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xr:revisionPtr revIDLastSave="0" documentId="8_{5B951C02-0473-4B12-8C7B-6C6E888B4003}" xr6:coauthVersionLast="47" xr6:coauthVersionMax="47" xr10:uidLastSave="{00000000-0000-0000-0000-000000000000}"/>
  <bookViews>
    <workbookView xWindow="-120" yWindow="-120" windowWidth="29040" windowHeight="15990" activeTab="9" xr2:uid="{21B71912-A9F2-4A97-81A1-0B7108A83171}"/>
  </bookViews>
  <sheets>
    <sheet name="적용규칙A" sheetId="1" r:id="rId1"/>
    <sheet name="적용규칙B" sheetId="2" r:id="rId2"/>
    <sheet name="유의사항" sheetId="3" r:id="rId3"/>
    <sheet name="Family_표준_구성도" sheetId="4" r:id="rId4"/>
    <sheet name="산출기준" sheetId="5" r:id="rId5"/>
    <sheet name="Family_Name_협력사" sheetId="6" r:id="rId6"/>
    <sheet name="0.Room" sheetId="7" r:id="rId7"/>
    <sheet name="1.Floors" sheetId="8" r:id="rId8"/>
    <sheet name="2.Roofs" sheetId="9" r:id="rId9"/>
    <sheet name="3.Walls_Ext" sheetId="10" r:id="rId10"/>
    <sheet name="3.Walls_Int" sheetId="11" r:id="rId11"/>
    <sheet name="4.St_Fdn" sheetId="12" r:id="rId12"/>
    <sheet name="5.St_Col" sheetId="13" r:id="rId13"/>
    <sheet name="6.St_Framing" sheetId="14" r:id="rId14"/>
    <sheet name="7.Ceilings" sheetId="15" r:id="rId15"/>
    <sheet name="8.Doors" sheetId="16" r:id="rId16"/>
    <sheet name="9.Windows" sheetId="17" r:id="rId17"/>
    <sheet name="10.Stairs" sheetId="18" r:id="rId18"/>
    <sheet name="11.Railings" sheetId="19" r:id="rId19"/>
    <sheet name="12.Generic" sheetId="20" r:id="rId20"/>
    <sheet name="13.Manual_Input" sheetId="21" r:id="rId21"/>
    <sheet name="WM-AR" sheetId="22" r:id="rId22"/>
    <sheet name="회의내용(임시)" sheetId="23" r:id="rId23"/>
    <sheet name="참조용_Int Finish_Style-WM_DB" sheetId="24" r:id="rId24"/>
    <sheet name="링크용_Int Finish_Style-WM_DB" sheetId="25" r:id="rId25"/>
    <sheet name="ST FDN" sheetId="26" r:id="rId26"/>
    <sheet name="Sheet2" sheetId="27" r:id="rId27"/>
    <sheet name="Ammonia" sheetId="28" r:id="rId28"/>
    <sheet name="Sheet3" sheetId="29" r:id="rId29"/>
    <sheet name="CDS" sheetId="30" r:id="rId30"/>
    <sheet name="Sheet4" sheetId="31" r:id="rId31"/>
    <sheet name="GCB" sheetId="32" r:id="rId32"/>
    <sheet name="Sheet5" sheetId="33" r:id="rId33"/>
  </sheets>
  <externalReferences>
    <externalReference r:id="rId34"/>
    <externalReference r:id="rId35"/>
  </externalReferences>
  <definedNames>
    <definedName name="_" localSheetId="6" hidden="1">#REF!</definedName>
    <definedName name="_" localSheetId="7" hidden="1">#REF!</definedName>
    <definedName name="_" localSheetId="17" hidden="1">#REF!</definedName>
    <definedName name="_" localSheetId="18" hidden="1">#REF!</definedName>
    <definedName name="_" localSheetId="19" hidden="1">#REF!</definedName>
    <definedName name="_" localSheetId="20" hidden="1">#REF!</definedName>
    <definedName name="_" localSheetId="8" hidden="1">#REF!</definedName>
    <definedName name="_" localSheetId="9" hidden="1">#REF!</definedName>
    <definedName name="_" localSheetId="10" hidden="1">#REF!</definedName>
    <definedName name="_" localSheetId="11" hidden="1">#REF!</definedName>
    <definedName name="_" localSheetId="12" hidden="1">#REF!</definedName>
    <definedName name="_" localSheetId="13" hidden="1">#REF!</definedName>
    <definedName name="_" localSheetId="14" hidden="1">#REF!</definedName>
    <definedName name="_" localSheetId="15" hidden="1">#REF!</definedName>
    <definedName name="_" localSheetId="16" hidden="1">#REF!</definedName>
    <definedName name="_" localSheetId="24" hidden="1">#REF!</definedName>
    <definedName name="_" localSheetId="4" hidden="1">#REF!</definedName>
    <definedName name="_" localSheetId="23" hidden="1">#REF!</definedName>
    <definedName name="_" hidden="1">#REF!</definedName>
    <definedName name="___1A1_" localSheetId="5" hidden="1">{#N/A,#N/A,TRUE,"Basic";#N/A,#N/A,TRUE,"EXT-TABLE";#N/A,#N/A,TRUE,"STEEL";#N/A,#N/A,TRUE,"INT-Table";#N/A,#N/A,TRUE,"STEEL";#N/A,#N/A,TRUE,"Door"}</definedName>
    <definedName name="___1A1_" localSheetId="3" hidden="1">{#N/A,#N/A,TRUE,"Basic";#N/A,#N/A,TRUE,"EXT-TABLE";#N/A,#N/A,TRUE,"STEEL";#N/A,#N/A,TRUE,"INT-Table";#N/A,#N/A,TRUE,"STEEL";#N/A,#N/A,TRUE,"Door"}</definedName>
    <definedName name="___1A1_" localSheetId="24" hidden="1">{#N/A,#N/A,TRUE,"Basic";#N/A,#N/A,TRUE,"EXT-TABLE";#N/A,#N/A,TRUE,"STEEL";#N/A,#N/A,TRUE,"INT-Table";#N/A,#N/A,TRUE,"STEEL";#N/A,#N/A,TRUE,"Door"}</definedName>
    <definedName name="___1A1_" localSheetId="4" hidden="1">{#N/A,#N/A,TRUE,"Basic";#N/A,#N/A,TRUE,"EXT-TABLE";#N/A,#N/A,TRUE,"STEEL";#N/A,#N/A,TRUE,"INT-Table";#N/A,#N/A,TRUE,"STEEL";#N/A,#N/A,TRUE,"Door"}</definedName>
    <definedName name="___1A1_" localSheetId="0" hidden="1">{#N/A,#N/A,TRUE,"Basic";#N/A,#N/A,TRUE,"EXT-TABLE";#N/A,#N/A,TRUE,"STEEL";#N/A,#N/A,TRUE,"INT-Table";#N/A,#N/A,TRUE,"STEEL";#N/A,#N/A,TRUE,"Door"}</definedName>
    <definedName name="___1A1_" localSheetId="23" hidden="1">{#N/A,#N/A,TRUE,"Basic";#N/A,#N/A,TRUE,"EXT-TABLE";#N/A,#N/A,TRUE,"STEEL";#N/A,#N/A,TRUE,"INT-Table";#N/A,#N/A,TRUE,"STEEL";#N/A,#N/A,TRUE,"Door"}</definedName>
    <definedName name="___1A1_" hidden="1">{#N/A,#N/A,TRUE,"Basic";#N/A,#N/A,TRUE,"EXT-TABLE";#N/A,#N/A,TRUE,"STEEL";#N/A,#N/A,TRUE,"INT-Table";#N/A,#N/A,TRUE,"STEEL";#N/A,#N/A,TRUE,"Door"}</definedName>
    <definedName name="___A1" localSheetId="5" hidden="1">{#N/A,#N/A,TRUE,"Basic";#N/A,#N/A,TRUE,"EXT-TABLE";#N/A,#N/A,TRUE,"STEEL";#N/A,#N/A,TRUE,"INT-Table";#N/A,#N/A,TRUE,"STEEL";#N/A,#N/A,TRUE,"Door"}</definedName>
    <definedName name="___A1" localSheetId="3" hidden="1">{#N/A,#N/A,TRUE,"Basic";#N/A,#N/A,TRUE,"EXT-TABLE";#N/A,#N/A,TRUE,"STEEL";#N/A,#N/A,TRUE,"INT-Table";#N/A,#N/A,TRUE,"STEEL";#N/A,#N/A,TRUE,"Door"}</definedName>
    <definedName name="___A1" localSheetId="24" hidden="1">{#N/A,#N/A,TRUE,"Basic";#N/A,#N/A,TRUE,"EXT-TABLE";#N/A,#N/A,TRUE,"STEEL";#N/A,#N/A,TRUE,"INT-Table";#N/A,#N/A,TRUE,"STEEL";#N/A,#N/A,TRUE,"Door"}</definedName>
    <definedName name="___A1" localSheetId="4" hidden="1">{#N/A,#N/A,TRUE,"Basic";#N/A,#N/A,TRUE,"EXT-TABLE";#N/A,#N/A,TRUE,"STEEL";#N/A,#N/A,TRUE,"INT-Table";#N/A,#N/A,TRUE,"STEEL";#N/A,#N/A,TRUE,"Door"}</definedName>
    <definedName name="___A1" localSheetId="0" hidden="1">{#N/A,#N/A,TRUE,"Basic";#N/A,#N/A,TRUE,"EXT-TABLE";#N/A,#N/A,TRUE,"STEEL";#N/A,#N/A,TRUE,"INT-Table";#N/A,#N/A,TRUE,"STEEL";#N/A,#N/A,TRUE,"Door"}</definedName>
    <definedName name="___A1" localSheetId="23" hidden="1">{#N/A,#N/A,TRUE,"Basic";#N/A,#N/A,TRUE,"EXT-TABLE";#N/A,#N/A,TRUE,"STEEL";#N/A,#N/A,TRUE,"INT-Table";#N/A,#N/A,TRUE,"STEEL";#N/A,#N/A,TRUE,"Door"}</definedName>
    <definedName name="___A1" hidden="1">{#N/A,#N/A,TRUE,"Basic";#N/A,#N/A,TRUE,"EXT-TABLE";#N/A,#N/A,TRUE,"STEEL";#N/A,#N/A,TRUE,"INT-Table";#N/A,#N/A,TRUE,"STEEL";#N/A,#N/A,TRUE,"Door"}</definedName>
    <definedName name="__123Graph_A" localSheetId="6" hidden="1">#REF!</definedName>
    <definedName name="__123Graph_A" localSheetId="7" hidden="1">#REF!</definedName>
    <definedName name="__123Graph_A" localSheetId="17" hidden="1">#REF!</definedName>
    <definedName name="__123Graph_A" localSheetId="18" hidden="1">#REF!</definedName>
    <definedName name="__123Graph_A" localSheetId="19" hidden="1">#REF!</definedName>
    <definedName name="__123Graph_A" localSheetId="20" hidden="1">#REF!</definedName>
    <definedName name="__123Graph_A" localSheetId="8" hidden="1">#REF!</definedName>
    <definedName name="__123Graph_A" localSheetId="9" hidden="1">#REF!</definedName>
    <definedName name="__123Graph_A" localSheetId="10" hidden="1">#REF!</definedName>
    <definedName name="__123Graph_A" localSheetId="11" hidden="1">#REF!</definedName>
    <definedName name="__123Graph_A" localSheetId="12" hidden="1">#REF!</definedName>
    <definedName name="__123Graph_A" localSheetId="13" hidden="1">#REF!</definedName>
    <definedName name="__123Graph_A" localSheetId="14" hidden="1">#REF!</definedName>
    <definedName name="__123Graph_A" localSheetId="15" hidden="1">#REF!</definedName>
    <definedName name="__123Graph_A" localSheetId="16" hidden="1">#REF!</definedName>
    <definedName name="__123Graph_A" localSheetId="5" hidden="1">#REF!</definedName>
    <definedName name="__123Graph_A" localSheetId="3" hidden="1">#REF!</definedName>
    <definedName name="__123Graph_A" localSheetId="24" hidden="1">#REF!</definedName>
    <definedName name="__123Graph_A" localSheetId="23" hidden="1">#REF!</definedName>
    <definedName name="__123Graph_A" hidden="1">#REF!</definedName>
    <definedName name="__123Graph_ACurrent" localSheetId="6" hidden="1">#REF!</definedName>
    <definedName name="__123Graph_ACurrent" localSheetId="7" hidden="1">#REF!</definedName>
    <definedName name="__123Graph_ACurrent" localSheetId="17" hidden="1">#REF!</definedName>
    <definedName name="__123Graph_ACurrent" localSheetId="18" hidden="1">#REF!</definedName>
    <definedName name="__123Graph_ACurrent" localSheetId="19" hidden="1">#REF!</definedName>
    <definedName name="__123Graph_ACurrent" localSheetId="20" hidden="1">#REF!</definedName>
    <definedName name="__123Graph_ACurrent" localSheetId="8" hidden="1">#REF!</definedName>
    <definedName name="__123Graph_ACurrent" localSheetId="9" hidden="1">#REF!</definedName>
    <definedName name="__123Graph_ACurrent" localSheetId="10" hidden="1">#REF!</definedName>
    <definedName name="__123Graph_ACurrent" localSheetId="11" hidden="1">#REF!</definedName>
    <definedName name="__123Graph_ACurrent" localSheetId="12" hidden="1">#REF!</definedName>
    <definedName name="__123Graph_ACurrent" localSheetId="13" hidden="1">#REF!</definedName>
    <definedName name="__123Graph_ACurrent" localSheetId="14" hidden="1">#REF!</definedName>
    <definedName name="__123Graph_ACurrent" localSheetId="15" hidden="1">#REF!</definedName>
    <definedName name="__123Graph_ACurrent" localSheetId="16" hidden="1">#REF!</definedName>
    <definedName name="__123Graph_ACurrent" localSheetId="24" hidden="1">#REF!</definedName>
    <definedName name="__123Graph_ACurrent" localSheetId="4" hidden="1">#REF!</definedName>
    <definedName name="__123Graph_ACurrent" localSheetId="23" hidden="1">#REF!</definedName>
    <definedName name="__123Graph_ACurrent" hidden="1">#REF!</definedName>
    <definedName name="__123Graph_B" localSheetId="6" hidden="1">#REF!</definedName>
    <definedName name="__123Graph_B" localSheetId="7" hidden="1">#REF!</definedName>
    <definedName name="__123Graph_B" localSheetId="17" hidden="1">#REF!</definedName>
    <definedName name="__123Graph_B" localSheetId="18" hidden="1">#REF!</definedName>
    <definedName name="__123Graph_B" localSheetId="19" hidden="1">#REF!</definedName>
    <definedName name="__123Graph_B" localSheetId="20" hidden="1">#REF!</definedName>
    <definedName name="__123Graph_B" localSheetId="8" hidden="1">#REF!</definedName>
    <definedName name="__123Graph_B" localSheetId="9" hidden="1">#REF!</definedName>
    <definedName name="__123Graph_B" localSheetId="10" hidden="1">#REF!</definedName>
    <definedName name="__123Graph_B" localSheetId="11" hidden="1">#REF!</definedName>
    <definedName name="__123Graph_B" localSheetId="12" hidden="1">#REF!</definedName>
    <definedName name="__123Graph_B" localSheetId="13" hidden="1">#REF!</definedName>
    <definedName name="__123Graph_B" localSheetId="14" hidden="1">#REF!</definedName>
    <definedName name="__123Graph_B" localSheetId="15" hidden="1">#REF!</definedName>
    <definedName name="__123Graph_B" localSheetId="16" hidden="1">#REF!</definedName>
    <definedName name="__123Graph_B" localSheetId="5" hidden="1">#REF!</definedName>
    <definedName name="__123Graph_B" localSheetId="3" hidden="1">#REF!</definedName>
    <definedName name="__123Graph_B" localSheetId="24" hidden="1">#REF!</definedName>
    <definedName name="__123Graph_B" localSheetId="23" hidden="1">#REF!</definedName>
    <definedName name="__123Graph_B" hidden="1">#REF!</definedName>
    <definedName name="__123Graph_BCurrent" localSheetId="6" hidden="1">#REF!</definedName>
    <definedName name="__123Graph_BCurrent" localSheetId="7" hidden="1">#REF!</definedName>
    <definedName name="__123Graph_BCurrent" localSheetId="17" hidden="1">#REF!</definedName>
    <definedName name="__123Graph_BCurrent" localSheetId="18" hidden="1">#REF!</definedName>
    <definedName name="__123Graph_BCurrent" localSheetId="19" hidden="1">#REF!</definedName>
    <definedName name="__123Graph_BCurrent" localSheetId="20" hidden="1">#REF!</definedName>
    <definedName name="__123Graph_BCurrent" localSheetId="8" hidden="1">#REF!</definedName>
    <definedName name="__123Graph_BCurrent" localSheetId="9" hidden="1">#REF!</definedName>
    <definedName name="__123Graph_BCurrent" localSheetId="10" hidden="1">#REF!</definedName>
    <definedName name="__123Graph_BCurrent" localSheetId="11" hidden="1">#REF!</definedName>
    <definedName name="__123Graph_BCurrent" localSheetId="12" hidden="1">#REF!</definedName>
    <definedName name="__123Graph_BCurrent" localSheetId="13" hidden="1">#REF!</definedName>
    <definedName name="__123Graph_BCurrent" localSheetId="14" hidden="1">#REF!</definedName>
    <definedName name="__123Graph_BCurrent" localSheetId="15" hidden="1">#REF!</definedName>
    <definedName name="__123Graph_BCurrent" localSheetId="16" hidden="1">#REF!</definedName>
    <definedName name="__123Graph_BCurrent" localSheetId="24" hidden="1">#REF!</definedName>
    <definedName name="__123Graph_BCurrent" localSheetId="4" hidden="1">#REF!</definedName>
    <definedName name="__123Graph_BCurrent" localSheetId="23" hidden="1">#REF!</definedName>
    <definedName name="__123Graph_BCurrent" hidden="1">#REF!</definedName>
    <definedName name="__123Graph_BPERFORMANCE" localSheetId="6" hidden="1">#REF!</definedName>
    <definedName name="__123Graph_BPERFORMANCE" localSheetId="7" hidden="1">#REF!</definedName>
    <definedName name="__123Graph_BPERFORMANCE" localSheetId="17" hidden="1">#REF!</definedName>
    <definedName name="__123Graph_BPERFORMANCE" localSheetId="18" hidden="1">#REF!</definedName>
    <definedName name="__123Graph_BPERFORMANCE" localSheetId="19" hidden="1">#REF!</definedName>
    <definedName name="__123Graph_BPERFORMANCE" localSheetId="20" hidden="1">#REF!</definedName>
    <definedName name="__123Graph_BPERFORMANCE" localSheetId="8" hidden="1">#REF!</definedName>
    <definedName name="__123Graph_BPERFORMANCE" localSheetId="9" hidden="1">#REF!</definedName>
    <definedName name="__123Graph_BPERFORMANCE" localSheetId="10" hidden="1">#REF!</definedName>
    <definedName name="__123Graph_BPERFORMANCE" localSheetId="11" hidden="1">#REF!</definedName>
    <definedName name="__123Graph_BPERFORMANCE" localSheetId="12" hidden="1">#REF!</definedName>
    <definedName name="__123Graph_BPERFORMANCE" localSheetId="13" hidden="1">#REF!</definedName>
    <definedName name="__123Graph_BPERFORMANCE" localSheetId="14" hidden="1">#REF!</definedName>
    <definedName name="__123Graph_BPERFORMANCE" localSheetId="15" hidden="1">#REF!</definedName>
    <definedName name="__123Graph_BPERFORMANCE" localSheetId="16" hidden="1">#REF!</definedName>
    <definedName name="__123Graph_BPERFORMANCE" localSheetId="24" hidden="1">#REF!</definedName>
    <definedName name="__123Graph_BPERFORMANCE" localSheetId="4" hidden="1">#REF!</definedName>
    <definedName name="__123Graph_BPERFORMANCE" localSheetId="23" hidden="1">#REF!</definedName>
    <definedName name="__123Graph_BPERFORMANCE" hidden="1">#REF!</definedName>
    <definedName name="__123Graph_C" localSheetId="6" hidden="1">#REF!</definedName>
    <definedName name="__123Graph_C" localSheetId="7" hidden="1">#REF!</definedName>
    <definedName name="__123Graph_C" localSheetId="17" hidden="1">#REF!</definedName>
    <definedName name="__123Graph_C" localSheetId="18" hidden="1">#REF!</definedName>
    <definedName name="__123Graph_C" localSheetId="19" hidden="1">#REF!</definedName>
    <definedName name="__123Graph_C" localSheetId="20" hidden="1">#REF!</definedName>
    <definedName name="__123Graph_C" localSheetId="8" hidden="1">#REF!</definedName>
    <definedName name="__123Graph_C" localSheetId="9" hidden="1">#REF!</definedName>
    <definedName name="__123Graph_C" localSheetId="10" hidden="1">#REF!</definedName>
    <definedName name="__123Graph_C" localSheetId="11" hidden="1">#REF!</definedName>
    <definedName name="__123Graph_C" localSheetId="12" hidden="1">#REF!</definedName>
    <definedName name="__123Graph_C" localSheetId="13" hidden="1">#REF!</definedName>
    <definedName name="__123Graph_C" localSheetId="14" hidden="1">#REF!</definedName>
    <definedName name="__123Graph_C" localSheetId="15" hidden="1">#REF!</definedName>
    <definedName name="__123Graph_C" localSheetId="16" hidden="1">#REF!</definedName>
    <definedName name="__123Graph_C" localSheetId="24" hidden="1">#REF!</definedName>
    <definedName name="__123Graph_C" localSheetId="4" hidden="1">#REF!</definedName>
    <definedName name="__123Graph_C" localSheetId="23" hidden="1">#REF!</definedName>
    <definedName name="__123Graph_C" hidden="1">#REF!</definedName>
    <definedName name="__123Graph_D" localSheetId="6" hidden="1">#REF!</definedName>
    <definedName name="__123Graph_D" localSheetId="7" hidden="1">#REF!</definedName>
    <definedName name="__123Graph_D" localSheetId="17" hidden="1">#REF!</definedName>
    <definedName name="__123Graph_D" localSheetId="18" hidden="1">#REF!</definedName>
    <definedName name="__123Graph_D" localSheetId="19" hidden="1">#REF!</definedName>
    <definedName name="__123Graph_D" localSheetId="20" hidden="1">#REF!</definedName>
    <definedName name="__123Graph_D" localSheetId="8" hidden="1">#REF!</definedName>
    <definedName name="__123Graph_D" localSheetId="9" hidden="1">#REF!</definedName>
    <definedName name="__123Graph_D" localSheetId="10" hidden="1">#REF!</definedName>
    <definedName name="__123Graph_D" localSheetId="11" hidden="1">#REF!</definedName>
    <definedName name="__123Graph_D" localSheetId="12" hidden="1">#REF!</definedName>
    <definedName name="__123Graph_D" localSheetId="13" hidden="1">#REF!</definedName>
    <definedName name="__123Graph_D" localSheetId="14" hidden="1">#REF!</definedName>
    <definedName name="__123Graph_D" localSheetId="15" hidden="1">#REF!</definedName>
    <definedName name="__123Graph_D" localSheetId="16" hidden="1">#REF!</definedName>
    <definedName name="__123Graph_D" localSheetId="5" hidden="1">#REF!</definedName>
    <definedName name="__123Graph_D" localSheetId="3" hidden="1">#REF!</definedName>
    <definedName name="__123Graph_D" localSheetId="24" hidden="1">#REF!</definedName>
    <definedName name="__123Graph_D" localSheetId="23" hidden="1">#REF!</definedName>
    <definedName name="__123Graph_D" hidden="1">#REF!</definedName>
    <definedName name="__123Graph_E" localSheetId="6" hidden="1">#REF!</definedName>
    <definedName name="__123Graph_E" localSheetId="7" hidden="1">#REF!</definedName>
    <definedName name="__123Graph_E" localSheetId="17" hidden="1">#REF!</definedName>
    <definedName name="__123Graph_E" localSheetId="18" hidden="1">#REF!</definedName>
    <definedName name="__123Graph_E" localSheetId="19" hidden="1">#REF!</definedName>
    <definedName name="__123Graph_E" localSheetId="20" hidden="1">#REF!</definedName>
    <definedName name="__123Graph_E" localSheetId="8" hidden="1">#REF!</definedName>
    <definedName name="__123Graph_E" localSheetId="9" hidden="1">#REF!</definedName>
    <definedName name="__123Graph_E" localSheetId="10" hidden="1">#REF!</definedName>
    <definedName name="__123Graph_E" localSheetId="11" hidden="1">#REF!</definedName>
    <definedName name="__123Graph_E" localSheetId="12" hidden="1">#REF!</definedName>
    <definedName name="__123Graph_E" localSheetId="13" hidden="1">#REF!</definedName>
    <definedName name="__123Graph_E" localSheetId="14" hidden="1">#REF!</definedName>
    <definedName name="__123Graph_E" localSheetId="15" hidden="1">#REF!</definedName>
    <definedName name="__123Graph_E" localSheetId="16" hidden="1">#REF!</definedName>
    <definedName name="__123Graph_E" localSheetId="5" hidden="1">#REF!</definedName>
    <definedName name="__123Graph_E" localSheetId="3" hidden="1">#REF!</definedName>
    <definedName name="__123Graph_E" localSheetId="24" hidden="1">#REF!</definedName>
    <definedName name="__123Graph_E" localSheetId="23" hidden="1">#REF!</definedName>
    <definedName name="__123Graph_E" hidden="1">#REF!</definedName>
    <definedName name="__123Graph_F" localSheetId="6" hidden="1">#REF!</definedName>
    <definedName name="__123Graph_F" localSheetId="7" hidden="1">#REF!</definedName>
    <definedName name="__123Graph_F" localSheetId="17" hidden="1">#REF!</definedName>
    <definedName name="__123Graph_F" localSheetId="18" hidden="1">#REF!</definedName>
    <definedName name="__123Graph_F" localSheetId="19" hidden="1">#REF!</definedName>
    <definedName name="__123Graph_F" localSheetId="20" hidden="1">#REF!</definedName>
    <definedName name="__123Graph_F" localSheetId="8" hidden="1">#REF!</definedName>
    <definedName name="__123Graph_F" localSheetId="9" hidden="1">#REF!</definedName>
    <definedName name="__123Graph_F" localSheetId="10" hidden="1">#REF!</definedName>
    <definedName name="__123Graph_F" localSheetId="11" hidden="1">#REF!</definedName>
    <definedName name="__123Graph_F" localSheetId="12" hidden="1">#REF!</definedName>
    <definedName name="__123Graph_F" localSheetId="13" hidden="1">#REF!</definedName>
    <definedName name="__123Graph_F" localSheetId="14" hidden="1">#REF!</definedName>
    <definedName name="__123Graph_F" localSheetId="15" hidden="1">#REF!</definedName>
    <definedName name="__123Graph_F" localSheetId="16" hidden="1">#REF!</definedName>
    <definedName name="__123Graph_F" localSheetId="24" hidden="1">#REF!</definedName>
    <definedName name="__123Graph_F" localSheetId="4" hidden="1">#REF!</definedName>
    <definedName name="__123Graph_F" localSheetId="23" hidden="1">#REF!</definedName>
    <definedName name="__123Graph_F" hidden="1">#REF!</definedName>
    <definedName name="__123Graph_LBL_A" localSheetId="6" hidden="1">#REF!</definedName>
    <definedName name="__123Graph_LBL_A" localSheetId="7" hidden="1">#REF!</definedName>
    <definedName name="__123Graph_LBL_A" localSheetId="17" hidden="1">#REF!</definedName>
    <definedName name="__123Graph_LBL_A" localSheetId="18" hidden="1">#REF!</definedName>
    <definedName name="__123Graph_LBL_A" localSheetId="19" hidden="1">#REF!</definedName>
    <definedName name="__123Graph_LBL_A" localSheetId="20" hidden="1">#REF!</definedName>
    <definedName name="__123Graph_LBL_A" localSheetId="8" hidden="1">#REF!</definedName>
    <definedName name="__123Graph_LBL_A" localSheetId="9" hidden="1">#REF!</definedName>
    <definedName name="__123Graph_LBL_A" localSheetId="10" hidden="1">#REF!</definedName>
    <definedName name="__123Graph_LBL_A" localSheetId="11" hidden="1">#REF!</definedName>
    <definedName name="__123Graph_LBL_A" localSheetId="12" hidden="1">#REF!</definedName>
    <definedName name="__123Graph_LBL_A" localSheetId="13" hidden="1">#REF!</definedName>
    <definedName name="__123Graph_LBL_A" localSheetId="14" hidden="1">#REF!</definedName>
    <definedName name="__123Graph_LBL_A" localSheetId="15" hidden="1">#REF!</definedName>
    <definedName name="__123Graph_LBL_A" localSheetId="16" hidden="1">#REF!</definedName>
    <definedName name="__123Graph_LBL_A" localSheetId="24" hidden="1">#REF!</definedName>
    <definedName name="__123Graph_LBL_A" localSheetId="4" hidden="1">#REF!</definedName>
    <definedName name="__123Graph_LBL_A" localSheetId="23" hidden="1">#REF!</definedName>
    <definedName name="__123Graph_LBL_A" hidden="1">#REF!</definedName>
    <definedName name="__123Graph_LBL_B" localSheetId="6" hidden="1">#REF!</definedName>
    <definedName name="__123Graph_LBL_B" localSheetId="7" hidden="1">#REF!</definedName>
    <definedName name="__123Graph_LBL_B" localSheetId="17" hidden="1">#REF!</definedName>
    <definedName name="__123Graph_LBL_B" localSheetId="18" hidden="1">#REF!</definedName>
    <definedName name="__123Graph_LBL_B" localSheetId="19" hidden="1">#REF!</definedName>
    <definedName name="__123Graph_LBL_B" localSheetId="20" hidden="1">#REF!</definedName>
    <definedName name="__123Graph_LBL_B" localSheetId="8" hidden="1">#REF!</definedName>
    <definedName name="__123Graph_LBL_B" localSheetId="9" hidden="1">#REF!</definedName>
    <definedName name="__123Graph_LBL_B" localSheetId="10" hidden="1">#REF!</definedName>
    <definedName name="__123Graph_LBL_B" localSheetId="11" hidden="1">#REF!</definedName>
    <definedName name="__123Graph_LBL_B" localSheetId="12" hidden="1">#REF!</definedName>
    <definedName name="__123Graph_LBL_B" localSheetId="13" hidden="1">#REF!</definedName>
    <definedName name="__123Graph_LBL_B" localSheetId="14" hidden="1">#REF!</definedName>
    <definedName name="__123Graph_LBL_B" localSheetId="15" hidden="1">#REF!</definedName>
    <definedName name="__123Graph_LBL_B" localSheetId="16" hidden="1">#REF!</definedName>
    <definedName name="__123Graph_LBL_B" localSheetId="24" hidden="1">#REF!</definedName>
    <definedName name="__123Graph_LBL_B" localSheetId="4" hidden="1">#REF!</definedName>
    <definedName name="__123Graph_LBL_B" localSheetId="23" hidden="1">#REF!</definedName>
    <definedName name="__123Graph_LBL_B" hidden="1">#REF!</definedName>
    <definedName name="__123Graph_X" localSheetId="6" hidden="1">#REF!</definedName>
    <definedName name="__123Graph_X" localSheetId="7" hidden="1">#REF!</definedName>
    <definedName name="__123Graph_X" localSheetId="17" hidden="1">#REF!</definedName>
    <definedName name="__123Graph_X" localSheetId="18" hidden="1">#REF!</definedName>
    <definedName name="__123Graph_X" localSheetId="19" hidden="1">#REF!</definedName>
    <definedName name="__123Graph_X" localSheetId="20" hidden="1">#REF!</definedName>
    <definedName name="__123Graph_X" localSheetId="8" hidden="1">#REF!</definedName>
    <definedName name="__123Graph_X" localSheetId="9" hidden="1">#REF!</definedName>
    <definedName name="__123Graph_X" localSheetId="10" hidden="1">#REF!</definedName>
    <definedName name="__123Graph_X" localSheetId="11" hidden="1">#REF!</definedName>
    <definedName name="__123Graph_X" localSheetId="12" hidden="1">#REF!</definedName>
    <definedName name="__123Graph_X" localSheetId="13" hidden="1">#REF!</definedName>
    <definedName name="__123Graph_X" localSheetId="14" hidden="1">#REF!</definedName>
    <definedName name="__123Graph_X" localSheetId="15" hidden="1">#REF!</definedName>
    <definedName name="__123Graph_X" localSheetId="16" hidden="1">#REF!</definedName>
    <definedName name="__123Graph_X" localSheetId="24" hidden="1">#REF!</definedName>
    <definedName name="__123Graph_X" localSheetId="4" hidden="1">#REF!</definedName>
    <definedName name="__123Graph_X" localSheetId="23" hidden="1">#REF!</definedName>
    <definedName name="__123Graph_X" hidden="1">#REF!</definedName>
    <definedName name="__123Graph_XCurrent" localSheetId="6" hidden="1">#REF!</definedName>
    <definedName name="__123Graph_XCurrent" localSheetId="7" hidden="1">#REF!</definedName>
    <definedName name="__123Graph_XCurrent" localSheetId="17" hidden="1">#REF!</definedName>
    <definedName name="__123Graph_XCurrent" localSheetId="18" hidden="1">#REF!</definedName>
    <definedName name="__123Graph_XCurrent" localSheetId="19" hidden="1">#REF!</definedName>
    <definedName name="__123Graph_XCurrent" localSheetId="20" hidden="1">#REF!</definedName>
    <definedName name="__123Graph_XCurrent" localSheetId="8" hidden="1">#REF!</definedName>
    <definedName name="__123Graph_XCurrent" localSheetId="9" hidden="1">#REF!</definedName>
    <definedName name="__123Graph_XCurrent" localSheetId="10" hidden="1">#REF!</definedName>
    <definedName name="__123Graph_XCurrent" localSheetId="11" hidden="1">#REF!</definedName>
    <definedName name="__123Graph_XCurrent" localSheetId="12" hidden="1">#REF!</definedName>
    <definedName name="__123Graph_XCurrent" localSheetId="13" hidden="1">#REF!</definedName>
    <definedName name="__123Graph_XCurrent" localSheetId="14" hidden="1">#REF!</definedName>
    <definedName name="__123Graph_XCurrent" localSheetId="15" hidden="1">#REF!</definedName>
    <definedName name="__123Graph_XCurrent" localSheetId="16" hidden="1">#REF!</definedName>
    <definedName name="__123Graph_XCurrent" localSheetId="24" hidden="1">#REF!</definedName>
    <definedName name="__123Graph_XCurrent" localSheetId="4" hidden="1">#REF!</definedName>
    <definedName name="__123Graph_XCurrent" localSheetId="23" hidden="1">#REF!</definedName>
    <definedName name="__123Graph_XCurrent" hidden="1">#REF!</definedName>
    <definedName name="__1A1_" localSheetId="5" hidden="1">{#N/A,#N/A,TRUE,"Basic";#N/A,#N/A,TRUE,"EXT-TABLE";#N/A,#N/A,TRUE,"STEEL";#N/A,#N/A,TRUE,"INT-Table";#N/A,#N/A,TRUE,"STEEL";#N/A,#N/A,TRUE,"Door"}</definedName>
    <definedName name="__1A1_" localSheetId="3" hidden="1">{#N/A,#N/A,TRUE,"Basic";#N/A,#N/A,TRUE,"EXT-TABLE";#N/A,#N/A,TRUE,"STEEL";#N/A,#N/A,TRUE,"INT-Table";#N/A,#N/A,TRUE,"STEEL";#N/A,#N/A,TRUE,"Door"}</definedName>
    <definedName name="__1A1_" localSheetId="24" hidden="1">{#N/A,#N/A,TRUE,"Basic";#N/A,#N/A,TRUE,"EXT-TABLE";#N/A,#N/A,TRUE,"STEEL";#N/A,#N/A,TRUE,"INT-Table";#N/A,#N/A,TRUE,"STEEL";#N/A,#N/A,TRUE,"Door"}</definedName>
    <definedName name="__1A1_" localSheetId="4" hidden="1">{#N/A,#N/A,TRUE,"Basic";#N/A,#N/A,TRUE,"EXT-TABLE";#N/A,#N/A,TRUE,"STEEL";#N/A,#N/A,TRUE,"INT-Table";#N/A,#N/A,TRUE,"STEEL";#N/A,#N/A,TRUE,"Door"}</definedName>
    <definedName name="__1A1_" localSheetId="0" hidden="1">{#N/A,#N/A,TRUE,"Basic";#N/A,#N/A,TRUE,"EXT-TABLE";#N/A,#N/A,TRUE,"STEEL";#N/A,#N/A,TRUE,"INT-Table";#N/A,#N/A,TRUE,"STEEL";#N/A,#N/A,TRUE,"Door"}</definedName>
    <definedName name="__1A1_" localSheetId="23" hidden="1">{#N/A,#N/A,TRUE,"Basic";#N/A,#N/A,TRUE,"EXT-TABLE";#N/A,#N/A,TRUE,"STEEL";#N/A,#N/A,TRUE,"INT-Table";#N/A,#N/A,TRUE,"STEEL";#N/A,#N/A,TRUE,"Door"}</definedName>
    <definedName name="__1A1_" hidden="1">{#N/A,#N/A,TRUE,"Basic";#N/A,#N/A,TRUE,"EXT-TABLE";#N/A,#N/A,TRUE,"STEEL";#N/A,#N/A,TRUE,"INT-Table";#N/A,#N/A,TRUE,"STEEL";#N/A,#N/A,TRUE,"Door"}</definedName>
    <definedName name="__A1" localSheetId="5" hidden="1">{#N/A,#N/A,TRUE,"Basic";#N/A,#N/A,TRUE,"EXT-TABLE";#N/A,#N/A,TRUE,"STEEL";#N/A,#N/A,TRUE,"INT-Table";#N/A,#N/A,TRUE,"STEEL";#N/A,#N/A,TRUE,"Door"}</definedName>
    <definedName name="__A1" localSheetId="3" hidden="1">{#N/A,#N/A,TRUE,"Basic";#N/A,#N/A,TRUE,"EXT-TABLE";#N/A,#N/A,TRUE,"STEEL";#N/A,#N/A,TRUE,"INT-Table";#N/A,#N/A,TRUE,"STEEL";#N/A,#N/A,TRUE,"Door"}</definedName>
    <definedName name="__A1" localSheetId="24" hidden="1">{#N/A,#N/A,TRUE,"Basic";#N/A,#N/A,TRUE,"EXT-TABLE";#N/A,#N/A,TRUE,"STEEL";#N/A,#N/A,TRUE,"INT-Table";#N/A,#N/A,TRUE,"STEEL";#N/A,#N/A,TRUE,"Door"}</definedName>
    <definedName name="__A1" localSheetId="4" hidden="1">{#N/A,#N/A,TRUE,"Basic";#N/A,#N/A,TRUE,"EXT-TABLE";#N/A,#N/A,TRUE,"STEEL";#N/A,#N/A,TRUE,"INT-Table";#N/A,#N/A,TRUE,"STEEL";#N/A,#N/A,TRUE,"Door"}</definedName>
    <definedName name="__A1" localSheetId="0" hidden="1">{#N/A,#N/A,TRUE,"Basic";#N/A,#N/A,TRUE,"EXT-TABLE";#N/A,#N/A,TRUE,"STEEL";#N/A,#N/A,TRUE,"INT-Table";#N/A,#N/A,TRUE,"STEEL";#N/A,#N/A,TRUE,"Door"}</definedName>
    <definedName name="__A1" localSheetId="23" hidden="1">{#N/A,#N/A,TRUE,"Basic";#N/A,#N/A,TRUE,"EXT-TABLE";#N/A,#N/A,TRUE,"STEEL";#N/A,#N/A,TRUE,"INT-Table";#N/A,#N/A,TRUE,"STEEL";#N/A,#N/A,TRUE,"Door"}</definedName>
    <definedName name="__A1" hidden="1">{#N/A,#N/A,TRUE,"Basic";#N/A,#N/A,TRUE,"EXT-TABLE";#N/A,#N/A,TRUE,"STEEL";#N/A,#N/A,TRUE,"INT-Table";#N/A,#N/A,TRUE,"STEEL";#N/A,#N/A,TRUE,"Door"}</definedName>
    <definedName name="_001"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1"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1"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1"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1"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1"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1"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002"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_1" localSheetId="6" hidden="1">#REF!</definedName>
    <definedName name="_1" localSheetId="7" hidden="1">#REF!</definedName>
    <definedName name="_1" localSheetId="17" hidden="1">#REF!</definedName>
    <definedName name="_1" localSheetId="18" hidden="1">#REF!</definedName>
    <definedName name="_1" localSheetId="19" hidden="1">#REF!</definedName>
    <definedName name="_1" localSheetId="20" hidden="1">#REF!</definedName>
    <definedName name="_1" localSheetId="8" hidden="1">#REF!</definedName>
    <definedName name="_1" localSheetId="9" hidden="1">#REF!</definedName>
    <definedName name="_1" localSheetId="10" hidden="1">#REF!</definedName>
    <definedName name="_1" localSheetId="11" hidden="1">#REF!</definedName>
    <definedName name="_1" localSheetId="12" hidden="1">#REF!</definedName>
    <definedName name="_1" localSheetId="13" hidden="1">#REF!</definedName>
    <definedName name="_1" localSheetId="14" hidden="1">#REF!</definedName>
    <definedName name="_1" localSheetId="15" hidden="1">#REF!</definedName>
    <definedName name="_1" localSheetId="16" hidden="1">#REF!</definedName>
    <definedName name="_1" localSheetId="24" hidden="1">#REF!</definedName>
    <definedName name="_1" localSheetId="4" hidden="1">#REF!</definedName>
    <definedName name="_1" localSheetId="23" hidden="1">#REF!</definedName>
    <definedName name="_1" hidden="1">#REF!</definedName>
    <definedName name="_11A1_" localSheetId="5" hidden="1">{#N/A,#N/A,TRUE,"Basic";#N/A,#N/A,TRUE,"EXT-TABLE";#N/A,#N/A,TRUE,"STEEL";#N/A,#N/A,TRUE,"INT-Table";#N/A,#N/A,TRUE,"STEEL";#N/A,#N/A,TRUE,"Door"}</definedName>
    <definedName name="_11A1_" localSheetId="3" hidden="1">{#N/A,#N/A,TRUE,"Basic";#N/A,#N/A,TRUE,"EXT-TABLE";#N/A,#N/A,TRUE,"STEEL";#N/A,#N/A,TRUE,"INT-Table";#N/A,#N/A,TRUE,"STEEL";#N/A,#N/A,TRUE,"Door"}</definedName>
    <definedName name="_11A1_" localSheetId="24" hidden="1">{#N/A,#N/A,TRUE,"Basic";#N/A,#N/A,TRUE,"EXT-TABLE";#N/A,#N/A,TRUE,"STEEL";#N/A,#N/A,TRUE,"INT-Table";#N/A,#N/A,TRUE,"STEEL";#N/A,#N/A,TRUE,"Door"}</definedName>
    <definedName name="_11A1_" localSheetId="4" hidden="1">{#N/A,#N/A,TRUE,"Basic";#N/A,#N/A,TRUE,"EXT-TABLE";#N/A,#N/A,TRUE,"STEEL";#N/A,#N/A,TRUE,"INT-Table";#N/A,#N/A,TRUE,"STEEL";#N/A,#N/A,TRUE,"Door"}</definedName>
    <definedName name="_11A1_" localSheetId="0" hidden="1">{#N/A,#N/A,TRUE,"Basic";#N/A,#N/A,TRUE,"EXT-TABLE";#N/A,#N/A,TRUE,"STEEL";#N/A,#N/A,TRUE,"INT-Table";#N/A,#N/A,TRUE,"STEEL";#N/A,#N/A,TRUE,"Door"}</definedName>
    <definedName name="_11A1_" localSheetId="23" hidden="1">{#N/A,#N/A,TRUE,"Basic";#N/A,#N/A,TRUE,"EXT-TABLE";#N/A,#N/A,TRUE,"STEEL";#N/A,#N/A,TRUE,"INT-Table";#N/A,#N/A,TRUE,"STEEL";#N/A,#N/A,TRUE,"Door"}</definedName>
    <definedName name="_11A1_" hidden="1">{#N/A,#N/A,TRUE,"Basic";#N/A,#N/A,TRUE,"EXT-TABLE";#N/A,#N/A,TRUE,"STEEL";#N/A,#N/A,TRUE,"INT-Table";#N/A,#N/A,TRUE,"STEEL";#N/A,#N/A,TRUE,"Door"}</definedName>
    <definedName name="_11A1__1" localSheetId="5" hidden="1">{#N/A,#N/A,TRUE,"Basic";#N/A,#N/A,TRUE,"EXT-TABLE";#N/A,#N/A,TRUE,"STEEL";#N/A,#N/A,TRUE,"INT-Table";#N/A,#N/A,TRUE,"STEEL";#N/A,#N/A,TRUE,"Door"}</definedName>
    <definedName name="_11A1__1" localSheetId="3" hidden="1">{#N/A,#N/A,TRUE,"Basic";#N/A,#N/A,TRUE,"EXT-TABLE";#N/A,#N/A,TRUE,"STEEL";#N/A,#N/A,TRUE,"INT-Table";#N/A,#N/A,TRUE,"STEEL";#N/A,#N/A,TRUE,"Door"}</definedName>
    <definedName name="_11A1__1" localSheetId="24" hidden="1">{#N/A,#N/A,TRUE,"Basic";#N/A,#N/A,TRUE,"EXT-TABLE";#N/A,#N/A,TRUE,"STEEL";#N/A,#N/A,TRUE,"INT-Table";#N/A,#N/A,TRUE,"STEEL";#N/A,#N/A,TRUE,"Door"}</definedName>
    <definedName name="_11A1__1" localSheetId="4" hidden="1">{#N/A,#N/A,TRUE,"Basic";#N/A,#N/A,TRUE,"EXT-TABLE";#N/A,#N/A,TRUE,"STEEL";#N/A,#N/A,TRUE,"INT-Table";#N/A,#N/A,TRUE,"STEEL";#N/A,#N/A,TRUE,"Door"}</definedName>
    <definedName name="_11A1__1" localSheetId="0" hidden="1">{#N/A,#N/A,TRUE,"Basic";#N/A,#N/A,TRUE,"EXT-TABLE";#N/A,#N/A,TRUE,"STEEL";#N/A,#N/A,TRUE,"INT-Table";#N/A,#N/A,TRUE,"STEEL";#N/A,#N/A,TRUE,"Door"}</definedName>
    <definedName name="_11A1__1" localSheetId="23" hidden="1">{#N/A,#N/A,TRUE,"Basic";#N/A,#N/A,TRUE,"EXT-TABLE";#N/A,#N/A,TRUE,"STEEL";#N/A,#N/A,TRUE,"INT-Table";#N/A,#N/A,TRUE,"STEEL";#N/A,#N/A,TRUE,"Door"}</definedName>
    <definedName name="_11A1__1" hidden="1">{#N/A,#N/A,TRUE,"Basic";#N/A,#N/A,TRUE,"EXT-TABLE";#N/A,#N/A,TRUE,"STEEL";#N/A,#N/A,TRUE,"INT-Table";#N/A,#N/A,TRUE,"STEEL";#N/A,#N/A,TRUE,"Door"}</definedName>
    <definedName name="_11A1__1_1" localSheetId="5" hidden="1">{#N/A,#N/A,TRUE,"Basic";#N/A,#N/A,TRUE,"EXT-TABLE";#N/A,#N/A,TRUE,"STEEL";#N/A,#N/A,TRUE,"INT-Table";#N/A,#N/A,TRUE,"STEEL";#N/A,#N/A,TRUE,"Door"}</definedName>
    <definedName name="_11A1__1_1" localSheetId="3" hidden="1">{#N/A,#N/A,TRUE,"Basic";#N/A,#N/A,TRUE,"EXT-TABLE";#N/A,#N/A,TRUE,"STEEL";#N/A,#N/A,TRUE,"INT-Table";#N/A,#N/A,TRUE,"STEEL";#N/A,#N/A,TRUE,"Door"}</definedName>
    <definedName name="_11A1__1_1" localSheetId="24" hidden="1">{#N/A,#N/A,TRUE,"Basic";#N/A,#N/A,TRUE,"EXT-TABLE";#N/A,#N/A,TRUE,"STEEL";#N/A,#N/A,TRUE,"INT-Table";#N/A,#N/A,TRUE,"STEEL";#N/A,#N/A,TRUE,"Door"}</definedName>
    <definedName name="_11A1__1_1" localSheetId="4" hidden="1">{#N/A,#N/A,TRUE,"Basic";#N/A,#N/A,TRUE,"EXT-TABLE";#N/A,#N/A,TRUE,"STEEL";#N/A,#N/A,TRUE,"INT-Table";#N/A,#N/A,TRUE,"STEEL";#N/A,#N/A,TRUE,"Door"}</definedName>
    <definedName name="_11A1__1_1" localSheetId="0" hidden="1">{#N/A,#N/A,TRUE,"Basic";#N/A,#N/A,TRUE,"EXT-TABLE";#N/A,#N/A,TRUE,"STEEL";#N/A,#N/A,TRUE,"INT-Table";#N/A,#N/A,TRUE,"STEEL";#N/A,#N/A,TRUE,"Door"}</definedName>
    <definedName name="_11A1__1_1" localSheetId="23" hidden="1">{#N/A,#N/A,TRUE,"Basic";#N/A,#N/A,TRUE,"EXT-TABLE";#N/A,#N/A,TRUE,"STEEL";#N/A,#N/A,TRUE,"INT-Table";#N/A,#N/A,TRUE,"STEEL";#N/A,#N/A,TRUE,"Door"}</definedName>
    <definedName name="_11A1__1_1" hidden="1">{#N/A,#N/A,TRUE,"Basic";#N/A,#N/A,TRUE,"EXT-TABLE";#N/A,#N/A,TRUE,"STEEL";#N/A,#N/A,TRUE,"INT-Table";#N/A,#N/A,TRUE,"STEEL";#N/A,#N/A,TRUE,"Door"}</definedName>
    <definedName name="_11A1__1_2" localSheetId="5" hidden="1">{#N/A,#N/A,TRUE,"Basic";#N/A,#N/A,TRUE,"EXT-TABLE";#N/A,#N/A,TRUE,"STEEL";#N/A,#N/A,TRUE,"INT-Table";#N/A,#N/A,TRUE,"STEEL";#N/A,#N/A,TRUE,"Door"}</definedName>
    <definedName name="_11A1__1_2" localSheetId="3" hidden="1">{#N/A,#N/A,TRUE,"Basic";#N/A,#N/A,TRUE,"EXT-TABLE";#N/A,#N/A,TRUE,"STEEL";#N/A,#N/A,TRUE,"INT-Table";#N/A,#N/A,TRUE,"STEEL";#N/A,#N/A,TRUE,"Door"}</definedName>
    <definedName name="_11A1__1_2" localSheetId="24" hidden="1">{#N/A,#N/A,TRUE,"Basic";#N/A,#N/A,TRUE,"EXT-TABLE";#N/A,#N/A,TRUE,"STEEL";#N/A,#N/A,TRUE,"INT-Table";#N/A,#N/A,TRUE,"STEEL";#N/A,#N/A,TRUE,"Door"}</definedName>
    <definedName name="_11A1__1_2" localSheetId="4" hidden="1">{#N/A,#N/A,TRUE,"Basic";#N/A,#N/A,TRUE,"EXT-TABLE";#N/A,#N/A,TRUE,"STEEL";#N/A,#N/A,TRUE,"INT-Table";#N/A,#N/A,TRUE,"STEEL";#N/A,#N/A,TRUE,"Door"}</definedName>
    <definedName name="_11A1__1_2" localSheetId="0" hidden="1">{#N/A,#N/A,TRUE,"Basic";#N/A,#N/A,TRUE,"EXT-TABLE";#N/A,#N/A,TRUE,"STEEL";#N/A,#N/A,TRUE,"INT-Table";#N/A,#N/A,TRUE,"STEEL";#N/A,#N/A,TRUE,"Door"}</definedName>
    <definedName name="_11A1__1_2" localSheetId="23" hidden="1">{#N/A,#N/A,TRUE,"Basic";#N/A,#N/A,TRUE,"EXT-TABLE";#N/A,#N/A,TRUE,"STEEL";#N/A,#N/A,TRUE,"INT-Table";#N/A,#N/A,TRUE,"STEEL";#N/A,#N/A,TRUE,"Door"}</definedName>
    <definedName name="_11A1__1_2" hidden="1">{#N/A,#N/A,TRUE,"Basic";#N/A,#N/A,TRUE,"EXT-TABLE";#N/A,#N/A,TRUE,"STEEL";#N/A,#N/A,TRUE,"INT-Table";#N/A,#N/A,TRUE,"STEEL";#N/A,#N/A,TRUE,"Door"}</definedName>
    <definedName name="_11A1__2" localSheetId="5" hidden="1">{#N/A,#N/A,TRUE,"Basic";#N/A,#N/A,TRUE,"EXT-TABLE";#N/A,#N/A,TRUE,"STEEL";#N/A,#N/A,TRUE,"INT-Table";#N/A,#N/A,TRUE,"STEEL";#N/A,#N/A,TRUE,"Door"}</definedName>
    <definedName name="_11A1__2" localSheetId="3" hidden="1">{#N/A,#N/A,TRUE,"Basic";#N/A,#N/A,TRUE,"EXT-TABLE";#N/A,#N/A,TRUE,"STEEL";#N/A,#N/A,TRUE,"INT-Table";#N/A,#N/A,TRUE,"STEEL";#N/A,#N/A,TRUE,"Door"}</definedName>
    <definedName name="_11A1__2" localSheetId="24" hidden="1">{#N/A,#N/A,TRUE,"Basic";#N/A,#N/A,TRUE,"EXT-TABLE";#N/A,#N/A,TRUE,"STEEL";#N/A,#N/A,TRUE,"INT-Table";#N/A,#N/A,TRUE,"STEEL";#N/A,#N/A,TRUE,"Door"}</definedName>
    <definedName name="_11A1__2" localSheetId="4" hidden="1">{#N/A,#N/A,TRUE,"Basic";#N/A,#N/A,TRUE,"EXT-TABLE";#N/A,#N/A,TRUE,"STEEL";#N/A,#N/A,TRUE,"INT-Table";#N/A,#N/A,TRUE,"STEEL";#N/A,#N/A,TRUE,"Door"}</definedName>
    <definedName name="_11A1__2" localSheetId="0" hidden="1">{#N/A,#N/A,TRUE,"Basic";#N/A,#N/A,TRUE,"EXT-TABLE";#N/A,#N/A,TRUE,"STEEL";#N/A,#N/A,TRUE,"INT-Table";#N/A,#N/A,TRUE,"STEEL";#N/A,#N/A,TRUE,"Door"}</definedName>
    <definedName name="_11A1__2" localSheetId="23" hidden="1">{#N/A,#N/A,TRUE,"Basic";#N/A,#N/A,TRUE,"EXT-TABLE";#N/A,#N/A,TRUE,"STEEL";#N/A,#N/A,TRUE,"INT-Table";#N/A,#N/A,TRUE,"STEEL";#N/A,#N/A,TRUE,"Door"}</definedName>
    <definedName name="_11A1__2" hidden="1">{#N/A,#N/A,TRUE,"Basic";#N/A,#N/A,TRUE,"EXT-TABLE";#N/A,#N/A,TRUE,"STEEL";#N/A,#N/A,TRUE,"INT-Table";#N/A,#N/A,TRUE,"STEEL";#N/A,#N/A,TRUE,"Door"}</definedName>
    <definedName name="_11A1__2_1" localSheetId="5" hidden="1">{#N/A,#N/A,TRUE,"Basic";#N/A,#N/A,TRUE,"EXT-TABLE";#N/A,#N/A,TRUE,"STEEL";#N/A,#N/A,TRUE,"INT-Table";#N/A,#N/A,TRUE,"STEEL";#N/A,#N/A,TRUE,"Door"}</definedName>
    <definedName name="_11A1__2_1" localSheetId="3" hidden="1">{#N/A,#N/A,TRUE,"Basic";#N/A,#N/A,TRUE,"EXT-TABLE";#N/A,#N/A,TRUE,"STEEL";#N/A,#N/A,TRUE,"INT-Table";#N/A,#N/A,TRUE,"STEEL";#N/A,#N/A,TRUE,"Door"}</definedName>
    <definedName name="_11A1__2_1" localSheetId="24" hidden="1">{#N/A,#N/A,TRUE,"Basic";#N/A,#N/A,TRUE,"EXT-TABLE";#N/A,#N/A,TRUE,"STEEL";#N/A,#N/A,TRUE,"INT-Table";#N/A,#N/A,TRUE,"STEEL";#N/A,#N/A,TRUE,"Door"}</definedName>
    <definedName name="_11A1__2_1" localSheetId="4" hidden="1">{#N/A,#N/A,TRUE,"Basic";#N/A,#N/A,TRUE,"EXT-TABLE";#N/A,#N/A,TRUE,"STEEL";#N/A,#N/A,TRUE,"INT-Table";#N/A,#N/A,TRUE,"STEEL";#N/A,#N/A,TRUE,"Door"}</definedName>
    <definedName name="_11A1__2_1" localSheetId="0" hidden="1">{#N/A,#N/A,TRUE,"Basic";#N/A,#N/A,TRUE,"EXT-TABLE";#N/A,#N/A,TRUE,"STEEL";#N/A,#N/A,TRUE,"INT-Table";#N/A,#N/A,TRUE,"STEEL";#N/A,#N/A,TRUE,"Door"}</definedName>
    <definedName name="_11A1__2_1" localSheetId="23" hidden="1">{#N/A,#N/A,TRUE,"Basic";#N/A,#N/A,TRUE,"EXT-TABLE";#N/A,#N/A,TRUE,"STEEL";#N/A,#N/A,TRUE,"INT-Table";#N/A,#N/A,TRUE,"STEEL";#N/A,#N/A,TRUE,"Door"}</definedName>
    <definedName name="_11A1__2_1" hidden="1">{#N/A,#N/A,TRUE,"Basic";#N/A,#N/A,TRUE,"EXT-TABLE";#N/A,#N/A,TRUE,"STEEL";#N/A,#N/A,TRUE,"INT-Table";#N/A,#N/A,TRUE,"STEEL";#N/A,#N/A,TRUE,"Door"}</definedName>
    <definedName name="_11A1__2_2" localSheetId="5" hidden="1">{#N/A,#N/A,TRUE,"Basic";#N/A,#N/A,TRUE,"EXT-TABLE";#N/A,#N/A,TRUE,"STEEL";#N/A,#N/A,TRUE,"INT-Table";#N/A,#N/A,TRUE,"STEEL";#N/A,#N/A,TRUE,"Door"}</definedName>
    <definedName name="_11A1__2_2" localSheetId="3" hidden="1">{#N/A,#N/A,TRUE,"Basic";#N/A,#N/A,TRUE,"EXT-TABLE";#N/A,#N/A,TRUE,"STEEL";#N/A,#N/A,TRUE,"INT-Table";#N/A,#N/A,TRUE,"STEEL";#N/A,#N/A,TRUE,"Door"}</definedName>
    <definedName name="_11A1__2_2" localSheetId="24" hidden="1">{#N/A,#N/A,TRUE,"Basic";#N/A,#N/A,TRUE,"EXT-TABLE";#N/A,#N/A,TRUE,"STEEL";#N/A,#N/A,TRUE,"INT-Table";#N/A,#N/A,TRUE,"STEEL";#N/A,#N/A,TRUE,"Door"}</definedName>
    <definedName name="_11A1__2_2" localSheetId="4" hidden="1">{#N/A,#N/A,TRUE,"Basic";#N/A,#N/A,TRUE,"EXT-TABLE";#N/A,#N/A,TRUE,"STEEL";#N/A,#N/A,TRUE,"INT-Table";#N/A,#N/A,TRUE,"STEEL";#N/A,#N/A,TRUE,"Door"}</definedName>
    <definedName name="_11A1__2_2" localSheetId="0" hidden="1">{#N/A,#N/A,TRUE,"Basic";#N/A,#N/A,TRUE,"EXT-TABLE";#N/A,#N/A,TRUE,"STEEL";#N/A,#N/A,TRUE,"INT-Table";#N/A,#N/A,TRUE,"STEEL";#N/A,#N/A,TRUE,"Door"}</definedName>
    <definedName name="_11A1__2_2" localSheetId="23" hidden="1">{#N/A,#N/A,TRUE,"Basic";#N/A,#N/A,TRUE,"EXT-TABLE";#N/A,#N/A,TRUE,"STEEL";#N/A,#N/A,TRUE,"INT-Table";#N/A,#N/A,TRUE,"STEEL";#N/A,#N/A,TRUE,"Door"}</definedName>
    <definedName name="_11A1__2_2" hidden="1">{#N/A,#N/A,TRUE,"Basic";#N/A,#N/A,TRUE,"EXT-TABLE";#N/A,#N/A,TRUE,"STEEL";#N/A,#N/A,TRUE,"INT-Table";#N/A,#N/A,TRUE,"STEEL";#N/A,#N/A,TRUE,"Door"}</definedName>
    <definedName name="_11A1__3" localSheetId="5" hidden="1">{#N/A,#N/A,TRUE,"Basic";#N/A,#N/A,TRUE,"EXT-TABLE";#N/A,#N/A,TRUE,"STEEL";#N/A,#N/A,TRUE,"INT-Table";#N/A,#N/A,TRUE,"STEEL";#N/A,#N/A,TRUE,"Door"}</definedName>
    <definedName name="_11A1__3" localSheetId="3" hidden="1">{#N/A,#N/A,TRUE,"Basic";#N/A,#N/A,TRUE,"EXT-TABLE";#N/A,#N/A,TRUE,"STEEL";#N/A,#N/A,TRUE,"INT-Table";#N/A,#N/A,TRUE,"STEEL";#N/A,#N/A,TRUE,"Door"}</definedName>
    <definedName name="_11A1__3" localSheetId="24" hidden="1">{#N/A,#N/A,TRUE,"Basic";#N/A,#N/A,TRUE,"EXT-TABLE";#N/A,#N/A,TRUE,"STEEL";#N/A,#N/A,TRUE,"INT-Table";#N/A,#N/A,TRUE,"STEEL";#N/A,#N/A,TRUE,"Door"}</definedName>
    <definedName name="_11A1__3" localSheetId="4" hidden="1">{#N/A,#N/A,TRUE,"Basic";#N/A,#N/A,TRUE,"EXT-TABLE";#N/A,#N/A,TRUE,"STEEL";#N/A,#N/A,TRUE,"INT-Table";#N/A,#N/A,TRUE,"STEEL";#N/A,#N/A,TRUE,"Door"}</definedName>
    <definedName name="_11A1__3" localSheetId="0" hidden="1">{#N/A,#N/A,TRUE,"Basic";#N/A,#N/A,TRUE,"EXT-TABLE";#N/A,#N/A,TRUE,"STEEL";#N/A,#N/A,TRUE,"INT-Table";#N/A,#N/A,TRUE,"STEEL";#N/A,#N/A,TRUE,"Door"}</definedName>
    <definedName name="_11A1__3" localSheetId="23" hidden="1">{#N/A,#N/A,TRUE,"Basic";#N/A,#N/A,TRUE,"EXT-TABLE";#N/A,#N/A,TRUE,"STEEL";#N/A,#N/A,TRUE,"INT-Table";#N/A,#N/A,TRUE,"STEEL";#N/A,#N/A,TRUE,"Door"}</definedName>
    <definedName name="_11A1__3" hidden="1">{#N/A,#N/A,TRUE,"Basic";#N/A,#N/A,TRUE,"EXT-TABLE";#N/A,#N/A,TRUE,"STEEL";#N/A,#N/A,TRUE,"INT-Table";#N/A,#N/A,TRUE,"STEEL";#N/A,#N/A,TRUE,"Door"}</definedName>
    <definedName name="_11A1__3_1" localSheetId="5" hidden="1">{#N/A,#N/A,TRUE,"Basic";#N/A,#N/A,TRUE,"EXT-TABLE";#N/A,#N/A,TRUE,"STEEL";#N/A,#N/A,TRUE,"INT-Table";#N/A,#N/A,TRUE,"STEEL";#N/A,#N/A,TRUE,"Door"}</definedName>
    <definedName name="_11A1__3_1" localSheetId="3" hidden="1">{#N/A,#N/A,TRUE,"Basic";#N/A,#N/A,TRUE,"EXT-TABLE";#N/A,#N/A,TRUE,"STEEL";#N/A,#N/A,TRUE,"INT-Table";#N/A,#N/A,TRUE,"STEEL";#N/A,#N/A,TRUE,"Door"}</definedName>
    <definedName name="_11A1__3_1" localSheetId="24" hidden="1">{#N/A,#N/A,TRUE,"Basic";#N/A,#N/A,TRUE,"EXT-TABLE";#N/A,#N/A,TRUE,"STEEL";#N/A,#N/A,TRUE,"INT-Table";#N/A,#N/A,TRUE,"STEEL";#N/A,#N/A,TRUE,"Door"}</definedName>
    <definedName name="_11A1__3_1" localSheetId="4" hidden="1">{#N/A,#N/A,TRUE,"Basic";#N/A,#N/A,TRUE,"EXT-TABLE";#N/A,#N/A,TRUE,"STEEL";#N/A,#N/A,TRUE,"INT-Table";#N/A,#N/A,TRUE,"STEEL";#N/A,#N/A,TRUE,"Door"}</definedName>
    <definedName name="_11A1__3_1" localSheetId="0" hidden="1">{#N/A,#N/A,TRUE,"Basic";#N/A,#N/A,TRUE,"EXT-TABLE";#N/A,#N/A,TRUE,"STEEL";#N/A,#N/A,TRUE,"INT-Table";#N/A,#N/A,TRUE,"STEEL";#N/A,#N/A,TRUE,"Door"}</definedName>
    <definedName name="_11A1__3_1" localSheetId="23" hidden="1">{#N/A,#N/A,TRUE,"Basic";#N/A,#N/A,TRUE,"EXT-TABLE";#N/A,#N/A,TRUE,"STEEL";#N/A,#N/A,TRUE,"INT-Table";#N/A,#N/A,TRUE,"STEEL";#N/A,#N/A,TRUE,"Door"}</definedName>
    <definedName name="_11A1__3_1" hidden="1">{#N/A,#N/A,TRUE,"Basic";#N/A,#N/A,TRUE,"EXT-TABLE";#N/A,#N/A,TRUE,"STEEL";#N/A,#N/A,TRUE,"INT-Table";#N/A,#N/A,TRUE,"STEEL";#N/A,#N/A,TRUE,"Door"}</definedName>
    <definedName name="_11A1__3_2" localSheetId="5" hidden="1">{#N/A,#N/A,TRUE,"Basic";#N/A,#N/A,TRUE,"EXT-TABLE";#N/A,#N/A,TRUE,"STEEL";#N/A,#N/A,TRUE,"INT-Table";#N/A,#N/A,TRUE,"STEEL";#N/A,#N/A,TRUE,"Door"}</definedName>
    <definedName name="_11A1__3_2" localSheetId="3" hidden="1">{#N/A,#N/A,TRUE,"Basic";#N/A,#N/A,TRUE,"EXT-TABLE";#N/A,#N/A,TRUE,"STEEL";#N/A,#N/A,TRUE,"INT-Table";#N/A,#N/A,TRUE,"STEEL";#N/A,#N/A,TRUE,"Door"}</definedName>
    <definedName name="_11A1__3_2" localSheetId="24" hidden="1">{#N/A,#N/A,TRUE,"Basic";#N/A,#N/A,TRUE,"EXT-TABLE";#N/A,#N/A,TRUE,"STEEL";#N/A,#N/A,TRUE,"INT-Table";#N/A,#N/A,TRUE,"STEEL";#N/A,#N/A,TRUE,"Door"}</definedName>
    <definedName name="_11A1__3_2" localSheetId="4" hidden="1">{#N/A,#N/A,TRUE,"Basic";#N/A,#N/A,TRUE,"EXT-TABLE";#N/A,#N/A,TRUE,"STEEL";#N/A,#N/A,TRUE,"INT-Table";#N/A,#N/A,TRUE,"STEEL";#N/A,#N/A,TRUE,"Door"}</definedName>
    <definedName name="_11A1__3_2" localSheetId="0" hidden="1">{#N/A,#N/A,TRUE,"Basic";#N/A,#N/A,TRUE,"EXT-TABLE";#N/A,#N/A,TRUE,"STEEL";#N/A,#N/A,TRUE,"INT-Table";#N/A,#N/A,TRUE,"STEEL";#N/A,#N/A,TRUE,"Door"}</definedName>
    <definedName name="_11A1__3_2" localSheetId="23" hidden="1">{#N/A,#N/A,TRUE,"Basic";#N/A,#N/A,TRUE,"EXT-TABLE";#N/A,#N/A,TRUE,"STEEL";#N/A,#N/A,TRUE,"INT-Table";#N/A,#N/A,TRUE,"STEEL";#N/A,#N/A,TRUE,"Door"}</definedName>
    <definedName name="_11A1__3_2" hidden="1">{#N/A,#N/A,TRUE,"Basic";#N/A,#N/A,TRUE,"EXT-TABLE";#N/A,#N/A,TRUE,"STEEL";#N/A,#N/A,TRUE,"INT-Table";#N/A,#N/A,TRUE,"STEEL";#N/A,#N/A,TRUE,"Door"}</definedName>
    <definedName name="_11A1__4" localSheetId="5" hidden="1">{#N/A,#N/A,TRUE,"Basic";#N/A,#N/A,TRUE,"EXT-TABLE";#N/A,#N/A,TRUE,"STEEL";#N/A,#N/A,TRUE,"INT-Table";#N/A,#N/A,TRUE,"STEEL";#N/A,#N/A,TRUE,"Door"}</definedName>
    <definedName name="_11A1__4" localSheetId="3" hidden="1">{#N/A,#N/A,TRUE,"Basic";#N/A,#N/A,TRUE,"EXT-TABLE";#N/A,#N/A,TRUE,"STEEL";#N/A,#N/A,TRUE,"INT-Table";#N/A,#N/A,TRUE,"STEEL";#N/A,#N/A,TRUE,"Door"}</definedName>
    <definedName name="_11A1__4" localSheetId="24" hidden="1">{#N/A,#N/A,TRUE,"Basic";#N/A,#N/A,TRUE,"EXT-TABLE";#N/A,#N/A,TRUE,"STEEL";#N/A,#N/A,TRUE,"INT-Table";#N/A,#N/A,TRUE,"STEEL";#N/A,#N/A,TRUE,"Door"}</definedName>
    <definedName name="_11A1__4" localSheetId="4" hidden="1">{#N/A,#N/A,TRUE,"Basic";#N/A,#N/A,TRUE,"EXT-TABLE";#N/A,#N/A,TRUE,"STEEL";#N/A,#N/A,TRUE,"INT-Table";#N/A,#N/A,TRUE,"STEEL";#N/A,#N/A,TRUE,"Door"}</definedName>
    <definedName name="_11A1__4" localSheetId="0" hidden="1">{#N/A,#N/A,TRUE,"Basic";#N/A,#N/A,TRUE,"EXT-TABLE";#N/A,#N/A,TRUE,"STEEL";#N/A,#N/A,TRUE,"INT-Table";#N/A,#N/A,TRUE,"STEEL";#N/A,#N/A,TRUE,"Door"}</definedName>
    <definedName name="_11A1__4" localSheetId="23" hidden="1">{#N/A,#N/A,TRUE,"Basic";#N/A,#N/A,TRUE,"EXT-TABLE";#N/A,#N/A,TRUE,"STEEL";#N/A,#N/A,TRUE,"INT-Table";#N/A,#N/A,TRUE,"STEEL";#N/A,#N/A,TRUE,"Door"}</definedName>
    <definedName name="_11A1__4" hidden="1">{#N/A,#N/A,TRUE,"Basic";#N/A,#N/A,TRUE,"EXT-TABLE";#N/A,#N/A,TRUE,"STEEL";#N/A,#N/A,TRUE,"INT-Table";#N/A,#N/A,TRUE,"STEEL";#N/A,#N/A,TRUE,"Door"}</definedName>
    <definedName name="_11A1__4_1" localSheetId="5" hidden="1">{#N/A,#N/A,TRUE,"Basic";#N/A,#N/A,TRUE,"EXT-TABLE";#N/A,#N/A,TRUE,"STEEL";#N/A,#N/A,TRUE,"INT-Table";#N/A,#N/A,TRUE,"STEEL";#N/A,#N/A,TRUE,"Door"}</definedName>
    <definedName name="_11A1__4_1" localSheetId="3" hidden="1">{#N/A,#N/A,TRUE,"Basic";#N/A,#N/A,TRUE,"EXT-TABLE";#N/A,#N/A,TRUE,"STEEL";#N/A,#N/A,TRUE,"INT-Table";#N/A,#N/A,TRUE,"STEEL";#N/A,#N/A,TRUE,"Door"}</definedName>
    <definedName name="_11A1__4_1" localSheetId="24" hidden="1">{#N/A,#N/A,TRUE,"Basic";#N/A,#N/A,TRUE,"EXT-TABLE";#N/A,#N/A,TRUE,"STEEL";#N/A,#N/A,TRUE,"INT-Table";#N/A,#N/A,TRUE,"STEEL";#N/A,#N/A,TRUE,"Door"}</definedName>
    <definedName name="_11A1__4_1" localSheetId="4" hidden="1">{#N/A,#N/A,TRUE,"Basic";#N/A,#N/A,TRUE,"EXT-TABLE";#N/A,#N/A,TRUE,"STEEL";#N/A,#N/A,TRUE,"INT-Table";#N/A,#N/A,TRUE,"STEEL";#N/A,#N/A,TRUE,"Door"}</definedName>
    <definedName name="_11A1__4_1" localSheetId="0" hidden="1">{#N/A,#N/A,TRUE,"Basic";#N/A,#N/A,TRUE,"EXT-TABLE";#N/A,#N/A,TRUE,"STEEL";#N/A,#N/A,TRUE,"INT-Table";#N/A,#N/A,TRUE,"STEEL";#N/A,#N/A,TRUE,"Door"}</definedName>
    <definedName name="_11A1__4_1" localSheetId="23" hidden="1">{#N/A,#N/A,TRUE,"Basic";#N/A,#N/A,TRUE,"EXT-TABLE";#N/A,#N/A,TRUE,"STEEL";#N/A,#N/A,TRUE,"INT-Table";#N/A,#N/A,TRUE,"STEEL";#N/A,#N/A,TRUE,"Door"}</definedName>
    <definedName name="_11A1__4_1" hidden="1">{#N/A,#N/A,TRUE,"Basic";#N/A,#N/A,TRUE,"EXT-TABLE";#N/A,#N/A,TRUE,"STEEL";#N/A,#N/A,TRUE,"INT-Table";#N/A,#N/A,TRUE,"STEEL";#N/A,#N/A,TRUE,"Door"}</definedName>
    <definedName name="_11A1__4_2" localSheetId="5" hidden="1">{#N/A,#N/A,TRUE,"Basic";#N/A,#N/A,TRUE,"EXT-TABLE";#N/A,#N/A,TRUE,"STEEL";#N/A,#N/A,TRUE,"INT-Table";#N/A,#N/A,TRUE,"STEEL";#N/A,#N/A,TRUE,"Door"}</definedName>
    <definedName name="_11A1__4_2" localSheetId="3" hidden="1">{#N/A,#N/A,TRUE,"Basic";#N/A,#N/A,TRUE,"EXT-TABLE";#N/A,#N/A,TRUE,"STEEL";#N/A,#N/A,TRUE,"INT-Table";#N/A,#N/A,TRUE,"STEEL";#N/A,#N/A,TRUE,"Door"}</definedName>
    <definedName name="_11A1__4_2" localSheetId="24" hidden="1">{#N/A,#N/A,TRUE,"Basic";#N/A,#N/A,TRUE,"EXT-TABLE";#N/A,#N/A,TRUE,"STEEL";#N/A,#N/A,TRUE,"INT-Table";#N/A,#N/A,TRUE,"STEEL";#N/A,#N/A,TRUE,"Door"}</definedName>
    <definedName name="_11A1__4_2" localSheetId="4" hidden="1">{#N/A,#N/A,TRUE,"Basic";#N/A,#N/A,TRUE,"EXT-TABLE";#N/A,#N/A,TRUE,"STEEL";#N/A,#N/A,TRUE,"INT-Table";#N/A,#N/A,TRUE,"STEEL";#N/A,#N/A,TRUE,"Door"}</definedName>
    <definedName name="_11A1__4_2" localSheetId="0" hidden="1">{#N/A,#N/A,TRUE,"Basic";#N/A,#N/A,TRUE,"EXT-TABLE";#N/A,#N/A,TRUE,"STEEL";#N/A,#N/A,TRUE,"INT-Table";#N/A,#N/A,TRUE,"STEEL";#N/A,#N/A,TRUE,"Door"}</definedName>
    <definedName name="_11A1__4_2" localSheetId="23" hidden="1">{#N/A,#N/A,TRUE,"Basic";#N/A,#N/A,TRUE,"EXT-TABLE";#N/A,#N/A,TRUE,"STEEL";#N/A,#N/A,TRUE,"INT-Table";#N/A,#N/A,TRUE,"STEEL";#N/A,#N/A,TRUE,"Door"}</definedName>
    <definedName name="_11A1__4_2" hidden="1">{#N/A,#N/A,TRUE,"Basic";#N/A,#N/A,TRUE,"EXT-TABLE";#N/A,#N/A,TRUE,"STEEL";#N/A,#N/A,TRUE,"INT-Table";#N/A,#N/A,TRUE,"STEEL";#N/A,#N/A,TRUE,"Door"}</definedName>
    <definedName name="_11A1__5" localSheetId="5" hidden="1">{#N/A,#N/A,TRUE,"Basic";#N/A,#N/A,TRUE,"EXT-TABLE";#N/A,#N/A,TRUE,"STEEL";#N/A,#N/A,TRUE,"INT-Table";#N/A,#N/A,TRUE,"STEEL";#N/A,#N/A,TRUE,"Door"}</definedName>
    <definedName name="_11A1__5" localSheetId="3" hidden="1">{#N/A,#N/A,TRUE,"Basic";#N/A,#N/A,TRUE,"EXT-TABLE";#N/A,#N/A,TRUE,"STEEL";#N/A,#N/A,TRUE,"INT-Table";#N/A,#N/A,TRUE,"STEEL";#N/A,#N/A,TRUE,"Door"}</definedName>
    <definedName name="_11A1__5" localSheetId="24" hidden="1">{#N/A,#N/A,TRUE,"Basic";#N/A,#N/A,TRUE,"EXT-TABLE";#N/A,#N/A,TRUE,"STEEL";#N/A,#N/A,TRUE,"INT-Table";#N/A,#N/A,TRUE,"STEEL";#N/A,#N/A,TRUE,"Door"}</definedName>
    <definedName name="_11A1__5" localSheetId="4" hidden="1">{#N/A,#N/A,TRUE,"Basic";#N/A,#N/A,TRUE,"EXT-TABLE";#N/A,#N/A,TRUE,"STEEL";#N/A,#N/A,TRUE,"INT-Table";#N/A,#N/A,TRUE,"STEEL";#N/A,#N/A,TRUE,"Door"}</definedName>
    <definedName name="_11A1__5" localSheetId="0" hidden="1">{#N/A,#N/A,TRUE,"Basic";#N/A,#N/A,TRUE,"EXT-TABLE";#N/A,#N/A,TRUE,"STEEL";#N/A,#N/A,TRUE,"INT-Table";#N/A,#N/A,TRUE,"STEEL";#N/A,#N/A,TRUE,"Door"}</definedName>
    <definedName name="_11A1__5" localSheetId="23" hidden="1">{#N/A,#N/A,TRUE,"Basic";#N/A,#N/A,TRUE,"EXT-TABLE";#N/A,#N/A,TRUE,"STEEL";#N/A,#N/A,TRUE,"INT-Table";#N/A,#N/A,TRUE,"STEEL";#N/A,#N/A,TRUE,"Door"}</definedName>
    <definedName name="_11A1__5" hidden="1">{#N/A,#N/A,TRUE,"Basic";#N/A,#N/A,TRUE,"EXT-TABLE";#N/A,#N/A,TRUE,"STEEL";#N/A,#N/A,TRUE,"INT-Table";#N/A,#N/A,TRUE,"STEEL";#N/A,#N/A,TRUE,"Door"}</definedName>
    <definedName name="_11A1__5_1" localSheetId="5" hidden="1">{#N/A,#N/A,TRUE,"Basic";#N/A,#N/A,TRUE,"EXT-TABLE";#N/A,#N/A,TRUE,"STEEL";#N/A,#N/A,TRUE,"INT-Table";#N/A,#N/A,TRUE,"STEEL";#N/A,#N/A,TRUE,"Door"}</definedName>
    <definedName name="_11A1__5_1" localSheetId="3" hidden="1">{#N/A,#N/A,TRUE,"Basic";#N/A,#N/A,TRUE,"EXT-TABLE";#N/A,#N/A,TRUE,"STEEL";#N/A,#N/A,TRUE,"INT-Table";#N/A,#N/A,TRUE,"STEEL";#N/A,#N/A,TRUE,"Door"}</definedName>
    <definedName name="_11A1__5_1" localSheetId="24" hidden="1">{#N/A,#N/A,TRUE,"Basic";#N/A,#N/A,TRUE,"EXT-TABLE";#N/A,#N/A,TRUE,"STEEL";#N/A,#N/A,TRUE,"INT-Table";#N/A,#N/A,TRUE,"STEEL";#N/A,#N/A,TRUE,"Door"}</definedName>
    <definedName name="_11A1__5_1" localSheetId="4" hidden="1">{#N/A,#N/A,TRUE,"Basic";#N/A,#N/A,TRUE,"EXT-TABLE";#N/A,#N/A,TRUE,"STEEL";#N/A,#N/A,TRUE,"INT-Table";#N/A,#N/A,TRUE,"STEEL";#N/A,#N/A,TRUE,"Door"}</definedName>
    <definedName name="_11A1__5_1" localSheetId="0" hidden="1">{#N/A,#N/A,TRUE,"Basic";#N/A,#N/A,TRUE,"EXT-TABLE";#N/A,#N/A,TRUE,"STEEL";#N/A,#N/A,TRUE,"INT-Table";#N/A,#N/A,TRUE,"STEEL";#N/A,#N/A,TRUE,"Door"}</definedName>
    <definedName name="_11A1__5_1" localSheetId="23" hidden="1">{#N/A,#N/A,TRUE,"Basic";#N/A,#N/A,TRUE,"EXT-TABLE";#N/A,#N/A,TRUE,"STEEL";#N/A,#N/A,TRUE,"INT-Table";#N/A,#N/A,TRUE,"STEEL";#N/A,#N/A,TRUE,"Door"}</definedName>
    <definedName name="_11A1__5_1" hidden="1">{#N/A,#N/A,TRUE,"Basic";#N/A,#N/A,TRUE,"EXT-TABLE";#N/A,#N/A,TRUE,"STEEL";#N/A,#N/A,TRUE,"INT-Table";#N/A,#N/A,TRUE,"STEEL";#N/A,#N/A,TRUE,"Door"}</definedName>
    <definedName name="_11A1__5_2" localSheetId="5" hidden="1">{#N/A,#N/A,TRUE,"Basic";#N/A,#N/A,TRUE,"EXT-TABLE";#N/A,#N/A,TRUE,"STEEL";#N/A,#N/A,TRUE,"INT-Table";#N/A,#N/A,TRUE,"STEEL";#N/A,#N/A,TRUE,"Door"}</definedName>
    <definedName name="_11A1__5_2" localSheetId="3" hidden="1">{#N/A,#N/A,TRUE,"Basic";#N/A,#N/A,TRUE,"EXT-TABLE";#N/A,#N/A,TRUE,"STEEL";#N/A,#N/A,TRUE,"INT-Table";#N/A,#N/A,TRUE,"STEEL";#N/A,#N/A,TRUE,"Door"}</definedName>
    <definedName name="_11A1__5_2" localSheetId="24" hidden="1">{#N/A,#N/A,TRUE,"Basic";#N/A,#N/A,TRUE,"EXT-TABLE";#N/A,#N/A,TRUE,"STEEL";#N/A,#N/A,TRUE,"INT-Table";#N/A,#N/A,TRUE,"STEEL";#N/A,#N/A,TRUE,"Door"}</definedName>
    <definedName name="_11A1__5_2" localSheetId="4" hidden="1">{#N/A,#N/A,TRUE,"Basic";#N/A,#N/A,TRUE,"EXT-TABLE";#N/A,#N/A,TRUE,"STEEL";#N/A,#N/A,TRUE,"INT-Table";#N/A,#N/A,TRUE,"STEEL";#N/A,#N/A,TRUE,"Door"}</definedName>
    <definedName name="_11A1__5_2" localSheetId="0" hidden="1">{#N/A,#N/A,TRUE,"Basic";#N/A,#N/A,TRUE,"EXT-TABLE";#N/A,#N/A,TRUE,"STEEL";#N/A,#N/A,TRUE,"INT-Table";#N/A,#N/A,TRUE,"STEEL";#N/A,#N/A,TRUE,"Door"}</definedName>
    <definedName name="_11A1__5_2" localSheetId="23" hidden="1">{#N/A,#N/A,TRUE,"Basic";#N/A,#N/A,TRUE,"EXT-TABLE";#N/A,#N/A,TRUE,"STEEL";#N/A,#N/A,TRUE,"INT-Table";#N/A,#N/A,TRUE,"STEEL";#N/A,#N/A,TRUE,"Door"}</definedName>
    <definedName name="_11A1__5_2" hidden="1">{#N/A,#N/A,TRUE,"Basic";#N/A,#N/A,TRUE,"EXT-TABLE";#N/A,#N/A,TRUE,"STEEL";#N/A,#N/A,TRUE,"INT-Table";#N/A,#N/A,TRUE,"STEEL";#N/A,#N/A,TRUE,"Door"}</definedName>
    <definedName name="_1A1_" localSheetId="5" hidden="1">{#N/A,#N/A,TRUE,"Basic";#N/A,#N/A,TRUE,"EXT-TABLE";#N/A,#N/A,TRUE,"STEEL";#N/A,#N/A,TRUE,"INT-Table";#N/A,#N/A,TRUE,"STEEL";#N/A,#N/A,TRUE,"Door"}</definedName>
    <definedName name="_1A1_" localSheetId="3" hidden="1">{#N/A,#N/A,TRUE,"Basic";#N/A,#N/A,TRUE,"EXT-TABLE";#N/A,#N/A,TRUE,"STEEL";#N/A,#N/A,TRUE,"INT-Table";#N/A,#N/A,TRUE,"STEEL";#N/A,#N/A,TRUE,"Door"}</definedName>
    <definedName name="_1A1_" localSheetId="24" hidden="1">{#N/A,#N/A,TRUE,"Basic";#N/A,#N/A,TRUE,"EXT-TABLE";#N/A,#N/A,TRUE,"STEEL";#N/A,#N/A,TRUE,"INT-Table";#N/A,#N/A,TRUE,"STEEL";#N/A,#N/A,TRUE,"Door"}</definedName>
    <definedName name="_1A1_" localSheetId="4" hidden="1">{#N/A,#N/A,TRUE,"Basic";#N/A,#N/A,TRUE,"EXT-TABLE";#N/A,#N/A,TRUE,"STEEL";#N/A,#N/A,TRUE,"INT-Table";#N/A,#N/A,TRUE,"STEEL";#N/A,#N/A,TRUE,"Door"}</definedName>
    <definedName name="_1A1_" localSheetId="0" hidden="1">{#N/A,#N/A,TRUE,"Basic";#N/A,#N/A,TRUE,"EXT-TABLE";#N/A,#N/A,TRUE,"STEEL";#N/A,#N/A,TRUE,"INT-Table";#N/A,#N/A,TRUE,"STEEL";#N/A,#N/A,TRUE,"Door"}</definedName>
    <definedName name="_1A1_" localSheetId="23" hidden="1">{#N/A,#N/A,TRUE,"Basic";#N/A,#N/A,TRUE,"EXT-TABLE";#N/A,#N/A,TRUE,"STEEL";#N/A,#N/A,TRUE,"INT-Table";#N/A,#N/A,TRUE,"STEEL";#N/A,#N/A,TRUE,"Door"}</definedName>
    <definedName name="_1A1_" hidden="1">{#N/A,#N/A,TRUE,"Basic";#N/A,#N/A,TRUE,"EXT-TABLE";#N/A,#N/A,TRUE,"STEEL";#N/A,#N/A,TRUE,"INT-Table";#N/A,#N/A,TRUE,"STEEL";#N/A,#N/A,TRUE,"Door"}</definedName>
    <definedName name="_1F" localSheetId="6" hidden="1">#REF!</definedName>
    <definedName name="_1F" localSheetId="7" hidden="1">#REF!</definedName>
    <definedName name="_1F" localSheetId="17" hidden="1">#REF!</definedName>
    <definedName name="_1F" localSheetId="18" hidden="1">#REF!</definedName>
    <definedName name="_1F" localSheetId="19" hidden="1">#REF!</definedName>
    <definedName name="_1F" localSheetId="20" hidden="1">#REF!</definedName>
    <definedName name="_1F" localSheetId="8" hidden="1">#REF!</definedName>
    <definedName name="_1F" localSheetId="9" hidden="1">#REF!</definedName>
    <definedName name="_1F" localSheetId="10" hidden="1">#REF!</definedName>
    <definedName name="_1F" localSheetId="11" hidden="1">#REF!</definedName>
    <definedName name="_1F" localSheetId="12" hidden="1">#REF!</definedName>
    <definedName name="_1F" localSheetId="13" hidden="1">#REF!</definedName>
    <definedName name="_1F" localSheetId="14" hidden="1">#REF!</definedName>
    <definedName name="_1F" localSheetId="15" hidden="1">#REF!</definedName>
    <definedName name="_1F" localSheetId="16" hidden="1">#REF!</definedName>
    <definedName name="_1F" localSheetId="24" hidden="1">#REF!</definedName>
    <definedName name="_1F" localSheetId="4" hidden="1">#REF!</definedName>
    <definedName name="_1F" localSheetId="23" hidden="1">#REF!</definedName>
    <definedName name="_1F" hidden="1">#REF!</definedName>
    <definedName name="_2A1_" localSheetId="5" hidden="1">{#N/A,#N/A,TRUE,"Basic";#N/A,#N/A,TRUE,"EXT-TABLE";#N/A,#N/A,TRUE,"STEEL";#N/A,#N/A,TRUE,"INT-Table";#N/A,#N/A,TRUE,"STEEL";#N/A,#N/A,TRUE,"Door"}</definedName>
    <definedName name="_2A1_" localSheetId="3" hidden="1">{#N/A,#N/A,TRUE,"Basic";#N/A,#N/A,TRUE,"EXT-TABLE";#N/A,#N/A,TRUE,"STEEL";#N/A,#N/A,TRUE,"INT-Table";#N/A,#N/A,TRUE,"STEEL";#N/A,#N/A,TRUE,"Door"}</definedName>
    <definedName name="_2A1_" localSheetId="24" hidden="1">{#N/A,#N/A,TRUE,"Basic";#N/A,#N/A,TRUE,"EXT-TABLE";#N/A,#N/A,TRUE,"STEEL";#N/A,#N/A,TRUE,"INT-Table";#N/A,#N/A,TRUE,"STEEL";#N/A,#N/A,TRUE,"Door"}</definedName>
    <definedName name="_2A1_" localSheetId="4" hidden="1">{#N/A,#N/A,TRUE,"Basic";#N/A,#N/A,TRUE,"EXT-TABLE";#N/A,#N/A,TRUE,"STEEL";#N/A,#N/A,TRUE,"INT-Table";#N/A,#N/A,TRUE,"STEEL";#N/A,#N/A,TRUE,"Door"}</definedName>
    <definedName name="_2A1_" localSheetId="0" hidden="1">{#N/A,#N/A,TRUE,"Basic";#N/A,#N/A,TRUE,"EXT-TABLE";#N/A,#N/A,TRUE,"STEEL";#N/A,#N/A,TRUE,"INT-Table";#N/A,#N/A,TRUE,"STEEL";#N/A,#N/A,TRUE,"Door"}</definedName>
    <definedName name="_2A1_" localSheetId="23" hidden="1">{#N/A,#N/A,TRUE,"Basic";#N/A,#N/A,TRUE,"EXT-TABLE";#N/A,#N/A,TRUE,"STEEL";#N/A,#N/A,TRUE,"INT-Table";#N/A,#N/A,TRUE,"STEEL";#N/A,#N/A,TRUE,"Door"}</definedName>
    <definedName name="_2A1_" hidden="1">{#N/A,#N/A,TRUE,"Basic";#N/A,#N/A,TRUE,"EXT-TABLE";#N/A,#N/A,TRUE,"STEEL";#N/A,#N/A,TRUE,"INT-Table";#N/A,#N/A,TRUE,"STEEL";#N/A,#N/A,TRUE,"Door"}</definedName>
    <definedName name="_2a129_" localSheetId="5" hidden="1">{"Offgrid",#N/A,FALSE,"OFFGRID";"Region",#N/A,FALSE,"REGION";"Offgrid -2",#N/A,FALSE,"OFFGRID";"WTP",#N/A,FALSE,"WTP";"WTP -2",#N/A,FALSE,"WTP";"Project",#N/A,FALSE,"PROJECT";"Summary -2",#N/A,FALSE,"SUMMARY"}</definedName>
    <definedName name="_2a129_" localSheetId="3" hidden="1">{"Offgrid",#N/A,FALSE,"OFFGRID";"Region",#N/A,FALSE,"REGION";"Offgrid -2",#N/A,FALSE,"OFFGRID";"WTP",#N/A,FALSE,"WTP";"WTP -2",#N/A,FALSE,"WTP";"Project",#N/A,FALSE,"PROJECT";"Summary -2",#N/A,FALSE,"SUMMARY"}</definedName>
    <definedName name="_2a129_" localSheetId="24" hidden="1">{"Offgrid",#N/A,FALSE,"OFFGRID";"Region",#N/A,FALSE,"REGION";"Offgrid -2",#N/A,FALSE,"OFFGRID";"WTP",#N/A,FALSE,"WTP";"WTP -2",#N/A,FALSE,"WTP";"Project",#N/A,FALSE,"PROJECT";"Summary -2",#N/A,FALSE,"SUMMARY"}</definedName>
    <definedName name="_2a129_" localSheetId="4" hidden="1">{"Offgrid",#N/A,FALSE,"OFFGRID";"Region",#N/A,FALSE,"REGION";"Offgrid -2",#N/A,FALSE,"OFFGRID";"WTP",#N/A,FALSE,"WTP";"WTP -2",#N/A,FALSE,"WTP";"Project",#N/A,FALSE,"PROJECT";"Summary -2",#N/A,FALSE,"SUMMARY"}</definedName>
    <definedName name="_2a129_" localSheetId="0" hidden="1">{"Offgrid",#N/A,FALSE,"OFFGRID";"Region",#N/A,FALSE,"REGION";"Offgrid -2",#N/A,FALSE,"OFFGRID";"WTP",#N/A,FALSE,"WTP";"WTP -2",#N/A,FALSE,"WTP";"Project",#N/A,FALSE,"PROJECT";"Summary -2",#N/A,FALSE,"SUMMARY"}</definedName>
    <definedName name="_2a129_" localSheetId="23" hidden="1">{"Offgrid",#N/A,FALSE,"OFFGRID";"Region",#N/A,FALSE,"REGION";"Offgrid -2",#N/A,FALSE,"OFFGRID";"WTP",#N/A,FALSE,"WTP";"WTP -2",#N/A,FALSE,"WTP";"Project",#N/A,FALSE,"PROJECT";"Summary -2",#N/A,FALSE,"SUMMARY"}</definedName>
    <definedName name="_2a129_" hidden="1">{"Offgrid",#N/A,FALSE,"OFFGRID";"Region",#N/A,FALSE,"REGION";"Offgrid -2",#N/A,FALSE,"OFFGRID";"WTP",#N/A,FALSE,"WTP";"WTP -2",#N/A,FALSE,"WTP";"Project",#N/A,FALSE,"PROJECT";"Summary -2",#N/A,FALSE,"SUMMARY"}</definedName>
    <definedName name="_2F" localSheetId="6" hidden="1">#REF!</definedName>
    <definedName name="_2F" localSheetId="7" hidden="1">#REF!</definedName>
    <definedName name="_2F" localSheetId="17" hidden="1">#REF!</definedName>
    <definedName name="_2F" localSheetId="18" hidden="1">#REF!</definedName>
    <definedName name="_2F" localSheetId="19" hidden="1">#REF!</definedName>
    <definedName name="_2F" localSheetId="20" hidden="1">#REF!</definedName>
    <definedName name="_2F" localSheetId="8" hidden="1">#REF!</definedName>
    <definedName name="_2F" localSheetId="9" hidden="1">#REF!</definedName>
    <definedName name="_2F" localSheetId="10" hidden="1">#REF!</definedName>
    <definedName name="_2F" localSheetId="11" hidden="1">#REF!</definedName>
    <definedName name="_2F" localSheetId="12" hidden="1">#REF!</definedName>
    <definedName name="_2F" localSheetId="13" hidden="1">#REF!</definedName>
    <definedName name="_2F" localSheetId="14" hidden="1">#REF!</definedName>
    <definedName name="_2F" localSheetId="15" hidden="1">#REF!</definedName>
    <definedName name="_2F" localSheetId="16" hidden="1">#REF!</definedName>
    <definedName name="_2F" localSheetId="24" hidden="1">#REF!</definedName>
    <definedName name="_2F" localSheetId="4" hidden="1">#REF!</definedName>
    <definedName name="_2F" localSheetId="23" hidden="1">#REF!</definedName>
    <definedName name="_2F" hidden="1">#REF!</definedName>
    <definedName name="_3_0__123Grap" localSheetId="6" hidden="1">#REF!</definedName>
    <definedName name="_3_0__123Grap" localSheetId="7" hidden="1">#REF!</definedName>
    <definedName name="_3_0__123Grap" localSheetId="17" hidden="1">#REF!</definedName>
    <definedName name="_3_0__123Grap" localSheetId="18" hidden="1">#REF!</definedName>
    <definedName name="_3_0__123Grap" localSheetId="19" hidden="1">#REF!</definedName>
    <definedName name="_3_0__123Grap" localSheetId="20" hidden="1">#REF!</definedName>
    <definedName name="_3_0__123Grap" localSheetId="8" hidden="1">#REF!</definedName>
    <definedName name="_3_0__123Grap" localSheetId="9" hidden="1">#REF!</definedName>
    <definedName name="_3_0__123Grap" localSheetId="10" hidden="1">#REF!</definedName>
    <definedName name="_3_0__123Grap" localSheetId="11" hidden="1">#REF!</definedName>
    <definedName name="_3_0__123Grap" localSheetId="12" hidden="1">#REF!</definedName>
    <definedName name="_3_0__123Grap" localSheetId="13" hidden="1">#REF!</definedName>
    <definedName name="_3_0__123Grap" localSheetId="14" hidden="1">#REF!</definedName>
    <definedName name="_3_0__123Grap" localSheetId="15" hidden="1">#REF!</definedName>
    <definedName name="_3_0__123Grap" localSheetId="16" hidden="1">#REF!</definedName>
    <definedName name="_3_0__123Grap" localSheetId="5" hidden="1">#REF!</definedName>
    <definedName name="_3_0__123Grap" localSheetId="3" hidden="1">#REF!</definedName>
    <definedName name="_3_0__123Grap" localSheetId="24" hidden="1">#REF!</definedName>
    <definedName name="_3_0__123Grap" localSheetId="23" hidden="1">#REF!</definedName>
    <definedName name="_3_0__123Grap" hidden="1">#REF!</definedName>
    <definedName name="_3S" localSheetId="6" hidden="1">#REF!</definedName>
    <definedName name="_3S" localSheetId="7" hidden="1">#REF!</definedName>
    <definedName name="_3S" localSheetId="17" hidden="1">#REF!</definedName>
    <definedName name="_3S" localSheetId="18" hidden="1">#REF!</definedName>
    <definedName name="_3S" localSheetId="19" hidden="1">#REF!</definedName>
    <definedName name="_3S" localSheetId="20" hidden="1">#REF!</definedName>
    <definedName name="_3S" localSheetId="8" hidden="1">#REF!</definedName>
    <definedName name="_3S" localSheetId="9" hidden="1">#REF!</definedName>
    <definedName name="_3S" localSheetId="10" hidden="1">#REF!</definedName>
    <definedName name="_3S" localSheetId="11" hidden="1">#REF!</definedName>
    <definedName name="_3S" localSheetId="12" hidden="1">#REF!</definedName>
    <definedName name="_3S" localSheetId="13" hidden="1">#REF!</definedName>
    <definedName name="_3S" localSheetId="14" hidden="1">#REF!</definedName>
    <definedName name="_3S" localSheetId="15" hidden="1">#REF!</definedName>
    <definedName name="_3S" localSheetId="16" hidden="1">#REF!</definedName>
    <definedName name="_3S" localSheetId="24" hidden="1">#REF!</definedName>
    <definedName name="_3S" localSheetId="4" hidden="1">#REF!</definedName>
    <definedName name="_3S" localSheetId="23" hidden="1">#REF!</definedName>
    <definedName name="_3S" hidden="1">#REF!</definedName>
    <definedName name="_4_0_0_F" localSheetId="6" hidden="1">#REF!</definedName>
    <definedName name="_4_0_0_F" localSheetId="7" hidden="1">#REF!</definedName>
    <definedName name="_4_0_0_F" localSheetId="17" hidden="1">#REF!</definedName>
    <definedName name="_4_0_0_F" localSheetId="18" hidden="1">#REF!</definedName>
    <definedName name="_4_0_0_F" localSheetId="19" hidden="1">#REF!</definedName>
    <definedName name="_4_0_0_F" localSheetId="20" hidden="1">#REF!</definedName>
    <definedName name="_4_0_0_F" localSheetId="8" hidden="1">#REF!</definedName>
    <definedName name="_4_0_0_F" localSheetId="9" hidden="1">#REF!</definedName>
    <definedName name="_4_0_0_F" localSheetId="10" hidden="1">#REF!</definedName>
    <definedName name="_4_0_0_F" localSheetId="11" hidden="1">#REF!</definedName>
    <definedName name="_4_0_0_F" localSheetId="12" hidden="1">#REF!</definedName>
    <definedName name="_4_0_0_F" localSheetId="13" hidden="1">#REF!</definedName>
    <definedName name="_4_0_0_F" localSheetId="14" hidden="1">#REF!</definedName>
    <definedName name="_4_0_0_F" localSheetId="15" hidden="1">#REF!</definedName>
    <definedName name="_4_0_0_F" localSheetId="16" hidden="1">#REF!</definedName>
    <definedName name="_4_0_0_F" localSheetId="24" hidden="1">#REF!</definedName>
    <definedName name="_4_0_0_F" localSheetId="4" hidden="1">#REF!</definedName>
    <definedName name="_4_0_0_F" localSheetId="23" hidden="1">#REF!</definedName>
    <definedName name="_4_0_0_F" hidden="1">#REF!</definedName>
    <definedName name="_4_0_F" localSheetId="6" hidden="1">#REF!</definedName>
    <definedName name="_4_0_F" localSheetId="7" hidden="1">#REF!</definedName>
    <definedName name="_4_0_F" localSheetId="17" hidden="1">#REF!</definedName>
    <definedName name="_4_0_F" localSheetId="18" hidden="1">#REF!</definedName>
    <definedName name="_4_0_F" localSheetId="19" hidden="1">#REF!</definedName>
    <definedName name="_4_0_F" localSheetId="20" hidden="1">#REF!</definedName>
    <definedName name="_4_0_F" localSheetId="8" hidden="1">#REF!</definedName>
    <definedName name="_4_0_F" localSheetId="9" hidden="1">#REF!</definedName>
    <definedName name="_4_0_F" localSheetId="10" hidden="1">#REF!</definedName>
    <definedName name="_4_0_F" localSheetId="11" hidden="1">#REF!</definedName>
    <definedName name="_4_0_F" localSheetId="12" hidden="1">#REF!</definedName>
    <definedName name="_4_0_F" localSheetId="13" hidden="1">#REF!</definedName>
    <definedName name="_4_0_F" localSheetId="14" hidden="1">#REF!</definedName>
    <definedName name="_4_0_F" localSheetId="15" hidden="1">#REF!</definedName>
    <definedName name="_4_0_F" localSheetId="16" hidden="1">#REF!</definedName>
    <definedName name="_4_0_F" localSheetId="24" hidden="1">#REF!</definedName>
    <definedName name="_4_0_F" localSheetId="4" hidden="1">#REF!</definedName>
    <definedName name="_4_0_F" localSheetId="23" hidden="1">#REF!</definedName>
    <definedName name="_4_0_F" hidden="1">#REF!</definedName>
    <definedName name="_4a130_" localSheetId="5" hidden="1">{"Offgrid",#N/A,FALSE,"OFFGRID";"Region",#N/A,FALSE,"REGION";"Offgrid -2",#N/A,FALSE,"OFFGRID";"WTP",#N/A,FALSE,"WTP";"WTP -2",#N/A,FALSE,"WTP";"Project",#N/A,FALSE,"PROJECT";"Summary -2",#N/A,FALSE,"SUMMARY"}</definedName>
    <definedName name="_4a130_" localSheetId="3" hidden="1">{"Offgrid",#N/A,FALSE,"OFFGRID";"Region",#N/A,FALSE,"REGION";"Offgrid -2",#N/A,FALSE,"OFFGRID";"WTP",#N/A,FALSE,"WTP";"WTP -2",#N/A,FALSE,"WTP";"Project",#N/A,FALSE,"PROJECT";"Summary -2",#N/A,FALSE,"SUMMARY"}</definedName>
    <definedName name="_4a130_" localSheetId="24" hidden="1">{"Offgrid",#N/A,FALSE,"OFFGRID";"Region",#N/A,FALSE,"REGION";"Offgrid -2",#N/A,FALSE,"OFFGRID";"WTP",#N/A,FALSE,"WTP";"WTP -2",#N/A,FALSE,"WTP";"Project",#N/A,FALSE,"PROJECT";"Summary -2",#N/A,FALSE,"SUMMARY"}</definedName>
    <definedName name="_4a130_" localSheetId="4" hidden="1">{"Offgrid",#N/A,FALSE,"OFFGRID";"Region",#N/A,FALSE,"REGION";"Offgrid -2",#N/A,FALSE,"OFFGRID";"WTP",#N/A,FALSE,"WTP";"WTP -2",#N/A,FALSE,"WTP";"Project",#N/A,FALSE,"PROJECT";"Summary -2",#N/A,FALSE,"SUMMARY"}</definedName>
    <definedName name="_4a130_" localSheetId="0" hidden="1">{"Offgrid",#N/A,FALSE,"OFFGRID";"Region",#N/A,FALSE,"REGION";"Offgrid -2",#N/A,FALSE,"OFFGRID";"WTP",#N/A,FALSE,"WTP";"WTP -2",#N/A,FALSE,"WTP";"Project",#N/A,FALSE,"PROJECT";"Summary -2",#N/A,FALSE,"SUMMARY"}</definedName>
    <definedName name="_4a130_" localSheetId="23" hidden="1">{"Offgrid",#N/A,FALSE,"OFFGRID";"Region",#N/A,FALSE,"REGION";"Offgrid -2",#N/A,FALSE,"OFFGRID";"WTP",#N/A,FALSE,"WTP";"WTP -2",#N/A,FALSE,"WTP";"Project",#N/A,FALSE,"PROJECT";"Summary -2",#N/A,FALSE,"SUMMARY"}</definedName>
    <definedName name="_4a130_" hidden="1">{"Offgrid",#N/A,FALSE,"OFFGRID";"Region",#N/A,FALSE,"REGION";"Offgrid -2",#N/A,FALSE,"OFFGRID";"WTP",#N/A,FALSE,"WTP";"WTP -2",#N/A,FALSE,"WTP";"Project",#N/A,FALSE,"PROJECT";"Summary -2",#N/A,FALSE,"SUMMARY"}</definedName>
    <definedName name="_5_0_0_F" localSheetId="6" hidden="1">#REF!</definedName>
    <definedName name="_5_0_0_F" localSheetId="7" hidden="1">#REF!</definedName>
    <definedName name="_5_0_0_F" localSheetId="17" hidden="1">#REF!</definedName>
    <definedName name="_5_0_0_F" localSheetId="18" hidden="1">#REF!</definedName>
    <definedName name="_5_0_0_F" localSheetId="19" hidden="1">#REF!</definedName>
    <definedName name="_5_0_0_F" localSheetId="20" hidden="1">#REF!</definedName>
    <definedName name="_5_0_0_F" localSheetId="8" hidden="1">#REF!</definedName>
    <definedName name="_5_0_0_F" localSheetId="9" hidden="1">#REF!</definedName>
    <definedName name="_5_0_0_F" localSheetId="10" hidden="1">#REF!</definedName>
    <definedName name="_5_0_0_F" localSheetId="11" hidden="1">#REF!</definedName>
    <definedName name="_5_0_0_F" localSheetId="12" hidden="1">#REF!</definedName>
    <definedName name="_5_0_0_F" localSheetId="13" hidden="1">#REF!</definedName>
    <definedName name="_5_0_0_F" localSheetId="14" hidden="1">#REF!</definedName>
    <definedName name="_5_0_0_F" localSheetId="15" hidden="1">#REF!</definedName>
    <definedName name="_5_0_0_F" localSheetId="16" hidden="1">#REF!</definedName>
    <definedName name="_5_0_0_F" localSheetId="24" hidden="1">#REF!</definedName>
    <definedName name="_5_0_0_F" localSheetId="4" hidden="1">#REF!</definedName>
    <definedName name="_5_0_0_F" localSheetId="23" hidden="1">#REF!</definedName>
    <definedName name="_5_0_0_F" hidden="1">#REF!</definedName>
    <definedName name="_5_0_S" localSheetId="6" hidden="1">#REF!</definedName>
    <definedName name="_5_0_S" localSheetId="7" hidden="1">#REF!</definedName>
    <definedName name="_5_0_S" localSheetId="17" hidden="1">#REF!</definedName>
    <definedName name="_5_0_S" localSheetId="18" hidden="1">#REF!</definedName>
    <definedName name="_5_0_S" localSheetId="19" hidden="1">#REF!</definedName>
    <definedName name="_5_0_S" localSheetId="20" hidden="1">#REF!</definedName>
    <definedName name="_5_0_S" localSheetId="8" hidden="1">#REF!</definedName>
    <definedName name="_5_0_S" localSheetId="9" hidden="1">#REF!</definedName>
    <definedName name="_5_0_S" localSheetId="10" hidden="1">#REF!</definedName>
    <definedName name="_5_0_S" localSheetId="11" hidden="1">#REF!</definedName>
    <definedName name="_5_0_S" localSheetId="12" hidden="1">#REF!</definedName>
    <definedName name="_5_0_S" localSheetId="13" hidden="1">#REF!</definedName>
    <definedName name="_5_0_S" localSheetId="14" hidden="1">#REF!</definedName>
    <definedName name="_5_0_S" localSheetId="15" hidden="1">#REF!</definedName>
    <definedName name="_5_0_S" localSheetId="16" hidden="1">#REF!</definedName>
    <definedName name="_5_0_S" localSheetId="24" hidden="1">#REF!</definedName>
    <definedName name="_5_0_S" localSheetId="4" hidden="1">#REF!</definedName>
    <definedName name="_5_0_S" localSheetId="23" hidden="1">#REF!</definedName>
    <definedName name="_5_0_S" hidden="1">#REF!</definedName>
    <definedName name="_6_2___Parse" localSheetId="6" hidden="1">#REF!</definedName>
    <definedName name="_6_2___Parse" localSheetId="7" hidden="1">#REF!</definedName>
    <definedName name="_6_2___Parse" localSheetId="17" hidden="1">#REF!</definedName>
    <definedName name="_6_2___Parse" localSheetId="18" hidden="1">#REF!</definedName>
    <definedName name="_6_2___Parse" localSheetId="19" hidden="1">#REF!</definedName>
    <definedName name="_6_2___Parse" localSheetId="20" hidden="1">#REF!</definedName>
    <definedName name="_6_2___Parse" localSheetId="8" hidden="1">#REF!</definedName>
    <definedName name="_6_2___Parse" localSheetId="9" hidden="1">#REF!</definedName>
    <definedName name="_6_2___Parse" localSheetId="10" hidden="1">#REF!</definedName>
    <definedName name="_6_2___Parse" localSheetId="11" hidden="1">#REF!</definedName>
    <definedName name="_6_2___Parse" localSheetId="12" hidden="1">#REF!</definedName>
    <definedName name="_6_2___Parse" localSheetId="13" hidden="1">#REF!</definedName>
    <definedName name="_6_2___Parse" localSheetId="14" hidden="1">#REF!</definedName>
    <definedName name="_6_2___Parse" localSheetId="15" hidden="1">#REF!</definedName>
    <definedName name="_6_2___Parse" localSheetId="16" hidden="1">#REF!</definedName>
    <definedName name="_6_2___Parse" localSheetId="24" hidden="1">#REF!</definedName>
    <definedName name="_6_2___Parse" localSheetId="4" hidden="1">#REF!</definedName>
    <definedName name="_6_2___Parse" localSheetId="23" hidden="1">#REF!</definedName>
    <definedName name="_6_2___Parse" hidden="1">#REF!</definedName>
    <definedName name="_6F" localSheetId="6" hidden="1">#REF!</definedName>
    <definedName name="_6F" localSheetId="7" hidden="1">#REF!</definedName>
    <definedName name="_6F" localSheetId="17" hidden="1">#REF!</definedName>
    <definedName name="_6F" localSheetId="18" hidden="1">#REF!</definedName>
    <definedName name="_6F" localSheetId="19" hidden="1">#REF!</definedName>
    <definedName name="_6F" localSheetId="20" hidden="1">#REF!</definedName>
    <definedName name="_6F" localSheetId="8" hidden="1">#REF!</definedName>
    <definedName name="_6F" localSheetId="9" hidden="1">#REF!</definedName>
    <definedName name="_6F" localSheetId="10" hidden="1">#REF!</definedName>
    <definedName name="_6F" localSheetId="11" hidden="1">#REF!</definedName>
    <definedName name="_6F" localSheetId="12" hidden="1">#REF!</definedName>
    <definedName name="_6F" localSheetId="13" hidden="1">#REF!</definedName>
    <definedName name="_6F" localSheetId="14" hidden="1">#REF!</definedName>
    <definedName name="_6F" localSheetId="15" hidden="1">#REF!</definedName>
    <definedName name="_6F" localSheetId="16" hidden="1">#REF!</definedName>
    <definedName name="_6F" localSheetId="24" hidden="1">#REF!</definedName>
    <definedName name="_6F" localSheetId="4" hidden="1">#REF!</definedName>
    <definedName name="_6F" localSheetId="23" hidden="1">#REF!</definedName>
    <definedName name="_6F" hidden="1">#REF!</definedName>
    <definedName name="_7_2_0_Parse" localSheetId="6" hidden="1">#REF!</definedName>
    <definedName name="_7_2_0_Parse" localSheetId="7" hidden="1">#REF!</definedName>
    <definedName name="_7_2_0_Parse" localSheetId="17" hidden="1">#REF!</definedName>
    <definedName name="_7_2_0_Parse" localSheetId="18" hidden="1">#REF!</definedName>
    <definedName name="_7_2_0_Parse" localSheetId="19" hidden="1">#REF!</definedName>
    <definedName name="_7_2_0_Parse" localSheetId="20" hidden="1">#REF!</definedName>
    <definedName name="_7_2_0_Parse" localSheetId="8" hidden="1">#REF!</definedName>
    <definedName name="_7_2_0_Parse" localSheetId="9" hidden="1">#REF!</definedName>
    <definedName name="_7_2_0_Parse" localSheetId="10" hidden="1">#REF!</definedName>
    <definedName name="_7_2_0_Parse" localSheetId="11" hidden="1">#REF!</definedName>
    <definedName name="_7_2_0_Parse" localSheetId="12" hidden="1">#REF!</definedName>
    <definedName name="_7_2_0_Parse" localSheetId="13" hidden="1">#REF!</definedName>
    <definedName name="_7_2_0_Parse" localSheetId="14" hidden="1">#REF!</definedName>
    <definedName name="_7_2_0_Parse" localSheetId="15" hidden="1">#REF!</definedName>
    <definedName name="_7_2_0_Parse" localSheetId="16" hidden="1">#REF!</definedName>
    <definedName name="_7_2_0_Parse" localSheetId="24" hidden="1">#REF!</definedName>
    <definedName name="_7_2_0_Parse" localSheetId="4" hidden="1">#REF!</definedName>
    <definedName name="_7_2_0_Parse" localSheetId="23" hidden="1">#REF!</definedName>
    <definedName name="_7_2_0_Parse" hidden="1">#REF!</definedName>
    <definedName name="_9_0_0_F" localSheetId="6" hidden="1">#REF!</definedName>
    <definedName name="_9_0_0_F" localSheetId="7" hidden="1">#REF!</definedName>
    <definedName name="_9_0_0_F" localSheetId="17" hidden="1">#REF!</definedName>
    <definedName name="_9_0_0_F" localSheetId="18" hidden="1">#REF!</definedName>
    <definedName name="_9_0_0_F" localSheetId="19" hidden="1">#REF!</definedName>
    <definedName name="_9_0_0_F" localSheetId="20" hidden="1">#REF!</definedName>
    <definedName name="_9_0_0_F" localSheetId="8" hidden="1">#REF!</definedName>
    <definedName name="_9_0_0_F" localSheetId="9" hidden="1">#REF!</definedName>
    <definedName name="_9_0_0_F" localSheetId="10" hidden="1">#REF!</definedName>
    <definedName name="_9_0_0_F" localSheetId="11" hidden="1">#REF!</definedName>
    <definedName name="_9_0_0_F" localSheetId="12" hidden="1">#REF!</definedName>
    <definedName name="_9_0_0_F" localSheetId="13" hidden="1">#REF!</definedName>
    <definedName name="_9_0_0_F" localSheetId="14" hidden="1">#REF!</definedName>
    <definedName name="_9_0_0_F" localSheetId="15" hidden="1">#REF!</definedName>
    <definedName name="_9_0_0_F" localSheetId="16" hidden="1">#REF!</definedName>
    <definedName name="_9_0_0_F" localSheetId="24" hidden="1">#REF!</definedName>
    <definedName name="_9_0_0_F" localSheetId="4" hidden="1">#REF!</definedName>
    <definedName name="_9_0_0_F" localSheetId="23" hidden="1">#REF!</definedName>
    <definedName name="_9_0_0_F" hidden="1">#REF!</definedName>
    <definedName name="_A1" localSheetId="5" hidden="1">{#N/A,#N/A,TRUE,"Basic";#N/A,#N/A,TRUE,"EXT-TABLE";#N/A,#N/A,TRUE,"STEEL";#N/A,#N/A,TRUE,"INT-Table";#N/A,#N/A,TRUE,"STEEL";#N/A,#N/A,TRUE,"Door"}</definedName>
    <definedName name="_A1" localSheetId="3" hidden="1">{#N/A,#N/A,TRUE,"Basic";#N/A,#N/A,TRUE,"EXT-TABLE";#N/A,#N/A,TRUE,"STEEL";#N/A,#N/A,TRUE,"INT-Table";#N/A,#N/A,TRUE,"STEEL";#N/A,#N/A,TRUE,"Door"}</definedName>
    <definedName name="_A1" localSheetId="24" hidden="1">{#N/A,#N/A,TRUE,"Basic";#N/A,#N/A,TRUE,"EXT-TABLE";#N/A,#N/A,TRUE,"STEEL";#N/A,#N/A,TRUE,"INT-Table";#N/A,#N/A,TRUE,"STEEL";#N/A,#N/A,TRUE,"Door"}</definedName>
    <definedName name="_A1" localSheetId="4" hidden="1">{#N/A,#N/A,TRUE,"Basic";#N/A,#N/A,TRUE,"EXT-TABLE";#N/A,#N/A,TRUE,"STEEL";#N/A,#N/A,TRUE,"INT-Table";#N/A,#N/A,TRUE,"STEEL";#N/A,#N/A,TRUE,"Door"}</definedName>
    <definedName name="_A1" localSheetId="0" hidden="1">{#N/A,#N/A,TRUE,"Basic";#N/A,#N/A,TRUE,"EXT-TABLE";#N/A,#N/A,TRUE,"STEEL";#N/A,#N/A,TRUE,"INT-Table";#N/A,#N/A,TRUE,"STEEL";#N/A,#N/A,TRUE,"Door"}</definedName>
    <definedName name="_A1" localSheetId="23" hidden="1">{#N/A,#N/A,TRUE,"Basic";#N/A,#N/A,TRUE,"EXT-TABLE";#N/A,#N/A,TRUE,"STEEL";#N/A,#N/A,TRUE,"INT-Table";#N/A,#N/A,TRUE,"STEEL";#N/A,#N/A,TRUE,"Door"}</definedName>
    <definedName name="_A1" hidden="1">{#N/A,#N/A,TRUE,"Basic";#N/A,#N/A,TRUE,"EXT-TABLE";#N/A,#N/A,TRUE,"STEEL";#N/A,#N/A,TRUE,"INT-Table";#N/A,#N/A,TRUE,"STEEL";#N/A,#N/A,TRUE,"Door"}</definedName>
    <definedName name="_BB1" localSheetId="5" hidden="1">{"'장비'!$A$3:$M$12"}</definedName>
    <definedName name="_BB1" localSheetId="3" hidden="1">{"'장비'!$A$3:$M$12"}</definedName>
    <definedName name="_BB1" localSheetId="24" hidden="1">{"'장비'!$A$3:$M$12"}</definedName>
    <definedName name="_BB1" localSheetId="4" hidden="1">{"'장비'!$A$3:$M$12"}</definedName>
    <definedName name="_BB1" localSheetId="0" hidden="1">{"'장비'!$A$3:$M$12"}</definedName>
    <definedName name="_BB1" localSheetId="23" hidden="1">{"'장비'!$A$3:$M$12"}</definedName>
    <definedName name="_BB1" hidden="1">{"'장비'!$A$3:$M$12"}</definedName>
    <definedName name="_Dist_Bin" localSheetId="6" hidden="1">#REF!</definedName>
    <definedName name="_Dist_Bin" localSheetId="7" hidden="1">#REF!</definedName>
    <definedName name="_Dist_Bin" localSheetId="17" hidden="1">#REF!</definedName>
    <definedName name="_Dist_Bin" localSheetId="18" hidden="1">#REF!</definedName>
    <definedName name="_Dist_Bin" localSheetId="19" hidden="1">#REF!</definedName>
    <definedName name="_Dist_Bin" localSheetId="20" hidden="1">#REF!</definedName>
    <definedName name="_Dist_Bin" localSheetId="8" hidden="1">#REF!</definedName>
    <definedName name="_Dist_Bin" localSheetId="9" hidden="1">#REF!</definedName>
    <definedName name="_Dist_Bin" localSheetId="10" hidden="1">#REF!</definedName>
    <definedName name="_Dist_Bin" localSheetId="11" hidden="1">#REF!</definedName>
    <definedName name="_Dist_Bin" localSheetId="12" hidden="1">#REF!</definedName>
    <definedName name="_Dist_Bin" localSheetId="13" hidden="1">#REF!</definedName>
    <definedName name="_Dist_Bin" localSheetId="14" hidden="1">#REF!</definedName>
    <definedName name="_Dist_Bin" localSheetId="15" hidden="1">#REF!</definedName>
    <definedName name="_Dist_Bin" localSheetId="16" hidden="1">#REF!</definedName>
    <definedName name="_Dist_Bin" localSheetId="24" hidden="1">#REF!</definedName>
    <definedName name="_Dist_Bin" localSheetId="4" hidden="1">#REF!</definedName>
    <definedName name="_Dist_Bin" localSheetId="23" hidden="1">#REF!</definedName>
    <definedName name="_Dist_Bin" hidden="1">#REF!</definedName>
    <definedName name="_er1" localSheetId="5" hidden="1">{#N/A,#N/A,TRUE,"Basic";#N/A,#N/A,TRUE,"EXT-TABLE";#N/A,#N/A,TRUE,"STEEL";#N/A,#N/A,TRUE,"INT-Table";#N/A,#N/A,TRUE,"STEEL";#N/A,#N/A,TRUE,"Door"}</definedName>
    <definedName name="_er1" localSheetId="3" hidden="1">{#N/A,#N/A,TRUE,"Basic";#N/A,#N/A,TRUE,"EXT-TABLE";#N/A,#N/A,TRUE,"STEEL";#N/A,#N/A,TRUE,"INT-Table";#N/A,#N/A,TRUE,"STEEL";#N/A,#N/A,TRUE,"Door"}</definedName>
    <definedName name="_er1" localSheetId="24" hidden="1">{#N/A,#N/A,TRUE,"Basic";#N/A,#N/A,TRUE,"EXT-TABLE";#N/A,#N/A,TRUE,"STEEL";#N/A,#N/A,TRUE,"INT-Table";#N/A,#N/A,TRUE,"STEEL";#N/A,#N/A,TRUE,"Door"}</definedName>
    <definedName name="_er1" localSheetId="4" hidden="1">{#N/A,#N/A,TRUE,"Basic";#N/A,#N/A,TRUE,"EXT-TABLE";#N/A,#N/A,TRUE,"STEEL";#N/A,#N/A,TRUE,"INT-Table";#N/A,#N/A,TRUE,"STEEL";#N/A,#N/A,TRUE,"Door"}</definedName>
    <definedName name="_er1" localSheetId="0" hidden="1">{#N/A,#N/A,TRUE,"Basic";#N/A,#N/A,TRUE,"EXT-TABLE";#N/A,#N/A,TRUE,"STEEL";#N/A,#N/A,TRUE,"INT-Table";#N/A,#N/A,TRUE,"STEEL";#N/A,#N/A,TRUE,"Door"}</definedName>
    <definedName name="_er1" localSheetId="23" hidden="1">{#N/A,#N/A,TRUE,"Basic";#N/A,#N/A,TRUE,"EXT-TABLE";#N/A,#N/A,TRUE,"STEEL";#N/A,#N/A,TRUE,"INT-Table";#N/A,#N/A,TRUE,"STEEL";#N/A,#N/A,TRUE,"Door"}</definedName>
    <definedName name="_er1" hidden="1">{#N/A,#N/A,TRUE,"Basic";#N/A,#N/A,TRUE,"EXT-TABLE";#N/A,#N/A,TRUE,"STEEL";#N/A,#N/A,TRUE,"INT-Table";#N/A,#N/A,TRUE,"STEEL";#N/A,#N/A,TRUE,"Door"}</definedName>
    <definedName name="_Fill" localSheetId="6" hidden="1">#REF!</definedName>
    <definedName name="_Fill" localSheetId="7" hidden="1">#REF!</definedName>
    <definedName name="_Fill" localSheetId="17" hidden="1">#REF!</definedName>
    <definedName name="_Fill" localSheetId="18" hidden="1">#REF!</definedName>
    <definedName name="_Fill" localSheetId="19" hidden="1">#REF!</definedName>
    <definedName name="_Fill" localSheetId="20" hidden="1">#REF!</definedName>
    <definedName name="_Fill" localSheetId="8" hidden="1">#REF!</definedName>
    <definedName name="_Fill" localSheetId="9" hidden="1">#REF!</definedName>
    <definedName name="_Fill" localSheetId="10" hidden="1">#REF!</definedName>
    <definedName name="_Fill" localSheetId="11" hidden="1">#REF!</definedName>
    <definedName name="_Fill" localSheetId="12" hidden="1">#REF!</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5" hidden="1">#REF!</definedName>
    <definedName name="_Fill" localSheetId="3" hidden="1">#REF!</definedName>
    <definedName name="_Fill" localSheetId="24" hidden="1">#REF!</definedName>
    <definedName name="_Fill" localSheetId="23" hidden="1">#REF!</definedName>
    <definedName name="_Fill" hidden="1">#REF!</definedName>
    <definedName name="_xlnm._FilterDatabase" localSheetId="6" hidden="1">'0.Room'!#REF!</definedName>
    <definedName name="_xlnm._FilterDatabase" localSheetId="7" hidden="1">'1.Floors'!#REF!</definedName>
    <definedName name="_xlnm._FilterDatabase" localSheetId="17" hidden="1">'10.Stairs'!#REF!</definedName>
    <definedName name="_xlnm._FilterDatabase" localSheetId="18" hidden="1">'11.Railings'!#REF!</definedName>
    <definedName name="_xlnm._FilterDatabase" localSheetId="19" hidden="1">'12.Generic'!#REF!</definedName>
    <definedName name="_xlnm._FilterDatabase" localSheetId="20" hidden="1">'13.Manual_Input'!#REF!</definedName>
    <definedName name="_xlnm._FilterDatabase" localSheetId="8" hidden="1">'2.Roofs'!#REF!</definedName>
    <definedName name="_xlnm._FilterDatabase" localSheetId="9" hidden="1">'3.Walls_Ext'!#REF!</definedName>
    <definedName name="_xlnm._FilterDatabase" localSheetId="10" hidden="1">'3.Walls_Int'!#REF!</definedName>
    <definedName name="_xlnm._FilterDatabase" localSheetId="11" hidden="1">'4.St_Fdn'!$B$1:$AK$394</definedName>
    <definedName name="_xlnm._FilterDatabase" localSheetId="12" hidden="1">'5.St_Col'!#REF!</definedName>
    <definedName name="_xlnm._FilterDatabase" localSheetId="13" hidden="1">'6.St_Framing'!#REF!</definedName>
    <definedName name="_xlnm._FilterDatabase" localSheetId="14" hidden="1">'7.Ceilings'!#REF!</definedName>
    <definedName name="_xlnm._FilterDatabase" localSheetId="15" hidden="1">'8.Doors'!#REF!</definedName>
    <definedName name="_xlnm._FilterDatabase" localSheetId="16" hidden="1">'9.Windows'!#REF!</definedName>
    <definedName name="_xlnm._FilterDatabase" localSheetId="5" hidden="1">Family_Name_협력사!$B$10:$D$1563</definedName>
    <definedName name="_xlnm._FilterDatabase" localSheetId="3" hidden="1">Family_표준_구성도!$B$10:$F$1145</definedName>
    <definedName name="_xlnm._FilterDatabase" localSheetId="26" hidden="1">Sheet2!$A$4:$A$39</definedName>
    <definedName name="_xlnm._FilterDatabase" localSheetId="28" hidden="1">Sheet3!$A$1:$A$233</definedName>
    <definedName name="_xlnm._FilterDatabase" localSheetId="30" hidden="1">Sheet4!$A$7:$A$499</definedName>
    <definedName name="_xlnm._FilterDatabase" localSheetId="32" hidden="1">Sheet5!$A$2:$A$66</definedName>
    <definedName name="_xlnm._FilterDatabase" localSheetId="21" hidden="1">'WM-AR'!$I$6:$AS$1630</definedName>
    <definedName name="_xlnm._FilterDatabase" localSheetId="24" hidden="1">#REF!</definedName>
    <definedName name="_xlnm._FilterDatabase" localSheetId="4" hidden="1">#REF!</definedName>
    <definedName name="_xlnm._FilterDatabase" localSheetId="0" hidden="1">#REF!</definedName>
    <definedName name="_xlnm._FilterDatabase" localSheetId="23" hidden="1">#REF!</definedName>
    <definedName name="_xlnm._FilterDatabase" hidden="1">#REF!</definedName>
    <definedName name="_HHH1" localSheetId="5" hidden="1">{"'장비'!$A$3:$M$12"}</definedName>
    <definedName name="_HHH1" localSheetId="3" hidden="1">{"'장비'!$A$3:$M$12"}</definedName>
    <definedName name="_HHH1" localSheetId="24" hidden="1">{"'장비'!$A$3:$M$12"}</definedName>
    <definedName name="_HHH1" localSheetId="4" hidden="1">{"'장비'!$A$3:$M$12"}</definedName>
    <definedName name="_HHH1" localSheetId="0" hidden="1">{"'장비'!$A$3:$M$12"}</definedName>
    <definedName name="_HHH1" localSheetId="23" hidden="1">{"'장비'!$A$3:$M$12"}</definedName>
    <definedName name="_HHH1" hidden="1">{"'장비'!$A$3:$M$12"}</definedName>
    <definedName name="_Key1" localSheetId="6" hidden="1">#REF!</definedName>
    <definedName name="_Key1" localSheetId="7" hidden="1">#REF!</definedName>
    <definedName name="_Key1" localSheetId="17" hidden="1">#REF!</definedName>
    <definedName name="_Key1" localSheetId="18" hidden="1">#REF!</definedName>
    <definedName name="_Key1" localSheetId="19" hidden="1">#REF!</definedName>
    <definedName name="_Key1" localSheetId="20" hidden="1">#REF!</definedName>
    <definedName name="_Key1" localSheetId="8" hidden="1">#REF!</definedName>
    <definedName name="_Key1" localSheetId="9" hidden="1">#REF!</definedName>
    <definedName name="_Key1" localSheetId="10" hidden="1">#REF!</definedName>
    <definedName name="_Key1" localSheetId="11" hidden="1">#REF!</definedName>
    <definedName name="_Key1" localSheetId="12" hidden="1">#REF!</definedName>
    <definedName name="_Key1" localSheetId="13" hidden="1">#REF!</definedName>
    <definedName name="_Key1" localSheetId="14" hidden="1">#REF!</definedName>
    <definedName name="_Key1" localSheetId="15" hidden="1">#REF!</definedName>
    <definedName name="_Key1" localSheetId="16" hidden="1">#REF!</definedName>
    <definedName name="_Key1" localSheetId="5" hidden="1">#REF!</definedName>
    <definedName name="_Key1" localSheetId="3" hidden="1">#REF!</definedName>
    <definedName name="_Key1" localSheetId="24" hidden="1">#REF!</definedName>
    <definedName name="_Key1" localSheetId="23" hidden="1">#REF!</definedName>
    <definedName name="_Key1" hidden="1">#REF!</definedName>
    <definedName name="_Key2" localSheetId="6" hidden="1">#REF!</definedName>
    <definedName name="_Key2" localSheetId="7" hidden="1">#REF!</definedName>
    <definedName name="_Key2" localSheetId="17" hidden="1">#REF!</definedName>
    <definedName name="_Key2" localSheetId="18" hidden="1">#REF!</definedName>
    <definedName name="_Key2" localSheetId="19" hidden="1">#REF!</definedName>
    <definedName name="_Key2" localSheetId="20" hidden="1">#REF!</definedName>
    <definedName name="_Key2" localSheetId="8" hidden="1">#REF!</definedName>
    <definedName name="_Key2" localSheetId="9" hidden="1">#REF!</definedName>
    <definedName name="_Key2" localSheetId="10" hidden="1">#REF!</definedName>
    <definedName name="_Key2" localSheetId="11" hidden="1">#REF!</definedName>
    <definedName name="_Key2" localSheetId="12" hidden="1">#REF!</definedName>
    <definedName name="_Key2" localSheetId="13" hidden="1">#REF!</definedName>
    <definedName name="_Key2" localSheetId="14" hidden="1">#REF!</definedName>
    <definedName name="_Key2" localSheetId="15" hidden="1">#REF!</definedName>
    <definedName name="_Key2" localSheetId="16" hidden="1">#REF!</definedName>
    <definedName name="_Key2" localSheetId="5" hidden="1">#REF!</definedName>
    <definedName name="_Key2" localSheetId="3" hidden="1">#REF!</definedName>
    <definedName name="_Key2" localSheetId="24" hidden="1">#REF!</definedName>
    <definedName name="_Key2" localSheetId="23" hidden="1">#REF!</definedName>
    <definedName name="_Key2" hidden="1">#REF!</definedName>
    <definedName name="_KEY3" localSheetId="6" hidden="1">#REF!</definedName>
    <definedName name="_KEY3" localSheetId="7" hidden="1">#REF!</definedName>
    <definedName name="_KEY3" localSheetId="17" hidden="1">#REF!</definedName>
    <definedName name="_KEY3" localSheetId="18" hidden="1">#REF!</definedName>
    <definedName name="_KEY3" localSheetId="19" hidden="1">#REF!</definedName>
    <definedName name="_KEY3" localSheetId="20" hidden="1">#REF!</definedName>
    <definedName name="_KEY3" localSheetId="8" hidden="1">#REF!</definedName>
    <definedName name="_KEY3" localSheetId="9" hidden="1">#REF!</definedName>
    <definedName name="_KEY3" localSheetId="10" hidden="1">#REF!</definedName>
    <definedName name="_KEY3" localSheetId="11" hidden="1">#REF!</definedName>
    <definedName name="_KEY3" localSheetId="12" hidden="1">#REF!</definedName>
    <definedName name="_KEY3" localSheetId="13" hidden="1">#REF!</definedName>
    <definedName name="_KEY3" localSheetId="14" hidden="1">#REF!</definedName>
    <definedName name="_KEY3" localSheetId="15" hidden="1">#REF!</definedName>
    <definedName name="_KEY3" localSheetId="16" hidden="1">#REF!</definedName>
    <definedName name="_KEY3" localSheetId="5" hidden="1">#REF!</definedName>
    <definedName name="_KEY3" localSheetId="3" hidden="1">#REF!</definedName>
    <definedName name="_KEY3" localSheetId="24" hidden="1">#REF!</definedName>
    <definedName name="_KEY3" localSheetId="23" hidden="1">#REF!</definedName>
    <definedName name="_KEY3" hidden="1">#REF!</definedName>
    <definedName name="_key4" localSheetId="6" hidden="1">#REF!</definedName>
    <definedName name="_key4" localSheetId="7" hidden="1">#REF!</definedName>
    <definedName name="_key4" localSheetId="17" hidden="1">#REF!</definedName>
    <definedName name="_key4" localSheetId="18" hidden="1">#REF!</definedName>
    <definedName name="_key4" localSheetId="19" hidden="1">#REF!</definedName>
    <definedName name="_key4" localSheetId="20" hidden="1">#REF!</definedName>
    <definedName name="_key4" localSheetId="8" hidden="1">#REF!</definedName>
    <definedName name="_key4" localSheetId="9" hidden="1">#REF!</definedName>
    <definedName name="_key4" localSheetId="10" hidden="1">#REF!</definedName>
    <definedName name="_key4" localSheetId="11" hidden="1">#REF!</definedName>
    <definedName name="_key4" localSheetId="12" hidden="1">#REF!</definedName>
    <definedName name="_key4" localSheetId="13" hidden="1">#REF!</definedName>
    <definedName name="_key4" localSheetId="14" hidden="1">#REF!</definedName>
    <definedName name="_key4" localSheetId="15" hidden="1">#REF!</definedName>
    <definedName name="_key4" localSheetId="16" hidden="1">#REF!</definedName>
    <definedName name="_key4" localSheetId="5" hidden="1">#REF!</definedName>
    <definedName name="_key4" localSheetId="3" hidden="1">#REF!</definedName>
    <definedName name="_key4" localSheetId="24" hidden="1">#REF!</definedName>
    <definedName name="_key4" localSheetId="23" hidden="1">#REF!</definedName>
    <definedName name="_key4" hidden="1">#REF!</definedName>
    <definedName name="_kfkf" localSheetId="6" hidden="1">#REF!</definedName>
    <definedName name="_kfkf" localSheetId="7" hidden="1">#REF!</definedName>
    <definedName name="_kfkf" localSheetId="17" hidden="1">#REF!</definedName>
    <definedName name="_kfkf" localSheetId="18" hidden="1">#REF!</definedName>
    <definedName name="_kfkf" localSheetId="19" hidden="1">#REF!</definedName>
    <definedName name="_kfkf" localSheetId="20" hidden="1">#REF!</definedName>
    <definedName name="_kfkf" localSheetId="8" hidden="1">#REF!</definedName>
    <definedName name="_kfkf" localSheetId="9" hidden="1">#REF!</definedName>
    <definedName name="_kfkf" localSheetId="10" hidden="1">#REF!</definedName>
    <definedName name="_kfkf" localSheetId="11" hidden="1">#REF!</definedName>
    <definedName name="_kfkf" localSheetId="12" hidden="1">#REF!</definedName>
    <definedName name="_kfkf" localSheetId="13" hidden="1">#REF!</definedName>
    <definedName name="_kfkf" localSheetId="14" hidden="1">#REF!</definedName>
    <definedName name="_kfkf" localSheetId="15" hidden="1">#REF!</definedName>
    <definedName name="_kfkf" localSheetId="16" hidden="1">#REF!</definedName>
    <definedName name="_kfkf" localSheetId="5" hidden="1">#REF!</definedName>
    <definedName name="_kfkf" localSheetId="3" hidden="1">#REF!</definedName>
    <definedName name="_kfkf" localSheetId="24" hidden="1">#REF!</definedName>
    <definedName name="_kfkf" localSheetId="23" hidden="1">#REF!</definedName>
    <definedName name="_kfkf" hidden="1">#REF!</definedName>
    <definedName name="_MCC3" localSheetId="5" hidden="1">{#N/A,#N/A,FALSE,"CCTV"}</definedName>
    <definedName name="_MCC3" localSheetId="3" hidden="1">{#N/A,#N/A,FALSE,"CCTV"}</definedName>
    <definedName name="_MCC3" localSheetId="24" hidden="1">{#N/A,#N/A,FALSE,"CCTV"}</definedName>
    <definedName name="_MCC3" localSheetId="4" hidden="1">{#N/A,#N/A,FALSE,"CCTV"}</definedName>
    <definedName name="_MCC3" localSheetId="0" hidden="1">{#N/A,#N/A,FALSE,"CCTV"}</definedName>
    <definedName name="_MCC3" localSheetId="23" hidden="1">{#N/A,#N/A,FALSE,"CCTV"}</definedName>
    <definedName name="_MCC3" hidden="1">{#N/A,#N/A,FALSE,"CCTV"}</definedName>
    <definedName name="_MM1" localSheetId="5" hidden="1">{"'장비'!$A$3:$M$12"}</definedName>
    <definedName name="_MM1" localSheetId="3" hidden="1">{"'장비'!$A$3:$M$12"}</definedName>
    <definedName name="_MM1" localSheetId="24" hidden="1">{"'장비'!$A$3:$M$12"}</definedName>
    <definedName name="_MM1" localSheetId="4" hidden="1">{"'장비'!$A$3:$M$12"}</definedName>
    <definedName name="_MM1" localSheetId="0" hidden="1">{"'장비'!$A$3:$M$12"}</definedName>
    <definedName name="_MM1" localSheetId="23" hidden="1">{"'장비'!$A$3:$M$12"}</definedName>
    <definedName name="_MM1" hidden="1">{"'장비'!$A$3:$M$12"}</definedName>
    <definedName name="_Parse_In" localSheetId="6" hidden="1">#REF!</definedName>
    <definedName name="_Parse_In" localSheetId="7" hidden="1">#REF!</definedName>
    <definedName name="_Parse_In" localSheetId="17" hidden="1">#REF!</definedName>
    <definedName name="_Parse_In" localSheetId="18" hidden="1">#REF!</definedName>
    <definedName name="_Parse_In" localSheetId="19" hidden="1">#REF!</definedName>
    <definedName name="_Parse_In" localSheetId="20" hidden="1">#REF!</definedName>
    <definedName name="_Parse_In" localSheetId="8" hidden="1">#REF!</definedName>
    <definedName name="_Parse_In" localSheetId="9" hidden="1">#REF!</definedName>
    <definedName name="_Parse_In" localSheetId="10" hidden="1">#REF!</definedName>
    <definedName name="_Parse_In" localSheetId="11" hidden="1">#REF!</definedName>
    <definedName name="_Parse_In" localSheetId="12" hidden="1">#REF!</definedName>
    <definedName name="_Parse_In" localSheetId="13" hidden="1">#REF!</definedName>
    <definedName name="_Parse_In" localSheetId="14" hidden="1">#REF!</definedName>
    <definedName name="_Parse_In" localSheetId="15" hidden="1">#REF!</definedName>
    <definedName name="_Parse_In" localSheetId="16" hidden="1">#REF!</definedName>
    <definedName name="_Parse_In" localSheetId="5" hidden="1">#REF!</definedName>
    <definedName name="_Parse_In" localSheetId="3" hidden="1">#REF!</definedName>
    <definedName name="_Parse_In" localSheetId="24" hidden="1">#REF!</definedName>
    <definedName name="_Parse_In" localSheetId="23" hidden="1">#REF!</definedName>
    <definedName name="_Parse_In" hidden="1">#REF!</definedName>
    <definedName name="_Parse_Out" localSheetId="6" hidden="1">#REF!</definedName>
    <definedName name="_Parse_Out" localSheetId="7" hidden="1">#REF!</definedName>
    <definedName name="_Parse_Out" localSheetId="17" hidden="1">#REF!</definedName>
    <definedName name="_Parse_Out" localSheetId="18" hidden="1">#REF!</definedName>
    <definedName name="_Parse_Out" localSheetId="19" hidden="1">#REF!</definedName>
    <definedName name="_Parse_Out" localSheetId="20" hidden="1">#REF!</definedName>
    <definedName name="_Parse_Out" localSheetId="8" hidden="1">#REF!</definedName>
    <definedName name="_Parse_Out" localSheetId="9" hidden="1">#REF!</definedName>
    <definedName name="_Parse_Out" localSheetId="10" hidden="1">#REF!</definedName>
    <definedName name="_Parse_Out" localSheetId="11" hidden="1">#REF!</definedName>
    <definedName name="_Parse_Out" localSheetId="12" hidden="1">#REF!</definedName>
    <definedName name="_Parse_Out" localSheetId="13" hidden="1">#REF!</definedName>
    <definedName name="_Parse_Out" localSheetId="14" hidden="1">#REF!</definedName>
    <definedName name="_Parse_Out" localSheetId="15" hidden="1">#REF!</definedName>
    <definedName name="_Parse_Out" localSheetId="16" hidden="1">#REF!</definedName>
    <definedName name="_Parse_Out" localSheetId="5" hidden="1">#REF!</definedName>
    <definedName name="_Parse_Out" localSheetId="3" hidden="1">#REF!</definedName>
    <definedName name="_Parse_Out" localSheetId="24" hidden="1">#REF!</definedName>
    <definedName name="_Parse_Out" localSheetId="23" hidden="1">#REF!</definedName>
    <definedName name="_Parse_Out" hidden="1">#REF!</definedName>
    <definedName name="_PK2" localSheetId="5" hidden="1">{"'장비'!$A$3:$M$12"}</definedName>
    <definedName name="_PK2" localSheetId="3" hidden="1">{"'장비'!$A$3:$M$12"}</definedName>
    <definedName name="_PK2" localSheetId="24" hidden="1">{"'장비'!$A$3:$M$12"}</definedName>
    <definedName name="_PK2" localSheetId="4" hidden="1">{"'장비'!$A$3:$M$12"}</definedName>
    <definedName name="_PK2" localSheetId="0" hidden="1">{"'장비'!$A$3:$M$12"}</definedName>
    <definedName name="_PK2" localSheetId="23" hidden="1">{"'장비'!$A$3:$M$12"}</definedName>
    <definedName name="_PK2" hidden="1">{"'장비'!$A$3:$M$12"}</definedName>
    <definedName name="_PKG3" localSheetId="5" hidden="1">{"'장비'!$A$3:$M$12"}</definedName>
    <definedName name="_PKG3" localSheetId="3" hidden="1">{"'장비'!$A$3:$M$12"}</definedName>
    <definedName name="_PKG3" localSheetId="24" hidden="1">{"'장비'!$A$3:$M$12"}</definedName>
    <definedName name="_PKG3" localSheetId="4" hidden="1">{"'장비'!$A$3:$M$12"}</definedName>
    <definedName name="_PKG3" localSheetId="0" hidden="1">{"'장비'!$A$3:$M$12"}</definedName>
    <definedName name="_PKG3" localSheetId="23" hidden="1">{"'장비'!$A$3:$M$12"}</definedName>
    <definedName name="_PKG3" hidden="1">{"'장비'!$A$3:$M$12"}</definedName>
    <definedName name="_qqq222" localSheetId="5" hidden="1">{"'장비'!$A$3:$M$12"}</definedName>
    <definedName name="_qqq222" localSheetId="3" hidden="1">{"'장비'!$A$3:$M$12"}</definedName>
    <definedName name="_qqq222" localSheetId="24" hidden="1">{"'장비'!$A$3:$M$12"}</definedName>
    <definedName name="_qqq222" localSheetId="4" hidden="1">{"'장비'!$A$3:$M$12"}</definedName>
    <definedName name="_qqq222" localSheetId="0" hidden="1">{"'장비'!$A$3:$M$12"}</definedName>
    <definedName name="_qqq222" localSheetId="23" hidden="1">{"'장비'!$A$3:$M$12"}</definedName>
    <definedName name="_qqq222" hidden="1">{"'장비'!$A$3:$M$12"}</definedName>
    <definedName name="_Regression_Out" localSheetId="6" hidden="1">#REF!</definedName>
    <definedName name="_Regression_Out" localSheetId="7" hidden="1">#REF!</definedName>
    <definedName name="_Regression_Out" localSheetId="17" hidden="1">#REF!</definedName>
    <definedName name="_Regression_Out" localSheetId="18" hidden="1">#REF!</definedName>
    <definedName name="_Regression_Out" localSheetId="19" hidden="1">#REF!</definedName>
    <definedName name="_Regression_Out" localSheetId="20" hidden="1">#REF!</definedName>
    <definedName name="_Regression_Out" localSheetId="8" hidden="1">#REF!</definedName>
    <definedName name="_Regression_Out" localSheetId="9" hidden="1">#REF!</definedName>
    <definedName name="_Regression_Out" localSheetId="10" hidden="1">#REF!</definedName>
    <definedName name="_Regression_Out" localSheetId="11" hidden="1">#REF!</definedName>
    <definedName name="_Regression_Out" localSheetId="12" hidden="1">#REF!</definedName>
    <definedName name="_Regression_Out" localSheetId="13" hidden="1">#REF!</definedName>
    <definedName name="_Regression_Out" localSheetId="14" hidden="1">#REF!</definedName>
    <definedName name="_Regression_Out" localSheetId="15" hidden="1">#REF!</definedName>
    <definedName name="_Regression_Out" localSheetId="16" hidden="1">#REF!</definedName>
    <definedName name="_Regression_Out" localSheetId="5" hidden="1">#REF!</definedName>
    <definedName name="_Regression_Out" localSheetId="3" hidden="1">#REF!</definedName>
    <definedName name="_Regression_Out" localSheetId="24" hidden="1">#REF!</definedName>
    <definedName name="_Regression_Out" localSheetId="23" hidden="1">#REF!</definedName>
    <definedName name="_Regression_Out" hidden="1">#REF!</definedName>
    <definedName name="_Regression_X" localSheetId="6" hidden="1">#REF!</definedName>
    <definedName name="_Regression_X" localSheetId="7" hidden="1">#REF!</definedName>
    <definedName name="_Regression_X" localSheetId="17" hidden="1">#REF!</definedName>
    <definedName name="_Regression_X" localSheetId="18" hidden="1">#REF!</definedName>
    <definedName name="_Regression_X" localSheetId="19" hidden="1">#REF!</definedName>
    <definedName name="_Regression_X" localSheetId="20" hidden="1">#REF!</definedName>
    <definedName name="_Regression_X" localSheetId="8" hidden="1">#REF!</definedName>
    <definedName name="_Regression_X" localSheetId="9" hidden="1">#REF!</definedName>
    <definedName name="_Regression_X" localSheetId="10" hidden="1">#REF!</definedName>
    <definedName name="_Regression_X" localSheetId="11" hidden="1">#REF!</definedName>
    <definedName name="_Regression_X" localSheetId="12" hidden="1">#REF!</definedName>
    <definedName name="_Regression_X" localSheetId="13" hidden="1">#REF!</definedName>
    <definedName name="_Regression_X" localSheetId="14" hidden="1">#REF!</definedName>
    <definedName name="_Regression_X" localSheetId="15" hidden="1">#REF!</definedName>
    <definedName name="_Regression_X" localSheetId="16" hidden="1">#REF!</definedName>
    <definedName name="_Regression_X" localSheetId="5" hidden="1">#REF!</definedName>
    <definedName name="_Regression_X" localSheetId="3" hidden="1">#REF!</definedName>
    <definedName name="_Regression_X" localSheetId="24" hidden="1">#REF!</definedName>
    <definedName name="_Regression_X" localSheetId="23" hidden="1">#REF!</definedName>
    <definedName name="_Regression_X" hidden="1">#REF!</definedName>
    <definedName name="_Regression_Y" localSheetId="6" hidden="1">#REF!</definedName>
    <definedName name="_Regression_Y" localSheetId="7" hidden="1">#REF!</definedName>
    <definedName name="_Regression_Y" localSheetId="17" hidden="1">#REF!</definedName>
    <definedName name="_Regression_Y" localSheetId="18" hidden="1">#REF!</definedName>
    <definedName name="_Regression_Y" localSheetId="19" hidden="1">#REF!</definedName>
    <definedName name="_Regression_Y" localSheetId="20" hidden="1">#REF!</definedName>
    <definedName name="_Regression_Y" localSheetId="8" hidden="1">#REF!</definedName>
    <definedName name="_Regression_Y" localSheetId="9" hidden="1">#REF!</definedName>
    <definedName name="_Regression_Y" localSheetId="10" hidden="1">#REF!</definedName>
    <definedName name="_Regression_Y" localSheetId="11" hidden="1">#REF!</definedName>
    <definedName name="_Regression_Y" localSheetId="12" hidden="1">#REF!</definedName>
    <definedName name="_Regression_Y" localSheetId="13" hidden="1">#REF!</definedName>
    <definedName name="_Regression_Y" localSheetId="14" hidden="1">#REF!</definedName>
    <definedName name="_Regression_Y" localSheetId="15" hidden="1">#REF!</definedName>
    <definedName name="_Regression_Y" localSheetId="16" hidden="1">#REF!</definedName>
    <definedName name="_Regression_Y" localSheetId="5" hidden="1">#REF!</definedName>
    <definedName name="_Regression_Y" localSheetId="3" hidden="1">#REF!</definedName>
    <definedName name="_Regression_Y" localSheetId="24" hidden="1">#REF!</definedName>
    <definedName name="_Regression_Y" localSheetId="23" hidden="1">#REF!</definedName>
    <definedName name="_Regression_Y" hidden="1">#REF!</definedName>
    <definedName name="_Sort" localSheetId="6" hidden="1">#REF!</definedName>
    <definedName name="_Sort" localSheetId="7" hidden="1">#REF!</definedName>
    <definedName name="_Sort" localSheetId="17" hidden="1">#REF!</definedName>
    <definedName name="_Sort" localSheetId="18" hidden="1">#REF!</definedName>
    <definedName name="_Sort" localSheetId="19" hidden="1">#REF!</definedName>
    <definedName name="_Sort" localSheetId="20" hidden="1">#REF!</definedName>
    <definedName name="_Sort" localSheetId="8" hidden="1">#REF!</definedName>
    <definedName name="_Sort" localSheetId="9" hidden="1">#REF!</definedName>
    <definedName name="_Sort" localSheetId="10" hidden="1">#REF!</definedName>
    <definedName name="_Sort" localSheetId="11" hidden="1">#REF!</definedName>
    <definedName name="_Sort" localSheetId="12" hidden="1">#REF!</definedName>
    <definedName name="_Sort" localSheetId="13" hidden="1">#REF!</definedName>
    <definedName name="_Sort" localSheetId="14" hidden="1">#REF!</definedName>
    <definedName name="_Sort" localSheetId="15" hidden="1">#REF!</definedName>
    <definedName name="_Sort" localSheetId="16" hidden="1">#REF!</definedName>
    <definedName name="_Sort" localSheetId="5" hidden="1">#REF!</definedName>
    <definedName name="_Sort" localSheetId="3" hidden="1">#REF!</definedName>
    <definedName name="_Sort" localSheetId="24" hidden="1">#REF!</definedName>
    <definedName name="_Sort" localSheetId="23" hidden="1">#REF!</definedName>
    <definedName name="_Sort" hidden="1">#REF!</definedName>
    <definedName name="_t1" localSheetId="6" hidden="1">#REF!</definedName>
    <definedName name="_t1" localSheetId="7" hidden="1">#REF!</definedName>
    <definedName name="_t1" localSheetId="17" hidden="1">#REF!</definedName>
    <definedName name="_t1" localSheetId="18" hidden="1">#REF!</definedName>
    <definedName name="_t1" localSheetId="19" hidden="1">#REF!</definedName>
    <definedName name="_t1" localSheetId="20" hidden="1">#REF!</definedName>
    <definedName name="_t1" localSheetId="8" hidden="1">#REF!</definedName>
    <definedName name="_t1" localSheetId="9" hidden="1">#REF!</definedName>
    <definedName name="_t1" localSheetId="10" hidden="1">#REF!</definedName>
    <definedName name="_t1" localSheetId="11" hidden="1">#REF!</definedName>
    <definedName name="_t1" localSheetId="12" hidden="1">#REF!</definedName>
    <definedName name="_t1" localSheetId="13" hidden="1">#REF!</definedName>
    <definedName name="_t1" localSheetId="14" hidden="1">#REF!</definedName>
    <definedName name="_t1" localSheetId="15" hidden="1">#REF!</definedName>
    <definedName name="_t1" localSheetId="16" hidden="1">#REF!</definedName>
    <definedName name="_t1" localSheetId="5" hidden="1">#REF!</definedName>
    <definedName name="_t1" localSheetId="3" hidden="1">#REF!</definedName>
    <definedName name="_t1" localSheetId="24" hidden="1">#REF!</definedName>
    <definedName name="_t1" localSheetId="23" hidden="1">#REF!</definedName>
    <definedName name="_t1" hidden="1">#REF!</definedName>
    <definedName name="_t2" localSheetId="6" hidden="1">#REF!</definedName>
    <definedName name="_t2" localSheetId="7" hidden="1">#REF!</definedName>
    <definedName name="_t2" localSheetId="17" hidden="1">#REF!</definedName>
    <definedName name="_t2" localSheetId="18" hidden="1">#REF!</definedName>
    <definedName name="_t2" localSheetId="19" hidden="1">#REF!</definedName>
    <definedName name="_t2" localSheetId="20" hidden="1">#REF!</definedName>
    <definedName name="_t2" localSheetId="8" hidden="1">#REF!</definedName>
    <definedName name="_t2" localSheetId="9" hidden="1">#REF!</definedName>
    <definedName name="_t2" localSheetId="10" hidden="1">#REF!</definedName>
    <definedName name="_t2" localSheetId="11" hidden="1">#REF!</definedName>
    <definedName name="_t2" localSheetId="12" hidden="1">#REF!</definedName>
    <definedName name="_t2" localSheetId="13" hidden="1">#REF!</definedName>
    <definedName name="_t2" localSheetId="14" hidden="1">#REF!</definedName>
    <definedName name="_t2" localSheetId="15" hidden="1">#REF!</definedName>
    <definedName name="_t2" localSheetId="16" hidden="1">#REF!</definedName>
    <definedName name="_t2" localSheetId="5" hidden="1">#REF!</definedName>
    <definedName name="_t2" localSheetId="3" hidden="1">#REF!</definedName>
    <definedName name="_t2" localSheetId="24" hidden="1">#REF!</definedName>
    <definedName name="_t2" localSheetId="23" hidden="1">#REF!</definedName>
    <definedName name="_t2" hidden="1">#REF!</definedName>
    <definedName name="_Table1_In1" localSheetId="6" hidden="1">#REF!</definedName>
    <definedName name="_Table1_In1" localSheetId="7" hidden="1">#REF!</definedName>
    <definedName name="_Table1_In1" localSheetId="17" hidden="1">#REF!</definedName>
    <definedName name="_Table1_In1" localSheetId="18" hidden="1">#REF!</definedName>
    <definedName name="_Table1_In1" localSheetId="19" hidden="1">#REF!</definedName>
    <definedName name="_Table1_In1" localSheetId="20" hidden="1">#REF!</definedName>
    <definedName name="_Table1_In1" localSheetId="8" hidden="1">#REF!</definedName>
    <definedName name="_Table1_In1" localSheetId="9" hidden="1">#REF!</definedName>
    <definedName name="_Table1_In1" localSheetId="10" hidden="1">#REF!</definedName>
    <definedName name="_Table1_In1" localSheetId="11" hidden="1">#REF!</definedName>
    <definedName name="_Table1_In1" localSheetId="12" hidden="1">#REF!</definedName>
    <definedName name="_Table1_In1" localSheetId="13" hidden="1">#REF!</definedName>
    <definedName name="_Table1_In1" localSheetId="14" hidden="1">#REF!</definedName>
    <definedName name="_Table1_In1" localSheetId="15" hidden="1">#REF!</definedName>
    <definedName name="_Table1_In1" localSheetId="16" hidden="1">#REF!</definedName>
    <definedName name="_Table1_In1" localSheetId="24" hidden="1">#REF!</definedName>
    <definedName name="_Table1_In1" localSheetId="4" hidden="1">#REF!</definedName>
    <definedName name="_Table1_In1" localSheetId="0" hidden="1">#REF!</definedName>
    <definedName name="_Table1_In1" localSheetId="23" hidden="1">#REF!</definedName>
    <definedName name="_Table1_In1" hidden="1">#REF!</definedName>
    <definedName name="_Table1_Out" localSheetId="6" hidden="1">#REF!</definedName>
    <definedName name="_Table1_Out" localSheetId="7" hidden="1">#REF!</definedName>
    <definedName name="_Table1_Out" localSheetId="17" hidden="1">#REF!</definedName>
    <definedName name="_Table1_Out" localSheetId="18" hidden="1">#REF!</definedName>
    <definedName name="_Table1_Out" localSheetId="19" hidden="1">#REF!</definedName>
    <definedName name="_Table1_Out" localSheetId="20" hidden="1">#REF!</definedName>
    <definedName name="_Table1_Out" localSheetId="8" hidden="1">#REF!</definedName>
    <definedName name="_Table1_Out" localSheetId="9" hidden="1">#REF!</definedName>
    <definedName name="_Table1_Out" localSheetId="10" hidden="1">#REF!</definedName>
    <definedName name="_Table1_Out" localSheetId="11" hidden="1">#REF!</definedName>
    <definedName name="_Table1_Out" localSheetId="12" hidden="1">#REF!</definedName>
    <definedName name="_Table1_Out" localSheetId="13" hidden="1">#REF!</definedName>
    <definedName name="_Table1_Out" localSheetId="14" hidden="1">#REF!</definedName>
    <definedName name="_Table1_Out" localSheetId="15" hidden="1">#REF!</definedName>
    <definedName name="_Table1_Out" localSheetId="16" hidden="1">#REF!</definedName>
    <definedName name="_Table1_Out" localSheetId="24" hidden="1">#REF!</definedName>
    <definedName name="_Table1_Out" localSheetId="4" hidden="1">#REF!</definedName>
    <definedName name="_Table1_Out" localSheetId="0" hidden="1">#REF!</definedName>
    <definedName name="_Table1_Out" localSheetId="23" hidden="1">#REF!</definedName>
    <definedName name="_Table1_Out" hidden="1">#REF!</definedName>
    <definedName name="_WJS1" localSheetId="5" hidden="1">{"'장비'!$A$3:$M$12"}</definedName>
    <definedName name="_WJS1" localSheetId="3" hidden="1">{"'장비'!$A$3:$M$12"}</definedName>
    <definedName name="_WJS1" localSheetId="24" hidden="1">{"'장비'!$A$3:$M$12"}</definedName>
    <definedName name="_WJS1" localSheetId="4" hidden="1">{"'장비'!$A$3:$M$12"}</definedName>
    <definedName name="_WJS1" localSheetId="0" hidden="1">{"'장비'!$A$3:$M$12"}</definedName>
    <definedName name="_WJS1" localSheetId="23" hidden="1">{"'장비'!$A$3:$M$12"}</definedName>
    <definedName name="_WJS1" hidden="1">{"'장비'!$A$3:$M$12"}</definedName>
    <definedName name="_woogi" localSheetId="6" hidden="1">#REF!</definedName>
    <definedName name="_woogi" localSheetId="7" hidden="1">#REF!</definedName>
    <definedName name="_woogi" localSheetId="17" hidden="1">#REF!</definedName>
    <definedName name="_woogi" localSheetId="18" hidden="1">#REF!</definedName>
    <definedName name="_woogi" localSheetId="19" hidden="1">#REF!</definedName>
    <definedName name="_woogi" localSheetId="20" hidden="1">#REF!</definedName>
    <definedName name="_woogi" localSheetId="8" hidden="1">#REF!</definedName>
    <definedName name="_woogi" localSheetId="9" hidden="1">#REF!</definedName>
    <definedName name="_woogi" localSheetId="10" hidden="1">#REF!</definedName>
    <definedName name="_woogi" localSheetId="11" hidden="1">#REF!</definedName>
    <definedName name="_woogi" localSheetId="12" hidden="1">#REF!</definedName>
    <definedName name="_woogi" localSheetId="13" hidden="1">#REF!</definedName>
    <definedName name="_woogi" localSheetId="14" hidden="1">#REF!</definedName>
    <definedName name="_woogi" localSheetId="15" hidden="1">#REF!</definedName>
    <definedName name="_woogi" localSheetId="16" hidden="1">#REF!</definedName>
    <definedName name="_woogi" localSheetId="5" hidden="1">#REF!</definedName>
    <definedName name="_woogi" localSheetId="3" hidden="1">#REF!</definedName>
    <definedName name="_woogi" localSheetId="24" hidden="1">#REF!</definedName>
    <definedName name="_woogi" localSheetId="23" hidden="1">#REF!</definedName>
    <definedName name="_woogi" hidden="1">#REF!</definedName>
    <definedName name="_woogi2" localSheetId="6" hidden="1">#REF!</definedName>
    <definedName name="_woogi2" localSheetId="7" hidden="1">#REF!</definedName>
    <definedName name="_woogi2" localSheetId="17" hidden="1">#REF!</definedName>
    <definedName name="_woogi2" localSheetId="18" hidden="1">#REF!</definedName>
    <definedName name="_woogi2" localSheetId="19" hidden="1">#REF!</definedName>
    <definedName name="_woogi2" localSheetId="20" hidden="1">#REF!</definedName>
    <definedName name="_woogi2" localSheetId="8" hidden="1">#REF!</definedName>
    <definedName name="_woogi2" localSheetId="9" hidden="1">#REF!</definedName>
    <definedName name="_woogi2" localSheetId="10" hidden="1">#REF!</definedName>
    <definedName name="_woogi2" localSheetId="11" hidden="1">#REF!</definedName>
    <definedName name="_woogi2" localSheetId="12" hidden="1">#REF!</definedName>
    <definedName name="_woogi2" localSheetId="13" hidden="1">#REF!</definedName>
    <definedName name="_woogi2" localSheetId="14" hidden="1">#REF!</definedName>
    <definedName name="_woogi2" localSheetId="15" hidden="1">#REF!</definedName>
    <definedName name="_woogi2" localSheetId="16" hidden="1">#REF!</definedName>
    <definedName name="_woogi2" localSheetId="5" hidden="1">#REF!</definedName>
    <definedName name="_woogi2" localSheetId="3" hidden="1">#REF!</definedName>
    <definedName name="_woogi2" localSheetId="24" hidden="1">#REF!</definedName>
    <definedName name="_woogi2" localSheetId="23" hidden="1">#REF!</definedName>
    <definedName name="_woogi2" hidden="1">#REF!</definedName>
    <definedName name="_woogi24" localSheetId="6" hidden="1">#REF!</definedName>
    <definedName name="_woogi24" localSheetId="7" hidden="1">#REF!</definedName>
    <definedName name="_woogi24" localSheetId="17" hidden="1">#REF!</definedName>
    <definedName name="_woogi24" localSheetId="18" hidden="1">#REF!</definedName>
    <definedName name="_woogi24" localSheetId="19" hidden="1">#REF!</definedName>
    <definedName name="_woogi24" localSheetId="20" hidden="1">#REF!</definedName>
    <definedName name="_woogi24" localSheetId="8" hidden="1">#REF!</definedName>
    <definedName name="_woogi24" localSheetId="9" hidden="1">#REF!</definedName>
    <definedName name="_woogi24" localSheetId="10" hidden="1">#REF!</definedName>
    <definedName name="_woogi24" localSheetId="11" hidden="1">#REF!</definedName>
    <definedName name="_woogi24" localSheetId="12" hidden="1">#REF!</definedName>
    <definedName name="_woogi24" localSheetId="13" hidden="1">#REF!</definedName>
    <definedName name="_woogi24" localSheetId="14" hidden="1">#REF!</definedName>
    <definedName name="_woogi24" localSheetId="15" hidden="1">#REF!</definedName>
    <definedName name="_woogi24" localSheetId="16" hidden="1">#REF!</definedName>
    <definedName name="_woogi24" localSheetId="5" hidden="1">#REF!</definedName>
    <definedName name="_woogi24" localSheetId="3" hidden="1">#REF!</definedName>
    <definedName name="_woogi24" localSheetId="24" hidden="1">#REF!</definedName>
    <definedName name="_woogi24" localSheetId="23" hidden="1">#REF!</definedName>
    <definedName name="_woogi24" hidden="1">#REF!</definedName>
    <definedName name="_woogi3" localSheetId="6" hidden="1">#REF!</definedName>
    <definedName name="_woogi3" localSheetId="7" hidden="1">#REF!</definedName>
    <definedName name="_woogi3" localSheetId="17" hidden="1">#REF!</definedName>
    <definedName name="_woogi3" localSheetId="18" hidden="1">#REF!</definedName>
    <definedName name="_woogi3" localSheetId="19" hidden="1">#REF!</definedName>
    <definedName name="_woogi3" localSheetId="20" hidden="1">#REF!</definedName>
    <definedName name="_woogi3" localSheetId="8" hidden="1">#REF!</definedName>
    <definedName name="_woogi3" localSheetId="9" hidden="1">#REF!</definedName>
    <definedName name="_woogi3" localSheetId="10" hidden="1">#REF!</definedName>
    <definedName name="_woogi3" localSheetId="11" hidden="1">#REF!</definedName>
    <definedName name="_woogi3" localSheetId="12" hidden="1">#REF!</definedName>
    <definedName name="_woogi3" localSheetId="13" hidden="1">#REF!</definedName>
    <definedName name="_woogi3" localSheetId="14" hidden="1">#REF!</definedName>
    <definedName name="_woogi3" localSheetId="15" hidden="1">#REF!</definedName>
    <definedName name="_woogi3" localSheetId="16" hidden="1">#REF!</definedName>
    <definedName name="_woogi3" localSheetId="5" hidden="1">#REF!</definedName>
    <definedName name="_woogi3" localSheetId="3" hidden="1">#REF!</definedName>
    <definedName name="_woogi3" localSheetId="24" hidden="1">#REF!</definedName>
    <definedName name="_woogi3" localSheetId="23" hidden="1">#REF!</definedName>
    <definedName name="_woogi3" hidden="1">#REF!</definedName>
    <definedName name="_재ㅐ햐" localSheetId="6" hidden="1">#REF!</definedName>
    <definedName name="_재ㅐ햐" localSheetId="7" hidden="1">#REF!</definedName>
    <definedName name="_재ㅐ햐" localSheetId="17" hidden="1">#REF!</definedName>
    <definedName name="_재ㅐ햐" localSheetId="18" hidden="1">#REF!</definedName>
    <definedName name="_재ㅐ햐" localSheetId="19" hidden="1">#REF!</definedName>
    <definedName name="_재ㅐ햐" localSheetId="20" hidden="1">#REF!</definedName>
    <definedName name="_재ㅐ햐" localSheetId="8" hidden="1">#REF!</definedName>
    <definedName name="_재ㅐ햐" localSheetId="9" hidden="1">#REF!</definedName>
    <definedName name="_재ㅐ햐" localSheetId="10" hidden="1">#REF!</definedName>
    <definedName name="_재ㅐ햐" localSheetId="11" hidden="1">#REF!</definedName>
    <definedName name="_재ㅐ햐" localSheetId="12" hidden="1">#REF!</definedName>
    <definedName name="_재ㅐ햐" localSheetId="13" hidden="1">#REF!</definedName>
    <definedName name="_재ㅐ햐" localSheetId="14" hidden="1">#REF!</definedName>
    <definedName name="_재ㅐ햐" localSheetId="15" hidden="1">#REF!</definedName>
    <definedName name="_재ㅐ햐" localSheetId="16" hidden="1">#REF!</definedName>
    <definedName name="_재ㅐ햐" localSheetId="5" hidden="1">#REF!</definedName>
    <definedName name="_재ㅐ햐" localSheetId="3" hidden="1">#REF!</definedName>
    <definedName name="_재ㅐ햐" localSheetId="24" hidden="1">#REF!</definedName>
    <definedName name="_재ㅐ햐" localSheetId="23" hidden="1">#REF!</definedName>
    <definedName name="_재ㅐ햐" hidden="1">#REF!</definedName>
    <definedName name="´cAE°eE¹" localSheetId="6" hidden="1">#REF!</definedName>
    <definedName name="´cAE°eE¹" localSheetId="7" hidden="1">#REF!</definedName>
    <definedName name="´cAE°eE¹" localSheetId="17" hidden="1">#REF!</definedName>
    <definedName name="´cAE°eE¹" localSheetId="18" hidden="1">#REF!</definedName>
    <definedName name="´cAE°eE¹" localSheetId="19" hidden="1">#REF!</definedName>
    <definedName name="´cAE°eE¹" localSheetId="20" hidden="1">#REF!</definedName>
    <definedName name="´cAE°eE¹" localSheetId="8" hidden="1">#REF!</definedName>
    <definedName name="´cAE°eE¹" localSheetId="9" hidden="1">#REF!</definedName>
    <definedName name="´cAE°eE¹" localSheetId="10" hidden="1">#REF!</definedName>
    <definedName name="´cAE°eE¹" localSheetId="11" hidden="1">#REF!</definedName>
    <definedName name="´cAE°eE¹" localSheetId="12" hidden="1">#REF!</definedName>
    <definedName name="´cAE°eE¹" localSheetId="13" hidden="1">#REF!</definedName>
    <definedName name="´cAE°eE¹" localSheetId="14" hidden="1">#REF!</definedName>
    <definedName name="´cAE°eE¹" localSheetId="15" hidden="1">#REF!</definedName>
    <definedName name="´cAE°eE¹" localSheetId="16" hidden="1">#REF!</definedName>
    <definedName name="´cAE°eE¹" localSheetId="5" hidden="1">#REF!</definedName>
    <definedName name="´cAE°eE¹" localSheetId="3" hidden="1">#REF!</definedName>
    <definedName name="´cAE°eE¹" localSheetId="24" hidden="1">#REF!</definedName>
    <definedName name="´cAE°eE¹" localSheetId="23" hidden="1">#REF!</definedName>
    <definedName name="´cAE°eE¹" hidden="1">#REF!</definedName>
    <definedName name="￠￥cAE¡ÆeEⓒo" localSheetId="6" hidden="1">#REF!</definedName>
    <definedName name="￠￥cAE¡ÆeEⓒo" localSheetId="7" hidden="1">#REF!</definedName>
    <definedName name="￠￥cAE¡ÆeEⓒo" localSheetId="17" hidden="1">#REF!</definedName>
    <definedName name="￠￥cAE¡ÆeEⓒo" localSheetId="18" hidden="1">#REF!</definedName>
    <definedName name="￠￥cAE¡ÆeEⓒo" localSheetId="19" hidden="1">#REF!</definedName>
    <definedName name="￠￥cAE¡ÆeEⓒo" localSheetId="20" hidden="1">#REF!</definedName>
    <definedName name="￠￥cAE¡ÆeEⓒo" localSheetId="8" hidden="1">#REF!</definedName>
    <definedName name="￠￥cAE¡ÆeEⓒo" localSheetId="9" hidden="1">#REF!</definedName>
    <definedName name="￠￥cAE¡ÆeEⓒo" localSheetId="10" hidden="1">#REF!</definedName>
    <definedName name="￠￥cAE¡ÆeEⓒo" localSheetId="11" hidden="1">#REF!</definedName>
    <definedName name="￠￥cAE¡ÆeEⓒo" localSheetId="12" hidden="1">#REF!</definedName>
    <definedName name="￠￥cAE¡ÆeEⓒo" localSheetId="13" hidden="1">#REF!</definedName>
    <definedName name="￠￥cAE¡ÆeEⓒo" localSheetId="14" hidden="1">#REF!</definedName>
    <definedName name="￠￥cAE¡ÆeEⓒo" localSheetId="15" hidden="1">#REF!</definedName>
    <definedName name="￠￥cAE¡ÆeEⓒo" localSheetId="16" hidden="1">#REF!</definedName>
    <definedName name="￠￥cAE¡ÆeEⓒo" localSheetId="5" hidden="1">#REF!</definedName>
    <definedName name="￠￥cAE¡ÆeEⓒo" localSheetId="3" hidden="1">#REF!</definedName>
    <definedName name="￠￥cAE¡ÆeEⓒo" localSheetId="24" hidden="1">#REF!</definedName>
    <definedName name="￠￥cAE¡ÆeEⓒo" localSheetId="23" hidden="1">#REF!</definedName>
    <definedName name="￠￥cAE¡ÆeEⓒo" hidden="1">#REF!</definedName>
    <definedName name="aaaaa" localSheetId="5" hidden="1">{#N/A,#N/A,TRUE,"Basic";#N/A,#N/A,TRUE,"EXT-TABLE";#N/A,#N/A,TRUE,"STEEL";#N/A,#N/A,TRUE,"INT-Table";#N/A,#N/A,TRUE,"STEEL";#N/A,#N/A,TRUE,"Door"}</definedName>
    <definedName name="aaaaa" localSheetId="3" hidden="1">{#N/A,#N/A,TRUE,"Basic";#N/A,#N/A,TRUE,"EXT-TABLE";#N/A,#N/A,TRUE,"STEEL";#N/A,#N/A,TRUE,"INT-Table";#N/A,#N/A,TRUE,"STEEL";#N/A,#N/A,TRUE,"Door"}</definedName>
    <definedName name="aaaaa" localSheetId="24" hidden="1">{#N/A,#N/A,TRUE,"Basic";#N/A,#N/A,TRUE,"EXT-TABLE";#N/A,#N/A,TRUE,"STEEL";#N/A,#N/A,TRUE,"INT-Table";#N/A,#N/A,TRUE,"STEEL";#N/A,#N/A,TRUE,"Door"}</definedName>
    <definedName name="aaaaa" localSheetId="4" hidden="1">{#N/A,#N/A,TRUE,"Basic";#N/A,#N/A,TRUE,"EXT-TABLE";#N/A,#N/A,TRUE,"STEEL";#N/A,#N/A,TRUE,"INT-Table";#N/A,#N/A,TRUE,"STEEL";#N/A,#N/A,TRUE,"Door"}</definedName>
    <definedName name="aaaaa" localSheetId="0" hidden="1">{#N/A,#N/A,TRUE,"Basic";#N/A,#N/A,TRUE,"EXT-TABLE";#N/A,#N/A,TRUE,"STEEL";#N/A,#N/A,TRUE,"INT-Table";#N/A,#N/A,TRUE,"STEEL";#N/A,#N/A,TRUE,"Door"}</definedName>
    <definedName name="aaaaa" localSheetId="23" hidden="1">{#N/A,#N/A,TRUE,"Basic";#N/A,#N/A,TRUE,"EXT-TABLE";#N/A,#N/A,TRUE,"STEEL";#N/A,#N/A,TRUE,"INT-Table";#N/A,#N/A,TRUE,"STEEL";#N/A,#N/A,TRUE,"Door"}</definedName>
    <definedName name="aaaaa" hidden="1">{#N/A,#N/A,TRUE,"Basic";#N/A,#N/A,TRUE,"EXT-TABLE";#N/A,#N/A,TRUE,"STEEL";#N/A,#N/A,TRUE,"INT-Table";#N/A,#N/A,TRUE,"STEEL";#N/A,#N/A,TRUE,"Door"}</definedName>
    <definedName name="aaaaa_1" localSheetId="5" hidden="1">{#N/A,#N/A,TRUE,"Basic";#N/A,#N/A,TRUE,"EXT-TABLE";#N/A,#N/A,TRUE,"STEEL";#N/A,#N/A,TRUE,"INT-Table";#N/A,#N/A,TRUE,"STEEL";#N/A,#N/A,TRUE,"Door"}</definedName>
    <definedName name="aaaaa_1" localSheetId="3" hidden="1">{#N/A,#N/A,TRUE,"Basic";#N/A,#N/A,TRUE,"EXT-TABLE";#N/A,#N/A,TRUE,"STEEL";#N/A,#N/A,TRUE,"INT-Table";#N/A,#N/A,TRUE,"STEEL";#N/A,#N/A,TRUE,"Door"}</definedName>
    <definedName name="aaaaa_1" localSheetId="24" hidden="1">{#N/A,#N/A,TRUE,"Basic";#N/A,#N/A,TRUE,"EXT-TABLE";#N/A,#N/A,TRUE,"STEEL";#N/A,#N/A,TRUE,"INT-Table";#N/A,#N/A,TRUE,"STEEL";#N/A,#N/A,TRUE,"Door"}</definedName>
    <definedName name="aaaaa_1" localSheetId="4" hidden="1">{#N/A,#N/A,TRUE,"Basic";#N/A,#N/A,TRUE,"EXT-TABLE";#N/A,#N/A,TRUE,"STEEL";#N/A,#N/A,TRUE,"INT-Table";#N/A,#N/A,TRUE,"STEEL";#N/A,#N/A,TRUE,"Door"}</definedName>
    <definedName name="aaaaa_1" localSheetId="0" hidden="1">{#N/A,#N/A,TRUE,"Basic";#N/A,#N/A,TRUE,"EXT-TABLE";#N/A,#N/A,TRUE,"STEEL";#N/A,#N/A,TRUE,"INT-Table";#N/A,#N/A,TRUE,"STEEL";#N/A,#N/A,TRUE,"Door"}</definedName>
    <definedName name="aaaaa_1" localSheetId="23" hidden="1">{#N/A,#N/A,TRUE,"Basic";#N/A,#N/A,TRUE,"EXT-TABLE";#N/A,#N/A,TRUE,"STEEL";#N/A,#N/A,TRUE,"INT-Table";#N/A,#N/A,TRUE,"STEEL";#N/A,#N/A,TRUE,"Door"}</definedName>
    <definedName name="aaaaa_1" hidden="1">{#N/A,#N/A,TRUE,"Basic";#N/A,#N/A,TRUE,"EXT-TABLE";#N/A,#N/A,TRUE,"STEEL";#N/A,#N/A,TRUE,"INT-Table";#N/A,#N/A,TRUE,"STEEL";#N/A,#N/A,TRUE,"Door"}</definedName>
    <definedName name="aaaaa_1_1" localSheetId="5" hidden="1">{#N/A,#N/A,TRUE,"Basic";#N/A,#N/A,TRUE,"EXT-TABLE";#N/A,#N/A,TRUE,"STEEL";#N/A,#N/A,TRUE,"INT-Table";#N/A,#N/A,TRUE,"STEEL";#N/A,#N/A,TRUE,"Door"}</definedName>
    <definedName name="aaaaa_1_1" localSheetId="3" hidden="1">{#N/A,#N/A,TRUE,"Basic";#N/A,#N/A,TRUE,"EXT-TABLE";#N/A,#N/A,TRUE,"STEEL";#N/A,#N/A,TRUE,"INT-Table";#N/A,#N/A,TRUE,"STEEL";#N/A,#N/A,TRUE,"Door"}</definedName>
    <definedName name="aaaaa_1_1" localSheetId="24" hidden="1">{#N/A,#N/A,TRUE,"Basic";#N/A,#N/A,TRUE,"EXT-TABLE";#N/A,#N/A,TRUE,"STEEL";#N/A,#N/A,TRUE,"INT-Table";#N/A,#N/A,TRUE,"STEEL";#N/A,#N/A,TRUE,"Door"}</definedName>
    <definedName name="aaaaa_1_1" localSheetId="4" hidden="1">{#N/A,#N/A,TRUE,"Basic";#N/A,#N/A,TRUE,"EXT-TABLE";#N/A,#N/A,TRUE,"STEEL";#N/A,#N/A,TRUE,"INT-Table";#N/A,#N/A,TRUE,"STEEL";#N/A,#N/A,TRUE,"Door"}</definedName>
    <definedName name="aaaaa_1_1" localSheetId="0" hidden="1">{#N/A,#N/A,TRUE,"Basic";#N/A,#N/A,TRUE,"EXT-TABLE";#N/A,#N/A,TRUE,"STEEL";#N/A,#N/A,TRUE,"INT-Table";#N/A,#N/A,TRUE,"STEEL";#N/A,#N/A,TRUE,"Door"}</definedName>
    <definedName name="aaaaa_1_1" localSheetId="23" hidden="1">{#N/A,#N/A,TRUE,"Basic";#N/A,#N/A,TRUE,"EXT-TABLE";#N/A,#N/A,TRUE,"STEEL";#N/A,#N/A,TRUE,"INT-Table";#N/A,#N/A,TRUE,"STEEL";#N/A,#N/A,TRUE,"Door"}</definedName>
    <definedName name="aaaaa_1_1" hidden="1">{#N/A,#N/A,TRUE,"Basic";#N/A,#N/A,TRUE,"EXT-TABLE";#N/A,#N/A,TRUE,"STEEL";#N/A,#N/A,TRUE,"INT-Table";#N/A,#N/A,TRUE,"STEEL";#N/A,#N/A,TRUE,"Door"}</definedName>
    <definedName name="aaaaa_1_2" localSheetId="5" hidden="1">{#N/A,#N/A,TRUE,"Basic";#N/A,#N/A,TRUE,"EXT-TABLE";#N/A,#N/A,TRUE,"STEEL";#N/A,#N/A,TRUE,"INT-Table";#N/A,#N/A,TRUE,"STEEL";#N/A,#N/A,TRUE,"Door"}</definedName>
    <definedName name="aaaaa_1_2" localSheetId="3" hidden="1">{#N/A,#N/A,TRUE,"Basic";#N/A,#N/A,TRUE,"EXT-TABLE";#N/A,#N/A,TRUE,"STEEL";#N/A,#N/A,TRUE,"INT-Table";#N/A,#N/A,TRUE,"STEEL";#N/A,#N/A,TRUE,"Door"}</definedName>
    <definedName name="aaaaa_1_2" localSheetId="24" hidden="1">{#N/A,#N/A,TRUE,"Basic";#N/A,#N/A,TRUE,"EXT-TABLE";#N/A,#N/A,TRUE,"STEEL";#N/A,#N/A,TRUE,"INT-Table";#N/A,#N/A,TRUE,"STEEL";#N/A,#N/A,TRUE,"Door"}</definedName>
    <definedName name="aaaaa_1_2" localSheetId="4" hidden="1">{#N/A,#N/A,TRUE,"Basic";#N/A,#N/A,TRUE,"EXT-TABLE";#N/A,#N/A,TRUE,"STEEL";#N/A,#N/A,TRUE,"INT-Table";#N/A,#N/A,TRUE,"STEEL";#N/A,#N/A,TRUE,"Door"}</definedName>
    <definedName name="aaaaa_1_2" localSheetId="0" hidden="1">{#N/A,#N/A,TRUE,"Basic";#N/A,#N/A,TRUE,"EXT-TABLE";#N/A,#N/A,TRUE,"STEEL";#N/A,#N/A,TRUE,"INT-Table";#N/A,#N/A,TRUE,"STEEL";#N/A,#N/A,TRUE,"Door"}</definedName>
    <definedName name="aaaaa_1_2" localSheetId="23" hidden="1">{#N/A,#N/A,TRUE,"Basic";#N/A,#N/A,TRUE,"EXT-TABLE";#N/A,#N/A,TRUE,"STEEL";#N/A,#N/A,TRUE,"INT-Table";#N/A,#N/A,TRUE,"STEEL";#N/A,#N/A,TRUE,"Door"}</definedName>
    <definedName name="aaaaa_1_2" hidden="1">{#N/A,#N/A,TRUE,"Basic";#N/A,#N/A,TRUE,"EXT-TABLE";#N/A,#N/A,TRUE,"STEEL";#N/A,#N/A,TRUE,"INT-Table";#N/A,#N/A,TRUE,"STEEL";#N/A,#N/A,TRUE,"Door"}</definedName>
    <definedName name="aaaaa_2" localSheetId="5" hidden="1">{#N/A,#N/A,TRUE,"Basic";#N/A,#N/A,TRUE,"EXT-TABLE";#N/A,#N/A,TRUE,"STEEL";#N/A,#N/A,TRUE,"INT-Table";#N/A,#N/A,TRUE,"STEEL";#N/A,#N/A,TRUE,"Door"}</definedName>
    <definedName name="aaaaa_2" localSheetId="3" hidden="1">{#N/A,#N/A,TRUE,"Basic";#N/A,#N/A,TRUE,"EXT-TABLE";#N/A,#N/A,TRUE,"STEEL";#N/A,#N/A,TRUE,"INT-Table";#N/A,#N/A,TRUE,"STEEL";#N/A,#N/A,TRUE,"Door"}</definedName>
    <definedName name="aaaaa_2" localSheetId="24" hidden="1">{#N/A,#N/A,TRUE,"Basic";#N/A,#N/A,TRUE,"EXT-TABLE";#N/A,#N/A,TRUE,"STEEL";#N/A,#N/A,TRUE,"INT-Table";#N/A,#N/A,TRUE,"STEEL";#N/A,#N/A,TRUE,"Door"}</definedName>
    <definedName name="aaaaa_2" localSheetId="4" hidden="1">{#N/A,#N/A,TRUE,"Basic";#N/A,#N/A,TRUE,"EXT-TABLE";#N/A,#N/A,TRUE,"STEEL";#N/A,#N/A,TRUE,"INT-Table";#N/A,#N/A,TRUE,"STEEL";#N/A,#N/A,TRUE,"Door"}</definedName>
    <definedName name="aaaaa_2" localSheetId="0" hidden="1">{#N/A,#N/A,TRUE,"Basic";#N/A,#N/A,TRUE,"EXT-TABLE";#N/A,#N/A,TRUE,"STEEL";#N/A,#N/A,TRUE,"INT-Table";#N/A,#N/A,TRUE,"STEEL";#N/A,#N/A,TRUE,"Door"}</definedName>
    <definedName name="aaaaa_2" localSheetId="23" hidden="1">{#N/A,#N/A,TRUE,"Basic";#N/A,#N/A,TRUE,"EXT-TABLE";#N/A,#N/A,TRUE,"STEEL";#N/A,#N/A,TRUE,"INT-Table";#N/A,#N/A,TRUE,"STEEL";#N/A,#N/A,TRUE,"Door"}</definedName>
    <definedName name="aaaaa_2" hidden="1">{#N/A,#N/A,TRUE,"Basic";#N/A,#N/A,TRUE,"EXT-TABLE";#N/A,#N/A,TRUE,"STEEL";#N/A,#N/A,TRUE,"INT-Table";#N/A,#N/A,TRUE,"STEEL";#N/A,#N/A,TRUE,"Door"}</definedName>
    <definedName name="aaaaa_2_1" localSheetId="5" hidden="1">{#N/A,#N/A,TRUE,"Basic";#N/A,#N/A,TRUE,"EXT-TABLE";#N/A,#N/A,TRUE,"STEEL";#N/A,#N/A,TRUE,"INT-Table";#N/A,#N/A,TRUE,"STEEL";#N/A,#N/A,TRUE,"Door"}</definedName>
    <definedName name="aaaaa_2_1" localSheetId="3" hidden="1">{#N/A,#N/A,TRUE,"Basic";#N/A,#N/A,TRUE,"EXT-TABLE";#N/A,#N/A,TRUE,"STEEL";#N/A,#N/A,TRUE,"INT-Table";#N/A,#N/A,TRUE,"STEEL";#N/A,#N/A,TRUE,"Door"}</definedName>
    <definedName name="aaaaa_2_1" localSheetId="24" hidden="1">{#N/A,#N/A,TRUE,"Basic";#N/A,#N/A,TRUE,"EXT-TABLE";#N/A,#N/A,TRUE,"STEEL";#N/A,#N/A,TRUE,"INT-Table";#N/A,#N/A,TRUE,"STEEL";#N/A,#N/A,TRUE,"Door"}</definedName>
    <definedName name="aaaaa_2_1" localSheetId="4" hidden="1">{#N/A,#N/A,TRUE,"Basic";#N/A,#N/A,TRUE,"EXT-TABLE";#N/A,#N/A,TRUE,"STEEL";#N/A,#N/A,TRUE,"INT-Table";#N/A,#N/A,TRUE,"STEEL";#N/A,#N/A,TRUE,"Door"}</definedName>
    <definedName name="aaaaa_2_1" localSheetId="0" hidden="1">{#N/A,#N/A,TRUE,"Basic";#N/A,#N/A,TRUE,"EXT-TABLE";#N/A,#N/A,TRUE,"STEEL";#N/A,#N/A,TRUE,"INT-Table";#N/A,#N/A,TRUE,"STEEL";#N/A,#N/A,TRUE,"Door"}</definedName>
    <definedName name="aaaaa_2_1" localSheetId="23" hidden="1">{#N/A,#N/A,TRUE,"Basic";#N/A,#N/A,TRUE,"EXT-TABLE";#N/A,#N/A,TRUE,"STEEL";#N/A,#N/A,TRUE,"INT-Table";#N/A,#N/A,TRUE,"STEEL";#N/A,#N/A,TRUE,"Door"}</definedName>
    <definedName name="aaaaa_2_1" hidden="1">{#N/A,#N/A,TRUE,"Basic";#N/A,#N/A,TRUE,"EXT-TABLE";#N/A,#N/A,TRUE,"STEEL";#N/A,#N/A,TRUE,"INT-Table";#N/A,#N/A,TRUE,"STEEL";#N/A,#N/A,TRUE,"Door"}</definedName>
    <definedName name="aaaaa_2_2" localSheetId="5" hidden="1">{#N/A,#N/A,TRUE,"Basic";#N/A,#N/A,TRUE,"EXT-TABLE";#N/A,#N/A,TRUE,"STEEL";#N/A,#N/A,TRUE,"INT-Table";#N/A,#N/A,TRUE,"STEEL";#N/A,#N/A,TRUE,"Door"}</definedName>
    <definedName name="aaaaa_2_2" localSheetId="3" hidden="1">{#N/A,#N/A,TRUE,"Basic";#N/A,#N/A,TRUE,"EXT-TABLE";#N/A,#N/A,TRUE,"STEEL";#N/A,#N/A,TRUE,"INT-Table";#N/A,#N/A,TRUE,"STEEL";#N/A,#N/A,TRUE,"Door"}</definedName>
    <definedName name="aaaaa_2_2" localSheetId="24" hidden="1">{#N/A,#N/A,TRUE,"Basic";#N/A,#N/A,TRUE,"EXT-TABLE";#N/A,#N/A,TRUE,"STEEL";#N/A,#N/A,TRUE,"INT-Table";#N/A,#N/A,TRUE,"STEEL";#N/A,#N/A,TRUE,"Door"}</definedName>
    <definedName name="aaaaa_2_2" localSheetId="4" hidden="1">{#N/A,#N/A,TRUE,"Basic";#N/A,#N/A,TRUE,"EXT-TABLE";#N/A,#N/A,TRUE,"STEEL";#N/A,#N/A,TRUE,"INT-Table";#N/A,#N/A,TRUE,"STEEL";#N/A,#N/A,TRUE,"Door"}</definedName>
    <definedName name="aaaaa_2_2" localSheetId="0" hidden="1">{#N/A,#N/A,TRUE,"Basic";#N/A,#N/A,TRUE,"EXT-TABLE";#N/A,#N/A,TRUE,"STEEL";#N/A,#N/A,TRUE,"INT-Table";#N/A,#N/A,TRUE,"STEEL";#N/A,#N/A,TRUE,"Door"}</definedName>
    <definedName name="aaaaa_2_2" localSheetId="23" hidden="1">{#N/A,#N/A,TRUE,"Basic";#N/A,#N/A,TRUE,"EXT-TABLE";#N/A,#N/A,TRUE,"STEEL";#N/A,#N/A,TRUE,"INT-Table";#N/A,#N/A,TRUE,"STEEL";#N/A,#N/A,TRUE,"Door"}</definedName>
    <definedName name="aaaaa_2_2" hidden="1">{#N/A,#N/A,TRUE,"Basic";#N/A,#N/A,TRUE,"EXT-TABLE";#N/A,#N/A,TRUE,"STEEL";#N/A,#N/A,TRUE,"INT-Table";#N/A,#N/A,TRUE,"STEEL";#N/A,#N/A,TRUE,"Door"}</definedName>
    <definedName name="aaaaa_3" localSheetId="5" hidden="1">{#N/A,#N/A,TRUE,"Basic";#N/A,#N/A,TRUE,"EXT-TABLE";#N/A,#N/A,TRUE,"STEEL";#N/A,#N/A,TRUE,"INT-Table";#N/A,#N/A,TRUE,"STEEL";#N/A,#N/A,TRUE,"Door"}</definedName>
    <definedName name="aaaaa_3" localSheetId="3" hidden="1">{#N/A,#N/A,TRUE,"Basic";#N/A,#N/A,TRUE,"EXT-TABLE";#N/A,#N/A,TRUE,"STEEL";#N/A,#N/A,TRUE,"INT-Table";#N/A,#N/A,TRUE,"STEEL";#N/A,#N/A,TRUE,"Door"}</definedName>
    <definedName name="aaaaa_3" localSheetId="24" hidden="1">{#N/A,#N/A,TRUE,"Basic";#N/A,#N/A,TRUE,"EXT-TABLE";#N/A,#N/A,TRUE,"STEEL";#N/A,#N/A,TRUE,"INT-Table";#N/A,#N/A,TRUE,"STEEL";#N/A,#N/A,TRUE,"Door"}</definedName>
    <definedName name="aaaaa_3" localSheetId="4" hidden="1">{#N/A,#N/A,TRUE,"Basic";#N/A,#N/A,TRUE,"EXT-TABLE";#N/A,#N/A,TRUE,"STEEL";#N/A,#N/A,TRUE,"INT-Table";#N/A,#N/A,TRUE,"STEEL";#N/A,#N/A,TRUE,"Door"}</definedName>
    <definedName name="aaaaa_3" localSheetId="0" hidden="1">{#N/A,#N/A,TRUE,"Basic";#N/A,#N/A,TRUE,"EXT-TABLE";#N/A,#N/A,TRUE,"STEEL";#N/A,#N/A,TRUE,"INT-Table";#N/A,#N/A,TRUE,"STEEL";#N/A,#N/A,TRUE,"Door"}</definedName>
    <definedName name="aaaaa_3" localSheetId="23" hidden="1">{#N/A,#N/A,TRUE,"Basic";#N/A,#N/A,TRUE,"EXT-TABLE";#N/A,#N/A,TRUE,"STEEL";#N/A,#N/A,TRUE,"INT-Table";#N/A,#N/A,TRUE,"STEEL";#N/A,#N/A,TRUE,"Door"}</definedName>
    <definedName name="aaaaa_3" hidden="1">{#N/A,#N/A,TRUE,"Basic";#N/A,#N/A,TRUE,"EXT-TABLE";#N/A,#N/A,TRUE,"STEEL";#N/A,#N/A,TRUE,"INT-Table";#N/A,#N/A,TRUE,"STEEL";#N/A,#N/A,TRUE,"Door"}</definedName>
    <definedName name="aaaaa_3_1" localSheetId="5" hidden="1">{#N/A,#N/A,TRUE,"Basic";#N/A,#N/A,TRUE,"EXT-TABLE";#N/A,#N/A,TRUE,"STEEL";#N/A,#N/A,TRUE,"INT-Table";#N/A,#N/A,TRUE,"STEEL";#N/A,#N/A,TRUE,"Door"}</definedName>
    <definedName name="aaaaa_3_1" localSheetId="3" hidden="1">{#N/A,#N/A,TRUE,"Basic";#N/A,#N/A,TRUE,"EXT-TABLE";#N/A,#N/A,TRUE,"STEEL";#N/A,#N/A,TRUE,"INT-Table";#N/A,#N/A,TRUE,"STEEL";#N/A,#N/A,TRUE,"Door"}</definedName>
    <definedName name="aaaaa_3_1" localSheetId="24" hidden="1">{#N/A,#N/A,TRUE,"Basic";#N/A,#N/A,TRUE,"EXT-TABLE";#N/A,#N/A,TRUE,"STEEL";#N/A,#N/A,TRUE,"INT-Table";#N/A,#N/A,TRUE,"STEEL";#N/A,#N/A,TRUE,"Door"}</definedName>
    <definedName name="aaaaa_3_1" localSheetId="4" hidden="1">{#N/A,#N/A,TRUE,"Basic";#N/A,#N/A,TRUE,"EXT-TABLE";#N/A,#N/A,TRUE,"STEEL";#N/A,#N/A,TRUE,"INT-Table";#N/A,#N/A,TRUE,"STEEL";#N/A,#N/A,TRUE,"Door"}</definedName>
    <definedName name="aaaaa_3_1" localSheetId="0" hidden="1">{#N/A,#N/A,TRUE,"Basic";#N/A,#N/A,TRUE,"EXT-TABLE";#N/A,#N/A,TRUE,"STEEL";#N/A,#N/A,TRUE,"INT-Table";#N/A,#N/A,TRUE,"STEEL";#N/A,#N/A,TRUE,"Door"}</definedName>
    <definedName name="aaaaa_3_1" localSheetId="23" hidden="1">{#N/A,#N/A,TRUE,"Basic";#N/A,#N/A,TRUE,"EXT-TABLE";#N/A,#N/A,TRUE,"STEEL";#N/A,#N/A,TRUE,"INT-Table";#N/A,#N/A,TRUE,"STEEL";#N/A,#N/A,TRUE,"Door"}</definedName>
    <definedName name="aaaaa_3_1" hidden="1">{#N/A,#N/A,TRUE,"Basic";#N/A,#N/A,TRUE,"EXT-TABLE";#N/A,#N/A,TRUE,"STEEL";#N/A,#N/A,TRUE,"INT-Table";#N/A,#N/A,TRUE,"STEEL";#N/A,#N/A,TRUE,"Door"}</definedName>
    <definedName name="aaaaa_3_2" localSheetId="5" hidden="1">{#N/A,#N/A,TRUE,"Basic";#N/A,#N/A,TRUE,"EXT-TABLE";#N/A,#N/A,TRUE,"STEEL";#N/A,#N/A,TRUE,"INT-Table";#N/A,#N/A,TRUE,"STEEL";#N/A,#N/A,TRUE,"Door"}</definedName>
    <definedName name="aaaaa_3_2" localSheetId="3" hidden="1">{#N/A,#N/A,TRUE,"Basic";#N/A,#N/A,TRUE,"EXT-TABLE";#N/A,#N/A,TRUE,"STEEL";#N/A,#N/A,TRUE,"INT-Table";#N/A,#N/A,TRUE,"STEEL";#N/A,#N/A,TRUE,"Door"}</definedName>
    <definedName name="aaaaa_3_2" localSheetId="24" hidden="1">{#N/A,#N/A,TRUE,"Basic";#N/A,#N/A,TRUE,"EXT-TABLE";#N/A,#N/A,TRUE,"STEEL";#N/A,#N/A,TRUE,"INT-Table";#N/A,#N/A,TRUE,"STEEL";#N/A,#N/A,TRUE,"Door"}</definedName>
    <definedName name="aaaaa_3_2" localSheetId="4" hidden="1">{#N/A,#N/A,TRUE,"Basic";#N/A,#N/A,TRUE,"EXT-TABLE";#N/A,#N/A,TRUE,"STEEL";#N/A,#N/A,TRUE,"INT-Table";#N/A,#N/A,TRUE,"STEEL";#N/A,#N/A,TRUE,"Door"}</definedName>
    <definedName name="aaaaa_3_2" localSheetId="0" hidden="1">{#N/A,#N/A,TRUE,"Basic";#N/A,#N/A,TRUE,"EXT-TABLE";#N/A,#N/A,TRUE,"STEEL";#N/A,#N/A,TRUE,"INT-Table";#N/A,#N/A,TRUE,"STEEL";#N/A,#N/A,TRUE,"Door"}</definedName>
    <definedName name="aaaaa_3_2" localSheetId="23" hidden="1">{#N/A,#N/A,TRUE,"Basic";#N/A,#N/A,TRUE,"EXT-TABLE";#N/A,#N/A,TRUE,"STEEL";#N/A,#N/A,TRUE,"INT-Table";#N/A,#N/A,TRUE,"STEEL";#N/A,#N/A,TRUE,"Door"}</definedName>
    <definedName name="aaaaa_3_2" hidden="1">{#N/A,#N/A,TRUE,"Basic";#N/A,#N/A,TRUE,"EXT-TABLE";#N/A,#N/A,TRUE,"STEEL";#N/A,#N/A,TRUE,"INT-Table";#N/A,#N/A,TRUE,"STEEL";#N/A,#N/A,TRUE,"Door"}</definedName>
    <definedName name="aaaaa_4" localSheetId="5" hidden="1">{#N/A,#N/A,TRUE,"Basic";#N/A,#N/A,TRUE,"EXT-TABLE";#N/A,#N/A,TRUE,"STEEL";#N/A,#N/A,TRUE,"INT-Table";#N/A,#N/A,TRUE,"STEEL";#N/A,#N/A,TRUE,"Door"}</definedName>
    <definedName name="aaaaa_4" localSheetId="3" hidden="1">{#N/A,#N/A,TRUE,"Basic";#N/A,#N/A,TRUE,"EXT-TABLE";#N/A,#N/A,TRUE,"STEEL";#N/A,#N/A,TRUE,"INT-Table";#N/A,#N/A,TRUE,"STEEL";#N/A,#N/A,TRUE,"Door"}</definedName>
    <definedName name="aaaaa_4" localSheetId="24" hidden="1">{#N/A,#N/A,TRUE,"Basic";#N/A,#N/A,TRUE,"EXT-TABLE";#N/A,#N/A,TRUE,"STEEL";#N/A,#N/A,TRUE,"INT-Table";#N/A,#N/A,TRUE,"STEEL";#N/A,#N/A,TRUE,"Door"}</definedName>
    <definedName name="aaaaa_4" localSheetId="4" hidden="1">{#N/A,#N/A,TRUE,"Basic";#N/A,#N/A,TRUE,"EXT-TABLE";#N/A,#N/A,TRUE,"STEEL";#N/A,#N/A,TRUE,"INT-Table";#N/A,#N/A,TRUE,"STEEL";#N/A,#N/A,TRUE,"Door"}</definedName>
    <definedName name="aaaaa_4" localSheetId="0" hidden="1">{#N/A,#N/A,TRUE,"Basic";#N/A,#N/A,TRUE,"EXT-TABLE";#N/A,#N/A,TRUE,"STEEL";#N/A,#N/A,TRUE,"INT-Table";#N/A,#N/A,TRUE,"STEEL";#N/A,#N/A,TRUE,"Door"}</definedName>
    <definedName name="aaaaa_4" localSheetId="23" hidden="1">{#N/A,#N/A,TRUE,"Basic";#N/A,#N/A,TRUE,"EXT-TABLE";#N/A,#N/A,TRUE,"STEEL";#N/A,#N/A,TRUE,"INT-Table";#N/A,#N/A,TRUE,"STEEL";#N/A,#N/A,TRUE,"Door"}</definedName>
    <definedName name="aaaaa_4" hidden="1">{#N/A,#N/A,TRUE,"Basic";#N/A,#N/A,TRUE,"EXT-TABLE";#N/A,#N/A,TRUE,"STEEL";#N/A,#N/A,TRUE,"INT-Table";#N/A,#N/A,TRUE,"STEEL";#N/A,#N/A,TRUE,"Door"}</definedName>
    <definedName name="aaaaa_4_1" localSheetId="5" hidden="1">{#N/A,#N/A,TRUE,"Basic";#N/A,#N/A,TRUE,"EXT-TABLE";#N/A,#N/A,TRUE,"STEEL";#N/A,#N/A,TRUE,"INT-Table";#N/A,#N/A,TRUE,"STEEL";#N/A,#N/A,TRUE,"Door"}</definedName>
    <definedName name="aaaaa_4_1" localSheetId="3" hidden="1">{#N/A,#N/A,TRUE,"Basic";#N/A,#N/A,TRUE,"EXT-TABLE";#N/A,#N/A,TRUE,"STEEL";#N/A,#N/A,TRUE,"INT-Table";#N/A,#N/A,TRUE,"STEEL";#N/A,#N/A,TRUE,"Door"}</definedName>
    <definedName name="aaaaa_4_1" localSheetId="24" hidden="1">{#N/A,#N/A,TRUE,"Basic";#N/A,#N/A,TRUE,"EXT-TABLE";#N/A,#N/A,TRUE,"STEEL";#N/A,#N/A,TRUE,"INT-Table";#N/A,#N/A,TRUE,"STEEL";#N/A,#N/A,TRUE,"Door"}</definedName>
    <definedName name="aaaaa_4_1" localSheetId="4" hidden="1">{#N/A,#N/A,TRUE,"Basic";#N/A,#N/A,TRUE,"EXT-TABLE";#N/A,#N/A,TRUE,"STEEL";#N/A,#N/A,TRUE,"INT-Table";#N/A,#N/A,TRUE,"STEEL";#N/A,#N/A,TRUE,"Door"}</definedName>
    <definedName name="aaaaa_4_1" localSheetId="0" hidden="1">{#N/A,#N/A,TRUE,"Basic";#N/A,#N/A,TRUE,"EXT-TABLE";#N/A,#N/A,TRUE,"STEEL";#N/A,#N/A,TRUE,"INT-Table";#N/A,#N/A,TRUE,"STEEL";#N/A,#N/A,TRUE,"Door"}</definedName>
    <definedName name="aaaaa_4_1" localSheetId="23" hidden="1">{#N/A,#N/A,TRUE,"Basic";#N/A,#N/A,TRUE,"EXT-TABLE";#N/A,#N/A,TRUE,"STEEL";#N/A,#N/A,TRUE,"INT-Table";#N/A,#N/A,TRUE,"STEEL";#N/A,#N/A,TRUE,"Door"}</definedName>
    <definedName name="aaaaa_4_1" hidden="1">{#N/A,#N/A,TRUE,"Basic";#N/A,#N/A,TRUE,"EXT-TABLE";#N/A,#N/A,TRUE,"STEEL";#N/A,#N/A,TRUE,"INT-Table";#N/A,#N/A,TRUE,"STEEL";#N/A,#N/A,TRUE,"Door"}</definedName>
    <definedName name="aaaaa_4_2" localSheetId="5" hidden="1">{#N/A,#N/A,TRUE,"Basic";#N/A,#N/A,TRUE,"EXT-TABLE";#N/A,#N/A,TRUE,"STEEL";#N/A,#N/A,TRUE,"INT-Table";#N/A,#N/A,TRUE,"STEEL";#N/A,#N/A,TRUE,"Door"}</definedName>
    <definedName name="aaaaa_4_2" localSheetId="3" hidden="1">{#N/A,#N/A,TRUE,"Basic";#N/A,#N/A,TRUE,"EXT-TABLE";#N/A,#N/A,TRUE,"STEEL";#N/A,#N/A,TRUE,"INT-Table";#N/A,#N/A,TRUE,"STEEL";#N/A,#N/A,TRUE,"Door"}</definedName>
    <definedName name="aaaaa_4_2" localSheetId="24" hidden="1">{#N/A,#N/A,TRUE,"Basic";#N/A,#N/A,TRUE,"EXT-TABLE";#N/A,#N/A,TRUE,"STEEL";#N/A,#N/A,TRUE,"INT-Table";#N/A,#N/A,TRUE,"STEEL";#N/A,#N/A,TRUE,"Door"}</definedName>
    <definedName name="aaaaa_4_2" localSheetId="4" hidden="1">{#N/A,#N/A,TRUE,"Basic";#N/A,#N/A,TRUE,"EXT-TABLE";#N/A,#N/A,TRUE,"STEEL";#N/A,#N/A,TRUE,"INT-Table";#N/A,#N/A,TRUE,"STEEL";#N/A,#N/A,TRUE,"Door"}</definedName>
    <definedName name="aaaaa_4_2" localSheetId="0" hidden="1">{#N/A,#N/A,TRUE,"Basic";#N/A,#N/A,TRUE,"EXT-TABLE";#N/A,#N/A,TRUE,"STEEL";#N/A,#N/A,TRUE,"INT-Table";#N/A,#N/A,TRUE,"STEEL";#N/A,#N/A,TRUE,"Door"}</definedName>
    <definedName name="aaaaa_4_2" localSheetId="23" hidden="1">{#N/A,#N/A,TRUE,"Basic";#N/A,#N/A,TRUE,"EXT-TABLE";#N/A,#N/A,TRUE,"STEEL";#N/A,#N/A,TRUE,"INT-Table";#N/A,#N/A,TRUE,"STEEL";#N/A,#N/A,TRUE,"Door"}</definedName>
    <definedName name="aaaaa_4_2" hidden="1">{#N/A,#N/A,TRUE,"Basic";#N/A,#N/A,TRUE,"EXT-TABLE";#N/A,#N/A,TRUE,"STEEL";#N/A,#N/A,TRUE,"INT-Table";#N/A,#N/A,TRUE,"STEEL";#N/A,#N/A,TRUE,"Door"}</definedName>
    <definedName name="aaaaa_5" localSheetId="5" hidden="1">{#N/A,#N/A,TRUE,"Basic";#N/A,#N/A,TRUE,"EXT-TABLE";#N/A,#N/A,TRUE,"STEEL";#N/A,#N/A,TRUE,"INT-Table";#N/A,#N/A,TRUE,"STEEL";#N/A,#N/A,TRUE,"Door"}</definedName>
    <definedName name="aaaaa_5" localSheetId="3" hidden="1">{#N/A,#N/A,TRUE,"Basic";#N/A,#N/A,TRUE,"EXT-TABLE";#N/A,#N/A,TRUE,"STEEL";#N/A,#N/A,TRUE,"INT-Table";#N/A,#N/A,TRUE,"STEEL";#N/A,#N/A,TRUE,"Door"}</definedName>
    <definedName name="aaaaa_5" localSheetId="24" hidden="1">{#N/A,#N/A,TRUE,"Basic";#N/A,#N/A,TRUE,"EXT-TABLE";#N/A,#N/A,TRUE,"STEEL";#N/A,#N/A,TRUE,"INT-Table";#N/A,#N/A,TRUE,"STEEL";#N/A,#N/A,TRUE,"Door"}</definedName>
    <definedName name="aaaaa_5" localSheetId="4" hidden="1">{#N/A,#N/A,TRUE,"Basic";#N/A,#N/A,TRUE,"EXT-TABLE";#N/A,#N/A,TRUE,"STEEL";#N/A,#N/A,TRUE,"INT-Table";#N/A,#N/A,TRUE,"STEEL";#N/A,#N/A,TRUE,"Door"}</definedName>
    <definedName name="aaaaa_5" localSheetId="0" hidden="1">{#N/A,#N/A,TRUE,"Basic";#N/A,#N/A,TRUE,"EXT-TABLE";#N/A,#N/A,TRUE,"STEEL";#N/A,#N/A,TRUE,"INT-Table";#N/A,#N/A,TRUE,"STEEL";#N/A,#N/A,TRUE,"Door"}</definedName>
    <definedName name="aaaaa_5" localSheetId="23" hidden="1">{#N/A,#N/A,TRUE,"Basic";#N/A,#N/A,TRUE,"EXT-TABLE";#N/A,#N/A,TRUE,"STEEL";#N/A,#N/A,TRUE,"INT-Table";#N/A,#N/A,TRUE,"STEEL";#N/A,#N/A,TRUE,"Door"}</definedName>
    <definedName name="aaaaa_5" hidden="1">{#N/A,#N/A,TRUE,"Basic";#N/A,#N/A,TRUE,"EXT-TABLE";#N/A,#N/A,TRUE,"STEEL";#N/A,#N/A,TRUE,"INT-Table";#N/A,#N/A,TRUE,"STEEL";#N/A,#N/A,TRUE,"Door"}</definedName>
    <definedName name="aaaaa_5_1" localSheetId="5" hidden="1">{#N/A,#N/A,TRUE,"Basic";#N/A,#N/A,TRUE,"EXT-TABLE";#N/A,#N/A,TRUE,"STEEL";#N/A,#N/A,TRUE,"INT-Table";#N/A,#N/A,TRUE,"STEEL";#N/A,#N/A,TRUE,"Door"}</definedName>
    <definedName name="aaaaa_5_1" localSheetId="3" hidden="1">{#N/A,#N/A,TRUE,"Basic";#N/A,#N/A,TRUE,"EXT-TABLE";#N/A,#N/A,TRUE,"STEEL";#N/A,#N/A,TRUE,"INT-Table";#N/A,#N/A,TRUE,"STEEL";#N/A,#N/A,TRUE,"Door"}</definedName>
    <definedName name="aaaaa_5_1" localSheetId="24" hidden="1">{#N/A,#N/A,TRUE,"Basic";#N/A,#N/A,TRUE,"EXT-TABLE";#N/A,#N/A,TRUE,"STEEL";#N/A,#N/A,TRUE,"INT-Table";#N/A,#N/A,TRUE,"STEEL";#N/A,#N/A,TRUE,"Door"}</definedName>
    <definedName name="aaaaa_5_1" localSheetId="4" hidden="1">{#N/A,#N/A,TRUE,"Basic";#N/A,#N/A,TRUE,"EXT-TABLE";#N/A,#N/A,TRUE,"STEEL";#N/A,#N/A,TRUE,"INT-Table";#N/A,#N/A,TRUE,"STEEL";#N/A,#N/A,TRUE,"Door"}</definedName>
    <definedName name="aaaaa_5_1" localSheetId="0" hidden="1">{#N/A,#N/A,TRUE,"Basic";#N/A,#N/A,TRUE,"EXT-TABLE";#N/A,#N/A,TRUE,"STEEL";#N/A,#N/A,TRUE,"INT-Table";#N/A,#N/A,TRUE,"STEEL";#N/A,#N/A,TRUE,"Door"}</definedName>
    <definedName name="aaaaa_5_1" localSheetId="23" hidden="1">{#N/A,#N/A,TRUE,"Basic";#N/A,#N/A,TRUE,"EXT-TABLE";#N/A,#N/A,TRUE,"STEEL";#N/A,#N/A,TRUE,"INT-Table";#N/A,#N/A,TRUE,"STEEL";#N/A,#N/A,TRUE,"Door"}</definedName>
    <definedName name="aaaaa_5_1" hidden="1">{#N/A,#N/A,TRUE,"Basic";#N/A,#N/A,TRUE,"EXT-TABLE";#N/A,#N/A,TRUE,"STEEL";#N/A,#N/A,TRUE,"INT-Table";#N/A,#N/A,TRUE,"STEEL";#N/A,#N/A,TRUE,"Door"}</definedName>
    <definedName name="aaaaa_5_2" localSheetId="5" hidden="1">{#N/A,#N/A,TRUE,"Basic";#N/A,#N/A,TRUE,"EXT-TABLE";#N/A,#N/A,TRUE,"STEEL";#N/A,#N/A,TRUE,"INT-Table";#N/A,#N/A,TRUE,"STEEL";#N/A,#N/A,TRUE,"Door"}</definedName>
    <definedName name="aaaaa_5_2" localSheetId="3" hidden="1">{#N/A,#N/A,TRUE,"Basic";#N/A,#N/A,TRUE,"EXT-TABLE";#N/A,#N/A,TRUE,"STEEL";#N/A,#N/A,TRUE,"INT-Table";#N/A,#N/A,TRUE,"STEEL";#N/A,#N/A,TRUE,"Door"}</definedName>
    <definedName name="aaaaa_5_2" localSheetId="24" hidden="1">{#N/A,#N/A,TRUE,"Basic";#N/A,#N/A,TRUE,"EXT-TABLE";#N/A,#N/A,TRUE,"STEEL";#N/A,#N/A,TRUE,"INT-Table";#N/A,#N/A,TRUE,"STEEL";#N/A,#N/A,TRUE,"Door"}</definedName>
    <definedName name="aaaaa_5_2" localSheetId="4" hidden="1">{#N/A,#N/A,TRUE,"Basic";#N/A,#N/A,TRUE,"EXT-TABLE";#N/A,#N/A,TRUE,"STEEL";#N/A,#N/A,TRUE,"INT-Table";#N/A,#N/A,TRUE,"STEEL";#N/A,#N/A,TRUE,"Door"}</definedName>
    <definedName name="aaaaa_5_2" localSheetId="0" hidden="1">{#N/A,#N/A,TRUE,"Basic";#N/A,#N/A,TRUE,"EXT-TABLE";#N/A,#N/A,TRUE,"STEEL";#N/A,#N/A,TRUE,"INT-Table";#N/A,#N/A,TRUE,"STEEL";#N/A,#N/A,TRUE,"Door"}</definedName>
    <definedName name="aaaaa_5_2" localSheetId="23" hidden="1">{#N/A,#N/A,TRUE,"Basic";#N/A,#N/A,TRUE,"EXT-TABLE";#N/A,#N/A,TRUE,"STEEL";#N/A,#N/A,TRUE,"INT-Table";#N/A,#N/A,TRUE,"STEEL";#N/A,#N/A,TRUE,"Door"}</definedName>
    <definedName name="aaaaa_5_2" hidden="1">{#N/A,#N/A,TRUE,"Basic";#N/A,#N/A,TRUE,"EXT-TABLE";#N/A,#N/A,TRUE,"STEEL";#N/A,#N/A,TRUE,"INT-Table";#N/A,#N/A,TRUE,"STEEL";#N/A,#N/A,TRUE,"Door"}</definedName>
    <definedName name="AAAAA1" localSheetId="5" hidden="1">{#N/A,#N/A,TRUE,"Basic";#N/A,#N/A,TRUE,"EXT-TABLE";#N/A,#N/A,TRUE,"STEEL";#N/A,#N/A,TRUE,"INT-Table";#N/A,#N/A,TRUE,"STEEL";#N/A,#N/A,TRUE,"Door"}</definedName>
    <definedName name="AAAAA1" localSheetId="3" hidden="1">{#N/A,#N/A,TRUE,"Basic";#N/A,#N/A,TRUE,"EXT-TABLE";#N/A,#N/A,TRUE,"STEEL";#N/A,#N/A,TRUE,"INT-Table";#N/A,#N/A,TRUE,"STEEL";#N/A,#N/A,TRUE,"Door"}</definedName>
    <definedName name="AAAAA1" localSheetId="24" hidden="1">{#N/A,#N/A,TRUE,"Basic";#N/A,#N/A,TRUE,"EXT-TABLE";#N/A,#N/A,TRUE,"STEEL";#N/A,#N/A,TRUE,"INT-Table";#N/A,#N/A,TRUE,"STEEL";#N/A,#N/A,TRUE,"Door"}</definedName>
    <definedName name="AAAAA1" localSheetId="4" hidden="1">{#N/A,#N/A,TRUE,"Basic";#N/A,#N/A,TRUE,"EXT-TABLE";#N/A,#N/A,TRUE,"STEEL";#N/A,#N/A,TRUE,"INT-Table";#N/A,#N/A,TRUE,"STEEL";#N/A,#N/A,TRUE,"Door"}</definedName>
    <definedName name="AAAAA1" localSheetId="0" hidden="1">{#N/A,#N/A,TRUE,"Basic";#N/A,#N/A,TRUE,"EXT-TABLE";#N/A,#N/A,TRUE,"STEEL";#N/A,#N/A,TRUE,"INT-Table";#N/A,#N/A,TRUE,"STEEL";#N/A,#N/A,TRUE,"Door"}</definedName>
    <definedName name="AAAAA1" localSheetId="23" hidden="1">{#N/A,#N/A,TRUE,"Basic";#N/A,#N/A,TRUE,"EXT-TABLE";#N/A,#N/A,TRUE,"STEEL";#N/A,#N/A,TRUE,"INT-Table";#N/A,#N/A,TRUE,"STEEL";#N/A,#N/A,TRUE,"Door"}</definedName>
    <definedName name="AAAAA1" hidden="1">{#N/A,#N/A,TRUE,"Basic";#N/A,#N/A,TRUE,"EXT-TABLE";#N/A,#N/A,TRUE,"STEEL";#N/A,#N/A,TRUE,"INT-Table";#N/A,#N/A,TRUE,"STEEL";#N/A,#N/A,TRUE,"Door"}</definedName>
    <definedName name="AAAAA1_1" localSheetId="5" hidden="1">{#N/A,#N/A,TRUE,"Basic";#N/A,#N/A,TRUE,"EXT-TABLE";#N/A,#N/A,TRUE,"STEEL";#N/A,#N/A,TRUE,"INT-Table";#N/A,#N/A,TRUE,"STEEL";#N/A,#N/A,TRUE,"Door"}</definedName>
    <definedName name="AAAAA1_1" localSheetId="3" hidden="1">{#N/A,#N/A,TRUE,"Basic";#N/A,#N/A,TRUE,"EXT-TABLE";#N/A,#N/A,TRUE,"STEEL";#N/A,#N/A,TRUE,"INT-Table";#N/A,#N/A,TRUE,"STEEL";#N/A,#N/A,TRUE,"Door"}</definedName>
    <definedName name="AAAAA1_1" localSheetId="24" hidden="1">{#N/A,#N/A,TRUE,"Basic";#N/A,#N/A,TRUE,"EXT-TABLE";#N/A,#N/A,TRUE,"STEEL";#N/A,#N/A,TRUE,"INT-Table";#N/A,#N/A,TRUE,"STEEL";#N/A,#N/A,TRUE,"Door"}</definedName>
    <definedName name="AAAAA1_1" localSheetId="4" hidden="1">{#N/A,#N/A,TRUE,"Basic";#N/A,#N/A,TRUE,"EXT-TABLE";#N/A,#N/A,TRUE,"STEEL";#N/A,#N/A,TRUE,"INT-Table";#N/A,#N/A,TRUE,"STEEL";#N/A,#N/A,TRUE,"Door"}</definedName>
    <definedName name="AAAAA1_1" localSheetId="0" hidden="1">{#N/A,#N/A,TRUE,"Basic";#N/A,#N/A,TRUE,"EXT-TABLE";#N/A,#N/A,TRUE,"STEEL";#N/A,#N/A,TRUE,"INT-Table";#N/A,#N/A,TRUE,"STEEL";#N/A,#N/A,TRUE,"Door"}</definedName>
    <definedName name="AAAAA1_1" localSheetId="23" hidden="1">{#N/A,#N/A,TRUE,"Basic";#N/A,#N/A,TRUE,"EXT-TABLE";#N/A,#N/A,TRUE,"STEEL";#N/A,#N/A,TRUE,"INT-Table";#N/A,#N/A,TRUE,"STEEL";#N/A,#N/A,TRUE,"Door"}</definedName>
    <definedName name="AAAAA1_1" hidden="1">{#N/A,#N/A,TRUE,"Basic";#N/A,#N/A,TRUE,"EXT-TABLE";#N/A,#N/A,TRUE,"STEEL";#N/A,#N/A,TRUE,"INT-Table";#N/A,#N/A,TRUE,"STEEL";#N/A,#N/A,TRUE,"Door"}</definedName>
    <definedName name="AAAAA1_1_1" localSheetId="5" hidden="1">{#N/A,#N/A,TRUE,"Basic";#N/A,#N/A,TRUE,"EXT-TABLE";#N/A,#N/A,TRUE,"STEEL";#N/A,#N/A,TRUE,"INT-Table";#N/A,#N/A,TRUE,"STEEL";#N/A,#N/A,TRUE,"Door"}</definedName>
    <definedName name="AAAAA1_1_1" localSheetId="3" hidden="1">{#N/A,#N/A,TRUE,"Basic";#N/A,#N/A,TRUE,"EXT-TABLE";#N/A,#N/A,TRUE,"STEEL";#N/A,#N/A,TRUE,"INT-Table";#N/A,#N/A,TRUE,"STEEL";#N/A,#N/A,TRUE,"Door"}</definedName>
    <definedName name="AAAAA1_1_1" localSheetId="24" hidden="1">{#N/A,#N/A,TRUE,"Basic";#N/A,#N/A,TRUE,"EXT-TABLE";#N/A,#N/A,TRUE,"STEEL";#N/A,#N/A,TRUE,"INT-Table";#N/A,#N/A,TRUE,"STEEL";#N/A,#N/A,TRUE,"Door"}</definedName>
    <definedName name="AAAAA1_1_1" localSheetId="4" hidden="1">{#N/A,#N/A,TRUE,"Basic";#N/A,#N/A,TRUE,"EXT-TABLE";#N/A,#N/A,TRUE,"STEEL";#N/A,#N/A,TRUE,"INT-Table";#N/A,#N/A,TRUE,"STEEL";#N/A,#N/A,TRUE,"Door"}</definedName>
    <definedName name="AAAAA1_1_1" localSheetId="0" hidden="1">{#N/A,#N/A,TRUE,"Basic";#N/A,#N/A,TRUE,"EXT-TABLE";#N/A,#N/A,TRUE,"STEEL";#N/A,#N/A,TRUE,"INT-Table";#N/A,#N/A,TRUE,"STEEL";#N/A,#N/A,TRUE,"Door"}</definedName>
    <definedName name="AAAAA1_1_1" localSheetId="23" hidden="1">{#N/A,#N/A,TRUE,"Basic";#N/A,#N/A,TRUE,"EXT-TABLE";#N/A,#N/A,TRUE,"STEEL";#N/A,#N/A,TRUE,"INT-Table";#N/A,#N/A,TRUE,"STEEL";#N/A,#N/A,TRUE,"Door"}</definedName>
    <definedName name="AAAAA1_1_1" hidden="1">{#N/A,#N/A,TRUE,"Basic";#N/A,#N/A,TRUE,"EXT-TABLE";#N/A,#N/A,TRUE,"STEEL";#N/A,#N/A,TRUE,"INT-Table";#N/A,#N/A,TRUE,"STEEL";#N/A,#N/A,TRUE,"Door"}</definedName>
    <definedName name="AAAAA1_1_2" localSheetId="5" hidden="1">{#N/A,#N/A,TRUE,"Basic";#N/A,#N/A,TRUE,"EXT-TABLE";#N/A,#N/A,TRUE,"STEEL";#N/A,#N/A,TRUE,"INT-Table";#N/A,#N/A,TRUE,"STEEL";#N/A,#N/A,TRUE,"Door"}</definedName>
    <definedName name="AAAAA1_1_2" localSheetId="3" hidden="1">{#N/A,#N/A,TRUE,"Basic";#N/A,#N/A,TRUE,"EXT-TABLE";#N/A,#N/A,TRUE,"STEEL";#N/A,#N/A,TRUE,"INT-Table";#N/A,#N/A,TRUE,"STEEL";#N/A,#N/A,TRUE,"Door"}</definedName>
    <definedName name="AAAAA1_1_2" localSheetId="24" hidden="1">{#N/A,#N/A,TRUE,"Basic";#N/A,#N/A,TRUE,"EXT-TABLE";#N/A,#N/A,TRUE,"STEEL";#N/A,#N/A,TRUE,"INT-Table";#N/A,#N/A,TRUE,"STEEL";#N/A,#N/A,TRUE,"Door"}</definedName>
    <definedName name="AAAAA1_1_2" localSheetId="4" hidden="1">{#N/A,#N/A,TRUE,"Basic";#N/A,#N/A,TRUE,"EXT-TABLE";#N/A,#N/A,TRUE,"STEEL";#N/A,#N/A,TRUE,"INT-Table";#N/A,#N/A,TRUE,"STEEL";#N/A,#N/A,TRUE,"Door"}</definedName>
    <definedName name="AAAAA1_1_2" localSheetId="0" hidden="1">{#N/A,#N/A,TRUE,"Basic";#N/A,#N/A,TRUE,"EXT-TABLE";#N/A,#N/A,TRUE,"STEEL";#N/A,#N/A,TRUE,"INT-Table";#N/A,#N/A,TRUE,"STEEL";#N/A,#N/A,TRUE,"Door"}</definedName>
    <definedName name="AAAAA1_1_2" localSheetId="23" hidden="1">{#N/A,#N/A,TRUE,"Basic";#N/A,#N/A,TRUE,"EXT-TABLE";#N/A,#N/A,TRUE,"STEEL";#N/A,#N/A,TRUE,"INT-Table";#N/A,#N/A,TRUE,"STEEL";#N/A,#N/A,TRUE,"Door"}</definedName>
    <definedName name="AAAAA1_1_2" hidden="1">{#N/A,#N/A,TRUE,"Basic";#N/A,#N/A,TRUE,"EXT-TABLE";#N/A,#N/A,TRUE,"STEEL";#N/A,#N/A,TRUE,"INT-Table";#N/A,#N/A,TRUE,"STEEL";#N/A,#N/A,TRUE,"Door"}</definedName>
    <definedName name="AAAAA1_2" localSheetId="5" hidden="1">{#N/A,#N/A,TRUE,"Basic";#N/A,#N/A,TRUE,"EXT-TABLE";#N/A,#N/A,TRUE,"STEEL";#N/A,#N/A,TRUE,"INT-Table";#N/A,#N/A,TRUE,"STEEL";#N/A,#N/A,TRUE,"Door"}</definedName>
    <definedName name="AAAAA1_2" localSheetId="3" hidden="1">{#N/A,#N/A,TRUE,"Basic";#N/A,#N/A,TRUE,"EXT-TABLE";#N/A,#N/A,TRUE,"STEEL";#N/A,#N/A,TRUE,"INT-Table";#N/A,#N/A,TRUE,"STEEL";#N/A,#N/A,TRUE,"Door"}</definedName>
    <definedName name="AAAAA1_2" localSheetId="24" hidden="1">{#N/A,#N/A,TRUE,"Basic";#N/A,#N/A,TRUE,"EXT-TABLE";#N/A,#N/A,TRUE,"STEEL";#N/A,#N/A,TRUE,"INT-Table";#N/A,#N/A,TRUE,"STEEL";#N/A,#N/A,TRUE,"Door"}</definedName>
    <definedName name="AAAAA1_2" localSheetId="4" hidden="1">{#N/A,#N/A,TRUE,"Basic";#N/A,#N/A,TRUE,"EXT-TABLE";#N/A,#N/A,TRUE,"STEEL";#N/A,#N/A,TRUE,"INT-Table";#N/A,#N/A,TRUE,"STEEL";#N/A,#N/A,TRUE,"Door"}</definedName>
    <definedName name="AAAAA1_2" localSheetId="0" hidden="1">{#N/A,#N/A,TRUE,"Basic";#N/A,#N/A,TRUE,"EXT-TABLE";#N/A,#N/A,TRUE,"STEEL";#N/A,#N/A,TRUE,"INT-Table";#N/A,#N/A,TRUE,"STEEL";#N/A,#N/A,TRUE,"Door"}</definedName>
    <definedName name="AAAAA1_2" localSheetId="23" hidden="1">{#N/A,#N/A,TRUE,"Basic";#N/A,#N/A,TRUE,"EXT-TABLE";#N/A,#N/A,TRUE,"STEEL";#N/A,#N/A,TRUE,"INT-Table";#N/A,#N/A,TRUE,"STEEL";#N/A,#N/A,TRUE,"Door"}</definedName>
    <definedName name="AAAAA1_2" hidden="1">{#N/A,#N/A,TRUE,"Basic";#N/A,#N/A,TRUE,"EXT-TABLE";#N/A,#N/A,TRUE,"STEEL";#N/A,#N/A,TRUE,"INT-Table";#N/A,#N/A,TRUE,"STEEL";#N/A,#N/A,TRUE,"Door"}</definedName>
    <definedName name="AAAAA1_2_1" localSheetId="5" hidden="1">{#N/A,#N/A,TRUE,"Basic";#N/A,#N/A,TRUE,"EXT-TABLE";#N/A,#N/A,TRUE,"STEEL";#N/A,#N/A,TRUE,"INT-Table";#N/A,#N/A,TRUE,"STEEL";#N/A,#N/A,TRUE,"Door"}</definedName>
    <definedName name="AAAAA1_2_1" localSheetId="3" hidden="1">{#N/A,#N/A,TRUE,"Basic";#N/A,#N/A,TRUE,"EXT-TABLE";#N/A,#N/A,TRUE,"STEEL";#N/A,#N/A,TRUE,"INT-Table";#N/A,#N/A,TRUE,"STEEL";#N/A,#N/A,TRUE,"Door"}</definedName>
    <definedName name="AAAAA1_2_1" localSheetId="24" hidden="1">{#N/A,#N/A,TRUE,"Basic";#N/A,#N/A,TRUE,"EXT-TABLE";#N/A,#N/A,TRUE,"STEEL";#N/A,#N/A,TRUE,"INT-Table";#N/A,#N/A,TRUE,"STEEL";#N/A,#N/A,TRUE,"Door"}</definedName>
    <definedName name="AAAAA1_2_1" localSheetId="4" hidden="1">{#N/A,#N/A,TRUE,"Basic";#N/A,#N/A,TRUE,"EXT-TABLE";#N/A,#N/A,TRUE,"STEEL";#N/A,#N/A,TRUE,"INT-Table";#N/A,#N/A,TRUE,"STEEL";#N/A,#N/A,TRUE,"Door"}</definedName>
    <definedName name="AAAAA1_2_1" localSheetId="0" hidden="1">{#N/A,#N/A,TRUE,"Basic";#N/A,#N/A,TRUE,"EXT-TABLE";#N/A,#N/A,TRUE,"STEEL";#N/A,#N/A,TRUE,"INT-Table";#N/A,#N/A,TRUE,"STEEL";#N/A,#N/A,TRUE,"Door"}</definedName>
    <definedName name="AAAAA1_2_1" localSheetId="23" hidden="1">{#N/A,#N/A,TRUE,"Basic";#N/A,#N/A,TRUE,"EXT-TABLE";#N/A,#N/A,TRUE,"STEEL";#N/A,#N/A,TRUE,"INT-Table";#N/A,#N/A,TRUE,"STEEL";#N/A,#N/A,TRUE,"Door"}</definedName>
    <definedName name="AAAAA1_2_1" hidden="1">{#N/A,#N/A,TRUE,"Basic";#N/A,#N/A,TRUE,"EXT-TABLE";#N/A,#N/A,TRUE,"STEEL";#N/A,#N/A,TRUE,"INT-Table";#N/A,#N/A,TRUE,"STEEL";#N/A,#N/A,TRUE,"Door"}</definedName>
    <definedName name="AAAAA1_2_2" localSheetId="5" hidden="1">{#N/A,#N/A,TRUE,"Basic";#N/A,#N/A,TRUE,"EXT-TABLE";#N/A,#N/A,TRUE,"STEEL";#N/A,#N/A,TRUE,"INT-Table";#N/A,#N/A,TRUE,"STEEL";#N/A,#N/A,TRUE,"Door"}</definedName>
    <definedName name="AAAAA1_2_2" localSheetId="3" hidden="1">{#N/A,#N/A,TRUE,"Basic";#N/A,#N/A,TRUE,"EXT-TABLE";#N/A,#N/A,TRUE,"STEEL";#N/A,#N/A,TRUE,"INT-Table";#N/A,#N/A,TRUE,"STEEL";#N/A,#N/A,TRUE,"Door"}</definedName>
    <definedName name="AAAAA1_2_2" localSheetId="24" hidden="1">{#N/A,#N/A,TRUE,"Basic";#N/A,#N/A,TRUE,"EXT-TABLE";#N/A,#N/A,TRUE,"STEEL";#N/A,#N/A,TRUE,"INT-Table";#N/A,#N/A,TRUE,"STEEL";#N/A,#N/A,TRUE,"Door"}</definedName>
    <definedName name="AAAAA1_2_2" localSheetId="4" hidden="1">{#N/A,#N/A,TRUE,"Basic";#N/A,#N/A,TRUE,"EXT-TABLE";#N/A,#N/A,TRUE,"STEEL";#N/A,#N/A,TRUE,"INT-Table";#N/A,#N/A,TRUE,"STEEL";#N/A,#N/A,TRUE,"Door"}</definedName>
    <definedName name="AAAAA1_2_2" localSheetId="0" hidden="1">{#N/A,#N/A,TRUE,"Basic";#N/A,#N/A,TRUE,"EXT-TABLE";#N/A,#N/A,TRUE,"STEEL";#N/A,#N/A,TRUE,"INT-Table";#N/A,#N/A,TRUE,"STEEL";#N/A,#N/A,TRUE,"Door"}</definedName>
    <definedName name="AAAAA1_2_2" localSheetId="23" hidden="1">{#N/A,#N/A,TRUE,"Basic";#N/A,#N/A,TRUE,"EXT-TABLE";#N/A,#N/A,TRUE,"STEEL";#N/A,#N/A,TRUE,"INT-Table";#N/A,#N/A,TRUE,"STEEL";#N/A,#N/A,TRUE,"Door"}</definedName>
    <definedName name="AAAAA1_2_2" hidden="1">{#N/A,#N/A,TRUE,"Basic";#N/A,#N/A,TRUE,"EXT-TABLE";#N/A,#N/A,TRUE,"STEEL";#N/A,#N/A,TRUE,"INT-Table";#N/A,#N/A,TRUE,"STEEL";#N/A,#N/A,TRUE,"Door"}</definedName>
    <definedName name="AAAAA1_3" localSheetId="5" hidden="1">{#N/A,#N/A,TRUE,"Basic";#N/A,#N/A,TRUE,"EXT-TABLE";#N/A,#N/A,TRUE,"STEEL";#N/A,#N/A,TRUE,"INT-Table";#N/A,#N/A,TRUE,"STEEL";#N/A,#N/A,TRUE,"Door"}</definedName>
    <definedName name="AAAAA1_3" localSheetId="3" hidden="1">{#N/A,#N/A,TRUE,"Basic";#N/A,#N/A,TRUE,"EXT-TABLE";#N/A,#N/A,TRUE,"STEEL";#N/A,#N/A,TRUE,"INT-Table";#N/A,#N/A,TRUE,"STEEL";#N/A,#N/A,TRUE,"Door"}</definedName>
    <definedName name="AAAAA1_3" localSheetId="24" hidden="1">{#N/A,#N/A,TRUE,"Basic";#N/A,#N/A,TRUE,"EXT-TABLE";#N/A,#N/A,TRUE,"STEEL";#N/A,#N/A,TRUE,"INT-Table";#N/A,#N/A,TRUE,"STEEL";#N/A,#N/A,TRUE,"Door"}</definedName>
    <definedName name="AAAAA1_3" localSheetId="4" hidden="1">{#N/A,#N/A,TRUE,"Basic";#N/A,#N/A,TRUE,"EXT-TABLE";#N/A,#N/A,TRUE,"STEEL";#N/A,#N/A,TRUE,"INT-Table";#N/A,#N/A,TRUE,"STEEL";#N/A,#N/A,TRUE,"Door"}</definedName>
    <definedName name="AAAAA1_3" localSheetId="0" hidden="1">{#N/A,#N/A,TRUE,"Basic";#N/A,#N/A,TRUE,"EXT-TABLE";#N/A,#N/A,TRUE,"STEEL";#N/A,#N/A,TRUE,"INT-Table";#N/A,#N/A,TRUE,"STEEL";#N/A,#N/A,TRUE,"Door"}</definedName>
    <definedName name="AAAAA1_3" localSheetId="23" hidden="1">{#N/A,#N/A,TRUE,"Basic";#N/A,#N/A,TRUE,"EXT-TABLE";#N/A,#N/A,TRUE,"STEEL";#N/A,#N/A,TRUE,"INT-Table";#N/A,#N/A,TRUE,"STEEL";#N/A,#N/A,TRUE,"Door"}</definedName>
    <definedName name="AAAAA1_3" hidden="1">{#N/A,#N/A,TRUE,"Basic";#N/A,#N/A,TRUE,"EXT-TABLE";#N/A,#N/A,TRUE,"STEEL";#N/A,#N/A,TRUE,"INT-Table";#N/A,#N/A,TRUE,"STEEL";#N/A,#N/A,TRUE,"Door"}</definedName>
    <definedName name="AAAAA1_3_1" localSheetId="5" hidden="1">{#N/A,#N/A,TRUE,"Basic";#N/A,#N/A,TRUE,"EXT-TABLE";#N/A,#N/A,TRUE,"STEEL";#N/A,#N/A,TRUE,"INT-Table";#N/A,#N/A,TRUE,"STEEL";#N/A,#N/A,TRUE,"Door"}</definedName>
    <definedName name="AAAAA1_3_1" localSheetId="3" hidden="1">{#N/A,#N/A,TRUE,"Basic";#N/A,#N/A,TRUE,"EXT-TABLE";#N/A,#N/A,TRUE,"STEEL";#N/A,#N/A,TRUE,"INT-Table";#N/A,#N/A,TRUE,"STEEL";#N/A,#N/A,TRUE,"Door"}</definedName>
    <definedName name="AAAAA1_3_1" localSheetId="24" hidden="1">{#N/A,#N/A,TRUE,"Basic";#N/A,#N/A,TRUE,"EXT-TABLE";#N/A,#N/A,TRUE,"STEEL";#N/A,#N/A,TRUE,"INT-Table";#N/A,#N/A,TRUE,"STEEL";#N/A,#N/A,TRUE,"Door"}</definedName>
    <definedName name="AAAAA1_3_1" localSheetId="4" hidden="1">{#N/A,#N/A,TRUE,"Basic";#N/A,#N/A,TRUE,"EXT-TABLE";#N/A,#N/A,TRUE,"STEEL";#N/A,#N/A,TRUE,"INT-Table";#N/A,#N/A,TRUE,"STEEL";#N/A,#N/A,TRUE,"Door"}</definedName>
    <definedName name="AAAAA1_3_1" localSheetId="0" hidden="1">{#N/A,#N/A,TRUE,"Basic";#N/A,#N/A,TRUE,"EXT-TABLE";#N/A,#N/A,TRUE,"STEEL";#N/A,#N/A,TRUE,"INT-Table";#N/A,#N/A,TRUE,"STEEL";#N/A,#N/A,TRUE,"Door"}</definedName>
    <definedName name="AAAAA1_3_1" localSheetId="23" hidden="1">{#N/A,#N/A,TRUE,"Basic";#N/A,#N/A,TRUE,"EXT-TABLE";#N/A,#N/A,TRUE,"STEEL";#N/A,#N/A,TRUE,"INT-Table";#N/A,#N/A,TRUE,"STEEL";#N/A,#N/A,TRUE,"Door"}</definedName>
    <definedName name="AAAAA1_3_1" hidden="1">{#N/A,#N/A,TRUE,"Basic";#N/A,#N/A,TRUE,"EXT-TABLE";#N/A,#N/A,TRUE,"STEEL";#N/A,#N/A,TRUE,"INT-Table";#N/A,#N/A,TRUE,"STEEL";#N/A,#N/A,TRUE,"Door"}</definedName>
    <definedName name="AAAAA1_3_2" localSheetId="5" hidden="1">{#N/A,#N/A,TRUE,"Basic";#N/A,#N/A,TRUE,"EXT-TABLE";#N/A,#N/A,TRUE,"STEEL";#N/A,#N/A,TRUE,"INT-Table";#N/A,#N/A,TRUE,"STEEL";#N/A,#N/A,TRUE,"Door"}</definedName>
    <definedName name="AAAAA1_3_2" localSheetId="3" hidden="1">{#N/A,#N/A,TRUE,"Basic";#N/A,#N/A,TRUE,"EXT-TABLE";#N/A,#N/A,TRUE,"STEEL";#N/A,#N/A,TRUE,"INT-Table";#N/A,#N/A,TRUE,"STEEL";#N/A,#N/A,TRUE,"Door"}</definedName>
    <definedName name="AAAAA1_3_2" localSheetId="24" hidden="1">{#N/A,#N/A,TRUE,"Basic";#N/A,#N/A,TRUE,"EXT-TABLE";#N/A,#N/A,TRUE,"STEEL";#N/A,#N/A,TRUE,"INT-Table";#N/A,#N/A,TRUE,"STEEL";#N/A,#N/A,TRUE,"Door"}</definedName>
    <definedName name="AAAAA1_3_2" localSheetId="4" hidden="1">{#N/A,#N/A,TRUE,"Basic";#N/A,#N/A,TRUE,"EXT-TABLE";#N/A,#N/A,TRUE,"STEEL";#N/A,#N/A,TRUE,"INT-Table";#N/A,#N/A,TRUE,"STEEL";#N/A,#N/A,TRUE,"Door"}</definedName>
    <definedName name="AAAAA1_3_2" localSheetId="0" hidden="1">{#N/A,#N/A,TRUE,"Basic";#N/A,#N/A,TRUE,"EXT-TABLE";#N/A,#N/A,TRUE,"STEEL";#N/A,#N/A,TRUE,"INT-Table";#N/A,#N/A,TRUE,"STEEL";#N/A,#N/A,TRUE,"Door"}</definedName>
    <definedName name="AAAAA1_3_2" localSheetId="23" hidden="1">{#N/A,#N/A,TRUE,"Basic";#N/A,#N/A,TRUE,"EXT-TABLE";#N/A,#N/A,TRUE,"STEEL";#N/A,#N/A,TRUE,"INT-Table";#N/A,#N/A,TRUE,"STEEL";#N/A,#N/A,TRUE,"Door"}</definedName>
    <definedName name="AAAAA1_3_2" hidden="1">{#N/A,#N/A,TRUE,"Basic";#N/A,#N/A,TRUE,"EXT-TABLE";#N/A,#N/A,TRUE,"STEEL";#N/A,#N/A,TRUE,"INT-Table";#N/A,#N/A,TRUE,"STEEL";#N/A,#N/A,TRUE,"Door"}</definedName>
    <definedName name="AAAAA1_4" localSheetId="5" hidden="1">{#N/A,#N/A,TRUE,"Basic";#N/A,#N/A,TRUE,"EXT-TABLE";#N/A,#N/A,TRUE,"STEEL";#N/A,#N/A,TRUE,"INT-Table";#N/A,#N/A,TRUE,"STEEL";#N/A,#N/A,TRUE,"Door"}</definedName>
    <definedName name="AAAAA1_4" localSheetId="3" hidden="1">{#N/A,#N/A,TRUE,"Basic";#N/A,#N/A,TRUE,"EXT-TABLE";#N/A,#N/A,TRUE,"STEEL";#N/A,#N/A,TRUE,"INT-Table";#N/A,#N/A,TRUE,"STEEL";#N/A,#N/A,TRUE,"Door"}</definedName>
    <definedName name="AAAAA1_4" localSheetId="24" hidden="1">{#N/A,#N/A,TRUE,"Basic";#N/A,#N/A,TRUE,"EXT-TABLE";#N/A,#N/A,TRUE,"STEEL";#N/A,#N/A,TRUE,"INT-Table";#N/A,#N/A,TRUE,"STEEL";#N/A,#N/A,TRUE,"Door"}</definedName>
    <definedName name="AAAAA1_4" localSheetId="4" hidden="1">{#N/A,#N/A,TRUE,"Basic";#N/A,#N/A,TRUE,"EXT-TABLE";#N/A,#N/A,TRUE,"STEEL";#N/A,#N/A,TRUE,"INT-Table";#N/A,#N/A,TRUE,"STEEL";#N/A,#N/A,TRUE,"Door"}</definedName>
    <definedName name="AAAAA1_4" localSheetId="0" hidden="1">{#N/A,#N/A,TRUE,"Basic";#N/A,#N/A,TRUE,"EXT-TABLE";#N/A,#N/A,TRUE,"STEEL";#N/A,#N/A,TRUE,"INT-Table";#N/A,#N/A,TRUE,"STEEL";#N/A,#N/A,TRUE,"Door"}</definedName>
    <definedName name="AAAAA1_4" localSheetId="23" hidden="1">{#N/A,#N/A,TRUE,"Basic";#N/A,#N/A,TRUE,"EXT-TABLE";#N/A,#N/A,TRUE,"STEEL";#N/A,#N/A,TRUE,"INT-Table";#N/A,#N/A,TRUE,"STEEL";#N/A,#N/A,TRUE,"Door"}</definedName>
    <definedName name="AAAAA1_4" hidden="1">{#N/A,#N/A,TRUE,"Basic";#N/A,#N/A,TRUE,"EXT-TABLE";#N/A,#N/A,TRUE,"STEEL";#N/A,#N/A,TRUE,"INT-Table";#N/A,#N/A,TRUE,"STEEL";#N/A,#N/A,TRUE,"Door"}</definedName>
    <definedName name="AAAAA1_4_1" localSheetId="5" hidden="1">{#N/A,#N/A,TRUE,"Basic";#N/A,#N/A,TRUE,"EXT-TABLE";#N/A,#N/A,TRUE,"STEEL";#N/A,#N/A,TRUE,"INT-Table";#N/A,#N/A,TRUE,"STEEL";#N/A,#N/A,TRUE,"Door"}</definedName>
    <definedName name="AAAAA1_4_1" localSheetId="3" hidden="1">{#N/A,#N/A,TRUE,"Basic";#N/A,#N/A,TRUE,"EXT-TABLE";#N/A,#N/A,TRUE,"STEEL";#N/A,#N/A,TRUE,"INT-Table";#N/A,#N/A,TRUE,"STEEL";#N/A,#N/A,TRUE,"Door"}</definedName>
    <definedName name="AAAAA1_4_1" localSheetId="24" hidden="1">{#N/A,#N/A,TRUE,"Basic";#N/A,#N/A,TRUE,"EXT-TABLE";#N/A,#N/A,TRUE,"STEEL";#N/A,#N/A,TRUE,"INT-Table";#N/A,#N/A,TRUE,"STEEL";#N/A,#N/A,TRUE,"Door"}</definedName>
    <definedName name="AAAAA1_4_1" localSheetId="4" hidden="1">{#N/A,#N/A,TRUE,"Basic";#N/A,#N/A,TRUE,"EXT-TABLE";#N/A,#N/A,TRUE,"STEEL";#N/A,#N/A,TRUE,"INT-Table";#N/A,#N/A,TRUE,"STEEL";#N/A,#N/A,TRUE,"Door"}</definedName>
    <definedName name="AAAAA1_4_1" localSheetId="0" hidden="1">{#N/A,#N/A,TRUE,"Basic";#N/A,#N/A,TRUE,"EXT-TABLE";#N/A,#N/A,TRUE,"STEEL";#N/A,#N/A,TRUE,"INT-Table";#N/A,#N/A,TRUE,"STEEL";#N/A,#N/A,TRUE,"Door"}</definedName>
    <definedName name="AAAAA1_4_1" localSheetId="23" hidden="1">{#N/A,#N/A,TRUE,"Basic";#N/A,#N/A,TRUE,"EXT-TABLE";#N/A,#N/A,TRUE,"STEEL";#N/A,#N/A,TRUE,"INT-Table";#N/A,#N/A,TRUE,"STEEL";#N/A,#N/A,TRUE,"Door"}</definedName>
    <definedName name="AAAAA1_4_1" hidden="1">{#N/A,#N/A,TRUE,"Basic";#N/A,#N/A,TRUE,"EXT-TABLE";#N/A,#N/A,TRUE,"STEEL";#N/A,#N/A,TRUE,"INT-Table";#N/A,#N/A,TRUE,"STEEL";#N/A,#N/A,TRUE,"Door"}</definedName>
    <definedName name="AAAAA1_4_2" localSheetId="5" hidden="1">{#N/A,#N/A,TRUE,"Basic";#N/A,#N/A,TRUE,"EXT-TABLE";#N/A,#N/A,TRUE,"STEEL";#N/A,#N/A,TRUE,"INT-Table";#N/A,#N/A,TRUE,"STEEL";#N/A,#N/A,TRUE,"Door"}</definedName>
    <definedName name="AAAAA1_4_2" localSheetId="3" hidden="1">{#N/A,#N/A,TRUE,"Basic";#N/A,#N/A,TRUE,"EXT-TABLE";#N/A,#N/A,TRUE,"STEEL";#N/A,#N/A,TRUE,"INT-Table";#N/A,#N/A,TRUE,"STEEL";#N/A,#N/A,TRUE,"Door"}</definedName>
    <definedName name="AAAAA1_4_2" localSheetId="24" hidden="1">{#N/A,#N/A,TRUE,"Basic";#N/A,#N/A,TRUE,"EXT-TABLE";#N/A,#N/A,TRUE,"STEEL";#N/A,#N/A,TRUE,"INT-Table";#N/A,#N/A,TRUE,"STEEL";#N/A,#N/A,TRUE,"Door"}</definedName>
    <definedName name="AAAAA1_4_2" localSheetId="4" hidden="1">{#N/A,#N/A,TRUE,"Basic";#N/A,#N/A,TRUE,"EXT-TABLE";#N/A,#N/A,TRUE,"STEEL";#N/A,#N/A,TRUE,"INT-Table";#N/A,#N/A,TRUE,"STEEL";#N/A,#N/A,TRUE,"Door"}</definedName>
    <definedName name="AAAAA1_4_2" localSheetId="0" hidden="1">{#N/A,#N/A,TRUE,"Basic";#N/A,#N/A,TRUE,"EXT-TABLE";#N/A,#N/A,TRUE,"STEEL";#N/A,#N/A,TRUE,"INT-Table";#N/A,#N/A,TRUE,"STEEL";#N/A,#N/A,TRUE,"Door"}</definedName>
    <definedName name="AAAAA1_4_2" localSheetId="23" hidden="1">{#N/A,#N/A,TRUE,"Basic";#N/A,#N/A,TRUE,"EXT-TABLE";#N/A,#N/A,TRUE,"STEEL";#N/A,#N/A,TRUE,"INT-Table";#N/A,#N/A,TRUE,"STEEL";#N/A,#N/A,TRUE,"Door"}</definedName>
    <definedName name="AAAAA1_4_2" hidden="1">{#N/A,#N/A,TRUE,"Basic";#N/A,#N/A,TRUE,"EXT-TABLE";#N/A,#N/A,TRUE,"STEEL";#N/A,#N/A,TRUE,"INT-Table";#N/A,#N/A,TRUE,"STEEL";#N/A,#N/A,TRUE,"Door"}</definedName>
    <definedName name="AAAAA1_5" localSheetId="5" hidden="1">{#N/A,#N/A,TRUE,"Basic";#N/A,#N/A,TRUE,"EXT-TABLE";#N/A,#N/A,TRUE,"STEEL";#N/A,#N/A,TRUE,"INT-Table";#N/A,#N/A,TRUE,"STEEL";#N/A,#N/A,TRUE,"Door"}</definedName>
    <definedName name="AAAAA1_5" localSheetId="3" hidden="1">{#N/A,#N/A,TRUE,"Basic";#N/A,#N/A,TRUE,"EXT-TABLE";#N/A,#N/A,TRUE,"STEEL";#N/A,#N/A,TRUE,"INT-Table";#N/A,#N/A,TRUE,"STEEL";#N/A,#N/A,TRUE,"Door"}</definedName>
    <definedName name="AAAAA1_5" localSheetId="24" hidden="1">{#N/A,#N/A,TRUE,"Basic";#N/A,#N/A,TRUE,"EXT-TABLE";#N/A,#N/A,TRUE,"STEEL";#N/A,#N/A,TRUE,"INT-Table";#N/A,#N/A,TRUE,"STEEL";#N/A,#N/A,TRUE,"Door"}</definedName>
    <definedName name="AAAAA1_5" localSheetId="4" hidden="1">{#N/A,#N/A,TRUE,"Basic";#N/A,#N/A,TRUE,"EXT-TABLE";#N/A,#N/A,TRUE,"STEEL";#N/A,#N/A,TRUE,"INT-Table";#N/A,#N/A,TRUE,"STEEL";#N/A,#N/A,TRUE,"Door"}</definedName>
    <definedName name="AAAAA1_5" localSheetId="0" hidden="1">{#N/A,#N/A,TRUE,"Basic";#N/A,#N/A,TRUE,"EXT-TABLE";#N/A,#N/A,TRUE,"STEEL";#N/A,#N/A,TRUE,"INT-Table";#N/A,#N/A,TRUE,"STEEL";#N/A,#N/A,TRUE,"Door"}</definedName>
    <definedName name="AAAAA1_5" localSheetId="23" hidden="1">{#N/A,#N/A,TRUE,"Basic";#N/A,#N/A,TRUE,"EXT-TABLE";#N/A,#N/A,TRUE,"STEEL";#N/A,#N/A,TRUE,"INT-Table";#N/A,#N/A,TRUE,"STEEL";#N/A,#N/A,TRUE,"Door"}</definedName>
    <definedName name="AAAAA1_5" hidden="1">{#N/A,#N/A,TRUE,"Basic";#N/A,#N/A,TRUE,"EXT-TABLE";#N/A,#N/A,TRUE,"STEEL";#N/A,#N/A,TRUE,"INT-Table";#N/A,#N/A,TRUE,"STEEL";#N/A,#N/A,TRUE,"Door"}</definedName>
    <definedName name="AAAAA1_5_1" localSheetId="5" hidden="1">{#N/A,#N/A,TRUE,"Basic";#N/A,#N/A,TRUE,"EXT-TABLE";#N/A,#N/A,TRUE,"STEEL";#N/A,#N/A,TRUE,"INT-Table";#N/A,#N/A,TRUE,"STEEL";#N/A,#N/A,TRUE,"Door"}</definedName>
    <definedName name="AAAAA1_5_1" localSheetId="3" hidden="1">{#N/A,#N/A,TRUE,"Basic";#N/A,#N/A,TRUE,"EXT-TABLE";#N/A,#N/A,TRUE,"STEEL";#N/A,#N/A,TRUE,"INT-Table";#N/A,#N/A,TRUE,"STEEL";#N/A,#N/A,TRUE,"Door"}</definedName>
    <definedName name="AAAAA1_5_1" localSheetId="24" hidden="1">{#N/A,#N/A,TRUE,"Basic";#N/A,#N/A,TRUE,"EXT-TABLE";#N/A,#N/A,TRUE,"STEEL";#N/A,#N/A,TRUE,"INT-Table";#N/A,#N/A,TRUE,"STEEL";#N/A,#N/A,TRUE,"Door"}</definedName>
    <definedName name="AAAAA1_5_1" localSheetId="4" hidden="1">{#N/A,#N/A,TRUE,"Basic";#N/A,#N/A,TRUE,"EXT-TABLE";#N/A,#N/A,TRUE,"STEEL";#N/A,#N/A,TRUE,"INT-Table";#N/A,#N/A,TRUE,"STEEL";#N/A,#N/A,TRUE,"Door"}</definedName>
    <definedName name="AAAAA1_5_1" localSheetId="0" hidden="1">{#N/A,#N/A,TRUE,"Basic";#N/A,#N/A,TRUE,"EXT-TABLE";#N/A,#N/A,TRUE,"STEEL";#N/A,#N/A,TRUE,"INT-Table";#N/A,#N/A,TRUE,"STEEL";#N/A,#N/A,TRUE,"Door"}</definedName>
    <definedName name="AAAAA1_5_1" localSheetId="23" hidden="1">{#N/A,#N/A,TRUE,"Basic";#N/A,#N/A,TRUE,"EXT-TABLE";#N/A,#N/A,TRUE,"STEEL";#N/A,#N/A,TRUE,"INT-Table";#N/A,#N/A,TRUE,"STEEL";#N/A,#N/A,TRUE,"Door"}</definedName>
    <definedName name="AAAAA1_5_1" hidden="1">{#N/A,#N/A,TRUE,"Basic";#N/A,#N/A,TRUE,"EXT-TABLE";#N/A,#N/A,TRUE,"STEEL";#N/A,#N/A,TRUE,"INT-Table";#N/A,#N/A,TRUE,"STEEL";#N/A,#N/A,TRUE,"Door"}</definedName>
    <definedName name="AAAAA1_5_2" localSheetId="5" hidden="1">{#N/A,#N/A,TRUE,"Basic";#N/A,#N/A,TRUE,"EXT-TABLE";#N/A,#N/A,TRUE,"STEEL";#N/A,#N/A,TRUE,"INT-Table";#N/A,#N/A,TRUE,"STEEL";#N/A,#N/A,TRUE,"Door"}</definedName>
    <definedName name="AAAAA1_5_2" localSheetId="3" hidden="1">{#N/A,#N/A,TRUE,"Basic";#N/A,#N/A,TRUE,"EXT-TABLE";#N/A,#N/A,TRUE,"STEEL";#N/A,#N/A,TRUE,"INT-Table";#N/A,#N/A,TRUE,"STEEL";#N/A,#N/A,TRUE,"Door"}</definedName>
    <definedName name="AAAAA1_5_2" localSheetId="24" hidden="1">{#N/A,#N/A,TRUE,"Basic";#N/A,#N/A,TRUE,"EXT-TABLE";#N/A,#N/A,TRUE,"STEEL";#N/A,#N/A,TRUE,"INT-Table";#N/A,#N/A,TRUE,"STEEL";#N/A,#N/A,TRUE,"Door"}</definedName>
    <definedName name="AAAAA1_5_2" localSheetId="4" hidden="1">{#N/A,#N/A,TRUE,"Basic";#N/A,#N/A,TRUE,"EXT-TABLE";#N/A,#N/A,TRUE,"STEEL";#N/A,#N/A,TRUE,"INT-Table";#N/A,#N/A,TRUE,"STEEL";#N/A,#N/A,TRUE,"Door"}</definedName>
    <definedName name="AAAAA1_5_2" localSheetId="0" hidden="1">{#N/A,#N/A,TRUE,"Basic";#N/A,#N/A,TRUE,"EXT-TABLE";#N/A,#N/A,TRUE,"STEEL";#N/A,#N/A,TRUE,"INT-Table";#N/A,#N/A,TRUE,"STEEL";#N/A,#N/A,TRUE,"Door"}</definedName>
    <definedName name="AAAAA1_5_2" localSheetId="23" hidden="1">{#N/A,#N/A,TRUE,"Basic";#N/A,#N/A,TRUE,"EXT-TABLE";#N/A,#N/A,TRUE,"STEEL";#N/A,#N/A,TRUE,"INT-Table";#N/A,#N/A,TRUE,"STEEL";#N/A,#N/A,TRUE,"Door"}</definedName>
    <definedName name="AAAAA1_5_2" hidden="1">{#N/A,#N/A,TRUE,"Basic";#N/A,#N/A,TRUE,"EXT-TABLE";#N/A,#N/A,TRUE,"STEEL";#N/A,#N/A,TRUE,"INT-Table";#N/A,#N/A,TRUE,"STEEL";#N/A,#N/A,TRUE,"Door"}</definedName>
    <definedName name="aaaaaaa" localSheetId="5" hidden="1">{#N/A,#N/A,FALSE,"type1";#N/A,#N/A,FALSE,"지지력";#N/A,#N/A,FALSE,"PILE계산";#N/A,#N/A,FALSE,"PILE ";#N/A,#N/A,FALSE,"철근량";#N/A,#N/A,FALSE,"균열검토";#N/A,#N/A,FALSE,"날개벽";#N/A,#N/A,FALSE,"주철근조립도";#N/A,#N/A,FALSE,"교좌"}</definedName>
    <definedName name="aaaaaaa" localSheetId="3" hidden="1">{#N/A,#N/A,FALSE,"type1";#N/A,#N/A,FALSE,"지지력";#N/A,#N/A,FALSE,"PILE계산";#N/A,#N/A,FALSE,"PILE ";#N/A,#N/A,FALSE,"철근량";#N/A,#N/A,FALSE,"균열검토";#N/A,#N/A,FALSE,"날개벽";#N/A,#N/A,FALSE,"주철근조립도";#N/A,#N/A,FALSE,"교좌"}</definedName>
    <definedName name="aaaaaaa" localSheetId="24" hidden="1">{#N/A,#N/A,FALSE,"type1";#N/A,#N/A,FALSE,"지지력";#N/A,#N/A,FALSE,"PILE계산";#N/A,#N/A,FALSE,"PILE ";#N/A,#N/A,FALSE,"철근량";#N/A,#N/A,FALSE,"균열검토";#N/A,#N/A,FALSE,"날개벽";#N/A,#N/A,FALSE,"주철근조립도";#N/A,#N/A,FALSE,"교좌"}</definedName>
    <definedName name="aaaaaaa" localSheetId="4" hidden="1">{#N/A,#N/A,FALSE,"type1";#N/A,#N/A,FALSE,"지지력";#N/A,#N/A,FALSE,"PILE계산";#N/A,#N/A,FALSE,"PILE ";#N/A,#N/A,FALSE,"철근량";#N/A,#N/A,FALSE,"균열검토";#N/A,#N/A,FALSE,"날개벽";#N/A,#N/A,FALSE,"주철근조립도";#N/A,#N/A,FALSE,"교좌"}</definedName>
    <definedName name="aaaaaaa" localSheetId="0" hidden="1">{#N/A,#N/A,FALSE,"type1";#N/A,#N/A,FALSE,"지지력";#N/A,#N/A,FALSE,"PILE계산";#N/A,#N/A,FALSE,"PILE ";#N/A,#N/A,FALSE,"철근량";#N/A,#N/A,FALSE,"균열검토";#N/A,#N/A,FALSE,"날개벽";#N/A,#N/A,FALSE,"주철근조립도";#N/A,#N/A,FALSE,"교좌"}</definedName>
    <definedName name="aaaaaaa" localSheetId="23" hidden="1">{#N/A,#N/A,FALSE,"type1";#N/A,#N/A,FALSE,"지지력";#N/A,#N/A,FALSE,"PILE계산";#N/A,#N/A,FALSE,"PILE ";#N/A,#N/A,FALSE,"철근량";#N/A,#N/A,FALSE,"균열검토";#N/A,#N/A,FALSE,"날개벽";#N/A,#N/A,FALSE,"주철근조립도";#N/A,#N/A,FALSE,"교좌"}</definedName>
    <definedName name="aaaaaaa" hidden="1">{#N/A,#N/A,FALSE,"type1";#N/A,#N/A,FALSE,"지지력";#N/A,#N/A,FALSE,"PILE계산";#N/A,#N/A,FALSE,"PILE ";#N/A,#N/A,FALSE,"철근량";#N/A,#N/A,FALSE,"균열검토";#N/A,#N/A,FALSE,"날개벽";#N/A,#N/A,FALSE,"주철근조립도";#N/A,#N/A,FALSE,"교좌"}</definedName>
    <definedName name="AAAAAAAAAAAAAAAAA" localSheetId="5" hidden="1">{#N/A,#N/A,FALSE,"배수2"}</definedName>
    <definedName name="AAAAAAAAAAAAAAAAA" localSheetId="3" hidden="1">{#N/A,#N/A,FALSE,"배수2"}</definedName>
    <definedName name="AAAAAAAAAAAAAAAAA" localSheetId="24" hidden="1">{#N/A,#N/A,FALSE,"배수2"}</definedName>
    <definedName name="AAAAAAAAAAAAAAAAA" localSheetId="4" hidden="1">{#N/A,#N/A,FALSE,"배수2"}</definedName>
    <definedName name="AAAAAAAAAAAAAAAAA" localSheetId="0" hidden="1">{#N/A,#N/A,FALSE,"배수2"}</definedName>
    <definedName name="AAAAAAAAAAAAAAAAA" localSheetId="23" hidden="1">{#N/A,#N/A,FALSE,"배수2"}</definedName>
    <definedName name="AAAAAAAAAAAAAAAAA" hidden="1">{#N/A,#N/A,FALSE,"배수2"}</definedName>
    <definedName name="ab" localSheetId="5" hidden="1">{#N/A,#N/A,TRUE,"Basic";#N/A,#N/A,TRUE,"EXT-TABLE";#N/A,#N/A,TRUE,"STEEL";#N/A,#N/A,TRUE,"INT-Table";#N/A,#N/A,TRUE,"STEEL";#N/A,#N/A,TRUE,"Door"}</definedName>
    <definedName name="ab" localSheetId="3" hidden="1">{#N/A,#N/A,TRUE,"Basic";#N/A,#N/A,TRUE,"EXT-TABLE";#N/A,#N/A,TRUE,"STEEL";#N/A,#N/A,TRUE,"INT-Table";#N/A,#N/A,TRUE,"STEEL";#N/A,#N/A,TRUE,"Door"}</definedName>
    <definedName name="ab" localSheetId="24" hidden="1">{#N/A,#N/A,TRUE,"Basic";#N/A,#N/A,TRUE,"EXT-TABLE";#N/A,#N/A,TRUE,"STEEL";#N/A,#N/A,TRUE,"INT-Table";#N/A,#N/A,TRUE,"STEEL";#N/A,#N/A,TRUE,"Door"}</definedName>
    <definedName name="ab" localSheetId="4" hidden="1">{#N/A,#N/A,TRUE,"Basic";#N/A,#N/A,TRUE,"EXT-TABLE";#N/A,#N/A,TRUE,"STEEL";#N/A,#N/A,TRUE,"INT-Table";#N/A,#N/A,TRUE,"STEEL";#N/A,#N/A,TRUE,"Door"}</definedName>
    <definedName name="ab" localSheetId="0" hidden="1">{#N/A,#N/A,TRUE,"Basic";#N/A,#N/A,TRUE,"EXT-TABLE";#N/A,#N/A,TRUE,"STEEL";#N/A,#N/A,TRUE,"INT-Table";#N/A,#N/A,TRUE,"STEEL";#N/A,#N/A,TRUE,"Door"}</definedName>
    <definedName name="ab" localSheetId="23" hidden="1">{#N/A,#N/A,TRUE,"Basic";#N/A,#N/A,TRUE,"EXT-TABLE";#N/A,#N/A,TRUE,"STEEL";#N/A,#N/A,TRUE,"INT-Table";#N/A,#N/A,TRUE,"STEEL";#N/A,#N/A,TRUE,"Door"}</definedName>
    <definedName name="ab" hidden="1">{#N/A,#N/A,TRUE,"Basic";#N/A,#N/A,TRUE,"EXT-TABLE";#N/A,#N/A,TRUE,"STEEL";#N/A,#N/A,TRUE,"INT-Table";#N/A,#N/A,TRUE,"STEEL";#N/A,#N/A,TRUE,"Door"}</definedName>
    <definedName name="ab_1" localSheetId="5" hidden="1">{#N/A,#N/A,TRUE,"Basic";#N/A,#N/A,TRUE,"EXT-TABLE";#N/A,#N/A,TRUE,"STEEL";#N/A,#N/A,TRUE,"INT-Table";#N/A,#N/A,TRUE,"STEEL";#N/A,#N/A,TRUE,"Door"}</definedName>
    <definedName name="ab_1" localSheetId="3" hidden="1">{#N/A,#N/A,TRUE,"Basic";#N/A,#N/A,TRUE,"EXT-TABLE";#N/A,#N/A,TRUE,"STEEL";#N/A,#N/A,TRUE,"INT-Table";#N/A,#N/A,TRUE,"STEEL";#N/A,#N/A,TRUE,"Door"}</definedName>
    <definedName name="ab_1" localSheetId="24" hidden="1">{#N/A,#N/A,TRUE,"Basic";#N/A,#N/A,TRUE,"EXT-TABLE";#N/A,#N/A,TRUE,"STEEL";#N/A,#N/A,TRUE,"INT-Table";#N/A,#N/A,TRUE,"STEEL";#N/A,#N/A,TRUE,"Door"}</definedName>
    <definedName name="ab_1" localSheetId="4" hidden="1">{#N/A,#N/A,TRUE,"Basic";#N/A,#N/A,TRUE,"EXT-TABLE";#N/A,#N/A,TRUE,"STEEL";#N/A,#N/A,TRUE,"INT-Table";#N/A,#N/A,TRUE,"STEEL";#N/A,#N/A,TRUE,"Door"}</definedName>
    <definedName name="ab_1" localSheetId="0" hidden="1">{#N/A,#N/A,TRUE,"Basic";#N/A,#N/A,TRUE,"EXT-TABLE";#N/A,#N/A,TRUE,"STEEL";#N/A,#N/A,TRUE,"INT-Table";#N/A,#N/A,TRUE,"STEEL";#N/A,#N/A,TRUE,"Door"}</definedName>
    <definedName name="ab_1" localSheetId="23" hidden="1">{#N/A,#N/A,TRUE,"Basic";#N/A,#N/A,TRUE,"EXT-TABLE";#N/A,#N/A,TRUE,"STEEL";#N/A,#N/A,TRUE,"INT-Table";#N/A,#N/A,TRUE,"STEEL";#N/A,#N/A,TRUE,"Door"}</definedName>
    <definedName name="ab_1" hidden="1">{#N/A,#N/A,TRUE,"Basic";#N/A,#N/A,TRUE,"EXT-TABLE";#N/A,#N/A,TRUE,"STEEL";#N/A,#N/A,TRUE,"INT-Table";#N/A,#N/A,TRUE,"STEEL";#N/A,#N/A,TRUE,"Door"}</definedName>
    <definedName name="ab_1_1" localSheetId="5" hidden="1">{#N/A,#N/A,TRUE,"Basic";#N/A,#N/A,TRUE,"EXT-TABLE";#N/A,#N/A,TRUE,"STEEL";#N/A,#N/A,TRUE,"INT-Table";#N/A,#N/A,TRUE,"STEEL";#N/A,#N/A,TRUE,"Door"}</definedName>
    <definedName name="ab_1_1" localSheetId="3" hidden="1">{#N/A,#N/A,TRUE,"Basic";#N/A,#N/A,TRUE,"EXT-TABLE";#N/A,#N/A,TRUE,"STEEL";#N/A,#N/A,TRUE,"INT-Table";#N/A,#N/A,TRUE,"STEEL";#N/A,#N/A,TRUE,"Door"}</definedName>
    <definedName name="ab_1_1" localSheetId="24" hidden="1">{#N/A,#N/A,TRUE,"Basic";#N/A,#N/A,TRUE,"EXT-TABLE";#N/A,#N/A,TRUE,"STEEL";#N/A,#N/A,TRUE,"INT-Table";#N/A,#N/A,TRUE,"STEEL";#N/A,#N/A,TRUE,"Door"}</definedName>
    <definedName name="ab_1_1" localSheetId="4" hidden="1">{#N/A,#N/A,TRUE,"Basic";#N/A,#N/A,TRUE,"EXT-TABLE";#N/A,#N/A,TRUE,"STEEL";#N/A,#N/A,TRUE,"INT-Table";#N/A,#N/A,TRUE,"STEEL";#N/A,#N/A,TRUE,"Door"}</definedName>
    <definedName name="ab_1_1" localSheetId="0" hidden="1">{#N/A,#N/A,TRUE,"Basic";#N/A,#N/A,TRUE,"EXT-TABLE";#N/A,#N/A,TRUE,"STEEL";#N/A,#N/A,TRUE,"INT-Table";#N/A,#N/A,TRUE,"STEEL";#N/A,#N/A,TRUE,"Door"}</definedName>
    <definedName name="ab_1_1" localSheetId="23" hidden="1">{#N/A,#N/A,TRUE,"Basic";#N/A,#N/A,TRUE,"EXT-TABLE";#N/A,#N/A,TRUE,"STEEL";#N/A,#N/A,TRUE,"INT-Table";#N/A,#N/A,TRUE,"STEEL";#N/A,#N/A,TRUE,"Door"}</definedName>
    <definedName name="ab_1_1" hidden="1">{#N/A,#N/A,TRUE,"Basic";#N/A,#N/A,TRUE,"EXT-TABLE";#N/A,#N/A,TRUE,"STEEL";#N/A,#N/A,TRUE,"INT-Table";#N/A,#N/A,TRUE,"STEEL";#N/A,#N/A,TRUE,"Door"}</definedName>
    <definedName name="ab_1_2" localSheetId="5" hidden="1">{#N/A,#N/A,TRUE,"Basic";#N/A,#N/A,TRUE,"EXT-TABLE";#N/A,#N/A,TRUE,"STEEL";#N/A,#N/A,TRUE,"INT-Table";#N/A,#N/A,TRUE,"STEEL";#N/A,#N/A,TRUE,"Door"}</definedName>
    <definedName name="ab_1_2" localSheetId="3" hidden="1">{#N/A,#N/A,TRUE,"Basic";#N/A,#N/A,TRUE,"EXT-TABLE";#N/A,#N/A,TRUE,"STEEL";#N/A,#N/A,TRUE,"INT-Table";#N/A,#N/A,TRUE,"STEEL";#N/A,#N/A,TRUE,"Door"}</definedName>
    <definedName name="ab_1_2" localSheetId="24" hidden="1">{#N/A,#N/A,TRUE,"Basic";#N/A,#N/A,TRUE,"EXT-TABLE";#N/A,#N/A,TRUE,"STEEL";#N/A,#N/A,TRUE,"INT-Table";#N/A,#N/A,TRUE,"STEEL";#N/A,#N/A,TRUE,"Door"}</definedName>
    <definedName name="ab_1_2" localSheetId="4" hidden="1">{#N/A,#N/A,TRUE,"Basic";#N/A,#N/A,TRUE,"EXT-TABLE";#N/A,#N/A,TRUE,"STEEL";#N/A,#N/A,TRUE,"INT-Table";#N/A,#N/A,TRUE,"STEEL";#N/A,#N/A,TRUE,"Door"}</definedName>
    <definedName name="ab_1_2" localSheetId="0" hidden="1">{#N/A,#N/A,TRUE,"Basic";#N/A,#N/A,TRUE,"EXT-TABLE";#N/A,#N/A,TRUE,"STEEL";#N/A,#N/A,TRUE,"INT-Table";#N/A,#N/A,TRUE,"STEEL";#N/A,#N/A,TRUE,"Door"}</definedName>
    <definedName name="ab_1_2" localSheetId="23" hidden="1">{#N/A,#N/A,TRUE,"Basic";#N/A,#N/A,TRUE,"EXT-TABLE";#N/A,#N/A,TRUE,"STEEL";#N/A,#N/A,TRUE,"INT-Table";#N/A,#N/A,TRUE,"STEEL";#N/A,#N/A,TRUE,"Door"}</definedName>
    <definedName name="ab_1_2" hidden="1">{#N/A,#N/A,TRUE,"Basic";#N/A,#N/A,TRUE,"EXT-TABLE";#N/A,#N/A,TRUE,"STEEL";#N/A,#N/A,TRUE,"INT-Table";#N/A,#N/A,TRUE,"STEEL";#N/A,#N/A,TRUE,"Door"}</definedName>
    <definedName name="ab_2" localSheetId="5" hidden="1">{#N/A,#N/A,TRUE,"Basic";#N/A,#N/A,TRUE,"EXT-TABLE";#N/A,#N/A,TRUE,"STEEL";#N/A,#N/A,TRUE,"INT-Table";#N/A,#N/A,TRUE,"STEEL";#N/A,#N/A,TRUE,"Door"}</definedName>
    <definedName name="ab_2" localSheetId="3" hidden="1">{#N/A,#N/A,TRUE,"Basic";#N/A,#N/A,TRUE,"EXT-TABLE";#N/A,#N/A,TRUE,"STEEL";#N/A,#N/A,TRUE,"INT-Table";#N/A,#N/A,TRUE,"STEEL";#N/A,#N/A,TRUE,"Door"}</definedName>
    <definedName name="ab_2" localSheetId="24" hidden="1">{#N/A,#N/A,TRUE,"Basic";#N/A,#N/A,TRUE,"EXT-TABLE";#N/A,#N/A,TRUE,"STEEL";#N/A,#N/A,TRUE,"INT-Table";#N/A,#N/A,TRUE,"STEEL";#N/A,#N/A,TRUE,"Door"}</definedName>
    <definedName name="ab_2" localSheetId="4" hidden="1">{#N/A,#N/A,TRUE,"Basic";#N/A,#N/A,TRUE,"EXT-TABLE";#N/A,#N/A,TRUE,"STEEL";#N/A,#N/A,TRUE,"INT-Table";#N/A,#N/A,TRUE,"STEEL";#N/A,#N/A,TRUE,"Door"}</definedName>
    <definedName name="ab_2" localSheetId="0" hidden="1">{#N/A,#N/A,TRUE,"Basic";#N/A,#N/A,TRUE,"EXT-TABLE";#N/A,#N/A,TRUE,"STEEL";#N/A,#N/A,TRUE,"INT-Table";#N/A,#N/A,TRUE,"STEEL";#N/A,#N/A,TRUE,"Door"}</definedName>
    <definedName name="ab_2" localSheetId="23" hidden="1">{#N/A,#N/A,TRUE,"Basic";#N/A,#N/A,TRUE,"EXT-TABLE";#N/A,#N/A,TRUE,"STEEL";#N/A,#N/A,TRUE,"INT-Table";#N/A,#N/A,TRUE,"STEEL";#N/A,#N/A,TRUE,"Door"}</definedName>
    <definedName name="ab_2" hidden="1">{#N/A,#N/A,TRUE,"Basic";#N/A,#N/A,TRUE,"EXT-TABLE";#N/A,#N/A,TRUE,"STEEL";#N/A,#N/A,TRUE,"INT-Table";#N/A,#N/A,TRUE,"STEEL";#N/A,#N/A,TRUE,"Door"}</definedName>
    <definedName name="ab_2_1" localSheetId="5" hidden="1">{#N/A,#N/A,TRUE,"Basic";#N/A,#N/A,TRUE,"EXT-TABLE";#N/A,#N/A,TRUE,"STEEL";#N/A,#N/A,TRUE,"INT-Table";#N/A,#N/A,TRUE,"STEEL";#N/A,#N/A,TRUE,"Door"}</definedName>
    <definedName name="ab_2_1" localSheetId="3" hidden="1">{#N/A,#N/A,TRUE,"Basic";#N/A,#N/A,TRUE,"EXT-TABLE";#N/A,#N/A,TRUE,"STEEL";#N/A,#N/A,TRUE,"INT-Table";#N/A,#N/A,TRUE,"STEEL";#N/A,#N/A,TRUE,"Door"}</definedName>
    <definedName name="ab_2_1" localSheetId="24" hidden="1">{#N/A,#N/A,TRUE,"Basic";#N/A,#N/A,TRUE,"EXT-TABLE";#N/A,#N/A,TRUE,"STEEL";#N/A,#N/A,TRUE,"INT-Table";#N/A,#N/A,TRUE,"STEEL";#N/A,#N/A,TRUE,"Door"}</definedName>
    <definedName name="ab_2_1" localSheetId="4" hidden="1">{#N/A,#N/A,TRUE,"Basic";#N/A,#N/A,TRUE,"EXT-TABLE";#N/A,#N/A,TRUE,"STEEL";#N/A,#N/A,TRUE,"INT-Table";#N/A,#N/A,TRUE,"STEEL";#N/A,#N/A,TRUE,"Door"}</definedName>
    <definedName name="ab_2_1" localSheetId="0" hidden="1">{#N/A,#N/A,TRUE,"Basic";#N/A,#N/A,TRUE,"EXT-TABLE";#N/A,#N/A,TRUE,"STEEL";#N/A,#N/A,TRUE,"INT-Table";#N/A,#N/A,TRUE,"STEEL";#N/A,#N/A,TRUE,"Door"}</definedName>
    <definedName name="ab_2_1" localSheetId="23" hidden="1">{#N/A,#N/A,TRUE,"Basic";#N/A,#N/A,TRUE,"EXT-TABLE";#N/A,#N/A,TRUE,"STEEL";#N/A,#N/A,TRUE,"INT-Table";#N/A,#N/A,TRUE,"STEEL";#N/A,#N/A,TRUE,"Door"}</definedName>
    <definedName name="ab_2_1" hidden="1">{#N/A,#N/A,TRUE,"Basic";#N/A,#N/A,TRUE,"EXT-TABLE";#N/A,#N/A,TRUE,"STEEL";#N/A,#N/A,TRUE,"INT-Table";#N/A,#N/A,TRUE,"STEEL";#N/A,#N/A,TRUE,"Door"}</definedName>
    <definedName name="ab_2_2" localSheetId="5" hidden="1">{#N/A,#N/A,TRUE,"Basic";#N/A,#N/A,TRUE,"EXT-TABLE";#N/A,#N/A,TRUE,"STEEL";#N/A,#N/A,TRUE,"INT-Table";#N/A,#N/A,TRUE,"STEEL";#N/A,#N/A,TRUE,"Door"}</definedName>
    <definedName name="ab_2_2" localSheetId="3" hidden="1">{#N/A,#N/A,TRUE,"Basic";#N/A,#N/A,TRUE,"EXT-TABLE";#N/A,#N/A,TRUE,"STEEL";#N/A,#N/A,TRUE,"INT-Table";#N/A,#N/A,TRUE,"STEEL";#N/A,#N/A,TRUE,"Door"}</definedName>
    <definedName name="ab_2_2" localSheetId="24" hidden="1">{#N/A,#N/A,TRUE,"Basic";#N/A,#N/A,TRUE,"EXT-TABLE";#N/A,#N/A,TRUE,"STEEL";#N/A,#N/A,TRUE,"INT-Table";#N/A,#N/A,TRUE,"STEEL";#N/A,#N/A,TRUE,"Door"}</definedName>
    <definedName name="ab_2_2" localSheetId="4" hidden="1">{#N/A,#N/A,TRUE,"Basic";#N/A,#N/A,TRUE,"EXT-TABLE";#N/A,#N/A,TRUE,"STEEL";#N/A,#N/A,TRUE,"INT-Table";#N/A,#N/A,TRUE,"STEEL";#N/A,#N/A,TRUE,"Door"}</definedName>
    <definedName name="ab_2_2" localSheetId="0" hidden="1">{#N/A,#N/A,TRUE,"Basic";#N/A,#N/A,TRUE,"EXT-TABLE";#N/A,#N/A,TRUE,"STEEL";#N/A,#N/A,TRUE,"INT-Table";#N/A,#N/A,TRUE,"STEEL";#N/A,#N/A,TRUE,"Door"}</definedName>
    <definedName name="ab_2_2" localSheetId="23" hidden="1">{#N/A,#N/A,TRUE,"Basic";#N/A,#N/A,TRUE,"EXT-TABLE";#N/A,#N/A,TRUE,"STEEL";#N/A,#N/A,TRUE,"INT-Table";#N/A,#N/A,TRUE,"STEEL";#N/A,#N/A,TRUE,"Door"}</definedName>
    <definedName name="ab_2_2" hidden="1">{#N/A,#N/A,TRUE,"Basic";#N/A,#N/A,TRUE,"EXT-TABLE";#N/A,#N/A,TRUE,"STEEL";#N/A,#N/A,TRUE,"INT-Table";#N/A,#N/A,TRUE,"STEEL";#N/A,#N/A,TRUE,"Door"}</definedName>
    <definedName name="ab_3" localSheetId="5" hidden="1">{#N/A,#N/A,TRUE,"Basic";#N/A,#N/A,TRUE,"EXT-TABLE";#N/A,#N/A,TRUE,"STEEL";#N/A,#N/A,TRUE,"INT-Table";#N/A,#N/A,TRUE,"STEEL";#N/A,#N/A,TRUE,"Door"}</definedName>
    <definedName name="ab_3" localSheetId="3" hidden="1">{#N/A,#N/A,TRUE,"Basic";#N/A,#N/A,TRUE,"EXT-TABLE";#N/A,#N/A,TRUE,"STEEL";#N/A,#N/A,TRUE,"INT-Table";#N/A,#N/A,TRUE,"STEEL";#N/A,#N/A,TRUE,"Door"}</definedName>
    <definedName name="ab_3" localSheetId="24" hidden="1">{#N/A,#N/A,TRUE,"Basic";#N/A,#N/A,TRUE,"EXT-TABLE";#N/A,#N/A,TRUE,"STEEL";#N/A,#N/A,TRUE,"INT-Table";#N/A,#N/A,TRUE,"STEEL";#N/A,#N/A,TRUE,"Door"}</definedName>
    <definedName name="ab_3" localSheetId="4" hidden="1">{#N/A,#N/A,TRUE,"Basic";#N/A,#N/A,TRUE,"EXT-TABLE";#N/A,#N/A,TRUE,"STEEL";#N/A,#N/A,TRUE,"INT-Table";#N/A,#N/A,TRUE,"STEEL";#N/A,#N/A,TRUE,"Door"}</definedName>
    <definedName name="ab_3" localSheetId="0" hidden="1">{#N/A,#N/A,TRUE,"Basic";#N/A,#N/A,TRUE,"EXT-TABLE";#N/A,#N/A,TRUE,"STEEL";#N/A,#N/A,TRUE,"INT-Table";#N/A,#N/A,TRUE,"STEEL";#N/A,#N/A,TRUE,"Door"}</definedName>
    <definedName name="ab_3" localSheetId="23" hidden="1">{#N/A,#N/A,TRUE,"Basic";#N/A,#N/A,TRUE,"EXT-TABLE";#N/A,#N/A,TRUE,"STEEL";#N/A,#N/A,TRUE,"INT-Table";#N/A,#N/A,TRUE,"STEEL";#N/A,#N/A,TRUE,"Door"}</definedName>
    <definedName name="ab_3" hidden="1">{#N/A,#N/A,TRUE,"Basic";#N/A,#N/A,TRUE,"EXT-TABLE";#N/A,#N/A,TRUE,"STEEL";#N/A,#N/A,TRUE,"INT-Table";#N/A,#N/A,TRUE,"STEEL";#N/A,#N/A,TRUE,"Door"}</definedName>
    <definedName name="ab_3_1" localSheetId="5" hidden="1">{#N/A,#N/A,TRUE,"Basic";#N/A,#N/A,TRUE,"EXT-TABLE";#N/A,#N/A,TRUE,"STEEL";#N/A,#N/A,TRUE,"INT-Table";#N/A,#N/A,TRUE,"STEEL";#N/A,#N/A,TRUE,"Door"}</definedName>
    <definedName name="ab_3_1" localSheetId="3" hidden="1">{#N/A,#N/A,TRUE,"Basic";#N/A,#N/A,TRUE,"EXT-TABLE";#N/A,#N/A,TRUE,"STEEL";#N/A,#N/A,TRUE,"INT-Table";#N/A,#N/A,TRUE,"STEEL";#N/A,#N/A,TRUE,"Door"}</definedName>
    <definedName name="ab_3_1" localSheetId="24" hidden="1">{#N/A,#N/A,TRUE,"Basic";#N/A,#N/A,TRUE,"EXT-TABLE";#N/A,#N/A,TRUE,"STEEL";#N/A,#N/A,TRUE,"INT-Table";#N/A,#N/A,TRUE,"STEEL";#N/A,#N/A,TRUE,"Door"}</definedName>
    <definedName name="ab_3_1" localSheetId="4" hidden="1">{#N/A,#N/A,TRUE,"Basic";#N/A,#N/A,TRUE,"EXT-TABLE";#N/A,#N/A,TRUE,"STEEL";#N/A,#N/A,TRUE,"INT-Table";#N/A,#N/A,TRUE,"STEEL";#N/A,#N/A,TRUE,"Door"}</definedName>
    <definedName name="ab_3_1" localSheetId="0" hidden="1">{#N/A,#N/A,TRUE,"Basic";#N/A,#N/A,TRUE,"EXT-TABLE";#N/A,#N/A,TRUE,"STEEL";#N/A,#N/A,TRUE,"INT-Table";#N/A,#N/A,TRUE,"STEEL";#N/A,#N/A,TRUE,"Door"}</definedName>
    <definedName name="ab_3_1" localSheetId="23" hidden="1">{#N/A,#N/A,TRUE,"Basic";#N/A,#N/A,TRUE,"EXT-TABLE";#N/A,#N/A,TRUE,"STEEL";#N/A,#N/A,TRUE,"INT-Table";#N/A,#N/A,TRUE,"STEEL";#N/A,#N/A,TRUE,"Door"}</definedName>
    <definedName name="ab_3_1" hidden="1">{#N/A,#N/A,TRUE,"Basic";#N/A,#N/A,TRUE,"EXT-TABLE";#N/A,#N/A,TRUE,"STEEL";#N/A,#N/A,TRUE,"INT-Table";#N/A,#N/A,TRUE,"STEEL";#N/A,#N/A,TRUE,"Door"}</definedName>
    <definedName name="ab_3_2" localSheetId="5" hidden="1">{#N/A,#N/A,TRUE,"Basic";#N/A,#N/A,TRUE,"EXT-TABLE";#N/A,#N/A,TRUE,"STEEL";#N/A,#N/A,TRUE,"INT-Table";#N/A,#N/A,TRUE,"STEEL";#N/A,#N/A,TRUE,"Door"}</definedName>
    <definedName name="ab_3_2" localSheetId="3" hidden="1">{#N/A,#N/A,TRUE,"Basic";#N/A,#N/A,TRUE,"EXT-TABLE";#N/A,#N/A,TRUE,"STEEL";#N/A,#N/A,TRUE,"INT-Table";#N/A,#N/A,TRUE,"STEEL";#N/A,#N/A,TRUE,"Door"}</definedName>
    <definedName name="ab_3_2" localSheetId="24" hidden="1">{#N/A,#N/A,TRUE,"Basic";#N/A,#N/A,TRUE,"EXT-TABLE";#N/A,#N/A,TRUE,"STEEL";#N/A,#N/A,TRUE,"INT-Table";#N/A,#N/A,TRUE,"STEEL";#N/A,#N/A,TRUE,"Door"}</definedName>
    <definedName name="ab_3_2" localSheetId="4" hidden="1">{#N/A,#N/A,TRUE,"Basic";#N/A,#N/A,TRUE,"EXT-TABLE";#N/A,#N/A,TRUE,"STEEL";#N/A,#N/A,TRUE,"INT-Table";#N/A,#N/A,TRUE,"STEEL";#N/A,#N/A,TRUE,"Door"}</definedName>
    <definedName name="ab_3_2" localSheetId="0" hidden="1">{#N/A,#N/A,TRUE,"Basic";#N/A,#N/A,TRUE,"EXT-TABLE";#N/A,#N/A,TRUE,"STEEL";#N/A,#N/A,TRUE,"INT-Table";#N/A,#N/A,TRUE,"STEEL";#N/A,#N/A,TRUE,"Door"}</definedName>
    <definedName name="ab_3_2" localSheetId="23" hidden="1">{#N/A,#N/A,TRUE,"Basic";#N/A,#N/A,TRUE,"EXT-TABLE";#N/A,#N/A,TRUE,"STEEL";#N/A,#N/A,TRUE,"INT-Table";#N/A,#N/A,TRUE,"STEEL";#N/A,#N/A,TRUE,"Door"}</definedName>
    <definedName name="ab_3_2" hidden="1">{#N/A,#N/A,TRUE,"Basic";#N/A,#N/A,TRUE,"EXT-TABLE";#N/A,#N/A,TRUE,"STEEL";#N/A,#N/A,TRUE,"INT-Table";#N/A,#N/A,TRUE,"STEEL";#N/A,#N/A,TRUE,"Door"}</definedName>
    <definedName name="ab_4" localSheetId="5" hidden="1">{#N/A,#N/A,TRUE,"Basic";#N/A,#N/A,TRUE,"EXT-TABLE";#N/A,#N/A,TRUE,"STEEL";#N/A,#N/A,TRUE,"INT-Table";#N/A,#N/A,TRUE,"STEEL";#N/A,#N/A,TRUE,"Door"}</definedName>
    <definedName name="ab_4" localSheetId="3" hidden="1">{#N/A,#N/A,TRUE,"Basic";#N/A,#N/A,TRUE,"EXT-TABLE";#N/A,#N/A,TRUE,"STEEL";#N/A,#N/A,TRUE,"INT-Table";#N/A,#N/A,TRUE,"STEEL";#N/A,#N/A,TRUE,"Door"}</definedName>
    <definedName name="ab_4" localSheetId="24" hidden="1">{#N/A,#N/A,TRUE,"Basic";#N/A,#N/A,TRUE,"EXT-TABLE";#N/A,#N/A,TRUE,"STEEL";#N/A,#N/A,TRUE,"INT-Table";#N/A,#N/A,TRUE,"STEEL";#N/A,#N/A,TRUE,"Door"}</definedName>
    <definedName name="ab_4" localSheetId="4" hidden="1">{#N/A,#N/A,TRUE,"Basic";#N/A,#N/A,TRUE,"EXT-TABLE";#N/A,#N/A,TRUE,"STEEL";#N/A,#N/A,TRUE,"INT-Table";#N/A,#N/A,TRUE,"STEEL";#N/A,#N/A,TRUE,"Door"}</definedName>
    <definedName name="ab_4" localSheetId="0" hidden="1">{#N/A,#N/A,TRUE,"Basic";#N/A,#N/A,TRUE,"EXT-TABLE";#N/A,#N/A,TRUE,"STEEL";#N/A,#N/A,TRUE,"INT-Table";#N/A,#N/A,TRUE,"STEEL";#N/A,#N/A,TRUE,"Door"}</definedName>
    <definedName name="ab_4" localSheetId="23" hidden="1">{#N/A,#N/A,TRUE,"Basic";#N/A,#N/A,TRUE,"EXT-TABLE";#N/A,#N/A,TRUE,"STEEL";#N/A,#N/A,TRUE,"INT-Table";#N/A,#N/A,TRUE,"STEEL";#N/A,#N/A,TRUE,"Door"}</definedName>
    <definedName name="ab_4" hidden="1">{#N/A,#N/A,TRUE,"Basic";#N/A,#N/A,TRUE,"EXT-TABLE";#N/A,#N/A,TRUE,"STEEL";#N/A,#N/A,TRUE,"INT-Table";#N/A,#N/A,TRUE,"STEEL";#N/A,#N/A,TRUE,"Door"}</definedName>
    <definedName name="ab_4_1" localSheetId="5" hidden="1">{#N/A,#N/A,TRUE,"Basic";#N/A,#N/A,TRUE,"EXT-TABLE";#N/A,#N/A,TRUE,"STEEL";#N/A,#N/A,TRUE,"INT-Table";#N/A,#N/A,TRUE,"STEEL";#N/A,#N/A,TRUE,"Door"}</definedName>
    <definedName name="ab_4_1" localSheetId="3" hidden="1">{#N/A,#N/A,TRUE,"Basic";#N/A,#N/A,TRUE,"EXT-TABLE";#N/A,#N/A,TRUE,"STEEL";#N/A,#N/A,TRUE,"INT-Table";#N/A,#N/A,TRUE,"STEEL";#N/A,#N/A,TRUE,"Door"}</definedName>
    <definedName name="ab_4_1" localSheetId="24" hidden="1">{#N/A,#N/A,TRUE,"Basic";#N/A,#N/A,TRUE,"EXT-TABLE";#N/A,#N/A,TRUE,"STEEL";#N/A,#N/A,TRUE,"INT-Table";#N/A,#N/A,TRUE,"STEEL";#N/A,#N/A,TRUE,"Door"}</definedName>
    <definedName name="ab_4_1" localSheetId="4" hidden="1">{#N/A,#N/A,TRUE,"Basic";#N/A,#N/A,TRUE,"EXT-TABLE";#N/A,#N/A,TRUE,"STEEL";#N/A,#N/A,TRUE,"INT-Table";#N/A,#N/A,TRUE,"STEEL";#N/A,#N/A,TRUE,"Door"}</definedName>
    <definedName name="ab_4_1" localSheetId="0" hidden="1">{#N/A,#N/A,TRUE,"Basic";#N/A,#N/A,TRUE,"EXT-TABLE";#N/A,#N/A,TRUE,"STEEL";#N/A,#N/A,TRUE,"INT-Table";#N/A,#N/A,TRUE,"STEEL";#N/A,#N/A,TRUE,"Door"}</definedName>
    <definedName name="ab_4_1" localSheetId="23" hidden="1">{#N/A,#N/A,TRUE,"Basic";#N/A,#N/A,TRUE,"EXT-TABLE";#N/A,#N/A,TRUE,"STEEL";#N/A,#N/A,TRUE,"INT-Table";#N/A,#N/A,TRUE,"STEEL";#N/A,#N/A,TRUE,"Door"}</definedName>
    <definedName name="ab_4_1" hidden="1">{#N/A,#N/A,TRUE,"Basic";#N/A,#N/A,TRUE,"EXT-TABLE";#N/A,#N/A,TRUE,"STEEL";#N/A,#N/A,TRUE,"INT-Table";#N/A,#N/A,TRUE,"STEEL";#N/A,#N/A,TRUE,"Door"}</definedName>
    <definedName name="ab_4_2" localSheetId="5" hidden="1">{#N/A,#N/A,TRUE,"Basic";#N/A,#N/A,TRUE,"EXT-TABLE";#N/A,#N/A,TRUE,"STEEL";#N/A,#N/A,TRUE,"INT-Table";#N/A,#N/A,TRUE,"STEEL";#N/A,#N/A,TRUE,"Door"}</definedName>
    <definedName name="ab_4_2" localSheetId="3" hidden="1">{#N/A,#N/A,TRUE,"Basic";#N/A,#N/A,TRUE,"EXT-TABLE";#N/A,#N/A,TRUE,"STEEL";#N/A,#N/A,TRUE,"INT-Table";#N/A,#N/A,TRUE,"STEEL";#N/A,#N/A,TRUE,"Door"}</definedName>
    <definedName name="ab_4_2" localSheetId="24" hidden="1">{#N/A,#N/A,TRUE,"Basic";#N/A,#N/A,TRUE,"EXT-TABLE";#N/A,#N/A,TRUE,"STEEL";#N/A,#N/A,TRUE,"INT-Table";#N/A,#N/A,TRUE,"STEEL";#N/A,#N/A,TRUE,"Door"}</definedName>
    <definedName name="ab_4_2" localSheetId="4" hidden="1">{#N/A,#N/A,TRUE,"Basic";#N/A,#N/A,TRUE,"EXT-TABLE";#N/A,#N/A,TRUE,"STEEL";#N/A,#N/A,TRUE,"INT-Table";#N/A,#N/A,TRUE,"STEEL";#N/A,#N/A,TRUE,"Door"}</definedName>
    <definedName name="ab_4_2" localSheetId="0" hidden="1">{#N/A,#N/A,TRUE,"Basic";#N/A,#N/A,TRUE,"EXT-TABLE";#N/A,#N/A,TRUE,"STEEL";#N/A,#N/A,TRUE,"INT-Table";#N/A,#N/A,TRUE,"STEEL";#N/A,#N/A,TRUE,"Door"}</definedName>
    <definedName name="ab_4_2" localSheetId="23" hidden="1">{#N/A,#N/A,TRUE,"Basic";#N/A,#N/A,TRUE,"EXT-TABLE";#N/A,#N/A,TRUE,"STEEL";#N/A,#N/A,TRUE,"INT-Table";#N/A,#N/A,TRUE,"STEEL";#N/A,#N/A,TRUE,"Door"}</definedName>
    <definedName name="ab_4_2" hidden="1">{#N/A,#N/A,TRUE,"Basic";#N/A,#N/A,TRUE,"EXT-TABLE";#N/A,#N/A,TRUE,"STEEL";#N/A,#N/A,TRUE,"INT-Table";#N/A,#N/A,TRUE,"STEEL";#N/A,#N/A,TRUE,"Door"}</definedName>
    <definedName name="ab_5" localSheetId="5" hidden="1">{#N/A,#N/A,TRUE,"Basic";#N/A,#N/A,TRUE,"EXT-TABLE";#N/A,#N/A,TRUE,"STEEL";#N/A,#N/A,TRUE,"INT-Table";#N/A,#N/A,TRUE,"STEEL";#N/A,#N/A,TRUE,"Door"}</definedName>
    <definedName name="ab_5" localSheetId="3" hidden="1">{#N/A,#N/A,TRUE,"Basic";#N/A,#N/A,TRUE,"EXT-TABLE";#N/A,#N/A,TRUE,"STEEL";#N/A,#N/A,TRUE,"INT-Table";#N/A,#N/A,TRUE,"STEEL";#N/A,#N/A,TRUE,"Door"}</definedName>
    <definedName name="ab_5" localSheetId="24" hidden="1">{#N/A,#N/A,TRUE,"Basic";#N/A,#N/A,TRUE,"EXT-TABLE";#N/A,#N/A,TRUE,"STEEL";#N/A,#N/A,TRUE,"INT-Table";#N/A,#N/A,TRUE,"STEEL";#N/A,#N/A,TRUE,"Door"}</definedName>
    <definedName name="ab_5" localSheetId="4" hidden="1">{#N/A,#N/A,TRUE,"Basic";#N/A,#N/A,TRUE,"EXT-TABLE";#N/A,#N/A,TRUE,"STEEL";#N/A,#N/A,TRUE,"INT-Table";#N/A,#N/A,TRUE,"STEEL";#N/A,#N/A,TRUE,"Door"}</definedName>
    <definedName name="ab_5" localSheetId="0" hidden="1">{#N/A,#N/A,TRUE,"Basic";#N/A,#N/A,TRUE,"EXT-TABLE";#N/A,#N/A,TRUE,"STEEL";#N/A,#N/A,TRUE,"INT-Table";#N/A,#N/A,TRUE,"STEEL";#N/A,#N/A,TRUE,"Door"}</definedName>
    <definedName name="ab_5" localSheetId="23" hidden="1">{#N/A,#N/A,TRUE,"Basic";#N/A,#N/A,TRUE,"EXT-TABLE";#N/A,#N/A,TRUE,"STEEL";#N/A,#N/A,TRUE,"INT-Table";#N/A,#N/A,TRUE,"STEEL";#N/A,#N/A,TRUE,"Door"}</definedName>
    <definedName name="ab_5" hidden="1">{#N/A,#N/A,TRUE,"Basic";#N/A,#N/A,TRUE,"EXT-TABLE";#N/A,#N/A,TRUE,"STEEL";#N/A,#N/A,TRUE,"INT-Table";#N/A,#N/A,TRUE,"STEEL";#N/A,#N/A,TRUE,"Door"}</definedName>
    <definedName name="ab_5_1" localSheetId="5" hidden="1">{#N/A,#N/A,TRUE,"Basic";#N/A,#N/A,TRUE,"EXT-TABLE";#N/A,#N/A,TRUE,"STEEL";#N/A,#N/A,TRUE,"INT-Table";#N/A,#N/A,TRUE,"STEEL";#N/A,#N/A,TRUE,"Door"}</definedName>
    <definedName name="ab_5_1" localSheetId="3" hidden="1">{#N/A,#N/A,TRUE,"Basic";#N/A,#N/A,TRUE,"EXT-TABLE";#N/A,#N/A,TRUE,"STEEL";#N/A,#N/A,TRUE,"INT-Table";#N/A,#N/A,TRUE,"STEEL";#N/A,#N/A,TRUE,"Door"}</definedName>
    <definedName name="ab_5_1" localSheetId="24" hidden="1">{#N/A,#N/A,TRUE,"Basic";#N/A,#N/A,TRUE,"EXT-TABLE";#N/A,#N/A,TRUE,"STEEL";#N/A,#N/A,TRUE,"INT-Table";#N/A,#N/A,TRUE,"STEEL";#N/A,#N/A,TRUE,"Door"}</definedName>
    <definedName name="ab_5_1" localSheetId="4" hidden="1">{#N/A,#N/A,TRUE,"Basic";#N/A,#N/A,TRUE,"EXT-TABLE";#N/A,#N/A,TRUE,"STEEL";#N/A,#N/A,TRUE,"INT-Table";#N/A,#N/A,TRUE,"STEEL";#N/A,#N/A,TRUE,"Door"}</definedName>
    <definedName name="ab_5_1" localSheetId="0" hidden="1">{#N/A,#N/A,TRUE,"Basic";#N/A,#N/A,TRUE,"EXT-TABLE";#N/A,#N/A,TRUE,"STEEL";#N/A,#N/A,TRUE,"INT-Table";#N/A,#N/A,TRUE,"STEEL";#N/A,#N/A,TRUE,"Door"}</definedName>
    <definedName name="ab_5_1" localSheetId="23" hidden="1">{#N/A,#N/A,TRUE,"Basic";#N/A,#N/A,TRUE,"EXT-TABLE";#N/A,#N/A,TRUE,"STEEL";#N/A,#N/A,TRUE,"INT-Table";#N/A,#N/A,TRUE,"STEEL";#N/A,#N/A,TRUE,"Door"}</definedName>
    <definedName name="ab_5_1" hidden="1">{#N/A,#N/A,TRUE,"Basic";#N/A,#N/A,TRUE,"EXT-TABLE";#N/A,#N/A,TRUE,"STEEL";#N/A,#N/A,TRUE,"INT-Table";#N/A,#N/A,TRUE,"STEEL";#N/A,#N/A,TRUE,"Door"}</definedName>
    <definedName name="ab_5_2" localSheetId="5" hidden="1">{#N/A,#N/A,TRUE,"Basic";#N/A,#N/A,TRUE,"EXT-TABLE";#N/A,#N/A,TRUE,"STEEL";#N/A,#N/A,TRUE,"INT-Table";#N/A,#N/A,TRUE,"STEEL";#N/A,#N/A,TRUE,"Door"}</definedName>
    <definedName name="ab_5_2" localSheetId="3" hidden="1">{#N/A,#N/A,TRUE,"Basic";#N/A,#N/A,TRUE,"EXT-TABLE";#N/A,#N/A,TRUE,"STEEL";#N/A,#N/A,TRUE,"INT-Table";#N/A,#N/A,TRUE,"STEEL";#N/A,#N/A,TRUE,"Door"}</definedName>
    <definedName name="ab_5_2" localSheetId="24" hidden="1">{#N/A,#N/A,TRUE,"Basic";#N/A,#N/A,TRUE,"EXT-TABLE";#N/A,#N/A,TRUE,"STEEL";#N/A,#N/A,TRUE,"INT-Table";#N/A,#N/A,TRUE,"STEEL";#N/A,#N/A,TRUE,"Door"}</definedName>
    <definedName name="ab_5_2" localSheetId="4" hidden="1">{#N/A,#N/A,TRUE,"Basic";#N/A,#N/A,TRUE,"EXT-TABLE";#N/A,#N/A,TRUE,"STEEL";#N/A,#N/A,TRUE,"INT-Table";#N/A,#N/A,TRUE,"STEEL";#N/A,#N/A,TRUE,"Door"}</definedName>
    <definedName name="ab_5_2" localSheetId="0" hidden="1">{#N/A,#N/A,TRUE,"Basic";#N/A,#N/A,TRUE,"EXT-TABLE";#N/A,#N/A,TRUE,"STEEL";#N/A,#N/A,TRUE,"INT-Table";#N/A,#N/A,TRUE,"STEEL";#N/A,#N/A,TRUE,"Door"}</definedName>
    <definedName name="ab_5_2" localSheetId="23" hidden="1">{#N/A,#N/A,TRUE,"Basic";#N/A,#N/A,TRUE,"EXT-TABLE";#N/A,#N/A,TRUE,"STEEL";#N/A,#N/A,TRUE,"INT-Table";#N/A,#N/A,TRUE,"STEEL";#N/A,#N/A,TRUE,"Door"}</definedName>
    <definedName name="ab_5_2" hidden="1">{#N/A,#N/A,TRUE,"Basic";#N/A,#N/A,TRUE,"EXT-TABLE";#N/A,#N/A,TRUE,"STEEL";#N/A,#N/A,TRUE,"INT-Table";#N/A,#N/A,TRUE,"STEEL";#N/A,#N/A,TRUE,"Door"}</definedName>
    <definedName name="abc" localSheetId="5" hidden="1">{#N/A,#N/A,TRUE,"Basic";#N/A,#N/A,TRUE,"EXT-TABLE";#N/A,#N/A,TRUE,"STEEL";#N/A,#N/A,TRUE,"INT-Table";#N/A,#N/A,TRUE,"STEEL";#N/A,#N/A,TRUE,"Door"}</definedName>
    <definedName name="abc" localSheetId="3" hidden="1">{#N/A,#N/A,TRUE,"Basic";#N/A,#N/A,TRUE,"EXT-TABLE";#N/A,#N/A,TRUE,"STEEL";#N/A,#N/A,TRUE,"INT-Table";#N/A,#N/A,TRUE,"STEEL";#N/A,#N/A,TRUE,"Door"}</definedName>
    <definedName name="abc" localSheetId="24" hidden="1">{#N/A,#N/A,TRUE,"Basic";#N/A,#N/A,TRUE,"EXT-TABLE";#N/A,#N/A,TRUE,"STEEL";#N/A,#N/A,TRUE,"INT-Table";#N/A,#N/A,TRUE,"STEEL";#N/A,#N/A,TRUE,"Door"}</definedName>
    <definedName name="abc" localSheetId="4" hidden="1">{#N/A,#N/A,TRUE,"Basic";#N/A,#N/A,TRUE,"EXT-TABLE";#N/A,#N/A,TRUE,"STEEL";#N/A,#N/A,TRUE,"INT-Table";#N/A,#N/A,TRUE,"STEEL";#N/A,#N/A,TRUE,"Door"}</definedName>
    <definedName name="abc" localSheetId="0" hidden="1">{#N/A,#N/A,TRUE,"Basic";#N/A,#N/A,TRUE,"EXT-TABLE";#N/A,#N/A,TRUE,"STEEL";#N/A,#N/A,TRUE,"INT-Table";#N/A,#N/A,TRUE,"STEEL";#N/A,#N/A,TRUE,"Door"}</definedName>
    <definedName name="abc" localSheetId="23" hidden="1">{#N/A,#N/A,TRUE,"Basic";#N/A,#N/A,TRUE,"EXT-TABLE";#N/A,#N/A,TRUE,"STEEL";#N/A,#N/A,TRUE,"INT-Table";#N/A,#N/A,TRUE,"STEEL";#N/A,#N/A,TRUE,"Door"}</definedName>
    <definedName name="abc" hidden="1">{#N/A,#N/A,TRUE,"Basic";#N/A,#N/A,TRUE,"EXT-TABLE";#N/A,#N/A,TRUE,"STEEL";#N/A,#N/A,TRUE,"INT-Table";#N/A,#N/A,TRUE,"STEEL";#N/A,#N/A,TRUE,"Door"}</definedName>
    <definedName name="abc_1" localSheetId="5" hidden="1">{#N/A,#N/A,TRUE,"Basic";#N/A,#N/A,TRUE,"EXT-TABLE";#N/A,#N/A,TRUE,"STEEL";#N/A,#N/A,TRUE,"INT-Table";#N/A,#N/A,TRUE,"STEEL";#N/A,#N/A,TRUE,"Door"}</definedName>
    <definedName name="abc_1" localSheetId="3" hidden="1">{#N/A,#N/A,TRUE,"Basic";#N/A,#N/A,TRUE,"EXT-TABLE";#N/A,#N/A,TRUE,"STEEL";#N/A,#N/A,TRUE,"INT-Table";#N/A,#N/A,TRUE,"STEEL";#N/A,#N/A,TRUE,"Door"}</definedName>
    <definedName name="abc_1" localSheetId="24" hidden="1">{#N/A,#N/A,TRUE,"Basic";#N/A,#N/A,TRUE,"EXT-TABLE";#N/A,#N/A,TRUE,"STEEL";#N/A,#N/A,TRUE,"INT-Table";#N/A,#N/A,TRUE,"STEEL";#N/A,#N/A,TRUE,"Door"}</definedName>
    <definedName name="abc_1" localSheetId="4" hidden="1">{#N/A,#N/A,TRUE,"Basic";#N/A,#N/A,TRUE,"EXT-TABLE";#N/A,#N/A,TRUE,"STEEL";#N/A,#N/A,TRUE,"INT-Table";#N/A,#N/A,TRUE,"STEEL";#N/A,#N/A,TRUE,"Door"}</definedName>
    <definedName name="abc_1" localSheetId="0" hidden="1">{#N/A,#N/A,TRUE,"Basic";#N/A,#N/A,TRUE,"EXT-TABLE";#N/A,#N/A,TRUE,"STEEL";#N/A,#N/A,TRUE,"INT-Table";#N/A,#N/A,TRUE,"STEEL";#N/A,#N/A,TRUE,"Door"}</definedName>
    <definedName name="abc_1" localSheetId="23" hidden="1">{#N/A,#N/A,TRUE,"Basic";#N/A,#N/A,TRUE,"EXT-TABLE";#N/A,#N/A,TRUE,"STEEL";#N/A,#N/A,TRUE,"INT-Table";#N/A,#N/A,TRUE,"STEEL";#N/A,#N/A,TRUE,"Door"}</definedName>
    <definedName name="abc_1" hidden="1">{#N/A,#N/A,TRUE,"Basic";#N/A,#N/A,TRUE,"EXT-TABLE";#N/A,#N/A,TRUE,"STEEL";#N/A,#N/A,TRUE,"INT-Table";#N/A,#N/A,TRUE,"STEEL";#N/A,#N/A,TRUE,"Door"}</definedName>
    <definedName name="abc_1_1" localSheetId="5" hidden="1">{#N/A,#N/A,TRUE,"Basic";#N/A,#N/A,TRUE,"EXT-TABLE";#N/A,#N/A,TRUE,"STEEL";#N/A,#N/A,TRUE,"INT-Table";#N/A,#N/A,TRUE,"STEEL";#N/A,#N/A,TRUE,"Door"}</definedName>
    <definedName name="abc_1_1" localSheetId="3" hidden="1">{#N/A,#N/A,TRUE,"Basic";#N/A,#N/A,TRUE,"EXT-TABLE";#N/A,#N/A,TRUE,"STEEL";#N/A,#N/A,TRUE,"INT-Table";#N/A,#N/A,TRUE,"STEEL";#N/A,#N/A,TRUE,"Door"}</definedName>
    <definedName name="abc_1_1" localSheetId="24" hidden="1">{#N/A,#N/A,TRUE,"Basic";#N/A,#N/A,TRUE,"EXT-TABLE";#N/A,#N/A,TRUE,"STEEL";#N/A,#N/A,TRUE,"INT-Table";#N/A,#N/A,TRUE,"STEEL";#N/A,#N/A,TRUE,"Door"}</definedName>
    <definedName name="abc_1_1" localSheetId="4" hidden="1">{#N/A,#N/A,TRUE,"Basic";#N/A,#N/A,TRUE,"EXT-TABLE";#N/A,#N/A,TRUE,"STEEL";#N/A,#N/A,TRUE,"INT-Table";#N/A,#N/A,TRUE,"STEEL";#N/A,#N/A,TRUE,"Door"}</definedName>
    <definedName name="abc_1_1" localSheetId="0" hidden="1">{#N/A,#N/A,TRUE,"Basic";#N/A,#N/A,TRUE,"EXT-TABLE";#N/A,#N/A,TRUE,"STEEL";#N/A,#N/A,TRUE,"INT-Table";#N/A,#N/A,TRUE,"STEEL";#N/A,#N/A,TRUE,"Door"}</definedName>
    <definedName name="abc_1_1" localSheetId="23" hidden="1">{#N/A,#N/A,TRUE,"Basic";#N/A,#N/A,TRUE,"EXT-TABLE";#N/A,#N/A,TRUE,"STEEL";#N/A,#N/A,TRUE,"INT-Table";#N/A,#N/A,TRUE,"STEEL";#N/A,#N/A,TRUE,"Door"}</definedName>
    <definedName name="abc_1_1" hidden="1">{#N/A,#N/A,TRUE,"Basic";#N/A,#N/A,TRUE,"EXT-TABLE";#N/A,#N/A,TRUE,"STEEL";#N/A,#N/A,TRUE,"INT-Table";#N/A,#N/A,TRUE,"STEEL";#N/A,#N/A,TRUE,"Door"}</definedName>
    <definedName name="abc_1_2" localSheetId="5" hidden="1">{#N/A,#N/A,TRUE,"Basic";#N/A,#N/A,TRUE,"EXT-TABLE";#N/A,#N/A,TRUE,"STEEL";#N/A,#N/A,TRUE,"INT-Table";#N/A,#N/A,TRUE,"STEEL";#N/A,#N/A,TRUE,"Door"}</definedName>
    <definedName name="abc_1_2" localSheetId="3" hidden="1">{#N/A,#N/A,TRUE,"Basic";#N/A,#N/A,TRUE,"EXT-TABLE";#N/A,#N/A,TRUE,"STEEL";#N/A,#N/A,TRUE,"INT-Table";#N/A,#N/A,TRUE,"STEEL";#N/A,#N/A,TRUE,"Door"}</definedName>
    <definedName name="abc_1_2" localSheetId="24" hidden="1">{#N/A,#N/A,TRUE,"Basic";#N/A,#N/A,TRUE,"EXT-TABLE";#N/A,#N/A,TRUE,"STEEL";#N/A,#N/A,TRUE,"INT-Table";#N/A,#N/A,TRUE,"STEEL";#N/A,#N/A,TRUE,"Door"}</definedName>
    <definedName name="abc_1_2" localSheetId="4" hidden="1">{#N/A,#N/A,TRUE,"Basic";#N/A,#N/A,TRUE,"EXT-TABLE";#N/A,#N/A,TRUE,"STEEL";#N/A,#N/A,TRUE,"INT-Table";#N/A,#N/A,TRUE,"STEEL";#N/A,#N/A,TRUE,"Door"}</definedName>
    <definedName name="abc_1_2" localSheetId="0" hidden="1">{#N/A,#N/A,TRUE,"Basic";#N/A,#N/A,TRUE,"EXT-TABLE";#N/A,#N/A,TRUE,"STEEL";#N/A,#N/A,TRUE,"INT-Table";#N/A,#N/A,TRUE,"STEEL";#N/A,#N/A,TRUE,"Door"}</definedName>
    <definedName name="abc_1_2" localSheetId="23" hidden="1">{#N/A,#N/A,TRUE,"Basic";#N/A,#N/A,TRUE,"EXT-TABLE";#N/A,#N/A,TRUE,"STEEL";#N/A,#N/A,TRUE,"INT-Table";#N/A,#N/A,TRUE,"STEEL";#N/A,#N/A,TRUE,"Door"}</definedName>
    <definedName name="abc_1_2" hidden="1">{#N/A,#N/A,TRUE,"Basic";#N/A,#N/A,TRUE,"EXT-TABLE";#N/A,#N/A,TRUE,"STEEL";#N/A,#N/A,TRUE,"INT-Table";#N/A,#N/A,TRUE,"STEEL";#N/A,#N/A,TRUE,"Door"}</definedName>
    <definedName name="abc_2" localSheetId="5" hidden="1">{#N/A,#N/A,TRUE,"Basic";#N/A,#N/A,TRUE,"EXT-TABLE";#N/A,#N/A,TRUE,"STEEL";#N/A,#N/A,TRUE,"INT-Table";#N/A,#N/A,TRUE,"STEEL";#N/A,#N/A,TRUE,"Door"}</definedName>
    <definedName name="abc_2" localSheetId="3" hidden="1">{#N/A,#N/A,TRUE,"Basic";#N/A,#N/A,TRUE,"EXT-TABLE";#N/A,#N/A,TRUE,"STEEL";#N/A,#N/A,TRUE,"INT-Table";#N/A,#N/A,TRUE,"STEEL";#N/A,#N/A,TRUE,"Door"}</definedName>
    <definedName name="abc_2" localSheetId="24" hidden="1">{#N/A,#N/A,TRUE,"Basic";#N/A,#N/A,TRUE,"EXT-TABLE";#N/A,#N/A,TRUE,"STEEL";#N/A,#N/A,TRUE,"INT-Table";#N/A,#N/A,TRUE,"STEEL";#N/A,#N/A,TRUE,"Door"}</definedName>
    <definedName name="abc_2" localSheetId="4" hidden="1">{#N/A,#N/A,TRUE,"Basic";#N/A,#N/A,TRUE,"EXT-TABLE";#N/A,#N/A,TRUE,"STEEL";#N/A,#N/A,TRUE,"INT-Table";#N/A,#N/A,TRUE,"STEEL";#N/A,#N/A,TRUE,"Door"}</definedName>
    <definedName name="abc_2" localSheetId="0" hidden="1">{#N/A,#N/A,TRUE,"Basic";#N/A,#N/A,TRUE,"EXT-TABLE";#N/A,#N/A,TRUE,"STEEL";#N/A,#N/A,TRUE,"INT-Table";#N/A,#N/A,TRUE,"STEEL";#N/A,#N/A,TRUE,"Door"}</definedName>
    <definedName name="abc_2" localSheetId="23" hidden="1">{#N/A,#N/A,TRUE,"Basic";#N/A,#N/A,TRUE,"EXT-TABLE";#N/A,#N/A,TRUE,"STEEL";#N/A,#N/A,TRUE,"INT-Table";#N/A,#N/A,TRUE,"STEEL";#N/A,#N/A,TRUE,"Door"}</definedName>
    <definedName name="abc_2" hidden="1">{#N/A,#N/A,TRUE,"Basic";#N/A,#N/A,TRUE,"EXT-TABLE";#N/A,#N/A,TRUE,"STEEL";#N/A,#N/A,TRUE,"INT-Table";#N/A,#N/A,TRUE,"STEEL";#N/A,#N/A,TRUE,"Door"}</definedName>
    <definedName name="abc_2_1" localSheetId="5" hidden="1">{#N/A,#N/A,TRUE,"Basic";#N/A,#N/A,TRUE,"EXT-TABLE";#N/A,#N/A,TRUE,"STEEL";#N/A,#N/A,TRUE,"INT-Table";#N/A,#N/A,TRUE,"STEEL";#N/A,#N/A,TRUE,"Door"}</definedName>
    <definedName name="abc_2_1" localSheetId="3" hidden="1">{#N/A,#N/A,TRUE,"Basic";#N/A,#N/A,TRUE,"EXT-TABLE";#N/A,#N/A,TRUE,"STEEL";#N/A,#N/A,TRUE,"INT-Table";#N/A,#N/A,TRUE,"STEEL";#N/A,#N/A,TRUE,"Door"}</definedName>
    <definedName name="abc_2_1" localSheetId="24" hidden="1">{#N/A,#N/A,TRUE,"Basic";#N/A,#N/A,TRUE,"EXT-TABLE";#N/A,#N/A,TRUE,"STEEL";#N/A,#N/A,TRUE,"INT-Table";#N/A,#N/A,TRUE,"STEEL";#N/A,#N/A,TRUE,"Door"}</definedName>
    <definedName name="abc_2_1" localSheetId="4" hidden="1">{#N/A,#N/A,TRUE,"Basic";#N/A,#N/A,TRUE,"EXT-TABLE";#N/A,#N/A,TRUE,"STEEL";#N/A,#N/A,TRUE,"INT-Table";#N/A,#N/A,TRUE,"STEEL";#N/A,#N/A,TRUE,"Door"}</definedName>
    <definedName name="abc_2_1" localSheetId="0" hidden="1">{#N/A,#N/A,TRUE,"Basic";#N/A,#N/A,TRUE,"EXT-TABLE";#N/A,#N/A,TRUE,"STEEL";#N/A,#N/A,TRUE,"INT-Table";#N/A,#N/A,TRUE,"STEEL";#N/A,#N/A,TRUE,"Door"}</definedName>
    <definedName name="abc_2_1" localSheetId="23" hidden="1">{#N/A,#N/A,TRUE,"Basic";#N/A,#N/A,TRUE,"EXT-TABLE";#N/A,#N/A,TRUE,"STEEL";#N/A,#N/A,TRUE,"INT-Table";#N/A,#N/A,TRUE,"STEEL";#N/A,#N/A,TRUE,"Door"}</definedName>
    <definedName name="abc_2_1" hidden="1">{#N/A,#N/A,TRUE,"Basic";#N/A,#N/A,TRUE,"EXT-TABLE";#N/A,#N/A,TRUE,"STEEL";#N/A,#N/A,TRUE,"INT-Table";#N/A,#N/A,TRUE,"STEEL";#N/A,#N/A,TRUE,"Door"}</definedName>
    <definedName name="abc_2_2" localSheetId="5" hidden="1">{#N/A,#N/A,TRUE,"Basic";#N/A,#N/A,TRUE,"EXT-TABLE";#N/A,#N/A,TRUE,"STEEL";#N/A,#N/A,TRUE,"INT-Table";#N/A,#N/A,TRUE,"STEEL";#N/A,#N/A,TRUE,"Door"}</definedName>
    <definedName name="abc_2_2" localSheetId="3" hidden="1">{#N/A,#N/A,TRUE,"Basic";#N/A,#N/A,TRUE,"EXT-TABLE";#N/A,#N/A,TRUE,"STEEL";#N/A,#N/A,TRUE,"INT-Table";#N/A,#N/A,TRUE,"STEEL";#N/A,#N/A,TRUE,"Door"}</definedName>
    <definedName name="abc_2_2" localSheetId="24" hidden="1">{#N/A,#N/A,TRUE,"Basic";#N/A,#N/A,TRUE,"EXT-TABLE";#N/A,#N/A,TRUE,"STEEL";#N/A,#N/A,TRUE,"INT-Table";#N/A,#N/A,TRUE,"STEEL";#N/A,#N/A,TRUE,"Door"}</definedName>
    <definedName name="abc_2_2" localSheetId="4" hidden="1">{#N/A,#N/A,TRUE,"Basic";#N/A,#N/A,TRUE,"EXT-TABLE";#N/A,#N/A,TRUE,"STEEL";#N/A,#N/A,TRUE,"INT-Table";#N/A,#N/A,TRUE,"STEEL";#N/A,#N/A,TRUE,"Door"}</definedName>
    <definedName name="abc_2_2" localSheetId="0" hidden="1">{#N/A,#N/A,TRUE,"Basic";#N/A,#N/A,TRUE,"EXT-TABLE";#N/A,#N/A,TRUE,"STEEL";#N/A,#N/A,TRUE,"INT-Table";#N/A,#N/A,TRUE,"STEEL";#N/A,#N/A,TRUE,"Door"}</definedName>
    <definedName name="abc_2_2" localSheetId="23" hidden="1">{#N/A,#N/A,TRUE,"Basic";#N/A,#N/A,TRUE,"EXT-TABLE";#N/A,#N/A,TRUE,"STEEL";#N/A,#N/A,TRUE,"INT-Table";#N/A,#N/A,TRUE,"STEEL";#N/A,#N/A,TRUE,"Door"}</definedName>
    <definedName name="abc_2_2" hidden="1">{#N/A,#N/A,TRUE,"Basic";#N/A,#N/A,TRUE,"EXT-TABLE";#N/A,#N/A,TRUE,"STEEL";#N/A,#N/A,TRUE,"INT-Table";#N/A,#N/A,TRUE,"STEEL";#N/A,#N/A,TRUE,"Door"}</definedName>
    <definedName name="abc_3" localSheetId="5" hidden="1">{#N/A,#N/A,TRUE,"Basic";#N/A,#N/A,TRUE,"EXT-TABLE";#N/A,#N/A,TRUE,"STEEL";#N/A,#N/A,TRUE,"INT-Table";#N/A,#N/A,TRUE,"STEEL";#N/A,#N/A,TRUE,"Door"}</definedName>
    <definedName name="abc_3" localSheetId="3" hidden="1">{#N/A,#N/A,TRUE,"Basic";#N/A,#N/A,TRUE,"EXT-TABLE";#N/A,#N/A,TRUE,"STEEL";#N/A,#N/A,TRUE,"INT-Table";#N/A,#N/A,TRUE,"STEEL";#N/A,#N/A,TRUE,"Door"}</definedName>
    <definedName name="abc_3" localSheetId="24" hidden="1">{#N/A,#N/A,TRUE,"Basic";#N/A,#N/A,TRUE,"EXT-TABLE";#N/A,#N/A,TRUE,"STEEL";#N/A,#N/A,TRUE,"INT-Table";#N/A,#N/A,TRUE,"STEEL";#N/A,#N/A,TRUE,"Door"}</definedName>
    <definedName name="abc_3" localSheetId="4" hidden="1">{#N/A,#N/A,TRUE,"Basic";#N/A,#N/A,TRUE,"EXT-TABLE";#N/A,#N/A,TRUE,"STEEL";#N/A,#N/A,TRUE,"INT-Table";#N/A,#N/A,TRUE,"STEEL";#N/A,#N/A,TRUE,"Door"}</definedName>
    <definedName name="abc_3" localSheetId="0" hidden="1">{#N/A,#N/A,TRUE,"Basic";#N/A,#N/A,TRUE,"EXT-TABLE";#N/A,#N/A,TRUE,"STEEL";#N/A,#N/A,TRUE,"INT-Table";#N/A,#N/A,TRUE,"STEEL";#N/A,#N/A,TRUE,"Door"}</definedName>
    <definedName name="abc_3" localSheetId="23" hidden="1">{#N/A,#N/A,TRUE,"Basic";#N/A,#N/A,TRUE,"EXT-TABLE";#N/A,#N/A,TRUE,"STEEL";#N/A,#N/A,TRUE,"INT-Table";#N/A,#N/A,TRUE,"STEEL";#N/A,#N/A,TRUE,"Door"}</definedName>
    <definedName name="abc_3" hidden="1">{#N/A,#N/A,TRUE,"Basic";#N/A,#N/A,TRUE,"EXT-TABLE";#N/A,#N/A,TRUE,"STEEL";#N/A,#N/A,TRUE,"INT-Table";#N/A,#N/A,TRUE,"STEEL";#N/A,#N/A,TRUE,"Door"}</definedName>
    <definedName name="abc_3_1" localSheetId="5" hidden="1">{#N/A,#N/A,TRUE,"Basic";#N/A,#N/A,TRUE,"EXT-TABLE";#N/A,#N/A,TRUE,"STEEL";#N/A,#N/A,TRUE,"INT-Table";#N/A,#N/A,TRUE,"STEEL";#N/A,#N/A,TRUE,"Door"}</definedName>
    <definedName name="abc_3_1" localSheetId="3" hidden="1">{#N/A,#N/A,TRUE,"Basic";#N/A,#N/A,TRUE,"EXT-TABLE";#N/A,#N/A,TRUE,"STEEL";#N/A,#N/A,TRUE,"INT-Table";#N/A,#N/A,TRUE,"STEEL";#N/A,#N/A,TRUE,"Door"}</definedName>
    <definedName name="abc_3_1" localSheetId="24" hidden="1">{#N/A,#N/A,TRUE,"Basic";#N/A,#N/A,TRUE,"EXT-TABLE";#N/A,#N/A,TRUE,"STEEL";#N/A,#N/A,TRUE,"INT-Table";#N/A,#N/A,TRUE,"STEEL";#N/A,#N/A,TRUE,"Door"}</definedName>
    <definedName name="abc_3_1" localSheetId="4" hidden="1">{#N/A,#N/A,TRUE,"Basic";#N/A,#N/A,TRUE,"EXT-TABLE";#N/A,#N/A,TRUE,"STEEL";#N/A,#N/A,TRUE,"INT-Table";#N/A,#N/A,TRUE,"STEEL";#N/A,#N/A,TRUE,"Door"}</definedName>
    <definedName name="abc_3_1" localSheetId="0" hidden="1">{#N/A,#N/A,TRUE,"Basic";#N/A,#N/A,TRUE,"EXT-TABLE";#N/A,#N/A,TRUE,"STEEL";#N/A,#N/A,TRUE,"INT-Table";#N/A,#N/A,TRUE,"STEEL";#N/A,#N/A,TRUE,"Door"}</definedName>
    <definedName name="abc_3_1" localSheetId="23" hidden="1">{#N/A,#N/A,TRUE,"Basic";#N/A,#N/A,TRUE,"EXT-TABLE";#N/A,#N/A,TRUE,"STEEL";#N/A,#N/A,TRUE,"INT-Table";#N/A,#N/A,TRUE,"STEEL";#N/A,#N/A,TRUE,"Door"}</definedName>
    <definedName name="abc_3_1" hidden="1">{#N/A,#N/A,TRUE,"Basic";#N/A,#N/A,TRUE,"EXT-TABLE";#N/A,#N/A,TRUE,"STEEL";#N/A,#N/A,TRUE,"INT-Table";#N/A,#N/A,TRUE,"STEEL";#N/A,#N/A,TRUE,"Door"}</definedName>
    <definedName name="abc_3_2" localSheetId="5" hidden="1">{#N/A,#N/A,TRUE,"Basic";#N/A,#N/A,TRUE,"EXT-TABLE";#N/A,#N/A,TRUE,"STEEL";#N/A,#N/A,TRUE,"INT-Table";#N/A,#N/A,TRUE,"STEEL";#N/A,#N/A,TRUE,"Door"}</definedName>
    <definedName name="abc_3_2" localSheetId="3" hidden="1">{#N/A,#N/A,TRUE,"Basic";#N/A,#N/A,TRUE,"EXT-TABLE";#N/A,#N/A,TRUE,"STEEL";#N/A,#N/A,TRUE,"INT-Table";#N/A,#N/A,TRUE,"STEEL";#N/A,#N/A,TRUE,"Door"}</definedName>
    <definedName name="abc_3_2" localSheetId="24" hidden="1">{#N/A,#N/A,TRUE,"Basic";#N/A,#N/A,TRUE,"EXT-TABLE";#N/A,#N/A,TRUE,"STEEL";#N/A,#N/A,TRUE,"INT-Table";#N/A,#N/A,TRUE,"STEEL";#N/A,#N/A,TRUE,"Door"}</definedName>
    <definedName name="abc_3_2" localSheetId="4" hidden="1">{#N/A,#N/A,TRUE,"Basic";#N/A,#N/A,TRUE,"EXT-TABLE";#N/A,#N/A,TRUE,"STEEL";#N/A,#N/A,TRUE,"INT-Table";#N/A,#N/A,TRUE,"STEEL";#N/A,#N/A,TRUE,"Door"}</definedName>
    <definedName name="abc_3_2" localSheetId="0" hidden="1">{#N/A,#N/A,TRUE,"Basic";#N/A,#N/A,TRUE,"EXT-TABLE";#N/A,#N/A,TRUE,"STEEL";#N/A,#N/A,TRUE,"INT-Table";#N/A,#N/A,TRUE,"STEEL";#N/A,#N/A,TRUE,"Door"}</definedName>
    <definedName name="abc_3_2" localSheetId="23" hidden="1">{#N/A,#N/A,TRUE,"Basic";#N/A,#N/A,TRUE,"EXT-TABLE";#N/A,#N/A,TRUE,"STEEL";#N/A,#N/A,TRUE,"INT-Table";#N/A,#N/A,TRUE,"STEEL";#N/A,#N/A,TRUE,"Door"}</definedName>
    <definedName name="abc_3_2" hidden="1">{#N/A,#N/A,TRUE,"Basic";#N/A,#N/A,TRUE,"EXT-TABLE";#N/A,#N/A,TRUE,"STEEL";#N/A,#N/A,TRUE,"INT-Table";#N/A,#N/A,TRUE,"STEEL";#N/A,#N/A,TRUE,"Door"}</definedName>
    <definedName name="abc_4" localSheetId="5" hidden="1">{#N/A,#N/A,TRUE,"Basic";#N/A,#N/A,TRUE,"EXT-TABLE";#N/A,#N/A,TRUE,"STEEL";#N/A,#N/A,TRUE,"INT-Table";#N/A,#N/A,TRUE,"STEEL";#N/A,#N/A,TRUE,"Door"}</definedName>
    <definedName name="abc_4" localSheetId="3" hidden="1">{#N/A,#N/A,TRUE,"Basic";#N/A,#N/A,TRUE,"EXT-TABLE";#N/A,#N/A,TRUE,"STEEL";#N/A,#N/A,TRUE,"INT-Table";#N/A,#N/A,TRUE,"STEEL";#N/A,#N/A,TRUE,"Door"}</definedName>
    <definedName name="abc_4" localSheetId="24" hidden="1">{#N/A,#N/A,TRUE,"Basic";#N/A,#N/A,TRUE,"EXT-TABLE";#N/A,#N/A,TRUE,"STEEL";#N/A,#N/A,TRUE,"INT-Table";#N/A,#N/A,TRUE,"STEEL";#N/A,#N/A,TRUE,"Door"}</definedName>
    <definedName name="abc_4" localSheetId="4" hidden="1">{#N/A,#N/A,TRUE,"Basic";#N/A,#N/A,TRUE,"EXT-TABLE";#N/A,#N/A,TRUE,"STEEL";#N/A,#N/A,TRUE,"INT-Table";#N/A,#N/A,TRUE,"STEEL";#N/A,#N/A,TRUE,"Door"}</definedName>
    <definedName name="abc_4" localSheetId="0" hidden="1">{#N/A,#N/A,TRUE,"Basic";#N/A,#N/A,TRUE,"EXT-TABLE";#N/A,#N/A,TRUE,"STEEL";#N/A,#N/A,TRUE,"INT-Table";#N/A,#N/A,TRUE,"STEEL";#N/A,#N/A,TRUE,"Door"}</definedName>
    <definedName name="abc_4" localSheetId="23" hidden="1">{#N/A,#N/A,TRUE,"Basic";#N/A,#N/A,TRUE,"EXT-TABLE";#N/A,#N/A,TRUE,"STEEL";#N/A,#N/A,TRUE,"INT-Table";#N/A,#N/A,TRUE,"STEEL";#N/A,#N/A,TRUE,"Door"}</definedName>
    <definedName name="abc_4" hidden="1">{#N/A,#N/A,TRUE,"Basic";#N/A,#N/A,TRUE,"EXT-TABLE";#N/A,#N/A,TRUE,"STEEL";#N/A,#N/A,TRUE,"INT-Table";#N/A,#N/A,TRUE,"STEEL";#N/A,#N/A,TRUE,"Door"}</definedName>
    <definedName name="abc_4_1" localSheetId="5" hidden="1">{#N/A,#N/A,TRUE,"Basic";#N/A,#N/A,TRUE,"EXT-TABLE";#N/A,#N/A,TRUE,"STEEL";#N/A,#N/A,TRUE,"INT-Table";#N/A,#N/A,TRUE,"STEEL";#N/A,#N/A,TRUE,"Door"}</definedName>
    <definedName name="abc_4_1" localSheetId="3" hidden="1">{#N/A,#N/A,TRUE,"Basic";#N/A,#N/A,TRUE,"EXT-TABLE";#N/A,#N/A,TRUE,"STEEL";#N/A,#N/A,TRUE,"INT-Table";#N/A,#N/A,TRUE,"STEEL";#N/A,#N/A,TRUE,"Door"}</definedName>
    <definedName name="abc_4_1" localSheetId="24" hidden="1">{#N/A,#N/A,TRUE,"Basic";#N/A,#N/A,TRUE,"EXT-TABLE";#N/A,#N/A,TRUE,"STEEL";#N/A,#N/A,TRUE,"INT-Table";#N/A,#N/A,TRUE,"STEEL";#N/A,#N/A,TRUE,"Door"}</definedName>
    <definedName name="abc_4_1" localSheetId="4" hidden="1">{#N/A,#N/A,TRUE,"Basic";#N/A,#N/A,TRUE,"EXT-TABLE";#N/A,#N/A,TRUE,"STEEL";#N/A,#N/A,TRUE,"INT-Table";#N/A,#N/A,TRUE,"STEEL";#N/A,#N/A,TRUE,"Door"}</definedName>
    <definedName name="abc_4_1" localSheetId="0" hidden="1">{#N/A,#N/A,TRUE,"Basic";#N/A,#N/A,TRUE,"EXT-TABLE";#N/A,#N/A,TRUE,"STEEL";#N/A,#N/A,TRUE,"INT-Table";#N/A,#N/A,TRUE,"STEEL";#N/A,#N/A,TRUE,"Door"}</definedName>
    <definedName name="abc_4_1" localSheetId="23" hidden="1">{#N/A,#N/A,TRUE,"Basic";#N/A,#N/A,TRUE,"EXT-TABLE";#N/A,#N/A,TRUE,"STEEL";#N/A,#N/A,TRUE,"INT-Table";#N/A,#N/A,TRUE,"STEEL";#N/A,#N/A,TRUE,"Door"}</definedName>
    <definedName name="abc_4_1" hidden="1">{#N/A,#N/A,TRUE,"Basic";#N/A,#N/A,TRUE,"EXT-TABLE";#N/A,#N/A,TRUE,"STEEL";#N/A,#N/A,TRUE,"INT-Table";#N/A,#N/A,TRUE,"STEEL";#N/A,#N/A,TRUE,"Door"}</definedName>
    <definedName name="abc_4_2" localSheetId="5" hidden="1">{#N/A,#N/A,TRUE,"Basic";#N/A,#N/A,TRUE,"EXT-TABLE";#N/A,#N/A,TRUE,"STEEL";#N/A,#N/A,TRUE,"INT-Table";#N/A,#N/A,TRUE,"STEEL";#N/A,#N/A,TRUE,"Door"}</definedName>
    <definedName name="abc_4_2" localSheetId="3" hidden="1">{#N/A,#N/A,TRUE,"Basic";#N/A,#N/A,TRUE,"EXT-TABLE";#N/A,#N/A,TRUE,"STEEL";#N/A,#N/A,TRUE,"INT-Table";#N/A,#N/A,TRUE,"STEEL";#N/A,#N/A,TRUE,"Door"}</definedName>
    <definedName name="abc_4_2" localSheetId="24" hidden="1">{#N/A,#N/A,TRUE,"Basic";#N/A,#N/A,TRUE,"EXT-TABLE";#N/A,#N/A,TRUE,"STEEL";#N/A,#N/A,TRUE,"INT-Table";#N/A,#N/A,TRUE,"STEEL";#N/A,#N/A,TRUE,"Door"}</definedName>
    <definedName name="abc_4_2" localSheetId="4" hidden="1">{#N/A,#N/A,TRUE,"Basic";#N/A,#N/A,TRUE,"EXT-TABLE";#N/A,#N/A,TRUE,"STEEL";#N/A,#N/A,TRUE,"INT-Table";#N/A,#N/A,TRUE,"STEEL";#N/A,#N/A,TRUE,"Door"}</definedName>
    <definedName name="abc_4_2" localSheetId="0" hidden="1">{#N/A,#N/A,TRUE,"Basic";#N/A,#N/A,TRUE,"EXT-TABLE";#N/A,#N/A,TRUE,"STEEL";#N/A,#N/A,TRUE,"INT-Table";#N/A,#N/A,TRUE,"STEEL";#N/A,#N/A,TRUE,"Door"}</definedName>
    <definedName name="abc_4_2" localSheetId="23" hidden="1">{#N/A,#N/A,TRUE,"Basic";#N/A,#N/A,TRUE,"EXT-TABLE";#N/A,#N/A,TRUE,"STEEL";#N/A,#N/A,TRUE,"INT-Table";#N/A,#N/A,TRUE,"STEEL";#N/A,#N/A,TRUE,"Door"}</definedName>
    <definedName name="abc_4_2" hidden="1">{#N/A,#N/A,TRUE,"Basic";#N/A,#N/A,TRUE,"EXT-TABLE";#N/A,#N/A,TRUE,"STEEL";#N/A,#N/A,TRUE,"INT-Table";#N/A,#N/A,TRUE,"STEEL";#N/A,#N/A,TRUE,"Door"}</definedName>
    <definedName name="abc_5" localSheetId="5" hidden="1">{#N/A,#N/A,TRUE,"Basic";#N/A,#N/A,TRUE,"EXT-TABLE";#N/A,#N/A,TRUE,"STEEL";#N/A,#N/A,TRUE,"INT-Table";#N/A,#N/A,TRUE,"STEEL";#N/A,#N/A,TRUE,"Door"}</definedName>
    <definedName name="abc_5" localSheetId="3" hidden="1">{#N/A,#N/A,TRUE,"Basic";#N/A,#N/A,TRUE,"EXT-TABLE";#N/A,#N/A,TRUE,"STEEL";#N/A,#N/A,TRUE,"INT-Table";#N/A,#N/A,TRUE,"STEEL";#N/A,#N/A,TRUE,"Door"}</definedName>
    <definedName name="abc_5" localSheetId="24" hidden="1">{#N/A,#N/A,TRUE,"Basic";#N/A,#N/A,TRUE,"EXT-TABLE";#N/A,#N/A,TRUE,"STEEL";#N/A,#N/A,TRUE,"INT-Table";#N/A,#N/A,TRUE,"STEEL";#N/A,#N/A,TRUE,"Door"}</definedName>
    <definedName name="abc_5" localSheetId="4" hidden="1">{#N/A,#N/A,TRUE,"Basic";#N/A,#N/A,TRUE,"EXT-TABLE";#N/A,#N/A,TRUE,"STEEL";#N/A,#N/A,TRUE,"INT-Table";#N/A,#N/A,TRUE,"STEEL";#N/A,#N/A,TRUE,"Door"}</definedName>
    <definedName name="abc_5" localSheetId="0" hidden="1">{#N/A,#N/A,TRUE,"Basic";#N/A,#N/A,TRUE,"EXT-TABLE";#N/A,#N/A,TRUE,"STEEL";#N/A,#N/A,TRUE,"INT-Table";#N/A,#N/A,TRUE,"STEEL";#N/A,#N/A,TRUE,"Door"}</definedName>
    <definedName name="abc_5" localSheetId="23" hidden="1">{#N/A,#N/A,TRUE,"Basic";#N/A,#N/A,TRUE,"EXT-TABLE";#N/A,#N/A,TRUE,"STEEL";#N/A,#N/A,TRUE,"INT-Table";#N/A,#N/A,TRUE,"STEEL";#N/A,#N/A,TRUE,"Door"}</definedName>
    <definedName name="abc_5" hidden="1">{#N/A,#N/A,TRUE,"Basic";#N/A,#N/A,TRUE,"EXT-TABLE";#N/A,#N/A,TRUE,"STEEL";#N/A,#N/A,TRUE,"INT-Table";#N/A,#N/A,TRUE,"STEEL";#N/A,#N/A,TRUE,"Door"}</definedName>
    <definedName name="abc_5_1" localSheetId="5" hidden="1">{#N/A,#N/A,TRUE,"Basic";#N/A,#N/A,TRUE,"EXT-TABLE";#N/A,#N/A,TRUE,"STEEL";#N/A,#N/A,TRUE,"INT-Table";#N/A,#N/A,TRUE,"STEEL";#N/A,#N/A,TRUE,"Door"}</definedName>
    <definedName name="abc_5_1" localSheetId="3" hidden="1">{#N/A,#N/A,TRUE,"Basic";#N/A,#N/A,TRUE,"EXT-TABLE";#N/A,#N/A,TRUE,"STEEL";#N/A,#N/A,TRUE,"INT-Table";#N/A,#N/A,TRUE,"STEEL";#N/A,#N/A,TRUE,"Door"}</definedName>
    <definedName name="abc_5_1" localSheetId="24" hidden="1">{#N/A,#N/A,TRUE,"Basic";#N/A,#N/A,TRUE,"EXT-TABLE";#N/A,#N/A,TRUE,"STEEL";#N/A,#N/A,TRUE,"INT-Table";#N/A,#N/A,TRUE,"STEEL";#N/A,#N/A,TRUE,"Door"}</definedName>
    <definedName name="abc_5_1" localSheetId="4" hidden="1">{#N/A,#N/A,TRUE,"Basic";#N/A,#N/A,TRUE,"EXT-TABLE";#N/A,#N/A,TRUE,"STEEL";#N/A,#N/A,TRUE,"INT-Table";#N/A,#N/A,TRUE,"STEEL";#N/A,#N/A,TRUE,"Door"}</definedName>
    <definedName name="abc_5_1" localSheetId="0" hidden="1">{#N/A,#N/A,TRUE,"Basic";#N/A,#N/A,TRUE,"EXT-TABLE";#N/A,#N/A,TRUE,"STEEL";#N/A,#N/A,TRUE,"INT-Table";#N/A,#N/A,TRUE,"STEEL";#N/A,#N/A,TRUE,"Door"}</definedName>
    <definedName name="abc_5_1" localSheetId="23" hidden="1">{#N/A,#N/A,TRUE,"Basic";#N/A,#N/A,TRUE,"EXT-TABLE";#N/A,#N/A,TRUE,"STEEL";#N/A,#N/A,TRUE,"INT-Table";#N/A,#N/A,TRUE,"STEEL";#N/A,#N/A,TRUE,"Door"}</definedName>
    <definedName name="abc_5_1" hidden="1">{#N/A,#N/A,TRUE,"Basic";#N/A,#N/A,TRUE,"EXT-TABLE";#N/A,#N/A,TRUE,"STEEL";#N/A,#N/A,TRUE,"INT-Table";#N/A,#N/A,TRUE,"STEEL";#N/A,#N/A,TRUE,"Door"}</definedName>
    <definedName name="abc_5_2" localSheetId="5" hidden="1">{#N/A,#N/A,TRUE,"Basic";#N/A,#N/A,TRUE,"EXT-TABLE";#N/A,#N/A,TRUE,"STEEL";#N/A,#N/A,TRUE,"INT-Table";#N/A,#N/A,TRUE,"STEEL";#N/A,#N/A,TRUE,"Door"}</definedName>
    <definedName name="abc_5_2" localSheetId="3" hidden="1">{#N/A,#N/A,TRUE,"Basic";#N/A,#N/A,TRUE,"EXT-TABLE";#N/A,#N/A,TRUE,"STEEL";#N/A,#N/A,TRUE,"INT-Table";#N/A,#N/A,TRUE,"STEEL";#N/A,#N/A,TRUE,"Door"}</definedName>
    <definedName name="abc_5_2" localSheetId="24" hidden="1">{#N/A,#N/A,TRUE,"Basic";#N/A,#N/A,TRUE,"EXT-TABLE";#N/A,#N/A,TRUE,"STEEL";#N/A,#N/A,TRUE,"INT-Table";#N/A,#N/A,TRUE,"STEEL";#N/A,#N/A,TRUE,"Door"}</definedName>
    <definedName name="abc_5_2" localSheetId="4" hidden="1">{#N/A,#N/A,TRUE,"Basic";#N/A,#N/A,TRUE,"EXT-TABLE";#N/A,#N/A,TRUE,"STEEL";#N/A,#N/A,TRUE,"INT-Table";#N/A,#N/A,TRUE,"STEEL";#N/A,#N/A,TRUE,"Door"}</definedName>
    <definedName name="abc_5_2" localSheetId="0" hidden="1">{#N/A,#N/A,TRUE,"Basic";#N/A,#N/A,TRUE,"EXT-TABLE";#N/A,#N/A,TRUE,"STEEL";#N/A,#N/A,TRUE,"INT-Table";#N/A,#N/A,TRUE,"STEEL";#N/A,#N/A,TRUE,"Door"}</definedName>
    <definedName name="abc_5_2" localSheetId="23" hidden="1">{#N/A,#N/A,TRUE,"Basic";#N/A,#N/A,TRUE,"EXT-TABLE";#N/A,#N/A,TRUE,"STEEL";#N/A,#N/A,TRUE,"INT-Table";#N/A,#N/A,TRUE,"STEEL";#N/A,#N/A,TRUE,"Door"}</definedName>
    <definedName name="abc_5_2" hidden="1">{#N/A,#N/A,TRUE,"Basic";#N/A,#N/A,TRUE,"EXT-TABLE";#N/A,#N/A,TRUE,"STEEL";#N/A,#N/A,TRUE,"INT-Table";#N/A,#N/A,TRUE,"STEEL";#N/A,#N/A,TRUE,"Door"}</definedName>
    <definedName name="ac" localSheetId="6" hidden="1">#REF!</definedName>
    <definedName name="ac" localSheetId="7" hidden="1">#REF!</definedName>
    <definedName name="ac" localSheetId="17" hidden="1">#REF!</definedName>
    <definedName name="ac" localSheetId="18" hidden="1">#REF!</definedName>
    <definedName name="ac" localSheetId="19" hidden="1">#REF!</definedName>
    <definedName name="ac" localSheetId="20" hidden="1">#REF!</definedName>
    <definedName name="ac" localSheetId="8" hidden="1">#REF!</definedName>
    <definedName name="ac" localSheetId="9" hidden="1">#REF!</definedName>
    <definedName name="ac" localSheetId="10" hidden="1">#REF!</definedName>
    <definedName name="ac" localSheetId="11" hidden="1">#REF!</definedName>
    <definedName name="ac" localSheetId="12" hidden="1">#REF!</definedName>
    <definedName name="ac" localSheetId="13" hidden="1">#REF!</definedName>
    <definedName name="ac" localSheetId="14" hidden="1">#REF!</definedName>
    <definedName name="ac" localSheetId="15" hidden="1">#REF!</definedName>
    <definedName name="ac" localSheetId="16" hidden="1">#REF!</definedName>
    <definedName name="ac" localSheetId="5" hidden="1">#REF!</definedName>
    <definedName name="ac" localSheetId="3" hidden="1">#REF!</definedName>
    <definedName name="ac" localSheetId="24" hidden="1">#REF!</definedName>
    <definedName name="ac" localSheetId="23" hidden="1">#REF!</definedName>
    <definedName name="ac" hidden="1">#REF!</definedName>
    <definedName name="adfsd" localSheetId="6" hidden="1">#REF!</definedName>
    <definedName name="adfsd" localSheetId="7" hidden="1">#REF!</definedName>
    <definedName name="adfsd" localSheetId="17" hidden="1">#REF!</definedName>
    <definedName name="adfsd" localSheetId="18" hidden="1">#REF!</definedName>
    <definedName name="adfsd" localSheetId="19" hidden="1">#REF!</definedName>
    <definedName name="adfsd" localSheetId="20" hidden="1">#REF!</definedName>
    <definedName name="adfsd" localSheetId="8" hidden="1">#REF!</definedName>
    <definedName name="adfsd" localSheetId="9" hidden="1">#REF!</definedName>
    <definedName name="adfsd" localSheetId="10" hidden="1">#REF!</definedName>
    <definedName name="adfsd" localSheetId="11" hidden="1">#REF!</definedName>
    <definedName name="adfsd" localSheetId="12" hidden="1">#REF!</definedName>
    <definedName name="adfsd" localSheetId="13" hidden="1">#REF!</definedName>
    <definedName name="adfsd" localSheetId="14" hidden="1">#REF!</definedName>
    <definedName name="adfsd" localSheetId="15" hidden="1">#REF!</definedName>
    <definedName name="adfsd" localSheetId="16" hidden="1">#REF!</definedName>
    <definedName name="adfsd" localSheetId="5" hidden="1">#REF!</definedName>
    <definedName name="adfsd" localSheetId="3" hidden="1">#REF!</definedName>
    <definedName name="adfsd" localSheetId="24" hidden="1">#REF!</definedName>
    <definedName name="adfsd" localSheetId="23" hidden="1">#REF!</definedName>
    <definedName name="adfsd" hidden="1">#REF!</definedName>
    <definedName name="aeee" localSheetId="5" hidden="1">{#N/A,#N/A,FALSE,"CCTV"}</definedName>
    <definedName name="aeee" localSheetId="3" hidden="1">{#N/A,#N/A,FALSE,"CCTV"}</definedName>
    <definedName name="aeee" localSheetId="24" hidden="1">{#N/A,#N/A,FALSE,"CCTV"}</definedName>
    <definedName name="aeee" localSheetId="4" hidden="1">{#N/A,#N/A,FALSE,"CCTV"}</definedName>
    <definedName name="aeee" localSheetId="0" hidden="1">{#N/A,#N/A,FALSE,"CCTV"}</definedName>
    <definedName name="aeee" localSheetId="23" hidden="1">{#N/A,#N/A,FALSE,"CCTV"}</definedName>
    <definedName name="aeee" hidden="1">{#N/A,#N/A,FALSE,"CCTV"}</definedName>
    <definedName name="AEFWTWRWE" localSheetId="5" hidden="1">{#N/A,#N/A,FALSE,"배수1"}</definedName>
    <definedName name="AEFWTWRWE" localSheetId="3" hidden="1">{#N/A,#N/A,FALSE,"배수1"}</definedName>
    <definedName name="AEFWTWRWE" localSheetId="24" hidden="1">{#N/A,#N/A,FALSE,"배수1"}</definedName>
    <definedName name="AEFWTWRWE" localSheetId="4" hidden="1">{#N/A,#N/A,FALSE,"배수1"}</definedName>
    <definedName name="AEFWTWRWE" localSheetId="0" hidden="1">{#N/A,#N/A,FALSE,"배수1"}</definedName>
    <definedName name="AEFWTWRWE" localSheetId="23" hidden="1">{#N/A,#N/A,FALSE,"배수1"}</definedName>
    <definedName name="AEFWTWRWE" hidden="1">{#N/A,#N/A,FALSE,"배수1"}</definedName>
    <definedName name="aew" localSheetId="5" hidden="1">{#N/A,#N/A,TRUE,"LOADCOVE";#N/A,#N/A,TRUE,"PAGE001";#N/A,#N/A,TRUE,"PAGE002";#N/A,#N/A,TRUE,"PAGE003";#N/A,#N/A,TRUE,"PAGE004";#N/A,#N/A,TRUE,"PAGE005";#N/A,#N/A,TRUE,"PAGE006";#N/A,#N/A,TRUE,"PAGE007";#N/A,#N/A,TRUE,"PAGE008";#N/A,#N/A,TRUE,"PAGE009";#N/A,#N/A,TRUE,"PAGE010";#N/A,#N/A,TRUE,"PAGE011";#N/A,#N/A,TRUE,"PAGE012";#N/A,#N/A,TRUE,"PAGE013"}</definedName>
    <definedName name="aew" localSheetId="3" hidden="1">{#N/A,#N/A,TRUE,"LOADCOVE";#N/A,#N/A,TRUE,"PAGE001";#N/A,#N/A,TRUE,"PAGE002";#N/A,#N/A,TRUE,"PAGE003";#N/A,#N/A,TRUE,"PAGE004";#N/A,#N/A,TRUE,"PAGE005";#N/A,#N/A,TRUE,"PAGE006";#N/A,#N/A,TRUE,"PAGE007";#N/A,#N/A,TRUE,"PAGE008";#N/A,#N/A,TRUE,"PAGE009";#N/A,#N/A,TRUE,"PAGE010";#N/A,#N/A,TRUE,"PAGE011";#N/A,#N/A,TRUE,"PAGE012";#N/A,#N/A,TRUE,"PAGE013"}</definedName>
    <definedName name="aew" localSheetId="24" hidden="1">{#N/A,#N/A,TRUE,"LOADCOVE";#N/A,#N/A,TRUE,"PAGE001";#N/A,#N/A,TRUE,"PAGE002";#N/A,#N/A,TRUE,"PAGE003";#N/A,#N/A,TRUE,"PAGE004";#N/A,#N/A,TRUE,"PAGE005";#N/A,#N/A,TRUE,"PAGE006";#N/A,#N/A,TRUE,"PAGE007";#N/A,#N/A,TRUE,"PAGE008";#N/A,#N/A,TRUE,"PAGE009";#N/A,#N/A,TRUE,"PAGE010";#N/A,#N/A,TRUE,"PAGE011";#N/A,#N/A,TRUE,"PAGE012";#N/A,#N/A,TRUE,"PAGE013"}</definedName>
    <definedName name="aew" localSheetId="4" hidden="1">{#N/A,#N/A,TRUE,"LOADCOVE";#N/A,#N/A,TRUE,"PAGE001";#N/A,#N/A,TRUE,"PAGE002";#N/A,#N/A,TRUE,"PAGE003";#N/A,#N/A,TRUE,"PAGE004";#N/A,#N/A,TRUE,"PAGE005";#N/A,#N/A,TRUE,"PAGE006";#N/A,#N/A,TRUE,"PAGE007";#N/A,#N/A,TRUE,"PAGE008";#N/A,#N/A,TRUE,"PAGE009";#N/A,#N/A,TRUE,"PAGE010";#N/A,#N/A,TRUE,"PAGE011";#N/A,#N/A,TRUE,"PAGE012";#N/A,#N/A,TRUE,"PAGE013"}</definedName>
    <definedName name="aew" localSheetId="0" hidden="1">{#N/A,#N/A,TRUE,"LOADCOVE";#N/A,#N/A,TRUE,"PAGE001";#N/A,#N/A,TRUE,"PAGE002";#N/A,#N/A,TRUE,"PAGE003";#N/A,#N/A,TRUE,"PAGE004";#N/A,#N/A,TRUE,"PAGE005";#N/A,#N/A,TRUE,"PAGE006";#N/A,#N/A,TRUE,"PAGE007";#N/A,#N/A,TRUE,"PAGE008";#N/A,#N/A,TRUE,"PAGE009";#N/A,#N/A,TRUE,"PAGE010";#N/A,#N/A,TRUE,"PAGE011";#N/A,#N/A,TRUE,"PAGE012";#N/A,#N/A,TRUE,"PAGE013"}</definedName>
    <definedName name="aew" localSheetId="23" hidden="1">{#N/A,#N/A,TRUE,"LOADCOVE";#N/A,#N/A,TRUE,"PAGE001";#N/A,#N/A,TRUE,"PAGE002";#N/A,#N/A,TRUE,"PAGE003";#N/A,#N/A,TRUE,"PAGE004";#N/A,#N/A,TRUE,"PAGE005";#N/A,#N/A,TRUE,"PAGE006";#N/A,#N/A,TRUE,"PAGE007";#N/A,#N/A,TRUE,"PAGE008";#N/A,#N/A,TRUE,"PAGE009";#N/A,#N/A,TRUE,"PAGE010";#N/A,#N/A,TRUE,"PAGE011";#N/A,#N/A,TRUE,"PAGE012";#N/A,#N/A,TRUE,"PAGE013"}</definedName>
    <definedName name="aew" hidden="1">{#N/A,#N/A,TRUE,"LOADCOVE";#N/A,#N/A,TRUE,"PAGE001";#N/A,#N/A,TRUE,"PAGE002";#N/A,#N/A,TRUE,"PAGE003";#N/A,#N/A,TRUE,"PAGE004";#N/A,#N/A,TRUE,"PAGE005";#N/A,#N/A,TRUE,"PAGE006";#N/A,#N/A,TRUE,"PAGE007";#N/A,#N/A,TRUE,"PAGE008";#N/A,#N/A,TRUE,"PAGE009";#N/A,#N/A,TRUE,"PAGE010";#N/A,#N/A,TRUE,"PAGE011";#N/A,#N/A,TRUE,"PAGE012";#N/A,#N/A,TRUE,"PAGE013"}</definedName>
    <definedName name="AFAFA" localSheetId="5" hidden="1">{#N/A,#N/A,FALSE,"부대1"}</definedName>
    <definedName name="AFAFA" localSheetId="3" hidden="1">{#N/A,#N/A,FALSE,"부대1"}</definedName>
    <definedName name="AFAFA" localSheetId="24" hidden="1">{#N/A,#N/A,FALSE,"부대1"}</definedName>
    <definedName name="AFAFA" localSheetId="4" hidden="1">{#N/A,#N/A,FALSE,"부대1"}</definedName>
    <definedName name="AFAFA" localSheetId="0" hidden="1">{#N/A,#N/A,FALSE,"부대1"}</definedName>
    <definedName name="AFAFA" localSheetId="23" hidden="1">{#N/A,#N/A,FALSE,"부대1"}</definedName>
    <definedName name="AFAFA" hidden="1">{#N/A,#N/A,FALSE,"부대1"}</definedName>
    <definedName name="AFASFAS" localSheetId="5" hidden="1">{#N/A,#N/A,FALSE,"조골재"}</definedName>
    <definedName name="AFASFAS" localSheetId="3" hidden="1">{#N/A,#N/A,FALSE,"조골재"}</definedName>
    <definedName name="AFASFAS" localSheetId="24" hidden="1">{#N/A,#N/A,FALSE,"조골재"}</definedName>
    <definedName name="AFASFAS" localSheetId="4" hidden="1">{#N/A,#N/A,FALSE,"조골재"}</definedName>
    <definedName name="AFASFAS" localSheetId="0" hidden="1">{#N/A,#N/A,FALSE,"조골재"}</definedName>
    <definedName name="AFASFAS" localSheetId="23" hidden="1">{#N/A,#N/A,FALSE,"조골재"}</definedName>
    <definedName name="AFASFAS" hidden="1">{#N/A,#N/A,FALSE,"조골재"}</definedName>
    <definedName name="AFD" localSheetId="5" hidden="1">{#N/A,#N/A,FALSE,"CCTV"}</definedName>
    <definedName name="AFD" localSheetId="3" hidden="1">{#N/A,#N/A,FALSE,"CCTV"}</definedName>
    <definedName name="AFD" localSheetId="24" hidden="1">{#N/A,#N/A,FALSE,"CCTV"}</definedName>
    <definedName name="AFD" localSheetId="4" hidden="1">{#N/A,#N/A,FALSE,"CCTV"}</definedName>
    <definedName name="AFD" localSheetId="0" hidden="1">{#N/A,#N/A,FALSE,"CCTV"}</definedName>
    <definedName name="AFD" localSheetId="23" hidden="1">{#N/A,#N/A,FALSE,"CCTV"}</definedName>
    <definedName name="AFD" hidden="1">{#N/A,#N/A,FALSE,"CCTV"}</definedName>
    <definedName name="afdasgh" localSheetId="5" hidden="1">{#N/A,#N/A,FALSE,"CCTV"}</definedName>
    <definedName name="afdasgh" localSheetId="3" hidden="1">{#N/A,#N/A,FALSE,"CCTV"}</definedName>
    <definedName name="afdasgh" localSheetId="24" hidden="1">{#N/A,#N/A,FALSE,"CCTV"}</definedName>
    <definedName name="afdasgh" localSheetId="4" hidden="1">{#N/A,#N/A,FALSE,"CCTV"}</definedName>
    <definedName name="afdasgh" localSheetId="0" hidden="1">{#N/A,#N/A,FALSE,"CCTV"}</definedName>
    <definedName name="afdasgh" localSheetId="23" hidden="1">{#N/A,#N/A,FALSE,"CCTV"}</definedName>
    <definedName name="afdasgh" hidden="1">{#N/A,#N/A,FALSE,"CCTV"}</definedName>
    <definedName name="afdsfdg" localSheetId="5" hidden="1">{#N/A,#N/A,FALSE,"CCTV"}</definedName>
    <definedName name="afdsfdg" localSheetId="3" hidden="1">{#N/A,#N/A,FALSE,"CCTV"}</definedName>
    <definedName name="afdsfdg" localSheetId="24" hidden="1">{#N/A,#N/A,FALSE,"CCTV"}</definedName>
    <definedName name="afdsfdg" localSheetId="4" hidden="1">{#N/A,#N/A,FALSE,"CCTV"}</definedName>
    <definedName name="afdsfdg" localSheetId="0" hidden="1">{#N/A,#N/A,FALSE,"CCTV"}</definedName>
    <definedName name="afdsfdg" localSheetId="23" hidden="1">{#N/A,#N/A,FALSE,"CCTV"}</definedName>
    <definedName name="afdsfdg" hidden="1">{#N/A,#N/A,FALSE,"CCTV"}</definedName>
    <definedName name="AFDSFDSFDSAF" localSheetId="5" hidden="1">{#N/A,#N/A,FALSE,"혼합골재"}</definedName>
    <definedName name="AFDSFDSFDSAF" localSheetId="3" hidden="1">{#N/A,#N/A,FALSE,"혼합골재"}</definedName>
    <definedName name="AFDSFDSFDSAF" localSheetId="24" hidden="1">{#N/A,#N/A,FALSE,"혼합골재"}</definedName>
    <definedName name="AFDSFDSFDSAF" localSheetId="4" hidden="1">{#N/A,#N/A,FALSE,"혼합골재"}</definedName>
    <definedName name="AFDSFDSFDSAF" localSheetId="0" hidden="1">{#N/A,#N/A,FALSE,"혼합골재"}</definedName>
    <definedName name="AFDSFDSFDSAF" localSheetId="23" hidden="1">{#N/A,#N/A,FALSE,"혼합골재"}</definedName>
    <definedName name="AFDSFDSFDSAF" hidden="1">{#N/A,#N/A,FALSE,"혼합골재"}</definedName>
    <definedName name="AFDSFSADFSA" localSheetId="5" hidden="1">{#N/A,#N/A,FALSE,"토공2"}</definedName>
    <definedName name="AFDSFSADFSA" localSheetId="3" hidden="1">{#N/A,#N/A,FALSE,"토공2"}</definedName>
    <definedName name="AFDSFSADFSA" localSheetId="24" hidden="1">{#N/A,#N/A,FALSE,"토공2"}</definedName>
    <definedName name="AFDSFSADFSA" localSheetId="4" hidden="1">{#N/A,#N/A,FALSE,"토공2"}</definedName>
    <definedName name="AFDSFSADFSA" localSheetId="0" hidden="1">{#N/A,#N/A,FALSE,"토공2"}</definedName>
    <definedName name="AFDSFSADFSA" localSheetId="23" hidden="1">{#N/A,#N/A,FALSE,"토공2"}</definedName>
    <definedName name="AFDSFSADFSA" hidden="1">{#N/A,#N/A,FALSE,"토공2"}</definedName>
    <definedName name="AFFFFFFFFFFFFFFF" localSheetId="5" hidden="1">{#N/A,#N/A,FALSE,"단가표지"}</definedName>
    <definedName name="AFFFFFFFFFFFFFFF" localSheetId="3" hidden="1">{#N/A,#N/A,FALSE,"단가표지"}</definedName>
    <definedName name="AFFFFFFFFFFFFFFF" localSheetId="24" hidden="1">{#N/A,#N/A,FALSE,"단가표지"}</definedName>
    <definedName name="AFFFFFFFFFFFFFFF" localSheetId="4" hidden="1">{#N/A,#N/A,FALSE,"단가표지"}</definedName>
    <definedName name="AFFFFFFFFFFFFFFF" localSheetId="0" hidden="1">{#N/A,#N/A,FALSE,"단가표지"}</definedName>
    <definedName name="AFFFFFFFFFFFFFFF" localSheetId="23" hidden="1">{#N/A,#N/A,FALSE,"단가표지"}</definedName>
    <definedName name="AFFFFFFFFFFFFFFF" hidden="1">{#N/A,#N/A,FALSE,"단가표지"}</definedName>
    <definedName name="afffgff" localSheetId="5" hidden="1">{#N/A,#N/A,FALSE,"CCTV"}</definedName>
    <definedName name="afffgff" localSheetId="3" hidden="1">{#N/A,#N/A,FALSE,"CCTV"}</definedName>
    <definedName name="afffgff" localSheetId="24" hidden="1">{#N/A,#N/A,FALSE,"CCTV"}</definedName>
    <definedName name="afffgff" localSheetId="4" hidden="1">{#N/A,#N/A,FALSE,"CCTV"}</definedName>
    <definedName name="afffgff" localSheetId="0" hidden="1">{#N/A,#N/A,FALSE,"CCTV"}</definedName>
    <definedName name="afffgff" localSheetId="23" hidden="1">{#N/A,#N/A,FALSE,"CCTV"}</definedName>
    <definedName name="afffgff" hidden="1">{#N/A,#N/A,FALSE,"CCTV"}</definedName>
    <definedName name="AFSAFS" localSheetId="5" hidden="1">{#N/A,#N/A,FALSE,"표지목차"}</definedName>
    <definedName name="AFSAFS" localSheetId="3" hidden="1">{#N/A,#N/A,FALSE,"표지목차"}</definedName>
    <definedName name="AFSAFS" localSheetId="24" hidden="1">{#N/A,#N/A,FALSE,"표지목차"}</definedName>
    <definedName name="AFSAFS" localSheetId="4" hidden="1">{#N/A,#N/A,FALSE,"표지목차"}</definedName>
    <definedName name="AFSAFS" localSheetId="0" hidden="1">{#N/A,#N/A,FALSE,"표지목차"}</definedName>
    <definedName name="AFSAFS" localSheetId="23" hidden="1">{#N/A,#N/A,FALSE,"표지목차"}</definedName>
    <definedName name="AFSAFS" hidden="1">{#N/A,#N/A,FALSE,"표지목차"}</definedName>
    <definedName name="AFSAFSA" localSheetId="5" hidden="1">{#N/A,#N/A,FALSE,"이정표"}</definedName>
    <definedName name="AFSAFSA" localSheetId="3" hidden="1">{#N/A,#N/A,FALSE,"이정표"}</definedName>
    <definedName name="AFSAFSA" localSheetId="24" hidden="1">{#N/A,#N/A,FALSE,"이정표"}</definedName>
    <definedName name="AFSAFSA" localSheetId="4" hidden="1">{#N/A,#N/A,FALSE,"이정표"}</definedName>
    <definedName name="AFSAFSA" localSheetId="0" hidden="1">{#N/A,#N/A,FALSE,"이정표"}</definedName>
    <definedName name="AFSAFSA" localSheetId="23" hidden="1">{#N/A,#N/A,FALSE,"이정표"}</definedName>
    <definedName name="AFSAFSA" hidden="1">{#N/A,#N/A,FALSE,"이정표"}</definedName>
    <definedName name="AFSAFSAF" localSheetId="5" hidden="1">{#N/A,#N/A,FALSE,"운반시간"}</definedName>
    <definedName name="AFSAFSAF" localSheetId="3" hidden="1">{#N/A,#N/A,FALSE,"운반시간"}</definedName>
    <definedName name="AFSAFSAF" localSheetId="24" hidden="1">{#N/A,#N/A,FALSE,"운반시간"}</definedName>
    <definedName name="AFSAFSAF" localSheetId="4" hidden="1">{#N/A,#N/A,FALSE,"운반시간"}</definedName>
    <definedName name="AFSAFSAF" localSheetId="0" hidden="1">{#N/A,#N/A,FALSE,"운반시간"}</definedName>
    <definedName name="AFSAFSAF" localSheetId="23" hidden="1">{#N/A,#N/A,FALSE,"운반시간"}</definedName>
    <definedName name="AFSAFSAF" hidden="1">{#N/A,#N/A,FALSE,"운반시간"}</definedName>
    <definedName name="AFSDAFSA" localSheetId="5" hidden="1">{#N/A,#N/A,FALSE,"속도"}</definedName>
    <definedName name="AFSDAFSA" localSheetId="3" hidden="1">{#N/A,#N/A,FALSE,"속도"}</definedName>
    <definedName name="AFSDAFSA" localSheetId="24" hidden="1">{#N/A,#N/A,FALSE,"속도"}</definedName>
    <definedName name="AFSDAFSA" localSheetId="4" hidden="1">{#N/A,#N/A,FALSE,"속도"}</definedName>
    <definedName name="AFSDAFSA" localSheetId="0" hidden="1">{#N/A,#N/A,FALSE,"속도"}</definedName>
    <definedName name="AFSDAFSA" localSheetId="23" hidden="1">{#N/A,#N/A,FALSE,"속도"}</definedName>
    <definedName name="AFSDAFSA" hidden="1">{#N/A,#N/A,FALSE,"속도"}</definedName>
    <definedName name="AFSSAFSAFSAFSAFSAD" localSheetId="5" hidden="1">{#N/A,#N/A,FALSE,"배수1"}</definedName>
    <definedName name="AFSSAFSAFSAFSAFSAD" localSheetId="3" hidden="1">{#N/A,#N/A,FALSE,"배수1"}</definedName>
    <definedName name="AFSSAFSAFSAFSAFSAD" localSheetId="24" hidden="1">{#N/A,#N/A,FALSE,"배수1"}</definedName>
    <definedName name="AFSSAFSAFSAFSAFSAD" localSheetId="4" hidden="1">{#N/A,#N/A,FALSE,"배수1"}</definedName>
    <definedName name="AFSSAFSAFSAFSAFSAD" localSheetId="0" hidden="1">{#N/A,#N/A,FALSE,"배수1"}</definedName>
    <definedName name="AFSSAFSAFSAFSAFSAD" localSheetId="23" hidden="1">{#N/A,#N/A,FALSE,"배수1"}</definedName>
    <definedName name="AFSSAFSAFSAFSAFSAD" hidden="1">{#N/A,#N/A,FALSE,"배수1"}</definedName>
    <definedName name="AH" localSheetId="5" hidden="1">{#N/A,#N/A,FALSE,"CCTV"}</definedName>
    <definedName name="AH" localSheetId="3" hidden="1">{#N/A,#N/A,FALSE,"CCTV"}</definedName>
    <definedName name="AH" localSheetId="24" hidden="1">{#N/A,#N/A,FALSE,"CCTV"}</definedName>
    <definedName name="AH" localSheetId="4" hidden="1">{#N/A,#N/A,FALSE,"CCTV"}</definedName>
    <definedName name="AH" localSheetId="0" hidden="1">{#N/A,#N/A,FALSE,"CCTV"}</definedName>
    <definedName name="AH" localSheetId="23" hidden="1">{#N/A,#N/A,FALSE,"CCTV"}</definedName>
    <definedName name="AH" hidden="1">{#N/A,#N/A,FALSE,"CCTV"}</definedName>
    <definedName name="ALL" localSheetId="5" hidden="1">{#N/A,#N/A,TRUE,"Basic";#N/A,#N/A,TRUE,"EXT-TABLE";#N/A,#N/A,TRUE,"STEEL";#N/A,#N/A,TRUE,"INT-Table";#N/A,#N/A,TRUE,"STEEL";#N/A,#N/A,TRUE,"Door"}</definedName>
    <definedName name="ALL" localSheetId="3" hidden="1">{#N/A,#N/A,TRUE,"Basic";#N/A,#N/A,TRUE,"EXT-TABLE";#N/A,#N/A,TRUE,"STEEL";#N/A,#N/A,TRUE,"INT-Table";#N/A,#N/A,TRUE,"STEEL";#N/A,#N/A,TRUE,"Door"}</definedName>
    <definedName name="ALL" localSheetId="24" hidden="1">{#N/A,#N/A,TRUE,"Basic";#N/A,#N/A,TRUE,"EXT-TABLE";#N/A,#N/A,TRUE,"STEEL";#N/A,#N/A,TRUE,"INT-Table";#N/A,#N/A,TRUE,"STEEL";#N/A,#N/A,TRUE,"Door"}</definedName>
    <definedName name="ALL" localSheetId="4" hidden="1">{#N/A,#N/A,TRUE,"Basic";#N/A,#N/A,TRUE,"EXT-TABLE";#N/A,#N/A,TRUE,"STEEL";#N/A,#N/A,TRUE,"INT-Table";#N/A,#N/A,TRUE,"STEEL";#N/A,#N/A,TRUE,"Door"}</definedName>
    <definedName name="ALL" localSheetId="0" hidden="1">{#N/A,#N/A,TRUE,"Basic";#N/A,#N/A,TRUE,"EXT-TABLE";#N/A,#N/A,TRUE,"STEEL";#N/A,#N/A,TRUE,"INT-Table";#N/A,#N/A,TRUE,"STEEL";#N/A,#N/A,TRUE,"Door"}</definedName>
    <definedName name="ALL" localSheetId="23" hidden="1">{#N/A,#N/A,TRUE,"Basic";#N/A,#N/A,TRUE,"EXT-TABLE";#N/A,#N/A,TRUE,"STEEL";#N/A,#N/A,TRUE,"INT-Table";#N/A,#N/A,TRUE,"STEEL";#N/A,#N/A,TRUE,"Door"}</definedName>
    <definedName name="ALL" hidden="1">{#N/A,#N/A,TRUE,"Basic";#N/A,#N/A,TRUE,"EXT-TABLE";#N/A,#N/A,TRUE,"STEEL";#N/A,#N/A,TRUE,"INT-Table";#N/A,#N/A,TRUE,"STEEL";#N/A,#N/A,TRUE,"Door"}</definedName>
    <definedName name="AQE" localSheetId="5" hidden="1">{"'장비'!$A$3:$M$12"}</definedName>
    <definedName name="AQE" localSheetId="3" hidden="1">{"'장비'!$A$3:$M$12"}</definedName>
    <definedName name="AQE" localSheetId="24" hidden="1">{"'장비'!$A$3:$M$12"}</definedName>
    <definedName name="AQE" localSheetId="4" hidden="1">{"'장비'!$A$3:$M$12"}</definedName>
    <definedName name="AQE" localSheetId="0" hidden="1">{"'장비'!$A$3:$M$12"}</definedName>
    <definedName name="AQE" localSheetId="23" hidden="1">{"'장비'!$A$3:$M$12"}</definedName>
    <definedName name="AQE" hidden="1">{"'장비'!$A$3:$M$12"}</definedName>
    <definedName name="AQWS"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QWS"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QWS"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QWS"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QWS"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QWS"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QWS"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area1" localSheetId="5" hidden="1">{#N/A,#N/A,TRUE,"Basic";#N/A,#N/A,TRUE,"EXT-TABLE";#N/A,#N/A,TRUE,"STEEL";#N/A,#N/A,TRUE,"INT-Table";#N/A,#N/A,TRUE,"STEEL";#N/A,#N/A,TRUE,"Door"}</definedName>
    <definedName name="area1" localSheetId="3" hidden="1">{#N/A,#N/A,TRUE,"Basic";#N/A,#N/A,TRUE,"EXT-TABLE";#N/A,#N/A,TRUE,"STEEL";#N/A,#N/A,TRUE,"INT-Table";#N/A,#N/A,TRUE,"STEEL";#N/A,#N/A,TRUE,"Door"}</definedName>
    <definedName name="area1" localSheetId="24" hidden="1">{#N/A,#N/A,TRUE,"Basic";#N/A,#N/A,TRUE,"EXT-TABLE";#N/A,#N/A,TRUE,"STEEL";#N/A,#N/A,TRUE,"INT-Table";#N/A,#N/A,TRUE,"STEEL";#N/A,#N/A,TRUE,"Door"}</definedName>
    <definedName name="area1" localSheetId="4" hidden="1">{#N/A,#N/A,TRUE,"Basic";#N/A,#N/A,TRUE,"EXT-TABLE";#N/A,#N/A,TRUE,"STEEL";#N/A,#N/A,TRUE,"INT-Table";#N/A,#N/A,TRUE,"STEEL";#N/A,#N/A,TRUE,"Door"}</definedName>
    <definedName name="area1" localSheetId="0" hidden="1">{#N/A,#N/A,TRUE,"Basic";#N/A,#N/A,TRUE,"EXT-TABLE";#N/A,#N/A,TRUE,"STEEL";#N/A,#N/A,TRUE,"INT-Table";#N/A,#N/A,TRUE,"STEEL";#N/A,#N/A,TRUE,"Door"}</definedName>
    <definedName name="area1" localSheetId="23" hidden="1">{#N/A,#N/A,TRUE,"Basic";#N/A,#N/A,TRUE,"EXT-TABLE";#N/A,#N/A,TRUE,"STEEL";#N/A,#N/A,TRUE,"INT-Table";#N/A,#N/A,TRUE,"STEEL";#N/A,#N/A,TRUE,"Door"}</definedName>
    <definedName name="area1" hidden="1">{#N/A,#N/A,TRUE,"Basic";#N/A,#N/A,TRUE,"EXT-TABLE";#N/A,#N/A,TRUE,"STEEL";#N/A,#N/A,TRUE,"INT-Table";#N/A,#N/A,TRUE,"STEEL";#N/A,#N/A,TRUE,"Door"}</definedName>
    <definedName name="area1_1" localSheetId="5" hidden="1">{#N/A,#N/A,TRUE,"Basic";#N/A,#N/A,TRUE,"EXT-TABLE";#N/A,#N/A,TRUE,"STEEL";#N/A,#N/A,TRUE,"INT-Table";#N/A,#N/A,TRUE,"STEEL";#N/A,#N/A,TRUE,"Door"}</definedName>
    <definedName name="area1_1" localSheetId="3" hidden="1">{#N/A,#N/A,TRUE,"Basic";#N/A,#N/A,TRUE,"EXT-TABLE";#N/A,#N/A,TRUE,"STEEL";#N/A,#N/A,TRUE,"INT-Table";#N/A,#N/A,TRUE,"STEEL";#N/A,#N/A,TRUE,"Door"}</definedName>
    <definedName name="area1_1" localSheetId="24" hidden="1">{#N/A,#N/A,TRUE,"Basic";#N/A,#N/A,TRUE,"EXT-TABLE";#N/A,#N/A,TRUE,"STEEL";#N/A,#N/A,TRUE,"INT-Table";#N/A,#N/A,TRUE,"STEEL";#N/A,#N/A,TRUE,"Door"}</definedName>
    <definedName name="area1_1" localSheetId="4" hidden="1">{#N/A,#N/A,TRUE,"Basic";#N/A,#N/A,TRUE,"EXT-TABLE";#N/A,#N/A,TRUE,"STEEL";#N/A,#N/A,TRUE,"INT-Table";#N/A,#N/A,TRUE,"STEEL";#N/A,#N/A,TRUE,"Door"}</definedName>
    <definedName name="area1_1" localSheetId="0" hidden="1">{#N/A,#N/A,TRUE,"Basic";#N/A,#N/A,TRUE,"EXT-TABLE";#N/A,#N/A,TRUE,"STEEL";#N/A,#N/A,TRUE,"INT-Table";#N/A,#N/A,TRUE,"STEEL";#N/A,#N/A,TRUE,"Door"}</definedName>
    <definedName name="area1_1" localSheetId="23" hidden="1">{#N/A,#N/A,TRUE,"Basic";#N/A,#N/A,TRUE,"EXT-TABLE";#N/A,#N/A,TRUE,"STEEL";#N/A,#N/A,TRUE,"INT-Table";#N/A,#N/A,TRUE,"STEEL";#N/A,#N/A,TRUE,"Door"}</definedName>
    <definedName name="area1_1" hidden="1">{#N/A,#N/A,TRUE,"Basic";#N/A,#N/A,TRUE,"EXT-TABLE";#N/A,#N/A,TRUE,"STEEL";#N/A,#N/A,TRUE,"INT-Table";#N/A,#N/A,TRUE,"STEEL";#N/A,#N/A,TRUE,"Door"}</definedName>
    <definedName name="area1_1_1" localSheetId="5" hidden="1">{#N/A,#N/A,TRUE,"Basic";#N/A,#N/A,TRUE,"EXT-TABLE";#N/A,#N/A,TRUE,"STEEL";#N/A,#N/A,TRUE,"INT-Table";#N/A,#N/A,TRUE,"STEEL";#N/A,#N/A,TRUE,"Door"}</definedName>
    <definedName name="area1_1_1" localSheetId="3" hidden="1">{#N/A,#N/A,TRUE,"Basic";#N/A,#N/A,TRUE,"EXT-TABLE";#N/A,#N/A,TRUE,"STEEL";#N/A,#N/A,TRUE,"INT-Table";#N/A,#N/A,TRUE,"STEEL";#N/A,#N/A,TRUE,"Door"}</definedName>
    <definedName name="area1_1_1" localSheetId="24" hidden="1">{#N/A,#N/A,TRUE,"Basic";#N/A,#N/A,TRUE,"EXT-TABLE";#N/A,#N/A,TRUE,"STEEL";#N/A,#N/A,TRUE,"INT-Table";#N/A,#N/A,TRUE,"STEEL";#N/A,#N/A,TRUE,"Door"}</definedName>
    <definedName name="area1_1_1" localSheetId="4" hidden="1">{#N/A,#N/A,TRUE,"Basic";#N/A,#N/A,TRUE,"EXT-TABLE";#N/A,#N/A,TRUE,"STEEL";#N/A,#N/A,TRUE,"INT-Table";#N/A,#N/A,TRUE,"STEEL";#N/A,#N/A,TRUE,"Door"}</definedName>
    <definedName name="area1_1_1" localSheetId="0" hidden="1">{#N/A,#N/A,TRUE,"Basic";#N/A,#N/A,TRUE,"EXT-TABLE";#N/A,#N/A,TRUE,"STEEL";#N/A,#N/A,TRUE,"INT-Table";#N/A,#N/A,TRUE,"STEEL";#N/A,#N/A,TRUE,"Door"}</definedName>
    <definedName name="area1_1_1" localSheetId="23" hidden="1">{#N/A,#N/A,TRUE,"Basic";#N/A,#N/A,TRUE,"EXT-TABLE";#N/A,#N/A,TRUE,"STEEL";#N/A,#N/A,TRUE,"INT-Table";#N/A,#N/A,TRUE,"STEEL";#N/A,#N/A,TRUE,"Door"}</definedName>
    <definedName name="area1_1_1" hidden="1">{#N/A,#N/A,TRUE,"Basic";#N/A,#N/A,TRUE,"EXT-TABLE";#N/A,#N/A,TRUE,"STEEL";#N/A,#N/A,TRUE,"INT-Table";#N/A,#N/A,TRUE,"STEEL";#N/A,#N/A,TRUE,"Door"}</definedName>
    <definedName name="area1_1_2" localSheetId="5" hidden="1">{#N/A,#N/A,TRUE,"Basic";#N/A,#N/A,TRUE,"EXT-TABLE";#N/A,#N/A,TRUE,"STEEL";#N/A,#N/A,TRUE,"INT-Table";#N/A,#N/A,TRUE,"STEEL";#N/A,#N/A,TRUE,"Door"}</definedName>
    <definedName name="area1_1_2" localSheetId="3" hidden="1">{#N/A,#N/A,TRUE,"Basic";#N/A,#N/A,TRUE,"EXT-TABLE";#N/A,#N/A,TRUE,"STEEL";#N/A,#N/A,TRUE,"INT-Table";#N/A,#N/A,TRUE,"STEEL";#N/A,#N/A,TRUE,"Door"}</definedName>
    <definedName name="area1_1_2" localSheetId="24" hidden="1">{#N/A,#N/A,TRUE,"Basic";#N/A,#N/A,TRUE,"EXT-TABLE";#N/A,#N/A,TRUE,"STEEL";#N/A,#N/A,TRUE,"INT-Table";#N/A,#N/A,TRUE,"STEEL";#N/A,#N/A,TRUE,"Door"}</definedName>
    <definedName name="area1_1_2" localSheetId="4" hidden="1">{#N/A,#N/A,TRUE,"Basic";#N/A,#N/A,TRUE,"EXT-TABLE";#N/A,#N/A,TRUE,"STEEL";#N/A,#N/A,TRUE,"INT-Table";#N/A,#N/A,TRUE,"STEEL";#N/A,#N/A,TRUE,"Door"}</definedName>
    <definedName name="area1_1_2" localSheetId="0" hidden="1">{#N/A,#N/A,TRUE,"Basic";#N/A,#N/A,TRUE,"EXT-TABLE";#N/A,#N/A,TRUE,"STEEL";#N/A,#N/A,TRUE,"INT-Table";#N/A,#N/A,TRUE,"STEEL";#N/A,#N/A,TRUE,"Door"}</definedName>
    <definedName name="area1_1_2" localSheetId="23" hidden="1">{#N/A,#N/A,TRUE,"Basic";#N/A,#N/A,TRUE,"EXT-TABLE";#N/A,#N/A,TRUE,"STEEL";#N/A,#N/A,TRUE,"INT-Table";#N/A,#N/A,TRUE,"STEEL";#N/A,#N/A,TRUE,"Door"}</definedName>
    <definedName name="area1_1_2" hidden="1">{#N/A,#N/A,TRUE,"Basic";#N/A,#N/A,TRUE,"EXT-TABLE";#N/A,#N/A,TRUE,"STEEL";#N/A,#N/A,TRUE,"INT-Table";#N/A,#N/A,TRUE,"STEEL";#N/A,#N/A,TRUE,"Door"}</definedName>
    <definedName name="area1_2" localSheetId="5" hidden="1">{#N/A,#N/A,TRUE,"Basic";#N/A,#N/A,TRUE,"EXT-TABLE";#N/A,#N/A,TRUE,"STEEL";#N/A,#N/A,TRUE,"INT-Table";#N/A,#N/A,TRUE,"STEEL";#N/A,#N/A,TRUE,"Door"}</definedName>
    <definedName name="area1_2" localSheetId="3" hidden="1">{#N/A,#N/A,TRUE,"Basic";#N/A,#N/A,TRUE,"EXT-TABLE";#N/A,#N/A,TRUE,"STEEL";#N/A,#N/A,TRUE,"INT-Table";#N/A,#N/A,TRUE,"STEEL";#N/A,#N/A,TRUE,"Door"}</definedName>
    <definedName name="area1_2" localSheetId="24" hidden="1">{#N/A,#N/A,TRUE,"Basic";#N/A,#N/A,TRUE,"EXT-TABLE";#N/A,#N/A,TRUE,"STEEL";#N/A,#N/A,TRUE,"INT-Table";#N/A,#N/A,TRUE,"STEEL";#N/A,#N/A,TRUE,"Door"}</definedName>
    <definedName name="area1_2" localSheetId="4" hidden="1">{#N/A,#N/A,TRUE,"Basic";#N/A,#N/A,TRUE,"EXT-TABLE";#N/A,#N/A,TRUE,"STEEL";#N/A,#N/A,TRUE,"INT-Table";#N/A,#N/A,TRUE,"STEEL";#N/A,#N/A,TRUE,"Door"}</definedName>
    <definedName name="area1_2" localSheetId="0" hidden="1">{#N/A,#N/A,TRUE,"Basic";#N/A,#N/A,TRUE,"EXT-TABLE";#N/A,#N/A,TRUE,"STEEL";#N/A,#N/A,TRUE,"INT-Table";#N/A,#N/A,TRUE,"STEEL";#N/A,#N/A,TRUE,"Door"}</definedName>
    <definedName name="area1_2" localSheetId="23" hidden="1">{#N/A,#N/A,TRUE,"Basic";#N/A,#N/A,TRUE,"EXT-TABLE";#N/A,#N/A,TRUE,"STEEL";#N/A,#N/A,TRUE,"INT-Table";#N/A,#N/A,TRUE,"STEEL";#N/A,#N/A,TRUE,"Door"}</definedName>
    <definedName name="area1_2" hidden="1">{#N/A,#N/A,TRUE,"Basic";#N/A,#N/A,TRUE,"EXT-TABLE";#N/A,#N/A,TRUE,"STEEL";#N/A,#N/A,TRUE,"INT-Table";#N/A,#N/A,TRUE,"STEEL";#N/A,#N/A,TRUE,"Door"}</definedName>
    <definedName name="area1_2_1" localSheetId="5" hidden="1">{#N/A,#N/A,TRUE,"Basic";#N/A,#N/A,TRUE,"EXT-TABLE";#N/A,#N/A,TRUE,"STEEL";#N/A,#N/A,TRUE,"INT-Table";#N/A,#N/A,TRUE,"STEEL";#N/A,#N/A,TRUE,"Door"}</definedName>
    <definedName name="area1_2_1" localSheetId="3" hidden="1">{#N/A,#N/A,TRUE,"Basic";#N/A,#N/A,TRUE,"EXT-TABLE";#N/A,#N/A,TRUE,"STEEL";#N/A,#N/A,TRUE,"INT-Table";#N/A,#N/A,TRUE,"STEEL";#N/A,#N/A,TRUE,"Door"}</definedName>
    <definedName name="area1_2_1" localSheetId="24" hidden="1">{#N/A,#N/A,TRUE,"Basic";#N/A,#N/A,TRUE,"EXT-TABLE";#N/A,#N/A,TRUE,"STEEL";#N/A,#N/A,TRUE,"INT-Table";#N/A,#N/A,TRUE,"STEEL";#N/A,#N/A,TRUE,"Door"}</definedName>
    <definedName name="area1_2_1" localSheetId="4" hidden="1">{#N/A,#N/A,TRUE,"Basic";#N/A,#N/A,TRUE,"EXT-TABLE";#N/A,#N/A,TRUE,"STEEL";#N/A,#N/A,TRUE,"INT-Table";#N/A,#N/A,TRUE,"STEEL";#N/A,#N/A,TRUE,"Door"}</definedName>
    <definedName name="area1_2_1" localSheetId="0" hidden="1">{#N/A,#N/A,TRUE,"Basic";#N/A,#N/A,TRUE,"EXT-TABLE";#N/A,#N/A,TRUE,"STEEL";#N/A,#N/A,TRUE,"INT-Table";#N/A,#N/A,TRUE,"STEEL";#N/A,#N/A,TRUE,"Door"}</definedName>
    <definedName name="area1_2_1" localSheetId="23" hidden="1">{#N/A,#N/A,TRUE,"Basic";#N/A,#N/A,TRUE,"EXT-TABLE";#N/A,#N/A,TRUE,"STEEL";#N/A,#N/A,TRUE,"INT-Table";#N/A,#N/A,TRUE,"STEEL";#N/A,#N/A,TRUE,"Door"}</definedName>
    <definedName name="area1_2_1" hidden="1">{#N/A,#N/A,TRUE,"Basic";#N/A,#N/A,TRUE,"EXT-TABLE";#N/A,#N/A,TRUE,"STEEL";#N/A,#N/A,TRUE,"INT-Table";#N/A,#N/A,TRUE,"STEEL";#N/A,#N/A,TRUE,"Door"}</definedName>
    <definedName name="area1_2_2" localSheetId="5" hidden="1">{#N/A,#N/A,TRUE,"Basic";#N/A,#N/A,TRUE,"EXT-TABLE";#N/A,#N/A,TRUE,"STEEL";#N/A,#N/A,TRUE,"INT-Table";#N/A,#N/A,TRUE,"STEEL";#N/A,#N/A,TRUE,"Door"}</definedName>
    <definedName name="area1_2_2" localSheetId="3" hidden="1">{#N/A,#N/A,TRUE,"Basic";#N/A,#N/A,TRUE,"EXT-TABLE";#N/A,#N/A,TRUE,"STEEL";#N/A,#N/A,TRUE,"INT-Table";#N/A,#N/A,TRUE,"STEEL";#N/A,#N/A,TRUE,"Door"}</definedName>
    <definedName name="area1_2_2" localSheetId="24" hidden="1">{#N/A,#N/A,TRUE,"Basic";#N/A,#N/A,TRUE,"EXT-TABLE";#N/A,#N/A,TRUE,"STEEL";#N/A,#N/A,TRUE,"INT-Table";#N/A,#N/A,TRUE,"STEEL";#N/A,#N/A,TRUE,"Door"}</definedName>
    <definedName name="area1_2_2" localSheetId="4" hidden="1">{#N/A,#N/A,TRUE,"Basic";#N/A,#N/A,TRUE,"EXT-TABLE";#N/A,#N/A,TRUE,"STEEL";#N/A,#N/A,TRUE,"INT-Table";#N/A,#N/A,TRUE,"STEEL";#N/A,#N/A,TRUE,"Door"}</definedName>
    <definedName name="area1_2_2" localSheetId="0" hidden="1">{#N/A,#N/A,TRUE,"Basic";#N/A,#N/A,TRUE,"EXT-TABLE";#N/A,#N/A,TRUE,"STEEL";#N/A,#N/A,TRUE,"INT-Table";#N/A,#N/A,TRUE,"STEEL";#N/A,#N/A,TRUE,"Door"}</definedName>
    <definedName name="area1_2_2" localSheetId="23" hidden="1">{#N/A,#N/A,TRUE,"Basic";#N/A,#N/A,TRUE,"EXT-TABLE";#N/A,#N/A,TRUE,"STEEL";#N/A,#N/A,TRUE,"INT-Table";#N/A,#N/A,TRUE,"STEEL";#N/A,#N/A,TRUE,"Door"}</definedName>
    <definedName name="area1_2_2" hidden="1">{#N/A,#N/A,TRUE,"Basic";#N/A,#N/A,TRUE,"EXT-TABLE";#N/A,#N/A,TRUE,"STEEL";#N/A,#N/A,TRUE,"INT-Table";#N/A,#N/A,TRUE,"STEEL";#N/A,#N/A,TRUE,"Door"}</definedName>
    <definedName name="area1_3" localSheetId="5" hidden="1">{#N/A,#N/A,TRUE,"Basic";#N/A,#N/A,TRUE,"EXT-TABLE";#N/A,#N/A,TRUE,"STEEL";#N/A,#N/A,TRUE,"INT-Table";#N/A,#N/A,TRUE,"STEEL";#N/A,#N/A,TRUE,"Door"}</definedName>
    <definedName name="area1_3" localSheetId="3" hidden="1">{#N/A,#N/A,TRUE,"Basic";#N/A,#N/A,TRUE,"EXT-TABLE";#N/A,#N/A,TRUE,"STEEL";#N/A,#N/A,TRUE,"INT-Table";#N/A,#N/A,TRUE,"STEEL";#N/A,#N/A,TRUE,"Door"}</definedName>
    <definedName name="area1_3" localSheetId="24" hidden="1">{#N/A,#N/A,TRUE,"Basic";#N/A,#N/A,TRUE,"EXT-TABLE";#N/A,#N/A,TRUE,"STEEL";#N/A,#N/A,TRUE,"INT-Table";#N/A,#N/A,TRUE,"STEEL";#N/A,#N/A,TRUE,"Door"}</definedName>
    <definedName name="area1_3" localSheetId="4" hidden="1">{#N/A,#N/A,TRUE,"Basic";#N/A,#N/A,TRUE,"EXT-TABLE";#N/A,#N/A,TRUE,"STEEL";#N/A,#N/A,TRUE,"INT-Table";#N/A,#N/A,TRUE,"STEEL";#N/A,#N/A,TRUE,"Door"}</definedName>
    <definedName name="area1_3" localSheetId="0" hidden="1">{#N/A,#N/A,TRUE,"Basic";#N/A,#N/A,TRUE,"EXT-TABLE";#N/A,#N/A,TRUE,"STEEL";#N/A,#N/A,TRUE,"INT-Table";#N/A,#N/A,TRUE,"STEEL";#N/A,#N/A,TRUE,"Door"}</definedName>
    <definedName name="area1_3" localSheetId="23" hidden="1">{#N/A,#N/A,TRUE,"Basic";#N/A,#N/A,TRUE,"EXT-TABLE";#N/A,#N/A,TRUE,"STEEL";#N/A,#N/A,TRUE,"INT-Table";#N/A,#N/A,TRUE,"STEEL";#N/A,#N/A,TRUE,"Door"}</definedName>
    <definedName name="area1_3" hidden="1">{#N/A,#N/A,TRUE,"Basic";#N/A,#N/A,TRUE,"EXT-TABLE";#N/A,#N/A,TRUE,"STEEL";#N/A,#N/A,TRUE,"INT-Table";#N/A,#N/A,TRUE,"STEEL";#N/A,#N/A,TRUE,"Door"}</definedName>
    <definedName name="area1_3_1" localSheetId="5" hidden="1">{#N/A,#N/A,TRUE,"Basic";#N/A,#N/A,TRUE,"EXT-TABLE";#N/A,#N/A,TRUE,"STEEL";#N/A,#N/A,TRUE,"INT-Table";#N/A,#N/A,TRUE,"STEEL";#N/A,#N/A,TRUE,"Door"}</definedName>
    <definedName name="area1_3_1" localSheetId="3" hidden="1">{#N/A,#N/A,TRUE,"Basic";#N/A,#N/A,TRUE,"EXT-TABLE";#N/A,#N/A,TRUE,"STEEL";#N/A,#N/A,TRUE,"INT-Table";#N/A,#N/A,TRUE,"STEEL";#N/A,#N/A,TRUE,"Door"}</definedName>
    <definedName name="area1_3_1" localSheetId="24" hidden="1">{#N/A,#N/A,TRUE,"Basic";#N/A,#N/A,TRUE,"EXT-TABLE";#N/A,#N/A,TRUE,"STEEL";#N/A,#N/A,TRUE,"INT-Table";#N/A,#N/A,TRUE,"STEEL";#N/A,#N/A,TRUE,"Door"}</definedName>
    <definedName name="area1_3_1" localSheetId="4" hidden="1">{#N/A,#N/A,TRUE,"Basic";#N/A,#N/A,TRUE,"EXT-TABLE";#N/A,#N/A,TRUE,"STEEL";#N/A,#N/A,TRUE,"INT-Table";#N/A,#N/A,TRUE,"STEEL";#N/A,#N/A,TRUE,"Door"}</definedName>
    <definedName name="area1_3_1" localSheetId="0" hidden="1">{#N/A,#N/A,TRUE,"Basic";#N/A,#N/A,TRUE,"EXT-TABLE";#N/A,#N/A,TRUE,"STEEL";#N/A,#N/A,TRUE,"INT-Table";#N/A,#N/A,TRUE,"STEEL";#N/A,#N/A,TRUE,"Door"}</definedName>
    <definedName name="area1_3_1" localSheetId="23" hidden="1">{#N/A,#N/A,TRUE,"Basic";#N/A,#N/A,TRUE,"EXT-TABLE";#N/A,#N/A,TRUE,"STEEL";#N/A,#N/A,TRUE,"INT-Table";#N/A,#N/A,TRUE,"STEEL";#N/A,#N/A,TRUE,"Door"}</definedName>
    <definedName name="area1_3_1" hidden="1">{#N/A,#N/A,TRUE,"Basic";#N/A,#N/A,TRUE,"EXT-TABLE";#N/A,#N/A,TRUE,"STEEL";#N/A,#N/A,TRUE,"INT-Table";#N/A,#N/A,TRUE,"STEEL";#N/A,#N/A,TRUE,"Door"}</definedName>
    <definedName name="area1_3_2" localSheetId="5" hidden="1">{#N/A,#N/A,TRUE,"Basic";#N/A,#N/A,TRUE,"EXT-TABLE";#N/A,#N/A,TRUE,"STEEL";#N/A,#N/A,TRUE,"INT-Table";#N/A,#N/A,TRUE,"STEEL";#N/A,#N/A,TRUE,"Door"}</definedName>
    <definedName name="area1_3_2" localSheetId="3" hidden="1">{#N/A,#N/A,TRUE,"Basic";#N/A,#N/A,TRUE,"EXT-TABLE";#N/A,#N/A,TRUE,"STEEL";#N/A,#N/A,TRUE,"INT-Table";#N/A,#N/A,TRUE,"STEEL";#N/A,#N/A,TRUE,"Door"}</definedName>
    <definedName name="area1_3_2" localSheetId="24" hidden="1">{#N/A,#N/A,TRUE,"Basic";#N/A,#N/A,TRUE,"EXT-TABLE";#N/A,#N/A,TRUE,"STEEL";#N/A,#N/A,TRUE,"INT-Table";#N/A,#N/A,TRUE,"STEEL";#N/A,#N/A,TRUE,"Door"}</definedName>
    <definedName name="area1_3_2" localSheetId="4" hidden="1">{#N/A,#N/A,TRUE,"Basic";#N/A,#N/A,TRUE,"EXT-TABLE";#N/A,#N/A,TRUE,"STEEL";#N/A,#N/A,TRUE,"INT-Table";#N/A,#N/A,TRUE,"STEEL";#N/A,#N/A,TRUE,"Door"}</definedName>
    <definedName name="area1_3_2" localSheetId="0" hidden="1">{#N/A,#N/A,TRUE,"Basic";#N/A,#N/A,TRUE,"EXT-TABLE";#N/A,#N/A,TRUE,"STEEL";#N/A,#N/A,TRUE,"INT-Table";#N/A,#N/A,TRUE,"STEEL";#N/A,#N/A,TRUE,"Door"}</definedName>
    <definedName name="area1_3_2" localSheetId="23" hidden="1">{#N/A,#N/A,TRUE,"Basic";#N/A,#N/A,TRUE,"EXT-TABLE";#N/A,#N/A,TRUE,"STEEL";#N/A,#N/A,TRUE,"INT-Table";#N/A,#N/A,TRUE,"STEEL";#N/A,#N/A,TRUE,"Door"}</definedName>
    <definedName name="area1_3_2" hidden="1">{#N/A,#N/A,TRUE,"Basic";#N/A,#N/A,TRUE,"EXT-TABLE";#N/A,#N/A,TRUE,"STEEL";#N/A,#N/A,TRUE,"INT-Table";#N/A,#N/A,TRUE,"STEEL";#N/A,#N/A,TRUE,"Door"}</definedName>
    <definedName name="area1_4" localSheetId="5" hidden="1">{#N/A,#N/A,TRUE,"Basic";#N/A,#N/A,TRUE,"EXT-TABLE";#N/A,#N/A,TRUE,"STEEL";#N/A,#N/A,TRUE,"INT-Table";#N/A,#N/A,TRUE,"STEEL";#N/A,#N/A,TRUE,"Door"}</definedName>
    <definedName name="area1_4" localSheetId="3" hidden="1">{#N/A,#N/A,TRUE,"Basic";#N/A,#N/A,TRUE,"EXT-TABLE";#N/A,#N/A,TRUE,"STEEL";#N/A,#N/A,TRUE,"INT-Table";#N/A,#N/A,TRUE,"STEEL";#N/A,#N/A,TRUE,"Door"}</definedName>
    <definedName name="area1_4" localSheetId="24" hidden="1">{#N/A,#N/A,TRUE,"Basic";#N/A,#N/A,TRUE,"EXT-TABLE";#N/A,#N/A,TRUE,"STEEL";#N/A,#N/A,TRUE,"INT-Table";#N/A,#N/A,TRUE,"STEEL";#N/A,#N/A,TRUE,"Door"}</definedName>
    <definedName name="area1_4" localSheetId="4" hidden="1">{#N/A,#N/A,TRUE,"Basic";#N/A,#N/A,TRUE,"EXT-TABLE";#N/A,#N/A,TRUE,"STEEL";#N/A,#N/A,TRUE,"INT-Table";#N/A,#N/A,TRUE,"STEEL";#N/A,#N/A,TRUE,"Door"}</definedName>
    <definedName name="area1_4" localSheetId="0" hidden="1">{#N/A,#N/A,TRUE,"Basic";#N/A,#N/A,TRUE,"EXT-TABLE";#N/A,#N/A,TRUE,"STEEL";#N/A,#N/A,TRUE,"INT-Table";#N/A,#N/A,TRUE,"STEEL";#N/A,#N/A,TRUE,"Door"}</definedName>
    <definedName name="area1_4" localSheetId="23" hidden="1">{#N/A,#N/A,TRUE,"Basic";#N/A,#N/A,TRUE,"EXT-TABLE";#N/A,#N/A,TRUE,"STEEL";#N/A,#N/A,TRUE,"INT-Table";#N/A,#N/A,TRUE,"STEEL";#N/A,#N/A,TRUE,"Door"}</definedName>
    <definedName name="area1_4" hidden="1">{#N/A,#N/A,TRUE,"Basic";#N/A,#N/A,TRUE,"EXT-TABLE";#N/A,#N/A,TRUE,"STEEL";#N/A,#N/A,TRUE,"INT-Table";#N/A,#N/A,TRUE,"STEEL";#N/A,#N/A,TRUE,"Door"}</definedName>
    <definedName name="area1_4_1" localSheetId="5" hidden="1">{#N/A,#N/A,TRUE,"Basic";#N/A,#N/A,TRUE,"EXT-TABLE";#N/A,#N/A,TRUE,"STEEL";#N/A,#N/A,TRUE,"INT-Table";#N/A,#N/A,TRUE,"STEEL";#N/A,#N/A,TRUE,"Door"}</definedName>
    <definedName name="area1_4_1" localSheetId="3" hidden="1">{#N/A,#N/A,TRUE,"Basic";#N/A,#N/A,TRUE,"EXT-TABLE";#N/A,#N/A,TRUE,"STEEL";#N/A,#N/A,TRUE,"INT-Table";#N/A,#N/A,TRUE,"STEEL";#N/A,#N/A,TRUE,"Door"}</definedName>
    <definedName name="area1_4_1" localSheetId="24" hidden="1">{#N/A,#N/A,TRUE,"Basic";#N/A,#N/A,TRUE,"EXT-TABLE";#N/A,#N/A,TRUE,"STEEL";#N/A,#N/A,TRUE,"INT-Table";#N/A,#N/A,TRUE,"STEEL";#N/A,#N/A,TRUE,"Door"}</definedName>
    <definedName name="area1_4_1" localSheetId="4" hidden="1">{#N/A,#N/A,TRUE,"Basic";#N/A,#N/A,TRUE,"EXT-TABLE";#N/A,#N/A,TRUE,"STEEL";#N/A,#N/A,TRUE,"INT-Table";#N/A,#N/A,TRUE,"STEEL";#N/A,#N/A,TRUE,"Door"}</definedName>
    <definedName name="area1_4_1" localSheetId="0" hidden="1">{#N/A,#N/A,TRUE,"Basic";#N/A,#N/A,TRUE,"EXT-TABLE";#N/A,#N/A,TRUE,"STEEL";#N/A,#N/A,TRUE,"INT-Table";#N/A,#N/A,TRUE,"STEEL";#N/A,#N/A,TRUE,"Door"}</definedName>
    <definedName name="area1_4_1" localSheetId="23" hidden="1">{#N/A,#N/A,TRUE,"Basic";#N/A,#N/A,TRUE,"EXT-TABLE";#N/A,#N/A,TRUE,"STEEL";#N/A,#N/A,TRUE,"INT-Table";#N/A,#N/A,TRUE,"STEEL";#N/A,#N/A,TRUE,"Door"}</definedName>
    <definedName name="area1_4_1" hidden="1">{#N/A,#N/A,TRUE,"Basic";#N/A,#N/A,TRUE,"EXT-TABLE";#N/A,#N/A,TRUE,"STEEL";#N/A,#N/A,TRUE,"INT-Table";#N/A,#N/A,TRUE,"STEEL";#N/A,#N/A,TRUE,"Door"}</definedName>
    <definedName name="area1_4_2" localSheetId="5" hidden="1">{#N/A,#N/A,TRUE,"Basic";#N/A,#N/A,TRUE,"EXT-TABLE";#N/A,#N/A,TRUE,"STEEL";#N/A,#N/A,TRUE,"INT-Table";#N/A,#N/A,TRUE,"STEEL";#N/A,#N/A,TRUE,"Door"}</definedName>
    <definedName name="area1_4_2" localSheetId="3" hidden="1">{#N/A,#N/A,TRUE,"Basic";#N/A,#N/A,TRUE,"EXT-TABLE";#N/A,#N/A,TRUE,"STEEL";#N/A,#N/A,TRUE,"INT-Table";#N/A,#N/A,TRUE,"STEEL";#N/A,#N/A,TRUE,"Door"}</definedName>
    <definedName name="area1_4_2" localSheetId="24" hidden="1">{#N/A,#N/A,TRUE,"Basic";#N/A,#N/A,TRUE,"EXT-TABLE";#N/A,#N/A,TRUE,"STEEL";#N/A,#N/A,TRUE,"INT-Table";#N/A,#N/A,TRUE,"STEEL";#N/A,#N/A,TRUE,"Door"}</definedName>
    <definedName name="area1_4_2" localSheetId="4" hidden="1">{#N/A,#N/A,TRUE,"Basic";#N/A,#N/A,TRUE,"EXT-TABLE";#N/A,#N/A,TRUE,"STEEL";#N/A,#N/A,TRUE,"INT-Table";#N/A,#N/A,TRUE,"STEEL";#N/A,#N/A,TRUE,"Door"}</definedName>
    <definedName name="area1_4_2" localSheetId="0" hidden="1">{#N/A,#N/A,TRUE,"Basic";#N/A,#N/A,TRUE,"EXT-TABLE";#N/A,#N/A,TRUE,"STEEL";#N/A,#N/A,TRUE,"INT-Table";#N/A,#N/A,TRUE,"STEEL";#N/A,#N/A,TRUE,"Door"}</definedName>
    <definedName name="area1_4_2" localSheetId="23" hidden="1">{#N/A,#N/A,TRUE,"Basic";#N/A,#N/A,TRUE,"EXT-TABLE";#N/A,#N/A,TRUE,"STEEL";#N/A,#N/A,TRUE,"INT-Table";#N/A,#N/A,TRUE,"STEEL";#N/A,#N/A,TRUE,"Door"}</definedName>
    <definedName name="area1_4_2" hidden="1">{#N/A,#N/A,TRUE,"Basic";#N/A,#N/A,TRUE,"EXT-TABLE";#N/A,#N/A,TRUE,"STEEL";#N/A,#N/A,TRUE,"INT-Table";#N/A,#N/A,TRUE,"STEEL";#N/A,#N/A,TRUE,"Door"}</definedName>
    <definedName name="area1_5" localSheetId="5" hidden="1">{#N/A,#N/A,TRUE,"Basic";#N/A,#N/A,TRUE,"EXT-TABLE";#N/A,#N/A,TRUE,"STEEL";#N/A,#N/A,TRUE,"INT-Table";#N/A,#N/A,TRUE,"STEEL";#N/A,#N/A,TRUE,"Door"}</definedName>
    <definedName name="area1_5" localSheetId="3" hidden="1">{#N/A,#N/A,TRUE,"Basic";#N/A,#N/A,TRUE,"EXT-TABLE";#N/A,#N/A,TRUE,"STEEL";#N/A,#N/A,TRUE,"INT-Table";#N/A,#N/A,TRUE,"STEEL";#N/A,#N/A,TRUE,"Door"}</definedName>
    <definedName name="area1_5" localSheetId="24" hidden="1">{#N/A,#N/A,TRUE,"Basic";#N/A,#N/A,TRUE,"EXT-TABLE";#N/A,#N/A,TRUE,"STEEL";#N/A,#N/A,TRUE,"INT-Table";#N/A,#N/A,TRUE,"STEEL";#N/A,#N/A,TRUE,"Door"}</definedName>
    <definedName name="area1_5" localSheetId="4" hidden="1">{#N/A,#N/A,TRUE,"Basic";#N/A,#N/A,TRUE,"EXT-TABLE";#N/A,#N/A,TRUE,"STEEL";#N/A,#N/A,TRUE,"INT-Table";#N/A,#N/A,TRUE,"STEEL";#N/A,#N/A,TRUE,"Door"}</definedName>
    <definedName name="area1_5" localSheetId="0" hidden="1">{#N/A,#N/A,TRUE,"Basic";#N/A,#N/A,TRUE,"EXT-TABLE";#N/A,#N/A,TRUE,"STEEL";#N/A,#N/A,TRUE,"INT-Table";#N/A,#N/A,TRUE,"STEEL";#N/A,#N/A,TRUE,"Door"}</definedName>
    <definedName name="area1_5" localSheetId="23" hidden="1">{#N/A,#N/A,TRUE,"Basic";#N/A,#N/A,TRUE,"EXT-TABLE";#N/A,#N/A,TRUE,"STEEL";#N/A,#N/A,TRUE,"INT-Table";#N/A,#N/A,TRUE,"STEEL";#N/A,#N/A,TRUE,"Door"}</definedName>
    <definedName name="area1_5" hidden="1">{#N/A,#N/A,TRUE,"Basic";#N/A,#N/A,TRUE,"EXT-TABLE";#N/A,#N/A,TRUE,"STEEL";#N/A,#N/A,TRUE,"INT-Table";#N/A,#N/A,TRUE,"STEEL";#N/A,#N/A,TRUE,"Door"}</definedName>
    <definedName name="area1_5_1" localSheetId="5" hidden="1">{#N/A,#N/A,TRUE,"Basic";#N/A,#N/A,TRUE,"EXT-TABLE";#N/A,#N/A,TRUE,"STEEL";#N/A,#N/A,TRUE,"INT-Table";#N/A,#N/A,TRUE,"STEEL";#N/A,#N/A,TRUE,"Door"}</definedName>
    <definedName name="area1_5_1" localSheetId="3" hidden="1">{#N/A,#N/A,TRUE,"Basic";#N/A,#N/A,TRUE,"EXT-TABLE";#N/A,#N/A,TRUE,"STEEL";#N/A,#N/A,TRUE,"INT-Table";#N/A,#N/A,TRUE,"STEEL";#N/A,#N/A,TRUE,"Door"}</definedName>
    <definedName name="area1_5_1" localSheetId="24" hidden="1">{#N/A,#N/A,TRUE,"Basic";#N/A,#N/A,TRUE,"EXT-TABLE";#N/A,#N/A,TRUE,"STEEL";#N/A,#N/A,TRUE,"INT-Table";#N/A,#N/A,TRUE,"STEEL";#N/A,#N/A,TRUE,"Door"}</definedName>
    <definedName name="area1_5_1" localSheetId="4" hidden="1">{#N/A,#N/A,TRUE,"Basic";#N/A,#N/A,TRUE,"EXT-TABLE";#N/A,#N/A,TRUE,"STEEL";#N/A,#N/A,TRUE,"INT-Table";#N/A,#N/A,TRUE,"STEEL";#N/A,#N/A,TRUE,"Door"}</definedName>
    <definedName name="area1_5_1" localSheetId="0" hidden="1">{#N/A,#N/A,TRUE,"Basic";#N/A,#N/A,TRUE,"EXT-TABLE";#N/A,#N/A,TRUE,"STEEL";#N/A,#N/A,TRUE,"INT-Table";#N/A,#N/A,TRUE,"STEEL";#N/A,#N/A,TRUE,"Door"}</definedName>
    <definedName name="area1_5_1" localSheetId="23" hidden="1">{#N/A,#N/A,TRUE,"Basic";#N/A,#N/A,TRUE,"EXT-TABLE";#N/A,#N/A,TRUE,"STEEL";#N/A,#N/A,TRUE,"INT-Table";#N/A,#N/A,TRUE,"STEEL";#N/A,#N/A,TRUE,"Door"}</definedName>
    <definedName name="area1_5_1" hidden="1">{#N/A,#N/A,TRUE,"Basic";#N/A,#N/A,TRUE,"EXT-TABLE";#N/A,#N/A,TRUE,"STEEL";#N/A,#N/A,TRUE,"INT-Table";#N/A,#N/A,TRUE,"STEEL";#N/A,#N/A,TRUE,"Door"}</definedName>
    <definedName name="area1_5_2" localSheetId="5" hidden="1">{#N/A,#N/A,TRUE,"Basic";#N/A,#N/A,TRUE,"EXT-TABLE";#N/A,#N/A,TRUE,"STEEL";#N/A,#N/A,TRUE,"INT-Table";#N/A,#N/A,TRUE,"STEEL";#N/A,#N/A,TRUE,"Door"}</definedName>
    <definedName name="area1_5_2" localSheetId="3" hidden="1">{#N/A,#N/A,TRUE,"Basic";#N/A,#N/A,TRUE,"EXT-TABLE";#N/A,#N/A,TRUE,"STEEL";#N/A,#N/A,TRUE,"INT-Table";#N/A,#N/A,TRUE,"STEEL";#N/A,#N/A,TRUE,"Door"}</definedName>
    <definedName name="area1_5_2" localSheetId="24" hidden="1">{#N/A,#N/A,TRUE,"Basic";#N/A,#N/A,TRUE,"EXT-TABLE";#N/A,#N/A,TRUE,"STEEL";#N/A,#N/A,TRUE,"INT-Table";#N/A,#N/A,TRUE,"STEEL";#N/A,#N/A,TRUE,"Door"}</definedName>
    <definedName name="area1_5_2" localSheetId="4" hidden="1">{#N/A,#N/A,TRUE,"Basic";#N/A,#N/A,TRUE,"EXT-TABLE";#N/A,#N/A,TRUE,"STEEL";#N/A,#N/A,TRUE,"INT-Table";#N/A,#N/A,TRUE,"STEEL";#N/A,#N/A,TRUE,"Door"}</definedName>
    <definedName name="area1_5_2" localSheetId="0" hidden="1">{#N/A,#N/A,TRUE,"Basic";#N/A,#N/A,TRUE,"EXT-TABLE";#N/A,#N/A,TRUE,"STEEL";#N/A,#N/A,TRUE,"INT-Table";#N/A,#N/A,TRUE,"STEEL";#N/A,#N/A,TRUE,"Door"}</definedName>
    <definedName name="area1_5_2" localSheetId="23" hidden="1">{#N/A,#N/A,TRUE,"Basic";#N/A,#N/A,TRUE,"EXT-TABLE";#N/A,#N/A,TRUE,"STEEL";#N/A,#N/A,TRUE,"INT-Table";#N/A,#N/A,TRUE,"STEEL";#N/A,#N/A,TRUE,"Door"}</definedName>
    <definedName name="area1_5_2" hidden="1">{#N/A,#N/A,TRUE,"Basic";#N/A,#N/A,TRUE,"EXT-TABLE";#N/A,#N/A,TRUE,"STEEL";#N/A,#N/A,TRUE,"INT-Table";#N/A,#N/A,TRUE,"STEEL";#N/A,#N/A,TRUE,"Door"}</definedName>
    <definedName name="armor" localSheetId="5" hidden="1">{#N/A,#N/A,FALSE,"전체집계표";#N/A,#N/A,FALSE,"안벽30000";#N/A,#N/A,FALSE,"안벽20000";#N/A,#N/A,FALSE,"내호안";#N/A,#N/A,FALSE,"외호안";#N/A,#N/A,FALSE,"준설토A";#N/A,#N/A,FALSE,"준설토B";#N/A,#N/A,FALSE,"적출장"}</definedName>
    <definedName name="armor" localSheetId="3" hidden="1">{#N/A,#N/A,FALSE,"전체집계표";#N/A,#N/A,FALSE,"안벽30000";#N/A,#N/A,FALSE,"안벽20000";#N/A,#N/A,FALSE,"내호안";#N/A,#N/A,FALSE,"외호안";#N/A,#N/A,FALSE,"준설토A";#N/A,#N/A,FALSE,"준설토B";#N/A,#N/A,FALSE,"적출장"}</definedName>
    <definedName name="armor" localSheetId="24" hidden="1">{#N/A,#N/A,FALSE,"전체집계표";#N/A,#N/A,FALSE,"안벽30000";#N/A,#N/A,FALSE,"안벽20000";#N/A,#N/A,FALSE,"내호안";#N/A,#N/A,FALSE,"외호안";#N/A,#N/A,FALSE,"준설토A";#N/A,#N/A,FALSE,"준설토B";#N/A,#N/A,FALSE,"적출장"}</definedName>
    <definedName name="armor" localSheetId="4" hidden="1">{#N/A,#N/A,FALSE,"전체집계표";#N/A,#N/A,FALSE,"안벽30000";#N/A,#N/A,FALSE,"안벽20000";#N/A,#N/A,FALSE,"내호안";#N/A,#N/A,FALSE,"외호안";#N/A,#N/A,FALSE,"준설토A";#N/A,#N/A,FALSE,"준설토B";#N/A,#N/A,FALSE,"적출장"}</definedName>
    <definedName name="armor" localSheetId="0" hidden="1">{#N/A,#N/A,FALSE,"전체집계표";#N/A,#N/A,FALSE,"안벽30000";#N/A,#N/A,FALSE,"안벽20000";#N/A,#N/A,FALSE,"내호안";#N/A,#N/A,FALSE,"외호안";#N/A,#N/A,FALSE,"준설토A";#N/A,#N/A,FALSE,"준설토B";#N/A,#N/A,FALSE,"적출장"}</definedName>
    <definedName name="armor" localSheetId="23" hidden="1">{#N/A,#N/A,FALSE,"전체집계표";#N/A,#N/A,FALSE,"안벽30000";#N/A,#N/A,FALSE,"안벽20000";#N/A,#N/A,FALSE,"내호안";#N/A,#N/A,FALSE,"외호안";#N/A,#N/A,FALSE,"준설토A";#N/A,#N/A,FALSE,"준설토B";#N/A,#N/A,FALSE,"적출장"}</definedName>
    <definedName name="armor" hidden="1">{#N/A,#N/A,FALSE,"전체집계표";#N/A,#N/A,FALSE,"안벽30000";#N/A,#N/A,FALSE,"안벽20000";#N/A,#N/A,FALSE,"내호안";#N/A,#N/A,FALSE,"외호안";#N/A,#N/A,FALSE,"준설토A";#N/A,#N/A,FALSE,"준설토B";#N/A,#N/A,FALSE,"적출장"}</definedName>
    <definedName name="ARPASEVAN" localSheetId="5" hidden="1">{#N/A,#N/A,FALSE,"CCTV"}</definedName>
    <definedName name="ARPASEVAN" localSheetId="3" hidden="1">{#N/A,#N/A,FALSE,"CCTV"}</definedName>
    <definedName name="ARPASEVAN" localSheetId="24" hidden="1">{#N/A,#N/A,FALSE,"CCTV"}</definedName>
    <definedName name="ARPASEVAN" localSheetId="4" hidden="1">{#N/A,#N/A,FALSE,"CCTV"}</definedName>
    <definedName name="ARPASEVAN" localSheetId="0" hidden="1">{#N/A,#N/A,FALSE,"CCTV"}</definedName>
    <definedName name="ARPASEVAN" localSheetId="23" hidden="1">{#N/A,#N/A,FALSE,"CCTV"}</definedName>
    <definedName name="ARPASEVAN" hidden="1">{#N/A,#N/A,FALSE,"CCTV"}</definedName>
    <definedName name="asas" localSheetId="5" hidden="1">{#N/A,#N/A,TRUE,"Basic";#N/A,#N/A,TRUE,"EXT-TABLE";#N/A,#N/A,TRUE,"STEEL";#N/A,#N/A,TRUE,"INT-Table";#N/A,#N/A,TRUE,"STEEL";#N/A,#N/A,TRUE,"Door"}</definedName>
    <definedName name="asas" localSheetId="3" hidden="1">{#N/A,#N/A,TRUE,"Basic";#N/A,#N/A,TRUE,"EXT-TABLE";#N/A,#N/A,TRUE,"STEEL";#N/A,#N/A,TRUE,"INT-Table";#N/A,#N/A,TRUE,"STEEL";#N/A,#N/A,TRUE,"Door"}</definedName>
    <definedName name="asas" localSheetId="24" hidden="1">{#N/A,#N/A,TRUE,"Basic";#N/A,#N/A,TRUE,"EXT-TABLE";#N/A,#N/A,TRUE,"STEEL";#N/A,#N/A,TRUE,"INT-Table";#N/A,#N/A,TRUE,"STEEL";#N/A,#N/A,TRUE,"Door"}</definedName>
    <definedName name="asas" localSheetId="4" hidden="1">{#N/A,#N/A,TRUE,"Basic";#N/A,#N/A,TRUE,"EXT-TABLE";#N/A,#N/A,TRUE,"STEEL";#N/A,#N/A,TRUE,"INT-Table";#N/A,#N/A,TRUE,"STEEL";#N/A,#N/A,TRUE,"Door"}</definedName>
    <definedName name="asas" localSheetId="0" hidden="1">{#N/A,#N/A,TRUE,"Basic";#N/A,#N/A,TRUE,"EXT-TABLE";#N/A,#N/A,TRUE,"STEEL";#N/A,#N/A,TRUE,"INT-Table";#N/A,#N/A,TRUE,"STEEL";#N/A,#N/A,TRUE,"Door"}</definedName>
    <definedName name="asas" localSheetId="23" hidden="1">{#N/A,#N/A,TRUE,"Basic";#N/A,#N/A,TRUE,"EXT-TABLE";#N/A,#N/A,TRUE,"STEEL";#N/A,#N/A,TRUE,"INT-Table";#N/A,#N/A,TRUE,"STEEL";#N/A,#N/A,TRUE,"Door"}</definedName>
    <definedName name="asas" hidden="1">{#N/A,#N/A,TRUE,"Basic";#N/A,#N/A,TRUE,"EXT-TABLE";#N/A,#N/A,TRUE,"STEEL";#N/A,#N/A,TRUE,"INT-Table";#N/A,#N/A,TRUE,"STEEL";#N/A,#N/A,TRUE,"Door"}</definedName>
    <definedName name="asas_1" localSheetId="5" hidden="1">{#N/A,#N/A,TRUE,"Basic";#N/A,#N/A,TRUE,"EXT-TABLE";#N/A,#N/A,TRUE,"STEEL";#N/A,#N/A,TRUE,"INT-Table";#N/A,#N/A,TRUE,"STEEL";#N/A,#N/A,TRUE,"Door"}</definedName>
    <definedName name="asas_1" localSheetId="3" hidden="1">{#N/A,#N/A,TRUE,"Basic";#N/A,#N/A,TRUE,"EXT-TABLE";#N/A,#N/A,TRUE,"STEEL";#N/A,#N/A,TRUE,"INT-Table";#N/A,#N/A,TRUE,"STEEL";#N/A,#N/A,TRUE,"Door"}</definedName>
    <definedName name="asas_1" localSheetId="24" hidden="1">{#N/A,#N/A,TRUE,"Basic";#N/A,#N/A,TRUE,"EXT-TABLE";#N/A,#N/A,TRUE,"STEEL";#N/A,#N/A,TRUE,"INT-Table";#N/A,#N/A,TRUE,"STEEL";#N/A,#N/A,TRUE,"Door"}</definedName>
    <definedName name="asas_1" localSheetId="4" hidden="1">{#N/A,#N/A,TRUE,"Basic";#N/A,#N/A,TRUE,"EXT-TABLE";#N/A,#N/A,TRUE,"STEEL";#N/A,#N/A,TRUE,"INT-Table";#N/A,#N/A,TRUE,"STEEL";#N/A,#N/A,TRUE,"Door"}</definedName>
    <definedName name="asas_1" localSheetId="0" hidden="1">{#N/A,#N/A,TRUE,"Basic";#N/A,#N/A,TRUE,"EXT-TABLE";#N/A,#N/A,TRUE,"STEEL";#N/A,#N/A,TRUE,"INT-Table";#N/A,#N/A,TRUE,"STEEL";#N/A,#N/A,TRUE,"Door"}</definedName>
    <definedName name="asas_1" localSheetId="23" hidden="1">{#N/A,#N/A,TRUE,"Basic";#N/A,#N/A,TRUE,"EXT-TABLE";#N/A,#N/A,TRUE,"STEEL";#N/A,#N/A,TRUE,"INT-Table";#N/A,#N/A,TRUE,"STEEL";#N/A,#N/A,TRUE,"Door"}</definedName>
    <definedName name="asas_1" hidden="1">{#N/A,#N/A,TRUE,"Basic";#N/A,#N/A,TRUE,"EXT-TABLE";#N/A,#N/A,TRUE,"STEEL";#N/A,#N/A,TRUE,"INT-Table";#N/A,#N/A,TRUE,"STEEL";#N/A,#N/A,TRUE,"Door"}</definedName>
    <definedName name="asas_1_1" localSheetId="5" hidden="1">{#N/A,#N/A,TRUE,"Basic";#N/A,#N/A,TRUE,"EXT-TABLE";#N/A,#N/A,TRUE,"STEEL";#N/A,#N/A,TRUE,"INT-Table";#N/A,#N/A,TRUE,"STEEL";#N/A,#N/A,TRUE,"Door"}</definedName>
    <definedName name="asas_1_1" localSheetId="3" hidden="1">{#N/A,#N/A,TRUE,"Basic";#N/A,#N/A,TRUE,"EXT-TABLE";#N/A,#N/A,TRUE,"STEEL";#N/A,#N/A,TRUE,"INT-Table";#N/A,#N/A,TRUE,"STEEL";#N/A,#N/A,TRUE,"Door"}</definedName>
    <definedName name="asas_1_1" localSheetId="24" hidden="1">{#N/A,#N/A,TRUE,"Basic";#N/A,#N/A,TRUE,"EXT-TABLE";#N/A,#N/A,TRUE,"STEEL";#N/A,#N/A,TRUE,"INT-Table";#N/A,#N/A,TRUE,"STEEL";#N/A,#N/A,TRUE,"Door"}</definedName>
    <definedName name="asas_1_1" localSheetId="4" hidden="1">{#N/A,#N/A,TRUE,"Basic";#N/A,#N/A,TRUE,"EXT-TABLE";#N/A,#N/A,TRUE,"STEEL";#N/A,#N/A,TRUE,"INT-Table";#N/A,#N/A,TRUE,"STEEL";#N/A,#N/A,TRUE,"Door"}</definedName>
    <definedName name="asas_1_1" localSheetId="0" hidden="1">{#N/A,#N/A,TRUE,"Basic";#N/A,#N/A,TRUE,"EXT-TABLE";#N/A,#N/A,TRUE,"STEEL";#N/A,#N/A,TRUE,"INT-Table";#N/A,#N/A,TRUE,"STEEL";#N/A,#N/A,TRUE,"Door"}</definedName>
    <definedName name="asas_1_1" localSheetId="23" hidden="1">{#N/A,#N/A,TRUE,"Basic";#N/A,#N/A,TRUE,"EXT-TABLE";#N/A,#N/A,TRUE,"STEEL";#N/A,#N/A,TRUE,"INT-Table";#N/A,#N/A,TRUE,"STEEL";#N/A,#N/A,TRUE,"Door"}</definedName>
    <definedName name="asas_1_1" hidden="1">{#N/A,#N/A,TRUE,"Basic";#N/A,#N/A,TRUE,"EXT-TABLE";#N/A,#N/A,TRUE,"STEEL";#N/A,#N/A,TRUE,"INT-Table";#N/A,#N/A,TRUE,"STEEL";#N/A,#N/A,TRUE,"Door"}</definedName>
    <definedName name="asas_1_2" localSheetId="5" hidden="1">{#N/A,#N/A,TRUE,"Basic";#N/A,#N/A,TRUE,"EXT-TABLE";#N/A,#N/A,TRUE,"STEEL";#N/A,#N/A,TRUE,"INT-Table";#N/A,#N/A,TRUE,"STEEL";#N/A,#N/A,TRUE,"Door"}</definedName>
    <definedName name="asas_1_2" localSheetId="3" hidden="1">{#N/A,#N/A,TRUE,"Basic";#N/A,#N/A,TRUE,"EXT-TABLE";#N/A,#N/A,TRUE,"STEEL";#N/A,#N/A,TRUE,"INT-Table";#N/A,#N/A,TRUE,"STEEL";#N/A,#N/A,TRUE,"Door"}</definedName>
    <definedName name="asas_1_2" localSheetId="24" hidden="1">{#N/A,#N/A,TRUE,"Basic";#N/A,#N/A,TRUE,"EXT-TABLE";#N/A,#N/A,TRUE,"STEEL";#N/A,#N/A,TRUE,"INT-Table";#N/A,#N/A,TRUE,"STEEL";#N/A,#N/A,TRUE,"Door"}</definedName>
    <definedName name="asas_1_2" localSheetId="4" hidden="1">{#N/A,#N/A,TRUE,"Basic";#N/A,#N/A,TRUE,"EXT-TABLE";#N/A,#N/A,TRUE,"STEEL";#N/A,#N/A,TRUE,"INT-Table";#N/A,#N/A,TRUE,"STEEL";#N/A,#N/A,TRUE,"Door"}</definedName>
    <definedName name="asas_1_2" localSheetId="0" hidden="1">{#N/A,#N/A,TRUE,"Basic";#N/A,#N/A,TRUE,"EXT-TABLE";#N/A,#N/A,TRUE,"STEEL";#N/A,#N/A,TRUE,"INT-Table";#N/A,#N/A,TRUE,"STEEL";#N/A,#N/A,TRUE,"Door"}</definedName>
    <definedName name="asas_1_2" localSheetId="23" hidden="1">{#N/A,#N/A,TRUE,"Basic";#N/A,#N/A,TRUE,"EXT-TABLE";#N/A,#N/A,TRUE,"STEEL";#N/A,#N/A,TRUE,"INT-Table";#N/A,#N/A,TRUE,"STEEL";#N/A,#N/A,TRUE,"Door"}</definedName>
    <definedName name="asas_1_2" hidden="1">{#N/A,#N/A,TRUE,"Basic";#N/A,#N/A,TRUE,"EXT-TABLE";#N/A,#N/A,TRUE,"STEEL";#N/A,#N/A,TRUE,"INT-Table";#N/A,#N/A,TRUE,"STEEL";#N/A,#N/A,TRUE,"Door"}</definedName>
    <definedName name="asas_2" localSheetId="5" hidden="1">{#N/A,#N/A,TRUE,"Basic";#N/A,#N/A,TRUE,"EXT-TABLE";#N/A,#N/A,TRUE,"STEEL";#N/A,#N/A,TRUE,"INT-Table";#N/A,#N/A,TRUE,"STEEL";#N/A,#N/A,TRUE,"Door"}</definedName>
    <definedName name="asas_2" localSheetId="3" hidden="1">{#N/A,#N/A,TRUE,"Basic";#N/A,#N/A,TRUE,"EXT-TABLE";#N/A,#N/A,TRUE,"STEEL";#N/A,#N/A,TRUE,"INT-Table";#N/A,#N/A,TRUE,"STEEL";#N/A,#N/A,TRUE,"Door"}</definedName>
    <definedName name="asas_2" localSheetId="24" hidden="1">{#N/A,#N/A,TRUE,"Basic";#N/A,#N/A,TRUE,"EXT-TABLE";#N/A,#N/A,TRUE,"STEEL";#N/A,#N/A,TRUE,"INT-Table";#N/A,#N/A,TRUE,"STEEL";#N/A,#N/A,TRUE,"Door"}</definedName>
    <definedName name="asas_2" localSheetId="4" hidden="1">{#N/A,#N/A,TRUE,"Basic";#N/A,#N/A,TRUE,"EXT-TABLE";#N/A,#N/A,TRUE,"STEEL";#N/A,#N/A,TRUE,"INT-Table";#N/A,#N/A,TRUE,"STEEL";#N/A,#N/A,TRUE,"Door"}</definedName>
    <definedName name="asas_2" localSheetId="0" hidden="1">{#N/A,#N/A,TRUE,"Basic";#N/A,#N/A,TRUE,"EXT-TABLE";#N/A,#N/A,TRUE,"STEEL";#N/A,#N/A,TRUE,"INT-Table";#N/A,#N/A,TRUE,"STEEL";#N/A,#N/A,TRUE,"Door"}</definedName>
    <definedName name="asas_2" localSheetId="23" hidden="1">{#N/A,#N/A,TRUE,"Basic";#N/A,#N/A,TRUE,"EXT-TABLE";#N/A,#N/A,TRUE,"STEEL";#N/A,#N/A,TRUE,"INT-Table";#N/A,#N/A,TRUE,"STEEL";#N/A,#N/A,TRUE,"Door"}</definedName>
    <definedName name="asas_2" hidden="1">{#N/A,#N/A,TRUE,"Basic";#N/A,#N/A,TRUE,"EXT-TABLE";#N/A,#N/A,TRUE,"STEEL";#N/A,#N/A,TRUE,"INT-Table";#N/A,#N/A,TRUE,"STEEL";#N/A,#N/A,TRUE,"Door"}</definedName>
    <definedName name="asas_2_1" localSheetId="5" hidden="1">{#N/A,#N/A,TRUE,"Basic";#N/A,#N/A,TRUE,"EXT-TABLE";#N/A,#N/A,TRUE,"STEEL";#N/A,#N/A,TRUE,"INT-Table";#N/A,#N/A,TRUE,"STEEL";#N/A,#N/A,TRUE,"Door"}</definedName>
    <definedName name="asas_2_1" localSheetId="3" hidden="1">{#N/A,#N/A,TRUE,"Basic";#N/A,#N/A,TRUE,"EXT-TABLE";#N/A,#N/A,TRUE,"STEEL";#N/A,#N/A,TRUE,"INT-Table";#N/A,#N/A,TRUE,"STEEL";#N/A,#N/A,TRUE,"Door"}</definedName>
    <definedName name="asas_2_1" localSheetId="24" hidden="1">{#N/A,#N/A,TRUE,"Basic";#N/A,#N/A,TRUE,"EXT-TABLE";#N/A,#N/A,TRUE,"STEEL";#N/A,#N/A,TRUE,"INT-Table";#N/A,#N/A,TRUE,"STEEL";#N/A,#N/A,TRUE,"Door"}</definedName>
    <definedName name="asas_2_1" localSheetId="4" hidden="1">{#N/A,#N/A,TRUE,"Basic";#N/A,#N/A,TRUE,"EXT-TABLE";#N/A,#N/A,TRUE,"STEEL";#N/A,#N/A,TRUE,"INT-Table";#N/A,#N/A,TRUE,"STEEL";#N/A,#N/A,TRUE,"Door"}</definedName>
    <definedName name="asas_2_1" localSheetId="0" hidden="1">{#N/A,#N/A,TRUE,"Basic";#N/A,#N/A,TRUE,"EXT-TABLE";#N/A,#N/A,TRUE,"STEEL";#N/A,#N/A,TRUE,"INT-Table";#N/A,#N/A,TRUE,"STEEL";#N/A,#N/A,TRUE,"Door"}</definedName>
    <definedName name="asas_2_1" localSheetId="23" hidden="1">{#N/A,#N/A,TRUE,"Basic";#N/A,#N/A,TRUE,"EXT-TABLE";#N/A,#N/A,TRUE,"STEEL";#N/A,#N/A,TRUE,"INT-Table";#N/A,#N/A,TRUE,"STEEL";#N/A,#N/A,TRUE,"Door"}</definedName>
    <definedName name="asas_2_1" hidden="1">{#N/A,#N/A,TRUE,"Basic";#N/A,#N/A,TRUE,"EXT-TABLE";#N/A,#N/A,TRUE,"STEEL";#N/A,#N/A,TRUE,"INT-Table";#N/A,#N/A,TRUE,"STEEL";#N/A,#N/A,TRUE,"Door"}</definedName>
    <definedName name="asas_2_2" localSheetId="5" hidden="1">{#N/A,#N/A,TRUE,"Basic";#N/A,#N/A,TRUE,"EXT-TABLE";#N/A,#N/A,TRUE,"STEEL";#N/A,#N/A,TRUE,"INT-Table";#N/A,#N/A,TRUE,"STEEL";#N/A,#N/A,TRUE,"Door"}</definedName>
    <definedName name="asas_2_2" localSheetId="3" hidden="1">{#N/A,#N/A,TRUE,"Basic";#N/A,#N/A,TRUE,"EXT-TABLE";#N/A,#N/A,TRUE,"STEEL";#N/A,#N/A,TRUE,"INT-Table";#N/A,#N/A,TRUE,"STEEL";#N/A,#N/A,TRUE,"Door"}</definedName>
    <definedName name="asas_2_2" localSheetId="24" hidden="1">{#N/A,#N/A,TRUE,"Basic";#N/A,#N/A,TRUE,"EXT-TABLE";#N/A,#N/A,TRUE,"STEEL";#N/A,#N/A,TRUE,"INT-Table";#N/A,#N/A,TRUE,"STEEL";#N/A,#N/A,TRUE,"Door"}</definedName>
    <definedName name="asas_2_2" localSheetId="4" hidden="1">{#N/A,#N/A,TRUE,"Basic";#N/A,#N/A,TRUE,"EXT-TABLE";#N/A,#N/A,TRUE,"STEEL";#N/A,#N/A,TRUE,"INT-Table";#N/A,#N/A,TRUE,"STEEL";#N/A,#N/A,TRUE,"Door"}</definedName>
    <definedName name="asas_2_2" localSheetId="0" hidden="1">{#N/A,#N/A,TRUE,"Basic";#N/A,#N/A,TRUE,"EXT-TABLE";#N/A,#N/A,TRUE,"STEEL";#N/A,#N/A,TRUE,"INT-Table";#N/A,#N/A,TRUE,"STEEL";#N/A,#N/A,TRUE,"Door"}</definedName>
    <definedName name="asas_2_2" localSheetId="23" hidden="1">{#N/A,#N/A,TRUE,"Basic";#N/A,#N/A,TRUE,"EXT-TABLE";#N/A,#N/A,TRUE,"STEEL";#N/A,#N/A,TRUE,"INT-Table";#N/A,#N/A,TRUE,"STEEL";#N/A,#N/A,TRUE,"Door"}</definedName>
    <definedName name="asas_2_2" hidden="1">{#N/A,#N/A,TRUE,"Basic";#N/A,#N/A,TRUE,"EXT-TABLE";#N/A,#N/A,TRUE,"STEEL";#N/A,#N/A,TRUE,"INT-Table";#N/A,#N/A,TRUE,"STEEL";#N/A,#N/A,TRUE,"Door"}</definedName>
    <definedName name="asas_3" localSheetId="5" hidden="1">{#N/A,#N/A,TRUE,"Basic";#N/A,#N/A,TRUE,"EXT-TABLE";#N/A,#N/A,TRUE,"STEEL";#N/A,#N/A,TRUE,"INT-Table";#N/A,#N/A,TRUE,"STEEL";#N/A,#N/A,TRUE,"Door"}</definedName>
    <definedName name="asas_3" localSheetId="3" hidden="1">{#N/A,#N/A,TRUE,"Basic";#N/A,#N/A,TRUE,"EXT-TABLE";#N/A,#N/A,TRUE,"STEEL";#N/A,#N/A,TRUE,"INT-Table";#N/A,#N/A,TRUE,"STEEL";#N/A,#N/A,TRUE,"Door"}</definedName>
    <definedName name="asas_3" localSheetId="24" hidden="1">{#N/A,#N/A,TRUE,"Basic";#N/A,#N/A,TRUE,"EXT-TABLE";#N/A,#N/A,TRUE,"STEEL";#N/A,#N/A,TRUE,"INT-Table";#N/A,#N/A,TRUE,"STEEL";#N/A,#N/A,TRUE,"Door"}</definedName>
    <definedName name="asas_3" localSheetId="4" hidden="1">{#N/A,#N/A,TRUE,"Basic";#N/A,#N/A,TRUE,"EXT-TABLE";#N/A,#N/A,TRUE,"STEEL";#N/A,#N/A,TRUE,"INT-Table";#N/A,#N/A,TRUE,"STEEL";#N/A,#N/A,TRUE,"Door"}</definedName>
    <definedName name="asas_3" localSheetId="0" hidden="1">{#N/A,#N/A,TRUE,"Basic";#N/A,#N/A,TRUE,"EXT-TABLE";#N/A,#N/A,TRUE,"STEEL";#N/A,#N/A,TRUE,"INT-Table";#N/A,#N/A,TRUE,"STEEL";#N/A,#N/A,TRUE,"Door"}</definedName>
    <definedName name="asas_3" localSheetId="23" hidden="1">{#N/A,#N/A,TRUE,"Basic";#N/A,#N/A,TRUE,"EXT-TABLE";#N/A,#N/A,TRUE,"STEEL";#N/A,#N/A,TRUE,"INT-Table";#N/A,#N/A,TRUE,"STEEL";#N/A,#N/A,TRUE,"Door"}</definedName>
    <definedName name="asas_3" hidden="1">{#N/A,#N/A,TRUE,"Basic";#N/A,#N/A,TRUE,"EXT-TABLE";#N/A,#N/A,TRUE,"STEEL";#N/A,#N/A,TRUE,"INT-Table";#N/A,#N/A,TRUE,"STEEL";#N/A,#N/A,TRUE,"Door"}</definedName>
    <definedName name="asas_3_1" localSheetId="5" hidden="1">{#N/A,#N/A,TRUE,"Basic";#N/A,#N/A,TRUE,"EXT-TABLE";#N/A,#N/A,TRUE,"STEEL";#N/A,#N/A,TRUE,"INT-Table";#N/A,#N/A,TRUE,"STEEL";#N/A,#N/A,TRUE,"Door"}</definedName>
    <definedName name="asas_3_1" localSheetId="3" hidden="1">{#N/A,#N/A,TRUE,"Basic";#N/A,#N/A,TRUE,"EXT-TABLE";#N/A,#N/A,TRUE,"STEEL";#N/A,#N/A,TRUE,"INT-Table";#N/A,#N/A,TRUE,"STEEL";#N/A,#N/A,TRUE,"Door"}</definedName>
    <definedName name="asas_3_1" localSheetId="24" hidden="1">{#N/A,#N/A,TRUE,"Basic";#N/A,#N/A,TRUE,"EXT-TABLE";#N/A,#N/A,TRUE,"STEEL";#N/A,#N/A,TRUE,"INT-Table";#N/A,#N/A,TRUE,"STEEL";#N/A,#N/A,TRUE,"Door"}</definedName>
    <definedName name="asas_3_1" localSheetId="4" hidden="1">{#N/A,#N/A,TRUE,"Basic";#N/A,#N/A,TRUE,"EXT-TABLE";#N/A,#N/A,TRUE,"STEEL";#N/A,#N/A,TRUE,"INT-Table";#N/A,#N/A,TRUE,"STEEL";#N/A,#N/A,TRUE,"Door"}</definedName>
    <definedName name="asas_3_1" localSheetId="0" hidden="1">{#N/A,#N/A,TRUE,"Basic";#N/A,#N/A,TRUE,"EXT-TABLE";#N/A,#N/A,TRUE,"STEEL";#N/A,#N/A,TRUE,"INT-Table";#N/A,#N/A,TRUE,"STEEL";#N/A,#N/A,TRUE,"Door"}</definedName>
    <definedName name="asas_3_1" localSheetId="23" hidden="1">{#N/A,#N/A,TRUE,"Basic";#N/A,#N/A,TRUE,"EXT-TABLE";#N/A,#N/A,TRUE,"STEEL";#N/A,#N/A,TRUE,"INT-Table";#N/A,#N/A,TRUE,"STEEL";#N/A,#N/A,TRUE,"Door"}</definedName>
    <definedName name="asas_3_1" hidden="1">{#N/A,#N/A,TRUE,"Basic";#N/A,#N/A,TRUE,"EXT-TABLE";#N/A,#N/A,TRUE,"STEEL";#N/A,#N/A,TRUE,"INT-Table";#N/A,#N/A,TRUE,"STEEL";#N/A,#N/A,TRUE,"Door"}</definedName>
    <definedName name="asas_3_2" localSheetId="5" hidden="1">{#N/A,#N/A,TRUE,"Basic";#N/A,#N/A,TRUE,"EXT-TABLE";#N/A,#N/A,TRUE,"STEEL";#N/A,#N/A,TRUE,"INT-Table";#N/A,#N/A,TRUE,"STEEL";#N/A,#N/A,TRUE,"Door"}</definedName>
    <definedName name="asas_3_2" localSheetId="3" hidden="1">{#N/A,#N/A,TRUE,"Basic";#N/A,#N/A,TRUE,"EXT-TABLE";#N/A,#N/A,TRUE,"STEEL";#N/A,#N/A,TRUE,"INT-Table";#N/A,#N/A,TRUE,"STEEL";#N/A,#N/A,TRUE,"Door"}</definedName>
    <definedName name="asas_3_2" localSheetId="24" hidden="1">{#N/A,#N/A,TRUE,"Basic";#N/A,#N/A,TRUE,"EXT-TABLE";#N/A,#N/A,TRUE,"STEEL";#N/A,#N/A,TRUE,"INT-Table";#N/A,#N/A,TRUE,"STEEL";#N/A,#N/A,TRUE,"Door"}</definedName>
    <definedName name="asas_3_2" localSheetId="4" hidden="1">{#N/A,#N/A,TRUE,"Basic";#N/A,#N/A,TRUE,"EXT-TABLE";#N/A,#N/A,TRUE,"STEEL";#N/A,#N/A,TRUE,"INT-Table";#N/A,#N/A,TRUE,"STEEL";#N/A,#N/A,TRUE,"Door"}</definedName>
    <definedName name="asas_3_2" localSheetId="0" hidden="1">{#N/A,#N/A,TRUE,"Basic";#N/A,#N/A,TRUE,"EXT-TABLE";#N/A,#N/A,TRUE,"STEEL";#N/A,#N/A,TRUE,"INT-Table";#N/A,#N/A,TRUE,"STEEL";#N/A,#N/A,TRUE,"Door"}</definedName>
    <definedName name="asas_3_2" localSheetId="23" hidden="1">{#N/A,#N/A,TRUE,"Basic";#N/A,#N/A,TRUE,"EXT-TABLE";#N/A,#N/A,TRUE,"STEEL";#N/A,#N/A,TRUE,"INT-Table";#N/A,#N/A,TRUE,"STEEL";#N/A,#N/A,TRUE,"Door"}</definedName>
    <definedName name="asas_3_2" hidden="1">{#N/A,#N/A,TRUE,"Basic";#N/A,#N/A,TRUE,"EXT-TABLE";#N/A,#N/A,TRUE,"STEEL";#N/A,#N/A,TRUE,"INT-Table";#N/A,#N/A,TRUE,"STEEL";#N/A,#N/A,TRUE,"Door"}</definedName>
    <definedName name="asas_4" localSheetId="5" hidden="1">{#N/A,#N/A,TRUE,"Basic";#N/A,#N/A,TRUE,"EXT-TABLE";#N/A,#N/A,TRUE,"STEEL";#N/A,#N/A,TRUE,"INT-Table";#N/A,#N/A,TRUE,"STEEL";#N/A,#N/A,TRUE,"Door"}</definedName>
    <definedName name="asas_4" localSheetId="3" hidden="1">{#N/A,#N/A,TRUE,"Basic";#N/A,#N/A,TRUE,"EXT-TABLE";#N/A,#N/A,TRUE,"STEEL";#N/A,#N/A,TRUE,"INT-Table";#N/A,#N/A,TRUE,"STEEL";#N/A,#N/A,TRUE,"Door"}</definedName>
    <definedName name="asas_4" localSheetId="24" hidden="1">{#N/A,#N/A,TRUE,"Basic";#N/A,#N/A,TRUE,"EXT-TABLE";#N/A,#N/A,TRUE,"STEEL";#N/A,#N/A,TRUE,"INT-Table";#N/A,#N/A,TRUE,"STEEL";#N/A,#N/A,TRUE,"Door"}</definedName>
    <definedName name="asas_4" localSheetId="4" hidden="1">{#N/A,#N/A,TRUE,"Basic";#N/A,#N/A,TRUE,"EXT-TABLE";#N/A,#N/A,TRUE,"STEEL";#N/A,#N/A,TRUE,"INT-Table";#N/A,#N/A,TRUE,"STEEL";#N/A,#N/A,TRUE,"Door"}</definedName>
    <definedName name="asas_4" localSheetId="0" hidden="1">{#N/A,#N/A,TRUE,"Basic";#N/A,#N/A,TRUE,"EXT-TABLE";#N/A,#N/A,TRUE,"STEEL";#N/A,#N/A,TRUE,"INT-Table";#N/A,#N/A,TRUE,"STEEL";#N/A,#N/A,TRUE,"Door"}</definedName>
    <definedName name="asas_4" localSheetId="23" hidden="1">{#N/A,#N/A,TRUE,"Basic";#N/A,#N/A,TRUE,"EXT-TABLE";#N/A,#N/A,TRUE,"STEEL";#N/A,#N/A,TRUE,"INT-Table";#N/A,#N/A,TRUE,"STEEL";#N/A,#N/A,TRUE,"Door"}</definedName>
    <definedName name="asas_4" hidden="1">{#N/A,#N/A,TRUE,"Basic";#N/A,#N/A,TRUE,"EXT-TABLE";#N/A,#N/A,TRUE,"STEEL";#N/A,#N/A,TRUE,"INT-Table";#N/A,#N/A,TRUE,"STEEL";#N/A,#N/A,TRUE,"Door"}</definedName>
    <definedName name="asas_4_1" localSheetId="5" hidden="1">{#N/A,#N/A,TRUE,"Basic";#N/A,#N/A,TRUE,"EXT-TABLE";#N/A,#N/A,TRUE,"STEEL";#N/A,#N/A,TRUE,"INT-Table";#N/A,#N/A,TRUE,"STEEL";#N/A,#N/A,TRUE,"Door"}</definedName>
    <definedName name="asas_4_1" localSheetId="3" hidden="1">{#N/A,#N/A,TRUE,"Basic";#N/A,#N/A,TRUE,"EXT-TABLE";#N/A,#N/A,TRUE,"STEEL";#N/A,#N/A,TRUE,"INT-Table";#N/A,#N/A,TRUE,"STEEL";#N/A,#N/A,TRUE,"Door"}</definedName>
    <definedName name="asas_4_1" localSheetId="24" hidden="1">{#N/A,#N/A,TRUE,"Basic";#N/A,#N/A,TRUE,"EXT-TABLE";#N/A,#N/A,TRUE,"STEEL";#N/A,#N/A,TRUE,"INT-Table";#N/A,#N/A,TRUE,"STEEL";#N/A,#N/A,TRUE,"Door"}</definedName>
    <definedName name="asas_4_1" localSheetId="4" hidden="1">{#N/A,#N/A,TRUE,"Basic";#N/A,#N/A,TRUE,"EXT-TABLE";#N/A,#N/A,TRUE,"STEEL";#N/A,#N/A,TRUE,"INT-Table";#N/A,#N/A,TRUE,"STEEL";#N/A,#N/A,TRUE,"Door"}</definedName>
    <definedName name="asas_4_1" localSheetId="0" hidden="1">{#N/A,#N/A,TRUE,"Basic";#N/A,#N/A,TRUE,"EXT-TABLE";#N/A,#N/A,TRUE,"STEEL";#N/A,#N/A,TRUE,"INT-Table";#N/A,#N/A,TRUE,"STEEL";#N/A,#N/A,TRUE,"Door"}</definedName>
    <definedName name="asas_4_1" localSheetId="23" hidden="1">{#N/A,#N/A,TRUE,"Basic";#N/A,#N/A,TRUE,"EXT-TABLE";#N/A,#N/A,TRUE,"STEEL";#N/A,#N/A,TRUE,"INT-Table";#N/A,#N/A,TRUE,"STEEL";#N/A,#N/A,TRUE,"Door"}</definedName>
    <definedName name="asas_4_1" hidden="1">{#N/A,#N/A,TRUE,"Basic";#N/A,#N/A,TRUE,"EXT-TABLE";#N/A,#N/A,TRUE,"STEEL";#N/A,#N/A,TRUE,"INT-Table";#N/A,#N/A,TRUE,"STEEL";#N/A,#N/A,TRUE,"Door"}</definedName>
    <definedName name="asas_4_2" localSheetId="5" hidden="1">{#N/A,#N/A,TRUE,"Basic";#N/A,#N/A,TRUE,"EXT-TABLE";#N/A,#N/A,TRUE,"STEEL";#N/A,#N/A,TRUE,"INT-Table";#N/A,#N/A,TRUE,"STEEL";#N/A,#N/A,TRUE,"Door"}</definedName>
    <definedName name="asas_4_2" localSheetId="3" hidden="1">{#N/A,#N/A,TRUE,"Basic";#N/A,#N/A,TRUE,"EXT-TABLE";#N/A,#N/A,TRUE,"STEEL";#N/A,#N/A,TRUE,"INT-Table";#N/A,#N/A,TRUE,"STEEL";#N/A,#N/A,TRUE,"Door"}</definedName>
    <definedName name="asas_4_2" localSheetId="24" hidden="1">{#N/A,#N/A,TRUE,"Basic";#N/A,#N/A,TRUE,"EXT-TABLE";#N/A,#N/A,TRUE,"STEEL";#N/A,#N/A,TRUE,"INT-Table";#N/A,#N/A,TRUE,"STEEL";#N/A,#N/A,TRUE,"Door"}</definedName>
    <definedName name="asas_4_2" localSheetId="4" hidden="1">{#N/A,#N/A,TRUE,"Basic";#N/A,#N/A,TRUE,"EXT-TABLE";#N/A,#N/A,TRUE,"STEEL";#N/A,#N/A,TRUE,"INT-Table";#N/A,#N/A,TRUE,"STEEL";#N/A,#N/A,TRUE,"Door"}</definedName>
    <definedName name="asas_4_2" localSheetId="0" hidden="1">{#N/A,#N/A,TRUE,"Basic";#N/A,#N/A,TRUE,"EXT-TABLE";#N/A,#N/A,TRUE,"STEEL";#N/A,#N/A,TRUE,"INT-Table";#N/A,#N/A,TRUE,"STEEL";#N/A,#N/A,TRUE,"Door"}</definedName>
    <definedName name="asas_4_2" localSheetId="23" hidden="1">{#N/A,#N/A,TRUE,"Basic";#N/A,#N/A,TRUE,"EXT-TABLE";#N/A,#N/A,TRUE,"STEEL";#N/A,#N/A,TRUE,"INT-Table";#N/A,#N/A,TRUE,"STEEL";#N/A,#N/A,TRUE,"Door"}</definedName>
    <definedName name="asas_4_2" hidden="1">{#N/A,#N/A,TRUE,"Basic";#N/A,#N/A,TRUE,"EXT-TABLE";#N/A,#N/A,TRUE,"STEEL";#N/A,#N/A,TRUE,"INT-Table";#N/A,#N/A,TRUE,"STEEL";#N/A,#N/A,TRUE,"Door"}</definedName>
    <definedName name="asas_5" localSheetId="5" hidden="1">{#N/A,#N/A,TRUE,"Basic";#N/A,#N/A,TRUE,"EXT-TABLE";#N/A,#N/A,TRUE,"STEEL";#N/A,#N/A,TRUE,"INT-Table";#N/A,#N/A,TRUE,"STEEL";#N/A,#N/A,TRUE,"Door"}</definedName>
    <definedName name="asas_5" localSheetId="3" hidden="1">{#N/A,#N/A,TRUE,"Basic";#N/A,#N/A,TRUE,"EXT-TABLE";#N/A,#N/A,TRUE,"STEEL";#N/A,#N/A,TRUE,"INT-Table";#N/A,#N/A,TRUE,"STEEL";#N/A,#N/A,TRUE,"Door"}</definedName>
    <definedName name="asas_5" localSheetId="24" hidden="1">{#N/A,#N/A,TRUE,"Basic";#N/A,#N/A,TRUE,"EXT-TABLE";#N/A,#N/A,TRUE,"STEEL";#N/A,#N/A,TRUE,"INT-Table";#N/A,#N/A,TRUE,"STEEL";#N/A,#N/A,TRUE,"Door"}</definedName>
    <definedName name="asas_5" localSheetId="4" hidden="1">{#N/A,#N/A,TRUE,"Basic";#N/A,#N/A,TRUE,"EXT-TABLE";#N/A,#N/A,TRUE,"STEEL";#N/A,#N/A,TRUE,"INT-Table";#N/A,#N/A,TRUE,"STEEL";#N/A,#N/A,TRUE,"Door"}</definedName>
    <definedName name="asas_5" localSheetId="0" hidden="1">{#N/A,#N/A,TRUE,"Basic";#N/A,#N/A,TRUE,"EXT-TABLE";#N/A,#N/A,TRUE,"STEEL";#N/A,#N/A,TRUE,"INT-Table";#N/A,#N/A,TRUE,"STEEL";#N/A,#N/A,TRUE,"Door"}</definedName>
    <definedName name="asas_5" localSheetId="23" hidden="1">{#N/A,#N/A,TRUE,"Basic";#N/A,#N/A,TRUE,"EXT-TABLE";#N/A,#N/A,TRUE,"STEEL";#N/A,#N/A,TRUE,"INT-Table";#N/A,#N/A,TRUE,"STEEL";#N/A,#N/A,TRUE,"Door"}</definedName>
    <definedName name="asas_5" hidden="1">{#N/A,#N/A,TRUE,"Basic";#N/A,#N/A,TRUE,"EXT-TABLE";#N/A,#N/A,TRUE,"STEEL";#N/A,#N/A,TRUE,"INT-Table";#N/A,#N/A,TRUE,"STEEL";#N/A,#N/A,TRUE,"Door"}</definedName>
    <definedName name="asas_5_1" localSheetId="5" hidden="1">{#N/A,#N/A,TRUE,"Basic";#N/A,#N/A,TRUE,"EXT-TABLE";#N/A,#N/A,TRUE,"STEEL";#N/A,#N/A,TRUE,"INT-Table";#N/A,#N/A,TRUE,"STEEL";#N/A,#N/A,TRUE,"Door"}</definedName>
    <definedName name="asas_5_1" localSheetId="3" hidden="1">{#N/A,#N/A,TRUE,"Basic";#N/A,#N/A,TRUE,"EXT-TABLE";#N/A,#N/A,TRUE,"STEEL";#N/A,#N/A,TRUE,"INT-Table";#N/A,#N/A,TRUE,"STEEL";#N/A,#N/A,TRUE,"Door"}</definedName>
    <definedName name="asas_5_1" localSheetId="24" hidden="1">{#N/A,#N/A,TRUE,"Basic";#N/A,#N/A,TRUE,"EXT-TABLE";#N/A,#N/A,TRUE,"STEEL";#N/A,#N/A,TRUE,"INT-Table";#N/A,#N/A,TRUE,"STEEL";#N/A,#N/A,TRUE,"Door"}</definedName>
    <definedName name="asas_5_1" localSheetId="4" hidden="1">{#N/A,#N/A,TRUE,"Basic";#N/A,#N/A,TRUE,"EXT-TABLE";#N/A,#N/A,TRUE,"STEEL";#N/A,#N/A,TRUE,"INT-Table";#N/A,#N/A,TRUE,"STEEL";#N/A,#N/A,TRUE,"Door"}</definedName>
    <definedName name="asas_5_1" localSheetId="0" hidden="1">{#N/A,#N/A,TRUE,"Basic";#N/A,#N/A,TRUE,"EXT-TABLE";#N/A,#N/A,TRUE,"STEEL";#N/A,#N/A,TRUE,"INT-Table";#N/A,#N/A,TRUE,"STEEL";#N/A,#N/A,TRUE,"Door"}</definedName>
    <definedName name="asas_5_1" localSheetId="23" hidden="1">{#N/A,#N/A,TRUE,"Basic";#N/A,#N/A,TRUE,"EXT-TABLE";#N/A,#N/A,TRUE,"STEEL";#N/A,#N/A,TRUE,"INT-Table";#N/A,#N/A,TRUE,"STEEL";#N/A,#N/A,TRUE,"Door"}</definedName>
    <definedName name="asas_5_1" hidden="1">{#N/A,#N/A,TRUE,"Basic";#N/A,#N/A,TRUE,"EXT-TABLE";#N/A,#N/A,TRUE,"STEEL";#N/A,#N/A,TRUE,"INT-Table";#N/A,#N/A,TRUE,"STEEL";#N/A,#N/A,TRUE,"Door"}</definedName>
    <definedName name="asas_5_2" localSheetId="5" hidden="1">{#N/A,#N/A,TRUE,"Basic";#N/A,#N/A,TRUE,"EXT-TABLE";#N/A,#N/A,TRUE,"STEEL";#N/A,#N/A,TRUE,"INT-Table";#N/A,#N/A,TRUE,"STEEL";#N/A,#N/A,TRUE,"Door"}</definedName>
    <definedName name="asas_5_2" localSheetId="3" hidden="1">{#N/A,#N/A,TRUE,"Basic";#N/A,#N/A,TRUE,"EXT-TABLE";#N/A,#N/A,TRUE,"STEEL";#N/A,#N/A,TRUE,"INT-Table";#N/A,#N/A,TRUE,"STEEL";#N/A,#N/A,TRUE,"Door"}</definedName>
    <definedName name="asas_5_2" localSheetId="24" hidden="1">{#N/A,#N/A,TRUE,"Basic";#N/A,#N/A,TRUE,"EXT-TABLE";#N/A,#N/A,TRUE,"STEEL";#N/A,#N/A,TRUE,"INT-Table";#N/A,#N/A,TRUE,"STEEL";#N/A,#N/A,TRUE,"Door"}</definedName>
    <definedName name="asas_5_2" localSheetId="4" hidden="1">{#N/A,#N/A,TRUE,"Basic";#N/A,#N/A,TRUE,"EXT-TABLE";#N/A,#N/A,TRUE,"STEEL";#N/A,#N/A,TRUE,"INT-Table";#N/A,#N/A,TRUE,"STEEL";#N/A,#N/A,TRUE,"Door"}</definedName>
    <definedName name="asas_5_2" localSheetId="0" hidden="1">{#N/A,#N/A,TRUE,"Basic";#N/A,#N/A,TRUE,"EXT-TABLE";#N/A,#N/A,TRUE,"STEEL";#N/A,#N/A,TRUE,"INT-Table";#N/A,#N/A,TRUE,"STEEL";#N/A,#N/A,TRUE,"Door"}</definedName>
    <definedName name="asas_5_2" localSheetId="23" hidden="1">{#N/A,#N/A,TRUE,"Basic";#N/A,#N/A,TRUE,"EXT-TABLE";#N/A,#N/A,TRUE,"STEEL";#N/A,#N/A,TRUE,"INT-Table";#N/A,#N/A,TRUE,"STEEL";#N/A,#N/A,TRUE,"Door"}</definedName>
    <definedName name="asas_5_2" hidden="1">{#N/A,#N/A,TRUE,"Basic";#N/A,#N/A,TRUE,"EXT-TABLE";#N/A,#N/A,TRUE,"STEEL";#N/A,#N/A,TRUE,"INT-Table";#N/A,#N/A,TRUE,"STEEL";#N/A,#N/A,TRUE,"Door"}</definedName>
    <definedName name="ASDF" localSheetId="6" hidden="1">#REF!</definedName>
    <definedName name="ASDF" localSheetId="7" hidden="1">#REF!</definedName>
    <definedName name="ASDF" localSheetId="17" hidden="1">#REF!</definedName>
    <definedName name="ASDF" localSheetId="18" hidden="1">#REF!</definedName>
    <definedName name="ASDF" localSheetId="19" hidden="1">#REF!</definedName>
    <definedName name="ASDF" localSheetId="20" hidden="1">#REF!</definedName>
    <definedName name="ASDF" localSheetId="8" hidden="1">#REF!</definedName>
    <definedName name="ASDF" localSheetId="9" hidden="1">#REF!</definedName>
    <definedName name="ASDF" localSheetId="10" hidden="1">#REF!</definedName>
    <definedName name="ASDF" localSheetId="11" hidden="1">#REF!</definedName>
    <definedName name="ASDF" localSheetId="12" hidden="1">#REF!</definedName>
    <definedName name="ASDF" localSheetId="13" hidden="1">#REF!</definedName>
    <definedName name="ASDF" localSheetId="14" hidden="1">#REF!</definedName>
    <definedName name="ASDF" localSheetId="15" hidden="1">#REF!</definedName>
    <definedName name="ASDF" localSheetId="16" hidden="1">#REF!</definedName>
    <definedName name="ASDF" localSheetId="5" hidden="1">#REF!</definedName>
    <definedName name="ASDF" localSheetId="3" hidden="1">#REF!</definedName>
    <definedName name="ASDF" localSheetId="24" hidden="1">#REF!</definedName>
    <definedName name="ASDF" localSheetId="23" hidden="1">#REF!</definedName>
    <definedName name="ASDF" hidden="1">#REF!</definedName>
    <definedName name="ASDFD" localSheetId="5" hidden="1">{#N/A,#N/A,FALSE,"CCTV"}</definedName>
    <definedName name="ASDFD" localSheetId="3" hidden="1">{#N/A,#N/A,FALSE,"CCTV"}</definedName>
    <definedName name="ASDFD" localSheetId="24" hidden="1">{#N/A,#N/A,FALSE,"CCTV"}</definedName>
    <definedName name="ASDFD" localSheetId="4" hidden="1">{#N/A,#N/A,FALSE,"CCTV"}</definedName>
    <definedName name="ASDFD" localSheetId="0" hidden="1">{#N/A,#N/A,FALSE,"CCTV"}</definedName>
    <definedName name="ASDFD" localSheetId="23" hidden="1">{#N/A,#N/A,FALSE,"CCTV"}</definedName>
    <definedName name="ASDFD" hidden="1">{#N/A,#N/A,FALSE,"CCTV"}</definedName>
    <definedName name="ASFG" localSheetId="6" hidden="1">#REF!</definedName>
    <definedName name="ASFG" localSheetId="7" hidden="1">#REF!</definedName>
    <definedName name="ASFG" localSheetId="17" hidden="1">#REF!</definedName>
    <definedName name="ASFG" localSheetId="18" hidden="1">#REF!</definedName>
    <definedName name="ASFG" localSheetId="19" hidden="1">#REF!</definedName>
    <definedName name="ASFG" localSheetId="20" hidden="1">#REF!</definedName>
    <definedName name="ASFG" localSheetId="8" hidden="1">#REF!</definedName>
    <definedName name="ASFG" localSheetId="9" hidden="1">#REF!</definedName>
    <definedName name="ASFG" localSheetId="10" hidden="1">#REF!</definedName>
    <definedName name="ASFG" localSheetId="11" hidden="1">#REF!</definedName>
    <definedName name="ASFG" localSheetId="12" hidden="1">#REF!</definedName>
    <definedName name="ASFG" localSheetId="13" hidden="1">#REF!</definedName>
    <definedName name="ASFG" localSheetId="14" hidden="1">#REF!</definedName>
    <definedName name="ASFG" localSheetId="15" hidden="1">#REF!</definedName>
    <definedName name="ASFG" localSheetId="16" hidden="1">#REF!</definedName>
    <definedName name="ASFG" localSheetId="5" hidden="1">#REF!</definedName>
    <definedName name="ASFG" localSheetId="3" hidden="1">#REF!</definedName>
    <definedName name="ASFG" localSheetId="24" hidden="1">#REF!</definedName>
    <definedName name="ASFG" localSheetId="23" hidden="1">#REF!</definedName>
    <definedName name="ASFG" hidden="1">#REF!</definedName>
    <definedName name="ASFSA" localSheetId="5" hidden="1">{#N/A,#N/A,FALSE,"포장1";#N/A,#N/A,FALSE,"포장1"}</definedName>
    <definedName name="ASFSA" localSheetId="3" hidden="1">{#N/A,#N/A,FALSE,"포장1";#N/A,#N/A,FALSE,"포장1"}</definedName>
    <definedName name="ASFSA" localSheetId="24" hidden="1">{#N/A,#N/A,FALSE,"포장1";#N/A,#N/A,FALSE,"포장1"}</definedName>
    <definedName name="ASFSA" localSheetId="4" hidden="1">{#N/A,#N/A,FALSE,"포장1";#N/A,#N/A,FALSE,"포장1"}</definedName>
    <definedName name="ASFSA" localSheetId="0" hidden="1">{#N/A,#N/A,FALSE,"포장1";#N/A,#N/A,FALSE,"포장1"}</definedName>
    <definedName name="ASFSA" localSheetId="23" hidden="1">{#N/A,#N/A,FALSE,"포장1";#N/A,#N/A,FALSE,"포장1"}</definedName>
    <definedName name="ASFSA" hidden="1">{#N/A,#N/A,FALSE,"포장1";#N/A,#N/A,FALSE,"포장1"}</definedName>
    <definedName name="ASFSADFSAFSA" localSheetId="5" hidden="1">{#N/A,#N/A,FALSE,"부대2"}</definedName>
    <definedName name="ASFSADFSAFSA" localSheetId="3" hidden="1">{#N/A,#N/A,FALSE,"부대2"}</definedName>
    <definedName name="ASFSADFSAFSA" localSheetId="24" hidden="1">{#N/A,#N/A,FALSE,"부대2"}</definedName>
    <definedName name="ASFSADFSAFSA" localSheetId="4" hidden="1">{#N/A,#N/A,FALSE,"부대2"}</definedName>
    <definedName name="ASFSADFSAFSA" localSheetId="0" hidden="1">{#N/A,#N/A,FALSE,"부대2"}</definedName>
    <definedName name="ASFSADFSAFSA" localSheetId="23" hidden="1">{#N/A,#N/A,FALSE,"부대2"}</definedName>
    <definedName name="ASFSADFSAFSA" hidden="1">{#N/A,#N/A,FALSE,"부대2"}</definedName>
    <definedName name="ASFSADFSDGAFDSAF" localSheetId="5" hidden="1">{#N/A,#N/A,FALSE,"2~8번"}</definedName>
    <definedName name="ASFSADFSDGAFDSAF" localSheetId="3" hidden="1">{#N/A,#N/A,FALSE,"2~8번"}</definedName>
    <definedName name="ASFSADFSDGAFDSAF" localSheetId="24" hidden="1">{#N/A,#N/A,FALSE,"2~8번"}</definedName>
    <definedName name="ASFSADFSDGAFDSAF" localSheetId="4" hidden="1">{#N/A,#N/A,FALSE,"2~8번"}</definedName>
    <definedName name="ASFSADFSDGAFDSAF" localSheetId="0" hidden="1">{#N/A,#N/A,FALSE,"2~8번"}</definedName>
    <definedName name="ASFSADFSDGAFDSAF" localSheetId="23" hidden="1">{#N/A,#N/A,FALSE,"2~8번"}</definedName>
    <definedName name="ASFSADFSDGAFDSAF" hidden="1">{#N/A,#N/A,FALSE,"2~8번"}</definedName>
    <definedName name="ASFSAFAS" localSheetId="5" hidden="1">{#N/A,#N/A,FALSE,"2~8번"}</definedName>
    <definedName name="ASFSAFAS" localSheetId="3" hidden="1">{#N/A,#N/A,FALSE,"2~8번"}</definedName>
    <definedName name="ASFSAFAS" localSheetId="24" hidden="1">{#N/A,#N/A,FALSE,"2~8번"}</definedName>
    <definedName name="ASFSAFAS" localSheetId="4" hidden="1">{#N/A,#N/A,FALSE,"2~8번"}</definedName>
    <definedName name="ASFSAFAS" localSheetId="0" hidden="1">{#N/A,#N/A,FALSE,"2~8번"}</definedName>
    <definedName name="ASFSAFAS" localSheetId="23" hidden="1">{#N/A,#N/A,FALSE,"2~8번"}</definedName>
    <definedName name="ASFSAFAS" hidden="1">{#N/A,#N/A,FALSE,"2~8번"}</definedName>
    <definedName name="ASFSAFASFSA" localSheetId="5" hidden="1">{#N/A,#N/A,FALSE,"혼합골재"}</definedName>
    <definedName name="ASFSAFASFSA" localSheetId="3" hidden="1">{#N/A,#N/A,FALSE,"혼합골재"}</definedName>
    <definedName name="ASFSAFASFSA" localSheetId="24" hidden="1">{#N/A,#N/A,FALSE,"혼합골재"}</definedName>
    <definedName name="ASFSAFASFSA" localSheetId="4" hidden="1">{#N/A,#N/A,FALSE,"혼합골재"}</definedName>
    <definedName name="ASFSAFASFSA" localSheetId="0" hidden="1">{#N/A,#N/A,FALSE,"혼합골재"}</definedName>
    <definedName name="ASFSAFASFSA" localSheetId="23" hidden="1">{#N/A,#N/A,FALSE,"혼합골재"}</definedName>
    <definedName name="ASFSAFASFSA" hidden="1">{#N/A,#N/A,FALSE,"혼합골재"}</definedName>
    <definedName name="ASFSAFSA" localSheetId="5" hidden="1">{#N/A,#N/A,FALSE,"혼합골재"}</definedName>
    <definedName name="ASFSAFSA" localSheetId="3" hidden="1">{#N/A,#N/A,FALSE,"혼합골재"}</definedName>
    <definedName name="ASFSAFSA" localSheetId="24" hidden="1">{#N/A,#N/A,FALSE,"혼합골재"}</definedName>
    <definedName name="ASFSAFSA" localSheetId="4" hidden="1">{#N/A,#N/A,FALSE,"혼합골재"}</definedName>
    <definedName name="ASFSAFSA" localSheetId="0" hidden="1">{#N/A,#N/A,FALSE,"혼합골재"}</definedName>
    <definedName name="ASFSAFSA" localSheetId="23" hidden="1">{#N/A,#N/A,FALSE,"혼합골재"}</definedName>
    <definedName name="ASFSAFSA" hidden="1">{#N/A,#N/A,FALSE,"혼합골재"}</definedName>
    <definedName name="ASFSDAFSAF" localSheetId="5" hidden="1">{#N/A,#N/A,FALSE,"표지목차"}</definedName>
    <definedName name="ASFSDAFSAF" localSheetId="3" hidden="1">{#N/A,#N/A,FALSE,"표지목차"}</definedName>
    <definedName name="ASFSDAFSAF" localSheetId="24" hidden="1">{#N/A,#N/A,FALSE,"표지목차"}</definedName>
    <definedName name="ASFSDAFSAF" localSheetId="4" hidden="1">{#N/A,#N/A,FALSE,"표지목차"}</definedName>
    <definedName name="ASFSDAFSAF" localSheetId="0" hidden="1">{#N/A,#N/A,FALSE,"표지목차"}</definedName>
    <definedName name="ASFSDAFSAF" localSheetId="23" hidden="1">{#N/A,#N/A,FALSE,"표지목차"}</definedName>
    <definedName name="ASFSDAFSAF" hidden="1">{#N/A,#N/A,FALSE,"표지목차"}</definedName>
    <definedName name="ASFSDFSDFSAD" localSheetId="5" hidden="1">{#N/A,#N/A,FALSE,"2~8번"}</definedName>
    <definedName name="ASFSDFSDFSAD" localSheetId="3" hidden="1">{#N/A,#N/A,FALSE,"2~8번"}</definedName>
    <definedName name="ASFSDFSDFSAD" localSheetId="24" hidden="1">{#N/A,#N/A,FALSE,"2~8번"}</definedName>
    <definedName name="ASFSDFSDFSAD" localSheetId="4" hidden="1">{#N/A,#N/A,FALSE,"2~8번"}</definedName>
    <definedName name="ASFSDFSDFSAD" localSheetId="0" hidden="1">{#N/A,#N/A,FALSE,"2~8번"}</definedName>
    <definedName name="ASFSDFSDFSAD" localSheetId="23" hidden="1">{#N/A,#N/A,FALSE,"2~8번"}</definedName>
    <definedName name="ASFSDFSDFSAD" hidden="1">{#N/A,#N/A,FALSE,"2~8번"}</definedName>
    <definedName name="ASG" localSheetId="6" hidden="1">#REF!</definedName>
    <definedName name="ASG" localSheetId="7" hidden="1">#REF!</definedName>
    <definedName name="ASG" localSheetId="17" hidden="1">#REF!</definedName>
    <definedName name="ASG" localSheetId="18" hidden="1">#REF!</definedName>
    <definedName name="ASG" localSheetId="19" hidden="1">#REF!</definedName>
    <definedName name="ASG" localSheetId="20" hidden="1">#REF!</definedName>
    <definedName name="ASG" localSheetId="8" hidden="1">#REF!</definedName>
    <definedName name="ASG" localSheetId="9" hidden="1">#REF!</definedName>
    <definedName name="ASG" localSheetId="10" hidden="1">#REF!</definedName>
    <definedName name="ASG" localSheetId="11" hidden="1">#REF!</definedName>
    <definedName name="ASG" localSheetId="12" hidden="1">#REF!</definedName>
    <definedName name="ASG" localSheetId="13" hidden="1">#REF!</definedName>
    <definedName name="ASG" localSheetId="14" hidden="1">#REF!</definedName>
    <definedName name="ASG" localSheetId="15" hidden="1">#REF!</definedName>
    <definedName name="ASG" localSheetId="16" hidden="1">#REF!</definedName>
    <definedName name="ASG" localSheetId="5" hidden="1">#REF!</definedName>
    <definedName name="ASG" localSheetId="3" hidden="1">#REF!</definedName>
    <definedName name="ASG" localSheetId="24" hidden="1">#REF!</definedName>
    <definedName name="ASG" localSheetId="23" hidden="1">#REF!</definedName>
    <definedName name="ASG" hidden="1">#REF!</definedName>
    <definedName name="AZ" localSheetId="6" hidden="1">#REF!</definedName>
    <definedName name="AZ" localSheetId="7" hidden="1">#REF!</definedName>
    <definedName name="AZ" localSheetId="17" hidden="1">#REF!</definedName>
    <definedName name="AZ" localSheetId="18" hidden="1">#REF!</definedName>
    <definedName name="AZ" localSheetId="19" hidden="1">#REF!</definedName>
    <definedName name="AZ" localSheetId="20" hidden="1">#REF!</definedName>
    <definedName name="AZ" localSheetId="8" hidden="1">#REF!</definedName>
    <definedName name="AZ" localSheetId="9" hidden="1">#REF!</definedName>
    <definedName name="AZ" localSheetId="10" hidden="1">#REF!</definedName>
    <definedName name="AZ" localSheetId="11" hidden="1">#REF!</definedName>
    <definedName name="AZ" localSheetId="12" hidden="1">#REF!</definedName>
    <definedName name="AZ" localSheetId="13" hidden="1">#REF!</definedName>
    <definedName name="AZ" localSheetId="14" hidden="1">#REF!</definedName>
    <definedName name="AZ" localSheetId="15" hidden="1">#REF!</definedName>
    <definedName name="AZ" localSheetId="16" hidden="1">#REF!</definedName>
    <definedName name="AZ" localSheetId="5" hidden="1">#REF!</definedName>
    <definedName name="AZ" localSheetId="3" hidden="1">#REF!</definedName>
    <definedName name="AZ" localSheetId="24" hidden="1">#REF!</definedName>
    <definedName name="AZ" localSheetId="23" hidden="1">#REF!</definedName>
    <definedName name="AZ" hidden="1">#REF!</definedName>
    <definedName name="B.2.2.2" localSheetId="5" hidden="1">{#N/A,#N/A,FALSE,"CCTV"}</definedName>
    <definedName name="B.2.2.2" localSheetId="3" hidden="1">{#N/A,#N/A,FALSE,"CCTV"}</definedName>
    <definedName name="B.2.2.2" localSheetId="24" hidden="1">{#N/A,#N/A,FALSE,"CCTV"}</definedName>
    <definedName name="B.2.2.2" localSheetId="4" hidden="1">{#N/A,#N/A,FALSE,"CCTV"}</definedName>
    <definedName name="B.2.2.2" localSheetId="0" hidden="1">{#N/A,#N/A,FALSE,"CCTV"}</definedName>
    <definedName name="B.2.2.2" localSheetId="23" hidden="1">{#N/A,#N/A,FALSE,"CCTV"}</definedName>
    <definedName name="B.2.2.2" hidden="1">{#N/A,#N/A,FALSE,"CCTV"}</definedName>
    <definedName name="BA" localSheetId="5" hidden="1">{#N/A,#N/A,TRUE,"Basic";#N/A,#N/A,TRUE,"EXT-TABLE";#N/A,#N/A,TRUE,"STEEL";#N/A,#N/A,TRUE,"INT-Table";#N/A,#N/A,TRUE,"STEEL";#N/A,#N/A,TRUE,"Door"}</definedName>
    <definedName name="BA" localSheetId="3" hidden="1">{#N/A,#N/A,TRUE,"Basic";#N/A,#N/A,TRUE,"EXT-TABLE";#N/A,#N/A,TRUE,"STEEL";#N/A,#N/A,TRUE,"INT-Table";#N/A,#N/A,TRUE,"STEEL";#N/A,#N/A,TRUE,"Door"}</definedName>
    <definedName name="BA" localSheetId="24" hidden="1">{#N/A,#N/A,TRUE,"Basic";#N/A,#N/A,TRUE,"EXT-TABLE";#N/A,#N/A,TRUE,"STEEL";#N/A,#N/A,TRUE,"INT-Table";#N/A,#N/A,TRUE,"STEEL";#N/A,#N/A,TRUE,"Door"}</definedName>
    <definedName name="BA" localSheetId="4" hidden="1">{#N/A,#N/A,TRUE,"Basic";#N/A,#N/A,TRUE,"EXT-TABLE";#N/A,#N/A,TRUE,"STEEL";#N/A,#N/A,TRUE,"INT-Table";#N/A,#N/A,TRUE,"STEEL";#N/A,#N/A,TRUE,"Door"}</definedName>
    <definedName name="BA" localSheetId="0" hidden="1">{#N/A,#N/A,TRUE,"Basic";#N/A,#N/A,TRUE,"EXT-TABLE";#N/A,#N/A,TRUE,"STEEL";#N/A,#N/A,TRUE,"INT-Table";#N/A,#N/A,TRUE,"STEEL";#N/A,#N/A,TRUE,"Door"}</definedName>
    <definedName name="BA" localSheetId="23" hidden="1">{#N/A,#N/A,TRUE,"Basic";#N/A,#N/A,TRUE,"EXT-TABLE";#N/A,#N/A,TRUE,"STEEL";#N/A,#N/A,TRUE,"INT-Table";#N/A,#N/A,TRUE,"STEEL";#N/A,#N/A,TRUE,"Door"}</definedName>
    <definedName name="BA" hidden="1">{#N/A,#N/A,TRUE,"Basic";#N/A,#N/A,TRUE,"EXT-TABLE";#N/A,#N/A,TRUE,"STEEL";#N/A,#N/A,TRUE,"INT-Table";#N/A,#N/A,TRUE,"STEEL";#N/A,#N/A,TRUE,"Door"}</definedName>
    <definedName name="BASE" localSheetId="5" hidden="1">{#N/A,#N/A,TRUE,"Basic";#N/A,#N/A,TRUE,"EXT-TABLE";#N/A,#N/A,TRUE,"STEEL";#N/A,#N/A,TRUE,"INT-Table";#N/A,#N/A,TRUE,"STEEL";#N/A,#N/A,TRUE,"Door"}</definedName>
    <definedName name="BASE" localSheetId="3" hidden="1">{#N/A,#N/A,TRUE,"Basic";#N/A,#N/A,TRUE,"EXT-TABLE";#N/A,#N/A,TRUE,"STEEL";#N/A,#N/A,TRUE,"INT-Table";#N/A,#N/A,TRUE,"STEEL";#N/A,#N/A,TRUE,"Door"}</definedName>
    <definedName name="BASE" localSheetId="24" hidden="1">{#N/A,#N/A,TRUE,"Basic";#N/A,#N/A,TRUE,"EXT-TABLE";#N/A,#N/A,TRUE,"STEEL";#N/A,#N/A,TRUE,"INT-Table";#N/A,#N/A,TRUE,"STEEL";#N/A,#N/A,TRUE,"Door"}</definedName>
    <definedName name="BASE" localSheetId="4" hidden="1">{#N/A,#N/A,TRUE,"Basic";#N/A,#N/A,TRUE,"EXT-TABLE";#N/A,#N/A,TRUE,"STEEL";#N/A,#N/A,TRUE,"INT-Table";#N/A,#N/A,TRUE,"STEEL";#N/A,#N/A,TRUE,"Door"}</definedName>
    <definedName name="BASE" localSheetId="0" hidden="1">{#N/A,#N/A,TRUE,"Basic";#N/A,#N/A,TRUE,"EXT-TABLE";#N/A,#N/A,TRUE,"STEEL";#N/A,#N/A,TRUE,"INT-Table";#N/A,#N/A,TRUE,"STEEL";#N/A,#N/A,TRUE,"Door"}</definedName>
    <definedName name="BASE" localSheetId="23" hidden="1">{#N/A,#N/A,TRUE,"Basic";#N/A,#N/A,TRUE,"EXT-TABLE";#N/A,#N/A,TRUE,"STEEL";#N/A,#N/A,TRUE,"INT-Table";#N/A,#N/A,TRUE,"STEEL";#N/A,#N/A,TRUE,"Door"}</definedName>
    <definedName name="BASE" hidden="1">{#N/A,#N/A,TRUE,"Basic";#N/A,#N/A,TRUE,"EXT-TABLE";#N/A,#N/A,TRUE,"STEEL";#N/A,#N/A,TRUE,"INT-Table";#N/A,#N/A,TRUE,"STEEL";#N/A,#N/A,TRUE,"Door"}</definedName>
    <definedName name="BASE_1" localSheetId="5" hidden="1">{#N/A,#N/A,TRUE,"Basic";#N/A,#N/A,TRUE,"EXT-TABLE";#N/A,#N/A,TRUE,"STEEL";#N/A,#N/A,TRUE,"INT-Table";#N/A,#N/A,TRUE,"STEEL";#N/A,#N/A,TRUE,"Door"}</definedName>
    <definedName name="BASE_1" localSheetId="3" hidden="1">{#N/A,#N/A,TRUE,"Basic";#N/A,#N/A,TRUE,"EXT-TABLE";#N/A,#N/A,TRUE,"STEEL";#N/A,#N/A,TRUE,"INT-Table";#N/A,#N/A,TRUE,"STEEL";#N/A,#N/A,TRUE,"Door"}</definedName>
    <definedName name="BASE_1" localSheetId="24" hidden="1">{#N/A,#N/A,TRUE,"Basic";#N/A,#N/A,TRUE,"EXT-TABLE";#N/A,#N/A,TRUE,"STEEL";#N/A,#N/A,TRUE,"INT-Table";#N/A,#N/A,TRUE,"STEEL";#N/A,#N/A,TRUE,"Door"}</definedName>
    <definedName name="BASE_1" localSheetId="4" hidden="1">{#N/A,#N/A,TRUE,"Basic";#N/A,#N/A,TRUE,"EXT-TABLE";#N/A,#N/A,TRUE,"STEEL";#N/A,#N/A,TRUE,"INT-Table";#N/A,#N/A,TRUE,"STEEL";#N/A,#N/A,TRUE,"Door"}</definedName>
    <definedName name="BASE_1" localSheetId="0" hidden="1">{#N/A,#N/A,TRUE,"Basic";#N/A,#N/A,TRUE,"EXT-TABLE";#N/A,#N/A,TRUE,"STEEL";#N/A,#N/A,TRUE,"INT-Table";#N/A,#N/A,TRUE,"STEEL";#N/A,#N/A,TRUE,"Door"}</definedName>
    <definedName name="BASE_1" localSheetId="23" hidden="1">{#N/A,#N/A,TRUE,"Basic";#N/A,#N/A,TRUE,"EXT-TABLE";#N/A,#N/A,TRUE,"STEEL";#N/A,#N/A,TRUE,"INT-Table";#N/A,#N/A,TRUE,"STEEL";#N/A,#N/A,TRUE,"Door"}</definedName>
    <definedName name="BASE_1" hidden="1">{#N/A,#N/A,TRUE,"Basic";#N/A,#N/A,TRUE,"EXT-TABLE";#N/A,#N/A,TRUE,"STEEL";#N/A,#N/A,TRUE,"INT-Table";#N/A,#N/A,TRUE,"STEEL";#N/A,#N/A,TRUE,"Door"}</definedName>
    <definedName name="BASE_1_1" localSheetId="5" hidden="1">{#N/A,#N/A,TRUE,"Basic";#N/A,#N/A,TRUE,"EXT-TABLE";#N/A,#N/A,TRUE,"STEEL";#N/A,#N/A,TRUE,"INT-Table";#N/A,#N/A,TRUE,"STEEL";#N/A,#N/A,TRUE,"Door"}</definedName>
    <definedName name="BASE_1_1" localSheetId="3" hidden="1">{#N/A,#N/A,TRUE,"Basic";#N/A,#N/A,TRUE,"EXT-TABLE";#N/A,#N/A,TRUE,"STEEL";#N/A,#N/A,TRUE,"INT-Table";#N/A,#N/A,TRUE,"STEEL";#N/A,#N/A,TRUE,"Door"}</definedName>
    <definedName name="BASE_1_1" localSheetId="24" hidden="1">{#N/A,#N/A,TRUE,"Basic";#N/A,#N/A,TRUE,"EXT-TABLE";#N/A,#N/A,TRUE,"STEEL";#N/A,#N/A,TRUE,"INT-Table";#N/A,#N/A,TRUE,"STEEL";#N/A,#N/A,TRUE,"Door"}</definedName>
    <definedName name="BASE_1_1" localSheetId="4" hidden="1">{#N/A,#N/A,TRUE,"Basic";#N/A,#N/A,TRUE,"EXT-TABLE";#N/A,#N/A,TRUE,"STEEL";#N/A,#N/A,TRUE,"INT-Table";#N/A,#N/A,TRUE,"STEEL";#N/A,#N/A,TRUE,"Door"}</definedName>
    <definedName name="BASE_1_1" localSheetId="0" hidden="1">{#N/A,#N/A,TRUE,"Basic";#N/A,#N/A,TRUE,"EXT-TABLE";#N/A,#N/A,TRUE,"STEEL";#N/A,#N/A,TRUE,"INT-Table";#N/A,#N/A,TRUE,"STEEL";#N/A,#N/A,TRUE,"Door"}</definedName>
    <definedName name="BASE_1_1" localSheetId="23" hidden="1">{#N/A,#N/A,TRUE,"Basic";#N/A,#N/A,TRUE,"EXT-TABLE";#N/A,#N/A,TRUE,"STEEL";#N/A,#N/A,TRUE,"INT-Table";#N/A,#N/A,TRUE,"STEEL";#N/A,#N/A,TRUE,"Door"}</definedName>
    <definedName name="BASE_1_1" hidden="1">{#N/A,#N/A,TRUE,"Basic";#N/A,#N/A,TRUE,"EXT-TABLE";#N/A,#N/A,TRUE,"STEEL";#N/A,#N/A,TRUE,"INT-Table";#N/A,#N/A,TRUE,"STEEL";#N/A,#N/A,TRUE,"Door"}</definedName>
    <definedName name="BASE_1_2" localSheetId="5" hidden="1">{#N/A,#N/A,TRUE,"Basic";#N/A,#N/A,TRUE,"EXT-TABLE";#N/A,#N/A,TRUE,"STEEL";#N/A,#N/A,TRUE,"INT-Table";#N/A,#N/A,TRUE,"STEEL";#N/A,#N/A,TRUE,"Door"}</definedName>
    <definedName name="BASE_1_2" localSheetId="3" hidden="1">{#N/A,#N/A,TRUE,"Basic";#N/A,#N/A,TRUE,"EXT-TABLE";#N/A,#N/A,TRUE,"STEEL";#N/A,#N/A,TRUE,"INT-Table";#N/A,#N/A,TRUE,"STEEL";#N/A,#N/A,TRUE,"Door"}</definedName>
    <definedName name="BASE_1_2" localSheetId="24" hidden="1">{#N/A,#N/A,TRUE,"Basic";#N/A,#N/A,TRUE,"EXT-TABLE";#N/A,#N/A,TRUE,"STEEL";#N/A,#N/A,TRUE,"INT-Table";#N/A,#N/A,TRUE,"STEEL";#N/A,#N/A,TRUE,"Door"}</definedName>
    <definedName name="BASE_1_2" localSheetId="4" hidden="1">{#N/A,#N/A,TRUE,"Basic";#N/A,#N/A,TRUE,"EXT-TABLE";#N/A,#N/A,TRUE,"STEEL";#N/A,#N/A,TRUE,"INT-Table";#N/A,#N/A,TRUE,"STEEL";#N/A,#N/A,TRUE,"Door"}</definedName>
    <definedName name="BASE_1_2" localSheetId="0" hidden="1">{#N/A,#N/A,TRUE,"Basic";#N/A,#N/A,TRUE,"EXT-TABLE";#N/A,#N/A,TRUE,"STEEL";#N/A,#N/A,TRUE,"INT-Table";#N/A,#N/A,TRUE,"STEEL";#N/A,#N/A,TRUE,"Door"}</definedName>
    <definedName name="BASE_1_2" localSheetId="23" hidden="1">{#N/A,#N/A,TRUE,"Basic";#N/A,#N/A,TRUE,"EXT-TABLE";#N/A,#N/A,TRUE,"STEEL";#N/A,#N/A,TRUE,"INT-Table";#N/A,#N/A,TRUE,"STEEL";#N/A,#N/A,TRUE,"Door"}</definedName>
    <definedName name="BASE_1_2" hidden="1">{#N/A,#N/A,TRUE,"Basic";#N/A,#N/A,TRUE,"EXT-TABLE";#N/A,#N/A,TRUE,"STEEL";#N/A,#N/A,TRUE,"INT-Table";#N/A,#N/A,TRUE,"STEEL";#N/A,#N/A,TRUE,"Door"}</definedName>
    <definedName name="BASE_2" localSheetId="5" hidden="1">{#N/A,#N/A,TRUE,"Basic";#N/A,#N/A,TRUE,"EXT-TABLE";#N/A,#N/A,TRUE,"STEEL";#N/A,#N/A,TRUE,"INT-Table";#N/A,#N/A,TRUE,"STEEL";#N/A,#N/A,TRUE,"Door"}</definedName>
    <definedName name="BASE_2" localSheetId="3" hidden="1">{#N/A,#N/A,TRUE,"Basic";#N/A,#N/A,TRUE,"EXT-TABLE";#N/A,#N/A,TRUE,"STEEL";#N/A,#N/A,TRUE,"INT-Table";#N/A,#N/A,TRUE,"STEEL";#N/A,#N/A,TRUE,"Door"}</definedName>
    <definedName name="BASE_2" localSheetId="24" hidden="1">{#N/A,#N/A,TRUE,"Basic";#N/A,#N/A,TRUE,"EXT-TABLE";#N/A,#N/A,TRUE,"STEEL";#N/A,#N/A,TRUE,"INT-Table";#N/A,#N/A,TRUE,"STEEL";#N/A,#N/A,TRUE,"Door"}</definedName>
    <definedName name="BASE_2" localSheetId="4" hidden="1">{#N/A,#N/A,TRUE,"Basic";#N/A,#N/A,TRUE,"EXT-TABLE";#N/A,#N/A,TRUE,"STEEL";#N/A,#N/A,TRUE,"INT-Table";#N/A,#N/A,TRUE,"STEEL";#N/A,#N/A,TRUE,"Door"}</definedName>
    <definedName name="BASE_2" localSheetId="0" hidden="1">{#N/A,#N/A,TRUE,"Basic";#N/A,#N/A,TRUE,"EXT-TABLE";#N/A,#N/A,TRUE,"STEEL";#N/A,#N/A,TRUE,"INT-Table";#N/A,#N/A,TRUE,"STEEL";#N/A,#N/A,TRUE,"Door"}</definedName>
    <definedName name="BASE_2" localSheetId="23" hidden="1">{#N/A,#N/A,TRUE,"Basic";#N/A,#N/A,TRUE,"EXT-TABLE";#N/A,#N/A,TRUE,"STEEL";#N/A,#N/A,TRUE,"INT-Table";#N/A,#N/A,TRUE,"STEEL";#N/A,#N/A,TRUE,"Door"}</definedName>
    <definedName name="BASE_2" hidden="1">{#N/A,#N/A,TRUE,"Basic";#N/A,#N/A,TRUE,"EXT-TABLE";#N/A,#N/A,TRUE,"STEEL";#N/A,#N/A,TRUE,"INT-Table";#N/A,#N/A,TRUE,"STEEL";#N/A,#N/A,TRUE,"Door"}</definedName>
    <definedName name="BASE_2_1" localSheetId="5" hidden="1">{#N/A,#N/A,TRUE,"Basic";#N/A,#N/A,TRUE,"EXT-TABLE";#N/A,#N/A,TRUE,"STEEL";#N/A,#N/A,TRUE,"INT-Table";#N/A,#N/A,TRUE,"STEEL";#N/A,#N/A,TRUE,"Door"}</definedName>
    <definedName name="BASE_2_1" localSheetId="3" hidden="1">{#N/A,#N/A,TRUE,"Basic";#N/A,#N/A,TRUE,"EXT-TABLE";#N/A,#N/A,TRUE,"STEEL";#N/A,#N/A,TRUE,"INT-Table";#N/A,#N/A,TRUE,"STEEL";#N/A,#N/A,TRUE,"Door"}</definedName>
    <definedName name="BASE_2_1" localSheetId="24" hidden="1">{#N/A,#N/A,TRUE,"Basic";#N/A,#N/A,TRUE,"EXT-TABLE";#N/A,#N/A,TRUE,"STEEL";#N/A,#N/A,TRUE,"INT-Table";#N/A,#N/A,TRUE,"STEEL";#N/A,#N/A,TRUE,"Door"}</definedName>
    <definedName name="BASE_2_1" localSheetId="4" hidden="1">{#N/A,#N/A,TRUE,"Basic";#N/A,#N/A,TRUE,"EXT-TABLE";#N/A,#N/A,TRUE,"STEEL";#N/A,#N/A,TRUE,"INT-Table";#N/A,#N/A,TRUE,"STEEL";#N/A,#N/A,TRUE,"Door"}</definedName>
    <definedName name="BASE_2_1" localSheetId="0" hidden="1">{#N/A,#N/A,TRUE,"Basic";#N/A,#N/A,TRUE,"EXT-TABLE";#N/A,#N/A,TRUE,"STEEL";#N/A,#N/A,TRUE,"INT-Table";#N/A,#N/A,TRUE,"STEEL";#N/A,#N/A,TRUE,"Door"}</definedName>
    <definedName name="BASE_2_1" localSheetId="23" hidden="1">{#N/A,#N/A,TRUE,"Basic";#N/A,#N/A,TRUE,"EXT-TABLE";#N/A,#N/A,TRUE,"STEEL";#N/A,#N/A,TRUE,"INT-Table";#N/A,#N/A,TRUE,"STEEL";#N/A,#N/A,TRUE,"Door"}</definedName>
    <definedName name="BASE_2_1" hidden="1">{#N/A,#N/A,TRUE,"Basic";#N/A,#N/A,TRUE,"EXT-TABLE";#N/A,#N/A,TRUE,"STEEL";#N/A,#N/A,TRUE,"INT-Table";#N/A,#N/A,TRUE,"STEEL";#N/A,#N/A,TRUE,"Door"}</definedName>
    <definedName name="BASE_2_2" localSheetId="5" hidden="1">{#N/A,#N/A,TRUE,"Basic";#N/A,#N/A,TRUE,"EXT-TABLE";#N/A,#N/A,TRUE,"STEEL";#N/A,#N/A,TRUE,"INT-Table";#N/A,#N/A,TRUE,"STEEL";#N/A,#N/A,TRUE,"Door"}</definedName>
    <definedName name="BASE_2_2" localSheetId="3" hidden="1">{#N/A,#N/A,TRUE,"Basic";#N/A,#N/A,TRUE,"EXT-TABLE";#N/A,#N/A,TRUE,"STEEL";#N/A,#N/A,TRUE,"INT-Table";#N/A,#N/A,TRUE,"STEEL";#N/A,#N/A,TRUE,"Door"}</definedName>
    <definedName name="BASE_2_2" localSheetId="24" hidden="1">{#N/A,#N/A,TRUE,"Basic";#N/A,#N/A,TRUE,"EXT-TABLE";#N/A,#N/A,TRUE,"STEEL";#N/A,#N/A,TRUE,"INT-Table";#N/A,#N/A,TRUE,"STEEL";#N/A,#N/A,TRUE,"Door"}</definedName>
    <definedName name="BASE_2_2" localSheetId="4" hidden="1">{#N/A,#N/A,TRUE,"Basic";#N/A,#N/A,TRUE,"EXT-TABLE";#N/A,#N/A,TRUE,"STEEL";#N/A,#N/A,TRUE,"INT-Table";#N/A,#N/A,TRUE,"STEEL";#N/A,#N/A,TRUE,"Door"}</definedName>
    <definedName name="BASE_2_2" localSheetId="0" hidden="1">{#N/A,#N/A,TRUE,"Basic";#N/A,#N/A,TRUE,"EXT-TABLE";#N/A,#N/A,TRUE,"STEEL";#N/A,#N/A,TRUE,"INT-Table";#N/A,#N/A,TRUE,"STEEL";#N/A,#N/A,TRUE,"Door"}</definedName>
    <definedName name="BASE_2_2" localSheetId="23" hidden="1">{#N/A,#N/A,TRUE,"Basic";#N/A,#N/A,TRUE,"EXT-TABLE";#N/A,#N/A,TRUE,"STEEL";#N/A,#N/A,TRUE,"INT-Table";#N/A,#N/A,TRUE,"STEEL";#N/A,#N/A,TRUE,"Door"}</definedName>
    <definedName name="BASE_2_2" hidden="1">{#N/A,#N/A,TRUE,"Basic";#N/A,#N/A,TRUE,"EXT-TABLE";#N/A,#N/A,TRUE,"STEEL";#N/A,#N/A,TRUE,"INT-Table";#N/A,#N/A,TRUE,"STEEL";#N/A,#N/A,TRUE,"Door"}</definedName>
    <definedName name="BASE_3" localSheetId="5" hidden="1">{#N/A,#N/A,TRUE,"Basic";#N/A,#N/A,TRUE,"EXT-TABLE";#N/A,#N/A,TRUE,"STEEL";#N/A,#N/A,TRUE,"INT-Table";#N/A,#N/A,TRUE,"STEEL";#N/A,#N/A,TRUE,"Door"}</definedName>
    <definedName name="BASE_3" localSheetId="3" hidden="1">{#N/A,#N/A,TRUE,"Basic";#N/A,#N/A,TRUE,"EXT-TABLE";#N/A,#N/A,TRUE,"STEEL";#N/A,#N/A,TRUE,"INT-Table";#N/A,#N/A,TRUE,"STEEL";#N/A,#N/A,TRUE,"Door"}</definedName>
    <definedName name="BASE_3" localSheetId="24" hidden="1">{#N/A,#N/A,TRUE,"Basic";#N/A,#N/A,TRUE,"EXT-TABLE";#N/A,#N/A,TRUE,"STEEL";#N/A,#N/A,TRUE,"INT-Table";#N/A,#N/A,TRUE,"STEEL";#N/A,#N/A,TRUE,"Door"}</definedName>
    <definedName name="BASE_3" localSheetId="4" hidden="1">{#N/A,#N/A,TRUE,"Basic";#N/A,#N/A,TRUE,"EXT-TABLE";#N/A,#N/A,TRUE,"STEEL";#N/A,#N/A,TRUE,"INT-Table";#N/A,#N/A,TRUE,"STEEL";#N/A,#N/A,TRUE,"Door"}</definedName>
    <definedName name="BASE_3" localSheetId="0" hidden="1">{#N/A,#N/A,TRUE,"Basic";#N/A,#N/A,TRUE,"EXT-TABLE";#N/A,#N/A,TRUE,"STEEL";#N/A,#N/A,TRUE,"INT-Table";#N/A,#N/A,TRUE,"STEEL";#N/A,#N/A,TRUE,"Door"}</definedName>
    <definedName name="BASE_3" localSheetId="23" hidden="1">{#N/A,#N/A,TRUE,"Basic";#N/A,#N/A,TRUE,"EXT-TABLE";#N/A,#N/A,TRUE,"STEEL";#N/A,#N/A,TRUE,"INT-Table";#N/A,#N/A,TRUE,"STEEL";#N/A,#N/A,TRUE,"Door"}</definedName>
    <definedName name="BASE_3" hidden="1">{#N/A,#N/A,TRUE,"Basic";#N/A,#N/A,TRUE,"EXT-TABLE";#N/A,#N/A,TRUE,"STEEL";#N/A,#N/A,TRUE,"INT-Table";#N/A,#N/A,TRUE,"STEEL";#N/A,#N/A,TRUE,"Door"}</definedName>
    <definedName name="BASE_3_1" localSheetId="5" hidden="1">{#N/A,#N/A,TRUE,"Basic";#N/A,#N/A,TRUE,"EXT-TABLE";#N/A,#N/A,TRUE,"STEEL";#N/A,#N/A,TRUE,"INT-Table";#N/A,#N/A,TRUE,"STEEL";#N/A,#N/A,TRUE,"Door"}</definedName>
    <definedName name="BASE_3_1" localSheetId="3" hidden="1">{#N/A,#N/A,TRUE,"Basic";#N/A,#N/A,TRUE,"EXT-TABLE";#N/A,#N/A,TRUE,"STEEL";#N/A,#N/A,TRUE,"INT-Table";#N/A,#N/A,TRUE,"STEEL";#N/A,#N/A,TRUE,"Door"}</definedName>
    <definedName name="BASE_3_1" localSheetId="24" hidden="1">{#N/A,#N/A,TRUE,"Basic";#N/A,#N/A,TRUE,"EXT-TABLE";#N/A,#N/A,TRUE,"STEEL";#N/A,#N/A,TRUE,"INT-Table";#N/A,#N/A,TRUE,"STEEL";#N/A,#N/A,TRUE,"Door"}</definedName>
    <definedName name="BASE_3_1" localSheetId="4" hidden="1">{#N/A,#N/A,TRUE,"Basic";#N/A,#N/A,TRUE,"EXT-TABLE";#N/A,#N/A,TRUE,"STEEL";#N/A,#N/A,TRUE,"INT-Table";#N/A,#N/A,TRUE,"STEEL";#N/A,#N/A,TRUE,"Door"}</definedName>
    <definedName name="BASE_3_1" localSheetId="0" hidden="1">{#N/A,#N/A,TRUE,"Basic";#N/A,#N/A,TRUE,"EXT-TABLE";#N/A,#N/A,TRUE,"STEEL";#N/A,#N/A,TRUE,"INT-Table";#N/A,#N/A,TRUE,"STEEL";#N/A,#N/A,TRUE,"Door"}</definedName>
    <definedName name="BASE_3_1" localSheetId="23" hidden="1">{#N/A,#N/A,TRUE,"Basic";#N/A,#N/A,TRUE,"EXT-TABLE";#N/A,#N/A,TRUE,"STEEL";#N/A,#N/A,TRUE,"INT-Table";#N/A,#N/A,TRUE,"STEEL";#N/A,#N/A,TRUE,"Door"}</definedName>
    <definedName name="BASE_3_1" hidden="1">{#N/A,#N/A,TRUE,"Basic";#N/A,#N/A,TRUE,"EXT-TABLE";#N/A,#N/A,TRUE,"STEEL";#N/A,#N/A,TRUE,"INT-Table";#N/A,#N/A,TRUE,"STEEL";#N/A,#N/A,TRUE,"Door"}</definedName>
    <definedName name="BASE_3_2" localSheetId="5" hidden="1">{#N/A,#N/A,TRUE,"Basic";#N/A,#N/A,TRUE,"EXT-TABLE";#N/A,#N/A,TRUE,"STEEL";#N/A,#N/A,TRUE,"INT-Table";#N/A,#N/A,TRUE,"STEEL";#N/A,#N/A,TRUE,"Door"}</definedName>
    <definedName name="BASE_3_2" localSheetId="3" hidden="1">{#N/A,#N/A,TRUE,"Basic";#N/A,#N/A,TRUE,"EXT-TABLE";#N/A,#N/A,TRUE,"STEEL";#N/A,#N/A,TRUE,"INT-Table";#N/A,#N/A,TRUE,"STEEL";#N/A,#N/A,TRUE,"Door"}</definedName>
    <definedName name="BASE_3_2" localSheetId="24" hidden="1">{#N/A,#N/A,TRUE,"Basic";#N/A,#N/A,TRUE,"EXT-TABLE";#N/A,#N/A,TRUE,"STEEL";#N/A,#N/A,TRUE,"INT-Table";#N/A,#N/A,TRUE,"STEEL";#N/A,#N/A,TRUE,"Door"}</definedName>
    <definedName name="BASE_3_2" localSheetId="4" hidden="1">{#N/A,#N/A,TRUE,"Basic";#N/A,#N/A,TRUE,"EXT-TABLE";#N/A,#N/A,TRUE,"STEEL";#N/A,#N/A,TRUE,"INT-Table";#N/A,#N/A,TRUE,"STEEL";#N/A,#N/A,TRUE,"Door"}</definedName>
    <definedName name="BASE_3_2" localSheetId="0" hidden="1">{#N/A,#N/A,TRUE,"Basic";#N/A,#N/A,TRUE,"EXT-TABLE";#N/A,#N/A,TRUE,"STEEL";#N/A,#N/A,TRUE,"INT-Table";#N/A,#N/A,TRUE,"STEEL";#N/A,#N/A,TRUE,"Door"}</definedName>
    <definedName name="BASE_3_2" localSheetId="23" hidden="1">{#N/A,#N/A,TRUE,"Basic";#N/A,#N/A,TRUE,"EXT-TABLE";#N/A,#N/A,TRUE,"STEEL";#N/A,#N/A,TRUE,"INT-Table";#N/A,#N/A,TRUE,"STEEL";#N/A,#N/A,TRUE,"Door"}</definedName>
    <definedName name="BASE_3_2" hidden="1">{#N/A,#N/A,TRUE,"Basic";#N/A,#N/A,TRUE,"EXT-TABLE";#N/A,#N/A,TRUE,"STEEL";#N/A,#N/A,TRUE,"INT-Table";#N/A,#N/A,TRUE,"STEEL";#N/A,#N/A,TRUE,"Door"}</definedName>
    <definedName name="BASE_4" localSheetId="5" hidden="1">{#N/A,#N/A,TRUE,"Basic";#N/A,#N/A,TRUE,"EXT-TABLE";#N/A,#N/A,TRUE,"STEEL";#N/A,#N/A,TRUE,"INT-Table";#N/A,#N/A,TRUE,"STEEL";#N/A,#N/A,TRUE,"Door"}</definedName>
    <definedName name="BASE_4" localSheetId="3" hidden="1">{#N/A,#N/A,TRUE,"Basic";#N/A,#N/A,TRUE,"EXT-TABLE";#N/A,#N/A,TRUE,"STEEL";#N/A,#N/A,TRUE,"INT-Table";#N/A,#N/A,TRUE,"STEEL";#N/A,#N/A,TRUE,"Door"}</definedName>
    <definedName name="BASE_4" localSheetId="24" hidden="1">{#N/A,#N/A,TRUE,"Basic";#N/A,#N/A,TRUE,"EXT-TABLE";#N/A,#N/A,TRUE,"STEEL";#N/A,#N/A,TRUE,"INT-Table";#N/A,#N/A,TRUE,"STEEL";#N/A,#N/A,TRUE,"Door"}</definedName>
    <definedName name="BASE_4" localSheetId="4" hidden="1">{#N/A,#N/A,TRUE,"Basic";#N/A,#N/A,TRUE,"EXT-TABLE";#N/A,#N/A,TRUE,"STEEL";#N/A,#N/A,TRUE,"INT-Table";#N/A,#N/A,TRUE,"STEEL";#N/A,#N/A,TRUE,"Door"}</definedName>
    <definedName name="BASE_4" localSheetId="0" hidden="1">{#N/A,#N/A,TRUE,"Basic";#N/A,#N/A,TRUE,"EXT-TABLE";#N/A,#N/A,TRUE,"STEEL";#N/A,#N/A,TRUE,"INT-Table";#N/A,#N/A,TRUE,"STEEL";#N/A,#N/A,TRUE,"Door"}</definedName>
    <definedName name="BASE_4" localSheetId="23" hidden="1">{#N/A,#N/A,TRUE,"Basic";#N/A,#N/A,TRUE,"EXT-TABLE";#N/A,#N/A,TRUE,"STEEL";#N/A,#N/A,TRUE,"INT-Table";#N/A,#N/A,TRUE,"STEEL";#N/A,#N/A,TRUE,"Door"}</definedName>
    <definedName name="BASE_4" hidden="1">{#N/A,#N/A,TRUE,"Basic";#N/A,#N/A,TRUE,"EXT-TABLE";#N/A,#N/A,TRUE,"STEEL";#N/A,#N/A,TRUE,"INT-Table";#N/A,#N/A,TRUE,"STEEL";#N/A,#N/A,TRUE,"Door"}</definedName>
    <definedName name="BASE_4_1" localSheetId="5" hidden="1">{#N/A,#N/A,TRUE,"Basic";#N/A,#N/A,TRUE,"EXT-TABLE";#N/A,#N/A,TRUE,"STEEL";#N/A,#N/A,TRUE,"INT-Table";#N/A,#N/A,TRUE,"STEEL";#N/A,#N/A,TRUE,"Door"}</definedName>
    <definedName name="BASE_4_1" localSheetId="3" hidden="1">{#N/A,#N/A,TRUE,"Basic";#N/A,#N/A,TRUE,"EXT-TABLE";#N/A,#N/A,TRUE,"STEEL";#N/A,#N/A,TRUE,"INT-Table";#N/A,#N/A,TRUE,"STEEL";#N/A,#N/A,TRUE,"Door"}</definedName>
    <definedName name="BASE_4_1" localSheetId="24" hidden="1">{#N/A,#N/A,TRUE,"Basic";#N/A,#N/A,TRUE,"EXT-TABLE";#N/A,#N/A,TRUE,"STEEL";#N/A,#N/A,TRUE,"INT-Table";#N/A,#N/A,TRUE,"STEEL";#N/A,#N/A,TRUE,"Door"}</definedName>
    <definedName name="BASE_4_1" localSheetId="4" hidden="1">{#N/A,#N/A,TRUE,"Basic";#N/A,#N/A,TRUE,"EXT-TABLE";#N/A,#N/A,TRUE,"STEEL";#N/A,#N/A,TRUE,"INT-Table";#N/A,#N/A,TRUE,"STEEL";#N/A,#N/A,TRUE,"Door"}</definedName>
    <definedName name="BASE_4_1" localSheetId="0" hidden="1">{#N/A,#N/A,TRUE,"Basic";#N/A,#N/A,TRUE,"EXT-TABLE";#N/A,#N/A,TRUE,"STEEL";#N/A,#N/A,TRUE,"INT-Table";#N/A,#N/A,TRUE,"STEEL";#N/A,#N/A,TRUE,"Door"}</definedName>
    <definedName name="BASE_4_1" localSheetId="23" hidden="1">{#N/A,#N/A,TRUE,"Basic";#N/A,#N/A,TRUE,"EXT-TABLE";#N/A,#N/A,TRUE,"STEEL";#N/A,#N/A,TRUE,"INT-Table";#N/A,#N/A,TRUE,"STEEL";#N/A,#N/A,TRUE,"Door"}</definedName>
    <definedName name="BASE_4_1" hidden="1">{#N/A,#N/A,TRUE,"Basic";#N/A,#N/A,TRUE,"EXT-TABLE";#N/A,#N/A,TRUE,"STEEL";#N/A,#N/A,TRUE,"INT-Table";#N/A,#N/A,TRUE,"STEEL";#N/A,#N/A,TRUE,"Door"}</definedName>
    <definedName name="BASE_4_2" localSheetId="5" hidden="1">{#N/A,#N/A,TRUE,"Basic";#N/A,#N/A,TRUE,"EXT-TABLE";#N/A,#N/A,TRUE,"STEEL";#N/A,#N/A,TRUE,"INT-Table";#N/A,#N/A,TRUE,"STEEL";#N/A,#N/A,TRUE,"Door"}</definedName>
    <definedName name="BASE_4_2" localSheetId="3" hidden="1">{#N/A,#N/A,TRUE,"Basic";#N/A,#N/A,TRUE,"EXT-TABLE";#N/A,#N/A,TRUE,"STEEL";#N/A,#N/A,TRUE,"INT-Table";#N/A,#N/A,TRUE,"STEEL";#N/A,#N/A,TRUE,"Door"}</definedName>
    <definedName name="BASE_4_2" localSheetId="24" hidden="1">{#N/A,#N/A,TRUE,"Basic";#N/A,#N/A,TRUE,"EXT-TABLE";#N/A,#N/A,TRUE,"STEEL";#N/A,#N/A,TRUE,"INT-Table";#N/A,#N/A,TRUE,"STEEL";#N/A,#N/A,TRUE,"Door"}</definedName>
    <definedName name="BASE_4_2" localSheetId="4" hidden="1">{#N/A,#N/A,TRUE,"Basic";#N/A,#N/A,TRUE,"EXT-TABLE";#N/A,#N/A,TRUE,"STEEL";#N/A,#N/A,TRUE,"INT-Table";#N/A,#N/A,TRUE,"STEEL";#N/A,#N/A,TRUE,"Door"}</definedName>
    <definedName name="BASE_4_2" localSheetId="0" hidden="1">{#N/A,#N/A,TRUE,"Basic";#N/A,#N/A,TRUE,"EXT-TABLE";#N/A,#N/A,TRUE,"STEEL";#N/A,#N/A,TRUE,"INT-Table";#N/A,#N/A,TRUE,"STEEL";#N/A,#N/A,TRUE,"Door"}</definedName>
    <definedName name="BASE_4_2" localSheetId="23" hidden="1">{#N/A,#N/A,TRUE,"Basic";#N/A,#N/A,TRUE,"EXT-TABLE";#N/A,#N/A,TRUE,"STEEL";#N/A,#N/A,TRUE,"INT-Table";#N/A,#N/A,TRUE,"STEEL";#N/A,#N/A,TRUE,"Door"}</definedName>
    <definedName name="BASE_4_2" hidden="1">{#N/A,#N/A,TRUE,"Basic";#N/A,#N/A,TRUE,"EXT-TABLE";#N/A,#N/A,TRUE,"STEEL";#N/A,#N/A,TRUE,"INT-Table";#N/A,#N/A,TRUE,"STEEL";#N/A,#N/A,TRUE,"Door"}</definedName>
    <definedName name="BASE_5" localSheetId="5" hidden="1">{#N/A,#N/A,TRUE,"Basic";#N/A,#N/A,TRUE,"EXT-TABLE";#N/A,#N/A,TRUE,"STEEL";#N/A,#N/A,TRUE,"INT-Table";#N/A,#N/A,TRUE,"STEEL";#N/A,#N/A,TRUE,"Door"}</definedName>
    <definedName name="BASE_5" localSheetId="3" hidden="1">{#N/A,#N/A,TRUE,"Basic";#N/A,#N/A,TRUE,"EXT-TABLE";#N/A,#N/A,TRUE,"STEEL";#N/A,#N/A,TRUE,"INT-Table";#N/A,#N/A,TRUE,"STEEL";#N/A,#N/A,TRUE,"Door"}</definedName>
    <definedName name="BASE_5" localSheetId="24" hidden="1">{#N/A,#N/A,TRUE,"Basic";#N/A,#N/A,TRUE,"EXT-TABLE";#N/A,#N/A,TRUE,"STEEL";#N/A,#N/A,TRUE,"INT-Table";#N/A,#N/A,TRUE,"STEEL";#N/A,#N/A,TRUE,"Door"}</definedName>
    <definedName name="BASE_5" localSheetId="4" hidden="1">{#N/A,#N/A,TRUE,"Basic";#N/A,#N/A,TRUE,"EXT-TABLE";#N/A,#N/A,TRUE,"STEEL";#N/A,#N/A,TRUE,"INT-Table";#N/A,#N/A,TRUE,"STEEL";#N/A,#N/A,TRUE,"Door"}</definedName>
    <definedName name="BASE_5" localSheetId="0" hidden="1">{#N/A,#N/A,TRUE,"Basic";#N/A,#N/A,TRUE,"EXT-TABLE";#N/A,#N/A,TRUE,"STEEL";#N/A,#N/A,TRUE,"INT-Table";#N/A,#N/A,TRUE,"STEEL";#N/A,#N/A,TRUE,"Door"}</definedName>
    <definedName name="BASE_5" localSheetId="23" hidden="1">{#N/A,#N/A,TRUE,"Basic";#N/A,#N/A,TRUE,"EXT-TABLE";#N/A,#N/A,TRUE,"STEEL";#N/A,#N/A,TRUE,"INT-Table";#N/A,#N/A,TRUE,"STEEL";#N/A,#N/A,TRUE,"Door"}</definedName>
    <definedName name="BASE_5" hidden="1">{#N/A,#N/A,TRUE,"Basic";#N/A,#N/A,TRUE,"EXT-TABLE";#N/A,#N/A,TRUE,"STEEL";#N/A,#N/A,TRUE,"INT-Table";#N/A,#N/A,TRUE,"STEEL";#N/A,#N/A,TRUE,"Door"}</definedName>
    <definedName name="BASE_5_1" localSheetId="5" hidden="1">{#N/A,#N/A,TRUE,"Basic";#N/A,#N/A,TRUE,"EXT-TABLE";#N/A,#N/A,TRUE,"STEEL";#N/A,#N/A,TRUE,"INT-Table";#N/A,#N/A,TRUE,"STEEL";#N/A,#N/A,TRUE,"Door"}</definedName>
    <definedName name="BASE_5_1" localSheetId="3" hidden="1">{#N/A,#N/A,TRUE,"Basic";#N/A,#N/A,TRUE,"EXT-TABLE";#N/A,#N/A,TRUE,"STEEL";#N/A,#N/A,TRUE,"INT-Table";#N/A,#N/A,TRUE,"STEEL";#N/A,#N/A,TRUE,"Door"}</definedName>
    <definedName name="BASE_5_1" localSheetId="24" hidden="1">{#N/A,#N/A,TRUE,"Basic";#N/A,#N/A,TRUE,"EXT-TABLE";#N/A,#N/A,TRUE,"STEEL";#N/A,#N/A,TRUE,"INT-Table";#N/A,#N/A,TRUE,"STEEL";#N/A,#N/A,TRUE,"Door"}</definedName>
    <definedName name="BASE_5_1" localSheetId="4" hidden="1">{#N/A,#N/A,TRUE,"Basic";#N/A,#N/A,TRUE,"EXT-TABLE";#N/A,#N/A,TRUE,"STEEL";#N/A,#N/A,TRUE,"INT-Table";#N/A,#N/A,TRUE,"STEEL";#N/A,#N/A,TRUE,"Door"}</definedName>
    <definedName name="BASE_5_1" localSheetId="0" hidden="1">{#N/A,#N/A,TRUE,"Basic";#N/A,#N/A,TRUE,"EXT-TABLE";#N/A,#N/A,TRUE,"STEEL";#N/A,#N/A,TRUE,"INT-Table";#N/A,#N/A,TRUE,"STEEL";#N/A,#N/A,TRUE,"Door"}</definedName>
    <definedName name="BASE_5_1" localSheetId="23" hidden="1">{#N/A,#N/A,TRUE,"Basic";#N/A,#N/A,TRUE,"EXT-TABLE";#N/A,#N/A,TRUE,"STEEL";#N/A,#N/A,TRUE,"INT-Table";#N/A,#N/A,TRUE,"STEEL";#N/A,#N/A,TRUE,"Door"}</definedName>
    <definedName name="BASE_5_1" hidden="1">{#N/A,#N/A,TRUE,"Basic";#N/A,#N/A,TRUE,"EXT-TABLE";#N/A,#N/A,TRUE,"STEEL";#N/A,#N/A,TRUE,"INT-Table";#N/A,#N/A,TRUE,"STEEL";#N/A,#N/A,TRUE,"Door"}</definedName>
    <definedName name="BASE_5_2" localSheetId="5" hidden="1">{#N/A,#N/A,TRUE,"Basic";#N/A,#N/A,TRUE,"EXT-TABLE";#N/A,#N/A,TRUE,"STEEL";#N/A,#N/A,TRUE,"INT-Table";#N/A,#N/A,TRUE,"STEEL";#N/A,#N/A,TRUE,"Door"}</definedName>
    <definedName name="BASE_5_2" localSheetId="3" hidden="1">{#N/A,#N/A,TRUE,"Basic";#N/A,#N/A,TRUE,"EXT-TABLE";#N/A,#N/A,TRUE,"STEEL";#N/A,#N/A,TRUE,"INT-Table";#N/A,#N/A,TRUE,"STEEL";#N/A,#N/A,TRUE,"Door"}</definedName>
    <definedName name="BASE_5_2" localSheetId="24" hidden="1">{#N/A,#N/A,TRUE,"Basic";#N/A,#N/A,TRUE,"EXT-TABLE";#N/A,#N/A,TRUE,"STEEL";#N/A,#N/A,TRUE,"INT-Table";#N/A,#N/A,TRUE,"STEEL";#N/A,#N/A,TRUE,"Door"}</definedName>
    <definedName name="BASE_5_2" localSheetId="4" hidden="1">{#N/A,#N/A,TRUE,"Basic";#N/A,#N/A,TRUE,"EXT-TABLE";#N/A,#N/A,TRUE,"STEEL";#N/A,#N/A,TRUE,"INT-Table";#N/A,#N/A,TRUE,"STEEL";#N/A,#N/A,TRUE,"Door"}</definedName>
    <definedName name="BASE_5_2" localSheetId="0" hidden="1">{#N/A,#N/A,TRUE,"Basic";#N/A,#N/A,TRUE,"EXT-TABLE";#N/A,#N/A,TRUE,"STEEL";#N/A,#N/A,TRUE,"INT-Table";#N/A,#N/A,TRUE,"STEEL";#N/A,#N/A,TRUE,"Door"}</definedName>
    <definedName name="BASE_5_2" localSheetId="23" hidden="1">{#N/A,#N/A,TRUE,"Basic";#N/A,#N/A,TRUE,"EXT-TABLE";#N/A,#N/A,TRUE,"STEEL";#N/A,#N/A,TRUE,"INT-Table";#N/A,#N/A,TRUE,"STEEL";#N/A,#N/A,TRUE,"Door"}</definedName>
    <definedName name="BASE_5_2" hidden="1">{#N/A,#N/A,TRUE,"Basic";#N/A,#N/A,TRUE,"EXT-TABLE";#N/A,#N/A,TRUE,"STEEL";#N/A,#N/A,TRUE,"INT-Table";#N/A,#N/A,TRUE,"STEEL";#N/A,#N/A,TRUE,"Door"}</definedName>
    <definedName name="bcd" localSheetId="5" hidden="1">{#N/A,#N/A,TRUE,"Basic";#N/A,#N/A,TRUE,"EXT-TABLE";#N/A,#N/A,TRUE,"STEEL";#N/A,#N/A,TRUE,"INT-Table";#N/A,#N/A,TRUE,"STEEL";#N/A,#N/A,TRUE,"Door"}</definedName>
    <definedName name="bcd" localSheetId="3" hidden="1">{#N/A,#N/A,TRUE,"Basic";#N/A,#N/A,TRUE,"EXT-TABLE";#N/A,#N/A,TRUE,"STEEL";#N/A,#N/A,TRUE,"INT-Table";#N/A,#N/A,TRUE,"STEEL";#N/A,#N/A,TRUE,"Door"}</definedName>
    <definedName name="bcd" localSheetId="24" hidden="1">{#N/A,#N/A,TRUE,"Basic";#N/A,#N/A,TRUE,"EXT-TABLE";#N/A,#N/A,TRUE,"STEEL";#N/A,#N/A,TRUE,"INT-Table";#N/A,#N/A,TRUE,"STEEL";#N/A,#N/A,TRUE,"Door"}</definedName>
    <definedName name="bcd" localSheetId="4" hidden="1">{#N/A,#N/A,TRUE,"Basic";#N/A,#N/A,TRUE,"EXT-TABLE";#N/A,#N/A,TRUE,"STEEL";#N/A,#N/A,TRUE,"INT-Table";#N/A,#N/A,TRUE,"STEEL";#N/A,#N/A,TRUE,"Door"}</definedName>
    <definedName name="bcd" localSheetId="0" hidden="1">{#N/A,#N/A,TRUE,"Basic";#N/A,#N/A,TRUE,"EXT-TABLE";#N/A,#N/A,TRUE,"STEEL";#N/A,#N/A,TRUE,"INT-Table";#N/A,#N/A,TRUE,"STEEL";#N/A,#N/A,TRUE,"Door"}</definedName>
    <definedName name="bcd" localSheetId="23" hidden="1">{#N/A,#N/A,TRUE,"Basic";#N/A,#N/A,TRUE,"EXT-TABLE";#N/A,#N/A,TRUE,"STEEL";#N/A,#N/A,TRUE,"INT-Table";#N/A,#N/A,TRUE,"STEEL";#N/A,#N/A,TRUE,"Door"}</definedName>
    <definedName name="bcd" hidden="1">{#N/A,#N/A,TRUE,"Basic";#N/A,#N/A,TRUE,"EXT-TABLE";#N/A,#N/A,TRUE,"STEEL";#N/A,#N/A,TRUE,"INT-Table";#N/A,#N/A,TRUE,"STEEL";#N/A,#N/A,TRUE,"Door"}</definedName>
    <definedName name="bcd_1" localSheetId="5" hidden="1">{#N/A,#N/A,TRUE,"Basic";#N/A,#N/A,TRUE,"EXT-TABLE";#N/A,#N/A,TRUE,"STEEL";#N/A,#N/A,TRUE,"INT-Table";#N/A,#N/A,TRUE,"STEEL";#N/A,#N/A,TRUE,"Door"}</definedName>
    <definedName name="bcd_1" localSheetId="3" hidden="1">{#N/A,#N/A,TRUE,"Basic";#N/A,#N/A,TRUE,"EXT-TABLE";#N/A,#N/A,TRUE,"STEEL";#N/A,#N/A,TRUE,"INT-Table";#N/A,#N/A,TRUE,"STEEL";#N/A,#N/A,TRUE,"Door"}</definedName>
    <definedName name="bcd_1" localSheetId="24" hidden="1">{#N/A,#N/A,TRUE,"Basic";#N/A,#N/A,TRUE,"EXT-TABLE";#N/A,#N/A,TRUE,"STEEL";#N/A,#N/A,TRUE,"INT-Table";#N/A,#N/A,TRUE,"STEEL";#N/A,#N/A,TRUE,"Door"}</definedName>
    <definedName name="bcd_1" localSheetId="4" hidden="1">{#N/A,#N/A,TRUE,"Basic";#N/A,#N/A,TRUE,"EXT-TABLE";#N/A,#N/A,TRUE,"STEEL";#N/A,#N/A,TRUE,"INT-Table";#N/A,#N/A,TRUE,"STEEL";#N/A,#N/A,TRUE,"Door"}</definedName>
    <definedName name="bcd_1" localSheetId="0" hidden="1">{#N/A,#N/A,TRUE,"Basic";#N/A,#N/A,TRUE,"EXT-TABLE";#N/A,#N/A,TRUE,"STEEL";#N/A,#N/A,TRUE,"INT-Table";#N/A,#N/A,TRUE,"STEEL";#N/A,#N/A,TRUE,"Door"}</definedName>
    <definedName name="bcd_1" localSheetId="23" hidden="1">{#N/A,#N/A,TRUE,"Basic";#N/A,#N/A,TRUE,"EXT-TABLE";#N/A,#N/A,TRUE,"STEEL";#N/A,#N/A,TRUE,"INT-Table";#N/A,#N/A,TRUE,"STEEL";#N/A,#N/A,TRUE,"Door"}</definedName>
    <definedName name="bcd_1" hidden="1">{#N/A,#N/A,TRUE,"Basic";#N/A,#N/A,TRUE,"EXT-TABLE";#N/A,#N/A,TRUE,"STEEL";#N/A,#N/A,TRUE,"INT-Table";#N/A,#N/A,TRUE,"STEEL";#N/A,#N/A,TRUE,"Door"}</definedName>
    <definedName name="bcd_1_1" localSheetId="5" hidden="1">{#N/A,#N/A,TRUE,"Basic";#N/A,#N/A,TRUE,"EXT-TABLE";#N/A,#N/A,TRUE,"STEEL";#N/A,#N/A,TRUE,"INT-Table";#N/A,#N/A,TRUE,"STEEL";#N/A,#N/A,TRUE,"Door"}</definedName>
    <definedName name="bcd_1_1" localSheetId="3" hidden="1">{#N/A,#N/A,TRUE,"Basic";#N/A,#N/A,TRUE,"EXT-TABLE";#N/A,#N/A,TRUE,"STEEL";#N/A,#N/A,TRUE,"INT-Table";#N/A,#N/A,TRUE,"STEEL";#N/A,#N/A,TRUE,"Door"}</definedName>
    <definedName name="bcd_1_1" localSheetId="24" hidden="1">{#N/A,#N/A,TRUE,"Basic";#N/A,#N/A,TRUE,"EXT-TABLE";#N/A,#N/A,TRUE,"STEEL";#N/A,#N/A,TRUE,"INT-Table";#N/A,#N/A,TRUE,"STEEL";#N/A,#N/A,TRUE,"Door"}</definedName>
    <definedName name="bcd_1_1" localSheetId="4" hidden="1">{#N/A,#N/A,TRUE,"Basic";#N/A,#N/A,TRUE,"EXT-TABLE";#N/A,#N/A,TRUE,"STEEL";#N/A,#N/A,TRUE,"INT-Table";#N/A,#N/A,TRUE,"STEEL";#N/A,#N/A,TRUE,"Door"}</definedName>
    <definedName name="bcd_1_1" localSheetId="0" hidden="1">{#N/A,#N/A,TRUE,"Basic";#N/A,#N/A,TRUE,"EXT-TABLE";#N/A,#N/A,TRUE,"STEEL";#N/A,#N/A,TRUE,"INT-Table";#N/A,#N/A,TRUE,"STEEL";#N/A,#N/A,TRUE,"Door"}</definedName>
    <definedName name="bcd_1_1" localSheetId="23" hidden="1">{#N/A,#N/A,TRUE,"Basic";#N/A,#N/A,TRUE,"EXT-TABLE";#N/A,#N/A,TRUE,"STEEL";#N/A,#N/A,TRUE,"INT-Table";#N/A,#N/A,TRUE,"STEEL";#N/A,#N/A,TRUE,"Door"}</definedName>
    <definedName name="bcd_1_1" hidden="1">{#N/A,#N/A,TRUE,"Basic";#N/A,#N/A,TRUE,"EXT-TABLE";#N/A,#N/A,TRUE,"STEEL";#N/A,#N/A,TRUE,"INT-Table";#N/A,#N/A,TRUE,"STEEL";#N/A,#N/A,TRUE,"Door"}</definedName>
    <definedName name="bcd_1_2" localSheetId="5" hidden="1">{#N/A,#N/A,TRUE,"Basic";#N/A,#N/A,TRUE,"EXT-TABLE";#N/A,#N/A,TRUE,"STEEL";#N/A,#N/A,TRUE,"INT-Table";#N/A,#N/A,TRUE,"STEEL";#N/A,#N/A,TRUE,"Door"}</definedName>
    <definedName name="bcd_1_2" localSheetId="3" hidden="1">{#N/A,#N/A,TRUE,"Basic";#N/A,#N/A,TRUE,"EXT-TABLE";#N/A,#N/A,TRUE,"STEEL";#N/A,#N/A,TRUE,"INT-Table";#N/A,#N/A,TRUE,"STEEL";#N/A,#N/A,TRUE,"Door"}</definedName>
    <definedName name="bcd_1_2" localSheetId="24" hidden="1">{#N/A,#N/A,TRUE,"Basic";#N/A,#N/A,TRUE,"EXT-TABLE";#N/A,#N/A,TRUE,"STEEL";#N/A,#N/A,TRUE,"INT-Table";#N/A,#N/A,TRUE,"STEEL";#N/A,#N/A,TRUE,"Door"}</definedName>
    <definedName name="bcd_1_2" localSheetId="4" hidden="1">{#N/A,#N/A,TRUE,"Basic";#N/A,#N/A,TRUE,"EXT-TABLE";#N/A,#N/A,TRUE,"STEEL";#N/A,#N/A,TRUE,"INT-Table";#N/A,#N/A,TRUE,"STEEL";#N/A,#N/A,TRUE,"Door"}</definedName>
    <definedName name="bcd_1_2" localSheetId="0" hidden="1">{#N/A,#N/A,TRUE,"Basic";#N/A,#N/A,TRUE,"EXT-TABLE";#N/A,#N/A,TRUE,"STEEL";#N/A,#N/A,TRUE,"INT-Table";#N/A,#N/A,TRUE,"STEEL";#N/A,#N/A,TRUE,"Door"}</definedName>
    <definedName name="bcd_1_2" localSheetId="23" hidden="1">{#N/A,#N/A,TRUE,"Basic";#N/A,#N/A,TRUE,"EXT-TABLE";#N/A,#N/A,TRUE,"STEEL";#N/A,#N/A,TRUE,"INT-Table";#N/A,#N/A,TRUE,"STEEL";#N/A,#N/A,TRUE,"Door"}</definedName>
    <definedName name="bcd_1_2" hidden="1">{#N/A,#N/A,TRUE,"Basic";#N/A,#N/A,TRUE,"EXT-TABLE";#N/A,#N/A,TRUE,"STEEL";#N/A,#N/A,TRUE,"INT-Table";#N/A,#N/A,TRUE,"STEEL";#N/A,#N/A,TRUE,"Door"}</definedName>
    <definedName name="bcd_2" localSheetId="5" hidden="1">{#N/A,#N/A,TRUE,"Basic";#N/A,#N/A,TRUE,"EXT-TABLE";#N/A,#N/A,TRUE,"STEEL";#N/A,#N/A,TRUE,"INT-Table";#N/A,#N/A,TRUE,"STEEL";#N/A,#N/A,TRUE,"Door"}</definedName>
    <definedName name="bcd_2" localSheetId="3" hidden="1">{#N/A,#N/A,TRUE,"Basic";#N/A,#N/A,TRUE,"EXT-TABLE";#N/A,#N/A,TRUE,"STEEL";#N/A,#N/A,TRUE,"INT-Table";#N/A,#N/A,TRUE,"STEEL";#N/A,#N/A,TRUE,"Door"}</definedName>
    <definedName name="bcd_2" localSheetId="24" hidden="1">{#N/A,#N/A,TRUE,"Basic";#N/A,#N/A,TRUE,"EXT-TABLE";#N/A,#N/A,TRUE,"STEEL";#N/A,#N/A,TRUE,"INT-Table";#N/A,#N/A,TRUE,"STEEL";#N/A,#N/A,TRUE,"Door"}</definedName>
    <definedName name="bcd_2" localSheetId="4" hidden="1">{#N/A,#N/A,TRUE,"Basic";#N/A,#N/A,TRUE,"EXT-TABLE";#N/A,#N/A,TRUE,"STEEL";#N/A,#N/A,TRUE,"INT-Table";#N/A,#N/A,TRUE,"STEEL";#N/A,#N/A,TRUE,"Door"}</definedName>
    <definedName name="bcd_2" localSheetId="0" hidden="1">{#N/A,#N/A,TRUE,"Basic";#N/A,#N/A,TRUE,"EXT-TABLE";#N/A,#N/A,TRUE,"STEEL";#N/A,#N/A,TRUE,"INT-Table";#N/A,#N/A,TRUE,"STEEL";#N/A,#N/A,TRUE,"Door"}</definedName>
    <definedName name="bcd_2" localSheetId="23" hidden="1">{#N/A,#N/A,TRUE,"Basic";#N/A,#N/A,TRUE,"EXT-TABLE";#N/A,#N/A,TRUE,"STEEL";#N/A,#N/A,TRUE,"INT-Table";#N/A,#N/A,TRUE,"STEEL";#N/A,#N/A,TRUE,"Door"}</definedName>
    <definedName name="bcd_2" hidden="1">{#N/A,#N/A,TRUE,"Basic";#N/A,#N/A,TRUE,"EXT-TABLE";#N/A,#N/A,TRUE,"STEEL";#N/A,#N/A,TRUE,"INT-Table";#N/A,#N/A,TRUE,"STEEL";#N/A,#N/A,TRUE,"Door"}</definedName>
    <definedName name="bcd_2_1" localSheetId="5" hidden="1">{#N/A,#N/A,TRUE,"Basic";#N/A,#N/A,TRUE,"EXT-TABLE";#N/A,#N/A,TRUE,"STEEL";#N/A,#N/A,TRUE,"INT-Table";#N/A,#N/A,TRUE,"STEEL";#N/A,#N/A,TRUE,"Door"}</definedName>
    <definedName name="bcd_2_1" localSheetId="3" hidden="1">{#N/A,#N/A,TRUE,"Basic";#N/A,#N/A,TRUE,"EXT-TABLE";#N/A,#N/A,TRUE,"STEEL";#N/A,#N/A,TRUE,"INT-Table";#N/A,#N/A,TRUE,"STEEL";#N/A,#N/A,TRUE,"Door"}</definedName>
    <definedName name="bcd_2_1" localSheetId="24" hidden="1">{#N/A,#N/A,TRUE,"Basic";#N/A,#N/A,TRUE,"EXT-TABLE";#N/A,#N/A,TRUE,"STEEL";#N/A,#N/A,TRUE,"INT-Table";#N/A,#N/A,TRUE,"STEEL";#N/A,#N/A,TRUE,"Door"}</definedName>
    <definedName name="bcd_2_1" localSheetId="4" hidden="1">{#N/A,#N/A,TRUE,"Basic";#N/A,#N/A,TRUE,"EXT-TABLE";#N/A,#N/A,TRUE,"STEEL";#N/A,#N/A,TRUE,"INT-Table";#N/A,#N/A,TRUE,"STEEL";#N/A,#N/A,TRUE,"Door"}</definedName>
    <definedName name="bcd_2_1" localSheetId="0" hidden="1">{#N/A,#N/A,TRUE,"Basic";#N/A,#N/A,TRUE,"EXT-TABLE";#N/A,#N/A,TRUE,"STEEL";#N/A,#N/A,TRUE,"INT-Table";#N/A,#N/A,TRUE,"STEEL";#N/A,#N/A,TRUE,"Door"}</definedName>
    <definedName name="bcd_2_1" localSheetId="23" hidden="1">{#N/A,#N/A,TRUE,"Basic";#N/A,#N/A,TRUE,"EXT-TABLE";#N/A,#N/A,TRUE,"STEEL";#N/A,#N/A,TRUE,"INT-Table";#N/A,#N/A,TRUE,"STEEL";#N/A,#N/A,TRUE,"Door"}</definedName>
    <definedName name="bcd_2_1" hidden="1">{#N/A,#N/A,TRUE,"Basic";#N/A,#N/A,TRUE,"EXT-TABLE";#N/A,#N/A,TRUE,"STEEL";#N/A,#N/A,TRUE,"INT-Table";#N/A,#N/A,TRUE,"STEEL";#N/A,#N/A,TRUE,"Door"}</definedName>
    <definedName name="bcd_2_2" localSheetId="5" hidden="1">{#N/A,#N/A,TRUE,"Basic";#N/A,#N/A,TRUE,"EXT-TABLE";#N/A,#N/A,TRUE,"STEEL";#N/A,#N/A,TRUE,"INT-Table";#N/A,#N/A,TRUE,"STEEL";#N/A,#N/A,TRUE,"Door"}</definedName>
    <definedName name="bcd_2_2" localSheetId="3" hidden="1">{#N/A,#N/A,TRUE,"Basic";#N/A,#N/A,TRUE,"EXT-TABLE";#N/A,#N/A,TRUE,"STEEL";#N/A,#N/A,TRUE,"INT-Table";#N/A,#N/A,TRUE,"STEEL";#N/A,#N/A,TRUE,"Door"}</definedName>
    <definedName name="bcd_2_2" localSheetId="24" hidden="1">{#N/A,#N/A,TRUE,"Basic";#N/A,#N/A,TRUE,"EXT-TABLE";#N/A,#N/A,TRUE,"STEEL";#N/A,#N/A,TRUE,"INT-Table";#N/A,#N/A,TRUE,"STEEL";#N/A,#N/A,TRUE,"Door"}</definedName>
    <definedName name="bcd_2_2" localSheetId="4" hidden="1">{#N/A,#N/A,TRUE,"Basic";#N/A,#N/A,TRUE,"EXT-TABLE";#N/A,#N/A,TRUE,"STEEL";#N/A,#N/A,TRUE,"INT-Table";#N/A,#N/A,TRUE,"STEEL";#N/A,#N/A,TRUE,"Door"}</definedName>
    <definedName name="bcd_2_2" localSheetId="0" hidden="1">{#N/A,#N/A,TRUE,"Basic";#N/A,#N/A,TRUE,"EXT-TABLE";#N/A,#N/A,TRUE,"STEEL";#N/A,#N/A,TRUE,"INT-Table";#N/A,#N/A,TRUE,"STEEL";#N/A,#N/A,TRUE,"Door"}</definedName>
    <definedName name="bcd_2_2" localSheetId="23" hidden="1">{#N/A,#N/A,TRUE,"Basic";#N/A,#N/A,TRUE,"EXT-TABLE";#N/A,#N/A,TRUE,"STEEL";#N/A,#N/A,TRUE,"INT-Table";#N/A,#N/A,TRUE,"STEEL";#N/A,#N/A,TRUE,"Door"}</definedName>
    <definedName name="bcd_2_2" hidden="1">{#N/A,#N/A,TRUE,"Basic";#N/A,#N/A,TRUE,"EXT-TABLE";#N/A,#N/A,TRUE,"STEEL";#N/A,#N/A,TRUE,"INT-Table";#N/A,#N/A,TRUE,"STEEL";#N/A,#N/A,TRUE,"Door"}</definedName>
    <definedName name="bcd_3" localSheetId="5" hidden="1">{#N/A,#N/A,TRUE,"Basic";#N/A,#N/A,TRUE,"EXT-TABLE";#N/A,#N/A,TRUE,"STEEL";#N/A,#N/A,TRUE,"INT-Table";#N/A,#N/A,TRUE,"STEEL";#N/A,#N/A,TRUE,"Door"}</definedName>
    <definedName name="bcd_3" localSheetId="3" hidden="1">{#N/A,#N/A,TRUE,"Basic";#N/A,#N/A,TRUE,"EXT-TABLE";#N/A,#N/A,TRUE,"STEEL";#N/A,#N/A,TRUE,"INT-Table";#N/A,#N/A,TRUE,"STEEL";#N/A,#N/A,TRUE,"Door"}</definedName>
    <definedName name="bcd_3" localSheetId="24" hidden="1">{#N/A,#N/A,TRUE,"Basic";#N/A,#N/A,TRUE,"EXT-TABLE";#N/A,#N/A,TRUE,"STEEL";#N/A,#N/A,TRUE,"INT-Table";#N/A,#N/A,TRUE,"STEEL";#N/A,#N/A,TRUE,"Door"}</definedName>
    <definedName name="bcd_3" localSheetId="4" hidden="1">{#N/A,#N/A,TRUE,"Basic";#N/A,#N/A,TRUE,"EXT-TABLE";#N/A,#N/A,TRUE,"STEEL";#N/A,#N/A,TRUE,"INT-Table";#N/A,#N/A,TRUE,"STEEL";#N/A,#N/A,TRUE,"Door"}</definedName>
    <definedName name="bcd_3" localSheetId="0" hidden="1">{#N/A,#N/A,TRUE,"Basic";#N/A,#N/A,TRUE,"EXT-TABLE";#N/A,#N/A,TRUE,"STEEL";#N/A,#N/A,TRUE,"INT-Table";#N/A,#N/A,TRUE,"STEEL";#N/A,#N/A,TRUE,"Door"}</definedName>
    <definedName name="bcd_3" localSheetId="23" hidden="1">{#N/A,#N/A,TRUE,"Basic";#N/A,#N/A,TRUE,"EXT-TABLE";#N/A,#N/A,TRUE,"STEEL";#N/A,#N/A,TRUE,"INT-Table";#N/A,#N/A,TRUE,"STEEL";#N/A,#N/A,TRUE,"Door"}</definedName>
    <definedName name="bcd_3" hidden="1">{#N/A,#N/A,TRUE,"Basic";#N/A,#N/A,TRUE,"EXT-TABLE";#N/A,#N/A,TRUE,"STEEL";#N/A,#N/A,TRUE,"INT-Table";#N/A,#N/A,TRUE,"STEEL";#N/A,#N/A,TRUE,"Door"}</definedName>
    <definedName name="bcd_3_1" localSheetId="5" hidden="1">{#N/A,#N/A,TRUE,"Basic";#N/A,#N/A,TRUE,"EXT-TABLE";#N/A,#N/A,TRUE,"STEEL";#N/A,#N/A,TRUE,"INT-Table";#N/A,#N/A,TRUE,"STEEL";#N/A,#N/A,TRUE,"Door"}</definedName>
    <definedName name="bcd_3_1" localSheetId="3" hidden="1">{#N/A,#N/A,TRUE,"Basic";#N/A,#N/A,TRUE,"EXT-TABLE";#N/A,#N/A,TRUE,"STEEL";#N/A,#N/A,TRUE,"INT-Table";#N/A,#N/A,TRUE,"STEEL";#N/A,#N/A,TRUE,"Door"}</definedName>
    <definedName name="bcd_3_1" localSheetId="24" hidden="1">{#N/A,#N/A,TRUE,"Basic";#N/A,#N/A,TRUE,"EXT-TABLE";#N/A,#N/A,TRUE,"STEEL";#N/A,#N/A,TRUE,"INT-Table";#N/A,#N/A,TRUE,"STEEL";#N/A,#N/A,TRUE,"Door"}</definedName>
    <definedName name="bcd_3_1" localSheetId="4" hidden="1">{#N/A,#N/A,TRUE,"Basic";#N/A,#N/A,TRUE,"EXT-TABLE";#N/A,#N/A,TRUE,"STEEL";#N/A,#N/A,TRUE,"INT-Table";#N/A,#N/A,TRUE,"STEEL";#N/A,#N/A,TRUE,"Door"}</definedName>
    <definedName name="bcd_3_1" localSheetId="0" hidden="1">{#N/A,#N/A,TRUE,"Basic";#N/A,#N/A,TRUE,"EXT-TABLE";#N/A,#N/A,TRUE,"STEEL";#N/A,#N/A,TRUE,"INT-Table";#N/A,#N/A,TRUE,"STEEL";#N/A,#N/A,TRUE,"Door"}</definedName>
    <definedName name="bcd_3_1" localSheetId="23" hidden="1">{#N/A,#N/A,TRUE,"Basic";#N/A,#N/A,TRUE,"EXT-TABLE";#N/A,#N/A,TRUE,"STEEL";#N/A,#N/A,TRUE,"INT-Table";#N/A,#N/A,TRUE,"STEEL";#N/A,#N/A,TRUE,"Door"}</definedName>
    <definedName name="bcd_3_1" hidden="1">{#N/A,#N/A,TRUE,"Basic";#N/A,#N/A,TRUE,"EXT-TABLE";#N/A,#N/A,TRUE,"STEEL";#N/A,#N/A,TRUE,"INT-Table";#N/A,#N/A,TRUE,"STEEL";#N/A,#N/A,TRUE,"Door"}</definedName>
    <definedName name="bcd_3_2" localSheetId="5" hidden="1">{#N/A,#N/A,TRUE,"Basic";#N/A,#N/A,TRUE,"EXT-TABLE";#N/A,#N/A,TRUE,"STEEL";#N/A,#N/A,TRUE,"INT-Table";#N/A,#N/A,TRUE,"STEEL";#N/A,#N/A,TRUE,"Door"}</definedName>
    <definedName name="bcd_3_2" localSheetId="3" hidden="1">{#N/A,#N/A,TRUE,"Basic";#N/A,#N/A,TRUE,"EXT-TABLE";#N/A,#N/A,TRUE,"STEEL";#N/A,#N/A,TRUE,"INT-Table";#N/A,#N/A,TRUE,"STEEL";#N/A,#N/A,TRUE,"Door"}</definedName>
    <definedName name="bcd_3_2" localSheetId="24" hidden="1">{#N/A,#N/A,TRUE,"Basic";#N/A,#N/A,TRUE,"EXT-TABLE";#N/A,#N/A,TRUE,"STEEL";#N/A,#N/A,TRUE,"INT-Table";#N/A,#N/A,TRUE,"STEEL";#N/A,#N/A,TRUE,"Door"}</definedName>
    <definedName name="bcd_3_2" localSheetId="4" hidden="1">{#N/A,#N/A,TRUE,"Basic";#N/A,#N/A,TRUE,"EXT-TABLE";#N/A,#N/A,TRUE,"STEEL";#N/A,#N/A,TRUE,"INT-Table";#N/A,#N/A,TRUE,"STEEL";#N/A,#N/A,TRUE,"Door"}</definedName>
    <definedName name="bcd_3_2" localSheetId="0" hidden="1">{#N/A,#N/A,TRUE,"Basic";#N/A,#N/A,TRUE,"EXT-TABLE";#N/A,#N/A,TRUE,"STEEL";#N/A,#N/A,TRUE,"INT-Table";#N/A,#N/A,TRUE,"STEEL";#N/A,#N/A,TRUE,"Door"}</definedName>
    <definedName name="bcd_3_2" localSheetId="23" hidden="1">{#N/A,#N/A,TRUE,"Basic";#N/A,#N/A,TRUE,"EXT-TABLE";#N/A,#N/A,TRUE,"STEEL";#N/A,#N/A,TRUE,"INT-Table";#N/A,#N/A,TRUE,"STEEL";#N/A,#N/A,TRUE,"Door"}</definedName>
    <definedName name="bcd_3_2" hidden="1">{#N/A,#N/A,TRUE,"Basic";#N/A,#N/A,TRUE,"EXT-TABLE";#N/A,#N/A,TRUE,"STEEL";#N/A,#N/A,TRUE,"INT-Table";#N/A,#N/A,TRUE,"STEEL";#N/A,#N/A,TRUE,"Door"}</definedName>
    <definedName name="bcd_4" localSheetId="5" hidden="1">{#N/A,#N/A,TRUE,"Basic";#N/A,#N/A,TRUE,"EXT-TABLE";#N/A,#N/A,TRUE,"STEEL";#N/A,#N/A,TRUE,"INT-Table";#N/A,#N/A,TRUE,"STEEL";#N/A,#N/A,TRUE,"Door"}</definedName>
    <definedName name="bcd_4" localSheetId="3" hidden="1">{#N/A,#N/A,TRUE,"Basic";#N/A,#N/A,TRUE,"EXT-TABLE";#N/A,#N/A,TRUE,"STEEL";#N/A,#N/A,TRUE,"INT-Table";#N/A,#N/A,TRUE,"STEEL";#N/A,#N/A,TRUE,"Door"}</definedName>
    <definedName name="bcd_4" localSheetId="24" hidden="1">{#N/A,#N/A,TRUE,"Basic";#N/A,#N/A,TRUE,"EXT-TABLE";#N/A,#N/A,TRUE,"STEEL";#N/A,#N/A,TRUE,"INT-Table";#N/A,#N/A,TRUE,"STEEL";#N/A,#N/A,TRUE,"Door"}</definedName>
    <definedName name="bcd_4" localSheetId="4" hidden="1">{#N/A,#N/A,TRUE,"Basic";#N/A,#N/A,TRUE,"EXT-TABLE";#N/A,#N/A,TRUE,"STEEL";#N/A,#N/A,TRUE,"INT-Table";#N/A,#N/A,TRUE,"STEEL";#N/A,#N/A,TRUE,"Door"}</definedName>
    <definedName name="bcd_4" localSheetId="0" hidden="1">{#N/A,#N/A,TRUE,"Basic";#N/A,#N/A,TRUE,"EXT-TABLE";#N/A,#N/A,TRUE,"STEEL";#N/A,#N/A,TRUE,"INT-Table";#N/A,#N/A,TRUE,"STEEL";#N/A,#N/A,TRUE,"Door"}</definedName>
    <definedName name="bcd_4" localSheetId="23" hidden="1">{#N/A,#N/A,TRUE,"Basic";#N/A,#N/A,TRUE,"EXT-TABLE";#N/A,#N/A,TRUE,"STEEL";#N/A,#N/A,TRUE,"INT-Table";#N/A,#N/A,TRUE,"STEEL";#N/A,#N/A,TRUE,"Door"}</definedName>
    <definedName name="bcd_4" hidden="1">{#N/A,#N/A,TRUE,"Basic";#N/A,#N/A,TRUE,"EXT-TABLE";#N/A,#N/A,TRUE,"STEEL";#N/A,#N/A,TRUE,"INT-Table";#N/A,#N/A,TRUE,"STEEL";#N/A,#N/A,TRUE,"Door"}</definedName>
    <definedName name="bcd_4_1" localSheetId="5" hidden="1">{#N/A,#N/A,TRUE,"Basic";#N/A,#N/A,TRUE,"EXT-TABLE";#N/A,#N/A,TRUE,"STEEL";#N/A,#N/A,TRUE,"INT-Table";#N/A,#N/A,TRUE,"STEEL";#N/A,#N/A,TRUE,"Door"}</definedName>
    <definedName name="bcd_4_1" localSheetId="3" hidden="1">{#N/A,#N/A,TRUE,"Basic";#N/A,#N/A,TRUE,"EXT-TABLE";#N/A,#N/A,TRUE,"STEEL";#N/A,#N/A,TRUE,"INT-Table";#N/A,#N/A,TRUE,"STEEL";#N/A,#N/A,TRUE,"Door"}</definedName>
    <definedName name="bcd_4_1" localSheetId="24" hidden="1">{#N/A,#N/A,TRUE,"Basic";#N/A,#N/A,TRUE,"EXT-TABLE";#N/A,#N/A,TRUE,"STEEL";#N/A,#N/A,TRUE,"INT-Table";#N/A,#N/A,TRUE,"STEEL";#N/A,#N/A,TRUE,"Door"}</definedName>
    <definedName name="bcd_4_1" localSheetId="4" hidden="1">{#N/A,#N/A,TRUE,"Basic";#N/A,#N/A,TRUE,"EXT-TABLE";#N/A,#N/A,TRUE,"STEEL";#N/A,#N/A,TRUE,"INT-Table";#N/A,#N/A,TRUE,"STEEL";#N/A,#N/A,TRUE,"Door"}</definedName>
    <definedName name="bcd_4_1" localSheetId="0" hidden="1">{#N/A,#N/A,TRUE,"Basic";#N/A,#N/A,TRUE,"EXT-TABLE";#N/A,#N/A,TRUE,"STEEL";#N/A,#N/A,TRUE,"INT-Table";#N/A,#N/A,TRUE,"STEEL";#N/A,#N/A,TRUE,"Door"}</definedName>
    <definedName name="bcd_4_1" localSheetId="23" hidden="1">{#N/A,#N/A,TRUE,"Basic";#N/A,#N/A,TRUE,"EXT-TABLE";#N/A,#N/A,TRUE,"STEEL";#N/A,#N/A,TRUE,"INT-Table";#N/A,#N/A,TRUE,"STEEL";#N/A,#N/A,TRUE,"Door"}</definedName>
    <definedName name="bcd_4_1" hidden="1">{#N/A,#N/A,TRUE,"Basic";#N/A,#N/A,TRUE,"EXT-TABLE";#N/A,#N/A,TRUE,"STEEL";#N/A,#N/A,TRUE,"INT-Table";#N/A,#N/A,TRUE,"STEEL";#N/A,#N/A,TRUE,"Door"}</definedName>
    <definedName name="bcd_4_2" localSheetId="5" hidden="1">{#N/A,#N/A,TRUE,"Basic";#N/A,#N/A,TRUE,"EXT-TABLE";#N/A,#N/A,TRUE,"STEEL";#N/A,#N/A,TRUE,"INT-Table";#N/A,#N/A,TRUE,"STEEL";#N/A,#N/A,TRUE,"Door"}</definedName>
    <definedName name="bcd_4_2" localSheetId="3" hidden="1">{#N/A,#N/A,TRUE,"Basic";#N/A,#N/A,TRUE,"EXT-TABLE";#N/A,#N/A,TRUE,"STEEL";#N/A,#N/A,TRUE,"INT-Table";#N/A,#N/A,TRUE,"STEEL";#N/A,#N/A,TRUE,"Door"}</definedName>
    <definedName name="bcd_4_2" localSheetId="24" hidden="1">{#N/A,#N/A,TRUE,"Basic";#N/A,#N/A,TRUE,"EXT-TABLE";#N/A,#N/A,TRUE,"STEEL";#N/A,#N/A,TRUE,"INT-Table";#N/A,#N/A,TRUE,"STEEL";#N/A,#N/A,TRUE,"Door"}</definedName>
    <definedName name="bcd_4_2" localSheetId="4" hidden="1">{#N/A,#N/A,TRUE,"Basic";#N/A,#N/A,TRUE,"EXT-TABLE";#N/A,#N/A,TRUE,"STEEL";#N/A,#N/A,TRUE,"INT-Table";#N/A,#N/A,TRUE,"STEEL";#N/A,#N/A,TRUE,"Door"}</definedName>
    <definedName name="bcd_4_2" localSheetId="0" hidden="1">{#N/A,#N/A,TRUE,"Basic";#N/A,#N/A,TRUE,"EXT-TABLE";#N/A,#N/A,TRUE,"STEEL";#N/A,#N/A,TRUE,"INT-Table";#N/A,#N/A,TRUE,"STEEL";#N/A,#N/A,TRUE,"Door"}</definedName>
    <definedName name="bcd_4_2" localSheetId="23" hidden="1">{#N/A,#N/A,TRUE,"Basic";#N/A,#N/A,TRUE,"EXT-TABLE";#N/A,#N/A,TRUE,"STEEL";#N/A,#N/A,TRUE,"INT-Table";#N/A,#N/A,TRUE,"STEEL";#N/A,#N/A,TRUE,"Door"}</definedName>
    <definedName name="bcd_4_2" hidden="1">{#N/A,#N/A,TRUE,"Basic";#N/A,#N/A,TRUE,"EXT-TABLE";#N/A,#N/A,TRUE,"STEEL";#N/A,#N/A,TRUE,"INT-Table";#N/A,#N/A,TRUE,"STEEL";#N/A,#N/A,TRUE,"Door"}</definedName>
    <definedName name="bcd_5" localSheetId="5" hidden="1">{#N/A,#N/A,TRUE,"Basic";#N/A,#N/A,TRUE,"EXT-TABLE";#N/A,#N/A,TRUE,"STEEL";#N/A,#N/A,TRUE,"INT-Table";#N/A,#N/A,TRUE,"STEEL";#N/A,#N/A,TRUE,"Door"}</definedName>
    <definedName name="bcd_5" localSheetId="3" hidden="1">{#N/A,#N/A,TRUE,"Basic";#N/A,#N/A,TRUE,"EXT-TABLE";#N/A,#N/A,TRUE,"STEEL";#N/A,#N/A,TRUE,"INT-Table";#N/A,#N/A,TRUE,"STEEL";#N/A,#N/A,TRUE,"Door"}</definedName>
    <definedName name="bcd_5" localSheetId="24" hidden="1">{#N/A,#N/A,TRUE,"Basic";#N/A,#N/A,TRUE,"EXT-TABLE";#N/A,#N/A,TRUE,"STEEL";#N/A,#N/A,TRUE,"INT-Table";#N/A,#N/A,TRUE,"STEEL";#N/A,#N/A,TRUE,"Door"}</definedName>
    <definedName name="bcd_5" localSheetId="4" hidden="1">{#N/A,#N/A,TRUE,"Basic";#N/A,#N/A,TRUE,"EXT-TABLE";#N/A,#N/A,TRUE,"STEEL";#N/A,#N/A,TRUE,"INT-Table";#N/A,#N/A,TRUE,"STEEL";#N/A,#N/A,TRUE,"Door"}</definedName>
    <definedName name="bcd_5" localSheetId="0" hidden="1">{#N/A,#N/A,TRUE,"Basic";#N/A,#N/A,TRUE,"EXT-TABLE";#N/A,#N/A,TRUE,"STEEL";#N/A,#N/A,TRUE,"INT-Table";#N/A,#N/A,TRUE,"STEEL";#N/A,#N/A,TRUE,"Door"}</definedName>
    <definedName name="bcd_5" localSheetId="23" hidden="1">{#N/A,#N/A,TRUE,"Basic";#N/A,#N/A,TRUE,"EXT-TABLE";#N/A,#N/A,TRUE,"STEEL";#N/A,#N/A,TRUE,"INT-Table";#N/A,#N/A,TRUE,"STEEL";#N/A,#N/A,TRUE,"Door"}</definedName>
    <definedName name="bcd_5" hidden="1">{#N/A,#N/A,TRUE,"Basic";#N/A,#N/A,TRUE,"EXT-TABLE";#N/A,#N/A,TRUE,"STEEL";#N/A,#N/A,TRUE,"INT-Table";#N/A,#N/A,TRUE,"STEEL";#N/A,#N/A,TRUE,"Door"}</definedName>
    <definedName name="bcd_5_1" localSheetId="5" hidden="1">{#N/A,#N/A,TRUE,"Basic";#N/A,#N/A,TRUE,"EXT-TABLE";#N/A,#N/A,TRUE,"STEEL";#N/A,#N/A,TRUE,"INT-Table";#N/A,#N/A,TRUE,"STEEL";#N/A,#N/A,TRUE,"Door"}</definedName>
    <definedName name="bcd_5_1" localSheetId="3" hidden="1">{#N/A,#N/A,TRUE,"Basic";#N/A,#N/A,TRUE,"EXT-TABLE";#N/A,#N/A,TRUE,"STEEL";#N/A,#N/A,TRUE,"INT-Table";#N/A,#N/A,TRUE,"STEEL";#N/A,#N/A,TRUE,"Door"}</definedName>
    <definedName name="bcd_5_1" localSheetId="24" hidden="1">{#N/A,#N/A,TRUE,"Basic";#N/A,#N/A,TRUE,"EXT-TABLE";#N/A,#N/A,TRUE,"STEEL";#N/A,#N/A,TRUE,"INT-Table";#N/A,#N/A,TRUE,"STEEL";#N/A,#N/A,TRUE,"Door"}</definedName>
    <definedName name="bcd_5_1" localSheetId="4" hidden="1">{#N/A,#N/A,TRUE,"Basic";#N/A,#N/A,TRUE,"EXT-TABLE";#N/A,#N/A,TRUE,"STEEL";#N/A,#N/A,TRUE,"INT-Table";#N/A,#N/A,TRUE,"STEEL";#N/A,#N/A,TRUE,"Door"}</definedName>
    <definedName name="bcd_5_1" localSheetId="0" hidden="1">{#N/A,#N/A,TRUE,"Basic";#N/A,#N/A,TRUE,"EXT-TABLE";#N/A,#N/A,TRUE,"STEEL";#N/A,#N/A,TRUE,"INT-Table";#N/A,#N/A,TRUE,"STEEL";#N/A,#N/A,TRUE,"Door"}</definedName>
    <definedName name="bcd_5_1" localSheetId="23" hidden="1">{#N/A,#N/A,TRUE,"Basic";#N/A,#N/A,TRUE,"EXT-TABLE";#N/A,#N/A,TRUE,"STEEL";#N/A,#N/A,TRUE,"INT-Table";#N/A,#N/A,TRUE,"STEEL";#N/A,#N/A,TRUE,"Door"}</definedName>
    <definedName name="bcd_5_1" hidden="1">{#N/A,#N/A,TRUE,"Basic";#N/A,#N/A,TRUE,"EXT-TABLE";#N/A,#N/A,TRUE,"STEEL";#N/A,#N/A,TRUE,"INT-Table";#N/A,#N/A,TRUE,"STEEL";#N/A,#N/A,TRUE,"Door"}</definedName>
    <definedName name="bcd_5_2" localSheetId="5" hidden="1">{#N/A,#N/A,TRUE,"Basic";#N/A,#N/A,TRUE,"EXT-TABLE";#N/A,#N/A,TRUE,"STEEL";#N/A,#N/A,TRUE,"INT-Table";#N/A,#N/A,TRUE,"STEEL";#N/A,#N/A,TRUE,"Door"}</definedName>
    <definedName name="bcd_5_2" localSheetId="3" hidden="1">{#N/A,#N/A,TRUE,"Basic";#N/A,#N/A,TRUE,"EXT-TABLE";#N/A,#N/A,TRUE,"STEEL";#N/A,#N/A,TRUE,"INT-Table";#N/A,#N/A,TRUE,"STEEL";#N/A,#N/A,TRUE,"Door"}</definedName>
    <definedName name="bcd_5_2" localSheetId="24" hidden="1">{#N/A,#N/A,TRUE,"Basic";#N/A,#N/A,TRUE,"EXT-TABLE";#N/A,#N/A,TRUE,"STEEL";#N/A,#N/A,TRUE,"INT-Table";#N/A,#N/A,TRUE,"STEEL";#N/A,#N/A,TRUE,"Door"}</definedName>
    <definedName name="bcd_5_2" localSheetId="4" hidden="1">{#N/A,#N/A,TRUE,"Basic";#N/A,#N/A,TRUE,"EXT-TABLE";#N/A,#N/A,TRUE,"STEEL";#N/A,#N/A,TRUE,"INT-Table";#N/A,#N/A,TRUE,"STEEL";#N/A,#N/A,TRUE,"Door"}</definedName>
    <definedName name="bcd_5_2" localSheetId="0" hidden="1">{#N/A,#N/A,TRUE,"Basic";#N/A,#N/A,TRUE,"EXT-TABLE";#N/A,#N/A,TRUE,"STEEL";#N/A,#N/A,TRUE,"INT-Table";#N/A,#N/A,TRUE,"STEEL";#N/A,#N/A,TRUE,"Door"}</definedName>
    <definedName name="bcd_5_2" localSheetId="23" hidden="1">{#N/A,#N/A,TRUE,"Basic";#N/A,#N/A,TRUE,"EXT-TABLE";#N/A,#N/A,TRUE,"STEEL";#N/A,#N/A,TRUE,"INT-Table";#N/A,#N/A,TRUE,"STEEL";#N/A,#N/A,TRUE,"Door"}</definedName>
    <definedName name="bcd_5_2" hidden="1">{#N/A,#N/A,TRUE,"Basic";#N/A,#N/A,TRUE,"EXT-TABLE";#N/A,#N/A,TRUE,"STEEL";#N/A,#N/A,TRUE,"INT-Table";#N/A,#N/A,TRUE,"STEEL";#N/A,#N/A,TRUE,"Door"}</definedName>
    <definedName name="BD5산근" localSheetId="6" hidden="1">#REF!</definedName>
    <definedName name="BD5산근" localSheetId="7" hidden="1">#REF!</definedName>
    <definedName name="BD5산근" localSheetId="17" hidden="1">#REF!</definedName>
    <definedName name="BD5산근" localSheetId="18" hidden="1">#REF!</definedName>
    <definedName name="BD5산근" localSheetId="19" hidden="1">#REF!</definedName>
    <definedName name="BD5산근" localSheetId="20" hidden="1">#REF!</definedName>
    <definedName name="BD5산근" localSheetId="8" hidden="1">#REF!</definedName>
    <definedName name="BD5산근" localSheetId="9" hidden="1">#REF!</definedName>
    <definedName name="BD5산근" localSheetId="10" hidden="1">#REF!</definedName>
    <definedName name="BD5산근" localSheetId="11" hidden="1">#REF!</definedName>
    <definedName name="BD5산근" localSheetId="12" hidden="1">#REF!</definedName>
    <definedName name="BD5산근" localSheetId="13" hidden="1">#REF!</definedName>
    <definedName name="BD5산근" localSheetId="14" hidden="1">#REF!</definedName>
    <definedName name="BD5산근" localSheetId="15" hidden="1">#REF!</definedName>
    <definedName name="BD5산근" localSheetId="16" hidden="1">#REF!</definedName>
    <definedName name="BD5산근" localSheetId="5" hidden="1">#REF!</definedName>
    <definedName name="BD5산근" localSheetId="3" hidden="1">#REF!</definedName>
    <definedName name="BD5산근" localSheetId="24" hidden="1">#REF!</definedName>
    <definedName name="BD5산근" localSheetId="23" hidden="1">#REF!</definedName>
    <definedName name="BD5산근" hidden="1">#REF!</definedName>
    <definedName name="BD5수량집계" localSheetId="6" hidden="1">#REF!</definedName>
    <definedName name="BD5수량집계" localSheetId="7" hidden="1">#REF!</definedName>
    <definedName name="BD5수량집계" localSheetId="17" hidden="1">#REF!</definedName>
    <definedName name="BD5수량집계" localSheetId="18" hidden="1">#REF!</definedName>
    <definedName name="BD5수량집계" localSheetId="19" hidden="1">#REF!</definedName>
    <definedName name="BD5수량집계" localSheetId="20" hidden="1">#REF!</definedName>
    <definedName name="BD5수량집계" localSheetId="8" hidden="1">#REF!</definedName>
    <definedName name="BD5수량집계" localSheetId="9" hidden="1">#REF!</definedName>
    <definedName name="BD5수량집계" localSheetId="10" hidden="1">#REF!</definedName>
    <definedName name="BD5수량집계" localSheetId="11" hidden="1">#REF!</definedName>
    <definedName name="BD5수량집계" localSheetId="12" hidden="1">#REF!</definedName>
    <definedName name="BD5수량집계" localSheetId="13" hidden="1">#REF!</definedName>
    <definedName name="BD5수량집계" localSheetId="14" hidden="1">#REF!</definedName>
    <definedName name="BD5수량집계" localSheetId="15" hidden="1">#REF!</definedName>
    <definedName name="BD5수량집계" localSheetId="16" hidden="1">#REF!</definedName>
    <definedName name="BD5수량집계" localSheetId="5" hidden="1">#REF!</definedName>
    <definedName name="BD5수량집계" localSheetId="3" hidden="1">#REF!</definedName>
    <definedName name="BD5수량집계" localSheetId="24" hidden="1">#REF!</definedName>
    <definedName name="BD5수량집계" localSheetId="23" hidden="1">#REF!</definedName>
    <definedName name="BD5수량집계" hidden="1">#REF!</definedName>
    <definedName name="BELL" localSheetId="5" hidden="1">{#N/A,#N/A,TRUE,"Basic";#N/A,#N/A,TRUE,"EXT-TABLE";#N/A,#N/A,TRUE,"STEEL";#N/A,#N/A,TRUE,"INT-Table";#N/A,#N/A,TRUE,"STEEL";#N/A,#N/A,TRUE,"Door"}</definedName>
    <definedName name="BELL" localSheetId="3" hidden="1">{#N/A,#N/A,TRUE,"Basic";#N/A,#N/A,TRUE,"EXT-TABLE";#N/A,#N/A,TRUE,"STEEL";#N/A,#N/A,TRUE,"INT-Table";#N/A,#N/A,TRUE,"STEEL";#N/A,#N/A,TRUE,"Door"}</definedName>
    <definedName name="BELL" localSheetId="24" hidden="1">{#N/A,#N/A,TRUE,"Basic";#N/A,#N/A,TRUE,"EXT-TABLE";#N/A,#N/A,TRUE,"STEEL";#N/A,#N/A,TRUE,"INT-Table";#N/A,#N/A,TRUE,"STEEL";#N/A,#N/A,TRUE,"Door"}</definedName>
    <definedName name="BELL" localSheetId="4" hidden="1">{#N/A,#N/A,TRUE,"Basic";#N/A,#N/A,TRUE,"EXT-TABLE";#N/A,#N/A,TRUE,"STEEL";#N/A,#N/A,TRUE,"INT-Table";#N/A,#N/A,TRUE,"STEEL";#N/A,#N/A,TRUE,"Door"}</definedName>
    <definedName name="BELL" localSheetId="0" hidden="1">{#N/A,#N/A,TRUE,"Basic";#N/A,#N/A,TRUE,"EXT-TABLE";#N/A,#N/A,TRUE,"STEEL";#N/A,#N/A,TRUE,"INT-Table";#N/A,#N/A,TRUE,"STEEL";#N/A,#N/A,TRUE,"Door"}</definedName>
    <definedName name="BELL" localSheetId="23" hidden="1">{#N/A,#N/A,TRUE,"Basic";#N/A,#N/A,TRUE,"EXT-TABLE";#N/A,#N/A,TRUE,"STEEL";#N/A,#N/A,TRUE,"INT-Table";#N/A,#N/A,TRUE,"STEEL";#N/A,#N/A,TRUE,"Door"}</definedName>
    <definedName name="BELL" hidden="1">{#N/A,#N/A,TRUE,"Basic";#N/A,#N/A,TRUE,"EXT-TABLE";#N/A,#N/A,TRUE,"STEEL";#N/A,#N/A,TRUE,"INT-Table";#N/A,#N/A,TRUE,"STEEL";#N/A,#N/A,TRUE,"Door"}</definedName>
    <definedName name="BELL_1" localSheetId="5" hidden="1">{#N/A,#N/A,TRUE,"Basic";#N/A,#N/A,TRUE,"EXT-TABLE";#N/A,#N/A,TRUE,"STEEL";#N/A,#N/A,TRUE,"INT-Table";#N/A,#N/A,TRUE,"STEEL";#N/A,#N/A,TRUE,"Door"}</definedName>
    <definedName name="BELL_1" localSheetId="3" hidden="1">{#N/A,#N/A,TRUE,"Basic";#N/A,#N/A,TRUE,"EXT-TABLE";#N/A,#N/A,TRUE,"STEEL";#N/A,#N/A,TRUE,"INT-Table";#N/A,#N/A,TRUE,"STEEL";#N/A,#N/A,TRUE,"Door"}</definedName>
    <definedName name="BELL_1" localSheetId="24" hidden="1">{#N/A,#N/A,TRUE,"Basic";#N/A,#N/A,TRUE,"EXT-TABLE";#N/A,#N/A,TRUE,"STEEL";#N/A,#N/A,TRUE,"INT-Table";#N/A,#N/A,TRUE,"STEEL";#N/A,#N/A,TRUE,"Door"}</definedName>
    <definedName name="BELL_1" localSheetId="4" hidden="1">{#N/A,#N/A,TRUE,"Basic";#N/A,#N/A,TRUE,"EXT-TABLE";#N/A,#N/A,TRUE,"STEEL";#N/A,#N/A,TRUE,"INT-Table";#N/A,#N/A,TRUE,"STEEL";#N/A,#N/A,TRUE,"Door"}</definedName>
    <definedName name="BELL_1" localSheetId="0" hidden="1">{#N/A,#N/A,TRUE,"Basic";#N/A,#N/A,TRUE,"EXT-TABLE";#N/A,#N/A,TRUE,"STEEL";#N/A,#N/A,TRUE,"INT-Table";#N/A,#N/A,TRUE,"STEEL";#N/A,#N/A,TRUE,"Door"}</definedName>
    <definedName name="BELL_1" localSheetId="23" hidden="1">{#N/A,#N/A,TRUE,"Basic";#N/A,#N/A,TRUE,"EXT-TABLE";#N/A,#N/A,TRUE,"STEEL";#N/A,#N/A,TRUE,"INT-Table";#N/A,#N/A,TRUE,"STEEL";#N/A,#N/A,TRUE,"Door"}</definedName>
    <definedName name="BELL_1" hidden="1">{#N/A,#N/A,TRUE,"Basic";#N/A,#N/A,TRUE,"EXT-TABLE";#N/A,#N/A,TRUE,"STEEL";#N/A,#N/A,TRUE,"INT-Table";#N/A,#N/A,TRUE,"STEEL";#N/A,#N/A,TRUE,"Door"}</definedName>
    <definedName name="BELL_1_1" localSheetId="5" hidden="1">{#N/A,#N/A,TRUE,"Basic";#N/A,#N/A,TRUE,"EXT-TABLE";#N/A,#N/A,TRUE,"STEEL";#N/A,#N/A,TRUE,"INT-Table";#N/A,#N/A,TRUE,"STEEL";#N/A,#N/A,TRUE,"Door"}</definedName>
    <definedName name="BELL_1_1" localSheetId="3" hidden="1">{#N/A,#N/A,TRUE,"Basic";#N/A,#N/A,TRUE,"EXT-TABLE";#N/A,#N/A,TRUE,"STEEL";#N/A,#N/A,TRUE,"INT-Table";#N/A,#N/A,TRUE,"STEEL";#N/A,#N/A,TRUE,"Door"}</definedName>
    <definedName name="BELL_1_1" localSheetId="24" hidden="1">{#N/A,#N/A,TRUE,"Basic";#N/A,#N/A,TRUE,"EXT-TABLE";#N/A,#N/A,TRUE,"STEEL";#N/A,#N/A,TRUE,"INT-Table";#N/A,#N/A,TRUE,"STEEL";#N/A,#N/A,TRUE,"Door"}</definedName>
    <definedName name="BELL_1_1" localSheetId="4" hidden="1">{#N/A,#N/A,TRUE,"Basic";#N/A,#N/A,TRUE,"EXT-TABLE";#N/A,#N/A,TRUE,"STEEL";#N/A,#N/A,TRUE,"INT-Table";#N/A,#N/A,TRUE,"STEEL";#N/A,#N/A,TRUE,"Door"}</definedName>
    <definedName name="BELL_1_1" localSheetId="0" hidden="1">{#N/A,#N/A,TRUE,"Basic";#N/A,#N/A,TRUE,"EXT-TABLE";#N/A,#N/A,TRUE,"STEEL";#N/A,#N/A,TRUE,"INT-Table";#N/A,#N/A,TRUE,"STEEL";#N/A,#N/A,TRUE,"Door"}</definedName>
    <definedName name="BELL_1_1" localSheetId="23" hidden="1">{#N/A,#N/A,TRUE,"Basic";#N/A,#N/A,TRUE,"EXT-TABLE";#N/A,#N/A,TRUE,"STEEL";#N/A,#N/A,TRUE,"INT-Table";#N/A,#N/A,TRUE,"STEEL";#N/A,#N/A,TRUE,"Door"}</definedName>
    <definedName name="BELL_1_1" hidden="1">{#N/A,#N/A,TRUE,"Basic";#N/A,#N/A,TRUE,"EXT-TABLE";#N/A,#N/A,TRUE,"STEEL";#N/A,#N/A,TRUE,"INT-Table";#N/A,#N/A,TRUE,"STEEL";#N/A,#N/A,TRUE,"Door"}</definedName>
    <definedName name="BELL_1_2" localSheetId="5" hidden="1">{#N/A,#N/A,TRUE,"Basic";#N/A,#N/A,TRUE,"EXT-TABLE";#N/A,#N/A,TRUE,"STEEL";#N/A,#N/A,TRUE,"INT-Table";#N/A,#N/A,TRUE,"STEEL";#N/A,#N/A,TRUE,"Door"}</definedName>
    <definedName name="BELL_1_2" localSheetId="3" hidden="1">{#N/A,#N/A,TRUE,"Basic";#N/A,#N/A,TRUE,"EXT-TABLE";#N/A,#N/A,TRUE,"STEEL";#N/A,#N/A,TRUE,"INT-Table";#N/A,#N/A,TRUE,"STEEL";#N/A,#N/A,TRUE,"Door"}</definedName>
    <definedName name="BELL_1_2" localSheetId="24" hidden="1">{#N/A,#N/A,TRUE,"Basic";#N/A,#N/A,TRUE,"EXT-TABLE";#N/A,#N/A,TRUE,"STEEL";#N/A,#N/A,TRUE,"INT-Table";#N/A,#N/A,TRUE,"STEEL";#N/A,#N/A,TRUE,"Door"}</definedName>
    <definedName name="BELL_1_2" localSheetId="4" hidden="1">{#N/A,#N/A,TRUE,"Basic";#N/A,#N/A,TRUE,"EXT-TABLE";#N/A,#N/A,TRUE,"STEEL";#N/A,#N/A,TRUE,"INT-Table";#N/A,#N/A,TRUE,"STEEL";#N/A,#N/A,TRUE,"Door"}</definedName>
    <definedName name="BELL_1_2" localSheetId="0" hidden="1">{#N/A,#N/A,TRUE,"Basic";#N/A,#N/A,TRUE,"EXT-TABLE";#N/A,#N/A,TRUE,"STEEL";#N/A,#N/A,TRUE,"INT-Table";#N/A,#N/A,TRUE,"STEEL";#N/A,#N/A,TRUE,"Door"}</definedName>
    <definedName name="BELL_1_2" localSheetId="23" hidden="1">{#N/A,#N/A,TRUE,"Basic";#N/A,#N/A,TRUE,"EXT-TABLE";#N/A,#N/A,TRUE,"STEEL";#N/A,#N/A,TRUE,"INT-Table";#N/A,#N/A,TRUE,"STEEL";#N/A,#N/A,TRUE,"Door"}</definedName>
    <definedName name="BELL_1_2" hidden="1">{#N/A,#N/A,TRUE,"Basic";#N/A,#N/A,TRUE,"EXT-TABLE";#N/A,#N/A,TRUE,"STEEL";#N/A,#N/A,TRUE,"INT-Table";#N/A,#N/A,TRUE,"STEEL";#N/A,#N/A,TRUE,"Door"}</definedName>
    <definedName name="BELL_2" localSheetId="5" hidden="1">{#N/A,#N/A,TRUE,"Basic";#N/A,#N/A,TRUE,"EXT-TABLE";#N/A,#N/A,TRUE,"STEEL";#N/A,#N/A,TRUE,"INT-Table";#N/A,#N/A,TRUE,"STEEL";#N/A,#N/A,TRUE,"Door"}</definedName>
    <definedName name="BELL_2" localSheetId="3" hidden="1">{#N/A,#N/A,TRUE,"Basic";#N/A,#N/A,TRUE,"EXT-TABLE";#N/A,#N/A,TRUE,"STEEL";#N/A,#N/A,TRUE,"INT-Table";#N/A,#N/A,TRUE,"STEEL";#N/A,#N/A,TRUE,"Door"}</definedName>
    <definedName name="BELL_2" localSheetId="24" hidden="1">{#N/A,#N/A,TRUE,"Basic";#N/A,#N/A,TRUE,"EXT-TABLE";#N/A,#N/A,TRUE,"STEEL";#N/A,#N/A,TRUE,"INT-Table";#N/A,#N/A,TRUE,"STEEL";#N/A,#N/A,TRUE,"Door"}</definedName>
    <definedName name="BELL_2" localSheetId="4" hidden="1">{#N/A,#N/A,TRUE,"Basic";#N/A,#N/A,TRUE,"EXT-TABLE";#N/A,#N/A,TRUE,"STEEL";#N/A,#N/A,TRUE,"INT-Table";#N/A,#N/A,TRUE,"STEEL";#N/A,#N/A,TRUE,"Door"}</definedName>
    <definedName name="BELL_2" localSheetId="0" hidden="1">{#N/A,#N/A,TRUE,"Basic";#N/A,#N/A,TRUE,"EXT-TABLE";#N/A,#N/A,TRUE,"STEEL";#N/A,#N/A,TRUE,"INT-Table";#N/A,#N/A,TRUE,"STEEL";#N/A,#N/A,TRUE,"Door"}</definedName>
    <definedName name="BELL_2" localSheetId="23" hidden="1">{#N/A,#N/A,TRUE,"Basic";#N/A,#N/A,TRUE,"EXT-TABLE";#N/A,#N/A,TRUE,"STEEL";#N/A,#N/A,TRUE,"INT-Table";#N/A,#N/A,TRUE,"STEEL";#N/A,#N/A,TRUE,"Door"}</definedName>
    <definedName name="BELL_2" hidden="1">{#N/A,#N/A,TRUE,"Basic";#N/A,#N/A,TRUE,"EXT-TABLE";#N/A,#N/A,TRUE,"STEEL";#N/A,#N/A,TRUE,"INT-Table";#N/A,#N/A,TRUE,"STEEL";#N/A,#N/A,TRUE,"Door"}</definedName>
    <definedName name="BELL_2_1" localSheetId="5" hidden="1">{#N/A,#N/A,TRUE,"Basic";#N/A,#N/A,TRUE,"EXT-TABLE";#N/A,#N/A,TRUE,"STEEL";#N/A,#N/A,TRUE,"INT-Table";#N/A,#N/A,TRUE,"STEEL";#N/A,#N/A,TRUE,"Door"}</definedName>
    <definedName name="BELL_2_1" localSheetId="3" hidden="1">{#N/A,#N/A,TRUE,"Basic";#N/A,#N/A,TRUE,"EXT-TABLE";#N/A,#N/A,TRUE,"STEEL";#N/A,#N/A,TRUE,"INT-Table";#N/A,#N/A,TRUE,"STEEL";#N/A,#N/A,TRUE,"Door"}</definedName>
    <definedName name="BELL_2_1" localSheetId="24" hidden="1">{#N/A,#N/A,TRUE,"Basic";#N/A,#N/A,TRUE,"EXT-TABLE";#N/A,#N/A,TRUE,"STEEL";#N/A,#N/A,TRUE,"INT-Table";#N/A,#N/A,TRUE,"STEEL";#N/A,#N/A,TRUE,"Door"}</definedName>
    <definedName name="BELL_2_1" localSheetId="4" hidden="1">{#N/A,#N/A,TRUE,"Basic";#N/A,#N/A,TRUE,"EXT-TABLE";#N/A,#N/A,TRUE,"STEEL";#N/A,#N/A,TRUE,"INT-Table";#N/A,#N/A,TRUE,"STEEL";#N/A,#N/A,TRUE,"Door"}</definedName>
    <definedName name="BELL_2_1" localSheetId="0" hidden="1">{#N/A,#N/A,TRUE,"Basic";#N/A,#N/A,TRUE,"EXT-TABLE";#N/A,#N/A,TRUE,"STEEL";#N/A,#N/A,TRUE,"INT-Table";#N/A,#N/A,TRUE,"STEEL";#N/A,#N/A,TRUE,"Door"}</definedName>
    <definedName name="BELL_2_1" localSheetId="23" hidden="1">{#N/A,#N/A,TRUE,"Basic";#N/A,#N/A,TRUE,"EXT-TABLE";#N/A,#N/A,TRUE,"STEEL";#N/A,#N/A,TRUE,"INT-Table";#N/A,#N/A,TRUE,"STEEL";#N/A,#N/A,TRUE,"Door"}</definedName>
    <definedName name="BELL_2_1" hidden="1">{#N/A,#N/A,TRUE,"Basic";#N/A,#N/A,TRUE,"EXT-TABLE";#N/A,#N/A,TRUE,"STEEL";#N/A,#N/A,TRUE,"INT-Table";#N/A,#N/A,TRUE,"STEEL";#N/A,#N/A,TRUE,"Door"}</definedName>
    <definedName name="BELL_2_2" localSheetId="5" hidden="1">{#N/A,#N/A,TRUE,"Basic";#N/A,#N/A,TRUE,"EXT-TABLE";#N/A,#N/A,TRUE,"STEEL";#N/A,#N/A,TRUE,"INT-Table";#N/A,#N/A,TRUE,"STEEL";#N/A,#N/A,TRUE,"Door"}</definedName>
    <definedName name="BELL_2_2" localSheetId="3" hidden="1">{#N/A,#N/A,TRUE,"Basic";#N/A,#N/A,TRUE,"EXT-TABLE";#N/A,#N/A,TRUE,"STEEL";#N/A,#N/A,TRUE,"INT-Table";#N/A,#N/A,TRUE,"STEEL";#N/A,#N/A,TRUE,"Door"}</definedName>
    <definedName name="BELL_2_2" localSheetId="24" hidden="1">{#N/A,#N/A,TRUE,"Basic";#N/A,#N/A,TRUE,"EXT-TABLE";#N/A,#N/A,TRUE,"STEEL";#N/A,#N/A,TRUE,"INT-Table";#N/A,#N/A,TRUE,"STEEL";#N/A,#N/A,TRUE,"Door"}</definedName>
    <definedName name="BELL_2_2" localSheetId="4" hidden="1">{#N/A,#N/A,TRUE,"Basic";#N/A,#N/A,TRUE,"EXT-TABLE";#N/A,#N/A,TRUE,"STEEL";#N/A,#N/A,TRUE,"INT-Table";#N/A,#N/A,TRUE,"STEEL";#N/A,#N/A,TRUE,"Door"}</definedName>
    <definedName name="BELL_2_2" localSheetId="0" hidden="1">{#N/A,#N/A,TRUE,"Basic";#N/A,#N/A,TRUE,"EXT-TABLE";#N/A,#N/A,TRUE,"STEEL";#N/A,#N/A,TRUE,"INT-Table";#N/A,#N/A,TRUE,"STEEL";#N/A,#N/A,TRUE,"Door"}</definedName>
    <definedName name="BELL_2_2" localSheetId="23" hidden="1">{#N/A,#N/A,TRUE,"Basic";#N/A,#N/A,TRUE,"EXT-TABLE";#N/A,#N/A,TRUE,"STEEL";#N/A,#N/A,TRUE,"INT-Table";#N/A,#N/A,TRUE,"STEEL";#N/A,#N/A,TRUE,"Door"}</definedName>
    <definedName name="BELL_2_2" hidden="1">{#N/A,#N/A,TRUE,"Basic";#N/A,#N/A,TRUE,"EXT-TABLE";#N/A,#N/A,TRUE,"STEEL";#N/A,#N/A,TRUE,"INT-Table";#N/A,#N/A,TRUE,"STEEL";#N/A,#N/A,TRUE,"Door"}</definedName>
    <definedName name="BELL_3" localSheetId="5" hidden="1">{#N/A,#N/A,TRUE,"Basic";#N/A,#N/A,TRUE,"EXT-TABLE";#N/A,#N/A,TRUE,"STEEL";#N/A,#N/A,TRUE,"INT-Table";#N/A,#N/A,TRUE,"STEEL";#N/A,#N/A,TRUE,"Door"}</definedName>
    <definedName name="BELL_3" localSheetId="3" hidden="1">{#N/A,#N/A,TRUE,"Basic";#N/A,#N/A,TRUE,"EXT-TABLE";#N/A,#N/A,TRUE,"STEEL";#N/A,#N/A,TRUE,"INT-Table";#N/A,#N/A,TRUE,"STEEL";#N/A,#N/A,TRUE,"Door"}</definedName>
    <definedName name="BELL_3" localSheetId="24" hidden="1">{#N/A,#N/A,TRUE,"Basic";#N/A,#N/A,TRUE,"EXT-TABLE";#N/A,#N/A,TRUE,"STEEL";#N/A,#N/A,TRUE,"INT-Table";#N/A,#N/A,TRUE,"STEEL";#N/A,#N/A,TRUE,"Door"}</definedName>
    <definedName name="BELL_3" localSheetId="4" hidden="1">{#N/A,#N/A,TRUE,"Basic";#N/A,#N/A,TRUE,"EXT-TABLE";#N/A,#N/A,TRUE,"STEEL";#N/A,#N/A,TRUE,"INT-Table";#N/A,#N/A,TRUE,"STEEL";#N/A,#N/A,TRUE,"Door"}</definedName>
    <definedName name="BELL_3" localSheetId="0" hidden="1">{#N/A,#N/A,TRUE,"Basic";#N/A,#N/A,TRUE,"EXT-TABLE";#N/A,#N/A,TRUE,"STEEL";#N/A,#N/A,TRUE,"INT-Table";#N/A,#N/A,TRUE,"STEEL";#N/A,#N/A,TRUE,"Door"}</definedName>
    <definedName name="BELL_3" localSheetId="23" hidden="1">{#N/A,#N/A,TRUE,"Basic";#N/A,#N/A,TRUE,"EXT-TABLE";#N/A,#N/A,TRUE,"STEEL";#N/A,#N/A,TRUE,"INT-Table";#N/A,#N/A,TRUE,"STEEL";#N/A,#N/A,TRUE,"Door"}</definedName>
    <definedName name="BELL_3" hidden="1">{#N/A,#N/A,TRUE,"Basic";#N/A,#N/A,TRUE,"EXT-TABLE";#N/A,#N/A,TRUE,"STEEL";#N/A,#N/A,TRUE,"INT-Table";#N/A,#N/A,TRUE,"STEEL";#N/A,#N/A,TRUE,"Door"}</definedName>
    <definedName name="BELL_3_1" localSheetId="5" hidden="1">{#N/A,#N/A,TRUE,"Basic";#N/A,#N/A,TRUE,"EXT-TABLE";#N/A,#N/A,TRUE,"STEEL";#N/A,#N/A,TRUE,"INT-Table";#N/A,#N/A,TRUE,"STEEL";#N/A,#N/A,TRUE,"Door"}</definedName>
    <definedName name="BELL_3_1" localSheetId="3" hidden="1">{#N/A,#N/A,TRUE,"Basic";#N/A,#N/A,TRUE,"EXT-TABLE";#N/A,#N/A,TRUE,"STEEL";#N/A,#N/A,TRUE,"INT-Table";#N/A,#N/A,TRUE,"STEEL";#N/A,#N/A,TRUE,"Door"}</definedName>
    <definedName name="BELL_3_1" localSheetId="24" hidden="1">{#N/A,#N/A,TRUE,"Basic";#N/A,#N/A,TRUE,"EXT-TABLE";#N/A,#N/A,TRUE,"STEEL";#N/A,#N/A,TRUE,"INT-Table";#N/A,#N/A,TRUE,"STEEL";#N/A,#N/A,TRUE,"Door"}</definedName>
    <definedName name="BELL_3_1" localSheetId="4" hidden="1">{#N/A,#N/A,TRUE,"Basic";#N/A,#N/A,TRUE,"EXT-TABLE";#N/A,#N/A,TRUE,"STEEL";#N/A,#N/A,TRUE,"INT-Table";#N/A,#N/A,TRUE,"STEEL";#N/A,#N/A,TRUE,"Door"}</definedName>
    <definedName name="BELL_3_1" localSheetId="0" hidden="1">{#N/A,#N/A,TRUE,"Basic";#N/A,#N/A,TRUE,"EXT-TABLE";#N/A,#N/A,TRUE,"STEEL";#N/A,#N/A,TRUE,"INT-Table";#N/A,#N/A,TRUE,"STEEL";#N/A,#N/A,TRUE,"Door"}</definedName>
    <definedName name="BELL_3_1" localSheetId="23" hidden="1">{#N/A,#N/A,TRUE,"Basic";#N/A,#N/A,TRUE,"EXT-TABLE";#N/A,#N/A,TRUE,"STEEL";#N/A,#N/A,TRUE,"INT-Table";#N/A,#N/A,TRUE,"STEEL";#N/A,#N/A,TRUE,"Door"}</definedName>
    <definedName name="BELL_3_1" hidden="1">{#N/A,#N/A,TRUE,"Basic";#N/A,#N/A,TRUE,"EXT-TABLE";#N/A,#N/A,TRUE,"STEEL";#N/A,#N/A,TRUE,"INT-Table";#N/A,#N/A,TRUE,"STEEL";#N/A,#N/A,TRUE,"Door"}</definedName>
    <definedName name="BELL_3_2" localSheetId="5" hidden="1">{#N/A,#N/A,TRUE,"Basic";#N/A,#N/A,TRUE,"EXT-TABLE";#N/A,#N/A,TRUE,"STEEL";#N/A,#N/A,TRUE,"INT-Table";#N/A,#N/A,TRUE,"STEEL";#N/A,#N/A,TRUE,"Door"}</definedName>
    <definedName name="BELL_3_2" localSheetId="3" hidden="1">{#N/A,#N/A,TRUE,"Basic";#N/A,#N/A,TRUE,"EXT-TABLE";#N/A,#N/A,TRUE,"STEEL";#N/A,#N/A,TRUE,"INT-Table";#N/A,#N/A,TRUE,"STEEL";#N/A,#N/A,TRUE,"Door"}</definedName>
    <definedName name="BELL_3_2" localSheetId="24" hidden="1">{#N/A,#N/A,TRUE,"Basic";#N/A,#N/A,TRUE,"EXT-TABLE";#N/A,#N/A,TRUE,"STEEL";#N/A,#N/A,TRUE,"INT-Table";#N/A,#N/A,TRUE,"STEEL";#N/A,#N/A,TRUE,"Door"}</definedName>
    <definedName name="BELL_3_2" localSheetId="4" hidden="1">{#N/A,#N/A,TRUE,"Basic";#N/A,#N/A,TRUE,"EXT-TABLE";#N/A,#N/A,TRUE,"STEEL";#N/A,#N/A,TRUE,"INT-Table";#N/A,#N/A,TRUE,"STEEL";#N/A,#N/A,TRUE,"Door"}</definedName>
    <definedName name="BELL_3_2" localSheetId="0" hidden="1">{#N/A,#N/A,TRUE,"Basic";#N/A,#N/A,TRUE,"EXT-TABLE";#N/A,#N/A,TRUE,"STEEL";#N/A,#N/A,TRUE,"INT-Table";#N/A,#N/A,TRUE,"STEEL";#N/A,#N/A,TRUE,"Door"}</definedName>
    <definedName name="BELL_3_2" localSheetId="23" hidden="1">{#N/A,#N/A,TRUE,"Basic";#N/A,#N/A,TRUE,"EXT-TABLE";#N/A,#N/A,TRUE,"STEEL";#N/A,#N/A,TRUE,"INT-Table";#N/A,#N/A,TRUE,"STEEL";#N/A,#N/A,TRUE,"Door"}</definedName>
    <definedName name="BELL_3_2" hidden="1">{#N/A,#N/A,TRUE,"Basic";#N/A,#N/A,TRUE,"EXT-TABLE";#N/A,#N/A,TRUE,"STEEL";#N/A,#N/A,TRUE,"INT-Table";#N/A,#N/A,TRUE,"STEEL";#N/A,#N/A,TRUE,"Door"}</definedName>
    <definedName name="BELL_4" localSheetId="5" hidden="1">{#N/A,#N/A,TRUE,"Basic";#N/A,#N/A,TRUE,"EXT-TABLE";#N/A,#N/A,TRUE,"STEEL";#N/A,#N/A,TRUE,"INT-Table";#N/A,#N/A,TRUE,"STEEL";#N/A,#N/A,TRUE,"Door"}</definedName>
    <definedName name="BELL_4" localSheetId="3" hidden="1">{#N/A,#N/A,TRUE,"Basic";#N/A,#N/A,TRUE,"EXT-TABLE";#N/A,#N/A,TRUE,"STEEL";#N/A,#N/A,TRUE,"INT-Table";#N/A,#N/A,TRUE,"STEEL";#N/A,#N/A,TRUE,"Door"}</definedName>
    <definedName name="BELL_4" localSheetId="24" hidden="1">{#N/A,#N/A,TRUE,"Basic";#N/A,#N/A,TRUE,"EXT-TABLE";#N/A,#N/A,TRUE,"STEEL";#N/A,#N/A,TRUE,"INT-Table";#N/A,#N/A,TRUE,"STEEL";#N/A,#N/A,TRUE,"Door"}</definedName>
    <definedName name="BELL_4" localSheetId="4" hidden="1">{#N/A,#N/A,TRUE,"Basic";#N/A,#N/A,TRUE,"EXT-TABLE";#N/A,#N/A,TRUE,"STEEL";#N/A,#N/A,TRUE,"INT-Table";#N/A,#N/A,TRUE,"STEEL";#N/A,#N/A,TRUE,"Door"}</definedName>
    <definedName name="BELL_4" localSheetId="0" hidden="1">{#N/A,#N/A,TRUE,"Basic";#N/A,#N/A,TRUE,"EXT-TABLE";#N/A,#N/A,TRUE,"STEEL";#N/A,#N/A,TRUE,"INT-Table";#N/A,#N/A,TRUE,"STEEL";#N/A,#N/A,TRUE,"Door"}</definedName>
    <definedName name="BELL_4" localSheetId="23" hidden="1">{#N/A,#N/A,TRUE,"Basic";#N/A,#N/A,TRUE,"EXT-TABLE";#N/A,#N/A,TRUE,"STEEL";#N/A,#N/A,TRUE,"INT-Table";#N/A,#N/A,TRUE,"STEEL";#N/A,#N/A,TRUE,"Door"}</definedName>
    <definedName name="BELL_4" hidden="1">{#N/A,#N/A,TRUE,"Basic";#N/A,#N/A,TRUE,"EXT-TABLE";#N/A,#N/A,TRUE,"STEEL";#N/A,#N/A,TRUE,"INT-Table";#N/A,#N/A,TRUE,"STEEL";#N/A,#N/A,TRUE,"Door"}</definedName>
    <definedName name="BELL_4_1" localSheetId="5" hidden="1">{#N/A,#N/A,TRUE,"Basic";#N/A,#N/A,TRUE,"EXT-TABLE";#N/A,#N/A,TRUE,"STEEL";#N/A,#N/A,TRUE,"INT-Table";#N/A,#N/A,TRUE,"STEEL";#N/A,#N/A,TRUE,"Door"}</definedName>
    <definedName name="BELL_4_1" localSheetId="3" hidden="1">{#N/A,#N/A,TRUE,"Basic";#N/A,#N/A,TRUE,"EXT-TABLE";#N/A,#N/A,TRUE,"STEEL";#N/A,#N/A,TRUE,"INT-Table";#N/A,#N/A,TRUE,"STEEL";#N/A,#N/A,TRUE,"Door"}</definedName>
    <definedName name="BELL_4_1" localSheetId="24" hidden="1">{#N/A,#N/A,TRUE,"Basic";#N/A,#N/A,TRUE,"EXT-TABLE";#N/A,#N/A,TRUE,"STEEL";#N/A,#N/A,TRUE,"INT-Table";#N/A,#N/A,TRUE,"STEEL";#N/A,#N/A,TRUE,"Door"}</definedName>
    <definedName name="BELL_4_1" localSheetId="4" hidden="1">{#N/A,#N/A,TRUE,"Basic";#N/A,#N/A,TRUE,"EXT-TABLE";#N/A,#N/A,TRUE,"STEEL";#N/A,#N/A,TRUE,"INT-Table";#N/A,#N/A,TRUE,"STEEL";#N/A,#N/A,TRUE,"Door"}</definedName>
    <definedName name="BELL_4_1" localSheetId="0" hidden="1">{#N/A,#N/A,TRUE,"Basic";#N/A,#N/A,TRUE,"EXT-TABLE";#N/A,#N/A,TRUE,"STEEL";#N/A,#N/A,TRUE,"INT-Table";#N/A,#N/A,TRUE,"STEEL";#N/A,#N/A,TRUE,"Door"}</definedName>
    <definedName name="BELL_4_1" localSheetId="23" hidden="1">{#N/A,#N/A,TRUE,"Basic";#N/A,#N/A,TRUE,"EXT-TABLE";#N/A,#N/A,TRUE,"STEEL";#N/A,#N/A,TRUE,"INT-Table";#N/A,#N/A,TRUE,"STEEL";#N/A,#N/A,TRUE,"Door"}</definedName>
    <definedName name="BELL_4_1" hidden="1">{#N/A,#N/A,TRUE,"Basic";#N/A,#N/A,TRUE,"EXT-TABLE";#N/A,#N/A,TRUE,"STEEL";#N/A,#N/A,TRUE,"INT-Table";#N/A,#N/A,TRUE,"STEEL";#N/A,#N/A,TRUE,"Door"}</definedName>
    <definedName name="BELL_4_2" localSheetId="5" hidden="1">{#N/A,#N/A,TRUE,"Basic";#N/A,#N/A,TRUE,"EXT-TABLE";#N/A,#N/A,TRUE,"STEEL";#N/A,#N/A,TRUE,"INT-Table";#N/A,#N/A,TRUE,"STEEL";#N/A,#N/A,TRUE,"Door"}</definedName>
    <definedName name="BELL_4_2" localSheetId="3" hidden="1">{#N/A,#N/A,TRUE,"Basic";#N/A,#N/A,TRUE,"EXT-TABLE";#N/A,#N/A,TRUE,"STEEL";#N/A,#N/A,TRUE,"INT-Table";#N/A,#N/A,TRUE,"STEEL";#N/A,#N/A,TRUE,"Door"}</definedName>
    <definedName name="BELL_4_2" localSheetId="24" hidden="1">{#N/A,#N/A,TRUE,"Basic";#N/A,#N/A,TRUE,"EXT-TABLE";#N/A,#N/A,TRUE,"STEEL";#N/A,#N/A,TRUE,"INT-Table";#N/A,#N/A,TRUE,"STEEL";#N/A,#N/A,TRUE,"Door"}</definedName>
    <definedName name="BELL_4_2" localSheetId="4" hidden="1">{#N/A,#N/A,TRUE,"Basic";#N/A,#N/A,TRUE,"EXT-TABLE";#N/A,#N/A,TRUE,"STEEL";#N/A,#N/A,TRUE,"INT-Table";#N/A,#N/A,TRUE,"STEEL";#N/A,#N/A,TRUE,"Door"}</definedName>
    <definedName name="BELL_4_2" localSheetId="0" hidden="1">{#N/A,#N/A,TRUE,"Basic";#N/A,#N/A,TRUE,"EXT-TABLE";#N/A,#N/A,TRUE,"STEEL";#N/A,#N/A,TRUE,"INT-Table";#N/A,#N/A,TRUE,"STEEL";#N/A,#N/A,TRUE,"Door"}</definedName>
    <definedName name="BELL_4_2" localSheetId="23" hidden="1">{#N/A,#N/A,TRUE,"Basic";#N/A,#N/A,TRUE,"EXT-TABLE";#N/A,#N/A,TRUE,"STEEL";#N/A,#N/A,TRUE,"INT-Table";#N/A,#N/A,TRUE,"STEEL";#N/A,#N/A,TRUE,"Door"}</definedName>
    <definedName name="BELL_4_2" hidden="1">{#N/A,#N/A,TRUE,"Basic";#N/A,#N/A,TRUE,"EXT-TABLE";#N/A,#N/A,TRUE,"STEEL";#N/A,#N/A,TRUE,"INT-Table";#N/A,#N/A,TRUE,"STEEL";#N/A,#N/A,TRUE,"Door"}</definedName>
    <definedName name="BELL_5" localSheetId="5" hidden="1">{#N/A,#N/A,TRUE,"Basic";#N/A,#N/A,TRUE,"EXT-TABLE";#N/A,#N/A,TRUE,"STEEL";#N/A,#N/A,TRUE,"INT-Table";#N/A,#N/A,TRUE,"STEEL";#N/A,#N/A,TRUE,"Door"}</definedName>
    <definedName name="BELL_5" localSheetId="3" hidden="1">{#N/A,#N/A,TRUE,"Basic";#N/A,#N/A,TRUE,"EXT-TABLE";#N/A,#N/A,TRUE,"STEEL";#N/A,#N/A,TRUE,"INT-Table";#N/A,#N/A,TRUE,"STEEL";#N/A,#N/A,TRUE,"Door"}</definedName>
    <definedName name="BELL_5" localSheetId="24" hidden="1">{#N/A,#N/A,TRUE,"Basic";#N/A,#N/A,TRUE,"EXT-TABLE";#N/A,#N/A,TRUE,"STEEL";#N/A,#N/A,TRUE,"INT-Table";#N/A,#N/A,TRUE,"STEEL";#N/A,#N/A,TRUE,"Door"}</definedName>
    <definedName name="BELL_5" localSheetId="4" hidden="1">{#N/A,#N/A,TRUE,"Basic";#N/A,#N/A,TRUE,"EXT-TABLE";#N/A,#N/A,TRUE,"STEEL";#N/A,#N/A,TRUE,"INT-Table";#N/A,#N/A,TRUE,"STEEL";#N/A,#N/A,TRUE,"Door"}</definedName>
    <definedName name="BELL_5" localSheetId="0" hidden="1">{#N/A,#N/A,TRUE,"Basic";#N/A,#N/A,TRUE,"EXT-TABLE";#N/A,#N/A,TRUE,"STEEL";#N/A,#N/A,TRUE,"INT-Table";#N/A,#N/A,TRUE,"STEEL";#N/A,#N/A,TRUE,"Door"}</definedName>
    <definedName name="BELL_5" localSheetId="23" hidden="1">{#N/A,#N/A,TRUE,"Basic";#N/A,#N/A,TRUE,"EXT-TABLE";#N/A,#N/A,TRUE,"STEEL";#N/A,#N/A,TRUE,"INT-Table";#N/A,#N/A,TRUE,"STEEL";#N/A,#N/A,TRUE,"Door"}</definedName>
    <definedName name="BELL_5" hidden="1">{#N/A,#N/A,TRUE,"Basic";#N/A,#N/A,TRUE,"EXT-TABLE";#N/A,#N/A,TRUE,"STEEL";#N/A,#N/A,TRUE,"INT-Table";#N/A,#N/A,TRUE,"STEEL";#N/A,#N/A,TRUE,"Door"}</definedName>
    <definedName name="BELL_5_1" localSheetId="5" hidden="1">{#N/A,#N/A,TRUE,"Basic";#N/A,#N/A,TRUE,"EXT-TABLE";#N/A,#N/A,TRUE,"STEEL";#N/A,#N/A,TRUE,"INT-Table";#N/A,#N/A,TRUE,"STEEL";#N/A,#N/A,TRUE,"Door"}</definedName>
    <definedName name="BELL_5_1" localSheetId="3" hidden="1">{#N/A,#N/A,TRUE,"Basic";#N/A,#N/A,TRUE,"EXT-TABLE";#N/A,#N/A,TRUE,"STEEL";#N/A,#N/A,TRUE,"INT-Table";#N/A,#N/A,TRUE,"STEEL";#N/A,#N/A,TRUE,"Door"}</definedName>
    <definedName name="BELL_5_1" localSheetId="24" hidden="1">{#N/A,#N/A,TRUE,"Basic";#N/A,#N/A,TRUE,"EXT-TABLE";#N/A,#N/A,TRUE,"STEEL";#N/A,#N/A,TRUE,"INT-Table";#N/A,#N/A,TRUE,"STEEL";#N/A,#N/A,TRUE,"Door"}</definedName>
    <definedName name="BELL_5_1" localSheetId="4" hidden="1">{#N/A,#N/A,TRUE,"Basic";#N/A,#N/A,TRUE,"EXT-TABLE";#N/A,#N/A,TRUE,"STEEL";#N/A,#N/A,TRUE,"INT-Table";#N/A,#N/A,TRUE,"STEEL";#N/A,#N/A,TRUE,"Door"}</definedName>
    <definedName name="BELL_5_1" localSheetId="0" hidden="1">{#N/A,#N/A,TRUE,"Basic";#N/A,#N/A,TRUE,"EXT-TABLE";#N/A,#N/A,TRUE,"STEEL";#N/A,#N/A,TRUE,"INT-Table";#N/A,#N/A,TRUE,"STEEL";#N/A,#N/A,TRUE,"Door"}</definedName>
    <definedName name="BELL_5_1" localSheetId="23" hidden="1">{#N/A,#N/A,TRUE,"Basic";#N/A,#N/A,TRUE,"EXT-TABLE";#N/A,#N/A,TRUE,"STEEL";#N/A,#N/A,TRUE,"INT-Table";#N/A,#N/A,TRUE,"STEEL";#N/A,#N/A,TRUE,"Door"}</definedName>
    <definedName name="BELL_5_1" hidden="1">{#N/A,#N/A,TRUE,"Basic";#N/A,#N/A,TRUE,"EXT-TABLE";#N/A,#N/A,TRUE,"STEEL";#N/A,#N/A,TRUE,"INT-Table";#N/A,#N/A,TRUE,"STEEL";#N/A,#N/A,TRUE,"Door"}</definedName>
    <definedName name="BELL_5_2" localSheetId="5" hidden="1">{#N/A,#N/A,TRUE,"Basic";#N/A,#N/A,TRUE,"EXT-TABLE";#N/A,#N/A,TRUE,"STEEL";#N/A,#N/A,TRUE,"INT-Table";#N/A,#N/A,TRUE,"STEEL";#N/A,#N/A,TRUE,"Door"}</definedName>
    <definedName name="BELL_5_2" localSheetId="3" hidden="1">{#N/A,#N/A,TRUE,"Basic";#N/A,#N/A,TRUE,"EXT-TABLE";#N/A,#N/A,TRUE,"STEEL";#N/A,#N/A,TRUE,"INT-Table";#N/A,#N/A,TRUE,"STEEL";#N/A,#N/A,TRUE,"Door"}</definedName>
    <definedName name="BELL_5_2" localSheetId="24" hidden="1">{#N/A,#N/A,TRUE,"Basic";#N/A,#N/A,TRUE,"EXT-TABLE";#N/A,#N/A,TRUE,"STEEL";#N/A,#N/A,TRUE,"INT-Table";#N/A,#N/A,TRUE,"STEEL";#N/A,#N/A,TRUE,"Door"}</definedName>
    <definedName name="BELL_5_2" localSheetId="4" hidden="1">{#N/A,#N/A,TRUE,"Basic";#N/A,#N/A,TRUE,"EXT-TABLE";#N/A,#N/A,TRUE,"STEEL";#N/A,#N/A,TRUE,"INT-Table";#N/A,#N/A,TRUE,"STEEL";#N/A,#N/A,TRUE,"Door"}</definedName>
    <definedName name="BELL_5_2" localSheetId="0" hidden="1">{#N/A,#N/A,TRUE,"Basic";#N/A,#N/A,TRUE,"EXT-TABLE";#N/A,#N/A,TRUE,"STEEL";#N/A,#N/A,TRUE,"INT-Table";#N/A,#N/A,TRUE,"STEEL";#N/A,#N/A,TRUE,"Door"}</definedName>
    <definedName name="BELL_5_2" localSheetId="23" hidden="1">{#N/A,#N/A,TRUE,"Basic";#N/A,#N/A,TRUE,"EXT-TABLE";#N/A,#N/A,TRUE,"STEEL";#N/A,#N/A,TRUE,"INT-Table";#N/A,#N/A,TRUE,"STEEL";#N/A,#N/A,TRUE,"Door"}</definedName>
    <definedName name="BELL_5_2" hidden="1">{#N/A,#N/A,TRUE,"Basic";#N/A,#N/A,TRUE,"EXT-TABLE";#N/A,#N/A,TRUE,"STEEL";#N/A,#N/A,TRUE,"INT-Table";#N/A,#N/A,TRUE,"STEEL";#N/A,#N/A,TRUE,"Door"}</definedName>
    <definedName name="bfbfdhfdhdfgh" localSheetId="5" hidden="1">{#N/A,#N/A,FALSE,"CCTV"}</definedName>
    <definedName name="bfbfdhfdhdfgh" localSheetId="3" hidden="1">{#N/A,#N/A,FALSE,"CCTV"}</definedName>
    <definedName name="bfbfdhfdhdfgh" localSheetId="24" hidden="1">{#N/A,#N/A,FALSE,"CCTV"}</definedName>
    <definedName name="bfbfdhfdhdfgh" localSheetId="4" hidden="1">{#N/A,#N/A,FALSE,"CCTV"}</definedName>
    <definedName name="bfbfdhfdhdfgh" localSheetId="0" hidden="1">{#N/A,#N/A,FALSE,"CCTV"}</definedName>
    <definedName name="bfbfdhfdhdfgh" localSheetId="23" hidden="1">{#N/A,#N/A,FALSE,"CCTV"}</definedName>
    <definedName name="bfbfdhfdhdfgh" hidden="1">{#N/A,#N/A,FALSE,"CCTV"}</definedName>
    <definedName name="BFDFB"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FDFB"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FDFB"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FDFB"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FDFB"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FDFB"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FDFB"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Bgiang" localSheetId="5" hidden="1">{"'Sheet1'!$L$16"}</definedName>
    <definedName name="Bgiang" localSheetId="3" hidden="1">{"'Sheet1'!$L$16"}</definedName>
    <definedName name="Bgiang" localSheetId="24" hidden="1">{"'Sheet1'!$L$16"}</definedName>
    <definedName name="Bgiang" localSheetId="4" hidden="1">{"'Sheet1'!$L$16"}</definedName>
    <definedName name="Bgiang" localSheetId="0" hidden="1">{"'Sheet1'!$L$16"}</definedName>
    <definedName name="Bgiang" localSheetId="23" hidden="1">{"'Sheet1'!$L$16"}</definedName>
    <definedName name="Bgiang" hidden="1">{"'Sheet1'!$L$16"}</definedName>
    <definedName name="blockc" localSheetId="5" hidden="1">{#N/A,#N/A,FALSE,"전체집계표";#N/A,#N/A,FALSE,"안벽30000";#N/A,#N/A,FALSE,"안벽20000";#N/A,#N/A,FALSE,"내호안";#N/A,#N/A,FALSE,"외호안";#N/A,#N/A,FALSE,"준설토A";#N/A,#N/A,FALSE,"준설토B";#N/A,#N/A,FALSE,"적출장"}</definedName>
    <definedName name="blockc" localSheetId="3" hidden="1">{#N/A,#N/A,FALSE,"전체집계표";#N/A,#N/A,FALSE,"안벽30000";#N/A,#N/A,FALSE,"안벽20000";#N/A,#N/A,FALSE,"내호안";#N/A,#N/A,FALSE,"외호안";#N/A,#N/A,FALSE,"준설토A";#N/A,#N/A,FALSE,"준설토B";#N/A,#N/A,FALSE,"적출장"}</definedName>
    <definedName name="blockc" localSheetId="24" hidden="1">{#N/A,#N/A,FALSE,"전체집계표";#N/A,#N/A,FALSE,"안벽30000";#N/A,#N/A,FALSE,"안벽20000";#N/A,#N/A,FALSE,"내호안";#N/A,#N/A,FALSE,"외호안";#N/A,#N/A,FALSE,"준설토A";#N/A,#N/A,FALSE,"준설토B";#N/A,#N/A,FALSE,"적출장"}</definedName>
    <definedName name="blockc" localSheetId="4" hidden="1">{#N/A,#N/A,FALSE,"전체집계표";#N/A,#N/A,FALSE,"안벽30000";#N/A,#N/A,FALSE,"안벽20000";#N/A,#N/A,FALSE,"내호안";#N/A,#N/A,FALSE,"외호안";#N/A,#N/A,FALSE,"준설토A";#N/A,#N/A,FALSE,"준설토B";#N/A,#N/A,FALSE,"적출장"}</definedName>
    <definedName name="blockc" localSheetId="0" hidden="1">{#N/A,#N/A,FALSE,"전체집계표";#N/A,#N/A,FALSE,"안벽30000";#N/A,#N/A,FALSE,"안벽20000";#N/A,#N/A,FALSE,"내호안";#N/A,#N/A,FALSE,"외호안";#N/A,#N/A,FALSE,"준설토A";#N/A,#N/A,FALSE,"준설토B";#N/A,#N/A,FALSE,"적출장"}</definedName>
    <definedName name="blockc" localSheetId="23" hidden="1">{#N/A,#N/A,FALSE,"전체집계표";#N/A,#N/A,FALSE,"안벽30000";#N/A,#N/A,FALSE,"안벽20000";#N/A,#N/A,FALSE,"내호안";#N/A,#N/A,FALSE,"외호안";#N/A,#N/A,FALSE,"준설토A";#N/A,#N/A,FALSE,"준설토B";#N/A,#N/A,FALSE,"적출장"}</definedName>
    <definedName name="blockc" hidden="1">{#N/A,#N/A,FALSE,"전체집계표";#N/A,#N/A,FALSE,"안벽30000";#N/A,#N/A,FALSE,"안벽20000";#N/A,#N/A,FALSE,"내호안";#N/A,#N/A,FALSE,"외호안";#N/A,#N/A,FALSE,"준설토A";#N/A,#N/A,FALSE,"준설토B";#N/A,#N/A,FALSE,"적출장"}</definedName>
    <definedName name="CARL" localSheetId="5" hidden="1">{#N/A,#N/A,FALSE,"CCTV"}</definedName>
    <definedName name="CARL" localSheetId="3" hidden="1">{#N/A,#N/A,FALSE,"CCTV"}</definedName>
    <definedName name="CARL" localSheetId="24" hidden="1">{#N/A,#N/A,FALSE,"CCTV"}</definedName>
    <definedName name="CARL" localSheetId="4" hidden="1">{#N/A,#N/A,FALSE,"CCTV"}</definedName>
    <definedName name="CARL" localSheetId="0" hidden="1">{#N/A,#N/A,FALSE,"CCTV"}</definedName>
    <definedName name="CARL" localSheetId="23" hidden="1">{#N/A,#N/A,FALSE,"CCTV"}</definedName>
    <definedName name="CARL" hidden="1">{#N/A,#N/A,FALSE,"CCTV"}</definedName>
    <definedName name="CARL1" localSheetId="5" hidden="1">{#N/A,#N/A,FALSE,"CCTV"}</definedName>
    <definedName name="CARL1" localSheetId="3" hidden="1">{#N/A,#N/A,FALSE,"CCTV"}</definedName>
    <definedName name="CARL1" localSheetId="24" hidden="1">{#N/A,#N/A,FALSE,"CCTV"}</definedName>
    <definedName name="CARL1" localSheetId="4" hidden="1">{#N/A,#N/A,FALSE,"CCTV"}</definedName>
    <definedName name="CARL1" localSheetId="0" hidden="1">{#N/A,#N/A,FALSE,"CCTV"}</definedName>
    <definedName name="CARL1" localSheetId="23" hidden="1">{#N/A,#N/A,FALSE,"CCTV"}</definedName>
    <definedName name="CARL1" hidden="1">{#N/A,#N/A,FALSE,"CCTV"}</definedName>
    <definedName name="CARL2" localSheetId="5" hidden="1">{#N/A,#N/A,FALSE,"CCTV"}</definedName>
    <definedName name="CARL2" localSheetId="3" hidden="1">{#N/A,#N/A,FALSE,"CCTV"}</definedName>
    <definedName name="CARL2" localSheetId="24" hidden="1">{#N/A,#N/A,FALSE,"CCTV"}</definedName>
    <definedName name="CARL2" localSheetId="4" hidden="1">{#N/A,#N/A,FALSE,"CCTV"}</definedName>
    <definedName name="CARL2" localSheetId="0" hidden="1">{#N/A,#N/A,FALSE,"CCTV"}</definedName>
    <definedName name="CARL2" localSheetId="23" hidden="1">{#N/A,#N/A,FALSE,"CCTV"}</definedName>
    <definedName name="CARL2" hidden="1">{#N/A,#N/A,FALSE,"CCTV"}</definedName>
    <definedName name="casson3" localSheetId="5" hidden="1">{#N/A,#N/A,FALSE,"전체집계표";#N/A,#N/A,FALSE,"안벽30000";#N/A,#N/A,FALSE,"안벽20000";#N/A,#N/A,FALSE,"내호안";#N/A,#N/A,FALSE,"외호안";#N/A,#N/A,FALSE,"준설토A";#N/A,#N/A,FALSE,"준설토B";#N/A,#N/A,FALSE,"적출장"}</definedName>
    <definedName name="casson3" localSheetId="3" hidden="1">{#N/A,#N/A,FALSE,"전체집계표";#N/A,#N/A,FALSE,"안벽30000";#N/A,#N/A,FALSE,"안벽20000";#N/A,#N/A,FALSE,"내호안";#N/A,#N/A,FALSE,"외호안";#N/A,#N/A,FALSE,"준설토A";#N/A,#N/A,FALSE,"준설토B";#N/A,#N/A,FALSE,"적출장"}</definedName>
    <definedName name="casson3" localSheetId="24" hidden="1">{#N/A,#N/A,FALSE,"전체집계표";#N/A,#N/A,FALSE,"안벽30000";#N/A,#N/A,FALSE,"안벽20000";#N/A,#N/A,FALSE,"내호안";#N/A,#N/A,FALSE,"외호안";#N/A,#N/A,FALSE,"준설토A";#N/A,#N/A,FALSE,"준설토B";#N/A,#N/A,FALSE,"적출장"}</definedName>
    <definedName name="casson3" localSheetId="4" hidden="1">{#N/A,#N/A,FALSE,"전체집계표";#N/A,#N/A,FALSE,"안벽30000";#N/A,#N/A,FALSE,"안벽20000";#N/A,#N/A,FALSE,"내호안";#N/A,#N/A,FALSE,"외호안";#N/A,#N/A,FALSE,"준설토A";#N/A,#N/A,FALSE,"준설토B";#N/A,#N/A,FALSE,"적출장"}</definedName>
    <definedName name="casson3" localSheetId="0" hidden="1">{#N/A,#N/A,FALSE,"전체집계표";#N/A,#N/A,FALSE,"안벽30000";#N/A,#N/A,FALSE,"안벽20000";#N/A,#N/A,FALSE,"내호안";#N/A,#N/A,FALSE,"외호안";#N/A,#N/A,FALSE,"준설토A";#N/A,#N/A,FALSE,"준설토B";#N/A,#N/A,FALSE,"적출장"}</definedName>
    <definedName name="casson3" localSheetId="23" hidden="1">{#N/A,#N/A,FALSE,"전체집계표";#N/A,#N/A,FALSE,"안벽30000";#N/A,#N/A,FALSE,"안벽20000";#N/A,#N/A,FALSE,"내호안";#N/A,#N/A,FALSE,"외호안";#N/A,#N/A,FALSE,"준설토A";#N/A,#N/A,FALSE,"준설토B";#N/A,#N/A,FALSE,"적출장"}</definedName>
    <definedName name="casson3" hidden="1">{#N/A,#N/A,FALSE,"전체집계표";#N/A,#N/A,FALSE,"안벽30000";#N/A,#N/A,FALSE,"안벽20000";#N/A,#N/A,FALSE,"내호안";#N/A,#N/A,FALSE,"외호안";#N/A,#N/A,FALSE,"준설토A";#N/A,#N/A,FALSE,"준설토B";#N/A,#N/A,FALSE,"적출장"}</definedName>
    <definedName name="CCR" localSheetId="5" hidden="1">{#N/A,#N/A,FALSE,"CCTV"}</definedName>
    <definedName name="CCR" localSheetId="3" hidden="1">{#N/A,#N/A,FALSE,"CCTV"}</definedName>
    <definedName name="CCR" localSheetId="24" hidden="1">{#N/A,#N/A,FALSE,"CCTV"}</definedName>
    <definedName name="CCR" localSheetId="4" hidden="1">{#N/A,#N/A,FALSE,"CCTV"}</definedName>
    <definedName name="CCR" localSheetId="0" hidden="1">{#N/A,#N/A,FALSE,"CCTV"}</definedName>
    <definedName name="CCR" localSheetId="23" hidden="1">{#N/A,#N/A,FALSE,"CCTV"}</definedName>
    <definedName name="CCR" hidden="1">{#N/A,#N/A,FALSE,"CCTV"}</definedName>
    <definedName name="CCR빈양식" localSheetId="5" hidden="1">{#N/A,#N/A,FALSE,"CCTV"}</definedName>
    <definedName name="CCR빈양식" localSheetId="3" hidden="1">{#N/A,#N/A,FALSE,"CCTV"}</definedName>
    <definedName name="CCR빈양식" localSheetId="24" hidden="1">{#N/A,#N/A,FALSE,"CCTV"}</definedName>
    <definedName name="CCR빈양식" localSheetId="4" hidden="1">{#N/A,#N/A,FALSE,"CCTV"}</definedName>
    <definedName name="CCR빈양식" localSheetId="0" hidden="1">{#N/A,#N/A,FALSE,"CCTV"}</definedName>
    <definedName name="CCR빈양식" localSheetId="23" hidden="1">{#N/A,#N/A,FALSE,"CCTV"}</definedName>
    <definedName name="CCR빈양식" hidden="1">{#N/A,#N/A,FALSE,"CCTV"}</definedName>
    <definedName name="cde" localSheetId="5" hidden="1">{#N/A,#N/A,TRUE,"Basic";#N/A,#N/A,TRUE,"EXT-TABLE";#N/A,#N/A,TRUE,"STEEL";#N/A,#N/A,TRUE,"INT-Table";#N/A,#N/A,TRUE,"STEEL";#N/A,#N/A,TRUE,"Door"}</definedName>
    <definedName name="cde" localSheetId="3" hidden="1">{#N/A,#N/A,TRUE,"Basic";#N/A,#N/A,TRUE,"EXT-TABLE";#N/A,#N/A,TRUE,"STEEL";#N/A,#N/A,TRUE,"INT-Table";#N/A,#N/A,TRUE,"STEEL";#N/A,#N/A,TRUE,"Door"}</definedName>
    <definedName name="cde" localSheetId="24" hidden="1">{#N/A,#N/A,TRUE,"Basic";#N/A,#N/A,TRUE,"EXT-TABLE";#N/A,#N/A,TRUE,"STEEL";#N/A,#N/A,TRUE,"INT-Table";#N/A,#N/A,TRUE,"STEEL";#N/A,#N/A,TRUE,"Door"}</definedName>
    <definedName name="cde" localSheetId="4" hidden="1">{#N/A,#N/A,TRUE,"Basic";#N/A,#N/A,TRUE,"EXT-TABLE";#N/A,#N/A,TRUE,"STEEL";#N/A,#N/A,TRUE,"INT-Table";#N/A,#N/A,TRUE,"STEEL";#N/A,#N/A,TRUE,"Door"}</definedName>
    <definedName name="cde" localSheetId="0" hidden="1">{#N/A,#N/A,TRUE,"Basic";#N/A,#N/A,TRUE,"EXT-TABLE";#N/A,#N/A,TRUE,"STEEL";#N/A,#N/A,TRUE,"INT-Table";#N/A,#N/A,TRUE,"STEEL";#N/A,#N/A,TRUE,"Door"}</definedName>
    <definedName name="cde" localSheetId="23" hidden="1">{#N/A,#N/A,TRUE,"Basic";#N/A,#N/A,TRUE,"EXT-TABLE";#N/A,#N/A,TRUE,"STEEL";#N/A,#N/A,TRUE,"INT-Table";#N/A,#N/A,TRUE,"STEEL";#N/A,#N/A,TRUE,"Door"}</definedName>
    <definedName name="cde" hidden="1">{#N/A,#N/A,TRUE,"Basic";#N/A,#N/A,TRUE,"EXT-TABLE";#N/A,#N/A,TRUE,"STEEL";#N/A,#N/A,TRUE,"INT-Table";#N/A,#N/A,TRUE,"STEEL";#N/A,#N/A,TRUE,"Door"}</definedName>
    <definedName name="chemical" localSheetId="5" hidden="1">{#N/A,#N/A,FALSE,"CCTV"}</definedName>
    <definedName name="chemical" localSheetId="3" hidden="1">{#N/A,#N/A,FALSE,"CCTV"}</definedName>
    <definedName name="chemical" localSheetId="24" hidden="1">{#N/A,#N/A,FALSE,"CCTV"}</definedName>
    <definedName name="chemical" localSheetId="4" hidden="1">{#N/A,#N/A,FALSE,"CCTV"}</definedName>
    <definedName name="chemical" localSheetId="0" hidden="1">{#N/A,#N/A,FALSE,"CCTV"}</definedName>
    <definedName name="chemical" localSheetId="23" hidden="1">{#N/A,#N/A,FALSE,"CCTV"}</definedName>
    <definedName name="chemical" hidden="1">{#N/A,#N/A,FALSE,"CCTV"}</definedName>
    <definedName name="chl" localSheetId="5" hidden="1">{#N/A,#N/A,TRUE,"Basic";#N/A,#N/A,TRUE,"EXT-TABLE";#N/A,#N/A,TRUE,"STEEL";#N/A,#N/A,TRUE,"INT-Table";#N/A,#N/A,TRUE,"STEEL";#N/A,#N/A,TRUE,"Door"}</definedName>
    <definedName name="chl" localSheetId="3" hidden="1">{#N/A,#N/A,TRUE,"Basic";#N/A,#N/A,TRUE,"EXT-TABLE";#N/A,#N/A,TRUE,"STEEL";#N/A,#N/A,TRUE,"INT-Table";#N/A,#N/A,TRUE,"STEEL";#N/A,#N/A,TRUE,"Door"}</definedName>
    <definedName name="chl" localSheetId="24" hidden="1">{#N/A,#N/A,TRUE,"Basic";#N/A,#N/A,TRUE,"EXT-TABLE";#N/A,#N/A,TRUE,"STEEL";#N/A,#N/A,TRUE,"INT-Table";#N/A,#N/A,TRUE,"STEEL";#N/A,#N/A,TRUE,"Door"}</definedName>
    <definedName name="chl" localSheetId="4" hidden="1">{#N/A,#N/A,TRUE,"Basic";#N/A,#N/A,TRUE,"EXT-TABLE";#N/A,#N/A,TRUE,"STEEL";#N/A,#N/A,TRUE,"INT-Table";#N/A,#N/A,TRUE,"STEEL";#N/A,#N/A,TRUE,"Door"}</definedName>
    <definedName name="chl" localSheetId="0" hidden="1">{#N/A,#N/A,TRUE,"Basic";#N/A,#N/A,TRUE,"EXT-TABLE";#N/A,#N/A,TRUE,"STEEL";#N/A,#N/A,TRUE,"INT-Table";#N/A,#N/A,TRUE,"STEEL";#N/A,#N/A,TRUE,"Door"}</definedName>
    <definedName name="chl" localSheetId="23" hidden="1">{#N/A,#N/A,TRUE,"Basic";#N/A,#N/A,TRUE,"EXT-TABLE";#N/A,#N/A,TRUE,"STEEL";#N/A,#N/A,TRUE,"INT-Table";#N/A,#N/A,TRUE,"STEEL";#N/A,#N/A,TRUE,"Door"}</definedName>
    <definedName name="chl" hidden="1">{#N/A,#N/A,TRUE,"Basic";#N/A,#N/A,TRUE,"EXT-TABLE";#N/A,#N/A,TRUE,"STEEL";#N/A,#N/A,TRUE,"INT-Table";#N/A,#N/A,TRUE,"STEEL";#N/A,#N/A,TRUE,"Door"}</definedName>
    <definedName name="chl_1" localSheetId="5" hidden="1">{#N/A,#N/A,TRUE,"Basic";#N/A,#N/A,TRUE,"EXT-TABLE";#N/A,#N/A,TRUE,"STEEL";#N/A,#N/A,TRUE,"INT-Table";#N/A,#N/A,TRUE,"STEEL";#N/A,#N/A,TRUE,"Door"}</definedName>
    <definedName name="chl_1" localSheetId="3" hidden="1">{#N/A,#N/A,TRUE,"Basic";#N/A,#N/A,TRUE,"EXT-TABLE";#N/A,#N/A,TRUE,"STEEL";#N/A,#N/A,TRUE,"INT-Table";#N/A,#N/A,TRUE,"STEEL";#N/A,#N/A,TRUE,"Door"}</definedName>
    <definedName name="chl_1" localSheetId="24" hidden="1">{#N/A,#N/A,TRUE,"Basic";#N/A,#N/A,TRUE,"EXT-TABLE";#N/A,#N/A,TRUE,"STEEL";#N/A,#N/A,TRUE,"INT-Table";#N/A,#N/A,TRUE,"STEEL";#N/A,#N/A,TRUE,"Door"}</definedName>
    <definedName name="chl_1" localSheetId="4" hidden="1">{#N/A,#N/A,TRUE,"Basic";#N/A,#N/A,TRUE,"EXT-TABLE";#N/A,#N/A,TRUE,"STEEL";#N/A,#N/A,TRUE,"INT-Table";#N/A,#N/A,TRUE,"STEEL";#N/A,#N/A,TRUE,"Door"}</definedName>
    <definedName name="chl_1" localSheetId="0" hidden="1">{#N/A,#N/A,TRUE,"Basic";#N/A,#N/A,TRUE,"EXT-TABLE";#N/A,#N/A,TRUE,"STEEL";#N/A,#N/A,TRUE,"INT-Table";#N/A,#N/A,TRUE,"STEEL";#N/A,#N/A,TRUE,"Door"}</definedName>
    <definedName name="chl_1" localSheetId="23" hidden="1">{#N/A,#N/A,TRUE,"Basic";#N/A,#N/A,TRUE,"EXT-TABLE";#N/A,#N/A,TRUE,"STEEL";#N/A,#N/A,TRUE,"INT-Table";#N/A,#N/A,TRUE,"STEEL";#N/A,#N/A,TRUE,"Door"}</definedName>
    <definedName name="chl_1" hidden="1">{#N/A,#N/A,TRUE,"Basic";#N/A,#N/A,TRUE,"EXT-TABLE";#N/A,#N/A,TRUE,"STEEL";#N/A,#N/A,TRUE,"INT-Table";#N/A,#N/A,TRUE,"STEEL";#N/A,#N/A,TRUE,"Door"}</definedName>
    <definedName name="chl_1_1" localSheetId="5" hidden="1">{#N/A,#N/A,TRUE,"Basic";#N/A,#N/A,TRUE,"EXT-TABLE";#N/A,#N/A,TRUE,"STEEL";#N/A,#N/A,TRUE,"INT-Table";#N/A,#N/A,TRUE,"STEEL";#N/A,#N/A,TRUE,"Door"}</definedName>
    <definedName name="chl_1_1" localSheetId="3" hidden="1">{#N/A,#N/A,TRUE,"Basic";#N/A,#N/A,TRUE,"EXT-TABLE";#N/A,#N/A,TRUE,"STEEL";#N/A,#N/A,TRUE,"INT-Table";#N/A,#N/A,TRUE,"STEEL";#N/A,#N/A,TRUE,"Door"}</definedName>
    <definedName name="chl_1_1" localSheetId="24" hidden="1">{#N/A,#N/A,TRUE,"Basic";#N/A,#N/A,TRUE,"EXT-TABLE";#N/A,#N/A,TRUE,"STEEL";#N/A,#N/A,TRUE,"INT-Table";#N/A,#N/A,TRUE,"STEEL";#N/A,#N/A,TRUE,"Door"}</definedName>
    <definedName name="chl_1_1" localSheetId="4" hidden="1">{#N/A,#N/A,TRUE,"Basic";#N/A,#N/A,TRUE,"EXT-TABLE";#N/A,#N/A,TRUE,"STEEL";#N/A,#N/A,TRUE,"INT-Table";#N/A,#N/A,TRUE,"STEEL";#N/A,#N/A,TRUE,"Door"}</definedName>
    <definedName name="chl_1_1" localSheetId="0" hidden="1">{#N/A,#N/A,TRUE,"Basic";#N/A,#N/A,TRUE,"EXT-TABLE";#N/A,#N/A,TRUE,"STEEL";#N/A,#N/A,TRUE,"INT-Table";#N/A,#N/A,TRUE,"STEEL";#N/A,#N/A,TRUE,"Door"}</definedName>
    <definedName name="chl_1_1" localSheetId="23" hidden="1">{#N/A,#N/A,TRUE,"Basic";#N/A,#N/A,TRUE,"EXT-TABLE";#N/A,#N/A,TRUE,"STEEL";#N/A,#N/A,TRUE,"INT-Table";#N/A,#N/A,TRUE,"STEEL";#N/A,#N/A,TRUE,"Door"}</definedName>
    <definedName name="chl_1_1" hidden="1">{#N/A,#N/A,TRUE,"Basic";#N/A,#N/A,TRUE,"EXT-TABLE";#N/A,#N/A,TRUE,"STEEL";#N/A,#N/A,TRUE,"INT-Table";#N/A,#N/A,TRUE,"STEEL";#N/A,#N/A,TRUE,"Door"}</definedName>
    <definedName name="chl_1_2" localSheetId="5" hidden="1">{#N/A,#N/A,TRUE,"Basic";#N/A,#N/A,TRUE,"EXT-TABLE";#N/A,#N/A,TRUE,"STEEL";#N/A,#N/A,TRUE,"INT-Table";#N/A,#N/A,TRUE,"STEEL";#N/A,#N/A,TRUE,"Door"}</definedName>
    <definedName name="chl_1_2" localSheetId="3" hidden="1">{#N/A,#N/A,TRUE,"Basic";#N/A,#N/A,TRUE,"EXT-TABLE";#N/A,#N/A,TRUE,"STEEL";#N/A,#N/A,TRUE,"INT-Table";#N/A,#N/A,TRUE,"STEEL";#N/A,#N/A,TRUE,"Door"}</definedName>
    <definedName name="chl_1_2" localSheetId="24" hidden="1">{#N/A,#N/A,TRUE,"Basic";#N/A,#N/A,TRUE,"EXT-TABLE";#N/A,#N/A,TRUE,"STEEL";#N/A,#N/A,TRUE,"INT-Table";#N/A,#N/A,TRUE,"STEEL";#N/A,#N/A,TRUE,"Door"}</definedName>
    <definedName name="chl_1_2" localSheetId="4" hidden="1">{#N/A,#N/A,TRUE,"Basic";#N/A,#N/A,TRUE,"EXT-TABLE";#N/A,#N/A,TRUE,"STEEL";#N/A,#N/A,TRUE,"INT-Table";#N/A,#N/A,TRUE,"STEEL";#N/A,#N/A,TRUE,"Door"}</definedName>
    <definedName name="chl_1_2" localSheetId="0" hidden="1">{#N/A,#N/A,TRUE,"Basic";#N/A,#N/A,TRUE,"EXT-TABLE";#N/A,#N/A,TRUE,"STEEL";#N/A,#N/A,TRUE,"INT-Table";#N/A,#N/A,TRUE,"STEEL";#N/A,#N/A,TRUE,"Door"}</definedName>
    <definedName name="chl_1_2" localSheetId="23" hidden="1">{#N/A,#N/A,TRUE,"Basic";#N/A,#N/A,TRUE,"EXT-TABLE";#N/A,#N/A,TRUE,"STEEL";#N/A,#N/A,TRUE,"INT-Table";#N/A,#N/A,TRUE,"STEEL";#N/A,#N/A,TRUE,"Door"}</definedName>
    <definedName name="chl_1_2" hidden="1">{#N/A,#N/A,TRUE,"Basic";#N/A,#N/A,TRUE,"EXT-TABLE";#N/A,#N/A,TRUE,"STEEL";#N/A,#N/A,TRUE,"INT-Table";#N/A,#N/A,TRUE,"STEEL";#N/A,#N/A,TRUE,"Door"}</definedName>
    <definedName name="chl_2" localSheetId="5" hidden="1">{#N/A,#N/A,TRUE,"Basic";#N/A,#N/A,TRUE,"EXT-TABLE";#N/A,#N/A,TRUE,"STEEL";#N/A,#N/A,TRUE,"INT-Table";#N/A,#N/A,TRUE,"STEEL";#N/A,#N/A,TRUE,"Door"}</definedName>
    <definedName name="chl_2" localSheetId="3" hidden="1">{#N/A,#N/A,TRUE,"Basic";#N/A,#N/A,TRUE,"EXT-TABLE";#N/A,#N/A,TRUE,"STEEL";#N/A,#N/A,TRUE,"INT-Table";#N/A,#N/A,TRUE,"STEEL";#N/A,#N/A,TRUE,"Door"}</definedName>
    <definedName name="chl_2" localSheetId="24" hidden="1">{#N/A,#N/A,TRUE,"Basic";#N/A,#N/A,TRUE,"EXT-TABLE";#N/A,#N/A,TRUE,"STEEL";#N/A,#N/A,TRUE,"INT-Table";#N/A,#N/A,TRUE,"STEEL";#N/A,#N/A,TRUE,"Door"}</definedName>
    <definedName name="chl_2" localSheetId="4" hidden="1">{#N/A,#N/A,TRUE,"Basic";#N/A,#N/A,TRUE,"EXT-TABLE";#N/A,#N/A,TRUE,"STEEL";#N/A,#N/A,TRUE,"INT-Table";#N/A,#N/A,TRUE,"STEEL";#N/A,#N/A,TRUE,"Door"}</definedName>
    <definedName name="chl_2" localSheetId="0" hidden="1">{#N/A,#N/A,TRUE,"Basic";#N/A,#N/A,TRUE,"EXT-TABLE";#N/A,#N/A,TRUE,"STEEL";#N/A,#N/A,TRUE,"INT-Table";#N/A,#N/A,TRUE,"STEEL";#N/A,#N/A,TRUE,"Door"}</definedName>
    <definedName name="chl_2" localSheetId="23" hidden="1">{#N/A,#N/A,TRUE,"Basic";#N/A,#N/A,TRUE,"EXT-TABLE";#N/A,#N/A,TRUE,"STEEL";#N/A,#N/A,TRUE,"INT-Table";#N/A,#N/A,TRUE,"STEEL";#N/A,#N/A,TRUE,"Door"}</definedName>
    <definedName name="chl_2" hidden="1">{#N/A,#N/A,TRUE,"Basic";#N/A,#N/A,TRUE,"EXT-TABLE";#N/A,#N/A,TRUE,"STEEL";#N/A,#N/A,TRUE,"INT-Table";#N/A,#N/A,TRUE,"STEEL";#N/A,#N/A,TRUE,"Door"}</definedName>
    <definedName name="chl_2_1" localSheetId="5" hidden="1">{#N/A,#N/A,TRUE,"Basic";#N/A,#N/A,TRUE,"EXT-TABLE";#N/A,#N/A,TRUE,"STEEL";#N/A,#N/A,TRUE,"INT-Table";#N/A,#N/A,TRUE,"STEEL";#N/A,#N/A,TRUE,"Door"}</definedName>
    <definedName name="chl_2_1" localSheetId="3" hidden="1">{#N/A,#N/A,TRUE,"Basic";#N/A,#N/A,TRUE,"EXT-TABLE";#N/A,#N/A,TRUE,"STEEL";#N/A,#N/A,TRUE,"INT-Table";#N/A,#N/A,TRUE,"STEEL";#N/A,#N/A,TRUE,"Door"}</definedName>
    <definedName name="chl_2_1" localSheetId="24" hidden="1">{#N/A,#N/A,TRUE,"Basic";#N/A,#N/A,TRUE,"EXT-TABLE";#N/A,#N/A,TRUE,"STEEL";#N/A,#N/A,TRUE,"INT-Table";#N/A,#N/A,TRUE,"STEEL";#N/A,#N/A,TRUE,"Door"}</definedName>
    <definedName name="chl_2_1" localSheetId="4" hidden="1">{#N/A,#N/A,TRUE,"Basic";#N/A,#N/A,TRUE,"EXT-TABLE";#N/A,#N/A,TRUE,"STEEL";#N/A,#N/A,TRUE,"INT-Table";#N/A,#N/A,TRUE,"STEEL";#N/A,#N/A,TRUE,"Door"}</definedName>
    <definedName name="chl_2_1" localSheetId="0" hidden="1">{#N/A,#N/A,TRUE,"Basic";#N/A,#N/A,TRUE,"EXT-TABLE";#N/A,#N/A,TRUE,"STEEL";#N/A,#N/A,TRUE,"INT-Table";#N/A,#N/A,TRUE,"STEEL";#N/A,#N/A,TRUE,"Door"}</definedName>
    <definedName name="chl_2_1" localSheetId="23" hidden="1">{#N/A,#N/A,TRUE,"Basic";#N/A,#N/A,TRUE,"EXT-TABLE";#N/A,#N/A,TRUE,"STEEL";#N/A,#N/A,TRUE,"INT-Table";#N/A,#N/A,TRUE,"STEEL";#N/A,#N/A,TRUE,"Door"}</definedName>
    <definedName name="chl_2_1" hidden="1">{#N/A,#N/A,TRUE,"Basic";#N/A,#N/A,TRUE,"EXT-TABLE";#N/A,#N/A,TRUE,"STEEL";#N/A,#N/A,TRUE,"INT-Table";#N/A,#N/A,TRUE,"STEEL";#N/A,#N/A,TRUE,"Door"}</definedName>
    <definedName name="chl_2_2" localSheetId="5" hidden="1">{#N/A,#N/A,TRUE,"Basic";#N/A,#N/A,TRUE,"EXT-TABLE";#N/A,#N/A,TRUE,"STEEL";#N/A,#N/A,TRUE,"INT-Table";#N/A,#N/A,TRUE,"STEEL";#N/A,#N/A,TRUE,"Door"}</definedName>
    <definedName name="chl_2_2" localSheetId="3" hidden="1">{#N/A,#N/A,TRUE,"Basic";#N/A,#N/A,TRUE,"EXT-TABLE";#N/A,#N/A,TRUE,"STEEL";#N/A,#N/A,TRUE,"INT-Table";#N/A,#N/A,TRUE,"STEEL";#N/A,#N/A,TRUE,"Door"}</definedName>
    <definedName name="chl_2_2" localSheetId="24" hidden="1">{#N/A,#N/A,TRUE,"Basic";#N/A,#N/A,TRUE,"EXT-TABLE";#N/A,#N/A,TRUE,"STEEL";#N/A,#N/A,TRUE,"INT-Table";#N/A,#N/A,TRUE,"STEEL";#N/A,#N/A,TRUE,"Door"}</definedName>
    <definedName name="chl_2_2" localSheetId="4" hidden="1">{#N/A,#N/A,TRUE,"Basic";#N/A,#N/A,TRUE,"EXT-TABLE";#N/A,#N/A,TRUE,"STEEL";#N/A,#N/A,TRUE,"INT-Table";#N/A,#N/A,TRUE,"STEEL";#N/A,#N/A,TRUE,"Door"}</definedName>
    <definedName name="chl_2_2" localSheetId="0" hidden="1">{#N/A,#N/A,TRUE,"Basic";#N/A,#N/A,TRUE,"EXT-TABLE";#N/A,#N/A,TRUE,"STEEL";#N/A,#N/A,TRUE,"INT-Table";#N/A,#N/A,TRUE,"STEEL";#N/A,#N/A,TRUE,"Door"}</definedName>
    <definedName name="chl_2_2" localSheetId="23" hidden="1">{#N/A,#N/A,TRUE,"Basic";#N/A,#N/A,TRUE,"EXT-TABLE";#N/A,#N/A,TRUE,"STEEL";#N/A,#N/A,TRUE,"INT-Table";#N/A,#N/A,TRUE,"STEEL";#N/A,#N/A,TRUE,"Door"}</definedName>
    <definedName name="chl_2_2" hidden="1">{#N/A,#N/A,TRUE,"Basic";#N/A,#N/A,TRUE,"EXT-TABLE";#N/A,#N/A,TRUE,"STEEL";#N/A,#N/A,TRUE,"INT-Table";#N/A,#N/A,TRUE,"STEEL";#N/A,#N/A,TRUE,"Door"}</definedName>
    <definedName name="chl_3" localSheetId="5" hidden="1">{#N/A,#N/A,TRUE,"Basic";#N/A,#N/A,TRUE,"EXT-TABLE";#N/A,#N/A,TRUE,"STEEL";#N/A,#N/A,TRUE,"INT-Table";#N/A,#N/A,TRUE,"STEEL";#N/A,#N/A,TRUE,"Door"}</definedName>
    <definedName name="chl_3" localSheetId="3" hidden="1">{#N/A,#N/A,TRUE,"Basic";#N/A,#N/A,TRUE,"EXT-TABLE";#N/A,#N/A,TRUE,"STEEL";#N/A,#N/A,TRUE,"INT-Table";#N/A,#N/A,TRUE,"STEEL";#N/A,#N/A,TRUE,"Door"}</definedName>
    <definedName name="chl_3" localSheetId="24" hidden="1">{#N/A,#N/A,TRUE,"Basic";#N/A,#N/A,TRUE,"EXT-TABLE";#N/A,#N/A,TRUE,"STEEL";#N/A,#N/A,TRUE,"INT-Table";#N/A,#N/A,TRUE,"STEEL";#N/A,#N/A,TRUE,"Door"}</definedName>
    <definedName name="chl_3" localSheetId="4" hidden="1">{#N/A,#N/A,TRUE,"Basic";#N/A,#N/A,TRUE,"EXT-TABLE";#N/A,#N/A,TRUE,"STEEL";#N/A,#N/A,TRUE,"INT-Table";#N/A,#N/A,TRUE,"STEEL";#N/A,#N/A,TRUE,"Door"}</definedName>
    <definedName name="chl_3" localSheetId="0" hidden="1">{#N/A,#N/A,TRUE,"Basic";#N/A,#N/A,TRUE,"EXT-TABLE";#N/A,#N/A,TRUE,"STEEL";#N/A,#N/A,TRUE,"INT-Table";#N/A,#N/A,TRUE,"STEEL";#N/A,#N/A,TRUE,"Door"}</definedName>
    <definedName name="chl_3" localSheetId="23" hidden="1">{#N/A,#N/A,TRUE,"Basic";#N/A,#N/A,TRUE,"EXT-TABLE";#N/A,#N/A,TRUE,"STEEL";#N/A,#N/A,TRUE,"INT-Table";#N/A,#N/A,TRUE,"STEEL";#N/A,#N/A,TRUE,"Door"}</definedName>
    <definedName name="chl_3" hidden="1">{#N/A,#N/A,TRUE,"Basic";#N/A,#N/A,TRUE,"EXT-TABLE";#N/A,#N/A,TRUE,"STEEL";#N/A,#N/A,TRUE,"INT-Table";#N/A,#N/A,TRUE,"STEEL";#N/A,#N/A,TRUE,"Door"}</definedName>
    <definedName name="chl_3_1" localSheetId="5" hidden="1">{#N/A,#N/A,TRUE,"Basic";#N/A,#N/A,TRUE,"EXT-TABLE";#N/A,#N/A,TRUE,"STEEL";#N/A,#N/A,TRUE,"INT-Table";#N/A,#N/A,TRUE,"STEEL";#N/A,#N/A,TRUE,"Door"}</definedName>
    <definedName name="chl_3_1" localSheetId="3" hidden="1">{#N/A,#N/A,TRUE,"Basic";#N/A,#N/A,TRUE,"EXT-TABLE";#N/A,#N/A,TRUE,"STEEL";#N/A,#N/A,TRUE,"INT-Table";#N/A,#N/A,TRUE,"STEEL";#N/A,#N/A,TRUE,"Door"}</definedName>
    <definedName name="chl_3_1" localSheetId="24" hidden="1">{#N/A,#N/A,TRUE,"Basic";#N/A,#N/A,TRUE,"EXT-TABLE";#N/A,#N/A,TRUE,"STEEL";#N/A,#N/A,TRUE,"INT-Table";#N/A,#N/A,TRUE,"STEEL";#N/A,#N/A,TRUE,"Door"}</definedName>
    <definedName name="chl_3_1" localSheetId="4" hidden="1">{#N/A,#N/A,TRUE,"Basic";#N/A,#N/A,TRUE,"EXT-TABLE";#N/A,#N/A,TRUE,"STEEL";#N/A,#N/A,TRUE,"INT-Table";#N/A,#N/A,TRUE,"STEEL";#N/A,#N/A,TRUE,"Door"}</definedName>
    <definedName name="chl_3_1" localSheetId="0" hidden="1">{#N/A,#N/A,TRUE,"Basic";#N/A,#N/A,TRUE,"EXT-TABLE";#N/A,#N/A,TRUE,"STEEL";#N/A,#N/A,TRUE,"INT-Table";#N/A,#N/A,TRUE,"STEEL";#N/A,#N/A,TRUE,"Door"}</definedName>
    <definedName name="chl_3_1" localSheetId="23" hidden="1">{#N/A,#N/A,TRUE,"Basic";#N/A,#N/A,TRUE,"EXT-TABLE";#N/A,#N/A,TRUE,"STEEL";#N/A,#N/A,TRUE,"INT-Table";#N/A,#N/A,TRUE,"STEEL";#N/A,#N/A,TRUE,"Door"}</definedName>
    <definedName name="chl_3_1" hidden="1">{#N/A,#N/A,TRUE,"Basic";#N/A,#N/A,TRUE,"EXT-TABLE";#N/A,#N/A,TRUE,"STEEL";#N/A,#N/A,TRUE,"INT-Table";#N/A,#N/A,TRUE,"STEEL";#N/A,#N/A,TRUE,"Door"}</definedName>
    <definedName name="chl_3_2" localSheetId="5" hidden="1">{#N/A,#N/A,TRUE,"Basic";#N/A,#N/A,TRUE,"EXT-TABLE";#N/A,#N/A,TRUE,"STEEL";#N/A,#N/A,TRUE,"INT-Table";#N/A,#N/A,TRUE,"STEEL";#N/A,#N/A,TRUE,"Door"}</definedName>
    <definedName name="chl_3_2" localSheetId="3" hidden="1">{#N/A,#N/A,TRUE,"Basic";#N/A,#N/A,TRUE,"EXT-TABLE";#N/A,#N/A,TRUE,"STEEL";#N/A,#N/A,TRUE,"INT-Table";#N/A,#N/A,TRUE,"STEEL";#N/A,#N/A,TRUE,"Door"}</definedName>
    <definedName name="chl_3_2" localSheetId="24" hidden="1">{#N/A,#N/A,TRUE,"Basic";#N/A,#N/A,TRUE,"EXT-TABLE";#N/A,#N/A,TRUE,"STEEL";#N/A,#N/A,TRUE,"INT-Table";#N/A,#N/A,TRUE,"STEEL";#N/A,#N/A,TRUE,"Door"}</definedName>
    <definedName name="chl_3_2" localSheetId="4" hidden="1">{#N/A,#N/A,TRUE,"Basic";#N/A,#N/A,TRUE,"EXT-TABLE";#N/A,#N/A,TRUE,"STEEL";#N/A,#N/A,TRUE,"INT-Table";#N/A,#N/A,TRUE,"STEEL";#N/A,#N/A,TRUE,"Door"}</definedName>
    <definedName name="chl_3_2" localSheetId="0" hidden="1">{#N/A,#N/A,TRUE,"Basic";#N/A,#N/A,TRUE,"EXT-TABLE";#N/A,#N/A,TRUE,"STEEL";#N/A,#N/A,TRUE,"INT-Table";#N/A,#N/A,TRUE,"STEEL";#N/A,#N/A,TRUE,"Door"}</definedName>
    <definedName name="chl_3_2" localSheetId="23" hidden="1">{#N/A,#N/A,TRUE,"Basic";#N/A,#N/A,TRUE,"EXT-TABLE";#N/A,#N/A,TRUE,"STEEL";#N/A,#N/A,TRUE,"INT-Table";#N/A,#N/A,TRUE,"STEEL";#N/A,#N/A,TRUE,"Door"}</definedName>
    <definedName name="chl_3_2" hidden="1">{#N/A,#N/A,TRUE,"Basic";#N/A,#N/A,TRUE,"EXT-TABLE";#N/A,#N/A,TRUE,"STEEL";#N/A,#N/A,TRUE,"INT-Table";#N/A,#N/A,TRUE,"STEEL";#N/A,#N/A,TRUE,"Door"}</definedName>
    <definedName name="chl_4" localSheetId="5" hidden="1">{#N/A,#N/A,TRUE,"Basic";#N/A,#N/A,TRUE,"EXT-TABLE";#N/A,#N/A,TRUE,"STEEL";#N/A,#N/A,TRUE,"INT-Table";#N/A,#N/A,TRUE,"STEEL";#N/A,#N/A,TRUE,"Door"}</definedName>
    <definedName name="chl_4" localSheetId="3" hidden="1">{#N/A,#N/A,TRUE,"Basic";#N/A,#N/A,TRUE,"EXT-TABLE";#N/A,#N/A,TRUE,"STEEL";#N/A,#N/A,TRUE,"INT-Table";#N/A,#N/A,TRUE,"STEEL";#N/A,#N/A,TRUE,"Door"}</definedName>
    <definedName name="chl_4" localSheetId="24" hidden="1">{#N/A,#N/A,TRUE,"Basic";#N/A,#N/A,TRUE,"EXT-TABLE";#N/A,#N/A,TRUE,"STEEL";#N/A,#N/A,TRUE,"INT-Table";#N/A,#N/A,TRUE,"STEEL";#N/A,#N/A,TRUE,"Door"}</definedName>
    <definedName name="chl_4" localSheetId="4" hidden="1">{#N/A,#N/A,TRUE,"Basic";#N/A,#N/A,TRUE,"EXT-TABLE";#N/A,#N/A,TRUE,"STEEL";#N/A,#N/A,TRUE,"INT-Table";#N/A,#N/A,TRUE,"STEEL";#N/A,#N/A,TRUE,"Door"}</definedName>
    <definedName name="chl_4" localSheetId="0" hidden="1">{#N/A,#N/A,TRUE,"Basic";#N/A,#N/A,TRUE,"EXT-TABLE";#N/A,#N/A,TRUE,"STEEL";#N/A,#N/A,TRUE,"INT-Table";#N/A,#N/A,TRUE,"STEEL";#N/A,#N/A,TRUE,"Door"}</definedName>
    <definedName name="chl_4" localSheetId="23" hidden="1">{#N/A,#N/A,TRUE,"Basic";#N/A,#N/A,TRUE,"EXT-TABLE";#N/A,#N/A,TRUE,"STEEL";#N/A,#N/A,TRUE,"INT-Table";#N/A,#N/A,TRUE,"STEEL";#N/A,#N/A,TRUE,"Door"}</definedName>
    <definedName name="chl_4" hidden="1">{#N/A,#N/A,TRUE,"Basic";#N/A,#N/A,TRUE,"EXT-TABLE";#N/A,#N/A,TRUE,"STEEL";#N/A,#N/A,TRUE,"INT-Table";#N/A,#N/A,TRUE,"STEEL";#N/A,#N/A,TRUE,"Door"}</definedName>
    <definedName name="chl_4_1" localSheetId="5" hidden="1">{#N/A,#N/A,TRUE,"Basic";#N/A,#N/A,TRUE,"EXT-TABLE";#N/A,#N/A,TRUE,"STEEL";#N/A,#N/A,TRUE,"INT-Table";#N/A,#N/A,TRUE,"STEEL";#N/A,#N/A,TRUE,"Door"}</definedName>
    <definedName name="chl_4_1" localSheetId="3" hidden="1">{#N/A,#N/A,TRUE,"Basic";#N/A,#N/A,TRUE,"EXT-TABLE";#N/A,#N/A,TRUE,"STEEL";#N/A,#N/A,TRUE,"INT-Table";#N/A,#N/A,TRUE,"STEEL";#N/A,#N/A,TRUE,"Door"}</definedName>
    <definedName name="chl_4_1" localSheetId="24" hidden="1">{#N/A,#N/A,TRUE,"Basic";#N/A,#N/A,TRUE,"EXT-TABLE";#N/A,#N/A,TRUE,"STEEL";#N/A,#N/A,TRUE,"INT-Table";#N/A,#N/A,TRUE,"STEEL";#N/A,#N/A,TRUE,"Door"}</definedName>
    <definedName name="chl_4_1" localSheetId="4" hidden="1">{#N/A,#N/A,TRUE,"Basic";#N/A,#N/A,TRUE,"EXT-TABLE";#N/A,#N/A,TRUE,"STEEL";#N/A,#N/A,TRUE,"INT-Table";#N/A,#N/A,TRUE,"STEEL";#N/A,#N/A,TRUE,"Door"}</definedName>
    <definedName name="chl_4_1" localSheetId="0" hidden="1">{#N/A,#N/A,TRUE,"Basic";#N/A,#N/A,TRUE,"EXT-TABLE";#N/A,#N/A,TRUE,"STEEL";#N/A,#N/A,TRUE,"INT-Table";#N/A,#N/A,TRUE,"STEEL";#N/A,#N/A,TRUE,"Door"}</definedName>
    <definedName name="chl_4_1" localSheetId="23" hidden="1">{#N/A,#N/A,TRUE,"Basic";#N/A,#N/A,TRUE,"EXT-TABLE";#N/A,#N/A,TRUE,"STEEL";#N/A,#N/A,TRUE,"INT-Table";#N/A,#N/A,TRUE,"STEEL";#N/A,#N/A,TRUE,"Door"}</definedName>
    <definedName name="chl_4_1" hidden="1">{#N/A,#N/A,TRUE,"Basic";#N/A,#N/A,TRUE,"EXT-TABLE";#N/A,#N/A,TRUE,"STEEL";#N/A,#N/A,TRUE,"INT-Table";#N/A,#N/A,TRUE,"STEEL";#N/A,#N/A,TRUE,"Door"}</definedName>
    <definedName name="chl_4_2" localSheetId="5" hidden="1">{#N/A,#N/A,TRUE,"Basic";#N/A,#N/A,TRUE,"EXT-TABLE";#N/A,#N/A,TRUE,"STEEL";#N/A,#N/A,TRUE,"INT-Table";#N/A,#N/A,TRUE,"STEEL";#N/A,#N/A,TRUE,"Door"}</definedName>
    <definedName name="chl_4_2" localSheetId="3" hidden="1">{#N/A,#N/A,TRUE,"Basic";#N/A,#N/A,TRUE,"EXT-TABLE";#N/A,#N/A,TRUE,"STEEL";#N/A,#N/A,TRUE,"INT-Table";#N/A,#N/A,TRUE,"STEEL";#N/A,#N/A,TRUE,"Door"}</definedName>
    <definedName name="chl_4_2" localSheetId="24" hidden="1">{#N/A,#N/A,TRUE,"Basic";#N/A,#N/A,TRUE,"EXT-TABLE";#N/A,#N/A,TRUE,"STEEL";#N/A,#N/A,TRUE,"INT-Table";#N/A,#N/A,TRUE,"STEEL";#N/A,#N/A,TRUE,"Door"}</definedName>
    <definedName name="chl_4_2" localSheetId="4" hidden="1">{#N/A,#N/A,TRUE,"Basic";#N/A,#N/A,TRUE,"EXT-TABLE";#N/A,#N/A,TRUE,"STEEL";#N/A,#N/A,TRUE,"INT-Table";#N/A,#N/A,TRUE,"STEEL";#N/A,#N/A,TRUE,"Door"}</definedName>
    <definedName name="chl_4_2" localSheetId="0" hidden="1">{#N/A,#N/A,TRUE,"Basic";#N/A,#N/A,TRUE,"EXT-TABLE";#N/A,#N/A,TRUE,"STEEL";#N/A,#N/A,TRUE,"INT-Table";#N/A,#N/A,TRUE,"STEEL";#N/A,#N/A,TRUE,"Door"}</definedName>
    <definedName name="chl_4_2" localSheetId="23" hidden="1">{#N/A,#N/A,TRUE,"Basic";#N/A,#N/A,TRUE,"EXT-TABLE";#N/A,#N/A,TRUE,"STEEL";#N/A,#N/A,TRUE,"INT-Table";#N/A,#N/A,TRUE,"STEEL";#N/A,#N/A,TRUE,"Door"}</definedName>
    <definedName name="chl_4_2" hidden="1">{#N/A,#N/A,TRUE,"Basic";#N/A,#N/A,TRUE,"EXT-TABLE";#N/A,#N/A,TRUE,"STEEL";#N/A,#N/A,TRUE,"INT-Table";#N/A,#N/A,TRUE,"STEEL";#N/A,#N/A,TRUE,"Door"}</definedName>
    <definedName name="chl_5" localSheetId="5" hidden="1">{#N/A,#N/A,TRUE,"Basic";#N/A,#N/A,TRUE,"EXT-TABLE";#N/A,#N/A,TRUE,"STEEL";#N/A,#N/A,TRUE,"INT-Table";#N/A,#N/A,TRUE,"STEEL";#N/A,#N/A,TRUE,"Door"}</definedName>
    <definedName name="chl_5" localSheetId="3" hidden="1">{#N/A,#N/A,TRUE,"Basic";#N/A,#N/A,TRUE,"EXT-TABLE";#N/A,#N/A,TRUE,"STEEL";#N/A,#N/A,TRUE,"INT-Table";#N/A,#N/A,TRUE,"STEEL";#N/A,#N/A,TRUE,"Door"}</definedName>
    <definedName name="chl_5" localSheetId="24" hidden="1">{#N/A,#N/A,TRUE,"Basic";#N/A,#N/A,TRUE,"EXT-TABLE";#N/A,#N/A,TRUE,"STEEL";#N/A,#N/A,TRUE,"INT-Table";#N/A,#N/A,TRUE,"STEEL";#N/A,#N/A,TRUE,"Door"}</definedName>
    <definedName name="chl_5" localSheetId="4" hidden="1">{#N/A,#N/A,TRUE,"Basic";#N/A,#N/A,TRUE,"EXT-TABLE";#N/A,#N/A,TRUE,"STEEL";#N/A,#N/A,TRUE,"INT-Table";#N/A,#N/A,TRUE,"STEEL";#N/A,#N/A,TRUE,"Door"}</definedName>
    <definedName name="chl_5" localSheetId="0" hidden="1">{#N/A,#N/A,TRUE,"Basic";#N/A,#N/A,TRUE,"EXT-TABLE";#N/A,#N/A,TRUE,"STEEL";#N/A,#N/A,TRUE,"INT-Table";#N/A,#N/A,TRUE,"STEEL";#N/A,#N/A,TRUE,"Door"}</definedName>
    <definedName name="chl_5" localSheetId="23" hidden="1">{#N/A,#N/A,TRUE,"Basic";#N/A,#N/A,TRUE,"EXT-TABLE";#N/A,#N/A,TRUE,"STEEL";#N/A,#N/A,TRUE,"INT-Table";#N/A,#N/A,TRUE,"STEEL";#N/A,#N/A,TRUE,"Door"}</definedName>
    <definedName name="chl_5" hidden="1">{#N/A,#N/A,TRUE,"Basic";#N/A,#N/A,TRUE,"EXT-TABLE";#N/A,#N/A,TRUE,"STEEL";#N/A,#N/A,TRUE,"INT-Table";#N/A,#N/A,TRUE,"STEEL";#N/A,#N/A,TRUE,"Door"}</definedName>
    <definedName name="chl_5_1" localSheetId="5" hidden="1">{#N/A,#N/A,TRUE,"Basic";#N/A,#N/A,TRUE,"EXT-TABLE";#N/A,#N/A,TRUE,"STEEL";#N/A,#N/A,TRUE,"INT-Table";#N/A,#N/A,TRUE,"STEEL";#N/A,#N/A,TRUE,"Door"}</definedName>
    <definedName name="chl_5_1" localSheetId="3" hidden="1">{#N/A,#N/A,TRUE,"Basic";#N/A,#N/A,TRUE,"EXT-TABLE";#N/A,#N/A,TRUE,"STEEL";#N/A,#N/A,TRUE,"INT-Table";#N/A,#N/A,TRUE,"STEEL";#N/A,#N/A,TRUE,"Door"}</definedName>
    <definedName name="chl_5_1" localSheetId="24" hidden="1">{#N/A,#N/A,TRUE,"Basic";#N/A,#N/A,TRUE,"EXT-TABLE";#N/A,#N/A,TRUE,"STEEL";#N/A,#N/A,TRUE,"INT-Table";#N/A,#N/A,TRUE,"STEEL";#N/A,#N/A,TRUE,"Door"}</definedName>
    <definedName name="chl_5_1" localSheetId="4" hidden="1">{#N/A,#N/A,TRUE,"Basic";#N/A,#N/A,TRUE,"EXT-TABLE";#N/A,#N/A,TRUE,"STEEL";#N/A,#N/A,TRUE,"INT-Table";#N/A,#N/A,TRUE,"STEEL";#N/A,#N/A,TRUE,"Door"}</definedName>
    <definedName name="chl_5_1" localSheetId="0" hidden="1">{#N/A,#N/A,TRUE,"Basic";#N/A,#N/A,TRUE,"EXT-TABLE";#N/A,#N/A,TRUE,"STEEL";#N/A,#N/A,TRUE,"INT-Table";#N/A,#N/A,TRUE,"STEEL";#N/A,#N/A,TRUE,"Door"}</definedName>
    <definedName name="chl_5_1" localSheetId="23" hidden="1">{#N/A,#N/A,TRUE,"Basic";#N/A,#N/A,TRUE,"EXT-TABLE";#N/A,#N/A,TRUE,"STEEL";#N/A,#N/A,TRUE,"INT-Table";#N/A,#N/A,TRUE,"STEEL";#N/A,#N/A,TRUE,"Door"}</definedName>
    <definedName name="chl_5_1" hidden="1">{#N/A,#N/A,TRUE,"Basic";#N/A,#N/A,TRUE,"EXT-TABLE";#N/A,#N/A,TRUE,"STEEL";#N/A,#N/A,TRUE,"INT-Table";#N/A,#N/A,TRUE,"STEEL";#N/A,#N/A,TRUE,"Door"}</definedName>
    <definedName name="chl_5_2" localSheetId="5" hidden="1">{#N/A,#N/A,TRUE,"Basic";#N/A,#N/A,TRUE,"EXT-TABLE";#N/A,#N/A,TRUE,"STEEL";#N/A,#N/A,TRUE,"INT-Table";#N/A,#N/A,TRUE,"STEEL";#N/A,#N/A,TRUE,"Door"}</definedName>
    <definedName name="chl_5_2" localSheetId="3" hidden="1">{#N/A,#N/A,TRUE,"Basic";#N/A,#N/A,TRUE,"EXT-TABLE";#N/A,#N/A,TRUE,"STEEL";#N/A,#N/A,TRUE,"INT-Table";#N/A,#N/A,TRUE,"STEEL";#N/A,#N/A,TRUE,"Door"}</definedName>
    <definedName name="chl_5_2" localSheetId="24" hidden="1">{#N/A,#N/A,TRUE,"Basic";#N/A,#N/A,TRUE,"EXT-TABLE";#N/A,#N/A,TRUE,"STEEL";#N/A,#N/A,TRUE,"INT-Table";#N/A,#N/A,TRUE,"STEEL";#N/A,#N/A,TRUE,"Door"}</definedName>
    <definedName name="chl_5_2" localSheetId="4" hidden="1">{#N/A,#N/A,TRUE,"Basic";#N/A,#N/A,TRUE,"EXT-TABLE";#N/A,#N/A,TRUE,"STEEL";#N/A,#N/A,TRUE,"INT-Table";#N/A,#N/A,TRUE,"STEEL";#N/A,#N/A,TRUE,"Door"}</definedName>
    <definedName name="chl_5_2" localSheetId="0" hidden="1">{#N/A,#N/A,TRUE,"Basic";#N/A,#N/A,TRUE,"EXT-TABLE";#N/A,#N/A,TRUE,"STEEL";#N/A,#N/A,TRUE,"INT-Table";#N/A,#N/A,TRUE,"STEEL";#N/A,#N/A,TRUE,"Door"}</definedName>
    <definedName name="chl_5_2" localSheetId="23" hidden="1">{#N/A,#N/A,TRUE,"Basic";#N/A,#N/A,TRUE,"EXT-TABLE";#N/A,#N/A,TRUE,"STEEL";#N/A,#N/A,TRUE,"INT-Table";#N/A,#N/A,TRUE,"STEEL";#N/A,#N/A,TRUE,"Door"}</definedName>
    <definedName name="chl_5_2" hidden="1">{#N/A,#N/A,TRUE,"Basic";#N/A,#N/A,TRUE,"EXT-TABLE";#N/A,#N/A,TRUE,"STEEL";#N/A,#N/A,TRUE,"INT-Table";#N/A,#N/A,TRUE,"STEEL";#N/A,#N/A,TRUE,"Door"}</definedName>
    <definedName name="civil2" localSheetId="5" hidden="1">{"'장비'!$A$3:$M$12"}</definedName>
    <definedName name="civil2" localSheetId="3" hidden="1">{"'장비'!$A$3:$M$12"}</definedName>
    <definedName name="civil2" localSheetId="24" hidden="1">{"'장비'!$A$3:$M$12"}</definedName>
    <definedName name="civil2" localSheetId="4" hidden="1">{"'장비'!$A$3:$M$12"}</definedName>
    <definedName name="civil2" localSheetId="0" hidden="1">{"'장비'!$A$3:$M$12"}</definedName>
    <definedName name="civil2" localSheetId="23" hidden="1">{"'장비'!$A$3:$M$12"}</definedName>
    <definedName name="civil2" hidden="1">{"'장비'!$A$3:$M$12"}</definedName>
    <definedName name="commg" localSheetId="5" hidden="1">{"'장비'!$A$3:$M$12"}</definedName>
    <definedName name="commg" localSheetId="3" hidden="1">{"'장비'!$A$3:$M$12"}</definedName>
    <definedName name="commg" localSheetId="24" hidden="1">{"'장비'!$A$3:$M$12"}</definedName>
    <definedName name="commg" localSheetId="4" hidden="1">{"'장비'!$A$3:$M$12"}</definedName>
    <definedName name="commg" localSheetId="0" hidden="1">{"'장비'!$A$3:$M$12"}</definedName>
    <definedName name="commg" localSheetId="23" hidden="1">{"'장비'!$A$3:$M$12"}</definedName>
    <definedName name="commg" hidden="1">{"'장비'!$A$3:$M$12"}</definedName>
    <definedName name="cost" localSheetId="5" hidden="1">{#N/A,#N/A,TRUE,"Basic";#N/A,#N/A,TRUE,"EXT-TABLE";#N/A,#N/A,TRUE,"STEEL";#N/A,#N/A,TRUE,"INT-Table";#N/A,#N/A,TRUE,"STEEL";#N/A,#N/A,TRUE,"Door"}</definedName>
    <definedName name="cost" localSheetId="3" hidden="1">{#N/A,#N/A,TRUE,"Basic";#N/A,#N/A,TRUE,"EXT-TABLE";#N/A,#N/A,TRUE,"STEEL";#N/A,#N/A,TRUE,"INT-Table";#N/A,#N/A,TRUE,"STEEL";#N/A,#N/A,TRUE,"Door"}</definedName>
    <definedName name="cost" localSheetId="24" hidden="1">{#N/A,#N/A,TRUE,"Basic";#N/A,#N/A,TRUE,"EXT-TABLE";#N/A,#N/A,TRUE,"STEEL";#N/A,#N/A,TRUE,"INT-Table";#N/A,#N/A,TRUE,"STEEL";#N/A,#N/A,TRUE,"Door"}</definedName>
    <definedName name="cost" localSheetId="4" hidden="1">{#N/A,#N/A,TRUE,"Basic";#N/A,#N/A,TRUE,"EXT-TABLE";#N/A,#N/A,TRUE,"STEEL";#N/A,#N/A,TRUE,"INT-Table";#N/A,#N/A,TRUE,"STEEL";#N/A,#N/A,TRUE,"Door"}</definedName>
    <definedName name="cost" localSheetId="0" hidden="1">{#N/A,#N/A,TRUE,"Basic";#N/A,#N/A,TRUE,"EXT-TABLE";#N/A,#N/A,TRUE,"STEEL";#N/A,#N/A,TRUE,"INT-Table";#N/A,#N/A,TRUE,"STEEL";#N/A,#N/A,TRUE,"Door"}</definedName>
    <definedName name="cost" localSheetId="23" hidden="1">{#N/A,#N/A,TRUE,"Basic";#N/A,#N/A,TRUE,"EXT-TABLE";#N/A,#N/A,TRUE,"STEEL";#N/A,#N/A,TRUE,"INT-Table";#N/A,#N/A,TRUE,"STEEL";#N/A,#N/A,TRUE,"Door"}</definedName>
    <definedName name="cost" hidden="1">{#N/A,#N/A,TRUE,"Basic";#N/A,#N/A,TRUE,"EXT-TABLE";#N/A,#N/A,TRUE,"STEEL";#N/A,#N/A,TRUE,"INT-Table";#N/A,#N/A,TRUE,"STEEL";#N/A,#N/A,TRUE,"Door"}</definedName>
    <definedName name="cost_1" localSheetId="5" hidden="1">{#N/A,#N/A,TRUE,"Basic";#N/A,#N/A,TRUE,"EXT-TABLE";#N/A,#N/A,TRUE,"STEEL";#N/A,#N/A,TRUE,"INT-Table";#N/A,#N/A,TRUE,"STEEL";#N/A,#N/A,TRUE,"Door"}</definedName>
    <definedName name="cost_1" localSheetId="3" hidden="1">{#N/A,#N/A,TRUE,"Basic";#N/A,#N/A,TRUE,"EXT-TABLE";#N/A,#N/A,TRUE,"STEEL";#N/A,#N/A,TRUE,"INT-Table";#N/A,#N/A,TRUE,"STEEL";#N/A,#N/A,TRUE,"Door"}</definedName>
    <definedName name="cost_1" localSheetId="24" hidden="1">{#N/A,#N/A,TRUE,"Basic";#N/A,#N/A,TRUE,"EXT-TABLE";#N/A,#N/A,TRUE,"STEEL";#N/A,#N/A,TRUE,"INT-Table";#N/A,#N/A,TRUE,"STEEL";#N/A,#N/A,TRUE,"Door"}</definedName>
    <definedName name="cost_1" localSheetId="4" hidden="1">{#N/A,#N/A,TRUE,"Basic";#N/A,#N/A,TRUE,"EXT-TABLE";#N/A,#N/A,TRUE,"STEEL";#N/A,#N/A,TRUE,"INT-Table";#N/A,#N/A,TRUE,"STEEL";#N/A,#N/A,TRUE,"Door"}</definedName>
    <definedName name="cost_1" localSheetId="0" hidden="1">{#N/A,#N/A,TRUE,"Basic";#N/A,#N/A,TRUE,"EXT-TABLE";#N/A,#N/A,TRUE,"STEEL";#N/A,#N/A,TRUE,"INT-Table";#N/A,#N/A,TRUE,"STEEL";#N/A,#N/A,TRUE,"Door"}</definedName>
    <definedName name="cost_1" localSheetId="23" hidden="1">{#N/A,#N/A,TRUE,"Basic";#N/A,#N/A,TRUE,"EXT-TABLE";#N/A,#N/A,TRUE,"STEEL";#N/A,#N/A,TRUE,"INT-Table";#N/A,#N/A,TRUE,"STEEL";#N/A,#N/A,TRUE,"Door"}</definedName>
    <definedName name="cost_1" hidden="1">{#N/A,#N/A,TRUE,"Basic";#N/A,#N/A,TRUE,"EXT-TABLE";#N/A,#N/A,TRUE,"STEEL";#N/A,#N/A,TRUE,"INT-Table";#N/A,#N/A,TRUE,"STEEL";#N/A,#N/A,TRUE,"Door"}</definedName>
    <definedName name="cost_1_1" localSheetId="5" hidden="1">{#N/A,#N/A,TRUE,"Basic";#N/A,#N/A,TRUE,"EXT-TABLE";#N/A,#N/A,TRUE,"STEEL";#N/A,#N/A,TRUE,"INT-Table";#N/A,#N/A,TRUE,"STEEL";#N/A,#N/A,TRUE,"Door"}</definedName>
    <definedName name="cost_1_1" localSheetId="3" hidden="1">{#N/A,#N/A,TRUE,"Basic";#N/A,#N/A,TRUE,"EXT-TABLE";#N/A,#N/A,TRUE,"STEEL";#N/A,#N/A,TRUE,"INT-Table";#N/A,#N/A,TRUE,"STEEL";#N/A,#N/A,TRUE,"Door"}</definedName>
    <definedName name="cost_1_1" localSheetId="24" hidden="1">{#N/A,#N/A,TRUE,"Basic";#N/A,#N/A,TRUE,"EXT-TABLE";#N/A,#N/A,TRUE,"STEEL";#N/A,#N/A,TRUE,"INT-Table";#N/A,#N/A,TRUE,"STEEL";#N/A,#N/A,TRUE,"Door"}</definedName>
    <definedName name="cost_1_1" localSheetId="4" hidden="1">{#N/A,#N/A,TRUE,"Basic";#N/A,#N/A,TRUE,"EXT-TABLE";#N/A,#N/A,TRUE,"STEEL";#N/A,#N/A,TRUE,"INT-Table";#N/A,#N/A,TRUE,"STEEL";#N/A,#N/A,TRUE,"Door"}</definedName>
    <definedName name="cost_1_1" localSheetId="0" hidden="1">{#N/A,#N/A,TRUE,"Basic";#N/A,#N/A,TRUE,"EXT-TABLE";#N/A,#N/A,TRUE,"STEEL";#N/A,#N/A,TRUE,"INT-Table";#N/A,#N/A,TRUE,"STEEL";#N/A,#N/A,TRUE,"Door"}</definedName>
    <definedName name="cost_1_1" localSheetId="23" hidden="1">{#N/A,#N/A,TRUE,"Basic";#N/A,#N/A,TRUE,"EXT-TABLE";#N/A,#N/A,TRUE,"STEEL";#N/A,#N/A,TRUE,"INT-Table";#N/A,#N/A,TRUE,"STEEL";#N/A,#N/A,TRUE,"Door"}</definedName>
    <definedName name="cost_1_1" hidden="1">{#N/A,#N/A,TRUE,"Basic";#N/A,#N/A,TRUE,"EXT-TABLE";#N/A,#N/A,TRUE,"STEEL";#N/A,#N/A,TRUE,"INT-Table";#N/A,#N/A,TRUE,"STEEL";#N/A,#N/A,TRUE,"Door"}</definedName>
    <definedName name="cost_1_2" localSheetId="5" hidden="1">{#N/A,#N/A,TRUE,"Basic";#N/A,#N/A,TRUE,"EXT-TABLE";#N/A,#N/A,TRUE,"STEEL";#N/A,#N/A,TRUE,"INT-Table";#N/A,#N/A,TRUE,"STEEL";#N/A,#N/A,TRUE,"Door"}</definedName>
    <definedName name="cost_1_2" localSheetId="3" hidden="1">{#N/A,#N/A,TRUE,"Basic";#N/A,#N/A,TRUE,"EXT-TABLE";#N/A,#N/A,TRUE,"STEEL";#N/A,#N/A,TRUE,"INT-Table";#N/A,#N/A,TRUE,"STEEL";#N/A,#N/A,TRUE,"Door"}</definedName>
    <definedName name="cost_1_2" localSheetId="24" hidden="1">{#N/A,#N/A,TRUE,"Basic";#N/A,#N/A,TRUE,"EXT-TABLE";#N/A,#N/A,TRUE,"STEEL";#N/A,#N/A,TRUE,"INT-Table";#N/A,#N/A,TRUE,"STEEL";#N/A,#N/A,TRUE,"Door"}</definedName>
    <definedName name="cost_1_2" localSheetId="4" hidden="1">{#N/A,#N/A,TRUE,"Basic";#N/A,#N/A,TRUE,"EXT-TABLE";#N/A,#N/A,TRUE,"STEEL";#N/A,#N/A,TRUE,"INT-Table";#N/A,#N/A,TRUE,"STEEL";#N/A,#N/A,TRUE,"Door"}</definedName>
    <definedName name="cost_1_2" localSheetId="0" hidden="1">{#N/A,#N/A,TRUE,"Basic";#N/A,#N/A,TRUE,"EXT-TABLE";#N/A,#N/A,TRUE,"STEEL";#N/A,#N/A,TRUE,"INT-Table";#N/A,#N/A,TRUE,"STEEL";#N/A,#N/A,TRUE,"Door"}</definedName>
    <definedName name="cost_1_2" localSheetId="23" hidden="1">{#N/A,#N/A,TRUE,"Basic";#N/A,#N/A,TRUE,"EXT-TABLE";#N/A,#N/A,TRUE,"STEEL";#N/A,#N/A,TRUE,"INT-Table";#N/A,#N/A,TRUE,"STEEL";#N/A,#N/A,TRUE,"Door"}</definedName>
    <definedName name="cost_1_2" hidden="1">{#N/A,#N/A,TRUE,"Basic";#N/A,#N/A,TRUE,"EXT-TABLE";#N/A,#N/A,TRUE,"STEEL";#N/A,#N/A,TRUE,"INT-Table";#N/A,#N/A,TRUE,"STEEL";#N/A,#N/A,TRUE,"Door"}</definedName>
    <definedName name="cost_2" localSheetId="5" hidden="1">{#N/A,#N/A,TRUE,"Basic";#N/A,#N/A,TRUE,"EXT-TABLE";#N/A,#N/A,TRUE,"STEEL";#N/A,#N/A,TRUE,"INT-Table";#N/A,#N/A,TRUE,"STEEL";#N/A,#N/A,TRUE,"Door"}</definedName>
    <definedName name="cost_2" localSheetId="3" hidden="1">{#N/A,#N/A,TRUE,"Basic";#N/A,#N/A,TRUE,"EXT-TABLE";#N/A,#N/A,TRUE,"STEEL";#N/A,#N/A,TRUE,"INT-Table";#N/A,#N/A,TRUE,"STEEL";#N/A,#N/A,TRUE,"Door"}</definedName>
    <definedName name="cost_2" localSheetId="24" hidden="1">{#N/A,#N/A,TRUE,"Basic";#N/A,#N/A,TRUE,"EXT-TABLE";#N/A,#N/A,TRUE,"STEEL";#N/A,#N/A,TRUE,"INT-Table";#N/A,#N/A,TRUE,"STEEL";#N/A,#N/A,TRUE,"Door"}</definedName>
    <definedName name="cost_2" localSheetId="4" hidden="1">{#N/A,#N/A,TRUE,"Basic";#N/A,#N/A,TRUE,"EXT-TABLE";#N/A,#N/A,TRUE,"STEEL";#N/A,#N/A,TRUE,"INT-Table";#N/A,#N/A,TRUE,"STEEL";#N/A,#N/A,TRUE,"Door"}</definedName>
    <definedName name="cost_2" localSheetId="0" hidden="1">{#N/A,#N/A,TRUE,"Basic";#N/A,#N/A,TRUE,"EXT-TABLE";#N/A,#N/A,TRUE,"STEEL";#N/A,#N/A,TRUE,"INT-Table";#N/A,#N/A,TRUE,"STEEL";#N/A,#N/A,TRUE,"Door"}</definedName>
    <definedName name="cost_2" localSheetId="23" hidden="1">{#N/A,#N/A,TRUE,"Basic";#N/A,#N/A,TRUE,"EXT-TABLE";#N/A,#N/A,TRUE,"STEEL";#N/A,#N/A,TRUE,"INT-Table";#N/A,#N/A,TRUE,"STEEL";#N/A,#N/A,TRUE,"Door"}</definedName>
    <definedName name="cost_2" hidden="1">{#N/A,#N/A,TRUE,"Basic";#N/A,#N/A,TRUE,"EXT-TABLE";#N/A,#N/A,TRUE,"STEEL";#N/A,#N/A,TRUE,"INT-Table";#N/A,#N/A,TRUE,"STEEL";#N/A,#N/A,TRUE,"Door"}</definedName>
    <definedName name="cost_2_1" localSheetId="5" hidden="1">{#N/A,#N/A,TRUE,"Basic";#N/A,#N/A,TRUE,"EXT-TABLE";#N/A,#N/A,TRUE,"STEEL";#N/A,#N/A,TRUE,"INT-Table";#N/A,#N/A,TRUE,"STEEL";#N/A,#N/A,TRUE,"Door"}</definedName>
    <definedName name="cost_2_1" localSheetId="3" hidden="1">{#N/A,#N/A,TRUE,"Basic";#N/A,#N/A,TRUE,"EXT-TABLE";#N/A,#N/A,TRUE,"STEEL";#N/A,#N/A,TRUE,"INT-Table";#N/A,#N/A,TRUE,"STEEL";#N/A,#N/A,TRUE,"Door"}</definedName>
    <definedName name="cost_2_1" localSheetId="24" hidden="1">{#N/A,#N/A,TRUE,"Basic";#N/A,#N/A,TRUE,"EXT-TABLE";#N/A,#N/A,TRUE,"STEEL";#N/A,#N/A,TRUE,"INT-Table";#N/A,#N/A,TRUE,"STEEL";#N/A,#N/A,TRUE,"Door"}</definedName>
    <definedName name="cost_2_1" localSheetId="4" hidden="1">{#N/A,#N/A,TRUE,"Basic";#N/A,#N/A,TRUE,"EXT-TABLE";#N/A,#N/A,TRUE,"STEEL";#N/A,#N/A,TRUE,"INT-Table";#N/A,#N/A,TRUE,"STEEL";#N/A,#N/A,TRUE,"Door"}</definedName>
    <definedName name="cost_2_1" localSheetId="0" hidden="1">{#N/A,#N/A,TRUE,"Basic";#N/A,#N/A,TRUE,"EXT-TABLE";#N/A,#N/A,TRUE,"STEEL";#N/A,#N/A,TRUE,"INT-Table";#N/A,#N/A,TRUE,"STEEL";#N/A,#N/A,TRUE,"Door"}</definedName>
    <definedName name="cost_2_1" localSheetId="23" hidden="1">{#N/A,#N/A,TRUE,"Basic";#N/A,#N/A,TRUE,"EXT-TABLE";#N/A,#N/A,TRUE,"STEEL";#N/A,#N/A,TRUE,"INT-Table";#N/A,#N/A,TRUE,"STEEL";#N/A,#N/A,TRUE,"Door"}</definedName>
    <definedName name="cost_2_1" hidden="1">{#N/A,#N/A,TRUE,"Basic";#N/A,#N/A,TRUE,"EXT-TABLE";#N/A,#N/A,TRUE,"STEEL";#N/A,#N/A,TRUE,"INT-Table";#N/A,#N/A,TRUE,"STEEL";#N/A,#N/A,TRUE,"Door"}</definedName>
    <definedName name="cost_2_2" localSheetId="5" hidden="1">{#N/A,#N/A,TRUE,"Basic";#N/A,#N/A,TRUE,"EXT-TABLE";#N/A,#N/A,TRUE,"STEEL";#N/A,#N/A,TRUE,"INT-Table";#N/A,#N/A,TRUE,"STEEL";#N/A,#N/A,TRUE,"Door"}</definedName>
    <definedName name="cost_2_2" localSheetId="3" hidden="1">{#N/A,#N/A,TRUE,"Basic";#N/A,#N/A,TRUE,"EXT-TABLE";#N/A,#N/A,TRUE,"STEEL";#N/A,#N/A,TRUE,"INT-Table";#N/A,#N/A,TRUE,"STEEL";#N/A,#N/A,TRUE,"Door"}</definedName>
    <definedName name="cost_2_2" localSheetId="24" hidden="1">{#N/A,#N/A,TRUE,"Basic";#N/A,#N/A,TRUE,"EXT-TABLE";#N/A,#N/A,TRUE,"STEEL";#N/A,#N/A,TRUE,"INT-Table";#N/A,#N/A,TRUE,"STEEL";#N/A,#N/A,TRUE,"Door"}</definedName>
    <definedName name="cost_2_2" localSheetId="4" hidden="1">{#N/A,#N/A,TRUE,"Basic";#N/A,#N/A,TRUE,"EXT-TABLE";#N/A,#N/A,TRUE,"STEEL";#N/A,#N/A,TRUE,"INT-Table";#N/A,#N/A,TRUE,"STEEL";#N/A,#N/A,TRUE,"Door"}</definedName>
    <definedName name="cost_2_2" localSheetId="0" hidden="1">{#N/A,#N/A,TRUE,"Basic";#N/A,#N/A,TRUE,"EXT-TABLE";#N/A,#N/A,TRUE,"STEEL";#N/A,#N/A,TRUE,"INT-Table";#N/A,#N/A,TRUE,"STEEL";#N/A,#N/A,TRUE,"Door"}</definedName>
    <definedName name="cost_2_2" localSheetId="23" hidden="1">{#N/A,#N/A,TRUE,"Basic";#N/A,#N/A,TRUE,"EXT-TABLE";#N/A,#N/A,TRUE,"STEEL";#N/A,#N/A,TRUE,"INT-Table";#N/A,#N/A,TRUE,"STEEL";#N/A,#N/A,TRUE,"Door"}</definedName>
    <definedName name="cost_2_2" hidden="1">{#N/A,#N/A,TRUE,"Basic";#N/A,#N/A,TRUE,"EXT-TABLE";#N/A,#N/A,TRUE,"STEEL";#N/A,#N/A,TRUE,"INT-Table";#N/A,#N/A,TRUE,"STEEL";#N/A,#N/A,TRUE,"Door"}</definedName>
    <definedName name="cost_3" localSheetId="5" hidden="1">{#N/A,#N/A,TRUE,"Basic";#N/A,#N/A,TRUE,"EXT-TABLE";#N/A,#N/A,TRUE,"STEEL";#N/A,#N/A,TRUE,"INT-Table";#N/A,#N/A,TRUE,"STEEL";#N/A,#N/A,TRUE,"Door"}</definedName>
    <definedName name="cost_3" localSheetId="3" hidden="1">{#N/A,#N/A,TRUE,"Basic";#N/A,#N/A,TRUE,"EXT-TABLE";#N/A,#N/A,TRUE,"STEEL";#N/A,#N/A,TRUE,"INT-Table";#N/A,#N/A,TRUE,"STEEL";#N/A,#N/A,TRUE,"Door"}</definedName>
    <definedName name="cost_3" localSheetId="24" hidden="1">{#N/A,#N/A,TRUE,"Basic";#N/A,#N/A,TRUE,"EXT-TABLE";#N/A,#N/A,TRUE,"STEEL";#N/A,#N/A,TRUE,"INT-Table";#N/A,#N/A,TRUE,"STEEL";#N/A,#N/A,TRUE,"Door"}</definedName>
    <definedName name="cost_3" localSheetId="4" hidden="1">{#N/A,#N/A,TRUE,"Basic";#N/A,#N/A,TRUE,"EXT-TABLE";#N/A,#N/A,TRUE,"STEEL";#N/A,#N/A,TRUE,"INT-Table";#N/A,#N/A,TRUE,"STEEL";#N/A,#N/A,TRUE,"Door"}</definedName>
    <definedName name="cost_3" localSheetId="0" hidden="1">{#N/A,#N/A,TRUE,"Basic";#N/A,#N/A,TRUE,"EXT-TABLE";#N/A,#N/A,TRUE,"STEEL";#N/A,#N/A,TRUE,"INT-Table";#N/A,#N/A,TRUE,"STEEL";#N/A,#N/A,TRUE,"Door"}</definedName>
    <definedName name="cost_3" localSheetId="23" hidden="1">{#N/A,#N/A,TRUE,"Basic";#N/A,#N/A,TRUE,"EXT-TABLE";#N/A,#N/A,TRUE,"STEEL";#N/A,#N/A,TRUE,"INT-Table";#N/A,#N/A,TRUE,"STEEL";#N/A,#N/A,TRUE,"Door"}</definedName>
    <definedName name="cost_3" hidden="1">{#N/A,#N/A,TRUE,"Basic";#N/A,#N/A,TRUE,"EXT-TABLE";#N/A,#N/A,TRUE,"STEEL";#N/A,#N/A,TRUE,"INT-Table";#N/A,#N/A,TRUE,"STEEL";#N/A,#N/A,TRUE,"Door"}</definedName>
    <definedName name="cost_3_1" localSheetId="5" hidden="1">{#N/A,#N/A,TRUE,"Basic";#N/A,#N/A,TRUE,"EXT-TABLE";#N/A,#N/A,TRUE,"STEEL";#N/A,#N/A,TRUE,"INT-Table";#N/A,#N/A,TRUE,"STEEL";#N/A,#N/A,TRUE,"Door"}</definedName>
    <definedName name="cost_3_1" localSheetId="3" hidden="1">{#N/A,#N/A,TRUE,"Basic";#N/A,#N/A,TRUE,"EXT-TABLE";#N/A,#N/A,TRUE,"STEEL";#N/A,#N/A,TRUE,"INT-Table";#N/A,#N/A,TRUE,"STEEL";#N/A,#N/A,TRUE,"Door"}</definedName>
    <definedName name="cost_3_1" localSheetId="24" hidden="1">{#N/A,#N/A,TRUE,"Basic";#N/A,#N/A,TRUE,"EXT-TABLE";#N/A,#N/A,TRUE,"STEEL";#N/A,#N/A,TRUE,"INT-Table";#N/A,#N/A,TRUE,"STEEL";#N/A,#N/A,TRUE,"Door"}</definedName>
    <definedName name="cost_3_1" localSheetId="4" hidden="1">{#N/A,#N/A,TRUE,"Basic";#N/A,#N/A,TRUE,"EXT-TABLE";#N/A,#N/A,TRUE,"STEEL";#N/A,#N/A,TRUE,"INT-Table";#N/A,#N/A,TRUE,"STEEL";#N/A,#N/A,TRUE,"Door"}</definedName>
    <definedName name="cost_3_1" localSheetId="0" hidden="1">{#N/A,#N/A,TRUE,"Basic";#N/A,#N/A,TRUE,"EXT-TABLE";#N/A,#N/A,TRUE,"STEEL";#N/A,#N/A,TRUE,"INT-Table";#N/A,#N/A,TRUE,"STEEL";#N/A,#N/A,TRUE,"Door"}</definedName>
    <definedName name="cost_3_1" localSheetId="23" hidden="1">{#N/A,#N/A,TRUE,"Basic";#N/A,#N/A,TRUE,"EXT-TABLE";#N/A,#N/A,TRUE,"STEEL";#N/A,#N/A,TRUE,"INT-Table";#N/A,#N/A,TRUE,"STEEL";#N/A,#N/A,TRUE,"Door"}</definedName>
    <definedName name="cost_3_1" hidden="1">{#N/A,#N/A,TRUE,"Basic";#N/A,#N/A,TRUE,"EXT-TABLE";#N/A,#N/A,TRUE,"STEEL";#N/A,#N/A,TRUE,"INT-Table";#N/A,#N/A,TRUE,"STEEL";#N/A,#N/A,TRUE,"Door"}</definedName>
    <definedName name="cost_3_2" localSheetId="5" hidden="1">{#N/A,#N/A,TRUE,"Basic";#N/A,#N/A,TRUE,"EXT-TABLE";#N/A,#N/A,TRUE,"STEEL";#N/A,#N/A,TRUE,"INT-Table";#N/A,#N/A,TRUE,"STEEL";#N/A,#N/A,TRUE,"Door"}</definedName>
    <definedName name="cost_3_2" localSheetId="3" hidden="1">{#N/A,#N/A,TRUE,"Basic";#N/A,#N/A,TRUE,"EXT-TABLE";#N/A,#N/A,TRUE,"STEEL";#N/A,#N/A,TRUE,"INT-Table";#N/A,#N/A,TRUE,"STEEL";#N/A,#N/A,TRUE,"Door"}</definedName>
    <definedName name="cost_3_2" localSheetId="24" hidden="1">{#N/A,#N/A,TRUE,"Basic";#N/A,#N/A,TRUE,"EXT-TABLE";#N/A,#N/A,TRUE,"STEEL";#N/A,#N/A,TRUE,"INT-Table";#N/A,#N/A,TRUE,"STEEL";#N/A,#N/A,TRUE,"Door"}</definedName>
    <definedName name="cost_3_2" localSheetId="4" hidden="1">{#N/A,#N/A,TRUE,"Basic";#N/A,#N/A,TRUE,"EXT-TABLE";#N/A,#N/A,TRUE,"STEEL";#N/A,#N/A,TRUE,"INT-Table";#N/A,#N/A,TRUE,"STEEL";#N/A,#N/A,TRUE,"Door"}</definedName>
    <definedName name="cost_3_2" localSheetId="0" hidden="1">{#N/A,#N/A,TRUE,"Basic";#N/A,#N/A,TRUE,"EXT-TABLE";#N/A,#N/A,TRUE,"STEEL";#N/A,#N/A,TRUE,"INT-Table";#N/A,#N/A,TRUE,"STEEL";#N/A,#N/A,TRUE,"Door"}</definedName>
    <definedName name="cost_3_2" localSheetId="23" hidden="1">{#N/A,#N/A,TRUE,"Basic";#N/A,#N/A,TRUE,"EXT-TABLE";#N/A,#N/A,TRUE,"STEEL";#N/A,#N/A,TRUE,"INT-Table";#N/A,#N/A,TRUE,"STEEL";#N/A,#N/A,TRUE,"Door"}</definedName>
    <definedName name="cost_3_2" hidden="1">{#N/A,#N/A,TRUE,"Basic";#N/A,#N/A,TRUE,"EXT-TABLE";#N/A,#N/A,TRUE,"STEEL";#N/A,#N/A,TRUE,"INT-Table";#N/A,#N/A,TRUE,"STEEL";#N/A,#N/A,TRUE,"Door"}</definedName>
    <definedName name="cost_4" localSheetId="5" hidden="1">{#N/A,#N/A,TRUE,"Basic";#N/A,#N/A,TRUE,"EXT-TABLE";#N/A,#N/A,TRUE,"STEEL";#N/A,#N/A,TRUE,"INT-Table";#N/A,#N/A,TRUE,"STEEL";#N/A,#N/A,TRUE,"Door"}</definedName>
    <definedName name="cost_4" localSheetId="3" hidden="1">{#N/A,#N/A,TRUE,"Basic";#N/A,#N/A,TRUE,"EXT-TABLE";#N/A,#N/A,TRUE,"STEEL";#N/A,#N/A,TRUE,"INT-Table";#N/A,#N/A,TRUE,"STEEL";#N/A,#N/A,TRUE,"Door"}</definedName>
    <definedName name="cost_4" localSheetId="24" hidden="1">{#N/A,#N/A,TRUE,"Basic";#N/A,#N/A,TRUE,"EXT-TABLE";#N/A,#N/A,TRUE,"STEEL";#N/A,#N/A,TRUE,"INT-Table";#N/A,#N/A,TRUE,"STEEL";#N/A,#N/A,TRUE,"Door"}</definedName>
    <definedName name="cost_4" localSheetId="4" hidden="1">{#N/A,#N/A,TRUE,"Basic";#N/A,#N/A,TRUE,"EXT-TABLE";#N/A,#N/A,TRUE,"STEEL";#N/A,#N/A,TRUE,"INT-Table";#N/A,#N/A,TRUE,"STEEL";#N/A,#N/A,TRUE,"Door"}</definedName>
    <definedName name="cost_4" localSheetId="0" hidden="1">{#N/A,#N/A,TRUE,"Basic";#N/A,#N/A,TRUE,"EXT-TABLE";#N/A,#N/A,TRUE,"STEEL";#N/A,#N/A,TRUE,"INT-Table";#N/A,#N/A,TRUE,"STEEL";#N/A,#N/A,TRUE,"Door"}</definedName>
    <definedName name="cost_4" localSheetId="23" hidden="1">{#N/A,#N/A,TRUE,"Basic";#N/A,#N/A,TRUE,"EXT-TABLE";#N/A,#N/A,TRUE,"STEEL";#N/A,#N/A,TRUE,"INT-Table";#N/A,#N/A,TRUE,"STEEL";#N/A,#N/A,TRUE,"Door"}</definedName>
    <definedName name="cost_4" hidden="1">{#N/A,#N/A,TRUE,"Basic";#N/A,#N/A,TRUE,"EXT-TABLE";#N/A,#N/A,TRUE,"STEEL";#N/A,#N/A,TRUE,"INT-Table";#N/A,#N/A,TRUE,"STEEL";#N/A,#N/A,TRUE,"Door"}</definedName>
    <definedName name="cost_4_1" localSheetId="5" hidden="1">{#N/A,#N/A,TRUE,"Basic";#N/A,#N/A,TRUE,"EXT-TABLE";#N/A,#N/A,TRUE,"STEEL";#N/A,#N/A,TRUE,"INT-Table";#N/A,#N/A,TRUE,"STEEL";#N/A,#N/A,TRUE,"Door"}</definedName>
    <definedName name="cost_4_1" localSheetId="3" hidden="1">{#N/A,#N/A,TRUE,"Basic";#N/A,#N/A,TRUE,"EXT-TABLE";#N/A,#N/A,TRUE,"STEEL";#N/A,#N/A,TRUE,"INT-Table";#N/A,#N/A,TRUE,"STEEL";#N/A,#N/A,TRUE,"Door"}</definedName>
    <definedName name="cost_4_1" localSheetId="24" hidden="1">{#N/A,#N/A,TRUE,"Basic";#N/A,#N/A,TRUE,"EXT-TABLE";#N/A,#N/A,TRUE,"STEEL";#N/A,#N/A,TRUE,"INT-Table";#N/A,#N/A,TRUE,"STEEL";#N/A,#N/A,TRUE,"Door"}</definedName>
    <definedName name="cost_4_1" localSheetId="4" hidden="1">{#N/A,#N/A,TRUE,"Basic";#N/A,#N/A,TRUE,"EXT-TABLE";#N/A,#N/A,TRUE,"STEEL";#N/A,#N/A,TRUE,"INT-Table";#N/A,#N/A,TRUE,"STEEL";#N/A,#N/A,TRUE,"Door"}</definedName>
    <definedName name="cost_4_1" localSheetId="0" hidden="1">{#N/A,#N/A,TRUE,"Basic";#N/A,#N/A,TRUE,"EXT-TABLE";#N/A,#N/A,TRUE,"STEEL";#N/A,#N/A,TRUE,"INT-Table";#N/A,#N/A,TRUE,"STEEL";#N/A,#N/A,TRUE,"Door"}</definedName>
    <definedName name="cost_4_1" localSheetId="23" hidden="1">{#N/A,#N/A,TRUE,"Basic";#N/A,#N/A,TRUE,"EXT-TABLE";#N/A,#N/A,TRUE,"STEEL";#N/A,#N/A,TRUE,"INT-Table";#N/A,#N/A,TRUE,"STEEL";#N/A,#N/A,TRUE,"Door"}</definedName>
    <definedName name="cost_4_1" hidden="1">{#N/A,#N/A,TRUE,"Basic";#N/A,#N/A,TRUE,"EXT-TABLE";#N/A,#N/A,TRUE,"STEEL";#N/A,#N/A,TRUE,"INT-Table";#N/A,#N/A,TRUE,"STEEL";#N/A,#N/A,TRUE,"Door"}</definedName>
    <definedName name="cost_4_2" localSheetId="5" hidden="1">{#N/A,#N/A,TRUE,"Basic";#N/A,#N/A,TRUE,"EXT-TABLE";#N/A,#N/A,TRUE,"STEEL";#N/A,#N/A,TRUE,"INT-Table";#N/A,#N/A,TRUE,"STEEL";#N/A,#N/A,TRUE,"Door"}</definedName>
    <definedName name="cost_4_2" localSheetId="3" hidden="1">{#N/A,#N/A,TRUE,"Basic";#N/A,#N/A,TRUE,"EXT-TABLE";#N/A,#N/A,TRUE,"STEEL";#N/A,#N/A,TRUE,"INT-Table";#N/A,#N/A,TRUE,"STEEL";#N/A,#N/A,TRUE,"Door"}</definedName>
    <definedName name="cost_4_2" localSheetId="24" hidden="1">{#N/A,#N/A,TRUE,"Basic";#N/A,#N/A,TRUE,"EXT-TABLE";#N/A,#N/A,TRUE,"STEEL";#N/A,#N/A,TRUE,"INT-Table";#N/A,#N/A,TRUE,"STEEL";#N/A,#N/A,TRUE,"Door"}</definedName>
    <definedName name="cost_4_2" localSheetId="4" hidden="1">{#N/A,#N/A,TRUE,"Basic";#N/A,#N/A,TRUE,"EXT-TABLE";#N/A,#N/A,TRUE,"STEEL";#N/A,#N/A,TRUE,"INT-Table";#N/A,#N/A,TRUE,"STEEL";#N/A,#N/A,TRUE,"Door"}</definedName>
    <definedName name="cost_4_2" localSheetId="0" hidden="1">{#N/A,#N/A,TRUE,"Basic";#N/A,#N/A,TRUE,"EXT-TABLE";#N/A,#N/A,TRUE,"STEEL";#N/A,#N/A,TRUE,"INT-Table";#N/A,#N/A,TRUE,"STEEL";#N/A,#N/A,TRUE,"Door"}</definedName>
    <definedName name="cost_4_2" localSheetId="23" hidden="1">{#N/A,#N/A,TRUE,"Basic";#N/A,#N/A,TRUE,"EXT-TABLE";#N/A,#N/A,TRUE,"STEEL";#N/A,#N/A,TRUE,"INT-Table";#N/A,#N/A,TRUE,"STEEL";#N/A,#N/A,TRUE,"Door"}</definedName>
    <definedName name="cost_4_2" hidden="1">{#N/A,#N/A,TRUE,"Basic";#N/A,#N/A,TRUE,"EXT-TABLE";#N/A,#N/A,TRUE,"STEEL";#N/A,#N/A,TRUE,"INT-Table";#N/A,#N/A,TRUE,"STEEL";#N/A,#N/A,TRUE,"Door"}</definedName>
    <definedName name="cost_5" localSheetId="5" hidden="1">{#N/A,#N/A,TRUE,"Basic";#N/A,#N/A,TRUE,"EXT-TABLE";#N/A,#N/A,TRUE,"STEEL";#N/A,#N/A,TRUE,"INT-Table";#N/A,#N/A,TRUE,"STEEL";#N/A,#N/A,TRUE,"Door"}</definedName>
    <definedName name="cost_5" localSheetId="3" hidden="1">{#N/A,#N/A,TRUE,"Basic";#N/A,#N/A,TRUE,"EXT-TABLE";#N/A,#N/A,TRUE,"STEEL";#N/A,#N/A,TRUE,"INT-Table";#N/A,#N/A,TRUE,"STEEL";#N/A,#N/A,TRUE,"Door"}</definedName>
    <definedName name="cost_5" localSheetId="24" hidden="1">{#N/A,#N/A,TRUE,"Basic";#N/A,#N/A,TRUE,"EXT-TABLE";#N/A,#N/A,TRUE,"STEEL";#N/A,#N/A,TRUE,"INT-Table";#N/A,#N/A,TRUE,"STEEL";#N/A,#N/A,TRUE,"Door"}</definedName>
    <definedName name="cost_5" localSheetId="4" hidden="1">{#N/A,#N/A,TRUE,"Basic";#N/A,#N/A,TRUE,"EXT-TABLE";#N/A,#N/A,TRUE,"STEEL";#N/A,#N/A,TRUE,"INT-Table";#N/A,#N/A,TRUE,"STEEL";#N/A,#N/A,TRUE,"Door"}</definedName>
    <definedName name="cost_5" localSheetId="0" hidden="1">{#N/A,#N/A,TRUE,"Basic";#N/A,#N/A,TRUE,"EXT-TABLE";#N/A,#N/A,TRUE,"STEEL";#N/A,#N/A,TRUE,"INT-Table";#N/A,#N/A,TRUE,"STEEL";#N/A,#N/A,TRUE,"Door"}</definedName>
    <definedName name="cost_5" localSheetId="23" hidden="1">{#N/A,#N/A,TRUE,"Basic";#N/A,#N/A,TRUE,"EXT-TABLE";#N/A,#N/A,TRUE,"STEEL";#N/A,#N/A,TRUE,"INT-Table";#N/A,#N/A,TRUE,"STEEL";#N/A,#N/A,TRUE,"Door"}</definedName>
    <definedName name="cost_5" hidden="1">{#N/A,#N/A,TRUE,"Basic";#N/A,#N/A,TRUE,"EXT-TABLE";#N/A,#N/A,TRUE,"STEEL";#N/A,#N/A,TRUE,"INT-Table";#N/A,#N/A,TRUE,"STEEL";#N/A,#N/A,TRUE,"Door"}</definedName>
    <definedName name="cost_5_1" localSheetId="5" hidden="1">{#N/A,#N/A,TRUE,"Basic";#N/A,#N/A,TRUE,"EXT-TABLE";#N/A,#N/A,TRUE,"STEEL";#N/A,#N/A,TRUE,"INT-Table";#N/A,#N/A,TRUE,"STEEL";#N/A,#N/A,TRUE,"Door"}</definedName>
    <definedName name="cost_5_1" localSheetId="3" hidden="1">{#N/A,#N/A,TRUE,"Basic";#N/A,#N/A,TRUE,"EXT-TABLE";#N/A,#N/A,TRUE,"STEEL";#N/A,#N/A,TRUE,"INT-Table";#N/A,#N/A,TRUE,"STEEL";#N/A,#N/A,TRUE,"Door"}</definedName>
    <definedName name="cost_5_1" localSheetId="24" hidden="1">{#N/A,#N/A,TRUE,"Basic";#N/A,#N/A,TRUE,"EXT-TABLE";#N/A,#N/A,TRUE,"STEEL";#N/A,#N/A,TRUE,"INT-Table";#N/A,#N/A,TRUE,"STEEL";#N/A,#N/A,TRUE,"Door"}</definedName>
    <definedName name="cost_5_1" localSheetId="4" hidden="1">{#N/A,#N/A,TRUE,"Basic";#N/A,#N/A,TRUE,"EXT-TABLE";#N/A,#N/A,TRUE,"STEEL";#N/A,#N/A,TRUE,"INT-Table";#N/A,#N/A,TRUE,"STEEL";#N/A,#N/A,TRUE,"Door"}</definedName>
    <definedName name="cost_5_1" localSheetId="0" hidden="1">{#N/A,#N/A,TRUE,"Basic";#N/A,#N/A,TRUE,"EXT-TABLE";#N/A,#N/A,TRUE,"STEEL";#N/A,#N/A,TRUE,"INT-Table";#N/A,#N/A,TRUE,"STEEL";#N/A,#N/A,TRUE,"Door"}</definedName>
    <definedName name="cost_5_1" localSheetId="23" hidden="1">{#N/A,#N/A,TRUE,"Basic";#N/A,#N/A,TRUE,"EXT-TABLE";#N/A,#N/A,TRUE,"STEEL";#N/A,#N/A,TRUE,"INT-Table";#N/A,#N/A,TRUE,"STEEL";#N/A,#N/A,TRUE,"Door"}</definedName>
    <definedName name="cost_5_1" hidden="1">{#N/A,#N/A,TRUE,"Basic";#N/A,#N/A,TRUE,"EXT-TABLE";#N/A,#N/A,TRUE,"STEEL";#N/A,#N/A,TRUE,"INT-Table";#N/A,#N/A,TRUE,"STEEL";#N/A,#N/A,TRUE,"Door"}</definedName>
    <definedName name="cost_5_2" localSheetId="5" hidden="1">{#N/A,#N/A,TRUE,"Basic";#N/A,#N/A,TRUE,"EXT-TABLE";#N/A,#N/A,TRUE,"STEEL";#N/A,#N/A,TRUE,"INT-Table";#N/A,#N/A,TRUE,"STEEL";#N/A,#N/A,TRUE,"Door"}</definedName>
    <definedName name="cost_5_2" localSheetId="3" hidden="1">{#N/A,#N/A,TRUE,"Basic";#N/A,#N/A,TRUE,"EXT-TABLE";#N/A,#N/A,TRUE,"STEEL";#N/A,#N/A,TRUE,"INT-Table";#N/A,#N/A,TRUE,"STEEL";#N/A,#N/A,TRUE,"Door"}</definedName>
    <definedName name="cost_5_2" localSheetId="24" hidden="1">{#N/A,#N/A,TRUE,"Basic";#N/A,#N/A,TRUE,"EXT-TABLE";#N/A,#N/A,TRUE,"STEEL";#N/A,#N/A,TRUE,"INT-Table";#N/A,#N/A,TRUE,"STEEL";#N/A,#N/A,TRUE,"Door"}</definedName>
    <definedName name="cost_5_2" localSheetId="4" hidden="1">{#N/A,#N/A,TRUE,"Basic";#N/A,#N/A,TRUE,"EXT-TABLE";#N/A,#N/A,TRUE,"STEEL";#N/A,#N/A,TRUE,"INT-Table";#N/A,#N/A,TRUE,"STEEL";#N/A,#N/A,TRUE,"Door"}</definedName>
    <definedName name="cost_5_2" localSheetId="0" hidden="1">{#N/A,#N/A,TRUE,"Basic";#N/A,#N/A,TRUE,"EXT-TABLE";#N/A,#N/A,TRUE,"STEEL";#N/A,#N/A,TRUE,"INT-Table";#N/A,#N/A,TRUE,"STEEL";#N/A,#N/A,TRUE,"Door"}</definedName>
    <definedName name="cost_5_2" localSheetId="23" hidden="1">{#N/A,#N/A,TRUE,"Basic";#N/A,#N/A,TRUE,"EXT-TABLE";#N/A,#N/A,TRUE,"STEEL";#N/A,#N/A,TRUE,"INT-Table";#N/A,#N/A,TRUE,"STEEL";#N/A,#N/A,TRUE,"Door"}</definedName>
    <definedName name="cost_5_2" hidden="1">{#N/A,#N/A,TRUE,"Basic";#N/A,#N/A,TRUE,"EXT-TABLE";#N/A,#N/A,TRUE,"STEEL";#N/A,#N/A,TRUE,"INT-Table";#N/A,#N/A,TRUE,"STEEL";#N/A,#N/A,TRUE,"Door"}</definedName>
    <definedName name="COST2" localSheetId="5" hidden="1">{#N/A,#N/A,TRUE,"Basic";#N/A,#N/A,TRUE,"EXT-TABLE";#N/A,#N/A,TRUE,"STEEL";#N/A,#N/A,TRUE,"INT-Table";#N/A,#N/A,TRUE,"STEEL";#N/A,#N/A,TRUE,"Door"}</definedName>
    <definedName name="COST2" localSheetId="3" hidden="1">{#N/A,#N/A,TRUE,"Basic";#N/A,#N/A,TRUE,"EXT-TABLE";#N/A,#N/A,TRUE,"STEEL";#N/A,#N/A,TRUE,"INT-Table";#N/A,#N/A,TRUE,"STEEL";#N/A,#N/A,TRUE,"Door"}</definedName>
    <definedName name="COST2" localSheetId="24" hidden="1">{#N/A,#N/A,TRUE,"Basic";#N/A,#N/A,TRUE,"EXT-TABLE";#N/A,#N/A,TRUE,"STEEL";#N/A,#N/A,TRUE,"INT-Table";#N/A,#N/A,TRUE,"STEEL";#N/A,#N/A,TRUE,"Door"}</definedName>
    <definedName name="COST2" localSheetId="4" hidden="1">{#N/A,#N/A,TRUE,"Basic";#N/A,#N/A,TRUE,"EXT-TABLE";#N/A,#N/A,TRUE,"STEEL";#N/A,#N/A,TRUE,"INT-Table";#N/A,#N/A,TRUE,"STEEL";#N/A,#N/A,TRUE,"Door"}</definedName>
    <definedName name="COST2" localSheetId="0" hidden="1">{#N/A,#N/A,TRUE,"Basic";#N/A,#N/A,TRUE,"EXT-TABLE";#N/A,#N/A,TRUE,"STEEL";#N/A,#N/A,TRUE,"INT-Table";#N/A,#N/A,TRUE,"STEEL";#N/A,#N/A,TRUE,"Door"}</definedName>
    <definedName name="COST2" localSheetId="23" hidden="1">{#N/A,#N/A,TRUE,"Basic";#N/A,#N/A,TRUE,"EXT-TABLE";#N/A,#N/A,TRUE,"STEEL";#N/A,#N/A,TRUE,"INT-Table";#N/A,#N/A,TRUE,"STEEL";#N/A,#N/A,TRUE,"Door"}</definedName>
    <definedName name="COST2" hidden="1">{#N/A,#N/A,TRUE,"Basic";#N/A,#N/A,TRUE,"EXT-TABLE";#N/A,#N/A,TRUE,"STEEL";#N/A,#N/A,TRUE,"INT-Table";#N/A,#N/A,TRUE,"STEEL";#N/A,#N/A,TRUE,"Door"}</definedName>
    <definedName name="COST2_1" localSheetId="5" hidden="1">{#N/A,#N/A,TRUE,"Basic";#N/A,#N/A,TRUE,"EXT-TABLE";#N/A,#N/A,TRUE,"STEEL";#N/A,#N/A,TRUE,"INT-Table";#N/A,#N/A,TRUE,"STEEL";#N/A,#N/A,TRUE,"Door"}</definedName>
    <definedName name="COST2_1" localSheetId="3" hidden="1">{#N/A,#N/A,TRUE,"Basic";#N/A,#N/A,TRUE,"EXT-TABLE";#N/A,#N/A,TRUE,"STEEL";#N/A,#N/A,TRUE,"INT-Table";#N/A,#N/A,TRUE,"STEEL";#N/A,#N/A,TRUE,"Door"}</definedName>
    <definedName name="COST2_1" localSheetId="24" hidden="1">{#N/A,#N/A,TRUE,"Basic";#N/A,#N/A,TRUE,"EXT-TABLE";#N/A,#N/A,TRUE,"STEEL";#N/A,#N/A,TRUE,"INT-Table";#N/A,#N/A,TRUE,"STEEL";#N/A,#N/A,TRUE,"Door"}</definedName>
    <definedName name="COST2_1" localSheetId="4" hidden="1">{#N/A,#N/A,TRUE,"Basic";#N/A,#N/A,TRUE,"EXT-TABLE";#N/A,#N/A,TRUE,"STEEL";#N/A,#N/A,TRUE,"INT-Table";#N/A,#N/A,TRUE,"STEEL";#N/A,#N/A,TRUE,"Door"}</definedName>
    <definedName name="COST2_1" localSheetId="0" hidden="1">{#N/A,#N/A,TRUE,"Basic";#N/A,#N/A,TRUE,"EXT-TABLE";#N/A,#N/A,TRUE,"STEEL";#N/A,#N/A,TRUE,"INT-Table";#N/A,#N/A,TRUE,"STEEL";#N/A,#N/A,TRUE,"Door"}</definedName>
    <definedName name="COST2_1" localSheetId="23" hidden="1">{#N/A,#N/A,TRUE,"Basic";#N/A,#N/A,TRUE,"EXT-TABLE";#N/A,#N/A,TRUE,"STEEL";#N/A,#N/A,TRUE,"INT-Table";#N/A,#N/A,TRUE,"STEEL";#N/A,#N/A,TRUE,"Door"}</definedName>
    <definedName name="COST2_1" hidden="1">{#N/A,#N/A,TRUE,"Basic";#N/A,#N/A,TRUE,"EXT-TABLE";#N/A,#N/A,TRUE,"STEEL";#N/A,#N/A,TRUE,"INT-Table";#N/A,#N/A,TRUE,"STEEL";#N/A,#N/A,TRUE,"Door"}</definedName>
    <definedName name="COST2_1_1" localSheetId="5" hidden="1">{#N/A,#N/A,TRUE,"Basic";#N/A,#N/A,TRUE,"EXT-TABLE";#N/A,#N/A,TRUE,"STEEL";#N/A,#N/A,TRUE,"INT-Table";#N/A,#N/A,TRUE,"STEEL";#N/A,#N/A,TRUE,"Door"}</definedName>
    <definedName name="COST2_1_1" localSheetId="3" hidden="1">{#N/A,#N/A,TRUE,"Basic";#N/A,#N/A,TRUE,"EXT-TABLE";#N/A,#N/A,TRUE,"STEEL";#N/A,#N/A,TRUE,"INT-Table";#N/A,#N/A,TRUE,"STEEL";#N/A,#N/A,TRUE,"Door"}</definedName>
    <definedName name="COST2_1_1" localSheetId="24" hidden="1">{#N/A,#N/A,TRUE,"Basic";#N/A,#N/A,TRUE,"EXT-TABLE";#N/A,#N/A,TRUE,"STEEL";#N/A,#N/A,TRUE,"INT-Table";#N/A,#N/A,TRUE,"STEEL";#N/A,#N/A,TRUE,"Door"}</definedName>
    <definedName name="COST2_1_1" localSheetId="4" hidden="1">{#N/A,#N/A,TRUE,"Basic";#N/A,#N/A,TRUE,"EXT-TABLE";#N/A,#N/A,TRUE,"STEEL";#N/A,#N/A,TRUE,"INT-Table";#N/A,#N/A,TRUE,"STEEL";#N/A,#N/A,TRUE,"Door"}</definedName>
    <definedName name="COST2_1_1" localSheetId="0" hidden="1">{#N/A,#N/A,TRUE,"Basic";#N/A,#N/A,TRUE,"EXT-TABLE";#N/A,#N/A,TRUE,"STEEL";#N/A,#N/A,TRUE,"INT-Table";#N/A,#N/A,TRUE,"STEEL";#N/A,#N/A,TRUE,"Door"}</definedName>
    <definedName name="COST2_1_1" localSheetId="23" hidden="1">{#N/A,#N/A,TRUE,"Basic";#N/A,#N/A,TRUE,"EXT-TABLE";#N/A,#N/A,TRUE,"STEEL";#N/A,#N/A,TRUE,"INT-Table";#N/A,#N/A,TRUE,"STEEL";#N/A,#N/A,TRUE,"Door"}</definedName>
    <definedName name="COST2_1_1" hidden="1">{#N/A,#N/A,TRUE,"Basic";#N/A,#N/A,TRUE,"EXT-TABLE";#N/A,#N/A,TRUE,"STEEL";#N/A,#N/A,TRUE,"INT-Table";#N/A,#N/A,TRUE,"STEEL";#N/A,#N/A,TRUE,"Door"}</definedName>
    <definedName name="COST2_1_2" localSheetId="5" hidden="1">{#N/A,#N/A,TRUE,"Basic";#N/A,#N/A,TRUE,"EXT-TABLE";#N/A,#N/A,TRUE,"STEEL";#N/A,#N/A,TRUE,"INT-Table";#N/A,#N/A,TRUE,"STEEL";#N/A,#N/A,TRUE,"Door"}</definedName>
    <definedName name="COST2_1_2" localSheetId="3" hidden="1">{#N/A,#N/A,TRUE,"Basic";#N/A,#N/A,TRUE,"EXT-TABLE";#N/A,#N/A,TRUE,"STEEL";#N/A,#N/A,TRUE,"INT-Table";#N/A,#N/A,TRUE,"STEEL";#N/A,#N/A,TRUE,"Door"}</definedName>
    <definedName name="COST2_1_2" localSheetId="24" hidden="1">{#N/A,#N/A,TRUE,"Basic";#N/A,#N/A,TRUE,"EXT-TABLE";#N/A,#N/A,TRUE,"STEEL";#N/A,#N/A,TRUE,"INT-Table";#N/A,#N/A,TRUE,"STEEL";#N/A,#N/A,TRUE,"Door"}</definedName>
    <definedName name="COST2_1_2" localSheetId="4" hidden="1">{#N/A,#N/A,TRUE,"Basic";#N/A,#N/A,TRUE,"EXT-TABLE";#N/A,#N/A,TRUE,"STEEL";#N/A,#N/A,TRUE,"INT-Table";#N/A,#N/A,TRUE,"STEEL";#N/A,#N/A,TRUE,"Door"}</definedName>
    <definedName name="COST2_1_2" localSheetId="0" hidden="1">{#N/A,#N/A,TRUE,"Basic";#N/A,#N/A,TRUE,"EXT-TABLE";#N/A,#N/A,TRUE,"STEEL";#N/A,#N/A,TRUE,"INT-Table";#N/A,#N/A,TRUE,"STEEL";#N/A,#N/A,TRUE,"Door"}</definedName>
    <definedName name="COST2_1_2" localSheetId="23" hidden="1">{#N/A,#N/A,TRUE,"Basic";#N/A,#N/A,TRUE,"EXT-TABLE";#N/A,#N/A,TRUE,"STEEL";#N/A,#N/A,TRUE,"INT-Table";#N/A,#N/A,TRUE,"STEEL";#N/A,#N/A,TRUE,"Door"}</definedName>
    <definedName name="COST2_1_2" hidden="1">{#N/A,#N/A,TRUE,"Basic";#N/A,#N/A,TRUE,"EXT-TABLE";#N/A,#N/A,TRUE,"STEEL";#N/A,#N/A,TRUE,"INT-Table";#N/A,#N/A,TRUE,"STEEL";#N/A,#N/A,TRUE,"Door"}</definedName>
    <definedName name="COST2_2" localSheetId="5" hidden="1">{#N/A,#N/A,TRUE,"Basic";#N/A,#N/A,TRUE,"EXT-TABLE";#N/A,#N/A,TRUE,"STEEL";#N/A,#N/A,TRUE,"INT-Table";#N/A,#N/A,TRUE,"STEEL";#N/A,#N/A,TRUE,"Door"}</definedName>
    <definedName name="COST2_2" localSheetId="3" hidden="1">{#N/A,#N/A,TRUE,"Basic";#N/A,#N/A,TRUE,"EXT-TABLE";#N/A,#N/A,TRUE,"STEEL";#N/A,#N/A,TRUE,"INT-Table";#N/A,#N/A,TRUE,"STEEL";#N/A,#N/A,TRUE,"Door"}</definedName>
    <definedName name="COST2_2" localSheetId="24" hidden="1">{#N/A,#N/A,TRUE,"Basic";#N/A,#N/A,TRUE,"EXT-TABLE";#N/A,#N/A,TRUE,"STEEL";#N/A,#N/A,TRUE,"INT-Table";#N/A,#N/A,TRUE,"STEEL";#N/A,#N/A,TRUE,"Door"}</definedName>
    <definedName name="COST2_2" localSheetId="4" hidden="1">{#N/A,#N/A,TRUE,"Basic";#N/A,#N/A,TRUE,"EXT-TABLE";#N/A,#N/A,TRUE,"STEEL";#N/A,#N/A,TRUE,"INT-Table";#N/A,#N/A,TRUE,"STEEL";#N/A,#N/A,TRUE,"Door"}</definedName>
    <definedName name="COST2_2" localSheetId="0" hidden="1">{#N/A,#N/A,TRUE,"Basic";#N/A,#N/A,TRUE,"EXT-TABLE";#N/A,#N/A,TRUE,"STEEL";#N/A,#N/A,TRUE,"INT-Table";#N/A,#N/A,TRUE,"STEEL";#N/A,#N/A,TRUE,"Door"}</definedName>
    <definedName name="COST2_2" localSheetId="23" hidden="1">{#N/A,#N/A,TRUE,"Basic";#N/A,#N/A,TRUE,"EXT-TABLE";#N/A,#N/A,TRUE,"STEEL";#N/A,#N/A,TRUE,"INT-Table";#N/A,#N/A,TRUE,"STEEL";#N/A,#N/A,TRUE,"Door"}</definedName>
    <definedName name="COST2_2" hidden="1">{#N/A,#N/A,TRUE,"Basic";#N/A,#N/A,TRUE,"EXT-TABLE";#N/A,#N/A,TRUE,"STEEL";#N/A,#N/A,TRUE,"INT-Table";#N/A,#N/A,TRUE,"STEEL";#N/A,#N/A,TRUE,"Door"}</definedName>
    <definedName name="COST2_2_1" localSheetId="5" hidden="1">{#N/A,#N/A,TRUE,"Basic";#N/A,#N/A,TRUE,"EXT-TABLE";#N/A,#N/A,TRUE,"STEEL";#N/A,#N/A,TRUE,"INT-Table";#N/A,#N/A,TRUE,"STEEL";#N/A,#N/A,TRUE,"Door"}</definedName>
    <definedName name="COST2_2_1" localSheetId="3" hidden="1">{#N/A,#N/A,TRUE,"Basic";#N/A,#N/A,TRUE,"EXT-TABLE";#N/A,#N/A,TRUE,"STEEL";#N/A,#N/A,TRUE,"INT-Table";#N/A,#N/A,TRUE,"STEEL";#N/A,#N/A,TRUE,"Door"}</definedName>
    <definedName name="COST2_2_1" localSheetId="24" hidden="1">{#N/A,#N/A,TRUE,"Basic";#N/A,#N/A,TRUE,"EXT-TABLE";#N/A,#N/A,TRUE,"STEEL";#N/A,#N/A,TRUE,"INT-Table";#N/A,#N/A,TRUE,"STEEL";#N/A,#N/A,TRUE,"Door"}</definedName>
    <definedName name="COST2_2_1" localSheetId="4" hidden="1">{#N/A,#N/A,TRUE,"Basic";#N/A,#N/A,TRUE,"EXT-TABLE";#N/A,#N/A,TRUE,"STEEL";#N/A,#N/A,TRUE,"INT-Table";#N/A,#N/A,TRUE,"STEEL";#N/A,#N/A,TRUE,"Door"}</definedName>
    <definedName name="COST2_2_1" localSheetId="0" hidden="1">{#N/A,#N/A,TRUE,"Basic";#N/A,#N/A,TRUE,"EXT-TABLE";#N/A,#N/A,TRUE,"STEEL";#N/A,#N/A,TRUE,"INT-Table";#N/A,#N/A,TRUE,"STEEL";#N/A,#N/A,TRUE,"Door"}</definedName>
    <definedName name="COST2_2_1" localSheetId="23" hidden="1">{#N/A,#N/A,TRUE,"Basic";#N/A,#N/A,TRUE,"EXT-TABLE";#N/A,#N/A,TRUE,"STEEL";#N/A,#N/A,TRUE,"INT-Table";#N/A,#N/A,TRUE,"STEEL";#N/A,#N/A,TRUE,"Door"}</definedName>
    <definedName name="COST2_2_1" hidden="1">{#N/A,#N/A,TRUE,"Basic";#N/A,#N/A,TRUE,"EXT-TABLE";#N/A,#N/A,TRUE,"STEEL";#N/A,#N/A,TRUE,"INT-Table";#N/A,#N/A,TRUE,"STEEL";#N/A,#N/A,TRUE,"Door"}</definedName>
    <definedName name="COST2_2_2" localSheetId="5" hidden="1">{#N/A,#N/A,TRUE,"Basic";#N/A,#N/A,TRUE,"EXT-TABLE";#N/A,#N/A,TRUE,"STEEL";#N/A,#N/A,TRUE,"INT-Table";#N/A,#N/A,TRUE,"STEEL";#N/A,#N/A,TRUE,"Door"}</definedName>
    <definedName name="COST2_2_2" localSheetId="3" hidden="1">{#N/A,#N/A,TRUE,"Basic";#N/A,#N/A,TRUE,"EXT-TABLE";#N/A,#N/A,TRUE,"STEEL";#N/A,#N/A,TRUE,"INT-Table";#N/A,#N/A,TRUE,"STEEL";#N/A,#N/A,TRUE,"Door"}</definedName>
    <definedName name="COST2_2_2" localSheetId="24" hidden="1">{#N/A,#N/A,TRUE,"Basic";#N/A,#N/A,TRUE,"EXT-TABLE";#N/A,#N/A,TRUE,"STEEL";#N/A,#N/A,TRUE,"INT-Table";#N/A,#N/A,TRUE,"STEEL";#N/A,#N/A,TRUE,"Door"}</definedName>
    <definedName name="COST2_2_2" localSheetId="4" hidden="1">{#N/A,#N/A,TRUE,"Basic";#N/A,#N/A,TRUE,"EXT-TABLE";#N/A,#N/A,TRUE,"STEEL";#N/A,#N/A,TRUE,"INT-Table";#N/A,#N/A,TRUE,"STEEL";#N/A,#N/A,TRUE,"Door"}</definedName>
    <definedName name="COST2_2_2" localSheetId="0" hidden="1">{#N/A,#N/A,TRUE,"Basic";#N/A,#N/A,TRUE,"EXT-TABLE";#N/A,#N/A,TRUE,"STEEL";#N/A,#N/A,TRUE,"INT-Table";#N/A,#N/A,TRUE,"STEEL";#N/A,#N/A,TRUE,"Door"}</definedName>
    <definedName name="COST2_2_2" localSheetId="23" hidden="1">{#N/A,#N/A,TRUE,"Basic";#N/A,#N/A,TRUE,"EXT-TABLE";#N/A,#N/A,TRUE,"STEEL";#N/A,#N/A,TRUE,"INT-Table";#N/A,#N/A,TRUE,"STEEL";#N/A,#N/A,TRUE,"Door"}</definedName>
    <definedName name="COST2_2_2" hidden="1">{#N/A,#N/A,TRUE,"Basic";#N/A,#N/A,TRUE,"EXT-TABLE";#N/A,#N/A,TRUE,"STEEL";#N/A,#N/A,TRUE,"INT-Table";#N/A,#N/A,TRUE,"STEEL";#N/A,#N/A,TRUE,"Door"}</definedName>
    <definedName name="COST2_3" localSheetId="5" hidden="1">{#N/A,#N/A,TRUE,"Basic";#N/A,#N/A,TRUE,"EXT-TABLE";#N/A,#N/A,TRUE,"STEEL";#N/A,#N/A,TRUE,"INT-Table";#N/A,#N/A,TRUE,"STEEL";#N/A,#N/A,TRUE,"Door"}</definedName>
    <definedName name="COST2_3" localSheetId="3" hidden="1">{#N/A,#N/A,TRUE,"Basic";#N/A,#N/A,TRUE,"EXT-TABLE";#N/A,#N/A,TRUE,"STEEL";#N/A,#N/A,TRUE,"INT-Table";#N/A,#N/A,TRUE,"STEEL";#N/A,#N/A,TRUE,"Door"}</definedName>
    <definedName name="COST2_3" localSheetId="24" hidden="1">{#N/A,#N/A,TRUE,"Basic";#N/A,#N/A,TRUE,"EXT-TABLE";#N/A,#N/A,TRUE,"STEEL";#N/A,#N/A,TRUE,"INT-Table";#N/A,#N/A,TRUE,"STEEL";#N/A,#N/A,TRUE,"Door"}</definedName>
    <definedName name="COST2_3" localSheetId="4" hidden="1">{#N/A,#N/A,TRUE,"Basic";#N/A,#N/A,TRUE,"EXT-TABLE";#N/A,#N/A,TRUE,"STEEL";#N/A,#N/A,TRUE,"INT-Table";#N/A,#N/A,TRUE,"STEEL";#N/A,#N/A,TRUE,"Door"}</definedName>
    <definedName name="COST2_3" localSheetId="0" hidden="1">{#N/A,#N/A,TRUE,"Basic";#N/A,#N/A,TRUE,"EXT-TABLE";#N/A,#N/A,TRUE,"STEEL";#N/A,#N/A,TRUE,"INT-Table";#N/A,#N/A,TRUE,"STEEL";#N/A,#N/A,TRUE,"Door"}</definedName>
    <definedName name="COST2_3" localSheetId="23" hidden="1">{#N/A,#N/A,TRUE,"Basic";#N/A,#N/A,TRUE,"EXT-TABLE";#N/A,#N/A,TRUE,"STEEL";#N/A,#N/A,TRUE,"INT-Table";#N/A,#N/A,TRUE,"STEEL";#N/A,#N/A,TRUE,"Door"}</definedName>
    <definedName name="COST2_3" hidden="1">{#N/A,#N/A,TRUE,"Basic";#N/A,#N/A,TRUE,"EXT-TABLE";#N/A,#N/A,TRUE,"STEEL";#N/A,#N/A,TRUE,"INT-Table";#N/A,#N/A,TRUE,"STEEL";#N/A,#N/A,TRUE,"Door"}</definedName>
    <definedName name="COST2_3_1" localSheetId="5" hidden="1">{#N/A,#N/A,TRUE,"Basic";#N/A,#N/A,TRUE,"EXT-TABLE";#N/A,#N/A,TRUE,"STEEL";#N/A,#N/A,TRUE,"INT-Table";#N/A,#N/A,TRUE,"STEEL";#N/A,#N/A,TRUE,"Door"}</definedName>
    <definedName name="COST2_3_1" localSheetId="3" hidden="1">{#N/A,#N/A,TRUE,"Basic";#N/A,#N/A,TRUE,"EXT-TABLE";#N/A,#N/A,TRUE,"STEEL";#N/A,#N/A,TRUE,"INT-Table";#N/A,#N/A,TRUE,"STEEL";#N/A,#N/A,TRUE,"Door"}</definedName>
    <definedName name="COST2_3_1" localSheetId="24" hidden="1">{#N/A,#N/A,TRUE,"Basic";#N/A,#N/A,TRUE,"EXT-TABLE";#N/A,#N/A,TRUE,"STEEL";#N/A,#N/A,TRUE,"INT-Table";#N/A,#N/A,TRUE,"STEEL";#N/A,#N/A,TRUE,"Door"}</definedName>
    <definedName name="COST2_3_1" localSheetId="4" hidden="1">{#N/A,#N/A,TRUE,"Basic";#N/A,#N/A,TRUE,"EXT-TABLE";#N/A,#N/A,TRUE,"STEEL";#N/A,#N/A,TRUE,"INT-Table";#N/A,#N/A,TRUE,"STEEL";#N/A,#N/A,TRUE,"Door"}</definedName>
    <definedName name="COST2_3_1" localSheetId="0" hidden="1">{#N/A,#N/A,TRUE,"Basic";#N/A,#N/A,TRUE,"EXT-TABLE";#N/A,#N/A,TRUE,"STEEL";#N/A,#N/A,TRUE,"INT-Table";#N/A,#N/A,TRUE,"STEEL";#N/A,#N/A,TRUE,"Door"}</definedName>
    <definedName name="COST2_3_1" localSheetId="23" hidden="1">{#N/A,#N/A,TRUE,"Basic";#N/A,#N/A,TRUE,"EXT-TABLE";#N/A,#N/A,TRUE,"STEEL";#N/A,#N/A,TRUE,"INT-Table";#N/A,#N/A,TRUE,"STEEL";#N/A,#N/A,TRUE,"Door"}</definedName>
    <definedName name="COST2_3_1" hidden="1">{#N/A,#N/A,TRUE,"Basic";#N/A,#N/A,TRUE,"EXT-TABLE";#N/A,#N/A,TRUE,"STEEL";#N/A,#N/A,TRUE,"INT-Table";#N/A,#N/A,TRUE,"STEEL";#N/A,#N/A,TRUE,"Door"}</definedName>
    <definedName name="COST2_3_2" localSheetId="5" hidden="1">{#N/A,#N/A,TRUE,"Basic";#N/A,#N/A,TRUE,"EXT-TABLE";#N/A,#N/A,TRUE,"STEEL";#N/A,#N/A,TRUE,"INT-Table";#N/A,#N/A,TRUE,"STEEL";#N/A,#N/A,TRUE,"Door"}</definedName>
    <definedName name="COST2_3_2" localSheetId="3" hidden="1">{#N/A,#N/A,TRUE,"Basic";#N/A,#N/A,TRUE,"EXT-TABLE";#N/A,#N/A,TRUE,"STEEL";#N/A,#N/A,TRUE,"INT-Table";#N/A,#N/A,TRUE,"STEEL";#N/A,#N/A,TRUE,"Door"}</definedName>
    <definedName name="COST2_3_2" localSheetId="24" hidden="1">{#N/A,#N/A,TRUE,"Basic";#N/A,#N/A,TRUE,"EXT-TABLE";#N/A,#N/A,TRUE,"STEEL";#N/A,#N/A,TRUE,"INT-Table";#N/A,#N/A,TRUE,"STEEL";#N/A,#N/A,TRUE,"Door"}</definedName>
    <definedName name="COST2_3_2" localSheetId="4" hidden="1">{#N/A,#N/A,TRUE,"Basic";#N/A,#N/A,TRUE,"EXT-TABLE";#N/A,#N/A,TRUE,"STEEL";#N/A,#N/A,TRUE,"INT-Table";#N/A,#N/A,TRUE,"STEEL";#N/A,#N/A,TRUE,"Door"}</definedName>
    <definedName name="COST2_3_2" localSheetId="0" hidden="1">{#N/A,#N/A,TRUE,"Basic";#N/A,#N/A,TRUE,"EXT-TABLE";#N/A,#N/A,TRUE,"STEEL";#N/A,#N/A,TRUE,"INT-Table";#N/A,#N/A,TRUE,"STEEL";#N/A,#N/A,TRUE,"Door"}</definedName>
    <definedName name="COST2_3_2" localSheetId="23" hidden="1">{#N/A,#N/A,TRUE,"Basic";#N/A,#N/A,TRUE,"EXT-TABLE";#N/A,#N/A,TRUE,"STEEL";#N/A,#N/A,TRUE,"INT-Table";#N/A,#N/A,TRUE,"STEEL";#N/A,#N/A,TRUE,"Door"}</definedName>
    <definedName name="COST2_3_2" hidden="1">{#N/A,#N/A,TRUE,"Basic";#N/A,#N/A,TRUE,"EXT-TABLE";#N/A,#N/A,TRUE,"STEEL";#N/A,#N/A,TRUE,"INT-Table";#N/A,#N/A,TRUE,"STEEL";#N/A,#N/A,TRUE,"Door"}</definedName>
    <definedName name="COST2_4" localSheetId="5" hidden="1">{#N/A,#N/A,TRUE,"Basic";#N/A,#N/A,TRUE,"EXT-TABLE";#N/A,#N/A,TRUE,"STEEL";#N/A,#N/A,TRUE,"INT-Table";#N/A,#N/A,TRUE,"STEEL";#N/A,#N/A,TRUE,"Door"}</definedName>
    <definedName name="COST2_4" localSheetId="3" hidden="1">{#N/A,#N/A,TRUE,"Basic";#N/A,#N/A,TRUE,"EXT-TABLE";#N/A,#N/A,TRUE,"STEEL";#N/A,#N/A,TRUE,"INT-Table";#N/A,#N/A,TRUE,"STEEL";#N/A,#N/A,TRUE,"Door"}</definedName>
    <definedName name="COST2_4" localSheetId="24" hidden="1">{#N/A,#N/A,TRUE,"Basic";#N/A,#N/A,TRUE,"EXT-TABLE";#N/A,#N/A,TRUE,"STEEL";#N/A,#N/A,TRUE,"INT-Table";#N/A,#N/A,TRUE,"STEEL";#N/A,#N/A,TRUE,"Door"}</definedName>
    <definedName name="COST2_4" localSheetId="4" hidden="1">{#N/A,#N/A,TRUE,"Basic";#N/A,#N/A,TRUE,"EXT-TABLE";#N/A,#N/A,TRUE,"STEEL";#N/A,#N/A,TRUE,"INT-Table";#N/A,#N/A,TRUE,"STEEL";#N/A,#N/A,TRUE,"Door"}</definedName>
    <definedName name="COST2_4" localSheetId="0" hidden="1">{#N/A,#N/A,TRUE,"Basic";#N/A,#N/A,TRUE,"EXT-TABLE";#N/A,#N/A,TRUE,"STEEL";#N/A,#N/A,TRUE,"INT-Table";#N/A,#N/A,TRUE,"STEEL";#N/A,#N/A,TRUE,"Door"}</definedName>
    <definedName name="COST2_4" localSheetId="23" hidden="1">{#N/A,#N/A,TRUE,"Basic";#N/A,#N/A,TRUE,"EXT-TABLE";#N/A,#N/A,TRUE,"STEEL";#N/A,#N/A,TRUE,"INT-Table";#N/A,#N/A,TRUE,"STEEL";#N/A,#N/A,TRUE,"Door"}</definedName>
    <definedName name="COST2_4" hidden="1">{#N/A,#N/A,TRUE,"Basic";#N/A,#N/A,TRUE,"EXT-TABLE";#N/A,#N/A,TRUE,"STEEL";#N/A,#N/A,TRUE,"INT-Table";#N/A,#N/A,TRUE,"STEEL";#N/A,#N/A,TRUE,"Door"}</definedName>
    <definedName name="COST2_4_1" localSheetId="5" hidden="1">{#N/A,#N/A,TRUE,"Basic";#N/A,#N/A,TRUE,"EXT-TABLE";#N/A,#N/A,TRUE,"STEEL";#N/A,#N/A,TRUE,"INT-Table";#N/A,#N/A,TRUE,"STEEL";#N/A,#N/A,TRUE,"Door"}</definedName>
    <definedName name="COST2_4_1" localSheetId="3" hidden="1">{#N/A,#N/A,TRUE,"Basic";#N/A,#N/A,TRUE,"EXT-TABLE";#N/A,#N/A,TRUE,"STEEL";#N/A,#N/A,TRUE,"INT-Table";#N/A,#N/A,TRUE,"STEEL";#N/A,#N/A,TRUE,"Door"}</definedName>
    <definedName name="COST2_4_1" localSheetId="24" hidden="1">{#N/A,#N/A,TRUE,"Basic";#N/A,#N/A,TRUE,"EXT-TABLE";#N/A,#N/A,TRUE,"STEEL";#N/A,#N/A,TRUE,"INT-Table";#N/A,#N/A,TRUE,"STEEL";#N/A,#N/A,TRUE,"Door"}</definedName>
    <definedName name="COST2_4_1" localSheetId="4" hidden="1">{#N/A,#N/A,TRUE,"Basic";#N/A,#N/A,TRUE,"EXT-TABLE";#N/A,#N/A,TRUE,"STEEL";#N/A,#N/A,TRUE,"INT-Table";#N/A,#N/A,TRUE,"STEEL";#N/A,#N/A,TRUE,"Door"}</definedName>
    <definedName name="COST2_4_1" localSheetId="0" hidden="1">{#N/A,#N/A,TRUE,"Basic";#N/A,#N/A,TRUE,"EXT-TABLE";#N/A,#N/A,TRUE,"STEEL";#N/A,#N/A,TRUE,"INT-Table";#N/A,#N/A,TRUE,"STEEL";#N/A,#N/A,TRUE,"Door"}</definedName>
    <definedName name="COST2_4_1" localSheetId="23" hidden="1">{#N/A,#N/A,TRUE,"Basic";#N/A,#N/A,TRUE,"EXT-TABLE";#N/A,#N/A,TRUE,"STEEL";#N/A,#N/A,TRUE,"INT-Table";#N/A,#N/A,TRUE,"STEEL";#N/A,#N/A,TRUE,"Door"}</definedName>
    <definedName name="COST2_4_1" hidden="1">{#N/A,#N/A,TRUE,"Basic";#N/A,#N/A,TRUE,"EXT-TABLE";#N/A,#N/A,TRUE,"STEEL";#N/A,#N/A,TRUE,"INT-Table";#N/A,#N/A,TRUE,"STEEL";#N/A,#N/A,TRUE,"Door"}</definedName>
    <definedName name="COST2_4_2" localSheetId="5" hidden="1">{#N/A,#N/A,TRUE,"Basic";#N/A,#N/A,TRUE,"EXT-TABLE";#N/A,#N/A,TRUE,"STEEL";#N/A,#N/A,TRUE,"INT-Table";#N/A,#N/A,TRUE,"STEEL";#N/A,#N/A,TRUE,"Door"}</definedName>
    <definedName name="COST2_4_2" localSheetId="3" hidden="1">{#N/A,#N/A,TRUE,"Basic";#N/A,#N/A,TRUE,"EXT-TABLE";#N/A,#N/A,TRUE,"STEEL";#N/A,#N/A,TRUE,"INT-Table";#N/A,#N/A,TRUE,"STEEL";#N/A,#N/A,TRUE,"Door"}</definedName>
    <definedName name="COST2_4_2" localSheetId="24" hidden="1">{#N/A,#N/A,TRUE,"Basic";#N/A,#N/A,TRUE,"EXT-TABLE";#N/A,#N/A,TRUE,"STEEL";#N/A,#N/A,TRUE,"INT-Table";#N/A,#N/A,TRUE,"STEEL";#N/A,#N/A,TRUE,"Door"}</definedName>
    <definedName name="COST2_4_2" localSheetId="4" hidden="1">{#N/A,#N/A,TRUE,"Basic";#N/A,#N/A,TRUE,"EXT-TABLE";#N/A,#N/A,TRUE,"STEEL";#N/A,#N/A,TRUE,"INT-Table";#N/A,#N/A,TRUE,"STEEL";#N/A,#N/A,TRUE,"Door"}</definedName>
    <definedName name="COST2_4_2" localSheetId="0" hidden="1">{#N/A,#N/A,TRUE,"Basic";#N/A,#N/A,TRUE,"EXT-TABLE";#N/A,#N/A,TRUE,"STEEL";#N/A,#N/A,TRUE,"INT-Table";#N/A,#N/A,TRUE,"STEEL";#N/A,#N/A,TRUE,"Door"}</definedName>
    <definedName name="COST2_4_2" localSheetId="23" hidden="1">{#N/A,#N/A,TRUE,"Basic";#N/A,#N/A,TRUE,"EXT-TABLE";#N/A,#N/A,TRUE,"STEEL";#N/A,#N/A,TRUE,"INT-Table";#N/A,#N/A,TRUE,"STEEL";#N/A,#N/A,TRUE,"Door"}</definedName>
    <definedName name="COST2_4_2" hidden="1">{#N/A,#N/A,TRUE,"Basic";#N/A,#N/A,TRUE,"EXT-TABLE";#N/A,#N/A,TRUE,"STEEL";#N/A,#N/A,TRUE,"INT-Table";#N/A,#N/A,TRUE,"STEEL";#N/A,#N/A,TRUE,"Door"}</definedName>
    <definedName name="COST2_5" localSheetId="5" hidden="1">{#N/A,#N/A,TRUE,"Basic";#N/A,#N/A,TRUE,"EXT-TABLE";#N/A,#N/A,TRUE,"STEEL";#N/A,#N/A,TRUE,"INT-Table";#N/A,#N/A,TRUE,"STEEL";#N/A,#N/A,TRUE,"Door"}</definedName>
    <definedName name="COST2_5" localSheetId="3" hidden="1">{#N/A,#N/A,TRUE,"Basic";#N/A,#N/A,TRUE,"EXT-TABLE";#N/A,#N/A,TRUE,"STEEL";#N/A,#N/A,TRUE,"INT-Table";#N/A,#N/A,TRUE,"STEEL";#N/A,#N/A,TRUE,"Door"}</definedName>
    <definedName name="COST2_5" localSheetId="24" hidden="1">{#N/A,#N/A,TRUE,"Basic";#N/A,#N/A,TRUE,"EXT-TABLE";#N/A,#N/A,TRUE,"STEEL";#N/A,#N/A,TRUE,"INT-Table";#N/A,#N/A,TRUE,"STEEL";#N/A,#N/A,TRUE,"Door"}</definedName>
    <definedName name="COST2_5" localSheetId="4" hidden="1">{#N/A,#N/A,TRUE,"Basic";#N/A,#N/A,TRUE,"EXT-TABLE";#N/A,#N/A,TRUE,"STEEL";#N/A,#N/A,TRUE,"INT-Table";#N/A,#N/A,TRUE,"STEEL";#N/A,#N/A,TRUE,"Door"}</definedName>
    <definedName name="COST2_5" localSheetId="0" hidden="1">{#N/A,#N/A,TRUE,"Basic";#N/A,#N/A,TRUE,"EXT-TABLE";#N/A,#N/A,TRUE,"STEEL";#N/A,#N/A,TRUE,"INT-Table";#N/A,#N/A,TRUE,"STEEL";#N/A,#N/A,TRUE,"Door"}</definedName>
    <definedName name="COST2_5" localSheetId="23" hidden="1">{#N/A,#N/A,TRUE,"Basic";#N/A,#N/A,TRUE,"EXT-TABLE";#N/A,#N/A,TRUE,"STEEL";#N/A,#N/A,TRUE,"INT-Table";#N/A,#N/A,TRUE,"STEEL";#N/A,#N/A,TRUE,"Door"}</definedName>
    <definedName name="COST2_5" hidden="1">{#N/A,#N/A,TRUE,"Basic";#N/A,#N/A,TRUE,"EXT-TABLE";#N/A,#N/A,TRUE,"STEEL";#N/A,#N/A,TRUE,"INT-Table";#N/A,#N/A,TRUE,"STEEL";#N/A,#N/A,TRUE,"Door"}</definedName>
    <definedName name="COST2_5_1" localSheetId="5" hidden="1">{#N/A,#N/A,TRUE,"Basic";#N/A,#N/A,TRUE,"EXT-TABLE";#N/A,#N/A,TRUE,"STEEL";#N/A,#N/A,TRUE,"INT-Table";#N/A,#N/A,TRUE,"STEEL";#N/A,#N/A,TRUE,"Door"}</definedName>
    <definedName name="COST2_5_1" localSheetId="3" hidden="1">{#N/A,#N/A,TRUE,"Basic";#N/A,#N/A,TRUE,"EXT-TABLE";#N/A,#N/A,TRUE,"STEEL";#N/A,#N/A,TRUE,"INT-Table";#N/A,#N/A,TRUE,"STEEL";#N/A,#N/A,TRUE,"Door"}</definedName>
    <definedName name="COST2_5_1" localSheetId="24" hidden="1">{#N/A,#N/A,TRUE,"Basic";#N/A,#N/A,TRUE,"EXT-TABLE";#N/A,#N/A,TRUE,"STEEL";#N/A,#N/A,TRUE,"INT-Table";#N/A,#N/A,TRUE,"STEEL";#N/A,#N/A,TRUE,"Door"}</definedName>
    <definedName name="COST2_5_1" localSheetId="4" hidden="1">{#N/A,#N/A,TRUE,"Basic";#N/A,#N/A,TRUE,"EXT-TABLE";#N/A,#N/A,TRUE,"STEEL";#N/A,#N/A,TRUE,"INT-Table";#N/A,#N/A,TRUE,"STEEL";#N/A,#N/A,TRUE,"Door"}</definedName>
    <definedName name="COST2_5_1" localSheetId="0" hidden="1">{#N/A,#N/A,TRUE,"Basic";#N/A,#N/A,TRUE,"EXT-TABLE";#N/A,#N/A,TRUE,"STEEL";#N/A,#N/A,TRUE,"INT-Table";#N/A,#N/A,TRUE,"STEEL";#N/A,#N/A,TRUE,"Door"}</definedName>
    <definedName name="COST2_5_1" localSheetId="23" hidden="1">{#N/A,#N/A,TRUE,"Basic";#N/A,#N/A,TRUE,"EXT-TABLE";#N/A,#N/A,TRUE,"STEEL";#N/A,#N/A,TRUE,"INT-Table";#N/A,#N/A,TRUE,"STEEL";#N/A,#N/A,TRUE,"Door"}</definedName>
    <definedName name="COST2_5_1" hidden="1">{#N/A,#N/A,TRUE,"Basic";#N/A,#N/A,TRUE,"EXT-TABLE";#N/A,#N/A,TRUE,"STEEL";#N/A,#N/A,TRUE,"INT-Table";#N/A,#N/A,TRUE,"STEEL";#N/A,#N/A,TRUE,"Door"}</definedName>
    <definedName name="COST2_5_2" localSheetId="5" hidden="1">{#N/A,#N/A,TRUE,"Basic";#N/A,#N/A,TRUE,"EXT-TABLE";#N/A,#N/A,TRUE,"STEEL";#N/A,#N/A,TRUE,"INT-Table";#N/A,#N/A,TRUE,"STEEL";#N/A,#N/A,TRUE,"Door"}</definedName>
    <definedName name="COST2_5_2" localSheetId="3" hidden="1">{#N/A,#N/A,TRUE,"Basic";#N/A,#N/A,TRUE,"EXT-TABLE";#N/A,#N/A,TRUE,"STEEL";#N/A,#N/A,TRUE,"INT-Table";#N/A,#N/A,TRUE,"STEEL";#N/A,#N/A,TRUE,"Door"}</definedName>
    <definedName name="COST2_5_2" localSheetId="24" hidden="1">{#N/A,#N/A,TRUE,"Basic";#N/A,#N/A,TRUE,"EXT-TABLE";#N/A,#N/A,TRUE,"STEEL";#N/A,#N/A,TRUE,"INT-Table";#N/A,#N/A,TRUE,"STEEL";#N/A,#N/A,TRUE,"Door"}</definedName>
    <definedName name="COST2_5_2" localSheetId="4" hidden="1">{#N/A,#N/A,TRUE,"Basic";#N/A,#N/A,TRUE,"EXT-TABLE";#N/A,#N/A,TRUE,"STEEL";#N/A,#N/A,TRUE,"INT-Table";#N/A,#N/A,TRUE,"STEEL";#N/A,#N/A,TRUE,"Door"}</definedName>
    <definedName name="COST2_5_2" localSheetId="0" hidden="1">{#N/A,#N/A,TRUE,"Basic";#N/A,#N/A,TRUE,"EXT-TABLE";#N/A,#N/A,TRUE,"STEEL";#N/A,#N/A,TRUE,"INT-Table";#N/A,#N/A,TRUE,"STEEL";#N/A,#N/A,TRUE,"Door"}</definedName>
    <definedName name="COST2_5_2" localSheetId="23" hidden="1">{#N/A,#N/A,TRUE,"Basic";#N/A,#N/A,TRUE,"EXT-TABLE";#N/A,#N/A,TRUE,"STEEL";#N/A,#N/A,TRUE,"INT-Table";#N/A,#N/A,TRUE,"STEEL";#N/A,#N/A,TRUE,"Door"}</definedName>
    <definedName name="COST2_5_2" hidden="1">{#N/A,#N/A,TRUE,"Basic";#N/A,#N/A,TRUE,"EXT-TABLE";#N/A,#N/A,TRUE,"STEEL";#N/A,#N/A,TRUE,"INT-Table";#N/A,#N/A,TRUE,"STEEL";#N/A,#N/A,TRUE,"Door"}</definedName>
    <definedName name="cost3" localSheetId="5" hidden="1">{#N/A,#N/A,TRUE,"Basic";#N/A,#N/A,TRUE,"EXT-TABLE";#N/A,#N/A,TRUE,"STEEL";#N/A,#N/A,TRUE,"INT-Table";#N/A,#N/A,TRUE,"STEEL";#N/A,#N/A,TRUE,"Door"}</definedName>
    <definedName name="cost3" localSheetId="3" hidden="1">{#N/A,#N/A,TRUE,"Basic";#N/A,#N/A,TRUE,"EXT-TABLE";#N/A,#N/A,TRUE,"STEEL";#N/A,#N/A,TRUE,"INT-Table";#N/A,#N/A,TRUE,"STEEL";#N/A,#N/A,TRUE,"Door"}</definedName>
    <definedName name="cost3" localSheetId="24" hidden="1">{#N/A,#N/A,TRUE,"Basic";#N/A,#N/A,TRUE,"EXT-TABLE";#N/A,#N/A,TRUE,"STEEL";#N/A,#N/A,TRUE,"INT-Table";#N/A,#N/A,TRUE,"STEEL";#N/A,#N/A,TRUE,"Door"}</definedName>
    <definedName name="cost3" localSheetId="4" hidden="1">{#N/A,#N/A,TRUE,"Basic";#N/A,#N/A,TRUE,"EXT-TABLE";#N/A,#N/A,TRUE,"STEEL";#N/A,#N/A,TRUE,"INT-Table";#N/A,#N/A,TRUE,"STEEL";#N/A,#N/A,TRUE,"Door"}</definedName>
    <definedName name="cost3" localSheetId="0" hidden="1">{#N/A,#N/A,TRUE,"Basic";#N/A,#N/A,TRUE,"EXT-TABLE";#N/A,#N/A,TRUE,"STEEL";#N/A,#N/A,TRUE,"INT-Table";#N/A,#N/A,TRUE,"STEEL";#N/A,#N/A,TRUE,"Door"}</definedName>
    <definedName name="cost3" localSheetId="23" hidden="1">{#N/A,#N/A,TRUE,"Basic";#N/A,#N/A,TRUE,"EXT-TABLE";#N/A,#N/A,TRUE,"STEEL";#N/A,#N/A,TRUE,"INT-Table";#N/A,#N/A,TRUE,"STEEL";#N/A,#N/A,TRUE,"Door"}</definedName>
    <definedName name="cost3" hidden="1">{#N/A,#N/A,TRUE,"Basic";#N/A,#N/A,TRUE,"EXT-TABLE";#N/A,#N/A,TRUE,"STEEL";#N/A,#N/A,TRUE,"INT-Table";#N/A,#N/A,TRUE,"STEEL";#N/A,#N/A,TRUE,"Door"}</definedName>
    <definedName name="cover" localSheetId="6" hidden="1">#REF!</definedName>
    <definedName name="cover" localSheetId="7" hidden="1">#REF!</definedName>
    <definedName name="cover" localSheetId="17" hidden="1">#REF!</definedName>
    <definedName name="cover" localSheetId="18" hidden="1">#REF!</definedName>
    <definedName name="cover" localSheetId="19" hidden="1">#REF!</definedName>
    <definedName name="cover" localSheetId="20" hidden="1">#REF!</definedName>
    <definedName name="cover" localSheetId="8" hidden="1">#REF!</definedName>
    <definedName name="cover" localSheetId="9" hidden="1">#REF!</definedName>
    <definedName name="cover" localSheetId="10" hidden="1">#REF!</definedName>
    <definedName name="cover" localSheetId="11" hidden="1">#REF!</definedName>
    <definedName name="cover" localSheetId="12" hidden="1">#REF!</definedName>
    <definedName name="cover" localSheetId="13" hidden="1">#REF!</definedName>
    <definedName name="cover" localSheetId="14" hidden="1">#REF!</definedName>
    <definedName name="cover" localSheetId="15" hidden="1">#REF!</definedName>
    <definedName name="cover" localSheetId="16" hidden="1">#REF!</definedName>
    <definedName name="cover" localSheetId="5" hidden="1">#REF!</definedName>
    <definedName name="cover" localSheetId="3" hidden="1">#REF!</definedName>
    <definedName name="cover" localSheetId="24" hidden="1">#REF!</definedName>
    <definedName name="cover" localSheetId="23" hidden="1">#REF!</definedName>
    <definedName name="cover" hidden="1">#REF!</definedName>
    <definedName name="cpf" localSheetId="5" hidden="1">{#N/A,#N/A,TRUE,"Basic";#N/A,#N/A,TRUE,"EXT-TABLE";#N/A,#N/A,TRUE,"STEEL";#N/A,#N/A,TRUE,"INT-Table";#N/A,#N/A,TRUE,"STEEL";#N/A,#N/A,TRUE,"Door"}</definedName>
    <definedName name="cpf" localSheetId="3" hidden="1">{#N/A,#N/A,TRUE,"Basic";#N/A,#N/A,TRUE,"EXT-TABLE";#N/A,#N/A,TRUE,"STEEL";#N/A,#N/A,TRUE,"INT-Table";#N/A,#N/A,TRUE,"STEEL";#N/A,#N/A,TRUE,"Door"}</definedName>
    <definedName name="cpf" localSheetId="24" hidden="1">{#N/A,#N/A,TRUE,"Basic";#N/A,#N/A,TRUE,"EXT-TABLE";#N/A,#N/A,TRUE,"STEEL";#N/A,#N/A,TRUE,"INT-Table";#N/A,#N/A,TRUE,"STEEL";#N/A,#N/A,TRUE,"Door"}</definedName>
    <definedName name="cpf" localSheetId="4" hidden="1">{#N/A,#N/A,TRUE,"Basic";#N/A,#N/A,TRUE,"EXT-TABLE";#N/A,#N/A,TRUE,"STEEL";#N/A,#N/A,TRUE,"INT-Table";#N/A,#N/A,TRUE,"STEEL";#N/A,#N/A,TRUE,"Door"}</definedName>
    <definedName name="cpf" localSheetId="0" hidden="1">{#N/A,#N/A,TRUE,"Basic";#N/A,#N/A,TRUE,"EXT-TABLE";#N/A,#N/A,TRUE,"STEEL";#N/A,#N/A,TRUE,"INT-Table";#N/A,#N/A,TRUE,"STEEL";#N/A,#N/A,TRUE,"Door"}</definedName>
    <definedName name="cpf" localSheetId="23" hidden="1">{#N/A,#N/A,TRUE,"Basic";#N/A,#N/A,TRUE,"EXT-TABLE";#N/A,#N/A,TRUE,"STEEL";#N/A,#N/A,TRUE,"INT-Table";#N/A,#N/A,TRUE,"STEEL";#N/A,#N/A,TRUE,"Door"}</definedName>
    <definedName name="cpf" hidden="1">{#N/A,#N/A,TRUE,"Basic";#N/A,#N/A,TRUE,"EXT-TABLE";#N/A,#N/A,TRUE,"STEEL";#N/A,#N/A,TRUE,"INT-Table";#N/A,#N/A,TRUE,"STEEL";#N/A,#N/A,TRUE,"Door"}</definedName>
    <definedName name="cpf_1" localSheetId="5" hidden="1">{#N/A,#N/A,TRUE,"Basic";#N/A,#N/A,TRUE,"EXT-TABLE";#N/A,#N/A,TRUE,"STEEL";#N/A,#N/A,TRUE,"INT-Table";#N/A,#N/A,TRUE,"STEEL";#N/A,#N/A,TRUE,"Door"}</definedName>
    <definedName name="cpf_1" localSheetId="3" hidden="1">{#N/A,#N/A,TRUE,"Basic";#N/A,#N/A,TRUE,"EXT-TABLE";#N/A,#N/A,TRUE,"STEEL";#N/A,#N/A,TRUE,"INT-Table";#N/A,#N/A,TRUE,"STEEL";#N/A,#N/A,TRUE,"Door"}</definedName>
    <definedName name="cpf_1" localSheetId="24" hidden="1">{#N/A,#N/A,TRUE,"Basic";#N/A,#N/A,TRUE,"EXT-TABLE";#N/A,#N/A,TRUE,"STEEL";#N/A,#N/A,TRUE,"INT-Table";#N/A,#N/A,TRUE,"STEEL";#N/A,#N/A,TRUE,"Door"}</definedName>
    <definedName name="cpf_1" localSheetId="4" hidden="1">{#N/A,#N/A,TRUE,"Basic";#N/A,#N/A,TRUE,"EXT-TABLE";#N/A,#N/A,TRUE,"STEEL";#N/A,#N/A,TRUE,"INT-Table";#N/A,#N/A,TRUE,"STEEL";#N/A,#N/A,TRUE,"Door"}</definedName>
    <definedName name="cpf_1" localSheetId="0" hidden="1">{#N/A,#N/A,TRUE,"Basic";#N/A,#N/A,TRUE,"EXT-TABLE";#N/A,#N/A,TRUE,"STEEL";#N/A,#N/A,TRUE,"INT-Table";#N/A,#N/A,TRUE,"STEEL";#N/A,#N/A,TRUE,"Door"}</definedName>
    <definedName name="cpf_1" localSheetId="23" hidden="1">{#N/A,#N/A,TRUE,"Basic";#N/A,#N/A,TRUE,"EXT-TABLE";#N/A,#N/A,TRUE,"STEEL";#N/A,#N/A,TRUE,"INT-Table";#N/A,#N/A,TRUE,"STEEL";#N/A,#N/A,TRUE,"Door"}</definedName>
    <definedName name="cpf_1" hidden="1">{#N/A,#N/A,TRUE,"Basic";#N/A,#N/A,TRUE,"EXT-TABLE";#N/A,#N/A,TRUE,"STEEL";#N/A,#N/A,TRUE,"INT-Table";#N/A,#N/A,TRUE,"STEEL";#N/A,#N/A,TRUE,"Door"}</definedName>
    <definedName name="cpf_1_1" localSheetId="5" hidden="1">{#N/A,#N/A,TRUE,"Basic";#N/A,#N/A,TRUE,"EXT-TABLE";#N/A,#N/A,TRUE,"STEEL";#N/A,#N/A,TRUE,"INT-Table";#N/A,#N/A,TRUE,"STEEL";#N/A,#N/A,TRUE,"Door"}</definedName>
    <definedName name="cpf_1_1" localSheetId="3" hidden="1">{#N/A,#N/A,TRUE,"Basic";#N/A,#N/A,TRUE,"EXT-TABLE";#N/A,#N/A,TRUE,"STEEL";#N/A,#N/A,TRUE,"INT-Table";#N/A,#N/A,TRUE,"STEEL";#N/A,#N/A,TRUE,"Door"}</definedName>
    <definedName name="cpf_1_1" localSheetId="24" hidden="1">{#N/A,#N/A,TRUE,"Basic";#N/A,#N/A,TRUE,"EXT-TABLE";#N/A,#N/A,TRUE,"STEEL";#N/A,#N/A,TRUE,"INT-Table";#N/A,#N/A,TRUE,"STEEL";#N/A,#N/A,TRUE,"Door"}</definedName>
    <definedName name="cpf_1_1" localSheetId="4" hidden="1">{#N/A,#N/A,TRUE,"Basic";#N/A,#N/A,TRUE,"EXT-TABLE";#N/A,#N/A,TRUE,"STEEL";#N/A,#N/A,TRUE,"INT-Table";#N/A,#N/A,TRUE,"STEEL";#N/A,#N/A,TRUE,"Door"}</definedName>
    <definedName name="cpf_1_1" localSheetId="0" hidden="1">{#N/A,#N/A,TRUE,"Basic";#N/A,#N/A,TRUE,"EXT-TABLE";#N/A,#N/A,TRUE,"STEEL";#N/A,#N/A,TRUE,"INT-Table";#N/A,#N/A,TRUE,"STEEL";#N/A,#N/A,TRUE,"Door"}</definedName>
    <definedName name="cpf_1_1" localSheetId="23" hidden="1">{#N/A,#N/A,TRUE,"Basic";#N/A,#N/A,TRUE,"EXT-TABLE";#N/A,#N/A,TRUE,"STEEL";#N/A,#N/A,TRUE,"INT-Table";#N/A,#N/A,TRUE,"STEEL";#N/A,#N/A,TRUE,"Door"}</definedName>
    <definedName name="cpf_1_1" hidden="1">{#N/A,#N/A,TRUE,"Basic";#N/A,#N/A,TRUE,"EXT-TABLE";#N/A,#N/A,TRUE,"STEEL";#N/A,#N/A,TRUE,"INT-Table";#N/A,#N/A,TRUE,"STEEL";#N/A,#N/A,TRUE,"Door"}</definedName>
    <definedName name="cpf_1_2" localSheetId="5" hidden="1">{#N/A,#N/A,TRUE,"Basic";#N/A,#N/A,TRUE,"EXT-TABLE";#N/A,#N/A,TRUE,"STEEL";#N/A,#N/A,TRUE,"INT-Table";#N/A,#N/A,TRUE,"STEEL";#N/A,#N/A,TRUE,"Door"}</definedName>
    <definedName name="cpf_1_2" localSheetId="3" hidden="1">{#N/A,#N/A,TRUE,"Basic";#N/A,#N/A,TRUE,"EXT-TABLE";#N/A,#N/A,TRUE,"STEEL";#N/A,#N/A,TRUE,"INT-Table";#N/A,#N/A,TRUE,"STEEL";#N/A,#N/A,TRUE,"Door"}</definedName>
    <definedName name="cpf_1_2" localSheetId="24" hidden="1">{#N/A,#N/A,TRUE,"Basic";#N/A,#N/A,TRUE,"EXT-TABLE";#N/A,#N/A,TRUE,"STEEL";#N/A,#N/A,TRUE,"INT-Table";#N/A,#N/A,TRUE,"STEEL";#N/A,#N/A,TRUE,"Door"}</definedName>
    <definedName name="cpf_1_2" localSheetId="4" hidden="1">{#N/A,#N/A,TRUE,"Basic";#N/A,#N/A,TRUE,"EXT-TABLE";#N/A,#N/A,TRUE,"STEEL";#N/A,#N/A,TRUE,"INT-Table";#N/A,#N/A,TRUE,"STEEL";#N/A,#N/A,TRUE,"Door"}</definedName>
    <definedName name="cpf_1_2" localSheetId="0" hidden="1">{#N/A,#N/A,TRUE,"Basic";#N/A,#N/A,TRUE,"EXT-TABLE";#N/A,#N/A,TRUE,"STEEL";#N/A,#N/A,TRUE,"INT-Table";#N/A,#N/A,TRUE,"STEEL";#N/A,#N/A,TRUE,"Door"}</definedName>
    <definedName name="cpf_1_2" localSheetId="23" hidden="1">{#N/A,#N/A,TRUE,"Basic";#N/A,#N/A,TRUE,"EXT-TABLE";#N/A,#N/A,TRUE,"STEEL";#N/A,#N/A,TRUE,"INT-Table";#N/A,#N/A,TRUE,"STEEL";#N/A,#N/A,TRUE,"Door"}</definedName>
    <definedName name="cpf_1_2" hidden="1">{#N/A,#N/A,TRUE,"Basic";#N/A,#N/A,TRUE,"EXT-TABLE";#N/A,#N/A,TRUE,"STEEL";#N/A,#N/A,TRUE,"INT-Table";#N/A,#N/A,TRUE,"STEEL";#N/A,#N/A,TRUE,"Door"}</definedName>
    <definedName name="cpf_2" localSheetId="5" hidden="1">{#N/A,#N/A,TRUE,"Basic";#N/A,#N/A,TRUE,"EXT-TABLE";#N/A,#N/A,TRUE,"STEEL";#N/A,#N/A,TRUE,"INT-Table";#N/A,#N/A,TRUE,"STEEL";#N/A,#N/A,TRUE,"Door"}</definedName>
    <definedName name="cpf_2" localSheetId="3" hidden="1">{#N/A,#N/A,TRUE,"Basic";#N/A,#N/A,TRUE,"EXT-TABLE";#N/A,#N/A,TRUE,"STEEL";#N/A,#N/A,TRUE,"INT-Table";#N/A,#N/A,TRUE,"STEEL";#N/A,#N/A,TRUE,"Door"}</definedName>
    <definedName name="cpf_2" localSheetId="24" hidden="1">{#N/A,#N/A,TRUE,"Basic";#N/A,#N/A,TRUE,"EXT-TABLE";#N/A,#N/A,TRUE,"STEEL";#N/A,#N/A,TRUE,"INT-Table";#N/A,#N/A,TRUE,"STEEL";#N/A,#N/A,TRUE,"Door"}</definedName>
    <definedName name="cpf_2" localSheetId="4" hidden="1">{#N/A,#N/A,TRUE,"Basic";#N/A,#N/A,TRUE,"EXT-TABLE";#N/A,#N/A,TRUE,"STEEL";#N/A,#N/A,TRUE,"INT-Table";#N/A,#N/A,TRUE,"STEEL";#N/A,#N/A,TRUE,"Door"}</definedName>
    <definedName name="cpf_2" localSheetId="0" hidden="1">{#N/A,#N/A,TRUE,"Basic";#N/A,#N/A,TRUE,"EXT-TABLE";#N/A,#N/A,TRUE,"STEEL";#N/A,#N/A,TRUE,"INT-Table";#N/A,#N/A,TRUE,"STEEL";#N/A,#N/A,TRUE,"Door"}</definedName>
    <definedName name="cpf_2" localSheetId="23" hidden="1">{#N/A,#N/A,TRUE,"Basic";#N/A,#N/A,TRUE,"EXT-TABLE";#N/A,#N/A,TRUE,"STEEL";#N/A,#N/A,TRUE,"INT-Table";#N/A,#N/A,TRUE,"STEEL";#N/A,#N/A,TRUE,"Door"}</definedName>
    <definedName name="cpf_2" hidden="1">{#N/A,#N/A,TRUE,"Basic";#N/A,#N/A,TRUE,"EXT-TABLE";#N/A,#N/A,TRUE,"STEEL";#N/A,#N/A,TRUE,"INT-Table";#N/A,#N/A,TRUE,"STEEL";#N/A,#N/A,TRUE,"Door"}</definedName>
    <definedName name="cpf_2_1" localSheetId="5" hidden="1">{#N/A,#N/A,TRUE,"Basic";#N/A,#N/A,TRUE,"EXT-TABLE";#N/A,#N/A,TRUE,"STEEL";#N/A,#N/A,TRUE,"INT-Table";#N/A,#N/A,TRUE,"STEEL";#N/A,#N/A,TRUE,"Door"}</definedName>
    <definedName name="cpf_2_1" localSheetId="3" hidden="1">{#N/A,#N/A,TRUE,"Basic";#N/A,#N/A,TRUE,"EXT-TABLE";#N/A,#N/A,TRUE,"STEEL";#N/A,#N/A,TRUE,"INT-Table";#N/A,#N/A,TRUE,"STEEL";#N/A,#N/A,TRUE,"Door"}</definedName>
    <definedName name="cpf_2_1" localSheetId="24" hidden="1">{#N/A,#N/A,TRUE,"Basic";#N/A,#N/A,TRUE,"EXT-TABLE";#N/A,#N/A,TRUE,"STEEL";#N/A,#N/A,TRUE,"INT-Table";#N/A,#N/A,TRUE,"STEEL";#N/A,#N/A,TRUE,"Door"}</definedName>
    <definedName name="cpf_2_1" localSheetId="4" hidden="1">{#N/A,#N/A,TRUE,"Basic";#N/A,#N/A,TRUE,"EXT-TABLE";#N/A,#N/A,TRUE,"STEEL";#N/A,#N/A,TRUE,"INT-Table";#N/A,#N/A,TRUE,"STEEL";#N/A,#N/A,TRUE,"Door"}</definedName>
    <definedName name="cpf_2_1" localSheetId="0" hidden="1">{#N/A,#N/A,TRUE,"Basic";#N/A,#N/A,TRUE,"EXT-TABLE";#N/A,#N/A,TRUE,"STEEL";#N/A,#N/A,TRUE,"INT-Table";#N/A,#N/A,TRUE,"STEEL";#N/A,#N/A,TRUE,"Door"}</definedName>
    <definedName name="cpf_2_1" localSheetId="23" hidden="1">{#N/A,#N/A,TRUE,"Basic";#N/A,#N/A,TRUE,"EXT-TABLE";#N/A,#N/A,TRUE,"STEEL";#N/A,#N/A,TRUE,"INT-Table";#N/A,#N/A,TRUE,"STEEL";#N/A,#N/A,TRUE,"Door"}</definedName>
    <definedName name="cpf_2_1" hidden="1">{#N/A,#N/A,TRUE,"Basic";#N/A,#N/A,TRUE,"EXT-TABLE";#N/A,#N/A,TRUE,"STEEL";#N/A,#N/A,TRUE,"INT-Table";#N/A,#N/A,TRUE,"STEEL";#N/A,#N/A,TRUE,"Door"}</definedName>
    <definedName name="cpf_2_2" localSheetId="5" hidden="1">{#N/A,#N/A,TRUE,"Basic";#N/A,#N/A,TRUE,"EXT-TABLE";#N/A,#N/A,TRUE,"STEEL";#N/A,#N/A,TRUE,"INT-Table";#N/A,#N/A,TRUE,"STEEL";#N/A,#N/A,TRUE,"Door"}</definedName>
    <definedName name="cpf_2_2" localSheetId="3" hidden="1">{#N/A,#N/A,TRUE,"Basic";#N/A,#N/A,TRUE,"EXT-TABLE";#N/A,#N/A,TRUE,"STEEL";#N/A,#N/A,TRUE,"INT-Table";#N/A,#N/A,TRUE,"STEEL";#N/A,#N/A,TRUE,"Door"}</definedName>
    <definedName name="cpf_2_2" localSheetId="24" hidden="1">{#N/A,#N/A,TRUE,"Basic";#N/A,#N/A,TRUE,"EXT-TABLE";#N/A,#N/A,TRUE,"STEEL";#N/A,#N/A,TRUE,"INT-Table";#N/A,#N/A,TRUE,"STEEL";#N/A,#N/A,TRUE,"Door"}</definedName>
    <definedName name="cpf_2_2" localSheetId="4" hidden="1">{#N/A,#N/A,TRUE,"Basic";#N/A,#N/A,TRUE,"EXT-TABLE";#N/A,#N/A,TRUE,"STEEL";#N/A,#N/A,TRUE,"INT-Table";#N/A,#N/A,TRUE,"STEEL";#N/A,#N/A,TRUE,"Door"}</definedName>
    <definedName name="cpf_2_2" localSheetId="0" hidden="1">{#N/A,#N/A,TRUE,"Basic";#N/A,#N/A,TRUE,"EXT-TABLE";#N/A,#N/A,TRUE,"STEEL";#N/A,#N/A,TRUE,"INT-Table";#N/A,#N/A,TRUE,"STEEL";#N/A,#N/A,TRUE,"Door"}</definedName>
    <definedName name="cpf_2_2" localSheetId="23" hidden="1">{#N/A,#N/A,TRUE,"Basic";#N/A,#N/A,TRUE,"EXT-TABLE";#N/A,#N/A,TRUE,"STEEL";#N/A,#N/A,TRUE,"INT-Table";#N/A,#N/A,TRUE,"STEEL";#N/A,#N/A,TRUE,"Door"}</definedName>
    <definedName name="cpf_2_2" hidden="1">{#N/A,#N/A,TRUE,"Basic";#N/A,#N/A,TRUE,"EXT-TABLE";#N/A,#N/A,TRUE,"STEEL";#N/A,#N/A,TRUE,"INT-Table";#N/A,#N/A,TRUE,"STEEL";#N/A,#N/A,TRUE,"Door"}</definedName>
    <definedName name="cpf_3" localSheetId="5" hidden="1">{#N/A,#N/A,TRUE,"Basic";#N/A,#N/A,TRUE,"EXT-TABLE";#N/A,#N/A,TRUE,"STEEL";#N/A,#N/A,TRUE,"INT-Table";#N/A,#N/A,TRUE,"STEEL";#N/A,#N/A,TRUE,"Door"}</definedName>
    <definedName name="cpf_3" localSheetId="3" hidden="1">{#N/A,#N/A,TRUE,"Basic";#N/A,#N/A,TRUE,"EXT-TABLE";#N/A,#N/A,TRUE,"STEEL";#N/A,#N/A,TRUE,"INT-Table";#N/A,#N/A,TRUE,"STEEL";#N/A,#N/A,TRUE,"Door"}</definedName>
    <definedName name="cpf_3" localSheetId="24" hidden="1">{#N/A,#N/A,TRUE,"Basic";#N/A,#N/A,TRUE,"EXT-TABLE";#N/A,#N/A,TRUE,"STEEL";#N/A,#N/A,TRUE,"INT-Table";#N/A,#N/A,TRUE,"STEEL";#N/A,#N/A,TRUE,"Door"}</definedName>
    <definedName name="cpf_3" localSheetId="4" hidden="1">{#N/A,#N/A,TRUE,"Basic";#N/A,#N/A,TRUE,"EXT-TABLE";#N/A,#N/A,TRUE,"STEEL";#N/A,#N/A,TRUE,"INT-Table";#N/A,#N/A,TRUE,"STEEL";#N/A,#N/A,TRUE,"Door"}</definedName>
    <definedName name="cpf_3" localSheetId="0" hidden="1">{#N/A,#N/A,TRUE,"Basic";#N/A,#N/A,TRUE,"EXT-TABLE";#N/A,#N/A,TRUE,"STEEL";#N/A,#N/A,TRUE,"INT-Table";#N/A,#N/A,TRUE,"STEEL";#N/A,#N/A,TRUE,"Door"}</definedName>
    <definedName name="cpf_3" localSheetId="23" hidden="1">{#N/A,#N/A,TRUE,"Basic";#N/A,#N/A,TRUE,"EXT-TABLE";#N/A,#N/A,TRUE,"STEEL";#N/A,#N/A,TRUE,"INT-Table";#N/A,#N/A,TRUE,"STEEL";#N/A,#N/A,TRUE,"Door"}</definedName>
    <definedName name="cpf_3" hidden="1">{#N/A,#N/A,TRUE,"Basic";#N/A,#N/A,TRUE,"EXT-TABLE";#N/A,#N/A,TRUE,"STEEL";#N/A,#N/A,TRUE,"INT-Table";#N/A,#N/A,TRUE,"STEEL";#N/A,#N/A,TRUE,"Door"}</definedName>
    <definedName name="cpf_3_1" localSheetId="5" hidden="1">{#N/A,#N/A,TRUE,"Basic";#N/A,#N/A,TRUE,"EXT-TABLE";#N/A,#N/A,TRUE,"STEEL";#N/A,#N/A,TRUE,"INT-Table";#N/A,#N/A,TRUE,"STEEL";#N/A,#N/A,TRUE,"Door"}</definedName>
    <definedName name="cpf_3_1" localSheetId="3" hidden="1">{#N/A,#N/A,TRUE,"Basic";#N/A,#N/A,TRUE,"EXT-TABLE";#N/A,#N/A,TRUE,"STEEL";#N/A,#N/A,TRUE,"INT-Table";#N/A,#N/A,TRUE,"STEEL";#N/A,#N/A,TRUE,"Door"}</definedName>
    <definedName name="cpf_3_1" localSheetId="24" hidden="1">{#N/A,#N/A,TRUE,"Basic";#N/A,#N/A,TRUE,"EXT-TABLE";#N/A,#N/A,TRUE,"STEEL";#N/A,#N/A,TRUE,"INT-Table";#N/A,#N/A,TRUE,"STEEL";#N/A,#N/A,TRUE,"Door"}</definedName>
    <definedName name="cpf_3_1" localSheetId="4" hidden="1">{#N/A,#N/A,TRUE,"Basic";#N/A,#N/A,TRUE,"EXT-TABLE";#N/A,#N/A,TRUE,"STEEL";#N/A,#N/A,TRUE,"INT-Table";#N/A,#N/A,TRUE,"STEEL";#N/A,#N/A,TRUE,"Door"}</definedName>
    <definedName name="cpf_3_1" localSheetId="0" hidden="1">{#N/A,#N/A,TRUE,"Basic";#N/A,#N/A,TRUE,"EXT-TABLE";#N/A,#N/A,TRUE,"STEEL";#N/A,#N/A,TRUE,"INT-Table";#N/A,#N/A,TRUE,"STEEL";#N/A,#N/A,TRUE,"Door"}</definedName>
    <definedName name="cpf_3_1" localSheetId="23" hidden="1">{#N/A,#N/A,TRUE,"Basic";#N/A,#N/A,TRUE,"EXT-TABLE";#N/A,#N/A,TRUE,"STEEL";#N/A,#N/A,TRUE,"INT-Table";#N/A,#N/A,TRUE,"STEEL";#N/A,#N/A,TRUE,"Door"}</definedName>
    <definedName name="cpf_3_1" hidden="1">{#N/A,#N/A,TRUE,"Basic";#N/A,#N/A,TRUE,"EXT-TABLE";#N/A,#N/A,TRUE,"STEEL";#N/A,#N/A,TRUE,"INT-Table";#N/A,#N/A,TRUE,"STEEL";#N/A,#N/A,TRUE,"Door"}</definedName>
    <definedName name="cpf_3_2" localSheetId="5" hidden="1">{#N/A,#N/A,TRUE,"Basic";#N/A,#N/A,TRUE,"EXT-TABLE";#N/A,#N/A,TRUE,"STEEL";#N/A,#N/A,TRUE,"INT-Table";#N/A,#N/A,TRUE,"STEEL";#N/A,#N/A,TRUE,"Door"}</definedName>
    <definedName name="cpf_3_2" localSheetId="3" hidden="1">{#N/A,#N/A,TRUE,"Basic";#N/A,#N/A,TRUE,"EXT-TABLE";#N/A,#N/A,TRUE,"STEEL";#N/A,#N/A,TRUE,"INT-Table";#N/A,#N/A,TRUE,"STEEL";#N/A,#N/A,TRUE,"Door"}</definedName>
    <definedName name="cpf_3_2" localSheetId="24" hidden="1">{#N/A,#N/A,TRUE,"Basic";#N/A,#N/A,TRUE,"EXT-TABLE";#N/A,#N/A,TRUE,"STEEL";#N/A,#N/A,TRUE,"INT-Table";#N/A,#N/A,TRUE,"STEEL";#N/A,#N/A,TRUE,"Door"}</definedName>
    <definedName name="cpf_3_2" localSheetId="4" hidden="1">{#N/A,#N/A,TRUE,"Basic";#N/A,#N/A,TRUE,"EXT-TABLE";#N/A,#N/A,TRUE,"STEEL";#N/A,#N/A,TRUE,"INT-Table";#N/A,#N/A,TRUE,"STEEL";#N/A,#N/A,TRUE,"Door"}</definedName>
    <definedName name="cpf_3_2" localSheetId="0" hidden="1">{#N/A,#N/A,TRUE,"Basic";#N/A,#N/A,TRUE,"EXT-TABLE";#N/A,#N/A,TRUE,"STEEL";#N/A,#N/A,TRUE,"INT-Table";#N/A,#N/A,TRUE,"STEEL";#N/A,#N/A,TRUE,"Door"}</definedName>
    <definedName name="cpf_3_2" localSheetId="23" hidden="1">{#N/A,#N/A,TRUE,"Basic";#N/A,#N/A,TRUE,"EXT-TABLE";#N/A,#N/A,TRUE,"STEEL";#N/A,#N/A,TRUE,"INT-Table";#N/A,#N/A,TRUE,"STEEL";#N/A,#N/A,TRUE,"Door"}</definedName>
    <definedName name="cpf_3_2" hidden="1">{#N/A,#N/A,TRUE,"Basic";#N/A,#N/A,TRUE,"EXT-TABLE";#N/A,#N/A,TRUE,"STEEL";#N/A,#N/A,TRUE,"INT-Table";#N/A,#N/A,TRUE,"STEEL";#N/A,#N/A,TRUE,"Door"}</definedName>
    <definedName name="cpf_4" localSheetId="5" hidden="1">{#N/A,#N/A,TRUE,"Basic";#N/A,#N/A,TRUE,"EXT-TABLE";#N/A,#N/A,TRUE,"STEEL";#N/A,#N/A,TRUE,"INT-Table";#N/A,#N/A,TRUE,"STEEL";#N/A,#N/A,TRUE,"Door"}</definedName>
    <definedName name="cpf_4" localSheetId="3" hidden="1">{#N/A,#N/A,TRUE,"Basic";#N/A,#N/A,TRUE,"EXT-TABLE";#N/A,#N/A,TRUE,"STEEL";#N/A,#N/A,TRUE,"INT-Table";#N/A,#N/A,TRUE,"STEEL";#N/A,#N/A,TRUE,"Door"}</definedName>
    <definedName name="cpf_4" localSheetId="24" hidden="1">{#N/A,#N/A,TRUE,"Basic";#N/A,#N/A,TRUE,"EXT-TABLE";#N/A,#N/A,TRUE,"STEEL";#N/A,#N/A,TRUE,"INT-Table";#N/A,#N/A,TRUE,"STEEL";#N/A,#N/A,TRUE,"Door"}</definedName>
    <definedName name="cpf_4" localSheetId="4" hidden="1">{#N/A,#N/A,TRUE,"Basic";#N/A,#N/A,TRUE,"EXT-TABLE";#N/A,#N/A,TRUE,"STEEL";#N/A,#N/A,TRUE,"INT-Table";#N/A,#N/A,TRUE,"STEEL";#N/A,#N/A,TRUE,"Door"}</definedName>
    <definedName name="cpf_4" localSheetId="0" hidden="1">{#N/A,#N/A,TRUE,"Basic";#N/A,#N/A,TRUE,"EXT-TABLE";#N/A,#N/A,TRUE,"STEEL";#N/A,#N/A,TRUE,"INT-Table";#N/A,#N/A,TRUE,"STEEL";#N/A,#N/A,TRUE,"Door"}</definedName>
    <definedName name="cpf_4" localSheetId="23" hidden="1">{#N/A,#N/A,TRUE,"Basic";#N/A,#N/A,TRUE,"EXT-TABLE";#N/A,#N/A,TRUE,"STEEL";#N/A,#N/A,TRUE,"INT-Table";#N/A,#N/A,TRUE,"STEEL";#N/A,#N/A,TRUE,"Door"}</definedName>
    <definedName name="cpf_4" hidden="1">{#N/A,#N/A,TRUE,"Basic";#N/A,#N/A,TRUE,"EXT-TABLE";#N/A,#N/A,TRUE,"STEEL";#N/A,#N/A,TRUE,"INT-Table";#N/A,#N/A,TRUE,"STEEL";#N/A,#N/A,TRUE,"Door"}</definedName>
    <definedName name="cpf_4_1" localSheetId="5" hidden="1">{#N/A,#N/A,TRUE,"Basic";#N/A,#N/A,TRUE,"EXT-TABLE";#N/A,#N/A,TRUE,"STEEL";#N/A,#N/A,TRUE,"INT-Table";#N/A,#N/A,TRUE,"STEEL";#N/A,#N/A,TRUE,"Door"}</definedName>
    <definedName name="cpf_4_1" localSheetId="3" hidden="1">{#N/A,#N/A,TRUE,"Basic";#N/A,#N/A,TRUE,"EXT-TABLE";#N/A,#N/A,TRUE,"STEEL";#N/A,#N/A,TRUE,"INT-Table";#N/A,#N/A,TRUE,"STEEL";#N/A,#N/A,TRUE,"Door"}</definedName>
    <definedName name="cpf_4_1" localSheetId="24" hidden="1">{#N/A,#N/A,TRUE,"Basic";#N/A,#N/A,TRUE,"EXT-TABLE";#N/A,#N/A,TRUE,"STEEL";#N/A,#N/A,TRUE,"INT-Table";#N/A,#N/A,TRUE,"STEEL";#N/A,#N/A,TRUE,"Door"}</definedName>
    <definedName name="cpf_4_1" localSheetId="4" hidden="1">{#N/A,#N/A,TRUE,"Basic";#N/A,#N/A,TRUE,"EXT-TABLE";#N/A,#N/A,TRUE,"STEEL";#N/A,#N/A,TRUE,"INT-Table";#N/A,#N/A,TRUE,"STEEL";#N/A,#N/A,TRUE,"Door"}</definedName>
    <definedName name="cpf_4_1" localSheetId="0" hidden="1">{#N/A,#N/A,TRUE,"Basic";#N/A,#N/A,TRUE,"EXT-TABLE";#N/A,#N/A,TRUE,"STEEL";#N/A,#N/A,TRUE,"INT-Table";#N/A,#N/A,TRUE,"STEEL";#N/A,#N/A,TRUE,"Door"}</definedName>
    <definedName name="cpf_4_1" localSheetId="23" hidden="1">{#N/A,#N/A,TRUE,"Basic";#N/A,#N/A,TRUE,"EXT-TABLE";#N/A,#N/A,TRUE,"STEEL";#N/A,#N/A,TRUE,"INT-Table";#N/A,#N/A,TRUE,"STEEL";#N/A,#N/A,TRUE,"Door"}</definedName>
    <definedName name="cpf_4_1" hidden="1">{#N/A,#N/A,TRUE,"Basic";#N/A,#N/A,TRUE,"EXT-TABLE";#N/A,#N/A,TRUE,"STEEL";#N/A,#N/A,TRUE,"INT-Table";#N/A,#N/A,TRUE,"STEEL";#N/A,#N/A,TRUE,"Door"}</definedName>
    <definedName name="cpf_4_2" localSheetId="5" hidden="1">{#N/A,#N/A,TRUE,"Basic";#N/A,#N/A,TRUE,"EXT-TABLE";#N/A,#N/A,TRUE,"STEEL";#N/A,#N/A,TRUE,"INT-Table";#N/A,#N/A,TRUE,"STEEL";#N/A,#N/A,TRUE,"Door"}</definedName>
    <definedName name="cpf_4_2" localSheetId="3" hidden="1">{#N/A,#N/A,TRUE,"Basic";#N/A,#N/A,TRUE,"EXT-TABLE";#N/A,#N/A,TRUE,"STEEL";#N/A,#N/A,TRUE,"INT-Table";#N/A,#N/A,TRUE,"STEEL";#N/A,#N/A,TRUE,"Door"}</definedName>
    <definedName name="cpf_4_2" localSheetId="24" hidden="1">{#N/A,#N/A,TRUE,"Basic";#N/A,#N/A,TRUE,"EXT-TABLE";#N/A,#N/A,TRUE,"STEEL";#N/A,#N/A,TRUE,"INT-Table";#N/A,#N/A,TRUE,"STEEL";#N/A,#N/A,TRUE,"Door"}</definedName>
    <definedName name="cpf_4_2" localSheetId="4" hidden="1">{#N/A,#N/A,TRUE,"Basic";#N/A,#N/A,TRUE,"EXT-TABLE";#N/A,#N/A,TRUE,"STEEL";#N/A,#N/A,TRUE,"INT-Table";#N/A,#N/A,TRUE,"STEEL";#N/A,#N/A,TRUE,"Door"}</definedName>
    <definedName name="cpf_4_2" localSheetId="0" hidden="1">{#N/A,#N/A,TRUE,"Basic";#N/A,#N/A,TRUE,"EXT-TABLE";#N/A,#N/A,TRUE,"STEEL";#N/A,#N/A,TRUE,"INT-Table";#N/A,#N/A,TRUE,"STEEL";#N/A,#N/A,TRUE,"Door"}</definedName>
    <definedName name="cpf_4_2" localSheetId="23" hidden="1">{#N/A,#N/A,TRUE,"Basic";#N/A,#N/A,TRUE,"EXT-TABLE";#N/A,#N/A,TRUE,"STEEL";#N/A,#N/A,TRUE,"INT-Table";#N/A,#N/A,TRUE,"STEEL";#N/A,#N/A,TRUE,"Door"}</definedName>
    <definedName name="cpf_4_2" hidden="1">{#N/A,#N/A,TRUE,"Basic";#N/A,#N/A,TRUE,"EXT-TABLE";#N/A,#N/A,TRUE,"STEEL";#N/A,#N/A,TRUE,"INT-Table";#N/A,#N/A,TRUE,"STEEL";#N/A,#N/A,TRUE,"Door"}</definedName>
    <definedName name="cpf_5" localSheetId="5" hidden="1">{#N/A,#N/A,TRUE,"Basic";#N/A,#N/A,TRUE,"EXT-TABLE";#N/A,#N/A,TRUE,"STEEL";#N/A,#N/A,TRUE,"INT-Table";#N/A,#N/A,TRUE,"STEEL";#N/A,#N/A,TRUE,"Door"}</definedName>
    <definedName name="cpf_5" localSheetId="3" hidden="1">{#N/A,#N/A,TRUE,"Basic";#N/A,#N/A,TRUE,"EXT-TABLE";#N/A,#N/A,TRUE,"STEEL";#N/A,#N/A,TRUE,"INT-Table";#N/A,#N/A,TRUE,"STEEL";#N/A,#N/A,TRUE,"Door"}</definedName>
    <definedName name="cpf_5" localSheetId="24" hidden="1">{#N/A,#N/A,TRUE,"Basic";#N/A,#N/A,TRUE,"EXT-TABLE";#N/A,#N/A,TRUE,"STEEL";#N/A,#N/A,TRUE,"INT-Table";#N/A,#N/A,TRUE,"STEEL";#N/A,#N/A,TRUE,"Door"}</definedName>
    <definedName name="cpf_5" localSheetId="4" hidden="1">{#N/A,#N/A,TRUE,"Basic";#N/A,#N/A,TRUE,"EXT-TABLE";#N/A,#N/A,TRUE,"STEEL";#N/A,#N/A,TRUE,"INT-Table";#N/A,#N/A,TRUE,"STEEL";#N/A,#N/A,TRUE,"Door"}</definedName>
    <definedName name="cpf_5" localSheetId="0" hidden="1">{#N/A,#N/A,TRUE,"Basic";#N/A,#N/A,TRUE,"EXT-TABLE";#N/A,#N/A,TRUE,"STEEL";#N/A,#N/A,TRUE,"INT-Table";#N/A,#N/A,TRUE,"STEEL";#N/A,#N/A,TRUE,"Door"}</definedName>
    <definedName name="cpf_5" localSheetId="23" hidden="1">{#N/A,#N/A,TRUE,"Basic";#N/A,#N/A,TRUE,"EXT-TABLE";#N/A,#N/A,TRUE,"STEEL";#N/A,#N/A,TRUE,"INT-Table";#N/A,#N/A,TRUE,"STEEL";#N/A,#N/A,TRUE,"Door"}</definedName>
    <definedName name="cpf_5" hidden="1">{#N/A,#N/A,TRUE,"Basic";#N/A,#N/A,TRUE,"EXT-TABLE";#N/A,#N/A,TRUE,"STEEL";#N/A,#N/A,TRUE,"INT-Table";#N/A,#N/A,TRUE,"STEEL";#N/A,#N/A,TRUE,"Door"}</definedName>
    <definedName name="cpf_5_1" localSheetId="5" hidden="1">{#N/A,#N/A,TRUE,"Basic";#N/A,#N/A,TRUE,"EXT-TABLE";#N/A,#N/A,TRUE,"STEEL";#N/A,#N/A,TRUE,"INT-Table";#N/A,#N/A,TRUE,"STEEL";#N/A,#N/A,TRUE,"Door"}</definedName>
    <definedName name="cpf_5_1" localSheetId="3" hidden="1">{#N/A,#N/A,TRUE,"Basic";#N/A,#N/A,TRUE,"EXT-TABLE";#N/A,#N/A,TRUE,"STEEL";#N/A,#N/A,TRUE,"INT-Table";#N/A,#N/A,TRUE,"STEEL";#N/A,#N/A,TRUE,"Door"}</definedName>
    <definedName name="cpf_5_1" localSheetId="24" hidden="1">{#N/A,#N/A,TRUE,"Basic";#N/A,#N/A,TRUE,"EXT-TABLE";#N/A,#N/A,TRUE,"STEEL";#N/A,#N/A,TRUE,"INT-Table";#N/A,#N/A,TRUE,"STEEL";#N/A,#N/A,TRUE,"Door"}</definedName>
    <definedName name="cpf_5_1" localSheetId="4" hidden="1">{#N/A,#N/A,TRUE,"Basic";#N/A,#N/A,TRUE,"EXT-TABLE";#N/A,#N/A,TRUE,"STEEL";#N/A,#N/A,TRUE,"INT-Table";#N/A,#N/A,TRUE,"STEEL";#N/A,#N/A,TRUE,"Door"}</definedName>
    <definedName name="cpf_5_1" localSheetId="0" hidden="1">{#N/A,#N/A,TRUE,"Basic";#N/A,#N/A,TRUE,"EXT-TABLE";#N/A,#N/A,TRUE,"STEEL";#N/A,#N/A,TRUE,"INT-Table";#N/A,#N/A,TRUE,"STEEL";#N/A,#N/A,TRUE,"Door"}</definedName>
    <definedName name="cpf_5_1" localSheetId="23" hidden="1">{#N/A,#N/A,TRUE,"Basic";#N/A,#N/A,TRUE,"EXT-TABLE";#N/A,#N/A,TRUE,"STEEL";#N/A,#N/A,TRUE,"INT-Table";#N/A,#N/A,TRUE,"STEEL";#N/A,#N/A,TRUE,"Door"}</definedName>
    <definedName name="cpf_5_1" hidden="1">{#N/A,#N/A,TRUE,"Basic";#N/A,#N/A,TRUE,"EXT-TABLE";#N/A,#N/A,TRUE,"STEEL";#N/A,#N/A,TRUE,"INT-Table";#N/A,#N/A,TRUE,"STEEL";#N/A,#N/A,TRUE,"Door"}</definedName>
    <definedName name="cpf_5_2" localSheetId="5" hidden="1">{#N/A,#N/A,TRUE,"Basic";#N/A,#N/A,TRUE,"EXT-TABLE";#N/A,#N/A,TRUE,"STEEL";#N/A,#N/A,TRUE,"INT-Table";#N/A,#N/A,TRUE,"STEEL";#N/A,#N/A,TRUE,"Door"}</definedName>
    <definedName name="cpf_5_2" localSheetId="3" hidden="1">{#N/A,#N/A,TRUE,"Basic";#N/A,#N/A,TRUE,"EXT-TABLE";#N/A,#N/A,TRUE,"STEEL";#N/A,#N/A,TRUE,"INT-Table";#N/A,#N/A,TRUE,"STEEL";#N/A,#N/A,TRUE,"Door"}</definedName>
    <definedName name="cpf_5_2" localSheetId="24" hidden="1">{#N/A,#N/A,TRUE,"Basic";#N/A,#N/A,TRUE,"EXT-TABLE";#N/A,#N/A,TRUE,"STEEL";#N/A,#N/A,TRUE,"INT-Table";#N/A,#N/A,TRUE,"STEEL";#N/A,#N/A,TRUE,"Door"}</definedName>
    <definedName name="cpf_5_2" localSheetId="4" hidden="1">{#N/A,#N/A,TRUE,"Basic";#N/A,#N/A,TRUE,"EXT-TABLE";#N/A,#N/A,TRUE,"STEEL";#N/A,#N/A,TRUE,"INT-Table";#N/A,#N/A,TRUE,"STEEL";#N/A,#N/A,TRUE,"Door"}</definedName>
    <definedName name="cpf_5_2" localSheetId="0" hidden="1">{#N/A,#N/A,TRUE,"Basic";#N/A,#N/A,TRUE,"EXT-TABLE";#N/A,#N/A,TRUE,"STEEL";#N/A,#N/A,TRUE,"INT-Table";#N/A,#N/A,TRUE,"STEEL";#N/A,#N/A,TRUE,"Door"}</definedName>
    <definedName name="cpf_5_2" localSheetId="23" hidden="1">{#N/A,#N/A,TRUE,"Basic";#N/A,#N/A,TRUE,"EXT-TABLE";#N/A,#N/A,TRUE,"STEEL";#N/A,#N/A,TRUE,"INT-Table";#N/A,#N/A,TRUE,"STEEL";#N/A,#N/A,TRUE,"Door"}</definedName>
    <definedName name="cpf_5_2" hidden="1">{#N/A,#N/A,TRUE,"Basic";#N/A,#N/A,TRUE,"EXT-TABLE";#N/A,#N/A,TRUE,"STEEL";#N/A,#N/A,TRUE,"INT-Table";#N/A,#N/A,TRUE,"STEEL";#N/A,#N/A,TRUE,"Door"}</definedName>
    <definedName name="CQ" localSheetId="5"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CQ" localSheetId="3"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CQ" localSheetId="24"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CQ" localSheetId="4"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CQ" localSheetId="0"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CQ" localSheetId="23"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CQ"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data2" localSheetId="6" hidden="1">#REF!</definedName>
    <definedName name="data2" localSheetId="7" hidden="1">#REF!</definedName>
    <definedName name="data2" localSheetId="17" hidden="1">#REF!</definedName>
    <definedName name="data2" localSheetId="18" hidden="1">#REF!</definedName>
    <definedName name="data2" localSheetId="19" hidden="1">#REF!</definedName>
    <definedName name="data2" localSheetId="20" hidden="1">#REF!</definedName>
    <definedName name="data2" localSheetId="8" hidden="1">#REF!</definedName>
    <definedName name="data2" localSheetId="9" hidden="1">#REF!</definedName>
    <definedName name="data2" localSheetId="10" hidden="1">#REF!</definedName>
    <definedName name="data2" localSheetId="11" hidden="1">#REF!</definedName>
    <definedName name="data2" localSheetId="12" hidden="1">#REF!</definedName>
    <definedName name="data2" localSheetId="13" hidden="1">#REF!</definedName>
    <definedName name="data2" localSheetId="14" hidden="1">#REF!</definedName>
    <definedName name="data2" localSheetId="15" hidden="1">#REF!</definedName>
    <definedName name="data2" localSheetId="16" hidden="1">#REF!</definedName>
    <definedName name="data2" localSheetId="5" hidden="1">#REF!</definedName>
    <definedName name="data2" localSheetId="3" hidden="1">#REF!</definedName>
    <definedName name="data2" localSheetId="24" hidden="1">#REF!</definedName>
    <definedName name="data2" localSheetId="23" hidden="1">#REF!</definedName>
    <definedName name="data2" hidden="1">#REF!</definedName>
    <definedName name="data3" localSheetId="6" hidden="1">#REF!</definedName>
    <definedName name="data3" localSheetId="7" hidden="1">#REF!</definedName>
    <definedName name="data3" localSheetId="17" hidden="1">#REF!</definedName>
    <definedName name="data3" localSheetId="18" hidden="1">#REF!</definedName>
    <definedName name="data3" localSheetId="19" hidden="1">#REF!</definedName>
    <definedName name="data3" localSheetId="20" hidden="1">#REF!</definedName>
    <definedName name="data3" localSheetId="8" hidden="1">#REF!</definedName>
    <definedName name="data3" localSheetId="9" hidden="1">#REF!</definedName>
    <definedName name="data3" localSheetId="10" hidden="1">#REF!</definedName>
    <definedName name="data3" localSheetId="11" hidden="1">#REF!</definedName>
    <definedName name="data3" localSheetId="12" hidden="1">#REF!</definedName>
    <definedName name="data3" localSheetId="13" hidden="1">#REF!</definedName>
    <definedName name="data3" localSheetId="14" hidden="1">#REF!</definedName>
    <definedName name="data3" localSheetId="15" hidden="1">#REF!</definedName>
    <definedName name="data3" localSheetId="16" hidden="1">#REF!</definedName>
    <definedName name="data3" localSheetId="5" hidden="1">#REF!</definedName>
    <definedName name="data3" localSheetId="3" hidden="1">#REF!</definedName>
    <definedName name="data3" localSheetId="24" hidden="1">#REF!</definedName>
    <definedName name="data3" localSheetId="23" hidden="1">#REF!</definedName>
    <definedName name="data3" hidden="1">#REF!</definedName>
    <definedName name="dataww" localSheetId="6" hidden="1">#REF!</definedName>
    <definedName name="dataww" localSheetId="7" hidden="1">#REF!</definedName>
    <definedName name="dataww" localSheetId="17" hidden="1">#REF!</definedName>
    <definedName name="dataww" localSheetId="18" hidden="1">#REF!</definedName>
    <definedName name="dataww" localSheetId="19" hidden="1">#REF!</definedName>
    <definedName name="dataww" localSheetId="20" hidden="1">#REF!</definedName>
    <definedName name="dataww" localSheetId="8" hidden="1">#REF!</definedName>
    <definedName name="dataww" localSheetId="9" hidden="1">#REF!</definedName>
    <definedName name="dataww" localSheetId="10" hidden="1">#REF!</definedName>
    <definedName name="dataww" localSheetId="11" hidden="1">#REF!</definedName>
    <definedName name="dataww" localSheetId="12" hidden="1">#REF!</definedName>
    <definedName name="dataww" localSheetId="13" hidden="1">#REF!</definedName>
    <definedName name="dataww" localSheetId="14" hidden="1">#REF!</definedName>
    <definedName name="dataww" localSheetId="15" hidden="1">#REF!</definedName>
    <definedName name="dataww" localSheetId="16" hidden="1">#REF!</definedName>
    <definedName name="dataww" localSheetId="5" hidden="1">#REF!</definedName>
    <definedName name="dataww" localSheetId="3" hidden="1">#REF!</definedName>
    <definedName name="dataww" localSheetId="24" hidden="1">#REF!</definedName>
    <definedName name="dataww" localSheetId="23" hidden="1">#REF!</definedName>
    <definedName name="dataww" hidden="1">#REF!</definedName>
    <definedName name="DBB" localSheetId="5" hidden="1">{#N/A,#N/A,TRUE,"Basic";#N/A,#N/A,TRUE,"EXT-TABLE";#N/A,#N/A,TRUE,"STEEL";#N/A,#N/A,TRUE,"INT-Table";#N/A,#N/A,TRUE,"STEEL";#N/A,#N/A,TRUE,"Door"}</definedName>
    <definedName name="DBB" localSheetId="3" hidden="1">{#N/A,#N/A,TRUE,"Basic";#N/A,#N/A,TRUE,"EXT-TABLE";#N/A,#N/A,TRUE,"STEEL";#N/A,#N/A,TRUE,"INT-Table";#N/A,#N/A,TRUE,"STEEL";#N/A,#N/A,TRUE,"Door"}</definedName>
    <definedName name="DBB" localSheetId="24" hidden="1">{#N/A,#N/A,TRUE,"Basic";#N/A,#N/A,TRUE,"EXT-TABLE";#N/A,#N/A,TRUE,"STEEL";#N/A,#N/A,TRUE,"INT-Table";#N/A,#N/A,TRUE,"STEEL";#N/A,#N/A,TRUE,"Door"}</definedName>
    <definedName name="DBB" localSheetId="4" hidden="1">{#N/A,#N/A,TRUE,"Basic";#N/A,#N/A,TRUE,"EXT-TABLE";#N/A,#N/A,TRUE,"STEEL";#N/A,#N/A,TRUE,"INT-Table";#N/A,#N/A,TRUE,"STEEL";#N/A,#N/A,TRUE,"Door"}</definedName>
    <definedName name="DBB" localSheetId="0" hidden="1">{#N/A,#N/A,TRUE,"Basic";#N/A,#N/A,TRUE,"EXT-TABLE";#N/A,#N/A,TRUE,"STEEL";#N/A,#N/A,TRUE,"INT-Table";#N/A,#N/A,TRUE,"STEEL";#N/A,#N/A,TRUE,"Door"}</definedName>
    <definedName name="DBB" localSheetId="23" hidden="1">{#N/A,#N/A,TRUE,"Basic";#N/A,#N/A,TRUE,"EXT-TABLE";#N/A,#N/A,TRUE,"STEEL";#N/A,#N/A,TRUE,"INT-Table";#N/A,#N/A,TRUE,"STEEL";#N/A,#N/A,TRUE,"Door"}</definedName>
    <definedName name="DBB" hidden="1">{#N/A,#N/A,TRUE,"Basic";#N/A,#N/A,TRUE,"EXT-TABLE";#N/A,#N/A,TRUE,"STEEL";#N/A,#N/A,TRUE,"INT-Table";#N/A,#N/A,TRUE,"STEEL";#N/A,#N/A,TRUE,"Door"}</definedName>
    <definedName name="ddddd" localSheetId="5" hidden="1">{#N/A,#N/A,TRUE,"Basic";#N/A,#N/A,TRUE,"EXT-TABLE";#N/A,#N/A,TRUE,"STEEL";#N/A,#N/A,TRUE,"INT-Table";#N/A,#N/A,TRUE,"STEEL";#N/A,#N/A,TRUE,"Door"}</definedName>
    <definedName name="ddddd" localSheetId="3" hidden="1">{#N/A,#N/A,TRUE,"Basic";#N/A,#N/A,TRUE,"EXT-TABLE";#N/A,#N/A,TRUE,"STEEL";#N/A,#N/A,TRUE,"INT-Table";#N/A,#N/A,TRUE,"STEEL";#N/A,#N/A,TRUE,"Door"}</definedName>
    <definedName name="ddddd" localSheetId="24" hidden="1">{#N/A,#N/A,TRUE,"Basic";#N/A,#N/A,TRUE,"EXT-TABLE";#N/A,#N/A,TRUE,"STEEL";#N/A,#N/A,TRUE,"INT-Table";#N/A,#N/A,TRUE,"STEEL";#N/A,#N/A,TRUE,"Door"}</definedName>
    <definedName name="ddddd" localSheetId="4" hidden="1">{#N/A,#N/A,TRUE,"Basic";#N/A,#N/A,TRUE,"EXT-TABLE";#N/A,#N/A,TRUE,"STEEL";#N/A,#N/A,TRUE,"INT-Table";#N/A,#N/A,TRUE,"STEEL";#N/A,#N/A,TRUE,"Door"}</definedName>
    <definedName name="ddddd" localSheetId="0" hidden="1">{#N/A,#N/A,TRUE,"Basic";#N/A,#N/A,TRUE,"EXT-TABLE";#N/A,#N/A,TRUE,"STEEL";#N/A,#N/A,TRUE,"INT-Table";#N/A,#N/A,TRUE,"STEEL";#N/A,#N/A,TRUE,"Door"}</definedName>
    <definedName name="ddddd" localSheetId="23" hidden="1">{#N/A,#N/A,TRUE,"Basic";#N/A,#N/A,TRUE,"EXT-TABLE";#N/A,#N/A,TRUE,"STEEL";#N/A,#N/A,TRUE,"INT-Table";#N/A,#N/A,TRUE,"STEEL";#N/A,#N/A,TRUE,"Door"}</definedName>
    <definedName name="ddddd" hidden="1">{#N/A,#N/A,TRUE,"Basic";#N/A,#N/A,TRUE,"EXT-TABLE";#N/A,#N/A,TRUE,"STEEL";#N/A,#N/A,TRUE,"INT-Table";#N/A,#N/A,TRUE,"STEEL";#N/A,#N/A,TRUE,"Door"}</definedName>
    <definedName name="ddddd_1" localSheetId="5" hidden="1">{#N/A,#N/A,TRUE,"Basic";#N/A,#N/A,TRUE,"EXT-TABLE";#N/A,#N/A,TRUE,"STEEL";#N/A,#N/A,TRUE,"INT-Table";#N/A,#N/A,TRUE,"STEEL";#N/A,#N/A,TRUE,"Door"}</definedName>
    <definedName name="ddddd_1" localSheetId="3" hidden="1">{#N/A,#N/A,TRUE,"Basic";#N/A,#N/A,TRUE,"EXT-TABLE";#N/A,#N/A,TRUE,"STEEL";#N/A,#N/A,TRUE,"INT-Table";#N/A,#N/A,TRUE,"STEEL";#N/A,#N/A,TRUE,"Door"}</definedName>
    <definedName name="ddddd_1" localSheetId="24" hidden="1">{#N/A,#N/A,TRUE,"Basic";#N/A,#N/A,TRUE,"EXT-TABLE";#N/A,#N/A,TRUE,"STEEL";#N/A,#N/A,TRUE,"INT-Table";#N/A,#N/A,TRUE,"STEEL";#N/A,#N/A,TRUE,"Door"}</definedName>
    <definedName name="ddddd_1" localSheetId="4" hidden="1">{#N/A,#N/A,TRUE,"Basic";#N/A,#N/A,TRUE,"EXT-TABLE";#N/A,#N/A,TRUE,"STEEL";#N/A,#N/A,TRUE,"INT-Table";#N/A,#N/A,TRUE,"STEEL";#N/A,#N/A,TRUE,"Door"}</definedName>
    <definedName name="ddddd_1" localSheetId="0" hidden="1">{#N/A,#N/A,TRUE,"Basic";#N/A,#N/A,TRUE,"EXT-TABLE";#N/A,#N/A,TRUE,"STEEL";#N/A,#N/A,TRUE,"INT-Table";#N/A,#N/A,TRUE,"STEEL";#N/A,#N/A,TRUE,"Door"}</definedName>
    <definedName name="ddddd_1" localSheetId="23" hidden="1">{#N/A,#N/A,TRUE,"Basic";#N/A,#N/A,TRUE,"EXT-TABLE";#N/A,#N/A,TRUE,"STEEL";#N/A,#N/A,TRUE,"INT-Table";#N/A,#N/A,TRUE,"STEEL";#N/A,#N/A,TRUE,"Door"}</definedName>
    <definedName name="ddddd_1" hidden="1">{#N/A,#N/A,TRUE,"Basic";#N/A,#N/A,TRUE,"EXT-TABLE";#N/A,#N/A,TRUE,"STEEL";#N/A,#N/A,TRUE,"INT-Table";#N/A,#N/A,TRUE,"STEEL";#N/A,#N/A,TRUE,"Door"}</definedName>
    <definedName name="ddddd_1_1" localSheetId="5" hidden="1">{#N/A,#N/A,TRUE,"Basic";#N/A,#N/A,TRUE,"EXT-TABLE";#N/A,#N/A,TRUE,"STEEL";#N/A,#N/A,TRUE,"INT-Table";#N/A,#N/A,TRUE,"STEEL";#N/A,#N/A,TRUE,"Door"}</definedName>
    <definedName name="ddddd_1_1" localSheetId="3" hidden="1">{#N/A,#N/A,TRUE,"Basic";#N/A,#N/A,TRUE,"EXT-TABLE";#N/A,#N/A,TRUE,"STEEL";#N/A,#N/A,TRUE,"INT-Table";#N/A,#N/A,TRUE,"STEEL";#N/A,#N/A,TRUE,"Door"}</definedName>
    <definedName name="ddddd_1_1" localSheetId="24" hidden="1">{#N/A,#N/A,TRUE,"Basic";#N/A,#N/A,TRUE,"EXT-TABLE";#N/A,#N/A,TRUE,"STEEL";#N/A,#N/A,TRUE,"INT-Table";#N/A,#N/A,TRUE,"STEEL";#N/A,#N/A,TRUE,"Door"}</definedName>
    <definedName name="ddddd_1_1" localSheetId="4" hidden="1">{#N/A,#N/A,TRUE,"Basic";#N/A,#N/A,TRUE,"EXT-TABLE";#N/A,#N/A,TRUE,"STEEL";#N/A,#N/A,TRUE,"INT-Table";#N/A,#N/A,TRUE,"STEEL";#N/A,#N/A,TRUE,"Door"}</definedName>
    <definedName name="ddddd_1_1" localSheetId="0" hidden="1">{#N/A,#N/A,TRUE,"Basic";#N/A,#N/A,TRUE,"EXT-TABLE";#N/A,#N/A,TRUE,"STEEL";#N/A,#N/A,TRUE,"INT-Table";#N/A,#N/A,TRUE,"STEEL";#N/A,#N/A,TRUE,"Door"}</definedName>
    <definedName name="ddddd_1_1" localSheetId="23" hidden="1">{#N/A,#N/A,TRUE,"Basic";#N/A,#N/A,TRUE,"EXT-TABLE";#N/A,#N/A,TRUE,"STEEL";#N/A,#N/A,TRUE,"INT-Table";#N/A,#N/A,TRUE,"STEEL";#N/A,#N/A,TRUE,"Door"}</definedName>
    <definedName name="ddddd_1_1" hidden="1">{#N/A,#N/A,TRUE,"Basic";#N/A,#N/A,TRUE,"EXT-TABLE";#N/A,#N/A,TRUE,"STEEL";#N/A,#N/A,TRUE,"INT-Table";#N/A,#N/A,TRUE,"STEEL";#N/A,#N/A,TRUE,"Door"}</definedName>
    <definedName name="ddddd_1_2" localSheetId="5" hidden="1">{#N/A,#N/A,TRUE,"Basic";#N/A,#N/A,TRUE,"EXT-TABLE";#N/A,#N/A,TRUE,"STEEL";#N/A,#N/A,TRUE,"INT-Table";#N/A,#N/A,TRUE,"STEEL";#N/A,#N/A,TRUE,"Door"}</definedName>
    <definedName name="ddddd_1_2" localSheetId="3" hidden="1">{#N/A,#N/A,TRUE,"Basic";#N/A,#N/A,TRUE,"EXT-TABLE";#N/A,#N/A,TRUE,"STEEL";#N/A,#N/A,TRUE,"INT-Table";#N/A,#N/A,TRUE,"STEEL";#N/A,#N/A,TRUE,"Door"}</definedName>
    <definedName name="ddddd_1_2" localSheetId="24" hidden="1">{#N/A,#N/A,TRUE,"Basic";#N/A,#N/A,TRUE,"EXT-TABLE";#N/A,#N/A,TRUE,"STEEL";#N/A,#N/A,TRUE,"INT-Table";#N/A,#N/A,TRUE,"STEEL";#N/A,#N/A,TRUE,"Door"}</definedName>
    <definedName name="ddddd_1_2" localSheetId="4" hidden="1">{#N/A,#N/A,TRUE,"Basic";#N/A,#N/A,TRUE,"EXT-TABLE";#N/A,#N/A,TRUE,"STEEL";#N/A,#N/A,TRUE,"INT-Table";#N/A,#N/A,TRUE,"STEEL";#N/A,#N/A,TRUE,"Door"}</definedName>
    <definedName name="ddddd_1_2" localSheetId="0" hidden="1">{#N/A,#N/A,TRUE,"Basic";#N/A,#N/A,TRUE,"EXT-TABLE";#N/A,#N/A,TRUE,"STEEL";#N/A,#N/A,TRUE,"INT-Table";#N/A,#N/A,TRUE,"STEEL";#N/A,#N/A,TRUE,"Door"}</definedName>
    <definedName name="ddddd_1_2" localSheetId="23" hidden="1">{#N/A,#N/A,TRUE,"Basic";#N/A,#N/A,TRUE,"EXT-TABLE";#N/A,#N/A,TRUE,"STEEL";#N/A,#N/A,TRUE,"INT-Table";#N/A,#N/A,TRUE,"STEEL";#N/A,#N/A,TRUE,"Door"}</definedName>
    <definedName name="ddddd_1_2" hidden="1">{#N/A,#N/A,TRUE,"Basic";#N/A,#N/A,TRUE,"EXT-TABLE";#N/A,#N/A,TRUE,"STEEL";#N/A,#N/A,TRUE,"INT-Table";#N/A,#N/A,TRUE,"STEEL";#N/A,#N/A,TRUE,"Door"}</definedName>
    <definedName name="ddddd_2" localSheetId="5" hidden="1">{#N/A,#N/A,TRUE,"Basic";#N/A,#N/A,TRUE,"EXT-TABLE";#N/A,#N/A,TRUE,"STEEL";#N/A,#N/A,TRUE,"INT-Table";#N/A,#N/A,TRUE,"STEEL";#N/A,#N/A,TRUE,"Door"}</definedName>
    <definedName name="ddddd_2" localSheetId="3" hidden="1">{#N/A,#N/A,TRUE,"Basic";#N/A,#N/A,TRUE,"EXT-TABLE";#N/A,#N/A,TRUE,"STEEL";#N/A,#N/A,TRUE,"INT-Table";#N/A,#N/A,TRUE,"STEEL";#N/A,#N/A,TRUE,"Door"}</definedName>
    <definedName name="ddddd_2" localSheetId="24" hidden="1">{#N/A,#N/A,TRUE,"Basic";#N/A,#N/A,TRUE,"EXT-TABLE";#N/A,#N/A,TRUE,"STEEL";#N/A,#N/A,TRUE,"INT-Table";#N/A,#N/A,TRUE,"STEEL";#N/A,#N/A,TRUE,"Door"}</definedName>
    <definedName name="ddddd_2" localSheetId="4" hidden="1">{#N/A,#N/A,TRUE,"Basic";#N/A,#N/A,TRUE,"EXT-TABLE";#N/A,#N/A,TRUE,"STEEL";#N/A,#N/A,TRUE,"INT-Table";#N/A,#N/A,TRUE,"STEEL";#N/A,#N/A,TRUE,"Door"}</definedName>
    <definedName name="ddddd_2" localSheetId="0" hidden="1">{#N/A,#N/A,TRUE,"Basic";#N/A,#N/A,TRUE,"EXT-TABLE";#N/A,#N/A,TRUE,"STEEL";#N/A,#N/A,TRUE,"INT-Table";#N/A,#N/A,TRUE,"STEEL";#N/A,#N/A,TRUE,"Door"}</definedName>
    <definedName name="ddddd_2" localSheetId="23" hidden="1">{#N/A,#N/A,TRUE,"Basic";#N/A,#N/A,TRUE,"EXT-TABLE";#N/A,#N/A,TRUE,"STEEL";#N/A,#N/A,TRUE,"INT-Table";#N/A,#N/A,TRUE,"STEEL";#N/A,#N/A,TRUE,"Door"}</definedName>
    <definedName name="ddddd_2" hidden="1">{#N/A,#N/A,TRUE,"Basic";#N/A,#N/A,TRUE,"EXT-TABLE";#N/A,#N/A,TRUE,"STEEL";#N/A,#N/A,TRUE,"INT-Table";#N/A,#N/A,TRUE,"STEEL";#N/A,#N/A,TRUE,"Door"}</definedName>
    <definedName name="ddddd_2_1" localSheetId="5" hidden="1">{#N/A,#N/A,TRUE,"Basic";#N/A,#N/A,TRUE,"EXT-TABLE";#N/A,#N/A,TRUE,"STEEL";#N/A,#N/A,TRUE,"INT-Table";#N/A,#N/A,TRUE,"STEEL";#N/A,#N/A,TRUE,"Door"}</definedName>
    <definedName name="ddddd_2_1" localSheetId="3" hidden="1">{#N/A,#N/A,TRUE,"Basic";#N/A,#N/A,TRUE,"EXT-TABLE";#N/A,#N/A,TRUE,"STEEL";#N/A,#N/A,TRUE,"INT-Table";#N/A,#N/A,TRUE,"STEEL";#N/A,#N/A,TRUE,"Door"}</definedName>
    <definedName name="ddddd_2_1" localSheetId="24" hidden="1">{#N/A,#N/A,TRUE,"Basic";#N/A,#N/A,TRUE,"EXT-TABLE";#N/A,#N/A,TRUE,"STEEL";#N/A,#N/A,TRUE,"INT-Table";#N/A,#N/A,TRUE,"STEEL";#N/A,#N/A,TRUE,"Door"}</definedName>
    <definedName name="ddddd_2_1" localSheetId="4" hidden="1">{#N/A,#N/A,TRUE,"Basic";#N/A,#N/A,TRUE,"EXT-TABLE";#N/A,#N/A,TRUE,"STEEL";#N/A,#N/A,TRUE,"INT-Table";#N/A,#N/A,TRUE,"STEEL";#N/A,#N/A,TRUE,"Door"}</definedName>
    <definedName name="ddddd_2_1" localSheetId="0" hidden="1">{#N/A,#N/A,TRUE,"Basic";#N/A,#N/A,TRUE,"EXT-TABLE";#N/A,#N/A,TRUE,"STEEL";#N/A,#N/A,TRUE,"INT-Table";#N/A,#N/A,TRUE,"STEEL";#N/A,#N/A,TRUE,"Door"}</definedName>
    <definedName name="ddddd_2_1" localSheetId="23" hidden="1">{#N/A,#N/A,TRUE,"Basic";#N/A,#N/A,TRUE,"EXT-TABLE";#N/A,#N/A,TRUE,"STEEL";#N/A,#N/A,TRUE,"INT-Table";#N/A,#N/A,TRUE,"STEEL";#N/A,#N/A,TRUE,"Door"}</definedName>
    <definedName name="ddddd_2_1" hidden="1">{#N/A,#N/A,TRUE,"Basic";#N/A,#N/A,TRUE,"EXT-TABLE";#N/A,#N/A,TRUE,"STEEL";#N/A,#N/A,TRUE,"INT-Table";#N/A,#N/A,TRUE,"STEEL";#N/A,#N/A,TRUE,"Door"}</definedName>
    <definedName name="ddddd_2_2" localSheetId="5" hidden="1">{#N/A,#N/A,TRUE,"Basic";#N/A,#N/A,TRUE,"EXT-TABLE";#N/A,#N/A,TRUE,"STEEL";#N/A,#N/A,TRUE,"INT-Table";#N/A,#N/A,TRUE,"STEEL";#N/A,#N/A,TRUE,"Door"}</definedName>
    <definedName name="ddddd_2_2" localSheetId="3" hidden="1">{#N/A,#N/A,TRUE,"Basic";#N/A,#N/A,TRUE,"EXT-TABLE";#N/A,#N/A,TRUE,"STEEL";#N/A,#N/A,TRUE,"INT-Table";#N/A,#N/A,TRUE,"STEEL";#N/A,#N/A,TRUE,"Door"}</definedName>
    <definedName name="ddddd_2_2" localSheetId="24" hidden="1">{#N/A,#N/A,TRUE,"Basic";#N/A,#N/A,TRUE,"EXT-TABLE";#N/A,#N/A,TRUE,"STEEL";#N/A,#N/A,TRUE,"INT-Table";#N/A,#N/A,TRUE,"STEEL";#N/A,#N/A,TRUE,"Door"}</definedName>
    <definedName name="ddddd_2_2" localSheetId="4" hidden="1">{#N/A,#N/A,TRUE,"Basic";#N/A,#N/A,TRUE,"EXT-TABLE";#N/A,#N/A,TRUE,"STEEL";#N/A,#N/A,TRUE,"INT-Table";#N/A,#N/A,TRUE,"STEEL";#N/A,#N/A,TRUE,"Door"}</definedName>
    <definedName name="ddddd_2_2" localSheetId="0" hidden="1">{#N/A,#N/A,TRUE,"Basic";#N/A,#N/A,TRUE,"EXT-TABLE";#N/A,#N/A,TRUE,"STEEL";#N/A,#N/A,TRUE,"INT-Table";#N/A,#N/A,TRUE,"STEEL";#N/A,#N/A,TRUE,"Door"}</definedName>
    <definedName name="ddddd_2_2" localSheetId="23" hidden="1">{#N/A,#N/A,TRUE,"Basic";#N/A,#N/A,TRUE,"EXT-TABLE";#N/A,#N/A,TRUE,"STEEL";#N/A,#N/A,TRUE,"INT-Table";#N/A,#N/A,TRUE,"STEEL";#N/A,#N/A,TRUE,"Door"}</definedName>
    <definedName name="ddddd_2_2" hidden="1">{#N/A,#N/A,TRUE,"Basic";#N/A,#N/A,TRUE,"EXT-TABLE";#N/A,#N/A,TRUE,"STEEL";#N/A,#N/A,TRUE,"INT-Table";#N/A,#N/A,TRUE,"STEEL";#N/A,#N/A,TRUE,"Door"}</definedName>
    <definedName name="ddddd_3" localSheetId="5" hidden="1">{#N/A,#N/A,TRUE,"Basic";#N/A,#N/A,TRUE,"EXT-TABLE";#N/A,#N/A,TRUE,"STEEL";#N/A,#N/A,TRUE,"INT-Table";#N/A,#N/A,TRUE,"STEEL";#N/A,#N/A,TRUE,"Door"}</definedName>
    <definedName name="ddddd_3" localSheetId="3" hidden="1">{#N/A,#N/A,TRUE,"Basic";#N/A,#N/A,TRUE,"EXT-TABLE";#N/A,#N/A,TRUE,"STEEL";#N/A,#N/A,TRUE,"INT-Table";#N/A,#N/A,TRUE,"STEEL";#N/A,#N/A,TRUE,"Door"}</definedName>
    <definedName name="ddddd_3" localSheetId="24" hidden="1">{#N/A,#N/A,TRUE,"Basic";#N/A,#N/A,TRUE,"EXT-TABLE";#N/A,#N/A,TRUE,"STEEL";#N/A,#N/A,TRUE,"INT-Table";#N/A,#N/A,TRUE,"STEEL";#N/A,#N/A,TRUE,"Door"}</definedName>
    <definedName name="ddddd_3" localSheetId="4" hidden="1">{#N/A,#N/A,TRUE,"Basic";#N/A,#N/A,TRUE,"EXT-TABLE";#N/A,#N/A,TRUE,"STEEL";#N/A,#N/A,TRUE,"INT-Table";#N/A,#N/A,TRUE,"STEEL";#N/A,#N/A,TRUE,"Door"}</definedName>
    <definedName name="ddddd_3" localSheetId="0" hidden="1">{#N/A,#N/A,TRUE,"Basic";#N/A,#N/A,TRUE,"EXT-TABLE";#N/A,#N/A,TRUE,"STEEL";#N/A,#N/A,TRUE,"INT-Table";#N/A,#N/A,TRUE,"STEEL";#N/A,#N/A,TRUE,"Door"}</definedName>
    <definedName name="ddddd_3" localSheetId="23" hidden="1">{#N/A,#N/A,TRUE,"Basic";#N/A,#N/A,TRUE,"EXT-TABLE";#N/A,#N/A,TRUE,"STEEL";#N/A,#N/A,TRUE,"INT-Table";#N/A,#N/A,TRUE,"STEEL";#N/A,#N/A,TRUE,"Door"}</definedName>
    <definedName name="ddddd_3" hidden="1">{#N/A,#N/A,TRUE,"Basic";#N/A,#N/A,TRUE,"EXT-TABLE";#N/A,#N/A,TRUE,"STEEL";#N/A,#N/A,TRUE,"INT-Table";#N/A,#N/A,TRUE,"STEEL";#N/A,#N/A,TRUE,"Door"}</definedName>
    <definedName name="ddddd_3_1" localSheetId="5" hidden="1">{#N/A,#N/A,TRUE,"Basic";#N/A,#N/A,TRUE,"EXT-TABLE";#N/A,#N/A,TRUE,"STEEL";#N/A,#N/A,TRUE,"INT-Table";#N/A,#N/A,TRUE,"STEEL";#N/A,#N/A,TRUE,"Door"}</definedName>
    <definedName name="ddddd_3_1" localSheetId="3" hidden="1">{#N/A,#N/A,TRUE,"Basic";#N/A,#N/A,TRUE,"EXT-TABLE";#N/A,#N/A,TRUE,"STEEL";#N/A,#N/A,TRUE,"INT-Table";#N/A,#N/A,TRUE,"STEEL";#N/A,#N/A,TRUE,"Door"}</definedName>
    <definedName name="ddddd_3_1" localSheetId="24" hidden="1">{#N/A,#N/A,TRUE,"Basic";#N/A,#N/A,TRUE,"EXT-TABLE";#N/A,#N/A,TRUE,"STEEL";#N/A,#N/A,TRUE,"INT-Table";#N/A,#N/A,TRUE,"STEEL";#N/A,#N/A,TRUE,"Door"}</definedName>
    <definedName name="ddddd_3_1" localSheetId="4" hidden="1">{#N/A,#N/A,TRUE,"Basic";#N/A,#N/A,TRUE,"EXT-TABLE";#N/A,#N/A,TRUE,"STEEL";#N/A,#N/A,TRUE,"INT-Table";#N/A,#N/A,TRUE,"STEEL";#N/A,#N/A,TRUE,"Door"}</definedName>
    <definedName name="ddddd_3_1" localSheetId="0" hidden="1">{#N/A,#N/A,TRUE,"Basic";#N/A,#N/A,TRUE,"EXT-TABLE";#N/A,#N/A,TRUE,"STEEL";#N/A,#N/A,TRUE,"INT-Table";#N/A,#N/A,TRUE,"STEEL";#N/A,#N/A,TRUE,"Door"}</definedName>
    <definedName name="ddddd_3_1" localSheetId="23" hidden="1">{#N/A,#N/A,TRUE,"Basic";#N/A,#N/A,TRUE,"EXT-TABLE";#N/A,#N/A,TRUE,"STEEL";#N/A,#N/A,TRUE,"INT-Table";#N/A,#N/A,TRUE,"STEEL";#N/A,#N/A,TRUE,"Door"}</definedName>
    <definedName name="ddddd_3_1" hidden="1">{#N/A,#N/A,TRUE,"Basic";#N/A,#N/A,TRUE,"EXT-TABLE";#N/A,#N/A,TRUE,"STEEL";#N/A,#N/A,TRUE,"INT-Table";#N/A,#N/A,TRUE,"STEEL";#N/A,#N/A,TRUE,"Door"}</definedName>
    <definedName name="ddddd_3_2" localSheetId="5" hidden="1">{#N/A,#N/A,TRUE,"Basic";#N/A,#N/A,TRUE,"EXT-TABLE";#N/A,#N/A,TRUE,"STEEL";#N/A,#N/A,TRUE,"INT-Table";#N/A,#N/A,TRUE,"STEEL";#N/A,#N/A,TRUE,"Door"}</definedName>
    <definedName name="ddddd_3_2" localSheetId="3" hidden="1">{#N/A,#N/A,TRUE,"Basic";#N/A,#N/A,TRUE,"EXT-TABLE";#N/A,#N/A,TRUE,"STEEL";#N/A,#N/A,TRUE,"INT-Table";#N/A,#N/A,TRUE,"STEEL";#N/A,#N/A,TRUE,"Door"}</definedName>
    <definedName name="ddddd_3_2" localSheetId="24" hidden="1">{#N/A,#N/A,TRUE,"Basic";#N/A,#N/A,TRUE,"EXT-TABLE";#N/A,#N/A,TRUE,"STEEL";#N/A,#N/A,TRUE,"INT-Table";#N/A,#N/A,TRUE,"STEEL";#N/A,#N/A,TRUE,"Door"}</definedName>
    <definedName name="ddddd_3_2" localSheetId="4" hidden="1">{#N/A,#N/A,TRUE,"Basic";#N/A,#N/A,TRUE,"EXT-TABLE";#N/A,#N/A,TRUE,"STEEL";#N/A,#N/A,TRUE,"INT-Table";#N/A,#N/A,TRUE,"STEEL";#N/A,#N/A,TRUE,"Door"}</definedName>
    <definedName name="ddddd_3_2" localSheetId="0" hidden="1">{#N/A,#N/A,TRUE,"Basic";#N/A,#N/A,TRUE,"EXT-TABLE";#N/A,#N/A,TRUE,"STEEL";#N/A,#N/A,TRUE,"INT-Table";#N/A,#N/A,TRUE,"STEEL";#N/A,#N/A,TRUE,"Door"}</definedName>
    <definedName name="ddddd_3_2" localSheetId="23" hidden="1">{#N/A,#N/A,TRUE,"Basic";#N/A,#N/A,TRUE,"EXT-TABLE";#N/A,#N/A,TRUE,"STEEL";#N/A,#N/A,TRUE,"INT-Table";#N/A,#N/A,TRUE,"STEEL";#N/A,#N/A,TRUE,"Door"}</definedName>
    <definedName name="ddddd_3_2" hidden="1">{#N/A,#N/A,TRUE,"Basic";#N/A,#N/A,TRUE,"EXT-TABLE";#N/A,#N/A,TRUE,"STEEL";#N/A,#N/A,TRUE,"INT-Table";#N/A,#N/A,TRUE,"STEEL";#N/A,#N/A,TRUE,"Door"}</definedName>
    <definedName name="ddddd_4" localSheetId="5" hidden="1">{#N/A,#N/A,TRUE,"Basic";#N/A,#N/A,TRUE,"EXT-TABLE";#N/A,#N/A,TRUE,"STEEL";#N/A,#N/A,TRUE,"INT-Table";#N/A,#N/A,TRUE,"STEEL";#N/A,#N/A,TRUE,"Door"}</definedName>
    <definedName name="ddddd_4" localSheetId="3" hidden="1">{#N/A,#N/A,TRUE,"Basic";#N/A,#N/A,TRUE,"EXT-TABLE";#N/A,#N/A,TRUE,"STEEL";#N/A,#N/A,TRUE,"INT-Table";#N/A,#N/A,TRUE,"STEEL";#N/A,#N/A,TRUE,"Door"}</definedName>
    <definedName name="ddddd_4" localSheetId="24" hidden="1">{#N/A,#N/A,TRUE,"Basic";#N/A,#N/A,TRUE,"EXT-TABLE";#N/A,#N/A,TRUE,"STEEL";#N/A,#N/A,TRUE,"INT-Table";#N/A,#N/A,TRUE,"STEEL";#N/A,#N/A,TRUE,"Door"}</definedName>
    <definedName name="ddddd_4" localSheetId="4" hidden="1">{#N/A,#N/A,TRUE,"Basic";#N/A,#N/A,TRUE,"EXT-TABLE";#N/A,#N/A,TRUE,"STEEL";#N/A,#N/A,TRUE,"INT-Table";#N/A,#N/A,TRUE,"STEEL";#N/A,#N/A,TRUE,"Door"}</definedName>
    <definedName name="ddddd_4" localSheetId="0" hidden="1">{#N/A,#N/A,TRUE,"Basic";#N/A,#N/A,TRUE,"EXT-TABLE";#N/A,#N/A,TRUE,"STEEL";#N/A,#N/A,TRUE,"INT-Table";#N/A,#N/A,TRUE,"STEEL";#N/A,#N/A,TRUE,"Door"}</definedName>
    <definedName name="ddddd_4" localSheetId="23" hidden="1">{#N/A,#N/A,TRUE,"Basic";#N/A,#N/A,TRUE,"EXT-TABLE";#N/A,#N/A,TRUE,"STEEL";#N/A,#N/A,TRUE,"INT-Table";#N/A,#N/A,TRUE,"STEEL";#N/A,#N/A,TRUE,"Door"}</definedName>
    <definedName name="ddddd_4" hidden="1">{#N/A,#N/A,TRUE,"Basic";#N/A,#N/A,TRUE,"EXT-TABLE";#N/A,#N/A,TRUE,"STEEL";#N/A,#N/A,TRUE,"INT-Table";#N/A,#N/A,TRUE,"STEEL";#N/A,#N/A,TRUE,"Door"}</definedName>
    <definedName name="ddddd_4_1" localSheetId="5" hidden="1">{#N/A,#N/A,TRUE,"Basic";#N/A,#N/A,TRUE,"EXT-TABLE";#N/A,#N/A,TRUE,"STEEL";#N/A,#N/A,TRUE,"INT-Table";#N/A,#N/A,TRUE,"STEEL";#N/A,#N/A,TRUE,"Door"}</definedName>
    <definedName name="ddddd_4_1" localSheetId="3" hidden="1">{#N/A,#N/A,TRUE,"Basic";#N/A,#N/A,TRUE,"EXT-TABLE";#N/A,#N/A,TRUE,"STEEL";#N/A,#N/A,TRUE,"INT-Table";#N/A,#N/A,TRUE,"STEEL";#N/A,#N/A,TRUE,"Door"}</definedName>
    <definedName name="ddddd_4_1" localSheetId="24" hidden="1">{#N/A,#N/A,TRUE,"Basic";#N/A,#N/A,TRUE,"EXT-TABLE";#N/A,#N/A,TRUE,"STEEL";#N/A,#N/A,TRUE,"INT-Table";#N/A,#N/A,TRUE,"STEEL";#N/A,#N/A,TRUE,"Door"}</definedName>
    <definedName name="ddddd_4_1" localSheetId="4" hidden="1">{#N/A,#N/A,TRUE,"Basic";#N/A,#N/A,TRUE,"EXT-TABLE";#N/A,#N/A,TRUE,"STEEL";#N/A,#N/A,TRUE,"INT-Table";#N/A,#N/A,TRUE,"STEEL";#N/A,#N/A,TRUE,"Door"}</definedName>
    <definedName name="ddddd_4_1" localSheetId="0" hidden="1">{#N/A,#N/A,TRUE,"Basic";#N/A,#N/A,TRUE,"EXT-TABLE";#N/A,#N/A,TRUE,"STEEL";#N/A,#N/A,TRUE,"INT-Table";#N/A,#N/A,TRUE,"STEEL";#N/A,#N/A,TRUE,"Door"}</definedName>
    <definedName name="ddddd_4_1" localSheetId="23" hidden="1">{#N/A,#N/A,TRUE,"Basic";#N/A,#N/A,TRUE,"EXT-TABLE";#N/A,#N/A,TRUE,"STEEL";#N/A,#N/A,TRUE,"INT-Table";#N/A,#N/A,TRUE,"STEEL";#N/A,#N/A,TRUE,"Door"}</definedName>
    <definedName name="ddddd_4_1" hidden="1">{#N/A,#N/A,TRUE,"Basic";#N/A,#N/A,TRUE,"EXT-TABLE";#N/A,#N/A,TRUE,"STEEL";#N/A,#N/A,TRUE,"INT-Table";#N/A,#N/A,TRUE,"STEEL";#N/A,#N/A,TRUE,"Door"}</definedName>
    <definedName name="ddddd_4_2" localSheetId="5" hidden="1">{#N/A,#N/A,TRUE,"Basic";#N/A,#N/A,TRUE,"EXT-TABLE";#N/A,#N/A,TRUE,"STEEL";#N/A,#N/A,TRUE,"INT-Table";#N/A,#N/A,TRUE,"STEEL";#N/A,#N/A,TRUE,"Door"}</definedName>
    <definedName name="ddddd_4_2" localSheetId="3" hidden="1">{#N/A,#N/A,TRUE,"Basic";#N/A,#N/A,TRUE,"EXT-TABLE";#N/A,#N/A,TRUE,"STEEL";#N/A,#N/A,TRUE,"INT-Table";#N/A,#N/A,TRUE,"STEEL";#N/A,#N/A,TRUE,"Door"}</definedName>
    <definedName name="ddddd_4_2" localSheetId="24" hidden="1">{#N/A,#N/A,TRUE,"Basic";#N/A,#N/A,TRUE,"EXT-TABLE";#N/A,#N/A,TRUE,"STEEL";#N/A,#N/A,TRUE,"INT-Table";#N/A,#N/A,TRUE,"STEEL";#N/A,#N/A,TRUE,"Door"}</definedName>
    <definedName name="ddddd_4_2" localSheetId="4" hidden="1">{#N/A,#N/A,TRUE,"Basic";#N/A,#N/A,TRUE,"EXT-TABLE";#N/A,#N/A,TRUE,"STEEL";#N/A,#N/A,TRUE,"INT-Table";#N/A,#N/A,TRUE,"STEEL";#N/A,#N/A,TRUE,"Door"}</definedName>
    <definedName name="ddddd_4_2" localSheetId="0" hidden="1">{#N/A,#N/A,TRUE,"Basic";#N/A,#N/A,TRUE,"EXT-TABLE";#N/A,#N/A,TRUE,"STEEL";#N/A,#N/A,TRUE,"INT-Table";#N/A,#N/A,TRUE,"STEEL";#N/A,#N/A,TRUE,"Door"}</definedName>
    <definedName name="ddddd_4_2" localSheetId="23" hidden="1">{#N/A,#N/A,TRUE,"Basic";#N/A,#N/A,TRUE,"EXT-TABLE";#N/A,#N/A,TRUE,"STEEL";#N/A,#N/A,TRUE,"INT-Table";#N/A,#N/A,TRUE,"STEEL";#N/A,#N/A,TRUE,"Door"}</definedName>
    <definedName name="ddddd_4_2" hidden="1">{#N/A,#N/A,TRUE,"Basic";#N/A,#N/A,TRUE,"EXT-TABLE";#N/A,#N/A,TRUE,"STEEL";#N/A,#N/A,TRUE,"INT-Table";#N/A,#N/A,TRUE,"STEEL";#N/A,#N/A,TRUE,"Door"}</definedName>
    <definedName name="ddddd_5" localSheetId="5" hidden="1">{#N/A,#N/A,TRUE,"Basic";#N/A,#N/A,TRUE,"EXT-TABLE";#N/A,#N/A,TRUE,"STEEL";#N/A,#N/A,TRUE,"INT-Table";#N/A,#N/A,TRUE,"STEEL";#N/A,#N/A,TRUE,"Door"}</definedName>
    <definedName name="ddddd_5" localSheetId="3" hidden="1">{#N/A,#N/A,TRUE,"Basic";#N/A,#N/A,TRUE,"EXT-TABLE";#N/A,#N/A,TRUE,"STEEL";#N/A,#N/A,TRUE,"INT-Table";#N/A,#N/A,TRUE,"STEEL";#N/A,#N/A,TRUE,"Door"}</definedName>
    <definedName name="ddddd_5" localSheetId="24" hidden="1">{#N/A,#N/A,TRUE,"Basic";#N/A,#N/A,TRUE,"EXT-TABLE";#N/A,#N/A,TRUE,"STEEL";#N/A,#N/A,TRUE,"INT-Table";#N/A,#N/A,TRUE,"STEEL";#N/A,#N/A,TRUE,"Door"}</definedName>
    <definedName name="ddddd_5" localSheetId="4" hidden="1">{#N/A,#N/A,TRUE,"Basic";#N/A,#N/A,TRUE,"EXT-TABLE";#N/A,#N/A,TRUE,"STEEL";#N/A,#N/A,TRUE,"INT-Table";#N/A,#N/A,TRUE,"STEEL";#N/A,#N/A,TRUE,"Door"}</definedName>
    <definedName name="ddddd_5" localSheetId="0" hidden="1">{#N/A,#N/A,TRUE,"Basic";#N/A,#N/A,TRUE,"EXT-TABLE";#N/A,#N/A,TRUE,"STEEL";#N/A,#N/A,TRUE,"INT-Table";#N/A,#N/A,TRUE,"STEEL";#N/A,#N/A,TRUE,"Door"}</definedName>
    <definedName name="ddddd_5" localSheetId="23" hidden="1">{#N/A,#N/A,TRUE,"Basic";#N/A,#N/A,TRUE,"EXT-TABLE";#N/A,#N/A,TRUE,"STEEL";#N/A,#N/A,TRUE,"INT-Table";#N/A,#N/A,TRUE,"STEEL";#N/A,#N/A,TRUE,"Door"}</definedName>
    <definedName name="ddddd_5" hidden="1">{#N/A,#N/A,TRUE,"Basic";#N/A,#N/A,TRUE,"EXT-TABLE";#N/A,#N/A,TRUE,"STEEL";#N/A,#N/A,TRUE,"INT-Table";#N/A,#N/A,TRUE,"STEEL";#N/A,#N/A,TRUE,"Door"}</definedName>
    <definedName name="ddddd_5_1" localSheetId="5" hidden="1">{#N/A,#N/A,TRUE,"Basic";#N/A,#N/A,TRUE,"EXT-TABLE";#N/A,#N/A,TRUE,"STEEL";#N/A,#N/A,TRUE,"INT-Table";#N/A,#N/A,TRUE,"STEEL";#N/A,#N/A,TRUE,"Door"}</definedName>
    <definedName name="ddddd_5_1" localSheetId="3" hidden="1">{#N/A,#N/A,TRUE,"Basic";#N/A,#N/A,TRUE,"EXT-TABLE";#N/A,#N/A,TRUE,"STEEL";#N/A,#N/A,TRUE,"INT-Table";#N/A,#N/A,TRUE,"STEEL";#N/A,#N/A,TRUE,"Door"}</definedName>
    <definedName name="ddddd_5_1" localSheetId="24" hidden="1">{#N/A,#N/A,TRUE,"Basic";#N/A,#N/A,TRUE,"EXT-TABLE";#N/A,#N/A,TRUE,"STEEL";#N/A,#N/A,TRUE,"INT-Table";#N/A,#N/A,TRUE,"STEEL";#N/A,#N/A,TRUE,"Door"}</definedName>
    <definedName name="ddddd_5_1" localSheetId="4" hidden="1">{#N/A,#N/A,TRUE,"Basic";#N/A,#N/A,TRUE,"EXT-TABLE";#N/A,#N/A,TRUE,"STEEL";#N/A,#N/A,TRUE,"INT-Table";#N/A,#N/A,TRUE,"STEEL";#N/A,#N/A,TRUE,"Door"}</definedName>
    <definedName name="ddddd_5_1" localSheetId="0" hidden="1">{#N/A,#N/A,TRUE,"Basic";#N/A,#N/A,TRUE,"EXT-TABLE";#N/A,#N/A,TRUE,"STEEL";#N/A,#N/A,TRUE,"INT-Table";#N/A,#N/A,TRUE,"STEEL";#N/A,#N/A,TRUE,"Door"}</definedName>
    <definedName name="ddddd_5_1" localSheetId="23" hidden="1">{#N/A,#N/A,TRUE,"Basic";#N/A,#N/A,TRUE,"EXT-TABLE";#N/A,#N/A,TRUE,"STEEL";#N/A,#N/A,TRUE,"INT-Table";#N/A,#N/A,TRUE,"STEEL";#N/A,#N/A,TRUE,"Door"}</definedName>
    <definedName name="ddddd_5_1" hidden="1">{#N/A,#N/A,TRUE,"Basic";#N/A,#N/A,TRUE,"EXT-TABLE";#N/A,#N/A,TRUE,"STEEL";#N/A,#N/A,TRUE,"INT-Table";#N/A,#N/A,TRUE,"STEEL";#N/A,#N/A,TRUE,"Door"}</definedName>
    <definedName name="ddddd_5_2" localSheetId="5" hidden="1">{#N/A,#N/A,TRUE,"Basic";#N/A,#N/A,TRUE,"EXT-TABLE";#N/A,#N/A,TRUE,"STEEL";#N/A,#N/A,TRUE,"INT-Table";#N/A,#N/A,TRUE,"STEEL";#N/A,#N/A,TRUE,"Door"}</definedName>
    <definedName name="ddddd_5_2" localSheetId="3" hidden="1">{#N/A,#N/A,TRUE,"Basic";#N/A,#N/A,TRUE,"EXT-TABLE";#N/A,#N/A,TRUE,"STEEL";#N/A,#N/A,TRUE,"INT-Table";#N/A,#N/A,TRUE,"STEEL";#N/A,#N/A,TRUE,"Door"}</definedName>
    <definedName name="ddddd_5_2" localSheetId="24" hidden="1">{#N/A,#N/A,TRUE,"Basic";#N/A,#N/A,TRUE,"EXT-TABLE";#N/A,#N/A,TRUE,"STEEL";#N/A,#N/A,TRUE,"INT-Table";#N/A,#N/A,TRUE,"STEEL";#N/A,#N/A,TRUE,"Door"}</definedName>
    <definedName name="ddddd_5_2" localSheetId="4" hidden="1">{#N/A,#N/A,TRUE,"Basic";#N/A,#N/A,TRUE,"EXT-TABLE";#N/A,#N/A,TRUE,"STEEL";#N/A,#N/A,TRUE,"INT-Table";#N/A,#N/A,TRUE,"STEEL";#N/A,#N/A,TRUE,"Door"}</definedName>
    <definedName name="ddddd_5_2" localSheetId="0" hidden="1">{#N/A,#N/A,TRUE,"Basic";#N/A,#N/A,TRUE,"EXT-TABLE";#N/A,#N/A,TRUE,"STEEL";#N/A,#N/A,TRUE,"INT-Table";#N/A,#N/A,TRUE,"STEEL";#N/A,#N/A,TRUE,"Door"}</definedName>
    <definedName name="ddddd_5_2" localSheetId="23" hidden="1">{#N/A,#N/A,TRUE,"Basic";#N/A,#N/A,TRUE,"EXT-TABLE";#N/A,#N/A,TRUE,"STEEL";#N/A,#N/A,TRUE,"INT-Table";#N/A,#N/A,TRUE,"STEEL";#N/A,#N/A,TRUE,"Door"}</definedName>
    <definedName name="ddddd_5_2" hidden="1">{#N/A,#N/A,TRUE,"Basic";#N/A,#N/A,TRUE,"EXT-TABLE";#N/A,#N/A,TRUE,"STEEL";#N/A,#N/A,TRUE,"INT-Table";#N/A,#N/A,TRUE,"STEEL";#N/A,#N/A,TRUE,"Door"}</definedName>
    <definedName name="ddddddddddddd" localSheetId="5" hidden="1">{#N/A,#N/A,TRUE,"Basic";#N/A,#N/A,TRUE,"EXT-TABLE";#N/A,#N/A,TRUE,"STEEL";#N/A,#N/A,TRUE,"INT-Table";#N/A,#N/A,TRUE,"STEEL";#N/A,#N/A,TRUE,"Door"}</definedName>
    <definedName name="ddddddddddddd" localSheetId="3" hidden="1">{#N/A,#N/A,TRUE,"Basic";#N/A,#N/A,TRUE,"EXT-TABLE";#N/A,#N/A,TRUE,"STEEL";#N/A,#N/A,TRUE,"INT-Table";#N/A,#N/A,TRUE,"STEEL";#N/A,#N/A,TRUE,"Door"}</definedName>
    <definedName name="ddddddddddddd" localSheetId="24" hidden="1">{#N/A,#N/A,TRUE,"Basic";#N/A,#N/A,TRUE,"EXT-TABLE";#N/A,#N/A,TRUE,"STEEL";#N/A,#N/A,TRUE,"INT-Table";#N/A,#N/A,TRUE,"STEEL";#N/A,#N/A,TRUE,"Door"}</definedName>
    <definedName name="ddddddddddddd" localSheetId="4" hidden="1">{#N/A,#N/A,TRUE,"Basic";#N/A,#N/A,TRUE,"EXT-TABLE";#N/A,#N/A,TRUE,"STEEL";#N/A,#N/A,TRUE,"INT-Table";#N/A,#N/A,TRUE,"STEEL";#N/A,#N/A,TRUE,"Door"}</definedName>
    <definedName name="ddddddddddddd" localSheetId="0" hidden="1">{#N/A,#N/A,TRUE,"Basic";#N/A,#N/A,TRUE,"EXT-TABLE";#N/A,#N/A,TRUE,"STEEL";#N/A,#N/A,TRUE,"INT-Table";#N/A,#N/A,TRUE,"STEEL";#N/A,#N/A,TRUE,"Door"}</definedName>
    <definedName name="ddddddddddddd" localSheetId="23" hidden="1">{#N/A,#N/A,TRUE,"Basic";#N/A,#N/A,TRUE,"EXT-TABLE";#N/A,#N/A,TRUE,"STEEL";#N/A,#N/A,TRUE,"INT-Table";#N/A,#N/A,TRUE,"STEEL";#N/A,#N/A,TRUE,"Door"}</definedName>
    <definedName name="ddddddddddddd" hidden="1">{#N/A,#N/A,TRUE,"Basic";#N/A,#N/A,TRUE,"EXT-TABLE";#N/A,#N/A,TRUE,"STEEL";#N/A,#N/A,TRUE,"INT-Table";#N/A,#N/A,TRUE,"STEEL";#N/A,#N/A,TRUE,"Door"}</definedName>
    <definedName name="dddddddddddddd" localSheetId="5" hidden="1">{#N/A,#N/A,TRUE,"Basic";#N/A,#N/A,TRUE,"EXT-TABLE";#N/A,#N/A,TRUE,"STEEL";#N/A,#N/A,TRUE,"INT-Table";#N/A,#N/A,TRUE,"STEEL";#N/A,#N/A,TRUE,"Door"}</definedName>
    <definedName name="dddddddddddddd" localSheetId="3" hidden="1">{#N/A,#N/A,TRUE,"Basic";#N/A,#N/A,TRUE,"EXT-TABLE";#N/A,#N/A,TRUE,"STEEL";#N/A,#N/A,TRUE,"INT-Table";#N/A,#N/A,TRUE,"STEEL";#N/A,#N/A,TRUE,"Door"}</definedName>
    <definedName name="dddddddddddddd" localSheetId="24" hidden="1">{#N/A,#N/A,TRUE,"Basic";#N/A,#N/A,TRUE,"EXT-TABLE";#N/A,#N/A,TRUE,"STEEL";#N/A,#N/A,TRUE,"INT-Table";#N/A,#N/A,TRUE,"STEEL";#N/A,#N/A,TRUE,"Door"}</definedName>
    <definedName name="dddddddddddddd" localSheetId="4" hidden="1">{#N/A,#N/A,TRUE,"Basic";#N/A,#N/A,TRUE,"EXT-TABLE";#N/A,#N/A,TRUE,"STEEL";#N/A,#N/A,TRUE,"INT-Table";#N/A,#N/A,TRUE,"STEEL";#N/A,#N/A,TRUE,"Door"}</definedName>
    <definedName name="dddddddddddddd" localSheetId="0" hidden="1">{#N/A,#N/A,TRUE,"Basic";#N/A,#N/A,TRUE,"EXT-TABLE";#N/A,#N/A,TRUE,"STEEL";#N/A,#N/A,TRUE,"INT-Table";#N/A,#N/A,TRUE,"STEEL";#N/A,#N/A,TRUE,"Door"}</definedName>
    <definedName name="dddddddddddddd" localSheetId="23" hidden="1">{#N/A,#N/A,TRUE,"Basic";#N/A,#N/A,TRUE,"EXT-TABLE";#N/A,#N/A,TRUE,"STEEL";#N/A,#N/A,TRUE,"INT-Table";#N/A,#N/A,TRUE,"STEEL";#N/A,#N/A,TRUE,"Door"}</definedName>
    <definedName name="dddddddddddddd" hidden="1">{#N/A,#N/A,TRUE,"Basic";#N/A,#N/A,TRUE,"EXT-TABLE";#N/A,#N/A,TRUE,"STEEL";#N/A,#N/A,TRUE,"INT-Table";#N/A,#N/A,TRUE,"STEEL";#N/A,#N/A,TRUE,"Door"}</definedName>
    <definedName name="dddddddddddddd_1" localSheetId="5" hidden="1">{#N/A,#N/A,TRUE,"Basic";#N/A,#N/A,TRUE,"EXT-TABLE";#N/A,#N/A,TRUE,"STEEL";#N/A,#N/A,TRUE,"INT-Table";#N/A,#N/A,TRUE,"STEEL";#N/A,#N/A,TRUE,"Door"}</definedName>
    <definedName name="dddddddddddddd_1" localSheetId="3" hidden="1">{#N/A,#N/A,TRUE,"Basic";#N/A,#N/A,TRUE,"EXT-TABLE";#N/A,#N/A,TRUE,"STEEL";#N/A,#N/A,TRUE,"INT-Table";#N/A,#N/A,TRUE,"STEEL";#N/A,#N/A,TRUE,"Door"}</definedName>
    <definedName name="dddddddddddddd_1" localSheetId="24" hidden="1">{#N/A,#N/A,TRUE,"Basic";#N/A,#N/A,TRUE,"EXT-TABLE";#N/A,#N/A,TRUE,"STEEL";#N/A,#N/A,TRUE,"INT-Table";#N/A,#N/A,TRUE,"STEEL";#N/A,#N/A,TRUE,"Door"}</definedName>
    <definedName name="dddddddddddddd_1" localSheetId="4" hidden="1">{#N/A,#N/A,TRUE,"Basic";#N/A,#N/A,TRUE,"EXT-TABLE";#N/A,#N/A,TRUE,"STEEL";#N/A,#N/A,TRUE,"INT-Table";#N/A,#N/A,TRUE,"STEEL";#N/A,#N/A,TRUE,"Door"}</definedName>
    <definedName name="dddddddddddddd_1" localSheetId="0" hidden="1">{#N/A,#N/A,TRUE,"Basic";#N/A,#N/A,TRUE,"EXT-TABLE";#N/A,#N/A,TRUE,"STEEL";#N/A,#N/A,TRUE,"INT-Table";#N/A,#N/A,TRUE,"STEEL";#N/A,#N/A,TRUE,"Door"}</definedName>
    <definedName name="dddddddddddddd_1" localSheetId="23" hidden="1">{#N/A,#N/A,TRUE,"Basic";#N/A,#N/A,TRUE,"EXT-TABLE";#N/A,#N/A,TRUE,"STEEL";#N/A,#N/A,TRUE,"INT-Table";#N/A,#N/A,TRUE,"STEEL";#N/A,#N/A,TRUE,"Door"}</definedName>
    <definedName name="dddddddddddddd_1" hidden="1">{#N/A,#N/A,TRUE,"Basic";#N/A,#N/A,TRUE,"EXT-TABLE";#N/A,#N/A,TRUE,"STEEL";#N/A,#N/A,TRUE,"INT-Table";#N/A,#N/A,TRUE,"STEEL";#N/A,#N/A,TRUE,"Door"}</definedName>
    <definedName name="dddddddddddddd_1_1" localSheetId="5" hidden="1">{#N/A,#N/A,TRUE,"Basic";#N/A,#N/A,TRUE,"EXT-TABLE";#N/A,#N/A,TRUE,"STEEL";#N/A,#N/A,TRUE,"INT-Table";#N/A,#N/A,TRUE,"STEEL";#N/A,#N/A,TRUE,"Door"}</definedName>
    <definedName name="dddddddddddddd_1_1" localSheetId="3" hidden="1">{#N/A,#N/A,TRUE,"Basic";#N/A,#N/A,TRUE,"EXT-TABLE";#N/A,#N/A,TRUE,"STEEL";#N/A,#N/A,TRUE,"INT-Table";#N/A,#N/A,TRUE,"STEEL";#N/A,#N/A,TRUE,"Door"}</definedName>
    <definedName name="dddddddddddddd_1_1" localSheetId="24" hidden="1">{#N/A,#N/A,TRUE,"Basic";#N/A,#N/A,TRUE,"EXT-TABLE";#N/A,#N/A,TRUE,"STEEL";#N/A,#N/A,TRUE,"INT-Table";#N/A,#N/A,TRUE,"STEEL";#N/A,#N/A,TRUE,"Door"}</definedName>
    <definedName name="dddddddddddddd_1_1" localSheetId="4" hidden="1">{#N/A,#N/A,TRUE,"Basic";#N/A,#N/A,TRUE,"EXT-TABLE";#N/A,#N/A,TRUE,"STEEL";#N/A,#N/A,TRUE,"INT-Table";#N/A,#N/A,TRUE,"STEEL";#N/A,#N/A,TRUE,"Door"}</definedName>
    <definedName name="dddddddddddddd_1_1" localSheetId="0" hidden="1">{#N/A,#N/A,TRUE,"Basic";#N/A,#N/A,TRUE,"EXT-TABLE";#N/A,#N/A,TRUE,"STEEL";#N/A,#N/A,TRUE,"INT-Table";#N/A,#N/A,TRUE,"STEEL";#N/A,#N/A,TRUE,"Door"}</definedName>
    <definedName name="dddddddddddddd_1_1" localSheetId="23" hidden="1">{#N/A,#N/A,TRUE,"Basic";#N/A,#N/A,TRUE,"EXT-TABLE";#N/A,#N/A,TRUE,"STEEL";#N/A,#N/A,TRUE,"INT-Table";#N/A,#N/A,TRUE,"STEEL";#N/A,#N/A,TRUE,"Door"}</definedName>
    <definedName name="dddddddddddddd_1_1" hidden="1">{#N/A,#N/A,TRUE,"Basic";#N/A,#N/A,TRUE,"EXT-TABLE";#N/A,#N/A,TRUE,"STEEL";#N/A,#N/A,TRUE,"INT-Table";#N/A,#N/A,TRUE,"STEEL";#N/A,#N/A,TRUE,"Door"}</definedName>
    <definedName name="dddddddddddddd_1_2" localSheetId="5" hidden="1">{#N/A,#N/A,TRUE,"Basic";#N/A,#N/A,TRUE,"EXT-TABLE";#N/A,#N/A,TRUE,"STEEL";#N/A,#N/A,TRUE,"INT-Table";#N/A,#N/A,TRUE,"STEEL";#N/A,#N/A,TRUE,"Door"}</definedName>
    <definedName name="dddddddddddddd_1_2" localSheetId="3" hidden="1">{#N/A,#N/A,TRUE,"Basic";#N/A,#N/A,TRUE,"EXT-TABLE";#N/A,#N/A,TRUE,"STEEL";#N/A,#N/A,TRUE,"INT-Table";#N/A,#N/A,TRUE,"STEEL";#N/A,#N/A,TRUE,"Door"}</definedName>
    <definedName name="dddddddddddddd_1_2" localSheetId="24" hidden="1">{#N/A,#N/A,TRUE,"Basic";#N/A,#N/A,TRUE,"EXT-TABLE";#N/A,#N/A,TRUE,"STEEL";#N/A,#N/A,TRUE,"INT-Table";#N/A,#N/A,TRUE,"STEEL";#N/A,#N/A,TRUE,"Door"}</definedName>
    <definedName name="dddddddddddddd_1_2" localSheetId="4" hidden="1">{#N/A,#N/A,TRUE,"Basic";#N/A,#N/A,TRUE,"EXT-TABLE";#N/A,#N/A,TRUE,"STEEL";#N/A,#N/A,TRUE,"INT-Table";#N/A,#N/A,TRUE,"STEEL";#N/A,#N/A,TRUE,"Door"}</definedName>
    <definedName name="dddddddddddddd_1_2" localSheetId="0" hidden="1">{#N/A,#N/A,TRUE,"Basic";#N/A,#N/A,TRUE,"EXT-TABLE";#N/A,#N/A,TRUE,"STEEL";#N/A,#N/A,TRUE,"INT-Table";#N/A,#N/A,TRUE,"STEEL";#N/A,#N/A,TRUE,"Door"}</definedName>
    <definedName name="dddddddddddddd_1_2" localSheetId="23" hidden="1">{#N/A,#N/A,TRUE,"Basic";#N/A,#N/A,TRUE,"EXT-TABLE";#N/A,#N/A,TRUE,"STEEL";#N/A,#N/A,TRUE,"INT-Table";#N/A,#N/A,TRUE,"STEEL";#N/A,#N/A,TRUE,"Door"}</definedName>
    <definedName name="dddddddddddddd_1_2" hidden="1">{#N/A,#N/A,TRUE,"Basic";#N/A,#N/A,TRUE,"EXT-TABLE";#N/A,#N/A,TRUE,"STEEL";#N/A,#N/A,TRUE,"INT-Table";#N/A,#N/A,TRUE,"STEEL";#N/A,#N/A,TRUE,"Door"}</definedName>
    <definedName name="dddddddddddddd_2" localSheetId="5" hidden="1">{#N/A,#N/A,TRUE,"Basic";#N/A,#N/A,TRUE,"EXT-TABLE";#N/A,#N/A,TRUE,"STEEL";#N/A,#N/A,TRUE,"INT-Table";#N/A,#N/A,TRUE,"STEEL";#N/A,#N/A,TRUE,"Door"}</definedName>
    <definedName name="dddddddddddddd_2" localSheetId="3" hidden="1">{#N/A,#N/A,TRUE,"Basic";#N/A,#N/A,TRUE,"EXT-TABLE";#N/A,#N/A,TRUE,"STEEL";#N/A,#N/A,TRUE,"INT-Table";#N/A,#N/A,TRUE,"STEEL";#N/A,#N/A,TRUE,"Door"}</definedName>
    <definedName name="dddddddddddddd_2" localSheetId="24" hidden="1">{#N/A,#N/A,TRUE,"Basic";#N/A,#N/A,TRUE,"EXT-TABLE";#N/A,#N/A,TRUE,"STEEL";#N/A,#N/A,TRUE,"INT-Table";#N/A,#N/A,TRUE,"STEEL";#N/A,#N/A,TRUE,"Door"}</definedName>
    <definedName name="dddddddddddddd_2" localSheetId="4" hidden="1">{#N/A,#N/A,TRUE,"Basic";#N/A,#N/A,TRUE,"EXT-TABLE";#N/A,#N/A,TRUE,"STEEL";#N/A,#N/A,TRUE,"INT-Table";#N/A,#N/A,TRUE,"STEEL";#N/A,#N/A,TRUE,"Door"}</definedName>
    <definedName name="dddddddddddddd_2" localSheetId="0" hidden="1">{#N/A,#N/A,TRUE,"Basic";#N/A,#N/A,TRUE,"EXT-TABLE";#N/A,#N/A,TRUE,"STEEL";#N/A,#N/A,TRUE,"INT-Table";#N/A,#N/A,TRUE,"STEEL";#N/A,#N/A,TRUE,"Door"}</definedName>
    <definedName name="dddddddddddddd_2" localSheetId="23" hidden="1">{#N/A,#N/A,TRUE,"Basic";#N/A,#N/A,TRUE,"EXT-TABLE";#N/A,#N/A,TRUE,"STEEL";#N/A,#N/A,TRUE,"INT-Table";#N/A,#N/A,TRUE,"STEEL";#N/A,#N/A,TRUE,"Door"}</definedName>
    <definedName name="dddddddddddddd_2" hidden="1">{#N/A,#N/A,TRUE,"Basic";#N/A,#N/A,TRUE,"EXT-TABLE";#N/A,#N/A,TRUE,"STEEL";#N/A,#N/A,TRUE,"INT-Table";#N/A,#N/A,TRUE,"STEEL";#N/A,#N/A,TRUE,"Door"}</definedName>
    <definedName name="dddddddddddddd_2_1" localSheetId="5" hidden="1">{#N/A,#N/A,TRUE,"Basic";#N/A,#N/A,TRUE,"EXT-TABLE";#N/A,#N/A,TRUE,"STEEL";#N/A,#N/A,TRUE,"INT-Table";#N/A,#N/A,TRUE,"STEEL";#N/A,#N/A,TRUE,"Door"}</definedName>
    <definedName name="dddddddddddddd_2_1" localSheetId="3" hidden="1">{#N/A,#N/A,TRUE,"Basic";#N/A,#N/A,TRUE,"EXT-TABLE";#N/A,#N/A,TRUE,"STEEL";#N/A,#N/A,TRUE,"INT-Table";#N/A,#N/A,TRUE,"STEEL";#N/A,#N/A,TRUE,"Door"}</definedName>
    <definedName name="dddddddddddddd_2_1" localSheetId="24" hidden="1">{#N/A,#N/A,TRUE,"Basic";#N/A,#N/A,TRUE,"EXT-TABLE";#N/A,#N/A,TRUE,"STEEL";#N/A,#N/A,TRUE,"INT-Table";#N/A,#N/A,TRUE,"STEEL";#N/A,#N/A,TRUE,"Door"}</definedName>
    <definedName name="dddddddddddddd_2_1" localSheetId="4" hidden="1">{#N/A,#N/A,TRUE,"Basic";#N/A,#N/A,TRUE,"EXT-TABLE";#N/A,#N/A,TRUE,"STEEL";#N/A,#N/A,TRUE,"INT-Table";#N/A,#N/A,TRUE,"STEEL";#N/A,#N/A,TRUE,"Door"}</definedName>
    <definedName name="dddddddddddddd_2_1" localSheetId="0" hidden="1">{#N/A,#N/A,TRUE,"Basic";#N/A,#N/A,TRUE,"EXT-TABLE";#N/A,#N/A,TRUE,"STEEL";#N/A,#N/A,TRUE,"INT-Table";#N/A,#N/A,TRUE,"STEEL";#N/A,#N/A,TRUE,"Door"}</definedName>
    <definedName name="dddddddddddddd_2_1" localSheetId="23" hidden="1">{#N/A,#N/A,TRUE,"Basic";#N/A,#N/A,TRUE,"EXT-TABLE";#N/A,#N/A,TRUE,"STEEL";#N/A,#N/A,TRUE,"INT-Table";#N/A,#N/A,TRUE,"STEEL";#N/A,#N/A,TRUE,"Door"}</definedName>
    <definedName name="dddddddddddddd_2_1" hidden="1">{#N/A,#N/A,TRUE,"Basic";#N/A,#N/A,TRUE,"EXT-TABLE";#N/A,#N/A,TRUE,"STEEL";#N/A,#N/A,TRUE,"INT-Table";#N/A,#N/A,TRUE,"STEEL";#N/A,#N/A,TRUE,"Door"}</definedName>
    <definedName name="dddddddddddddd_2_2" localSheetId="5" hidden="1">{#N/A,#N/A,TRUE,"Basic";#N/A,#N/A,TRUE,"EXT-TABLE";#N/A,#N/A,TRUE,"STEEL";#N/A,#N/A,TRUE,"INT-Table";#N/A,#N/A,TRUE,"STEEL";#N/A,#N/A,TRUE,"Door"}</definedName>
    <definedName name="dddddddddddddd_2_2" localSheetId="3" hidden="1">{#N/A,#N/A,TRUE,"Basic";#N/A,#N/A,TRUE,"EXT-TABLE";#N/A,#N/A,TRUE,"STEEL";#N/A,#N/A,TRUE,"INT-Table";#N/A,#N/A,TRUE,"STEEL";#N/A,#N/A,TRUE,"Door"}</definedName>
    <definedName name="dddddddddddddd_2_2" localSheetId="24" hidden="1">{#N/A,#N/A,TRUE,"Basic";#N/A,#N/A,TRUE,"EXT-TABLE";#N/A,#N/A,TRUE,"STEEL";#N/A,#N/A,TRUE,"INT-Table";#N/A,#N/A,TRUE,"STEEL";#N/A,#N/A,TRUE,"Door"}</definedName>
    <definedName name="dddddddddddddd_2_2" localSheetId="4" hidden="1">{#N/A,#N/A,TRUE,"Basic";#N/A,#N/A,TRUE,"EXT-TABLE";#N/A,#N/A,TRUE,"STEEL";#N/A,#N/A,TRUE,"INT-Table";#N/A,#N/A,TRUE,"STEEL";#N/A,#N/A,TRUE,"Door"}</definedName>
    <definedName name="dddddddddddddd_2_2" localSheetId="0" hidden="1">{#N/A,#N/A,TRUE,"Basic";#N/A,#N/A,TRUE,"EXT-TABLE";#N/A,#N/A,TRUE,"STEEL";#N/A,#N/A,TRUE,"INT-Table";#N/A,#N/A,TRUE,"STEEL";#N/A,#N/A,TRUE,"Door"}</definedName>
    <definedName name="dddddddddddddd_2_2" localSheetId="23" hidden="1">{#N/A,#N/A,TRUE,"Basic";#N/A,#N/A,TRUE,"EXT-TABLE";#N/A,#N/A,TRUE,"STEEL";#N/A,#N/A,TRUE,"INT-Table";#N/A,#N/A,TRUE,"STEEL";#N/A,#N/A,TRUE,"Door"}</definedName>
    <definedName name="dddddddddddddd_2_2" hidden="1">{#N/A,#N/A,TRUE,"Basic";#N/A,#N/A,TRUE,"EXT-TABLE";#N/A,#N/A,TRUE,"STEEL";#N/A,#N/A,TRUE,"INT-Table";#N/A,#N/A,TRUE,"STEEL";#N/A,#N/A,TRUE,"Door"}</definedName>
    <definedName name="dddddddddddddd_3" localSheetId="5" hidden="1">{#N/A,#N/A,TRUE,"Basic";#N/A,#N/A,TRUE,"EXT-TABLE";#N/A,#N/A,TRUE,"STEEL";#N/A,#N/A,TRUE,"INT-Table";#N/A,#N/A,TRUE,"STEEL";#N/A,#N/A,TRUE,"Door"}</definedName>
    <definedName name="dddddddddddddd_3" localSheetId="3" hidden="1">{#N/A,#N/A,TRUE,"Basic";#N/A,#N/A,TRUE,"EXT-TABLE";#N/A,#N/A,TRUE,"STEEL";#N/A,#N/A,TRUE,"INT-Table";#N/A,#N/A,TRUE,"STEEL";#N/A,#N/A,TRUE,"Door"}</definedName>
    <definedName name="dddddddddddddd_3" localSheetId="24" hidden="1">{#N/A,#N/A,TRUE,"Basic";#N/A,#N/A,TRUE,"EXT-TABLE";#N/A,#N/A,TRUE,"STEEL";#N/A,#N/A,TRUE,"INT-Table";#N/A,#N/A,TRUE,"STEEL";#N/A,#N/A,TRUE,"Door"}</definedName>
    <definedName name="dddddddddddddd_3" localSheetId="4" hidden="1">{#N/A,#N/A,TRUE,"Basic";#N/A,#N/A,TRUE,"EXT-TABLE";#N/A,#N/A,TRUE,"STEEL";#N/A,#N/A,TRUE,"INT-Table";#N/A,#N/A,TRUE,"STEEL";#N/A,#N/A,TRUE,"Door"}</definedName>
    <definedName name="dddddddddddddd_3" localSheetId="0" hidden="1">{#N/A,#N/A,TRUE,"Basic";#N/A,#N/A,TRUE,"EXT-TABLE";#N/A,#N/A,TRUE,"STEEL";#N/A,#N/A,TRUE,"INT-Table";#N/A,#N/A,TRUE,"STEEL";#N/A,#N/A,TRUE,"Door"}</definedName>
    <definedName name="dddddddddddddd_3" localSheetId="23" hidden="1">{#N/A,#N/A,TRUE,"Basic";#N/A,#N/A,TRUE,"EXT-TABLE";#N/A,#N/A,TRUE,"STEEL";#N/A,#N/A,TRUE,"INT-Table";#N/A,#N/A,TRUE,"STEEL";#N/A,#N/A,TRUE,"Door"}</definedName>
    <definedName name="dddddddddddddd_3" hidden="1">{#N/A,#N/A,TRUE,"Basic";#N/A,#N/A,TRUE,"EXT-TABLE";#N/A,#N/A,TRUE,"STEEL";#N/A,#N/A,TRUE,"INT-Table";#N/A,#N/A,TRUE,"STEEL";#N/A,#N/A,TRUE,"Door"}</definedName>
    <definedName name="dddddddddddddd_3_1" localSheetId="5" hidden="1">{#N/A,#N/A,TRUE,"Basic";#N/A,#N/A,TRUE,"EXT-TABLE";#N/A,#N/A,TRUE,"STEEL";#N/A,#N/A,TRUE,"INT-Table";#N/A,#N/A,TRUE,"STEEL";#N/A,#N/A,TRUE,"Door"}</definedName>
    <definedName name="dddddddddddddd_3_1" localSheetId="3" hidden="1">{#N/A,#N/A,TRUE,"Basic";#N/A,#N/A,TRUE,"EXT-TABLE";#N/A,#N/A,TRUE,"STEEL";#N/A,#N/A,TRUE,"INT-Table";#N/A,#N/A,TRUE,"STEEL";#N/A,#N/A,TRUE,"Door"}</definedName>
    <definedName name="dddddddddddddd_3_1" localSheetId="24" hidden="1">{#N/A,#N/A,TRUE,"Basic";#N/A,#N/A,TRUE,"EXT-TABLE";#N/A,#N/A,TRUE,"STEEL";#N/A,#N/A,TRUE,"INT-Table";#N/A,#N/A,TRUE,"STEEL";#N/A,#N/A,TRUE,"Door"}</definedName>
    <definedName name="dddddddddddddd_3_1" localSheetId="4" hidden="1">{#N/A,#N/A,TRUE,"Basic";#N/A,#N/A,TRUE,"EXT-TABLE";#N/A,#N/A,TRUE,"STEEL";#N/A,#N/A,TRUE,"INT-Table";#N/A,#N/A,TRUE,"STEEL";#N/A,#N/A,TRUE,"Door"}</definedName>
    <definedName name="dddddddddddddd_3_1" localSheetId="0" hidden="1">{#N/A,#N/A,TRUE,"Basic";#N/A,#N/A,TRUE,"EXT-TABLE";#N/A,#N/A,TRUE,"STEEL";#N/A,#N/A,TRUE,"INT-Table";#N/A,#N/A,TRUE,"STEEL";#N/A,#N/A,TRUE,"Door"}</definedName>
    <definedName name="dddddddddddddd_3_1" localSheetId="23" hidden="1">{#N/A,#N/A,TRUE,"Basic";#N/A,#N/A,TRUE,"EXT-TABLE";#N/A,#N/A,TRUE,"STEEL";#N/A,#N/A,TRUE,"INT-Table";#N/A,#N/A,TRUE,"STEEL";#N/A,#N/A,TRUE,"Door"}</definedName>
    <definedName name="dddddddddddddd_3_1" hidden="1">{#N/A,#N/A,TRUE,"Basic";#N/A,#N/A,TRUE,"EXT-TABLE";#N/A,#N/A,TRUE,"STEEL";#N/A,#N/A,TRUE,"INT-Table";#N/A,#N/A,TRUE,"STEEL";#N/A,#N/A,TRUE,"Door"}</definedName>
    <definedName name="dddddddddddddd_3_2" localSheetId="5" hidden="1">{#N/A,#N/A,TRUE,"Basic";#N/A,#N/A,TRUE,"EXT-TABLE";#N/A,#N/A,TRUE,"STEEL";#N/A,#N/A,TRUE,"INT-Table";#N/A,#N/A,TRUE,"STEEL";#N/A,#N/A,TRUE,"Door"}</definedName>
    <definedName name="dddddddddddddd_3_2" localSheetId="3" hidden="1">{#N/A,#N/A,TRUE,"Basic";#N/A,#N/A,TRUE,"EXT-TABLE";#N/A,#N/A,TRUE,"STEEL";#N/A,#N/A,TRUE,"INT-Table";#N/A,#N/A,TRUE,"STEEL";#N/A,#N/A,TRUE,"Door"}</definedName>
    <definedName name="dddddddddddddd_3_2" localSheetId="24" hidden="1">{#N/A,#N/A,TRUE,"Basic";#N/A,#N/A,TRUE,"EXT-TABLE";#N/A,#N/A,TRUE,"STEEL";#N/A,#N/A,TRUE,"INT-Table";#N/A,#N/A,TRUE,"STEEL";#N/A,#N/A,TRUE,"Door"}</definedName>
    <definedName name="dddddddddddddd_3_2" localSheetId="4" hidden="1">{#N/A,#N/A,TRUE,"Basic";#N/A,#N/A,TRUE,"EXT-TABLE";#N/A,#N/A,TRUE,"STEEL";#N/A,#N/A,TRUE,"INT-Table";#N/A,#N/A,TRUE,"STEEL";#N/A,#N/A,TRUE,"Door"}</definedName>
    <definedName name="dddddddddddddd_3_2" localSheetId="0" hidden="1">{#N/A,#N/A,TRUE,"Basic";#N/A,#N/A,TRUE,"EXT-TABLE";#N/A,#N/A,TRUE,"STEEL";#N/A,#N/A,TRUE,"INT-Table";#N/A,#N/A,TRUE,"STEEL";#N/A,#N/A,TRUE,"Door"}</definedName>
    <definedName name="dddddddddddddd_3_2" localSheetId="23" hidden="1">{#N/A,#N/A,TRUE,"Basic";#N/A,#N/A,TRUE,"EXT-TABLE";#N/A,#N/A,TRUE,"STEEL";#N/A,#N/A,TRUE,"INT-Table";#N/A,#N/A,TRUE,"STEEL";#N/A,#N/A,TRUE,"Door"}</definedName>
    <definedName name="dddddddddddddd_3_2" hidden="1">{#N/A,#N/A,TRUE,"Basic";#N/A,#N/A,TRUE,"EXT-TABLE";#N/A,#N/A,TRUE,"STEEL";#N/A,#N/A,TRUE,"INT-Table";#N/A,#N/A,TRUE,"STEEL";#N/A,#N/A,TRUE,"Door"}</definedName>
    <definedName name="dddddddddddddd_4" localSheetId="5" hidden="1">{#N/A,#N/A,TRUE,"Basic";#N/A,#N/A,TRUE,"EXT-TABLE";#N/A,#N/A,TRUE,"STEEL";#N/A,#N/A,TRUE,"INT-Table";#N/A,#N/A,TRUE,"STEEL";#N/A,#N/A,TRUE,"Door"}</definedName>
    <definedName name="dddddddddddddd_4" localSheetId="3" hidden="1">{#N/A,#N/A,TRUE,"Basic";#N/A,#N/A,TRUE,"EXT-TABLE";#N/A,#N/A,TRUE,"STEEL";#N/A,#N/A,TRUE,"INT-Table";#N/A,#N/A,TRUE,"STEEL";#N/A,#N/A,TRUE,"Door"}</definedName>
    <definedName name="dddddddddddddd_4" localSheetId="24" hidden="1">{#N/A,#N/A,TRUE,"Basic";#N/A,#N/A,TRUE,"EXT-TABLE";#N/A,#N/A,TRUE,"STEEL";#N/A,#N/A,TRUE,"INT-Table";#N/A,#N/A,TRUE,"STEEL";#N/A,#N/A,TRUE,"Door"}</definedName>
    <definedName name="dddddddddddddd_4" localSheetId="4" hidden="1">{#N/A,#N/A,TRUE,"Basic";#N/A,#N/A,TRUE,"EXT-TABLE";#N/A,#N/A,TRUE,"STEEL";#N/A,#N/A,TRUE,"INT-Table";#N/A,#N/A,TRUE,"STEEL";#N/A,#N/A,TRUE,"Door"}</definedName>
    <definedName name="dddddddddddddd_4" localSheetId="0" hidden="1">{#N/A,#N/A,TRUE,"Basic";#N/A,#N/A,TRUE,"EXT-TABLE";#N/A,#N/A,TRUE,"STEEL";#N/A,#N/A,TRUE,"INT-Table";#N/A,#N/A,TRUE,"STEEL";#N/A,#N/A,TRUE,"Door"}</definedName>
    <definedName name="dddddddddddddd_4" localSheetId="23" hidden="1">{#N/A,#N/A,TRUE,"Basic";#N/A,#N/A,TRUE,"EXT-TABLE";#N/A,#N/A,TRUE,"STEEL";#N/A,#N/A,TRUE,"INT-Table";#N/A,#N/A,TRUE,"STEEL";#N/A,#N/A,TRUE,"Door"}</definedName>
    <definedName name="dddddddddddddd_4" hidden="1">{#N/A,#N/A,TRUE,"Basic";#N/A,#N/A,TRUE,"EXT-TABLE";#N/A,#N/A,TRUE,"STEEL";#N/A,#N/A,TRUE,"INT-Table";#N/A,#N/A,TRUE,"STEEL";#N/A,#N/A,TRUE,"Door"}</definedName>
    <definedName name="dddddddddddddd_4_1" localSheetId="5" hidden="1">{#N/A,#N/A,TRUE,"Basic";#N/A,#N/A,TRUE,"EXT-TABLE";#N/A,#N/A,TRUE,"STEEL";#N/A,#N/A,TRUE,"INT-Table";#N/A,#N/A,TRUE,"STEEL";#N/A,#N/A,TRUE,"Door"}</definedName>
    <definedName name="dddddddddddddd_4_1" localSheetId="3" hidden="1">{#N/A,#N/A,TRUE,"Basic";#N/A,#N/A,TRUE,"EXT-TABLE";#N/A,#N/A,TRUE,"STEEL";#N/A,#N/A,TRUE,"INT-Table";#N/A,#N/A,TRUE,"STEEL";#N/A,#N/A,TRUE,"Door"}</definedName>
    <definedName name="dddddddddddddd_4_1" localSheetId="24" hidden="1">{#N/A,#N/A,TRUE,"Basic";#N/A,#N/A,TRUE,"EXT-TABLE";#N/A,#N/A,TRUE,"STEEL";#N/A,#N/A,TRUE,"INT-Table";#N/A,#N/A,TRUE,"STEEL";#N/A,#N/A,TRUE,"Door"}</definedName>
    <definedName name="dddddddddddddd_4_1" localSheetId="4" hidden="1">{#N/A,#N/A,TRUE,"Basic";#N/A,#N/A,TRUE,"EXT-TABLE";#N/A,#N/A,TRUE,"STEEL";#N/A,#N/A,TRUE,"INT-Table";#N/A,#N/A,TRUE,"STEEL";#N/A,#N/A,TRUE,"Door"}</definedName>
    <definedName name="dddddddddddddd_4_1" localSheetId="0" hidden="1">{#N/A,#N/A,TRUE,"Basic";#N/A,#N/A,TRUE,"EXT-TABLE";#N/A,#N/A,TRUE,"STEEL";#N/A,#N/A,TRUE,"INT-Table";#N/A,#N/A,TRUE,"STEEL";#N/A,#N/A,TRUE,"Door"}</definedName>
    <definedName name="dddddddddddddd_4_1" localSheetId="23" hidden="1">{#N/A,#N/A,TRUE,"Basic";#N/A,#N/A,TRUE,"EXT-TABLE";#N/A,#N/A,TRUE,"STEEL";#N/A,#N/A,TRUE,"INT-Table";#N/A,#N/A,TRUE,"STEEL";#N/A,#N/A,TRUE,"Door"}</definedName>
    <definedName name="dddddddddddddd_4_1" hidden="1">{#N/A,#N/A,TRUE,"Basic";#N/A,#N/A,TRUE,"EXT-TABLE";#N/A,#N/A,TRUE,"STEEL";#N/A,#N/A,TRUE,"INT-Table";#N/A,#N/A,TRUE,"STEEL";#N/A,#N/A,TRUE,"Door"}</definedName>
    <definedName name="dddddddddddddd_4_2" localSheetId="5" hidden="1">{#N/A,#N/A,TRUE,"Basic";#N/A,#N/A,TRUE,"EXT-TABLE";#N/A,#N/A,TRUE,"STEEL";#N/A,#N/A,TRUE,"INT-Table";#N/A,#N/A,TRUE,"STEEL";#N/A,#N/A,TRUE,"Door"}</definedName>
    <definedName name="dddddddddddddd_4_2" localSheetId="3" hidden="1">{#N/A,#N/A,TRUE,"Basic";#N/A,#N/A,TRUE,"EXT-TABLE";#N/A,#N/A,TRUE,"STEEL";#N/A,#N/A,TRUE,"INT-Table";#N/A,#N/A,TRUE,"STEEL";#N/A,#N/A,TRUE,"Door"}</definedName>
    <definedName name="dddddddddddddd_4_2" localSheetId="24" hidden="1">{#N/A,#N/A,TRUE,"Basic";#N/A,#N/A,TRUE,"EXT-TABLE";#N/A,#N/A,TRUE,"STEEL";#N/A,#N/A,TRUE,"INT-Table";#N/A,#N/A,TRUE,"STEEL";#N/A,#N/A,TRUE,"Door"}</definedName>
    <definedName name="dddddddddddddd_4_2" localSheetId="4" hidden="1">{#N/A,#N/A,TRUE,"Basic";#N/A,#N/A,TRUE,"EXT-TABLE";#N/A,#N/A,TRUE,"STEEL";#N/A,#N/A,TRUE,"INT-Table";#N/A,#N/A,TRUE,"STEEL";#N/A,#N/A,TRUE,"Door"}</definedName>
    <definedName name="dddddddddddddd_4_2" localSheetId="0" hidden="1">{#N/A,#N/A,TRUE,"Basic";#N/A,#N/A,TRUE,"EXT-TABLE";#N/A,#N/A,TRUE,"STEEL";#N/A,#N/A,TRUE,"INT-Table";#N/A,#N/A,TRUE,"STEEL";#N/A,#N/A,TRUE,"Door"}</definedName>
    <definedName name="dddddddddddddd_4_2" localSheetId="23" hidden="1">{#N/A,#N/A,TRUE,"Basic";#N/A,#N/A,TRUE,"EXT-TABLE";#N/A,#N/A,TRUE,"STEEL";#N/A,#N/A,TRUE,"INT-Table";#N/A,#N/A,TRUE,"STEEL";#N/A,#N/A,TRUE,"Door"}</definedName>
    <definedName name="dddddddddddddd_4_2" hidden="1">{#N/A,#N/A,TRUE,"Basic";#N/A,#N/A,TRUE,"EXT-TABLE";#N/A,#N/A,TRUE,"STEEL";#N/A,#N/A,TRUE,"INT-Table";#N/A,#N/A,TRUE,"STEEL";#N/A,#N/A,TRUE,"Door"}</definedName>
    <definedName name="dddddddddddddd_5" localSheetId="5" hidden="1">{#N/A,#N/A,TRUE,"Basic";#N/A,#N/A,TRUE,"EXT-TABLE";#N/A,#N/A,TRUE,"STEEL";#N/A,#N/A,TRUE,"INT-Table";#N/A,#N/A,TRUE,"STEEL";#N/A,#N/A,TRUE,"Door"}</definedName>
    <definedName name="dddddddddddddd_5" localSheetId="3" hidden="1">{#N/A,#N/A,TRUE,"Basic";#N/A,#N/A,TRUE,"EXT-TABLE";#N/A,#N/A,TRUE,"STEEL";#N/A,#N/A,TRUE,"INT-Table";#N/A,#N/A,TRUE,"STEEL";#N/A,#N/A,TRUE,"Door"}</definedName>
    <definedName name="dddddddddddddd_5" localSheetId="24" hidden="1">{#N/A,#N/A,TRUE,"Basic";#N/A,#N/A,TRUE,"EXT-TABLE";#N/A,#N/A,TRUE,"STEEL";#N/A,#N/A,TRUE,"INT-Table";#N/A,#N/A,TRUE,"STEEL";#N/A,#N/A,TRUE,"Door"}</definedName>
    <definedName name="dddddddddddddd_5" localSheetId="4" hidden="1">{#N/A,#N/A,TRUE,"Basic";#N/A,#N/A,TRUE,"EXT-TABLE";#N/A,#N/A,TRUE,"STEEL";#N/A,#N/A,TRUE,"INT-Table";#N/A,#N/A,TRUE,"STEEL";#N/A,#N/A,TRUE,"Door"}</definedName>
    <definedName name="dddddddddddddd_5" localSheetId="0" hidden="1">{#N/A,#N/A,TRUE,"Basic";#N/A,#N/A,TRUE,"EXT-TABLE";#N/A,#N/A,TRUE,"STEEL";#N/A,#N/A,TRUE,"INT-Table";#N/A,#N/A,TRUE,"STEEL";#N/A,#N/A,TRUE,"Door"}</definedName>
    <definedName name="dddddddddddddd_5" localSheetId="23" hidden="1">{#N/A,#N/A,TRUE,"Basic";#N/A,#N/A,TRUE,"EXT-TABLE";#N/A,#N/A,TRUE,"STEEL";#N/A,#N/A,TRUE,"INT-Table";#N/A,#N/A,TRUE,"STEEL";#N/A,#N/A,TRUE,"Door"}</definedName>
    <definedName name="dddddddddddddd_5" hidden="1">{#N/A,#N/A,TRUE,"Basic";#N/A,#N/A,TRUE,"EXT-TABLE";#N/A,#N/A,TRUE,"STEEL";#N/A,#N/A,TRUE,"INT-Table";#N/A,#N/A,TRUE,"STEEL";#N/A,#N/A,TRUE,"Door"}</definedName>
    <definedName name="dddddddddddddd_5_1" localSheetId="5" hidden="1">{#N/A,#N/A,TRUE,"Basic";#N/A,#N/A,TRUE,"EXT-TABLE";#N/A,#N/A,TRUE,"STEEL";#N/A,#N/A,TRUE,"INT-Table";#N/A,#N/A,TRUE,"STEEL";#N/A,#N/A,TRUE,"Door"}</definedName>
    <definedName name="dddddddddddddd_5_1" localSheetId="3" hidden="1">{#N/A,#N/A,TRUE,"Basic";#N/A,#N/A,TRUE,"EXT-TABLE";#N/A,#N/A,TRUE,"STEEL";#N/A,#N/A,TRUE,"INT-Table";#N/A,#N/A,TRUE,"STEEL";#N/A,#N/A,TRUE,"Door"}</definedName>
    <definedName name="dddddddddddddd_5_1" localSheetId="24" hidden="1">{#N/A,#N/A,TRUE,"Basic";#N/A,#N/A,TRUE,"EXT-TABLE";#N/A,#N/A,TRUE,"STEEL";#N/A,#N/A,TRUE,"INT-Table";#N/A,#N/A,TRUE,"STEEL";#N/A,#N/A,TRUE,"Door"}</definedName>
    <definedName name="dddddddddddddd_5_1" localSheetId="4" hidden="1">{#N/A,#N/A,TRUE,"Basic";#N/A,#N/A,TRUE,"EXT-TABLE";#N/A,#N/A,TRUE,"STEEL";#N/A,#N/A,TRUE,"INT-Table";#N/A,#N/A,TRUE,"STEEL";#N/A,#N/A,TRUE,"Door"}</definedName>
    <definedName name="dddddddddddddd_5_1" localSheetId="0" hidden="1">{#N/A,#N/A,TRUE,"Basic";#N/A,#N/A,TRUE,"EXT-TABLE";#N/A,#N/A,TRUE,"STEEL";#N/A,#N/A,TRUE,"INT-Table";#N/A,#N/A,TRUE,"STEEL";#N/A,#N/A,TRUE,"Door"}</definedName>
    <definedName name="dddddddddddddd_5_1" localSheetId="23" hidden="1">{#N/A,#N/A,TRUE,"Basic";#N/A,#N/A,TRUE,"EXT-TABLE";#N/A,#N/A,TRUE,"STEEL";#N/A,#N/A,TRUE,"INT-Table";#N/A,#N/A,TRUE,"STEEL";#N/A,#N/A,TRUE,"Door"}</definedName>
    <definedName name="dddddddddddddd_5_1" hidden="1">{#N/A,#N/A,TRUE,"Basic";#N/A,#N/A,TRUE,"EXT-TABLE";#N/A,#N/A,TRUE,"STEEL";#N/A,#N/A,TRUE,"INT-Table";#N/A,#N/A,TRUE,"STEEL";#N/A,#N/A,TRUE,"Door"}</definedName>
    <definedName name="dddddddddddddd_5_2" localSheetId="5" hidden="1">{#N/A,#N/A,TRUE,"Basic";#N/A,#N/A,TRUE,"EXT-TABLE";#N/A,#N/A,TRUE,"STEEL";#N/A,#N/A,TRUE,"INT-Table";#N/A,#N/A,TRUE,"STEEL";#N/A,#N/A,TRUE,"Door"}</definedName>
    <definedName name="dddddddddddddd_5_2" localSheetId="3" hidden="1">{#N/A,#N/A,TRUE,"Basic";#N/A,#N/A,TRUE,"EXT-TABLE";#N/A,#N/A,TRUE,"STEEL";#N/A,#N/A,TRUE,"INT-Table";#N/A,#N/A,TRUE,"STEEL";#N/A,#N/A,TRUE,"Door"}</definedName>
    <definedName name="dddddddddddddd_5_2" localSheetId="24" hidden="1">{#N/A,#N/A,TRUE,"Basic";#N/A,#N/A,TRUE,"EXT-TABLE";#N/A,#N/A,TRUE,"STEEL";#N/A,#N/A,TRUE,"INT-Table";#N/A,#N/A,TRUE,"STEEL";#N/A,#N/A,TRUE,"Door"}</definedName>
    <definedName name="dddddddddddddd_5_2" localSheetId="4" hidden="1">{#N/A,#N/A,TRUE,"Basic";#N/A,#N/A,TRUE,"EXT-TABLE";#N/A,#N/A,TRUE,"STEEL";#N/A,#N/A,TRUE,"INT-Table";#N/A,#N/A,TRUE,"STEEL";#N/A,#N/A,TRUE,"Door"}</definedName>
    <definedName name="dddddddddddddd_5_2" localSheetId="0" hidden="1">{#N/A,#N/A,TRUE,"Basic";#N/A,#N/A,TRUE,"EXT-TABLE";#N/A,#N/A,TRUE,"STEEL";#N/A,#N/A,TRUE,"INT-Table";#N/A,#N/A,TRUE,"STEEL";#N/A,#N/A,TRUE,"Door"}</definedName>
    <definedName name="dddddddddddddd_5_2" localSheetId="23" hidden="1">{#N/A,#N/A,TRUE,"Basic";#N/A,#N/A,TRUE,"EXT-TABLE";#N/A,#N/A,TRUE,"STEEL";#N/A,#N/A,TRUE,"INT-Table";#N/A,#N/A,TRUE,"STEEL";#N/A,#N/A,TRUE,"Door"}</definedName>
    <definedName name="dddddddddddddd_5_2" hidden="1">{#N/A,#N/A,TRUE,"Basic";#N/A,#N/A,TRUE,"EXT-TABLE";#N/A,#N/A,TRUE,"STEEL";#N/A,#N/A,TRUE,"INT-Table";#N/A,#N/A,TRUE,"STEEL";#N/A,#N/A,TRUE,"Door"}</definedName>
    <definedName name="DDDDFDFD"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DDFDFD"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DDFDFD"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DDFDFD"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DDFDFD"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DDFDFD"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DDFDFD"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DFD" localSheetId="5" hidden="1">{#N/A,#N/A,FALSE,"CCTV"}</definedName>
    <definedName name="DDFD" localSheetId="3" hidden="1">{#N/A,#N/A,FALSE,"CCTV"}</definedName>
    <definedName name="DDFD" localSheetId="24" hidden="1">{#N/A,#N/A,FALSE,"CCTV"}</definedName>
    <definedName name="DDFD" localSheetId="4" hidden="1">{#N/A,#N/A,FALSE,"CCTV"}</definedName>
    <definedName name="DDFD" localSheetId="0" hidden="1">{#N/A,#N/A,FALSE,"CCTV"}</definedName>
    <definedName name="DDFD" localSheetId="23" hidden="1">{#N/A,#N/A,FALSE,"CCTV"}</definedName>
    <definedName name="DDFD" hidden="1">{#N/A,#N/A,FALSE,"CCTV"}</definedName>
    <definedName name="DDFDF" localSheetId="6" hidden="1">#REF!</definedName>
    <definedName name="DDFDF" localSheetId="7" hidden="1">#REF!</definedName>
    <definedName name="DDFDF" localSheetId="17" hidden="1">#REF!</definedName>
    <definedName name="DDFDF" localSheetId="18" hidden="1">#REF!</definedName>
    <definedName name="DDFDF" localSheetId="19" hidden="1">#REF!</definedName>
    <definedName name="DDFDF" localSheetId="20" hidden="1">#REF!</definedName>
    <definedName name="DDFDF" localSheetId="8" hidden="1">#REF!</definedName>
    <definedName name="DDFDF" localSheetId="9" hidden="1">#REF!</definedName>
    <definedName name="DDFDF" localSheetId="10" hidden="1">#REF!</definedName>
    <definedName name="DDFDF" localSheetId="11" hidden="1">#REF!</definedName>
    <definedName name="DDFDF" localSheetId="12" hidden="1">#REF!</definedName>
    <definedName name="DDFDF" localSheetId="13" hidden="1">#REF!</definedName>
    <definedName name="DDFDF" localSheetId="14" hidden="1">#REF!</definedName>
    <definedName name="DDFDF" localSheetId="15" hidden="1">#REF!</definedName>
    <definedName name="DDFDF" localSheetId="16" hidden="1">#REF!</definedName>
    <definedName name="DDFDF" localSheetId="5" hidden="1">#REF!</definedName>
    <definedName name="DDFDF" localSheetId="3" hidden="1">#REF!</definedName>
    <definedName name="DDFDF" localSheetId="24" hidden="1">#REF!</definedName>
    <definedName name="DDFDF" localSheetId="23" hidden="1">#REF!</definedName>
    <definedName name="DDFDF" hidden="1">#REF!</definedName>
    <definedName name="DFD" localSheetId="5" hidden="1">{#N/A,#N/A,FALSE,"명세표"}</definedName>
    <definedName name="DFD" localSheetId="3" hidden="1">{#N/A,#N/A,FALSE,"명세표"}</definedName>
    <definedName name="DFD" localSheetId="24" hidden="1">{#N/A,#N/A,FALSE,"명세표"}</definedName>
    <definedName name="DFD" localSheetId="4" hidden="1">{#N/A,#N/A,FALSE,"명세표"}</definedName>
    <definedName name="DFD" localSheetId="0" hidden="1">{#N/A,#N/A,FALSE,"명세표"}</definedName>
    <definedName name="DFD" localSheetId="23" hidden="1">{#N/A,#N/A,FALSE,"명세표"}</definedName>
    <definedName name="DFD" hidden="1">{#N/A,#N/A,FALSE,"명세표"}</definedName>
    <definedName name="DFHDFHRE" localSheetId="5" hidden="1">{#N/A,#N/A,FALSE,"속도"}</definedName>
    <definedName name="DFHDFHRE" localSheetId="3" hidden="1">{#N/A,#N/A,FALSE,"속도"}</definedName>
    <definedName name="DFHDFHRE" localSheetId="24" hidden="1">{#N/A,#N/A,FALSE,"속도"}</definedName>
    <definedName name="DFHDFHRE" localSheetId="4" hidden="1">{#N/A,#N/A,FALSE,"속도"}</definedName>
    <definedName name="DFHDFHRE" localSheetId="0" hidden="1">{#N/A,#N/A,FALSE,"속도"}</definedName>
    <definedName name="DFHDFHRE" localSheetId="23" hidden="1">{#N/A,#N/A,FALSE,"속도"}</definedName>
    <definedName name="DFHDFHRE" hidden="1">{#N/A,#N/A,FALSE,"속도"}</definedName>
    <definedName name="DFSAFSAFD" localSheetId="6" hidden="1">#REF!</definedName>
    <definedName name="DFSAFSAFD" localSheetId="7" hidden="1">#REF!</definedName>
    <definedName name="DFSAFSAFD" localSheetId="17" hidden="1">#REF!</definedName>
    <definedName name="DFSAFSAFD" localSheetId="18" hidden="1">#REF!</definedName>
    <definedName name="DFSAFSAFD" localSheetId="19" hidden="1">#REF!</definedName>
    <definedName name="DFSAFSAFD" localSheetId="20" hidden="1">#REF!</definedName>
    <definedName name="DFSAFSAFD" localSheetId="8" hidden="1">#REF!</definedName>
    <definedName name="DFSAFSAFD" localSheetId="9" hidden="1">#REF!</definedName>
    <definedName name="DFSAFSAFD" localSheetId="10" hidden="1">#REF!</definedName>
    <definedName name="DFSAFSAFD" localSheetId="11" hidden="1">#REF!</definedName>
    <definedName name="DFSAFSAFD" localSheetId="12" hidden="1">#REF!</definedName>
    <definedName name="DFSAFSAFD" localSheetId="13" hidden="1">#REF!</definedName>
    <definedName name="DFSAFSAFD" localSheetId="14" hidden="1">#REF!</definedName>
    <definedName name="DFSAFSAFD" localSheetId="15" hidden="1">#REF!</definedName>
    <definedName name="DFSAFSAFD" localSheetId="16" hidden="1">#REF!</definedName>
    <definedName name="DFSAFSAFD" localSheetId="5" hidden="1">#REF!</definedName>
    <definedName name="DFSAFSAFD" localSheetId="3" hidden="1">#REF!</definedName>
    <definedName name="DFSAFSAFD" localSheetId="24" hidden="1">#REF!</definedName>
    <definedName name="DFSAFSAFD" localSheetId="23" hidden="1">#REF!</definedName>
    <definedName name="DFSAFSAFD" hidden="1">#REF!</definedName>
    <definedName name="DFSDF" localSheetId="6" hidden="1">#REF!</definedName>
    <definedName name="DFSDF" localSheetId="7" hidden="1">#REF!</definedName>
    <definedName name="DFSDF" localSheetId="17" hidden="1">#REF!</definedName>
    <definedName name="DFSDF" localSheetId="18" hidden="1">#REF!</definedName>
    <definedName name="DFSDF" localSheetId="19" hidden="1">#REF!</definedName>
    <definedName name="DFSDF" localSheetId="20" hidden="1">#REF!</definedName>
    <definedName name="DFSDF" localSheetId="8" hidden="1">#REF!</definedName>
    <definedName name="DFSDF" localSheetId="9" hidden="1">#REF!</definedName>
    <definedName name="DFSDF" localSheetId="10" hidden="1">#REF!</definedName>
    <definedName name="DFSDF" localSheetId="11" hidden="1">#REF!</definedName>
    <definedName name="DFSDF" localSheetId="12" hidden="1">#REF!</definedName>
    <definedName name="DFSDF" localSheetId="13" hidden="1">#REF!</definedName>
    <definedName name="DFSDF" localSheetId="14" hidden="1">#REF!</definedName>
    <definedName name="DFSDF" localSheetId="15" hidden="1">#REF!</definedName>
    <definedName name="DFSDF" localSheetId="16" hidden="1">#REF!</definedName>
    <definedName name="DFSDF" localSheetId="5" hidden="1">#REF!</definedName>
    <definedName name="DFSDF" localSheetId="3" hidden="1">#REF!</definedName>
    <definedName name="DFSDF" localSheetId="24" hidden="1">#REF!</definedName>
    <definedName name="DFSDF" localSheetId="23" hidden="1">#REF!</definedName>
    <definedName name="DFSDF" hidden="1">#REF!</definedName>
    <definedName name="DFSF" localSheetId="6" hidden="1">#REF!</definedName>
    <definedName name="DFSF" localSheetId="7" hidden="1">#REF!</definedName>
    <definedName name="DFSF" localSheetId="17" hidden="1">#REF!</definedName>
    <definedName name="DFSF" localSheetId="18" hidden="1">#REF!</definedName>
    <definedName name="DFSF" localSheetId="19" hidden="1">#REF!</definedName>
    <definedName name="DFSF" localSheetId="20" hidden="1">#REF!</definedName>
    <definedName name="DFSF" localSheetId="8" hidden="1">#REF!</definedName>
    <definedName name="DFSF" localSheetId="9" hidden="1">#REF!</definedName>
    <definedName name="DFSF" localSheetId="10" hidden="1">#REF!</definedName>
    <definedName name="DFSF" localSheetId="11" hidden="1">#REF!</definedName>
    <definedName name="DFSF" localSheetId="12" hidden="1">#REF!</definedName>
    <definedName name="DFSF" localSheetId="13" hidden="1">#REF!</definedName>
    <definedName name="DFSF" localSheetId="14" hidden="1">#REF!</definedName>
    <definedName name="DFSF" localSheetId="15" hidden="1">#REF!</definedName>
    <definedName name="DFSF" localSheetId="16" hidden="1">#REF!</definedName>
    <definedName name="DFSF" localSheetId="5" hidden="1">#REF!</definedName>
    <definedName name="DFSF" localSheetId="3" hidden="1">#REF!</definedName>
    <definedName name="DFSF" localSheetId="24" hidden="1">#REF!</definedName>
    <definedName name="DFSF" localSheetId="23" hidden="1">#REF!</definedName>
    <definedName name="DFSF" hidden="1">#REF!</definedName>
    <definedName name="dgagd" localSheetId="5" hidden="1">{#N/A,#N/A,TRUE,"Basic";#N/A,#N/A,TRUE,"EXT-TABLE";#N/A,#N/A,TRUE,"STEEL";#N/A,#N/A,TRUE,"INT-Table";#N/A,#N/A,TRUE,"STEEL";#N/A,#N/A,TRUE,"Door"}</definedName>
    <definedName name="dgagd" localSheetId="3" hidden="1">{#N/A,#N/A,TRUE,"Basic";#N/A,#N/A,TRUE,"EXT-TABLE";#N/A,#N/A,TRUE,"STEEL";#N/A,#N/A,TRUE,"INT-Table";#N/A,#N/A,TRUE,"STEEL";#N/A,#N/A,TRUE,"Door"}</definedName>
    <definedName name="dgagd" localSheetId="24" hidden="1">{#N/A,#N/A,TRUE,"Basic";#N/A,#N/A,TRUE,"EXT-TABLE";#N/A,#N/A,TRUE,"STEEL";#N/A,#N/A,TRUE,"INT-Table";#N/A,#N/A,TRUE,"STEEL";#N/A,#N/A,TRUE,"Door"}</definedName>
    <definedName name="dgagd" localSheetId="4" hidden="1">{#N/A,#N/A,TRUE,"Basic";#N/A,#N/A,TRUE,"EXT-TABLE";#N/A,#N/A,TRUE,"STEEL";#N/A,#N/A,TRUE,"INT-Table";#N/A,#N/A,TRUE,"STEEL";#N/A,#N/A,TRUE,"Door"}</definedName>
    <definedName name="dgagd" localSheetId="0" hidden="1">{#N/A,#N/A,TRUE,"Basic";#N/A,#N/A,TRUE,"EXT-TABLE";#N/A,#N/A,TRUE,"STEEL";#N/A,#N/A,TRUE,"INT-Table";#N/A,#N/A,TRUE,"STEEL";#N/A,#N/A,TRUE,"Door"}</definedName>
    <definedName name="dgagd" localSheetId="23" hidden="1">{#N/A,#N/A,TRUE,"Basic";#N/A,#N/A,TRUE,"EXT-TABLE";#N/A,#N/A,TRUE,"STEEL";#N/A,#N/A,TRUE,"INT-Table";#N/A,#N/A,TRUE,"STEEL";#N/A,#N/A,TRUE,"Door"}</definedName>
    <definedName name="dgagd" hidden="1">{#N/A,#N/A,TRUE,"Basic";#N/A,#N/A,TRUE,"EXT-TABLE";#N/A,#N/A,TRUE,"STEEL";#N/A,#N/A,TRUE,"INT-Table";#N/A,#N/A,TRUE,"STEEL";#N/A,#N/A,TRUE,"Door"}</definedName>
    <definedName name="dgagd_1" localSheetId="5" hidden="1">{#N/A,#N/A,TRUE,"Basic";#N/A,#N/A,TRUE,"EXT-TABLE";#N/A,#N/A,TRUE,"STEEL";#N/A,#N/A,TRUE,"INT-Table";#N/A,#N/A,TRUE,"STEEL";#N/A,#N/A,TRUE,"Door"}</definedName>
    <definedName name="dgagd_1" localSheetId="3" hidden="1">{#N/A,#N/A,TRUE,"Basic";#N/A,#N/A,TRUE,"EXT-TABLE";#N/A,#N/A,TRUE,"STEEL";#N/A,#N/A,TRUE,"INT-Table";#N/A,#N/A,TRUE,"STEEL";#N/A,#N/A,TRUE,"Door"}</definedName>
    <definedName name="dgagd_1" localSheetId="24" hidden="1">{#N/A,#N/A,TRUE,"Basic";#N/A,#N/A,TRUE,"EXT-TABLE";#N/A,#N/A,TRUE,"STEEL";#N/A,#N/A,TRUE,"INT-Table";#N/A,#N/A,TRUE,"STEEL";#N/A,#N/A,TRUE,"Door"}</definedName>
    <definedName name="dgagd_1" localSheetId="4" hidden="1">{#N/A,#N/A,TRUE,"Basic";#N/A,#N/A,TRUE,"EXT-TABLE";#N/A,#N/A,TRUE,"STEEL";#N/A,#N/A,TRUE,"INT-Table";#N/A,#N/A,TRUE,"STEEL";#N/A,#N/A,TRUE,"Door"}</definedName>
    <definedName name="dgagd_1" localSheetId="0" hidden="1">{#N/A,#N/A,TRUE,"Basic";#N/A,#N/A,TRUE,"EXT-TABLE";#N/A,#N/A,TRUE,"STEEL";#N/A,#N/A,TRUE,"INT-Table";#N/A,#N/A,TRUE,"STEEL";#N/A,#N/A,TRUE,"Door"}</definedName>
    <definedName name="dgagd_1" localSheetId="23" hidden="1">{#N/A,#N/A,TRUE,"Basic";#N/A,#N/A,TRUE,"EXT-TABLE";#N/A,#N/A,TRUE,"STEEL";#N/A,#N/A,TRUE,"INT-Table";#N/A,#N/A,TRUE,"STEEL";#N/A,#N/A,TRUE,"Door"}</definedName>
    <definedName name="dgagd_1" hidden="1">{#N/A,#N/A,TRUE,"Basic";#N/A,#N/A,TRUE,"EXT-TABLE";#N/A,#N/A,TRUE,"STEEL";#N/A,#N/A,TRUE,"INT-Table";#N/A,#N/A,TRUE,"STEEL";#N/A,#N/A,TRUE,"Door"}</definedName>
    <definedName name="dgagd_1_1" localSheetId="5" hidden="1">{#N/A,#N/A,TRUE,"Basic";#N/A,#N/A,TRUE,"EXT-TABLE";#N/A,#N/A,TRUE,"STEEL";#N/A,#N/A,TRUE,"INT-Table";#N/A,#N/A,TRUE,"STEEL";#N/A,#N/A,TRUE,"Door"}</definedName>
    <definedName name="dgagd_1_1" localSheetId="3" hidden="1">{#N/A,#N/A,TRUE,"Basic";#N/A,#N/A,TRUE,"EXT-TABLE";#N/A,#N/A,TRUE,"STEEL";#N/A,#N/A,TRUE,"INT-Table";#N/A,#N/A,TRUE,"STEEL";#N/A,#N/A,TRUE,"Door"}</definedName>
    <definedName name="dgagd_1_1" localSheetId="24" hidden="1">{#N/A,#N/A,TRUE,"Basic";#N/A,#N/A,TRUE,"EXT-TABLE";#N/A,#N/A,TRUE,"STEEL";#N/A,#N/A,TRUE,"INT-Table";#N/A,#N/A,TRUE,"STEEL";#N/A,#N/A,TRUE,"Door"}</definedName>
    <definedName name="dgagd_1_1" localSheetId="4" hidden="1">{#N/A,#N/A,TRUE,"Basic";#N/A,#N/A,TRUE,"EXT-TABLE";#N/A,#N/A,TRUE,"STEEL";#N/A,#N/A,TRUE,"INT-Table";#N/A,#N/A,TRUE,"STEEL";#N/A,#N/A,TRUE,"Door"}</definedName>
    <definedName name="dgagd_1_1" localSheetId="0" hidden="1">{#N/A,#N/A,TRUE,"Basic";#N/A,#N/A,TRUE,"EXT-TABLE";#N/A,#N/A,TRUE,"STEEL";#N/A,#N/A,TRUE,"INT-Table";#N/A,#N/A,TRUE,"STEEL";#N/A,#N/A,TRUE,"Door"}</definedName>
    <definedName name="dgagd_1_1" localSheetId="23" hidden="1">{#N/A,#N/A,TRUE,"Basic";#N/A,#N/A,TRUE,"EXT-TABLE";#N/A,#N/A,TRUE,"STEEL";#N/A,#N/A,TRUE,"INT-Table";#N/A,#N/A,TRUE,"STEEL";#N/A,#N/A,TRUE,"Door"}</definedName>
    <definedName name="dgagd_1_1" hidden="1">{#N/A,#N/A,TRUE,"Basic";#N/A,#N/A,TRUE,"EXT-TABLE";#N/A,#N/A,TRUE,"STEEL";#N/A,#N/A,TRUE,"INT-Table";#N/A,#N/A,TRUE,"STEEL";#N/A,#N/A,TRUE,"Door"}</definedName>
    <definedName name="dgagd_1_2" localSheetId="5" hidden="1">{#N/A,#N/A,TRUE,"Basic";#N/A,#N/A,TRUE,"EXT-TABLE";#N/A,#N/A,TRUE,"STEEL";#N/A,#N/A,TRUE,"INT-Table";#N/A,#N/A,TRUE,"STEEL";#N/A,#N/A,TRUE,"Door"}</definedName>
    <definedName name="dgagd_1_2" localSheetId="3" hidden="1">{#N/A,#N/A,TRUE,"Basic";#N/A,#N/A,TRUE,"EXT-TABLE";#N/A,#N/A,TRUE,"STEEL";#N/A,#N/A,TRUE,"INT-Table";#N/A,#N/A,TRUE,"STEEL";#N/A,#N/A,TRUE,"Door"}</definedName>
    <definedName name="dgagd_1_2" localSheetId="24" hidden="1">{#N/A,#N/A,TRUE,"Basic";#N/A,#N/A,TRUE,"EXT-TABLE";#N/A,#N/A,TRUE,"STEEL";#N/A,#N/A,TRUE,"INT-Table";#N/A,#N/A,TRUE,"STEEL";#N/A,#N/A,TRUE,"Door"}</definedName>
    <definedName name="dgagd_1_2" localSheetId="4" hidden="1">{#N/A,#N/A,TRUE,"Basic";#N/A,#N/A,TRUE,"EXT-TABLE";#N/A,#N/A,TRUE,"STEEL";#N/A,#N/A,TRUE,"INT-Table";#N/A,#N/A,TRUE,"STEEL";#N/A,#N/A,TRUE,"Door"}</definedName>
    <definedName name="dgagd_1_2" localSheetId="0" hidden="1">{#N/A,#N/A,TRUE,"Basic";#N/A,#N/A,TRUE,"EXT-TABLE";#N/A,#N/A,TRUE,"STEEL";#N/A,#N/A,TRUE,"INT-Table";#N/A,#N/A,TRUE,"STEEL";#N/A,#N/A,TRUE,"Door"}</definedName>
    <definedName name="dgagd_1_2" localSheetId="23" hidden="1">{#N/A,#N/A,TRUE,"Basic";#N/A,#N/A,TRUE,"EXT-TABLE";#N/A,#N/A,TRUE,"STEEL";#N/A,#N/A,TRUE,"INT-Table";#N/A,#N/A,TRUE,"STEEL";#N/A,#N/A,TRUE,"Door"}</definedName>
    <definedName name="dgagd_1_2" hidden="1">{#N/A,#N/A,TRUE,"Basic";#N/A,#N/A,TRUE,"EXT-TABLE";#N/A,#N/A,TRUE,"STEEL";#N/A,#N/A,TRUE,"INT-Table";#N/A,#N/A,TRUE,"STEEL";#N/A,#N/A,TRUE,"Door"}</definedName>
    <definedName name="dgagd_2" localSheetId="5" hidden="1">{#N/A,#N/A,TRUE,"Basic";#N/A,#N/A,TRUE,"EXT-TABLE";#N/A,#N/A,TRUE,"STEEL";#N/A,#N/A,TRUE,"INT-Table";#N/A,#N/A,TRUE,"STEEL";#N/A,#N/A,TRUE,"Door"}</definedName>
    <definedName name="dgagd_2" localSheetId="3" hidden="1">{#N/A,#N/A,TRUE,"Basic";#N/A,#N/A,TRUE,"EXT-TABLE";#N/A,#N/A,TRUE,"STEEL";#N/A,#N/A,TRUE,"INT-Table";#N/A,#N/A,TRUE,"STEEL";#N/A,#N/A,TRUE,"Door"}</definedName>
    <definedName name="dgagd_2" localSheetId="24" hidden="1">{#N/A,#N/A,TRUE,"Basic";#N/A,#N/A,TRUE,"EXT-TABLE";#N/A,#N/A,TRUE,"STEEL";#N/A,#N/A,TRUE,"INT-Table";#N/A,#N/A,TRUE,"STEEL";#N/A,#N/A,TRUE,"Door"}</definedName>
    <definedName name="dgagd_2" localSheetId="4" hidden="1">{#N/A,#N/A,TRUE,"Basic";#N/A,#N/A,TRUE,"EXT-TABLE";#N/A,#N/A,TRUE,"STEEL";#N/A,#N/A,TRUE,"INT-Table";#N/A,#N/A,TRUE,"STEEL";#N/A,#N/A,TRUE,"Door"}</definedName>
    <definedName name="dgagd_2" localSheetId="0" hidden="1">{#N/A,#N/A,TRUE,"Basic";#N/A,#N/A,TRUE,"EXT-TABLE";#N/A,#N/A,TRUE,"STEEL";#N/A,#N/A,TRUE,"INT-Table";#N/A,#N/A,TRUE,"STEEL";#N/A,#N/A,TRUE,"Door"}</definedName>
    <definedName name="dgagd_2" localSheetId="23" hidden="1">{#N/A,#N/A,TRUE,"Basic";#N/A,#N/A,TRUE,"EXT-TABLE";#N/A,#N/A,TRUE,"STEEL";#N/A,#N/A,TRUE,"INT-Table";#N/A,#N/A,TRUE,"STEEL";#N/A,#N/A,TRUE,"Door"}</definedName>
    <definedName name="dgagd_2" hidden="1">{#N/A,#N/A,TRUE,"Basic";#N/A,#N/A,TRUE,"EXT-TABLE";#N/A,#N/A,TRUE,"STEEL";#N/A,#N/A,TRUE,"INT-Table";#N/A,#N/A,TRUE,"STEEL";#N/A,#N/A,TRUE,"Door"}</definedName>
    <definedName name="dgagd_2_1" localSheetId="5" hidden="1">{#N/A,#N/A,TRUE,"Basic";#N/A,#N/A,TRUE,"EXT-TABLE";#N/A,#N/A,TRUE,"STEEL";#N/A,#N/A,TRUE,"INT-Table";#N/A,#N/A,TRUE,"STEEL";#N/A,#N/A,TRUE,"Door"}</definedName>
    <definedName name="dgagd_2_1" localSheetId="3" hidden="1">{#N/A,#N/A,TRUE,"Basic";#N/A,#N/A,TRUE,"EXT-TABLE";#N/A,#N/A,TRUE,"STEEL";#N/A,#N/A,TRUE,"INT-Table";#N/A,#N/A,TRUE,"STEEL";#N/A,#N/A,TRUE,"Door"}</definedName>
    <definedName name="dgagd_2_1" localSheetId="24" hidden="1">{#N/A,#N/A,TRUE,"Basic";#N/A,#N/A,TRUE,"EXT-TABLE";#N/A,#N/A,TRUE,"STEEL";#N/A,#N/A,TRUE,"INT-Table";#N/A,#N/A,TRUE,"STEEL";#N/A,#N/A,TRUE,"Door"}</definedName>
    <definedName name="dgagd_2_1" localSheetId="4" hidden="1">{#N/A,#N/A,TRUE,"Basic";#N/A,#N/A,TRUE,"EXT-TABLE";#N/A,#N/A,TRUE,"STEEL";#N/A,#N/A,TRUE,"INT-Table";#N/A,#N/A,TRUE,"STEEL";#N/A,#N/A,TRUE,"Door"}</definedName>
    <definedName name="dgagd_2_1" localSheetId="0" hidden="1">{#N/A,#N/A,TRUE,"Basic";#N/A,#N/A,TRUE,"EXT-TABLE";#N/A,#N/A,TRUE,"STEEL";#N/A,#N/A,TRUE,"INT-Table";#N/A,#N/A,TRUE,"STEEL";#N/A,#N/A,TRUE,"Door"}</definedName>
    <definedName name="dgagd_2_1" localSheetId="23" hidden="1">{#N/A,#N/A,TRUE,"Basic";#N/A,#N/A,TRUE,"EXT-TABLE";#N/A,#N/A,TRUE,"STEEL";#N/A,#N/A,TRUE,"INT-Table";#N/A,#N/A,TRUE,"STEEL";#N/A,#N/A,TRUE,"Door"}</definedName>
    <definedName name="dgagd_2_1" hidden="1">{#N/A,#N/A,TRUE,"Basic";#N/A,#N/A,TRUE,"EXT-TABLE";#N/A,#N/A,TRUE,"STEEL";#N/A,#N/A,TRUE,"INT-Table";#N/A,#N/A,TRUE,"STEEL";#N/A,#N/A,TRUE,"Door"}</definedName>
    <definedName name="dgagd_2_2" localSheetId="5" hidden="1">{#N/A,#N/A,TRUE,"Basic";#N/A,#N/A,TRUE,"EXT-TABLE";#N/A,#N/A,TRUE,"STEEL";#N/A,#N/A,TRUE,"INT-Table";#N/A,#N/A,TRUE,"STEEL";#N/A,#N/A,TRUE,"Door"}</definedName>
    <definedName name="dgagd_2_2" localSheetId="3" hidden="1">{#N/A,#N/A,TRUE,"Basic";#N/A,#N/A,TRUE,"EXT-TABLE";#N/A,#N/A,TRUE,"STEEL";#N/A,#N/A,TRUE,"INT-Table";#N/A,#N/A,TRUE,"STEEL";#N/A,#N/A,TRUE,"Door"}</definedName>
    <definedName name="dgagd_2_2" localSheetId="24" hidden="1">{#N/A,#N/A,TRUE,"Basic";#N/A,#N/A,TRUE,"EXT-TABLE";#N/A,#N/A,TRUE,"STEEL";#N/A,#N/A,TRUE,"INT-Table";#N/A,#N/A,TRUE,"STEEL";#N/A,#N/A,TRUE,"Door"}</definedName>
    <definedName name="dgagd_2_2" localSheetId="4" hidden="1">{#N/A,#N/A,TRUE,"Basic";#N/A,#N/A,TRUE,"EXT-TABLE";#N/A,#N/A,TRUE,"STEEL";#N/A,#N/A,TRUE,"INT-Table";#N/A,#N/A,TRUE,"STEEL";#N/A,#N/A,TRUE,"Door"}</definedName>
    <definedName name="dgagd_2_2" localSheetId="0" hidden="1">{#N/A,#N/A,TRUE,"Basic";#N/A,#N/A,TRUE,"EXT-TABLE";#N/A,#N/A,TRUE,"STEEL";#N/A,#N/A,TRUE,"INT-Table";#N/A,#N/A,TRUE,"STEEL";#N/A,#N/A,TRUE,"Door"}</definedName>
    <definedName name="dgagd_2_2" localSheetId="23" hidden="1">{#N/A,#N/A,TRUE,"Basic";#N/A,#N/A,TRUE,"EXT-TABLE";#N/A,#N/A,TRUE,"STEEL";#N/A,#N/A,TRUE,"INT-Table";#N/A,#N/A,TRUE,"STEEL";#N/A,#N/A,TRUE,"Door"}</definedName>
    <definedName name="dgagd_2_2" hidden="1">{#N/A,#N/A,TRUE,"Basic";#N/A,#N/A,TRUE,"EXT-TABLE";#N/A,#N/A,TRUE,"STEEL";#N/A,#N/A,TRUE,"INT-Table";#N/A,#N/A,TRUE,"STEEL";#N/A,#N/A,TRUE,"Door"}</definedName>
    <definedName name="dgagd_3" localSheetId="5" hidden="1">{#N/A,#N/A,TRUE,"Basic";#N/A,#N/A,TRUE,"EXT-TABLE";#N/A,#N/A,TRUE,"STEEL";#N/A,#N/A,TRUE,"INT-Table";#N/A,#N/A,TRUE,"STEEL";#N/A,#N/A,TRUE,"Door"}</definedName>
    <definedName name="dgagd_3" localSheetId="3" hidden="1">{#N/A,#N/A,TRUE,"Basic";#N/A,#N/A,TRUE,"EXT-TABLE";#N/A,#N/A,TRUE,"STEEL";#N/A,#N/A,TRUE,"INT-Table";#N/A,#N/A,TRUE,"STEEL";#N/A,#N/A,TRUE,"Door"}</definedName>
    <definedName name="dgagd_3" localSheetId="24" hidden="1">{#N/A,#N/A,TRUE,"Basic";#N/A,#N/A,TRUE,"EXT-TABLE";#N/A,#N/A,TRUE,"STEEL";#N/A,#N/A,TRUE,"INT-Table";#N/A,#N/A,TRUE,"STEEL";#N/A,#N/A,TRUE,"Door"}</definedName>
    <definedName name="dgagd_3" localSheetId="4" hidden="1">{#N/A,#N/A,TRUE,"Basic";#N/A,#N/A,TRUE,"EXT-TABLE";#N/A,#N/A,TRUE,"STEEL";#N/A,#N/A,TRUE,"INT-Table";#N/A,#N/A,TRUE,"STEEL";#N/A,#N/A,TRUE,"Door"}</definedName>
    <definedName name="dgagd_3" localSheetId="0" hidden="1">{#N/A,#N/A,TRUE,"Basic";#N/A,#N/A,TRUE,"EXT-TABLE";#N/A,#N/A,TRUE,"STEEL";#N/A,#N/A,TRUE,"INT-Table";#N/A,#N/A,TRUE,"STEEL";#N/A,#N/A,TRUE,"Door"}</definedName>
    <definedName name="dgagd_3" localSheetId="23" hidden="1">{#N/A,#N/A,TRUE,"Basic";#N/A,#N/A,TRUE,"EXT-TABLE";#N/A,#N/A,TRUE,"STEEL";#N/A,#N/A,TRUE,"INT-Table";#N/A,#N/A,TRUE,"STEEL";#N/A,#N/A,TRUE,"Door"}</definedName>
    <definedName name="dgagd_3" hidden="1">{#N/A,#N/A,TRUE,"Basic";#N/A,#N/A,TRUE,"EXT-TABLE";#N/A,#N/A,TRUE,"STEEL";#N/A,#N/A,TRUE,"INT-Table";#N/A,#N/A,TRUE,"STEEL";#N/A,#N/A,TRUE,"Door"}</definedName>
    <definedName name="dgagd_3_1" localSheetId="5" hidden="1">{#N/A,#N/A,TRUE,"Basic";#N/A,#N/A,TRUE,"EXT-TABLE";#N/A,#N/A,TRUE,"STEEL";#N/A,#N/A,TRUE,"INT-Table";#N/A,#N/A,TRUE,"STEEL";#N/A,#N/A,TRUE,"Door"}</definedName>
    <definedName name="dgagd_3_1" localSheetId="3" hidden="1">{#N/A,#N/A,TRUE,"Basic";#N/A,#N/A,TRUE,"EXT-TABLE";#N/A,#N/A,TRUE,"STEEL";#N/A,#N/A,TRUE,"INT-Table";#N/A,#N/A,TRUE,"STEEL";#N/A,#N/A,TRUE,"Door"}</definedName>
    <definedName name="dgagd_3_1" localSheetId="24" hidden="1">{#N/A,#N/A,TRUE,"Basic";#N/A,#N/A,TRUE,"EXT-TABLE";#N/A,#N/A,TRUE,"STEEL";#N/A,#N/A,TRUE,"INT-Table";#N/A,#N/A,TRUE,"STEEL";#N/A,#N/A,TRUE,"Door"}</definedName>
    <definedName name="dgagd_3_1" localSheetId="4" hidden="1">{#N/A,#N/A,TRUE,"Basic";#N/A,#N/A,TRUE,"EXT-TABLE";#N/A,#N/A,TRUE,"STEEL";#N/A,#N/A,TRUE,"INT-Table";#N/A,#N/A,TRUE,"STEEL";#N/A,#N/A,TRUE,"Door"}</definedName>
    <definedName name="dgagd_3_1" localSheetId="0" hidden="1">{#N/A,#N/A,TRUE,"Basic";#N/A,#N/A,TRUE,"EXT-TABLE";#N/A,#N/A,TRUE,"STEEL";#N/A,#N/A,TRUE,"INT-Table";#N/A,#N/A,TRUE,"STEEL";#N/A,#N/A,TRUE,"Door"}</definedName>
    <definedName name="dgagd_3_1" localSheetId="23" hidden="1">{#N/A,#N/A,TRUE,"Basic";#N/A,#N/A,TRUE,"EXT-TABLE";#N/A,#N/A,TRUE,"STEEL";#N/A,#N/A,TRUE,"INT-Table";#N/A,#N/A,TRUE,"STEEL";#N/A,#N/A,TRUE,"Door"}</definedName>
    <definedName name="dgagd_3_1" hidden="1">{#N/A,#N/A,TRUE,"Basic";#N/A,#N/A,TRUE,"EXT-TABLE";#N/A,#N/A,TRUE,"STEEL";#N/A,#N/A,TRUE,"INT-Table";#N/A,#N/A,TRUE,"STEEL";#N/A,#N/A,TRUE,"Door"}</definedName>
    <definedName name="dgagd_3_2" localSheetId="5" hidden="1">{#N/A,#N/A,TRUE,"Basic";#N/A,#N/A,TRUE,"EXT-TABLE";#N/A,#N/A,TRUE,"STEEL";#N/A,#N/A,TRUE,"INT-Table";#N/A,#N/A,TRUE,"STEEL";#N/A,#N/A,TRUE,"Door"}</definedName>
    <definedName name="dgagd_3_2" localSheetId="3" hidden="1">{#N/A,#N/A,TRUE,"Basic";#N/A,#N/A,TRUE,"EXT-TABLE";#N/A,#N/A,TRUE,"STEEL";#N/A,#N/A,TRUE,"INT-Table";#N/A,#N/A,TRUE,"STEEL";#N/A,#N/A,TRUE,"Door"}</definedName>
    <definedName name="dgagd_3_2" localSheetId="24" hidden="1">{#N/A,#N/A,TRUE,"Basic";#N/A,#N/A,TRUE,"EXT-TABLE";#N/A,#N/A,TRUE,"STEEL";#N/A,#N/A,TRUE,"INT-Table";#N/A,#N/A,TRUE,"STEEL";#N/A,#N/A,TRUE,"Door"}</definedName>
    <definedName name="dgagd_3_2" localSheetId="4" hidden="1">{#N/A,#N/A,TRUE,"Basic";#N/A,#N/A,TRUE,"EXT-TABLE";#N/A,#N/A,TRUE,"STEEL";#N/A,#N/A,TRUE,"INT-Table";#N/A,#N/A,TRUE,"STEEL";#N/A,#N/A,TRUE,"Door"}</definedName>
    <definedName name="dgagd_3_2" localSheetId="0" hidden="1">{#N/A,#N/A,TRUE,"Basic";#N/A,#N/A,TRUE,"EXT-TABLE";#N/A,#N/A,TRUE,"STEEL";#N/A,#N/A,TRUE,"INT-Table";#N/A,#N/A,TRUE,"STEEL";#N/A,#N/A,TRUE,"Door"}</definedName>
    <definedName name="dgagd_3_2" localSheetId="23" hidden="1">{#N/A,#N/A,TRUE,"Basic";#N/A,#N/A,TRUE,"EXT-TABLE";#N/A,#N/A,TRUE,"STEEL";#N/A,#N/A,TRUE,"INT-Table";#N/A,#N/A,TRUE,"STEEL";#N/A,#N/A,TRUE,"Door"}</definedName>
    <definedName name="dgagd_3_2" hidden="1">{#N/A,#N/A,TRUE,"Basic";#N/A,#N/A,TRUE,"EXT-TABLE";#N/A,#N/A,TRUE,"STEEL";#N/A,#N/A,TRUE,"INT-Table";#N/A,#N/A,TRUE,"STEEL";#N/A,#N/A,TRUE,"Door"}</definedName>
    <definedName name="dgagd_4" localSheetId="5" hidden="1">{#N/A,#N/A,TRUE,"Basic";#N/A,#N/A,TRUE,"EXT-TABLE";#N/A,#N/A,TRUE,"STEEL";#N/A,#N/A,TRUE,"INT-Table";#N/A,#N/A,TRUE,"STEEL";#N/A,#N/A,TRUE,"Door"}</definedName>
    <definedName name="dgagd_4" localSheetId="3" hidden="1">{#N/A,#N/A,TRUE,"Basic";#N/A,#N/A,TRUE,"EXT-TABLE";#N/A,#N/A,TRUE,"STEEL";#N/A,#N/A,TRUE,"INT-Table";#N/A,#N/A,TRUE,"STEEL";#N/A,#N/A,TRUE,"Door"}</definedName>
    <definedName name="dgagd_4" localSheetId="24" hidden="1">{#N/A,#N/A,TRUE,"Basic";#N/A,#N/A,TRUE,"EXT-TABLE";#N/A,#N/A,TRUE,"STEEL";#N/A,#N/A,TRUE,"INT-Table";#N/A,#N/A,TRUE,"STEEL";#N/A,#N/A,TRUE,"Door"}</definedName>
    <definedName name="dgagd_4" localSheetId="4" hidden="1">{#N/A,#N/A,TRUE,"Basic";#N/A,#N/A,TRUE,"EXT-TABLE";#N/A,#N/A,TRUE,"STEEL";#N/A,#N/A,TRUE,"INT-Table";#N/A,#N/A,TRUE,"STEEL";#N/A,#N/A,TRUE,"Door"}</definedName>
    <definedName name="dgagd_4" localSheetId="0" hidden="1">{#N/A,#N/A,TRUE,"Basic";#N/A,#N/A,TRUE,"EXT-TABLE";#N/A,#N/A,TRUE,"STEEL";#N/A,#N/A,TRUE,"INT-Table";#N/A,#N/A,TRUE,"STEEL";#N/A,#N/A,TRUE,"Door"}</definedName>
    <definedName name="dgagd_4" localSheetId="23" hidden="1">{#N/A,#N/A,TRUE,"Basic";#N/A,#N/A,TRUE,"EXT-TABLE";#N/A,#N/A,TRUE,"STEEL";#N/A,#N/A,TRUE,"INT-Table";#N/A,#N/A,TRUE,"STEEL";#N/A,#N/A,TRUE,"Door"}</definedName>
    <definedName name="dgagd_4" hidden="1">{#N/A,#N/A,TRUE,"Basic";#N/A,#N/A,TRUE,"EXT-TABLE";#N/A,#N/A,TRUE,"STEEL";#N/A,#N/A,TRUE,"INT-Table";#N/A,#N/A,TRUE,"STEEL";#N/A,#N/A,TRUE,"Door"}</definedName>
    <definedName name="dgagd_4_1" localSheetId="5" hidden="1">{#N/A,#N/A,TRUE,"Basic";#N/A,#N/A,TRUE,"EXT-TABLE";#N/A,#N/A,TRUE,"STEEL";#N/A,#N/A,TRUE,"INT-Table";#N/A,#N/A,TRUE,"STEEL";#N/A,#N/A,TRUE,"Door"}</definedName>
    <definedName name="dgagd_4_1" localSheetId="3" hidden="1">{#N/A,#N/A,TRUE,"Basic";#N/A,#N/A,TRUE,"EXT-TABLE";#N/A,#N/A,TRUE,"STEEL";#N/A,#N/A,TRUE,"INT-Table";#N/A,#N/A,TRUE,"STEEL";#N/A,#N/A,TRUE,"Door"}</definedName>
    <definedName name="dgagd_4_1" localSheetId="24" hidden="1">{#N/A,#N/A,TRUE,"Basic";#N/A,#N/A,TRUE,"EXT-TABLE";#N/A,#N/A,TRUE,"STEEL";#N/A,#N/A,TRUE,"INT-Table";#N/A,#N/A,TRUE,"STEEL";#N/A,#N/A,TRUE,"Door"}</definedName>
    <definedName name="dgagd_4_1" localSheetId="4" hidden="1">{#N/A,#N/A,TRUE,"Basic";#N/A,#N/A,TRUE,"EXT-TABLE";#N/A,#N/A,TRUE,"STEEL";#N/A,#N/A,TRUE,"INT-Table";#N/A,#N/A,TRUE,"STEEL";#N/A,#N/A,TRUE,"Door"}</definedName>
    <definedName name="dgagd_4_1" localSheetId="0" hidden="1">{#N/A,#N/A,TRUE,"Basic";#N/A,#N/A,TRUE,"EXT-TABLE";#N/A,#N/A,TRUE,"STEEL";#N/A,#N/A,TRUE,"INT-Table";#N/A,#N/A,TRUE,"STEEL";#N/A,#N/A,TRUE,"Door"}</definedName>
    <definedName name="dgagd_4_1" localSheetId="23" hidden="1">{#N/A,#N/A,TRUE,"Basic";#N/A,#N/A,TRUE,"EXT-TABLE";#N/A,#N/A,TRUE,"STEEL";#N/A,#N/A,TRUE,"INT-Table";#N/A,#N/A,TRUE,"STEEL";#N/A,#N/A,TRUE,"Door"}</definedName>
    <definedName name="dgagd_4_1" hidden="1">{#N/A,#N/A,TRUE,"Basic";#N/A,#N/A,TRUE,"EXT-TABLE";#N/A,#N/A,TRUE,"STEEL";#N/A,#N/A,TRUE,"INT-Table";#N/A,#N/A,TRUE,"STEEL";#N/A,#N/A,TRUE,"Door"}</definedName>
    <definedName name="dgagd_4_2" localSheetId="5" hidden="1">{#N/A,#N/A,TRUE,"Basic";#N/A,#N/A,TRUE,"EXT-TABLE";#N/A,#N/A,TRUE,"STEEL";#N/A,#N/A,TRUE,"INT-Table";#N/A,#N/A,TRUE,"STEEL";#N/A,#N/A,TRUE,"Door"}</definedName>
    <definedName name="dgagd_4_2" localSheetId="3" hidden="1">{#N/A,#N/A,TRUE,"Basic";#N/A,#N/A,TRUE,"EXT-TABLE";#N/A,#N/A,TRUE,"STEEL";#N/A,#N/A,TRUE,"INT-Table";#N/A,#N/A,TRUE,"STEEL";#N/A,#N/A,TRUE,"Door"}</definedName>
    <definedName name="dgagd_4_2" localSheetId="24" hidden="1">{#N/A,#N/A,TRUE,"Basic";#N/A,#N/A,TRUE,"EXT-TABLE";#N/A,#N/A,TRUE,"STEEL";#N/A,#N/A,TRUE,"INT-Table";#N/A,#N/A,TRUE,"STEEL";#N/A,#N/A,TRUE,"Door"}</definedName>
    <definedName name="dgagd_4_2" localSheetId="4" hidden="1">{#N/A,#N/A,TRUE,"Basic";#N/A,#N/A,TRUE,"EXT-TABLE";#N/A,#N/A,TRUE,"STEEL";#N/A,#N/A,TRUE,"INT-Table";#N/A,#N/A,TRUE,"STEEL";#N/A,#N/A,TRUE,"Door"}</definedName>
    <definedName name="dgagd_4_2" localSheetId="0" hidden="1">{#N/A,#N/A,TRUE,"Basic";#N/A,#N/A,TRUE,"EXT-TABLE";#N/A,#N/A,TRUE,"STEEL";#N/A,#N/A,TRUE,"INT-Table";#N/A,#N/A,TRUE,"STEEL";#N/A,#N/A,TRUE,"Door"}</definedName>
    <definedName name="dgagd_4_2" localSheetId="23" hidden="1">{#N/A,#N/A,TRUE,"Basic";#N/A,#N/A,TRUE,"EXT-TABLE";#N/A,#N/A,TRUE,"STEEL";#N/A,#N/A,TRUE,"INT-Table";#N/A,#N/A,TRUE,"STEEL";#N/A,#N/A,TRUE,"Door"}</definedName>
    <definedName name="dgagd_4_2" hidden="1">{#N/A,#N/A,TRUE,"Basic";#N/A,#N/A,TRUE,"EXT-TABLE";#N/A,#N/A,TRUE,"STEEL";#N/A,#N/A,TRUE,"INT-Table";#N/A,#N/A,TRUE,"STEEL";#N/A,#N/A,TRUE,"Door"}</definedName>
    <definedName name="dgagd_5" localSheetId="5" hidden="1">{#N/A,#N/A,TRUE,"Basic";#N/A,#N/A,TRUE,"EXT-TABLE";#N/A,#N/A,TRUE,"STEEL";#N/A,#N/A,TRUE,"INT-Table";#N/A,#N/A,TRUE,"STEEL";#N/A,#N/A,TRUE,"Door"}</definedName>
    <definedName name="dgagd_5" localSheetId="3" hidden="1">{#N/A,#N/A,TRUE,"Basic";#N/A,#N/A,TRUE,"EXT-TABLE";#N/A,#N/A,TRUE,"STEEL";#N/A,#N/A,TRUE,"INT-Table";#N/A,#N/A,TRUE,"STEEL";#N/A,#N/A,TRUE,"Door"}</definedName>
    <definedName name="dgagd_5" localSheetId="24" hidden="1">{#N/A,#N/A,TRUE,"Basic";#N/A,#N/A,TRUE,"EXT-TABLE";#N/A,#N/A,TRUE,"STEEL";#N/A,#N/A,TRUE,"INT-Table";#N/A,#N/A,TRUE,"STEEL";#N/A,#N/A,TRUE,"Door"}</definedName>
    <definedName name="dgagd_5" localSheetId="4" hidden="1">{#N/A,#N/A,TRUE,"Basic";#N/A,#N/A,TRUE,"EXT-TABLE";#N/A,#N/A,TRUE,"STEEL";#N/A,#N/A,TRUE,"INT-Table";#N/A,#N/A,TRUE,"STEEL";#N/A,#N/A,TRUE,"Door"}</definedName>
    <definedName name="dgagd_5" localSheetId="0" hidden="1">{#N/A,#N/A,TRUE,"Basic";#N/A,#N/A,TRUE,"EXT-TABLE";#N/A,#N/A,TRUE,"STEEL";#N/A,#N/A,TRUE,"INT-Table";#N/A,#N/A,TRUE,"STEEL";#N/A,#N/A,TRUE,"Door"}</definedName>
    <definedName name="dgagd_5" localSheetId="23" hidden="1">{#N/A,#N/A,TRUE,"Basic";#N/A,#N/A,TRUE,"EXT-TABLE";#N/A,#N/A,TRUE,"STEEL";#N/A,#N/A,TRUE,"INT-Table";#N/A,#N/A,TRUE,"STEEL";#N/A,#N/A,TRUE,"Door"}</definedName>
    <definedName name="dgagd_5" hidden="1">{#N/A,#N/A,TRUE,"Basic";#N/A,#N/A,TRUE,"EXT-TABLE";#N/A,#N/A,TRUE,"STEEL";#N/A,#N/A,TRUE,"INT-Table";#N/A,#N/A,TRUE,"STEEL";#N/A,#N/A,TRUE,"Door"}</definedName>
    <definedName name="dgagd_5_1" localSheetId="5" hidden="1">{#N/A,#N/A,TRUE,"Basic";#N/A,#N/A,TRUE,"EXT-TABLE";#N/A,#N/A,TRUE,"STEEL";#N/A,#N/A,TRUE,"INT-Table";#N/A,#N/A,TRUE,"STEEL";#N/A,#N/A,TRUE,"Door"}</definedName>
    <definedName name="dgagd_5_1" localSheetId="3" hidden="1">{#N/A,#N/A,TRUE,"Basic";#N/A,#N/A,TRUE,"EXT-TABLE";#N/A,#N/A,TRUE,"STEEL";#N/A,#N/A,TRUE,"INT-Table";#N/A,#N/A,TRUE,"STEEL";#N/A,#N/A,TRUE,"Door"}</definedName>
    <definedName name="dgagd_5_1" localSheetId="24" hidden="1">{#N/A,#N/A,TRUE,"Basic";#N/A,#N/A,TRUE,"EXT-TABLE";#N/A,#N/A,TRUE,"STEEL";#N/A,#N/A,TRUE,"INT-Table";#N/A,#N/A,TRUE,"STEEL";#N/A,#N/A,TRUE,"Door"}</definedName>
    <definedName name="dgagd_5_1" localSheetId="4" hidden="1">{#N/A,#N/A,TRUE,"Basic";#N/A,#N/A,TRUE,"EXT-TABLE";#N/A,#N/A,TRUE,"STEEL";#N/A,#N/A,TRUE,"INT-Table";#N/A,#N/A,TRUE,"STEEL";#N/A,#N/A,TRUE,"Door"}</definedName>
    <definedName name="dgagd_5_1" localSheetId="0" hidden="1">{#N/A,#N/A,TRUE,"Basic";#N/A,#N/A,TRUE,"EXT-TABLE";#N/A,#N/A,TRUE,"STEEL";#N/A,#N/A,TRUE,"INT-Table";#N/A,#N/A,TRUE,"STEEL";#N/A,#N/A,TRUE,"Door"}</definedName>
    <definedName name="dgagd_5_1" localSheetId="23" hidden="1">{#N/A,#N/A,TRUE,"Basic";#N/A,#N/A,TRUE,"EXT-TABLE";#N/A,#N/A,TRUE,"STEEL";#N/A,#N/A,TRUE,"INT-Table";#N/A,#N/A,TRUE,"STEEL";#N/A,#N/A,TRUE,"Door"}</definedName>
    <definedName name="dgagd_5_1" hidden="1">{#N/A,#N/A,TRUE,"Basic";#N/A,#N/A,TRUE,"EXT-TABLE";#N/A,#N/A,TRUE,"STEEL";#N/A,#N/A,TRUE,"INT-Table";#N/A,#N/A,TRUE,"STEEL";#N/A,#N/A,TRUE,"Door"}</definedName>
    <definedName name="dgagd_5_2" localSheetId="5" hidden="1">{#N/A,#N/A,TRUE,"Basic";#N/A,#N/A,TRUE,"EXT-TABLE";#N/A,#N/A,TRUE,"STEEL";#N/A,#N/A,TRUE,"INT-Table";#N/A,#N/A,TRUE,"STEEL";#N/A,#N/A,TRUE,"Door"}</definedName>
    <definedName name="dgagd_5_2" localSheetId="3" hidden="1">{#N/A,#N/A,TRUE,"Basic";#N/A,#N/A,TRUE,"EXT-TABLE";#N/A,#N/A,TRUE,"STEEL";#N/A,#N/A,TRUE,"INT-Table";#N/A,#N/A,TRUE,"STEEL";#N/A,#N/A,TRUE,"Door"}</definedName>
    <definedName name="dgagd_5_2" localSheetId="24" hidden="1">{#N/A,#N/A,TRUE,"Basic";#N/A,#N/A,TRUE,"EXT-TABLE";#N/A,#N/A,TRUE,"STEEL";#N/A,#N/A,TRUE,"INT-Table";#N/A,#N/A,TRUE,"STEEL";#N/A,#N/A,TRUE,"Door"}</definedName>
    <definedName name="dgagd_5_2" localSheetId="4" hidden="1">{#N/A,#N/A,TRUE,"Basic";#N/A,#N/A,TRUE,"EXT-TABLE";#N/A,#N/A,TRUE,"STEEL";#N/A,#N/A,TRUE,"INT-Table";#N/A,#N/A,TRUE,"STEEL";#N/A,#N/A,TRUE,"Door"}</definedName>
    <definedName name="dgagd_5_2" localSheetId="0" hidden="1">{#N/A,#N/A,TRUE,"Basic";#N/A,#N/A,TRUE,"EXT-TABLE";#N/A,#N/A,TRUE,"STEEL";#N/A,#N/A,TRUE,"INT-Table";#N/A,#N/A,TRUE,"STEEL";#N/A,#N/A,TRUE,"Door"}</definedName>
    <definedName name="dgagd_5_2" localSheetId="23" hidden="1">{#N/A,#N/A,TRUE,"Basic";#N/A,#N/A,TRUE,"EXT-TABLE";#N/A,#N/A,TRUE,"STEEL";#N/A,#N/A,TRUE,"INT-Table";#N/A,#N/A,TRUE,"STEEL";#N/A,#N/A,TRUE,"Door"}</definedName>
    <definedName name="dgagd_5_2" hidden="1">{#N/A,#N/A,TRUE,"Basic";#N/A,#N/A,TRUE,"EXT-TABLE";#N/A,#N/A,TRUE,"STEEL";#N/A,#N/A,TRUE,"INT-Table";#N/A,#N/A,TRUE,"STEEL";#N/A,#N/A,TRUE,"Door"}</definedName>
    <definedName name="DGD"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D"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D"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D"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D"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D"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D"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DSF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gfgjgj" localSheetId="5" hidden="1">{#N/A,#N/A,FALSE,"CCTV"}</definedName>
    <definedName name="dgfgjgj" localSheetId="3" hidden="1">{#N/A,#N/A,FALSE,"CCTV"}</definedName>
    <definedName name="dgfgjgj" localSheetId="24" hidden="1">{#N/A,#N/A,FALSE,"CCTV"}</definedName>
    <definedName name="dgfgjgj" localSheetId="4" hidden="1">{#N/A,#N/A,FALSE,"CCTV"}</definedName>
    <definedName name="dgfgjgj" localSheetId="0" hidden="1">{#N/A,#N/A,FALSE,"CCTV"}</definedName>
    <definedName name="dgfgjgj" localSheetId="23" hidden="1">{#N/A,#N/A,FALSE,"CCTV"}</definedName>
    <definedName name="dgfgjgj" hidden="1">{#N/A,#N/A,FALSE,"CCTV"}</definedName>
    <definedName name="DGSDFGSDFGD" localSheetId="5" hidden="1">{#N/A,#N/A,TRUE,"Basic";#N/A,#N/A,TRUE,"EXT-TABLE";#N/A,#N/A,TRUE,"STEEL";#N/A,#N/A,TRUE,"INT-Table";#N/A,#N/A,TRUE,"STEEL";#N/A,#N/A,TRUE,"Door"}</definedName>
    <definedName name="DGSDFGSDFGD" localSheetId="3" hidden="1">{#N/A,#N/A,TRUE,"Basic";#N/A,#N/A,TRUE,"EXT-TABLE";#N/A,#N/A,TRUE,"STEEL";#N/A,#N/A,TRUE,"INT-Table";#N/A,#N/A,TRUE,"STEEL";#N/A,#N/A,TRUE,"Door"}</definedName>
    <definedName name="DGSDFGSDFGD" localSheetId="24" hidden="1">{#N/A,#N/A,TRUE,"Basic";#N/A,#N/A,TRUE,"EXT-TABLE";#N/A,#N/A,TRUE,"STEEL";#N/A,#N/A,TRUE,"INT-Table";#N/A,#N/A,TRUE,"STEEL";#N/A,#N/A,TRUE,"Door"}</definedName>
    <definedName name="DGSDFGSDFGD" localSheetId="4" hidden="1">{#N/A,#N/A,TRUE,"Basic";#N/A,#N/A,TRUE,"EXT-TABLE";#N/A,#N/A,TRUE,"STEEL";#N/A,#N/A,TRUE,"INT-Table";#N/A,#N/A,TRUE,"STEEL";#N/A,#N/A,TRUE,"Door"}</definedName>
    <definedName name="DGSDFGSDFGD" localSheetId="0" hidden="1">{#N/A,#N/A,TRUE,"Basic";#N/A,#N/A,TRUE,"EXT-TABLE";#N/A,#N/A,TRUE,"STEEL";#N/A,#N/A,TRUE,"INT-Table";#N/A,#N/A,TRUE,"STEEL";#N/A,#N/A,TRUE,"Door"}</definedName>
    <definedName name="DGSDFGSDFGD" localSheetId="23" hidden="1">{#N/A,#N/A,TRUE,"Basic";#N/A,#N/A,TRUE,"EXT-TABLE";#N/A,#N/A,TRUE,"STEEL";#N/A,#N/A,TRUE,"INT-Table";#N/A,#N/A,TRUE,"STEEL";#N/A,#N/A,TRUE,"Door"}</definedName>
    <definedName name="DGSDFGSDFGD" hidden="1">{#N/A,#N/A,TRUE,"Basic";#N/A,#N/A,TRUE,"EXT-TABLE";#N/A,#N/A,TRUE,"STEEL";#N/A,#N/A,TRUE,"INT-Table";#N/A,#N/A,TRUE,"STEEL";#N/A,#N/A,TRUE,"Door"}</definedName>
    <definedName name="DIAMOND" localSheetId="5" hidden="1">{"'장비'!$A$3:$M$12"}</definedName>
    <definedName name="DIAMOND" localSheetId="3" hidden="1">{"'장비'!$A$3:$M$12"}</definedName>
    <definedName name="DIAMOND" localSheetId="24" hidden="1">{"'장비'!$A$3:$M$12"}</definedName>
    <definedName name="DIAMOND" localSheetId="4" hidden="1">{"'장비'!$A$3:$M$12"}</definedName>
    <definedName name="DIAMOND" localSheetId="0" hidden="1">{"'장비'!$A$3:$M$12"}</definedName>
    <definedName name="DIAMOND" localSheetId="23" hidden="1">{"'장비'!$A$3:$M$12"}</definedName>
    <definedName name="DIAMOND" hidden="1">{"'장비'!$A$3:$M$12"}</definedName>
    <definedName name="DIGN" localSheetId="5" hidden="1">{#N/A,#N/A,TRUE,"Basic";#N/A,#N/A,TRUE,"EXT-TABLE";#N/A,#N/A,TRUE,"STEEL";#N/A,#N/A,TRUE,"INT-Table";#N/A,#N/A,TRUE,"STEEL";#N/A,#N/A,TRUE,"Door"}</definedName>
    <definedName name="DIGN" localSheetId="3" hidden="1">{#N/A,#N/A,TRUE,"Basic";#N/A,#N/A,TRUE,"EXT-TABLE";#N/A,#N/A,TRUE,"STEEL";#N/A,#N/A,TRUE,"INT-Table";#N/A,#N/A,TRUE,"STEEL";#N/A,#N/A,TRUE,"Door"}</definedName>
    <definedName name="DIGN" localSheetId="24" hidden="1">{#N/A,#N/A,TRUE,"Basic";#N/A,#N/A,TRUE,"EXT-TABLE";#N/A,#N/A,TRUE,"STEEL";#N/A,#N/A,TRUE,"INT-Table";#N/A,#N/A,TRUE,"STEEL";#N/A,#N/A,TRUE,"Door"}</definedName>
    <definedName name="DIGN" localSheetId="4" hidden="1">{#N/A,#N/A,TRUE,"Basic";#N/A,#N/A,TRUE,"EXT-TABLE";#N/A,#N/A,TRUE,"STEEL";#N/A,#N/A,TRUE,"INT-Table";#N/A,#N/A,TRUE,"STEEL";#N/A,#N/A,TRUE,"Door"}</definedName>
    <definedName name="DIGN" localSheetId="0" hidden="1">{#N/A,#N/A,TRUE,"Basic";#N/A,#N/A,TRUE,"EXT-TABLE";#N/A,#N/A,TRUE,"STEEL";#N/A,#N/A,TRUE,"INT-Table";#N/A,#N/A,TRUE,"STEEL";#N/A,#N/A,TRUE,"Door"}</definedName>
    <definedName name="DIGN" localSheetId="23" hidden="1">{#N/A,#N/A,TRUE,"Basic";#N/A,#N/A,TRUE,"EXT-TABLE";#N/A,#N/A,TRUE,"STEEL";#N/A,#N/A,TRUE,"INT-Table";#N/A,#N/A,TRUE,"STEEL";#N/A,#N/A,TRUE,"Door"}</definedName>
    <definedName name="DIGN" hidden="1">{#N/A,#N/A,TRUE,"Basic";#N/A,#N/A,TRUE,"EXT-TABLE";#N/A,#N/A,TRUE,"STEEL";#N/A,#N/A,TRUE,"INT-Table";#N/A,#N/A,TRUE,"STEEL";#N/A,#N/A,TRUE,"Door"}</definedName>
    <definedName name="DIGN_1" localSheetId="5" hidden="1">{#N/A,#N/A,TRUE,"Basic";#N/A,#N/A,TRUE,"EXT-TABLE";#N/A,#N/A,TRUE,"STEEL";#N/A,#N/A,TRUE,"INT-Table";#N/A,#N/A,TRUE,"STEEL";#N/A,#N/A,TRUE,"Door"}</definedName>
    <definedName name="DIGN_1" localSheetId="3" hidden="1">{#N/A,#N/A,TRUE,"Basic";#N/A,#N/A,TRUE,"EXT-TABLE";#N/A,#N/A,TRUE,"STEEL";#N/A,#N/A,TRUE,"INT-Table";#N/A,#N/A,TRUE,"STEEL";#N/A,#N/A,TRUE,"Door"}</definedName>
    <definedName name="DIGN_1" localSheetId="24" hidden="1">{#N/A,#N/A,TRUE,"Basic";#N/A,#N/A,TRUE,"EXT-TABLE";#N/A,#N/A,TRUE,"STEEL";#N/A,#N/A,TRUE,"INT-Table";#N/A,#N/A,TRUE,"STEEL";#N/A,#N/A,TRUE,"Door"}</definedName>
    <definedName name="DIGN_1" localSheetId="4" hidden="1">{#N/A,#N/A,TRUE,"Basic";#N/A,#N/A,TRUE,"EXT-TABLE";#N/A,#N/A,TRUE,"STEEL";#N/A,#N/A,TRUE,"INT-Table";#N/A,#N/A,TRUE,"STEEL";#N/A,#N/A,TRUE,"Door"}</definedName>
    <definedName name="DIGN_1" localSheetId="0" hidden="1">{#N/A,#N/A,TRUE,"Basic";#N/A,#N/A,TRUE,"EXT-TABLE";#N/A,#N/A,TRUE,"STEEL";#N/A,#N/A,TRUE,"INT-Table";#N/A,#N/A,TRUE,"STEEL";#N/A,#N/A,TRUE,"Door"}</definedName>
    <definedName name="DIGN_1" localSheetId="23" hidden="1">{#N/A,#N/A,TRUE,"Basic";#N/A,#N/A,TRUE,"EXT-TABLE";#N/A,#N/A,TRUE,"STEEL";#N/A,#N/A,TRUE,"INT-Table";#N/A,#N/A,TRUE,"STEEL";#N/A,#N/A,TRUE,"Door"}</definedName>
    <definedName name="DIGN_1" hidden="1">{#N/A,#N/A,TRUE,"Basic";#N/A,#N/A,TRUE,"EXT-TABLE";#N/A,#N/A,TRUE,"STEEL";#N/A,#N/A,TRUE,"INT-Table";#N/A,#N/A,TRUE,"STEEL";#N/A,#N/A,TRUE,"Door"}</definedName>
    <definedName name="DIGN_1_1" localSheetId="5" hidden="1">{#N/A,#N/A,TRUE,"Basic";#N/A,#N/A,TRUE,"EXT-TABLE";#N/A,#N/A,TRUE,"STEEL";#N/A,#N/A,TRUE,"INT-Table";#N/A,#N/A,TRUE,"STEEL";#N/A,#N/A,TRUE,"Door"}</definedName>
    <definedName name="DIGN_1_1" localSheetId="3" hidden="1">{#N/A,#N/A,TRUE,"Basic";#N/A,#N/A,TRUE,"EXT-TABLE";#N/A,#N/A,TRUE,"STEEL";#N/A,#N/A,TRUE,"INT-Table";#N/A,#N/A,TRUE,"STEEL";#N/A,#N/A,TRUE,"Door"}</definedName>
    <definedName name="DIGN_1_1" localSheetId="24" hidden="1">{#N/A,#N/A,TRUE,"Basic";#N/A,#N/A,TRUE,"EXT-TABLE";#N/A,#N/A,TRUE,"STEEL";#N/A,#N/A,TRUE,"INT-Table";#N/A,#N/A,TRUE,"STEEL";#N/A,#N/A,TRUE,"Door"}</definedName>
    <definedName name="DIGN_1_1" localSheetId="4" hidden="1">{#N/A,#N/A,TRUE,"Basic";#N/A,#N/A,TRUE,"EXT-TABLE";#N/A,#N/A,TRUE,"STEEL";#N/A,#N/A,TRUE,"INT-Table";#N/A,#N/A,TRUE,"STEEL";#N/A,#N/A,TRUE,"Door"}</definedName>
    <definedName name="DIGN_1_1" localSheetId="0" hidden="1">{#N/A,#N/A,TRUE,"Basic";#N/A,#N/A,TRUE,"EXT-TABLE";#N/A,#N/A,TRUE,"STEEL";#N/A,#N/A,TRUE,"INT-Table";#N/A,#N/A,TRUE,"STEEL";#N/A,#N/A,TRUE,"Door"}</definedName>
    <definedName name="DIGN_1_1" localSheetId="23" hidden="1">{#N/A,#N/A,TRUE,"Basic";#N/A,#N/A,TRUE,"EXT-TABLE";#N/A,#N/A,TRUE,"STEEL";#N/A,#N/A,TRUE,"INT-Table";#N/A,#N/A,TRUE,"STEEL";#N/A,#N/A,TRUE,"Door"}</definedName>
    <definedName name="DIGN_1_1" hidden="1">{#N/A,#N/A,TRUE,"Basic";#N/A,#N/A,TRUE,"EXT-TABLE";#N/A,#N/A,TRUE,"STEEL";#N/A,#N/A,TRUE,"INT-Table";#N/A,#N/A,TRUE,"STEEL";#N/A,#N/A,TRUE,"Door"}</definedName>
    <definedName name="DIGN_1_2" localSheetId="5" hidden="1">{#N/A,#N/A,TRUE,"Basic";#N/A,#N/A,TRUE,"EXT-TABLE";#N/A,#N/A,TRUE,"STEEL";#N/A,#N/A,TRUE,"INT-Table";#N/A,#N/A,TRUE,"STEEL";#N/A,#N/A,TRUE,"Door"}</definedName>
    <definedName name="DIGN_1_2" localSheetId="3" hidden="1">{#N/A,#N/A,TRUE,"Basic";#N/A,#N/A,TRUE,"EXT-TABLE";#N/A,#N/A,TRUE,"STEEL";#N/A,#N/A,TRUE,"INT-Table";#N/A,#N/A,TRUE,"STEEL";#N/A,#N/A,TRUE,"Door"}</definedName>
    <definedName name="DIGN_1_2" localSheetId="24" hidden="1">{#N/A,#N/A,TRUE,"Basic";#N/A,#N/A,TRUE,"EXT-TABLE";#N/A,#N/A,TRUE,"STEEL";#N/A,#N/A,TRUE,"INT-Table";#N/A,#N/A,TRUE,"STEEL";#N/A,#N/A,TRUE,"Door"}</definedName>
    <definedName name="DIGN_1_2" localSheetId="4" hidden="1">{#N/A,#N/A,TRUE,"Basic";#N/A,#N/A,TRUE,"EXT-TABLE";#N/A,#N/A,TRUE,"STEEL";#N/A,#N/A,TRUE,"INT-Table";#N/A,#N/A,TRUE,"STEEL";#N/A,#N/A,TRUE,"Door"}</definedName>
    <definedName name="DIGN_1_2" localSheetId="0" hidden="1">{#N/A,#N/A,TRUE,"Basic";#N/A,#N/A,TRUE,"EXT-TABLE";#N/A,#N/A,TRUE,"STEEL";#N/A,#N/A,TRUE,"INT-Table";#N/A,#N/A,TRUE,"STEEL";#N/A,#N/A,TRUE,"Door"}</definedName>
    <definedName name="DIGN_1_2" localSheetId="23" hidden="1">{#N/A,#N/A,TRUE,"Basic";#N/A,#N/A,TRUE,"EXT-TABLE";#N/A,#N/A,TRUE,"STEEL";#N/A,#N/A,TRUE,"INT-Table";#N/A,#N/A,TRUE,"STEEL";#N/A,#N/A,TRUE,"Door"}</definedName>
    <definedName name="DIGN_1_2" hidden="1">{#N/A,#N/A,TRUE,"Basic";#N/A,#N/A,TRUE,"EXT-TABLE";#N/A,#N/A,TRUE,"STEEL";#N/A,#N/A,TRUE,"INT-Table";#N/A,#N/A,TRUE,"STEEL";#N/A,#N/A,TRUE,"Door"}</definedName>
    <definedName name="DIGN_2" localSheetId="5" hidden="1">{#N/A,#N/A,TRUE,"Basic";#N/A,#N/A,TRUE,"EXT-TABLE";#N/A,#N/A,TRUE,"STEEL";#N/A,#N/A,TRUE,"INT-Table";#N/A,#N/A,TRUE,"STEEL";#N/A,#N/A,TRUE,"Door"}</definedName>
    <definedName name="DIGN_2" localSheetId="3" hidden="1">{#N/A,#N/A,TRUE,"Basic";#N/A,#N/A,TRUE,"EXT-TABLE";#N/A,#N/A,TRUE,"STEEL";#N/A,#N/A,TRUE,"INT-Table";#N/A,#N/A,TRUE,"STEEL";#N/A,#N/A,TRUE,"Door"}</definedName>
    <definedName name="DIGN_2" localSheetId="24" hidden="1">{#N/A,#N/A,TRUE,"Basic";#N/A,#N/A,TRUE,"EXT-TABLE";#N/A,#N/A,TRUE,"STEEL";#N/A,#N/A,TRUE,"INT-Table";#N/A,#N/A,TRUE,"STEEL";#N/A,#N/A,TRUE,"Door"}</definedName>
    <definedName name="DIGN_2" localSheetId="4" hidden="1">{#N/A,#N/A,TRUE,"Basic";#N/A,#N/A,TRUE,"EXT-TABLE";#N/A,#N/A,TRUE,"STEEL";#N/A,#N/A,TRUE,"INT-Table";#N/A,#N/A,TRUE,"STEEL";#N/A,#N/A,TRUE,"Door"}</definedName>
    <definedName name="DIGN_2" localSheetId="0" hidden="1">{#N/A,#N/A,TRUE,"Basic";#N/A,#N/A,TRUE,"EXT-TABLE";#N/A,#N/A,TRUE,"STEEL";#N/A,#N/A,TRUE,"INT-Table";#N/A,#N/A,TRUE,"STEEL";#N/A,#N/A,TRUE,"Door"}</definedName>
    <definedName name="DIGN_2" localSheetId="23" hidden="1">{#N/A,#N/A,TRUE,"Basic";#N/A,#N/A,TRUE,"EXT-TABLE";#N/A,#N/A,TRUE,"STEEL";#N/A,#N/A,TRUE,"INT-Table";#N/A,#N/A,TRUE,"STEEL";#N/A,#N/A,TRUE,"Door"}</definedName>
    <definedName name="DIGN_2" hidden="1">{#N/A,#N/A,TRUE,"Basic";#N/A,#N/A,TRUE,"EXT-TABLE";#N/A,#N/A,TRUE,"STEEL";#N/A,#N/A,TRUE,"INT-Table";#N/A,#N/A,TRUE,"STEEL";#N/A,#N/A,TRUE,"Door"}</definedName>
    <definedName name="DIGN_2_1" localSheetId="5" hidden="1">{#N/A,#N/A,TRUE,"Basic";#N/A,#N/A,TRUE,"EXT-TABLE";#N/A,#N/A,TRUE,"STEEL";#N/A,#N/A,TRUE,"INT-Table";#N/A,#N/A,TRUE,"STEEL";#N/A,#N/A,TRUE,"Door"}</definedName>
    <definedName name="DIGN_2_1" localSheetId="3" hidden="1">{#N/A,#N/A,TRUE,"Basic";#N/A,#N/A,TRUE,"EXT-TABLE";#N/A,#N/A,TRUE,"STEEL";#N/A,#N/A,TRUE,"INT-Table";#N/A,#N/A,TRUE,"STEEL";#N/A,#N/A,TRUE,"Door"}</definedName>
    <definedName name="DIGN_2_1" localSheetId="24" hidden="1">{#N/A,#N/A,TRUE,"Basic";#N/A,#N/A,TRUE,"EXT-TABLE";#N/A,#N/A,TRUE,"STEEL";#N/A,#N/A,TRUE,"INT-Table";#N/A,#N/A,TRUE,"STEEL";#N/A,#N/A,TRUE,"Door"}</definedName>
    <definedName name="DIGN_2_1" localSheetId="4" hidden="1">{#N/A,#N/A,TRUE,"Basic";#N/A,#N/A,TRUE,"EXT-TABLE";#N/A,#N/A,TRUE,"STEEL";#N/A,#N/A,TRUE,"INT-Table";#N/A,#N/A,TRUE,"STEEL";#N/A,#N/A,TRUE,"Door"}</definedName>
    <definedName name="DIGN_2_1" localSheetId="0" hidden="1">{#N/A,#N/A,TRUE,"Basic";#N/A,#N/A,TRUE,"EXT-TABLE";#N/A,#N/A,TRUE,"STEEL";#N/A,#N/A,TRUE,"INT-Table";#N/A,#N/A,TRUE,"STEEL";#N/A,#N/A,TRUE,"Door"}</definedName>
    <definedName name="DIGN_2_1" localSheetId="23" hidden="1">{#N/A,#N/A,TRUE,"Basic";#N/A,#N/A,TRUE,"EXT-TABLE";#N/A,#N/A,TRUE,"STEEL";#N/A,#N/A,TRUE,"INT-Table";#N/A,#N/A,TRUE,"STEEL";#N/A,#N/A,TRUE,"Door"}</definedName>
    <definedName name="DIGN_2_1" hidden="1">{#N/A,#N/A,TRUE,"Basic";#N/A,#N/A,TRUE,"EXT-TABLE";#N/A,#N/A,TRUE,"STEEL";#N/A,#N/A,TRUE,"INT-Table";#N/A,#N/A,TRUE,"STEEL";#N/A,#N/A,TRUE,"Door"}</definedName>
    <definedName name="DIGN_2_2" localSheetId="5" hidden="1">{#N/A,#N/A,TRUE,"Basic";#N/A,#N/A,TRUE,"EXT-TABLE";#N/A,#N/A,TRUE,"STEEL";#N/A,#N/A,TRUE,"INT-Table";#N/A,#N/A,TRUE,"STEEL";#N/A,#N/A,TRUE,"Door"}</definedName>
    <definedName name="DIGN_2_2" localSheetId="3" hidden="1">{#N/A,#N/A,TRUE,"Basic";#N/A,#N/A,TRUE,"EXT-TABLE";#N/A,#N/A,TRUE,"STEEL";#N/A,#N/A,TRUE,"INT-Table";#N/A,#N/A,TRUE,"STEEL";#N/A,#N/A,TRUE,"Door"}</definedName>
    <definedName name="DIGN_2_2" localSheetId="24" hidden="1">{#N/A,#N/A,TRUE,"Basic";#N/A,#N/A,TRUE,"EXT-TABLE";#N/A,#N/A,TRUE,"STEEL";#N/A,#N/A,TRUE,"INT-Table";#N/A,#N/A,TRUE,"STEEL";#N/A,#N/A,TRUE,"Door"}</definedName>
    <definedName name="DIGN_2_2" localSheetId="4" hidden="1">{#N/A,#N/A,TRUE,"Basic";#N/A,#N/A,TRUE,"EXT-TABLE";#N/A,#N/A,TRUE,"STEEL";#N/A,#N/A,TRUE,"INT-Table";#N/A,#N/A,TRUE,"STEEL";#N/A,#N/A,TRUE,"Door"}</definedName>
    <definedName name="DIGN_2_2" localSheetId="0" hidden="1">{#N/A,#N/A,TRUE,"Basic";#N/A,#N/A,TRUE,"EXT-TABLE";#N/A,#N/A,TRUE,"STEEL";#N/A,#N/A,TRUE,"INT-Table";#N/A,#N/A,TRUE,"STEEL";#N/A,#N/A,TRUE,"Door"}</definedName>
    <definedName name="DIGN_2_2" localSheetId="23" hidden="1">{#N/A,#N/A,TRUE,"Basic";#N/A,#N/A,TRUE,"EXT-TABLE";#N/A,#N/A,TRUE,"STEEL";#N/A,#N/A,TRUE,"INT-Table";#N/A,#N/A,TRUE,"STEEL";#N/A,#N/A,TRUE,"Door"}</definedName>
    <definedName name="DIGN_2_2" hidden="1">{#N/A,#N/A,TRUE,"Basic";#N/A,#N/A,TRUE,"EXT-TABLE";#N/A,#N/A,TRUE,"STEEL";#N/A,#N/A,TRUE,"INT-Table";#N/A,#N/A,TRUE,"STEEL";#N/A,#N/A,TRUE,"Door"}</definedName>
    <definedName name="DIGN_3" localSheetId="5" hidden="1">{#N/A,#N/A,TRUE,"Basic";#N/A,#N/A,TRUE,"EXT-TABLE";#N/A,#N/A,TRUE,"STEEL";#N/A,#N/A,TRUE,"INT-Table";#N/A,#N/A,TRUE,"STEEL";#N/A,#N/A,TRUE,"Door"}</definedName>
    <definedName name="DIGN_3" localSheetId="3" hidden="1">{#N/A,#N/A,TRUE,"Basic";#N/A,#N/A,TRUE,"EXT-TABLE";#N/A,#N/A,TRUE,"STEEL";#N/A,#N/A,TRUE,"INT-Table";#N/A,#N/A,TRUE,"STEEL";#N/A,#N/A,TRUE,"Door"}</definedName>
    <definedName name="DIGN_3" localSheetId="24" hidden="1">{#N/A,#N/A,TRUE,"Basic";#N/A,#N/A,TRUE,"EXT-TABLE";#N/A,#N/A,TRUE,"STEEL";#N/A,#N/A,TRUE,"INT-Table";#N/A,#N/A,TRUE,"STEEL";#N/A,#N/A,TRUE,"Door"}</definedName>
    <definedName name="DIGN_3" localSheetId="4" hidden="1">{#N/A,#N/A,TRUE,"Basic";#N/A,#N/A,TRUE,"EXT-TABLE";#N/A,#N/A,TRUE,"STEEL";#N/A,#N/A,TRUE,"INT-Table";#N/A,#N/A,TRUE,"STEEL";#N/A,#N/A,TRUE,"Door"}</definedName>
    <definedName name="DIGN_3" localSheetId="0" hidden="1">{#N/A,#N/A,TRUE,"Basic";#N/A,#N/A,TRUE,"EXT-TABLE";#N/A,#N/A,TRUE,"STEEL";#N/A,#N/A,TRUE,"INT-Table";#N/A,#N/A,TRUE,"STEEL";#N/A,#N/A,TRUE,"Door"}</definedName>
    <definedName name="DIGN_3" localSheetId="23" hidden="1">{#N/A,#N/A,TRUE,"Basic";#N/A,#N/A,TRUE,"EXT-TABLE";#N/A,#N/A,TRUE,"STEEL";#N/A,#N/A,TRUE,"INT-Table";#N/A,#N/A,TRUE,"STEEL";#N/A,#N/A,TRUE,"Door"}</definedName>
    <definedName name="DIGN_3" hidden="1">{#N/A,#N/A,TRUE,"Basic";#N/A,#N/A,TRUE,"EXT-TABLE";#N/A,#N/A,TRUE,"STEEL";#N/A,#N/A,TRUE,"INT-Table";#N/A,#N/A,TRUE,"STEEL";#N/A,#N/A,TRUE,"Door"}</definedName>
    <definedName name="DIGN_3_1" localSheetId="5" hidden="1">{#N/A,#N/A,TRUE,"Basic";#N/A,#N/A,TRUE,"EXT-TABLE";#N/A,#N/A,TRUE,"STEEL";#N/A,#N/A,TRUE,"INT-Table";#N/A,#N/A,TRUE,"STEEL";#N/A,#N/A,TRUE,"Door"}</definedName>
    <definedName name="DIGN_3_1" localSheetId="3" hidden="1">{#N/A,#N/A,TRUE,"Basic";#N/A,#N/A,TRUE,"EXT-TABLE";#N/A,#N/A,TRUE,"STEEL";#N/A,#N/A,TRUE,"INT-Table";#N/A,#N/A,TRUE,"STEEL";#N/A,#N/A,TRUE,"Door"}</definedName>
    <definedName name="DIGN_3_1" localSheetId="24" hidden="1">{#N/A,#N/A,TRUE,"Basic";#N/A,#N/A,TRUE,"EXT-TABLE";#N/A,#N/A,TRUE,"STEEL";#N/A,#N/A,TRUE,"INT-Table";#N/A,#N/A,TRUE,"STEEL";#N/A,#N/A,TRUE,"Door"}</definedName>
    <definedName name="DIGN_3_1" localSheetId="4" hidden="1">{#N/A,#N/A,TRUE,"Basic";#N/A,#N/A,TRUE,"EXT-TABLE";#N/A,#N/A,TRUE,"STEEL";#N/A,#N/A,TRUE,"INT-Table";#N/A,#N/A,TRUE,"STEEL";#N/A,#N/A,TRUE,"Door"}</definedName>
    <definedName name="DIGN_3_1" localSheetId="0" hidden="1">{#N/A,#N/A,TRUE,"Basic";#N/A,#N/A,TRUE,"EXT-TABLE";#N/A,#N/A,TRUE,"STEEL";#N/A,#N/A,TRUE,"INT-Table";#N/A,#N/A,TRUE,"STEEL";#N/A,#N/A,TRUE,"Door"}</definedName>
    <definedName name="DIGN_3_1" localSheetId="23" hidden="1">{#N/A,#N/A,TRUE,"Basic";#N/A,#N/A,TRUE,"EXT-TABLE";#N/A,#N/A,TRUE,"STEEL";#N/A,#N/A,TRUE,"INT-Table";#N/A,#N/A,TRUE,"STEEL";#N/A,#N/A,TRUE,"Door"}</definedName>
    <definedName name="DIGN_3_1" hidden="1">{#N/A,#N/A,TRUE,"Basic";#N/A,#N/A,TRUE,"EXT-TABLE";#N/A,#N/A,TRUE,"STEEL";#N/A,#N/A,TRUE,"INT-Table";#N/A,#N/A,TRUE,"STEEL";#N/A,#N/A,TRUE,"Door"}</definedName>
    <definedName name="DIGN_3_2" localSheetId="5" hidden="1">{#N/A,#N/A,TRUE,"Basic";#N/A,#N/A,TRUE,"EXT-TABLE";#N/A,#N/A,TRUE,"STEEL";#N/A,#N/A,TRUE,"INT-Table";#N/A,#N/A,TRUE,"STEEL";#N/A,#N/A,TRUE,"Door"}</definedName>
    <definedName name="DIGN_3_2" localSheetId="3" hidden="1">{#N/A,#N/A,TRUE,"Basic";#N/A,#N/A,TRUE,"EXT-TABLE";#N/A,#N/A,TRUE,"STEEL";#N/A,#N/A,TRUE,"INT-Table";#N/A,#N/A,TRUE,"STEEL";#N/A,#N/A,TRUE,"Door"}</definedName>
    <definedName name="DIGN_3_2" localSheetId="24" hidden="1">{#N/A,#N/A,TRUE,"Basic";#N/A,#N/A,TRUE,"EXT-TABLE";#N/A,#N/A,TRUE,"STEEL";#N/A,#N/A,TRUE,"INT-Table";#N/A,#N/A,TRUE,"STEEL";#N/A,#N/A,TRUE,"Door"}</definedName>
    <definedName name="DIGN_3_2" localSheetId="4" hidden="1">{#N/A,#N/A,TRUE,"Basic";#N/A,#N/A,TRUE,"EXT-TABLE";#N/A,#N/A,TRUE,"STEEL";#N/A,#N/A,TRUE,"INT-Table";#N/A,#N/A,TRUE,"STEEL";#N/A,#N/A,TRUE,"Door"}</definedName>
    <definedName name="DIGN_3_2" localSheetId="0" hidden="1">{#N/A,#N/A,TRUE,"Basic";#N/A,#N/A,TRUE,"EXT-TABLE";#N/A,#N/A,TRUE,"STEEL";#N/A,#N/A,TRUE,"INT-Table";#N/A,#N/A,TRUE,"STEEL";#N/A,#N/A,TRUE,"Door"}</definedName>
    <definedName name="DIGN_3_2" localSheetId="23" hidden="1">{#N/A,#N/A,TRUE,"Basic";#N/A,#N/A,TRUE,"EXT-TABLE";#N/A,#N/A,TRUE,"STEEL";#N/A,#N/A,TRUE,"INT-Table";#N/A,#N/A,TRUE,"STEEL";#N/A,#N/A,TRUE,"Door"}</definedName>
    <definedName name="DIGN_3_2" hidden="1">{#N/A,#N/A,TRUE,"Basic";#N/A,#N/A,TRUE,"EXT-TABLE";#N/A,#N/A,TRUE,"STEEL";#N/A,#N/A,TRUE,"INT-Table";#N/A,#N/A,TRUE,"STEEL";#N/A,#N/A,TRUE,"Door"}</definedName>
    <definedName name="DIGN_4" localSheetId="5" hidden="1">{#N/A,#N/A,TRUE,"Basic";#N/A,#N/A,TRUE,"EXT-TABLE";#N/A,#N/A,TRUE,"STEEL";#N/A,#N/A,TRUE,"INT-Table";#N/A,#N/A,TRUE,"STEEL";#N/A,#N/A,TRUE,"Door"}</definedName>
    <definedName name="DIGN_4" localSheetId="3" hidden="1">{#N/A,#N/A,TRUE,"Basic";#N/A,#N/A,TRUE,"EXT-TABLE";#N/A,#N/A,TRUE,"STEEL";#N/A,#N/A,TRUE,"INT-Table";#N/A,#N/A,TRUE,"STEEL";#N/A,#N/A,TRUE,"Door"}</definedName>
    <definedName name="DIGN_4" localSheetId="24" hidden="1">{#N/A,#N/A,TRUE,"Basic";#N/A,#N/A,TRUE,"EXT-TABLE";#N/A,#N/A,TRUE,"STEEL";#N/A,#N/A,TRUE,"INT-Table";#N/A,#N/A,TRUE,"STEEL";#N/A,#N/A,TRUE,"Door"}</definedName>
    <definedName name="DIGN_4" localSheetId="4" hidden="1">{#N/A,#N/A,TRUE,"Basic";#N/A,#N/A,TRUE,"EXT-TABLE";#N/A,#N/A,TRUE,"STEEL";#N/A,#N/A,TRUE,"INT-Table";#N/A,#N/A,TRUE,"STEEL";#N/A,#N/A,TRUE,"Door"}</definedName>
    <definedName name="DIGN_4" localSheetId="0" hidden="1">{#N/A,#N/A,TRUE,"Basic";#N/A,#N/A,TRUE,"EXT-TABLE";#N/A,#N/A,TRUE,"STEEL";#N/A,#N/A,TRUE,"INT-Table";#N/A,#N/A,TRUE,"STEEL";#N/A,#N/A,TRUE,"Door"}</definedName>
    <definedName name="DIGN_4" localSheetId="23" hidden="1">{#N/A,#N/A,TRUE,"Basic";#N/A,#N/A,TRUE,"EXT-TABLE";#N/A,#N/A,TRUE,"STEEL";#N/A,#N/A,TRUE,"INT-Table";#N/A,#N/A,TRUE,"STEEL";#N/A,#N/A,TRUE,"Door"}</definedName>
    <definedName name="DIGN_4" hidden="1">{#N/A,#N/A,TRUE,"Basic";#N/A,#N/A,TRUE,"EXT-TABLE";#N/A,#N/A,TRUE,"STEEL";#N/A,#N/A,TRUE,"INT-Table";#N/A,#N/A,TRUE,"STEEL";#N/A,#N/A,TRUE,"Door"}</definedName>
    <definedName name="DIGN_4_1" localSheetId="5" hidden="1">{#N/A,#N/A,TRUE,"Basic";#N/A,#N/A,TRUE,"EXT-TABLE";#N/A,#N/A,TRUE,"STEEL";#N/A,#N/A,TRUE,"INT-Table";#N/A,#N/A,TRUE,"STEEL";#N/A,#N/A,TRUE,"Door"}</definedName>
    <definedName name="DIGN_4_1" localSheetId="3" hidden="1">{#N/A,#N/A,TRUE,"Basic";#N/A,#N/A,TRUE,"EXT-TABLE";#N/A,#N/A,TRUE,"STEEL";#N/A,#N/A,TRUE,"INT-Table";#N/A,#N/A,TRUE,"STEEL";#N/A,#N/A,TRUE,"Door"}</definedName>
    <definedName name="DIGN_4_1" localSheetId="24" hidden="1">{#N/A,#N/A,TRUE,"Basic";#N/A,#N/A,TRUE,"EXT-TABLE";#N/A,#N/A,TRUE,"STEEL";#N/A,#N/A,TRUE,"INT-Table";#N/A,#N/A,TRUE,"STEEL";#N/A,#N/A,TRUE,"Door"}</definedName>
    <definedName name="DIGN_4_1" localSheetId="4" hidden="1">{#N/A,#N/A,TRUE,"Basic";#N/A,#N/A,TRUE,"EXT-TABLE";#N/A,#N/A,TRUE,"STEEL";#N/A,#N/A,TRUE,"INT-Table";#N/A,#N/A,TRUE,"STEEL";#N/A,#N/A,TRUE,"Door"}</definedName>
    <definedName name="DIGN_4_1" localSheetId="0" hidden="1">{#N/A,#N/A,TRUE,"Basic";#N/A,#N/A,TRUE,"EXT-TABLE";#N/A,#N/A,TRUE,"STEEL";#N/A,#N/A,TRUE,"INT-Table";#N/A,#N/A,TRUE,"STEEL";#N/A,#N/A,TRUE,"Door"}</definedName>
    <definedName name="DIGN_4_1" localSheetId="23" hidden="1">{#N/A,#N/A,TRUE,"Basic";#N/A,#N/A,TRUE,"EXT-TABLE";#N/A,#N/A,TRUE,"STEEL";#N/A,#N/A,TRUE,"INT-Table";#N/A,#N/A,TRUE,"STEEL";#N/A,#N/A,TRUE,"Door"}</definedName>
    <definedName name="DIGN_4_1" hidden="1">{#N/A,#N/A,TRUE,"Basic";#N/A,#N/A,TRUE,"EXT-TABLE";#N/A,#N/A,TRUE,"STEEL";#N/A,#N/A,TRUE,"INT-Table";#N/A,#N/A,TRUE,"STEEL";#N/A,#N/A,TRUE,"Door"}</definedName>
    <definedName name="DIGN_4_2" localSheetId="5" hidden="1">{#N/A,#N/A,TRUE,"Basic";#N/A,#N/A,TRUE,"EXT-TABLE";#N/A,#N/A,TRUE,"STEEL";#N/A,#N/A,TRUE,"INT-Table";#N/A,#N/A,TRUE,"STEEL";#N/A,#N/A,TRUE,"Door"}</definedName>
    <definedName name="DIGN_4_2" localSheetId="3" hidden="1">{#N/A,#N/A,TRUE,"Basic";#N/A,#N/A,TRUE,"EXT-TABLE";#N/A,#N/A,TRUE,"STEEL";#N/A,#N/A,TRUE,"INT-Table";#N/A,#N/A,TRUE,"STEEL";#N/A,#N/A,TRUE,"Door"}</definedName>
    <definedName name="DIGN_4_2" localSheetId="24" hidden="1">{#N/A,#N/A,TRUE,"Basic";#N/A,#N/A,TRUE,"EXT-TABLE";#N/A,#N/A,TRUE,"STEEL";#N/A,#N/A,TRUE,"INT-Table";#N/A,#N/A,TRUE,"STEEL";#N/A,#N/A,TRUE,"Door"}</definedName>
    <definedName name="DIGN_4_2" localSheetId="4" hidden="1">{#N/A,#N/A,TRUE,"Basic";#N/A,#N/A,TRUE,"EXT-TABLE";#N/A,#N/A,TRUE,"STEEL";#N/A,#N/A,TRUE,"INT-Table";#N/A,#N/A,TRUE,"STEEL";#N/A,#N/A,TRUE,"Door"}</definedName>
    <definedName name="DIGN_4_2" localSheetId="0" hidden="1">{#N/A,#N/A,TRUE,"Basic";#N/A,#N/A,TRUE,"EXT-TABLE";#N/A,#N/A,TRUE,"STEEL";#N/A,#N/A,TRUE,"INT-Table";#N/A,#N/A,TRUE,"STEEL";#N/A,#N/A,TRUE,"Door"}</definedName>
    <definedName name="DIGN_4_2" localSheetId="23" hidden="1">{#N/A,#N/A,TRUE,"Basic";#N/A,#N/A,TRUE,"EXT-TABLE";#N/A,#N/A,TRUE,"STEEL";#N/A,#N/A,TRUE,"INT-Table";#N/A,#N/A,TRUE,"STEEL";#N/A,#N/A,TRUE,"Door"}</definedName>
    <definedName name="DIGN_4_2" hidden="1">{#N/A,#N/A,TRUE,"Basic";#N/A,#N/A,TRUE,"EXT-TABLE";#N/A,#N/A,TRUE,"STEEL";#N/A,#N/A,TRUE,"INT-Table";#N/A,#N/A,TRUE,"STEEL";#N/A,#N/A,TRUE,"Door"}</definedName>
    <definedName name="DIGN_5" localSheetId="5" hidden="1">{#N/A,#N/A,TRUE,"Basic";#N/A,#N/A,TRUE,"EXT-TABLE";#N/A,#N/A,TRUE,"STEEL";#N/A,#N/A,TRUE,"INT-Table";#N/A,#N/A,TRUE,"STEEL";#N/A,#N/A,TRUE,"Door"}</definedName>
    <definedName name="DIGN_5" localSheetId="3" hidden="1">{#N/A,#N/A,TRUE,"Basic";#N/A,#N/A,TRUE,"EXT-TABLE";#N/A,#N/A,TRUE,"STEEL";#N/A,#N/A,TRUE,"INT-Table";#N/A,#N/A,TRUE,"STEEL";#N/A,#N/A,TRUE,"Door"}</definedName>
    <definedName name="DIGN_5" localSheetId="24" hidden="1">{#N/A,#N/A,TRUE,"Basic";#N/A,#N/A,TRUE,"EXT-TABLE";#N/A,#N/A,TRUE,"STEEL";#N/A,#N/A,TRUE,"INT-Table";#N/A,#N/A,TRUE,"STEEL";#N/A,#N/A,TRUE,"Door"}</definedName>
    <definedName name="DIGN_5" localSheetId="4" hidden="1">{#N/A,#N/A,TRUE,"Basic";#N/A,#N/A,TRUE,"EXT-TABLE";#N/A,#N/A,TRUE,"STEEL";#N/A,#N/A,TRUE,"INT-Table";#N/A,#N/A,TRUE,"STEEL";#N/A,#N/A,TRUE,"Door"}</definedName>
    <definedName name="DIGN_5" localSheetId="0" hidden="1">{#N/A,#N/A,TRUE,"Basic";#N/A,#N/A,TRUE,"EXT-TABLE";#N/A,#N/A,TRUE,"STEEL";#N/A,#N/A,TRUE,"INT-Table";#N/A,#N/A,TRUE,"STEEL";#N/A,#N/A,TRUE,"Door"}</definedName>
    <definedName name="DIGN_5" localSheetId="23" hidden="1">{#N/A,#N/A,TRUE,"Basic";#N/A,#N/A,TRUE,"EXT-TABLE";#N/A,#N/A,TRUE,"STEEL";#N/A,#N/A,TRUE,"INT-Table";#N/A,#N/A,TRUE,"STEEL";#N/A,#N/A,TRUE,"Door"}</definedName>
    <definedName name="DIGN_5" hidden="1">{#N/A,#N/A,TRUE,"Basic";#N/A,#N/A,TRUE,"EXT-TABLE";#N/A,#N/A,TRUE,"STEEL";#N/A,#N/A,TRUE,"INT-Table";#N/A,#N/A,TRUE,"STEEL";#N/A,#N/A,TRUE,"Door"}</definedName>
    <definedName name="DIGN_5_1" localSheetId="5" hidden="1">{#N/A,#N/A,TRUE,"Basic";#N/A,#N/A,TRUE,"EXT-TABLE";#N/A,#N/A,TRUE,"STEEL";#N/A,#N/A,TRUE,"INT-Table";#N/A,#N/A,TRUE,"STEEL";#N/A,#N/A,TRUE,"Door"}</definedName>
    <definedName name="DIGN_5_1" localSheetId="3" hidden="1">{#N/A,#N/A,TRUE,"Basic";#N/A,#N/A,TRUE,"EXT-TABLE";#N/A,#N/A,TRUE,"STEEL";#N/A,#N/A,TRUE,"INT-Table";#N/A,#N/A,TRUE,"STEEL";#N/A,#N/A,TRUE,"Door"}</definedName>
    <definedName name="DIGN_5_1" localSheetId="24" hidden="1">{#N/A,#N/A,TRUE,"Basic";#N/A,#N/A,TRUE,"EXT-TABLE";#N/A,#N/A,TRUE,"STEEL";#N/A,#N/A,TRUE,"INT-Table";#N/A,#N/A,TRUE,"STEEL";#N/A,#N/A,TRUE,"Door"}</definedName>
    <definedName name="DIGN_5_1" localSheetId="4" hidden="1">{#N/A,#N/A,TRUE,"Basic";#N/A,#N/A,TRUE,"EXT-TABLE";#N/A,#N/A,TRUE,"STEEL";#N/A,#N/A,TRUE,"INT-Table";#N/A,#N/A,TRUE,"STEEL";#N/A,#N/A,TRUE,"Door"}</definedName>
    <definedName name="DIGN_5_1" localSheetId="0" hidden="1">{#N/A,#N/A,TRUE,"Basic";#N/A,#N/A,TRUE,"EXT-TABLE";#N/A,#N/A,TRUE,"STEEL";#N/A,#N/A,TRUE,"INT-Table";#N/A,#N/A,TRUE,"STEEL";#N/A,#N/A,TRUE,"Door"}</definedName>
    <definedName name="DIGN_5_1" localSheetId="23" hidden="1">{#N/A,#N/A,TRUE,"Basic";#N/A,#N/A,TRUE,"EXT-TABLE";#N/A,#N/A,TRUE,"STEEL";#N/A,#N/A,TRUE,"INT-Table";#N/A,#N/A,TRUE,"STEEL";#N/A,#N/A,TRUE,"Door"}</definedName>
    <definedName name="DIGN_5_1" hidden="1">{#N/A,#N/A,TRUE,"Basic";#N/A,#N/A,TRUE,"EXT-TABLE";#N/A,#N/A,TRUE,"STEEL";#N/A,#N/A,TRUE,"INT-Table";#N/A,#N/A,TRUE,"STEEL";#N/A,#N/A,TRUE,"Door"}</definedName>
    <definedName name="DIGN_5_2" localSheetId="5" hidden="1">{#N/A,#N/A,TRUE,"Basic";#N/A,#N/A,TRUE,"EXT-TABLE";#N/A,#N/A,TRUE,"STEEL";#N/A,#N/A,TRUE,"INT-Table";#N/A,#N/A,TRUE,"STEEL";#N/A,#N/A,TRUE,"Door"}</definedName>
    <definedName name="DIGN_5_2" localSheetId="3" hidden="1">{#N/A,#N/A,TRUE,"Basic";#N/A,#N/A,TRUE,"EXT-TABLE";#N/A,#N/A,TRUE,"STEEL";#N/A,#N/A,TRUE,"INT-Table";#N/A,#N/A,TRUE,"STEEL";#N/A,#N/A,TRUE,"Door"}</definedName>
    <definedName name="DIGN_5_2" localSheetId="24" hidden="1">{#N/A,#N/A,TRUE,"Basic";#N/A,#N/A,TRUE,"EXT-TABLE";#N/A,#N/A,TRUE,"STEEL";#N/A,#N/A,TRUE,"INT-Table";#N/A,#N/A,TRUE,"STEEL";#N/A,#N/A,TRUE,"Door"}</definedName>
    <definedName name="DIGN_5_2" localSheetId="4" hidden="1">{#N/A,#N/A,TRUE,"Basic";#N/A,#N/A,TRUE,"EXT-TABLE";#N/A,#N/A,TRUE,"STEEL";#N/A,#N/A,TRUE,"INT-Table";#N/A,#N/A,TRUE,"STEEL";#N/A,#N/A,TRUE,"Door"}</definedName>
    <definedName name="DIGN_5_2" localSheetId="0" hidden="1">{#N/A,#N/A,TRUE,"Basic";#N/A,#N/A,TRUE,"EXT-TABLE";#N/A,#N/A,TRUE,"STEEL";#N/A,#N/A,TRUE,"INT-Table";#N/A,#N/A,TRUE,"STEEL";#N/A,#N/A,TRUE,"Door"}</definedName>
    <definedName name="DIGN_5_2" localSheetId="23" hidden="1">{#N/A,#N/A,TRUE,"Basic";#N/A,#N/A,TRUE,"EXT-TABLE";#N/A,#N/A,TRUE,"STEEL";#N/A,#N/A,TRUE,"INT-Table";#N/A,#N/A,TRUE,"STEEL";#N/A,#N/A,TRUE,"Door"}</definedName>
    <definedName name="DIGN_5_2" hidden="1">{#N/A,#N/A,TRUE,"Basic";#N/A,#N/A,TRUE,"EXT-TABLE";#N/A,#N/A,TRUE,"STEEL";#N/A,#N/A,TRUE,"INT-Table";#N/A,#N/A,TRUE,"STEEL";#N/A,#N/A,TRUE,"Door"}</definedName>
    <definedName name="Discount" localSheetId="6" hidden="1">#REF!</definedName>
    <definedName name="Discount" localSheetId="7" hidden="1">#REF!</definedName>
    <definedName name="Discount" localSheetId="17" hidden="1">#REF!</definedName>
    <definedName name="Discount" localSheetId="18" hidden="1">#REF!</definedName>
    <definedName name="Discount" localSheetId="19" hidden="1">#REF!</definedName>
    <definedName name="Discount" localSheetId="20" hidden="1">#REF!</definedName>
    <definedName name="Discount" localSheetId="8" hidden="1">#REF!</definedName>
    <definedName name="Discount" localSheetId="9" hidden="1">#REF!</definedName>
    <definedName name="Discount" localSheetId="10" hidden="1">#REF!</definedName>
    <definedName name="Discount" localSheetId="11" hidden="1">#REF!</definedName>
    <definedName name="Discount" localSheetId="12" hidden="1">#REF!</definedName>
    <definedName name="Discount" localSheetId="13" hidden="1">#REF!</definedName>
    <definedName name="Discount" localSheetId="14" hidden="1">#REF!</definedName>
    <definedName name="Discount" localSheetId="15" hidden="1">#REF!</definedName>
    <definedName name="Discount" localSheetId="16" hidden="1">#REF!</definedName>
    <definedName name="Discount" localSheetId="5" hidden="1">#REF!</definedName>
    <definedName name="Discount" localSheetId="3" hidden="1">#REF!</definedName>
    <definedName name="Discount" localSheetId="24" hidden="1">#REF!</definedName>
    <definedName name="Discount" localSheetId="23" hidden="1">#REF!</definedName>
    <definedName name="Discount" hidden="1">#REF!</definedName>
    <definedName name="display_area_2" localSheetId="6" hidden="1">#REF!</definedName>
    <definedName name="display_area_2" localSheetId="7" hidden="1">#REF!</definedName>
    <definedName name="display_area_2" localSheetId="17" hidden="1">#REF!</definedName>
    <definedName name="display_area_2" localSheetId="18" hidden="1">#REF!</definedName>
    <definedName name="display_area_2" localSheetId="19" hidden="1">#REF!</definedName>
    <definedName name="display_area_2" localSheetId="20" hidden="1">#REF!</definedName>
    <definedName name="display_area_2" localSheetId="8" hidden="1">#REF!</definedName>
    <definedName name="display_area_2" localSheetId="9" hidden="1">#REF!</definedName>
    <definedName name="display_area_2" localSheetId="10" hidden="1">#REF!</definedName>
    <definedName name="display_area_2" localSheetId="11" hidden="1">#REF!</definedName>
    <definedName name="display_area_2" localSheetId="12" hidden="1">#REF!</definedName>
    <definedName name="display_area_2" localSheetId="13" hidden="1">#REF!</definedName>
    <definedName name="display_area_2" localSheetId="14" hidden="1">#REF!</definedName>
    <definedName name="display_area_2" localSheetId="15" hidden="1">#REF!</definedName>
    <definedName name="display_area_2" localSheetId="16" hidden="1">#REF!</definedName>
    <definedName name="display_area_2" localSheetId="5" hidden="1">#REF!</definedName>
    <definedName name="display_area_2" localSheetId="3" hidden="1">#REF!</definedName>
    <definedName name="display_area_2" localSheetId="24" hidden="1">#REF!</definedName>
    <definedName name="display_area_2" localSheetId="23" hidden="1">#REF!</definedName>
    <definedName name="display_area_2" hidden="1">#REF!</definedName>
    <definedName name="dkdkdkdkd" localSheetId="5" hidden="1">{#N/A,#N/A,FALSE,"명세표"}</definedName>
    <definedName name="dkdkdkdkd" localSheetId="3" hidden="1">{#N/A,#N/A,FALSE,"명세표"}</definedName>
    <definedName name="dkdkdkdkd" localSheetId="24" hidden="1">{#N/A,#N/A,FALSE,"명세표"}</definedName>
    <definedName name="dkdkdkdkd" localSheetId="4" hidden="1">{#N/A,#N/A,FALSE,"명세표"}</definedName>
    <definedName name="dkdkdkdkd" localSheetId="0" hidden="1">{#N/A,#N/A,FALSE,"명세표"}</definedName>
    <definedName name="dkdkdkdkd" localSheetId="23" hidden="1">{#N/A,#N/A,FALSE,"명세표"}</definedName>
    <definedName name="dkdkdkdkd" hidden="1">{#N/A,#N/A,FALSE,"명세표"}</definedName>
    <definedName name="DKDLFJKDS" localSheetId="5" hidden="1">{#N/A,#N/A,TRUE,"Basic";#N/A,#N/A,TRUE,"EXT-TABLE";#N/A,#N/A,TRUE,"STEEL";#N/A,#N/A,TRUE,"INT-Table";#N/A,#N/A,TRUE,"STEEL";#N/A,#N/A,TRUE,"Door"}</definedName>
    <definedName name="DKDLFJKDS" localSheetId="3" hidden="1">{#N/A,#N/A,TRUE,"Basic";#N/A,#N/A,TRUE,"EXT-TABLE";#N/A,#N/A,TRUE,"STEEL";#N/A,#N/A,TRUE,"INT-Table";#N/A,#N/A,TRUE,"STEEL";#N/A,#N/A,TRUE,"Door"}</definedName>
    <definedName name="DKDLFJKDS" localSheetId="24" hidden="1">{#N/A,#N/A,TRUE,"Basic";#N/A,#N/A,TRUE,"EXT-TABLE";#N/A,#N/A,TRUE,"STEEL";#N/A,#N/A,TRUE,"INT-Table";#N/A,#N/A,TRUE,"STEEL";#N/A,#N/A,TRUE,"Door"}</definedName>
    <definedName name="DKDLFJKDS" localSheetId="4" hidden="1">{#N/A,#N/A,TRUE,"Basic";#N/A,#N/A,TRUE,"EXT-TABLE";#N/A,#N/A,TRUE,"STEEL";#N/A,#N/A,TRUE,"INT-Table";#N/A,#N/A,TRUE,"STEEL";#N/A,#N/A,TRUE,"Door"}</definedName>
    <definedName name="DKDLFJKDS" localSheetId="0" hidden="1">{#N/A,#N/A,TRUE,"Basic";#N/A,#N/A,TRUE,"EXT-TABLE";#N/A,#N/A,TRUE,"STEEL";#N/A,#N/A,TRUE,"INT-Table";#N/A,#N/A,TRUE,"STEEL";#N/A,#N/A,TRUE,"Door"}</definedName>
    <definedName name="DKDLFJKDS" localSheetId="23" hidden="1">{#N/A,#N/A,TRUE,"Basic";#N/A,#N/A,TRUE,"EXT-TABLE";#N/A,#N/A,TRUE,"STEEL";#N/A,#N/A,TRUE,"INT-Table";#N/A,#N/A,TRUE,"STEEL";#N/A,#N/A,TRUE,"Door"}</definedName>
    <definedName name="DKDLFJKDS" hidden="1">{#N/A,#N/A,TRUE,"Basic";#N/A,#N/A,TRUE,"EXT-TABLE";#N/A,#N/A,TRUE,"STEEL";#N/A,#N/A,TRUE,"INT-Table";#N/A,#N/A,TRUE,"STEEL";#N/A,#N/A,TRUE,"Door"}</definedName>
    <definedName name="DKDLFJKDS_1" localSheetId="5" hidden="1">{#N/A,#N/A,TRUE,"Basic";#N/A,#N/A,TRUE,"EXT-TABLE";#N/A,#N/A,TRUE,"STEEL";#N/A,#N/A,TRUE,"INT-Table";#N/A,#N/A,TRUE,"STEEL";#N/A,#N/A,TRUE,"Door"}</definedName>
    <definedName name="DKDLFJKDS_1" localSheetId="3" hidden="1">{#N/A,#N/A,TRUE,"Basic";#N/A,#N/A,TRUE,"EXT-TABLE";#N/A,#N/A,TRUE,"STEEL";#N/A,#N/A,TRUE,"INT-Table";#N/A,#N/A,TRUE,"STEEL";#N/A,#N/A,TRUE,"Door"}</definedName>
    <definedName name="DKDLFJKDS_1" localSheetId="24" hidden="1">{#N/A,#N/A,TRUE,"Basic";#N/A,#N/A,TRUE,"EXT-TABLE";#N/A,#N/A,TRUE,"STEEL";#N/A,#N/A,TRUE,"INT-Table";#N/A,#N/A,TRUE,"STEEL";#N/A,#N/A,TRUE,"Door"}</definedName>
    <definedName name="DKDLFJKDS_1" localSheetId="4" hidden="1">{#N/A,#N/A,TRUE,"Basic";#N/A,#N/A,TRUE,"EXT-TABLE";#N/A,#N/A,TRUE,"STEEL";#N/A,#N/A,TRUE,"INT-Table";#N/A,#N/A,TRUE,"STEEL";#N/A,#N/A,TRUE,"Door"}</definedName>
    <definedName name="DKDLFJKDS_1" localSheetId="0" hidden="1">{#N/A,#N/A,TRUE,"Basic";#N/A,#N/A,TRUE,"EXT-TABLE";#N/A,#N/A,TRUE,"STEEL";#N/A,#N/A,TRUE,"INT-Table";#N/A,#N/A,TRUE,"STEEL";#N/A,#N/A,TRUE,"Door"}</definedName>
    <definedName name="DKDLFJKDS_1" localSheetId="23" hidden="1">{#N/A,#N/A,TRUE,"Basic";#N/A,#N/A,TRUE,"EXT-TABLE";#N/A,#N/A,TRUE,"STEEL";#N/A,#N/A,TRUE,"INT-Table";#N/A,#N/A,TRUE,"STEEL";#N/A,#N/A,TRUE,"Door"}</definedName>
    <definedName name="DKDLFJKDS_1" hidden="1">{#N/A,#N/A,TRUE,"Basic";#N/A,#N/A,TRUE,"EXT-TABLE";#N/A,#N/A,TRUE,"STEEL";#N/A,#N/A,TRUE,"INT-Table";#N/A,#N/A,TRUE,"STEEL";#N/A,#N/A,TRUE,"Door"}</definedName>
    <definedName name="DKDLFJKDS_1_1" localSheetId="5" hidden="1">{#N/A,#N/A,TRUE,"Basic";#N/A,#N/A,TRUE,"EXT-TABLE";#N/A,#N/A,TRUE,"STEEL";#N/A,#N/A,TRUE,"INT-Table";#N/A,#N/A,TRUE,"STEEL";#N/A,#N/A,TRUE,"Door"}</definedName>
    <definedName name="DKDLFJKDS_1_1" localSheetId="3" hidden="1">{#N/A,#N/A,TRUE,"Basic";#N/A,#N/A,TRUE,"EXT-TABLE";#N/A,#N/A,TRUE,"STEEL";#N/A,#N/A,TRUE,"INT-Table";#N/A,#N/A,TRUE,"STEEL";#N/A,#N/A,TRUE,"Door"}</definedName>
    <definedName name="DKDLFJKDS_1_1" localSheetId="24" hidden="1">{#N/A,#N/A,TRUE,"Basic";#N/A,#N/A,TRUE,"EXT-TABLE";#N/A,#N/A,TRUE,"STEEL";#N/A,#N/A,TRUE,"INT-Table";#N/A,#N/A,TRUE,"STEEL";#N/A,#N/A,TRUE,"Door"}</definedName>
    <definedName name="DKDLFJKDS_1_1" localSheetId="4" hidden="1">{#N/A,#N/A,TRUE,"Basic";#N/A,#N/A,TRUE,"EXT-TABLE";#N/A,#N/A,TRUE,"STEEL";#N/A,#N/A,TRUE,"INT-Table";#N/A,#N/A,TRUE,"STEEL";#N/A,#N/A,TRUE,"Door"}</definedName>
    <definedName name="DKDLFJKDS_1_1" localSheetId="0" hidden="1">{#N/A,#N/A,TRUE,"Basic";#N/A,#N/A,TRUE,"EXT-TABLE";#N/A,#N/A,TRUE,"STEEL";#N/A,#N/A,TRUE,"INT-Table";#N/A,#N/A,TRUE,"STEEL";#N/A,#N/A,TRUE,"Door"}</definedName>
    <definedName name="DKDLFJKDS_1_1" localSheetId="23" hidden="1">{#N/A,#N/A,TRUE,"Basic";#N/A,#N/A,TRUE,"EXT-TABLE";#N/A,#N/A,TRUE,"STEEL";#N/A,#N/A,TRUE,"INT-Table";#N/A,#N/A,TRUE,"STEEL";#N/A,#N/A,TRUE,"Door"}</definedName>
    <definedName name="DKDLFJKDS_1_1" hidden="1">{#N/A,#N/A,TRUE,"Basic";#N/A,#N/A,TRUE,"EXT-TABLE";#N/A,#N/A,TRUE,"STEEL";#N/A,#N/A,TRUE,"INT-Table";#N/A,#N/A,TRUE,"STEEL";#N/A,#N/A,TRUE,"Door"}</definedName>
    <definedName name="DKDLFJKDS_1_2" localSheetId="5" hidden="1">{#N/A,#N/A,TRUE,"Basic";#N/A,#N/A,TRUE,"EXT-TABLE";#N/A,#N/A,TRUE,"STEEL";#N/A,#N/A,TRUE,"INT-Table";#N/A,#N/A,TRUE,"STEEL";#N/A,#N/A,TRUE,"Door"}</definedName>
    <definedName name="DKDLFJKDS_1_2" localSheetId="3" hidden="1">{#N/A,#N/A,TRUE,"Basic";#N/A,#N/A,TRUE,"EXT-TABLE";#N/A,#N/A,TRUE,"STEEL";#N/A,#N/A,TRUE,"INT-Table";#N/A,#N/A,TRUE,"STEEL";#N/A,#N/A,TRUE,"Door"}</definedName>
    <definedName name="DKDLFJKDS_1_2" localSheetId="24" hidden="1">{#N/A,#N/A,TRUE,"Basic";#N/A,#N/A,TRUE,"EXT-TABLE";#N/A,#N/A,TRUE,"STEEL";#N/A,#N/A,TRUE,"INT-Table";#N/A,#N/A,TRUE,"STEEL";#N/A,#N/A,TRUE,"Door"}</definedName>
    <definedName name="DKDLFJKDS_1_2" localSheetId="4" hidden="1">{#N/A,#N/A,TRUE,"Basic";#N/A,#N/A,TRUE,"EXT-TABLE";#N/A,#N/A,TRUE,"STEEL";#N/A,#N/A,TRUE,"INT-Table";#N/A,#N/A,TRUE,"STEEL";#N/A,#N/A,TRUE,"Door"}</definedName>
    <definedName name="DKDLFJKDS_1_2" localSheetId="0" hidden="1">{#N/A,#N/A,TRUE,"Basic";#N/A,#N/A,TRUE,"EXT-TABLE";#N/A,#N/A,TRUE,"STEEL";#N/A,#N/A,TRUE,"INT-Table";#N/A,#N/A,TRUE,"STEEL";#N/A,#N/A,TRUE,"Door"}</definedName>
    <definedName name="DKDLFJKDS_1_2" localSheetId="23" hidden="1">{#N/A,#N/A,TRUE,"Basic";#N/A,#N/A,TRUE,"EXT-TABLE";#N/A,#N/A,TRUE,"STEEL";#N/A,#N/A,TRUE,"INT-Table";#N/A,#N/A,TRUE,"STEEL";#N/A,#N/A,TRUE,"Door"}</definedName>
    <definedName name="DKDLFJKDS_1_2" hidden="1">{#N/A,#N/A,TRUE,"Basic";#N/A,#N/A,TRUE,"EXT-TABLE";#N/A,#N/A,TRUE,"STEEL";#N/A,#N/A,TRUE,"INT-Table";#N/A,#N/A,TRUE,"STEEL";#N/A,#N/A,TRUE,"Door"}</definedName>
    <definedName name="DKDLFJKDS_2" localSheetId="5" hidden="1">{#N/A,#N/A,TRUE,"Basic";#N/A,#N/A,TRUE,"EXT-TABLE";#N/A,#N/A,TRUE,"STEEL";#N/A,#N/A,TRUE,"INT-Table";#N/A,#N/A,TRUE,"STEEL";#N/A,#N/A,TRUE,"Door"}</definedName>
    <definedName name="DKDLFJKDS_2" localSheetId="3" hidden="1">{#N/A,#N/A,TRUE,"Basic";#N/A,#N/A,TRUE,"EXT-TABLE";#N/A,#N/A,TRUE,"STEEL";#N/A,#N/A,TRUE,"INT-Table";#N/A,#N/A,TRUE,"STEEL";#N/A,#N/A,TRUE,"Door"}</definedName>
    <definedName name="DKDLFJKDS_2" localSheetId="24" hidden="1">{#N/A,#N/A,TRUE,"Basic";#N/A,#N/A,TRUE,"EXT-TABLE";#N/A,#N/A,TRUE,"STEEL";#N/A,#N/A,TRUE,"INT-Table";#N/A,#N/A,TRUE,"STEEL";#N/A,#N/A,TRUE,"Door"}</definedName>
    <definedName name="DKDLFJKDS_2" localSheetId="4" hidden="1">{#N/A,#N/A,TRUE,"Basic";#N/A,#N/A,TRUE,"EXT-TABLE";#N/A,#N/A,TRUE,"STEEL";#N/A,#N/A,TRUE,"INT-Table";#N/A,#N/A,TRUE,"STEEL";#N/A,#N/A,TRUE,"Door"}</definedName>
    <definedName name="DKDLFJKDS_2" localSheetId="0" hidden="1">{#N/A,#N/A,TRUE,"Basic";#N/A,#N/A,TRUE,"EXT-TABLE";#N/A,#N/A,TRUE,"STEEL";#N/A,#N/A,TRUE,"INT-Table";#N/A,#N/A,TRUE,"STEEL";#N/A,#N/A,TRUE,"Door"}</definedName>
    <definedName name="DKDLFJKDS_2" localSheetId="23" hidden="1">{#N/A,#N/A,TRUE,"Basic";#N/A,#N/A,TRUE,"EXT-TABLE";#N/A,#N/A,TRUE,"STEEL";#N/A,#N/A,TRUE,"INT-Table";#N/A,#N/A,TRUE,"STEEL";#N/A,#N/A,TRUE,"Door"}</definedName>
    <definedName name="DKDLFJKDS_2" hidden="1">{#N/A,#N/A,TRUE,"Basic";#N/A,#N/A,TRUE,"EXT-TABLE";#N/A,#N/A,TRUE,"STEEL";#N/A,#N/A,TRUE,"INT-Table";#N/A,#N/A,TRUE,"STEEL";#N/A,#N/A,TRUE,"Door"}</definedName>
    <definedName name="DKDLFJKDS_2_1" localSheetId="5" hidden="1">{#N/A,#N/A,TRUE,"Basic";#N/A,#N/A,TRUE,"EXT-TABLE";#N/A,#N/A,TRUE,"STEEL";#N/A,#N/A,TRUE,"INT-Table";#N/A,#N/A,TRUE,"STEEL";#N/A,#N/A,TRUE,"Door"}</definedName>
    <definedName name="DKDLFJKDS_2_1" localSheetId="3" hidden="1">{#N/A,#N/A,TRUE,"Basic";#N/A,#N/A,TRUE,"EXT-TABLE";#N/A,#N/A,TRUE,"STEEL";#N/A,#N/A,TRUE,"INT-Table";#N/A,#N/A,TRUE,"STEEL";#N/A,#N/A,TRUE,"Door"}</definedName>
    <definedName name="DKDLFJKDS_2_1" localSheetId="24" hidden="1">{#N/A,#N/A,TRUE,"Basic";#N/A,#N/A,TRUE,"EXT-TABLE";#N/A,#N/A,TRUE,"STEEL";#N/A,#N/A,TRUE,"INT-Table";#N/A,#N/A,TRUE,"STEEL";#N/A,#N/A,TRUE,"Door"}</definedName>
    <definedName name="DKDLFJKDS_2_1" localSheetId="4" hidden="1">{#N/A,#N/A,TRUE,"Basic";#N/A,#N/A,TRUE,"EXT-TABLE";#N/A,#N/A,TRUE,"STEEL";#N/A,#N/A,TRUE,"INT-Table";#N/A,#N/A,TRUE,"STEEL";#N/A,#N/A,TRUE,"Door"}</definedName>
    <definedName name="DKDLFJKDS_2_1" localSheetId="0" hidden="1">{#N/A,#N/A,TRUE,"Basic";#N/A,#N/A,TRUE,"EXT-TABLE";#N/A,#N/A,TRUE,"STEEL";#N/A,#N/A,TRUE,"INT-Table";#N/A,#N/A,TRUE,"STEEL";#N/A,#N/A,TRUE,"Door"}</definedName>
    <definedName name="DKDLFJKDS_2_1" localSheetId="23" hidden="1">{#N/A,#N/A,TRUE,"Basic";#N/A,#N/A,TRUE,"EXT-TABLE";#N/A,#N/A,TRUE,"STEEL";#N/A,#N/A,TRUE,"INT-Table";#N/A,#N/A,TRUE,"STEEL";#N/A,#N/A,TRUE,"Door"}</definedName>
    <definedName name="DKDLFJKDS_2_1" hidden="1">{#N/A,#N/A,TRUE,"Basic";#N/A,#N/A,TRUE,"EXT-TABLE";#N/A,#N/A,TRUE,"STEEL";#N/A,#N/A,TRUE,"INT-Table";#N/A,#N/A,TRUE,"STEEL";#N/A,#N/A,TRUE,"Door"}</definedName>
    <definedName name="DKDLFJKDS_2_2" localSheetId="5" hidden="1">{#N/A,#N/A,TRUE,"Basic";#N/A,#N/A,TRUE,"EXT-TABLE";#N/A,#N/A,TRUE,"STEEL";#N/A,#N/A,TRUE,"INT-Table";#N/A,#N/A,TRUE,"STEEL";#N/A,#N/A,TRUE,"Door"}</definedName>
    <definedName name="DKDLFJKDS_2_2" localSheetId="3" hidden="1">{#N/A,#N/A,TRUE,"Basic";#N/A,#N/A,TRUE,"EXT-TABLE";#N/A,#N/A,TRUE,"STEEL";#N/A,#N/A,TRUE,"INT-Table";#N/A,#N/A,TRUE,"STEEL";#N/A,#N/A,TRUE,"Door"}</definedName>
    <definedName name="DKDLFJKDS_2_2" localSheetId="24" hidden="1">{#N/A,#N/A,TRUE,"Basic";#N/A,#N/A,TRUE,"EXT-TABLE";#N/A,#N/A,TRUE,"STEEL";#N/A,#N/A,TRUE,"INT-Table";#N/A,#N/A,TRUE,"STEEL";#N/A,#N/A,TRUE,"Door"}</definedName>
    <definedName name="DKDLFJKDS_2_2" localSheetId="4" hidden="1">{#N/A,#N/A,TRUE,"Basic";#N/A,#N/A,TRUE,"EXT-TABLE";#N/A,#N/A,TRUE,"STEEL";#N/A,#N/A,TRUE,"INT-Table";#N/A,#N/A,TRUE,"STEEL";#N/A,#N/A,TRUE,"Door"}</definedName>
    <definedName name="DKDLFJKDS_2_2" localSheetId="0" hidden="1">{#N/A,#N/A,TRUE,"Basic";#N/A,#N/A,TRUE,"EXT-TABLE";#N/A,#N/A,TRUE,"STEEL";#N/A,#N/A,TRUE,"INT-Table";#N/A,#N/A,TRUE,"STEEL";#N/A,#N/A,TRUE,"Door"}</definedName>
    <definedName name="DKDLFJKDS_2_2" localSheetId="23" hidden="1">{#N/A,#N/A,TRUE,"Basic";#N/A,#N/A,TRUE,"EXT-TABLE";#N/A,#N/A,TRUE,"STEEL";#N/A,#N/A,TRUE,"INT-Table";#N/A,#N/A,TRUE,"STEEL";#N/A,#N/A,TRUE,"Door"}</definedName>
    <definedName name="DKDLFJKDS_2_2" hidden="1">{#N/A,#N/A,TRUE,"Basic";#N/A,#N/A,TRUE,"EXT-TABLE";#N/A,#N/A,TRUE,"STEEL";#N/A,#N/A,TRUE,"INT-Table";#N/A,#N/A,TRUE,"STEEL";#N/A,#N/A,TRUE,"Door"}</definedName>
    <definedName name="DKDLFJKDS_3" localSheetId="5" hidden="1">{#N/A,#N/A,TRUE,"Basic";#N/A,#N/A,TRUE,"EXT-TABLE";#N/A,#N/A,TRUE,"STEEL";#N/A,#N/A,TRUE,"INT-Table";#N/A,#N/A,TRUE,"STEEL";#N/A,#N/A,TRUE,"Door"}</definedName>
    <definedName name="DKDLFJKDS_3" localSheetId="3" hidden="1">{#N/A,#N/A,TRUE,"Basic";#N/A,#N/A,TRUE,"EXT-TABLE";#N/A,#N/A,TRUE,"STEEL";#N/A,#N/A,TRUE,"INT-Table";#N/A,#N/A,TRUE,"STEEL";#N/A,#N/A,TRUE,"Door"}</definedName>
    <definedName name="DKDLFJKDS_3" localSheetId="24" hidden="1">{#N/A,#N/A,TRUE,"Basic";#N/A,#N/A,TRUE,"EXT-TABLE";#N/A,#N/A,TRUE,"STEEL";#N/A,#N/A,TRUE,"INT-Table";#N/A,#N/A,TRUE,"STEEL";#N/A,#N/A,TRUE,"Door"}</definedName>
    <definedName name="DKDLFJKDS_3" localSheetId="4" hidden="1">{#N/A,#N/A,TRUE,"Basic";#N/A,#N/A,TRUE,"EXT-TABLE";#N/A,#N/A,TRUE,"STEEL";#N/A,#N/A,TRUE,"INT-Table";#N/A,#N/A,TRUE,"STEEL";#N/A,#N/A,TRUE,"Door"}</definedName>
    <definedName name="DKDLFJKDS_3" localSheetId="0" hidden="1">{#N/A,#N/A,TRUE,"Basic";#N/A,#N/A,TRUE,"EXT-TABLE";#N/A,#N/A,TRUE,"STEEL";#N/A,#N/A,TRUE,"INT-Table";#N/A,#N/A,TRUE,"STEEL";#N/A,#N/A,TRUE,"Door"}</definedName>
    <definedName name="DKDLFJKDS_3" localSheetId="23" hidden="1">{#N/A,#N/A,TRUE,"Basic";#N/A,#N/A,TRUE,"EXT-TABLE";#N/A,#N/A,TRUE,"STEEL";#N/A,#N/A,TRUE,"INT-Table";#N/A,#N/A,TRUE,"STEEL";#N/A,#N/A,TRUE,"Door"}</definedName>
    <definedName name="DKDLFJKDS_3" hidden="1">{#N/A,#N/A,TRUE,"Basic";#N/A,#N/A,TRUE,"EXT-TABLE";#N/A,#N/A,TRUE,"STEEL";#N/A,#N/A,TRUE,"INT-Table";#N/A,#N/A,TRUE,"STEEL";#N/A,#N/A,TRUE,"Door"}</definedName>
    <definedName name="DKDLFJKDS_3_1" localSheetId="5" hidden="1">{#N/A,#N/A,TRUE,"Basic";#N/A,#N/A,TRUE,"EXT-TABLE";#N/A,#N/A,TRUE,"STEEL";#N/A,#N/A,TRUE,"INT-Table";#N/A,#N/A,TRUE,"STEEL";#N/A,#N/A,TRUE,"Door"}</definedName>
    <definedName name="DKDLFJKDS_3_1" localSheetId="3" hidden="1">{#N/A,#N/A,TRUE,"Basic";#N/A,#N/A,TRUE,"EXT-TABLE";#N/A,#N/A,TRUE,"STEEL";#N/A,#N/A,TRUE,"INT-Table";#N/A,#N/A,TRUE,"STEEL";#N/A,#N/A,TRUE,"Door"}</definedName>
    <definedName name="DKDLFJKDS_3_1" localSheetId="24" hidden="1">{#N/A,#N/A,TRUE,"Basic";#N/A,#N/A,TRUE,"EXT-TABLE";#N/A,#N/A,TRUE,"STEEL";#N/A,#N/A,TRUE,"INT-Table";#N/A,#N/A,TRUE,"STEEL";#N/A,#N/A,TRUE,"Door"}</definedName>
    <definedName name="DKDLFJKDS_3_1" localSheetId="4" hidden="1">{#N/A,#N/A,TRUE,"Basic";#N/A,#N/A,TRUE,"EXT-TABLE";#N/A,#N/A,TRUE,"STEEL";#N/A,#N/A,TRUE,"INT-Table";#N/A,#N/A,TRUE,"STEEL";#N/A,#N/A,TRUE,"Door"}</definedName>
    <definedName name="DKDLFJKDS_3_1" localSheetId="0" hidden="1">{#N/A,#N/A,TRUE,"Basic";#N/A,#N/A,TRUE,"EXT-TABLE";#N/A,#N/A,TRUE,"STEEL";#N/A,#N/A,TRUE,"INT-Table";#N/A,#N/A,TRUE,"STEEL";#N/A,#N/A,TRUE,"Door"}</definedName>
    <definedName name="DKDLFJKDS_3_1" localSheetId="23" hidden="1">{#N/A,#N/A,TRUE,"Basic";#N/A,#N/A,TRUE,"EXT-TABLE";#N/A,#N/A,TRUE,"STEEL";#N/A,#N/A,TRUE,"INT-Table";#N/A,#N/A,TRUE,"STEEL";#N/A,#N/A,TRUE,"Door"}</definedName>
    <definedName name="DKDLFJKDS_3_1" hidden="1">{#N/A,#N/A,TRUE,"Basic";#N/A,#N/A,TRUE,"EXT-TABLE";#N/A,#N/A,TRUE,"STEEL";#N/A,#N/A,TRUE,"INT-Table";#N/A,#N/A,TRUE,"STEEL";#N/A,#N/A,TRUE,"Door"}</definedName>
    <definedName name="DKDLFJKDS_3_2" localSheetId="5" hidden="1">{#N/A,#N/A,TRUE,"Basic";#N/A,#N/A,TRUE,"EXT-TABLE";#N/A,#N/A,TRUE,"STEEL";#N/A,#N/A,TRUE,"INT-Table";#N/A,#N/A,TRUE,"STEEL";#N/A,#N/A,TRUE,"Door"}</definedName>
    <definedName name="DKDLFJKDS_3_2" localSheetId="3" hidden="1">{#N/A,#N/A,TRUE,"Basic";#N/A,#N/A,TRUE,"EXT-TABLE";#N/A,#N/A,TRUE,"STEEL";#N/A,#N/A,TRUE,"INT-Table";#N/A,#N/A,TRUE,"STEEL";#N/A,#N/A,TRUE,"Door"}</definedName>
    <definedName name="DKDLFJKDS_3_2" localSheetId="24" hidden="1">{#N/A,#N/A,TRUE,"Basic";#N/A,#N/A,TRUE,"EXT-TABLE";#N/A,#N/A,TRUE,"STEEL";#N/A,#N/A,TRUE,"INT-Table";#N/A,#N/A,TRUE,"STEEL";#N/A,#N/A,TRUE,"Door"}</definedName>
    <definedName name="DKDLFJKDS_3_2" localSheetId="4" hidden="1">{#N/A,#N/A,TRUE,"Basic";#N/A,#N/A,TRUE,"EXT-TABLE";#N/A,#N/A,TRUE,"STEEL";#N/A,#N/A,TRUE,"INT-Table";#N/A,#N/A,TRUE,"STEEL";#N/A,#N/A,TRUE,"Door"}</definedName>
    <definedName name="DKDLFJKDS_3_2" localSheetId="0" hidden="1">{#N/A,#N/A,TRUE,"Basic";#N/A,#N/A,TRUE,"EXT-TABLE";#N/A,#N/A,TRUE,"STEEL";#N/A,#N/A,TRUE,"INT-Table";#N/A,#N/A,TRUE,"STEEL";#N/A,#N/A,TRUE,"Door"}</definedName>
    <definedName name="DKDLFJKDS_3_2" localSheetId="23" hidden="1">{#N/A,#N/A,TRUE,"Basic";#N/A,#N/A,TRUE,"EXT-TABLE";#N/A,#N/A,TRUE,"STEEL";#N/A,#N/A,TRUE,"INT-Table";#N/A,#N/A,TRUE,"STEEL";#N/A,#N/A,TRUE,"Door"}</definedName>
    <definedName name="DKDLFJKDS_3_2" hidden="1">{#N/A,#N/A,TRUE,"Basic";#N/A,#N/A,TRUE,"EXT-TABLE";#N/A,#N/A,TRUE,"STEEL";#N/A,#N/A,TRUE,"INT-Table";#N/A,#N/A,TRUE,"STEEL";#N/A,#N/A,TRUE,"Door"}</definedName>
    <definedName name="DKDLFJKDS_4" localSheetId="5" hidden="1">{#N/A,#N/A,TRUE,"Basic";#N/A,#N/A,TRUE,"EXT-TABLE";#N/A,#N/A,TRUE,"STEEL";#N/A,#N/A,TRUE,"INT-Table";#N/A,#N/A,TRUE,"STEEL";#N/A,#N/A,TRUE,"Door"}</definedName>
    <definedName name="DKDLFJKDS_4" localSheetId="3" hidden="1">{#N/A,#N/A,TRUE,"Basic";#N/A,#N/A,TRUE,"EXT-TABLE";#N/A,#N/A,TRUE,"STEEL";#N/A,#N/A,TRUE,"INT-Table";#N/A,#N/A,TRUE,"STEEL";#N/A,#N/A,TRUE,"Door"}</definedName>
    <definedName name="DKDLFJKDS_4" localSheetId="24" hidden="1">{#N/A,#N/A,TRUE,"Basic";#N/A,#N/A,TRUE,"EXT-TABLE";#N/A,#N/A,TRUE,"STEEL";#N/A,#N/A,TRUE,"INT-Table";#N/A,#N/A,TRUE,"STEEL";#N/A,#N/A,TRUE,"Door"}</definedName>
    <definedName name="DKDLFJKDS_4" localSheetId="4" hidden="1">{#N/A,#N/A,TRUE,"Basic";#N/A,#N/A,TRUE,"EXT-TABLE";#N/A,#N/A,TRUE,"STEEL";#N/A,#N/A,TRUE,"INT-Table";#N/A,#N/A,TRUE,"STEEL";#N/A,#N/A,TRUE,"Door"}</definedName>
    <definedName name="DKDLFJKDS_4" localSheetId="0" hidden="1">{#N/A,#N/A,TRUE,"Basic";#N/A,#N/A,TRUE,"EXT-TABLE";#N/A,#N/A,TRUE,"STEEL";#N/A,#N/A,TRUE,"INT-Table";#N/A,#N/A,TRUE,"STEEL";#N/A,#N/A,TRUE,"Door"}</definedName>
    <definedName name="DKDLFJKDS_4" localSheetId="23" hidden="1">{#N/A,#N/A,TRUE,"Basic";#N/A,#N/A,TRUE,"EXT-TABLE";#N/A,#N/A,TRUE,"STEEL";#N/A,#N/A,TRUE,"INT-Table";#N/A,#N/A,TRUE,"STEEL";#N/A,#N/A,TRUE,"Door"}</definedName>
    <definedName name="DKDLFJKDS_4" hidden="1">{#N/A,#N/A,TRUE,"Basic";#N/A,#N/A,TRUE,"EXT-TABLE";#N/A,#N/A,TRUE,"STEEL";#N/A,#N/A,TRUE,"INT-Table";#N/A,#N/A,TRUE,"STEEL";#N/A,#N/A,TRUE,"Door"}</definedName>
    <definedName name="DKDLFJKDS_4_1" localSheetId="5" hidden="1">{#N/A,#N/A,TRUE,"Basic";#N/A,#N/A,TRUE,"EXT-TABLE";#N/A,#N/A,TRUE,"STEEL";#N/A,#N/A,TRUE,"INT-Table";#N/A,#N/A,TRUE,"STEEL";#N/A,#N/A,TRUE,"Door"}</definedName>
    <definedName name="DKDLFJKDS_4_1" localSheetId="3" hidden="1">{#N/A,#N/A,TRUE,"Basic";#N/A,#N/A,TRUE,"EXT-TABLE";#N/A,#N/A,TRUE,"STEEL";#N/A,#N/A,TRUE,"INT-Table";#N/A,#N/A,TRUE,"STEEL";#N/A,#N/A,TRUE,"Door"}</definedName>
    <definedName name="DKDLFJKDS_4_1" localSheetId="24" hidden="1">{#N/A,#N/A,TRUE,"Basic";#N/A,#N/A,TRUE,"EXT-TABLE";#N/A,#N/A,TRUE,"STEEL";#N/A,#N/A,TRUE,"INT-Table";#N/A,#N/A,TRUE,"STEEL";#N/A,#N/A,TRUE,"Door"}</definedName>
    <definedName name="DKDLFJKDS_4_1" localSheetId="4" hidden="1">{#N/A,#N/A,TRUE,"Basic";#N/A,#N/A,TRUE,"EXT-TABLE";#N/A,#N/A,TRUE,"STEEL";#N/A,#N/A,TRUE,"INT-Table";#N/A,#N/A,TRUE,"STEEL";#N/A,#N/A,TRUE,"Door"}</definedName>
    <definedName name="DKDLFJKDS_4_1" localSheetId="0" hidden="1">{#N/A,#N/A,TRUE,"Basic";#N/A,#N/A,TRUE,"EXT-TABLE";#N/A,#N/A,TRUE,"STEEL";#N/A,#N/A,TRUE,"INT-Table";#N/A,#N/A,TRUE,"STEEL";#N/A,#N/A,TRUE,"Door"}</definedName>
    <definedName name="DKDLFJKDS_4_1" localSheetId="23" hidden="1">{#N/A,#N/A,TRUE,"Basic";#N/A,#N/A,TRUE,"EXT-TABLE";#N/A,#N/A,TRUE,"STEEL";#N/A,#N/A,TRUE,"INT-Table";#N/A,#N/A,TRUE,"STEEL";#N/A,#N/A,TRUE,"Door"}</definedName>
    <definedName name="DKDLFJKDS_4_1" hidden="1">{#N/A,#N/A,TRUE,"Basic";#N/A,#N/A,TRUE,"EXT-TABLE";#N/A,#N/A,TRUE,"STEEL";#N/A,#N/A,TRUE,"INT-Table";#N/A,#N/A,TRUE,"STEEL";#N/A,#N/A,TRUE,"Door"}</definedName>
    <definedName name="DKDLFJKDS_4_2" localSheetId="5" hidden="1">{#N/A,#N/A,TRUE,"Basic";#N/A,#N/A,TRUE,"EXT-TABLE";#N/A,#N/A,TRUE,"STEEL";#N/A,#N/A,TRUE,"INT-Table";#N/A,#N/A,TRUE,"STEEL";#N/A,#N/A,TRUE,"Door"}</definedName>
    <definedName name="DKDLFJKDS_4_2" localSheetId="3" hidden="1">{#N/A,#N/A,TRUE,"Basic";#N/A,#N/A,TRUE,"EXT-TABLE";#N/A,#N/A,TRUE,"STEEL";#N/A,#N/A,TRUE,"INT-Table";#N/A,#N/A,TRUE,"STEEL";#N/A,#N/A,TRUE,"Door"}</definedName>
    <definedName name="DKDLFJKDS_4_2" localSheetId="24" hidden="1">{#N/A,#N/A,TRUE,"Basic";#N/A,#N/A,TRUE,"EXT-TABLE";#N/A,#N/A,TRUE,"STEEL";#N/A,#N/A,TRUE,"INT-Table";#N/A,#N/A,TRUE,"STEEL";#N/A,#N/A,TRUE,"Door"}</definedName>
    <definedName name="DKDLFJKDS_4_2" localSheetId="4" hidden="1">{#N/A,#N/A,TRUE,"Basic";#N/A,#N/A,TRUE,"EXT-TABLE";#N/A,#N/A,TRUE,"STEEL";#N/A,#N/A,TRUE,"INT-Table";#N/A,#N/A,TRUE,"STEEL";#N/A,#N/A,TRUE,"Door"}</definedName>
    <definedName name="DKDLFJKDS_4_2" localSheetId="0" hidden="1">{#N/A,#N/A,TRUE,"Basic";#N/A,#N/A,TRUE,"EXT-TABLE";#N/A,#N/A,TRUE,"STEEL";#N/A,#N/A,TRUE,"INT-Table";#N/A,#N/A,TRUE,"STEEL";#N/A,#N/A,TRUE,"Door"}</definedName>
    <definedName name="DKDLFJKDS_4_2" localSheetId="23" hidden="1">{#N/A,#N/A,TRUE,"Basic";#N/A,#N/A,TRUE,"EXT-TABLE";#N/A,#N/A,TRUE,"STEEL";#N/A,#N/A,TRUE,"INT-Table";#N/A,#N/A,TRUE,"STEEL";#N/A,#N/A,TRUE,"Door"}</definedName>
    <definedName name="DKDLFJKDS_4_2" hidden="1">{#N/A,#N/A,TRUE,"Basic";#N/A,#N/A,TRUE,"EXT-TABLE";#N/A,#N/A,TRUE,"STEEL";#N/A,#N/A,TRUE,"INT-Table";#N/A,#N/A,TRUE,"STEEL";#N/A,#N/A,TRUE,"Door"}</definedName>
    <definedName name="DKDLFJKDS_5" localSheetId="5" hidden="1">{#N/A,#N/A,TRUE,"Basic";#N/A,#N/A,TRUE,"EXT-TABLE";#N/A,#N/A,TRUE,"STEEL";#N/A,#N/A,TRUE,"INT-Table";#N/A,#N/A,TRUE,"STEEL";#N/A,#N/A,TRUE,"Door"}</definedName>
    <definedName name="DKDLFJKDS_5" localSheetId="3" hidden="1">{#N/A,#N/A,TRUE,"Basic";#N/A,#N/A,TRUE,"EXT-TABLE";#N/A,#N/A,TRUE,"STEEL";#N/A,#N/A,TRUE,"INT-Table";#N/A,#N/A,TRUE,"STEEL";#N/A,#N/A,TRUE,"Door"}</definedName>
    <definedName name="DKDLFJKDS_5" localSheetId="24" hidden="1">{#N/A,#N/A,TRUE,"Basic";#N/A,#N/A,TRUE,"EXT-TABLE";#N/A,#N/A,TRUE,"STEEL";#N/A,#N/A,TRUE,"INT-Table";#N/A,#N/A,TRUE,"STEEL";#N/A,#N/A,TRUE,"Door"}</definedName>
    <definedName name="DKDLFJKDS_5" localSheetId="4" hidden="1">{#N/A,#N/A,TRUE,"Basic";#N/A,#N/A,TRUE,"EXT-TABLE";#N/A,#N/A,TRUE,"STEEL";#N/A,#N/A,TRUE,"INT-Table";#N/A,#N/A,TRUE,"STEEL";#N/A,#N/A,TRUE,"Door"}</definedName>
    <definedName name="DKDLFJKDS_5" localSheetId="0" hidden="1">{#N/A,#N/A,TRUE,"Basic";#N/A,#N/A,TRUE,"EXT-TABLE";#N/A,#N/A,TRUE,"STEEL";#N/A,#N/A,TRUE,"INT-Table";#N/A,#N/A,TRUE,"STEEL";#N/A,#N/A,TRUE,"Door"}</definedName>
    <definedName name="DKDLFJKDS_5" localSheetId="23" hidden="1">{#N/A,#N/A,TRUE,"Basic";#N/A,#N/A,TRUE,"EXT-TABLE";#N/A,#N/A,TRUE,"STEEL";#N/A,#N/A,TRUE,"INT-Table";#N/A,#N/A,TRUE,"STEEL";#N/A,#N/A,TRUE,"Door"}</definedName>
    <definedName name="DKDLFJKDS_5" hidden="1">{#N/A,#N/A,TRUE,"Basic";#N/A,#N/A,TRUE,"EXT-TABLE";#N/A,#N/A,TRUE,"STEEL";#N/A,#N/A,TRUE,"INT-Table";#N/A,#N/A,TRUE,"STEEL";#N/A,#N/A,TRUE,"Door"}</definedName>
    <definedName name="DKDLFJKDS_5_1" localSheetId="5" hidden="1">{#N/A,#N/A,TRUE,"Basic";#N/A,#N/A,TRUE,"EXT-TABLE";#N/A,#N/A,TRUE,"STEEL";#N/A,#N/A,TRUE,"INT-Table";#N/A,#N/A,TRUE,"STEEL";#N/A,#N/A,TRUE,"Door"}</definedName>
    <definedName name="DKDLFJKDS_5_1" localSheetId="3" hidden="1">{#N/A,#N/A,TRUE,"Basic";#N/A,#N/A,TRUE,"EXT-TABLE";#N/A,#N/A,TRUE,"STEEL";#N/A,#N/A,TRUE,"INT-Table";#N/A,#N/A,TRUE,"STEEL";#N/A,#N/A,TRUE,"Door"}</definedName>
    <definedName name="DKDLFJKDS_5_1" localSheetId="24" hidden="1">{#N/A,#N/A,TRUE,"Basic";#N/A,#N/A,TRUE,"EXT-TABLE";#N/A,#N/A,TRUE,"STEEL";#N/A,#N/A,TRUE,"INT-Table";#N/A,#N/A,TRUE,"STEEL";#N/A,#N/A,TRUE,"Door"}</definedName>
    <definedName name="DKDLFJKDS_5_1" localSheetId="4" hidden="1">{#N/A,#N/A,TRUE,"Basic";#N/A,#N/A,TRUE,"EXT-TABLE";#N/A,#N/A,TRUE,"STEEL";#N/A,#N/A,TRUE,"INT-Table";#N/A,#N/A,TRUE,"STEEL";#N/A,#N/A,TRUE,"Door"}</definedName>
    <definedName name="DKDLFJKDS_5_1" localSheetId="0" hidden="1">{#N/A,#N/A,TRUE,"Basic";#N/A,#N/A,TRUE,"EXT-TABLE";#N/A,#N/A,TRUE,"STEEL";#N/A,#N/A,TRUE,"INT-Table";#N/A,#N/A,TRUE,"STEEL";#N/A,#N/A,TRUE,"Door"}</definedName>
    <definedName name="DKDLFJKDS_5_1" localSheetId="23" hidden="1">{#N/A,#N/A,TRUE,"Basic";#N/A,#N/A,TRUE,"EXT-TABLE";#N/A,#N/A,TRUE,"STEEL";#N/A,#N/A,TRUE,"INT-Table";#N/A,#N/A,TRUE,"STEEL";#N/A,#N/A,TRUE,"Door"}</definedName>
    <definedName name="DKDLFJKDS_5_1" hidden="1">{#N/A,#N/A,TRUE,"Basic";#N/A,#N/A,TRUE,"EXT-TABLE";#N/A,#N/A,TRUE,"STEEL";#N/A,#N/A,TRUE,"INT-Table";#N/A,#N/A,TRUE,"STEEL";#N/A,#N/A,TRUE,"Door"}</definedName>
    <definedName name="DKDLFJKDS_5_2" localSheetId="5" hidden="1">{#N/A,#N/A,TRUE,"Basic";#N/A,#N/A,TRUE,"EXT-TABLE";#N/A,#N/A,TRUE,"STEEL";#N/A,#N/A,TRUE,"INT-Table";#N/A,#N/A,TRUE,"STEEL";#N/A,#N/A,TRUE,"Door"}</definedName>
    <definedName name="DKDLFJKDS_5_2" localSheetId="3" hidden="1">{#N/A,#N/A,TRUE,"Basic";#N/A,#N/A,TRUE,"EXT-TABLE";#N/A,#N/A,TRUE,"STEEL";#N/A,#N/A,TRUE,"INT-Table";#N/A,#N/A,TRUE,"STEEL";#N/A,#N/A,TRUE,"Door"}</definedName>
    <definedName name="DKDLFJKDS_5_2" localSheetId="24" hidden="1">{#N/A,#N/A,TRUE,"Basic";#N/A,#N/A,TRUE,"EXT-TABLE";#N/A,#N/A,TRUE,"STEEL";#N/A,#N/A,TRUE,"INT-Table";#N/A,#N/A,TRUE,"STEEL";#N/A,#N/A,TRUE,"Door"}</definedName>
    <definedName name="DKDLFJKDS_5_2" localSheetId="4" hidden="1">{#N/A,#N/A,TRUE,"Basic";#N/A,#N/A,TRUE,"EXT-TABLE";#N/A,#N/A,TRUE,"STEEL";#N/A,#N/A,TRUE,"INT-Table";#N/A,#N/A,TRUE,"STEEL";#N/A,#N/A,TRUE,"Door"}</definedName>
    <definedName name="DKDLFJKDS_5_2" localSheetId="0" hidden="1">{#N/A,#N/A,TRUE,"Basic";#N/A,#N/A,TRUE,"EXT-TABLE";#N/A,#N/A,TRUE,"STEEL";#N/A,#N/A,TRUE,"INT-Table";#N/A,#N/A,TRUE,"STEEL";#N/A,#N/A,TRUE,"Door"}</definedName>
    <definedName name="DKDLFJKDS_5_2" localSheetId="23" hidden="1">{#N/A,#N/A,TRUE,"Basic";#N/A,#N/A,TRUE,"EXT-TABLE";#N/A,#N/A,TRUE,"STEEL";#N/A,#N/A,TRUE,"INT-Table";#N/A,#N/A,TRUE,"STEEL";#N/A,#N/A,TRUE,"Door"}</definedName>
    <definedName name="DKDLFJKDS_5_2" hidden="1">{#N/A,#N/A,TRUE,"Basic";#N/A,#N/A,TRUE,"EXT-TABLE";#N/A,#N/A,TRUE,"STEEL";#N/A,#N/A,TRUE,"INT-Table";#N/A,#N/A,TRUE,"STEEL";#N/A,#N/A,TRUE,"Door"}</definedName>
    <definedName name="DMKJUXF" localSheetId="5" hidden="1">{#N/A,#N/A,FALSE,"포장2"}</definedName>
    <definedName name="DMKJUXF" localSheetId="3" hidden="1">{#N/A,#N/A,FALSE,"포장2"}</definedName>
    <definedName name="DMKJUXF" localSheetId="24" hidden="1">{#N/A,#N/A,FALSE,"포장2"}</definedName>
    <definedName name="DMKJUXF" localSheetId="4" hidden="1">{#N/A,#N/A,FALSE,"포장2"}</definedName>
    <definedName name="DMKJUXF" localSheetId="0" hidden="1">{#N/A,#N/A,FALSE,"포장2"}</definedName>
    <definedName name="DMKJUXF" localSheetId="23" hidden="1">{#N/A,#N/A,FALSE,"포장2"}</definedName>
    <definedName name="DMKJUXF" hidden="1">{#N/A,#N/A,FALSE,"포장2"}</definedName>
    <definedName name="Drainage"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rainage"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rainage"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rainage"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rainage"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rainage"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rainag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dsffasdfdsf" localSheetId="5" hidden="1">{0}</definedName>
    <definedName name="dsffasdfdsf" localSheetId="3" hidden="1">{0}</definedName>
    <definedName name="dsffasdfdsf" localSheetId="24" hidden="1">{0}</definedName>
    <definedName name="dsffasdfdsf" localSheetId="4" hidden="1">{0}</definedName>
    <definedName name="dsffasdfdsf" localSheetId="0" hidden="1">{0}</definedName>
    <definedName name="dsffasdfdsf" localSheetId="23" hidden="1">{0}</definedName>
    <definedName name="dsffasdfdsf" hidden="1">{0}</definedName>
    <definedName name="DSGSFWERD" localSheetId="5" hidden="1">{#N/A,#N/A,FALSE,"골재소요량";#N/A,#N/A,FALSE,"골재소요량"}</definedName>
    <definedName name="DSGSFWERD" localSheetId="3" hidden="1">{#N/A,#N/A,FALSE,"골재소요량";#N/A,#N/A,FALSE,"골재소요량"}</definedName>
    <definedName name="DSGSFWERD" localSheetId="24" hidden="1">{#N/A,#N/A,FALSE,"골재소요량";#N/A,#N/A,FALSE,"골재소요량"}</definedName>
    <definedName name="DSGSFWERD" localSheetId="4" hidden="1">{#N/A,#N/A,FALSE,"골재소요량";#N/A,#N/A,FALSE,"골재소요량"}</definedName>
    <definedName name="DSGSFWERD" localSheetId="0" hidden="1">{#N/A,#N/A,FALSE,"골재소요량";#N/A,#N/A,FALSE,"골재소요량"}</definedName>
    <definedName name="DSGSFWERD" localSheetId="23" hidden="1">{#N/A,#N/A,FALSE,"골재소요량";#N/A,#N/A,FALSE,"골재소요량"}</definedName>
    <definedName name="DSGSFWERD" hidden="1">{#N/A,#N/A,FALSE,"골재소요량";#N/A,#N/A,FALSE,"골재소요량"}</definedName>
    <definedName name="dwv" localSheetId="5" hidden="1">{#N/A,#N/A,TRUE,"Basic";#N/A,#N/A,TRUE,"EXT-TABLE";#N/A,#N/A,TRUE,"STEEL";#N/A,#N/A,TRUE,"INT-Table";#N/A,#N/A,TRUE,"STEEL";#N/A,#N/A,TRUE,"Door"}</definedName>
    <definedName name="dwv" localSheetId="3" hidden="1">{#N/A,#N/A,TRUE,"Basic";#N/A,#N/A,TRUE,"EXT-TABLE";#N/A,#N/A,TRUE,"STEEL";#N/A,#N/A,TRUE,"INT-Table";#N/A,#N/A,TRUE,"STEEL";#N/A,#N/A,TRUE,"Door"}</definedName>
    <definedName name="dwv" localSheetId="24" hidden="1">{#N/A,#N/A,TRUE,"Basic";#N/A,#N/A,TRUE,"EXT-TABLE";#N/A,#N/A,TRUE,"STEEL";#N/A,#N/A,TRUE,"INT-Table";#N/A,#N/A,TRUE,"STEEL";#N/A,#N/A,TRUE,"Door"}</definedName>
    <definedName name="dwv" localSheetId="4" hidden="1">{#N/A,#N/A,TRUE,"Basic";#N/A,#N/A,TRUE,"EXT-TABLE";#N/A,#N/A,TRUE,"STEEL";#N/A,#N/A,TRUE,"INT-Table";#N/A,#N/A,TRUE,"STEEL";#N/A,#N/A,TRUE,"Door"}</definedName>
    <definedName name="dwv" localSheetId="0" hidden="1">{#N/A,#N/A,TRUE,"Basic";#N/A,#N/A,TRUE,"EXT-TABLE";#N/A,#N/A,TRUE,"STEEL";#N/A,#N/A,TRUE,"INT-Table";#N/A,#N/A,TRUE,"STEEL";#N/A,#N/A,TRUE,"Door"}</definedName>
    <definedName name="dwv" localSheetId="23" hidden="1">{#N/A,#N/A,TRUE,"Basic";#N/A,#N/A,TRUE,"EXT-TABLE";#N/A,#N/A,TRUE,"STEEL";#N/A,#N/A,TRUE,"INT-Table";#N/A,#N/A,TRUE,"STEEL";#N/A,#N/A,TRUE,"Door"}</definedName>
    <definedName name="dwv" hidden="1">{#N/A,#N/A,TRUE,"Basic";#N/A,#N/A,TRUE,"EXT-TABLE";#N/A,#N/A,TRUE,"STEEL";#N/A,#N/A,TRUE,"INT-Table";#N/A,#N/A,TRUE,"STEEL";#N/A,#N/A,TRUE,"Door"}</definedName>
    <definedName name="dwv_1" localSheetId="5" hidden="1">{#N/A,#N/A,TRUE,"Basic";#N/A,#N/A,TRUE,"EXT-TABLE";#N/A,#N/A,TRUE,"STEEL";#N/A,#N/A,TRUE,"INT-Table";#N/A,#N/A,TRUE,"STEEL";#N/A,#N/A,TRUE,"Door"}</definedName>
    <definedName name="dwv_1" localSheetId="3" hidden="1">{#N/A,#N/A,TRUE,"Basic";#N/A,#N/A,TRUE,"EXT-TABLE";#N/A,#N/A,TRUE,"STEEL";#N/A,#N/A,TRUE,"INT-Table";#N/A,#N/A,TRUE,"STEEL";#N/A,#N/A,TRUE,"Door"}</definedName>
    <definedName name="dwv_1" localSheetId="24" hidden="1">{#N/A,#N/A,TRUE,"Basic";#N/A,#N/A,TRUE,"EXT-TABLE";#N/A,#N/A,TRUE,"STEEL";#N/A,#N/A,TRUE,"INT-Table";#N/A,#N/A,TRUE,"STEEL";#N/A,#N/A,TRUE,"Door"}</definedName>
    <definedName name="dwv_1" localSheetId="4" hidden="1">{#N/A,#N/A,TRUE,"Basic";#N/A,#N/A,TRUE,"EXT-TABLE";#N/A,#N/A,TRUE,"STEEL";#N/A,#N/A,TRUE,"INT-Table";#N/A,#N/A,TRUE,"STEEL";#N/A,#N/A,TRUE,"Door"}</definedName>
    <definedName name="dwv_1" localSheetId="0" hidden="1">{#N/A,#N/A,TRUE,"Basic";#N/A,#N/A,TRUE,"EXT-TABLE";#N/A,#N/A,TRUE,"STEEL";#N/A,#N/A,TRUE,"INT-Table";#N/A,#N/A,TRUE,"STEEL";#N/A,#N/A,TRUE,"Door"}</definedName>
    <definedName name="dwv_1" localSheetId="23" hidden="1">{#N/A,#N/A,TRUE,"Basic";#N/A,#N/A,TRUE,"EXT-TABLE";#N/A,#N/A,TRUE,"STEEL";#N/A,#N/A,TRUE,"INT-Table";#N/A,#N/A,TRUE,"STEEL";#N/A,#N/A,TRUE,"Door"}</definedName>
    <definedName name="dwv_1" hidden="1">{#N/A,#N/A,TRUE,"Basic";#N/A,#N/A,TRUE,"EXT-TABLE";#N/A,#N/A,TRUE,"STEEL";#N/A,#N/A,TRUE,"INT-Table";#N/A,#N/A,TRUE,"STEEL";#N/A,#N/A,TRUE,"Door"}</definedName>
    <definedName name="dwv_1_1" localSheetId="5" hidden="1">{#N/A,#N/A,TRUE,"Basic";#N/A,#N/A,TRUE,"EXT-TABLE";#N/A,#N/A,TRUE,"STEEL";#N/A,#N/A,TRUE,"INT-Table";#N/A,#N/A,TRUE,"STEEL";#N/A,#N/A,TRUE,"Door"}</definedName>
    <definedName name="dwv_1_1" localSheetId="3" hidden="1">{#N/A,#N/A,TRUE,"Basic";#N/A,#N/A,TRUE,"EXT-TABLE";#N/A,#N/A,TRUE,"STEEL";#N/A,#N/A,TRUE,"INT-Table";#N/A,#N/A,TRUE,"STEEL";#N/A,#N/A,TRUE,"Door"}</definedName>
    <definedName name="dwv_1_1" localSheetId="24" hidden="1">{#N/A,#N/A,TRUE,"Basic";#N/A,#N/A,TRUE,"EXT-TABLE";#N/A,#N/A,TRUE,"STEEL";#N/A,#N/A,TRUE,"INT-Table";#N/A,#N/A,TRUE,"STEEL";#N/A,#N/A,TRUE,"Door"}</definedName>
    <definedName name="dwv_1_1" localSheetId="4" hidden="1">{#N/A,#N/A,TRUE,"Basic";#N/A,#N/A,TRUE,"EXT-TABLE";#N/A,#N/A,TRUE,"STEEL";#N/A,#N/A,TRUE,"INT-Table";#N/A,#N/A,TRUE,"STEEL";#N/A,#N/A,TRUE,"Door"}</definedName>
    <definedName name="dwv_1_1" localSheetId="0" hidden="1">{#N/A,#N/A,TRUE,"Basic";#N/A,#N/A,TRUE,"EXT-TABLE";#N/A,#N/A,TRUE,"STEEL";#N/A,#N/A,TRUE,"INT-Table";#N/A,#N/A,TRUE,"STEEL";#N/A,#N/A,TRUE,"Door"}</definedName>
    <definedName name="dwv_1_1" localSheetId="23" hidden="1">{#N/A,#N/A,TRUE,"Basic";#N/A,#N/A,TRUE,"EXT-TABLE";#N/A,#N/A,TRUE,"STEEL";#N/A,#N/A,TRUE,"INT-Table";#N/A,#N/A,TRUE,"STEEL";#N/A,#N/A,TRUE,"Door"}</definedName>
    <definedName name="dwv_1_1" hidden="1">{#N/A,#N/A,TRUE,"Basic";#N/A,#N/A,TRUE,"EXT-TABLE";#N/A,#N/A,TRUE,"STEEL";#N/A,#N/A,TRUE,"INT-Table";#N/A,#N/A,TRUE,"STEEL";#N/A,#N/A,TRUE,"Door"}</definedName>
    <definedName name="dwv_1_2" localSheetId="5" hidden="1">{#N/A,#N/A,TRUE,"Basic";#N/A,#N/A,TRUE,"EXT-TABLE";#N/A,#N/A,TRUE,"STEEL";#N/A,#N/A,TRUE,"INT-Table";#N/A,#N/A,TRUE,"STEEL";#N/A,#N/A,TRUE,"Door"}</definedName>
    <definedName name="dwv_1_2" localSheetId="3" hidden="1">{#N/A,#N/A,TRUE,"Basic";#N/A,#N/A,TRUE,"EXT-TABLE";#N/A,#N/A,TRUE,"STEEL";#N/A,#N/A,TRUE,"INT-Table";#N/A,#N/A,TRUE,"STEEL";#N/A,#N/A,TRUE,"Door"}</definedName>
    <definedName name="dwv_1_2" localSheetId="24" hidden="1">{#N/A,#N/A,TRUE,"Basic";#N/A,#N/A,TRUE,"EXT-TABLE";#N/A,#N/A,TRUE,"STEEL";#N/A,#N/A,TRUE,"INT-Table";#N/A,#N/A,TRUE,"STEEL";#N/A,#N/A,TRUE,"Door"}</definedName>
    <definedName name="dwv_1_2" localSheetId="4" hidden="1">{#N/A,#N/A,TRUE,"Basic";#N/A,#N/A,TRUE,"EXT-TABLE";#N/A,#N/A,TRUE,"STEEL";#N/A,#N/A,TRUE,"INT-Table";#N/A,#N/A,TRUE,"STEEL";#N/A,#N/A,TRUE,"Door"}</definedName>
    <definedName name="dwv_1_2" localSheetId="0" hidden="1">{#N/A,#N/A,TRUE,"Basic";#N/A,#N/A,TRUE,"EXT-TABLE";#N/A,#N/A,TRUE,"STEEL";#N/A,#N/A,TRUE,"INT-Table";#N/A,#N/A,TRUE,"STEEL";#N/A,#N/A,TRUE,"Door"}</definedName>
    <definedName name="dwv_1_2" localSheetId="23" hidden="1">{#N/A,#N/A,TRUE,"Basic";#N/A,#N/A,TRUE,"EXT-TABLE";#N/A,#N/A,TRUE,"STEEL";#N/A,#N/A,TRUE,"INT-Table";#N/A,#N/A,TRUE,"STEEL";#N/A,#N/A,TRUE,"Door"}</definedName>
    <definedName name="dwv_1_2" hidden="1">{#N/A,#N/A,TRUE,"Basic";#N/A,#N/A,TRUE,"EXT-TABLE";#N/A,#N/A,TRUE,"STEEL";#N/A,#N/A,TRUE,"INT-Table";#N/A,#N/A,TRUE,"STEEL";#N/A,#N/A,TRUE,"Door"}</definedName>
    <definedName name="dwv_2" localSheetId="5" hidden="1">{#N/A,#N/A,TRUE,"Basic";#N/A,#N/A,TRUE,"EXT-TABLE";#N/A,#N/A,TRUE,"STEEL";#N/A,#N/A,TRUE,"INT-Table";#N/A,#N/A,TRUE,"STEEL";#N/A,#N/A,TRUE,"Door"}</definedName>
    <definedName name="dwv_2" localSheetId="3" hidden="1">{#N/A,#N/A,TRUE,"Basic";#N/A,#N/A,TRUE,"EXT-TABLE";#N/A,#N/A,TRUE,"STEEL";#N/A,#N/A,TRUE,"INT-Table";#N/A,#N/A,TRUE,"STEEL";#N/A,#N/A,TRUE,"Door"}</definedName>
    <definedName name="dwv_2" localSheetId="24" hidden="1">{#N/A,#N/A,TRUE,"Basic";#N/A,#N/A,TRUE,"EXT-TABLE";#N/A,#N/A,TRUE,"STEEL";#N/A,#N/A,TRUE,"INT-Table";#N/A,#N/A,TRUE,"STEEL";#N/A,#N/A,TRUE,"Door"}</definedName>
    <definedName name="dwv_2" localSheetId="4" hidden="1">{#N/A,#N/A,TRUE,"Basic";#N/A,#N/A,TRUE,"EXT-TABLE";#N/A,#N/A,TRUE,"STEEL";#N/A,#N/A,TRUE,"INT-Table";#N/A,#N/A,TRUE,"STEEL";#N/A,#N/A,TRUE,"Door"}</definedName>
    <definedName name="dwv_2" localSheetId="0" hidden="1">{#N/A,#N/A,TRUE,"Basic";#N/A,#N/A,TRUE,"EXT-TABLE";#N/A,#N/A,TRUE,"STEEL";#N/A,#N/A,TRUE,"INT-Table";#N/A,#N/A,TRUE,"STEEL";#N/A,#N/A,TRUE,"Door"}</definedName>
    <definedName name="dwv_2" localSheetId="23" hidden="1">{#N/A,#N/A,TRUE,"Basic";#N/A,#N/A,TRUE,"EXT-TABLE";#N/A,#N/A,TRUE,"STEEL";#N/A,#N/A,TRUE,"INT-Table";#N/A,#N/A,TRUE,"STEEL";#N/A,#N/A,TRUE,"Door"}</definedName>
    <definedName name="dwv_2" hidden="1">{#N/A,#N/A,TRUE,"Basic";#N/A,#N/A,TRUE,"EXT-TABLE";#N/A,#N/A,TRUE,"STEEL";#N/A,#N/A,TRUE,"INT-Table";#N/A,#N/A,TRUE,"STEEL";#N/A,#N/A,TRUE,"Door"}</definedName>
    <definedName name="dwv_2_1" localSheetId="5" hidden="1">{#N/A,#N/A,TRUE,"Basic";#N/A,#N/A,TRUE,"EXT-TABLE";#N/A,#N/A,TRUE,"STEEL";#N/A,#N/A,TRUE,"INT-Table";#N/A,#N/A,TRUE,"STEEL";#N/A,#N/A,TRUE,"Door"}</definedName>
    <definedName name="dwv_2_1" localSheetId="3" hidden="1">{#N/A,#N/A,TRUE,"Basic";#N/A,#N/A,TRUE,"EXT-TABLE";#N/A,#N/A,TRUE,"STEEL";#N/A,#N/A,TRUE,"INT-Table";#N/A,#N/A,TRUE,"STEEL";#N/A,#N/A,TRUE,"Door"}</definedName>
    <definedName name="dwv_2_1" localSheetId="24" hidden="1">{#N/A,#N/A,TRUE,"Basic";#N/A,#N/A,TRUE,"EXT-TABLE";#N/A,#N/A,TRUE,"STEEL";#N/A,#N/A,TRUE,"INT-Table";#N/A,#N/A,TRUE,"STEEL";#N/A,#N/A,TRUE,"Door"}</definedName>
    <definedName name="dwv_2_1" localSheetId="4" hidden="1">{#N/A,#N/A,TRUE,"Basic";#N/A,#N/A,TRUE,"EXT-TABLE";#N/A,#N/A,TRUE,"STEEL";#N/A,#N/A,TRUE,"INT-Table";#N/A,#N/A,TRUE,"STEEL";#N/A,#N/A,TRUE,"Door"}</definedName>
    <definedName name="dwv_2_1" localSheetId="0" hidden="1">{#N/A,#N/A,TRUE,"Basic";#N/A,#N/A,TRUE,"EXT-TABLE";#N/A,#N/A,TRUE,"STEEL";#N/A,#N/A,TRUE,"INT-Table";#N/A,#N/A,TRUE,"STEEL";#N/A,#N/A,TRUE,"Door"}</definedName>
    <definedName name="dwv_2_1" localSheetId="23" hidden="1">{#N/A,#N/A,TRUE,"Basic";#N/A,#N/A,TRUE,"EXT-TABLE";#N/A,#N/A,TRUE,"STEEL";#N/A,#N/A,TRUE,"INT-Table";#N/A,#N/A,TRUE,"STEEL";#N/A,#N/A,TRUE,"Door"}</definedName>
    <definedName name="dwv_2_1" hidden="1">{#N/A,#N/A,TRUE,"Basic";#N/A,#N/A,TRUE,"EXT-TABLE";#N/A,#N/A,TRUE,"STEEL";#N/A,#N/A,TRUE,"INT-Table";#N/A,#N/A,TRUE,"STEEL";#N/A,#N/A,TRUE,"Door"}</definedName>
    <definedName name="dwv_2_2" localSheetId="5" hidden="1">{#N/A,#N/A,TRUE,"Basic";#N/A,#N/A,TRUE,"EXT-TABLE";#N/A,#N/A,TRUE,"STEEL";#N/A,#N/A,TRUE,"INT-Table";#N/A,#N/A,TRUE,"STEEL";#N/A,#N/A,TRUE,"Door"}</definedName>
    <definedName name="dwv_2_2" localSheetId="3" hidden="1">{#N/A,#N/A,TRUE,"Basic";#N/A,#N/A,TRUE,"EXT-TABLE";#N/A,#N/A,TRUE,"STEEL";#N/A,#N/A,TRUE,"INT-Table";#N/A,#N/A,TRUE,"STEEL";#N/A,#N/A,TRUE,"Door"}</definedName>
    <definedName name="dwv_2_2" localSheetId="24" hidden="1">{#N/A,#N/A,TRUE,"Basic";#N/A,#N/A,TRUE,"EXT-TABLE";#N/A,#N/A,TRUE,"STEEL";#N/A,#N/A,TRUE,"INT-Table";#N/A,#N/A,TRUE,"STEEL";#N/A,#N/A,TRUE,"Door"}</definedName>
    <definedName name="dwv_2_2" localSheetId="4" hidden="1">{#N/A,#N/A,TRUE,"Basic";#N/A,#N/A,TRUE,"EXT-TABLE";#N/A,#N/A,TRUE,"STEEL";#N/A,#N/A,TRUE,"INT-Table";#N/A,#N/A,TRUE,"STEEL";#N/A,#N/A,TRUE,"Door"}</definedName>
    <definedName name="dwv_2_2" localSheetId="0" hidden="1">{#N/A,#N/A,TRUE,"Basic";#N/A,#N/A,TRUE,"EXT-TABLE";#N/A,#N/A,TRUE,"STEEL";#N/A,#N/A,TRUE,"INT-Table";#N/A,#N/A,TRUE,"STEEL";#N/A,#N/A,TRUE,"Door"}</definedName>
    <definedName name="dwv_2_2" localSheetId="23" hidden="1">{#N/A,#N/A,TRUE,"Basic";#N/A,#N/A,TRUE,"EXT-TABLE";#N/A,#N/A,TRUE,"STEEL";#N/A,#N/A,TRUE,"INT-Table";#N/A,#N/A,TRUE,"STEEL";#N/A,#N/A,TRUE,"Door"}</definedName>
    <definedName name="dwv_2_2" hidden="1">{#N/A,#N/A,TRUE,"Basic";#N/A,#N/A,TRUE,"EXT-TABLE";#N/A,#N/A,TRUE,"STEEL";#N/A,#N/A,TRUE,"INT-Table";#N/A,#N/A,TRUE,"STEEL";#N/A,#N/A,TRUE,"Door"}</definedName>
    <definedName name="dwv_3" localSheetId="5" hidden="1">{#N/A,#N/A,TRUE,"Basic";#N/A,#N/A,TRUE,"EXT-TABLE";#N/A,#N/A,TRUE,"STEEL";#N/A,#N/A,TRUE,"INT-Table";#N/A,#N/A,TRUE,"STEEL";#N/A,#N/A,TRUE,"Door"}</definedName>
    <definedName name="dwv_3" localSheetId="3" hidden="1">{#N/A,#N/A,TRUE,"Basic";#N/A,#N/A,TRUE,"EXT-TABLE";#N/A,#N/A,TRUE,"STEEL";#N/A,#N/A,TRUE,"INT-Table";#N/A,#N/A,TRUE,"STEEL";#N/A,#N/A,TRUE,"Door"}</definedName>
    <definedName name="dwv_3" localSheetId="24" hidden="1">{#N/A,#N/A,TRUE,"Basic";#N/A,#N/A,TRUE,"EXT-TABLE";#N/A,#N/A,TRUE,"STEEL";#N/A,#N/A,TRUE,"INT-Table";#N/A,#N/A,TRUE,"STEEL";#N/A,#N/A,TRUE,"Door"}</definedName>
    <definedName name="dwv_3" localSheetId="4" hidden="1">{#N/A,#N/A,TRUE,"Basic";#N/A,#N/A,TRUE,"EXT-TABLE";#N/A,#N/A,TRUE,"STEEL";#N/A,#N/A,TRUE,"INT-Table";#N/A,#N/A,TRUE,"STEEL";#N/A,#N/A,TRUE,"Door"}</definedName>
    <definedName name="dwv_3" localSheetId="0" hidden="1">{#N/A,#N/A,TRUE,"Basic";#N/A,#N/A,TRUE,"EXT-TABLE";#N/A,#N/A,TRUE,"STEEL";#N/A,#N/A,TRUE,"INT-Table";#N/A,#N/A,TRUE,"STEEL";#N/A,#N/A,TRUE,"Door"}</definedName>
    <definedName name="dwv_3" localSheetId="23" hidden="1">{#N/A,#N/A,TRUE,"Basic";#N/A,#N/A,TRUE,"EXT-TABLE";#N/A,#N/A,TRUE,"STEEL";#N/A,#N/A,TRUE,"INT-Table";#N/A,#N/A,TRUE,"STEEL";#N/A,#N/A,TRUE,"Door"}</definedName>
    <definedName name="dwv_3" hidden="1">{#N/A,#N/A,TRUE,"Basic";#N/A,#N/A,TRUE,"EXT-TABLE";#N/A,#N/A,TRUE,"STEEL";#N/A,#N/A,TRUE,"INT-Table";#N/A,#N/A,TRUE,"STEEL";#N/A,#N/A,TRUE,"Door"}</definedName>
    <definedName name="dwv_3_1" localSheetId="5" hidden="1">{#N/A,#N/A,TRUE,"Basic";#N/A,#N/A,TRUE,"EXT-TABLE";#N/A,#N/A,TRUE,"STEEL";#N/A,#N/A,TRUE,"INT-Table";#N/A,#N/A,TRUE,"STEEL";#N/A,#N/A,TRUE,"Door"}</definedName>
    <definedName name="dwv_3_1" localSheetId="3" hidden="1">{#N/A,#N/A,TRUE,"Basic";#N/A,#N/A,TRUE,"EXT-TABLE";#N/A,#N/A,TRUE,"STEEL";#N/A,#N/A,TRUE,"INT-Table";#N/A,#N/A,TRUE,"STEEL";#N/A,#N/A,TRUE,"Door"}</definedName>
    <definedName name="dwv_3_1" localSheetId="24" hidden="1">{#N/A,#N/A,TRUE,"Basic";#N/A,#N/A,TRUE,"EXT-TABLE";#N/A,#N/A,TRUE,"STEEL";#N/A,#N/A,TRUE,"INT-Table";#N/A,#N/A,TRUE,"STEEL";#N/A,#N/A,TRUE,"Door"}</definedName>
    <definedName name="dwv_3_1" localSheetId="4" hidden="1">{#N/A,#N/A,TRUE,"Basic";#N/A,#N/A,TRUE,"EXT-TABLE";#N/A,#N/A,TRUE,"STEEL";#N/A,#N/A,TRUE,"INT-Table";#N/A,#N/A,TRUE,"STEEL";#N/A,#N/A,TRUE,"Door"}</definedName>
    <definedName name="dwv_3_1" localSheetId="0" hidden="1">{#N/A,#N/A,TRUE,"Basic";#N/A,#N/A,TRUE,"EXT-TABLE";#N/A,#N/A,TRUE,"STEEL";#N/A,#N/A,TRUE,"INT-Table";#N/A,#N/A,TRUE,"STEEL";#N/A,#N/A,TRUE,"Door"}</definedName>
    <definedName name="dwv_3_1" localSheetId="23" hidden="1">{#N/A,#N/A,TRUE,"Basic";#N/A,#N/A,TRUE,"EXT-TABLE";#N/A,#N/A,TRUE,"STEEL";#N/A,#N/A,TRUE,"INT-Table";#N/A,#N/A,TRUE,"STEEL";#N/A,#N/A,TRUE,"Door"}</definedName>
    <definedName name="dwv_3_1" hidden="1">{#N/A,#N/A,TRUE,"Basic";#N/A,#N/A,TRUE,"EXT-TABLE";#N/A,#N/A,TRUE,"STEEL";#N/A,#N/A,TRUE,"INT-Table";#N/A,#N/A,TRUE,"STEEL";#N/A,#N/A,TRUE,"Door"}</definedName>
    <definedName name="dwv_3_2" localSheetId="5" hidden="1">{#N/A,#N/A,TRUE,"Basic";#N/A,#N/A,TRUE,"EXT-TABLE";#N/A,#N/A,TRUE,"STEEL";#N/A,#N/A,TRUE,"INT-Table";#N/A,#N/A,TRUE,"STEEL";#N/A,#N/A,TRUE,"Door"}</definedName>
    <definedName name="dwv_3_2" localSheetId="3" hidden="1">{#N/A,#N/A,TRUE,"Basic";#N/A,#N/A,TRUE,"EXT-TABLE";#N/A,#N/A,TRUE,"STEEL";#N/A,#N/A,TRUE,"INT-Table";#N/A,#N/A,TRUE,"STEEL";#N/A,#N/A,TRUE,"Door"}</definedName>
    <definedName name="dwv_3_2" localSheetId="24" hidden="1">{#N/A,#N/A,TRUE,"Basic";#N/A,#N/A,TRUE,"EXT-TABLE";#N/A,#N/A,TRUE,"STEEL";#N/A,#N/A,TRUE,"INT-Table";#N/A,#N/A,TRUE,"STEEL";#N/A,#N/A,TRUE,"Door"}</definedName>
    <definedName name="dwv_3_2" localSheetId="4" hidden="1">{#N/A,#N/A,TRUE,"Basic";#N/A,#N/A,TRUE,"EXT-TABLE";#N/A,#N/A,TRUE,"STEEL";#N/A,#N/A,TRUE,"INT-Table";#N/A,#N/A,TRUE,"STEEL";#N/A,#N/A,TRUE,"Door"}</definedName>
    <definedName name="dwv_3_2" localSheetId="0" hidden="1">{#N/A,#N/A,TRUE,"Basic";#N/A,#N/A,TRUE,"EXT-TABLE";#N/A,#N/A,TRUE,"STEEL";#N/A,#N/A,TRUE,"INT-Table";#N/A,#N/A,TRUE,"STEEL";#N/A,#N/A,TRUE,"Door"}</definedName>
    <definedName name="dwv_3_2" localSheetId="23" hidden="1">{#N/A,#N/A,TRUE,"Basic";#N/A,#N/A,TRUE,"EXT-TABLE";#N/A,#N/A,TRUE,"STEEL";#N/A,#N/A,TRUE,"INT-Table";#N/A,#N/A,TRUE,"STEEL";#N/A,#N/A,TRUE,"Door"}</definedName>
    <definedName name="dwv_3_2" hidden="1">{#N/A,#N/A,TRUE,"Basic";#N/A,#N/A,TRUE,"EXT-TABLE";#N/A,#N/A,TRUE,"STEEL";#N/A,#N/A,TRUE,"INT-Table";#N/A,#N/A,TRUE,"STEEL";#N/A,#N/A,TRUE,"Door"}</definedName>
    <definedName name="dwv_4" localSheetId="5" hidden="1">{#N/A,#N/A,TRUE,"Basic";#N/A,#N/A,TRUE,"EXT-TABLE";#N/A,#N/A,TRUE,"STEEL";#N/A,#N/A,TRUE,"INT-Table";#N/A,#N/A,TRUE,"STEEL";#N/A,#N/A,TRUE,"Door"}</definedName>
    <definedName name="dwv_4" localSheetId="3" hidden="1">{#N/A,#N/A,TRUE,"Basic";#N/A,#N/A,TRUE,"EXT-TABLE";#N/A,#N/A,TRUE,"STEEL";#N/A,#N/A,TRUE,"INT-Table";#N/A,#N/A,TRUE,"STEEL";#N/A,#N/A,TRUE,"Door"}</definedName>
    <definedName name="dwv_4" localSheetId="24" hidden="1">{#N/A,#N/A,TRUE,"Basic";#N/A,#N/A,TRUE,"EXT-TABLE";#N/A,#N/A,TRUE,"STEEL";#N/A,#N/A,TRUE,"INT-Table";#N/A,#N/A,TRUE,"STEEL";#N/A,#N/A,TRUE,"Door"}</definedName>
    <definedName name="dwv_4" localSheetId="4" hidden="1">{#N/A,#N/A,TRUE,"Basic";#N/A,#N/A,TRUE,"EXT-TABLE";#N/A,#N/A,TRUE,"STEEL";#N/A,#N/A,TRUE,"INT-Table";#N/A,#N/A,TRUE,"STEEL";#N/A,#N/A,TRUE,"Door"}</definedName>
    <definedName name="dwv_4" localSheetId="0" hidden="1">{#N/A,#N/A,TRUE,"Basic";#N/A,#N/A,TRUE,"EXT-TABLE";#N/A,#N/A,TRUE,"STEEL";#N/A,#N/A,TRUE,"INT-Table";#N/A,#N/A,TRUE,"STEEL";#N/A,#N/A,TRUE,"Door"}</definedName>
    <definedName name="dwv_4" localSheetId="23" hidden="1">{#N/A,#N/A,TRUE,"Basic";#N/A,#N/A,TRUE,"EXT-TABLE";#N/A,#N/A,TRUE,"STEEL";#N/A,#N/A,TRUE,"INT-Table";#N/A,#N/A,TRUE,"STEEL";#N/A,#N/A,TRUE,"Door"}</definedName>
    <definedName name="dwv_4" hidden="1">{#N/A,#N/A,TRUE,"Basic";#N/A,#N/A,TRUE,"EXT-TABLE";#N/A,#N/A,TRUE,"STEEL";#N/A,#N/A,TRUE,"INT-Table";#N/A,#N/A,TRUE,"STEEL";#N/A,#N/A,TRUE,"Door"}</definedName>
    <definedName name="dwv_4_1" localSheetId="5" hidden="1">{#N/A,#N/A,TRUE,"Basic";#N/A,#N/A,TRUE,"EXT-TABLE";#N/A,#N/A,TRUE,"STEEL";#N/A,#N/A,TRUE,"INT-Table";#N/A,#N/A,TRUE,"STEEL";#N/A,#N/A,TRUE,"Door"}</definedName>
    <definedName name="dwv_4_1" localSheetId="3" hidden="1">{#N/A,#N/A,TRUE,"Basic";#N/A,#N/A,TRUE,"EXT-TABLE";#N/A,#N/A,TRUE,"STEEL";#N/A,#N/A,TRUE,"INT-Table";#N/A,#N/A,TRUE,"STEEL";#N/A,#N/A,TRUE,"Door"}</definedName>
    <definedName name="dwv_4_1" localSheetId="24" hidden="1">{#N/A,#N/A,TRUE,"Basic";#N/A,#N/A,TRUE,"EXT-TABLE";#N/A,#N/A,TRUE,"STEEL";#N/A,#N/A,TRUE,"INT-Table";#N/A,#N/A,TRUE,"STEEL";#N/A,#N/A,TRUE,"Door"}</definedName>
    <definedName name="dwv_4_1" localSheetId="4" hidden="1">{#N/A,#N/A,TRUE,"Basic";#N/A,#N/A,TRUE,"EXT-TABLE";#N/A,#N/A,TRUE,"STEEL";#N/A,#N/A,TRUE,"INT-Table";#N/A,#N/A,TRUE,"STEEL";#N/A,#N/A,TRUE,"Door"}</definedName>
    <definedName name="dwv_4_1" localSheetId="0" hidden="1">{#N/A,#N/A,TRUE,"Basic";#N/A,#N/A,TRUE,"EXT-TABLE";#N/A,#N/A,TRUE,"STEEL";#N/A,#N/A,TRUE,"INT-Table";#N/A,#N/A,TRUE,"STEEL";#N/A,#N/A,TRUE,"Door"}</definedName>
    <definedName name="dwv_4_1" localSheetId="23" hidden="1">{#N/A,#N/A,TRUE,"Basic";#N/A,#N/A,TRUE,"EXT-TABLE";#N/A,#N/A,TRUE,"STEEL";#N/A,#N/A,TRUE,"INT-Table";#N/A,#N/A,TRUE,"STEEL";#N/A,#N/A,TRUE,"Door"}</definedName>
    <definedName name="dwv_4_1" hidden="1">{#N/A,#N/A,TRUE,"Basic";#N/A,#N/A,TRUE,"EXT-TABLE";#N/A,#N/A,TRUE,"STEEL";#N/A,#N/A,TRUE,"INT-Table";#N/A,#N/A,TRUE,"STEEL";#N/A,#N/A,TRUE,"Door"}</definedName>
    <definedName name="dwv_4_2" localSheetId="5" hidden="1">{#N/A,#N/A,TRUE,"Basic";#N/A,#N/A,TRUE,"EXT-TABLE";#N/A,#N/A,TRUE,"STEEL";#N/A,#N/A,TRUE,"INT-Table";#N/A,#N/A,TRUE,"STEEL";#N/A,#N/A,TRUE,"Door"}</definedName>
    <definedName name="dwv_4_2" localSheetId="3" hidden="1">{#N/A,#N/A,TRUE,"Basic";#N/A,#N/A,TRUE,"EXT-TABLE";#N/A,#N/A,TRUE,"STEEL";#N/A,#N/A,TRUE,"INT-Table";#N/A,#N/A,TRUE,"STEEL";#N/A,#N/A,TRUE,"Door"}</definedName>
    <definedName name="dwv_4_2" localSheetId="24" hidden="1">{#N/A,#N/A,TRUE,"Basic";#N/A,#N/A,TRUE,"EXT-TABLE";#N/A,#N/A,TRUE,"STEEL";#N/A,#N/A,TRUE,"INT-Table";#N/A,#N/A,TRUE,"STEEL";#N/A,#N/A,TRUE,"Door"}</definedName>
    <definedName name="dwv_4_2" localSheetId="4" hidden="1">{#N/A,#N/A,TRUE,"Basic";#N/A,#N/A,TRUE,"EXT-TABLE";#N/A,#N/A,TRUE,"STEEL";#N/A,#N/A,TRUE,"INT-Table";#N/A,#N/A,TRUE,"STEEL";#N/A,#N/A,TRUE,"Door"}</definedName>
    <definedName name="dwv_4_2" localSheetId="0" hidden="1">{#N/A,#N/A,TRUE,"Basic";#N/A,#N/A,TRUE,"EXT-TABLE";#N/A,#N/A,TRUE,"STEEL";#N/A,#N/A,TRUE,"INT-Table";#N/A,#N/A,TRUE,"STEEL";#N/A,#N/A,TRUE,"Door"}</definedName>
    <definedName name="dwv_4_2" localSheetId="23" hidden="1">{#N/A,#N/A,TRUE,"Basic";#N/A,#N/A,TRUE,"EXT-TABLE";#N/A,#N/A,TRUE,"STEEL";#N/A,#N/A,TRUE,"INT-Table";#N/A,#N/A,TRUE,"STEEL";#N/A,#N/A,TRUE,"Door"}</definedName>
    <definedName name="dwv_4_2" hidden="1">{#N/A,#N/A,TRUE,"Basic";#N/A,#N/A,TRUE,"EXT-TABLE";#N/A,#N/A,TRUE,"STEEL";#N/A,#N/A,TRUE,"INT-Table";#N/A,#N/A,TRUE,"STEEL";#N/A,#N/A,TRUE,"Door"}</definedName>
    <definedName name="dwv_5" localSheetId="5" hidden="1">{#N/A,#N/A,TRUE,"Basic";#N/A,#N/A,TRUE,"EXT-TABLE";#N/A,#N/A,TRUE,"STEEL";#N/A,#N/A,TRUE,"INT-Table";#N/A,#N/A,TRUE,"STEEL";#N/A,#N/A,TRUE,"Door"}</definedName>
    <definedName name="dwv_5" localSheetId="3" hidden="1">{#N/A,#N/A,TRUE,"Basic";#N/A,#N/A,TRUE,"EXT-TABLE";#N/A,#N/A,TRUE,"STEEL";#N/A,#N/A,TRUE,"INT-Table";#N/A,#N/A,TRUE,"STEEL";#N/A,#N/A,TRUE,"Door"}</definedName>
    <definedName name="dwv_5" localSheetId="24" hidden="1">{#N/A,#N/A,TRUE,"Basic";#N/A,#N/A,TRUE,"EXT-TABLE";#N/A,#N/A,TRUE,"STEEL";#N/A,#N/A,TRUE,"INT-Table";#N/A,#N/A,TRUE,"STEEL";#N/A,#N/A,TRUE,"Door"}</definedName>
    <definedName name="dwv_5" localSheetId="4" hidden="1">{#N/A,#N/A,TRUE,"Basic";#N/A,#N/A,TRUE,"EXT-TABLE";#N/A,#N/A,TRUE,"STEEL";#N/A,#N/A,TRUE,"INT-Table";#N/A,#N/A,TRUE,"STEEL";#N/A,#N/A,TRUE,"Door"}</definedName>
    <definedName name="dwv_5" localSheetId="0" hidden="1">{#N/A,#N/A,TRUE,"Basic";#N/A,#N/A,TRUE,"EXT-TABLE";#N/A,#N/A,TRUE,"STEEL";#N/A,#N/A,TRUE,"INT-Table";#N/A,#N/A,TRUE,"STEEL";#N/A,#N/A,TRUE,"Door"}</definedName>
    <definedName name="dwv_5" localSheetId="23" hidden="1">{#N/A,#N/A,TRUE,"Basic";#N/A,#N/A,TRUE,"EXT-TABLE";#N/A,#N/A,TRUE,"STEEL";#N/A,#N/A,TRUE,"INT-Table";#N/A,#N/A,TRUE,"STEEL";#N/A,#N/A,TRUE,"Door"}</definedName>
    <definedName name="dwv_5" hidden="1">{#N/A,#N/A,TRUE,"Basic";#N/A,#N/A,TRUE,"EXT-TABLE";#N/A,#N/A,TRUE,"STEEL";#N/A,#N/A,TRUE,"INT-Table";#N/A,#N/A,TRUE,"STEEL";#N/A,#N/A,TRUE,"Door"}</definedName>
    <definedName name="dwv_5_1" localSheetId="5" hidden="1">{#N/A,#N/A,TRUE,"Basic";#N/A,#N/A,TRUE,"EXT-TABLE";#N/A,#N/A,TRUE,"STEEL";#N/A,#N/A,TRUE,"INT-Table";#N/A,#N/A,TRUE,"STEEL";#N/A,#N/A,TRUE,"Door"}</definedName>
    <definedName name="dwv_5_1" localSheetId="3" hidden="1">{#N/A,#N/A,TRUE,"Basic";#N/A,#N/A,TRUE,"EXT-TABLE";#N/A,#N/A,TRUE,"STEEL";#N/A,#N/A,TRUE,"INT-Table";#N/A,#N/A,TRUE,"STEEL";#N/A,#N/A,TRUE,"Door"}</definedName>
    <definedName name="dwv_5_1" localSheetId="24" hidden="1">{#N/A,#N/A,TRUE,"Basic";#N/A,#N/A,TRUE,"EXT-TABLE";#N/A,#N/A,TRUE,"STEEL";#N/A,#N/A,TRUE,"INT-Table";#N/A,#N/A,TRUE,"STEEL";#N/A,#N/A,TRUE,"Door"}</definedName>
    <definedName name="dwv_5_1" localSheetId="4" hidden="1">{#N/A,#N/A,TRUE,"Basic";#N/A,#N/A,TRUE,"EXT-TABLE";#N/A,#N/A,TRUE,"STEEL";#N/A,#N/A,TRUE,"INT-Table";#N/A,#N/A,TRUE,"STEEL";#N/A,#N/A,TRUE,"Door"}</definedName>
    <definedName name="dwv_5_1" localSheetId="0" hidden="1">{#N/A,#N/A,TRUE,"Basic";#N/A,#N/A,TRUE,"EXT-TABLE";#N/A,#N/A,TRUE,"STEEL";#N/A,#N/A,TRUE,"INT-Table";#N/A,#N/A,TRUE,"STEEL";#N/A,#N/A,TRUE,"Door"}</definedName>
    <definedName name="dwv_5_1" localSheetId="23" hidden="1">{#N/A,#N/A,TRUE,"Basic";#N/A,#N/A,TRUE,"EXT-TABLE";#N/A,#N/A,TRUE,"STEEL";#N/A,#N/A,TRUE,"INT-Table";#N/A,#N/A,TRUE,"STEEL";#N/A,#N/A,TRUE,"Door"}</definedName>
    <definedName name="dwv_5_1" hidden="1">{#N/A,#N/A,TRUE,"Basic";#N/A,#N/A,TRUE,"EXT-TABLE";#N/A,#N/A,TRUE,"STEEL";#N/A,#N/A,TRUE,"INT-Table";#N/A,#N/A,TRUE,"STEEL";#N/A,#N/A,TRUE,"Door"}</definedName>
    <definedName name="dwv_5_2" localSheetId="5" hidden="1">{#N/A,#N/A,TRUE,"Basic";#N/A,#N/A,TRUE,"EXT-TABLE";#N/A,#N/A,TRUE,"STEEL";#N/A,#N/A,TRUE,"INT-Table";#N/A,#N/A,TRUE,"STEEL";#N/A,#N/A,TRUE,"Door"}</definedName>
    <definedName name="dwv_5_2" localSheetId="3" hidden="1">{#N/A,#N/A,TRUE,"Basic";#N/A,#N/A,TRUE,"EXT-TABLE";#N/A,#N/A,TRUE,"STEEL";#N/A,#N/A,TRUE,"INT-Table";#N/A,#N/A,TRUE,"STEEL";#N/A,#N/A,TRUE,"Door"}</definedName>
    <definedName name="dwv_5_2" localSheetId="24" hidden="1">{#N/A,#N/A,TRUE,"Basic";#N/A,#N/A,TRUE,"EXT-TABLE";#N/A,#N/A,TRUE,"STEEL";#N/A,#N/A,TRUE,"INT-Table";#N/A,#N/A,TRUE,"STEEL";#N/A,#N/A,TRUE,"Door"}</definedName>
    <definedName name="dwv_5_2" localSheetId="4" hidden="1">{#N/A,#N/A,TRUE,"Basic";#N/A,#N/A,TRUE,"EXT-TABLE";#N/A,#N/A,TRUE,"STEEL";#N/A,#N/A,TRUE,"INT-Table";#N/A,#N/A,TRUE,"STEEL";#N/A,#N/A,TRUE,"Door"}</definedName>
    <definedName name="dwv_5_2" localSheetId="0" hidden="1">{#N/A,#N/A,TRUE,"Basic";#N/A,#N/A,TRUE,"EXT-TABLE";#N/A,#N/A,TRUE,"STEEL";#N/A,#N/A,TRUE,"INT-Table";#N/A,#N/A,TRUE,"STEEL";#N/A,#N/A,TRUE,"Door"}</definedName>
    <definedName name="dwv_5_2" localSheetId="23" hidden="1">{#N/A,#N/A,TRUE,"Basic";#N/A,#N/A,TRUE,"EXT-TABLE";#N/A,#N/A,TRUE,"STEEL";#N/A,#N/A,TRUE,"INT-Table";#N/A,#N/A,TRUE,"STEEL";#N/A,#N/A,TRUE,"Door"}</definedName>
    <definedName name="dwv_5_2" hidden="1">{#N/A,#N/A,TRUE,"Basic";#N/A,#N/A,TRUE,"EXT-TABLE";#N/A,#N/A,TRUE,"STEEL";#N/A,#N/A,TRUE,"INT-Table";#N/A,#N/A,TRUE,"STEEL";#N/A,#N/A,TRUE,"Door"}</definedName>
    <definedName name="EC" localSheetId="5" hidden="1">{#N/A,#N/A,FALSE,"CCTV"}</definedName>
    <definedName name="EC" localSheetId="3" hidden="1">{#N/A,#N/A,FALSE,"CCTV"}</definedName>
    <definedName name="EC" localSheetId="24" hidden="1">{#N/A,#N/A,FALSE,"CCTV"}</definedName>
    <definedName name="EC" localSheetId="4" hidden="1">{#N/A,#N/A,FALSE,"CCTV"}</definedName>
    <definedName name="EC" localSheetId="0" hidden="1">{#N/A,#N/A,FALSE,"CCTV"}</definedName>
    <definedName name="EC" localSheetId="23" hidden="1">{#N/A,#N/A,FALSE,"CCTV"}</definedName>
    <definedName name="EC" hidden="1">{#N/A,#N/A,FALSE,"CCTV"}</definedName>
    <definedName name="ED" localSheetId="5" hidden="1">{#N/A,#N/A,FALSE,"CCTV"}</definedName>
    <definedName name="ED" localSheetId="3" hidden="1">{#N/A,#N/A,FALSE,"CCTV"}</definedName>
    <definedName name="ED" localSheetId="24" hidden="1">{#N/A,#N/A,FALSE,"CCTV"}</definedName>
    <definedName name="ED" localSheetId="4" hidden="1">{#N/A,#N/A,FALSE,"CCTV"}</definedName>
    <definedName name="ED" localSheetId="0" hidden="1">{#N/A,#N/A,FALSE,"CCTV"}</definedName>
    <definedName name="ED" localSheetId="23" hidden="1">{#N/A,#N/A,FALSE,"CCTV"}</definedName>
    <definedName name="ED" hidden="1">{#N/A,#N/A,FALSE,"CCTV"}</definedName>
    <definedName name="eeee" localSheetId="5" hidden="1">{#N/A,#N/A,TRUE,"Basic";#N/A,#N/A,TRUE,"EXT-TABLE";#N/A,#N/A,TRUE,"STEEL";#N/A,#N/A,TRUE,"INT-Table";#N/A,#N/A,TRUE,"STEEL";#N/A,#N/A,TRUE,"Door"}</definedName>
    <definedName name="eeee" localSheetId="3" hidden="1">{#N/A,#N/A,TRUE,"Basic";#N/A,#N/A,TRUE,"EXT-TABLE";#N/A,#N/A,TRUE,"STEEL";#N/A,#N/A,TRUE,"INT-Table";#N/A,#N/A,TRUE,"STEEL";#N/A,#N/A,TRUE,"Door"}</definedName>
    <definedName name="eeee" localSheetId="24" hidden="1">{#N/A,#N/A,TRUE,"Basic";#N/A,#N/A,TRUE,"EXT-TABLE";#N/A,#N/A,TRUE,"STEEL";#N/A,#N/A,TRUE,"INT-Table";#N/A,#N/A,TRUE,"STEEL";#N/A,#N/A,TRUE,"Door"}</definedName>
    <definedName name="eeee" localSheetId="4" hidden="1">{#N/A,#N/A,TRUE,"Basic";#N/A,#N/A,TRUE,"EXT-TABLE";#N/A,#N/A,TRUE,"STEEL";#N/A,#N/A,TRUE,"INT-Table";#N/A,#N/A,TRUE,"STEEL";#N/A,#N/A,TRUE,"Door"}</definedName>
    <definedName name="eeee" localSheetId="0" hidden="1">{#N/A,#N/A,TRUE,"Basic";#N/A,#N/A,TRUE,"EXT-TABLE";#N/A,#N/A,TRUE,"STEEL";#N/A,#N/A,TRUE,"INT-Table";#N/A,#N/A,TRUE,"STEEL";#N/A,#N/A,TRUE,"Door"}</definedName>
    <definedName name="eeee" localSheetId="23" hidden="1">{#N/A,#N/A,TRUE,"Basic";#N/A,#N/A,TRUE,"EXT-TABLE";#N/A,#N/A,TRUE,"STEEL";#N/A,#N/A,TRUE,"INT-Table";#N/A,#N/A,TRUE,"STEEL";#N/A,#N/A,TRUE,"Door"}</definedName>
    <definedName name="eeee" hidden="1">{#N/A,#N/A,TRUE,"Basic";#N/A,#N/A,TRUE,"EXT-TABLE";#N/A,#N/A,TRUE,"STEEL";#N/A,#N/A,TRUE,"INT-Table";#N/A,#N/A,TRUE,"STEEL";#N/A,#N/A,TRUE,"Door"}</definedName>
    <definedName name="ELLEN1" localSheetId="5" hidden="1">{#N/A,#N/A,FALSE,"CCTV"}</definedName>
    <definedName name="ELLEN1" localSheetId="3" hidden="1">{#N/A,#N/A,FALSE,"CCTV"}</definedName>
    <definedName name="ELLEN1" localSheetId="24" hidden="1">{#N/A,#N/A,FALSE,"CCTV"}</definedName>
    <definedName name="ELLEN1" localSheetId="4" hidden="1">{#N/A,#N/A,FALSE,"CCTV"}</definedName>
    <definedName name="ELLEN1" localSheetId="0" hidden="1">{#N/A,#N/A,FALSE,"CCTV"}</definedName>
    <definedName name="ELLEN1" localSheetId="23" hidden="1">{#N/A,#N/A,FALSE,"CCTV"}</definedName>
    <definedName name="ELLEN1" hidden="1">{#N/A,#N/A,FALSE,"CCTV"}</definedName>
    <definedName name="ELLEN10" localSheetId="5" hidden="1">{#N/A,#N/A,FALSE,"CCTV"}</definedName>
    <definedName name="ELLEN10" localSheetId="3" hidden="1">{#N/A,#N/A,FALSE,"CCTV"}</definedName>
    <definedName name="ELLEN10" localSheetId="24" hidden="1">{#N/A,#N/A,FALSE,"CCTV"}</definedName>
    <definedName name="ELLEN10" localSheetId="4" hidden="1">{#N/A,#N/A,FALSE,"CCTV"}</definedName>
    <definedName name="ELLEN10" localSheetId="0" hidden="1">{#N/A,#N/A,FALSE,"CCTV"}</definedName>
    <definedName name="ELLEN10" localSheetId="23" hidden="1">{#N/A,#N/A,FALSE,"CCTV"}</definedName>
    <definedName name="ELLEN10" hidden="1">{#N/A,#N/A,FALSE,"CCTV"}</definedName>
    <definedName name="ELLEN11" localSheetId="5" hidden="1">{#N/A,#N/A,FALSE,"CCTV"}</definedName>
    <definedName name="ELLEN11" localSheetId="3" hidden="1">{#N/A,#N/A,FALSE,"CCTV"}</definedName>
    <definedName name="ELLEN11" localSheetId="24" hidden="1">{#N/A,#N/A,FALSE,"CCTV"}</definedName>
    <definedName name="ELLEN11" localSheetId="4" hidden="1">{#N/A,#N/A,FALSE,"CCTV"}</definedName>
    <definedName name="ELLEN11" localSheetId="0" hidden="1">{#N/A,#N/A,FALSE,"CCTV"}</definedName>
    <definedName name="ELLEN11" localSheetId="23" hidden="1">{#N/A,#N/A,FALSE,"CCTV"}</definedName>
    <definedName name="ELLEN11" hidden="1">{#N/A,#N/A,FALSE,"CCTV"}</definedName>
    <definedName name="ELLEN12" localSheetId="5" hidden="1">{#N/A,#N/A,FALSE,"CCTV"}</definedName>
    <definedName name="ELLEN12" localSheetId="3" hidden="1">{#N/A,#N/A,FALSE,"CCTV"}</definedName>
    <definedName name="ELLEN12" localSheetId="24" hidden="1">{#N/A,#N/A,FALSE,"CCTV"}</definedName>
    <definedName name="ELLEN12" localSheetId="4" hidden="1">{#N/A,#N/A,FALSE,"CCTV"}</definedName>
    <definedName name="ELLEN12" localSheetId="0" hidden="1">{#N/A,#N/A,FALSE,"CCTV"}</definedName>
    <definedName name="ELLEN12" localSheetId="23" hidden="1">{#N/A,#N/A,FALSE,"CCTV"}</definedName>
    <definedName name="ELLEN12" hidden="1">{#N/A,#N/A,FALSE,"CCTV"}</definedName>
    <definedName name="ELLEN13" localSheetId="5" hidden="1">{#N/A,#N/A,FALSE,"CCTV"}</definedName>
    <definedName name="ELLEN13" localSheetId="3" hidden="1">{#N/A,#N/A,FALSE,"CCTV"}</definedName>
    <definedName name="ELLEN13" localSheetId="24" hidden="1">{#N/A,#N/A,FALSE,"CCTV"}</definedName>
    <definedName name="ELLEN13" localSheetId="4" hidden="1">{#N/A,#N/A,FALSE,"CCTV"}</definedName>
    <definedName name="ELLEN13" localSheetId="0" hidden="1">{#N/A,#N/A,FALSE,"CCTV"}</definedName>
    <definedName name="ELLEN13" localSheetId="23" hidden="1">{#N/A,#N/A,FALSE,"CCTV"}</definedName>
    <definedName name="ELLEN13" hidden="1">{#N/A,#N/A,FALSE,"CCTV"}</definedName>
    <definedName name="ELLEN14" localSheetId="5" hidden="1">{#N/A,#N/A,FALSE,"CCTV"}</definedName>
    <definedName name="ELLEN14" localSheetId="3" hidden="1">{#N/A,#N/A,FALSE,"CCTV"}</definedName>
    <definedName name="ELLEN14" localSheetId="24" hidden="1">{#N/A,#N/A,FALSE,"CCTV"}</definedName>
    <definedName name="ELLEN14" localSheetId="4" hidden="1">{#N/A,#N/A,FALSE,"CCTV"}</definedName>
    <definedName name="ELLEN14" localSheetId="0" hidden="1">{#N/A,#N/A,FALSE,"CCTV"}</definedName>
    <definedName name="ELLEN14" localSheetId="23" hidden="1">{#N/A,#N/A,FALSE,"CCTV"}</definedName>
    <definedName name="ELLEN14" hidden="1">{#N/A,#N/A,FALSE,"CCTV"}</definedName>
    <definedName name="ELLEN15" localSheetId="5" hidden="1">{#N/A,#N/A,FALSE,"CCTV"}</definedName>
    <definedName name="ELLEN15" localSheetId="3" hidden="1">{#N/A,#N/A,FALSE,"CCTV"}</definedName>
    <definedName name="ELLEN15" localSheetId="24" hidden="1">{#N/A,#N/A,FALSE,"CCTV"}</definedName>
    <definedName name="ELLEN15" localSheetId="4" hidden="1">{#N/A,#N/A,FALSE,"CCTV"}</definedName>
    <definedName name="ELLEN15" localSheetId="0" hidden="1">{#N/A,#N/A,FALSE,"CCTV"}</definedName>
    <definedName name="ELLEN15" localSheetId="23" hidden="1">{#N/A,#N/A,FALSE,"CCTV"}</definedName>
    <definedName name="ELLEN15" hidden="1">{#N/A,#N/A,FALSE,"CCTV"}</definedName>
    <definedName name="ELLEN16" localSheetId="5" hidden="1">{#N/A,#N/A,FALSE,"CCTV"}</definedName>
    <definedName name="ELLEN16" localSheetId="3" hidden="1">{#N/A,#N/A,FALSE,"CCTV"}</definedName>
    <definedName name="ELLEN16" localSheetId="24" hidden="1">{#N/A,#N/A,FALSE,"CCTV"}</definedName>
    <definedName name="ELLEN16" localSheetId="4" hidden="1">{#N/A,#N/A,FALSE,"CCTV"}</definedName>
    <definedName name="ELLEN16" localSheetId="0" hidden="1">{#N/A,#N/A,FALSE,"CCTV"}</definedName>
    <definedName name="ELLEN16" localSheetId="23" hidden="1">{#N/A,#N/A,FALSE,"CCTV"}</definedName>
    <definedName name="ELLEN16" hidden="1">{#N/A,#N/A,FALSE,"CCTV"}</definedName>
    <definedName name="ELLEN17" localSheetId="5" hidden="1">{#N/A,#N/A,FALSE,"CCTV"}</definedName>
    <definedName name="ELLEN17" localSheetId="3" hidden="1">{#N/A,#N/A,FALSE,"CCTV"}</definedName>
    <definedName name="ELLEN17" localSheetId="24" hidden="1">{#N/A,#N/A,FALSE,"CCTV"}</definedName>
    <definedName name="ELLEN17" localSheetId="4" hidden="1">{#N/A,#N/A,FALSE,"CCTV"}</definedName>
    <definedName name="ELLEN17" localSheetId="0" hidden="1">{#N/A,#N/A,FALSE,"CCTV"}</definedName>
    <definedName name="ELLEN17" localSheetId="23" hidden="1">{#N/A,#N/A,FALSE,"CCTV"}</definedName>
    <definedName name="ELLEN17" hidden="1">{#N/A,#N/A,FALSE,"CCTV"}</definedName>
    <definedName name="ELLEN18" localSheetId="5" hidden="1">{#N/A,#N/A,FALSE,"CCTV"}</definedName>
    <definedName name="ELLEN18" localSheetId="3" hidden="1">{#N/A,#N/A,FALSE,"CCTV"}</definedName>
    <definedName name="ELLEN18" localSheetId="24" hidden="1">{#N/A,#N/A,FALSE,"CCTV"}</definedName>
    <definedName name="ELLEN18" localSheetId="4" hidden="1">{#N/A,#N/A,FALSE,"CCTV"}</definedName>
    <definedName name="ELLEN18" localSheetId="0" hidden="1">{#N/A,#N/A,FALSE,"CCTV"}</definedName>
    <definedName name="ELLEN18" localSheetId="23" hidden="1">{#N/A,#N/A,FALSE,"CCTV"}</definedName>
    <definedName name="ELLEN18" hidden="1">{#N/A,#N/A,FALSE,"CCTV"}</definedName>
    <definedName name="ELLEN19" localSheetId="5" hidden="1">{#N/A,#N/A,FALSE,"CCTV"}</definedName>
    <definedName name="ELLEN19" localSheetId="3" hidden="1">{#N/A,#N/A,FALSE,"CCTV"}</definedName>
    <definedName name="ELLEN19" localSheetId="24" hidden="1">{#N/A,#N/A,FALSE,"CCTV"}</definedName>
    <definedName name="ELLEN19" localSheetId="4" hidden="1">{#N/A,#N/A,FALSE,"CCTV"}</definedName>
    <definedName name="ELLEN19" localSheetId="0" hidden="1">{#N/A,#N/A,FALSE,"CCTV"}</definedName>
    <definedName name="ELLEN19" localSheetId="23" hidden="1">{#N/A,#N/A,FALSE,"CCTV"}</definedName>
    <definedName name="ELLEN19" hidden="1">{#N/A,#N/A,FALSE,"CCTV"}</definedName>
    <definedName name="ELLEN2" localSheetId="5" hidden="1">{#N/A,#N/A,FALSE,"CCTV"}</definedName>
    <definedName name="ELLEN2" localSheetId="3" hidden="1">{#N/A,#N/A,FALSE,"CCTV"}</definedName>
    <definedName name="ELLEN2" localSheetId="24" hidden="1">{#N/A,#N/A,FALSE,"CCTV"}</definedName>
    <definedName name="ELLEN2" localSheetId="4" hidden="1">{#N/A,#N/A,FALSE,"CCTV"}</definedName>
    <definedName name="ELLEN2" localSheetId="0" hidden="1">{#N/A,#N/A,FALSE,"CCTV"}</definedName>
    <definedName name="ELLEN2" localSheetId="23" hidden="1">{#N/A,#N/A,FALSE,"CCTV"}</definedName>
    <definedName name="ELLEN2" hidden="1">{#N/A,#N/A,FALSE,"CCTV"}</definedName>
    <definedName name="ELLEN3" localSheetId="5" hidden="1">{#N/A,#N/A,FALSE,"CCTV"}</definedName>
    <definedName name="ELLEN3" localSheetId="3" hidden="1">{#N/A,#N/A,FALSE,"CCTV"}</definedName>
    <definedName name="ELLEN3" localSheetId="24" hidden="1">{#N/A,#N/A,FALSE,"CCTV"}</definedName>
    <definedName name="ELLEN3" localSheetId="4" hidden="1">{#N/A,#N/A,FALSE,"CCTV"}</definedName>
    <definedName name="ELLEN3" localSheetId="0" hidden="1">{#N/A,#N/A,FALSE,"CCTV"}</definedName>
    <definedName name="ELLEN3" localSheetId="23" hidden="1">{#N/A,#N/A,FALSE,"CCTV"}</definedName>
    <definedName name="ELLEN3" hidden="1">{#N/A,#N/A,FALSE,"CCTV"}</definedName>
    <definedName name="ELLEN4" localSheetId="5" hidden="1">{#N/A,#N/A,FALSE,"CCTV"}</definedName>
    <definedName name="ELLEN4" localSheetId="3" hidden="1">{#N/A,#N/A,FALSE,"CCTV"}</definedName>
    <definedName name="ELLEN4" localSheetId="24" hidden="1">{#N/A,#N/A,FALSE,"CCTV"}</definedName>
    <definedName name="ELLEN4" localSheetId="4" hidden="1">{#N/A,#N/A,FALSE,"CCTV"}</definedName>
    <definedName name="ELLEN4" localSheetId="0" hidden="1">{#N/A,#N/A,FALSE,"CCTV"}</definedName>
    <definedName name="ELLEN4" localSheetId="23" hidden="1">{#N/A,#N/A,FALSE,"CCTV"}</definedName>
    <definedName name="ELLEN4" hidden="1">{#N/A,#N/A,FALSE,"CCTV"}</definedName>
    <definedName name="ELLEN5" localSheetId="5" hidden="1">{#N/A,#N/A,FALSE,"CCTV"}</definedName>
    <definedName name="ELLEN5" localSheetId="3" hidden="1">{#N/A,#N/A,FALSE,"CCTV"}</definedName>
    <definedName name="ELLEN5" localSheetId="24" hidden="1">{#N/A,#N/A,FALSE,"CCTV"}</definedName>
    <definedName name="ELLEN5" localSheetId="4" hidden="1">{#N/A,#N/A,FALSE,"CCTV"}</definedName>
    <definedName name="ELLEN5" localSheetId="0" hidden="1">{#N/A,#N/A,FALSE,"CCTV"}</definedName>
    <definedName name="ELLEN5" localSheetId="23" hidden="1">{#N/A,#N/A,FALSE,"CCTV"}</definedName>
    <definedName name="ELLEN5" hidden="1">{#N/A,#N/A,FALSE,"CCTV"}</definedName>
    <definedName name="ELLEN6" localSheetId="5" hidden="1">{#N/A,#N/A,FALSE,"CCTV"}</definedName>
    <definedName name="ELLEN6" localSheetId="3" hidden="1">{#N/A,#N/A,FALSE,"CCTV"}</definedName>
    <definedName name="ELLEN6" localSheetId="24" hidden="1">{#N/A,#N/A,FALSE,"CCTV"}</definedName>
    <definedName name="ELLEN6" localSheetId="4" hidden="1">{#N/A,#N/A,FALSE,"CCTV"}</definedName>
    <definedName name="ELLEN6" localSheetId="0" hidden="1">{#N/A,#N/A,FALSE,"CCTV"}</definedName>
    <definedName name="ELLEN6" localSheetId="23" hidden="1">{#N/A,#N/A,FALSE,"CCTV"}</definedName>
    <definedName name="ELLEN6" hidden="1">{#N/A,#N/A,FALSE,"CCTV"}</definedName>
    <definedName name="ELLEN7" localSheetId="5" hidden="1">{#N/A,#N/A,FALSE,"CCTV"}</definedName>
    <definedName name="ELLEN7" localSheetId="3" hidden="1">{#N/A,#N/A,FALSE,"CCTV"}</definedName>
    <definedName name="ELLEN7" localSheetId="24" hidden="1">{#N/A,#N/A,FALSE,"CCTV"}</definedName>
    <definedName name="ELLEN7" localSheetId="4" hidden="1">{#N/A,#N/A,FALSE,"CCTV"}</definedName>
    <definedName name="ELLEN7" localSheetId="0" hidden="1">{#N/A,#N/A,FALSE,"CCTV"}</definedName>
    <definedName name="ELLEN7" localSheetId="23" hidden="1">{#N/A,#N/A,FALSE,"CCTV"}</definedName>
    <definedName name="ELLEN7" hidden="1">{#N/A,#N/A,FALSE,"CCTV"}</definedName>
    <definedName name="ELLEN8" localSheetId="5" hidden="1">{#N/A,#N/A,FALSE,"CCTV"}</definedName>
    <definedName name="ELLEN8" localSheetId="3" hidden="1">{#N/A,#N/A,FALSE,"CCTV"}</definedName>
    <definedName name="ELLEN8" localSheetId="24" hidden="1">{#N/A,#N/A,FALSE,"CCTV"}</definedName>
    <definedName name="ELLEN8" localSheetId="4" hidden="1">{#N/A,#N/A,FALSE,"CCTV"}</definedName>
    <definedName name="ELLEN8" localSheetId="0" hidden="1">{#N/A,#N/A,FALSE,"CCTV"}</definedName>
    <definedName name="ELLEN8" localSheetId="23" hidden="1">{#N/A,#N/A,FALSE,"CCTV"}</definedName>
    <definedName name="ELLEN8" hidden="1">{#N/A,#N/A,FALSE,"CCTV"}</definedName>
    <definedName name="ELLEN9" localSheetId="5" hidden="1">{#N/A,#N/A,FALSE,"CCTV"}</definedName>
    <definedName name="ELLEN9" localSheetId="3" hidden="1">{#N/A,#N/A,FALSE,"CCTV"}</definedName>
    <definedName name="ELLEN9" localSheetId="24" hidden="1">{#N/A,#N/A,FALSE,"CCTV"}</definedName>
    <definedName name="ELLEN9" localSheetId="4" hidden="1">{#N/A,#N/A,FALSE,"CCTV"}</definedName>
    <definedName name="ELLEN9" localSheetId="0" hidden="1">{#N/A,#N/A,FALSE,"CCTV"}</definedName>
    <definedName name="ELLEN9" localSheetId="23" hidden="1">{#N/A,#N/A,FALSE,"CCTV"}</definedName>
    <definedName name="ELLEN9" hidden="1">{#N/A,#N/A,FALSE,"CCTV"}</definedName>
    <definedName name="ER" localSheetId="5" hidden="1">{#N/A,#N/A,FALSE,"CCTV"}</definedName>
    <definedName name="ER" localSheetId="3" hidden="1">{#N/A,#N/A,FALSE,"CCTV"}</definedName>
    <definedName name="ER" localSheetId="24" hidden="1">{#N/A,#N/A,FALSE,"CCTV"}</definedName>
    <definedName name="ER" localSheetId="4" hidden="1">{#N/A,#N/A,FALSE,"CCTV"}</definedName>
    <definedName name="ER" localSheetId="0" hidden="1">{#N/A,#N/A,FALSE,"CCTV"}</definedName>
    <definedName name="ER" localSheetId="23" hidden="1">{#N/A,#N/A,FALSE,"CCTV"}</definedName>
    <definedName name="ER" hidden="1">{#N/A,#N/A,FALSE,"CCTV"}</definedName>
    <definedName name="EWQEQ"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QEQ"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QEQ"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QEQ"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QEQ"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QEQ"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QEQ"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EWRWE" localSheetId="5" hidden="1">{"'장비'!$A$3:$M$12"}</definedName>
    <definedName name="EWRWE" localSheetId="3" hidden="1">{"'장비'!$A$3:$M$12"}</definedName>
    <definedName name="EWRWE" localSheetId="24" hidden="1">{"'장비'!$A$3:$M$12"}</definedName>
    <definedName name="EWRWE" localSheetId="4" hidden="1">{"'장비'!$A$3:$M$12"}</definedName>
    <definedName name="EWRWE" localSheetId="0" hidden="1">{"'장비'!$A$3:$M$12"}</definedName>
    <definedName name="EWRWE" localSheetId="23" hidden="1">{"'장비'!$A$3:$M$12"}</definedName>
    <definedName name="EWRWE" hidden="1">{"'장비'!$A$3:$M$12"}</definedName>
    <definedName name="ewrweq" localSheetId="5" hidden="1">{"'장비'!$A$3:$M$12"}</definedName>
    <definedName name="ewrweq" localSheetId="3" hidden="1">{"'장비'!$A$3:$M$12"}</definedName>
    <definedName name="ewrweq" localSheetId="24" hidden="1">{"'장비'!$A$3:$M$12"}</definedName>
    <definedName name="ewrweq" localSheetId="4" hidden="1">{"'장비'!$A$3:$M$12"}</definedName>
    <definedName name="ewrweq" localSheetId="0" hidden="1">{"'장비'!$A$3:$M$12"}</definedName>
    <definedName name="ewrweq" localSheetId="23" hidden="1">{"'장비'!$A$3:$M$12"}</definedName>
    <definedName name="ewrweq" hidden="1">{"'장비'!$A$3:$M$12"}</definedName>
    <definedName name="eyteyt" localSheetId="5" hidden="1">{#N/A,#N/A,FALSE,"CCTV"}</definedName>
    <definedName name="eyteyt" localSheetId="3" hidden="1">{#N/A,#N/A,FALSE,"CCTV"}</definedName>
    <definedName name="eyteyt" localSheetId="24" hidden="1">{#N/A,#N/A,FALSE,"CCTV"}</definedName>
    <definedName name="eyteyt" localSheetId="4" hidden="1">{#N/A,#N/A,FALSE,"CCTV"}</definedName>
    <definedName name="eyteyt" localSheetId="0" hidden="1">{#N/A,#N/A,FALSE,"CCTV"}</definedName>
    <definedName name="eyteyt" localSheetId="23" hidden="1">{#N/A,#N/A,FALSE,"CCTV"}</definedName>
    <definedName name="eyteyt" hidden="1">{#N/A,#N/A,FALSE,"CCTV"}</definedName>
    <definedName name="fasfsdfsdfasdfsdfsd" localSheetId="5" hidden="1">{#N/A,#N/A,TRUE,"Basic";#N/A,#N/A,TRUE,"EXT-TABLE";#N/A,#N/A,TRUE,"STEEL";#N/A,#N/A,TRUE,"INT-Table";#N/A,#N/A,TRUE,"STEEL";#N/A,#N/A,TRUE,"Door"}</definedName>
    <definedName name="fasfsdfsdfasdfsdfsd" localSheetId="3" hidden="1">{#N/A,#N/A,TRUE,"Basic";#N/A,#N/A,TRUE,"EXT-TABLE";#N/A,#N/A,TRUE,"STEEL";#N/A,#N/A,TRUE,"INT-Table";#N/A,#N/A,TRUE,"STEEL";#N/A,#N/A,TRUE,"Door"}</definedName>
    <definedName name="fasfsdfsdfasdfsdfsd" localSheetId="24" hidden="1">{#N/A,#N/A,TRUE,"Basic";#N/A,#N/A,TRUE,"EXT-TABLE";#N/A,#N/A,TRUE,"STEEL";#N/A,#N/A,TRUE,"INT-Table";#N/A,#N/A,TRUE,"STEEL";#N/A,#N/A,TRUE,"Door"}</definedName>
    <definedName name="fasfsdfsdfasdfsdfsd" localSheetId="4" hidden="1">{#N/A,#N/A,TRUE,"Basic";#N/A,#N/A,TRUE,"EXT-TABLE";#N/A,#N/A,TRUE,"STEEL";#N/A,#N/A,TRUE,"INT-Table";#N/A,#N/A,TRUE,"STEEL";#N/A,#N/A,TRUE,"Door"}</definedName>
    <definedName name="fasfsdfsdfasdfsdfsd" localSheetId="0" hidden="1">{#N/A,#N/A,TRUE,"Basic";#N/A,#N/A,TRUE,"EXT-TABLE";#N/A,#N/A,TRUE,"STEEL";#N/A,#N/A,TRUE,"INT-Table";#N/A,#N/A,TRUE,"STEEL";#N/A,#N/A,TRUE,"Door"}</definedName>
    <definedName name="fasfsdfsdfasdfsdfsd" localSheetId="23" hidden="1">{#N/A,#N/A,TRUE,"Basic";#N/A,#N/A,TRUE,"EXT-TABLE";#N/A,#N/A,TRUE,"STEEL";#N/A,#N/A,TRUE,"INT-Table";#N/A,#N/A,TRUE,"STEEL";#N/A,#N/A,TRUE,"Door"}</definedName>
    <definedName name="fasfsdfsdfasdfsdfsd" hidden="1">{#N/A,#N/A,TRUE,"Basic";#N/A,#N/A,TRUE,"EXT-TABLE";#N/A,#N/A,TRUE,"STEEL";#N/A,#N/A,TRUE,"INT-Table";#N/A,#N/A,TRUE,"STEEL";#N/A,#N/A,TRUE,"Door"}</definedName>
    <definedName name="fasfsdfsdfasdfsdfsd_1" localSheetId="5" hidden="1">{#N/A,#N/A,TRUE,"Basic";#N/A,#N/A,TRUE,"EXT-TABLE";#N/A,#N/A,TRUE,"STEEL";#N/A,#N/A,TRUE,"INT-Table";#N/A,#N/A,TRUE,"STEEL";#N/A,#N/A,TRUE,"Door"}</definedName>
    <definedName name="fasfsdfsdfasdfsdfsd_1" localSheetId="3" hidden="1">{#N/A,#N/A,TRUE,"Basic";#N/A,#N/A,TRUE,"EXT-TABLE";#N/A,#N/A,TRUE,"STEEL";#N/A,#N/A,TRUE,"INT-Table";#N/A,#N/A,TRUE,"STEEL";#N/A,#N/A,TRUE,"Door"}</definedName>
    <definedName name="fasfsdfsdfasdfsdfsd_1" localSheetId="24" hidden="1">{#N/A,#N/A,TRUE,"Basic";#N/A,#N/A,TRUE,"EXT-TABLE";#N/A,#N/A,TRUE,"STEEL";#N/A,#N/A,TRUE,"INT-Table";#N/A,#N/A,TRUE,"STEEL";#N/A,#N/A,TRUE,"Door"}</definedName>
    <definedName name="fasfsdfsdfasdfsdfsd_1" localSheetId="4" hidden="1">{#N/A,#N/A,TRUE,"Basic";#N/A,#N/A,TRUE,"EXT-TABLE";#N/A,#N/A,TRUE,"STEEL";#N/A,#N/A,TRUE,"INT-Table";#N/A,#N/A,TRUE,"STEEL";#N/A,#N/A,TRUE,"Door"}</definedName>
    <definedName name="fasfsdfsdfasdfsdfsd_1" localSheetId="0" hidden="1">{#N/A,#N/A,TRUE,"Basic";#N/A,#N/A,TRUE,"EXT-TABLE";#N/A,#N/A,TRUE,"STEEL";#N/A,#N/A,TRUE,"INT-Table";#N/A,#N/A,TRUE,"STEEL";#N/A,#N/A,TRUE,"Door"}</definedName>
    <definedName name="fasfsdfsdfasdfsdfsd_1" localSheetId="23" hidden="1">{#N/A,#N/A,TRUE,"Basic";#N/A,#N/A,TRUE,"EXT-TABLE";#N/A,#N/A,TRUE,"STEEL";#N/A,#N/A,TRUE,"INT-Table";#N/A,#N/A,TRUE,"STEEL";#N/A,#N/A,TRUE,"Door"}</definedName>
    <definedName name="fasfsdfsdfasdfsdfsd_1" hidden="1">{#N/A,#N/A,TRUE,"Basic";#N/A,#N/A,TRUE,"EXT-TABLE";#N/A,#N/A,TRUE,"STEEL";#N/A,#N/A,TRUE,"INT-Table";#N/A,#N/A,TRUE,"STEEL";#N/A,#N/A,TRUE,"Door"}</definedName>
    <definedName name="fasfsdfsdfasdfsdfsd_1_1" localSheetId="5" hidden="1">{#N/A,#N/A,TRUE,"Basic";#N/A,#N/A,TRUE,"EXT-TABLE";#N/A,#N/A,TRUE,"STEEL";#N/A,#N/A,TRUE,"INT-Table";#N/A,#N/A,TRUE,"STEEL";#N/A,#N/A,TRUE,"Door"}</definedName>
    <definedName name="fasfsdfsdfasdfsdfsd_1_1" localSheetId="3" hidden="1">{#N/A,#N/A,TRUE,"Basic";#N/A,#N/A,TRUE,"EXT-TABLE";#N/A,#N/A,TRUE,"STEEL";#N/A,#N/A,TRUE,"INT-Table";#N/A,#N/A,TRUE,"STEEL";#N/A,#N/A,TRUE,"Door"}</definedName>
    <definedName name="fasfsdfsdfasdfsdfsd_1_1" localSheetId="24" hidden="1">{#N/A,#N/A,TRUE,"Basic";#N/A,#N/A,TRUE,"EXT-TABLE";#N/A,#N/A,TRUE,"STEEL";#N/A,#N/A,TRUE,"INT-Table";#N/A,#N/A,TRUE,"STEEL";#N/A,#N/A,TRUE,"Door"}</definedName>
    <definedName name="fasfsdfsdfasdfsdfsd_1_1" localSheetId="4" hidden="1">{#N/A,#N/A,TRUE,"Basic";#N/A,#N/A,TRUE,"EXT-TABLE";#N/A,#N/A,TRUE,"STEEL";#N/A,#N/A,TRUE,"INT-Table";#N/A,#N/A,TRUE,"STEEL";#N/A,#N/A,TRUE,"Door"}</definedName>
    <definedName name="fasfsdfsdfasdfsdfsd_1_1" localSheetId="0" hidden="1">{#N/A,#N/A,TRUE,"Basic";#N/A,#N/A,TRUE,"EXT-TABLE";#N/A,#N/A,TRUE,"STEEL";#N/A,#N/A,TRUE,"INT-Table";#N/A,#N/A,TRUE,"STEEL";#N/A,#N/A,TRUE,"Door"}</definedName>
    <definedName name="fasfsdfsdfasdfsdfsd_1_1" localSheetId="23" hidden="1">{#N/A,#N/A,TRUE,"Basic";#N/A,#N/A,TRUE,"EXT-TABLE";#N/A,#N/A,TRUE,"STEEL";#N/A,#N/A,TRUE,"INT-Table";#N/A,#N/A,TRUE,"STEEL";#N/A,#N/A,TRUE,"Door"}</definedName>
    <definedName name="fasfsdfsdfasdfsdfsd_1_1" hidden="1">{#N/A,#N/A,TRUE,"Basic";#N/A,#N/A,TRUE,"EXT-TABLE";#N/A,#N/A,TRUE,"STEEL";#N/A,#N/A,TRUE,"INT-Table";#N/A,#N/A,TRUE,"STEEL";#N/A,#N/A,TRUE,"Door"}</definedName>
    <definedName name="fasfsdfsdfasdfsdfsd_1_2" localSheetId="5" hidden="1">{#N/A,#N/A,TRUE,"Basic";#N/A,#N/A,TRUE,"EXT-TABLE";#N/A,#N/A,TRUE,"STEEL";#N/A,#N/A,TRUE,"INT-Table";#N/A,#N/A,TRUE,"STEEL";#N/A,#N/A,TRUE,"Door"}</definedName>
    <definedName name="fasfsdfsdfasdfsdfsd_1_2" localSheetId="3" hidden="1">{#N/A,#N/A,TRUE,"Basic";#N/A,#N/A,TRUE,"EXT-TABLE";#N/A,#N/A,TRUE,"STEEL";#N/A,#N/A,TRUE,"INT-Table";#N/A,#N/A,TRUE,"STEEL";#N/A,#N/A,TRUE,"Door"}</definedName>
    <definedName name="fasfsdfsdfasdfsdfsd_1_2" localSheetId="24" hidden="1">{#N/A,#N/A,TRUE,"Basic";#N/A,#N/A,TRUE,"EXT-TABLE";#N/A,#N/A,TRUE,"STEEL";#N/A,#N/A,TRUE,"INT-Table";#N/A,#N/A,TRUE,"STEEL";#N/A,#N/A,TRUE,"Door"}</definedName>
    <definedName name="fasfsdfsdfasdfsdfsd_1_2" localSheetId="4" hidden="1">{#N/A,#N/A,TRUE,"Basic";#N/A,#N/A,TRUE,"EXT-TABLE";#N/A,#N/A,TRUE,"STEEL";#N/A,#N/A,TRUE,"INT-Table";#N/A,#N/A,TRUE,"STEEL";#N/A,#N/A,TRUE,"Door"}</definedName>
    <definedName name="fasfsdfsdfasdfsdfsd_1_2" localSheetId="0" hidden="1">{#N/A,#N/A,TRUE,"Basic";#N/A,#N/A,TRUE,"EXT-TABLE";#N/A,#N/A,TRUE,"STEEL";#N/A,#N/A,TRUE,"INT-Table";#N/A,#N/A,TRUE,"STEEL";#N/A,#N/A,TRUE,"Door"}</definedName>
    <definedName name="fasfsdfsdfasdfsdfsd_1_2" localSheetId="23" hidden="1">{#N/A,#N/A,TRUE,"Basic";#N/A,#N/A,TRUE,"EXT-TABLE";#N/A,#N/A,TRUE,"STEEL";#N/A,#N/A,TRUE,"INT-Table";#N/A,#N/A,TRUE,"STEEL";#N/A,#N/A,TRUE,"Door"}</definedName>
    <definedName name="fasfsdfsdfasdfsdfsd_1_2" hidden="1">{#N/A,#N/A,TRUE,"Basic";#N/A,#N/A,TRUE,"EXT-TABLE";#N/A,#N/A,TRUE,"STEEL";#N/A,#N/A,TRUE,"INT-Table";#N/A,#N/A,TRUE,"STEEL";#N/A,#N/A,TRUE,"Door"}</definedName>
    <definedName name="fasfsdfsdfasdfsdfsd_2" localSheetId="5" hidden="1">{#N/A,#N/A,TRUE,"Basic";#N/A,#N/A,TRUE,"EXT-TABLE";#N/A,#N/A,TRUE,"STEEL";#N/A,#N/A,TRUE,"INT-Table";#N/A,#N/A,TRUE,"STEEL";#N/A,#N/A,TRUE,"Door"}</definedName>
    <definedName name="fasfsdfsdfasdfsdfsd_2" localSheetId="3" hidden="1">{#N/A,#N/A,TRUE,"Basic";#N/A,#N/A,TRUE,"EXT-TABLE";#N/A,#N/A,TRUE,"STEEL";#N/A,#N/A,TRUE,"INT-Table";#N/A,#N/A,TRUE,"STEEL";#N/A,#N/A,TRUE,"Door"}</definedName>
    <definedName name="fasfsdfsdfasdfsdfsd_2" localSheetId="24" hidden="1">{#N/A,#N/A,TRUE,"Basic";#N/A,#N/A,TRUE,"EXT-TABLE";#N/A,#N/A,TRUE,"STEEL";#N/A,#N/A,TRUE,"INT-Table";#N/A,#N/A,TRUE,"STEEL";#N/A,#N/A,TRUE,"Door"}</definedName>
    <definedName name="fasfsdfsdfasdfsdfsd_2" localSheetId="4" hidden="1">{#N/A,#N/A,TRUE,"Basic";#N/A,#N/A,TRUE,"EXT-TABLE";#N/A,#N/A,TRUE,"STEEL";#N/A,#N/A,TRUE,"INT-Table";#N/A,#N/A,TRUE,"STEEL";#N/A,#N/A,TRUE,"Door"}</definedName>
    <definedName name="fasfsdfsdfasdfsdfsd_2" localSheetId="0" hidden="1">{#N/A,#N/A,TRUE,"Basic";#N/A,#N/A,TRUE,"EXT-TABLE";#N/A,#N/A,TRUE,"STEEL";#N/A,#N/A,TRUE,"INT-Table";#N/A,#N/A,TRUE,"STEEL";#N/A,#N/A,TRUE,"Door"}</definedName>
    <definedName name="fasfsdfsdfasdfsdfsd_2" localSheetId="23" hidden="1">{#N/A,#N/A,TRUE,"Basic";#N/A,#N/A,TRUE,"EXT-TABLE";#N/A,#N/A,TRUE,"STEEL";#N/A,#N/A,TRUE,"INT-Table";#N/A,#N/A,TRUE,"STEEL";#N/A,#N/A,TRUE,"Door"}</definedName>
    <definedName name="fasfsdfsdfasdfsdfsd_2" hidden="1">{#N/A,#N/A,TRUE,"Basic";#N/A,#N/A,TRUE,"EXT-TABLE";#N/A,#N/A,TRUE,"STEEL";#N/A,#N/A,TRUE,"INT-Table";#N/A,#N/A,TRUE,"STEEL";#N/A,#N/A,TRUE,"Door"}</definedName>
    <definedName name="fasfsdfsdfasdfsdfsd_2_1" localSheetId="5" hidden="1">{#N/A,#N/A,TRUE,"Basic";#N/A,#N/A,TRUE,"EXT-TABLE";#N/A,#N/A,TRUE,"STEEL";#N/A,#N/A,TRUE,"INT-Table";#N/A,#N/A,TRUE,"STEEL";#N/A,#N/A,TRUE,"Door"}</definedName>
    <definedName name="fasfsdfsdfasdfsdfsd_2_1" localSheetId="3" hidden="1">{#N/A,#N/A,TRUE,"Basic";#N/A,#N/A,TRUE,"EXT-TABLE";#N/A,#N/A,TRUE,"STEEL";#N/A,#N/A,TRUE,"INT-Table";#N/A,#N/A,TRUE,"STEEL";#N/A,#N/A,TRUE,"Door"}</definedName>
    <definedName name="fasfsdfsdfasdfsdfsd_2_1" localSheetId="24" hidden="1">{#N/A,#N/A,TRUE,"Basic";#N/A,#N/A,TRUE,"EXT-TABLE";#N/A,#N/A,TRUE,"STEEL";#N/A,#N/A,TRUE,"INT-Table";#N/A,#N/A,TRUE,"STEEL";#N/A,#N/A,TRUE,"Door"}</definedName>
    <definedName name="fasfsdfsdfasdfsdfsd_2_1" localSheetId="4" hidden="1">{#N/A,#N/A,TRUE,"Basic";#N/A,#N/A,TRUE,"EXT-TABLE";#N/A,#N/A,TRUE,"STEEL";#N/A,#N/A,TRUE,"INT-Table";#N/A,#N/A,TRUE,"STEEL";#N/A,#N/A,TRUE,"Door"}</definedName>
    <definedName name="fasfsdfsdfasdfsdfsd_2_1" localSheetId="0" hidden="1">{#N/A,#N/A,TRUE,"Basic";#N/A,#N/A,TRUE,"EXT-TABLE";#N/A,#N/A,TRUE,"STEEL";#N/A,#N/A,TRUE,"INT-Table";#N/A,#N/A,TRUE,"STEEL";#N/A,#N/A,TRUE,"Door"}</definedName>
    <definedName name="fasfsdfsdfasdfsdfsd_2_1" localSheetId="23" hidden="1">{#N/A,#N/A,TRUE,"Basic";#N/A,#N/A,TRUE,"EXT-TABLE";#N/A,#N/A,TRUE,"STEEL";#N/A,#N/A,TRUE,"INT-Table";#N/A,#N/A,TRUE,"STEEL";#N/A,#N/A,TRUE,"Door"}</definedName>
    <definedName name="fasfsdfsdfasdfsdfsd_2_1" hidden="1">{#N/A,#N/A,TRUE,"Basic";#N/A,#N/A,TRUE,"EXT-TABLE";#N/A,#N/A,TRUE,"STEEL";#N/A,#N/A,TRUE,"INT-Table";#N/A,#N/A,TRUE,"STEEL";#N/A,#N/A,TRUE,"Door"}</definedName>
    <definedName name="fasfsdfsdfasdfsdfsd_2_2" localSheetId="5" hidden="1">{#N/A,#N/A,TRUE,"Basic";#N/A,#N/A,TRUE,"EXT-TABLE";#N/A,#N/A,TRUE,"STEEL";#N/A,#N/A,TRUE,"INT-Table";#N/A,#N/A,TRUE,"STEEL";#N/A,#N/A,TRUE,"Door"}</definedName>
    <definedName name="fasfsdfsdfasdfsdfsd_2_2" localSheetId="3" hidden="1">{#N/A,#N/A,TRUE,"Basic";#N/A,#N/A,TRUE,"EXT-TABLE";#N/A,#N/A,TRUE,"STEEL";#N/A,#N/A,TRUE,"INT-Table";#N/A,#N/A,TRUE,"STEEL";#N/A,#N/A,TRUE,"Door"}</definedName>
    <definedName name="fasfsdfsdfasdfsdfsd_2_2" localSheetId="24" hidden="1">{#N/A,#N/A,TRUE,"Basic";#N/A,#N/A,TRUE,"EXT-TABLE";#N/A,#N/A,TRUE,"STEEL";#N/A,#N/A,TRUE,"INT-Table";#N/A,#N/A,TRUE,"STEEL";#N/A,#N/A,TRUE,"Door"}</definedName>
    <definedName name="fasfsdfsdfasdfsdfsd_2_2" localSheetId="4" hidden="1">{#N/A,#N/A,TRUE,"Basic";#N/A,#N/A,TRUE,"EXT-TABLE";#N/A,#N/A,TRUE,"STEEL";#N/A,#N/A,TRUE,"INT-Table";#N/A,#N/A,TRUE,"STEEL";#N/A,#N/A,TRUE,"Door"}</definedName>
    <definedName name="fasfsdfsdfasdfsdfsd_2_2" localSheetId="0" hidden="1">{#N/A,#N/A,TRUE,"Basic";#N/A,#N/A,TRUE,"EXT-TABLE";#N/A,#N/A,TRUE,"STEEL";#N/A,#N/A,TRUE,"INT-Table";#N/A,#N/A,TRUE,"STEEL";#N/A,#N/A,TRUE,"Door"}</definedName>
    <definedName name="fasfsdfsdfasdfsdfsd_2_2" localSheetId="23" hidden="1">{#N/A,#N/A,TRUE,"Basic";#N/A,#N/A,TRUE,"EXT-TABLE";#N/A,#N/A,TRUE,"STEEL";#N/A,#N/A,TRUE,"INT-Table";#N/A,#N/A,TRUE,"STEEL";#N/A,#N/A,TRUE,"Door"}</definedName>
    <definedName name="fasfsdfsdfasdfsdfsd_2_2" hidden="1">{#N/A,#N/A,TRUE,"Basic";#N/A,#N/A,TRUE,"EXT-TABLE";#N/A,#N/A,TRUE,"STEEL";#N/A,#N/A,TRUE,"INT-Table";#N/A,#N/A,TRUE,"STEEL";#N/A,#N/A,TRUE,"Door"}</definedName>
    <definedName name="fasfsdfsdfasdfsdfsd_3" localSheetId="5" hidden="1">{#N/A,#N/A,TRUE,"Basic";#N/A,#N/A,TRUE,"EXT-TABLE";#N/A,#N/A,TRUE,"STEEL";#N/A,#N/A,TRUE,"INT-Table";#N/A,#N/A,TRUE,"STEEL";#N/A,#N/A,TRUE,"Door"}</definedName>
    <definedName name="fasfsdfsdfasdfsdfsd_3" localSheetId="3" hidden="1">{#N/A,#N/A,TRUE,"Basic";#N/A,#N/A,TRUE,"EXT-TABLE";#N/A,#N/A,TRUE,"STEEL";#N/A,#N/A,TRUE,"INT-Table";#N/A,#N/A,TRUE,"STEEL";#N/A,#N/A,TRUE,"Door"}</definedName>
    <definedName name="fasfsdfsdfasdfsdfsd_3" localSheetId="24" hidden="1">{#N/A,#N/A,TRUE,"Basic";#N/A,#N/A,TRUE,"EXT-TABLE";#N/A,#N/A,TRUE,"STEEL";#N/A,#N/A,TRUE,"INT-Table";#N/A,#N/A,TRUE,"STEEL";#N/A,#N/A,TRUE,"Door"}</definedName>
    <definedName name="fasfsdfsdfasdfsdfsd_3" localSheetId="4" hidden="1">{#N/A,#N/A,TRUE,"Basic";#N/A,#N/A,TRUE,"EXT-TABLE";#N/A,#N/A,TRUE,"STEEL";#N/A,#N/A,TRUE,"INT-Table";#N/A,#N/A,TRUE,"STEEL";#N/A,#N/A,TRUE,"Door"}</definedName>
    <definedName name="fasfsdfsdfasdfsdfsd_3" localSheetId="0" hidden="1">{#N/A,#N/A,TRUE,"Basic";#N/A,#N/A,TRUE,"EXT-TABLE";#N/A,#N/A,TRUE,"STEEL";#N/A,#N/A,TRUE,"INT-Table";#N/A,#N/A,TRUE,"STEEL";#N/A,#N/A,TRUE,"Door"}</definedName>
    <definedName name="fasfsdfsdfasdfsdfsd_3" localSheetId="23" hidden="1">{#N/A,#N/A,TRUE,"Basic";#N/A,#N/A,TRUE,"EXT-TABLE";#N/A,#N/A,TRUE,"STEEL";#N/A,#N/A,TRUE,"INT-Table";#N/A,#N/A,TRUE,"STEEL";#N/A,#N/A,TRUE,"Door"}</definedName>
    <definedName name="fasfsdfsdfasdfsdfsd_3" hidden="1">{#N/A,#N/A,TRUE,"Basic";#N/A,#N/A,TRUE,"EXT-TABLE";#N/A,#N/A,TRUE,"STEEL";#N/A,#N/A,TRUE,"INT-Table";#N/A,#N/A,TRUE,"STEEL";#N/A,#N/A,TRUE,"Door"}</definedName>
    <definedName name="fasfsdfsdfasdfsdfsd_3_1" localSheetId="5" hidden="1">{#N/A,#N/A,TRUE,"Basic";#N/A,#N/A,TRUE,"EXT-TABLE";#N/A,#N/A,TRUE,"STEEL";#N/A,#N/A,TRUE,"INT-Table";#N/A,#N/A,TRUE,"STEEL";#N/A,#N/A,TRUE,"Door"}</definedName>
    <definedName name="fasfsdfsdfasdfsdfsd_3_1" localSheetId="3" hidden="1">{#N/A,#N/A,TRUE,"Basic";#N/A,#N/A,TRUE,"EXT-TABLE";#N/A,#N/A,TRUE,"STEEL";#N/A,#N/A,TRUE,"INT-Table";#N/A,#N/A,TRUE,"STEEL";#N/A,#N/A,TRUE,"Door"}</definedName>
    <definedName name="fasfsdfsdfasdfsdfsd_3_1" localSheetId="24" hidden="1">{#N/A,#N/A,TRUE,"Basic";#N/A,#N/A,TRUE,"EXT-TABLE";#N/A,#N/A,TRUE,"STEEL";#N/A,#N/A,TRUE,"INT-Table";#N/A,#N/A,TRUE,"STEEL";#N/A,#N/A,TRUE,"Door"}</definedName>
    <definedName name="fasfsdfsdfasdfsdfsd_3_1" localSheetId="4" hidden="1">{#N/A,#N/A,TRUE,"Basic";#N/A,#N/A,TRUE,"EXT-TABLE";#N/A,#N/A,TRUE,"STEEL";#N/A,#N/A,TRUE,"INT-Table";#N/A,#N/A,TRUE,"STEEL";#N/A,#N/A,TRUE,"Door"}</definedName>
    <definedName name="fasfsdfsdfasdfsdfsd_3_1" localSheetId="0" hidden="1">{#N/A,#N/A,TRUE,"Basic";#N/A,#N/A,TRUE,"EXT-TABLE";#N/A,#N/A,TRUE,"STEEL";#N/A,#N/A,TRUE,"INT-Table";#N/A,#N/A,TRUE,"STEEL";#N/A,#N/A,TRUE,"Door"}</definedName>
    <definedName name="fasfsdfsdfasdfsdfsd_3_1" localSheetId="23" hidden="1">{#N/A,#N/A,TRUE,"Basic";#N/A,#N/A,TRUE,"EXT-TABLE";#N/A,#N/A,TRUE,"STEEL";#N/A,#N/A,TRUE,"INT-Table";#N/A,#N/A,TRUE,"STEEL";#N/A,#N/A,TRUE,"Door"}</definedName>
    <definedName name="fasfsdfsdfasdfsdfsd_3_1" hidden="1">{#N/A,#N/A,TRUE,"Basic";#N/A,#N/A,TRUE,"EXT-TABLE";#N/A,#N/A,TRUE,"STEEL";#N/A,#N/A,TRUE,"INT-Table";#N/A,#N/A,TRUE,"STEEL";#N/A,#N/A,TRUE,"Door"}</definedName>
    <definedName name="fasfsdfsdfasdfsdfsd_3_2" localSheetId="5" hidden="1">{#N/A,#N/A,TRUE,"Basic";#N/A,#N/A,TRUE,"EXT-TABLE";#N/A,#N/A,TRUE,"STEEL";#N/A,#N/A,TRUE,"INT-Table";#N/A,#N/A,TRUE,"STEEL";#N/A,#N/A,TRUE,"Door"}</definedName>
    <definedName name="fasfsdfsdfasdfsdfsd_3_2" localSheetId="3" hidden="1">{#N/A,#N/A,TRUE,"Basic";#N/A,#N/A,TRUE,"EXT-TABLE";#N/A,#N/A,TRUE,"STEEL";#N/A,#N/A,TRUE,"INT-Table";#N/A,#N/A,TRUE,"STEEL";#N/A,#N/A,TRUE,"Door"}</definedName>
    <definedName name="fasfsdfsdfasdfsdfsd_3_2" localSheetId="24" hidden="1">{#N/A,#N/A,TRUE,"Basic";#N/A,#N/A,TRUE,"EXT-TABLE";#N/A,#N/A,TRUE,"STEEL";#N/A,#N/A,TRUE,"INT-Table";#N/A,#N/A,TRUE,"STEEL";#N/A,#N/A,TRUE,"Door"}</definedName>
    <definedName name="fasfsdfsdfasdfsdfsd_3_2" localSheetId="4" hidden="1">{#N/A,#N/A,TRUE,"Basic";#N/A,#N/A,TRUE,"EXT-TABLE";#N/A,#N/A,TRUE,"STEEL";#N/A,#N/A,TRUE,"INT-Table";#N/A,#N/A,TRUE,"STEEL";#N/A,#N/A,TRUE,"Door"}</definedName>
    <definedName name="fasfsdfsdfasdfsdfsd_3_2" localSheetId="0" hidden="1">{#N/A,#N/A,TRUE,"Basic";#N/A,#N/A,TRUE,"EXT-TABLE";#N/A,#N/A,TRUE,"STEEL";#N/A,#N/A,TRUE,"INT-Table";#N/A,#N/A,TRUE,"STEEL";#N/A,#N/A,TRUE,"Door"}</definedName>
    <definedName name="fasfsdfsdfasdfsdfsd_3_2" localSheetId="23" hidden="1">{#N/A,#N/A,TRUE,"Basic";#N/A,#N/A,TRUE,"EXT-TABLE";#N/A,#N/A,TRUE,"STEEL";#N/A,#N/A,TRUE,"INT-Table";#N/A,#N/A,TRUE,"STEEL";#N/A,#N/A,TRUE,"Door"}</definedName>
    <definedName name="fasfsdfsdfasdfsdfsd_3_2" hidden="1">{#N/A,#N/A,TRUE,"Basic";#N/A,#N/A,TRUE,"EXT-TABLE";#N/A,#N/A,TRUE,"STEEL";#N/A,#N/A,TRUE,"INT-Table";#N/A,#N/A,TRUE,"STEEL";#N/A,#N/A,TRUE,"Door"}</definedName>
    <definedName name="fasfsdfsdfasdfsdfsd_4" localSheetId="5" hidden="1">{#N/A,#N/A,TRUE,"Basic";#N/A,#N/A,TRUE,"EXT-TABLE";#N/A,#N/A,TRUE,"STEEL";#N/A,#N/A,TRUE,"INT-Table";#N/A,#N/A,TRUE,"STEEL";#N/A,#N/A,TRUE,"Door"}</definedName>
    <definedName name="fasfsdfsdfasdfsdfsd_4" localSheetId="3" hidden="1">{#N/A,#N/A,TRUE,"Basic";#N/A,#N/A,TRUE,"EXT-TABLE";#N/A,#N/A,TRUE,"STEEL";#N/A,#N/A,TRUE,"INT-Table";#N/A,#N/A,TRUE,"STEEL";#N/A,#N/A,TRUE,"Door"}</definedName>
    <definedName name="fasfsdfsdfasdfsdfsd_4" localSheetId="24" hidden="1">{#N/A,#N/A,TRUE,"Basic";#N/A,#N/A,TRUE,"EXT-TABLE";#N/A,#N/A,TRUE,"STEEL";#N/A,#N/A,TRUE,"INT-Table";#N/A,#N/A,TRUE,"STEEL";#N/A,#N/A,TRUE,"Door"}</definedName>
    <definedName name="fasfsdfsdfasdfsdfsd_4" localSheetId="4" hidden="1">{#N/A,#N/A,TRUE,"Basic";#N/A,#N/A,TRUE,"EXT-TABLE";#N/A,#N/A,TRUE,"STEEL";#N/A,#N/A,TRUE,"INT-Table";#N/A,#N/A,TRUE,"STEEL";#N/A,#N/A,TRUE,"Door"}</definedName>
    <definedName name="fasfsdfsdfasdfsdfsd_4" localSheetId="0" hidden="1">{#N/A,#N/A,TRUE,"Basic";#N/A,#N/A,TRUE,"EXT-TABLE";#N/A,#N/A,TRUE,"STEEL";#N/A,#N/A,TRUE,"INT-Table";#N/A,#N/A,TRUE,"STEEL";#N/A,#N/A,TRUE,"Door"}</definedName>
    <definedName name="fasfsdfsdfasdfsdfsd_4" localSheetId="23" hidden="1">{#N/A,#N/A,TRUE,"Basic";#N/A,#N/A,TRUE,"EXT-TABLE";#N/A,#N/A,TRUE,"STEEL";#N/A,#N/A,TRUE,"INT-Table";#N/A,#N/A,TRUE,"STEEL";#N/A,#N/A,TRUE,"Door"}</definedName>
    <definedName name="fasfsdfsdfasdfsdfsd_4" hidden="1">{#N/A,#N/A,TRUE,"Basic";#N/A,#N/A,TRUE,"EXT-TABLE";#N/A,#N/A,TRUE,"STEEL";#N/A,#N/A,TRUE,"INT-Table";#N/A,#N/A,TRUE,"STEEL";#N/A,#N/A,TRUE,"Door"}</definedName>
    <definedName name="fasfsdfsdfasdfsdfsd_4_1" localSheetId="5" hidden="1">{#N/A,#N/A,TRUE,"Basic";#N/A,#N/A,TRUE,"EXT-TABLE";#N/A,#N/A,TRUE,"STEEL";#N/A,#N/A,TRUE,"INT-Table";#N/A,#N/A,TRUE,"STEEL";#N/A,#N/A,TRUE,"Door"}</definedName>
    <definedName name="fasfsdfsdfasdfsdfsd_4_1" localSheetId="3" hidden="1">{#N/A,#N/A,TRUE,"Basic";#N/A,#N/A,TRUE,"EXT-TABLE";#N/A,#N/A,TRUE,"STEEL";#N/A,#N/A,TRUE,"INT-Table";#N/A,#N/A,TRUE,"STEEL";#N/A,#N/A,TRUE,"Door"}</definedName>
    <definedName name="fasfsdfsdfasdfsdfsd_4_1" localSheetId="24" hidden="1">{#N/A,#N/A,TRUE,"Basic";#N/A,#N/A,TRUE,"EXT-TABLE";#N/A,#N/A,TRUE,"STEEL";#N/A,#N/A,TRUE,"INT-Table";#N/A,#N/A,TRUE,"STEEL";#N/A,#N/A,TRUE,"Door"}</definedName>
    <definedName name="fasfsdfsdfasdfsdfsd_4_1" localSheetId="4" hidden="1">{#N/A,#N/A,TRUE,"Basic";#N/A,#N/A,TRUE,"EXT-TABLE";#N/A,#N/A,TRUE,"STEEL";#N/A,#N/A,TRUE,"INT-Table";#N/A,#N/A,TRUE,"STEEL";#N/A,#N/A,TRUE,"Door"}</definedName>
    <definedName name="fasfsdfsdfasdfsdfsd_4_1" localSheetId="0" hidden="1">{#N/A,#N/A,TRUE,"Basic";#N/A,#N/A,TRUE,"EXT-TABLE";#N/A,#N/A,TRUE,"STEEL";#N/A,#N/A,TRUE,"INT-Table";#N/A,#N/A,TRUE,"STEEL";#N/A,#N/A,TRUE,"Door"}</definedName>
    <definedName name="fasfsdfsdfasdfsdfsd_4_1" localSheetId="23" hidden="1">{#N/A,#N/A,TRUE,"Basic";#N/A,#N/A,TRUE,"EXT-TABLE";#N/A,#N/A,TRUE,"STEEL";#N/A,#N/A,TRUE,"INT-Table";#N/A,#N/A,TRUE,"STEEL";#N/A,#N/A,TRUE,"Door"}</definedName>
    <definedName name="fasfsdfsdfasdfsdfsd_4_1" hidden="1">{#N/A,#N/A,TRUE,"Basic";#N/A,#N/A,TRUE,"EXT-TABLE";#N/A,#N/A,TRUE,"STEEL";#N/A,#N/A,TRUE,"INT-Table";#N/A,#N/A,TRUE,"STEEL";#N/A,#N/A,TRUE,"Door"}</definedName>
    <definedName name="fasfsdfsdfasdfsdfsd_4_2" localSheetId="5" hidden="1">{#N/A,#N/A,TRUE,"Basic";#N/A,#N/A,TRUE,"EXT-TABLE";#N/A,#N/A,TRUE,"STEEL";#N/A,#N/A,TRUE,"INT-Table";#N/A,#N/A,TRUE,"STEEL";#N/A,#N/A,TRUE,"Door"}</definedName>
    <definedName name="fasfsdfsdfasdfsdfsd_4_2" localSheetId="3" hidden="1">{#N/A,#N/A,TRUE,"Basic";#N/A,#N/A,TRUE,"EXT-TABLE";#N/A,#N/A,TRUE,"STEEL";#N/A,#N/A,TRUE,"INT-Table";#N/A,#N/A,TRUE,"STEEL";#N/A,#N/A,TRUE,"Door"}</definedName>
    <definedName name="fasfsdfsdfasdfsdfsd_4_2" localSheetId="24" hidden="1">{#N/A,#N/A,TRUE,"Basic";#N/A,#N/A,TRUE,"EXT-TABLE";#N/A,#N/A,TRUE,"STEEL";#N/A,#N/A,TRUE,"INT-Table";#N/A,#N/A,TRUE,"STEEL";#N/A,#N/A,TRUE,"Door"}</definedName>
    <definedName name="fasfsdfsdfasdfsdfsd_4_2" localSheetId="4" hidden="1">{#N/A,#N/A,TRUE,"Basic";#N/A,#N/A,TRUE,"EXT-TABLE";#N/A,#N/A,TRUE,"STEEL";#N/A,#N/A,TRUE,"INT-Table";#N/A,#N/A,TRUE,"STEEL";#N/A,#N/A,TRUE,"Door"}</definedName>
    <definedName name="fasfsdfsdfasdfsdfsd_4_2" localSheetId="0" hidden="1">{#N/A,#N/A,TRUE,"Basic";#N/A,#N/A,TRUE,"EXT-TABLE";#N/A,#N/A,TRUE,"STEEL";#N/A,#N/A,TRUE,"INT-Table";#N/A,#N/A,TRUE,"STEEL";#N/A,#N/A,TRUE,"Door"}</definedName>
    <definedName name="fasfsdfsdfasdfsdfsd_4_2" localSheetId="23" hidden="1">{#N/A,#N/A,TRUE,"Basic";#N/A,#N/A,TRUE,"EXT-TABLE";#N/A,#N/A,TRUE,"STEEL";#N/A,#N/A,TRUE,"INT-Table";#N/A,#N/A,TRUE,"STEEL";#N/A,#N/A,TRUE,"Door"}</definedName>
    <definedName name="fasfsdfsdfasdfsdfsd_4_2" hidden="1">{#N/A,#N/A,TRUE,"Basic";#N/A,#N/A,TRUE,"EXT-TABLE";#N/A,#N/A,TRUE,"STEEL";#N/A,#N/A,TRUE,"INT-Table";#N/A,#N/A,TRUE,"STEEL";#N/A,#N/A,TRUE,"Door"}</definedName>
    <definedName name="fasfsdfsdfasdfsdfsd_5" localSheetId="5" hidden="1">{#N/A,#N/A,TRUE,"Basic";#N/A,#N/A,TRUE,"EXT-TABLE";#N/A,#N/A,TRUE,"STEEL";#N/A,#N/A,TRUE,"INT-Table";#N/A,#N/A,TRUE,"STEEL";#N/A,#N/A,TRUE,"Door"}</definedName>
    <definedName name="fasfsdfsdfasdfsdfsd_5" localSheetId="3" hidden="1">{#N/A,#N/A,TRUE,"Basic";#N/A,#N/A,TRUE,"EXT-TABLE";#N/A,#N/A,TRUE,"STEEL";#N/A,#N/A,TRUE,"INT-Table";#N/A,#N/A,TRUE,"STEEL";#N/A,#N/A,TRUE,"Door"}</definedName>
    <definedName name="fasfsdfsdfasdfsdfsd_5" localSheetId="24" hidden="1">{#N/A,#N/A,TRUE,"Basic";#N/A,#N/A,TRUE,"EXT-TABLE";#N/A,#N/A,TRUE,"STEEL";#N/A,#N/A,TRUE,"INT-Table";#N/A,#N/A,TRUE,"STEEL";#N/A,#N/A,TRUE,"Door"}</definedName>
    <definedName name="fasfsdfsdfasdfsdfsd_5" localSheetId="4" hidden="1">{#N/A,#N/A,TRUE,"Basic";#N/A,#N/A,TRUE,"EXT-TABLE";#N/A,#N/A,TRUE,"STEEL";#N/A,#N/A,TRUE,"INT-Table";#N/A,#N/A,TRUE,"STEEL";#N/A,#N/A,TRUE,"Door"}</definedName>
    <definedName name="fasfsdfsdfasdfsdfsd_5" localSheetId="0" hidden="1">{#N/A,#N/A,TRUE,"Basic";#N/A,#N/A,TRUE,"EXT-TABLE";#N/A,#N/A,TRUE,"STEEL";#N/A,#N/A,TRUE,"INT-Table";#N/A,#N/A,TRUE,"STEEL";#N/A,#N/A,TRUE,"Door"}</definedName>
    <definedName name="fasfsdfsdfasdfsdfsd_5" localSheetId="23" hidden="1">{#N/A,#N/A,TRUE,"Basic";#N/A,#N/A,TRUE,"EXT-TABLE";#N/A,#N/A,TRUE,"STEEL";#N/A,#N/A,TRUE,"INT-Table";#N/A,#N/A,TRUE,"STEEL";#N/A,#N/A,TRUE,"Door"}</definedName>
    <definedName name="fasfsdfsdfasdfsdfsd_5" hidden="1">{#N/A,#N/A,TRUE,"Basic";#N/A,#N/A,TRUE,"EXT-TABLE";#N/A,#N/A,TRUE,"STEEL";#N/A,#N/A,TRUE,"INT-Table";#N/A,#N/A,TRUE,"STEEL";#N/A,#N/A,TRUE,"Door"}</definedName>
    <definedName name="fasfsdfsdfasdfsdfsd_5_1" localSheetId="5" hidden="1">{#N/A,#N/A,TRUE,"Basic";#N/A,#N/A,TRUE,"EXT-TABLE";#N/A,#N/A,TRUE,"STEEL";#N/A,#N/A,TRUE,"INT-Table";#N/A,#N/A,TRUE,"STEEL";#N/A,#N/A,TRUE,"Door"}</definedName>
    <definedName name="fasfsdfsdfasdfsdfsd_5_1" localSheetId="3" hidden="1">{#N/A,#N/A,TRUE,"Basic";#N/A,#N/A,TRUE,"EXT-TABLE";#N/A,#N/A,TRUE,"STEEL";#N/A,#N/A,TRUE,"INT-Table";#N/A,#N/A,TRUE,"STEEL";#N/A,#N/A,TRUE,"Door"}</definedName>
    <definedName name="fasfsdfsdfasdfsdfsd_5_1" localSheetId="24" hidden="1">{#N/A,#N/A,TRUE,"Basic";#N/A,#N/A,TRUE,"EXT-TABLE";#N/A,#N/A,TRUE,"STEEL";#N/A,#N/A,TRUE,"INT-Table";#N/A,#N/A,TRUE,"STEEL";#N/A,#N/A,TRUE,"Door"}</definedName>
    <definedName name="fasfsdfsdfasdfsdfsd_5_1" localSheetId="4" hidden="1">{#N/A,#N/A,TRUE,"Basic";#N/A,#N/A,TRUE,"EXT-TABLE";#N/A,#N/A,TRUE,"STEEL";#N/A,#N/A,TRUE,"INT-Table";#N/A,#N/A,TRUE,"STEEL";#N/A,#N/A,TRUE,"Door"}</definedName>
    <definedName name="fasfsdfsdfasdfsdfsd_5_1" localSheetId="0" hidden="1">{#N/A,#N/A,TRUE,"Basic";#N/A,#N/A,TRUE,"EXT-TABLE";#N/A,#N/A,TRUE,"STEEL";#N/A,#N/A,TRUE,"INT-Table";#N/A,#N/A,TRUE,"STEEL";#N/A,#N/A,TRUE,"Door"}</definedName>
    <definedName name="fasfsdfsdfasdfsdfsd_5_1" localSheetId="23" hidden="1">{#N/A,#N/A,TRUE,"Basic";#N/A,#N/A,TRUE,"EXT-TABLE";#N/A,#N/A,TRUE,"STEEL";#N/A,#N/A,TRUE,"INT-Table";#N/A,#N/A,TRUE,"STEEL";#N/A,#N/A,TRUE,"Door"}</definedName>
    <definedName name="fasfsdfsdfasdfsdfsd_5_1" hidden="1">{#N/A,#N/A,TRUE,"Basic";#N/A,#N/A,TRUE,"EXT-TABLE";#N/A,#N/A,TRUE,"STEEL";#N/A,#N/A,TRUE,"INT-Table";#N/A,#N/A,TRUE,"STEEL";#N/A,#N/A,TRUE,"Door"}</definedName>
    <definedName name="fasfsdfsdfasdfsdfsd_5_2" localSheetId="5" hidden="1">{#N/A,#N/A,TRUE,"Basic";#N/A,#N/A,TRUE,"EXT-TABLE";#N/A,#N/A,TRUE,"STEEL";#N/A,#N/A,TRUE,"INT-Table";#N/A,#N/A,TRUE,"STEEL";#N/A,#N/A,TRUE,"Door"}</definedName>
    <definedName name="fasfsdfsdfasdfsdfsd_5_2" localSheetId="3" hidden="1">{#N/A,#N/A,TRUE,"Basic";#N/A,#N/A,TRUE,"EXT-TABLE";#N/A,#N/A,TRUE,"STEEL";#N/A,#N/A,TRUE,"INT-Table";#N/A,#N/A,TRUE,"STEEL";#N/A,#N/A,TRUE,"Door"}</definedName>
    <definedName name="fasfsdfsdfasdfsdfsd_5_2" localSheetId="24" hidden="1">{#N/A,#N/A,TRUE,"Basic";#N/A,#N/A,TRUE,"EXT-TABLE";#N/A,#N/A,TRUE,"STEEL";#N/A,#N/A,TRUE,"INT-Table";#N/A,#N/A,TRUE,"STEEL";#N/A,#N/A,TRUE,"Door"}</definedName>
    <definedName name="fasfsdfsdfasdfsdfsd_5_2" localSheetId="4" hidden="1">{#N/A,#N/A,TRUE,"Basic";#N/A,#N/A,TRUE,"EXT-TABLE";#N/A,#N/A,TRUE,"STEEL";#N/A,#N/A,TRUE,"INT-Table";#N/A,#N/A,TRUE,"STEEL";#N/A,#N/A,TRUE,"Door"}</definedName>
    <definedName name="fasfsdfsdfasdfsdfsd_5_2" localSheetId="0" hidden="1">{#N/A,#N/A,TRUE,"Basic";#N/A,#N/A,TRUE,"EXT-TABLE";#N/A,#N/A,TRUE,"STEEL";#N/A,#N/A,TRUE,"INT-Table";#N/A,#N/A,TRUE,"STEEL";#N/A,#N/A,TRUE,"Door"}</definedName>
    <definedName name="fasfsdfsdfasdfsdfsd_5_2" localSheetId="23" hidden="1">{#N/A,#N/A,TRUE,"Basic";#N/A,#N/A,TRUE,"EXT-TABLE";#N/A,#N/A,TRUE,"STEEL";#N/A,#N/A,TRUE,"INT-Table";#N/A,#N/A,TRUE,"STEEL";#N/A,#N/A,TRUE,"Door"}</definedName>
    <definedName name="fasfsdfsdfasdfsdfsd_5_2" hidden="1">{#N/A,#N/A,TRUE,"Basic";#N/A,#N/A,TRUE,"EXT-TABLE";#N/A,#N/A,TRUE,"STEEL";#N/A,#N/A,TRUE,"INT-Table";#N/A,#N/A,TRUE,"STEEL";#N/A,#N/A,TRUE,"Door"}</definedName>
    <definedName name="FCode" localSheetId="6" hidden="1">#REF!</definedName>
    <definedName name="FCode" localSheetId="7" hidden="1">#REF!</definedName>
    <definedName name="FCode" localSheetId="17" hidden="1">#REF!</definedName>
    <definedName name="FCode" localSheetId="18" hidden="1">#REF!</definedName>
    <definedName name="FCode" localSheetId="19" hidden="1">#REF!</definedName>
    <definedName name="FCode" localSheetId="20" hidden="1">#REF!</definedName>
    <definedName name="FCode" localSheetId="8" hidden="1">#REF!</definedName>
    <definedName name="FCode" localSheetId="9" hidden="1">#REF!</definedName>
    <definedName name="FCode" localSheetId="10" hidden="1">#REF!</definedName>
    <definedName name="FCode" localSheetId="11" hidden="1">#REF!</definedName>
    <definedName name="FCode" localSheetId="12" hidden="1">#REF!</definedName>
    <definedName name="FCode" localSheetId="13" hidden="1">#REF!</definedName>
    <definedName name="FCode" localSheetId="14" hidden="1">#REF!</definedName>
    <definedName name="FCode" localSheetId="15" hidden="1">#REF!</definedName>
    <definedName name="FCode" localSheetId="16" hidden="1">#REF!</definedName>
    <definedName name="FCode" localSheetId="5" hidden="1">#REF!</definedName>
    <definedName name="FCode" localSheetId="3" hidden="1">#REF!</definedName>
    <definedName name="FCode" localSheetId="24" hidden="1">#REF!</definedName>
    <definedName name="FCode" localSheetId="23" hidden="1">#REF!</definedName>
    <definedName name="FCode" hidden="1">#REF!</definedName>
    <definedName name="fddfhdfhdgh" localSheetId="5" hidden="1">{#N/A,#N/A,FALSE,"CCTV"}</definedName>
    <definedName name="fddfhdfhdgh" localSheetId="3" hidden="1">{#N/A,#N/A,FALSE,"CCTV"}</definedName>
    <definedName name="fddfhdfhdgh" localSheetId="24" hidden="1">{#N/A,#N/A,FALSE,"CCTV"}</definedName>
    <definedName name="fddfhdfhdgh" localSheetId="4" hidden="1">{#N/A,#N/A,FALSE,"CCTV"}</definedName>
    <definedName name="fddfhdfhdgh" localSheetId="0" hidden="1">{#N/A,#N/A,FALSE,"CCTV"}</definedName>
    <definedName name="fddfhdfhdgh" localSheetId="23" hidden="1">{#N/A,#N/A,FALSE,"CCTV"}</definedName>
    <definedName name="fddfhdfhdgh" hidden="1">{#N/A,#N/A,FALSE,"CCTV"}</definedName>
    <definedName name="FDDS"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DS"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DS"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DS"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DS"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DS"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DS"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df" localSheetId="5" hidden="1">{#N/A,#N/A,FALSE,"CCTV"}</definedName>
    <definedName name="fdf" localSheetId="3" hidden="1">{#N/A,#N/A,FALSE,"CCTV"}</definedName>
    <definedName name="fdf" localSheetId="24" hidden="1">{#N/A,#N/A,FALSE,"CCTV"}</definedName>
    <definedName name="fdf" localSheetId="4" hidden="1">{#N/A,#N/A,FALSE,"CCTV"}</definedName>
    <definedName name="fdf" localSheetId="0" hidden="1">{#N/A,#N/A,FALSE,"CCTV"}</definedName>
    <definedName name="fdf" localSheetId="23" hidden="1">{#N/A,#N/A,FALSE,"CCTV"}</definedName>
    <definedName name="fdf" hidden="1">{#N/A,#N/A,FALSE,"CCTV"}</definedName>
    <definedName name="FDFDF" localSheetId="5" hidden="1">{#N/A,#N/A,FALSE,"CCTV"}</definedName>
    <definedName name="FDFDF" localSheetId="3" hidden="1">{#N/A,#N/A,FALSE,"CCTV"}</definedName>
    <definedName name="FDFDF" localSheetId="24" hidden="1">{#N/A,#N/A,FALSE,"CCTV"}</definedName>
    <definedName name="FDFDF" localSheetId="4" hidden="1">{#N/A,#N/A,FALSE,"CCTV"}</definedName>
    <definedName name="FDFDF" localSheetId="0" hidden="1">{#N/A,#N/A,FALSE,"CCTV"}</definedName>
    <definedName name="FDFDF" localSheetId="23" hidden="1">{#N/A,#N/A,FALSE,"CCTV"}</definedName>
    <definedName name="FDFDF" hidden="1">{#N/A,#N/A,FALSE,"CCTV"}</definedName>
    <definedName name="FDSA" localSheetId="5" hidden="1">{#N/A,#N/A,FALSE,"CCTV"}</definedName>
    <definedName name="FDSA" localSheetId="3" hidden="1">{#N/A,#N/A,FALSE,"CCTV"}</definedName>
    <definedName name="FDSA" localSheetId="24" hidden="1">{#N/A,#N/A,FALSE,"CCTV"}</definedName>
    <definedName name="FDSA" localSheetId="4" hidden="1">{#N/A,#N/A,FALSE,"CCTV"}</definedName>
    <definedName name="FDSA" localSheetId="0" hidden="1">{#N/A,#N/A,FALSE,"CCTV"}</definedName>
    <definedName name="FDSA" localSheetId="23" hidden="1">{#N/A,#N/A,FALSE,"CCTV"}</definedName>
    <definedName name="FDSA" hidden="1">{#N/A,#N/A,FALSE,"CCTV"}</definedName>
    <definedName name="FDSG" localSheetId="5" hidden="1">{#N/A,#N/A,FALSE,"CCTV"}</definedName>
    <definedName name="FDSG" localSheetId="3" hidden="1">{#N/A,#N/A,FALSE,"CCTV"}</definedName>
    <definedName name="FDSG" localSheetId="24" hidden="1">{#N/A,#N/A,FALSE,"CCTV"}</definedName>
    <definedName name="FDSG" localSheetId="4" hidden="1">{#N/A,#N/A,FALSE,"CCTV"}</definedName>
    <definedName name="FDSG" localSheetId="0" hidden="1">{#N/A,#N/A,FALSE,"CCTV"}</definedName>
    <definedName name="FDSG" localSheetId="23" hidden="1">{#N/A,#N/A,FALSE,"CCTV"}</definedName>
    <definedName name="FDSG" hidden="1">{#N/A,#N/A,FALSE,"CCTV"}</definedName>
    <definedName name="FFDGF" localSheetId="5" hidden="1">{#N/A,#N/A,FALSE,"부대2"}</definedName>
    <definedName name="FFDGF" localSheetId="3" hidden="1">{#N/A,#N/A,FALSE,"부대2"}</definedName>
    <definedName name="FFDGF" localSheetId="24" hidden="1">{#N/A,#N/A,FALSE,"부대2"}</definedName>
    <definedName name="FFDGF" localSheetId="4" hidden="1">{#N/A,#N/A,FALSE,"부대2"}</definedName>
    <definedName name="FFDGF" localSheetId="0" hidden="1">{#N/A,#N/A,FALSE,"부대2"}</definedName>
    <definedName name="FFDGF" localSheetId="23" hidden="1">{#N/A,#N/A,FALSE,"부대2"}</definedName>
    <definedName name="FFDGF" hidden="1">{#N/A,#N/A,FALSE,"부대2"}</definedName>
    <definedName name="fff" localSheetId="5" hidden="1">{"'Sheet1'!$L$16"}</definedName>
    <definedName name="fff" localSheetId="3" hidden="1">{"'Sheet1'!$L$16"}</definedName>
    <definedName name="fff" localSheetId="24" hidden="1">{"'Sheet1'!$L$16"}</definedName>
    <definedName name="fff" localSheetId="4" hidden="1">{"'Sheet1'!$L$16"}</definedName>
    <definedName name="fff" localSheetId="0" hidden="1">{"'Sheet1'!$L$16"}</definedName>
    <definedName name="fff" localSheetId="23" hidden="1">{"'Sheet1'!$L$16"}</definedName>
    <definedName name="fff" hidden="1">{"'Sheet1'!$L$16"}</definedName>
    <definedName name="fffff" localSheetId="5" hidden="1">{#N/A,#N/A,TRUE,"Basic";#N/A,#N/A,TRUE,"EXT-TABLE";#N/A,#N/A,TRUE,"STEEL";#N/A,#N/A,TRUE,"INT-Table";#N/A,#N/A,TRUE,"STEEL";#N/A,#N/A,TRUE,"Door"}</definedName>
    <definedName name="fffff" localSheetId="3" hidden="1">{#N/A,#N/A,TRUE,"Basic";#N/A,#N/A,TRUE,"EXT-TABLE";#N/A,#N/A,TRUE,"STEEL";#N/A,#N/A,TRUE,"INT-Table";#N/A,#N/A,TRUE,"STEEL";#N/A,#N/A,TRUE,"Door"}</definedName>
    <definedName name="fffff" localSheetId="24" hidden="1">{#N/A,#N/A,TRUE,"Basic";#N/A,#N/A,TRUE,"EXT-TABLE";#N/A,#N/A,TRUE,"STEEL";#N/A,#N/A,TRUE,"INT-Table";#N/A,#N/A,TRUE,"STEEL";#N/A,#N/A,TRUE,"Door"}</definedName>
    <definedName name="fffff" localSheetId="4" hidden="1">{#N/A,#N/A,TRUE,"Basic";#N/A,#N/A,TRUE,"EXT-TABLE";#N/A,#N/A,TRUE,"STEEL";#N/A,#N/A,TRUE,"INT-Table";#N/A,#N/A,TRUE,"STEEL";#N/A,#N/A,TRUE,"Door"}</definedName>
    <definedName name="fffff" localSheetId="0" hidden="1">{#N/A,#N/A,TRUE,"Basic";#N/A,#N/A,TRUE,"EXT-TABLE";#N/A,#N/A,TRUE,"STEEL";#N/A,#N/A,TRUE,"INT-Table";#N/A,#N/A,TRUE,"STEEL";#N/A,#N/A,TRUE,"Door"}</definedName>
    <definedName name="fffff" localSheetId="23" hidden="1">{#N/A,#N/A,TRUE,"Basic";#N/A,#N/A,TRUE,"EXT-TABLE";#N/A,#N/A,TRUE,"STEEL";#N/A,#N/A,TRUE,"INT-Table";#N/A,#N/A,TRUE,"STEEL";#N/A,#N/A,TRUE,"Door"}</definedName>
    <definedName name="fffff" hidden="1">{#N/A,#N/A,TRUE,"Basic";#N/A,#N/A,TRUE,"EXT-TABLE";#N/A,#N/A,TRUE,"STEEL";#N/A,#N/A,TRUE,"INT-Table";#N/A,#N/A,TRUE,"STEEL";#N/A,#N/A,TRUE,"Door"}</definedName>
    <definedName name="fffff_1" localSheetId="5" hidden="1">{#N/A,#N/A,TRUE,"Basic";#N/A,#N/A,TRUE,"EXT-TABLE";#N/A,#N/A,TRUE,"STEEL";#N/A,#N/A,TRUE,"INT-Table";#N/A,#N/A,TRUE,"STEEL";#N/A,#N/A,TRUE,"Door"}</definedName>
    <definedName name="fffff_1" localSheetId="3" hidden="1">{#N/A,#N/A,TRUE,"Basic";#N/A,#N/A,TRUE,"EXT-TABLE";#N/A,#N/A,TRUE,"STEEL";#N/A,#N/A,TRUE,"INT-Table";#N/A,#N/A,TRUE,"STEEL";#N/A,#N/A,TRUE,"Door"}</definedName>
    <definedName name="fffff_1" localSheetId="24" hidden="1">{#N/A,#N/A,TRUE,"Basic";#N/A,#N/A,TRUE,"EXT-TABLE";#N/A,#N/A,TRUE,"STEEL";#N/A,#N/A,TRUE,"INT-Table";#N/A,#N/A,TRUE,"STEEL";#N/A,#N/A,TRUE,"Door"}</definedName>
    <definedName name="fffff_1" localSheetId="4" hidden="1">{#N/A,#N/A,TRUE,"Basic";#N/A,#N/A,TRUE,"EXT-TABLE";#N/A,#N/A,TRUE,"STEEL";#N/A,#N/A,TRUE,"INT-Table";#N/A,#N/A,TRUE,"STEEL";#N/A,#N/A,TRUE,"Door"}</definedName>
    <definedName name="fffff_1" localSheetId="0" hidden="1">{#N/A,#N/A,TRUE,"Basic";#N/A,#N/A,TRUE,"EXT-TABLE";#N/A,#N/A,TRUE,"STEEL";#N/A,#N/A,TRUE,"INT-Table";#N/A,#N/A,TRUE,"STEEL";#N/A,#N/A,TRUE,"Door"}</definedName>
    <definedName name="fffff_1" localSheetId="23" hidden="1">{#N/A,#N/A,TRUE,"Basic";#N/A,#N/A,TRUE,"EXT-TABLE";#N/A,#N/A,TRUE,"STEEL";#N/A,#N/A,TRUE,"INT-Table";#N/A,#N/A,TRUE,"STEEL";#N/A,#N/A,TRUE,"Door"}</definedName>
    <definedName name="fffff_1" hidden="1">{#N/A,#N/A,TRUE,"Basic";#N/A,#N/A,TRUE,"EXT-TABLE";#N/A,#N/A,TRUE,"STEEL";#N/A,#N/A,TRUE,"INT-Table";#N/A,#N/A,TRUE,"STEEL";#N/A,#N/A,TRUE,"Door"}</definedName>
    <definedName name="fffff_1_1" localSheetId="5" hidden="1">{#N/A,#N/A,TRUE,"Basic";#N/A,#N/A,TRUE,"EXT-TABLE";#N/A,#N/A,TRUE,"STEEL";#N/A,#N/A,TRUE,"INT-Table";#N/A,#N/A,TRUE,"STEEL";#N/A,#N/A,TRUE,"Door"}</definedName>
    <definedName name="fffff_1_1" localSheetId="3" hidden="1">{#N/A,#N/A,TRUE,"Basic";#N/A,#N/A,TRUE,"EXT-TABLE";#N/A,#N/A,TRUE,"STEEL";#N/A,#N/A,TRUE,"INT-Table";#N/A,#N/A,TRUE,"STEEL";#N/A,#N/A,TRUE,"Door"}</definedName>
    <definedName name="fffff_1_1" localSheetId="24" hidden="1">{#N/A,#N/A,TRUE,"Basic";#N/A,#N/A,TRUE,"EXT-TABLE";#N/A,#N/A,TRUE,"STEEL";#N/A,#N/A,TRUE,"INT-Table";#N/A,#N/A,TRUE,"STEEL";#N/A,#N/A,TRUE,"Door"}</definedName>
    <definedName name="fffff_1_1" localSheetId="4" hidden="1">{#N/A,#N/A,TRUE,"Basic";#N/A,#N/A,TRUE,"EXT-TABLE";#N/A,#N/A,TRUE,"STEEL";#N/A,#N/A,TRUE,"INT-Table";#N/A,#N/A,TRUE,"STEEL";#N/A,#N/A,TRUE,"Door"}</definedName>
    <definedName name="fffff_1_1" localSheetId="0" hidden="1">{#N/A,#N/A,TRUE,"Basic";#N/A,#N/A,TRUE,"EXT-TABLE";#N/A,#N/A,TRUE,"STEEL";#N/A,#N/A,TRUE,"INT-Table";#N/A,#N/A,TRUE,"STEEL";#N/A,#N/A,TRUE,"Door"}</definedName>
    <definedName name="fffff_1_1" localSheetId="23" hidden="1">{#N/A,#N/A,TRUE,"Basic";#N/A,#N/A,TRUE,"EXT-TABLE";#N/A,#N/A,TRUE,"STEEL";#N/A,#N/A,TRUE,"INT-Table";#N/A,#N/A,TRUE,"STEEL";#N/A,#N/A,TRUE,"Door"}</definedName>
    <definedName name="fffff_1_1" hidden="1">{#N/A,#N/A,TRUE,"Basic";#N/A,#N/A,TRUE,"EXT-TABLE";#N/A,#N/A,TRUE,"STEEL";#N/A,#N/A,TRUE,"INT-Table";#N/A,#N/A,TRUE,"STEEL";#N/A,#N/A,TRUE,"Door"}</definedName>
    <definedName name="fffff_1_2" localSheetId="5" hidden="1">{#N/A,#N/A,TRUE,"Basic";#N/A,#N/A,TRUE,"EXT-TABLE";#N/A,#N/A,TRUE,"STEEL";#N/A,#N/A,TRUE,"INT-Table";#N/A,#N/A,TRUE,"STEEL";#N/A,#N/A,TRUE,"Door"}</definedName>
    <definedName name="fffff_1_2" localSheetId="3" hidden="1">{#N/A,#N/A,TRUE,"Basic";#N/A,#N/A,TRUE,"EXT-TABLE";#N/A,#N/A,TRUE,"STEEL";#N/A,#N/A,TRUE,"INT-Table";#N/A,#N/A,TRUE,"STEEL";#N/A,#N/A,TRUE,"Door"}</definedName>
    <definedName name="fffff_1_2" localSheetId="24" hidden="1">{#N/A,#N/A,TRUE,"Basic";#N/A,#N/A,TRUE,"EXT-TABLE";#N/A,#N/A,TRUE,"STEEL";#N/A,#N/A,TRUE,"INT-Table";#N/A,#N/A,TRUE,"STEEL";#N/A,#N/A,TRUE,"Door"}</definedName>
    <definedName name="fffff_1_2" localSheetId="4" hidden="1">{#N/A,#N/A,TRUE,"Basic";#N/A,#N/A,TRUE,"EXT-TABLE";#N/A,#N/A,TRUE,"STEEL";#N/A,#N/A,TRUE,"INT-Table";#N/A,#N/A,TRUE,"STEEL";#N/A,#N/A,TRUE,"Door"}</definedName>
    <definedName name="fffff_1_2" localSheetId="0" hidden="1">{#N/A,#N/A,TRUE,"Basic";#N/A,#N/A,TRUE,"EXT-TABLE";#N/A,#N/A,TRUE,"STEEL";#N/A,#N/A,TRUE,"INT-Table";#N/A,#N/A,TRUE,"STEEL";#N/A,#N/A,TRUE,"Door"}</definedName>
    <definedName name="fffff_1_2" localSheetId="23" hidden="1">{#N/A,#N/A,TRUE,"Basic";#N/A,#N/A,TRUE,"EXT-TABLE";#N/A,#N/A,TRUE,"STEEL";#N/A,#N/A,TRUE,"INT-Table";#N/A,#N/A,TRUE,"STEEL";#N/A,#N/A,TRUE,"Door"}</definedName>
    <definedName name="fffff_1_2" hidden="1">{#N/A,#N/A,TRUE,"Basic";#N/A,#N/A,TRUE,"EXT-TABLE";#N/A,#N/A,TRUE,"STEEL";#N/A,#N/A,TRUE,"INT-Table";#N/A,#N/A,TRUE,"STEEL";#N/A,#N/A,TRUE,"Door"}</definedName>
    <definedName name="fffff_2" localSheetId="5" hidden="1">{#N/A,#N/A,TRUE,"Basic";#N/A,#N/A,TRUE,"EXT-TABLE";#N/A,#N/A,TRUE,"STEEL";#N/A,#N/A,TRUE,"INT-Table";#N/A,#N/A,TRUE,"STEEL";#N/A,#N/A,TRUE,"Door"}</definedName>
    <definedName name="fffff_2" localSheetId="3" hidden="1">{#N/A,#N/A,TRUE,"Basic";#N/A,#N/A,TRUE,"EXT-TABLE";#N/A,#N/A,TRUE,"STEEL";#N/A,#N/A,TRUE,"INT-Table";#N/A,#N/A,TRUE,"STEEL";#N/A,#N/A,TRUE,"Door"}</definedName>
    <definedName name="fffff_2" localSheetId="24" hidden="1">{#N/A,#N/A,TRUE,"Basic";#N/A,#N/A,TRUE,"EXT-TABLE";#N/A,#N/A,TRUE,"STEEL";#N/A,#N/A,TRUE,"INT-Table";#N/A,#N/A,TRUE,"STEEL";#N/A,#N/A,TRUE,"Door"}</definedName>
    <definedName name="fffff_2" localSheetId="4" hidden="1">{#N/A,#N/A,TRUE,"Basic";#N/A,#N/A,TRUE,"EXT-TABLE";#N/A,#N/A,TRUE,"STEEL";#N/A,#N/A,TRUE,"INT-Table";#N/A,#N/A,TRUE,"STEEL";#N/A,#N/A,TRUE,"Door"}</definedName>
    <definedName name="fffff_2" localSheetId="0" hidden="1">{#N/A,#N/A,TRUE,"Basic";#N/A,#N/A,TRUE,"EXT-TABLE";#N/A,#N/A,TRUE,"STEEL";#N/A,#N/A,TRUE,"INT-Table";#N/A,#N/A,TRUE,"STEEL";#N/A,#N/A,TRUE,"Door"}</definedName>
    <definedName name="fffff_2" localSheetId="23" hidden="1">{#N/A,#N/A,TRUE,"Basic";#N/A,#N/A,TRUE,"EXT-TABLE";#N/A,#N/A,TRUE,"STEEL";#N/A,#N/A,TRUE,"INT-Table";#N/A,#N/A,TRUE,"STEEL";#N/A,#N/A,TRUE,"Door"}</definedName>
    <definedName name="fffff_2" hidden="1">{#N/A,#N/A,TRUE,"Basic";#N/A,#N/A,TRUE,"EXT-TABLE";#N/A,#N/A,TRUE,"STEEL";#N/A,#N/A,TRUE,"INT-Table";#N/A,#N/A,TRUE,"STEEL";#N/A,#N/A,TRUE,"Door"}</definedName>
    <definedName name="fffff_2_1" localSheetId="5" hidden="1">{#N/A,#N/A,TRUE,"Basic";#N/A,#N/A,TRUE,"EXT-TABLE";#N/A,#N/A,TRUE,"STEEL";#N/A,#N/A,TRUE,"INT-Table";#N/A,#N/A,TRUE,"STEEL";#N/A,#N/A,TRUE,"Door"}</definedName>
    <definedName name="fffff_2_1" localSheetId="3" hidden="1">{#N/A,#N/A,TRUE,"Basic";#N/A,#N/A,TRUE,"EXT-TABLE";#N/A,#N/A,TRUE,"STEEL";#N/A,#N/A,TRUE,"INT-Table";#N/A,#N/A,TRUE,"STEEL";#N/A,#N/A,TRUE,"Door"}</definedName>
    <definedName name="fffff_2_1" localSheetId="24" hidden="1">{#N/A,#N/A,TRUE,"Basic";#N/A,#N/A,TRUE,"EXT-TABLE";#N/A,#N/A,TRUE,"STEEL";#N/A,#N/A,TRUE,"INT-Table";#N/A,#N/A,TRUE,"STEEL";#N/A,#N/A,TRUE,"Door"}</definedName>
    <definedName name="fffff_2_1" localSheetId="4" hidden="1">{#N/A,#N/A,TRUE,"Basic";#N/A,#N/A,TRUE,"EXT-TABLE";#N/A,#N/A,TRUE,"STEEL";#N/A,#N/A,TRUE,"INT-Table";#N/A,#N/A,TRUE,"STEEL";#N/A,#N/A,TRUE,"Door"}</definedName>
    <definedName name="fffff_2_1" localSheetId="0" hidden="1">{#N/A,#N/A,TRUE,"Basic";#N/A,#N/A,TRUE,"EXT-TABLE";#N/A,#N/A,TRUE,"STEEL";#N/A,#N/A,TRUE,"INT-Table";#N/A,#N/A,TRUE,"STEEL";#N/A,#N/A,TRUE,"Door"}</definedName>
    <definedName name="fffff_2_1" localSheetId="23" hidden="1">{#N/A,#N/A,TRUE,"Basic";#N/A,#N/A,TRUE,"EXT-TABLE";#N/A,#N/A,TRUE,"STEEL";#N/A,#N/A,TRUE,"INT-Table";#N/A,#N/A,TRUE,"STEEL";#N/A,#N/A,TRUE,"Door"}</definedName>
    <definedName name="fffff_2_1" hidden="1">{#N/A,#N/A,TRUE,"Basic";#N/A,#N/A,TRUE,"EXT-TABLE";#N/A,#N/A,TRUE,"STEEL";#N/A,#N/A,TRUE,"INT-Table";#N/A,#N/A,TRUE,"STEEL";#N/A,#N/A,TRUE,"Door"}</definedName>
    <definedName name="fffff_2_2" localSheetId="5" hidden="1">{#N/A,#N/A,TRUE,"Basic";#N/A,#N/A,TRUE,"EXT-TABLE";#N/A,#N/A,TRUE,"STEEL";#N/A,#N/A,TRUE,"INT-Table";#N/A,#N/A,TRUE,"STEEL";#N/A,#N/A,TRUE,"Door"}</definedName>
    <definedName name="fffff_2_2" localSheetId="3" hidden="1">{#N/A,#N/A,TRUE,"Basic";#N/A,#N/A,TRUE,"EXT-TABLE";#N/A,#N/A,TRUE,"STEEL";#N/A,#N/A,TRUE,"INT-Table";#N/A,#N/A,TRUE,"STEEL";#N/A,#N/A,TRUE,"Door"}</definedName>
    <definedName name="fffff_2_2" localSheetId="24" hidden="1">{#N/A,#N/A,TRUE,"Basic";#N/A,#N/A,TRUE,"EXT-TABLE";#N/A,#N/A,TRUE,"STEEL";#N/A,#N/A,TRUE,"INT-Table";#N/A,#N/A,TRUE,"STEEL";#N/A,#N/A,TRUE,"Door"}</definedName>
    <definedName name="fffff_2_2" localSheetId="4" hidden="1">{#N/A,#N/A,TRUE,"Basic";#N/A,#N/A,TRUE,"EXT-TABLE";#N/A,#N/A,TRUE,"STEEL";#N/A,#N/A,TRUE,"INT-Table";#N/A,#N/A,TRUE,"STEEL";#N/A,#N/A,TRUE,"Door"}</definedName>
    <definedName name="fffff_2_2" localSheetId="0" hidden="1">{#N/A,#N/A,TRUE,"Basic";#N/A,#N/A,TRUE,"EXT-TABLE";#N/A,#N/A,TRUE,"STEEL";#N/A,#N/A,TRUE,"INT-Table";#N/A,#N/A,TRUE,"STEEL";#N/A,#N/A,TRUE,"Door"}</definedName>
    <definedName name="fffff_2_2" localSheetId="23" hidden="1">{#N/A,#N/A,TRUE,"Basic";#N/A,#N/A,TRUE,"EXT-TABLE";#N/A,#N/A,TRUE,"STEEL";#N/A,#N/A,TRUE,"INT-Table";#N/A,#N/A,TRUE,"STEEL";#N/A,#N/A,TRUE,"Door"}</definedName>
    <definedName name="fffff_2_2" hidden="1">{#N/A,#N/A,TRUE,"Basic";#N/A,#N/A,TRUE,"EXT-TABLE";#N/A,#N/A,TRUE,"STEEL";#N/A,#N/A,TRUE,"INT-Table";#N/A,#N/A,TRUE,"STEEL";#N/A,#N/A,TRUE,"Door"}</definedName>
    <definedName name="fffff_3" localSheetId="5" hidden="1">{#N/A,#N/A,TRUE,"Basic";#N/A,#N/A,TRUE,"EXT-TABLE";#N/A,#N/A,TRUE,"STEEL";#N/A,#N/A,TRUE,"INT-Table";#N/A,#N/A,TRUE,"STEEL";#N/A,#N/A,TRUE,"Door"}</definedName>
    <definedName name="fffff_3" localSheetId="3" hidden="1">{#N/A,#N/A,TRUE,"Basic";#N/A,#N/A,TRUE,"EXT-TABLE";#N/A,#N/A,TRUE,"STEEL";#N/A,#N/A,TRUE,"INT-Table";#N/A,#N/A,TRUE,"STEEL";#N/A,#N/A,TRUE,"Door"}</definedName>
    <definedName name="fffff_3" localSheetId="24" hidden="1">{#N/A,#N/A,TRUE,"Basic";#N/A,#N/A,TRUE,"EXT-TABLE";#N/A,#N/A,TRUE,"STEEL";#N/A,#N/A,TRUE,"INT-Table";#N/A,#N/A,TRUE,"STEEL";#N/A,#N/A,TRUE,"Door"}</definedName>
    <definedName name="fffff_3" localSheetId="4" hidden="1">{#N/A,#N/A,TRUE,"Basic";#N/A,#N/A,TRUE,"EXT-TABLE";#N/A,#N/A,TRUE,"STEEL";#N/A,#N/A,TRUE,"INT-Table";#N/A,#N/A,TRUE,"STEEL";#N/A,#N/A,TRUE,"Door"}</definedName>
    <definedName name="fffff_3" localSheetId="0" hidden="1">{#N/A,#N/A,TRUE,"Basic";#N/A,#N/A,TRUE,"EXT-TABLE";#N/A,#N/A,TRUE,"STEEL";#N/A,#N/A,TRUE,"INT-Table";#N/A,#N/A,TRUE,"STEEL";#N/A,#N/A,TRUE,"Door"}</definedName>
    <definedName name="fffff_3" localSheetId="23" hidden="1">{#N/A,#N/A,TRUE,"Basic";#N/A,#N/A,TRUE,"EXT-TABLE";#N/A,#N/A,TRUE,"STEEL";#N/A,#N/A,TRUE,"INT-Table";#N/A,#N/A,TRUE,"STEEL";#N/A,#N/A,TRUE,"Door"}</definedName>
    <definedName name="fffff_3" hidden="1">{#N/A,#N/A,TRUE,"Basic";#N/A,#N/A,TRUE,"EXT-TABLE";#N/A,#N/A,TRUE,"STEEL";#N/A,#N/A,TRUE,"INT-Table";#N/A,#N/A,TRUE,"STEEL";#N/A,#N/A,TRUE,"Door"}</definedName>
    <definedName name="fffff_3_1" localSheetId="5" hidden="1">{#N/A,#N/A,TRUE,"Basic";#N/A,#N/A,TRUE,"EXT-TABLE";#N/A,#N/A,TRUE,"STEEL";#N/A,#N/A,TRUE,"INT-Table";#N/A,#N/A,TRUE,"STEEL";#N/A,#N/A,TRUE,"Door"}</definedName>
    <definedName name="fffff_3_1" localSheetId="3" hidden="1">{#N/A,#N/A,TRUE,"Basic";#N/A,#N/A,TRUE,"EXT-TABLE";#N/A,#N/A,TRUE,"STEEL";#N/A,#N/A,TRUE,"INT-Table";#N/A,#N/A,TRUE,"STEEL";#N/A,#N/A,TRUE,"Door"}</definedName>
    <definedName name="fffff_3_1" localSheetId="24" hidden="1">{#N/A,#N/A,TRUE,"Basic";#N/A,#N/A,TRUE,"EXT-TABLE";#N/A,#N/A,TRUE,"STEEL";#N/A,#N/A,TRUE,"INT-Table";#N/A,#N/A,TRUE,"STEEL";#N/A,#N/A,TRUE,"Door"}</definedName>
    <definedName name="fffff_3_1" localSheetId="4" hidden="1">{#N/A,#N/A,TRUE,"Basic";#N/A,#N/A,TRUE,"EXT-TABLE";#N/A,#N/A,TRUE,"STEEL";#N/A,#N/A,TRUE,"INT-Table";#N/A,#N/A,TRUE,"STEEL";#N/A,#N/A,TRUE,"Door"}</definedName>
    <definedName name="fffff_3_1" localSheetId="0" hidden="1">{#N/A,#N/A,TRUE,"Basic";#N/A,#N/A,TRUE,"EXT-TABLE";#N/A,#N/A,TRUE,"STEEL";#N/A,#N/A,TRUE,"INT-Table";#N/A,#N/A,TRUE,"STEEL";#N/A,#N/A,TRUE,"Door"}</definedName>
    <definedName name="fffff_3_1" localSheetId="23" hidden="1">{#N/A,#N/A,TRUE,"Basic";#N/A,#N/A,TRUE,"EXT-TABLE";#N/A,#N/A,TRUE,"STEEL";#N/A,#N/A,TRUE,"INT-Table";#N/A,#N/A,TRUE,"STEEL";#N/A,#N/A,TRUE,"Door"}</definedName>
    <definedName name="fffff_3_1" hidden="1">{#N/A,#N/A,TRUE,"Basic";#N/A,#N/A,TRUE,"EXT-TABLE";#N/A,#N/A,TRUE,"STEEL";#N/A,#N/A,TRUE,"INT-Table";#N/A,#N/A,TRUE,"STEEL";#N/A,#N/A,TRUE,"Door"}</definedName>
    <definedName name="fffff_3_2" localSheetId="5" hidden="1">{#N/A,#N/A,TRUE,"Basic";#N/A,#N/A,TRUE,"EXT-TABLE";#N/A,#N/A,TRUE,"STEEL";#N/A,#N/A,TRUE,"INT-Table";#N/A,#N/A,TRUE,"STEEL";#N/A,#N/A,TRUE,"Door"}</definedName>
    <definedName name="fffff_3_2" localSheetId="3" hidden="1">{#N/A,#N/A,TRUE,"Basic";#N/A,#N/A,TRUE,"EXT-TABLE";#N/A,#N/A,TRUE,"STEEL";#N/A,#N/A,TRUE,"INT-Table";#N/A,#N/A,TRUE,"STEEL";#N/A,#N/A,TRUE,"Door"}</definedName>
    <definedName name="fffff_3_2" localSheetId="24" hidden="1">{#N/A,#N/A,TRUE,"Basic";#N/A,#N/A,TRUE,"EXT-TABLE";#N/A,#N/A,TRUE,"STEEL";#N/A,#N/A,TRUE,"INT-Table";#N/A,#N/A,TRUE,"STEEL";#N/A,#N/A,TRUE,"Door"}</definedName>
    <definedName name="fffff_3_2" localSheetId="4" hidden="1">{#N/A,#N/A,TRUE,"Basic";#N/A,#N/A,TRUE,"EXT-TABLE";#N/A,#N/A,TRUE,"STEEL";#N/A,#N/A,TRUE,"INT-Table";#N/A,#N/A,TRUE,"STEEL";#N/A,#N/A,TRUE,"Door"}</definedName>
    <definedName name="fffff_3_2" localSheetId="0" hidden="1">{#N/A,#N/A,TRUE,"Basic";#N/A,#N/A,TRUE,"EXT-TABLE";#N/A,#N/A,TRUE,"STEEL";#N/A,#N/A,TRUE,"INT-Table";#N/A,#N/A,TRUE,"STEEL";#N/A,#N/A,TRUE,"Door"}</definedName>
    <definedName name="fffff_3_2" localSheetId="23" hidden="1">{#N/A,#N/A,TRUE,"Basic";#N/A,#N/A,TRUE,"EXT-TABLE";#N/A,#N/A,TRUE,"STEEL";#N/A,#N/A,TRUE,"INT-Table";#N/A,#N/A,TRUE,"STEEL";#N/A,#N/A,TRUE,"Door"}</definedName>
    <definedName name="fffff_3_2" hidden="1">{#N/A,#N/A,TRUE,"Basic";#N/A,#N/A,TRUE,"EXT-TABLE";#N/A,#N/A,TRUE,"STEEL";#N/A,#N/A,TRUE,"INT-Table";#N/A,#N/A,TRUE,"STEEL";#N/A,#N/A,TRUE,"Door"}</definedName>
    <definedName name="fffff_4" localSheetId="5" hidden="1">{#N/A,#N/A,TRUE,"Basic";#N/A,#N/A,TRUE,"EXT-TABLE";#N/A,#N/A,TRUE,"STEEL";#N/A,#N/A,TRUE,"INT-Table";#N/A,#N/A,TRUE,"STEEL";#N/A,#N/A,TRUE,"Door"}</definedName>
    <definedName name="fffff_4" localSheetId="3" hidden="1">{#N/A,#N/A,TRUE,"Basic";#N/A,#N/A,TRUE,"EXT-TABLE";#N/A,#N/A,TRUE,"STEEL";#N/A,#N/A,TRUE,"INT-Table";#N/A,#N/A,TRUE,"STEEL";#N/A,#N/A,TRUE,"Door"}</definedName>
    <definedName name="fffff_4" localSheetId="24" hidden="1">{#N/A,#N/A,TRUE,"Basic";#N/A,#N/A,TRUE,"EXT-TABLE";#N/A,#N/A,TRUE,"STEEL";#N/A,#N/A,TRUE,"INT-Table";#N/A,#N/A,TRUE,"STEEL";#N/A,#N/A,TRUE,"Door"}</definedName>
    <definedName name="fffff_4" localSheetId="4" hidden="1">{#N/A,#N/A,TRUE,"Basic";#N/A,#N/A,TRUE,"EXT-TABLE";#N/A,#N/A,TRUE,"STEEL";#N/A,#N/A,TRUE,"INT-Table";#N/A,#N/A,TRUE,"STEEL";#N/A,#N/A,TRUE,"Door"}</definedName>
    <definedName name="fffff_4" localSheetId="0" hidden="1">{#N/A,#N/A,TRUE,"Basic";#N/A,#N/A,TRUE,"EXT-TABLE";#N/A,#N/A,TRUE,"STEEL";#N/A,#N/A,TRUE,"INT-Table";#N/A,#N/A,TRUE,"STEEL";#N/A,#N/A,TRUE,"Door"}</definedName>
    <definedName name="fffff_4" localSheetId="23" hidden="1">{#N/A,#N/A,TRUE,"Basic";#N/A,#N/A,TRUE,"EXT-TABLE";#N/A,#N/A,TRUE,"STEEL";#N/A,#N/A,TRUE,"INT-Table";#N/A,#N/A,TRUE,"STEEL";#N/A,#N/A,TRUE,"Door"}</definedName>
    <definedName name="fffff_4" hidden="1">{#N/A,#N/A,TRUE,"Basic";#N/A,#N/A,TRUE,"EXT-TABLE";#N/A,#N/A,TRUE,"STEEL";#N/A,#N/A,TRUE,"INT-Table";#N/A,#N/A,TRUE,"STEEL";#N/A,#N/A,TRUE,"Door"}</definedName>
    <definedName name="fffff_4_1" localSheetId="5" hidden="1">{#N/A,#N/A,TRUE,"Basic";#N/A,#N/A,TRUE,"EXT-TABLE";#N/A,#N/A,TRUE,"STEEL";#N/A,#N/A,TRUE,"INT-Table";#N/A,#N/A,TRUE,"STEEL";#N/A,#N/A,TRUE,"Door"}</definedName>
    <definedName name="fffff_4_1" localSheetId="3" hidden="1">{#N/A,#N/A,TRUE,"Basic";#N/A,#N/A,TRUE,"EXT-TABLE";#N/A,#N/A,TRUE,"STEEL";#N/A,#N/A,TRUE,"INT-Table";#N/A,#N/A,TRUE,"STEEL";#N/A,#N/A,TRUE,"Door"}</definedName>
    <definedName name="fffff_4_1" localSheetId="24" hidden="1">{#N/A,#N/A,TRUE,"Basic";#N/A,#N/A,TRUE,"EXT-TABLE";#N/A,#N/A,TRUE,"STEEL";#N/A,#N/A,TRUE,"INT-Table";#N/A,#N/A,TRUE,"STEEL";#N/A,#N/A,TRUE,"Door"}</definedName>
    <definedName name="fffff_4_1" localSheetId="4" hidden="1">{#N/A,#N/A,TRUE,"Basic";#N/A,#N/A,TRUE,"EXT-TABLE";#N/A,#N/A,TRUE,"STEEL";#N/A,#N/A,TRUE,"INT-Table";#N/A,#N/A,TRUE,"STEEL";#N/A,#N/A,TRUE,"Door"}</definedName>
    <definedName name="fffff_4_1" localSheetId="0" hidden="1">{#N/A,#N/A,TRUE,"Basic";#N/A,#N/A,TRUE,"EXT-TABLE";#N/A,#N/A,TRUE,"STEEL";#N/A,#N/A,TRUE,"INT-Table";#N/A,#N/A,TRUE,"STEEL";#N/A,#N/A,TRUE,"Door"}</definedName>
    <definedName name="fffff_4_1" localSheetId="23" hidden="1">{#N/A,#N/A,TRUE,"Basic";#N/A,#N/A,TRUE,"EXT-TABLE";#N/A,#N/A,TRUE,"STEEL";#N/A,#N/A,TRUE,"INT-Table";#N/A,#N/A,TRUE,"STEEL";#N/A,#N/A,TRUE,"Door"}</definedName>
    <definedName name="fffff_4_1" hidden="1">{#N/A,#N/A,TRUE,"Basic";#N/A,#N/A,TRUE,"EXT-TABLE";#N/A,#N/A,TRUE,"STEEL";#N/A,#N/A,TRUE,"INT-Table";#N/A,#N/A,TRUE,"STEEL";#N/A,#N/A,TRUE,"Door"}</definedName>
    <definedName name="fffff_4_2" localSheetId="5" hidden="1">{#N/A,#N/A,TRUE,"Basic";#N/A,#N/A,TRUE,"EXT-TABLE";#N/A,#N/A,TRUE,"STEEL";#N/A,#N/A,TRUE,"INT-Table";#N/A,#N/A,TRUE,"STEEL";#N/A,#N/A,TRUE,"Door"}</definedName>
    <definedName name="fffff_4_2" localSheetId="3" hidden="1">{#N/A,#N/A,TRUE,"Basic";#N/A,#N/A,TRUE,"EXT-TABLE";#N/A,#N/A,TRUE,"STEEL";#N/A,#N/A,TRUE,"INT-Table";#N/A,#N/A,TRUE,"STEEL";#N/A,#N/A,TRUE,"Door"}</definedName>
    <definedName name="fffff_4_2" localSheetId="24" hidden="1">{#N/A,#N/A,TRUE,"Basic";#N/A,#N/A,TRUE,"EXT-TABLE";#N/A,#N/A,TRUE,"STEEL";#N/A,#N/A,TRUE,"INT-Table";#N/A,#N/A,TRUE,"STEEL";#N/A,#N/A,TRUE,"Door"}</definedName>
    <definedName name="fffff_4_2" localSheetId="4" hidden="1">{#N/A,#N/A,TRUE,"Basic";#N/A,#N/A,TRUE,"EXT-TABLE";#N/A,#N/A,TRUE,"STEEL";#N/A,#N/A,TRUE,"INT-Table";#N/A,#N/A,TRUE,"STEEL";#N/A,#N/A,TRUE,"Door"}</definedName>
    <definedName name="fffff_4_2" localSheetId="0" hidden="1">{#N/A,#N/A,TRUE,"Basic";#N/A,#N/A,TRUE,"EXT-TABLE";#N/A,#N/A,TRUE,"STEEL";#N/A,#N/A,TRUE,"INT-Table";#N/A,#N/A,TRUE,"STEEL";#N/A,#N/A,TRUE,"Door"}</definedName>
    <definedName name="fffff_4_2" localSheetId="23" hidden="1">{#N/A,#N/A,TRUE,"Basic";#N/A,#N/A,TRUE,"EXT-TABLE";#N/A,#N/A,TRUE,"STEEL";#N/A,#N/A,TRUE,"INT-Table";#N/A,#N/A,TRUE,"STEEL";#N/A,#N/A,TRUE,"Door"}</definedName>
    <definedName name="fffff_4_2" hidden="1">{#N/A,#N/A,TRUE,"Basic";#N/A,#N/A,TRUE,"EXT-TABLE";#N/A,#N/A,TRUE,"STEEL";#N/A,#N/A,TRUE,"INT-Table";#N/A,#N/A,TRUE,"STEEL";#N/A,#N/A,TRUE,"Door"}</definedName>
    <definedName name="fffff_5" localSheetId="5" hidden="1">{#N/A,#N/A,TRUE,"Basic";#N/A,#N/A,TRUE,"EXT-TABLE";#N/A,#N/A,TRUE,"STEEL";#N/A,#N/A,TRUE,"INT-Table";#N/A,#N/A,TRUE,"STEEL";#N/A,#N/A,TRUE,"Door"}</definedName>
    <definedName name="fffff_5" localSheetId="3" hidden="1">{#N/A,#N/A,TRUE,"Basic";#N/A,#N/A,TRUE,"EXT-TABLE";#N/A,#N/A,TRUE,"STEEL";#N/A,#N/A,TRUE,"INT-Table";#N/A,#N/A,TRUE,"STEEL";#N/A,#N/A,TRUE,"Door"}</definedName>
    <definedName name="fffff_5" localSheetId="24" hidden="1">{#N/A,#N/A,TRUE,"Basic";#N/A,#N/A,TRUE,"EXT-TABLE";#N/A,#N/A,TRUE,"STEEL";#N/A,#N/A,TRUE,"INT-Table";#N/A,#N/A,TRUE,"STEEL";#N/A,#N/A,TRUE,"Door"}</definedName>
    <definedName name="fffff_5" localSheetId="4" hidden="1">{#N/A,#N/A,TRUE,"Basic";#N/A,#N/A,TRUE,"EXT-TABLE";#N/A,#N/A,TRUE,"STEEL";#N/A,#N/A,TRUE,"INT-Table";#N/A,#N/A,TRUE,"STEEL";#N/A,#N/A,TRUE,"Door"}</definedName>
    <definedName name="fffff_5" localSheetId="0" hidden="1">{#N/A,#N/A,TRUE,"Basic";#N/A,#N/A,TRUE,"EXT-TABLE";#N/A,#N/A,TRUE,"STEEL";#N/A,#N/A,TRUE,"INT-Table";#N/A,#N/A,TRUE,"STEEL";#N/A,#N/A,TRUE,"Door"}</definedName>
    <definedName name="fffff_5" localSheetId="23" hidden="1">{#N/A,#N/A,TRUE,"Basic";#N/A,#N/A,TRUE,"EXT-TABLE";#N/A,#N/A,TRUE,"STEEL";#N/A,#N/A,TRUE,"INT-Table";#N/A,#N/A,TRUE,"STEEL";#N/A,#N/A,TRUE,"Door"}</definedName>
    <definedName name="fffff_5" hidden="1">{#N/A,#N/A,TRUE,"Basic";#N/A,#N/A,TRUE,"EXT-TABLE";#N/A,#N/A,TRUE,"STEEL";#N/A,#N/A,TRUE,"INT-Table";#N/A,#N/A,TRUE,"STEEL";#N/A,#N/A,TRUE,"Door"}</definedName>
    <definedName name="fffff_5_1" localSheetId="5" hidden="1">{#N/A,#N/A,TRUE,"Basic";#N/A,#N/A,TRUE,"EXT-TABLE";#N/A,#N/A,TRUE,"STEEL";#N/A,#N/A,TRUE,"INT-Table";#N/A,#N/A,TRUE,"STEEL";#N/A,#N/A,TRUE,"Door"}</definedName>
    <definedName name="fffff_5_1" localSheetId="3" hidden="1">{#N/A,#N/A,TRUE,"Basic";#N/A,#N/A,TRUE,"EXT-TABLE";#N/A,#N/A,TRUE,"STEEL";#N/A,#N/A,TRUE,"INT-Table";#N/A,#N/A,TRUE,"STEEL";#N/A,#N/A,TRUE,"Door"}</definedName>
    <definedName name="fffff_5_1" localSheetId="24" hidden="1">{#N/A,#N/A,TRUE,"Basic";#N/A,#N/A,TRUE,"EXT-TABLE";#N/A,#N/A,TRUE,"STEEL";#N/A,#N/A,TRUE,"INT-Table";#N/A,#N/A,TRUE,"STEEL";#N/A,#N/A,TRUE,"Door"}</definedName>
    <definedName name="fffff_5_1" localSheetId="4" hidden="1">{#N/A,#N/A,TRUE,"Basic";#N/A,#N/A,TRUE,"EXT-TABLE";#N/A,#N/A,TRUE,"STEEL";#N/A,#N/A,TRUE,"INT-Table";#N/A,#N/A,TRUE,"STEEL";#N/A,#N/A,TRUE,"Door"}</definedName>
    <definedName name="fffff_5_1" localSheetId="0" hidden="1">{#N/A,#N/A,TRUE,"Basic";#N/A,#N/A,TRUE,"EXT-TABLE";#N/A,#N/A,TRUE,"STEEL";#N/A,#N/A,TRUE,"INT-Table";#N/A,#N/A,TRUE,"STEEL";#N/A,#N/A,TRUE,"Door"}</definedName>
    <definedName name="fffff_5_1" localSheetId="23" hidden="1">{#N/A,#N/A,TRUE,"Basic";#N/A,#N/A,TRUE,"EXT-TABLE";#N/A,#N/A,TRUE,"STEEL";#N/A,#N/A,TRUE,"INT-Table";#N/A,#N/A,TRUE,"STEEL";#N/A,#N/A,TRUE,"Door"}</definedName>
    <definedName name="fffff_5_1" hidden="1">{#N/A,#N/A,TRUE,"Basic";#N/A,#N/A,TRUE,"EXT-TABLE";#N/A,#N/A,TRUE,"STEEL";#N/A,#N/A,TRUE,"INT-Table";#N/A,#N/A,TRUE,"STEEL";#N/A,#N/A,TRUE,"Door"}</definedName>
    <definedName name="fffff_5_2" localSheetId="5" hidden="1">{#N/A,#N/A,TRUE,"Basic";#N/A,#N/A,TRUE,"EXT-TABLE";#N/A,#N/A,TRUE,"STEEL";#N/A,#N/A,TRUE,"INT-Table";#N/A,#N/A,TRUE,"STEEL";#N/A,#N/A,TRUE,"Door"}</definedName>
    <definedName name="fffff_5_2" localSheetId="3" hidden="1">{#N/A,#N/A,TRUE,"Basic";#N/A,#N/A,TRUE,"EXT-TABLE";#N/A,#N/A,TRUE,"STEEL";#N/A,#N/A,TRUE,"INT-Table";#N/A,#N/A,TRUE,"STEEL";#N/A,#N/A,TRUE,"Door"}</definedName>
    <definedName name="fffff_5_2" localSheetId="24" hidden="1">{#N/A,#N/A,TRUE,"Basic";#N/A,#N/A,TRUE,"EXT-TABLE";#N/A,#N/A,TRUE,"STEEL";#N/A,#N/A,TRUE,"INT-Table";#N/A,#N/A,TRUE,"STEEL";#N/A,#N/A,TRUE,"Door"}</definedName>
    <definedName name="fffff_5_2" localSheetId="4" hidden="1">{#N/A,#N/A,TRUE,"Basic";#N/A,#N/A,TRUE,"EXT-TABLE";#N/A,#N/A,TRUE,"STEEL";#N/A,#N/A,TRUE,"INT-Table";#N/A,#N/A,TRUE,"STEEL";#N/A,#N/A,TRUE,"Door"}</definedName>
    <definedName name="fffff_5_2" localSheetId="0" hidden="1">{#N/A,#N/A,TRUE,"Basic";#N/A,#N/A,TRUE,"EXT-TABLE";#N/A,#N/A,TRUE,"STEEL";#N/A,#N/A,TRUE,"INT-Table";#N/A,#N/A,TRUE,"STEEL";#N/A,#N/A,TRUE,"Door"}</definedName>
    <definedName name="fffff_5_2" localSheetId="23" hidden="1">{#N/A,#N/A,TRUE,"Basic";#N/A,#N/A,TRUE,"EXT-TABLE";#N/A,#N/A,TRUE,"STEEL";#N/A,#N/A,TRUE,"INT-Table";#N/A,#N/A,TRUE,"STEEL";#N/A,#N/A,TRUE,"Door"}</definedName>
    <definedName name="fffff_5_2" hidden="1">{#N/A,#N/A,TRUE,"Basic";#N/A,#N/A,TRUE,"EXT-TABLE";#N/A,#N/A,TRUE,"STEEL";#N/A,#N/A,TRUE,"INT-Table";#N/A,#N/A,TRUE,"STEEL";#N/A,#N/A,TRUE,"Door"}</definedName>
    <definedName name="ffffff" localSheetId="5" hidden="1">{#N/A,#N/A,FALSE,"CCTV"}</definedName>
    <definedName name="ffffff" localSheetId="3" hidden="1">{#N/A,#N/A,FALSE,"CCTV"}</definedName>
    <definedName name="ffffff" localSheetId="24" hidden="1">{#N/A,#N/A,FALSE,"CCTV"}</definedName>
    <definedName name="ffffff" localSheetId="4" hidden="1">{#N/A,#N/A,FALSE,"CCTV"}</definedName>
    <definedName name="ffffff" localSheetId="0" hidden="1">{#N/A,#N/A,FALSE,"CCTV"}</definedName>
    <definedName name="ffffff" localSheetId="23" hidden="1">{#N/A,#N/A,FALSE,"CCTV"}</definedName>
    <definedName name="ffffff" hidden="1">{#N/A,#N/A,FALSE,"CCTV"}</definedName>
    <definedName name="FGF" localSheetId="5" hidden="1">{#N/A,#N/A,FALSE,"CCTV"}</definedName>
    <definedName name="FGF" localSheetId="3" hidden="1">{#N/A,#N/A,FALSE,"CCTV"}</definedName>
    <definedName name="FGF" localSheetId="24" hidden="1">{#N/A,#N/A,FALSE,"CCTV"}</definedName>
    <definedName name="FGF" localSheetId="4" hidden="1">{#N/A,#N/A,FALSE,"CCTV"}</definedName>
    <definedName name="FGF" localSheetId="0" hidden="1">{#N/A,#N/A,FALSE,"CCTV"}</definedName>
    <definedName name="FGF" localSheetId="23" hidden="1">{#N/A,#N/A,FALSE,"CCTV"}</definedName>
    <definedName name="FGF" hidden="1">{#N/A,#N/A,FALSE,"CCTV"}</definedName>
    <definedName name="FGJFG" localSheetId="5" hidden="1">{#N/A,#N/A,FALSE,"배수2"}</definedName>
    <definedName name="FGJFG" localSheetId="3" hidden="1">{#N/A,#N/A,FALSE,"배수2"}</definedName>
    <definedName name="FGJFG" localSheetId="24" hidden="1">{#N/A,#N/A,FALSE,"배수2"}</definedName>
    <definedName name="FGJFG" localSheetId="4" hidden="1">{#N/A,#N/A,FALSE,"배수2"}</definedName>
    <definedName name="FGJFG" localSheetId="0" hidden="1">{#N/A,#N/A,FALSE,"배수2"}</definedName>
    <definedName name="FGJFG" localSheetId="23" hidden="1">{#N/A,#N/A,FALSE,"배수2"}</definedName>
    <definedName name="FGJFG" hidden="1">{#N/A,#N/A,FALSE,"배수2"}</definedName>
    <definedName name="FGJFK" localSheetId="5" hidden="1">{#N/A,#N/A,FALSE,"구조2"}</definedName>
    <definedName name="FGJFK" localSheetId="3" hidden="1">{#N/A,#N/A,FALSE,"구조2"}</definedName>
    <definedName name="FGJFK" localSheetId="24" hidden="1">{#N/A,#N/A,FALSE,"구조2"}</definedName>
    <definedName name="FGJFK" localSheetId="4" hidden="1">{#N/A,#N/A,FALSE,"구조2"}</definedName>
    <definedName name="FGJFK" localSheetId="0" hidden="1">{#N/A,#N/A,FALSE,"구조2"}</definedName>
    <definedName name="FGJFK" localSheetId="23" hidden="1">{#N/A,#N/A,FALSE,"구조2"}</definedName>
    <definedName name="FGJFK" hidden="1">{#N/A,#N/A,FALSE,"구조2"}</definedName>
    <definedName name="FGJGFJGF" localSheetId="5" hidden="1">{#N/A,#N/A,FALSE,"포장2"}</definedName>
    <definedName name="FGJGFJGF" localSheetId="3" hidden="1">{#N/A,#N/A,FALSE,"포장2"}</definedName>
    <definedName name="FGJGFJGF" localSheetId="24" hidden="1">{#N/A,#N/A,FALSE,"포장2"}</definedName>
    <definedName name="FGJGFJGF" localSheetId="4" hidden="1">{#N/A,#N/A,FALSE,"포장2"}</definedName>
    <definedName name="FGJGFJGF" localSheetId="0" hidden="1">{#N/A,#N/A,FALSE,"포장2"}</definedName>
    <definedName name="FGJGFJGF" localSheetId="23" hidden="1">{#N/A,#N/A,FALSE,"포장2"}</definedName>
    <definedName name="FGJGFJGF" hidden="1">{#N/A,#N/A,FALSE,"포장2"}</definedName>
    <definedName name="FGJGFJGH" localSheetId="5" hidden="1">{#N/A,#N/A,FALSE,"구조2"}</definedName>
    <definedName name="FGJGFJGH" localSheetId="3" hidden="1">{#N/A,#N/A,FALSE,"구조2"}</definedName>
    <definedName name="FGJGFJGH" localSheetId="24" hidden="1">{#N/A,#N/A,FALSE,"구조2"}</definedName>
    <definedName name="FGJGFJGH" localSheetId="4" hidden="1">{#N/A,#N/A,FALSE,"구조2"}</definedName>
    <definedName name="FGJGFJGH" localSheetId="0" hidden="1">{#N/A,#N/A,FALSE,"구조2"}</definedName>
    <definedName name="FGJGFJGH" localSheetId="23" hidden="1">{#N/A,#N/A,FALSE,"구조2"}</definedName>
    <definedName name="FGJGFJGH" hidden="1">{#N/A,#N/A,FALSE,"구조2"}</definedName>
    <definedName name="FGJGFTTJGHK" localSheetId="5" hidden="1">{#N/A,#N/A,FALSE,"배수2"}</definedName>
    <definedName name="FGJGFTTJGHK" localSheetId="3" hidden="1">{#N/A,#N/A,FALSE,"배수2"}</definedName>
    <definedName name="FGJGFTTJGHK" localSheetId="24" hidden="1">{#N/A,#N/A,FALSE,"배수2"}</definedName>
    <definedName name="FGJGFTTJGHK" localSheetId="4" hidden="1">{#N/A,#N/A,FALSE,"배수2"}</definedName>
    <definedName name="FGJGFTTJGHK" localSheetId="0" hidden="1">{#N/A,#N/A,FALSE,"배수2"}</definedName>
    <definedName name="FGJGFTTJGHK" localSheetId="23" hidden="1">{#N/A,#N/A,FALSE,"배수2"}</definedName>
    <definedName name="FGJGFTTJGHK" hidden="1">{#N/A,#N/A,FALSE,"배수2"}</definedName>
    <definedName name="FGJGHJ" localSheetId="5" hidden="1">{#N/A,#N/A,FALSE,"속도"}</definedName>
    <definedName name="FGJGHJ" localSheetId="3" hidden="1">{#N/A,#N/A,FALSE,"속도"}</definedName>
    <definedName name="FGJGHJ" localSheetId="24" hidden="1">{#N/A,#N/A,FALSE,"속도"}</definedName>
    <definedName name="FGJGHJ" localSheetId="4" hidden="1">{#N/A,#N/A,FALSE,"속도"}</definedName>
    <definedName name="FGJGHJ" localSheetId="0" hidden="1">{#N/A,#N/A,FALSE,"속도"}</definedName>
    <definedName name="FGJGHJ" localSheetId="23" hidden="1">{#N/A,#N/A,FALSE,"속도"}</definedName>
    <definedName name="FGJGHJ" hidden="1">{#N/A,#N/A,FALSE,"속도"}</definedName>
    <definedName name="FGJGJG" localSheetId="5" hidden="1">{#N/A,#N/A,FALSE,"배수1"}</definedName>
    <definedName name="FGJGJG" localSheetId="3" hidden="1">{#N/A,#N/A,FALSE,"배수1"}</definedName>
    <definedName name="FGJGJG" localSheetId="24" hidden="1">{#N/A,#N/A,FALSE,"배수1"}</definedName>
    <definedName name="FGJGJG" localSheetId="4" hidden="1">{#N/A,#N/A,FALSE,"배수1"}</definedName>
    <definedName name="FGJGJG" localSheetId="0" hidden="1">{#N/A,#N/A,FALSE,"배수1"}</definedName>
    <definedName name="FGJGJG" localSheetId="23" hidden="1">{#N/A,#N/A,FALSE,"배수1"}</definedName>
    <definedName name="FGJGJG" hidden="1">{#N/A,#N/A,FALSE,"배수1"}</definedName>
    <definedName name="FGJHGFJG" localSheetId="5" hidden="1">{#N/A,#N/A,FALSE,"구조2"}</definedName>
    <definedName name="FGJHGFJG" localSheetId="3" hidden="1">{#N/A,#N/A,FALSE,"구조2"}</definedName>
    <definedName name="FGJHGFJG" localSheetId="24" hidden="1">{#N/A,#N/A,FALSE,"구조2"}</definedName>
    <definedName name="FGJHGFJG" localSheetId="4" hidden="1">{#N/A,#N/A,FALSE,"구조2"}</definedName>
    <definedName name="FGJHGFJG" localSheetId="0" hidden="1">{#N/A,#N/A,FALSE,"구조2"}</definedName>
    <definedName name="FGJHGFJG" localSheetId="23" hidden="1">{#N/A,#N/A,FALSE,"구조2"}</definedName>
    <definedName name="FGJHGFJG" hidden="1">{#N/A,#N/A,FALSE,"구조2"}</definedName>
    <definedName name="fhgjfghfghgf" localSheetId="5" hidden="1">{#N/A,#N/A,FALSE,"CCTV"}</definedName>
    <definedName name="fhgjfghfghgf" localSheetId="3" hidden="1">{#N/A,#N/A,FALSE,"CCTV"}</definedName>
    <definedName name="fhgjfghfghgf" localSheetId="24" hidden="1">{#N/A,#N/A,FALSE,"CCTV"}</definedName>
    <definedName name="fhgjfghfghgf" localSheetId="4" hidden="1">{#N/A,#N/A,FALSE,"CCTV"}</definedName>
    <definedName name="fhgjfghfghgf" localSheetId="0" hidden="1">{#N/A,#N/A,FALSE,"CCTV"}</definedName>
    <definedName name="fhgjfghfghgf" localSheetId="23" hidden="1">{#N/A,#N/A,FALSE,"CCTV"}</definedName>
    <definedName name="fhgjfghfghgf" hidden="1">{#N/A,#N/A,FALSE,"CCTV"}</definedName>
    <definedName name="FJHGJK" localSheetId="5" hidden="1">{#N/A,#N/A,FALSE,"운반시간"}</definedName>
    <definedName name="FJHGJK" localSheetId="3" hidden="1">{#N/A,#N/A,FALSE,"운반시간"}</definedName>
    <definedName name="FJHGJK" localSheetId="24" hidden="1">{#N/A,#N/A,FALSE,"운반시간"}</definedName>
    <definedName name="FJHGJK" localSheetId="4" hidden="1">{#N/A,#N/A,FALSE,"운반시간"}</definedName>
    <definedName name="FJHGJK" localSheetId="0" hidden="1">{#N/A,#N/A,FALSE,"운반시간"}</definedName>
    <definedName name="FJHGJK" localSheetId="23" hidden="1">{#N/A,#N/A,FALSE,"운반시간"}</definedName>
    <definedName name="FJHGJK" hidden="1">{#N/A,#N/A,FALSE,"운반시간"}</definedName>
    <definedName name="FKDJF" localSheetId="5" hidden="1">{#N/A,#N/A,TRUE,"LOADCOVE";#N/A,#N/A,TRUE,"PAGE001";#N/A,#N/A,TRUE,"PAGE002";#N/A,#N/A,TRUE,"PAGE003";#N/A,#N/A,TRUE,"PAGE004";#N/A,#N/A,TRUE,"PAGE005";#N/A,#N/A,TRUE,"PAGE006";#N/A,#N/A,TRUE,"PAGE007";#N/A,#N/A,TRUE,"PAGE008";#N/A,#N/A,TRUE,"PAGE009";#N/A,#N/A,TRUE,"PAGE010";#N/A,#N/A,TRUE,"PAGE011";#N/A,#N/A,TRUE,"PAGE012";#N/A,#N/A,TRUE,"PAGE013"}</definedName>
    <definedName name="FKDJF" localSheetId="3" hidden="1">{#N/A,#N/A,TRUE,"LOADCOVE";#N/A,#N/A,TRUE,"PAGE001";#N/A,#N/A,TRUE,"PAGE002";#N/A,#N/A,TRUE,"PAGE003";#N/A,#N/A,TRUE,"PAGE004";#N/A,#N/A,TRUE,"PAGE005";#N/A,#N/A,TRUE,"PAGE006";#N/A,#N/A,TRUE,"PAGE007";#N/A,#N/A,TRUE,"PAGE008";#N/A,#N/A,TRUE,"PAGE009";#N/A,#N/A,TRUE,"PAGE010";#N/A,#N/A,TRUE,"PAGE011";#N/A,#N/A,TRUE,"PAGE012";#N/A,#N/A,TRUE,"PAGE013"}</definedName>
    <definedName name="FKDJF" localSheetId="24" hidden="1">{#N/A,#N/A,TRUE,"LOADCOVE";#N/A,#N/A,TRUE,"PAGE001";#N/A,#N/A,TRUE,"PAGE002";#N/A,#N/A,TRUE,"PAGE003";#N/A,#N/A,TRUE,"PAGE004";#N/A,#N/A,TRUE,"PAGE005";#N/A,#N/A,TRUE,"PAGE006";#N/A,#N/A,TRUE,"PAGE007";#N/A,#N/A,TRUE,"PAGE008";#N/A,#N/A,TRUE,"PAGE009";#N/A,#N/A,TRUE,"PAGE010";#N/A,#N/A,TRUE,"PAGE011";#N/A,#N/A,TRUE,"PAGE012";#N/A,#N/A,TRUE,"PAGE013"}</definedName>
    <definedName name="FKDJF" localSheetId="4" hidden="1">{#N/A,#N/A,TRUE,"LOADCOVE";#N/A,#N/A,TRUE,"PAGE001";#N/A,#N/A,TRUE,"PAGE002";#N/A,#N/A,TRUE,"PAGE003";#N/A,#N/A,TRUE,"PAGE004";#N/A,#N/A,TRUE,"PAGE005";#N/A,#N/A,TRUE,"PAGE006";#N/A,#N/A,TRUE,"PAGE007";#N/A,#N/A,TRUE,"PAGE008";#N/A,#N/A,TRUE,"PAGE009";#N/A,#N/A,TRUE,"PAGE010";#N/A,#N/A,TRUE,"PAGE011";#N/A,#N/A,TRUE,"PAGE012";#N/A,#N/A,TRUE,"PAGE013"}</definedName>
    <definedName name="FKDJF" localSheetId="0" hidden="1">{#N/A,#N/A,TRUE,"LOADCOVE";#N/A,#N/A,TRUE,"PAGE001";#N/A,#N/A,TRUE,"PAGE002";#N/A,#N/A,TRUE,"PAGE003";#N/A,#N/A,TRUE,"PAGE004";#N/A,#N/A,TRUE,"PAGE005";#N/A,#N/A,TRUE,"PAGE006";#N/A,#N/A,TRUE,"PAGE007";#N/A,#N/A,TRUE,"PAGE008";#N/A,#N/A,TRUE,"PAGE009";#N/A,#N/A,TRUE,"PAGE010";#N/A,#N/A,TRUE,"PAGE011";#N/A,#N/A,TRUE,"PAGE012";#N/A,#N/A,TRUE,"PAGE013"}</definedName>
    <definedName name="FKDJF" localSheetId="23" hidden="1">{#N/A,#N/A,TRUE,"LOADCOVE";#N/A,#N/A,TRUE,"PAGE001";#N/A,#N/A,TRUE,"PAGE002";#N/A,#N/A,TRUE,"PAGE003";#N/A,#N/A,TRUE,"PAGE004";#N/A,#N/A,TRUE,"PAGE005";#N/A,#N/A,TRUE,"PAGE006";#N/A,#N/A,TRUE,"PAGE007";#N/A,#N/A,TRUE,"PAGE008";#N/A,#N/A,TRUE,"PAGE009";#N/A,#N/A,TRUE,"PAGE010";#N/A,#N/A,TRUE,"PAGE011";#N/A,#N/A,TRUE,"PAGE012";#N/A,#N/A,TRUE,"PAGE013"}</definedName>
    <definedName name="FKDJF" hidden="1">{#N/A,#N/A,TRUE,"LOADCOVE";#N/A,#N/A,TRUE,"PAGE001";#N/A,#N/A,TRUE,"PAGE002";#N/A,#N/A,TRUE,"PAGE003";#N/A,#N/A,TRUE,"PAGE004";#N/A,#N/A,TRUE,"PAGE005";#N/A,#N/A,TRUE,"PAGE006";#N/A,#N/A,TRUE,"PAGE007";#N/A,#N/A,TRUE,"PAGE008";#N/A,#N/A,TRUE,"PAGE009";#N/A,#N/A,TRUE,"PAGE010";#N/A,#N/A,TRUE,"PAGE011";#N/A,#N/A,TRUE,"PAGE012";#N/A,#N/A,TRUE,"PAGE013"}</definedName>
    <definedName name="fkf" localSheetId="6" hidden="1">#REF!</definedName>
    <definedName name="fkf" localSheetId="7" hidden="1">#REF!</definedName>
    <definedName name="fkf" localSheetId="17" hidden="1">#REF!</definedName>
    <definedName name="fkf" localSheetId="18" hidden="1">#REF!</definedName>
    <definedName name="fkf" localSheetId="19" hidden="1">#REF!</definedName>
    <definedName name="fkf" localSheetId="20" hidden="1">#REF!</definedName>
    <definedName name="fkf" localSheetId="8" hidden="1">#REF!</definedName>
    <definedName name="fkf" localSheetId="9" hidden="1">#REF!</definedName>
    <definedName name="fkf" localSheetId="10" hidden="1">#REF!</definedName>
    <definedName name="fkf" localSheetId="11" hidden="1">#REF!</definedName>
    <definedName name="fkf" localSheetId="12" hidden="1">#REF!</definedName>
    <definedName name="fkf" localSheetId="13" hidden="1">#REF!</definedName>
    <definedName name="fkf" localSheetId="14" hidden="1">#REF!</definedName>
    <definedName name="fkf" localSheetId="15" hidden="1">#REF!</definedName>
    <definedName name="fkf" localSheetId="16" hidden="1">#REF!</definedName>
    <definedName name="fkf" localSheetId="5" hidden="1">#REF!</definedName>
    <definedName name="fkf" localSheetId="3" hidden="1">#REF!</definedName>
    <definedName name="fkf" localSheetId="24" hidden="1">#REF!</definedName>
    <definedName name="fkf" localSheetId="23" hidden="1">#REF!</definedName>
    <definedName name="fkf" hidden="1">#REF!</definedName>
    <definedName name="FOR" localSheetId="5" hidden="1">{#N/A,#N/A,FALSE,"CCTV"}</definedName>
    <definedName name="FOR" localSheetId="3" hidden="1">{#N/A,#N/A,FALSE,"CCTV"}</definedName>
    <definedName name="FOR" localSheetId="24" hidden="1">{#N/A,#N/A,FALSE,"CCTV"}</definedName>
    <definedName name="FOR" localSheetId="4" hidden="1">{#N/A,#N/A,FALSE,"CCTV"}</definedName>
    <definedName name="FOR" localSheetId="0" hidden="1">{#N/A,#N/A,FALSE,"CCTV"}</definedName>
    <definedName name="FOR" localSheetId="23" hidden="1">{#N/A,#N/A,FALSE,"CCTV"}</definedName>
    <definedName name="FOR" hidden="1">{#N/A,#N/A,FALSE,"CCTV"}</definedName>
    <definedName name="FORMAT" localSheetId="5" hidden="1">{#N/A,#N/A,FALSE,"CCTV"}</definedName>
    <definedName name="FORMAT" localSheetId="3" hidden="1">{#N/A,#N/A,FALSE,"CCTV"}</definedName>
    <definedName name="FORMAT" localSheetId="24" hidden="1">{#N/A,#N/A,FALSE,"CCTV"}</definedName>
    <definedName name="FORMAT" localSheetId="4" hidden="1">{#N/A,#N/A,FALSE,"CCTV"}</definedName>
    <definedName name="FORMAT" localSheetId="0" hidden="1">{#N/A,#N/A,FALSE,"CCTV"}</definedName>
    <definedName name="FORMAT" localSheetId="23" hidden="1">{#N/A,#N/A,FALSE,"CCTV"}</definedName>
    <definedName name="FORMAT" hidden="1">{#N/A,#N/A,FALSE,"CCTV"}</definedName>
    <definedName name="FSAFSAFSA" localSheetId="5" hidden="1">{#N/A,#N/A,FALSE,"운반시간"}</definedName>
    <definedName name="FSAFSAFSA" localSheetId="3" hidden="1">{#N/A,#N/A,FALSE,"운반시간"}</definedName>
    <definedName name="FSAFSAFSA" localSheetId="24" hidden="1">{#N/A,#N/A,FALSE,"운반시간"}</definedName>
    <definedName name="FSAFSAFSA" localSheetId="4" hidden="1">{#N/A,#N/A,FALSE,"운반시간"}</definedName>
    <definedName name="FSAFSAFSA" localSheetId="0" hidden="1">{#N/A,#N/A,FALSE,"운반시간"}</definedName>
    <definedName name="FSAFSAFSA" localSheetId="23" hidden="1">{#N/A,#N/A,FALSE,"운반시간"}</definedName>
    <definedName name="FSAFSAFSA" hidden="1">{#N/A,#N/A,FALSE,"운반시간"}</definedName>
    <definedName name="fsda" localSheetId="5" hidden="1">{#N/A,#N/A,TRUE,"Basic";#N/A,#N/A,TRUE,"EXT-TABLE";#N/A,#N/A,TRUE,"STEEL";#N/A,#N/A,TRUE,"INT-Table";#N/A,#N/A,TRUE,"STEEL";#N/A,#N/A,TRUE,"Door"}</definedName>
    <definedName name="fsda" localSheetId="3" hidden="1">{#N/A,#N/A,TRUE,"Basic";#N/A,#N/A,TRUE,"EXT-TABLE";#N/A,#N/A,TRUE,"STEEL";#N/A,#N/A,TRUE,"INT-Table";#N/A,#N/A,TRUE,"STEEL";#N/A,#N/A,TRUE,"Door"}</definedName>
    <definedName name="fsda" localSheetId="24" hidden="1">{#N/A,#N/A,TRUE,"Basic";#N/A,#N/A,TRUE,"EXT-TABLE";#N/A,#N/A,TRUE,"STEEL";#N/A,#N/A,TRUE,"INT-Table";#N/A,#N/A,TRUE,"STEEL";#N/A,#N/A,TRUE,"Door"}</definedName>
    <definedName name="fsda" localSheetId="4" hidden="1">{#N/A,#N/A,TRUE,"Basic";#N/A,#N/A,TRUE,"EXT-TABLE";#N/A,#N/A,TRUE,"STEEL";#N/A,#N/A,TRUE,"INT-Table";#N/A,#N/A,TRUE,"STEEL";#N/A,#N/A,TRUE,"Door"}</definedName>
    <definedName name="fsda" localSheetId="0" hidden="1">{#N/A,#N/A,TRUE,"Basic";#N/A,#N/A,TRUE,"EXT-TABLE";#N/A,#N/A,TRUE,"STEEL";#N/A,#N/A,TRUE,"INT-Table";#N/A,#N/A,TRUE,"STEEL";#N/A,#N/A,TRUE,"Door"}</definedName>
    <definedName name="fsda" localSheetId="23" hidden="1">{#N/A,#N/A,TRUE,"Basic";#N/A,#N/A,TRUE,"EXT-TABLE";#N/A,#N/A,TRUE,"STEEL";#N/A,#N/A,TRUE,"INT-Table";#N/A,#N/A,TRUE,"STEEL";#N/A,#N/A,TRUE,"Door"}</definedName>
    <definedName name="fsda" hidden="1">{#N/A,#N/A,TRUE,"Basic";#N/A,#N/A,TRUE,"EXT-TABLE";#N/A,#N/A,TRUE,"STEEL";#N/A,#N/A,TRUE,"INT-Table";#N/A,#N/A,TRUE,"STEEL";#N/A,#N/A,TRUE,"Door"}</definedName>
    <definedName name="fsda_1" localSheetId="5" hidden="1">{#N/A,#N/A,TRUE,"Basic";#N/A,#N/A,TRUE,"EXT-TABLE";#N/A,#N/A,TRUE,"STEEL";#N/A,#N/A,TRUE,"INT-Table";#N/A,#N/A,TRUE,"STEEL";#N/A,#N/A,TRUE,"Door"}</definedName>
    <definedName name="fsda_1" localSheetId="3" hidden="1">{#N/A,#N/A,TRUE,"Basic";#N/A,#N/A,TRUE,"EXT-TABLE";#N/A,#N/A,TRUE,"STEEL";#N/A,#N/A,TRUE,"INT-Table";#N/A,#N/A,TRUE,"STEEL";#N/A,#N/A,TRUE,"Door"}</definedName>
    <definedName name="fsda_1" localSheetId="24" hidden="1">{#N/A,#N/A,TRUE,"Basic";#N/A,#N/A,TRUE,"EXT-TABLE";#N/A,#N/A,TRUE,"STEEL";#N/A,#N/A,TRUE,"INT-Table";#N/A,#N/A,TRUE,"STEEL";#N/A,#N/A,TRUE,"Door"}</definedName>
    <definedName name="fsda_1" localSheetId="4" hidden="1">{#N/A,#N/A,TRUE,"Basic";#N/A,#N/A,TRUE,"EXT-TABLE";#N/A,#N/A,TRUE,"STEEL";#N/A,#N/A,TRUE,"INT-Table";#N/A,#N/A,TRUE,"STEEL";#N/A,#N/A,TRUE,"Door"}</definedName>
    <definedName name="fsda_1" localSheetId="0" hidden="1">{#N/A,#N/A,TRUE,"Basic";#N/A,#N/A,TRUE,"EXT-TABLE";#N/A,#N/A,TRUE,"STEEL";#N/A,#N/A,TRUE,"INT-Table";#N/A,#N/A,TRUE,"STEEL";#N/A,#N/A,TRUE,"Door"}</definedName>
    <definedName name="fsda_1" localSheetId="23" hidden="1">{#N/A,#N/A,TRUE,"Basic";#N/A,#N/A,TRUE,"EXT-TABLE";#N/A,#N/A,TRUE,"STEEL";#N/A,#N/A,TRUE,"INT-Table";#N/A,#N/A,TRUE,"STEEL";#N/A,#N/A,TRUE,"Door"}</definedName>
    <definedName name="fsda_1" hidden="1">{#N/A,#N/A,TRUE,"Basic";#N/A,#N/A,TRUE,"EXT-TABLE";#N/A,#N/A,TRUE,"STEEL";#N/A,#N/A,TRUE,"INT-Table";#N/A,#N/A,TRUE,"STEEL";#N/A,#N/A,TRUE,"Door"}</definedName>
    <definedName name="fsda_1_1" localSheetId="5" hidden="1">{#N/A,#N/A,TRUE,"Basic";#N/A,#N/A,TRUE,"EXT-TABLE";#N/A,#N/A,TRUE,"STEEL";#N/A,#N/A,TRUE,"INT-Table";#N/A,#N/A,TRUE,"STEEL";#N/A,#N/A,TRUE,"Door"}</definedName>
    <definedName name="fsda_1_1" localSheetId="3" hidden="1">{#N/A,#N/A,TRUE,"Basic";#N/A,#N/A,TRUE,"EXT-TABLE";#N/A,#N/A,TRUE,"STEEL";#N/A,#N/A,TRUE,"INT-Table";#N/A,#N/A,TRUE,"STEEL";#N/A,#N/A,TRUE,"Door"}</definedName>
    <definedName name="fsda_1_1" localSheetId="24" hidden="1">{#N/A,#N/A,TRUE,"Basic";#N/A,#N/A,TRUE,"EXT-TABLE";#N/A,#N/A,TRUE,"STEEL";#N/A,#N/A,TRUE,"INT-Table";#N/A,#N/A,TRUE,"STEEL";#N/A,#N/A,TRUE,"Door"}</definedName>
    <definedName name="fsda_1_1" localSheetId="4" hidden="1">{#N/A,#N/A,TRUE,"Basic";#N/A,#N/A,TRUE,"EXT-TABLE";#N/A,#N/A,TRUE,"STEEL";#N/A,#N/A,TRUE,"INT-Table";#N/A,#N/A,TRUE,"STEEL";#N/A,#N/A,TRUE,"Door"}</definedName>
    <definedName name="fsda_1_1" localSheetId="0" hidden="1">{#N/A,#N/A,TRUE,"Basic";#N/A,#N/A,TRUE,"EXT-TABLE";#N/A,#N/A,TRUE,"STEEL";#N/A,#N/A,TRUE,"INT-Table";#N/A,#N/A,TRUE,"STEEL";#N/A,#N/A,TRUE,"Door"}</definedName>
    <definedName name="fsda_1_1" localSheetId="23" hidden="1">{#N/A,#N/A,TRUE,"Basic";#N/A,#N/A,TRUE,"EXT-TABLE";#N/A,#N/A,TRUE,"STEEL";#N/A,#N/A,TRUE,"INT-Table";#N/A,#N/A,TRUE,"STEEL";#N/A,#N/A,TRUE,"Door"}</definedName>
    <definedName name="fsda_1_1" hidden="1">{#N/A,#N/A,TRUE,"Basic";#N/A,#N/A,TRUE,"EXT-TABLE";#N/A,#N/A,TRUE,"STEEL";#N/A,#N/A,TRUE,"INT-Table";#N/A,#N/A,TRUE,"STEEL";#N/A,#N/A,TRUE,"Door"}</definedName>
    <definedName name="fsda_1_2" localSheetId="5" hidden="1">{#N/A,#N/A,TRUE,"Basic";#N/A,#N/A,TRUE,"EXT-TABLE";#N/A,#N/A,TRUE,"STEEL";#N/A,#N/A,TRUE,"INT-Table";#N/A,#N/A,TRUE,"STEEL";#N/A,#N/A,TRUE,"Door"}</definedName>
    <definedName name="fsda_1_2" localSheetId="3" hidden="1">{#N/A,#N/A,TRUE,"Basic";#N/A,#N/A,TRUE,"EXT-TABLE";#N/A,#N/A,TRUE,"STEEL";#N/A,#N/A,TRUE,"INT-Table";#N/A,#N/A,TRUE,"STEEL";#N/A,#N/A,TRUE,"Door"}</definedName>
    <definedName name="fsda_1_2" localSheetId="24" hidden="1">{#N/A,#N/A,TRUE,"Basic";#N/A,#N/A,TRUE,"EXT-TABLE";#N/A,#N/A,TRUE,"STEEL";#N/A,#N/A,TRUE,"INT-Table";#N/A,#N/A,TRUE,"STEEL";#N/A,#N/A,TRUE,"Door"}</definedName>
    <definedName name="fsda_1_2" localSheetId="4" hidden="1">{#N/A,#N/A,TRUE,"Basic";#N/A,#N/A,TRUE,"EXT-TABLE";#N/A,#N/A,TRUE,"STEEL";#N/A,#N/A,TRUE,"INT-Table";#N/A,#N/A,TRUE,"STEEL";#N/A,#N/A,TRUE,"Door"}</definedName>
    <definedName name="fsda_1_2" localSheetId="0" hidden="1">{#N/A,#N/A,TRUE,"Basic";#N/A,#N/A,TRUE,"EXT-TABLE";#N/A,#N/A,TRUE,"STEEL";#N/A,#N/A,TRUE,"INT-Table";#N/A,#N/A,TRUE,"STEEL";#N/A,#N/A,TRUE,"Door"}</definedName>
    <definedName name="fsda_1_2" localSheetId="23" hidden="1">{#N/A,#N/A,TRUE,"Basic";#N/A,#N/A,TRUE,"EXT-TABLE";#N/A,#N/A,TRUE,"STEEL";#N/A,#N/A,TRUE,"INT-Table";#N/A,#N/A,TRUE,"STEEL";#N/A,#N/A,TRUE,"Door"}</definedName>
    <definedName name="fsda_1_2" hidden="1">{#N/A,#N/A,TRUE,"Basic";#N/A,#N/A,TRUE,"EXT-TABLE";#N/A,#N/A,TRUE,"STEEL";#N/A,#N/A,TRUE,"INT-Table";#N/A,#N/A,TRUE,"STEEL";#N/A,#N/A,TRUE,"Door"}</definedName>
    <definedName name="fsda_2" localSheetId="5" hidden="1">{#N/A,#N/A,TRUE,"Basic";#N/A,#N/A,TRUE,"EXT-TABLE";#N/A,#N/A,TRUE,"STEEL";#N/A,#N/A,TRUE,"INT-Table";#N/A,#N/A,TRUE,"STEEL";#N/A,#N/A,TRUE,"Door"}</definedName>
    <definedName name="fsda_2" localSheetId="3" hidden="1">{#N/A,#N/A,TRUE,"Basic";#N/A,#N/A,TRUE,"EXT-TABLE";#N/A,#N/A,TRUE,"STEEL";#N/A,#N/A,TRUE,"INT-Table";#N/A,#N/A,TRUE,"STEEL";#N/A,#N/A,TRUE,"Door"}</definedName>
    <definedName name="fsda_2" localSheetId="24" hidden="1">{#N/A,#N/A,TRUE,"Basic";#N/A,#N/A,TRUE,"EXT-TABLE";#N/A,#N/A,TRUE,"STEEL";#N/A,#N/A,TRUE,"INT-Table";#N/A,#N/A,TRUE,"STEEL";#N/A,#N/A,TRUE,"Door"}</definedName>
    <definedName name="fsda_2" localSheetId="4" hidden="1">{#N/A,#N/A,TRUE,"Basic";#N/A,#N/A,TRUE,"EXT-TABLE";#N/A,#N/A,TRUE,"STEEL";#N/A,#N/A,TRUE,"INT-Table";#N/A,#N/A,TRUE,"STEEL";#N/A,#N/A,TRUE,"Door"}</definedName>
    <definedName name="fsda_2" localSheetId="0" hidden="1">{#N/A,#N/A,TRUE,"Basic";#N/A,#N/A,TRUE,"EXT-TABLE";#N/A,#N/A,TRUE,"STEEL";#N/A,#N/A,TRUE,"INT-Table";#N/A,#N/A,TRUE,"STEEL";#N/A,#N/A,TRUE,"Door"}</definedName>
    <definedName name="fsda_2" localSheetId="23" hidden="1">{#N/A,#N/A,TRUE,"Basic";#N/A,#N/A,TRUE,"EXT-TABLE";#N/A,#N/A,TRUE,"STEEL";#N/A,#N/A,TRUE,"INT-Table";#N/A,#N/A,TRUE,"STEEL";#N/A,#N/A,TRUE,"Door"}</definedName>
    <definedName name="fsda_2" hidden="1">{#N/A,#N/A,TRUE,"Basic";#N/A,#N/A,TRUE,"EXT-TABLE";#N/A,#N/A,TRUE,"STEEL";#N/A,#N/A,TRUE,"INT-Table";#N/A,#N/A,TRUE,"STEEL";#N/A,#N/A,TRUE,"Door"}</definedName>
    <definedName name="fsda_2_1" localSheetId="5" hidden="1">{#N/A,#N/A,TRUE,"Basic";#N/A,#N/A,TRUE,"EXT-TABLE";#N/A,#N/A,TRUE,"STEEL";#N/A,#N/A,TRUE,"INT-Table";#N/A,#N/A,TRUE,"STEEL";#N/A,#N/A,TRUE,"Door"}</definedName>
    <definedName name="fsda_2_1" localSheetId="3" hidden="1">{#N/A,#N/A,TRUE,"Basic";#N/A,#N/A,TRUE,"EXT-TABLE";#N/A,#N/A,TRUE,"STEEL";#N/A,#N/A,TRUE,"INT-Table";#N/A,#N/A,TRUE,"STEEL";#N/A,#N/A,TRUE,"Door"}</definedName>
    <definedName name="fsda_2_1" localSheetId="24" hidden="1">{#N/A,#N/A,TRUE,"Basic";#N/A,#N/A,TRUE,"EXT-TABLE";#N/A,#N/A,TRUE,"STEEL";#N/A,#N/A,TRUE,"INT-Table";#N/A,#N/A,TRUE,"STEEL";#N/A,#N/A,TRUE,"Door"}</definedName>
    <definedName name="fsda_2_1" localSheetId="4" hidden="1">{#N/A,#N/A,TRUE,"Basic";#N/A,#N/A,TRUE,"EXT-TABLE";#N/A,#N/A,TRUE,"STEEL";#N/A,#N/A,TRUE,"INT-Table";#N/A,#N/A,TRUE,"STEEL";#N/A,#N/A,TRUE,"Door"}</definedName>
    <definedName name="fsda_2_1" localSheetId="0" hidden="1">{#N/A,#N/A,TRUE,"Basic";#N/A,#N/A,TRUE,"EXT-TABLE";#N/A,#N/A,TRUE,"STEEL";#N/A,#N/A,TRUE,"INT-Table";#N/A,#N/A,TRUE,"STEEL";#N/A,#N/A,TRUE,"Door"}</definedName>
    <definedName name="fsda_2_1" localSheetId="23" hidden="1">{#N/A,#N/A,TRUE,"Basic";#N/A,#N/A,TRUE,"EXT-TABLE";#N/A,#N/A,TRUE,"STEEL";#N/A,#N/A,TRUE,"INT-Table";#N/A,#N/A,TRUE,"STEEL";#N/A,#N/A,TRUE,"Door"}</definedName>
    <definedName name="fsda_2_1" hidden="1">{#N/A,#N/A,TRUE,"Basic";#N/A,#N/A,TRUE,"EXT-TABLE";#N/A,#N/A,TRUE,"STEEL";#N/A,#N/A,TRUE,"INT-Table";#N/A,#N/A,TRUE,"STEEL";#N/A,#N/A,TRUE,"Door"}</definedName>
    <definedName name="fsda_2_2" localSheetId="5" hidden="1">{#N/A,#N/A,TRUE,"Basic";#N/A,#N/A,TRUE,"EXT-TABLE";#N/A,#N/A,TRUE,"STEEL";#N/A,#N/A,TRUE,"INT-Table";#N/A,#N/A,TRUE,"STEEL";#N/A,#N/A,TRUE,"Door"}</definedName>
    <definedName name="fsda_2_2" localSheetId="3" hidden="1">{#N/A,#N/A,TRUE,"Basic";#N/A,#N/A,TRUE,"EXT-TABLE";#N/A,#N/A,TRUE,"STEEL";#N/A,#N/A,TRUE,"INT-Table";#N/A,#N/A,TRUE,"STEEL";#N/A,#N/A,TRUE,"Door"}</definedName>
    <definedName name="fsda_2_2" localSheetId="24" hidden="1">{#N/A,#N/A,TRUE,"Basic";#N/A,#N/A,TRUE,"EXT-TABLE";#N/A,#N/A,TRUE,"STEEL";#N/A,#N/A,TRUE,"INT-Table";#N/A,#N/A,TRUE,"STEEL";#N/A,#N/A,TRUE,"Door"}</definedName>
    <definedName name="fsda_2_2" localSheetId="4" hidden="1">{#N/A,#N/A,TRUE,"Basic";#N/A,#N/A,TRUE,"EXT-TABLE";#N/A,#N/A,TRUE,"STEEL";#N/A,#N/A,TRUE,"INT-Table";#N/A,#N/A,TRUE,"STEEL";#N/A,#N/A,TRUE,"Door"}</definedName>
    <definedName name="fsda_2_2" localSheetId="0" hidden="1">{#N/A,#N/A,TRUE,"Basic";#N/A,#N/A,TRUE,"EXT-TABLE";#N/A,#N/A,TRUE,"STEEL";#N/A,#N/A,TRUE,"INT-Table";#N/A,#N/A,TRUE,"STEEL";#N/A,#N/A,TRUE,"Door"}</definedName>
    <definedName name="fsda_2_2" localSheetId="23" hidden="1">{#N/A,#N/A,TRUE,"Basic";#N/A,#N/A,TRUE,"EXT-TABLE";#N/A,#N/A,TRUE,"STEEL";#N/A,#N/A,TRUE,"INT-Table";#N/A,#N/A,TRUE,"STEEL";#N/A,#N/A,TRUE,"Door"}</definedName>
    <definedName name="fsda_2_2" hidden="1">{#N/A,#N/A,TRUE,"Basic";#N/A,#N/A,TRUE,"EXT-TABLE";#N/A,#N/A,TRUE,"STEEL";#N/A,#N/A,TRUE,"INT-Table";#N/A,#N/A,TRUE,"STEEL";#N/A,#N/A,TRUE,"Door"}</definedName>
    <definedName name="fsda_3" localSheetId="5" hidden="1">{#N/A,#N/A,TRUE,"Basic";#N/A,#N/A,TRUE,"EXT-TABLE";#N/A,#N/A,TRUE,"STEEL";#N/A,#N/A,TRUE,"INT-Table";#N/A,#N/A,TRUE,"STEEL";#N/A,#N/A,TRUE,"Door"}</definedName>
    <definedName name="fsda_3" localSheetId="3" hidden="1">{#N/A,#N/A,TRUE,"Basic";#N/A,#N/A,TRUE,"EXT-TABLE";#N/A,#N/A,TRUE,"STEEL";#N/A,#N/A,TRUE,"INT-Table";#N/A,#N/A,TRUE,"STEEL";#N/A,#N/A,TRUE,"Door"}</definedName>
    <definedName name="fsda_3" localSheetId="24" hidden="1">{#N/A,#N/A,TRUE,"Basic";#N/A,#N/A,TRUE,"EXT-TABLE";#N/A,#N/A,TRUE,"STEEL";#N/A,#N/A,TRUE,"INT-Table";#N/A,#N/A,TRUE,"STEEL";#N/A,#N/A,TRUE,"Door"}</definedName>
    <definedName name="fsda_3" localSheetId="4" hidden="1">{#N/A,#N/A,TRUE,"Basic";#N/A,#N/A,TRUE,"EXT-TABLE";#N/A,#N/A,TRUE,"STEEL";#N/A,#N/A,TRUE,"INT-Table";#N/A,#N/A,TRUE,"STEEL";#N/A,#N/A,TRUE,"Door"}</definedName>
    <definedName name="fsda_3" localSheetId="0" hidden="1">{#N/A,#N/A,TRUE,"Basic";#N/A,#N/A,TRUE,"EXT-TABLE";#N/A,#N/A,TRUE,"STEEL";#N/A,#N/A,TRUE,"INT-Table";#N/A,#N/A,TRUE,"STEEL";#N/A,#N/A,TRUE,"Door"}</definedName>
    <definedName name="fsda_3" localSheetId="23" hidden="1">{#N/A,#N/A,TRUE,"Basic";#N/A,#N/A,TRUE,"EXT-TABLE";#N/A,#N/A,TRUE,"STEEL";#N/A,#N/A,TRUE,"INT-Table";#N/A,#N/A,TRUE,"STEEL";#N/A,#N/A,TRUE,"Door"}</definedName>
    <definedName name="fsda_3" hidden="1">{#N/A,#N/A,TRUE,"Basic";#N/A,#N/A,TRUE,"EXT-TABLE";#N/A,#N/A,TRUE,"STEEL";#N/A,#N/A,TRUE,"INT-Table";#N/A,#N/A,TRUE,"STEEL";#N/A,#N/A,TRUE,"Door"}</definedName>
    <definedName name="fsda_3_1" localSheetId="5" hidden="1">{#N/A,#N/A,TRUE,"Basic";#N/A,#N/A,TRUE,"EXT-TABLE";#N/A,#N/A,TRUE,"STEEL";#N/A,#N/A,TRUE,"INT-Table";#N/A,#N/A,TRUE,"STEEL";#N/A,#N/A,TRUE,"Door"}</definedName>
    <definedName name="fsda_3_1" localSheetId="3" hidden="1">{#N/A,#N/A,TRUE,"Basic";#N/A,#N/A,TRUE,"EXT-TABLE";#N/A,#N/A,TRUE,"STEEL";#N/A,#N/A,TRUE,"INT-Table";#N/A,#N/A,TRUE,"STEEL";#N/A,#N/A,TRUE,"Door"}</definedName>
    <definedName name="fsda_3_1" localSheetId="24" hidden="1">{#N/A,#N/A,TRUE,"Basic";#N/A,#N/A,TRUE,"EXT-TABLE";#N/A,#N/A,TRUE,"STEEL";#N/A,#N/A,TRUE,"INT-Table";#N/A,#N/A,TRUE,"STEEL";#N/A,#N/A,TRUE,"Door"}</definedName>
    <definedName name="fsda_3_1" localSheetId="4" hidden="1">{#N/A,#N/A,TRUE,"Basic";#N/A,#N/A,TRUE,"EXT-TABLE";#N/A,#N/A,TRUE,"STEEL";#N/A,#N/A,TRUE,"INT-Table";#N/A,#N/A,TRUE,"STEEL";#N/A,#N/A,TRUE,"Door"}</definedName>
    <definedName name="fsda_3_1" localSheetId="0" hidden="1">{#N/A,#N/A,TRUE,"Basic";#N/A,#N/A,TRUE,"EXT-TABLE";#N/A,#N/A,TRUE,"STEEL";#N/A,#N/A,TRUE,"INT-Table";#N/A,#N/A,TRUE,"STEEL";#N/A,#N/A,TRUE,"Door"}</definedName>
    <definedName name="fsda_3_1" localSheetId="23" hidden="1">{#N/A,#N/A,TRUE,"Basic";#N/A,#N/A,TRUE,"EXT-TABLE";#N/A,#N/A,TRUE,"STEEL";#N/A,#N/A,TRUE,"INT-Table";#N/A,#N/A,TRUE,"STEEL";#N/A,#N/A,TRUE,"Door"}</definedName>
    <definedName name="fsda_3_1" hidden="1">{#N/A,#N/A,TRUE,"Basic";#N/A,#N/A,TRUE,"EXT-TABLE";#N/A,#N/A,TRUE,"STEEL";#N/A,#N/A,TRUE,"INT-Table";#N/A,#N/A,TRUE,"STEEL";#N/A,#N/A,TRUE,"Door"}</definedName>
    <definedName name="fsda_3_2" localSheetId="5" hidden="1">{#N/A,#N/A,TRUE,"Basic";#N/A,#N/A,TRUE,"EXT-TABLE";#N/A,#N/A,TRUE,"STEEL";#N/A,#N/A,TRUE,"INT-Table";#N/A,#N/A,TRUE,"STEEL";#N/A,#N/A,TRUE,"Door"}</definedName>
    <definedName name="fsda_3_2" localSheetId="3" hidden="1">{#N/A,#N/A,TRUE,"Basic";#N/A,#N/A,TRUE,"EXT-TABLE";#N/A,#N/A,TRUE,"STEEL";#N/A,#N/A,TRUE,"INT-Table";#N/A,#N/A,TRUE,"STEEL";#N/A,#N/A,TRUE,"Door"}</definedName>
    <definedName name="fsda_3_2" localSheetId="24" hidden="1">{#N/A,#N/A,TRUE,"Basic";#N/A,#N/A,TRUE,"EXT-TABLE";#N/A,#N/A,TRUE,"STEEL";#N/A,#N/A,TRUE,"INT-Table";#N/A,#N/A,TRUE,"STEEL";#N/A,#N/A,TRUE,"Door"}</definedName>
    <definedName name="fsda_3_2" localSheetId="4" hidden="1">{#N/A,#N/A,TRUE,"Basic";#N/A,#N/A,TRUE,"EXT-TABLE";#N/A,#N/A,TRUE,"STEEL";#N/A,#N/A,TRUE,"INT-Table";#N/A,#N/A,TRUE,"STEEL";#N/A,#N/A,TRUE,"Door"}</definedName>
    <definedName name="fsda_3_2" localSheetId="0" hidden="1">{#N/A,#N/A,TRUE,"Basic";#N/A,#N/A,TRUE,"EXT-TABLE";#N/A,#N/A,TRUE,"STEEL";#N/A,#N/A,TRUE,"INT-Table";#N/A,#N/A,TRUE,"STEEL";#N/A,#N/A,TRUE,"Door"}</definedName>
    <definedName name="fsda_3_2" localSheetId="23" hidden="1">{#N/A,#N/A,TRUE,"Basic";#N/A,#N/A,TRUE,"EXT-TABLE";#N/A,#N/A,TRUE,"STEEL";#N/A,#N/A,TRUE,"INT-Table";#N/A,#N/A,TRUE,"STEEL";#N/A,#N/A,TRUE,"Door"}</definedName>
    <definedName name="fsda_3_2" hidden="1">{#N/A,#N/A,TRUE,"Basic";#N/A,#N/A,TRUE,"EXT-TABLE";#N/A,#N/A,TRUE,"STEEL";#N/A,#N/A,TRUE,"INT-Table";#N/A,#N/A,TRUE,"STEEL";#N/A,#N/A,TRUE,"Door"}</definedName>
    <definedName name="fsda_4" localSheetId="5" hidden="1">{#N/A,#N/A,TRUE,"Basic";#N/A,#N/A,TRUE,"EXT-TABLE";#N/A,#N/A,TRUE,"STEEL";#N/A,#N/A,TRUE,"INT-Table";#N/A,#N/A,TRUE,"STEEL";#N/A,#N/A,TRUE,"Door"}</definedName>
    <definedName name="fsda_4" localSheetId="3" hidden="1">{#N/A,#N/A,TRUE,"Basic";#N/A,#N/A,TRUE,"EXT-TABLE";#N/A,#N/A,TRUE,"STEEL";#N/A,#N/A,TRUE,"INT-Table";#N/A,#N/A,TRUE,"STEEL";#N/A,#N/A,TRUE,"Door"}</definedName>
    <definedName name="fsda_4" localSheetId="24" hidden="1">{#N/A,#N/A,TRUE,"Basic";#N/A,#N/A,TRUE,"EXT-TABLE";#N/A,#N/A,TRUE,"STEEL";#N/A,#N/A,TRUE,"INT-Table";#N/A,#N/A,TRUE,"STEEL";#N/A,#N/A,TRUE,"Door"}</definedName>
    <definedName name="fsda_4" localSheetId="4" hidden="1">{#N/A,#N/A,TRUE,"Basic";#N/A,#N/A,TRUE,"EXT-TABLE";#N/A,#N/A,TRUE,"STEEL";#N/A,#N/A,TRUE,"INT-Table";#N/A,#N/A,TRUE,"STEEL";#N/A,#N/A,TRUE,"Door"}</definedName>
    <definedName name="fsda_4" localSheetId="0" hidden="1">{#N/A,#N/A,TRUE,"Basic";#N/A,#N/A,TRUE,"EXT-TABLE";#N/A,#N/A,TRUE,"STEEL";#N/A,#N/A,TRUE,"INT-Table";#N/A,#N/A,TRUE,"STEEL";#N/A,#N/A,TRUE,"Door"}</definedName>
    <definedName name="fsda_4" localSheetId="23" hidden="1">{#N/A,#N/A,TRUE,"Basic";#N/A,#N/A,TRUE,"EXT-TABLE";#N/A,#N/A,TRUE,"STEEL";#N/A,#N/A,TRUE,"INT-Table";#N/A,#N/A,TRUE,"STEEL";#N/A,#N/A,TRUE,"Door"}</definedName>
    <definedName name="fsda_4" hidden="1">{#N/A,#N/A,TRUE,"Basic";#N/A,#N/A,TRUE,"EXT-TABLE";#N/A,#N/A,TRUE,"STEEL";#N/A,#N/A,TRUE,"INT-Table";#N/A,#N/A,TRUE,"STEEL";#N/A,#N/A,TRUE,"Door"}</definedName>
    <definedName name="fsda_4_1" localSheetId="5" hidden="1">{#N/A,#N/A,TRUE,"Basic";#N/A,#N/A,TRUE,"EXT-TABLE";#N/A,#N/A,TRUE,"STEEL";#N/A,#N/A,TRUE,"INT-Table";#N/A,#N/A,TRUE,"STEEL";#N/A,#N/A,TRUE,"Door"}</definedName>
    <definedName name="fsda_4_1" localSheetId="3" hidden="1">{#N/A,#N/A,TRUE,"Basic";#N/A,#N/A,TRUE,"EXT-TABLE";#N/A,#N/A,TRUE,"STEEL";#N/A,#N/A,TRUE,"INT-Table";#N/A,#N/A,TRUE,"STEEL";#N/A,#N/A,TRUE,"Door"}</definedName>
    <definedName name="fsda_4_1" localSheetId="24" hidden="1">{#N/A,#N/A,TRUE,"Basic";#N/A,#N/A,TRUE,"EXT-TABLE";#N/A,#N/A,TRUE,"STEEL";#N/A,#N/A,TRUE,"INT-Table";#N/A,#N/A,TRUE,"STEEL";#N/A,#N/A,TRUE,"Door"}</definedName>
    <definedName name="fsda_4_1" localSheetId="4" hidden="1">{#N/A,#N/A,TRUE,"Basic";#N/A,#N/A,TRUE,"EXT-TABLE";#N/A,#N/A,TRUE,"STEEL";#N/A,#N/A,TRUE,"INT-Table";#N/A,#N/A,TRUE,"STEEL";#N/A,#N/A,TRUE,"Door"}</definedName>
    <definedName name="fsda_4_1" localSheetId="0" hidden="1">{#N/A,#N/A,TRUE,"Basic";#N/A,#N/A,TRUE,"EXT-TABLE";#N/A,#N/A,TRUE,"STEEL";#N/A,#N/A,TRUE,"INT-Table";#N/A,#N/A,TRUE,"STEEL";#N/A,#N/A,TRUE,"Door"}</definedName>
    <definedName name="fsda_4_1" localSheetId="23" hidden="1">{#N/A,#N/A,TRUE,"Basic";#N/A,#N/A,TRUE,"EXT-TABLE";#N/A,#N/A,TRUE,"STEEL";#N/A,#N/A,TRUE,"INT-Table";#N/A,#N/A,TRUE,"STEEL";#N/A,#N/A,TRUE,"Door"}</definedName>
    <definedName name="fsda_4_1" hidden="1">{#N/A,#N/A,TRUE,"Basic";#N/A,#N/A,TRUE,"EXT-TABLE";#N/A,#N/A,TRUE,"STEEL";#N/A,#N/A,TRUE,"INT-Table";#N/A,#N/A,TRUE,"STEEL";#N/A,#N/A,TRUE,"Door"}</definedName>
    <definedName name="fsda_4_2" localSheetId="5" hidden="1">{#N/A,#N/A,TRUE,"Basic";#N/A,#N/A,TRUE,"EXT-TABLE";#N/A,#N/A,TRUE,"STEEL";#N/A,#N/A,TRUE,"INT-Table";#N/A,#N/A,TRUE,"STEEL";#N/A,#N/A,TRUE,"Door"}</definedName>
    <definedName name="fsda_4_2" localSheetId="3" hidden="1">{#N/A,#N/A,TRUE,"Basic";#N/A,#N/A,TRUE,"EXT-TABLE";#N/A,#N/A,TRUE,"STEEL";#N/A,#N/A,TRUE,"INT-Table";#N/A,#N/A,TRUE,"STEEL";#N/A,#N/A,TRUE,"Door"}</definedName>
    <definedName name="fsda_4_2" localSheetId="24" hidden="1">{#N/A,#N/A,TRUE,"Basic";#N/A,#N/A,TRUE,"EXT-TABLE";#N/A,#N/A,TRUE,"STEEL";#N/A,#N/A,TRUE,"INT-Table";#N/A,#N/A,TRUE,"STEEL";#N/A,#N/A,TRUE,"Door"}</definedName>
    <definedName name="fsda_4_2" localSheetId="4" hidden="1">{#N/A,#N/A,TRUE,"Basic";#N/A,#N/A,TRUE,"EXT-TABLE";#N/A,#N/A,TRUE,"STEEL";#N/A,#N/A,TRUE,"INT-Table";#N/A,#N/A,TRUE,"STEEL";#N/A,#N/A,TRUE,"Door"}</definedName>
    <definedName name="fsda_4_2" localSheetId="0" hidden="1">{#N/A,#N/A,TRUE,"Basic";#N/A,#N/A,TRUE,"EXT-TABLE";#N/A,#N/A,TRUE,"STEEL";#N/A,#N/A,TRUE,"INT-Table";#N/A,#N/A,TRUE,"STEEL";#N/A,#N/A,TRUE,"Door"}</definedName>
    <definedName name="fsda_4_2" localSheetId="23" hidden="1">{#N/A,#N/A,TRUE,"Basic";#N/A,#N/A,TRUE,"EXT-TABLE";#N/A,#N/A,TRUE,"STEEL";#N/A,#N/A,TRUE,"INT-Table";#N/A,#N/A,TRUE,"STEEL";#N/A,#N/A,TRUE,"Door"}</definedName>
    <definedName name="fsda_4_2" hidden="1">{#N/A,#N/A,TRUE,"Basic";#N/A,#N/A,TRUE,"EXT-TABLE";#N/A,#N/A,TRUE,"STEEL";#N/A,#N/A,TRUE,"INT-Table";#N/A,#N/A,TRUE,"STEEL";#N/A,#N/A,TRUE,"Door"}</definedName>
    <definedName name="fsda_5" localSheetId="5" hidden="1">{#N/A,#N/A,TRUE,"Basic";#N/A,#N/A,TRUE,"EXT-TABLE";#N/A,#N/A,TRUE,"STEEL";#N/A,#N/A,TRUE,"INT-Table";#N/A,#N/A,TRUE,"STEEL";#N/A,#N/A,TRUE,"Door"}</definedName>
    <definedName name="fsda_5" localSheetId="3" hidden="1">{#N/A,#N/A,TRUE,"Basic";#N/A,#N/A,TRUE,"EXT-TABLE";#N/A,#N/A,TRUE,"STEEL";#N/A,#N/A,TRUE,"INT-Table";#N/A,#N/A,TRUE,"STEEL";#N/A,#N/A,TRUE,"Door"}</definedName>
    <definedName name="fsda_5" localSheetId="24" hidden="1">{#N/A,#N/A,TRUE,"Basic";#N/A,#N/A,TRUE,"EXT-TABLE";#N/A,#N/A,TRUE,"STEEL";#N/A,#N/A,TRUE,"INT-Table";#N/A,#N/A,TRUE,"STEEL";#N/A,#N/A,TRUE,"Door"}</definedName>
    <definedName name="fsda_5" localSheetId="4" hidden="1">{#N/A,#N/A,TRUE,"Basic";#N/A,#N/A,TRUE,"EXT-TABLE";#N/A,#N/A,TRUE,"STEEL";#N/A,#N/A,TRUE,"INT-Table";#N/A,#N/A,TRUE,"STEEL";#N/A,#N/A,TRUE,"Door"}</definedName>
    <definedName name="fsda_5" localSheetId="0" hidden="1">{#N/A,#N/A,TRUE,"Basic";#N/A,#N/A,TRUE,"EXT-TABLE";#N/A,#N/A,TRUE,"STEEL";#N/A,#N/A,TRUE,"INT-Table";#N/A,#N/A,TRUE,"STEEL";#N/A,#N/A,TRUE,"Door"}</definedName>
    <definedName name="fsda_5" localSheetId="23" hidden="1">{#N/A,#N/A,TRUE,"Basic";#N/A,#N/A,TRUE,"EXT-TABLE";#N/A,#N/A,TRUE,"STEEL";#N/A,#N/A,TRUE,"INT-Table";#N/A,#N/A,TRUE,"STEEL";#N/A,#N/A,TRUE,"Door"}</definedName>
    <definedName name="fsda_5" hidden="1">{#N/A,#N/A,TRUE,"Basic";#N/A,#N/A,TRUE,"EXT-TABLE";#N/A,#N/A,TRUE,"STEEL";#N/A,#N/A,TRUE,"INT-Table";#N/A,#N/A,TRUE,"STEEL";#N/A,#N/A,TRUE,"Door"}</definedName>
    <definedName name="fsda_5_1" localSheetId="5" hidden="1">{#N/A,#N/A,TRUE,"Basic";#N/A,#N/A,TRUE,"EXT-TABLE";#N/A,#N/A,TRUE,"STEEL";#N/A,#N/A,TRUE,"INT-Table";#N/A,#N/A,TRUE,"STEEL";#N/A,#N/A,TRUE,"Door"}</definedName>
    <definedName name="fsda_5_1" localSheetId="3" hidden="1">{#N/A,#N/A,TRUE,"Basic";#N/A,#N/A,TRUE,"EXT-TABLE";#N/A,#N/A,TRUE,"STEEL";#N/A,#N/A,TRUE,"INT-Table";#N/A,#N/A,TRUE,"STEEL";#N/A,#N/A,TRUE,"Door"}</definedName>
    <definedName name="fsda_5_1" localSheetId="24" hidden="1">{#N/A,#N/A,TRUE,"Basic";#N/A,#N/A,TRUE,"EXT-TABLE";#N/A,#N/A,TRUE,"STEEL";#N/A,#N/A,TRUE,"INT-Table";#N/A,#N/A,TRUE,"STEEL";#N/A,#N/A,TRUE,"Door"}</definedName>
    <definedName name="fsda_5_1" localSheetId="4" hidden="1">{#N/A,#N/A,TRUE,"Basic";#N/A,#N/A,TRUE,"EXT-TABLE";#N/A,#N/A,TRUE,"STEEL";#N/A,#N/A,TRUE,"INT-Table";#N/A,#N/A,TRUE,"STEEL";#N/A,#N/A,TRUE,"Door"}</definedName>
    <definedName name="fsda_5_1" localSheetId="0" hidden="1">{#N/A,#N/A,TRUE,"Basic";#N/A,#N/A,TRUE,"EXT-TABLE";#N/A,#N/A,TRUE,"STEEL";#N/A,#N/A,TRUE,"INT-Table";#N/A,#N/A,TRUE,"STEEL";#N/A,#N/A,TRUE,"Door"}</definedName>
    <definedName name="fsda_5_1" localSheetId="23" hidden="1">{#N/A,#N/A,TRUE,"Basic";#N/A,#N/A,TRUE,"EXT-TABLE";#N/A,#N/A,TRUE,"STEEL";#N/A,#N/A,TRUE,"INT-Table";#N/A,#N/A,TRUE,"STEEL";#N/A,#N/A,TRUE,"Door"}</definedName>
    <definedName name="fsda_5_1" hidden="1">{#N/A,#N/A,TRUE,"Basic";#N/A,#N/A,TRUE,"EXT-TABLE";#N/A,#N/A,TRUE,"STEEL";#N/A,#N/A,TRUE,"INT-Table";#N/A,#N/A,TRUE,"STEEL";#N/A,#N/A,TRUE,"Door"}</definedName>
    <definedName name="fsda_5_2" localSheetId="5" hidden="1">{#N/A,#N/A,TRUE,"Basic";#N/A,#N/A,TRUE,"EXT-TABLE";#N/A,#N/A,TRUE,"STEEL";#N/A,#N/A,TRUE,"INT-Table";#N/A,#N/A,TRUE,"STEEL";#N/A,#N/A,TRUE,"Door"}</definedName>
    <definedName name="fsda_5_2" localSheetId="3" hidden="1">{#N/A,#N/A,TRUE,"Basic";#N/A,#N/A,TRUE,"EXT-TABLE";#N/A,#N/A,TRUE,"STEEL";#N/A,#N/A,TRUE,"INT-Table";#N/A,#N/A,TRUE,"STEEL";#N/A,#N/A,TRUE,"Door"}</definedName>
    <definedName name="fsda_5_2" localSheetId="24" hidden="1">{#N/A,#N/A,TRUE,"Basic";#N/A,#N/A,TRUE,"EXT-TABLE";#N/A,#N/A,TRUE,"STEEL";#N/A,#N/A,TRUE,"INT-Table";#N/A,#N/A,TRUE,"STEEL";#N/A,#N/A,TRUE,"Door"}</definedName>
    <definedName name="fsda_5_2" localSheetId="4" hidden="1">{#N/A,#N/A,TRUE,"Basic";#N/A,#N/A,TRUE,"EXT-TABLE";#N/A,#N/A,TRUE,"STEEL";#N/A,#N/A,TRUE,"INT-Table";#N/A,#N/A,TRUE,"STEEL";#N/A,#N/A,TRUE,"Door"}</definedName>
    <definedName name="fsda_5_2" localSheetId="0" hidden="1">{#N/A,#N/A,TRUE,"Basic";#N/A,#N/A,TRUE,"EXT-TABLE";#N/A,#N/A,TRUE,"STEEL";#N/A,#N/A,TRUE,"INT-Table";#N/A,#N/A,TRUE,"STEEL";#N/A,#N/A,TRUE,"Door"}</definedName>
    <definedName name="fsda_5_2" localSheetId="23" hidden="1">{#N/A,#N/A,TRUE,"Basic";#N/A,#N/A,TRUE,"EXT-TABLE";#N/A,#N/A,TRUE,"STEEL";#N/A,#N/A,TRUE,"INT-Table";#N/A,#N/A,TRUE,"STEEL";#N/A,#N/A,TRUE,"Door"}</definedName>
    <definedName name="fsda_5_2" hidden="1">{#N/A,#N/A,TRUE,"Basic";#N/A,#N/A,TRUE,"EXT-TABLE";#N/A,#N/A,TRUE,"STEEL";#N/A,#N/A,TRUE,"INT-Table";#N/A,#N/A,TRUE,"STEEL";#N/A,#N/A,TRUE,"Door"}</definedName>
    <definedName name="fsdaa" localSheetId="5" hidden="1">{#N/A,#N/A,TRUE,"Basic";#N/A,#N/A,TRUE,"EXT-TABLE";#N/A,#N/A,TRUE,"STEEL";#N/A,#N/A,TRUE,"INT-Table";#N/A,#N/A,TRUE,"STEEL";#N/A,#N/A,TRUE,"Door"}</definedName>
    <definedName name="fsdaa" localSheetId="3" hidden="1">{#N/A,#N/A,TRUE,"Basic";#N/A,#N/A,TRUE,"EXT-TABLE";#N/A,#N/A,TRUE,"STEEL";#N/A,#N/A,TRUE,"INT-Table";#N/A,#N/A,TRUE,"STEEL";#N/A,#N/A,TRUE,"Door"}</definedName>
    <definedName name="fsdaa" localSheetId="24" hidden="1">{#N/A,#N/A,TRUE,"Basic";#N/A,#N/A,TRUE,"EXT-TABLE";#N/A,#N/A,TRUE,"STEEL";#N/A,#N/A,TRUE,"INT-Table";#N/A,#N/A,TRUE,"STEEL";#N/A,#N/A,TRUE,"Door"}</definedName>
    <definedName name="fsdaa" localSheetId="4" hidden="1">{#N/A,#N/A,TRUE,"Basic";#N/A,#N/A,TRUE,"EXT-TABLE";#N/A,#N/A,TRUE,"STEEL";#N/A,#N/A,TRUE,"INT-Table";#N/A,#N/A,TRUE,"STEEL";#N/A,#N/A,TRUE,"Door"}</definedName>
    <definedName name="fsdaa" localSheetId="0" hidden="1">{#N/A,#N/A,TRUE,"Basic";#N/A,#N/A,TRUE,"EXT-TABLE";#N/A,#N/A,TRUE,"STEEL";#N/A,#N/A,TRUE,"INT-Table";#N/A,#N/A,TRUE,"STEEL";#N/A,#N/A,TRUE,"Door"}</definedName>
    <definedName name="fsdaa" localSheetId="23" hidden="1">{#N/A,#N/A,TRUE,"Basic";#N/A,#N/A,TRUE,"EXT-TABLE";#N/A,#N/A,TRUE,"STEEL";#N/A,#N/A,TRUE,"INT-Table";#N/A,#N/A,TRUE,"STEEL";#N/A,#N/A,TRUE,"Door"}</definedName>
    <definedName name="fsdaa" hidden="1">{#N/A,#N/A,TRUE,"Basic";#N/A,#N/A,TRUE,"EXT-TABLE";#N/A,#N/A,TRUE,"STEEL";#N/A,#N/A,TRUE,"INT-Table";#N/A,#N/A,TRUE,"STEEL";#N/A,#N/A,TRUE,"Door"}</definedName>
    <definedName name="fsdaa_1" localSheetId="5" hidden="1">{#N/A,#N/A,TRUE,"Basic";#N/A,#N/A,TRUE,"EXT-TABLE";#N/A,#N/A,TRUE,"STEEL";#N/A,#N/A,TRUE,"INT-Table";#N/A,#N/A,TRUE,"STEEL";#N/A,#N/A,TRUE,"Door"}</definedName>
    <definedName name="fsdaa_1" localSheetId="3" hidden="1">{#N/A,#N/A,TRUE,"Basic";#N/A,#N/A,TRUE,"EXT-TABLE";#N/A,#N/A,TRUE,"STEEL";#N/A,#N/A,TRUE,"INT-Table";#N/A,#N/A,TRUE,"STEEL";#N/A,#N/A,TRUE,"Door"}</definedName>
    <definedName name="fsdaa_1" localSheetId="24" hidden="1">{#N/A,#N/A,TRUE,"Basic";#N/A,#N/A,TRUE,"EXT-TABLE";#N/A,#N/A,TRUE,"STEEL";#N/A,#N/A,TRUE,"INT-Table";#N/A,#N/A,TRUE,"STEEL";#N/A,#N/A,TRUE,"Door"}</definedName>
    <definedName name="fsdaa_1" localSheetId="4" hidden="1">{#N/A,#N/A,TRUE,"Basic";#N/A,#N/A,TRUE,"EXT-TABLE";#N/A,#N/A,TRUE,"STEEL";#N/A,#N/A,TRUE,"INT-Table";#N/A,#N/A,TRUE,"STEEL";#N/A,#N/A,TRUE,"Door"}</definedName>
    <definedName name="fsdaa_1" localSheetId="0" hidden="1">{#N/A,#N/A,TRUE,"Basic";#N/A,#N/A,TRUE,"EXT-TABLE";#N/A,#N/A,TRUE,"STEEL";#N/A,#N/A,TRUE,"INT-Table";#N/A,#N/A,TRUE,"STEEL";#N/A,#N/A,TRUE,"Door"}</definedName>
    <definedName name="fsdaa_1" localSheetId="23" hidden="1">{#N/A,#N/A,TRUE,"Basic";#N/A,#N/A,TRUE,"EXT-TABLE";#N/A,#N/A,TRUE,"STEEL";#N/A,#N/A,TRUE,"INT-Table";#N/A,#N/A,TRUE,"STEEL";#N/A,#N/A,TRUE,"Door"}</definedName>
    <definedName name="fsdaa_1" hidden="1">{#N/A,#N/A,TRUE,"Basic";#N/A,#N/A,TRUE,"EXT-TABLE";#N/A,#N/A,TRUE,"STEEL";#N/A,#N/A,TRUE,"INT-Table";#N/A,#N/A,TRUE,"STEEL";#N/A,#N/A,TRUE,"Door"}</definedName>
    <definedName name="fsdaa_1_1" localSheetId="5" hidden="1">{#N/A,#N/A,TRUE,"Basic";#N/A,#N/A,TRUE,"EXT-TABLE";#N/A,#N/A,TRUE,"STEEL";#N/A,#N/A,TRUE,"INT-Table";#N/A,#N/A,TRUE,"STEEL";#N/A,#N/A,TRUE,"Door"}</definedName>
    <definedName name="fsdaa_1_1" localSheetId="3" hidden="1">{#N/A,#N/A,TRUE,"Basic";#N/A,#N/A,TRUE,"EXT-TABLE";#N/A,#N/A,TRUE,"STEEL";#N/A,#N/A,TRUE,"INT-Table";#N/A,#N/A,TRUE,"STEEL";#N/A,#N/A,TRUE,"Door"}</definedName>
    <definedName name="fsdaa_1_1" localSheetId="24" hidden="1">{#N/A,#N/A,TRUE,"Basic";#N/A,#N/A,TRUE,"EXT-TABLE";#N/A,#N/A,TRUE,"STEEL";#N/A,#N/A,TRUE,"INT-Table";#N/A,#N/A,TRUE,"STEEL";#N/A,#N/A,TRUE,"Door"}</definedName>
    <definedName name="fsdaa_1_1" localSheetId="4" hidden="1">{#N/A,#N/A,TRUE,"Basic";#N/A,#N/A,TRUE,"EXT-TABLE";#N/A,#N/A,TRUE,"STEEL";#N/A,#N/A,TRUE,"INT-Table";#N/A,#N/A,TRUE,"STEEL";#N/A,#N/A,TRUE,"Door"}</definedName>
    <definedName name="fsdaa_1_1" localSheetId="0" hidden="1">{#N/A,#N/A,TRUE,"Basic";#N/A,#N/A,TRUE,"EXT-TABLE";#N/A,#N/A,TRUE,"STEEL";#N/A,#N/A,TRUE,"INT-Table";#N/A,#N/A,TRUE,"STEEL";#N/A,#N/A,TRUE,"Door"}</definedName>
    <definedName name="fsdaa_1_1" localSheetId="23" hidden="1">{#N/A,#N/A,TRUE,"Basic";#N/A,#N/A,TRUE,"EXT-TABLE";#N/A,#N/A,TRUE,"STEEL";#N/A,#N/A,TRUE,"INT-Table";#N/A,#N/A,TRUE,"STEEL";#N/A,#N/A,TRUE,"Door"}</definedName>
    <definedName name="fsdaa_1_1" hidden="1">{#N/A,#N/A,TRUE,"Basic";#N/A,#N/A,TRUE,"EXT-TABLE";#N/A,#N/A,TRUE,"STEEL";#N/A,#N/A,TRUE,"INT-Table";#N/A,#N/A,TRUE,"STEEL";#N/A,#N/A,TRUE,"Door"}</definedName>
    <definedName name="fsdaa_1_2" localSheetId="5" hidden="1">{#N/A,#N/A,TRUE,"Basic";#N/A,#N/A,TRUE,"EXT-TABLE";#N/A,#N/A,TRUE,"STEEL";#N/A,#N/A,TRUE,"INT-Table";#N/A,#N/A,TRUE,"STEEL";#N/A,#N/A,TRUE,"Door"}</definedName>
    <definedName name="fsdaa_1_2" localSheetId="3" hidden="1">{#N/A,#N/A,TRUE,"Basic";#N/A,#N/A,TRUE,"EXT-TABLE";#N/A,#N/A,TRUE,"STEEL";#N/A,#N/A,TRUE,"INT-Table";#N/A,#N/A,TRUE,"STEEL";#N/A,#N/A,TRUE,"Door"}</definedName>
    <definedName name="fsdaa_1_2" localSheetId="24" hidden="1">{#N/A,#N/A,TRUE,"Basic";#N/A,#N/A,TRUE,"EXT-TABLE";#N/A,#N/A,TRUE,"STEEL";#N/A,#N/A,TRUE,"INT-Table";#N/A,#N/A,TRUE,"STEEL";#N/A,#N/A,TRUE,"Door"}</definedName>
    <definedName name="fsdaa_1_2" localSheetId="4" hidden="1">{#N/A,#N/A,TRUE,"Basic";#N/A,#N/A,TRUE,"EXT-TABLE";#N/A,#N/A,TRUE,"STEEL";#N/A,#N/A,TRUE,"INT-Table";#N/A,#N/A,TRUE,"STEEL";#N/A,#N/A,TRUE,"Door"}</definedName>
    <definedName name="fsdaa_1_2" localSheetId="0" hidden="1">{#N/A,#N/A,TRUE,"Basic";#N/A,#N/A,TRUE,"EXT-TABLE";#N/A,#N/A,TRUE,"STEEL";#N/A,#N/A,TRUE,"INT-Table";#N/A,#N/A,TRUE,"STEEL";#N/A,#N/A,TRUE,"Door"}</definedName>
    <definedName name="fsdaa_1_2" localSheetId="23" hidden="1">{#N/A,#N/A,TRUE,"Basic";#N/A,#N/A,TRUE,"EXT-TABLE";#N/A,#N/A,TRUE,"STEEL";#N/A,#N/A,TRUE,"INT-Table";#N/A,#N/A,TRUE,"STEEL";#N/A,#N/A,TRUE,"Door"}</definedName>
    <definedName name="fsdaa_1_2" hidden="1">{#N/A,#N/A,TRUE,"Basic";#N/A,#N/A,TRUE,"EXT-TABLE";#N/A,#N/A,TRUE,"STEEL";#N/A,#N/A,TRUE,"INT-Table";#N/A,#N/A,TRUE,"STEEL";#N/A,#N/A,TRUE,"Door"}</definedName>
    <definedName name="fsdaa_2" localSheetId="5" hidden="1">{#N/A,#N/A,TRUE,"Basic";#N/A,#N/A,TRUE,"EXT-TABLE";#N/A,#N/A,TRUE,"STEEL";#N/A,#N/A,TRUE,"INT-Table";#N/A,#N/A,TRUE,"STEEL";#N/A,#N/A,TRUE,"Door"}</definedName>
    <definedName name="fsdaa_2" localSheetId="3" hidden="1">{#N/A,#N/A,TRUE,"Basic";#N/A,#N/A,TRUE,"EXT-TABLE";#N/A,#N/A,TRUE,"STEEL";#N/A,#N/A,TRUE,"INT-Table";#N/A,#N/A,TRUE,"STEEL";#N/A,#N/A,TRUE,"Door"}</definedName>
    <definedName name="fsdaa_2" localSheetId="24" hidden="1">{#N/A,#N/A,TRUE,"Basic";#N/A,#N/A,TRUE,"EXT-TABLE";#N/A,#N/A,TRUE,"STEEL";#N/A,#N/A,TRUE,"INT-Table";#N/A,#N/A,TRUE,"STEEL";#N/A,#N/A,TRUE,"Door"}</definedName>
    <definedName name="fsdaa_2" localSheetId="4" hidden="1">{#N/A,#N/A,TRUE,"Basic";#N/A,#N/A,TRUE,"EXT-TABLE";#N/A,#N/A,TRUE,"STEEL";#N/A,#N/A,TRUE,"INT-Table";#N/A,#N/A,TRUE,"STEEL";#N/A,#N/A,TRUE,"Door"}</definedName>
    <definedName name="fsdaa_2" localSheetId="0" hidden="1">{#N/A,#N/A,TRUE,"Basic";#N/A,#N/A,TRUE,"EXT-TABLE";#N/A,#N/A,TRUE,"STEEL";#N/A,#N/A,TRUE,"INT-Table";#N/A,#N/A,TRUE,"STEEL";#N/A,#N/A,TRUE,"Door"}</definedName>
    <definedName name="fsdaa_2" localSheetId="23" hidden="1">{#N/A,#N/A,TRUE,"Basic";#N/A,#N/A,TRUE,"EXT-TABLE";#N/A,#N/A,TRUE,"STEEL";#N/A,#N/A,TRUE,"INT-Table";#N/A,#N/A,TRUE,"STEEL";#N/A,#N/A,TRUE,"Door"}</definedName>
    <definedName name="fsdaa_2" hidden="1">{#N/A,#N/A,TRUE,"Basic";#N/A,#N/A,TRUE,"EXT-TABLE";#N/A,#N/A,TRUE,"STEEL";#N/A,#N/A,TRUE,"INT-Table";#N/A,#N/A,TRUE,"STEEL";#N/A,#N/A,TRUE,"Door"}</definedName>
    <definedName name="fsdaa_2_1" localSheetId="5" hidden="1">{#N/A,#N/A,TRUE,"Basic";#N/A,#N/A,TRUE,"EXT-TABLE";#N/A,#N/A,TRUE,"STEEL";#N/A,#N/A,TRUE,"INT-Table";#N/A,#N/A,TRUE,"STEEL";#N/A,#N/A,TRUE,"Door"}</definedName>
    <definedName name="fsdaa_2_1" localSheetId="3" hidden="1">{#N/A,#N/A,TRUE,"Basic";#N/A,#N/A,TRUE,"EXT-TABLE";#N/A,#N/A,TRUE,"STEEL";#N/A,#N/A,TRUE,"INT-Table";#N/A,#N/A,TRUE,"STEEL";#N/A,#N/A,TRUE,"Door"}</definedName>
    <definedName name="fsdaa_2_1" localSheetId="24" hidden="1">{#N/A,#N/A,TRUE,"Basic";#N/A,#N/A,TRUE,"EXT-TABLE";#N/A,#N/A,TRUE,"STEEL";#N/A,#N/A,TRUE,"INT-Table";#N/A,#N/A,TRUE,"STEEL";#N/A,#N/A,TRUE,"Door"}</definedName>
    <definedName name="fsdaa_2_1" localSheetId="4" hidden="1">{#N/A,#N/A,TRUE,"Basic";#N/A,#N/A,TRUE,"EXT-TABLE";#N/A,#N/A,TRUE,"STEEL";#N/A,#N/A,TRUE,"INT-Table";#N/A,#N/A,TRUE,"STEEL";#N/A,#N/A,TRUE,"Door"}</definedName>
    <definedName name="fsdaa_2_1" localSheetId="0" hidden="1">{#N/A,#N/A,TRUE,"Basic";#N/A,#N/A,TRUE,"EXT-TABLE";#N/A,#N/A,TRUE,"STEEL";#N/A,#N/A,TRUE,"INT-Table";#N/A,#N/A,TRUE,"STEEL";#N/A,#N/A,TRUE,"Door"}</definedName>
    <definedName name="fsdaa_2_1" localSheetId="23" hidden="1">{#N/A,#N/A,TRUE,"Basic";#N/A,#N/A,TRUE,"EXT-TABLE";#N/A,#N/A,TRUE,"STEEL";#N/A,#N/A,TRUE,"INT-Table";#N/A,#N/A,TRUE,"STEEL";#N/A,#N/A,TRUE,"Door"}</definedName>
    <definedName name="fsdaa_2_1" hidden="1">{#N/A,#N/A,TRUE,"Basic";#N/A,#N/A,TRUE,"EXT-TABLE";#N/A,#N/A,TRUE,"STEEL";#N/A,#N/A,TRUE,"INT-Table";#N/A,#N/A,TRUE,"STEEL";#N/A,#N/A,TRUE,"Door"}</definedName>
    <definedName name="fsdaa_2_2" localSheetId="5" hidden="1">{#N/A,#N/A,TRUE,"Basic";#N/A,#N/A,TRUE,"EXT-TABLE";#N/A,#N/A,TRUE,"STEEL";#N/A,#N/A,TRUE,"INT-Table";#N/A,#N/A,TRUE,"STEEL";#N/A,#N/A,TRUE,"Door"}</definedName>
    <definedName name="fsdaa_2_2" localSheetId="3" hidden="1">{#N/A,#N/A,TRUE,"Basic";#N/A,#N/A,TRUE,"EXT-TABLE";#N/A,#N/A,TRUE,"STEEL";#N/A,#N/A,TRUE,"INT-Table";#N/A,#N/A,TRUE,"STEEL";#N/A,#N/A,TRUE,"Door"}</definedName>
    <definedName name="fsdaa_2_2" localSheetId="24" hidden="1">{#N/A,#N/A,TRUE,"Basic";#N/A,#N/A,TRUE,"EXT-TABLE";#N/A,#N/A,TRUE,"STEEL";#N/A,#N/A,TRUE,"INT-Table";#N/A,#N/A,TRUE,"STEEL";#N/A,#N/A,TRUE,"Door"}</definedName>
    <definedName name="fsdaa_2_2" localSheetId="4" hidden="1">{#N/A,#N/A,TRUE,"Basic";#N/A,#N/A,TRUE,"EXT-TABLE";#N/A,#N/A,TRUE,"STEEL";#N/A,#N/A,TRUE,"INT-Table";#N/A,#N/A,TRUE,"STEEL";#N/A,#N/A,TRUE,"Door"}</definedName>
    <definedName name="fsdaa_2_2" localSheetId="0" hidden="1">{#N/A,#N/A,TRUE,"Basic";#N/A,#N/A,TRUE,"EXT-TABLE";#N/A,#N/A,TRUE,"STEEL";#N/A,#N/A,TRUE,"INT-Table";#N/A,#N/A,TRUE,"STEEL";#N/A,#N/A,TRUE,"Door"}</definedName>
    <definedName name="fsdaa_2_2" localSheetId="23" hidden="1">{#N/A,#N/A,TRUE,"Basic";#N/A,#N/A,TRUE,"EXT-TABLE";#N/A,#N/A,TRUE,"STEEL";#N/A,#N/A,TRUE,"INT-Table";#N/A,#N/A,TRUE,"STEEL";#N/A,#N/A,TRUE,"Door"}</definedName>
    <definedName name="fsdaa_2_2" hidden="1">{#N/A,#N/A,TRUE,"Basic";#N/A,#N/A,TRUE,"EXT-TABLE";#N/A,#N/A,TRUE,"STEEL";#N/A,#N/A,TRUE,"INT-Table";#N/A,#N/A,TRUE,"STEEL";#N/A,#N/A,TRUE,"Door"}</definedName>
    <definedName name="fsdaa_3" localSheetId="5" hidden="1">{#N/A,#N/A,TRUE,"Basic";#N/A,#N/A,TRUE,"EXT-TABLE";#N/A,#N/A,TRUE,"STEEL";#N/A,#N/A,TRUE,"INT-Table";#N/A,#N/A,TRUE,"STEEL";#N/A,#N/A,TRUE,"Door"}</definedName>
    <definedName name="fsdaa_3" localSheetId="3" hidden="1">{#N/A,#N/A,TRUE,"Basic";#N/A,#N/A,TRUE,"EXT-TABLE";#N/A,#N/A,TRUE,"STEEL";#N/A,#N/A,TRUE,"INT-Table";#N/A,#N/A,TRUE,"STEEL";#N/A,#N/A,TRUE,"Door"}</definedName>
    <definedName name="fsdaa_3" localSheetId="24" hidden="1">{#N/A,#N/A,TRUE,"Basic";#N/A,#N/A,TRUE,"EXT-TABLE";#N/A,#N/A,TRUE,"STEEL";#N/A,#N/A,TRUE,"INT-Table";#N/A,#N/A,TRUE,"STEEL";#N/A,#N/A,TRUE,"Door"}</definedName>
    <definedName name="fsdaa_3" localSheetId="4" hidden="1">{#N/A,#N/A,TRUE,"Basic";#N/A,#N/A,TRUE,"EXT-TABLE";#N/A,#N/A,TRUE,"STEEL";#N/A,#N/A,TRUE,"INT-Table";#N/A,#N/A,TRUE,"STEEL";#N/A,#N/A,TRUE,"Door"}</definedName>
    <definedName name="fsdaa_3" localSheetId="0" hidden="1">{#N/A,#N/A,TRUE,"Basic";#N/A,#N/A,TRUE,"EXT-TABLE";#N/A,#N/A,TRUE,"STEEL";#N/A,#N/A,TRUE,"INT-Table";#N/A,#N/A,TRUE,"STEEL";#N/A,#N/A,TRUE,"Door"}</definedName>
    <definedName name="fsdaa_3" localSheetId="23" hidden="1">{#N/A,#N/A,TRUE,"Basic";#N/A,#N/A,TRUE,"EXT-TABLE";#N/A,#N/A,TRUE,"STEEL";#N/A,#N/A,TRUE,"INT-Table";#N/A,#N/A,TRUE,"STEEL";#N/A,#N/A,TRUE,"Door"}</definedName>
    <definedName name="fsdaa_3" hidden="1">{#N/A,#N/A,TRUE,"Basic";#N/A,#N/A,TRUE,"EXT-TABLE";#N/A,#N/A,TRUE,"STEEL";#N/A,#N/A,TRUE,"INT-Table";#N/A,#N/A,TRUE,"STEEL";#N/A,#N/A,TRUE,"Door"}</definedName>
    <definedName name="fsdaa_3_1" localSheetId="5" hidden="1">{#N/A,#N/A,TRUE,"Basic";#N/A,#N/A,TRUE,"EXT-TABLE";#N/A,#N/A,TRUE,"STEEL";#N/A,#N/A,TRUE,"INT-Table";#N/A,#N/A,TRUE,"STEEL";#N/A,#N/A,TRUE,"Door"}</definedName>
    <definedName name="fsdaa_3_1" localSheetId="3" hidden="1">{#N/A,#N/A,TRUE,"Basic";#N/A,#N/A,TRUE,"EXT-TABLE";#N/A,#N/A,TRUE,"STEEL";#N/A,#N/A,TRUE,"INT-Table";#N/A,#N/A,TRUE,"STEEL";#N/A,#N/A,TRUE,"Door"}</definedName>
    <definedName name="fsdaa_3_1" localSheetId="24" hidden="1">{#N/A,#N/A,TRUE,"Basic";#N/A,#N/A,TRUE,"EXT-TABLE";#N/A,#N/A,TRUE,"STEEL";#N/A,#N/A,TRUE,"INT-Table";#N/A,#N/A,TRUE,"STEEL";#N/A,#N/A,TRUE,"Door"}</definedName>
    <definedName name="fsdaa_3_1" localSheetId="4" hidden="1">{#N/A,#N/A,TRUE,"Basic";#N/A,#N/A,TRUE,"EXT-TABLE";#N/A,#N/A,TRUE,"STEEL";#N/A,#N/A,TRUE,"INT-Table";#N/A,#N/A,TRUE,"STEEL";#N/A,#N/A,TRUE,"Door"}</definedName>
    <definedName name="fsdaa_3_1" localSheetId="0" hidden="1">{#N/A,#N/A,TRUE,"Basic";#N/A,#N/A,TRUE,"EXT-TABLE";#N/A,#N/A,TRUE,"STEEL";#N/A,#N/A,TRUE,"INT-Table";#N/A,#N/A,TRUE,"STEEL";#N/A,#N/A,TRUE,"Door"}</definedName>
    <definedName name="fsdaa_3_1" localSheetId="23" hidden="1">{#N/A,#N/A,TRUE,"Basic";#N/A,#N/A,TRUE,"EXT-TABLE";#N/A,#N/A,TRUE,"STEEL";#N/A,#N/A,TRUE,"INT-Table";#N/A,#N/A,TRUE,"STEEL";#N/A,#N/A,TRUE,"Door"}</definedName>
    <definedName name="fsdaa_3_1" hidden="1">{#N/A,#N/A,TRUE,"Basic";#N/A,#N/A,TRUE,"EXT-TABLE";#N/A,#N/A,TRUE,"STEEL";#N/A,#N/A,TRUE,"INT-Table";#N/A,#N/A,TRUE,"STEEL";#N/A,#N/A,TRUE,"Door"}</definedName>
    <definedName name="fsdaa_3_2" localSheetId="5" hidden="1">{#N/A,#N/A,TRUE,"Basic";#N/A,#N/A,TRUE,"EXT-TABLE";#N/A,#N/A,TRUE,"STEEL";#N/A,#N/A,TRUE,"INT-Table";#N/A,#N/A,TRUE,"STEEL";#N/A,#N/A,TRUE,"Door"}</definedName>
    <definedName name="fsdaa_3_2" localSheetId="3" hidden="1">{#N/A,#N/A,TRUE,"Basic";#N/A,#N/A,TRUE,"EXT-TABLE";#N/A,#N/A,TRUE,"STEEL";#N/A,#N/A,TRUE,"INT-Table";#N/A,#N/A,TRUE,"STEEL";#N/A,#N/A,TRUE,"Door"}</definedName>
    <definedName name="fsdaa_3_2" localSheetId="24" hidden="1">{#N/A,#N/A,TRUE,"Basic";#N/A,#N/A,TRUE,"EXT-TABLE";#N/A,#N/A,TRUE,"STEEL";#N/A,#N/A,TRUE,"INT-Table";#N/A,#N/A,TRUE,"STEEL";#N/A,#N/A,TRUE,"Door"}</definedName>
    <definedName name="fsdaa_3_2" localSheetId="4" hidden="1">{#N/A,#N/A,TRUE,"Basic";#N/A,#N/A,TRUE,"EXT-TABLE";#N/A,#N/A,TRUE,"STEEL";#N/A,#N/A,TRUE,"INT-Table";#N/A,#N/A,TRUE,"STEEL";#N/A,#N/A,TRUE,"Door"}</definedName>
    <definedName name="fsdaa_3_2" localSheetId="0" hidden="1">{#N/A,#N/A,TRUE,"Basic";#N/A,#N/A,TRUE,"EXT-TABLE";#N/A,#N/A,TRUE,"STEEL";#N/A,#N/A,TRUE,"INT-Table";#N/A,#N/A,TRUE,"STEEL";#N/A,#N/A,TRUE,"Door"}</definedName>
    <definedName name="fsdaa_3_2" localSheetId="23" hidden="1">{#N/A,#N/A,TRUE,"Basic";#N/A,#N/A,TRUE,"EXT-TABLE";#N/A,#N/A,TRUE,"STEEL";#N/A,#N/A,TRUE,"INT-Table";#N/A,#N/A,TRUE,"STEEL";#N/A,#N/A,TRUE,"Door"}</definedName>
    <definedName name="fsdaa_3_2" hidden="1">{#N/A,#N/A,TRUE,"Basic";#N/A,#N/A,TRUE,"EXT-TABLE";#N/A,#N/A,TRUE,"STEEL";#N/A,#N/A,TRUE,"INT-Table";#N/A,#N/A,TRUE,"STEEL";#N/A,#N/A,TRUE,"Door"}</definedName>
    <definedName name="fsdaa_4" localSheetId="5" hidden="1">{#N/A,#N/A,TRUE,"Basic";#N/A,#N/A,TRUE,"EXT-TABLE";#N/A,#N/A,TRUE,"STEEL";#N/A,#N/A,TRUE,"INT-Table";#N/A,#N/A,TRUE,"STEEL";#N/A,#N/A,TRUE,"Door"}</definedName>
    <definedName name="fsdaa_4" localSheetId="3" hidden="1">{#N/A,#N/A,TRUE,"Basic";#N/A,#N/A,TRUE,"EXT-TABLE";#N/A,#N/A,TRUE,"STEEL";#N/A,#N/A,TRUE,"INT-Table";#N/A,#N/A,TRUE,"STEEL";#N/A,#N/A,TRUE,"Door"}</definedName>
    <definedName name="fsdaa_4" localSheetId="24" hidden="1">{#N/A,#N/A,TRUE,"Basic";#N/A,#N/A,TRUE,"EXT-TABLE";#N/A,#N/A,TRUE,"STEEL";#N/A,#N/A,TRUE,"INT-Table";#N/A,#N/A,TRUE,"STEEL";#N/A,#N/A,TRUE,"Door"}</definedName>
    <definedName name="fsdaa_4" localSheetId="4" hidden="1">{#N/A,#N/A,TRUE,"Basic";#N/A,#N/A,TRUE,"EXT-TABLE";#N/A,#N/A,TRUE,"STEEL";#N/A,#N/A,TRUE,"INT-Table";#N/A,#N/A,TRUE,"STEEL";#N/A,#N/A,TRUE,"Door"}</definedName>
    <definedName name="fsdaa_4" localSheetId="0" hidden="1">{#N/A,#N/A,TRUE,"Basic";#N/A,#N/A,TRUE,"EXT-TABLE";#N/A,#N/A,TRUE,"STEEL";#N/A,#N/A,TRUE,"INT-Table";#N/A,#N/A,TRUE,"STEEL";#N/A,#N/A,TRUE,"Door"}</definedName>
    <definedName name="fsdaa_4" localSheetId="23" hidden="1">{#N/A,#N/A,TRUE,"Basic";#N/A,#N/A,TRUE,"EXT-TABLE";#N/A,#N/A,TRUE,"STEEL";#N/A,#N/A,TRUE,"INT-Table";#N/A,#N/A,TRUE,"STEEL";#N/A,#N/A,TRUE,"Door"}</definedName>
    <definedName name="fsdaa_4" hidden="1">{#N/A,#N/A,TRUE,"Basic";#N/A,#N/A,TRUE,"EXT-TABLE";#N/A,#N/A,TRUE,"STEEL";#N/A,#N/A,TRUE,"INT-Table";#N/A,#N/A,TRUE,"STEEL";#N/A,#N/A,TRUE,"Door"}</definedName>
    <definedName name="fsdaa_4_1" localSheetId="5" hidden="1">{#N/A,#N/A,TRUE,"Basic";#N/A,#N/A,TRUE,"EXT-TABLE";#N/A,#N/A,TRUE,"STEEL";#N/A,#N/A,TRUE,"INT-Table";#N/A,#N/A,TRUE,"STEEL";#N/A,#N/A,TRUE,"Door"}</definedName>
    <definedName name="fsdaa_4_1" localSheetId="3" hidden="1">{#N/A,#N/A,TRUE,"Basic";#N/A,#N/A,TRUE,"EXT-TABLE";#N/A,#N/A,TRUE,"STEEL";#N/A,#N/A,TRUE,"INT-Table";#N/A,#N/A,TRUE,"STEEL";#N/A,#N/A,TRUE,"Door"}</definedName>
    <definedName name="fsdaa_4_1" localSheetId="24" hidden="1">{#N/A,#N/A,TRUE,"Basic";#N/A,#N/A,TRUE,"EXT-TABLE";#N/A,#N/A,TRUE,"STEEL";#N/A,#N/A,TRUE,"INT-Table";#N/A,#N/A,TRUE,"STEEL";#N/A,#N/A,TRUE,"Door"}</definedName>
    <definedName name="fsdaa_4_1" localSheetId="4" hidden="1">{#N/A,#N/A,TRUE,"Basic";#N/A,#N/A,TRUE,"EXT-TABLE";#N/A,#N/A,TRUE,"STEEL";#N/A,#N/A,TRUE,"INT-Table";#N/A,#N/A,TRUE,"STEEL";#N/A,#N/A,TRUE,"Door"}</definedName>
    <definedName name="fsdaa_4_1" localSheetId="0" hidden="1">{#N/A,#N/A,TRUE,"Basic";#N/A,#N/A,TRUE,"EXT-TABLE";#N/A,#N/A,TRUE,"STEEL";#N/A,#N/A,TRUE,"INT-Table";#N/A,#N/A,TRUE,"STEEL";#N/A,#N/A,TRUE,"Door"}</definedName>
    <definedName name="fsdaa_4_1" localSheetId="23" hidden="1">{#N/A,#N/A,TRUE,"Basic";#N/A,#N/A,TRUE,"EXT-TABLE";#N/A,#N/A,TRUE,"STEEL";#N/A,#N/A,TRUE,"INT-Table";#N/A,#N/A,TRUE,"STEEL";#N/A,#N/A,TRUE,"Door"}</definedName>
    <definedName name="fsdaa_4_1" hidden="1">{#N/A,#N/A,TRUE,"Basic";#N/A,#N/A,TRUE,"EXT-TABLE";#N/A,#N/A,TRUE,"STEEL";#N/A,#N/A,TRUE,"INT-Table";#N/A,#N/A,TRUE,"STEEL";#N/A,#N/A,TRUE,"Door"}</definedName>
    <definedName name="fsdaa_4_2" localSheetId="5" hidden="1">{#N/A,#N/A,TRUE,"Basic";#N/A,#N/A,TRUE,"EXT-TABLE";#N/A,#N/A,TRUE,"STEEL";#N/A,#N/A,TRUE,"INT-Table";#N/A,#N/A,TRUE,"STEEL";#N/A,#N/A,TRUE,"Door"}</definedName>
    <definedName name="fsdaa_4_2" localSheetId="3" hidden="1">{#N/A,#N/A,TRUE,"Basic";#N/A,#N/A,TRUE,"EXT-TABLE";#N/A,#N/A,TRUE,"STEEL";#N/A,#N/A,TRUE,"INT-Table";#N/A,#N/A,TRUE,"STEEL";#N/A,#N/A,TRUE,"Door"}</definedName>
    <definedName name="fsdaa_4_2" localSheetId="24" hidden="1">{#N/A,#N/A,TRUE,"Basic";#N/A,#N/A,TRUE,"EXT-TABLE";#N/A,#N/A,TRUE,"STEEL";#N/A,#N/A,TRUE,"INT-Table";#N/A,#N/A,TRUE,"STEEL";#N/A,#N/A,TRUE,"Door"}</definedName>
    <definedName name="fsdaa_4_2" localSheetId="4" hidden="1">{#N/A,#N/A,TRUE,"Basic";#N/A,#N/A,TRUE,"EXT-TABLE";#N/A,#N/A,TRUE,"STEEL";#N/A,#N/A,TRUE,"INT-Table";#N/A,#N/A,TRUE,"STEEL";#N/A,#N/A,TRUE,"Door"}</definedName>
    <definedName name="fsdaa_4_2" localSheetId="0" hidden="1">{#N/A,#N/A,TRUE,"Basic";#N/A,#N/A,TRUE,"EXT-TABLE";#N/A,#N/A,TRUE,"STEEL";#N/A,#N/A,TRUE,"INT-Table";#N/A,#N/A,TRUE,"STEEL";#N/A,#N/A,TRUE,"Door"}</definedName>
    <definedName name="fsdaa_4_2" localSheetId="23" hidden="1">{#N/A,#N/A,TRUE,"Basic";#N/A,#N/A,TRUE,"EXT-TABLE";#N/A,#N/A,TRUE,"STEEL";#N/A,#N/A,TRUE,"INT-Table";#N/A,#N/A,TRUE,"STEEL";#N/A,#N/A,TRUE,"Door"}</definedName>
    <definedName name="fsdaa_4_2" hidden="1">{#N/A,#N/A,TRUE,"Basic";#N/A,#N/A,TRUE,"EXT-TABLE";#N/A,#N/A,TRUE,"STEEL";#N/A,#N/A,TRUE,"INT-Table";#N/A,#N/A,TRUE,"STEEL";#N/A,#N/A,TRUE,"Door"}</definedName>
    <definedName name="fsdaa_5" localSheetId="5" hidden="1">{#N/A,#N/A,TRUE,"Basic";#N/A,#N/A,TRUE,"EXT-TABLE";#N/A,#N/A,TRUE,"STEEL";#N/A,#N/A,TRUE,"INT-Table";#N/A,#N/A,TRUE,"STEEL";#N/A,#N/A,TRUE,"Door"}</definedName>
    <definedName name="fsdaa_5" localSheetId="3" hidden="1">{#N/A,#N/A,TRUE,"Basic";#N/A,#N/A,TRUE,"EXT-TABLE";#N/A,#N/A,TRUE,"STEEL";#N/A,#N/A,TRUE,"INT-Table";#N/A,#N/A,TRUE,"STEEL";#N/A,#N/A,TRUE,"Door"}</definedName>
    <definedName name="fsdaa_5" localSheetId="24" hidden="1">{#N/A,#N/A,TRUE,"Basic";#N/A,#N/A,TRUE,"EXT-TABLE";#N/A,#N/A,TRUE,"STEEL";#N/A,#N/A,TRUE,"INT-Table";#N/A,#N/A,TRUE,"STEEL";#N/A,#N/A,TRUE,"Door"}</definedName>
    <definedName name="fsdaa_5" localSheetId="4" hidden="1">{#N/A,#N/A,TRUE,"Basic";#N/A,#N/A,TRUE,"EXT-TABLE";#N/A,#N/A,TRUE,"STEEL";#N/A,#N/A,TRUE,"INT-Table";#N/A,#N/A,TRUE,"STEEL";#N/A,#N/A,TRUE,"Door"}</definedName>
    <definedName name="fsdaa_5" localSheetId="0" hidden="1">{#N/A,#N/A,TRUE,"Basic";#N/A,#N/A,TRUE,"EXT-TABLE";#N/A,#N/A,TRUE,"STEEL";#N/A,#N/A,TRUE,"INT-Table";#N/A,#N/A,TRUE,"STEEL";#N/A,#N/A,TRUE,"Door"}</definedName>
    <definedName name="fsdaa_5" localSheetId="23" hidden="1">{#N/A,#N/A,TRUE,"Basic";#N/A,#N/A,TRUE,"EXT-TABLE";#N/A,#N/A,TRUE,"STEEL";#N/A,#N/A,TRUE,"INT-Table";#N/A,#N/A,TRUE,"STEEL";#N/A,#N/A,TRUE,"Door"}</definedName>
    <definedName name="fsdaa_5" hidden="1">{#N/A,#N/A,TRUE,"Basic";#N/A,#N/A,TRUE,"EXT-TABLE";#N/A,#N/A,TRUE,"STEEL";#N/A,#N/A,TRUE,"INT-Table";#N/A,#N/A,TRUE,"STEEL";#N/A,#N/A,TRUE,"Door"}</definedName>
    <definedName name="fsdaa_5_1" localSheetId="5" hidden="1">{#N/A,#N/A,TRUE,"Basic";#N/A,#N/A,TRUE,"EXT-TABLE";#N/A,#N/A,TRUE,"STEEL";#N/A,#N/A,TRUE,"INT-Table";#N/A,#N/A,TRUE,"STEEL";#N/A,#N/A,TRUE,"Door"}</definedName>
    <definedName name="fsdaa_5_1" localSheetId="3" hidden="1">{#N/A,#N/A,TRUE,"Basic";#N/A,#N/A,TRUE,"EXT-TABLE";#N/A,#N/A,TRUE,"STEEL";#N/A,#N/A,TRUE,"INT-Table";#N/A,#N/A,TRUE,"STEEL";#N/A,#N/A,TRUE,"Door"}</definedName>
    <definedName name="fsdaa_5_1" localSheetId="24" hidden="1">{#N/A,#N/A,TRUE,"Basic";#N/A,#N/A,TRUE,"EXT-TABLE";#N/A,#N/A,TRUE,"STEEL";#N/A,#N/A,TRUE,"INT-Table";#N/A,#N/A,TRUE,"STEEL";#N/A,#N/A,TRUE,"Door"}</definedName>
    <definedName name="fsdaa_5_1" localSheetId="4" hidden="1">{#N/A,#N/A,TRUE,"Basic";#N/A,#N/A,TRUE,"EXT-TABLE";#N/A,#N/A,TRUE,"STEEL";#N/A,#N/A,TRUE,"INT-Table";#N/A,#N/A,TRUE,"STEEL";#N/A,#N/A,TRUE,"Door"}</definedName>
    <definedName name="fsdaa_5_1" localSheetId="0" hidden="1">{#N/A,#N/A,TRUE,"Basic";#N/A,#N/A,TRUE,"EXT-TABLE";#N/A,#N/A,TRUE,"STEEL";#N/A,#N/A,TRUE,"INT-Table";#N/A,#N/A,TRUE,"STEEL";#N/A,#N/A,TRUE,"Door"}</definedName>
    <definedName name="fsdaa_5_1" localSheetId="23" hidden="1">{#N/A,#N/A,TRUE,"Basic";#N/A,#N/A,TRUE,"EXT-TABLE";#N/A,#N/A,TRUE,"STEEL";#N/A,#N/A,TRUE,"INT-Table";#N/A,#N/A,TRUE,"STEEL";#N/A,#N/A,TRUE,"Door"}</definedName>
    <definedName name="fsdaa_5_1" hidden="1">{#N/A,#N/A,TRUE,"Basic";#N/A,#N/A,TRUE,"EXT-TABLE";#N/A,#N/A,TRUE,"STEEL";#N/A,#N/A,TRUE,"INT-Table";#N/A,#N/A,TRUE,"STEEL";#N/A,#N/A,TRUE,"Door"}</definedName>
    <definedName name="fsdaa_5_2" localSheetId="5" hidden="1">{#N/A,#N/A,TRUE,"Basic";#N/A,#N/A,TRUE,"EXT-TABLE";#N/A,#N/A,TRUE,"STEEL";#N/A,#N/A,TRUE,"INT-Table";#N/A,#N/A,TRUE,"STEEL";#N/A,#N/A,TRUE,"Door"}</definedName>
    <definedName name="fsdaa_5_2" localSheetId="3" hidden="1">{#N/A,#N/A,TRUE,"Basic";#N/A,#N/A,TRUE,"EXT-TABLE";#N/A,#N/A,TRUE,"STEEL";#N/A,#N/A,TRUE,"INT-Table";#N/A,#N/A,TRUE,"STEEL";#N/A,#N/A,TRUE,"Door"}</definedName>
    <definedName name="fsdaa_5_2" localSheetId="24" hidden="1">{#N/A,#N/A,TRUE,"Basic";#N/A,#N/A,TRUE,"EXT-TABLE";#N/A,#N/A,TRUE,"STEEL";#N/A,#N/A,TRUE,"INT-Table";#N/A,#N/A,TRUE,"STEEL";#N/A,#N/A,TRUE,"Door"}</definedName>
    <definedName name="fsdaa_5_2" localSheetId="4" hidden="1">{#N/A,#N/A,TRUE,"Basic";#N/A,#N/A,TRUE,"EXT-TABLE";#N/A,#N/A,TRUE,"STEEL";#N/A,#N/A,TRUE,"INT-Table";#N/A,#N/A,TRUE,"STEEL";#N/A,#N/A,TRUE,"Door"}</definedName>
    <definedName name="fsdaa_5_2" localSheetId="0" hidden="1">{#N/A,#N/A,TRUE,"Basic";#N/A,#N/A,TRUE,"EXT-TABLE";#N/A,#N/A,TRUE,"STEEL";#N/A,#N/A,TRUE,"INT-Table";#N/A,#N/A,TRUE,"STEEL";#N/A,#N/A,TRUE,"Door"}</definedName>
    <definedName name="fsdaa_5_2" localSheetId="23" hidden="1">{#N/A,#N/A,TRUE,"Basic";#N/A,#N/A,TRUE,"EXT-TABLE";#N/A,#N/A,TRUE,"STEEL";#N/A,#N/A,TRUE,"INT-Table";#N/A,#N/A,TRUE,"STEEL";#N/A,#N/A,TRUE,"Door"}</definedName>
    <definedName name="fsdaa_5_2" hidden="1">{#N/A,#N/A,TRUE,"Basic";#N/A,#N/A,TRUE,"EXT-TABLE";#N/A,#N/A,TRUE,"STEEL";#N/A,#N/A,TRUE,"INT-Table";#N/A,#N/A,TRUE,"STEEL";#N/A,#N/A,TRUE,"Door"}</definedName>
    <definedName name="FSDF"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ASDF" localSheetId="5" hidden="1">{#N/A,#N/A,FALSE,"배수1"}</definedName>
    <definedName name="FSDFASDF" localSheetId="3" hidden="1">{#N/A,#N/A,FALSE,"배수1"}</definedName>
    <definedName name="FSDFASDF" localSheetId="24" hidden="1">{#N/A,#N/A,FALSE,"배수1"}</definedName>
    <definedName name="FSDFASDF" localSheetId="4" hidden="1">{#N/A,#N/A,FALSE,"배수1"}</definedName>
    <definedName name="FSDFASDF" localSheetId="0" hidden="1">{#N/A,#N/A,FALSE,"배수1"}</definedName>
    <definedName name="FSDFASDF" localSheetId="23" hidden="1">{#N/A,#N/A,FALSE,"배수1"}</definedName>
    <definedName name="FSDFASDF" hidden="1">{#N/A,#N/A,FALSE,"배수1"}</definedName>
    <definedName name="FSDFFF"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FF"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FF"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FF"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FF"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FF"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FF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FSDSAFSA" localSheetId="5" hidden="1">{#N/A,#N/A,FALSE,"2~8번"}</definedName>
    <definedName name="FSDSAFSA" localSheetId="3" hidden="1">{#N/A,#N/A,FALSE,"2~8번"}</definedName>
    <definedName name="FSDSAFSA" localSheetId="24" hidden="1">{#N/A,#N/A,FALSE,"2~8번"}</definedName>
    <definedName name="FSDSAFSA" localSheetId="4" hidden="1">{#N/A,#N/A,FALSE,"2~8번"}</definedName>
    <definedName name="FSDSAFSA" localSheetId="0" hidden="1">{#N/A,#N/A,FALSE,"2~8번"}</definedName>
    <definedName name="FSDSAFSA" localSheetId="23" hidden="1">{#N/A,#N/A,FALSE,"2~8번"}</definedName>
    <definedName name="FSDSAFSA" hidden="1">{#N/A,#N/A,FALSE,"2~8번"}</definedName>
    <definedName name="Furniture" localSheetId="5" hidden="1">{#N/A,#N/A,TRUE,"Basic";#N/A,#N/A,TRUE,"EXT-TABLE";#N/A,#N/A,TRUE,"STEEL";#N/A,#N/A,TRUE,"INT-Table";#N/A,#N/A,TRUE,"STEEL";#N/A,#N/A,TRUE,"Door"}</definedName>
    <definedName name="Furniture" localSheetId="3" hidden="1">{#N/A,#N/A,TRUE,"Basic";#N/A,#N/A,TRUE,"EXT-TABLE";#N/A,#N/A,TRUE,"STEEL";#N/A,#N/A,TRUE,"INT-Table";#N/A,#N/A,TRUE,"STEEL";#N/A,#N/A,TRUE,"Door"}</definedName>
    <definedName name="Furniture" localSheetId="24" hidden="1">{#N/A,#N/A,TRUE,"Basic";#N/A,#N/A,TRUE,"EXT-TABLE";#N/A,#N/A,TRUE,"STEEL";#N/A,#N/A,TRUE,"INT-Table";#N/A,#N/A,TRUE,"STEEL";#N/A,#N/A,TRUE,"Door"}</definedName>
    <definedName name="Furniture" localSheetId="4" hidden="1">{#N/A,#N/A,TRUE,"Basic";#N/A,#N/A,TRUE,"EXT-TABLE";#N/A,#N/A,TRUE,"STEEL";#N/A,#N/A,TRUE,"INT-Table";#N/A,#N/A,TRUE,"STEEL";#N/A,#N/A,TRUE,"Door"}</definedName>
    <definedName name="Furniture" localSheetId="0" hidden="1">{#N/A,#N/A,TRUE,"Basic";#N/A,#N/A,TRUE,"EXT-TABLE";#N/A,#N/A,TRUE,"STEEL";#N/A,#N/A,TRUE,"INT-Table";#N/A,#N/A,TRUE,"STEEL";#N/A,#N/A,TRUE,"Door"}</definedName>
    <definedName name="Furniture" localSheetId="23" hidden="1">{#N/A,#N/A,TRUE,"Basic";#N/A,#N/A,TRUE,"EXT-TABLE";#N/A,#N/A,TRUE,"STEEL";#N/A,#N/A,TRUE,"INT-Table";#N/A,#N/A,TRUE,"STEEL";#N/A,#N/A,TRUE,"Door"}</definedName>
    <definedName name="Furniture" hidden="1">{#N/A,#N/A,TRUE,"Basic";#N/A,#N/A,TRUE,"EXT-TABLE";#N/A,#N/A,TRUE,"STEEL";#N/A,#N/A,TRUE,"INT-Table";#N/A,#N/A,TRUE,"STEEL";#N/A,#N/A,TRUE,"Door"}</definedName>
    <definedName name="Furniture_1" localSheetId="5" hidden="1">{#N/A,#N/A,TRUE,"Basic";#N/A,#N/A,TRUE,"EXT-TABLE";#N/A,#N/A,TRUE,"STEEL";#N/A,#N/A,TRUE,"INT-Table";#N/A,#N/A,TRUE,"STEEL";#N/A,#N/A,TRUE,"Door"}</definedName>
    <definedName name="Furniture_1" localSheetId="3" hidden="1">{#N/A,#N/A,TRUE,"Basic";#N/A,#N/A,TRUE,"EXT-TABLE";#N/A,#N/A,TRUE,"STEEL";#N/A,#N/A,TRUE,"INT-Table";#N/A,#N/A,TRUE,"STEEL";#N/A,#N/A,TRUE,"Door"}</definedName>
    <definedName name="Furniture_1" localSheetId="24" hidden="1">{#N/A,#N/A,TRUE,"Basic";#N/A,#N/A,TRUE,"EXT-TABLE";#N/A,#N/A,TRUE,"STEEL";#N/A,#N/A,TRUE,"INT-Table";#N/A,#N/A,TRUE,"STEEL";#N/A,#N/A,TRUE,"Door"}</definedName>
    <definedName name="Furniture_1" localSheetId="4" hidden="1">{#N/A,#N/A,TRUE,"Basic";#N/A,#N/A,TRUE,"EXT-TABLE";#N/A,#N/A,TRUE,"STEEL";#N/A,#N/A,TRUE,"INT-Table";#N/A,#N/A,TRUE,"STEEL";#N/A,#N/A,TRUE,"Door"}</definedName>
    <definedName name="Furniture_1" localSheetId="0" hidden="1">{#N/A,#N/A,TRUE,"Basic";#N/A,#N/A,TRUE,"EXT-TABLE";#N/A,#N/A,TRUE,"STEEL";#N/A,#N/A,TRUE,"INT-Table";#N/A,#N/A,TRUE,"STEEL";#N/A,#N/A,TRUE,"Door"}</definedName>
    <definedName name="Furniture_1" localSheetId="23" hidden="1">{#N/A,#N/A,TRUE,"Basic";#N/A,#N/A,TRUE,"EXT-TABLE";#N/A,#N/A,TRUE,"STEEL";#N/A,#N/A,TRUE,"INT-Table";#N/A,#N/A,TRUE,"STEEL";#N/A,#N/A,TRUE,"Door"}</definedName>
    <definedName name="Furniture_1" hidden="1">{#N/A,#N/A,TRUE,"Basic";#N/A,#N/A,TRUE,"EXT-TABLE";#N/A,#N/A,TRUE,"STEEL";#N/A,#N/A,TRUE,"INT-Table";#N/A,#N/A,TRUE,"STEEL";#N/A,#N/A,TRUE,"Door"}</definedName>
    <definedName name="Furniture_1_1" localSheetId="5" hidden="1">{#N/A,#N/A,TRUE,"Basic";#N/A,#N/A,TRUE,"EXT-TABLE";#N/A,#N/A,TRUE,"STEEL";#N/A,#N/A,TRUE,"INT-Table";#N/A,#N/A,TRUE,"STEEL";#N/A,#N/A,TRUE,"Door"}</definedName>
    <definedName name="Furniture_1_1" localSheetId="3" hidden="1">{#N/A,#N/A,TRUE,"Basic";#N/A,#N/A,TRUE,"EXT-TABLE";#N/A,#N/A,TRUE,"STEEL";#N/A,#N/A,TRUE,"INT-Table";#N/A,#N/A,TRUE,"STEEL";#N/A,#N/A,TRUE,"Door"}</definedName>
    <definedName name="Furniture_1_1" localSheetId="24" hidden="1">{#N/A,#N/A,TRUE,"Basic";#N/A,#N/A,TRUE,"EXT-TABLE";#N/A,#N/A,TRUE,"STEEL";#N/A,#N/A,TRUE,"INT-Table";#N/A,#N/A,TRUE,"STEEL";#N/A,#N/A,TRUE,"Door"}</definedName>
    <definedName name="Furniture_1_1" localSheetId="4" hidden="1">{#N/A,#N/A,TRUE,"Basic";#N/A,#N/A,TRUE,"EXT-TABLE";#N/A,#N/A,TRUE,"STEEL";#N/A,#N/A,TRUE,"INT-Table";#N/A,#N/A,TRUE,"STEEL";#N/A,#N/A,TRUE,"Door"}</definedName>
    <definedName name="Furniture_1_1" localSheetId="0" hidden="1">{#N/A,#N/A,TRUE,"Basic";#N/A,#N/A,TRUE,"EXT-TABLE";#N/A,#N/A,TRUE,"STEEL";#N/A,#N/A,TRUE,"INT-Table";#N/A,#N/A,TRUE,"STEEL";#N/A,#N/A,TRUE,"Door"}</definedName>
    <definedName name="Furniture_1_1" localSheetId="23" hidden="1">{#N/A,#N/A,TRUE,"Basic";#N/A,#N/A,TRUE,"EXT-TABLE";#N/A,#N/A,TRUE,"STEEL";#N/A,#N/A,TRUE,"INT-Table";#N/A,#N/A,TRUE,"STEEL";#N/A,#N/A,TRUE,"Door"}</definedName>
    <definedName name="Furniture_1_1" hidden="1">{#N/A,#N/A,TRUE,"Basic";#N/A,#N/A,TRUE,"EXT-TABLE";#N/A,#N/A,TRUE,"STEEL";#N/A,#N/A,TRUE,"INT-Table";#N/A,#N/A,TRUE,"STEEL";#N/A,#N/A,TRUE,"Door"}</definedName>
    <definedName name="Furniture_1_2" localSheetId="5" hidden="1">{#N/A,#N/A,TRUE,"Basic";#N/A,#N/A,TRUE,"EXT-TABLE";#N/A,#N/A,TRUE,"STEEL";#N/A,#N/A,TRUE,"INT-Table";#N/A,#N/A,TRUE,"STEEL";#N/A,#N/A,TRUE,"Door"}</definedName>
    <definedName name="Furniture_1_2" localSheetId="3" hidden="1">{#N/A,#N/A,TRUE,"Basic";#N/A,#N/A,TRUE,"EXT-TABLE";#N/A,#N/A,TRUE,"STEEL";#N/A,#N/A,TRUE,"INT-Table";#N/A,#N/A,TRUE,"STEEL";#N/A,#N/A,TRUE,"Door"}</definedName>
    <definedName name="Furniture_1_2" localSheetId="24" hidden="1">{#N/A,#N/A,TRUE,"Basic";#N/A,#N/A,TRUE,"EXT-TABLE";#N/A,#N/A,TRUE,"STEEL";#N/A,#N/A,TRUE,"INT-Table";#N/A,#N/A,TRUE,"STEEL";#N/A,#N/A,TRUE,"Door"}</definedName>
    <definedName name="Furniture_1_2" localSheetId="4" hidden="1">{#N/A,#N/A,TRUE,"Basic";#N/A,#N/A,TRUE,"EXT-TABLE";#N/A,#N/A,TRUE,"STEEL";#N/A,#N/A,TRUE,"INT-Table";#N/A,#N/A,TRUE,"STEEL";#N/A,#N/A,TRUE,"Door"}</definedName>
    <definedName name="Furniture_1_2" localSheetId="0" hidden="1">{#N/A,#N/A,TRUE,"Basic";#N/A,#N/A,TRUE,"EXT-TABLE";#N/A,#N/A,TRUE,"STEEL";#N/A,#N/A,TRUE,"INT-Table";#N/A,#N/A,TRUE,"STEEL";#N/A,#N/A,TRUE,"Door"}</definedName>
    <definedName name="Furniture_1_2" localSheetId="23" hidden="1">{#N/A,#N/A,TRUE,"Basic";#N/A,#N/A,TRUE,"EXT-TABLE";#N/A,#N/A,TRUE,"STEEL";#N/A,#N/A,TRUE,"INT-Table";#N/A,#N/A,TRUE,"STEEL";#N/A,#N/A,TRUE,"Door"}</definedName>
    <definedName name="Furniture_1_2" hidden="1">{#N/A,#N/A,TRUE,"Basic";#N/A,#N/A,TRUE,"EXT-TABLE";#N/A,#N/A,TRUE,"STEEL";#N/A,#N/A,TRUE,"INT-Table";#N/A,#N/A,TRUE,"STEEL";#N/A,#N/A,TRUE,"Door"}</definedName>
    <definedName name="Furniture_2" localSheetId="5" hidden="1">{#N/A,#N/A,TRUE,"Basic";#N/A,#N/A,TRUE,"EXT-TABLE";#N/A,#N/A,TRUE,"STEEL";#N/A,#N/A,TRUE,"INT-Table";#N/A,#N/A,TRUE,"STEEL";#N/A,#N/A,TRUE,"Door"}</definedName>
    <definedName name="Furniture_2" localSheetId="3" hidden="1">{#N/A,#N/A,TRUE,"Basic";#N/A,#N/A,TRUE,"EXT-TABLE";#N/A,#N/A,TRUE,"STEEL";#N/A,#N/A,TRUE,"INT-Table";#N/A,#N/A,TRUE,"STEEL";#N/A,#N/A,TRUE,"Door"}</definedName>
    <definedName name="Furniture_2" localSheetId="24" hidden="1">{#N/A,#N/A,TRUE,"Basic";#N/A,#N/A,TRUE,"EXT-TABLE";#N/A,#N/A,TRUE,"STEEL";#N/A,#N/A,TRUE,"INT-Table";#N/A,#N/A,TRUE,"STEEL";#N/A,#N/A,TRUE,"Door"}</definedName>
    <definedName name="Furniture_2" localSheetId="4" hidden="1">{#N/A,#N/A,TRUE,"Basic";#N/A,#N/A,TRUE,"EXT-TABLE";#N/A,#N/A,TRUE,"STEEL";#N/A,#N/A,TRUE,"INT-Table";#N/A,#N/A,TRUE,"STEEL";#N/A,#N/A,TRUE,"Door"}</definedName>
    <definedName name="Furniture_2" localSheetId="0" hidden="1">{#N/A,#N/A,TRUE,"Basic";#N/A,#N/A,TRUE,"EXT-TABLE";#N/A,#N/A,TRUE,"STEEL";#N/A,#N/A,TRUE,"INT-Table";#N/A,#N/A,TRUE,"STEEL";#N/A,#N/A,TRUE,"Door"}</definedName>
    <definedName name="Furniture_2" localSheetId="23" hidden="1">{#N/A,#N/A,TRUE,"Basic";#N/A,#N/A,TRUE,"EXT-TABLE";#N/A,#N/A,TRUE,"STEEL";#N/A,#N/A,TRUE,"INT-Table";#N/A,#N/A,TRUE,"STEEL";#N/A,#N/A,TRUE,"Door"}</definedName>
    <definedName name="Furniture_2" hidden="1">{#N/A,#N/A,TRUE,"Basic";#N/A,#N/A,TRUE,"EXT-TABLE";#N/A,#N/A,TRUE,"STEEL";#N/A,#N/A,TRUE,"INT-Table";#N/A,#N/A,TRUE,"STEEL";#N/A,#N/A,TRUE,"Door"}</definedName>
    <definedName name="Furniture_2_1" localSheetId="5" hidden="1">{#N/A,#N/A,TRUE,"Basic";#N/A,#N/A,TRUE,"EXT-TABLE";#N/A,#N/A,TRUE,"STEEL";#N/A,#N/A,TRUE,"INT-Table";#N/A,#N/A,TRUE,"STEEL";#N/A,#N/A,TRUE,"Door"}</definedName>
    <definedName name="Furniture_2_1" localSheetId="3" hidden="1">{#N/A,#N/A,TRUE,"Basic";#N/A,#N/A,TRUE,"EXT-TABLE";#N/A,#N/A,TRUE,"STEEL";#N/A,#N/A,TRUE,"INT-Table";#N/A,#N/A,TRUE,"STEEL";#N/A,#N/A,TRUE,"Door"}</definedName>
    <definedName name="Furniture_2_1" localSheetId="24" hidden="1">{#N/A,#N/A,TRUE,"Basic";#N/A,#N/A,TRUE,"EXT-TABLE";#N/A,#N/A,TRUE,"STEEL";#N/A,#N/A,TRUE,"INT-Table";#N/A,#N/A,TRUE,"STEEL";#N/A,#N/A,TRUE,"Door"}</definedName>
    <definedName name="Furniture_2_1" localSheetId="4" hidden="1">{#N/A,#N/A,TRUE,"Basic";#N/A,#N/A,TRUE,"EXT-TABLE";#N/A,#N/A,TRUE,"STEEL";#N/A,#N/A,TRUE,"INT-Table";#N/A,#N/A,TRUE,"STEEL";#N/A,#N/A,TRUE,"Door"}</definedName>
    <definedName name="Furniture_2_1" localSheetId="0" hidden="1">{#N/A,#N/A,TRUE,"Basic";#N/A,#N/A,TRUE,"EXT-TABLE";#N/A,#N/A,TRUE,"STEEL";#N/A,#N/A,TRUE,"INT-Table";#N/A,#N/A,TRUE,"STEEL";#N/A,#N/A,TRUE,"Door"}</definedName>
    <definedName name="Furniture_2_1" localSheetId="23" hidden="1">{#N/A,#N/A,TRUE,"Basic";#N/A,#N/A,TRUE,"EXT-TABLE";#N/A,#N/A,TRUE,"STEEL";#N/A,#N/A,TRUE,"INT-Table";#N/A,#N/A,TRUE,"STEEL";#N/A,#N/A,TRUE,"Door"}</definedName>
    <definedName name="Furniture_2_1" hidden="1">{#N/A,#N/A,TRUE,"Basic";#N/A,#N/A,TRUE,"EXT-TABLE";#N/A,#N/A,TRUE,"STEEL";#N/A,#N/A,TRUE,"INT-Table";#N/A,#N/A,TRUE,"STEEL";#N/A,#N/A,TRUE,"Door"}</definedName>
    <definedName name="Furniture_2_2" localSheetId="5" hidden="1">{#N/A,#N/A,TRUE,"Basic";#N/A,#N/A,TRUE,"EXT-TABLE";#N/A,#N/A,TRUE,"STEEL";#N/A,#N/A,TRUE,"INT-Table";#N/A,#N/A,TRUE,"STEEL";#N/A,#N/A,TRUE,"Door"}</definedName>
    <definedName name="Furniture_2_2" localSheetId="3" hidden="1">{#N/A,#N/A,TRUE,"Basic";#N/A,#N/A,TRUE,"EXT-TABLE";#N/A,#N/A,TRUE,"STEEL";#N/A,#N/A,TRUE,"INT-Table";#N/A,#N/A,TRUE,"STEEL";#N/A,#N/A,TRUE,"Door"}</definedName>
    <definedName name="Furniture_2_2" localSheetId="24" hidden="1">{#N/A,#N/A,TRUE,"Basic";#N/A,#N/A,TRUE,"EXT-TABLE";#N/A,#N/A,TRUE,"STEEL";#N/A,#N/A,TRUE,"INT-Table";#N/A,#N/A,TRUE,"STEEL";#N/A,#N/A,TRUE,"Door"}</definedName>
    <definedName name="Furniture_2_2" localSheetId="4" hidden="1">{#N/A,#N/A,TRUE,"Basic";#N/A,#N/A,TRUE,"EXT-TABLE";#N/A,#N/A,TRUE,"STEEL";#N/A,#N/A,TRUE,"INT-Table";#N/A,#N/A,TRUE,"STEEL";#N/A,#N/A,TRUE,"Door"}</definedName>
    <definedName name="Furniture_2_2" localSheetId="0" hidden="1">{#N/A,#N/A,TRUE,"Basic";#N/A,#N/A,TRUE,"EXT-TABLE";#N/A,#N/A,TRUE,"STEEL";#N/A,#N/A,TRUE,"INT-Table";#N/A,#N/A,TRUE,"STEEL";#N/A,#N/A,TRUE,"Door"}</definedName>
    <definedName name="Furniture_2_2" localSheetId="23" hidden="1">{#N/A,#N/A,TRUE,"Basic";#N/A,#N/A,TRUE,"EXT-TABLE";#N/A,#N/A,TRUE,"STEEL";#N/A,#N/A,TRUE,"INT-Table";#N/A,#N/A,TRUE,"STEEL";#N/A,#N/A,TRUE,"Door"}</definedName>
    <definedName name="Furniture_2_2" hidden="1">{#N/A,#N/A,TRUE,"Basic";#N/A,#N/A,TRUE,"EXT-TABLE";#N/A,#N/A,TRUE,"STEEL";#N/A,#N/A,TRUE,"INT-Table";#N/A,#N/A,TRUE,"STEEL";#N/A,#N/A,TRUE,"Door"}</definedName>
    <definedName name="Furniture_3" localSheetId="5" hidden="1">{#N/A,#N/A,TRUE,"Basic";#N/A,#N/A,TRUE,"EXT-TABLE";#N/A,#N/A,TRUE,"STEEL";#N/A,#N/A,TRUE,"INT-Table";#N/A,#N/A,TRUE,"STEEL";#N/A,#N/A,TRUE,"Door"}</definedName>
    <definedName name="Furniture_3" localSheetId="3" hidden="1">{#N/A,#N/A,TRUE,"Basic";#N/A,#N/A,TRUE,"EXT-TABLE";#N/A,#N/A,TRUE,"STEEL";#N/A,#N/A,TRUE,"INT-Table";#N/A,#N/A,TRUE,"STEEL";#N/A,#N/A,TRUE,"Door"}</definedName>
    <definedName name="Furniture_3" localSheetId="24" hidden="1">{#N/A,#N/A,TRUE,"Basic";#N/A,#N/A,TRUE,"EXT-TABLE";#N/A,#N/A,TRUE,"STEEL";#N/A,#N/A,TRUE,"INT-Table";#N/A,#N/A,TRUE,"STEEL";#N/A,#N/A,TRUE,"Door"}</definedName>
    <definedName name="Furniture_3" localSheetId="4" hidden="1">{#N/A,#N/A,TRUE,"Basic";#N/A,#N/A,TRUE,"EXT-TABLE";#N/A,#N/A,TRUE,"STEEL";#N/A,#N/A,TRUE,"INT-Table";#N/A,#N/A,TRUE,"STEEL";#N/A,#N/A,TRUE,"Door"}</definedName>
    <definedName name="Furniture_3" localSheetId="0" hidden="1">{#N/A,#N/A,TRUE,"Basic";#N/A,#N/A,TRUE,"EXT-TABLE";#N/A,#N/A,TRUE,"STEEL";#N/A,#N/A,TRUE,"INT-Table";#N/A,#N/A,TRUE,"STEEL";#N/A,#N/A,TRUE,"Door"}</definedName>
    <definedName name="Furniture_3" localSheetId="23" hidden="1">{#N/A,#N/A,TRUE,"Basic";#N/A,#N/A,TRUE,"EXT-TABLE";#N/A,#N/A,TRUE,"STEEL";#N/A,#N/A,TRUE,"INT-Table";#N/A,#N/A,TRUE,"STEEL";#N/A,#N/A,TRUE,"Door"}</definedName>
    <definedName name="Furniture_3" hidden="1">{#N/A,#N/A,TRUE,"Basic";#N/A,#N/A,TRUE,"EXT-TABLE";#N/A,#N/A,TRUE,"STEEL";#N/A,#N/A,TRUE,"INT-Table";#N/A,#N/A,TRUE,"STEEL";#N/A,#N/A,TRUE,"Door"}</definedName>
    <definedName name="Furniture_3_1" localSheetId="5" hidden="1">{#N/A,#N/A,TRUE,"Basic";#N/A,#N/A,TRUE,"EXT-TABLE";#N/A,#N/A,TRUE,"STEEL";#N/A,#N/A,TRUE,"INT-Table";#N/A,#N/A,TRUE,"STEEL";#N/A,#N/A,TRUE,"Door"}</definedName>
    <definedName name="Furniture_3_1" localSheetId="3" hidden="1">{#N/A,#N/A,TRUE,"Basic";#N/A,#N/A,TRUE,"EXT-TABLE";#N/A,#N/A,TRUE,"STEEL";#N/A,#N/A,TRUE,"INT-Table";#N/A,#N/A,TRUE,"STEEL";#N/A,#N/A,TRUE,"Door"}</definedName>
    <definedName name="Furniture_3_1" localSheetId="24" hidden="1">{#N/A,#N/A,TRUE,"Basic";#N/A,#N/A,TRUE,"EXT-TABLE";#N/A,#N/A,TRUE,"STEEL";#N/A,#N/A,TRUE,"INT-Table";#N/A,#N/A,TRUE,"STEEL";#N/A,#N/A,TRUE,"Door"}</definedName>
    <definedName name="Furniture_3_1" localSheetId="4" hidden="1">{#N/A,#N/A,TRUE,"Basic";#N/A,#N/A,TRUE,"EXT-TABLE";#N/A,#N/A,TRUE,"STEEL";#N/A,#N/A,TRUE,"INT-Table";#N/A,#N/A,TRUE,"STEEL";#N/A,#N/A,TRUE,"Door"}</definedName>
    <definedName name="Furniture_3_1" localSheetId="0" hidden="1">{#N/A,#N/A,TRUE,"Basic";#N/A,#N/A,TRUE,"EXT-TABLE";#N/A,#N/A,TRUE,"STEEL";#N/A,#N/A,TRUE,"INT-Table";#N/A,#N/A,TRUE,"STEEL";#N/A,#N/A,TRUE,"Door"}</definedName>
    <definedName name="Furniture_3_1" localSheetId="23" hidden="1">{#N/A,#N/A,TRUE,"Basic";#N/A,#N/A,TRUE,"EXT-TABLE";#N/A,#N/A,TRUE,"STEEL";#N/A,#N/A,TRUE,"INT-Table";#N/A,#N/A,TRUE,"STEEL";#N/A,#N/A,TRUE,"Door"}</definedName>
    <definedName name="Furniture_3_1" hidden="1">{#N/A,#N/A,TRUE,"Basic";#N/A,#N/A,TRUE,"EXT-TABLE";#N/A,#N/A,TRUE,"STEEL";#N/A,#N/A,TRUE,"INT-Table";#N/A,#N/A,TRUE,"STEEL";#N/A,#N/A,TRUE,"Door"}</definedName>
    <definedName name="Furniture_3_2" localSheetId="5" hidden="1">{#N/A,#N/A,TRUE,"Basic";#N/A,#N/A,TRUE,"EXT-TABLE";#N/A,#N/A,TRUE,"STEEL";#N/A,#N/A,TRUE,"INT-Table";#N/A,#N/A,TRUE,"STEEL";#N/A,#N/A,TRUE,"Door"}</definedName>
    <definedName name="Furniture_3_2" localSheetId="3" hidden="1">{#N/A,#N/A,TRUE,"Basic";#N/A,#N/A,TRUE,"EXT-TABLE";#N/A,#N/A,TRUE,"STEEL";#N/A,#N/A,TRUE,"INT-Table";#N/A,#N/A,TRUE,"STEEL";#N/A,#N/A,TRUE,"Door"}</definedName>
    <definedName name="Furniture_3_2" localSheetId="24" hidden="1">{#N/A,#N/A,TRUE,"Basic";#N/A,#N/A,TRUE,"EXT-TABLE";#N/A,#N/A,TRUE,"STEEL";#N/A,#N/A,TRUE,"INT-Table";#N/A,#N/A,TRUE,"STEEL";#N/A,#N/A,TRUE,"Door"}</definedName>
    <definedName name="Furniture_3_2" localSheetId="4" hidden="1">{#N/A,#N/A,TRUE,"Basic";#N/A,#N/A,TRUE,"EXT-TABLE";#N/A,#N/A,TRUE,"STEEL";#N/A,#N/A,TRUE,"INT-Table";#N/A,#N/A,TRUE,"STEEL";#N/A,#N/A,TRUE,"Door"}</definedName>
    <definedName name="Furniture_3_2" localSheetId="0" hidden="1">{#N/A,#N/A,TRUE,"Basic";#N/A,#N/A,TRUE,"EXT-TABLE";#N/A,#N/A,TRUE,"STEEL";#N/A,#N/A,TRUE,"INT-Table";#N/A,#N/A,TRUE,"STEEL";#N/A,#N/A,TRUE,"Door"}</definedName>
    <definedName name="Furniture_3_2" localSheetId="23" hidden="1">{#N/A,#N/A,TRUE,"Basic";#N/A,#N/A,TRUE,"EXT-TABLE";#N/A,#N/A,TRUE,"STEEL";#N/A,#N/A,TRUE,"INT-Table";#N/A,#N/A,TRUE,"STEEL";#N/A,#N/A,TRUE,"Door"}</definedName>
    <definedName name="Furniture_3_2" hidden="1">{#N/A,#N/A,TRUE,"Basic";#N/A,#N/A,TRUE,"EXT-TABLE";#N/A,#N/A,TRUE,"STEEL";#N/A,#N/A,TRUE,"INT-Table";#N/A,#N/A,TRUE,"STEEL";#N/A,#N/A,TRUE,"Door"}</definedName>
    <definedName name="Furniture_4" localSheetId="5" hidden="1">{#N/A,#N/A,TRUE,"Basic";#N/A,#N/A,TRUE,"EXT-TABLE";#N/A,#N/A,TRUE,"STEEL";#N/A,#N/A,TRUE,"INT-Table";#N/A,#N/A,TRUE,"STEEL";#N/A,#N/A,TRUE,"Door"}</definedName>
    <definedName name="Furniture_4" localSheetId="3" hidden="1">{#N/A,#N/A,TRUE,"Basic";#N/A,#N/A,TRUE,"EXT-TABLE";#N/A,#N/A,TRUE,"STEEL";#N/A,#N/A,TRUE,"INT-Table";#N/A,#N/A,TRUE,"STEEL";#N/A,#N/A,TRUE,"Door"}</definedName>
    <definedName name="Furniture_4" localSheetId="24" hidden="1">{#N/A,#N/A,TRUE,"Basic";#N/A,#N/A,TRUE,"EXT-TABLE";#N/A,#N/A,TRUE,"STEEL";#N/A,#N/A,TRUE,"INT-Table";#N/A,#N/A,TRUE,"STEEL";#N/A,#N/A,TRUE,"Door"}</definedName>
    <definedName name="Furniture_4" localSheetId="4" hidden="1">{#N/A,#N/A,TRUE,"Basic";#N/A,#N/A,TRUE,"EXT-TABLE";#N/A,#N/A,TRUE,"STEEL";#N/A,#N/A,TRUE,"INT-Table";#N/A,#N/A,TRUE,"STEEL";#N/A,#N/A,TRUE,"Door"}</definedName>
    <definedName name="Furniture_4" localSheetId="0" hidden="1">{#N/A,#N/A,TRUE,"Basic";#N/A,#N/A,TRUE,"EXT-TABLE";#N/A,#N/A,TRUE,"STEEL";#N/A,#N/A,TRUE,"INT-Table";#N/A,#N/A,TRUE,"STEEL";#N/A,#N/A,TRUE,"Door"}</definedName>
    <definedName name="Furniture_4" localSheetId="23" hidden="1">{#N/A,#N/A,TRUE,"Basic";#N/A,#N/A,TRUE,"EXT-TABLE";#N/A,#N/A,TRUE,"STEEL";#N/A,#N/A,TRUE,"INT-Table";#N/A,#N/A,TRUE,"STEEL";#N/A,#N/A,TRUE,"Door"}</definedName>
    <definedName name="Furniture_4" hidden="1">{#N/A,#N/A,TRUE,"Basic";#N/A,#N/A,TRUE,"EXT-TABLE";#N/A,#N/A,TRUE,"STEEL";#N/A,#N/A,TRUE,"INT-Table";#N/A,#N/A,TRUE,"STEEL";#N/A,#N/A,TRUE,"Door"}</definedName>
    <definedName name="Furniture_4_1" localSheetId="5" hidden="1">{#N/A,#N/A,TRUE,"Basic";#N/A,#N/A,TRUE,"EXT-TABLE";#N/A,#N/A,TRUE,"STEEL";#N/A,#N/A,TRUE,"INT-Table";#N/A,#N/A,TRUE,"STEEL";#N/A,#N/A,TRUE,"Door"}</definedName>
    <definedName name="Furniture_4_1" localSheetId="3" hidden="1">{#N/A,#N/A,TRUE,"Basic";#N/A,#N/A,TRUE,"EXT-TABLE";#N/A,#N/A,TRUE,"STEEL";#N/A,#N/A,TRUE,"INT-Table";#N/A,#N/A,TRUE,"STEEL";#N/A,#N/A,TRUE,"Door"}</definedName>
    <definedName name="Furniture_4_1" localSheetId="24" hidden="1">{#N/A,#N/A,TRUE,"Basic";#N/A,#N/A,TRUE,"EXT-TABLE";#N/A,#N/A,TRUE,"STEEL";#N/A,#N/A,TRUE,"INT-Table";#N/A,#N/A,TRUE,"STEEL";#N/A,#N/A,TRUE,"Door"}</definedName>
    <definedName name="Furniture_4_1" localSheetId="4" hidden="1">{#N/A,#N/A,TRUE,"Basic";#N/A,#N/A,TRUE,"EXT-TABLE";#N/A,#N/A,TRUE,"STEEL";#N/A,#N/A,TRUE,"INT-Table";#N/A,#N/A,TRUE,"STEEL";#N/A,#N/A,TRUE,"Door"}</definedName>
    <definedName name="Furniture_4_1" localSheetId="0" hidden="1">{#N/A,#N/A,TRUE,"Basic";#N/A,#N/A,TRUE,"EXT-TABLE";#N/A,#N/A,TRUE,"STEEL";#N/A,#N/A,TRUE,"INT-Table";#N/A,#N/A,TRUE,"STEEL";#N/A,#N/A,TRUE,"Door"}</definedName>
    <definedName name="Furniture_4_1" localSheetId="23" hidden="1">{#N/A,#N/A,TRUE,"Basic";#N/A,#N/A,TRUE,"EXT-TABLE";#N/A,#N/A,TRUE,"STEEL";#N/A,#N/A,TRUE,"INT-Table";#N/A,#N/A,TRUE,"STEEL";#N/A,#N/A,TRUE,"Door"}</definedName>
    <definedName name="Furniture_4_1" hidden="1">{#N/A,#N/A,TRUE,"Basic";#N/A,#N/A,TRUE,"EXT-TABLE";#N/A,#N/A,TRUE,"STEEL";#N/A,#N/A,TRUE,"INT-Table";#N/A,#N/A,TRUE,"STEEL";#N/A,#N/A,TRUE,"Door"}</definedName>
    <definedName name="Furniture_4_2" localSheetId="5" hidden="1">{#N/A,#N/A,TRUE,"Basic";#N/A,#N/A,TRUE,"EXT-TABLE";#N/A,#N/A,TRUE,"STEEL";#N/A,#N/A,TRUE,"INT-Table";#N/A,#N/A,TRUE,"STEEL";#N/A,#N/A,TRUE,"Door"}</definedName>
    <definedName name="Furniture_4_2" localSheetId="3" hidden="1">{#N/A,#N/A,TRUE,"Basic";#N/A,#N/A,TRUE,"EXT-TABLE";#N/A,#N/A,TRUE,"STEEL";#N/A,#N/A,TRUE,"INT-Table";#N/A,#N/A,TRUE,"STEEL";#N/A,#N/A,TRUE,"Door"}</definedName>
    <definedName name="Furniture_4_2" localSheetId="24" hidden="1">{#N/A,#N/A,TRUE,"Basic";#N/A,#N/A,TRUE,"EXT-TABLE";#N/A,#N/A,TRUE,"STEEL";#N/A,#N/A,TRUE,"INT-Table";#N/A,#N/A,TRUE,"STEEL";#N/A,#N/A,TRUE,"Door"}</definedName>
    <definedName name="Furniture_4_2" localSheetId="4" hidden="1">{#N/A,#N/A,TRUE,"Basic";#N/A,#N/A,TRUE,"EXT-TABLE";#N/A,#N/A,TRUE,"STEEL";#N/A,#N/A,TRUE,"INT-Table";#N/A,#N/A,TRUE,"STEEL";#N/A,#N/A,TRUE,"Door"}</definedName>
    <definedName name="Furniture_4_2" localSheetId="0" hidden="1">{#N/A,#N/A,TRUE,"Basic";#N/A,#N/A,TRUE,"EXT-TABLE";#N/A,#N/A,TRUE,"STEEL";#N/A,#N/A,TRUE,"INT-Table";#N/A,#N/A,TRUE,"STEEL";#N/A,#N/A,TRUE,"Door"}</definedName>
    <definedName name="Furniture_4_2" localSheetId="23" hidden="1">{#N/A,#N/A,TRUE,"Basic";#N/A,#N/A,TRUE,"EXT-TABLE";#N/A,#N/A,TRUE,"STEEL";#N/A,#N/A,TRUE,"INT-Table";#N/A,#N/A,TRUE,"STEEL";#N/A,#N/A,TRUE,"Door"}</definedName>
    <definedName name="Furniture_4_2" hidden="1">{#N/A,#N/A,TRUE,"Basic";#N/A,#N/A,TRUE,"EXT-TABLE";#N/A,#N/A,TRUE,"STEEL";#N/A,#N/A,TRUE,"INT-Table";#N/A,#N/A,TRUE,"STEEL";#N/A,#N/A,TRUE,"Door"}</definedName>
    <definedName name="Furniture_5" localSheetId="5" hidden="1">{#N/A,#N/A,TRUE,"Basic";#N/A,#N/A,TRUE,"EXT-TABLE";#N/A,#N/A,TRUE,"STEEL";#N/A,#N/A,TRUE,"INT-Table";#N/A,#N/A,TRUE,"STEEL";#N/A,#N/A,TRUE,"Door"}</definedName>
    <definedName name="Furniture_5" localSheetId="3" hidden="1">{#N/A,#N/A,TRUE,"Basic";#N/A,#N/A,TRUE,"EXT-TABLE";#N/A,#N/A,TRUE,"STEEL";#N/A,#N/A,TRUE,"INT-Table";#N/A,#N/A,TRUE,"STEEL";#N/A,#N/A,TRUE,"Door"}</definedName>
    <definedName name="Furniture_5" localSheetId="24" hidden="1">{#N/A,#N/A,TRUE,"Basic";#N/A,#N/A,TRUE,"EXT-TABLE";#N/A,#N/A,TRUE,"STEEL";#N/A,#N/A,TRUE,"INT-Table";#N/A,#N/A,TRUE,"STEEL";#N/A,#N/A,TRUE,"Door"}</definedName>
    <definedName name="Furniture_5" localSheetId="4" hidden="1">{#N/A,#N/A,TRUE,"Basic";#N/A,#N/A,TRUE,"EXT-TABLE";#N/A,#N/A,TRUE,"STEEL";#N/A,#N/A,TRUE,"INT-Table";#N/A,#N/A,TRUE,"STEEL";#N/A,#N/A,TRUE,"Door"}</definedName>
    <definedName name="Furniture_5" localSheetId="0" hidden="1">{#N/A,#N/A,TRUE,"Basic";#N/A,#N/A,TRUE,"EXT-TABLE";#N/A,#N/A,TRUE,"STEEL";#N/A,#N/A,TRUE,"INT-Table";#N/A,#N/A,TRUE,"STEEL";#N/A,#N/A,TRUE,"Door"}</definedName>
    <definedName name="Furniture_5" localSheetId="23" hidden="1">{#N/A,#N/A,TRUE,"Basic";#N/A,#N/A,TRUE,"EXT-TABLE";#N/A,#N/A,TRUE,"STEEL";#N/A,#N/A,TRUE,"INT-Table";#N/A,#N/A,TRUE,"STEEL";#N/A,#N/A,TRUE,"Door"}</definedName>
    <definedName name="Furniture_5" hidden="1">{#N/A,#N/A,TRUE,"Basic";#N/A,#N/A,TRUE,"EXT-TABLE";#N/A,#N/A,TRUE,"STEEL";#N/A,#N/A,TRUE,"INT-Table";#N/A,#N/A,TRUE,"STEEL";#N/A,#N/A,TRUE,"Door"}</definedName>
    <definedName name="Furniture_5_1" localSheetId="5" hidden="1">{#N/A,#N/A,TRUE,"Basic";#N/A,#N/A,TRUE,"EXT-TABLE";#N/A,#N/A,TRUE,"STEEL";#N/A,#N/A,TRUE,"INT-Table";#N/A,#N/A,TRUE,"STEEL";#N/A,#N/A,TRUE,"Door"}</definedName>
    <definedName name="Furniture_5_1" localSheetId="3" hidden="1">{#N/A,#N/A,TRUE,"Basic";#N/A,#N/A,TRUE,"EXT-TABLE";#N/A,#N/A,TRUE,"STEEL";#N/A,#N/A,TRUE,"INT-Table";#N/A,#N/A,TRUE,"STEEL";#N/A,#N/A,TRUE,"Door"}</definedName>
    <definedName name="Furniture_5_1" localSheetId="24" hidden="1">{#N/A,#N/A,TRUE,"Basic";#N/A,#N/A,TRUE,"EXT-TABLE";#N/A,#N/A,TRUE,"STEEL";#N/A,#N/A,TRUE,"INT-Table";#N/A,#N/A,TRUE,"STEEL";#N/A,#N/A,TRUE,"Door"}</definedName>
    <definedName name="Furniture_5_1" localSheetId="4" hidden="1">{#N/A,#N/A,TRUE,"Basic";#N/A,#N/A,TRUE,"EXT-TABLE";#N/A,#N/A,TRUE,"STEEL";#N/A,#N/A,TRUE,"INT-Table";#N/A,#N/A,TRUE,"STEEL";#N/A,#N/A,TRUE,"Door"}</definedName>
    <definedName name="Furniture_5_1" localSheetId="0" hidden="1">{#N/A,#N/A,TRUE,"Basic";#N/A,#N/A,TRUE,"EXT-TABLE";#N/A,#N/A,TRUE,"STEEL";#N/A,#N/A,TRUE,"INT-Table";#N/A,#N/A,TRUE,"STEEL";#N/A,#N/A,TRUE,"Door"}</definedName>
    <definedName name="Furniture_5_1" localSheetId="23" hidden="1">{#N/A,#N/A,TRUE,"Basic";#N/A,#N/A,TRUE,"EXT-TABLE";#N/A,#N/A,TRUE,"STEEL";#N/A,#N/A,TRUE,"INT-Table";#N/A,#N/A,TRUE,"STEEL";#N/A,#N/A,TRUE,"Door"}</definedName>
    <definedName name="Furniture_5_1" hidden="1">{#N/A,#N/A,TRUE,"Basic";#N/A,#N/A,TRUE,"EXT-TABLE";#N/A,#N/A,TRUE,"STEEL";#N/A,#N/A,TRUE,"INT-Table";#N/A,#N/A,TRUE,"STEEL";#N/A,#N/A,TRUE,"Door"}</definedName>
    <definedName name="Furniture_5_2" localSheetId="5" hidden="1">{#N/A,#N/A,TRUE,"Basic";#N/A,#N/A,TRUE,"EXT-TABLE";#N/A,#N/A,TRUE,"STEEL";#N/A,#N/A,TRUE,"INT-Table";#N/A,#N/A,TRUE,"STEEL";#N/A,#N/A,TRUE,"Door"}</definedName>
    <definedName name="Furniture_5_2" localSheetId="3" hidden="1">{#N/A,#N/A,TRUE,"Basic";#N/A,#N/A,TRUE,"EXT-TABLE";#N/A,#N/A,TRUE,"STEEL";#N/A,#N/A,TRUE,"INT-Table";#N/A,#N/A,TRUE,"STEEL";#N/A,#N/A,TRUE,"Door"}</definedName>
    <definedName name="Furniture_5_2" localSheetId="24" hidden="1">{#N/A,#N/A,TRUE,"Basic";#N/A,#N/A,TRUE,"EXT-TABLE";#N/A,#N/A,TRUE,"STEEL";#N/A,#N/A,TRUE,"INT-Table";#N/A,#N/A,TRUE,"STEEL";#N/A,#N/A,TRUE,"Door"}</definedName>
    <definedName name="Furniture_5_2" localSheetId="4" hidden="1">{#N/A,#N/A,TRUE,"Basic";#N/A,#N/A,TRUE,"EXT-TABLE";#N/A,#N/A,TRUE,"STEEL";#N/A,#N/A,TRUE,"INT-Table";#N/A,#N/A,TRUE,"STEEL";#N/A,#N/A,TRUE,"Door"}</definedName>
    <definedName name="Furniture_5_2" localSheetId="0" hidden="1">{#N/A,#N/A,TRUE,"Basic";#N/A,#N/A,TRUE,"EXT-TABLE";#N/A,#N/A,TRUE,"STEEL";#N/A,#N/A,TRUE,"INT-Table";#N/A,#N/A,TRUE,"STEEL";#N/A,#N/A,TRUE,"Door"}</definedName>
    <definedName name="Furniture_5_2" localSheetId="23" hidden="1">{#N/A,#N/A,TRUE,"Basic";#N/A,#N/A,TRUE,"EXT-TABLE";#N/A,#N/A,TRUE,"STEEL";#N/A,#N/A,TRUE,"INT-Table";#N/A,#N/A,TRUE,"STEEL";#N/A,#N/A,TRUE,"Door"}</definedName>
    <definedName name="Furniture_5_2" hidden="1">{#N/A,#N/A,TRUE,"Basic";#N/A,#N/A,TRUE,"EXT-TABLE";#N/A,#N/A,TRUE,"STEEL";#N/A,#N/A,TRUE,"INT-Table";#N/A,#N/A,TRUE,"STEEL";#N/A,#N/A,TRUE,"Door"}</definedName>
    <definedName name="GADFGSDFG" localSheetId="6" hidden="1">#REF!</definedName>
    <definedName name="GADFGSDFG" localSheetId="7" hidden="1">#REF!</definedName>
    <definedName name="GADFGSDFG" localSheetId="17" hidden="1">#REF!</definedName>
    <definedName name="GADFGSDFG" localSheetId="18" hidden="1">#REF!</definedName>
    <definedName name="GADFGSDFG" localSheetId="19" hidden="1">#REF!</definedName>
    <definedName name="GADFGSDFG" localSheetId="20" hidden="1">#REF!</definedName>
    <definedName name="GADFGSDFG" localSheetId="8" hidden="1">#REF!</definedName>
    <definedName name="GADFGSDFG" localSheetId="9" hidden="1">#REF!</definedName>
    <definedName name="GADFGSDFG" localSheetId="10" hidden="1">#REF!</definedName>
    <definedName name="GADFGSDFG" localSheetId="11" hidden="1">#REF!</definedName>
    <definedName name="GADFGSDFG" localSheetId="12" hidden="1">#REF!</definedName>
    <definedName name="GADFGSDFG" localSheetId="13" hidden="1">#REF!</definedName>
    <definedName name="GADFGSDFG" localSheetId="14" hidden="1">#REF!</definedName>
    <definedName name="GADFGSDFG" localSheetId="15" hidden="1">#REF!</definedName>
    <definedName name="GADFGSDFG" localSheetId="16" hidden="1">#REF!</definedName>
    <definedName name="GADFGSDFG" localSheetId="5" hidden="1">#REF!</definedName>
    <definedName name="GADFGSDFG" localSheetId="3" hidden="1">#REF!</definedName>
    <definedName name="GADFGSDFG" localSheetId="24" hidden="1">#REF!</definedName>
    <definedName name="GADFGSDFG" localSheetId="23" hidden="1">#REF!</definedName>
    <definedName name="GADFGSDFG" hidden="1">#REF!</definedName>
    <definedName name="GBBB" localSheetId="5" hidden="1">{#N/A,#N/A,FALSE,"CCTV"}</definedName>
    <definedName name="GBBB" localSheetId="3" hidden="1">{#N/A,#N/A,FALSE,"CCTV"}</definedName>
    <definedName name="GBBB" localSheetId="24" hidden="1">{#N/A,#N/A,FALSE,"CCTV"}</definedName>
    <definedName name="GBBB" localSheetId="4" hidden="1">{#N/A,#N/A,FALSE,"CCTV"}</definedName>
    <definedName name="GBBB" localSheetId="0" hidden="1">{#N/A,#N/A,FALSE,"CCTV"}</definedName>
    <definedName name="GBBB" localSheetId="23" hidden="1">{#N/A,#N/A,FALSE,"CCTV"}</definedName>
    <definedName name="GBBB" hidden="1">{#N/A,#N/A,FALSE,"CCTV"}</definedName>
    <definedName name="GDFG"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FG"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FG"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FG"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FG"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FG"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F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D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 localSheetId="6" hidden="1">#REF!</definedName>
    <definedName name="GF" localSheetId="7" hidden="1">#REF!</definedName>
    <definedName name="GF" localSheetId="17" hidden="1">#REF!</definedName>
    <definedName name="GF" localSheetId="18" hidden="1">#REF!</definedName>
    <definedName name="GF" localSheetId="19" hidden="1">#REF!</definedName>
    <definedName name="GF" localSheetId="20" hidden="1">#REF!</definedName>
    <definedName name="GF" localSheetId="8" hidden="1">#REF!</definedName>
    <definedName name="GF" localSheetId="9" hidden="1">#REF!</definedName>
    <definedName name="GF" localSheetId="10" hidden="1">#REF!</definedName>
    <definedName name="GF" localSheetId="11" hidden="1">#REF!</definedName>
    <definedName name="GF" localSheetId="12" hidden="1">#REF!</definedName>
    <definedName name="GF" localSheetId="13" hidden="1">#REF!</definedName>
    <definedName name="GF" localSheetId="14" hidden="1">#REF!</definedName>
    <definedName name="GF" localSheetId="15" hidden="1">#REF!</definedName>
    <definedName name="GF" localSheetId="16" hidden="1">#REF!</definedName>
    <definedName name="GF" localSheetId="5" hidden="1">#REF!</definedName>
    <definedName name="GF" localSheetId="3" hidden="1">#REF!</definedName>
    <definedName name="GF" localSheetId="24" hidden="1">#REF!</definedName>
    <definedName name="GF" localSheetId="23" hidden="1">#REF!</definedName>
    <definedName name="GF" hidden="1">#REF!</definedName>
    <definedName name="GFDGDF"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GDF"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GDF"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GDF"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GDF"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GDF"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GD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DS" localSheetId="5" hidden="1">{#N/A,#N/A,FALSE,"CCTV"}</definedName>
    <definedName name="GFDS" localSheetId="3" hidden="1">{#N/A,#N/A,FALSE,"CCTV"}</definedName>
    <definedName name="GFDS" localSheetId="24" hidden="1">{#N/A,#N/A,FALSE,"CCTV"}</definedName>
    <definedName name="GFDS" localSheetId="4" hidden="1">{#N/A,#N/A,FALSE,"CCTV"}</definedName>
    <definedName name="GFDS" localSheetId="0" hidden="1">{#N/A,#N/A,FALSE,"CCTV"}</definedName>
    <definedName name="GFDS" localSheetId="23" hidden="1">{#N/A,#N/A,FALSE,"CCTV"}</definedName>
    <definedName name="GFDS" hidden="1">{#N/A,#N/A,FALSE,"CCTV"}</definedName>
    <definedName name="GFG"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G"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G"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G"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G"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G"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G"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GFHJ" localSheetId="5" hidden="1">{#N/A,#N/A,FALSE,"단가표지"}</definedName>
    <definedName name="GFHJ" localSheetId="3" hidden="1">{#N/A,#N/A,FALSE,"단가표지"}</definedName>
    <definedName name="GFHJ" localSheetId="24" hidden="1">{#N/A,#N/A,FALSE,"단가표지"}</definedName>
    <definedName name="GFHJ" localSheetId="4" hidden="1">{#N/A,#N/A,FALSE,"단가표지"}</definedName>
    <definedName name="GFHJ" localSheetId="0" hidden="1">{#N/A,#N/A,FALSE,"단가표지"}</definedName>
    <definedName name="GFHJ" localSheetId="23" hidden="1">{#N/A,#N/A,FALSE,"단가표지"}</definedName>
    <definedName name="GFHJ" hidden="1">{#N/A,#N/A,FALSE,"단가표지"}</definedName>
    <definedName name="gfjgfh" localSheetId="5" hidden="1">{#N/A,#N/A,FALSE,"CCTV"}</definedName>
    <definedName name="gfjgfh" localSheetId="3" hidden="1">{#N/A,#N/A,FALSE,"CCTV"}</definedName>
    <definedName name="gfjgfh" localSheetId="24" hidden="1">{#N/A,#N/A,FALSE,"CCTV"}</definedName>
    <definedName name="gfjgfh" localSheetId="4" hidden="1">{#N/A,#N/A,FALSE,"CCTV"}</definedName>
    <definedName name="gfjgfh" localSheetId="0" hidden="1">{#N/A,#N/A,FALSE,"CCTV"}</definedName>
    <definedName name="gfjgfh" localSheetId="23" hidden="1">{#N/A,#N/A,FALSE,"CCTV"}</definedName>
    <definedName name="gfjgfh" hidden="1">{#N/A,#N/A,FALSE,"CCTV"}</definedName>
    <definedName name="gfjgfhfg" localSheetId="5" hidden="1">{#N/A,#N/A,FALSE,"CCTV"}</definedName>
    <definedName name="gfjgfhfg" localSheetId="3" hidden="1">{#N/A,#N/A,FALSE,"CCTV"}</definedName>
    <definedName name="gfjgfhfg" localSheetId="24" hidden="1">{#N/A,#N/A,FALSE,"CCTV"}</definedName>
    <definedName name="gfjgfhfg" localSheetId="4" hidden="1">{#N/A,#N/A,FALSE,"CCTV"}</definedName>
    <definedName name="gfjgfhfg" localSheetId="0" hidden="1">{#N/A,#N/A,FALSE,"CCTV"}</definedName>
    <definedName name="gfjgfhfg" localSheetId="23" hidden="1">{#N/A,#N/A,FALSE,"CCTV"}</definedName>
    <definedName name="gfjgfhfg" hidden="1">{#N/A,#N/A,FALSE,"CCTV"}</definedName>
    <definedName name="GFJGFJGH" localSheetId="5" hidden="1">{#N/A,#N/A,FALSE,"2~8번"}</definedName>
    <definedName name="GFJGFJGH" localSheetId="3" hidden="1">{#N/A,#N/A,FALSE,"2~8번"}</definedName>
    <definedName name="GFJGFJGH" localSheetId="24" hidden="1">{#N/A,#N/A,FALSE,"2~8번"}</definedName>
    <definedName name="GFJGFJGH" localSheetId="4" hidden="1">{#N/A,#N/A,FALSE,"2~8번"}</definedName>
    <definedName name="GFJGFJGH" localSheetId="0" hidden="1">{#N/A,#N/A,FALSE,"2~8번"}</definedName>
    <definedName name="GFJGFJGH" localSheetId="23" hidden="1">{#N/A,#N/A,FALSE,"2~8번"}</definedName>
    <definedName name="GFJGFJGH" hidden="1">{#N/A,#N/A,FALSE,"2~8번"}</definedName>
    <definedName name="GFJGFJRRJGH" localSheetId="5" hidden="1">{#N/A,#N/A,FALSE,"배수1"}</definedName>
    <definedName name="GFJGFJRRJGH" localSheetId="3" hidden="1">{#N/A,#N/A,FALSE,"배수1"}</definedName>
    <definedName name="GFJGFJRRJGH" localSheetId="24" hidden="1">{#N/A,#N/A,FALSE,"배수1"}</definedName>
    <definedName name="GFJGFJRRJGH" localSheetId="4" hidden="1">{#N/A,#N/A,FALSE,"배수1"}</definedName>
    <definedName name="GFJGFJRRJGH" localSheetId="0" hidden="1">{#N/A,#N/A,FALSE,"배수1"}</definedName>
    <definedName name="GFJGFJRRJGH" localSheetId="23" hidden="1">{#N/A,#N/A,FALSE,"배수1"}</definedName>
    <definedName name="GFJGFJRRJGH" hidden="1">{#N/A,#N/A,FALSE,"배수1"}</definedName>
    <definedName name="GFJHGFJGF" localSheetId="5" hidden="1">{#N/A,#N/A,FALSE,"혼합골재"}</definedName>
    <definedName name="GFJHGFJGF" localSheetId="3" hidden="1">{#N/A,#N/A,FALSE,"혼합골재"}</definedName>
    <definedName name="GFJHGFJGF" localSheetId="24" hidden="1">{#N/A,#N/A,FALSE,"혼합골재"}</definedName>
    <definedName name="GFJHGFJGF" localSheetId="4" hidden="1">{#N/A,#N/A,FALSE,"혼합골재"}</definedName>
    <definedName name="GFJHGFJGF" localSheetId="0" hidden="1">{#N/A,#N/A,FALSE,"혼합골재"}</definedName>
    <definedName name="GFJHGFJGF" localSheetId="23" hidden="1">{#N/A,#N/A,FALSE,"혼합골재"}</definedName>
    <definedName name="GFJHGFJGF" hidden="1">{#N/A,#N/A,FALSE,"혼합골재"}</definedName>
    <definedName name="GFRRJGH" localSheetId="5" hidden="1">{#N/A,#N/A,FALSE,"단가표지"}</definedName>
    <definedName name="GFRRJGH" localSheetId="3" hidden="1">{#N/A,#N/A,FALSE,"단가표지"}</definedName>
    <definedName name="GFRRJGH" localSheetId="24" hidden="1">{#N/A,#N/A,FALSE,"단가표지"}</definedName>
    <definedName name="GFRRJGH" localSheetId="4" hidden="1">{#N/A,#N/A,FALSE,"단가표지"}</definedName>
    <definedName name="GFRRJGH" localSheetId="0" hidden="1">{#N/A,#N/A,FALSE,"단가표지"}</definedName>
    <definedName name="GFRRJGH" localSheetId="23" hidden="1">{#N/A,#N/A,FALSE,"단가표지"}</definedName>
    <definedName name="GFRRJGH" hidden="1">{#N/A,#N/A,FALSE,"단가표지"}</definedName>
    <definedName name="gggg" localSheetId="5" hidden="1">{"'장비'!$A$3:$M$12"}</definedName>
    <definedName name="gggg" localSheetId="3" hidden="1">{"'장비'!$A$3:$M$12"}</definedName>
    <definedName name="gggg" localSheetId="24" hidden="1">{"'장비'!$A$3:$M$12"}</definedName>
    <definedName name="gggg" localSheetId="4" hidden="1">{"'장비'!$A$3:$M$12"}</definedName>
    <definedName name="gggg" localSheetId="0" hidden="1">{"'장비'!$A$3:$M$12"}</definedName>
    <definedName name="gggg" localSheetId="23" hidden="1">{"'장비'!$A$3:$M$12"}</definedName>
    <definedName name="gggg" hidden="1">{"'장비'!$A$3:$M$12"}</definedName>
    <definedName name="GJFGJFGJ" localSheetId="5" hidden="1">{#N/A,#N/A,FALSE,"골재소요량";#N/A,#N/A,FALSE,"골재소요량"}</definedName>
    <definedName name="GJFGJFGJ" localSheetId="3" hidden="1">{#N/A,#N/A,FALSE,"골재소요량";#N/A,#N/A,FALSE,"골재소요량"}</definedName>
    <definedName name="GJFGJFGJ" localSheetId="24" hidden="1">{#N/A,#N/A,FALSE,"골재소요량";#N/A,#N/A,FALSE,"골재소요량"}</definedName>
    <definedName name="GJFGJFGJ" localSheetId="4" hidden="1">{#N/A,#N/A,FALSE,"골재소요량";#N/A,#N/A,FALSE,"골재소요량"}</definedName>
    <definedName name="GJFGJFGJ" localSheetId="0" hidden="1">{#N/A,#N/A,FALSE,"골재소요량";#N/A,#N/A,FALSE,"골재소요량"}</definedName>
    <definedName name="GJFGJFGJ" localSheetId="23" hidden="1">{#N/A,#N/A,FALSE,"골재소요량";#N/A,#N/A,FALSE,"골재소요량"}</definedName>
    <definedName name="GJFGJFGJ" hidden="1">{#N/A,#N/A,FALSE,"골재소요량";#N/A,#N/A,FALSE,"골재소요량"}</definedName>
    <definedName name="GJGFJGFHJ" localSheetId="5" hidden="1">{#N/A,#N/A,FALSE,"속도"}</definedName>
    <definedName name="GJGFJGFHJ" localSheetId="3" hidden="1">{#N/A,#N/A,FALSE,"속도"}</definedName>
    <definedName name="GJGFJGFHJ" localSheetId="24" hidden="1">{#N/A,#N/A,FALSE,"속도"}</definedName>
    <definedName name="GJGFJGFHJ" localSheetId="4" hidden="1">{#N/A,#N/A,FALSE,"속도"}</definedName>
    <definedName name="GJGFJGFHJ" localSheetId="0" hidden="1">{#N/A,#N/A,FALSE,"속도"}</definedName>
    <definedName name="GJGFJGFHJ" localSheetId="23" hidden="1">{#N/A,#N/A,FALSE,"속도"}</definedName>
    <definedName name="GJGFJGFHJ" hidden="1">{#N/A,#N/A,FALSE,"속도"}</definedName>
    <definedName name="GSDGSRWQR" localSheetId="5" hidden="1">{#N/A,#N/A,FALSE,"속도"}</definedName>
    <definedName name="GSDGSRWQR" localSheetId="3" hidden="1">{#N/A,#N/A,FALSE,"속도"}</definedName>
    <definedName name="GSDGSRWQR" localSheetId="24" hidden="1">{#N/A,#N/A,FALSE,"속도"}</definedName>
    <definedName name="GSDGSRWQR" localSheetId="4" hidden="1">{#N/A,#N/A,FALSE,"속도"}</definedName>
    <definedName name="GSDGSRWQR" localSheetId="0" hidden="1">{#N/A,#N/A,FALSE,"속도"}</definedName>
    <definedName name="GSDGSRWQR" localSheetId="23" hidden="1">{#N/A,#N/A,FALSE,"속도"}</definedName>
    <definedName name="GSDGSRWQR" hidden="1">{#N/A,#N/A,FALSE,"속도"}</definedName>
    <definedName name="GV" localSheetId="5" hidden="1">{#N/A,#N/A,FALSE,"CCTV"}</definedName>
    <definedName name="GV" localSheetId="3" hidden="1">{#N/A,#N/A,FALSE,"CCTV"}</definedName>
    <definedName name="GV" localSheetId="24" hidden="1">{#N/A,#N/A,FALSE,"CCTV"}</definedName>
    <definedName name="GV" localSheetId="4" hidden="1">{#N/A,#N/A,FALSE,"CCTV"}</definedName>
    <definedName name="GV" localSheetId="0" hidden="1">{#N/A,#N/A,FALSE,"CCTV"}</definedName>
    <definedName name="GV" localSheetId="23" hidden="1">{#N/A,#N/A,FALSE,"CCTV"}</definedName>
    <definedName name="GV" hidden="1">{#N/A,#N/A,FALSE,"CCTV"}</definedName>
    <definedName name="half" localSheetId="5" hidden="1">{#N/A,#N/A,FALSE,"전체집계표";#N/A,#N/A,FALSE,"안벽30000";#N/A,#N/A,FALSE,"안벽20000";#N/A,#N/A,FALSE,"내호안";#N/A,#N/A,FALSE,"외호안";#N/A,#N/A,FALSE,"준설토A";#N/A,#N/A,FALSE,"준설토B";#N/A,#N/A,FALSE,"적출장"}</definedName>
    <definedName name="half" localSheetId="3" hidden="1">{#N/A,#N/A,FALSE,"전체집계표";#N/A,#N/A,FALSE,"안벽30000";#N/A,#N/A,FALSE,"안벽20000";#N/A,#N/A,FALSE,"내호안";#N/A,#N/A,FALSE,"외호안";#N/A,#N/A,FALSE,"준설토A";#N/A,#N/A,FALSE,"준설토B";#N/A,#N/A,FALSE,"적출장"}</definedName>
    <definedName name="half" localSheetId="24" hidden="1">{#N/A,#N/A,FALSE,"전체집계표";#N/A,#N/A,FALSE,"안벽30000";#N/A,#N/A,FALSE,"안벽20000";#N/A,#N/A,FALSE,"내호안";#N/A,#N/A,FALSE,"외호안";#N/A,#N/A,FALSE,"준설토A";#N/A,#N/A,FALSE,"준설토B";#N/A,#N/A,FALSE,"적출장"}</definedName>
    <definedName name="half" localSheetId="4" hidden="1">{#N/A,#N/A,FALSE,"전체집계표";#N/A,#N/A,FALSE,"안벽30000";#N/A,#N/A,FALSE,"안벽20000";#N/A,#N/A,FALSE,"내호안";#N/A,#N/A,FALSE,"외호안";#N/A,#N/A,FALSE,"준설토A";#N/A,#N/A,FALSE,"준설토B";#N/A,#N/A,FALSE,"적출장"}</definedName>
    <definedName name="half" localSheetId="0" hidden="1">{#N/A,#N/A,FALSE,"전체집계표";#N/A,#N/A,FALSE,"안벽30000";#N/A,#N/A,FALSE,"안벽20000";#N/A,#N/A,FALSE,"내호안";#N/A,#N/A,FALSE,"외호안";#N/A,#N/A,FALSE,"준설토A";#N/A,#N/A,FALSE,"준설토B";#N/A,#N/A,FALSE,"적출장"}</definedName>
    <definedName name="half" localSheetId="23" hidden="1">{#N/A,#N/A,FALSE,"전체집계표";#N/A,#N/A,FALSE,"안벽30000";#N/A,#N/A,FALSE,"안벽20000";#N/A,#N/A,FALSE,"내호안";#N/A,#N/A,FALSE,"외호안";#N/A,#N/A,FALSE,"준설토A";#N/A,#N/A,FALSE,"준설토B";#N/A,#N/A,FALSE,"적출장"}</definedName>
    <definedName name="half" hidden="1">{#N/A,#N/A,FALSE,"전체집계표";#N/A,#N/A,FALSE,"안벽30000";#N/A,#N/A,FALSE,"안벽20000";#N/A,#N/A,FALSE,"내호안";#N/A,#N/A,FALSE,"외호안";#N/A,#N/A,FALSE,"준설토A";#N/A,#N/A,FALSE,"준설토B";#N/A,#N/A,FALSE,"적출장"}</definedName>
    <definedName name="HDFD" localSheetId="5" hidden="1">{#N/A,#N/A,FALSE,"속도"}</definedName>
    <definedName name="HDFD" localSheetId="3" hidden="1">{#N/A,#N/A,FALSE,"속도"}</definedName>
    <definedName name="HDFD" localSheetId="24" hidden="1">{#N/A,#N/A,FALSE,"속도"}</definedName>
    <definedName name="HDFD" localSheetId="4" hidden="1">{#N/A,#N/A,FALSE,"속도"}</definedName>
    <definedName name="HDFD" localSheetId="0" hidden="1">{#N/A,#N/A,FALSE,"속도"}</definedName>
    <definedName name="HDFD" localSheetId="23" hidden="1">{#N/A,#N/A,FALSE,"속도"}</definedName>
    <definedName name="HDFD" hidden="1">{#N/A,#N/A,FALSE,"속도"}</definedName>
    <definedName name="HDGFDS" localSheetId="6" hidden="1">#REF!</definedName>
    <definedName name="HDGFDS" localSheetId="7" hidden="1">#REF!</definedName>
    <definedName name="HDGFDS" localSheetId="17" hidden="1">#REF!</definedName>
    <definedName name="HDGFDS" localSheetId="18" hidden="1">#REF!</definedName>
    <definedName name="HDGFDS" localSheetId="19" hidden="1">#REF!</definedName>
    <definedName name="HDGFDS" localSheetId="20" hidden="1">#REF!</definedName>
    <definedName name="HDGFDS" localSheetId="8" hidden="1">#REF!</definedName>
    <definedName name="HDGFDS" localSheetId="9" hidden="1">#REF!</definedName>
    <definedName name="HDGFDS" localSheetId="10" hidden="1">#REF!</definedName>
    <definedName name="HDGFDS" localSheetId="11" hidden="1">#REF!</definedName>
    <definedName name="HDGFDS" localSheetId="12" hidden="1">#REF!</definedName>
    <definedName name="HDGFDS" localSheetId="13" hidden="1">#REF!</definedName>
    <definedName name="HDGFDS" localSheetId="14" hidden="1">#REF!</definedName>
    <definedName name="HDGFDS" localSheetId="15" hidden="1">#REF!</definedName>
    <definedName name="HDGFDS" localSheetId="16" hidden="1">#REF!</definedName>
    <definedName name="HDGFDS" localSheetId="5" hidden="1">#REF!</definedName>
    <definedName name="HDGFDS" localSheetId="3" hidden="1">#REF!</definedName>
    <definedName name="HDGFDS" localSheetId="24" hidden="1">#REF!</definedName>
    <definedName name="HDGFDS" localSheetId="23" hidden="1">#REF!</definedName>
    <definedName name="HDGFDS" hidden="1">#REF!</definedName>
    <definedName name="hfdgfdg" localSheetId="5" hidden="1">{#N/A,#N/A,FALSE,"CCTV"}</definedName>
    <definedName name="hfdgfdg" localSheetId="3" hidden="1">{#N/A,#N/A,FALSE,"CCTV"}</definedName>
    <definedName name="hfdgfdg" localSheetId="24" hidden="1">{#N/A,#N/A,FALSE,"CCTV"}</definedName>
    <definedName name="hfdgfdg" localSheetId="4" hidden="1">{#N/A,#N/A,FALSE,"CCTV"}</definedName>
    <definedName name="hfdgfdg" localSheetId="0" hidden="1">{#N/A,#N/A,FALSE,"CCTV"}</definedName>
    <definedName name="hfdgfdg" localSheetId="23" hidden="1">{#N/A,#N/A,FALSE,"CCTV"}</definedName>
    <definedName name="hfdgfdg" hidden="1">{#N/A,#N/A,FALSE,"CCTV"}</definedName>
    <definedName name="hfjhhjj" localSheetId="5" hidden="1">{#N/A,#N/A,FALSE,"CCTV"}</definedName>
    <definedName name="hfjhhjj" localSheetId="3" hidden="1">{#N/A,#N/A,FALSE,"CCTV"}</definedName>
    <definedName name="hfjhhjj" localSheetId="24" hidden="1">{#N/A,#N/A,FALSE,"CCTV"}</definedName>
    <definedName name="hfjhhjj" localSheetId="4" hidden="1">{#N/A,#N/A,FALSE,"CCTV"}</definedName>
    <definedName name="hfjhhjj" localSheetId="0" hidden="1">{#N/A,#N/A,FALSE,"CCTV"}</definedName>
    <definedName name="hfjhhjj" localSheetId="23" hidden="1">{#N/A,#N/A,FALSE,"CCTV"}</definedName>
    <definedName name="hfjhhjj" hidden="1">{#N/A,#N/A,FALSE,"CCTV"}</definedName>
    <definedName name="HGDSGJGFJGF" localSheetId="5" hidden="1">{#N/A,#N/A,FALSE,"배수2"}</definedName>
    <definedName name="HGDSGJGFJGF" localSheetId="3" hidden="1">{#N/A,#N/A,FALSE,"배수2"}</definedName>
    <definedName name="HGDSGJGFJGF" localSheetId="24" hidden="1">{#N/A,#N/A,FALSE,"배수2"}</definedName>
    <definedName name="HGDSGJGFJGF" localSheetId="4" hidden="1">{#N/A,#N/A,FALSE,"배수2"}</definedName>
    <definedName name="HGDSGJGFJGF" localSheetId="0" hidden="1">{#N/A,#N/A,FALSE,"배수2"}</definedName>
    <definedName name="HGDSGJGFJGF" localSheetId="23" hidden="1">{#N/A,#N/A,FALSE,"배수2"}</definedName>
    <definedName name="HGDSGJGFJGF" hidden="1">{#N/A,#N/A,FALSE,"배수2"}</definedName>
    <definedName name="HGHH" localSheetId="5" hidden="1">{#N/A,#N/A,FALSE,"표지목차"}</definedName>
    <definedName name="HGHH" localSheetId="3" hidden="1">{#N/A,#N/A,FALSE,"표지목차"}</definedName>
    <definedName name="HGHH" localSheetId="24" hidden="1">{#N/A,#N/A,FALSE,"표지목차"}</definedName>
    <definedName name="HGHH" localSheetId="4" hidden="1">{#N/A,#N/A,FALSE,"표지목차"}</definedName>
    <definedName name="HGHH" localSheetId="0" hidden="1">{#N/A,#N/A,FALSE,"표지목차"}</definedName>
    <definedName name="HGHH" localSheetId="23" hidden="1">{#N/A,#N/A,FALSE,"표지목차"}</definedName>
    <definedName name="HGHH" hidden="1">{#N/A,#N/A,FALSE,"표지목차"}</definedName>
    <definedName name="hgjfgh" localSheetId="5" hidden="1">{#N/A,#N/A,FALSE,"CCTV"}</definedName>
    <definedName name="hgjfgh" localSheetId="3" hidden="1">{#N/A,#N/A,FALSE,"CCTV"}</definedName>
    <definedName name="hgjfgh" localSheetId="24" hidden="1">{#N/A,#N/A,FALSE,"CCTV"}</definedName>
    <definedName name="hgjfgh" localSheetId="4" hidden="1">{#N/A,#N/A,FALSE,"CCTV"}</definedName>
    <definedName name="hgjfgh" localSheetId="0" hidden="1">{#N/A,#N/A,FALSE,"CCTV"}</definedName>
    <definedName name="hgjfgh" localSheetId="23" hidden="1">{#N/A,#N/A,FALSE,"CCTV"}</definedName>
    <definedName name="hgjfgh" hidden="1">{#N/A,#N/A,FALSE,"CCTV"}</definedName>
    <definedName name="hgjgfhgh" localSheetId="5" hidden="1">{#N/A,#N/A,FALSE,"CCTV"}</definedName>
    <definedName name="hgjgfhgh" localSheetId="3" hidden="1">{#N/A,#N/A,FALSE,"CCTV"}</definedName>
    <definedName name="hgjgfhgh" localSheetId="24" hidden="1">{#N/A,#N/A,FALSE,"CCTV"}</definedName>
    <definedName name="hgjgfhgh" localSheetId="4" hidden="1">{#N/A,#N/A,FALSE,"CCTV"}</definedName>
    <definedName name="hgjgfhgh" localSheetId="0" hidden="1">{#N/A,#N/A,FALSE,"CCTV"}</definedName>
    <definedName name="hgjgfhgh" localSheetId="23" hidden="1">{#N/A,#N/A,FALSE,"CCTV"}</definedName>
    <definedName name="hgjgfhgh" hidden="1">{#N/A,#N/A,FALSE,"CCTV"}</definedName>
    <definedName name="HHH" localSheetId="5" hidden="1">{#N/A,#N/A,TRUE,"Basic";#N/A,#N/A,TRUE,"EXT-TABLE";#N/A,#N/A,TRUE,"STEEL";#N/A,#N/A,TRUE,"INT-Table";#N/A,#N/A,TRUE,"STEEL";#N/A,#N/A,TRUE,"Door"}</definedName>
    <definedName name="HHH" localSheetId="3" hidden="1">{#N/A,#N/A,TRUE,"Basic";#N/A,#N/A,TRUE,"EXT-TABLE";#N/A,#N/A,TRUE,"STEEL";#N/A,#N/A,TRUE,"INT-Table";#N/A,#N/A,TRUE,"STEEL";#N/A,#N/A,TRUE,"Door"}</definedName>
    <definedName name="HHH" localSheetId="24" hidden="1">{#N/A,#N/A,TRUE,"Basic";#N/A,#N/A,TRUE,"EXT-TABLE";#N/A,#N/A,TRUE,"STEEL";#N/A,#N/A,TRUE,"INT-Table";#N/A,#N/A,TRUE,"STEEL";#N/A,#N/A,TRUE,"Door"}</definedName>
    <definedName name="HHH" localSheetId="4" hidden="1">{#N/A,#N/A,TRUE,"Basic";#N/A,#N/A,TRUE,"EXT-TABLE";#N/A,#N/A,TRUE,"STEEL";#N/A,#N/A,TRUE,"INT-Table";#N/A,#N/A,TRUE,"STEEL";#N/A,#N/A,TRUE,"Door"}</definedName>
    <definedName name="HHH" localSheetId="0" hidden="1">{#N/A,#N/A,TRUE,"Basic";#N/A,#N/A,TRUE,"EXT-TABLE";#N/A,#N/A,TRUE,"STEEL";#N/A,#N/A,TRUE,"INT-Table";#N/A,#N/A,TRUE,"STEEL";#N/A,#N/A,TRUE,"Door"}</definedName>
    <definedName name="HHH" localSheetId="23" hidden="1">{#N/A,#N/A,TRUE,"Basic";#N/A,#N/A,TRUE,"EXT-TABLE";#N/A,#N/A,TRUE,"STEEL";#N/A,#N/A,TRUE,"INT-Table";#N/A,#N/A,TRUE,"STEEL";#N/A,#N/A,TRUE,"Door"}</definedName>
    <definedName name="HHH" hidden="1">{#N/A,#N/A,TRUE,"Basic";#N/A,#N/A,TRUE,"EXT-TABLE";#N/A,#N/A,TRUE,"STEEL";#N/A,#N/A,TRUE,"INT-Table";#N/A,#N/A,TRUE,"STEEL";#N/A,#N/A,TRUE,"Door"}</definedName>
    <definedName name="HHH_1" localSheetId="5" hidden="1">{#N/A,#N/A,TRUE,"Basic";#N/A,#N/A,TRUE,"EXT-TABLE";#N/A,#N/A,TRUE,"STEEL";#N/A,#N/A,TRUE,"INT-Table";#N/A,#N/A,TRUE,"STEEL";#N/A,#N/A,TRUE,"Door"}</definedName>
    <definedName name="HHH_1" localSheetId="3" hidden="1">{#N/A,#N/A,TRUE,"Basic";#N/A,#N/A,TRUE,"EXT-TABLE";#N/A,#N/A,TRUE,"STEEL";#N/A,#N/A,TRUE,"INT-Table";#N/A,#N/A,TRUE,"STEEL";#N/A,#N/A,TRUE,"Door"}</definedName>
    <definedName name="HHH_1" localSheetId="24" hidden="1">{#N/A,#N/A,TRUE,"Basic";#N/A,#N/A,TRUE,"EXT-TABLE";#N/A,#N/A,TRUE,"STEEL";#N/A,#N/A,TRUE,"INT-Table";#N/A,#N/A,TRUE,"STEEL";#N/A,#N/A,TRUE,"Door"}</definedName>
    <definedName name="HHH_1" localSheetId="4" hidden="1">{#N/A,#N/A,TRUE,"Basic";#N/A,#N/A,TRUE,"EXT-TABLE";#N/A,#N/A,TRUE,"STEEL";#N/A,#N/A,TRUE,"INT-Table";#N/A,#N/A,TRUE,"STEEL";#N/A,#N/A,TRUE,"Door"}</definedName>
    <definedName name="HHH_1" localSheetId="0" hidden="1">{#N/A,#N/A,TRUE,"Basic";#N/A,#N/A,TRUE,"EXT-TABLE";#N/A,#N/A,TRUE,"STEEL";#N/A,#N/A,TRUE,"INT-Table";#N/A,#N/A,TRUE,"STEEL";#N/A,#N/A,TRUE,"Door"}</definedName>
    <definedName name="HHH_1" localSheetId="23" hidden="1">{#N/A,#N/A,TRUE,"Basic";#N/A,#N/A,TRUE,"EXT-TABLE";#N/A,#N/A,TRUE,"STEEL";#N/A,#N/A,TRUE,"INT-Table";#N/A,#N/A,TRUE,"STEEL";#N/A,#N/A,TRUE,"Door"}</definedName>
    <definedName name="HHH_1" hidden="1">{#N/A,#N/A,TRUE,"Basic";#N/A,#N/A,TRUE,"EXT-TABLE";#N/A,#N/A,TRUE,"STEEL";#N/A,#N/A,TRUE,"INT-Table";#N/A,#N/A,TRUE,"STEEL";#N/A,#N/A,TRUE,"Door"}</definedName>
    <definedName name="HHH_1_1" localSheetId="5" hidden="1">{#N/A,#N/A,TRUE,"Basic";#N/A,#N/A,TRUE,"EXT-TABLE";#N/A,#N/A,TRUE,"STEEL";#N/A,#N/A,TRUE,"INT-Table";#N/A,#N/A,TRUE,"STEEL";#N/A,#N/A,TRUE,"Door"}</definedName>
    <definedName name="HHH_1_1" localSheetId="3" hidden="1">{#N/A,#N/A,TRUE,"Basic";#N/A,#N/A,TRUE,"EXT-TABLE";#N/A,#N/A,TRUE,"STEEL";#N/A,#N/A,TRUE,"INT-Table";#N/A,#N/A,TRUE,"STEEL";#N/A,#N/A,TRUE,"Door"}</definedName>
    <definedName name="HHH_1_1" localSheetId="24" hidden="1">{#N/A,#N/A,TRUE,"Basic";#N/A,#N/A,TRUE,"EXT-TABLE";#N/A,#N/A,TRUE,"STEEL";#N/A,#N/A,TRUE,"INT-Table";#N/A,#N/A,TRUE,"STEEL";#N/A,#N/A,TRUE,"Door"}</definedName>
    <definedName name="HHH_1_1" localSheetId="4" hidden="1">{#N/A,#N/A,TRUE,"Basic";#N/A,#N/A,TRUE,"EXT-TABLE";#N/A,#N/A,TRUE,"STEEL";#N/A,#N/A,TRUE,"INT-Table";#N/A,#N/A,TRUE,"STEEL";#N/A,#N/A,TRUE,"Door"}</definedName>
    <definedName name="HHH_1_1" localSheetId="0" hidden="1">{#N/A,#N/A,TRUE,"Basic";#N/A,#N/A,TRUE,"EXT-TABLE";#N/A,#N/A,TRUE,"STEEL";#N/A,#N/A,TRUE,"INT-Table";#N/A,#N/A,TRUE,"STEEL";#N/A,#N/A,TRUE,"Door"}</definedName>
    <definedName name="HHH_1_1" localSheetId="23" hidden="1">{#N/A,#N/A,TRUE,"Basic";#N/A,#N/A,TRUE,"EXT-TABLE";#N/A,#N/A,TRUE,"STEEL";#N/A,#N/A,TRUE,"INT-Table";#N/A,#N/A,TRUE,"STEEL";#N/A,#N/A,TRUE,"Door"}</definedName>
    <definedName name="HHH_1_1" hidden="1">{#N/A,#N/A,TRUE,"Basic";#N/A,#N/A,TRUE,"EXT-TABLE";#N/A,#N/A,TRUE,"STEEL";#N/A,#N/A,TRUE,"INT-Table";#N/A,#N/A,TRUE,"STEEL";#N/A,#N/A,TRUE,"Door"}</definedName>
    <definedName name="HHH_1_2" localSheetId="5" hidden="1">{#N/A,#N/A,TRUE,"Basic";#N/A,#N/A,TRUE,"EXT-TABLE";#N/A,#N/A,TRUE,"STEEL";#N/A,#N/A,TRUE,"INT-Table";#N/A,#N/A,TRUE,"STEEL";#N/A,#N/A,TRUE,"Door"}</definedName>
    <definedName name="HHH_1_2" localSheetId="3" hidden="1">{#N/A,#N/A,TRUE,"Basic";#N/A,#N/A,TRUE,"EXT-TABLE";#N/A,#N/A,TRUE,"STEEL";#N/A,#N/A,TRUE,"INT-Table";#N/A,#N/A,TRUE,"STEEL";#N/A,#N/A,TRUE,"Door"}</definedName>
    <definedName name="HHH_1_2" localSheetId="24" hidden="1">{#N/A,#N/A,TRUE,"Basic";#N/A,#N/A,TRUE,"EXT-TABLE";#N/A,#N/A,TRUE,"STEEL";#N/A,#N/A,TRUE,"INT-Table";#N/A,#N/A,TRUE,"STEEL";#N/A,#N/A,TRUE,"Door"}</definedName>
    <definedName name="HHH_1_2" localSheetId="4" hidden="1">{#N/A,#N/A,TRUE,"Basic";#N/A,#N/A,TRUE,"EXT-TABLE";#N/A,#N/A,TRUE,"STEEL";#N/A,#N/A,TRUE,"INT-Table";#N/A,#N/A,TRUE,"STEEL";#N/A,#N/A,TRUE,"Door"}</definedName>
    <definedName name="HHH_1_2" localSheetId="0" hidden="1">{#N/A,#N/A,TRUE,"Basic";#N/A,#N/A,TRUE,"EXT-TABLE";#N/A,#N/A,TRUE,"STEEL";#N/A,#N/A,TRUE,"INT-Table";#N/A,#N/A,TRUE,"STEEL";#N/A,#N/A,TRUE,"Door"}</definedName>
    <definedName name="HHH_1_2" localSheetId="23" hidden="1">{#N/A,#N/A,TRUE,"Basic";#N/A,#N/A,TRUE,"EXT-TABLE";#N/A,#N/A,TRUE,"STEEL";#N/A,#N/A,TRUE,"INT-Table";#N/A,#N/A,TRUE,"STEEL";#N/A,#N/A,TRUE,"Door"}</definedName>
    <definedName name="HHH_1_2" hidden="1">{#N/A,#N/A,TRUE,"Basic";#N/A,#N/A,TRUE,"EXT-TABLE";#N/A,#N/A,TRUE,"STEEL";#N/A,#N/A,TRUE,"INT-Table";#N/A,#N/A,TRUE,"STEEL";#N/A,#N/A,TRUE,"Door"}</definedName>
    <definedName name="HHH_2" localSheetId="5" hidden="1">{#N/A,#N/A,TRUE,"Basic";#N/A,#N/A,TRUE,"EXT-TABLE";#N/A,#N/A,TRUE,"STEEL";#N/A,#N/A,TRUE,"INT-Table";#N/A,#N/A,TRUE,"STEEL";#N/A,#N/A,TRUE,"Door"}</definedName>
    <definedName name="HHH_2" localSheetId="3" hidden="1">{#N/A,#N/A,TRUE,"Basic";#N/A,#N/A,TRUE,"EXT-TABLE";#N/A,#N/A,TRUE,"STEEL";#N/A,#N/A,TRUE,"INT-Table";#N/A,#N/A,TRUE,"STEEL";#N/A,#N/A,TRUE,"Door"}</definedName>
    <definedName name="HHH_2" localSheetId="24" hidden="1">{#N/A,#N/A,TRUE,"Basic";#N/A,#N/A,TRUE,"EXT-TABLE";#N/A,#N/A,TRUE,"STEEL";#N/A,#N/A,TRUE,"INT-Table";#N/A,#N/A,TRUE,"STEEL";#N/A,#N/A,TRUE,"Door"}</definedName>
    <definedName name="HHH_2" localSheetId="4" hidden="1">{#N/A,#N/A,TRUE,"Basic";#N/A,#N/A,TRUE,"EXT-TABLE";#N/A,#N/A,TRUE,"STEEL";#N/A,#N/A,TRUE,"INT-Table";#N/A,#N/A,TRUE,"STEEL";#N/A,#N/A,TRUE,"Door"}</definedName>
    <definedName name="HHH_2" localSheetId="0" hidden="1">{#N/A,#N/A,TRUE,"Basic";#N/A,#N/A,TRUE,"EXT-TABLE";#N/A,#N/A,TRUE,"STEEL";#N/A,#N/A,TRUE,"INT-Table";#N/A,#N/A,TRUE,"STEEL";#N/A,#N/A,TRUE,"Door"}</definedName>
    <definedName name="HHH_2" localSheetId="23" hidden="1">{#N/A,#N/A,TRUE,"Basic";#N/A,#N/A,TRUE,"EXT-TABLE";#N/A,#N/A,TRUE,"STEEL";#N/A,#N/A,TRUE,"INT-Table";#N/A,#N/A,TRUE,"STEEL";#N/A,#N/A,TRUE,"Door"}</definedName>
    <definedName name="HHH_2" hidden="1">{#N/A,#N/A,TRUE,"Basic";#N/A,#N/A,TRUE,"EXT-TABLE";#N/A,#N/A,TRUE,"STEEL";#N/A,#N/A,TRUE,"INT-Table";#N/A,#N/A,TRUE,"STEEL";#N/A,#N/A,TRUE,"Door"}</definedName>
    <definedName name="HHH_2_1" localSheetId="5" hidden="1">{#N/A,#N/A,TRUE,"Basic";#N/A,#N/A,TRUE,"EXT-TABLE";#N/A,#N/A,TRUE,"STEEL";#N/A,#N/A,TRUE,"INT-Table";#N/A,#N/A,TRUE,"STEEL";#N/A,#N/A,TRUE,"Door"}</definedName>
    <definedName name="HHH_2_1" localSheetId="3" hidden="1">{#N/A,#N/A,TRUE,"Basic";#N/A,#N/A,TRUE,"EXT-TABLE";#N/A,#N/A,TRUE,"STEEL";#N/A,#N/A,TRUE,"INT-Table";#N/A,#N/A,TRUE,"STEEL";#N/A,#N/A,TRUE,"Door"}</definedName>
    <definedName name="HHH_2_1" localSheetId="24" hidden="1">{#N/A,#N/A,TRUE,"Basic";#N/A,#N/A,TRUE,"EXT-TABLE";#N/A,#N/A,TRUE,"STEEL";#N/A,#N/A,TRUE,"INT-Table";#N/A,#N/A,TRUE,"STEEL";#N/A,#N/A,TRUE,"Door"}</definedName>
    <definedName name="HHH_2_1" localSheetId="4" hidden="1">{#N/A,#N/A,TRUE,"Basic";#N/A,#N/A,TRUE,"EXT-TABLE";#N/A,#N/A,TRUE,"STEEL";#N/A,#N/A,TRUE,"INT-Table";#N/A,#N/A,TRUE,"STEEL";#N/A,#N/A,TRUE,"Door"}</definedName>
    <definedName name="HHH_2_1" localSheetId="0" hidden="1">{#N/A,#N/A,TRUE,"Basic";#N/A,#N/A,TRUE,"EXT-TABLE";#N/A,#N/A,TRUE,"STEEL";#N/A,#N/A,TRUE,"INT-Table";#N/A,#N/A,TRUE,"STEEL";#N/A,#N/A,TRUE,"Door"}</definedName>
    <definedName name="HHH_2_1" localSheetId="23" hidden="1">{#N/A,#N/A,TRUE,"Basic";#N/A,#N/A,TRUE,"EXT-TABLE";#N/A,#N/A,TRUE,"STEEL";#N/A,#N/A,TRUE,"INT-Table";#N/A,#N/A,TRUE,"STEEL";#N/A,#N/A,TRUE,"Door"}</definedName>
    <definedName name="HHH_2_1" hidden="1">{#N/A,#N/A,TRUE,"Basic";#N/A,#N/A,TRUE,"EXT-TABLE";#N/A,#N/A,TRUE,"STEEL";#N/A,#N/A,TRUE,"INT-Table";#N/A,#N/A,TRUE,"STEEL";#N/A,#N/A,TRUE,"Door"}</definedName>
    <definedName name="HHH_2_2" localSheetId="5" hidden="1">{#N/A,#N/A,TRUE,"Basic";#N/A,#N/A,TRUE,"EXT-TABLE";#N/A,#N/A,TRUE,"STEEL";#N/A,#N/A,TRUE,"INT-Table";#N/A,#N/A,TRUE,"STEEL";#N/A,#N/A,TRUE,"Door"}</definedName>
    <definedName name="HHH_2_2" localSheetId="3" hidden="1">{#N/A,#N/A,TRUE,"Basic";#N/A,#N/A,TRUE,"EXT-TABLE";#N/A,#N/A,TRUE,"STEEL";#N/A,#N/A,TRUE,"INT-Table";#N/A,#N/A,TRUE,"STEEL";#N/A,#N/A,TRUE,"Door"}</definedName>
    <definedName name="HHH_2_2" localSheetId="24" hidden="1">{#N/A,#N/A,TRUE,"Basic";#N/A,#N/A,TRUE,"EXT-TABLE";#N/A,#N/A,TRUE,"STEEL";#N/A,#N/A,TRUE,"INT-Table";#N/A,#N/A,TRUE,"STEEL";#N/A,#N/A,TRUE,"Door"}</definedName>
    <definedName name="HHH_2_2" localSheetId="4" hidden="1">{#N/A,#N/A,TRUE,"Basic";#N/A,#N/A,TRUE,"EXT-TABLE";#N/A,#N/A,TRUE,"STEEL";#N/A,#N/A,TRUE,"INT-Table";#N/A,#N/A,TRUE,"STEEL";#N/A,#N/A,TRUE,"Door"}</definedName>
    <definedName name="HHH_2_2" localSheetId="0" hidden="1">{#N/A,#N/A,TRUE,"Basic";#N/A,#N/A,TRUE,"EXT-TABLE";#N/A,#N/A,TRUE,"STEEL";#N/A,#N/A,TRUE,"INT-Table";#N/A,#N/A,TRUE,"STEEL";#N/A,#N/A,TRUE,"Door"}</definedName>
    <definedName name="HHH_2_2" localSheetId="23" hidden="1">{#N/A,#N/A,TRUE,"Basic";#N/A,#N/A,TRUE,"EXT-TABLE";#N/A,#N/A,TRUE,"STEEL";#N/A,#N/A,TRUE,"INT-Table";#N/A,#N/A,TRUE,"STEEL";#N/A,#N/A,TRUE,"Door"}</definedName>
    <definedName name="HHH_2_2" hidden="1">{#N/A,#N/A,TRUE,"Basic";#N/A,#N/A,TRUE,"EXT-TABLE";#N/A,#N/A,TRUE,"STEEL";#N/A,#N/A,TRUE,"INT-Table";#N/A,#N/A,TRUE,"STEEL";#N/A,#N/A,TRUE,"Door"}</definedName>
    <definedName name="HHH_3" localSheetId="5" hidden="1">{#N/A,#N/A,TRUE,"Basic";#N/A,#N/A,TRUE,"EXT-TABLE";#N/A,#N/A,TRUE,"STEEL";#N/A,#N/A,TRUE,"INT-Table";#N/A,#N/A,TRUE,"STEEL";#N/A,#N/A,TRUE,"Door"}</definedName>
    <definedName name="HHH_3" localSheetId="3" hidden="1">{#N/A,#N/A,TRUE,"Basic";#N/A,#N/A,TRUE,"EXT-TABLE";#N/A,#N/A,TRUE,"STEEL";#N/A,#N/A,TRUE,"INT-Table";#N/A,#N/A,TRUE,"STEEL";#N/A,#N/A,TRUE,"Door"}</definedName>
    <definedName name="HHH_3" localSheetId="24" hidden="1">{#N/A,#N/A,TRUE,"Basic";#N/A,#N/A,TRUE,"EXT-TABLE";#N/A,#N/A,TRUE,"STEEL";#N/A,#N/A,TRUE,"INT-Table";#N/A,#N/A,TRUE,"STEEL";#N/A,#N/A,TRUE,"Door"}</definedName>
    <definedName name="HHH_3" localSheetId="4" hidden="1">{#N/A,#N/A,TRUE,"Basic";#N/A,#N/A,TRUE,"EXT-TABLE";#N/A,#N/A,TRUE,"STEEL";#N/A,#N/A,TRUE,"INT-Table";#N/A,#N/A,TRUE,"STEEL";#N/A,#N/A,TRUE,"Door"}</definedName>
    <definedName name="HHH_3" localSheetId="0" hidden="1">{#N/A,#N/A,TRUE,"Basic";#N/A,#N/A,TRUE,"EXT-TABLE";#N/A,#N/A,TRUE,"STEEL";#N/A,#N/A,TRUE,"INT-Table";#N/A,#N/A,TRUE,"STEEL";#N/A,#N/A,TRUE,"Door"}</definedName>
    <definedName name="HHH_3" localSheetId="23" hidden="1">{#N/A,#N/A,TRUE,"Basic";#N/A,#N/A,TRUE,"EXT-TABLE";#N/A,#N/A,TRUE,"STEEL";#N/A,#N/A,TRUE,"INT-Table";#N/A,#N/A,TRUE,"STEEL";#N/A,#N/A,TRUE,"Door"}</definedName>
    <definedName name="HHH_3" hidden="1">{#N/A,#N/A,TRUE,"Basic";#N/A,#N/A,TRUE,"EXT-TABLE";#N/A,#N/A,TRUE,"STEEL";#N/A,#N/A,TRUE,"INT-Table";#N/A,#N/A,TRUE,"STEEL";#N/A,#N/A,TRUE,"Door"}</definedName>
    <definedName name="HHH_3_1" localSheetId="5" hidden="1">{#N/A,#N/A,TRUE,"Basic";#N/A,#N/A,TRUE,"EXT-TABLE";#N/A,#N/A,TRUE,"STEEL";#N/A,#N/A,TRUE,"INT-Table";#N/A,#N/A,TRUE,"STEEL";#N/A,#N/A,TRUE,"Door"}</definedName>
    <definedName name="HHH_3_1" localSheetId="3" hidden="1">{#N/A,#N/A,TRUE,"Basic";#N/A,#N/A,TRUE,"EXT-TABLE";#N/A,#N/A,TRUE,"STEEL";#N/A,#N/A,TRUE,"INT-Table";#N/A,#N/A,TRUE,"STEEL";#N/A,#N/A,TRUE,"Door"}</definedName>
    <definedName name="HHH_3_1" localSheetId="24" hidden="1">{#N/A,#N/A,TRUE,"Basic";#N/A,#N/A,TRUE,"EXT-TABLE";#N/A,#N/A,TRUE,"STEEL";#N/A,#N/A,TRUE,"INT-Table";#N/A,#N/A,TRUE,"STEEL";#N/A,#N/A,TRUE,"Door"}</definedName>
    <definedName name="HHH_3_1" localSheetId="4" hidden="1">{#N/A,#N/A,TRUE,"Basic";#N/A,#N/A,TRUE,"EXT-TABLE";#N/A,#N/A,TRUE,"STEEL";#N/A,#N/A,TRUE,"INT-Table";#N/A,#N/A,TRUE,"STEEL";#N/A,#N/A,TRUE,"Door"}</definedName>
    <definedName name="HHH_3_1" localSheetId="0" hidden="1">{#N/A,#N/A,TRUE,"Basic";#N/A,#N/A,TRUE,"EXT-TABLE";#N/A,#N/A,TRUE,"STEEL";#N/A,#N/A,TRUE,"INT-Table";#N/A,#N/A,TRUE,"STEEL";#N/A,#N/A,TRUE,"Door"}</definedName>
    <definedName name="HHH_3_1" localSheetId="23" hidden="1">{#N/A,#N/A,TRUE,"Basic";#N/A,#N/A,TRUE,"EXT-TABLE";#N/A,#N/A,TRUE,"STEEL";#N/A,#N/A,TRUE,"INT-Table";#N/A,#N/A,TRUE,"STEEL";#N/A,#N/A,TRUE,"Door"}</definedName>
    <definedName name="HHH_3_1" hidden="1">{#N/A,#N/A,TRUE,"Basic";#N/A,#N/A,TRUE,"EXT-TABLE";#N/A,#N/A,TRUE,"STEEL";#N/A,#N/A,TRUE,"INT-Table";#N/A,#N/A,TRUE,"STEEL";#N/A,#N/A,TRUE,"Door"}</definedName>
    <definedName name="HHH_3_2" localSheetId="5" hidden="1">{#N/A,#N/A,TRUE,"Basic";#N/A,#N/A,TRUE,"EXT-TABLE";#N/A,#N/A,TRUE,"STEEL";#N/A,#N/A,TRUE,"INT-Table";#N/A,#N/A,TRUE,"STEEL";#N/A,#N/A,TRUE,"Door"}</definedName>
    <definedName name="HHH_3_2" localSheetId="3" hidden="1">{#N/A,#N/A,TRUE,"Basic";#N/A,#N/A,TRUE,"EXT-TABLE";#N/A,#N/A,TRUE,"STEEL";#N/A,#N/A,TRUE,"INT-Table";#N/A,#N/A,TRUE,"STEEL";#N/A,#N/A,TRUE,"Door"}</definedName>
    <definedName name="HHH_3_2" localSheetId="24" hidden="1">{#N/A,#N/A,TRUE,"Basic";#N/A,#N/A,TRUE,"EXT-TABLE";#N/A,#N/A,TRUE,"STEEL";#N/A,#N/A,TRUE,"INT-Table";#N/A,#N/A,TRUE,"STEEL";#N/A,#N/A,TRUE,"Door"}</definedName>
    <definedName name="HHH_3_2" localSheetId="4" hidden="1">{#N/A,#N/A,TRUE,"Basic";#N/A,#N/A,TRUE,"EXT-TABLE";#N/A,#N/A,TRUE,"STEEL";#N/A,#N/A,TRUE,"INT-Table";#N/A,#N/A,TRUE,"STEEL";#N/A,#N/A,TRUE,"Door"}</definedName>
    <definedName name="HHH_3_2" localSheetId="0" hidden="1">{#N/A,#N/A,TRUE,"Basic";#N/A,#N/A,TRUE,"EXT-TABLE";#N/A,#N/A,TRUE,"STEEL";#N/A,#N/A,TRUE,"INT-Table";#N/A,#N/A,TRUE,"STEEL";#N/A,#N/A,TRUE,"Door"}</definedName>
    <definedName name="HHH_3_2" localSheetId="23" hidden="1">{#N/A,#N/A,TRUE,"Basic";#N/A,#N/A,TRUE,"EXT-TABLE";#N/A,#N/A,TRUE,"STEEL";#N/A,#N/A,TRUE,"INT-Table";#N/A,#N/A,TRUE,"STEEL";#N/A,#N/A,TRUE,"Door"}</definedName>
    <definedName name="HHH_3_2" hidden="1">{#N/A,#N/A,TRUE,"Basic";#N/A,#N/A,TRUE,"EXT-TABLE";#N/A,#N/A,TRUE,"STEEL";#N/A,#N/A,TRUE,"INT-Table";#N/A,#N/A,TRUE,"STEEL";#N/A,#N/A,TRUE,"Door"}</definedName>
    <definedName name="HHH_4" localSheetId="5" hidden="1">{#N/A,#N/A,TRUE,"Basic";#N/A,#N/A,TRUE,"EXT-TABLE";#N/A,#N/A,TRUE,"STEEL";#N/A,#N/A,TRUE,"INT-Table";#N/A,#N/A,TRUE,"STEEL";#N/A,#N/A,TRUE,"Door"}</definedName>
    <definedName name="HHH_4" localSheetId="3" hidden="1">{#N/A,#N/A,TRUE,"Basic";#N/A,#N/A,TRUE,"EXT-TABLE";#N/A,#N/A,TRUE,"STEEL";#N/A,#N/A,TRUE,"INT-Table";#N/A,#N/A,TRUE,"STEEL";#N/A,#N/A,TRUE,"Door"}</definedName>
    <definedName name="HHH_4" localSheetId="24" hidden="1">{#N/A,#N/A,TRUE,"Basic";#N/A,#N/A,TRUE,"EXT-TABLE";#N/A,#N/A,TRUE,"STEEL";#N/A,#N/A,TRUE,"INT-Table";#N/A,#N/A,TRUE,"STEEL";#N/A,#N/A,TRUE,"Door"}</definedName>
    <definedName name="HHH_4" localSheetId="4" hidden="1">{#N/A,#N/A,TRUE,"Basic";#N/A,#N/A,TRUE,"EXT-TABLE";#N/A,#N/A,TRUE,"STEEL";#N/A,#N/A,TRUE,"INT-Table";#N/A,#N/A,TRUE,"STEEL";#N/A,#N/A,TRUE,"Door"}</definedName>
    <definedName name="HHH_4" localSheetId="0" hidden="1">{#N/A,#N/A,TRUE,"Basic";#N/A,#N/A,TRUE,"EXT-TABLE";#N/A,#N/A,TRUE,"STEEL";#N/A,#N/A,TRUE,"INT-Table";#N/A,#N/A,TRUE,"STEEL";#N/A,#N/A,TRUE,"Door"}</definedName>
    <definedName name="HHH_4" localSheetId="23" hidden="1">{#N/A,#N/A,TRUE,"Basic";#N/A,#N/A,TRUE,"EXT-TABLE";#N/A,#N/A,TRUE,"STEEL";#N/A,#N/A,TRUE,"INT-Table";#N/A,#N/A,TRUE,"STEEL";#N/A,#N/A,TRUE,"Door"}</definedName>
    <definedName name="HHH_4" hidden="1">{#N/A,#N/A,TRUE,"Basic";#N/A,#N/A,TRUE,"EXT-TABLE";#N/A,#N/A,TRUE,"STEEL";#N/A,#N/A,TRUE,"INT-Table";#N/A,#N/A,TRUE,"STEEL";#N/A,#N/A,TRUE,"Door"}</definedName>
    <definedName name="HHH_4_1" localSheetId="5" hidden="1">{#N/A,#N/A,TRUE,"Basic";#N/A,#N/A,TRUE,"EXT-TABLE";#N/A,#N/A,TRUE,"STEEL";#N/A,#N/A,TRUE,"INT-Table";#N/A,#N/A,TRUE,"STEEL";#N/A,#N/A,TRUE,"Door"}</definedName>
    <definedName name="HHH_4_1" localSheetId="3" hidden="1">{#N/A,#N/A,TRUE,"Basic";#N/A,#N/A,TRUE,"EXT-TABLE";#N/A,#N/A,TRUE,"STEEL";#N/A,#N/A,TRUE,"INT-Table";#N/A,#N/A,TRUE,"STEEL";#N/A,#N/A,TRUE,"Door"}</definedName>
    <definedName name="HHH_4_1" localSheetId="24" hidden="1">{#N/A,#N/A,TRUE,"Basic";#N/A,#N/A,TRUE,"EXT-TABLE";#N/A,#N/A,TRUE,"STEEL";#N/A,#N/A,TRUE,"INT-Table";#N/A,#N/A,TRUE,"STEEL";#N/A,#N/A,TRUE,"Door"}</definedName>
    <definedName name="HHH_4_1" localSheetId="4" hidden="1">{#N/A,#N/A,TRUE,"Basic";#N/A,#N/A,TRUE,"EXT-TABLE";#N/A,#N/A,TRUE,"STEEL";#N/A,#N/A,TRUE,"INT-Table";#N/A,#N/A,TRUE,"STEEL";#N/A,#N/A,TRUE,"Door"}</definedName>
    <definedName name="HHH_4_1" localSheetId="0" hidden="1">{#N/A,#N/A,TRUE,"Basic";#N/A,#N/A,TRUE,"EXT-TABLE";#N/A,#N/A,TRUE,"STEEL";#N/A,#N/A,TRUE,"INT-Table";#N/A,#N/A,TRUE,"STEEL";#N/A,#N/A,TRUE,"Door"}</definedName>
    <definedName name="HHH_4_1" localSheetId="23" hidden="1">{#N/A,#N/A,TRUE,"Basic";#N/A,#N/A,TRUE,"EXT-TABLE";#N/A,#N/A,TRUE,"STEEL";#N/A,#N/A,TRUE,"INT-Table";#N/A,#N/A,TRUE,"STEEL";#N/A,#N/A,TRUE,"Door"}</definedName>
    <definedName name="HHH_4_1" hidden="1">{#N/A,#N/A,TRUE,"Basic";#N/A,#N/A,TRUE,"EXT-TABLE";#N/A,#N/A,TRUE,"STEEL";#N/A,#N/A,TRUE,"INT-Table";#N/A,#N/A,TRUE,"STEEL";#N/A,#N/A,TRUE,"Door"}</definedName>
    <definedName name="HHH_4_2" localSheetId="5" hidden="1">{#N/A,#N/A,TRUE,"Basic";#N/A,#N/A,TRUE,"EXT-TABLE";#N/A,#N/A,TRUE,"STEEL";#N/A,#N/A,TRUE,"INT-Table";#N/A,#N/A,TRUE,"STEEL";#N/A,#N/A,TRUE,"Door"}</definedName>
    <definedName name="HHH_4_2" localSheetId="3" hidden="1">{#N/A,#N/A,TRUE,"Basic";#N/A,#N/A,TRUE,"EXT-TABLE";#N/A,#N/A,TRUE,"STEEL";#N/A,#N/A,TRUE,"INT-Table";#N/A,#N/A,TRUE,"STEEL";#N/A,#N/A,TRUE,"Door"}</definedName>
    <definedName name="HHH_4_2" localSheetId="24" hidden="1">{#N/A,#N/A,TRUE,"Basic";#N/A,#N/A,TRUE,"EXT-TABLE";#N/A,#N/A,TRUE,"STEEL";#N/A,#N/A,TRUE,"INT-Table";#N/A,#N/A,TRUE,"STEEL";#N/A,#N/A,TRUE,"Door"}</definedName>
    <definedName name="HHH_4_2" localSheetId="4" hidden="1">{#N/A,#N/A,TRUE,"Basic";#N/A,#N/A,TRUE,"EXT-TABLE";#N/A,#N/A,TRUE,"STEEL";#N/A,#N/A,TRUE,"INT-Table";#N/A,#N/A,TRUE,"STEEL";#N/A,#N/A,TRUE,"Door"}</definedName>
    <definedName name="HHH_4_2" localSheetId="0" hidden="1">{#N/A,#N/A,TRUE,"Basic";#N/A,#N/A,TRUE,"EXT-TABLE";#N/A,#N/A,TRUE,"STEEL";#N/A,#N/A,TRUE,"INT-Table";#N/A,#N/A,TRUE,"STEEL";#N/A,#N/A,TRUE,"Door"}</definedName>
    <definedName name="HHH_4_2" localSheetId="23" hidden="1">{#N/A,#N/A,TRUE,"Basic";#N/A,#N/A,TRUE,"EXT-TABLE";#N/A,#N/A,TRUE,"STEEL";#N/A,#N/A,TRUE,"INT-Table";#N/A,#N/A,TRUE,"STEEL";#N/A,#N/A,TRUE,"Door"}</definedName>
    <definedName name="HHH_4_2" hidden="1">{#N/A,#N/A,TRUE,"Basic";#N/A,#N/A,TRUE,"EXT-TABLE";#N/A,#N/A,TRUE,"STEEL";#N/A,#N/A,TRUE,"INT-Table";#N/A,#N/A,TRUE,"STEEL";#N/A,#N/A,TRUE,"Door"}</definedName>
    <definedName name="HHH_5" localSheetId="5" hidden="1">{#N/A,#N/A,TRUE,"Basic";#N/A,#N/A,TRUE,"EXT-TABLE";#N/A,#N/A,TRUE,"STEEL";#N/A,#N/A,TRUE,"INT-Table";#N/A,#N/A,TRUE,"STEEL";#N/A,#N/A,TRUE,"Door"}</definedName>
    <definedName name="HHH_5" localSheetId="3" hidden="1">{#N/A,#N/A,TRUE,"Basic";#N/A,#N/A,TRUE,"EXT-TABLE";#N/A,#N/A,TRUE,"STEEL";#N/A,#N/A,TRUE,"INT-Table";#N/A,#N/A,TRUE,"STEEL";#N/A,#N/A,TRUE,"Door"}</definedName>
    <definedName name="HHH_5" localSheetId="24" hidden="1">{#N/A,#N/A,TRUE,"Basic";#N/A,#N/A,TRUE,"EXT-TABLE";#N/A,#N/A,TRUE,"STEEL";#N/A,#N/A,TRUE,"INT-Table";#N/A,#N/A,TRUE,"STEEL";#N/A,#N/A,TRUE,"Door"}</definedName>
    <definedName name="HHH_5" localSheetId="4" hidden="1">{#N/A,#N/A,TRUE,"Basic";#N/A,#N/A,TRUE,"EXT-TABLE";#N/A,#N/A,TRUE,"STEEL";#N/A,#N/A,TRUE,"INT-Table";#N/A,#N/A,TRUE,"STEEL";#N/A,#N/A,TRUE,"Door"}</definedName>
    <definedName name="HHH_5" localSheetId="0" hidden="1">{#N/A,#N/A,TRUE,"Basic";#N/A,#N/A,TRUE,"EXT-TABLE";#N/A,#N/A,TRUE,"STEEL";#N/A,#N/A,TRUE,"INT-Table";#N/A,#N/A,TRUE,"STEEL";#N/A,#N/A,TRUE,"Door"}</definedName>
    <definedName name="HHH_5" localSheetId="23" hidden="1">{#N/A,#N/A,TRUE,"Basic";#N/A,#N/A,TRUE,"EXT-TABLE";#N/A,#N/A,TRUE,"STEEL";#N/A,#N/A,TRUE,"INT-Table";#N/A,#N/A,TRUE,"STEEL";#N/A,#N/A,TRUE,"Door"}</definedName>
    <definedName name="HHH_5" hidden="1">{#N/A,#N/A,TRUE,"Basic";#N/A,#N/A,TRUE,"EXT-TABLE";#N/A,#N/A,TRUE,"STEEL";#N/A,#N/A,TRUE,"INT-Table";#N/A,#N/A,TRUE,"STEEL";#N/A,#N/A,TRUE,"Door"}</definedName>
    <definedName name="HHH_5_1" localSheetId="5" hidden="1">{#N/A,#N/A,TRUE,"Basic";#N/A,#N/A,TRUE,"EXT-TABLE";#N/A,#N/A,TRUE,"STEEL";#N/A,#N/A,TRUE,"INT-Table";#N/A,#N/A,TRUE,"STEEL";#N/A,#N/A,TRUE,"Door"}</definedName>
    <definedName name="HHH_5_1" localSheetId="3" hidden="1">{#N/A,#N/A,TRUE,"Basic";#N/A,#N/A,TRUE,"EXT-TABLE";#N/A,#N/A,TRUE,"STEEL";#N/A,#N/A,TRUE,"INT-Table";#N/A,#N/A,TRUE,"STEEL";#N/A,#N/A,TRUE,"Door"}</definedName>
    <definedName name="HHH_5_1" localSheetId="24" hidden="1">{#N/A,#N/A,TRUE,"Basic";#N/A,#N/A,TRUE,"EXT-TABLE";#N/A,#N/A,TRUE,"STEEL";#N/A,#N/A,TRUE,"INT-Table";#N/A,#N/A,TRUE,"STEEL";#N/A,#N/A,TRUE,"Door"}</definedName>
    <definedName name="HHH_5_1" localSheetId="4" hidden="1">{#N/A,#N/A,TRUE,"Basic";#N/A,#N/A,TRUE,"EXT-TABLE";#N/A,#N/A,TRUE,"STEEL";#N/A,#N/A,TRUE,"INT-Table";#N/A,#N/A,TRUE,"STEEL";#N/A,#N/A,TRUE,"Door"}</definedName>
    <definedName name="HHH_5_1" localSheetId="0" hidden="1">{#N/A,#N/A,TRUE,"Basic";#N/A,#N/A,TRUE,"EXT-TABLE";#N/A,#N/A,TRUE,"STEEL";#N/A,#N/A,TRUE,"INT-Table";#N/A,#N/A,TRUE,"STEEL";#N/A,#N/A,TRUE,"Door"}</definedName>
    <definedName name="HHH_5_1" localSheetId="23" hidden="1">{#N/A,#N/A,TRUE,"Basic";#N/A,#N/A,TRUE,"EXT-TABLE";#N/A,#N/A,TRUE,"STEEL";#N/A,#N/A,TRUE,"INT-Table";#N/A,#N/A,TRUE,"STEEL";#N/A,#N/A,TRUE,"Door"}</definedName>
    <definedName name="HHH_5_1" hidden="1">{#N/A,#N/A,TRUE,"Basic";#N/A,#N/A,TRUE,"EXT-TABLE";#N/A,#N/A,TRUE,"STEEL";#N/A,#N/A,TRUE,"INT-Table";#N/A,#N/A,TRUE,"STEEL";#N/A,#N/A,TRUE,"Door"}</definedName>
    <definedName name="HHH_5_2" localSheetId="5" hidden="1">{#N/A,#N/A,TRUE,"Basic";#N/A,#N/A,TRUE,"EXT-TABLE";#N/A,#N/A,TRUE,"STEEL";#N/A,#N/A,TRUE,"INT-Table";#N/A,#N/A,TRUE,"STEEL";#N/A,#N/A,TRUE,"Door"}</definedName>
    <definedName name="HHH_5_2" localSheetId="3" hidden="1">{#N/A,#N/A,TRUE,"Basic";#N/A,#N/A,TRUE,"EXT-TABLE";#N/A,#N/A,TRUE,"STEEL";#N/A,#N/A,TRUE,"INT-Table";#N/A,#N/A,TRUE,"STEEL";#N/A,#N/A,TRUE,"Door"}</definedName>
    <definedName name="HHH_5_2" localSheetId="24" hidden="1">{#N/A,#N/A,TRUE,"Basic";#N/A,#N/A,TRUE,"EXT-TABLE";#N/A,#N/A,TRUE,"STEEL";#N/A,#N/A,TRUE,"INT-Table";#N/A,#N/A,TRUE,"STEEL";#N/A,#N/A,TRUE,"Door"}</definedName>
    <definedName name="HHH_5_2" localSheetId="4" hidden="1">{#N/A,#N/A,TRUE,"Basic";#N/A,#N/A,TRUE,"EXT-TABLE";#N/A,#N/A,TRUE,"STEEL";#N/A,#N/A,TRUE,"INT-Table";#N/A,#N/A,TRUE,"STEEL";#N/A,#N/A,TRUE,"Door"}</definedName>
    <definedName name="HHH_5_2" localSheetId="0" hidden="1">{#N/A,#N/A,TRUE,"Basic";#N/A,#N/A,TRUE,"EXT-TABLE";#N/A,#N/A,TRUE,"STEEL";#N/A,#N/A,TRUE,"INT-Table";#N/A,#N/A,TRUE,"STEEL";#N/A,#N/A,TRUE,"Door"}</definedName>
    <definedName name="HHH_5_2" localSheetId="23" hidden="1">{#N/A,#N/A,TRUE,"Basic";#N/A,#N/A,TRUE,"EXT-TABLE";#N/A,#N/A,TRUE,"STEEL";#N/A,#N/A,TRUE,"INT-Table";#N/A,#N/A,TRUE,"STEEL";#N/A,#N/A,TRUE,"Door"}</definedName>
    <definedName name="HHH_5_2" hidden="1">{#N/A,#N/A,TRUE,"Basic";#N/A,#N/A,TRUE,"EXT-TABLE";#N/A,#N/A,TRUE,"STEEL";#N/A,#N/A,TRUE,"INT-Table";#N/A,#N/A,TRUE,"STEEL";#N/A,#N/A,TRUE,"Door"}</definedName>
    <definedName name="HHHHH" localSheetId="5" hidden="1">{#N/A,#N/A,TRUE,"Basic";#N/A,#N/A,TRUE,"EXT-TABLE";#N/A,#N/A,TRUE,"STEEL";#N/A,#N/A,TRUE,"INT-Table";#N/A,#N/A,TRUE,"STEEL";#N/A,#N/A,TRUE,"Door"}</definedName>
    <definedName name="HHHHH" localSheetId="3" hidden="1">{#N/A,#N/A,TRUE,"Basic";#N/A,#N/A,TRUE,"EXT-TABLE";#N/A,#N/A,TRUE,"STEEL";#N/A,#N/A,TRUE,"INT-Table";#N/A,#N/A,TRUE,"STEEL";#N/A,#N/A,TRUE,"Door"}</definedName>
    <definedName name="HHHHH" localSheetId="24" hidden="1">{#N/A,#N/A,TRUE,"Basic";#N/A,#N/A,TRUE,"EXT-TABLE";#N/A,#N/A,TRUE,"STEEL";#N/A,#N/A,TRUE,"INT-Table";#N/A,#N/A,TRUE,"STEEL";#N/A,#N/A,TRUE,"Door"}</definedName>
    <definedName name="HHHHH" localSheetId="4" hidden="1">{#N/A,#N/A,TRUE,"Basic";#N/A,#N/A,TRUE,"EXT-TABLE";#N/A,#N/A,TRUE,"STEEL";#N/A,#N/A,TRUE,"INT-Table";#N/A,#N/A,TRUE,"STEEL";#N/A,#N/A,TRUE,"Door"}</definedName>
    <definedName name="HHHHH" localSheetId="0" hidden="1">{#N/A,#N/A,TRUE,"Basic";#N/A,#N/A,TRUE,"EXT-TABLE";#N/A,#N/A,TRUE,"STEEL";#N/A,#N/A,TRUE,"INT-Table";#N/A,#N/A,TRUE,"STEEL";#N/A,#N/A,TRUE,"Door"}</definedName>
    <definedName name="HHHHH" localSheetId="23" hidden="1">{#N/A,#N/A,TRUE,"Basic";#N/A,#N/A,TRUE,"EXT-TABLE";#N/A,#N/A,TRUE,"STEEL";#N/A,#N/A,TRUE,"INT-Table";#N/A,#N/A,TRUE,"STEEL";#N/A,#N/A,TRUE,"Door"}</definedName>
    <definedName name="HHHHH" hidden="1">{#N/A,#N/A,TRUE,"Basic";#N/A,#N/A,TRUE,"EXT-TABLE";#N/A,#N/A,TRUE,"STEEL";#N/A,#N/A,TRUE,"INT-Table";#N/A,#N/A,TRUE,"STEEL";#N/A,#N/A,TRUE,"Door"}</definedName>
    <definedName name="HHHHHHHHHHHHHHHHHHHHH" localSheetId="5" hidden="1">{#N/A,#N/A,FALSE,"토공2"}</definedName>
    <definedName name="HHHHHHHHHHHHHHHHHHHHH" localSheetId="3" hidden="1">{#N/A,#N/A,FALSE,"토공2"}</definedName>
    <definedName name="HHHHHHHHHHHHHHHHHHHHH" localSheetId="24" hidden="1">{#N/A,#N/A,FALSE,"토공2"}</definedName>
    <definedName name="HHHHHHHHHHHHHHHHHHHHH" localSheetId="4" hidden="1">{#N/A,#N/A,FALSE,"토공2"}</definedName>
    <definedName name="HHHHHHHHHHHHHHHHHHHHH" localSheetId="0" hidden="1">{#N/A,#N/A,FALSE,"토공2"}</definedName>
    <definedName name="HHHHHHHHHHHHHHHHHHHHH" localSheetId="23" hidden="1">{#N/A,#N/A,FALSE,"토공2"}</definedName>
    <definedName name="HHHHHHHHHHHHHHHHHHHHH" hidden="1">{#N/A,#N/A,FALSE,"토공2"}</definedName>
    <definedName name="HiddenRows" localSheetId="6" hidden="1">#REF!</definedName>
    <definedName name="HiddenRows" localSheetId="7" hidden="1">#REF!</definedName>
    <definedName name="HiddenRows" localSheetId="17" hidden="1">#REF!</definedName>
    <definedName name="HiddenRows" localSheetId="18" hidden="1">#REF!</definedName>
    <definedName name="HiddenRows" localSheetId="19" hidden="1">#REF!</definedName>
    <definedName name="HiddenRows" localSheetId="20" hidden="1">#REF!</definedName>
    <definedName name="HiddenRows" localSheetId="8" hidden="1">#REF!</definedName>
    <definedName name="HiddenRows" localSheetId="9" hidden="1">#REF!</definedName>
    <definedName name="HiddenRows" localSheetId="10" hidden="1">#REF!</definedName>
    <definedName name="HiddenRows" localSheetId="11" hidden="1">#REF!</definedName>
    <definedName name="HiddenRows" localSheetId="12" hidden="1">#REF!</definedName>
    <definedName name="HiddenRows" localSheetId="13" hidden="1">#REF!</definedName>
    <definedName name="HiddenRows" localSheetId="14" hidden="1">#REF!</definedName>
    <definedName name="HiddenRows" localSheetId="15" hidden="1">#REF!</definedName>
    <definedName name="HiddenRows" localSheetId="16" hidden="1">#REF!</definedName>
    <definedName name="HiddenRows" localSheetId="5" hidden="1">#REF!</definedName>
    <definedName name="HiddenRows" localSheetId="3" hidden="1">#REF!</definedName>
    <definedName name="HiddenRows" localSheetId="24" hidden="1">#REF!</definedName>
    <definedName name="HiddenRows" localSheetId="23" hidden="1">#REF!</definedName>
    <definedName name="HiddenRows" hidden="1">#REF!</definedName>
    <definedName name="hik" localSheetId="5" hidden="1">{#N/A,#N/A,FALSE,"TABLE"}</definedName>
    <definedName name="hik" localSheetId="3" hidden="1">{#N/A,#N/A,FALSE,"TABLE"}</definedName>
    <definedName name="hik" localSheetId="24" hidden="1">{#N/A,#N/A,FALSE,"TABLE"}</definedName>
    <definedName name="hik" localSheetId="4" hidden="1">{#N/A,#N/A,FALSE,"TABLE"}</definedName>
    <definedName name="hik" localSheetId="0" hidden="1">{#N/A,#N/A,FALSE,"TABLE"}</definedName>
    <definedName name="hik" localSheetId="23" hidden="1">{#N/A,#N/A,FALSE,"TABLE"}</definedName>
    <definedName name="hik" hidden="1">{#N/A,#N/A,FALSE,"TABLE"}</definedName>
    <definedName name="ho" localSheetId="5" hidden="1">{#N/A,#N/A,FALSE,"TABLE"}</definedName>
    <definedName name="ho" localSheetId="3" hidden="1">{#N/A,#N/A,FALSE,"TABLE"}</definedName>
    <definedName name="ho" localSheetId="24" hidden="1">{#N/A,#N/A,FALSE,"TABLE"}</definedName>
    <definedName name="ho" localSheetId="4" hidden="1">{#N/A,#N/A,FALSE,"TABLE"}</definedName>
    <definedName name="ho" localSheetId="0" hidden="1">{#N/A,#N/A,FALSE,"TABLE"}</definedName>
    <definedName name="ho" localSheetId="23" hidden="1">{#N/A,#N/A,FALSE,"TABLE"}</definedName>
    <definedName name="ho" hidden="1">{#N/A,#N/A,FALSE,"TABLE"}</definedName>
    <definedName name="HTML_CONTORL1" localSheetId="5" hidden="1">{"'장비'!$A$3:$M$12"}</definedName>
    <definedName name="HTML_CONTORL1" localSheetId="3" hidden="1">{"'장비'!$A$3:$M$12"}</definedName>
    <definedName name="HTML_CONTORL1" localSheetId="24" hidden="1">{"'장비'!$A$3:$M$12"}</definedName>
    <definedName name="HTML_CONTORL1" localSheetId="4" hidden="1">{"'장비'!$A$3:$M$12"}</definedName>
    <definedName name="HTML_CONTORL1" localSheetId="0" hidden="1">{"'장비'!$A$3:$M$12"}</definedName>
    <definedName name="HTML_CONTORL1" localSheetId="23" hidden="1">{"'장비'!$A$3:$M$12"}</definedName>
    <definedName name="HTML_CONTORL1" hidden="1">{"'장비'!$A$3:$M$12"}</definedName>
    <definedName name="HTML1" localSheetId="5" hidden="1">{"'장비'!$A$3:$M$12"}</definedName>
    <definedName name="HTML1" localSheetId="3" hidden="1">{"'장비'!$A$3:$M$12"}</definedName>
    <definedName name="HTML1" localSheetId="24" hidden="1">{"'장비'!$A$3:$M$12"}</definedName>
    <definedName name="HTML1" localSheetId="4" hidden="1">{"'장비'!$A$3:$M$12"}</definedName>
    <definedName name="HTML1" localSheetId="0" hidden="1">{"'장비'!$A$3:$M$12"}</definedName>
    <definedName name="HTML1" localSheetId="23" hidden="1">{"'장비'!$A$3:$M$12"}</definedName>
    <definedName name="HTML1" hidden="1">{"'장비'!$A$3:$M$12"}</definedName>
    <definedName name="HTML1_1" hidden="1">"[mnsavg.xls]Sheet1!$A$1:$AD$11"</definedName>
    <definedName name="HTML1_11" hidden="1">1</definedName>
    <definedName name="HTML1_12" hidden="1">"A:\mnsavg.html"</definedName>
    <definedName name="HTML1_2" hidden="1">1</definedName>
    <definedName name="HTML1_3" hidden="1">"mnsavg"</definedName>
    <definedName name="HTML1_4" hidden="1">"Sheet1"</definedName>
    <definedName name="HTML1_6" hidden="1">-4146</definedName>
    <definedName name="HTML1_7" hidden="1">-4146</definedName>
    <definedName name="HTML1_8" hidden="1">"98-10-26"</definedName>
    <definedName name="HTML1_9" hidden="1">"한국외환은행"</definedName>
    <definedName name="HTML2_1" hidden="1">"[mnsavg.xls]Sheet1!$A$4:$K$33"</definedName>
    <definedName name="HTML2_11" hidden="1">1</definedName>
    <definedName name="HTML2_12" hidden="1">"A:\mnsavg.htm"</definedName>
    <definedName name="HTML2_2" hidden="1">1</definedName>
    <definedName name="HTML2_3" hidden="1">"mnsavg"</definedName>
    <definedName name="HTML2_4" hidden="1">"Sheet1"</definedName>
    <definedName name="HTML2_6" hidden="1">-4146</definedName>
    <definedName name="HTML2_7" hidden="1">-4146</definedName>
    <definedName name="HTML2_8" hidden="1">"98-10-26"</definedName>
    <definedName name="HTML2_9" hidden="1">"한국외환은행"</definedName>
    <definedName name="HTML3_1" hidden="1">"[keb97avrg.xls]Sheet1!$A$4:$O$32"</definedName>
    <definedName name="HTML3_11" hidden="1">1</definedName>
    <definedName name="HTML3_12" hidden="1">"A:\97mns.htm"</definedName>
    <definedName name="HTML3_2" hidden="1">1</definedName>
    <definedName name="HTML3_3" hidden="1">"keb97avrg"</definedName>
    <definedName name="HTML3_4" hidden="1">"Sheet1"</definedName>
    <definedName name="HTML3_6" hidden="1">-4146</definedName>
    <definedName name="HTML3_7" hidden="1">-4146</definedName>
    <definedName name="HTML3_8" hidden="1">"99-02-08"</definedName>
    <definedName name="HTML3_9" hidden="1">"한국외환은행"</definedName>
    <definedName name="HTMLCount" hidden="1">2</definedName>
    <definedName name="IC" localSheetId="6" hidden="1">#REF!</definedName>
    <definedName name="IC" localSheetId="7" hidden="1">#REF!</definedName>
    <definedName name="IC" localSheetId="17" hidden="1">#REF!</definedName>
    <definedName name="IC" localSheetId="18" hidden="1">#REF!</definedName>
    <definedName name="IC" localSheetId="19" hidden="1">#REF!</definedName>
    <definedName name="IC" localSheetId="20" hidden="1">#REF!</definedName>
    <definedName name="IC" localSheetId="8" hidden="1">#REF!</definedName>
    <definedName name="IC" localSheetId="9" hidden="1">#REF!</definedName>
    <definedName name="IC" localSheetId="10" hidden="1">#REF!</definedName>
    <definedName name="IC" localSheetId="11" hidden="1">#REF!</definedName>
    <definedName name="IC" localSheetId="12" hidden="1">#REF!</definedName>
    <definedName name="IC" localSheetId="13" hidden="1">#REF!</definedName>
    <definedName name="IC" localSheetId="14" hidden="1">#REF!</definedName>
    <definedName name="IC" localSheetId="15" hidden="1">#REF!</definedName>
    <definedName name="IC" localSheetId="16" hidden="1">#REF!</definedName>
    <definedName name="IC" localSheetId="5" hidden="1">#REF!</definedName>
    <definedName name="IC" localSheetId="3" hidden="1">#REF!</definedName>
    <definedName name="IC" localSheetId="24" hidden="1">#REF!</definedName>
    <definedName name="IC" localSheetId="23" hidden="1">#REF!</definedName>
    <definedName name="IC" hidden="1">#REF!</definedName>
    <definedName name="iiouolkll" localSheetId="5" hidden="1">{#N/A,#N/A,FALSE,"CCTV"}</definedName>
    <definedName name="iiouolkll" localSheetId="3" hidden="1">{#N/A,#N/A,FALSE,"CCTV"}</definedName>
    <definedName name="iiouolkll" localSheetId="24" hidden="1">{#N/A,#N/A,FALSE,"CCTV"}</definedName>
    <definedName name="iiouolkll" localSheetId="4" hidden="1">{#N/A,#N/A,FALSE,"CCTV"}</definedName>
    <definedName name="iiouolkll" localSheetId="0" hidden="1">{#N/A,#N/A,FALSE,"CCTV"}</definedName>
    <definedName name="iiouolkll" localSheetId="23" hidden="1">{#N/A,#N/A,FALSE,"CCTV"}</definedName>
    <definedName name="iiouolkll" hidden="1">{#N/A,#N/A,FALSE,"CCTV"}</definedName>
    <definedName name="imsi" localSheetId="5" hidden="1">{#N/A,#N/A,TRUE,"LOADCOVE";#N/A,#N/A,TRUE,"PAGE001";#N/A,#N/A,TRUE,"PAGE002";#N/A,#N/A,TRUE,"PAGE003";#N/A,#N/A,TRUE,"PAGE004";#N/A,#N/A,TRUE,"PAGE005";#N/A,#N/A,TRUE,"PAGE006";#N/A,#N/A,TRUE,"PAGE007";#N/A,#N/A,TRUE,"PAGE008";#N/A,#N/A,TRUE,"PAGE009";#N/A,#N/A,TRUE,"PAGE010";#N/A,#N/A,TRUE,"PAGE011";#N/A,#N/A,TRUE,"PAGE012";#N/A,#N/A,TRUE,"PAGE013"}</definedName>
    <definedName name="imsi" localSheetId="3" hidden="1">{#N/A,#N/A,TRUE,"LOADCOVE";#N/A,#N/A,TRUE,"PAGE001";#N/A,#N/A,TRUE,"PAGE002";#N/A,#N/A,TRUE,"PAGE003";#N/A,#N/A,TRUE,"PAGE004";#N/A,#N/A,TRUE,"PAGE005";#N/A,#N/A,TRUE,"PAGE006";#N/A,#N/A,TRUE,"PAGE007";#N/A,#N/A,TRUE,"PAGE008";#N/A,#N/A,TRUE,"PAGE009";#N/A,#N/A,TRUE,"PAGE010";#N/A,#N/A,TRUE,"PAGE011";#N/A,#N/A,TRUE,"PAGE012";#N/A,#N/A,TRUE,"PAGE013"}</definedName>
    <definedName name="imsi" localSheetId="24" hidden="1">{#N/A,#N/A,TRUE,"LOADCOVE";#N/A,#N/A,TRUE,"PAGE001";#N/A,#N/A,TRUE,"PAGE002";#N/A,#N/A,TRUE,"PAGE003";#N/A,#N/A,TRUE,"PAGE004";#N/A,#N/A,TRUE,"PAGE005";#N/A,#N/A,TRUE,"PAGE006";#N/A,#N/A,TRUE,"PAGE007";#N/A,#N/A,TRUE,"PAGE008";#N/A,#N/A,TRUE,"PAGE009";#N/A,#N/A,TRUE,"PAGE010";#N/A,#N/A,TRUE,"PAGE011";#N/A,#N/A,TRUE,"PAGE012";#N/A,#N/A,TRUE,"PAGE013"}</definedName>
    <definedName name="imsi" localSheetId="4" hidden="1">{#N/A,#N/A,TRUE,"LOADCOVE";#N/A,#N/A,TRUE,"PAGE001";#N/A,#N/A,TRUE,"PAGE002";#N/A,#N/A,TRUE,"PAGE003";#N/A,#N/A,TRUE,"PAGE004";#N/A,#N/A,TRUE,"PAGE005";#N/A,#N/A,TRUE,"PAGE006";#N/A,#N/A,TRUE,"PAGE007";#N/A,#N/A,TRUE,"PAGE008";#N/A,#N/A,TRUE,"PAGE009";#N/A,#N/A,TRUE,"PAGE010";#N/A,#N/A,TRUE,"PAGE011";#N/A,#N/A,TRUE,"PAGE012";#N/A,#N/A,TRUE,"PAGE013"}</definedName>
    <definedName name="imsi" localSheetId="0" hidden="1">{#N/A,#N/A,TRUE,"LOADCOVE";#N/A,#N/A,TRUE,"PAGE001";#N/A,#N/A,TRUE,"PAGE002";#N/A,#N/A,TRUE,"PAGE003";#N/A,#N/A,TRUE,"PAGE004";#N/A,#N/A,TRUE,"PAGE005";#N/A,#N/A,TRUE,"PAGE006";#N/A,#N/A,TRUE,"PAGE007";#N/A,#N/A,TRUE,"PAGE008";#N/A,#N/A,TRUE,"PAGE009";#N/A,#N/A,TRUE,"PAGE010";#N/A,#N/A,TRUE,"PAGE011";#N/A,#N/A,TRUE,"PAGE012";#N/A,#N/A,TRUE,"PAGE013"}</definedName>
    <definedName name="imsi" localSheetId="23" hidden="1">{#N/A,#N/A,TRUE,"LOADCOVE";#N/A,#N/A,TRUE,"PAGE001";#N/A,#N/A,TRUE,"PAGE002";#N/A,#N/A,TRUE,"PAGE003";#N/A,#N/A,TRUE,"PAGE004";#N/A,#N/A,TRUE,"PAGE005";#N/A,#N/A,TRUE,"PAGE006";#N/A,#N/A,TRUE,"PAGE007";#N/A,#N/A,TRUE,"PAGE008";#N/A,#N/A,TRUE,"PAGE009";#N/A,#N/A,TRUE,"PAGE010";#N/A,#N/A,TRUE,"PAGE011";#N/A,#N/A,TRUE,"PAGE012";#N/A,#N/A,TRUE,"PAGE013"}</definedName>
    <definedName name="imsi" hidden="1">{#N/A,#N/A,TRUE,"LOADCOVE";#N/A,#N/A,TRUE,"PAGE001";#N/A,#N/A,TRUE,"PAGE002";#N/A,#N/A,TRUE,"PAGE003";#N/A,#N/A,TRUE,"PAGE004";#N/A,#N/A,TRUE,"PAGE005";#N/A,#N/A,TRUE,"PAGE006";#N/A,#N/A,TRUE,"PAGE007";#N/A,#N/A,TRUE,"PAGE008";#N/A,#N/A,TRUE,"PAGE009";#N/A,#N/A,TRUE,"PAGE010";#N/A,#N/A,TRUE,"PAGE011";#N/A,#N/A,TRUE,"PAGE012";#N/A,#N/A,TRUE,"PAGE013"}</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"02/27/2018 23:21:43"</definedName>
    <definedName name="IQ_QTD" hidden="1">750000</definedName>
    <definedName name="IQ_TODAY" hidden="1">0</definedName>
    <definedName name="IQ_YTDMONTH" hidden="1">130000</definedName>
    <definedName name="J"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JDFHERHGFHJ" localSheetId="5" hidden="1">{#N/A,#N/A,FALSE,"포장2"}</definedName>
    <definedName name="JDFHERHGFHJ" localSheetId="3" hidden="1">{#N/A,#N/A,FALSE,"포장2"}</definedName>
    <definedName name="JDFHERHGFHJ" localSheetId="24" hidden="1">{#N/A,#N/A,FALSE,"포장2"}</definedName>
    <definedName name="JDFHERHGFHJ" localSheetId="4" hidden="1">{#N/A,#N/A,FALSE,"포장2"}</definedName>
    <definedName name="JDFHERHGFHJ" localSheetId="0" hidden="1">{#N/A,#N/A,FALSE,"포장2"}</definedName>
    <definedName name="JDFHERHGFHJ" localSheetId="23" hidden="1">{#N/A,#N/A,FALSE,"포장2"}</definedName>
    <definedName name="JDFHERHGFHJ" hidden="1">{#N/A,#N/A,FALSE,"포장2"}</definedName>
    <definedName name="JDFHERHGFJFD" localSheetId="5" hidden="1">{#N/A,#N/A,FALSE,"포장1";#N/A,#N/A,FALSE,"포장1"}</definedName>
    <definedName name="JDFHERHGFJFD" localSheetId="3" hidden="1">{#N/A,#N/A,FALSE,"포장1";#N/A,#N/A,FALSE,"포장1"}</definedName>
    <definedName name="JDFHERHGFJFD" localSheetId="24" hidden="1">{#N/A,#N/A,FALSE,"포장1";#N/A,#N/A,FALSE,"포장1"}</definedName>
    <definedName name="JDFHERHGFJFD" localSheetId="4" hidden="1">{#N/A,#N/A,FALSE,"포장1";#N/A,#N/A,FALSE,"포장1"}</definedName>
    <definedName name="JDFHERHGFJFD" localSheetId="0" hidden="1">{#N/A,#N/A,FALSE,"포장1";#N/A,#N/A,FALSE,"포장1"}</definedName>
    <definedName name="JDFHERHGFJFD" localSheetId="23" hidden="1">{#N/A,#N/A,FALSE,"포장1";#N/A,#N/A,FALSE,"포장1"}</definedName>
    <definedName name="JDFHERHGFJFD" hidden="1">{#N/A,#N/A,FALSE,"포장1";#N/A,#N/A,FALSE,"포장1"}</definedName>
    <definedName name="JDFHETHGFJ" localSheetId="5" hidden="1">{#N/A,#N/A,FALSE,"조골재"}</definedName>
    <definedName name="JDFHETHGFJ" localSheetId="3" hidden="1">{#N/A,#N/A,FALSE,"조골재"}</definedName>
    <definedName name="JDFHETHGFJ" localSheetId="24" hidden="1">{#N/A,#N/A,FALSE,"조골재"}</definedName>
    <definedName name="JDFHETHGFJ" localSheetId="4" hidden="1">{#N/A,#N/A,FALSE,"조골재"}</definedName>
    <definedName name="JDFHETHGFJ" localSheetId="0" hidden="1">{#N/A,#N/A,FALSE,"조골재"}</definedName>
    <definedName name="JDFHETHGFJ" localSheetId="23" hidden="1">{#N/A,#N/A,FALSE,"조골재"}</definedName>
    <definedName name="JDFHETHGFJ" hidden="1">{#N/A,#N/A,FALSE,"조골재"}</definedName>
    <definedName name="JDFHFDJDNDHT" localSheetId="5" hidden="1">{#N/A,#N/A,FALSE,"토공2"}</definedName>
    <definedName name="JDFHFDJDNDHT" localSheetId="3" hidden="1">{#N/A,#N/A,FALSE,"토공2"}</definedName>
    <definedName name="JDFHFDJDNDHT" localSheetId="24" hidden="1">{#N/A,#N/A,FALSE,"토공2"}</definedName>
    <definedName name="JDFHFDJDNDHT" localSheetId="4" hidden="1">{#N/A,#N/A,FALSE,"토공2"}</definedName>
    <definedName name="JDFHFDJDNDHT" localSheetId="0" hidden="1">{#N/A,#N/A,FALSE,"토공2"}</definedName>
    <definedName name="JDFHFDJDNDHT" localSheetId="23" hidden="1">{#N/A,#N/A,FALSE,"토공2"}</definedName>
    <definedName name="JDFHFDJDNDHT" hidden="1">{#N/A,#N/A,FALSE,"토공2"}</definedName>
    <definedName name="JDHDFHERHG" localSheetId="5" hidden="1">{#N/A,#N/A,FALSE,"이정표"}</definedName>
    <definedName name="JDHDFHERHG" localSheetId="3" hidden="1">{#N/A,#N/A,FALSE,"이정표"}</definedName>
    <definedName name="JDHDFHERHG" localSheetId="24" hidden="1">{#N/A,#N/A,FALSE,"이정표"}</definedName>
    <definedName name="JDHDFHERHG" localSheetId="4" hidden="1">{#N/A,#N/A,FALSE,"이정표"}</definedName>
    <definedName name="JDHDFHERHG" localSheetId="0" hidden="1">{#N/A,#N/A,FALSE,"이정표"}</definedName>
    <definedName name="JDHDFHERHG" localSheetId="23" hidden="1">{#N/A,#N/A,FALSE,"이정표"}</definedName>
    <definedName name="JDHDFHERHG" hidden="1">{#N/A,#N/A,FALSE,"이정표"}</definedName>
    <definedName name="JDHGEHGFGJRTYJHFG" localSheetId="5" hidden="1">{#N/A,#N/A,FALSE,"구조1"}</definedName>
    <definedName name="JDHGEHGFGJRTYJHFG" localSheetId="3" hidden="1">{#N/A,#N/A,FALSE,"구조1"}</definedName>
    <definedName name="JDHGEHGFGJRTYJHFG" localSheetId="24" hidden="1">{#N/A,#N/A,FALSE,"구조1"}</definedName>
    <definedName name="JDHGEHGFGJRTYJHFG" localSheetId="4" hidden="1">{#N/A,#N/A,FALSE,"구조1"}</definedName>
    <definedName name="JDHGEHGFGJRTYJHFG" localSheetId="0" hidden="1">{#N/A,#N/A,FALSE,"구조1"}</definedName>
    <definedName name="JDHGEHGFGJRTYJHFG" localSheetId="23" hidden="1">{#N/A,#N/A,FALSE,"구조1"}</definedName>
    <definedName name="JDHGEHGFGJRTYJHFG" hidden="1">{#N/A,#N/A,FALSE,"구조1"}</definedName>
    <definedName name="jhhhh" localSheetId="5" hidden="1">{#N/A,#N/A,FALSE,"CCTV"}</definedName>
    <definedName name="jhhhh" localSheetId="3" hidden="1">{#N/A,#N/A,FALSE,"CCTV"}</definedName>
    <definedName name="jhhhh" localSheetId="24" hidden="1">{#N/A,#N/A,FALSE,"CCTV"}</definedName>
    <definedName name="jhhhh" localSheetId="4" hidden="1">{#N/A,#N/A,FALSE,"CCTV"}</definedName>
    <definedName name="jhhhh" localSheetId="0" hidden="1">{#N/A,#N/A,FALSE,"CCTV"}</definedName>
    <definedName name="jhhhh" localSheetId="23" hidden="1">{#N/A,#N/A,FALSE,"CCTV"}</definedName>
    <definedName name="jhhhh" hidden="1">{#N/A,#N/A,FALSE,"CCTV"}</definedName>
    <definedName name="JJJJJ" localSheetId="5" hidden="1">{#N/A,#N/A,TRUE,"Basic";#N/A,#N/A,TRUE,"EXT-TABLE";#N/A,#N/A,TRUE,"STEEL";#N/A,#N/A,TRUE,"INT-Table";#N/A,#N/A,TRUE,"STEEL";#N/A,#N/A,TRUE,"Door"}</definedName>
    <definedName name="JJJJJ" localSheetId="3" hidden="1">{#N/A,#N/A,TRUE,"Basic";#N/A,#N/A,TRUE,"EXT-TABLE";#N/A,#N/A,TRUE,"STEEL";#N/A,#N/A,TRUE,"INT-Table";#N/A,#N/A,TRUE,"STEEL";#N/A,#N/A,TRUE,"Door"}</definedName>
    <definedName name="JJJJJ" localSheetId="24" hidden="1">{#N/A,#N/A,TRUE,"Basic";#N/A,#N/A,TRUE,"EXT-TABLE";#N/A,#N/A,TRUE,"STEEL";#N/A,#N/A,TRUE,"INT-Table";#N/A,#N/A,TRUE,"STEEL";#N/A,#N/A,TRUE,"Door"}</definedName>
    <definedName name="JJJJJ" localSheetId="4" hidden="1">{#N/A,#N/A,TRUE,"Basic";#N/A,#N/A,TRUE,"EXT-TABLE";#N/A,#N/A,TRUE,"STEEL";#N/A,#N/A,TRUE,"INT-Table";#N/A,#N/A,TRUE,"STEEL";#N/A,#N/A,TRUE,"Door"}</definedName>
    <definedName name="JJJJJ" localSheetId="0" hidden="1">{#N/A,#N/A,TRUE,"Basic";#N/A,#N/A,TRUE,"EXT-TABLE";#N/A,#N/A,TRUE,"STEEL";#N/A,#N/A,TRUE,"INT-Table";#N/A,#N/A,TRUE,"STEEL";#N/A,#N/A,TRUE,"Door"}</definedName>
    <definedName name="JJJJJ" localSheetId="23" hidden="1">{#N/A,#N/A,TRUE,"Basic";#N/A,#N/A,TRUE,"EXT-TABLE";#N/A,#N/A,TRUE,"STEEL";#N/A,#N/A,TRUE,"INT-Table";#N/A,#N/A,TRUE,"STEEL";#N/A,#N/A,TRUE,"Door"}</definedName>
    <definedName name="JJJJJ" hidden="1">{#N/A,#N/A,TRUE,"Basic";#N/A,#N/A,TRUE,"EXT-TABLE";#N/A,#N/A,TRUE,"STEEL";#N/A,#N/A,TRUE,"INT-Table";#N/A,#N/A,TRUE,"STEEL";#N/A,#N/A,TRUE,"Door"}</definedName>
    <definedName name="jjmnj" localSheetId="5" hidden="1">{#N/A,#N/A,TRUE,"LOADCOVE";#N/A,#N/A,TRUE,"PAGE001";#N/A,#N/A,TRUE,"PAGE002";#N/A,#N/A,TRUE,"PAGE003";#N/A,#N/A,TRUE,"PAGE004";#N/A,#N/A,TRUE,"PAGE005";#N/A,#N/A,TRUE,"PAGE006";#N/A,#N/A,TRUE,"PAGE007";#N/A,#N/A,TRUE,"PAGE008";#N/A,#N/A,TRUE,"PAGE009";#N/A,#N/A,TRUE,"PAGE010";#N/A,#N/A,TRUE,"PAGE011";#N/A,#N/A,TRUE,"PAGE012";#N/A,#N/A,TRUE,"PAGE013"}</definedName>
    <definedName name="jjmnj" localSheetId="3" hidden="1">{#N/A,#N/A,TRUE,"LOADCOVE";#N/A,#N/A,TRUE,"PAGE001";#N/A,#N/A,TRUE,"PAGE002";#N/A,#N/A,TRUE,"PAGE003";#N/A,#N/A,TRUE,"PAGE004";#N/A,#N/A,TRUE,"PAGE005";#N/A,#N/A,TRUE,"PAGE006";#N/A,#N/A,TRUE,"PAGE007";#N/A,#N/A,TRUE,"PAGE008";#N/A,#N/A,TRUE,"PAGE009";#N/A,#N/A,TRUE,"PAGE010";#N/A,#N/A,TRUE,"PAGE011";#N/A,#N/A,TRUE,"PAGE012";#N/A,#N/A,TRUE,"PAGE013"}</definedName>
    <definedName name="jjmnj" localSheetId="24" hidden="1">{#N/A,#N/A,TRUE,"LOADCOVE";#N/A,#N/A,TRUE,"PAGE001";#N/A,#N/A,TRUE,"PAGE002";#N/A,#N/A,TRUE,"PAGE003";#N/A,#N/A,TRUE,"PAGE004";#N/A,#N/A,TRUE,"PAGE005";#N/A,#N/A,TRUE,"PAGE006";#N/A,#N/A,TRUE,"PAGE007";#N/A,#N/A,TRUE,"PAGE008";#N/A,#N/A,TRUE,"PAGE009";#N/A,#N/A,TRUE,"PAGE010";#N/A,#N/A,TRUE,"PAGE011";#N/A,#N/A,TRUE,"PAGE012";#N/A,#N/A,TRUE,"PAGE013"}</definedName>
    <definedName name="jjmnj" localSheetId="4" hidden="1">{#N/A,#N/A,TRUE,"LOADCOVE";#N/A,#N/A,TRUE,"PAGE001";#N/A,#N/A,TRUE,"PAGE002";#N/A,#N/A,TRUE,"PAGE003";#N/A,#N/A,TRUE,"PAGE004";#N/A,#N/A,TRUE,"PAGE005";#N/A,#N/A,TRUE,"PAGE006";#N/A,#N/A,TRUE,"PAGE007";#N/A,#N/A,TRUE,"PAGE008";#N/A,#N/A,TRUE,"PAGE009";#N/A,#N/A,TRUE,"PAGE010";#N/A,#N/A,TRUE,"PAGE011";#N/A,#N/A,TRUE,"PAGE012";#N/A,#N/A,TRUE,"PAGE013"}</definedName>
    <definedName name="jjmnj" localSheetId="0" hidden="1">{#N/A,#N/A,TRUE,"LOADCOVE";#N/A,#N/A,TRUE,"PAGE001";#N/A,#N/A,TRUE,"PAGE002";#N/A,#N/A,TRUE,"PAGE003";#N/A,#N/A,TRUE,"PAGE004";#N/A,#N/A,TRUE,"PAGE005";#N/A,#N/A,TRUE,"PAGE006";#N/A,#N/A,TRUE,"PAGE007";#N/A,#N/A,TRUE,"PAGE008";#N/A,#N/A,TRUE,"PAGE009";#N/A,#N/A,TRUE,"PAGE010";#N/A,#N/A,TRUE,"PAGE011";#N/A,#N/A,TRUE,"PAGE012";#N/A,#N/A,TRUE,"PAGE013"}</definedName>
    <definedName name="jjmnj" localSheetId="23" hidden="1">{#N/A,#N/A,TRUE,"LOADCOVE";#N/A,#N/A,TRUE,"PAGE001";#N/A,#N/A,TRUE,"PAGE002";#N/A,#N/A,TRUE,"PAGE003";#N/A,#N/A,TRUE,"PAGE004";#N/A,#N/A,TRUE,"PAGE005";#N/A,#N/A,TRUE,"PAGE006";#N/A,#N/A,TRUE,"PAGE007";#N/A,#N/A,TRUE,"PAGE008";#N/A,#N/A,TRUE,"PAGE009";#N/A,#N/A,TRUE,"PAGE010";#N/A,#N/A,TRUE,"PAGE011";#N/A,#N/A,TRUE,"PAGE012";#N/A,#N/A,TRUE,"PAGE013"}</definedName>
    <definedName name="jjmnj" hidden="1">{#N/A,#N/A,TRUE,"LOADCOVE";#N/A,#N/A,TRUE,"PAGE001";#N/A,#N/A,TRUE,"PAGE002";#N/A,#N/A,TRUE,"PAGE003";#N/A,#N/A,TRUE,"PAGE004";#N/A,#N/A,TRUE,"PAGE005";#N/A,#N/A,TRUE,"PAGE006";#N/A,#N/A,TRUE,"PAGE007";#N/A,#N/A,TRUE,"PAGE008";#N/A,#N/A,TRUE,"PAGE009";#N/A,#N/A,TRUE,"PAGE010";#N/A,#N/A,TRUE,"PAGE011";#N/A,#N/A,TRUE,"PAGE012";#N/A,#N/A,TRUE,"PAGE013"}</definedName>
    <definedName name="JMMFF" localSheetId="5" hidden="1">{#N/A,#N/A,FALSE,"포장1";#N/A,#N/A,FALSE,"포장1"}</definedName>
    <definedName name="JMMFF" localSheetId="3" hidden="1">{#N/A,#N/A,FALSE,"포장1";#N/A,#N/A,FALSE,"포장1"}</definedName>
    <definedName name="JMMFF" localSheetId="24" hidden="1">{#N/A,#N/A,FALSE,"포장1";#N/A,#N/A,FALSE,"포장1"}</definedName>
    <definedName name="JMMFF" localSheetId="4" hidden="1">{#N/A,#N/A,FALSE,"포장1";#N/A,#N/A,FALSE,"포장1"}</definedName>
    <definedName name="JMMFF" localSheetId="0" hidden="1">{#N/A,#N/A,FALSE,"포장1";#N/A,#N/A,FALSE,"포장1"}</definedName>
    <definedName name="JMMFF" localSheetId="23" hidden="1">{#N/A,#N/A,FALSE,"포장1";#N/A,#N/A,FALSE,"포장1"}</definedName>
    <definedName name="JMMFF" hidden="1">{#N/A,#N/A,FALSE,"포장1";#N/A,#N/A,FALSE,"포장1"}</definedName>
    <definedName name="JY" localSheetId="6" hidden="1">#REF!</definedName>
    <definedName name="JY" localSheetId="7" hidden="1">#REF!</definedName>
    <definedName name="JY" localSheetId="17" hidden="1">#REF!</definedName>
    <definedName name="JY" localSheetId="18" hidden="1">#REF!</definedName>
    <definedName name="JY" localSheetId="19" hidden="1">#REF!</definedName>
    <definedName name="JY" localSheetId="20" hidden="1">#REF!</definedName>
    <definedName name="JY" localSheetId="8" hidden="1">#REF!</definedName>
    <definedName name="JY" localSheetId="9" hidden="1">#REF!</definedName>
    <definedName name="JY" localSheetId="10" hidden="1">#REF!</definedName>
    <definedName name="JY" localSheetId="11" hidden="1">#REF!</definedName>
    <definedName name="JY" localSheetId="12" hidden="1">#REF!</definedName>
    <definedName name="JY" localSheetId="13" hidden="1">#REF!</definedName>
    <definedName name="JY" localSheetId="14" hidden="1">#REF!</definedName>
    <definedName name="JY" localSheetId="15" hidden="1">#REF!</definedName>
    <definedName name="JY" localSheetId="16" hidden="1">#REF!</definedName>
    <definedName name="JY" localSheetId="5" hidden="1">#REF!</definedName>
    <definedName name="JY" localSheetId="3" hidden="1">#REF!</definedName>
    <definedName name="JY" localSheetId="24" hidden="1">#REF!</definedName>
    <definedName name="JY" localSheetId="23" hidden="1">#REF!</definedName>
    <definedName name="JY" hidden="1">#REF!</definedName>
    <definedName name="JYDFF" localSheetId="5" hidden="1">{#N/A,#N/A,FALSE,"속도"}</definedName>
    <definedName name="JYDFF" localSheetId="3" hidden="1">{#N/A,#N/A,FALSE,"속도"}</definedName>
    <definedName name="JYDFF" localSheetId="24" hidden="1">{#N/A,#N/A,FALSE,"속도"}</definedName>
    <definedName name="JYDFF" localSheetId="4" hidden="1">{#N/A,#N/A,FALSE,"속도"}</definedName>
    <definedName name="JYDFF" localSheetId="0" hidden="1">{#N/A,#N/A,FALSE,"속도"}</definedName>
    <definedName name="JYDFF" localSheetId="23" hidden="1">{#N/A,#N/A,FALSE,"속도"}</definedName>
    <definedName name="JYDFF" hidden="1">{#N/A,#N/A,FALSE,"속도"}</definedName>
    <definedName name="KDJU" localSheetId="5" hidden="1">{"'장비'!$A$3:$M$12"}</definedName>
    <definedName name="KDJU" localSheetId="3" hidden="1">{"'장비'!$A$3:$M$12"}</definedName>
    <definedName name="KDJU" localSheetId="24" hidden="1">{"'장비'!$A$3:$M$12"}</definedName>
    <definedName name="KDJU" localSheetId="4" hidden="1">{"'장비'!$A$3:$M$12"}</definedName>
    <definedName name="KDJU" localSheetId="0" hidden="1">{"'장비'!$A$3:$M$12"}</definedName>
    <definedName name="KDJU" localSheetId="23" hidden="1">{"'장비'!$A$3:$M$12"}</definedName>
    <definedName name="KDJU" hidden="1">{"'장비'!$A$3:$M$12"}</definedName>
    <definedName name="KFGHYH" localSheetId="5" hidden="1">{#N/A,#N/A,FALSE,"혼합골재"}</definedName>
    <definedName name="KFGHYH" localSheetId="3" hidden="1">{#N/A,#N/A,FALSE,"혼합골재"}</definedName>
    <definedName name="KFGHYH" localSheetId="24" hidden="1">{#N/A,#N/A,FALSE,"혼합골재"}</definedName>
    <definedName name="KFGHYH" localSheetId="4" hidden="1">{#N/A,#N/A,FALSE,"혼합골재"}</definedName>
    <definedName name="KFGHYH" localSheetId="0" hidden="1">{#N/A,#N/A,FALSE,"혼합골재"}</definedName>
    <definedName name="KFGHYH" localSheetId="23" hidden="1">{#N/A,#N/A,FALSE,"혼합골재"}</definedName>
    <definedName name="KFGHYH" hidden="1">{#N/A,#N/A,FALSE,"혼합골재"}</definedName>
    <definedName name="KFGJGFJGHGRJGH" localSheetId="5" hidden="1">{#N/A,#N/A,FALSE,"부대1"}</definedName>
    <definedName name="KFGJGFJGHGRJGH" localSheetId="3" hidden="1">{#N/A,#N/A,FALSE,"부대1"}</definedName>
    <definedName name="KFGJGFJGHGRJGH" localSheetId="24" hidden="1">{#N/A,#N/A,FALSE,"부대1"}</definedName>
    <definedName name="KFGJGFJGHGRJGH" localSheetId="4" hidden="1">{#N/A,#N/A,FALSE,"부대1"}</definedName>
    <definedName name="KFGJGFJGHGRJGH" localSheetId="0" hidden="1">{#N/A,#N/A,FALSE,"부대1"}</definedName>
    <definedName name="KFGJGFJGHGRJGH" localSheetId="23" hidden="1">{#N/A,#N/A,FALSE,"부대1"}</definedName>
    <definedName name="KFGJGFJGHGRJGH" hidden="1">{#N/A,#N/A,FALSE,"부대1"}</definedName>
    <definedName name="KFGJREYDFHFD" localSheetId="5" hidden="1">{#N/A,#N/A,FALSE,"속도"}</definedName>
    <definedName name="KFGJREYDFHFD" localSheetId="3" hidden="1">{#N/A,#N/A,FALSE,"속도"}</definedName>
    <definedName name="KFGJREYDFHFD" localSheetId="24" hidden="1">{#N/A,#N/A,FALSE,"속도"}</definedName>
    <definedName name="KFGJREYDFHFD" localSheetId="4" hidden="1">{#N/A,#N/A,FALSE,"속도"}</definedName>
    <definedName name="KFGJREYDFHFD" localSheetId="0" hidden="1">{#N/A,#N/A,FALSE,"속도"}</definedName>
    <definedName name="KFGJREYDFHFD" localSheetId="23" hidden="1">{#N/A,#N/A,FALSE,"속도"}</definedName>
    <definedName name="KFGJREYDFHFD" hidden="1">{#N/A,#N/A,FALSE,"속도"}</definedName>
    <definedName name="KGFJHGJGH" localSheetId="5" hidden="1">{#N/A,#N/A,FALSE,"2~8번"}</definedName>
    <definedName name="KGFJHGJGH" localSheetId="3" hidden="1">{#N/A,#N/A,FALSE,"2~8번"}</definedName>
    <definedName name="KGFJHGJGH" localSheetId="24" hidden="1">{#N/A,#N/A,FALSE,"2~8번"}</definedName>
    <definedName name="KGFJHGJGH" localSheetId="4" hidden="1">{#N/A,#N/A,FALSE,"2~8번"}</definedName>
    <definedName name="KGFJHGJGH" localSheetId="0" hidden="1">{#N/A,#N/A,FALSE,"2~8번"}</definedName>
    <definedName name="KGFJHGJGH" localSheetId="23" hidden="1">{#N/A,#N/A,FALSE,"2~8번"}</definedName>
    <definedName name="KGFJHGJGH" hidden="1">{#N/A,#N/A,FALSE,"2~8번"}</definedName>
    <definedName name="kghlgh" localSheetId="5" hidden="1">{#N/A,#N/A,FALSE,"CCTV"}</definedName>
    <definedName name="kghlgh" localSheetId="3" hidden="1">{#N/A,#N/A,FALSE,"CCTV"}</definedName>
    <definedName name="kghlgh" localSheetId="24" hidden="1">{#N/A,#N/A,FALSE,"CCTV"}</definedName>
    <definedName name="kghlgh" localSheetId="4" hidden="1">{#N/A,#N/A,FALSE,"CCTV"}</definedName>
    <definedName name="kghlgh" localSheetId="0" hidden="1">{#N/A,#N/A,FALSE,"CCTV"}</definedName>
    <definedName name="kghlgh" localSheetId="23" hidden="1">{#N/A,#N/A,FALSE,"CCTV"}</definedName>
    <definedName name="kghlgh" hidden="1">{#N/A,#N/A,FALSE,"CCTV"}</definedName>
    <definedName name="kiulil" localSheetId="5" hidden="1">{#N/A,#N/A,FALSE,"CCTV"}</definedName>
    <definedName name="kiulil" localSheetId="3" hidden="1">{#N/A,#N/A,FALSE,"CCTV"}</definedName>
    <definedName name="kiulil" localSheetId="24" hidden="1">{#N/A,#N/A,FALSE,"CCTV"}</definedName>
    <definedName name="kiulil" localSheetId="4" hidden="1">{#N/A,#N/A,FALSE,"CCTV"}</definedName>
    <definedName name="kiulil" localSheetId="0" hidden="1">{#N/A,#N/A,FALSE,"CCTV"}</definedName>
    <definedName name="kiulil" localSheetId="23" hidden="1">{#N/A,#N/A,FALSE,"CCTV"}</definedName>
    <definedName name="kiulil" hidden="1">{#N/A,#N/A,FALSE,"CCTV"}</definedName>
    <definedName name="kj" localSheetId="6" hidden="1">#REF!</definedName>
    <definedName name="kj" localSheetId="7" hidden="1">#REF!</definedName>
    <definedName name="kj" localSheetId="17" hidden="1">#REF!</definedName>
    <definedName name="kj" localSheetId="18" hidden="1">#REF!</definedName>
    <definedName name="kj" localSheetId="19" hidden="1">#REF!</definedName>
    <definedName name="kj" localSheetId="20" hidden="1">#REF!</definedName>
    <definedName name="kj" localSheetId="8" hidden="1">#REF!</definedName>
    <definedName name="kj" localSheetId="9" hidden="1">#REF!</definedName>
    <definedName name="kj" localSheetId="10" hidden="1">#REF!</definedName>
    <definedName name="kj" localSheetId="11" hidden="1">#REF!</definedName>
    <definedName name="kj" localSheetId="12" hidden="1">#REF!</definedName>
    <definedName name="kj" localSheetId="13" hidden="1">#REF!</definedName>
    <definedName name="kj" localSheetId="14" hidden="1">#REF!</definedName>
    <definedName name="kj" localSheetId="15" hidden="1">#REF!</definedName>
    <definedName name="kj" localSheetId="16" hidden="1">#REF!</definedName>
    <definedName name="kj" localSheetId="5" hidden="1">#REF!</definedName>
    <definedName name="kj" localSheetId="3" hidden="1">#REF!</definedName>
    <definedName name="kj" localSheetId="24" hidden="1">#REF!</definedName>
    <definedName name="kj" localSheetId="23" hidden="1">#REF!</definedName>
    <definedName name="kj" hidden="1">#REF!</definedName>
    <definedName name="KJGHJG" localSheetId="5" hidden="1">{#N/A,#N/A,FALSE,"배수2"}</definedName>
    <definedName name="KJGHJG" localSheetId="3" hidden="1">{#N/A,#N/A,FALSE,"배수2"}</definedName>
    <definedName name="KJGHJG" localSheetId="24" hidden="1">{#N/A,#N/A,FALSE,"배수2"}</definedName>
    <definedName name="KJGHJG" localSheetId="4" hidden="1">{#N/A,#N/A,FALSE,"배수2"}</definedName>
    <definedName name="KJGHJG" localSheetId="0" hidden="1">{#N/A,#N/A,FALSE,"배수2"}</definedName>
    <definedName name="KJGHJG" localSheetId="23" hidden="1">{#N/A,#N/A,FALSE,"배수2"}</definedName>
    <definedName name="KJGHJG" hidden="1">{#N/A,#N/A,FALSE,"배수2"}</definedName>
    <definedName name="kjhlh" localSheetId="5" hidden="1">{#N/A,#N/A,FALSE,"CCTV"}</definedName>
    <definedName name="kjhlh" localSheetId="3" hidden="1">{#N/A,#N/A,FALSE,"CCTV"}</definedName>
    <definedName name="kjhlh" localSheetId="24" hidden="1">{#N/A,#N/A,FALSE,"CCTV"}</definedName>
    <definedName name="kjhlh" localSheetId="4" hidden="1">{#N/A,#N/A,FALSE,"CCTV"}</definedName>
    <definedName name="kjhlh" localSheetId="0" hidden="1">{#N/A,#N/A,FALSE,"CCTV"}</definedName>
    <definedName name="kjhlh" localSheetId="23" hidden="1">{#N/A,#N/A,FALSE,"CCTV"}</definedName>
    <definedName name="kjhlh" hidden="1">{#N/A,#N/A,FALSE,"CCTV"}</definedName>
    <definedName name="kjhljhk" localSheetId="5" hidden="1">{#N/A,#N/A,FALSE,"CCTV"}</definedName>
    <definedName name="kjhljhk" localSheetId="3" hidden="1">{#N/A,#N/A,FALSE,"CCTV"}</definedName>
    <definedName name="kjhljhk" localSheetId="24" hidden="1">{#N/A,#N/A,FALSE,"CCTV"}</definedName>
    <definedName name="kjhljhk" localSheetId="4" hidden="1">{#N/A,#N/A,FALSE,"CCTV"}</definedName>
    <definedName name="kjhljhk" localSheetId="0" hidden="1">{#N/A,#N/A,FALSE,"CCTV"}</definedName>
    <definedName name="kjhljhk" localSheetId="23" hidden="1">{#N/A,#N/A,FALSE,"CCTV"}</definedName>
    <definedName name="kjhljhk" hidden="1">{#N/A,#N/A,FALSE,"CCTV"}</definedName>
    <definedName name="ktf" localSheetId="6" hidden="1">#REF!</definedName>
    <definedName name="ktf" localSheetId="7" hidden="1">#REF!</definedName>
    <definedName name="ktf" localSheetId="17" hidden="1">#REF!</definedName>
    <definedName name="ktf" localSheetId="18" hidden="1">#REF!</definedName>
    <definedName name="ktf" localSheetId="19" hidden="1">#REF!</definedName>
    <definedName name="ktf" localSheetId="20" hidden="1">#REF!</definedName>
    <definedName name="ktf" localSheetId="8" hidden="1">#REF!</definedName>
    <definedName name="ktf" localSheetId="9" hidden="1">#REF!</definedName>
    <definedName name="ktf" localSheetId="10" hidden="1">#REF!</definedName>
    <definedName name="ktf" localSheetId="11" hidden="1">#REF!</definedName>
    <definedName name="ktf" localSheetId="12" hidden="1">#REF!</definedName>
    <definedName name="ktf" localSheetId="13" hidden="1">#REF!</definedName>
    <definedName name="ktf" localSheetId="14" hidden="1">#REF!</definedName>
    <definedName name="ktf" localSheetId="15" hidden="1">#REF!</definedName>
    <definedName name="ktf" localSheetId="16" hidden="1">#REF!</definedName>
    <definedName name="ktf" localSheetId="5" hidden="1">#REF!</definedName>
    <definedName name="ktf" localSheetId="3" hidden="1">#REF!</definedName>
    <definedName name="ktf" localSheetId="24" hidden="1">#REF!</definedName>
    <definedName name="ktf" localSheetId="23" hidden="1">#REF!</definedName>
    <definedName name="ktf" hidden="1">#REF!</definedName>
    <definedName name="kty" localSheetId="6" hidden="1">#REF!</definedName>
    <definedName name="kty" localSheetId="7" hidden="1">#REF!</definedName>
    <definedName name="kty" localSheetId="17" hidden="1">#REF!</definedName>
    <definedName name="kty" localSheetId="18" hidden="1">#REF!</definedName>
    <definedName name="kty" localSheetId="19" hidden="1">#REF!</definedName>
    <definedName name="kty" localSheetId="20" hidden="1">#REF!</definedName>
    <definedName name="kty" localSheetId="8" hidden="1">#REF!</definedName>
    <definedName name="kty" localSheetId="9" hidden="1">#REF!</definedName>
    <definedName name="kty" localSheetId="10" hidden="1">#REF!</definedName>
    <definedName name="kty" localSheetId="11" hidden="1">#REF!</definedName>
    <definedName name="kty" localSheetId="12" hidden="1">#REF!</definedName>
    <definedName name="kty" localSheetId="13" hidden="1">#REF!</definedName>
    <definedName name="kty" localSheetId="14" hidden="1">#REF!</definedName>
    <definedName name="kty" localSheetId="15" hidden="1">#REF!</definedName>
    <definedName name="kty" localSheetId="16" hidden="1">#REF!</definedName>
    <definedName name="kty" localSheetId="5" hidden="1">#REF!</definedName>
    <definedName name="kty" localSheetId="3" hidden="1">#REF!</definedName>
    <definedName name="kty" localSheetId="24" hidden="1">#REF!</definedName>
    <definedName name="kty" localSheetId="23" hidden="1">#REF!</definedName>
    <definedName name="kty" hidden="1">#REF!</definedName>
    <definedName name="KUYGGDF" localSheetId="5" hidden="1">{#N/A,#N/A,FALSE,"표지목차"}</definedName>
    <definedName name="KUYGGDF" localSheetId="3" hidden="1">{#N/A,#N/A,FALSE,"표지목차"}</definedName>
    <definedName name="KUYGGDF" localSheetId="24" hidden="1">{#N/A,#N/A,FALSE,"표지목차"}</definedName>
    <definedName name="KUYGGDF" localSheetId="4" hidden="1">{#N/A,#N/A,FALSE,"표지목차"}</definedName>
    <definedName name="KUYGGDF" localSheetId="0" hidden="1">{#N/A,#N/A,FALSE,"표지목차"}</definedName>
    <definedName name="KUYGGDF" localSheetId="23" hidden="1">{#N/A,#N/A,FALSE,"표지목차"}</definedName>
    <definedName name="KUYGGDF" hidden="1">{#N/A,#N/A,FALSE,"표지목차"}</definedName>
    <definedName name="LEE" localSheetId="5" hidden="1">{#N/A,#N/A,TRUE,"Basic";#N/A,#N/A,TRUE,"EXT-TABLE";#N/A,#N/A,TRUE,"STEEL";#N/A,#N/A,TRUE,"INT-Table";#N/A,#N/A,TRUE,"STEEL";#N/A,#N/A,TRUE,"Door"}</definedName>
    <definedName name="LEE" localSheetId="3" hidden="1">{#N/A,#N/A,TRUE,"Basic";#N/A,#N/A,TRUE,"EXT-TABLE";#N/A,#N/A,TRUE,"STEEL";#N/A,#N/A,TRUE,"INT-Table";#N/A,#N/A,TRUE,"STEEL";#N/A,#N/A,TRUE,"Door"}</definedName>
    <definedName name="LEE" localSheetId="24" hidden="1">{#N/A,#N/A,TRUE,"Basic";#N/A,#N/A,TRUE,"EXT-TABLE";#N/A,#N/A,TRUE,"STEEL";#N/A,#N/A,TRUE,"INT-Table";#N/A,#N/A,TRUE,"STEEL";#N/A,#N/A,TRUE,"Door"}</definedName>
    <definedName name="LEE" localSheetId="4" hidden="1">{#N/A,#N/A,TRUE,"Basic";#N/A,#N/A,TRUE,"EXT-TABLE";#N/A,#N/A,TRUE,"STEEL";#N/A,#N/A,TRUE,"INT-Table";#N/A,#N/A,TRUE,"STEEL";#N/A,#N/A,TRUE,"Door"}</definedName>
    <definedName name="LEE" localSheetId="0" hidden="1">{#N/A,#N/A,TRUE,"Basic";#N/A,#N/A,TRUE,"EXT-TABLE";#N/A,#N/A,TRUE,"STEEL";#N/A,#N/A,TRUE,"INT-Table";#N/A,#N/A,TRUE,"STEEL";#N/A,#N/A,TRUE,"Door"}</definedName>
    <definedName name="LEE" localSheetId="23" hidden="1">{#N/A,#N/A,TRUE,"Basic";#N/A,#N/A,TRUE,"EXT-TABLE";#N/A,#N/A,TRUE,"STEEL";#N/A,#N/A,TRUE,"INT-Table";#N/A,#N/A,TRUE,"STEEL";#N/A,#N/A,TRUE,"Door"}</definedName>
    <definedName name="LEE" hidden="1">{#N/A,#N/A,TRUE,"Basic";#N/A,#N/A,TRUE,"EXT-TABLE";#N/A,#N/A,TRUE,"STEEL";#N/A,#N/A,TRUE,"INT-Table";#N/A,#N/A,TRUE,"STEEL";#N/A,#N/A,TRUE,"Door"}</definedName>
    <definedName name="LEE_1" localSheetId="5" hidden="1">{#N/A,#N/A,TRUE,"Basic";#N/A,#N/A,TRUE,"EXT-TABLE";#N/A,#N/A,TRUE,"STEEL";#N/A,#N/A,TRUE,"INT-Table";#N/A,#N/A,TRUE,"STEEL";#N/A,#N/A,TRUE,"Door"}</definedName>
    <definedName name="LEE_1" localSheetId="3" hidden="1">{#N/A,#N/A,TRUE,"Basic";#N/A,#N/A,TRUE,"EXT-TABLE";#N/A,#N/A,TRUE,"STEEL";#N/A,#N/A,TRUE,"INT-Table";#N/A,#N/A,TRUE,"STEEL";#N/A,#N/A,TRUE,"Door"}</definedName>
    <definedName name="LEE_1" localSheetId="24" hidden="1">{#N/A,#N/A,TRUE,"Basic";#N/A,#N/A,TRUE,"EXT-TABLE";#N/A,#N/A,TRUE,"STEEL";#N/A,#N/A,TRUE,"INT-Table";#N/A,#N/A,TRUE,"STEEL";#N/A,#N/A,TRUE,"Door"}</definedName>
    <definedName name="LEE_1" localSheetId="4" hidden="1">{#N/A,#N/A,TRUE,"Basic";#N/A,#N/A,TRUE,"EXT-TABLE";#N/A,#N/A,TRUE,"STEEL";#N/A,#N/A,TRUE,"INT-Table";#N/A,#N/A,TRUE,"STEEL";#N/A,#N/A,TRUE,"Door"}</definedName>
    <definedName name="LEE_1" localSheetId="0" hidden="1">{#N/A,#N/A,TRUE,"Basic";#N/A,#N/A,TRUE,"EXT-TABLE";#N/A,#N/A,TRUE,"STEEL";#N/A,#N/A,TRUE,"INT-Table";#N/A,#N/A,TRUE,"STEEL";#N/A,#N/A,TRUE,"Door"}</definedName>
    <definedName name="LEE_1" localSheetId="23" hidden="1">{#N/A,#N/A,TRUE,"Basic";#N/A,#N/A,TRUE,"EXT-TABLE";#N/A,#N/A,TRUE,"STEEL";#N/A,#N/A,TRUE,"INT-Table";#N/A,#N/A,TRUE,"STEEL";#N/A,#N/A,TRUE,"Door"}</definedName>
    <definedName name="LEE_1" hidden="1">{#N/A,#N/A,TRUE,"Basic";#N/A,#N/A,TRUE,"EXT-TABLE";#N/A,#N/A,TRUE,"STEEL";#N/A,#N/A,TRUE,"INT-Table";#N/A,#N/A,TRUE,"STEEL";#N/A,#N/A,TRUE,"Door"}</definedName>
    <definedName name="LEE_1_1" localSheetId="5" hidden="1">{#N/A,#N/A,TRUE,"Basic";#N/A,#N/A,TRUE,"EXT-TABLE";#N/A,#N/A,TRUE,"STEEL";#N/A,#N/A,TRUE,"INT-Table";#N/A,#N/A,TRUE,"STEEL";#N/A,#N/A,TRUE,"Door"}</definedName>
    <definedName name="LEE_1_1" localSheetId="3" hidden="1">{#N/A,#N/A,TRUE,"Basic";#N/A,#N/A,TRUE,"EXT-TABLE";#N/A,#N/A,TRUE,"STEEL";#N/A,#N/A,TRUE,"INT-Table";#N/A,#N/A,TRUE,"STEEL";#N/A,#N/A,TRUE,"Door"}</definedName>
    <definedName name="LEE_1_1" localSheetId="24" hidden="1">{#N/A,#N/A,TRUE,"Basic";#N/A,#N/A,TRUE,"EXT-TABLE";#N/A,#N/A,TRUE,"STEEL";#N/A,#N/A,TRUE,"INT-Table";#N/A,#N/A,TRUE,"STEEL";#N/A,#N/A,TRUE,"Door"}</definedName>
    <definedName name="LEE_1_1" localSheetId="4" hidden="1">{#N/A,#N/A,TRUE,"Basic";#N/A,#N/A,TRUE,"EXT-TABLE";#N/A,#N/A,TRUE,"STEEL";#N/A,#N/A,TRUE,"INT-Table";#N/A,#N/A,TRUE,"STEEL";#N/A,#N/A,TRUE,"Door"}</definedName>
    <definedName name="LEE_1_1" localSheetId="0" hidden="1">{#N/A,#N/A,TRUE,"Basic";#N/A,#N/A,TRUE,"EXT-TABLE";#N/A,#N/A,TRUE,"STEEL";#N/A,#N/A,TRUE,"INT-Table";#N/A,#N/A,TRUE,"STEEL";#N/A,#N/A,TRUE,"Door"}</definedName>
    <definedName name="LEE_1_1" localSheetId="23" hidden="1">{#N/A,#N/A,TRUE,"Basic";#N/A,#N/A,TRUE,"EXT-TABLE";#N/A,#N/A,TRUE,"STEEL";#N/A,#N/A,TRUE,"INT-Table";#N/A,#N/A,TRUE,"STEEL";#N/A,#N/A,TRUE,"Door"}</definedName>
    <definedName name="LEE_1_1" hidden="1">{#N/A,#N/A,TRUE,"Basic";#N/A,#N/A,TRUE,"EXT-TABLE";#N/A,#N/A,TRUE,"STEEL";#N/A,#N/A,TRUE,"INT-Table";#N/A,#N/A,TRUE,"STEEL";#N/A,#N/A,TRUE,"Door"}</definedName>
    <definedName name="LEE_1_2" localSheetId="5" hidden="1">{#N/A,#N/A,TRUE,"Basic";#N/A,#N/A,TRUE,"EXT-TABLE";#N/A,#N/A,TRUE,"STEEL";#N/A,#N/A,TRUE,"INT-Table";#N/A,#N/A,TRUE,"STEEL";#N/A,#N/A,TRUE,"Door"}</definedName>
    <definedName name="LEE_1_2" localSheetId="3" hidden="1">{#N/A,#N/A,TRUE,"Basic";#N/A,#N/A,TRUE,"EXT-TABLE";#N/A,#N/A,TRUE,"STEEL";#N/A,#N/A,TRUE,"INT-Table";#N/A,#N/A,TRUE,"STEEL";#N/A,#N/A,TRUE,"Door"}</definedName>
    <definedName name="LEE_1_2" localSheetId="24" hidden="1">{#N/A,#N/A,TRUE,"Basic";#N/A,#N/A,TRUE,"EXT-TABLE";#N/A,#N/A,TRUE,"STEEL";#N/A,#N/A,TRUE,"INT-Table";#N/A,#N/A,TRUE,"STEEL";#N/A,#N/A,TRUE,"Door"}</definedName>
    <definedName name="LEE_1_2" localSheetId="4" hidden="1">{#N/A,#N/A,TRUE,"Basic";#N/A,#N/A,TRUE,"EXT-TABLE";#N/A,#N/A,TRUE,"STEEL";#N/A,#N/A,TRUE,"INT-Table";#N/A,#N/A,TRUE,"STEEL";#N/A,#N/A,TRUE,"Door"}</definedName>
    <definedName name="LEE_1_2" localSheetId="0" hidden="1">{#N/A,#N/A,TRUE,"Basic";#N/A,#N/A,TRUE,"EXT-TABLE";#N/A,#N/A,TRUE,"STEEL";#N/A,#N/A,TRUE,"INT-Table";#N/A,#N/A,TRUE,"STEEL";#N/A,#N/A,TRUE,"Door"}</definedName>
    <definedName name="LEE_1_2" localSheetId="23" hidden="1">{#N/A,#N/A,TRUE,"Basic";#N/A,#N/A,TRUE,"EXT-TABLE";#N/A,#N/A,TRUE,"STEEL";#N/A,#N/A,TRUE,"INT-Table";#N/A,#N/A,TRUE,"STEEL";#N/A,#N/A,TRUE,"Door"}</definedName>
    <definedName name="LEE_1_2" hidden="1">{#N/A,#N/A,TRUE,"Basic";#N/A,#N/A,TRUE,"EXT-TABLE";#N/A,#N/A,TRUE,"STEEL";#N/A,#N/A,TRUE,"INT-Table";#N/A,#N/A,TRUE,"STEEL";#N/A,#N/A,TRUE,"Door"}</definedName>
    <definedName name="LEE_2" localSheetId="5" hidden="1">{#N/A,#N/A,TRUE,"Basic";#N/A,#N/A,TRUE,"EXT-TABLE";#N/A,#N/A,TRUE,"STEEL";#N/A,#N/A,TRUE,"INT-Table";#N/A,#N/A,TRUE,"STEEL";#N/A,#N/A,TRUE,"Door"}</definedName>
    <definedName name="LEE_2" localSheetId="3" hidden="1">{#N/A,#N/A,TRUE,"Basic";#N/A,#N/A,TRUE,"EXT-TABLE";#N/A,#N/A,TRUE,"STEEL";#N/A,#N/A,TRUE,"INT-Table";#N/A,#N/A,TRUE,"STEEL";#N/A,#N/A,TRUE,"Door"}</definedName>
    <definedName name="LEE_2" localSheetId="24" hidden="1">{#N/A,#N/A,TRUE,"Basic";#N/A,#N/A,TRUE,"EXT-TABLE";#N/A,#N/A,TRUE,"STEEL";#N/A,#N/A,TRUE,"INT-Table";#N/A,#N/A,TRUE,"STEEL";#N/A,#N/A,TRUE,"Door"}</definedName>
    <definedName name="LEE_2" localSheetId="4" hidden="1">{#N/A,#N/A,TRUE,"Basic";#N/A,#N/A,TRUE,"EXT-TABLE";#N/A,#N/A,TRUE,"STEEL";#N/A,#N/A,TRUE,"INT-Table";#N/A,#N/A,TRUE,"STEEL";#N/A,#N/A,TRUE,"Door"}</definedName>
    <definedName name="LEE_2" localSheetId="0" hidden="1">{#N/A,#N/A,TRUE,"Basic";#N/A,#N/A,TRUE,"EXT-TABLE";#N/A,#N/A,TRUE,"STEEL";#N/A,#N/A,TRUE,"INT-Table";#N/A,#N/A,TRUE,"STEEL";#N/A,#N/A,TRUE,"Door"}</definedName>
    <definedName name="LEE_2" localSheetId="23" hidden="1">{#N/A,#N/A,TRUE,"Basic";#N/A,#N/A,TRUE,"EXT-TABLE";#N/A,#N/A,TRUE,"STEEL";#N/A,#N/A,TRUE,"INT-Table";#N/A,#N/A,TRUE,"STEEL";#N/A,#N/A,TRUE,"Door"}</definedName>
    <definedName name="LEE_2" hidden="1">{#N/A,#N/A,TRUE,"Basic";#N/A,#N/A,TRUE,"EXT-TABLE";#N/A,#N/A,TRUE,"STEEL";#N/A,#N/A,TRUE,"INT-Table";#N/A,#N/A,TRUE,"STEEL";#N/A,#N/A,TRUE,"Door"}</definedName>
    <definedName name="LEE_2_1" localSheetId="5" hidden="1">{#N/A,#N/A,TRUE,"Basic";#N/A,#N/A,TRUE,"EXT-TABLE";#N/A,#N/A,TRUE,"STEEL";#N/A,#N/A,TRUE,"INT-Table";#N/A,#N/A,TRUE,"STEEL";#N/A,#N/A,TRUE,"Door"}</definedName>
    <definedName name="LEE_2_1" localSheetId="3" hidden="1">{#N/A,#N/A,TRUE,"Basic";#N/A,#N/A,TRUE,"EXT-TABLE";#N/A,#N/A,TRUE,"STEEL";#N/A,#N/A,TRUE,"INT-Table";#N/A,#N/A,TRUE,"STEEL";#N/A,#N/A,TRUE,"Door"}</definedName>
    <definedName name="LEE_2_1" localSheetId="24" hidden="1">{#N/A,#N/A,TRUE,"Basic";#N/A,#N/A,TRUE,"EXT-TABLE";#N/A,#N/A,TRUE,"STEEL";#N/A,#N/A,TRUE,"INT-Table";#N/A,#N/A,TRUE,"STEEL";#N/A,#N/A,TRUE,"Door"}</definedName>
    <definedName name="LEE_2_1" localSheetId="4" hidden="1">{#N/A,#N/A,TRUE,"Basic";#N/A,#N/A,TRUE,"EXT-TABLE";#N/A,#N/A,TRUE,"STEEL";#N/A,#N/A,TRUE,"INT-Table";#N/A,#N/A,TRUE,"STEEL";#N/A,#N/A,TRUE,"Door"}</definedName>
    <definedName name="LEE_2_1" localSheetId="0" hidden="1">{#N/A,#N/A,TRUE,"Basic";#N/A,#N/A,TRUE,"EXT-TABLE";#N/A,#N/A,TRUE,"STEEL";#N/A,#N/A,TRUE,"INT-Table";#N/A,#N/A,TRUE,"STEEL";#N/A,#N/A,TRUE,"Door"}</definedName>
    <definedName name="LEE_2_1" localSheetId="23" hidden="1">{#N/A,#N/A,TRUE,"Basic";#N/A,#N/A,TRUE,"EXT-TABLE";#N/A,#N/A,TRUE,"STEEL";#N/A,#N/A,TRUE,"INT-Table";#N/A,#N/A,TRUE,"STEEL";#N/A,#N/A,TRUE,"Door"}</definedName>
    <definedName name="LEE_2_1" hidden="1">{#N/A,#N/A,TRUE,"Basic";#N/A,#N/A,TRUE,"EXT-TABLE";#N/A,#N/A,TRUE,"STEEL";#N/A,#N/A,TRUE,"INT-Table";#N/A,#N/A,TRUE,"STEEL";#N/A,#N/A,TRUE,"Door"}</definedName>
    <definedName name="LEE_2_2" localSheetId="5" hidden="1">{#N/A,#N/A,TRUE,"Basic";#N/A,#N/A,TRUE,"EXT-TABLE";#N/A,#N/A,TRUE,"STEEL";#N/A,#N/A,TRUE,"INT-Table";#N/A,#N/A,TRUE,"STEEL";#N/A,#N/A,TRUE,"Door"}</definedName>
    <definedName name="LEE_2_2" localSheetId="3" hidden="1">{#N/A,#N/A,TRUE,"Basic";#N/A,#N/A,TRUE,"EXT-TABLE";#N/A,#N/A,TRUE,"STEEL";#N/A,#N/A,TRUE,"INT-Table";#N/A,#N/A,TRUE,"STEEL";#N/A,#N/A,TRUE,"Door"}</definedName>
    <definedName name="LEE_2_2" localSheetId="24" hidden="1">{#N/A,#N/A,TRUE,"Basic";#N/A,#N/A,TRUE,"EXT-TABLE";#N/A,#N/A,TRUE,"STEEL";#N/A,#N/A,TRUE,"INT-Table";#N/A,#N/A,TRUE,"STEEL";#N/A,#N/A,TRUE,"Door"}</definedName>
    <definedName name="LEE_2_2" localSheetId="4" hidden="1">{#N/A,#N/A,TRUE,"Basic";#N/A,#N/A,TRUE,"EXT-TABLE";#N/A,#N/A,TRUE,"STEEL";#N/A,#N/A,TRUE,"INT-Table";#N/A,#N/A,TRUE,"STEEL";#N/A,#N/A,TRUE,"Door"}</definedName>
    <definedName name="LEE_2_2" localSheetId="0" hidden="1">{#N/A,#N/A,TRUE,"Basic";#N/A,#N/A,TRUE,"EXT-TABLE";#N/A,#N/A,TRUE,"STEEL";#N/A,#N/A,TRUE,"INT-Table";#N/A,#N/A,TRUE,"STEEL";#N/A,#N/A,TRUE,"Door"}</definedName>
    <definedName name="LEE_2_2" localSheetId="23" hidden="1">{#N/A,#N/A,TRUE,"Basic";#N/A,#N/A,TRUE,"EXT-TABLE";#N/A,#N/A,TRUE,"STEEL";#N/A,#N/A,TRUE,"INT-Table";#N/A,#N/A,TRUE,"STEEL";#N/A,#N/A,TRUE,"Door"}</definedName>
    <definedName name="LEE_2_2" hidden="1">{#N/A,#N/A,TRUE,"Basic";#N/A,#N/A,TRUE,"EXT-TABLE";#N/A,#N/A,TRUE,"STEEL";#N/A,#N/A,TRUE,"INT-Table";#N/A,#N/A,TRUE,"STEEL";#N/A,#N/A,TRUE,"Door"}</definedName>
    <definedName name="LEE_3" localSheetId="5" hidden="1">{#N/A,#N/A,TRUE,"Basic";#N/A,#N/A,TRUE,"EXT-TABLE";#N/A,#N/A,TRUE,"STEEL";#N/A,#N/A,TRUE,"INT-Table";#N/A,#N/A,TRUE,"STEEL";#N/A,#N/A,TRUE,"Door"}</definedName>
    <definedName name="LEE_3" localSheetId="3" hidden="1">{#N/A,#N/A,TRUE,"Basic";#N/A,#N/A,TRUE,"EXT-TABLE";#N/A,#N/A,TRUE,"STEEL";#N/A,#N/A,TRUE,"INT-Table";#N/A,#N/A,TRUE,"STEEL";#N/A,#N/A,TRUE,"Door"}</definedName>
    <definedName name="LEE_3" localSheetId="24" hidden="1">{#N/A,#N/A,TRUE,"Basic";#N/A,#N/A,TRUE,"EXT-TABLE";#N/A,#N/A,TRUE,"STEEL";#N/A,#N/A,TRUE,"INT-Table";#N/A,#N/A,TRUE,"STEEL";#N/A,#N/A,TRUE,"Door"}</definedName>
    <definedName name="LEE_3" localSheetId="4" hidden="1">{#N/A,#N/A,TRUE,"Basic";#N/A,#N/A,TRUE,"EXT-TABLE";#N/A,#N/A,TRUE,"STEEL";#N/A,#N/A,TRUE,"INT-Table";#N/A,#N/A,TRUE,"STEEL";#N/A,#N/A,TRUE,"Door"}</definedName>
    <definedName name="LEE_3" localSheetId="0" hidden="1">{#N/A,#N/A,TRUE,"Basic";#N/A,#N/A,TRUE,"EXT-TABLE";#N/A,#N/A,TRUE,"STEEL";#N/A,#N/A,TRUE,"INT-Table";#N/A,#N/A,TRUE,"STEEL";#N/A,#N/A,TRUE,"Door"}</definedName>
    <definedName name="LEE_3" localSheetId="23" hidden="1">{#N/A,#N/A,TRUE,"Basic";#N/A,#N/A,TRUE,"EXT-TABLE";#N/A,#N/A,TRUE,"STEEL";#N/A,#N/A,TRUE,"INT-Table";#N/A,#N/A,TRUE,"STEEL";#N/A,#N/A,TRUE,"Door"}</definedName>
    <definedName name="LEE_3" hidden="1">{#N/A,#N/A,TRUE,"Basic";#N/A,#N/A,TRUE,"EXT-TABLE";#N/A,#N/A,TRUE,"STEEL";#N/A,#N/A,TRUE,"INT-Table";#N/A,#N/A,TRUE,"STEEL";#N/A,#N/A,TRUE,"Door"}</definedName>
    <definedName name="LEE_3_1" localSheetId="5" hidden="1">{#N/A,#N/A,TRUE,"Basic";#N/A,#N/A,TRUE,"EXT-TABLE";#N/A,#N/A,TRUE,"STEEL";#N/A,#N/A,TRUE,"INT-Table";#N/A,#N/A,TRUE,"STEEL";#N/A,#N/A,TRUE,"Door"}</definedName>
    <definedName name="LEE_3_1" localSheetId="3" hidden="1">{#N/A,#N/A,TRUE,"Basic";#N/A,#N/A,TRUE,"EXT-TABLE";#N/A,#N/A,TRUE,"STEEL";#N/A,#N/A,TRUE,"INT-Table";#N/A,#N/A,TRUE,"STEEL";#N/A,#N/A,TRUE,"Door"}</definedName>
    <definedName name="LEE_3_1" localSheetId="24" hidden="1">{#N/A,#N/A,TRUE,"Basic";#N/A,#N/A,TRUE,"EXT-TABLE";#N/A,#N/A,TRUE,"STEEL";#N/A,#N/A,TRUE,"INT-Table";#N/A,#N/A,TRUE,"STEEL";#N/A,#N/A,TRUE,"Door"}</definedName>
    <definedName name="LEE_3_1" localSheetId="4" hidden="1">{#N/A,#N/A,TRUE,"Basic";#N/A,#N/A,TRUE,"EXT-TABLE";#N/A,#N/A,TRUE,"STEEL";#N/A,#N/A,TRUE,"INT-Table";#N/A,#N/A,TRUE,"STEEL";#N/A,#N/A,TRUE,"Door"}</definedName>
    <definedName name="LEE_3_1" localSheetId="0" hidden="1">{#N/A,#N/A,TRUE,"Basic";#N/A,#N/A,TRUE,"EXT-TABLE";#N/A,#N/A,TRUE,"STEEL";#N/A,#N/A,TRUE,"INT-Table";#N/A,#N/A,TRUE,"STEEL";#N/A,#N/A,TRUE,"Door"}</definedName>
    <definedName name="LEE_3_1" localSheetId="23" hidden="1">{#N/A,#N/A,TRUE,"Basic";#N/A,#N/A,TRUE,"EXT-TABLE";#N/A,#N/A,TRUE,"STEEL";#N/A,#N/A,TRUE,"INT-Table";#N/A,#N/A,TRUE,"STEEL";#N/A,#N/A,TRUE,"Door"}</definedName>
    <definedName name="LEE_3_1" hidden="1">{#N/A,#N/A,TRUE,"Basic";#N/A,#N/A,TRUE,"EXT-TABLE";#N/A,#N/A,TRUE,"STEEL";#N/A,#N/A,TRUE,"INT-Table";#N/A,#N/A,TRUE,"STEEL";#N/A,#N/A,TRUE,"Door"}</definedName>
    <definedName name="LEE_3_2" localSheetId="5" hidden="1">{#N/A,#N/A,TRUE,"Basic";#N/A,#N/A,TRUE,"EXT-TABLE";#N/A,#N/A,TRUE,"STEEL";#N/A,#N/A,TRUE,"INT-Table";#N/A,#N/A,TRUE,"STEEL";#N/A,#N/A,TRUE,"Door"}</definedName>
    <definedName name="LEE_3_2" localSheetId="3" hidden="1">{#N/A,#N/A,TRUE,"Basic";#N/A,#N/A,TRUE,"EXT-TABLE";#N/A,#N/A,TRUE,"STEEL";#N/A,#N/A,TRUE,"INT-Table";#N/A,#N/A,TRUE,"STEEL";#N/A,#N/A,TRUE,"Door"}</definedName>
    <definedName name="LEE_3_2" localSheetId="24" hidden="1">{#N/A,#N/A,TRUE,"Basic";#N/A,#N/A,TRUE,"EXT-TABLE";#N/A,#N/A,TRUE,"STEEL";#N/A,#N/A,TRUE,"INT-Table";#N/A,#N/A,TRUE,"STEEL";#N/A,#N/A,TRUE,"Door"}</definedName>
    <definedName name="LEE_3_2" localSheetId="4" hidden="1">{#N/A,#N/A,TRUE,"Basic";#N/A,#N/A,TRUE,"EXT-TABLE";#N/A,#N/A,TRUE,"STEEL";#N/A,#N/A,TRUE,"INT-Table";#N/A,#N/A,TRUE,"STEEL";#N/A,#N/A,TRUE,"Door"}</definedName>
    <definedName name="LEE_3_2" localSheetId="0" hidden="1">{#N/A,#N/A,TRUE,"Basic";#N/A,#N/A,TRUE,"EXT-TABLE";#N/A,#N/A,TRUE,"STEEL";#N/A,#N/A,TRUE,"INT-Table";#N/A,#N/A,TRUE,"STEEL";#N/A,#N/A,TRUE,"Door"}</definedName>
    <definedName name="LEE_3_2" localSheetId="23" hidden="1">{#N/A,#N/A,TRUE,"Basic";#N/A,#N/A,TRUE,"EXT-TABLE";#N/A,#N/A,TRUE,"STEEL";#N/A,#N/A,TRUE,"INT-Table";#N/A,#N/A,TRUE,"STEEL";#N/A,#N/A,TRUE,"Door"}</definedName>
    <definedName name="LEE_3_2" hidden="1">{#N/A,#N/A,TRUE,"Basic";#N/A,#N/A,TRUE,"EXT-TABLE";#N/A,#N/A,TRUE,"STEEL";#N/A,#N/A,TRUE,"INT-Table";#N/A,#N/A,TRUE,"STEEL";#N/A,#N/A,TRUE,"Door"}</definedName>
    <definedName name="LEE_4" localSheetId="5" hidden="1">{#N/A,#N/A,TRUE,"Basic";#N/A,#N/A,TRUE,"EXT-TABLE";#N/A,#N/A,TRUE,"STEEL";#N/A,#N/A,TRUE,"INT-Table";#N/A,#N/A,TRUE,"STEEL";#N/A,#N/A,TRUE,"Door"}</definedName>
    <definedName name="LEE_4" localSheetId="3" hidden="1">{#N/A,#N/A,TRUE,"Basic";#N/A,#N/A,TRUE,"EXT-TABLE";#N/A,#N/A,TRUE,"STEEL";#N/A,#N/A,TRUE,"INT-Table";#N/A,#N/A,TRUE,"STEEL";#N/A,#N/A,TRUE,"Door"}</definedName>
    <definedName name="LEE_4" localSheetId="24" hidden="1">{#N/A,#N/A,TRUE,"Basic";#N/A,#N/A,TRUE,"EXT-TABLE";#N/A,#N/A,TRUE,"STEEL";#N/A,#N/A,TRUE,"INT-Table";#N/A,#N/A,TRUE,"STEEL";#N/A,#N/A,TRUE,"Door"}</definedName>
    <definedName name="LEE_4" localSheetId="4" hidden="1">{#N/A,#N/A,TRUE,"Basic";#N/A,#N/A,TRUE,"EXT-TABLE";#N/A,#N/A,TRUE,"STEEL";#N/A,#N/A,TRUE,"INT-Table";#N/A,#N/A,TRUE,"STEEL";#N/A,#N/A,TRUE,"Door"}</definedName>
    <definedName name="LEE_4" localSheetId="0" hidden="1">{#N/A,#N/A,TRUE,"Basic";#N/A,#N/A,TRUE,"EXT-TABLE";#N/A,#N/A,TRUE,"STEEL";#N/A,#N/A,TRUE,"INT-Table";#N/A,#N/A,TRUE,"STEEL";#N/A,#N/A,TRUE,"Door"}</definedName>
    <definedName name="LEE_4" localSheetId="23" hidden="1">{#N/A,#N/A,TRUE,"Basic";#N/A,#N/A,TRUE,"EXT-TABLE";#N/A,#N/A,TRUE,"STEEL";#N/A,#N/A,TRUE,"INT-Table";#N/A,#N/A,TRUE,"STEEL";#N/A,#N/A,TRUE,"Door"}</definedName>
    <definedName name="LEE_4" hidden="1">{#N/A,#N/A,TRUE,"Basic";#N/A,#N/A,TRUE,"EXT-TABLE";#N/A,#N/A,TRUE,"STEEL";#N/A,#N/A,TRUE,"INT-Table";#N/A,#N/A,TRUE,"STEEL";#N/A,#N/A,TRUE,"Door"}</definedName>
    <definedName name="LEE_4_1" localSheetId="5" hidden="1">{#N/A,#N/A,TRUE,"Basic";#N/A,#N/A,TRUE,"EXT-TABLE";#N/A,#N/A,TRUE,"STEEL";#N/A,#N/A,TRUE,"INT-Table";#N/A,#N/A,TRUE,"STEEL";#N/A,#N/A,TRUE,"Door"}</definedName>
    <definedName name="LEE_4_1" localSheetId="3" hidden="1">{#N/A,#N/A,TRUE,"Basic";#N/A,#N/A,TRUE,"EXT-TABLE";#N/A,#N/A,TRUE,"STEEL";#N/A,#N/A,TRUE,"INT-Table";#N/A,#N/A,TRUE,"STEEL";#N/A,#N/A,TRUE,"Door"}</definedName>
    <definedName name="LEE_4_1" localSheetId="24" hidden="1">{#N/A,#N/A,TRUE,"Basic";#N/A,#N/A,TRUE,"EXT-TABLE";#N/A,#N/A,TRUE,"STEEL";#N/A,#N/A,TRUE,"INT-Table";#N/A,#N/A,TRUE,"STEEL";#N/A,#N/A,TRUE,"Door"}</definedName>
    <definedName name="LEE_4_1" localSheetId="4" hidden="1">{#N/A,#N/A,TRUE,"Basic";#N/A,#N/A,TRUE,"EXT-TABLE";#N/A,#N/A,TRUE,"STEEL";#N/A,#N/A,TRUE,"INT-Table";#N/A,#N/A,TRUE,"STEEL";#N/A,#N/A,TRUE,"Door"}</definedName>
    <definedName name="LEE_4_1" localSheetId="0" hidden="1">{#N/A,#N/A,TRUE,"Basic";#N/A,#N/A,TRUE,"EXT-TABLE";#N/A,#N/A,TRUE,"STEEL";#N/A,#N/A,TRUE,"INT-Table";#N/A,#N/A,TRUE,"STEEL";#N/A,#N/A,TRUE,"Door"}</definedName>
    <definedName name="LEE_4_1" localSheetId="23" hidden="1">{#N/A,#N/A,TRUE,"Basic";#N/A,#N/A,TRUE,"EXT-TABLE";#N/A,#N/A,TRUE,"STEEL";#N/A,#N/A,TRUE,"INT-Table";#N/A,#N/A,TRUE,"STEEL";#N/A,#N/A,TRUE,"Door"}</definedName>
    <definedName name="LEE_4_1" hidden="1">{#N/A,#N/A,TRUE,"Basic";#N/A,#N/A,TRUE,"EXT-TABLE";#N/A,#N/A,TRUE,"STEEL";#N/A,#N/A,TRUE,"INT-Table";#N/A,#N/A,TRUE,"STEEL";#N/A,#N/A,TRUE,"Door"}</definedName>
    <definedName name="LEE_4_2" localSheetId="5" hidden="1">{#N/A,#N/A,TRUE,"Basic";#N/A,#N/A,TRUE,"EXT-TABLE";#N/A,#N/A,TRUE,"STEEL";#N/A,#N/A,TRUE,"INT-Table";#N/A,#N/A,TRUE,"STEEL";#N/A,#N/A,TRUE,"Door"}</definedName>
    <definedName name="LEE_4_2" localSheetId="3" hidden="1">{#N/A,#N/A,TRUE,"Basic";#N/A,#N/A,TRUE,"EXT-TABLE";#N/A,#N/A,TRUE,"STEEL";#N/A,#N/A,TRUE,"INT-Table";#N/A,#N/A,TRUE,"STEEL";#N/A,#N/A,TRUE,"Door"}</definedName>
    <definedName name="LEE_4_2" localSheetId="24" hidden="1">{#N/A,#N/A,TRUE,"Basic";#N/A,#N/A,TRUE,"EXT-TABLE";#N/A,#N/A,TRUE,"STEEL";#N/A,#N/A,TRUE,"INT-Table";#N/A,#N/A,TRUE,"STEEL";#N/A,#N/A,TRUE,"Door"}</definedName>
    <definedName name="LEE_4_2" localSheetId="4" hidden="1">{#N/A,#N/A,TRUE,"Basic";#N/A,#N/A,TRUE,"EXT-TABLE";#N/A,#N/A,TRUE,"STEEL";#N/A,#N/A,TRUE,"INT-Table";#N/A,#N/A,TRUE,"STEEL";#N/A,#N/A,TRUE,"Door"}</definedName>
    <definedName name="LEE_4_2" localSheetId="0" hidden="1">{#N/A,#N/A,TRUE,"Basic";#N/A,#N/A,TRUE,"EXT-TABLE";#N/A,#N/A,TRUE,"STEEL";#N/A,#N/A,TRUE,"INT-Table";#N/A,#N/A,TRUE,"STEEL";#N/A,#N/A,TRUE,"Door"}</definedName>
    <definedName name="LEE_4_2" localSheetId="23" hidden="1">{#N/A,#N/A,TRUE,"Basic";#N/A,#N/A,TRUE,"EXT-TABLE";#N/A,#N/A,TRUE,"STEEL";#N/A,#N/A,TRUE,"INT-Table";#N/A,#N/A,TRUE,"STEEL";#N/A,#N/A,TRUE,"Door"}</definedName>
    <definedName name="LEE_4_2" hidden="1">{#N/A,#N/A,TRUE,"Basic";#N/A,#N/A,TRUE,"EXT-TABLE";#N/A,#N/A,TRUE,"STEEL";#N/A,#N/A,TRUE,"INT-Table";#N/A,#N/A,TRUE,"STEEL";#N/A,#N/A,TRUE,"Door"}</definedName>
    <definedName name="LEE_5" localSheetId="5" hidden="1">{#N/A,#N/A,TRUE,"Basic";#N/A,#N/A,TRUE,"EXT-TABLE";#N/A,#N/A,TRUE,"STEEL";#N/A,#N/A,TRUE,"INT-Table";#N/A,#N/A,TRUE,"STEEL";#N/A,#N/A,TRUE,"Door"}</definedName>
    <definedName name="LEE_5" localSheetId="3" hidden="1">{#N/A,#N/A,TRUE,"Basic";#N/A,#N/A,TRUE,"EXT-TABLE";#N/A,#N/A,TRUE,"STEEL";#N/A,#N/A,TRUE,"INT-Table";#N/A,#N/A,TRUE,"STEEL";#N/A,#N/A,TRUE,"Door"}</definedName>
    <definedName name="LEE_5" localSheetId="24" hidden="1">{#N/A,#N/A,TRUE,"Basic";#N/A,#N/A,TRUE,"EXT-TABLE";#N/A,#N/A,TRUE,"STEEL";#N/A,#N/A,TRUE,"INT-Table";#N/A,#N/A,TRUE,"STEEL";#N/A,#N/A,TRUE,"Door"}</definedName>
    <definedName name="LEE_5" localSheetId="4" hidden="1">{#N/A,#N/A,TRUE,"Basic";#N/A,#N/A,TRUE,"EXT-TABLE";#N/A,#N/A,TRUE,"STEEL";#N/A,#N/A,TRUE,"INT-Table";#N/A,#N/A,TRUE,"STEEL";#N/A,#N/A,TRUE,"Door"}</definedName>
    <definedName name="LEE_5" localSheetId="0" hidden="1">{#N/A,#N/A,TRUE,"Basic";#N/A,#N/A,TRUE,"EXT-TABLE";#N/A,#N/A,TRUE,"STEEL";#N/A,#N/A,TRUE,"INT-Table";#N/A,#N/A,TRUE,"STEEL";#N/A,#N/A,TRUE,"Door"}</definedName>
    <definedName name="LEE_5" localSheetId="23" hidden="1">{#N/A,#N/A,TRUE,"Basic";#N/A,#N/A,TRUE,"EXT-TABLE";#N/A,#N/A,TRUE,"STEEL";#N/A,#N/A,TRUE,"INT-Table";#N/A,#N/A,TRUE,"STEEL";#N/A,#N/A,TRUE,"Door"}</definedName>
    <definedName name="LEE_5" hidden="1">{#N/A,#N/A,TRUE,"Basic";#N/A,#N/A,TRUE,"EXT-TABLE";#N/A,#N/A,TRUE,"STEEL";#N/A,#N/A,TRUE,"INT-Table";#N/A,#N/A,TRUE,"STEEL";#N/A,#N/A,TRUE,"Door"}</definedName>
    <definedName name="LEE_5_1" localSheetId="5" hidden="1">{#N/A,#N/A,TRUE,"Basic";#N/A,#N/A,TRUE,"EXT-TABLE";#N/A,#N/A,TRUE,"STEEL";#N/A,#N/A,TRUE,"INT-Table";#N/A,#N/A,TRUE,"STEEL";#N/A,#N/A,TRUE,"Door"}</definedName>
    <definedName name="LEE_5_1" localSheetId="3" hidden="1">{#N/A,#N/A,TRUE,"Basic";#N/A,#N/A,TRUE,"EXT-TABLE";#N/A,#N/A,TRUE,"STEEL";#N/A,#N/A,TRUE,"INT-Table";#N/A,#N/A,TRUE,"STEEL";#N/A,#N/A,TRUE,"Door"}</definedName>
    <definedName name="LEE_5_1" localSheetId="24" hidden="1">{#N/A,#N/A,TRUE,"Basic";#N/A,#N/A,TRUE,"EXT-TABLE";#N/A,#N/A,TRUE,"STEEL";#N/A,#N/A,TRUE,"INT-Table";#N/A,#N/A,TRUE,"STEEL";#N/A,#N/A,TRUE,"Door"}</definedName>
    <definedName name="LEE_5_1" localSheetId="4" hidden="1">{#N/A,#N/A,TRUE,"Basic";#N/A,#N/A,TRUE,"EXT-TABLE";#N/A,#N/A,TRUE,"STEEL";#N/A,#N/A,TRUE,"INT-Table";#N/A,#N/A,TRUE,"STEEL";#N/A,#N/A,TRUE,"Door"}</definedName>
    <definedName name="LEE_5_1" localSheetId="0" hidden="1">{#N/A,#N/A,TRUE,"Basic";#N/A,#N/A,TRUE,"EXT-TABLE";#N/A,#N/A,TRUE,"STEEL";#N/A,#N/A,TRUE,"INT-Table";#N/A,#N/A,TRUE,"STEEL";#N/A,#N/A,TRUE,"Door"}</definedName>
    <definedName name="LEE_5_1" localSheetId="23" hidden="1">{#N/A,#N/A,TRUE,"Basic";#N/A,#N/A,TRUE,"EXT-TABLE";#N/A,#N/A,TRUE,"STEEL";#N/A,#N/A,TRUE,"INT-Table";#N/A,#N/A,TRUE,"STEEL";#N/A,#N/A,TRUE,"Door"}</definedName>
    <definedName name="LEE_5_1" hidden="1">{#N/A,#N/A,TRUE,"Basic";#N/A,#N/A,TRUE,"EXT-TABLE";#N/A,#N/A,TRUE,"STEEL";#N/A,#N/A,TRUE,"INT-Table";#N/A,#N/A,TRUE,"STEEL";#N/A,#N/A,TRUE,"Door"}</definedName>
    <definedName name="LEE_5_2" localSheetId="5" hidden="1">{#N/A,#N/A,TRUE,"Basic";#N/A,#N/A,TRUE,"EXT-TABLE";#N/A,#N/A,TRUE,"STEEL";#N/A,#N/A,TRUE,"INT-Table";#N/A,#N/A,TRUE,"STEEL";#N/A,#N/A,TRUE,"Door"}</definedName>
    <definedName name="LEE_5_2" localSheetId="3" hidden="1">{#N/A,#N/A,TRUE,"Basic";#N/A,#N/A,TRUE,"EXT-TABLE";#N/A,#N/A,TRUE,"STEEL";#N/A,#N/A,TRUE,"INT-Table";#N/A,#N/A,TRUE,"STEEL";#N/A,#N/A,TRUE,"Door"}</definedName>
    <definedName name="LEE_5_2" localSheetId="24" hidden="1">{#N/A,#N/A,TRUE,"Basic";#N/A,#N/A,TRUE,"EXT-TABLE";#N/A,#N/A,TRUE,"STEEL";#N/A,#N/A,TRUE,"INT-Table";#N/A,#N/A,TRUE,"STEEL";#N/A,#N/A,TRUE,"Door"}</definedName>
    <definedName name="LEE_5_2" localSheetId="4" hidden="1">{#N/A,#N/A,TRUE,"Basic";#N/A,#N/A,TRUE,"EXT-TABLE";#N/A,#N/A,TRUE,"STEEL";#N/A,#N/A,TRUE,"INT-Table";#N/A,#N/A,TRUE,"STEEL";#N/A,#N/A,TRUE,"Door"}</definedName>
    <definedName name="LEE_5_2" localSheetId="0" hidden="1">{#N/A,#N/A,TRUE,"Basic";#N/A,#N/A,TRUE,"EXT-TABLE";#N/A,#N/A,TRUE,"STEEL";#N/A,#N/A,TRUE,"INT-Table";#N/A,#N/A,TRUE,"STEEL";#N/A,#N/A,TRUE,"Door"}</definedName>
    <definedName name="LEE_5_2" localSheetId="23" hidden="1">{#N/A,#N/A,TRUE,"Basic";#N/A,#N/A,TRUE,"EXT-TABLE";#N/A,#N/A,TRUE,"STEEL";#N/A,#N/A,TRUE,"INT-Table";#N/A,#N/A,TRUE,"STEEL";#N/A,#N/A,TRUE,"Door"}</definedName>
    <definedName name="LEE_5_2" hidden="1">{#N/A,#N/A,TRUE,"Basic";#N/A,#N/A,TRUE,"EXT-TABLE";#N/A,#N/A,TRUE,"STEEL";#N/A,#N/A,TRUE,"INT-Table";#N/A,#N/A,TRUE,"STEEL";#N/A,#N/A,TRUE,"Door"}</definedName>
    <definedName name="list" localSheetId="5" hidden="1">{#N/A,#N/A,TRUE,"Basic";#N/A,#N/A,TRUE,"EXT-TABLE";#N/A,#N/A,TRUE,"STEEL";#N/A,#N/A,TRUE,"INT-Table";#N/A,#N/A,TRUE,"STEEL";#N/A,#N/A,TRUE,"Door"}</definedName>
    <definedName name="list" localSheetId="3" hidden="1">{#N/A,#N/A,TRUE,"Basic";#N/A,#N/A,TRUE,"EXT-TABLE";#N/A,#N/A,TRUE,"STEEL";#N/A,#N/A,TRUE,"INT-Table";#N/A,#N/A,TRUE,"STEEL";#N/A,#N/A,TRUE,"Door"}</definedName>
    <definedName name="list" localSheetId="24" hidden="1">{#N/A,#N/A,TRUE,"Basic";#N/A,#N/A,TRUE,"EXT-TABLE";#N/A,#N/A,TRUE,"STEEL";#N/A,#N/A,TRUE,"INT-Table";#N/A,#N/A,TRUE,"STEEL";#N/A,#N/A,TRUE,"Door"}</definedName>
    <definedName name="list" localSheetId="4" hidden="1">{#N/A,#N/A,TRUE,"Basic";#N/A,#N/A,TRUE,"EXT-TABLE";#N/A,#N/A,TRUE,"STEEL";#N/A,#N/A,TRUE,"INT-Table";#N/A,#N/A,TRUE,"STEEL";#N/A,#N/A,TRUE,"Door"}</definedName>
    <definedName name="list" localSheetId="0" hidden="1">{#N/A,#N/A,TRUE,"Basic";#N/A,#N/A,TRUE,"EXT-TABLE";#N/A,#N/A,TRUE,"STEEL";#N/A,#N/A,TRUE,"INT-Table";#N/A,#N/A,TRUE,"STEEL";#N/A,#N/A,TRUE,"Door"}</definedName>
    <definedName name="list" localSheetId="23" hidden="1">{#N/A,#N/A,TRUE,"Basic";#N/A,#N/A,TRUE,"EXT-TABLE";#N/A,#N/A,TRUE,"STEEL";#N/A,#N/A,TRUE,"INT-Table";#N/A,#N/A,TRUE,"STEEL";#N/A,#N/A,TRUE,"Door"}</definedName>
    <definedName name="list" hidden="1">{#N/A,#N/A,TRUE,"Basic";#N/A,#N/A,TRUE,"EXT-TABLE";#N/A,#N/A,TRUE,"STEEL";#N/A,#N/A,TRUE,"INT-Table";#N/A,#N/A,TRUE,"STEEL";#N/A,#N/A,TRUE,"Door"}</definedName>
    <definedName name="list_1" localSheetId="5" hidden="1">{#N/A,#N/A,TRUE,"Basic";#N/A,#N/A,TRUE,"EXT-TABLE";#N/A,#N/A,TRUE,"STEEL";#N/A,#N/A,TRUE,"INT-Table";#N/A,#N/A,TRUE,"STEEL";#N/A,#N/A,TRUE,"Door"}</definedName>
    <definedName name="list_1" localSheetId="3" hidden="1">{#N/A,#N/A,TRUE,"Basic";#N/A,#N/A,TRUE,"EXT-TABLE";#N/A,#N/A,TRUE,"STEEL";#N/A,#N/A,TRUE,"INT-Table";#N/A,#N/A,TRUE,"STEEL";#N/A,#N/A,TRUE,"Door"}</definedName>
    <definedName name="list_1" localSheetId="24" hidden="1">{#N/A,#N/A,TRUE,"Basic";#N/A,#N/A,TRUE,"EXT-TABLE";#N/A,#N/A,TRUE,"STEEL";#N/A,#N/A,TRUE,"INT-Table";#N/A,#N/A,TRUE,"STEEL";#N/A,#N/A,TRUE,"Door"}</definedName>
    <definedName name="list_1" localSheetId="4" hidden="1">{#N/A,#N/A,TRUE,"Basic";#N/A,#N/A,TRUE,"EXT-TABLE";#N/A,#N/A,TRUE,"STEEL";#N/A,#N/A,TRUE,"INT-Table";#N/A,#N/A,TRUE,"STEEL";#N/A,#N/A,TRUE,"Door"}</definedName>
    <definedName name="list_1" localSheetId="0" hidden="1">{#N/A,#N/A,TRUE,"Basic";#N/A,#N/A,TRUE,"EXT-TABLE";#N/A,#N/A,TRUE,"STEEL";#N/A,#N/A,TRUE,"INT-Table";#N/A,#N/A,TRUE,"STEEL";#N/A,#N/A,TRUE,"Door"}</definedName>
    <definedName name="list_1" localSheetId="23" hidden="1">{#N/A,#N/A,TRUE,"Basic";#N/A,#N/A,TRUE,"EXT-TABLE";#N/A,#N/A,TRUE,"STEEL";#N/A,#N/A,TRUE,"INT-Table";#N/A,#N/A,TRUE,"STEEL";#N/A,#N/A,TRUE,"Door"}</definedName>
    <definedName name="list_1" hidden="1">{#N/A,#N/A,TRUE,"Basic";#N/A,#N/A,TRUE,"EXT-TABLE";#N/A,#N/A,TRUE,"STEEL";#N/A,#N/A,TRUE,"INT-Table";#N/A,#N/A,TRUE,"STEEL";#N/A,#N/A,TRUE,"Door"}</definedName>
    <definedName name="list_1_1" localSheetId="5" hidden="1">{#N/A,#N/A,TRUE,"Basic";#N/A,#N/A,TRUE,"EXT-TABLE";#N/A,#N/A,TRUE,"STEEL";#N/A,#N/A,TRUE,"INT-Table";#N/A,#N/A,TRUE,"STEEL";#N/A,#N/A,TRUE,"Door"}</definedName>
    <definedName name="list_1_1" localSheetId="3" hidden="1">{#N/A,#N/A,TRUE,"Basic";#N/A,#N/A,TRUE,"EXT-TABLE";#N/A,#N/A,TRUE,"STEEL";#N/A,#N/A,TRUE,"INT-Table";#N/A,#N/A,TRUE,"STEEL";#N/A,#N/A,TRUE,"Door"}</definedName>
    <definedName name="list_1_1" localSheetId="24" hidden="1">{#N/A,#N/A,TRUE,"Basic";#N/A,#N/A,TRUE,"EXT-TABLE";#N/A,#N/A,TRUE,"STEEL";#N/A,#N/A,TRUE,"INT-Table";#N/A,#N/A,TRUE,"STEEL";#N/A,#N/A,TRUE,"Door"}</definedName>
    <definedName name="list_1_1" localSheetId="4" hidden="1">{#N/A,#N/A,TRUE,"Basic";#N/A,#N/A,TRUE,"EXT-TABLE";#N/A,#N/A,TRUE,"STEEL";#N/A,#N/A,TRUE,"INT-Table";#N/A,#N/A,TRUE,"STEEL";#N/A,#N/A,TRUE,"Door"}</definedName>
    <definedName name="list_1_1" localSheetId="0" hidden="1">{#N/A,#N/A,TRUE,"Basic";#N/A,#N/A,TRUE,"EXT-TABLE";#N/A,#N/A,TRUE,"STEEL";#N/A,#N/A,TRUE,"INT-Table";#N/A,#N/A,TRUE,"STEEL";#N/A,#N/A,TRUE,"Door"}</definedName>
    <definedName name="list_1_1" localSheetId="23" hidden="1">{#N/A,#N/A,TRUE,"Basic";#N/A,#N/A,TRUE,"EXT-TABLE";#N/A,#N/A,TRUE,"STEEL";#N/A,#N/A,TRUE,"INT-Table";#N/A,#N/A,TRUE,"STEEL";#N/A,#N/A,TRUE,"Door"}</definedName>
    <definedName name="list_1_1" hidden="1">{#N/A,#N/A,TRUE,"Basic";#N/A,#N/A,TRUE,"EXT-TABLE";#N/A,#N/A,TRUE,"STEEL";#N/A,#N/A,TRUE,"INT-Table";#N/A,#N/A,TRUE,"STEEL";#N/A,#N/A,TRUE,"Door"}</definedName>
    <definedName name="list_1_2" localSheetId="5" hidden="1">{#N/A,#N/A,TRUE,"Basic";#N/A,#N/A,TRUE,"EXT-TABLE";#N/A,#N/A,TRUE,"STEEL";#N/A,#N/A,TRUE,"INT-Table";#N/A,#N/A,TRUE,"STEEL";#N/A,#N/A,TRUE,"Door"}</definedName>
    <definedName name="list_1_2" localSheetId="3" hidden="1">{#N/A,#N/A,TRUE,"Basic";#N/A,#N/A,TRUE,"EXT-TABLE";#N/A,#N/A,TRUE,"STEEL";#N/A,#N/A,TRUE,"INT-Table";#N/A,#N/A,TRUE,"STEEL";#N/A,#N/A,TRUE,"Door"}</definedName>
    <definedName name="list_1_2" localSheetId="24" hidden="1">{#N/A,#N/A,TRUE,"Basic";#N/A,#N/A,TRUE,"EXT-TABLE";#N/A,#N/A,TRUE,"STEEL";#N/A,#N/A,TRUE,"INT-Table";#N/A,#N/A,TRUE,"STEEL";#N/A,#N/A,TRUE,"Door"}</definedName>
    <definedName name="list_1_2" localSheetId="4" hidden="1">{#N/A,#N/A,TRUE,"Basic";#N/A,#N/A,TRUE,"EXT-TABLE";#N/A,#N/A,TRUE,"STEEL";#N/A,#N/A,TRUE,"INT-Table";#N/A,#N/A,TRUE,"STEEL";#N/A,#N/A,TRUE,"Door"}</definedName>
    <definedName name="list_1_2" localSheetId="0" hidden="1">{#N/A,#N/A,TRUE,"Basic";#N/A,#N/A,TRUE,"EXT-TABLE";#N/A,#N/A,TRUE,"STEEL";#N/A,#N/A,TRUE,"INT-Table";#N/A,#N/A,TRUE,"STEEL";#N/A,#N/A,TRUE,"Door"}</definedName>
    <definedName name="list_1_2" localSheetId="23" hidden="1">{#N/A,#N/A,TRUE,"Basic";#N/A,#N/A,TRUE,"EXT-TABLE";#N/A,#N/A,TRUE,"STEEL";#N/A,#N/A,TRUE,"INT-Table";#N/A,#N/A,TRUE,"STEEL";#N/A,#N/A,TRUE,"Door"}</definedName>
    <definedName name="list_1_2" hidden="1">{#N/A,#N/A,TRUE,"Basic";#N/A,#N/A,TRUE,"EXT-TABLE";#N/A,#N/A,TRUE,"STEEL";#N/A,#N/A,TRUE,"INT-Table";#N/A,#N/A,TRUE,"STEEL";#N/A,#N/A,TRUE,"Door"}</definedName>
    <definedName name="list_2" localSheetId="5" hidden="1">{#N/A,#N/A,TRUE,"Basic";#N/A,#N/A,TRUE,"EXT-TABLE";#N/A,#N/A,TRUE,"STEEL";#N/A,#N/A,TRUE,"INT-Table";#N/A,#N/A,TRUE,"STEEL";#N/A,#N/A,TRUE,"Door"}</definedName>
    <definedName name="list_2" localSheetId="3" hidden="1">{#N/A,#N/A,TRUE,"Basic";#N/A,#N/A,TRUE,"EXT-TABLE";#N/A,#N/A,TRUE,"STEEL";#N/A,#N/A,TRUE,"INT-Table";#N/A,#N/A,TRUE,"STEEL";#N/A,#N/A,TRUE,"Door"}</definedName>
    <definedName name="list_2" localSheetId="24" hidden="1">{#N/A,#N/A,TRUE,"Basic";#N/A,#N/A,TRUE,"EXT-TABLE";#N/A,#N/A,TRUE,"STEEL";#N/A,#N/A,TRUE,"INT-Table";#N/A,#N/A,TRUE,"STEEL";#N/A,#N/A,TRUE,"Door"}</definedName>
    <definedName name="list_2" localSheetId="4" hidden="1">{#N/A,#N/A,TRUE,"Basic";#N/A,#N/A,TRUE,"EXT-TABLE";#N/A,#N/A,TRUE,"STEEL";#N/A,#N/A,TRUE,"INT-Table";#N/A,#N/A,TRUE,"STEEL";#N/A,#N/A,TRUE,"Door"}</definedName>
    <definedName name="list_2" localSheetId="0" hidden="1">{#N/A,#N/A,TRUE,"Basic";#N/A,#N/A,TRUE,"EXT-TABLE";#N/A,#N/A,TRUE,"STEEL";#N/A,#N/A,TRUE,"INT-Table";#N/A,#N/A,TRUE,"STEEL";#N/A,#N/A,TRUE,"Door"}</definedName>
    <definedName name="list_2" localSheetId="23" hidden="1">{#N/A,#N/A,TRUE,"Basic";#N/A,#N/A,TRUE,"EXT-TABLE";#N/A,#N/A,TRUE,"STEEL";#N/A,#N/A,TRUE,"INT-Table";#N/A,#N/A,TRUE,"STEEL";#N/A,#N/A,TRUE,"Door"}</definedName>
    <definedName name="list_2" hidden="1">{#N/A,#N/A,TRUE,"Basic";#N/A,#N/A,TRUE,"EXT-TABLE";#N/A,#N/A,TRUE,"STEEL";#N/A,#N/A,TRUE,"INT-Table";#N/A,#N/A,TRUE,"STEEL";#N/A,#N/A,TRUE,"Door"}</definedName>
    <definedName name="list_2_1" localSheetId="5" hidden="1">{#N/A,#N/A,TRUE,"Basic";#N/A,#N/A,TRUE,"EXT-TABLE";#N/A,#N/A,TRUE,"STEEL";#N/A,#N/A,TRUE,"INT-Table";#N/A,#N/A,TRUE,"STEEL";#N/A,#N/A,TRUE,"Door"}</definedName>
    <definedName name="list_2_1" localSheetId="3" hidden="1">{#N/A,#N/A,TRUE,"Basic";#N/A,#N/A,TRUE,"EXT-TABLE";#N/A,#N/A,TRUE,"STEEL";#N/A,#N/A,TRUE,"INT-Table";#N/A,#N/A,TRUE,"STEEL";#N/A,#N/A,TRUE,"Door"}</definedName>
    <definedName name="list_2_1" localSheetId="24" hidden="1">{#N/A,#N/A,TRUE,"Basic";#N/A,#N/A,TRUE,"EXT-TABLE";#N/A,#N/A,TRUE,"STEEL";#N/A,#N/A,TRUE,"INT-Table";#N/A,#N/A,TRUE,"STEEL";#N/A,#N/A,TRUE,"Door"}</definedName>
    <definedName name="list_2_1" localSheetId="4" hidden="1">{#N/A,#N/A,TRUE,"Basic";#N/A,#N/A,TRUE,"EXT-TABLE";#N/A,#N/A,TRUE,"STEEL";#N/A,#N/A,TRUE,"INT-Table";#N/A,#N/A,TRUE,"STEEL";#N/A,#N/A,TRUE,"Door"}</definedName>
    <definedName name="list_2_1" localSheetId="0" hidden="1">{#N/A,#N/A,TRUE,"Basic";#N/A,#N/A,TRUE,"EXT-TABLE";#N/A,#N/A,TRUE,"STEEL";#N/A,#N/A,TRUE,"INT-Table";#N/A,#N/A,TRUE,"STEEL";#N/A,#N/A,TRUE,"Door"}</definedName>
    <definedName name="list_2_1" localSheetId="23" hidden="1">{#N/A,#N/A,TRUE,"Basic";#N/A,#N/A,TRUE,"EXT-TABLE";#N/A,#N/A,TRUE,"STEEL";#N/A,#N/A,TRUE,"INT-Table";#N/A,#N/A,TRUE,"STEEL";#N/A,#N/A,TRUE,"Door"}</definedName>
    <definedName name="list_2_1" hidden="1">{#N/A,#N/A,TRUE,"Basic";#N/A,#N/A,TRUE,"EXT-TABLE";#N/A,#N/A,TRUE,"STEEL";#N/A,#N/A,TRUE,"INT-Table";#N/A,#N/A,TRUE,"STEEL";#N/A,#N/A,TRUE,"Door"}</definedName>
    <definedName name="list_2_2" localSheetId="5" hidden="1">{#N/A,#N/A,TRUE,"Basic";#N/A,#N/A,TRUE,"EXT-TABLE";#N/A,#N/A,TRUE,"STEEL";#N/A,#N/A,TRUE,"INT-Table";#N/A,#N/A,TRUE,"STEEL";#N/A,#N/A,TRUE,"Door"}</definedName>
    <definedName name="list_2_2" localSheetId="3" hidden="1">{#N/A,#N/A,TRUE,"Basic";#N/A,#N/A,TRUE,"EXT-TABLE";#N/A,#N/A,TRUE,"STEEL";#N/A,#N/A,TRUE,"INT-Table";#N/A,#N/A,TRUE,"STEEL";#N/A,#N/A,TRUE,"Door"}</definedName>
    <definedName name="list_2_2" localSheetId="24" hidden="1">{#N/A,#N/A,TRUE,"Basic";#N/A,#N/A,TRUE,"EXT-TABLE";#N/A,#N/A,TRUE,"STEEL";#N/A,#N/A,TRUE,"INT-Table";#N/A,#N/A,TRUE,"STEEL";#N/A,#N/A,TRUE,"Door"}</definedName>
    <definedName name="list_2_2" localSheetId="4" hidden="1">{#N/A,#N/A,TRUE,"Basic";#N/A,#N/A,TRUE,"EXT-TABLE";#N/A,#N/A,TRUE,"STEEL";#N/A,#N/A,TRUE,"INT-Table";#N/A,#N/A,TRUE,"STEEL";#N/A,#N/A,TRUE,"Door"}</definedName>
    <definedName name="list_2_2" localSheetId="0" hidden="1">{#N/A,#N/A,TRUE,"Basic";#N/A,#N/A,TRUE,"EXT-TABLE";#N/A,#N/A,TRUE,"STEEL";#N/A,#N/A,TRUE,"INT-Table";#N/A,#N/A,TRUE,"STEEL";#N/A,#N/A,TRUE,"Door"}</definedName>
    <definedName name="list_2_2" localSheetId="23" hidden="1">{#N/A,#N/A,TRUE,"Basic";#N/A,#N/A,TRUE,"EXT-TABLE";#N/A,#N/A,TRUE,"STEEL";#N/A,#N/A,TRUE,"INT-Table";#N/A,#N/A,TRUE,"STEEL";#N/A,#N/A,TRUE,"Door"}</definedName>
    <definedName name="list_2_2" hidden="1">{#N/A,#N/A,TRUE,"Basic";#N/A,#N/A,TRUE,"EXT-TABLE";#N/A,#N/A,TRUE,"STEEL";#N/A,#N/A,TRUE,"INT-Table";#N/A,#N/A,TRUE,"STEEL";#N/A,#N/A,TRUE,"Door"}</definedName>
    <definedName name="list_3" localSheetId="5" hidden="1">{#N/A,#N/A,TRUE,"Basic";#N/A,#N/A,TRUE,"EXT-TABLE";#N/A,#N/A,TRUE,"STEEL";#N/A,#N/A,TRUE,"INT-Table";#N/A,#N/A,TRUE,"STEEL";#N/A,#N/A,TRUE,"Door"}</definedName>
    <definedName name="list_3" localSheetId="3" hidden="1">{#N/A,#N/A,TRUE,"Basic";#N/A,#N/A,TRUE,"EXT-TABLE";#N/A,#N/A,TRUE,"STEEL";#N/A,#N/A,TRUE,"INT-Table";#N/A,#N/A,TRUE,"STEEL";#N/A,#N/A,TRUE,"Door"}</definedName>
    <definedName name="list_3" localSheetId="24" hidden="1">{#N/A,#N/A,TRUE,"Basic";#N/A,#N/A,TRUE,"EXT-TABLE";#N/A,#N/A,TRUE,"STEEL";#N/A,#N/A,TRUE,"INT-Table";#N/A,#N/A,TRUE,"STEEL";#N/A,#N/A,TRUE,"Door"}</definedName>
    <definedName name="list_3" localSheetId="4" hidden="1">{#N/A,#N/A,TRUE,"Basic";#N/A,#N/A,TRUE,"EXT-TABLE";#N/A,#N/A,TRUE,"STEEL";#N/A,#N/A,TRUE,"INT-Table";#N/A,#N/A,TRUE,"STEEL";#N/A,#N/A,TRUE,"Door"}</definedName>
    <definedName name="list_3" localSheetId="0" hidden="1">{#N/A,#N/A,TRUE,"Basic";#N/A,#N/A,TRUE,"EXT-TABLE";#N/A,#N/A,TRUE,"STEEL";#N/A,#N/A,TRUE,"INT-Table";#N/A,#N/A,TRUE,"STEEL";#N/A,#N/A,TRUE,"Door"}</definedName>
    <definedName name="list_3" localSheetId="23" hidden="1">{#N/A,#N/A,TRUE,"Basic";#N/A,#N/A,TRUE,"EXT-TABLE";#N/A,#N/A,TRUE,"STEEL";#N/A,#N/A,TRUE,"INT-Table";#N/A,#N/A,TRUE,"STEEL";#N/A,#N/A,TRUE,"Door"}</definedName>
    <definedName name="list_3" hidden="1">{#N/A,#N/A,TRUE,"Basic";#N/A,#N/A,TRUE,"EXT-TABLE";#N/A,#N/A,TRUE,"STEEL";#N/A,#N/A,TRUE,"INT-Table";#N/A,#N/A,TRUE,"STEEL";#N/A,#N/A,TRUE,"Door"}</definedName>
    <definedName name="list_3_1" localSheetId="5" hidden="1">{#N/A,#N/A,TRUE,"Basic";#N/A,#N/A,TRUE,"EXT-TABLE";#N/A,#N/A,TRUE,"STEEL";#N/A,#N/A,TRUE,"INT-Table";#N/A,#N/A,TRUE,"STEEL";#N/A,#N/A,TRUE,"Door"}</definedName>
    <definedName name="list_3_1" localSheetId="3" hidden="1">{#N/A,#N/A,TRUE,"Basic";#N/A,#N/A,TRUE,"EXT-TABLE";#N/A,#N/A,TRUE,"STEEL";#N/A,#N/A,TRUE,"INT-Table";#N/A,#N/A,TRUE,"STEEL";#N/A,#N/A,TRUE,"Door"}</definedName>
    <definedName name="list_3_1" localSheetId="24" hidden="1">{#N/A,#N/A,TRUE,"Basic";#N/A,#N/A,TRUE,"EXT-TABLE";#N/A,#N/A,TRUE,"STEEL";#N/A,#N/A,TRUE,"INT-Table";#N/A,#N/A,TRUE,"STEEL";#N/A,#N/A,TRUE,"Door"}</definedName>
    <definedName name="list_3_1" localSheetId="4" hidden="1">{#N/A,#N/A,TRUE,"Basic";#N/A,#N/A,TRUE,"EXT-TABLE";#N/A,#N/A,TRUE,"STEEL";#N/A,#N/A,TRUE,"INT-Table";#N/A,#N/A,TRUE,"STEEL";#N/A,#N/A,TRUE,"Door"}</definedName>
    <definedName name="list_3_1" localSheetId="0" hidden="1">{#N/A,#N/A,TRUE,"Basic";#N/A,#N/A,TRUE,"EXT-TABLE";#N/A,#N/A,TRUE,"STEEL";#N/A,#N/A,TRUE,"INT-Table";#N/A,#N/A,TRUE,"STEEL";#N/A,#N/A,TRUE,"Door"}</definedName>
    <definedName name="list_3_1" localSheetId="23" hidden="1">{#N/A,#N/A,TRUE,"Basic";#N/A,#N/A,TRUE,"EXT-TABLE";#N/A,#N/A,TRUE,"STEEL";#N/A,#N/A,TRUE,"INT-Table";#N/A,#N/A,TRUE,"STEEL";#N/A,#N/A,TRUE,"Door"}</definedName>
    <definedName name="list_3_1" hidden="1">{#N/A,#N/A,TRUE,"Basic";#N/A,#N/A,TRUE,"EXT-TABLE";#N/A,#N/A,TRUE,"STEEL";#N/A,#N/A,TRUE,"INT-Table";#N/A,#N/A,TRUE,"STEEL";#N/A,#N/A,TRUE,"Door"}</definedName>
    <definedName name="list_3_2" localSheetId="5" hidden="1">{#N/A,#N/A,TRUE,"Basic";#N/A,#N/A,TRUE,"EXT-TABLE";#N/A,#N/A,TRUE,"STEEL";#N/A,#N/A,TRUE,"INT-Table";#N/A,#N/A,TRUE,"STEEL";#N/A,#N/A,TRUE,"Door"}</definedName>
    <definedName name="list_3_2" localSheetId="3" hidden="1">{#N/A,#N/A,TRUE,"Basic";#N/A,#N/A,TRUE,"EXT-TABLE";#N/A,#N/A,TRUE,"STEEL";#N/A,#N/A,TRUE,"INT-Table";#N/A,#N/A,TRUE,"STEEL";#N/A,#N/A,TRUE,"Door"}</definedName>
    <definedName name="list_3_2" localSheetId="24" hidden="1">{#N/A,#N/A,TRUE,"Basic";#N/A,#N/A,TRUE,"EXT-TABLE";#N/A,#N/A,TRUE,"STEEL";#N/A,#N/A,TRUE,"INT-Table";#N/A,#N/A,TRUE,"STEEL";#N/A,#N/A,TRUE,"Door"}</definedName>
    <definedName name="list_3_2" localSheetId="4" hidden="1">{#N/A,#N/A,TRUE,"Basic";#N/A,#N/A,TRUE,"EXT-TABLE";#N/A,#N/A,TRUE,"STEEL";#N/A,#N/A,TRUE,"INT-Table";#N/A,#N/A,TRUE,"STEEL";#N/A,#N/A,TRUE,"Door"}</definedName>
    <definedName name="list_3_2" localSheetId="0" hidden="1">{#N/A,#N/A,TRUE,"Basic";#N/A,#N/A,TRUE,"EXT-TABLE";#N/A,#N/A,TRUE,"STEEL";#N/A,#N/A,TRUE,"INT-Table";#N/A,#N/A,TRUE,"STEEL";#N/A,#N/A,TRUE,"Door"}</definedName>
    <definedName name="list_3_2" localSheetId="23" hidden="1">{#N/A,#N/A,TRUE,"Basic";#N/A,#N/A,TRUE,"EXT-TABLE";#N/A,#N/A,TRUE,"STEEL";#N/A,#N/A,TRUE,"INT-Table";#N/A,#N/A,TRUE,"STEEL";#N/A,#N/A,TRUE,"Door"}</definedName>
    <definedName name="list_3_2" hidden="1">{#N/A,#N/A,TRUE,"Basic";#N/A,#N/A,TRUE,"EXT-TABLE";#N/A,#N/A,TRUE,"STEEL";#N/A,#N/A,TRUE,"INT-Table";#N/A,#N/A,TRUE,"STEEL";#N/A,#N/A,TRUE,"Door"}</definedName>
    <definedName name="list_4" localSheetId="5" hidden="1">{#N/A,#N/A,TRUE,"Basic";#N/A,#N/A,TRUE,"EXT-TABLE";#N/A,#N/A,TRUE,"STEEL";#N/A,#N/A,TRUE,"INT-Table";#N/A,#N/A,TRUE,"STEEL";#N/A,#N/A,TRUE,"Door"}</definedName>
    <definedName name="list_4" localSheetId="3" hidden="1">{#N/A,#N/A,TRUE,"Basic";#N/A,#N/A,TRUE,"EXT-TABLE";#N/A,#N/A,TRUE,"STEEL";#N/A,#N/A,TRUE,"INT-Table";#N/A,#N/A,TRUE,"STEEL";#N/A,#N/A,TRUE,"Door"}</definedName>
    <definedName name="list_4" localSheetId="24" hidden="1">{#N/A,#N/A,TRUE,"Basic";#N/A,#N/A,TRUE,"EXT-TABLE";#N/A,#N/A,TRUE,"STEEL";#N/A,#N/A,TRUE,"INT-Table";#N/A,#N/A,TRUE,"STEEL";#N/A,#N/A,TRUE,"Door"}</definedName>
    <definedName name="list_4" localSheetId="4" hidden="1">{#N/A,#N/A,TRUE,"Basic";#N/A,#N/A,TRUE,"EXT-TABLE";#N/A,#N/A,TRUE,"STEEL";#N/A,#N/A,TRUE,"INT-Table";#N/A,#N/A,TRUE,"STEEL";#N/A,#N/A,TRUE,"Door"}</definedName>
    <definedName name="list_4" localSheetId="0" hidden="1">{#N/A,#N/A,TRUE,"Basic";#N/A,#N/A,TRUE,"EXT-TABLE";#N/A,#N/A,TRUE,"STEEL";#N/A,#N/A,TRUE,"INT-Table";#N/A,#N/A,TRUE,"STEEL";#N/A,#N/A,TRUE,"Door"}</definedName>
    <definedName name="list_4" localSheetId="23" hidden="1">{#N/A,#N/A,TRUE,"Basic";#N/A,#N/A,TRUE,"EXT-TABLE";#N/A,#N/A,TRUE,"STEEL";#N/A,#N/A,TRUE,"INT-Table";#N/A,#N/A,TRUE,"STEEL";#N/A,#N/A,TRUE,"Door"}</definedName>
    <definedName name="list_4" hidden="1">{#N/A,#N/A,TRUE,"Basic";#N/A,#N/A,TRUE,"EXT-TABLE";#N/A,#N/A,TRUE,"STEEL";#N/A,#N/A,TRUE,"INT-Table";#N/A,#N/A,TRUE,"STEEL";#N/A,#N/A,TRUE,"Door"}</definedName>
    <definedName name="list_4_1" localSheetId="5" hidden="1">{#N/A,#N/A,TRUE,"Basic";#N/A,#N/A,TRUE,"EXT-TABLE";#N/A,#N/A,TRUE,"STEEL";#N/A,#N/A,TRUE,"INT-Table";#N/A,#N/A,TRUE,"STEEL";#N/A,#N/A,TRUE,"Door"}</definedName>
    <definedName name="list_4_1" localSheetId="3" hidden="1">{#N/A,#N/A,TRUE,"Basic";#N/A,#N/A,TRUE,"EXT-TABLE";#N/A,#N/A,TRUE,"STEEL";#N/A,#N/A,TRUE,"INT-Table";#N/A,#N/A,TRUE,"STEEL";#N/A,#N/A,TRUE,"Door"}</definedName>
    <definedName name="list_4_1" localSheetId="24" hidden="1">{#N/A,#N/A,TRUE,"Basic";#N/A,#N/A,TRUE,"EXT-TABLE";#N/A,#N/A,TRUE,"STEEL";#N/A,#N/A,TRUE,"INT-Table";#N/A,#N/A,TRUE,"STEEL";#N/A,#N/A,TRUE,"Door"}</definedName>
    <definedName name="list_4_1" localSheetId="4" hidden="1">{#N/A,#N/A,TRUE,"Basic";#N/A,#N/A,TRUE,"EXT-TABLE";#N/A,#N/A,TRUE,"STEEL";#N/A,#N/A,TRUE,"INT-Table";#N/A,#N/A,TRUE,"STEEL";#N/A,#N/A,TRUE,"Door"}</definedName>
    <definedName name="list_4_1" localSheetId="0" hidden="1">{#N/A,#N/A,TRUE,"Basic";#N/A,#N/A,TRUE,"EXT-TABLE";#N/A,#N/A,TRUE,"STEEL";#N/A,#N/A,TRUE,"INT-Table";#N/A,#N/A,TRUE,"STEEL";#N/A,#N/A,TRUE,"Door"}</definedName>
    <definedName name="list_4_1" localSheetId="23" hidden="1">{#N/A,#N/A,TRUE,"Basic";#N/A,#N/A,TRUE,"EXT-TABLE";#N/A,#N/A,TRUE,"STEEL";#N/A,#N/A,TRUE,"INT-Table";#N/A,#N/A,TRUE,"STEEL";#N/A,#N/A,TRUE,"Door"}</definedName>
    <definedName name="list_4_1" hidden="1">{#N/A,#N/A,TRUE,"Basic";#N/A,#N/A,TRUE,"EXT-TABLE";#N/A,#N/A,TRUE,"STEEL";#N/A,#N/A,TRUE,"INT-Table";#N/A,#N/A,TRUE,"STEEL";#N/A,#N/A,TRUE,"Door"}</definedName>
    <definedName name="list_4_2" localSheetId="5" hidden="1">{#N/A,#N/A,TRUE,"Basic";#N/A,#N/A,TRUE,"EXT-TABLE";#N/A,#N/A,TRUE,"STEEL";#N/A,#N/A,TRUE,"INT-Table";#N/A,#N/A,TRUE,"STEEL";#N/A,#N/A,TRUE,"Door"}</definedName>
    <definedName name="list_4_2" localSheetId="3" hidden="1">{#N/A,#N/A,TRUE,"Basic";#N/A,#N/A,TRUE,"EXT-TABLE";#N/A,#N/A,TRUE,"STEEL";#N/A,#N/A,TRUE,"INT-Table";#N/A,#N/A,TRUE,"STEEL";#N/A,#N/A,TRUE,"Door"}</definedName>
    <definedName name="list_4_2" localSheetId="24" hidden="1">{#N/A,#N/A,TRUE,"Basic";#N/A,#N/A,TRUE,"EXT-TABLE";#N/A,#N/A,TRUE,"STEEL";#N/A,#N/A,TRUE,"INT-Table";#N/A,#N/A,TRUE,"STEEL";#N/A,#N/A,TRUE,"Door"}</definedName>
    <definedName name="list_4_2" localSheetId="4" hidden="1">{#N/A,#N/A,TRUE,"Basic";#N/A,#N/A,TRUE,"EXT-TABLE";#N/A,#N/A,TRUE,"STEEL";#N/A,#N/A,TRUE,"INT-Table";#N/A,#N/A,TRUE,"STEEL";#N/A,#N/A,TRUE,"Door"}</definedName>
    <definedName name="list_4_2" localSheetId="0" hidden="1">{#N/A,#N/A,TRUE,"Basic";#N/A,#N/A,TRUE,"EXT-TABLE";#N/A,#N/A,TRUE,"STEEL";#N/A,#N/A,TRUE,"INT-Table";#N/A,#N/A,TRUE,"STEEL";#N/A,#N/A,TRUE,"Door"}</definedName>
    <definedName name="list_4_2" localSheetId="23" hidden="1">{#N/A,#N/A,TRUE,"Basic";#N/A,#N/A,TRUE,"EXT-TABLE";#N/A,#N/A,TRUE,"STEEL";#N/A,#N/A,TRUE,"INT-Table";#N/A,#N/A,TRUE,"STEEL";#N/A,#N/A,TRUE,"Door"}</definedName>
    <definedName name="list_4_2" hidden="1">{#N/A,#N/A,TRUE,"Basic";#N/A,#N/A,TRUE,"EXT-TABLE";#N/A,#N/A,TRUE,"STEEL";#N/A,#N/A,TRUE,"INT-Table";#N/A,#N/A,TRUE,"STEEL";#N/A,#N/A,TRUE,"Door"}</definedName>
    <definedName name="list_5" localSheetId="5" hidden="1">{#N/A,#N/A,TRUE,"Basic";#N/A,#N/A,TRUE,"EXT-TABLE";#N/A,#N/A,TRUE,"STEEL";#N/A,#N/A,TRUE,"INT-Table";#N/A,#N/A,TRUE,"STEEL";#N/A,#N/A,TRUE,"Door"}</definedName>
    <definedName name="list_5" localSheetId="3" hidden="1">{#N/A,#N/A,TRUE,"Basic";#N/A,#N/A,TRUE,"EXT-TABLE";#N/A,#N/A,TRUE,"STEEL";#N/A,#N/A,TRUE,"INT-Table";#N/A,#N/A,TRUE,"STEEL";#N/A,#N/A,TRUE,"Door"}</definedName>
    <definedName name="list_5" localSheetId="24" hidden="1">{#N/A,#N/A,TRUE,"Basic";#N/A,#N/A,TRUE,"EXT-TABLE";#N/A,#N/A,TRUE,"STEEL";#N/A,#N/A,TRUE,"INT-Table";#N/A,#N/A,TRUE,"STEEL";#N/A,#N/A,TRUE,"Door"}</definedName>
    <definedName name="list_5" localSheetId="4" hidden="1">{#N/A,#N/A,TRUE,"Basic";#N/A,#N/A,TRUE,"EXT-TABLE";#N/A,#N/A,TRUE,"STEEL";#N/A,#N/A,TRUE,"INT-Table";#N/A,#N/A,TRUE,"STEEL";#N/A,#N/A,TRUE,"Door"}</definedName>
    <definedName name="list_5" localSheetId="0" hidden="1">{#N/A,#N/A,TRUE,"Basic";#N/A,#N/A,TRUE,"EXT-TABLE";#N/A,#N/A,TRUE,"STEEL";#N/A,#N/A,TRUE,"INT-Table";#N/A,#N/A,TRUE,"STEEL";#N/A,#N/A,TRUE,"Door"}</definedName>
    <definedName name="list_5" localSheetId="23" hidden="1">{#N/A,#N/A,TRUE,"Basic";#N/A,#N/A,TRUE,"EXT-TABLE";#N/A,#N/A,TRUE,"STEEL";#N/A,#N/A,TRUE,"INT-Table";#N/A,#N/A,TRUE,"STEEL";#N/A,#N/A,TRUE,"Door"}</definedName>
    <definedName name="list_5" hidden="1">{#N/A,#N/A,TRUE,"Basic";#N/A,#N/A,TRUE,"EXT-TABLE";#N/A,#N/A,TRUE,"STEEL";#N/A,#N/A,TRUE,"INT-Table";#N/A,#N/A,TRUE,"STEEL";#N/A,#N/A,TRUE,"Door"}</definedName>
    <definedName name="list_5_1" localSheetId="5" hidden="1">{#N/A,#N/A,TRUE,"Basic";#N/A,#N/A,TRUE,"EXT-TABLE";#N/A,#N/A,TRUE,"STEEL";#N/A,#N/A,TRUE,"INT-Table";#N/A,#N/A,TRUE,"STEEL";#N/A,#N/A,TRUE,"Door"}</definedName>
    <definedName name="list_5_1" localSheetId="3" hidden="1">{#N/A,#N/A,TRUE,"Basic";#N/A,#N/A,TRUE,"EXT-TABLE";#N/A,#N/A,TRUE,"STEEL";#N/A,#N/A,TRUE,"INT-Table";#N/A,#N/A,TRUE,"STEEL";#N/A,#N/A,TRUE,"Door"}</definedName>
    <definedName name="list_5_1" localSheetId="24" hidden="1">{#N/A,#N/A,TRUE,"Basic";#N/A,#N/A,TRUE,"EXT-TABLE";#N/A,#N/A,TRUE,"STEEL";#N/A,#N/A,TRUE,"INT-Table";#N/A,#N/A,TRUE,"STEEL";#N/A,#N/A,TRUE,"Door"}</definedName>
    <definedName name="list_5_1" localSheetId="4" hidden="1">{#N/A,#N/A,TRUE,"Basic";#N/A,#N/A,TRUE,"EXT-TABLE";#N/A,#N/A,TRUE,"STEEL";#N/A,#N/A,TRUE,"INT-Table";#N/A,#N/A,TRUE,"STEEL";#N/A,#N/A,TRUE,"Door"}</definedName>
    <definedName name="list_5_1" localSheetId="0" hidden="1">{#N/A,#N/A,TRUE,"Basic";#N/A,#N/A,TRUE,"EXT-TABLE";#N/A,#N/A,TRUE,"STEEL";#N/A,#N/A,TRUE,"INT-Table";#N/A,#N/A,TRUE,"STEEL";#N/A,#N/A,TRUE,"Door"}</definedName>
    <definedName name="list_5_1" localSheetId="23" hidden="1">{#N/A,#N/A,TRUE,"Basic";#N/A,#N/A,TRUE,"EXT-TABLE";#N/A,#N/A,TRUE,"STEEL";#N/A,#N/A,TRUE,"INT-Table";#N/A,#N/A,TRUE,"STEEL";#N/A,#N/A,TRUE,"Door"}</definedName>
    <definedName name="list_5_1" hidden="1">{#N/A,#N/A,TRUE,"Basic";#N/A,#N/A,TRUE,"EXT-TABLE";#N/A,#N/A,TRUE,"STEEL";#N/A,#N/A,TRUE,"INT-Table";#N/A,#N/A,TRUE,"STEEL";#N/A,#N/A,TRUE,"Door"}</definedName>
    <definedName name="list_5_2" localSheetId="5" hidden="1">{#N/A,#N/A,TRUE,"Basic";#N/A,#N/A,TRUE,"EXT-TABLE";#N/A,#N/A,TRUE,"STEEL";#N/A,#N/A,TRUE,"INT-Table";#N/A,#N/A,TRUE,"STEEL";#N/A,#N/A,TRUE,"Door"}</definedName>
    <definedName name="list_5_2" localSheetId="3" hidden="1">{#N/A,#N/A,TRUE,"Basic";#N/A,#N/A,TRUE,"EXT-TABLE";#N/A,#N/A,TRUE,"STEEL";#N/A,#N/A,TRUE,"INT-Table";#N/A,#N/A,TRUE,"STEEL";#N/A,#N/A,TRUE,"Door"}</definedName>
    <definedName name="list_5_2" localSheetId="24" hidden="1">{#N/A,#N/A,TRUE,"Basic";#N/A,#N/A,TRUE,"EXT-TABLE";#N/A,#N/A,TRUE,"STEEL";#N/A,#N/A,TRUE,"INT-Table";#N/A,#N/A,TRUE,"STEEL";#N/A,#N/A,TRUE,"Door"}</definedName>
    <definedName name="list_5_2" localSheetId="4" hidden="1">{#N/A,#N/A,TRUE,"Basic";#N/A,#N/A,TRUE,"EXT-TABLE";#N/A,#N/A,TRUE,"STEEL";#N/A,#N/A,TRUE,"INT-Table";#N/A,#N/A,TRUE,"STEEL";#N/A,#N/A,TRUE,"Door"}</definedName>
    <definedName name="list_5_2" localSheetId="0" hidden="1">{#N/A,#N/A,TRUE,"Basic";#N/A,#N/A,TRUE,"EXT-TABLE";#N/A,#N/A,TRUE,"STEEL";#N/A,#N/A,TRUE,"INT-Table";#N/A,#N/A,TRUE,"STEEL";#N/A,#N/A,TRUE,"Door"}</definedName>
    <definedName name="list_5_2" localSheetId="23" hidden="1">{#N/A,#N/A,TRUE,"Basic";#N/A,#N/A,TRUE,"EXT-TABLE";#N/A,#N/A,TRUE,"STEEL";#N/A,#N/A,TRUE,"INT-Table";#N/A,#N/A,TRUE,"STEEL";#N/A,#N/A,TRUE,"Door"}</definedName>
    <definedName name="list_5_2" hidden="1">{#N/A,#N/A,TRUE,"Basic";#N/A,#N/A,TRUE,"EXT-TABLE";#N/A,#N/A,TRUE,"STEEL";#N/A,#N/A,TRUE,"INT-Table";#N/A,#N/A,TRUE,"STEEL";#N/A,#N/A,TRUE,"Door"}</definedName>
    <definedName name="list01" localSheetId="5" hidden="1">{#N/A,#N/A,TRUE,"Basic";#N/A,#N/A,TRUE,"EXT-TABLE";#N/A,#N/A,TRUE,"STEEL";#N/A,#N/A,TRUE,"INT-Table";#N/A,#N/A,TRUE,"STEEL";#N/A,#N/A,TRUE,"Door"}</definedName>
    <definedName name="list01" localSheetId="3" hidden="1">{#N/A,#N/A,TRUE,"Basic";#N/A,#N/A,TRUE,"EXT-TABLE";#N/A,#N/A,TRUE,"STEEL";#N/A,#N/A,TRUE,"INT-Table";#N/A,#N/A,TRUE,"STEEL";#N/A,#N/A,TRUE,"Door"}</definedName>
    <definedName name="list01" localSheetId="24" hidden="1">{#N/A,#N/A,TRUE,"Basic";#N/A,#N/A,TRUE,"EXT-TABLE";#N/A,#N/A,TRUE,"STEEL";#N/A,#N/A,TRUE,"INT-Table";#N/A,#N/A,TRUE,"STEEL";#N/A,#N/A,TRUE,"Door"}</definedName>
    <definedName name="list01" localSheetId="4" hidden="1">{#N/A,#N/A,TRUE,"Basic";#N/A,#N/A,TRUE,"EXT-TABLE";#N/A,#N/A,TRUE,"STEEL";#N/A,#N/A,TRUE,"INT-Table";#N/A,#N/A,TRUE,"STEEL";#N/A,#N/A,TRUE,"Door"}</definedName>
    <definedName name="list01" localSheetId="0" hidden="1">{#N/A,#N/A,TRUE,"Basic";#N/A,#N/A,TRUE,"EXT-TABLE";#N/A,#N/A,TRUE,"STEEL";#N/A,#N/A,TRUE,"INT-Table";#N/A,#N/A,TRUE,"STEEL";#N/A,#N/A,TRUE,"Door"}</definedName>
    <definedName name="list01" localSheetId="23" hidden="1">{#N/A,#N/A,TRUE,"Basic";#N/A,#N/A,TRUE,"EXT-TABLE";#N/A,#N/A,TRUE,"STEEL";#N/A,#N/A,TRUE,"INT-Table";#N/A,#N/A,TRUE,"STEEL";#N/A,#N/A,TRUE,"Door"}</definedName>
    <definedName name="list01" hidden="1">{#N/A,#N/A,TRUE,"Basic";#N/A,#N/A,TRUE,"EXT-TABLE";#N/A,#N/A,TRUE,"STEEL";#N/A,#N/A,TRUE,"INT-Table";#N/A,#N/A,TRUE,"STEEL";#N/A,#N/A,TRUE,"Door"}</definedName>
    <definedName name="list01_1" localSheetId="5" hidden="1">{#N/A,#N/A,TRUE,"Basic";#N/A,#N/A,TRUE,"EXT-TABLE";#N/A,#N/A,TRUE,"STEEL";#N/A,#N/A,TRUE,"INT-Table";#N/A,#N/A,TRUE,"STEEL";#N/A,#N/A,TRUE,"Door"}</definedName>
    <definedName name="list01_1" localSheetId="3" hidden="1">{#N/A,#N/A,TRUE,"Basic";#N/A,#N/A,TRUE,"EXT-TABLE";#N/A,#N/A,TRUE,"STEEL";#N/A,#N/A,TRUE,"INT-Table";#N/A,#N/A,TRUE,"STEEL";#N/A,#N/A,TRUE,"Door"}</definedName>
    <definedName name="list01_1" localSheetId="24" hidden="1">{#N/A,#N/A,TRUE,"Basic";#N/A,#N/A,TRUE,"EXT-TABLE";#N/A,#N/A,TRUE,"STEEL";#N/A,#N/A,TRUE,"INT-Table";#N/A,#N/A,TRUE,"STEEL";#N/A,#N/A,TRUE,"Door"}</definedName>
    <definedName name="list01_1" localSheetId="4" hidden="1">{#N/A,#N/A,TRUE,"Basic";#N/A,#N/A,TRUE,"EXT-TABLE";#N/A,#N/A,TRUE,"STEEL";#N/A,#N/A,TRUE,"INT-Table";#N/A,#N/A,TRUE,"STEEL";#N/A,#N/A,TRUE,"Door"}</definedName>
    <definedName name="list01_1" localSheetId="0" hidden="1">{#N/A,#N/A,TRUE,"Basic";#N/A,#N/A,TRUE,"EXT-TABLE";#N/A,#N/A,TRUE,"STEEL";#N/A,#N/A,TRUE,"INT-Table";#N/A,#N/A,TRUE,"STEEL";#N/A,#N/A,TRUE,"Door"}</definedName>
    <definedName name="list01_1" localSheetId="23" hidden="1">{#N/A,#N/A,TRUE,"Basic";#N/A,#N/A,TRUE,"EXT-TABLE";#N/A,#N/A,TRUE,"STEEL";#N/A,#N/A,TRUE,"INT-Table";#N/A,#N/A,TRUE,"STEEL";#N/A,#N/A,TRUE,"Door"}</definedName>
    <definedName name="list01_1" hidden="1">{#N/A,#N/A,TRUE,"Basic";#N/A,#N/A,TRUE,"EXT-TABLE";#N/A,#N/A,TRUE,"STEEL";#N/A,#N/A,TRUE,"INT-Table";#N/A,#N/A,TRUE,"STEEL";#N/A,#N/A,TRUE,"Door"}</definedName>
    <definedName name="list01_1_1" localSheetId="5" hidden="1">{#N/A,#N/A,TRUE,"Basic";#N/A,#N/A,TRUE,"EXT-TABLE";#N/A,#N/A,TRUE,"STEEL";#N/A,#N/A,TRUE,"INT-Table";#N/A,#N/A,TRUE,"STEEL";#N/A,#N/A,TRUE,"Door"}</definedName>
    <definedName name="list01_1_1" localSheetId="3" hidden="1">{#N/A,#N/A,TRUE,"Basic";#N/A,#N/A,TRUE,"EXT-TABLE";#N/A,#N/A,TRUE,"STEEL";#N/A,#N/A,TRUE,"INT-Table";#N/A,#N/A,TRUE,"STEEL";#N/A,#N/A,TRUE,"Door"}</definedName>
    <definedName name="list01_1_1" localSheetId="24" hidden="1">{#N/A,#N/A,TRUE,"Basic";#N/A,#N/A,TRUE,"EXT-TABLE";#N/A,#N/A,TRUE,"STEEL";#N/A,#N/A,TRUE,"INT-Table";#N/A,#N/A,TRUE,"STEEL";#N/A,#N/A,TRUE,"Door"}</definedName>
    <definedName name="list01_1_1" localSheetId="4" hidden="1">{#N/A,#N/A,TRUE,"Basic";#N/A,#N/A,TRUE,"EXT-TABLE";#N/A,#N/A,TRUE,"STEEL";#N/A,#N/A,TRUE,"INT-Table";#N/A,#N/A,TRUE,"STEEL";#N/A,#N/A,TRUE,"Door"}</definedName>
    <definedName name="list01_1_1" localSheetId="0" hidden="1">{#N/A,#N/A,TRUE,"Basic";#N/A,#N/A,TRUE,"EXT-TABLE";#N/A,#N/A,TRUE,"STEEL";#N/A,#N/A,TRUE,"INT-Table";#N/A,#N/A,TRUE,"STEEL";#N/A,#N/A,TRUE,"Door"}</definedName>
    <definedName name="list01_1_1" localSheetId="23" hidden="1">{#N/A,#N/A,TRUE,"Basic";#N/A,#N/A,TRUE,"EXT-TABLE";#N/A,#N/A,TRUE,"STEEL";#N/A,#N/A,TRUE,"INT-Table";#N/A,#N/A,TRUE,"STEEL";#N/A,#N/A,TRUE,"Door"}</definedName>
    <definedName name="list01_1_1" hidden="1">{#N/A,#N/A,TRUE,"Basic";#N/A,#N/A,TRUE,"EXT-TABLE";#N/A,#N/A,TRUE,"STEEL";#N/A,#N/A,TRUE,"INT-Table";#N/A,#N/A,TRUE,"STEEL";#N/A,#N/A,TRUE,"Door"}</definedName>
    <definedName name="list01_1_2" localSheetId="5" hidden="1">{#N/A,#N/A,TRUE,"Basic";#N/A,#N/A,TRUE,"EXT-TABLE";#N/A,#N/A,TRUE,"STEEL";#N/A,#N/A,TRUE,"INT-Table";#N/A,#N/A,TRUE,"STEEL";#N/A,#N/A,TRUE,"Door"}</definedName>
    <definedName name="list01_1_2" localSheetId="3" hidden="1">{#N/A,#N/A,TRUE,"Basic";#N/A,#N/A,TRUE,"EXT-TABLE";#N/A,#N/A,TRUE,"STEEL";#N/A,#N/A,TRUE,"INT-Table";#N/A,#N/A,TRUE,"STEEL";#N/A,#N/A,TRUE,"Door"}</definedName>
    <definedName name="list01_1_2" localSheetId="24" hidden="1">{#N/A,#N/A,TRUE,"Basic";#N/A,#N/A,TRUE,"EXT-TABLE";#N/A,#N/A,TRUE,"STEEL";#N/A,#N/A,TRUE,"INT-Table";#N/A,#N/A,TRUE,"STEEL";#N/A,#N/A,TRUE,"Door"}</definedName>
    <definedName name="list01_1_2" localSheetId="4" hidden="1">{#N/A,#N/A,TRUE,"Basic";#N/A,#N/A,TRUE,"EXT-TABLE";#N/A,#N/A,TRUE,"STEEL";#N/A,#N/A,TRUE,"INT-Table";#N/A,#N/A,TRUE,"STEEL";#N/A,#N/A,TRUE,"Door"}</definedName>
    <definedName name="list01_1_2" localSheetId="0" hidden="1">{#N/A,#N/A,TRUE,"Basic";#N/A,#N/A,TRUE,"EXT-TABLE";#N/A,#N/A,TRUE,"STEEL";#N/A,#N/A,TRUE,"INT-Table";#N/A,#N/A,TRUE,"STEEL";#N/A,#N/A,TRUE,"Door"}</definedName>
    <definedName name="list01_1_2" localSheetId="23" hidden="1">{#N/A,#N/A,TRUE,"Basic";#N/A,#N/A,TRUE,"EXT-TABLE";#N/A,#N/A,TRUE,"STEEL";#N/A,#N/A,TRUE,"INT-Table";#N/A,#N/A,TRUE,"STEEL";#N/A,#N/A,TRUE,"Door"}</definedName>
    <definedName name="list01_1_2" hidden="1">{#N/A,#N/A,TRUE,"Basic";#N/A,#N/A,TRUE,"EXT-TABLE";#N/A,#N/A,TRUE,"STEEL";#N/A,#N/A,TRUE,"INT-Table";#N/A,#N/A,TRUE,"STEEL";#N/A,#N/A,TRUE,"Door"}</definedName>
    <definedName name="list01_2" localSheetId="5" hidden="1">{#N/A,#N/A,TRUE,"Basic";#N/A,#N/A,TRUE,"EXT-TABLE";#N/A,#N/A,TRUE,"STEEL";#N/A,#N/A,TRUE,"INT-Table";#N/A,#N/A,TRUE,"STEEL";#N/A,#N/A,TRUE,"Door"}</definedName>
    <definedName name="list01_2" localSheetId="3" hidden="1">{#N/A,#N/A,TRUE,"Basic";#N/A,#N/A,TRUE,"EXT-TABLE";#N/A,#N/A,TRUE,"STEEL";#N/A,#N/A,TRUE,"INT-Table";#N/A,#N/A,TRUE,"STEEL";#N/A,#N/A,TRUE,"Door"}</definedName>
    <definedName name="list01_2" localSheetId="24" hidden="1">{#N/A,#N/A,TRUE,"Basic";#N/A,#N/A,TRUE,"EXT-TABLE";#N/A,#N/A,TRUE,"STEEL";#N/A,#N/A,TRUE,"INT-Table";#N/A,#N/A,TRUE,"STEEL";#N/A,#N/A,TRUE,"Door"}</definedName>
    <definedName name="list01_2" localSheetId="4" hidden="1">{#N/A,#N/A,TRUE,"Basic";#N/A,#N/A,TRUE,"EXT-TABLE";#N/A,#N/A,TRUE,"STEEL";#N/A,#N/A,TRUE,"INT-Table";#N/A,#N/A,TRUE,"STEEL";#N/A,#N/A,TRUE,"Door"}</definedName>
    <definedName name="list01_2" localSheetId="0" hidden="1">{#N/A,#N/A,TRUE,"Basic";#N/A,#N/A,TRUE,"EXT-TABLE";#N/A,#N/A,TRUE,"STEEL";#N/A,#N/A,TRUE,"INT-Table";#N/A,#N/A,TRUE,"STEEL";#N/A,#N/A,TRUE,"Door"}</definedName>
    <definedName name="list01_2" localSheetId="23" hidden="1">{#N/A,#N/A,TRUE,"Basic";#N/A,#N/A,TRUE,"EXT-TABLE";#N/A,#N/A,TRUE,"STEEL";#N/A,#N/A,TRUE,"INT-Table";#N/A,#N/A,TRUE,"STEEL";#N/A,#N/A,TRUE,"Door"}</definedName>
    <definedName name="list01_2" hidden="1">{#N/A,#N/A,TRUE,"Basic";#N/A,#N/A,TRUE,"EXT-TABLE";#N/A,#N/A,TRUE,"STEEL";#N/A,#N/A,TRUE,"INT-Table";#N/A,#N/A,TRUE,"STEEL";#N/A,#N/A,TRUE,"Door"}</definedName>
    <definedName name="list01_2_1" localSheetId="5" hidden="1">{#N/A,#N/A,TRUE,"Basic";#N/A,#N/A,TRUE,"EXT-TABLE";#N/A,#N/A,TRUE,"STEEL";#N/A,#N/A,TRUE,"INT-Table";#N/A,#N/A,TRUE,"STEEL";#N/A,#N/A,TRUE,"Door"}</definedName>
    <definedName name="list01_2_1" localSheetId="3" hidden="1">{#N/A,#N/A,TRUE,"Basic";#N/A,#N/A,TRUE,"EXT-TABLE";#N/A,#N/A,TRUE,"STEEL";#N/A,#N/A,TRUE,"INT-Table";#N/A,#N/A,TRUE,"STEEL";#N/A,#N/A,TRUE,"Door"}</definedName>
    <definedName name="list01_2_1" localSheetId="24" hidden="1">{#N/A,#N/A,TRUE,"Basic";#N/A,#N/A,TRUE,"EXT-TABLE";#N/A,#N/A,TRUE,"STEEL";#N/A,#N/A,TRUE,"INT-Table";#N/A,#N/A,TRUE,"STEEL";#N/A,#N/A,TRUE,"Door"}</definedName>
    <definedName name="list01_2_1" localSheetId="4" hidden="1">{#N/A,#N/A,TRUE,"Basic";#N/A,#N/A,TRUE,"EXT-TABLE";#N/A,#N/A,TRUE,"STEEL";#N/A,#N/A,TRUE,"INT-Table";#N/A,#N/A,TRUE,"STEEL";#N/A,#N/A,TRUE,"Door"}</definedName>
    <definedName name="list01_2_1" localSheetId="0" hidden="1">{#N/A,#N/A,TRUE,"Basic";#N/A,#N/A,TRUE,"EXT-TABLE";#N/A,#N/A,TRUE,"STEEL";#N/A,#N/A,TRUE,"INT-Table";#N/A,#N/A,TRUE,"STEEL";#N/A,#N/A,TRUE,"Door"}</definedName>
    <definedName name="list01_2_1" localSheetId="23" hidden="1">{#N/A,#N/A,TRUE,"Basic";#N/A,#N/A,TRUE,"EXT-TABLE";#N/A,#N/A,TRUE,"STEEL";#N/A,#N/A,TRUE,"INT-Table";#N/A,#N/A,TRUE,"STEEL";#N/A,#N/A,TRUE,"Door"}</definedName>
    <definedName name="list01_2_1" hidden="1">{#N/A,#N/A,TRUE,"Basic";#N/A,#N/A,TRUE,"EXT-TABLE";#N/A,#N/A,TRUE,"STEEL";#N/A,#N/A,TRUE,"INT-Table";#N/A,#N/A,TRUE,"STEEL";#N/A,#N/A,TRUE,"Door"}</definedName>
    <definedName name="list01_2_2" localSheetId="5" hidden="1">{#N/A,#N/A,TRUE,"Basic";#N/A,#N/A,TRUE,"EXT-TABLE";#N/A,#N/A,TRUE,"STEEL";#N/A,#N/A,TRUE,"INT-Table";#N/A,#N/A,TRUE,"STEEL";#N/A,#N/A,TRUE,"Door"}</definedName>
    <definedName name="list01_2_2" localSheetId="3" hidden="1">{#N/A,#N/A,TRUE,"Basic";#N/A,#N/A,TRUE,"EXT-TABLE";#N/A,#N/A,TRUE,"STEEL";#N/A,#N/A,TRUE,"INT-Table";#N/A,#N/A,TRUE,"STEEL";#N/A,#N/A,TRUE,"Door"}</definedName>
    <definedName name="list01_2_2" localSheetId="24" hidden="1">{#N/A,#N/A,TRUE,"Basic";#N/A,#N/A,TRUE,"EXT-TABLE";#N/A,#N/A,TRUE,"STEEL";#N/A,#N/A,TRUE,"INT-Table";#N/A,#N/A,TRUE,"STEEL";#N/A,#N/A,TRUE,"Door"}</definedName>
    <definedName name="list01_2_2" localSheetId="4" hidden="1">{#N/A,#N/A,TRUE,"Basic";#N/A,#N/A,TRUE,"EXT-TABLE";#N/A,#N/A,TRUE,"STEEL";#N/A,#N/A,TRUE,"INT-Table";#N/A,#N/A,TRUE,"STEEL";#N/A,#N/A,TRUE,"Door"}</definedName>
    <definedName name="list01_2_2" localSheetId="0" hidden="1">{#N/A,#N/A,TRUE,"Basic";#N/A,#N/A,TRUE,"EXT-TABLE";#N/A,#N/A,TRUE,"STEEL";#N/A,#N/A,TRUE,"INT-Table";#N/A,#N/A,TRUE,"STEEL";#N/A,#N/A,TRUE,"Door"}</definedName>
    <definedName name="list01_2_2" localSheetId="23" hidden="1">{#N/A,#N/A,TRUE,"Basic";#N/A,#N/A,TRUE,"EXT-TABLE";#N/A,#N/A,TRUE,"STEEL";#N/A,#N/A,TRUE,"INT-Table";#N/A,#N/A,TRUE,"STEEL";#N/A,#N/A,TRUE,"Door"}</definedName>
    <definedName name="list01_2_2" hidden="1">{#N/A,#N/A,TRUE,"Basic";#N/A,#N/A,TRUE,"EXT-TABLE";#N/A,#N/A,TRUE,"STEEL";#N/A,#N/A,TRUE,"INT-Table";#N/A,#N/A,TRUE,"STEEL";#N/A,#N/A,TRUE,"Door"}</definedName>
    <definedName name="list01_3" localSheetId="5" hidden="1">{#N/A,#N/A,TRUE,"Basic";#N/A,#N/A,TRUE,"EXT-TABLE";#N/A,#N/A,TRUE,"STEEL";#N/A,#N/A,TRUE,"INT-Table";#N/A,#N/A,TRUE,"STEEL";#N/A,#N/A,TRUE,"Door"}</definedName>
    <definedName name="list01_3" localSheetId="3" hidden="1">{#N/A,#N/A,TRUE,"Basic";#N/A,#N/A,TRUE,"EXT-TABLE";#N/A,#N/A,TRUE,"STEEL";#N/A,#N/A,TRUE,"INT-Table";#N/A,#N/A,TRUE,"STEEL";#N/A,#N/A,TRUE,"Door"}</definedName>
    <definedName name="list01_3" localSheetId="24" hidden="1">{#N/A,#N/A,TRUE,"Basic";#N/A,#N/A,TRUE,"EXT-TABLE";#N/A,#N/A,TRUE,"STEEL";#N/A,#N/A,TRUE,"INT-Table";#N/A,#N/A,TRUE,"STEEL";#N/A,#N/A,TRUE,"Door"}</definedName>
    <definedName name="list01_3" localSheetId="4" hidden="1">{#N/A,#N/A,TRUE,"Basic";#N/A,#N/A,TRUE,"EXT-TABLE";#N/A,#N/A,TRUE,"STEEL";#N/A,#N/A,TRUE,"INT-Table";#N/A,#N/A,TRUE,"STEEL";#N/A,#N/A,TRUE,"Door"}</definedName>
    <definedName name="list01_3" localSheetId="0" hidden="1">{#N/A,#N/A,TRUE,"Basic";#N/A,#N/A,TRUE,"EXT-TABLE";#N/A,#N/A,TRUE,"STEEL";#N/A,#N/A,TRUE,"INT-Table";#N/A,#N/A,TRUE,"STEEL";#N/A,#N/A,TRUE,"Door"}</definedName>
    <definedName name="list01_3" localSheetId="23" hidden="1">{#N/A,#N/A,TRUE,"Basic";#N/A,#N/A,TRUE,"EXT-TABLE";#N/A,#N/A,TRUE,"STEEL";#N/A,#N/A,TRUE,"INT-Table";#N/A,#N/A,TRUE,"STEEL";#N/A,#N/A,TRUE,"Door"}</definedName>
    <definedName name="list01_3" hidden="1">{#N/A,#N/A,TRUE,"Basic";#N/A,#N/A,TRUE,"EXT-TABLE";#N/A,#N/A,TRUE,"STEEL";#N/A,#N/A,TRUE,"INT-Table";#N/A,#N/A,TRUE,"STEEL";#N/A,#N/A,TRUE,"Door"}</definedName>
    <definedName name="list01_3_1" localSheetId="5" hidden="1">{#N/A,#N/A,TRUE,"Basic";#N/A,#N/A,TRUE,"EXT-TABLE";#N/A,#N/A,TRUE,"STEEL";#N/A,#N/A,TRUE,"INT-Table";#N/A,#N/A,TRUE,"STEEL";#N/A,#N/A,TRUE,"Door"}</definedName>
    <definedName name="list01_3_1" localSheetId="3" hidden="1">{#N/A,#N/A,TRUE,"Basic";#N/A,#N/A,TRUE,"EXT-TABLE";#N/A,#N/A,TRUE,"STEEL";#N/A,#N/A,TRUE,"INT-Table";#N/A,#N/A,TRUE,"STEEL";#N/A,#N/A,TRUE,"Door"}</definedName>
    <definedName name="list01_3_1" localSheetId="24" hidden="1">{#N/A,#N/A,TRUE,"Basic";#N/A,#N/A,TRUE,"EXT-TABLE";#N/A,#N/A,TRUE,"STEEL";#N/A,#N/A,TRUE,"INT-Table";#N/A,#N/A,TRUE,"STEEL";#N/A,#N/A,TRUE,"Door"}</definedName>
    <definedName name="list01_3_1" localSheetId="4" hidden="1">{#N/A,#N/A,TRUE,"Basic";#N/A,#N/A,TRUE,"EXT-TABLE";#N/A,#N/A,TRUE,"STEEL";#N/A,#N/A,TRUE,"INT-Table";#N/A,#N/A,TRUE,"STEEL";#N/A,#N/A,TRUE,"Door"}</definedName>
    <definedName name="list01_3_1" localSheetId="0" hidden="1">{#N/A,#N/A,TRUE,"Basic";#N/A,#N/A,TRUE,"EXT-TABLE";#N/A,#N/A,TRUE,"STEEL";#N/A,#N/A,TRUE,"INT-Table";#N/A,#N/A,TRUE,"STEEL";#N/A,#N/A,TRUE,"Door"}</definedName>
    <definedName name="list01_3_1" localSheetId="23" hidden="1">{#N/A,#N/A,TRUE,"Basic";#N/A,#N/A,TRUE,"EXT-TABLE";#N/A,#N/A,TRUE,"STEEL";#N/A,#N/A,TRUE,"INT-Table";#N/A,#N/A,TRUE,"STEEL";#N/A,#N/A,TRUE,"Door"}</definedName>
    <definedName name="list01_3_1" hidden="1">{#N/A,#N/A,TRUE,"Basic";#N/A,#N/A,TRUE,"EXT-TABLE";#N/A,#N/A,TRUE,"STEEL";#N/A,#N/A,TRUE,"INT-Table";#N/A,#N/A,TRUE,"STEEL";#N/A,#N/A,TRUE,"Door"}</definedName>
    <definedName name="list01_3_2" localSheetId="5" hidden="1">{#N/A,#N/A,TRUE,"Basic";#N/A,#N/A,TRUE,"EXT-TABLE";#N/A,#N/A,TRUE,"STEEL";#N/A,#N/A,TRUE,"INT-Table";#N/A,#N/A,TRUE,"STEEL";#N/A,#N/A,TRUE,"Door"}</definedName>
    <definedName name="list01_3_2" localSheetId="3" hidden="1">{#N/A,#N/A,TRUE,"Basic";#N/A,#N/A,TRUE,"EXT-TABLE";#N/A,#N/A,TRUE,"STEEL";#N/A,#N/A,TRUE,"INT-Table";#N/A,#N/A,TRUE,"STEEL";#N/A,#N/A,TRUE,"Door"}</definedName>
    <definedName name="list01_3_2" localSheetId="24" hidden="1">{#N/A,#N/A,TRUE,"Basic";#N/A,#N/A,TRUE,"EXT-TABLE";#N/A,#N/A,TRUE,"STEEL";#N/A,#N/A,TRUE,"INT-Table";#N/A,#N/A,TRUE,"STEEL";#N/A,#N/A,TRUE,"Door"}</definedName>
    <definedName name="list01_3_2" localSheetId="4" hidden="1">{#N/A,#N/A,TRUE,"Basic";#N/A,#N/A,TRUE,"EXT-TABLE";#N/A,#N/A,TRUE,"STEEL";#N/A,#N/A,TRUE,"INT-Table";#N/A,#N/A,TRUE,"STEEL";#N/A,#N/A,TRUE,"Door"}</definedName>
    <definedName name="list01_3_2" localSheetId="0" hidden="1">{#N/A,#N/A,TRUE,"Basic";#N/A,#N/A,TRUE,"EXT-TABLE";#N/A,#N/A,TRUE,"STEEL";#N/A,#N/A,TRUE,"INT-Table";#N/A,#N/A,TRUE,"STEEL";#N/A,#N/A,TRUE,"Door"}</definedName>
    <definedName name="list01_3_2" localSheetId="23" hidden="1">{#N/A,#N/A,TRUE,"Basic";#N/A,#N/A,TRUE,"EXT-TABLE";#N/A,#N/A,TRUE,"STEEL";#N/A,#N/A,TRUE,"INT-Table";#N/A,#N/A,TRUE,"STEEL";#N/A,#N/A,TRUE,"Door"}</definedName>
    <definedName name="list01_3_2" hidden="1">{#N/A,#N/A,TRUE,"Basic";#N/A,#N/A,TRUE,"EXT-TABLE";#N/A,#N/A,TRUE,"STEEL";#N/A,#N/A,TRUE,"INT-Table";#N/A,#N/A,TRUE,"STEEL";#N/A,#N/A,TRUE,"Door"}</definedName>
    <definedName name="list01_4" localSheetId="5" hidden="1">{#N/A,#N/A,TRUE,"Basic";#N/A,#N/A,TRUE,"EXT-TABLE";#N/A,#N/A,TRUE,"STEEL";#N/A,#N/A,TRUE,"INT-Table";#N/A,#N/A,TRUE,"STEEL";#N/A,#N/A,TRUE,"Door"}</definedName>
    <definedName name="list01_4" localSheetId="3" hidden="1">{#N/A,#N/A,TRUE,"Basic";#N/A,#N/A,TRUE,"EXT-TABLE";#N/A,#N/A,TRUE,"STEEL";#N/A,#N/A,TRUE,"INT-Table";#N/A,#N/A,TRUE,"STEEL";#N/A,#N/A,TRUE,"Door"}</definedName>
    <definedName name="list01_4" localSheetId="24" hidden="1">{#N/A,#N/A,TRUE,"Basic";#N/A,#N/A,TRUE,"EXT-TABLE";#N/A,#N/A,TRUE,"STEEL";#N/A,#N/A,TRUE,"INT-Table";#N/A,#N/A,TRUE,"STEEL";#N/A,#N/A,TRUE,"Door"}</definedName>
    <definedName name="list01_4" localSheetId="4" hidden="1">{#N/A,#N/A,TRUE,"Basic";#N/A,#N/A,TRUE,"EXT-TABLE";#N/A,#N/A,TRUE,"STEEL";#N/A,#N/A,TRUE,"INT-Table";#N/A,#N/A,TRUE,"STEEL";#N/A,#N/A,TRUE,"Door"}</definedName>
    <definedName name="list01_4" localSheetId="0" hidden="1">{#N/A,#N/A,TRUE,"Basic";#N/A,#N/A,TRUE,"EXT-TABLE";#N/A,#N/A,TRUE,"STEEL";#N/A,#N/A,TRUE,"INT-Table";#N/A,#N/A,TRUE,"STEEL";#N/A,#N/A,TRUE,"Door"}</definedName>
    <definedName name="list01_4" localSheetId="23" hidden="1">{#N/A,#N/A,TRUE,"Basic";#N/A,#N/A,TRUE,"EXT-TABLE";#N/A,#N/A,TRUE,"STEEL";#N/A,#N/A,TRUE,"INT-Table";#N/A,#N/A,TRUE,"STEEL";#N/A,#N/A,TRUE,"Door"}</definedName>
    <definedName name="list01_4" hidden="1">{#N/A,#N/A,TRUE,"Basic";#N/A,#N/A,TRUE,"EXT-TABLE";#N/A,#N/A,TRUE,"STEEL";#N/A,#N/A,TRUE,"INT-Table";#N/A,#N/A,TRUE,"STEEL";#N/A,#N/A,TRUE,"Door"}</definedName>
    <definedName name="list01_4_1" localSheetId="5" hidden="1">{#N/A,#N/A,TRUE,"Basic";#N/A,#N/A,TRUE,"EXT-TABLE";#N/A,#N/A,TRUE,"STEEL";#N/A,#N/A,TRUE,"INT-Table";#N/A,#N/A,TRUE,"STEEL";#N/A,#N/A,TRUE,"Door"}</definedName>
    <definedName name="list01_4_1" localSheetId="3" hidden="1">{#N/A,#N/A,TRUE,"Basic";#N/A,#N/A,TRUE,"EXT-TABLE";#N/A,#N/A,TRUE,"STEEL";#N/A,#N/A,TRUE,"INT-Table";#N/A,#N/A,TRUE,"STEEL";#N/A,#N/A,TRUE,"Door"}</definedName>
    <definedName name="list01_4_1" localSheetId="24" hidden="1">{#N/A,#N/A,TRUE,"Basic";#N/A,#N/A,TRUE,"EXT-TABLE";#N/A,#N/A,TRUE,"STEEL";#N/A,#N/A,TRUE,"INT-Table";#N/A,#N/A,TRUE,"STEEL";#N/A,#N/A,TRUE,"Door"}</definedName>
    <definedName name="list01_4_1" localSheetId="4" hidden="1">{#N/A,#N/A,TRUE,"Basic";#N/A,#N/A,TRUE,"EXT-TABLE";#N/A,#N/A,TRUE,"STEEL";#N/A,#N/A,TRUE,"INT-Table";#N/A,#N/A,TRUE,"STEEL";#N/A,#N/A,TRUE,"Door"}</definedName>
    <definedName name="list01_4_1" localSheetId="0" hidden="1">{#N/A,#N/A,TRUE,"Basic";#N/A,#N/A,TRUE,"EXT-TABLE";#N/A,#N/A,TRUE,"STEEL";#N/A,#N/A,TRUE,"INT-Table";#N/A,#N/A,TRUE,"STEEL";#N/A,#N/A,TRUE,"Door"}</definedName>
    <definedName name="list01_4_1" localSheetId="23" hidden="1">{#N/A,#N/A,TRUE,"Basic";#N/A,#N/A,TRUE,"EXT-TABLE";#N/A,#N/A,TRUE,"STEEL";#N/A,#N/A,TRUE,"INT-Table";#N/A,#N/A,TRUE,"STEEL";#N/A,#N/A,TRUE,"Door"}</definedName>
    <definedName name="list01_4_1" hidden="1">{#N/A,#N/A,TRUE,"Basic";#N/A,#N/A,TRUE,"EXT-TABLE";#N/A,#N/A,TRUE,"STEEL";#N/A,#N/A,TRUE,"INT-Table";#N/A,#N/A,TRUE,"STEEL";#N/A,#N/A,TRUE,"Door"}</definedName>
    <definedName name="list01_4_2" localSheetId="5" hidden="1">{#N/A,#N/A,TRUE,"Basic";#N/A,#N/A,TRUE,"EXT-TABLE";#N/A,#N/A,TRUE,"STEEL";#N/A,#N/A,TRUE,"INT-Table";#N/A,#N/A,TRUE,"STEEL";#N/A,#N/A,TRUE,"Door"}</definedName>
    <definedName name="list01_4_2" localSheetId="3" hidden="1">{#N/A,#N/A,TRUE,"Basic";#N/A,#N/A,TRUE,"EXT-TABLE";#N/A,#N/A,TRUE,"STEEL";#N/A,#N/A,TRUE,"INT-Table";#N/A,#N/A,TRUE,"STEEL";#N/A,#N/A,TRUE,"Door"}</definedName>
    <definedName name="list01_4_2" localSheetId="24" hidden="1">{#N/A,#N/A,TRUE,"Basic";#N/A,#N/A,TRUE,"EXT-TABLE";#N/A,#N/A,TRUE,"STEEL";#N/A,#N/A,TRUE,"INT-Table";#N/A,#N/A,TRUE,"STEEL";#N/A,#N/A,TRUE,"Door"}</definedName>
    <definedName name="list01_4_2" localSheetId="4" hidden="1">{#N/A,#N/A,TRUE,"Basic";#N/A,#N/A,TRUE,"EXT-TABLE";#N/A,#N/A,TRUE,"STEEL";#N/A,#N/A,TRUE,"INT-Table";#N/A,#N/A,TRUE,"STEEL";#N/A,#N/A,TRUE,"Door"}</definedName>
    <definedName name="list01_4_2" localSheetId="0" hidden="1">{#N/A,#N/A,TRUE,"Basic";#N/A,#N/A,TRUE,"EXT-TABLE";#N/A,#N/A,TRUE,"STEEL";#N/A,#N/A,TRUE,"INT-Table";#N/A,#N/A,TRUE,"STEEL";#N/A,#N/A,TRUE,"Door"}</definedName>
    <definedName name="list01_4_2" localSheetId="23" hidden="1">{#N/A,#N/A,TRUE,"Basic";#N/A,#N/A,TRUE,"EXT-TABLE";#N/A,#N/A,TRUE,"STEEL";#N/A,#N/A,TRUE,"INT-Table";#N/A,#N/A,TRUE,"STEEL";#N/A,#N/A,TRUE,"Door"}</definedName>
    <definedName name="list01_4_2" hidden="1">{#N/A,#N/A,TRUE,"Basic";#N/A,#N/A,TRUE,"EXT-TABLE";#N/A,#N/A,TRUE,"STEEL";#N/A,#N/A,TRUE,"INT-Table";#N/A,#N/A,TRUE,"STEEL";#N/A,#N/A,TRUE,"Door"}</definedName>
    <definedName name="list01_5" localSheetId="5" hidden="1">{#N/A,#N/A,TRUE,"Basic";#N/A,#N/A,TRUE,"EXT-TABLE";#N/A,#N/A,TRUE,"STEEL";#N/A,#N/A,TRUE,"INT-Table";#N/A,#N/A,TRUE,"STEEL";#N/A,#N/A,TRUE,"Door"}</definedName>
    <definedName name="list01_5" localSheetId="3" hidden="1">{#N/A,#N/A,TRUE,"Basic";#N/A,#N/A,TRUE,"EXT-TABLE";#N/A,#N/A,TRUE,"STEEL";#N/A,#N/A,TRUE,"INT-Table";#N/A,#N/A,TRUE,"STEEL";#N/A,#N/A,TRUE,"Door"}</definedName>
    <definedName name="list01_5" localSheetId="24" hidden="1">{#N/A,#N/A,TRUE,"Basic";#N/A,#N/A,TRUE,"EXT-TABLE";#N/A,#N/A,TRUE,"STEEL";#N/A,#N/A,TRUE,"INT-Table";#N/A,#N/A,TRUE,"STEEL";#N/A,#N/A,TRUE,"Door"}</definedName>
    <definedName name="list01_5" localSheetId="4" hidden="1">{#N/A,#N/A,TRUE,"Basic";#N/A,#N/A,TRUE,"EXT-TABLE";#N/A,#N/A,TRUE,"STEEL";#N/A,#N/A,TRUE,"INT-Table";#N/A,#N/A,TRUE,"STEEL";#N/A,#N/A,TRUE,"Door"}</definedName>
    <definedName name="list01_5" localSheetId="0" hidden="1">{#N/A,#N/A,TRUE,"Basic";#N/A,#N/A,TRUE,"EXT-TABLE";#N/A,#N/A,TRUE,"STEEL";#N/A,#N/A,TRUE,"INT-Table";#N/A,#N/A,TRUE,"STEEL";#N/A,#N/A,TRUE,"Door"}</definedName>
    <definedName name="list01_5" localSheetId="23" hidden="1">{#N/A,#N/A,TRUE,"Basic";#N/A,#N/A,TRUE,"EXT-TABLE";#N/A,#N/A,TRUE,"STEEL";#N/A,#N/A,TRUE,"INT-Table";#N/A,#N/A,TRUE,"STEEL";#N/A,#N/A,TRUE,"Door"}</definedName>
    <definedName name="list01_5" hidden="1">{#N/A,#N/A,TRUE,"Basic";#N/A,#N/A,TRUE,"EXT-TABLE";#N/A,#N/A,TRUE,"STEEL";#N/A,#N/A,TRUE,"INT-Table";#N/A,#N/A,TRUE,"STEEL";#N/A,#N/A,TRUE,"Door"}</definedName>
    <definedName name="list01_5_1" localSheetId="5" hidden="1">{#N/A,#N/A,TRUE,"Basic";#N/A,#N/A,TRUE,"EXT-TABLE";#N/A,#N/A,TRUE,"STEEL";#N/A,#N/A,TRUE,"INT-Table";#N/A,#N/A,TRUE,"STEEL";#N/A,#N/A,TRUE,"Door"}</definedName>
    <definedName name="list01_5_1" localSheetId="3" hidden="1">{#N/A,#N/A,TRUE,"Basic";#N/A,#N/A,TRUE,"EXT-TABLE";#N/A,#N/A,TRUE,"STEEL";#N/A,#N/A,TRUE,"INT-Table";#N/A,#N/A,TRUE,"STEEL";#N/A,#N/A,TRUE,"Door"}</definedName>
    <definedName name="list01_5_1" localSheetId="24" hidden="1">{#N/A,#N/A,TRUE,"Basic";#N/A,#N/A,TRUE,"EXT-TABLE";#N/A,#N/A,TRUE,"STEEL";#N/A,#N/A,TRUE,"INT-Table";#N/A,#N/A,TRUE,"STEEL";#N/A,#N/A,TRUE,"Door"}</definedName>
    <definedName name="list01_5_1" localSheetId="4" hidden="1">{#N/A,#N/A,TRUE,"Basic";#N/A,#N/A,TRUE,"EXT-TABLE";#N/A,#N/A,TRUE,"STEEL";#N/A,#N/A,TRUE,"INT-Table";#N/A,#N/A,TRUE,"STEEL";#N/A,#N/A,TRUE,"Door"}</definedName>
    <definedName name="list01_5_1" localSheetId="0" hidden="1">{#N/A,#N/A,TRUE,"Basic";#N/A,#N/A,TRUE,"EXT-TABLE";#N/A,#N/A,TRUE,"STEEL";#N/A,#N/A,TRUE,"INT-Table";#N/A,#N/A,TRUE,"STEEL";#N/A,#N/A,TRUE,"Door"}</definedName>
    <definedName name="list01_5_1" localSheetId="23" hidden="1">{#N/A,#N/A,TRUE,"Basic";#N/A,#N/A,TRUE,"EXT-TABLE";#N/A,#N/A,TRUE,"STEEL";#N/A,#N/A,TRUE,"INT-Table";#N/A,#N/A,TRUE,"STEEL";#N/A,#N/A,TRUE,"Door"}</definedName>
    <definedName name="list01_5_1" hidden="1">{#N/A,#N/A,TRUE,"Basic";#N/A,#N/A,TRUE,"EXT-TABLE";#N/A,#N/A,TRUE,"STEEL";#N/A,#N/A,TRUE,"INT-Table";#N/A,#N/A,TRUE,"STEEL";#N/A,#N/A,TRUE,"Door"}</definedName>
    <definedName name="list01_5_2" localSheetId="5" hidden="1">{#N/A,#N/A,TRUE,"Basic";#N/A,#N/A,TRUE,"EXT-TABLE";#N/A,#N/A,TRUE,"STEEL";#N/A,#N/A,TRUE,"INT-Table";#N/A,#N/A,TRUE,"STEEL";#N/A,#N/A,TRUE,"Door"}</definedName>
    <definedName name="list01_5_2" localSheetId="3" hidden="1">{#N/A,#N/A,TRUE,"Basic";#N/A,#N/A,TRUE,"EXT-TABLE";#N/A,#N/A,TRUE,"STEEL";#N/A,#N/A,TRUE,"INT-Table";#N/A,#N/A,TRUE,"STEEL";#N/A,#N/A,TRUE,"Door"}</definedName>
    <definedName name="list01_5_2" localSheetId="24" hidden="1">{#N/A,#N/A,TRUE,"Basic";#N/A,#N/A,TRUE,"EXT-TABLE";#N/A,#N/A,TRUE,"STEEL";#N/A,#N/A,TRUE,"INT-Table";#N/A,#N/A,TRUE,"STEEL";#N/A,#N/A,TRUE,"Door"}</definedName>
    <definedName name="list01_5_2" localSheetId="4" hidden="1">{#N/A,#N/A,TRUE,"Basic";#N/A,#N/A,TRUE,"EXT-TABLE";#N/A,#N/A,TRUE,"STEEL";#N/A,#N/A,TRUE,"INT-Table";#N/A,#N/A,TRUE,"STEEL";#N/A,#N/A,TRUE,"Door"}</definedName>
    <definedName name="list01_5_2" localSheetId="0" hidden="1">{#N/A,#N/A,TRUE,"Basic";#N/A,#N/A,TRUE,"EXT-TABLE";#N/A,#N/A,TRUE,"STEEL";#N/A,#N/A,TRUE,"INT-Table";#N/A,#N/A,TRUE,"STEEL";#N/A,#N/A,TRUE,"Door"}</definedName>
    <definedName name="list01_5_2" localSheetId="23" hidden="1">{#N/A,#N/A,TRUE,"Basic";#N/A,#N/A,TRUE,"EXT-TABLE";#N/A,#N/A,TRUE,"STEEL";#N/A,#N/A,TRUE,"INT-Table";#N/A,#N/A,TRUE,"STEEL";#N/A,#N/A,TRUE,"Door"}</definedName>
    <definedName name="list01_5_2" hidden="1">{#N/A,#N/A,TRUE,"Basic";#N/A,#N/A,TRUE,"EXT-TABLE";#N/A,#N/A,TRUE,"STEEL";#N/A,#N/A,TRUE,"INT-Table";#N/A,#N/A,TRUE,"STEEL";#N/A,#N/A,TRUE,"Door"}</definedName>
    <definedName name="list02" localSheetId="5" hidden="1">{#N/A,#N/A,TRUE,"Basic";#N/A,#N/A,TRUE,"EXT-TABLE";#N/A,#N/A,TRUE,"STEEL";#N/A,#N/A,TRUE,"INT-Table";#N/A,#N/A,TRUE,"STEEL";#N/A,#N/A,TRUE,"Door"}</definedName>
    <definedName name="list02" localSheetId="3" hidden="1">{#N/A,#N/A,TRUE,"Basic";#N/A,#N/A,TRUE,"EXT-TABLE";#N/A,#N/A,TRUE,"STEEL";#N/A,#N/A,TRUE,"INT-Table";#N/A,#N/A,TRUE,"STEEL";#N/A,#N/A,TRUE,"Door"}</definedName>
    <definedName name="list02" localSheetId="24" hidden="1">{#N/A,#N/A,TRUE,"Basic";#N/A,#N/A,TRUE,"EXT-TABLE";#N/A,#N/A,TRUE,"STEEL";#N/A,#N/A,TRUE,"INT-Table";#N/A,#N/A,TRUE,"STEEL";#N/A,#N/A,TRUE,"Door"}</definedName>
    <definedName name="list02" localSheetId="4" hidden="1">{#N/A,#N/A,TRUE,"Basic";#N/A,#N/A,TRUE,"EXT-TABLE";#N/A,#N/A,TRUE,"STEEL";#N/A,#N/A,TRUE,"INT-Table";#N/A,#N/A,TRUE,"STEEL";#N/A,#N/A,TRUE,"Door"}</definedName>
    <definedName name="list02" localSheetId="0" hidden="1">{#N/A,#N/A,TRUE,"Basic";#N/A,#N/A,TRUE,"EXT-TABLE";#N/A,#N/A,TRUE,"STEEL";#N/A,#N/A,TRUE,"INT-Table";#N/A,#N/A,TRUE,"STEEL";#N/A,#N/A,TRUE,"Door"}</definedName>
    <definedName name="list02" localSheetId="23" hidden="1">{#N/A,#N/A,TRUE,"Basic";#N/A,#N/A,TRUE,"EXT-TABLE";#N/A,#N/A,TRUE,"STEEL";#N/A,#N/A,TRUE,"INT-Table";#N/A,#N/A,TRUE,"STEEL";#N/A,#N/A,TRUE,"Door"}</definedName>
    <definedName name="list02" hidden="1">{#N/A,#N/A,TRUE,"Basic";#N/A,#N/A,TRUE,"EXT-TABLE";#N/A,#N/A,TRUE,"STEEL";#N/A,#N/A,TRUE,"INT-Table";#N/A,#N/A,TRUE,"STEEL";#N/A,#N/A,TRUE,"Door"}</definedName>
    <definedName name="list02_1" localSheetId="5" hidden="1">{#N/A,#N/A,TRUE,"Basic";#N/A,#N/A,TRUE,"EXT-TABLE";#N/A,#N/A,TRUE,"STEEL";#N/A,#N/A,TRUE,"INT-Table";#N/A,#N/A,TRUE,"STEEL";#N/A,#N/A,TRUE,"Door"}</definedName>
    <definedName name="list02_1" localSheetId="3" hidden="1">{#N/A,#N/A,TRUE,"Basic";#N/A,#N/A,TRUE,"EXT-TABLE";#N/A,#N/A,TRUE,"STEEL";#N/A,#N/A,TRUE,"INT-Table";#N/A,#N/A,TRUE,"STEEL";#N/A,#N/A,TRUE,"Door"}</definedName>
    <definedName name="list02_1" localSheetId="24" hidden="1">{#N/A,#N/A,TRUE,"Basic";#N/A,#N/A,TRUE,"EXT-TABLE";#N/A,#N/A,TRUE,"STEEL";#N/A,#N/A,TRUE,"INT-Table";#N/A,#N/A,TRUE,"STEEL";#N/A,#N/A,TRUE,"Door"}</definedName>
    <definedName name="list02_1" localSheetId="4" hidden="1">{#N/A,#N/A,TRUE,"Basic";#N/A,#N/A,TRUE,"EXT-TABLE";#N/A,#N/A,TRUE,"STEEL";#N/A,#N/A,TRUE,"INT-Table";#N/A,#N/A,TRUE,"STEEL";#N/A,#N/A,TRUE,"Door"}</definedName>
    <definedName name="list02_1" localSheetId="0" hidden="1">{#N/A,#N/A,TRUE,"Basic";#N/A,#N/A,TRUE,"EXT-TABLE";#N/A,#N/A,TRUE,"STEEL";#N/A,#N/A,TRUE,"INT-Table";#N/A,#N/A,TRUE,"STEEL";#N/A,#N/A,TRUE,"Door"}</definedName>
    <definedName name="list02_1" localSheetId="23" hidden="1">{#N/A,#N/A,TRUE,"Basic";#N/A,#N/A,TRUE,"EXT-TABLE";#N/A,#N/A,TRUE,"STEEL";#N/A,#N/A,TRUE,"INT-Table";#N/A,#N/A,TRUE,"STEEL";#N/A,#N/A,TRUE,"Door"}</definedName>
    <definedName name="list02_1" hidden="1">{#N/A,#N/A,TRUE,"Basic";#N/A,#N/A,TRUE,"EXT-TABLE";#N/A,#N/A,TRUE,"STEEL";#N/A,#N/A,TRUE,"INT-Table";#N/A,#N/A,TRUE,"STEEL";#N/A,#N/A,TRUE,"Door"}</definedName>
    <definedName name="list02_1_1" localSheetId="5" hidden="1">{#N/A,#N/A,TRUE,"Basic";#N/A,#N/A,TRUE,"EXT-TABLE";#N/A,#N/A,TRUE,"STEEL";#N/A,#N/A,TRUE,"INT-Table";#N/A,#N/A,TRUE,"STEEL";#N/A,#N/A,TRUE,"Door"}</definedName>
    <definedName name="list02_1_1" localSheetId="3" hidden="1">{#N/A,#N/A,TRUE,"Basic";#N/A,#N/A,TRUE,"EXT-TABLE";#N/A,#N/A,TRUE,"STEEL";#N/A,#N/A,TRUE,"INT-Table";#N/A,#N/A,TRUE,"STEEL";#N/A,#N/A,TRUE,"Door"}</definedName>
    <definedName name="list02_1_1" localSheetId="24" hidden="1">{#N/A,#N/A,TRUE,"Basic";#N/A,#N/A,TRUE,"EXT-TABLE";#N/A,#N/A,TRUE,"STEEL";#N/A,#N/A,TRUE,"INT-Table";#N/A,#N/A,TRUE,"STEEL";#N/A,#N/A,TRUE,"Door"}</definedName>
    <definedName name="list02_1_1" localSheetId="4" hidden="1">{#N/A,#N/A,TRUE,"Basic";#N/A,#N/A,TRUE,"EXT-TABLE";#N/A,#N/A,TRUE,"STEEL";#N/A,#N/A,TRUE,"INT-Table";#N/A,#N/A,TRUE,"STEEL";#N/A,#N/A,TRUE,"Door"}</definedName>
    <definedName name="list02_1_1" localSheetId="0" hidden="1">{#N/A,#N/A,TRUE,"Basic";#N/A,#N/A,TRUE,"EXT-TABLE";#N/A,#N/A,TRUE,"STEEL";#N/A,#N/A,TRUE,"INT-Table";#N/A,#N/A,TRUE,"STEEL";#N/A,#N/A,TRUE,"Door"}</definedName>
    <definedName name="list02_1_1" localSheetId="23" hidden="1">{#N/A,#N/A,TRUE,"Basic";#N/A,#N/A,TRUE,"EXT-TABLE";#N/A,#N/A,TRUE,"STEEL";#N/A,#N/A,TRUE,"INT-Table";#N/A,#N/A,TRUE,"STEEL";#N/A,#N/A,TRUE,"Door"}</definedName>
    <definedName name="list02_1_1" hidden="1">{#N/A,#N/A,TRUE,"Basic";#N/A,#N/A,TRUE,"EXT-TABLE";#N/A,#N/A,TRUE,"STEEL";#N/A,#N/A,TRUE,"INT-Table";#N/A,#N/A,TRUE,"STEEL";#N/A,#N/A,TRUE,"Door"}</definedName>
    <definedName name="list02_1_2" localSheetId="5" hidden="1">{#N/A,#N/A,TRUE,"Basic";#N/A,#N/A,TRUE,"EXT-TABLE";#N/A,#N/A,TRUE,"STEEL";#N/A,#N/A,TRUE,"INT-Table";#N/A,#N/A,TRUE,"STEEL";#N/A,#N/A,TRUE,"Door"}</definedName>
    <definedName name="list02_1_2" localSheetId="3" hidden="1">{#N/A,#N/A,TRUE,"Basic";#N/A,#N/A,TRUE,"EXT-TABLE";#N/A,#N/A,TRUE,"STEEL";#N/A,#N/A,TRUE,"INT-Table";#N/A,#N/A,TRUE,"STEEL";#N/A,#N/A,TRUE,"Door"}</definedName>
    <definedName name="list02_1_2" localSheetId="24" hidden="1">{#N/A,#N/A,TRUE,"Basic";#N/A,#N/A,TRUE,"EXT-TABLE";#N/A,#N/A,TRUE,"STEEL";#N/A,#N/A,TRUE,"INT-Table";#N/A,#N/A,TRUE,"STEEL";#N/A,#N/A,TRUE,"Door"}</definedName>
    <definedName name="list02_1_2" localSheetId="4" hidden="1">{#N/A,#N/A,TRUE,"Basic";#N/A,#N/A,TRUE,"EXT-TABLE";#N/A,#N/A,TRUE,"STEEL";#N/A,#N/A,TRUE,"INT-Table";#N/A,#N/A,TRUE,"STEEL";#N/A,#N/A,TRUE,"Door"}</definedName>
    <definedName name="list02_1_2" localSheetId="0" hidden="1">{#N/A,#N/A,TRUE,"Basic";#N/A,#N/A,TRUE,"EXT-TABLE";#N/A,#N/A,TRUE,"STEEL";#N/A,#N/A,TRUE,"INT-Table";#N/A,#N/A,TRUE,"STEEL";#N/A,#N/A,TRUE,"Door"}</definedName>
    <definedName name="list02_1_2" localSheetId="23" hidden="1">{#N/A,#N/A,TRUE,"Basic";#N/A,#N/A,TRUE,"EXT-TABLE";#N/A,#N/A,TRUE,"STEEL";#N/A,#N/A,TRUE,"INT-Table";#N/A,#N/A,TRUE,"STEEL";#N/A,#N/A,TRUE,"Door"}</definedName>
    <definedName name="list02_1_2" hidden="1">{#N/A,#N/A,TRUE,"Basic";#N/A,#N/A,TRUE,"EXT-TABLE";#N/A,#N/A,TRUE,"STEEL";#N/A,#N/A,TRUE,"INT-Table";#N/A,#N/A,TRUE,"STEEL";#N/A,#N/A,TRUE,"Door"}</definedName>
    <definedName name="list02_2" localSheetId="5" hidden="1">{#N/A,#N/A,TRUE,"Basic";#N/A,#N/A,TRUE,"EXT-TABLE";#N/A,#N/A,TRUE,"STEEL";#N/A,#N/A,TRUE,"INT-Table";#N/A,#N/A,TRUE,"STEEL";#N/A,#N/A,TRUE,"Door"}</definedName>
    <definedName name="list02_2" localSheetId="3" hidden="1">{#N/A,#N/A,TRUE,"Basic";#N/A,#N/A,TRUE,"EXT-TABLE";#N/A,#N/A,TRUE,"STEEL";#N/A,#N/A,TRUE,"INT-Table";#N/A,#N/A,TRUE,"STEEL";#N/A,#N/A,TRUE,"Door"}</definedName>
    <definedName name="list02_2" localSheetId="24" hidden="1">{#N/A,#N/A,TRUE,"Basic";#N/A,#N/A,TRUE,"EXT-TABLE";#N/A,#N/A,TRUE,"STEEL";#N/A,#N/A,TRUE,"INT-Table";#N/A,#N/A,TRUE,"STEEL";#N/A,#N/A,TRUE,"Door"}</definedName>
    <definedName name="list02_2" localSheetId="4" hidden="1">{#N/A,#N/A,TRUE,"Basic";#N/A,#N/A,TRUE,"EXT-TABLE";#N/A,#N/A,TRUE,"STEEL";#N/A,#N/A,TRUE,"INT-Table";#N/A,#N/A,TRUE,"STEEL";#N/A,#N/A,TRUE,"Door"}</definedName>
    <definedName name="list02_2" localSheetId="0" hidden="1">{#N/A,#N/A,TRUE,"Basic";#N/A,#N/A,TRUE,"EXT-TABLE";#N/A,#N/A,TRUE,"STEEL";#N/A,#N/A,TRUE,"INT-Table";#N/A,#N/A,TRUE,"STEEL";#N/A,#N/A,TRUE,"Door"}</definedName>
    <definedName name="list02_2" localSheetId="23" hidden="1">{#N/A,#N/A,TRUE,"Basic";#N/A,#N/A,TRUE,"EXT-TABLE";#N/A,#N/A,TRUE,"STEEL";#N/A,#N/A,TRUE,"INT-Table";#N/A,#N/A,TRUE,"STEEL";#N/A,#N/A,TRUE,"Door"}</definedName>
    <definedName name="list02_2" hidden="1">{#N/A,#N/A,TRUE,"Basic";#N/A,#N/A,TRUE,"EXT-TABLE";#N/A,#N/A,TRUE,"STEEL";#N/A,#N/A,TRUE,"INT-Table";#N/A,#N/A,TRUE,"STEEL";#N/A,#N/A,TRUE,"Door"}</definedName>
    <definedName name="list02_2_1" localSheetId="5" hidden="1">{#N/A,#N/A,TRUE,"Basic";#N/A,#N/A,TRUE,"EXT-TABLE";#N/A,#N/A,TRUE,"STEEL";#N/A,#N/A,TRUE,"INT-Table";#N/A,#N/A,TRUE,"STEEL";#N/A,#N/A,TRUE,"Door"}</definedName>
    <definedName name="list02_2_1" localSheetId="3" hidden="1">{#N/A,#N/A,TRUE,"Basic";#N/A,#N/A,TRUE,"EXT-TABLE";#N/A,#N/A,TRUE,"STEEL";#N/A,#N/A,TRUE,"INT-Table";#N/A,#N/A,TRUE,"STEEL";#N/A,#N/A,TRUE,"Door"}</definedName>
    <definedName name="list02_2_1" localSheetId="24" hidden="1">{#N/A,#N/A,TRUE,"Basic";#N/A,#N/A,TRUE,"EXT-TABLE";#N/A,#N/A,TRUE,"STEEL";#N/A,#N/A,TRUE,"INT-Table";#N/A,#N/A,TRUE,"STEEL";#N/A,#N/A,TRUE,"Door"}</definedName>
    <definedName name="list02_2_1" localSheetId="4" hidden="1">{#N/A,#N/A,TRUE,"Basic";#N/A,#N/A,TRUE,"EXT-TABLE";#N/A,#N/A,TRUE,"STEEL";#N/A,#N/A,TRUE,"INT-Table";#N/A,#N/A,TRUE,"STEEL";#N/A,#N/A,TRUE,"Door"}</definedName>
    <definedName name="list02_2_1" localSheetId="0" hidden="1">{#N/A,#N/A,TRUE,"Basic";#N/A,#N/A,TRUE,"EXT-TABLE";#N/A,#N/A,TRUE,"STEEL";#N/A,#N/A,TRUE,"INT-Table";#N/A,#N/A,TRUE,"STEEL";#N/A,#N/A,TRUE,"Door"}</definedName>
    <definedName name="list02_2_1" localSheetId="23" hidden="1">{#N/A,#N/A,TRUE,"Basic";#N/A,#N/A,TRUE,"EXT-TABLE";#N/A,#N/A,TRUE,"STEEL";#N/A,#N/A,TRUE,"INT-Table";#N/A,#N/A,TRUE,"STEEL";#N/A,#N/A,TRUE,"Door"}</definedName>
    <definedName name="list02_2_1" hidden="1">{#N/A,#N/A,TRUE,"Basic";#N/A,#N/A,TRUE,"EXT-TABLE";#N/A,#N/A,TRUE,"STEEL";#N/A,#N/A,TRUE,"INT-Table";#N/A,#N/A,TRUE,"STEEL";#N/A,#N/A,TRUE,"Door"}</definedName>
    <definedName name="list02_2_2" localSheetId="5" hidden="1">{#N/A,#N/A,TRUE,"Basic";#N/A,#N/A,TRUE,"EXT-TABLE";#N/A,#N/A,TRUE,"STEEL";#N/A,#N/A,TRUE,"INT-Table";#N/A,#N/A,TRUE,"STEEL";#N/A,#N/A,TRUE,"Door"}</definedName>
    <definedName name="list02_2_2" localSheetId="3" hidden="1">{#N/A,#N/A,TRUE,"Basic";#N/A,#N/A,TRUE,"EXT-TABLE";#N/A,#N/A,TRUE,"STEEL";#N/A,#N/A,TRUE,"INT-Table";#N/A,#N/A,TRUE,"STEEL";#N/A,#N/A,TRUE,"Door"}</definedName>
    <definedName name="list02_2_2" localSheetId="24" hidden="1">{#N/A,#N/A,TRUE,"Basic";#N/A,#N/A,TRUE,"EXT-TABLE";#N/A,#N/A,TRUE,"STEEL";#N/A,#N/A,TRUE,"INT-Table";#N/A,#N/A,TRUE,"STEEL";#N/A,#N/A,TRUE,"Door"}</definedName>
    <definedName name="list02_2_2" localSheetId="4" hidden="1">{#N/A,#N/A,TRUE,"Basic";#N/A,#N/A,TRUE,"EXT-TABLE";#N/A,#N/A,TRUE,"STEEL";#N/A,#N/A,TRUE,"INT-Table";#N/A,#N/A,TRUE,"STEEL";#N/A,#N/A,TRUE,"Door"}</definedName>
    <definedName name="list02_2_2" localSheetId="0" hidden="1">{#N/A,#N/A,TRUE,"Basic";#N/A,#N/A,TRUE,"EXT-TABLE";#N/A,#N/A,TRUE,"STEEL";#N/A,#N/A,TRUE,"INT-Table";#N/A,#N/A,TRUE,"STEEL";#N/A,#N/A,TRUE,"Door"}</definedName>
    <definedName name="list02_2_2" localSheetId="23" hidden="1">{#N/A,#N/A,TRUE,"Basic";#N/A,#N/A,TRUE,"EXT-TABLE";#N/A,#N/A,TRUE,"STEEL";#N/A,#N/A,TRUE,"INT-Table";#N/A,#N/A,TRUE,"STEEL";#N/A,#N/A,TRUE,"Door"}</definedName>
    <definedName name="list02_2_2" hidden="1">{#N/A,#N/A,TRUE,"Basic";#N/A,#N/A,TRUE,"EXT-TABLE";#N/A,#N/A,TRUE,"STEEL";#N/A,#N/A,TRUE,"INT-Table";#N/A,#N/A,TRUE,"STEEL";#N/A,#N/A,TRUE,"Door"}</definedName>
    <definedName name="list02_3" localSheetId="5" hidden="1">{#N/A,#N/A,TRUE,"Basic";#N/A,#N/A,TRUE,"EXT-TABLE";#N/A,#N/A,TRUE,"STEEL";#N/A,#N/A,TRUE,"INT-Table";#N/A,#N/A,TRUE,"STEEL";#N/A,#N/A,TRUE,"Door"}</definedName>
    <definedName name="list02_3" localSheetId="3" hidden="1">{#N/A,#N/A,TRUE,"Basic";#N/A,#N/A,TRUE,"EXT-TABLE";#N/A,#N/A,TRUE,"STEEL";#N/A,#N/A,TRUE,"INT-Table";#N/A,#N/A,TRUE,"STEEL";#N/A,#N/A,TRUE,"Door"}</definedName>
    <definedName name="list02_3" localSheetId="24" hidden="1">{#N/A,#N/A,TRUE,"Basic";#N/A,#N/A,TRUE,"EXT-TABLE";#N/A,#N/A,TRUE,"STEEL";#N/A,#N/A,TRUE,"INT-Table";#N/A,#N/A,TRUE,"STEEL";#N/A,#N/A,TRUE,"Door"}</definedName>
    <definedName name="list02_3" localSheetId="4" hidden="1">{#N/A,#N/A,TRUE,"Basic";#N/A,#N/A,TRUE,"EXT-TABLE";#N/A,#N/A,TRUE,"STEEL";#N/A,#N/A,TRUE,"INT-Table";#N/A,#N/A,TRUE,"STEEL";#N/A,#N/A,TRUE,"Door"}</definedName>
    <definedName name="list02_3" localSheetId="0" hidden="1">{#N/A,#N/A,TRUE,"Basic";#N/A,#N/A,TRUE,"EXT-TABLE";#N/A,#N/A,TRUE,"STEEL";#N/A,#N/A,TRUE,"INT-Table";#N/A,#N/A,TRUE,"STEEL";#N/A,#N/A,TRUE,"Door"}</definedName>
    <definedName name="list02_3" localSheetId="23" hidden="1">{#N/A,#N/A,TRUE,"Basic";#N/A,#N/A,TRUE,"EXT-TABLE";#N/A,#N/A,TRUE,"STEEL";#N/A,#N/A,TRUE,"INT-Table";#N/A,#N/A,TRUE,"STEEL";#N/A,#N/A,TRUE,"Door"}</definedName>
    <definedName name="list02_3" hidden="1">{#N/A,#N/A,TRUE,"Basic";#N/A,#N/A,TRUE,"EXT-TABLE";#N/A,#N/A,TRUE,"STEEL";#N/A,#N/A,TRUE,"INT-Table";#N/A,#N/A,TRUE,"STEEL";#N/A,#N/A,TRUE,"Door"}</definedName>
    <definedName name="list02_3_1" localSheetId="5" hidden="1">{#N/A,#N/A,TRUE,"Basic";#N/A,#N/A,TRUE,"EXT-TABLE";#N/A,#N/A,TRUE,"STEEL";#N/A,#N/A,TRUE,"INT-Table";#N/A,#N/A,TRUE,"STEEL";#N/A,#N/A,TRUE,"Door"}</definedName>
    <definedName name="list02_3_1" localSheetId="3" hidden="1">{#N/A,#N/A,TRUE,"Basic";#N/A,#N/A,TRUE,"EXT-TABLE";#N/A,#N/A,TRUE,"STEEL";#N/A,#N/A,TRUE,"INT-Table";#N/A,#N/A,TRUE,"STEEL";#N/A,#N/A,TRUE,"Door"}</definedName>
    <definedName name="list02_3_1" localSheetId="24" hidden="1">{#N/A,#N/A,TRUE,"Basic";#N/A,#N/A,TRUE,"EXT-TABLE";#N/A,#N/A,TRUE,"STEEL";#N/A,#N/A,TRUE,"INT-Table";#N/A,#N/A,TRUE,"STEEL";#N/A,#N/A,TRUE,"Door"}</definedName>
    <definedName name="list02_3_1" localSheetId="4" hidden="1">{#N/A,#N/A,TRUE,"Basic";#N/A,#N/A,TRUE,"EXT-TABLE";#N/A,#N/A,TRUE,"STEEL";#N/A,#N/A,TRUE,"INT-Table";#N/A,#N/A,TRUE,"STEEL";#N/A,#N/A,TRUE,"Door"}</definedName>
    <definedName name="list02_3_1" localSheetId="0" hidden="1">{#N/A,#N/A,TRUE,"Basic";#N/A,#N/A,TRUE,"EXT-TABLE";#N/A,#N/A,TRUE,"STEEL";#N/A,#N/A,TRUE,"INT-Table";#N/A,#N/A,TRUE,"STEEL";#N/A,#N/A,TRUE,"Door"}</definedName>
    <definedName name="list02_3_1" localSheetId="23" hidden="1">{#N/A,#N/A,TRUE,"Basic";#N/A,#N/A,TRUE,"EXT-TABLE";#N/A,#N/A,TRUE,"STEEL";#N/A,#N/A,TRUE,"INT-Table";#N/A,#N/A,TRUE,"STEEL";#N/A,#N/A,TRUE,"Door"}</definedName>
    <definedName name="list02_3_1" hidden="1">{#N/A,#N/A,TRUE,"Basic";#N/A,#N/A,TRUE,"EXT-TABLE";#N/A,#N/A,TRUE,"STEEL";#N/A,#N/A,TRUE,"INT-Table";#N/A,#N/A,TRUE,"STEEL";#N/A,#N/A,TRUE,"Door"}</definedName>
    <definedName name="list02_3_2" localSheetId="5" hidden="1">{#N/A,#N/A,TRUE,"Basic";#N/A,#N/A,TRUE,"EXT-TABLE";#N/A,#N/A,TRUE,"STEEL";#N/A,#N/A,TRUE,"INT-Table";#N/A,#N/A,TRUE,"STEEL";#N/A,#N/A,TRUE,"Door"}</definedName>
    <definedName name="list02_3_2" localSheetId="3" hidden="1">{#N/A,#N/A,TRUE,"Basic";#N/A,#N/A,TRUE,"EXT-TABLE";#N/A,#N/A,TRUE,"STEEL";#N/A,#N/A,TRUE,"INT-Table";#N/A,#N/A,TRUE,"STEEL";#N/A,#N/A,TRUE,"Door"}</definedName>
    <definedName name="list02_3_2" localSheetId="24" hidden="1">{#N/A,#N/A,TRUE,"Basic";#N/A,#N/A,TRUE,"EXT-TABLE";#N/A,#N/A,TRUE,"STEEL";#N/A,#N/A,TRUE,"INT-Table";#N/A,#N/A,TRUE,"STEEL";#N/A,#N/A,TRUE,"Door"}</definedName>
    <definedName name="list02_3_2" localSheetId="4" hidden="1">{#N/A,#N/A,TRUE,"Basic";#N/A,#N/A,TRUE,"EXT-TABLE";#N/A,#N/A,TRUE,"STEEL";#N/A,#N/A,TRUE,"INT-Table";#N/A,#N/A,TRUE,"STEEL";#N/A,#N/A,TRUE,"Door"}</definedName>
    <definedName name="list02_3_2" localSheetId="0" hidden="1">{#N/A,#N/A,TRUE,"Basic";#N/A,#N/A,TRUE,"EXT-TABLE";#N/A,#N/A,TRUE,"STEEL";#N/A,#N/A,TRUE,"INT-Table";#N/A,#N/A,TRUE,"STEEL";#N/A,#N/A,TRUE,"Door"}</definedName>
    <definedName name="list02_3_2" localSheetId="23" hidden="1">{#N/A,#N/A,TRUE,"Basic";#N/A,#N/A,TRUE,"EXT-TABLE";#N/A,#N/A,TRUE,"STEEL";#N/A,#N/A,TRUE,"INT-Table";#N/A,#N/A,TRUE,"STEEL";#N/A,#N/A,TRUE,"Door"}</definedName>
    <definedName name="list02_3_2" hidden="1">{#N/A,#N/A,TRUE,"Basic";#N/A,#N/A,TRUE,"EXT-TABLE";#N/A,#N/A,TRUE,"STEEL";#N/A,#N/A,TRUE,"INT-Table";#N/A,#N/A,TRUE,"STEEL";#N/A,#N/A,TRUE,"Door"}</definedName>
    <definedName name="list02_4" localSheetId="5" hidden="1">{#N/A,#N/A,TRUE,"Basic";#N/A,#N/A,TRUE,"EXT-TABLE";#N/A,#N/A,TRUE,"STEEL";#N/A,#N/A,TRUE,"INT-Table";#N/A,#N/A,TRUE,"STEEL";#N/A,#N/A,TRUE,"Door"}</definedName>
    <definedName name="list02_4" localSheetId="3" hidden="1">{#N/A,#N/A,TRUE,"Basic";#N/A,#N/A,TRUE,"EXT-TABLE";#N/A,#N/A,TRUE,"STEEL";#N/A,#N/A,TRUE,"INT-Table";#N/A,#N/A,TRUE,"STEEL";#N/A,#N/A,TRUE,"Door"}</definedName>
    <definedName name="list02_4" localSheetId="24" hidden="1">{#N/A,#N/A,TRUE,"Basic";#N/A,#N/A,TRUE,"EXT-TABLE";#N/A,#N/A,TRUE,"STEEL";#N/A,#N/A,TRUE,"INT-Table";#N/A,#N/A,TRUE,"STEEL";#N/A,#N/A,TRUE,"Door"}</definedName>
    <definedName name="list02_4" localSheetId="4" hidden="1">{#N/A,#N/A,TRUE,"Basic";#N/A,#N/A,TRUE,"EXT-TABLE";#N/A,#N/A,TRUE,"STEEL";#N/A,#N/A,TRUE,"INT-Table";#N/A,#N/A,TRUE,"STEEL";#N/A,#N/A,TRUE,"Door"}</definedName>
    <definedName name="list02_4" localSheetId="0" hidden="1">{#N/A,#N/A,TRUE,"Basic";#N/A,#N/A,TRUE,"EXT-TABLE";#N/A,#N/A,TRUE,"STEEL";#N/A,#N/A,TRUE,"INT-Table";#N/A,#N/A,TRUE,"STEEL";#N/A,#N/A,TRUE,"Door"}</definedName>
    <definedName name="list02_4" localSheetId="23" hidden="1">{#N/A,#N/A,TRUE,"Basic";#N/A,#N/A,TRUE,"EXT-TABLE";#N/A,#N/A,TRUE,"STEEL";#N/A,#N/A,TRUE,"INT-Table";#N/A,#N/A,TRUE,"STEEL";#N/A,#N/A,TRUE,"Door"}</definedName>
    <definedName name="list02_4" hidden="1">{#N/A,#N/A,TRUE,"Basic";#N/A,#N/A,TRUE,"EXT-TABLE";#N/A,#N/A,TRUE,"STEEL";#N/A,#N/A,TRUE,"INT-Table";#N/A,#N/A,TRUE,"STEEL";#N/A,#N/A,TRUE,"Door"}</definedName>
    <definedName name="list02_4_1" localSheetId="5" hidden="1">{#N/A,#N/A,TRUE,"Basic";#N/A,#N/A,TRUE,"EXT-TABLE";#N/A,#N/A,TRUE,"STEEL";#N/A,#N/A,TRUE,"INT-Table";#N/A,#N/A,TRUE,"STEEL";#N/A,#N/A,TRUE,"Door"}</definedName>
    <definedName name="list02_4_1" localSheetId="3" hidden="1">{#N/A,#N/A,TRUE,"Basic";#N/A,#N/A,TRUE,"EXT-TABLE";#N/A,#N/A,TRUE,"STEEL";#N/A,#N/A,TRUE,"INT-Table";#N/A,#N/A,TRUE,"STEEL";#N/A,#N/A,TRUE,"Door"}</definedName>
    <definedName name="list02_4_1" localSheetId="24" hidden="1">{#N/A,#N/A,TRUE,"Basic";#N/A,#N/A,TRUE,"EXT-TABLE";#N/A,#N/A,TRUE,"STEEL";#N/A,#N/A,TRUE,"INT-Table";#N/A,#N/A,TRUE,"STEEL";#N/A,#N/A,TRUE,"Door"}</definedName>
    <definedName name="list02_4_1" localSheetId="4" hidden="1">{#N/A,#N/A,TRUE,"Basic";#N/A,#N/A,TRUE,"EXT-TABLE";#N/A,#N/A,TRUE,"STEEL";#N/A,#N/A,TRUE,"INT-Table";#N/A,#N/A,TRUE,"STEEL";#N/A,#N/A,TRUE,"Door"}</definedName>
    <definedName name="list02_4_1" localSheetId="0" hidden="1">{#N/A,#N/A,TRUE,"Basic";#N/A,#N/A,TRUE,"EXT-TABLE";#N/A,#N/A,TRUE,"STEEL";#N/A,#N/A,TRUE,"INT-Table";#N/A,#N/A,TRUE,"STEEL";#N/A,#N/A,TRUE,"Door"}</definedName>
    <definedName name="list02_4_1" localSheetId="23" hidden="1">{#N/A,#N/A,TRUE,"Basic";#N/A,#N/A,TRUE,"EXT-TABLE";#N/A,#N/A,TRUE,"STEEL";#N/A,#N/A,TRUE,"INT-Table";#N/A,#N/A,TRUE,"STEEL";#N/A,#N/A,TRUE,"Door"}</definedName>
    <definedName name="list02_4_1" hidden="1">{#N/A,#N/A,TRUE,"Basic";#N/A,#N/A,TRUE,"EXT-TABLE";#N/A,#N/A,TRUE,"STEEL";#N/A,#N/A,TRUE,"INT-Table";#N/A,#N/A,TRUE,"STEEL";#N/A,#N/A,TRUE,"Door"}</definedName>
    <definedName name="list02_4_2" localSheetId="5" hidden="1">{#N/A,#N/A,TRUE,"Basic";#N/A,#N/A,TRUE,"EXT-TABLE";#N/A,#N/A,TRUE,"STEEL";#N/A,#N/A,TRUE,"INT-Table";#N/A,#N/A,TRUE,"STEEL";#N/A,#N/A,TRUE,"Door"}</definedName>
    <definedName name="list02_4_2" localSheetId="3" hidden="1">{#N/A,#N/A,TRUE,"Basic";#N/A,#N/A,TRUE,"EXT-TABLE";#N/A,#N/A,TRUE,"STEEL";#N/A,#N/A,TRUE,"INT-Table";#N/A,#N/A,TRUE,"STEEL";#N/A,#N/A,TRUE,"Door"}</definedName>
    <definedName name="list02_4_2" localSheetId="24" hidden="1">{#N/A,#N/A,TRUE,"Basic";#N/A,#N/A,TRUE,"EXT-TABLE";#N/A,#N/A,TRUE,"STEEL";#N/A,#N/A,TRUE,"INT-Table";#N/A,#N/A,TRUE,"STEEL";#N/A,#N/A,TRUE,"Door"}</definedName>
    <definedName name="list02_4_2" localSheetId="4" hidden="1">{#N/A,#N/A,TRUE,"Basic";#N/A,#N/A,TRUE,"EXT-TABLE";#N/A,#N/A,TRUE,"STEEL";#N/A,#N/A,TRUE,"INT-Table";#N/A,#N/A,TRUE,"STEEL";#N/A,#N/A,TRUE,"Door"}</definedName>
    <definedName name="list02_4_2" localSheetId="0" hidden="1">{#N/A,#N/A,TRUE,"Basic";#N/A,#N/A,TRUE,"EXT-TABLE";#N/A,#N/A,TRUE,"STEEL";#N/A,#N/A,TRUE,"INT-Table";#N/A,#N/A,TRUE,"STEEL";#N/A,#N/A,TRUE,"Door"}</definedName>
    <definedName name="list02_4_2" localSheetId="23" hidden="1">{#N/A,#N/A,TRUE,"Basic";#N/A,#N/A,TRUE,"EXT-TABLE";#N/A,#N/A,TRUE,"STEEL";#N/A,#N/A,TRUE,"INT-Table";#N/A,#N/A,TRUE,"STEEL";#N/A,#N/A,TRUE,"Door"}</definedName>
    <definedName name="list02_4_2" hidden="1">{#N/A,#N/A,TRUE,"Basic";#N/A,#N/A,TRUE,"EXT-TABLE";#N/A,#N/A,TRUE,"STEEL";#N/A,#N/A,TRUE,"INT-Table";#N/A,#N/A,TRUE,"STEEL";#N/A,#N/A,TRUE,"Door"}</definedName>
    <definedName name="list02_5" localSheetId="5" hidden="1">{#N/A,#N/A,TRUE,"Basic";#N/A,#N/A,TRUE,"EXT-TABLE";#N/A,#N/A,TRUE,"STEEL";#N/A,#N/A,TRUE,"INT-Table";#N/A,#N/A,TRUE,"STEEL";#N/A,#N/A,TRUE,"Door"}</definedName>
    <definedName name="list02_5" localSheetId="3" hidden="1">{#N/A,#N/A,TRUE,"Basic";#N/A,#N/A,TRUE,"EXT-TABLE";#N/A,#N/A,TRUE,"STEEL";#N/A,#N/A,TRUE,"INT-Table";#N/A,#N/A,TRUE,"STEEL";#N/A,#N/A,TRUE,"Door"}</definedName>
    <definedName name="list02_5" localSheetId="24" hidden="1">{#N/A,#N/A,TRUE,"Basic";#N/A,#N/A,TRUE,"EXT-TABLE";#N/A,#N/A,TRUE,"STEEL";#N/A,#N/A,TRUE,"INT-Table";#N/A,#N/A,TRUE,"STEEL";#N/A,#N/A,TRUE,"Door"}</definedName>
    <definedName name="list02_5" localSheetId="4" hidden="1">{#N/A,#N/A,TRUE,"Basic";#N/A,#N/A,TRUE,"EXT-TABLE";#N/A,#N/A,TRUE,"STEEL";#N/A,#N/A,TRUE,"INT-Table";#N/A,#N/A,TRUE,"STEEL";#N/A,#N/A,TRUE,"Door"}</definedName>
    <definedName name="list02_5" localSheetId="0" hidden="1">{#N/A,#N/A,TRUE,"Basic";#N/A,#N/A,TRUE,"EXT-TABLE";#N/A,#N/A,TRUE,"STEEL";#N/A,#N/A,TRUE,"INT-Table";#N/A,#N/A,TRUE,"STEEL";#N/A,#N/A,TRUE,"Door"}</definedName>
    <definedName name="list02_5" localSheetId="23" hidden="1">{#N/A,#N/A,TRUE,"Basic";#N/A,#N/A,TRUE,"EXT-TABLE";#N/A,#N/A,TRUE,"STEEL";#N/A,#N/A,TRUE,"INT-Table";#N/A,#N/A,TRUE,"STEEL";#N/A,#N/A,TRUE,"Door"}</definedName>
    <definedName name="list02_5" hidden="1">{#N/A,#N/A,TRUE,"Basic";#N/A,#N/A,TRUE,"EXT-TABLE";#N/A,#N/A,TRUE,"STEEL";#N/A,#N/A,TRUE,"INT-Table";#N/A,#N/A,TRUE,"STEEL";#N/A,#N/A,TRUE,"Door"}</definedName>
    <definedName name="list02_5_1" localSheetId="5" hidden="1">{#N/A,#N/A,TRUE,"Basic";#N/A,#N/A,TRUE,"EXT-TABLE";#N/A,#N/A,TRUE,"STEEL";#N/A,#N/A,TRUE,"INT-Table";#N/A,#N/A,TRUE,"STEEL";#N/A,#N/A,TRUE,"Door"}</definedName>
    <definedName name="list02_5_1" localSheetId="3" hidden="1">{#N/A,#N/A,TRUE,"Basic";#N/A,#N/A,TRUE,"EXT-TABLE";#N/A,#N/A,TRUE,"STEEL";#N/A,#N/A,TRUE,"INT-Table";#N/A,#N/A,TRUE,"STEEL";#N/A,#N/A,TRUE,"Door"}</definedName>
    <definedName name="list02_5_1" localSheetId="24" hidden="1">{#N/A,#N/A,TRUE,"Basic";#N/A,#N/A,TRUE,"EXT-TABLE";#N/A,#N/A,TRUE,"STEEL";#N/A,#N/A,TRUE,"INT-Table";#N/A,#N/A,TRUE,"STEEL";#N/A,#N/A,TRUE,"Door"}</definedName>
    <definedName name="list02_5_1" localSheetId="4" hidden="1">{#N/A,#N/A,TRUE,"Basic";#N/A,#N/A,TRUE,"EXT-TABLE";#N/A,#N/A,TRUE,"STEEL";#N/A,#N/A,TRUE,"INT-Table";#N/A,#N/A,TRUE,"STEEL";#N/A,#N/A,TRUE,"Door"}</definedName>
    <definedName name="list02_5_1" localSheetId="0" hidden="1">{#N/A,#N/A,TRUE,"Basic";#N/A,#N/A,TRUE,"EXT-TABLE";#N/A,#N/A,TRUE,"STEEL";#N/A,#N/A,TRUE,"INT-Table";#N/A,#N/A,TRUE,"STEEL";#N/A,#N/A,TRUE,"Door"}</definedName>
    <definedName name="list02_5_1" localSheetId="23" hidden="1">{#N/A,#N/A,TRUE,"Basic";#N/A,#N/A,TRUE,"EXT-TABLE";#N/A,#N/A,TRUE,"STEEL";#N/A,#N/A,TRUE,"INT-Table";#N/A,#N/A,TRUE,"STEEL";#N/A,#N/A,TRUE,"Door"}</definedName>
    <definedName name="list02_5_1" hidden="1">{#N/A,#N/A,TRUE,"Basic";#N/A,#N/A,TRUE,"EXT-TABLE";#N/A,#N/A,TRUE,"STEEL";#N/A,#N/A,TRUE,"INT-Table";#N/A,#N/A,TRUE,"STEEL";#N/A,#N/A,TRUE,"Door"}</definedName>
    <definedName name="list02_5_2" localSheetId="5" hidden="1">{#N/A,#N/A,TRUE,"Basic";#N/A,#N/A,TRUE,"EXT-TABLE";#N/A,#N/A,TRUE,"STEEL";#N/A,#N/A,TRUE,"INT-Table";#N/A,#N/A,TRUE,"STEEL";#N/A,#N/A,TRUE,"Door"}</definedName>
    <definedName name="list02_5_2" localSheetId="3" hidden="1">{#N/A,#N/A,TRUE,"Basic";#N/A,#N/A,TRUE,"EXT-TABLE";#N/A,#N/A,TRUE,"STEEL";#N/A,#N/A,TRUE,"INT-Table";#N/A,#N/A,TRUE,"STEEL";#N/A,#N/A,TRUE,"Door"}</definedName>
    <definedName name="list02_5_2" localSheetId="24" hidden="1">{#N/A,#N/A,TRUE,"Basic";#N/A,#N/A,TRUE,"EXT-TABLE";#N/A,#N/A,TRUE,"STEEL";#N/A,#N/A,TRUE,"INT-Table";#N/A,#N/A,TRUE,"STEEL";#N/A,#N/A,TRUE,"Door"}</definedName>
    <definedName name="list02_5_2" localSheetId="4" hidden="1">{#N/A,#N/A,TRUE,"Basic";#N/A,#N/A,TRUE,"EXT-TABLE";#N/A,#N/A,TRUE,"STEEL";#N/A,#N/A,TRUE,"INT-Table";#N/A,#N/A,TRUE,"STEEL";#N/A,#N/A,TRUE,"Door"}</definedName>
    <definedName name="list02_5_2" localSheetId="0" hidden="1">{#N/A,#N/A,TRUE,"Basic";#N/A,#N/A,TRUE,"EXT-TABLE";#N/A,#N/A,TRUE,"STEEL";#N/A,#N/A,TRUE,"INT-Table";#N/A,#N/A,TRUE,"STEEL";#N/A,#N/A,TRUE,"Door"}</definedName>
    <definedName name="list02_5_2" localSheetId="23" hidden="1">{#N/A,#N/A,TRUE,"Basic";#N/A,#N/A,TRUE,"EXT-TABLE";#N/A,#N/A,TRUE,"STEEL";#N/A,#N/A,TRUE,"INT-Table";#N/A,#N/A,TRUE,"STEEL";#N/A,#N/A,TRUE,"Door"}</definedName>
    <definedName name="list02_5_2" hidden="1">{#N/A,#N/A,TRUE,"Basic";#N/A,#N/A,TRUE,"EXT-TABLE";#N/A,#N/A,TRUE,"STEEL";#N/A,#N/A,TRUE,"INT-Table";#N/A,#N/A,TRUE,"STEEL";#N/A,#N/A,TRUE,"Door"}</definedName>
    <definedName name="lklhlkjl" localSheetId="5" hidden="1">{#N/A,#N/A,FALSE,"CCTV"}</definedName>
    <definedName name="lklhlkjl" localSheetId="3" hidden="1">{#N/A,#N/A,FALSE,"CCTV"}</definedName>
    <definedName name="lklhlkjl" localSheetId="24" hidden="1">{#N/A,#N/A,FALSE,"CCTV"}</definedName>
    <definedName name="lklhlkjl" localSheetId="4" hidden="1">{#N/A,#N/A,FALSE,"CCTV"}</definedName>
    <definedName name="lklhlkjl" localSheetId="0" hidden="1">{#N/A,#N/A,FALSE,"CCTV"}</definedName>
    <definedName name="lklhlkjl" localSheetId="23" hidden="1">{#N/A,#N/A,FALSE,"CCTV"}</definedName>
    <definedName name="lklhlkjl" hidden="1">{#N/A,#N/A,FALSE,"CCTV"}</definedName>
    <definedName name="LLLL" localSheetId="5" hidden="1">{#N/A,#N/A,FALSE,"CCTV"}</definedName>
    <definedName name="LLLL" localSheetId="3" hidden="1">{#N/A,#N/A,FALSE,"CCTV"}</definedName>
    <definedName name="LLLL" localSheetId="24" hidden="1">{#N/A,#N/A,FALSE,"CCTV"}</definedName>
    <definedName name="LLLL" localSheetId="4" hidden="1">{#N/A,#N/A,FALSE,"CCTV"}</definedName>
    <definedName name="LLLL" localSheetId="0" hidden="1">{#N/A,#N/A,FALSE,"CCTV"}</definedName>
    <definedName name="LLLL" localSheetId="23" hidden="1">{#N/A,#N/A,FALSE,"CCTV"}</definedName>
    <definedName name="LLLL" hidden="1">{#N/A,#N/A,FALSE,"CCTV"}</definedName>
    <definedName name="master" localSheetId="5" hidden="1">{#N/A,#N/A,FALSE,"CCTV"}</definedName>
    <definedName name="master" localSheetId="3" hidden="1">{#N/A,#N/A,FALSE,"CCTV"}</definedName>
    <definedName name="master" localSheetId="24" hidden="1">{#N/A,#N/A,FALSE,"CCTV"}</definedName>
    <definedName name="master" localSheetId="4" hidden="1">{#N/A,#N/A,FALSE,"CCTV"}</definedName>
    <definedName name="master" localSheetId="0" hidden="1">{#N/A,#N/A,FALSE,"CCTV"}</definedName>
    <definedName name="master" localSheetId="23" hidden="1">{#N/A,#N/A,FALSE,"CCTV"}</definedName>
    <definedName name="master" hidden="1">{#N/A,#N/A,FALSE,"CCTV"}</definedName>
    <definedName name="MCCO" localSheetId="5" hidden="1">{#N/A,#N/A,FALSE,"CCTV"}</definedName>
    <definedName name="MCCO" localSheetId="3" hidden="1">{#N/A,#N/A,FALSE,"CCTV"}</definedName>
    <definedName name="MCCO" localSheetId="24" hidden="1">{#N/A,#N/A,FALSE,"CCTV"}</definedName>
    <definedName name="MCCO" localSheetId="4" hidden="1">{#N/A,#N/A,FALSE,"CCTV"}</definedName>
    <definedName name="MCCO" localSheetId="0" hidden="1">{#N/A,#N/A,FALSE,"CCTV"}</definedName>
    <definedName name="MCCO" localSheetId="23" hidden="1">{#N/A,#N/A,FALSE,"CCTV"}</definedName>
    <definedName name="MCCO" hidden="1">{#N/A,#N/A,FALSE,"CCTV"}</definedName>
    <definedName name="MCCO10" localSheetId="5" hidden="1">{#N/A,#N/A,FALSE,"CCTV"}</definedName>
    <definedName name="MCCO10" localSheetId="3" hidden="1">{#N/A,#N/A,FALSE,"CCTV"}</definedName>
    <definedName name="MCCO10" localSheetId="24" hidden="1">{#N/A,#N/A,FALSE,"CCTV"}</definedName>
    <definedName name="MCCO10" localSheetId="4" hidden="1">{#N/A,#N/A,FALSE,"CCTV"}</definedName>
    <definedName name="MCCO10" localSheetId="0" hidden="1">{#N/A,#N/A,FALSE,"CCTV"}</definedName>
    <definedName name="MCCO10" localSheetId="23" hidden="1">{#N/A,#N/A,FALSE,"CCTV"}</definedName>
    <definedName name="MCCO10" hidden="1">{#N/A,#N/A,FALSE,"CCTV"}</definedName>
    <definedName name="MCCO11" localSheetId="5" hidden="1">{#N/A,#N/A,FALSE,"CCTV"}</definedName>
    <definedName name="MCCO11" localSheetId="3" hidden="1">{#N/A,#N/A,FALSE,"CCTV"}</definedName>
    <definedName name="MCCO11" localSheetId="24" hidden="1">{#N/A,#N/A,FALSE,"CCTV"}</definedName>
    <definedName name="MCCO11" localSheetId="4" hidden="1">{#N/A,#N/A,FALSE,"CCTV"}</definedName>
    <definedName name="MCCO11" localSheetId="0" hidden="1">{#N/A,#N/A,FALSE,"CCTV"}</definedName>
    <definedName name="MCCO11" localSheetId="23" hidden="1">{#N/A,#N/A,FALSE,"CCTV"}</definedName>
    <definedName name="MCCO11" hidden="1">{#N/A,#N/A,FALSE,"CCTV"}</definedName>
    <definedName name="MCCO12" localSheetId="5" hidden="1">{#N/A,#N/A,FALSE,"CCTV"}</definedName>
    <definedName name="MCCO12" localSheetId="3" hidden="1">{#N/A,#N/A,FALSE,"CCTV"}</definedName>
    <definedName name="MCCO12" localSheetId="24" hidden="1">{#N/A,#N/A,FALSE,"CCTV"}</definedName>
    <definedName name="MCCO12" localSheetId="4" hidden="1">{#N/A,#N/A,FALSE,"CCTV"}</definedName>
    <definedName name="MCCO12" localSheetId="0" hidden="1">{#N/A,#N/A,FALSE,"CCTV"}</definedName>
    <definedName name="MCCO12" localSheetId="23" hidden="1">{#N/A,#N/A,FALSE,"CCTV"}</definedName>
    <definedName name="MCCO12" hidden="1">{#N/A,#N/A,FALSE,"CCTV"}</definedName>
    <definedName name="MCCO13" localSheetId="5" hidden="1">{#N/A,#N/A,FALSE,"CCTV"}</definedName>
    <definedName name="MCCO13" localSheetId="3" hidden="1">{#N/A,#N/A,FALSE,"CCTV"}</definedName>
    <definedName name="MCCO13" localSheetId="24" hidden="1">{#N/A,#N/A,FALSE,"CCTV"}</definedName>
    <definedName name="MCCO13" localSheetId="4" hidden="1">{#N/A,#N/A,FALSE,"CCTV"}</definedName>
    <definedName name="MCCO13" localSheetId="0" hidden="1">{#N/A,#N/A,FALSE,"CCTV"}</definedName>
    <definedName name="MCCO13" localSheetId="23" hidden="1">{#N/A,#N/A,FALSE,"CCTV"}</definedName>
    <definedName name="MCCO13" hidden="1">{#N/A,#N/A,FALSE,"CCTV"}</definedName>
    <definedName name="MCCO3" localSheetId="5" hidden="1">{#N/A,#N/A,FALSE,"CCTV"}</definedName>
    <definedName name="MCCO3" localSheetId="3" hidden="1">{#N/A,#N/A,FALSE,"CCTV"}</definedName>
    <definedName name="MCCO3" localSheetId="24" hidden="1">{#N/A,#N/A,FALSE,"CCTV"}</definedName>
    <definedName name="MCCO3" localSheetId="4" hidden="1">{#N/A,#N/A,FALSE,"CCTV"}</definedName>
    <definedName name="MCCO3" localSheetId="0" hidden="1">{#N/A,#N/A,FALSE,"CCTV"}</definedName>
    <definedName name="MCCO3" localSheetId="23" hidden="1">{#N/A,#N/A,FALSE,"CCTV"}</definedName>
    <definedName name="MCCO3" hidden="1">{#N/A,#N/A,FALSE,"CCTV"}</definedName>
    <definedName name="MCCO4" localSheetId="5" hidden="1">{#N/A,#N/A,FALSE,"CCTV"}</definedName>
    <definedName name="MCCO4" localSheetId="3" hidden="1">{#N/A,#N/A,FALSE,"CCTV"}</definedName>
    <definedName name="MCCO4" localSheetId="24" hidden="1">{#N/A,#N/A,FALSE,"CCTV"}</definedName>
    <definedName name="MCCO4" localSheetId="4" hidden="1">{#N/A,#N/A,FALSE,"CCTV"}</definedName>
    <definedName name="MCCO4" localSheetId="0" hidden="1">{#N/A,#N/A,FALSE,"CCTV"}</definedName>
    <definedName name="MCCO4" localSheetId="23" hidden="1">{#N/A,#N/A,FALSE,"CCTV"}</definedName>
    <definedName name="MCCO4" hidden="1">{#N/A,#N/A,FALSE,"CCTV"}</definedName>
    <definedName name="MCCO5" localSheetId="5" hidden="1">{#N/A,#N/A,FALSE,"CCTV"}</definedName>
    <definedName name="MCCO5" localSheetId="3" hidden="1">{#N/A,#N/A,FALSE,"CCTV"}</definedName>
    <definedName name="MCCO5" localSheetId="24" hidden="1">{#N/A,#N/A,FALSE,"CCTV"}</definedName>
    <definedName name="MCCO5" localSheetId="4" hidden="1">{#N/A,#N/A,FALSE,"CCTV"}</definedName>
    <definedName name="MCCO5" localSheetId="0" hidden="1">{#N/A,#N/A,FALSE,"CCTV"}</definedName>
    <definedName name="MCCO5" localSheetId="23" hidden="1">{#N/A,#N/A,FALSE,"CCTV"}</definedName>
    <definedName name="MCCO5" hidden="1">{#N/A,#N/A,FALSE,"CCTV"}</definedName>
    <definedName name="MCCO6" localSheetId="5" hidden="1">{#N/A,#N/A,FALSE,"CCTV"}</definedName>
    <definedName name="MCCO6" localSheetId="3" hidden="1">{#N/A,#N/A,FALSE,"CCTV"}</definedName>
    <definedName name="MCCO6" localSheetId="24" hidden="1">{#N/A,#N/A,FALSE,"CCTV"}</definedName>
    <definedName name="MCCO6" localSheetId="4" hidden="1">{#N/A,#N/A,FALSE,"CCTV"}</definedName>
    <definedName name="MCCO6" localSheetId="0" hidden="1">{#N/A,#N/A,FALSE,"CCTV"}</definedName>
    <definedName name="MCCO6" localSheetId="23" hidden="1">{#N/A,#N/A,FALSE,"CCTV"}</definedName>
    <definedName name="MCCO6" hidden="1">{#N/A,#N/A,FALSE,"CCTV"}</definedName>
    <definedName name="MCCO7" localSheetId="5" hidden="1">{#N/A,#N/A,FALSE,"CCTV"}</definedName>
    <definedName name="MCCO7" localSheetId="3" hidden="1">{#N/A,#N/A,FALSE,"CCTV"}</definedName>
    <definedName name="MCCO7" localSheetId="24" hidden="1">{#N/A,#N/A,FALSE,"CCTV"}</definedName>
    <definedName name="MCCO7" localSheetId="4" hidden="1">{#N/A,#N/A,FALSE,"CCTV"}</definedName>
    <definedName name="MCCO7" localSheetId="0" hidden="1">{#N/A,#N/A,FALSE,"CCTV"}</definedName>
    <definedName name="MCCO7" localSheetId="23" hidden="1">{#N/A,#N/A,FALSE,"CCTV"}</definedName>
    <definedName name="MCCO7" hidden="1">{#N/A,#N/A,FALSE,"CCTV"}</definedName>
    <definedName name="MCCO8" localSheetId="5" hidden="1">{#N/A,#N/A,FALSE,"CCTV"}</definedName>
    <definedName name="MCCO8" localSheetId="3" hidden="1">{#N/A,#N/A,FALSE,"CCTV"}</definedName>
    <definedName name="MCCO8" localSheetId="24" hidden="1">{#N/A,#N/A,FALSE,"CCTV"}</definedName>
    <definedName name="MCCO8" localSheetId="4" hidden="1">{#N/A,#N/A,FALSE,"CCTV"}</definedName>
    <definedName name="MCCO8" localSheetId="0" hidden="1">{#N/A,#N/A,FALSE,"CCTV"}</definedName>
    <definedName name="MCCO8" localSheetId="23" hidden="1">{#N/A,#N/A,FALSE,"CCTV"}</definedName>
    <definedName name="MCCO8" hidden="1">{#N/A,#N/A,FALSE,"CCTV"}</definedName>
    <definedName name="MCCO9" localSheetId="5" hidden="1">{#N/A,#N/A,FALSE,"CCTV"}</definedName>
    <definedName name="MCCO9" localSheetId="3" hidden="1">{#N/A,#N/A,FALSE,"CCTV"}</definedName>
    <definedName name="MCCO9" localSheetId="24" hidden="1">{#N/A,#N/A,FALSE,"CCTV"}</definedName>
    <definedName name="MCCO9" localSheetId="4" hidden="1">{#N/A,#N/A,FALSE,"CCTV"}</definedName>
    <definedName name="MCCO9" localSheetId="0" hidden="1">{#N/A,#N/A,FALSE,"CCTV"}</definedName>
    <definedName name="MCCO9" localSheetId="23" hidden="1">{#N/A,#N/A,FALSE,"CCTV"}</definedName>
    <definedName name="MCCO9" hidden="1">{#N/A,#N/A,FALSE,"CCTV"}</definedName>
    <definedName name="MCCOÙ" localSheetId="5" hidden="1">{#N/A,#N/A,FALSE,"CCTV"}</definedName>
    <definedName name="MCCOÙ" localSheetId="3" hidden="1">{#N/A,#N/A,FALSE,"CCTV"}</definedName>
    <definedName name="MCCOÙ" localSheetId="24" hidden="1">{#N/A,#N/A,FALSE,"CCTV"}</definedName>
    <definedName name="MCCOÙ" localSheetId="4" hidden="1">{#N/A,#N/A,FALSE,"CCTV"}</definedName>
    <definedName name="MCCOÙ" localSheetId="0" hidden="1">{#N/A,#N/A,FALSE,"CCTV"}</definedName>
    <definedName name="MCCOÙ" localSheetId="23" hidden="1">{#N/A,#N/A,FALSE,"CCTV"}</definedName>
    <definedName name="MCCOÙ" hidden="1">{#N/A,#N/A,FALSE,"CCTV"}</definedName>
    <definedName name="MD1수량집계" localSheetId="6" hidden="1">#REF!</definedName>
    <definedName name="MD1수량집계" localSheetId="7" hidden="1">#REF!</definedName>
    <definedName name="MD1수량집계" localSheetId="17" hidden="1">#REF!</definedName>
    <definedName name="MD1수량집계" localSheetId="18" hidden="1">#REF!</definedName>
    <definedName name="MD1수량집계" localSheetId="19" hidden="1">#REF!</definedName>
    <definedName name="MD1수량집계" localSheetId="20" hidden="1">#REF!</definedName>
    <definedName name="MD1수량집계" localSheetId="8" hidden="1">#REF!</definedName>
    <definedName name="MD1수량집계" localSheetId="9" hidden="1">#REF!</definedName>
    <definedName name="MD1수량집계" localSheetId="10" hidden="1">#REF!</definedName>
    <definedName name="MD1수량집계" localSheetId="11" hidden="1">#REF!</definedName>
    <definedName name="MD1수량집계" localSheetId="12" hidden="1">#REF!</definedName>
    <definedName name="MD1수량집계" localSheetId="13" hidden="1">#REF!</definedName>
    <definedName name="MD1수량집계" localSheetId="14" hidden="1">#REF!</definedName>
    <definedName name="MD1수량집계" localSheetId="15" hidden="1">#REF!</definedName>
    <definedName name="MD1수량집계" localSheetId="16" hidden="1">#REF!</definedName>
    <definedName name="MD1수량집계" localSheetId="5" hidden="1">#REF!</definedName>
    <definedName name="MD1수량집계" localSheetId="3" hidden="1">#REF!</definedName>
    <definedName name="MD1수량집계" localSheetId="24" hidden="1">#REF!</definedName>
    <definedName name="MD1수량집계" localSheetId="23" hidden="1">#REF!</definedName>
    <definedName name="MD1수량집계" hidden="1">#REF!</definedName>
    <definedName name="MD총괄수량집계" localSheetId="6" hidden="1">#REF!</definedName>
    <definedName name="MD총괄수량집계" localSheetId="7" hidden="1">#REF!</definedName>
    <definedName name="MD총괄수량집계" localSheetId="17" hidden="1">#REF!</definedName>
    <definedName name="MD총괄수량집계" localSheetId="18" hidden="1">#REF!</definedName>
    <definedName name="MD총괄수량집계" localSheetId="19" hidden="1">#REF!</definedName>
    <definedName name="MD총괄수량집계" localSheetId="20" hidden="1">#REF!</definedName>
    <definedName name="MD총괄수량집계" localSheetId="8" hidden="1">#REF!</definedName>
    <definedName name="MD총괄수량집계" localSheetId="9" hidden="1">#REF!</definedName>
    <definedName name="MD총괄수량집계" localSheetId="10" hidden="1">#REF!</definedName>
    <definedName name="MD총괄수량집계" localSheetId="11" hidden="1">#REF!</definedName>
    <definedName name="MD총괄수량집계" localSheetId="12" hidden="1">#REF!</definedName>
    <definedName name="MD총괄수량집계" localSheetId="13" hidden="1">#REF!</definedName>
    <definedName name="MD총괄수량집계" localSheetId="14" hidden="1">#REF!</definedName>
    <definedName name="MD총괄수량집계" localSheetId="15" hidden="1">#REF!</definedName>
    <definedName name="MD총괄수량집계" localSheetId="16" hidden="1">#REF!</definedName>
    <definedName name="MD총괄수량집계" localSheetId="5" hidden="1">#REF!</definedName>
    <definedName name="MD총괄수량집계" localSheetId="3" hidden="1">#REF!</definedName>
    <definedName name="MD총괄수량집계" localSheetId="24" hidden="1">#REF!</definedName>
    <definedName name="MD총괄수량집계" localSheetId="23" hidden="1">#REF!</definedName>
    <definedName name="MD총괄수량집계" hidden="1">#REF!</definedName>
    <definedName name="mmm" localSheetId="5" hidden="1">{"'장비'!$A$3:$M$12"}</definedName>
    <definedName name="mmm" localSheetId="3" hidden="1">{"'장비'!$A$3:$M$12"}</definedName>
    <definedName name="mmm" localSheetId="24" hidden="1">{"'장비'!$A$3:$M$12"}</definedName>
    <definedName name="mmm" localSheetId="4" hidden="1">{"'장비'!$A$3:$M$12"}</definedName>
    <definedName name="mmm" localSheetId="0" hidden="1">{"'장비'!$A$3:$M$12"}</definedName>
    <definedName name="mmm" localSheetId="23" hidden="1">{"'장비'!$A$3:$M$12"}</definedName>
    <definedName name="mmm" hidden="1">{"'장비'!$A$3:$M$12"}</definedName>
    <definedName name="mmmmm" localSheetId="5" hidden="1">{#N/A,#N/A,FALSE,"CCTV"}</definedName>
    <definedName name="mmmmm" localSheetId="3" hidden="1">{#N/A,#N/A,FALSE,"CCTV"}</definedName>
    <definedName name="mmmmm" localSheetId="24" hidden="1">{#N/A,#N/A,FALSE,"CCTV"}</definedName>
    <definedName name="mmmmm" localSheetId="4" hidden="1">{#N/A,#N/A,FALSE,"CCTV"}</definedName>
    <definedName name="mmmmm" localSheetId="0" hidden="1">{#N/A,#N/A,FALSE,"CCTV"}</definedName>
    <definedName name="mmmmm" localSheetId="23" hidden="1">{#N/A,#N/A,FALSE,"CCTV"}</definedName>
    <definedName name="mmmmm" hidden="1">{#N/A,#N/A,FALSE,"CCTV"}</definedName>
    <definedName name="MP" localSheetId="5" hidden="1">{#N/A,#N/A,FALSE,"CCTV"}</definedName>
    <definedName name="MP" localSheetId="3" hidden="1">{#N/A,#N/A,FALSE,"CCTV"}</definedName>
    <definedName name="MP" localSheetId="24" hidden="1">{#N/A,#N/A,FALSE,"CCTV"}</definedName>
    <definedName name="MP" localSheetId="4" hidden="1">{#N/A,#N/A,FALSE,"CCTV"}</definedName>
    <definedName name="MP" localSheetId="0" hidden="1">{#N/A,#N/A,FALSE,"CCTV"}</definedName>
    <definedName name="MP" localSheetId="23" hidden="1">{#N/A,#N/A,FALSE,"CCTV"}</definedName>
    <definedName name="MP" hidden="1">{#N/A,#N/A,FALSE,"CCTV"}</definedName>
    <definedName name="n" localSheetId="6" hidden="1">#REF!</definedName>
    <definedName name="n" localSheetId="7" hidden="1">#REF!</definedName>
    <definedName name="n" localSheetId="17" hidden="1">#REF!</definedName>
    <definedName name="n" localSheetId="18" hidden="1">#REF!</definedName>
    <definedName name="n" localSheetId="19" hidden="1">#REF!</definedName>
    <definedName name="n" localSheetId="20" hidden="1">#REF!</definedName>
    <definedName name="n" localSheetId="8" hidden="1">#REF!</definedName>
    <definedName name="n" localSheetId="9" hidden="1">#REF!</definedName>
    <definedName name="n" localSheetId="10" hidden="1">#REF!</definedName>
    <definedName name="n" localSheetId="11" hidden="1">#REF!</definedName>
    <definedName name="n" localSheetId="12" hidden="1">#REF!</definedName>
    <definedName name="n" localSheetId="13" hidden="1">#REF!</definedName>
    <definedName name="n" localSheetId="14" hidden="1">#REF!</definedName>
    <definedName name="n" localSheetId="15" hidden="1">#REF!</definedName>
    <definedName name="n" localSheetId="16" hidden="1">#REF!</definedName>
    <definedName name="n" localSheetId="5" hidden="1">#REF!</definedName>
    <definedName name="n" localSheetId="3" hidden="1">#REF!</definedName>
    <definedName name="n" localSheetId="24" hidden="1">#REF!</definedName>
    <definedName name="n" localSheetId="23" hidden="1">#REF!</definedName>
    <definedName name="n" hidden="1">#REF!</definedName>
    <definedName name="newmane" localSheetId="5" hidden="1">{#N/A,#N/A,FALSE,"CCTV"}</definedName>
    <definedName name="newmane" localSheetId="3" hidden="1">{#N/A,#N/A,FALSE,"CCTV"}</definedName>
    <definedName name="newmane" localSheetId="24" hidden="1">{#N/A,#N/A,FALSE,"CCTV"}</definedName>
    <definedName name="newmane" localSheetId="4" hidden="1">{#N/A,#N/A,FALSE,"CCTV"}</definedName>
    <definedName name="newmane" localSheetId="0" hidden="1">{#N/A,#N/A,FALSE,"CCTV"}</definedName>
    <definedName name="newmane" localSheetId="23" hidden="1">{#N/A,#N/A,FALSE,"CCTV"}</definedName>
    <definedName name="newmane" hidden="1">{#N/A,#N/A,FALSE,"CCTV"}</definedName>
    <definedName name="NEWNAME" localSheetId="5" hidden="1">{#N/A,#N/A,FALSE,"CCTV"}</definedName>
    <definedName name="NEWNAME" localSheetId="3" hidden="1">{#N/A,#N/A,FALSE,"CCTV"}</definedName>
    <definedName name="NEWNAME" localSheetId="24" hidden="1">{#N/A,#N/A,FALSE,"CCTV"}</definedName>
    <definedName name="NEWNAME" localSheetId="4" hidden="1">{#N/A,#N/A,FALSE,"CCTV"}</definedName>
    <definedName name="NEWNAME" localSheetId="0" hidden="1">{#N/A,#N/A,FALSE,"CCTV"}</definedName>
    <definedName name="NEWNAME" localSheetId="23" hidden="1">{#N/A,#N/A,FALSE,"CCTV"}</definedName>
    <definedName name="NEWNAME" hidden="1">{#N/A,#N/A,FALSE,"CCTV"}</definedName>
    <definedName name="NFG" localSheetId="5" hidden="1">{#N/A,#N/A,FALSE,"배수2"}</definedName>
    <definedName name="NFG" localSheetId="3" hidden="1">{#N/A,#N/A,FALSE,"배수2"}</definedName>
    <definedName name="NFG" localSheetId="24" hidden="1">{#N/A,#N/A,FALSE,"배수2"}</definedName>
    <definedName name="NFG" localSheetId="4" hidden="1">{#N/A,#N/A,FALSE,"배수2"}</definedName>
    <definedName name="NFG" localSheetId="0" hidden="1">{#N/A,#N/A,FALSE,"배수2"}</definedName>
    <definedName name="NFG" localSheetId="23" hidden="1">{#N/A,#N/A,FALSE,"배수2"}</definedName>
    <definedName name="NFG" hidden="1">{#N/A,#N/A,FALSE,"배수2"}</definedName>
    <definedName name="NFYJD" localSheetId="5" hidden="1">{#N/A,#N/A,FALSE,"토공2"}</definedName>
    <definedName name="NFYJD" localSheetId="3" hidden="1">{#N/A,#N/A,FALSE,"토공2"}</definedName>
    <definedName name="NFYJD" localSheetId="24" hidden="1">{#N/A,#N/A,FALSE,"토공2"}</definedName>
    <definedName name="NFYJD" localSheetId="4" hidden="1">{#N/A,#N/A,FALSE,"토공2"}</definedName>
    <definedName name="NFYJD" localSheetId="0" hidden="1">{#N/A,#N/A,FALSE,"토공2"}</definedName>
    <definedName name="NFYJD" localSheetId="23" hidden="1">{#N/A,#N/A,FALSE,"토공2"}</definedName>
    <definedName name="NFYJD" hidden="1">{#N/A,#N/A,FALSE,"토공2"}</definedName>
    <definedName name="NGE" localSheetId="5" hidden="1">{#N/A,#N/A,FALSE,"혼합골재"}</definedName>
    <definedName name="NGE" localSheetId="3" hidden="1">{#N/A,#N/A,FALSE,"혼합골재"}</definedName>
    <definedName name="NGE" localSheetId="24" hidden="1">{#N/A,#N/A,FALSE,"혼합골재"}</definedName>
    <definedName name="NGE" localSheetId="4" hidden="1">{#N/A,#N/A,FALSE,"혼합골재"}</definedName>
    <definedName name="NGE" localSheetId="0" hidden="1">{#N/A,#N/A,FALSE,"혼합골재"}</definedName>
    <definedName name="NGE" localSheetId="23" hidden="1">{#N/A,#N/A,FALSE,"혼합골재"}</definedName>
    <definedName name="NGE" hidden="1">{#N/A,#N/A,FALSE,"혼합골재"}</definedName>
    <definedName name="NGFDFNS" localSheetId="5" hidden="1">{#N/A,#N/A,FALSE,"부대1"}</definedName>
    <definedName name="NGFDFNS" localSheetId="3" hidden="1">{#N/A,#N/A,FALSE,"부대1"}</definedName>
    <definedName name="NGFDFNS" localSheetId="24" hidden="1">{#N/A,#N/A,FALSE,"부대1"}</definedName>
    <definedName name="NGFDFNS" localSheetId="4" hidden="1">{#N/A,#N/A,FALSE,"부대1"}</definedName>
    <definedName name="NGFDFNS" localSheetId="0" hidden="1">{#N/A,#N/A,FALSE,"부대1"}</definedName>
    <definedName name="NGFDFNS" localSheetId="23" hidden="1">{#N/A,#N/A,FALSE,"부대1"}</definedName>
    <definedName name="NGFDFNS" hidden="1">{#N/A,#N/A,FALSE,"부대1"}</definedName>
    <definedName name="nkknk" localSheetId="5" hidden="1">{#N/A,#N/A,FALSE,"CCTV"}</definedName>
    <definedName name="nkknk" localSheetId="3" hidden="1">{#N/A,#N/A,FALSE,"CCTV"}</definedName>
    <definedName name="nkknk" localSheetId="24" hidden="1">{#N/A,#N/A,FALSE,"CCTV"}</definedName>
    <definedName name="nkknk" localSheetId="4" hidden="1">{#N/A,#N/A,FALSE,"CCTV"}</definedName>
    <definedName name="nkknk" localSheetId="0" hidden="1">{#N/A,#N/A,FALSE,"CCTV"}</definedName>
    <definedName name="nkknk" localSheetId="23" hidden="1">{#N/A,#N/A,FALSE,"CCTV"}</definedName>
    <definedName name="nkknk" hidden="1">{#N/A,#N/A,FALSE,"CCTV"}</definedName>
    <definedName name="NRNCG" localSheetId="5" hidden="1">{#N/A,#N/A,FALSE,"2~8번"}</definedName>
    <definedName name="NRNCG" localSheetId="3" hidden="1">{#N/A,#N/A,FALSE,"2~8번"}</definedName>
    <definedName name="NRNCG" localSheetId="24" hidden="1">{#N/A,#N/A,FALSE,"2~8번"}</definedName>
    <definedName name="NRNCG" localSheetId="4" hidden="1">{#N/A,#N/A,FALSE,"2~8번"}</definedName>
    <definedName name="NRNCG" localSheetId="0" hidden="1">{#N/A,#N/A,FALSE,"2~8번"}</definedName>
    <definedName name="NRNCG" localSheetId="23" hidden="1">{#N/A,#N/A,FALSE,"2~8번"}</definedName>
    <definedName name="NRNCG" hidden="1">{#N/A,#N/A,FALSE,"2~8번"}</definedName>
    <definedName name="NTRD" localSheetId="5" hidden="1">{#N/A,#N/A,FALSE,"배수1"}</definedName>
    <definedName name="NTRD" localSheetId="3" hidden="1">{#N/A,#N/A,FALSE,"배수1"}</definedName>
    <definedName name="NTRD" localSheetId="24" hidden="1">{#N/A,#N/A,FALSE,"배수1"}</definedName>
    <definedName name="NTRD" localSheetId="4" hidden="1">{#N/A,#N/A,FALSE,"배수1"}</definedName>
    <definedName name="NTRD" localSheetId="0" hidden="1">{#N/A,#N/A,FALSE,"배수1"}</definedName>
    <definedName name="NTRD" localSheetId="23" hidden="1">{#N/A,#N/A,FALSE,"배수1"}</definedName>
    <definedName name="NTRD" hidden="1">{#N/A,#N/A,FALSE,"배수1"}</definedName>
    <definedName name="NUF" localSheetId="5" hidden="1">{#N/A,#N/A,FALSE,"운반시간"}</definedName>
    <definedName name="NUF" localSheetId="3" hidden="1">{#N/A,#N/A,FALSE,"운반시간"}</definedName>
    <definedName name="NUF" localSheetId="24" hidden="1">{#N/A,#N/A,FALSE,"운반시간"}</definedName>
    <definedName name="NUF" localSheetId="4" hidden="1">{#N/A,#N/A,FALSE,"운반시간"}</definedName>
    <definedName name="NUF" localSheetId="0" hidden="1">{#N/A,#N/A,FALSE,"운반시간"}</definedName>
    <definedName name="NUF" localSheetId="23" hidden="1">{#N/A,#N/A,FALSE,"운반시간"}</definedName>
    <definedName name="NUF" hidden="1">{#N/A,#N/A,FALSE,"운반시간"}</definedName>
    <definedName name="NYDDFG" localSheetId="5" hidden="1">{#N/A,#N/A,FALSE,"조골재"}</definedName>
    <definedName name="NYDDFG" localSheetId="3" hidden="1">{#N/A,#N/A,FALSE,"조골재"}</definedName>
    <definedName name="NYDDFG" localSheetId="24" hidden="1">{#N/A,#N/A,FALSE,"조골재"}</definedName>
    <definedName name="NYDDFG" localSheetId="4" hidden="1">{#N/A,#N/A,FALSE,"조골재"}</definedName>
    <definedName name="NYDDFG" localSheetId="0" hidden="1">{#N/A,#N/A,FALSE,"조골재"}</definedName>
    <definedName name="NYDDFG" localSheetId="23" hidden="1">{#N/A,#N/A,FALSE,"조골재"}</definedName>
    <definedName name="NYDDFG" hidden="1">{#N/A,#N/A,FALSE,"조골재"}</definedName>
    <definedName name="NYDTDS" localSheetId="5" hidden="1">{#N/A,#N/A,FALSE,"구조2"}</definedName>
    <definedName name="NYDTDS" localSheetId="3" hidden="1">{#N/A,#N/A,FALSE,"구조2"}</definedName>
    <definedName name="NYDTDS" localSheetId="24" hidden="1">{#N/A,#N/A,FALSE,"구조2"}</definedName>
    <definedName name="NYDTDS" localSheetId="4" hidden="1">{#N/A,#N/A,FALSE,"구조2"}</definedName>
    <definedName name="NYDTDS" localSheetId="0" hidden="1">{#N/A,#N/A,FALSE,"구조2"}</definedName>
    <definedName name="NYDTDS" localSheetId="23" hidden="1">{#N/A,#N/A,FALSE,"구조2"}</definedName>
    <definedName name="NYDTDS" hidden="1">{#N/A,#N/A,FALSE,"구조2"}</definedName>
    <definedName name="NYFD" localSheetId="5" hidden="1">{#N/A,#N/A,FALSE,"골재소요량";#N/A,#N/A,FALSE,"골재소요량"}</definedName>
    <definedName name="NYFD" localSheetId="3" hidden="1">{#N/A,#N/A,FALSE,"골재소요량";#N/A,#N/A,FALSE,"골재소요량"}</definedName>
    <definedName name="NYFD" localSheetId="24" hidden="1">{#N/A,#N/A,FALSE,"골재소요량";#N/A,#N/A,FALSE,"골재소요량"}</definedName>
    <definedName name="NYFD" localSheetId="4" hidden="1">{#N/A,#N/A,FALSE,"골재소요량";#N/A,#N/A,FALSE,"골재소요량"}</definedName>
    <definedName name="NYFD" localSheetId="0" hidden="1">{#N/A,#N/A,FALSE,"골재소요량";#N/A,#N/A,FALSE,"골재소요량"}</definedName>
    <definedName name="NYFD" localSheetId="23" hidden="1">{#N/A,#N/A,FALSE,"골재소요량";#N/A,#N/A,FALSE,"골재소요량"}</definedName>
    <definedName name="NYFD" hidden="1">{#N/A,#N/A,FALSE,"골재소요량";#N/A,#N/A,FALSE,"골재소요량"}</definedName>
    <definedName name="NYTDY" localSheetId="5" hidden="1">{#N/A,#N/A,FALSE,"단가표지"}</definedName>
    <definedName name="NYTDY" localSheetId="3" hidden="1">{#N/A,#N/A,FALSE,"단가표지"}</definedName>
    <definedName name="NYTDY" localSheetId="24" hidden="1">{#N/A,#N/A,FALSE,"단가표지"}</definedName>
    <definedName name="NYTDY" localSheetId="4" hidden="1">{#N/A,#N/A,FALSE,"단가표지"}</definedName>
    <definedName name="NYTDY" localSheetId="0" hidden="1">{#N/A,#N/A,FALSE,"단가표지"}</definedName>
    <definedName name="NYTDY" localSheetId="23" hidden="1">{#N/A,#N/A,FALSE,"단가표지"}</definedName>
    <definedName name="NYTDY" hidden="1">{#N/A,#N/A,FALSE,"단가표지"}</definedName>
    <definedName name="NYTND" localSheetId="5" hidden="1">{#N/A,#N/A,FALSE,"구조1"}</definedName>
    <definedName name="NYTND" localSheetId="3" hidden="1">{#N/A,#N/A,FALSE,"구조1"}</definedName>
    <definedName name="NYTND" localSheetId="24" hidden="1">{#N/A,#N/A,FALSE,"구조1"}</definedName>
    <definedName name="NYTND" localSheetId="4" hidden="1">{#N/A,#N/A,FALSE,"구조1"}</definedName>
    <definedName name="NYTND" localSheetId="0" hidden="1">{#N/A,#N/A,FALSE,"구조1"}</definedName>
    <definedName name="NYTND" localSheetId="23" hidden="1">{#N/A,#N/A,FALSE,"구조1"}</definedName>
    <definedName name="NYTND" hidden="1">{#N/A,#N/A,FALSE,"구조1"}</definedName>
    <definedName name="ODH" localSheetId="6" hidden="1">#REF!</definedName>
    <definedName name="ODH" localSheetId="7" hidden="1">#REF!</definedName>
    <definedName name="ODH" localSheetId="17" hidden="1">#REF!</definedName>
    <definedName name="ODH" localSheetId="18" hidden="1">#REF!</definedName>
    <definedName name="ODH" localSheetId="19" hidden="1">#REF!</definedName>
    <definedName name="ODH" localSheetId="20" hidden="1">#REF!</definedName>
    <definedName name="ODH" localSheetId="8" hidden="1">#REF!</definedName>
    <definedName name="ODH" localSheetId="9" hidden="1">#REF!</definedName>
    <definedName name="ODH" localSheetId="10" hidden="1">#REF!</definedName>
    <definedName name="ODH" localSheetId="11" hidden="1">#REF!</definedName>
    <definedName name="ODH" localSheetId="12" hidden="1">#REF!</definedName>
    <definedName name="ODH" localSheetId="13" hidden="1">#REF!</definedName>
    <definedName name="ODH" localSheetId="14" hidden="1">#REF!</definedName>
    <definedName name="ODH" localSheetId="15" hidden="1">#REF!</definedName>
    <definedName name="ODH" localSheetId="16" hidden="1">#REF!</definedName>
    <definedName name="ODH" localSheetId="5" hidden="1">#REF!</definedName>
    <definedName name="ODH" localSheetId="3" hidden="1">#REF!</definedName>
    <definedName name="ODH" localSheetId="24" hidden="1">#REF!</definedName>
    <definedName name="ODH" localSheetId="23" hidden="1">#REF!</definedName>
    <definedName name="ODH" hidden="1">#REF!</definedName>
    <definedName name="oililui" localSheetId="5" hidden="1">{#N/A,#N/A,FALSE,"CCTV"}</definedName>
    <definedName name="oililui" localSheetId="3" hidden="1">{#N/A,#N/A,FALSE,"CCTV"}</definedName>
    <definedName name="oililui" localSheetId="24" hidden="1">{#N/A,#N/A,FALSE,"CCTV"}</definedName>
    <definedName name="oililui" localSheetId="4" hidden="1">{#N/A,#N/A,FALSE,"CCTV"}</definedName>
    <definedName name="oililui" localSheetId="0" hidden="1">{#N/A,#N/A,FALSE,"CCTV"}</definedName>
    <definedName name="oililui" localSheetId="23" hidden="1">{#N/A,#N/A,FALSE,"CCTV"}</definedName>
    <definedName name="oililui" hidden="1">{#N/A,#N/A,FALSE,"CCTV"}</definedName>
    <definedName name="OrderTable" localSheetId="6" hidden="1">#REF!</definedName>
    <definedName name="OrderTable" localSheetId="7" hidden="1">#REF!</definedName>
    <definedName name="OrderTable" localSheetId="17" hidden="1">#REF!</definedName>
    <definedName name="OrderTable" localSheetId="18" hidden="1">#REF!</definedName>
    <definedName name="OrderTable" localSheetId="19" hidden="1">#REF!</definedName>
    <definedName name="OrderTable" localSheetId="20" hidden="1">#REF!</definedName>
    <definedName name="OrderTable" localSheetId="8" hidden="1">#REF!</definedName>
    <definedName name="OrderTable" localSheetId="9" hidden="1">#REF!</definedName>
    <definedName name="OrderTable" localSheetId="10" hidden="1">#REF!</definedName>
    <definedName name="OrderTable" localSheetId="11" hidden="1">#REF!</definedName>
    <definedName name="OrderTable" localSheetId="12" hidden="1">#REF!</definedName>
    <definedName name="OrderTable" localSheetId="13" hidden="1">#REF!</definedName>
    <definedName name="OrderTable" localSheetId="14" hidden="1">#REF!</definedName>
    <definedName name="OrderTable" localSheetId="15" hidden="1">#REF!</definedName>
    <definedName name="OrderTable" localSheetId="16" hidden="1">#REF!</definedName>
    <definedName name="OrderTable" localSheetId="5" hidden="1">#REF!</definedName>
    <definedName name="OrderTable" localSheetId="3" hidden="1">#REF!</definedName>
    <definedName name="OrderTable" localSheetId="24" hidden="1">#REF!</definedName>
    <definedName name="OrderTable" localSheetId="23" hidden="1">#REF!</definedName>
    <definedName name="OrderTable" hidden="1">#REF!</definedName>
    <definedName name="os" localSheetId="5" hidden="1">{#N/A,#N/A,FALSE,"TABLE"}</definedName>
    <definedName name="os" localSheetId="3" hidden="1">{#N/A,#N/A,FALSE,"TABLE"}</definedName>
    <definedName name="os" localSheetId="24" hidden="1">{#N/A,#N/A,FALSE,"TABLE"}</definedName>
    <definedName name="os" localSheetId="4" hidden="1">{#N/A,#N/A,FALSE,"TABLE"}</definedName>
    <definedName name="os" localSheetId="0" hidden="1">{#N/A,#N/A,FALSE,"TABLE"}</definedName>
    <definedName name="os" localSheetId="23" hidden="1">{#N/A,#N/A,FALSE,"TABLE"}</definedName>
    <definedName name="os" hidden="1">{#N/A,#N/A,FALSE,"TABLE"}</definedName>
    <definedName name="OSBL" localSheetId="5" hidden="1">{#N/A,#N/A,FALSE,"CCTV"}</definedName>
    <definedName name="OSBL" localSheetId="3" hidden="1">{#N/A,#N/A,FALSE,"CCTV"}</definedName>
    <definedName name="OSBL" localSheetId="24" hidden="1">{#N/A,#N/A,FALSE,"CCTV"}</definedName>
    <definedName name="OSBL" localSheetId="4" hidden="1">{#N/A,#N/A,FALSE,"CCTV"}</definedName>
    <definedName name="OSBL" localSheetId="0" hidden="1">{#N/A,#N/A,FALSE,"CCTV"}</definedName>
    <definedName name="OSBL" localSheetId="23" hidden="1">{#N/A,#N/A,FALSE,"CCTV"}</definedName>
    <definedName name="OSBL" hidden="1">{#N/A,#N/A,FALSE,"CCTV"}</definedName>
    <definedName name="Panel" localSheetId="5" hidden="1">{#N/A,#N/A,TRUE,"Basic";#N/A,#N/A,TRUE,"EXT-TABLE";#N/A,#N/A,TRUE,"STEEL";#N/A,#N/A,TRUE,"INT-Table";#N/A,#N/A,TRUE,"STEEL";#N/A,#N/A,TRUE,"Door"}</definedName>
    <definedName name="Panel" localSheetId="3" hidden="1">{#N/A,#N/A,TRUE,"Basic";#N/A,#N/A,TRUE,"EXT-TABLE";#N/A,#N/A,TRUE,"STEEL";#N/A,#N/A,TRUE,"INT-Table";#N/A,#N/A,TRUE,"STEEL";#N/A,#N/A,TRUE,"Door"}</definedName>
    <definedName name="Panel" localSheetId="24" hidden="1">{#N/A,#N/A,TRUE,"Basic";#N/A,#N/A,TRUE,"EXT-TABLE";#N/A,#N/A,TRUE,"STEEL";#N/A,#N/A,TRUE,"INT-Table";#N/A,#N/A,TRUE,"STEEL";#N/A,#N/A,TRUE,"Door"}</definedName>
    <definedName name="Panel" localSheetId="4" hidden="1">{#N/A,#N/A,TRUE,"Basic";#N/A,#N/A,TRUE,"EXT-TABLE";#N/A,#N/A,TRUE,"STEEL";#N/A,#N/A,TRUE,"INT-Table";#N/A,#N/A,TRUE,"STEEL";#N/A,#N/A,TRUE,"Door"}</definedName>
    <definedName name="Panel" localSheetId="0" hidden="1">{#N/A,#N/A,TRUE,"Basic";#N/A,#N/A,TRUE,"EXT-TABLE";#N/A,#N/A,TRUE,"STEEL";#N/A,#N/A,TRUE,"INT-Table";#N/A,#N/A,TRUE,"STEEL";#N/A,#N/A,TRUE,"Door"}</definedName>
    <definedName name="Panel" localSheetId="23" hidden="1">{#N/A,#N/A,TRUE,"Basic";#N/A,#N/A,TRUE,"EXT-TABLE";#N/A,#N/A,TRUE,"STEEL";#N/A,#N/A,TRUE,"INT-Table";#N/A,#N/A,TRUE,"STEEL";#N/A,#N/A,TRUE,"Door"}</definedName>
    <definedName name="Panel" hidden="1">{#N/A,#N/A,TRUE,"Basic";#N/A,#N/A,TRUE,"EXT-TABLE";#N/A,#N/A,TRUE,"STEEL";#N/A,#N/A,TRUE,"INT-Table";#N/A,#N/A,TRUE,"STEEL";#N/A,#N/A,TRUE,"Door"}</definedName>
    <definedName name="Panel_1" localSheetId="5" hidden="1">{#N/A,#N/A,TRUE,"Basic";#N/A,#N/A,TRUE,"EXT-TABLE";#N/A,#N/A,TRUE,"STEEL";#N/A,#N/A,TRUE,"INT-Table";#N/A,#N/A,TRUE,"STEEL";#N/A,#N/A,TRUE,"Door"}</definedName>
    <definedName name="Panel_1" localSheetId="3" hidden="1">{#N/A,#N/A,TRUE,"Basic";#N/A,#N/A,TRUE,"EXT-TABLE";#N/A,#N/A,TRUE,"STEEL";#N/A,#N/A,TRUE,"INT-Table";#N/A,#N/A,TRUE,"STEEL";#N/A,#N/A,TRUE,"Door"}</definedName>
    <definedName name="Panel_1" localSheetId="24" hidden="1">{#N/A,#N/A,TRUE,"Basic";#N/A,#N/A,TRUE,"EXT-TABLE";#N/A,#N/A,TRUE,"STEEL";#N/A,#N/A,TRUE,"INT-Table";#N/A,#N/A,TRUE,"STEEL";#N/A,#N/A,TRUE,"Door"}</definedName>
    <definedName name="Panel_1" localSheetId="4" hidden="1">{#N/A,#N/A,TRUE,"Basic";#N/A,#N/A,TRUE,"EXT-TABLE";#N/A,#N/A,TRUE,"STEEL";#N/A,#N/A,TRUE,"INT-Table";#N/A,#N/A,TRUE,"STEEL";#N/A,#N/A,TRUE,"Door"}</definedName>
    <definedName name="Panel_1" localSheetId="0" hidden="1">{#N/A,#N/A,TRUE,"Basic";#N/A,#N/A,TRUE,"EXT-TABLE";#N/A,#N/A,TRUE,"STEEL";#N/A,#N/A,TRUE,"INT-Table";#N/A,#N/A,TRUE,"STEEL";#N/A,#N/A,TRUE,"Door"}</definedName>
    <definedName name="Panel_1" localSheetId="23" hidden="1">{#N/A,#N/A,TRUE,"Basic";#N/A,#N/A,TRUE,"EXT-TABLE";#N/A,#N/A,TRUE,"STEEL";#N/A,#N/A,TRUE,"INT-Table";#N/A,#N/A,TRUE,"STEEL";#N/A,#N/A,TRUE,"Door"}</definedName>
    <definedName name="Panel_1" hidden="1">{#N/A,#N/A,TRUE,"Basic";#N/A,#N/A,TRUE,"EXT-TABLE";#N/A,#N/A,TRUE,"STEEL";#N/A,#N/A,TRUE,"INT-Table";#N/A,#N/A,TRUE,"STEEL";#N/A,#N/A,TRUE,"Door"}</definedName>
    <definedName name="Panel_1_1" localSheetId="5" hidden="1">{#N/A,#N/A,TRUE,"Basic";#N/A,#N/A,TRUE,"EXT-TABLE";#N/A,#N/A,TRUE,"STEEL";#N/A,#N/A,TRUE,"INT-Table";#N/A,#N/A,TRUE,"STEEL";#N/A,#N/A,TRUE,"Door"}</definedName>
    <definedName name="Panel_1_1" localSheetId="3" hidden="1">{#N/A,#N/A,TRUE,"Basic";#N/A,#N/A,TRUE,"EXT-TABLE";#N/A,#N/A,TRUE,"STEEL";#N/A,#N/A,TRUE,"INT-Table";#N/A,#N/A,TRUE,"STEEL";#N/A,#N/A,TRUE,"Door"}</definedName>
    <definedName name="Panel_1_1" localSheetId="24" hidden="1">{#N/A,#N/A,TRUE,"Basic";#N/A,#N/A,TRUE,"EXT-TABLE";#N/A,#N/A,TRUE,"STEEL";#N/A,#N/A,TRUE,"INT-Table";#N/A,#N/A,TRUE,"STEEL";#N/A,#N/A,TRUE,"Door"}</definedName>
    <definedName name="Panel_1_1" localSheetId="4" hidden="1">{#N/A,#N/A,TRUE,"Basic";#N/A,#N/A,TRUE,"EXT-TABLE";#N/A,#N/A,TRUE,"STEEL";#N/A,#N/A,TRUE,"INT-Table";#N/A,#N/A,TRUE,"STEEL";#N/A,#N/A,TRUE,"Door"}</definedName>
    <definedName name="Panel_1_1" localSheetId="0" hidden="1">{#N/A,#N/A,TRUE,"Basic";#N/A,#N/A,TRUE,"EXT-TABLE";#N/A,#N/A,TRUE,"STEEL";#N/A,#N/A,TRUE,"INT-Table";#N/A,#N/A,TRUE,"STEEL";#N/A,#N/A,TRUE,"Door"}</definedName>
    <definedName name="Panel_1_1" localSheetId="23" hidden="1">{#N/A,#N/A,TRUE,"Basic";#N/A,#N/A,TRUE,"EXT-TABLE";#N/A,#N/A,TRUE,"STEEL";#N/A,#N/A,TRUE,"INT-Table";#N/A,#N/A,TRUE,"STEEL";#N/A,#N/A,TRUE,"Door"}</definedName>
    <definedName name="Panel_1_1" hidden="1">{#N/A,#N/A,TRUE,"Basic";#N/A,#N/A,TRUE,"EXT-TABLE";#N/A,#N/A,TRUE,"STEEL";#N/A,#N/A,TRUE,"INT-Table";#N/A,#N/A,TRUE,"STEEL";#N/A,#N/A,TRUE,"Door"}</definedName>
    <definedName name="Panel_1_2" localSheetId="5" hidden="1">{#N/A,#N/A,TRUE,"Basic";#N/A,#N/A,TRUE,"EXT-TABLE";#N/A,#N/A,TRUE,"STEEL";#N/A,#N/A,TRUE,"INT-Table";#N/A,#N/A,TRUE,"STEEL";#N/A,#N/A,TRUE,"Door"}</definedName>
    <definedName name="Panel_1_2" localSheetId="3" hidden="1">{#N/A,#N/A,TRUE,"Basic";#N/A,#N/A,TRUE,"EXT-TABLE";#N/A,#N/A,TRUE,"STEEL";#N/A,#N/A,TRUE,"INT-Table";#N/A,#N/A,TRUE,"STEEL";#N/A,#N/A,TRUE,"Door"}</definedName>
    <definedName name="Panel_1_2" localSheetId="24" hidden="1">{#N/A,#N/A,TRUE,"Basic";#N/A,#N/A,TRUE,"EXT-TABLE";#N/A,#N/A,TRUE,"STEEL";#N/A,#N/A,TRUE,"INT-Table";#N/A,#N/A,TRUE,"STEEL";#N/A,#N/A,TRUE,"Door"}</definedName>
    <definedName name="Panel_1_2" localSheetId="4" hidden="1">{#N/A,#N/A,TRUE,"Basic";#N/A,#N/A,TRUE,"EXT-TABLE";#N/A,#N/A,TRUE,"STEEL";#N/A,#N/A,TRUE,"INT-Table";#N/A,#N/A,TRUE,"STEEL";#N/A,#N/A,TRUE,"Door"}</definedName>
    <definedName name="Panel_1_2" localSheetId="0" hidden="1">{#N/A,#N/A,TRUE,"Basic";#N/A,#N/A,TRUE,"EXT-TABLE";#N/A,#N/A,TRUE,"STEEL";#N/A,#N/A,TRUE,"INT-Table";#N/A,#N/A,TRUE,"STEEL";#N/A,#N/A,TRUE,"Door"}</definedName>
    <definedName name="Panel_1_2" localSheetId="23" hidden="1">{#N/A,#N/A,TRUE,"Basic";#N/A,#N/A,TRUE,"EXT-TABLE";#N/A,#N/A,TRUE,"STEEL";#N/A,#N/A,TRUE,"INT-Table";#N/A,#N/A,TRUE,"STEEL";#N/A,#N/A,TRUE,"Door"}</definedName>
    <definedName name="Panel_1_2" hidden="1">{#N/A,#N/A,TRUE,"Basic";#N/A,#N/A,TRUE,"EXT-TABLE";#N/A,#N/A,TRUE,"STEEL";#N/A,#N/A,TRUE,"INT-Table";#N/A,#N/A,TRUE,"STEEL";#N/A,#N/A,TRUE,"Door"}</definedName>
    <definedName name="Panel_2" localSheetId="5" hidden="1">{#N/A,#N/A,TRUE,"Basic";#N/A,#N/A,TRUE,"EXT-TABLE";#N/A,#N/A,TRUE,"STEEL";#N/A,#N/A,TRUE,"INT-Table";#N/A,#N/A,TRUE,"STEEL";#N/A,#N/A,TRUE,"Door"}</definedName>
    <definedName name="Panel_2" localSheetId="3" hidden="1">{#N/A,#N/A,TRUE,"Basic";#N/A,#N/A,TRUE,"EXT-TABLE";#N/A,#N/A,TRUE,"STEEL";#N/A,#N/A,TRUE,"INT-Table";#N/A,#N/A,TRUE,"STEEL";#N/A,#N/A,TRUE,"Door"}</definedName>
    <definedName name="Panel_2" localSheetId="24" hidden="1">{#N/A,#N/A,TRUE,"Basic";#N/A,#N/A,TRUE,"EXT-TABLE";#N/A,#N/A,TRUE,"STEEL";#N/A,#N/A,TRUE,"INT-Table";#N/A,#N/A,TRUE,"STEEL";#N/A,#N/A,TRUE,"Door"}</definedName>
    <definedName name="Panel_2" localSheetId="4" hidden="1">{#N/A,#N/A,TRUE,"Basic";#N/A,#N/A,TRUE,"EXT-TABLE";#N/A,#N/A,TRUE,"STEEL";#N/A,#N/A,TRUE,"INT-Table";#N/A,#N/A,TRUE,"STEEL";#N/A,#N/A,TRUE,"Door"}</definedName>
    <definedName name="Panel_2" localSheetId="0" hidden="1">{#N/A,#N/A,TRUE,"Basic";#N/A,#N/A,TRUE,"EXT-TABLE";#N/A,#N/A,TRUE,"STEEL";#N/A,#N/A,TRUE,"INT-Table";#N/A,#N/A,TRUE,"STEEL";#N/A,#N/A,TRUE,"Door"}</definedName>
    <definedName name="Panel_2" localSheetId="23" hidden="1">{#N/A,#N/A,TRUE,"Basic";#N/A,#N/A,TRUE,"EXT-TABLE";#N/A,#N/A,TRUE,"STEEL";#N/A,#N/A,TRUE,"INT-Table";#N/A,#N/A,TRUE,"STEEL";#N/A,#N/A,TRUE,"Door"}</definedName>
    <definedName name="Panel_2" hidden="1">{#N/A,#N/A,TRUE,"Basic";#N/A,#N/A,TRUE,"EXT-TABLE";#N/A,#N/A,TRUE,"STEEL";#N/A,#N/A,TRUE,"INT-Table";#N/A,#N/A,TRUE,"STEEL";#N/A,#N/A,TRUE,"Door"}</definedName>
    <definedName name="Panel_2_1" localSheetId="5" hidden="1">{#N/A,#N/A,TRUE,"Basic";#N/A,#N/A,TRUE,"EXT-TABLE";#N/A,#N/A,TRUE,"STEEL";#N/A,#N/A,TRUE,"INT-Table";#N/A,#N/A,TRUE,"STEEL";#N/A,#N/A,TRUE,"Door"}</definedName>
    <definedName name="Panel_2_1" localSheetId="3" hidden="1">{#N/A,#N/A,TRUE,"Basic";#N/A,#N/A,TRUE,"EXT-TABLE";#N/A,#N/A,TRUE,"STEEL";#N/A,#N/A,TRUE,"INT-Table";#N/A,#N/A,TRUE,"STEEL";#N/A,#N/A,TRUE,"Door"}</definedName>
    <definedName name="Panel_2_1" localSheetId="24" hidden="1">{#N/A,#N/A,TRUE,"Basic";#N/A,#N/A,TRUE,"EXT-TABLE";#N/A,#N/A,TRUE,"STEEL";#N/A,#N/A,TRUE,"INT-Table";#N/A,#N/A,TRUE,"STEEL";#N/A,#N/A,TRUE,"Door"}</definedName>
    <definedName name="Panel_2_1" localSheetId="4" hidden="1">{#N/A,#N/A,TRUE,"Basic";#N/A,#N/A,TRUE,"EXT-TABLE";#N/A,#N/A,TRUE,"STEEL";#N/A,#N/A,TRUE,"INT-Table";#N/A,#N/A,TRUE,"STEEL";#N/A,#N/A,TRUE,"Door"}</definedName>
    <definedName name="Panel_2_1" localSheetId="0" hidden="1">{#N/A,#N/A,TRUE,"Basic";#N/A,#N/A,TRUE,"EXT-TABLE";#N/A,#N/A,TRUE,"STEEL";#N/A,#N/A,TRUE,"INT-Table";#N/A,#N/A,TRUE,"STEEL";#N/A,#N/A,TRUE,"Door"}</definedName>
    <definedName name="Panel_2_1" localSheetId="23" hidden="1">{#N/A,#N/A,TRUE,"Basic";#N/A,#N/A,TRUE,"EXT-TABLE";#N/A,#N/A,TRUE,"STEEL";#N/A,#N/A,TRUE,"INT-Table";#N/A,#N/A,TRUE,"STEEL";#N/A,#N/A,TRUE,"Door"}</definedName>
    <definedName name="Panel_2_1" hidden="1">{#N/A,#N/A,TRUE,"Basic";#N/A,#N/A,TRUE,"EXT-TABLE";#N/A,#N/A,TRUE,"STEEL";#N/A,#N/A,TRUE,"INT-Table";#N/A,#N/A,TRUE,"STEEL";#N/A,#N/A,TRUE,"Door"}</definedName>
    <definedName name="Panel_2_2" localSheetId="5" hidden="1">{#N/A,#N/A,TRUE,"Basic";#N/A,#N/A,TRUE,"EXT-TABLE";#N/A,#N/A,TRUE,"STEEL";#N/A,#N/A,TRUE,"INT-Table";#N/A,#N/A,TRUE,"STEEL";#N/A,#N/A,TRUE,"Door"}</definedName>
    <definedName name="Panel_2_2" localSheetId="3" hidden="1">{#N/A,#N/A,TRUE,"Basic";#N/A,#N/A,TRUE,"EXT-TABLE";#N/A,#N/A,TRUE,"STEEL";#N/A,#N/A,TRUE,"INT-Table";#N/A,#N/A,TRUE,"STEEL";#N/A,#N/A,TRUE,"Door"}</definedName>
    <definedName name="Panel_2_2" localSheetId="24" hidden="1">{#N/A,#N/A,TRUE,"Basic";#N/A,#N/A,TRUE,"EXT-TABLE";#N/A,#N/A,TRUE,"STEEL";#N/A,#N/A,TRUE,"INT-Table";#N/A,#N/A,TRUE,"STEEL";#N/A,#N/A,TRUE,"Door"}</definedName>
    <definedName name="Panel_2_2" localSheetId="4" hidden="1">{#N/A,#N/A,TRUE,"Basic";#N/A,#N/A,TRUE,"EXT-TABLE";#N/A,#N/A,TRUE,"STEEL";#N/A,#N/A,TRUE,"INT-Table";#N/A,#N/A,TRUE,"STEEL";#N/A,#N/A,TRUE,"Door"}</definedName>
    <definedName name="Panel_2_2" localSheetId="0" hidden="1">{#N/A,#N/A,TRUE,"Basic";#N/A,#N/A,TRUE,"EXT-TABLE";#N/A,#N/A,TRUE,"STEEL";#N/A,#N/A,TRUE,"INT-Table";#N/A,#N/A,TRUE,"STEEL";#N/A,#N/A,TRUE,"Door"}</definedName>
    <definedName name="Panel_2_2" localSheetId="23" hidden="1">{#N/A,#N/A,TRUE,"Basic";#N/A,#N/A,TRUE,"EXT-TABLE";#N/A,#N/A,TRUE,"STEEL";#N/A,#N/A,TRUE,"INT-Table";#N/A,#N/A,TRUE,"STEEL";#N/A,#N/A,TRUE,"Door"}</definedName>
    <definedName name="Panel_2_2" hidden="1">{#N/A,#N/A,TRUE,"Basic";#N/A,#N/A,TRUE,"EXT-TABLE";#N/A,#N/A,TRUE,"STEEL";#N/A,#N/A,TRUE,"INT-Table";#N/A,#N/A,TRUE,"STEEL";#N/A,#N/A,TRUE,"Door"}</definedName>
    <definedName name="Panel_3" localSheetId="5" hidden="1">{#N/A,#N/A,TRUE,"Basic";#N/A,#N/A,TRUE,"EXT-TABLE";#N/A,#N/A,TRUE,"STEEL";#N/A,#N/A,TRUE,"INT-Table";#N/A,#N/A,TRUE,"STEEL";#N/A,#N/A,TRUE,"Door"}</definedName>
    <definedName name="Panel_3" localSheetId="3" hidden="1">{#N/A,#N/A,TRUE,"Basic";#N/A,#N/A,TRUE,"EXT-TABLE";#N/A,#N/A,TRUE,"STEEL";#N/A,#N/A,TRUE,"INT-Table";#N/A,#N/A,TRUE,"STEEL";#N/A,#N/A,TRUE,"Door"}</definedName>
    <definedName name="Panel_3" localSheetId="24" hidden="1">{#N/A,#N/A,TRUE,"Basic";#N/A,#N/A,TRUE,"EXT-TABLE";#N/A,#N/A,TRUE,"STEEL";#N/A,#N/A,TRUE,"INT-Table";#N/A,#N/A,TRUE,"STEEL";#N/A,#N/A,TRUE,"Door"}</definedName>
    <definedName name="Panel_3" localSheetId="4" hidden="1">{#N/A,#N/A,TRUE,"Basic";#N/A,#N/A,TRUE,"EXT-TABLE";#N/A,#N/A,TRUE,"STEEL";#N/A,#N/A,TRUE,"INT-Table";#N/A,#N/A,TRUE,"STEEL";#N/A,#N/A,TRUE,"Door"}</definedName>
    <definedName name="Panel_3" localSheetId="0" hidden="1">{#N/A,#N/A,TRUE,"Basic";#N/A,#N/A,TRUE,"EXT-TABLE";#N/A,#N/A,TRUE,"STEEL";#N/A,#N/A,TRUE,"INT-Table";#N/A,#N/A,TRUE,"STEEL";#N/A,#N/A,TRUE,"Door"}</definedName>
    <definedName name="Panel_3" localSheetId="23" hidden="1">{#N/A,#N/A,TRUE,"Basic";#N/A,#N/A,TRUE,"EXT-TABLE";#N/A,#N/A,TRUE,"STEEL";#N/A,#N/A,TRUE,"INT-Table";#N/A,#N/A,TRUE,"STEEL";#N/A,#N/A,TRUE,"Door"}</definedName>
    <definedName name="Panel_3" hidden="1">{#N/A,#N/A,TRUE,"Basic";#N/A,#N/A,TRUE,"EXT-TABLE";#N/A,#N/A,TRUE,"STEEL";#N/A,#N/A,TRUE,"INT-Table";#N/A,#N/A,TRUE,"STEEL";#N/A,#N/A,TRUE,"Door"}</definedName>
    <definedName name="Panel_3_1" localSheetId="5" hidden="1">{#N/A,#N/A,TRUE,"Basic";#N/A,#N/A,TRUE,"EXT-TABLE";#N/A,#N/A,TRUE,"STEEL";#N/A,#N/A,TRUE,"INT-Table";#N/A,#N/A,TRUE,"STEEL";#N/A,#N/A,TRUE,"Door"}</definedName>
    <definedName name="Panel_3_1" localSheetId="3" hidden="1">{#N/A,#N/A,TRUE,"Basic";#N/A,#N/A,TRUE,"EXT-TABLE";#N/A,#N/A,TRUE,"STEEL";#N/A,#N/A,TRUE,"INT-Table";#N/A,#N/A,TRUE,"STEEL";#N/A,#N/A,TRUE,"Door"}</definedName>
    <definedName name="Panel_3_1" localSheetId="24" hidden="1">{#N/A,#N/A,TRUE,"Basic";#N/A,#N/A,TRUE,"EXT-TABLE";#N/A,#N/A,TRUE,"STEEL";#N/A,#N/A,TRUE,"INT-Table";#N/A,#N/A,TRUE,"STEEL";#N/A,#N/A,TRUE,"Door"}</definedName>
    <definedName name="Panel_3_1" localSheetId="4" hidden="1">{#N/A,#N/A,TRUE,"Basic";#N/A,#N/A,TRUE,"EXT-TABLE";#N/A,#N/A,TRUE,"STEEL";#N/A,#N/A,TRUE,"INT-Table";#N/A,#N/A,TRUE,"STEEL";#N/A,#N/A,TRUE,"Door"}</definedName>
    <definedName name="Panel_3_1" localSheetId="0" hidden="1">{#N/A,#N/A,TRUE,"Basic";#N/A,#N/A,TRUE,"EXT-TABLE";#N/A,#N/A,TRUE,"STEEL";#N/A,#N/A,TRUE,"INT-Table";#N/A,#N/A,TRUE,"STEEL";#N/A,#N/A,TRUE,"Door"}</definedName>
    <definedName name="Panel_3_1" localSheetId="23" hidden="1">{#N/A,#N/A,TRUE,"Basic";#N/A,#N/A,TRUE,"EXT-TABLE";#N/A,#N/A,TRUE,"STEEL";#N/A,#N/A,TRUE,"INT-Table";#N/A,#N/A,TRUE,"STEEL";#N/A,#N/A,TRUE,"Door"}</definedName>
    <definedName name="Panel_3_1" hidden="1">{#N/A,#N/A,TRUE,"Basic";#N/A,#N/A,TRUE,"EXT-TABLE";#N/A,#N/A,TRUE,"STEEL";#N/A,#N/A,TRUE,"INT-Table";#N/A,#N/A,TRUE,"STEEL";#N/A,#N/A,TRUE,"Door"}</definedName>
    <definedName name="Panel_3_2" localSheetId="5" hidden="1">{#N/A,#N/A,TRUE,"Basic";#N/A,#N/A,TRUE,"EXT-TABLE";#N/A,#N/A,TRUE,"STEEL";#N/A,#N/A,TRUE,"INT-Table";#N/A,#N/A,TRUE,"STEEL";#N/A,#N/A,TRUE,"Door"}</definedName>
    <definedName name="Panel_3_2" localSheetId="3" hidden="1">{#N/A,#N/A,TRUE,"Basic";#N/A,#N/A,TRUE,"EXT-TABLE";#N/A,#N/A,TRUE,"STEEL";#N/A,#N/A,TRUE,"INT-Table";#N/A,#N/A,TRUE,"STEEL";#N/A,#N/A,TRUE,"Door"}</definedName>
    <definedName name="Panel_3_2" localSheetId="24" hidden="1">{#N/A,#N/A,TRUE,"Basic";#N/A,#N/A,TRUE,"EXT-TABLE";#N/A,#N/A,TRUE,"STEEL";#N/A,#N/A,TRUE,"INT-Table";#N/A,#N/A,TRUE,"STEEL";#N/A,#N/A,TRUE,"Door"}</definedName>
    <definedName name="Panel_3_2" localSheetId="4" hidden="1">{#N/A,#N/A,TRUE,"Basic";#N/A,#N/A,TRUE,"EXT-TABLE";#N/A,#N/A,TRUE,"STEEL";#N/A,#N/A,TRUE,"INT-Table";#N/A,#N/A,TRUE,"STEEL";#N/A,#N/A,TRUE,"Door"}</definedName>
    <definedName name="Panel_3_2" localSheetId="0" hidden="1">{#N/A,#N/A,TRUE,"Basic";#N/A,#N/A,TRUE,"EXT-TABLE";#N/A,#N/A,TRUE,"STEEL";#N/A,#N/A,TRUE,"INT-Table";#N/A,#N/A,TRUE,"STEEL";#N/A,#N/A,TRUE,"Door"}</definedName>
    <definedName name="Panel_3_2" localSheetId="23" hidden="1">{#N/A,#N/A,TRUE,"Basic";#N/A,#N/A,TRUE,"EXT-TABLE";#N/A,#N/A,TRUE,"STEEL";#N/A,#N/A,TRUE,"INT-Table";#N/A,#N/A,TRUE,"STEEL";#N/A,#N/A,TRUE,"Door"}</definedName>
    <definedName name="Panel_3_2" hidden="1">{#N/A,#N/A,TRUE,"Basic";#N/A,#N/A,TRUE,"EXT-TABLE";#N/A,#N/A,TRUE,"STEEL";#N/A,#N/A,TRUE,"INT-Table";#N/A,#N/A,TRUE,"STEEL";#N/A,#N/A,TRUE,"Door"}</definedName>
    <definedName name="Panel_4" localSheetId="5" hidden="1">{#N/A,#N/A,TRUE,"Basic";#N/A,#N/A,TRUE,"EXT-TABLE";#N/A,#N/A,TRUE,"STEEL";#N/A,#N/A,TRUE,"INT-Table";#N/A,#N/A,TRUE,"STEEL";#N/A,#N/A,TRUE,"Door"}</definedName>
    <definedName name="Panel_4" localSheetId="3" hidden="1">{#N/A,#N/A,TRUE,"Basic";#N/A,#N/A,TRUE,"EXT-TABLE";#N/A,#N/A,TRUE,"STEEL";#N/A,#N/A,TRUE,"INT-Table";#N/A,#N/A,TRUE,"STEEL";#N/A,#N/A,TRUE,"Door"}</definedName>
    <definedName name="Panel_4" localSheetId="24" hidden="1">{#N/A,#N/A,TRUE,"Basic";#N/A,#N/A,TRUE,"EXT-TABLE";#N/A,#N/A,TRUE,"STEEL";#N/A,#N/A,TRUE,"INT-Table";#N/A,#N/A,TRUE,"STEEL";#N/A,#N/A,TRUE,"Door"}</definedName>
    <definedName name="Panel_4" localSheetId="4" hidden="1">{#N/A,#N/A,TRUE,"Basic";#N/A,#N/A,TRUE,"EXT-TABLE";#N/A,#N/A,TRUE,"STEEL";#N/A,#N/A,TRUE,"INT-Table";#N/A,#N/A,TRUE,"STEEL";#N/A,#N/A,TRUE,"Door"}</definedName>
    <definedName name="Panel_4" localSheetId="0" hidden="1">{#N/A,#N/A,TRUE,"Basic";#N/A,#N/A,TRUE,"EXT-TABLE";#N/A,#N/A,TRUE,"STEEL";#N/A,#N/A,TRUE,"INT-Table";#N/A,#N/A,TRUE,"STEEL";#N/A,#N/A,TRUE,"Door"}</definedName>
    <definedName name="Panel_4" localSheetId="23" hidden="1">{#N/A,#N/A,TRUE,"Basic";#N/A,#N/A,TRUE,"EXT-TABLE";#N/A,#N/A,TRUE,"STEEL";#N/A,#N/A,TRUE,"INT-Table";#N/A,#N/A,TRUE,"STEEL";#N/A,#N/A,TRUE,"Door"}</definedName>
    <definedName name="Panel_4" hidden="1">{#N/A,#N/A,TRUE,"Basic";#N/A,#N/A,TRUE,"EXT-TABLE";#N/A,#N/A,TRUE,"STEEL";#N/A,#N/A,TRUE,"INT-Table";#N/A,#N/A,TRUE,"STEEL";#N/A,#N/A,TRUE,"Door"}</definedName>
    <definedName name="Panel_4_1" localSheetId="5" hidden="1">{#N/A,#N/A,TRUE,"Basic";#N/A,#N/A,TRUE,"EXT-TABLE";#N/A,#N/A,TRUE,"STEEL";#N/A,#N/A,TRUE,"INT-Table";#N/A,#N/A,TRUE,"STEEL";#N/A,#N/A,TRUE,"Door"}</definedName>
    <definedName name="Panel_4_1" localSheetId="3" hidden="1">{#N/A,#N/A,TRUE,"Basic";#N/A,#N/A,TRUE,"EXT-TABLE";#N/A,#N/A,TRUE,"STEEL";#N/A,#N/A,TRUE,"INT-Table";#N/A,#N/A,TRUE,"STEEL";#N/A,#N/A,TRUE,"Door"}</definedName>
    <definedName name="Panel_4_1" localSheetId="24" hidden="1">{#N/A,#N/A,TRUE,"Basic";#N/A,#N/A,TRUE,"EXT-TABLE";#N/A,#N/A,TRUE,"STEEL";#N/A,#N/A,TRUE,"INT-Table";#N/A,#N/A,TRUE,"STEEL";#N/A,#N/A,TRUE,"Door"}</definedName>
    <definedName name="Panel_4_1" localSheetId="4" hidden="1">{#N/A,#N/A,TRUE,"Basic";#N/A,#N/A,TRUE,"EXT-TABLE";#N/A,#N/A,TRUE,"STEEL";#N/A,#N/A,TRUE,"INT-Table";#N/A,#N/A,TRUE,"STEEL";#N/A,#N/A,TRUE,"Door"}</definedName>
    <definedName name="Panel_4_1" localSheetId="0" hidden="1">{#N/A,#N/A,TRUE,"Basic";#N/A,#N/A,TRUE,"EXT-TABLE";#N/A,#N/A,TRUE,"STEEL";#N/A,#N/A,TRUE,"INT-Table";#N/A,#N/A,TRUE,"STEEL";#N/A,#N/A,TRUE,"Door"}</definedName>
    <definedName name="Panel_4_1" localSheetId="23" hidden="1">{#N/A,#N/A,TRUE,"Basic";#N/A,#N/A,TRUE,"EXT-TABLE";#N/A,#N/A,TRUE,"STEEL";#N/A,#N/A,TRUE,"INT-Table";#N/A,#N/A,TRUE,"STEEL";#N/A,#N/A,TRUE,"Door"}</definedName>
    <definedName name="Panel_4_1" hidden="1">{#N/A,#N/A,TRUE,"Basic";#N/A,#N/A,TRUE,"EXT-TABLE";#N/A,#N/A,TRUE,"STEEL";#N/A,#N/A,TRUE,"INT-Table";#N/A,#N/A,TRUE,"STEEL";#N/A,#N/A,TRUE,"Door"}</definedName>
    <definedName name="Panel_4_2" localSheetId="5" hidden="1">{#N/A,#N/A,TRUE,"Basic";#N/A,#N/A,TRUE,"EXT-TABLE";#N/A,#N/A,TRUE,"STEEL";#N/A,#N/A,TRUE,"INT-Table";#N/A,#N/A,TRUE,"STEEL";#N/A,#N/A,TRUE,"Door"}</definedName>
    <definedName name="Panel_4_2" localSheetId="3" hidden="1">{#N/A,#N/A,TRUE,"Basic";#N/A,#N/A,TRUE,"EXT-TABLE";#N/A,#N/A,TRUE,"STEEL";#N/A,#N/A,TRUE,"INT-Table";#N/A,#N/A,TRUE,"STEEL";#N/A,#N/A,TRUE,"Door"}</definedName>
    <definedName name="Panel_4_2" localSheetId="24" hidden="1">{#N/A,#N/A,TRUE,"Basic";#N/A,#N/A,TRUE,"EXT-TABLE";#N/A,#N/A,TRUE,"STEEL";#N/A,#N/A,TRUE,"INT-Table";#N/A,#N/A,TRUE,"STEEL";#N/A,#N/A,TRUE,"Door"}</definedName>
    <definedName name="Panel_4_2" localSheetId="4" hidden="1">{#N/A,#N/A,TRUE,"Basic";#N/A,#N/A,TRUE,"EXT-TABLE";#N/A,#N/A,TRUE,"STEEL";#N/A,#N/A,TRUE,"INT-Table";#N/A,#N/A,TRUE,"STEEL";#N/A,#N/A,TRUE,"Door"}</definedName>
    <definedName name="Panel_4_2" localSheetId="0" hidden="1">{#N/A,#N/A,TRUE,"Basic";#N/A,#N/A,TRUE,"EXT-TABLE";#N/A,#N/A,TRUE,"STEEL";#N/A,#N/A,TRUE,"INT-Table";#N/A,#N/A,TRUE,"STEEL";#N/A,#N/A,TRUE,"Door"}</definedName>
    <definedName name="Panel_4_2" localSheetId="23" hidden="1">{#N/A,#N/A,TRUE,"Basic";#N/A,#N/A,TRUE,"EXT-TABLE";#N/A,#N/A,TRUE,"STEEL";#N/A,#N/A,TRUE,"INT-Table";#N/A,#N/A,TRUE,"STEEL";#N/A,#N/A,TRUE,"Door"}</definedName>
    <definedName name="Panel_4_2" hidden="1">{#N/A,#N/A,TRUE,"Basic";#N/A,#N/A,TRUE,"EXT-TABLE";#N/A,#N/A,TRUE,"STEEL";#N/A,#N/A,TRUE,"INT-Table";#N/A,#N/A,TRUE,"STEEL";#N/A,#N/A,TRUE,"Door"}</definedName>
    <definedName name="Panel_5" localSheetId="5" hidden="1">{#N/A,#N/A,TRUE,"Basic";#N/A,#N/A,TRUE,"EXT-TABLE";#N/A,#N/A,TRUE,"STEEL";#N/A,#N/A,TRUE,"INT-Table";#N/A,#N/A,TRUE,"STEEL";#N/A,#N/A,TRUE,"Door"}</definedName>
    <definedName name="Panel_5" localSheetId="3" hidden="1">{#N/A,#N/A,TRUE,"Basic";#N/A,#N/A,TRUE,"EXT-TABLE";#N/A,#N/A,TRUE,"STEEL";#N/A,#N/A,TRUE,"INT-Table";#N/A,#N/A,TRUE,"STEEL";#N/A,#N/A,TRUE,"Door"}</definedName>
    <definedName name="Panel_5" localSheetId="24" hidden="1">{#N/A,#N/A,TRUE,"Basic";#N/A,#N/A,TRUE,"EXT-TABLE";#N/A,#N/A,TRUE,"STEEL";#N/A,#N/A,TRUE,"INT-Table";#N/A,#N/A,TRUE,"STEEL";#N/A,#N/A,TRUE,"Door"}</definedName>
    <definedName name="Panel_5" localSheetId="4" hidden="1">{#N/A,#N/A,TRUE,"Basic";#N/A,#N/A,TRUE,"EXT-TABLE";#N/A,#N/A,TRUE,"STEEL";#N/A,#N/A,TRUE,"INT-Table";#N/A,#N/A,TRUE,"STEEL";#N/A,#N/A,TRUE,"Door"}</definedName>
    <definedName name="Panel_5" localSheetId="0" hidden="1">{#N/A,#N/A,TRUE,"Basic";#N/A,#N/A,TRUE,"EXT-TABLE";#N/A,#N/A,TRUE,"STEEL";#N/A,#N/A,TRUE,"INT-Table";#N/A,#N/A,TRUE,"STEEL";#N/A,#N/A,TRUE,"Door"}</definedName>
    <definedName name="Panel_5" localSheetId="23" hidden="1">{#N/A,#N/A,TRUE,"Basic";#N/A,#N/A,TRUE,"EXT-TABLE";#N/A,#N/A,TRUE,"STEEL";#N/A,#N/A,TRUE,"INT-Table";#N/A,#N/A,TRUE,"STEEL";#N/A,#N/A,TRUE,"Door"}</definedName>
    <definedName name="Panel_5" hidden="1">{#N/A,#N/A,TRUE,"Basic";#N/A,#N/A,TRUE,"EXT-TABLE";#N/A,#N/A,TRUE,"STEEL";#N/A,#N/A,TRUE,"INT-Table";#N/A,#N/A,TRUE,"STEEL";#N/A,#N/A,TRUE,"Door"}</definedName>
    <definedName name="Panel_5_1" localSheetId="5" hidden="1">{#N/A,#N/A,TRUE,"Basic";#N/A,#N/A,TRUE,"EXT-TABLE";#N/A,#N/A,TRUE,"STEEL";#N/A,#N/A,TRUE,"INT-Table";#N/A,#N/A,TRUE,"STEEL";#N/A,#N/A,TRUE,"Door"}</definedName>
    <definedName name="Panel_5_1" localSheetId="3" hidden="1">{#N/A,#N/A,TRUE,"Basic";#N/A,#N/A,TRUE,"EXT-TABLE";#N/A,#N/A,TRUE,"STEEL";#N/A,#N/A,TRUE,"INT-Table";#N/A,#N/A,TRUE,"STEEL";#N/A,#N/A,TRUE,"Door"}</definedName>
    <definedName name="Panel_5_1" localSheetId="24" hidden="1">{#N/A,#N/A,TRUE,"Basic";#N/A,#N/A,TRUE,"EXT-TABLE";#N/A,#N/A,TRUE,"STEEL";#N/A,#N/A,TRUE,"INT-Table";#N/A,#N/A,TRUE,"STEEL";#N/A,#N/A,TRUE,"Door"}</definedName>
    <definedName name="Panel_5_1" localSheetId="4" hidden="1">{#N/A,#N/A,TRUE,"Basic";#N/A,#N/A,TRUE,"EXT-TABLE";#N/A,#N/A,TRUE,"STEEL";#N/A,#N/A,TRUE,"INT-Table";#N/A,#N/A,TRUE,"STEEL";#N/A,#N/A,TRUE,"Door"}</definedName>
    <definedName name="Panel_5_1" localSheetId="0" hidden="1">{#N/A,#N/A,TRUE,"Basic";#N/A,#N/A,TRUE,"EXT-TABLE";#N/A,#N/A,TRUE,"STEEL";#N/A,#N/A,TRUE,"INT-Table";#N/A,#N/A,TRUE,"STEEL";#N/A,#N/A,TRUE,"Door"}</definedName>
    <definedName name="Panel_5_1" localSheetId="23" hidden="1">{#N/A,#N/A,TRUE,"Basic";#N/A,#N/A,TRUE,"EXT-TABLE";#N/A,#N/A,TRUE,"STEEL";#N/A,#N/A,TRUE,"INT-Table";#N/A,#N/A,TRUE,"STEEL";#N/A,#N/A,TRUE,"Door"}</definedName>
    <definedName name="Panel_5_1" hidden="1">{#N/A,#N/A,TRUE,"Basic";#N/A,#N/A,TRUE,"EXT-TABLE";#N/A,#N/A,TRUE,"STEEL";#N/A,#N/A,TRUE,"INT-Table";#N/A,#N/A,TRUE,"STEEL";#N/A,#N/A,TRUE,"Door"}</definedName>
    <definedName name="Panel_5_2" localSheetId="5" hidden="1">{#N/A,#N/A,TRUE,"Basic";#N/A,#N/A,TRUE,"EXT-TABLE";#N/A,#N/A,TRUE,"STEEL";#N/A,#N/A,TRUE,"INT-Table";#N/A,#N/A,TRUE,"STEEL";#N/A,#N/A,TRUE,"Door"}</definedName>
    <definedName name="Panel_5_2" localSheetId="3" hidden="1">{#N/A,#N/A,TRUE,"Basic";#N/A,#N/A,TRUE,"EXT-TABLE";#N/A,#N/A,TRUE,"STEEL";#N/A,#N/A,TRUE,"INT-Table";#N/A,#N/A,TRUE,"STEEL";#N/A,#N/A,TRUE,"Door"}</definedName>
    <definedName name="Panel_5_2" localSheetId="24" hidden="1">{#N/A,#N/A,TRUE,"Basic";#N/A,#N/A,TRUE,"EXT-TABLE";#N/A,#N/A,TRUE,"STEEL";#N/A,#N/A,TRUE,"INT-Table";#N/A,#N/A,TRUE,"STEEL";#N/A,#N/A,TRUE,"Door"}</definedName>
    <definedName name="Panel_5_2" localSheetId="4" hidden="1">{#N/A,#N/A,TRUE,"Basic";#N/A,#N/A,TRUE,"EXT-TABLE";#N/A,#N/A,TRUE,"STEEL";#N/A,#N/A,TRUE,"INT-Table";#N/A,#N/A,TRUE,"STEEL";#N/A,#N/A,TRUE,"Door"}</definedName>
    <definedName name="Panel_5_2" localSheetId="0" hidden="1">{#N/A,#N/A,TRUE,"Basic";#N/A,#N/A,TRUE,"EXT-TABLE";#N/A,#N/A,TRUE,"STEEL";#N/A,#N/A,TRUE,"INT-Table";#N/A,#N/A,TRUE,"STEEL";#N/A,#N/A,TRUE,"Door"}</definedName>
    <definedName name="Panel_5_2" localSheetId="23" hidden="1">{#N/A,#N/A,TRUE,"Basic";#N/A,#N/A,TRUE,"EXT-TABLE";#N/A,#N/A,TRUE,"STEEL";#N/A,#N/A,TRUE,"INT-Table";#N/A,#N/A,TRUE,"STEEL";#N/A,#N/A,TRUE,"Door"}</definedName>
    <definedName name="Panel_5_2" hidden="1">{#N/A,#N/A,TRUE,"Basic";#N/A,#N/A,TRUE,"EXT-TABLE";#N/A,#N/A,TRUE,"STEEL";#N/A,#N/A,TRUE,"INT-Table";#N/A,#N/A,TRUE,"STEEL";#N/A,#N/A,TRUE,"Door"}</definedName>
    <definedName name="peroxide" localSheetId="5" hidden="1">{#N/A,#N/A,FALSE,"CCTV"}</definedName>
    <definedName name="peroxide" localSheetId="3" hidden="1">{#N/A,#N/A,FALSE,"CCTV"}</definedName>
    <definedName name="peroxide" localSheetId="24" hidden="1">{#N/A,#N/A,FALSE,"CCTV"}</definedName>
    <definedName name="peroxide" localSheetId="4" hidden="1">{#N/A,#N/A,FALSE,"CCTV"}</definedName>
    <definedName name="peroxide" localSheetId="0" hidden="1">{#N/A,#N/A,FALSE,"CCTV"}</definedName>
    <definedName name="peroxide" localSheetId="23" hidden="1">{#N/A,#N/A,FALSE,"CCTV"}</definedName>
    <definedName name="peroxide" hidden="1">{#N/A,#N/A,FALSE,"CCTV"}</definedName>
    <definedName name="petro2" localSheetId="6" hidden="1">#REF!</definedName>
    <definedName name="petro2" localSheetId="7" hidden="1">#REF!</definedName>
    <definedName name="petro2" localSheetId="17" hidden="1">#REF!</definedName>
    <definedName name="petro2" localSheetId="18" hidden="1">#REF!</definedName>
    <definedName name="petro2" localSheetId="19" hidden="1">#REF!</definedName>
    <definedName name="petro2" localSheetId="20" hidden="1">#REF!</definedName>
    <definedName name="petro2" localSheetId="8" hidden="1">#REF!</definedName>
    <definedName name="petro2" localSheetId="9" hidden="1">#REF!</definedName>
    <definedName name="petro2" localSheetId="10" hidden="1">#REF!</definedName>
    <definedName name="petro2" localSheetId="11" hidden="1">#REF!</definedName>
    <definedName name="petro2" localSheetId="12" hidden="1">#REF!</definedName>
    <definedName name="petro2" localSheetId="13" hidden="1">#REF!</definedName>
    <definedName name="petro2" localSheetId="14" hidden="1">#REF!</definedName>
    <definedName name="petro2" localSheetId="15" hidden="1">#REF!</definedName>
    <definedName name="petro2" localSheetId="16" hidden="1">#REF!</definedName>
    <definedName name="petro2" localSheetId="5" hidden="1">#REF!</definedName>
    <definedName name="petro2" localSheetId="3" hidden="1">#REF!</definedName>
    <definedName name="petro2" localSheetId="24" hidden="1">#REF!</definedName>
    <definedName name="petro2" localSheetId="23" hidden="1">#REF!</definedName>
    <definedName name="petro2" hidden="1">#REF!</definedName>
    <definedName name="PHASE" localSheetId="5" hidden="1">{#N/A,#N/A,TRUE,"Basic";#N/A,#N/A,TRUE,"EXT-TABLE";#N/A,#N/A,TRUE,"STEEL";#N/A,#N/A,TRUE,"INT-Table";#N/A,#N/A,TRUE,"STEEL";#N/A,#N/A,TRUE,"Door"}</definedName>
    <definedName name="PHASE" localSheetId="3" hidden="1">{#N/A,#N/A,TRUE,"Basic";#N/A,#N/A,TRUE,"EXT-TABLE";#N/A,#N/A,TRUE,"STEEL";#N/A,#N/A,TRUE,"INT-Table";#N/A,#N/A,TRUE,"STEEL";#N/A,#N/A,TRUE,"Door"}</definedName>
    <definedName name="PHASE" localSheetId="24" hidden="1">{#N/A,#N/A,TRUE,"Basic";#N/A,#N/A,TRUE,"EXT-TABLE";#N/A,#N/A,TRUE,"STEEL";#N/A,#N/A,TRUE,"INT-Table";#N/A,#N/A,TRUE,"STEEL";#N/A,#N/A,TRUE,"Door"}</definedName>
    <definedName name="PHASE" localSheetId="4" hidden="1">{#N/A,#N/A,TRUE,"Basic";#N/A,#N/A,TRUE,"EXT-TABLE";#N/A,#N/A,TRUE,"STEEL";#N/A,#N/A,TRUE,"INT-Table";#N/A,#N/A,TRUE,"STEEL";#N/A,#N/A,TRUE,"Door"}</definedName>
    <definedName name="PHASE" localSheetId="0" hidden="1">{#N/A,#N/A,TRUE,"Basic";#N/A,#N/A,TRUE,"EXT-TABLE";#N/A,#N/A,TRUE,"STEEL";#N/A,#N/A,TRUE,"INT-Table";#N/A,#N/A,TRUE,"STEEL";#N/A,#N/A,TRUE,"Door"}</definedName>
    <definedName name="PHASE" localSheetId="23" hidden="1">{#N/A,#N/A,TRUE,"Basic";#N/A,#N/A,TRUE,"EXT-TABLE";#N/A,#N/A,TRUE,"STEEL";#N/A,#N/A,TRUE,"INT-Table";#N/A,#N/A,TRUE,"STEEL";#N/A,#N/A,TRUE,"Door"}</definedName>
    <definedName name="PHASE" hidden="1">{#N/A,#N/A,TRUE,"Basic";#N/A,#N/A,TRUE,"EXT-TABLE";#N/A,#N/A,TRUE,"STEEL";#N/A,#N/A,TRUE,"INT-Table";#N/A,#N/A,TRUE,"STEEL";#N/A,#N/A,TRUE,"Door"}</definedName>
    <definedName name="PHASE_1" localSheetId="5" hidden="1">{#N/A,#N/A,TRUE,"Basic";#N/A,#N/A,TRUE,"EXT-TABLE";#N/A,#N/A,TRUE,"STEEL";#N/A,#N/A,TRUE,"INT-Table";#N/A,#N/A,TRUE,"STEEL";#N/A,#N/A,TRUE,"Door"}</definedName>
    <definedName name="PHASE_1" localSheetId="3" hidden="1">{#N/A,#N/A,TRUE,"Basic";#N/A,#N/A,TRUE,"EXT-TABLE";#N/A,#N/A,TRUE,"STEEL";#N/A,#N/A,TRUE,"INT-Table";#N/A,#N/A,TRUE,"STEEL";#N/A,#N/A,TRUE,"Door"}</definedName>
    <definedName name="PHASE_1" localSheetId="24" hidden="1">{#N/A,#N/A,TRUE,"Basic";#N/A,#N/A,TRUE,"EXT-TABLE";#N/A,#N/A,TRUE,"STEEL";#N/A,#N/A,TRUE,"INT-Table";#N/A,#N/A,TRUE,"STEEL";#N/A,#N/A,TRUE,"Door"}</definedName>
    <definedName name="PHASE_1" localSheetId="4" hidden="1">{#N/A,#N/A,TRUE,"Basic";#N/A,#N/A,TRUE,"EXT-TABLE";#N/A,#N/A,TRUE,"STEEL";#N/A,#N/A,TRUE,"INT-Table";#N/A,#N/A,TRUE,"STEEL";#N/A,#N/A,TRUE,"Door"}</definedName>
    <definedName name="PHASE_1" localSheetId="0" hidden="1">{#N/A,#N/A,TRUE,"Basic";#N/A,#N/A,TRUE,"EXT-TABLE";#N/A,#N/A,TRUE,"STEEL";#N/A,#N/A,TRUE,"INT-Table";#N/A,#N/A,TRUE,"STEEL";#N/A,#N/A,TRUE,"Door"}</definedName>
    <definedName name="PHASE_1" localSheetId="23" hidden="1">{#N/A,#N/A,TRUE,"Basic";#N/A,#N/A,TRUE,"EXT-TABLE";#N/A,#N/A,TRUE,"STEEL";#N/A,#N/A,TRUE,"INT-Table";#N/A,#N/A,TRUE,"STEEL";#N/A,#N/A,TRUE,"Door"}</definedName>
    <definedName name="PHASE_1" hidden="1">{#N/A,#N/A,TRUE,"Basic";#N/A,#N/A,TRUE,"EXT-TABLE";#N/A,#N/A,TRUE,"STEEL";#N/A,#N/A,TRUE,"INT-Table";#N/A,#N/A,TRUE,"STEEL";#N/A,#N/A,TRUE,"Door"}</definedName>
    <definedName name="PHASE_1_1" localSheetId="5" hidden="1">{#N/A,#N/A,TRUE,"Basic";#N/A,#N/A,TRUE,"EXT-TABLE";#N/A,#N/A,TRUE,"STEEL";#N/A,#N/A,TRUE,"INT-Table";#N/A,#N/A,TRUE,"STEEL";#N/A,#N/A,TRUE,"Door"}</definedName>
    <definedName name="PHASE_1_1" localSheetId="3" hidden="1">{#N/A,#N/A,TRUE,"Basic";#N/A,#N/A,TRUE,"EXT-TABLE";#N/A,#N/A,TRUE,"STEEL";#N/A,#N/A,TRUE,"INT-Table";#N/A,#N/A,TRUE,"STEEL";#N/A,#N/A,TRUE,"Door"}</definedName>
    <definedName name="PHASE_1_1" localSheetId="24" hidden="1">{#N/A,#N/A,TRUE,"Basic";#N/A,#N/A,TRUE,"EXT-TABLE";#N/A,#N/A,TRUE,"STEEL";#N/A,#N/A,TRUE,"INT-Table";#N/A,#N/A,TRUE,"STEEL";#N/A,#N/A,TRUE,"Door"}</definedName>
    <definedName name="PHASE_1_1" localSheetId="4" hidden="1">{#N/A,#N/A,TRUE,"Basic";#N/A,#N/A,TRUE,"EXT-TABLE";#N/A,#N/A,TRUE,"STEEL";#N/A,#N/A,TRUE,"INT-Table";#N/A,#N/A,TRUE,"STEEL";#N/A,#N/A,TRUE,"Door"}</definedName>
    <definedName name="PHASE_1_1" localSheetId="0" hidden="1">{#N/A,#N/A,TRUE,"Basic";#N/A,#N/A,TRUE,"EXT-TABLE";#N/A,#N/A,TRUE,"STEEL";#N/A,#N/A,TRUE,"INT-Table";#N/A,#N/A,TRUE,"STEEL";#N/A,#N/A,TRUE,"Door"}</definedName>
    <definedName name="PHASE_1_1" localSheetId="23" hidden="1">{#N/A,#N/A,TRUE,"Basic";#N/A,#N/A,TRUE,"EXT-TABLE";#N/A,#N/A,TRUE,"STEEL";#N/A,#N/A,TRUE,"INT-Table";#N/A,#N/A,TRUE,"STEEL";#N/A,#N/A,TRUE,"Door"}</definedName>
    <definedName name="PHASE_1_1" hidden="1">{#N/A,#N/A,TRUE,"Basic";#N/A,#N/A,TRUE,"EXT-TABLE";#N/A,#N/A,TRUE,"STEEL";#N/A,#N/A,TRUE,"INT-Table";#N/A,#N/A,TRUE,"STEEL";#N/A,#N/A,TRUE,"Door"}</definedName>
    <definedName name="PHASE_1_2" localSheetId="5" hidden="1">{#N/A,#N/A,TRUE,"Basic";#N/A,#N/A,TRUE,"EXT-TABLE";#N/A,#N/A,TRUE,"STEEL";#N/A,#N/A,TRUE,"INT-Table";#N/A,#N/A,TRUE,"STEEL";#N/A,#N/A,TRUE,"Door"}</definedName>
    <definedName name="PHASE_1_2" localSheetId="3" hidden="1">{#N/A,#N/A,TRUE,"Basic";#N/A,#N/A,TRUE,"EXT-TABLE";#N/A,#N/A,TRUE,"STEEL";#N/A,#N/A,TRUE,"INT-Table";#N/A,#N/A,TRUE,"STEEL";#N/A,#N/A,TRUE,"Door"}</definedName>
    <definedName name="PHASE_1_2" localSheetId="24" hidden="1">{#N/A,#N/A,TRUE,"Basic";#N/A,#N/A,TRUE,"EXT-TABLE";#N/A,#N/A,TRUE,"STEEL";#N/A,#N/A,TRUE,"INT-Table";#N/A,#N/A,TRUE,"STEEL";#N/A,#N/A,TRUE,"Door"}</definedName>
    <definedName name="PHASE_1_2" localSheetId="4" hidden="1">{#N/A,#N/A,TRUE,"Basic";#N/A,#N/A,TRUE,"EXT-TABLE";#N/A,#N/A,TRUE,"STEEL";#N/A,#N/A,TRUE,"INT-Table";#N/A,#N/A,TRUE,"STEEL";#N/A,#N/A,TRUE,"Door"}</definedName>
    <definedName name="PHASE_1_2" localSheetId="0" hidden="1">{#N/A,#N/A,TRUE,"Basic";#N/A,#N/A,TRUE,"EXT-TABLE";#N/A,#N/A,TRUE,"STEEL";#N/A,#N/A,TRUE,"INT-Table";#N/A,#N/A,TRUE,"STEEL";#N/A,#N/A,TRUE,"Door"}</definedName>
    <definedName name="PHASE_1_2" localSheetId="23" hidden="1">{#N/A,#N/A,TRUE,"Basic";#N/A,#N/A,TRUE,"EXT-TABLE";#N/A,#N/A,TRUE,"STEEL";#N/A,#N/A,TRUE,"INT-Table";#N/A,#N/A,TRUE,"STEEL";#N/A,#N/A,TRUE,"Door"}</definedName>
    <definedName name="PHASE_1_2" hidden="1">{#N/A,#N/A,TRUE,"Basic";#N/A,#N/A,TRUE,"EXT-TABLE";#N/A,#N/A,TRUE,"STEEL";#N/A,#N/A,TRUE,"INT-Table";#N/A,#N/A,TRUE,"STEEL";#N/A,#N/A,TRUE,"Door"}</definedName>
    <definedName name="PHASE_2" localSheetId="5" hidden="1">{#N/A,#N/A,TRUE,"Basic";#N/A,#N/A,TRUE,"EXT-TABLE";#N/A,#N/A,TRUE,"STEEL";#N/A,#N/A,TRUE,"INT-Table";#N/A,#N/A,TRUE,"STEEL";#N/A,#N/A,TRUE,"Door"}</definedName>
    <definedName name="PHASE_2" localSheetId="3" hidden="1">{#N/A,#N/A,TRUE,"Basic";#N/A,#N/A,TRUE,"EXT-TABLE";#N/A,#N/A,TRUE,"STEEL";#N/A,#N/A,TRUE,"INT-Table";#N/A,#N/A,TRUE,"STEEL";#N/A,#N/A,TRUE,"Door"}</definedName>
    <definedName name="PHASE_2" localSheetId="24" hidden="1">{#N/A,#N/A,TRUE,"Basic";#N/A,#N/A,TRUE,"EXT-TABLE";#N/A,#N/A,TRUE,"STEEL";#N/A,#N/A,TRUE,"INT-Table";#N/A,#N/A,TRUE,"STEEL";#N/A,#N/A,TRUE,"Door"}</definedName>
    <definedName name="PHASE_2" localSheetId="4" hidden="1">{#N/A,#N/A,TRUE,"Basic";#N/A,#N/A,TRUE,"EXT-TABLE";#N/A,#N/A,TRUE,"STEEL";#N/A,#N/A,TRUE,"INT-Table";#N/A,#N/A,TRUE,"STEEL";#N/A,#N/A,TRUE,"Door"}</definedName>
    <definedName name="PHASE_2" localSheetId="0" hidden="1">{#N/A,#N/A,TRUE,"Basic";#N/A,#N/A,TRUE,"EXT-TABLE";#N/A,#N/A,TRUE,"STEEL";#N/A,#N/A,TRUE,"INT-Table";#N/A,#N/A,TRUE,"STEEL";#N/A,#N/A,TRUE,"Door"}</definedName>
    <definedName name="PHASE_2" localSheetId="23" hidden="1">{#N/A,#N/A,TRUE,"Basic";#N/A,#N/A,TRUE,"EXT-TABLE";#N/A,#N/A,TRUE,"STEEL";#N/A,#N/A,TRUE,"INT-Table";#N/A,#N/A,TRUE,"STEEL";#N/A,#N/A,TRUE,"Door"}</definedName>
    <definedName name="PHASE_2" hidden="1">{#N/A,#N/A,TRUE,"Basic";#N/A,#N/A,TRUE,"EXT-TABLE";#N/A,#N/A,TRUE,"STEEL";#N/A,#N/A,TRUE,"INT-Table";#N/A,#N/A,TRUE,"STEEL";#N/A,#N/A,TRUE,"Door"}</definedName>
    <definedName name="PHASE_2_1" localSheetId="5" hidden="1">{#N/A,#N/A,TRUE,"Basic";#N/A,#N/A,TRUE,"EXT-TABLE";#N/A,#N/A,TRUE,"STEEL";#N/A,#N/A,TRUE,"INT-Table";#N/A,#N/A,TRUE,"STEEL";#N/A,#N/A,TRUE,"Door"}</definedName>
    <definedName name="PHASE_2_1" localSheetId="3" hidden="1">{#N/A,#N/A,TRUE,"Basic";#N/A,#N/A,TRUE,"EXT-TABLE";#N/A,#N/A,TRUE,"STEEL";#N/A,#N/A,TRUE,"INT-Table";#N/A,#N/A,TRUE,"STEEL";#N/A,#N/A,TRUE,"Door"}</definedName>
    <definedName name="PHASE_2_1" localSheetId="24" hidden="1">{#N/A,#N/A,TRUE,"Basic";#N/A,#N/A,TRUE,"EXT-TABLE";#N/A,#N/A,TRUE,"STEEL";#N/A,#N/A,TRUE,"INT-Table";#N/A,#N/A,TRUE,"STEEL";#N/A,#N/A,TRUE,"Door"}</definedName>
    <definedName name="PHASE_2_1" localSheetId="4" hidden="1">{#N/A,#N/A,TRUE,"Basic";#N/A,#N/A,TRUE,"EXT-TABLE";#N/A,#N/A,TRUE,"STEEL";#N/A,#N/A,TRUE,"INT-Table";#N/A,#N/A,TRUE,"STEEL";#N/A,#N/A,TRUE,"Door"}</definedName>
    <definedName name="PHASE_2_1" localSheetId="0" hidden="1">{#N/A,#N/A,TRUE,"Basic";#N/A,#N/A,TRUE,"EXT-TABLE";#N/A,#N/A,TRUE,"STEEL";#N/A,#N/A,TRUE,"INT-Table";#N/A,#N/A,TRUE,"STEEL";#N/A,#N/A,TRUE,"Door"}</definedName>
    <definedName name="PHASE_2_1" localSheetId="23" hidden="1">{#N/A,#N/A,TRUE,"Basic";#N/A,#N/A,TRUE,"EXT-TABLE";#N/A,#N/A,TRUE,"STEEL";#N/A,#N/A,TRUE,"INT-Table";#N/A,#N/A,TRUE,"STEEL";#N/A,#N/A,TRUE,"Door"}</definedName>
    <definedName name="PHASE_2_1" hidden="1">{#N/A,#N/A,TRUE,"Basic";#N/A,#N/A,TRUE,"EXT-TABLE";#N/A,#N/A,TRUE,"STEEL";#N/A,#N/A,TRUE,"INT-Table";#N/A,#N/A,TRUE,"STEEL";#N/A,#N/A,TRUE,"Door"}</definedName>
    <definedName name="PHASE_2_2" localSheetId="5" hidden="1">{#N/A,#N/A,TRUE,"Basic";#N/A,#N/A,TRUE,"EXT-TABLE";#N/A,#N/A,TRUE,"STEEL";#N/A,#N/A,TRUE,"INT-Table";#N/A,#N/A,TRUE,"STEEL";#N/A,#N/A,TRUE,"Door"}</definedName>
    <definedName name="PHASE_2_2" localSheetId="3" hidden="1">{#N/A,#N/A,TRUE,"Basic";#N/A,#N/A,TRUE,"EXT-TABLE";#N/A,#N/A,TRUE,"STEEL";#N/A,#N/A,TRUE,"INT-Table";#N/A,#N/A,TRUE,"STEEL";#N/A,#N/A,TRUE,"Door"}</definedName>
    <definedName name="PHASE_2_2" localSheetId="24" hidden="1">{#N/A,#N/A,TRUE,"Basic";#N/A,#N/A,TRUE,"EXT-TABLE";#N/A,#N/A,TRUE,"STEEL";#N/A,#N/A,TRUE,"INT-Table";#N/A,#N/A,TRUE,"STEEL";#N/A,#N/A,TRUE,"Door"}</definedName>
    <definedName name="PHASE_2_2" localSheetId="4" hidden="1">{#N/A,#N/A,TRUE,"Basic";#N/A,#N/A,TRUE,"EXT-TABLE";#N/A,#N/A,TRUE,"STEEL";#N/A,#N/A,TRUE,"INT-Table";#N/A,#N/A,TRUE,"STEEL";#N/A,#N/A,TRUE,"Door"}</definedName>
    <definedName name="PHASE_2_2" localSheetId="0" hidden="1">{#N/A,#N/A,TRUE,"Basic";#N/A,#N/A,TRUE,"EXT-TABLE";#N/A,#N/A,TRUE,"STEEL";#N/A,#N/A,TRUE,"INT-Table";#N/A,#N/A,TRUE,"STEEL";#N/A,#N/A,TRUE,"Door"}</definedName>
    <definedName name="PHASE_2_2" localSheetId="23" hidden="1">{#N/A,#N/A,TRUE,"Basic";#N/A,#N/A,TRUE,"EXT-TABLE";#N/A,#N/A,TRUE,"STEEL";#N/A,#N/A,TRUE,"INT-Table";#N/A,#N/A,TRUE,"STEEL";#N/A,#N/A,TRUE,"Door"}</definedName>
    <definedName name="PHASE_2_2" hidden="1">{#N/A,#N/A,TRUE,"Basic";#N/A,#N/A,TRUE,"EXT-TABLE";#N/A,#N/A,TRUE,"STEEL";#N/A,#N/A,TRUE,"INT-Table";#N/A,#N/A,TRUE,"STEEL";#N/A,#N/A,TRUE,"Door"}</definedName>
    <definedName name="PHASE_3" localSheetId="5" hidden="1">{#N/A,#N/A,TRUE,"Basic";#N/A,#N/A,TRUE,"EXT-TABLE";#N/A,#N/A,TRUE,"STEEL";#N/A,#N/A,TRUE,"INT-Table";#N/A,#N/A,TRUE,"STEEL";#N/A,#N/A,TRUE,"Door"}</definedName>
    <definedName name="PHASE_3" localSheetId="3" hidden="1">{#N/A,#N/A,TRUE,"Basic";#N/A,#N/A,TRUE,"EXT-TABLE";#N/A,#N/A,TRUE,"STEEL";#N/A,#N/A,TRUE,"INT-Table";#N/A,#N/A,TRUE,"STEEL";#N/A,#N/A,TRUE,"Door"}</definedName>
    <definedName name="PHASE_3" localSheetId="24" hidden="1">{#N/A,#N/A,TRUE,"Basic";#N/A,#N/A,TRUE,"EXT-TABLE";#N/A,#N/A,TRUE,"STEEL";#N/A,#N/A,TRUE,"INT-Table";#N/A,#N/A,TRUE,"STEEL";#N/A,#N/A,TRUE,"Door"}</definedName>
    <definedName name="PHASE_3" localSheetId="4" hidden="1">{#N/A,#N/A,TRUE,"Basic";#N/A,#N/A,TRUE,"EXT-TABLE";#N/A,#N/A,TRUE,"STEEL";#N/A,#N/A,TRUE,"INT-Table";#N/A,#N/A,TRUE,"STEEL";#N/A,#N/A,TRUE,"Door"}</definedName>
    <definedName name="PHASE_3" localSheetId="0" hidden="1">{#N/A,#N/A,TRUE,"Basic";#N/A,#N/A,TRUE,"EXT-TABLE";#N/A,#N/A,TRUE,"STEEL";#N/A,#N/A,TRUE,"INT-Table";#N/A,#N/A,TRUE,"STEEL";#N/A,#N/A,TRUE,"Door"}</definedName>
    <definedName name="PHASE_3" localSheetId="23" hidden="1">{#N/A,#N/A,TRUE,"Basic";#N/A,#N/A,TRUE,"EXT-TABLE";#N/A,#N/A,TRUE,"STEEL";#N/A,#N/A,TRUE,"INT-Table";#N/A,#N/A,TRUE,"STEEL";#N/A,#N/A,TRUE,"Door"}</definedName>
    <definedName name="PHASE_3" hidden="1">{#N/A,#N/A,TRUE,"Basic";#N/A,#N/A,TRUE,"EXT-TABLE";#N/A,#N/A,TRUE,"STEEL";#N/A,#N/A,TRUE,"INT-Table";#N/A,#N/A,TRUE,"STEEL";#N/A,#N/A,TRUE,"Door"}</definedName>
    <definedName name="PHASE_3_1" localSheetId="5" hidden="1">{#N/A,#N/A,TRUE,"Basic";#N/A,#N/A,TRUE,"EXT-TABLE";#N/A,#N/A,TRUE,"STEEL";#N/A,#N/A,TRUE,"INT-Table";#N/A,#N/A,TRUE,"STEEL";#N/A,#N/A,TRUE,"Door"}</definedName>
    <definedName name="PHASE_3_1" localSheetId="3" hidden="1">{#N/A,#N/A,TRUE,"Basic";#N/A,#N/A,TRUE,"EXT-TABLE";#N/A,#N/A,TRUE,"STEEL";#N/A,#N/A,TRUE,"INT-Table";#N/A,#N/A,TRUE,"STEEL";#N/A,#N/A,TRUE,"Door"}</definedName>
    <definedName name="PHASE_3_1" localSheetId="24" hidden="1">{#N/A,#N/A,TRUE,"Basic";#N/A,#N/A,TRUE,"EXT-TABLE";#N/A,#N/A,TRUE,"STEEL";#N/A,#N/A,TRUE,"INT-Table";#N/A,#N/A,TRUE,"STEEL";#N/A,#N/A,TRUE,"Door"}</definedName>
    <definedName name="PHASE_3_1" localSheetId="4" hidden="1">{#N/A,#N/A,TRUE,"Basic";#N/A,#N/A,TRUE,"EXT-TABLE";#N/A,#N/A,TRUE,"STEEL";#N/A,#N/A,TRUE,"INT-Table";#N/A,#N/A,TRUE,"STEEL";#N/A,#N/A,TRUE,"Door"}</definedName>
    <definedName name="PHASE_3_1" localSheetId="0" hidden="1">{#N/A,#N/A,TRUE,"Basic";#N/A,#N/A,TRUE,"EXT-TABLE";#N/A,#N/A,TRUE,"STEEL";#N/A,#N/A,TRUE,"INT-Table";#N/A,#N/A,TRUE,"STEEL";#N/A,#N/A,TRUE,"Door"}</definedName>
    <definedName name="PHASE_3_1" localSheetId="23" hidden="1">{#N/A,#N/A,TRUE,"Basic";#N/A,#N/A,TRUE,"EXT-TABLE";#N/A,#N/A,TRUE,"STEEL";#N/A,#N/A,TRUE,"INT-Table";#N/A,#N/A,TRUE,"STEEL";#N/A,#N/A,TRUE,"Door"}</definedName>
    <definedName name="PHASE_3_1" hidden="1">{#N/A,#N/A,TRUE,"Basic";#N/A,#N/A,TRUE,"EXT-TABLE";#N/A,#N/A,TRUE,"STEEL";#N/A,#N/A,TRUE,"INT-Table";#N/A,#N/A,TRUE,"STEEL";#N/A,#N/A,TRUE,"Door"}</definedName>
    <definedName name="PHASE_3_2" localSheetId="5" hidden="1">{#N/A,#N/A,TRUE,"Basic";#N/A,#N/A,TRUE,"EXT-TABLE";#N/A,#N/A,TRUE,"STEEL";#N/A,#N/A,TRUE,"INT-Table";#N/A,#N/A,TRUE,"STEEL";#N/A,#N/A,TRUE,"Door"}</definedName>
    <definedName name="PHASE_3_2" localSheetId="3" hidden="1">{#N/A,#N/A,TRUE,"Basic";#N/A,#N/A,TRUE,"EXT-TABLE";#N/A,#N/A,TRUE,"STEEL";#N/A,#N/A,TRUE,"INT-Table";#N/A,#N/A,TRUE,"STEEL";#N/A,#N/A,TRUE,"Door"}</definedName>
    <definedName name="PHASE_3_2" localSheetId="24" hidden="1">{#N/A,#N/A,TRUE,"Basic";#N/A,#N/A,TRUE,"EXT-TABLE";#N/A,#N/A,TRUE,"STEEL";#N/A,#N/A,TRUE,"INT-Table";#N/A,#N/A,TRUE,"STEEL";#N/A,#N/A,TRUE,"Door"}</definedName>
    <definedName name="PHASE_3_2" localSheetId="4" hidden="1">{#N/A,#N/A,TRUE,"Basic";#N/A,#N/A,TRUE,"EXT-TABLE";#N/A,#N/A,TRUE,"STEEL";#N/A,#N/A,TRUE,"INT-Table";#N/A,#N/A,TRUE,"STEEL";#N/A,#N/A,TRUE,"Door"}</definedName>
    <definedName name="PHASE_3_2" localSheetId="0" hidden="1">{#N/A,#N/A,TRUE,"Basic";#N/A,#N/A,TRUE,"EXT-TABLE";#N/A,#N/A,TRUE,"STEEL";#N/A,#N/A,TRUE,"INT-Table";#N/A,#N/A,TRUE,"STEEL";#N/A,#N/A,TRUE,"Door"}</definedName>
    <definedName name="PHASE_3_2" localSheetId="23" hidden="1">{#N/A,#N/A,TRUE,"Basic";#N/A,#N/A,TRUE,"EXT-TABLE";#N/A,#N/A,TRUE,"STEEL";#N/A,#N/A,TRUE,"INT-Table";#N/A,#N/A,TRUE,"STEEL";#N/A,#N/A,TRUE,"Door"}</definedName>
    <definedName name="PHASE_3_2" hidden="1">{#N/A,#N/A,TRUE,"Basic";#N/A,#N/A,TRUE,"EXT-TABLE";#N/A,#N/A,TRUE,"STEEL";#N/A,#N/A,TRUE,"INT-Table";#N/A,#N/A,TRUE,"STEEL";#N/A,#N/A,TRUE,"Door"}</definedName>
    <definedName name="PHASE_4" localSheetId="5" hidden="1">{#N/A,#N/A,TRUE,"Basic";#N/A,#N/A,TRUE,"EXT-TABLE";#N/A,#N/A,TRUE,"STEEL";#N/A,#N/A,TRUE,"INT-Table";#N/A,#N/A,TRUE,"STEEL";#N/A,#N/A,TRUE,"Door"}</definedName>
    <definedName name="PHASE_4" localSheetId="3" hidden="1">{#N/A,#N/A,TRUE,"Basic";#N/A,#N/A,TRUE,"EXT-TABLE";#N/A,#N/A,TRUE,"STEEL";#N/A,#N/A,TRUE,"INT-Table";#N/A,#N/A,TRUE,"STEEL";#N/A,#N/A,TRUE,"Door"}</definedName>
    <definedName name="PHASE_4" localSheetId="24" hidden="1">{#N/A,#N/A,TRUE,"Basic";#N/A,#N/A,TRUE,"EXT-TABLE";#N/A,#N/A,TRUE,"STEEL";#N/A,#N/A,TRUE,"INT-Table";#N/A,#N/A,TRUE,"STEEL";#N/A,#N/A,TRUE,"Door"}</definedName>
    <definedName name="PHASE_4" localSheetId="4" hidden="1">{#N/A,#N/A,TRUE,"Basic";#N/A,#N/A,TRUE,"EXT-TABLE";#N/A,#N/A,TRUE,"STEEL";#N/A,#N/A,TRUE,"INT-Table";#N/A,#N/A,TRUE,"STEEL";#N/A,#N/A,TRUE,"Door"}</definedName>
    <definedName name="PHASE_4" localSheetId="0" hidden="1">{#N/A,#N/A,TRUE,"Basic";#N/A,#N/A,TRUE,"EXT-TABLE";#N/A,#N/A,TRUE,"STEEL";#N/A,#N/A,TRUE,"INT-Table";#N/A,#N/A,TRUE,"STEEL";#N/A,#N/A,TRUE,"Door"}</definedName>
    <definedName name="PHASE_4" localSheetId="23" hidden="1">{#N/A,#N/A,TRUE,"Basic";#N/A,#N/A,TRUE,"EXT-TABLE";#N/A,#N/A,TRUE,"STEEL";#N/A,#N/A,TRUE,"INT-Table";#N/A,#N/A,TRUE,"STEEL";#N/A,#N/A,TRUE,"Door"}</definedName>
    <definedName name="PHASE_4" hidden="1">{#N/A,#N/A,TRUE,"Basic";#N/A,#N/A,TRUE,"EXT-TABLE";#N/A,#N/A,TRUE,"STEEL";#N/A,#N/A,TRUE,"INT-Table";#N/A,#N/A,TRUE,"STEEL";#N/A,#N/A,TRUE,"Door"}</definedName>
    <definedName name="PHASE_4_1" localSheetId="5" hidden="1">{#N/A,#N/A,TRUE,"Basic";#N/A,#N/A,TRUE,"EXT-TABLE";#N/A,#N/A,TRUE,"STEEL";#N/A,#N/A,TRUE,"INT-Table";#N/A,#N/A,TRUE,"STEEL";#N/A,#N/A,TRUE,"Door"}</definedName>
    <definedName name="PHASE_4_1" localSheetId="3" hidden="1">{#N/A,#N/A,TRUE,"Basic";#N/A,#N/A,TRUE,"EXT-TABLE";#N/A,#N/A,TRUE,"STEEL";#N/A,#N/A,TRUE,"INT-Table";#N/A,#N/A,TRUE,"STEEL";#N/A,#N/A,TRUE,"Door"}</definedName>
    <definedName name="PHASE_4_1" localSheetId="24" hidden="1">{#N/A,#N/A,TRUE,"Basic";#N/A,#N/A,TRUE,"EXT-TABLE";#N/A,#N/A,TRUE,"STEEL";#N/A,#N/A,TRUE,"INT-Table";#N/A,#N/A,TRUE,"STEEL";#N/A,#N/A,TRUE,"Door"}</definedName>
    <definedName name="PHASE_4_1" localSheetId="4" hidden="1">{#N/A,#N/A,TRUE,"Basic";#N/A,#N/A,TRUE,"EXT-TABLE";#N/A,#N/A,TRUE,"STEEL";#N/A,#N/A,TRUE,"INT-Table";#N/A,#N/A,TRUE,"STEEL";#N/A,#N/A,TRUE,"Door"}</definedName>
    <definedName name="PHASE_4_1" localSheetId="0" hidden="1">{#N/A,#N/A,TRUE,"Basic";#N/A,#N/A,TRUE,"EXT-TABLE";#N/A,#N/A,TRUE,"STEEL";#N/A,#N/A,TRUE,"INT-Table";#N/A,#N/A,TRUE,"STEEL";#N/A,#N/A,TRUE,"Door"}</definedName>
    <definedName name="PHASE_4_1" localSheetId="23" hidden="1">{#N/A,#N/A,TRUE,"Basic";#N/A,#N/A,TRUE,"EXT-TABLE";#N/A,#N/A,TRUE,"STEEL";#N/A,#N/A,TRUE,"INT-Table";#N/A,#N/A,TRUE,"STEEL";#N/A,#N/A,TRUE,"Door"}</definedName>
    <definedName name="PHASE_4_1" hidden="1">{#N/A,#N/A,TRUE,"Basic";#N/A,#N/A,TRUE,"EXT-TABLE";#N/A,#N/A,TRUE,"STEEL";#N/A,#N/A,TRUE,"INT-Table";#N/A,#N/A,TRUE,"STEEL";#N/A,#N/A,TRUE,"Door"}</definedName>
    <definedName name="PHASE_4_2" localSheetId="5" hidden="1">{#N/A,#N/A,TRUE,"Basic";#N/A,#N/A,TRUE,"EXT-TABLE";#N/A,#N/A,TRUE,"STEEL";#N/A,#N/A,TRUE,"INT-Table";#N/A,#N/A,TRUE,"STEEL";#N/A,#N/A,TRUE,"Door"}</definedName>
    <definedName name="PHASE_4_2" localSheetId="3" hidden="1">{#N/A,#N/A,TRUE,"Basic";#N/A,#N/A,TRUE,"EXT-TABLE";#N/A,#N/A,TRUE,"STEEL";#N/A,#N/A,TRUE,"INT-Table";#N/A,#N/A,TRUE,"STEEL";#N/A,#N/A,TRUE,"Door"}</definedName>
    <definedName name="PHASE_4_2" localSheetId="24" hidden="1">{#N/A,#N/A,TRUE,"Basic";#N/A,#N/A,TRUE,"EXT-TABLE";#N/A,#N/A,TRUE,"STEEL";#N/A,#N/A,TRUE,"INT-Table";#N/A,#N/A,TRUE,"STEEL";#N/A,#N/A,TRUE,"Door"}</definedName>
    <definedName name="PHASE_4_2" localSheetId="4" hidden="1">{#N/A,#N/A,TRUE,"Basic";#N/A,#N/A,TRUE,"EXT-TABLE";#N/A,#N/A,TRUE,"STEEL";#N/A,#N/A,TRUE,"INT-Table";#N/A,#N/A,TRUE,"STEEL";#N/A,#N/A,TRUE,"Door"}</definedName>
    <definedName name="PHASE_4_2" localSheetId="0" hidden="1">{#N/A,#N/A,TRUE,"Basic";#N/A,#N/A,TRUE,"EXT-TABLE";#N/A,#N/A,TRUE,"STEEL";#N/A,#N/A,TRUE,"INT-Table";#N/A,#N/A,TRUE,"STEEL";#N/A,#N/A,TRUE,"Door"}</definedName>
    <definedName name="PHASE_4_2" localSheetId="23" hidden="1">{#N/A,#N/A,TRUE,"Basic";#N/A,#N/A,TRUE,"EXT-TABLE";#N/A,#N/A,TRUE,"STEEL";#N/A,#N/A,TRUE,"INT-Table";#N/A,#N/A,TRUE,"STEEL";#N/A,#N/A,TRUE,"Door"}</definedName>
    <definedName name="PHASE_4_2" hidden="1">{#N/A,#N/A,TRUE,"Basic";#N/A,#N/A,TRUE,"EXT-TABLE";#N/A,#N/A,TRUE,"STEEL";#N/A,#N/A,TRUE,"INT-Table";#N/A,#N/A,TRUE,"STEEL";#N/A,#N/A,TRUE,"Door"}</definedName>
    <definedName name="PHASE_5" localSheetId="5" hidden="1">{#N/A,#N/A,TRUE,"Basic";#N/A,#N/A,TRUE,"EXT-TABLE";#N/A,#N/A,TRUE,"STEEL";#N/A,#N/A,TRUE,"INT-Table";#N/A,#N/A,TRUE,"STEEL";#N/A,#N/A,TRUE,"Door"}</definedName>
    <definedName name="PHASE_5" localSheetId="3" hidden="1">{#N/A,#N/A,TRUE,"Basic";#N/A,#N/A,TRUE,"EXT-TABLE";#N/A,#N/A,TRUE,"STEEL";#N/A,#N/A,TRUE,"INT-Table";#N/A,#N/A,TRUE,"STEEL";#N/A,#N/A,TRUE,"Door"}</definedName>
    <definedName name="PHASE_5" localSheetId="24" hidden="1">{#N/A,#N/A,TRUE,"Basic";#N/A,#N/A,TRUE,"EXT-TABLE";#N/A,#N/A,TRUE,"STEEL";#N/A,#N/A,TRUE,"INT-Table";#N/A,#N/A,TRUE,"STEEL";#N/A,#N/A,TRUE,"Door"}</definedName>
    <definedName name="PHASE_5" localSheetId="4" hidden="1">{#N/A,#N/A,TRUE,"Basic";#N/A,#N/A,TRUE,"EXT-TABLE";#N/A,#N/A,TRUE,"STEEL";#N/A,#N/A,TRUE,"INT-Table";#N/A,#N/A,TRUE,"STEEL";#N/A,#N/A,TRUE,"Door"}</definedName>
    <definedName name="PHASE_5" localSheetId="0" hidden="1">{#N/A,#N/A,TRUE,"Basic";#N/A,#N/A,TRUE,"EXT-TABLE";#N/A,#N/A,TRUE,"STEEL";#N/A,#N/A,TRUE,"INT-Table";#N/A,#N/A,TRUE,"STEEL";#N/A,#N/A,TRUE,"Door"}</definedName>
    <definedName name="PHASE_5" localSheetId="23" hidden="1">{#N/A,#N/A,TRUE,"Basic";#N/A,#N/A,TRUE,"EXT-TABLE";#N/A,#N/A,TRUE,"STEEL";#N/A,#N/A,TRUE,"INT-Table";#N/A,#N/A,TRUE,"STEEL";#N/A,#N/A,TRUE,"Door"}</definedName>
    <definedName name="PHASE_5" hidden="1">{#N/A,#N/A,TRUE,"Basic";#N/A,#N/A,TRUE,"EXT-TABLE";#N/A,#N/A,TRUE,"STEEL";#N/A,#N/A,TRUE,"INT-Table";#N/A,#N/A,TRUE,"STEEL";#N/A,#N/A,TRUE,"Door"}</definedName>
    <definedName name="PHASE_5_1" localSheetId="5" hidden="1">{#N/A,#N/A,TRUE,"Basic";#N/A,#N/A,TRUE,"EXT-TABLE";#N/A,#N/A,TRUE,"STEEL";#N/A,#N/A,TRUE,"INT-Table";#N/A,#N/A,TRUE,"STEEL";#N/A,#N/A,TRUE,"Door"}</definedName>
    <definedName name="PHASE_5_1" localSheetId="3" hidden="1">{#N/A,#N/A,TRUE,"Basic";#N/A,#N/A,TRUE,"EXT-TABLE";#N/A,#N/A,TRUE,"STEEL";#N/A,#N/A,TRUE,"INT-Table";#N/A,#N/A,TRUE,"STEEL";#N/A,#N/A,TRUE,"Door"}</definedName>
    <definedName name="PHASE_5_1" localSheetId="24" hidden="1">{#N/A,#N/A,TRUE,"Basic";#N/A,#N/A,TRUE,"EXT-TABLE";#N/A,#N/A,TRUE,"STEEL";#N/A,#N/A,TRUE,"INT-Table";#N/A,#N/A,TRUE,"STEEL";#N/A,#N/A,TRUE,"Door"}</definedName>
    <definedName name="PHASE_5_1" localSheetId="4" hidden="1">{#N/A,#N/A,TRUE,"Basic";#N/A,#N/A,TRUE,"EXT-TABLE";#N/A,#N/A,TRUE,"STEEL";#N/A,#N/A,TRUE,"INT-Table";#N/A,#N/A,TRUE,"STEEL";#N/A,#N/A,TRUE,"Door"}</definedName>
    <definedName name="PHASE_5_1" localSheetId="0" hidden="1">{#N/A,#N/A,TRUE,"Basic";#N/A,#N/A,TRUE,"EXT-TABLE";#N/A,#N/A,TRUE,"STEEL";#N/A,#N/A,TRUE,"INT-Table";#N/A,#N/A,TRUE,"STEEL";#N/A,#N/A,TRUE,"Door"}</definedName>
    <definedName name="PHASE_5_1" localSheetId="23" hidden="1">{#N/A,#N/A,TRUE,"Basic";#N/A,#N/A,TRUE,"EXT-TABLE";#N/A,#N/A,TRUE,"STEEL";#N/A,#N/A,TRUE,"INT-Table";#N/A,#N/A,TRUE,"STEEL";#N/A,#N/A,TRUE,"Door"}</definedName>
    <definedName name="PHASE_5_1" hidden="1">{#N/A,#N/A,TRUE,"Basic";#N/A,#N/A,TRUE,"EXT-TABLE";#N/A,#N/A,TRUE,"STEEL";#N/A,#N/A,TRUE,"INT-Table";#N/A,#N/A,TRUE,"STEEL";#N/A,#N/A,TRUE,"Door"}</definedName>
    <definedName name="PHASE_5_2" localSheetId="5" hidden="1">{#N/A,#N/A,TRUE,"Basic";#N/A,#N/A,TRUE,"EXT-TABLE";#N/A,#N/A,TRUE,"STEEL";#N/A,#N/A,TRUE,"INT-Table";#N/A,#N/A,TRUE,"STEEL";#N/A,#N/A,TRUE,"Door"}</definedName>
    <definedName name="PHASE_5_2" localSheetId="3" hidden="1">{#N/A,#N/A,TRUE,"Basic";#N/A,#N/A,TRUE,"EXT-TABLE";#N/A,#N/A,TRUE,"STEEL";#N/A,#N/A,TRUE,"INT-Table";#N/A,#N/A,TRUE,"STEEL";#N/A,#N/A,TRUE,"Door"}</definedName>
    <definedName name="PHASE_5_2" localSheetId="24" hidden="1">{#N/A,#N/A,TRUE,"Basic";#N/A,#N/A,TRUE,"EXT-TABLE";#N/A,#N/A,TRUE,"STEEL";#N/A,#N/A,TRUE,"INT-Table";#N/A,#N/A,TRUE,"STEEL";#N/A,#N/A,TRUE,"Door"}</definedName>
    <definedName name="PHASE_5_2" localSheetId="4" hidden="1">{#N/A,#N/A,TRUE,"Basic";#N/A,#N/A,TRUE,"EXT-TABLE";#N/A,#N/A,TRUE,"STEEL";#N/A,#N/A,TRUE,"INT-Table";#N/A,#N/A,TRUE,"STEEL";#N/A,#N/A,TRUE,"Door"}</definedName>
    <definedName name="PHASE_5_2" localSheetId="0" hidden="1">{#N/A,#N/A,TRUE,"Basic";#N/A,#N/A,TRUE,"EXT-TABLE";#N/A,#N/A,TRUE,"STEEL";#N/A,#N/A,TRUE,"INT-Table";#N/A,#N/A,TRUE,"STEEL";#N/A,#N/A,TRUE,"Door"}</definedName>
    <definedName name="PHASE_5_2" localSheetId="23" hidden="1">{#N/A,#N/A,TRUE,"Basic";#N/A,#N/A,TRUE,"EXT-TABLE";#N/A,#N/A,TRUE,"STEEL";#N/A,#N/A,TRUE,"INT-Table";#N/A,#N/A,TRUE,"STEEL";#N/A,#N/A,TRUE,"Door"}</definedName>
    <definedName name="PHASE_5_2" hidden="1">{#N/A,#N/A,TRUE,"Basic";#N/A,#N/A,TRUE,"EXT-TABLE";#N/A,#N/A,TRUE,"STEEL";#N/A,#N/A,TRUE,"INT-Table";#N/A,#N/A,TRUE,"STEEL";#N/A,#N/A,TRUE,"Door"}</definedName>
    <definedName name="PKAAA" localSheetId="6" hidden="1">#REF!</definedName>
    <definedName name="PKAAA" localSheetId="7" hidden="1">#REF!</definedName>
    <definedName name="PKAAA" localSheetId="17" hidden="1">#REF!</definedName>
    <definedName name="PKAAA" localSheetId="18" hidden="1">#REF!</definedName>
    <definedName name="PKAAA" localSheetId="19" hidden="1">#REF!</definedName>
    <definedName name="PKAAA" localSheetId="20" hidden="1">#REF!</definedName>
    <definedName name="PKAAA" localSheetId="8" hidden="1">#REF!</definedName>
    <definedName name="PKAAA" localSheetId="9" hidden="1">#REF!</definedName>
    <definedName name="PKAAA" localSheetId="10" hidden="1">#REF!</definedName>
    <definedName name="PKAAA" localSheetId="11" hidden="1">#REF!</definedName>
    <definedName name="PKAAA" localSheetId="12" hidden="1">#REF!</definedName>
    <definedName name="PKAAA" localSheetId="13" hidden="1">#REF!</definedName>
    <definedName name="PKAAA" localSheetId="14" hidden="1">#REF!</definedName>
    <definedName name="PKAAA" localSheetId="15" hidden="1">#REF!</definedName>
    <definedName name="PKAAA" localSheetId="16" hidden="1">#REF!</definedName>
    <definedName name="PKAAA" localSheetId="5" hidden="1">#REF!</definedName>
    <definedName name="PKAAA" localSheetId="3" hidden="1">#REF!</definedName>
    <definedName name="PKAAA" localSheetId="24" hidden="1">#REF!</definedName>
    <definedName name="PKAAA" localSheetId="23" hidden="1">#REF!</definedName>
    <definedName name="PKAAA" hidden="1">#REF!</definedName>
    <definedName name="PKBB" localSheetId="6" hidden="1">#REF!</definedName>
    <definedName name="PKBB" localSheetId="7" hidden="1">#REF!</definedName>
    <definedName name="PKBB" localSheetId="17" hidden="1">#REF!</definedName>
    <definedName name="PKBB" localSheetId="18" hidden="1">#REF!</definedName>
    <definedName name="PKBB" localSheetId="19" hidden="1">#REF!</definedName>
    <definedName name="PKBB" localSheetId="20" hidden="1">#REF!</definedName>
    <definedName name="PKBB" localSheetId="8" hidden="1">#REF!</definedName>
    <definedName name="PKBB" localSheetId="9" hidden="1">#REF!</definedName>
    <definedName name="PKBB" localSheetId="10" hidden="1">#REF!</definedName>
    <definedName name="PKBB" localSheetId="11" hidden="1">#REF!</definedName>
    <definedName name="PKBB" localSheetId="12" hidden="1">#REF!</definedName>
    <definedName name="PKBB" localSheetId="13" hidden="1">#REF!</definedName>
    <definedName name="PKBB" localSheetId="14" hidden="1">#REF!</definedName>
    <definedName name="PKBB" localSheetId="15" hidden="1">#REF!</definedName>
    <definedName name="PKBB" localSheetId="16" hidden="1">#REF!</definedName>
    <definedName name="PKBB" localSheetId="5" hidden="1">#REF!</definedName>
    <definedName name="PKBB" localSheetId="3" hidden="1">#REF!</definedName>
    <definedName name="PKBB" localSheetId="24" hidden="1">#REF!</definedName>
    <definedName name="PKBB" localSheetId="23" hidden="1">#REF!</definedName>
    <definedName name="PKBB" hidden="1">#REF!</definedName>
    <definedName name="PKCC" localSheetId="6" hidden="1">#REF!</definedName>
    <definedName name="PKCC" localSheetId="7" hidden="1">#REF!</definedName>
    <definedName name="PKCC" localSheetId="17" hidden="1">#REF!</definedName>
    <definedName name="PKCC" localSheetId="18" hidden="1">#REF!</definedName>
    <definedName name="PKCC" localSheetId="19" hidden="1">#REF!</definedName>
    <definedName name="PKCC" localSheetId="20" hidden="1">#REF!</definedName>
    <definedName name="PKCC" localSheetId="8" hidden="1">#REF!</definedName>
    <definedName name="PKCC" localSheetId="9" hidden="1">#REF!</definedName>
    <definedName name="PKCC" localSheetId="10" hidden="1">#REF!</definedName>
    <definedName name="PKCC" localSheetId="11" hidden="1">#REF!</definedName>
    <definedName name="PKCC" localSheetId="12" hidden="1">#REF!</definedName>
    <definedName name="PKCC" localSheetId="13" hidden="1">#REF!</definedName>
    <definedName name="PKCC" localSheetId="14" hidden="1">#REF!</definedName>
    <definedName name="PKCC" localSheetId="15" hidden="1">#REF!</definedName>
    <definedName name="PKCC" localSheetId="16" hidden="1">#REF!</definedName>
    <definedName name="PKCC" localSheetId="5" hidden="1">#REF!</definedName>
    <definedName name="PKCC" localSheetId="3" hidden="1">#REF!</definedName>
    <definedName name="PKCC" localSheetId="24" hidden="1">#REF!</definedName>
    <definedName name="PKCC" localSheetId="23" hidden="1">#REF!</definedName>
    <definedName name="PKCC" hidden="1">#REF!</definedName>
    <definedName name="PKDD" localSheetId="6" hidden="1">#REF!</definedName>
    <definedName name="PKDD" localSheetId="7" hidden="1">#REF!</definedName>
    <definedName name="PKDD" localSheetId="17" hidden="1">#REF!</definedName>
    <definedName name="PKDD" localSheetId="18" hidden="1">#REF!</definedName>
    <definedName name="PKDD" localSheetId="19" hidden="1">#REF!</definedName>
    <definedName name="PKDD" localSheetId="20" hidden="1">#REF!</definedName>
    <definedName name="PKDD" localSheetId="8" hidden="1">#REF!</definedName>
    <definedName name="PKDD" localSheetId="9" hidden="1">#REF!</definedName>
    <definedName name="PKDD" localSheetId="10" hidden="1">#REF!</definedName>
    <definedName name="PKDD" localSheetId="11" hidden="1">#REF!</definedName>
    <definedName name="PKDD" localSheetId="12" hidden="1">#REF!</definedName>
    <definedName name="PKDD" localSheetId="13" hidden="1">#REF!</definedName>
    <definedName name="PKDD" localSheetId="14" hidden="1">#REF!</definedName>
    <definedName name="PKDD" localSheetId="15" hidden="1">#REF!</definedName>
    <definedName name="PKDD" localSheetId="16" hidden="1">#REF!</definedName>
    <definedName name="PKDD" localSheetId="24" hidden="1">#REF!</definedName>
    <definedName name="PKDD" localSheetId="4" hidden="1">#REF!</definedName>
    <definedName name="PKDD" localSheetId="0" hidden="1">#REF!</definedName>
    <definedName name="PKDD" localSheetId="23" hidden="1">#REF!</definedName>
    <definedName name="PKDD" hidden="1">#REF!</definedName>
    <definedName name="PRAYER" localSheetId="5" hidden="1">{#N/A,#N/A,FALSE,"CCTV"}</definedName>
    <definedName name="PRAYER" localSheetId="3" hidden="1">{#N/A,#N/A,FALSE,"CCTV"}</definedName>
    <definedName name="PRAYER" localSheetId="24" hidden="1">{#N/A,#N/A,FALSE,"CCTV"}</definedName>
    <definedName name="PRAYER" localSheetId="4" hidden="1">{#N/A,#N/A,FALSE,"CCTV"}</definedName>
    <definedName name="PRAYER" localSheetId="0" hidden="1">{#N/A,#N/A,FALSE,"CCTV"}</definedName>
    <definedName name="PRAYER" localSheetId="23" hidden="1">{#N/A,#N/A,FALSE,"CCTV"}</definedName>
    <definedName name="PRAYER" hidden="1">{#N/A,#N/A,FALSE,"CCTV"}</definedName>
    <definedName name="_xlnm.Print_Area" localSheetId="6">'0.Room'!$A$1:$AL$365</definedName>
    <definedName name="_xlnm.Print_Area" localSheetId="7">'1.Floors'!$A$1:$AK$260</definedName>
    <definedName name="_xlnm.Print_Area" localSheetId="17">'10.Stairs'!$A$1:$AK$28</definedName>
    <definedName name="_xlnm.Print_Area" localSheetId="18">'11.Railings'!$A$1:$AK$28</definedName>
    <definedName name="_xlnm.Print_Area" localSheetId="19">'12.Generic'!$A$1:$AK$100</definedName>
    <definedName name="_xlnm.Print_Area" localSheetId="20">'13.Manual_Input'!$A$1:$AK$170</definedName>
    <definedName name="_xlnm.Print_Area" localSheetId="8">'2.Roofs'!$A$1:$AK$218</definedName>
    <definedName name="_xlnm.Print_Area" localSheetId="9">'3.Walls_Ext'!$A$1:$AK$493</definedName>
    <definedName name="_xlnm.Print_Area" localSheetId="10">'3.Walls_Int'!$A$1:$AK$206</definedName>
    <definedName name="_xlnm.Print_Area" localSheetId="11">'4.St_Fdn'!$A$1:$AK$394</definedName>
    <definedName name="_xlnm.Print_Area" localSheetId="12">'5.St_Col'!$A$1:$AK$359</definedName>
    <definedName name="_xlnm.Print_Area" localSheetId="14">'7.Ceilings'!$A$1:$AK$27</definedName>
    <definedName name="_xlnm.Print_Area" localSheetId="15">'8.Doors'!$A$1:$AL$508</definedName>
    <definedName name="_xlnm.Print_Area" localSheetId="16">'9.Windows'!$A$1:$AL$269</definedName>
    <definedName name="ProdForm" localSheetId="6" hidden="1">#REF!</definedName>
    <definedName name="ProdForm" localSheetId="7" hidden="1">#REF!</definedName>
    <definedName name="ProdForm" localSheetId="17" hidden="1">#REF!</definedName>
    <definedName name="ProdForm" localSheetId="18" hidden="1">#REF!</definedName>
    <definedName name="ProdForm" localSheetId="19" hidden="1">#REF!</definedName>
    <definedName name="ProdForm" localSheetId="20" hidden="1">#REF!</definedName>
    <definedName name="ProdForm" localSheetId="8" hidden="1">#REF!</definedName>
    <definedName name="ProdForm" localSheetId="9" hidden="1">#REF!</definedName>
    <definedName name="ProdForm" localSheetId="10" hidden="1">#REF!</definedName>
    <definedName name="ProdForm" localSheetId="11" hidden="1">#REF!</definedName>
    <definedName name="ProdForm" localSheetId="12" hidden="1">#REF!</definedName>
    <definedName name="ProdForm" localSheetId="13" hidden="1">#REF!</definedName>
    <definedName name="ProdForm" localSheetId="14" hidden="1">#REF!</definedName>
    <definedName name="ProdForm" localSheetId="15" hidden="1">#REF!</definedName>
    <definedName name="ProdForm" localSheetId="16" hidden="1">#REF!</definedName>
    <definedName name="ProdForm" localSheetId="5" hidden="1">#REF!</definedName>
    <definedName name="ProdForm" localSheetId="3" hidden="1">#REF!</definedName>
    <definedName name="ProdForm" localSheetId="24" hidden="1">#REF!</definedName>
    <definedName name="ProdForm" localSheetId="23" hidden="1">#REF!</definedName>
    <definedName name="ProdForm" hidden="1">#REF!</definedName>
    <definedName name="Product" localSheetId="6" hidden="1">#REF!</definedName>
    <definedName name="Product" localSheetId="7" hidden="1">#REF!</definedName>
    <definedName name="Product" localSheetId="17" hidden="1">#REF!</definedName>
    <definedName name="Product" localSheetId="18" hidden="1">#REF!</definedName>
    <definedName name="Product" localSheetId="19" hidden="1">#REF!</definedName>
    <definedName name="Product" localSheetId="20" hidden="1">#REF!</definedName>
    <definedName name="Product" localSheetId="8" hidden="1">#REF!</definedName>
    <definedName name="Product" localSheetId="9" hidden="1">#REF!</definedName>
    <definedName name="Product" localSheetId="10" hidden="1">#REF!</definedName>
    <definedName name="Product" localSheetId="11" hidden="1">#REF!</definedName>
    <definedName name="Product" localSheetId="12" hidden="1">#REF!</definedName>
    <definedName name="Product" localSheetId="13" hidden="1">#REF!</definedName>
    <definedName name="Product" localSheetId="14" hidden="1">#REF!</definedName>
    <definedName name="Product" localSheetId="15" hidden="1">#REF!</definedName>
    <definedName name="Product" localSheetId="16" hidden="1">#REF!</definedName>
    <definedName name="Product" localSheetId="5" hidden="1">#REF!</definedName>
    <definedName name="Product" localSheetId="3" hidden="1">#REF!</definedName>
    <definedName name="Product" localSheetId="24" hidden="1">#REF!</definedName>
    <definedName name="Product" localSheetId="23" hidden="1">#REF!</definedName>
    <definedName name="Product" hidden="1">#REF!</definedName>
    <definedName name="Q" localSheetId="5" hidden="1">{#N/A,#N/A,TRUE,"Basic";#N/A,#N/A,TRUE,"EXT-TABLE";#N/A,#N/A,TRUE,"STEEL";#N/A,#N/A,TRUE,"INT-Table";#N/A,#N/A,TRUE,"STEEL";#N/A,#N/A,TRUE,"Door"}</definedName>
    <definedName name="Q" localSheetId="3" hidden="1">{#N/A,#N/A,TRUE,"Basic";#N/A,#N/A,TRUE,"EXT-TABLE";#N/A,#N/A,TRUE,"STEEL";#N/A,#N/A,TRUE,"INT-Table";#N/A,#N/A,TRUE,"STEEL";#N/A,#N/A,TRUE,"Door"}</definedName>
    <definedName name="Q" localSheetId="24" hidden="1">{#N/A,#N/A,TRUE,"Basic";#N/A,#N/A,TRUE,"EXT-TABLE";#N/A,#N/A,TRUE,"STEEL";#N/A,#N/A,TRUE,"INT-Table";#N/A,#N/A,TRUE,"STEEL";#N/A,#N/A,TRUE,"Door"}</definedName>
    <definedName name="Q" localSheetId="4" hidden="1">{#N/A,#N/A,TRUE,"Basic";#N/A,#N/A,TRUE,"EXT-TABLE";#N/A,#N/A,TRUE,"STEEL";#N/A,#N/A,TRUE,"INT-Table";#N/A,#N/A,TRUE,"STEEL";#N/A,#N/A,TRUE,"Door"}</definedName>
    <definedName name="Q" localSheetId="0" hidden="1">{#N/A,#N/A,TRUE,"Basic";#N/A,#N/A,TRUE,"EXT-TABLE";#N/A,#N/A,TRUE,"STEEL";#N/A,#N/A,TRUE,"INT-Table";#N/A,#N/A,TRUE,"STEEL";#N/A,#N/A,TRUE,"Door"}</definedName>
    <definedName name="Q" localSheetId="23" hidden="1">{#N/A,#N/A,TRUE,"Basic";#N/A,#N/A,TRUE,"EXT-TABLE";#N/A,#N/A,TRUE,"STEEL";#N/A,#N/A,TRUE,"INT-Table";#N/A,#N/A,TRUE,"STEEL";#N/A,#N/A,TRUE,"Door"}</definedName>
    <definedName name="Q" hidden="1">{#N/A,#N/A,TRUE,"Basic";#N/A,#N/A,TRUE,"EXT-TABLE";#N/A,#N/A,TRUE,"STEEL";#N/A,#N/A,TRUE,"INT-Table";#N/A,#N/A,TRUE,"STEEL";#N/A,#N/A,TRUE,"Door"}</definedName>
    <definedName name="q_1" localSheetId="5" hidden="1">{#N/A,#N/A,TRUE,"Basic";#N/A,#N/A,TRUE,"EXT-TABLE";#N/A,#N/A,TRUE,"STEEL";#N/A,#N/A,TRUE,"INT-Table";#N/A,#N/A,TRUE,"STEEL";#N/A,#N/A,TRUE,"Door"}</definedName>
    <definedName name="q_1" localSheetId="3" hidden="1">{#N/A,#N/A,TRUE,"Basic";#N/A,#N/A,TRUE,"EXT-TABLE";#N/A,#N/A,TRUE,"STEEL";#N/A,#N/A,TRUE,"INT-Table";#N/A,#N/A,TRUE,"STEEL";#N/A,#N/A,TRUE,"Door"}</definedName>
    <definedName name="q_1" localSheetId="24" hidden="1">{#N/A,#N/A,TRUE,"Basic";#N/A,#N/A,TRUE,"EXT-TABLE";#N/A,#N/A,TRUE,"STEEL";#N/A,#N/A,TRUE,"INT-Table";#N/A,#N/A,TRUE,"STEEL";#N/A,#N/A,TRUE,"Door"}</definedName>
    <definedName name="q_1" localSheetId="4" hidden="1">{#N/A,#N/A,TRUE,"Basic";#N/A,#N/A,TRUE,"EXT-TABLE";#N/A,#N/A,TRUE,"STEEL";#N/A,#N/A,TRUE,"INT-Table";#N/A,#N/A,TRUE,"STEEL";#N/A,#N/A,TRUE,"Door"}</definedName>
    <definedName name="q_1" localSheetId="0" hidden="1">{#N/A,#N/A,TRUE,"Basic";#N/A,#N/A,TRUE,"EXT-TABLE";#N/A,#N/A,TRUE,"STEEL";#N/A,#N/A,TRUE,"INT-Table";#N/A,#N/A,TRUE,"STEEL";#N/A,#N/A,TRUE,"Door"}</definedName>
    <definedName name="q_1" localSheetId="23" hidden="1">{#N/A,#N/A,TRUE,"Basic";#N/A,#N/A,TRUE,"EXT-TABLE";#N/A,#N/A,TRUE,"STEEL";#N/A,#N/A,TRUE,"INT-Table";#N/A,#N/A,TRUE,"STEEL";#N/A,#N/A,TRUE,"Door"}</definedName>
    <definedName name="q_1" hidden="1">{#N/A,#N/A,TRUE,"Basic";#N/A,#N/A,TRUE,"EXT-TABLE";#N/A,#N/A,TRUE,"STEEL";#N/A,#N/A,TRUE,"INT-Table";#N/A,#N/A,TRUE,"STEEL";#N/A,#N/A,TRUE,"Door"}</definedName>
    <definedName name="q_1_1" localSheetId="5" hidden="1">{#N/A,#N/A,TRUE,"Basic";#N/A,#N/A,TRUE,"EXT-TABLE";#N/A,#N/A,TRUE,"STEEL";#N/A,#N/A,TRUE,"INT-Table";#N/A,#N/A,TRUE,"STEEL";#N/A,#N/A,TRUE,"Door"}</definedName>
    <definedName name="q_1_1" localSheetId="3" hidden="1">{#N/A,#N/A,TRUE,"Basic";#N/A,#N/A,TRUE,"EXT-TABLE";#N/A,#N/A,TRUE,"STEEL";#N/A,#N/A,TRUE,"INT-Table";#N/A,#N/A,TRUE,"STEEL";#N/A,#N/A,TRUE,"Door"}</definedName>
    <definedName name="q_1_1" localSheetId="24" hidden="1">{#N/A,#N/A,TRUE,"Basic";#N/A,#N/A,TRUE,"EXT-TABLE";#N/A,#N/A,TRUE,"STEEL";#N/A,#N/A,TRUE,"INT-Table";#N/A,#N/A,TRUE,"STEEL";#N/A,#N/A,TRUE,"Door"}</definedName>
    <definedName name="q_1_1" localSheetId="4" hidden="1">{#N/A,#N/A,TRUE,"Basic";#N/A,#N/A,TRUE,"EXT-TABLE";#N/A,#N/A,TRUE,"STEEL";#N/A,#N/A,TRUE,"INT-Table";#N/A,#N/A,TRUE,"STEEL";#N/A,#N/A,TRUE,"Door"}</definedName>
    <definedName name="q_1_1" localSheetId="0" hidden="1">{#N/A,#N/A,TRUE,"Basic";#N/A,#N/A,TRUE,"EXT-TABLE";#N/A,#N/A,TRUE,"STEEL";#N/A,#N/A,TRUE,"INT-Table";#N/A,#N/A,TRUE,"STEEL";#N/A,#N/A,TRUE,"Door"}</definedName>
    <definedName name="q_1_1" localSheetId="23" hidden="1">{#N/A,#N/A,TRUE,"Basic";#N/A,#N/A,TRUE,"EXT-TABLE";#N/A,#N/A,TRUE,"STEEL";#N/A,#N/A,TRUE,"INT-Table";#N/A,#N/A,TRUE,"STEEL";#N/A,#N/A,TRUE,"Door"}</definedName>
    <definedName name="q_1_1" hidden="1">{#N/A,#N/A,TRUE,"Basic";#N/A,#N/A,TRUE,"EXT-TABLE";#N/A,#N/A,TRUE,"STEEL";#N/A,#N/A,TRUE,"INT-Table";#N/A,#N/A,TRUE,"STEEL";#N/A,#N/A,TRUE,"Door"}</definedName>
    <definedName name="q_1_2" localSheetId="5" hidden="1">{#N/A,#N/A,TRUE,"Basic";#N/A,#N/A,TRUE,"EXT-TABLE";#N/A,#N/A,TRUE,"STEEL";#N/A,#N/A,TRUE,"INT-Table";#N/A,#N/A,TRUE,"STEEL";#N/A,#N/A,TRUE,"Door"}</definedName>
    <definedName name="q_1_2" localSheetId="3" hidden="1">{#N/A,#N/A,TRUE,"Basic";#N/A,#N/A,TRUE,"EXT-TABLE";#N/A,#N/A,TRUE,"STEEL";#N/A,#N/A,TRUE,"INT-Table";#N/A,#N/A,TRUE,"STEEL";#N/A,#N/A,TRUE,"Door"}</definedName>
    <definedName name="q_1_2" localSheetId="24" hidden="1">{#N/A,#N/A,TRUE,"Basic";#N/A,#N/A,TRUE,"EXT-TABLE";#N/A,#N/A,TRUE,"STEEL";#N/A,#N/A,TRUE,"INT-Table";#N/A,#N/A,TRUE,"STEEL";#N/A,#N/A,TRUE,"Door"}</definedName>
    <definedName name="q_1_2" localSheetId="4" hidden="1">{#N/A,#N/A,TRUE,"Basic";#N/A,#N/A,TRUE,"EXT-TABLE";#N/A,#N/A,TRUE,"STEEL";#N/A,#N/A,TRUE,"INT-Table";#N/A,#N/A,TRUE,"STEEL";#N/A,#N/A,TRUE,"Door"}</definedName>
    <definedName name="q_1_2" localSheetId="0" hidden="1">{#N/A,#N/A,TRUE,"Basic";#N/A,#N/A,TRUE,"EXT-TABLE";#N/A,#N/A,TRUE,"STEEL";#N/A,#N/A,TRUE,"INT-Table";#N/A,#N/A,TRUE,"STEEL";#N/A,#N/A,TRUE,"Door"}</definedName>
    <definedName name="q_1_2" localSheetId="23" hidden="1">{#N/A,#N/A,TRUE,"Basic";#N/A,#N/A,TRUE,"EXT-TABLE";#N/A,#N/A,TRUE,"STEEL";#N/A,#N/A,TRUE,"INT-Table";#N/A,#N/A,TRUE,"STEEL";#N/A,#N/A,TRUE,"Door"}</definedName>
    <definedName name="q_1_2" hidden="1">{#N/A,#N/A,TRUE,"Basic";#N/A,#N/A,TRUE,"EXT-TABLE";#N/A,#N/A,TRUE,"STEEL";#N/A,#N/A,TRUE,"INT-Table";#N/A,#N/A,TRUE,"STEEL";#N/A,#N/A,TRUE,"Door"}</definedName>
    <definedName name="q_2" localSheetId="5" hidden="1">{#N/A,#N/A,TRUE,"Basic";#N/A,#N/A,TRUE,"EXT-TABLE";#N/A,#N/A,TRUE,"STEEL";#N/A,#N/A,TRUE,"INT-Table";#N/A,#N/A,TRUE,"STEEL";#N/A,#N/A,TRUE,"Door"}</definedName>
    <definedName name="q_2" localSheetId="3" hidden="1">{#N/A,#N/A,TRUE,"Basic";#N/A,#N/A,TRUE,"EXT-TABLE";#N/A,#N/A,TRUE,"STEEL";#N/A,#N/A,TRUE,"INT-Table";#N/A,#N/A,TRUE,"STEEL";#N/A,#N/A,TRUE,"Door"}</definedName>
    <definedName name="q_2" localSheetId="24" hidden="1">{#N/A,#N/A,TRUE,"Basic";#N/A,#N/A,TRUE,"EXT-TABLE";#N/A,#N/A,TRUE,"STEEL";#N/A,#N/A,TRUE,"INT-Table";#N/A,#N/A,TRUE,"STEEL";#N/A,#N/A,TRUE,"Door"}</definedName>
    <definedName name="q_2" localSheetId="4" hidden="1">{#N/A,#N/A,TRUE,"Basic";#N/A,#N/A,TRUE,"EXT-TABLE";#N/A,#N/A,TRUE,"STEEL";#N/A,#N/A,TRUE,"INT-Table";#N/A,#N/A,TRUE,"STEEL";#N/A,#N/A,TRUE,"Door"}</definedName>
    <definedName name="q_2" localSheetId="0" hidden="1">{#N/A,#N/A,TRUE,"Basic";#N/A,#N/A,TRUE,"EXT-TABLE";#N/A,#N/A,TRUE,"STEEL";#N/A,#N/A,TRUE,"INT-Table";#N/A,#N/A,TRUE,"STEEL";#N/A,#N/A,TRUE,"Door"}</definedName>
    <definedName name="q_2" localSheetId="23" hidden="1">{#N/A,#N/A,TRUE,"Basic";#N/A,#N/A,TRUE,"EXT-TABLE";#N/A,#N/A,TRUE,"STEEL";#N/A,#N/A,TRUE,"INT-Table";#N/A,#N/A,TRUE,"STEEL";#N/A,#N/A,TRUE,"Door"}</definedName>
    <definedName name="q_2" hidden="1">{#N/A,#N/A,TRUE,"Basic";#N/A,#N/A,TRUE,"EXT-TABLE";#N/A,#N/A,TRUE,"STEEL";#N/A,#N/A,TRUE,"INT-Table";#N/A,#N/A,TRUE,"STEEL";#N/A,#N/A,TRUE,"Door"}</definedName>
    <definedName name="q_2_1" localSheetId="5" hidden="1">{#N/A,#N/A,TRUE,"Basic";#N/A,#N/A,TRUE,"EXT-TABLE";#N/A,#N/A,TRUE,"STEEL";#N/A,#N/A,TRUE,"INT-Table";#N/A,#N/A,TRUE,"STEEL";#N/A,#N/A,TRUE,"Door"}</definedName>
    <definedName name="q_2_1" localSheetId="3" hidden="1">{#N/A,#N/A,TRUE,"Basic";#N/A,#N/A,TRUE,"EXT-TABLE";#N/A,#N/A,TRUE,"STEEL";#N/A,#N/A,TRUE,"INT-Table";#N/A,#N/A,TRUE,"STEEL";#N/A,#N/A,TRUE,"Door"}</definedName>
    <definedName name="q_2_1" localSheetId="24" hidden="1">{#N/A,#N/A,TRUE,"Basic";#N/A,#N/A,TRUE,"EXT-TABLE";#N/A,#N/A,TRUE,"STEEL";#N/A,#N/A,TRUE,"INT-Table";#N/A,#N/A,TRUE,"STEEL";#N/A,#N/A,TRUE,"Door"}</definedName>
    <definedName name="q_2_1" localSheetId="4" hidden="1">{#N/A,#N/A,TRUE,"Basic";#N/A,#N/A,TRUE,"EXT-TABLE";#N/A,#N/A,TRUE,"STEEL";#N/A,#N/A,TRUE,"INT-Table";#N/A,#N/A,TRUE,"STEEL";#N/A,#N/A,TRUE,"Door"}</definedName>
    <definedName name="q_2_1" localSheetId="0" hidden="1">{#N/A,#N/A,TRUE,"Basic";#N/A,#N/A,TRUE,"EXT-TABLE";#N/A,#N/A,TRUE,"STEEL";#N/A,#N/A,TRUE,"INT-Table";#N/A,#N/A,TRUE,"STEEL";#N/A,#N/A,TRUE,"Door"}</definedName>
    <definedName name="q_2_1" localSheetId="23" hidden="1">{#N/A,#N/A,TRUE,"Basic";#N/A,#N/A,TRUE,"EXT-TABLE";#N/A,#N/A,TRUE,"STEEL";#N/A,#N/A,TRUE,"INT-Table";#N/A,#N/A,TRUE,"STEEL";#N/A,#N/A,TRUE,"Door"}</definedName>
    <definedName name="q_2_1" hidden="1">{#N/A,#N/A,TRUE,"Basic";#N/A,#N/A,TRUE,"EXT-TABLE";#N/A,#N/A,TRUE,"STEEL";#N/A,#N/A,TRUE,"INT-Table";#N/A,#N/A,TRUE,"STEEL";#N/A,#N/A,TRUE,"Door"}</definedName>
    <definedName name="q_2_2" localSheetId="5" hidden="1">{#N/A,#N/A,TRUE,"Basic";#N/A,#N/A,TRUE,"EXT-TABLE";#N/A,#N/A,TRUE,"STEEL";#N/A,#N/A,TRUE,"INT-Table";#N/A,#N/A,TRUE,"STEEL";#N/A,#N/A,TRUE,"Door"}</definedName>
    <definedName name="q_2_2" localSheetId="3" hidden="1">{#N/A,#N/A,TRUE,"Basic";#N/A,#N/A,TRUE,"EXT-TABLE";#N/A,#N/A,TRUE,"STEEL";#N/A,#N/A,TRUE,"INT-Table";#N/A,#N/A,TRUE,"STEEL";#N/A,#N/A,TRUE,"Door"}</definedName>
    <definedName name="q_2_2" localSheetId="24" hidden="1">{#N/A,#N/A,TRUE,"Basic";#N/A,#N/A,TRUE,"EXT-TABLE";#N/A,#N/A,TRUE,"STEEL";#N/A,#N/A,TRUE,"INT-Table";#N/A,#N/A,TRUE,"STEEL";#N/A,#N/A,TRUE,"Door"}</definedName>
    <definedName name="q_2_2" localSheetId="4" hidden="1">{#N/A,#N/A,TRUE,"Basic";#N/A,#N/A,TRUE,"EXT-TABLE";#N/A,#N/A,TRUE,"STEEL";#N/A,#N/A,TRUE,"INT-Table";#N/A,#N/A,TRUE,"STEEL";#N/A,#N/A,TRUE,"Door"}</definedName>
    <definedName name="q_2_2" localSheetId="0" hidden="1">{#N/A,#N/A,TRUE,"Basic";#N/A,#N/A,TRUE,"EXT-TABLE";#N/A,#N/A,TRUE,"STEEL";#N/A,#N/A,TRUE,"INT-Table";#N/A,#N/A,TRUE,"STEEL";#N/A,#N/A,TRUE,"Door"}</definedName>
    <definedName name="q_2_2" localSheetId="23" hidden="1">{#N/A,#N/A,TRUE,"Basic";#N/A,#N/A,TRUE,"EXT-TABLE";#N/A,#N/A,TRUE,"STEEL";#N/A,#N/A,TRUE,"INT-Table";#N/A,#N/A,TRUE,"STEEL";#N/A,#N/A,TRUE,"Door"}</definedName>
    <definedName name="q_2_2" hidden="1">{#N/A,#N/A,TRUE,"Basic";#N/A,#N/A,TRUE,"EXT-TABLE";#N/A,#N/A,TRUE,"STEEL";#N/A,#N/A,TRUE,"INT-Table";#N/A,#N/A,TRUE,"STEEL";#N/A,#N/A,TRUE,"Door"}</definedName>
    <definedName name="q_3" localSheetId="5" hidden="1">{#N/A,#N/A,TRUE,"Basic";#N/A,#N/A,TRUE,"EXT-TABLE";#N/A,#N/A,TRUE,"STEEL";#N/A,#N/A,TRUE,"INT-Table";#N/A,#N/A,TRUE,"STEEL";#N/A,#N/A,TRUE,"Door"}</definedName>
    <definedName name="q_3" localSheetId="3" hidden="1">{#N/A,#N/A,TRUE,"Basic";#N/A,#N/A,TRUE,"EXT-TABLE";#N/A,#N/A,TRUE,"STEEL";#N/A,#N/A,TRUE,"INT-Table";#N/A,#N/A,TRUE,"STEEL";#N/A,#N/A,TRUE,"Door"}</definedName>
    <definedName name="q_3" localSheetId="24" hidden="1">{#N/A,#N/A,TRUE,"Basic";#N/A,#N/A,TRUE,"EXT-TABLE";#N/A,#N/A,TRUE,"STEEL";#N/A,#N/A,TRUE,"INT-Table";#N/A,#N/A,TRUE,"STEEL";#N/A,#N/A,TRUE,"Door"}</definedName>
    <definedName name="q_3" localSheetId="4" hidden="1">{#N/A,#N/A,TRUE,"Basic";#N/A,#N/A,TRUE,"EXT-TABLE";#N/A,#N/A,TRUE,"STEEL";#N/A,#N/A,TRUE,"INT-Table";#N/A,#N/A,TRUE,"STEEL";#N/A,#N/A,TRUE,"Door"}</definedName>
    <definedName name="q_3" localSheetId="0" hidden="1">{#N/A,#N/A,TRUE,"Basic";#N/A,#N/A,TRUE,"EXT-TABLE";#N/A,#N/A,TRUE,"STEEL";#N/A,#N/A,TRUE,"INT-Table";#N/A,#N/A,TRUE,"STEEL";#N/A,#N/A,TRUE,"Door"}</definedName>
    <definedName name="q_3" localSheetId="23" hidden="1">{#N/A,#N/A,TRUE,"Basic";#N/A,#N/A,TRUE,"EXT-TABLE";#N/A,#N/A,TRUE,"STEEL";#N/A,#N/A,TRUE,"INT-Table";#N/A,#N/A,TRUE,"STEEL";#N/A,#N/A,TRUE,"Door"}</definedName>
    <definedName name="q_3" hidden="1">{#N/A,#N/A,TRUE,"Basic";#N/A,#N/A,TRUE,"EXT-TABLE";#N/A,#N/A,TRUE,"STEEL";#N/A,#N/A,TRUE,"INT-Table";#N/A,#N/A,TRUE,"STEEL";#N/A,#N/A,TRUE,"Door"}</definedName>
    <definedName name="q_3_1" localSheetId="5" hidden="1">{#N/A,#N/A,TRUE,"Basic";#N/A,#N/A,TRUE,"EXT-TABLE";#N/A,#N/A,TRUE,"STEEL";#N/A,#N/A,TRUE,"INT-Table";#N/A,#N/A,TRUE,"STEEL";#N/A,#N/A,TRUE,"Door"}</definedName>
    <definedName name="q_3_1" localSheetId="3" hidden="1">{#N/A,#N/A,TRUE,"Basic";#N/A,#N/A,TRUE,"EXT-TABLE";#N/A,#N/A,TRUE,"STEEL";#N/A,#N/A,TRUE,"INT-Table";#N/A,#N/A,TRUE,"STEEL";#N/A,#N/A,TRUE,"Door"}</definedName>
    <definedName name="q_3_1" localSheetId="24" hidden="1">{#N/A,#N/A,TRUE,"Basic";#N/A,#N/A,TRUE,"EXT-TABLE";#N/A,#N/A,TRUE,"STEEL";#N/A,#N/A,TRUE,"INT-Table";#N/A,#N/A,TRUE,"STEEL";#N/A,#N/A,TRUE,"Door"}</definedName>
    <definedName name="q_3_1" localSheetId="4" hidden="1">{#N/A,#N/A,TRUE,"Basic";#N/A,#N/A,TRUE,"EXT-TABLE";#N/A,#N/A,TRUE,"STEEL";#N/A,#N/A,TRUE,"INT-Table";#N/A,#N/A,TRUE,"STEEL";#N/A,#N/A,TRUE,"Door"}</definedName>
    <definedName name="q_3_1" localSheetId="0" hidden="1">{#N/A,#N/A,TRUE,"Basic";#N/A,#N/A,TRUE,"EXT-TABLE";#N/A,#N/A,TRUE,"STEEL";#N/A,#N/A,TRUE,"INT-Table";#N/A,#N/A,TRUE,"STEEL";#N/A,#N/A,TRUE,"Door"}</definedName>
    <definedName name="q_3_1" localSheetId="23" hidden="1">{#N/A,#N/A,TRUE,"Basic";#N/A,#N/A,TRUE,"EXT-TABLE";#N/A,#N/A,TRUE,"STEEL";#N/A,#N/A,TRUE,"INT-Table";#N/A,#N/A,TRUE,"STEEL";#N/A,#N/A,TRUE,"Door"}</definedName>
    <definedName name="q_3_1" hidden="1">{#N/A,#N/A,TRUE,"Basic";#N/A,#N/A,TRUE,"EXT-TABLE";#N/A,#N/A,TRUE,"STEEL";#N/A,#N/A,TRUE,"INT-Table";#N/A,#N/A,TRUE,"STEEL";#N/A,#N/A,TRUE,"Door"}</definedName>
    <definedName name="q_3_2" localSheetId="5" hidden="1">{#N/A,#N/A,TRUE,"Basic";#N/A,#N/A,TRUE,"EXT-TABLE";#N/A,#N/A,TRUE,"STEEL";#N/A,#N/A,TRUE,"INT-Table";#N/A,#N/A,TRUE,"STEEL";#N/A,#N/A,TRUE,"Door"}</definedName>
    <definedName name="q_3_2" localSheetId="3" hidden="1">{#N/A,#N/A,TRUE,"Basic";#N/A,#N/A,TRUE,"EXT-TABLE";#N/A,#N/A,TRUE,"STEEL";#N/A,#N/A,TRUE,"INT-Table";#N/A,#N/A,TRUE,"STEEL";#N/A,#N/A,TRUE,"Door"}</definedName>
    <definedName name="q_3_2" localSheetId="24" hidden="1">{#N/A,#N/A,TRUE,"Basic";#N/A,#N/A,TRUE,"EXT-TABLE";#N/A,#N/A,TRUE,"STEEL";#N/A,#N/A,TRUE,"INT-Table";#N/A,#N/A,TRUE,"STEEL";#N/A,#N/A,TRUE,"Door"}</definedName>
    <definedName name="q_3_2" localSheetId="4" hidden="1">{#N/A,#N/A,TRUE,"Basic";#N/A,#N/A,TRUE,"EXT-TABLE";#N/A,#N/A,TRUE,"STEEL";#N/A,#N/A,TRUE,"INT-Table";#N/A,#N/A,TRUE,"STEEL";#N/A,#N/A,TRUE,"Door"}</definedName>
    <definedName name="q_3_2" localSheetId="0" hidden="1">{#N/A,#N/A,TRUE,"Basic";#N/A,#N/A,TRUE,"EXT-TABLE";#N/A,#N/A,TRUE,"STEEL";#N/A,#N/A,TRUE,"INT-Table";#N/A,#N/A,TRUE,"STEEL";#N/A,#N/A,TRUE,"Door"}</definedName>
    <definedName name="q_3_2" localSheetId="23" hidden="1">{#N/A,#N/A,TRUE,"Basic";#N/A,#N/A,TRUE,"EXT-TABLE";#N/A,#N/A,TRUE,"STEEL";#N/A,#N/A,TRUE,"INT-Table";#N/A,#N/A,TRUE,"STEEL";#N/A,#N/A,TRUE,"Door"}</definedName>
    <definedName name="q_3_2" hidden="1">{#N/A,#N/A,TRUE,"Basic";#N/A,#N/A,TRUE,"EXT-TABLE";#N/A,#N/A,TRUE,"STEEL";#N/A,#N/A,TRUE,"INT-Table";#N/A,#N/A,TRUE,"STEEL";#N/A,#N/A,TRUE,"Door"}</definedName>
    <definedName name="q_4" localSheetId="5" hidden="1">{#N/A,#N/A,TRUE,"Basic";#N/A,#N/A,TRUE,"EXT-TABLE";#N/A,#N/A,TRUE,"STEEL";#N/A,#N/A,TRUE,"INT-Table";#N/A,#N/A,TRUE,"STEEL";#N/A,#N/A,TRUE,"Door"}</definedName>
    <definedName name="q_4" localSheetId="3" hidden="1">{#N/A,#N/A,TRUE,"Basic";#N/A,#N/A,TRUE,"EXT-TABLE";#N/A,#N/A,TRUE,"STEEL";#N/A,#N/A,TRUE,"INT-Table";#N/A,#N/A,TRUE,"STEEL";#N/A,#N/A,TRUE,"Door"}</definedName>
    <definedName name="q_4" localSheetId="24" hidden="1">{#N/A,#N/A,TRUE,"Basic";#N/A,#N/A,TRUE,"EXT-TABLE";#N/A,#N/A,TRUE,"STEEL";#N/A,#N/A,TRUE,"INT-Table";#N/A,#N/A,TRUE,"STEEL";#N/A,#N/A,TRUE,"Door"}</definedName>
    <definedName name="q_4" localSheetId="4" hidden="1">{#N/A,#N/A,TRUE,"Basic";#N/A,#N/A,TRUE,"EXT-TABLE";#N/A,#N/A,TRUE,"STEEL";#N/A,#N/A,TRUE,"INT-Table";#N/A,#N/A,TRUE,"STEEL";#N/A,#N/A,TRUE,"Door"}</definedName>
    <definedName name="q_4" localSheetId="0" hidden="1">{#N/A,#N/A,TRUE,"Basic";#N/A,#N/A,TRUE,"EXT-TABLE";#N/A,#N/A,TRUE,"STEEL";#N/A,#N/A,TRUE,"INT-Table";#N/A,#N/A,TRUE,"STEEL";#N/A,#N/A,TRUE,"Door"}</definedName>
    <definedName name="q_4" localSheetId="23" hidden="1">{#N/A,#N/A,TRUE,"Basic";#N/A,#N/A,TRUE,"EXT-TABLE";#N/A,#N/A,TRUE,"STEEL";#N/A,#N/A,TRUE,"INT-Table";#N/A,#N/A,TRUE,"STEEL";#N/A,#N/A,TRUE,"Door"}</definedName>
    <definedName name="q_4" hidden="1">{#N/A,#N/A,TRUE,"Basic";#N/A,#N/A,TRUE,"EXT-TABLE";#N/A,#N/A,TRUE,"STEEL";#N/A,#N/A,TRUE,"INT-Table";#N/A,#N/A,TRUE,"STEEL";#N/A,#N/A,TRUE,"Door"}</definedName>
    <definedName name="q_4_1" localSheetId="5" hidden="1">{#N/A,#N/A,TRUE,"Basic";#N/A,#N/A,TRUE,"EXT-TABLE";#N/A,#N/A,TRUE,"STEEL";#N/A,#N/A,TRUE,"INT-Table";#N/A,#N/A,TRUE,"STEEL";#N/A,#N/A,TRUE,"Door"}</definedName>
    <definedName name="q_4_1" localSheetId="3" hidden="1">{#N/A,#N/A,TRUE,"Basic";#N/A,#N/A,TRUE,"EXT-TABLE";#N/A,#N/A,TRUE,"STEEL";#N/A,#N/A,TRUE,"INT-Table";#N/A,#N/A,TRUE,"STEEL";#N/A,#N/A,TRUE,"Door"}</definedName>
    <definedName name="q_4_1" localSheetId="24" hidden="1">{#N/A,#N/A,TRUE,"Basic";#N/A,#N/A,TRUE,"EXT-TABLE";#N/A,#N/A,TRUE,"STEEL";#N/A,#N/A,TRUE,"INT-Table";#N/A,#N/A,TRUE,"STEEL";#N/A,#N/A,TRUE,"Door"}</definedName>
    <definedName name="q_4_1" localSheetId="4" hidden="1">{#N/A,#N/A,TRUE,"Basic";#N/A,#N/A,TRUE,"EXT-TABLE";#N/A,#N/A,TRUE,"STEEL";#N/A,#N/A,TRUE,"INT-Table";#N/A,#N/A,TRUE,"STEEL";#N/A,#N/A,TRUE,"Door"}</definedName>
    <definedName name="q_4_1" localSheetId="0" hidden="1">{#N/A,#N/A,TRUE,"Basic";#N/A,#N/A,TRUE,"EXT-TABLE";#N/A,#N/A,TRUE,"STEEL";#N/A,#N/A,TRUE,"INT-Table";#N/A,#N/A,TRUE,"STEEL";#N/A,#N/A,TRUE,"Door"}</definedName>
    <definedName name="q_4_1" localSheetId="23" hidden="1">{#N/A,#N/A,TRUE,"Basic";#N/A,#N/A,TRUE,"EXT-TABLE";#N/A,#N/A,TRUE,"STEEL";#N/A,#N/A,TRUE,"INT-Table";#N/A,#N/A,TRUE,"STEEL";#N/A,#N/A,TRUE,"Door"}</definedName>
    <definedName name="q_4_1" hidden="1">{#N/A,#N/A,TRUE,"Basic";#N/A,#N/A,TRUE,"EXT-TABLE";#N/A,#N/A,TRUE,"STEEL";#N/A,#N/A,TRUE,"INT-Table";#N/A,#N/A,TRUE,"STEEL";#N/A,#N/A,TRUE,"Door"}</definedName>
    <definedName name="q_4_2" localSheetId="5" hidden="1">{#N/A,#N/A,TRUE,"Basic";#N/A,#N/A,TRUE,"EXT-TABLE";#N/A,#N/A,TRUE,"STEEL";#N/A,#N/A,TRUE,"INT-Table";#N/A,#N/A,TRUE,"STEEL";#N/A,#N/A,TRUE,"Door"}</definedName>
    <definedName name="q_4_2" localSheetId="3" hidden="1">{#N/A,#N/A,TRUE,"Basic";#N/A,#N/A,TRUE,"EXT-TABLE";#N/A,#N/A,TRUE,"STEEL";#N/A,#N/A,TRUE,"INT-Table";#N/A,#N/A,TRUE,"STEEL";#N/A,#N/A,TRUE,"Door"}</definedName>
    <definedName name="q_4_2" localSheetId="24" hidden="1">{#N/A,#N/A,TRUE,"Basic";#N/A,#N/A,TRUE,"EXT-TABLE";#N/A,#N/A,TRUE,"STEEL";#N/A,#N/A,TRUE,"INT-Table";#N/A,#N/A,TRUE,"STEEL";#N/A,#N/A,TRUE,"Door"}</definedName>
    <definedName name="q_4_2" localSheetId="4" hidden="1">{#N/A,#N/A,TRUE,"Basic";#N/A,#N/A,TRUE,"EXT-TABLE";#N/A,#N/A,TRUE,"STEEL";#N/A,#N/A,TRUE,"INT-Table";#N/A,#N/A,TRUE,"STEEL";#N/A,#N/A,TRUE,"Door"}</definedName>
    <definedName name="q_4_2" localSheetId="0" hidden="1">{#N/A,#N/A,TRUE,"Basic";#N/A,#N/A,TRUE,"EXT-TABLE";#N/A,#N/A,TRUE,"STEEL";#N/A,#N/A,TRUE,"INT-Table";#N/A,#N/A,TRUE,"STEEL";#N/A,#N/A,TRUE,"Door"}</definedName>
    <definedName name="q_4_2" localSheetId="23" hidden="1">{#N/A,#N/A,TRUE,"Basic";#N/A,#N/A,TRUE,"EXT-TABLE";#N/A,#N/A,TRUE,"STEEL";#N/A,#N/A,TRUE,"INT-Table";#N/A,#N/A,TRUE,"STEEL";#N/A,#N/A,TRUE,"Door"}</definedName>
    <definedName name="q_4_2" hidden="1">{#N/A,#N/A,TRUE,"Basic";#N/A,#N/A,TRUE,"EXT-TABLE";#N/A,#N/A,TRUE,"STEEL";#N/A,#N/A,TRUE,"INT-Table";#N/A,#N/A,TRUE,"STEEL";#N/A,#N/A,TRUE,"Door"}</definedName>
    <definedName name="q_5" localSheetId="5" hidden="1">{#N/A,#N/A,TRUE,"Basic";#N/A,#N/A,TRUE,"EXT-TABLE";#N/A,#N/A,TRUE,"STEEL";#N/A,#N/A,TRUE,"INT-Table";#N/A,#N/A,TRUE,"STEEL";#N/A,#N/A,TRUE,"Door"}</definedName>
    <definedName name="q_5" localSheetId="3" hidden="1">{#N/A,#N/A,TRUE,"Basic";#N/A,#N/A,TRUE,"EXT-TABLE";#N/A,#N/A,TRUE,"STEEL";#N/A,#N/A,TRUE,"INT-Table";#N/A,#N/A,TRUE,"STEEL";#N/A,#N/A,TRUE,"Door"}</definedName>
    <definedName name="q_5" localSheetId="24" hidden="1">{#N/A,#N/A,TRUE,"Basic";#N/A,#N/A,TRUE,"EXT-TABLE";#N/A,#N/A,TRUE,"STEEL";#N/A,#N/A,TRUE,"INT-Table";#N/A,#N/A,TRUE,"STEEL";#N/A,#N/A,TRUE,"Door"}</definedName>
    <definedName name="q_5" localSheetId="4" hidden="1">{#N/A,#N/A,TRUE,"Basic";#N/A,#N/A,TRUE,"EXT-TABLE";#N/A,#N/A,TRUE,"STEEL";#N/A,#N/A,TRUE,"INT-Table";#N/A,#N/A,TRUE,"STEEL";#N/A,#N/A,TRUE,"Door"}</definedName>
    <definedName name="q_5" localSheetId="0" hidden="1">{#N/A,#N/A,TRUE,"Basic";#N/A,#N/A,TRUE,"EXT-TABLE";#N/A,#N/A,TRUE,"STEEL";#N/A,#N/A,TRUE,"INT-Table";#N/A,#N/A,TRUE,"STEEL";#N/A,#N/A,TRUE,"Door"}</definedName>
    <definedName name="q_5" localSheetId="23" hidden="1">{#N/A,#N/A,TRUE,"Basic";#N/A,#N/A,TRUE,"EXT-TABLE";#N/A,#N/A,TRUE,"STEEL";#N/A,#N/A,TRUE,"INT-Table";#N/A,#N/A,TRUE,"STEEL";#N/A,#N/A,TRUE,"Door"}</definedName>
    <definedName name="q_5" hidden="1">{#N/A,#N/A,TRUE,"Basic";#N/A,#N/A,TRUE,"EXT-TABLE";#N/A,#N/A,TRUE,"STEEL";#N/A,#N/A,TRUE,"INT-Table";#N/A,#N/A,TRUE,"STEEL";#N/A,#N/A,TRUE,"Door"}</definedName>
    <definedName name="q_5_1" localSheetId="5" hidden="1">{#N/A,#N/A,TRUE,"Basic";#N/A,#N/A,TRUE,"EXT-TABLE";#N/A,#N/A,TRUE,"STEEL";#N/A,#N/A,TRUE,"INT-Table";#N/A,#N/A,TRUE,"STEEL";#N/A,#N/A,TRUE,"Door"}</definedName>
    <definedName name="q_5_1" localSheetId="3" hidden="1">{#N/A,#N/A,TRUE,"Basic";#N/A,#N/A,TRUE,"EXT-TABLE";#N/A,#N/A,TRUE,"STEEL";#N/A,#N/A,TRUE,"INT-Table";#N/A,#N/A,TRUE,"STEEL";#N/A,#N/A,TRUE,"Door"}</definedName>
    <definedName name="q_5_1" localSheetId="24" hidden="1">{#N/A,#N/A,TRUE,"Basic";#N/A,#N/A,TRUE,"EXT-TABLE";#N/A,#N/A,TRUE,"STEEL";#N/A,#N/A,TRUE,"INT-Table";#N/A,#N/A,TRUE,"STEEL";#N/A,#N/A,TRUE,"Door"}</definedName>
    <definedName name="q_5_1" localSheetId="4" hidden="1">{#N/A,#N/A,TRUE,"Basic";#N/A,#N/A,TRUE,"EXT-TABLE";#N/A,#N/A,TRUE,"STEEL";#N/A,#N/A,TRUE,"INT-Table";#N/A,#N/A,TRUE,"STEEL";#N/A,#N/A,TRUE,"Door"}</definedName>
    <definedName name="q_5_1" localSheetId="0" hidden="1">{#N/A,#N/A,TRUE,"Basic";#N/A,#N/A,TRUE,"EXT-TABLE";#N/A,#N/A,TRUE,"STEEL";#N/A,#N/A,TRUE,"INT-Table";#N/A,#N/A,TRUE,"STEEL";#N/A,#N/A,TRUE,"Door"}</definedName>
    <definedName name="q_5_1" localSheetId="23" hidden="1">{#N/A,#N/A,TRUE,"Basic";#N/A,#N/A,TRUE,"EXT-TABLE";#N/A,#N/A,TRUE,"STEEL";#N/A,#N/A,TRUE,"INT-Table";#N/A,#N/A,TRUE,"STEEL";#N/A,#N/A,TRUE,"Door"}</definedName>
    <definedName name="q_5_1" hidden="1">{#N/A,#N/A,TRUE,"Basic";#N/A,#N/A,TRUE,"EXT-TABLE";#N/A,#N/A,TRUE,"STEEL";#N/A,#N/A,TRUE,"INT-Table";#N/A,#N/A,TRUE,"STEEL";#N/A,#N/A,TRUE,"Door"}</definedName>
    <definedName name="q_5_2" localSheetId="5" hidden="1">{#N/A,#N/A,TRUE,"Basic";#N/A,#N/A,TRUE,"EXT-TABLE";#N/A,#N/A,TRUE,"STEEL";#N/A,#N/A,TRUE,"INT-Table";#N/A,#N/A,TRUE,"STEEL";#N/A,#N/A,TRUE,"Door"}</definedName>
    <definedName name="q_5_2" localSheetId="3" hidden="1">{#N/A,#N/A,TRUE,"Basic";#N/A,#N/A,TRUE,"EXT-TABLE";#N/A,#N/A,TRUE,"STEEL";#N/A,#N/A,TRUE,"INT-Table";#N/A,#N/A,TRUE,"STEEL";#N/A,#N/A,TRUE,"Door"}</definedName>
    <definedName name="q_5_2" localSheetId="24" hidden="1">{#N/A,#N/A,TRUE,"Basic";#N/A,#N/A,TRUE,"EXT-TABLE";#N/A,#N/A,TRUE,"STEEL";#N/A,#N/A,TRUE,"INT-Table";#N/A,#N/A,TRUE,"STEEL";#N/A,#N/A,TRUE,"Door"}</definedName>
    <definedName name="q_5_2" localSheetId="4" hidden="1">{#N/A,#N/A,TRUE,"Basic";#N/A,#N/A,TRUE,"EXT-TABLE";#N/A,#N/A,TRUE,"STEEL";#N/A,#N/A,TRUE,"INT-Table";#N/A,#N/A,TRUE,"STEEL";#N/A,#N/A,TRUE,"Door"}</definedName>
    <definedName name="q_5_2" localSheetId="0" hidden="1">{#N/A,#N/A,TRUE,"Basic";#N/A,#N/A,TRUE,"EXT-TABLE";#N/A,#N/A,TRUE,"STEEL";#N/A,#N/A,TRUE,"INT-Table";#N/A,#N/A,TRUE,"STEEL";#N/A,#N/A,TRUE,"Door"}</definedName>
    <definedName name="q_5_2" localSheetId="23" hidden="1">{#N/A,#N/A,TRUE,"Basic";#N/A,#N/A,TRUE,"EXT-TABLE";#N/A,#N/A,TRUE,"STEEL";#N/A,#N/A,TRUE,"INT-Table";#N/A,#N/A,TRUE,"STEEL";#N/A,#N/A,TRUE,"Door"}</definedName>
    <definedName name="q_5_2" hidden="1">{#N/A,#N/A,TRUE,"Basic";#N/A,#N/A,TRUE,"EXT-TABLE";#N/A,#N/A,TRUE,"STEEL";#N/A,#N/A,TRUE,"INT-Table";#N/A,#N/A,TRUE,"STEEL";#N/A,#N/A,TRUE,"Door"}</definedName>
    <definedName name="qkqh1" localSheetId="5" hidden="1">{#N/A,#N/A,FALSE,"명세표"}</definedName>
    <definedName name="qkqh1" localSheetId="3" hidden="1">{#N/A,#N/A,FALSE,"명세표"}</definedName>
    <definedName name="qkqh1" localSheetId="24" hidden="1">{#N/A,#N/A,FALSE,"명세표"}</definedName>
    <definedName name="qkqh1" localSheetId="4" hidden="1">{#N/A,#N/A,FALSE,"명세표"}</definedName>
    <definedName name="qkqh1" localSheetId="0" hidden="1">{#N/A,#N/A,FALSE,"명세표"}</definedName>
    <definedName name="qkqh1" localSheetId="23" hidden="1">{#N/A,#N/A,FALSE,"명세표"}</definedName>
    <definedName name="qkqh1" hidden="1">{#N/A,#N/A,FALSE,"명세표"}</definedName>
    <definedName name="qqq" localSheetId="5" hidden="1">{#N/A,#N/A,TRUE,"Basic";#N/A,#N/A,TRUE,"EXT-TABLE";#N/A,#N/A,TRUE,"STEEL";#N/A,#N/A,TRUE,"INT-Table";#N/A,#N/A,TRUE,"STEEL";#N/A,#N/A,TRUE,"Door"}</definedName>
    <definedName name="qqq" localSheetId="3" hidden="1">{#N/A,#N/A,TRUE,"Basic";#N/A,#N/A,TRUE,"EXT-TABLE";#N/A,#N/A,TRUE,"STEEL";#N/A,#N/A,TRUE,"INT-Table";#N/A,#N/A,TRUE,"STEEL";#N/A,#N/A,TRUE,"Door"}</definedName>
    <definedName name="qqq" localSheetId="24" hidden="1">{#N/A,#N/A,TRUE,"Basic";#N/A,#N/A,TRUE,"EXT-TABLE";#N/A,#N/A,TRUE,"STEEL";#N/A,#N/A,TRUE,"INT-Table";#N/A,#N/A,TRUE,"STEEL";#N/A,#N/A,TRUE,"Door"}</definedName>
    <definedName name="qqq" localSheetId="4" hidden="1">{#N/A,#N/A,TRUE,"Basic";#N/A,#N/A,TRUE,"EXT-TABLE";#N/A,#N/A,TRUE,"STEEL";#N/A,#N/A,TRUE,"INT-Table";#N/A,#N/A,TRUE,"STEEL";#N/A,#N/A,TRUE,"Door"}</definedName>
    <definedName name="qqq" localSheetId="0" hidden="1">{#N/A,#N/A,TRUE,"Basic";#N/A,#N/A,TRUE,"EXT-TABLE";#N/A,#N/A,TRUE,"STEEL";#N/A,#N/A,TRUE,"INT-Table";#N/A,#N/A,TRUE,"STEEL";#N/A,#N/A,TRUE,"Door"}</definedName>
    <definedName name="qqq" localSheetId="23" hidden="1">{#N/A,#N/A,TRUE,"Basic";#N/A,#N/A,TRUE,"EXT-TABLE";#N/A,#N/A,TRUE,"STEEL";#N/A,#N/A,TRUE,"INT-Table";#N/A,#N/A,TRUE,"STEEL";#N/A,#N/A,TRUE,"Door"}</definedName>
    <definedName name="qqq" hidden="1">{#N/A,#N/A,TRUE,"Basic";#N/A,#N/A,TRUE,"EXT-TABLE";#N/A,#N/A,TRUE,"STEEL";#N/A,#N/A,TRUE,"INT-Table";#N/A,#N/A,TRUE,"STEEL";#N/A,#N/A,TRUE,"Door"}</definedName>
    <definedName name="qqq_1" localSheetId="5" hidden="1">{#N/A,#N/A,TRUE,"Basic";#N/A,#N/A,TRUE,"EXT-TABLE";#N/A,#N/A,TRUE,"STEEL";#N/A,#N/A,TRUE,"INT-Table";#N/A,#N/A,TRUE,"STEEL";#N/A,#N/A,TRUE,"Door"}</definedName>
    <definedName name="qqq_1" localSheetId="3" hidden="1">{#N/A,#N/A,TRUE,"Basic";#N/A,#N/A,TRUE,"EXT-TABLE";#N/A,#N/A,TRUE,"STEEL";#N/A,#N/A,TRUE,"INT-Table";#N/A,#N/A,TRUE,"STEEL";#N/A,#N/A,TRUE,"Door"}</definedName>
    <definedName name="qqq_1" localSheetId="24" hidden="1">{#N/A,#N/A,TRUE,"Basic";#N/A,#N/A,TRUE,"EXT-TABLE";#N/A,#N/A,TRUE,"STEEL";#N/A,#N/A,TRUE,"INT-Table";#N/A,#N/A,TRUE,"STEEL";#N/A,#N/A,TRUE,"Door"}</definedName>
    <definedName name="qqq_1" localSheetId="4" hidden="1">{#N/A,#N/A,TRUE,"Basic";#N/A,#N/A,TRUE,"EXT-TABLE";#N/A,#N/A,TRUE,"STEEL";#N/A,#N/A,TRUE,"INT-Table";#N/A,#N/A,TRUE,"STEEL";#N/A,#N/A,TRUE,"Door"}</definedName>
    <definedName name="qqq_1" localSheetId="0" hidden="1">{#N/A,#N/A,TRUE,"Basic";#N/A,#N/A,TRUE,"EXT-TABLE";#N/A,#N/A,TRUE,"STEEL";#N/A,#N/A,TRUE,"INT-Table";#N/A,#N/A,TRUE,"STEEL";#N/A,#N/A,TRUE,"Door"}</definedName>
    <definedName name="qqq_1" localSheetId="23" hidden="1">{#N/A,#N/A,TRUE,"Basic";#N/A,#N/A,TRUE,"EXT-TABLE";#N/A,#N/A,TRUE,"STEEL";#N/A,#N/A,TRUE,"INT-Table";#N/A,#N/A,TRUE,"STEEL";#N/A,#N/A,TRUE,"Door"}</definedName>
    <definedName name="qqq_1" hidden="1">{#N/A,#N/A,TRUE,"Basic";#N/A,#N/A,TRUE,"EXT-TABLE";#N/A,#N/A,TRUE,"STEEL";#N/A,#N/A,TRUE,"INT-Table";#N/A,#N/A,TRUE,"STEEL";#N/A,#N/A,TRUE,"Door"}</definedName>
    <definedName name="qqq_1_1" localSheetId="5" hidden="1">{#N/A,#N/A,TRUE,"Basic";#N/A,#N/A,TRUE,"EXT-TABLE";#N/A,#N/A,TRUE,"STEEL";#N/A,#N/A,TRUE,"INT-Table";#N/A,#N/A,TRUE,"STEEL";#N/A,#N/A,TRUE,"Door"}</definedName>
    <definedName name="qqq_1_1" localSheetId="3" hidden="1">{#N/A,#N/A,TRUE,"Basic";#N/A,#N/A,TRUE,"EXT-TABLE";#N/A,#N/A,TRUE,"STEEL";#N/A,#N/A,TRUE,"INT-Table";#N/A,#N/A,TRUE,"STEEL";#N/A,#N/A,TRUE,"Door"}</definedName>
    <definedName name="qqq_1_1" localSheetId="24" hidden="1">{#N/A,#N/A,TRUE,"Basic";#N/A,#N/A,TRUE,"EXT-TABLE";#N/A,#N/A,TRUE,"STEEL";#N/A,#N/A,TRUE,"INT-Table";#N/A,#N/A,TRUE,"STEEL";#N/A,#N/A,TRUE,"Door"}</definedName>
    <definedName name="qqq_1_1" localSheetId="4" hidden="1">{#N/A,#N/A,TRUE,"Basic";#N/A,#N/A,TRUE,"EXT-TABLE";#N/A,#N/A,TRUE,"STEEL";#N/A,#N/A,TRUE,"INT-Table";#N/A,#N/A,TRUE,"STEEL";#N/A,#N/A,TRUE,"Door"}</definedName>
    <definedName name="qqq_1_1" localSheetId="0" hidden="1">{#N/A,#N/A,TRUE,"Basic";#N/A,#N/A,TRUE,"EXT-TABLE";#N/A,#N/A,TRUE,"STEEL";#N/A,#N/A,TRUE,"INT-Table";#N/A,#N/A,TRUE,"STEEL";#N/A,#N/A,TRUE,"Door"}</definedName>
    <definedName name="qqq_1_1" localSheetId="23" hidden="1">{#N/A,#N/A,TRUE,"Basic";#N/A,#N/A,TRUE,"EXT-TABLE";#N/A,#N/A,TRUE,"STEEL";#N/A,#N/A,TRUE,"INT-Table";#N/A,#N/A,TRUE,"STEEL";#N/A,#N/A,TRUE,"Door"}</definedName>
    <definedName name="qqq_1_1" hidden="1">{#N/A,#N/A,TRUE,"Basic";#N/A,#N/A,TRUE,"EXT-TABLE";#N/A,#N/A,TRUE,"STEEL";#N/A,#N/A,TRUE,"INT-Table";#N/A,#N/A,TRUE,"STEEL";#N/A,#N/A,TRUE,"Door"}</definedName>
    <definedName name="qqq_1_2" localSheetId="5" hidden="1">{#N/A,#N/A,TRUE,"Basic";#N/A,#N/A,TRUE,"EXT-TABLE";#N/A,#N/A,TRUE,"STEEL";#N/A,#N/A,TRUE,"INT-Table";#N/A,#N/A,TRUE,"STEEL";#N/A,#N/A,TRUE,"Door"}</definedName>
    <definedName name="qqq_1_2" localSheetId="3" hidden="1">{#N/A,#N/A,TRUE,"Basic";#N/A,#N/A,TRUE,"EXT-TABLE";#N/A,#N/A,TRUE,"STEEL";#N/A,#N/A,TRUE,"INT-Table";#N/A,#N/A,TRUE,"STEEL";#N/A,#N/A,TRUE,"Door"}</definedName>
    <definedName name="qqq_1_2" localSheetId="24" hidden="1">{#N/A,#N/A,TRUE,"Basic";#N/A,#N/A,TRUE,"EXT-TABLE";#N/A,#N/A,TRUE,"STEEL";#N/A,#N/A,TRUE,"INT-Table";#N/A,#N/A,TRUE,"STEEL";#N/A,#N/A,TRUE,"Door"}</definedName>
    <definedName name="qqq_1_2" localSheetId="4" hidden="1">{#N/A,#N/A,TRUE,"Basic";#N/A,#N/A,TRUE,"EXT-TABLE";#N/A,#N/A,TRUE,"STEEL";#N/A,#N/A,TRUE,"INT-Table";#N/A,#N/A,TRUE,"STEEL";#N/A,#N/A,TRUE,"Door"}</definedName>
    <definedName name="qqq_1_2" localSheetId="0" hidden="1">{#N/A,#N/A,TRUE,"Basic";#N/A,#N/A,TRUE,"EXT-TABLE";#N/A,#N/A,TRUE,"STEEL";#N/A,#N/A,TRUE,"INT-Table";#N/A,#N/A,TRUE,"STEEL";#N/A,#N/A,TRUE,"Door"}</definedName>
    <definedName name="qqq_1_2" localSheetId="23" hidden="1">{#N/A,#N/A,TRUE,"Basic";#N/A,#N/A,TRUE,"EXT-TABLE";#N/A,#N/A,TRUE,"STEEL";#N/A,#N/A,TRUE,"INT-Table";#N/A,#N/A,TRUE,"STEEL";#N/A,#N/A,TRUE,"Door"}</definedName>
    <definedName name="qqq_1_2" hidden="1">{#N/A,#N/A,TRUE,"Basic";#N/A,#N/A,TRUE,"EXT-TABLE";#N/A,#N/A,TRUE,"STEEL";#N/A,#N/A,TRUE,"INT-Table";#N/A,#N/A,TRUE,"STEEL";#N/A,#N/A,TRUE,"Door"}</definedName>
    <definedName name="qqq_2" localSheetId="5" hidden="1">{#N/A,#N/A,TRUE,"Basic";#N/A,#N/A,TRUE,"EXT-TABLE";#N/A,#N/A,TRUE,"STEEL";#N/A,#N/A,TRUE,"INT-Table";#N/A,#N/A,TRUE,"STEEL";#N/A,#N/A,TRUE,"Door"}</definedName>
    <definedName name="qqq_2" localSheetId="3" hidden="1">{#N/A,#N/A,TRUE,"Basic";#N/A,#N/A,TRUE,"EXT-TABLE";#N/A,#N/A,TRUE,"STEEL";#N/A,#N/A,TRUE,"INT-Table";#N/A,#N/A,TRUE,"STEEL";#N/A,#N/A,TRUE,"Door"}</definedName>
    <definedName name="qqq_2" localSheetId="24" hidden="1">{#N/A,#N/A,TRUE,"Basic";#N/A,#N/A,TRUE,"EXT-TABLE";#N/A,#N/A,TRUE,"STEEL";#N/A,#N/A,TRUE,"INT-Table";#N/A,#N/A,TRUE,"STEEL";#N/A,#N/A,TRUE,"Door"}</definedName>
    <definedName name="qqq_2" localSheetId="4" hidden="1">{#N/A,#N/A,TRUE,"Basic";#N/A,#N/A,TRUE,"EXT-TABLE";#N/A,#N/A,TRUE,"STEEL";#N/A,#N/A,TRUE,"INT-Table";#N/A,#N/A,TRUE,"STEEL";#N/A,#N/A,TRUE,"Door"}</definedName>
    <definedName name="qqq_2" localSheetId="0" hidden="1">{#N/A,#N/A,TRUE,"Basic";#N/A,#N/A,TRUE,"EXT-TABLE";#N/A,#N/A,TRUE,"STEEL";#N/A,#N/A,TRUE,"INT-Table";#N/A,#N/A,TRUE,"STEEL";#N/A,#N/A,TRUE,"Door"}</definedName>
    <definedName name="qqq_2" localSheetId="23" hidden="1">{#N/A,#N/A,TRUE,"Basic";#N/A,#N/A,TRUE,"EXT-TABLE";#N/A,#N/A,TRUE,"STEEL";#N/A,#N/A,TRUE,"INT-Table";#N/A,#N/A,TRUE,"STEEL";#N/A,#N/A,TRUE,"Door"}</definedName>
    <definedName name="qqq_2" hidden="1">{#N/A,#N/A,TRUE,"Basic";#N/A,#N/A,TRUE,"EXT-TABLE";#N/A,#N/A,TRUE,"STEEL";#N/A,#N/A,TRUE,"INT-Table";#N/A,#N/A,TRUE,"STEEL";#N/A,#N/A,TRUE,"Door"}</definedName>
    <definedName name="qqq_2_1" localSheetId="5" hidden="1">{#N/A,#N/A,TRUE,"Basic";#N/A,#N/A,TRUE,"EXT-TABLE";#N/A,#N/A,TRUE,"STEEL";#N/A,#N/A,TRUE,"INT-Table";#N/A,#N/A,TRUE,"STEEL";#N/A,#N/A,TRUE,"Door"}</definedName>
    <definedName name="qqq_2_1" localSheetId="3" hidden="1">{#N/A,#N/A,TRUE,"Basic";#N/A,#N/A,TRUE,"EXT-TABLE";#N/A,#N/A,TRUE,"STEEL";#N/A,#N/A,TRUE,"INT-Table";#N/A,#N/A,TRUE,"STEEL";#N/A,#N/A,TRUE,"Door"}</definedName>
    <definedName name="qqq_2_1" localSheetId="24" hidden="1">{#N/A,#N/A,TRUE,"Basic";#N/A,#N/A,TRUE,"EXT-TABLE";#N/A,#N/A,TRUE,"STEEL";#N/A,#N/A,TRUE,"INT-Table";#N/A,#N/A,TRUE,"STEEL";#N/A,#N/A,TRUE,"Door"}</definedName>
    <definedName name="qqq_2_1" localSheetId="4" hidden="1">{#N/A,#N/A,TRUE,"Basic";#N/A,#N/A,TRUE,"EXT-TABLE";#N/A,#N/A,TRUE,"STEEL";#N/A,#N/A,TRUE,"INT-Table";#N/A,#N/A,TRUE,"STEEL";#N/A,#N/A,TRUE,"Door"}</definedName>
    <definedName name="qqq_2_1" localSheetId="0" hidden="1">{#N/A,#N/A,TRUE,"Basic";#N/A,#N/A,TRUE,"EXT-TABLE";#N/A,#N/A,TRUE,"STEEL";#N/A,#N/A,TRUE,"INT-Table";#N/A,#N/A,TRUE,"STEEL";#N/A,#N/A,TRUE,"Door"}</definedName>
    <definedName name="qqq_2_1" localSheetId="23" hidden="1">{#N/A,#N/A,TRUE,"Basic";#N/A,#N/A,TRUE,"EXT-TABLE";#N/A,#N/A,TRUE,"STEEL";#N/A,#N/A,TRUE,"INT-Table";#N/A,#N/A,TRUE,"STEEL";#N/A,#N/A,TRUE,"Door"}</definedName>
    <definedName name="qqq_2_1" hidden="1">{#N/A,#N/A,TRUE,"Basic";#N/A,#N/A,TRUE,"EXT-TABLE";#N/A,#N/A,TRUE,"STEEL";#N/A,#N/A,TRUE,"INT-Table";#N/A,#N/A,TRUE,"STEEL";#N/A,#N/A,TRUE,"Door"}</definedName>
    <definedName name="qqq_2_2" localSheetId="5" hidden="1">{#N/A,#N/A,TRUE,"Basic";#N/A,#N/A,TRUE,"EXT-TABLE";#N/A,#N/A,TRUE,"STEEL";#N/A,#N/A,TRUE,"INT-Table";#N/A,#N/A,TRUE,"STEEL";#N/A,#N/A,TRUE,"Door"}</definedName>
    <definedName name="qqq_2_2" localSheetId="3" hidden="1">{#N/A,#N/A,TRUE,"Basic";#N/A,#N/A,TRUE,"EXT-TABLE";#N/A,#N/A,TRUE,"STEEL";#N/A,#N/A,TRUE,"INT-Table";#N/A,#N/A,TRUE,"STEEL";#N/A,#N/A,TRUE,"Door"}</definedName>
    <definedName name="qqq_2_2" localSheetId="24" hidden="1">{#N/A,#N/A,TRUE,"Basic";#N/A,#N/A,TRUE,"EXT-TABLE";#N/A,#N/A,TRUE,"STEEL";#N/A,#N/A,TRUE,"INT-Table";#N/A,#N/A,TRUE,"STEEL";#N/A,#N/A,TRUE,"Door"}</definedName>
    <definedName name="qqq_2_2" localSheetId="4" hidden="1">{#N/A,#N/A,TRUE,"Basic";#N/A,#N/A,TRUE,"EXT-TABLE";#N/A,#N/A,TRUE,"STEEL";#N/A,#N/A,TRUE,"INT-Table";#N/A,#N/A,TRUE,"STEEL";#N/A,#N/A,TRUE,"Door"}</definedName>
    <definedName name="qqq_2_2" localSheetId="0" hidden="1">{#N/A,#N/A,TRUE,"Basic";#N/A,#N/A,TRUE,"EXT-TABLE";#N/A,#N/A,TRUE,"STEEL";#N/A,#N/A,TRUE,"INT-Table";#N/A,#N/A,TRUE,"STEEL";#N/A,#N/A,TRUE,"Door"}</definedName>
    <definedName name="qqq_2_2" localSheetId="23" hidden="1">{#N/A,#N/A,TRUE,"Basic";#N/A,#N/A,TRUE,"EXT-TABLE";#N/A,#N/A,TRUE,"STEEL";#N/A,#N/A,TRUE,"INT-Table";#N/A,#N/A,TRUE,"STEEL";#N/A,#N/A,TRUE,"Door"}</definedName>
    <definedName name="qqq_2_2" hidden="1">{#N/A,#N/A,TRUE,"Basic";#N/A,#N/A,TRUE,"EXT-TABLE";#N/A,#N/A,TRUE,"STEEL";#N/A,#N/A,TRUE,"INT-Table";#N/A,#N/A,TRUE,"STEEL";#N/A,#N/A,TRUE,"Door"}</definedName>
    <definedName name="qqq_3" localSheetId="5" hidden="1">{#N/A,#N/A,TRUE,"Basic";#N/A,#N/A,TRUE,"EXT-TABLE";#N/A,#N/A,TRUE,"STEEL";#N/A,#N/A,TRUE,"INT-Table";#N/A,#N/A,TRUE,"STEEL";#N/A,#N/A,TRUE,"Door"}</definedName>
    <definedName name="qqq_3" localSheetId="3" hidden="1">{#N/A,#N/A,TRUE,"Basic";#N/A,#N/A,TRUE,"EXT-TABLE";#N/A,#N/A,TRUE,"STEEL";#N/A,#N/A,TRUE,"INT-Table";#N/A,#N/A,TRUE,"STEEL";#N/A,#N/A,TRUE,"Door"}</definedName>
    <definedName name="qqq_3" localSheetId="24" hidden="1">{#N/A,#N/A,TRUE,"Basic";#N/A,#N/A,TRUE,"EXT-TABLE";#N/A,#N/A,TRUE,"STEEL";#N/A,#N/A,TRUE,"INT-Table";#N/A,#N/A,TRUE,"STEEL";#N/A,#N/A,TRUE,"Door"}</definedName>
    <definedName name="qqq_3" localSheetId="4" hidden="1">{#N/A,#N/A,TRUE,"Basic";#N/A,#N/A,TRUE,"EXT-TABLE";#N/A,#N/A,TRUE,"STEEL";#N/A,#N/A,TRUE,"INT-Table";#N/A,#N/A,TRUE,"STEEL";#N/A,#N/A,TRUE,"Door"}</definedName>
    <definedName name="qqq_3" localSheetId="0" hidden="1">{#N/A,#N/A,TRUE,"Basic";#N/A,#N/A,TRUE,"EXT-TABLE";#N/A,#N/A,TRUE,"STEEL";#N/A,#N/A,TRUE,"INT-Table";#N/A,#N/A,TRUE,"STEEL";#N/A,#N/A,TRUE,"Door"}</definedName>
    <definedName name="qqq_3" localSheetId="23" hidden="1">{#N/A,#N/A,TRUE,"Basic";#N/A,#N/A,TRUE,"EXT-TABLE";#N/A,#N/A,TRUE,"STEEL";#N/A,#N/A,TRUE,"INT-Table";#N/A,#N/A,TRUE,"STEEL";#N/A,#N/A,TRUE,"Door"}</definedName>
    <definedName name="qqq_3" hidden="1">{#N/A,#N/A,TRUE,"Basic";#N/A,#N/A,TRUE,"EXT-TABLE";#N/A,#N/A,TRUE,"STEEL";#N/A,#N/A,TRUE,"INT-Table";#N/A,#N/A,TRUE,"STEEL";#N/A,#N/A,TRUE,"Door"}</definedName>
    <definedName name="qqq_3_1" localSheetId="5" hidden="1">{#N/A,#N/A,TRUE,"Basic";#N/A,#N/A,TRUE,"EXT-TABLE";#N/A,#N/A,TRUE,"STEEL";#N/A,#N/A,TRUE,"INT-Table";#N/A,#N/A,TRUE,"STEEL";#N/A,#N/A,TRUE,"Door"}</definedName>
    <definedName name="qqq_3_1" localSheetId="3" hidden="1">{#N/A,#N/A,TRUE,"Basic";#N/A,#N/A,TRUE,"EXT-TABLE";#N/A,#N/A,TRUE,"STEEL";#N/A,#N/A,TRUE,"INT-Table";#N/A,#N/A,TRUE,"STEEL";#N/A,#N/A,TRUE,"Door"}</definedName>
    <definedName name="qqq_3_1" localSheetId="24" hidden="1">{#N/A,#N/A,TRUE,"Basic";#N/A,#N/A,TRUE,"EXT-TABLE";#N/A,#N/A,TRUE,"STEEL";#N/A,#N/A,TRUE,"INT-Table";#N/A,#N/A,TRUE,"STEEL";#N/A,#N/A,TRUE,"Door"}</definedName>
    <definedName name="qqq_3_1" localSheetId="4" hidden="1">{#N/A,#N/A,TRUE,"Basic";#N/A,#N/A,TRUE,"EXT-TABLE";#N/A,#N/A,TRUE,"STEEL";#N/A,#N/A,TRUE,"INT-Table";#N/A,#N/A,TRUE,"STEEL";#N/A,#N/A,TRUE,"Door"}</definedName>
    <definedName name="qqq_3_1" localSheetId="0" hidden="1">{#N/A,#N/A,TRUE,"Basic";#N/A,#N/A,TRUE,"EXT-TABLE";#N/A,#N/A,TRUE,"STEEL";#N/A,#N/A,TRUE,"INT-Table";#N/A,#N/A,TRUE,"STEEL";#N/A,#N/A,TRUE,"Door"}</definedName>
    <definedName name="qqq_3_1" localSheetId="23" hidden="1">{#N/A,#N/A,TRUE,"Basic";#N/A,#N/A,TRUE,"EXT-TABLE";#N/A,#N/A,TRUE,"STEEL";#N/A,#N/A,TRUE,"INT-Table";#N/A,#N/A,TRUE,"STEEL";#N/A,#N/A,TRUE,"Door"}</definedName>
    <definedName name="qqq_3_1" hidden="1">{#N/A,#N/A,TRUE,"Basic";#N/A,#N/A,TRUE,"EXT-TABLE";#N/A,#N/A,TRUE,"STEEL";#N/A,#N/A,TRUE,"INT-Table";#N/A,#N/A,TRUE,"STEEL";#N/A,#N/A,TRUE,"Door"}</definedName>
    <definedName name="qqq_3_2" localSheetId="5" hidden="1">{#N/A,#N/A,TRUE,"Basic";#N/A,#N/A,TRUE,"EXT-TABLE";#N/A,#N/A,TRUE,"STEEL";#N/A,#N/A,TRUE,"INT-Table";#N/A,#N/A,TRUE,"STEEL";#N/A,#N/A,TRUE,"Door"}</definedName>
    <definedName name="qqq_3_2" localSheetId="3" hidden="1">{#N/A,#N/A,TRUE,"Basic";#N/A,#N/A,TRUE,"EXT-TABLE";#N/A,#N/A,TRUE,"STEEL";#N/A,#N/A,TRUE,"INT-Table";#N/A,#N/A,TRUE,"STEEL";#N/A,#N/A,TRUE,"Door"}</definedName>
    <definedName name="qqq_3_2" localSheetId="24" hidden="1">{#N/A,#N/A,TRUE,"Basic";#N/A,#N/A,TRUE,"EXT-TABLE";#N/A,#N/A,TRUE,"STEEL";#N/A,#N/A,TRUE,"INT-Table";#N/A,#N/A,TRUE,"STEEL";#N/A,#N/A,TRUE,"Door"}</definedName>
    <definedName name="qqq_3_2" localSheetId="4" hidden="1">{#N/A,#N/A,TRUE,"Basic";#N/A,#N/A,TRUE,"EXT-TABLE";#N/A,#N/A,TRUE,"STEEL";#N/A,#N/A,TRUE,"INT-Table";#N/A,#N/A,TRUE,"STEEL";#N/A,#N/A,TRUE,"Door"}</definedName>
    <definedName name="qqq_3_2" localSheetId="0" hidden="1">{#N/A,#N/A,TRUE,"Basic";#N/A,#N/A,TRUE,"EXT-TABLE";#N/A,#N/A,TRUE,"STEEL";#N/A,#N/A,TRUE,"INT-Table";#N/A,#N/A,TRUE,"STEEL";#N/A,#N/A,TRUE,"Door"}</definedName>
    <definedName name="qqq_3_2" localSheetId="23" hidden="1">{#N/A,#N/A,TRUE,"Basic";#N/A,#N/A,TRUE,"EXT-TABLE";#N/A,#N/A,TRUE,"STEEL";#N/A,#N/A,TRUE,"INT-Table";#N/A,#N/A,TRUE,"STEEL";#N/A,#N/A,TRUE,"Door"}</definedName>
    <definedName name="qqq_3_2" hidden="1">{#N/A,#N/A,TRUE,"Basic";#N/A,#N/A,TRUE,"EXT-TABLE";#N/A,#N/A,TRUE,"STEEL";#N/A,#N/A,TRUE,"INT-Table";#N/A,#N/A,TRUE,"STEEL";#N/A,#N/A,TRUE,"Door"}</definedName>
    <definedName name="qqq_4" localSheetId="5" hidden="1">{#N/A,#N/A,TRUE,"Basic";#N/A,#N/A,TRUE,"EXT-TABLE";#N/A,#N/A,TRUE,"STEEL";#N/A,#N/A,TRUE,"INT-Table";#N/A,#N/A,TRUE,"STEEL";#N/A,#N/A,TRUE,"Door"}</definedName>
    <definedName name="qqq_4" localSheetId="3" hidden="1">{#N/A,#N/A,TRUE,"Basic";#N/A,#N/A,TRUE,"EXT-TABLE";#N/A,#N/A,TRUE,"STEEL";#N/A,#N/A,TRUE,"INT-Table";#N/A,#N/A,TRUE,"STEEL";#N/A,#N/A,TRUE,"Door"}</definedName>
    <definedName name="qqq_4" localSheetId="24" hidden="1">{#N/A,#N/A,TRUE,"Basic";#N/A,#N/A,TRUE,"EXT-TABLE";#N/A,#N/A,TRUE,"STEEL";#N/A,#N/A,TRUE,"INT-Table";#N/A,#N/A,TRUE,"STEEL";#N/A,#N/A,TRUE,"Door"}</definedName>
    <definedName name="qqq_4" localSheetId="4" hidden="1">{#N/A,#N/A,TRUE,"Basic";#N/A,#N/A,TRUE,"EXT-TABLE";#N/A,#N/A,TRUE,"STEEL";#N/A,#N/A,TRUE,"INT-Table";#N/A,#N/A,TRUE,"STEEL";#N/A,#N/A,TRUE,"Door"}</definedName>
    <definedName name="qqq_4" localSheetId="0" hidden="1">{#N/A,#N/A,TRUE,"Basic";#N/A,#N/A,TRUE,"EXT-TABLE";#N/A,#N/A,TRUE,"STEEL";#N/A,#N/A,TRUE,"INT-Table";#N/A,#N/A,TRUE,"STEEL";#N/A,#N/A,TRUE,"Door"}</definedName>
    <definedName name="qqq_4" localSheetId="23" hidden="1">{#N/A,#N/A,TRUE,"Basic";#N/A,#N/A,TRUE,"EXT-TABLE";#N/A,#N/A,TRUE,"STEEL";#N/A,#N/A,TRUE,"INT-Table";#N/A,#N/A,TRUE,"STEEL";#N/A,#N/A,TRUE,"Door"}</definedName>
    <definedName name="qqq_4" hidden="1">{#N/A,#N/A,TRUE,"Basic";#N/A,#N/A,TRUE,"EXT-TABLE";#N/A,#N/A,TRUE,"STEEL";#N/A,#N/A,TRUE,"INT-Table";#N/A,#N/A,TRUE,"STEEL";#N/A,#N/A,TRUE,"Door"}</definedName>
    <definedName name="qqq_4_1" localSheetId="5" hidden="1">{#N/A,#N/A,TRUE,"Basic";#N/A,#N/A,TRUE,"EXT-TABLE";#N/A,#N/A,TRUE,"STEEL";#N/A,#N/A,TRUE,"INT-Table";#N/A,#N/A,TRUE,"STEEL";#N/A,#N/A,TRUE,"Door"}</definedName>
    <definedName name="qqq_4_1" localSheetId="3" hidden="1">{#N/A,#N/A,TRUE,"Basic";#N/A,#N/A,TRUE,"EXT-TABLE";#N/A,#N/A,TRUE,"STEEL";#N/A,#N/A,TRUE,"INT-Table";#N/A,#N/A,TRUE,"STEEL";#N/A,#N/A,TRUE,"Door"}</definedName>
    <definedName name="qqq_4_1" localSheetId="24" hidden="1">{#N/A,#N/A,TRUE,"Basic";#N/A,#N/A,TRUE,"EXT-TABLE";#N/A,#N/A,TRUE,"STEEL";#N/A,#N/A,TRUE,"INT-Table";#N/A,#N/A,TRUE,"STEEL";#N/A,#N/A,TRUE,"Door"}</definedName>
    <definedName name="qqq_4_1" localSheetId="4" hidden="1">{#N/A,#N/A,TRUE,"Basic";#N/A,#N/A,TRUE,"EXT-TABLE";#N/A,#N/A,TRUE,"STEEL";#N/A,#N/A,TRUE,"INT-Table";#N/A,#N/A,TRUE,"STEEL";#N/A,#N/A,TRUE,"Door"}</definedName>
    <definedName name="qqq_4_1" localSheetId="0" hidden="1">{#N/A,#N/A,TRUE,"Basic";#N/A,#N/A,TRUE,"EXT-TABLE";#N/A,#N/A,TRUE,"STEEL";#N/A,#N/A,TRUE,"INT-Table";#N/A,#N/A,TRUE,"STEEL";#N/A,#N/A,TRUE,"Door"}</definedName>
    <definedName name="qqq_4_1" localSheetId="23" hidden="1">{#N/A,#N/A,TRUE,"Basic";#N/A,#N/A,TRUE,"EXT-TABLE";#N/A,#N/A,TRUE,"STEEL";#N/A,#N/A,TRUE,"INT-Table";#N/A,#N/A,TRUE,"STEEL";#N/A,#N/A,TRUE,"Door"}</definedName>
    <definedName name="qqq_4_1" hidden="1">{#N/A,#N/A,TRUE,"Basic";#N/A,#N/A,TRUE,"EXT-TABLE";#N/A,#N/A,TRUE,"STEEL";#N/A,#N/A,TRUE,"INT-Table";#N/A,#N/A,TRUE,"STEEL";#N/A,#N/A,TRUE,"Door"}</definedName>
    <definedName name="qqq_4_2" localSheetId="5" hidden="1">{#N/A,#N/A,TRUE,"Basic";#N/A,#N/A,TRUE,"EXT-TABLE";#N/A,#N/A,TRUE,"STEEL";#N/A,#N/A,TRUE,"INT-Table";#N/A,#N/A,TRUE,"STEEL";#N/A,#N/A,TRUE,"Door"}</definedName>
    <definedName name="qqq_4_2" localSheetId="3" hidden="1">{#N/A,#N/A,TRUE,"Basic";#N/A,#N/A,TRUE,"EXT-TABLE";#N/A,#N/A,TRUE,"STEEL";#N/A,#N/A,TRUE,"INT-Table";#N/A,#N/A,TRUE,"STEEL";#N/A,#N/A,TRUE,"Door"}</definedName>
    <definedName name="qqq_4_2" localSheetId="24" hidden="1">{#N/A,#N/A,TRUE,"Basic";#N/A,#N/A,TRUE,"EXT-TABLE";#N/A,#N/A,TRUE,"STEEL";#N/A,#N/A,TRUE,"INT-Table";#N/A,#N/A,TRUE,"STEEL";#N/A,#N/A,TRUE,"Door"}</definedName>
    <definedName name="qqq_4_2" localSheetId="4" hidden="1">{#N/A,#N/A,TRUE,"Basic";#N/A,#N/A,TRUE,"EXT-TABLE";#N/A,#N/A,TRUE,"STEEL";#N/A,#N/A,TRUE,"INT-Table";#N/A,#N/A,TRUE,"STEEL";#N/A,#N/A,TRUE,"Door"}</definedName>
    <definedName name="qqq_4_2" localSheetId="0" hidden="1">{#N/A,#N/A,TRUE,"Basic";#N/A,#N/A,TRUE,"EXT-TABLE";#N/A,#N/A,TRUE,"STEEL";#N/A,#N/A,TRUE,"INT-Table";#N/A,#N/A,TRUE,"STEEL";#N/A,#N/A,TRUE,"Door"}</definedName>
    <definedName name="qqq_4_2" localSheetId="23" hidden="1">{#N/A,#N/A,TRUE,"Basic";#N/A,#N/A,TRUE,"EXT-TABLE";#N/A,#N/A,TRUE,"STEEL";#N/A,#N/A,TRUE,"INT-Table";#N/A,#N/A,TRUE,"STEEL";#N/A,#N/A,TRUE,"Door"}</definedName>
    <definedName name="qqq_4_2" hidden="1">{#N/A,#N/A,TRUE,"Basic";#N/A,#N/A,TRUE,"EXT-TABLE";#N/A,#N/A,TRUE,"STEEL";#N/A,#N/A,TRUE,"INT-Table";#N/A,#N/A,TRUE,"STEEL";#N/A,#N/A,TRUE,"Door"}</definedName>
    <definedName name="qqq_5" localSheetId="5" hidden="1">{#N/A,#N/A,TRUE,"Basic";#N/A,#N/A,TRUE,"EXT-TABLE";#N/A,#N/A,TRUE,"STEEL";#N/A,#N/A,TRUE,"INT-Table";#N/A,#N/A,TRUE,"STEEL";#N/A,#N/A,TRUE,"Door"}</definedName>
    <definedName name="qqq_5" localSheetId="3" hidden="1">{#N/A,#N/A,TRUE,"Basic";#N/A,#N/A,TRUE,"EXT-TABLE";#N/A,#N/A,TRUE,"STEEL";#N/A,#N/A,TRUE,"INT-Table";#N/A,#N/A,TRUE,"STEEL";#N/A,#N/A,TRUE,"Door"}</definedName>
    <definedName name="qqq_5" localSheetId="24" hidden="1">{#N/A,#N/A,TRUE,"Basic";#N/A,#N/A,TRUE,"EXT-TABLE";#N/A,#N/A,TRUE,"STEEL";#N/A,#N/A,TRUE,"INT-Table";#N/A,#N/A,TRUE,"STEEL";#N/A,#N/A,TRUE,"Door"}</definedName>
    <definedName name="qqq_5" localSheetId="4" hidden="1">{#N/A,#N/A,TRUE,"Basic";#N/A,#N/A,TRUE,"EXT-TABLE";#N/A,#N/A,TRUE,"STEEL";#N/A,#N/A,TRUE,"INT-Table";#N/A,#N/A,TRUE,"STEEL";#N/A,#N/A,TRUE,"Door"}</definedName>
    <definedName name="qqq_5" localSheetId="0" hidden="1">{#N/A,#N/A,TRUE,"Basic";#N/A,#N/A,TRUE,"EXT-TABLE";#N/A,#N/A,TRUE,"STEEL";#N/A,#N/A,TRUE,"INT-Table";#N/A,#N/A,TRUE,"STEEL";#N/A,#N/A,TRUE,"Door"}</definedName>
    <definedName name="qqq_5" localSheetId="23" hidden="1">{#N/A,#N/A,TRUE,"Basic";#N/A,#N/A,TRUE,"EXT-TABLE";#N/A,#N/A,TRUE,"STEEL";#N/A,#N/A,TRUE,"INT-Table";#N/A,#N/A,TRUE,"STEEL";#N/A,#N/A,TRUE,"Door"}</definedName>
    <definedName name="qqq_5" hidden="1">{#N/A,#N/A,TRUE,"Basic";#N/A,#N/A,TRUE,"EXT-TABLE";#N/A,#N/A,TRUE,"STEEL";#N/A,#N/A,TRUE,"INT-Table";#N/A,#N/A,TRUE,"STEEL";#N/A,#N/A,TRUE,"Door"}</definedName>
    <definedName name="qqq_5_1" localSheetId="5" hidden="1">{#N/A,#N/A,TRUE,"Basic";#N/A,#N/A,TRUE,"EXT-TABLE";#N/A,#N/A,TRUE,"STEEL";#N/A,#N/A,TRUE,"INT-Table";#N/A,#N/A,TRUE,"STEEL";#N/A,#N/A,TRUE,"Door"}</definedName>
    <definedName name="qqq_5_1" localSheetId="3" hidden="1">{#N/A,#N/A,TRUE,"Basic";#N/A,#N/A,TRUE,"EXT-TABLE";#N/A,#N/A,TRUE,"STEEL";#N/A,#N/A,TRUE,"INT-Table";#N/A,#N/A,TRUE,"STEEL";#N/A,#N/A,TRUE,"Door"}</definedName>
    <definedName name="qqq_5_1" localSheetId="24" hidden="1">{#N/A,#N/A,TRUE,"Basic";#N/A,#N/A,TRUE,"EXT-TABLE";#N/A,#N/A,TRUE,"STEEL";#N/A,#N/A,TRUE,"INT-Table";#N/A,#N/A,TRUE,"STEEL";#N/A,#N/A,TRUE,"Door"}</definedName>
    <definedName name="qqq_5_1" localSheetId="4" hidden="1">{#N/A,#N/A,TRUE,"Basic";#N/A,#N/A,TRUE,"EXT-TABLE";#N/A,#N/A,TRUE,"STEEL";#N/A,#N/A,TRUE,"INT-Table";#N/A,#N/A,TRUE,"STEEL";#N/A,#N/A,TRUE,"Door"}</definedName>
    <definedName name="qqq_5_1" localSheetId="0" hidden="1">{#N/A,#N/A,TRUE,"Basic";#N/A,#N/A,TRUE,"EXT-TABLE";#N/A,#N/A,TRUE,"STEEL";#N/A,#N/A,TRUE,"INT-Table";#N/A,#N/A,TRUE,"STEEL";#N/A,#N/A,TRUE,"Door"}</definedName>
    <definedName name="qqq_5_1" localSheetId="23" hidden="1">{#N/A,#N/A,TRUE,"Basic";#N/A,#N/A,TRUE,"EXT-TABLE";#N/A,#N/A,TRUE,"STEEL";#N/A,#N/A,TRUE,"INT-Table";#N/A,#N/A,TRUE,"STEEL";#N/A,#N/A,TRUE,"Door"}</definedName>
    <definedName name="qqq_5_1" hidden="1">{#N/A,#N/A,TRUE,"Basic";#N/A,#N/A,TRUE,"EXT-TABLE";#N/A,#N/A,TRUE,"STEEL";#N/A,#N/A,TRUE,"INT-Table";#N/A,#N/A,TRUE,"STEEL";#N/A,#N/A,TRUE,"Door"}</definedName>
    <definedName name="qqq_5_2" localSheetId="5" hidden="1">{#N/A,#N/A,TRUE,"Basic";#N/A,#N/A,TRUE,"EXT-TABLE";#N/A,#N/A,TRUE,"STEEL";#N/A,#N/A,TRUE,"INT-Table";#N/A,#N/A,TRUE,"STEEL";#N/A,#N/A,TRUE,"Door"}</definedName>
    <definedName name="qqq_5_2" localSheetId="3" hidden="1">{#N/A,#N/A,TRUE,"Basic";#N/A,#N/A,TRUE,"EXT-TABLE";#N/A,#N/A,TRUE,"STEEL";#N/A,#N/A,TRUE,"INT-Table";#N/A,#N/A,TRUE,"STEEL";#N/A,#N/A,TRUE,"Door"}</definedName>
    <definedName name="qqq_5_2" localSheetId="24" hidden="1">{#N/A,#N/A,TRUE,"Basic";#N/A,#N/A,TRUE,"EXT-TABLE";#N/A,#N/A,TRUE,"STEEL";#N/A,#N/A,TRUE,"INT-Table";#N/A,#N/A,TRUE,"STEEL";#N/A,#N/A,TRUE,"Door"}</definedName>
    <definedName name="qqq_5_2" localSheetId="4" hidden="1">{#N/A,#N/A,TRUE,"Basic";#N/A,#N/A,TRUE,"EXT-TABLE";#N/A,#N/A,TRUE,"STEEL";#N/A,#N/A,TRUE,"INT-Table";#N/A,#N/A,TRUE,"STEEL";#N/A,#N/A,TRUE,"Door"}</definedName>
    <definedName name="qqq_5_2" localSheetId="0" hidden="1">{#N/A,#N/A,TRUE,"Basic";#N/A,#N/A,TRUE,"EXT-TABLE";#N/A,#N/A,TRUE,"STEEL";#N/A,#N/A,TRUE,"INT-Table";#N/A,#N/A,TRUE,"STEEL";#N/A,#N/A,TRUE,"Door"}</definedName>
    <definedName name="qqq_5_2" localSheetId="23" hidden="1">{#N/A,#N/A,TRUE,"Basic";#N/A,#N/A,TRUE,"EXT-TABLE";#N/A,#N/A,TRUE,"STEEL";#N/A,#N/A,TRUE,"INT-Table";#N/A,#N/A,TRUE,"STEEL";#N/A,#N/A,TRUE,"Door"}</definedName>
    <definedName name="qqq_5_2" hidden="1">{#N/A,#N/A,TRUE,"Basic";#N/A,#N/A,TRUE,"EXT-TABLE";#N/A,#N/A,TRUE,"STEEL";#N/A,#N/A,TRUE,"INT-Table";#N/A,#N/A,TRUE,"STEEL";#N/A,#N/A,TRUE,"Door"}</definedName>
    <definedName name="QQQQ_1" localSheetId="5" hidden="1">{#N/A,#N/A,TRUE,"Basic";#N/A,#N/A,TRUE,"EXT-TABLE";#N/A,#N/A,TRUE,"STEEL";#N/A,#N/A,TRUE,"INT-Table";#N/A,#N/A,TRUE,"STEEL";#N/A,#N/A,TRUE,"Door"}</definedName>
    <definedName name="QQQQ_1" localSheetId="3" hidden="1">{#N/A,#N/A,TRUE,"Basic";#N/A,#N/A,TRUE,"EXT-TABLE";#N/A,#N/A,TRUE,"STEEL";#N/A,#N/A,TRUE,"INT-Table";#N/A,#N/A,TRUE,"STEEL";#N/A,#N/A,TRUE,"Door"}</definedName>
    <definedName name="QQQQ_1" localSheetId="24" hidden="1">{#N/A,#N/A,TRUE,"Basic";#N/A,#N/A,TRUE,"EXT-TABLE";#N/A,#N/A,TRUE,"STEEL";#N/A,#N/A,TRUE,"INT-Table";#N/A,#N/A,TRUE,"STEEL";#N/A,#N/A,TRUE,"Door"}</definedName>
    <definedName name="QQQQ_1" localSheetId="4" hidden="1">{#N/A,#N/A,TRUE,"Basic";#N/A,#N/A,TRUE,"EXT-TABLE";#N/A,#N/A,TRUE,"STEEL";#N/A,#N/A,TRUE,"INT-Table";#N/A,#N/A,TRUE,"STEEL";#N/A,#N/A,TRUE,"Door"}</definedName>
    <definedName name="QQQQ_1" localSheetId="0" hidden="1">{#N/A,#N/A,TRUE,"Basic";#N/A,#N/A,TRUE,"EXT-TABLE";#N/A,#N/A,TRUE,"STEEL";#N/A,#N/A,TRUE,"INT-Table";#N/A,#N/A,TRUE,"STEEL";#N/A,#N/A,TRUE,"Door"}</definedName>
    <definedName name="QQQQ_1" localSheetId="23" hidden="1">{#N/A,#N/A,TRUE,"Basic";#N/A,#N/A,TRUE,"EXT-TABLE";#N/A,#N/A,TRUE,"STEEL";#N/A,#N/A,TRUE,"INT-Table";#N/A,#N/A,TRUE,"STEEL";#N/A,#N/A,TRUE,"Door"}</definedName>
    <definedName name="QQQQ_1" hidden="1">{#N/A,#N/A,TRUE,"Basic";#N/A,#N/A,TRUE,"EXT-TABLE";#N/A,#N/A,TRUE,"STEEL";#N/A,#N/A,TRUE,"INT-Table";#N/A,#N/A,TRUE,"STEEL";#N/A,#N/A,TRUE,"Door"}</definedName>
    <definedName name="QQQQ_1_1" localSheetId="5" hidden="1">{#N/A,#N/A,TRUE,"Basic";#N/A,#N/A,TRUE,"EXT-TABLE";#N/A,#N/A,TRUE,"STEEL";#N/A,#N/A,TRUE,"INT-Table";#N/A,#N/A,TRUE,"STEEL";#N/A,#N/A,TRUE,"Door"}</definedName>
    <definedName name="QQQQ_1_1" localSheetId="3" hidden="1">{#N/A,#N/A,TRUE,"Basic";#N/A,#N/A,TRUE,"EXT-TABLE";#N/A,#N/A,TRUE,"STEEL";#N/A,#N/A,TRUE,"INT-Table";#N/A,#N/A,TRUE,"STEEL";#N/A,#N/A,TRUE,"Door"}</definedName>
    <definedName name="QQQQ_1_1" localSheetId="24" hidden="1">{#N/A,#N/A,TRUE,"Basic";#N/A,#N/A,TRUE,"EXT-TABLE";#N/A,#N/A,TRUE,"STEEL";#N/A,#N/A,TRUE,"INT-Table";#N/A,#N/A,TRUE,"STEEL";#N/A,#N/A,TRUE,"Door"}</definedName>
    <definedName name="QQQQ_1_1" localSheetId="4" hidden="1">{#N/A,#N/A,TRUE,"Basic";#N/A,#N/A,TRUE,"EXT-TABLE";#N/A,#N/A,TRUE,"STEEL";#N/A,#N/A,TRUE,"INT-Table";#N/A,#N/A,TRUE,"STEEL";#N/A,#N/A,TRUE,"Door"}</definedName>
    <definedName name="QQQQ_1_1" localSheetId="0" hidden="1">{#N/A,#N/A,TRUE,"Basic";#N/A,#N/A,TRUE,"EXT-TABLE";#N/A,#N/A,TRUE,"STEEL";#N/A,#N/A,TRUE,"INT-Table";#N/A,#N/A,TRUE,"STEEL";#N/A,#N/A,TRUE,"Door"}</definedName>
    <definedName name="QQQQ_1_1" localSheetId="23" hidden="1">{#N/A,#N/A,TRUE,"Basic";#N/A,#N/A,TRUE,"EXT-TABLE";#N/A,#N/A,TRUE,"STEEL";#N/A,#N/A,TRUE,"INT-Table";#N/A,#N/A,TRUE,"STEEL";#N/A,#N/A,TRUE,"Door"}</definedName>
    <definedName name="QQQQ_1_1" hidden="1">{#N/A,#N/A,TRUE,"Basic";#N/A,#N/A,TRUE,"EXT-TABLE";#N/A,#N/A,TRUE,"STEEL";#N/A,#N/A,TRUE,"INT-Table";#N/A,#N/A,TRUE,"STEEL";#N/A,#N/A,TRUE,"Door"}</definedName>
    <definedName name="QQQQ_1_2" localSheetId="5" hidden="1">{#N/A,#N/A,TRUE,"Basic";#N/A,#N/A,TRUE,"EXT-TABLE";#N/A,#N/A,TRUE,"STEEL";#N/A,#N/A,TRUE,"INT-Table";#N/A,#N/A,TRUE,"STEEL";#N/A,#N/A,TRUE,"Door"}</definedName>
    <definedName name="QQQQ_1_2" localSheetId="3" hidden="1">{#N/A,#N/A,TRUE,"Basic";#N/A,#N/A,TRUE,"EXT-TABLE";#N/A,#N/A,TRUE,"STEEL";#N/A,#N/A,TRUE,"INT-Table";#N/A,#N/A,TRUE,"STEEL";#N/A,#N/A,TRUE,"Door"}</definedName>
    <definedName name="QQQQ_1_2" localSheetId="24" hidden="1">{#N/A,#N/A,TRUE,"Basic";#N/A,#N/A,TRUE,"EXT-TABLE";#N/A,#N/A,TRUE,"STEEL";#N/A,#N/A,TRUE,"INT-Table";#N/A,#N/A,TRUE,"STEEL";#N/A,#N/A,TRUE,"Door"}</definedName>
    <definedName name="QQQQ_1_2" localSheetId="4" hidden="1">{#N/A,#N/A,TRUE,"Basic";#N/A,#N/A,TRUE,"EXT-TABLE";#N/A,#N/A,TRUE,"STEEL";#N/A,#N/A,TRUE,"INT-Table";#N/A,#N/A,TRUE,"STEEL";#N/A,#N/A,TRUE,"Door"}</definedName>
    <definedName name="QQQQ_1_2" localSheetId="0" hidden="1">{#N/A,#N/A,TRUE,"Basic";#N/A,#N/A,TRUE,"EXT-TABLE";#N/A,#N/A,TRUE,"STEEL";#N/A,#N/A,TRUE,"INT-Table";#N/A,#N/A,TRUE,"STEEL";#N/A,#N/A,TRUE,"Door"}</definedName>
    <definedName name="QQQQ_1_2" localSheetId="23" hidden="1">{#N/A,#N/A,TRUE,"Basic";#N/A,#N/A,TRUE,"EXT-TABLE";#N/A,#N/A,TRUE,"STEEL";#N/A,#N/A,TRUE,"INT-Table";#N/A,#N/A,TRUE,"STEEL";#N/A,#N/A,TRUE,"Door"}</definedName>
    <definedName name="QQQQ_1_2" hidden="1">{#N/A,#N/A,TRUE,"Basic";#N/A,#N/A,TRUE,"EXT-TABLE";#N/A,#N/A,TRUE,"STEEL";#N/A,#N/A,TRUE,"INT-Table";#N/A,#N/A,TRUE,"STEEL";#N/A,#N/A,TRUE,"Door"}</definedName>
    <definedName name="QQQQ_2" localSheetId="5" hidden="1">{#N/A,#N/A,TRUE,"Basic";#N/A,#N/A,TRUE,"EXT-TABLE";#N/A,#N/A,TRUE,"STEEL";#N/A,#N/A,TRUE,"INT-Table";#N/A,#N/A,TRUE,"STEEL";#N/A,#N/A,TRUE,"Door"}</definedName>
    <definedName name="QQQQ_2" localSheetId="3" hidden="1">{#N/A,#N/A,TRUE,"Basic";#N/A,#N/A,TRUE,"EXT-TABLE";#N/A,#N/A,TRUE,"STEEL";#N/A,#N/A,TRUE,"INT-Table";#N/A,#N/A,TRUE,"STEEL";#N/A,#N/A,TRUE,"Door"}</definedName>
    <definedName name="QQQQ_2" localSheetId="24" hidden="1">{#N/A,#N/A,TRUE,"Basic";#N/A,#N/A,TRUE,"EXT-TABLE";#N/A,#N/A,TRUE,"STEEL";#N/A,#N/A,TRUE,"INT-Table";#N/A,#N/A,TRUE,"STEEL";#N/A,#N/A,TRUE,"Door"}</definedName>
    <definedName name="QQQQ_2" localSheetId="4" hidden="1">{#N/A,#N/A,TRUE,"Basic";#N/A,#N/A,TRUE,"EXT-TABLE";#N/A,#N/A,TRUE,"STEEL";#N/A,#N/A,TRUE,"INT-Table";#N/A,#N/A,TRUE,"STEEL";#N/A,#N/A,TRUE,"Door"}</definedName>
    <definedName name="QQQQ_2" localSheetId="0" hidden="1">{#N/A,#N/A,TRUE,"Basic";#N/A,#N/A,TRUE,"EXT-TABLE";#N/A,#N/A,TRUE,"STEEL";#N/A,#N/A,TRUE,"INT-Table";#N/A,#N/A,TRUE,"STEEL";#N/A,#N/A,TRUE,"Door"}</definedName>
    <definedName name="QQQQ_2" localSheetId="23" hidden="1">{#N/A,#N/A,TRUE,"Basic";#N/A,#N/A,TRUE,"EXT-TABLE";#N/A,#N/A,TRUE,"STEEL";#N/A,#N/A,TRUE,"INT-Table";#N/A,#N/A,TRUE,"STEEL";#N/A,#N/A,TRUE,"Door"}</definedName>
    <definedName name="QQQQ_2" hidden="1">{#N/A,#N/A,TRUE,"Basic";#N/A,#N/A,TRUE,"EXT-TABLE";#N/A,#N/A,TRUE,"STEEL";#N/A,#N/A,TRUE,"INT-Table";#N/A,#N/A,TRUE,"STEEL";#N/A,#N/A,TRUE,"Door"}</definedName>
    <definedName name="QQQQ_2_1" localSheetId="5" hidden="1">{#N/A,#N/A,TRUE,"Basic";#N/A,#N/A,TRUE,"EXT-TABLE";#N/A,#N/A,TRUE,"STEEL";#N/A,#N/A,TRUE,"INT-Table";#N/A,#N/A,TRUE,"STEEL";#N/A,#N/A,TRUE,"Door"}</definedName>
    <definedName name="QQQQ_2_1" localSheetId="3" hidden="1">{#N/A,#N/A,TRUE,"Basic";#N/A,#N/A,TRUE,"EXT-TABLE";#N/A,#N/A,TRUE,"STEEL";#N/A,#N/A,TRUE,"INT-Table";#N/A,#N/A,TRUE,"STEEL";#N/A,#N/A,TRUE,"Door"}</definedName>
    <definedName name="QQQQ_2_1" localSheetId="24" hidden="1">{#N/A,#N/A,TRUE,"Basic";#N/A,#N/A,TRUE,"EXT-TABLE";#N/A,#N/A,TRUE,"STEEL";#N/A,#N/A,TRUE,"INT-Table";#N/A,#N/A,TRUE,"STEEL";#N/A,#N/A,TRUE,"Door"}</definedName>
    <definedName name="QQQQ_2_1" localSheetId="4" hidden="1">{#N/A,#N/A,TRUE,"Basic";#N/A,#N/A,TRUE,"EXT-TABLE";#N/A,#N/A,TRUE,"STEEL";#N/A,#N/A,TRUE,"INT-Table";#N/A,#N/A,TRUE,"STEEL";#N/A,#N/A,TRUE,"Door"}</definedName>
    <definedName name="QQQQ_2_1" localSheetId="0" hidden="1">{#N/A,#N/A,TRUE,"Basic";#N/A,#N/A,TRUE,"EXT-TABLE";#N/A,#N/A,TRUE,"STEEL";#N/A,#N/A,TRUE,"INT-Table";#N/A,#N/A,TRUE,"STEEL";#N/A,#N/A,TRUE,"Door"}</definedName>
    <definedName name="QQQQ_2_1" localSheetId="23" hidden="1">{#N/A,#N/A,TRUE,"Basic";#N/A,#N/A,TRUE,"EXT-TABLE";#N/A,#N/A,TRUE,"STEEL";#N/A,#N/A,TRUE,"INT-Table";#N/A,#N/A,TRUE,"STEEL";#N/A,#N/A,TRUE,"Door"}</definedName>
    <definedName name="QQQQ_2_1" hidden="1">{#N/A,#N/A,TRUE,"Basic";#N/A,#N/A,TRUE,"EXT-TABLE";#N/A,#N/A,TRUE,"STEEL";#N/A,#N/A,TRUE,"INT-Table";#N/A,#N/A,TRUE,"STEEL";#N/A,#N/A,TRUE,"Door"}</definedName>
    <definedName name="QQQQ_2_2" localSheetId="5" hidden="1">{#N/A,#N/A,TRUE,"Basic";#N/A,#N/A,TRUE,"EXT-TABLE";#N/A,#N/A,TRUE,"STEEL";#N/A,#N/A,TRUE,"INT-Table";#N/A,#N/A,TRUE,"STEEL";#N/A,#N/A,TRUE,"Door"}</definedName>
    <definedName name="QQQQ_2_2" localSheetId="3" hidden="1">{#N/A,#N/A,TRUE,"Basic";#N/A,#N/A,TRUE,"EXT-TABLE";#N/A,#N/A,TRUE,"STEEL";#N/A,#N/A,TRUE,"INT-Table";#N/A,#N/A,TRUE,"STEEL";#N/A,#N/A,TRUE,"Door"}</definedName>
    <definedName name="QQQQ_2_2" localSheetId="24" hidden="1">{#N/A,#N/A,TRUE,"Basic";#N/A,#N/A,TRUE,"EXT-TABLE";#N/A,#N/A,TRUE,"STEEL";#N/A,#N/A,TRUE,"INT-Table";#N/A,#N/A,TRUE,"STEEL";#N/A,#N/A,TRUE,"Door"}</definedName>
    <definedName name="QQQQ_2_2" localSheetId="4" hidden="1">{#N/A,#N/A,TRUE,"Basic";#N/A,#N/A,TRUE,"EXT-TABLE";#N/A,#N/A,TRUE,"STEEL";#N/A,#N/A,TRUE,"INT-Table";#N/A,#N/A,TRUE,"STEEL";#N/A,#N/A,TRUE,"Door"}</definedName>
    <definedName name="QQQQ_2_2" localSheetId="0" hidden="1">{#N/A,#N/A,TRUE,"Basic";#N/A,#N/A,TRUE,"EXT-TABLE";#N/A,#N/A,TRUE,"STEEL";#N/A,#N/A,TRUE,"INT-Table";#N/A,#N/A,TRUE,"STEEL";#N/A,#N/A,TRUE,"Door"}</definedName>
    <definedName name="QQQQ_2_2" localSheetId="23" hidden="1">{#N/A,#N/A,TRUE,"Basic";#N/A,#N/A,TRUE,"EXT-TABLE";#N/A,#N/A,TRUE,"STEEL";#N/A,#N/A,TRUE,"INT-Table";#N/A,#N/A,TRUE,"STEEL";#N/A,#N/A,TRUE,"Door"}</definedName>
    <definedName name="QQQQ_2_2" hidden="1">{#N/A,#N/A,TRUE,"Basic";#N/A,#N/A,TRUE,"EXT-TABLE";#N/A,#N/A,TRUE,"STEEL";#N/A,#N/A,TRUE,"INT-Table";#N/A,#N/A,TRUE,"STEEL";#N/A,#N/A,TRUE,"Door"}</definedName>
    <definedName name="QQQQ_3" localSheetId="5" hidden="1">{#N/A,#N/A,TRUE,"Basic";#N/A,#N/A,TRUE,"EXT-TABLE";#N/A,#N/A,TRUE,"STEEL";#N/A,#N/A,TRUE,"INT-Table";#N/A,#N/A,TRUE,"STEEL";#N/A,#N/A,TRUE,"Door"}</definedName>
    <definedName name="QQQQ_3" localSheetId="3" hidden="1">{#N/A,#N/A,TRUE,"Basic";#N/A,#N/A,TRUE,"EXT-TABLE";#N/A,#N/A,TRUE,"STEEL";#N/A,#N/A,TRUE,"INT-Table";#N/A,#N/A,TRUE,"STEEL";#N/A,#N/A,TRUE,"Door"}</definedName>
    <definedName name="QQQQ_3" localSheetId="24" hidden="1">{#N/A,#N/A,TRUE,"Basic";#N/A,#N/A,TRUE,"EXT-TABLE";#N/A,#N/A,TRUE,"STEEL";#N/A,#N/A,TRUE,"INT-Table";#N/A,#N/A,TRUE,"STEEL";#N/A,#N/A,TRUE,"Door"}</definedName>
    <definedName name="QQQQ_3" localSheetId="4" hidden="1">{#N/A,#N/A,TRUE,"Basic";#N/A,#N/A,TRUE,"EXT-TABLE";#N/A,#N/A,TRUE,"STEEL";#N/A,#N/A,TRUE,"INT-Table";#N/A,#N/A,TRUE,"STEEL";#N/A,#N/A,TRUE,"Door"}</definedName>
    <definedName name="QQQQ_3" localSheetId="0" hidden="1">{#N/A,#N/A,TRUE,"Basic";#N/A,#N/A,TRUE,"EXT-TABLE";#N/A,#N/A,TRUE,"STEEL";#N/A,#N/A,TRUE,"INT-Table";#N/A,#N/A,TRUE,"STEEL";#N/A,#N/A,TRUE,"Door"}</definedName>
    <definedName name="QQQQ_3" localSheetId="23" hidden="1">{#N/A,#N/A,TRUE,"Basic";#N/A,#N/A,TRUE,"EXT-TABLE";#N/A,#N/A,TRUE,"STEEL";#N/A,#N/A,TRUE,"INT-Table";#N/A,#N/A,TRUE,"STEEL";#N/A,#N/A,TRUE,"Door"}</definedName>
    <definedName name="QQQQ_3" hidden="1">{#N/A,#N/A,TRUE,"Basic";#N/A,#N/A,TRUE,"EXT-TABLE";#N/A,#N/A,TRUE,"STEEL";#N/A,#N/A,TRUE,"INT-Table";#N/A,#N/A,TRUE,"STEEL";#N/A,#N/A,TRUE,"Door"}</definedName>
    <definedName name="QQQQ_3_1" localSheetId="5" hidden="1">{#N/A,#N/A,TRUE,"Basic";#N/A,#N/A,TRUE,"EXT-TABLE";#N/A,#N/A,TRUE,"STEEL";#N/A,#N/A,TRUE,"INT-Table";#N/A,#N/A,TRUE,"STEEL";#N/A,#N/A,TRUE,"Door"}</definedName>
    <definedName name="QQQQ_3_1" localSheetId="3" hidden="1">{#N/A,#N/A,TRUE,"Basic";#N/A,#N/A,TRUE,"EXT-TABLE";#N/A,#N/A,TRUE,"STEEL";#N/A,#N/A,TRUE,"INT-Table";#N/A,#N/A,TRUE,"STEEL";#N/A,#N/A,TRUE,"Door"}</definedName>
    <definedName name="QQQQ_3_1" localSheetId="24" hidden="1">{#N/A,#N/A,TRUE,"Basic";#N/A,#N/A,TRUE,"EXT-TABLE";#N/A,#N/A,TRUE,"STEEL";#N/A,#N/A,TRUE,"INT-Table";#N/A,#N/A,TRUE,"STEEL";#N/A,#N/A,TRUE,"Door"}</definedName>
    <definedName name="QQQQ_3_1" localSheetId="4" hidden="1">{#N/A,#N/A,TRUE,"Basic";#N/A,#N/A,TRUE,"EXT-TABLE";#N/A,#N/A,TRUE,"STEEL";#N/A,#N/A,TRUE,"INT-Table";#N/A,#N/A,TRUE,"STEEL";#N/A,#N/A,TRUE,"Door"}</definedName>
    <definedName name="QQQQ_3_1" localSheetId="0" hidden="1">{#N/A,#N/A,TRUE,"Basic";#N/A,#N/A,TRUE,"EXT-TABLE";#N/A,#N/A,TRUE,"STEEL";#N/A,#N/A,TRUE,"INT-Table";#N/A,#N/A,TRUE,"STEEL";#N/A,#N/A,TRUE,"Door"}</definedName>
    <definedName name="QQQQ_3_1" localSheetId="23" hidden="1">{#N/A,#N/A,TRUE,"Basic";#N/A,#N/A,TRUE,"EXT-TABLE";#N/A,#N/A,TRUE,"STEEL";#N/A,#N/A,TRUE,"INT-Table";#N/A,#N/A,TRUE,"STEEL";#N/A,#N/A,TRUE,"Door"}</definedName>
    <definedName name="QQQQ_3_1" hidden="1">{#N/A,#N/A,TRUE,"Basic";#N/A,#N/A,TRUE,"EXT-TABLE";#N/A,#N/A,TRUE,"STEEL";#N/A,#N/A,TRUE,"INT-Table";#N/A,#N/A,TRUE,"STEEL";#N/A,#N/A,TRUE,"Door"}</definedName>
    <definedName name="QQQQ_3_2" localSheetId="5" hidden="1">{#N/A,#N/A,TRUE,"Basic";#N/A,#N/A,TRUE,"EXT-TABLE";#N/A,#N/A,TRUE,"STEEL";#N/A,#N/A,TRUE,"INT-Table";#N/A,#N/A,TRUE,"STEEL";#N/A,#N/A,TRUE,"Door"}</definedName>
    <definedName name="QQQQ_3_2" localSheetId="3" hidden="1">{#N/A,#N/A,TRUE,"Basic";#N/A,#N/A,TRUE,"EXT-TABLE";#N/A,#N/A,TRUE,"STEEL";#N/A,#N/A,TRUE,"INT-Table";#N/A,#N/A,TRUE,"STEEL";#N/A,#N/A,TRUE,"Door"}</definedName>
    <definedName name="QQQQ_3_2" localSheetId="24" hidden="1">{#N/A,#N/A,TRUE,"Basic";#N/A,#N/A,TRUE,"EXT-TABLE";#N/A,#N/A,TRUE,"STEEL";#N/A,#N/A,TRUE,"INT-Table";#N/A,#N/A,TRUE,"STEEL";#N/A,#N/A,TRUE,"Door"}</definedName>
    <definedName name="QQQQ_3_2" localSheetId="4" hidden="1">{#N/A,#N/A,TRUE,"Basic";#N/A,#N/A,TRUE,"EXT-TABLE";#N/A,#N/A,TRUE,"STEEL";#N/A,#N/A,TRUE,"INT-Table";#N/A,#N/A,TRUE,"STEEL";#N/A,#N/A,TRUE,"Door"}</definedName>
    <definedName name="QQQQ_3_2" localSheetId="0" hidden="1">{#N/A,#N/A,TRUE,"Basic";#N/A,#N/A,TRUE,"EXT-TABLE";#N/A,#N/A,TRUE,"STEEL";#N/A,#N/A,TRUE,"INT-Table";#N/A,#N/A,TRUE,"STEEL";#N/A,#N/A,TRUE,"Door"}</definedName>
    <definedName name="QQQQ_3_2" localSheetId="23" hidden="1">{#N/A,#N/A,TRUE,"Basic";#N/A,#N/A,TRUE,"EXT-TABLE";#N/A,#N/A,TRUE,"STEEL";#N/A,#N/A,TRUE,"INT-Table";#N/A,#N/A,TRUE,"STEEL";#N/A,#N/A,TRUE,"Door"}</definedName>
    <definedName name="QQQQ_3_2" hidden="1">{#N/A,#N/A,TRUE,"Basic";#N/A,#N/A,TRUE,"EXT-TABLE";#N/A,#N/A,TRUE,"STEEL";#N/A,#N/A,TRUE,"INT-Table";#N/A,#N/A,TRUE,"STEEL";#N/A,#N/A,TRUE,"Door"}</definedName>
    <definedName name="QQQQ_4" localSheetId="5" hidden="1">{#N/A,#N/A,TRUE,"Basic";#N/A,#N/A,TRUE,"EXT-TABLE";#N/A,#N/A,TRUE,"STEEL";#N/A,#N/A,TRUE,"INT-Table";#N/A,#N/A,TRUE,"STEEL";#N/A,#N/A,TRUE,"Door"}</definedName>
    <definedName name="QQQQ_4" localSheetId="3" hidden="1">{#N/A,#N/A,TRUE,"Basic";#N/A,#N/A,TRUE,"EXT-TABLE";#N/A,#N/A,TRUE,"STEEL";#N/A,#N/A,TRUE,"INT-Table";#N/A,#N/A,TRUE,"STEEL";#N/A,#N/A,TRUE,"Door"}</definedName>
    <definedName name="QQQQ_4" localSheetId="24" hidden="1">{#N/A,#N/A,TRUE,"Basic";#N/A,#N/A,TRUE,"EXT-TABLE";#N/A,#N/A,TRUE,"STEEL";#N/A,#N/A,TRUE,"INT-Table";#N/A,#N/A,TRUE,"STEEL";#N/A,#N/A,TRUE,"Door"}</definedName>
    <definedName name="QQQQ_4" localSheetId="4" hidden="1">{#N/A,#N/A,TRUE,"Basic";#N/A,#N/A,TRUE,"EXT-TABLE";#N/A,#N/A,TRUE,"STEEL";#N/A,#N/A,TRUE,"INT-Table";#N/A,#N/A,TRUE,"STEEL";#N/A,#N/A,TRUE,"Door"}</definedName>
    <definedName name="QQQQ_4" localSheetId="0" hidden="1">{#N/A,#N/A,TRUE,"Basic";#N/A,#N/A,TRUE,"EXT-TABLE";#N/A,#N/A,TRUE,"STEEL";#N/A,#N/A,TRUE,"INT-Table";#N/A,#N/A,TRUE,"STEEL";#N/A,#N/A,TRUE,"Door"}</definedName>
    <definedName name="QQQQ_4" localSheetId="23" hidden="1">{#N/A,#N/A,TRUE,"Basic";#N/A,#N/A,TRUE,"EXT-TABLE";#N/A,#N/A,TRUE,"STEEL";#N/A,#N/A,TRUE,"INT-Table";#N/A,#N/A,TRUE,"STEEL";#N/A,#N/A,TRUE,"Door"}</definedName>
    <definedName name="QQQQ_4" hidden="1">{#N/A,#N/A,TRUE,"Basic";#N/A,#N/A,TRUE,"EXT-TABLE";#N/A,#N/A,TRUE,"STEEL";#N/A,#N/A,TRUE,"INT-Table";#N/A,#N/A,TRUE,"STEEL";#N/A,#N/A,TRUE,"Door"}</definedName>
    <definedName name="QQQQ_4_1" localSheetId="5" hidden="1">{#N/A,#N/A,TRUE,"Basic";#N/A,#N/A,TRUE,"EXT-TABLE";#N/A,#N/A,TRUE,"STEEL";#N/A,#N/A,TRUE,"INT-Table";#N/A,#N/A,TRUE,"STEEL";#N/A,#N/A,TRUE,"Door"}</definedName>
    <definedName name="QQQQ_4_1" localSheetId="3" hidden="1">{#N/A,#N/A,TRUE,"Basic";#N/A,#N/A,TRUE,"EXT-TABLE";#N/A,#N/A,TRUE,"STEEL";#N/A,#N/A,TRUE,"INT-Table";#N/A,#N/A,TRUE,"STEEL";#N/A,#N/A,TRUE,"Door"}</definedName>
    <definedName name="QQQQ_4_1" localSheetId="24" hidden="1">{#N/A,#N/A,TRUE,"Basic";#N/A,#N/A,TRUE,"EXT-TABLE";#N/A,#N/A,TRUE,"STEEL";#N/A,#N/A,TRUE,"INT-Table";#N/A,#N/A,TRUE,"STEEL";#N/A,#N/A,TRUE,"Door"}</definedName>
    <definedName name="QQQQ_4_1" localSheetId="4" hidden="1">{#N/A,#N/A,TRUE,"Basic";#N/A,#N/A,TRUE,"EXT-TABLE";#N/A,#N/A,TRUE,"STEEL";#N/A,#N/A,TRUE,"INT-Table";#N/A,#N/A,TRUE,"STEEL";#N/A,#N/A,TRUE,"Door"}</definedName>
    <definedName name="QQQQ_4_1" localSheetId="0" hidden="1">{#N/A,#N/A,TRUE,"Basic";#N/A,#N/A,TRUE,"EXT-TABLE";#N/A,#N/A,TRUE,"STEEL";#N/A,#N/A,TRUE,"INT-Table";#N/A,#N/A,TRUE,"STEEL";#N/A,#N/A,TRUE,"Door"}</definedName>
    <definedName name="QQQQ_4_1" localSheetId="23" hidden="1">{#N/A,#N/A,TRUE,"Basic";#N/A,#N/A,TRUE,"EXT-TABLE";#N/A,#N/A,TRUE,"STEEL";#N/A,#N/A,TRUE,"INT-Table";#N/A,#N/A,TRUE,"STEEL";#N/A,#N/A,TRUE,"Door"}</definedName>
    <definedName name="QQQQ_4_1" hidden="1">{#N/A,#N/A,TRUE,"Basic";#N/A,#N/A,TRUE,"EXT-TABLE";#N/A,#N/A,TRUE,"STEEL";#N/A,#N/A,TRUE,"INT-Table";#N/A,#N/A,TRUE,"STEEL";#N/A,#N/A,TRUE,"Door"}</definedName>
    <definedName name="QQQQ_4_2" localSheetId="5" hidden="1">{#N/A,#N/A,TRUE,"Basic";#N/A,#N/A,TRUE,"EXT-TABLE";#N/A,#N/A,TRUE,"STEEL";#N/A,#N/A,TRUE,"INT-Table";#N/A,#N/A,TRUE,"STEEL";#N/A,#N/A,TRUE,"Door"}</definedName>
    <definedName name="QQQQ_4_2" localSheetId="3" hidden="1">{#N/A,#N/A,TRUE,"Basic";#N/A,#N/A,TRUE,"EXT-TABLE";#N/A,#N/A,TRUE,"STEEL";#N/A,#N/A,TRUE,"INT-Table";#N/A,#N/A,TRUE,"STEEL";#N/A,#N/A,TRUE,"Door"}</definedName>
    <definedName name="QQQQ_4_2" localSheetId="24" hidden="1">{#N/A,#N/A,TRUE,"Basic";#N/A,#N/A,TRUE,"EXT-TABLE";#N/A,#N/A,TRUE,"STEEL";#N/A,#N/A,TRUE,"INT-Table";#N/A,#N/A,TRUE,"STEEL";#N/A,#N/A,TRUE,"Door"}</definedName>
    <definedName name="QQQQ_4_2" localSheetId="4" hidden="1">{#N/A,#N/A,TRUE,"Basic";#N/A,#N/A,TRUE,"EXT-TABLE";#N/A,#N/A,TRUE,"STEEL";#N/A,#N/A,TRUE,"INT-Table";#N/A,#N/A,TRUE,"STEEL";#N/A,#N/A,TRUE,"Door"}</definedName>
    <definedName name="QQQQ_4_2" localSheetId="0" hidden="1">{#N/A,#N/A,TRUE,"Basic";#N/A,#N/A,TRUE,"EXT-TABLE";#N/A,#N/A,TRUE,"STEEL";#N/A,#N/A,TRUE,"INT-Table";#N/A,#N/A,TRUE,"STEEL";#N/A,#N/A,TRUE,"Door"}</definedName>
    <definedName name="QQQQ_4_2" localSheetId="23" hidden="1">{#N/A,#N/A,TRUE,"Basic";#N/A,#N/A,TRUE,"EXT-TABLE";#N/A,#N/A,TRUE,"STEEL";#N/A,#N/A,TRUE,"INT-Table";#N/A,#N/A,TRUE,"STEEL";#N/A,#N/A,TRUE,"Door"}</definedName>
    <definedName name="QQQQ_4_2" hidden="1">{#N/A,#N/A,TRUE,"Basic";#N/A,#N/A,TRUE,"EXT-TABLE";#N/A,#N/A,TRUE,"STEEL";#N/A,#N/A,TRUE,"INT-Table";#N/A,#N/A,TRUE,"STEEL";#N/A,#N/A,TRUE,"Door"}</definedName>
    <definedName name="QQQQ_5" localSheetId="5" hidden="1">{#N/A,#N/A,TRUE,"Basic";#N/A,#N/A,TRUE,"EXT-TABLE";#N/A,#N/A,TRUE,"STEEL";#N/A,#N/A,TRUE,"INT-Table";#N/A,#N/A,TRUE,"STEEL";#N/A,#N/A,TRUE,"Door"}</definedName>
    <definedName name="QQQQ_5" localSheetId="3" hidden="1">{#N/A,#N/A,TRUE,"Basic";#N/A,#N/A,TRUE,"EXT-TABLE";#N/A,#N/A,TRUE,"STEEL";#N/A,#N/A,TRUE,"INT-Table";#N/A,#N/A,TRUE,"STEEL";#N/A,#N/A,TRUE,"Door"}</definedName>
    <definedName name="QQQQ_5" localSheetId="24" hidden="1">{#N/A,#N/A,TRUE,"Basic";#N/A,#N/A,TRUE,"EXT-TABLE";#N/A,#N/A,TRUE,"STEEL";#N/A,#N/A,TRUE,"INT-Table";#N/A,#N/A,TRUE,"STEEL";#N/A,#N/A,TRUE,"Door"}</definedName>
    <definedName name="QQQQ_5" localSheetId="4" hidden="1">{#N/A,#N/A,TRUE,"Basic";#N/A,#N/A,TRUE,"EXT-TABLE";#N/A,#N/A,TRUE,"STEEL";#N/A,#N/A,TRUE,"INT-Table";#N/A,#N/A,TRUE,"STEEL";#N/A,#N/A,TRUE,"Door"}</definedName>
    <definedName name="QQQQ_5" localSheetId="0" hidden="1">{#N/A,#N/A,TRUE,"Basic";#N/A,#N/A,TRUE,"EXT-TABLE";#N/A,#N/A,TRUE,"STEEL";#N/A,#N/A,TRUE,"INT-Table";#N/A,#N/A,TRUE,"STEEL";#N/A,#N/A,TRUE,"Door"}</definedName>
    <definedName name="QQQQ_5" localSheetId="23" hidden="1">{#N/A,#N/A,TRUE,"Basic";#N/A,#N/A,TRUE,"EXT-TABLE";#N/A,#N/A,TRUE,"STEEL";#N/A,#N/A,TRUE,"INT-Table";#N/A,#N/A,TRUE,"STEEL";#N/A,#N/A,TRUE,"Door"}</definedName>
    <definedName name="QQQQ_5" hidden="1">{#N/A,#N/A,TRUE,"Basic";#N/A,#N/A,TRUE,"EXT-TABLE";#N/A,#N/A,TRUE,"STEEL";#N/A,#N/A,TRUE,"INT-Table";#N/A,#N/A,TRUE,"STEEL";#N/A,#N/A,TRUE,"Door"}</definedName>
    <definedName name="QQQQ_5_1" localSheetId="5" hidden="1">{#N/A,#N/A,TRUE,"Basic";#N/A,#N/A,TRUE,"EXT-TABLE";#N/A,#N/A,TRUE,"STEEL";#N/A,#N/A,TRUE,"INT-Table";#N/A,#N/A,TRUE,"STEEL";#N/A,#N/A,TRUE,"Door"}</definedName>
    <definedName name="QQQQ_5_1" localSheetId="3" hidden="1">{#N/A,#N/A,TRUE,"Basic";#N/A,#N/A,TRUE,"EXT-TABLE";#N/A,#N/A,TRUE,"STEEL";#N/A,#N/A,TRUE,"INT-Table";#N/A,#N/A,TRUE,"STEEL";#N/A,#N/A,TRUE,"Door"}</definedName>
    <definedName name="QQQQ_5_1" localSheetId="24" hidden="1">{#N/A,#N/A,TRUE,"Basic";#N/A,#N/A,TRUE,"EXT-TABLE";#N/A,#N/A,TRUE,"STEEL";#N/A,#N/A,TRUE,"INT-Table";#N/A,#N/A,TRUE,"STEEL";#N/A,#N/A,TRUE,"Door"}</definedName>
    <definedName name="QQQQ_5_1" localSheetId="4" hidden="1">{#N/A,#N/A,TRUE,"Basic";#N/A,#N/A,TRUE,"EXT-TABLE";#N/A,#N/A,TRUE,"STEEL";#N/A,#N/A,TRUE,"INT-Table";#N/A,#N/A,TRUE,"STEEL";#N/A,#N/A,TRUE,"Door"}</definedName>
    <definedName name="QQQQ_5_1" localSheetId="0" hidden="1">{#N/A,#N/A,TRUE,"Basic";#N/A,#N/A,TRUE,"EXT-TABLE";#N/A,#N/A,TRUE,"STEEL";#N/A,#N/A,TRUE,"INT-Table";#N/A,#N/A,TRUE,"STEEL";#N/A,#N/A,TRUE,"Door"}</definedName>
    <definedName name="QQQQ_5_1" localSheetId="23" hidden="1">{#N/A,#N/A,TRUE,"Basic";#N/A,#N/A,TRUE,"EXT-TABLE";#N/A,#N/A,TRUE,"STEEL";#N/A,#N/A,TRUE,"INT-Table";#N/A,#N/A,TRUE,"STEEL";#N/A,#N/A,TRUE,"Door"}</definedName>
    <definedName name="QQQQ_5_1" hidden="1">{#N/A,#N/A,TRUE,"Basic";#N/A,#N/A,TRUE,"EXT-TABLE";#N/A,#N/A,TRUE,"STEEL";#N/A,#N/A,TRUE,"INT-Table";#N/A,#N/A,TRUE,"STEEL";#N/A,#N/A,TRUE,"Door"}</definedName>
    <definedName name="QQQQ_5_2" localSheetId="5" hidden="1">{#N/A,#N/A,TRUE,"Basic";#N/A,#N/A,TRUE,"EXT-TABLE";#N/A,#N/A,TRUE,"STEEL";#N/A,#N/A,TRUE,"INT-Table";#N/A,#N/A,TRUE,"STEEL";#N/A,#N/A,TRUE,"Door"}</definedName>
    <definedName name="QQQQ_5_2" localSheetId="3" hidden="1">{#N/A,#N/A,TRUE,"Basic";#N/A,#N/A,TRUE,"EXT-TABLE";#N/A,#N/A,TRUE,"STEEL";#N/A,#N/A,TRUE,"INT-Table";#N/A,#N/A,TRUE,"STEEL";#N/A,#N/A,TRUE,"Door"}</definedName>
    <definedName name="QQQQ_5_2" localSheetId="24" hidden="1">{#N/A,#N/A,TRUE,"Basic";#N/A,#N/A,TRUE,"EXT-TABLE";#N/A,#N/A,TRUE,"STEEL";#N/A,#N/A,TRUE,"INT-Table";#N/A,#N/A,TRUE,"STEEL";#N/A,#N/A,TRUE,"Door"}</definedName>
    <definedName name="QQQQ_5_2" localSheetId="4" hidden="1">{#N/A,#N/A,TRUE,"Basic";#N/A,#N/A,TRUE,"EXT-TABLE";#N/A,#N/A,TRUE,"STEEL";#N/A,#N/A,TRUE,"INT-Table";#N/A,#N/A,TRUE,"STEEL";#N/A,#N/A,TRUE,"Door"}</definedName>
    <definedName name="QQQQ_5_2" localSheetId="0" hidden="1">{#N/A,#N/A,TRUE,"Basic";#N/A,#N/A,TRUE,"EXT-TABLE";#N/A,#N/A,TRUE,"STEEL";#N/A,#N/A,TRUE,"INT-Table";#N/A,#N/A,TRUE,"STEEL";#N/A,#N/A,TRUE,"Door"}</definedName>
    <definedName name="QQQQ_5_2" localSheetId="23" hidden="1">{#N/A,#N/A,TRUE,"Basic";#N/A,#N/A,TRUE,"EXT-TABLE";#N/A,#N/A,TRUE,"STEEL";#N/A,#N/A,TRUE,"INT-Table";#N/A,#N/A,TRUE,"STEEL";#N/A,#N/A,TRUE,"Door"}</definedName>
    <definedName name="QQQQ_5_2" hidden="1">{#N/A,#N/A,TRUE,"Basic";#N/A,#N/A,TRUE,"EXT-TABLE";#N/A,#N/A,TRUE,"STEEL";#N/A,#N/A,TRUE,"INT-Table";#N/A,#N/A,TRUE,"STEEL";#N/A,#N/A,TRUE,"Door"}</definedName>
    <definedName name="qqqqq" localSheetId="5" hidden="1">{#N/A,#N/A,TRUE,"Basic";#N/A,#N/A,TRUE,"EXT-TABLE";#N/A,#N/A,TRUE,"STEEL";#N/A,#N/A,TRUE,"INT-Table";#N/A,#N/A,TRUE,"STEEL";#N/A,#N/A,TRUE,"Door"}</definedName>
    <definedName name="qqqqq" localSheetId="3" hidden="1">{#N/A,#N/A,TRUE,"Basic";#N/A,#N/A,TRUE,"EXT-TABLE";#N/A,#N/A,TRUE,"STEEL";#N/A,#N/A,TRUE,"INT-Table";#N/A,#N/A,TRUE,"STEEL";#N/A,#N/A,TRUE,"Door"}</definedName>
    <definedName name="qqqqq" localSheetId="24" hidden="1">{#N/A,#N/A,TRUE,"Basic";#N/A,#N/A,TRUE,"EXT-TABLE";#N/A,#N/A,TRUE,"STEEL";#N/A,#N/A,TRUE,"INT-Table";#N/A,#N/A,TRUE,"STEEL";#N/A,#N/A,TRUE,"Door"}</definedName>
    <definedName name="qqqqq" localSheetId="4" hidden="1">{#N/A,#N/A,TRUE,"Basic";#N/A,#N/A,TRUE,"EXT-TABLE";#N/A,#N/A,TRUE,"STEEL";#N/A,#N/A,TRUE,"INT-Table";#N/A,#N/A,TRUE,"STEEL";#N/A,#N/A,TRUE,"Door"}</definedName>
    <definedName name="qqqqq" localSheetId="0" hidden="1">{#N/A,#N/A,TRUE,"Basic";#N/A,#N/A,TRUE,"EXT-TABLE";#N/A,#N/A,TRUE,"STEEL";#N/A,#N/A,TRUE,"INT-Table";#N/A,#N/A,TRUE,"STEEL";#N/A,#N/A,TRUE,"Door"}</definedName>
    <definedName name="qqqqq" localSheetId="23" hidden="1">{#N/A,#N/A,TRUE,"Basic";#N/A,#N/A,TRUE,"EXT-TABLE";#N/A,#N/A,TRUE,"STEEL";#N/A,#N/A,TRUE,"INT-Table";#N/A,#N/A,TRUE,"STEEL";#N/A,#N/A,TRUE,"Door"}</definedName>
    <definedName name="qqqqq" hidden="1">{#N/A,#N/A,TRUE,"Basic";#N/A,#N/A,TRUE,"EXT-TABLE";#N/A,#N/A,TRUE,"STEEL";#N/A,#N/A,TRUE,"INT-Table";#N/A,#N/A,TRUE,"STEEL";#N/A,#N/A,TRUE,"Door"}</definedName>
    <definedName name="qqqqq_1" localSheetId="5" hidden="1">{#N/A,#N/A,TRUE,"Basic";#N/A,#N/A,TRUE,"EXT-TABLE";#N/A,#N/A,TRUE,"STEEL";#N/A,#N/A,TRUE,"INT-Table";#N/A,#N/A,TRUE,"STEEL";#N/A,#N/A,TRUE,"Door"}</definedName>
    <definedName name="qqqqq_1" localSheetId="3" hidden="1">{#N/A,#N/A,TRUE,"Basic";#N/A,#N/A,TRUE,"EXT-TABLE";#N/A,#N/A,TRUE,"STEEL";#N/A,#N/A,TRUE,"INT-Table";#N/A,#N/A,TRUE,"STEEL";#N/A,#N/A,TRUE,"Door"}</definedName>
    <definedName name="qqqqq_1" localSheetId="24" hidden="1">{#N/A,#N/A,TRUE,"Basic";#N/A,#N/A,TRUE,"EXT-TABLE";#N/A,#N/A,TRUE,"STEEL";#N/A,#N/A,TRUE,"INT-Table";#N/A,#N/A,TRUE,"STEEL";#N/A,#N/A,TRUE,"Door"}</definedName>
    <definedName name="qqqqq_1" localSheetId="4" hidden="1">{#N/A,#N/A,TRUE,"Basic";#N/A,#N/A,TRUE,"EXT-TABLE";#N/A,#N/A,TRUE,"STEEL";#N/A,#N/A,TRUE,"INT-Table";#N/A,#N/A,TRUE,"STEEL";#N/A,#N/A,TRUE,"Door"}</definedName>
    <definedName name="qqqqq_1" localSheetId="0" hidden="1">{#N/A,#N/A,TRUE,"Basic";#N/A,#N/A,TRUE,"EXT-TABLE";#N/A,#N/A,TRUE,"STEEL";#N/A,#N/A,TRUE,"INT-Table";#N/A,#N/A,TRUE,"STEEL";#N/A,#N/A,TRUE,"Door"}</definedName>
    <definedName name="qqqqq_1" localSheetId="23" hidden="1">{#N/A,#N/A,TRUE,"Basic";#N/A,#N/A,TRUE,"EXT-TABLE";#N/A,#N/A,TRUE,"STEEL";#N/A,#N/A,TRUE,"INT-Table";#N/A,#N/A,TRUE,"STEEL";#N/A,#N/A,TRUE,"Door"}</definedName>
    <definedName name="qqqqq_1" hidden="1">{#N/A,#N/A,TRUE,"Basic";#N/A,#N/A,TRUE,"EXT-TABLE";#N/A,#N/A,TRUE,"STEEL";#N/A,#N/A,TRUE,"INT-Table";#N/A,#N/A,TRUE,"STEEL";#N/A,#N/A,TRUE,"Door"}</definedName>
    <definedName name="qqqqq_1_1" localSheetId="5" hidden="1">{#N/A,#N/A,TRUE,"Basic";#N/A,#N/A,TRUE,"EXT-TABLE";#N/A,#N/A,TRUE,"STEEL";#N/A,#N/A,TRUE,"INT-Table";#N/A,#N/A,TRUE,"STEEL";#N/A,#N/A,TRUE,"Door"}</definedName>
    <definedName name="qqqqq_1_1" localSheetId="3" hidden="1">{#N/A,#N/A,TRUE,"Basic";#N/A,#N/A,TRUE,"EXT-TABLE";#N/A,#N/A,TRUE,"STEEL";#N/A,#N/A,TRUE,"INT-Table";#N/A,#N/A,TRUE,"STEEL";#N/A,#N/A,TRUE,"Door"}</definedName>
    <definedName name="qqqqq_1_1" localSheetId="24" hidden="1">{#N/A,#N/A,TRUE,"Basic";#N/A,#N/A,TRUE,"EXT-TABLE";#N/A,#N/A,TRUE,"STEEL";#N/A,#N/A,TRUE,"INT-Table";#N/A,#N/A,TRUE,"STEEL";#N/A,#N/A,TRUE,"Door"}</definedName>
    <definedName name="qqqqq_1_1" localSheetId="4" hidden="1">{#N/A,#N/A,TRUE,"Basic";#N/A,#N/A,TRUE,"EXT-TABLE";#N/A,#N/A,TRUE,"STEEL";#N/A,#N/A,TRUE,"INT-Table";#N/A,#N/A,TRUE,"STEEL";#N/A,#N/A,TRUE,"Door"}</definedName>
    <definedName name="qqqqq_1_1" localSheetId="0" hidden="1">{#N/A,#N/A,TRUE,"Basic";#N/A,#N/A,TRUE,"EXT-TABLE";#N/A,#N/A,TRUE,"STEEL";#N/A,#N/A,TRUE,"INT-Table";#N/A,#N/A,TRUE,"STEEL";#N/A,#N/A,TRUE,"Door"}</definedName>
    <definedName name="qqqqq_1_1" localSheetId="23" hidden="1">{#N/A,#N/A,TRUE,"Basic";#N/A,#N/A,TRUE,"EXT-TABLE";#N/A,#N/A,TRUE,"STEEL";#N/A,#N/A,TRUE,"INT-Table";#N/A,#N/A,TRUE,"STEEL";#N/A,#N/A,TRUE,"Door"}</definedName>
    <definedName name="qqqqq_1_1" hidden="1">{#N/A,#N/A,TRUE,"Basic";#N/A,#N/A,TRUE,"EXT-TABLE";#N/A,#N/A,TRUE,"STEEL";#N/A,#N/A,TRUE,"INT-Table";#N/A,#N/A,TRUE,"STEEL";#N/A,#N/A,TRUE,"Door"}</definedName>
    <definedName name="qqqqq_1_2" localSheetId="5" hidden="1">{#N/A,#N/A,TRUE,"Basic";#N/A,#N/A,TRUE,"EXT-TABLE";#N/A,#N/A,TRUE,"STEEL";#N/A,#N/A,TRUE,"INT-Table";#N/A,#N/A,TRUE,"STEEL";#N/A,#N/A,TRUE,"Door"}</definedName>
    <definedName name="qqqqq_1_2" localSheetId="3" hidden="1">{#N/A,#N/A,TRUE,"Basic";#N/A,#N/A,TRUE,"EXT-TABLE";#N/A,#N/A,TRUE,"STEEL";#N/A,#N/A,TRUE,"INT-Table";#N/A,#N/A,TRUE,"STEEL";#N/A,#N/A,TRUE,"Door"}</definedName>
    <definedName name="qqqqq_1_2" localSheetId="24" hidden="1">{#N/A,#N/A,TRUE,"Basic";#N/A,#N/A,TRUE,"EXT-TABLE";#N/A,#N/A,TRUE,"STEEL";#N/A,#N/A,TRUE,"INT-Table";#N/A,#N/A,TRUE,"STEEL";#N/A,#N/A,TRUE,"Door"}</definedName>
    <definedName name="qqqqq_1_2" localSheetId="4" hidden="1">{#N/A,#N/A,TRUE,"Basic";#N/A,#N/A,TRUE,"EXT-TABLE";#N/A,#N/A,TRUE,"STEEL";#N/A,#N/A,TRUE,"INT-Table";#N/A,#N/A,TRUE,"STEEL";#N/A,#N/A,TRUE,"Door"}</definedName>
    <definedName name="qqqqq_1_2" localSheetId="0" hidden="1">{#N/A,#N/A,TRUE,"Basic";#N/A,#N/A,TRUE,"EXT-TABLE";#N/A,#N/A,TRUE,"STEEL";#N/A,#N/A,TRUE,"INT-Table";#N/A,#N/A,TRUE,"STEEL";#N/A,#N/A,TRUE,"Door"}</definedName>
    <definedName name="qqqqq_1_2" localSheetId="23" hidden="1">{#N/A,#N/A,TRUE,"Basic";#N/A,#N/A,TRUE,"EXT-TABLE";#N/A,#N/A,TRUE,"STEEL";#N/A,#N/A,TRUE,"INT-Table";#N/A,#N/A,TRUE,"STEEL";#N/A,#N/A,TRUE,"Door"}</definedName>
    <definedName name="qqqqq_1_2" hidden="1">{#N/A,#N/A,TRUE,"Basic";#N/A,#N/A,TRUE,"EXT-TABLE";#N/A,#N/A,TRUE,"STEEL";#N/A,#N/A,TRUE,"INT-Table";#N/A,#N/A,TRUE,"STEEL";#N/A,#N/A,TRUE,"Door"}</definedName>
    <definedName name="qqqqq_2" localSheetId="5" hidden="1">{#N/A,#N/A,TRUE,"Basic";#N/A,#N/A,TRUE,"EXT-TABLE";#N/A,#N/A,TRUE,"STEEL";#N/A,#N/A,TRUE,"INT-Table";#N/A,#N/A,TRUE,"STEEL";#N/A,#N/A,TRUE,"Door"}</definedName>
    <definedName name="qqqqq_2" localSheetId="3" hidden="1">{#N/A,#N/A,TRUE,"Basic";#N/A,#N/A,TRUE,"EXT-TABLE";#N/A,#N/A,TRUE,"STEEL";#N/A,#N/A,TRUE,"INT-Table";#N/A,#N/A,TRUE,"STEEL";#N/A,#N/A,TRUE,"Door"}</definedName>
    <definedName name="qqqqq_2" localSheetId="24" hidden="1">{#N/A,#N/A,TRUE,"Basic";#N/A,#N/A,TRUE,"EXT-TABLE";#N/A,#N/A,TRUE,"STEEL";#N/A,#N/A,TRUE,"INT-Table";#N/A,#N/A,TRUE,"STEEL";#N/A,#N/A,TRUE,"Door"}</definedName>
    <definedName name="qqqqq_2" localSheetId="4" hidden="1">{#N/A,#N/A,TRUE,"Basic";#N/A,#N/A,TRUE,"EXT-TABLE";#N/A,#N/A,TRUE,"STEEL";#N/A,#N/A,TRUE,"INT-Table";#N/A,#N/A,TRUE,"STEEL";#N/A,#N/A,TRUE,"Door"}</definedName>
    <definedName name="qqqqq_2" localSheetId="0" hidden="1">{#N/A,#N/A,TRUE,"Basic";#N/A,#N/A,TRUE,"EXT-TABLE";#N/A,#N/A,TRUE,"STEEL";#N/A,#N/A,TRUE,"INT-Table";#N/A,#N/A,TRUE,"STEEL";#N/A,#N/A,TRUE,"Door"}</definedName>
    <definedName name="qqqqq_2" localSheetId="23" hidden="1">{#N/A,#N/A,TRUE,"Basic";#N/A,#N/A,TRUE,"EXT-TABLE";#N/A,#N/A,TRUE,"STEEL";#N/A,#N/A,TRUE,"INT-Table";#N/A,#N/A,TRUE,"STEEL";#N/A,#N/A,TRUE,"Door"}</definedName>
    <definedName name="qqqqq_2" hidden="1">{#N/A,#N/A,TRUE,"Basic";#N/A,#N/A,TRUE,"EXT-TABLE";#N/A,#N/A,TRUE,"STEEL";#N/A,#N/A,TRUE,"INT-Table";#N/A,#N/A,TRUE,"STEEL";#N/A,#N/A,TRUE,"Door"}</definedName>
    <definedName name="qqqqq_2_1" localSheetId="5" hidden="1">{#N/A,#N/A,TRUE,"Basic";#N/A,#N/A,TRUE,"EXT-TABLE";#N/A,#N/A,TRUE,"STEEL";#N/A,#N/A,TRUE,"INT-Table";#N/A,#N/A,TRUE,"STEEL";#N/A,#N/A,TRUE,"Door"}</definedName>
    <definedName name="qqqqq_2_1" localSheetId="3" hidden="1">{#N/A,#N/A,TRUE,"Basic";#N/A,#N/A,TRUE,"EXT-TABLE";#N/A,#N/A,TRUE,"STEEL";#N/A,#N/A,TRUE,"INT-Table";#N/A,#N/A,TRUE,"STEEL";#N/A,#N/A,TRUE,"Door"}</definedName>
    <definedName name="qqqqq_2_1" localSheetId="24" hidden="1">{#N/A,#N/A,TRUE,"Basic";#N/A,#N/A,TRUE,"EXT-TABLE";#N/A,#N/A,TRUE,"STEEL";#N/A,#N/A,TRUE,"INT-Table";#N/A,#N/A,TRUE,"STEEL";#N/A,#N/A,TRUE,"Door"}</definedName>
    <definedName name="qqqqq_2_1" localSheetId="4" hidden="1">{#N/A,#N/A,TRUE,"Basic";#N/A,#N/A,TRUE,"EXT-TABLE";#N/A,#N/A,TRUE,"STEEL";#N/A,#N/A,TRUE,"INT-Table";#N/A,#N/A,TRUE,"STEEL";#N/A,#N/A,TRUE,"Door"}</definedName>
    <definedName name="qqqqq_2_1" localSheetId="0" hidden="1">{#N/A,#N/A,TRUE,"Basic";#N/A,#N/A,TRUE,"EXT-TABLE";#N/A,#N/A,TRUE,"STEEL";#N/A,#N/A,TRUE,"INT-Table";#N/A,#N/A,TRUE,"STEEL";#N/A,#N/A,TRUE,"Door"}</definedName>
    <definedName name="qqqqq_2_1" localSheetId="23" hidden="1">{#N/A,#N/A,TRUE,"Basic";#N/A,#N/A,TRUE,"EXT-TABLE";#N/A,#N/A,TRUE,"STEEL";#N/A,#N/A,TRUE,"INT-Table";#N/A,#N/A,TRUE,"STEEL";#N/A,#N/A,TRUE,"Door"}</definedName>
    <definedName name="qqqqq_2_1" hidden="1">{#N/A,#N/A,TRUE,"Basic";#N/A,#N/A,TRUE,"EXT-TABLE";#N/A,#N/A,TRUE,"STEEL";#N/A,#N/A,TRUE,"INT-Table";#N/A,#N/A,TRUE,"STEEL";#N/A,#N/A,TRUE,"Door"}</definedName>
    <definedName name="qqqqq_2_2" localSheetId="5" hidden="1">{#N/A,#N/A,TRUE,"Basic";#N/A,#N/A,TRUE,"EXT-TABLE";#N/A,#N/A,TRUE,"STEEL";#N/A,#N/A,TRUE,"INT-Table";#N/A,#N/A,TRUE,"STEEL";#N/A,#N/A,TRUE,"Door"}</definedName>
    <definedName name="qqqqq_2_2" localSheetId="3" hidden="1">{#N/A,#N/A,TRUE,"Basic";#N/A,#N/A,TRUE,"EXT-TABLE";#N/A,#N/A,TRUE,"STEEL";#N/A,#N/A,TRUE,"INT-Table";#N/A,#N/A,TRUE,"STEEL";#N/A,#N/A,TRUE,"Door"}</definedName>
    <definedName name="qqqqq_2_2" localSheetId="24" hidden="1">{#N/A,#N/A,TRUE,"Basic";#N/A,#N/A,TRUE,"EXT-TABLE";#N/A,#N/A,TRUE,"STEEL";#N/A,#N/A,TRUE,"INT-Table";#N/A,#N/A,TRUE,"STEEL";#N/A,#N/A,TRUE,"Door"}</definedName>
    <definedName name="qqqqq_2_2" localSheetId="4" hidden="1">{#N/A,#N/A,TRUE,"Basic";#N/A,#N/A,TRUE,"EXT-TABLE";#N/A,#N/A,TRUE,"STEEL";#N/A,#N/A,TRUE,"INT-Table";#N/A,#N/A,TRUE,"STEEL";#N/A,#N/A,TRUE,"Door"}</definedName>
    <definedName name="qqqqq_2_2" localSheetId="0" hidden="1">{#N/A,#N/A,TRUE,"Basic";#N/A,#N/A,TRUE,"EXT-TABLE";#N/A,#N/A,TRUE,"STEEL";#N/A,#N/A,TRUE,"INT-Table";#N/A,#N/A,TRUE,"STEEL";#N/A,#N/A,TRUE,"Door"}</definedName>
    <definedName name="qqqqq_2_2" localSheetId="23" hidden="1">{#N/A,#N/A,TRUE,"Basic";#N/A,#N/A,TRUE,"EXT-TABLE";#N/A,#N/A,TRUE,"STEEL";#N/A,#N/A,TRUE,"INT-Table";#N/A,#N/A,TRUE,"STEEL";#N/A,#N/A,TRUE,"Door"}</definedName>
    <definedName name="qqqqq_2_2" hidden="1">{#N/A,#N/A,TRUE,"Basic";#N/A,#N/A,TRUE,"EXT-TABLE";#N/A,#N/A,TRUE,"STEEL";#N/A,#N/A,TRUE,"INT-Table";#N/A,#N/A,TRUE,"STEEL";#N/A,#N/A,TRUE,"Door"}</definedName>
    <definedName name="qqqqq_3" localSheetId="5" hidden="1">{#N/A,#N/A,TRUE,"Basic";#N/A,#N/A,TRUE,"EXT-TABLE";#N/A,#N/A,TRUE,"STEEL";#N/A,#N/A,TRUE,"INT-Table";#N/A,#N/A,TRUE,"STEEL";#N/A,#N/A,TRUE,"Door"}</definedName>
    <definedName name="qqqqq_3" localSheetId="3" hidden="1">{#N/A,#N/A,TRUE,"Basic";#N/A,#N/A,TRUE,"EXT-TABLE";#N/A,#N/A,TRUE,"STEEL";#N/A,#N/A,TRUE,"INT-Table";#N/A,#N/A,TRUE,"STEEL";#N/A,#N/A,TRUE,"Door"}</definedName>
    <definedName name="qqqqq_3" localSheetId="24" hidden="1">{#N/A,#N/A,TRUE,"Basic";#N/A,#N/A,TRUE,"EXT-TABLE";#N/A,#N/A,TRUE,"STEEL";#N/A,#N/A,TRUE,"INT-Table";#N/A,#N/A,TRUE,"STEEL";#N/A,#N/A,TRUE,"Door"}</definedName>
    <definedName name="qqqqq_3" localSheetId="4" hidden="1">{#N/A,#N/A,TRUE,"Basic";#N/A,#N/A,TRUE,"EXT-TABLE";#N/A,#N/A,TRUE,"STEEL";#N/A,#N/A,TRUE,"INT-Table";#N/A,#N/A,TRUE,"STEEL";#N/A,#N/A,TRUE,"Door"}</definedName>
    <definedName name="qqqqq_3" localSheetId="0" hidden="1">{#N/A,#N/A,TRUE,"Basic";#N/A,#N/A,TRUE,"EXT-TABLE";#N/A,#N/A,TRUE,"STEEL";#N/A,#N/A,TRUE,"INT-Table";#N/A,#N/A,TRUE,"STEEL";#N/A,#N/A,TRUE,"Door"}</definedName>
    <definedName name="qqqqq_3" localSheetId="23" hidden="1">{#N/A,#N/A,TRUE,"Basic";#N/A,#N/A,TRUE,"EXT-TABLE";#N/A,#N/A,TRUE,"STEEL";#N/A,#N/A,TRUE,"INT-Table";#N/A,#N/A,TRUE,"STEEL";#N/A,#N/A,TRUE,"Door"}</definedName>
    <definedName name="qqqqq_3" hidden="1">{#N/A,#N/A,TRUE,"Basic";#N/A,#N/A,TRUE,"EXT-TABLE";#N/A,#N/A,TRUE,"STEEL";#N/A,#N/A,TRUE,"INT-Table";#N/A,#N/A,TRUE,"STEEL";#N/A,#N/A,TRUE,"Door"}</definedName>
    <definedName name="qqqqq_3_1" localSheetId="5" hidden="1">{#N/A,#N/A,TRUE,"Basic";#N/A,#N/A,TRUE,"EXT-TABLE";#N/A,#N/A,TRUE,"STEEL";#N/A,#N/A,TRUE,"INT-Table";#N/A,#N/A,TRUE,"STEEL";#N/A,#N/A,TRUE,"Door"}</definedName>
    <definedName name="qqqqq_3_1" localSheetId="3" hidden="1">{#N/A,#N/A,TRUE,"Basic";#N/A,#N/A,TRUE,"EXT-TABLE";#N/A,#N/A,TRUE,"STEEL";#N/A,#N/A,TRUE,"INT-Table";#N/A,#N/A,TRUE,"STEEL";#N/A,#N/A,TRUE,"Door"}</definedName>
    <definedName name="qqqqq_3_1" localSheetId="24" hidden="1">{#N/A,#N/A,TRUE,"Basic";#N/A,#N/A,TRUE,"EXT-TABLE";#N/A,#N/A,TRUE,"STEEL";#N/A,#N/A,TRUE,"INT-Table";#N/A,#N/A,TRUE,"STEEL";#N/A,#N/A,TRUE,"Door"}</definedName>
    <definedName name="qqqqq_3_1" localSheetId="4" hidden="1">{#N/A,#N/A,TRUE,"Basic";#N/A,#N/A,TRUE,"EXT-TABLE";#N/A,#N/A,TRUE,"STEEL";#N/A,#N/A,TRUE,"INT-Table";#N/A,#N/A,TRUE,"STEEL";#N/A,#N/A,TRUE,"Door"}</definedName>
    <definedName name="qqqqq_3_1" localSheetId="0" hidden="1">{#N/A,#N/A,TRUE,"Basic";#N/A,#N/A,TRUE,"EXT-TABLE";#N/A,#N/A,TRUE,"STEEL";#N/A,#N/A,TRUE,"INT-Table";#N/A,#N/A,TRUE,"STEEL";#N/A,#N/A,TRUE,"Door"}</definedName>
    <definedName name="qqqqq_3_1" localSheetId="23" hidden="1">{#N/A,#N/A,TRUE,"Basic";#N/A,#N/A,TRUE,"EXT-TABLE";#N/A,#N/A,TRUE,"STEEL";#N/A,#N/A,TRUE,"INT-Table";#N/A,#N/A,TRUE,"STEEL";#N/A,#N/A,TRUE,"Door"}</definedName>
    <definedName name="qqqqq_3_1" hidden="1">{#N/A,#N/A,TRUE,"Basic";#N/A,#N/A,TRUE,"EXT-TABLE";#N/A,#N/A,TRUE,"STEEL";#N/A,#N/A,TRUE,"INT-Table";#N/A,#N/A,TRUE,"STEEL";#N/A,#N/A,TRUE,"Door"}</definedName>
    <definedName name="qqqqq_3_2" localSheetId="5" hidden="1">{#N/A,#N/A,TRUE,"Basic";#N/A,#N/A,TRUE,"EXT-TABLE";#N/A,#N/A,TRUE,"STEEL";#N/A,#N/A,TRUE,"INT-Table";#N/A,#N/A,TRUE,"STEEL";#N/A,#N/A,TRUE,"Door"}</definedName>
    <definedName name="qqqqq_3_2" localSheetId="3" hidden="1">{#N/A,#N/A,TRUE,"Basic";#N/A,#N/A,TRUE,"EXT-TABLE";#N/A,#N/A,TRUE,"STEEL";#N/A,#N/A,TRUE,"INT-Table";#N/A,#N/A,TRUE,"STEEL";#N/A,#N/A,TRUE,"Door"}</definedName>
    <definedName name="qqqqq_3_2" localSheetId="24" hidden="1">{#N/A,#N/A,TRUE,"Basic";#N/A,#N/A,TRUE,"EXT-TABLE";#N/A,#N/A,TRUE,"STEEL";#N/A,#N/A,TRUE,"INT-Table";#N/A,#N/A,TRUE,"STEEL";#N/A,#N/A,TRUE,"Door"}</definedName>
    <definedName name="qqqqq_3_2" localSheetId="4" hidden="1">{#N/A,#N/A,TRUE,"Basic";#N/A,#N/A,TRUE,"EXT-TABLE";#N/A,#N/A,TRUE,"STEEL";#N/A,#N/A,TRUE,"INT-Table";#N/A,#N/A,TRUE,"STEEL";#N/A,#N/A,TRUE,"Door"}</definedName>
    <definedName name="qqqqq_3_2" localSheetId="0" hidden="1">{#N/A,#N/A,TRUE,"Basic";#N/A,#N/A,TRUE,"EXT-TABLE";#N/A,#N/A,TRUE,"STEEL";#N/A,#N/A,TRUE,"INT-Table";#N/A,#N/A,TRUE,"STEEL";#N/A,#N/A,TRUE,"Door"}</definedName>
    <definedName name="qqqqq_3_2" localSheetId="23" hidden="1">{#N/A,#N/A,TRUE,"Basic";#N/A,#N/A,TRUE,"EXT-TABLE";#N/A,#N/A,TRUE,"STEEL";#N/A,#N/A,TRUE,"INT-Table";#N/A,#N/A,TRUE,"STEEL";#N/A,#N/A,TRUE,"Door"}</definedName>
    <definedName name="qqqqq_3_2" hidden="1">{#N/A,#N/A,TRUE,"Basic";#N/A,#N/A,TRUE,"EXT-TABLE";#N/A,#N/A,TRUE,"STEEL";#N/A,#N/A,TRUE,"INT-Table";#N/A,#N/A,TRUE,"STEEL";#N/A,#N/A,TRUE,"Door"}</definedName>
    <definedName name="qqqqq_4" localSheetId="5" hidden="1">{#N/A,#N/A,TRUE,"Basic";#N/A,#N/A,TRUE,"EXT-TABLE";#N/A,#N/A,TRUE,"STEEL";#N/A,#N/A,TRUE,"INT-Table";#N/A,#N/A,TRUE,"STEEL";#N/A,#N/A,TRUE,"Door"}</definedName>
    <definedName name="qqqqq_4" localSheetId="3" hidden="1">{#N/A,#N/A,TRUE,"Basic";#N/A,#N/A,TRUE,"EXT-TABLE";#N/A,#N/A,TRUE,"STEEL";#N/A,#N/A,TRUE,"INT-Table";#N/A,#N/A,TRUE,"STEEL";#N/A,#N/A,TRUE,"Door"}</definedName>
    <definedName name="qqqqq_4" localSheetId="24" hidden="1">{#N/A,#N/A,TRUE,"Basic";#N/A,#N/A,TRUE,"EXT-TABLE";#N/A,#N/A,TRUE,"STEEL";#N/A,#N/A,TRUE,"INT-Table";#N/A,#N/A,TRUE,"STEEL";#N/A,#N/A,TRUE,"Door"}</definedName>
    <definedName name="qqqqq_4" localSheetId="4" hidden="1">{#N/A,#N/A,TRUE,"Basic";#N/A,#N/A,TRUE,"EXT-TABLE";#N/A,#N/A,TRUE,"STEEL";#N/A,#N/A,TRUE,"INT-Table";#N/A,#N/A,TRUE,"STEEL";#N/A,#N/A,TRUE,"Door"}</definedName>
    <definedName name="qqqqq_4" localSheetId="0" hidden="1">{#N/A,#N/A,TRUE,"Basic";#N/A,#N/A,TRUE,"EXT-TABLE";#N/A,#N/A,TRUE,"STEEL";#N/A,#N/A,TRUE,"INT-Table";#N/A,#N/A,TRUE,"STEEL";#N/A,#N/A,TRUE,"Door"}</definedName>
    <definedName name="qqqqq_4" localSheetId="23" hidden="1">{#N/A,#N/A,TRUE,"Basic";#N/A,#N/A,TRUE,"EXT-TABLE";#N/A,#N/A,TRUE,"STEEL";#N/A,#N/A,TRUE,"INT-Table";#N/A,#N/A,TRUE,"STEEL";#N/A,#N/A,TRUE,"Door"}</definedName>
    <definedName name="qqqqq_4" hidden="1">{#N/A,#N/A,TRUE,"Basic";#N/A,#N/A,TRUE,"EXT-TABLE";#N/A,#N/A,TRUE,"STEEL";#N/A,#N/A,TRUE,"INT-Table";#N/A,#N/A,TRUE,"STEEL";#N/A,#N/A,TRUE,"Door"}</definedName>
    <definedName name="qqqqq_4_1" localSheetId="5" hidden="1">{#N/A,#N/A,TRUE,"Basic";#N/A,#N/A,TRUE,"EXT-TABLE";#N/A,#N/A,TRUE,"STEEL";#N/A,#N/A,TRUE,"INT-Table";#N/A,#N/A,TRUE,"STEEL";#N/A,#N/A,TRUE,"Door"}</definedName>
    <definedName name="qqqqq_4_1" localSheetId="3" hidden="1">{#N/A,#N/A,TRUE,"Basic";#N/A,#N/A,TRUE,"EXT-TABLE";#N/A,#N/A,TRUE,"STEEL";#N/A,#N/A,TRUE,"INT-Table";#N/A,#N/A,TRUE,"STEEL";#N/A,#N/A,TRUE,"Door"}</definedName>
    <definedName name="qqqqq_4_1" localSheetId="24" hidden="1">{#N/A,#N/A,TRUE,"Basic";#N/A,#N/A,TRUE,"EXT-TABLE";#N/A,#N/A,TRUE,"STEEL";#N/A,#N/A,TRUE,"INT-Table";#N/A,#N/A,TRUE,"STEEL";#N/A,#N/A,TRUE,"Door"}</definedName>
    <definedName name="qqqqq_4_1" localSheetId="4" hidden="1">{#N/A,#N/A,TRUE,"Basic";#N/A,#N/A,TRUE,"EXT-TABLE";#N/A,#N/A,TRUE,"STEEL";#N/A,#N/A,TRUE,"INT-Table";#N/A,#N/A,TRUE,"STEEL";#N/A,#N/A,TRUE,"Door"}</definedName>
    <definedName name="qqqqq_4_1" localSheetId="0" hidden="1">{#N/A,#N/A,TRUE,"Basic";#N/A,#N/A,TRUE,"EXT-TABLE";#N/A,#N/A,TRUE,"STEEL";#N/A,#N/A,TRUE,"INT-Table";#N/A,#N/A,TRUE,"STEEL";#N/A,#N/A,TRUE,"Door"}</definedName>
    <definedName name="qqqqq_4_1" localSheetId="23" hidden="1">{#N/A,#N/A,TRUE,"Basic";#N/A,#N/A,TRUE,"EXT-TABLE";#N/A,#N/A,TRUE,"STEEL";#N/A,#N/A,TRUE,"INT-Table";#N/A,#N/A,TRUE,"STEEL";#N/A,#N/A,TRUE,"Door"}</definedName>
    <definedName name="qqqqq_4_1" hidden="1">{#N/A,#N/A,TRUE,"Basic";#N/A,#N/A,TRUE,"EXT-TABLE";#N/A,#N/A,TRUE,"STEEL";#N/A,#N/A,TRUE,"INT-Table";#N/A,#N/A,TRUE,"STEEL";#N/A,#N/A,TRUE,"Door"}</definedName>
    <definedName name="qqqqq_4_2" localSheetId="5" hidden="1">{#N/A,#N/A,TRUE,"Basic";#N/A,#N/A,TRUE,"EXT-TABLE";#N/A,#N/A,TRUE,"STEEL";#N/A,#N/A,TRUE,"INT-Table";#N/A,#N/A,TRUE,"STEEL";#N/A,#N/A,TRUE,"Door"}</definedName>
    <definedName name="qqqqq_4_2" localSheetId="3" hidden="1">{#N/A,#N/A,TRUE,"Basic";#N/A,#N/A,TRUE,"EXT-TABLE";#N/A,#N/A,TRUE,"STEEL";#N/A,#N/A,TRUE,"INT-Table";#N/A,#N/A,TRUE,"STEEL";#N/A,#N/A,TRUE,"Door"}</definedName>
    <definedName name="qqqqq_4_2" localSheetId="24" hidden="1">{#N/A,#N/A,TRUE,"Basic";#N/A,#N/A,TRUE,"EXT-TABLE";#N/A,#N/A,TRUE,"STEEL";#N/A,#N/A,TRUE,"INT-Table";#N/A,#N/A,TRUE,"STEEL";#N/A,#N/A,TRUE,"Door"}</definedName>
    <definedName name="qqqqq_4_2" localSheetId="4" hidden="1">{#N/A,#N/A,TRUE,"Basic";#N/A,#N/A,TRUE,"EXT-TABLE";#N/A,#N/A,TRUE,"STEEL";#N/A,#N/A,TRUE,"INT-Table";#N/A,#N/A,TRUE,"STEEL";#N/A,#N/A,TRUE,"Door"}</definedName>
    <definedName name="qqqqq_4_2" localSheetId="0" hidden="1">{#N/A,#N/A,TRUE,"Basic";#N/A,#N/A,TRUE,"EXT-TABLE";#N/A,#N/A,TRUE,"STEEL";#N/A,#N/A,TRUE,"INT-Table";#N/A,#N/A,TRUE,"STEEL";#N/A,#N/A,TRUE,"Door"}</definedName>
    <definedName name="qqqqq_4_2" localSheetId="23" hidden="1">{#N/A,#N/A,TRUE,"Basic";#N/A,#N/A,TRUE,"EXT-TABLE";#N/A,#N/A,TRUE,"STEEL";#N/A,#N/A,TRUE,"INT-Table";#N/A,#N/A,TRUE,"STEEL";#N/A,#N/A,TRUE,"Door"}</definedName>
    <definedName name="qqqqq_4_2" hidden="1">{#N/A,#N/A,TRUE,"Basic";#N/A,#N/A,TRUE,"EXT-TABLE";#N/A,#N/A,TRUE,"STEEL";#N/A,#N/A,TRUE,"INT-Table";#N/A,#N/A,TRUE,"STEEL";#N/A,#N/A,TRUE,"Door"}</definedName>
    <definedName name="qqqqq_5" localSheetId="5" hidden="1">{#N/A,#N/A,TRUE,"Basic";#N/A,#N/A,TRUE,"EXT-TABLE";#N/A,#N/A,TRUE,"STEEL";#N/A,#N/A,TRUE,"INT-Table";#N/A,#N/A,TRUE,"STEEL";#N/A,#N/A,TRUE,"Door"}</definedName>
    <definedName name="qqqqq_5" localSheetId="3" hidden="1">{#N/A,#N/A,TRUE,"Basic";#N/A,#N/A,TRUE,"EXT-TABLE";#N/A,#N/A,TRUE,"STEEL";#N/A,#N/A,TRUE,"INT-Table";#N/A,#N/A,TRUE,"STEEL";#N/A,#N/A,TRUE,"Door"}</definedName>
    <definedName name="qqqqq_5" localSheetId="24" hidden="1">{#N/A,#N/A,TRUE,"Basic";#N/A,#N/A,TRUE,"EXT-TABLE";#N/A,#N/A,TRUE,"STEEL";#N/A,#N/A,TRUE,"INT-Table";#N/A,#N/A,TRUE,"STEEL";#N/A,#N/A,TRUE,"Door"}</definedName>
    <definedName name="qqqqq_5" localSheetId="4" hidden="1">{#N/A,#N/A,TRUE,"Basic";#N/A,#N/A,TRUE,"EXT-TABLE";#N/A,#N/A,TRUE,"STEEL";#N/A,#N/A,TRUE,"INT-Table";#N/A,#N/A,TRUE,"STEEL";#N/A,#N/A,TRUE,"Door"}</definedName>
    <definedName name="qqqqq_5" localSheetId="0" hidden="1">{#N/A,#N/A,TRUE,"Basic";#N/A,#N/A,TRUE,"EXT-TABLE";#N/A,#N/A,TRUE,"STEEL";#N/A,#N/A,TRUE,"INT-Table";#N/A,#N/A,TRUE,"STEEL";#N/A,#N/A,TRUE,"Door"}</definedName>
    <definedName name="qqqqq_5" localSheetId="23" hidden="1">{#N/A,#N/A,TRUE,"Basic";#N/A,#N/A,TRUE,"EXT-TABLE";#N/A,#N/A,TRUE,"STEEL";#N/A,#N/A,TRUE,"INT-Table";#N/A,#N/A,TRUE,"STEEL";#N/A,#N/A,TRUE,"Door"}</definedName>
    <definedName name="qqqqq_5" hidden="1">{#N/A,#N/A,TRUE,"Basic";#N/A,#N/A,TRUE,"EXT-TABLE";#N/A,#N/A,TRUE,"STEEL";#N/A,#N/A,TRUE,"INT-Table";#N/A,#N/A,TRUE,"STEEL";#N/A,#N/A,TRUE,"Door"}</definedName>
    <definedName name="qqqqq_5_1" localSheetId="5" hidden="1">{#N/A,#N/A,TRUE,"Basic";#N/A,#N/A,TRUE,"EXT-TABLE";#N/A,#N/A,TRUE,"STEEL";#N/A,#N/A,TRUE,"INT-Table";#N/A,#N/A,TRUE,"STEEL";#N/A,#N/A,TRUE,"Door"}</definedName>
    <definedName name="qqqqq_5_1" localSheetId="3" hidden="1">{#N/A,#N/A,TRUE,"Basic";#N/A,#N/A,TRUE,"EXT-TABLE";#N/A,#N/A,TRUE,"STEEL";#N/A,#N/A,TRUE,"INT-Table";#N/A,#N/A,TRUE,"STEEL";#N/A,#N/A,TRUE,"Door"}</definedName>
    <definedName name="qqqqq_5_1" localSheetId="24" hidden="1">{#N/A,#N/A,TRUE,"Basic";#N/A,#N/A,TRUE,"EXT-TABLE";#N/A,#N/A,TRUE,"STEEL";#N/A,#N/A,TRUE,"INT-Table";#N/A,#N/A,TRUE,"STEEL";#N/A,#N/A,TRUE,"Door"}</definedName>
    <definedName name="qqqqq_5_1" localSheetId="4" hidden="1">{#N/A,#N/A,TRUE,"Basic";#N/A,#N/A,TRUE,"EXT-TABLE";#N/A,#N/A,TRUE,"STEEL";#N/A,#N/A,TRUE,"INT-Table";#N/A,#N/A,TRUE,"STEEL";#N/A,#N/A,TRUE,"Door"}</definedName>
    <definedName name="qqqqq_5_1" localSheetId="0" hidden="1">{#N/A,#N/A,TRUE,"Basic";#N/A,#N/A,TRUE,"EXT-TABLE";#N/A,#N/A,TRUE,"STEEL";#N/A,#N/A,TRUE,"INT-Table";#N/A,#N/A,TRUE,"STEEL";#N/A,#N/A,TRUE,"Door"}</definedName>
    <definedName name="qqqqq_5_1" localSheetId="23" hidden="1">{#N/A,#N/A,TRUE,"Basic";#N/A,#N/A,TRUE,"EXT-TABLE";#N/A,#N/A,TRUE,"STEEL";#N/A,#N/A,TRUE,"INT-Table";#N/A,#N/A,TRUE,"STEEL";#N/A,#N/A,TRUE,"Door"}</definedName>
    <definedName name="qqqqq_5_1" hidden="1">{#N/A,#N/A,TRUE,"Basic";#N/A,#N/A,TRUE,"EXT-TABLE";#N/A,#N/A,TRUE,"STEEL";#N/A,#N/A,TRUE,"INT-Table";#N/A,#N/A,TRUE,"STEEL";#N/A,#N/A,TRUE,"Door"}</definedName>
    <definedName name="qqqqq_5_2" localSheetId="5" hidden="1">{#N/A,#N/A,TRUE,"Basic";#N/A,#N/A,TRUE,"EXT-TABLE";#N/A,#N/A,TRUE,"STEEL";#N/A,#N/A,TRUE,"INT-Table";#N/A,#N/A,TRUE,"STEEL";#N/A,#N/A,TRUE,"Door"}</definedName>
    <definedName name="qqqqq_5_2" localSheetId="3" hidden="1">{#N/A,#N/A,TRUE,"Basic";#N/A,#N/A,TRUE,"EXT-TABLE";#N/A,#N/A,TRUE,"STEEL";#N/A,#N/A,TRUE,"INT-Table";#N/A,#N/A,TRUE,"STEEL";#N/A,#N/A,TRUE,"Door"}</definedName>
    <definedName name="qqqqq_5_2" localSheetId="24" hidden="1">{#N/A,#N/A,TRUE,"Basic";#N/A,#N/A,TRUE,"EXT-TABLE";#N/A,#N/A,TRUE,"STEEL";#N/A,#N/A,TRUE,"INT-Table";#N/A,#N/A,TRUE,"STEEL";#N/A,#N/A,TRUE,"Door"}</definedName>
    <definedName name="qqqqq_5_2" localSheetId="4" hidden="1">{#N/A,#N/A,TRUE,"Basic";#N/A,#N/A,TRUE,"EXT-TABLE";#N/A,#N/A,TRUE,"STEEL";#N/A,#N/A,TRUE,"INT-Table";#N/A,#N/A,TRUE,"STEEL";#N/A,#N/A,TRUE,"Door"}</definedName>
    <definedName name="qqqqq_5_2" localSheetId="0" hidden="1">{#N/A,#N/A,TRUE,"Basic";#N/A,#N/A,TRUE,"EXT-TABLE";#N/A,#N/A,TRUE,"STEEL";#N/A,#N/A,TRUE,"INT-Table";#N/A,#N/A,TRUE,"STEEL";#N/A,#N/A,TRUE,"Door"}</definedName>
    <definedName name="qqqqq_5_2" localSheetId="23" hidden="1">{#N/A,#N/A,TRUE,"Basic";#N/A,#N/A,TRUE,"EXT-TABLE";#N/A,#N/A,TRUE,"STEEL";#N/A,#N/A,TRUE,"INT-Table";#N/A,#N/A,TRUE,"STEEL";#N/A,#N/A,TRUE,"Door"}</definedName>
    <definedName name="qqqqq_5_2" hidden="1">{#N/A,#N/A,TRUE,"Basic";#N/A,#N/A,TRUE,"EXT-TABLE";#N/A,#N/A,TRUE,"STEEL";#N/A,#N/A,TRUE,"INT-Table";#N/A,#N/A,TRUE,"STEEL";#N/A,#N/A,TRUE,"Door"}</definedName>
    <definedName name="QQQQQQQQ"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QQQQQQQ"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QQQQQQQ"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QQQQQQQ"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QQQQQQQ"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QQQQQQQ"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QQQQQQQ"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qw" localSheetId="5" hidden="1">{#N/A,#N/A,TRUE,"Basic";#N/A,#N/A,TRUE,"EXT-TABLE";#N/A,#N/A,TRUE,"STEEL";#N/A,#N/A,TRUE,"INT-Table";#N/A,#N/A,TRUE,"STEEL";#N/A,#N/A,TRUE,"Door"}</definedName>
    <definedName name="qw" localSheetId="3" hidden="1">{#N/A,#N/A,TRUE,"Basic";#N/A,#N/A,TRUE,"EXT-TABLE";#N/A,#N/A,TRUE,"STEEL";#N/A,#N/A,TRUE,"INT-Table";#N/A,#N/A,TRUE,"STEEL";#N/A,#N/A,TRUE,"Door"}</definedName>
    <definedName name="qw" localSheetId="24" hidden="1">{#N/A,#N/A,TRUE,"Basic";#N/A,#N/A,TRUE,"EXT-TABLE";#N/A,#N/A,TRUE,"STEEL";#N/A,#N/A,TRUE,"INT-Table";#N/A,#N/A,TRUE,"STEEL";#N/A,#N/A,TRUE,"Door"}</definedName>
    <definedName name="qw" localSheetId="4" hidden="1">{#N/A,#N/A,TRUE,"Basic";#N/A,#N/A,TRUE,"EXT-TABLE";#N/A,#N/A,TRUE,"STEEL";#N/A,#N/A,TRUE,"INT-Table";#N/A,#N/A,TRUE,"STEEL";#N/A,#N/A,TRUE,"Door"}</definedName>
    <definedName name="qw" localSheetId="0" hidden="1">{#N/A,#N/A,TRUE,"Basic";#N/A,#N/A,TRUE,"EXT-TABLE";#N/A,#N/A,TRUE,"STEEL";#N/A,#N/A,TRUE,"INT-Table";#N/A,#N/A,TRUE,"STEEL";#N/A,#N/A,TRUE,"Door"}</definedName>
    <definedName name="qw" localSheetId="23" hidden="1">{#N/A,#N/A,TRUE,"Basic";#N/A,#N/A,TRUE,"EXT-TABLE";#N/A,#N/A,TRUE,"STEEL";#N/A,#N/A,TRUE,"INT-Table";#N/A,#N/A,TRUE,"STEEL";#N/A,#N/A,TRUE,"Door"}</definedName>
    <definedName name="qw" hidden="1">{#N/A,#N/A,TRUE,"Basic";#N/A,#N/A,TRUE,"EXT-TABLE";#N/A,#N/A,TRUE,"STEEL";#N/A,#N/A,TRUE,"INT-Table";#N/A,#N/A,TRUE,"STEEL";#N/A,#N/A,TRUE,"Door"}</definedName>
    <definedName name="qw_1" localSheetId="5" hidden="1">{#N/A,#N/A,TRUE,"Basic";#N/A,#N/A,TRUE,"EXT-TABLE";#N/A,#N/A,TRUE,"STEEL";#N/A,#N/A,TRUE,"INT-Table";#N/A,#N/A,TRUE,"STEEL";#N/A,#N/A,TRUE,"Door"}</definedName>
    <definedName name="qw_1" localSheetId="3" hidden="1">{#N/A,#N/A,TRUE,"Basic";#N/A,#N/A,TRUE,"EXT-TABLE";#N/A,#N/A,TRUE,"STEEL";#N/A,#N/A,TRUE,"INT-Table";#N/A,#N/A,TRUE,"STEEL";#N/A,#N/A,TRUE,"Door"}</definedName>
    <definedName name="qw_1" localSheetId="24" hidden="1">{#N/A,#N/A,TRUE,"Basic";#N/A,#N/A,TRUE,"EXT-TABLE";#N/A,#N/A,TRUE,"STEEL";#N/A,#N/A,TRUE,"INT-Table";#N/A,#N/A,TRUE,"STEEL";#N/A,#N/A,TRUE,"Door"}</definedName>
    <definedName name="qw_1" localSheetId="4" hidden="1">{#N/A,#N/A,TRUE,"Basic";#N/A,#N/A,TRUE,"EXT-TABLE";#N/A,#N/A,TRUE,"STEEL";#N/A,#N/A,TRUE,"INT-Table";#N/A,#N/A,TRUE,"STEEL";#N/A,#N/A,TRUE,"Door"}</definedName>
    <definedName name="qw_1" localSheetId="0" hidden="1">{#N/A,#N/A,TRUE,"Basic";#N/A,#N/A,TRUE,"EXT-TABLE";#N/A,#N/A,TRUE,"STEEL";#N/A,#N/A,TRUE,"INT-Table";#N/A,#N/A,TRUE,"STEEL";#N/A,#N/A,TRUE,"Door"}</definedName>
    <definedName name="qw_1" localSheetId="23" hidden="1">{#N/A,#N/A,TRUE,"Basic";#N/A,#N/A,TRUE,"EXT-TABLE";#N/A,#N/A,TRUE,"STEEL";#N/A,#N/A,TRUE,"INT-Table";#N/A,#N/A,TRUE,"STEEL";#N/A,#N/A,TRUE,"Door"}</definedName>
    <definedName name="qw_1" hidden="1">{#N/A,#N/A,TRUE,"Basic";#N/A,#N/A,TRUE,"EXT-TABLE";#N/A,#N/A,TRUE,"STEEL";#N/A,#N/A,TRUE,"INT-Table";#N/A,#N/A,TRUE,"STEEL";#N/A,#N/A,TRUE,"Door"}</definedName>
    <definedName name="qw_1_1" localSheetId="5" hidden="1">{#N/A,#N/A,TRUE,"Basic";#N/A,#N/A,TRUE,"EXT-TABLE";#N/A,#N/A,TRUE,"STEEL";#N/A,#N/A,TRUE,"INT-Table";#N/A,#N/A,TRUE,"STEEL";#N/A,#N/A,TRUE,"Door"}</definedName>
    <definedName name="qw_1_1" localSheetId="3" hidden="1">{#N/A,#N/A,TRUE,"Basic";#N/A,#N/A,TRUE,"EXT-TABLE";#N/A,#N/A,TRUE,"STEEL";#N/A,#N/A,TRUE,"INT-Table";#N/A,#N/A,TRUE,"STEEL";#N/A,#N/A,TRUE,"Door"}</definedName>
    <definedName name="qw_1_1" localSheetId="24" hidden="1">{#N/A,#N/A,TRUE,"Basic";#N/A,#N/A,TRUE,"EXT-TABLE";#N/A,#N/A,TRUE,"STEEL";#N/A,#N/A,TRUE,"INT-Table";#N/A,#N/A,TRUE,"STEEL";#N/A,#N/A,TRUE,"Door"}</definedName>
    <definedName name="qw_1_1" localSheetId="4" hidden="1">{#N/A,#N/A,TRUE,"Basic";#N/A,#N/A,TRUE,"EXT-TABLE";#N/A,#N/A,TRUE,"STEEL";#N/A,#N/A,TRUE,"INT-Table";#N/A,#N/A,TRUE,"STEEL";#N/A,#N/A,TRUE,"Door"}</definedName>
    <definedName name="qw_1_1" localSheetId="0" hidden="1">{#N/A,#N/A,TRUE,"Basic";#N/A,#N/A,TRUE,"EXT-TABLE";#N/A,#N/A,TRUE,"STEEL";#N/A,#N/A,TRUE,"INT-Table";#N/A,#N/A,TRUE,"STEEL";#N/A,#N/A,TRUE,"Door"}</definedName>
    <definedName name="qw_1_1" localSheetId="23" hidden="1">{#N/A,#N/A,TRUE,"Basic";#N/A,#N/A,TRUE,"EXT-TABLE";#N/A,#N/A,TRUE,"STEEL";#N/A,#N/A,TRUE,"INT-Table";#N/A,#N/A,TRUE,"STEEL";#N/A,#N/A,TRUE,"Door"}</definedName>
    <definedName name="qw_1_1" hidden="1">{#N/A,#N/A,TRUE,"Basic";#N/A,#N/A,TRUE,"EXT-TABLE";#N/A,#N/A,TRUE,"STEEL";#N/A,#N/A,TRUE,"INT-Table";#N/A,#N/A,TRUE,"STEEL";#N/A,#N/A,TRUE,"Door"}</definedName>
    <definedName name="qw_1_2" localSheetId="5" hidden="1">{#N/A,#N/A,TRUE,"Basic";#N/A,#N/A,TRUE,"EXT-TABLE";#N/A,#N/A,TRUE,"STEEL";#N/A,#N/A,TRUE,"INT-Table";#N/A,#N/A,TRUE,"STEEL";#N/A,#N/A,TRUE,"Door"}</definedName>
    <definedName name="qw_1_2" localSheetId="3" hidden="1">{#N/A,#N/A,TRUE,"Basic";#N/A,#N/A,TRUE,"EXT-TABLE";#N/A,#N/A,TRUE,"STEEL";#N/A,#N/A,TRUE,"INT-Table";#N/A,#N/A,TRUE,"STEEL";#N/A,#N/A,TRUE,"Door"}</definedName>
    <definedName name="qw_1_2" localSheetId="24" hidden="1">{#N/A,#N/A,TRUE,"Basic";#N/A,#N/A,TRUE,"EXT-TABLE";#N/A,#N/A,TRUE,"STEEL";#N/A,#N/A,TRUE,"INT-Table";#N/A,#N/A,TRUE,"STEEL";#N/A,#N/A,TRUE,"Door"}</definedName>
    <definedName name="qw_1_2" localSheetId="4" hidden="1">{#N/A,#N/A,TRUE,"Basic";#N/A,#N/A,TRUE,"EXT-TABLE";#N/A,#N/A,TRUE,"STEEL";#N/A,#N/A,TRUE,"INT-Table";#N/A,#N/A,TRUE,"STEEL";#N/A,#N/A,TRUE,"Door"}</definedName>
    <definedName name="qw_1_2" localSheetId="0" hidden="1">{#N/A,#N/A,TRUE,"Basic";#N/A,#N/A,TRUE,"EXT-TABLE";#N/A,#N/A,TRUE,"STEEL";#N/A,#N/A,TRUE,"INT-Table";#N/A,#N/A,TRUE,"STEEL";#N/A,#N/A,TRUE,"Door"}</definedName>
    <definedName name="qw_1_2" localSheetId="23" hidden="1">{#N/A,#N/A,TRUE,"Basic";#N/A,#N/A,TRUE,"EXT-TABLE";#N/A,#N/A,TRUE,"STEEL";#N/A,#N/A,TRUE,"INT-Table";#N/A,#N/A,TRUE,"STEEL";#N/A,#N/A,TRUE,"Door"}</definedName>
    <definedName name="qw_1_2" hidden="1">{#N/A,#N/A,TRUE,"Basic";#N/A,#N/A,TRUE,"EXT-TABLE";#N/A,#N/A,TRUE,"STEEL";#N/A,#N/A,TRUE,"INT-Table";#N/A,#N/A,TRUE,"STEEL";#N/A,#N/A,TRUE,"Door"}</definedName>
    <definedName name="qw_2" localSheetId="5" hidden="1">{#N/A,#N/A,TRUE,"Basic";#N/A,#N/A,TRUE,"EXT-TABLE";#N/A,#N/A,TRUE,"STEEL";#N/A,#N/A,TRUE,"INT-Table";#N/A,#N/A,TRUE,"STEEL";#N/A,#N/A,TRUE,"Door"}</definedName>
    <definedName name="qw_2" localSheetId="3" hidden="1">{#N/A,#N/A,TRUE,"Basic";#N/A,#N/A,TRUE,"EXT-TABLE";#N/A,#N/A,TRUE,"STEEL";#N/A,#N/A,TRUE,"INT-Table";#N/A,#N/A,TRUE,"STEEL";#N/A,#N/A,TRUE,"Door"}</definedName>
    <definedName name="qw_2" localSheetId="24" hidden="1">{#N/A,#N/A,TRUE,"Basic";#N/A,#N/A,TRUE,"EXT-TABLE";#N/A,#N/A,TRUE,"STEEL";#N/A,#N/A,TRUE,"INT-Table";#N/A,#N/A,TRUE,"STEEL";#N/A,#N/A,TRUE,"Door"}</definedName>
    <definedName name="qw_2" localSheetId="4" hidden="1">{#N/A,#N/A,TRUE,"Basic";#N/A,#N/A,TRUE,"EXT-TABLE";#N/A,#N/A,TRUE,"STEEL";#N/A,#N/A,TRUE,"INT-Table";#N/A,#N/A,TRUE,"STEEL";#N/A,#N/A,TRUE,"Door"}</definedName>
    <definedName name="qw_2" localSheetId="0" hidden="1">{#N/A,#N/A,TRUE,"Basic";#N/A,#N/A,TRUE,"EXT-TABLE";#N/A,#N/A,TRUE,"STEEL";#N/A,#N/A,TRUE,"INT-Table";#N/A,#N/A,TRUE,"STEEL";#N/A,#N/A,TRUE,"Door"}</definedName>
    <definedName name="qw_2" localSheetId="23" hidden="1">{#N/A,#N/A,TRUE,"Basic";#N/A,#N/A,TRUE,"EXT-TABLE";#N/A,#N/A,TRUE,"STEEL";#N/A,#N/A,TRUE,"INT-Table";#N/A,#N/A,TRUE,"STEEL";#N/A,#N/A,TRUE,"Door"}</definedName>
    <definedName name="qw_2" hidden="1">{#N/A,#N/A,TRUE,"Basic";#N/A,#N/A,TRUE,"EXT-TABLE";#N/A,#N/A,TRUE,"STEEL";#N/A,#N/A,TRUE,"INT-Table";#N/A,#N/A,TRUE,"STEEL";#N/A,#N/A,TRUE,"Door"}</definedName>
    <definedName name="qw_2_1" localSheetId="5" hidden="1">{#N/A,#N/A,TRUE,"Basic";#N/A,#N/A,TRUE,"EXT-TABLE";#N/A,#N/A,TRUE,"STEEL";#N/A,#N/A,TRUE,"INT-Table";#N/A,#N/A,TRUE,"STEEL";#N/A,#N/A,TRUE,"Door"}</definedName>
    <definedName name="qw_2_1" localSheetId="3" hidden="1">{#N/A,#N/A,TRUE,"Basic";#N/A,#N/A,TRUE,"EXT-TABLE";#N/A,#N/A,TRUE,"STEEL";#N/A,#N/A,TRUE,"INT-Table";#N/A,#N/A,TRUE,"STEEL";#N/A,#N/A,TRUE,"Door"}</definedName>
    <definedName name="qw_2_1" localSheetId="24" hidden="1">{#N/A,#N/A,TRUE,"Basic";#N/A,#N/A,TRUE,"EXT-TABLE";#N/A,#N/A,TRUE,"STEEL";#N/A,#N/A,TRUE,"INT-Table";#N/A,#N/A,TRUE,"STEEL";#N/A,#N/A,TRUE,"Door"}</definedName>
    <definedName name="qw_2_1" localSheetId="4" hidden="1">{#N/A,#N/A,TRUE,"Basic";#N/A,#N/A,TRUE,"EXT-TABLE";#N/A,#N/A,TRUE,"STEEL";#N/A,#N/A,TRUE,"INT-Table";#N/A,#N/A,TRUE,"STEEL";#N/A,#N/A,TRUE,"Door"}</definedName>
    <definedName name="qw_2_1" localSheetId="0" hidden="1">{#N/A,#N/A,TRUE,"Basic";#N/A,#N/A,TRUE,"EXT-TABLE";#N/A,#N/A,TRUE,"STEEL";#N/A,#N/A,TRUE,"INT-Table";#N/A,#N/A,TRUE,"STEEL";#N/A,#N/A,TRUE,"Door"}</definedName>
    <definedName name="qw_2_1" localSheetId="23" hidden="1">{#N/A,#N/A,TRUE,"Basic";#N/A,#N/A,TRUE,"EXT-TABLE";#N/A,#N/A,TRUE,"STEEL";#N/A,#N/A,TRUE,"INT-Table";#N/A,#N/A,TRUE,"STEEL";#N/A,#N/A,TRUE,"Door"}</definedName>
    <definedName name="qw_2_1" hidden="1">{#N/A,#N/A,TRUE,"Basic";#N/A,#N/A,TRUE,"EXT-TABLE";#N/A,#N/A,TRUE,"STEEL";#N/A,#N/A,TRUE,"INT-Table";#N/A,#N/A,TRUE,"STEEL";#N/A,#N/A,TRUE,"Door"}</definedName>
    <definedName name="qw_2_2" localSheetId="5" hidden="1">{#N/A,#N/A,TRUE,"Basic";#N/A,#N/A,TRUE,"EXT-TABLE";#N/A,#N/A,TRUE,"STEEL";#N/A,#N/A,TRUE,"INT-Table";#N/A,#N/A,TRUE,"STEEL";#N/A,#N/A,TRUE,"Door"}</definedName>
    <definedName name="qw_2_2" localSheetId="3" hidden="1">{#N/A,#N/A,TRUE,"Basic";#N/A,#N/A,TRUE,"EXT-TABLE";#N/A,#N/A,TRUE,"STEEL";#N/A,#N/A,TRUE,"INT-Table";#N/A,#N/A,TRUE,"STEEL";#N/A,#N/A,TRUE,"Door"}</definedName>
    <definedName name="qw_2_2" localSheetId="24" hidden="1">{#N/A,#N/A,TRUE,"Basic";#N/A,#N/A,TRUE,"EXT-TABLE";#N/A,#N/A,TRUE,"STEEL";#N/A,#N/A,TRUE,"INT-Table";#N/A,#N/A,TRUE,"STEEL";#N/A,#N/A,TRUE,"Door"}</definedName>
    <definedName name="qw_2_2" localSheetId="4" hidden="1">{#N/A,#N/A,TRUE,"Basic";#N/A,#N/A,TRUE,"EXT-TABLE";#N/A,#N/A,TRUE,"STEEL";#N/A,#N/A,TRUE,"INT-Table";#N/A,#N/A,TRUE,"STEEL";#N/A,#N/A,TRUE,"Door"}</definedName>
    <definedName name="qw_2_2" localSheetId="0" hidden="1">{#N/A,#N/A,TRUE,"Basic";#N/A,#N/A,TRUE,"EXT-TABLE";#N/A,#N/A,TRUE,"STEEL";#N/A,#N/A,TRUE,"INT-Table";#N/A,#N/A,TRUE,"STEEL";#N/A,#N/A,TRUE,"Door"}</definedName>
    <definedName name="qw_2_2" localSheetId="23" hidden="1">{#N/A,#N/A,TRUE,"Basic";#N/A,#N/A,TRUE,"EXT-TABLE";#N/A,#N/A,TRUE,"STEEL";#N/A,#N/A,TRUE,"INT-Table";#N/A,#N/A,TRUE,"STEEL";#N/A,#N/A,TRUE,"Door"}</definedName>
    <definedName name="qw_2_2" hidden="1">{#N/A,#N/A,TRUE,"Basic";#N/A,#N/A,TRUE,"EXT-TABLE";#N/A,#N/A,TRUE,"STEEL";#N/A,#N/A,TRUE,"INT-Table";#N/A,#N/A,TRUE,"STEEL";#N/A,#N/A,TRUE,"Door"}</definedName>
    <definedName name="qw_3" localSheetId="5" hidden="1">{#N/A,#N/A,TRUE,"Basic";#N/A,#N/A,TRUE,"EXT-TABLE";#N/A,#N/A,TRUE,"STEEL";#N/A,#N/A,TRUE,"INT-Table";#N/A,#N/A,TRUE,"STEEL";#N/A,#N/A,TRUE,"Door"}</definedName>
    <definedName name="qw_3" localSheetId="3" hidden="1">{#N/A,#N/A,TRUE,"Basic";#N/A,#N/A,TRUE,"EXT-TABLE";#N/A,#N/A,TRUE,"STEEL";#N/A,#N/A,TRUE,"INT-Table";#N/A,#N/A,TRUE,"STEEL";#N/A,#N/A,TRUE,"Door"}</definedName>
    <definedName name="qw_3" localSheetId="24" hidden="1">{#N/A,#N/A,TRUE,"Basic";#N/A,#N/A,TRUE,"EXT-TABLE";#N/A,#N/A,TRUE,"STEEL";#N/A,#N/A,TRUE,"INT-Table";#N/A,#N/A,TRUE,"STEEL";#N/A,#N/A,TRUE,"Door"}</definedName>
    <definedName name="qw_3" localSheetId="4" hidden="1">{#N/A,#N/A,TRUE,"Basic";#N/A,#N/A,TRUE,"EXT-TABLE";#N/A,#N/A,TRUE,"STEEL";#N/A,#N/A,TRUE,"INT-Table";#N/A,#N/A,TRUE,"STEEL";#N/A,#N/A,TRUE,"Door"}</definedName>
    <definedName name="qw_3" localSheetId="0" hidden="1">{#N/A,#N/A,TRUE,"Basic";#N/A,#N/A,TRUE,"EXT-TABLE";#N/A,#N/A,TRUE,"STEEL";#N/A,#N/A,TRUE,"INT-Table";#N/A,#N/A,TRUE,"STEEL";#N/A,#N/A,TRUE,"Door"}</definedName>
    <definedName name="qw_3" localSheetId="23" hidden="1">{#N/A,#N/A,TRUE,"Basic";#N/A,#N/A,TRUE,"EXT-TABLE";#N/A,#N/A,TRUE,"STEEL";#N/A,#N/A,TRUE,"INT-Table";#N/A,#N/A,TRUE,"STEEL";#N/A,#N/A,TRUE,"Door"}</definedName>
    <definedName name="qw_3" hidden="1">{#N/A,#N/A,TRUE,"Basic";#N/A,#N/A,TRUE,"EXT-TABLE";#N/A,#N/A,TRUE,"STEEL";#N/A,#N/A,TRUE,"INT-Table";#N/A,#N/A,TRUE,"STEEL";#N/A,#N/A,TRUE,"Door"}</definedName>
    <definedName name="qw_3_1" localSheetId="5" hidden="1">{#N/A,#N/A,TRUE,"Basic";#N/A,#N/A,TRUE,"EXT-TABLE";#N/A,#N/A,TRUE,"STEEL";#N/A,#N/A,TRUE,"INT-Table";#N/A,#N/A,TRUE,"STEEL";#N/A,#N/A,TRUE,"Door"}</definedName>
    <definedName name="qw_3_1" localSheetId="3" hidden="1">{#N/A,#N/A,TRUE,"Basic";#N/A,#N/A,TRUE,"EXT-TABLE";#N/A,#N/A,TRUE,"STEEL";#N/A,#N/A,TRUE,"INT-Table";#N/A,#N/A,TRUE,"STEEL";#N/A,#N/A,TRUE,"Door"}</definedName>
    <definedName name="qw_3_1" localSheetId="24" hidden="1">{#N/A,#N/A,TRUE,"Basic";#N/A,#N/A,TRUE,"EXT-TABLE";#N/A,#N/A,TRUE,"STEEL";#N/A,#N/A,TRUE,"INT-Table";#N/A,#N/A,TRUE,"STEEL";#N/A,#N/A,TRUE,"Door"}</definedName>
    <definedName name="qw_3_1" localSheetId="4" hidden="1">{#N/A,#N/A,TRUE,"Basic";#N/A,#N/A,TRUE,"EXT-TABLE";#N/A,#N/A,TRUE,"STEEL";#N/A,#N/A,TRUE,"INT-Table";#N/A,#N/A,TRUE,"STEEL";#N/A,#N/A,TRUE,"Door"}</definedName>
    <definedName name="qw_3_1" localSheetId="0" hidden="1">{#N/A,#N/A,TRUE,"Basic";#N/A,#N/A,TRUE,"EXT-TABLE";#N/A,#N/A,TRUE,"STEEL";#N/A,#N/A,TRUE,"INT-Table";#N/A,#N/A,TRUE,"STEEL";#N/A,#N/A,TRUE,"Door"}</definedName>
    <definedName name="qw_3_1" localSheetId="23" hidden="1">{#N/A,#N/A,TRUE,"Basic";#N/A,#N/A,TRUE,"EXT-TABLE";#N/A,#N/A,TRUE,"STEEL";#N/A,#N/A,TRUE,"INT-Table";#N/A,#N/A,TRUE,"STEEL";#N/A,#N/A,TRUE,"Door"}</definedName>
    <definedName name="qw_3_1" hidden="1">{#N/A,#N/A,TRUE,"Basic";#N/A,#N/A,TRUE,"EXT-TABLE";#N/A,#N/A,TRUE,"STEEL";#N/A,#N/A,TRUE,"INT-Table";#N/A,#N/A,TRUE,"STEEL";#N/A,#N/A,TRUE,"Door"}</definedName>
    <definedName name="qw_3_2" localSheetId="5" hidden="1">{#N/A,#N/A,TRUE,"Basic";#N/A,#N/A,TRUE,"EXT-TABLE";#N/A,#N/A,TRUE,"STEEL";#N/A,#N/A,TRUE,"INT-Table";#N/A,#N/A,TRUE,"STEEL";#N/A,#N/A,TRUE,"Door"}</definedName>
    <definedName name="qw_3_2" localSheetId="3" hidden="1">{#N/A,#N/A,TRUE,"Basic";#N/A,#N/A,TRUE,"EXT-TABLE";#N/A,#N/A,TRUE,"STEEL";#N/A,#N/A,TRUE,"INT-Table";#N/A,#N/A,TRUE,"STEEL";#N/A,#N/A,TRUE,"Door"}</definedName>
    <definedName name="qw_3_2" localSheetId="24" hidden="1">{#N/A,#N/A,TRUE,"Basic";#N/A,#N/A,TRUE,"EXT-TABLE";#N/A,#N/A,TRUE,"STEEL";#N/A,#N/A,TRUE,"INT-Table";#N/A,#N/A,TRUE,"STEEL";#N/A,#N/A,TRUE,"Door"}</definedName>
    <definedName name="qw_3_2" localSheetId="4" hidden="1">{#N/A,#N/A,TRUE,"Basic";#N/A,#N/A,TRUE,"EXT-TABLE";#N/A,#N/A,TRUE,"STEEL";#N/A,#N/A,TRUE,"INT-Table";#N/A,#N/A,TRUE,"STEEL";#N/A,#N/A,TRUE,"Door"}</definedName>
    <definedName name="qw_3_2" localSheetId="0" hidden="1">{#N/A,#N/A,TRUE,"Basic";#N/A,#N/A,TRUE,"EXT-TABLE";#N/A,#N/A,TRUE,"STEEL";#N/A,#N/A,TRUE,"INT-Table";#N/A,#N/A,TRUE,"STEEL";#N/A,#N/A,TRUE,"Door"}</definedName>
    <definedName name="qw_3_2" localSheetId="23" hidden="1">{#N/A,#N/A,TRUE,"Basic";#N/A,#N/A,TRUE,"EXT-TABLE";#N/A,#N/A,TRUE,"STEEL";#N/A,#N/A,TRUE,"INT-Table";#N/A,#N/A,TRUE,"STEEL";#N/A,#N/A,TRUE,"Door"}</definedName>
    <definedName name="qw_3_2" hidden="1">{#N/A,#N/A,TRUE,"Basic";#N/A,#N/A,TRUE,"EXT-TABLE";#N/A,#N/A,TRUE,"STEEL";#N/A,#N/A,TRUE,"INT-Table";#N/A,#N/A,TRUE,"STEEL";#N/A,#N/A,TRUE,"Door"}</definedName>
    <definedName name="qw_4" localSheetId="5" hidden="1">{#N/A,#N/A,TRUE,"Basic";#N/A,#N/A,TRUE,"EXT-TABLE";#N/A,#N/A,TRUE,"STEEL";#N/A,#N/A,TRUE,"INT-Table";#N/A,#N/A,TRUE,"STEEL";#N/A,#N/A,TRUE,"Door"}</definedName>
    <definedName name="qw_4" localSheetId="3" hidden="1">{#N/A,#N/A,TRUE,"Basic";#N/A,#N/A,TRUE,"EXT-TABLE";#N/A,#N/A,TRUE,"STEEL";#N/A,#N/A,TRUE,"INT-Table";#N/A,#N/A,TRUE,"STEEL";#N/A,#N/A,TRUE,"Door"}</definedName>
    <definedName name="qw_4" localSheetId="24" hidden="1">{#N/A,#N/A,TRUE,"Basic";#N/A,#N/A,TRUE,"EXT-TABLE";#N/A,#N/A,TRUE,"STEEL";#N/A,#N/A,TRUE,"INT-Table";#N/A,#N/A,TRUE,"STEEL";#N/A,#N/A,TRUE,"Door"}</definedName>
    <definedName name="qw_4" localSheetId="4" hidden="1">{#N/A,#N/A,TRUE,"Basic";#N/A,#N/A,TRUE,"EXT-TABLE";#N/A,#N/A,TRUE,"STEEL";#N/A,#N/A,TRUE,"INT-Table";#N/A,#N/A,TRUE,"STEEL";#N/A,#N/A,TRUE,"Door"}</definedName>
    <definedName name="qw_4" localSheetId="0" hidden="1">{#N/A,#N/A,TRUE,"Basic";#N/A,#N/A,TRUE,"EXT-TABLE";#N/A,#N/A,TRUE,"STEEL";#N/A,#N/A,TRUE,"INT-Table";#N/A,#N/A,TRUE,"STEEL";#N/A,#N/A,TRUE,"Door"}</definedName>
    <definedName name="qw_4" localSheetId="23" hidden="1">{#N/A,#N/A,TRUE,"Basic";#N/A,#N/A,TRUE,"EXT-TABLE";#N/A,#N/A,TRUE,"STEEL";#N/A,#N/A,TRUE,"INT-Table";#N/A,#N/A,TRUE,"STEEL";#N/A,#N/A,TRUE,"Door"}</definedName>
    <definedName name="qw_4" hidden="1">{#N/A,#N/A,TRUE,"Basic";#N/A,#N/A,TRUE,"EXT-TABLE";#N/A,#N/A,TRUE,"STEEL";#N/A,#N/A,TRUE,"INT-Table";#N/A,#N/A,TRUE,"STEEL";#N/A,#N/A,TRUE,"Door"}</definedName>
    <definedName name="qw_4_1" localSheetId="5" hidden="1">{#N/A,#N/A,TRUE,"Basic";#N/A,#N/A,TRUE,"EXT-TABLE";#N/A,#N/A,TRUE,"STEEL";#N/A,#N/A,TRUE,"INT-Table";#N/A,#N/A,TRUE,"STEEL";#N/A,#N/A,TRUE,"Door"}</definedName>
    <definedName name="qw_4_1" localSheetId="3" hidden="1">{#N/A,#N/A,TRUE,"Basic";#N/A,#N/A,TRUE,"EXT-TABLE";#N/A,#N/A,TRUE,"STEEL";#N/A,#N/A,TRUE,"INT-Table";#N/A,#N/A,TRUE,"STEEL";#N/A,#N/A,TRUE,"Door"}</definedName>
    <definedName name="qw_4_1" localSheetId="24" hidden="1">{#N/A,#N/A,TRUE,"Basic";#N/A,#N/A,TRUE,"EXT-TABLE";#N/A,#N/A,TRUE,"STEEL";#N/A,#N/A,TRUE,"INT-Table";#N/A,#N/A,TRUE,"STEEL";#N/A,#N/A,TRUE,"Door"}</definedName>
    <definedName name="qw_4_1" localSheetId="4" hidden="1">{#N/A,#N/A,TRUE,"Basic";#N/A,#N/A,TRUE,"EXT-TABLE";#N/A,#N/A,TRUE,"STEEL";#N/A,#N/A,TRUE,"INT-Table";#N/A,#N/A,TRUE,"STEEL";#N/A,#N/A,TRUE,"Door"}</definedName>
    <definedName name="qw_4_1" localSheetId="0" hidden="1">{#N/A,#N/A,TRUE,"Basic";#N/A,#N/A,TRUE,"EXT-TABLE";#N/A,#N/A,TRUE,"STEEL";#N/A,#N/A,TRUE,"INT-Table";#N/A,#N/A,TRUE,"STEEL";#N/A,#N/A,TRUE,"Door"}</definedName>
    <definedName name="qw_4_1" localSheetId="23" hidden="1">{#N/A,#N/A,TRUE,"Basic";#N/A,#N/A,TRUE,"EXT-TABLE";#N/A,#N/A,TRUE,"STEEL";#N/A,#N/A,TRUE,"INT-Table";#N/A,#N/A,TRUE,"STEEL";#N/A,#N/A,TRUE,"Door"}</definedName>
    <definedName name="qw_4_1" hidden="1">{#N/A,#N/A,TRUE,"Basic";#N/A,#N/A,TRUE,"EXT-TABLE";#N/A,#N/A,TRUE,"STEEL";#N/A,#N/A,TRUE,"INT-Table";#N/A,#N/A,TRUE,"STEEL";#N/A,#N/A,TRUE,"Door"}</definedName>
    <definedName name="qw_4_2" localSheetId="5" hidden="1">{#N/A,#N/A,TRUE,"Basic";#N/A,#N/A,TRUE,"EXT-TABLE";#N/A,#N/A,TRUE,"STEEL";#N/A,#N/A,TRUE,"INT-Table";#N/A,#N/A,TRUE,"STEEL";#N/A,#N/A,TRUE,"Door"}</definedName>
    <definedName name="qw_4_2" localSheetId="3" hidden="1">{#N/A,#N/A,TRUE,"Basic";#N/A,#N/A,TRUE,"EXT-TABLE";#N/A,#N/A,TRUE,"STEEL";#N/A,#N/A,TRUE,"INT-Table";#N/A,#N/A,TRUE,"STEEL";#N/A,#N/A,TRUE,"Door"}</definedName>
    <definedName name="qw_4_2" localSheetId="24" hidden="1">{#N/A,#N/A,TRUE,"Basic";#N/A,#N/A,TRUE,"EXT-TABLE";#N/A,#N/A,TRUE,"STEEL";#N/A,#N/A,TRUE,"INT-Table";#N/A,#N/A,TRUE,"STEEL";#N/A,#N/A,TRUE,"Door"}</definedName>
    <definedName name="qw_4_2" localSheetId="4" hidden="1">{#N/A,#N/A,TRUE,"Basic";#N/A,#N/A,TRUE,"EXT-TABLE";#N/A,#N/A,TRUE,"STEEL";#N/A,#N/A,TRUE,"INT-Table";#N/A,#N/A,TRUE,"STEEL";#N/A,#N/A,TRUE,"Door"}</definedName>
    <definedName name="qw_4_2" localSheetId="0" hidden="1">{#N/A,#N/A,TRUE,"Basic";#N/A,#N/A,TRUE,"EXT-TABLE";#N/A,#N/A,TRUE,"STEEL";#N/A,#N/A,TRUE,"INT-Table";#N/A,#N/A,TRUE,"STEEL";#N/A,#N/A,TRUE,"Door"}</definedName>
    <definedName name="qw_4_2" localSheetId="23" hidden="1">{#N/A,#N/A,TRUE,"Basic";#N/A,#N/A,TRUE,"EXT-TABLE";#N/A,#N/A,TRUE,"STEEL";#N/A,#N/A,TRUE,"INT-Table";#N/A,#N/A,TRUE,"STEEL";#N/A,#N/A,TRUE,"Door"}</definedName>
    <definedName name="qw_4_2" hidden="1">{#N/A,#N/A,TRUE,"Basic";#N/A,#N/A,TRUE,"EXT-TABLE";#N/A,#N/A,TRUE,"STEEL";#N/A,#N/A,TRUE,"INT-Table";#N/A,#N/A,TRUE,"STEEL";#N/A,#N/A,TRUE,"Door"}</definedName>
    <definedName name="qw_5" localSheetId="5" hidden="1">{#N/A,#N/A,TRUE,"Basic";#N/A,#N/A,TRUE,"EXT-TABLE";#N/A,#N/A,TRUE,"STEEL";#N/A,#N/A,TRUE,"INT-Table";#N/A,#N/A,TRUE,"STEEL";#N/A,#N/A,TRUE,"Door"}</definedName>
    <definedName name="qw_5" localSheetId="3" hidden="1">{#N/A,#N/A,TRUE,"Basic";#N/A,#N/A,TRUE,"EXT-TABLE";#N/A,#N/A,TRUE,"STEEL";#N/A,#N/A,TRUE,"INT-Table";#N/A,#N/A,TRUE,"STEEL";#N/A,#N/A,TRUE,"Door"}</definedName>
    <definedName name="qw_5" localSheetId="24" hidden="1">{#N/A,#N/A,TRUE,"Basic";#N/A,#N/A,TRUE,"EXT-TABLE";#N/A,#N/A,TRUE,"STEEL";#N/A,#N/A,TRUE,"INT-Table";#N/A,#N/A,TRUE,"STEEL";#N/A,#N/A,TRUE,"Door"}</definedName>
    <definedName name="qw_5" localSheetId="4" hidden="1">{#N/A,#N/A,TRUE,"Basic";#N/A,#N/A,TRUE,"EXT-TABLE";#N/A,#N/A,TRUE,"STEEL";#N/A,#N/A,TRUE,"INT-Table";#N/A,#N/A,TRUE,"STEEL";#N/A,#N/A,TRUE,"Door"}</definedName>
    <definedName name="qw_5" localSheetId="0" hidden="1">{#N/A,#N/A,TRUE,"Basic";#N/A,#N/A,TRUE,"EXT-TABLE";#N/A,#N/A,TRUE,"STEEL";#N/A,#N/A,TRUE,"INT-Table";#N/A,#N/A,TRUE,"STEEL";#N/A,#N/A,TRUE,"Door"}</definedName>
    <definedName name="qw_5" localSheetId="23" hidden="1">{#N/A,#N/A,TRUE,"Basic";#N/A,#N/A,TRUE,"EXT-TABLE";#N/A,#N/A,TRUE,"STEEL";#N/A,#N/A,TRUE,"INT-Table";#N/A,#N/A,TRUE,"STEEL";#N/A,#N/A,TRUE,"Door"}</definedName>
    <definedName name="qw_5" hidden="1">{#N/A,#N/A,TRUE,"Basic";#N/A,#N/A,TRUE,"EXT-TABLE";#N/A,#N/A,TRUE,"STEEL";#N/A,#N/A,TRUE,"INT-Table";#N/A,#N/A,TRUE,"STEEL";#N/A,#N/A,TRUE,"Door"}</definedName>
    <definedName name="qw_5_1" localSheetId="5" hidden="1">{#N/A,#N/A,TRUE,"Basic";#N/A,#N/A,TRUE,"EXT-TABLE";#N/A,#N/A,TRUE,"STEEL";#N/A,#N/A,TRUE,"INT-Table";#N/A,#N/A,TRUE,"STEEL";#N/A,#N/A,TRUE,"Door"}</definedName>
    <definedName name="qw_5_1" localSheetId="3" hidden="1">{#N/A,#N/A,TRUE,"Basic";#N/A,#N/A,TRUE,"EXT-TABLE";#N/A,#N/A,TRUE,"STEEL";#N/A,#N/A,TRUE,"INT-Table";#N/A,#N/A,TRUE,"STEEL";#N/A,#N/A,TRUE,"Door"}</definedName>
    <definedName name="qw_5_1" localSheetId="24" hidden="1">{#N/A,#N/A,TRUE,"Basic";#N/A,#N/A,TRUE,"EXT-TABLE";#N/A,#N/A,TRUE,"STEEL";#N/A,#N/A,TRUE,"INT-Table";#N/A,#N/A,TRUE,"STEEL";#N/A,#N/A,TRUE,"Door"}</definedName>
    <definedName name="qw_5_1" localSheetId="4" hidden="1">{#N/A,#N/A,TRUE,"Basic";#N/A,#N/A,TRUE,"EXT-TABLE";#N/A,#N/A,TRUE,"STEEL";#N/A,#N/A,TRUE,"INT-Table";#N/A,#N/A,TRUE,"STEEL";#N/A,#N/A,TRUE,"Door"}</definedName>
    <definedName name="qw_5_1" localSheetId="0" hidden="1">{#N/A,#N/A,TRUE,"Basic";#N/A,#N/A,TRUE,"EXT-TABLE";#N/A,#N/A,TRUE,"STEEL";#N/A,#N/A,TRUE,"INT-Table";#N/A,#N/A,TRUE,"STEEL";#N/A,#N/A,TRUE,"Door"}</definedName>
    <definedName name="qw_5_1" localSheetId="23" hidden="1">{#N/A,#N/A,TRUE,"Basic";#N/A,#N/A,TRUE,"EXT-TABLE";#N/A,#N/A,TRUE,"STEEL";#N/A,#N/A,TRUE,"INT-Table";#N/A,#N/A,TRUE,"STEEL";#N/A,#N/A,TRUE,"Door"}</definedName>
    <definedName name="qw_5_1" hidden="1">{#N/A,#N/A,TRUE,"Basic";#N/A,#N/A,TRUE,"EXT-TABLE";#N/A,#N/A,TRUE,"STEEL";#N/A,#N/A,TRUE,"INT-Table";#N/A,#N/A,TRUE,"STEEL";#N/A,#N/A,TRUE,"Door"}</definedName>
    <definedName name="qw_5_2" localSheetId="5" hidden="1">{#N/A,#N/A,TRUE,"Basic";#N/A,#N/A,TRUE,"EXT-TABLE";#N/A,#N/A,TRUE,"STEEL";#N/A,#N/A,TRUE,"INT-Table";#N/A,#N/A,TRUE,"STEEL";#N/A,#N/A,TRUE,"Door"}</definedName>
    <definedName name="qw_5_2" localSheetId="3" hidden="1">{#N/A,#N/A,TRUE,"Basic";#N/A,#N/A,TRUE,"EXT-TABLE";#N/A,#N/A,TRUE,"STEEL";#N/A,#N/A,TRUE,"INT-Table";#N/A,#N/A,TRUE,"STEEL";#N/A,#N/A,TRUE,"Door"}</definedName>
    <definedName name="qw_5_2" localSheetId="24" hidden="1">{#N/A,#N/A,TRUE,"Basic";#N/A,#N/A,TRUE,"EXT-TABLE";#N/A,#N/A,TRUE,"STEEL";#N/A,#N/A,TRUE,"INT-Table";#N/A,#N/A,TRUE,"STEEL";#N/A,#N/A,TRUE,"Door"}</definedName>
    <definedName name="qw_5_2" localSheetId="4" hidden="1">{#N/A,#N/A,TRUE,"Basic";#N/A,#N/A,TRUE,"EXT-TABLE";#N/A,#N/A,TRUE,"STEEL";#N/A,#N/A,TRUE,"INT-Table";#N/A,#N/A,TRUE,"STEEL";#N/A,#N/A,TRUE,"Door"}</definedName>
    <definedName name="qw_5_2" localSheetId="0" hidden="1">{#N/A,#N/A,TRUE,"Basic";#N/A,#N/A,TRUE,"EXT-TABLE";#N/A,#N/A,TRUE,"STEEL";#N/A,#N/A,TRUE,"INT-Table";#N/A,#N/A,TRUE,"STEEL";#N/A,#N/A,TRUE,"Door"}</definedName>
    <definedName name="qw_5_2" localSheetId="23" hidden="1">{#N/A,#N/A,TRUE,"Basic";#N/A,#N/A,TRUE,"EXT-TABLE";#N/A,#N/A,TRUE,"STEEL";#N/A,#N/A,TRUE,"INT-Table";#N/A,#N/A,TRUE,"STEEL";#N/A,#N/A,TRUE,"Door"}</definedName>
    <definedName name="qw_5_2" hidden="1">{#N/A,#N/A,TRUE,"Basic";#N/A,#N/A,TRUE,"EXT-TABLE";#N/A,#N/A,TRUE,"STEEL";#N/A,#N/A,TRUE,"INT-Table";#N/A,#N/A,TRUE,"STEEL";#N/A,#N/A,TRUE,"Door"}</definedName>
    <definedName name="rarewt" localSheetId="5" hidden="1">{#N/A,#N/A,FALSE,"CCTV"}</definedName>
    <definedName name="rarewt" localSheetId="3" hidden="1">{#N/A,#N/A,FALSE,"CCTV"}</definedName>
    <definedName name="rarewt" localSheetId="24" hidden="1">{#N/A,#N/A,FALSE,"CCTV"}</definedName>
    <definedName name="rarewt" localSheetId="4" hidden="1">{#N/A,#N/A,FALSE,"CCTV"}</definedName>
    <definedName name="rarewt" localSheetId="0" hidden="1">{#N/A,#N/A,FALSE,"CCTV"}</definedName>
    <definedName name="rarewt" localSheetId="23" hidden="1">{#N/A,#N/A,FALSE,"CCTV"}</definedName>
    <definedName name="rarewt" hidden="1">{#N/A,#N/A,FALSE,"CCTV"}</definedName>
    <definedName name="RCArea" localSheetId="6" hidden="1">#REF!</definedName>
    <definedName name="RCArea" localSheetId="7" hidden="1">#REF!</definedName>
    <definedName name="RCArea" localSheetId="17" hidden="1">#REF!</definedName>
    <definedName name="RCArea" localSheetId="18" hidden="1">#REF!</definedName>
    <definedName name="RCArea" localSheetId="19" hidden="1">#REF!</definedName>
    <definedName name="RCArea" localSheetId="20" hidden="1">#REF!</definedName>
    <definedName name="RCArea" localSheetId="8" hidden="1">#REF!</definedName>
    <definedName name="RCArea" localSheetId="9" hidden="1">#REF!</definedName>
    <definedName name="RCArea" localSheetId="10" hidden="1">#REF!</definedName>
    <definedName name="RCArea" localSheetId="11" hidden="1">#REF!</definedName>
    <definedName name="RCArea" localSheetId="12" hidden="1">#REF!</definedName>
    <definedName name="RCArea" localSheetId="13" hidden="1">#REF!</definedName>
    <definedName name="RCArea" localSheetId="14" hidden="1">#REF!</definedName>
    <definedName name="RCArea" localSheetId="15" hidden="1">#REF!</definedName>
    <definedName name="RCArea" localSheetId="16" hidden="1">#REF!</definedName>
    <definedName name="RCArea" localSheetId="5" hidden="1">#REF!</definedName>
    <definedName name="RCArea" localSheetId="3" hidden="1">#REF!</definedName>
    <definedName name="RCArea" localSheetId="24" hidden="1">#REF!</definedName>
    <definedName name="RCArea" localSheetId="23" hidden="1">#REF!</definedName>
    <definedName name="RCArea" hidden="1">#REF!</definedName>
    <definedName name="RF" localSheetId="5" hidden="1">{#N/A,#N/A,FALSE,"CCTV"}</definedName>
    <definedName name="RF" localSheetId="3" hidden="1">{#N/A,#N/A,FALSE,"CCTV"}</definedName>
    <definedName name="RF" localSheetId="24" hidden="1">{#N/A,#N/A,FALSE,"CCTV"}</definedName>
    <definedName name="RF" localSheetId="4" hidden="1">{#N/A,#N/A,FALSE,"CCTV"}</definedName>
    <definedName name="RF" localSheetId="0" hidden="1">{#N/A,#N/A,FALSE,"CCTV"}</definedName>
    <definedName name="RF" localSheetId="23" hidden="1">{#N/A,#N/A,FALSE,"CCTV"}</definedName>
    <definedName name="RF" hidden="1">{#N/A,#N/A,FALSE,"CCTV"}</definedName>
    <definedName name="RFV" localSheetId="5" hidden="1">{#N/A,#N/A,FALSE,"CCTV"}</definedName>
    <definedName name="RFV" localSheetId="3" hidden="1">{#N/A,#N/A,FALSE,"CCTV"}</definedName>
    <definedName name="RFV" localSheetId="24" hidden="1">{#N/A,#N/A,FALSE,"CCTV"}</definedName>
    <definedName name="RFV" localSheetId="4" hidden="1">{#N/A,#N/A,FALSE,"CCTV"}</definedName>
    <definedName name="RFV" localSheetId="0" hidden="1">{#N/A,#N/A,FALSE,"CCTV"}</definedName>
    <definedName name="RFV" localSheetId="23" hidden="1">{#N/A,#N/A,FALSE,"CCTV"}</definedName>
    <definedName name="RFV" hidden="1">{#N/A,#N/A,FALSE,"CCTV"}</definedName>
    <definedName name="rhdhd" localSheetId="6" hidden="1">#REF!</definedName>
    <definedName name="rhdhd" localSheetId="7" hidden="1">#REF!</definedName>
    <definedName name="rhdhd" localSheetId="17" hidden="1">#REF!</definedName>
    <definedName name="rhdhd" localSheetId="18" hidden="1">#REF!</definedName>
    <definedName name="rhdhd" localSheetId="19" hidden="1">#REF!</definedName>
    <definedName name="rhdhd" localSheetId="20" hidden="1">#REF!</definedName>
    <definedName name="rhdhd" localSheetId="8" hidden="1">#REF!</definedName>
    <definedName name="rhdhd" localSheetId="9" hidden="1">#REF!</definedName>
    <definedName name="rhdhd" localSheetId="10" hidden="1">#REF!</definedName>
    <definedName name="rhdhd" localSheetId="11" hidden="1">#REF!</definedName>
    <definedName name="rhdhd" localSheetId="12" hidden="1">#REF!</definedName>
    <definedName name="rhdhd" localSheetId="13" hidden="1">#REF!</definedName>
    <definedName name="rhdhd" localSheetId="14" hidden="1">#REF!</definedName>
    <definedName name="rhdhd" localSheetId="15" hidden="1">#REF!</definedName>
    <definedName name="rhdhd" localSheetId="16" hidden="1">#REF!</definedName>
    <definedName name="rhdhd" localSheetId="5" hidden="1">#REF!</definedName>
    <definedName name="rhdhd" localSheetId="3" hidden="1">#REF!</definedName>
    <definedName name="rhdhd" localSheetId="24" hidden="1">#REF!</definedName>
    <definedName name="rhdhd" localSheetId="23" hidden="1">#REF!</definedName>
    <definedName name="rhdhd" hidden="1">#REF!</definedName>
    <definedName name="RNAO1" localSheetId="5" hidden="1">{"'장비'!$A$3:$M$12"}</definedName>
    <definedName name="RNAO1" localSheetId="3" hidden="1">{"'장비'!$A$3:$M$12"}</definedName>
    <definedName name="RNAO1" localSheetId="24" hidden="1">{"'장비'!$A$3:$M$12"}</definedName>
    <definedName name="RNAO1" localSheetId="4" hidden="1">{"'장비'!$A$3:$M$12"}</definedName>
    <definedName name="RNAO1" localSheetId="0" hidden="1">{"'장비'!$A$3:$M$12"}</definedName>
    <definedName name="RNAO1" localSheetId="23" hidden="1">{"'장비'!$A$3:$M$12"}</definedName>
    <definedName name="RNAO1" hidden="1">{"'장비'!$A$3:$M$12"}</definedName>
    <definedName name="RNWH" localSheetId="5" hidden="1">{#N/A,#N/A,TRUE,"LOADCOVE";#N/A,#N/A,TRUE,"PAGE001";#N/A,#N/A,TRUE,"PAGE002";#N/A,#N/A,TRUE,"PAGE003";#N/A,#N/A,TRUE,"PAGE004";#N/A,#N/A,TRUE,"PAGE005";#N/A,#N/A,TRUE,"PAGE006";#N/A,#N/A,TRUE,"PAGE007";#N/A,#N/A,TRUE,"PAGE008";#N/A,#N/A,TRUE,"PAGE009";#N/A,#N/A,TRUE,"PAGE010";#N/A,#N/A,TRUE,"PAGE011";#N/A,#N/A,TRUE,"PAGE012";#N/A,#N/A,TRUE,"PAGE013"}</definedName>
    <definedName name="RNWH" localSheetId="3" hidden="1">{#N/A,#N/A,TRUE,"LOADCOVE";#N/A,#N/A,TRUE,"PAGE001";#N/A,#N/A,TRUE,"PAGE002";#N/A,#N/A,TRUE,"PAGE003";#N/A,#N/A,TRUE,"PAGE004";#N/A,#N/A,TRUE,"PAGE005";#N/A,#N/A,TRUE,"PAGE006";#N/A,#N/A,TRUE,"PAGE007";#N/A,#N/A,TRUE,"PAGE008";#N/A,#N/A,TRUE,"PAGE009";#N/A,#N/A,TRUE,"PAGE010";#N/A,#N/A,TRUE,"PAGE011";#N/A,#N/A,TRUE,"PAGE012";#N/A,#N/A,TRUE,"PAGE013"}</definedName>
    <definedName name="RNWH" localSheetId="24" hidden="1">{#N/A,#N/A,TRUE,"LOADCOVE";#N/A,#N/A,TRUE,"PAGE001";#N/A,#N/A,TRUE,"PAGE002";#N/A,#N/A,TRUE,"PAGE003";#N/A,#N/A,TRUE,"PAGE004";#N/A,#N/A,TRUE,"PAGE005";#N/A,#N/A,TRUE,"PAGE006";#N/A,#N/A,TRUE,"PAGE007";#N/A,#N/A,TRUE,"PAGE008";#N/A,#N/A,TRUE,"PAGE009";#N/A,#N/A,TRUE,"PAGE010";#N/A,#N/A,TRUE,"PAGE011";#N/A,#N/A,TRUE,"PAGE012";#N/A,#N/A,TRUE,"PAGE013"}</definedName>
    <definedName name="RNWH" localSheetId="4" hidden="1">{#N/A,#N/A,TRUE,"LOADCOVE";#N/A,#N/A,TRUE,"PAGE001";#N/A,#N/A,TRUE,"PAGE002";#N/A,#N/A,TRUE,"PAGE003";#N/A,#N/A,TRUE,"PAGE004";#N/A,#N/A,TRUE,"PAGE005";#N/A,#N/A,TRUE,"PAGE006";#N/A,#N/A,TRUE,"PAGE007";#N/A,#N/A,TRUE,"PAGE008";#N/A,#N/A,TRUE,"PAGE009";#N/A,#N/A,TRUE,"PAGE010";#N/A,#N/A,TRUE,"PAGE011";#N/A,#N/A,TRUE,"PAGE012";#N/A,#N/A,TRUE,"PAGE013"}</definedName>
    <definedName name="RNWH" localSheetId="0" hidden="1">{#N/A,#N/A,TRUE,"LOADCOVE";#N/A,#N/A,TRUE,"PAGE001";#N/A,#N/A,TRUE,"PAGE002";#N/A,#N/A,TRUE,"PAGE003";#N/A,#N/A,TRUE,"PAGE004";#N/A,#N/A,TRUE,"PAGE005";#N/A,#N/A,TRUE,"PAGE006";#N/A,#N/A,TRUE,"PAGE007";#N/A,#N/A,TRUE,"PAGE008";#N/A,#N/A,TRUE,"PAGE009";#N/A,#N/A,TRUE,"PAGE010";#N/A,#N/A,TRUE,"PAGE011";#N/A,#N/A,TRUE,"PAGE012";#N/A,#N/A,TRUE,"PAGE013"}</definedName>
    <definedName name="RNWH" localSheetId="23" hidden="1">{#N/A,#N/A,TRUE,"LOADCOVE";#N/A,#N/A,TRUE,"PAGE001";#N/A,#N/A,TRUE,"PAGE002";#N/A,#N/A,TRUE,"PAGE003";#N/A,#N/A,TRUE,"PAGE004";#N/A,#N/A,TRUE,"PAGE005";#N/A,#N/A,TRUE,"PAGE006";#N/A,#N/A,TRUE,"PAGE007";#N/A,#N/A,TRUE,"PAGE008";#N/A,#N/A,TRUE,"PAGE009";#N/A,#N/A,TRUE,"PAGE010";#N/A,#N/A,TRUE,"PAGE011";#N/A,#N/A,TRUE,"PAGE012";#N/A,#N/A,TRUE,"PAGE013"}</definedName>
    <definedName name="RNWH" hidden="1">{#N/A,#N/A,TRUE,"LOADCOVE";#N/A,#N/A,TRUE,"PAGE001";#N/A,#N/A,TRUE,"PAGE002";#N/A,#N/A,TRUE,"PAGE003";#N/A,#N/A,TRUE,"PAGE004";#N/A,#N/A,TRUE,"PAGE005";#N/A,#N/A,TRUE,"PAGE006";#N/A,#N/A,TRUE,"PAGE007";#N/A,#N/A,TRUE,"PAGE008";#N/A,#N/A,TRUE,"PAGE009";#N/A,#N/A,TRUE,"PAGE010";#N/A,#N/A,TRUE,"PAGE011";#N/A,#N/A,TRUE,"PAGE012";#N/A,#N/A,TRUE,"PAGE013"}</definedName>
    <definedName name="rr" localSheetId="5" hidden="1">{#N/A,#N/A,TRUE,"Basic";#N/A,#N/A,TRUE,"EXT-TABLE";#N/A,#N/A,TRUE,"STEEL";#N/A,#N/A,TRUE,"INT-Table";#N/A,#N/A,TRUE,"STEEL";#N/A,#N/A,TRUE,"Door"}</definedName>
    <definedName name="rr" localSheetId="3" hidden="1">{#N/A,#N/A,TRUE,"Basic";#N/A,#N/A,TRUE,"EXT-TABLE";#N/A,#N/A,TRUE,"STEEL";#N/A,#N/A,TRUE,"INT-Table";#N/A,#N/A,TRUE,"STEEL";#N/A,#N/A,TRUE,"Door"}</definedName>
    <definedName name="rr" localSheetId="24" hidden="1">{#N/A,#N/A,TRUE,"Basic";#N/A,#N/A,TRUE,"EXT-TABLE";#N/A,#N/A,TRUE,"STEEL";#N/A,#N/A,TRUE,"INT-Table";#N/A,#N/A,TRUE,"STEEL";#N/A,#N/A,TRUE,"Door"}</definedName>
    <definedName name="rr" localSheetId="4" hidden="1">{#N/A,#N/A,TRUE,"Basic";#N/A,#N/A,TRUE,"EXT-TABLE";#N/A,#N/A,TRUE,"STEEL";#N/A,#N/A,TRUE,"INT-Table";#N/A,#N/A,TRUE,"STEEL";#N/A,#N/A,TRUE,"Door"}</definedName>
    <definedName name="rr" localSheetId="0" hidden="1">{#N/A,#N/A,TRUE,"Basic";#N/A,#N/A,TRUE,"EXT-TABLE";#N/A,#N/A,TRUE,"STEEL";#N/A,#N/A,TRUE,"INT-Table";#N/A,#N/A,TRUE,"STEEL";#N/A,#N/A,TRUE,"Door"}</definedName>
    <definedName name="rr" localSheetId="23" hidden="1">{#N/A,#N/A,TRUE,"Basic";#N/A,#N/A,TRUE,"EXT-TABLE";#N/A,#N/A,TRUE,"STEEL";#N/A,#N/A,TRUE,"INT-Table";#N/A,#N/A,TRUE,"STEEL";#N/A,#N/A,TRUE,"Door"}</definedName>
    <definedName name="rr" hidden="1">{#N/A,#N/A,TRUE,"Basic";#N/A,#N/A,TRUE,"EXT-TABLE";#N/A,#N/A,TRUE,"STEEL";#N/A,#N/A,TRUE,"INT-Table";#N/A,#N/A,TRUE,"STEEL";#N/A,#N/A,TRUE,"Door"}</definedName>
    <definedName name="rr_1" localSheetId="5" hidden="1">{#N/A,#N/A,TRUE,"Basic";#N/A,#N/A,TRUE,"EXT-TABLE";#N/A,#N/A,TRUE,"STEEL";#N/A,#N/A,TRUE,"INT-Table";#N/A,#N/A,TRUE,"STEEL";#N/A,#N/A,TRUE,"Door"}</definedName>
    <definedName name="rr_1" localSheetId="3" hidden="1">{#N/A,#N/A,TRUE,"Basic";#N/A,#N/A,TRUE,"EXT-TABLE";#N/A,#N/A,TRUE,"STEEL";#N/A,#N/A,TRUE,"INT-Table";#N/A,#N/A,TRUE,"STEEL";#N/A,#N/A,TRUE,"Door"}</definedName>
    <definedName name="rr_1" localSheetId="24" hidden="1">{#N/A,#N/A,TRUE,"Basic";#N/A,#N/A,TRUE,"EXT-TABLE";#N/A,#N/A,TRUE,"STEEL";#N/A,#N/A,TRUE,"INT-Table";#N/A,#N/A,TRUE,"STEEL";#N/A,#N/A,TRUE,"Door"}</definedName>
    <definedName name="rr_1" localSheetId="4" hidden="1">{#N/A,#N/A,TRUE,"Basic";#N/A,#N/A,TRUE,"EXT-TABLE";#N/A,#N/A,TRUE,"STEEL";#N/A,#N/A,TRUE,"INT-Table";#N/A,#N/A,TRUE,"STEEL";#N/A,#N/A,TRUE,"Door"}</definedName>
    <definedName name="rr_1" localSheetId="0" hidden="1">{#N/A,#N/A,TRUE,"Basic";#N/A,#N/A,TRUE,"EXT-TABLE";#N/A,#N/A,TRUE,"STEEL";#N/A,#N/A,TRUE,"INT-Table";#N/A,#N/A,TRUE,"STEEL";#N/A,#N/A,TRUE,"Door"}</definedName>
    <definedName name="rr_1" localSheetId="23" hidden="1">{#N/A,#N/A,TRUE,"Basic";#N/A,#N/A,TRUE,"EXT-TABLE";#N/A,#N/A,TRUE,"STEEL";#N/A,#N/A,TRUE,"INT-Table";#N/A,#N/A,TRUE,"STEEL";#N/A,#N/A,TRUE,"Door"}</definedName>
    <definedName name="rr_1" hidden="1">{#N/A,#N/A,TRUE,"Basic";#N/A,#N/A,TRUE,"EXT-TABLE";#N/A,#N/A,TRUE,"STEEL";#N/A,#N/A,TRUE,"INT-Table";#N/A,#N/A,TRUE,"STEEL";#N/A,#N/A,TRUE,"Door"}</definedName>
    <definedName name="rr_1_1" localSheetId="5" hidden="1">{#N/A,#N/A,TRUE,"Basic";#N/A,#N/A,TRUE,"EXT-TABLE";#N/A,#N/A,TRUE,"STEEL";#N/A,#N/A,TRUE,"INT-Table";#N/A,#N/A,TRUE,"STEEL";#N/A,#N/A,TRUE,"Door"}</definedName>
    <definedName name="rr_1_1" localSheetId="3" hidden="1">{#N/A,#N/A,TRUE,"Basic";#N/A,#N/A,TRUE,"EXT-TABLE";#N/A,#N/A,TRUE,"STEEL";#N/A,#N/A,TRUE,"INT-Table";#N/A,#N/A,TRUE,"STEEL";#N/A,#N/A,TRUE,"Door"}</definedName>
    <definedName name="rr_1_1" localSheetId="24" hidden="1">{#N/A,#N/A,TRUE,"Basic";#N/A,#N/A,TRUE,"EXT-TABLE";#N/A,#N/A,TRUE,"STEEL";#N/A,#N/A,TRUE,"INT-Table";#N/A,#N/A,TRUE,"STEEL";#N/A,#N/A,TRUE,"Door"}</definedName>
    <definedName name="rr_1_1" localSheetId="4" hidden="1">{#N/A,#N/A,TRUE,"Basic";#N/A,#N/A,TRUE,"EXT-TABLE";#N/A,#N/A,TRUE,"STEEL";#N/A,#N/A,TRUE,"INT-Table";#N/A,#N/A,TRUE,"STEEL";#N/A,#N/A,TRUE,"Door"}</definedName>
    <definedName name="rr_1_1" localSheetId="0" hidden="1">{#N/A,#N/A,TRUE,"Basic";#N/A,#N/A,TRUE,"EXT-TABLE";#N/A,#N/A,TRUE,"STEEL";#N/A,#N/A,TRUE,"INT-Table";#N/A,#N/A,TRUE,"STEEL";#N/A,#N/A,TRUE,"Door"}</definedName>
    <definedName name="rr_1_1" localSheetId="23" hidden="1">{#N/A,#N/A,TRUE,"Basic";#N/A,#N/A,TRUE,"EXT-TABLE";#N/A,#N/A,TRUE,"STEEL";#N/A,#N/A,TRUE,"INT-Table";#N/A,#N/A,TRUE,"STEEL";#N/A,#N/A,TRUE,"Door"}</definedName>
    <definedName name="rr_1_1" hidden="1">{#N/A,#N/A,TRUE,"Basic";#N/A,#N/A,TRUE,"EXT-TABLE";#N/A,#N/A,TRUE,"STEEL";#N/A,#N/A,TRUE,"INT-Table";#N/A,#N/A,TRUE,"STEEL";#N/A,#N/A,TRUE,"Door"}</definedName>
    <definedName name="rr_1_2" localSheetId="5" hidden="1">{#N/A,#N/A,TRUE,"Basic";#N/A,#N/A,TRUE,"EXT-TABLE";#N/A,#N/A,TRUE,"STEEL";#N/A,#N/A,TRUE,"INT-Table";#N/A,#N/A,TRUE,"STEEL";#N/A,#N/A,TRUE,"Door"}</definedName>
    <definedName name="rr_1_2" localSheetId="3" hidden="1">{#N/A,#N/A,TRUE,"Basic";#N/A,#N/A,TRUE,"EXT-TABLE";#N/A,#N/A,TRUE,"STEEL";#N/A,#N/A,TRUE,"INT-Table";#N/A,#N/A,TRUE,"STEEL";#N/A,#N/A,TRUE,"Door"}</definedName>
    <definedName name="rr_1_2" localSheetId="24" hidden="1">{#N/A,#N/A,TRUE,"Basic";#N/A,#N/A,TRUE,"EXT-TABLE";#N/A,#N/A,TRUE,"STEEL";#N/A,#N/A,TRUE,"INT-Table";#N/A,#N/A,TRUE,"STEEL";#N/A,#N/A,TRUE,"Door"}</definedName>
    <definedName name="rr_1_2" localSheetId="4" hidden="1">{#N/A,#N/A,TRUE,"Basic";#N/A,#N/A,TRUE,"EXT-TABLE";#N/A,#N/A,TRUE,"STEEL";#N/A,#N/A,TRUE,"INT-Table";#N/A,#N/A,TRUE,"STEEL";#N/A,#N/A,TRUE,"Door"}</definedName>
    <definedName name="rr_1_2" localSheetId="0" hidden="1">{#N/A,#N/A,TRUE,"Basic";#N/A,#N/A,TRUE,"EXT-TABLE";#N/A,#N/A,TRUE,"STEEL";#N/A,#N/A,TRUE,"INT-Table";#N/A,#N/A,TRUE,"STEEL";#N/A,#N/A,TRUE,"Door"}</definedName>
    <definedName name="rr_1_2" localSheetId="23" hidden="1">{#N/A,#N/A,TRUE,"Basic";#N/A,#N/A,TRUE,"EXT-TABLE";#N/A,#N/A,TRUE,"STEEL";#N/A,#N/A,TRUE,"INT-Table";#N/A,#N/A,TRUE,"STEEL";#N/A,#N/A,TRUE,"Door"}</definedName>
    <definedName name="rr_1_2" hidden="1">{#N/A,#N/A,TRUE,"Basic";#N/A,#N/A,TRUE,"EXT-TABLE";#N/A,#N/A,TRUE,"STEEL";#N/A,#N/A,TRUE,"INT-Table";#N/A,#N/A,TRUE,"STEEL";#N/A,#N/A,TRUE,"Door"}</definedName>
    <definedName name="rr_2" localSheetId="5" hidden="1">{#N/A,#N/A,TRUE,"Basic";#N/A,#N/A,TRUE,"EXT-TABLE";#N/A,#N/A,TRUE,"STEEL";#N/A,#N/A,TRUE,"INT-Table";#N/A,#N/A,TRUE,"STEEL";#N/A,#N/A,TRUE,"Door"}</definedName>
    <definedName name="rr_2" localSheetId="3" hidden="1">{#N/A,#N/A,TRUE,"Basic";#N/A,#N/A,TRUE,"EXT-TABLE";#N/A,#N/A,TRUE,"STEEL";#N/A,#N/A,TRUE,"INT-Table";#N/A,#N/A,TRUE,"STEEL";#N/A,#N/A,TRUE,"Door"}</definedName>
    <definedName name="rr_2" localSheetId="24" hidden="1">{#N/A,#N/A,TRUE,"Basic";#N/A,#N/A,TRUE,"EXT-TABLE";#N/A,#N/A,TRUE,"STEEL";#N/A,#N/A,TRUE,"INT-Table";#N/A,#N/A,TRUE,"STEEL";#N/A,#N/A,TRUE,"Door"}</definedName>
    <definedName name="rr_2" localSheetId="4" hidden="1">{#N/A,#N/A,TRUE,"Basic";#N/A,#N/A,TRUE,"EXT-TABLE";#N/A,#N/A,TRUE,"STEEL";#N/A,#N/A,TRUE,"INT-Table";#N/A,#N/A,TRUE,"STEEL";#N/A,#N/A,TRUE,"Door"}</definedName>
    <definedName name="rr_2" localSheetId="0" hidden="1">{#N/A,#N/A,TRUE,"Basic";#N/A,#N/A,TRUE,"EXT-TABLE";#N/A,#N/A,TRUE,"STEEL";#N/A,#N/A,TRUE,"INT-Table";#N/A,#N/A,TRUE,"STEEL";#N/A,#N/A,TRUE,"Door"}</definedName>
    <definedName name="rr_2" localSheetId="23" hidden="1">{#N/A,#N/A,TRUE,"Basic";#N/A,#N/A,TRUE,"EXT-TABLE";#N/A,#N/A,TRUE,"STEEL";#N/A,#N/A,TRUE,"INT-Table";#N/A,#N/A,TRUE,"STEEL";#N/A,#N/A,TRUE,"Door"}</definedName>
    <definedName name="rr_2" hidden="1">{#N/A,#N/A,TRUE,"Basic";#N/A,#N/A,TRUE,"EXT-TABLE";#N/A,#N/A,TRUE,"STEEL";#N/A,#N/A,TRUE,"INT-Table";#N/A,#N/A,TRUE,"STEEL";#N/A,#N/A,TRUE,"Door"}</definedName>
    <definedName name="rr_2_1" localSheetId="5" hidden="1">{#N/A,#N/A,TRUE,"Basic";#N/A,#N/A,TRUE,"EXT-TABLE";#N/A,#N/A,TRUE,"STEEL";#N/A,#N/A,TRUE,"INT-Table";#N/A,#N/A,TRUE,"STEEL";#N/A,#N/A,TRUE,"Door"}</definedName>
    <definedName name="rr_2_1" localSheetId="3" hidden="1">{#N/A,#N/A,TRUE,"Basic";#N/A,#N/A,TRUE,"EXT-TABLE";#N/A,#N/A,TRUE,"STEEL";#N/A,#N/A,TRUE,"INT-Table";#N/A,#N/A,TRUE,"STEEL";#N/A,#N/A,TRUE,"Door"}</definedName>
    <definedName name="rr_2_1" localSheetId="24" hidden="1">{#N/A,#N/A,TRUE,"Basic";#N/A,#N/A,TRUE,"EXT-TABLE";#N/A,#N/A,TRUE,"STEEL";#N/A,#N/A,TRUE,"INT-Table";#N/A,#N/A,TRUE,"STEEL";#N/A,#N/A,TRUE,"Door"}</definedName>
    <definedName name="rr_2_1" localSheetId="4" hidden="1">{#N/A,#N/A,TRUE,"Basic";#N/A,#N/A,TRUE,"EXT-TABLE";#N/A,#N/A,TRUE,"STEEL";#N/A,#N/A,TRUE,"INT-Table";#N/A,#N/A,TRUE,"STEEL";#N/A,#N/A,TRUE,"Door"}</definedName>
    <definedName name="rr_2_1" localSheetId="0" hidden="1">{#N/A,#N/A,TRUE,"Basic";#N/A,#N/A,TRUE,"EXT-TABLE";#N/A,#N/A,TRUE,"STEEL";#N/A,#N/A,TRUE,"INT-Table";#N/A,#N/A,TRUE,"STEEL";#N/A,#N/A,TRUE,"Door"}</definedName>
    <definedName name="rr_2_1" localSheetId="23" hidden="1">{#N/A,#N/A,TRUE,"Basic";#N/A,#N/A,TRUE,"EXT-TABLE";#N/A,#N/A,TRUE,"STEEL";#N/A,#N/A,TRUE,"INT-Table";#N/A,#N/A,TRUE,"STEEL";#N/A,#N/A,TRUE,"Door"}</definedName>
    <definedName name="rr_2_1" hidden="1">{#N/A,#N/A,TRUE,"Basic";#N/A,#N/A,TRUE,"EXT-TABLE";#N/A,#N/A,TRUE,"STEEL";#N/A,#N/A,TRUE,"INT-Table";#N/A,#N/A,TRUE,"STEEL";#N/A,#N/A,TRUE,"Door"}</definedName>
    <definedName name="rr_2_2" localSheetId="5" hidden="1">{#N/A,#N/A,TRUE,"Basic";#N/A,#N/A,TRUE,"EXT-TABLE";#N/A,#N/A,TRUE,"STEEL";#N/A,#N/A,TRUE,"INT-Table";#N/A,#N/A,TRUE,"STEEL";#N/A,#N/A,TRUE,"Door"}</definedName>
    <definedName name="rr_2_2" localSheetId="3" hidden="1">{#N/A,#N/A,TRUE,"Basic";#N/A,#N/A,TRUE,"EXT-TABLE";#N/A,#N/A,TRUE,"STEEL";#N/A,#N/A,TRUE,"INT-Table";#N/A,#N/A,TRUE,"STEEL";#N/A,#N/A,TRUE,"Door"}</definedName>
    <definedName name="rr_2_2" localSheetId="24" hidden="1">{#N/A,#N/A,TRUE,"Basic";#N/A,#N/A,TRUE,"EXT-TABLE";#N/A,#N/A,TRUE,"STEEL";#N/A,#N/A,TRUE,"INT-Table";#N/A,#N/A,TRUE,"STEEL";#N/A,#N/A,TRUE,"Door"}</definedName>
    <definedName name="rr_2_2" localSheetId="4" hidden="1">{#N/A,#N/A,TRUE,"Basic";#N/A,#N/A,TRUE,"EXT-TABLE";#N/A,#N/A,TRUE,"STEEL";#N/A,#N/A,TRUE,"INT-Table";#N/A,#N/A,TRUE,"STEEL";#N/A,#N/A,TRUE,"Door"}</definedName>
    <definedName name="rr_2_2" localSheetId="0" hidden="1">{#N/A,#N/A,TRUE,"Basic";#N/A,#N/A,TRUE,"EXT-TABLE";#N/A,#N/A,TRUE,"STEEL";#N/A,#N/A,TRUE,"INT-Table";#N/A,#N/A,TRUE,"STEEL";#N/A,#N/A,TRUE,"Door"}</definedName>
    <definedName name="rr_2_2" localSheetId="23" hidden="1">{#N/A,#N/A,TRUE,"Basic";#N/A,#N/A,TRUE,"EXT-TABLE";#N/A,#N/A,TRUE,"STEEL";#N/A,#N/A,TRUE,"INT-Table";#N/A,#N/A,TRUE,"STEEL";#N/A,#N/A,TRUE,"Door"}</definedName>
    <definedName name="rr_2_2" hidden="1">{#N/A,#N/A,TRUE,"Basic";#N/A,#N/A,TRUE,"EXT-TABLE";#N/A,#N/A,TRUE,"STEEL";#N/A,#N/A,TRUE,"INT-Table";#N/A,#N/A,TRUE,"STEEL";#N/A,#N/A,TRUE,"Door"}</definedName>
    <definedName name="rr_3" localSheetId="5" hidden="1">{#N/A,#N/A,TRUE,"Basic";#N/A,#N/A,TRUE,"EXT-TABLE";#N/A,#N/A,TRUE,"STEEL";#N/A,#N/A,TRUE,"INT-Table";#N/A,#N/A,TRUE,"STEEL";#N/A,#N/A,TRUE,"Door"}</definedName>
    <definedName name="rr_3" localSheetId="3" hidden="1">{#N/A,#N/A,TRUE,"Basic";#N/A,#N/A,TRUE,"EXT-TABLE";#N/A,#N/A,TRUE,"STEEL";#N/A,#N/A,TRUE,"INT-Table";#N/A,#N/A,TRUE,"STEEL";#N/A,#N/A,TRUE,"Door"}</definedName>
    <definedName name="rr_3" localSheetId="24" hidden="1">{#N/A,#N/A,TRUE,"Basic";#N/A,#N/A,TRUE,"EXT-TABLE";#N/A,#N/A,TRUE,"STEEL";#N/A,#N/A,TRUE,"INT-Table";#N/A,#N/A,TRUE,"STEEL";#N/A,#N/A,TRUE,"Door"}</definedName>
    <definedName name="rr_3" localSheetId="4" hidden="1">{#N/A,#N/A,TRUE,"Basic";#N/A,#N/A,TRUE,"EXT-TABLE";#N/A,#N/A,TRUE,"STEEL";#N/A,#N/A,TRUE,"INT-Table";#N/A,#N/A,TRUE,"STEEL";#N/A,#N/A,TRUE,"Door"}</definedName>
    <definedName name="rr_3" localSheetId="0" hidden="1">{#N/A,#N/A,TRUE,"Basic";#N/A,#N/A,TRUE,"EXT-TABLE";#N/A,#N/A,TRUE,"STEEL";#N/A,#N/A,TRUE,"INT-Table";#N/A,#N/A,TRUE,"STEEL";#N/A,#N/A,TRUE,"Door"}</definedName>
    <definedName name="rr_3" localSheetId="23" hidden="1">{#N/A,#N/A,TRUE,"Basic";#N/A,#N/A,TRUE,"EXT-TABLE";#N/A,#N/A,TRUE,"STEEL";#N/A,#N/A,TRUE,"INT-Table";#N/A,#N/A,TRUE,"STEEL";#N/A,#N/A,TRUE,"Door"}</definedName>
    <definedName name="rr_3" hidden="1">{#N/A,#N/A,TRUE,"Basic";#N/A,#N/A,TRUE,"EXT-TABLE";#N/A,#N/A,TRUE,"STEEL";#N/A,#N/A,TRUE,"INT-Table";#N/A,#N/A,TRUE,"STEEL";#N/A,#N/A,TRUE,"Door"}</definedName>
    <definedName name="rr_3_1" localSheetId="5" hidden="1">{#N/A,#N/A,TRUE,"Basic";#N/A,#N/A,TRUE,"EXT-TABLE";#N/A,#N/A,TRUE,"STEEL";#N/A,#N/A,TRUE,"INT-Table";#N/A,#N/A,TRUE,"STEEL";#N/A,#N/A,TRUE,"Door"}</definedName>
    <definedName name="rr_3_1" localSheetId="3" hidden="1">{#N/A,#N/A,TRUE,"Basic";#N/A,#N/A,TRUE,"EXT-TABLE";#N/A,#N/A,TRUE,"STEEL";#N/A,#N/A,TRUE,"INT-Table";#N/A,#N/A,TRUE,"STEEL";#N/A,#N/A,TRUE,"Door"}</definedName>
    <definedName name="rr_3_1" localSheetId="24" hidden="1">{#N/A,#N/A,TRUE,"Basic";#N/A,#N/A,TRUE,"EXT-TABLE";#N/A,#N/A,TRUE,"STEEL";#N/A,#N/A,TRUE,"INT-Table";#N/A,#N/A,TRUE,"STEEL";#N/A,#N/A,TRUE,"Door"}</definedName>
    <definedName name="rr_3_1" localSheetId="4" hidden="1">{#N/A,#N/A,TRUE,"Basic";#N/A,#N/A,TRUE,"EXT-TABLE";#N/A,#N/A,TRUE,"STEEL";#N/A,#N/A,TRUE,"INT-Table";#N/A,#N/A,TRUE,"STEEL";#N/A,#N/A,TRUE,"Door"}</definedName>
    <definedName name="rr_3_1" localSheetId="0" hidden="1">{#N/A,#N/A,TRUE,"Basic";#N/A,#N/A,TRUE,"EXT-TABLE";#N/A,#N/A,TRUE,"STEEL";#N/A,#N/A,TRUE,"INT-Table";#N/A,#N/A,TRUE,"STEEL";#N/A,#N/A,TRUE,"Door"}</definedName>
    <definedName name="rr_3_1" localSheetId="23" hidden="1">{#N/A,#N/A,TRUE,"Basic";#N/A,#N/A,TRUE,"EXT-TABLE";#N/A,#N/A,TRUE,"STEEL";#N/A,#N/A,TRUE,"INT-Table";#N/A,#N/A,TRUE,"STEEL";#N/A,#N/A,TRUE,"Door"}</definedName>
    <definedName name="rr_3_1" hidden="1">{#N/A,#N/A,TRUE,"Basic";#N/A,#N/A,TRUE,"EXT-TABLE";#N/A,#N/A,TRUE,"STEEL";#N/A,#N/A,TRUE,"INT-Table";#N/A,#N/A,TRUE,"STEEL";#N/A,#N/A,TRUE,"Door"}</definedName>
    <definedName name="rr_3_2" localSheetId="5" hidden="1">{#N/A,#N/A,TRUE,"Basic";#N/A,#N/A,TRUE,"EXT-TABLE";#N/A,#N/A,TRUE,"STEEL";#N/A,#N/A,TRUE,"INT-Table";#N/A,#N/A,TRUE,"STEEL";#N/A,#N/A,TRUE,"Door"}</definedName>
    <definedName name="rr_3_2" localSheetId="3" hidden="1">{#N/A,#N/A,TRUE,"Basic";#N/A,#N/A,TRUE,"EXT-TABLE";#N/A,#N/A,TRUE,"STEEL";#N/A,#N/A,TRUE,"INT-Table";#N/A,#N/A,TRUE,"STEEL";#N/A,#N/A,TRUE,"Door"}</definedName>
    <definedName name="rr_3_2" localSheetId="24" hidden="1">{#N/A,#N/A,TRUE,"Basic";#N/A,#N/A,TRUE,"EXT-TABLE";#N/A,#N/A,TRUE,"STEEL";#N/A,#N/A,TRUE,"INT-Table";#N/A,#N/A,TRUE,"STEEL";#N/A,#N/A,TRUE,"Door"}</definedName>
    <definedName name="rr_3_2" localSheetId="4" hidden="1">{#N/A,#N/A,TRUE,"Basic";#N/A,#N/A,TRUE,"EXT-TABLE";#N/A,#N/A,TRUE,"STEEL";#N/A,#N/A,TRUE,"INT-Table";#N/A,#N/A,TRUE,"STEEL";#N/A,#N/A,TRUE,"Door"}</definedName>
    <definedName name="rr_3_2" localSheetId="0" hidden="1">{#N/A,#N/A,TRUE,"Basic";#N/A,#N/A,TRUE,"EXT-TABLE";#N/A,#N/A,TRUE,"STEEL";#N/A,#N/A,TRUE,"INT-Table";#N/A,#N/A,TRUE,"STEEL";#N/A,#N/A,TRUE,"Door"}</definedName>
    <definedName name="rr_3_2" localSheetId="23" hidden="1">{#N/A,#N/A,TRUE,"Basic";#N/A,#N/A,TRUE,"EXT-TABLE";#N/A,#N/A,TRUE,"STEEL";#N/A,#N/A,TRUE,"INT-Table";#N/A,#N/A,TRUE,"STEEL";#N/A,#N/A,TRUE,"Door"}</definedName>
    <definedName name="rr_3_2" hidden="1">{#N/A,#N/A,TRUE,"Basic";#N/A,#N/A,TRUE,"EXT-TABLE";#N/A,#N/A,TRUE,"STEEL";#N/A,#N/A,TRUE,"INT-Table";#N/A,#N/A,TRUE,"STEEL";#N/A,#N/A,TRUE,"Door"}</definedName>
    <definedName name="rr_4" localSheetId="5" hidden="1">{#N/A,#N/A,TRUE,"Basic";#N/A,#N/A,TRUE,"EXT-TABLE";#N/A,#N/A,TRUE,"STEEL";#N/A,#N/A,TRUE,"INT-Table";#N/A,#N/A,TRUE,"STEEL";#N/A,#N/A,TRUE,"Door"}</definedName>
    <definedName name="rr_4" localSheetId="3" hidden="1">{#N/A,#N/A,TRUE,"Basic";#N/A,#N/A,TRUE,"EXT-TABLE";#N/A,#N/A,TRUE,"STEEL";#N/A,#N/A,TRUE,"INT-Table";#N/A,#N/A,TRUE,"STEEL";#N/A,#N/A,TRUE,"Door"}</definedName>
    <definedName name="rr_4" localSheetId="24" hidden="1">{#N/A,#N/A,TRUE,"Basic";#N/A,#N/A,TRUE,"EXT-TABLE";#N/A,#N/A,TRUE,"STEEL";#N/A,#N/A,TRUE,"INT-Table";#N/A,#N/A,TRUE,"STEEL";#N/A,#N/A,TRUE,"Door"}</definedName>
    <definedName name="rr_4" localSheetId="4" hidden="1">{#N/A,#N/A,TRUE,"Basic";#N/A,#N/A,TRUE,"EXT-TABLE";#N/A,#N/A,TRUE,"STEEL";#N/A,#N/A,TRUE,"INT-Table";#N/A,#N/A,TRUE,"STEEL";#N/A,#N/A,TRUE,"Door"}</definedName>
    <definedName name="rr_4" localSheetId="0" hidden="1">{#N/A,#N/A,TRUE,"Basic";#N/A,#N/A,TRUE,"EXT-TABLE";#N/A,#N/A,TRUE,"STEEL";#N/A,#N/A,TRUE,"INT-Table";#N/A,#N/A,TRUE,"STEEL";#N/A,#N/A,TRUE,"Door"}</definedName>
    <definedName name="rr_4" localSheetId="23" hidden="1">{#N/A,#N/A,TRUE,"Basic";#N/A,#N/A,TRUE,"EXT-TABLE";#N/A,#N/A,TRUE,"STEEL";#N/A,#N/A,TRUE,"INT-Table";#N/A,#N/A,TRUE,"STEEL";#N/A,#N/A,TRUE,"Door"}</definedName>
    <definedName name="rr_4" hidden="1">{#N/A,#N/A,TRUE,"Basic";#N/A,#N/A,TRUE,"EXT-TABLE";#N/A,#N/A,TRUE,"STEEL";#N/A,#N/A,TRUE,"INT-Table";#N/A,#N/A,TRUE,"STEEL";#N/A,#N/A,TRUE,"Door"}</definedName>
    <definedName name="rr_4_1" localSheetId="5" hidden="1">{#N/A,#N/A,TRUE,"Basic";#N/A,#N/A,TRUE,"EXT-TABLE";#N/A,#N/A,TRUE,"STEEL";#N/A,#N/A,TRUE,"INT-Table";#N/A,#N/A,TRUE,"STEEL";#N/A,#N/A,TRUE,"Door"}</definedName>
    <definedName name="rr_4_1" localSheetId="3" hidden="1">{#N/A,#N/A,TRUE,"Basic";#N/A,#N/A,TRUE,"EXT-TABLE";#N/A,#N/A,TRUE,"STEEL";#N/A,#N/A,TRUE,"INT-Table";#N/A,#N/A,TRUE,"STEEL";#N/A,#N/A,TRUE,"Door"}</definedName>
    <definedName name="rr_4_1" localSheetId="24" hidden="1">{#N/A,#N/A,TRUE,"Basic";#N/A,#N/A,TRUE,"EXT-TABLE";#N/A,#N/A,TRUE,"STEEL";#N/A,#N/A,TRUE,"INT-Table";#N/A,#N/A,TRUE,"STEEL";#N/A,#N/A,TRUE,"Door"}</definedName>
    <definedName name="rr_4_1" localSheetId="4" hidden="1">{#N/A,#N/A,TRUE,"Basic";#N/A,#N/A,TRUE,"EXT-TABLE";#N/A,#N/A,TRUE,"STEEL";#N/A,#N/A,TRUE,"INT-Table";#N/A,#N/A,TRUE,"STEEL";#N/A,#N/A,TRUE,"Door"}</definedName>
    <definedName name="rr_4_1" localSheetId="0" hidden="1">{#N/A,#N/A,TRUE,"Basic";#N/A,#N/A,TRUE,"EXT-TABLE";#N/A,#N/A,TRUE,"STEEL";#N/A,#N/A,TRUE,"INT-Table";#N/A,#N/A,TRUE,"STEEL";#N/A,#N/A,TRUE,"Door"}</definedName>
    <definedName name="rr_4_1" localSheetId="23" hidden="1">{#N/A,#N/A,TRUE,"Basic";#N/A,#N/A,TRUE,"EXT-TABLE";#N/A,#N/A,TRUE,"STEEL";#N/A,#N/A,TRUE,"INT-Table";#N/A,#N/A,TRUE,"STEEL";#N/A,#N/A,TRUE,"Door"}</definedName>
    <definedName name="rr_4_1" hidden="1">{#N/A,#N/A,TRUE,"Basic";#N/A,#N/A,TRUE,"EXT-TABLE";#N/A,#N/A,TRUE,"STEEL";#N/A,#N/A,TRUE,"INT-Table";#N/A,#N/A,TRUE,"STEEL";#N/A,#N/A,TRUE,"Door"}</definedName>
    <definedName name="rr_4_2" localSheetId="5" hidden="1">{#N/A,#N/A,TRUE,"Basic";#N/A,#N/A,TRUE,"EXT-TABLE";#N/A,#N/A,TRUE,"STEEL";#N/A,#N/A,TRUE,"INT-Table";#N/A,#N/A,TRUE,"STEEL";#N/A,#N/A,TRUE,"Door"}</definedName>
    <definedName name="rr_4_2" localSheetId="3" hidden="1">{#N/A,#N/A,TRUE,"Basic";#N/A,#N/A,TRUE,"EXT-TABLE";#N/A,#N/A,TRUE,"STEEL";#N/A,#N/A,TRUE,"INT-Table";#N/A,#N/A,TRUE,"STEEL";#N/A,#N/A,TRUE,"Door"}</definedName>
    <definedName name="rr_4_2" localSheetId="24" hidden="1">{#N/A,#N/A,TRUE,"Basic";#N/A,#N/A,TRUE,"EXT-TABLE";#N/A,#N/A,TRUE,"STEEL";#N/A,#N/A,TRUE,"INT-Table";#N/A,#N/A,TRUE,"STEEL";#N/A,#N/A,TRUE,"Door"}</definedName>
    <definedName name="rr_4_2" localSheetId="4" hidden="1">{#N/A,#N/A,TRUE,"Basic";#N/A,#N/A,TRUE,"EXT-TABLE";#N/A,#N/A,TRUE,"STEEL";#N/A,#N/A,TRUE,"INT-Table";#N/A,#N/A,TRUE,"STEEL";#N/A,#N/A,TRUE,"Door"}</definedName>
    <definedName name="rr_4_2" localSheetId="0" hidden="1">{#N/A,#N/A,TRUE,"Basic";#N/A,#N/A,TRUE,"EXT-TABLE";#N/A,#N/A,TRUE,"STEEL";#N/A,#N/A,TRUE,"INT-Table";#N/A,#N/A,TRUE,"STEEL";#N/A,#N/A,TRUE,"Door"}</definedName>
    <definedName name="rr_4_2" localSheetId="23" hidden="1">{#N/A,#N/A,TRUE,"Basic";#N/A,#N/A,TRUE,"EXT-TABLE";#N/A,#N/A,TRUE,"STEEL";#N/A,#N/A,TRUE,"INT-Table";#N/A,#N/A,TRUE,"STEEL";#N/A,#N/A,TRUE,"Door"}</definedName>
    <definedName name="rr_4_2" hidden="1">{#N/A,#N/A,TRUE,"Basic";#N/A,#N/A,TRUE,"EXT-TABLE";#N/A,#N/A,TRUE,"STEEL";#N/A,#N/A,TRUE,"INT-Table";#N/A,#N/A,TRUE,"STEEL";#N/A,#N/A,TRUE,"Door"}</definedName>
    <definedName name="rr_5" localSheetId="5" hidden="1">{#N/A,#N/A,TRUE,"Basic";#N/A,#N/A,TRUE,"EXT-TABLE";#N/A,#N/A,TRUE,"STEEL";#N/A,#N/A,TRUE,"INT-Table";#N/A,#N/A,TRUE,"STEEL";#N/A,#N/A,TRUE,"Door"}</definedName>
    <definedName name="rr_5" localSheetId="3" hidden="1">{#N/A,#N/A,TRUE,"Basic";#N/A,#N/A,TRUE,"EXT-TABLE";#N/A,#N/A,TRUE,"STEEL";#N/A,#N/A,TRUE,"INT-Table";#N/A,#N/A,TRUE,"STEEL";#N/A,#N/A,TRUE,"Door"}</definedName>
    <definedName name="rr_5" localSheetId="24" hidden="1">{#N/A,#N/A,TRUE,"Basic";#N/A,#N/A,TRUE,"EXT-TABLE";#N/A,#N/A,TRUE,"STEEL";#N/A,#N/A,TRUE,"INT-Table";#N/A,#N/A,TRUE,"STEEL";#N/A,#N/A,TRUE,"Door"}</definedName>
    <definedName name="rr_5" localSheetId="4" hidden="1">{#N/A,#N/A,TRUE,"Basic";#N/A,#N/A,TRUE,"EXT-TABLE";#N/A,#N/A,TRUE,"STEEL";#N/A,#N/A,TRUE,"INT-Table";#N/A,#N/A,TRUE,"STEEL";#N/A,#N/A,TRUE,"Door"}</definedName>
    <definedName name="rr_5" localSheetId="0" hidden="1">{#N/A,#N/A,TRUE,"Basic";#N/A,#N/A,TRUE,"EXT-TABLE";#N/A,#N/A,TRUE,"STEEL";#N/A,#N/A,TRUE,"INT-Table";#N/A,#N/A,TRUE,"STEEL";#N/A,#N/A,TRUE,"Door"}</definedName>
    <definedName name="rr_5" localSheetId="23" hidden="1">{#N/A,#N/A,TRUE,"Basic";#N/A,#N/A,TRUE,"EXT-TABLE";#N/A,#N/A,TRUE,"STEEL";#N/A,#N/A,TRUE,"INT-Table";#N/A,#N/A,TRUE,"STEEL";#N/A,#N/A,TRUE,"Door"}</definedName>
    <definedName name="rr_5" hidden="1">{#N/A,#N/A,TRUE,"Basic";#N/A,#N/A,TRUE,"EXT-TABLE";#N/A,#N/A,TRUE,"STEEL";#N/A,#N/A,TRUE,"INT-Table";#N/A,#N/A,TRUE,"STEEL";#N/A,#N/A,TRUE,"Door"}</definedName>
    <definedName name="rr_5_1" localSheetId="5" hidden="1">{#N/A,#N/A,TRUE,"Basic";#N/A,#N/A,TRUE,"EXT-TABLE";#N/A,#N/A,TRUE,"STEEL";#N/A,#N/A,TRUE,"INT-Table";#N/A,#N/A,TRUE,"STEEL";#N/A,#N/A,TRUE,"Door"}</definedName>
    <definedName name="rr_5_1" localSheetId="3" hidden="1">{#N/A,#N/A,TRUE,"Basic";#N/A,#N/A,TRUE,"EXT-TABLE";#N/A,#N/A,TRUE,"STEEL";#N/A,#N/A,TRUE,"INT-Table";#N/A,#N/A,TRUE,"STEEL";#N/A,#N/A,TRUE,"Door"}</definedName>
    <definedName name="rr_5_1" localSheetId="24" hidden="1">{#N/A,#N/A,TRUE,"Basic";#N/A,#N/A,TRUE,"EXT-TABLE";#N/A,#N/A,TRUE,"STEEL";#N/A,#N/A,TRUE,"INT-Table";#N/A,#N/A,TRUE,"STEEL";#N/A,#N/A,TRUE,"Door"}</definedName>
    <definedName name="rr_5_1" localSheetId="4" hidden="1">{#N/A,#N/A,TRUE,"Basic";#N/A,#N/A,TRUE,"EXT-TABLE";#N/A,#N/A,TRUE,"STEEL";#N/A,#N/A,TRUE,"INT-Table";#N/A,#N/A,TRUE,"STEEL";#N/A,#N/A,TRUE,"Door"}</definedName>
    <definedName name="rr_5_1" localSheetId="0" hidden="1">{#N/A,#N/A,TRUE,"Basic";#N/A,#N/A,TRUE,"EXT-TABLE";#N/A,#N/A,TRUE,"STEEL";#N/A,#N/A,TRUE,"INT-Table";#N/A,#N/A,TRUE,"STEEL";#N/A,#N/A,TRUE,"Door"}</definedName>
    <definedName name="rr_5_1" localSheetId="23" hidden="1">{#N/A,#N/A,TRUE,"Basic";#N/A,#N/A,TRUE,"EXT-TABLE";#N/A,#N/A,TRUE,"STEEL";#N/A,#N/A,TRUE,"INT-Table";#N/A,#N/A,TRUE,"STEEL";#N/A,#N/A,TRUE,"Door"}</definedName>
    <definedName name="rr_5_1" hidden="1">{#N/A,#N/A,TRUE,"Basic";#N/A,#N/A,TRUE,"EXT-TABLE";#N/A,#N/A,TRUE,"STEEL";#N/A,#N/A,TRUE,"INT-Table";#N/A,#N/A,TRUE,"STEEL";#N/A,#N/A,TRUE,"Door"}</definedName>
    <definedName name="rr_5_2" localSheetId="5" hidden="1">{#N/A,#N/A,TRUE,"Basic";#N/A,#N/A,TRUE,"EXT-TABLE";#N/A,#N/A,TRUE,"STEEL";#N/A,#N/A,TRUE,"INT-Table";#N/A,#N/A,TRUE,"STEEL";#N/A,#N/A,TRUE,"Door"}</definedName>
    <definedName name="rr_5_2" localSheetId="3" hidden="1">{#N/A,#N/A,TRUE,"Basic";#N/A,#N/A,TRUE,"EXT-TABLE";#N/A,#N/A,TRUE,"STEEL";#N/A,#N/A,TRUE,"INT-Table";#N/A,#N/A,TRUE,"STEEL";#N/A,#N/A,TRUE,"Door"}</definedName>
    <definedName name="rr_5_2" localSheetId="24" hidden="1">{#N/A,#N/A,TRUE,"Basic";#N/A,#N/A,TRUE,"EXT-TABLE";#N/A,#N/A,TRUE,"STEEL";#N/A,#N/A,TRUE,"INT-Table";#N/A,#N/A,TRUE,"STEEL";#N/A,#N/A,TRUE,"Door"}</definedName>
    <definedName name="rr_5_2" localSheetId="4" hidden="1">{#N/A,#N/A,TRUE,"Basic";#N/A,#N/A,TRUE,"EXT-TABLE";#N/A,#N/A,TRUE,"STEEL";#N/A,#N/A,TRUE,"INT-Table";#N/A,#N/A,TRUE,"STEEL";#N/A,#N/A,TRUE,"Door"}</definedName>
    <definedName name="rr_5_2" localSheetId="0" hidden="1">{#N/A,#N/A,TRUE,"Basic";#N/A,#N/A,TRUE,"EXT-TABLE";#N/A,#N/A,TRUE,"STEEL";#N/A,#N/A,TRUE,"INT-Table";#N/A,#N/A,TRUE,"STEEL";#N/A,#N/A,TRUE,"Door"}</definedName>
    <definedName name="rr_5_2" localSheetId="23" hidden="1">{#N/A,#N/A,TRUE,"Basic";#N/A,#N/A,TRUE,"EXT-TABLE";#N/A,#N/A,TRUE,"STEEL";#N/A,#N/A,TRUE,"INT-Table";#N/A,#N/A,TRUE,"STEEL";#N/A,#N/A,TRUE,"Door"}</definedName>
    <definedName name="rr_5_2" hidden="1">{#N/A,#N/A,TRUE,"Basic";#N/A,#N/A,TRUE,"EXT-TABLE";#N/A,#N/A,TRUE,"STEEL";#N/A,#N/A,TRUE,"INT-Table";#N/A,#N/A,TRUE,"STEEL";#N/A,#N/A,TRUE,"Door"}</definedName>
    <definedName name="RRE"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RERW" localSheetId="5" hidden="1">{#N/A,#N/A,FALSE,"CCTV"}</definedName>
    <definedName name="RRERW" localSheetId="3" hidden="1">{#N/A,#N/A,FALSE,"CCTV"}</definedName>
    <definedName name="RRERW" localSheetId="24" hidden="1">{#N/A,#N/A,FALSE,"CCTV"}</definedName>
    <definedName name="RRERW" localSheetId="4" hidden="1">{#N/A,#N/A,FALSE,"CCTV"}</definedName>
    <definedName name="RRERW" localSheetId="0" hidden="1">{#N/A,#N/A,FALSE,"CCTV"}</definedName>
    <definedName name="RRERW" localSheetId="23" hidden="1">{#N/A,#N/A,FALSE,"CCTV"}</definedName>
    <definedName name="RRERW" hidden="1">{#N/A,#N/A,FALSE,"CCTV"}</definedName>
    <definedName name="RRR" localSheetId="6" hidden="1">#REF!</definedName>
    <definedName name="RRR" localSheetId="7" hidden="1">#REF!</definedName>
    <definedName name="RRR" localSheetId="17" hidden="1">#REF!</definedName>
    <definedName name="RRR" localSheetId="18" hidden="1">#REF!</definedName>
    <definedName name="RRR" localSheetId="19" hidden="1">#REF!</definedName>
    <definedName name="RRR" localSheetId="20" hidden="1">#REF!</definedName>
    <definedName name="RRR" localSheetId="8" hidden="1">#REF!</definedName>
    <definedName name="RRR" localSheetId="9" hidden="1">#REF!</definedName>
    <definedName name="RRR" localSheetId="10" hidden="1">#REF!</definedName>
    <definedName name="RRR" localSheetId="11" hidden="1">#REF!</definedName>
    <definedName name="RRR" localSheetId="12" hidden="1">#REF!</definedName>
    <definedName name="RRR" localSheetId="13" hidden="1">#REF!</definedName>
    <definedName name="RRR" localSheetId="14" hidden="1">#REF!</definedName>
    <definedName name="RRR" localSheetId="15" hidden="1">#REF!</definedName>
    <definedName name="RRR" localSheetId="16" hidden="1">#REF!</definedName>
    <definedName name="RRR" localSheetId="5" hidden="1">#REF!</definedName>
    <definedName name="RRR" localSheetId="3" hidden="1">#REF!</definedName>
    <definedName name="RRR" localSheetId="24" hidden="1">#REF!</definedName>
    <definedName name="RRR" localSheetId="23" hidden="1">#REF!</definedName>
    <definedName name="RRR" hidden="1">#REF!</definedName>
    <definedName name="RSDF"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SDF"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SDF"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SDF"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SDF"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SDF"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SDF"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RTYE" localSheetId="5" hidden="1">{"'장비'!$A$3:$M$12"}</definedName>
    <definedName name="RTYE" localSheetId="3" hidden="1">{"'장비'!$A$3:$M$12"}</definedName>
    <definedName name="RTYE" localSheetId="24" hidden="1">{"'장비'!$A$3:$M$12"}</definedName>
    <definedName name="RTYE" localSheetId="4" hidden="1">{"'장비'!$A$3:$M$12"}</definedName>
    <definedName name="RTYE" localSheetId="0" hidden="1">{"'장비'!$A$3:$M$12"}</definedName>
    <definedName name="RTYE" localSheetId="23" hidden="1">{"'장비'!$A$3:$M$12"}</definedName>
    <definedName name="RTYE" hidden="1">{"'장비'!$A$3:$M$12"}</definedName>
    <definedName name="rwehgawerh" localSheetId="5" hidden="1">{#N/A,#N/A,FALSE,"CCTV"}</definedName>
    <definedName name="rwehgawerh" localSheetId="3" hidden="1">{#N/A,#N/A,FALSE,"CCTV"}</definedName>
    <definedName name="rwehgawerh" localSheetId="24" hidden="1">{#N/A,#N/A,FALSE,"CCTV"}</definedName>
    <definedName name="rwehgawerh" localSheetId="4" hidden="1">{#N/A,#N/A,FALSE,"CCTV"}</definedName>
    <definedName name="rwehgawerh" localSheetId="0" hidden="1">{#N/A,#N/A,FALSE,"CCTV"}</definedName>
    <definedName name="rwehgawerh" localSheetId="23" hidden="1">{#N/A,#N/A,FALSE,"CCTV"}</definedName>
    <definedName name="rwehgawerh" hidden="1">{#N/A,#N/A,FALSE,"CCTV"}</definedName>
    <definedName name="SADAD"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AD"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AD"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AD"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AD"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AD"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AD"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adfsdfsdf" localSheetId="5" hidden="1">{0}</definedName>
    <definedName name="sadfsdfsdf" localSheetId="3" hidden="1">{0}</definedName>
    <definedName name="sadfsdfsdf" localSheetId="24" hidden="1">{0}</definedName>
    <definedName name="sadfsdfsdf" localSheetId="4" hidden="1">{0}</definedName>
    <definedName name="sadfsdfsdf" localSheetId="0" hidden="1">{0}</definedName>
    <definedName name="sadfsdfsdf" localSheetId="23" hidden="1">{0}</definedName>
    <definedName name="sadfsdfsdf" hidden="1">{0}</definedName>
    <definedName name="SAFSAFSAD" localSheetId="5" hidden="1">{#N/A,#N/A,FALSE,"속도"}</definedName>
    <definedName name="SAFSAFSAD" localSheetId="3" hidden="1">{#N/A,#N/A,FALSE,"속도"}</definedName>
    <definedName name="SAFSAFSAD" localSheetId="24" hidden="1">{#N/A,#N/A,FALSE,"속도"}</definedName>
    <definedName name="SAFSAFSAD" localSheetId="4" hidden="1">{#N/A,#N/A,FALSE,"속도"}</definedName>
    <definedName name="SAFSAFSAD" localSheetId="0" hidden="1">{#N/A,#N/A,FALSE,"속도"}</definedName>
    <definedName name="SAFSAFSAD" localSheetId="23" hidden="1">{#N/A,#N/A,FALSE,"속도"}</definedName>
    <definedName name="SAFSAFSAD" hidden="1">{#N/A,#N/A,FALSE,"속도"}</definedName>
    <definedName name="SAM" localSheetId="5" hidden="1">{#N/A,#N/A,TRUE,"Basic";#N/A,#N/A,TRUE,"EXT-TABLE";#N/A,#N/A,TRUE,"STEEL";#N/A,#N/A,TRUE,"INT-Table";#N/A,#N/A,TRUE,"STEEL";#N/A,#N/A,TRUE,"Door"}</definedName>
    <definedName name="SAM" localSheetId="3" hidden="1">{#N/A,#N/A,TRUE,"Basic";#N/A,#N/A,TRUE,"EXT-TABLE";#N/A,#N/A,TRUE,"STEEL";#N/A,#N/A,TRUE,"INT-Table";#N/A,#N/A,TRUE,"STEEL";#N/A,#N/A,TRUE,"Door"}</definedName>
    <definedName name="SAM" localSheetId="24" hidden="1">{#N/A,#N/A,TRUE,"Basic";#N/A,#N/A,TRUE,"EXT-TABLE";#N/A,#N/A,TRUE,"STEEL";#N/A,#N/A,TRUE,"INT-Table";#N/A,#N/A,TRUE,"STEEL";#N/A,#N/A,TRUE,"Door"}</definedName>
    <definedName name="SAM" localSheetId="4" hidden="1">{#N/A,#N/A,TRUE,"Basic";#N/A,#N/A,TRUE,"EXT-TABLE";#N/A,#N/A,TRUE,"STEEL";#N/A,#N/A,TRUE,"INT-Table";#N/A,#N/A,TRUE,"STEEL";#N/A,#N/A,TRUE,"Door"}</definedName>
    <definedName name="SAM" localSheetId="0" hidden="1">{#N/A,#N/A,TRUE,"Basic";#N/A,#N/A,TRUE,"EXT-TABLE";#N/A,#N/A,TRUE,"STEEL";#N/A,#N/A,TRUE,"INT-Table";#N/A,#N/A,TRUE,"STEEL";#N/A,#N/A,TRUE,"Door"}</definedName>
    <definedName name="SAM" localSheetId="23" hidden="1">{#N/A,#N/A,TRUE,"Basic";#N/A,#N/A,TRUE,"EXT-TABLE";#N/A,#N/A,TRUE,"STEEL";#N/A,#N/A,TRUE,"INT-Table";#N/A,#N/A,TRUE,"STEEL";#N/A,#N/A,TRUE,"Door"}</definedName>
    <definedName name="SAM" hidden="1">{#N/A,#N/A,TRUE,"Basic";#N/A,#N/A,TRUE,"EXT-TABLE";#N/A,#N/A,TRUE,"STEEL";#N/A,#N/A,TRUE,"INT-Table";#N/A,#N/A,TRUE,"STEEL";#N/A,#N/A,TRUE,"Door"}</definedName>
    <definedName name="SAM_1" localSheetId="5" hidden="1">{#N/A,#N/A,TRUE,"Basic";#N/A,#N/A,TRUE,"EXT-TABLE";#N/A,#N/A,TRUE,"STEEL";#N/A,#N/A,TRUE,"INT-Table";#N/A,#N/A,TRUE,"STEEL";#N/A,#N/A,TRUE,"Door"}</definedName>
    <definedName name="SAM_1" localSheetId="3" hidden="1">{#N/A,#N/A,TRUE,"Basic";#N/A,#N/A,TRUE,"EXT-TABLE";#N/A,#N/A,TRUE,"STEEL";#N/A,#N/A,TRUE,"INT-Table";#N/A,#N/A,TRUE,"STEEL";#N/A,#N/A,TRUE,"Door"}</definedName>
    <definedName name="SAM_1" localSheetId="24" hidden="1">{#N/A,#N/A,TRUE,"Basic";#N/A,#N/A,TRUE,"EXT-TABLE";#N/A,#N/A,TRUE,"STEEL";#N/A,#N/A,TRUE,"INT-Table";#N/A,#N/A,TRUE,"STEEL";#N/A,#N/A,TRUE,"Door"}</definedName>
    <definedName name="SAM_1" localSheetId="4" hidden="1">{#N/A,#N/A,TRUE,"Basic";#N/A,#N/A,TRUE,"EXT-TABLE";#N/A,#N/A,TRUE,"STEEL";#N/A,#N/A,TRUE,"INT-Table";#N/A,#N/A,TRUE,"STEEL";#N/A,#N/A,TRUE,"Door"}</definedName>
    <definedName name="SAM_1" localSheetId="0" hidden="1">{#N/A,#N/A,TRUE,"Basic";#N/A,#N/A,TRUE,"EXT-TABLE";#N/A,#N/A,TRUE,"STEEL";#N/A,#N/A,TRUE,"INT-Table";#N/A,#N/A,TRUE,"STEEL";#N/A,#N/A,TRUE,"Door"}</definedName>
    <definedName name="SAM_1" localSheetId="23" hidden="1">{#N/A,#N/A,TRUE,"Basic";#N/A,#N/A,TRUE,"EXT-TABLE";#N/A,#N/A,TRUE,"STEEL";#N/A,#N/A,TRUE,"INT-Table";#N/A,#N/A,TRUE,"STEEL";#N/A,#N/A,TRUE,"Door"}</definedName>
    <definedName name="SAM_1" hidden="1">{#N/A,#N/A,TRUE,"Basic";#N/A,#N/A,TRUE,"EXT-TABLE";#N/A,#N/A,TRUE,"STEEL";#N/A,#N/A,TRUE,"INT-Table";#N/A,#N/A,TRUE,"STEEL";#N/A,#N/A,TRUE,"Door"}</definedName>
    <definedName name="SAM_1_1" localSheetId="5" hidden="1">{#N/A,#N/A,TRUE,"Basic";#N/A,#N/A,TRUE,"EXT-TABLE";#N/A,#N/A,TRUE,"STEEL";#N/A,#N/A,TRUE,"INT-Table";#N/A,#N/A,TRUE,"STEEL";#N/A,#N/A,TRUE,"Door"}</definedName>
    <definedName name="SAM_1_1" localSheetId="3" hidden="1">{#N/A,#N/A,TRUE,"Basic";#N/A,#N/A,TRUE,"EXT-TABLE";#N/A,#N/A,TRUE,"STEEL";#N/A,#N/A,TRUE,"INT-Table";#N/A,#N/A,TRUE,"STEEL";#N/A,#N/A,TRUE,"Door"}</definedName>
    <definedName name="SAM_1_1" localSheetId="24" hidden="1">{#N/A,#N/A,TRUE,"Basic";#N/A,#N/A,TRUE,"EXT-TABLE";#N/A,#N/A,TRUE,"STEEL";#N/A,#N/A,TRUE,"INT-Table";#N/A,#N/A,TRUE,"STEEL";#N/A,#N/A,TRUE,"Door"}</definedName>
    <definedName name="SAM_1_1" localSheetId="4" hidden="1">{#N/A,#N/A,TRUE,"Basic";#N/A,#N/A,TRUE,"EXT-TABLE";#N/A,#N/A,TRUE,"STEEL";#N/A,#N/A,TRUE,"INT-Table";#N/A,#N/A,TRUE,"STEEL";#N/A,#N/A,TRUE,"Door"}</definedName>
    <definedName name="SAM_1_1" localSheetId="0" hidden="1">{#N/A,#N/A,TRUE,"Basic";#N/A,#N/A,TRUE,"EXT-TABLE";#N/A,#N/A,TRUE,"STEEL";#N/A,#N/A,TRUE,"INT-Table";#N/A,#N/A,TRUE,"STEEL";#N/A,#N/A,TRUE,"Door"}</definedName>
    <definedName name="SAM_1_1" localSheetId="23" hidden="1">{#N/A,#N/A,TRUE,"Basic";#N/A,#N/A,TRUE,"EXT-TABLE";#N/A,#N/A,TRUE,"STEEL";#N/A,#N/A,TRUE,"INT-Table";#N/A,#N/A,TRUE,"STEEL";#N/A,#N/A,TRUE,"Door"}</definedName>
    <definedName name="SAM_1_1" hidden="1">{#N/A,#N/A,TRUE,"Basic";#N/A,#N/A,TRUE,"EXT-TABLE";#N/A,#N/A,TRUE,"STEEL";#N/A,#N/A,TRUE,"INT-Table";#N/A,#N/A,TRUE,"STEEL";#N/A,#N/A,TRUE,"Door"}</definedName>
    <definedName name="SAM_1_2" localSheetId="5" hidden="1">{#N/A,#N/A,TRUE,"Basic";#N/A,#N/A,TRUE,"EXT-TABLE";#N/A,#N/A,TRUE,"STEEL";#N/A,#N/A,TRUE,"INT-Table";#N/A,#N/A,TRUE,"STEEL";#N/A,#N/A,TRUE,"Door"}</definedName>
    <definedName name="SAM_1_2" localSheetId="3" hidden="1">{#N/A,#N/A,TRUE,"Basic";#N/A,#N/A,TRUE,"EXT-TABLE";#N/A,#N/A,TRUE,"STEEL";#N/A,#N/A,TRUE,"INT-Table";#N/A,#N/A,TRUE,"STEEL";#N/A,#N/A,TRUE,"Door"}</definedName>
    <definedName name="SAM_1_2" localSheetId="24" hidden="1">{#N/A,#N/A,TRUE,"Basic";#N/A,#N/A,TRUE,"EXT-TABLE";#N/A,#N/A,TRUE,"STEEL";#N/A,#N/A,TRUE,"INT-Table";#N/A,#N/A,TRUE,"STEEL";#N/A,#N/A,TRUE,"Door"}</definedName>
    <definedName name="SAM_1_2" localSheetId="4" hidden="1">{#N/A,#N/A,TRUE,"Basic";#N/A,#N/A,TRUE,"EXT-TABLE";#N/A,#N/A,TRUE,"STEEL";#N/A,#N/A,TRUE,"INT-Table";#N/A,#N/A,TRUE,"STEEL";#N/A,#N/A,TRUE,"Door"}</definedName>
    <definedName name="SAM_1_2" localSheetId="0" hidden="1">{#N/A,#N/A,TRUE,"Basic";#N/A,#N/A,TRUE,"EXT-TABLE";#N/A,#N/A,TRUE,"STEEL";#N/A,#N/A,TRUE,"INT-Table";#N/A,#N/A,TRUE,"STEEL";#N/A,#N/A,TRUE,"Door"}</definedName>
    <definedName name="SAM_1_2" localSheetId="23" hidden="1">{#N/A,#N/A,TRUE,"Basic";#N/A,#N/A,TRUE,"EXT-TABLE";#N/A,#N/A,TRUE,"STEEL";#N/A,#N/A,TRUE,"INT-Table";#N/A,#N/A,TRUE,"STEEL";#N/A,#N/A,TRUE,"Door"}</definedName>
    <definedName name="SAM_1_2" hidden="1">{#N/A,#N/A,TRUE,"Basic";#N/A,#N/A,TRUE,"EXT-TABLE";#N/A,#N/A,TRUE,"STEEL";#N/A,#N/A,TRUE,"INT-Table";#N/A,#N/A,TRUE,"STEEL";#N/A,#N/A,TRUE,"Door"}</definedName>
    <definedName name="SAM_2" localSheetId="5" hidden="1">{#N/A,#N/A,TRUE,"Basic";#N/A,#N/A,TRUE,"EXT-TABLE";#N/A,#N/A,TRUE,"STEEL";#N/A,#N/A,TRUE,"INT-Table";#N/A,#N/A,TRUE,"STEEL";#N/A,#N/A,TRUE,"Door"}</definedName>
    <definedName name="SAM_2" localSheetId="3" hidden="1">{#N/A,#N/A,TRUE,"Basic";#N/A,#N/A,TRUE,"EXT-TABLE";#N/A,#N/A,TRUE,"STEEL";#N/A,#N/A,TRUE,"INT-Table";#N/A,#N/A,TRUE,"STEEL";#N/A,#N/A,TRUE,"Door"}</definedName>
    <definedName name="SAM_2" localSheetId="24" hidden="1">{#N/A,#N/A,TRUE,"Basic";#N/A,#N/A,TRUE,"EXT-TABLE";#N/A,#N/A,TRUE,"STEEL";#N/A,#N/A,TRUE,"INT-Table";#N/A,#N/A,TRUE,"STEEL";#N/A,#N/A,TRUE,"Door"}</definedName>
    <definedName name="SAM_2" localSheetId="4" hidden="1">{#N/A,#N/A,TRUE,"Basic";#N/A,#N/A,TRUE,"EXT-TABLE";#N/A,#N/A,TRUE,"STEEL";#N/A,#N/A,TRUE,"INT-Table";#N/A,#N/A,TRUE,"STEEL";#N/A,#N/A,TRUE,"Door"}</definedName>
    <definedName name="SAM_2" localSheetId="0" hidden="1">{#N/A,#N/A,TRUE,"Basic";#N/A,#N/A,TRUE,"EXT-TABLE";#N/A,#N/A,TRUE,"STEEL";#N/A,#N/A,TRUE,"INT-Table";#N/A,#N/A,TRUE,"STEEL";#N/A,#N/A,TRUE,"Door"}</definedName>
    <definedName name="SAM_2" localSheetId="23" hidden="1">{#N/A,#N/A,TRUE,"Basic";#N/A,#N/A,TRUE,"EXT-TABLE";#N/A,#N/A,TRUE,"STEEL";#N/A,#N/A,TRUE,"INT-Table";#N/A,#N/A,TRUE,"STEEL";#N/A,#N/A,TRUE,"Door"}</definedName>
    <definedName name="SAM_2" hidden="1">{#N/A,#N/A,TRUE,"Basic";#N/A,#N/A,TRUE,"EXT-TABLE";#N/A,#N/A,TRUE,"STEEL";#N/A,#N/A,TRUE,"INT-Table";#N/A,#N/A,TRUE,"STEEL";#N/A,#N/A,TRUE,"Door"}</definedName>
    <definedName name="SAM_2_1" localSheetId="5" hidden="1">{#N/A,#N/A,TRUE,"Basic";#N/A,#N/A,TRUE,"EXT-TABLE";#N/A,#N/A,TRUE,"STEEL";#N/A,#N/A,TRUE,"INT-Table";#N/A,#N/A,TRUE,"STEEL";#N/A,#N/A,TRUE,"Door"}</definedName>
    <definedName name="SAM_2_1" localSheetId="3" hidden="1">{#N/A,#N/A,TRUE,"Basic";#N/A,#N/A,TRUE,"EXT-TABLE";#N/A,#N/A,TRUE,"STEEL";#N/A,#N/A,TRUE,"INT-Table";#N/A,#N/A,TRUE,"STEEL";#N/A,#N/A,TRUE,"Door"}</definedName>
    <definedName name="SAM_2_1" localSheetId="24" hidden="1">{#N/A,#N/A,TRUE,"Basic";#N/A,#N/A,TRUE,"EXT-TABLE";#N/A,#N/A,TRUE,"STEEL";#N/A,#N/A,TRUE,"INT-Table";#N/A,#N/A,TRUE,"STEEL";#N/A,#N/A,TRUE,"Door"}</definedName>
    <definedName name="SAM_2_1" localSheetId="4" hidden="1">{#N/A,#N/A,TRUE,"Basic";#N/A,#N/A,TRUE,"EXT-TABLE";#N/A,#N/A,TRUE,"STEEL";#N/A,#N/A,TRUE,"INT-Table";#N/A,#N/A,TRUE,"STEEL";#N/A,#N/A,TRUE,"Door"}</definedName>
    <definedName name="SAM_2_1" localSheetId="0" hidden="1">{#N/A,#N/A,TRUE,"Basic";#N/A,#N/A,TRUE,"EXT-TABLE";#N/A,#N/A,TRUE,"STEEL";#N/A,#N/A,TRUE,"INT-Table";#N/A,#N/A,TRUE,"STEEL";#N/A,#N/A,TRUE,"Door"}</definedName>
    <definedName name="SAM_2_1" localSheetId="23" hidden="1">{#N/A,#N/A,TRUE,"Basic";#N/A,#N/A,TRUE,"EXT-TABLE";#N/A,#N/A,TRUE,"STEEL";#N/A,#N/A,TRUE,"INT-Table";#N/A,#N/A,TRUE,"STEEL";#N/A,#N/A,TRUE,"Door"}</definedName>
    <definedName name="SAM_2_1" hidden="1">{#N/A,#N/A,TRUE,"Basic";#N/A,#N/A,TRUE,"EXT-TABLE";#N/A,#N/A,TRUE,"STEEL";#N/A,#N/A,TRUE,"INT-Table";#N/A,#N/A,TRUE,"STEEL";#N/A,#N/A,TRUE,"Door"}</definedName>
    <definedName name="SAM_2_2" localSheetId="5" hidden="1">{#N/A,#N/A,TRUE,"Basic";#N/A,#N/A,TRUE,"EXT-TABLE";#N/A,#N/A,TRUE,"STEEL";#N/A,#N/A,TRUE,"INT-Table";#N/A,#N/A,TRUE,"STEEL";#N/A,#N/A,TRUE,"Door"}</definedName>
    <definedName name="SAM_2_2" localSheetId="3" hidden="1">{#N/A,#N/A,TRUE,"Basic";#N/A,#N/A,TRUE,"EXT-TABLE";#N/A,#N/A,TRUE,"STEEL";#N/A,#N/A,TRUE,"INT-Table";#N/A,#N/A,TRUE,"STEEL";#N/A,#N/A,TRUE,"Door"}</definedName>
    <definedName name="SAM_2_2" localSheetId="24" hidden="1">{#N/A,#N/A,TRUE,"Basic";#N/A,#N/A,TRUE,"EXT-TABLE";#N/A,#N/A,TRUE,"STEEL";#N/A,#N/A,TRUE,"INT-Table";#N/A,#N/A,TRUE,"STEEL";#N/A,#N/A,TRUE,"Door"}</definedName>
    <definedName name="SAM_2_2" localSheetId="4" hidden="1">{#N/A,#N/A,TRUE,"Basic";#N/A,#N/A,TRUE,"EXT-TABLE";#N/A,#N/A,TRUE,"STEEL";#N/A,#N/A,TRUE,"INT-Table";#N/A,#N/A,TRUE,"STEEL";#N/A,#N/A,TRUE,"Door"}</definedName>
    <definedName name="SAM_2_2" localSheetId="0" hidden="1">{#N/A,#N/A,TRUE,"Basic";#N/A,#N/A,TRUE,"EXT-TABLE";#N/A,#N/A,TRUE,"STEEL";#N/A,#N/A,TRUE,"INT-Table";#N/A,#N/A,TRUE,"STEEL";#N/A,#N/A,TRUE,"Door"}</definedName>
    <definedName name="SAM_2_2" localSheetId="23" hidden="1">{#N/A,#N/A,TRUE,"Basic";#N/A,#N/A,TRUE,"EXT-TABLE";#N/A,#N/A,TRUE,"STEEL";#N/A,#N/A,TRUE,"INT-Table";#N/A,#N/A,TRUE,"STEEL";#N/A,#N/A,TRUE,"Door"}</definedName>
    <definedName name="SAM_2_2" hidden="1">{#N/A,#N/A,TRUE,"Basic";#N/A,#N/A,TRUE,"EXT-TABLE";#N/A,#N/A,TRUE,"STEEL";#N/A,#N/A,TRUE,"INT-Table";#N/A,#N/A,TRUE,"STEEL";#N/A,#N/A,TRUE,"Door"}</definedName>
    <definedName name="SAM_3" localSheetId="5" hidden="1">{#N/A,#N/A,TRUE,"Basic";#N/A,#N/A,TRUE,"EXT-TABLE";#N/A,#N/A,TRUE,"STEEL";#N/A,#N/A,TRUE,"INT-Table";#N/A,#N/A,TRUE,"STEEL";#N/A,#N/A,TRUE,"Door"}</definedName>
    <definedName name="SAM_3" localSheetId="3" hidden="1">{#N/A,#N/A,TRUE,"Basic";#N/A,#N/A,TRUE,"EXT-TABLE";#N/A,#N/A,TRUE,"STEEL";#N/A,#N/A,TRUE,"INT-Table";#N/A,#N/A,TRUE,"STEEL";#N/A,#N/A,TRUE,"Door"}</definedName>
    <definedName name="SAM_3" localSheetId="24" hidden="1">{#N/A,#N/A,TRUE,"Basic";#N/A,#N/A,TRUE,"EXT-TABLE";#N/A,#N/A,TRUE,"STEEL";#N/A,#N/A,TRUE,"INT-Table";#N/A,#N/A,TRUE,"STEEL";#N/A,#N/A,TRUE,"Door"}</definedName>
    <definedName name="SAM_3" localSheetId="4" hidden="1">{#N/A,#N/A,TRUE,"Basic";#N/A,#N/A,TRUE,"EXT-TABLE";#N/A,#N/A,TRUE,"STEEL";#N/A,#N/A,TRUE,"INT-Table";#N/A,#N/A,TRUE,"STEEL";#N/A,#N/A,TRUE,"Door"}</definedName>
    <definedName name="SAM_3" localSheetId="0" hidden="1">{#N/A,#N/A,TRUE,"Basic";#N/A,#N/A,TRUE,"EXT-TABLE";#N/A,#N/A,TRUE,"STEEL";#N/A,#N/A,TRUE,"INT-Table";#N/A,#N/A,TRUE,"STEEL";#N/A,#N/A,TRUE,"Door"}</definedName>
    <definedName name="SAM_3" localSheetId="23" hidden="1">{#N/A,#N/A,TRUE,"Basic";#N/A,#N/A,TRUE,"EXT-TABLE";#N/A,#N/A,TRUE,"STEEL";#N/A,#N/A,TRUE,"INT-Table";#N/A,#N/A,TRUE,"STEEL";#N/A,#N/A,TRUE,"Door"}</definedName>
    <definedName name="SAM_3" hidden="1">{#N/A,#N/A,TRUE,"Basic";#N/A,#N/A,TRUE,"EXT-TABLE";#N/A,#N/A,TRUE,"STEEL";#N/A,#N/A,TRUE,"INT-Table";#N/A,#N/A,TRUE,"STEEL";#N/A,#N/A,TRUE,"Door"}</definedName>
    <definedName name="SAM_3_1" localSheetId="5" hidden="1">{#N/A,#N/A,TRUE,"Basic";#N/A,#N/A,TRUE,"EXT-TABLE";#N/A,#N/A,TRUE,"STEEL";#N/A,#N/A,TRUE,"INT-Table";#N/A,#N/A,TRUE,"STEEL";#N/A,#N/A,TRUE,"Door"}</definedName>
    <definedName name="SAM_3_1" localSheetId="3" hidden="1">{#N/A,#N/A,TRUE,"Basic";#N/A,#N/A,TRUE,"EXT-TABLE";#N/A,#N/A,TRUE,"STEEL";#N/A,#N/A,TRUE,"INT-Table";#N/A,#N/A,TRUE,"STEEL";#N/A,#N/A,TRUE,"Door"}</definedName>
    <definedName name="SAM_3_1" localSheetId="24" hidden="1">{#N/A,#N/A,TRUE,"Basic";#N/A,#N/A,TRUE,"EXT-TABLE";#N/A,#N/A,TRUE,"STEEL";#N/A,#N/A,TRUE,"INT-Table";#N/A,#N/A,TRUE,"STEEL";#N/A,#N/A,TRUE,"Door"}</definedName>
    <definedName name="SAM_3_1" localSheetId="4" hidden="1">{#N/A,#N/A,TRUE,"Basic";#N/A,#N/A,TRUE,"EXT-TABLE";#N/A,#N/A,TRUE,"STEEL";#N/A,#N/A,TRUE,"INT-Table";#N/A,#N/A,TRUE,"STEEL";#N/A,#N/A,TRUE,"Door"}</definedName>
    <definedName name="SAM_3_1" localSheetId="0" hidden="1">{#N/A,#N/A,TRUE,"Basic";#N/A,#N/A,TRUE,"EXT-TABLE";#N/A,#N/A,TRUE,"STEEL";#N/A,#N/A,TRUE,"INT-Table";#N/A,#N/A,TRUE,"STEEL";#N/A,#N/A,TRUE,"Door"}</definedName>
    <definedName name="SAM_3_1" localSheetId="23" hidden="1">{#N/A,#N/A,TRUE,"Basic";#N/A,#N/A,TRUE,"EXT-TABLE";#N/A,#N/A,TRUE,"STEEL";#N/A,#N/A,TRUE,"INT-Table";#N/A,#N/A,TRUE,"STEEL";#N/A,#N/A,TRUE,"Door"}</definedName>
    <definedName name="SAM_3_1" hidden="1">{#N/A,#N/A,TRUE,"Basic";#N/A,#N/A,TRUE,"EXT-TABLE";#N/A,#N/A,TRUE,"STEEL";#N/A,#N/A,TRUE,"INT-Table";#N/A,#N/A,TRUE,"STEEL";#N/A,#N/A,TRUE,"Door"}</definedName>
    <definedName name="SAM_3_2" localSheetId="5" hidden="1">{#N/A,#N/A,TRUE,"Basic";#N/A,#N/A,TRUE,"EXT-TABLE";#N/A,#N/A,TRUE,"STEEL";#N/A,#N/A,TRUE,"INT-Table";#N/A,#N/A,TRUE,"STEEL";#N/A,#N/A,TRUE,"Door"}</definedName>
    <definedName name="SAM_3_2" localSheetId="3" hidden="1">{#N/A,#N/A,TRUE,"Basic";#N/A,#N/A,TRUE,"EXT-TABLE";#N/A,#N/A,TRUE,"STEEL";#N/A,#N/A,TRUE,"INT-Table";#N/A,#N/A,TRUE,"STEEL";#N/A,#N/A,TRUE,"Door"}</definedName>
    <definedName name="SAM_3_2" localSheetId="24" hidden="1">{#N/A,#N/A,TRUE,"Basic";#N/A,#N/A,TRUE,"EXT-TABLE";#N/A,#N/A,TRUE,"STEEL";#N/A,#N/A,TRUE,"INT-Table";#N/A,#N/A,TRUE,"STEEL";#N/A,#N/A,TRUE,"Door"}</definedName>
    <definedName name="SAM_3_2" localSheetId="4" hidden="1">{#N/A,#N/A,TRUE,"Basic";#N/A,#N/A,TRUE,"EXT-TABLE";#N/A,#N/A,TRUE,"STEEL";#N/A,#N/A,TRUE,"INT-Table";#N/A,#N/A,TRUE,"STEEL";#N/A,#N/A,TRUE,"Door"}</definedName>
    <definedName name="SAM_3_2" localSheetId="0" hidden="1">{#N/A,#N/A,TRUE,"Basic";#N/A,#N/A,TRUE,"EXT-TABLE";#N/A,#N/A,TRUE,"STEEL";#N/A,#N/A,TRUE,"INT-Table";#N/A,#N/A,TRUE,"STEEL";#N/A,#N/A,TRUE,"Door"}</definedName>
    <definedName name="SAM_3_2" localSheetId="23" hidden="1">{#N/A,#N/A,TRUE,"Basic";#N/A,#N/A,TRUE,"EXT-TABLE";#N/A,#N/A,TRUE,"STEEL";#N/A,#N/A,TRUE,"INT-Table";#N/A,#N/A,TRUE,"STEEL";#N/A,#N/A,TRUE,"Door"}</definedName>
    <definedName name="SAM_3_2" hidden="1">{#N/A,#N/A,TRUE,"Basic";#N/A,#N/A,TRUE,"EXT-TABLE";#N/A,#N/A,TRUE,"STEEL";#N/A,#N/A,TRUE,"INT-Table";#N/A,#N/A,TRUE,"STEEL";#N/A,#N/A,TRUE,"Door"}</definedName>
    <definedName name="SAM_4" localSheetId="5" hidden="1">{#N/A,#N/A,TRUE,"Basic";#N/A,#N/A,TRUE,"EXT-TABLE";#N/A,#N/A,TRUE,"STEEL";#N/A,#N/A,TRUE,"INT-Table";#N/A,#N/A,TRUE,"STEEL";#N/A,#N/A,TRUE,"Door"}</definedName>
    <definedName name="SAM_4" localSheetId="3" hidden="1">{#N/A,#N/A,TRUE,"Basic";#N/A,#N/A,TRUE,"EXT-TABLE";#N/A,#N/A,TRUE,"STEEL";#N/A,#N/A,TRUE,"INT-Table";#N/A,#N/A,TRUE,"STEEL";#N/A,#N/A,TRUE,"Door"}</definedName>
    <definedName name="SAM_4" localSheetId="24" hidden="1">{#N/A,#N/A,TRUE,"Basic";#N/A,#N/A,TRUE,"EXT-TABLE";#N/A,#N/A,TRUE,"STEEL";#N/A,#N/A,TRUE,"INT-Table";#N/A,#N/A,TRUE,"STEEL";#N/A,#N/A,TRUE,"Door"}</definedName>
    <definedName name="SAM_4" localSheetId="4" hidden="1">{#N/A,#N/A,TRUE,"Basic";#N/A,#N/A,TRUE,"EXT-TABLE";#N/A,#N/A,TRUE,"STEEL";#N/A,#N/A,TRUE,"INT-Table";#N/A,#N/A,TRUE,"STEEL";#N/A,#N/A,TRUE,"Door"}</definedName>
    <definedName name="SAM_4" localSheetId="0" hidden="1">{#N/A,#N/A,TRUE,"Basic";#N/A,#N/A,TRUE,"EXT-TABLE";#N/A,#N/A,TRUE,"STEEL";#N/A,#N/A,TRUE,"INT-Table";#N/A,#N/A,TRUE,"STEEL";#N/A,#N/A,TRUE,"Door"}</definedName>
    <definedName name="SAM_4" localSheetId="23" hidden="1">{#N/A,#N/A,TRUE,"Basic";#N/A,#N/A,TRUE,"EXT-TABLE";#N/A,#N/A,TRUE,"STEEL";#N/A,#N/A,TRUE,"INT-Table";#N/A,#N/A,TRUE,"STEEL";#N/A,#N/A,TRUE,"Door"}</definedName>
    <definedName name="SAM_4" hidden="1">{#N/A,#N/A,TRUE,"Basic";#N/A,#N/A,TRUE,"EXT-TABLE";#N/A,#N/A,TRUE,"STEEL";#N/A,#N/A,TRUE,"INT-Table";#N/A,#N/A,TRUE,"STEEL";#N/A,#N/A,TRUE,"Door"}</definedName>
    <definedName name="SAM_4_1" localSheetId="5" hidden="1">{#N/A,#N/A,TRUE,"Basic";#N/A,#N/A,TRUE,"EXT-TABLE";#N/A,#N/A,TRUE,"STEEL";#N/A,#N/A,TRUE,"INT-Table";#N/A,#N/A,TRUE,"STEEL";#N/A,#N/A,TRUE,"Door"}</definedName>
    <definedName name="SAM_4_1" localSheetId="3" hidden="1">{#N/A,#N/A,TRUE,"Basic";#N/A,#N/A,TRUE,"EXT-TABLE";#N/A,#N/A,TRUE,"STEEL";#N/A,#N/A,TRUE,"INT-Table";#N/A,#N/A,TRUE,"STEEL";#N/A,#N/A,TRUE,"Door"}</definedName>
    <definedName name="SAM_4_1" localSheetId="24" hidden="1">{#N/A,#N/A,TRUE,"Basic";#N/A,#N/A,TRUE,"EXT-TABLE";#N/A,#N/A,TRUE,"STEEL";#N/A,#N/A,TRUE,"INT-Table";#N/A,#N/A,TRUE,"STEEL";#N/A,#N/A,TRUE,"Door"}</definedName>
    <definedName name="SAM_4_1" localSheetId="4" hidden="1">{#N/A,#N/A,TRUE,"Basic";#N/A,#N/A,TRUE,"EXT-TABLE";#N/A,#N/A,TRUE,"STEEL";#N/A,#N/A,TRUE,"INT-Table";#N/A,#N/A,TRUE,"STEEL";#N/A,#N/A,TRUE,"Door"}</definedName>
    <definedName name="SAM_4_1" localSheetId="0" hidden="1">{#N/A,#N/A,TRUE,"Basic";#N/A,#N/A,TRUE,"EXT-TABLE";#N/A,#N/A,TRUE,"STEEL";#N/A,#N/A,TRUE,"INT-Table";#N/A,#N/A,TRUE,"STEEL";#N/A,#N/A,TRUE,"Door"}</definedName>
    <definedName name="SAM_4_1" localSheetId="23" hidden="1">{#N/A,#N/A,TRUE,"Basic";#N/A,#N/A,TRUE,"EXT-TABLE";#N/A,#N/A,TRUE,"STEEL";#N/A,#N/A,TRUE,"INT-Table";#N/A,#N/A,TRUE,"STEEL";#N/A,#N/A,TRUE,"Door"}</definedName>
    <definedName name="SAM_4_1" hidden="1">{#N/A,#N/A,TRUE,"Basic";#N/A,#N/A,TRUE,"EXT-TABLE";#N/A,#N/A,TRUE,"STEEL";#N/A,#N/A,TRUE,"INT-Table";#N/A,#N/A,TRUE,"STEEL";#N/A,#N/A,TRUE,"Door"}</definedName>
    <definedName name="SAM_4_2" localSheetId="5" hidden="1">{#N/A,#N/A,TRUE,"Basic";#N/A,#N/A,TRUE,"EXT-TABLE";#N/A,#N/A,TRUE,"STEEL";#N/A,#N/A,TRUE,"INT-Table";#N/A,#N/A,TRUE,"STEEL";#N/A,#N/A,TRUE,"Door"}</definedName>
    <definedName name="SAM_4_2" localSheetId="3" hidden="1">{#N/A,#N/A,TRUE,"Basic";#N/A,#N/A,TRUE,"EXT-TABLE";#N/A,#N/A,TRUE,"STEEL";#N/A,#N/A,TRUE,"INT-Table";#N/A,#N/A,TRUE,"STEEL";#N/A,#N/A,TRUE,"Door"}</definedName>
    <definedName name="SAM_4_2" localSheetId="24" hidden="1">{#N/A,#N/A,TRUE,"Basic";#N/A,#N/A,TRUE,"EXT-TABLE";#N/A,#N/A,TRUE,"STEEL";#N/A,#N/A,TRUE,"INT-Table";#N/A,#N/A,TRUE,"STEEL";#N/A,#N/A,TRUE,"Door"}</definedName>
    <definedName name="SAM_4_2" localSheetId="4" hidden="1">{#N/A,#N/A,TRUE,"Basic";#N/A,#N/A,TRUE,"EXT-TABLE";#N/A,#N/A,TRUE,"STEEL";#N/A,#N/A,TRUE,"INT-Table";#N/A,#N/A,TRUE,"STEEL";#N/A,#N/A,TRUE,"Door"}</definedName>
    <definedName name="SAM_4_2" localSheetId="0" hidden="1">{#N/A,#N/A,TRUE,"Basic";#N/A,#N/A,TRUE,"EXT-TABLE";#N/A,#N/A,TRUE,"STEEL";#N/A,#N/A,TRUE,"INT-Table";#N/A,#N/A,TRUE,"STEEL";#N/A,#N/A,TRUE,"Door"}</definedName>
    <definedName name="SAM_4_2" localSheetId="23" hidden="1">{#N/A,#N/A,TRUE,"Basic";#N/A,#N/A,TRUE,"EXT-TABLE";#N/A,#N/A,TRUE,"STEEL";#N/A,#N/A,TRUE,"INT-Table";#N/A,#N/A,TRUE,"STEEL";#N/A,#N/A,TRUE,"Door"}</definedName>
    <definedName name="SAM_4_2" hidden="1">{#N/A,#N/A,TRUE,"Basic";#N/A,#N/A,TRUE,"EXT-TABLE";#N/A,#N/A,TRUE,"STEEL";#N/A,#N/A,TRUE,"INT-Table";#N/A,#N/A,TRUE,"STEEL";#N/A,#N/A,TRUE,"Door"}</definedName>
    <definedName name="SAM_5" localSheetId="5" hidden="1">{#N/A,#N/A,TRUE,"Basic";#N/A,#N/A,TRUE,"EXT-TABLE";#N/A,#N/A,TRUE,"STEEL";#N/A,#N/A,TRUE,"INT-Table";#N/A,#N/A,TRUE,"STEEL";#N/A,#N/A,TRUE,"Door"}</definedName>
    <definedName name="SAM_5" localSheetId="3" hidden="1">{#N/A,#N/A,TRUE,"Basic";#N/A,#N/A,TRUE,"EXT-TABLE";#N/A,#N/A,TRUE,"STEEL";#N/A,#N/A,TRUE,"INT-Table";#N/A,#N/A,TRUE,"STEEL";#N/A,#N/A,TRUE,"Door"}</definedName>
    <definedName name="SAM_5" localSheetId="24" hidden="1">{#N/A,#N/A,TRUE,"Basic";#N/A,#N/A,TRUE,"EXT-TABLE";#N/A,#N/A,TRUE,"STEEL";#N/A,#N/A,TRUE,"INT-Table";#N/A,#N/A,TRUE,"STEEL";#N/A,#N/A,TRUE,"Door"}</definedName>
    <definedName name="SAM_5" localSheetId="4" hidden="1">{#N/A,#N/A,TRUE,"Basic";#N/A,#N/A,TRUE,"EXT-TABLE";#N/A,#N/A,TRUE,"STEEL";#N/A,#N/A,TRUE,"INT-Table";#N/A,#N/A,TRUE,"STEEL";#N/A,#N/A,TRUE,"Door"}</definedName>
    <definedName name="SAM_5" localSheetId="0" hidden="1">{#N/A,#N/A,TRUE,"Basic";#N/A,#N/A,TRUE,"EXT-TABLE";#N/A,#N/A,TRUE,"STEEL";#N/A,#N/A,TRUE,"INT-Table";#N/A,#N/A,TRUE,"STEEL";#N/A,#N/A,TRUE,"Door"}</definedName>
    <definedName name="SAM_5" localSheetId="23" hidden="1">{#N/A,#N/A,TRUE,"Basic";#N/A,#N/A,TRUE,"EXT-TABLE";#N/A,#N/A,TRUE,"STEEL";#N/A,#N/A,TRUE,"INT-Table";#N/A,#N/A,TRUE,"STEEL";#N/A,#N/A,TRUE,"Door"}</definedName>
    <definedName name="SAM_5" hidden="1">{#N/A,#N/A,TRUE,"Basic";#N/A,#N/A,TRUE,"EXT-TABLE";#N/A,#N/A,TRUE,"STEEL";#N/A,#N/A,TRUE,"INT-Table";#N/A,#N/A,TRUE,"STEEL";#N/A,#N/A,TRUE,"Door"}</definedName>
    <definedName name="SAM_5_1" localSheetId="5" hidden="1">{#N/A,#N/A,TRUE,"Basic";#N/A,#N/A,TRUE,"EXT-TABLE";#N/A,#N/A,TRUE,"STEEL";#N/A,#N/A,TRUE,"INT-Table";#N/A,#N/A,TRUE,"STEEL";#N/A,#N/A,TRUE,"Door"}</definedName>
    <definedName name="SAM_5_1" localSheetId="3" hidden="1">{#N/A,#N/A,TRUE,"Basic";#N/A,#N/A,TRUE,"EXT-TABLE";#N/A,#N/A,TRUE,"STEEL";#N/A,#N/A,TRUE,"INT-Table";#N/A,#N/A,TRUE,"STEEL";#N/A,#N/A,TRUE,"Door"}</definedName>
    <definedName name="SAM_5_1" localSheetId="24" hidden="1">{#N/A,#N/A,TRUE,"Basic";#N/A,#N/A,TRUE,"EXT-TABLE";#N/A,#N/A,TRUE,"STEEL";#N/A,#N/A,TRUE,"INT-Table";#N/A,#N/A,TRUE,"STEEL";#N/A,#N/A,TRUE,"Door"}</definedName>
    <definedName name="SAM_5_1" localSheetId="4" hidden="1">{#N/A,#N/A,TRUE,"Basic";#N/A,#N/A,TRUE,"EXT-TABLE";#N/A,#N/A,TRUE,"STEEL";#N/A,#N/A,TRUE,"INT-Table";#N/A,#N/A,TRUE,"STEEL";#N/A,#N/A,TRUE,"Door"}</definedName>
    <definedName name="SAM_5_1" localSheetId="0" hidden="1">{#N/A,#N/A,TRUE,"Basic";#N/A,#N/A,TRUE,"EXT-TABLE";#N/A,#N/A,TRUE,"STEEL";#N/A,#N/A,TRUE,"INT-Table";#N/A,#N/A,TRUE,"STEEL";#N/A,#N/A,TRUE,"Door"}</definedName>
    <definedName name="SAM_5_1" localSheetId="23" hidden="1">{#N/A,#N/A,TRUE,"Basic";#N/A,#N/A,TRUE,"EXT-TABLE";#N/A,#N/A,TRUE,"STEEL";#N/A,#N/A,TRUE,"INT-Table";#N/A,#N/A,TRUE,"STEEL";#N/A,#N/A,TRUE,"Door"}</definedName>
    <definedName name="SAM_5_1" hidden="1">{#N/A,#N/A,TRUE,"Basic";#N/A,#N/A,TRUE,"EXT-TABLE";#N/A,#N/A,TRUE,"STEEL";#N/A,#N/A,TRUE,"INT-Table";#N/A,#N/A,TRUE,"STEEL";#N/A,#N/A,TRUE,"Door"}</definedName>
    <definedName name="SAM_5_2" localSheetId="5" hidden="1">{#N/A,#N/A,TRUE,"Basic";#N/A,#N/A,TRUE,"EXT-TABLE";#N/A,#N/A,TRUE,"STEEL";#N/A,#N/A,TRUE,"INT-Table";#N/A,#N/A,TRUE,"STEEL";#N/A,#N/A,TRUE,"Door"}</definedName>
    <definedName name="SAM_5_2" localSheetId="3" hidden="1">{#N/A,#N/A,TRUE,"Basic";#N/A,#N/A,TRUE,"EXT-TABLE";#N/A,#N/A,TRUE,"STEEL";#N/A,#N/A,TRUE,"INT-Table";#N/A,#N/A,TRUE,"STEEL";#N/A,#N/A,TRUE,"Door"}</definedName>
    <definedName name="SAM_5_2" localSheetId="24" hidden="1">{#N/A,#N/A,TRUE,"Basic";#N/A,#N/A,TRUE,"EXT-TABLE";#N/A,#N/A,TRUE,"STEEL";#N/A,#N/A,TRUE,"INT-Table";#N/A,#N/A,TRUE,"STEEL";#N/A,#N/A,TRUE,"Door"}</definedName>
    <definedName name="SAM_5_2" localSheetId="4" hidden="1">{#N/A,#N/A,TRUE,"Basic";#N/A,#N/A,TRUE,"EXT-TABLE";#N/A,#N/A,TRUE,"STEEL";#N/A,#N/A,TRUE,"INT-Table";#N/A,#N/A,TRUE,"STEEL";#N/A,#N/A,TRUE,"Door"}</definedName>
    <definedName name="SAM_5_2" localSheetId="0" hidden="1">{#N/A,#N/A,TRUE,"Basic";#N/A,#N/A,TRUE,"EXT-TABLE";#N/A,#N/A,TRUE,"STEEL";#N/A,#N/A,TRUE,"INT-Table";#N/A,#N/A,TRUE,"STEEL";#N/A,#N/A,TRUE,"Door"}</definedName>
    <definedName name="SAM_5_2" localSheetId="23" hidden="1">{#N/A,#N/A,TRUE,"Basic";#N/A,#N/A,TRUE,"EXT-TABLE";#N/A,#N/A,TRUE,"STEEL";#N/A,#N/A,TRUE,"INT-Table";#N/A,#N/A,TRUE,"STEEL";#N/A,#N/A,TRUE,"Door"}</definedName>
    <definedName name="SAM_5_2" hidden="1">{#N/A,#N/A,TRUE,"Basic";#N/A,#N/A,TRUE,"EXT-TABLE";#N/A,#N/A,TRUE,"STEEL";#N/A,#N/A,TRUE,"INT-Table";#N/A,#N/A,TRUE,"STEEL";#N/A,#N/A,TRUE,"Door"}</definedName>
    <definedName name="sanjay" localSheetId="5" hidden="1">{#N/A,#N/A,FALSE,"TABLE"}</definedName>
    <definedName name="sanjay" localSheetId="3" hidden="1">{#N/A,#N/A,FALSE,"TABLE"}</definedName>
    <definedName name="sanjay" localSheetId="24" hidden="1">{#N/A,#N/A,FALSE,"TABLE"}</definedName>
    <definedName name="sanjay" localSheetId="4" hidden="1">{#N/A,#N/A,FALSE,"TABLE"}</definedName>
    <definedName name="sanjay" localSheetId="0" hidden="1">{#N/A,#N/A,FALSE,"TABLE"}</definedName>
    <definedName name="sanjay" localSheetId="23" hidden="1">{#N/A,#N/A,FALSE,"TABLE"}</definedName>
    <definedName name="sanjay" hidden="1">{#N/A,#N/A,FALSE,"TABLE"}</definedName>
    <definedName name="sasa" localSheetId="5" hidden="1">{#N/A,#N/A,FALSE,"CCTV"}</definedName>
    <definedName name="sasa" localSheetId="3" hidden="1">{#N/A,#N/A,FALSE,"CCTV"}</definedName>
    <definedName name="sasa" localSheetId="24" hidden="1">{#N/A,#N/A,FALSE,"CCTV"}</definedName>
    <definedName name="sasa" localSheetId="4" hidden="1">{#N/A,#N/A,FALSE,"CCTV"}</definedName>
    <definedName name="sasa" localSheetId="0" hidden="1">{#N/A,#N/A,FALSE,"CCTV"}</definedName>
    <definedName name="sasa" localSheetId="23" hidden="1">{#N/A,#N/A,FALSE,"CCTV"}</definedName>
    <definedName name="sasa" hidden="1">{#N/A,#N/A,FALSE,"CCTV"}</definedName>
    <definedName name="SASAAAA" localSheetId="5" hidden="1">{#N/A,#N/A,FALSE,"전체집계표";#N/A,#N/A,FALSE,"안벽30000";#N/A,#N/A,FALSE,"안벽20000";#N/A,#N/A,FALSE,"내호안";#N/A,#N/A,FALSE,"외호안";#N/A,#N/A,FALSE,"준설토A";#N/A,#N/A,FALSE,"준설토B";#N/A,#N/A,FALSE,"적출장"}</definedName>
    <definedName name="SASAAAA" localSheetId="3" hidden="1">{#N/A,#N/A,FALSE,"전체집계표";#N/A,#N/A,FALSE,"안벽30000";#N/A,#N/A,FALSE,"안벽20000";#N/A,#N/A,FALSE,"내호안";#N/A,#N/A,FALSE,"외호안";#N/A,#N/A,FALSE,"준설토A";#N/A,#N/A,FALSE,"준설토B";#N/A,#N/A,FALSE,"적출장"}</definedName>
    <definedName name="SASAAAA" localSheetId="24" hidden="1">{#N/A,#N/A,FALSE,"전체집계표";#N/A,#N/A,FALSE,"안벽30000";#N/A,#N/A,FALSE,"안벽20000";#N/A,#N/A,FALSE,"내호안";#N/A,#N/A,FALSE,"외호안";#N/A,#N/A,FALSE,"준설토A";#N/A,#N/A,FALSE,"준설토B";#N/A,#N/A,FALSE,"적출장"}</definedName>
    <definedName name="SASAAAA" localSheetId="4" hidden="1">{#N/A,#N/A,FALSE,"전체집계표";#N/A,#N/A,FALSE,"안벽30000";#N/A,#N/A,FALSE,"안벽20000";#N/A,#N/A,FALSE,"내호안";#N/A,#N/A,FALSE,"외호안";#N/A,#N/A,FALSE,"준설토A";#N/A,#N/A,FALSE,"준설토B";#N/A,#N/A,FALSE,"적출장"}</definedName>
    <definedName name="SASAAAA" localSheetId="0" hidden="1">{#N/A,#N/A,FALSE,"전체집계표";#N/A,#N/A,FALSE,"안벽30000";#N/A,#N/A,FALSE,"안벽20000";#N/A,#N/A,FALSE,"내호안";#N/A,#N/A,FALSE,"외호안";#N/A,#N/A,FALSE,"준설토A";#N/A,#N/A,FALSE,"준설토B";#N/A,#N/A,FALSE,"적출장"}</definedName>
    <definedName name="SASAAAA" localSheetId="23" hidden="1">{#N/A,#N/A,FALSE,"전체집계표";#N/A,#N/A,FALSE,"안벽30000";#N/A,#N/A,FALSE,"안벽20000";#N/A,#N/A,FALSE,"내호안";#N/A,#N/A,FALSE,"외호안";#N/A,#N/A,FALSE,"준설토A";#N/A,#N/A,FALSE,"준설토B";#N/A,#N/A,FALSE,"적출장"}</definedName>
    <definedName name="SASAAAA" hidden="1">{#N/A,#N/A,FALSE,"전체집계표";#N/A,#N/A,FALSE,"안벽30000";#N/A,#N/A,FALSE,"안벽20000";#N/A,#N/A,FALSE,"내호안";#N/A,#N/A,FALSE,"외호안";#N/A,#N/A,FALSE,"준설토A";#N/A,#N/A,FALSE,"준설토B";#N/A,#N/A,FALSE,"적출장"}</definedName>
    <definedName name="SC" localSheetId="6" hidden="1">#REF!</definedName>
    <definedName name="SC" localSheetId="7" hidden="1">#REF!</definedName>
    <definedName name="SC" localSheetId="17" hidden="1">#REF!</definedName>
    <definedName name="SC" localSheetId="18" hidden="1">#REF!</definedName>
    <definedName name="SC" localSheetId="19" hidden="1">#REF!</definedName>
    <definedName name="SC" localSheetId="20" hidden="1">#REF!</definedName>
    <definedName name="SC" localSheetId="8" hidden="1">#REF!</definedName>
    <definedName name="SC" localSheetId="9" hidden="1">#REF!</definedName>
    <definedName name="SC" localSheetId="10" hidden="1">#REF!</definedName>
    <definedName name="SC" localSheetId="11" hidden="1">#REF!</definedName>
    <definedName name="SC" localSheetId="12" hidden="1">#REF!</definedName>
    <definedName name="SC" localSheetId="13" hidden="1">#REF!</definedName>
    <definedName name="SC" localSheetId="14" hidden="1">#REF!</definedName>
    <definedName name="SC" localSheetId="15" hidden="1">#REF!</definedName>
    <definedName name="SC" localSheetId="16" hidden="1">#REF!</definedName>
    <definedName name="SC" localSheetId="5" hidden="1">#REF!</definedName>
    <definedName name="SC" localSheetId="3" hidden="1">#REF!</definedName>
    <definedName name="SC" localSheetId="24" hidden="1">#REF!</definedName>
    <definedName name="SC" localSheetId="23" hidden="1">#REF!</definedName>
    <definedName name="SC" hidden="1">#REF!</definedName>
    <definedName name="SDCFG\" localSheetId="5" hidden="1">{#N/A,#N/A,FALSE,"운반시간"}</definedName>
    <definedName name="SDCFG\" localSheetId="3" hidden="1">{#N/A,#N/A,FALSE,"운반시간"}</definedName>
    <definedName name="SDCFG\" localSheetId="24" hidden="1">{#N/A,#N/A,FALSE,"운반시간"}</definedName>
    <definedName name="SDCFG\" localSheetId="4" hidden="1">{#N/A,#N/A,FALSE,"운반시간"}</definedName>
    <definedName name="SDCFG\" localSheetId="0" hidden="1">{#N/A,#N/A,FALSE,"운반시간"}</definedName>
    <definedName name="SDCFG\" localSheetId="23" hidden="1">{#N/A,#N/A,FALSE,"운반시간"}</definedName>
    <definedName name="SDCFG\" hidden="1">{#N/A,#N/A,FALSE,"운반시간"}</definedName>
    <definedName name="SDF" localSheetId="5" hidden="1">{#N/A,#N/A,FALSE,"혼합골재"}</definedName>
    <definedName name="SDF" localSheetId="3" hidden="1">{#N/A,#N/A,FALSE,"혼합골재"}</definedName>
    <definedName name="SDF" localSheetId="24" hidden="1">{#N/A,#N/A,FALSE,"혼합골재"}</definedName>
    <definedName name="SDF" localSheetId="4" hidden="1">{#N/A,#N/A,FALSE,"혼합골재"}</definedName>
    <definedName name="SDF" localSheetId="0" hidden="1">{#N/A,#N/A,FALSE,"혼합골재"}</definedName>
    <definedName name="SDF" localSheetId="23" hidden="1">{#N/A,#N/A,FALSE,"혼합골재"}</definedName>
    <definedName name="SDF" hidden="1">{#N/A,#N/A,FALSE,"혼합골재"}</definedName>
    <definedName name="sdfdsfsx" localSheetId="5" hidden="1">{#N/A,#N/A,FALSE,"CCTV"}</definedName>
    <definedName name="sdfdsfsx" localSheetId="3" hidden="1">{#N/A,#N/A,FALSE,"CCTV"}</definedName>
    <definedName name="sdfdsfsx" localSheetId="24" hidden="1">{#N/A,#N/A,FALSE,"CCTV"}</definedName>
    <definedName name="sdfdsfsx" localSheetId="4" hidden="1">{#N/A,#N/A,FALSE,"CCTV"}</definedName>
    <definedName name="sdfdsfsx" localSheetId="0" hidden="1">{#N/A,#N/A,FALSE,"CCTV"}</definedName>
    <definedName name="sdfdsfsx" localSheetId="23" hidden="1">{#N/A,#N/A,FALSE,"CCTV"}</definedName>
    <definedName name="sdfdsfsx" hidden="1">{#N/A,#N/A,FALSE,"CCTV"}</definedName>
    <definedName name="SDFGFH" localSheetId="5" hidden="1">{#N/A,#N/A,FALSE,"부대2"}</definedName>
    <definedName name="SDFGFH" localSheetId="3" hidden="1">{#N/A,#N/A,FALSE,"부대2"}</definedName>
    <definedName name="SDFGFH" localSheetId="24" hidden="1">{#N/A,#N/A,FALSE,"부대2"}</definedName>
    <definedName name="SDFGFH" localSheetId="4" hidden="1">{#N/A,#N/A,FALSE,"부대2"}</definedName>
    <definedName name="SDFGFH" localSheetId="0" hidden="1">{#N/A,#N/A,FALSE,"부대2"}</definedName>
    <definedName name="SDFGFH" localSheetId="23" hidden="1">{#N/A,#N/A,FALSE,"부대2"}</definedName>
    <definedName name="SDFGFH" hidden="1">{#N/A,#N/A,FALSE,"부대2"}</definedName>
    <definedName name="SDFSAFSADFS" localSheetId="5" hidden="1">{#N/A,#N/A,FALSE,"혼합골재"}</definedName>
    <definedName name="SDFSAFSADFS" localSheetId="3" hidden="1">{#N/A,#N/A,FALSE,"혼합골재"}</definedName>
    <definedName name="SDFSAFSADFS" localSheetId="24" hidden="1">{#N/A,#N/A,FALSE,"혼합골재"}</definedName>
    <definedName name="SDFSAFSADFS" localSheetId="4" hidden="1">{#N/A,#N/A,FALSE,"혼합골재"}</definedName>
    <definedName name="SDFSAFSADFS" localSheetId="0" hidden="1">{#N/A,#N/A,FALSE,"혼합골재"}</definedName>
    <definedName name="SDFSAFSADFS" localSheetId="23" hidden="1">{#N/A,#N/A,FALSE,"혼합골재"}</definedName>
    <definedName name="SDFSAFSADFS" hidden="1">{#N/A,#N/A,FALSE,"혼합골재"}</definedName>
    <definedName name="SDGSDFHFDJDG" localSheetId="5" hidden="1">{#N/A,#N/A,FALSE,"속도"}</definedName>
    <definedName name="SDGSDFHFDJDG" localSheetId="3" hidden="1">{#N/A,#N/A,FALSE,"속도"}</definedName>
    <definedName name="SDGSDFHFDJDG" localSheetId="24" hidden="1">{#N/A,#N/A,FALSE,"속도"}</definedName>
    <definedName name="SDGSDFHFDJDG" localSheetId="4" hidden="1">{#N/A,#N/A,FALSE,"속도"}</definedName>
    <definedName name="SDGSDFHFDJDG" localSheetId="0" hidden="1">{#N/A,#N/A,FALSE,"속도"}</definedName>
    <definedName name="SDGSDFHFDJDG" localSheetId="23" hidden="1">{#N/A,#N/A,FALSE,"속도"}</definedName>
    <definedName name="SDGSDFHFDJDG" hidden="1">{#N/A,#N/A,FALSE,"속도"}</definedName>
    <definedName name="SDGSDGDHDFHGF" localSheetId="5" hidden="1">{#N/A,#N/A,FALSE,"운반시간"}</definedName>
    <definedName name="SDGSDGDHDFHGF" localSheetId="3" hidden="1">{#N/A,#N/A,FALSE,"운반시간"}</definedName>
    <definedName name="SDGSDGDHDFHGF" localSheetId="24" hidden="1">{#N/A,#N/A,FALSE,"운반시간"}</definedName>
    <definedName name="SDGSDGDHDFHGF" localSheetId="4" hidden="1">{#N/A,#N/A,FALSE,"운반시간"}</definedName>
    <definedName name="SDGSDGDHDFHGF" localSheetId="0" hidden="1">{#N/A,#N/A,FALSE,"운반시간"}</definedName>
    <definedName name="SDGSDGDHDFHGF" localSheetId="23" hidden="1">{#N/A,#N/A,FALSE,"운반시간"}</definedName>
    <definedName name="SDGSDGDHDFHGF" hidden="1">{#N/A,#N/A,FALSE,"운반시간"}</definedName>
    <definedName name="sefse" localSheetId="5" hidden="1">{"'장비'!$A$3:$M$12"}</definedName>
    <definedName name="sefse" localSheetId="3" hidden="1">{"'장비'!$A$3:$M$12"}</definedName>
    <definedName name="sefse" localSheetId="24" hidden="1">{"'장비'!$A$3:$M$12"}</definedName>
    <definedName name="sefse" localSheetId="4" hidden="1">{"'장비'!$A$3:$M$12"}</definedName>
    <definedName name="sefse" localSheetId="0" hidden="1">{"'장비'!$A$3:$M$12"}</definedName>
    <definedName name="sefse" localSheetId="23" hidden="1">{"'장비'!$A$3:$M$12"}</definedName>
    <definedName name="sefse" hidden="1">{"'장비'!$A$3:$M$12"}</definedName>
    <definedName name="sencount" hidden="1">2</definedName>
    <definedName name="SHELTER" localSheetId="5" hidden="1">{#N/A,#N/A,TRUE,"Basic";#N/A,#N/A,TRUE,"EXT-TABLE";#N/A,#N/A,TRUE,"STEEL";#N/A,#N/A,TRUE,"INT-Table";#N/A,#N/A,TRUE,"STEEL";#N/A,#N/A,TRUE,"Door"}</definedName>
    <definedName name="SHELTER" localSheetId="3" hidden="1">{#N/A,#N/A,TRUE,"Basic";#N/A,#N/A,TRUE,"EXT-TABLE";#N/A,#N/A,TRUE,"STEEL";#N/A,#N/A,TRUE,"INT-Table";#N/A,#N/A,TRUE,"STEEL";#N/A,#N/A,TRUE,"Door"}</definedName>
    <definedName name="SHELTER" localSheetId="24" hidden="1">{#N/A,#N/A,TRUE,"Basic";#N/A,#N/A,TRUE,"EXT-TABLE";#N/A,#N/A,TRUE,"STEEL";#N/A,#N/A,TRUE,"INT-Table";#N/A,#N/A,TRUE,"STEEL";#N/A,#N/A,TRUE,"Door"}</definedName>
    <definedName name="SHELTER" localSheetId="4" hidden="1">{#N/A,#N/A,TRUE,"Basic";#N/A,#N/A,TRUE,"EXT-TABLE";#N/A,#N/A,TRUE,"STEEL";#N/A,#N/A,TRUE,"INT-Table";#N/A,#N/A,TRUE,"STEEL";#N/A,#N/A,TRUE,"Door"}</definedName>
    <definedName name="SHELTER" localSheetId="0" hidden="1">{#N/A,#N/A,TRUE,"Basic";#N/A,#N/A,TRUE,"EXT-TABLE";#N/A,#N/A,TRUE,"STEEL";#N/A,#N/A,TRUE,"INT-Table";#N/A,#N/A,TRUE,"STEEL";#N/A,#N/A,TRUE,"Door"}</definedName>
    <definedName name="SHELTER" localSheetId="23" hidden="1">{#N/A,#N/A,TRUE,"Basic";#N/A,#N/A,TRUE,"EXT-TABLE";#N/A,#N/A,TRUE,"STEEL";#N/A,#N/A,TRUE,"INT-Table";#N/A,#N/A,TRUE,"STEEL";#N/A,#N/A,TRUE,"Door"}</definedName>
    <definedName name="SHELTER" hidden="1">{#N/A,#N/A,TRUE,"Basic";#N/A,#N/A,TRUE,"EXT-TABLE";#N/A,#N/A,TRUE,"STEEL";#N/A,#N/A,TRUE,"INT-Table";#N/A,#N/A,TRUE,"STEEL";#N/A,#N/A,TRUE,"Door"}</definedName>
    <definedName name="SHELTER_1" localSheetId="5" hidden="1">{#N/A,#N/A,TRUE,"Basic";#N/A,#N/A,TRUE,"EXT-TABLE";#N/A,#N/A,TRUE,"STEEL";#N/A,#N/A,TRUE,"INT-Table";#N/A,#N/A,TRUE,"STEEL";#N/A,#N/A,TRUE,"Door"}</definedName>
    <definedName name="SHELTER_1" localSheetId="3" hidden="1">{#N/A,#N/A,TRUE,"Basic";#N/A,#N/A,TRUE,"EXT-TABLE";#N/A,#N/A,TRUE,"STEEL";#N/A,#N/A,TRUE,"INT-Table";#N/A,#N/A,TRUE,"STEEL";#N/A,#N/A,TRUE,"Door"}</definedName>
    <definedName name="SHELTER_1" localSheetId="24" hidden="1">{#N/A,#N/A,TRUE,"Basic";#N/A,#N/A,TRUE,"EXT-TABLE";#N/A,#N/A,TRUE,"STEEL";#N/A,#N/A,TRUE,"INT-Table";#N/A,#N/A,TRUE,"STEEL";#N/A,#N/A,TRUE,"Door"}</definedName>
    <definedName name="SHELTER_1" localSheetId="4" hidden="1">{#N/A,#N/A,TRUE,"Basic";#N/A,#N/A,TRUE,"EXT-TABLE";#N/A,#N/A,TRUE,"STEEL";#N/A,#N/A,TRUE,"INT-Table";#N/A,#N/A,TRUE,"STEEL";#N/A,#N/A,TRUE,"Door"}</definedName>
    <definedName name="SHELTER_1" localSheetId="0" hidden="1">{#N/A,#N/A,TRUE,"Basic";#N/A,#N/A,TRUE,"EXT-TABLE";#N/A,#N/A,TRUE,"STEEL";#N/A,#N/A,TRUE,"INT-Table";#N/A,#N/A,TRUE,"STEEL";#N/A,#N/A,TRUE,"Door"}</definedName>
    <definedName name="SHELTER_1" localSheetId="23" hidden="1">{#N/A,#N/A,TRUE,"Basic";#N/A,#N/A,TRUE,"EXT-TABLE";#N/A,#N/A,TRUE,"STEEL";#N/A,#N/A,TRUE,"INT-Table";#N/A,#N/A,TRUE,"STEEL";#N/A,#N/A,TRUE,"Door"}</definedName>
    <definedName name="SHELTER_1" hidden="1">{#N/A,#N/A,TRUE,"Basic";#N/A,#N/A,TRUE,"EXT-TABLE";#N/A,#N/A,TRUE,"STEEL";#N/A,#N/A,TRUE,"INT-Table";#N/A,#N/A,TRUE,"STEEL";#N/A,#N/A,TRUE,"Door"}</definedName>
    <definedName name="SHELTER_1_1" localSheetId="5" hidden="1">{#N/A,#N/A,TRUE,"Basic";#N/A,#N/A,TRUE,"EXT-TABLE";#N/A,#N/A,TRUE,"STEEL";#N/A,#N/A,TRUE,"INT-Table";#N/A,#N/A,TRUE,"STEEL";#N/A,#N/A,TRUE,"Door"}</definedName>
    <definedName name="SHELTER_1_1" localSheetId="3" hidden="1">{#N/A,#N/A,TRUE,"Basic";#N/A,#N/A,TRUE,"EXT-TABLE";#N/A,#N/A,TRUE,"STEEL";#N/A,#N/A,TRUE,"INT-Table";#N/A,#N/A,TRUE,"STEEL";#N/A,#N/A,TRUE,"Door"}</definedName>
    <definedName name="SHELTER_1_1" localSheetId="24" hidden="1">{#N/A,#N/A,TRUE,"Basic";#N/A,#N/A,TRUE,"EXT-TABLE";#N/A,#N/A,TRUE,"STEEL";#N/A,#N/A,TRUE,"INT-Table";#N/A,#N/A,TRUE,"STEEL";#N/A,#N/A,TRUE,"Door"}</definedName>
    <definedName name="SHELTER_1_1" localSheetId="4" hidden="1">{#N/A,#N/A,TRUE,"Basic";#N/A,#N/A,TRUE,"EXT-TABLE";#N/A,#N/A,TRUE,"STEEL";#N/A,#N/A,TRUE,"INT-Table";#N/A,#N/A,TRUE,"STEEL";#N/A,#N/A,TRUE,"Door"}</definedName>
    <definedName name="SHELTER_1_1" localSheetId="0" hidden="1">{#N/A,#N/A,TRUE,"Basic";#N/A,#N/A,TRUE,"EXT-TABLE";#N/A,#N/A,TRUE,"STEEL";#N/A,#N/A,TRUE,"INT-Table";#N/A,#N/A,TRUE,"STEEL";#N/A,#N/A,TRUE,"Door"}</definedName>
    <definedName name="SHELTER_1_1" localSheetId="23" hidden="1">{#N/A,#N/A,TRUE,"Basic";#N/A,#N/A,TRUE,"EXT-TABLE";#N/A,#N/A,TRUE,"STEEL";#N/A,#N/A,TRUE,"INT-Table";#N/A,#N/A,TRUE,"STEEL";#N/A,#N/A,TRUE,"Door"}</definedName>
    <definedName name="SHELTER_1_1" hidden="1">{#N/A,#N/A,TRUE,"Basic";#N/A,#N/A,TRUE,"EXT-TABLE";#N/A,#N/A,TRUE,"STEEL";#N/A,#N/A,TRUE,"INT-Table";#N/A,#N/A,TRUE,"STEEL";#N/A,#N/A,TRUE,"Door"}</definedName>
    <definedName name="SHELTER_1_2" localSheetId="5" hidden="1">{#N/A,#N/A,TRUE,"Basic";#N/A,#N/A,TRUE,"EXT-TABLE";#N/A,#N/A,TRUE,"STEEL";#N/A,#N/A,TRUE,"INT-Table";#N/A,#N/A,TRUE,"STEEL";#N/A,#N/A,TRUE,"Door"}</definedName>
    <definedName name="SHELTER_1_2" localSheetId="3" hidden="1">{#N/A,#N/A,TRUE,"Basic";#N/A,#N/A,TRUE,"EXT-TABLE";#N/A,#N/A,TRUE,"STEEL";#N/A,#N/A,TRUE,"INT-Table";#N/A,#N/A,TRUE,"STEEL";#N/A,#N/A,TRUE,"Door"}</definedName>
    <definedName name="SHELTER_1_2" localSheetId="24" hidden="1">{#N/A,#N/A,TRUE,"Basic";#N/A,#N/A,TRUE,"EXT-TABLE";#N/A,#N/A,TRUE,"STEEL";#N/A,#N/A,TRUE,"INT-Table";#N/A,#N/A,TRUE,"STEEL";#N/A,#N/A,TRUE,"Door"}</definedName>
    <definedName name="SHELTER_1_2" localSheetId="4" hidden="1">{#N/A,#N/A,TRUE,"Basic";#N/A,#N/A,TRUE,"EXT-TABLE";#N/A,#N/A,TRUE,"STEEL";#N/A,#N/A,TRUE,"INT-Table";#N/A,#N/A,TRUE,"STEEL";#N/A,#N/A,TRUE,"Door"}</definedName>
    <definedName name="SHELTER_1_2" localSheetId="0" hidden="1">{#N/A,#N/A,TRUE,"Basic";#N/A,#N/A,TRUE,"EXT-TABLE";#N/A,#N/A,TRUE,"STEEL";#N/A,#N/A,TRUE,"INT-Table";#N/A,#N/A,TRUE,"STEEL";#N/A,#N/A,TRUE,"Door"}</definedName>
    <definedName name="SHELTER_1_2" localSheetId="23" hidden="1">{#N/A,#N/A,TRUE,"Basic";#N/A,#N/A,TRUE,"EXT-TABLE";#N/A,#N/A,TRUE,"STEEL";#N/A,#N/A,TRUE,"INT-Table";#N/A,#N/A,TRUE,"STEEL";#N/A,#N/A,TRUE,"Door"}</definedName>
    <definedName name="SHELTER_1_2" hidden="1">{#N/A,#N/A,TRUE,"Basic";#N/A,#N/A,TRUE,"EXT-TABLE";#N/A,#N/A,TRUE,"STEEL";#N/A,#N/A,TRUE,"INT-Table";#N/A,#N/A,TRUE,"STEEL";#N/A,#N/A,TRUE,"Door"}</definedName>
    <definedName name="SHELTER_2" localSheetId="5" hidden="1">{#N/A,#N/A,TRUE,"Basic";#N/A,#N/A,TRUE,"EXT-TABLE";#N/A,#N/A,TRUE,"STEEL";#N/A,#N/A,TRUE,"INT-Table";#N/A,#N/A,TRUE,"STEEL";#N/A,#N/A,TRUE,"Door"}</definedName>
    <definedName name="SHELTER_2" localSheetId="3" hidden="1">{#N/A,#N/A,TRUE,"Basic";#N/A,#N/A,TRUE,"EXT-TABLE";#N/A,#N/A,TRUE,"STEEL";#N/A,#N/A,TRUE,"INT-Table";#N/A,#N/A,TRUE,"STEEL";#N/A,#N/A,TRUE,"Door"}</definedName>
    <definedName name="SHELTER_2" localSheetId="24" hidden="1">{#N/A,#N/A,TRUE,"Basic";#N/A,#N/A,TRUE,"EXT-TABLE";#N/A,#N/A,TRUE,"STEEL";#N/A,#N/A,TRUE,"INT-Table";#N/A,#N/A,TRUE,"STEEL";#N/A,#N/A,TRUE,"Door"}</definedName>
    <definedName name="SHELTER_2" localSheetId="4" hidden="1">{#N/A,#N/A,TRUE,"Basic";#N/A,#N/A,TRUE,"EXT-TABLE";#N/A,#N/A,TRUE,"STEEL";#N/A,#N/A,TRUE,"INT-Table";#N/A,#N/A,TRUE,"STEEL";#N/A,#N/A,TRUE,"Door"}</definedName>
    <definedName name="SHELTER_2" localSheetId="0" hidden="1">{#N/A,#N/A,TRUE,"Basic";#N/A,#N/A,TRUE,"EXT-TABLE";#N/A,#N/A,TRUE,"STEEL";#N/A,#N/A,TRUE,"INT-Table";#N/A,#N/A,TRUE,"STEEL";#N/A,#N/A,TRUE,"Door"}</definedName>
    <definedName name="SHELTER_2" localSheetId="23" hidden="1">{#N/A,#N/A,TRUE,"Basic";#N/A,#N/A,TRUE,"EXT-TABLE";#N/A,#N/A,TRUE,"STEEL";#N/A,#N/A,TRUE,"INT-Table";#N/A,#N/A,TRUE,"STEEL";#N/A,#N/A,TRUE,"Door"}</definedName>
    <definedName name="SHELTER_2" hidden="1">{#N/A,#N/A,TRUE,"Basic";#N/A,#N/A,TRUE,"EXT-TABLE";#N/A,#N/A,TRUE,"STEEL";#N/A,#N/A,TRUE,"INT-Table";#N/A,#N/A,TRUE,"STEEL";#N/A,#N/A,TRUE,"Door"}</definedName>
    <definedName name="SHELTER_2_1" localSheetId="5" hidden="1">{#N/A,#N/A,TRUE,"Basic";#N/A,#N/A,TRUE,"EXT-TABLE";#N/A,#N/A,TRUE,"STEEL";#N/A,#N/A,TRUE,"INT-Table";#N/A,#N/A,TRUE,"STEEL";#N/A,#N/A,TRUE,"Door"}</definedName>
    <definedName name="SHELTER_2_1" localSheetId="3" hidden="1">{#N/A,#N/A,TRUE,"Basic";#N/A,#N/A,TRUE,"EXT-TABLE";#N/A,#N/A,TRUE,"STEEL";#N/A,#N/A,TRUE,"INT-Table";#N/A,#N/A,TRUE,"STEEL";#N/A,#N/A,TRUE,"Door"}</definedName>
    <definedName name="SHELTER_2_1" localSheetId="24" hidden="1">{#N/A,#N/A,TRUE,"Basic";#N/A,#N/A,TRUE,"EXT-TABLE";#N/A,#N/A,TRUE,"STEEL";#N/A,#N/A,TRUE,"INT-Table";#N/A,#N/A,TRUE,"STEEL";#N/A,#N/A,TRUE,"Door"}</definedName>
    <definedName name="SHELTER_2_1" localSheetId="4" hidden="1">{#N/A,#N/A,TRUE,"Basic";#N/A,#N/A,TRUE,"EXT-TABLE";#N/A,#N/A,TRUE,"STEEL";#N/A,#N/A,TRUE,"INT-Table";#N/A,#N/A,TRUE,"STEEL";#N/A,#N/A,TRUE,"Door"}</definedName>
    <definedName name="SHELTER_2_1" localSheetId="0" hidden="1">{#N/A,#N/A,TRUE,"Basic";#N/A,#N/A,TRUE,"EXT-TABLE";#N/A,#N/A,TRUE,"STEEL";#N/A,#N/A,TRUE,"INT-Table";#N/A,#N/A,TRUE,"STEEL";#N/A,#N/A,TRUE,"Door"}</definedName>
    <definedName name="SHELTER_2_1" localSheetId="23" hidden="1">{#N/A,#N/A,TRUE,"Basic";#N/A,#N/A,TRUE,"EXT-TABLE";#N/A,#N/A,TRUE,"STEEL";#N/A,#N/A,TRUE,"INT-Table";#N/A,#N/A,TRUE,"STEEL";#N/A,#N/A,TRUE,"Door"}</definedName>
    <definedName name="SHELTER_2_1" hidden="1">{#N/A,#N/A,TRUE,"Basic";#N/A,#N/A,TRUE,"EXT-TABLE";#N/A,#N/A,TRUE,"STEEL";#N/A,#N/A,TRUE,"INT-Table";#N/A,#N/A,TRUE,"STEEL";#N/A,#N/A,TRUE,"Door"}</definedName>
    <definedName name="SHELTER_2_2" localSheetId="5" hidden="1">{#N/A,#N/A,TRUE,"Basic";#N/A,#N/A,TRUE,"EXT-TABLE";#N/A,#N/A,TRUE,"STEEL";#N/A,#N/A,TRUE,"INT-Table";#N/A,#N/A,TRUE,"STEEL";#N/A,#N/A,TRUE,"Door"}</definedName>
    <definedName name="SHELTER_2_2" localSheetId="3" hidden="1">{#N/A,#N/A,TRUE,"Basic";#N/A,#N/A,TRUE,"EXT-TABLE";#N/A,#N/A,TRUE,"STEEL";#N/A,#N/A,TRUE,"INT-Table";#N/A,#N/A,TRUE,"STEEL";#N/A,#N/A,TRUE,"Door"}</definedName>
    <definedName name="SHELTER_2_2" localSheetId="24" hidden="1">{#N/A,#N/A,TRUE,"Basic";#N/A,#N/A,TRUE,"EXT-TABLE";#N/A,#N/A,TRUE,"STEEL";#N/A,#N/A,TRUE,"INT-Table";#N/A,#N/A,TRUE,"STEEL";#N/A,#N/A,TRUE,"Door"}</definedName>
    <definedName name="SHELTER_2_2" localSheetId="4" hidden="1">{#N/A,#N/A,TRUE,"Basic";#N/A,#N/A,TRUE,"EXT-TABLE";#N/A,#N/A,TRUE,"STEEL";#N/A,#N/A,TRUE,"INT-Table";#N/A,#N/A,TRUE,"STEEL";#N/A,#N/A,TRUE,"Door"}</definedName>
    <definedName name="SHELTER_2_2" localSheetId="0" hidden="1">{#N/A,#N/A,TRUE,"Basic";#N/A,#N/A,TRUE,"EXT-TABLE";#N/A,#N/A,TRUE,"STEEL";#N/A,#N/A,TRUE,"INT-Table";#N/A,#N/A,TRUE,"STEEL";#N/A,#N/A,TRUE,"Door"}</definedName>
    <definedName name="SHELTER_2_2" localSheetId="23" hidden="1">{#N/A,#N/A,TRUE,"Basic";#N/A,#N/A,TRUE,"EXT-TABLE";#N/A,#N/A,TRUE,"STEEL";#N/A,#N/A,TRUE,"INT-Table";#N/A,#N/A,TRUE,"STEEL";#N/A,#N/A,TRUE,"Door"}</definedName>
    <definedName name="SHELTER_2_2" hidden="1">{#N/A,#N/A,TRUE,"Basic";#N/A,#N/A,TRUE,"EXT-TABLE";#N/A,#N/A,TRUE,"STEEL";#N/A,#N/A,TRUE,"INT-Table";#N/A,#N/A,TRUE,"STEEL";#N/A,#N/A,TRUE,"Door"}</definedName>
    <definedName name="SHELTER_3" localSheetId="5" hidden="1">{#N/A,#N/A,TRUE,"Basic";#N/A,#N/A,TRUE,"EXT-TABLE";#N/A,#N/A,TRUE,"STEEL";#N/A,#N/A,TRUE,"INT-Table";#N/A,#N/A,TRUE,"STEEL";#N/A,#N/A,TRUE,"Door"}</definedName>
    <definedName name="SHELTER_3" localSheetId="3" hidden="1">{#N/A,#N/A,TRUE,"Basic";#N/A,#N/A,TRUE,"EXT-TABLE";#N/A,#N/A,TRUE,"STEEL";#N/A,#N/A,TRUE,"INT-Table";#N/A,#N/A,TRUE,"STEEL";#N/A,#N/A,TRUE,"Door"}</definedName>
    <definedName name="SHELTER_3" localSheetId="24" hidden="1">{#N/A,#N/A,TRUE,"Basic";#N/A,#N/A,TRUE,"EXT-TABLE";#N/A,#N/A,TRUE,"STEEL";#N/A,#N/A,TRUE,"INT-Table";#N/A,#N/A,TRUE,"STEEL";#N/A,#N/A,TRUE,"Door"}</definedName>
    <definedName name="SHELTER_3" localSheetId="4" hidden="1">{#N/A,#N/A,TRUE,"Basic";#N/A,#N/A,TRUE,"EXT-TABLE";#N/A,#N/A,TRUE,"STEEL";#N/A,#N/A,TRUE,"INT-Table";#N/A,#N/A,TRUE,"STEEL";#N/A,#N/A,TRUE,"Door"}</definedName>
    <definedName name="SHELTER_3" localSheetId="0" hidden="1">{#N/A,#N/A,TRUE,"Basic";#N/A,#N/A,TRUE,"EXT-TABLE";#N/A,#N/A,TRUE,"STEEL";#N/A,#N/A,TRUE,"INT-Table";#N/A,#N/A,TRUE,"STEEL";#N/A,#N/A,TRUE,"Door"}</definedName>
    <definedName name="SHELTER_3" localSheetId="23" hidden="1">{#N/A,#N/A,TRUE,"Basic";#N/A,#N/A,TRUE,"EXT-TABLE";#N/A,#N/A,TRUE,"STEEL";#N/A,#N/A,TRUE,"INT-Table";#N/A,#N/A,TRUE,"STEEL";#N/A,#N/A,TRUE,"Door"}</definedName>
    <definedName name="SHELTER_3" hidden="1">{#N/A,#N/A,TRUE,"Basic";#N/A,#N/A,TRUE,"EXT-TABLE";#N/A,#N/A,TRUE,"STEEL";#N/A,#N/A,TRUE,"INT-Table";#N/A,#N/A,TRUE,"STEEL";#N/A,#N/A,TRUE,"Door"}</definedName>
    <definedName name="SHELTER_3_1" localSheetId="5" hidden="1">{#N/A,#N/A,TRUE,"Basic";#N/A,#N/A,TRUE,"EXT-TABLE";#N/A,#N/A,TRUE,"STEEL";#N/A,#N/A,TRUE,"INT-Table";#N/A,#N/A,TRUE,"STEEL";#N/A,#N/A,TRUE,"Door"}</definedName>
    <definedName name="SHELTER_3_1" localSheetId="3" hidden="1">{#N/A,#N/A,TRUE,"Basic";#N/A,#N/A,TRUE,"EXT-TABLE";#N/A,#N/A,TRUE,"STEEL";#N/A,#N/A,TRUE,"INT-Table";#N/A,#N/A,TRUE,"STEEL";#N/A,#N/A,TRUE,"Door"}</definedName>
    <definedName name="SHELTER_3_1" localSheetId="24" hidden="1">{#N/A,#N/A,TRUE,"Basic";#N/A,#N/A,TRUE,"EXT-TABLE";#N/A,#N/A,TRUE,"STEEL";#N/A,#N/A,TRUE,"INT-Table";#N/A,#N/A,TRUE,"STEEL";#N/A,#N/A,TRUE,"Door"}</definedName>
    <definedName name="SHELTER_3_1" localSheetId="4" hidden="1">{#N/A,#N/A,TRUE,"Basic";#N/A,#N/A,TRUE,"EXT-TABLE";#N/A,#N/A,TRUE,"STEEL";#N/A,#N/A,TRUE,"INT-Table";#N/A,#N/A,TRUE,"STEEL";#N/A,#N/A,TRUE,"Door"}</definedName>
    <definedName name="SHELTER_3_1" localSheetId="0" hidden="1">{#N/A,#N/A,TRUE,"Basic";#N/A,#N/A,TRUE,"EXT-TABLE";#N/A,#N/A,TRUE,"STEEL";#N/A,#N/A,TRUE,"INT-Table";#N/A,#N/A,TRUE,"STEEL";#N/A,#N/A,TRUE,"Door"}</definedName>
    <definedName name="SHELTER_3_1" localSheetId="23" hidden="1">{#N/A,#N/A,TRUE,"Basic";#N/A,#N/A,TRUE,"EXT-TABLE";#N/A,#N/A,TRUE,"STEEL";#N/A,#N/A,TRUE,"INT-Table";#N/A,#N/A,TRUE,"STEEL";#N/A,#N/A,TRUE,"Door"}</definedName>
    <definedName name="SHELTER_3_1" hidden="1">{#N/A,#N/A,TRUE,"Basic";#N/A,#N/A,TRUE,"EXT-TABLE";#N/A,#N/A,TRUE,"STEEL";#N/A,#N/A,TRUE,"INT-Table";#N/A,#N/A,TRUE,"STEEL";#N/A,#N/A,TRUE,"Door"}</definedName>
    <definedName name="SHELTER_3_2" localSheetId="5" hidden="1">{#N/A,#N/A,TRUE,"Basic";#N/A,#N/A,TRUE,"EXT-TABLE";#N/A,#N/A,TRUE,"STEEL";#N/A,#N/A,TRUE,"INT-Table";#N/A,#N/A,TRUE,"STEEL";#N/A,#N/A,TRUE,"Door"}</definedName>
    <definedName name="SHELTER_3_2" localSheetId="3" hidden="1">{#N/A,#N/A,TRUE,"Basic";#N/A,#N/A,TRUE,"EXT-TABLE";#N/A,#N/A,TRUE,"STEEL";#N/A,#N/A,TRUE,"INT-Table";#N/A,#N/A,TRUE,"STEEL";#N/A,#N/A,TRUE,"Door"}</definedName>
    <definedName name="SHELTER_3_2" localSheetId="24" hidden="1">{#N/A,#N/A,TRUE,"Basic";#N/A,#N/A,TRUE,"EXT-TABLE";#N/A,#N/A,TRUE,"STEEL";#N/A,#N/A,TRUE,"INT-Table";#N/A,#N/A,TRUE,"STEEL";#N/A,#N/A,TRUE,"Door"}</definedName>
    <definedName name="SHELTER_3_2" localSheetId="4" hidden="1">{#N/A,#N/A,TRUE,"Basic";#N/A,#N/A,TRUE,"EXT-TABLE";#N/A,#N/A,TRUE,"STEEL";#N/A,#N/A,TRUE,"INT-Table";#N/A,#N/A,TRUE,"STEEL";#N/A,#N/A,TRUE,"Door"}</definedName>
    <definedName name="SHELTER_3_2" localSheetId="0" hidden="1">{#N/A,#N/A,TRUE,"Basic";#N/A,#N/A,TRUE,"EXT-TABLE";#N/A,#N/A,TRUE,"STEEL";#N/A,#N/A,TRUE,"INT-Table";#N/A,#N/A,TRUE,"STEEL";#N/A,#N/A,TRUE,"Door"}</definedName>
    <definedName name="SHELTER_3_2" localSheetId="23" hidden="1">{#N/A,#N/A,TRUE,"Basic";#N/A,#N/A,TRUE,"EXT-TABLE";#N/A,#N/A,TRUE,"STEEL";#N/A,#N/A,TRUE,"INT-Table";#N/A,#N/A,TRUE,"STEEL";#N/A,#N/A,TRUE,"Door"}</definedName>
    <definedName name="SHELTER_3_2" hidden="1">{#N/A,#N/A,TRUE,"Basic";#N/A,#N/A,TRUE,"EXT-TABLE";#N/A,#N/A,TRUE,"STEEL";#N/A,#N/A,TRUE,"INT-Table";#N/A,#N/A,TRUE,"STEEL";#N/A,#N/A,TRUE,"Door"}</definedName>
    <definedName name="SHELTER_4" localSheetId="5" hidden="1">{#N/A,#N/A,TRUE,"Basic";#N/A,#N/A,TRUE,"EXT-TABLE";#N/A,#N/A,TRUE,"STEEL";#N/A,#N/A,TRUE,"INT-Table";#N/A,#N/A,TRUE,"STEEL";#N/A,#N/A,TRUE,"Door"}</definedName>
    <definedName name="SHELTER_4" localSheetId="3" hidden="1">{#N/A,#N/A,TRUE,"Basic";#N/A,#N/A,TRUE,"EXT-TABLE";#N/A,#N/A,TRUE,"STEEL";#N/A,#N/A,TRUE,"INT-Table";#N/A,#N/A,TRUE,"STEEL";#N/A,#N/A,TRUE,"Door"}</definedName>
    <definedName name="SHELTER_4" localSheetId="24" hidden="1">{#N/A,#N/A,TRUE,"Basic";#N/A,#N/A,TRUE,"EXT-TABLE";#N/A,#N/A,TRUE,"STEEL";#N/A,#N/A,TRUE,"INT-Table";#N/A,#N/A,TRUE,"STEEL";#N/A,#N/A,TRUE,"Door"}</definedName>
    <definedName name="SHELTER_4" localSheetId="4" hidden="1">{#N/A,#N/A,TRUE,"Basic";#N/A,#N/A,TRUE,"EXT-TABLE";#N/A,#N/A,TRUE,"STEEL";#N/A,#N/A,TRUE,"INT-Table";#N/A,#N/A,TRUE,"STEEL";#N/A,#N/A,TRUE,"Door"}</definedName>
    <definedName name="SHELTER_4" localSheetId="0" hidden="1">{#N/A,#N/A,TRUE,"Basic";#N/A,#N/A,TRUE,"EXT-TABLE";#N/A,#N/A,TRUE,"STEEL";#N/A,#N/A,TRUE,"INT-Table";#N/A,#N/A,TRUE,"STEEL";#N/A,#N/A,TRUE,"Door"}</definedName>
    <definedName name="SHELTER_4" localSheetId="23" hidden="1">{#N/A,#N/A,TRUE,"Basic";#N/A,#N/A,TRUE,"EXT-TABLE";#N/A,#N/A,TRUE,"STEEL";#N/A,#N/A,TRUE,"INT-Table";#N/A,#N/A,TRUE,"STEEL";#N/A,#N/A,TRUE,"Door"}</definedName>
    <definedName name="SHELTER_4" hidden="1">{#N/A,#N/A,TRUE,"Basic";#N/A,#N/A,TRUE,"EXT-TABLE";#N/A,#N/A,TRUE,"STEEL";#N/A,#N/A,TRUE,"INT-Table";#N/A,#N/A,TRUE,"STEEL";#N/A,#N/A,TRUE,"Door"}</definedName>
    <definedName name="SHELTER_4_1" localSheetId="5" hidden="1">{#N/A,#N/A,TRUE,"Basic";#N/A,#N/A,TRUE,"EXT-TABLE";#N/A,#N/A,TRUE,"STEEL";#N/A,#N/A,TRUE,"INT-Table";#N/A,#N/A,TRUE,"STEEL";#N/A,#N/A,TRUE,"Door"}</definedName>
    <definedName name="SHELTER_4_1" localSheetId="3" hidden="1">{#N/A,#N/A,TRUE,"Basic";#N/A,#N/A,TRUE,"EXT-TABLE";#N/A,#N/A,TRUE,"STEEL";#N/A,#N/A,TRUE,"INT-Table";#N/A,#N/A,TRUE,"STEEL";#N/A,#N/A,TRUE,"Door"}</definedName>
    <definedName name="SHELTER_4_1" localSheetId="24" hidden="1">{#N/A,#N/A,TRUE,"Basic";#N/A,#N/A,TRUE,"EXT-TABLE";#N/A,#N/A,TRUE,"STEEL";#N/A,#N/A,TRUE,"INT-Table";#N/A,#N/A,TRUE,"STEEL";#N/A,#N/A,TRUE,"Door"}</definedName>
    <definedName name="SHELTER_4_1" localSheetId="4" hidden="1">{#N/A,#N/A,TRUE,"Basic";#N/A,#N/A,TRUE,"EXT-TABLE";#N/A,#N/A,TRUE,"STEEL";#N/A,#N/A,TRUE,"INT-Table";#N/A,#N/A,TRUE,"STEEL";#N/A,#N/A,TRUE,"Door"}</definedName>
    <definedName name="SHELTER_4_1" localSheetId="0" hidden="1">{#N/A,#N/A,TRUE,"Basic";#N/A,#N/A,TRUE,"EXT-TABLE";#N/A,#N/A,TRUE,"STEEL";#N/A,#N/A,TRUE,"INT-Table";#N/A,#N/A,TRUE,"STEEL";#N/A,#N/A,TRUE,"Door"}</definedName>
    <definedName name="SHELTER_4_1" localSheetId="23" hidden="1">{#N/A,#N/A,TRUE,"Basic";#N/A,#N/A,TRUE,"EXT-TABLE";#N/A,#N/A,TRUE,"STEEL";#N/A,#N/A,TRUE,"INT-Table";#N/A,#N/A,TRUE,"STEEL";#N/A,#N/A,TRUE,"Door"}</definedName>
    <definedName name="SHELTER_4_1" hidden="1">{#N/A,#N/A,TRUE,"Basic";#N/A,#N/A,TRUE,"EXT-TABLE";#N/A,#N/A,TRUE,"STEEL";#N/A,#N/A,TRUE,"INT-Table";#N/A,#N/A,TRUE,"STEEL";#N/A,#N/A,TRUE,"Door"}</definedName>
    <definedName name="SHELTER_4_2" localSheetId="5" hidden="1">{#N/A,#N/A,TRUE,"Basic";#N/A,#N/A,TRUE,"EXT-TABLE";#N/A,#N/A,TRUE,"STEEL";#N/A,#N/A,TRUE,"INT-Table";#N/A,#N/A,TRUE,"STEEL";#N/A,#N/A,TRUE,"Door"}</definedName>
    <definedName name="SHELTER_4_2" localSheetId="3" hidden="1">{#N/A,#N/A,TRUE,"Basic";#N/A,#N/A,TRUE,"EXT-TABLE";#N/A,#N/A,TRUE,"STEEL";#N/A,#N/A,TRUE,"INT-Table";#N/A,#N/A,TRUE,"STEEL";#N/A,#N/A,TRUE,"Door"}</definedName>
    <definedName name="SHELTER_4_2" localSheetId="24" hidden="1">{#N/A,#N/A,TRUE,"Basic";#N/A,#N/A,TRUE,"EXT-TABLE";#N/A,#N/A,TRUE,"STEEL";#N/A,#N/A,TRUE,"INT-Table";#N/A,#N/A,TRUE,"STEEL";#N/A,#N/A,TRUE,"Door"}</definedName>
    <definedName name="SHELTER_4_2" localSheetId="4" hidden="1">{#N/A,#N/A,TRUE,"Basic";#N/A,#N/A,TRUE,"EXT-TABLE";#N/A,#N/A,TRUE,"STEEL";#N/A,#N/A,TRUE,"INT-Table";#N/A,#N/A,TRUE,"STEEL";#N/A,#N/A,TRUE,"Door"}</definedName>
    <definedName name="SHELTER_4_2" localSheetId="0" hidden="1">{#N/A,#N/A,TRUE,"Basic";#N/A,#N/A,TRUE,"EXT-TABLE";#N/A,#N/A,TRUE,"STEEL";#N/A,#N/A,TRUE,"INT-Table";#N/A,#N/A,TRUE,"STEEL";#N/A,#N/A,TRUE,"Door"}</definedName>
    <definedName name="SHELTER_4_2" localSheetId="23" hidden="1">{#N/A,#N/A,TRUE,"Basic";#N/A,#N/A,TRUE,"EXT-TABLE";#N/A,#N/A,TRUE,"STEEL";#N/A,#N/A,TRUE,"INT-Table";#N/A,#N/A,TRUE,"STEEL";#N/A,#N/A,TRUE,"Door"}</definedName>
    <definedName name="SHELTER_4_2" hidden="1">{#N/A,#N/A,TRUE,"Basic";#N/A,#N/A,TRUE,"EXT-TABLE";#N/A,#N/A,TRUE,"STEEL";#N/A,#N/A,TRUE,"INT-Table";#N/A,#N/A,TRUE,"STEEL";#N/A,#N/A,TRUE,"Door"}</definedName>
    <definedName name="SHELTER_5" localSheetId="5" hidden="1">{#N/A,#N/A,TRUE,"Basic";#N/A,#N/A,TRUE,"EXT-TABLE";#N/A,#N/A,TRUE,"STEEL";#N/A,#N/A,TRUE,"INT-Table";#N/A,#N/A,TRUE,"STEEL";#N/A,#N/A,TRUE,"Door"}</definedName>
    <definedName name="SHELTER_5" localSheetId="3" hidden="1">{#N/A,#N/A,TRUE,"Basic";#N/A,#N/A,TRUE,"EXT-TABLE";#N/A,#N/A,TRUE,"STEEL";#N/A,#N/A,TRUE,"INT-Table";#N/A,#N/A,TRUE,"STEEL";#N/A,#N/A,TRUE,"Door"}</definedName>
    <definedName name="SHELTER_5" localSheetId="24" hidden="1">{#N/A,#N/A,TRUE,"Basic";#N/A,#N/A,TRUE,"EXT-TABLE";#N/A,#N/A,TRUE,"STEEL";#N/A,#N/A,TRUE,"INT-Table";#N/A,#N/A,TRUE,"STEEL";#N/A,#N/A,TRUE,"Door"}</definedName>
    <definedName name="SHELTER_5" localSheetId="4" hidden="1">{#N/A,#N/A,TRUE,"Basic";#N/A,#N/A,TRUE,"EXT-TABLE";#N/A,#N/A,TRUE,"STEEL";#N/A,#N/A,TRUE,"INT-Table";#N/A,#N/A,TRUE,"STEEL";#N/A,#N/A,TRUE,"Door"}</definedName>
    <definedName name="SHELTER_5" localSheetId="0" hidden="1">{#N/A,#N/A,TRUE,"Basic";#N/A,#N/A,TRUE,"EXT-TABLE";#N/A,#N/A,TRUE,"STEEL";#N/A,#N/A,TRUE,"INT-Table";#N/A,#N/A,TRUE,"STEEL";#N/A,#N/A,TRUE,"Door"}</definedName>
    <definedName name="SHELTER_5" localSheetId="23" hidden="1">{#N/A,#N/A,TRUE,"Basic";#N/A,#N/A,TRUE,"EXT-TABLE";#N/A,#N/A,TRUE,"STEEL";#N/A,#N/A,TRUE,"INT-Table";#N/A,#N/A,TRUE,"STEEL";#N/A,#N/A,TRUE,"Door"}</definedName>
    <definedName name="SHELTER_5" hidden="1">{#N/A,#N/A,TRUE,"Basic";#N/A,#N/A,TRUE,"EXT-TABLE";#N/A,#N/A,TRUE,"STEEL";#N/A,#N/A,TRUE,"INT-Table";#N/A,#N/A,TRUE,"STEEL";#N/A,#N/A,TRUE,"Door"}</definedName>
    <definedName name="SHELTER_5_1" localSheetId="5" hidden="1">{#N/A,#N/A,TRUE,"Basic";#N/A,#N/A,TRUE,"EXT-TABLE";#N/A,#N/A,TRUE,"STEEL";#N/A,#N/A,TRUE,"INT-Table";#N/A,#N/A,TRUE,"STEEL";#N/A,#N/A,TRUE,"Door"}</definedName>
    <definedName name="SHELTER_5_1" localSheetId="3" hidden="1">{#N/A,#N/A,TRUE,"Basic";#N/A,#N/A,TRUE,"EXT-TABLE";#N/A,#N/A,TRUE,"STEEL";#N/A,#N/A,TRUE,"INT-Table";#N/A,#N/A,TRUE,"STEEL";#N/A,#N/A,TRUE,"Door"}</definedName>
    <definedName name="SHELTER_5_1" localSheetId="24" hidden="1">{#N/A,#N/A,TRUE,"Basic";#N/A,#N/A,TRUE,"EXT-TABLE";#N/A,#N/A,TRUE,"STEEL";#N/A,#N/A,TRUE,"INT-Table";#N/A,#N/A,TRUE,"STEEL";#N/A,#N/A,TRUE,"Door"}</definedName>
    <definedName name="SHELTER_5_1" localSheetId="4" hidden="1">{#N/A,#N/A,TRUE,"Basic";#N/A,#N/A,TRUE,"EXT-TABLE";#N/A,#N/A,TRUE,"STEEL";#N/A,#N/A,TRUE,"INT-Table";#N/A,#N/A,TRUE,"STEEL";#N/A,#N/A,TRUE,"Door"}</definedName>
    <definedName name="SHELTER_5_1" localSheetId="0" hidden="1">{#N/A,#N/A,TRUE,"Basic";#N/A,#N/A,TRUE,"EXT-TABLE";#N/A,#N/A,TRUE,"STEEL";#N/A,#N/A,TRUE,"INT-Table";#N/A,#N/A,TRUE,"STEEL";#N/A,#N/A,TRUE,"Door"}</definedName>
    <definedName name="SHELTER_5_1" localSheetId="23" hidden="1">{#N/A,#N/A,TRUE,"Basic";#N/A,#N/A,TRUE,"EXT-TABLE";#N/A,#N/A,TRUE,"STEEL";#N/A,#N/A,TRUE,"INT-Table";#N/A,#N/A,TRUE,"STEEL";#N/A,#N/A,TRUE,"Door"}</definedName>
    <definedName name="SHELTER_5_1" hidden="1">{#N/A,#N/A,TRUE,"Basic";#N/A,#N/A,TRUE,"EXT-TABLE";#N/A,#N/A,TRUE,"STEEL";#N/A,#N/A,TRUE,"INT-Table";#N/A,#N/A,TRUE,"STEEL";#N/A,#N/A,TRUE,"Door"}</definedName>
    <definedName name="SHELTER_5_2" localSheetId="5" hidden="1">{#N/A,#N/A,TRUE,"Basic";#N/A,#N/A,TRUE,"EXT-TABLE";#N/A,#N/A,TRUE,"STEEL";#N/A,#N/A,TRUE,"INT-Table";#N/A,#N/A,TRUE,"STEEL";#N/A,#N/A,TRUE,"Door"}</definedName>
    <definedName name="SHELTER_5_2" localSheetId="3" hidden="1">{#N/A,#N/A,TRUE,"Basic";#N/A,#N/A,TRUE,"EXT-TABLE";#N/A,#N/A,TRUE,"STEEL";#N/A,#N/A,TRUE,"INT-Table";#N/A,#N/A,TRUE,"STEEL";#N/A,#N/A,TRUE,"Door"}</definedName>
    <definedName name="SHELTER_5_2" localSheetId="24" hidden="1">{#N/A,#N/A,TRUE,"Basic";#N/A,#N/A,TRUE,"EXT-TABLE";#N/A,#N/A,TRUE,"STEEL";#N/A,#N/A,TRUE,"INT-Table";#N/A,#N/A,TRUE,"STEEL";#N/A,#N/A,TRUE,"Door"}</definedName>
    <definedName name="SHELTER_5_2" localSheetId="4" hidden="1">{#N/A,#N/A,TRUE,"Basic";#N/A,#N/A,TRUE,"EXT-TABLE";#N/A,#N/A,TRUE,"STEEL";#N/A,#N/A,TRUE,"INT-Table";#N/A,#N/A,TRUE,"STEEL";#N/A,#N/A,TRUE,"Door"}</definedName>
    <definedName name="SHELTER_5_2" localSheetId="0" hidden="1">{#N/A,#N/A,TRUE,"Basic";#N/A,#N/A,TRUE,"EXT-TABLE";#N/A,#N/A,TRUE,"STEEL";#N/A,#N/A,TRUE,"INT-Table";#N/A,#N/A,TRUE,"STEEL";#N/A,#N/A,TRUE,"Door"}</definedName>
    <definedName name="SHELTER_5_2" localSheetId="23" hidden="1">{#N/A,#N/A,TRUE,"Basic";#N/A,#N/A,TRUE,"EXT-TABLE";#N/A,#N/A,TRUE,"STEEL";#N/A,#N/A,TRUE,"INT-Table";#N/A,#N/A,TRUE,"STEEL";#N/A,#N/A,TRUE,"Door"}</definedName>
    <definedName name="SHELTER_5_2" hidden="1">{#N/A,#N/A,TRUE,"Basic";#N/A,#N/A,TRUE,"EXT-TABLE";#N/A,#N/A,TRUE,"STEEL";#N/A,#N/A,TRUE,"INT-Table";#N/A,#N/A,TRUE,"STEEL";#N/A,#N/A,TRUE,"Door"}</definedName>
    <definedName name="SpecialPrice" localSheetId="6" hidden="1">#REF!</definedName>
    <definedName name="SpecialPrice" localSheetId="7" hidden="1">#REF!</definedName>
    <definedName name="SpecialPrice" localSheetId="17" hidden="1">#REF!</definedName>
    <definedName name="SpecialPrice" localSheetId="18" hidden="1">#REF!</definedName>
    <definedName name="SpecialPrice" localSheetId="19" hidden="1">#REF!</definedName>
    <definedName name="SpecialPrice" localSheetId="20" hidden="1">#REF!</definedName>
    <definedName name="SpecialPrice" localSheetId="8" hidden="1">#REF!</definedName>
    <definedName name="SpecialPrice" localSheetId="9" hidden="1">#REF!</definedName>
    <definedName name="SpecialPrice" localSheetId="10" hidden="1">#REF!</definedName>
    <definedName name="SpecialPrice" localSheetId="11" hidden="1">#REF!</definedName>
    <definedName name="SpecialPrice" localSheetId="12" hidden="1">#REF!</definedName>
    <definedName name="SpecialPrice" localSheetId="13" hidden="1">#REF!</definedName>
    <definedName name="SpecialPrice" localSheetId="14" hidden="1">#REF!</definedName>
    <definedName name="SpecialPrice" localSheetId="15" hidden="1">#REF!</definedName>
    <definedName name="SpecialPrice" localSheetId="16" hidden="1">#REF!</definedName>
    <definedName name="SpecialPrice" localSheetId="5" hidden="1">#REF!</definedName>
    <definedName name="SpecialPrice" localSheetId="3" hidden="1">#REF!</definedName>
    <definedName name="SpecialPrice" localSheetId="24" hidden="1">#REF!</definedName>
    <definedName name="SpecialPrice" localSheetId="23" hidden="1">#REF!</definedName>
    <definedName name="SpecialPrice" hidden="1">#REF!</definedName>
    <definedName name="SR" localSheetId="6" hidden="1">#REF!</definedName>
    <definedName name="SR" localSheetId="7" hidden="1">#REF!</definedName>
    <definedName name="SR" localSheetId="17" hidden="1">#REF!</definedName>
    <definedName name="SR" localSheetId="18" hidden="1">#REF!</definedName>
    <definedName name="SR" localSheetId="19" hidden="1">#REF!</definedName>
    <definedName name="SR" localSheetId="20" hidden="1">#REF!</definedName>
    <definedName name="SR" localSheetId="8" hidden="1">#REF!</definedName>
    <definedName name="SR" localSheetId="9" hidden="1">#REF!</definedName>
    <definedName name="SR" localSheetId="10" hidden="1">#REF!</definedName>
    <definedName name="SR" localSheetId="11" hidden="1">#REF!</definedName>
    <definedName name="SR" localSheetId="12" hidden="1">#REF!</definedName>
    <definedName name="SR" localSheetId="13" hidden="1">#REF!</definedName>
    <definedName name="SR" localSheetId="14" hidden="1">#REF!</definedName>
    <definedName name="SR" localSheetId="15" hidden="1">#REF!</definedName>
    <definedName name="SR" localSheetId="16" hidden="1">#REF!</definedName>
    <definedName name="SR" localSheetId="5" hidden="1">#REF!</definedName>
    <definedName name="SR" localSheetId="3" hidden="1">#REF!</definedName>
    <definedName name="SR" localSheetId="24" hidden="1">#REF!</definedName>
    <definedName name="SR" localSheetId="23" hidden="1">#REF!</definedName>
    <definedName name="SR" hidden="1">#REF!</definedName>
    <definedName name="sss" localSheetId="5" hidden="1">{#N/A,#N/A,TRUE,"Basic";#N/A,#N/A,TRUE,"EXT-TABLE";#N/A,#N/A,TRUE,"STEEL";#N/A,#N/A,TRUE,"INT-Table";#N/A,#N/A,TRUE,"STEEL";#N/A,#N/A,TRUE,"Door"}</definedName>
    <definedName name="sss" localSheetId="3" hidden="1">{#N/A,#N/A,TRUE,"Basic";#N/A,#N/A,TRUE,"EXT-TABLE";#N/A,#N/A,TRUE,"STEEL";#N/A,#N/A,TRUE,"INT-Table";#N/A,#N/A,TRUE,"STEEL";#N/A,#N/A,TRUE,"Door"}</definedName>
    <definedName name="sss" localSheetId="24" hidden="1">{#N/A,#N/A,TRUE,"Basic";#N/A,#N/A,TRUE,"EXT-TABLE";#N/A,#N/A,TRUE,"STEEL";#N/A,#N/A,TRUE,"INT-Table";#N/A,#N/A,TRUE,"STEEL";#N/A,#N/A,TRUE,"Door"}</definedName>
    <definedName name="sss" localSheetId="4" hidden="1">{#N/A,#N/A,TRUE,"Basic";#N/A,#N/A,TRUE,"EXT-TABLE";#N/A,#N/A,TRUE,"STEEL";#N/A,#N/A,TRUE,"INT-Table";#N/A,#N/A,TRUE,"STEEL";#N/A,#N/A,TRUE,"Door"}</definedName>
    <definedName name="sss" localSheetId="0" hidden="1">{#N/A,#N/A,TRUE,"Basic";#N/A,#N/A,TRUE,"EXT-TABLE";#N/A,#N/A,TRUE,"STEEL";#N/A,#N/A,TRUE,"INT-Table";#N/A,#N/A,TRUE,"STEEL";#N/A,#N/A,TRUE,"Door"}</definedName>
    <definedName name="sss" localSheetId="23" hidden="1">{#N/A,#N/A,TRUE,"Basic";#N/A,#N/A,TRUE,"EXT-TABLE";#N/A,#N/A,TRUE,"STEEL";#N/A,#N/A,TRUE,"INT-Table";#N/A,#N/A,TRUE,"STEEL";#N/A,#N/A,TRUE,"Door"}</definedName>
    <definedName name="sss" hidden="1">{#N/A,#N/A,TRUE,"Basic";#N/A,#N/A,TRUE,"EXT-TABLE";#N/A,#N/A,TRUE,"STEEL";#N/A,#N/A,TRUE,"INT-Table";#N/A,#N/A,TRUE,"STEEL";#N/A,#N/A,TRUE,"Door"}</definedName>
    <definedName name="sss_1" localSheetId="5" hidden="1">{#N/A,#N/A,TRUE,"Basic";#N/A,#N/A,TRUE,"EXT-TABLE";#N/A,#N/A,TRUE,"STEEL";#N/A,#N/A,TRUE,"INT-Table";#N/A,#N/A,TRUE,"STEEL";#N/A,#N/A,TRUE,"Door"}</definedName>
    <definedName name="sss_1" localSheetId="3" hidden="1">{#N/A,#N/A,TRUE,"Basic";#N/A,#N/A,TRUE,"EXT-TABLE";#N/A,#N/A,TRUE,"STEEL";#N/A,#N/A,TRUE,"INT-Table";#N/A,#N/A,TRUE,"STEEL";#N/A,#N/A,TRUE,"Door"}</definedName>
    <definedName name="sss_1" localSheetId="24" hidden="1">{#N/A,#N/A,TRUE,"Basic";#N/A,#N/A,TRUE,"EXT-TABLE";#N/A,#N/A,TRUE,"STEEL";#N/A,#N/A,TRUE,"INT-Table";#N/A,#N/A,TRUE,"STEEL";#N/A,#N/A,TRUE,"Door"}</definedName>
    <definedName name="sss_1" localSheetId="4" hidden="1">{#N/A,#N/A,TRUE,"Basic";#N/A,#N/A,TRUE,"EXT-TABLE";#N/A,#N/A,TRUE,"STEEL";#N/A,#N/A,TRUE,"INT-Table";#N/A,#N/A,TRUE,"STEEL";#N/A,#N/A,TRUE,"Door"}</definedName>
    <definedName name="sss_1" localSheetId="0" hidden="1">{#N/A,#N/A,TRUE,"Basic";#N/A,#N/A,TRUE,"EXT-TABLE";#N/A,#N/A,TRUE,"STEEL";#N/A,#N/A,TRUE,"INT-Table";#N/A,#N/A,TRUE,"STEEL";#N/A,#N/A,TRUE,"Door"}</definedName>
    <definedName name="sss_1" localSheetId="23" hidden="1">{#N/A,#N/A,TRUE,"Basic";#N/A,#N/A,TRUE,"EXT-TABLE";#N/A,#N/A,TRUE,"STEEL";#N/A,#N/A,TRUE,"INT-Table";#N/A,#N/A,TRUE,"STEEL";#N/A,#N/A,TRUE,"Door"}</definedName>
    <definedName name="sss_1" hidden="1">{#N/A,#N/A,TRUE,"Basic";#N/A,#N/A,TRUE,"EXT-TABLE";#N/A,#N/A,TRUE,"STEEL";#N/A,#N/A,TRUE,"INT-Table";#N/A,#N/A,TRUE,"STEEL";#N/A,#N/A,TRUE,"Door"}</definedName>
    <definedName name="sss_1_1" localSheetId="5" hidden="1">{#N/A,#N/A,TRUE,"Basic";#N/A,#N/A,TRUE,"EXT-TABLE";#N/A,#N/A,TRUE,"STEEL";#N/A,#N/A,TRUE,"INT-Table";#N/A,#N/A,TRUE,"STEEL";#N/A,#N/A,TRUE,"Door"}</definedName>
    <definedName name="sss_1_1" localSheetId="3" hidden="1">{#N/A,#N/A,TRUE,"Basic";#N/A,#N/A,TRUE,"EXT-TABLE";#N/A,#N/A,TRUE,"STEEL";#N/A,#N/A,TRUE,"INT-Table";#N/A,#N/A,TRUE,"STEEL";#N/A,#N/A,TRUE,"Door"}</definedName>
    <definedName name="sss_1_1" localSheetId="24" hidden="1">{#N/A,#N/A,TRUE,"Basic";#N/A,#N/A,TRUE,"EXT-TABLE";#N/A,#N/A,TRUE,"STEEL";#N/A,#N/A,TRUE,"INT-Table";#N/A,#N/A,TRUE,"STEEL";#N/A,#N/A,TRUE,"Door"}</definedName>
    <definedName name="sss_1_1" localSheetId="4" hidden="1">{#N/A,#N/A,TRUE,"Basic";#N/A,#N/A,TRUE,"EXT-TABLE";#N/A,#N/A,TRUE,"STEEL";#N/A,#N/A,TRUE,"INT-Table";#N/A,#N/A,TRUE,"STEEL";#N/A,#N/A,TRUE,"Door"}</definedName>
    <definedName name="sss_1_1" localSheetId="0" hidden="1">{#N/A,#N/A,TRUE,"Basic";#N/A,#N/A,TRUE,"EXT-TABLE";#N/A,#N/A,TRUE,"STEEL";#N/A,#N/A,TRUE,"INT-Table";#N/A,#N/A,TRUE,"STEEL";#N/A,#N/A,TRUE,"Door"}</definedName>
    <definedName name="sss_1_1" localSheetId="23" hidden="1">{#N/A,#N/A,TRUE,"Basic";#N/A,#N/A,TRUE,"EXT-TABLE";#N/A,#N/A,TRUE,"STEEL";#N/A,#N/A,TRUE,"INT-Table";#N/A,#N/A,TRUE,"STEEL";#N/A,#N/A,TRUE,"Door"}</definedName>
    <definedName name="sss_1_1" hidden="1">{#N/A,#N/A,TRUE,"Basic";#N/A,#N/A,TRUE,"EXT-TABLE";#N/A,#N/A,TRUE,"STEEL";#N/A,#N/A,TRUE,"INT-Table";#N/A,#N/A,TRUE,"STEEL";#N/A,#N/A,TRUE,"Door"}</definedName>
    <definedName name="sss_1_2" localSheetId="5" hidden="1">{#N/A,#N/A,TRUE,"Basic";#N/A,#N/A,TRUE,"EXT-TABLE";#N/A,#N/A,TRUE,"STEEL";#N/A,#N/A,TRUE,"INT-Table";#N/A,#N/A,TRUE,"STEEL";#N/A,#N/A,TRUE,"Door"}</definedName>
    <definedName name="sss_1_2" localSheetId="3" hidden="1">{#N/A,#N/A,TRUE,"Basic";#N/A,#N/A,TRUE,"EXT-TABLE";#N/A,#N/A,TRUE,"STEEL";#N/A,#N/A,TRUE,"INT-Table";#N/A,#N/A,TRUE,"STEEL";#N/A,#N/A,TRUE,"Door"}</definedName>
    <definedName name="sss_1_2" localSheetId="24" hidden="1">{#N/A,#N/A,TRUE,"Basic";#N/A,#N/A,TRUE,"EXT-TABLE";#N/A,#N/A,TRUE,"STEEL";#N/A,#N/A,TRUE,"INT-Table";#N/A,#N/A,TRUE,"STEEL";#N/A,#N/A,TRUE,"Door"}</definedName>
    <definedName name="sss_1_2" localSheetId="4" hidden="1">{#N/A,#N/A,TRUE,"Basic";#N/A,#N/A,TRUE,"EXT-TABLE";#N/A,#N/A,TRUE,"STEEL";#N/A,#N/A,TRUE,"INT-Table";#N/A,#N/A,TRUE,"STEEL";#N/A,#N/A,TRUE,"Door"}</definedName>
    <definedName name="sss_1_2" localSheetId="0" hidden="1">{#N/A,#N/A,TRUE,"Basic";#N/A,#N/A,TRUE,"EXT-TABLE";#N/A,#N/A,TRUE,"STEEL";#N/A,#N/A,TRUE,"INT-Table";#N/A,#N/A,TRUE,"STEEL";#N/A,#N/A,TRUE,"Door"}</definedName>
    <definedName name="sss_1_2" localSheetId="23" hidden="1">{#N/A,#N/A,TRUE,"Basic";#N/A,#N/A,TRUE,"EXT-TABLE";#N/A,#N/A,TRUE,"STEEL";#N/A,#N/A,TRUE,"INT-Table";#N/A,#N/A,TRUE,"STEEL";#N/A,#N/A,TRUE,"Door"}</definedName>
    <definedName name="sss_1_2" hidden="1">{#N/A,#N/A,TRUE,"Basic";#N/A,#N/A,TRUE,"EXT-TABLE";#N/A,#N/A,TRUE,"STEEL";#N/A,#N/A,TRUE,"INT-Table";#N/A,#N/A,TRUE,"STEEL";#N/A,#N/A,TRUE,"Door"}</definedName>
    <definedName name="sss_2" localSheetId="5" hidden="1">{#N/A,#N/A,TRUE,"Basic";#N/A,#N/A,TRUE,"EXT-TABLE";#N/A,#N/A,TRUE,"STEEL";#N/A,#N/A,TRUE,"INT-Table";#N/A,#N/A,TRUE,"STEEL";#N/A,#N/A,TRUE,"Door"}</definedName>
    <definedName name="sss_2" localSheetId="3" hidden="1">{#N/A,#N/A,TRUE,"Basic";#N/A,#N/A,TRUE,"EXT-TABLE";#N/A,#N/A,TRUE,"STEEL";#N/A,#N/A,TRUE,"INT-Table";#N/A,#N/A,TRUE,"STEEL";#N/A,#N/A,TRUE,"Door"}</definedName>
    <definedName name="sss_2" localSheetId="24" hidden="1">{#N/A,#N/A,TRUE,"Basic";#N/A,#N/A,TRUE,"EXT-TABLE";#N/A,#N/A,TRUE,"STEEL";#N/A,#N/A,TRUE,"INT-Table";#N/A,#N/A,TRUE,"STEEL";#N/A,#N/A,TRUE,"Door"}</definedName>
    <definedName name="sss_2" localSheetId="4" hidden="1">{#N/A,#N/A,TRUE,"Basic";#N/A,#N/A,TRUE,"EXT-TABLE";#N/A,#N/A,TRUE,"STEEL";#N/A,#N/A,TRUE,"INT-Table";#N/A,#N/A,TRUE,"STEEL";#N/A,#N/A,TRUE,"Door"}</definedName>
    <definedName name="sss_2" localSheetId="0" hidden="1">{#N/A,#N/A,TRUE,"Basic";#N/A,#N/A,TRUE,"EXT-TABLE";#N/A,#N/A,TRUE,"STEEL";#N/A,#N/A,TRUE,"INT-Table";#N/A,#N/A,TRUE,"STEEL";#N/A,#N/A,TRUE,"Door"}</definedName>
    <definedName name="sss_2" localSheetId="23" hidden="1">{#N/A,#N/A,TRUE,"Basic";#N/A,#N/A,TRUE,"EXT-TABLE";#N/A,#N/A,TRUE,"STEEL";#N/A,#N/A,TRUE,"INT-Table";#N/A,#N/A,TRUE,"STEEL";#N/A,#N/A,TRUE,"Door"}</definedName>
    <definedName name="sss_2" hidden="1">{#N/A,#N/A,TRUE,"Basic";#N/A,#N/A,TRUE,"EXT-TABLE";#N/A,#N/A,TRUE,"STEEL";#N/A,#N/A,TRUE,"INT-Table";#N/A,#N/A,TRUE,"STEEL";#N/A,#N/A,TRUE,"Door"}</definedName>
    <definedName name="sss_2_1" localSheetId="5" hidden="1">{#N/A,#N/A,TRUE,"Basic";#N/A,#N/A,TRUE,"EXT-TABLE";#N/A,#N/A,TRUE,"STEEL";#N/A,#N/A,TRUE,"INT-Table";#N/A,#N/A,TRUE,"STEEL";#N/A,#N/A,TRUE,"Door"}</definedName>
    <definedName name="sss_2_1" localSheetId="3" hidden="1">{#N/A,#N/A,TRUE,"Basic";#N/A,#N/A,TRUE,"EXT-TABLE";#N/A,#N/A,TRUE,"STEEL";#N/A,#N/A,TRUE,"INT-Table";#N/A,#N/A,TRUE,"STEEL";#N/A,#N/A,TRUE,"Door"}</definedName>
    <definedName name="sss_2_1" localSheetId="24" hidden="1">{#N/A,#N/A,TRUE,"Basic";#N/A,#N/A,TRUE,"EXT-TABLE";#N/A,#N/A,TRUE,"STEEL";#N/A,#N/A,TRUE,"INT-Table";#N/A,#N/A,TRUE,"STEEL";#N/A,#N/A,TRUE,"Door"}</definedName>
    <definedName name="sss_2_1" localSheetId="4" hidden="1">{#N/A,#N/A,TRUE,"Basic";#N/A,#N/A,TRUE,"EXT-TABLE";#N/A,#N/A,TRUE,"STEEL";#N/A,#N/A,TRUE,"INT-Table";#N/A,#N/A,TRUE,"STEEL";#N/A,#N/A,TRUE,"Door"}</definedName>
    <definedName name="sss_2_1" localSheetId="0" hidden="1">{#N/A,#N/A,TRUE,"Basic";#N/A,#N/A,TRUE,"EXT-TABLE";#N/A,#N/A,TRUE,"STEEL";#N/A,#N/A,TRUE,"INT-Table";#N/A,#N/A,TRUE,"STEEL";#N/A,#N/A,TRUE,"Door"}</definedName>
    <definedName name="sss_2_1" localSheetId="23" hidden="1">{#N/A,#N/A,TRUE,"Basic";#N/A,#N/A,TRUE,"EXT-TABLE";#N/A,#N/A,TRUE,"STEEL";#N/A,#N/A,TRUE,"INT-Table";#N/A,#N/A,TRUE,"STEEL";#N/A,#N/A,TRUE,"Door"}</definedName>
    <definedName name="sss_2_1" hidden="1">{#N/A,#N/A,TRUE,"Basic";#N/A,#N/A,TRUE,"EXT-TABLE";#N/A,#N/A,TRUE,"STEEL";#N/A,#N/A,TRUE,"INT-Table";#N/A,#N/A,TRUE,"STEEL";#N/A,#N/A,TRUE,"Door"}</definedName>
    <definedName name="sss_2_2" localSheetId="5" hidden="1">{#N/A,#N/A,TRUE,"Basic";#N/A,#N/A,TRUE,"EXT-TABLE";#N/A,#N/A,TRUE,"STEEL";#N/A,#N/A,TRUE,"INT-Table";#N/A,#N/A,TRUE,"STEEL";#N/A,#N/A,TRUE,"Door"}</definedName>
    <definedName name="sss_2_2" localSheetId="3" hidden="1">{#N/A,#N/A,TRUE,"Basic";#N/A,#N/A,TRUE,"EXT-TABLE";#N/A,#N/A,TRUE,"STEEL";#N/A,#N/A,TRUE,"INT-Table";#N/A,#N/A,TRUE,"STEEL";#N/A,#N/A,TRUE,"Door"}</definedName>
    <definedName name="sss_2_2" localSheetId="24" hidden="1">{#N/A,#N/A,TRUE,"Basic";#N/A,#N/A,TRUE,"EXT-TABLE";#N/A,#N/A,TRUE,"STEEL";#N/A,#N/A,TRUE,"INT-Table";#N/A,#N/A,TRUE,"STEEL";#N/A,#N/A,TRUE,"Door"}</definedName>
    <definedName name="sss_2_2" localSheetId="4" hidden="1">{#N/A,#N/A,TRUE,"Basic";#N/A,#N/A,TRUE,"EXT-TABLE";#N/A,#N/A,TRUE,"STEEL";#N/A,#N/A,TRUE,"INT-Table";#N/A,#N/A,TRUE,"STEEL";#N/A,#N/A,TRUE,"Door"}</definedName>
    <definedName name="sss_2_2" localSheetId="0" hidden="1">{#N/A,#N/A,TRUE,"Basic";#N/A,#N/A,TRUE,"EXT-TABLE";#N/A,#N/A,TRUE,"STEEL";#N/A,#N/A,TRUE,"INT-Table";#N/A,#N/A,TRUE,"STEEL";#N/A,#N/A,TRUE,"Door"}</definedName>
    <definedName name="sss_2_2" localSheetId="23" hidden="1">{#N/A,#N/A,TRUE,"Basic";#N/A,#N/A,TRUE,"EXT-TABLE";#N/A,#N/A,TRUE,"STEEL";#N/A,#N/A,TRUE,"INT-Table";#N/A,#N/A,TRUE,"STEEL";#N/A,#N/A,TRUE,"Door"}</definedName>
    <definedName name="sss_2_2" hidden="1">{#N/A,#N/A,TRUE,"Basic";#N/A,#N/A,TRUE,"EXT-TABLE";#N/A,#N/A,TRUE,"STEEL";#N/A,#N/A,TRUE,"INT-Table";#N/A,#N/A,TRUE,"STEEL";#N/A,#N/A,TRUE,"Door"}</definedName>
    <definedName name="sss_3" localSheetId="5" hidden="1">{#N/A,#N/A,TRUE,"Basic";#N/A,#N/A,TRUE,"EXT-TABLE";#N/A,#N/A,TRUE,"STEEL";#N/A,#N/A,TRUE,"INT-Table";#N/A,#N/A,TRUE,"STEEL";#N/A,#N/A,TRUE,"Door"}</definedName>
    <definedName name="sss_3" localSheetId="3" hidden="1">{#N/A,#N/A,TRUE,"Basic";#N/A,#N/A,TRUE,"EXT-TABLE";#N/A,#N/A,TRUE,"STEEL";#N/A,#N/A,TRUE,"INT-Table";#N/A,#N/A,TRUE,"STEEL";#N/A,#N/A,TRUE,"Door"}</definedName>
    <definedName name="sss_3" localSheetId="24" hidden="1">{#N/A,#N/A,TRUE,"Basic";#N/A,#N/A,TRUE,"EXT-TABLE";#N/A,#N/A,TRUE,"STEEL";#N/A,#N/A,TRUE,"INT-Table";#N/A,#N/A,TRUE,"STEEL";#N/A,#N/A,TRUE,"Door"}</definedName>
    <definedName name="sss_3" localSheetId="4" hidden="1">{#N/A,#N/A,TRUE,"Basic";#N/A,#N/A,TRUE,"EXT-TABLE";#N/A,#N/A,TRUE,"STEEL";#N/A,#N/A,TRUE,"INT-Table";#N/A,#N/A,TRUE,"STEEL";#N/A,#N/A,TRUE,"Door"}</definedName>
    <definedName name="sss_3" localSheetId="0" hidden="1">{#N/A,#N/A,TRUE,"Basic";#N/A,#N/A,TRUE,"EXT-TABLE";#N/A,#N/A,TRUE,"STEEL";#N/A,#N/A,TRUE,"INT-Table";#N/A,#N/A,TRUE,"STEEL";#N/A,#N/A,TRUE,"Door"}</definedName>
    <definedName name="sss_3" localSheetId="23" hidden="1">{#N/A,#N/A,TRUE,"Basic";#N/A,#N/A,TRUE,"EXT-TABLE";#N/A,#N/A,TRUE,"STEEL";#N/A,#N/A,TRUE,"INT-Table";#N/A,#N/A,TRUE,"STEEL";#N/A,#N/A,TRUE,"Door"}</definedName>
    <definedName name="sss_3" hidden="1">{#N/A,#N/A,TRUE,"Basic";#N/A,#N/A,TRUE,"EXT-TABLE";#N/A,#N/A,TRUE,"STEEL";#N/A,#N/A,TRUE,"INT-Table";#N/A,#N/A,TRUE,"STEEL";#N/A,#N/A,TRUE,"Door"}</definedName>
    <definedName name="sss_3_1" localSheetId="5" hidden="1">{#N/A,#N/A,TRUE,"Basic";#N/A,#N/A,TRUE,"EXT-TABLE";#N/A,#N/A,TRUE,"STEEL";#N/A,#N/A,TRUE,"INT-Table";#N/A,#N/A,TRUE,"STEEL";#N/A,#N/A,TRUE,"Door"}</definedName>
    <definedName name="sss_3_1" localSheetId="3" hidden="1">{#N/A,#N/A,TRUE,"Basic";#N/A,#N/A,TRUE,"EXT-TABLE";#N/A,#N/A,TRUE,"STEEL";#N/A,#N/A,TRUE,"INT-Table";#N/A,#N/A,TRUE,"STEEL";#N/A,#N/A,TRUE,"Door"}</definedName>
    <definedName name="sss_3_1" localSheetId="24" hidden="1">{#N/A,#N/A,TRUE,"Basic";#N/A,#N/A,TRUE,"EXT-TABLE";#N/A,#N/A,TRUE,"STEEL";#N/A,#N/A,TRUE,"INT-Table";#N/A,#N/A,TRUE,"STEEL";#N/A,#N/A,TRUE,"Door"}</definedName>
    <definedName name="sss_3_1" localSheetId="4" hidden="1">{#N/A,#N/A,TRUE,"Basic";#N/A,#N/A,TRUE,"EXT-TABLE";#N/A,#N/A,TRUE,"STEEL";#N/A,#N/A,TRUE,"INT-Table";#N/A,#N/A,TRUE,"STEEL";#N/A,#N/A,TRUE,"Door"}</definedName>
    <definedName name="sss_3_1" localSheetId="0" hidden="1">{#N/A,#N/A,TRUE,"Basic";#N/A,#N/A,TRUE,"EXT-TABLE";#N/A,#N/A,TRUE,"STEEL";#N/A,#N/A,TRUE,"INT-Table";#N/A,#N/A,TRUE,"STEEL";#N/A,#N/A,TRUE,"Door"}</definedName>
    <definedName name="sss_3_1" localSheetId="23" hidden="1">{#N/A,#N/A,TRUE,"Basic";#N/A,#N/A,TRUE,"EXT-TABLE";#N/A,#N/A,TRUE,"STEEL";#N/A,#N/A,TRUE,"INT-Table";#N/A,#N/A,TRUE,"STEEL";#N/A,#N/A,TRUE,"Door"}</definedName>
    <definedName name="sss_3_1" hidden="1">{#N/A,#N/A,TRUE,"Basic";#N/A,#N/A,TRUE,"EXT-TABLE";#N/A,#N/A,TRUE,"STEEL";#N/A,#N/A,TRUE,"INT-Table";#N/A,#N/A,TRUE,"STEEL";#N/A,#N/A,TRUE,"Door"}</definedName>
    <definedName name="sss_3_2" localSheetId="5" hidden="1">{#N/A,#N/A,TRUE,"Basic";#N/A,#N/A,TRUE,"EXT-TABLE";#N/A,#N/A,TRUE,"STEEL";#N/A,#N/A,TRUE,"INT-Table";#N/A,#N/A,TRUE,"STEEL";#N/A,#N/A,TRUE,"Door"}</definedName>
    <definedName name="sss_3_2" localSheetId="3" hidden="1">{#N/A,#N/A,TRUE,"Basic";#N/A,#N/A,TRUE,"EXT-TABLE";#N/A,#N/A,TRUE,"STEEL";#N/A,#N/A,TRUE,"INT-Table";#N/A,#N/A,TRUE,"STEEL";#N/A,#N/A,TRUE,"Door"}</definedName>
    <definedName name="sss_3_2" localSheetId="24" hidden="1">{#N/A,#N/A,TRUE,"Basic";#N/A,#N/A,TRUE,"EXT-TABLE";#N/A,#N/A,TRUE,"STEEL";#N/A,#N/A,TRUE,"INT-Table";#N/A,#N/A,TRUE,"STEEL";#N/A,#N/A,TRUE,"Door"}</definedName>
    <definedName name="sss_3_2" localSheetId="4" hidden="1">{#N/A,#N/A,TRUE,"Basic";#N/A,#N/A,TRUE,"EXT-TABLE";#N/A,#N/A,TRUE,"STEEL";#N/A,#N/A,TRUE,"INT-Table";#N/A,#N/A,TRUE,"STEEL";#N/A,#N/A,TRUE,"Door"}</definedName>
    <definedName name="sss_3_2" localSheetId="0" hidden="1">{#N/A,#N/A,TRUE,"Basic";#N/A,#N/A,TRUE,"EXT-TABLE";#N/A,#N/A,TRUE,"STEEL";#N/A,#N/A,TRUE,"INT-Table";#N/A,#N/A,TRUE,"STEEL";#N/A,#N/A,TRUE,"Door"}</definedName>
    <definedName name="sss_3_2" localSheetId="23" hidden="1">{#N/A,#N/A,TRUE,"Basic";#N/A,#N/A,TRUE,"EXT-TABLE";#N/A,#N/A,TRUE,"STEEL";#N/A,#N/A,TRUE,"INT-Table";#N/A,#N/A,TRUE,"STEEL";#N/A,#N/A,TRUE,"Door"}</definedName>
    <definedName name="sss_3_2" hidden="1">{#N/A,#N/A,TRUE,"Basic";#N/A,#N/A,TRUE,"EXT-TABLE";#N/A,#N/A,TRUE,"STEEL";#N/A,#N/A,TRUE,"INT-Table";#N/A,#N/A,TRUE,"STEEL";#N/A,#N/A,TRUE,"Door"}</definedName>
    <definedName name="sss_4" localSheetId="5" hidden="1">{#N/A,#N/A,TRUE,"Basic";#N/A,#N/A,TRUE,"EXT-TABLE";#N/A,#N/A,TRUE,"STEEL";#N/A,#N/A,TRUE,"INT-Table";#N/A,#N/A,TRUE,"STEEL";#N/A,#N/A,TRUE,"Door"}</definedName>
    <definedName name="sss_4" localSheetId="3" hidden="1">{#N/A,#N/A,TRUE,"Basic";#N/A,#N/A,TRUE,"EXT-TABLE";#N/A,#N/A,TRUE,"STEEL";#N/A,#N/A,TRUE,"INT-Table";#N/A,#N/A,TRUE,"STEEL";#N/A,#N/A,TRUE,"Door"}</definedName>
    <definedName name="sss_4" localSheetId="24" hidden="1">{#N/A,#N/A,TRUE,"Basic";#N/A,#N/A,TRUE,"EXT-TABLE";#N/A,#N/A,TRUE,"STEEL";#N/A,#N/A,TRUE,"INT-Table";#N/A,#N/A,TRUE,"STEEL";#N/A,#N/A,TRUE,"Door"}</definedName>
    <definedName name="sss_4" localSheetId="4" hidden="1">{#N/A,#N/A,TRUE,"Basic";#N/A,#N/A,TRUE,"EXT-TABLE";#N/A,#N/A,TRUE,"STEEL";#N/A,#N/A,TRUE,"INT-Table";#N/A,#N/A,TRUE,"STEEL";#N/A,#N/A,TRUE,"Door"}</definedName>
    <definedName name="sss_4" localSheetId="0" hidden="1">{#N/A,#N/A,TRUE,"Basic";#N/A,#N/A,TRUE,"EXT-TABLE";#N/A,#N/A,TRUE,"STEEL";#N/A,#N/A,TRUE,"INT-Table";#N/A,#N/A,TRUE,"STEEL";#N/A,#N/A,TRUE,"Door"}</definedName>
    <definedName name="sss_4" localSheetId="23" hidden="1">{#N/A,#N/A,TRUE,"Basic";#N/A,#N/A,TRUE,"EXT-TABLE";#N/A,#N/A,TRUE,"STEEL";#N/A,#N/A,TRUE,"INT-Table";#N/A,#N/A,TRUE,"STEEL";#N/A,#N/A,TRUE,"Door"}</definedName>
    <definedName name="sss_4" hidden="1">{#N/A,#N/A,TRUE,"Basic";#N/A,#N/A,TRUE,"EXT-TABLE";#N/A,#N/A,TRUE,"STEEL";#N/A,#N/A,TRUE,"INT-Table";#N/A,#N/A,TRUE,"STEEL";#N/A,#N/A,TRUE,"Door"}</definedName>
    <definedName name="sss_4_1" localSheetId="5" hidden="1">{#N/A,#N/A,TRUE,"Basic";#N/A,#N/A,TRUE,"EXT-TABLE";#N/A,#N/A,TRUE,"STEEL";#N/A,#N/A,TRUE,"INT-Table";#N/A,#N/A,TRUE,"STEEL";#N/A,#N/A,TRUE,"Door"}</definedName>
    <definedName name="sss_4_1" localSheetId="3" hidden="1">{#N/A,#N/A,TRUE,"Basic";#N/A,#N/A,TRUE,"EXT-TABLE";#N/A,#N/A,TRUE,"STEEL";#N/A,#N/A,TRUE,"INT-Table";#N/A,#N/A,TRUE,"STEEL";#N/A,#N/A,TRUE,"Door"}</definedName>
    <definedName name="sss_4_1" localSheetId="24" hidden="1">{#N/A,#N/A,TRUE,"Basic";#N/A,#N/A,TRUE,"EXT-TABLE";#N/A,#N/A,TRUE,"STEEL";#N/A,#N/A,TRUE,"INT-Table";#N/A,#N/A,TRUE,"STEEL";#N/A,#N/A,TRUE,"Door"}</definedName>
    <definedName name="sss_4_1" localSheetId="4" hidden="1">{#N/A,#N/A,TRUE,"Basic";#N/A,#N/A,TRUE,"EXT-TABLE";#N/A,#N/A,TRUE,"STEEL";#N/A,#N/A,TRUE,"INT-Table";#N/A,#N/A,TRUE,"STEEL";#N/A,#N/A,TRUE,"Door"}</definedName>
    <definedName name="sss_4_1" localSheetId="0" hidden="1">{#N/A,#N/A,TRUE,"Basic";#N/A,#N/A,TRUE,"EXT-TABLE";#N/A,#N/A,TRUE,"STEEL";#N/A,#N/A,TRUE,"INT-Table";#N/A,#N/A,TRUE,"STEEL";#N/A,#N/A,TRUE,"Door"}</definedName>
    <definedName name="sss_4_1" localSheetId="23" hidden="1">{#N/A,#N/A,TRUE,"Basic";#N/A,#N/A,TRUE,"EXT-TABLE";#N/A,#N/A,TRUE,"STEEL";#N/A,#N/A,TRUE,"INT-Table";#N/A,#N/A,TRUE,"STEEL";#N/A,#N/A,TRUE,"Door"}</definedName>
    <definedName name="sss_4_1" hidden="1">{#N/A,#N/A,TRUE,"Basic";#N/A,#N/A,TRUE,"EXT-TABLE";#N/A,#N/A,TRUE,"STEEL";#N/A,#N/A,TRUE,"INT-Table";#N/A,#N/A,TRUE,"STEEL";#N/A,#N/A,TRUE,"Door"}</definedName>
    <definedName name="sss_4_2" localSheetId="5" hidden="1">{#N/A,#N/A,TRUE,"Basic";#N/A,#N/A,TRUE,"EXT-TABLE";#N/A,#N/A,TRUE,"STEEL";#N/A,#N/A,TRUE,"INT-Table";#N/A,#N/A,TRUE,"STEEL";#N/A,#N/A,TRUE,"Door"}</definedName>
    <definedName name="sss_4_2" localSheetId="3" hidden="1">{#N/A,#N/A,TRUE,"Basic";#N/A,#N/A,TRUE,"EXT-TABLE";#N/A,#N/A,TRUE,"STEEL";#N/A,#N/A,TRUE,"INT-Table";#N/A,#N/A,TRUE,"STEEL";#N/A,#N/A,TRUE,"Door"}</definedName>
    <definedName name="sss_4_2" localSheetId="24" hidden="1">{#N/A,#N/A,TRUE,"Basic";#N/A,#N/A,TRUE,"EXT-TABLE";#N/A,#N/A,TRUE,"STEEL";#N/A,#N/A,TRUE,"INT-Table";#N/A,#N/A,TRUE,"STEEL";#N/A,#N/A,TRUE,"Door"}</definedName>
    <definedName name="sss_4_2" localSheetId="4" hidden="1">{#N/A,#N/A,TRUE,"Basic";#N/A,#N/A,TRUE,"EXT-TABLE";#N/A,#N/A,TRUE,"STEEL";#N/A,#N/A,TRUE,"INT-Table";#N/A,#N/A,TRUE,"STEEL";#N/A,#N/A,TRUE,"Door"}</definedName>
    <definedName name="sss_4_2" localSheetId="0" hidden="1">{#N/A,#N/A,TRUE,"Basic";#N/A,#N/A,TRUE,"EXT-TABLE";#N/A,#N/A,TRUE,"STEEL";#N/A,#N/A,TRUE,"INT-Table";#N/A,#N/A,TRUE,"STEEL";#N/A,#N/A,TRUE,"Door"}</definedName>
    <definedName name="sss_4_2" localSheetId="23" hidden="1">{#N/A,#N/A,TRUE,"Basic";#N/A,#N/A,TRUE,"EXT-TABLE";#N/A,#N/A,TRUE,"STEEL";#N/A,#N/A,TRUE,"INT-Table";#N/A,#N/A,TRUE,"STEEL";#N/A,#N/A,TRUE,"Door"}</definedName>
    <definedName name="sss_4_2" hidden="1">{#N/A,#N/A,TRUE,"Basic";#N/A,#N/A,TRUE,"EXT-TABLE";#N/A,#N/A,TRUE,"STEEL";#N/A,#N/A,TRUE,"INT-Table";#N/A,#N/A,TRUE,"STEEL";#N/A,#N/A,TRUE,"Door"}</definedName>
    <definedName name="sss_5" localSheetId="5" hidden="1">{#N/A,#N/A,TRUE,"Basic";#N/A,#N/A,TRUE,"EXT-TABLE";#N/A,#N/A,TRUE,"STEEL";#N/A,#N/A,TRUE,"INT-Table";#N/A,#N/A,TRUE,"STEEL";#N/A,#N/A,TRUE,"Door"}</definedName>
    <definedName name="sss_5" localSheetId="3" hidden="1">{#N/A,#N/A,TRUE,"Basic";#N/A,#N/A,TRUE,"EXT-TABLE";#N/A,#N/A,TRUE,"STEEL";#N/A,#N/A,TRUE,"INT-Table";#N/A,#N/A,TRUE,"STEEL";#N/A,#N/A,TRUE,"Door"}</definedName>
    <definedName name="sss_5" localSheetId="24" hidden="1">{#N/A,#N/A,TRUE,"Basic";#N/A,#N/A,TRUE,"EXT-TABLE";#N/A,#N/A,TRUE,"STEEL";#N/A,#N/A,TRUE,"INT-Table";#N/A,#N/A,TRUE,"STEEL";#N/A,#N/A,TRUE,"Door"}</definedName>
    <definedName name="sss_5" localSheetId="4" hidden="1">{#N/A,#N/A,TRUE,"Basic";#N/A,#N/A,TRUE,"EXT-TABLE";#N/A,#N/A,TRUE,"STEEL";#N/A,#N/A,TRUE,"INT-Table";#N/A,#N/A,TRUE,"STEEL";#N/A,#N/A,TRUE,"Door"}</definedName>
    <definedName name="sss_5" localSheetId="0" hidden="1">{#N/A,#N/A,TRUE,"Basic";#N/A,#N/A,TRUE,"EXT-TABLE";#N/A,#N/A,TRUE,"STEEL";#N/A,#N/A,TRUE,"INT-Table";#N/A,#N/A,TRUE,"STEEL";#N/A,#N/A,TRUE,"Door"}</definedName>
    <definedName name="sss_5" localSheetId="23" hidden="1">{#N/A,#N/A,TRUE,"Basic";#N/A,#N/A,TRUE,"EXT-TABLE";#N/A,#N/A,TRUE,"STEEL";#N/A,#N/A,TRUE,"INT-Table";#N/A,#N/A,TRUE,"STEEL";#N/A,#N/A,TRUE,"Door"}</definedName>
    <definedName name="sss_5" hidden="1">{#N/A,#N/A,TRUE,"Basic";#N/A,#N/A,TRUE,"EXT-TABLE";#N/A,#N/A,TRUE,"STEEL";#N/A,#N/A,TRUE,"INT-Table";#N/A,#N/A,TRUE,"STEEL";#N/A,#N/A,TRUE,"Door"}</definedName>
    <definedName name="sss_5_1" localSheetId="5" hidden="1">{#N/A,#N/A,TRUE,"Basic";#N/A,#N/A,TRUE,"EXT-TABLE";#N/A,#N/A,TRUE,"STEEL";#N/A,#N/A,TRUE,"INT-Table";#N/A,#N/A,TRUE,"STEEL";#N/A,#N/A,TRUE,"Door"}</definedName>
    <definedName name="sss_5_1" localSheetId="3" hidden="1">{#N/A,#N/A,TRUE,"Basic";#N/A,#N/A,TRUE,"EXT-TABLE";#N/A,#N/A,TRUE,"STEEL";#N/A,#N/A,TRUE,"INT-Table";#N/A,#N/A,TRUE,"STEEL";#N/A,#N/A,TRUE,"Door"}</definedName>
    <definedName name="sss_5_1" localSheetId="24" hidden="1">{#N/A,#N/A,TRUE,"Basic";#N/A,#N/A,TRUE,"EXT-TABLE";#N/A,#N/A,TRUE,"STEEL";#N/A,#N/A,TRUE,"INT-Table";#N/A,#N/A,TRUE,"STEEL";#N/A,#N/A,TRUE,"Door"}</definedName>
    <definedName name="sss_5_1" localSheetId="4" hidden="1">{#N/A,#N/A,TRUE,"Basic";#N/A,#N/A,TRUE,"EXT-TABLE";#N/A,#N/A,TRUE,"STEEL";#N/A,#N/A,TRUE,"INT-Table";#N/A,#N/A,TRUE,"STEEL";#N/A,#N/A,TRUE,"Door"}</definedName>
    <definedName name="sss_5_1" localSheetId="0" hidden="1">{#N/A,#N/A,TRUE,"Basic";#N/A,#N/A,TRUE,"EXT-TABLE";#N/A,#N/A,TRUE,"STEEL";#N/A,#N/A,TRUE,"INT-Table";#N/A,#N/A,TRUE,"STEEL";#N/A,#N/A,TRUE,"Door"}</definedName>
    <definedName name="sss_5_1" localSheetId="23" hidden="1">{#N/A,#N/A,TRUE,"Basic";#N/A,#N/A,TRUE,"EXT-TABLE";#N/A,#N/A,TRUE,"STEEL";#N/A,#N/A,TRUE,"INT-Table";#N/A,#N/A,TRUE,"STEEL";#N/A,#N/A,TRUE,"Door"}</definedName>
    <definedName name="sss_5_1" hidden="1">{#N/A,#N/A,TRUE,"Basic";#N/A,#N/A,TRUE,"EXT-TABLE";#N/A,#N/A,TRUE,"STEEL";#N/A,#N/A,TRUE,"INT-Table";#N/A,#N/A,TRUE,"STEEL";#N/A,#N/A,TRUE,"Door"}</definedName>
    <definedName name="sss_5_2" localSheetId="5" hidden="1">{#N/A,#N/A,TRUE,"Basic";#N/A,#N/A,TRUE,"EXT-TABLE";#N/A,#N/A,TRUE,"STEEL";#N/A,#N/A,TRUE,"INT-Table";#N/A,#N/A,TRUE,"STEEL";#N/A,#N/A,TRUE,"Door"}</definedName>
    <definedName name="sss_5_2" localSheetId="3" hidden="1">{#N/A,#N/A,TRUE,"Basic";#N/A,#N/A,TRUE,"EXT-TABLE";#N/A,#N/A,TRUE,"STEEL";#N/A,#N/A,TRUE,"INT-Table";#N/A,#N/A,TRUE,"STEEL";#N/A,#N/A,TRUE,"Door"}</definedName>
    <definedName name="sss_5_2" localSheetId="24" hidden="1">{#N/A,#N/A,TRUE,"Basic";#N/A,#N/A,TRUE,"EXT-TABLE";#N/A,#N/A,TRUE,"STEEL";#N/A,#N/A,TRUE,"INT-Table";#N/A,#N/A,TRUE,"STEEL";#N/A,#N/A,TRUE,"Door"}</definedName>
    <definedName name="sss_5_2" localSheetId="4" hidden="1">{#N/A,#N/A,TRUE,"Basic";#N/A,#N/A,TRUE,"EXT-TABLE";#N/A,#N/A,TRUE,"STEEL";#N/A,#N/A,TRUE,"INT-Table";#N/A,#N/A,TRUE,"STEEL";#N/A,#N/A,TRUE,"Door"}</definedName>
    <definedName name="sss_5_2" localSheetId="0" hidden="1">{#N/A,#N/A,TRUE,"Basic";#N/A,#N/A,TRUE,"EXT-TABLE";#N/A,#N/A,TRUE,"STEEL";#N/A,#N/A,TRUE,"INT-Table";#N/A,#N/A,TRUE,"STEEL";#N/A,#N/A,TRUE,"Door"}</definedName>
    <definedName name="sss_5_2" localSheetId="23" hidden="1">{#N/A,#N/A,TRUE,"Basic";#N/A,#N/A,TRUE,"EXT-TABLE";#N/A,#N/A,TRUE,"STEEL";#N/A,#N/A,TRUE,"INT-Table";#N/A,#N/A,TRUE,"STEEL";#N/A,#N/A,TRUE,"Door"}</definedName>
    <definedName name="sss_5_2" hidden="1">{#N/A,#N/A,TRUE,"Basic";#N/A,#N/A,TRUE,"EXT-TABLE";#N/A,#N/A,TRUE,"STEEL";#N/A,#N/A,TRUE,"INT-Table";#N/A,#N/A,TRUE,"STEEL";#N/A,#N/A,TRUE,"Door"}</definedName>
    <definedName name="ssss" localSheetId="5" hidden="1">{#N/A,#N/A,TRUE,"Basic";#N/A,#N/A,TRUE,"EXT-TABLE";#N/A,#N/A,TRUE,"STEEL";#N/A,#N/A,TRUE,"INT-Table";#N/A,#N/A,TRUE,"STEEL";#N/A,#N/A,TRUE,"Door"}</definedName>
    <definedName name="ssss" localSheetId="3" hidden="1">{#N/A,#N/A,TRUE,"Basic";#N/A,#N/A,TRUE,"EXT-TABLE";#N/A,#N/A,TRUE,"STEEL";#N/A,#N/A,TRUE,"INT-Table";#N/A,#N/A,TRUE,"STEEL";#N/A,#N/A,TRUE,"Door"}</definedName>
    <definedName name="ssss" localSheetId="24" hidden="1">{#N/A,#N/A,TRUE,"Basic";#N/A,#N/A,TRUE,"EXT-TABLE";#N/A,#N/A,TRUE,"STEEL";#N/A,#N/A,TRUE,"INT-Table";#N/A,#N/A,TRUE,"STEEL";#N/A,#N/A,TRUE,"Door"}</definedName>
    <definedName name="ssss" localSheetId="4" hidden="1">{#N/A,#N/A,TRUE,"Basic";#N/A,#N/A,TRUE,"EXT-TABLE";#N/A,#N/A,TRUE,"STEEL";#N/A,#N/A,TRUE,"INT-Table";#N/A,#N/A,TRUE,"STEEL";#N/A,#N/A,TRUE,"Door"}</definedName>
    <definedName name="ssss" localSheetId="0" hidden="1">{#N/A,#N/A,TRUE,"Basic";#N/A,#N/A,TRUE,"EXT-TABLE";#N/A,#N/A,TRUE,"STEEL";#N/A,#N/A,TRUE,"INT-Table";#N/A,#N/A,TRUE,"STEEL";#N/A,#N/A,TRUE,"Door"}</definedName>
    <definedName name="ssss" localSheetId="23" hidden="1">{#N/A,#N/A,TRUE,"Basic";#N/A,#N/A,TRUE,"EXT-TABLE";#N/A,#N/A,TRUE,"STEEL";#N/A,#N/A,TRUE,"INT-Table";#N/A,#N/A,TRUE,"STEEL";#N/A,#N/A,TRUE,"Door"}</definedName>
    <definedName name="ssss" hidden="1">{#N/A,#N/A,TRUE,"Basic";#N/A,#N/A,TRUE,"EXT-TABLE";#N/A,#N/A,TRUE,"STEEL";#N/A,#N/A,TRUE,"INT-Table";#N/A,#N/A,TRUE,"STEEL";#N/A,#N/A,TRUE,"Door"}</definedName>
    <definedName name="ssss_1" localSheetId="5" hidden="1">{#N/A,#N/A,TRUE,"Basic";#N/A,#N/A,TRUE,"EXT-TABLE";#N/A,#N/A,TRUE,"STEEL";#N/A,#N/A,TRUE,"INT-Table";#N/A,#N/A,TRUE,"STEEL";#N/A,#N/A,TRUE,"Door"}</definedName>
    <definedName name="ssss_1" localSheetId="3" hidden="1">{#N/A,#N/A,TRUE,"Basic";#N/A,#N/A,TRUE,"EXT-TABLE";#N/A,#N/A,TRUE,"STEEL";#N/A,#N/A,TRUE,"INT-Table";#N/A,#N/A,TRUE,"STEEL";#N/A,#N/A,TRUE,"Door"}</definedName>
    <definedName name="ssss_1" localSheetId="24" hidden="1">{#N/A,#N/A,TRUE,"Basic";#N/A,#N/A,TRUE,"EXT-TABLE";#N/A,#N/A,TRUE,"STEEL";#N/A,#N/A,TRUE,"INT-Table";#N/A,#N/A,TRUE,"STEEL";#N/A,#N/A,TRUE,"Door"}</definedName>
    <definedName name="ssss_1" localSheetId="4" hidden="1">{#N/A,#N/A,TRUE,"Basic";#N/A,#N/A,TRUE,"EXT-TABLE";#N/A,#N/A,TRUE,"STEEL";#N/A,#N/A,TRUE,"INT-Table";#N/A,#N/A,TRUE,"STEEL";#N/A,#N/A,TRUE,"Door"}</definedName>
    <definedName name="ssss_1" localSheetId="0" hidden="1">{#N/A,#N/A,TRUE,"Basic";#N/A,#N/A,TRUE,"EXT-TABLE";#N/A,#N/A,TRUE,"STEEL";#N/A,#N/A,TRUE,"INT-Table";#N/A,#N/A,TRUE,"STEEL";#N/A,#N/A,TRUE,"Door"}</definedName>
    <definedName name="ssss_1" localSheetId="23" hidden="1">{#N/A,#N/A,TRUE,"Basic";#N/A,#N/A,TRUE,"EXT-TABLE";#N/A,#N/A,TRUE,"STEEL";#N/A,#N/A,TRUE,"INT-Table";#N/A,#N/A,TRUE,"STEEL";#N/A,#N/A,TRUE,"Door"}</definedName>
    <definedName name="ssss_1" hidden="1">{#N/A,#N/A,TRUE,"Basic";#N/A,#N/A,TRUE,"EXT-TABLE";#N/A,#N/A,TRUE,"STEEL";#N/A,#N/A,TRUE,"INT-Table";#N/A,#N/A,TRUE,"STEEL";#N/A,#N/A,TRUE,"Door"}</definedName>
    <definedName name="ssss_1_1" localSheetId="5" hidden="1">{#N/A,#N/A,TRUE,"Basic";#N/A,#N/A,TRUE,"EXT-TABLE";#N/A,#N/A,TRUE,"STEEL";#N/A,#N/A,TRUE,"INT-Table";#N/A,#N/A,TRUE,"STEEL";#N/A,#N/A,TRUE,"Door"}</definedName>
    <definedName name="ssss_1_1" localSheetId="3" hidden="1">{#N/A,#N/A,TRUE,"Basic";#N/A,#N/A,TRUE,"EXT-TABLE";#N/A,#N/A,TRUE,"STEEL";#N/A,#N/A,TRUE,"INT-Table";#N/A,#N/A,TRUE,"STEEL";#N/A,#N/A,TRUE,"Door"}</definedName>
    <definedName name="ssss_1_1" localSheetId="24" hidden="1">{#N/A,#N/A,TRUE,"Basic";#N/A,#N/A,TRUE,"EXT-TABLE";#N/A,#N/A,TRUE,"STEEL";#N/A,#N/A,TRUE,"INT-Table";#N/A,#N/A,TRUE,"STEEL";#N/A,#N/A,TRUE,"Door"}</definedName>
    <definedName name="ssss_1_1" localSheetId="4" hidden="1">{#N/A,#N/A,TRUE,"Basic";#N/A,#N/A,TRUE,"EXT-TABLE";#N/A,#N/A,TRUE,"STEEL";#N/A,#N/A,TRUE,"INT-Table";#N/A,#N/A,TRUE,"STEEL";#N/A,#N/A,TRUE,"Door"}</definedName>
    <definedName name="ssss_1_1" localSheetId="0" hidden="1">{#N/A,#N/A,TRUE,"Basic";#N/A,#N/A,TRUE,"EXT-TABLE";#N/A,#N/A,TRUE,"STEEL";#N/A,#N/A,TRUE,"INT-Table";#N/A,#N/A,TRUE,"STEEL";#N/A,#N/A,TRUE,"Door"}</definedName>
    <definedName name="ssss_1_1" localSheetId="23" hidden="1">{#N/A,#N/A,TRUE,"Basic";#N/A,#N/A,TRUE,"EXT-TABLE";#N/A,#N/A,TRUE,"STEEL";#N/A,#N/A,TRUE,"INT-Table";#N/A,#N/A,TRUE,"STEEL";#N/A,#N/A,TRUE,"Door"}</definedName>
    <definedName name="ssss_1_1" hidden="1">{#N/A,#N/A,TRUE,"Basic";#N/A,#N/A,TRUE,"EXT-TABLE";#N/A,#N/A,TRUE,"STEEL";#N/A,#N/A,TRUE,"INT-Table";#N/A,#N/A,TRUE,"STEEL";#N/A,#N/A,TRUE,"Door"}</definedName>
    <definedName name="ssss_1_2" localSheetId="5" hidden="1">{#N/A,#N/A,TRUE,"Basic";#N/A,#N/A,TRUE,"EXT-TABLE";#N/A,#N/A,TRUE,"STEEL";#N/A,#N/A,TRUE,"INT-Table";#N/A,#N/A,TRUE,"STEEL";#N/A,#N/A,TRUE,"Door"}</definedName>
    <definedName name="ssss_1_2" localSheetId="3" hidden="1">{#N/A,#N/A,TRUE,"Basic";#N/A,#N/A,TRUE,"EXT-TABLE";#N/A,#N/A,TRUE,"STEEL";#N/A,#N/A,TRUE,"INT-Table";#N/A,#N/A,TRUE,"STEEL";#N/A,#N/A,TRUE,"Door"}</definedName>
    <definedName name="ssss_1_2" localSheetId="24" hidden="1">{#N/A,#N/A,TRUE,"Basic";#N/A,#N/A,TRUE,"EXT-TABLE";#N/A,#N/A,TRUE,"STEEL";#N/A,#N/A,TRUE,"INT-Table";#N/A,#N/A,TRUE,"STEEL";#N/A,#N/A,TRUE,"Door"}</definedName>
    <definedName name="ssss_1_2" localSheetId="4" hidden="1">{#N/A,#N/A,TRUE,"Basic";#N/A,#N/A,TRUE,"EXT-TABLE";#N/A,#N/A,TRUE,"STEEL";#N/A,#N/A,TRUE,"INT-Table";#N/A,#N/A,TRUE,"STEEL";#N/A,#N/A,TRUE,"Door"}</definedName>
    <definedName name="ssss_1_2" localSheetId="0" hidden="1">{#N/A,#N/A,TRUE,"Basic";#N/A,#N/A,TRUE,"EXT-TABLE";#N/A,#N/A,TRUE,"STEEL";#N/A,#N/A,TRUE,"INT-Table";#N/A,#N/A,TRUE,"STEEL";#N/A,#N/A,TRUE,"Door"}</definedName>
    <definedName name="ssss_1_2" localSheetId="23" hidden="1">{#N/A,#N/A,TRUE,"Basic";#N/A,#N/A,TRUE,"EXT-TABLE";#N/A,#N/A,TRUE,"STEEL";#N/A,#N/A,TRUE,"INT-Table";#N/A,#N/A,TRUE,"STEEL";#N/A,#N/A,TRUE,"Door"}</definedName>
    <definedName name="ssss_1_2" hidden="1">{#N/A,#N/A,TRUE,"Basic";#N/A,#N/A,TRUE,"EXT-TABLE";#N/A,#N/A,TRUE,"STEEL";#N/A,#N/A,TRUE,"INT-Table";#N/A,#N/A,TRUE,"STEEL";#N/A,#N/A,TRUE,"Door"}</definedName>
    <definedName name="ssss_2" localSheetId="5" hidden="1">{#N/A,#N/A,TRUE,"Basic";#N/A,#N/A,TRUE,"EXT-TABLE";#N/A,#N/A,TRUE,"STEEL";#N/A,#N/A,TRUE,"INT-Table";#N/A,#N/A,TRUE,"STEEL";#N/A,#N/A,TRUE,"Door"}</definedName>
    <definedName name="ssss_2" localSheetId="3" hidden="1">{#N/A,#N/A,TRUE,"Basic";#N/A,#N/A,TRUE,"EXT-TABLE";#N/A,#N/A,TRUE,"STEEL";#N/A,#N/A,TRUE,"INT-Table";#N/A,#N/A,TRUE,"STEEL";#N/A,#N/A,TRUE,"Door"}</definedName>
    <definedName name="ssss_2" localSheetId="24" hidden="1">{#N/A,#N/A,TRUE,"Basic";#N/A,#N/A,TRUE,"EXT-TABLE";#N/A,#N/A,TRUE,"STEEL";#N/A,#N/A,TRUE,"INT-Table";#N/A,#N/A,TRUE,"STEEL";#N/A,#N/A,TRUE,"Door"}</definedName>
    <definedName name="ssss_2" localSheetId="4" hidden="1">{#N/A,#N/A,TRUE,"Basic";#N/A,#N/A,TRUE,"EXT-TABLE";#N/A,#N/A,TRUE,"STEEL";#N/A,#N/A,TRUE,"INT-Table";#N/A,#N/A,TRUE,"STEEL";#N/A,#N/A,TRUE,"Door"}</definedName>
    <definedName name="ssss_2" localSheetId="0" hidden="1">{#N/A,#N/A,TRUE,"Basic";#N/A,#N/A,TRUE,"EXT-TABLE";#N/A,#N/A,TRUE,"STEEL";#N/A,#N/A,TRUE,"INT-Table";#N/A,#N/A,TRUE,"STEEL";#N/A,#N/A,TRUE,"Door"}</definedName>
    <definedName name="ssss_2" localSheetId="23" hidden="1">{#N/A,#N/A,TRUE,"Basic";#N/A,#N/A,TRUE,"EXT-TABLE";#N/A,#N/A,TRUE,"STEEL";#N/A,#N/A,TRUE,"INT-Table";#N/A,#N/A,TRUE,"STEEL";#N/A,#N/A,TRUE,"Door"}</definedName>
    <definedName name="ssss_2" hidden="1">{#N/A,#N/A,TRUE,"Basic";#N/A,#N/A,TRUE,"EXT-TABLE";#N/A,#N/A,TRUE,"STEEL";#N/A,#N/A,TRUE,"INT-Table";#N/A,#N/A,TRUE,"STEEL";#N/A,#N/A,TRUE,"Door"}</definedName>
    <definedName name="ssss_2_1" localSheetId="5" hidden="1">{#N/A,#N/A,TRUE,"Basic";#N/A,#N/A,TRUE,"EXT-TABLE";#N/A,#N/A,TRUE,"STEEL";#N/A,#N/A,TRUE,"INT-Table";#N/A,#N/A,TRUE,"STEEL";#N/A,#N/A,TRUE,"Door"}</definedName>
    <definedName name="ssss_2_1" localSheetId="3" hidden="1">{#N/A,#N/A,TRUE,"Basic";#N/A,#N/A,TRUE,"EXT-TABLE";#N/A,#N/A,TRUE,"STEEL";#N/A,#N/A,TRUE,"INT-Table";#N/A,#N/A,TRUE,"STEEL";#N/A,#N/A,TRUE,"Door"}</definedName>
    <definedName name="ssss_2_1" localSheetId="24" hidden="1">{#N/A,#N/A,TRUE,"Basic";#N/A,#N/A,TRUE,"EXT-TABLE";#N/A,#N/A,TRUE,"STEEL";#N/A,#N/A,TRUE,"INT-Table";#N/A,#N/A,TRUE,"STEEL";#N/A,#N/A,TRUE,"Door"}</definedName>
    <definedName name="ssss_2_1" localSheetId="4" hidden="1">{#N/A,#N/A,TRUE,"Basic";#N/A,#N/A,TRUE,"EXT-TABLE";#N/A,#N/A,TRUE,"STEEL";#N/A,#N/A,TRUE,"INT-Table";#N/A,#N/A,TRUE,"STEEL";#N/A,#N/A,TRUE,"Door"}</definedName>
    <definedName name="ssss_2_1" localSheetId="0" hidden="1">{#N/A,#N/A,TRUE,"Basic";#N/A,#N/A,TRUE,"EXT-TABLE";#N/A,#N/A,TRUE,"STEEL";#N/A,#N/A,TRUE,"INT-Table";#N/A,#N/A,TRUE,"STEEL";#N/A,#N/A,TRUE,"Door"}</definedName>
    <definedName name="ssss_2_1" localSheetId="23" hidden="1">{#N/A,#N/A,TRUE,"Basic";#N/A,#N/A,TRUE,"EXT-TABLE";#N/A,#N/A,TRUE,"STEEL";#N/A,#N/A,TRUE,"INT-Table";#N/A,#N/A,TRUE,"STEEL";#N/A,#N/A,TRUE,"Door"}</definedName>
    <definedName name="ssss_2_1" hidden="1">{#N/A,#N/A,TRUE,"Basic";#N/A,#N/A,TRUE,"EXT-TABLE";#N/A,#N/A,TRUE,"STEEL";#N/A,#N/A,TRUE,"INT-Table";#N/A,#N/A,TRUE,"STEEL";#N/A,#N/A,TRUE,"Door"}</definedName>
    <definedName name="ssss_2_2" localSheetId="5" hidden="1">{#N/A,#N/A,TRUE,"Basic";#N/A,#N/A,TRUE,"EXT-TABLE";#N/A,#N/A,TRUE,"STEEL";#N/A,#N/A,TRUE,"INT-Table";#N/A,#N/A,TRUE,"STEEL";#N/A,#N/A,TRUE,"Door"}</definedName>
    <definedName name="ssss_2_2" localSheetId="3" hidden="1">{#N/A,#N/A,TRUE,"Basic";#N/A,#N/A,TRUE,"EXT-TABLE";#N/A,#N/A,TRUE,"STEEL";#N/A,#N/A,TRUE,"INT-Table";#N/A,#N/A,TRUE,"STEEL";#N/A,#N/A,TRUE,"Door"}</definedName>
    <definedName name="ssss_2_2" localSheetId="24" hidden="1">{#N/A,#N/A,TRUE,"Basic";#N/A,#N/A,TRUE,"EXT-TABLE";#N/A,#N/A,TRUE,"STEEL";#N/A,#N/A,TRUE,"INT-Table";#N/A,#N/A,TRUE,"STEEL";#N/A,#N/A,TRUE,"Door"}</definedName>
    <definedName name="ssss_2_2" localSheetId="4" hidden="1">{#N/A,#N/A,TRUE,"Basic";#N/A,#N/A,TRUE,"EXT-TABLE";#N/A,#N/A,TRUE,"STEEL";#N/A,#N/A,TRUE,"INT-Table";#N/A,#N/A,TRUE,"STEEL";#N/A,#N/A,TRUE,"Door"}</definedName>
    <definedName name="ssss_2_2" localSheetId="0" hidden="1">{#N/A,#N/A,TRUE,"Basic";#N/A,#N/A,TRUE,"EXT-TABLE";#N/A,#N/A,TRUE,"STEEL";#N/A,#N/A,TRUE,"INT-Table";#N/A,#N/A,TRUE,"STEEL";#N/A,#N/A,TRUE,"Door"}</definedName>
    <definedName name="ssss_2_2" localSheetId="23" hidden="1">{#N/A,#N/A,TRUE,"Basic";#N/A,#N/A,TRUE,"EXT-TABLE";#N/A,#N/A,TRUE,"STEEL";#N/A,#N/A,TRUE,"INT-Table";#N/A,#N/A,TRUE,"STEEL";#N/A,#N/A,TRUE,"Door"}</definedName>
    <definedName name="ssss_2_2" hidden="1">{#N/A,#N/A,TRUE,"Basic";#N/A,#N/A,TRUE,"EXT-TABLE";#N/A,#N/A,TRUE,"STEEL";#N/A,#N/A,TRUE,"INT-Table";#N/A,#N/A,TRUE,"STEEL";#N/A,#N/A,TRUE,"Door"}</definedName>
    <definedName name="ssss_3" localSheetId="5" hidden="1">{#N/A,#N/A,TRUE,"Basic";#N/A,#N/A,TRUE,"EXT-TABLE";#N/A,#N/A,TRUE,"STEEL";#N/A,#N/A,TRUE,"INT-Table";#N/A,#N/A,TRUE,"STEEL";#N/A,#N/A,TRUE,"Door"}</definedName>
    <definedName name="ssss_3" localSheetId="3" hidden="1">{#N/A,#N/A,TRUE,"Basic";#N/A,#N/A,TRUE,"EXT-TABLE";#N/A,#N/A,TRUE,"STEEL";#N/A,#N/A,TRUE,"INT-Table";#N/A,#N/A,TRUE,"STEEL";#N/A,#N/A,TRUE,"Door"}</definedName>
    <definedName name="ssss_3" localSheetId="24" hidden="1">{#N/A,#N/A,TRUE,"Basic";#N/A,#N/A,TRUE,"EXT-TABLE";#N/A,#N/A,TRUE,"STEEL";#N/A,#N/A,TRUE,"INT-Table";#N/A,#N/A,TRUE,"STEEL";#N/A,#N/A,TRUE,"Door"}</definedName>
    <definedName name="ssss_3" localSheetId="4" hidden="1">{#N/A,#N/A,TRUE,"Basic";#N/A,#N/A,TRUE,"EXT-TABLE";#N/A,#N/A,TRUE,"STEEL";#N/A,#N/A,TRUE,"INT-Table";#N/A,#N/A,TRUE,"STEEL";#N/A,#N/A,TRUE,"Door"}</definedName>
    <definedName name="ssss_3" localSheetId="0" hidden="1">{#N/A,#N/A,TRUE,"Basic";#N/A,#N/A,TRUE,"EXT-TABLE";#N/A,#N/A,TRUE,"STEEL";#N/A,#N/A,TRUE,"INT-Table";#N/A,#N/A,TRUE,"STEEL";#N/A,#N/A,TRUE,"Door"}</definedName>
    <definedName name="ssss_3" localSheetId="23" hidden="1">{#N/A,#N/A,TRUE,"Basic";#N/A,#N/A,TRUE,"EXT-TABLE";#N/A,#N/A,TRUE,"STEEL";#N/A,#N/A,TRUE,"INT-Table";#N/A,#N/A,TRUE,"STEEL";#N/A,#N/A,TRUE,"Door"}</definedName>
    <definedName name="ssss_3" hidden="1">{#N/A,#N/A,TRUE,"Basic";#N/A,#N/A,TRUE,"EXT-TABLE";#N/A,#N/A,TRUE,"STEEL";#N/A,#N/A,TRUE,"INT-Table";#N/A,#N/A,TRUE,"STEEL";#N/A,#N/A,TRUE,"Door"}</definedName>
    <definedName name="ssss_3_1" localSheetId="5" hidden="1">{#N/A,#N/A,TRUE,"Basic";#N/A,#N/A,TRUE,"EXT-TABLE";#N/A,#N/A,TRUE,"STEEL";#N/A,#N/A,TRUE,"INT-Table";#N/A,#N/A,TRUE,"STEEL";#N/A,#N/A,TRUE,"Door"}</definedName>
    <definedName name="ssss_3_1" localSheetId="3" hidden="1">{#N/A,#N/A,TRUE,"Basic";#N/A,#N/A,TRUE,"EXT-TABLE";#N/A,#N/A,TRUE,"STEEL";#N/A,#N/A,TRUE,"INT-Table";#N/A,#N/A,TRUE,"STEEL";#N/A,#N/A,TRUE,"Door"}</definedName>
    <definedName name="ssss_3_1" localSheetId="24" hidden="1">{#N/A,#N/A,TRUE,"Basic";#N/A,#N/A,TRUE,"EXT-TABLE";#N/A,#N/A,TRUE,"STEEL";#N/A,#N/A,TRUE,"INT-Table";#N/A,#N/A,TRUE,"STEEL";#N/A,#N/A,TRUE,"Door"}</definedName>
    <definedName name="ssss_3_1" localSheetId="4" hidden="1">{#N/A,#N/A,TRUE,"Basic";#N/A,#N/A,TRUE,"EXT-TABLE";#N/A,#N/A,TRUE,"STEEL";#N/A,#N/A,TRUE,"INT-Table";#N/A,#N/A,TRUE,"STEEL";#N/A,#N/A,TRUE,"Door"}</definedName>
    <definedName name="ssss_3_1" localSheetId="0" hidden="1">{#N/A,#N/A,TRUE,"Basic";#N/A,#N/A,TRUE,"EXT-TABLE";#N/A,#N/A,TRUE,"STEEL";#N/A,#N/A,TRUE,"INT-Table";#N/A,#N/A,TRUE,"STEEL";#N/A,#N/A,TRUE,"Door"}</definedName>
    <definedName name="ssss_3_1" localSheetId="23" hidden="1">{#N/A,#N/A,TRUE,"Basic";#N/A,#N/A,TRUE,"EXT-TABLE";#N/A,#N/A,TRUE,"STEEL";#N/A,#N/A,TRUE,"INT-Table";#N/A,#N/A,TRUE,"STEEL";#N/A,#N/A,TRUE,"Door"}</definedName>
    <definedName name="ssss_3_1" hidden="1">{#N/A,#N/A,TRUE,"Basic";#N/A,#N/A,TRUE,"EXT-TABLE";#N/A,#N/A,TRUE,"STEEL";#N/A,#N/A,TRUE,"INT-Table";#N/A,#N/A,TRUE,"STEEL";#N/A,#N/A,TRUE,"Door"}</definedName>
    <definedName name="ssss_3_2" localSheetId="5" hidden="1">{#N/A,#N/A,TRUE,"Basic";#N/A,#N/A,TRUE,"EXT-TABLE";#N/A,#N/A,TRUE,"STEEL";#N/A,#N/A,TRUE,"INT-Table";#N/A,#N/A,TRUE,"STEEL";#N/A,#N/A,TRUE,"Door"}</definedName>
    <definedName name="ssss_3_2" localSheetId="3" hidden="1">{#N/A,#N/A,TRUE,"Basic";#N/A,#N/A,TRUE,"EXT-TABLE";#N/A,#N/A,TRUE,"STEEL";#N/A,#N/A,TRUE,"INT-Table";#N/A,#N/A,TRUE,"STEEL";#N/A,#N/A,TRUE,"Door"}</definedName>
    <definedName name="ssss_3_2" localSheetId="24" hidden="1">{#N/A,#N/A,TRUE,"Basic";#N/A,#N/A,TRUE,"EXT-TABLE";#N/A,#N/A,TRUE,"STEEL";#N/A,#N/A,TRUE,"INT-Table";#N/A,#N/A,TRUE,"STEEL";#N/A,#N/A,TRUE,"Door"}</definedName>
    <definedName name="ssss_3_2" localSheetId="4" hidden="1">{#N/A,#N/A,TRUE,"Basic";#N/A,#N/A,TRUE,"EXT-TABLE";#N/A,#N/A,TRUE,"STEEL";#N/A,#N/A,TRUE,"INT-Table";#N/A,#N/A,TRUE,"STEEL";#N/A,#N/A,TRUE,"Door"}</definedName>
    <definedName name="ssss_3_2" localSheetId="0" hidden="1">{#N/A,#N/A,TRUE,"Basic";#N/A,#N/A,TRUE,"EXT-TABLE";#N/A,#N/A,TRUE,"STEEL";#N/A,#N/A,TRUE,"INT-Table";#N/A,#N/A,TRUE,"STEEL";#N/A,#N/A,TRUE,"Door"}</definedName>
    <definedName name="ssss_3_2" localSheetId="23" hidden="1">{#N/A,#N/A,TRUE,"Basic";#N/A,#N/A,TRUE,"EXT-TABLE";#N/A,#N/A,TRUE,"STEEL";#N/A,#N/A,TRUE,"INT-Table";#N/A,#N/A,TRUE,"STEEL";#N/A,#N/A,TRUE,"Door"}</definedName>
    <definedName name="ssss_3_2" hidden="1">{#N/A,#N/A,TRUE,"Basic";#N/A,#N/A,TRUE,"EXT-TABLE";#N/A,#N/A,TRUE,"STEEL";#N/A,#N/A,TRUE,"INT-Table";#N/A,#N/A,TRUE,"STEEL";#N/A,#N/A,TRUE,"Door"}</definedName>
    <definedName name="ssss_4" localSheetId="5" hidden="1">{#N/A,#N/A,TRUE,"Basic";#N/A,#N/A,TRUE,"EXT-TABLE";#N/A,#N/A,TRUE,"STEEL";#N/A,#N/A,TRUE,"INT-Table";#N/A,#N/A,TRUE,"STEEL";#N/A,#N/A,TRUE,"Door"}</definedName>
    <definedName name="ssss_4" localSheetId="3" hidden="1">{#N/A,#N/A,TRUE,"Basic";#N/A,#N/A,TRUE,"EXT-TABLE";#N/A,#N/A,TRUE,"STEEL";#N/A,#N/A,TRUE,"INT-Table";#N/A,#N/A,TRUE,"STEEL";#N/A,#N/A,TRUE,"Door"}</definedName>
    <definedName name="ssss_4" localSheetId="24" hidden="1">{#N/A,#N/A,TRUE,"Basic";#N/A,#N/A,TRUE,"EXT-TABLE";#N/A,#N/A,TRUE,"STEEL";#N/A,#N/A,TRUE,"INT-Table";#N/A,#N/A,TRUE,"STEEL";#N/A,#N/A,TRUE,"Door"}</definedName>
    <definedName name="ssss_4" localSheetId="4" hidden="1">{#N/A,#N/A,TRUE,"Basic";#N/A,#N/A,TRUE,"EXT-TABLE";#N/A,#N/A,TRUE,"STEEL";#N/A,#N/A,TRUE,"INT-Table";#N/A,#N/A,TRUE,"STEEL";#N/A,#N/A,TRUE,"Door"}</definedName>
    <definedName name="ssss_4" localSheetId="0" hidden="1">{#N/A,#N/A,TRUE,"Basic";#N/A,#N/A,TRUE,"EXT-TABLE";#N/A,#N/A,TRUE,"STEEL";#N/A,#N/A,TRUE,"INT-Table";#N/A,#N/A,TRUE,"STEEL";#N/A,#N/A,TRUE,"Door"}</definedName>
    <definedName name="ssss_4" localSheetId="23" hidden="1">{#N/A,#N/A,TRUE,"Basic";#N/A,#N/A,TRUE,"EXT-TABLE";#N/A,#N/A,TRUE,"STEEL";#N/A,#N/A,TRUE,"INT-Table";#N/A,#N/A,TRUE,"STEEL";#N/A,#N/A,TRUE,"Door"}</definedName>
    <definedName name="ssss_4" hidden="1">{#N/A,#N/A,TRUE,"Basic";#N/A,#N/A,TRUE,"EXT-TABLE";#N/A,#N/A,TRUE,"STEEL";#N/A,#N/A,TRUE,"INT-Table";#N/A,#N/A,TRUE,"STEEL";#N/A,#N/A,TRUE,"Door"}</definedName>
    <definedName name="ssss_4_1" localSheetId="5" hidden="1">{#N/A,#N/A,TRUE,"Basic";#N/A,#N/A,TRUE,"EXT-TABLE";#N/A,#N/A,TRUE,"STEEL";#N/A,#N/A,TRUE,"INT-Table";#N/A,#N/A,TRUE,"STEEL";#N/A,#N/A,TRUE,"Door"}</definedName>
    <definedName name="ssss_4_1" localSheetId="3" hidden="1">{#N/A,#N/A,TRUE,"Basic";#N/A,#N/A,TRUE,"EXT-TABLE";#N/A,#N/A,TRUE,"STEEL";#N/A,#N/A,TRUE,"INT-Table";#N/A,#N/A,TRUE,"STEEL";#N/A,#N/A,TRUE,"Door"}</definedName>
    <definedName name="ssss_4_1" localSheetId="24" hidden="1">{#N/A,#N/A,TRUE,"Basic";#N/A,#N/A,TRUE,"EXT-TABLE";#N/A,#N/A,TRUE,"STEEL";#N/A,#N/A,TRUE,"INT-Table";#N/A,#N/A,TRUE,"STEEL";#N/A,#N/A,TRUE,"Door"}</definedName>
    <definedName name="ssss_4_1" localSheetId="4" hidden="1">{#N/A,#N/A,TRUE,"Basic";#N/A,#N/A,TRUE,"EXT-TABLE";#N/A,#N/A,TRUE,"STEEL";#N/A,#N/A,TRUE,"INT-Table";#N/A,#N/A,TRUE,"STEEL";#N/A,#N/A,TRUE,"Door"}</definedName>
    <definedName name="ssss_4_1" localSheetId="0" hidden="1">{#N/A,#N/A,TRUE,"Basic";#N/A,#N/A,TRUE,"EXT-TABLE";#N/A,#N/A,TRUE,"STEEL";#N/A,#N/A,TRUE,"INT-Table";#N/A,#N/A,TRUE,"STEEL";#N/A,#N/A,TRUE,"Door"}</definedName>
    <definedName name="ssss_4_1" localSheetId="23" hidden="1">{#N/A,#N/A,TRUE,"Basic";#N/A,#N/A,TRUE,"EXT-TABLE";#N/A,#N/A,TRUE,"STEEL";#N/A,#N/A,TRUE,"INT-Table";#N/A,#N/A,TRUE,"STEEL";#N/A,#N/A,TRUE,"Door"}</definedName>
    <definedName name="ssss_4_1" hidden="1">{#N/A,#N/A,TRUE,"Basic";#N/A,#N/A,TRUE,"EXT-TABLE";#N/A,#N/A,TRUE,"STEEL";#N/A,#N/A,TRUE,"INT-Table";#N/A,#N/A,TRUE,"STEEL";#N/A,#N/A,TRUE,"Door"}</definedName>
    <definedName name="ssss_4_2" localSheetId="5" hidden="1">{#N/A,#N/A,TRUE,"Basic";#N/A,#N/A,TRUE,"EXT-TABLE";#N/A,#N/A,TRUE,"STEEL";#N/A,#N/A,TRUE,"INT-Table";#N/A,#N/A,TRUE,"STEEL";#N/A,#N/A,TRUE,"Door"}</definedName>
    <definedName name="ssss_4_2" localSheetId="3" hidden="1">{#N/A,#N/A,TRUE,"Basic";#N/A,#N/A,TRUE,"EXT-TABLE";#N/A,#N/A,TRUE,"STEEL";#N/A,#N/A,TRUE,"INT-Table";#N/A,#N/A,TRUE,"STEEL";#N/A,#N/A,TRUE,"Door"}</definedName>
    <definedName name="ssss_4_2" localSheetId="24" hidden="1">{#N/A,#N/A,TRUE,"Basic";#N/A,#N/A,TRUE,"EXT-TABLE";#N/A,#N/A,TRUE,"STEEL";#N/A,#N/A,TRUE,"INT-Table";#N/A,#N/A,TRUE,"STEEL";#N/A,#N/A,TRUE,"Door"}</definedName>
    <definedName name="ssss_4_2" localSheetId="4" hidden="1">{#N/A,#N/A,TRUE,"Basic";#N/A,#N/A,TRUE,"EXT-TABLE";#N/A,#N/A,TRUE,"STEEL";#N/A,#N/A,TRUE,"INT-Table";#N/A,#N/A,TRUE,"STEEL";#N/A,#N/A,TRUE,"Door"}</definedName>
    <definedName name="ssss_4_2" localSheetId="0" hidden="1">{#N/A,#N/A,TRUE,"Basic";#N/A,#N/A,TRUE,"EXT-TABLE";#N/A,#N/A,TRUE,"STEEL";#N/A,#N/A,TRUE,"INT-Table";#N/A,#N/A,TRUE,"STEEL";#N/A,#N/A,TRUE,"Door"}</definedName>
    <definedName name="ssss_4_2" localSheetId="23" hidden="1">{#N/A,#N/A,TRUE,"Basic";#N/A,#N/A,TRUE,"EXT-TABLE";#N/A,#N/A,TRUE,"STEEL";#N/A,#N/A,TRUE,"INT-Table";#N/A,#N/A,TRUE,"STEEL";#N/A,#N/A,TRUE,"Door"}</definedName>
    <definedName name="ssss_4_2" hidden="1">{#N/A,#N/A,TRUE,"Basic";#N/A,#N/A,TRUE,"EXT-TABLE";#N/A,#N/A,TRUE,"STEEL";#N/A,#N/A,TRUE,"INT-Table";#N/A,#N/A,TRUE,"STEEL";#N/A,#N/A,TRUE,"Door"}</definedName>
    <definedName name="ssss_5" localSheetId="5" hidden="1">{#N/A,#N/A,TRUE,"Basic";#N/A,#N/A,TRUE,"EXT-TABLE";#N/A,#N/A,TRUE,"STEEL";#N/A,#N/A,TRUE,"INT-Table";#N/A,#N/A,TRUE,"STEEL";#N/A,#N/A,TRUE,"Door"}</definedName>
    <definedName name="ssss_5" localSheetId="3" hidden="1">{#N/A,#N/A,TRUE,"Basic";#N/A,#N/A,TRUE,"EXT-TABLE";#N/A,#N/A,TRUE,"STEEL";#N/A,#N/A,TRUE,"INT-Table";#N/A,#N/A,TRUE,"STEEL";#N/A,#N/A,TRUE,"Door"}</definedName>
    <definedName name="ssss_5" localSheetId="24" hidden="1">{#N/A,#N/A,TRUE,"Basic";#N/A,#N/A,TRUE,"EXT-TABLE";#N/A,#N/A,TRUE,"STEEL";#N/A,#N/A,TRUE,"INT-Table";#N/A,#N/A,TRUE,"STEEL";#N/A,#N/A,TRUE,"Door"}</definedName>
    <definedName name="ssss_5" localSheetId="4" hidden="1">{#N/A,#N/A,TRUE,"Basic";#N/A,#N/A,TRUE,"EXT-TABLE";#N/A,#N/A,TRUE,"STEEL";#N/A,#N/A,TRUE,"INT-Table";#N/A,#N/A,TRUE,"STEEL";#N/A,#N/A,TRUE,"Door"}</definedName>
    <definedName name="ssss_5" localSheetId="0" hidden="1">{#N/A,#N/A,TRUE,"Basic";#N/A,#N/A,TRUE,"EXT-TABLE";#N/A,#N/A,TRUE,"STEEL";#N/A,#N/A,TRUE,"INT-Table";#N/A,#N/A,TRUE,"STEEL";#N/A,#N/A,TRUE,"Door"}</definedName>
    <definedName name="ssss_5" localSheetId="23" hidden="1">{#N/A,#N/A,TRUE,"Basic";#N/A,#N/A,TRUE,"EXT-TABLE";#N/A,#N/A,TRUE,"STEEL";#N/A,#N/A,TRUE,"INT-Table";#N/A,#N/A,TRUE,"STEEL";#N/A,#N/A,TRUE,"Door"}</definedName>
    <definedName name="ssss_5" hidden="1">{#N/A,#N/A,TRUE,"Basic";#N/A,#N/A,TRUE,"EXT-TABLE";#N/A,#N/A,TRUE,"STEEL";#N/A,#N/A,TRUE,"INT-Table";#N/A,#N/A,TRUE,"STEEL";#N/A,#N/A,TRUE,"Door"}</definedName>
    <definedName name="ssss_5_1" localSheetId="5" hidden="1">{#N/A,#N/A,TRUE,"Basic";#N/A,#N/A,TRUE,"EXT-TABLE";#N/A,#N/A,TRUE,"STEEL";#N/A,#N/A,TRUE,"INT-Table";#N/A,#N/A,TRUE,"STEEL";#N/A,#N/A,TRUE,"Door"}</definedName>
    <definedName name="ssss_5_1" localSheetId="3" hidden="1">{#N/A,#N/A,TRUE,"Basic";#N/A,#N/A,TRUE,"EXT-TABLE";#N/A,#N/A,TRUE,"STEEL";#N/A,#N/A,TRUE,"INT-Table";#N/A,#N/A,TRUE,"STEEL";#N/A,#N/A,TRUE,"Door"}</definedName>
    <definedName name="ssss_5_1" localSheetId="24" hidden="1">{#N/A,#N/A,TRUE,"Basic";#N/A,#N/A,TRUE,"EXT-TABLE";#N/A,#N/A,TRUE,"STEEL";#N/A,#N/A,TRUE,"INT-Table";#N/A,#N/A,TRUE,"STEEL";#N/A,#N/A,TRUE,"Door"}</definedName>
    <definedName name="ssss_5_1" localSheetId="4" hidden="1">{#N/A,#N/A,TRUE,"Basic";#N/A,#N/A,TRUE,"EXT-TABLE";#N/A,#N/A,TRUE,"STEEL";#N/A,#N/A,TRUE,"INT-Table";#N/A,#N/A,TRUE,"STEEL";#N/A,#N/A,TRUE,"Door"}</definedName>
    <definedName name="ssss_5_1" localSheetId="0" hidden="1">{#N/A,#N/A,TRUE,"Basic";#N/A,#N/A,TRUE,"EXT-TABLE";#N/A,#N/A,TRUE,"STEEL";#N/A,#N/A,TRUE,"INT-Table";#N/A,#N/A,TRUE,"STEEL";#N/A,#N/A,TRUE,"Door"}</definedName>
    <definedName name="ssss_5_1" localSheetId="23" hidden="1">{#N/A,#N/A,TRUE,"Basic";#N/A,#N/A,TRUE,"EXT-TABLE";#N/A,#N/A,TRUE,"STEEL";#N/A,#N/A,TRUE,"INT-Table";#N/A,#N/A,TRUE,"STEEL";#N/A,#N/A,TRUE,"Door"}</definedName>
    <definedName name="ssss_5_1" hidden="1">{#N/A,#N/A,TRUE,"Basic";#N/A,#N/A,TRUE,"EXT-TABLE";#N/A,#N/A,TRUE,"STEEL";#N/A,#N/A,TRUE,"INT-Table";#N/A,#N/A,TRUE,"STEEL";#N/A,#N/A,TRUE,"Door"}</definedName>
    <definedName name="ssss_5_2" localSheetId="5" hidden="1">{#N/A,#N/A,TRUE,"Basic";#N/A,#N/A,TRUE,"EXT-TABLE";#N/A,#N/A,TRUE,"STEEL";#N/A,#N/A,TRUE,"INT-Table";#N/A,#N/A,TRUE,"STEEL";#N/A,#N/A,TRUE,"Door"}</definedName>
    <definedName name="ssss_5_2" localSheetId="3" hidden="1">{#N/A,#N/A,TRUE,"Basic";#N/A,#N/A,TRUE,"EXT-TABLE";#N/A,#N/A,TRUE,"STEEL";#N/A,#N/A,TRUE,"INT-Table";#N/A,#N/A,TRUE,"STEEL";#N/A,#N/A,TRUE,"Door"}</definedName>
    <definedName name="ssss_5_2" localSheetId="24" hidden="1">{#N/A,#N/A,TRUE,"Basic";#N/A,#N/A,TRUE,"EXT-TABLE";#N/A,#N/A,TRUE,"STEEL";#N/A,#N/A,TRUE,"INT-Table";#N/A,#N/A,TRUE,"STEEL";#N/A,#N/A,TRUE,"Door"}</definedName>
    <definedName name="ssss_5_2" localSheetId="4" hidden="1">{#N/A,#N/A,TRUE,"Basic";#N/A,#N/A,TRUE,"EXT-TABLE";#N/A,#N/A,TRUE,"STEEL";#N/A,#N/A,TRUE,"INT-Table";#N/A,#N/A,TRUE,"STEEL";#N/A,#N/A,TRUE,"Door"}</definedName>
    <definedName name="ssss_5_2" localSheetId="0" hidden="1">{#N/A,#N/A,TRUE,"Basic";#N/A,#N/A,TRUE,"EXT-TABLE";#N/A,#N/A,TRUE,"STEEL";#N/A,#N/A,TRUE,"INT-Table";#N/A,#N/A,TRUE,"STEEL";#N/A,#N/A,TRUE,"Door"}</definedName>
    <definedName name="ssss_5_2" localSheetId="23" hidden="1">{#N/A,#N/A,TRUE,"Basic";#N/A,#N/A,TRUE,"EXT-TABLE";#N/A,#N/A,TRUE,"STEEL";#N/A,#N/A,TRUE,"INT-Table";#N/A,#N/A,TRUE,"STEEL";#N/A,#N/A,TRUE,"Door"}</definedName>
    <definedName name="ssss_5_2" hidden="1">{#N/A,#N/A,TRUE,"Basic";#N/A,#N/A,TRUE,"EXT-TABLE";#N/A,#N/A,TRUE,"STEEL";#N/A,#N/A,TRUE,"INT-Table";#N/A,#N/A,TRUE,"STEEL";#N/A,#N/A,TRUE,"Door"}</definedName>
    <definedName name="sum" localSheetId="5" hidden="1">{#N/A,#N/A,TRUE,"Basic";#N/A,#N/A,TRUE,"EXT-TABLE";#N/A,#N/A,TRUE,"STEEL";#N/A,#N/A,TRUE,"INT-Table";#N/A,#N/A,TRUE,"STEEL";#N/A,#N/A,TRUE,"Door"}</definedName>
    <definedName name="sum" localSheetId="3" hidden="1">{#N/A,#N/A,TRUE,"Basic";#N/A,#N/A,TRUE,"EXT-TABLE";#N/A,#N/A,TRUE,"STEEL";#N/A,#N/A,TRUE,"INT-Table";#N/A,#N/A,TRUE,"STEEL";#N/A,#N/A,TRUE,"Door"}</definedName>
    <definedName name="sum" localSheetId="24" hidden="1">{#N/A,#N/A,TRUE,"Basic";#N/A,#N/A,TRUE,"EXT-TABLE";#N/A,#N/A,TRUE,"STEEL";#N/A,#N/A,TRUE,"INT-Table";#N/A,#N/A,TRUE,"STEEL";#N/A,#N/A,TRUE,"Door"}</definedName>
    <definedName name="sum" localSheetId="4" hidden="1">{#N/A,#N/A,TRUE,"Basic";#N/A,#N/A,TRUE,"EXT-TABLE";#N/A,#N/A,TRUE,"STEEL";#N/A,#N/A,TRUE,"INT-Table";#N/A,#N/A,TRUE,"STEEL";#N/A,#N/A,TRUE,"Door"}</definedName>
    <definedName name="sum" localSheetId="0" hidden="1">{#N/A,#N/A,TRUE,"Basic";#N/A,#N/A,TRUE,"EXT-TABLE";#N/A,#N/A,TRUE,"STEEL";#N/A,#N/A,TRUE,"INT-Table";#N/A,#N/A,TRUE,"STEEL";#N/A,#N/A,TRUE,"Door"}</definedName>
    <definedName name="sum" localSheetId="23" hidden="1">{#N/A,#N/A,TRUE,"Basic";#N/A,#N/A,TRUE,"EXT-TABLE";#N/A,#N/A,TRUE,"STEEL";#N/A,#N/A,TRUE,"INT-Table";#N/A,#N/A,TRUE,"STEEL";#N/A,#N/A,TRUE,"Door"}</definedName>
    <definedName name="sum" hidden="1">{#N/A,#N/A,TRUE,"Basic";#N/A,#N/A,TRUE,"EXT-TABLE";#N/A,#N/A,TRUE,"STEEL";#N/A,#N/A,TRUE,"INT-Table";#N/A,#N/A,TRUE,"STEEL";#N/A,#N/A,TRUE,"Door"}</definedName>
    <definedName name="sum_1" localSheetId="5" hidden="1">{#N/A,#N/A,TRUE,"Basic";#N/A,#N/A,TRUE,"EXT-TABLE";#N/A,#N/A,TRUE,"STEEL";#N/A,#N/A,TRUE,"INT-Table";#N/A,#N/A,TRUE,"STEEL";#N/A,#N/A,TRUE,"Door"}</definedName>
    <definedName name="sum_1" localSheetId="3" hidden="1">{#N/A,#N/A,TRUE,"Basic";#N/A,#N/A,TRUE,"EXT-TABLE";#N/A,#N/A,TRUE,"STEEL";#N/A,#N/A,TRUE,"INT-Table";#N/A,#N/A,TRUE,"STEEL";#N/A,#N/A,TRUE,"Door"}</definedName>
    <definedName name="sum_1" localSheetId="24" hidden="1">{#N/A,#N/A,TRUE,"Basic";#N/A,#N/A,TRUE,"EXT-TABLE";#N/A,#N/A,TRUE,"STEEL";#N/A,#N/A,TRUE,"INT-Table";#N/A,#N/A,TRUE,"STEEL";#N/A,#N/A,TRUE,"Door"}</definedName>
    <definedName name="sum_1" localSheetId="4" hidden="1">{#N/A,#N/A,TRUE,"Basic";#N/A,#N/A,TRUE,"EXT-TABLE";#N/A,#N/A,TRUE,"STEEL";#N/A,#N/A,TRUE,"INT-Table";#N/A,#N/A,TRUE,"STEEL";#N/A,#N/A,TRUE,"Door"}</definedName>
    <definedName name="sum_1" localSheetId="0" hidden="1">{#N/A,#N/A,TRUE,"Basic";#N/A,#N/A,TRUE,"EXT-TABLE";#N/A,#N/A,TRUE,"STEEL";#N/A,#N/A,TRUE,"INT-Table";#N/A,#N/A,TRUE,"STEEL";#N/A,#N/A,TRUE,"Door"}</definedName>
    <definedName name="sum_1" localSheetId="23" hidden="1">{#N/A,#N/A,TRUE,"Basic";#N/A,#N/A,TRUE,"EXT-TABLE";#N/A,#N/A,TRUE,"STEEL";#N/A,#N/A,TRUE,"INT-Table";#N/A,#N/A,TRUE,"STEEL";#N/A,#N/A,TRUE,"Door"}</definedName>
    <definedName name="sum_1" hidden="1">{#N/A,#N/A,TRUE,"Basic";#N/A,#N/A,TRUE,"EXT-TABLE";#N/A,#N/A,TRUE,"STEEL";#N/A,#N/A,TRUE,"INT-Table";#N/A,#N/A,TRUE,"STEEL";#N/A,#N/A,TRUE,"Door"}</definedName>
    <definedName name="sum_1_1" localSheetId="5" hidden="1">{#N/A,#N/A,TRUE,"Basic";#N/A,#N/A,TRUE,"EXT-TABLE";#N/A,#N/A,TRUE,"STEEL";#N/A,#N/A,TRUE,"INT-Table";#N/A,#N/A,TRUE,"STEEL";#N/A,#N/A,TRUE,"Door"}</definedName>
    <definedName name="sum_1_1" localSheetId="3" hidden="1">{#N/A,#N/A,TRUE,"Basic";#N/A,#N/A,TRUE,"EXT-TABLE";#N/A,#N/A,TRUE,"STEEL";#N/A,#N/A,TRUE,"INT-Table";#N/A,#N/A,TRUE,"STEEL";#N/A,#N/A,TRUE,"Door"}</definedName>
    <definedName name="sum_1_1" localSheetId="24" hidden="1">{#N/A,#N/A,TRUE,"Basic";#N/A,#N/A,TRUE,"EXT-TABLE";#N/A,#N/A,TRUE,"STEEL";#N/A,#N/A,TRUE,"INT-Table";#N/A,#N/A,TRUE,"STEEL";#N/A,#N/A,TRUE,"Door"}</definedName>
    <definedName name="sum_1_1" localSheetId="4" hidden="1">{#N/A,#N/A,TRUE,"Basic";#N/A,#N/A,TRUE,"EXT-TABLE";#N/A,#N/A,TRUE,"STEEL";#N/A,#N/A,TRUE,"INT-Table";#N/A,#N/A,TRUE,"STEEL";#N/A,#N/A,TRUE,"Door"}</definedName>
    <definedName name="sum_1_1" localSheetId="0" hidden="1">{#N/A,#N/A,TRUE,"Basic";#N/A,#N/A,TRUE,"EXT-TABLE";#N/A,#N/A,TRUE,"STEEL";#N/A,#N/A,TRUE,"INT-Table";#N/A,#N/A,TRUE,"STEEL";#N/A,#N/A,TRUE,"Door"}</definedName>
    <definedName name="sum_1_1" localSheetId="23" hidden="1">{#N/A,#N/A,TRUE,"Basic";#N/A,#N/A,TRUE,"EXT-TABLE";#N/A,#N/A,TRUE,"STEEL";#N/A,#N/A,TRUE,"INT-Table";#N/A,#N/A,TRUE,"STEEL";#N/A,#N/A,TRUE,"Door"}</definedName>
    <definedName name="sum_1_1" hidden="1">{#N/A,#N/A,TRUE,"Basic";#N/A,#N/A,TRUE,"EXT-TABLE";#N/A,#N/A,TRUE,"STEEL";#N/A,#N/A,TRUE,"INT-Table";#N/A,#N/A,TRUE,"STEEL";#N/A,#N/A,TRUE,"Door"}</definedName>
    <definedName name="sum_1_2" localSheetId="5" hidden="1">{#N/A,#N/A,TRUE,"Basic";#N/A,#N/A,TRUE,"EXT-TABLE";#N/A,#N/A,TRUE,"STEEL";#N/A,#N/A,TRUE,"INT-Table";#N/A,#N/A,TRUE,"STEEL";#N/A,#N/A,TRUE,"Door"}</definedName>
    <definedName name="sum_1_2" localSheetId="3" hidden="1">{#N/A,#N/A,TRUE,"Basic";#N/A,#N/A,TRUE,"EXT-TABLE";#N/A,#N/A,TRUE,"STEEL";#N/A,#N/A,TRUE,"INT-Table";#N/A,#N/A,TRUE,"STEEL";#N/A,#N/A,TRUE,"Door"}</definedName>
    <definedName name="sum_1_2" localSheetId="24" hidden="1">{#N/A,#N/A,TRUE,"Basic";#N/A,#N/A,TRUE,"EXT-TABLE";#N/A,#N/A,TRUE,"STEEL";#N/A,#N/A,TRUE,"INT-Table";#N/A,#N/A,TRUE,"STEEL";#N/A,#N/A,TRUE,"Door"}</definedName>
    <definedName name="sum_1_2" localSheetId="4" hidden="1">{#N/A,#N/A,TRUE,"Basic";#N/A,#N/A,TRUE,"EXT-TABLE";#N/A,#N/A,TRUE,"STEEL";#N/A,#N/A,TRUE,"INT-Table";#N/A,#N/A,TRUE,"STEEL";#N/A,#N/A,TRUE,"Door"}</definedName>
    <definedName name="sum_1_2" localSheetId="0" hidden="1">{#N/A,#N/A,TRUE,"Basic";#N/A,#N/A,TRUE,"EXT-TABLE";#N/A,#N/A,TRUE,"STEEL";#N/A,#N/A,TRUE,"INT-Table";#N/A,#N/A,TRUE,"STEEL";#N/A,#N/A,TRUE,"Door"}</definedName>
    <definedName name="sum_1_2" localSheetId="23" hidden="1">{#N/A,#N/A,TRUE,"Basic";#N/A,#N/A,TRUE,"EXT-TABLE";#N/A,#N/A,TRUE,"STEEL";#N/A,#N/A,TRUE,"INT-Table";#N/A,#N/A,TRUE,"STEEL";#N/A,#N/A,TRUE,"Door"}</definedName>
    <definedName name="sum_1_2" hidden="1">{#N/A,#N/A,TRUE,"Basic";#N/A,#N/A,TRUE,"EXT-TABLE";#N/A,#N/A,TRUE,"STEEL";#N/A,#N/A,TRUE,"INT-Table";#N/A,#N/A,TRUE,"STEEL";#N/A,#N/A,TRUE,"Door"}</definedName>
    <definedName name="sum_2" localSheetId="5" hidden="1">{#N/A,#N/A,TRUE,"Basic";#N/A,#N/A,TRUE,"EXT-TABLE";#N/A,#N/A,TRUE,"STEEL";#N/A,#N/A,TRUE,"INT-Table";#N/A,#N/A,TRUE,"STEEL";#N/A,#N/A,TRUE,"Door"}</definedName>
    <definedName name="sum_2" localSheetId="3" hidden="1">{#N/A,#N/A,TRUE,"Basic";#N/A,#N/A,TRUE,"EXT-TABLE";#N/A,#N/A,TRUE,"STEEL";#N/A,#N/A,TRUE,"INT-Table";#N/A,#N/A,TRUE,"STEEL";#N/A,#N/A,TRUE,"Door"}</definedName>
    <definedName name="sum_2" localSheetId="24" hidden="1">{#N/A,#N/A,TRUE,"Basic";#N/A,#N/A,TRUE,"EXT-TABLE";#N/A,#N/A,TRUE,"STEEL";#N/A,#N/A,TRUE,"INT-Table";#N/A,#N/A,TRUE,"STEEL";#N/A,#N/A,TRUE,"Door"}</definedName>
    <definedName name="sum_2" localSheetId="4" hidden="1">{#N/A,#N/A,TRUE,"Basic";#N/A,#N/A,TRUE,"EXT-TABLE";#N/A,#N/A,TRUE,"STEEL";#N/A,#N/A,TRUE,"INT-Table";#N/A,#N/A,TRUE,"STEEL";#N/A,#N/A,TRUE,"Door"}</definedName>
    <definedName name="sum_2" localSheetId="0" hidden="1">{#N/A,#N/A,TRUE,"Basic";#N/A,#N/A,TRUE,"EXT-TABLE";#N/A,#N/A,TRUE,"STEEL";#N/A,#N/A,TRUE,"INT-Table";#N/A,#N/A,TRUE,"STEEL";#N/A,#N/A,TRUE,"Door"}</definedName>
    <definedName name="sum_2" localSheetId="23" hidden="1">{#N/A,#N/A,TRUE,"Basic";#N/A,#N/A,TRUE,"EXT-TABLE";#N/A,#N/A,TRUE,"STEEL";#N/A,#N/A,TRUE,"INT-Table";#N/A,#N/A,TRUE,"STEEL";#N/A,#N/A,TRUE,"Door"}</definedName>
    <definedName name="sum_2" hidden="1">{#N/A,#N/A,TRUE,"Basic";#N/A,#N/A,TRUE,"EXT-TABLE";#N/A,#N/A,TRUE,"STEEL";#N/A,#N/A,TRUE,"INT-Table";#N/A,#N/A,TRUE,"STEEL";#N/A,#N/A,TRUE,"Door"}</definedName>
    <definedName name="sum_2_1" localSheetId="5" hidden="1">{#N/A,#N/A,TRUE,"Basic";#N/A,#N/A,TRUE,"EXT-TABLE";#N/A,#N/A,TRUE,"STEEL";#N/A,#N/A,TRUE,"INT-Table";#N/A,#N/A,TRUE,"STEEL";#N/A,#N/A,TRUE,"Door"}</definedName>
    <definedName name="sum_2_1" localSheetId="3" hidden="1">{#N/A,#N/A,TRUE,"Basic";#N/A,#N/A,TRUE,"EXT-TABLE";#N/A,#N/A,TRUE,"STEEL";#N/A,#N/A,TRUE,"INT-Table";#N/A,#N/A,TRUE,"STEEL";#N/A,#N/A,TRUE,"Door"}</definedName>
    <definedName name="sum_2_1" localSheetId="24" hidden="1">{#N/A,#N/A,TRUE,"Basic";#N/A,#N/A,TRUE,"EXT-TABLE";#N/A,#N/A,TRUE,"STEEL";#N/A,#N/A,TRUE,"INT-Table";#N/A,#N/A,TRUE,"STEEL";#N/A,#N/A,TRUE,"Door"}</definedName>
    <definedName name="sum_2_1" localSheetId="4" hidden="1">{#N/A,#N/A,TRUE,"Basic";#N/A,#N/A,TRUE,"EXT-TABLE";#N/A,#N/A,TRUE,"STEEL";#N/A,#N/A,TRUE,"INT-Table";#N/A,#N/A,TRUE,"STEEL";#N/A,#N/A,TRUE,"Door"}</definedName>
    <definedName name="sum_2_1" localSheetId="0" hidden="1">{#N/A,#N/A,TRUE,"Basic";#N/A,#N/A,TRUE,"EXT-TABLE";#N/A,#N/A,TRUE,"STEEL";#N/A,#N/A,TRUE,"INT-Table";#N/A,#N/A,TRUE,"STEEL";#N/A,#N/A,TRUE,"Door"}</definedName>
    <definedName name="sum_2_1" localSheetId="23" hidden="1">{#N/A,#N/A,TRUE,"Basic";#N/A,#N/A,TRUE,"EXT-TABLE";#N/A,#N/A,TRUE,"STEEL";#N/A,#N/A,TRUE,"INT-Table";#N/A,#N/A,TRUE,"STEEL";#N/A,#N/A,TRUE,"Door"}</definedName>
    <definedName name="sum_2_1" hidden="1">{#N/A,#N/A,TRUE,"Basic";#N/A,#N/A,TRUE,"EXT-TABLE";#N/A,#N/A,TRUE,"STEEL";#N/A,#N/A,TRUE,"INT-Table";#N/A,#N/A,TRUE,"STEEL";#N/A,#N/A,TRUE,"Door"}</definedName>
    <definedName name="sum_2_2" localSheetId="5" hidden="1">{#N/A,#N/A,TRUE,"Basic";#N/A,#N/A,TRUE,"EXT-TABLE";#N/A,#N/A,TRUE,"STEEL";#N/A,#N/A,TRUE,"INT-Table";#N/A,#N/A,TRUE,"STEEL";#N/A,#N/A,TRUE,"Door"}</definedName>
    <definedName name="sum_2_2" localSheetId="3" hidden="1">{#N/A,#N/A,TRUE,"Basic";#N/A,#N/A,TRUE,"EXT-TABLE";#N/A,#N/A,TRUE,"STEEL";#N/A,#N/A,TRUE,"INT-Table";#N/A,#N/A,TRUE,"STEEL";#N/A,#N/A,TRUE,"Door"}</definedName>
    <definedName name="sum_2_2" localSheetId="24" hidden="1">{#N/A,#N/A,TRUE,"Basic";#N/A,#N/A,TRUE,"EXT-TABLE";#N/A,#N/A,TRUE,"STEEL";#N/A,#N/A,TRUE,"INT-Table";#N/A,#N/A,TRUE,"STEEL";#N/A,#N/A,TRUE,"Door"}</definedName>
    <definedName name="sum_2_2" localSheetId="4" hidden="1">{#N/A,#N/A,TRUE,"Basic";#N/A,#N/A,TRUE,"EXT-TABLE";#N/A,#N/A,TRUE,"STEEL";#N/A,#N/A,TRUE,"INT-Table";#N/A,#N/A,TRUE,"STEEL";#N/A,#N/A,TRUE,"Door"}</definedName>
    <definedName name="sum_2_2" localSheetId="0" hidden="1">{#N/A,#N/A,TRUE,"Basic";#N/A,#N/A,TRUE,"EXT-TABLE";#N/A,#N/A,TRUE,"STEEL";#N/A,#N/A,TRUE,"INT-Table";#N/A,#N/A,TRUE,"STEEL";#N/A,#N/A,TRUE,"Door"}</definedName>
    <definedName name="sum_2_2" localSheetId="23" hidden="1">{#N/A,#N/A,TRUE,"Basic";#N/A,#N/A,TRUE,"EXT-TABLE";#N/A,#N/A,TRUE,"STEEL";#N/A,#N/A,TRUE,"INT-Table";#N/A,#N/A,TRUE,"STEEL";#N/A,#N/A,TRUE,"Door"}</definedName>
    <definedName name="sum_2_2" hidden="1">{#N/A,#N/A,TRUE,"Basic";#N/A,#N/A,TRUE,"EXT-TABLE";#N/A,#N/A,TRUE,"STEEL";#N/A,#N/A,TRUE,"INT-Table";#N/A,#N/A,TRUE,"STEEL";#N/A,#N/A,TRUE,"Door"}</definedName>
    <definedName name="sum_3" localSheetId="5" hidden="1">{#N/A,#N/A,TRUE,"Basic";#N/A,#N/A,TRUE,"EXT-TABLE";#N/A,#N/A,TRUE,"STEEL";#N/A,#N/A,TRUE,"INT-Table";#N/A,#N/A,TRUE,"STEEL";#N/A,#N/A,TRUE,"Door"}</definedName>
    <definedName name="sum_3" localSheetId="3" hidden="1">{#N/A,#N/A,TRUE,"Basic";#N/A,#N/A,TRUE,"EXT-TABLE";#N/A,#N/A,TRUE,"STEEL";#N/A,#N/A,TRUE,"INT-Table";#N/A,#N/A,TRUE,"STEEL";#N/A,#N/A,TRUE,"Door"}</definedName>
    <definedName name="sum_3" localSheetId="24" hidden="1">{#N/A,#N/A,TRUE,"Basic";#N/A,#N/A,TRUE,"EXT-TABLE";#N/A,#N/A,TRUE,"STEEL";#N/A,#N/A,TRUE,"INT-Table";#N/A,#N/A,TRUE,"STEEL";#N/A,#N/A,TRUE,"Door"}</definedName>
    <definedName name="sum_3" localSheetId="4" hidden="1">{#N/A,#N/A,TRUE,"Basic";#N/A,#N/A,TRUE,"EXT-TABLE";#N/A,#N/A,TRUE,"STEEL";#N/A,#N/A,TRUE,"INT-Table";#N/A,#N/A,TRUE,"STEEL";#N/A,#N/A,TRUE,"Door"}</definedName>
    <definedName name="sum_3" localSheetId="0" hidden="1">{#N/A,#N/A,TRUE,"Basic";#N/A,#N/A,TRUE,"EXT-TABLE";#N/A,#N/A,TRUE,"STEEL";#N/A,#N/A,TRUE,"INT-Table";#N/A,#N/A,TRUE,"STEEL";#N/A,#N/A,TRUE,"Door"}</definedName>
    <definedName name="sum_3" localSheetId="23" hidden="1">{#N/A,#N/A,TRUE,"Basic";#N/A,#N/A,TRUE,"EXT-TABLE";#N/A,#N/A,TRUE,"STEEL";#N/A,#N/A,TRUE,"INT-Table";#N/A,#N/A,TRUE,"STEEL";#N/A,#N/A,TRUE,"Door"}</definedName>
    <definedName name="sum_3" hidden="1">{#N/A,#N/A,TRUE,"Basic";#N/A,#N/A,TRUE,"EXT-TABLE";#N/A,#N/A,TRUE,"STEEL";#N/A,#N/A,TRUE,"INT-Table";#N/A,#N/A,TRUE,"STEEL";#N/A,#N/A,TRUE,"Door"}</definedName>
    <definedName name="sum_3_1" localSheetId="5" hidden="1">{#N/A,#N/A,TRUE,"Basic";#N/A,#N/A,TRUE,"EXT-TABLE";#N/A,#N/A,TRUE,"STEEL";#N/A,#N/A,TRUE,"INT-Table";#N/A,#N/A,TRUE,"STEEL";#N/A,#N/A,TRUE,"Door"}</definedName>
    <definedName name="sum_3_1" localSheetId="3" hidden="1">{#N/A,#N/A,TRUE,"Basic";#N/A,#N/A,TRUE,"EXT-TABLE";#N/A,#N/A,TRUE,"STEEL";#N/A,#N/A,TRUE,"INT-Table";#N/A,#N/A,TRUE,"STEEL";#N/A,#N/A,TRUE,"Door"}</definedName>
    <definedName name="sum_3_1" localSheetId="24" hidden="1">{#N/A,#N/A,TRUE,"Basic";#N/A,#N/A,TRUE,"EXT-TABLE";#N/A,#N/A,TRUE,"STEEL";#N/A,#N/A,TRUE,"INT-Table";#N/A,#N/A,TRUE,"STEEL";#N/A,#N/A,TRUE,"Door"}</definedName>
    <definedName name="sum_3_1" localSheetId="4" hidden="1">{#N/A,#N/A,TRUE,"Basic";#N/A,#N/A,TRUE,"EXT-TABLE";#N/A,#N/A,TRUE,"STEEL";#N/A,#N/A,TRUE,"INT-Table";#N/A,#N/A,TRUE,"STEEL";#N/A,#N/A,TRUE,"Door"}</definedName>
    <definedName name="sum_3_1" localSheetId="0" hidden="1">{#N/A,#N/A,TRUE,"Basic";#N/A,#N/A,TRUE,"EXT-TABLE";#N/A,#N/A,TRUE,"STEEL";#N/A,#N/A,TRUE,"INT-Table";#N/A,#N/A,TRUE,"STEEL";#N/A,#N/A,TRUE,"Door"}</definedName>
    <definedName name="sum_3_1" localSheetId="23" hidden="1">{#N/A,#N/A,TRUE,"Basic";#N/A,#N/A,TRUE,"EXT-TABLE";#N/A,#N/A,TRUE,"STEEL";#N/A,#N/A,TRUE,"INT-Table";#N/A,#N/A,TRUE,"STEEL";#N/A,#N/A,TRUE,"Door"}</definedName>
    <definedName name="sum_3_1" hidden="1">{#N/A,#N/A,TRUE,"Basic";#N/A,#N/A,TRUE,"EXT-TABLE";#N/A,#N/A,TRUE,"STEEL";#N/A,#N/A,TRUE,"INT-Table";#N/A,#N/A,TRUE,"STEEL";#N/A,#N/A,TRUE,"Door"}</definedName>
    <definedName name="sum_3_2" localSheetId="5" hidden="1">{#N/A,#N/A,TRUE,"Basic";#N/A,#N/A,TRUE,"EXT-TABLE";#N/A,#N/A,TRUE,"STEEL";#N/A,#N/A,TRUE,"INT-Table";#N/A,#N/A,TRUE,"STEEL";#N/A,#N/A,TRUE,"Door"}</definedName>
    <definedName name="sum_3_2" localSheetId="3" hidden="1">{#N/A,#N/A,TRUE,"Basic";#N/A,#N/A,TRUE,"EXT-TABLE";#N/A,#N/A,TRUE,"STEEL";#N/A,#N/A,TRUE,"INT-Table";#N/A,#N/A,TRUE,"STEEL";#N/A,#N/A,TRUE,"Door"}</definedName>
    <definedName name="sum_3_2" localSheetId="24" hidden="1">{#N/A,#N/A,TRUE,"Basic";#N/A,#N/A,TRUE,"EXT-TABLE";#N/A,#N/A,TRUE,"STEEL";#N/A,#N/A,TRUE,"INT-Table";#N/A,#N/A,TRUE,"STEEL";#N/A,#N/A,TRUE,"Door"}</definedName>
    <definedName name="sum_3_2" localSheetId="4" hidden="1">{#N/A,#N/A,TRUE,"Basic";#N/A,#N/A,TRUE,"EXT-TABLE";#N/A,#N/A,TRUE,"STEEL";#N/A,#N/A,TRUE,"INT-Table";#N/A,#N/A,TRUE,"STEEL";#N/A,#N/A,TRUE,"Door"}</definedName>
    <definedName name="sum_3_2" localSheetId="0" hidden="1">{#N/A,#N/A,TRUE,"Basic";#N/A,#N/A,TRUE,"EXT-TABLE";#N/A,#N/A,TRUE,"STEEL";#N/A,#N/A,TRUE,"INT-Table";#N/A,#N/A,TRUE,"STEEL";#N/A,#N/A,TRUE,"Door"}</definedName>
    <definedName name="sum_3_2" localSheetId="23" hidden="1">{#N/A,#N/A,TRUE,"Basic";#N/A,#N/A,TRUE,"EXT-TABLE";#N/A,#N/A,TRUE,"STEEL";#N/A,#N/A,TRUE,"INT-Table";#N/A,#N/A,TRUE,"STEEL";#N/A,#N/A,TRUE,"Door"}</definedName>
    <definedName name="sum_3_2" hidden="1">{#N/A,#N/A,TRUE,"Basic";#N/A,#N/A,TRUE,"EXT-TABLE";#N/A,#N/A,TRUE,"STEEL";#N/A,#N/A,TRUE,"INT-Table";#N/A,#N/A,TRUE,"STEEL";#N/A,#N/A,TRUE,"Door"}</definedName>
    <definedName name="sum_4" localSheetId="5" hidden="1">{#N/A,#N/A,TRUE,"Basic";#N/A,#N/A,TRUE,"EXT-TABLE";#N/A,#N/A,TRUE,"STEEL";#N/A,#N/A,TRUE,"INT-Table";#N/A,#N/A,TRUE,"STEEL";#N/A,#N/A,TRUE,"Door"}</definedName>
    <definedName name="sum_4" localSheetId="3" hidden="1">{#N/A,#N/A,TRUE,"Basic";#N/A,#N/A,TRUE,"EXT-TABLE";#N/A,#N/A,TRUE,"STEEL";#N/A,#N/A,TRUE,"INT-Table";#N/A,#N/A,TRUE,"STEEL";#N/A,#N/A,TRUE,"Door"}</definedName>
    <definedName name="sum_4" localSheetId="24" hidden="1">{#N/A,#N/A,TRUE,"Basic";#N/A,#N/A,TRUE,"EXT-TABLE";#N/A,#N/A,TRUE,"STEEL";#N/A,#N/A,TRUE,"INT-Table";#N/A,#N/A,TRUE,"STEEL";#N/A,#N/A,TRUE,"Door"}</definedName>
    <definedName name="sum_4" localSheetId="4" hidden="1">{#N/A,#N/A,TRUE,"Basic";#N/A,#N/A,TRUE,"EXT-TABLE";#N/A,#N/A,TRUE,"STEEL";#N/A,#N/A,TRUE,"INT-Table";#N/A,#N/A,TRUE,"STEEL";#N/A,#N/A,TRUE,"Door"}</definedName>
    <definedName name="sum_4" localSheetId="0" hidden="1">{#N/A,#N/A,TRUE,"Basic";#N/A,#N/A,TRUE,"EXT-TABLE";#N/A,#N/A,TRUE,"STEEL";#N/A,#N/A,TRUE,"INT-Table";#N/A,#N/A,TRUE,"STEEL";#N/A,#N/A,TRUE,"Door"}</definedName>
    <definedName name="sum_4" localSheetId="23" hidden="1">{#N/A,#N/A,TRUE,"Basic";#N/A,#N/A,TRUE,"EXT-TABLE";#N/A,#N/A,TRUE,"STEEL";#N/A,#N/A,TRUE,"INT-Table";#N/A,#N/A,TRUE,"STEEL";#N/A,#N/A,TRUE,"Door"}</definedName>
    <definedName name="sum_4" hidden="1">{#N/A,#N/A,TRUE,"Basic";#N/A,#N/A,TRUE,"EXT-TABLE";#N/A,#N/A,TRUE,"STEEL";#N/A,#N/A,TRUE,"INT-Table";#N/A,#N/A,TRUE,"STEEL";#N/A,#N/A,TRUE,"Door"}</definedName>
    <definedName name="sum_4_1" localSheetId="5" hidden="1">{#N/A,#N/A,TRUE,"Basic";#N/A,#N/A,TRUE,"EXT-TABLE";#N/A,#N/A,TRUE,"STEEL";#N/A,#N/A,TRUE,"INT-Table";#N/A,#N/A,TRUE,"STEEL";#N/A,#N/A,TRUE,"Door"}</definedName>
    <definedName name="sum_4_1" localSheetId="3" hidden="1">{#N/A,#N/A,TRUE,"Basic";#N/A,#N/A,TRUE,"EXT-TABLE";#N/A,#N/A,TRUE,"STEEL";#N/A,#N/A,TRUE,"INT-Table";#N/A,#N/A,TRUE,"STEEL";#N/A,#N/A,TRUE,"Door"}</definedName>
    <definedName name="sum_4_1" localSheetId="24" hidden="1">{#N/A,#N/A,TRUE,"Basic";#N/A,#N/A,TRUE,"EXT-TABLE";#N/A,#N/A,TRUE,"STEEL";#N/A,#N/A,TRUE,"INT-Table";#N/A,#N/A,TRUE,"STEEL";#N/A,#N/A,TRUE,"Door"}</definedName>
    <definedName name="sum_4_1" localSheetId="4" hidden="1">{#N/A,#N/A,TRUE,"Basic";#N/A,#N/A,TRUE,"EXT-TABLE";#N/A,#N/A,TRUE,"STEEL";#N/A,#N/A,TRUE,"INT-Table";#N/A,#N/A,TRUE,"STEEL";#N/A,#N/A,TRUE,"Door"}</definedName>
    <definedName name="sum_4_1" localSheetId="0" hidden="1">{#N/A,#N/A,TRUE,"Basic";#N/A,#N/A,TRUE,"EXT-TABLE";#N/A,#N/A,TRUE,"STEEL";#N/A,#N/A,TRUE,"INT-Table";#N/A,#N/A,TRUE,"STEEL";#N/A,#N/A,TRUE,"Door"}</definedName>
    <definedName name="sum_4_1" localSheetId="23" hidden="1">{#N/A,#N/A,TRUE,"Basic";#N/A,#N/A,TRUE,"EXT-TABLE";#N/A,#N/A,TRUE,"STEEL";#N/A,#N/A,TRUE,"INT-Table";#N/A,#N/A,TRUE,"STEEL";#N/A,#N/A,TRUE,"Door"}</definedName>
    <definedName name="sum_4_1" hidden="1">{#N/A,#N/A,TRUE,"Basic";#N/A,#N/A,TRUE,"EXT-TABLE";#N/A,#N/A,TRUE,"STEEL";#N/A,#N/A,TRUE,"INT-Table";#N/A,#N/A,TRUE,"STEEL";#N/A,#N/A,TRUE,"Door"}</definedName>
    <definedName name="sum_4_2" localSheetId="5" hidden="1">{#N/A,#N/A,TRUE,"Basic";#N/A,#N/A,TRUE,"EXT-TABLE";#N/A,#N/A,TRUE,"STEEL";#N/A,#N/A,TRUE,"INT-Table";#N/A,#N/A,TRUE,"STEEL";#N/A,#N/A,TRUE,"Door"}</definedName>
    <definedName name="sum_4_2" localSheetId="3" hidden="1">{#N/A,#N/A,TRUE,"Basic";#N/A,#N/A,TRUE,"EXT-TABLE";#N/A,#N/A,TRUE,"STEEL";#N/A,#N/A,TRUE,"INT-Table";#N/A,#N/A,TRUE,"STEEL";#N/A,#N/A,TRUE,"Door"}</definedName>
    <definedName name="sum_4_2" localSheetId="24" hidden="1">{#N/A,#N/A,TRUE,"Basic";#N/A,#N/A,TRUE,"EXT-TABLE";#N/A,#N/A,TRUE,"STEEL";#N/A,#N/A,TRUE,"INT-Table";#N/A,#N/A,TRUE,"STEEL";#N/A,#N/A,TRUE,"Door"}</definedName>
    <definedName name="sum_4_2" localSheetId="4" hidden="1">{#N/A,#N/A,TRUE,"Basic";#N/A,#N/A,TRUE,"EXT-TABLE";#N/A,#N/A,TRUE,"STEEL";#N/A,#N/A,TRUE,"INT-Table";#N/A,#N/A,TRUE,"STEEL";#N/A,#N/A,TRUE,"Door"}</definedName>
    <definedName name="sum_4_2" localSheetId="0" hidden="1">{#N/A,#N/A,TRUE,"Basic";#N/A,#N/A,TRUE,"EXT-TABLE";#N/A,#N/A,TRUE,"STEEL";#N/A,#N/A,TRUE,"INT-Table";#N/A,#N/A,TRUE,"STEEL";#N/A,#N/A,TRUE,"Door"}</definedName>
    <definedName name="sum_4_2" localSheetId="23" hidden="1">{#N/A,#N/A,TRUE,"Basic";#N/A,#N/A,TRUE,"EXT-TABLE";#N/A,#N/A,TRUE,"STEEL";#N/A,#N/A,TRUE,"INT-Table";#N/A,#N/A,TRUE,"STEEL";#N/A,#N/A,TRUE,"Door"}</definedName>
    <definedName name="sum_4_2" hidden="1">{#N/A,#N/A,TRUE,"Basic";#N/A,#N/A,TRUE,"EXT-TABLE";#N/A,#N/A,TRUE,"STEEL";#N/A,#N/A,TRUE,"INT-Table";#N/A,#N/A,TRUE,"STEEL";#N/A,#N/A,TRUE,"Door"}</definedName>
    <definedName name="sum_5" localSheetId="5" hidden="1">{#N/A,#N/A,TRUE,"Basic";#N/A,#N/A,TRUE,"EXT-TABLE";#N/A,#N/A,TRUE,"STEEL";#N/A,#N/A,TRUE,"INT-Table";#N/A,#N/A,TRUE,"STEEL";#N/A,#N/A,TRUE,"Door"}</definedName>
    <definedName name="sum_5" localSheetId="3" hidden="1">{#N/A,#N/A,TRUE,"Basic";#N/A,#N/A,TRUE,"EXT-TABLE";#N/A,#N/A,TRUE,"STEEL";#N/A,#N/A,TRUE,"INT-Table";#N/A,#N/A,TRUE,"STEEL";#N/A,#N/A,TRUE,"Door"}</definedName>
    <definedName name="sum_5" localSheetId="24" hidden="1">{#N/A,#N/A,TRUE,"Basic";#N/A,#N/A,TRUE,"EXT-TABLE";#N/A,#N/A,TRUE,"STEEL";#N/A,#N/A,TRUE,"INT-Table";#N/A,#N/A,TRUE,"STEEL";#N/A,#N/A,TRUE,"Door"}</definedName>
    <definedName name="sum_5" localSheetId="4" hidden="1">{#N/A,#N/A,TRUE,"Basic";#N/A,#N/A,TRUE,"EXT-TABLE";#N/A,#N/A,TRUE,"STEEL";#N/A,#N/A,TRUE,"INT-Table";#N/A,#N/A,TRUE,"STEEL";#N/A,#N/A,TRUE,"Door"}</definedName>
    <definedName name="sum_5" localSheetId="0" hidden="1">{#N/A,#N/A,TRUE,"Basic";#N/A,#N/A,TRUE,"EXT-TABLE";#N/A,#N/A,TRUE,"STEEL";#N/A,#N/A,TRUE,"INT-Table";#N/A,#N/A,TRUE,"STEEL";#N/A,#N/A,TRUE,"Door"}</definedName>
    <definedName name="sum_5" localSheetId="23" hidden="1">{#N/A,#N/A,TRUE,"Basic";#N/A,#N/A,TRUE,"EXT-TABLE";#N/A,#N/A,TRUE,"STEEL";#N/A,#N/A,TRUE,"INT-Table";#N/A,#N/A,TRUE,"STEEL";#N/A,#N/A,TRUE,"Door"}</definedName>
    <definedName name="sum_5" hidden="1">{#N/A,#N/A,TRUE,"Basic";#N/A,#N/A,TRUE,"EXT-TABLE";#N/A,#N/A,TRUE,"STEEL";#N/A,#N/A,TRUE,"INT-Table";#N/A,#N/A,TRUE,"STEEL";#N/A,#N/A,TRUE,"Door"}</definedName>
    <definedName name="sum_5_1" localSheetId="5" hidden="1">{#N/A,#N/A,TRUE,"Basic";#N/A,#N/A,TRUE,"EXT-TABLE";#N/A,#N/A,TRUE,"STEEL";#N/A,#N/A,TRUE,"INT-Table";#N/A,#N/A,TRUE,"STEEL";#N/A,#N/A,TRUE,"Door"}</definedName>
    <definedName name="sum_5_1" localSheetId="3" hidden="1">{#N/A,#N/A,TRUE,"Basic";#N/A,#N/A,TRUE,"EXT-TABLE";#N/A,#N/A,TRUE,"STEEL";#N/A,#N/A,TRUE,"INT-Table";#N/A,#N/A,TRUE,"STEEL";#N/A,#N/A,TRUE,"Door"}</definedName>
    <definedName name="sum_5_1" localSheetId="24" hidden="1">{#N/A,#N/A,TRUE,"Basic";#N/A,#N/A,TRUE,"EXT-TABLE";#N/A,#N/A,TRUE,"STEEL";#N/A,#N/A,TRUE,"INT-Table";#N/A,#N/A,TRUE,"STEEL";#N/A,#N/A,TRUE,"Door"}</definedName>
    <definedName name="sum_5_1" localSheetId="4" hidden="1">{#N/A,#N/A,TRUE,"Basic";#N/A,#N/A,TRUE,"EXT-TABLE";#N/A,#N/A,TRUE,"STEEL";#N/A,#N/A,TRUE,"INT-Table";#N/A,#N/A,TRUE,"STEEL";#N/A,#N/A,TRUE,"Door"}</definedName>
    <definedName name="sum_5_1" localSheetId="0" hidden="1">{#N/A,#N/A,TRUE,"Basic";#N/A,#N/A,TRUE,"EXT-TABLE";#N/A,#N/A,TRUE,"STEEL";#N/A,#N/A,TRUE,"INT-Table";#N/A,#N/A,TRUE,"STEEL";#N/A,#N/A,TRUE,"Door"}</definedName>
    <definedName name="sum_5_1" localSheetId="23" hidden="1">{#N/A,#N/A,TRUE,"Basic";#N/A,#N/A,TRUE,"EXT-TABLE";#N/A,#N/A,TRUE,"STEEL";#N/A,#N/A,TRUE,"INT-Table";#N/A,#N/A,TRUE,"STEEL";#N/A,#N/A,TRUE,"Door"}</definedName>
    <definedName name="sum_5_1" hidden="1">{#N/A,#N/A,TRUE,"Basic";#N/A,#N/A,TRUE,"EXT-TABLE";#N/A,#N/A,TRUE,"STEEL";#N/A,#N/A,TRUE,"INT-Table";#N/A,#N/A,TRUE,"STEEL";#N/A,#N/A,TRUE,"Door"}</definedName>
    <definedName name="sum_5_2" localSheetId="5" hidden="1">{#N/A,#N/A,TRUE,"Basic";#N/A,#N/A,TRUE,"EXT-TABLE";#N/A,#N/A,TRUE,"STEEL";#N/A,#N/A,TRUE,"INT-Table";#N/A,#N/A,TRUE,"STEEL";#N/A,#N/A,TRUE,"Door"}</definedName>
    <definedName name="sum_5_2" localSheetId="3" hidden="1">{#N/A,#N/A,TRUE,"Basic";#N/A,#N/A,TRUE,"EXT-TABLE";#N/A,#N/A,TRUE,"STEEL";#N/A,#N/A,TRUE,"INT-Table";#N/A,#N/A,TRUE,"STEEL";#N/A,#N/A,TRUE,"Door"}</definedName>
    <definedName name="sum_5_2" localSheetId="24" hidden="1">{#N/A,#N/A,TRUE,"Basic";#N/A,#N/A,TRUE,"EXT-TABLE";#N/A,#N/A,TRUE,"STEEL";#N/A,#N/A,TRUE,"INT-Table";#N/A,#N/A,TRUE,"STEEL";#N/A,#N/A,TRUE,"Door"}</definedName>
    <definedName name="sum_5_2" localSheetId="4" hidden="1">{#N/A,#N/A,TRUE,"Basic";#N/A,#N/A,TRUE,"EXT-TABLE";#N/A,#N/A,TRUE,"STEEL";#N/A,#N/A,TRUE,"INT-Table";#N/A,#N/A,TRUE,"STEEL";#N/A,#N/A,TRUE,"Door"}</definedName>
    <definedName name="sum_5_2" localSheetId="0" hidden="1">{#N/A,#N/A,TRUE,"Basic";#N/A,#N/A,TRUE,"EXT-TABLE";#N/A,#N/A,TRUE,"STEEL";#N/A,#N/A,TRUE,"INT-Table";#N/A,#N/A,TRUE,"STEEL";#N/A,#N/A,TRUE,"Door"}</definedName>
    <definedName name="sum_5_2" localSheetId="23" hidden="1">{#N/A,#N/A,TRUE,"Basic";#N/A,#N/A,TRUE,"EXT-TABLE";#N/A,#N/A,TRUE,"STEEL";#N/A,#N/A,TRUE,"INT-Table";#N/A,#N/A,TRUE,"STEEL";#N/A,#N/A,TRUE,"Door"}</definedName>
    <definedName name="sum_5_2" hidden="1">{#N/A,#N/A,TRUE,"Basic";#N/A,#N/A,TRUE,"EXT-TABLE";#N/A,#N/A,TRUE,"STEEL";#N/A,#N/A,TRUE,"INT-Table";#N/A,#N/A,TRUE,"STEEL";#N/A,#N/A,TRUE,"Door"}</definedName>
    <definedName name="Sum_Inst"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_Inst"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_Inst"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_Inst"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_Inst"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_Inst"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_Inst"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 localSheetId="6" hidden="1">#REF!</definedName>
    <definedName name="summ" localSheetId="7" hidden="1">#REF!</definedName>
    <definedName name="summ" localSheetId="17" hidden="1">#REF!</definedName>
    <definedName name="summ" localSheetId="18" hidden="1">#REF!</definedName>
    <definedName name="summ" localSheetId="19" hidden="1">#REF!</definedName>
    <definedName name="summ" localSheetId="20" hidden="1">#REF!</definedName>
    <definedName name="summ" localSheetId="8" hidden="1">#REF!</definedName>
    <definedName name="summ" localSheetId="9" hidden="1">#REF!</definedName>
    <definedName name="summ" localSheetId="10" hidden="1">#REF!</definedName>
    <definedName name="summ" localSheetId="11" hidden="1">#REF!</definedName>
    <definedName name="summ" localSheetId="12" hidden="1">#REF!</definedName>
    <definedName name="summ" localSheetId="13" hidden="1">#REF!</definedName>
    <definedName name="summ" localSheetId="14" hidden="1">#REF!</definedName>
    <definedName name="summ" localSheetId="15" hidden="1">#REF!</definedName>
    <definedName name="summ" localSheetId="16" hidden="1">#REF!</definedName>
    <definedName name="summ" localSheetId="5" hidden="1">#REF!</definedName>
    <definedName name="summ" localSheetId="3" hidden="1">#REF!</definedName>
    <definedName name="summ" localSheetId="24" hidden="1">#REF!</definedName>
    <definedName name="summ" localSheetId="23" hidden="1">#REF!</definedName>
    <definedName name="summ" hidden="1">#REF!</definedName>
    <definedName name="SUMMARY1"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ARY1"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ARY1"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ARY1"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ARY1"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ARY1"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UMMARY1"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SX" localSheetId="5" hidden="1">{#N/A,#N/A,FALSE,"CCTV"}</definedName>
    <definedName name="SX" localSheetId="3" hidden="1">{#N/A,#N/A,FALSE,"CCTV"}</definedName>
    <definedName name="SX" localSheetId="24" hidden="1">{#N/A,#N/A,FALSE,"CCTV"}</definedName>
    <definedName name="SX" localSheetId="4" hidden="1">{#N/A,#N/A,FALSE,"CCTV"}</definedName>
    <definedName name="SX" localSheetId="0" hidden="1">{#N/A,#N/A,FALSE,"CCTV"}</definedName>
    <definedName name="SX" localSheetId="23" hidden="1">{#N/A,#N/A,FALSE,"CCTV"}</definedName>
    <definedName name="SX" hidden="1">{#N/A,#N/A,FALSE,"CCTV"}</definedName>
    <definedName name="TableSummary" localSheetId="6" hidden="1">#REF!</definedName>
    <definedName name="TableSummary" localSheetId="7" hidden="1">#REF!</definedName>
    <definedName name="TableSummary" localSheetId="17" hidden="1">#REF!</definedName>
    <definedName name="TableSummary" localSheetId="18" hidden="1">#REF!</definedName>
    <definedName name="TableSummary" localSheetId="19" hidden="1">#REF!</definedName>
    <definedName name="TableSummary" localSheetId="20" hidden="1">#REF!</definedName>
    <definedName name="TableSummary" localSheetId="8" hidden="1">#REF!</definedName>
    <definedName name="TableSummary" localSheetId="9" hidden="1">#REF!</definedName>
    <definedName name="TableSummary" localSheetId="10" hidden="1">#REF!</definedName>
    <definedName name="TableSummary" localSheetId="11" hidden="1">#REF!</definedName>
    <definedName name="TableSummary" localSheetId="12" hidden="1">#REF!</definedName>
    <definedName name="TableSummary" localSheetId="13" hidden="1">#REF!</definedName>
    <definedName name="TableSummary" localSheetId="14" hidden="1">#REF!</definedName>
    <definedName name="TableSummary" localSheetId="15" hidden="1">#REF!</definedName>
    <definedName name="TableSummary" localSheetId="16" hidden="1">#REF!</definedName>
    <definedName name="TableSummary" localSheetId="5" hidden="1">#REF!</definedName>
    <definedName name="TableSummary" localSheetId="3" hidden="1">#REF!</definedName>
    <definedName name="TableSummary" localSheetId="24" hidden="1">#REF!</definedName>
    <definedName name="TableSummary" localSheetId="23" hidden="1">#REF!</definedName>
    <definedName name="TableSummary" hidden="1">#REF!</definedName>
    <definedName name="tbl_ProdInfo" localSheetId="6" hidden="1">#REF!</definedName>
    <definedName name="tbl_ProdInfo" localSheetId="7" hidden="1">#REF!</definedName>
    <definedName name="tbl_ProdInfo" localSheetId="17" hidden="1">#REF!</definedName>
    <definedName name="tbl_ProdInfo" localSheetId="18" hidden="1">#REF!</definedName>
    <definedName name="tbl_ProdInfo" localSheetId="19" hidden="1">#REF!</definedName>
    <definedName name="tbl_ProdInfo" localSheetId="20" hidden="1">#REF!</definedName>
    <definedName name="tbl_ProdInfo" localSheetId="8" hidden="1">#REF!</definedName>
    <definedName name="tbl_ProdInfo" localSheetId="9" hidden="1">#REF!</definedName>
    <definedName name="tbl_ProdInfo" localSheetId="10" hidden="1">#REF!</definedName>
    <definedName name="tbl_ProdInfo" localSheetId="11" hidden="1">#REF!</definedName>
    <definedName name="tbl_ProdInfo" localSheetId="12" hidden="1">#REF!</definedName>
    <definedName name="tbl_ProdInfo" localSheetId="13" hidden="1">#REF!</definedName>
    <definedName name="tbl_ProdInfo" localSheetId="14" hidden="1">#REF!</definedName>
    <definedName name="tbl_ProdInfo" localSheetId="15" hidden="1">#REF!</definedName>
    <definedName name="tbl_ProdInfo" localSheetId="16" hidden="1">#REF!</definedName>
    <definedName name="tbl_ProdInfo" localSheetId="5" hidden="1">#REF!</definedName>
    <definedName name="tbl_ProdInfo" localSheetId="3" hidden="1">#REF!</definedName>
    <definedName name="tbl_ProdInfo" localSheetId="24" hidden="1">#REF!</definedName>
    <definedName name="tbl_ProdInfo" localSheetId="23" hidden="1">#REF!</definedName>
    <definedName name="tbl_ProdInfo" hidden="1">#REF!</definedName>
    <definedName name="TEMP" localSheetId="6" hidden="1">#REF!</definedName>
    <definedName name="TEMP" localSheetId="7" hidden="1">#REF!</definedName>
    <definedName name="TEMP" localSheetId="17" hidden="1">#REF!</definedName>
    <definedName name="TEMP" localSheetId="18" hidden="1">#REF!</definedName>
    <definedName name="TEMP" localSheetId="19" hidden="1">#REF!</definedName>
    <definedName name="TEMP" localSheetId="20" hidden="1">#REF!</definedName>
    <definedName name="TEMP" localSheetId="8" hidden="1">#REF!</definedName>
    <definedName name="TEMP" localSheetId="9" hidden="1">#REF!</definedName>
    <definedName name="TEMP" localSheetId="10" hidden="1">#REF!</definedName>
    <definedName name="TEMP" localSheetId="11" hidden="1">#REF!</definedName>
    <definedName name="TEMP" localSheetId="12" hidden="1">#REF!</definedName>
    <definedName name="TEMP" localSheetId="13" hidden="1">#REF!</definedName>
    <definedName name="TEMP" localSheetId="14" hidden="1">#REF!</definedName>
    <definedName name="TEMP" localSheetId="15" hidden="1">#REF!</definedName>
    <definedName name="TEMP" localSheetId="16" hidden="1">#REF!</definedName>
    <definedName name="TEMP" localSheetId="24" hidden="1">#REF!</definedName>
    <definedName name="TEMP" localSheetId="4" hidden="1">#REF!</definedName>
    <definedName name="TEMP" localSheetId="0" hidden="1">#REF!</definedName>
    <definedName name="TEMP" localSheetId="23" hidden="1">#REF!</definedName>
    <definedName name="TEMP" hidden="1">#REF!</definedName>
    <definedName name="teri" localSheetId="5" hidden="1">{#N/A,#N/A,TRUE,"Basic";#N/A,#N/A,TRUE,"EXT-TABLE";#N/A,#N/A,TRUE,"STEEL";#N/A,#N/A,TRUE,"INT-Table";#N/A,#N/A,TRUE,"STEEL";#N/A,#N/A,TRUE,"Door"}</definedName>
    <definedName name="teri" localSheetId="3" hidden="1">{#N/A,#N/A,TRUE,"Basic";#N/A,#N/A,TRUE,"EXT-TABLE";#N/A,#N/A,TRUE,"STEEL";#N/A,#N/A,TRUE,"INT-Table";#N/A,#N/A,TRUE,"STEEL";#N/A,#N/A,TRUE,"Door"}</definedName>
    <definedName name="teri" localSheetId="24" hidden="1">{#N/A,#N/A,TRUE,"Basic";#N/A,#N/A,TRUE,"EXT-TABLE";#N/A,#N/A,TRUE,"STEEL";#N/A,#N/A,TRUE,"INT-Table";#N/A,#N/A,TRUE,"STEEL";#N/A,#N/A,TRUE,"Door"}</definedName>
    <definedName name="teri" localSheetId="4" hidden="1">{#N/A,#N/A,TRUE,"Basic";#N/A,#N/A,TRUE,"EXT-TABLE";#N/A,#N/A,TRUE,"STEEL";#N/A,#N/A,TRUE,"INT-Table";#N/A,#N/A,TRUE,"STEEL";#N/A,#N/A,TRUE,"Door"}</definedName>
    <definedName name="teri" localSheetId="0" hidden="1">{#N/A,#N/A,TRUE,"Basic";#N/A,#N/A,TRUE,"EXT-TABLE";#N/A,#N/A,TRUE,"STEEL";#N/A,#N/A,TRUE,"INT-Table";#N/A,#N/A,TRUE,"STEEL";#N/A,#N/A,TRUE,"Door"}</definedName>
    <definedName name="teri" localSheetId="23" hidden="1">{#N/A,#N/A,TRUE,"Basic";#N/A,#N/A,TRUE,"EXT-TABLE";#N/A,#N/A,TRUE,"STEEL";#N/A,#N/A,TRUE,"INT-Table";#N/A,#N/A,TRUE,"STEEL";#N/A,#N/A,TRUE,"Door"}</definedName>
    <definedName name="teri" hidden="1">{#N/A,#N/A,TRUE,"Basic";#N/A,#N/A,TRUE,"EXT-TABLE";#N/A,#N/A,TRUE,"STEEL";#N/A,#N/A,TRUE,"INT-Table";#N/A,#N/A,TRUE,"STEEL";#N/A,#N/A,TRUE,"Door"}</definedName>
    <definedName name="teri_1" localSheetId="5" hidden="1">{#N/A,#N/A,TRUE,"Basic";#N/A,#N/A,TRUE,"EXT-TABLE";#N/A,#N/A,TRUE,"STEEL";#N/A,#N/A,TRUE,"INT-Table";#N/A,#N/A,TRUE,"STEEL";#N/A,#N/A,TRUE,"Door"}</definedName>
    <definedName name="teri_1" localSheetId="3" hidden="1">{#N/A,#N/A,TRUE,"Basic";#N/A,#N/A,TRUE,"EXT-TABLE";#N/A,#N/A,TRUE,"STEEL";#N/A,#N/A,TRUE,"INT-Table";#N/A,#N/A,TRUE,"STEEL";#N/A,#N/A,TRUE,"Door"}</definedName>
    <definedName name="teri_1" localSheetId="24" hidden="1">{#N/A,#N/A,TRUE,"Basic";#N/A,#N/A,TRUE,"EXT-TABLE";#N/A,#N/A,TRUE,"STEEL";#N/A,#N/A,TRUE,"INT-Table";#N/A,#N/A,TRUE,"STEEL";#N/A,#N/A,TRUE,"Door"}</definedName>
    <definedName name="teri_1" localSheetId="4" hidden="1">{#N/A,#N/A,TRUE,"Basic";#N/A,#N/A,TRUE,"EXT-TABLE";#N/A,#N/A,TRUE,"STEEL";#N/A,#N/A,TRUE,"INT-Table";#N/A,#N/A,TRUE,"STEEL";#N/A,#N/A,TRUE,"Door"}</definedName>
    <definedName name="teri_1" localSheetId="0" hidden="1">{#N/A,#N/A,TRUE,"Basic";#N/A,#N/A,TRUE,"EXT-TABLE";#N/A,#N/A,TRUE,"STEEL";#N/A,#N/A,TRUE,"INT-Table";#N/A,#N/A,TRUE,"STEEL";#N/A,#N/A,TRUE,"Door"}</definedName>
    <definedName name="teri_1" localSheetId="23" hidden="1">{#N/A,#N/A,TRUE,"Basic";#N/A,#N/A,TRUE,"EXT-TABLE";#N/A,#N/A,TRUE,"STEEL";#N/A,#N/A,TRUE,"INT-Table";#N/A,#N/A,TRUE,"STEEL";#N/A,#N/A,TRUE,"Door"}</definedName>
    <definedName name="teri_1" hidden="1">{#N/A,#N/A,TRUE,"Basic";#N/A,#N/A,TRUE,"EXT-TABLE";#N/A,#N/A,TRUE,"STEEL";#N/A,#N/A,TRUE,"INT-Table";#N/A,#N/A,TRUE,"STEEL";#N/A,#N/A,TRUE,"Door"}</definedName>
    <definedName name="teri_1_1" localSheetId="5" hidden="1">{#N/A,#N/A,TRUE,"Basic";#N/A,#N/A,TRUE,"EXT-TABLE";#N/A,#N/A,TRUE,"STEEL";#N/A,#N/A,TRUE,"INT-Table";#N/A,#N/A,TRUE,"STEEL";#N/A,#N/A,TRUE,"Door"}</definedName>
    <definedName name="teri_1_1" localSheetId="3" hidden="1">{#N/A,#N/A,TRUE,"Basic";#N/A,#N/A,TRUE,"EXT-TABLE";#N/A,#N/A,TRUE,"STEEL";#N/A,#N/A,TRUE,"INT-Table";#N/A,#N/A,TRUE,"STEEL";#N/A,#N/A,TRUE,"Door"}</definedName>
    <definedName name="teri_1_1" localSheetId="24" hidden="1">{#N/A,#N/A,TRUE,"Basic";#N/A,#N/A,TRUE,"EXT-TABLE";#N/A,#N/A,TRUE,"STEEL";#N/A,#N/A,TRUE,"INT-Table";#N/A,#N/A,TRUE,"STEEL";#N/A,#N/A,TRUE,"Door"}</definedName>
    <definedName name="teri_1_1" localSheetId="4" hidden="1">{#N/A,#N/A,TRUE,"Basic";#N/A,#N/A,TRUE,"EXT-TABLE";#N/A,#N/A,TRUE,"STEEL";#N/A,#N/A,TRUE,"INT-Table";#N/A,#N/A,TRUE,"STEEL";#N/A,#N/A,TRUE,"Door"}</definedName>
    <definedName name="teri_1_1" localSheetId="0" hidden="1">{#N/A,#N/A,TRUE,"Basic";#N/A,#N/A,TRUE,"EXT-TABLE";#N/A,#N/A,TRUE,"STEEL";#N/A,#N/A,TRUE,"INT-Table";#N/A,#N/A,TRUE,"STEEL";#N/A,#N/A,TRUE,"Door"}</definedName>
    <definedName name="teri_1_1" localSheetId="23" hidden="1">{#N/A,#N/A,TRUE,"Basic";#N/A,#N/A,TRUE,"EXT-TABLE";#N/A,#N/A,TRUE,"STEEL";#N/A,#N/A,TRUE,"INT-Table";#N/A,#N/A,TRUE,"STEEL";#N/A,#N/A,TRUE,"Door"}</definedName>
    <definedName name="teri_1_1" hidden="1">{#N/A,#N/A,TRUE,"Basic";#N/A,#N/A,TRUE,"EXT-TABLE";#N/A,#N/A,TRUE,"STEEL";#N/A,#N/A,TRUE,"INT-Table";#N/A,#N/A,TRUE,"STEEL";#N/A,#N/A,TRUE,"Door"}</definedName>
    <definedName name="teri_1_2" localSheetId="5" hidden="1">{#N/A,#N/A,TRUE,"Basic";#N/A,#N/A,TRUE,"EXT-TABLE";#N/A,#N/A,TRUE,"STEEL";#N/A,#N/A,TRUE,"INT-Table";#N/A,#N/A,TRUE,"STEEL";#N/A,#N/A,TRUE,"Door"}</definedName>
    <definedName name="teri_1_2" localSheetId="3" hidden="1">{#N/A,#N/A,TRUE,"Basic";#N/A,#N/A,TRUE,"EXT-TABLE";#N/A,#N/A,TRUE,"STEEL";#N/A,#N/A,TRUE,"INT-Table";#N/A,#N/A,TRUE,"STEEL";#N/A,#N/A,TRUE,"Door"}</definedName>
    <definedName name="teri_1_2" localSheetId="24" hidden="1">{#N/A,#N/A,TRUE,"Basic";#N/A,#N/A,TRUE,"EXT-TABLE";#N/A,#N/A,TRUE,"STEEL";#N/A,#N/A,TRUE,"INT-Table";#N/A,#N/A,TRUE,"STEEL";#N/A,#N/A,TRUE,"Door"}</definedName>
    <definedName name="teri_1_2" localSheetId="4" hidden="1">{#N/A,#N/A,TRUE,"Basic";#N/A,#N/A,TRUE,"EXT-TABLE";#N/A,#N/A,TRUE,"STEEL";#N/A,#N/A,TRUE,"INT-Table";#N/A,#N/A,TRUE,"STEEL";#N/A,#N/A,TRUE,"Door"}</definedName>
    <definedName name="teri_1_2" localSheetId="0" hidden="1">{#N/A,#N/A,TRUE,"Basic";#N/A,#N/A,TRUE,"EXT-TABLE";#N/A,#N/A,TRUE,"STEEL";#N/A,#N/A,TRUE,"INT-Table";#N/A,#N/A,TRUE,"STEEL";#N/A,#N/A,TRUE,"Door"}</definedName>
    <definedName name="teri_1_2" localSheetId="23" hidden="1">{#N/A,#N/A,TRUE,"Basic";#N/A,#N/A,TRUE,"EXT-TABLE";#N/A,#N/A,TRUE,"STEEL";#N/A,#N/A,TRUE,"INT-Table";#N/A,#N/A,TRUE,"STEEL";#N/A,#N/A,TRUE,"Door"}</definedName>
    <definedName name="teri_1_2" hidden="1">{#N/A,#N/A,TRUE,"Basic";#N/A,#N/A,TRUE,"EXT-TABLE";#N/A,#N/A,TRUE,"STEEL";#N/A,#N/A,TRUE,"INT-Table";#N/A,#N/A,TRUE,"STEEL";#N/A,#N/A,TRUE,"Door"}</definedName>
    <definedName name="teri_2" localSheetId="5" hidden="1">{#N/A,#N/A,TRUE,"Basic";#N/A,#N/A,TRUE,"EXT-TABLE";#N/A,#N/A,TRUE,"STEEL";#N/A,#N/A,TRUE,"INT-Table";#N/A,#N/A,TRUE,"STEEL";#N/A,#N/A,TRUE,"Door"}</definedName>
    <definedName name="teri_2" localSheetId="3" hidden="1">{#N/A,#N/A,TRUE,"Basic";#N/A,#N/A,TRUE,"EXT-TABLE";#N/A,#N/A,TRUE,"STEEL";#N/A,#N/A,TRUE,"INT-Table";#N/A,#N/A,TRUE,"STEEL";#N/A,#N/A,TRUE,"Door"}</definedName>
    <definedName name="teri_2" localSheetId="24" hidden="1">{#N/A,#N/A,TRUE,"Basic";#N/A,#N/A,TRUE,"EXT-TABLE";#N/A,#N/A,TRUE,"STEEL";#N/A,#N/A,TRUE,"INT-Table";#N/A,#N/A,TRUE,"STEEL";#N/A,#N/A,TRUE,"Door"}</definedName>
    <definedName name="teri_2" localSheetId="4" hidden="1">{#N/A,#N/A,TRUE,"Basic";#N/A,#N/A,TRUE,"EXT-TABLE";#N/A,#N/A,TRUE,"STEEL";#N/A,#N/A,TRUE,"INT-Table";#N/A,#N/A,TRUE,"STEEL";#N/A,#N/A,TRUE,"Door"}</definedName>
    <definedName name="teri_2" localSheetId="0" hidden="1">{#N/A,#N/A,TRUE,"Basic";#N/A,#N/A,TRUE,"EXT-TABLE";#N/A,#N/A,TRUE,"STEEL";#N/A,#N/A,TRUE,"INT-Table";#N/A,#N/A,TRUE,"STEEL";#N/A,#N/A,TRUE,"Door"}</definedName>
    <definedName name="teri_2" localSheetId="23" hidden="1">{#N/A,#N/A,TRUE,"Basic";#N/A,#N/A,TRUE,"EXT-TABLE";#N/A,#N/A,TRUE,"STEEL";#N/A,#N/A,TRUE,"INT-Table";#N/A,#N/A,TRUE,"STEEL";#N/A,#N/A,TRUE,"Door"}</definedName>
    <definedName name="teri_2" hidden="1">{#N/A,#N/A,TRUE,"Basic";#N/A,#N/A,TRUE,"EXT-TABLE";#N/A,#N/A,TRUE,"STEEL";#N/A,#N/A,TRUE,"INT-Table";#N/A,#N/A,TRUE,"STEEL";#N/A,#N/A,TRUE,"Door"}</definedName>
    <definedName name="teri_2_1" localSheetId="5" hidden="1">{#N/A,#N/A,TRUE,"Basic";#N/A,#N/A,TRUE,"EXT-TABLE";#N/A,#N/A,TRUE,"STEEL";#N/A,#N/A,TRUE,"INT-Table";#N/A,#N/A,TRUE,"STEEL";#N/A,#N/A,TRUE,"Door"}</definedName>
    <definedName name="teri_2_1" localSheetId="3" hidden="1">{#N/A,#N/A,TRUE,"Basic";#N/A,#N/A,TRUE,"EXT-TABLE";#N/A,#N/A,TRUE,"STEEL";#N/A,#N/A,TRUE,"INT-Table";#N/A,#N/A,TRUE,"STEEL";#N/A,#N/A,TRUE,"Door"}</definedName>
    <definedName name="teri_2_1" localSheetId="24" hidden="1">{#N/A,#N/A,TRUE,"Basic";#N/A,#N/A,TRUE,"EXT-TABLE";#N/A,#N/A,TRUE,"STEEL";#N/A,#N/A,TRUE,"INT-Table";#N/A,#N/A,TRUE,"STEEL";#N/A,#N/A,TRUE,"Door"}</definedName>
    <definedName name="teri_2_1" localSheetId="4" hidden="1">{#N/A,#N/A,TRUE,"Basic";#N/A,#N/A,TRUE,"EXT-TABLE";#N/A,#N/A,TRUE,"STEEL";#N/A,#N/A,TRUE,"INT-Table";#N/A,#N/A,TRUE,"STEEL";#N/A,#N/A,TRUE,"Door"}</definedName>
    <definedName name="teri_2_1" localSheetId="0" hidden="1">{#N/A,#N/A,TRUE,"Basic";#N/A,#N/A,TRUE,"EXT-TABLE";#N/A,#N/A,TRUE,"STEEL";#N/A,#N/A,TRUE,"INT-Table";#N/A,#N/A,TRUE,"STEEL";#N/A,#N/A,TRUE,"Door"}</definedName>
    <definedName name="teri_2_1" localSheetId="23" hidden="1">{#N/A,#N/A,TRUE,"Basic";#N/A,#N/A,TRUE,"EXT-TABLE";#N/A,#N/A,TRUE,"STEEL";#N/A,#N/A,TRUE,"INT-Table";#N/A,#N/A,TRUE,"STEEL";#N/A,#N/A,TRUE,"Door"}</definedName>
    <definedName name="teri_2_1" hidden="1">{#N/A,#N/A,TRUE,"Basic";#N/A,#N/A,TRUE,"EXT-TABLE";#N/A,#N/A,TRUE,"STEEL";#N/A,#N/A,TRUE,"INT-Table";#N/A,#N/A,TRUE,"STEEL";#N/A,#N/A,TRUE,"Door"}</definedName>
    <definedName name="teri_2_2" localSheetId="5" hidden="1">{#N/A,#N/A,TRUE,"Basic";#N/A,#N/A,TRUE,"EXT-TABLE";#N/A,#N/A,TRUE,"STEEL";#N/A,#N/A,TRUE,"INT-Table";#N/A,#N/A,TRUE,"STEEL";#N/A,#N/A,TRUE,"Door"}</definedName>
    <definedName name="teri_2_2" localSheetId="3" hidden="1">{#N/A,#N/A,TRUE,"Basic";#N/A,#N/A,TRUE,"EXT-TABLE";#N/A,#N/A,TRUE,"STEEL";#N/A,#N/A,TRUE,"INT-Table";#N/A,#N/A,TRUE,"STEEL";#N/A,#N/A,TRUE,"Door"}</definedName>
    <definedName name="teri_2_2" localSheetId="24" hidden="1">{#N/A,#N/A,TRUE,"Basic";#N/A,#N/A,TRUE,"EXT-TABLE";#N/A,#N/A,TRUE,"STEEL";#N/A,#N/A,TRUE,"INT-Table";#N/A,#N/A,TRUE,"STEEL";#N/A,#N/A,TRUE,"Door"}</definedName>
    <definedName name="teri_2_2" localSheetId="4" hidden="1">{#N/A,#N/A,TRUE,"Basic";#N/A,#N/A,TRUE,"EXT-TABLE";#N/A,#N/A,TRUE,"STEEL";#N/A,#N/A,TRUE,"INT-Table";#N/A,#N/A,TRUE,"STEEL";#N/A,#N/A,TRUE,"Door"}</definedName>
    <definedName name="teri_2_2" localSheetId="0" hidden="1">{#N/A,#N/A,TRUE,"Basic";#N/A,#N/A,TRUE,"EXT-TABLE";#N/A,#N/A,TRUE,"STEEL";#N/A,#N/A,TRUE,"INT-Table";#N/A,#N/A,TRUE,"STEEL";#N/A,#N/A,TRUE,"Door"}</definedName>
    <definedName name="teri_2_2" localSheetId="23" hidden="1">{#N/A,#N/A,TRUE,"Basic";#N/A,#N/A,TRUE,"EXT-TABLE";#N/A,#N/A,TRUE,"STEEL";#N/A,#N/A,TRUE,"INT-Table";#N/A,#N/A,TRUE,"STEEL";#N/A,#N/A,TRUE,"Door"}</definedName>
    <definedName name="teri_2_2" hidden="1">{#N/A,#N/A,TRUE,"Basic";#N/A,#N/A,TRUE,"EXT-TABLE";#N/A,#N/A,TRUE,"STEEL";#N/A,#N/A,TRUE,"INT-Table";#N/A,#N/A,TRUE,"STEEL";#N/A,#N/A,TRUE,"Door"}</definedName>
    <definedName name="teri_3" localSheetId="5" hidden="1">{#N/A,#N/A,TRUE,"Basic";#N/A,#N/A,TRUE,"EXT-TABLE";#N/A,#N/A,TRUE,"STEEL";#N/A,#N/A,TRUE,"INT-Table";#N/A,#N/A,TRUE,"STEEL";#N/A,#N/A,TRUE,"Door"}</definedName>
    <definedName name="teri_3" localSheetId="3" hidden="1">{#N/A,#N/A,TRUE,"Basic";#N/A,#N/A,TRUE,"EXT-TABLE";#N/A,#N/A,TRUE,"STEEL";#N/A,#N/A,TRUE,"INT-Table";#N/A,#N/A,TRUE,"STEEL";#N/A,#N/A,TRUE,"Door"}</definedName>
    <definedName name="teri_3" localSheetId="24" hidden="1">{#N/A,#N/A,TRUE,"Basic";#N/A,#N/A,TRUE,"EXT-TABLE";#N/A,#N/A,TRUE,"STEEL";#N/A,#N/A,TRUE,"INT-Table";#N/A,#N/A,TRUE,"STEEL";#N/A,#N/A,TRUE,"Door"}</definedName>
    <definedName name="teri_3" localSheetId="4" hidden="1">{#N/A,#N/A,TRUE,"Basic";#N/A,#N/A,TRUE,"EXT-TABLE";#N/A,#N/A,TRUE,"STEEL";#N/A,#N/A,TRUE,"INT-Table";#N/A,#N/A,TRUE,"STEEL";#N/A,#N/A,TRUE,"Door"}</definedName>
    <definedName name="teri_3" localSheetId="0" hidden="1">{#N/A,#N/A,TRUE,"Basic";#N/A,#N/A,TRUE,"EXT-TABLE";#N/A,#N/A,TRUE,"STEEL";#N/A,#N/A,TRUE,"INT-Table";#N/A,#N/A,TRUE,"STEEL";#N/A,#N/A,TRUE,"Door"}</definedName>
    <definedName name="teri_3" localSheetId="23" hidden="1">{#N/A,#N/A,TRUE,"Basic";#N/A,#N/A,TRUE,"EXT-TABLE";#N/A,#N/A,TRUE,"STEEL";#N/A,#N/A,TRUE,"INT-Table";#N/A,#N/A,TRUE,"STEEL";#N/A,#N/A,TRUE,"Door"}</definedName>
    <definedName name="teri_3" hidden="1">{#N/A,#N/A,TRUE,"Basic";#N/A,#N/A,TRUE,"EXT-TABLE";#N/A,#N/A,TRUE,"STEEL";#N/A,#N/A,TRUE,"INT-Table";#N/A,#N/A,TRUE,"STEEL";#N/A,#N/A,TRUE,"Door"}</definedName>
    <definedName name="teri_3_1" localSheetId="5" hidden="1">{#N/A,#N/A,TRUE,"Basic";#N/A,#N/A,TRUE,"EXT-TABLE";#N/A,#N/A,TRUE,"STEEL";#N/A,#N/A,TRUE,"INT-Table";#N/A,#N/A,TRUE,"STEEL";#N/A,#N/A,TRUE,"Door"}</definedName>
    <definedName name="teri_3_1" localSheetId="3" hidden="1">{#N/A,#N/A,TRUE,"Basic";#N/A,#N/A,TRUE,"EXT-TABLE";#N/A,#N/A,TRUE,"STEEL";#N/A,#N/A,TRUE,"INT-Table";#N/A,#N/A,TRUE,"STEEL";#N/A,#N/A,TRUE,"Door"}</definedName>
    <definedName name="teri_3_1" localSheetId="24" hidden="1">{#N/A,#N/A,TRUE,"Basic";#N/A,#N/A,TRUE,"EXT-TABLE";#N/A,#N/A,TRUE,"STEEL";#N/A,#N/A,TRUE,"INT-Table";#N/A,#N/A,TRUE,"STEEL";#N/A,#N/A,TRUE,"Door"}</definedName>
    <definedName name="teri_3_1" localSheetId="4" hidden="1">{#N/A,#N/A,TRUE,"Basic";#N/A,#N/A,TRUE,"EXT-TABLE";#N/A,#N/A,TRUE,"STEEL";#N/A,#N/A,TRUE,"INT-Table";#N/A,#N/A,TRUE,"STEEL";#N/A,#N/A,TRUE,"Door"}</definedName>
    <definedName name="teri_3_1" localSheetId="0" hidden="1">{#N/A,#N/A,TRUE,"Basic";#N/A,#N/A,TRUE,"EXT-TABLE";#N/A,#N/A,TRUE,"STEEL";#N/A,#N/A,TRUE,"INT-Table";#N/A,#N/A,TRUE,"STEEL";#N/A,#N/A,TRUE,"Door"}</definedName>
    <definedName name="teri_3_1" localSheetId="23" hidden="1">{#N/A,#N/A,TRUE,"Basic";#N/A,#N/A,TRUE,"EXT-TABLE";#N/A,#N/A,TRUE,"STEEL";#N/A,#N/A,TRUE,"INT-Table";#N/A,#N/A,TRUE,"STEEL";#N/A,#N/A,TRUE,"Door"}</definedName>
    <definedName name="teri_3_1" hidden="1">{#N/A,#N/A,TRUE,"Basic";#N/A,#N/A,TRUE,"EXT-TABLE";#N/A,#N/A,TRUE,"STEEL";#N/A,#N/A,TRUE,"INT-Table";#N/A,#N/A,TRUE,"STEEL";#N/A,#N/A,TRUE,"Door"}</definedName>
    <definedName name="teri_3_2" localSheetId="5" hidden="1">{#N/A,#N/A,TRUE,"Basic";#N/A,#N/A,TRUE,"EXT-TABLE";#N/A,#N/A,TRUE,"STEEL";#N/A,#N/A,TRUE,"INT-Table";#N/A,#N/A,TRUE,"STEEL";#N/A,#N/A,TRUE,"Door"}</definedName>
    <definedName name="teri_3_2" localSheetId="3" hidden="1">{#N/A,#N/A,TRUE,"Basic";#N/A,#N/A,TRUE,"EXT-TABLE";#N/A,#N/A,TRUE,"STEEL";#N/A,#N/A,TRUE,"INT-Table";#N/A,#N/A,TRUE,"STEEL";#N/A,#N/A,TRUE,"Door"}</definedName>
    <definedName name="teri_3_2" localSheetId="24" hidden="1">{#N/A,#N/A,TRUE,"Basic";#N/A,#N/A,TRUE,"EXT-TABLE";#N/A,#N/A,TRUE,"STEEL";#N/A,#N/A,TRUE,"INT-Table";#N/A,#N/A,TRUE,"STEEL";#N/A,#N/A,TRUE,"Door"}</definedName>
    <definedName name="teri_3_2" localSheetId="4" hidden="1">{#N/A,#N/A,TRUE,"Basic";#N/A,#N/A,TRUE,"EXT-TABLE";#N/A,#N/A,TRUE,"STEEL";#N/A,#N/A,TRUE,"INT-Table";#N/A,#N/A,TRUE,"STEEL";#N/A,#N/A,TRUE,"Door"}</definedName>
    <definedName name="teri_3_2" localSheetId="0" hidden="1">{#N/A,#N/A,TRUE,"Basic";#N/A,#N/A,TRUE,"EXT-TABLE";#N/A,#N/A,TRUE,"STEEL";#N/A,#N/A,TRUE,"INT-Table";#N/A,#N/A,TRUE,"STEEL";#N/A,#N/A,TRUE,"Door"}</definedName>
    <definedName name="teri_3_2" localSheetId="23" hidden="1">{#N/A,#N/A,TRUE,"Basic";#N/A,#N/A,TRUE,"EXT-TABLE";#N/A,#N/A,TRUE,"STEEL";#N/A,#N/A,TRUE,"INT-Table";#N/A,#N/A,TRUE,"STEEL";#N/A,#N/A,TRUE,"Door"}</definedName>
    <definedName name="teri_3_2" hidden="1">{#N/A,#N/A,TRUE,"Basic";#N/A,#N/A,TRUE,"EXT-TABLE";#N/A,#N/A,TRUE,"STEEL";#N/A,#N/A,TRUE,"INT-Table";#N/A,#N/A,TRUE,"STEEL";#N/A,#N/A,TRUE,"Door"}</definedName>
    <definedName name="teri_4" localSheetId="5" hidden="1">{#N/A,#N/A,TRUE,"Basic";#N/A,#N/A,TRUE,"EXT-TABLE";#N/A,#N/A,TRUE,"STEEL";#N/A,#N/A,TRUE,"INT-Table";#N/A,#N/A,TRUE,"STEEL";#N/A,#N/A,TRUE,"Door"}</definedName>
    <definedName name="teri_4" localSheetId="3" hidden="1">{#N/A,#N/A,TRUE,"Basic";#N/A,#N/A,TRUE,"EXT-TABLE";#N/A,#N/A,TRUE,"STEEL";#N/A,#N/A,TRUE,"INT-Table";#N/A,#N/A,TRUE,"STEEL";#N/A,#N/A,TRUE,"Door"}</definedName>
    <definedName name="teri_4" localSheetId="24" hidden="1">{#N/A,#N/A,TRUE,"Basic";#N/A,#N/A,TRUE,"EXT-TABLE";#N/A,#N/A,TRUE,"STEEL";#N/A,#N/A,TRUE,"INT-Table";#N/A,#N/A,TRUE,"STEEL";#N/A,#N/A,TRUE,"Door"}</definedName>
    <definedName name="teri_4" localSheetId="4" hidden="1">{#N/A,#N/A,TRUE,"Basic";#N/A,#N/A,TRUE,"EXT-TABLE";#N/A,#N/A,TRUE,"STEEL";#N/A,#N/A,TRUE,"INT-Table";#N/A,#N/A,TRUE,"STEEL";#N/A,#N/A,TRUE,"Door"}</definedName>
    <definedName name="teri_4" localSheetId="0" hidden="1">{#N/A,#N/A,TRUE,"Basic";#N/A,#N/A,TRUE,"EXT-TABLE";#N/A,#N/A,TRUE,"STEEL";#N/A,#N/A,TRUE,"INT-Table";#N/A,#N/A,TRUE,"STEEL";#N/A,#N/A,TRUE,"Door"}</definedName>
    <definedName name="teri_4" localSheetId="23" hidden="1">{#N/A,#N/A,TRUE,"Basic";#N/A,#N/A,TRUE,"EXT-TABLE";#N/A,#N/A,TRUE,"STEEL";#N/A,#N/A,TRUE,"INT-Table";#N/A,#N/A,TRUE,"STEEL";#N/A,#N/A,TRUE,"Door"}</definedName>
    <definedName name="teri_4" hidden="1">{#N/A,#N/A,TRUE,"Basic";#N/A,#N/A,TRUE,"EXT-TABLE";#N/A,#N/A,TRUE,"STEEL";#N/A,#N/A,TRUE,"INT-Table";#N/A,#N/A,TRUE,"STEEL";#N/A,#N/A,TRUE,"Door"}</definedName>
    <definedName name="teri_4_1" localSheetId="5" hidden="1">{#N/A,#N/A,TRUE,"Basic";#N/A,#N/A,TRUE,"EXT-TABLE";#N/A,#N/A,TRUE,"STEEL";#N/A,#N/A,TRUE,"INT-Table";#N/A,#N/A,TRUE,"STEEL";#N/A,#N/A,TRUE,"Door"}</definedName>
    <definedName name="teri_4_1" localSheetId="3" hidden="1">{#N/A,#N/A,TRUE,"Basic";#N/A,#N/A,TRUE,"EXT-TABLE";#N/A,#N/A,TRUE,"STEEL";#N/A,#N/A,TRUE,"INT-Table";#N/A,#N/A,TRUE,"STEEL";#N/A,#N/A,TRUE,"Door"}</definedName>
    <definedName name="teri_4_1" localSheetId="24" hidden="1">{#N/A,#N/A,TRUE,"Basic";#N/A,#N/A,TRUE,"EXT-TABLE";#N/A,#N/A,TRUE,"STEEL";#N/A,#N/A,TRUE,"INT-Table";#N/A,#N/A,TRUE,"STEEL";#N/A,#N/A,TRUE,"Door"}</definedName>
    <definedName name="teri_4_1" localSheetId="4" hidden="1">{#N/A,#N/A,TRUE,"Basic";#N/A,#N/A,TRUE,"EXT-TABLE";#N/A,#N/A,TRUE,"STEEL";#N/A,#N/A,TRUE,"INT-Table";#N/A,#N/A,TRUE,"STEEL";#N/A,#N/A,TRUE,"Door"}</definedName>
    <definedName name="teri_4_1" localSheetId="0" hidden="1">{#N/A,#N/A,TRUE,"Basic";#N/A,#N/A,TRUE,"EXT-TABLE";#N/A,#N/A,TRUE,"STEEL";#N/A,#N/A,TRUE,"INT-Table";#N/A,#N/A,TRUE,"STEEL";#N/A,#N/A,TRUE,"Door"}</definedName>
    <definedName name="teri_4_1" localSheetId="23" hidden="1">{#N/A,#N/A,TRUE,"Basic";#N/A,#N/A,TRUE,"EXT-TABLE";#N/A,#N/A,TRUE,"STEEL";#N/A,#N/A,TRUE,"INT-Table";#N/A,#N/A,TRUE,"STEEL";#N/A,#N/A,TRUE,"Door"}</definedName>
    <definedName name="teri_4_1" hidden="1">{#N/A,#N/A,TRUE,"Basic";#N/A,#N/A,TRUE,"EXT-TABLE";#N/A,#N/A,TRUE,"STEEL";#N/A,#N/A,TRUE,"INT-Table";#N/A,#N/A,TRUE,"STEEL";#N/A,#N/A,TRUE,"Door"}</definedName>
    <definedName name="teri_4_2" localSheetId="5" hidden="1">{#N/A,#N/A,TRUE,"Basic";#N/A,#N/A,TRUE,"EXT-TABLE";#N/A,#N/A,TRUE,"STEEL";#N/A,#N/A,TRUE,"INT-Table";#N/A,#N/A,TRUE,"STEEL";#N/A,#N/A,TRUE,"Door"}</definedName>
    <definedName name="teri_4_2" localSheetId="3" hidden="1">{#N/A,#N/A,TRUE,"Basic";#N/A,#N/A,TRUE,"EXT-TABLE";#N/A,#N/A,TRUE,"STEEL";#N/A,#N/A,TRUE,"INT-Table";#N/A,#N/A,TRUE,"STEEL";#N/A,#N/A,TRUE,"Door"}</definedName>
    <definedName name="teri_4_2" localSheetId="24" hidden="1">{#N/A,#N/A,TRUE,"Basic";#N/A,#N/A,TRUE,"EXT-TABLE";#N/A,#N/A,TRUE,"STEEL";#N/A,#N/A,TRUE,"INT-Table";#N/A,#N/A,TRUE,"STEEL";#N/A,#N/A,TRUE,"Door"}</definedName>
    <definedName name="teri_4_2" localSheetId="4" hidden="1">{#N/A,#N/A,TRUE,"Basic";#N/A,#N/A,TRUE,"EXT-TABLE";#N/A,#N/A,TRUE,"STEEL";#N/A,#N/A,TRUE,"INT-Table";#N/A,#N/A,TRUE,"STEEL";#N/A,#N/A,TRUE,"Door"}</definedName>
    <definedName name="teri_4_2" localSheetId="0" hidden="1">{#N/A,#N/A,TRUE,"Basic";#N/A,#N/A,TRUE,"EXT-TABLE";#N/A,#N/A,TRUE,"STEEL";#N/A,#N/A,TRUE,"INT-Table";#N/A,#N/A,TRUE,"STEEL";#N/A,#N/A,TRUE,"Door"}</definedName>
    <definedName name="teri_4_2" localSheetId="23" hidden="1">{#N/A,#N/A,TRUE,"Basic";#N/A,#N/A,TRUE,"EXT-TABLE";#N/A,#N/A,TRUE,"STEEL";#N/A,#N/A,TRUE,"INT-Table";#N/A,#N/A,TRUE,"STEEL";#N/A,#N/A,TRUE,"Door"}</definedName>
    <definedName name="teri_4_2" hidden="1">{#N/A,#N/A,TRUE,"Basic";#N/A,#N/A,TRUE,"EXT-TABLE";#N/A,#N/A,TRUE,"STEEL";#N/A,#N/A,TRUE,"INT-Table";#N/A,#N/A,TRUE,"STEEL";#N/A,#N/A,TRUE,"Door"}</definedName>
    <definedName name="teri_5" localSheetId="5" hidden="1">{#N/A,#N/A,TRUE,"Basic";#N/A,#N/A,TRUE,"EXT-TABLE";#N/A,#N/A,TRUE,"STEEL";#N/A,#N/A,TRUE,"INT-Table";#N/A,#N/A,TRUE,"STEEL";#N/A,#N/A,TRUE,"Door"}</definedName>
    <definedName name="teri_5" localSheetId="3" hidden="1">{#N/A,#N/A,TRUE,"Basic";#N/A,#N/A,TRUE,"EXT-TABLE";#N/A,#N/A,TRUE,"STEEL";#N/A,#N/A,TRUE,"INT-Table";#N/A,#N/A,TRUE,"STEEL";#N/A,#N/A,TRUE,"Door"}</definedName>
    <definedName name="teri_5" localSheetId="24" hidden="1">{#N/A,#N/A,TRUE,"Basic";#N/A,#N/A,TRUE,"EXT-TABLE";#N/A,#N/A,TRUE,"STEEL";#N/A,#N/A,TRUE,"INT-Table";#N/A,#N/A,TRUE,"STEEL";#N/A,#N/A,TRUE,"Door"}</definedName>
    <definedName name="teri_5" localSheetId="4" hidden="1">{#N/A,#N/A,TRUE,"Basic";#N/A,#N/A,TRUE,"EXT-TABLE";#N/A,#N/A,TRUE,"STEEL";#N/A,#N/A,TRUE,"INT-Table";#N/A,#N/A,TRUE,"STEEL";#N/A,#N/A,TRUE,"Door"}</definedName>
    <definedName name="teri_5" localSheetId="0" hidden="1">{#N/A,#N/A,TRUE,"Basic";#N/A,#N/A,TRUE,"EXT-TABLE";#N/A,#N/A,TRUE,"STEEL";#N/A,#N/A,TRUE,"INT-Table";#N/A,#N/A,TRUE,"STEEL";#N/A,#N/A,TRUE,"Door"}</definedName>
    <definedName name="teri_5" localSheetId="23" hidden="1">{#N/A,#N/A,TRUE,"Basic";#N/A,#N/A,TRUE,"EXT-TABLE";#N/A,#N/A,TRUE,"STEEL";#N/A,#N/A,TRUE,"INT-Table";#N/A,#N/A,TRUE,"STEEL";#N/A,#N/A,TRUE,"Door"}</definedName>
    <definedName name="teri_5" hidden="1">{#N/A,#N/A,TRUE,"Basic";#N/A,#N/A,TRUE,"EXT-TABLE";#N/A,#N/A,TRUE,"STEEL";#N/A,#N/A,TRUE,"INT-Table";#N/A,#N/A,TRUE,"STEEL";#N/A,#N/A,TRUE,"Door"}</definedName>
    <definedName name="teri_5_1" localSheetId="5" hidden="1">{#N/A,#N/A,TRUE,"Basic";#N/A,#N/A,TRUE,"EXT-TABLE";#N/A,#N/A,TRUE,"STEEL";#N/A,#N/A,TRUE,"INT-Table";#N/A,#N/A,TRUE,"STEEL";#N/A,#N/A,TRUE,"Door"}</definedName>
    <definedName name="teri_5_1" localSheetId="3" hidden="1">{#N/A,#N/A,TRUE,"Basic";#N/A,#N/A,TRUE,"EXT-TABLE";#N/A,#N/A,TRUE,"STEEL";#N/A,#N/A,TRUE,"INT-Table";#N/A,#N/A,TRUE,"STEEL";#N/A,#N/A,TRUE,"Door"}</definedName>
    <definedName name="teri_5_1" localSheetId="24" hidden="1">{#N/A,#N/A,TRUE,"Basic";#N/A,#N/A,TRUE,"EXT-TABLE";#N/A,#N/A,TRUE,"STEEL";#N/A,#N/A,TRUE,"INT-Table";#N/A,#N/A,TRUE,"STEEL";#N/A,#N/A,TRUE,"Door"}</definedName>
    <definedName name="teri_5_1" localSheetId="4" hidden="1">{#N/A,#N/A,TRUE,"Basic";#N/A,#N/A,TRUE,"EXT-TABLE";#N/A,#N/A,TRUE,"STEEL";#N/A,#N/A,TRUE,"INT-Table";#N/A,#N/A,TRUE,"STEEL";#N/A,#N/A,TRUE,"Door"}</definedName>
    <definedName name="teri_5_1" localSheetId="0" hidden="1">{#N/A,#N/A,TRUE,"Basic";#N/A,#N/A,TRUE,"EXT-TABLE";#N/A,#N/A,TRUE,"STEEL";#N/A,#N/A,TRUE,"INT-Table";#N/A,#N/A,TRUE,"STEEL";#N/A,#N/A,TRUE,"Door"}</definedName>
    <definedName name="teri_5_1" localSheetId="23" hidden="1">{#N/A,#N/A,TRUE,"Basic";#N/A,#N/A,TRUE,"EXT-TABLE";#N/A,#N/A,TRUE,"STEEL";#N/A,#N/A,TRUE,"INT-Table";#N/A,#N/A,TRUE,"STEEL";#N/A,#N/A,TRUE,"Door"}</definedName>
    <definedName name="teri_5_1" hidden="1">{#N/A,#N/A,TRUE,"Basic";#N/A,#N/A,TRUE,"EXT-TABLE";#N/A,#N/A,TRUE,"STEEL";#N/A,#N/A,TRUE,"INT-Table";#N/A,#N/A,TRUE,"STEEL";#N/A,#N/A,TRUE,"Door"}</definedName>
    <definedName name="teri_5_2" localSheetId="5" hidden="1">{#N/A,#N/A,TRUE,"Basic";#N/A,#N/A,TRUE,"EXT-TABLE";#N/A,#N/A,TRUE,"STEEL";#N/A,#N/A,TRUE,"INT-Table";#N/A,#N/A,TRUE,"STEEL";#N/A,#N/A,TRUE,"Door"}</definedName>
    <definedName name="teri_5_2" localSheetId="3" hidden="1">{#N/A,#N/A,TRUE,"Basic";#N/A,#N/A,TRUE,"EXT-TABLE";#N/A,#N/A,TRUE,"STEEL";#N/A,#N/A,TRUE,"INT-Table";#N/A,#N/A,TRUE,"STEEL";#N/A,#N/A,TRUE,"Door"}</definedName>
    <definedName name="teri_5_2" localSheetId="24" hidden="1">{#N/A,#N/A,TRUE,"Basic";#N/A,#N/A,TRUE,"EXT-TABLE";#N/A,#N/A,TRUE,"STEEL";#N/A,#N/A,TRUE,"INT-Table";#N/A,#N/A,TRUE,"STEEL";#N/A,#N/A,TRUE,"Door"}</definedName>
    <definedName name="teri_5_2" localSheetId="4" hidden="1">{#N/A,#N/A,TRUE,"Basic";#N/A,#N/A,TRUE,"EXT-TABLE";#N/A,#N/A,TRUE,"STEEL";#N/A,#N/A,TRUE,"INT-Table";#N/A,#N/A,TRUE,"STEEL";#N/A,#N/A,TRUE,"Door"}</definedName>
    <definedName name="teri_5_2" localSheetId="0" hidden="1">{#N/A,#N/A,TRUE,"Basic";#N/A,#N/A,TRUE,"EXT-TABLE";#N/A,#N/A,TRUE,"STEEL";#N/A,#N/A,TRUE,"INT-Table";#N/A,#N/A,TRUE,"STEEL";#N/A,#N/A,TRUE,"Door"}</definedName>
    <definedName name="teri_5_2" localSheetId="23" hidden="1">{#N/A,#N/A,TRUE,"Basic";#N/A,#N/A,TRUE,"EXT-TABLE";#N/A,#N/A,TRUE,"STEEL";#N/A,#N/A,TRUE,"INT-Table";#N/A,#N/A,TRUE,"STEEL";#N/A,#N/A,TRUE,"Door"}</definedName>
    <definedName name="teri_5_2" hidden="1">{#N/A,#N/A,TRUE,"Basic";#N/A,#N/A,TRUE,"EXT-TABLE";#N/A,#N/A,TRUE,"STEEL";#N/A,#N/A,TRUE,"INT-Table";#N/A,#N/A,TRUE,"STEEL";#N/A,#N/A,TRUE,"Door"}</definedName>
    <definedName name="TEWGDSGVDSFGVDSVGSD" localSheetId="5" hidden="1">{#N/A,#N/A,FALSE,"운반시간"}</definedName>
    <definedName name="TEWGDSGVDSFGVDSVGSD" localSheetId="3" hidden="1">{#N/A,#N/A,FALSE,"운반시간"}</definedName>
    <definedName name="TEWGDSGVDSFGVDSVGSD" localSheetId="24" hidden="1">{#N/A,#N/A,FALSE,"운반시간"}</definedName>
    <definedName name="TEWGDSGVDSFGVDSVGSD" localSheetId="4" hidden="1">{#N/A,#N/A,FALSE,"운반시간"}</definedName>
    <definedName name="TEWGDSGVDSFGVDSVGSD" localSheetId="0" hidden="1">{#N/A,#N/A,FALSE,"운반시간"}</definedName>
    <definedName name="TEWGDSGVDSFGVDSVGSD" localSheetId="23" hidden="1">{#N/A,#N/A,FALSE,"운반시간"}</definedName>
    <definedName name="TEWGDSGVDSFGVDSVGSD" hidden="1">{#N/A,#N/A,FALSE,"운반시간"}</definedName>
    <definedName name="TEWRER"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EWRER"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EWRER"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EWRER"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EWRER"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EWRER"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EWRER"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TG" localSheetId="5" hidden="1">{#N/A,#N/A,FALSE,"CCTV"}</definedName>
    <definedName name="TG" localSheetId="3" hidden="1">{#N/A,#N/A,FALSE,"CCTV"}</definedName>
    <definedName name="TG" localSheetId="24" hidden="1">{#N/A,#N/A,FALSE,"CCTV"}</definedName>
    <definedName name="TG" localSheetId="4" hidden="1">{#N/A,#N/A,FALSE,"CCTV"}</definedName>
    <definedName name="TG" localSheetId="0" hidden="1">{#N/A,#N/A,FALSE,"CCTV"}</definedName>
    <definedName name="TG" localSheetId="23" hidden="1">{#N/A,#N/A,FALSE,"CCTV"}</definedName>
    <definedName name="TG" hidden="1">{#N/A,#N/A,FALSE,"CCTV"}</definedName>
    <definedName name="TNNR" localSheetId="5" hidden="1">{#N/A,#N/A,FALSE,"이정표"}</definedName>
    <definedName name="TNNR" localSheetId="3" hidden="1">{#N/A,#N/A,FALSE,"이정표"}</definedName>
    <definedName name="TNNR" localSheetId="24" hidden="1">{#N/A,#N/A,FALSE,"이정표"}</definedName>
    <definedName name="TNNR" localSheetId="4" hidden="1">{#N/A,#N/A,FALSE,"이정표"}</definedName>
    <definedName name="TNNR" localSheetId="0" hidden="1">{#N/A,#N/A,FALSE,"이정표"}</definedName>
    <definedName name="TNNR" localSheetId="23" hidden="1">{#N/A,#N/A,FALSE,"이정표"}</definedName>
    <definedName name="TNNR" hidden="1">{#N/A,#N/A,FALSE,"이정표"}</definedName>
    <definedName name="TRRR" localSheetId="5" hidden="1">{#N/A,#N/A,FALSE,"속도"}</definedName>
    <definedName name="TRRR" localSheetId="3" hidden="1">{#N/A,#N/A,FALSE,"속도"}</definedName>
    <definedName name="TRRR" localSheetId="24" hidden="1">{#N/A,#N/A,FALSE,"속도"}</definedName>
    <definedName name="TRRR" localSheetId="4" hidden="1">{#N/A,#N/A,FALSE,"속도"}</definedName>
    <definedName name="TRRR" localSheetId="0" hidden="1">{#N/A,#N/A,FALSE,"속도"}</definedName>
    <definedName name="TRRR" localSheetId="23" hidden="1">{#N/A,#N/A,FALSE,"속도"}</definedName>
    <definedName name="TRRR" hidden="1">{#N/A,#N/A,FALSE,"속도"}</definedName>
    <definedName name="TSUPPOT" localSheetId="5" hidden="1">{#N/A,#N/A,FALSE,"CCTV"}</definedName>
    <definedName name="TSUPPOT" localSheetId="3" hidden="1">{#N/A,#N/A,FALSE,"CCTV"}</definedName>
    <definedName name="TSUPPOT" localSheetId="24" hidden="1">{#N/A,#N/A,FALSE,"CCTV"}</definedName>
    <definedName name="TSUPPOT" localSheetId="4" hidden="1">{#N/A,#N/A,FALSE,"CCTV"}</definedName>
    <definedName name="TSUPPOT" localSheetId="0" hidden="1">{#N/A,#N/A,FALSE,"CCTV"}</definedName>
    <definedName name="TSUPPOT" localSheetId="23" hidden="1">{#N/A,#N/A,FALSE,"CCTV"}</definedName>
    <definedName name="TSUPPOT" hidden="1">{#N/A,#N/A,FALSE,"CCTV"}</definedName>
    <definedName name="TTTTRFS" localSheetId="5" hidden="1">{#N/A,#N/A,FALSE,"운반시간"}</definedName>
    <definedName name="TTTTRFS" localSheetId="3" hidden="1">{#N/A,#N/A,FALSE,"운반시간"}</definedName>
    <definedName name="TTTTRFS" localSheetId="24" hidden="1">{#N/A,#N/A,FALSE,"운반시간"}</definedName>
    <definedName name="TTTTRFS" localSheetId="4" hidden="1">{#N/A,#N/A,FALSE,"운반시간"}</definedName>
    <definedName name="TTTTRFS" localSheetId="0" hidden="1">{#N/A,#N/A,FALSE,"운반시간"}</definedName>
    <definedName name="TTTTRFS" localSheetId="23" hidden="1">{#N/A,#N/A,FALSE,"운반시간"}</definedName>
    <definedName name="TTTTRFS" hidden="1">{#N/A,#N/A,FALSE,"운반시간"}</definedName>
    <definedName name="TUBE" localSheetId="5" hidden="1">{#N/A,#N/A,FALSE,"CCTV"}</definedName>
    <definedName name="TUBE" localSheetId="3" hidden="1">{#N/A,#N/A,FALSE,"CCTV"}</definedName>
    <definedName name="TUBE" localSheetId="24" hidden="1">{#N/A,#N/A,FALSE,"CCTV"}</definedName>
    <definedName name="TUBE" localSheetId="4" hidden="1">{#N/A,#N/A,FALSE,"CCTV"}</definedName>
    <definedName name="TUBE" localSheetId="0" hidden="1">{#N/A,#N/A,FALSE,"CCTV"}</definedName>
    <definedName name="TUBE" localSheetId="23" hidden="1">{#N/A,#N/A,FALSE,"CCTV"}</definedName>
    <definedName name="TUBE" hidden="1">{#N/A,#N/A,FALSE,"CCTV"}</definedName>
    <definedName name="TV" localSheetId="5" hidden="1">{#N/A,#N/A,FALSE,"CCTV"}</definedName>
    <definedName name="TV" localSheetId="3" hidden="1">{#N/A,#N/A,FALSE,"CCTV"}</definedName>
    <definedName name="TV" localSheetId="24" hidden="1">{#N/A,#N/A,FALSE,"CCTV"}</definedName>
    <definedName name="TV" localSheetId="4" hidden="1">{#N/A,#N/A,FALSE,"CCTV"}</definedName>
    <definedName name="TV" localSheetId="0" hidden="1">{#N/A,#N/A,FALSE,"CCTV"}</definedName>
    <definedName name="TV" localSheetId="23" hidden="1">{#N/A,#N/A,FALSE,"CCTV"}</definedName>
    <definedName name="TV" hidden="1">{#N/A,#N/A,FALSE,"CCTV"}</definedName>
    <definedName name="UAAAAA" localSheetId="5" hidden="1">{#N/A,#N/A,TRUE,"Basic";#N/A,#N/A,TRUE,"EXT-TABLE";#N/A,#N/A,TRUE,"STEEL";#N/A,#N/A,TRUE,"INT-Table";#N/A,#N/A,TRUE,"STEEL";#N/A,#N/A,TRUE,"Door"}</definedName>
    <definedName name="UAAAAA" localSheetId="3" hidden="1">{#N/A,#N/A,TRUE,"Basic";#N/A,#N/A,TRUE,"EXT-TABLE";#N/A,#N/A,TRUE,"STEEL";#N/A,#N/A,TRUE,"INT-Table";#N/A,#N/A,TRUE,"STEEL";#N/A,#N/A,TRUE,"Door"}</definedName>
    <definedName name="UAAAAA" localSheetId="24" hidden="1">{#N/A,#N/A,TRUE,"Basic";#N/A,#N/A,TRUE,"EXT-TABLE";#N/A,#N/A,TRUE,"STEEL";#N/A,#N/A,TRUE,"INT-Table";#N/A,#N/A,TRUE,"STEEL";#N/A,#N/A,TRUE,"Door"}</definedName>
    <definedName name="UAAAAA" localSheetId="4" hidden="1">{#N/A,#N/A,TRUE,"Basic";#N/A,#N/A,TRUE,"EXT-TABLE";#N/A,#N/A,TRUE,"STEEL";#N/A,#N/A,TRUE,"INT-Table";#N/A,#N/A,TRUE,"STEEL";#N/A,#N/A,TRUE,"Door"}</definedName>
    <definedName name="UAAAAA" localSheetId="0" hidden="1">{#N/A,#N/A,TRUE,"Basic";#N/A,#N/A,TRUE,"EXT-TABLE";#N/A,#N/A,TRUE,"STEEL";#N/A,#N/A,TRUE,"INT-Table";#N/A,#N/A,TRUE,"STEEL";#N/A,#N/A,TRUE,"Door"}</definedName>
    <definedName name="UAAAAA" localSheetId="23" hidden="1">{#N/A,#N/A,TRUE,"Basic";#N/A,#N/A,TRUE,"EXT-TABLE";#N/A,#N/A,TRUE,"STEEL";#N/A,#N/A,TRUE,"INT-Table";#N/A,#N/A,TRUE,"STEEL";#N/A,#N/A,TRUE,"Door"}</definedName>
    <definedName name="UAAAAA" hidden="1">{#N/A,#N/A,TRUE,"Basic";#N/A,#N/A,TRUE,"EXT-TABLE";#N/A,#N/A,TRUE,"STEEL";#N/A,#N/A,TRUE,"INT-Table";#N/A,#N/A,TRUE,"STEEL";#N/A,#N/A,TRUE,"Door"}</definedName>
    <definedName name="UB" localSheetId="5" hidden="1">{#N/A,#N/A,FALSE,"CCTV"}</definedName>
    <definedName name="UB" localSheetId="3" hidden="1">{#N/A,#N/A,FALSE,"CCTV"}</definedName>
    <definedName name="UB" localSheetId="24" hidden="1">{#N/A,#N/A,FALSE,"CCTV"}</definedName>
    <definedName name="UB" localSheetId="4" hidden="1">{#N/A,#N/A,FALSE,"CCTV"}</definedName>
    <definedName name="UB" localSheetId="0" hidden="1">{#N/A,#N/A,FALSE,"CCTV"}</definedName>
    <definedName name="UB" localSheetId="23" hidden="1">{#N/A,#N/A,FALSE,"CCTV"}</definedName>
    <definedName name="UB" hidden="1">{#N/A,#N/A,FALSE,"CCTV"}</definedName>
    <definedName name="UI" localSheetId="6" hidden="1">#REF!</definedName>
    <definedName name="UI" localSheetId="7" hidden="1">#REF!</definedName>
    <definedName name="UI" localSheetId="17" hidden="1">#REF!</definedName>
    <definedName name="UI" localSheetId="18" hidden="1">#REF!</definedName>
    <definedName name="UI" localSheetId="19" hidden="1">#REF!</definedName>
    <definedName name="UI" localSheetId="20" hidden="1">#REF!</definedName>
    <definedName name="UI" localSheetId="8" hidden="1">#REF!</definedName>
    <definedName name="UI" localSheetId="9" hidden="1">#REF!</definedName>
    <definedName name="UI" localSheetId="10" hidden="1">#REF!</definedName>
    <definedName name="UI" localSheetId="11" hidden="1">#REF!</definedName>
    <definedName name="UI" localSheetId="12" hidden="1">#REF!</definedName>
    <definedName name="UI" localSheetId="13" hidden="1">#REF!</definedName>
    <definedName name="UI" localSheetId="14" hidden="1">#REF!</definedName>
    <definedName name="UI" localSheetId="15" hidden="1">#REF!</definedName>
    <definedName name="UI" localSheetId="16" hidden="1">#REF!</definedName>
    <definedName name="UI" localSheetId="5" hidden="1">#REF!</definedName>
    <definedName name="UI" localSheetId="3" hidden="1">#REF!</definedName>
    <definedName name="UI" localSheetId="24" hidden="1">#REF!</definedName>
    <definedName name="UI" localSheetId="23" hidden="1">#REF!</definedName>
    <definedName name="UI" hidden="1">#REF!</definedName>
    <definedName name="UIU"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IU"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IU"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IU"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IU"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IU"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IU"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KY"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KUYK"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UUU" localSheetId="5" hidden="1">{#N/A,#N/A,FALSE,"CCTV"}</definedName>
    <definedName name="UUU" localSheetId="3" hidden="1">{#N/A,#N/A,FALSE,"CCTV"}</definedName>
    <definedName name="UUU" localSheetId="24" hidden="1">{#N/A,#N/A,FALSE,"CCTV"}</definedName>
    <definedName name="UUU" localSheetId="4" hidden="1">{#N/A,#N/A,FALSE,"CCTV"}</definedName>
    <definedName name="UUU" localSheetId="0" hidden="1">{#N/A,#N/A,FALSE,"CCTV"}</definedName>
    <definedName name="UUU" localSheetId="23" hidden="1">{#N/A,#N/A,FALSE,"CCTV"}</definedName>
    <definedName name="UUU" hidden="1">{#N/A,#N/A,FALSE,"CCTV"}</definedName>
    <definedName name="vffsfs" localSheetId="5" hidden="1">{#N/A,#N/A,TRUE,"Basic";#N/A,#N/A,TRUE,"EXT-TABLE";#N/A,#N/A,TRUE,"STEEL";#N/A,#N/A,TRUE,"INT-Table";#N/A,#N/A,TRUE,"STEEL";#N/A,#N/A,TRUE,"Door"}</definedName>
    <definedName name="vffsfs" localSheetId="3" hidden="1">{#N/A,#N/A,TRUE,"Basic";#N/A,#N/A,TRUE,"EXT-TABLE";#N/A,#N/A,TRUE,"STEEL";#N/A,#N/A,TRUE,"INT-Table";#N/A,#N/A,TRUE,"STEEL";#N/A,#N/A,TRUE,"Door"}</definedName>
    <definedName name="vffsfs" localSheetId="24" hidden="1">{#N/A,#N/A,TRUE,"Basic";#N/A,#N/A,TRUE,"EXT-TABLE";#N/A,#N/A,TRUE,"STEEL";#N/A,#N/A,TRUE,"INT-Table";#N/A,#N/A,TRUE,"STEEL";#N/A,#N/A,TRUE,"Door"}</definedName>
    <definedName name="vffsfs" localSheetId="4" hidden="1">{#N/A,#N/A,TRUE,"Basic";#N/A,#N/A,TRUE,"EXT-TABLE";#N/A,#N/A,TRUE,"STEEL";#N/A,#N/A,TRUE,"INT-Table";#N/A,#N/A,TRUE,"STEEL";#N/A,#N/A,TRUE,"Door"}</definedName>
    <definedName name="vffsfs" localSheetId="0" hidden="1">{#N/A,#N/A,TRUE,"Basic";#N/A,#N/A,TRUE,"EXT-TABLE";#N/A,#N/A,TRUE,"STEEL";#N/A,#N/A,TRUE,"INT-Table";#N/A,#N/A,TRUE,"STEEL";#N/A,#N/A,TRUE,"Door"}</definedName>
    <definedName name="vffsfs" localSheetId="23" hidden="1">{#N/A,#N/A,TRUE,"Basic";#N/A,#N/A,TRUE,"EXT-TABLE";#N/A,#N/A,TRUE,"STEEL";#N/A,#N/A,TRUE,"INT-Table";#N/A,#N/A,TRUE,"STEEL";#N/A,#N/A,TRUE,"Door"}</definedName>
    <definedName name="vffsfs" hidden="1">{#N/A,#N/A,TRUE,"Basic";#N/A,#N/A,TRUE,"EXT-TABLE";#N/A,#N/A,TRUE,"STEEL";#N/A,#N/A,TRUE,"INT-Table";#N/A,#N/A,TRUE,"STEEL";#N/A,#N/A,TRUE,"Door"}</definedName>
    <definedName name="vffsfs_1" localSheetId="5" hidden="1">{#N/A,#N/A,TRUE,"Basic";#N/A,#N/A,TRUE,"EXT-TABLE";#N/A,#N/A,TRUE,"STEEL";#N/A,#N/A,TRUE,"INT-Table";#N/A,#N/A,TRUE,"STEEL";#N/A,#N/A,TRUE,"Door"}</definedName>
    <definedName name="vffsfs_1" localSheetId="3" hidden="1">{#N/A,#N/A,TRUE,"Basic";#N/A,#N/A,TRUE,"EXT-TABLE";#N/A,#N/A,TRUE,"STEEL";#N/A,#N/A,TRUE,"INT-Table";#N/A,#N/A,TRUE,"STEEL";#N/A,#N/A,TRUE,"Door"}</definedName>
    <definedName name="vffsfs_1" localSheetId="24" hidden="1">{#N/A,#N/A,TRUE,"Basic";#N/A,#N/A,TRUE,"EXT-TABLE";#N/A,#N/A,TRUE,"STEEL";#N/A,#N/A,TRUE,"INT-Table";#N/A,#N/A,TRUE,"STEEL";#N/A,#N/A,TRUE,"Door"}</definedName>
    <definedName name="vffsfs_1" localSheetId="4" hidden="1">{#N/A,#N/A,TRUE,"Basic";#N/A,#N/A,TRUE,"EXT-TABLE";#N/A,#N/A,TRUE,"STEEL";#N/A,#N/A,TRUE,"INT-Table";#N/A,#N/A,TRUE,"STEEL";#N/A,#N/A,TRUE,"Door"}</definedName>
    <definedName name="vffsfs_1" localSheetId="0" hidden="1">{#N/A,#N/A,TRUE,"Basic";#N/A,#N/A,TRUE,"EXT-TABLE";#N/A,#N/A,TRUE,"STEEL";#N/A,#N/A,TRUE,"INT-Table";#N/A,#N/A,TRUE,"STEEL";#N/A,#N/A,TRUE,"Door"}</definedName>
    <definedName name="vffsfs_1" localSheetId="23" hidden="1">{#N/A,#N/A,TRUE,"Basic";#N/A,#N/A,TRUE,"EXT-TABLE";#N/A,#N/A,TRUE,"STEEL";#N/A,#N/A,TRUE,"INT-Table";#N/A,#N/A,TRUE,"STEEL";#N/A,#N/A,TRUE,"Door"}</definedName>
    <definedName name="vffsfs_1" hidden="1">{#N/A,#N/A,TRUE,"Basic";#N/A,#N/A,TRUE,"EXT-TABLE";#N/A,#N/A,TRUE,"STEEL";#N/A,#N/A,TRUE,"INT-Table";#N/A,#N/A,TRUE,"STEEL";#N/A,#N/A,TRUE,"Door"}</definedName>
    <definedName name="vffsfs_1_1" localSheetId="5" hidden="1">{#N/A,#N/A,TRUE,"Basic";#N/A,#N/A,TRUE,"EXT-TABLE";#N/A,#N/A,TRUE,"STEEL";#N/A,#N/A,TRUE,"INT-Table";#N/A,#N/A,TRUE,"STEEL";#N/A,#N/A,TRUE,"Door"}</definedName>
    <definedName name="vffsfs_1_1" localSheetId="3" hidden="1">{#N/A,#N/A,TRUE,"Basic";#N/A,#N/A,TRUE,"EXT-TABLE";#N/A,#N/A,TRUE,"STEEL";#N/A,#N/A,TRUE,"INT-Table";#N/A,#N/A,TRUE,"STEEL";#N/A,#N/A,TRUE,"Door"}</definedName>
    <definedName name="vffsfs_1_1" localSheetId="24" hidden="1">{#N/A,#N/A,TRUE,"Basic";#N/A,#N/A,TRUE,"EXT-TABLE";#N/A,#N/A,TRUE,"STEEL";#N/A,#N/A,TRUE,"INT-Table";#N/A,#N/A,TRUE,"STEEL";#N/A,#N/A,TRUE,"Door"}</definedName>
    <definedName name="vffsfs_1_1" localSheetId="4" hidden="1">{#N/A,#N/A,TRUE,"Basic";#N/A,#N/A,TRUE,"EXT-TABLE";#N/A,#N/A,TRUE,"STEEL";#N/A,#N/A,TRUE,"INT-Table";#N/A,#N/A,TRUE,"STEEL";#N/A,#N/A,TRUE,"Door"}</definedName>
    <definedName name="vffsfs_1_1" localSheetId="0" hidden="1">{#N/A,#N/A,TRUE,"Basic";#N/A,#N/A,TRUE,"EXT-TABLE";#N/A,#N/A,TRUE,"STEEL";#N/A,#N/A,TRUE,"INT-Table";#N/A,#N/A,TRUE,"STEEL";#N/A,#N/A,TRUE,"Door"}</definedName>
    <definedName name="vffsfs_1_1" localSheetId="23" hidden="1">{#N/A,#N/A,TRUE,"Basic";#N/A,#N/A,TRUE,"EXT-TABLE";#N/A,#N/A,TRUE,"STEEL";#N/A,#N/A,TRUE,"INT-Table";#N/A,#N/A,TRUE,"STEEL";#N/A,#N/A,TRUE,"Door"}</definedName>
    <definedName name="vffsfs_1_1" hidden="1">{#N/A,#N/A,TRUE,"Basic";#N/A,#N/A,TRUE,"EXT-TABLE";#N/A,#N/A,TRUE,"STEEL";#N/A,#N/A,TRUE,"INT-Table";#N/A,#N/A,TRUE,"STEEL";#N/A,#N/A,TRUE,"Door"}</definedName>
    <definedName name="vffsfs_1_2" localSheetId="5" hidden="1">{#N/A,#N/A,TRUE,"Basic";#N/A,#N/A,TRUE,"EXT-TABLE";#N/A,#N/A,TRUE,"STEEL";#N/A,#N/A,TRUE,"INT-Table";#N/A,#N/A,TRUE,"STEEL";#N/A,#N/A,TRUE,"Door"}</definedName>
    <definedName name="vffsfs_1_2" localSheetId="3" hidden="1">{#N/A,#N/A,TRUE,"Basic";#N/A,#N/A,TRUE,"EXT-TABLE";#N/A,#N/A,TRUE,"STEEL";#N/A,#N/A,TRUE,"INT-Table";#N/A,#N/A,TRUE,"STEEL";#N/A,#N/A,TRUE,"Door"}</definedName>
    <definedName name="vffsfs_1_2" localSheetId="24" hidden="1">{#N/A,#N/A,TRUE,"Basic";#N/A,#N/A,TRUE,"EXT-TABLE";#N/A,#N/A,TRUE,"STEEL";#N/A,#N/A,TRUE,"INT-Table";#N/A,#N/A,TRUE,"STEEL";#N/A,#N/A,TRUE,"Door"}</definedName>
    <definedName name="vffsfs_1_2" localSheetId="4" hidden="1">{#N/A,#N/A,TRUE,"Basic";#N/A,#N/A,TRUE,"EXT-TABLE";#N/A,#N/A,TRUE,"STEEL";#N/A,#N/A,TRUE,"INT-Table";#N/A,#N/A,TRUE,"STEEL";#N/A,#N/A,TRUE,"Door"}</definedName>
    <definedName name="vffsfs_1_2" localSheetId="0" hidden="1">{#N/A,#N/A,TRUE,"Basic";#N/A,#N/A,TRUE,"EXT-TABLE";#N/A,#N/A,TRUE,"STEEL";#N/A,#N/A,TRUE,"INT-Table";#N/A,#N/A,TRUE,"STEEL";#N/A,#N/A,TRUE,"Door"}</definedName>
    <definedName name="vffsfs_1_2" localSheetId="23" hidden="1">{#N/A,#N/A,TRUE,"Basic";#N/A,#N/A,TRUE,"EXT-TABLE";#N/A,#N/A,TRUE,"STEEL";#N/A,#N/A,TRUE,"INT-Table";#N/A,#N/A,TRUE,"STEEL";#N/A,#N/A,TRUE,"Door"}</definedName>
    <definedName name="vffsfs_1_2" hidden="1">{#N/A,#N/A,TRUE,"Basic";#N/A,#N/A,TRUE,"EXT-TABLE";#N/A,#N/A,TRUE,"STEEL";#N/A,#N/A,TRUE,"INT-Table";#N/A,#N/A,TRUE,"STEEL";#N/A,#N/A,TRUE,"Door"}</definedName>
    <definedName name="vffsfs_2" localSheetId="5" hidden="1">{#N/A,#N/A,TRUE,"Basic";#N/A,#N/A,TRUE,"EXT-TABLE";#N/A,#N/A,TRUE,"STEEL";#N/A,#N/A,TRUE,"INT-Table";#N/A,#N/A,TRUE,"STEEL";#N/A,#N/A,TRUE,"Door"}</definedName>
    <definedName name="vffsfs_2" localSheetId="3" hidden="1">{#N/A,#N/A,TRUE,"Basic";#N/A,#N/A,TRUE,"EXT-TABLE";#N/A,#N/A,TRUE,"STEEL";#N/A,#N/A,TRUE,"INT-Table";#N/A,#N/A,TRUE,"STEEL";#N/A,#N/A,TRUE,"Door"}</definedName>
    <definedName name="vffsfs_2" localSheetId="24" hidden="1">{#N/A,#N/A,TRUE,"Basic";#N/A,#N/A,TRUE,"EXT-TABLE";#N/A,#N/A,TRUE,"STEEL";#N/A,#N/A,TRUE,"INT-Table";#N/A,#N/A,TRUE,"STEEL";#N/A,#N/A,TRUE,"Door"}</definedName>
    <definedName name="vffsfs_2" localSheetId="4" hidden="1">{#N/A,#N/A,TRUE,"Basic";#N/A,#N/A,TRUE,"EXT-TABLE";#N/A,#N/A,TRUE,"STEEL";#N/A,#N/A,TRUE,"INT-Table";#N/A,#N/A,TRUE,"STEEL";#N/A,#N/A,TRUE,"Door"}</definedName>
    <definedName name="vffsfs_2" localSheetId="0" hidden="1">{#N/A,#N/A,TRUE,"Basic";#N/A,#N/A,TRUE,"EXT-TABLE";#N/A,#N/A,TRUE,"STEEL";#N/A,#N/A,TRUE,"INT-Table";#N/A,#N/A,TRUE,"STEEL";#N/A,#N/A,TRUE,"Door"}</definedName>
    <definedName name="vffsfs_2" localSheetId="23" hidden="1">{#N/A,#N/A,TRUE,"Basic";#N/A,#N/A,TRUE,"EXT-TABLE";#N/A,#N/A,TRUE,"STEEL";#N/A,#N/A,TRUE,"INT-Table";#N/A,#N/A,TRUE,"STEEL";#N/A,#N/A,TRUE,"Door"}</definedName>
    <definedName name="vffsfs_2" hidden="1">{#N/A,#N/A,TRUE,"Basic";#N/A,#N/A,TRUE,"EXT-TABLE";#N/A,#N/A,TRUE,"STEEL";#N/A,#N/A,TRUE,"INT-Table";#N/A,#N/A,TRUE,"STEEL";#N/A,#N/A,TRUE,"Door"}</definedName>
    <definedName name="vffsfs_2_1" localSheetId="5" hidden="1">{#N/A,#N/A,TRUE,"Basic";#N/A,#N/A,TRUE,"EXT-TABLE";#N/A,#N/A,TRUE,"STEEL";#N/A,#N/A,TRUE,"INT-Table";#N/A,#N/A,TRUE,"STEEL";#N/A,#N/A,TRUE,"Door"}</definedName>
    <definedName name="vffsfs_2_1" localSheetId="3" hidden="1">{#N/A,#N/A,TRUE,"Basic";#N/A,#N/A,TRUE,"EXT-TABLE";#N/A,#N/A,TRUE,"STEEL";#N/A,#N/A,TRUE,"INT-Table";#N/A,#N/A,TRUE,"STEEL";#N/A,#N/A,TRUE,"Door"}</definedName>
    <definedName name="vffsfs_2_1" localSheetId="24" hidden="1">{#N/A,#N/A,TRUE,"Basic";#N/A,#N/A,TRUE,"EXT-TABLE";#N/A,#N/A,TRUE,"STEEL";#N/A,#N/A,TRUE,"INT-Table";#N/A,#N/A,TRUE,"STEEL";#N/A,#N/A,TRUE,"Door"}</definedName>
    <definedName name="vffsfs_2_1" localSheetId="4" hidden="1">{#N/A,#N/A,TRUE,"Basic";#N/A,#N/A,TRUE,"EXT-TABLE";#N/A,#N/A,TRUE,"STEEL";#N/A,#N/A,TRUE,"INT-Table";#N/A,#N/A,TRUE,"STEEL";#N/A,#N/A,TRUE,"Door"}</definedName>
    <definedName name="vffsfs_2_1" localSheetId="0" hidden="1">{#N/A,#N/A,TRUE,"Basic";#N/A,#N/A,TRUE,"EXT-TABLE";#N/A,#N/A,TRUE,"STEEL";#N/A,#N/A,TRUE,"INT-Table";#N/A,#N/A,TRUE,"STEEL";#N/A,#N/A,TRUE,"Door"}</definedName>
    <definedName name="vffsfs_2_1" localSheetId="23" hidden="1">{#N/A,#N/A,TRUE,"Basic";#N/A,#N/A,TRUE,"EXT-TABLE";#N/A,#N/A,TRUE,"STEEL";#N/A,#N/A,TRUE,"INT-Table";#N/A,#N/A,TRUE,"STEEL";#N/A,#N/A,TRUE,"Door"}</definedName>
    <definedName name="vffsfs_2_1" hidden="1">{#N/A,#N/A,TRUE,"Basic";#N/A,#N/A,TRUE,"EXT-TABLE";#N/A,#N/A,TRUE,"STEEL";#N/A,#N/A,TRUE,"INT-Table";#N/A,#N/A,TRUE,"STEEL";#N/A,#N/A,TRUE,"Door"}</definedName>
    <definedName name="vffsfs_2_2" localSheetId="5" hidden="1">{#N/A,#N/A,TRUE,"Basic";#N/A,#N/A,TRUE,"EXT-TABLE";#N/A,#N/A,TRUE,"STEEL";#N/A,#N/A,TRUE,"INT-Table";#N/A,#N/A,TRUE,"STEEL";#N/A,#N/A,TRUE,"Door"}</definedName>
    <definedName name="vffsfs_2_2" localSheetId="3" hidden="1">{#N/A,#N/A,TRUE,"Basic";#N/A,#N/A,TRUE,"EXT-TABLE";#N/A,#N/A,TRUE,"STEEL";#N/A,#N/A,TRUE,"INT-Table";#N/A,#N/A,TRUE,"STEEL";#N/A,#N/A,TRUE,"Door"}</definedName>
    <definedName name="vffsfs_2_2" localSheetId="24" hidden="1">{#N/A,#N/A,TRUE,"Basic";#N/A,#N/A,TRUE,"EXT-TABLE";#N/A,#N/A,TRUE,"STEEL";#N/A,#N/A,TRUE,"INT-Table";#N/A,#N/A,TRUE,"STEEL";#N/A,#N/A,TRUE,"Door"}</definedName>
    <definedName name="vffsfs_2_2" localSheetId="4" hidden="1">{#N/A,#N/A,TRUE,"Basic";#N/A,#N/A,TRUE,"EXT-TABLE";#N/A,#N/A,TRUE,"STEEL";#N/A,#N/A,TRUE,"INT-Table";#N/A,#N/A,TRUE,"STEEL";#N/A,#N/A,TRUE,"Door"}</definedName>
    <definedName name="vffsfs_2_2" localSheetId="0" hidden="1">{#N/A,#N/A,TRUE,"Basic";#N/A,#N/A,TRUE,"EXT-TABLE";#N/A,#N/A,TRUE,"STEEL";#N/A,#N/A,TRUE,"INT-Table";#N/A,#N/A,TRUE,"STEEL";#N/A,#N/A,TRUE,"Door"}</definedName>
    <definedName name="vffsfs_2_2" localSheetId="23" hidden="1">{#N/A,#N/A,TRUE,"Basic";#N/A,#N/A,TRUE,"EXT-TABLE";#N/A,#N/A,TRUE,"STEEL";#N/A,#N/A,TRUE,"INT-Table";#N/A,#N/A,TRUE,"STEEL";#N/A,#N/A,TRUE,"Door"}</definedName>
    <definedName name="vffsfs_2_2" hidden="1">{#N/A,#N/A,TRUE,"Basic";#N/A,#N/A,TRUE,"EXT-TABLE";#N/A,#N/A,TRUE,"STEEL";#N/A,#N/A,TRUE,"INT-Table";#N/A,#N/A,TRUE,"STEEL";#N/A,#N/A,TRUE,"Door"}</definedName>
    <definedName name="vffsfs_3" localSheetId="5" hidden="1">{#N/A,#N/A,TRUE,"Basic";#N/A,#N/A,TRUE,"EXT-TABLE";#N/A,#N/A,TRUE,"STEEL";#N/A,#N/A,TRUE,"INT-Table";#N/A,#N/A,TRUE,"STEEL";#N/A,#N/A,TRUE,"Door"}</definedName>
    <definedName name="vffsfs_3" localSheetId="3" hidden="1">{#N/A,#N/A,TRUE,"Basic";#N/A,#N/A,TRUE,"EXT-TABLE";#N/A,#N/A,TRUE,"STEEL";#N/A,#N/A,TRUE,"INT-Table";#N/A,#N/A,TRUE,"STEEL";#N/A,#N/A,TRUE,"Door"}</definedName>
    <definedName name="vffsfs_3" localSheetId="24" hidden="1">{#N/A,#N/A,TRUE,"Basic";#N/A,#N/A,TRUE,"EXT-TABLE";#N/A,#N/A,TRUE,"STEEL";#N/A,#N/A,TRUE,"INT-Table";#N/A,#N/A,TRUE,"STEEL";#N/A,#N/A,TRUE,"Door"}</definedName>
    <definedName name="vffsfs_3" localSheetId="4" hidden="1">{#N/A,#N/A,TRUE,"Basic";#N/A,#N/A,TRUE,"EXT-TABLE";#N/A,#N/A,TRUE,"STEEL";#N/A,#N/A,TRUE,"INT-Table";#N/A,#N/A,TRUE,"STEEL";#N/A,#N/A,TRUE,"Door"}</definedName>
    <definedName name="vffsfs_3" localSheetId="0" hidden="1">{#N/A,#N/A,TRUE,"Basic";#N/A,#N/A,TRUE,"EXT-TABLE";#N/A,#N/A,TRUE,"STEEL";#N/A,#N/A,TRUE,"INT-Table";#N/A,#N/A,TRUE,"STEEL";#N/A,#N/A,TRUE,"Door"}</definedName>
    <definedName name="vffsfs_3" localSheetId="23" hidden="1">{#N/A,#N/A,TRUE,"Basic";#N/A,#N/A,TRUE,"EXT-TABLE";#N/A,#N/A,TRUE,"STEEL";#N/A,#N/A,TRUE,"INT-Table";#N/A,#N/A,TRUE,"STEEL";#N/A,#N/A,TRUE,"Door"}</definedName>
    <definedName name="vffsfs_3" hidden="1">{#N/A,#N/A,TRUE,"Basic";#N/A,#N/A,TRUE,"EXT-TABLE";#N/A,#N/A,TRUE,"STEEL";#N/A,#N/A,TRUE,"INT-Table";#N/A,#N/A,TRUE,"STEEL";#N/A,#N/A,TRUE,"Door"}</definedName>
    <definedName name="vffsfs_3_1" localSheetId="5" hidden="1">{#N/A,#N/A,TRUE,"Basic";#N/A,#N/A,TRUE,"EXT-TABLE";#N/A,#N/A,TRUE,"STEEL";#N/A,#N/A,TRUE,"INT-Table";#N/A,#N/A,TRUE,"STEEL";#N/A,#N/A,TRUE,"Door"}</definedName>
    <definedName name="vffsfs_3_1" localSheetId="3" hidden="1">{#N/A,#N/A,TRUE,"Basic";#N/A,#N/A,TRUE,"EXT-TABLE";#N/A,#N/A,TRUE,"STEEL";#N/A,#N/A,TRUE,"INT-Table";#N/A,#N/A,TRUE,"STEEL";#N/A,#N/A,TRUE,"Door"}</definedName>
    <definedName name="vffsfs_3_1" localSheetId="24" hidden="1">{#N/A,#N/A,TRUE,"Basic";#N/A,#N/A,TRUE,"EXT-TABLE";#N/A,#N/A,TRUE,"STEEL";#N/A,#N/A,TRUE,"INT-Table";#N/A,#N/A,TRUE,"STEEL";#N/A,#N/A,TRUE,"Door"}</definedName>
    <definedName name="vffsfs_3_1" localSheetId="4" hidden="1">{#N/A,#N/A,TRUE,"Basic";#N/A,#N/A,TRUE,"EXT-TABLE";#N/A,#N/A,TRUE,"STEEL";#N/A,#N/A,TRUE,"INT-Table";#N/A,#N/A,TRUE,"STEEL";#N/A,#N/A,TRUE,"Door"}</definedName>
    <definedName name="vffsfs_3_1" localSheetId="0" hidden="1">{#N/A,#N/A,TRUE,"Basic";#N/A,#N/A,TRUE,"EXT-TABLE";#N/A,#N/A,TRUE,"STEEL";#N/A,#N/A,TRUE,"INT-Table";#N/A,#N/A,TRUE,"STEEL";#N/A,#N/A,TRUE,"Door"}</definedName>
    <definedName name="vffsfs_3_1" localSheetId="23" hidden="1">{#N/A,#N/A,TRUE,"Basic";#N/A,#N/A,TRUE,"EXT-TABLE";#N/A,#N/A,TRUE,"STEEL";#N/A,#N/A,TRUE,"INT-Table";#N/A,#N/A,TRUE,"STEEL";#N/A,#N/A,TRUE,"Door"}</definedName>
    <definedName name="vffsfs_3_1" hidden="1">{#N/A,#N/A,TRUE,"Basic";#N/A,#N/A,TRUE,"EXT-TABLE";#N/A,#N/A,TRUE,"STEEL";#N/A,#N/A,TRUE,"INT-Table";#N/A,#N/A,TRUE,"STEEL";#N/A,#N/A,TRUE,"Door"}</definedName>
    <definedName name="vffsfs_3_2" localSheetId="5" hidden="1">{#N/A,#N/A,TRUE,"Basic";#N/A,#N/A,TRUE,"EXT-TABLE";#N/A,#N/A,TRUE,"STEEL";#N/A,#N/A,TRUE,"INT-Table";#N/A,#N/A,TRUE,"STEEL";#N/A,#N/A,TRUE,"Door"}</definedName>
    <definedName name="vffsfs_3_2" localSheetId="3" hidden="1">{#N/A,#N/A,TRUE,"Basic";#N/A,#N/A,TRUE,"EXT-TABLE";#N/A,#N/A,TRUE,"STEEL";#N/A,#N/A,TRUE,"INT-Table";#N/A,#N/A,TRUE,"STEEL";#N/A,#N/A,TRUE,"Door"}</definedName>
    <definedName name="vffsfs_3_2" localSheetId="24" hidden="1">{#N/A,#N/A,TRUE,"Basic";#N/A,#N/A,TRUE,"EXT-TABLE";#N/A,#N/A,TRUE,"STEEL";#N/A,#N/A,TRUE,"INT-Table";#N/A,#N/A,TRUE,"STEEL";#N/A,#N/A,TRUE,"Door"}</definedName>
    <definedName name="vffsfs_3_2" localSheetId="4" hidden="1">{#N/A,#N/A,TRUE,"Basic";#N/A,#N/A,TRUE,"EXT-TABLE";#N/A,#N/A,TRUE,"STEEL";#N/A,#N/A,TRUE,"INT-Table";#N/A,#N/A,TRUE,"STEEL";#N/A,#N/A,TRUE,"Door"}</definedName>
    <definedName name="vffsfs_3_2" localSheetId="0" hidden="1">{#N/A,#N/A,TRUE,"Basic";#N/A,#N/A,TRUE,"EXT-TABLE";#N/A,#N/A,TRUE,"STEEL";#N/A,#N/A,TRUE,"INT-Table";#N/A,#N/A,TRUE,"STEEL";#N/A,#N/A,TRUE,"Door"}</definedName>
    <definedName name="vffsfs_3_2" localSheetId="23" hidden="1">{#N/A,#N/A,TRUE,"Basic";#N/A,#N/A,TRUE,"EXT-TABLE";#N/A,#N/A,TRUE,"STEEL";#N/A,#N/A,TRUE,"INT-Table";#N/A,#N/A,TRUE,"STEEL";#N/A,#N/A,TRUE,"Door"}</definedName>
    <definedName name="vffsfs_3_2" hidden="1">{#N/A,#N/A,TRUE,"Basic";#N/A,#N/A,TRUE,"EXT-TABLE";#N/A,#N/A,TRUE,"STEEL";#N/A,#N/A,TRUE,"INT-Table";#N/A,#N/A,TRUE,"STEEL";#N/A,#N/A,TRUE,"Door"}</definedName>
    <definedName name="vffsfs_4" localSheetId="5" hidden="1">{#N/A,#N/A,TRUE,"Basic";#N/A,#N/A,TRUE,"EXT-TABLE";#N/A,#N/A,TRUE,"STEEL";#N/A,#N/A,TRUE,"INT-Table";#N/A,#N/A,TRUE,"STEEL";#N/A,#N/A,TRUE,"Door"}</definedName>
    <definedName name="vffsfs_4" localSheetId="3" hidden="1">{#N/A,#N/A,TRUE,"Basic";#N/A,#N/A,TRUE,"EXT-TABLE";#N/A,#N/A,TRUE,"STEEL";#N/A,#N/A,TRUE,"INT-Table";#N/A,#N/A,TRUE,"STEEL";#N/A,#N/A,TRUE,"Door"}</definedName>
    <definedName name="vffsfs_4" localSheetId="24" hidden="1">{#N/A,#N/A,TRUE,"Basic";#N/A,#N/A,TRUE,"EXT-TABLE";#N/A,#N/A,TRUE,"STEEL";#N/A,#N/A,TRUE,"INT-Table";#N/A,#N/A,TRUE,"STEEL";#N/A,#N/A,TRUE,"Door"}</definedName>
    <definedName name="vffsfs_4" localSheetId="4" hidden="1">{#N/A,#N/A,TRUE,"Basic";#N/A,#N/A,TRUE,"EXT-TABLE";#N/A,#N/A,TRUE,"STEEL";#N/A,#N/A,TRUE,"INT-Table";#N/A,#N/A,TRUE,"STEEL";#N/A,#N/A,TRUE,"Door"}</definedName>
    <definedName name="vffsfs_4" localSheetId="0" hidden="1">{#N/A,#N/A,TRUE,"Basic";#N/A,#N/A,TRUE,"EXT-TABLE";#N/A,#N/A,TRUE,"STEEL";#N/A,#N/A,TRUE,"INT-Table";#N/A,#N/A,TRUE,"STEEL";#N/A,#N/A,TRUE,"Door"}</definedName>
    <definedName name="vffsfs_4" localSheetId="23" hidden="1">{#N/A,#N/A,TRUE,"Basic";#N/A,#N/A,TRUE,"EXT-TABLE";#N/A,#N/A,TRUE,"STEEL";#N/A,#N/A,TRUE,"INT-Table";#N/A,#N/A,TRUE,"STEEL";#N/A,#N/A,TRUE,"Door"}</definedName>
    <definedName name="vffsfs_4" hidden="1">{#N/A,#N/A,TRUE,"Basic";#N/A,#N/A,TRUE,"EXT-TABLE";#N/A,#N/A,TRUE,"STEEL";#N/A,#N/A,TRUE,"INT-Table";#N/A,#N/A,TRUE,"STEEL";#N/A,#N/A,TRUE,"Door"}</definedName>
    <definedName name="vffsfs_4_1" localSheetId="5" hidden="1">{#N/A,#N/A,TRUE,"Basic";#N/A,#N/A,TRUE,"EXT-TABLE";#N/A,#N/A,TRUE,"STEEL";#N/A,#N/A,TRUE,"INT-Table";#N/A,#N/A,TRUE,"STEEL";#N/A,#N/A,TRUE,"Door"}</definedName>
    <definedName name="vffsfs_4_1" localSheetId="3" hidden="1">{#N/A,#N/A,TRUE,"Basic";#N/A,#N/A,TRUE,"EXT-TABLE";#N/A,#N/A,TRUE,"STEEL";#N/A,#N/A,TRUE,"INT-Table";#N/A,#N/A,TRUE,"STEEL";#N/A,#N/A,TRUE,"Door"}</definedName>
    <definedName name="vffsfs_4_1" localSheetId="24" hidden="1">{#N/A,#N/A,TRUE,"Basic";#N/A,#N/A,TRUE,"EXT-TABLE";#N/A,#N/A,TRUE,"STEEL";#N/A,#N/A,TRUE,"INT-Table";#N/A,#N/A,TRUE,"STEEL";#N/A,#N/A,TRUE,"Door"}</definedName>
    <definedName name="vffsfs_4_1" localSheetId="4" hidden="1">{#N/A,#N/A,TRUE,"Basic";#N/A,#N/A,TRUE,"EXT-TABLE";#N/A,#N/A,TRUE,"STEEL";#N/A,#N/A,TRUE,"INT-Table";#N/A,#N/A,TRUE,"STEEL";#N/A,#N/A,TRUE,"Door"}</definedName>
    <definedName name="vffsfs_4_1" localSheetId="0" hidden="1">{#N/A,#N/A,TRUE,"Basic";#N/A,#N/A,TRUE,"EXT-TABLE";#N/A,#N/A,TRUE,"STEEL";#N/A,#N/A,TRUE,"INT-Table";#N/A,#N/A,TRUE,"STEEL";#N/A,#N/A,TRUE,"Door"}</definedName>
    <definedName name="vffsfs_4_1" localSheetId="23" hidden="1">{#N/A,#N/A,TRUE,"Basic";#N/A,#N/A,TRUE,"EXT-TABLE";#N/A,#N/A,TRUE,"STEEL";#N/A,#N/A,TRUE,"INT-Table";#N/A,#N/A,TRUE,"STEEL";#N/A,#N/A,TRUE,"Door"}</definedName>
    <definedName name="vffsfs_4_1" hidden="1">{#N/A,#N/A,TRUE,"Basic";#N/A,#N/A,TRUE,"EXT-TABLE";#N/A,#N/A,TRUE,"STEEL";#N/A,#N/A,TRUE,"INT-Table";#N/A,#N/A,TRUE,"STEEL";#N/A,#N/A,TRUE,"Door"}</definedName>
    <definedName name="vffsfs_4_2" localSheetId="5" hidden="1">{#N/A,#N/A,TRUE,"Basic";#N/A,#N/A,TRUE,"EXT-TABLE";#N/A,#N/A,TRUE,"STEEL";#N/A,#N/A,TRUE,"INT-Table";#N/A,#N/A,TRUE,"STEEL";#N/A,#N/A,TRUE,"Door"}</definedName>
    <definedName name="vffsfs_4_2" localSheetId="3" hidden="1">{#N/A,#N/A,TRUE,"Basic";#N/A,#N/A,TRUE,"EXT-TABLE";#N/A,#N/A,TRUE,"STEEL";#N/A,#N/A,TRUE,"INT-Table";#N/A,#N/A,TRUE,"STEEL";#N/A,#N/A,TRUE,"Door"}</definedName>
    <definedName name="vffsfs_4_2" localSheetId="24" hidden="1">{#N/A,#N/A,TRUE,"Basic";#N/A,#N/A,TRUE,"EXT-TABLE";#N/A,#N/A,TRUE,"STEEL";#N/A,#N/A,TRUE,"INT-Table";#N/A,#N/A,TRUE,"STEEL";#N/A,#N/A,TRUE,"Door"}</definedName>
    <definedName name="vffsfs_4_2" localSheetId="4" hidden="1">{#N/A,#N/A,TRUE,"Basic";#N/A,#N/A,TRUE,"EXT-TABLE";#N/A,#N/A,TRUE,"STEEL";#N/A,#N/A,TRUE,"INT-Table";#N/A,#N/A,TRUE,"STEEL";#N/A,#N/A,TRUE,"Door"}</definedName>
    <definedName name="vffsfs_4_2" localSheetId="0" hidden="1">{#N/A,#N/A,TRUE,"Basic";#N/A,#N/A,TRUE,"EXT-TABLE";#N/A,#N/A,TRUE,"STEEL";#N/A,#N/A,TRUE,"INT-Table";#N/A,#N/A,TRUE,"STEEL";#N/A,#N/A,TRUE,"Door"}</definedName>
    <definedName name="vffsfs_4_2" localSheetId="23" hidden="1">{#N/A,#N/A,TRUE,"Basic";#N/A,#N/A,TRUE,"EXT-TABLE";#N/A,#N/A,TRUE,"STEEL";#N/A,#N/A,TRUE,"INT-Table";#N/A,#N/A,TRUE,"STEEL";#N/A,#N/A,TRUE,"Door"}</definedName>
    <definedName name="vffsfs_4_2" hidden="1">{#N/A,#N/A,TRUE,"Basic";#N/A,#N/A,TRUE,"EXT-TABLE";#N/A,#N/A,TRUE,"STEEL";#N/A,#N/A,TRUE,"INT-Table";#N/A,#N/A,TRUE,"STEEL";#N/A,#N/A,TRUE,"Door"}</definedName>
    <definedName name="vffsfs_5" localSheetId="5" hidden="1">{#N/A,#N/A,TRUE,"Basic";#N/A,#N/A,TRUE,"EXT-TABLE";#N/A,#N/A,TRUE,"STEEL";#N/A,#N/A,TRUE,"INT-Table";#N/A,#N/A,TRUE,"STEEL";#N/A,#N/A,TRUE,"Door"}</definedName>
    <definedName name="vffsfs_5" localSheetId="3" hidden="1">{#N/A,#N/A,TRUE,"Basic";#N/A,#N/A,TRUE,"EXT-TABLE";#N/A,#N/A,TRUE,"STEEL";#N/A,#N/A,TRUE,"INT-Table";#N/A,#N/A,TRUE,"STEEL";#N/A,#N/A,TRUE,"Door"}</definedName>
    <definedName name="vffsfs_5" localSheetId="24" hidden="1">{#N/A,#N/A,TRUE,"Basic";#N/A,#N/A,TRUE,"EXT-TABLE";#N/A,#N/A,TRUE,"STEEL";#N/A,#N/A,TRUE,"INT-Table";#N/A,#N/A,TRUE,"STEEL";#N/A,#N/A,TRUE,"Door"}</definedName>
    <definedName name="vffsfs_5" localSheetId="4" hidden="1">{#N/A,#N/A,TRUE,"Basic";#N/A,#N/A,TRUE,"EXT-TABLE";#N/A,#N/A,TRUE,"STEEL";#N/A,#N/A,TRUE,"INT-Table";#N/A,#N/A,TRUE,"STEEL";#N/A,#N/A,TRUE,"Door"}</definedName>
    <definedName name="vffsfs_5" localSheetId="0" hidden="1">{#N/A,#N/A,TRUE,"Basic";#N/A,#N/A,TRUE,"EXT-TABLE";#N/A,#N/A,TRUE,"STEEL";#N/A,#N/A,TRUE,"INT-Table";#N/A,#N/A,TRUE,"STEEL";#N/A,#N/A,TRUE,"Door"}</definedName>
    <definedName name="vffsfs_5" localSheetId="23" hidden="1">{#N/A,#N/A,TRUE,"Basic";#N/A,#N/A,TRUE,"EXT-TABLE";#N/A,#N/A,TRUE,"STEEL";#N/A,#N/A,TRUE,"INT-Table";#N/A,#N/A,TRUE,"STEEL";#N/A,#N/A,TRUE,"Door"}</definedName>
    <definedName name="vffsfs_5" hidden="1">{#N/A,#N/A,TRUE,"Basic";#N/A,#N/A,TRUE,"EXT-TABLE";#N/A,#N/A,TRUE,"STEEL";#N/A,#N/A,TRUE,"INT-Table";#N/A,#N/A,TRUE,"STEEL";#N/A,#N/A,TRUE,"Door"}</definedName>
    <definedName name="vffsfs_5_1" localSheetId="5" hidden="1">{#N/A,#N/A,TRUE,"Basic";#N/A,#N/A,TRUE,"EXT-TABLE";#N/A,#N/A,TRUE,"STEEL";#N/A,#N/A,TRUE,"INT-Table";#N/A,#N/A,TRUE,"STEEL";#N/A,#N/A,TRUE,"Door"}</definedName>
    <definedName name="vffsfs_5_1" localSheetId="3" hidden="1">{#N/A,#N/A,TRUE,"Basic";#N/A,#N/A,TRUE,"EXT-TABLE";#N/A,#N/A,TRUE,"STEEL";#N/A,#N/A,TRUE,"INT-Table";#N/A,#N/A,TRUE,"STEEL";#N/A,#N/A,TRUE,"Door"}</definedName>
    <definedName name="vffsfs_5_1" localSheetId="24" hidden="1">{#N/A,#N/A,TRUE,"Basic";#N/A,#N/A,TRUE,"EXT-TABLE";#N/A,#N/A,TRUE,"STEEL";#N/A,#N/A,TRUE,"INT-Table";#N/A,#N/A,TRUE,"STEEL";#N/A,#N/A,TRUE,"Door"}</definedName>
    <definedName name="vffsfs_5_1" localSheetId="4" hidden="1">{#N/A,#N/A,TRUE,"Basic";#N/A,#N/A,TRUE,"EXT-TABLE";#N/A,#N/A,TRUE,"STEEL";#N/A,#N/A,TRUE,"INT-Table";#N/A,#N/A,TRUE,"STEEL";#N/A,#N/A,TRUE,"Door"}</definedName>
    <definedName name="vffsfs_5_1" localSheetId="0" hidden="1">{#N/A,#N/A,TRUE,"Basic";#N/A,#N/A,TRUE,"EXT-TABLE";#N/A,#N/A,TRUE,"STEEL";#N/A,#N/A,TRUE,"INT-Table";#N/A,#N/A,TRUE,"STEEL";#N/A,#N/A,TRUE,"Door"}</definedName>
    <definedName name="vffsfs_5_1" localSheetId="23" hidden="1">{#N/A,#N/A,TRUE,"Basic";#N/A,#N/A,TRUE,"EXT-TABLE";#N/A,#N/A,TRUE,"STEEL";#N/A,#N/A,TRUE,"INT-Table";#N/A,#N/A,TRUE,"STEEL";#N/A,#N/A,TRUE,"Door"}</definedName>
    <definedName name="vffsfs_5_1" hidden="1">{#N/A,#N/A,TRUE,"Basic";#N/A,#N/A,TRUE,"EXT-TABLE";#N/A,#N/A,TRUE,"STEEL";#N/A,#N/A,TRUE,"INT-Table";#N/A,#N/A,TRUE,"STEEL";#N/A,#N/A,TRUE,"Door"}</definedName>
    <definedName name="vffsfs_5_2" localSheetId="5" hidden="1">{#N/A,#N/A,TRUE,"Basic";#N/A,#N/A,TRUE,"EXT-TABLE";#N/A,#N/A,TRUE,"STEEL";#N/A,#N/A,TRUE,"INT-Table";#N/A,#N/A,TRUE,"STEEL";#N/A,#N/A,TRUE,"Door"}</definedName>
    <definedName name="vffsfs_5_2" localSheetId="3" hidden="1">{#N/A,#N/A,TRUE,"Basic";#N/A,#N/A,TRUE,"EXT-TABLE";#N/A,#N/A,TRUE,"STEEL";#N/A,#N/A,TRUE,"INT-Table";#N/A,#N/A,TRUE,"STEEL";#N/A,#N/A,TRUE,"Door"}</definedName>
    <definedName name="vffsfs_5_2" localSheetId="24" hidden="1">{#N/A,#N/A,TRUE,"Basic";#N/A,#N/A,TRUE,"EXT-TABLE";#N/A,#N/A,TRUE,"STEEL";#N/A,#N/A,TRUE,"INT-Table";#N/A,#N/A,TRUE,"STEEL";#N/A,#N/A,TRUE,"Door"}</definedName>
    <definedName name="vffsfs_5_2" localSheetId="4" hidden="1">{#N/A,#N/A,TRUE,"Basic";#N/A,#N/A,TRUE,"EXT-TABLE";#N/A,#N/A,TRUE,"STEEL";#N/A,#N/A,TRUE,"INT-Table";#N/A,#N/A,TRUE,"STEEL";#N/A,#N/A,TRUE,"Door"}</definedName>
    <definedName name="vffsfs_5_2" localSheetId="0" hidden="1">{#N/A,#N/A,TRUE,"Basic";#N/A,#N/A,TRUE,"EXT-TABLE";#N/A,#N/A,TRUE,"STEEL";#N/A,#N/A,TRUE,"INT-Table";#N/A,#N/A,TRUE,"STEEL";#N/A,#N/A,TRUE,"Door"}</definedName>
    <definedName name="vffsfs_5_2" localSheetId="23" hidden="1">{#N/A,#N/A,TRUE,"Basic";#N/A,#N/A,TRUE,"EXT-TABLE";#N/A,#N/A,TRUE,"STEEL";#N/A,#N/A,TRUE,"INT-Table";#N/A,#N/A,TRUE,"STEEL";#N/A,#N/A,TRUE,"Door"}</definedName>
    <definedName name="vffsfs_5_2" hidden="1">{#N/A,#N/A,TRUE,"Basic";#N/A,#N/A,TRUE,"EXT-TABLE";#N/A,#N/A,TRUE,"STEEL";#N/A,#N/A,TRUE,"INT-Table";#N/A,#N/A,TRUE,"STEEL";#N/A,#N/A,TRUE,"Door"}</definedName>
    <definedName name="VISION" localSheetId="5" hidden="1">{#N/A,#N/A,TRUE,"LOADCOVE";#N/A,#N/A,TRUE,"PAGE001";#N/A,#N/A,TRUE,"PAGE002";#N/A,#N/A,TRUE,"PAGE003";#N/A,#N/A,TRUE,"PAGE004";#N/A,#N/A,TRUE,"PAGE005";#N/A,#N/A,TRUE,"PAGE006";#N/A,#N/A,TRUE,"PAGE007";#N/A,#N/A,TRUE,"PAGE008";#N/A,#N/A,TRUE,"PAGE009";#N/A,#N/A,TRUE,"PAGE010";#N/A,#N/A,TRUE,"PAGE011";#N/A,#N/A,TRUE,"PAGE012";#N/A,#N/A,TRUE,"PAGE013"}</definedName>
    <definedName name="VISION" localSheetId="3" hidden="1">{#N/A,#N/A,TRUE,"LOADCOVE";#N/A,#N/A,TRUE,"PAGE001";#N/A,#N/A,TRUE,"PAGE002";#N/A,#N/A,TRUE,"PAGE003";#N/A,#N/A,TRUE,"PAGE004";#N/A,#N/A,TRUE,"PAGE005";#N/A,#N/A,TRUE,"PAGE006";#N/A,#N/A,TRUE,"PAGE007";#N/A,#N/A,TRUE,"PAGE008";#N/A,#N/A,TRUE,"PAGE009";#N/A,#N/A,TRUE,"PAGE010";#N/A,#N/A,TRUE,"PAGE011";#N/A,#N/A,TRUE,"PAGE012";#N/A,#N/A,TRUE,"PAGE013"}</definedName>
    <definedName name="VISION" localSheetId="24" hidden="1">{#N/A,#N/A,TRUE,"LOADCOVE";#N/A,#N/A,TRUE,"PAGE001";#N/A,#N/A,TRUE,"PAGE002";#N/A,#N/A,TRUE,"PAGE003";#N/A,#N/A,TRUE,"PAGE004";#N/A,#N/A,TRUE,"PAGE005";#N/A,#N/A,TRUE,"PAGE006";#N/A,#N/A,TRUE,"PAGE007";#N/A,#N/A,TRUE,"PAGE008";#N/A,#N/A,TRUE,"PAGE009";#N/A,#N/A,TRUE,"PAGE010";#N/A,#N/A,TRUE,"PAGE011";#N/A,#N/A,TRUE,"PAGE012";#N/A,#N/A,TRUE,"PAGE013"}</definedName>
    <definedName name="VISION" localSheetId="4" hidden="1">{#N/A,#N/A,TRUE,"LOADCOVE";#N/A,#N/A,TRUE,"PAGE001";#N/A,#N/A,TRUE,"PAGE002";#N/A,#N/A,TRUE,"PAGE003";#N/A,#N/A,TRUE,"PAGE004";#N/A,#N/A,TRUE,"PAGE005";#N/A,#N/A,TRUE,"PAGE006";#N/A,#N/A,TRUE,"PAGE007";#N/A,#N/A,TRUE,"PAGE008";#N/A,#N/A,TRUE,"PAGE009";#N/A,#N/A,TRUE,"PAGE010";#N/A,#N/A,TRUE,"PAGE011";#N/A,#N/A,TRUE,"PAGE012";#N/A,#N/A,TRUE,"PAGE013"}</definedName>
    <definedName name="VISION" localSheetId="0" hidden="1">{#N/A,#N/A,TRUE,"LOADCOVE";#N/A,#N/A,TRUE,"PAGE001";#N/A,#N/A,TRUE,"PAGE002";#N/A,#N/A,TRUE,"PAGE003";#N/A,#N/A,TRUE,"PAGE004";#N/A,#N/A,TRUE,"PAGE005";#N/A,#N/A,TRUE,"PAGE006";#N/A,#N/A,TRUE,"PAGE007";#N/A,#N/A,TRUE,"PAGE008";#N/A,#N/A,TRUE,"PAGE009";#N/A,#N/A,TRUE,"PAGE010";#N/A,#N/A,TRUE,"PAGE011";#N/A,#N/A,TRUE,"PAGE012";#N/A,#N/A,TRUE,"PAGE013"}</definedName>
    <definedName name="VISION" localSheetId="23" hidden="1">{#N/A,#N/A,TRUE,"LOADCOVE";#N/A,#N/A,TRUE,"PAGE001";#N/A,#N/A,TRUE,"PAGE002";#N/A,#N/A,TRUE,"PAGE003";#N/A,#N/A,TRUE,"PAGE004";#N/A,#N/A,TRUE,"PAGE005";#N/A,#N/A,TRUE,"PAGE006";#N/A,#N/A,TRUE,"PAGE007";#N/A,#N/A,TRUE,"PAGE008";#N/A,#N/A,TRUE,"PAGE009";#N/A,#N/A,TRUE,"PAGE010";#N/A,#N/A,TRUE,"PAGE011";#N/A,#N/A,TRUE,"PAGE012";#N/A,#N/A,TRUE,"PAGE013"}</definedName>
    <definedName name="VISION" hidden="1">{#N/A,#N/A,TRUE,"LOADCOVE";#N/A,#N/A,TRUE,"PAGE001";#N/A,#N/A,TRUE,"PAGE002";#N/A,#N/A,TRUE,"PAGE003";#N/A,#N/A,TRUE,"PAGE004";#N/A,#N/A,TRUE,"PAGE005";#N/A,#N/A,TRUE,"PAGE006";#N/A,#N/A,TRUE,"PAGE007";#N/A,#N/A,TRUE,"PAGE008";#N/A,#N/A,TRUE,"PAGE009";#N/A,#N/A,TRUE,"PAGE010";#N/A,#N/A,TRUE,"PAGE011";#N/A,#N/A,TRUE,"PAGE012";#N/A,#N/A,TRUE,"PAGE013"}</definedName>
    <definedName name="VISION시설투자" localSheetId="5" hidden="1">{#N/A,#N/A,TRUE,"LOADCOVE";#N/A,#N/A,TRUE,"PAGE001";#N/A,#N/A,TRUE,"PAGE002";#N/A,#N/A,TRUE,"PAGE003";#N/A,#N/A,TRUE,"PAGE004";#N/A,#N/A,TRUE,"PAGE005";#N/A,#N/A,TRUE,"PAGE006";#N/A,#N/A,TRUE,"PAGE007";#N/A,#N/A,TRUE,"PAGE008";#N/A,#N/A,TRUE,"PAGE009";#N/A,#N/A,TRUE,"PAGE010";#N/A,#N/A,TRUE,"PAGE011";#N/A,#N/A,TRUE,"PAGE012";#N/A,#N/A,TRUE,"PAGE013"}</definedName>
    <definedName name="VISION시설투자" localSheetId="3" hidden="1">{#N/A,#N/A,TRUE,"LOADCOVE";#N/A,#N/A,TRUE,"PAGE001";#N/A,#N/A,TRUE,"PAGE002";#N/A,#N/A,TRUE,"PAGE003";#N/A,#N/A,TRUE,"PAGE004";#N/A,#N/A,TRUE,"PAGE005";#N/A,#N/A,TRUE,"PAGE006";#N/A,#N/A,TRUE,"PAGE007";#N/A,#N/A,TRUE,"PAGE008";#N/A,#N/A,TRUE,"PAGE009";#N/A,#N/A,TRUE,"PAGE010";#N/A,#N/A,TRUE,"PAGE011";#N/A,#N/A,TRUE,"PAGE012";#N/A,#N/A,TRUE,"PAGE013"}</definedName>
    <definedName name="VISION시설투자" localSheetId="24" hidden="1">{#N/A,#N/A,TRUE,"LOADCOVE";#N/A,#N/A,TRUE,"PAGE001";#N/A,#N/A,TRUE,"PAGE002";#N/A,#N/A,TRUE,"PAGE003";#N/A,#N/A,TRUE,"PAGE004";#N/A,#N/A,TRUE,"PAGE005";#N/A,#N/A,TRUE,"PAGE006";#N/A,#N/A,TRUE,"PAGE007";#N/A,#N/A,TRUE,"PAGE008";#N/A,#N/A,TRUE,"PAGE009";#N/A,#N/A,TRUE,"PAGE010";#N/A,#N/A,TRUE,"PAGE011";#N/A,#N/A,TRUE,"PAGE012";#N/A,#N/A,TRUE,"PAGE013"}</definedName>
    <definedName name="VISION시설투자" localSheetId="4" hidden="1">{#N/A,#N/A,TRUE,"LOADCOVE";#N/A,#N/A,TRUE,"PAGE001";#N/A,#N/A,TRUE,"PAGE002";#N/A,#N/A,TRUE,"PAGE003";#N/A,#N/A,TRUE,"PAGE004";#N/A,#N/A,TRUE,"PAGE005";#N/A,#N/A,TRUE,"PAGE006";#N/A,#N/A,TRUE,"PAGE007";#N/A,#N/A,TRUE,"PAGE008";#N/A,#N/A,TRUE,"PAGE009";#N/A,#N/A,TRUE,"PAGE010";#N/A,#N/A,TRUE,"PAGE011";#N/A,#N/A,TRUE,"PAGE012";#N/A,#N/A,TRUE,"PAGE013"}</definedName>
    <definedName name="VISION시설투자" localSheetId="0" hidden="1">{#N/A,#N/A,TRUE,"LOADCOVE";#N/A,#N/A,TRUE,"PAGE001";#N/A,#N/A,TRUE,"PAGE002";#N/A,#N/A,TRUE,"PAGE003";#N/A,#N/A,TRUE,"PAGE004";#N/A,#N/A,TRUE,"PAGE005";#N/A,#N/A,TRUE,"PAGE006";#N/A,#N/A,TRUE,"PAGE007";#N/A,#N/A,TRUE,"PAGE008";#N/A,#N/A,TRUE,"PAGE009";#N/A,#N/A,TRUE,"PAGE010";#N/A,#N/A,TRUE,"PAGE011";#N/A,#N/A,TRUE,"PAGE012";#N/A,#N/A,TRUE,"PAGE013"}</definedName>
    <definedName name="VISION시설투자" localSheetId="23" hidden="1">{#N/A,#N/A,TRUE,"LOADCOVE";#N/A,#N/A,TRUE,"PAGE001";#N/A,#N/A,TRUE,"PAGE002";#N/A,#N/A,TRUE,"PAGE003";#N/A,#N/A,TRUE,"PAGE004";#N/A,#N/A,TRUE,"PAGE005";#N/A,#N/A,TRUE,"PAGE006";#N/A,#N/A,TRUE,"PAGE007";#N/A,#N/A,TRUE,"PAGE008";#N/A,#N/A,TRUE,"PAGE009";#N/A,#N/A,TRUE,"PAGE010";#N/A,#N/A,TRUE,"PAGE011";#N/A,#N/A,TRUE,"PAGE012";#N/A,#N/A,TRUE,"PAGE013"}</definedName>
    <definedName name="VISION시설투자" hidden="1">{#N/A,#N/A,TRUE,"LOADCOVE";#N/A,#N/A,TRUE,"PAGE001";#N/A,#N/A,TRUE,"PAGE002";#N/A,#N/A,TRUE,"PAGE003";#N/A,#N/A,TRUE,"PAGE004";#N/A,#N/A,TRUE,"PAGE005";#N/A,#N/A,TRUE,"PAGE006";#N/A,#N/A,TRUE,"PAGE007";#N/A,#N/A,TRUE,"PAGE008";#N/A,#N/A,TRUE,"PAGE009";#N/A,#N/A,TRUE,"PAGE010";#N/A,#N/A,TRUE,"PAGE011";#N/A,#N/A,TRUE,"PAGE012";#N/A,#N/A,TRUE,"PAGE013"}</definedName>
    <definedName name="VX" localSheetId="6" hidden="1">#REF!</definedName>
    <definedName name="VX" localSheetId="7" hidden="1">#REF!</definedName>
    <definedName name="VX" localSheetId="17" hidden="1">#REF!</definedName>
    <definedName name="VX" localSheetId="18" hidden="1">#REF!</definedName>
    <definedName name="VX" localSheetId="19" hidden="1">#REF!</definedName>
    <definedName name="VX" localSheetId="20" hidden="1">#REF!</definedName>
    <definedName name="VX" localSheetId="8" hidden="1">#REF!</definedName>
    <definedName name="VX" localSheetId="9" hidden="1">#REF!</definedName>
    <definedName name="VX" localSheetId="10" hidden="1">#REF!</definedName>
    <definedName name="VX" localSheetId="11" hidden="1">#REF!</definedName>
    <definedName name="VX" localSheetId="12" hidden="1">#REF!</definedName>
    <definedName name="VX" localSheetId="13" hidden="1">#REF!</definedName>
    <definedName name="VX" localSheetId="14" hidden="1">#REF!</definedName>
    <definedName name="VX" localSheetId="15" hidden="1">#REF!</definedName>
    <definedName name="VX" localSheetId="16" hidden="1">#REF!</definedName>
    <definedName name="VX" localSheetId="5" hidden="1">#REF!</definedName>
    <definedName name="VX" localSheetId="3" hidden="1">#REF!</definedName>
    <definedName name="VX" localSheetId="24" hidden="1">#REF!</definedName>
    <definedName name="VX" localSheetId="23" hidden="1">#REF!</definedName>
    <definedName name="VX" hidden="1">#REF!</definedName>
    <definedName name="VXCVXVXCV"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CVXVXCV"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CVXVXCV"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CVXVXCV"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CVXVXCV"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CVXVXCV"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VXCVXVXCV"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aste" localSheetId="5" hidden="1">{#N/A,#N/A,TRUE,"Basic";#N/A,#N/A,TRUE,"EXT-TABLE";#N/A,#N/A,TRUE,"STEEL";#N/A,#N/A,TRUE,"INT-Table";#N/A,#N/A,TRUE,"STEEL";#N/A,#N/A,TRUE,"Door"}</definedName>
    <definedName name="Waste" localSheetId="3" hidden="1">{#N/A,#N/A,TRUE,"Basic";#N/A,#N/A,TRUE,"EXT-TABLE";#N/A,#N/A,TRUE,"STEEL";#N/A,#N/A,TRUE,"INT-Table";#N/A,#N/A,TRUE,"STEEL";#N/A,#N/A,TRUE,"Door"}</definedName>
    <definedName name="Waste" localSheetId="24" hidden="1">{#N/A,#N/A,TRUE,"Basic";#N/A,#N/A,TRUE,"EXT-TABLE";#N/A,#N/A,TRUE,"STEEL";#N/A,#N/A,TRUE,"INT-Table";#N/A,#N/A,TRUE,"STEEL";#N/A,#N/A,TRUE,"Door"}</definedName>
    <definedName name="Waste" localSheetId="4" hidden="1">{#N/A,#N/A,TRUE,"Basic";#N/A,#N/A,TRUE,"EXT-TABLE";#N/A,#N/A,TRUE,"STEEL";#N/A,#N/A,TRUE,"INT-Table";#N/A,#N/A,TRUE,"STEEL";#N/A,#N/A,TRUE,"Door"}</definedName>
    <definedName name="Waste" localSheetId="0" hidden="1">{#N/A,#N/A,TRUE,"Basic";#N/A,#N/A,TRUE,"EXT-TABLE";#N/A,#N/A,TRUE,"STEEL";#N/A,#N/A,TRUE,"INT-Table";#N/A,#N/A,TRUE,"STEEL";#N/A,#N/A,TRUE,"Door"}</definedName>
    <definedName name="Waste" localSheetId="23" hidden="1">{#N/A,#N/A,TRUE,"Basic";#N/A,#N/A,TRUE,"EXT-TABLE";#N/A,#N/A,TRUE,"STEEL";#N/A,#N/A,TRUE,"INT-Table";#N/A,#N/A,TRUE,"STEEL";#N/A,#N/A,TRUE,"Door"}</definedName>
    <definedName name="Waste" hidden="1">{#N/A,#N/A,TRUE,"Basic";#N/A,#N/A,TRUE,"EXT-TABLE";#N/A,#N/A,TRUE,"STEEL";#N/A,#N/A,TRUE,"INT-Table";#N/A,#N/A,TRUE,"STEEL";#N/A,#N/A,TRUE,"Door"}</definedName>
    <definedName name="Waste_1" localSheetId="5" hidden="1">{#N/A,#N/A,TRUE,"Basic";#N/A,#N/A,TRUE,"EXT-TABLE";#N/A,#N/A,TRUE,"STEEL";#N/A,#N/A,TRUE,"INT-Table";#N/A,#N/A,TRUE,"STEEL";#N/A,#N/A,TRUE,"Door"}</definedName>
    <definedName name="Waste_1" localSheetId="3" hidden="1">{#N/A,#N/A,TRUE,"Basic";#N/A,#N/A,TRUE,"EXT-TABLE";#N/A,#N/A,TRUE,"STEEL";#N/A,#N/A,TRUE,"INT-Table";#N/A,#N/A,TRUE,"STEEL";#N/A,#N/A,TRUE,"Door"}</definedName>
    <definedName name="Waste_1" localSheetId="24" hidden="1">{#N/A,#N/A,TRUE,"Basic";#N/A,#N/A,TRUE,"EXT-TABLE";#N/A,#N/A,TRUE,"STEEL";#N/A,#N/A,TRUE,"INT-Table";#N/A,#N/A,TRUE,"STEEL";#N/A,#N/A,TRUE,"Door"}</definedName>
    <definedName name="Waste_1" localSheetId="4" hidden="1">{#N/A,#N/A,TRUE,"Basic";#N/A,#N/A,TRUE,"EXT-TABLE";#N/A,#N/A,TRUE,"STEEL";#N/A,#N/A,TRUE,"INT-Table";#N/A,#N/A,TRUE,"STEEL";#N/A,#N/A,TRUE,"Door"}</definedName>
    <definedName name="Waste_1" localSheetId="0" hidden="1">{#N/A,#N/A,TRUE,"Basic";#N/A,#N/A,TRUE,"EXT-TABLE";#N/A,#N/A,TRUE,"STEEL";#N/A,#N/A,TRUE,"INT-Table";#N/A,#N/A,TRUE,"STEEL";#N/A,#N/A,TRUE,"Door"}</definedName>
    <definedName name="Waste_1" localSheetId="23" hidden="1">{#N/A,#N/A,TRUE,"Basic";#N/A,#N/A,TRUE,"EXT-TABLE";#N/A,#N/A,TRUE,"STEEL";#N/A,#N/A,TRUE,"INT-Table";#N/A,#N/A,TRUE,"STEEL";#N/A,#N/A,TRUE,"Door"}</definedName>
    <definedName name="Waste_1" hidden="1">{#N/A,#N/A,TRUE,"Basic";#N/A,#N/A,TRUE,"EXT-TABLE";#N/A,#N/A,TRUE,"STEEL";#N/A,#N/A,TRUE,"INT-Table";#N/A,#N/A,TRUE,"STEEL";#N/A,#N/A,TRUE,"Door"}</definedName>
    <definedName name="Waste_1_1" localSheetId="5" hidden="1">{#N/A,#N/A,TRUE,"Basic";#N/A,#N/A,TRUE,"EXT-TABLE";#N/A,#N/A,TRUE,"STEEL";#N/A,#N/A,TRUE,"INT-Table";#N/A,#N/A,TRUE,"STEEL";#N/A,#N/A,TRUE,"Door"}</definedName>
    <definedName name="Waste_1_1" localSheetId="3" hidden="1">{#N/A,#N/A,TRUE,"Basic";#N/A,#N/A,TRUE,"EXT-TABLE";#N/A,#N/A,TRUE,"STEEL";#N/A,#N/A,TRUE,"INT-Table";#N/A,#N/A,TRUE,"STEEL";#N/A,#N/A,TRUE,"Door"}</definedName>
    <definedName name="Waste_1_1" localSheetId="24" hidden="1">{#N/A,#N/A,TRUE,"Basic";#N/A,#N/A,TRUE,"EXT-TABLE";#N/A,#N/A,TRUE,"STEEL";#N/A,#N/A,TRUE,"INT-Table";#N/A,#N/A,TRUE,"STEEL";#N/A,#N/A,TRUE,"Door"}</definedName>
    <definedName name="Waste_1_1" localSheetId="4" hidden="1">{#N/A,#N/A,TRUE,"Basic";#N/A,#N/A,TRUE,"EXT-TABLE";#N/A,#N/A,TRUE,"STEEL";#N/A,#N/A,TRUE,"INT-Table";#N/A,#N/A,TRUE,"STEEL";#N/A,#N/A,TRUE,"Door"}</definedName>
    <definedName name="Waste_1_1" localSheetId="0" hidden="1">{#N/A,#N/A,TRUE,"Basic";#N/A,#N/A,TRUE,"EXT-TABLE";#N/A,#N/A,TRUE,"STEEL";#N/A,#N/A,TRUE,"INT-Table";#N/A,#N/A,TRUE,"STEEL";#N/A,#N/A,TRUE,"Door"}</definedName>
    <definedName name="Waste_1_1" localSheetId="23" hidden="1">{#N/A,#N/A,TRUE,"Basic";#N/A,#N/A,TRUE,"EXT-TABLE";#N/A,#N/A,TRUE,"STEEL";#N/A,#N/A,TRUE,"INT-Table";#N/A,#N/A,TRUE,"STEEL";#N/A,#N/A,TRUE,"Door"}</definedName>
    <definedName name="Waste_1_1" hidden="1">{#N/A,#N/A,TRUE,"Basic";#N/A,#N/A,TRUE,"EXT-TABLE";#N/A,#N/A,TRUE,"STEEL";#N/A,#N/A,TRUE,"INT-Table";#N/A,#N/A,TRUE,"STEEL";#N/A,#N/A,TRUE,"Door"}</definedName>
    <definedName name="Waste_1_2" localSheetId="5" hidden="1">{#N/A,#N/A,TRUE,"Basic";#N/A,#N/A,TRUE,"EXT-TABLE";#N/A,#N/A,TRUE,"STEEL";#N/A,#N/A,TRUE,"INT-Table";#N/A,#N/A,TRUE,"STEEL";#N/A,#N/A,TRUE,"Door"}</definedName>
    <definedName name="Waste_1_2" localSheetId="3" hidden="1">{#N/A,#N/A,TRUE,"Basic";#N/A,#N/A,TRUE,"EXT-TABLE";#N/A,#N/A,TRUE,"STEEL";#N/A,#N/A,TRUE,"INT-Table";#N/A,#N/A,TRUE,"STEEL";#N/A,#N/A,TRUE,"Door"}</definedName>
    <definedName name="Waste_1_2" localSheetId="24" hidden="1">{#N/A,#N/A,TRUE,"Basic";#N/A,#N/A,TRUE,"EXT-TABLE";#N/A,#N/A,TRUE,"STEEL";#N/A,#N/A,TRUE,"INT-Table";#N/A,#N/A,TRUE,"STEEL";#N/A,#N/A,TRUE,"Door"}</definedName>
    <definedName name="Waste_1_2" localSheetId="4" hidden="1">{#N/A,#N/A,TRUE,"Basic";#N/A,#N/A,TRUE,"EXT-TABLE";#N/A,#N/A,TRUE,"STEEL";#N/A,#N/A,TRUE,"INT-Table";#N/A,#N/A,TRUE,"STEEL";#N/A,#N/A,TRUE,"Door"}</definedName>
    <definedName name="Waste_1_2" localSheetId="0" hidden="1">{#N/A,#N/A,TRUE,"Basic";#N/A,#N/A,TRUE,"EXT-TABLE";#N/A,#N/A,TRUE,"STEEL";#N/A,#N/A,TRUE,"INT-Table";#N/A,#N/A,TRUE,"STEEL";#N/A,#N/A,TRUE,"Door"}</definedName>
    <definedName name="Waste_1_2" localSheetId="23" hidden="1">{#N/A,#N/A,TRUE,"Basic";#N/A,#N/A,TRUE,"EXT-TABLE";#N/A,#N/A,TRUE,"STEEL";#N/A,#N/A,TRUE,"INT-Table";#N/A,#N/A,TRUE,"STEEL";#N/A,#N/A,TRUE,"Door"}</definedName>
    <definedName name="Waste_1_2" hidden="1">{#N/A,#N/A,TRUE,"Basic";#N/A,#N/A,TRUE,"EXT-TABLE";#N/A,#N/A,TRUE,"STEEL";#N/A,#N/A,TRUE,"INT-Table";#N/A,#N/A,TRUE,"STEEL";#N/A,#N/A,TRUE,"Door"}</definedName>
    <definedName name="Waste_2" localSheetId="5" hidden="1">{#N/A,#N/A,TRUE,"Basic";#N/A,#N/A,TRUE,"EXT-TABLE";#N/A,#N/A,TRUE,"STEEL";#N/A,#N/A,TRUE,"INT-Table";#N/A,#N/A,TRUE,"STEEL";#N/A,#N/A,TRUE,"Door"}</definedName>
    <definedName name="Waste_2" localSheetId="3" hidden="1">{#N/A,#N/A,TRUE,"Basic";#N/A,#N/A,TRUE,"EXT-TABLE";#N/A,#N/A,TRUE,"STEEL";#N/A,#N/A,TRUE,"INT-Table";#N/A,#N/A,TRUE,"STEEL";#N/A,#N/A,TRUE,"Door"}</definedName>
    <definedName name="Waste_2" localSheetId="24" hidden="1">{#N/A,#N/A,TRUE,"Basic";#N/A,#N/A,TRUE,"EXT-TABLE";#N/A,#N/A,TRUE,"STEEL";#N/A,#N/A,TRUE,"INT-Table";#N/A,#N/A,TRUE,"STEEL";#N/A,#N/A,TRUE,"Door"}</definedName>
    <definedName name="Waste_2" localSheetId="4" hidden="1">{#N/A,#N/A,TRUE,"Basic";#N/A,#N/A,TRUE,"EXT-TABLE";#N/A,#N/A,TRUE,"STEEL";#N/A,#N/A,TRUE,"INT-Table";#N/A,#N/A,TRUE,"STEEL";#N/A,#N/A,TRUE,"Door"}</definedName>
    <definedName name="Waste_2" localSheetId="0" hidden="1">{#N/A,#N/A,TRUE,"Basic";#N/A,#N/A,TRUE,"EXT-TABLE";#N/A,#N/A,TRUE,"STEEL";#N/A,#N/A,TRUE,"INT-Table";#N/A,#N/A,TRUE,"STEEL";#N/A,#N/A,TRUE,"Door"}</definedName>
    <definedName name="Waste_2" localSheetId="23" hidden="1">{#N/A,#N/A,TRUE,"Basic";#N/A,#N/A,TRUE,"EXT-TABLE";#N/A,#N/A,TRUE,"STEEL";#N/A,#N/A,TRUE,"INT-Table";#N/A,#N/A,TRUE,"STEEL";#N/A,#N/A,TRUE,"Door"}</definedName>
    <definedName name="Waste_2" hidden="1">{#N/A,#N/A,TRUE,"Basic";#N/A,#N/A,TRUE,"EXT-TABLE";#N/A,#N/A,TRUE,"STEEL";#N/A,#N/A,TRUE,"INT-Table";#N/A,#N/A,TRUE,"STEEL";#N/A,#N/A,TRUE,"Door"}</definedName>
    <definedName name="Waste_2_1" localSheetId="5" hidden="1">{#N/A,#N/A,TRUE,"Basic";#N/A,#N/A,TRUE,"EXT-TABLE";#N/A,#N/A,TRUE,"STEEL";#N/A,#N/A,TRUE,"INT-Table";#N/A,#N/A,TRUE,"STEEL";#N/A,#N/A,TRUE,"Door"}</definedName>
    <definedName name="Waste_2_1" localSheetId="3" hidden="1">{#N/A,#N/A,TRUE,"Basic";#N/A,#N/A,TRUE,"EXT-TABLE";#N/A,#N/A,TRUE,"STEEL";#N/A,#N/A,TRUE,"INT-Table";#N/A,#N/A,TRUE,"STEEL";#N/A,#N/A,TRUE,"Door"}</definedName>
    <definedName name="Waste_2_1" localSheetId="24" hidden="1">{#N/A,#N/A,TRUE,"Basic";#N/A,#N/A,TRUE,"EXT-TABLE";#N/A,#N/A,TRUE,"STEEL";#N/A,#N/A,TRUE,"INT-Table";#N/A,#N/A,TRUE,"STEEL";#N/A,#N/A,TRUE,"Door"}</definedName>
    <definedName name="Waste_2_1" localSheetId="4" hidden="1">{#N/A,#N/A,TRUE,"Basic";#N/A,#N/A,TRUE,"EXT-TABLE";#N/A,#N/A,TRUE,"STEEL";#N/A,#N/A,TRUE,"INT-Table";#N/A,#N/A,TRUE,"STEEL";#N/A,#N/A,TRUE,"Door"}</definedName>
    <definedName name="Waste_2_1" localSheetId="0" hidden="1">{#N/A,#N/A,TRUE,"Basic";#N/A,#N/A,TRUE,"EXT-TABLE";#N/A,#N/A,TRUE,"STEEL";#N/A,#N/A,TRUE,"INT-Table";#N/A,#N/A,TRUE,"STEEL";#N/A,#N/A,TRUE,"Door"}</definedName>
    <definedName name="Waste_2_1" localSheetId="23" hidden="1">{#N/A,#N/A,TRUE,"Basic";#N/A,#N/A,TRUE,"EXT-TABLE";#N/A,#N/A,TRUE,"STEEL";#N/A,#N/A,TRUE,"INT-Table";#N/A,#N/A,TRUE,"STEEL";#N/A,#N/A,TRUE,"Door"}</definedName>
    <definedName name="Waste_2_1" hidden="1">{#N/A,#N/A,TRUE,"Basic";#N/A,#N/A,TRUE,"EXT-TABLE";#N/A,#N/A,TRUE,"STEEL";#N/A,#N/A,TRUE,"INT-Table";#N/A,#N/A,TRUE,"STEEL";#N/A,#N/A,TRUE,"Door"}</definedName>
    <definedName name="Waste_2_2" localSheetId="5" hidden="1">{#N/A,#N/A,TRUE,"Basic";#N/A,#N/A,TRUE,"EXT-TABLE";#N/A,#N/A,TRUE,"STEEL";#N/A,#N/A,TRUE,"INT-Table";#N/A,#N/A,TRUE,"STEEL";#N/A,#N/A,TRUE,"Door"}</definedName>
    <definedName name="Waste_2_2" localSheetId="3" hidden="1">{#N/A,#N/A,TRUE,"Basic";#N/A,#N/A,TRUE,"EXT-TABLE";#N/A,#N/A,TRUE,"STEEL";#N/A,#N/A,TRUE,"INT-Table";#N/A,#N/A,TRUE,"STEEL";#N/A,#N/A,TRUE,"Door"}</definedName>
    <definedName name="Waste_2_2" localSheetId="24" hidden="1">{#N/A,#N/A,TRUE,"Basic";#N/A,#N/A,TRUE,"EXT-TABLE";#N/A,#N/A,TRUE,"STEEL";#N/A,#N/A,TRUE,"INT-Table";#N/A,#N/A,TRUE,"STEEL";#N/A,#N/A,TRUE,"Door"}</definedName>
    <definedName name="Waste_2_2" localSheetId="4" hidden="1">{#N/A,#N/A,TRUE,"Basic";#N/A,#N/A,TRUE,"EXT-TABLE";#N/A,#N/A,TRUE,"STEEL";#N/A,#N/A,TRUE,"INT-Table";#N/A,#N/A,TRUE,"STEEL";#N/A,#N/A,TRUE,"Door"}</definedName>
    <definedName name="Waste_2_2" localSheetId="0" hidden="1">{#N/A,#N/A,TRUE,"Basic";#N/A,#N/A,TRUE,"EXT-TABLE";#N/A,#N/A,TRUE,"STEEL";#N/A,#N/A,TRUE,"INT-Table";#N/A,#N/A,TRUE,"STEEL";#N/A,#N/A,TRUE,"Door"}</definedName>
    <definedName name="Waste_2_2" localSheetId="23" hidden="1">{#N/A,#N/A,TRUE,"Basic";#N/A,#N/A,TRUE,"EXT-TABLE";#N/A,#N/A,TRUE,"STEEL";#N/A,#N/A,TRUE,"INT-Table";#N/A,#N/A,TRUE,"STEEL";#N/A,#N/A,TRUE,"Door"}</definedName>
    <definedName name="Waste_2_2" hidden="1">{#N/A,#N/A,TRUE,"Basic";#N/A,#N/A,TRUE,"EXT-TABLE";#N/A,#N/A,TRUE,"STEEL";#N/A,#N/A,TRUE,"INT-Table";#N/A,#N/A,TRUE,"STEEL";#N/A,#N/A,TRUE,"Door"}</definedName>
    <definedName name="Waste_3" localSheetId="5" hidden="1">{#N/A,#N/A,TRUE,"Basic";#N/A,#N/A,TRUE,"EXT-TABLE";#N/A,#N/A,TRUE,"STEEL";#N/A,#N/A,TRUE,"INT-Table";#N/A,#N/A,TRUE,"STEEL";#N/A,#N/A,TRUE,"Door"}</definedName>
    <definedName name="Waste_3" localSheetId="3" hidden="1">{#N/A,#N/A,TRUE,"Basic";#N/A,#N/A,TRUE,"EXT-TABLE";#N/A,#N/A,TRUE,"STEEL";#N/A,#N/A,TRUE,"INT-Table";#N/A,#N/A,TRUE,"STEEL";#N/A,#N/A,TRUE,"Door"}</definedName>
    <definedName name="Waste_3" localSheetId="24" hidden="1">{#N/A,#N/A,TRUE,"Basic";#N/A,#N/A,TRUE,"EXT-TABLE";#N/A,#N/A,TRUE,"STEEL";#N/A,#N/A,TRUE,"INT-Table";#N/A,#N/A,TRUE,"STEEL";#N/A,#N/A,TRUE,"Door"}</definedName>
    <definedName name="Waste_3" localSheetId="4" hidden="1">{#N/A,#N/A,TRUE,"Basic";#N/A,#N/A,TRUE,"EXT-TABLE";#N/A,#N/A,TRUE,"STEEL";#N/A,#N/A,TRUE,"INT-Table";#N/A,#N/A,TRUE,"STEEL";#N/A,#N/A,TRUE,"Door"}</definedName>
    <definedName name="Waste_3" localSheetId="0" hidden="1">{#N/A,#N/A,TRUE,"Basic";#N/A,#N/A,TRUE,"EXT-TABLE";#N/A,#N/A,TRUE,"STEEL";#N/A,#N/A,TRUE,"INT-Table";#N/A,#N/A,TRUE,"STEEL";#N/A,#N/A,TRUE,"Door"}</definedName>
    <definedName name="Waste_3" localSheetId="23" hidden="1">{#N/A,#N/A,TRUE,"Basic";#N/A,#N/A,TRUE,"EXT-TABLE";#N/A,#N/A,TRUE,"STEEL";#N/A,#N/A,TRUE,"INT-Table";#N/A,#N/A,TRUE,"STEEL";#N/A,#N/A,TRUE,"Door"}</definedName>
    <definedName name="Waste_3" hidden="1">{#N/A,#N/A,TRUE,"Basic";#N/A,#N/A,TRUE,"EXT-TABLE";#N/A,#N/A,TRUE,"STEEL";#N/A,#N/A,TRUE,"INT-Table";#N/A,#N/A,TRUE,"STEEL";#N/A,#N/A,TRUE,"Door"}</definedName>
    <definedName name="Waste_3_1" localSheetId="5" hidden="1">{#N/A,#N/A,TRUE,"Basic";#N/A,#N/A,TRUE,"EXT-TABLE";#N/A,#N/A,TRUE,"STEEL";#N/A,#N/A,TRUE,"INT-Table";#N/A,#N/A,TRUE,"STEEL";#N/A,#N/A,TRUE,"Door"}</definedName>
    <definedName name="Waste_3_1" localSheetId="3" hidden="1">{#N/A,#N/A,TRUE,"Basic";#N/A,#N/A,TRUE,"EXT-TABLE";#N/A,#N/A,TRUE,"STEEL";#N/A,#N/A,TRUE,"INT-Table";#N/A,#N/A,TRUE,"STEEL";#N/A,#N/A,TRUE,"Door"}</definedName>
    <definedName name="Waste_3_1" localSheetId="24" hidden="1">{#N/A,#N/A,TRUE,"Basic";#N/A,#N/A,TRUE,"EXT-TABLE";#N/A,#N/A,TRUE,"STEEL";#N/A,#N/A,TRUE,"INT-Table";#N/A,#N/A,TRUE,"STEEL";#N/A,#N/A,TRUE,"Door"}</definedName>
    <definedName name="Waste_3_1" localSheetId="4" hidden="1">{#N/A,#N/A,TRUE,"Basic";#N/A,#N/A,TRUE,"EXT-TABLE";#N/A,#N/A,TRUE,"STEEL";#N/A,#N/A,TRUE,"INT-Table";#N/A,#N/A,TRUE,"STEEL";#N/A,#N/A,TRUE,"Door"}</definedName>
    <definedName name="Waste_3_1" localSheetId="0" hidden="1">{#N/A,#N/A,TRUE,"Basic";#N/A,#N/A,TRUE,"EXT-TABLE";#N/A,#N/A,TRUE,"STEEL";#N/A,#N/A,TRUE,"INT-Table";#N/A,#N/A,TRUE,"STEEL";#N/A,#N/A,TRUE,"Door"}</definedName>
    <definedName name="Waste_3_1" localSheetId="23" hidden="1">{#N/A,#N/A,TRUE,"Basic";#N/A,#N/A,TRUE,"EXT-TABLE";#N/A,#N/A,TRUE,"STEEL";#N/A,#N/A,TRUE,"INT-Table";#N/A,#N/A,TRUE,"STEEL";#N/A,#N/A,TRUE,"Door"}</definedName>
    <definedName name="Waste_3_1" hidden="1">{#N/A,#N/A,TRUE,"Basic";#N/A,#N/A,TRUE,"EXT-TABLE";#N/A,#N/A,TRUE,"STEEL";#N/A,#N/A,TRUE,"INT-Table";#N/A,#N/A,TRUE,"STEEL";#N/A,#N/A,TRUE,"Door"}</definedName>
    <definedName name="Waste_3_2" localSheetId="5" hidden="1">{#N/A,#N/A,TRUE,"Basic";#N/A,#N/A,TRUE,"EXT-TABLE";#N/A,#N/A,TRUE,"STEEL";#N/A,#N/A,TRUE,"INT-Table";#N/A,#N/A,TRUE,"STEEL";#N/A,#N/A,TRUE,"Door"}</definedName>
    <definedName name="Waste_3_2" localSheetId="3" hidden="1">{#N/A,#N/A,TRUE,"Basic";#N/A,#N/A,TRUE,"EXT-TABLE";#N/A,#N/A,TRUE,"STEEL";#N/A,#N/A,TRUE,"INT-Table";#N/A,#N/A,TRUE,"STEEL";#N/A,#N/A,TRUE,"Door"}</definedName>
    <definedName name="Waste_3_2" localSheetId="24" hidden="1">{#N/A,#N/A,TRUE,"Basic";#N/A,#N/A,TRUE,"EXT-TABLE";#N/A,#N/A,TRUE,"STEEL";#N/A,#N/A,TRUE,"INT-Table";#N/A,#N/A,TRUE,"STEEL";#N/A,#N/A,TRUE,"Door"}</definedName>
    <definedName name="Waste_3_2" localSheetId="4" hidden="1">{#N/A,#N/A,TRUE,"Basic";#N/A,#N/A,TRUE,"EXT-TABLE";#N/A,#N/A,TRUE,"STEEL";#N/A,#N/A,TRUE,"INT-Table";#N/A,#N/A,TRUE,"STEEL";#N/A,#N/A,TRUE,"Door"}</definedName>
    <definedName name="Waste_3_2" localSheetId="0" hidden="1">{#N/A,#N/A,TRUE,"Basic";#N/A,#N/A,TRUE,"EXT-TABLE";#N/A,#N/A,TRUE,"STEEL";#N/A,#N/A,TRUE,"INT-Table";#N/A,#N/A,TRUE,"STEEL";#N/A,#N/A,TRUE,"Door"}</definedName>
    <definedName name="Waste_3_2" localSheetId="23" hidden="1">{#N/A,#N/A,TRUE,"Basic";#N/A,#N/A,TRUE,"EXT-TABLE";#N/A,#N/A,TRUE,"STEEL";#N/A,#N/A,TRUE,"INT-Table";#N/A,#N/A,TRUE,"STEEL";#N/A,#N/A,TRUE,"Door"}</definedName>
    <definedName name="Waste_3_2" hidden="1">{#N/A,#N/A,TRUE,"Basic";#N/A,#N/A,TRUE,"EXT-TABLE";#N/A,#N/A,TRUE,"STEEL";#N/A,#N/A,TRUE,"INT-Table";#N/A,#N/A,TRUE,"STEEL";#N/A,#N/A,TRUE,"Door"}</definedName>
    <definedName name="Waste_4" localSheetId="5" hidden="1">{#N/A,#N/A,TRUE,"Basic";#N/A,#N/A,TRUE,"EXT-TABLE";#N/A,#N/A,TRUE,"STEEL";#N/A,#N/A,TRUE,"INT-Table";#N/A,#N/A,TRUE,"STEEL";#N/A,#N/A,TRUE,"Door"}</definedName>
    <definedName name="Waste_4" localSheetId="3" hidden="1">{#N/A,#N/A,TRUE,"Basic";#N/A,#N/A,TRUE,"EXT-TABLE";#N/A,#N/A,TRUE,"STEEL";#N/A,#N/A,TRUE,"INT-Table";#N/A,#N/A,TRUE,"STEEL";#N/A,#N/A,TRUE,"Door"}</definedName>
    <definedName name="Waste_4" localSheetId="24" hidden="1">{#N/A,#N/A,TRUE,"Basic";#N/A,#N/A,TRUE,"EXT-TABLE";#N/A,#N/A,TRUE,"STEEL";#N/A,#N/A,TRUE,"INT-Table";#N/A,#N/A,TRUE,"STEEL";#N/A,#N/A,TRUE,"Door"}</definedName>
    <definedName name="Waste_4" localSheetId="4" hidden="1">{#N/A,#N/A,TRUE,"Basic";#N/A,#N/A,TRUE,"EXT-TABLE";#N/A,#N/A,TRUE,"STEEL";#N/A,#N/A,TRUE,"INT-Table";#N/A,#N/A,TRUE,"STEEL";#N/A,#N/A,TRUE,"Door"}</definedName>
    <definedName name="Waste_4" localSheetId="0" hidden="1">{#N/A,#N/A,TRUE,"Basic";#N/A,#N/A,TRUE,"EXT-TABLE";#N/A,#N/A,TRUE,"STEEL";#N/A,#N/A,TRUE,"INT-Table";#N/A,#N/A,TRUE,"STEEL";#N/A,#N/A,TRUE,"Door"}</definedName>
    <definedName name="Waste_4" localSheetId="23" hidden="1">{#N/A,#N/A,TRUE,"Basic";#N/A,#N/A,TRUE,"EXT-TABLE";#N/A,#N/A,TRUE,"STEEL";#N/A,#N/A,TRUE,"INT-Table";#N/A,#N/A,TRUE,"STEEL";#N/A,#N/A,TRUE,"Door"}</definedName>
    <definedName name="Waste_4" hidden="1">{#N/A,#N/A,TRUE,"Basic";#N/A,#N/A,TRUE,"EXT-TABLE";#N/A,#N/A,TRUE,"STEEL";#N/A,#N/A,TRUE,"INT-Table";#N/A,#N/A,TRUE,"STEEL";#N/A,#N/A,TRUE,"Door"}</definedName>
    <definedName name="Waste_4_1" localSheetId="5" hidden="1">{#N/A,#N/A,TRUE,"Basic";#N/A,#N/A,TRUE,"EXT-TABLE";#N/A,#N/A,TRUE,"STEEL";#N/A,#N/A,TRUE,"INT-Table";#N/A,#N/A,TRUE,"STEEL";#N/A,#N/A,TRUE,"Door"}</definedName>
    <definedName name="Waste_4_1" localSheetId="3" hidden="1">{#N/A,#N/A,TRUE,"Basic";#N/A,#N/A,TRUE,"EXT-TABLE";#N/A,#N/A,TRUE,"STEEL";#N/A,#N/A,TRUE,"INT-Table";#N/A,#N/A,TRUE,"STEEL";#N/A,#N/A,TRUE,"Door"}</definedName>
    <definedName name="Waste_4_1" localSheetId="24" hidden="1">{#N/A,#N/A,TRUE,"Basic";#N/A,#N/A,TRUE,"EXT-TABLE";#N/A,#N/A,TRUE,"STEEL";#N/A,#N/A,TRUE,"INT-Table";#N/A,#N/A,TRUE,"STEEL";#N/A,#N/A,TRUE,"Door"}</definedName>
    <definedName name="Waste_4_1" localSheetId="4" hidden="1">{#N/A,#N/A,TRUE,"Basic";#N/A,#N/A,TRUE,"EXT-TABLE";#N/A,#N/A,TRUE,"STEEL";#N/A,#N/A,TRUE,"INT-Table";#N/A,#N/A,TRUE,"STEEL";#N/A,#N/A,TRUE,"Door"}</definedName>
    <definedName name="Waste_4_1" localSheetId="0" hidden="1">{#N/A,#N/A,TRUE,"Basic";#N/A,#N/A,TRUE,"EXT-TABLE";#N/A,#N/A,TRUE,"STEEL";#N/A,#N/A,TRUE,"INT-Table";#N/A,#N/A,TRUE,"STEEL";#N/A,#N/A,TRUE,"Door"}</definedName>
    <definedName name="Waste_4_1" localSheetId="23" hidden="1">{#N/A,#N/A,TRUE,"Basic";#N/A,#N/A,TRUE,"EXT-TABLE";#N/A,#N/A,TRUE,"STEEL";#N/A,#N/A,TRUE,"INT-Table";#N/A,#N/A,TRUE,"STEEL";#N/A,#N/A,TRUE,"Door"}</definedName>
    <definedName name="Waste_4_1" hidden="1">{#N/A,#N/A,TRUE,"Basic";#N/A,#N/A,TRUE,"EXT-TABLE";#N/A,#N/A,TRUE,"STEEL";#N/A,#N/A,TRUE,"INT-Table";#N/A,#N/A,TRUE,"STEEL";#N/A,#N/A,TRUE,"Door"}</definedName>
    <definedName name="Waste_4_2" localSheetId="5" hidden="1">{#N/A,#N/A,TRUE,"Basic";#N/A,#N/A,TRUE,"EXT-TABLE";#N/A,#N/A,TRUE,"STEEL";#N/A,#N/A,TRUE,"INT-Table";#N/A,#N/A,TRUE,"STEEL";#N/A,#N/A,TRUE,"Door"}</definedName>
    <definedName name="Waste_4_2" localSheetId="3" hidden="1">{#N/A,#N/A,TRUE,"Basic";#N/A,#N/A,TRUE,"EXT-TABLE";#N/A,#N/A,TRUE,"STEEL";#N/A,#N/A,TRUE,"INT-Table";#N/A,#N/A,TRUE,"STEEL";#N/A,#N/A,TRUE,"Door"}</definedName>
    <definedName name="Waste_4_2" localSheetId="24" hidden="1">{#N/A,#N/A,TRUE,"Basic";#N/A,#N/A,TRUE,"EXT-TABLE";#N/A,#N/A,TRUE,"STEEL";#N/A,#N/A,TRUE,"INT-Table";#N/A,#N/A,TRUE,"STEEL";#N/A,#N/A,TRUE,"Door"}</definedName>
    <definedName name="Waste_4_2" localSheetId="4" hidden="1">{#N/A,#N/A,TRUE,"Basic";#N/A,#N/A,TRUE,"EXT-TABLE";#N/A,#N/A,TRUE,"STEEL";#N/A,#N/A,TRUE,"INT-Table";#N/A,#N/A,TRUE,"STEEL";#N/A,#N/A,TRUE,"Door"}</definedName>
    <definedName name="Waste_4_2" localSheetId="0" hidden="1">{#N/A,#N/A,TRUE,"Basic";#N/A,#N/A,TRUE,"EXT-TABLE";#N/A,#N/A,TRUE,"STEEL";#N/A,#N/A,TRUE,"INT-Table";#N/A,#N/A,TRUE,"STEEL";#N/A,#N/A,TRUE,"Door"}</definedName>
    <definedName name="Waste_4_2" localSheetId="23" hidden="1">{#N/A,#N/A,TRUE,"Basic";#N/A,#N/A,TRUE,"EXT-TABLE";#N/A,#N/A,TRUE,"STEEL";#N/A,#N/A,TRUE,"INT-Table";#N/A,#N/A,TRUE,"STEEL";#N/A,#N/A,TRUE,"Door"}</definedName>
    <definedName name="Waste_4_2" hidden="1">{#N/A,#N/A,TRUE,"Basic";#N/A,#N/A,TRUE,"EXT-TABLE";#N/A,#N/A,TRUE,"STEEL";#N/A,#N/A,TRUE,"INT-Table";#N/A,#N/A,TRUE,"STEEL";#N/A,#N/A,TRUE,"Door"}</definedName>
    <definedName name="Waste_5" localSheetId="5" hidden="1">{#N/A,#N/A,TRUE,"Basic";#N/A,#N/A,TRUE,"EXT-TABLE";#N/A,#N/A,TRUE,"STEEL";#N/A,#N/A,TRUE,"INT-Table";#N/A,#N/A,TRUE,"STEEL";#N/A,#N/A,TRUE,"Door"}</definedName>
    <definedName name="Waste_5" localSheetId="3" hidden="1">{#N/A,#N/A,TRUE,"Basic";#N/A,#N/A,TRUE,"EXT-TABLE";#N/A,#N/A,TRUE,"STEEL";#N/A,#N/A,TRUE,"INT-Table";#N/A,#N/A,TRUE,"STEEL";#N/A,#N/A,TRUE,"Door"}</definedName>
    <definedName name="Waste_5" localSheetId="24" hidden="1">{#N/A,#N/A,TRUE,"Basic";#N/A,#N/A,TRUE,"EXT-TABLE";#N/A,#N/A,TRUE,"STEEL";#N/A,#N/A,TRUE,"INT-Table";#N/A,#N/A,TRUE,"STEEL";#N/A,#N/A,TRUE,"Door"}</definedName>
    <definedName name="Waste_5" localSheetId="4" hidden="1">{#N/A,#N/A,TRUE,"Basic";#N/A,#N/A,TRUE,"EXT-TABLE";#N/A,#N/A,TRUE,"STEEL";#N/A,#N/A,TRUE,"INT-Table";#N/A,#N/A,TRUE,"STEEL";#N/A,#N/A,TRUE,"Door"}</definedName>
    <definedName name="Waste_5" localSheetId="0" hidden="1">{#N/A,#N/A,TRUE,"Basic";#N/A,#N/A,TRUE,"EXT-TABLE";#N/A,#N/A,TRUE,"STEEL";#N/A,#N/A,TRUE,"INT-Table";#N/A,#N/A,TRUE,"STEEL";#N/A,#N/A,TRUE,"Door"}</definedName>
    <definedName name="Waste_5" localSheetId="23" hidden="1">{#N/A,#N/A,TRUE,"Basic";#N/A,#N/A,TRUE,"EXT-TABLE";#N/A,#N/A,TRUE,"STEEL";#N/A,#N/A,TRUE,"INT-Table";#N/A,#N/A,TRUE,"STEEL";#N/A,#N/A,TRUE,"Door"}</definedName>
    <definedName name="Waste_5" hidden="1">{#N/A,#N/A,TRUE,"Basic";#N/A,#N/A,TRUE,"EXT-TABLE";#N/A,#N/A,TRUE,"STEEL";#N/A,#N/A,TRUE,"INT-Table";#N/A,#N/A,TRUE,"STEEL";#N/A,#N/A,TRUE,"Door"}</definedName>
    <definedName name="Waste_5_1" localSheetId="5" hidden="1">{#N/A,#N/A,TRUE,"Basic";#N/A,#N/A,TRUE,"EXT-TABLE";#N/A,#N/A,TRUE,"STEEL";#N/A,#N/A,TRUE,"INT-Table";#N/A,#N/A,TRUE,"STEEL";#N/A,#N/A,TRUE,"Door"}</definedName>
    <definedName name="Waste_5_1" localSheetId="3" hidden="1">{#N/A,#N/A,TRUE,"Basic";#N/A,#N/A,TRUE,"EXT-TABLE";#N/A,#N/A,TRUE,"STEEL";#N/A,#N/A,TRUE,"INT-Table";#N/A,#N/A,TRUE,"STEEL";#N/A,#N/A,TRUE,"Door"}</definedName>
    <definedName name="Waste_5_1" localSheetId="24" hidden="1">{#N/A,#N/A,TRUE,"Basic";#N/A,#N/A,TRUE,"EXT-TABLE";#N/A,#N/A,TRUE,"STEEL";#N/A,#N/A,TRUE,"INT-Table";#N/A,#N/A,TRUE,"STEEL";#N/A,#N/A,TRUE,"Door"}</definedName>
    <definedName name="Waste_5_1" localSheetId="4" hidden="1">{#N/A,#N/A,TRUE,"Basic";#N/A,#N/A,TRUE,"EXT-TABLE";#N/A,#N/A,TRUE,"STEEL";#N/A,#N/A,TRUE,"INT-Table";#N/A,#N/A,TRUE,"STEEL";#N/A,#N/A,TRUE,"Door"}</definedName>
    <definedName name="Waste_5_1" localSheetId="0" hidden="1">{#N/A,#N/A,TRUE,"Basic";#N/A,#N/A,TRUE,"EXT-TABLE";#N/A,#N/A,TRUE,"STEEL";#N/A,#N/A,TRUE,"INT-Table";#N/A,#N/A,TRUE,"STEEL";#N/A,#N/A,TRUE,"Door"}</definedName>
    <definedName name="Waste_5_1" localSheetId="23" hidden="1">{#N/A,#N/A,TRUE,"Basic";#N/A,#N/A,TRUE,"EXT-TABLE";#N/A,#N/A,TRUE,"STEEL";#N/A,#N/A,TRUE,"INT-Table";#N/A,#N/A,TRUE,"STEEL";#N/A,#N/A,TRUE,"Door"}</definedName>
    <definedName name="Waste_5_1" hidden="1">{#N/A,#N/A,TRUE,"Basic";#N/A,#N/A,TRUE,"EXT-TABLE";#N/A,#N/A,TRUE,"STEEL";#N/A,#N/A,TRUE,"INT-Table";#N/A,#N/A,TRUE,"STEEL";#N/A,#N/A,TRUE,"Door"}</definedName>
    <definedName name="Waste_5_2" localSheetId="5" hidden="1">{#N/A,#N/A,TRUE,"Basic";#N/A,#N/A,TRUE,"EXT-TABLE";#N/A,#N/A,TRUE,"STEEL";#N/A,#N/A,TRUE,"INT-Table";#N/A,#N/A,TRUE,"STEEL";#N/A,#N/A,TRUE,"Door"}</definedName>
    <definedName name="Waste_5_2" localSheetId="3" hidden="1">{#N/A,#N/A,TRUE,"Basic";#N/A,#N/A,TRUE,"EXT-TABLE";#N/A,#N/A,TRUE,"STEEL";#N/A,#N/A,TRUE,"INT-Table";#N/A,#N/A,TRUE,"STEEL";#N/A,#N/A,TRUE,"Door"}</definedName>
    <definedName name="Waste_5_2" localSheetId="24" hidden="1">{#N/A,#N/A,TRUE,"Basic";#N/A,#N/A,TRUE,"EXT-TABLE";#N/A,#N/A,TRUE,"STEEL";#N/A,#N/A,TRUE,"INT-Table";#N/A,#N/A,TRUE,"STEEL";#N/A,#N/A,TRUE,"Door"}</definedName>
    <definedName name="Waste_5_2" localSheetId="4" hidden="1">{#N/A,#N/A,TRUE,"Basic";#N/A,#N/A,TRUE,"EXT-TABLE";#N/A,#N/A,TRUE,"STEEL";#N/A,#N/A,TRUE,"INT-Table";#N/A,#N/A,TRUE,"STEEL";#N/A,#N/A,TRUE,"Door"}</definedName>
    <definedName name="Waste_5_2" localSheetId="0" hidden="1">{#N/A,#N/A,TRUE,"Basic";#N/A,#N/A,TRUE,"EXT-TABLE";#N/A,#N/A,TRUE,"STEEL";#N/A,#N/A,TRUE,"INT-Table";#N/A,#N/A,TRUE,"STEEL";#N/A,#N/A,TRUE,"Door"}</definedName>
    <definedName name="Waste_5_2" localSheetId="23" hidden="1">{#N/A,#N/A,TRUE,"Basic";#N/A,#N/A,TRUE,"EXT-TABLE";#N/A,#N/A,TRUE,"STEEL";#N/A,#N/A,TRUE,"INT-Table";#N/A,#N/A,TRUE,"STEEL";#N/A,#N/A,TRUE,"Door"}</definedName>
    <definedName name="Waste_5_2" hidden="1">{#N/A,#N/A,TRUE,"Basic";#N/A,#N/A,TRUE,"EXT-TABLE";#N/A,#N/A,TRUE,"STEEL";#N/A,#N/A,TRUE,"INT-Table";#N/A,#N/A,TRUE,"STEEL";#N/A,#N/A,TRUE,"Door"}</definedName>
    <definedName name="WEEE"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EE"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EE"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EE"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EE"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EE"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E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ight" localSheetId="5" hidden="1">{#N/A,#N/A,FALSE,"CCTV"}</definedName>
    <definedName name="weight" localSheetId="3" hidden="1">{#N/A,#N/A,FALSE,"CCTV"}</definedName>
    <definedName name="weight" localSheetId="24" hidden="1">{#N/A,#N/A,FALSE,"CCTV"}</definedName>
    <definedName name="weight" localSheetId="4" hidden="1">{#N/A,#N/A,FALSE,"CCTV"}</definedName>
    <definedName name="weight" localSheetId="0" hidden="1">{#N/A,#N/A,FALSE,"CCTV"}</definedName>
    <definedName name="weight" localSheetId="23" hidden="1">{#N/A,#N/A,FALSE,"CCTV"}</definedName>
    <definedName name="weight" hidden="1">{#N/A,#N/A,FALSE,"CCTV"}</definedName>
    <definedName name="weki_9701.xls" localSheetId="6" hidden="1">#REF!</definedName>
    <definedName name="weki_9701.xls" localSheetId="7" hidden="1">#REF!</definedName>
    <definedName name="weki_9701.xls" localSheetId="17" hidden="1">#REF!</definedName>
    <definedName name="weki_9701.xls" localSheetId="18" hidden="1">#REF!</definedName>
    <definedName name="weki_9701.xls" localSheetId="19" hidden="1">#REF!</definedName>
    <definedName name="weki_9701.xls" localSheetId="20" hidden="1">#REF!</definedName>
    <definedName name="weki_9701.xls" localSheetId="8" hidden="1">#REF!</definedName>
    <definedName name="weki_9701.xls" localSheetId="9" hidden="1">#REF!</definedName>
    <definedName name="weki_9701.xls" localSheetId="10" hidden="1">#REF!</definedName>
    <definedName name="weki_9701.xls" localSheetId="11" hidden="1">#REF!</definedName>
    <definedName name="weki_9701.xls" localSheetId="12" hidden="1">#REF!</definedName>
    <definedName name="weki_9701.xls" localSheetId="13" hidden="1">#REF!</definedName>
    <definedName name="weki_9701.xls" localSheetId="14" hidden="1">#REF!</definedName>
    <definedName name="weki_9701.xls" localSheetId="15" hidden="1">#REF!</definedName>
    <definedName name="weki_9701.xls" localSheetId="16" hidden="1">#REF!</definedName>
    <definedName name="weki_9701.xls" localSheetId="24" hidden="1">#REF!</definedName>
    <definedName name="weki_9701.xls" localSheetId="4" hidden="1">#REF!</definedName>
    <definedName name="weki_9701.xls" localSheetId="23" hidden="1">#REF!</definedName>
    <definedName name="weki_9701.xls" hidden="1">#REF!</definedName>
    <definedName name="wekir9701.xls" localSheetId="6" hidden="1">#REF!</definedName>
    <definedName name="wekir9701.xls" localSheetId="7" hidden="1">#REF!</definedName>
    <definedName name="wekir9701.xls" localSheetId="17" hidden="1">#REF!</definedName>
    <definedName name="wekir9701.xls" localSheetId="18" hidden="1">#REF!</definedName>
    <definedName name="wekir9701.xls" localSheetId="19" hidden="1">#REF!</definedName>
    <definedName name="wekir9701.xls" localSheetId="20" hidden="1">#REF!</definedName>
    <definedName name="wekir9701.xls" localSheetId="8" hidden="1">#REF!</definedName>
    <definedName name="wekir9701.xls" localSheetId="9" hidden="1">#REF!</definedName>
    <definedName name="wekir9701.xls" localSheetId="10" hidden="1">#REF!</definedName>
    <definedName name="wekir9701.xls" localSheetId="11" hidden="1">#REF!</definedName>
    <definedName name="wekir9701.xls" localSheetId="12" hidden="1">#REF!</definedName>
    <definedName name="wekir9701.xls" localSheetId="13" hidden="1">#REF!</definedName>
    <definedName name="wekir9701.xls" localSheetId="14" hidden="1">#REF!</definedName>
    <definedName name="wekir9701.xls" localSheetId="15" hidden="1">#REF!</definedName>
    <definedName name="wekir9701.xls" localSheetId="16" hidden="1">#REF!</definedName>
    <definedName name="wekir9701.xls" localSheetId="24" hidden="1">#REF!</definedName>
    <definedName name="wekir9701.xls" localSheetId="4" hidden="1">#REF!</definedName>
    <definedName name="wekir9701.xls" localSheetId="23" hidden="1">#REF!</definedName>
    <definedName name="wekir9701.xls" hidden="1">#REF!</definedName>
    <definedName name="WEQWE"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QWE"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QWE"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QWE"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QWE"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QWE"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EQWE"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ho_are" localSheetId="6" hidden="1">#REF!</definedName>
    <definedName name="who_are" localSheetId="7" hidden="1">#REF!</definedName>
    <definedName name="who_are" localSheetId="17" hidden="1">#REF!</definedName>
    <definedName name="who_are" localSheetId="18" hidden="1">#REF!</definedName>
    <definedName name="who_are" localSheetId="19" hidden="1">#REF!</definedName>
    <definedName name="who_are" localSheetId="20" hidden="1">#REF!</definedName>
    <definedName name="who_are" localSheetId="8" hidden="1">#REF!</definedName>
    <definedName name="who_are" localSheetId="9" hidden="1">#REF!</definedName>
    <definedName name="who_are" localSheetId="10" hidden="1">#REF!</definedName>
    <definedName name="who_are" localSheetId="11" hidden="1">#REF!</definedName>
    <definedName name="who_are" localSheetId="12" hidden="1">#REF!</definedName>
    <definedName name="who_are" localSheetId="13" hidden="1">#REF!</definedName>
    <definedName name="who_are" localSheetId="14" hidden="1">#REF!</definedName>
    <definedName name="who_are" localSheetId="15" hidden="1">#REF!</definedName>
    <definedName name="who_are" localSheetId="16" hidden="1">#REF!</definedName>
    <definedName name="who_are" localSheetId="5" hidden="1">#REF!</definedName>
    <definedName name="who_are" localSheetId="3" hidden="1">#REF!</definedName>
    <definedName name="who_are" localSheetId="24" hidden="1">#REF!</definedName>
    <definedName name="who_are" localSheetId="23" hidden="1">#REF!</definedName>
    <definedName name="who_are" hidden="1">#REF!</definedName>
    <definedName name="who_are2" localSheetId="6" hidden="1">#REF!</definedName>
    <definedName name="who_are2" localSheetId="7" hidden="1">#REF!</definedName>
    <definedName name="who_are2" localSheetId="17" hidden="1">#REF!</definedName>
    <definedName name="who_are2" localSheetId="18" hidden="1">#REF!</definedName>
    <definedName name="who_are2" localSheetId="19" hidden="1">#REF!</definedName>
    <definedName name="who_are2" localSheetId="20" hidden="1">#REF!</definedName>
    <definedName name="who_are2" localSheetId="8" hidden="1">#REF!</definedName>
    <definedName name="who_are2" localSheetId="9" hidden="1">#REF!</definedName>
    <definedName name="who_are2" localSheetId="10" hidden="1">#REF!</definedName>
    <definedName name="who_are2" localSheetId="11" hidden="1">#REF!</definedName>
    <definedName name="who_are2" localSheetId="12" hidden="1">#REF!</definedName>
    <definedName name="who_are2" localSheetId="13" hidden="1">#REF!</definedName>
    <definedName name="who_are2" localSheetId="14" hidden="1">#REF!</definedName>
    <definedName name="who_are2" localSheetId="15" hidden="1">#REF!</definedName>
    <definedName name="who_are2" localSheetId="16" hidden="1">#REF!</definedName>
    <definedName name="who_are2" localSheetId="5" hidden="1">#REF!</definedName>
    <definedName name="who_are2" localSheetId="3" hidden="1">#REF!</definedName>
    <definedName name="who_are2" localSheetId="24" hidden="1">#REF!</definedName>
    <definedName name="who_are2" localSheetId="23" hidden="1">#REF!</definedName>
    <definedName name="who_are2" hidden="1">#REF!</definedName>
    <definedName name="whoo1" localSheetId="6" hidden="1">#REF!</definedName>
    <definedName name="whoo1" localSheetId="7" hidden="1">#REF!</definedName>
    <definedName name="whoo1" localSheetId="17" hidden="1">#REF!</definedName>
    <definedName name="whoo1" localSheetId="18" hidden="1">#REF!</definedName>
    <definedName name="whoo1" localSheetId="19" hidden="1">#REF!</definedName>
    <definedName name="whoo1" localSheetId="20" hidden="1">#REF!</definedName>
    <definedName name="whoo1" localSheetId="8" hidden="1">#REF!</definedName>
    <definedName name="whoo1" localSheetId="9" hidden="1">#REF!</definedName>
    <definedName name="whoo1" localSheetId="10" hidden="1">#REF!</definedName>
    <definedName name="whoo1" localSheetId="11" hidden="1">#REF!</definedName>
    <definedName name="whoo1" localSheetId="12" hidden="1">#REF!</definedName>
    <definedName name="whoo1" localSheetId="13" hidden="1">#REF!</definedName>
    <definedName name="whoo1" localSheetId="14" hidden="1">#REF!</definedName>
    <definedName name="whoo1" localSheetId="15" hidden="1">#REF!</definedName>
    <definedName name="whoo1" localSheetId="16" hidden="1">#REF!</definedName>
    <definedName name="whoo1" localSheetId="5" hidden="1">#REF!</definedName>
    <definedName name="whoo1" localSheetId="3" hidden="1">#REF!</definedName>
    <definedName name="whoo1" localSheetId="24" hidden="1">#REF!</definedName>
    <definedName name="whoo1" localSheetId="23" hidden="1">#REF!</definedName>
    <definedName name="whoo1" hidden="1">#REF!</definedName>
    <definedName name="whoo2" localSheetId="6" hidden="1">#REF!</definedName>
    <definedName name="whoo2" localSheetId="7" hidden="1">#REF!</definedName>
    <definedName name="whoo2" localSheetId="17" hidden="1">#REF!</definedName>
    <definedName name="whoo2" localSheetId="18" hidden="1">#REF!</definedName>
    <definedName name="whoo2" localSheetId="19" hidden="1">#REF!</definedName>
    <definedName name="whoo2" localSheetId="20" hidden="1">#REF!</definedName>
    <definedName name="whoo2" localSheetId="8" hidden="1">#REF!</definedName>
    <definedName name="whoo2" localSheetId="9" hidden="1">#REF!</definedName>
    <definedName name="whoo2" localSheetId="10" hidden="1">#REF!</definedName>
    <definedName name="whoo2" localSheetId="11" hidden="1">#REF!</definedName>
    <definedName name="whoo2" localSheetId="12" hidden="1">#REF!</definedName>
    <definedName name="whoo2" localSheetId="13" hidden="1">#REF!</definedName>
    <definedName name="whoo2" localSheetId="14" hidden="1">#REF!</definedName>
    <definedName name="whoo2" localSheetId="15" hidden="1">#REF!</definedName>
    <definedName name="whoo2" localSheetId="16" hidden="1">#REF!</definedName>
    <definedName name="whoo2" localSheetId="5" hidden="1">#REF!</definedName>
    <definedName name="whoo2" localSheetId="3" hidden="1">#REF!</definedName>
    <definedName name="whoo2" localSheetId="24" hidden="1">#REF!</definedName>
    <definedName name="whoo2" localSheetId="23" hidden="1">#REF!</definedName>
    <definedName name="whoo2" hidden="1">#REF!</definedName>
    <definedName name="whoo3" localSheetId="6" hidden="1">#REF!</definedName>
    <definedName name="whoo3" localSheetId="7" hidden="1">#REF!</definedName>
    <definedName name="whoo3" localSheetId="17" hidden="1">#REF!</definedName>
    <definedName name="whoo3" localSheetId="18" hidden="1">#REF!</definedName>
    <definedName name="whoo3" localSheetId="19" hidden="1">#REF!</definedName>
    <definedName name="whoo3" localSheetId="20" hidden="1">#REF!</definedName>
    <definedName name="whoo3" localSheetId="8" hidden="1">#REF!</definedName>
    <definedName name="whoo3" localSheetId="9" hidden="1">#REF!</definedName>
    <definedName name="whoo3" localSheetId="10" hidden="1">#REF!</definedName>
    <definedName name="whoo3" localSheetId="11" hidden="1">#REF!</definedName>
    <definedName name="whoo3" localSheetId="12" hidden="1">#REF!</definedName>
    <definedName name="whoo3" localSheetId="13" hidden="1">#REF!</definedName>
    <definedName name="whoo3" localSheetId="14" hidden="1">#REF!</definedName>
    <definedName name="whoo3" localSheetId="15" hidden="1">#REF!</definedName>
    <definedName name="whoo3" localSheetId="16" hidden="1">#REF!</definedName>
    <definedName name="whoo3" localSheetId="5" hidden="1">#REF!</definedName>
    <definedName name="whoo3" localSheetId="3" hidden="1">#REF!</definedName>
    <definedName name="whoo3" localSheetId="24" hidden="1">#REF!</definedName>
    <definedName name="whoo3" localSheetId="23" hidden="1">#REF!</definedName>
    <definedName name="whoo3" hidden="1">#REF!</definedName>
    <definedName name="whooo1" localSheetId="6" hidden="1">#REF!</definedName>
    <definedName name="whooo1" localSheetId="7" hidden="1">#REF!</definedName>
    <definedName name="whooo1" localSheetId="17" hidden="1">#REF!</definedName>
    <definedName name="whooo1" localSheetId="18" hidden="1">#REF!</definedName>
    <definedName name="whooo1" localSheetId="19" hidden="1">#REF!</definedName>
    <definedName name="whooo1" localSheetId="20" hidden="1">#REF!</definedName>
    <definedName name="whooo1" localSheetId="8" hidden="1">#REF!</definedName>
    <definedName name="whooo1" localSheetId="9" hidden="1">#REF!</definedName>
    <definedName name="whooo1" localSheetId="10" hidden="1">#REF!</definedName>
    <definedName name="whooo1" localSheetId="11" hidden="1">#REF!</definedName>
    <definedName name="whooo1" localSheetId="12" hidden="1">#REF!</definedName>
    <definedName name="whooo1" localSheetId="13" hidden="1">#REF!</definedName>
    <definedName name="whooo1" localSheetId="14" hidden="1">#REF!</definedName>
    <definedName name="whooo1" localSheetId="15" hidden="1">#REF!</definedName>
    <definedName name="whooo1" localSheetId="16" hidden="1">#REF!</definedName>
    <definedName name="whooo1" localSheetId="5" hidden="1">#REF!</definedName>
    <definedName name="whooo1" localSheetId="3" hidden="1">#REF!</definedName>
    <definedName name="whooo1" localSheetId="24" hidden="1">#REF!</definedName>
    <definedName name="whooo1" localSheetId="23" hidden="1">#REF!</definedName>
    <definedName name="whooo1" hidden="1">#REF!</definedName>
    <definedName name="whooo2" localSheetId="6" hidden="1">#REF!</definedName>
    <definedName name="whooo2" localSheetId="7" hidden="1">#REF!</definedName>
    <definedName name="whooo2" localSheetId="17" hidden="1">#REF!</definedName>
    <definedName name="whooo2" localSheetId="18" hidden="1">#REF!</definedName>
    <definedName name="whooo2" localSheetId="19" hidden="1">#REF!</definedName>
    <definedName name="whooo2" localSheetId="20" hidden="1">#REF!</definedName>
    <definedName name="whooo2" localSheetId="8" hidden="1">#REF!</definedName>
    <definedName name="whooo2" localSheetId="9" hidden="1">#REF!</definedName>
    <definedName name="whooo2" localSheetId="10" hidden="1">#REF!</definedName>
    <definedName name="whooo2" localSheetId="11" hidden="1">#REF!</definedName>
    <definedName name="whooo2" localSheetId="12" hidden="1">#REF!</definedName>
    <definedName name="whooo2" localSheetId="13" hidden="1">#REF!</definedName>
    <definedName name="whooo2" localSheetId="14" hidden="1">#REF!</definedName>
    <definedName name="whooo2" localSheetId="15" hidden="1">#REF!</definedName>
    <definedName name="whooo2" localSheetId="16" hidden="1">#REF!</definedName>
    <definedName name="whooo2" localSheetId="5" hidden="1">#REF!</definedName>
    <definedName name="whooo2" localSheetId="3" hidden="1">#REF!</definedName>
    <definedName name="whooo2" localSheetId="24" hidden="1">#REF!</definedName>
    <definedName name="whooo2" localSheetId="23" hidden="1">#REF!</definedName>
    <definedName name="whooo2" hidden="1">#REF!</definedName>
    <definedName name="whooo3" localSheetId="6" hidden="1">#REF!</definedName>
    <definedName name="whooo3" localSheetId="7" hidden="1">#REF!</definedName>
    <definedName name="whooo3" localSheetId="17" hidden="1">#REF!</definedName>
    <definedName name="whooo3" localSheetId="18" hidden="1">#REF!</definedName>
    <definedName name="whooo3" localSheetId="19" hidden="1">#REF!</definedName>
    <definedName name="whooo3" localSheetId="20" hidden="1">#REF!</definedName>
    <definedName name="whooo3" localSheetId="8" hidden="1">#REF!</definedName>
    <definedName name="whooo3" localSheetId="9" hidden="1">#REF!</definedName>
    <definedName name="whooo3" localSheetId="10" hidden="1">#REF!</definedName>
    <definedName name="whooo3" localSheetId="11" hidden="1">#REF!</definedName>
    <definedName name="whooo3" localSheetId="12" hidden="1">#REF!</definedName>
    <definedName name="whooo3" localSheetId="13" hidden="1">#REF!</definedName>
    <definedName name="whooo3" localSheetId="14" hidden="1">#REF!</definedName>
    <definedName name="whooo3" localSheetId="15" hidden="1">#REF!</definedName>
    <definedName name="whooo3" localSheetId="16" hidden="1">#REF!</definedName>
    <definedName name="whooo3" localSheetId="5" hidden="1">#REF!</definedName>
    <definedName name="whooo3" localSheetId="3" hidden="1">#REF!</definedName>
    <definedName name="whooo3" localSheetId="24" hidden="1">#REF!</definedName>
    <definedName name="whooo3" localSheetId="23" hidden="1">#REF!</definedName>
    <definedName name="whooo3" hidden="1">#REF!</definedName>
    <definedName name="wjs" localSheetId="5" hidden="1">{#N/A,#N/A,FALSE,"CCTV"}</definedName>
    <definedName name="wjs" localSheetId="3" hidden="1">{#N/A,#N/A,FALSE,"CCTV"}</definedName>
    <definedName name="wjs" localSheetId="24" hidden="1">{#N/A,#N/A,FALSE,"CCTV"}</definedName>
    <definedName name="wjs" localSheetId="4" hidden="1">{#N/A,#N/A,FALSE,"CCTV"}</definedName>
    <definedName name="wjs" localSheetId="0" hidden="1">{#N/A,#N/A,FALSE,"CCTV"}</definedName>
    <definedName name="wjs" localSheetId="23" hidden="1">{#N/A,#N/A,FALSE,"CCTV"}</definedName>
    <definedName name="wjs" hidden="1">{#N/A,#N/A,FALSE,"CCTV"}</definedName>
    <definedName name="WLQ" localSheetId="5" hidden="1">{#N/A,#N/A,FALSE,"명세표"}</definedName>
    <definedName name="WLQ" localSheetId="3" hidden="1">{#N/A,#N/A,FALSE,"명세표"}</definedName>
    <definedName name="WLQ" localSheetId="24" hidden="1">{#N/A,#N/A,FALSE,"명세표"}</definedName>
    <definedName name="WLQ" localSheetId="4" hidden="1">{#N/A,#N/A,FALSE,"명세표"}</definedName>
    <definedName name="WLQ" localSheetId="0" hidden="1">{#N/A,#N/A,FALSE,"명세표"}</definedName>
    <definedName name="WLQ" localSheetId="23" hidden="1">{#N/A,#N/A,FALSE,"명세표"}</definedName>
    <definedName name="WLQ" hidden="1">{#N/A,#N/A,FALSE,"명세표"}</definedName>
    <definedName name="woogi" localSheetId="6" hidden="1">#REF!</definedName>
    <definedName name="woogi" localSheetId="7" hidden="1">#REF!</definedName>
    <definedName name="woogi" localSheetId="17" hidden="1">#REF!</definedName>
    <definedName name="woogi" localSheetId="18" hidden="1">#REF!</definedName>
    <definedName name="woogi" localSheetId="19" hidden="1">#REF!</definedName>
    <definedName name="woogi" localSheetId="20" hidden="1">#REF!</definedName>
    <definedName name="woogi" localSheetId="8" hidden="1">#REF!</definedName>
    <definedName name="woogi" localSheetId="9" hidden="1">#REF!</definedName>
    <definedName name="woogi" localSheetId="10" hidden="1">#REF!</definedName>
    <definedName name="woogi" localSheetId="11" hidden="1">#REF!</definedName>
    <definedName name="woogi" localSheetId="12" hidden="1">#REF!</definedName>
    <definedName name="woogi" localSheetId="13" hidden="1">#REF!</definedName>
    <definedName name="woogi" localSheetId="14" hidden="1">#REF!</definedName>
    <definedName name="woogi" localSheetId="15" hidden="1">#REF!</definedName>
    <definedName name="woogi" localSheetId="16" hidden="1">#REF!</definedName>
    <definedName name="woogi" localSheetId="5" hidden="1">#REF!</definedName>
    <definedName name="woogi" localSheetId="3" hidden="1">#REF!</definedName>
    <definedName name="woogi" localSheetId="24" hidden="1">#REF!</definedName>
    <definedName name="woogi" localSheetId="23" hidden="1">#REF!</definedName>
    <definedName name="woogi" hidden="1">#REF!</definedName>
    <definedName name="woogi2" localSheetId="6" hidden="1">#REF!</definedName>
    <definedName name="woogi2" localSheetId="7" hidden="1">#REF!</definedName>
    <definedName name="woogi2" localSheetId="17" hidden="1">#REF!</definedName>
    <definedName name="woogi2" localSheetId="18" hidden="1">#REF!</definedName>
    <definedName name="woogi2" localSheetId="19" hidden="1">#REF!</definedName>
    <definedName name="woogi2" localSheetId="20" hidden="1">#REF!</definedName>
    <definedName name="woogi2" localSheetId="8" hidden="1">#REF!</definedName>
    <definedName name="woogi2" localSheetId="9" hidden="1">#REF!</definedName>
    <definedName name="woogi2" localSheetId="10" hidden="1">#REF!</definedName>
    <definedName name="woogi2" localSheetId="11" hidden="1">#REF!</definedName>
    <definedName name="woogi2" localSheetId="12" hidden="1">#REF!</definedName>
    <definedName name="woogi2" localSheetId="13" hidden="1">#REF!</definedName>
    <definedName name="woogi2" localSheetId="14" hidden="1">#REF!</definedName>
    <definedName name="woogi2" localSheetId="15" hidden="1">#REF!</definedName>
    <definedName name="woogi2" localSheetId="16" hidden="1">#REF!</definedName>
    <definedName name="woogi2" localSheetId="5" hidden="1">#REF!</definedName>
    <definedName name="woogi2" localSheetId="3" hidden="1">#REF!</definedName>
    <definedName name="woogi2" localSheetId="24" hidden="1">#REF!</definedName>
    <definedName name="woogi2" localSheetId="23" hidden="1">#REF!</definedName>
    <definedName name="woogi2" hidden="1">#REF!</definedName>
    <definedName name="WORKSHOP" localSheetId="5" hidden="1">{#N/A,#N/A,TRUE,"Basic";#N/A,#N/A,TRUE,"EXT-TABLE";#N/A,#N/A,TRUE,"STEEL";#N/A,#N/A,TRUE,"INT-Table";#N/A,#N/A,TRUE,"STEEL";#N/A,#N/A,TRUE,"Door"}</definedName>
    <definedName name="WORKSHOP" localSheetId="3" hidden="1">{#N/A,#N/A,TRUE,"Basic";#N/A,#N/A,TRUE,"EXT-TABLE";#N/A,#N/A,TRUE,"STEEL";#N/A,#N/A,TRUE,"INT-Table";#N/A,#N/A,TRUE,"STEEL";#N/A,#N/A,TRUE,"Door"}</definedName>
    <definedName name="WORKSHOP" localSheetId="24" hidden="1">{#N/A,#N/A,TRUE,"Basic";#N/A,#N/A,TRUE,"EXT-TABLE";#N/A,#N/A,TRUE,"STEEL";#N/A,#N/A,TRUE,"INT-Table";#N/A,#N/A,TRUE,"STEEL";#N/A,#N/A,TRUE,"Door"}</definedName>
    <definedName name="WORKSHOP" localSheetId="4" hidden="1">{#N/A,#N/A,TRUE,"Basic";#N/A,#N/A,TRUE,"EXT-TABLE";#N/A,#N/A,TRUE,"STEEL";#N/A,#N/A,TRUE,"INT-Table";#N/A,#N/A,TRUE,"STEEL";#N/A,#N/A,TRUE,"Door"}</definedName>
    <definedName name="WORKSHOP" localSheetId="0" hidden="1">{#N/A,#N/A,TRUE,"Basic";#N/A,#N/A,TRUE,"EXT-TABLE";#N/A,#N/A,TRUE,"STEEL";#N/A,#N/A,TRUE,"INT-Table";#N/A,#N/A,TRUE,"STEEL";#N/A,#N/A,TRUE,"Door"}</definedName>
    <definedName name="WORKSHOP" localSheetId="23" hidden="1">{#N/A,#N/A,TRUE,"Basic";#N/A,#N/A,TRUE,"EXT-TABLE";#N/A,#N/A,TRUE,"STEEL";#N/A,#N/A,TRUE,"INT-Table";#N/A,#N/A,TRUE,"STEEL";#N/A,#N/A,TRUE,"Door"}</definedName>
    <definedName name="WORKSHOP" hidden="1">{#N/A,#N/A,TRUE,"Basic";#N/A,#N/A,TRUE,"EXT-TABLE";#N/A,#N/A,TRUE,"STEEL";#N/A,#N/A,TRUE,"INT-Table";#N/A,#N/A,TRUE,"STEEL";#N/A,#N/A,TRUE,"Door"}</definedName>
    <definedName name="WORKSHOP_1" localSheetId="5" hidden="1">{#N/A,#N/A,TRUE,"Basic";#N/A,#N/A,TRUE,"EXT-TABLE";#N/A,#N/A,TRUE,"STEEL";#N/A,#N/A,TRUE,"INT-Table";#N/A,#N/A,TRUE,"STEEL";#N/A,#N/A,TRUE,"Door"}</definedName>
    <definedName name="WORKSHOP_1" localSheetId="3" hidden="1">{#N/A,#N/A,TRUE,"Basic";#N/A,#N/A,TRUE,"EXT-TABLE";#N/A,#N/A,TRUE,"STEEL";#N/A,#N/A,TRUE,"INT-Table";#N/A,#N/A,TRUE,"STEEL";#N/A,#N/A,TRUE,"Door"}</definedName>
    <definedName name="WORKSHOP_1" localSheetId="24" hidden="1">{#N/A,#N/A,TRUE,"Basic";#N/A,#N/A,TRUE,"EXT-TABLE";#N/A,#N/A,TRUE,"STEEL";#N/A,#N/A,TRUE,"INT-Table";#N/A,#N/A,TRUE,"STEEL";#N/A,#N/A,TRUE,"Door"}</definedName>
    <definedName name="WORKSHOP_1" localSheetId="4" hidden="1">{#N/A,#N/A,TRUE,"Basic";#N/A,#N/A,TRUE,"EXT-TABLE";#N/A,#N/A,TRUE,"STEEL";#N/A,#N/A,TRUE,"INT-Table";#N/A,#N/A,TRUE,"STEEL";#N/A,#N/A,TRUE,"Door"}</definedName>
    <definedName name="WORKSHOP_1" localSheetId="0" hidden="1">{#N/A,#N/A,TRUE,"Basic";#N/A,#N/A,TRUE,"EXT-TABLE";#N/A,#N/A,TRUE,"STEEL";#N/A,#N/A,TRUE,"INT-Table";#N/A,#N/A,TRUE,"STEEL";#N/A,#N/A,TRUE,"Door"}</definedName>
    <definedName name="WORKSHOP_1" localSheetId="23" hidden="1">{#N/A,#N/A,TRUE,"Basic";#N/A,#N/A,TRUE,"EXT-TABLE";#N/A,#N/A,TRUE,"STEEL";#N/A,#N/A,TRUE,"INT-Table";#N/A,#N/A,TRUE,"STEEL";#N/A,#N/A,TRUE,"Door"}</definedName>
    <definedName name="WORKSHOP_1" hidden="1">{#N/A,#N/A,TRUE,"Basic";#N/A,#N/A,TRUE,"EXT-TABLE";#N/A,#N/A,TRUE,"STEEL";#N/A,#N/A,TRUE,"INT-Table";#N/A,#N/A,TRUE,"STEEL";#N/A,#N/A,TRUE,"Door"}</definedName>
    <definedName name="WORKSHOP_1_1" localSheetId="5" hidden="1">{#N/A,#N/A,TRUE,"Basic";#N/A,#N/A,TRUE,"EXT-TABLE";#N/A,#N/A,TRUE,"STEEL";#N/A,#N/A,TRUE,"INT-Table";#N/A,#N/A,TRUE,"STEEL";#N/A,#N/A,TRUE,"Door"}</definedName>
    <definedName name="WORKSHOP_1_1" localSheetId="3" hidden="1">{#N/A,#N/A,TRUE,"Basic";#N/A,#N/A,TRUE,"EXT-TABLE";#N/A,#N/A,TRUE,"STEEL";#N/A,#N/A,TRUE,"INT-Table";#N/A,#N/A,TRUE,"STEEL";#N/A,#N/A,TRUE,"Door"}</definedName>
    <definedName name="WORKSHOP_1_1" localSheetId="24" hidden="1">{#N/A,#N/A,TRUE,"Basic";#N/A,#N/A,TRUE,"EXT-TABLE";#N/A,#N/A,TRUE,"STEEL";#N/A,#N/A,TRUE,"INT-Table";#N/A,#N/A,TRUE,"STEEL";#N/A,#N/A,TRUE,"Door"}</definedName>
    <definedName name="WORKSHOP_1_1" localSheetId="4" hidden="1">{#N/A,#N/A,TRUE,"Basic";#N/A,#N/A,TRUE,"EXT-TABLE";#N/A,#N/A,TRUE,"STEEL";#N/A,#N/A,TRUE,"INT-Table";#N/A,#N/A,TRUE,"STEEL";#N/A,#N/A,TRUE,"Door"}</definedName>
    <definedName name="WORKSHOP_1_1" localSheetId="0" hidden="1">{#N/A,#N/A,TRUE,"Basic";#N/A,#N/A,TRUE,"EXT-TABLE";#N/A,#N/A,TRUE,"STEEL";#N/A,#N/A,TRUE,"INT-Table";#N/A,#N/A,TRUE,"STEEL";#N/A,#N/A,TRUE,"Door"}</definedName>
    <definedName name="WORKSHOP_1_1" localSheetId="23" hidden="1">{#N/A,#N/A,TRUE,"Basic";#N/A,#N/A,TRUE,"EXT-TABLE";#N/A,#N/A,TRUE,"STEEL";#N/A,#N/A,TRUE,"INT-Table";#N/A,#N/A,TRUE,"STEEL";#N/A,#N/A,TRUE,"Door"}</definedName>
    <definedName name="WORKSHOP_1_1" hidden="1">{#N/A,#N/A,TRUE,"Basic";#N/A,#N/A,TRUE,"EXT-TABLE";#N/A,#N/A,TRUE,"STEEL";#N/A,#N/A,TRUE,"INT-Table";#N/A,#N/A,TRUE,"STEEL";#N/A,#N/A,TRUE,"Door"}</definedName>
    <definedName name="WORKSHOP_1_2" localSheetId="5" hidden="1">{#N/A,#N/A,TRUE,"Basic";#N/A,#N/A,TRUE,"EXT-TABLE";#N/A,#N/A,TRUE,"STEEL";#N/A,#N/A,TRUE,"INT-Table";#N/A,#N/A,TRUE,"STEEL";#N/A,#N/A,TRUE,"Door"}</definedName>
    <definedName name="WORKSHOP_1_2" localSheetId="3" hidden="1">{#N/A,#N/A,TRUE,"Basic";#N/A,#N/A,TRUE,"EXT-TABLE";#N/A,#N/A,TRUE,"STEEL";#N/A,#N/A,TRUE,"INT-Table";#N/A,#N/A,TRUE,"STEEL";#N/A,#N/A,TRUE,"Door"}</definedName>
    <definedName name="WORKSHOP_1_2" localSheetId="24" hidden="1">{#N/A,#N/A,TRUE,"Basic";#N/A,#N/A,TRUE,"EXT-TABLE";#N/A,#N/A,TRUE,"STEEL";#N/A,#N/A,TRUE,"INT-Table";#N/A,#N/A,TRUE,"STEEL";#N/A,#N/A,TRUE,"Door"}</definedName>
    <definedName name="WORKSHOP_1_2" localSheetId="4" hidden="1">{#N/A,#N/A,TRUE,"Basic";#N/A,#N/A,TRUE,"EXT-TABLE";#N/A,#N/A,TRUE,"STEEL";#N/A,#N/A,TRUE,"INT-Table";#N/A,#N/A,TRUE,"STEEL";#N/A,#N/A,TRUE,"Door"}</definedName>
    <definedName name="WORKSHOP_1_2" localSheetId="0" hidden="1">{#N/A,#N/A,TRUE,"Basic";#N/A,#N/A,TRUE,"EXT-TABLE";#N/A,#N/A,TRUE,"STEEL";#N/A,#N/A,TRUE,"INT-Table";#N/A,#N/A,TRUE,"STEEL";#N/A,#N/A,TRUE,"Door"}</definedName>
    <definedName name="WORKSHOP_1_2" localSheetId="23" hidden="1">{#N/A,#N/A,TRUE,"Basic";#N/A,#N/A,TRUE,"EXT-TABLE";#N/A,#N/A,TRUE,"STEEL";#N/A,#N/A,TRUE,"INT-Table";#N/A,#N/A,TRUE,"STEEL";#N/A,#N/A,TRUE,"Door"}</definedName>
    <definedName name="WORKSHOP_1_2" hidden="1">{#N/A,#N/A,TRUE,"Basic";#N/A,#N/A,TRUE,"EXT-TABLE";#N/A,#N/A,TRUE,"STEEL";#N/A,#N/A,TRUE,"INT-Table";#N/A,#N/A,TRUE,"STEEL";#N/A,#N/A,TRUE,"Door"}</definedName>
    <definedName name="WORKSHOP_2" localSheetId="5" hidden="1">{#N/A,#N/A,TRUE,"Basic";#N/A,#N/A,TRUE,"EXT-TABLE";#N/A,#N/A,TRUE,"STEEL";#N/A,#N/A,TRUE,"INT-Table";#N/A,#N/A,TRUE,"STEEL";#N/A,#N/A,TRUE,"Door"}</definedName>
    <definedName name="WORKSHOP_2" localSheetId="3" hidden="1">{#N/A,#N/A,TRUE,"Basic";#N/A,#N/A,TRUE,"EXT-TABLE";#N/A,#N/A,TRUE,"STEEL";#N/A,#N/A,TRUE,"INT-Table";#N/A,#N/A,TRUE,"STEEL";#N/A,#N/A,TRUE,"Door"}</definedName>
    <definedName name="WORKSHOP_2" localSheetId="24" hidden="1">{#N/A,#N/A,TRUE,"Basic";#N/A,#N/A,TRUE,"EXT-TABLE";#N/A,#N/A,TRUE,"STEEL";#N/A,#N/A,TRUE,"INT-Table";#N/A,#N/A,TRUE,"STEEL";#N/A,#N/A,TRUE,"Door"}</definedName>
    <definedName name="WORKSHOP_2" localSheetId="4" hidden="1">{#N/A,#N/A,TRUE,"Basic";#N/A,#N/A,TRUE,"EXT-TABLE";#N/A,#N/A,TRUE,"STEEL";#N/A,#N/A,TRUE,"INT-Table";#N/A,#N/A,TRUE,"STEEL";#N/A,#N/A,TRUE,"Door"}</definedName>
    <definedName name="WORKSHOP_2" localSheetId="0" hidden="1">{#N/A,#N/A,TRUE,"Basic";#N/A,#N/A,TRUE,"EXT-TABLE";#N/A,#N/A,TRUE,"STEEL";#N/A,#N/A,TRUE,"INT-Table";#N/A,#N/A,TRUE,"STEEL";#N/A,#N/A,TRUE,"Door"}</definedName>
    <definedName name="WORKSHOP_2" localSheetId="23" hidden="1">{#N/A,#N/A,TRUE,"Basic";#N/A,#N/A,TRUE,"EXT-TABLE";#N/A,#N/A,TRUE,"STEEL";#N/A,#N/A,TRUE,"INT-Table";#N/A,#N/A,TRUE,"STEEL";#N/A,#N/A,TRUE,"Door"}</definedName>
    <definedName name="WORKSHOP_2" hidden="1">{#N/A,#N/A,TRUE,"Basic";#N/A,#N/A,TRUE,"EXT-TABLE";#N/A,#N/A,TRUE,"STEEL";#N/A,#N/A,TRUE,"INT-Table";#N/A,#N/A,TRUE,"STEEL";#N/A,#N/A,TRUE,"Door"}</definedName>
    <definedName name="WORKSHOP_2_1" localSheetId="5" hidden="1">{#N/A,#N/A,TRUE,"Basic";#N/A,#N/A,TRUE,"EXT-TABLE";#N/A,#N/A,TRUE,"STEEL";#N/A,#N/A,TRUE,"INT-Table";#N/A,#N/A,TRUE,"STEEL";#N/A,#N/A,TRUE,"Door"}</definedName>
    <definedName name="WORKSHOP_2_1" localSheetId="3" hidden="1">{#N/A,#N/A,TRUE,"Basic";#N/A,#N/A,TRUE,"EXT-TABLE";#N/A,#N/A,TRUE,"STEEL";#N/A,#N/A,TRUE,"INT-Table";#N/A,#N/A,TRUE,"STEEL";#N/A,#N/A,TRUE,"Door"}</definedName>
    <definedName name="WORKSHOP_2_1" localSheetId="24" hidden="1">{#N/A,#N/A,TRUE,"Basic";#N/A,#N/A,TRUE,"EXT-TABLE";#N/A,#N/A,TRUE,"STEEL";#N/A,#N/A,TRUE,"INT-Table";#N/A,#N/A,TRUE,"STEEL";#N/A,#N/A,TRUE,"Door"}</definedName>
    <definedName name="WORKSHOP_2_1" localSheetId="4" hidden="1">{#N/A,#N/A,TRUE,"Basic";#N/A,#N/A,TRUE,"EXT-TABLE";#N/A,#N/A,TRUE,"STEEL";#N/A,#N/A,TRUE,"INT-Table";#N/A,#N/A,TRUE,"STEEL";#N/A,#N/A,TRUE,"Door"}</definedName>
    <definedName name="WORKSHOP_2_1" localSheetId="0" hidden="1">{#N/A,#N/A,TRUE,"Basic";#N/A,#N/A,TRUE,"EXT-TABLE";#N/A,#N/A,TRUE,"STEEL";#N/A,#N/A,TRUE,"INT-Table";#N/A,#N/A,TRUE,"STEEL";#N/A,#N/A,TRUE,"Door"}</definedName>
    <definedName name="WORKSHOP_2_1" localSheetId="23" hidden="1">{#N/A,#N/A,TRUE,"Basic";#N/A,#N/A,TRUE,"EXT-TABLE";#N/A,#N/A,TRUE,"STEEL";#N/A,#N/A,TRUE,"INT-Table";#N/A,#N/A,TRUE,"STEEL";#N/A,#N/A,TRUE,"Door"}</definedName>
    <definedName name="WORKSHOP_2_1" hidden="1">{#N/A,#N/A,TRUE,"Basic";#N/A,#N/A,TRUE,"EXT-TABLE";#N/A,#N/A,TRUE,"STEEL";#N/A,#N/A,TRUE,"INT-Table";#N/A,#N/A,TRUE,"STEEL";#N/A,#N/A,TRUE,"Door"}</definedName>
    <definedName name="WORKSHOP_2_2" localSheetId="5" hidden="1">{#N/A,#N/A,TRUE,"Basic";#N/A,#N/A,TRUE,"EXT-TABLE";#N/A,#N/A,TRUE,"STEEL";#N/A,#N/A,TRUE,"INT-Table";#N/A,#N/A,TRUE,"STEEL";#N/A,#N/A,TRUE,"Door"}</definedName>
    <definedName name="WORKSHOP_2_2" localSheetId="3" hidden="1">{#N/A,#N/A,TRUE,"Basic";#N/A,#N/A,TRUE,"EXT-TABLE";#N/A,#N/A,TRUE,"STEEL";#N/A,#N/A,TRUE,"INT-Table";#N/A,#N/A,TRUE,"STEEL";#N/A,#N/A,TRUE,"Door"}</definedName>
    <definedName name="WORKSHOP_2_2" localSheetId="24" hidden="1">{#N/A,#N/A,TRUE,"Basic";#N/A,#N/A,TRUE,"EXT-TABLE";#N/A,#N/A,TRUE,"STEEL";#N/A,#N/A,TRUE,"INT-Table";#N/A,#N/A,TRUE,"STEEL";#N/A,#N/A,TRUE,"Door"}</definedName>
    <definedName name="WORKSHOP_2_2" localSheetId="4" hidden="1">{#N/A,#N/A,TRUE,"Basic";#N/A,#N/A,TRUE,"EXT-TABLE";#N/A,#N/A,TRUE,"STEEL";#N/A,#N/A,TRUE,"INT-Table";#N/A,#N/A,TRUE,"STEEL";#N/A,#N/A,TRUE,"Door"}</definedName>
    <definedName name="WORKSHOP_2_2" localSheetId="0" hidden="1">{#N/A,#N/A,TRUE,"Basic";#N/A,#N/A,TRUE,"EXT-TABLE";#N/A,#N/A,TRUE,"STEEL";#N/A,#N/A,TRUE,"INT-Table";#N/A,#N/A,TRUE,"STEEL";#N/A,#N/A,TRUE,"Door"}</definedName>
    <definedName name="WORKSHOP_2_2" localSheetId="23" hidden="1">{#N/A,#N/A,TRUE,"Basic";#N/A,#N/A,TRUE,"EXT-TABLE";#N/A,#N/A,TRUE,"STEEL";#N/A,#N/A,TRUE,"INT-Table";#N/A,#N/A,TRUE,"STEEL";#N/A,#N/A,TRUE,"Door"}</definedName>
    <definedName name="WORKSHOP_2_2" hidden="1">{#N/A,#N/A,TRUE,"Basic";#N/A,#N/A,TRUE,"EXT-TABLE";#N/A,#N/A,TRUE,"STEEL";#N/A,#N/A,TRUE,"INT-Table";#N/A,#N/A,TRUE,"STEEL";#N/A,#N/A,TRUE,"Door"}</definedName>
    <definedName name="WORKSHOP_3" localSheetId="5" hidden="1">{#N/A,#N/A,TRUE,"Basic";#N/A,#N/A,TRUE,"EXT-TABLE";#N/A,#N/A,TRUE,"STEEL";#N/A,#N/A,TRUE,"INT-Table";#N/A,#N/A,TRUE,"STEEL";#N/A,#N/A,TRUE,"Door"}</definedName>
    <definedName name="WORKSHOP_3" localSheetId="3" hidden="1">{#N/A,#N/A,TRUE,"Basic";#N/A,#N/A,TRUE,"EXT-TABLE";#N/A,#N/A,TRUE,"STEEL";#N/A,#N/A,TRUE,"INT-Table";#N/A,#N/A,TRUE,"STEEL";#N/A,#N/A,TRUE,"Door"}</definedName>
    <definedName name="WORKSHOP_3" localSheetId="24" hidden="1">{#N/A,#N/A,TRUE,"Basic";#N/A,#N/A,TRUE,"EXT-TABLE";#N/A,#N/A,TRUE,"STEEL";#N/A,#N/A,TRUE,"INT-Table";#N/A,#N/A,TRUE,"STEEL";#N/A,#N/A,TRUE,"Door"}</definedName>
    <definedName name="WORKSHOP_3" localSheetId="4" hidden="1">{#N/A,#N/A,TRUE,"Basic";#N/A,#N/A,TRUE,"EXT-TABLE";#N/A,#N/A,TRUE,"STEEL";#N/A,#N/A,TRUE,"INT-Table";#N/A,#N/A,TRUE,"STEEL";#N/A,#N/A,TRUE,"Door"}</definedName>
    <definedName name="WORKSHOP_3" localSheetId="0" hidden="1">{#N/A,#N/A,TRUE,"Basic";#N/A,#N/A,TRUE,"EXT-TABLE";#N/A,#N/A,TRUE,"STEEL";#N/A,#N/A,TRUE,"INT-Table";#N/A,#N/A,TRUE,"STEEL";#N/A,#N/A,TRUE,"Door"}</definedName>
    <definedName name="WORKSHOP_3" localSheetId="23" hidden="1">{#N/A,#N/A,TRUE,"Basic";#N/A,#N/A,TRUE,"EXT-TABLE";#N/A,#N/A,TRUE,"STEEL";#N/A,#N/A,TRUE,"INT-Table";#N/A,#N/A,TRUE,"STEEL";#N/A,#N/A,TRUE,"Door"}</definedName>
    <definedName name="WORKSHOP_3" hidden="1">{#N/A,#N/A,TRUE,"Basic";#N/A,#N/A,TRUE,"EXT-TABLE";#N/A,#N/A,TRUE,"STEEL";#N/A,#N/A,TRUE,"INT-Table";#N/A,#N/A,TRUE,"STEEL";#N/A,#N/A,TRUE,"Door"}</definedName>
    <definedName name="WORKSHOP_3_1" localSheetId="5" hidden="1">{#N/A,#N/A,TRUE,"Basic";#N/A,#N/A,TRUE,"EXT-TABLE";#N/A,#N/A,TRUE,"STEEL";#N/A,#N/A,TRUE,"INT-Table";#N/A,#N/A,TRUE,"STEEL";#N/A,#N/A,TRUE,"Door"}</definedName>
    <definedName name="WORKSHOP_3_1" localSheetId="3" hidden="1">{#N/A,#N/A,TRUE,"Basic";#N/A,#N/A,TRUE,"EXT-TABLE";#N/A,#N/A,TRUE,"STEEL";#N/A,#N/A,TRUE,"INT-Table";#N/A,#N/A,TRUE,"STEEL";#N/A,#N/A,TRUE,"Door"}</definedName>
    <definedName name="WORKSHOP_3_1" localSheetId="24" hidden="1">{#N/A,#N/A,TRUE,"Basic";#N/A,#N/A,TRUE,"EXT-TABLE";#N/A,#N/A,TRUE,"STEEL";#N/A,#N/A,TRUE,"INT-Table";#N/A,#N/A,TRUE,"STEEL";#N/A,#N/A,TRUE,"Door"}</definedName>
    <definedName name="WORKSHOP_3_1" localSheetId="4" hidden="1">{#N/A,#N/A,TRUE,"Basic";#N/A,#N/A,TRUE,"EXT-TABLE";#N/A,#N/A,TRUE,"STEEL";#N/A,#N/A,TRUE,"INT-Table";#N/A,#N/A,TRUE,"STEEL";#N/A,#N/A,TRUE,"Door"}</definedName>
    <definedName name="WORKSHOP_3_1" localSheetId="0" hidden="1">{#N/A,#N/A,TRUE,"Basic";#N/A,#N/A,TRUE,"EXT-TABLE";#N/A,#N/A,TRUE,"STEEL";#N/A,#N/A,TRUE,"INT-Table";#N/A,#N/A,TRUE,"STEEL";#N/A,#N/A,TRUE,"Door"}</definedName>
    <definedName name="WORKSHOP_3_1" localSheetId="23" hidden="1">{#N/A,#N/A,TRUE,"Basic";#N/A,#N/A,TRUE,"EXT-TABLE";#N/A,#N/A,TRUE,"STEEL";#N/A,#N/A,TRUE,"INT-Table";#N/A,#N/A,TRUE,"STEEL";#N/A,#N/A,TRUE,"Door"}</definedName>
    <definedName name="WORKSHOP_3_1" hidden="1">{#N/A,#N/A,TRUE,"Basic";#N/A,#N/A,TRUE,"EXT-TABLE";#N/A,#N/A,TRUE,"STEEL";#N/A,#N/A,TRUE,"INT-Table";#N/A,#N/A,TRUE,"STEEL";#N/A,#N/A,TRUE,"Door"}</definedName>
    <definedName name="WORKSHOP_3_2" localSheetId="5" hidden="1">{#N/A,#N/A,TRUE,"Basic";#N/A,#N/A,TRUE,"EXT-TABLE";#N/A,#N/A,TRUE,"STEEL";#N/A,#N/A,TRUE,"INT-Table";#N/A,#N/A,TRUE,"STEEL";#N/A,#N/A,TRUE,"Door"}</definedName>
    <definedName name="WORKSHOP_3_2" localSheetId="3" hidden="1">{#N/A,#N/A,TRUE,"Basic";#N/A,#N/A,TRUE,"EXT-TABLE";#N/A,#N/A,TRUE,"STEEL";#N/A,#N/A,TRUE,"INT-Table";#N/A,#N/A,TRUE,"STEEL";#N/A,#N/A,TRUE,"Door"}</definedName>
    <definedName name="WORKSHOP_3_2" localSheetId="24" hidden="1">{#N/A,#N/A,TRUE,"Basic";#N/A,#N/A,TRUE,"EXT-TABLE";#N/A,#N/A,TRUE,"STEEL";#N/A,#N/A,TRUE,"INT-Table";#N/A,#N/A,TRUE,"STEEL";#N/A,#N/A,TRUE,"Door"}</definedName>
    <definedName name="WORKSHOP_3_2" localSheetId="4" hidden="1">{#N/A,#N/A,TRUE,"Basic";#N/A,#N/A,TRUE,"EXT-TABLE";#N/A,#N/A,TRUE,"STEEL";#N/A,#N/A,TRUE,"INT-Table";#N/A,#N/A,TRUE,"STEEL";#N/A,#N/A,TRUE,"Door"}</definedName>
    <definedName name="WORKSHOP_3_2" localSheetId="0" hidden="1">{#N/A,#N/A,TRUE,"Basic";#N/A,#N/A,TRUE,"EXT-TABLE";#N/A,#N/A,TRUE,"STEEL";#N/A,#N/A,TRUE,"INT-Table";#N/A,#N/A,TRUE,"STEEL";#N/A,#N/A,TRUE,"Door"}</definedName>
    <definedName name="WORKSHOP_3_2" localSheetId="23" hidden="1">{#N/A,#N/A,TRUE,"Basic";#N/A,#N/A,TRUE,"EXT-TABLE";#N/A,#N/A,TRUE,"STEEL";#N/A,#N/A,TRUE,"INT-Table";#N/A,#N/A,TRUE,"STEEL";#N/A,#N/A,TRUE,"Door"}</definedName>
    <definedName name="WORKSHOP_3_2" hidden="1">{#N/A,#N/A,TRUE,"Basic";#N/A,#N/A,TRUE,"EXT-TABLE";#N/A,#N/A,TRUE,"STEEL";#N/A,#N/A,TRUE,"INT-Table";#N/A,#N/A,TRUE,"STEEL";#N/A,#N/A,TRUE,"Door"}</definedName>
    <definedName name="WORKSHOP_4" localSheetId="5" hidden="1">{#N/A,#N/A,TRUE,"Basic";#N/A,#N/A,TRUE,"EXT-TABLE";#N/A,#N/A,TRUE,"STEEL";#N/A,#N/A,TRUE,"INT-Table";#N/A,#N/A,TRUE,"STEEL";#N/A,#N/A,TRUE,"Door"}</definedName>
    <definedName name="WORKSHOP_4" localSheetId="3" hidden="1">{#N/A,#N/A,TRUE,"Basic";#N/A,#N/A,TRUE,"EXT-TABLE";#N/A,#N/A,TRUE,"STEEL";#N/A,#N/A,TRUE,"INT-Table";#N/A,#N/A,TRUE,"STEEL";#N/A,#N/A,TRUE,"Door"}</definedName>
    <definedName name="WORKSHOP_4" localSheetId="24" hidden="1">{#N/A,#N/A,TRUE,"Basic";#N/A,#N/A,TRUE,"EXT-TABLE";#N/A,#N/A,TRUE,"STEEL";#N/A,#N/A,TRUE,"INT-Table";#N/A,#N/A,TRUE,"STEEL";#N/A,#N/A,TRUE,"Door"}</definedName>
    <definedName name="WORKSHOP_4" localSheetId="4" hidden="1">{#N/A,#N/A,TRUE,"Basic";#N/A,#N/A,TRUE,"EXT-TABLE";#N/A,#N/A,TRUE,"STEEL";#N/A,#N/A,TRUE,"INT-Table";#N/A,#N/A,TRUE,"STEEL";#N/A,#N/A,TRUE,"Door"}</definedName>
    <definedName name="WORKSHOP_4" localSheetId="0" hidden="1">{#N/A,#N/A,TRUE,"Basic";#N/A,#N/A,TRUE,"EXT-TABLE";#N/A,#N/A,TRUE,"STEEL";#N/A,#N/A,TRUE,"INT-Table";#N/A,#N/A,TRUE,"STEEL";#N/A,#N/A,TRUE,"Door"}</definedName>
    <definedName name="WORKSHOP_4" localSheetId="23" hidden="1">{#N/A,#N/A,TRUE,"Basic";#N/A,#N/A,TRUE,"EXT-TABLE";#N/A,#N/A,TRUE,"STEEL";#N/A,#N/A,TRUE,"INT-Table";#N/A,#N/A,TRUE,"STEEL";#N/A,#N/A,TRUE,"Door"}</definedName>
    <definedName name="WORKSHOP_4" hidden="1">{#N/A,#N/A,TRUE,"Basic";#N/A,#N/A,TRUE,"EXT-TABLE";#N/A,#N/A,TRUE,"STEEL";#N/A,#N/A,TRUE,"INT-Table";#N/A,#N/A,TRUE,"STEEL";#N/A,#N/A,TRUE,"Door"}</definedName>
    <definedName name="WORKSHOP_4_1" localSheetId="5" hidden="1">{#N/A,#N/A,TRUE,"Basic";#N/A,#N/A,TRUE,"EXT-TABLE";#N/A,#N/A,TRUE,"STEEL";#N/A,#N/A,TRUE,"INT-Table";#N/A,#N/A,TRUE,"STEEL";#N/A,#N/A,TRUE,"Door"}</definedName>
    <definedName name="WORKSHOP_4_1" localSheetId="3" hidden="1">{#N/A,#N/A,TRUE,"Basic";#N/A,#N/A,TRUE,"EXT-TABLE";#N/A,#N/A,TRUE,"STEEL";#N/A,#N/A,TRUE,"INT-Table";#N/A,#N/A,TRUE,"STEEL";#N/A,#N/A,TRUE,"Door"}</definedName>
    <definedName name="WORKSHOP_4_1" localSheetId="24" hidden="1">{#N/A,#N/A,TRUE,"Basic";#N/A,#N/A,TRUE,"EXT-TABLE";#N/A,#N/A,TRUE,"STEEL";#N/A,#N/A,TRUE,"INT-Table";#N/A,#N/A,TRUE,"STEEL";#N/A,#N/A,TRUE,"Door"}</definedName>
    <definedName name="WORKSHOP_4_1" localSheetId="4" hidden="1">{#N/A,#N/A,TRUE,"Basic";#N/A,#N/A,TRUE,"EXT-TABLE";#N/A,#N/A,TRUE,"STEEL";#N/A,#N/A,TRUE,"INT-Table";#N/A,#N/A,TRUE,"STEEL";#N/A,#N/A,TRUE,"Door"}</definedName>
    <definedName name="WORKSHOP_4_1" localSheetId="0" hidden="1">{#N/A,#N/A,TRUE,"Basic";#N/A,#N/A,TRUE,"EXT-TABLE";#N/A,#N/A,TRUE,"STEEL";#N/A,#N/A,TRUE,"INT-Table";#N/A,#N/A,TRUE,"STEEL";#N/A,#N/A,TRUE,"Door"}</definedName>
    <definedName name="WORKSHOP_4_1" localSheetId="23" hidden="1">{#N/A,#N/A,TRUE,"Basic";#N/A,#N/A,TRUE,"EXT-TABLE";#N/A,#N/A,TRUE,"STEEL";#N/A,#N/A,TRUE,"INT-Table";#N/A,#N/A,TRUE,"STEEL";#N/A,#N/A,TRUE,"Door"}</definedName>
    <definedName name="WORKSHOP_4_1" hidden="1">{#N/A,#N/A,TRUE,"Basic";#N/A,#N/A,TRUE,"EXT-TABLE";#N/A,#N/A,TRUE,"STEEL";#N/A,#N/A,TRUE,"INT-Table";#N/A,#N/A,TRUE,"STEEL";#N/A,#N/A,TRUE,"Door"}</definedName>
    <definedName name="WORKSHOP_4_2" localSheetId="5" hidden="1">{#N/A,#N/A,TRUE,"Basic";#N/A,#N/A,TRUE,"EXT-TABLE";#N/A,#N/A,TRUE,"STEEL";#N/A,#N/A,TRUE,"INT-Table";#N/A,#N/A,TRUE,"STEEL";#N/A,#N/A,TRUE,"Door"}</definedName>
    <definedName name="WORKSHOP_4_2" localSheetId="3" hidden="1">{#N/A,#N/A,TRUE,"Basic";#N/A,#N/A,TRUE,"EXT-TABLE";#N/A,#N/A,TRUE,"STEEL";#N/A,#N/A,TRUE,"INT-Table";#N/A,#N/A,TRUE,"STEEL";#N/A,#N/A,TRUE,"Door"}</definedName>
    <definedName name="WORKSHOP_4_2" localSheetId="24" hidden="1">{#N/A,#N/A,TRUE,"Basic";#N/A,#N/A,TRUE,"EXT-TABLE";#N/A,#N/A,TRUE,"STEEL";#N/A,#N/A,TRUE,"INT-Table";#N/A,#N/A,TRUE,"STEEL";#N/A,#N/A,TRUE,"Door"}</definedName>
    <definedName name="WORKSHOP_4_2" localSheetId="4" hidden="1">{#N/A,#N/A,TRUE,"Basic";#N/A,#N/A,TRUE,"EXT-TABLE";#N/A,#N/A,TRUE,"STEEL";#N/A,#N/A,TRUE,"INT-Table";#N/A,#N/A,TRUE,"STEEL";#N/A,#N/A,TRUE,"Door"}</definedName>
    <definedName name="WORKSHOP_4_2" localSheetId="0" hidden="1">{#N/A,#N/A,TRUE,"Basic";#N/A,#N/A,TRUE,"EXT-TABLE";#N/A,#N/A,TRUE,"STEEL";#N/A,#N/A,TRUE,"INT-Table";#N/A,#N/A,TRUE,"STEEL";#N/A,#N/A,TRUE,"Door"}</definedName>
    <definedName name="WORKSHOP_4_2" localSheetId="23" hidden="1">{#N/A,#N/A,TRUE,"Basic";#N/A,#N/A,TRUE,"EXT-TABLE";#N/A,#N/A,TRUE,"STEEL";#N/A,#N/A,TRUE,"INT-Table";#N/A,#N/A,TRUE,"STEEL";#N/A,#N/A,TRUE,"Door"}</definedName>
    <definedName name="WORKSHOP_4_2" hidden="1">{#N/A,#N/A,TRUE,"Basic";#N/A,#N/A,TRUE,"EXT-TABLE";#N/A,#N/A,TRUE,"STEEL";#N/A,#N/A,TRUE,"INT-Table";#N/A,#N/A,TRUE,"STEEL";#N/A,#N/A,TRUE,"Door"}</definedName>
    <definedName name="WORKSHOP_5" localSheetId="5" hidden="1">{#N/A,#N/A,TRUE,"Basic";#N/A,#N/A,TRUE,"EXT-TABLE";#N/A,#N/A,TRUE,"STEEL";#N/A,#N/A,TRUE,"INT-Table";#N/A,#N/A,TRUE,"STEEL";#N/A,#N/A,TRUE,"Door"}</definedName>
    <definedName name="WORKSHOP_5" localSheetId="3" hidden="1">{#N/A,#N/A,TRUE,"Basic";#N/A,#N/A,TRUE,"EXT-TABLE";#N/A,#N/A,TRUE,"STEEL";#N/A,#N/A,TRUE,"INT-Table";#N/A,#N/A,TRUE,"STEEL";#N/A,#N/A,TRUE,"Door"}</definedName>
    <definedName name="WORKSHOP_5" localSheetId="24" hidden="1">{#N/A,#N/A,TRUE,"Basic";#N/A,#N/A,TRUE,"EXT-TABLE";#N/A,#N/A,TRUE,"STEEL";#N/A,#N/A,TRUE,"INT-Table";#N/A,#N/A,TRUE,"STEEL";#N/A,#N/A,TRUE,"Door"}</definedName>
    <definedName name="WORKSHOP_5" localSheetId="4" hidden="1">{#N/A,#N/A,TRUE,"Basic";#N/A,#N/A,TRUE,"EXT-TABLE";#N/A,#N/A,TRUE,"STEEL";#N/A,#N/A,TRUE,"INT-Table";#N/A,#N/A,TRUE,"STEEL";#N/A,#N/A,TRUE,"Door"}</definedName>
    <definedName name="WORKSHOP_5" localSheetId="0" hidden="1">{#N/A,#N/A,TRUE,"Basic";#N/A,#N/A,TRUE,"EXT-TABLE";#N/A,#N/A,TRUE,"STEEL";#N/A,#N/A,TRUE,"INT-Table";#N/A,#N/A,TRUE,"STEEL";#N/A,#N/A,TRUE,"Door"}</definedName>
    <definedName name="WORKSHOP_5" localSheetId="23" hidden="1">{#N/A,#N/A,TRUE,"Basic";#N/A,#N/A,TRUE,"EXT-TABLE";#N/A,#N/A,TRUE,"STEEL";#N/A,#N/A,TRUE,"INT-Table";#N/A,#N/A,TRUE,"STEEL";#N/A,#N/A,TRUE,"Door"}</definedName>
    <definedName name="WORKSHOP_5" hidden="1">{#N/A,#N/A,TRUE,"Basic";#N/A,#N/A,TRUE,"EXT-TABLE";#N/A,#N/A,TRUE,"STEEL";#N/A,#N/A,TRUE,"INT-Table";#N/A,#N/A,TRUE,"STEEL";#N/A,#N/A,TRUE,"Door"}</definedName>
    <definedName name="WORKSHOP_5_1" localSheetId="5" hidden="1">{#N/A,#N/A,TRUE,"Basic";#N/A,#N/A,TRUE,"EXT-TABLE";#N/A,#N/A,TRUE,"STEEL";#N/A,#N/A,TRUE,"INT-Table";#N/A,#N/A,TRUE,"STEEL";#N/A,#N/A,TRUE,"Door"}</definedName>
    <definedName name="WORKSHOP_5_1" localSheetId="3" hidden="1">{#N/A,#N/A,TRUE,"Basic";#N/A,#N/A,TRUE,"EXT-TABLE";#N/A,#N/A,TRUE,"STEEL";#N/A,#N/A,TRUE,"INT-Table";#N/A,#N/A,TRUE,"STEEL";#N/A,#N/A,TRUE,"Door"}</definedName>
    <definedName name="WORKSHOP_5_1" localSheetId="24" hidden="1">{#N/A,#N/A,TRUE,"Basic";#N/A,#N/A,TRUE,"EXT-TABLE";#N/A,#N/A,TRUE,"STEEL";#N/A,#N/A,TRUE,"INT-Table";#N/A,#N/A,TRUE,"STEEL";#N/A,#N/A,TRUE,"Door"}</definedName>
    <definedName name="WORKSHOP_5_1" localSheetId="4" hidden="1">{#N/A,#N/A,TRUE,"Basic";#N/A,#N/A,TRUE,"EXT-TABLE";#N/A,#N/A,TRUE,"STEEL";#N/A,#N/A,TRUE,"INT-Table";#N/A,#N/A,TRUE,"STEEL";#N/A,#N/A,TRUE,"Door"}</definedName>
    <definedName name="WORKSHOP_5_1" localSheetId="0" hidden="1">{#N/A,#N/A,TRUE,"Basic";#N/A,#N/A,TRUE,"EXT-TABLE";#N/A,#N/A,TRUE,"STEEL";#N/A,#N/A,TRUE,"INT-Table";#N/A,#N/A,TRUE,"STEEL";#N/A,#N/A,TRUE,"Door"}</definedName>
    <definedName name="WORKSHOP_5_1" localSheetId="23" hidden="1">{#N/A,#N/A,TRUE,"Basic";#N/A,#N/A,TRUE,"EXT-TABLE";#N/A,#N/A,TRUE,"STEEL";#N/A,#N/A,TRUE,"INT-Table";#N/A,#N/A,TRUE,"STEEL";#N/A,#N/A,TRUE,"Door"}</definedName>
    <definedName name="WORKSHOP_5_1" hidden="1">{#N/A,#N/A,TRUE,"Basic";#N/A,#N/A,TRUE,"EXT-TABLE";#N/A,#N/A,TRUE,"STEEL";#N/A,#N/A,TRUE,"INT-Table";#N/A,#N/A,TRUE,"STEEL";#N/A,#N/A,TRUE,"Door"}</definedName>
    <definedName name="WORKSHOP_5_2" localSheetId="5" hidden="1">{#N/A,#N/A,TRUE,"Basic";#N/A,#N/A,TRUE,"EXT-TABLE";#N/A,#N/A,TRUE,"STEEL";#N/A,#N/A,TRUE,"INT-Table";#N/A,#N/A,TRUE,"STEEL";#N/A,#N/A,TRUE,"Door"}</definedName>
    <definedName name="WORKSHOP_5_2" localSheetId="3" hidden="1">{#N/A,#N/A,TRUE,"Basic";#N/A,#N/A,TRUE,"EXT-TABLE";#N/A,#N/A,TRUE,"STEEL";#N/A,#N/A,TRUE,"INT-Table";#N/A,#N/A,TRUE,"STEEL";#N/A,#N/A,TRUE,"Door"}</definedName>
    <definedName name="WORKSHOP_5_2" localSheetId="24" hidden="1">{#N/A,#N/A,TRUE,"Basic";#N/A,#N/A,TRUE,"EXT-TABLE";#N/A,#N/A,TRUE,"STEEL";#N/A,#N/A,TRUE,"INT-Table";#N/A,#N/A,TRUE,"STEEL";#N/A,#N/A,TRUE,"Door"}</definedName>
    <definedName name="WORKSHOP_5_2" localSheetId="4" hidden="1">{#N/A,#N/A,TRUE,"Basic";#N/A,#N/A,TRUE,"EXT-TABLE";#N/A,#N/A,TRUE,"STEEL";#N/A,#N/A,TRUE,"INT-Table";#N/A,#N/A,TRUE,"STEEL";#N/A,#N/A,TRUE,"Door"}</definedName>
    <definedName name="WORKSHOP_5_2" localSheetId="0" hidden="1">{#N/A,#N/A,TRUE,"Basic";#N/A,#N/A,TRUE,"EXT-TABLE";#N/A,#N/A,TRUE,"STEEL";#N/A,#N/A,TRUE,"INT-Table";#N/A,#N/A,TRUE,"STEEL";#N/A,#N/A,TRUE,"Door"}</definedName>
    <definedName name="WORKSHOP_5_2" localSheetId="23" hidden="1">{#N/A,#N/A,TRUE,"Basic";#N/A,#N/A,TRUE,"EXT-TABLE";#N/A,#N/A,TRUE,"STEEL";#N/A,#N/A,TRUE,"INT-Table";#N/A,#N/A,TRUE,"STEEL";#N/A,#N/A,TRUE,"Door"}</definedName>
    <definedName name="WORKSHOP_5_2" hidden="1">{#N/A,#N/A,TRUE,"Basic";#N/A,#N/A,TRUE,"EXT-TABLE";#N/A,#N/A,TRUE,"STEEL";#N/A,#N/A,TRUE,"INT-Table";#N/A,#N/A,TRUE,"STEEL";#N/A,#N/A,TRUE,"Door"}</definedName>
    <definedName name="WP2CAL" localSheetId="6" hidden="1">#REF!</definedName>
    <definedName name="WP2CAL" localSheetId="7" hidden="1">#REF!</definedName>
    <definedName name="WP2CAL" localSheetId="17" hidden="1">#REF!</definedName>
    <definedName name="WP2CAL" localSheetId="18" hidden="1">#REF!</definedName>
    <definedName name="WP2CAL" localSheetId="19" hidden="1">#REF!</definedName>
    <definedName name="WP2CAL" localSheetId="20" hidden="1">#REF!</definedName>
    <definedName name="WP2CAL" localSheetId="8" hidden="1">#REF!</definedName>
    <definedName name="WP2CAL" localSheetId="9" hidden="1">#REF!</definedName>
    <definedName name="WP2CAL" localSheetId="10" hidden="1">#REF!</definedName>
    <definedName name="WP2CAL" localSheetId="11" hidden="1">#REF!</definedName>
    <definedName name="WP2CAL" localSheetId="12" hidden="1">#REF!</definedName>
    <definedName name="WP2CAL" localSheetId="13" hidden="1">#REF!</definedName>
    <definedName name="WP2CAL" localSheetId="14" hidden="1">#REF!</definedName>
    <definedName name="WP2CAL" localSheetId="15" hidden="1">#REF!</definedName>
    <definedName name="WP2CAL" localSheetId="16" hidden="1">#REF!</definedName>
    <definedName name="WP2CAL" localSheetId="5" hidden="1">#REF!</definedName>
    <definedName name="WP2CAL" localSheetId="3" hidden="1">#REF!</definedName>
    <definedName name="WP2CAL" localSheetId="24" hidden="1">#REF!</definedName>
    <definedName name="WP2CAL" localSheetId="23" hidden="1">#REF!</definedName>
    <definedName name="WP2CAL" hidden="1">#REF!</definedName>
    <definedName name="WR" localSheetId="5" hidden="1">{#N/A,#N/A,FALSE,"CCTV"}</definedName>
    <definedName name="WR" localSheetId="3" hidden="1">{#N/A,#N/A,FALSE,"CCTV"}</definedName>
    <definedName name="WR" localSheetId="24" hidden="1">{#N/A,#N/A,FALSE,"CCTV"}</definedName>
    <definedName name="WR" localSheetId="4" hidden="1">{#N/A,#N/A,FALSE,"CCTV"}</definedName>
    <definedName name="WR" localSheetId="0" hidden="1">{#N/A,#N/A,FALSE,"CCTV"}</definedName>
    <definedName name="WR" localSheetId="23" hidden="1">{#N/A,#N/A,FALSE,"CCTV"}</definedName>
    <definedName name="WR" hidden="1">{#N/A,#N/A,FALSE,"CCTV"}</definedName>
    <definedName name="WRITE" localSheetId="5" hidden="1">{#N/A,#N/A,FALSE,"CCTV"}</definedName>
    <definedName name="WRITE" localSheetId="3" hidden="1">{#N/A,#N/A,FALSE,"CCTV"}</definedName>
    <definedName name="WRITE" localSheetId="24" hidden="1">{#N/A,#N/A,FALSE,"CCTV"}</definedName>
    <definedName name="WRITE" localSheetId="4" hidden="1">{#N/A,#N/A,FALSE,"CCTV"}</definedName>
    <definedName name="WRITE" localSheetId="0" hidden="1">{#N/A,#N/A,FALSE,"CCTV"}</definedName>
    <definedName name="WRITE" localSheetId="23" hidden="1">{#N/A,#N/A,FALSE,"CCTV"}</definedName>
    <definedName name="WRITE" hidden="1">{#N/A,#N/A,FALSE,"CCTV"}</definedName>
    <definedName name="WRN" localSheetId="5" hidden="1">{#N/A,#N/A,FALSE,"CCTV"}</definedName>
    <definedName name="WRN" localSheetId="3" hidden="1">{#N/A,#N/A,FALSE,"CCTV"}</definedName>
    <definedName name="WRN" localSheetId="24" hidden="1">{#N/A,#N/A,FALSE,"CCTV"}</definedName>
    <definedName name="WRN" localSheetId="4" hidden="1">{#N/A,#N/A,FALSE,"CCTV"}</definedName>
    <definedName name="WRN" localSheetId="0" hidden="1">{#N/A,#N/A,FALSE,"CCTV"}</definedName>
    <definedName name="WRN" localSheetId="23" hidden="1">{#N/A,#N/A,FALSE,"CCTV"}</definedName>
    <definedName name="WRN" hidden="1">{#N/A,#N/A,FALSE,"CCTV"}</definedName>
    <definedName name="WRN." localSheetId="5" hidden="1">{#N/A,#N/A,FALSE,"전체집계표";#N/A,#N/A,FALSE,"안벽30000";#N/A,#N/A,FALSE,"안벽20000";#N/A,#N/A,FALSE,"내호안";#N/A,#N/A,FALSE,"외호안";#N/A,#N/A,FALSE,"준설토A";#N/A,#N/A,FALSE,"준설토B";#N/A,#N/A,FALSE,"적출장"}</definedName>
    <definedName name="WRN." localSheetId="3" hidden="1">{#N/A,#N/A,FALSE,"전체집계표";#N/A,#N/A,FALSE,"안벽30000";#N/A,#N/A,FALSE,"안벽20000";#N/A,#N/A,FALSE,"내호안";#N/A,#N/A,FALSE,"외호안";#N/A,#N/A,FALSE,"준설토A";#N/A,#N/A,FALSE,"준설토B";#N/A,#N/A,FALSE,"적출장"}</definedName>
    <definedName name="WRN." localSheetId="24" hidden="1">{#N/A,#N/A,FALSE,"전체집계표";#N/A,#N/A,FALSE,"안벽30000";#N/A,#N/A,FALSE,"안벽20000";#N/A,#N/A,FALSE,"내호안";#N/A,#N/A,FALSE,"외호안";#N/A,#N/A,FALSE,"준설토A";#N/A,#N/A,FALSE,"준설토B";#N/A,#N/A,FALSE,"적출장"}</definedName>
    <definedName name="WRN." localSheetId="4" hidden="1">{#N/A,#N/A,FALSE,"전체집계표";#N/A,#N/A,FALSE,"안벽30000";#N/A,#N/A,FALSE,"안벽20000";#N/A,#N/A,FALSE,"내호안";#N/A,#N/A,FALSE,"외호안";#N/A,#N/A,FALSE,"준설토A";#N/A,#N/A,FALSE,"준설토B";#N/A,#N/A,FALSE,"적출장"}</definedName>
    <definedName name="WRN." localSheetId="0" hidden="1">{#N/A,#N/A,FALSE,"전체집계표";#N/A,#N/A,FALSE,"안벽30000";#N/A,#N/A,FALSE,"안벽20000";#N/A,#N/A,FALSE,"내호안";#N/A,#N/A,FALSE,"외호안";#N/A,#N/A,FALSE,"준설토A";#N/A,#N/A,FALSE,"준설토B";#N/A,#N/A,FALSE,"적출장"}</definedName>
    <definedName name="WRN." localSheetId="23" hidden="1">{#N/A,#N/A,FALSE,"전체집계표";#N/A,#N/A,FALSE,"안벽30000";#N/A,#N/A,FALSE,"안벽20000";#N/A,#N/A,FALSE,"내호안";#N/A,#N/A,FALSE,"외호안";#N/A,#N/A,FALSE,"준설토A";#N/A,#N/A,FALSE,"준설토B";#N/A,#N/A,FALSE,"적출장"}</definedName>
    <definedName name="WRN." hidden="1">{#N/A,#N/A,FALSE,"전체집계표";#N/A,#N/A,FALSE,"안벽30000";#N/A,#N/A,FALSE,"안벽20000";#N/A,#N/A,FALSE,"내호안";#N/A,#N/A,FALSE,"외호안";#N/A,#N/A,FALSE,"준설토A";#N/A,#N/A,FALSE,"준설토B";#N/A,#N/A,FALSE,"적출장"}</definedName>
    <definedName name="wrn.2번." localSheetId="5" hidden="1">{#N/A,#N/A,FALSE,"2~8번"}</definedName>
    <definedName name="wrn.2번." localSheetId="3" hidden="1">{#N/A,#N/A,FALSE,"2~8번"}</definedName>
    <definedName name="wrn.2번." localSheetId="24" hidden="1">{#N/A,#N/A,FALSE,"2~8번"}</definedName>
    <definedName name="wrn.2번." localSheetId="4" hidden="1">{#N/A,#N/A,FALSE,"2~8번"}</definedName>
    <definedName name="wrn.2번." localSheetId="0" hidden="1">{#N/A,#N/A,FALSE,"2~8번"}</definedName>
    <definedName name="wrn.2번." localSheetId="23" hidden="1">{#N/A,#N/A,FALSE,"2~8번"}</definedName>
    <definedName name="wrn.2번." hidden="1">{#N/A,#N/A,FALSE,"2~8번"}</definedName>
    <definedName name="wrn.BM." localSheetId="5" hidden="1">{#N/A,#N/A,TRUE,"Basic";#N/A,#N/A,TRUE,"EXT-TABLE";#N/A,#N/A,TRUE,"STEEL";#N/A,#N/A,TRUE,"INT-Table";#N/A,#N/A,TRUE,"STEEL";#N/A,#N/A,TRUE,"Door"}</definedName>
    <definedName name="wrn.BM." localSheetId="3" hidden="1">{#N/A,#N/A,TRUE,"Basic";#N/A,#N/A,TRUE,"EXT-TABLE";#N/A,#N/A,TRUE,"STEEL";#N/A,#N/A,TRUE,"INT-Table";#N/A,#N/A,TRUE,"STEEL";#N/A,#N/A,TRUE,"Door"}</definedName>
    <definedName name="wrn.BM." localSheetId="24" hidden="1">{#N/A,#N/A,TRUE,"Basic";#N/A,#N/A,TRUE,"EXT-TABLE";#N/A,#N/A,TRUE,"STEEL";#N/A,#N/A,TRUE,"INT-Table";#N/A,#N/A,TRUE,"STEEL";#N/A,#N/A,TRUE,"Door"}</definedName>
    <definedName name="wrn.BM." localSheetId="4" hidden="1">{#N/A,#N/A,TRUE,"Basic";#N/A,#N/A,TRUE,"EXT-TABLE";#N/A,#N/A,TRUE,"STEEL";#N/A,#N/A,TRUE,"INT-Table";#N/A,#N/A,TRUE,"STEEL";#N/A,#N/A,TRUE,"Door"}</definedName>
    <definedName name="wrn.BM." localSheetId="0" hidden="1">{#N/A,#N/A,TRUE,"Basic";#N/A,#N/A,TRUE,"EXT-TABLE";#N/A,#N/A,TRUE,"STEEL";#N/A,#N/A,TRUE,"INT-Table";#N/A,#N/A,TRUE,"STEEL";#N/A,#N/A,TRUE,"Door"}</definedName>
    <definedName name="wrn.BM." localSheetId="23" hidden="1">{#N/A,#N/A,TRUE,"Basic";#N/A,#N/A,TRUE,"EXT-TABLE";#N/A,#N/A,TRUE,"STEEL";#N/A,#N/A,TRUE,"INT-Table";#N/A,#N/A,TRUE,"STEEL";#N/A,#N/A,TRUE,"Door"}</definedName>
    <definedName name="wrn.BM." hidden="1">{#N/A,#N/A,TRUE,"Basic";#N/A,#N/A,TRUE,"EXT-TABLE";#N/A,#N/A,TRUE,"STEEL";#N/A,#N/A,TRUE,"INT-Table";#N/A,#N/A,TRUE,"STEEL";#N/A,#N/A,TRUE,"Door"}</definedName>
    <definedName name="wrn.BM._1" localSheetId="5" hidden="1">{#N/A,#N/A,TRUE,"Basic";#N/A,#N/A,TRUE,"EXT-TABLE";#N/A,#N/A,TRUE,"STEEL";#N/A,#N/A,TRUE,"INT-Table";#N/A,#N/A,TRUE,"STEEL";#N/A,#N/A,TRUE,"Door"}</definedName>
    <definedName name="wrn.BM._1" localSheetId="3" hidden="1">{#N/A,#N/A,TRUE,"Basic";#N/A,#N/A,TRUE,"EXT-TABLE";#N/A,#N/A,TRUE,"STEEL";#N/A,#N/A,TRUE,"INT-Table";#N/A,#N/A,TRUE,"STEEL";#N/A,#N/A,TRUE,"Door"}</definedName>
    <definedName name="wrn.BM._1" localSheetId="24" hidden="1">{#N/A,#N/A,TRUE,"Basic";#N/A,#N/A,TRUE,"EXT-TABLE";#N/A,#N/A,TRUE,"STEEL";#N/A,#N/A,TRUE,"INT-Table";#N/A,#N/A,TRUE,"STEEL";#N/A,#N/A,TRUE,"Door"}</definedName>
    <definedName name="wrn.BM._1" localSheetId="4" hidden="1">{#N/A,#N/A,TRUE,"Basic";#N/A,#N/A,TRUE,"EXT-TABLE";#N/A,#N/A,TRUE,"STEEL";#N/A,#N/A,TRUE,"INT-Table";#N/A,#N/A,TRUE,"STEEL";#N/A,#N/A,TRUE,"Door"}</definedName>
    <definedName name="wrn.BM._1" localSheetId="0" hidden="1">{#N/A,#N/A,TRUE,"Basic";#N/A,#N/A,TRUE,"EXT-TABLE";#N/A,#N/A,TRUE,"STEEL";#N/A,#N/A,TRUE,"INT-Table";#N/A,#N/A,TRUE,"STEEL";#N/A,#N/A,TRUE,"Door"}</definedName>
    <definedName name="wrn.BM._1" localSheetId="23" hidden="1">{#N/A,#N/A,TRUE,"Basic";#N/A,#N/A,TRUE,"EXT-TABLE";#N/A,#N/A,TRUE,"STEEL";#N/A,#N/A,TRUE,"INT-Table";#N/A,#N/A,TRUE,"STEEL";#N/A,#N/A,TRUE,"Door"}</definedName>
    <definedName name="wrn.BM._1" hidden="1">{#N/A,#N/A,TRUE,"Basic";#N/A,#N/A,TRUE,"EXT-TABLE";#N/A,#N/A,TRUE,"STEEL";#N/A,#N/A,TRUE,"INT-Table";#N/A,#N/A,TRUE,"STEEL";#N/A,#N/A,TRUE,"Door"}</definedName>
    <definedName name="wrn.BM._1_1" localSheetId="5" hidden="1">{#N/A,#N/A,TRUE,"Basic";#N/A,#N/A,TRUE,"EXT-TABLE";#N/A,#N/A,TRUE,"STEEL";#N/A,#N/A,TRUE,"INT-Table";#N/A,#N/A,TRUE,"STEEL";#N/A,#N/A,TRUE,"Door"}</definedName>
    <definedName name="wrn.BM._1_1" localSheetId="3" hidden="1">{#N/A,#N/A,TRUE,"Basic";#N/A,#N/A,TRUE,"EXT-TABLE";#N/A,#N/A,TRUE,"STEEL";#N/A,#N/A,TRUE,"INT-Table";#N/A,#N/A,TRUE,"STEEL";#N/A,#N/A,TRUE,"Door"}</definedName>
    <definedName name="wrn.BM._1_1" localSheetId="24" hidden="1">{#N/A,#N/A,TRUE,"Basic";#N/A,#N/A,TRUE,"EXT-TABLE";#N/A,#N/A,TRUE,"STEEL";#N/A,#N/A,TRUE,"INT-Table";#N/A,#N/A,TRUE,"STEEL";#N/A,#N/A,TRUE,"Door"}</definedName>
    <definedName name="wrn.BM._1_1" localSheetId="4" hidden="1">{#N/A,#N/A,TRUE,"Basic";#N/A,#N/A,TRUE,"EXT-TABLE";#N/A,#N/A,TRUE,"STEEL";#N/A,#N/A,TRUE,"INT-Table";#N/A,#N/A,TRUE,"STEEL";#N/A,#N/A,TRUE,"Door"}</definedName>
    <definedName name="wrn.BM._1_1" localSheetId="0" hidden="1">{#N/A,#N/A,TRUE,"Basic";#N/A,#N/A,TRUE,"EXT-TABLE";#N/A,#N/A,TRUE,"STEEL";#N/A,#N/A,TRUE,"INT-Table";#N/A,#N/A,TRUE,"STEEL";#N/A,#N/A,TRUE,"Door"}</definedName>
    <definedName name="wrn.BM._1_1" localSheetId="23" hidden="1">{#N/A,#N/A,TRUE,"Basic";#N/A,#N/A,TRUE,"EXT-TABLE";#N/A,#N/A,TRUE,"STEEL";#N/A,#N/A,TRUE,"INT-Table";#N/A,#N/A,TRUE,"STEEL";#N/A,#N/A,TRUE,"Door"}</definedName>
    <definedName name="wrn.BM._1_1" hidden="1">{#N/A,#N/A,TRUE,"Basic";#N/A,#N/A,TRUE,"EXT-TABLE";#N/A,#N/A,TRUE,"STEEL";#N/A,#N/A,TRUE,"INT-Table";#N/A,#N/A,TRUE,"STEEL";#N/A,#N/A,TRUE,"Door"}</definedName>
    <definedName name="wrn.BM._1_2" localSheetId="5" hidden="1">{#N/A,#N/A,TRUE,"Basic";#N/A,#N/A,TRUE,"EXT-TABLE";#N/A,#N/A,TRUE,"STEEL";#N/A,#N/A,TRUE,"INT-Table";#N/A,#N/A,TRUE,"STEEL";#N/A,#N/A,TRUE,"Door"}</definedName>
    <definedName name="wrn.BM._1_2" localSheetId="3" hidden="1">{#N/A,#N/A,TRUE,"Basic";#N/A,#N/A,TRUE,"EXT-TABLE";#N/A,#N/A,TRUE,"STEEL";#N/A,#N/A,TRUE,"INT-Table";#N/A,#N/A,TRUE,"STEEL";#N/A,#N/A,TRUE,"Door"}</definedName>
    <definedName name="wrn.BM._1_2" localSheetId="24" hidden="1">{#N/A,#N/A,TRUE,"Basic";#N/A,#N/A,TRUE,"EXT-TABLE";#N/A,#N/A,TRUE,"STEEL";#N/A,#N/A,TRUE,"INT-Table";#N/A,#N/A,TRUE,"STEEL";#N/A,#N/A,TRUE,"Door"}</definedName>
    <definedName name="wrn.BM._1_2" localSheetId="4" hidden="1">{#N/A,#N/A,TRUE,"Basic";#N/A,#N/A,TRUE,"EXT-TABLE";#N/A,#N/A,TRUE,"STEEL";#N/A,#N/A,TRUE,"INT-Table";#N/A,#N/A,TRUE,"STEEL";#N/A,#N/A,TRUE,"Door"}</definedName>
    <definedName name="wrn.BM._1_2" localSheetId="0" hidden="1">{#N/A,#N/A,TRUE,"Basic";#N/A,#N/A,TRUE,"EXT-TABLE";#N/A,#N/A,TRUE,"STEEL";#N/A,#N/A,TRUE,"INT-Table";#N/A,#N/A,TRUE,"STEEL";#N/A,#N/A,TRUE,"Door"}</definedName>
    <definedName name="wrn.BM._1_2" localSheetId="23" hidden="1">{#N/A,#N/A,TRUE,"Basic";#N/A,#N/A,TRUE,"EXT-TABLE";#N/A,#N/A,TRUE,"STEEL";#N/A,#N/A,TRUE,"INT-Table";#N/A,#N/A,TRUE,"STEEL";#N/A,#N/A,TRUE,"Door"}</definedName>
    <definedName name="wrn.BM._1_2" hidden="1">{#N/A,#N/A,TRUE,"Basic";#N/A,#N/A,TRUE,"EXT-TABLE";#N/A,#N/A,TRUE,"STEEL";#N/A,#N/A,TRUE,"INT-Table";#N/A,#N/A,TRUE,"STEEL";#N/A,#N/A,TRUE,"Door"}</definedName>
    <definedName name="wrn.BM._2" localSheetId="5" hidden="1">{#N/A,#N/A,TRUE,"Basic";#N/A,#N/A,TRUE,"EXT-TABLE";#N/A,#N/A,TRUE,"STEEL";#N/A,#N/A,TRUE,"INT-Table";#N/A,#N/A,TRUE,"STEEL";#N/A,#N/A,TRUE,"Door"}</definedName>
    <definedName name="wrn.BM._2" localSheetId="3" hidden="1">{#N/A,#N/A,TRUE,"Basic";#N/A,#N/A,TRUE,"EXT-TABLE";#N/A,#N/A,TRUE,"STEEL";#N/A,#N/A,TRUE,"INT-Table";#N/A,#N/A,TRUE,"STEEL";#N/A,#N/A,TRUE,"Door"}</definedName>
    <definedName name="wrn.BM._2" localSheetId="24" hidden="1">{#N/A,#N/A,TRUE,"Basic";#N/A,#N/A,TRUE,"EXT-TABLE";#N/A,#N/A,TRUE,"STEEL";#N/A,#N/A,TRUE,"INT-Table";#N/A,#N/A,TRUE,"STEEL";#N/A,#N/A,TRUE,"Door"}</definedName>
    <definedName name="wrn.BM._2" localSheetId="4" hidden="1">{#N/A,#N/A,TRUE,"Basic";#N/A,#N/A,TRUE,"EXT-TABLE";#N/A,#N/A,TRUE,"STEEL";#N/A,#N/A,TRUE,"INT-Table";#N/A,#N/A,TRUE,"STEEL";#N/A,#N/A,TRUE,"Door"}</definedName>
    <definedName name="wrn.BM._2" localSheetId="0" hidden="1">{#N/A,#N/A,TRUE,"Basic";#N/A,#N/A,TRUE,"EXT-TABLE";#N/A,#N/A,TRUE,"STEEL";#N/A,#N/A,TRUE,"INT-Table";#N/A,#N/A,TRUE,"STEEL";#N/A,#N/A,TRUE,"Door"}</definedName>
    <definedName name="wrn.BM._2" localSheetId="23" hidden="1">{#N/A,#N/A,TRUE,"Basic";#N/A,#N/A,TRUE,"EXT-TABLE";#N/A,#N/A,TRUE,"STEEL";#N/A,#N/A,TRUE,"INT-Table";#N/A,#N/A,TRUE,"STEEL";#N/A,#N/A,TRUE,"Door"}</definedName>
    <definedName name="wrn.BM._2" hidden="1">{#N/A,#N/A,TRUE,"Basic";#N/A,#N/A,TRUE,"EXT-TABLE";#N/A,#N/A,TRUE,"STEEL";#N/A,#N/A,TRUE,"INT-Table";#N/A,#N/A,TRUE,"STEEL";#N/A,#N/A,TRUE,"Door"}</definedName>
    <definedName name="wrn.BM._2_1" localSheetId="5" hidden="1">{#N/A,#N/A,TRUE,"Basic";#N/A,#N/A,TRUE,"EXT-TABLE";#N/A,#N/A,TRUE,"STEEL";#N/A,#N/A,TRUE,"INT-Table";#N/A,#N/A,TRUE,"STEEL";#N/A,#N/A,TRUE,"Door"}</definedName>
    <definedName name="wrn.BM._2_1" localSheetId="3" hidden="1">{#N/A,#N/A,TRUE,"Basic";#N/A,#N/A,TRUE,"EXT-TABLE";#N/A,#N/A,TRUE,"STEEL";#N/A,#N/A,TRUE,"INT-Table";#N/A,#N/A,TRUE,"STEEL";#N/A,#N/A,TRUE,"Door"}</definedName>
    <definedName name="wrn.BM._2_1" localSheetId="24" hidden="1">{#N/A,#N/A,TRUE,"Basic";#N/A,#N/A,TRUE,"EXT-TABLE";#N/A,#N/A,TRUE,"STEEL";#N/A,#N/A,TRUE,"INT-Table";#N/A,#N/A,TRUE,"STEEL";#N/A,#N/A,TRUE,"Door"}</definedName>
    <definedName name="wrn.BM._2_1" localSheetId="4" hidden="1">{#N/A,#N/A,TRUE,"Basic";#N/A,#N/A,TRUE,"EXT-TABLE";#N/A,#N/A,TRUE,"STEEL";#N/A,#N/A,TRUE,"INT-Table";#N/A,#N/A,TRUE,"STEEL";#N/A,#N/A,TRUE,"Door"}</definedName>
    <definedName name="wrn.BM._2_1" localSheetId="0" hidden="1">{#N/A,#N/A,TRUE,"Basic";#N/A,#N/A,TRUE,"EXT-TABLE";#N/A,#N/A,TRUE,"STEEL";#N/A,#N/A,TRUE,"INT-Table";#N/A,#N/A,TRUE,"STEEL";#N/A,#N/A,TRUE,"Door"}</definedName>
    <definedName name="wrn.BM._2_1" localSheetId="23" hidden="1">{#N/A,#N/A,TRUE,"Basic";#N/A,#N/A,TRUE,"EXT-TABLE";#N/A,#N/A,TRUE,"STEEL";#N/A,#N/A,TRUE,"INT-Table";#N/A,#N/A,TRUE,"STEEL";#N/A,#N/A,TRUE,"Door"}</definedName>
    <definedName name="wrn.BM._2_1" hidden="1">{#N/A,#N/A,TRUE,"Basic";#N/A,#N/A,TRUE,"EXT-TABLE";#N/A,#N/A,TRUE,"STEEL";#N/A,#N/A,TRUE,"INT-Table";#N/A,#N/A,TRUE,"STEEL";#N/A,#N/A,TRUE,"Door"}</definedName>
    <definedName name="wrn.BM._2_2" localSheetId="5" hidden="1">{#N/A,#N/A,TRUE,"Basic";#N/A,#N/A,TRUE,"EXT-TABLE";#N/A,#N/A,TRUE,"STEEL";#N/A,#N/A,TRUE,"INT-Table";#N/A,#N/A,TRUE,"STEEL";#N/A,#N/A,TRUE,"Door"}</definedName>
    <definedName name="wrn.BM._2_2" localSheetId="3" hidden="1">{#N/A,#N/A,TRUE,"Basic";#N/A,#N/A,TRUE,"EXT-TABLE";#N/A,#N/A,TRUE,"STEEL";#N/A,#N/A,TRUE,"INT-Table";#N/A,#N/A,TRUE,"STEEL";#N/A,#N/A,TRUE,"Door"}</definedName>
    <definedName name="wrn.BM._2_2" localSheetId="24" hidden="1">{#N/A,#N/A,TRUE,"Basic";#N/A,#N/A,TRUE,"EXT-TABLE";#N/A,#N/A,TRUE,"STEEL";#N/A,#N/A,TRUE,"INT-Table";#N/A,#N/A,TRUE,"STEEL";#N/A,#N/A,TRUE,"Door"}</definedName>
    <definedName name="wrn.BM._2_2" localSheetId="4" hidden="1">{#N/A,#N/A,TRUE,"Basic";#N/A,#N/A,TRUE,"EXT-TABLE";#N/A,#N/A,TRUE,"STEEL";#N/A,#N/A,TRUE,"INT-Table";#N/A,#N/A,TRUE,"STEEL";#N/A,#N/A,TRUE,"Door"}</definedName>
    <definedName name="wrn.BM._2_2" localSheetId="0" hidden="1">{#N/A,#N/A,TRUE,"Basic";#N/A,#N/A,TRUE,"EXT-TABLE";#N/A,#N/A,TRUE,"STEEL";#N/A,#N/A,TRUE,"INT-Table";#N/A,#N/A,TRUE,"STEEL";#N/A,#N/A,TRUE,"Door"}</definedName>
    <definedName name="wrn.BM._2_2" localSheetId="23" hidden="1">{#N/A,#N/A,TRUE,"Basic";#N/A,#N/A,TRUE,"EXT-TABLE";#N/A,#N/A,TRUE,"STEEL";#N/A,#N/A,TRUE,"INT-Table";#N/A,#N/A,TRUE,"STEEL";#N/A,#N/A,TRUE,"Door"}</definedName>
    <definedName name="wrn.BM._2_2" hidden="1">{#N/A,#N/A,TRUE,"Basic";#N/A,#N/A,TRUE,"EXT-TABLE";#N/A,#N/A,TRUE,"STEEL";#N/A,#N/A,TRUE,"INT-Table";#N/A,#N/A,TRUE,"STEEL";#N/A,#N/A,TRUE,"Door"}</definedName>
    <definedName name="wrn.BM._3" localSheetId="5" hidden="1">{#N/A,#N/A,TRUE,"Basic";#N/A,#N/A,TRUE,"EXT-TABLE";#N/A,#N/A,TRUE,"STEEL";#N/A,#N/A,TRUE,"INT-Table";#N/A,#N/A,TRUE,"STEEL";#N/A,#N/A,TRUE,"Door"}</definedName>
    <definedName name="wrn.BM._3" localSheetId="3" hidden="1">{#N/A,#N/A,TRUE,"Basic";#N/A,#N/A,TRUE,"EXT-TABLE";#N/A,#N/A,TRUE,"STEEL";#N/A,#N/A,TRUE,"INT-Table";#N/A,#N/A,TRUE,"STEEL";#N/A,#N/A,TRUE,"Door"}</definedName>
    <definedName name="wrn.BM._3" localSheetId="24" hidden="1">{#N/A,#N/A,TRUE,"Basic";#N/A,#N/A,TRUE,"EXT-TABLE";#N/A,#N/A,TRUE,"STEEL";#N/A,#N/A,TRUE,"INT-Table";#N/A,#N/A,TRUE,"STEEL";#N/A,#N/A,TRUE,"Door"}</definedName>
    <definedName name="wrn.BM._3" localSheetId="4" hidden="1">{#N/A,#N/A,TRUE,"Basic";#N/A,#N/A,TRUE,"EXT-TABLE";#N/A,#N/A,TRUE,"STEEL";#N/A,#N/A,TRUE,"INT-Table";#N/A,#N/A,TRUE,"STEEL";#N/A,#N/A,TRUE,"Door"}</definedName>
    <definedName name="wrn.BM._3" localSheetId="0" hidden="1">{#N/A,#N/A,TRUE,"Basic";#N/A,#N/A,TRUE,"EXT-TABLE";#N/A,#N/A,TRUE,"STEEL";#N/A,#N/A,TRUE,"INT-Table";#N/A,#N/A,TRUE,"STEEL";#N/A,#N/A,TRUE,"Door"}</definedName>
    <definedName name="wrn.BM._3" localSheetId="23" hidden="1">{#N/A,#N/A,TRUE,"Basic";#N/A,#N/A,TRUE,"EXT-TABLE";#N/A,#N/A,TRUE,"STEEL";#N/A,#N/A,TRUE,"INT-Table";#N/A,#N/A,TRUE,"STEEL";#N/A,#N/A,TRUE,"Door"}</definedName>
    <definedName name="wrn.BM._3" hidden="1">{#N/A,#N/A,TRUE,"Basic";#N/A,#N/A,TRUE,"EXT-TABLE";#N/A,#N/A,TRUE,"STEEL";#N/A,#N/A,TRUE,"INT-Table";#N/A,#N/A,TRUE,"STEEL";#N/A,#N/A,TRUE,"Door"}</definedName>
    <definedName name="wrn.BM._3_1" localSheetId="5" hidden="1">{#N/A,#N/A,TRUE,"Basic";#N/A,#N/A,TRUE,"EXT-TABLE";#N/A,#N/A,TRUE,"STEEL";#N/A,#N/A,TRUE,"INT-Table";#N/A,#N/A,TRUE,"STEEL";#N/A,#N/A,TRUE,"Door"}</definedName>
    <definedName name="wrn.BM._3_1" localSheetId="3" hidden="1">{#N/A,#N/A,TRUE,"Basic";#N/A,#N/A,TRUE,"EXT-TABLE";#N/A,#N/A,TRUE,"STEEL";#N/A,#N/A,TRUE,"INT-Table";#N/A,#N/A,TRUE,"STEEL";#N/A,#N/A,TRUE,"Door"}</definedName>
    <definedName name="wrn.BM._3_1" localSheetId="24" hidden="1">{#N/A,#N/A,TRUE,"Basic";#N/A,#N/A,TRUE,"EXT-TABLE";#N/A,#N/A,TRUE,"STEEL";#N/A,#N/A,TRUE,"INT-Table";#N/A,#N/A,TRUE,"STEEL";#N/A,#N/A,TRUE,"Door"}</definedName>
    <definedName name="wrn.BM._3_1" localSheetId="4" hidden="1">{#N/A,#N/A,TRUE,"Basic";#N/A,#N/A,TRUE,"EXT-TABLE";#N/A,#N/A,TRUE,"STEEL";#N/A,#N/A,TRUE,"INT-Table";#N/A,#N/A,TRUE,"STEEL";#N/A,#N/A,TRUE,"Door"}</definedName>
    <definedName name="wrn.BM._3_1" localSheetId="0" hidden="1">{#N/A,#N/A,TRUE,"Basic";#N/A,#N/A,TRUE,"EXT-TABLE";#N/A,#N/A,TRUE,"STEEL";#N/A,#N/A,TRUE,"INT-Table";#N/A,#N/A,TRUE,"STEEL";#N/A,#N/A,TRUE,"Door"}</definedName>
    <definedName name="wrn.BM._3_1" localSheetId="23" hidden="1">{#N/A,#N/A,TRUE,"Basic";#N/A,#N/A,TRUE,"EXT-TABLE";#N/A,#N/A,TRUE,"STEEL";#N/A,#N/A,TRUE,"INT-Table";#N/A,#N/A,TRUE,"STEEL";#N/A,#N/A,TRUE,"Door"}</definedName>
    <definedName name="wrn.BM._3_1" hidden="1">{#N/A,#N/A,TRUE,"Basic";#N/A,#N/A,TRUE,"EXT-TABLE";#N/A,#N/A,TRUE,"STEEL";#N/A,#N/A,TRUE,"INT-Table";#N/A,#N/A,TRUE,"STEEL";#N/A,#N/A,TRUE,"Door"}</definedName>
    <definedName name="wrn.BM._3_2" localSheetId="5" hidden="1">{#N/A,#N/A,TRUE,"Basic";#N/A,#N/A,TRUE,"EXT-TABLE";#N/A,#N/A,TRUE,"STEEL";#N/A,#N/A,TRUE,"INT-Table";#N/A,#N/A,TRUE,"STEEL";#N/A,#N/A,TRUE,"Door"}</definedName>
    <definedName name="wrn.BM._3_2" localSheetId="3" hidden="1">{#N/A,#N/A,TRUE,"Basic";#N/A,#N/A,TRUE,"EXT-TABLE";#N/A,#N/A,TRUE,"STEEL";#N/A,#N/A,TRUE,"INT-Table";#N/A,#N/A,TRUE,"STEEL";#N/A,#N/A,TRUE,"Door"}</definedName>
    <definedName name="wrn.BM._3_2" localSheetId="24" hidden="1">{#N/A,#N/A,TRUE,"Basic";#N/A,#N/A,TRUE,"EXT-TABLE";#N/A,#N/A,TRUE,"STEEL";#N/A,#N/A,TRUE,"INT-Table";#N/A,#N/A,TRUE,"STEEL";#N/A,#N/A,TRUE,"Door"}</definedName>
    <definedName name="wrn.BM._3_2" localSheetId="4" hidden="1">{#N/A,#N/A,TRUE,"Basic";#N/A,#N/A,TRUE,"EXT-TABLE";#N/A,#N/A,TRUE,"STEEL";#N/A,#N/A,TRUE,"INT-Table";#N/A,#N/A,TRUE,"STEEL";#N/A,#N/A,TRUE,"Door"}</definedName>
    <definedName name="wrn.BM._3_2" localSheetId="0" hidden="1">{#N/A,#N/A,TRUE,"Basic";#N/A,#N/A,TRUE,"EXT-TABLE";#N/A,#N/A,TRUE,"STEEL";#N/A,#N/A,TRUE,"INT-Table";#N/A,#N/A,TRUE,"STEEL";#N/A,#N/A,TRUE,"Door"}</definedName>
    <definedName name="wrn.BM._3_2" localSheetId="23" hidden="1">{#N/A,#N/A,TRUE,"Basic";#N/A,#N/A,TRUE,"EXT-TABLE";#N/A,#N/A,TRUE,"STEEL";#N/A,#N/A,TRUE,"INT-Table";#N/A,#N/A,TRUE,"STEEL";#N/A,#N/A,TRUE,"Door"}</definedName>
    <definedName name="wrn.BM._3_2" hidden="1">{#N/A,#N/A,TRUE,"Basic";#N/A,#N/A,TRUE,"EXT-TABLE";#N/A,#N/A,TRUE,"STEEL";#N/A,#N/A,TRUE,"INT-Table";#N/A,#N/A,TRUE,"STEEL";#N/A,#N/A,TRUE,"Door"}</definedName>
    <definedName name="wrn.BM._4" localSheetId="5" hidden="1">{#N/A,#N/A,TRUE,"Basic";#N/A,#N/A,TRUE,"EXT-TABLE";#N/A,#N/A,TRUE,"STEEL";#N/A,#N/A,TRUE,"INT-Table";#N/A,#N/A,TRUE,"STEEL";#N/A,#N/A,TRUE,"Door"}</definedName>
    <definedName name="wrn.BM._4" localSheetId="3" hidden="1">{#N/A,#N/A,TRUE,"Basic";#N/A,#N/A,TRUE,"EXT-TABLE";#N/A,#N/A,TRUE,"STEEL";#N/A,#N/A,TRUE,"INT-Table";#N/A,#N/A,TRUE,"STEEL";#N/A,#N/A,TRUE,"Door"}</definedName>
    <definedName name="wrn.BM._4" localSheetId="24" hidden="1">{#N/A,#N/A,TRUE,"Basic";#N/A,#N/A,TRUE,"EXT-TABLE";#N/A,#N/A,TRUE,"STEEL";#N/A,#N/A,TRUE,"INT-Table";#N/A,#N/A,TRUE,"STEEL";#N/A,#N/A,TRUE,"Door"}</definedName>
    <definedName name="wrn.BM._4" localSheetId="4" hidden="1">{#N/A,#N/A,TRUE,"Basic";#N/A,#N/A,TRUE,"EXT-TABLE";#N/A,#N/A,TRUE,"STEEL";#N/A,#N/A,TRUE,"INT-Table";#N/A,#N/A,TRUE,"STEEL";#N/A,#N/A,TRUE,"Door"}</definedName>
    <definedName name="wrn.BM._4" localSheetId="0" hidden="1">{#N/A,#N/A,TRUE,"Basic";#N/A,#N/A,TRUE,"EXT-TABLE";#N/A,#N/A,TRUE,"STEEL";#N/A,#N/A,TRUE,"INT-Table";#N/A,#N/A,TRUE,"STEEL";#N/A,#N/A,TRUE,"Door"}</definedName>
    <definedName name="wrn.BM._4" localSheetId="23" hidden="1">{#N/A,#N/A,TRUE,"Basic";#N/A,#N/A,TRUE,"EXT-TABLE";#N/A,#N/A,TRUE,"STEEL";#N/A,#N/A,TRUE,"INT-Table";#N/A,#N/A,TRUE,"STEEL";#N/A,#N/A,TRUE,"Door"}</definedName>
    <definedName name="wrn.BM._4" hidden="1">{#N/A,#N/A,TRUE,"Basic";#N/A,#N/A,TRUE,"EXT-TABLE";#N/A,#N/A,TRUE,"STEEL";#N/A,#N/A,TRUE,"INT-Table";#N/A,#N/A,TRUE,"STEEL";#N/A,#N/A,TRUE,"Door"}</definedName>
    <definedName name="wrn.BM._4_1" localSheetId="5" hidden="1">{#N/A,#N/A,TRUE,"Basic";#N/A,#N/A,TRUE,"EXT-TABLE";#N/A,#N/A,TRUE,"STEEL";#N/A,#N/A,TRUE,"INT-Table";#N/A,#N/A,TRUE,"STEEL";#N/A,#N/A,TRUE,"Door"}</definedName>
    <definedName name="wrn.BM._4_1" localSheetId="3" hidden="1">{#N/A,#N/A,TRUE,"Basic";#N/A,#N/A,TRUE,"EXT-TABLE";#N/A,#N/A,TRUE,"STEEL";#N/A,#N/A,TRUE,"INT-Table";#N/A,#N/A,TRUE,"STEEL";#N/A,#N/A,TRUE,"Door"}</definedName>
    <definedName name="wrn.BM._4_1" localSheetId="24" hidden="1">{#N/A,#N/A,TRUE,"Basic";#N/A,#N/A,TRUE,"EXT-TABLE";#N/A,#N/A,TRUE,"STEEL";#N/A,#N/A,TRUE,"INT-Table";#N/A,#N/A,TRUE,"STEEL";#N/A,#N/A,TRUE,"Door"}</definedName>
    <definedName name="wrn.BM._4_1" localSheetId="4" hidden="1">{#N/A,#N/A,TRUE,"Basic";#N/A,#N/A,TRUE,"EXT-TABLE";#N/A,#N/A,TRUE,"STEEL";#N/A,#N/A,TRUE,"INT-Table";#N/A,#N/A,TRUE,"STEEL";#N/A,#N/A,TRUE,"Door"}</definedName>
    <definedName name="wrn.BM._4_1" localSheetId="0" hidden="1">{#N/A,#N/A,TRUE,"Basic";#N/A,#N/A,TRUE,"EXT-TABLE";#N/A,#N/A,TRUE,"STEEL";#N/A,#N/A,TRUE,"INT-Table";#N/A,#N/A,TRUE,"STEEL";#N/A,#N/A,TRUE,"Door"}</definedName>
    <definedName name="wrn.BM._4_1" localSheetId="23" hidden="1">{#N/A,#N/A,TRUE,"Basic";#N/A,#N/A,TRUE,"EXT-TABLE";#N/A,#N/A,TRUE,"STEEL";#N/A,#N/A,TRUE,"INT-Table";#N/A,#N/A,TRUE,"STEEL";#N/A,#N/A,TRUE,"Door"}</definedName>
    <definedName name="wrn.BM._4_1" hidden="1">{#N/A,#N/A,TRUE,"Basic";#N/A,#N/A,TRUE,"EXT-TABLE";#N/A,#N/A,TRUE,"STEEL";#N/A,#N/A,TRUE,"INT-Table";#N/A,#N/A,TRUE,"STEEL";#N/A,#N/A,TRUE,"Door"}</definedName>
    <definedName name="wrn.BM._4_2" localSheetId="5" hidden="1">{#N/A,#N/A,TRUE,"Basic";#N/A,#N/A,TRUE,"EXT-TABLE";#N/A,#N/A,TRUE,"STEEL";#N/A,#N/A,TRUE,"INT-Table";#N/A,#N/A,TRUE,"STEEL";#N/A,#N/A,TRUE,"Door"}</definedName>
    <definedName name="wrn.BM._4_2" localSheetId="3" hidden="1">{#N/A,#N/A,TRUE,"Basic";#N/A,#N/A,TRUE,"EXT-TABLE";#N/A,#N/A,TRUE,"STEEL";#N/A,#N/A,TRUE,"INT-Table";#N/A,#N/A,TRUE,"STEEL";#N/A,#N/A,TRUE,"Door"}</definedName>
    <definedName name="wrn.BM._4_2" localSheetId="24" hidden="1">{#N/A,#N/A,TRUE,"Basic";#N/A,#N/A,TRUE,"EXT-TABLE";#N/A,#N/A,TRUE,"STEEL";#N/A,#N/A,TRUE,"INT-Table";#N/A,#N/A,TRUE,"STEEL";#N/A,#N/A,TRUE,"Door"}</definedName>
    <definedName name="wrn.BM._4_2" localSheetId="4" hidden="1">{#N/A,#N/A,TRUE,"Basic";#N/A,#N/A,TRUE,"EXT-TABLE";#N/A,#N/A,TRUE,"STEEL";#N/A,#N/A,TRUE,"INT-Table";#N/A,#N/A,TRUE,"STEEL";#N/A,#N/A,TRUE,"Door"}</definedName>
    <definedName name="wrn.BM._4_2" localSheetId="0" hidden="1">{#N/A,#N/A,TRUE,"Basic";#N/A,#N/A,TRUE,"EXT-TABLE";#N/A,#N/A,TRUE,"STEEL";#N/A,#N/A,TRUE,"INT-Table";#N/A,#N/A,TRUE,"STEEL";#N/A,#N/A,TRUE,"Door"}</definedName>
    <definedName name="wrn.BM._4_2" localSheetId="23" hidden="1">{#N/A,#N/A,TRUE,"Basic";#N/A,#N/A,TRUE,"EXT-TABLE";#N/A,#N/A,TRUE,"STEEL";#N/A,#N/A,TRUE,"INT-Table";#N/A,#N/A,TRUE,"STEEL";#N/A,#N/A,TRUE,"Door"}</definedName>
    <definedName name="wrn.BM._4_2" hidden="1">{#N/A,#N/A,TRUE,"Basic";#N/A,#N/A,TRUE,"EXT-TABLE";#N/A,#N/A,TRUE,"STEEL";#N/A,#N/A,TRUE,"INT-Table";#N/A,#N/A,TRUE,"STEEL";#N/A,#N/A,TRUE,"Door"}</definedName>
    <definedName name="wrn.BM._5" localSheetId="5" hidden="1">{#N/A,#N/A,TRUE,"Basic";#N/A,#N/A,TRUE,"EXT-TABLE";#N/A,#N/A,TRUE,"STEEL";#N/A,#N/A,TRUE,"INT-Table";#N/A,#N/A,TRUE,"STEEL";#N/A,#N/A,TRUE,"Door"}</definedName>
    <definedName name="wrn.BM._5" localSheetId="3" hidden="1">{#N/A,#N/A,TRUE,"Basic";#N/A,#N/A,TRUE,"EXT-TABLE";#N/A,#N/A,TRUE,"STEEL";#N/A,#N/A,TRUE,"INT-Table";#N/A,#N/A,TRUE,"STEEL";#N/A,#N/A,TRUE,"Door"}</definedName>
    <definedName name="wrn.BM._5" localSheetId="24" hidden="1">{#N/A,#N/A,TRUE,"Basic";#N/A,#N/A,TRUE,"EXT-TABLE";#N/A,#N/A,TRUE,"STEEL";#N/A,#N/A,TRUE,"INT-Table";#N/A,#N/A,TRUE,"STEEL";#N/A,#N/A,TRUE,"Door"}</definedName>
    <definedName name="wrn.BM._5" localSheetId="4" hidden="1">{#N/A,#N/A,TRUE,"Basic";#N/A,#N/A,TRUE,"EXT-TABLE";#N/A,#N/A,TRUE,"STEEL";#N/A,#N/A,TRUE,"INT-Table";#N/A,#N/A,TRUE,"STEEL";#N/A,#N/A,TRUE,"Door"}</definedName>
    <definedName name="wrn.BM._5" localSheetId="0" hidden="1">{#N/A,#N/A,TRUE,"Basic";#N/A,#N/A,TRUE,"EXT-TABLE";#N/A,#N/A,TRUE,"STEEL";#N/A,#N/A,TRUE,"INT-Table";#N/A,#N/A,TRUE,"STEEL";#N/A,#N/A,TRUE,"Door"}</definedName>
    <definedName name="wrn.BM._5" localSheetId="23" hidden="1">{#N/A,#N/A,TRUE,"Basic";#N/A,#N/A,TRUE,"EXT-TABLE";#N/A,#N/A,TRUE,"STEEL";#N/A,#N/A,TRUE,"INT-Table";#N/A,#N/A,TRUE,"STEEL";#N/A,#N/A,TRUE,"Door"}</definedName>
    <definedName name="wrn.BM._5" hidden="1">{#N/A,#N/A,TRUE,"Basic";#N/A,#N/A,TRUE,"EXT-TABLE";#N/A,#N/A,TRUE,"STEEL";#N/A,#N/A,TRUE,"INT-Table";#N/A,#N/A,TRUE,"STEEL";#N/A,#N/A,TRUE,"Door"}</definedName>
    <definedName name="wrn.BM._5_1" localSheetId="5" hidden="1">{#N/A,#N/A,TRUE,"Basic";#N/A,#N/A,TRUE,"EXT-TABLE";#N/A,#N/A,TRUE,"STEEL";#N/A,#N/A,TRUE,"INT-Table";#N/A,#N/A,TRUE,"STEEL";#N/A,#N/A,TRUE,"Door"}</definedName>
    <definedName name="wrn.BM._5_1" localSheetId="3" hidden="1">{#N/A,#N/A,TRUE,"Basic";#N/A,#N/A,TRUE,"EXT-TABLE";#N/A,#N/A,TRUE,"STEEL";#N/A,#N/A,TRUE,"INT-Table";#N/A,#N/A,TRUE,"STEEL";#N/A,#N/A,TRUE,"Door"}</definedName>
    <definedName name="wrn.BM._5_1" localSheetId="24" hidden="1">{#N/A,#N/A,TRUE,"Basic";#N/A,#N/A,TRUE,"EXT-TABLE";#N/A,#N/A,TRUE,"STEEL";#N/A,#N/A,TRUE,"INT-Table";#N/A,#N/A,TRUE,"STEEL";#N/A,#N/A,TRUE,"Door"}</definedName>
    <definedName name="wrn.BM._5_1" localSheetId="4" hidden="1">{#N/A,#N/A,TRUE,"Basic";#N/A,#N/A,TRUE,"EXT-TABLE";#N/A,#N/A,TRUE,"STEEL";#N/A,#N/A,TRUE,"INT-Table";#N/A,#N/A,TRUE,"STEEL";#N/A,#N/A,TRUE,"Door"}</definedName>
    <definedName name="wrn.BM._5_1" localSheetId="0" hidden="1">{#N/A,#N/A,TRUE,"Basic";#N/A,#N/A,TRUE,"EXT-TABLE";#N/A,#N/A,TRUE,"STEEL";#N/A,#N/A,TRUE,"INT-Table";#N/A,#N/A,TRUE,"STEEL";#N/A,#N/A,TRUE,"Door"}</definedName>
    <definedName name="wrn.BM._5_1" localSheetId="23" hidden="1">{#N/A,#N/A,TRUE,"Basic";#N/A,#N/A,TRUE,"EXT-TABLE";#N/A,#N/A,TRUE,"STEEL";#N/A,#N/A,TRUE,"INT-Table";#N/A,#N/A,TRUE,"STEEL";#N/A,#N/A,TRUE,"Door"}</definedName>
    <definedName name="wrn.BM._5_1" hidden="1">{#N/A,#N/A,TRUE,"Basic";#N/A,#N/A,TRUE,"EXT-TABLE";#N/A,#N/A,TRUE,"STEEL";#N/A,#N/A,TRUE,"INT-Table";#N/A,#N/A,TRUE,"STEEL";#N/A,#N/A,TRUE,"Door"}</definedName>
    <definedName name="wrn.BM._5_2" localSheetId="5" hidden="1">{#N/A,#N/A,TRUE,"Basic";#N/A,#N/A,TRUE,"EXT-TABLE";#N/A,#N/A,TRUE,"STEEL";#N/A,#N/A,TRUE,"INT-Table";#N/A,#N/A,TRUE,"STEEL";#N/A,#N/A,TRUE,"Door"}</definedName>
    <definedName name="wrn.BM._5_2" localSheetId="3" hidden="1">{#N/A,#N/A,TRUE,"Basic";#N/A,#N/A,TRUE,"EXT-TABLE";#N/A,#N/A,TRUE,"STEEL";#N/A,#N/A,TRUE,"INT-Table";#N/A,#N/A,TRUE,"STEEL";#N/A,#N/A,TRUE,"Door"}</definedName>
    <definedName name="wrn.BM._5_2" localSheetId="24" hidden="1">{#N/A,#N/A,TRUE,"Basic";#N/A,#N/A,TRUE,"EXT-TABLE";#N/A,#N/A,TRUE,"STEEL";#N/A,#N/A,TRUE,"INT-Table";#N/A,#N/A,TRUE,"STEEL";#N/A,#N/A,TRUE,"Door"}</definedName>
    <definedName name="wrn.BM._5_2" localSheetId="4" hidden="1">{#N/A,#N/A,TRUE,"Basic";#N/A,#N/A,TRUE,"EXT-TABLE";#N/A,#N/A,TRUE,"STEEL";#N/A,#N/A,TRUE,"INT-Table";#N/A,#N/A,TRUE,"STEEL";#N/A,#N/A,TRUE,"Door"}</definedName>
    <definedName name="wrn.BM._5_2" localSheetId="0" hidden="1">{#N/A,#N/A,TRUE,"Basic";#N/A,#N/A,TRUE,"EXT-TABLE";#N/A,#N/A,TRUE,"STEEL";#N/A,#N/A,TRUE,"INT-Table";#N/A,#N/A,TRUE,"STEEL";#N/A,#N/A,TRUE,"Door"}</definedName>
    <definedName name="wrn.BM._5_2" localSheetId="23" hidden="1">{#N/A,#N/A,TRUE,"Basic";#N/A,#N/A,TRUE,"EXT-TABLE";#N/A,#N/A,TRUE,"STEEL";#N/A,#N/A,TRUE,"INT-Table";#N/A,#N/A,TRUE,"STEEL";#N/A,#N/A,TRUE,"Door"}</definedName>
    <definedName name="wrn.BM._5_2" hidden="1">{#N/A,#N/A,TRUE,"Basic";#N/A,#N/A,TRUE,"EXT-TABLE";#N/A,#N/A,TRUE,"STEEL";#N/A,#N/A,TRUE,"INT-Table";#N/A,#N/A,TRUE,"STEEL";#N/A,#N/A,TRUE,"Door"}</definedName>
    <definedName name="wrn.CBA."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wrn.CBA_RO." localSheetId="5"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RO." localSheetId="3"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RO." localSheetId="24"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RO." localSheetId="4"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RO." localSheetId="0"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RO." localSheetId="23"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RO." hidden="1">{#N/A,#N/A,FALSE,"C-001";#N/A,#N/A,FALSE,"C-002";#N/A,#N/A,FALSE,"C-003";#N/A,#N/A,FALSE,"C-004";#N/A,#N/A,FALSE,"C-005";#N/A,#N/A,FALSE,"C-006";#N/A,#N/A,FALSE,"C-007";#N/A,#N/A,FALSE,"C-008";#N/A,#N/A,FALSE,"CF-001";#N/A,#N/A,FALSE,"H-001";#N/A,#N/A,FALSE,"P-001";#N/A,#N/A,FALSE,"P-002";#N/A,#N/A,FALSE,"P-003";#N/A,#N/A,FALSE,"P-004";#N/A,#N/A,FALSE,"P-005";#N/A,#N/A,FALSE,"P-006";#N/A,#N/A,FALSE,"P-001,2,3,4,5";#N/A,#N/A,FALSE,"P-007";#N/A,#N/A,FALSE,"X-001";#N/A,#N/A,FALSE,"X-004"}</definedName>
    <definedName name="wrn.CBA_ST." localSheetId="5"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BA_ST." localSheetId="3"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BA_ST." localSheetId="24"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BA_ST." localSheetId="4"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BA_ST." localSheetId="0"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BA_ST." localSheetId="23"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BA_ST."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wrn.chi._.tiÆt." localSheetId="5" hidden="1">{#N/A,#N/A,FALSE,"Chi tiÆt"}</definedName>
    <definedName name="wrn.chi._.tiÆt." localSheetId="3" hidden="1">{#N/A,#N/A,FALSE,"Chi tiÆt"}</definedName>
    <definedName name="wrn.chi._.tiÆt." localSheetId="24" hidden="1">{#N/A,#N/A,FALSE,"Chi tiÆt"}</definedName>
    <definedName name="wrn.chi._.tiÆt." localSheetId="4" hidden="1">{#N/A,#N/A,FALSE,"Chi tiÆt"}</definedName>
    <definedName name="wrn.chi._.tiÆt." localSheetId="0" hidden="1">{#N/A,#N/A,FALSE,"Chi tiÆt"}</definedName>
    <definedName name="wrn.chi._.tiÆt." localSheetId="23" hidden="1">{#N/A,#N/A,FALSE,"Chi tiÆt"}</definedName>
    <definedName name="wrn.chi._.tiÆt." hidden="1">{#N/A,#N/A,FALSE,"Chi tiÆt"}</definedName>
    <definedName name="wrn.PrintAll." localSheetId="5" hidden="1">{#N/A,#N/A,FALSE,"Sheet1";#N/A,#N/A,FALSE,"Sheet2";#N/A,#N/A,FALSE,"Sheet3";#N/A,#N/A,FALSE,"Sheet4";#N/A,#N/A,FALSE,"Sheet5";#N/A,#N/A,FALSE,"Sheet6";#N/A,#N/A,FALSE,"Sheet7";#N/A,#N/A,FALSE,"Sheet8";#N/A,#N/A,FALSE,"Sheet9"}</definedName>
    <definedName name="wrn.PrintAll." localSheetId="3" hidden="1">{#N/A,#N/A,FALSE,"Sheet1";#N/A,#N/A,FALSE,"Sheet2";#N/A,#N/A,FALSE,"Sheet3";#N/A,#N/A,FALSE,"Sheet4";#N/A,#N/A,FALSE,"Sheet5";#N/A,#N/A,FALSE,"Sheet6";#N/A,#N/A,FALSE,"Sheet7";#N/A,#N/A,FALSE,"Sheet8";#N/A,#N/A,FALSE,"Sheet9"}</definedName>
    <definedName name="wrn.PrintAll." localSheetId="24" hidden="1">{#N/A,#N/A,FALSE,"Sheet1";#N/A,#N/A,FALSE,"Sheet2";#N/A,#N/A,FALSE,"Sheet3";#N/A,#N/A,FALSE,"Sheet4";#N/A,#N/A,FALSE,"Sheet5";#N/A,#N/A,FALSE,"Sheet6";#N/A,#N/A,FALSE,"Sheet7";#N/A,#N/A,FALSE,"Sheet8";#N/A,#N/A,FALSE,"Sheet9"}</definedName>
    <definedName name="wrn.PrintAll." localSheetId="4" hidden="1">{#N/A,#N/A,FALSE,"Sheet1";#N/A,#N/A,FALSE,"Sheet2";#N/A,#N/A,FALSE,"Sheet3";#N/A,#N/A,FALSE,"Sheet4";#N/A,#N/A,FALSE,"Sheet5";#N/A,#N/A,FALSE,"Sheet6";#N/A,#N/A,FALSE,"Sheet7";#N/A,#N/A,FALSE,"Sheet8";#N/A,#N/A,FALSE,"Sheet9"}</definedName>
    <definedName name="wrn.PrintAll." localSheetId="0" hidden="1">{#N/A,#N/A,FALSE,"Sheet1";#N/A,#N/A,FALSE,"Sheet2";#N/A,#N/A,FALSE,"Sheet3";#N/A,#N/A,FALSE,"Sheet4";#N/A,#N/A,FALSE,"Sheet5";#N/A,#N/A,FALSE,"Sheet6";#N/A,#N/A,FALSE,"Sheet7";#N/A,#N/A,FALSE,"Sheet8";#N/A,#N/A,FALSE,"Sheet9"}</definedName>
    <definedName name="wrn.PrintAll." localSheetId="23" hidden="1">{#N/A,#N/A,FALSE,"Sheet1";#N/A,#N/A,FALSE,"Sheet2";#N/A,#N/A,FALSE,"Sheet3";#N/A,#N/A,FALSE,"Sheet4";#N/A,#N/A,FALSE,"Sheet5";#N/A,#N/A,FALSE,"Sheet6";#N/A,#N/A,FALSE,"Sheet7";#N/A,#N/A,FALSE,"Sheet8";#N/A,#N/A,FALSE,"Sheet9"}</definedName>
    <definedName name="wrn.PrintAll." hidden="1">{#N/A,#N/A,FALSE,"Sheet1";#N/A,#N/A,FALSE,"Sheet2";#N/A,#N/A,FALSE,"Sheet3";#N/A,#N/A,FALSE,"Sheet4";#N/A,#N/A,FALSE,"Sheet5";#N/A,#N/A,FALSE,"Sheet6";#N/A,#N/A,FALSE,"Sheet7";#N/A,#N/A,FALSE,"Sheet8";#N/A,#N/A,FALSE,"Sheet9"}</definedName>
    <definedName name="wrn.PrintCurr." localSheetId="5" hidden="1">{#N/A,#N/A,FALSE,"Sheet1";#N/A,#N/A,FALSE,"Sheet2";#N/A,#N/A,FALSE,"Sheet3"}</definedName>
    <definedName name="wrn.PrintCurr." localSheetId="3" hidden="1">{#N/A,#N/A,FALSE,"Sheet1";#N/A,#N/A,FALSE,"Sheet2";#N/A,#N/A,FALSE,"Sheet3"}</definedName>
    <definedName name="wrn.PrintCurr." localSheetId="24" hidden="1">{#N/A,#N/A,FALSE,"Sheet1";#N/A,#N/A,FALSE,"Sheet2";#N/A,#N/A,FALSE,"Sheet3"}</definedName>
    <definedName name="wrn.PrintCurr." localSheetId="4" hidden="1">{#N/A,#N/A,FALSE,"Sheet1";#N/A,#N/A,FALSE,"Sheet2";#N/A,#N/A,FALSE,"Sheet3"}</definedName>
    <definedName name="wrn.PrintCurr." localSheetId="0" hidden="1">{#N/A,#N/A,FALSE,"Sheet1";#N/A,#N/A,FALSE,"Sheet2";#N/A,#N/A,FALSE,"Sheet3"}</definedName>
    <definedName name="wrn.PrintCurr." localSheetId="23" hidden="1">{#N/A,#N/A,FALSE,"Sheet1";#N/A,#N/A,FALSE,"Sheet2";#N/A,#N/A,FALSE,"Sheet3"}</definedName>
    <definedName name="wrn.PrintCurr." hidden="1">{#N/A,#N/A,FALSE,"Sheet1";#N/A,#N/A,FALSE,"Sheet2";#N/A,#N/A,FALSE,"Sheet3"}</definedName>
    <definedName name="wrn.PrintPrev1." localSheetId="5" hidden="1">{#N/A,#N/A,FALSE,"Sheet4";#N/A,#N/A,FALSE,"Sheet5";#N/A,#N/A,FALSE,"Sheet6"}</definedName>
    <definedName name="wrn.PrintPrev1." localSheetId="3" hidden="1">{#N/A,#N/A,FALSE,"Sheet4";#N/A,#N/A,FALSE,"Sheet5";#N/A,#N/A,FALSE,"Sheet6"}</definedName>
    <definedName name="wrn.PrintPrev1." localSheetId="24" hidden="1">{#N/A,#N/A,FALSE,"Sheet4";#N/A,#N/A,FALSE,"Sheet5";#N/A,#N/A,FALSE,"Sheet6"}</definedName>
    <definedName name="wrn.PrintPrev1." localSheetId="4" hidden="1">{#N/A,#N/A,FALSE,"Sheet4";#N/A,#N/A,FALSE,"Sheet5";#N/A,#N/A,FALSE,"Sheet6"}</definedName>
    <definedName name="wrn.PrintPrev1." localSheetId="0" hidden="1">{#N/A,#N/A,FALSE,"Sheet4";#N/A,#N/A,FALSE,"Sheet5";#N/A,#N/A,FALSE,"Sheet6"}</definedName>
    <definedName name="wrn.PrintPrev1." localSheetId="23" hidden="1">{#N/A,#N/A,FALSE,"Sheet4";#N/A,#N/A,FALSE,"Sheet5";#N/A,#N/A,FALSE,"Sheet6"}</definedName>
    <definedName name="wrn.PrintPrev1." hidden="1">{#N/A,#N/A,FALSE,"Sheet4";#N/A,#N/A,FALSE,"Sheet5";#N/A,#N/A,FALSE,"Sheet6"}</definedName>
    <definedName name="wrn.PrintPrev2." localSheetId="5" hidden="1">{#N/A,#N/A,FALSE,"Sheet7";#N/A,#N/A,FALSE,"Sheet8";#N/A,#N/A,FALSE,"Sheet9"}</definedName>
    <definedName name="wrn.PrintPrev2." localSheetId="3" hidden="1">{#N/A,#N/A,FALSE,"Sheet7";#N/A,#N/A,FALSE,"Sheet8";#N/A,#N/A,FALSE,"Sheet9"}</definedName>
    <definedName name="wrn.PrintPrev2." localSheetId="24" hidden="1">{#N/A,#N/A,FALSE,"Sheet7";#N/A,#N/A,FALSE,"Sheet8";#N/A,#N/A,FALSE,"Sheet9"}</definedName>
    <definedName name="wrn.PrintPrev2." localSheetId="4" hidden="1">{#N/A,#N/A,FALSE,"Sheet7";#N/A,#N/A,FALSE,"Sheet8";#N/A,#N/A,FALSE,"Sheet9"}</definedName>
    <definedName name="wrn.PrintPrev2." localSheetId="0" hidden="1">{#N/A,#N/A,FALSE,"Sheet7";#N/A,#N/A,FALSE,"Sheet8";#N/A,#N/A,FALSE,"Sheet9"}</definedName>
    <definedName name="wrn.PrintPrev2." localSheetId="23" hidden="1">{#N/A,#N/A,FALSE,"Sheet7";#N/A,#N/A,FALSE,"Sheet8";#N/A,#N/A,FALSE,"Sheet9"}</definedName>
    <definedName name="wrn.PrintPrev2." hidden="1">{#N/A,#N/A,FALSE,"Sheet7";#N/A,#N/A,FALSE,"Sheet8";#N/A,#N/A,FALSE,"Sheet9"}</definedName>
    <definedName name="wrn.Report." localSheetId="5" hidden="1">{"Offgrid",#N/A,FALSE,"OFFGRID";"Region",#N/A,FALSE,"REGION";"Offgrid -2",#N/A,FALSE,"OFFGRID";"WTP",#N/A,FALSE,"WTP";"WTP -2",#N/A,FALSE,"WTP";"Project",#N/A,FALSE,"PROJECT";"Summary -2",#N/A,FALSE,"SUMMARY"}</definedName>
    <definedName name="wrn.Report." localSheetId="3" hidden="1">{"Offgrid",#N/A,FALSE,"OFFGRID";"Region",#N/A,FALSE,"REGION";"Offgrid -2",#N/A,FALSE,"OFFGRID";"WTP",#N/A,FALSE,"WTP";"WTP -2",#N/A,FALSE,"WTP";"Project",#N/A,FALSE,"PROJECT";"Summary -2",#N/A,FALSE,"SUMMARY"}</definedName>
    <definedName name="wrn.Report." localSheetId="24" hidden="1">{"Offgrid",#N/A,FALSE,"OFFGRID";"Region",#N/A,FALSE,"REGION";"Offgrid -2",#N/A,FALSE,"OFFGRID";"WTP",#N/A,FALSE,"WTP";"WTP -2",#N/A,FALSE,"WTP";"Project",#N/A,FALSE,"PROJECT";"Summary -2",#N/A,FALSE,"SUMMARY"}</definedName>
    <definedName name="wrn.Report." localSheetId="4" hidden="1">{"Offgrid",#N/A,FALSE,"OFFGRID";"Region",#N/A,FALSE,"REGION";"Offgrid -2",#N/A,FALSE,"OFFGRID";"WTP",#N/A,FALSE,"WTP";"WTP -2",#N/A,FALSE,"WTP";"Project",#N/A,FALSE,"PROJECT";"Summary -2",#N/A,FALSE,"SUMMARY"}</definedName>
    <definedName name="wrn.Report." localSheetId="0" hidden="1">{"Offgrid",#N/A,FALSE,"OFFGRID";"Region",#N/A,FALSE,"REGION";"Offgrid -2",#N/A,FALSE,"OFFGRID";"WTP",#N/A,FALSE,"WTP";"WTP -2",#N/A,FALSE,"WTP";"Project",#N/A,FALSE,"PROJECT";"Summary -2",#N/A,FALSE,"SUMMARY"}</definedName>
    <definedName name="wrn.Report." localSheetId="23" hidden="1">{"Offgrid",#N/A,FALSE,"OFFGRID";"Region",#N/A,FALSE,"REGION";"Offgrid -2",#N/A,FALSE,"OFFGRID";"WTP",#N/A,FALSE,"WTP";"WTP -2",#N/A,FALSE,"WTP";"Project",#N/A,FALSE,"PROJECT";"Summary -2",#N/A,FALSE,"SUMMARY"}</definedName>
    <definedName name="wrn.Report." hidden="1">{"Offgrid",#N/A,FALSE,"OFFGRID";"Region",#N/A,FALSE,"REGION";"Offgrid -2",#N/A,FALSE,"OFFGRID";"WTP",#N/A,FALSE,"WTP";"WTP -2",#N/A,FALSE,"WTP";"Project",#N/A,FALSE,"PROJECT";"Summary -2",#N/A,FALSE,"SUMMARY"}</definedName>
    <definedName name="wrn.STAFFS." localSheetId="5" hidden="1">{#N/A,#N/A,FALSE,"TABLE"}</definedName>
    <definedName name="wrn.STAFFS." localSheetId="3" hidden="1">{#N/A,#N/A,FALSE,"TABLE"}</definedName>
    <definedName name="wrn.STAFFS." localSheetId="24" hidden="1">{#N/A,#N/A,FALSE,"TABLE"}</definedName>
    <definedName name="wrn.STAFFS." localSheetId="4" hidden="1">{#N/A,#N/A,FALSE,"TABLE"}</definedName>
    <definedName name="wrn.STAFFS." localSheetId="0" hidden="1">{#N/A,#N/A,FALSE,"TABLE"}</definedName>
    <definedName name="wrn.STAFFS." localSheetId="23" hidden="1">{#N/A,#N/A,FALSE,"TABLE"}</definedName>
    <definedName name="wrn.STAFFS." hidden="1">{#N/A,#N/A,FALSE,"TABLE"}</definedName>
    <definedName name="wrn.test1." localSheetId="5" hidden="1">{#N/A,#N/A,FALSE,"명세표"}</definedName>
    <definedName name="wrn.test1." localSheetId="3" hidden="1">{#N/A,#N/A,FALSE,"명세표"}</definedName>
    <definedName name="wrn.test1." localSheetId="24" hidden="1">{#N/A,#N/A,FALSE,"명세표"}</definedName>
    <definedName name="wrn.test1." localSheetId="4" hidden="1">{#N/A,#N/A,FALSE,"명세표"}</definedName>
    <definedName name="wrn.test1." localSheetId="0" hidden="1">{#N/A,#N/A,FALSE,"명세표"}</definedName>
    <definedName name="wrn.test1." localSheetId="23" hidden="1">{#N/A,#N/A,FALSE,"명세표"}</definedName>
    <definedName name="wrn.test1." hidden="1">{#N/A,#N/A,FALSE,"명세표"}</definedName>
    <definedName name="wrn.골재소요량." localSheetId="5" hidden="1">{#N/A,#N/A,FALSE,"골재소요량";#N/A,#N/A,FALSE,"골재소요량"}</definedName>
    <definedName name="wrn.골재소요량." localSheetId="3" hidden="1">{#N/A,#N/A,FALSE,"골재소요량";#N/A,#N/A,FALSE,"골재소요량"}</definedName>
    <definedName name="wrn.골재소요량." localSheetId="24" hidden="1">{#N/A,#N/A,FALSE,"골재소요량";#N/A,#N/A,FALSE,"골재소요량"}</definedName>
    <definedName name="wrn.골재소요량." localSheetId="4" hidden="1">{#N/A,#N/A,FALSE,"골재소요량";#N/A,#N/A,FALSE,"골재소요량"}</definedName>
    <definedName name="wrn.골재소요량." localSheetId="0" hidden="1">{#N/A,#N/A,FALSE,"골재소요량";#N/A,#N/A,FALSE,"골재소요량"}</definedName>
    <definedName name="wrn.골재소요량." localSheetId="23" hidden="1">{#N/A,#N/A,FALSE,"골재소요량";#N/A,#N/A,FALSE,"골재소요량"}</definedName>
    <definedName name="wrn.골재소요량." hidden="1">{#N/A,#N/A,FALSE,"골재소요량";#N/A,#N/A,FALSE,"골재소요량"}</definedName>
    <definedName name="wrn.교대." localSheetId="5" hidden="1">{#N/A,#N/A,FALSE,"type1";#N/A,#N/A,FALSE,"지지력";#N/A,#N/A,FALSE,"PILE계산";#N/A,#N/A,FALSE,"PILE ";#N/A,#N/A,FALSE,"철근량";#N/A,#N/A,FALSE,"균열검토";#N/A,#N/A,FALSE,"날개벽";#N/A,#N/A,FALSE,"주철근조립도";#N/A,#N/A,FALSE,"교좌"}</definedName>
    <definedName name="wrn.교대." localSheetId="3" hidden="1">{#N/A,#N/A,FALSE,"type1";#N/A,#N/A,FALSE,"지지력";#N/A,#N/A,FALSE,"PILE계산";#N/A,#N/A,FALSE,"PILE ";#N/A,#N/A,FALSE,"철근량";#N/A,#N/A,FALSE,"균열검토";#N/A,#N/A,FALSE,"날개벽";#N/A,#N/A,FALSE,"주철근조립도";#N/A,#N/A,FALSE,"교좌"}</definedName>
    <definedName name="wrn.교대." localSheetId="24" hidden="1">{#N/A,#N/A,FALSE,"type1";#N/A,#N/A,FALSE,"지지력";#N/A,#N/A,FALSE,"PILE계산";#N/A,#N/A,FALSE,"PILE ";#N/A,#N/A,FALSE,"철근량";#N/A,#N/A,FALSE,"균열검토";#N/A,#N/A,FALSE,"날개벽";#N/A,#N/A,FALSE,"주철근조립도";#N/A,#N/A,FALSE,"교좌"}</definedName>
    <definedName name="wrn.교대." localSheetId="4" hidden="1">{#N/A,#N/A,FALSE,"type1";#N/A,#N/A,FALSE,"지지력";#N/A,#N/A,FALSE,"PILE계산";#N/A,#N/A,FALSE,"PILE ";#N/A,#N/A,FALSE,"철근량";#N/A,#N/A,FALSE,"균열검토";#N/A,#N/A,FALSE,"날개벽";#N/A,#N/A,FALSE,"주철근조립도";#N/A,#N/A,FALSE,"교좌"}</definedName>
    <definedName name="wrn.교대." localSheetId="0" hidden="1">{#N/A,#N/A,FALSE,"type1";#N/A,#N/A,FALSE,"지지력";#N/A,#N/A,FALSE,"PILE계산";#N/A,#N/A,FALSE,"PILE ";#N/A,#N/A,FALSE,"철근량";#N/A,#N/A,FALSE,"균열검토";#N/A,#N/A,FALSE,"날개벽";#N/A,#N/A,FALSE,"주철근조립도";#N/A,#N/A,FALSE,"교좌"}</definedName>
    <definedName name="wrn.교대." localSheetId="23" hidden="1">{#N/A,#N/A,FALSE,"type1";#N/A,#N/A,FALSE,"지지력";#N/A,#N/A,FALSE,"PILE계산";#N/A,#N/A,FALSE,"PILE ";#N/A,#N/A,FALSE,"철근량";#N/A,#N/A,FALSE,"균열검토";#N/A,#N/A,FALSE,"날개벽";#N/A,#N/A,FALSE,"주철근조립도";#N/A,#N/A,FALSE,"교좌"}</definedName>
    <definedName name="wrn.교대." hidden="1">{#N/A,#N/A,FALSE,"type1";#N/A,#N/A,FALSE,"지지력";#N/A,#N/A,FALSE,"PILE계산";#N/A,#N/A,FALSE,"PILE ";#N/A,#N/A,FALSE,"철근량";#N/A,#N/A,FALSE,"균열검토";#N/A,#N/A,FALSE,"날개벽";#N/A,#N/A,FALSE,"주철근조립도";#N/A,#N/A,FALSE,"교좌"}</definedName>
    <definedName name="wrn.구조2." localSheetId="5" hidden="1">{#N/A,#N/A,FALSE,"구조2"}</definedName>
    <definedName name="wrn.구조2." localSheetId="3" hidden="1">{#N/A,#N/A,FALSE,"구조2"}</definedName>
    <definedName name="wrn.구조2." localSheetId="24" hidden="1">{#N/A,#N/A,FALSE,"구조2"}</definedName>
    <definedName name="wrn.구조2." localSheetId="4" hidden="1">{#N/A,#N/A,FALSE,"구조2"}</definedName>
    <definedName name="wrn.구조2." localSheetId="0" hidden="1">{#N/A,#N/A,FALSE,"구조2"}</definedName>
    <definedName name="wrn.구조2." localSheetId="23" hidden="1">{#N/A,#N/A,FALSE,"구조2"}</definedName>
    <definedName name="wrn.구조2." hidden="1">{#N/A,#N/A,FALSE,"구조2"}</definedName>
    <definedName name="wrn.단가표지." localSheetId="5" hidden="1">{#N/A,#N/A,FALSE,"단가표지"}</definedName>
    <definedName name="wrn.단가표지." localSheetId="3" hidden="1">{#N/A,#N/A,FALSE,"단가표지"}</definedName>
    <definedName name="wrn.단가표지." localSheetId="24" hidden="1">{#N/A,#N/A,FALSE,"단가표지"}</definedName>
    <definedName name="wrn.단가표지." localSheetId="4" hidden="1">{#N/A,#N/A,FALSE,"단가표지"}</definedName>
    <definedName name="wrn.단가표지." localSheetId="0" hidden="1">{#N/A,#N/A,FALSE,"단가표지"}</definedName>
    <definedName name="wrn.단가표지." localSheetId="23" hidden="1">{#N/A,#N/A,FALSE,"단가표지"}</definedName>
    <definedName name="wrn.단가표지." hidden="1">{#N/A,#N/A,FALSE,"단가표지"}</definedName>
    <definedName name="wrn.배수1." localSheetId="5" hidden="1">{#N/A,#N/A,FALSE,"배수1"}</definedName>
    <definedName name="wrn.배수1." localSheetId="3" hidden="1">{#N/A,#N/A,FALSE,"배수1"}</definedName>
    <definedName name="wrn.배수1." localSheetId="24" hidden="1">{#N/A,#N/A,FALSE,"배수1"}</definedName>
    <definedName name="wrn.배수1." localSheetId="4" hidden="1">{#N/A,#N/A,FALSE,"배수1"}</definedName>
    <definedName name="wrn.배수1." localSheetId="0" hidden="1">{#N/A,#N/A,FALSE,"배수1"}</definedName>
    <definedName name="wrn.배수1." localSheetId="23" hidden="1">{#N/A,#N/A,FALSE,"배수1"}</definedName>
    <definedName name="wrn.배수1." hidden="1">{#N/A,#N/A,FALSE,"배수1"}</definedName>
    <definedName name="wrn.배수2." localSheetId="5" hidden="1">{#N/A,#N/A,FALSE,"배수2"}</definedName>
    <definedName name="wrn.배수2." localSheetId="3" hidden="1">{#N/A,#N/A,FALSE,"배수2"}</definedName>
    <definedName name="wrn.배수2." localSheetId="24" hidden="1">{#N/A,#N/A,FALSE,"배수2"}</definedName>
    <definedName name="wrn.배수2." localSheetId="4" hidden="1">{#N/A,#N/A,FALSE,"배수2"}</definedName>
    <definedName name="wrn.배수2." localSheetId="0" hidden="1">{#N/A,#N/A,FALSE,"배수2"}</definedName>
    <definedName name="wrn.배수2." localSheetId="23" hidden="1">{#N/A,#N/A,FALSE,"배수2"}</definedName>
    <definedName name="wrn.배수2." hidden="1">{#N/A,#N/A,FALSE,"배수2"}</definedName>
    <definedName name="wrn.부대1." localSheetId="5" hidden="1">{#N/A,#N/A,FALSE,"부대1"}</definedName>
    <definedName name="wrn.부대1." localSheetId="3" hidden="1">{#N/A,#N/A,FALSE,"부대1"}</definedName>
    <definedName name="wrn.부대1." localSheetId="24" hidden="1">{#N/A,#N/A,FALSE,"부대1"}</definedName>
    <definedName name="wrn.부대1." localSheetId="4" hidden="1">{#N/A,#N/A,FALSE,"부대1"}</definedName>
    <definedName name="wrn.부대1." localSheetId="0" hidden="1">{#N/A,#N/A,FALSE,"부대1"}</definedName>
    <definedName name="wrn.부대1." localSheetId="23" hidden="1">{#N/A,#N/A,FALSE,"부대1"}</definedName>
    <definedName name="wrn.부대1." hidden="1">{#N/A,#N/A,FALSE,"부대1"}</definedName>
    <definedName name="wrn.부대2." localSheetId="5" hidden="1">{#N/A,#N/A,FALSE,"부대2"}</definedName>
    <definedName name="wrn.부대2." localSheetId="3" hidden="1">{#N/A,#N/A,FALSE,"부대2"}</definedName>
    <definedName name="wrn.부대2." localSheetId="24" hidden="1">{#N/A,#N/A,FALSE,"부대2"}</definedName>
    <definedName name="wrn.부대2." localSheetId="4" hidden="1">{#N/A,#N/A,FALSE,"부대2"}</definedName>
    <definedName name="wrn.부대2." localSheetId="0" hidden="1">{#N/A,#N/A,FALSE,"부대2"}</definedName>
    <definedName name="wrn.부대2." localSheetId="23" hidden="1">{#N/A,#N/A,FALSE,"부대2"}</definedName>
    <definedName name="wrn.부대2." hidden="1">{#N/A,#N/A,FALSE,"부대2"}</definedName>
    <definedName name="wrn.부하계획." localSheetId="5" hidden="1">{#N/A,#N/A,TRUE,"LOADCOVE";#N/A,#N/A,TRUE,"PAGE001";#N/A,#N/A,TRUE,"PAGE002";#N/A,#N/A,TRUE,"PAGE003";#N/A,#N/A,TRUE,"PAGE004";#N/A,#N/A,TRUE,"PAGE005";#N/A,#N/A,TRUE,"PAGE006";#N/A,#N/A,TRUE,"PAGE007";#N/A,#N/A,TRUE,"PAGE008";#N/A,#N/A,TRUE,"PAGE009";#N/A,#N/A,TRUE,"PAGE010";#N/A,#N/A,TRUE,"PAGE011";#N/A,#N/A,TRUE,"PAGE012";#N/A,#N/A,TRUE,"PAGE013"}</definedName>
    <definedName name="wrn.부하계획." localSheetId="3" hidden="1">{#N/A,#N/A,TRUE,"LOADCOVE";#N/A,#N/A,TRUE,"PAGE001";#N/A,#N/A,TRUE,"PAGE002";#N/A,#N/A,TRUE,"PAGE003";#N/A,#N/A,TRUE,"PAGE004";#N/A,#N/A,TRUE,"PAGE005";#N/A,#N/A,TRUE,"PAGE006";#N/A,#N/A,TRUE,"PAGE007";#N/A,#N/A,TRUE,"PAGE008";#N/A,#N/A,TRUE,"PAGE009";#N/A,#N/A,TRUE,"PAGE010";#N/A,#N/A,TRUE,"PAGE011";#N/A,#N/A,TRUE,"PAGE012";#N/A,#N/A,TRUE,"PAGE013"}</definedName>
    <definedName name="wrn.부하계획." localSheetId="24" hidden="1">{#N/A,#N/A,TRUE,"LOADCOVE";#N/A,#N/A,TRUE,"PAGE001";#N/A,#N/A,TRUE,"PAGE002";#N/A,#N/A,TRUE,"PAGE003";#N/A,#N/A,TRUE,"PAGE004";#N/A,#N/A,TRUE,"PAGE005";#N/A,#N/A,TRUE,"PAGE006";#N/A,#N/A,TRUE,"PAGE007";#N/A,#N/A,TRUE,"PAGE008";#N/A,#N/A,TRUE,"PAGE009";#N/A,#N/A,TRUE,"PAGE010";#N/A,#N/A,TRUE,"PAGE011";#N/A,#N/A,TRUE,"PAGE012";#N/A,#N/A,TRUE,"PAGE013"}</definedName>
    <definedName name="wrn.부하계획." localSheetId="4" hidden="1">{#N/A,#N/A,TRUE,"LOADCOVE";#N/A,#N/A,TRUE,"PAGE001";#N/A,#N/A,TRUE,"PAGE002";#N/A,#N/A,TRUE,"PAGE003";#N/A,#N/A,TRUE,"PAGE004";#N/A,#N/A,TRUE,"PAGE005";#N/A,#N/A,TRUE,"PAGE006";#N/A,#N/A,TRUE,"PAGE007";#N/A,#N/A,TRUE,"PAGE008";#N/A,#N/A,TRUE,"PAGE009";#N/A,#N/A,TRUE,"PAGE010";#N/A,#N/A,TRUE,"PAGE011";#N/A,#N/A,TRUE,"PAGE012";#N/A,#N/A,TRUE,"PAGE013"}</definedName>
    <definedName name="wrn.부하계획." localSheetId="0" hidden="1">{#N/A,#N/A,TRUE,"LOADCOVE";#N/A,#N/A,TRUE,"PAGE001";#N/A,#N/A,TRUE,"PAGE002";#N/A,#N/A,TRUE,"PAGE003";#N/A,#N/A,TRUE,"PAGE004";#N/A,#N/A,TRUE,"PAGE005";#N/A,#N/A,TRUE,"PAGE006";#N/A,#N/A,TRUE,"PAGE007";#N/A,#N/A,TRUE,"PAGE008";#N/A,#N/A,TRUE,"PAGE009";#N/A,#N/A,TRUE,"PAGE010";#N/A,#N/A,TRUE,"PAGE011";#N/A,#N/A,TRUE,"PAGE012";#N/A,#N/A,TRUE,"PAGE013"}</definedName>
    <definedName name="wrn.부하계획." localSheetId="23" hidden="1">{#N/A,#N/A,TRUE,"LOADCOVE";#N/A,#N/A,TRUE,"PAGE001";#N/A,#N/A,TRUE,"PAGE002";#N/A,#N/A,TRUE,"PAGE003";#N/A,#N/A,TRUE,"PAGE004";#N/A,#N/A,TRUE,"PAGE005";#N/A,#N/A,TRUE,"PAGE006";#N/A,#N/A,TRUE,"PAGE007";#N/A,#N/A,TRUE,"PAGE008";#N/A,#N/A,TRUE,"PAGE009";#N/A,#N/A,TRUE,"PAGE010";#N/A,#N/A,TRUE,"PAGE011";#N/A,#N/A,TRUE,"PAGE012";#N/A,#N/A,TRUE,"PAGE013"}</definedName>
    <definedName name="wrn.부하계획." hidden="1">{#N/A,#N/A,TRUE,"LOADCOVE";#N/A,#N/A,TRUE,"PAGE001";#N/A,#N/A,TRUE,"PAGE002";#N/A,#N/A,TRUE,"PAGE003";#N/A,#N/A,TRUE,"PAGE004";#N/A,#N/A,TRUE,"PAGE005";#N/A,#N/A,TRUE,"PAGE006";#N/A,#N/A,TRUE,"PAGE007";#N/A,#N/A,TRUE,"PAGE008";#N/A,#N/A,TRUE,"PAGE009";#N/A,#N/A,TRUE,"PAGE010";#N/A,#N/A,TRUE,"PAGE011";#N/A,#N/A,TRUE,"PAGE012";#N/A,#N/A,TRUE,"PAGE013"}</definedName>
    <definedName name="wrn.속도." localSheetId="5" hidden="1">{#N/A,#N/A,FALSE,"속도"}</definedName>
    <definedName name="wrn.속도." localSheetId="3" hidden="1">{#N/A,#N/A,FALSE,"속도"}</definedName>
    <definedName name="wrn.속도." localSheetId="24" hidden="1">{#N/A,#N/A,FALSE,"속도"}</definedName>
    <definedName name="wrn.속도." localSheetId="4" hidden="1">{#N/A,#N/A,FALSE,"속도"}</definedName>
    <definedName name="wrn.속도." localSheetId="0" hidden="1">{#N/A,#N/A,FALSE,"속도"}</definedName>
    <definedName name="wrn.속도." localSheetId="23" hidden="1">{#N/A,#N/A,FALSE,"속도"}</definedName>
    <definedName name="wrn.속도." hidden="1">{#N/A,#N/A,FALSE,"속도"}</definedName>
    <definedName name="wrn.손익보고." localSheetId="5"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3"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24"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4"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0"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23"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hidden="1">{#N/A,#N/A,FALSE,"손익표지";#N/A,#N/A,FALSE,"손익계산";#N/A,#N/A,FALSE,"일반관리비";#N/A,#N/A,FALSE,"영업외수익";#N/A,#N/A,FALSE,"영업외비용";#N/A,#N/A,FALSE,"매출액";#N/A,#N/A,FALSE,"요약손익";#N/A,#N/A,FALSE,"요약대차";#N/A,#N/A,FALSE,"매출채권현황";#N/A,#N/A,FALSE,"매출채권명세"}</definedName>
    <definedName name="wrn.운반시간." localSheetId="5" hidden="1">{#N/A,#N/A,FALSE,"운반시간"}</definedName>
    <definedName name="wrn.운반시간." localSheetId="3" hidden="1">{#N/A,#N/A,FALSE,"운반시간"}</definedName>
    <definedName name="wrn.운반시간." localSheetId="24" hidden="1">{#N/A,#N/A,FALSE,"운반시간"}</definedName>
    <definedName name="wrn.운반시간." localSheetId="4" hidden="1">{#N/A,#N/A,FALSE,"운반시간"}</definedName>
    <definedName name="wrn.운반시간." localSheetId="0" hidden="1">{#N/A,#N/A,FALSE,"운반시간"}</definedName>
    <definedName name="wrn.운반시간." localSheetId="23" hidden="1">{#N/A,#N/A,FALSE,"운반시간"}</definedName>
    <definedName name="wrn.운반시간." hidden="1">{#N/A,#N/A,FALSE,"운반시간"}</definedName>
    <definedName name="wrn.이정표." localSheetId="5" hidden="1">{#N/A,#N/A,FALSE,"이정표"}</definedName>
    <definedName name="wrn.이정표." localSheetId="3" hidden="1">{#N/A,#N/A,FALSE,"이정표"}</definedName>
    <definedName name="wrn.이정표." localSheetId="24" hidden="1">{#N/A,#N/A,FALSE,"이정표"}</definedName>
    <definedName name="wrn.이정표." localSheetId="4" hidden="1">{#N/A,#N/A,FALSE,"이정표"}</definedName>
    <definedName name="wrn.이정표." localSheetId="0" hidden="1">{#N/A,#N/A,FALSE,"이정표"}</definedName>
    <definedName name="wrn.이정표." localSheetId="23" hidden="1">{#N/A,#N/A,FALSE,"이정표"}</definedName>
    <definedName name="wrn.이정표." hidden="1">{#N/A,#N/A,FALSE,"이정표"}</definedName>
    <definedName name="wrn.입적표." localSheetId="5" hidden="1">{#N/A,#N/A,FALSE,"전체집계표";#N/A,#N/A,FALSE,"안벽30000";#N/A,#N/A,FALSE,"안벽20000";#N/A,#N/A,FALSE,"내호안";#N/A,#N/A,FALSE,"외호안";#N/A,#N/A,FALSE,"준설토A";#N/A,#N/A,FALSE,"준설토B";#N/A,#N/A,FALSE,"적출장"}</definedName>
    <definedName name="wrn.입적표." localSheetId="3" hidden="1">{#N/A,#N/A,FALSE,"전체집계표";#N/A,#N/A,FALSE,"안벽30000";#N/A,#N/A,FALSE,"안벽20000";#N/A,#N/A,FALSE,"내호안";#N/A,#N/A,FALSE,"외호안";#N/A,#N/A,FALSE,"준설토A";#N/A,#N/A,FALSE,"준설토B";#N/A,#N/A,FALSE,"적출장"}</definedName>
    <definedName name="wrn.입적표." localSheetId="24" hidden="1">{#N/A,#N/A,FALSE,"전체집계표";#N/A,#N/A,FALSE,"안벽30000";#N/A,#N/A,FALSE,"안벽20000";#N/A,#N/A,FALSE,"내호안";#N/A,#N/A,FALSE,"외호안";#N/A,#N/A,FALSE,"준설토A";#N/A,#N/A,FALSE,"준설토B";#N/A,#N/A,FALSE,"적출장"}</definedName>
    <definedName name="wrn.입적표." localSheetId="4" hidden="1">{#N/A,#N/A,FALSE,"전체집계표";#N/A,#N/A,FALSE,"안벽30000";#N/A,#N/A,FALSE,"안벽20000";#N/A,#N/A,FALSE,"내호안";#N/A,#N/A,FALSE,"외호안";#N/A,#N/A,FALSE,"준설토A";#N/A,#N/A,FALSE,"준설토B";#N/A,#N/A,FALSE,"적출장"}</definedName>
    <definedName name="wrn.입적표." localSheetId="0" hidden="1">{#N/A,#N/A,FALSE,"전체집계표";#N/A,#N/A,FALSE,"안벽30000";#N/A,#N/A,FALSE,"안벽20000";#N/A,#N/A,FALSE,"내호안";#N/A,#N/A,FALSE,"외호안";#N/A,#N/A,FALSE,"준설토A";#N/A,#N/A,FALSE,"준설토B";#N/A,#N/A,FALSE,"적출장"}</definedName>
    <definedName name="wrn.입적표." localSheetId="23" hidden="1">{#N/A,#N/A,FALSE,"전체집계표";#N/A,#N/A,FALSE,"안벽30000";#N/A,#N/A,FALSE,"안벽20000";#N/A,#N/A,FALSE,"내호안";#N/A,#N/A,FALSE,"외호안";#N/A,#N/A,FALSE,"준설토A";#N/A,#N/A,FALSE,"준설토B";#N/A,#N/A,FALSE,"적출장"}</definedName>
    <definedName name="wrn.입적표." hidden="1">{#N/A,#N/A,FALSE,"전체집계표";#N/A,#N/A,FALSE,"안벽30000";#N/A,#N/A,FALSE,"안벽20000";#N/A,#N/A,FALSE,"내호안";#N/A,#N/A,FALSE,"외호안";#N/A,#N/A,FALSE,"준설토A";#N/A,#N/A,FALSE,"준설토B";#N/A,#N/A,FALSE,"적출장"}</definedName>
    <definedName name="wrn.조골재." localSheetId="5" hidden="1">{#N/A,#N/A,FALSE,"조골재"}</definedName>
    <definedName name="wrn.조골재." localSheetId="3" hidden="1">{#N/A,#N/A,FALSE,"조골재"}</definedName>
    <definedName name="wrn.조골재." localSheetId="24" hidden="1">{#N/A,#N/A,FALSE,"조골재"}</definedName>
    <definedName name="wrn.조골재." localSheetId="4" hidden="1">{#N/A,#N/A,FALSE,"조골재"}</definedName>
    <definedName name="wrn.조골재." localSheetId="0" hidden="1">{#N/A,#N/A,FALSE,"조골재"}</definedName>
    <definedName name="wrn.조골재." localSheetId="23" hidden="1">{#N/A,#N/A,FALSE,"조골재"}</definedName>
    <definedName name="wrn.조골재." hidden="1">{#N/A,#N/A,FALSE,"조골재"}</definedName>
    <definedName name="wrn.철골집계표._.5칸." localSheetId="5" hidden="1">{#N/A,#N/A,FALSE,"Sheet1"}</definedName>
    <definedName name="wrn.철골집계표._.5칸." localSheetId="3" hidden="1">{#N/A,#N/A,FALSE,"Sheet1"}</definedName>
    <definedName name="wrn.철골집계표._.5칸." localSheetId="24" hidden="1">{#N/A,#N/A,FALSE,"Sheet1"}</definedName>
    <definedName name="wrn.철골집계표._.5칸." localSheetId="4" hidden="1">{#N/A,#N/A,FALSE,"Sheet1"}</definedName>
    <definedName name="wrn.철골집계표._.5칸." localSheetId="0" hidden="1">{#N/A,#N/A,FALSE,"Sheet1"}</definedName>
    <definedName name="wrn.철골집계표._.5칸." localSheetId="23" hidden="1">{#N/A,#N/A,FALSE,"Sheet1"}</definedName>
    <definedName name="wrn.철골집계표._.5칸." hidden="1">{#N/A,#N/A,FALSE,"Sheet1"}</definedName>
    <definedName name="wrn.토공1." localSheetId="5" hidden="1">{#N/A,#N/A,FALSE,"구조1"}</definedName>
    <definedName name="wrn.토공1." localSheetId="3" hidden="1">{#N/A,#N/A,FALSE,"구조1"}</definedName>
    <definedName name="wrn.토공1." localSheetId="24" hidden="1">{#N/A,#N/A,FALSE,"구조1"}</definedName>
    <definedName name="wrn.토공1." localSheetId="4" hidden="1">{#N/A,#N/A,FALSE,"구조1"}</definedName>
    <definedName name="wrn.토공1." localSheetId="0" hidden="1">{#N/A,#N/A,FALSE,"구조1"}</definedName>
    <definedName name="wrn.토공1." localSheetId="23" hidden="1">{#N/A,#N/A,FALSE,"구조1"}</definedName>
    <definedName name="wrn.토공1." hidden="1">{#N/A,#N/A,FALSE,"구조1"}</definedName>
    <definedName name="wrn.토공2." localSheetId="5" hidden="1">{#N/A,#N/A,FALSE,"토공2"}</definedName>
    <definedName name="wrn.토공2." localSheetId="3" hidden="1">{#N/A,#N/A,FALSE,"토공2"}</definedName>
    <definedName name="wrn.토공2." localSheetId="24" hidden="1">{#N/A,#N/A,FALSE,"토공2"}</definedName>
    <definedName name="wrn.토공2." localSheetId="4" hidden="1">{#N/A,#N/A,FALSE,"토공2"}</definedName>
    <definedName name="wrn.토공2." localSheetId="0" hidden="1">{#N/A,#N/A,FALSE,"토공2"}</definedName>
    <definedName name="wrn.토공2." localSheetId="23" hidden="1">{#N/A,#N/A,FALSE,"토공2"}</definedName>
    <definedName name="wrn.토공2." hidden="1">{#N/A,#N/A,FALSE,"토공2"}</definedName>
    <definedName name="wrn.포장1." localSheetId="5" hidden="1">{#N/A,#N/A,FALSE,"포장1";#N/A,#N/A,FALSE,"포장1"}</definedName>
    <definedName name="wrn.포장1." localSheetId="3" hidden="1">{#N/A,#N/A,FALSE,"포장1";#N/A,#N/A,FALSE,"포장1"}</definedName>
    <definedName name="wrn.포장1." localSheetId="24" hidden="1">{#N/A,#N/A,FALSE,"포장1";#N/A,#N/A,FALSE,"포장1"}</definedName>
    <definedName name="wrn.포장1." localSheetId="4" hidden="1">{#N/A,#N/A,FALSE,"포장1";#N/A,#N/A,FALSE,"포장1"}</definedName>
    <definedName name="wrn.포장1." localSheetId="0" hidden="1">{#N/A,#N/A,FALSE,"포장1";#N/A,#N/A,FALSE,"포장1"}</definedName>
    <definedName name="wrn.포장1." localSheetId="23" hidden="1">{#N/A,#N/A,FALSE,"포장1";#N/A,#N/A,FALSE,"포장1"}</definedName>
    <definedName name="wrn.포장1." hidden="1">{#N/A,#N/A,FALSE,"포장1";#N/A,#N/A,FALSE,"포장1"}</definedName>
    <definedName name="wrn.포장2." localSheetId="5" hidden="1">{#N/A,#N/A,FALSE,"포장2"}</definedName>
    <definedName name="wrn.포장2." localSheetId="3" hidden="1">{#N/A,#N/A,FALSE,"포장2"}</definedName>
    <definedName name="wrn.포장2." localSheetId="24" hidden="1">{#N/A,#N/A,FALSE,"포장2"}</definedName>
    <definedName name="wrn.포장2." localSheetId="4" hidden="1">{#N/A,#N/A,FALSE,"포장2"}</definedName>
    <definedName name="wrn.포장2." localSheetId="0" hidden="1">{#N/A,#N/A,FALSE,"포장2"}</definedName>
    <definedName name="wrn.포장2." localSheetId="23" hidden="1">{#N/A,#N/A,FALSE,"포장2"}</definedName>
    <definedName name="wrn.포장2." hidden="1">{#N/A,#N/A,FALSE,"포장2"}</definedName>
    <definedName name="wrn.표지목차." localSheetId="5" hidden="1">{#N/A,#N/A,FALSE,"표지목차"}</definedName>
    <definedName name="wrn.표지목차." localSheetId="3" hidden="1">{#N/A,#N/A,FALSE,"표지목차"}</definedName>
    <definedName name="wrn.표지목차." localSheetId="24" hidden="1">{#N/A,#N/A,FALSE,"표지목차"}</definedName>
    <definedName name="wrn.표지목차." localSheetId="4" hidden="1">{#N/A,#N/A,FALSE,"표지목차"}</definedName>
    <definedName name="wrn.표지목차." localSheetId="0" hidden="1">{#N/A,#N/A,FALSE,"표지목차"}</definedName>
    <definedName name="wrn.표지목차." localSheetId="23" hidden="1">{#N/A,#N/A,FALSE,"표지목차"}</definedName>
    <definedName name="wrn.표지목차." hidden="1">{#N/A,#N/A,FALSE,"표지목차"}</definedName>
    <definedName name="wrn.혼합골재." localSheetId="5" hidden="1">{#N/A,#N/A,FALSE,"혼합골재"}</definedName>
    <definedName name="wrn.혼합골재." localSheetId="3" hidden="1">{#N/A,#N/A,FALSE,"혼합골재"}</definedName>
    <definedName name="wrn.혼합골재." localSheetId="24" hidden="1">{#N/A,#N/A,FALSE,"혼합골재"}</definedName>
    <definedName name="wrn.혼합골재." localSheetId="4" hidden="1">{#N/A,#N/A,FALSE,"혼합골재"}</definedName>
    <definedName name="wrn.혼합골재." localSheetId="0" hidden="1">{#N/A,#N/A,FALSE,"혼합골재"}</definedName>
    <definedName name="wrn.혼합골재." localSheetId="23" hidden="1">{#N/A,#N/A,FALSE,"혼합골재"}</definedName>
    <definedName name="wrn.혼합골재." hidden="1">{#N/A,#N/A,FALSE,"혼합골재"}</definedName>
    <definedName name="wrnf.report" localSheetId="5" hidden="1">{"Offgrid",#N/A,FALSE,"OFFGRID";"Region",#N/A,FALSE,"REGION";"Offgrid -2",#N/A,FALSE,"OFFGRID";"WTP",#N/A,FALSE,"WTP";"WTP -2",#N/A,FALSE,"WTP";"Project",#N/A,FALSE,"PROJECT";"Summary -2",#N/A,FALSE,"SUMMARY"}</definedName>
    <definedName name="wrnf.report" localSheetId="3" hidden="1">{"Offgrid",#N/A,FALSE,"OFFGRID";"Region",#N/A,FALSE,"REGION";"Offgrid -2",#N/A,FALSE,"OFFGRID";"WTP",#N/A,FALSE,"WTP";"WTP -2",#N/A,FALSE,"WTP";"Project",#N/A,FALSE,"PROJECT";"Summary -2",#N/A,FALSE,"SUMMARY"}</definedName>
    <definedName name="wrnf.report" localSheetId="24" hidden="1">{"Offgrid",#N/A,FALSE,"OFFGRID";"Region",#N/A,FALSE,"REGION";"Offgrid -2",#N/A,FALSE,"OFFGRID";"WTP",#N/A,FALSE,"WTP";"WTP -2",#N/A,FALSE,"WTP";"Project",#N/A,FALSE,"PROJECT";"Summary -2",#N/A,FALSE,"SUMMARY"}</definedName>
    <definedName name="wrnf.report" localSheetId="4" hidden="1">{"Offgrid",#N/A,FALSE,"OFFGRID";"Region",#N/A,FALSE,"REGION";"Offgrid -2",#N/A,FALSE,"OFFGRID";"WTP",#N/A,FALSE,"WTP";"WTP -2",#N/A,FALSE,"WTP";"Project",#N/A,FALSE,"PROJECT";"Summary -2",#N/A,FALSE,"SUMMARY"}</definedName>
    <definedName name="wrnf.report" localSheetId="0" hidden="1">{"Offgrid",#N/A,FALSE,"OFFGRID";"Region",#N/A,FALSE,"REGION";"Offgrid -2",#N/A,FALSE,"OFFGRID";"WTP",#N/A,FALSE,"WTP";"WTP -2",#N/A,FALSE,"WTP";"Project",#N/A,FALSE,"PROJECT";"Summary -2",#N/A,FALSE,"SUMMARY"}</definedName>
    <definedName name="wrnf.report" localSheetId="23" hidden="1">{"Offgrid",#N/A,FALSE,"OFFGRID";"Region",#N/A,FALSE,"REGION";"Offgrid -2",#N/A,FALSE,"OFFGRID";"WTP",#N/A,FALSE,"WTP";"WTP -2",#N/A,FALSE,"WTP";"Project",#N/A,FALSE,"PROJECT";"Summary -2",#N/A,FALSE,"SUMMARY"}</definedName>
    <definedName name="wrnf.report" hidden="1">{"Offgrid",#N/A,FALSE,"OFFGRID";"Region",#N/A,FALSE,"REGION";"Offgrid -2",#N/A,FALSE,"OFFGRID";"WTP",#N/A,FALSE,"WTP";"WTP -2",#N/A,FALSE,"WTP";"Project",#N/A,FALSE,"PROJECT";"Summary -2",#N/A,FALSE,"SUMMARY"}</definedName>
    <definedName name="WRS" localSheetId="5" hidden="1">{"'장비'!$A$3:$M$12"}</definedName>
    <definedName name="WRS" localSheetId="3" hidden="1">{"'장비'!$A$3:$M$12"}</definedName>
    <definedName name="WRS" localSheetId="24" hidden="1">{"'장비'!$A$3:$M$12"}</definedName>
    <definedName name="WRS" localSheetId="4" hidden="1">{"'장비'!$A$3:$M$12"}</definedName>
    <definedName name="WRS" localSheetId="0" hidden="1">{"'장비'!$A$3:$M$12"}</definedName>
    <definedName name="WRS" localSheetId="23" hidden="1">{"'장비'!$A$3:$M$12"}</definedName>
    <definedName name="WRS" hidden="1">{"'장비'!$A$3:$M$12"}</definedName>
    <definedName name="ww" localSheetId="5" hidden="1">{#N/A,#N/A,TRUE,"Basic";#N/A,#N/A,TRUE,"EXT-TABLE";#N/A,#N/A,TRUE,"STEEL";#N/A,#N/A,TRUE,"INT-Table";#N/A,#N/A,TRUE,"STEEL";#N/A,#N/A,TRUE,"Door"}</definedName>
    <definedName name="ww" localSheetId="3" hidden="1">{#N/A,#N/A,TRUE,"Basic";#N/A,#N/A,TRUE,"EXT-TABLE";#N/A,#N/A,TRUE,"STEEL";#N/A,#N/A,TRUE,"INT-Table";#N/A,#N/A,TRUE,"STEEL";#N/A,#N/A,TRUE,"Door"}</definedName>
    <definedName name="ww" localSheetId="24" hidden="1">{#N/A,#N/A,TRUE,"Basic";#N/A,#N/A,TRUE,"EXT-TABLE";#N/A,#N/A,TRUE,"STEEL";#N/A,#N/A,TRUE,"INT-Table";#N/A,#N/A,TRUE,"STEEL";#N/A,#N/A,TRUE,"Door"}</definedName>
    <definedName name="ww" localSheetId="4" hidden="1">{#N/A,#N/A,TRUE,"Basic";#N/A,#N/A,TRUE,"EXT-TABLE";#N/A,#N/A,TRUE,"STEEL";#N/A,#N/A,TRUE,"INT-Table";#N/A,#N/A,TRUE,"STEEL";#N/A,#N/A,TRUE,"Door"}</definedName>
    <definedName name="ww" localSheetId="0" hidden="1">{#N/A,#N/A,TRUE,"Basic";#N/A,#N/A,TRUE,"EXT-TABLE";#N/A,#N/A,TRUE,"STEEL";#N/A,#N/A,TRUE,"INT-Table";#N/A,#N/A,TRUE,"STEEL";#N/A,#N/A,TRUE,"Door"}</definedName>
    <definedName name="ww" localSheetId="23" hidden="1">{#N/A,#N/A,TRUE,"Basic";#N/A,#N/A,TRUE,"EXT-TABLE";#N/A,#N/A,TRUE,"STEEL";#N/A,#N/A,TRUE,"INT-Table";#N/A,#N/A,TRUE,"STEEL";#N/A,#N/A,TRUE,"Door"}</definedName>
    <definedName name="ww" hidden="1">{#N/A,#N/A,TRUE,"Basic";#N/A,#N/A,TRUE,"EXT-TABLE";#N/A,#N/A,TRUE,"STEEL";#N/A,#N/A,TRUE,"INT-Table";#N/A,#N/A,TRUE,"STEEL";#N/A,#N/A,TRUE,"Door"}</definedName>
    <definedName name="www" localSheetId="5" hidden="1">{#N/A,#N/A,TRUE,"Basic";#N/A,#N/A,TRUE,"EXT-TABLE";#N/A,#N/A,TRUE,"STEEL";#N/A,#N/A,TRUE,"INT-Table";#N/A,#N/A,TRUE,"STEEL";#N/A,#N/A,TRUE,"Door"}</definedName>
    <definedName name="www" localSheetId="3" hidden="1">{#N/A,#N/A,TRUE,"Basic";#N/A,#N/A,TRUE,"EXT-TABLE";#N/A,#N/A,TRUE,"STEEL";#N/A,#N/A,TRUE,"INT-Table";#N/A,#N/A,TRUE,"STEEL";#N/A,#N/A,TRUE,"Door"}</definedName>
    <definedName name="www" localSheetId="24" hidden="1">{#N/A,#N/A,TRUE,"Basic";#N/A,#N/A,TRUE,"EXT-TABLE";#N/A,#N/A,TRUE,"STEEL";#N/A,#N/A,TRUE,"INT-Table";#N/A,#N/A,TRUE,"STEEL";#N/A,#N/A,TRUE,"Door"}</definedName>
    <definedName name="www" localSheetId="4" hidden="1">{#N/A,#N/A,TRUE,"Basic";#N/A,#N/A,TRUE,"EXT-TABLE";#N/A,#N/A,TRUE,"STEEL";#N/A,#N/A,TRUE,"INT-Table";#N/A,#N/A,TRUE,"STEEL";#N/A,#N/A,TRUE,"Door"}</definedName>
    <definedName name="www" localSheetId="0" hidden="1">{#N/A,#N/A,TRUE,"Basic";#N/A,#N/A,TRUE,"EXT-TABLE";#N/A,#N/A,TRUE,"STEEL";#N/A,#N/A,TRUE,"INT-Table";#N/A,#N/A,TRUE,"STEEL";#N/A,#N/A,TRUE,"Door"}</definedName>
    <definedName name="www" localSheetId="23" hidden="1">{#N/A,#N/A,TRUE,"Basic";#N/A,#N/A,TRUE,"EXT-TABLE";#N/A,#N/A,TRUE,"STEEL";#N/A,#N/A,TRUE,"INT-Table";#N/A,#N/A,TRUE,"STEEL";#N/A,#N/A,TRUE,"Door"}</definedName>
    <definedName name="www" hidden="1">{#N/A,#N/A,TRUE,"Basic";#N/A,#N/A,TRUE,"EXT-TABLE";#N/A,#N/A,TRUE,"STEEL";#N/A,#N/A,TRUE,"INT-Table";#N/A,#N/A,TRUE,"STEEL";#N/A,#N/A,TRUE,"Door"}</definedName>
    <definedName name="WZ" localSheetId="5" hidden="1">{#N/A,#N/A,FALSE,"CCTV"}</definedName>
    <definedName name="WZ" localSheetId="3" hidden="1">{#N/A,#N/A,FALSE,"CCTV"}</definedName>
    <definedName name="WZ" localSheetId="24" hidden="1">{#N/A,#N/A,FALSE,"CCTV"}</definedName>
    <definedName name="WZ" localSheetId="4" hidden="1">{#N/A,#N/A,FALSE,"CCTV"}</definedName>
    <definedName name="WZ" localSheetId="0" hidden="1">{#N/A,#N/A,FALSE,"CCTV"}</definedName>
    <definedName name="WZ" localSheetId="23" hidden="1">{#N/A,#N/A,FALSE,"CCTV"}</definedName>
    <definedName name="WZ" hidden="1">{#N/A,#N/A,FALSE,"CCTV"}</definedName>
    <definedName name="XCZCZ"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CZCZ"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CZCZ"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CZCZ"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CZCZ"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CZCZ"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CZCZ"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xx" localSheetId="6" hidden="1">#REF!</definedName>
    <definedName name="xx" localSheetId="7" hidden="1">#REF!</definedName>
    <definedName name="xx" localSheetId="17" hidden="1">#REF!</definedName>
    <definedName name="xx" localSheetId="18" hidden="1">#REF!</definedName>
    <definedName name="xx" localSheetId="19" hidden="1">#REF!</definedName>
    <definedName name="xx" localSheetId="20" hidden="1">#REF!</definedName>
    <definedName name="xx" localSheetId="8" hidden="1">#REF!</definedName>
    <definedName name="xx" localSheetId="9" hidden="1">#REF!</definedName>
    <definedName name="xx" localSheetId="10" hidden="1">#REF!</definedName>
    <definedName name="xx" localSheetId="11" hidden="1">#REF!</definedName>
    <definedName name="xx" localSheetId="12" hidden="1">#REF!</definedName>
    <definedName name="xx" localSheetId="13" hidden="1">#REF!</definedName>
    <definedName name="xx" localSheetId="14" hidden="1">#REF!</definedName>
    <definedName name="xx" localSheetId="15" hidden="1">#REF!</definedName>
    <definedName name="xx" localSheetId="16" hidden="1">#REF!</definedName>
    <definedName name="xx" localSheetId="5" hidden="1">#REF!</definedName>
    <definedName name="xx" localSheetId="3" hidden="1">#REF!</definedName>
    <definedName name="xx" localSheetId="24" hidden="1">#REF!</definedName>
    <definedName name="xx" localSheetId="23" hidden="1">#REF!</definedName>
    <definedName name="xx" hidden="1">#REF!</definedName>
    <definedName name="xxa" localSheetId="5" hidden="1">{#N/A,#N/A,TRUE,"LOADCOVE";#N/A,#N/A,TRUE,"PAGE001";#N/A,#N/A,TRUE,"PAGE002";#N/A,#N/A,TRUE,"PAGE003";#N/A,#N/A,TRUE,"PAGE004";#N/A,#N/A,TRUE,"PAGE005";#N/A,#N/A,TRUE,"PAGE006";#N/A,#N/A,TRUE,"PAGE007";#N/A,#N/A,TRUE,"PAGE008";#N/A,#N/A,TRUE,"PAGE009";#N/A,#N/A,TRUE,"PAGE010";#N/A,#N/A,TRUE,"PAGE011";#N/A,#N/A,TRUE,"PAGE012";#N/A,#N/A,TRUE,"PAGE013"}</definedName>
    <definedName name="xxa" localSheetId="3" hidden="1">{#N/A,#N/A,TRUE,"LOADCOVE";#N/A,#N/A,TRUE,"PAGE001";#N/A,#N/A,TRUE,"PAGE002";#N/A,#N/A,TRUE,"PAGE003";#N/A,#N/A,TRUE,"PAGE004";#N/A,#N/A,TRUE,"PAGE005";#N/A,#N/A,TRUE,"PAGE006";#N/A,#N/A,TRUE,"PAGE007";#N/A,#N/A,TRUE,"PAGE008";#N/A,#N/A,TRUE,"PAGE009";#N/A,#N/A,TRUE,"PAGE010";#N/A,#N/A,TRUE,"PAGE011";#N/A,#N/A,TRUE,"PAGE012";#N/A,#N/A,TRUE,"PAGE013"}</definedName>
    <definedName name="xxa" localSheetId="24" hidden="1">{#N/A,#N/A,TRUE,"LOADCOVE";#N/A,#N/A,TRUE,"PAGE001";#N/A,#N/A,TRUE,"PAGE002";#N/A,#N/A,TRUE,"PAGE003";#N/A,#N/A,TRUE,"PAGE004";#N/A,#N/A,TRUE,"PAGE005";#N/A,#N/A,TRUE,"PAGE006";#N/A,#N/A,TRUE,"PAGE007";#N/A,#N/A,TRUE,"PAGE008";#N/A,#N/A,TRUE,"PAGE009";#N/A,#N/A,TRUE,"PAGE010";#N/A,#N/A,TRUE,"PAGE011";#N/A,#N/A,TRUE,"PAGE012";#N/A,#N/A,TRUE,"PAGE013"}</definedName>
    <definedName name="xxa" localSheetId="4" hidden="1">{#N/A,#N/A,TRUE,"LOADCOVE";#N/A,#N/A,TRUE,"PAGE001";#N/A,#N/A,TRUE,"PAGE002";#N/A,#N/A,TRUE,"PAGE003";#N/A,#N/A,TRUE,"PAGE004";#N/A,#N/A,TRUE,"PAGE005";#N/A,#N/A,TRUE,"PAGE006";#N/A,#N/A,TRUE,"PAGE007";#N/A,#N/A,TRUE,"PAGE008";#N/A,#N/A,TRUE,"PAGE009";#N/A,#N/A,TRUE,"PAGE010";#N/A,#N/A,TRUE,"PAGE011";#N/A,#N/A,TRUE,"PAGE012";#N/A,#N/A,TRUE,"PAGE013"}</definedName>
    <definedName name="xxa" localSheetId="0" hidden="1">{#N/A,#N/A,TRUE,"LOADCOVE";#N/A,#N/A,TRUE,"PAGE001";#N/A,#N/A,TRUE,"PAGE002";#N/A,#N/A,TRUE,"PAGE003";#N/A,#N/A,TRUE,"PAGE004";#N/A,#N/A,TRUE,"PAGE005";#N/A,#N/A,TRUE,"PAGE006";#N/A,#N/A,TRUE,"PAGE007";#N/A,#N/A,TRUE,"PAGE008";#N/A,#N/A,TRUE,"PAGE009";#N/A,#N/A,TRUE,"PAGE010";#N/A,#N/A,TRUE,"PAGE011";#N/A,#N/A,TRUE,"PAGE012";#N/A,#N/A,TRUE,"PAGE013"}</definedName>
    <definedName name="xxa" localSheetId="23" hidden="1">{#N/A,#N/A,TRUE,"LOADCOVE";#N/A,#N/A,TRUE,"PAGE001";#N/A,#N/A,TRUE,"PAGE002";#N/A,#N/A,TRUE,"PAGE003";#N/A,#N/A,TRUE,"PAGE004";#N/A,#N/A,TRUE,"PAGE005";#N/A,#N/A,TRUE,"PAGE006";#N/A,#N/A,TRUE,"PAGE007";#N/A,#N/A,TRUE,"PAGE008";#N/A,#N/A,TRUE,"PAGE009";#N/A,#N/A,TRUE,"PAGE010";#N/A,#N/A,TRUE,"PAGE011";#N/A,#N/A,TRUE,"PAGE012";#N/A,#N/A,TRUE,"PAGE013"}</definedName>
    <definedName name="xxa" hidden="1">{#N/A,#N/A,TRUE,"LOADCOVE";#N/A,#N/A,TRUE,"PAGE001";#N/A,#N/A,TRUE,"PAGE002";#N/A,#N/A,TRUE,"PAGE003";#N/A,#N/A,TRUE,"PAGE004";#N/A,#N/A,TRUE,"PAGE005";#N/A,#N/A,TRUE,"PAGE006";#N/A,#N/A,TRUE,"PAGE007";#N/A,#N/A,TRUE,"PAGE008";#N/A,#N/A,TRUE,"PAGE009";#N/A,#N/A,TRUE,"PAGE010";#N/A,#N/A,TRUE,"PAGE011";#N/A,#N/A,TRUE,"PAGE012";#N/A,#N/A,TRUE,"PAGE013"}</definedName>
    <definedName name="ynkim" localSheetId="5" hidden="1">{#N/A,#N/A,TRUE,"Basic";#N/A,#N/A,TRUE,"EXT-TABLE";#N/A,#N/A,TRUE,"STEEL";#N/A,#N/A,TRUE,"INT-Table";#N/A,#N/A,TRUE,"STEEL";#N/A,#N/A,TRUE,"Door"}</definedName>
    <definedName name="ynkim" localSheetId="3" hidden="1">{#N/A,#N/A,TRUE,"Basic";#N/A,#N/A,TRUE,"EXT-TABLE";#N/A,#N/A,TRUE,"STEEL";#N/A,#N/A,TRUE,"INT-Table";#N/A,#N/A,TRUE,"STEEL";#N/A,#N/A,TRUE,"Door"}</definedName>
    <definedName name="ynkim" localSheetId="24" hidden="1">{#N/A,#N/A,TRUE,"Basic";#N/A,#N/A,TRUE,"EXT-TABLE";#N/A,#N/A,TRUE,"STEEL";#N/A,#N/A,TRUE,"INT-Table";#N/A,#N/A,TRUE,"STEEL";#N/A,#N/A,TRUE,"Door"}</definedName>
    <definedName name="ynkim" localSheetId="4" hidden="1">{#N/A,#N/A,TRUE,"Basic";#N/A,#N/A,TRUE,"EXT-TABLE";#N/A,#N/A,TRUE,"STEEL";#N/A,#N/A,TRUE,"INT-Table";#N/A,#N/A,TRUE,"STEEL";#N/A,#N/A,TRUE,"Door"}</definedName>
    <definedName name="ynkim" localSheetId="0" hidden="1">{#N/A,#N/A,TRUE,"Basic";#N/A,#N/A,TRUE,"EXT-TABLE";#N/A,#N/A,TRUE,"STEEL";#N/A,#N/A,TRUE,"INT-Table";#N/A,#N/A,TRUE,"STEEL";#N/A,#N/A,TRUE,"Door"}</definedName>
    <definedName name="ynkim" localSheetId="23" hidden="1">{#N/A,#N/A,TRUE,"Basic";#N/A,#N/A,TRUE,"EXT-TABLE";#N/A,#N/A,TRUE,"STEEL";#N/A,#N/A,TRUE,"INT-Table";#N/A,#N/A,TRUE,"STEEL";#N/A,#N/A,TRUE,"Door"}</definedName>
    <definedName name="ynkim" hidden="1">{#N/A,#N/A,TRUE,"Basic";#N/A,#N/A,TRUE,"EXT-TABLE";#N/A,#N/A,TRUE,"STEEL";#N/A,#N/A,TRUE,"INT-Table";#N/A,#N/A,TRUE,"STEEL";#N/A,#N/A,TRUE,"Door"}</definedName>
    <definedName name="ynkim_1" localSheetId="5" hidden="1">{#N/A,#N/A,TRUE,"Basic";#N/A,#N/A,TRUE,"EXT-TABLE";#N/A,#N/A,TRUE,"STEEL";#N/A,#N/A,TRUE,"INT-Table";#N/A,#N/A,TRUE,"STEEL";#N/A,#N/A,TRUE,"Door"}</definedName>
    <definedName name="ynkim_1" localSheetId="3" hidden="1">{#N/A,#N/A,TRUE,"Basic";#N/A,#N/A,TRUE,"EXT-TABLE";#N/A,#N/A,TRUE,"STEEL";#N/A,#N/A,TRUE,"INT-Table";#N/A,#N/A,TRUE,"STEEL";#N/A,#N/A,TRUE,"Door"}</definedName>
    <definedName name="ynkim_1" localSheetId="24" hidden="1">{#N/A,#N/A,TRUE,"Basic";#N/A,#N/A,TRUE,"EXT-TABLE";#N/A,#N/A,TRUE,"STEEL";#N/A,#N/A,TRUE,"INT-Table";#N/A,#N/A,TRUE,"STEEL";#N/A,#N/A,TRUE,"Door"}</definedName>
    <definedName name="ynkim_1" localSheetId="4" hidden="1">{#N/A,#N/A,TRUE,"Basic";#N/A,#N/A,TRUE,"EXT-TABLE";#N/A,#N/A,TRUE,"STEEL";#N/A,#N/A,TRUE,"INT-Table";#N/A,#N/A,TRUE,"STEEL";#N/A,#N/A,TRUE,"Door"}</definedName>
    <definedName name="ynkim_1" localSheetId="0" hidden="1">{#N/A,#N/A,TRUE,"Basic";#N/A,#N/A,TRUE,"EXT-TABLE";#N/A,#N/A,TRUE,"STEEL";#N/A,#N/A,TRUE,"INT-Table";#N/A,#N/A,TRUE,"STEEL";#N/A,#N/A,TRUE,"Door"}</definedName>
    <definedName name="ynkim_1" localSheetId="23" hidden="1">{#N/A,#N/A,TRUE,"Basic";#N/A,#N/A,TRUE,"EXT-TABLE";#N/A,#N/A,TRUE,"STEEL";#N/A,#N/A,TRUE,"INT-Table";#N/A,#N/A,TRUE,"STEEL";#N/A,#N/A,TRUE,"Door"}</definedName>
    <definedName name="ynkim_1" hidden="1">{#N/A,#N/A,TRUE,"Basic";#N/A,#N/A,TRUE,"EXT-TABLE";#N/A,#N/A,TRUE,"STEEL";#N/A,#N/A,TRUE,"INT-Table";#N/A,#N/A,TRUE,"STEEL";#N/A,#N/A,TRUE,"Door"}</definedName>
    <definedName name="ynkim_1_1" localSheetId="5" hidden="1">{#N/A,#N/A,TRUE,"Basic";#N/A,#N/A,TRUE,"EXT-TABLE";#N/A,#N/A,TRUE,"STEEL";#N/A,#N/A,TRUE,"INT-Table";#N/A,#N/A,TRUE,"STEEL";#N/A,#N/A,TRUE,"Door"}</definedName>
    <definedName name="ynkim_1_1" localSheetId="3" hidden="1">{#N/A,#N/A,TRUE,"Basic";#N/A,#N/A,TRUE,"EXT-TABLE";#N/A,#N/A,TRUE,"STEEL";#N/A,#N/A,TRUE,"INT-Table";#N/A,#N/A,TRUE,"STEEL";#N/A,#N/A,TRUE,"Door"}</definedName>
    <definedName name="ynkim_1_1" localSheetId="24" hidden="1">{#N/A,#N/A,TRUE,"Basic";#N/A,#N/A,TRUE,"EXT-TABLE";#N/A,#N/A,TRUE,"STEEL";#N/A,#N/A,TRUE,"INT-Table";#N/A,#N/A,TRUE,"STEEL";#N/A,#N/A,TRUE,"Door"}</definedName>
    <definedName name="ynkim_1_1" localSheetId="4" hidden="1">{#N/A,#N/A,TRUE,"Basic";#N/A,#N/A,TRUE,"EXT-TABLE";#N/A,#N/A,TRUE,"STEEL";#N/A,#N/A,TRUE,"INT-Table";#N/A,#N/A,TRUE,"STEEL";#N/A,#N/A,TRUE,"Door"}</definedName>
    <definedName name="ynkim_1_1" localSheetId="0" hidden="1">{#N/A,#N/A,TRUE,"Basic";#N/A,#N/A,TRUE,"EXT-TABLE";#N/A,#N/A,TRUE,"STEEL";#N/A,#N/A,TRUE,"INT-Table";#N/A,#N/A,TRUE,"STEEL";#N/A,#N/A,TRUE,"Door"}</definedName>
    <definedName name="ynkim_1_1" localSheetId="23" hidden="1">{#N/A,#N/A,TRUE,"Basic";#N/A,#N/A,TRUE,"EXT-TABLE";#N/A,#N/A,TRUE,"STEEL";#N/A,#N/A,TRUE,"INT-Table";#N/A,#N/A,TRUE,"STEEL";#N/A,#N/A,TRUE,"Door"}</definedName>
    <definedName name="ynkim_1_1" hidden="1">{#N/A,#N/A,TRUE,"Basic";#N/A,#N/A,TRUE,"EXT-TABLE";#N/A,#N/A,TRUE,"STEEL";#N/A,#N/A,TRUE,"INT-Table";#N/A,#N/A,TRUE,"STEEL";#N/A,#N/A,TRUE,"Door"}</definedName>
    <definedName name="ynkim_1_2" localSheetId="5" hidden="1">{#N/A,#N/A,TRUE,"Basic";#N/A,#N/A,TRUE,"EXT-TABLE";#N/A,#N/A,TRUE,"STEEL";#N/A,#N/A,TRUE,"INT-Table";#N/A,#N/A,TRUE,"STEEL";#N/A,#N/A,TRUE,"Door"}</definedName>
    <definedName name="ynkim_1_2" localSheetId="3" hidden="1">{#N/A,#N/A,TRUE,"Basic";#N/A,#N/A,TRUE,"EXT-TABLE";#N/A,#N/A,TRUE,"STEEL";#N/A,#N/A,TRUE,"INT-Table";#N/A,#N/A,TRUE,"STEEL";#N/A,#N/A,TRUE,"Door"}</definedName>
    <definedName name="ynkim_1_2" localSheetId="24" hidden="1">{#N/A,#N/A,TRUE,"Basic";#N/A,#N/A,TRUE,"EXT-TABLE";#N/A,#N/A,TRUE,"STEEL";#N/A,#N/A,TRUE,"INT-Table";#N/A,#N/A,TRUE,"STEEL";#N/A,#N/A,TRUE,"Door"}</definedName>
    <definedName name="ynkim_1_2" localSheetId="4" hidden="1">{#N/A,#N/A,TRUE,"Basic";#N/A,#N/A,TRUE,"EXT-TABLE";#N/A,#N/A,TRUE,"STEEL";#N/A,#N/A,TRUE,"INT-Table";#N/A,#N/A,TRUE,"STEEL";#N/A,#N/A,TRUE,"Door"}</definedName>
    <definedName name="ynkim_1_2" localSheetId="0" hidden="1">{#N/A,#N/A,TRUE,"Basic";#N/A,#N/A,TRUE,"EXT-TABLE";#N/A,#N/A,TRUE,"STEEL";#N/A,#N/A,TRUE,"INT-Table";#N/A,#N/A,TRUE,"STEEL";#N/A,#N/A,TRUE,"Door"}</definedName>
    <definedName name="ynkim_1_2" localSheetId="23" hidden="1">{#N/A,#N/A,TRUE,"Basic";#N/A,#N/A,TRUE,"EXT-TABLE";#N/A,#N/A,TRUE,"STEEL";#N/A,#N/A,TRUE,"INT-Table";#N/A,#N/A,TRUE,"STEEL";#N/A,#N/A,TRUE,"Door"}</definedName>
    <definedName name="ynkim_1_2" hidden="1">{#N/A,#N/A,TRUE,"Basic";#N/A,#N/A,TRUE,"EXT-TABLE";#N/A,#N/A,TRUE,"STEEL";#N/A,#N/A,TRUE,"INT-Table";#N/A,#N/A,TRUE,"STEEL";#N/A,#N/A,TRUE,"Door"}</definedName>
    <definedName name="ynkim_2" localSheetId="5" hidden="1">{#N/A,#N/A,TRUE,"Basic";#N/A,#N/A,TRUE,"EXT-TABLE";#N/A,#N/A,TRUE,"STEEL";#N/A,#N/A,TRUE,"INT-Table";#N/A,#N/A,TRUE,"STEEL";#N/A,#N/A,TRUE,"Door"}</definedName>
    <definedName name="ynkim_2" localSheetId="3" hidden="1">{#N/A,#N/A,TRUE,"Basic";#N/A,#N/A,TRUE,"EXT-TABLE";#N/A,#N/A,TRUE,"STEEL";#N/A,#N/A,TRUE,"INT-Table";#N/A,#N/A,TRUE,"STEEL";#N/A,#N/A,TRUE,"Door"}</definedName>
    <definedName name="ynkim_2" localSheetId="24" hidden="1">{#N/A,#N/A,TRUE,"Basic";#N/A,#N/A,TRUE,"EXT-TABLE";#N/A,#N/A,TRUE,"STEEL";#N/A,#N/A,TRUE,"INT-Table";#N/A,#N/A,TRUE,"STEEL";#N/A,#N/A,TRUE,"Door"}</definedName>
    <definedName name="ynkim_2" localSheetId="4" hidden="1">{#N/A,#N/A,TRUE,"Basic";#N/A,#N/A,TRUE,"EXT-TABLE";#N/A,#N/A,TRUE,"STEEL";#N/A,#N/A,TRUE,"INT-Table";#N/A,#N/A,TRUE,"STEEL";#N/A,#N/A,TRUE,"Door"}</definedName>
    <definedName name="ynkim_2" localSheetId="0" hidden="1">{#N/A,#N/A,TRUE,"Basic";#N/A,#N/A,TRUE,"EXT-TABLE";#N/A,#N/A,TRUE,"STEEL";#N/A,#N/A,TRUE,"INT-Table";#N/A,#N/A,TRUE,"STEEL";#N/A,#N/A,TRUE,"Door"}</definedName>
    <definedName name="ynkim_2" localSheetId="23" hidden="1">{#N/A,#N/A,TRUE,"Basic";#N/A,#N/A,TRUE,"EXT-TABLE";#N/A,#N/A,TRUE,"STEEL";#N/A,#N/A,TRUE,"INT-Table";#N/A,#N/A,TRUE,"STEEL";#N/A,#N/A,TRUE,"Door"}</definedName>
    <definedName name="ynkim_2" hidden="1">{#N/A,#N/A,TRUE,"Basic";#N/A,#N/A,TRUE,"EXT-TABLE";#N/A,#N/A,TRUE,"STEEL";#N/A,#N/A,TRUE,"INT-Table";#N/A,#N/A,TRUE,"STEEL";#N/A,#N/A,TRUE,"Door"}</definedName>
    <definedName name="ynkim_2_1" localSheetId="5" hidden="1">{#N/A,#N/A,TRUE,"Basic";#N/A,#N/A,TRUE,"EXT-TABLE";#N/A,#N/A,TRUE,"STEEL";#N/A,#N/A,TRUE,"INT-Table";#N/A,#N/A,TRUE,"STEEL";#N/A,#N/A,TRUE,"Door"}</definedName>
    <definedName name="ynkim_2_1" localSheetId="3" hidden="1">{#N/A,#N/A,TRUE,"Basic";#N/A,#N/A,TRUE,"EXT-TABLE";#N/A,#N/A,TRUE,"STEEL";#N/A,#N/A,TRUE,"INT-Table";#N/A,#N/A,TRUE,"STEEL";#N/A,#N/A,TRUE,"Door"}</definedName>
    <definedName name="ynkim_2_1" localSheetId="24" hidden="1">{#N/A,#N/A,TRUE,"Basic";#N/A,#N/A,TRUE,"EXT-TABLE";#N/A,#N/A,TRUE,"STEEL";#N/A,#N/A,TRUE,"INT-Table";#N/A,#N/A,TRUE,"STEEL";#N/A,#N/A,TRUE,"Door"}</definedName>
    <definedName name="ynkim_2_1" localSheetId="4" hidden="1">{#N/A,#N/A,TRUE,"Basic";#N/A,#N/A,TRUE,"EXT-TABLE";#N/A,#N/A,TRUE,"STEEL";#N/A,#N/A,TRUE,"INT-Table";#N/A,#N/A,TRUE,"STEEL";#N/A,#N/A,TRUE,"Door"}</definedName>
    <definedName name="ynkim_2_1" localSheetId="0" hidden="1">{#N/A,#N/A,TRUE,"Basic";#N/A,#N/A,TRUE,"EXT-TABLE";#N/A,#N/A,TRUE,"STEEL";#N/A,#N/A,TRUE,"INT-Table";#N/A,#N/A,TRUE,"STEEL";#N/A,#N/A,TRUE,"Door"}</definedName>
    <definedName name="ynkim_2_1" localSheetId="23" hidden="1">{#N/A,#N/A,TRUE,"Basic";#N/A,#N/A,TRUE,"EXT-TABLE";#N/A,#N/A,TRUE,"STEEL";#N/A,#N/A,TRUE,"INT-Table";#N/A,#N/A,TRUE,"STEEL";#N/A,#N/A,TRUE,"Door"}</definedName>
    <definedName name="ynkim_2_1" hidden="1">{#N/A,#N/A,TRUE,"Basic";#N/A,#N/A,TRUE,"EXT-TABLE";#N/A,#N/A,TRUE,"STEEL";#N/A,#N/A,TRUE,"INT-Table";#N/A,#N/A,TRUE,"STEEL";#N/A,#N/A,TRUE,"Door"}</definedName>
    <definedName name="ynkim_2_2" localSheetId="5" hidden="1">{#N/A,#N/A,TRUE,"Basic";#N/A,#N/A,TRUE,"EXT-TABLE";#N/A,#N/A,TRUE,"STEEL";#N/A,#N/A,TRUE,"INT-Table";#N/A,#N/A,TRUE,"STEEL";#N/A,#N/A,TRUE,"Door"}</definedName>
    <definedName name="ynkim_2_2" localSheetId="3" hidden="1">{#N/A,#N/A,TRUE,"Basic";#N/A,#N/A,TRUE,"EXT-TABLE";#N/A,#N/A,TRUE,"STEEL";#N/A,#N/A,TRUE,"INT-Table";#N/A,#N/A,TRUE,"STEEL";#N/A,#N/A,TRUE,"Door"}</definedName>
    <definedName name="ynkim_2_2" localSheetId="24" hidden="1">{#N/A,#N/A,TRUE,"Basic";#N/A,#N/A,TRUE,"EXT-TABLE";#N/A,#N/A,TRUE,"STEEL";#N/A,#N/A,TRUE,"INT-Table";#N/A,#N/A,TRUE,"STEEL";#N/A,#N/A,TRUE,"Door"}</definedName>
    <definedName name="ynkim_2_2" localSheetId="4" hidden="1">{#N/A,#N/A,TRUE,"Basic";#N/A,#N/A,TRUE,"EXT-TABLE";#N/A,#N/A,TRUE,"STEEL";#N/A,#N/A,TRUE,"INT-Table";#N/A,#N/A,TRUE,"STEEL";#N/A,#N/A,TRUE,"Door"}</definedName>
    <definedName name="ynkim_2_2" localSheetId="0" hidden="1">{#N/A,#N/A,TRUE,"Basic";#N/A,#N/A,TRUE,"EXT-TABLE";#N/A,#N/A,TRUE,"STEEL";#N/A,#N/A,TRUE,"INT-Table";#N/A,#N/A,TRUE,"STEEL";#N/A,#N/A,TRUE,"Door"}</definedName>
    <definedName name="ynkim_2_2" localSheetId="23" hidden="1">{#N/A,#N/A,TRUE,"Basic";#N/A,#N/A,TRUE,"EXT-TABLE";#N/A,#N/A,TRUE,"STEEL";#N/A,#N/A,TRUE,"INT-Table";#N/A,#N/A,TRUE,"STEEL";#N/A,#N/A,TRUE,"Door"}</definedName>
    <definedName name="ynkim_2_2" hidden="1">{#N/A,#N/A,TRUE,"Basic";#N/A,#N/A,TRUE,"EXT-TABLE";#N/A,#N/A,TRUE,"STEEL";#N/A,#N/A,TRUE,"INT-Table";#N/A,#N/A,TRUE,"STEEL";#N/A,#N/A,TRUE,"Door"}</definedName>
    <definedName name="ynkim_3" localSheetId="5" hidden="1">{#N/A,#N/A,TRUE,"Basic";#N/A,#N/A,TRUE,"EXT-TABLE";#N/A,#N/A,TRUE,"STEEL";#N/A,#N/A,TRUE,"INT-Table";#N/A,#N/A,TRUE,"STEEL";#N/A,#N/A,TRUE,"Door"}</definedName>
    <definedName name="ynkim_3" localSheetId="3" hidden="1">{#N/A,#N/A,TRUE,"Basic";#N/A,#N/A,TRUE,"EXT-TABLE";#N/A,#N/A,TRUE,"STEEL";#N/A,#N/A,TRUE,"INT-Table";#N/A,#N/A,TRUE,"STEEL";#N/A,#N/A,TRUE,"Door"}</definedName>
    <definedName name="ynkim_3" localSheetId="24" hidden="1">{#N/A,#N/A,TRUE,"Basic";#N/A,#N/A,TRUE,"EXT-TABLE";#N/A,#N/A,TRUE,"STEEL";#N/A,#N/A,TRUE,"INT-Table";#N/A,#N/A,TRUE,"STEEL";#N/A,#N/A,TRUE,"Door"}</definedName>
    <definedName name="ynkim_3" localSheetId="4" hidden="1">{#N/A,#N/A,TRUE,"Basic";#N/A,#N/A,TRUE,"EXT-TABLE";#N/A,#N/A,TRUE,"STEEL";#N/A,#N/A,TRUE,"INT-Table";#N/A,#N/A,TRUE,"STEEL";#N/A,#N/A,TRUE,"Door"}</definedName>
    <definedName name="ynkim_3" localSheetId="0" hidden="1">{#N/A,#N/A,TRUE,"Basic";#N/A,#N/A,TRUE,"EXT-TABLE";#N/A,#N/A,TRUE,"STEEL";#N/A,#N/A,TRUE,"INT-Table";#N/A,#N/A,TRUE,"STEEL";#N/A,#N/A,TRUE,"Door"}</definedName>
    <definedName name="ynkim_3" localSheetId="23" hidden="1">{#N/A,#N/A,TRUE,"Basic";#N/A,#N/A,TRUE,"EXT-TABLE";#N/A,#N/A,TRUE,"STEEL";#N/A,#N/A,TRUE,"INT-Table";#N/A,#N/A,TRUE,"STEEL";#N/A,#N/A,TRUE,"Door"}</definedName>
    <definedName name="ynkim_3" hidden="1">{#N/A,#N/A,TRUE,"Basic";#N/A,#N/A,TRUE,"EXT-TABLE";#N/A,#N/A,TRUE,"STEEL";#N/A,#N/A,TRUE,"INT-Table";#N/A,#N/A,TRUE,"STEEL";#N/A,#N/A,TRUE,"Door"}</definedName>
    <definedName name="ynkim_3_1" localSheetId="5" hidden="1">{#N/A,#N/A,TRUE,"Basic";#N/A,#N/A,TRUE,"EXT-TABLE";#N/A,#N/A,TRUE,"STEEL";#N/A,#N/A,TRUE,"INT-Table";#N/A,#N/A,TRUE,"STEEL";#N/A,#N/A,TRUE,"Door"}</definedName>
    <definedName name="ynkim_3_1" localSheetId="3" hidden="1">{#N/A,#N/A,TRUE,"Basic";#N/A,#N/A,TRUE,"EXT-TABLE";#N/A,#N/A,TRUE,"STEEL";#N/A,#N/A,TRUE,"INT-Table";#N/A,#N/A,TRUE,"STEEL";#N/A,#N/A,TRUE,"Door"}</definedName>
    <definedName name="ynkim_3_1" localSheetId="24" hidden="1">{#N/A,#N/A,TRUE,"Basic";#N/A,#N/A,TRUE,"EXT-TABLE";#N/A,#N/A,TRUE,"STEEL";#N/A,#N/A,TRUE,"INT-Table";#N/A,#N/A,TRUE,"STEEL";#N/A,#N/A,TRUE,"Door"}</definedName>
    <definedName name="ynkim_3_1" localSheetId="4" hidden="1">{#N/A,#N/A,TRUE,"Basic";#N/A,#N/A,TRUE,"EXT-TABLE";#N/A,#N/A,TRUE,"STEEL";#N/A,#N/A,TRUE,"INT-Table";#N/A,#N/A,TRUE,"STEEL";#N/A,#N/A,TRUE,"Door"}</definedName>
    <definedName name="ynkim_3_1" localSheetId="0" hidden="1">{#N/A,#N/A,TRUE,"Basic";#N/A,#N/A,TRUE,"EXT-TABLE";#N/A,#N/A,TRUE,"STEEL";#N/A,#N/A,TRUE,"INT-Table";#N/A,#N/A,TRUE,"STEEL";#N/A,#N/A,TRUE,"Door"}</definedName>
    <definedName name="ynkim_3_1" localSheetId="23" hidden="1">{#N/A,#N/A,TRUE,"Basic";#N/A,#N/A,TRUE,"EXT-TABLE";#N/A,#N/A,TRUE,"STEEL";#N/A,#N/A,TRUE,"INT-Table";#N/A,#N/A,TRUE,"STEEL";#N/A,#N/A,TRUE,"Door"}</definedName>
    <definedName name="ynkim_3_1" hidden="1">{#N/A,#N/A,TRUE,"Basic";#N/A,#N/A,TRUE,"EXT-TABLE";#N/A,#N/A,TRUE,"STEEL";#N/A,#N/A,TRUE,"INT-Table";#N/A,#N/A,TRUE,"STEEL";#N/A,#N/A,TRUE,"Door"}</definedName>
    <definedName name="ynkim_3_2" localSheetId="5" hidden="1">{#N/A,#N/A,TRUE,"Basic";#N/A,#N/A,TRUE,"EXT-TABLE";#N/A,#N/A,TRUE,"STEEL";#N/A,#N/A,TRUE,"INT-Table";#N/A,#N/A,TRUE,"STEEL";#N/A,#N/A,TRUE,"Door"}</definedName>
    <definedName name="ynkim_3_2" localSheetId="3" hidden="1">{#N/A,#N/A,TRUE,"Basic";#N/A,#N/A,TRUE,"EXT-TABLE";#N/A,#N/A,TRUE,"STEEL";#N/A,#N/A,TRUE,"INT-Table";#N/A,#N/A,TRUE,"STEEL";#N/A,#N/A,TRUE,"Door"}</definedName>
    <definedName name="ynkim_3_2" localSheetId="24" hidden="1">{#N/A,#N/A,TRUE,"Basic";#N/A,#N/A,TRUE,"EXT-TABLE";#N/A,#N/A,TRUE,"STEEL";#N/A,#N/A,TRUE,"INT-Table";#N/A,#N/A,TRUE,"STEEL";#N/A,#N/A,TRUE,"Door"}</definedName>
    <definedName name="ynkim_3_2" localSheetId="4" hidden="1">{#N/A,#N/A,TRUE,"Basic";#N/A,#N/A,TRUE,"EXT-TABLE";#N/A,#N/A,TRUE,"STEEL";#N/A,#N/A,TRUE,"INT-Table";#N/A,#N/A,TRUE,"STEEL";#N/A,#N/A,TRUE,"Door"}</definedName>
    <definedName name="ynkim_3_2" localSheetId="0" hidden="1">{#N/A,#N/A,TRUE,"Basic";#N/A,#N/A,TRUE,"EXT-TABLE";#N/A,#N/A,TRUE,"STEEL";#N/A,#N/A,TRUE,"INT-Table";#N/A,#N/A,TRUE,"STEEL";#N/A,#N/A,TRUE,"Door"}</definedName>
    <definedName name="ynkim_3_2" localSheetId="23" hidden="1">{#N/A,#N/A,TRUE,"Basic";#N/A,#N/A,TRUE,"EXT-TABLE";#N/A,#N/A,TRUE,"STEEL";#N/A,#N/A,TRUE,"INT-Table";#N/A,#N/A,TRUE,"STEEL";#N/A,#N/A,TRUE,"Door"}</definedName>
    <definedName name="ynkim_3_2" hidden="1">{#N/A,#N/A,TRUE,"Basic";#N/A,#N/A,TRUE,"EXT-TABLE";#N/A,#N/A,TRUE,"STEEL";#N/A,#N/A,TRUE,"INT-Table";#N/A,#N/A,TRUE,"STEEL";#N/A,#N/A,TRUE,"Door"}</definedName>
    <definedName name="ynkim_4" localSheetId="5" hidden="1">{#N/A,#N/A,TRUE,"Basic";#N/A,#N/A,TRUE,"EXT-TABLE";#N/A,#N/A,TRUE,"STEEL";#N/A,#N/A,TRUE,"INT-Table";#N/A,#N/A,TRUE,"STEEL";#N/A,#N/A,TRUE,"Door"}</definedName>
    <definedName name="ynkim_4" localSheetId="3" hidden="1">{#N/A,#N/A,TRUE,"Basic";#N/A,#N/A,TRUE,"EXT-TABLE";#N/A,#N/A,TRUE,"STEEL";#N/A,#N/A,TRUE,"INT-Table";#N/A,#N/A,TRUE,"STEEL";#N/A,#N/A,TRUE,"Door"}</definedName>
    <definedName name="ynkim_4" localSheetId="24" hidden="1">{#N/A,#N/A,TRUE,"Basic";#N/A,#N/A,TRUE,"EXT-TABLE";#N/A,#N/A,TRUE,"STEEL";#N/A,#N/A,TRUE,"INT-Table";#N/A,#N/A,TRUE,"STEEL";#N/A,#N/A,TRUE,"Door"}</definedName>
    <definedName name="ynkim_4" localSheetId="4" hidden="1">{#N/A,#N/A,TRUE,"Basic";#N/A,#N/A,TRUE,"EXT-TABLE";#N/A,#N/A,TRUE,"STEEL";#N/A,#N/A,TRUE,"INT-Table";#N/A,#N/A,TRUE,"STEEL";#N/A,#N/A,TRUE,"Door"}</definedName>
    <definedName name="ynkim_4" localSheetId="0" hidden="1">{#N/A,#N/A,TRUE,"Basic";#N/A,#N/A,TRUE,"EXT-TABLE";#N/A,#N/A,TRUE,"STEEL";#N/A,#N/A,TRUE,"INT-Table";#N/A,#N/A,TRUE,"STEEL";#N/A,#N/A,TRUE,"Door"}</definedName>
    <definedName name="ynkim_4" localSheetId="23" hidden="1">{#N/A,#N/A,TRUE,"Basic";#N/A,#N/A,TRUE,"EXT-TABLE";#N/A,#N/A,TRUE,"STEEL";#N/A,#N/A,TRUE,"INT-Table";#N/A,#N/A,TRUE,"STEEL";#N/A,#N/A,TRUE,"Door"}</definedName>
    <definedName name="ynkim_4" hidden="1">{#N/A,#N/A,TRUE,"Basic";#N/A,#N/A,TRUE,"EXT-TABLE";#N/A,#N/A,TRUE,"STEEL";#N/A,#N/A,TRUE,"INT-Table";#N/A,#N/A,TRUE,"STEEL";#N/A,#N/A,TRUE,"Door"}</definedName>
    <definedName name="ynkim_4_1" localSheetId="5" hidden="1">{#N/A,#N/A,TRUE,"Basic";#N/A,#N/A,TRUE,"EXT-TABLE";#N/A,#N/A,TRUE,"STEEL";#N/A,#N/A,TRUE,"INT-Table";#N/A,#N/A,TRUE,"STEEL";#N/A,#N/A,TRUE,"Door"}</definedName>
    <definedName name="ynkim_4_1" localSheetId="3" hidden="1">{#N/A,#N/A,TRUE,"Basic";#N/A,#N/A,TRUE,"EXT-TABLE";#N/A,#N/A,TRUE,"STEEL";#N/A,#N/A,TRUE,"INT-Table";#N/A,#N/A,TRUE,"STEEL";#N/A,#N/A,TRUE,"Door"}</definedName>
    <definedName name="ynkim_4_1" localSheetId="24" hidden="1">{#N/A,#N/A,TRUE,"Basic";#N/A,#N/A,TRUE,"EXT-TABLE";#N/A,#N/A,TRUE,"STEEL";#N/A,#N/A,TRUE,"INT-Table";#N/A,#N/A,TRUE,"STEEL";#N/A,#N/A,TRUE,"Door"}</definedName>
    <definedName name="ynkim_4_1" localSheetId="4" hidden="1">{#N/A,#N/A,TRUE,"Basic";#N/A,#N/A,TRUE,"EXT-TABLE";#N/A,#N/A,TRUE,"STEEL";#N/A,#N/A,TRUE,"INT-Table";#N/A,#N/A,TRUE,"STEEL";#N/A,#N/A,TRUE,"Door"}</definedName>
    <definedName name="ynkim_4_1" localSheetId="0" hidden="1">{#N/A,#N/A,TRUE,"Basic";#N/A,#N/A,TRUE,"EXT-TABLE";#N/A,#N/A,TRUE,"STEEL";#N/A,#N/A,TRUE,"INT-Table";#N/A,#N/A,TRUE,"STEEL";#N/A,#N/A,TRUE,"Door"}</definedName>
    <definedName name="ynkim_4_1" localSheetId="23" hidden="1">{#N/A,#N/A,TRUE,"Basic";#N/A,#N/A,TRUE,"EXT-TABLE";#N/A,#N/A,TRUE,"STEEL";#N/A,#N/A,TRUE,"INT-Table";#N/A,#N/A,TRUE,"STEEL";#N/A,#N/A,TRUE,"Door"}</definedName>
    <definedName name="ynkim_4_1" hidden="1">{#N/A,#N/A,TRUE,"Basic";#N/A,#N/A,TRUE,"EXT-TABLE";#N/A,#N/A,TRUE,"STEEL";#N/A,#N/A,TRUE,"INT-Table";#N/A,#N/A,TRUE,"STEEL";#N/A,#N/A,TRUE,"Door"}</definedName>
    <definedName name="ynkim_4_2" localSheetId="5" hidden="1">{#N/A,#N/A,TRUE,"Basic";#N/A,#N/A,TRUE,"EXT-TABLE";#N/A,#N/A,TRUE,"STEEL";#N/A,#N/A,TRUE,"INT-Table";#N/A,#N/A,TRUE,"STEEL";#N/A,#N/A,TRUE,"Door"}</definedName>
    <definedName name="ynkim_4_2" localSheetId="3" hidden="1">{#N/A,#N/A,TRUE,"Basic";#N/A,#N/A,TRUE,"EXT-TABLE";#N/A,#N/A,TRUE,"STEEL";#N/A,#N/A,TRUE,"INT-Table";#N/A,#N/A,TRUE,"STEEL";#N/A,#N/A,TRUE,"Door"}</definedName>
    <definedName name="ynkim_4_2" localSheetId="24" hidden="1">{#N/A,#N/A,TRUE,"Basic";#N/A,#N/A,TRUE,"EXT-TABLE";#N/A,#N/A,TRUE,"STEEL";#N/A,#N/A,TRUE,"INT-Table";#N/A,#N/A,TRUE,"STEEL";#N/A,#N/A,TRUE,"Door"}</definedName>
    <definedName name="ynkim_4_2" localSheetId="4" hidden="1">{#N/A,#N/A,TRUE,"Basic";#N/A,#N/A,TRUE,"EXT-TABLE";#N/A,#N/A,TRUE,"STEEL";#N/A,#N/A,TRUE,"INT-Table";#N/A,#N/A,TRUE,"STEEL";#N/A,#N/A,TRUE,"Door"}</definedName>
    <definedName name="ynkim_4_2" localSheetId="0" hidden="1">{#N/A,#N/A,TRUE,"Basic";#N/A,#N/A,TRUE,"EXT-TABLE";#N/A,#N/A,TRUE,"STEEL";#N/A,#N/A,TRUE,"INT-Table";#N/A,#N/A,TRUE,"STEEL";#N/A,#N/A,TRUE,"Door"}</definedName>
    <definedName name="ynkim_4_2" localSheetId="23" hidden="1">{#N/A,#N/A,TRUE,"Basic";#N/A,#N/A,TRUE,"EXT-TABLE";#N/A,#N/A,TRUE,"STEEL";#N/A,#N/A,TRUE,"INT-Table";#N/A,#N/A,TRUE,"STEEL";#N/A,#N/A,TRUE,"Door"}</definedName>
    <definedName name="ynkim_4_2" hidden="1">{#N/A,#N/A,TRUE,"Basic";#N/A,#N/A,TRUE,"EXT-TABLE";#N/A,#N/A,TRUE,"STEEL";#N/A,#N/A,TRUE,"INT-Table";#N/A,#N/A,TRUE,"STEEL";#N/A,#N/A,TRUE,"Door"}</definedName>
    <definedName name="ynkim_5" localSheetId="5" hidden="1">{#N/A,#N/A,TRUE,"Basic";#N/A,#N/A,TRUE,"EXT-TABLE";#N/A,#N/A,TRUE,"STEEL";#N/A,#N/A,TRUE,"INT-Table";#N/A,#N/A,TRUE,"STEEL";#N/A,#N/A,TRUE,"Door"}</definedName>
    <definedName name="ynkim_5" localSheetId="3" hidden="1">{#N/A,#N/A,TRUE,"Basic";#N/A,#N/A,TRUE,"EXT-TABLE";#N/A,#N/A,TRUE,"STEEL";#N/A,#N/A,TRUE,"INT-Table";#N/A,#N/A,TRUE,"STEEL";#N/A,#N/A,TRUE,"Door"}</definedName>
    <definedName name="ynkim_5" localSheetId="24" hidden="1">{#N/A,#N/A,TRUE,"Basic";#N/A,#N/A,TRUE,"EXT-TABLE";#N/A,#N/A,TRUE,"STEEL";#N/A,#N/A,TRUE,"INT-Table";#N/A,#N/A,TRUE,"STEEL";#N/A,#N/A,TRUE,"Door"}</definedName>
    <definedName name="ynkim_5" localSheetId="4" hidden="1">{#N/A,#N/A,TRUE,"Basic";#N/A,#N/A,TRUE,"EXT-TABLE";#N/A,#N/A,TRUE,"STEEL";#N/A,#N/A,TRUE,"INT-Table";#N/A,#N/A,TRUE,"STEEL";#N/A,#N/A,TRUE,"Door"}</definedName>
    <definedName name="ynkim_5" localSheetId="0" hidden="1">{#N/A,#N/A,TRUE,"Basic";#N/A,#N/A,TRUE,"EXT-TABLE";#N/A,#N/A,TRUE,"STEEL";#N/A,#N/A,TRUE,"INT-Table";#N/A,#N/A,TRUE,"STEEL";#N/A,#N/A,TRUE,"Door"}</definedName>
    <definedName name="ynkim_5" localSheetId="23" hidden="1">{#N/A,#N/A,TRUE,"Basic";#N/A,#N/A,TRUE,"EXT-TABLE";#N/A,#N/A,TRUE,"STEEL";#N/A,#N/A,TRUE,"INT-Table";#N/A,#N/A,TRUE,"STEEL";#N/A,#N/A,TRUE,"Door"}</definedName>
    <definedName name="ynkim_5" hidden="1">{#N/A,#N/A,TRUE,"Basic";#N/A,#N/A,TRUE,"EXT-TABLE";#N/A,#N/A,TRUE,"STEEL";#N/A,#N/A,TRUE,"INT-Table";#N/A,#N/A,TRUE,"STEEL";#N/A,#N/A,TRUE,"Door"}</definedName>
    <definedName name="ynkim_5_1" localSheetId="5" hidden="1">{#N/A,#N/A,TRUE,"Basic";#N/A,#N/A,TRUE,"EXT-TABLE";#N/A,#N/A,TRUE,"STEEL";#N/A,#N/A,TRUE,"INT-Table";#N/A,#N/A,TRUE,"STEEL";#N/A,#N/A,TRUE,"Door"}</definedName>
    <definedName name="ynkim_5_1" localSheetId="3" hidden="1">{#N/A,#N/A,TRUE,"Basic";#N/A,#N/A,TRUE,"EXT-TABLE";#N/A,#N/A,TRUE,"STEEL";#N/A,#N/A,TRUE,"INT-Table";#N/A,#N/A,TRUE,"STEEL";#N/A,#N/A,TRUE,"Door"}</definedName>
    <definedName name="ynkim_5_1" localSheetId="24" hidden="1">{#N/A,#N/A,TRUE,"Basic";#N/A,#N/A,TRUE,"EXT-TABLE";#N/A,#N/A,TRUE,"STEEL";#N/A,#N/A,TRUE,"INT-Table";#N/A,#N/A,TRUE,"STEEL";#N/A,#N/A,TRUE,"Door"}</definedName>
    <definedName name="ynkim_5_1" localSheetId="4" hidden="1">{#N/A,#N/A,TRUE,"Basic";#N/A,#N/A,TRUE,"EXT-TABLE";#N/A,#N/A,TRUE,"STEEL";#N/A,#N/A,TRUE,"INT-Table";#N/A,#N/A,TRUE,"STEEL";#N/A,#N/A,TRUE,"Door"}</definedName>
    <definedName name="ynkim_5_1" localSheetId="0" hidden="1">{#N/A,#N/A,TRUE,"Basic";#N/A,#N/A,TRUE,"EXT-TABLE";#N/A,#N/A,TRUE,"STEEL";#N/A,#N/A,TRUE,"INT-Table";#N/A,#N/A,TRUE,"STEEL";#N/A,#N/A,TRUE,"Door"}</definedName>
    <definedName name="ynkim_5_1" localSheetId="23" hidden="1">{#N/A,#N/A,TRUE,"Basic";#N/A,#N/A,TRUE,"EXT-TABLE";#N/A,#N/A,TRUE,"STEEL";#N/A,#N/A,TRUE,"INT-Table";#N/A,#N/A,TRUE,"STEEL";#N/A,#N/A,TRUE,"Door"}</definedName>
    <definedName name="ynkim_5_1" hidden="1">{#N/A,#N/A,TRUE,"Basic";#N/A,#N/A,TRUE,"EXT-TABLE";#N/A,#N/A,TRUE,"STEEL";#N/A,#N/A,TRUE,"INT-Table";#N/A,#N/A,TRUE,"STEEL";#N/A,#N/A,TRUE,"Door"}</definedName>
    <definedName name="ynkim_5_2" localSheetId="5" hidden="1">{#N/A,#N/A,TRUE,"Basic";#N/A,#N/A,TRUE,"EXT-TABLE";#N/A,#N/A,TRUE,"STEEL";#N/A,#N/A,TRUE,"INT-Table";#N/A,#N/A,TRUE,"STEEL";#N/A,#N/A,TRUE,"Door"}</definedName>
    <definedName name="ynkim_5_2" localSheetId="3" hidden="1">{#N/A,#N/A,TRUE,"Basic";#N/A,#N/A,TRUE,"EXT-TABLE";#N/A,#N/A,TRUE,"STEEL";#N/A,#N/A,TRUE,"INT-Table";#N/A,#N/A,TRUE,"STEEL";#N/A,#N/A,TRUE,"Door"}</definedName>
    <definedName name="ynkim_5_2" localSheetId="24" hidden="1">{#N/A,#N/A,TRUE,"Basic";#N/A,#N/A,TRUE,"EXT-TABLE";#N/A,#N/A,TRUE,"STEEL";#N/A,#N/A,TRUE,"INT-Table";#N/A,#N/A,TRUE,"STEEL";#N/A,#N/A,TRUE,"Door"}</definedName>
    <definedName name="ynkim_5_2" localSheetId="4" hidden="1">{#N/A,#N/A,TRUE,"Basic";#N/A,#N/A,TRUE,"EXT-TABLE";#N/A,#N/A,TRUE,"STEEL";#N/A,#N/A,TRUE,"INT-Table";#N/A,#N/A,TRUE,"STEEL";#N/A,#N/A,TRUE,"Door"}</definedName>
    <definedName name="ynkim_5_2" localSheetId="0" hidden="1">{#N/A,#N/A,TRUE,"Basic";#N/A,#N/A,TRUE,"EXT-TABLE";#N/A,#N/A,TRUE,"STEEL";#N/A,#N/A,TRUE,"INT-Table";#N/A,#N/A,TRUE,"STEEL";#N/A,#N/A,TRUE,"Door"}</definedName>
    <definedName name="ynkim_5_2" localSheetId="23" hidden="1">{#N/A,#N/A,TRUE,"Basic";#N/A,#N/A,TRUE,"EXT-TABLE";#N/A,#N/A,TRUE,"STEEL";#N/A,#N/A,TRUE,"INT-Table";#N/A,#N/A,TRUE,"STEEL";#N/A,#N/A,TRUE,"Door"}</definedName>
    <definedName name="ynkim_5_2" hidden="1">{#N/A,#N/A,TRUE,"Basic";#N/A,#N/A,TRUE,"EXT-TABLE";#N/A,#N/A,TRUE,"STEEL";#N/A,#N/A,TRUE,"INT-Table";#N/A,#N/A,TRUE,"STEEL";#N/A,#N/A,TRUE,"Door"}</definedName>
    <definedName name="yrdtytyt" localSheetId="5" hidden="1">{#N/A,#N/A,FALSE,"CCTV"}</definedName>
    <definedName name="yrdtytyt" localSheetId="3" hidden="1">{#N/A,#N/A,FALSE,"CCTV"}</definedName>
    <definedName name="yrdtytyt" localSheetId="24" hidden="1">{#N/A,#N/A,FALSE,"CCTV"}</definedName>
    <definedName name="yrdtytyt" localSheetId="4" hidden="1">{#N/A,#N/A,FALSE,"CCTV"}</definedName>
    <definedName name="yrdtytyt" localSheetId="0" hidden="1">{#N/A,#N/A,FALSE,"CCTV"}</definedName>
    <definedName name="yrdtytyt" localSheetId="23" hidden="1">{#N/A,#N/A,FALSE,"CCTV"}</definedName>
    <definedName name="yrdtytyt" hidden="1">{#N/A,#N/A,FALSE,"CCTV"}</definedName>
    <definedName name="Z_B3255642_8A6B_11D5_916F_005004920FCB_.wvu.PrintTitles" localSheetId="6" hidden="1">#REF!</definedName>
    <definedName name="Z_B3255642_8A6B_11D5_916F_005004920FCB_.wvu.PrintTitles" localSheetId="7" hidden="1">#REF!</definedName>
    <definedName name="Z_B3255642_8A6B_11D5_916F_005004920FCB_.wvu.PrintTitles" localSheetId="17" hidden="1">#REF!</definedName>
    <definedName name="Z_B3255642_8A6B_11D5_916F_005004920FCB_.wvu.PrintTitles" localSheetId="18" hidden="1">#REF!</definedName>
    <definedName name="Z_B3255642_8A6B_11D5_916F_005004920FCB_.wvu.PrintTitles" localSheetId="19" hidden="1">#REF!</definedName>
    <definedName name="Z_B3255642_8A6B_11D5_916F_005004920FCB_.wvu.PrintTitles" localSheetId="20" hidden="1">#REF!</definedName>
    <definedName name="Z_B3255642_8A6B_11D5_916F_005004920FCB_.wvu.PrintTitles" localSheetId="8" hidden="1">#REF!</definedName>
    <definedName name="Z_B3255642_8A6B_11D5_916F_005004920FCB_.wvu.PrintTitles" localSheetId="9" hidden="1">#REF!</definedName>
    <definedName name="Z_B3255642_8A6B_11D5_916F_005004920FCB_.wvu.PrintTitles" localSheetId="10" hidden="1">#REF!</definedName>
    <definedName name="Z_B3255642_8A6B_11D5_916F_005004920FCB_.wvu.PrintTitles" localSheetId="11" hidden="1">#REF!</definedName>
    <definedName name="Z_B3255642_8A6B_11D5_916F_005004920FCB_.wvu.PrintTitles" localSheetId="12" hidden="1">#REF!</definedName>
    <definedName name="Z_B3255642_8A6B_11D5_916F_005004920FCB_.wvu.PrintTitles" localSheetId="13" hidden="1">#REF!</definedName>
    <definedName name="Z_B3255642_8A6B_11D5_916F_005004920FCB_.wvu.PrintTitles" localSheetId="14" hidden="1">#REF!</definedName>
    <definedName name="Z_B3255642_8A6B_11D5_916F_005004920FCB_.wvu.PrintTitles" localSheetId="15" hidden="1">#REF!</definedName>
    <definedName name="Z_B3255642_8A6B_11D5_916F_005004920FCB_.wvu.PrintTitles" localSheetId="16" hidden="1">#REF!</definedName>
    <definedName name="Z_B3255642_8A6B_11D5_916F_005004920FCB_.wvu.PrintTitles" localSheetId="5" hidden="1">#REF!</definedName>
    <definedName name="Z_B3255642_8A6B_11D5_916F_005004920FCB_.wvu.PrintTitles" localSheetId="3" hidden="1">#REF!</definedName>
    <definedName name="Z_B3255642_8A6B_11D5_916F_005004920FCB_.wvu.PrintTitles" localSheetId="24" hidden="1">#REF!</definedName>
    <definedName name="Z_B3255642_8A6B_11D5_916F_005004920FCB_.wvu.PrintTitles" localSheetId="23" hidden="1">#REF!</definedName>
    <definedName name="Z_B3255642_8A6B_11D5_916F_005004920FCB_.wvu.PrintTitles" hidden="1">#REF!</definedName>
    <definedName name="zx" localSheetId="5" hidden="1">{"'장비'!$A$3:$M$12"}</definedName>
    <definedName name="zx" localSheetId="3" hidden="1">{"'장비'!$A$3:$M$12"}</definedName>
    <definedName name="zx" localSheetId="24" hidden="1">{"'장비'!$A$3:$M$12"}</definedName>
    <definedName name="zx" localSheetId="4" hidden="1">{"'장비'!$A$3:$M$12"}</definedName>
    <definedName name="zx" localSheetId="0" hidden="1">{"'장비'!$A$3:$M$12"}</definedName>
    <definedName name="zx" localSheetId="23" hidden="1">{"'장비'!$A$3:$M$12"}</definedName>
    <definedName name="zx" hidden="1">{"'장비'!$A$3:$M$12"}</definedName>
    <definedName name="zzz" localSheetId="5" hidden="1">{#N/A,#N/A,TRUE,"Basic";#N/A,#N/A,TRUE,"EXT-TABLE";#N/A,#N/A,TRUE,"STEEL";#N/A,#N/A,TRUE,"INT-Table";#N/A,#N/A,TRUE,"STEEL";#N/A,#N/A,TRUE,"Door"}</definedName>
    <definedName name="zzz" localSheetId="3" hidden="1">{#N/A,#N/A,TRUE,"Basic";#N/A,#N/A,TRUE,"EXT-TABLE";#N/A,#N/A,TRUE,"STEEL";#N/A,#N/A,TRUE,"INT-Table";#N/A,#N/A,TRUE,"STEEL";#N/A,#N/A,TRUE,"Door"}</definedName>
    <definedName name="zzz" localSheetId="24" hidden="1">{#N/A,#N/A,TRUE,"Basic";#N/A,#N/A,TRUE,"EXT-TABLE";#N/A,#N/A,TRUE,"STEEL";#N/A,#N/A,TRUE,"INT-Table";#N/A,#N/A,TRUE,"STEEL";#N/A,#N/A,TRUE,"Door"}</definedName>
    <definedName name="zzz" localSheetId="4" hidden="1">{#N/A,#N/A,TRUE,"Basic";#N/A,#N/A,TRUE,"EXT-TABLE";#N/A,#N/A,TRUE,"STEEL";#N/A,#N/A,TRUE,"INT-Table";#N/A,#N/A,TRUE,"STEEL";#N/A,#N/A,TRUE,"Door"}</definedName>
    <definedName name="zzz" localSheetId="0" hidden="1">{#N/A,#N/A,TRUE,"Basic";#N/A,#N/A,TRUE,"EXT-TABLE";#N/A,#N/A,TRUE,"STEEL";#N/A,#N/A,TRUE,"INT-Table";#N/A,#N/A,TRUE,"STEEL";#N/A,#N/A,TRUE,"Door"}</definedName>
    <definedName name="zzz" localSheetId="23" hidden="1">{#N/A,#N/A,TRUE,"Basic";#N/A,#N/A,TRUE,"EXT-TABLE";#N/A,#N/A,TRUE,"STEEL";#N/A,#N/A,TRUE,"INT-Table";#N/A,#N/A,TRUE,"STEEL";#N/A,#N/A,TRUE,"Door"}</definedName>
    <definedName name="zzz" hidden="1">{#N/A,#N/A,TRUE,"Basic";#N/A,#N/A,TRUE,"EXT-TABLE";#N/A,#N/A,TRUE,"STEEL";#N/A,#N/A,TRUE,"INT-Table";#N/A,#N/A,TRUE,"STEEL";#N/A,#N/A,TRUE,"Door"}</definedName>
    <definedName name="zzz_1" localSheetId="5" hidden="1">{#N/A,#N/A,TRUE,"Basic";#N/A,#N/A,TRUE,"EXT-TABLE";#N/A,#N/A,TRUE,"STEEL";#N/A,#N/A,TRUE,"INT-Table";#N/A,#N/A,TRUE,"STEEL";#N/A,#N/A,TRUE,"Door"}</definedName>
    <definedName name="zzz_1" localSheetId="3" hidden="1">{#N/A,#N/A,TRUE,"Basic";#N/A,#N/A,TRUE,"EXT-TABLE";#N/A,#N/A,TRUE,"STEEL";#N/A,#N/A,TRUE,"INT-Table";#N/A,#N/A,TRUE,"STEEL";#N/A,#N/A,TRUE,"Door"}</definedName>
    <definedName name="zzz_1" localSheetId="24" hidden="1">{#N/A,#N/A,TRUE,"Basic";#N/A,#N/A,TRUE,"EXT-TABLE";#N/A,#N/A,TRUE,"STEEL";#N/A,#N/A,TRUE,"INT-Table";#N/A,#N/A,TRUE,"STEEL";#N/A,#N/A,TRUE,"Door"}</definedName>
    <definedName name="zzz_1" localSheetId="4" hidden="1">{#N/A,#N/A,TRUE,"Basic";#N/A,#N/A,TRUE,"EXT-TABLE";#N/A,#N/A,TRUE,"STEEL";#N/A,#N/A,TRUE,"INT-Table";#N/A,#N/A,TRUE,"STEEL";#N/A,#N/A,TRUE,"Door"}</definedName>
    <definedName name="zzz_1" localSheetId="0" hidden="1">{#N/A,#N/A,TRUE,"Basic";#N/A,#N/A,TRUE,"EXT-TABLE";#N/A,#N/A,TRUE,"STEEL";#N/A,#N/A,TRUE,"INT-Table";#N/A,#N/A,TRUE,"STEEL";#N/A,#N/A,TRUE,"Door"}</definedName>
    <definedName name="zzz_1" localSheetId="23" hidden="1">{#N/A,#N/A,TRUE,"Basic";#N/A,#N/A,TRUE,"EXT-TABLE";#N/A,#N/A,TRUE,"STEEL";#N/A,#N/A,TRUE,"INT-Table";#N/A,#N/A,TRUE,"STEEL";#N/A,#N/A,TRUE,"Door"}</definedName>
    <definedName name="zzz_1" hidden="1">{#N/A,#N/A,TRUE,"Basic";#N/A,#N/A,TRUE,"EXT-TABLE";#N/A,#N/A,TRUE,"STEEL";#N/A,#N/A,TRUE,"INT-Table";#N/A,#N/A,TRUE,"STEEL";#N/A,#N/A,TRUE,"Door"}</definedName>
    <definedName name="zzz_1_1" localSheetId="5" hidden="1">{#N/A,#N/A,TRUE,"Basic";#N/A,#N/A,TRUE,"EXT-TABLE";#N/A,#N/A,TRUE,"STEEL";#N/A,#N/A,TRUE,"INT-Table";#N/A,#N/A,TRUE,"STEEL";#N/A,#N/A,TRUE,"Door"}</definedName>
    <definedName name="zzz_1_1" localSheetId="3" hidden="1">{#N/A,#N/A,TRUE,"Basic";#N/A,#N/A,TRUE,"EXT-TABLE";#N/A,#N/A,TRUE,"STEEL";#N/A,#N/A,TRUE,"INT-Table";#N/A,#N/A,TRUE,"STEEL";#N/A,#N/A,TRUE,"Door"}</definedName>
    <definedName name="zzz_1_1" localSheetId="24" hidden="1">{#N/A,#N/A,TRUE,"Basic";#N/A,#N/A,TRUE,"EXT-TABLE";#N/A,#N/A,TRUE,"STEEL";#N/A,#N/A,TRUE,"INT-Table";#N/A,#N/A,TRUE,"STEEL";#N/A,#N/A,TRUE,"Door"}</definedName>
    <definedName name="zzz_1_1" localSheetId="4" hidden="1">{#N/A,#N/A,TRUE,"Basic";#N/A,#N/A,TRUE,"EXT-TABLE";#N/A,#N/A,TRUE,"STEEL";#N/A,#N/A,TRUE,"INT-Table";#N/A,#N/A,TRUE,"STEEL";#N/A,#N/A,TRUE,"Door"}</definedName>
    <definedName name="zzz_1_1" localSheetId="0" hidden="1">{#N/A,#N/A,TRUE,"Basic";#N/A,#N/A,TRUE,"EXT-TABLE";#N/A,#N/A,TRUE,"STEEL";#N/A,#N/A,TRUE,"INT-Table";#N/A,#N/A,TRUE,"STEEL";#N/A,#N/A,TRUE,"Door"}</definedName>
    <definedName name="zzz_1_1" localSheetId="23" hidden="1">{#N/A,#N/A,TRUE,"Basic";#N/A,#N/A,TRUE,"EXT-TABLE";#N/A,#N/A,TRUE,"STEEL";#N/A,#N/A,TRUE,"INT-Table";#N/A,#N/A,TRUE,"STEEL";#N/A,#N/A,TRUE,"Door"}</definedName>
    <definedName name="zzz_1_1" hidden="1">{#N/A,#N/A,TRUE,"Basic";#N/A,#N/A,TRUE,"EXT-TABLE";#N/A,#N/A,TRUE,"STEEL";#N/A,#N/A,TRUE,"INT-Table";#N/A,#N/A,TRUE,"STEEL";#N/A,#N/A,TRUE,"Door"}</definedName>
    <definedName name="zzz_1_2" localSheetId="5" hidden="1">{#N/A,#N/A,TRUE,"Basic";#N/A,#N/A,TRUE,"EXT-TABLE";#N/A,#N/A,TRUE,"STEEL";#N/A,#N/A,TRUE,"INT-Table";#N/A,#N/A,TRUE,"STEEL";#N/A,#N/A,TRUE,"Door"}</definedName>
    <definedName name="zzz_1_2" localSheetId="3" hidden="1">{#N/A,#N/A,TRUE,"Basic";#N/A,#N/A,TRUE,"EXT-TABLE";#N/A,#N/A,TRUE,"STEEL";#N/A,#N/A,TRUE,"INT-Table";#N/A,#N/A,TRUE,"STEEL";#N/A,#N/A,TRUE,"Door"}</definedName>
    <definedName name="zzz_1_2" localSheetId="24" hidden="1">{#N/A,#N/A,TRUE,"Basic";#N/A,#N/A,TRUE,"EXT-TABLE";#N/A,#N/A,TRUE,"STEEL";#N/A,#N/A,TRUE,"INT-Table";#N/A,#N/A,TRUE,"STEEL";#N/A,#N/A,TRUE,"Door"}</definedName>
    <definedName name="zzz_1_2" localSheetId="4" hidden="1">{#N/A,#N/A,TRUE,"Basic";#N/A,#N/A,TRUE,"EXT-TABLE";#N/A,#N/A,TRUE,"STEEL";#N/A,#N/A,TRUE,"INT-Table";#N/A,#N/A,TRUE,"STEEL";#N/A,#N/A,TRUE,"Door"}</definedName>
    <definedName name="zzz_1_2" localSheetId="0" hidden="1">{#N/A,#N/A,TRUE,"Basic";#N/A,#N/A,TRUE,"EXT-TABLE";#N/A,#N/A,TRUE,"STEEL";#N/A,#N/A,TRUE,"INT-Table";#N/A,#N/A,TRUE,"STEEL";#N/A,#N/A,TRUE,"Door"}</definedName>
    <definedName name="zzz_1_2" localSheetId="23" hidden="1">{#N/A,#N/A,TRUE,"Basic";#N/A,#N/A,TRUE,"EXT-TABLE";#N/A,#N/A,TRUE,"STEEL";#N/A,#N/A,TRUE,"INT-Table";#N/A,#N/A,TRUE,"STEEL";#N/A,#N/A,TRUE,"Door"}</definedName>
    <definedName name="zzz_1_2" hidden="1">{#N/A,#N/A,TRUE,"Basic";#N/A,#N/A,TRUE,"EXT-TABLE";#N/A,#N/A,TRUE,"STEEL";#N/A,#N/A,TRUE,"INT-Table";#N/A,#N/A,TRUE,"STEEL";#N/A,#N/A,TRUE,"Door"}</definedName>
    <definedName name="zzz_2" localSheetId="5" hidden="1">{#N/A,#N/A,TRUE,"Basic";#N/A,#N/A,TRUE,"EXT-TABLE";#N/A,#N/A,TRUE,"STEEL";#N/A,#N/A,TRUE,"INT-Table";#N/A,#N/A,TRUE,"STEEL";#N/A,#N/A,TRUE,"Door"}</definedName>
    <definedName name="zzz_2" localSheetId="3" hidden="1">{#N/A,#N/A,TRUE,"Basic";#N/A,#N/A,TRUE,"EXT-TABLE";#N/A,#N/A,TRUE,"STEEL";#N/A,#N/A,TRUE,"INT-Table";#N/A,#N/A,TRUE,"STEEL";#N/A,#N/A,TRUE,"Door"}</definedName>
    <definedName name="zzz_2" localSheetId="24" hidden="1">{#N/A,#N/A,TRUE,"Basic";#N/A,#N/A,TRUE,"EXT-TABLE";#N/A,#N/A,TRUE,"STEEL";#N/A,#N/A,TRUE,"INT-Table";#N/A,#N/A,TRUE,"STEEL";#N/A,#N/A,TRUE,"Door"}</definedName>
    <definedName name="zzz_2" localSheetId="4" hidden="1">{#N/A,#N/A,TRUE,"Basic";#N/A,#N/A,TRUE,"EXT-TABLE";#N/A,#N/A,TRUE,"STEEL";#N/A,#N/A,TRUE,"INT-Table";#N/A,#N/A,TRUE,"STEEL";#N/A,#N/A,TRUE,"Door"}</definedName>
    <definedName name="zzz_2" localSheetId="0" hidden="1">{#N/A,#N/A,TRUE,"Basic";#N/A,#N/A,TRUE,"EXT-TABLE";#N/A,#N/A,TRUE,"STEEL";#N/A,#N/A,TRUE,"INT-Table";#N/A,#N/A,TRUE,"STEEL";#N/A,#N/A,TRUE,"Door"}</definedName>
    <definedName name="zzz_2" localSheetId="23" hidden="1">{#N/A,#N/A,TRUE,"Basic";#N/A,#N/A,TRUE,"EXT-TABLE";#N/A,#N/A,TRUE,"STEEL";#N/A,#N/A,TRUE,"INT-Table";#N/A,#N/A,TRUE,"STEEL";#N/A,#N/A,TRUE,"Door"}</definedName>
    <definedName name="zzz_2" hidden="1">{#N/A,#N/A,TRUE,"Basic";#N/A,#N/A,TRUE,"EXT-TABLE";#N/A,#N/A,TRUE,"STEEL";#N/A,#N/A,TRUE,"INT-Table";#N/A,#N/A,TRUE,"STEEL";#N/A,#N/A,TRUE,"Door"}</definedName>
    <definedName name="zzz_2_1" localSheetId="5" hidden="1">{#N/A,#N/A,TRUE,"Basic";#N/A,#N/A,TRUE,"EXT-TABLE";#N/A,#N/A,TRUE,"STEEL";#N/A,#N/A,TRUE,"INT-Table";#N/A,#N/A,TRUE,"STEEL";#N/A,#N/A,TRUE,"Door"}</definedName>
    <definedName name="zzz_2_1" localSheetId="3" hidden="1">{#N/A,#N/A,TRUE,"Basic";#N/A,#N/A,TRUE,"EXT-TABLE";#N/A,#N/A,TRUE,"STEEL";#N/A,#N/A,TRUE,"INT-Table";#N/A,#N/A,TRUE,"STEEL";#N/A,#N/A,TRUE,"Door"}</definedName>
    <definedName name="zzz_2_1" localSheetId="24" hidden="1">{#N/A,#N/A,TRUE,"Basic";#N/A,#N/A,TRUE,"EXT-TABLE";#N/A,#N/A,TRUE,"STEEL";#N/A,#N/A,TRUE,"INT-Table";#N/A,#N/A,TRUE,"STEEL";#N/A,#N/A,TRUE,"Door"}</definedName>
    <definedName name="zzz_2_1" localSheetId="4" hidden="1">{#N/A,#N/A,TRUE,"Basic";#N/A,#N/A,TRUE,"EXT-TABLE";#N/A,#N/A,TRUE,"STEEL";#N/A,#N/A,TRUE,"INT-Table";#N/A,#N/A,TRUE,"STEEL";#N/A,#N/A,TRUE,"Door"}</definedName>
    <definedName name="zzz_2_1" localSheetId="0" hidden="1">{#N/A,#N/A,TRUE,"Basic";#N/A,#N/A,TRUE,"EXT-TABLE";#N/A,#N/A,TRUE,"STEEL";#N/A,#N/A,TRUE,"INT-Table";#N/A,#N/A,TRUE,"STEEL";#N/A,#N/A,TRUE,"Door"}</definedName>
    <definedName name="zzz_2_1" localSheetId="23" hidden="1">{#N/A,#N/A,TRUE,"Basic";#N/A,#N/A,TRUE,"EXT-TABLE";#N/A,#N/A,TRUE,"STEEL";#N/A,#N/A,TRUE,"INT-Table";#N/A,#N/A,TRUE,"STEEL";#N/A,#N/A,TRUE,"Door"}</definedName>
    <definedName name="zzz_2_1" hidden="1">{#N/A,#N/A,TRUE,"Basic";#N/A,#N/A,TRUE,"EXT-TABLE";#N/A,#N/A,TRUE,"STEEL";#N/A,#N/A,TRUE,"INT-Table";#N/A,#N/A,TRUE,"STEEL";#N/A,#N/A,TRUE,"Door"}</definedName>
    <definedName name="zzz_2_2" localSheetId="5" hidden="1">{#N/A,#N/A,TRUE,"Basic";#N/A,#N/A,TRUE,"EXT-TABLE";#N/A,#N/A,TRUE,"STEEL";#N/A,#N/A,TRUE,"INT-Table";#N/A,#N/A,TRUE,"STEEL";#N/A,#N/A,TRUE,"Door"}</definedName>
    <definedName name="zzz_2_2" localSheetId="3" hidden="1">{#N/A,#N/A,TRUE,"Basic";#N/A,#N/A,TRUE,"EXT-TABLE";#N/A,#N/A,TRUE,"STEEL";#N/A,#N/A,TRUE,"INT-Table";#N/A,#N/A,TRUE,"STEEL";#N/A,#N/A,TRUE,"Door"}</definedName>
    <definedName name="zzz_2_2" localSheetId="24" hidden="1">{#N/A,#N/A,TRUE,"Basic";#N/A,#N/A,TRUE,"EXT-TABLE";#N/A,#N/A,TRUE,"STEEL";#N/A,#N/A,TRUE,"INT-Table";#N/A,#N/A,TRUE,"STEEL";#N/A,#N/A,TRUE,"Door"}</definedName>
    <definedName name="zzz_2_2" localSheetId="4" hidden="1">{#N/A,#N/A,TRUE,"Basic";#N/A,#N/A,TRUE,"EXT-TABLE";#N/A,#N/A,TRUE,"STEEL";#N/A,#N/A,TRUE,"INT-Table";#N/A,#N/A,TRUE,"STEEL";#N/A,#N/A,TRUE,"Door"}</definedName>
    <definedName name="zzz_2_2" localSheetId="0" hidden="1">{#N/A,#N/A,TRUE,"Basic";#N/A,#N/A,TRUE,"EXT-TABLE";#N/A,#N/A,TRUE,"STEEL";#N/A,#N/A,TRUE,"INT-Table";#N/A,#N/A,TRUE,"STEEL";#N/A,#N/A,TRUE,"Door"}</definedName>
    <definedName name="zzz_2_2" localSheetId="23" hidden="1">{#N/A,#N/A,TRUE,"Basic";#N/A,#N/A,TRUE,"EXT-TABLE";#N/A,#N/A,TRUE,"STEEL";#N/A,#N/A,TRUE,"INT-Table";#N/A,#N/A,TRUE,"STEEL";#N/A,#N/A,TRUE,"Door"}</definedName>
    <definedName name="zzz_2_2" hidden="1">{#N/A,#N/A,TRUE,"Basic";#N/A,#N/A,TRUE,"EXT-TABLE";#N/A,#N/A,TRUE,"STEEL";#N/A,#N/A,TRUE,"INT-Table";#N/A,#N/A,TRUE,"STEEL";#N/A,#N/A,TRUE,"Door"}</definedName>
    <definedName name="zzz_3" localSheetId="5" hidden="1">{#N/A,#N/A,TRUE,"Basic";#N/A,#N/A,TRUE,"EXT-TABLE";#N/A,#N/A,TRUE,"STEEL";#N/A,#N/A,TRUE,"INT-Table";#N/A,#N/A,TRUE,"STEEL";#N/A,#N/A,TRUE,"Door"}</definedName>
    <definedName name="zzz_3" localSheetId="3" hidden="1">{#N/A,#N/A,TRUE,"Basic";#N/A,#N/A,TRUE,"EXT-TABLE";#N/A,#N/A,TRUE,"STEEL";#N/A,#N/A,TRUE,"INT-Table";#N/A,#N/A,TRUE,"STEEL";#N/A,#N/A,TRUE,"Door"}</definedName>
    <definedName name="zzz_3" localSheetId="24" hidden="1">{#N/A,#N/A,TRUE,"Basic";#N/A,#N/A,TRUE,"EXT-TABLE";#N/A,#N/A,TRUE,"STEEL";#N/A,#N/A,TRUE,"INT-Table";#N/A,#N/A,TRUE,"STEEL";#N/A,#N/A,TRUE,"Door"}</definedName>
    <definedName name="zzz_3" localSheetId="4" hidden="1">{#N/A,#N/A,TRUE,"Basic";#N/A,#N/A,TRUE,"EXT-TABLE";#N/A,#N/A,TRUE,"STEEL";#N/A,#N/A,TRUE,"INT-Table";#N/A,#N/A,TRUE,"STEEL";#N/A,#N/A,TRUE,"Door"}</definedName>
    <definedName name="zzz_3" localSheetId="0" hidden="1">{#N/A,#N/A,TRUE,"Basic";#N/A,#N/A,TRUE,"EXT-TABLE";#N/A,#N/A,TRUE,"STEEL";#N/A,#N/A,TRUE,"INT-Table";#N/A,#N/A,TRUE,"STEEL";#N/A,#N/A,TRUE,"Door"}</definedName>
    <definedName name="zzz_3" localSheetId="23" hidden="1">{#N/A,#N/A,TRUE,"Basic";#N/A,#N/A,TRUE,"EXT-TABLE";#N/A,#N/A,TRUE,"STEEL";#N/A,#N/A,TRUE,"INT-Table";#N/A,#N/A,TRUE,"STEEL";#N/A,#N/A,TRUE,"Door"}</definedName>
    <definedName name="zzz_3" hidden="1">{#N/A,#N/A,TRUE,"Basic";#N/A,#N/A,TRUE,"EXT-TABLE";#N/A,#N/A,TRUE,"STEEL";#N/A,#N/A,TRUE,"INT-Table";#N/A,#N/A,TRUE,"STEEL";#N/A,#N/A,TRUE,"Door"}</definedName>
    <definedName name="zzz_3_1" localSheetId="5" hidden="1">{#N/A,#N/A,TRUE,"Basic";#N/A,#N/A,TRUE,"EXT-TABLE";#N/A,#N/A,TRUE,"STEEL";#N/A,#N/A,TRUE,"INT-Table";#N/A,#N/A,TRUE,"STEEL";#N/A,#N/A,TRUE,"Door"}</definedName>
    <definedName name="zzz_3_1" localSheetId="3" hidden="1">{#N/A,#N/A,TRUE,"Basic";#N/A,#N/A,TRUE,"EXT-TABLE";#N/A,#N/A,TRUE,"STEEL";#N/A,#N/A,TRUE,"INT-Table";#N/A,#N/A,TRUE,"STEEL";#N/A,#N/A,TRUE,"Door"}</definedName>
    <definedName name="zzz_3_1" localSheetId="24" hidden="1">{#N/A,#N/A,TRUE,"Basic";#N/A,#N/A,TRUE,"EXT-TABLE";#N/A,#N/A,TRUE,"STEEL";#N/A,#N/A,TRUE,"INT-Table";#N/A,#N/A,TRUE,"STEEL";#N/A,#N/A,TRUE,"Door"}</definedName>
    <definedName name="zzz_3_1" localSheetId="4" hidden="1">{#N/A,#N/A,TRUE,"Basic";#N/A,#N/A,TRUE,"EXT-TABLE";#N/A,#N/A,TRUE,"STEEL";#N/A,#N/A,TRUE,"INT-Table";#N/A,#N/A,TRUE,"STEEL";#N/A,#N/A,TRUE,"Door"}</definedName>
    <definedName name="zzz_3_1" localSheetId="0" hidden="1">{#N/A,#N/A,TRUE,"Basic";#N/A,#N/A,TRUE,"EXT-TABLE";#N/A,#N/A,TRUE,"STEEL";#N/A,#N/A,TRUE,"INT-Table";#N/A,#N/A,TRUE,"STEEL";#N/A,#N/A,TRUE,"Door"}</definedName>
    <definedName name="zzz_3_1" localSheetId="23" hidden="1">{#N/A,#N/A,TRUE,"Basic";#N/A,#N/A,TRUE,"EXT-TABLE";#N/A,#N/A,TRUE,"STEEL";#N/A,#N/A,TRUE,"INT-Table";#N/A,#N/A,TRUE,"STEEL";#N/A,#N/A,TRUE,"Door"}</definedName>
    <definedName name="zzz_3_1" hidden="1">{#N/A,#N/A,TRUE,"Basic";#N/A,#N/A,TRUE,"EXT-TABLE";#N/A,#N/A,TRUE,"STEEL";#N/A,#N/A,TRUE,"INT-Table";#N/A,#N/A,TRUE,"STEEL";#N/A,#N/A,TRUE,"Door"}</definedName>
    <definedName name="zzz_3_2" localSheetId="5" hidden="1">{#N/A,#N/A,TRUE,"Basic";#N/A,#N/A,TRUE,"EXT-TABLE";#N/A,#N/A,TRUE,"STEEL";#N/A,#N/A,TRUE,"INT-Table";#N/A,#N/A,TRUE,"STEEL";#N/A,#N/A,TRUE,"Door"}</definedName>
    <definedName name="zzz_3_2" localSheetId="3" hidden="1">{#N/A,#N/A,TRUE,"Basic";#N/A,#N/A,TRUE,"EXT-TABLE";#N/A,#N/A,TRUE,"STEEL";#N/A,#N/A,TRUE,"INT-Table";#N/A,#N/A,TRUE,"STEEL";#N/A,#N/A,TRUE,"Door"}</definedName>
    <definedName name="zzz_3_2" localSheetId="24" hidden="1">{#N/A,#N/A,TRUE,"Basic";#N/A,#N/A,TRUE,"EXT-TABLE";#N/A,#N/A,TRUE,"STEEL";#N/A,#N/A,TRUE,"INT-Table";#N/A,#N/A,TRUE,"STEEL";#N/A,#N/A,TRUE,"Door"}</definedName>
    <definedName name="zzz_3_2" localSheetId="4" hidden="1">{#N/A,#N/A,TRUE,"Basic";#N/A,#N/A,TRUE,"EXT-TABLE";#N/A,#N/A,TRUE,"STEEL";#N/A,#N/A,TRUE,"INT-Table";#N/A,#N/A,TRUE,"STEEL";#N/A,#N/A,TRUE,"Door"}</definedName>
    <definedName name="zzz_3_2" localSheetId="0" hidden="1">{#N/A,#N/A,TRUE,"Basic";#N/A,#N/A,TRUE,"EXT-TABLE";#N/A,#N/A,TRUE,"STEEL";#N/A,#N/A,TRUE,"INT-Table";#N/A,#N/A,TRUE,"STEEL";#N/A,#N/A,TRUE,"Door"}</definedName>
    <definedName name="zzz_3_2" localSheetId="23" hidden="1">{#N/A,#N/A,TRUE,"Basic";#N/A,#N/A,TRUE,"EXT-TABLE";#N/A,#N/A,TRUE,"STEEL";#N/A,#N/A,TRUE,"INT-Table";#N/A,#N/A,TRUE,"STEEL";#N/A,#N/A,TRUE,"Door"}</definedName>
    <definedName name="zzz_3_2" hidden="1">{#N/A,#N/A,TRUE,"Basic";#N/A,#N/A,TRUE,"EXT-TABLE";#N/A,#N/A,TRUE,"STEEL";#N/A,#N/A,TRUE,"INT-Table";#N/A,#N/A,TRUE,"STEEL";#N/A,#N/A,TRUE,"Door"}</definedName>
    <definedName name="zzz_4" localSheetId="5" hidden="1">{#N/A,#N/A,TRUE,"Basic";#N/A,#N/A,TRUE,"EXT-TABLE";#N/A,#N/A,TRUE,"STEEL";#N/A,#N/A,TRUE,"INT-Table";#N/A,#N/A,TRUE,"STEEL";#N/A,#N/A,TRUE,"Door"}</definedName>
    <definedName name="zzz_4" localSheetId="3" hidden="1">{#N/A,#N/A,TRUE,"Basic";#N/A,#N/A,TRUE,"EXT-TABLE";#N/A,#N/A,TRUE,"STEEL";#N/A,#N/A,TRUE,"INT-Table";#N/A,#N/A,TRUE,"STEEL";#N/A,#N/A,TRUE,"Door"}</definedName>
    <definedName name="zzz_4" localSheetId="24" hidden="1">{#N/A,#N/A,TRUE,"Basic";#N/A,#N/A,TRUE,"EXT-TABLE";#N/A,#N/A,TRUE,"STEEL";#N/A,#N/A,TRUE,"INT-Table";#N/A,#N/A,TRUE,"STEEL";#N/A,#N/A,TRUE,"Door"}</definedName>
    <definedName name="zzz_4" localSheetId="4" hidden="1">{#N/A,#N/A,TRUE,"Basic";#N/A,#N/A,TRUE,"EXT-TABLE";#N/A,#N/A,TRUE,"STEEL";#N/A,#N/A,TRUE,"INT-Table";#N/A,#N/A,TRUE,"STEEL";#N/A,#N/A,TRUE,"Door"}</definedName>
    <definedName name="zzz_4" localSheetId="0" hidden="1">{#N/A,#N/A,TRUE,"Basic";#N/A,#N/A,TRUE,"EXT-TABLE";#N/A,#N/A,TRUE,"STEEL";#N/A,#N/A,TRUE,"INT-Table";#N/A,#N/A,TRUE,"STEEL";#N/A,#N/A,TRUE,"Door"}</definedName>
    <definedName name="zzz_4" localSheetId="23" hidden="1">{#N/A,#N/A,TRUE,"Basic";#N/A,#N/A,TRUE,"EXT-TABLE";#N/A,#N/A,TRUE,"STEEL";#N/A,#N/A,TRUE,"INT-Table";#N/A,#N/A,TRUE,"STEEL";#N/A,#N/A,TRUE,"Door"}</definedName>
    <definedName name="zzz_4" hidden="1">{#N/A,#N/A,TRUE,"Basic";#N/A,#N/A,TRUE,"EXT-TABLE";#N/A,#N/A,TRUE,"STEEL";#N/A,#N/A,TRUE,"INT-Table";#N/A,#N/A,TRUE,"STEEL";#N/A,#N/A,TRUE,"Door"}</definedName>
    <definedName name="zzz_4_1" localSheetId="5" hidden="1">{#N/A,#N/A,TRUE,"Basic";#N/A,#N/A,TRUE,"EXT-TABLE";#N/A,#N/A,TRUE,"STEEL";#N/A,#N/A,TRUE,"INT-Table";#N/A,#N/A,TRUE,"STEEL";#N/A,#N/A,TRUE,"Door"}</definedName>
    <definedName name="zzz_4_1" localSheetId="3" hidden="1">{#N/A,#N/A,TRUE,"Basic";#N/A,#N/A,TRUE,"EXT-TABLE";#N/A,#N/A,TRUE,"STEEL";#N/A,#N/A,TRUE,"INT-Table";#N/A,#N/A,TRUE,"STEEL";#N/A,#N/A,TRUE,"Door"}</definedName>
    <definedName name="zzz_4_1" localSheetId="24" hidden="1">{#N/A,#N/A,TRUE,"Basic";#N/A,#N/A,TRUE,"EXT-TABLE";#N/A,#N/A,TRUE,"STEEL";#N/A,#N/A,TRUE,"INT-Table";#N/A,#N/A,TRUE,"STEEL";#N/A,#N/A,TRUE,"Door"}</definedName>
    <definedName name="zzz_4_1" localSheetId="4" hidden="1">{#N/A,#N/A,TRUE,"Basic";#N/A,#N/A,TRUE,"EXT-TABLE";#N/A,#N/A,TRUE,"STEEL";#N/A,#N/A,TRUE,"INT-Table";#N/A,#N/A,TRUE,"STEEL";#N/A,#N/A,TRUE,"Door"}</definedName>
    <definedName name="zzz_4_1" localSheetId="0" hidden="1">{#N/A,#N/A,TRUE,"Basic";#N/A,#N/A,TRUE,"EXT-TABLE";#N/A,#N/A,TRUE,"STEEL";#N/A,#N/A,TRUE,"INT-Table";#N/A,#N/A,TRUE,"STEEL";#N/A,#N/A,TRUE,"Door"}</definedName>
    <definedName name="zzz_4_1" localSheetId="23" hidden="1">{#N/A,#N/A,TRUE,"Basic";#N/A,#N/A,TRUE,"EXT-TABLE";#N/A,#N/A,TRUE,"STEEL";#N/A,#N/A,TRUE,"INT-Table";#N/A,#N/A,TRUE,"STEEL";#N/A,#N/A,TRUE,"Door"}</definedName>
    <definedName name="zzz_4_1" hidden="1">{#N/A,#N/A,TRUE,"Basic";#N/A,#N/A,TRUE,"EXT-TABLE";#N/A,#N/A,TRUE,"STEEL";#N/A,#N/A,TRUE,"INT-Table";#N/A,#N/A,TRUE,"STEEL";#N/A,#N/A,TRUE,"Door"}</definedName>
    <definedName name="zzz_4_2" localSheetId="5" hidden="1">{#N/A,#N/A,TRUE,"Basic";#N/A,#N/A,TRUE,"EXT-TABLE";#N/A,#N/A,TRUE,"STEEL";#N/A,#N/A,TRUE,"INT-Table";#N/A,#N/A,TRUE,"STEEL";#N/A,#N/A,TRUE,"Door"}</definedName>
    <definedName name="zzz_4_2" localSheetId="3" hidden="1">{#N/A,#N/A,TRUE,"Basic";#N/A,#N/A,TRUE,"EXT-TABLE";#N/A,#N/A,TRUE,"STEEL";#N/A,#N/A,TRUE,"INT-Table";#N/A,#N/A,TRUE,"STEEL";#N/A,#N/A,TRUE,"Door"}</definedName>
    <definedName name="zzz_4_2" localSheetId="24" hidden="1">{#N/A,#N/A,TRUE,"Basic";#N/A,#N/A,TRUE,"EXT-TABLE";#N/A,#N/A,TRUE,"STEEL";#N/A,#N/A,TRUE,"INT-Table";#N/A,#N/A,TRUE,"STEEL";#N/A,#N/A,TRUE,"Door"}</definedName>
    <definedName name="zzz_4_2" localSheetId="4" hidden="1">{#N/A,#N/A,TRUE,"Basic";#N/A,#N/A,TRUE,"EXT-TABLE";#N/A,#N/A,TRUE,"STEEL";#N/A,#N/A,TRUE,"INT-Table";#N/A,#N/A,TRUE,"STEEL";#N/A,#N/A,TRUE,"Door"}</definedName>
    <definedName name="zzz_4_2" localSheetId="0" hidden="1">{#N/A,#N/A,TRUE,"Basic";#N/A,#N/A,TRUE,"EXT-TABLE";#N/A,#N/A,TRUE,"STEEL";#N/A,#N/A,TRUE,"INT-Table";#N/A,#N/A,TRUE,"STEEL";#N/A,#N/A,TRUE,"Door"}</definedName>
    <definedName name="zzz_4_2" localSheetId="23" hidden="1">{#N/A,#N/A,TRUE,"Basic";#N/A,#N/A,TRUE,"EXT-TABLE";#N/A,#N/A,TRUE,"STEEL";#N/A,#N/A,TRUE,"INT-Table";#N/A,#N/A,TRUE,"STEEL";#N/A,#N/A,TRUE,"Door"}</definedName>
    <definedName name="zzz_4_2" hidden="1">{#N/A,#N/A,TRUE,"Basic";#N/A,#N/A,TRUE,"EXT-TABLE";#N/A,#N/A,TRUE,"STEEL";#N/A,#N/A,TRUE,"INT-Table";#N/A,#N/A,TRUE,"STEEL";#N/A,#N/A,TRUE,"Door"}</definedName>
    <definedName name="zzz_5" localSheetId="5" hidden="1">{#N/A,#N/A,TRUE,"Basic";#N/A,#N/A,TRUE,"EXT-TABLE";#N/A,#N/A,TRUE,"STEEL";#N/A,#N/A,TRUE,"INT-Table";#N/A,#N/A,TRUE,"STEEL";#N/A,#N/A,TRUE,"Door"}</definedName>
    <definedName name="zzz_5" localSheetId="3" hidden="1">{#N/A,#N/A,TRUE,"Basic";#N/A,#N/A,TRUE,"EXT-TABLE";#N/A,#N/A,TRUE,"STEEL";#N/A,#N/A,TRUE,"INT-Table";#N/A,#N/A,TRUE,"STEEL";#N/A,#N/A,TRUE,"Door"}</definedName>
    <definedName name="zzz_5" localSheetId="24" hidden="1">{#N/A,#N/A,TRUE,"Basic";#N/A,#N/A,TRUE,"EXT-TABLE";#N/A,#N/A,TRUE,"STEEL";#N/A,#N/A,TRUE,"INT-Table";#N/A,#N/A,TRUE,"STEEL";#N/A,#N/A,TRUE,"Door"}</definedName>
    <definedName name="zzz_5" localSheetId="4" hidden="1">{#N/A,#N/A,TRUE,"Basic";#N/A,#N/A,TRUE,"EXT-TABLE";#N/A,#N/A,TRUE,"STEEL";#N/A,#N/A,TRUE,"INT-Table";#N/A,#N/A,TRUE,"STEEL";#N/A,#N/A,TRUE,"Door"}</definedName>
    <definedName name="zzz_5" localSheetId="0" hidden="1">{#N/A,#N/A,TRUE,"Basic";#N/A,#N/A,TRUE,"EXT-TABLE";#N/A,#N/A,TRUE,"STEEL";#N/A,#N/A,TRUE,"INT-Table";#N/A,#N/A,TRUE,"STEEL";#N/A,#N/A,TRUE,"Door"}</definedName>
    <definedName name="zzz_5" localSheetId="23" hidden="1">{#N/A,#N/A,TRUE,"Basic";#N/A,#N/A,TRUE,"EXT-TABLE";#N/A,#N/A,TRUE,"STEEL";#N/A,#N/A,TRUE,"INT-Table";#N/A,#N/A,TRUE,"STEEL";#N/A,#N/A,TRUE,"Door"}</definedName>
    <definedName name="zzz_5" hidden="1">{#N/A,#N/A,TRUE,"Basic";#N/A,#N/A,TRUE,"EXT-TABLE";#N/A,#N/A,TRUE,"STEEL";#N/A,#N/A,TRUE,"INT-Table";#N/A,#N/A,TRUE,"STEEL";#N/A,#N/A,TRUE,"Door"}</definedName>
    <definedName name="zzz_5_1" localSheetId="5" hidden="1">{#N/A,#N/A,TRUE,"Basic";#N/A,#N/A,TRUE,"EXT-TABLE";#N/A,#N/A,TRUE,"STEEL";#N/A,#N/A,TRUE,"INT-Table";#N/A,#N/A,TRUE,"STEEL";#N/A,#N/A,TRUE,"Door"}</definedName>
    <definedName name="zzz_5_1" localSheetId="3" hidden="1">{#N/A,#N/A,TRUE,"Basic";#N/A,#N/A,TRUE,"EXT-TABLE";#N/A,#N/A,TRUE,"STEEL";#N/A,#N/A,TRUE,"INT-Table";#N/A,#N/A,TRUE,"STEEL";#N/A,#N/A,TRUE,"Door"}</definedName>
    <definedName name="zzz_5_1" localSheetId="24" hidden="1">{#N/A,#N/A,TRUE,"Basic";#N/A,#N/A,TRUE,"EXT-TABLE";#N/A,#N/A,TRUE,"STEEL";#N/A,#N/A,TRUE,"INT-Table";#N/A,#N/A,TRUE,"STEEL";#N/A,#N/A,TRUE,"Door"}</definedName>
    <definedName name="zzz_5_1" localSheetId="4" hidden="1">{#N/A,#N/A,TRUE,"Basic";#N/A,#N/A,TRUE,"EXT-TABLE";#N/A,#N/A,TRUE,"STEEL";#N/A,#N/A,TRUE,"INT-Table";#N/A,#N/A,TRUE,"STEEL";#N/A,#N/A,TRUE,"Door"}</definedName>
    <definedName name="zzz_5_1" localSheetId="0" hidden="1">{#N/A,#N/A,TRUE,"Basic";#N/A,#N/A,TRUE,"EXT-TABLE";#N/A,#N/A,TRUE,"STEEL";#N/A,#N/A,TRUE,"INT-Table";#N/A,#N/A,TRUE,"STEEL";#N/A,#N/A,TRUE,"Door"}</definedName>
    <definedName name="zzz_5_1" localSheetId="23" hidden="1">{#N/A,#N/A,TRUE,"Basic";#N/A,#N/A,TRUE,"EXT-TABLE";#N/A,#N/A,TRUE,"STEEL";#N/A,#N/A,TRUE,"INT-Table";#N/A,#N/A,TRUE,"STEEL";#N/A,#N/A,TRUE,"Door"}</definedName>
    <definedName name="zzz_5_1" hidden="1">{#N/A,#N/A,TRUE,"Basic";#N/A,#N/A,TRUE,"EXT-TABLE";#N/A,#N/A,TRUE,"STEEL";#N/A,#N/A,TRUE,"INT-Table";#N/A,#N/A,TRUE,"STEEL";#N/A,#N/A,TRUE,"Door"}</definedName>
    <definedName name="zzz_5_2" localSheetId="5" hidden="1">{#N/A,#N/A,TRUE,"Basic";#N/A,#N/A,TRUE,"EXT-TABLE";#N/A,#N/A,TRUE,"STEEL";#N/A,#N/A,TRUE,"INT-Table";#N/A,#N/A,TRUE,"STEEL";#N/A,#N/A,TRUE,"Door"}</definedName>
    <definedName name="zzz_5_2" localSheetId="3" hidden="1">{#N/A,#N/A,TRUE,"Basic";#N/A,#N/A,TRUE,"EXT-TABLE";#N/A,#N/A,TRUE,"STEEL";#N/A,#N/A,TRUE,"INT-Table";#N/A,#N/A,TRUE,"STEEL";#N/A,#N/A,TRUE,"Door"}</definedName>
    <definedName name="zzz_5_2" localSheetId="24" hidden="1">{#N/A,#N/A,TRUE,"Basic";#N/A,#N/A,TRUE,"EXT-TABLE";#N/A,#N/A,TRUE,"STEEL";#N/A,#N/A,TRUE,"INT-Table";#N/A,#N/A,TRUE,"STEEL";#N/A,#N/A,TRUE,"Door"}</definedName>
    <definedName name="zzz_5_2" localSheetId="4" hidden="1">{#N/A,#N/A,TRUE,"Basic";#N/A,#N/A,TRUE,"EXT-TABLE";#N/A,#N/A,TRUE,"STEEL";#N/A,#N/A,TRUE,"INT-Table";#N/A,#N/A,TRUE,"STEEL";#N/A,#N/A,TRUE,"Door"}</definedName>
    <definedName name="zzz_5_2" localSheetId="0" hidden="1">{#N/A,#N/A,TRUE,"Basic";#N/A,#N/A,TRUE,"EXT-TABLE";#N/A,#N/A,TRUE,"STEEL";#N/A,#N/A,TRUE,"INT-Table";#N/A,#N/A,TRUE,"STEEL";#N/A,#N/A,TRUE,"Door"}</definedName>
    <definedName name="zzz_5_2" localSheetId="23" hidden="1">{#N/A,#N/A,TRUE,"Basic";#N/A,#N/A,TRUE,"EXT-TABLE";#N/A,#N/A,TRUE,"STEEL";#N/A,#N/A,TRUE,"INT-Table";#N/A,#N/A,TRUE,"STEEL";#N/A,#N/A,TRUE,"Door"}</definedName>
    <definedName name="zzz_5_2" hidden="1">{#N/A,#N/A,TRUE,"Basic";#N/A,#N/A,TRUE,"EXT-TABLE";#N/A,#N/A,TRUE,"STEEL";#N/A,#N/A,TRUE,"INT-Table";#N/A,#N/A,TRUE,"STEEL";#N/A,#N/A,TRUE,"Door"}</definedName>
    <definedName name="ㄱㄱ" localSheetId="5" hidden="1">{#N/A,#N/A,FALSE,"명세표"}</definedName>
    <definedName name="ㄱㄱ" localSheetId="3" hidden="1">{#N/A,#N/A,FALSE,"명세표"}</definedName>
    <definedName name="ㄱㄱ" localSheetId="24" hidden="1">{#N/A,#N/A,FALSE,"명세표"}</definedName>
    <definedName name="ㄱㄱ" localSheetId="4" hidden="1">{#N/A,#N/A,FALSE,"명세표"}</definedName>
    <definedName name="ㄱㄱ" localSheetId="0" hidden="1">{#N/A,#N/A,FALSE,"명세표"}</definedName>
    <definedName name="ㄱㄱ" localSheetId="23" hidden="1">{#N/A,#N/A,FALSE,"명세표"}</definedName>
    <definedName name="ㄱㄱ" hidden="1">{#N/A,#N/A,FALSE,"명세표"}</definedName>
    <definedName name="ㄱ미" localSheetId="5" hidden="1">{#N/A,#N/A,TRUE,"Basic";#N/A,#N/A,TRUE,"EXT-TABLE";#N/A,#N/A,TRUE,"STEEL";#N/A,#N/A,TRUE,"INT-Table";#N/A,#N/A,TRUE,"STEEL";#N/A,#N/A,TRUE,"Door"}</definedName>
    <definedName name="ㄱ미" localSheetId="3" hidden="1">{#N/A,#N/A,TRUE,"Basic";#N/A,#N/A,TRUE,"EXT-TABLE";#N/A,#N/A,TRUE,"STEEL";#N/A,#N/A,TRUE,"INT-Table";#N/A,#N/A,TRUE,"STEEL";#N/A,#N/A,TRUE,"Door"}</definedName>
    <definedName name="ㄱ미" localSheetId="24" hidden="1">{#N/A,#N/A,TRUE,"Basic";#N/A,#N/A,TRUE,"EXT-TABLE";#N/A,#N/A,TRUE,"STEEL";#N/A,#N/A,TRUE,"INT-Table";#N/A,#N/A,TRUE,"STEEL";#N/A,#N/A,TRUE,"Door"}</definedName>
    <definedName name="ㄱ미" localSheetId="4" hidden="1">{#N/A,#N/A,TRUE,"Basic";#N/A,#N/A,TRUE,"EXT-TABLE";#N/A,#N/A,TRUE,"STEEL";#N/A,#N/A,TRUE,"INT-Table";#N/A,#N/A,TRUE,"STEEL";#N/A,#N/A,TRUE,"Door"}</definedName>
    <definedName name="ㄱ미" localSheetId="0" hidden="1">{#N/A,#N/A,TRUE,"Basic";#N/A,#N/A,TRUE,"EXT-TABLE";#N/A,#N/A,TRUE,"STEEL";#N/A,#N/A,TRUE,"INT-Table";#N/A,#N/A,TRUE,"STEEL";#N/A,#N/A,TRUE,"Door"}</definedName>
    <definedName name="ㄱ미" localSheetId="23" hidden="1">{#N/A,#N/A,TRUE,"Basic";#N/A,#N/A,TRUE,"EXT-TABLE";#N/A,#N/A,TRUE,"STEEL";#N/A,#N/A,TRUE,"INT-Table";#N/A,#N/A,TRUE,"STEEL";#N/A,#N/A,TRUE,"Door"}</definedName>
    <definedName name="ㄱ미" hidden="1">{#N/A,#N/A,TRUE,"Basic";#N/A,#N/A,TRUE,"EXT-TABLE";#N/A,#N/A,TRUE,"STEEL";#N/A,#N/A,TRUE,"INT-Table";#N/A,#N/A,TRUE,"STEEL";#N/A,#N/A,TRUE,"Door"}</definedName>
    <definedName name="ㄱ미_1" localSheetId="5" hidden="1">{#N/A,#N/A,TRUE,"Basic";#N/A,#N/A,TRUE,"EXT-TABLE";#N/A,#N/A,TRUE,"STEEL";#N/A,#N/A,TRUE,"INT-Table";#N/A,#N/A,TRUE,"STEEL";#N/A,#N/A,TRUE,"Door"}</definedName>
    <definedName name="ㄱ미_1" localSheetId="3" hidden="1">{#N/A,#N/A,TRUE,"Basic";#N/A,#N/A,TRUE,"EXT-TABLE";#N/A,#N/A,TRUE,"STEEL";#N/A,#N/A,TRUE,"INT-Table";#N/A,#N/A,TRUE,"STEEL";#N/A,#N/A,TRUE,"Door"}</definedName>
    <definedName name="ㄱ미_1" localSheetId="24" hidden="1">{#N/A,#N/A,TRUE,"Basic";#N/A,#N/A,TRUE,"EXT-TABLE";#N/A,#N/A,TRUE,"STEEL";#N/A,#N/A,TRUE,"INT-Table";#N/A,#N/A,TRUE,"STEEL";#N/A,#N/A,TRUE,"Door"}</definedName>
    <definedName name="ㄱ미_1" localSheetId="4" hidden="1">{#N/A,#N/A,TRUE,"Basic";#N/A,#N/A,TRUE,"EXT-TABLE";#N/A,#N/A,TRUE,"STEEL";#N/A,#N/A,TRUE,"INT-Table";#N/A,#N/A,TRUE,"STEEL";#N/A,#N/A,TRUE,"Door"}</definedName>
    <definedName name="ㄱ미_1" localSheetId="0" hidden="1">{#N/A,#N/A,TRUE,"Basic";#N/A,#N/A,TRUE,"EXT-TABLE";#N/A,#N/A,TRUE,"STEEL";#N/A,#N/A,TRUE,"INT-Table";#N/A,#N/A,TRUE,"STEEL";#N/A,#N/A,TRUE,"Door"}</definedName>
    <definedName name="ㄱ미_1" localSheetId="23" hidden="1">{#N/A,#N/A,TRUE,"Basic";#N/A,#N/A,TRUE,"EXT-TABLE";#N/A,#N/A,TRUE,"STEEL";#N/A,#N/A,TRUE,"INT-Table";#N/A,#N/A,TRUE,"STEEL";#N/A,#N/A,TRUE,"Door"}</definedName>
    <definedName name="ㄱ미_1" hidden="1">{#N/A,#N/A,TRUE,"Basic";#N/A,#N/A,TRUE,"EXT-TABLE";#N/A,#N/A,TRUE,"STEEL";#N/A,#N/A,TRUE,"INT-Table";#N/A,#N/A,TRUE,"STEEL";#N/A,#N/A,TRUE,"Door"}</definedName>
    <definedName name="ㄱ미_1_1" localSheetId="5" hidden="1">{#N/A,#N/A,TRUE,"Basic";#N/A,#N/A,TRUE,"EXT-TABLE";#N/A,#N/A,TRUE,"STEEL";#N/A,#N/A,TRUE,"INT-Table";#N/A,#N/A,TRUE,"STEEL";#N/A,#N/A,TRUE,"Door"}</definedName>
    <definedName name="ㄱ미_1_1" localSheetId="3" hidden="1">{#N/A,#N/A,TRUE,"Basic";#N/A,#N/A,TRUE,"EXT-TABLE";#N/A,#N/A,TRUE,"STEEL";#N/A,#N/A,TRUE,"INT-Table";#N/A,#N/A,TRUE,"STEEL";#N/A,#N/A,TRUE,"Door"}</definedName>
    <definedName name="ㄱ미_1_1" localSheetId="24" hidden="1">{#N/A,#N/A,TRUE,"Basic";#N/A,#N/A,TRUE,"EXT-TABLE";#N/A,#N/A,TRUE,"STEEL";#N/A,#N/A,TRUE,"INT-Table";#N/A,#N/A,TRUE,"STEEL";#N/A,#N/A,TRUE,"Door"}</definedName>
    <definedName name="ㄱ미_1_1" localSheetId="4" hidden="1">{#N/A,#N/A,TRUE,"Basic";#N/A,#N/A,TRUE,"EXT-TABLE";#N/A,#N/A,TRUE,"STEEL";#N/A,#N/A,TRUE,"INT-Table";#N/A,#N/A,TRUE,"STEEL";#N/A,#N/A,TRUE,"Door"}</definedName>
    <definedName name="ㄱ미_1_1" localSheetId="0" hidden="1">{#N/A,#N/A,TRUE,"Basic";#N/A,#N/A,TRUE,"EXT-TABLE";#N/A,#N/A,TRUE,"STEEL";#N/A,#N/A,TRUE,"INT-Table";#N/A,#N/A,TRUE,"STEEL";#N/A,#N/A,TRUE,"Door"}</definedName>
    <definedName name="ㄱ미_1_1" localSheetId="23" hidden="1">{#N/A,#N/A,TRUE,"Basic";#N/A,#N/A,TRUE,"EXT-TABLE";#N/A,#N/A,TRUE,"STEEL";#N/A,#N/A,TRUE,"INT-Table";#N/A,#N/A,TRUE,"STEEL";#N/A,#N/A,TRUE,"Door"}</definedName>
    <definedName name="ㄱ미_1_1" hidden="1">{#N/A,#N/A,TRUE,"Basic";#N/A,#N/A,TRUE,"EXT-TABLE";#N/A,#N/A,TRUE,"STEEL";#N/A,#N/A,TRUE,"INT-Table";#N/A,#N/A,TRUE,"STEEL";#N/A,#N/A,TRUE,"Door"}</definedName>
    <definedName name="ㄱ미_1_2" localSheetId="5" hidden="1">{#N/A,#N/A,TRUE,"Basic";#N/A,#N/A,TRUE,"EXT-TABLE";#N/A,#N/A,TRUE,"STEEL";#N/A,#N/A,TRUE,"INT-Table";#N/A,#N/A,TRUE,"STEEL";#N/A,#N/A,TRUE,"Door"}</definedName>
    <definedName name="ㄱ미_1_2" localSheetId="3" hidden="1">{#N/A,#N/A,TRUE,"Basic";#N/A,#N/A,TRUE,"EXT-TABLE";#N/A,#N/A,TRUE,"STEEL";#N/A,#N/A,TRUE,"INT-Table";#N/A,#N/A,TRUE,"STEEL";#N/A,#N/A,TRUE,"Door"}</definedName>
    <definedName name="ㄱ미_1_2" localSheetId="24" hidden="1">{#N/A,#N/A,TRUE,"Basic";#N/A,#N/A,TRUE,"EXT-TABLE";#N/A,#N/A,TRUE,"STEEL";#N/A,#N/A,TRUE,"INT-Table";#N/A,#N/A,TRUE,"STEEL";#N/A,#N/A,TRUE,"Door"}</definedName>
    <definedName name="ㄱ미_1_2" localSheetId="4" hidden="1">{#N/A,#N/A,TRUE,"Basic";#N/A,#N/A,TRUE,"EXT-TABLE";#N/A,#N/A,TRUE,"STEEL";#N/A,#N/A,TRUE,"INT-Table";#N/A,#N/A,TRUE,"STEEL";#N/A,#N/A,TRUE,"Door"}</definedName>
    <definedName name="ㄱ미_1_2" localSheetId="0" hidden="1">{#N/A,#N/A,TRUE,"Basic";#N/A,#N/A,TRUE,"EXT-TABLE";#N/A,#N/A,TRUE,"STEEL";#N/A,#N/A,TRUE,"INT-Table";#N/A,#N/A,TRUE,"STEEL";#N/A,#N/A,TRUE,"Door"}</definedName>
    <definedName name="ㄱ미_1_2" localSheetId="23" hidden="1">{#N/A,#N/A,TRUE,"Basic";#N/A,#N/A,TRUE,"EXT-TABLE";#N/A,#N/A,TRUE,"STEEL";#N/A,#N/A,TRUE,"INT-Table";#N/A,#N/A,TRUE,"STEEL";#N/A,#N/A,TRUE,"Door"}</definedName>
    <definedName name="ㄱ미_1_2" hidden="1">{#N/A,#N/A,TRUE,"Basic";#N/A,#N/A,TRUE,"EXT-TABLE";#N/A,#N/A,TRUE,"STEEL";#N/A,#N/A,TRUE,"INT-Table";#N/A,#N/A,TRUE,"STEEL";#N/A,#N/A,TRUE,"Door"}</definedName>
    <definedName name="ㄱ미_2" localSheetId="5" hidden="1">{#N/A,#N/A,TRUE,"Basic";#N/A,#N/A,TRUE,"EXT-TABLE";#N/A,#N/A,TRUE,"STEEL";#N/A,#N/A,TRUE,"INT-Table";#N/A,#N/A,TRUE,"STEEL";#N/A,#N/A,TRUE,"Door"}</definedName>
    <definedName name="ㄱ미_2" localSheetId="3" hidden="1">{#N/A,#N/A,TRUE,"Basic";#N/A,#N/A,TRUE,"EXT-TABLE";#N/A,#N/A,TRUE,"STEEL";#N/A,#N/A,TRUE,"INT-Table";#N/A,#N/A,TRUE,"STEEL";#N/A,#N/A,TRUE,"Door"}</definedName>
    <definedName name="ㄱ미_2" localSheetId="24" hidden="1">{#N/A,#N/A,TRUE,"Basic";#N/A,#N/A,TRUE,"EXT-TABLE";#N/A,#N/A,TRUE,"STEEL";#N/A,#N/A,TRUE,"INT-Table";#N/A,#N/A,TRUE,"STEEL";#N/A,#N/A,TRUE,"Door"}</definedName>
    <definedName name="ㄱ미_2" localSheetId="4" hidden="1">{#N/A,#N/A,TRUE,"Basic";#N/A,#N/A,TRUE,"EXT-TABLE";#N/A,#N/A,TRUE,"STEEL";#N/A,#N/A,TRUE,"INT-Table";#N/A,#N/A,TRUE,"STEEL";#N/A,#N/A,TRUE,"Door"}</definedName>
    <definedName name="ㄱ미_2" localSheetId="0" hidden="1">{#N/A,#N/A,TRUE,"Basic";#N/A,#N/A,TRUE,"EXT-TABLE";#N/A,#N/A,TRUE,"STEEL";#N/A,#N/A,TRUE,"INT-Table";#N/A,#N/A,TRUE,"STEEL";#N/A,#N/A,TRUE,"Door"}</definedName>
    <definedName name="ㄱ미_2" localSheetId="23" hidden="1">{#N/A,#N/A,TRUE,"Basic";#N/A,#N/A,TRUE,"EXT-TABLE";#N/A,#N/A,TRUE,"STEEL";#N/A,#N/A,TRUE,"INT-Table";#N/A,#N/A,TRUE,"STEEL";#N/A,#N/A,TRUE,"Door"}</definedName>
    <definedName name="ㄱ미_2" hidden="1">{#N/A,#N/A,TRUE,"Basic";#N/A,#N/A,TRUE,"EXT-TABLE";#N/A,#N/A,TRUE,"STEEL";#N/A,#N/A,TRUE,"INT-Table";#N/A,#N/A,TRUE,"STEEL";#N/A,#N/A,TRUE,"Door"}</definedName>
    <definedName name="ㄱ미_2_1" localSheetId="5" hidden="1">{#N/A,#N/A,TRUE,"Basic";#N/A,#N/A,TRUE,"EXT-TABLE";#N/A,#N/A,TRUE,"STEEL";#N/A,#N/A,TRUE,"INT-Table";#N/A,#N/A,TRUE,"STEEL";#N/A,#N/A,TRUE,"Door"}</definedName>
    <definedName name="ㄱ미_2_1" localSheetId="3" hidden="1">{#N/A,#N/A,TRUE,"Basic";#N/A,#N/A,TRUE,"EXT-TABLE";#N/A,#N/A,TRUE,"STEEL";#N/A,#N/A,TRUE,"INT-Table";#N/A,#N/A,TRUE,"STEEL";#N/A,#N/A,TRUE,"Door"}</definedName>
    <definedName name="ㄱ미_2_1" localSheetId="24" hidden="1">{#N/A,#N/A,TRUE,"Basic";#N/A,#N/A,TRUE,"EXT-TABLE";#N/A,#N/A,TRUE,"STEEL";#N/A,#N/A,TRUE,"INT-Table";#N/A,#N/A,TRUE,"STEEL";#N/A,#N/A,TRUE,"Door"}</definedName>
    <definedName name="ㄱ미_2_1" localSheetId="4" hidden="1">{#N/A,#N/A,TRUE,"Basic";#N/A,#N/A,TRUE,"EXT-TABLE";#N/A,#N/A,TRUE,"STEEL";#N/A,#N/A,TRUE,"INT-Table";#N/A,#N/A,TRUE,"STEEL";#N/A,#N/A,TRUE,"Door"}</definedName>
    <definedName name="ㄱ미_2_1" localSheetId="0" hidden="1">{#N/A,#N/A,TRUE,"Basic";#N/A,#N/A,TRUE,"EXT-TABLE";#N/A,#N/A,TRUE,"STEEL";#N/A,#N/A,TRUE,"INT-Table";#N/A,#N/A,TRUE,"STEEL";#N/A,#N/A,TRUE,"Door"}</definedName>
    <definedName name="ㄱ미_2_1" localSheetId="23" hidden="1">{#N/A,#N/A,TRUE,"Basic";#N/A,#N/A,TRUE,"EXT-TABLE";#N/A,#N/A,TRUE,"STEEL";#N/A,#N/A,TRUE,"INT-Table";#N/A,#N/A,TRUE,"STEEL";#N/A,#N/A,TRUE,"Door"}</definedName>
    <definedName name="ㄱ미_2_1" hidden="1">{#N/A,#N/A,TRUE,"Basic";#N/A,#N/A,TRUE,"EXT-TABLE";#N/A,#N/A,TRUE,"STEEL";#N/A,#N/A,TRUE,"INT-Table";#N/A,#N/A,TRUE,"STEEL";#N/A,#N/A,TRUE,"Door"}</definedName>
    <definedName name="ㄱ미_2_2" localSheetId="5" hidden="1">{#N/A,#N/A,TRUE,"Basic";#N/A,#N/A,TRUE,"EXT-TABLE";#N/A,#N/A,TRUE,"STEEL";#N/A,#N/A,TRUE,"INT-Table";#N/A,#N/A,TRUE,"STEEL";#N/A,#N/A,TRUE,"Door"}</definedName>
    <definedName name="ㄱ미_2_2" localSheetId="3" hidden="1">{#N/A,#N/A,TRUE,"Basic";#N/A,#N/A,TRUE,"EXT-TABLE";#N/A,#N/A,TRUE,"STEEL";#N/A,#N/A,TRUE,"INT-Table";#N/A,#N/A,TRUE,"STEEL";#N/A,#N/A,TRUE,"Door"}</definedName>
    <definedName name="ㄱ미_2_2" localSheetId="24" hidden="1">{#N/A,#N/A,TRUE,"Basic";#N/A,#N/A,TRUE,"EXT-TABLE";#N/A,#N/A,TRUE,"STEEL";#N/A,#N/A,TRUE,"INT-Table";#N/A,#N/A,TRUE,"STEEL";#N/A,#N/A,TRUE,"Door"}</definedName>
    <definedName name="ㄱ미_2_2" localSheetId="4" hidden="1">{#N/A,#N/A,TRUE,"Basic";#N/A,#N/A,TRUE,"EXT-TABLE";#N/A,#N/A,TRUE,"STEEL";#N/A,#N/A,TRUE,"INT-Table";#N/A,#N/A,TRUE,"STEEL";#N/A,#N/A,TRUE,"Door"}</definedName>
    <definedName name="ㄱ미_2_2" localSheetId="0" hidden="1">{#N/A,#N/A,TRUE,"Basic";#N/A,#N/A,TRUE,"EXT-TABLE";#N/A,#N/A,TRUE,"STEEL";#N/A,#N/A,TRUE,"INT-Table";#N/A,#N/A,TRUE,"STEEL";#N/A,#N/A,TRUE,"Door"}</definedName>
    <definedName name="ㄱ미_2_2" localSheetId="23" hidden="1">{#N/A,#N/A,TRUE,"Basic";#N/A,#N/A,TRUE,"EXT-TABLE";#N/A,#N/A,TRUE,"STEEL";#N/A,#N/A,TRUE,"INT-Table";#N/A,#N/A,TRUE,"STEEL";#N/A,#N/A,TRUE,"Door"}</definedName>
    <definedName name="ㄱ미_2_2" hidden="1">{#N/A,#N/A,TRUE,"Basic";#N/A,#N/A,TRUE,"EXT-TABLE";#N/A,#N/A,TRUE,"STEEL";#N/A,#N/A,TRUE,"INT-Table";#N/A,#N/A,TRUE,"STEEL";#N/A,#N/A,TRUE,"Door"}</definedName>
    <definedName name="ㄱ미_3" localSheetId="5" hidden="1">{#N/A,#N/A,TRUE,"Basic";#N/A,#N/A,TRUE,"EXT-TABLE";#N/A,#N/A,TRUE,"STEEL";#N/A,#N/A,TRUE,"INT-Table";#N/A,#N/A,TRUE,"STEEL";#N/A,#N/A,TRUE,"Door"}</definedName>
    <definedName name="ㄱ미_3" localSheetId="3" hidden="1">{#N/A,#N/A,TRUE,"Basic";#N/A,#N/A,TRUE,"EXT-TABLE";#N/A,#N/A,TRUE,"STEEL";#N/A,#N/A,TRUE,"INT-Table";#N/A,#N/A,TRUE,"STEEL";#N/A,#N/A,TRUE,"Door"}</definedName>
    <definedName name="ㄱ미_3" localSheetId="24" hidden="1">{#N/A,#N/A,TRUE,"Basic";#N/A,#N/A,TRUE,"EXT-TABLE";#N/A,#N/A,TRUE,"STEEL";#N/A,#N/A,TRUE,"INT-Table";#N/A,#N/A,TRUE,"STEEL";#N/A,#N/A,TRUE,"Door"}</definedName>
    <definedName name="ㄱ미_3" localSheetId="4" hidden="1">{#N/A,#N/A,TRUE,"Basic";#N/A,#N/A,TRUE,"EXT-TABLE";#N/A,#N/A,TRUE,"STEEL";#N/A,#N/A,TRUE,"INT-Table";#N/A,#N/A,TRUE,"STEEL";#N/A,#N/A,TRUE,"Door"}</definedName>
    <definedName name="ㄱ미_3" localSheetId="0" hidden="1">{#N/A,#N/A,TRUE,"Basic";#N/A,#N/A,TRUE,"EXT-TABLE";#N/A,#N/A,TRUE,"STEEL";#N/A,#N/A,TRUE,"INT-Table";#N/A,#N/A,TRUE,"STEEL";#N/A,#N/A,TRUE,"Door"}</definedName>
    <definedName name="ㄱ미_3" localSheetId="23" hidden="1">{#N/A,#N/A,TRUE,"Basic";#N/A,#N/A,TRUE,"EXT-TABLE";#N/A,#N/A,TRUE,"STEEL";#N/A,#N/A,TRUE,"INT-Table";#N/A,#N/A,TRUE,"STEEL";#N/A,#N/A,TRUE,"Door"}</definedName>
    <definedName name="ㄱ미_3" hidden="1">{#N/A,#N/A,TRUE,"Basic";#N/A,#N/A,TRUE,"EXT-TABLE";#N/A,#N/A,TRUE,"STEEL";#N/A,#N/A,TRUE,"INT-Table";#N/A,#N/A,TRUE,"STEEL";#N/A,#N/A,TRUE,"Door"}</definedName>
    <definedName name="ㄱ미_3_1" localSheetId="5" hidden="1">{#N/A,#N/A,TRUE,"Basic";#N/A,#N/A,TRUE,"EXT-TABLE";#N/A,#N/A,TRUE,"STEEL";#N/A,#N/A,TRUE,"INT-Table";#N/A,#N/A,TRUE,"STEEL";#N/A,#N/A,TRUE,"Door"}</definedName>
    <definedName name="ㄱ미_3_1" localSheetId="3" hidden="1">{#N/A,#N/A,TRUE,"Basic";#N/A,#N/A,TRUE,"EXT-TABLE";#N/A,#N/A,TRUE,"STEEL";#N/A,#N/A,TRUE,"INT-Table";#N/A,#N/A,TRUE,"STEEL";#N/A,#N/A,TRUE,"Door"}</definedName>
    <definedName name="ㄱ미_3_1" localSheetId="24" hidden="1">{#N/A,#N/A,TRUE,"Basic";#N/A,#N/A,TRUE,"EXT-TABLE";#N/A,#N/A,TRUE,"STEEL";#N/A,#N/A,TRUE,"INT-Table";#N/A,#N/A,TRUE,"STEEL";#N/A,#N/A,TRUE,"Door"}</definedName>
    <definedName name="ㄱ미_3_1" localSheetId="4" hidden="1">{#N/A,#N/A,TRUE,"Basic";#N/A,#N/A,TRUE,"EXT-TABLE";#N/A,#N/A,TRUE,"STEEL";#N/A,#N/A,TRUE,"INT-Table";#N/A,#N/A,TRUE,"STEEL";#N/A,#N/A,TRUE,"Door"}</definedName>
    <definedName name="ㄱ미_3_1" localSheetId="0" hidden="1">{#N/A,#N/A,TRUE,"Basic";#N/A,#N/A,TRUE,"EXT-TABLE";#N/A,#N/A,TRUE,"STEEL";#N/A,#N/A,TRUE,"INT-Table";#N/A,#N/A,TRUE,"STEEL";#N/A,#N/A,TRUE,"Door"}</definedName>
    <definedName name="ㄱ미_3_1" localSheetId="23" hidden="1">{#N/A,#N/A,TRUE,"Basic";#N/A,#N/A,TRUE,"EXT-TABLE";#N/A,#N/A,TRUE,"STEEL";#N/A,#N/A,TRUE,"INT-Table";#N/A,#N/A,TRUE,"STEEL";#N/A,#N/A,TRUE,"Door"}</definedName>
    <definedName name="ㄱ미_3_1" hidden="1">{#N/A,#N/A,TRUE,"Basic";#N/A,#N/A,TRUE,"EXT-TABLE";#N/A,#N/A,TRUE,"STEEL";#N/A,#N/A,TRUE,"INT-Table";#N/A,#N/A,TRUE,"STEEL";#N/A,#N/A,TRUE,"Door"}</definedName>
    <definedName name="ㄱ미_3_2" localSheetId="5" hidden="1">{#N/A,#N/A,TRUE,"Basic";#N/A,#N/A,TRUE,"EXT-TABLE";#N/A,#N/A,TRUE,"STEEL";#N/A,#N/A,TRUE,"INT-Table";#N/A,#N/A,TRUE,"STEEL";#N/A,#N/A,TRUE,"Door"}</definedName>
    <definedName name="ㄱ미_3_2" localSheetId="3" hidden="1">{#N/A,#N/A,TRUE,"Basic";#N/A,#N/A,TRUE,"EXT-TABLE";#N/A,#N/A,TRUE,"STEEL";#N/A,#N/A,TRUE,"INT-Table";#N/A,#N/A,TRUE,"STEEL";#N/A,#N/A,TRUE,"Door"}</definedName>
    <definedName name="ㄱ미_3_2" localSheetId="24" hidden="1">{#N/A,#N/A,TRUE,"Basic";#N/A,#N/A,TRUE,"EXT-TABLE";#N/A,#N/A,TRUE,"STEEL";#N/A,#N/A,TRUE,"INT-Table";#N/A,#N/A,TRUE,"STEEL";#N/A,#N/A,TRUE,"Door"}</definedName>
    <definedName name="ㄱ미_3_2" localSheetId="4" hidden="1">{#N/A,#N/A,TRUE,"Basic";#N/A,#N/A,TRUE,"EXT-TABLE";#N/A,#N/A,TRUE,"STEEL";#N/A,#N/A,TRUE,"INT-Table";#N/A,#N/A,TRUE,"STEEL";#N/A,#N/A,TRUE,"Door"}</definedName>
    <definedName name="ㄱ미_3_2" localSheetId="0" hidden="1">{#N/A,#N/A,TRUE,"Basic";#N/A,#N/A,TRUE,"EXT-TABLE";#N/A,#N/A,TRUE,"STEEL";#N/A,#N/A,TRUE,"INT-Table";#N/A,#N/A,TRUE,"STEEL";#N/A,#N/A,TRUE,"Door"}</definedName>
    <definedName name="ㄱ미_3_2" localSheetId="23" hidden="1">{#N/A,#N/A,TRUE,"Basic";#N/A,#N/A,TRUE,"EXT-TABLE";#N/A,#N/A,TRUE,"STEEL";#N/A,#N/A,TRUE,"INT-Table";#N/A,#N/A,TRUE,"STEEL";#N/A,#N/A,TRUE,"Door"}</definedName>
    <definedName name="ㄱ미_3_2" hidden="1">{#N/A,#N/A,TRUE,"Basic";#N/A,#N/A,TRUE,"EXT-TABLE";#N/A,#N/A,TRUE,"STEEL";#N/A,#N/A,TRUE,"INT-Table";#N/A,#N/A,TRUE,"STEEL";#N/A,#N/A,TRUE,"Door"}</definedName>
    <definedName name="ㄱ미_4" localSheetId="5" hidden="1">{#N/A,#N/A,TRUE,"Basic";#N/A,#N/A,TRUE,"EXT-TABLE";#N/A,#N/A,TRUE,"STEEL";#N/A,#N/A,TRUE,"INT-Table";#N/A,#N/A,TRUE,"STEEL";#N/A,#N/A,TRUE,"Door"}</definedName>
    <definedName name="ㄱ미_4" localSheetId="3" hidden="1">{#N/A,#N/A,TRUE,"Basic";#N/A,#N/A,TRUE,"EXT-TABLE";#N/A,#N/A,TRUE,"STEEL";#N/A,#N/A,TRUE,"INT-Table";#N/A,#N/A,TRUE,"STEEL";#N/A,#N/A,TRUE,"Door"}</definedName>
    <definedName name="ㄱ미_4" localSheetId="24" hidden="1">{#N/A,#N/A,TRUE,"Basic";#N/A,#N/A,TRUE,"EXT-TABLE";#N/A,#N/A,TRUE,"STEEL";#N/A,#N/A,TRUE,"INT-Table";#N/A,#N/A,TRUE,"STEEL";#N/A,#N/A,TRUE,"Door"}</definedName>
    <definedName name="ㄱ미_4" localSheetId="4" hidden="1">{#N/A,#N/A,TRUE,"Basic";#N/A,#N/A,TRUE,"EXT-TABLE";#N/A,#N/A,TRUE,"STEEL";#N/A,#N/A,TRUE,"INT-Table";#N/A,#N/A,TRUE,"STEEL";#N/A,#N/A,TRUE,"Door"}</definedName>
    <definedName name="ㄱ미_4" localSheetId="0" hidden="1">{#N/A,#N/A,TRUE,"Basic";#N/A,#N/A,TRUE,"EXT-TABLE";#N/A,#N/A,TRUE,"STEEL";#N/A,#N/A,TRUE,"INT-Table";#N/A,#N/A,TRUE,"STEEL";#N/A,#N/A,TRUE,"Door"}</definedName>
    <definedName name="ㄱ미_4" localSheetId="23" hidden="1">{#N/A,#N/A,TRUE,"Basic";#N/A,#N/A,TRUE,"EXT-TABLE";#N/A,#N/A,TRUE,"STEEL";#N/A,#N/A,TRUE,"INT-Table";#N/A,#N/A,TRUE,"STEEL";#N/A,#N/A,TRUE,"Door"}</definedName>
    <definedName name="ㄱ미_4" hidden="1">{#N/A,#N/A,TRUE,"Basic";#N/A,#N/A,TRUE,"EXT-TABLE";#N/A,#N/A,TRUE,"STEEL";#N/A,#N/A,TRUE,"INT-Table";#N/A,#N/A,TRUE,"STEEL";#N/A,#N/A,TRUE,"Door"}</definedName>
    <definedName name="ㄱ미_4_1" localSheetId="5" hidden="1">{#N/A,#N/A,TRUE,"Basic";#N/A,#N/A,TRUE,"EXT-TABLE";#N/A,#N/A,TRUE,"STEEL";#N/A,#N/A,TRUE,"INT-Table";#N/A,#N/A,TRUE,"STEEL";#N/A,#N/A,TRUE,"Door"}</definedName>
    <definedName name="ㄱ미_4_1" localSheetId="3" hidden="1">{#N/A,#N/A,TRUE,"Basic";#N/A,#N/A,TRUE,"EXT-TABLE";#N/A,#N/A,TRUE,"STEEL";#N/A,#N/A,TRUE,"INT-Table";#N/A,#N/A,TRUE,"STEEL";#N/A,#N/A,TRUE,"Door"}</definedName>
    <definedName name="ㄱ미_4_1" localSheetId="24" hidden="1">{#N/A,#N/A,TRUE,"Basic";#N/A,#N/A,TRUE,"EXT-TABLE";#N/A,#N/A,TRUE,"STEEL";#N/A,#N/A,TRUE,"INT-Table";#N/A,#N/A,TRUE,"STEEL";#N/A,#N/A,TRUE,"Door"}</definedName>
    <definedName name="ㄱ미_4_1" localSheetId="4" hidden="1">{#N/A,#N/A,TRUE,"Basic";#N/A,#N/A,TRUE,"EXT-TABLE";#N/A,#N/A,TRUE,"STEEL";#N/A,#N/A,TRUE,"INT-Table";#N/A,#N/A,TRUE,"STEEL";#N/A,#N/A,TRUE,"Door"}</definedName>
    <definedName name="ㄱ미_4_1" localSheetId="0" hidden="1">{#N/A,#N/A,TRUE,"Basic";#N/A,#N/A,TRUE,"EXT-TABLE";#N/A,#N/A,TRUE,"STEEL";#N/A,#N/A,TRUE,"INT-Table";#N/A,#N/A,TRUE,"STEEL";#N/A,#N/A,TRUE,"Door"}</definedName>
    <definedName name="ㄱ미_4_1" localSheetId="23" hidden="1">{#N/A,#N/A,TRUE,"Basic";#N/A,#N/A,TRUE,"EXT-TABLE";#N/A,#N/A,TRUE,"STEEL";#N/A,#N/A,TRUE,"INT-Table";#N/A,#N/A,TRUE,"STEEL";#N/A,#N/A,TRUE,"Door"}</definedName>
    <definedName name="ㄱ미_4_1" hidden="1">{#N/A,#N/A,TRUE,"Basic";#N/A,#N/A,TRUE,"EXT-TABLE";#N/A,#N/A,TRUE,"STEEL";#N/A,#N/A,TRUE,"INT-Table";#N/A,#N/A,TRUE,"STEEL";#N/A,#N/A,TRUE,"Door"}</definedName>
    <definedName name="ㄱ미_4_2" localSheetId="5" hidden="1">{#N/A,#N/A,TRUE,"Basic";#N/A,#N/A,TRUE,"EXT-TABLE";#N/A,#N/A,TRUE,"STEEL";#N/A,#N/A,TRUE,"INT-Table";#N/A,#N/A,TRUE,"STEEL";#N/A,#N/A,TRUE,"Door"}</definedName>
    <definedName name="ㄱ미_4_2" localSheetId="3" hidden="1">{#N/A,#N/A,TRUE,"Basic";#N/A,#N/A,TRUE,"EXT-TABLE";#N/A,#N/A,TRUE,"STEEL";#N/A,#N/A,TRUE,"INT-Table";#N/A,#N/A,TRUE,"STEEL";#N/A,#N/A,TRUE,"Door"}</definedName>
    <definedName name="ㄱ미_4_2" localSheetId="24" hidden="1">{#N/A,#N/A,TRUE,"Basic";#N/A,#N/A,TRUE,"EXT-TABLE";#N/A,#N/A,TRUE,"STEEL";#N/A,#N/A,TRUE,"INT-Table";#N/A,#N/A,TRUE,"STEEL";#N/A,#N/A,TRUE,"Door"}</definedName>
    <definedName name="ㄱ미_4_2" localSheetId="4" hidden="1">{#N/A,#N/A,TRUE,"Basic";#N/A,#N/A,TRUE,"EXT-TABLE";#N/A,#N/A,TRUE,"STEEL";#N/A,#N/A,TRUE,"INT-Table";#N/A,#N/A,TRUE,"STEEL";#N/A,#N/A,TRUE,"Door"}</definedName>
    <definedName name="ㄱ미_4_2" localSheetId="0" hidden="1">{#N/A,#N/A,TRUE,"Basic";#N/A,#N/A,TRUE,"EXT-TABLE";#N/A,#N/A,TRUE,"STEEL";#N/A,#N/A,TRUE,"INT-Table";#N/A,#N/A,TRUE,"STEEL";#N/A,#N/A,TRUE,"Door"}</definedName>
    <definedName name="ㄱ미_4_2" localSheetId="23" hidden="1">{#N/A,#N/A,TRUE,"Basic";#N/A,#N/A,TRUE,"EXT-TABLE";#N/A,#N/A,TRUE,"STEEL";#N/A,#N/A,TRUE,"INT-Table";#N/A,#N/A,TRUE,"STEEL";#N/A,#N/A,TRUE,"Door"}</definedName>
    <definedName name="ㄱ미_4_2" hidden="1">{#N/A,#N/A,TRUE,"Basic";#N/A,#N/A,TRUE,"EXT-TABLE";#N/A,#N/A,TRUE,"STEEL";#N/A,#N/A,TRUE,"INT-Table";#N/A,#N/A,TRUE,"STEEL";#N/A,#N/A,TRUE,"Door"}</definedName>
    <definedName name="ㄱ미_5" localSheetId="5" hidden="1">{#N/A,#N/A,TRUE,"Basic";#N/A,#N/A,TRUE,"EXT-TABLE";#N/A,#N/A,TRUE,"STEEL";#N/A,#N/A,TRUE,"INT-Table";#N/A,#N/A,TRUE,"STEEL";#N/A,#N/A,TRUE,"Door"}</definedName>
    <definedName name="ㄱ미_5" localSheetId="3" hidden="1">{#N/A,#N/A,TRUE,"Basic";#N/A,#N/A,TRUE,"EXT-TABLE";#N/A,#N/A,TRUE,"STEEL";#N/A,#N/A,TRUE,"INT-Table";#N/A,#N/A,TRUE,"STEEL";#N/A,#N/A,TRUE,"Door"}</definedName>
    <definedName name="ㄱ미_5" localSheetId="24" hidden="1">{#N/A,#N/A,TRUE,"Basic";#N/A,#N/A,TRUE,"EXT-TABLE";#N/A,#N/A,TRUE,"STEEL";#N/A,#N/A,TRUE,"INT-Table";#N/A,#N/A,TRUE,"STEEL";#N/A,#N/A,TRUE,"Door"}</definedName>
    <definedName name="ㄱ미_5" localSheetId="4" hidden="1">{#N/A,#N/A,TRUE,"Basic";#N/A,#N/A,TRUE,"EXT-TABLE";#N/A,#N/A,TRUE,"STEEL";#N/A,#N/A,TRUE,"INT-Table";#N/A,#N/A,TRUE,"STEEL";#N/A,#N/A,TRUE,"Door"}</definedName>
    <definedName name="ㄱ미_5" localSheetId="0" hidden="1">{#N/A,#N/A,TRUE,"Basic";#N/A,#N/A,TRUE,"EXT-TABLE";#N/A,#N/A,TRUE,"STEEL";#N/A,#N/A,TRUE,"INT-Table";#N/A,#N/A,TRUE,"STEEL";#N/A,#N/A,TRUE,"Door"}</definedName>
    <definedName name="ㄱ미_5" localSheetId="23" hidden="1">{#N/A,#N/A,TRUE,"Basic";#N/A,#N/A,TRUE,"EXT-TABLE";#N/A,#N/A,TRUE,"STEEL";#N/A,#N/A,TRUE,"INT-Table";#N/A,#N/A,TRUE,"STEEL";#N/A,#N/A,TRUE,"Door"}</definedName>
    <definedName name="ㄱ미_5" hidden="1">{#N/A,#N/A,TRUE,"Basic";#N/A,#N/A,TRUE,"EXT-TABLE";#N/A,#N/A,TRUE,"STEEL";#N/A,#N/A,TRUE,"INT-Table";#N/A,#N/A,TRUE,"STEEL";#N/A,#N/A,TRUE,"Door"}</definedName>
    <definedName name="ㄱ미_5_1" localSheetId="5" hidden="1">{#N/A,#N/A,TRUE,"Basic";#N/A,#N/A,TRUE,"EXT-TABLE";#N/A,#N/A,TRUE,"STEEL";#N/A,#N/A,TRUE,"INT-Table";#N/A,#N/A,TRUE,"STEEL";#N/A,#N/A,TRUE,"Door"}</definedName>
    <definedName name="ㄱ미_5_1" localSheetId="3" hidden="1">{#N/A,#N/A,TRUE,"Basic";#N/A,#N/A,TRUE,"EXT-TABLE";#N/A,#N/A,TRUE,"STEEL";#N/A,#N/A,TRUE,"INT-Table";#N/A,#N/A,TRUE,"STEEL";#N/A,#N/A,TRUE,"Door"}</definedName>
    <definedName name="ㄱ미_5_1" localSheetId="24" hidden="1">{#N/A,#N/A,TRUE,"Basic";#N/A,#N/A,TRUE,"EXT-TABLE";#N/A,#N/A,TRUE,"STEEL";#N/A,#N/A,TRUE,"INT-Table";#N/A,#N/A,TRUE,"STEEL";#N/A,#N/A,TRUE,"Door"}</definedName>
    <definedName name="ㄱ미_5_1" localSheetId="4" hidden="1">{#N/A,#N/A,TRUE,"Basic";#N/A,#N/A,TRUE,"EXT-TABLE";#N/A,#N/A,TRUE,"STEEL";#N/A,#N/A,TRUE,"INT-Table";#N/A,#N/A,TRUE,"STEEL";#N/A,#N/A,TRUE,"Door"}</definedName>
    <definedName name="ㄱ미_5_1" localSheetId="0" hidden="1">{#N/A,#N/A,TRUE,"Basic";#N/A,#N/A,TRUE,"EXT-TABLE";#N/A,#N/A,TRUE,"STEEL";#N/A,#N/A,TRUE,"INT-Table";#N/A,#N/A,TRUE,"STEEL";#N/A,#N/A,TRUE,"Door"}</definedName>
    <definedName name="ㄱ미_5_1" localSheetId="23" hidden="1">{#N/A,#N/A,TRUE,"Basic";#N/A,#N/A,TRUE,"EXT-TABLE";#N/A,#N/A,TRUE,"STEEL";#N/A,#N/A,TRUE,"INT-Table";#N/A,#N/A,TRUE,"STEEL";#N/A,#N/A,TRUE,"Door"}</definedName>
    <definedName name="ㄱ미_5_1" hidden="1">{#N/A,#N/A,TRUE,"Basic";#N/A,#N/A,TRUE,"EXT-TABLE";#N/A,#N/A,TRUE,"STEEL";#N/A,#N/A,TRUE,"INT-Table";#N/A,#N/A,TRUE,"STEEL";#N/A,#N/A,TRUE,"Door"}</definedName>
    <definedName name="ㄱ미_5_2" localSheetId="5" hidden="1">{#N/A,#N/A,TRUE,"Basic";#N/A,#N/A,TRUE,"EXT-TABLE";#N/A,#N/A,TRUE,"STEEL";#N/A,#N/A,TRUE,"INT-Table";#N/A,#N/A,TRUE,"STEEL";#N/A,#N/A,TRUE,"Door"}</definedName>
    <definedName name="ㄱ미_5_2" localSheetId="3" hidden="1">{#N/A,#N/A,TRUE,"Basic";#N/A,#N/A,TRUE,"EXT-TABLE";#N/A,#N/A,TRUE,"STEEL";#N/A,#N/A,TRUE,"INT-Table";#N/A,#N/A,TRUE,"STEEL";#N/A,#N/A,TRUE,"Door"}</definedName>
    <definedName name="ㄱ미_5_2" localSheetId="24" hidden="1">{#N/A,#N/A,TRUE,"Basic";#N/A,#N/A,TRUE,"EXT-TABLE";#N/A,#N/A,TRUE,"STEEL";#N/A,#N/A,TRUE,"INT-Table";#N/A,#N/A,TRUE,"STEEL";#N/A,#N/A,TRUE,"Door"}</definedName>
    <definedName name="ㄱ미_5_2" localSheetId="4" hidden="1">{#N/A,#N/A,TRUE,"Basic";#N/A,#N/A,TRUE,"EXT-TABLE";#N/A,#N/A,TRUE,"STEEL";#N/A,#N/A,TRUE,"INT-Table";#N/A,#N/A,TRUE,"STEEL";#N/A,#N/A,TRUE,"Door"}</definedName>
    <definedName name="ㄱ미_5_2" localSheetId="0" hidden="1">{#N/A,#N/A,TRUE,"Basic";#N/A,#N/A,TRUE,"EXT-TABLE";#N/A,#N/A,TRUE,"STEEL";#N/A,#N/A,TRUE,"INT-Table";#N/A,#N/A,TRUE,"STEEL";#N/A,#N/A,TRUE,"Door"}</definedName>
    <definedName name="ㄱ미_5_2" localSheetId="23" hidden="1">{#N/A,#N/A,TRUE,"Basic";#N/A,#N/A,TRUE,"EXT-TABLE";#N/A,#N/A,TRUE,"STEEL";#N/A,#N/A,TRUE,"INT-Table";#N/A,#N/A,TRUE,"STEEL";#N/A,#N/A,TRUE,"Door"}</definedName>
    <definedName name="ㄱ미_5_2" hidden="1">{#N/A,#N/A,TRUE,"Basic";#N/A,#N/A,TRUE,"EXT-TABLE";#N/A,#N/A,TRUE,"STEEL";#N/A,#N/A,TRUE,"INT-Table";#N/A,#N/A,TRUE,"STEEL";#N/A,#N/A,TRUE,"Door"}</definedName>
    <definedName name="감_1" localSheetId="5" hidden="1">{#N/A,#N/A,TRUE,"Basic";#N/A,#N/A,TRUE,"EXT-TABLE";#N/A,#N/A,TRUE,"STEEL";#N/A,#N/A,TRUE,"INT-Table";#N/A,#N/A,TRUE,"STEEL";#N/A,#N/A,TRUE,"Door"}</definedName>
    <definedName name="감_1" localSheetId="3" hidden="1">{#N/A,#N/A,TRUE,"Basic";#N/A,#N/A,TRUE,"EXT-TABLE";#N/A,#N/A,TRUE,"STEEL";#N/A,#N/A,TRUE,"INT-Table";#N/A,#N/A,TRUE,"STEEL";#N/A,#N/A,TRUE,"Door"}</definedName>
    <definedName name="감_1" localSheetId="24" hidden="1">{#N/A,#N/A,TRUE,"Basic";#N/A,#N/A,TRUE,"EXT-TABLE";#N/A,#N/A,TRUE,"STEEL";#N/A,#N/A,TRUE,"INT-Table";#N/A,#N/A,TRUE,"STEEL";#N/A,#N/A,TRUE,"Door"}</definedName>
    <definedName name="감_1" localSheetId="4" hidden="1">{#N/A,#N/A,TRUE,"Basic";#N/A,#N/A,TRUE,"EXT-TABLE";#N/A,#N/A,TRUE,"STEEL";#N/A,#N/A,TRUE,"INT-Table";#N/A,#N/A,TRUE,"STEEL";#N/A,#N/A,TRUE,"Door"}</definedName>
    <definedName name="감_1" localSheetId="0" hidden="1">{#N/A,#N/A,TRUE,"Basic";#N/A,#N/A,TRUE,"EXT-TABLE";#N/A,#N/A,TRUE,"STEEL";#N/A,#N/A,TRUE,"INT-Table";#N/A,#N/A,TRUE,"STEEL";#N/A,#N/A,TRUE,"Door"}</definedName>
    <definedName name="감_1" localSheetId="23" hidden="1">{#N/A,#N/A,TRUE,"Basic";#N/A,#N/A,TRUE,"EXT-TABLE";#N/A,#N/A,TRUE,"STEEL";#N/A,#N/A,TRUE,"INT-Table";#N/A,#N/A,TRUE,"STEEL";#N/A,#N/A,TRUE,"Door"}</definedName>
    <definedName name="감_1" hidden="1">{#N/A,#N/A,TRUE,"Basic";#N/A,#N/A,TRUE,"EXT-TABLE";#N/A,#N/A,TRUE,"STEEL";#N/A,#N/A,TRUE,"INT-Table";#N/A,#N/A,TRUE,"STEEL";#N/A,#N/A,TRUE,"Door"}</definedName>
    <definedName name="감_1_1" localSheetId="5" hidden="1">{#N/A,#N/A,TRUE,"Basic";#N/A,#N/A,TRUE,"EXT-TABLE";#N/A,#N/A,TRUE,"STEEL";#N/A,#N/A,TRUE,"INT-Table";#N/A,#N/A,TRUE,"STEEL";#N/A,#N/A,TRUE,"Door"}</definedName>
    <definedName name="감_1_1" localSheetId="3" hidden="1">{#N/A,#N/A,TRUE,"Basic";#N/A,#N/A,TRUE,"EXT-TABLE";#N/A,#N/A,TRUE,"STEEL";#N/A,#N/A,TRUE,"INT-Table";#N/A,#N/A,TRUE,"STEEL";#N/A,#N/A,TRUE,"Door"}</definedName>
    <definedName name="감_1_1" localSheetId="24" hidden="1">{#N/A,#N/A,TRUE,"Basic";#N/A,#N/A,TRUE,"EXT-TABLE";#N/A,#N/A,TRUE,"STEEL";#N/A,#N/A,TRUE,"INT-Table";#N/A,#N/A,TRUE,"STEEL";#N/A,#N/A,TRUE,"Door"}</definedName>
    <definedName name="감_1_1" localSheetId="4" hidden="1">{#N/A,#N/A,TRUE,"Basic";#N/A,#N/A,TRUE,"EXT-TABLE";#N/A,#N/A,TRUE,"STEEL";#N/A,#N/A,TRUE,"INT-Table";#N/A,#N/A,TRUE,"STEEL";#N/A,#N/A,TRUE,"Door"}</definedName>
    <definedName name="감_1_1" localSheetId="0" hidden="1">{#N/A,#N/A,TRUE,"Basic";#N/A,#N/A,TRUE,"EXT-TABLE";#N/A,#N/A,TRUE,"STEEL";#N/A,#N/A,TRUE,"INT-Table";#N/A,#N/A,TRUE,"STEEL";#N/A,#N/A,TRUE,"Door"}</definedName>
    <definedName name="감_1_1" localSheetId="23" hidden="1">{#N/A,#N/A,TRUE,"Basic";#N/A,#N/A,TRUE,"EXT-TABLE";#N/A,#N/A,TRUE,"STEEL";#N/A,#N/A,TRUE,"INT-Table";#N/A,#N/A,TRUE,"STEEL";#N/A,#N/A,TRUE,"Door"}</definedName>
    <definedName name="감_1_1" hidden="1">{#N/A,#N/A,TRUE,"Basic";#N/A,#N/A,TRUE,"EXT-TABLE";#N/A,#N/A,TRUE,"STEEL";#N/A,#N/A,TRUE,"INT-Table";#N/A,#N/A,TRUE,"STEEL";#N/A,#N/A,TRUE,"Door"}</definedName>
    <definedName name="감_1_2" localSheetId="5" hidden="1">{#N/A,#N/A,TRUE,"Basic";#N/A,#N/A,TRUE,"EXT-TABLE";#N/A,#N/A,TRUE,"STEEL";#N/A,#N/A,TRUE,"INT-Table";#N/A,#N/A,TRUE,"STEEL";#N/A,#N/A,TRUE,"Door"}</definedName>
    <definedName name="감_1_2" localSheetId="3" hidden="1">{#N/A,#N/A,TRUE,"Basic";#N/A,#N/A,TRUE,"EXT-TABLE";#N/A,#N/A,TRUE,"STEEL";#N/A,#N/A,TRUE,"INT-Table";#N/A,#N/A,TRUE,"STEEL";#N/A,#N/A,TRUE,"Door"}</definedName>
    <definedName name="감_1_2" localSheetId="24" hidden="1">{#N/A,#N/A,TRUE,"Basic";#N/A,#N/A,TRUE,"EXT-TABLE";#N/A,#N/A,TRUE,"STEEL";#N/A,#N/A,TRUE,"INT-Table";#N/A,#N/A,TRUE,"STEEL";#N/A,#N/A,TRUE,"Door"}</definedName>
    <definedName name="감_1_2" localSheetId="4" hidden="1">{#N/A,#N/A,TRUE,"Basic";#N/A,#N/A,TRUE,"EXT-TABLE";#N/A,#N/A,TRUE,"STEEL";#N/A,#N/A,TRUE,"INT-Table";#N/A,#N/A,TRUE,"STEEL";#N/A,#N/A,TRUE,"Door"}</definedName>
    <definedName name="감_1_2" localSheetId="0" hidden="1">{#N/A,#N/A,TRUE,"Basic";#N/A,#N/A,TRUE,"EXT-TABLE";#N/A,#N/A,TRUE,"STEEL";#N/A,#N/A,TRUE,"INT-Table";#N/A,#N/A,TRUE,"STEEL";#N/A,#N/A,TRUE,"Door"}</definedName>
    <definedName name="감_1_2" localSheetId="23" hidden="1">{#N/A,#N/A,TRUE,"Basic";#N/A,#N/A,TRUE,"EXT-TABLE";#N/A,#N/A,TRUE,"STEEL";#N/A,#N/A,TRUE,"INT-Table";#N/A,#N/A,TRUE,"STEEL";#N/A,#N/A,TRUE,"Door"}</definedName>
    <definedName name="감_1_2" hidden="1">{#N/A,#N/A,TRUE,"Basic";#N/A,#N/A,TRUE,"EXT-TABLE";#N/A,#N/A,TRUE,"STEEL";#N/A,#N/A,TRUE,"INT-Table";#N/A,#N/A,TRUE,"STEEL";#N/A,#N/A,TRUE,"Door"}</definedName>
    <definedName name="감_2" localSheetId="5" hidden="1">{#N/A,#N/A,TRUE,"Basic";#N/A,#N/A,TRUE,"EXT-TABLE";#N/A,#N/A,TRUE,"STEEL";#N/A,#N/A,TRUE,"INT-Table";#N/A,#N/A,TRUE,"STEEL";#N/A,#N/A,TRUE,"Door"}</definedName>
    <definedName name="감_2" localSheetId="3" hidden="1">{#N/A,#N/A,TRUE,"Basic";#N/A,#N/A,TRUE,"EXT-TABLE";#N/A,#N/A,TRUE,"STEEL";#N/A,#N/A,TRUE,"INT-Table";#N/A,#N/A,TRUE,"STEEL";#N/A,#N/A,TRUE,"Door"}</definedName>
    <definedName name="감_2" localSheetId="24" hidden="1">{#N/A,#N/A,TRUE,"Basic";#N/A,#N/A,TRUE,"EXT-TABLE";#N/A,#N/A,TRUE,"STEEL";#N/A,#N/A,TRUE,"INT-Table";#N/A,#N/A,TRUE,"STEEL";#N/A,#N/A,TRUE,"Door"}</definedName>
    <definedName name="감_2" localSheetId="4" hidden="1">{#N/A,#N/A,TRUE,"Basic";#N/A,#N/A,TRUE,"EXT-TABLE";#N/A,#N/A,TRUE,"STEEL";#N/A,#N/A,TRUE,"INT-Table";#N/A,#N/A,TRUE,"STEEL";#N/A,#N/A,TRUE,"Door"}</definedName>
    <definedName name="감_2" localSheetId="0" hidden="1">{#N/A,#N/A,TRUE,"Basic";#N/A,#N/A,TRUE,"EXT-TABLE";#N/A,#N/A,TRUE,"STEEL";#N/A,#N/A,TRUE,"INT-Table";#N/A,#N/A,TRUE,"STEEL";#N/A,#N/A,TRUE,"Door"}</definedName>
    <definedName name="감_2" localSheetId="23" hidden="1">{#N/A,#N/A,TRUE,"Basic";#N/A,#N/A,TRUE,"EXT-TABLE";#N/A,#N/A,TRUE,"STEEL";#N/A,#N/A,TRUE,"INT-Table";#N/A,#N/A,TRUE,"STEEL";#N/A,#N/A,TRUE,"Door"}</definedName>
    <definedName name="감_2" hidden="1">{#N/A,#N/A,TRUE,"Basic";#N/A,#N/A,TRUE,"EXT-TABLE";#N/A,#N/A,TRUE,"STEEL";#N/A,#N/A,TRUE,"INT-Table";#N/A,#N/A,TRUE,"STEEL";#N/A,#N/A,TRUE,"Door"}</definedName>
    <definedName name="감_2_1" localSheetId="5" hidden="1">{#N/A,#N/A,TRUE,"Basic";#N/A,#N/A,TRUE,"EXT-TABLE";#N/A,#N/A,TRUE,"STEEL";#N/A,#N/A,TRUE,"INT-Table";#N/A,#N/A,TRUE,"STEEL";#N/A,#N/A,TRUE,"Door"}</definedName>
    <definedName name="감_2_1" localSheetId="3" hidden="1">{#N/A,#N/A,TRUE,"Basic";#N/A,#N/A,TRUE,"EXT-TABLE";#N/A,#N/A,TRUE,"STEEL";#N/A,#N/A,TRUE,"INT-Table";#N/A,#N/A,TRUE,"STEEL";#N/A,#N/A,TRUE,"Door"}</definedName>
    <definedName name="감_2_1" localSheetId="24" hidden="1">{#N/A,#N/A,TRUE,"Basic";#N/A,#N/A,TRUE,"EXT-TABLE";#N/A,#N/A,TRUE,"STEEL";#N/A,#N/A,TRUE,"INT-Table";#N/A,#N/A,TRUE,"STEEL";#N/A,#N/A,TRUE,"Door"}</definedName>
    <definedName name="감_2_1" localSheetId="4" hidden="1">{#N/A,#N/A,TRUE,"Basic";#N/A,#N/A,TRUE,"EXT-TABLE";#N/A,#N/A,TRUE,"STEEL";#N/A,#N/A,TRUE,"INT-Table";#N/A,#N/A,TRUE,"STEEL";#N/A,#N/A,TRUE,"Door"}</definedName>
    <definedName name="감_2_1" localSheetId="0" hidden="1">{#N/A,#N/A,TRUE,"Basic";#N/A,#N/A,TRUE,"EXT-TABLE";#N/A,#N/A,TRUE,"STEEL";#N/A,#N/A,TRUE,"INT-Table";#N/A,#N/A,TRUE,"STEEL";#N/A,#N/A,TRUE,"Door"}</definedName>
    <definedName name="감_2_1" localSheetId="23" hidden="1">{#N/A,#N/A,TRUE,"Basic";#N/A,#N/A,TRUE,"EXT-TABLE";#N/A,#N/A,TRUE,"STEEL";#N/A,#N/A,TRUE,"INT-Table";#N/A,#N/A,TRUE,"STEEL";#N/A,#N/A,TRUE,"Door"}</definedName>
    <definedName name="감_2_1" hidden="1">{#N/A,#N/A,TRUE,"Basic";#N/A,#N/A,TRUE,"EXT-TABLE";#N/A,#N/A,TRUE,"STEEL";#N/A,#N/A,TRUE,"INT-Table";#N/A,#N/A,TRUE,"STEEL";#N/A,#N/A,TRUE,"Door"}</definedName>
    <definedName name="감_2_2" localSheetId="5" hidden="1">{#N/A,#N/A,TRUE,"Basic";#N/A,#N/A,TRUE,"EXT-TABLE";#N/A,#N/A,TRUE,"STEEL";#N/A,#N/A,TRUE,"INT-Table";#N/A,#N/A,TRUE,"STEEL";#N/A,#N/A,TRUE,"Door"}</definedName>
    <definedName name="감_2_2" localSheetId="3" hidden="1">{#N/A,#N/A,TRUE,"Basic";#N/A,#N/A,TRUE,"EXT-TABLE";#N/A,#N/A,TRUE,"STEEL";#N/A,#N/A,TRUE,"INT-Table";#N/A,#N/A,TRUE,"STEEL";#N/A,#N/A,TRUE,"Door"}</definedName>
    <definedName name="감_2_2" localSheetId="24" hidden="1">{#N/A,#N/A,TRUE,"Basic";#N/A,#N/A,TRUE,"EXT-TABLE";#N/A,#N/A,TRUE,"STEEL";#N/A,#N/A,TRUE,"INT-Table";#N/A,#N/A,TRUE,"STEEL";#N/A,#N/A,TRUE,"Door"}</definedName>
    <definedName name="감_2_2" localSheetId="4" hidden="1">{#N/A,#N/A,TRUE,"Basic";#N/A,#N/A,TRUE,"EXT-TABLE";#N/A,#N/A,TRUE,"STEEL";#N/A,#N/A,TRUE,"INT-Table";#N/A,#N/A,TRUE,"STEEL";#N/A,#N/A,TRUE,"Door"}</definedName>
    <definedName name="감_2_2" localSheetId="0" hidden="1">{#N/A,#N/A,TRUE,"Basic";#N/A,#N/A,TRUE,"EXT-TABLE";#N/A,#N/A,TRUE,"STEEL";#N/A,#N/A,TRUE,"INT-Table";#N/A,#N/A,TRUE,"STEEL";#N/A,#N/A,TRUE,"Door"}</definedName>
    <definedName name="감_2_2" localSheetId="23" hidden="1">{#N/A,#N/A,TRUE,"Basic";#N/A,#N/A,TRUE,"EXT-TABLE";#N/A,#N/A,TRUE,"STEEL";#N/A,#N/A,TRUE,"INT-Table";#N/A,#N/A,TRUE,"STEEL";#N/A,#N/A,TRUE,"Door"}</definedName>
    <definedName name="감_2_2" hidden="1">{#N/A,#N/A,TRUE,"Basic";#N/A,#N/A,TRUE,"EXT-TABLE";#N/A,#N/A,TRUE,"STEEL";#N/A,#N/A,TRUE,"INT-Table";#N/A,#N/A,TRUE,"STEEL";#N/A,#N/A,TRUE,"Door"}</definedName>
    <definedName name="감_3" localSheetId="5" hidden="1">{#N/A,#N/A,TRUE,"Basic";#N/A,#N/A,TRUE,"EXT-TABLE";#N/A,#N/A,TRUE,"STEEL";#N/A,#N/A,TRUE,"INT-Table";#N/A,#N/A,TRUE,"STEEL";#N/A,#N/A,TRUE,"Door"}</definedName>
    <definedName name="감_3" localSheetId="3" hidden="1">{#N/A,#N/A,TRUE,"Basic";#N/A,#N/A,TRUE,"EXT-TABLE";#N/A,#N/A,TRUE,"STEEL";#N/A,#N/A,TRUE,"INT-Table";#N/A,#N/A,TRUE,"STEEL";#N/A,#N/A,TRUE,"Door"}</definedName>
    <definedName name="감_3" localSheetId="24" hidden="1">{#N/A,#N/A,TRUE,"Basic";#N/A,#N/A,TRUE,"EXT-TABLE";#N/A,#N/A,TRUE,"STEEL";#N/A,#N/A,TRUE,"INT-Table";#N/A,#N/A,TRUE,"STEEL";#N/A,#N/A,TRUE,"Door"}</definedName>
    <definedName name="감_3" localSheetId="4" hidden="1">{#N/A,#N/A,TRUE,"Basic";#N/A,#N/A,TRUE,"EXT-TABLE";#N/A,#N/A,TRUE,"STEEL";#N/A,#N/A,TRUE,"INT-Table";#N/A,#N/A,TRUE,"STEEL";#N/A,#N/A,TRUE,"Door"}</definedName>
    <definedName name="감_3" localSheetId="0" hidden="1">{#N/A,#N/A,TRUE,"Basic";#N/A,#N/A,TRUE,"EXT-TABLE";#N/A,#N/A,TRUE,"STEEL";#N/A,#N/A,TRUE,"INT-Table";#N/A,#N/A,TRUE,"STEEL";#N/A,#N/A,TRUE,"Door"}</definedName>
    <definedName name="감_3" localSheetId="23" hidden="1">{#N/A,#N/A,TRUE,"Basic";#N/A,#N/A,TRUE,"EXT-TABLE";#N/A,#N/A,TRUE,"STEEL";#N/A,#N/A,TRUE,"INT-Table";#N/A,#N/A,TRUE,"STEEL";#N/A,#N/A,TRUE,"Door"}</definedName>
    <definedName name="감_3" hidden="1">{#N/A,#N/A,TRUE,"Basic";#N/A,#N/A,TRUE,"EXT-TABLE";#N/A,#N/A,TRUE,"STEEL";#N/A,#N/A,TRUE,"INT-Table";#N/A,#N/A,TRUE,"STEEL";#N/A,#N/A,TRUE,"Door"}</definedName>
    <definedName name="감_3_1" localSheetId="5" hidden="1">{#N/A,#N/A,TRUE,"Basic";#N/A,#N/A,TRUE,"EXT-TABLE";#N/A,#N/A,TRUE,"STEEL";#N/A,#N/A,TRUE,"INT-Table";#N/A,#N/A,TRUE,"STEEL";#N/A,#N/A,TRUE,"Door"}</definedName>
    <definedName name="감_3_1" localSheetId="3" hidden="1">{#N/A,#N/A,TRUE,"Basic";#N/A,#N/A,TRUE,"EXT-TABLE";#N/A,#N/A,TRUE,"STEEL";#N/A,#N/A,TRUE,"INT-Table";#N/A,#N/A,TRUE,"STEEL";#N/A,#N/A,TRUE,"Door"}</definedName>
    <definedName name="감_3_1" localSheetId="24" hidden="1">{#N/A,#N/A,TRUE,"Basic";#N/A,#N/A,TRUE,"EXT-TABLE";#N/A,#N/A,TRUE,"STEEL";#N/A,#N/A,TRUE,"INT-Table";#N/A,#N/A,TRUE,"STEEL";#N/A,#N/A,TRUE,"Door"}</definedName>
    <definedName name="감_3_1" localSheetId="4" hidden="1">{#N/A,#N/A,TRUE,"Basic";#N/A,#N/A,TRUE,"EXT-TABLE";#N/A,#N/A,TRUE,"STEEL";#N/A,#N/A,TRUE,"INT-Table";#N/A,#N/A,TRUE,"STEEL";#N/A,#N/A,TRUE,"Door"}</definedName>
    <definedName name="감_3_1" localSheetId="0" hidden="1">{#N/A,#N/A,TRUE,"Basic";#N/A,#N/A,TRUE,"EXT-TABLE";#N/A,#N/A,TRUE,"STEEL";#N/A,#N/A,TRUE,"INT-Table";#N/A,#N/A,TRUE,"STEEL";#N/A,#N/A,TRUE,"Door"}</definedName>
    <definedName name="감_3_1" localSheetId="23" hidden="1">{#N/A,#N/A,TRUE,"Basic";#N/A,#N/A,TRUE,"EXT-TABLE";#N/A,#N/A,TRUE,"STEEL";#N/A,#N/A,TRUE,"INT-Table";#N/A,#N/A,TRUE,"STEEL";#N/A,#N/A,TRUE,"Door"}</definedName>
    <definedName name="감_3_1" hidden="1">{#N/A,#N/A,TRUE,"Basic";#N/A,#N/A,TRUE,"EXT-TABLE";#N/A,#N/A,TRUE,"STEEL";#N/A,#N/A,TRUE,"INT-Table";#N/A,#N/A,TRUE,"STEEL";#N/A,#N/A,TRUE,"Door"}</definedName>
    <definedName name="감_3_2" localSheetId="5" hidden="1">{#N/A,#N/A,TRUE,"Basic";#N/A,#N/A,TRUE,"EXT-TABLE";#N/A,#N/A,TRUE,"STEEL";#N/A,#N/A,TRUE,"INT-Table";#N/A,#N/A,TRUE,"STEEL";#N/A,#N/A,TRUE,"Door"}</definedName>
    <definedName name="감_3_2" localSheetId="3" hidden="1">{#N/A,#N/A,TRUE,"Basic";#N/A,#N/A,TRUE,"EXT-TABLE";#N/A,#N/A,TRUE,"STEEL";#N/A,#N/A,TRUE,"INT-Table";#N/A,#N/A,TRUE,"STEEL";#N/A,#N/A,TRUE,"Door"}</definedName>
    <definedName name="감_3_2" localSheetId="24" hidden="1">{#N/A,#N/A,TRUE,"Basic";#N/A,#N/A,TRUE,"EXT-TABLE";#N/A,#N/A,TRUE,"STEEL";#N/A,#N/A,TRUE,"INT-Table";#N/A,#N/A,TRUE,"STEEL";#N/A,#N/A,TRUE,"Door"}</definedName>
    <definedName name="감_3_2" localSheetId="4" hidden="1">{#N/A,#N/A,TRUE,"Basic";#N/A,#N/A,TRUE,"EXT-TABLE";#N/A,#N/A,TRUE,"STEEL";#N/A,#N/A,TRUE,"INT-Table";#N/A,#N/A,TRUE,"STEEL";#N/A,#N/A,TRUE,"Door"}</definedName>
    <definedName name="감_3_2" localSheetId="0" hidden="1">{#N/A,#N/A,TRUE,"Basic";#N/A,#N/A,TRUE,"EXT-TABLE";#N/A,#N/A,TRUE,"STEEL";#N/A,#N/A,TRUE,"INT-Table";#N/A,#N/A,TRUE,"STEEL";#N/A,#N/A,TRUE,"Door"}</definedName>
    <definedName name="감_3_2" localSheetId="23" hidden="1">{#N/A,#N/A,TRUE,"Basic";#N/A,#N/A,TRUE,"EXT-TABLE";#N/A,#N/A,TRUE,"STEEL";#N/A,#N/A,TRUE,"INT-Table";#N/A,#N/A,TRUE,"STEEL";#N/A,#N/A,TRUE,"Door"}</definedName>
    <definedName name="감_3_2" hidden="1">{#N/A,#N/A,TRUE,"Basic";#N/A,#N/A,TRUE,"EXT-TABLE";#N/A,#N/A,TRUE,"STEEL";#N/A,#N/A,TRUE,"INT-Table";#N/A,#N/A,TRUE,"STEEL";#N/A,#N/A,TRUE,"Door"}</definedName>
    <definedName name="감_4" localSheetId="5" hidden="1">{#N/A,#N/A,TRUE,"Basic";#N/A,#N/A,TRUE,"EXT-TABLE";#N/A,#N/A,TRUE,"STEEL";#N/A,#N/A,TRUE,"INT-Table";#N/A,#N/A,TRUE,"STEEL";#N/A,#N/A,TRUE,"Door"}</definedName>
    <definedName name="감_4" localSheetId="3" hidden="1">{#N/A,#N/A,TRUE,"Basic";#N/A,#N/A,TRUE,"EXT-TABLE";#N/A,#N/A,TRUE,"STEEL";#N/A,#N/A,TRUE,"INT-Table";#N/A,#N/A,TRUE,"STEEL";#N/A,#N/A,TRUE,"Door"}</definedName>
    <definedName name="감_4" localSheetId="24" hidden="1">{#N/A,#N/A,TRUE,"Basic";#N/A,#N/A,TRUE,"EXT-TABLE";#N/A,#N/A,TRUE,"STEEL";#N/A,#N/A,TRUE,"INT-Table";#N/A,#N/A,TRUE,"STEEL";#N/A,#N/A,TRUE,"Door"}</definedName>
    <definedName name="감_4" localSheetId="4" hidden="1">{#N/A,#N/A,TRUE,"Basic";#N/A,#N/A,TRUE,"EXT-TABLE";#N/A,#N/A,TRUE,"STEEL";#N/A,#N/A,TRUE,"INT-Table";#N/A,#N/A,TRUE,"STEEL";#N/A,#N/A,TRUE,"Door"}</definedName>
    <definedName name="감_4" localSheetId="0" hidden="1">{#N/A,#N/A,TRUE,"Basic";#N/A,#N/A,TRUE,"EXT-TABLE";#N/A,#N/A,TRUE,"STEEL";#N/A,#N/A,TRUE,"INT-Table";#N/A,#N/A,TRUE,"STEEL";#N/A,#N/A,TRUE,"Door"}</definedName>
    <definedName name="감_4" localSheetId="23" hidden="1">{#N/A,#N/A,TRUE,"Basic";#N/A,#N/A,TRUE,"EXT-TABLE";#N/A,#N/A,TRUE,"STEEL";#N/A,#N/A,TRUE,"INT-Table";#N/A,#N/A,TRUE,"STEEL";#N/A,#N/A,TRUE,"Door"}</definedName>
    <definedName name="감_4" hidden="1">{#N/A,#N/A,TRUE,"Basic";#N/A,#N/A,TRUE,"EXT-TABLE";#N/A,#N/A,TRUE,"STEEL";#N/A,#N/A,TRUE,"INT-Table";#N/A,#N/A,TRUE,"STEEL";#N/A,#N/A,TRUE,"Door"}</definedName>
    <definedName name="감_4_1" localSheetId="5" hidden="1">{#N/A,#N/A,TRUE,"Basic";#N/A,#N/A,TRUE,"EXT-TABLE";#N/A,#N/A,TRUE,"STEEL";#N/A,#N/A,TRUE,"INT-Table";#N/A,#N/A,TRUE,"STEEL";#N/A,#N/A,TRUE,"Door"}</definedName>
    <definedName name="감_4_1" localSheetId="3" hidden="1">{#N/A,#N/A,TRUE,"Basic";#N/A,#N/A,TRUE,"EXT-TABLE";#N/A,#N/A,TRUE,"STEEL";#N/A,#N/A,TRUE,"INT-Table";#N/A,#N/A,TRUE,"STEEL";#N/A,#N/A,TRUE,"Door"}</definedName>
    <definedName name="감_4_1" localSheetId="24" hidden="1">{#N/A,#N/A,TRUE,"Basic";#N/A,#N/A,TRUE,"EXT-TABLE";#N/A,#N/A,TRUE,"STEEL";#N/A,#N/A,TRUE,"INT-Table";#N/A,#N/A,TRUE,"STEEL";#N/A,#N/A,TRUE,"Door"}</definedName>
    <definedName name="감_4_1" localSheetId="4" hidden="1">{#N/A,#N/A,TRUE,"Basic";#N/A,#N/A,TRUE,"EXT-TABLE";#N/A,#N/A,TRUE,"STEEL";#N/A,#N/A,TRUE,"INT-Table";#N/A,#N/A,TRUE,"STEEL";#N/A,#N/A,TRUE,"Door"}</definedName>
    <definedName name="감_4_1" localSheetId="0" hidden="1">{#N/A,#N/A,TRUE,"Basic";#N/A,#N/A,TRUE,"EXT-TABLE";#N/A,#N/A,TRUE,"STEEL";#N/A,#N/A,TRUE,"INT-Table";#N/A,#N/A,TRUE,"STEEL";#N/A,#N/A,TRUE,"Door"}</definedName>
    <definedName name="감_4_1" localSheetId="23" hidden="1">{#N/A,#N/A,TRUE,"Basic";#N/A,#N/A,TRUE,"EXT-TABLE";#N/A,#N/A,TRUE,"STEEL";#N/A,#N/A,TRUE,"INT-Table";#N/A,#N/A,TRUE,"STEEL";#N/A,#N/A,TRUE,"Door"}</definedName>
    <definedName name="감_4_1" hidden="1">{#N/A,#N/A,TRUE,"Basic";#N/A,#N/A,TRUE,"EXT-TABLE";#N/A,#N/A,TRUE,"STEEL";#N/A,#N/A,TRUE,"INT-Table";#N/A,#N/A,TRUE,"STEEL";#N/A,#N/A,TRUE,"Door"}</definedName>
    <definedName name="감_4_2" localSheetId="5" hidden="1">{#N/A,#N/A,TRUE,"Basic";#N/A,#N/A,TRUE,"EXT-TABLE";#N/A,#N/A,TRUE,"STEEL";#N/A,#N/A,TRUE,"INT-Table";#N/A,#N/A,TRUE,"STEEL";#N/A,#N/A,TRUE,"Door"}</definedName>
    <definedName name="감_4_2" localSheetId="3" hidden="1">{#N/A,#N/A,TRUE,"Basic";#N/A,#N/A,TRUE,"EXT-TABLE";#N/A,#N/A,TRUE,"STEEL";#N/A,#N/A,TRUE,"INT-Table";#N/A,#N/A,TRUE,"STEEL";#N/A,#N/A,TRUE,"Door"}</definedName>
    <definedName name="감_4_2" localSheetId="24" hidden="1">{#N/A,#N/A,TRUE,"Basic";#N/A,#N/A,TRUE,"EXT-TABLE";#N/A,#N/A,TRUE,"STEEL";#N/A,#N/A,TRUE,"INT-Table";#N/A,#N/A,TRUE,"STEEL";#N/A,#N/A,TRUE,"Door"}</definedName>
    <definedName name="감_4_2" localSheetId="4" hidden="1">{#N/A,#N/A,TRUE,"Basic";#N/A,#N/A,TRUE,"EXT-TABLE";#N/A,#N/A,TRUE,"STEEL";#N/A,#N/A,TRUE,"INT-Table";#N/A,#N/A,TRUE,"STEEL";#N/A,#N/A,TRUE,"Door"}</definedName>
    <definedName name="감_4_2" localSheetId="0" hidden="1">{#N/A,#N/A,TRUE,"Basic";#N/A,#N/A,TRUE,"EXT-TABLE";#N/A,#N/A,TRUE,"STEEL";#N/A,#N/A,TRUE,"INT-Table";#N/A,#N/A,TRUE,"STEEL";#N/A,#N/A,TRUE,"Door"}</definedName>
    <definedName name="감_4_2" localSheetId="23" hidden="1">{#N/A,#N/A,TRUE,"Basic";#N/A,#N/A,TRUE,"EXT-TABLE";#N/A,#N/A,TRUE,"STEEL";#N/A,#N/A,TRUE,"INT-Table";#N/A,#N/A,TRUE,"STEEL";#N/A,#N/A,TRUE,"Door"}</definedName>
    <definedName name="감_4_2" hidden="1">{#N/A,#N/A,TRUE,"Basic";#N/A,#N/A,TRUE,"EXT-TABLE";#N/A,#N/A,TRUE,"STEEL";#N/A,#N/A,TRUE,"INT-Table";#N/A,#N/A,TRUE,"STEEL";#N/A,#N/A,TRUE,"Door"}</definedName>
    <definedName name="감_5" localSheetId="5" hidden="1">{#N/A,#N/A,TRUE,"Basic";#N/A,#N/A,TRUE,"EXT-TABLE";#N/A,#N/A,TRUE,"STEEL";#N/A,#N/A,TRUE,"INT-Table";#N/A,#N/A,TRUE,"STEEL";#N/A,#N/A,TRUE,"Door"}</definedName>
    <definedName name="감_5" localSheetId="3" hidden="1">{#N/A,#N/A,TRUE,"Basic";#N/A,#N/A,TRUE,"EXT-TABLE";#N/A,#N/A,TRUE,"STEEL";#N/A,#N/A,TRUE,"INT-Table";#N/A,#N/A,TRUE,"STEEL";#N/A,#N/A,TRUE,"Door"}</definedName>
    <definedName name="감_5" localSheetId="24" hidden="1">{#N/A,#N/A,TRUE,"Basic";#N/A,#N/A,TRUE,"EXT-TABLE";#N/A,#N/A,TRUE,"STEEL";#N/A,#N/A,TRUE,"INT-Table";#N/A,#N/A,TRUE,"STEEL";#N/A,#N/A,TRUE,"Door"}</definedName>
    <definedName name="감_5" localSheetId="4" hidden="1">{#N/A,#N/A,TRUE,"Basic";#N/A,#N/A,TRUE,"EXT-TABLE";#N/A,#N/A,TRUE,"STEEL";#N/A,#N/A,TRUE,"INT-Table";#N/A,#N/A,TRUE,"STEEL";#N/A,#N/A,TRUE,"Door"}</definedName>
    <definedName name="감_5" localSheetId="0" hidden="1">{#N/A,#N/A,TRUE,"Basic";#N/A,#N/A,TRUE,"EXT-TABLE";#N/A,#N/A,TRUE,"STEEL";#N/A,#N/A,TRUE,"INT-Table";#N/A,#N/A,TRUE,"STEEL";#N/A,#N/A,TRUE,"Door"}</definedName>
    <definedName name="감_5" localSheetId="23" hidden="1">{#N/A,#N/A,TRUE,"Basic";#N/A,#N/A,TRUE,"EXT-TABLE";#N/A,#N/A,TRUE,"STEEL";#N/A,#N/A,TRUE,"INT-Table";#N/A,#N/A,TRUE,"STEEL";#N/A,#N/A,TRUE,"Door"}</definedName>
    <definedName name="감_5" hidden="1">{#N/A,#N/A,TRUE,"Basic";#N/A,#N/A,TRUE,"EXT-TABLE";#N/A,#N/A,TRUE,"STEEL";#N/A,#N/A,TRUE,"INT-Table";#N/A,#N/A,TRUE,"STEEL";#N/A,#N/A,TRUE,"Door"}</definedName>
    <definedName name="감_5_1" localSheetId="5" hidden="1">{#N/A,#N/A,TRUE,"Basic";#N/A,#N/A,TRUE,"EXT-TABLE";#N/A,#N/A,TRUE,"STEEL";#N/A,#N/A,TRUE,"INT-Table";#N/A,#N/A,TRUE,"STEEL";#N/A,#N/A,TRUE,"Door"}</definedName>
    <definedName name="감_5_1" localSheetId="3" hidden="1">{#N/A,#N/A,TRUE,"Basic";#N/A,#N/A,TRUE,"EXT-TABLE";#N/A,#N/A,TRUE,"STEEL";#N/A,#N/A,TRUE,"INT-Table";#N/A,#N/A,TRUE,"STEEL";#N/A,#N/A,TRUE,"Door"}</definedName>
    <definedName name="감_5_1" localSheetId="24" hidden="1">{#N/A,#N/A,TRUE,"Basic";#N/A,#N/A,TRUE,"EXT-TABLE";#N/A,#N/A,TRUE,"STEEL";#N/A,#N/A,TRUE,"INT-Table";#N/A,#N/A,TRUE,"STEEL";#N/A,#N/A,TRUE,"Door"}</definedName>
    <definedName name="감_5_1" localSheetId="4" hidden="1">{#N/A,#N/A,TRUE,"Basic";#N/A,#N/A,TRUE,"EXT-TABLE";#N/A,#N/A,TRUE,"STEEL";#N/A,#N/A,TRUE,"INT-Table";#N/A,#N/A,TRUE,"STEEL";#N/A,#N/A,TRUE,"Door"}</definedName>
    <definedName name="감_5_1" localSheetId="0" hidden="1">{#N/A,#N/A,TRUE,"Basic";#N/A,#N/A,TRUE,"EXT-TABLE";#N/A,#N/A,TRUE,"STEEL";#N/A,#N/A,TRUE,"INT-Table";#N/A,#N/A,TRUE,"STEEL";#N/A,#N/A,TRUE,"Door"}</definedName>
    <definedName name="감_5_1" localSheetId="23" hidden="1">{#N/A,#N/A,TRUE,"Basic";#N/A,#N/A,TRUE,"EXT-TABLE";#N/A,#N/A,TRUE,"STEEL";#N/A,#N/A,TRUE,"INT-Table";#N/A,#N/A,TRUE,"STEEL";#N/A,#N/A,TRUE,"Door"}</definedName>
    <definedName name="감_5_1" hidden="1">{#N/A,#N/A,TRUE,"Basic";#N/A,#N/A,TRUE,"EXT-TABLE";#N/A,#N/A,TRUE,"STEEL";#N/A,#N/A,TRUE,"INT-Table";#N/A,#N/A,TRUE,"STEEL";#N/A,#N/A,TRUE,"Door"}</definedName>
    <definedName name="감_5_2" localSheetId="5" hidden="1">{#N/A,#N/A,TRUE,"Basic";#N/A,#N/A,TRUE,"EXT-TABLE";#N/A,#N/A,TRUE,"STEEL";#N/A,#N/A,TRUE,"INT-Table";#N/A,#N/A,TRUE,"STEEL";#N/A,#N/A,TRUE,"Door"}</definedName>
    <definedName name="감_5_2" localSheetId="3" hidden="1">{#N/A,#N/A,TRUE,"Basic";#N/A,#N/A,TRUE,"EXT-TABLE";#N/A,#N/A,TRUE,"STEEL";#N/A,#N/A,TRUE,"INT-Table";#N/A,#N/A,TRUE,"STEEL";#N/A,#N/A,TRUE,"Door"}</definedName>
    <definedName name="감_5_2" localSheetId="24" hidden="1">{#N/A,#N/A,TRUE,"Basic";#N/A,#N/A,TRUE,"EXT-TABLE";#N/A,#N/A,TRUE,"STEEL";#N/A,#N/A,TRUE,"INT-Table";#N/A,#N/A,TRUE,"STEEL";#N/A,#N/A,TRUE,"Door"}</definedName>
    <definedName name="감_5_2" localSheetId="4" hidden="1">{#N/A,#N/A,TRUE,"Basic";#N/A,#N/A,TRUE,"EXT-TABLE";#N/A,#N/A,TRUE,"STEEL";#N/A,#N/A,TRUE,"INT-Table";#N/A,#N/A,TRUE,"STEEL";#N/A,#N/A,TRUE,"Door"}</definedName>
    <definedName name="감_5_2" localSheetId="0" hidden="1">{#N/A,#N/A,TRUE,"Basic";#N/A,#N/A,TRUE,"EXT-TABLE";#N/A,#N/A,TRUE,"STEEL";#N/A,#N/A,TRUE,"INT-Table";#N/A,#N/A,TRUE,"STEEL";#N/A,#N/A,TRUE,"Door"}</definedName>
    <definedName name="감_5_2" localSheetId="23" hidden="1">{#N/A,#N/A,TRUE,"Basic";#N/A,#N/A,TRUE,"EXT-TABLE";#N/A,#N/A,TRUE,"STEEL";#N/A,#N/A,TRUE,"INT-Table";#N/A,#N/A,TRUE,"STEEL";#N/A,#N/A,TRUE,"Door"}</definedName>
    <definedName name="감_5_2" hidden="1">{#N/A,#N/A,TRUE,"Basic";#N/A,#N/A,TRUE,"EXT-TABLE";#N/A,#N/A,TRUE,"STEEL";#N/A,#N/A,TRUE,"INT-Table";#N/A,#N/A,TRUE,"STEEL";#N/A,#N/A,TRUE,"Door"}</definedName>
    <definedName name="갑지" localSheetId="6" hidden="1">#REF!</definedName>
    <definedName name="갑지" localSheetId="7" hidden="1">#REF!</definedName>
    <definedName name="갑지" localSheetId="17" hidden="1">#REF!</definedName>
    <definedName name="갑지" localSheetId="18" hidden="1">#REF!</definedName>
    <definedName name="갑지" localSheetId="19" hidden="1">#REF!</definedName>
    <definedName name="갑지" localSheetId="20" hidden="1">#REF!</definedName>
    <definedName name="갑지" localSheetId="8" hidden="1">#REF!</definedName>
    <definedName name="갑지" localSheetId="9" hidden="1">#REF!</definedName>
    <definedName name="갑지" localSheetId="10" hidden="1">#REF!</definedName>
    <definedName name="갑지" localSheetId="11" hidden="1">#REF!</definedName>
    <definedName name="갑지" localSheetId="12" hidden="1">#REF!</definedName>
    <definedName name="갑지" localSheetId="13" hidden="1">#REF!</definedName>
    <definedName name="갑지" localSheetId="14" hidden="1">#REF!</definedName>
    <definedName name="갑지" localSheetId="15" hidden="1">#REF!</definedName>
    <definedName name="갑지" localSheetId="16" hidden="1">#REF!</definedName>
    <definedName name="갑지" localSheetId="5" hidden="1">#REF!</definedName>
    <definedName name="갑지" localSheetId="3" hidden="1">#REF!</definedName>
    <definedName name="갑지" localSheetId="24" hidden="1">#REF!</definedName>
    <definedName name="갑지" localSheetId="23" hidden="1">#REF!</definedName>
    <definedName name="갑지" hidden="1">#REF!</definedName>
    <definedName name="강은성" localSheetId="5" hidden="1">{#N/A,#N/A,TRUE,"Basic";#N/A,#N/A,TRUE,"EXT-TABLE";#N/A,#N/A,TRUE,"STEEL";#N/A,#N/A,TRUE,"INT-Table";#N/A,#N/A,TRUE,"STEEL";#N/A,#N/A,TRUE,"Door"}</definedName>
    <definedName name="강은성" localSheetId="3" hidden="1">{#N/A,#N/A,TRUE,"Basic";#N/A,#N/A,TRUE,"EXT-TABLE";#N/A,#N/A,TRUE,"STEEL";#N/A,#N/A,TRUE,"INT-Table";#N/A,#N/A,TRUE,"STEEL";#N/A,#N/A,TRUE,"Door"}</definedName>
    <definedName name="강은성" localSheetId="24" hidden="1">{#N/A,#N/A,TRUE,"Basic";#N/A,#N/A,TRUE,"EXT-TABLE";#N/A,#N/A,TRUE,"STEEL";#N/A,#N/A,TRUE,"INT-Table";#N/A,#N/A,TRUE,"STEEL";#N/A,#N/A,TRUE,"Door"}</definedName>
    <definedName name="강은성" localSheetId="4" hidden="1">{#N/A,#N/A,TRUE,"Basic";#N/A,#N/A,TRUE,"EXT-TABLE";#N/A,#N/A,TRUE,"STEEL";#N/A,#N/A,TRUE,"INT-Table";#N/A,#N/A,TRUE,"STEEL";#N/A,#N/A,TRUE,"Door"}</definedName>
    <definedName name="강은성" localSheetId="0" hidden="1">{#N/A,#N/A,TRUE,"Basic";#N/A,#N/A,TRUE,"EXT-TABLE";#N/A,#N/A,TRUE,"STEEL";#N/A,#N/A,TRUE,"INT-Table";#N/A,#N/A,TRUE,"STEEL";#N/A,#N/A,TRUE,"Door"}</definedName>
    <definedName name="강은성" localSheetId="23" hidden="1">{#N/A,#N/A,TRUE,"Basic";#N/A,#N/A,TRUE,"EXT-TABLE";#N/A,#N/A,TRUE,"STEEL";#N/A,#N/A,TRUE,"INT-Table";#N/A,#N/A,TRUE,"STEEL";#N/A,#N/A,TRUE,"Door"}</definedName>
    <definedName name="강은성" hidden="1">{#N/A,#N/A,TRUE,"Basic";#N/A,#N/A,TRUE,"EXT-TABLE";#N/A,#N/A,TRUE,"STEEL";#N/A,#N/A,TRUE,"INT-Table";#N/A,#N/A,TRUE,"STEEL";#N/A,#N/A,TRUE,"Door"}</definedName>
    <definedName name="강재" localSheetId="5" hidden="1">{#N/A,#N/A,FALSE,"혼합골재"}</definedName>
    <definedName name="강재" localSheetId="3" hidden="1">{#N/A,#N/A,FALSE,"혼합골재"}</definedName>
    <definedName name="강재" localSheetId="24" hidden="1">{#N/A,#N/A,FALSE,"혼합골재"}</definedName>
    <definedName name="강재" localSheetId="4" hidden="1">{#N/A,#N/A,FALSE,"혼합골재"}</definedName>
    <definedName name="강재" localSheetId="0" hidden="1">{#N/A,#N/A,FALSE,"혼합골재"}</definedName>
    <definedName name="강재" localSheetId="23" hidden="1">{#N/A,#N/A,FALSE,"혼합골재"}</definedName>
    <definedName name="강재" hidden="1">{#N/A,#N/A,FALSE,"혼합골재"}</definedName>
    <definedName name="갸" localSheetId="5" hidden="1">{#N/A,#N/A,FALSE,"CCTV"}</definedName>
    <definedName name="갸" localSheetId="3" hidden="1">{#N/A,#N/A,FALSE,"CCTV"}</definedName>
    <definedName name="갸" localSheetId="24" hidden="1">{#N/A,#N/A,FALSE,"CCTV"}</definedName>
    <definedName name="갸" localSheetId="4" hidden="1">{#N/A,#N/A,FALSE,"CCTV"}</definedName>
    <definedName name="갸" localSheetId="0" hidden="1">{#N/A,#N/A,FALSE,"CCTV"}</definedName>
    <definedName name="갸" localSheetId="23" hidden="1">{#N/A,#N/A,FALSE,"CCTV"}</definedName>
    <definedName name="갸" hidden="1">{#N/A,#N/A,FALSE,"CCTV"}</definedName>
    <definedName name="것" localSheetId="5" hidden="1">{#N/A,#N/A,FALSE,"골재소요량";#N/A,#N/A,FALSE,"골재소요량"}</definedName>
    <definedName name="것" localSheetId="3" hidden="1">{#N/A,#N/A,FALSE,"골재소요량";#N/A,#N/A,FALSE,"골재소요량"}</definedName>
    <definedName name="것" localSheetId="24" hidden="1">{#N/A,#N/A,FALSE,"골재소요량";#N/A,#N/A,FALSE,"골재소요량"}</definedName>
    <definedName name="것" localSheetId="4" hidden="1">{#N/A,#N/A,FALSE,"골재소요량";#N/A,#N/A,FALSE,"골재소요량"}</definedName>
    <definedName name="것" localSheetId="0" hidden="1">{#N/A,#N/A,FALSE,"골재소요량";#N/A,#N/A,FALSE,"골재소요량"}</definedName>
    <definedName name="것" localSheetId="23" hidden="1">{#N/A,#N/A,FALSE,"골재소요량";#N/A,#N/A,FALSE,"골재소요량"}</definedName>
    <definedName name="것" hidden="1">{#N/A,#N/A,FALSE,"골재소요량";#N/A,#N/A,FALSE,"골재소요량"}</definedName>
    <definedName name="겉표지" localSheetId="5" hidden="1">{#N/A,#N/A,TRUE,"Basic";#N/A,#N/A,TRUE,"EXT-TABLE";#N/A,#N/A,TRUE,"STEEL";#N/A,#N/A,TRUE,"INT-Table";#N/A,#N/A,TRUE,"STEEL";#N/A,#N/A,TRUE,"Door"}</definedName>
    <definedName name="겉표지" localSheetId="3" hidden="1">{#N/A,#N/A,TRUE,"Basic";#N/A,#N/A,TRUE,"EXT-TABLE";#N/A,#N/A,TRUE,"STEEL";#N/A,#N/A,TRUE,"INT-Table";#N/A,#N/A,TRUE,"STEEL";#N/A,#N/A,TRUE,"Door"}</definedName>
    <definedName name="겉표지" localSheetId="24" hidden="1">{#N/A,#N/A,TRUE,"Basic";#N/A,#N/A,TRUE,"EXT-TABLE";#N/A,#N/A,TRUE,"STEEL";#N/A,#N/A,TRUE,"INT-Table";#N/A,#N/A,TRUE,"STEEL";#N/A,#N/A,TRUE,"Door"}</definedName>
    <definedName name="겉표지" localSheetId="4" hidden="1">{#N/A,#N/A,TRUE,"Basic";#N/A,#N/A,TRUE,"EXT-TABLE";#N/A,#N/A,TRUE,"STEEL";#N/A,#N/A,TRUE,"INT-Table";#N/A,#N/A,TRUE,"STEEL";#N/A,#N/A,TRUE,"Door"}</definedName>
    <definedName name="겉표지" localSheetId="0" hidden="1">{#N/A,#N/A,TRUE,"Basic";#N/A,#N/A,TRUE,"EXT-TABLE";#N/A,#N/A,TRUE,"STEEL";#N/A,#N/A,TRUE,"INT-Table";#N/A,#N/A,TRUE,"STEEL";#N/A,#N/A,TRUE,"Door"}</definedName>
    <definedName name="겉표지" localSheetId="23" hidden="1">{#N/A,#N/A,TRUE,"Basic";#N/A,#N/A,TRUE,"EXT-TABLE";#N/A,#N/A,TRUE,"STEEL";#N/A,#N/A,TRUE,"INT-Table";#N/A,#N/A,TRUE,"STEEL";#N/A,#N/A,TRUE,"Door"}</definedName>
    <definedName name="겉표지" hidden="1">{#N/A,#N/A,TRUE,"Basic";#N/A,#N/A,TRUE,"EXT-TABLE";#N/A,#N/A,TRUE,"STEEL";#N/A,#N/A,TRUE,"INT-Table";#N/A,#N/A,TRUE,"STEEL";#N/A,#N/A,TRUE,"Door"}</definedName>
    <definedName name="겉표지_1" localSheetId="5" hidden="1">{#N/A,#N/A,TRUE,"Basic";#N/A,#N/A,TRUE,"EXT-TABLE";#N/A,#N/A,TRUE,"STEEL";#N/A,#N/A,TRUE,"INT-Table";#N/A,#N/A,TRUE,"STEEL";#N/A,#N/A,TRUE,"Door"}</definedName>
    <definedName name="겉표지_1" localSheetId="3" hidden="1">{#N/A,#N/A,TRUE,"Basic";#N/A,#N/A,TRUE,"EXT-TABLE";#N/A,#N/A,TRUE,"STEEL";#N/A,#N/A,TRUE,"INT-Table";#N/A,#N/A,TRUE,"STEEL";#N/A,#N/A,TRUE,"Door"}</definedName>
    <definedName name="겉표지_1" localSheetId="24" hidden="1">{#N/A,#N/A,TRUE,"Basic";#N/A,#N/A,TRUE,"EXT-TABLE";#N/A,#N/A,TRUE,"STEEL";#N/A,#N/A,TRUE,"INT-Table";#N/A,#N/A,TRUE,"STEEL";#N/A,#N/A,TRUE,"Door"}</definedName>
    <definedName name="겉표지_1" localSheetId="4" hidden="1">{#N/A,#N/A,TRUE,"Basic";#N/A,#N/A,TRUE,"EXT-TABLE";#N/A,#N/A,TRUE,"STEEL";#N/A,#N/A,TRUE,"INT-Table";#N/A,#N/A,TRUE,"STEEL";#N/A,#N/A,TRUE,"Door"}</definedName>
    <definedName name="겉표지_1" localSheetId="0" hidden="1">{#N/A,#N/A,TRUE,"Basic";#N/A,#N/A,TRUE,"EXT-TABLE";#N/A,#N/A,TRUE,"STEEL";#N/A,#N/A,TRUE,"INT-Table";#N/A,#N/A,TRUE,"STEEL";#N/A,#N/A,TRUE,"Door"}</definedName>
    <definedName name="겉표지_1" localSheetId="23" hidden="1">{#N/A,#N/A,TRUE,"Basic";#N/A,#N/A,TRUE,"EXT-TABLE";#N/A,#N/A,TRUE,"STEEL";#N/A,#N/A,TRUE,"INT-Table";#N/A,#N/A,TRUE,"STEEL";#N/A,#N/A,TRUE,"Door"}</definedName>
    <definedName name="겉표지_1" hidden="1">{#N/A,#N/A,TRUE,"Basic";#N/A,#N/A,TRUE,"EXT-TABLE";#N/A,#N/A,TRUE,"STEEL";#N/A,#N/A,TRUE,"INT-Table";#N/A,#N/A,TRUE,"STEEL";#N/A,#N/A,TRUE,"Door"}</definedName>
    <definedName name="겉표지_1_1" localSheetId="5" hidden="1">{#N/A,#N/A,TRUE,"Basic";#N/A,#N/A,TRUE,"EXT-TABLE";#N/A,#N/A,TRUE,"STEEL";#N/A,#N/A,TRUE,"INT-Table";#N/A,#N/A,TRUE,"STEEL";#N/A,#N/A,TRUE,"Door"}</definedName>
    <definedName name="겉표지_1_1" localSheetId="3" hidden="1">{#N/A,#N/A,TRUE,"Basic";#N/A,#N/A,TRUE,"EXT-TABLE";#N/A,#N/A,TRUE,"STEEL";#N/A,#N/A,TRUE,"INT-Table";#N/A,#N/A,TRUE,"STEEL";#N/A,#N/A,TRUE,"Door"}</definedName>
    <definedName name="겉표지_1_1" localSheetId="24" hidden="1">{#N/A,#N/A,TRUE,"Basic";#N/A,#N/A,TRUE,"EXT-TABLE";#N/A,#N/A,TRUE,"STEEL";#N/A,#N/A,TRUE,"INT-Table";#N/A,#N/A,TRUE,"STEEL";#N/A,#N/A,TRUE,"Door"}</definedName>
    <definedName name="겉표지_1_1" localSheetId="4" hidden="1">{#N/A,#N/A,TRUE,"Basic";#N/A,#N/A,TRUE,"EXT-TABLE";#N/A,#N/A,TRUE,"STEEL";#N/A,#N/A,TRUE,"INT-Table";#N/A,#N/A,TRUE,"STEEL";#N/A,#N/A,TRUE,"Door"}</definedName>
    <definedName name="겉표지_1_1" localSheetId="0" hidden="1">{#N/A,#N/A,TRUE,"Basic";#N/A,#N/A,TRUE,"EXT-TABLE";#N/A,#N/A,TRUE,"STEEL";#N/A,#N/A,TRUE,"INT-Table";#N/A,#N/A,TRUE,"STEEL";#N/A,#N/A,TRUE,"Door"}</definedName>
    <definedName name="겉표지_1_1" localSheetId="23" hidden="1">{#N/A,#N/A,TRUE,"Basic";#N/A,#N/A,TRUE,"EXT-TABLE";#N/A,#N/A,TRUE,"STEEL";#N/A,#N/A,TRUE,"INT-Table";#N/A,#N/A,TRUE,"STEEL";#N/A,#N/A,TRUE,"Door"}</definedName>
    <definedName name="겉표지_1_1" hidden="1">{#N/A,#N/A,TRUE,"Basic";#N/A,#N/A,TRUE,"EXT-TABLE";#N/A,#N/A,TRUE,"STEEL";#N/A,#N/A,TRUE,"INT-Table";#N/A,#N/A,TRUE,"STEEL";#N/A,#N/A,TRUE,"Door"}</definedName>
    <definedName name="겉표지_1_2" localSheetId="5" hidden="1">{#N/A,#N/A,TRUE,"Basic";#N/A,#N/A,TRUE,"EXT-TABLE";#N/A,#N/A,TRUE,"STEEL";#N/A,#N/A,TRUE,"INT-Table";#N/A,#N/A,TRUE,"STEEL";#N/A,#N/A,TRUE,"Door"}</definedName>
    <definedName name="겉표지_1_2" localSheetId="3" hidden="1">{#N/A,#N/A,TRUE,"Basic";#N/A,#N/A,TRUE,"EXT-TABLE";#N/A,#N/A,TRUE,"STEEL";#N/A,#N/A,TRUE,"INT-Table";#N/A,#N/A,TRUE,"STEEL";#N/A,#N/A,TRUE,"Door"}</definedName>
    <definedName name="겉표지_1_2" localSheetId="24" hidden="1">{#N/A,#N/A,TRUE,"Basic";#N/A,#N/A,TRUE,"EXT-TABLE";#N/A,#N/A,TRUE,"STEEL";#N/A,#N/A,TRUE,"INT-Table";#N/A,#N/A,TRUE,"STEEL";#N/A,#N/A,TRUE,"Door"}</definedName>
    <definedName name="겉표지_1_2" localSheetId="4" hidden="1">{#N/A,#N/A,TRUE,"Basic";#N/A,#N/A,TRUE,"EXT-TABLE";#N/A,#N/A,TRUE,"STEEL";#N/A,#N/A,TRUE,"INT-Table";#N/A,#N/A,TRUE,"STEEL";#N/A,#N/A,TRUE,"Door"}</definedName>
    <definedName name="겉표지_1_2" localSheetId="0" hidden="1">{#N/A,#N/A,TRUE,"Basic";#N/A,#N/A,TRUE,"EXT-TABLE";#N/A,#N/A,TRUE,"STEEL";#N/A,#N/A,TRUE,"INT-Table";#N/A,#N/A,TRUE,"STEEL";#N/A,#N/A,TRUE,"Door"}</definedName>
    <definedName name="겉표지_1_2" localSheetId="23" hidden="1">{#N/A,#N/A,TRUE,"Basic";#N/A,#N/A,TRUE,"EXT-TABLE";#N/A,#N/A,TRUE,"STEEL";#N/A,#N/A,TRUE,"INT-Table";#N/A,#N/A,TRUE,"STEEL";#N/A,#N/A,TRUE,"Door"}</definedName>
    <definedName name="겉표지_1_2" hidden="1">{#N/A,#N/A,TRUE,"Basic";#N/A,#N/A,TRUE,"EXT-TABLE";#N/A,#N/A,TRUE,"STEEL";#N/A,#N/A,TRUE,"INT-Table";#N/A,#N/A,TRUE,"STEEL";#N/A,#N/A,TRUE,"Door"}</definedName>
    <definedName name="겉표지_2" localSheetId="5" hidden="1">{#N/A,#N/A,TRUE,"Basic";#N/A,#N/A,TRUE,"EXT-TABLE";#N/A,#N/A,TRUE,"STEEL";#N/A,#N/A,TRUE,"INT-Table";#N/A,#N/A,TRUE,"STEEL";#N/A,#N/A,TRUE,"Door"}</definedName>
    <definedName name="겉표지_2" localSheetId="3" hidden="1">{#N/A,#N/A,TRUE,"Basic";#N/A,#N/A,TRUE,"EXT-TABLE";#N/A,#N/A,TRUE,"STEEL";#N/A,#N/A,TRUE,"INT-Table";#N/A,#N/A,TRUE,"STEEL";#N/A,#N/A,TRUE,"Door"}</definedName>
    <definedName name="겉표지_2" localSheetId="24" hidden="1">{#N/A,#N/A,TRUE,"Basic";#N/A,#N/A,TRUE,"EXT-TABLE";#N/A,#N/A,TRUE,"STEEL";#N/A,#N/A,TRUE,"INT-Table";#N/A,#N/A,TRUE,"STEEL";#N/A,#N/A,TRUE,"Door"}</definedName>
    <definedName name="겉표지_2" localSheetId="4" hidden="1">{#N/A,#N/A,TRUE,"Basic";#N/A,#N/A,TRUE,"EXT-TABLE";#N/A,#N/A,TRUE,"STEEL";#N/A,#N/A,TRUE,"INT-Table";#N/A,#N/A,TRUE,"STEEL";#N/A,#N/A,TRUE,"Door"}</definedName>
    <definedName name="겉표지_2" localSheetId="0" hidden="1">{#N/A,#N/A,TRUE,"Basic";#N/A,#N/A,TRUE,"EXT-TABLE";#N/A,#N/A,TRUE,"STEEL";#N/A,#N/A,TRUE,"INT-Table";#N/A,#N/A,TRUE,"STEEL";#N/A,#N/A,TRUE,"Door"}</definedName>
    <definedName name="겉표지_2" localSheetId="23" hidden="1">{#N/A,#N/A,TRUE,"Basic";#N/A,#N/A,TRUE,"EXT-TABLE";#N/A,#N/A,TRUE,"STEEL";#N/A,#N/A,TRUE,"INT-Table";#N/A,#N/A,TRUE,"STEEL";#N/A,#N/A,TRUE,"Door"}</definedName>
    <definedName name="겉표지_2" hidden="1">{#N/A,#N/A,TRUE,"Basic";#N/A,#N/A,TRUE,"EXT-TABLE";#N/A,#N/A,TRUE,"STEEL";#N/A,#N/A,TRUE,"INT-Table";#N/A,#N/A,TRUE,"STEEL";#N/A,#N/A,TRUE,"Door"}</definedName>
    <definedName name="겉표지_2_1" localSheetId="5" hidden="1">{#N/A,#N/A,TRUE,"Basic";#N/A,#N/A,TRUE,"EXT-TABLE";#N/A,#N/A,TRUE,"STEEL";#N/A,#N/A,TRUE,"INT-Table";#N/A,#N/A,TRUE,"STEEL";#N/A,#N/A,TRUE,"Door"}</definedName>
    <definedName name="겉표지_2_1" localSheetId="3" hidden="1">{#N/A,#N/A,TRUE,"Basic";#N/A,#N/A,TRUE,"EXT-TABLE";#N/A,#N/A,TRUE,"STEEL";#N/A,#N/A,TRUE,"INT-Table";#N/A,#N/A,TRUE,"STEEL";#N/A,#N/A,TRUE,"Door"}</definedName>
    <definedName name="겉표지_2_1" localSheetId="24" hidden="1">{#N/A,#N/A,TRUE,"Basic";#N/A,#N/A,TRUE,"EXT-TABLE";#N/A,#N/A,TRUE,"STEEL";#N/A,#N/A,TRUE,"INT-Table";#N/A,#N/A,TRUE,"STEEL";#N/A,#N/A,TRUE,"Door"}</definedName>
    <definedName name="겉표지_2_1" localSheetId="4" hidden="1">{#N/A,#N/A,TRUE,"Basic";#N/A,#N/A,TRUE,"EXT-TABLE";#N/A,#N/A,TRUE,"STEEL";#N/A,#N/A,TRUE,"INT-Table";#N/A,#N/A,TRUE,"STEEL";#N/A,#N/A,TRUE,"Door"}</definedName>
    <definedName name="겉표지_2_1" localSheetId="0" hidden="1">{#N/A,#N/A,TRUE,"Basic";#N/A,#N/A,TRUE,"EXT-TABLE";#N/A,#N/A,TRUE,"STEEL";#N/A,#N/A,TRUE,"INT-Table";#N/A,#N/A,TRUE,"STEEL";#N/A,#N/A,TRUE,"Door"}</definedName>
    <definedName name="겉표지_2_1" localSheetId="23" hidden="1">{#N/A,#N/A,TRUE,"Basic";#N/A,#N/A,TRUE,"EXT-TABLE";#N/A,#N/A,TRUE,"STEEL";#N/A,#N/A,TRUE,"INT-Table";#N/A,#N/A,TRUE,"STEEL";#N/A,#N/A,TRUE,"Door"}</definedName>
    <definedName name="겉표지_2_1" hidden="1">{#N/A,#N/A,TRUE,"Basic";#N/A,#N/A,TRUE,"EXT-TABLE";#N/A,#N/A,TRUE,"STEEL";#N/A,#N/A,TRUE,"INT-Table";#N/A,#N/A,TRUE,"STEEL";#N/A,#N/A,TRUE,"Door"}</definedName>
    <definedName name="겉표지_2_2" localSheetId="5" hidden="1">{#N/A,#N/A,TRUE,"Basic";#N/A,#N/A,TRUE,"EXT-TABLE";#N/A,#N/A,TRUE,"STEEL";#N/A,#N/A,TRUE,"INT-Table";#N/A,#N/A,TRUE,"STEEL";#N/A,#N/A,TRUE,"Door"}</definedName>
    <definedName name="겉표지_2_2" localSheetId="3" hidden="1">{#N/A,#N/A,TRUE,"Basic";#N/A,#N/A,TRUE,"EXT-TABLE";#N/A,#N/A,TRUE,"STEEL";#N/A,#N/A,TRUE,"INT-Table";#N/A,#N/A,TRUE,"STEEL";#N/A,#N/A,TRUE,"Door"}</definedName>
    <definedName name="겉표지_2_2" localSheetId="24" hidden="1">{#N/A,#N/A,TRUE,"Basic";#N/A,#N/A,TRUE,"EXT-TABLE";#N/A,#N/A,TRUE,"STEEL";#N/A,#N/A,TRUE,"INT-Table";#N/A,#N/A,TRUE,"STEEL";#N/A,#N/A,TRUE,"Door"}</definedName>
    <definedName name="겉표지_2_2" localSheetId="4" hidden="1">{#N/A,#N/A,TRUE,"Basic";#N/A,#N/A,TRUE,"EXT-TABLE";#N/A,#N/A,TRUE,"STEEL";#N/A,#N/A,TRUE,"INT-Table";#N/A,#N/A,TRUE,"STEEL";#N/A,#N/A,TRUE,"Door"}</definedName>
    <definedName name="겉표지_2_2" localSheetId="0" hidden="1">{#N/A,#N/A,TRUE,"Basic";#N/A,#N/A,TRUE,"EXT-TABLE";#N/A,#N/A,TRUE,"STEEL";#N/A,#N/A,TRUE,"INT-Table";#N/A,#N/A,TRUE,"STEEL";#N/A,#N/A,TRUE,"Door"}</definedName>
    <definedName name="겉표지_2_2" localSheetId="23" hidden="1">{#N/A,#N/A,TRUE,"Basic";#N/A,#N/A,TRUE,"EXT-TABLE";#N/A,#N/A,TRUE,"STEEL";#N/A,#N/A,TRUE,"INT-Table";#N/A,#N/A,TRUE,"STEEL";#N/A,#N/A,TRUE,"Door"}</definedName>
    <definedName name="겉표지_2_2" hidden="1">{#N/A,#N/A,TRUE,"Basic";#N/A,#N/A,TRUE,"EXT-TABLE";#N/A,#N/A,TRUE,"STEEL";#N/A,#N/A,TRUE,"INT-Table";#N/A,#N/A,TRUE,"STEEL";#N/A,#N/A,TRUE,"Door"}</definedName>
    <definedName name="겉표지_3" localSheetId="5" hidden="1">{#N/A,#N/A,TRUE,"Basic";#N/A,#N/A,TRUE,"EXT-TABLE";#N/A,#N/A,TRUE,"STEEL";#N/A,#N/A,TRUE,"INT-Table";#N/A,#N/A,TRUE,"STEEL";#N/A,#N/A,TRUE,"Door"}</definedName>
    <definedName name="겉표지_3" localSheetId="3" hidden="1">{#N/A,#N/A,TRUE,"Basic";#N/A,#N/A,TRUE,"EXT-TABLE";#N/A,#N/A,TRUE,"STEEL";#N/A,#N/A,TRUE,"INT-Table";#N/A,#N/A,TRUE,"STEEL";#N/A,#N/A,TRUE,"Door"}</definedName>
    <definedName name="겉표지_3" localSheetId="24" hidden="1">{#N/A,#N/A,TRUE,"Basic";#N/A,#N/A,TRUE,"EXT-TABLE";#N/A,#N/A,TRUE,"STEEL";#N/A,#N/A,TRUE,"INT-Table";#N/A,#N/A,TRUE,"STEEL";#N/A,#N/A,TRUE,"Door"}</definedName>
    <definedName name="겉표지_3" localSheetId="4" hidden="1">{#N/A,#N/A,TRUE,"Basic";#N/A,#N/A,TRUE,"EXT-TABLE";#N/A,#N/A,TRUE,"STEEL";#N/A,#N/A,TRUE,"INT-Table";#N/A,#N/A,TRUE,"STEEL";#N/A,#N/A,TRUE,"Door"}</definedName>
    <definedName name="겉표지_3" localSheetId="0" hidden="1">{#N/A,#N/A,TRUE,"Basic";#N/A,#N/A,TRUE,"EXT-TABLE";#N/A,#N/A,TRUE,"STEEL";#N/A,#N/A,TRUE,"INT-Table";#N/A,#N/A,TRUE,"STEEL";#N/A,#N/A,TRUE,"Door"}</definedName>
    <definedName name="겉표지_3" localSheetId="23" hidden="1">{#N/A,#N/A,TRUE,"Basic";#N/A,#N/A,TRUE,"EXT-TABLE";#N/A,#N/A,TRUE,"STEEL";#N/A,#N/A,TRUE,"INT-Table";#N/A,#N/A,TRUE,"STEEL";#N/A,#N/A,TRUE,"Door"}</definedName>
    <definedName name="겉표지_3" hidden="1">{#N/A,#N/A,TRUE,"Basic";#N/A,#N/A,TRUE,"EXT-TABLE";#N/A,#N/A,TRUE,"STEEL";#N/A,#N/A,TRUE,"INT-Table";#N/A,#N/A,TRUE,"STEEL";#N/A,#N/A,TRUE,"Door"}</definedName>
    <definedName name="겉표지_3_1" localSheetId="5" hidden="1">{#N/A,#N/A,TRUE,"Basic";#N/A,#N/A,TRUE,"EXT-TABLE";#N/A,#N/A,TRUE,"STEEL";#N/A,#N/A,TRUE,"INT-Table";#N/A,#N/A,TRUE,"STEEL";#N/A,#N/A,TRUE,"Door"}</definedName>
    <definedName name="겉표지_3_1" localSheetId="3" hidden="1">{#N/A,#N/A,TRUE,"Basic";#N/A,#N/A,TRUE,"EXT-TABLE";#N/A,#N/A,TRUE,"STEEL";#N/A,#N/A,TRUE,"INT-Table";#N/A,#N/A,TRUE,"STEEL";#N/A,#N/A,TRUE,"Door"}</definedName>
    <definedName name="겉표지_3_1" localSheetId="24" hidden="1">{#N/A,#N/A,TRUE,"Basic";#N/A,#N/A,TRUE,"EXT-TABLE";#N/A,#N/A,TRUE,"STEEL";#N/A,#N/A,TRUE,"INT-Table";#N/A,#N/A,TRUE,"STEEL";#N/A,#N/A,TRUE,"Door"}</definedName>
    <definedName name="겉표지_3_1" localSheetId="4" hidden="1">{#N/A,#N/A,TRUE,"Basic";#N/A,#N/A,TRUE,"EXT-TABLE";#N/A,#N/A,TRUE,"STEEL";#N/A,#N/A,TRUE,"INT-Table";#N/A,#N/A,TRUE,"STEEL";#N/A,#N/A,TRUE,"Door"}</definedName>
    <definedName name="겉표지_3_1" localSheetId="0" hidden="1">{#N/A,#N/A,TRUE,"Basic";#N/A,#N/A,TRUE,"EXT-TABLE";#N/A,#N/A,TRUE,"STEEL";#N/A,#N/A,TRUE,"INT-Table";#N/A,#N/A,TRUE,"STEEL";#N/A,#N/A,TRUE,"Door"}</definedName>
    <definedName name="겉표지_3_1" localSheetId="23" hidden="1">{#N/A,#N/A,TRUE,"Basic";#N/A,#N/A,TRUE,"EXT-TABLE";#N/A,#N/A,TRUE,"STEEL";#N/A,#N/A,TRUE,"INT-Table";#N/A,#N/A,TRUE,"STEEL";#N/A,#N/A,TRUE,"Door"}</definedName>
    <definedName name="겉표지_3_1" hidden="1">{#N/A,#N/A,TRUE,"Basic";#N/A,#N/A,TRUE,"EXT-TABLE";#N/A,#N/A,TRUE,"STEEL";#N/A,#N/A,TRUE,"INT-Table";#N/A,#N/A,TRUE,"STEEL";#N/A,#N/A,TRUE,"Door"}</definedName>
    <definedName name="겉표지_3_2" localSheetId="5" hidden="1">{#N/A,#N/A,TRUE,"Basic";#N/A,#N/A,TRUE,"EXT-TABLE";#N/A,#N/A,TRUE,"STEEL";#N/A,#N/A,TRUE,"INT-Table";#N/A,#N/A,TRUE,"STEEL";#N/A,#N/A,TRUE,"Door"}</definedName>
    <definedName name="겉표지_3_2" localSheetId="3" hidden="1">{#N/A,#N/A,TRUE,"Basic";#N/A,#N/A,TRUE,"EXT-TABLE";#N/A,#N/A,TRUE,"STEEL";#N/A,#N/A,TRUE,"INT-Table";#N/A,#N/A,TRUE,"STEEL";#N/A,#N/A,TRUE,"Door"}</definedName>
    <definedName name="겉표지_3_2" localSheetId="24" hidden="1">{#N/A,#N/A,TRUE,"Basic";#N/A,#N/A,TRUE,"EXT-TABLE";#N/A,#N/A,TRUE,"STEEL";#N/A,#N/A,TRUE,"INT-Table";#N/A,#N/A,TRUE,"STEEL";#N/A,#N/A,TRUE,"Door"}</definedName>
    <definedName name="겉표지_3_2" localSheetId="4" hidden="1">{#N/A,#N/A,TRUE,"Basic";#N/A,#N/A,TRUE,"EXT-TABLE";#N/A,#N/A,TRUE,"STEEL";#N/A,#N/A,TRUE,"INT-Table";#N/A,#N/A,TRUE,"STEEL";#N/A,#N/A,TRUE,"Door"}</definedName>
    <definedName name="겉표지_3_2" localSheetId="0" hidden="1">{#N/A,#N/A,TRUE,"Basic";#N/A,#N/A,TRUE,"EXT-TABLE";#N/A,#N/A,TRUE,"STEEL";#N/A,#N/A,TRUE,"INT-Table";#N/A,#N/A,TRUE,"STEEL";#N/A,#N/A,TRUE,"Door"}</definedName>
    <definedName name="겉표지_3_2" localSheetId="23" hidden="1">{#N/A,#N/A,TRUE,"Basic";#N/A,#N/A,TRUE,"EXT-TABLE";#N/A,#N/A,TRUE,"STEEL";#N/A,#N/A,TRUE,"INT-Table";#N/A,#N/A,TRUE,"STEEL";#N/A,#N/A,TRUE,"Door"}</definedName>
    <definedName name="겉표지_3_2" hidden="1">{#N/A,#N/A,TRUE,"Basic";#N/A,#N/A,TRUE,"EXT-TABLE";#N/A,#N/A,TRUE,"STEEL";#N/A,#N/A,TRUE,"INT-Table";#N/A,#N/A,TRUE,"STEEL";#N/A,#N/A,TRUE,"Door"}</definedName>
    <definedName name="겉표지_4" localSheetId="5" hidden="1">{#N/A,#N/A,TRUE,"Basic";#N/A,#N/A,TRUE,"EXT-TABLE";#N/A,#N/A,TRUE,"STEEL";#N/A,#N/A,TRUE,"INT-Table";#N/A,#N/A,TRUE,"STEEL";#N/A,#N/A,TRUE,"Door"}</definedName>
    <definedName name="겉표지_4" localSheetId="3" hidden="1">{#N/A,#N/A,TRUE,"Basic";#N/A,#N/A,TRUE,"EXT-TABLE";#N/A,#N/A,TRUE,"STEEL";#N/A,#N/A,TRUE,"INT-Table";#N/A,#N/A,TRUE,"STEEL";#N/A,#N/A,TRUE,"Door"}</definedName>
    <definedName name="겉표지_4" localSheetId="24" hidden="1">{#N/A,#N/A,TRUE,"Basic";#N/A,#N/A,TRUE,"EXT-TABLE";#N/A,#N/A,TRUE,"STEEL";#N/A,#N/A,TRUE,"INT-Table";#N/A,#N/A,TRUE,"STEEL";#N/A,#N/A,TRUE,"Door"}</definedName>
    <definedName name="겉표지_4" localSheetId="4" hidden="1">{#N/A,#N/A,TRUE,"Basic";#N/A,#N/A,TRUE,"EXT-TABLE";#N/A,#N/A,TRUE,"STEEL";#N/A,#N/A,TRUE,"INT-Table";#N/A,#N/A,TRUE,"STEEL";#N/A,#N/A,TRUE,"Door"}</definedName>
    <definedName name="겉표지_4" localSheetId="0" hidden="1">{#N/A,#N/A,TRUE,"Basic";#N/A,#N/A,TRUE,"EXT-TABLE";#N/A,#N/A,TRUE,"STEEL";#N/A,#N/A,TRUE,"INT-Table";#N/A,#N/A,TRUE,"STEEL";#N/A,#N/A,TRUE,"Door"}</definedName>
    <definedName name="겉표지_4" localSheetId="23" hidden="1">{#N/A,#N/A,TRUE,"Basic";#N/A,#N/A,TRUE,"EXT-TABLE";#N/A,#N/A,TRUE,"STEEL";#N/A,#N/A,TRUE,"INT-Table";#N/A,#N/A,TRUE,"STEEL";#N/A,#N/A,TRUE,"Door"}</definedName>
    <definedName name="겉표지_4" hidden="1">{#N/A,#N/A,TRUE,"Basic";#N/A,#N/A,TRUE,"EXT-TABLE";#N/A,#N/A,TRUE,"STEEL";#N/A,#N/A,TRUE,"INT-Table";#N/A,#N/A,TRUE,"STEEL";#N/A,#N/A,TRUE,"Door"}</definedName>
    <definedName name="겉표지_4_1" localSheetId="5" hidden="1">{#N/A,#N/A,TRUE,"Basic";#N/A,#N/A,TRUE,"EXT-TABLE";#N/A,#N/A,TRUE,"STEEL";#N/A,#N/A,TRUE,"INT-Table";#N/A,#N/A,TRUE,"STEEL";#N/A,#N/A,TRUE,"Door"}</definedName>
    <definedName name="겉표지_4_1" localSheetId="3" hidden="1">{#N/A,#N/A,TRUE,"Basic";#N/A,#N/A,TRUE,"EXT-TABLE";#N/A,#N/A,TRUE,"STEEL";#N/A,#N/A,TRUE,"INT-Table";#N/A,#N/A,TRUE,"STEEL";#N/A,#N/A,TRUE,"Door"}</definedName>
    <definedName name="겉표지_4_1" localSheetId="24" hidden="1">{#N/A,#N/A,TRUE,"Basic";#N/A,#N/A,TRUE,"EXT-TABLE";#N/A,#N/A,TRUE,"STEEL";#N/A,#N/A,TRUE,"INT-Table";#N/A,#N/A,TRUE,"STEEL";#N/A,#N/A,TRUE,"Door"}</definedName>
    <definedName name="겉표지_4_1" localSheetId="4" hidden="1">{#N/A,#N/A,TRUE,"Basic";#N/A,#N/A,TRUE,"EXT-TABLE";#N/A,#N/A,TRUE,"STEEL";#N/A,#N/A,TRUE,"INT-Table";#N/A,#N/A,TRUE,"STEEL";#N/A,#N/A,TRUE,"Door"}</definedName>
    <definedName name="겉표지_4_1" localSheetId="0" hidden="1">{#N/A,#N/A,TRUE,"Basic";#N/A,#N/A,TRUE,"EXT-TABLE";#N/A,#N/A,TRUE,"STEEL";#N/A,#N/A,TRUE,"INT-Table";#N/A,#N/A,TRUE,"STEEL";#N/A,#N/A,TRUE,"Door"}</definedName>
    <definedName name="겉표지_4_1" localSheetId="23" hidden="1">{#N/A,#N/A,TRUE,"Basic";#N/A,#N/A,TRUE,"EXT-TABLE";#N/A,#N/A,TRUE,"STEEL";#N/A,#N/A,TRUE,"INT-Table";#N/A,#N/A,TRUE,"STEEL";#N/A,#N/A,TRUE,"Door"}</definedName>
    <definedName name="겉표지_4_1" hidden="1">{#N/A,#N/A,TRUE,"Basic";#N/A,#N/A,TRUE,"EXT-TABLE";#N/A,#N/A,TRUE,"STEEL";#N/A,#N/A,TRUE,"INT-Table";#N/A,#N/A,TRUE,"STEEL";#N/A,#N/A,TRUE,"Door"}</definedName>
    <definedName name="겉표지_4_2" localSheetId="5" hidden="1">{#N/A,#N/A,TRUE,"Basic";#N/A,#N/A,TRUE,"EXT-TABLE";#N/A,#N/A,TRUE,"STEEL";#N/A,#N/A,TRUE,"INT-Table";#N/A,#N/A,TRUE,"STEEL";#N/A,#N/A,TRUE,"Door"}</definedName>
    <definedName name="겉표지_4_2" localSheetId="3" hidden="1">{#N/A,#N/A,TRUE,"Basic";#N/A,#N/A,TRUE,"EXT-TABLE";#N/A,#N/A,TRUE,"STEEL";#N/A,#N/A,TRUE,"INT-Table";#N/A,#N/A,TRUE,"STEEL";#N/A,#N/A,TRUE,"Door"}</definedName>
    <definedName name="겉표지_4_2" localSheetId="24" hidden="1">{#N/A,#N/A,TRUE,"Basic";#N/A,#N/A,TRUE,"EXT-TABLE";#N/A,#N/A,TRUE,"STEEL";#N/A,#N/A,TRUE,"INT-Table";#N/A,#N/A,TRUE,"STEEL";#N/A,#N/A,TRUE,"Door"}</definedName>
    <definedName name="겉표지_4_2" localSheetId="4" hidden="1">{#N/A,#N/A,TRUE,"Basic";#N/A,#N/A,TRUE,"EXT-TABLE";#N/A,#N/A,TRUE,"STEEL";#N/A,#N/A,TRUE,"INT-Table";#N/A,#N/A,TRUE,"STEEL";#N/A,#N/A,TRUE,"Door"}</definedName>
    <definedName name="겉표지_4_2" localSheetId="0" hidden="1">{#N/A,#N/A,TRUE,"Basic";#N/A,#N/A,TRUE,"EXT-TABLE";#N/A,#N/A,TRUE,"STEEL";#N/A,#N/A,TRUE,"INT-Table";#N/A,#N/A,TRUE,"STEEL";#N/A,#N/A,TRUE,"Door"}</definedName>
    <definedName name="겉표지_4_2" localSheetId="23" hidden="1">{#N/A,#N/A,TRUE,"Basic";#N/A,#N/A,TRUE,"EXT-TABLE";#N/A,#N/A,TRUE,"STEEL";#N/A,#N/A,TRUE,"INT-Table";#N/A,#N/A,TRUE,"STEEL";#N/A,#N/A,TRUE,"Door"}</definedName>
    <definedName name="겉표지_4_2" hidden="1">{#N/A,#N/A,TRUE,"Basic";#N/A,#N/A,TRUE,"EXT-TABLE";#N/A,#N/A,TRUE,"STEEL";#N/A,#N/A,TRUE,"INT-Table";#N/A,#N/A,TRUE,"STEEL";#N/A,#N/A,TRUE,"Door"}</definedName>
    <definedName name="겉표지_5" localSheetId="5" hidden="1">{#N/A,#N/A,TRUE,"Basic";#N/A,#N/A,TRUE,"EXT-TABLE";#N/A,#N/A,TRUE,"STEEL";#N/A,#N/A,TRUE,"INT-Table";#N/A,#N/A,TRUE,"STEEL";#N/A,#N/A,TRUE,"Door"}</definedName>
    <definedName name="겉표지_5" localSheetId="3" hidden="1">{#N/A,#N/A,TRUE,"Basic";#N/A,#N/A,TRUE,"EXT-TABLE";#N/A,#N/A,TRUE,"STEEL";#N/A,#N/A,TRUE,"INT-Table";#N/A,#N/A,TRUE,"STEEL";#N/A,#N/A,TRUE,"Door"}</definedName>
    <definedName name="겉표지_5" localSheetId="24" hidden="1">{#N/A,#N/A,TRUE,"Basic";#N/A,#N/A,TRUE,"EXT-TABLE";#N/A,#N/A,TRUE,"STEEL";#N/A,#N/A,TRUE,"INT-Table";#N/A,#N/A,TRUE,"STEEL";#N/A,#N/A,TRUE,"Door"}</definedName>
    <definedName name="겉표지_5" localSheetId="4" hidden="1">{#N/A,#N/A,TRUE,"Basic";#N/A,#N/A,TRUE,"EXT-TABLE";#N/A,#N/A,TRUE,"STEEL";#N/A,#N/A,TRUE,"INT-Table";#N/A,#N/A,TRUE,"STEEL";#N/A,#N/A,TRUE,"Door"}</definedName>
    <definedName name="겉표지_5" localSheetId="0" hidden="1">{#N/A,#N/A,TRUE,"Basic";#N/A,#N/A,TRUE,"EXT-TABLE";#N/A,#N/A,TRUE,"STEEL";#N/A,#N/A,TRUE,"INT-Table";#N/A,#N/A,TRUE,"STEEL";#N/A,#N/A,TRUE,"Door"}</definedName>
    <definedName name="겉표지_5" localSheetId="23" hidden="1">{#N/A,#N/A,TRUE,"Basic";#N/A,#N/A,TRUE,"EXT-TABLE";#N/A,#N/A,TRUE,"STEEL";#N/A,#N/A,TRUE,"INT-Table";#N/A,#N/A,TRUE,"STEEL";#N/A,#N/A,TRUE,"Door"}</definedName>
    <definedName name="겉표지_5" hidden="1">{#N/A,#N/A,TRUE,"Basic";#N/A,#N/A,TRUE,"EXT-TABLE";#N/A,#N/A,TRUE,"STEEL";#N/A,#N/A,TRUE,"INT-Table";#N/A,#N/A,TRUE,"STEEL";#N/A,#N/A,TRUE,"Door"}</definedName>
    <definedName name="겉표지_5_1" localSheetId="5" hidden="1">{#N/A,#N/A,TRUE,"Basic";#N/A,#N/A,TRUE,"EXT-TABLE";#N/A,#N/A,TRUE,"STEEL";#N/A,#N/A,TRUE,"INT-Table";#N/A,#N/A,TRUE,"STEEL";#N/A,#N/A,TRUE,"Door"}</definedName>
    <definedName name="겉표지_5_1" localSheetId="3" hidden="1">{#N/A,#N/A,TRUE,"Basic";#N/A,#N/A,TRUE,"EXT-TABLE";#N/A,#N/A,TRUE,"STEEL";#N/A,#N/A,TRUE,"INT-Table";#N/A,#N/A,TRUE,"STEEL";#N/A,#N/A,TRUE,"Door"}</definedName>
    <definedName name="겉표지_5_1" localSheetId="24" hidden="1">{#N/A,#N/A,TRUE,"Basic";#N/A,#N/A,TRUE,"EXT-TABLE";#N/A,#N/A,TRUE,"STEEL";#N/A,#N/A,TRUE,"INT-Table";#N/A,#N/A,TRUE,"STEEL";#N/A,#N/A,TRUE,"Door"}</definedName>
    <definedName name="겉표지_5_1" localSheetId="4" hidden="1">{#N/A,#N/A,TRUE,"Basic";#N/A,#N/A,TRUE,"EXT-TABLE";#N/A,#N/A,TRUE,"STEEL";#N/A,#N/A,TRUE,"INT-Table";#N/A,#N/A,TRUE,"STEEL";#N/A,#N/A,TRUE,"Door"}</definedName>
    <definedName name="겉표지_5_1" localSheetId="0" hidden="1">{#N/A,#N/A,TRUE,"Basic";#N/A,#N/A,TRUE,"EXT-TABLE";#N/A,#N/A,TRUE,"STEEL";#N/A,#N/A,TRUE,"INT-Table";#N/A,#N/A,TRUE,"STEEL";#N/A,#N/A,TRUE,"Door"}</definedName>
    <definedName name="겉표지_5_1" localSheetId="23" hidden="1">{#N/A,#N/A,TRUE,"Basic";#N/A,#N/A,TRUE,"EXT-TABLE";#N/A,#N/A,TRUE,"STEEL";#N/A,#N/A,TRUE,"INT-Table";#N/A,#N/A,TRUE,"STEEL";#N/A,#N/A,TRUE,"Door"}</definedName>
    <definedName name="겉표지_5_1" hidden="1">{#N/A,#N/A,TRUE,"Basic";#N/A,#N/A,TRUE,"EXT-TABLE";#N/A,#N/A,TRUE,"STEEL";#N/A,#N/A,TRUE,"INT-Table";#N/A,#N/A,TRUE,"STEEL";#N/A,#N/A,TRUE,"Door"}</definedName>
    <definedName name="겉표지_5_2" localSheetId="5" hidden="1">{#N/A,#N/A,TRUE,"Basic";#N/A,#N/A,TRUE,"EXT-TABLE";#N/A,#N/A,TRUE,"STEEL";#N/A,#N/A,TRUE,"INT-Table";#N/A,#N/A,TRUE,"STEEL";#N/A,#N/A,TRUE,"Door"}</definedName>
    <definedName name="겉표지_5_2" localSheetId="3" hidden="1">{#N/A,#N/A,TRUE,"Basic";#N/A,#N/A,TRUE,"EXT-TABLE";#N/A,#N/A,TRUE,"STEEL";#N/A,#N/A,TRUE,"INT-Table";#N/A,#N/A,TRUE,"STEEL";#N/A,#N/A,TRUE,"Door"}</definedName>
    <definedName name="겉표지_5_2" localSheetId="24" hidden="1">{#N/A,#N/A,TRUE,"Basic";#N/A,#N/A,TRUE,"EXT-TABLE";#N/A,#N/A,TRUE,"STEEL";#N/A,#N/A,TRUE,"INT-Table";#N/A,#N/A,TRUE,"STEEL";#N/A,#N/A,TRUE,"Door"}</definedName>
    <definedName name="겉표지_5_2" localSheetId="4" hidden="1">{#N/A,#N/A,TRUE,"Basic";#N/A,#N/A,TRUE,"EXT-TABLE";#N/A,#N/A,TRUE,"STEEL";#N/A,#N/A,TRUE,"INT-Table";#N/A,#N/A,TRUE,"STEEL";#N/A,#N/A,TRUE,"Door"}</definedName>
    <definedName name="겉표지_5_2" localSheetId="0" hidden="1">{#N/A,#N/A,TRUE,"Basic";#N/A,#N/A,TRUE,"EXT-TABLE";#N/A,#N/A,TRUE,"STEEL";#N/A,#N/A,TRUE,"INT-Table";#N/A,#N/A,TRUE,"STEEL";#N/A,#N/A,TRUE,"Door"}</definedName>
    <definedName name="겉표지_5_2" localSheetId="23" hidden="1">{#N/A,#N/A,TRUE,"Basic";#N/A,#N/A,TRUE,"EXT-TABLE";#N/A,#N/A,TRUE,"STEEL";#N/A,#N/A,TRUE,"INT-Table";#N/A,#N/A,TRUE,"STEEL";#N/A,#N/A,TRUE,"Door"}</definedName>
    <definedName name="겉표지_5_2" hidden="1">{#N/A,#N/A,TRUE,"Basic";#N/A,#N/A,TRUE,"EXT-TABLE";#N/A,#N/A,TRUE,"STEEL";#N/A,#N/A,TRUE,"INT-Table";#N/A,#N/A,TRUE,"STEEL";#N/A,#N/A,TRUE,"Door"}</definedName>
    <definedName name="겡오" localSheetId="5" hidden="1">{#N/A,#N/A,FALSE,"CCTV"}</definedName>
    <definedName name="겡오" localSheetId="3" hidden="1">{#N/A,#N/A,FALSE,"CCTV"}</definedName>
    <definedName name="겡오" localSheetId="24" hidden="1">{#N/A,#N/A,FALSE,"CCTV"}</definedName>
    <definedName name="겡오" localSheetId="4" hidden="1">{#N/A,#N/A,FALSE,"CCTV"}</definedName>
    <definedName name="겡오" localSheetId="0" hidden="1">{#N/A,#N/A,FALSE,"CCTV"}</definedName>
    <definedName name="겡오" localSheetId="23" hidden="1">{#N/A,#N/A,FALSE,"CCTV"}</definedName>
    <definedName name="겡오" hidden="1">{#N/A,#N/A,FALSE,"CCTV"}</definedName>
    <definedName name="견적" localSheetId="5" hidden="1">{#N/A,#N/A,FALSE,"CCTV"}</definedName>
    <definedName name="견적" localSheetId="3" hidden="1">{#N/A,#N/A,FALSE,"CCTV"}</definedName>
    <definedName name="견적" localSheetId="24" hidden="1">{#N/A,#N/A,FALSE,"CCTV"}</definedName>
    <definedName name="견적" localSheetId="4" hidden="1">{#N/A,#N/A,FALSE,"CCTV"}</definedName>
    <definedName name="견적" localSheetId="0" hidden="1">{#N/A,#N/A,FALSE,"CCTV"}</definedName>
    <definedName name="견적" localSheetId="23" hidden="1">{#N/A,#N/A,FALSE,"CCTV"}</definedName>
    <definedName name="견적" hidden="1">{#N/A,#N/A,FALSE,"CCTV"}</definedName>
    <definedName name="견적2" localSheetId="5" hidden="1">{#N/A,#N/A,FALSE,"CCTV"}</definedName>
    <definedName name="견적2" localSheetId="3" hidden="1">{#N/A,#N/A,FALSE,"CCTV"}</definedName>
    <definedName name="견적2" localSheetId="24" hidden="1">{#N/A,#N/A,FALSE,"CCTV"}</definedName>
    <definedName name="견적2" localSheetId="4" hidden="1">{#N/A,#N/A,FALSE,"CCTV"}</definedName>
    <definedName name="견적2" localSheetId="0" hidden="1">{#N/A,#N/A,FALSE,"CCTV"}</definedName>
    <definedName name="견적2" localSheetId="23" hidden="1">{#N/A,#N/A,FALSE,"CCTV"}</definedName>
    <definedName name="견적2" hidden="1">{#N/A,#N/A,FALSE,"CCTV"}</definedName>
    <definedName name="견적SHEET" localSheetId="5" hidden="1">{#N/A,#N/A,FALSE,"CCTV"}</definedName>
    <definedName name="견적SHEET" localSheetId="3" hidden="1">{#N/A,#N/A,FALSE,"CCTV"}</definedName>
    <definedName name="견적SHEET" localSheetId="24" hidden="1">{#N/A,#N/A,FALSE,"CCTV"}</definedName>
    <definedName name="견적SHEET" localSheetId="4" hidden="1">{#N/A,#N/A,FALSE,"CCTV"}</definedName>
    <definedName name="견적SHEET" localSheetId="0" hidden="1">{#N/A,#N/A,FALSE,"CCTV"}</definedName>
    <definedName name="견적SHEET" localSheetId="23" hidden="1">{#N/A,#N/A,FALSE,"CCTV"}</definedName>
    <definedName name="견적SHEET" hidden="1">{#N/A,#N/A,FALSE,"CCTV"}</definedName>
    <definedName name="견적내역" localSheetId="5" hidden="1">{#N/A,#N/A,FALSE,"CCTV"}</definedName>
    <definedName name="견적내역" localSheetId="3" hidden="1">{#N/A,#N/A,FALSE,"CCTV"}</definedName>
    <definedName name="견적내역" localSheetId="24" hidden="1">{#N/A,#N/A,FALSE,"CCTV"}</definedName>
    <definedName name="견적내역" localSheetId="4" hidden="1">{#N/A,#N/A,FALSE,"CCTV"}</definedName>
    <definedName name="견적내역" localSheetId="0" hidden="1">{#N/A,#N/A,FALSE,"CCTV"}</definedName>
    <definedName name="견적내역" localSheetId="23" hidden="1">{#N/A,#N/A,FALSE,"CCTV"}</definedName>
    <definedName name="견적내역" hidden="1">{#N/A,#N/A,FALSE,"CCTV"}</definedName>
    <definedName name="견적조건" localSheetId="6" hidden="1">#REF!</definedName>
    <definedName name="견적조건" localSheetId="7" hidden="1">#REF!</definedName>
    <definedName name="견적조건" localSheetId="17" hidden="1">#REF!</definedName>
    <definedName name="견적조건" localSheetId="18" hidden="1">#REF!</definedName>
    <definedName name="견적조건" localSheetId="19" hidden="1">#REF!</definedName>
    <definedName name="견적조건" localSheetId="20" hidden="1">#REF!</definedName>
    <definedName name="견적조건" localSheetId="8" hidden="1">#REF!</definedName>
    <definedName name="견적조건" localSheetId="9" hidden="1">#REF!</definedName>
    <definedName name="견적조건" localSheetId="10" hidden="1">#REF!</definedName>
    <definedName name="견적조건" localSheetId="11" hidden="1">#REF!</definedName>
    <definedName name="견적조건" localSheetId="12" hidden="1">#REF!</definedName>
    <definedName name="견적조건" localSheetId="13" hidden="1">#REF!</definedName>
    <definedName name="견적조건" localSheetId="14" hidden="1">#REF!</definedName>
    <definedName name="견적조건" localSheetId="15" hidden="1">#REF!</definedName>
    <definedName name="견적조건" localSheetId="16" hidden="1">#REF!</definedName>
    <definedName name="견적조건" localSheetId="24" hidden="1">#REF!</definedName>
    <definedName name="견적조건" localSheetId="4" hidden="1">#REF!</definedName>
    <definedName name="견적조건" localSheetId="0" hidden="1">#REF!</definedName>
    <definedName name="견적조건" localSheetId="23" hidden="1">#REF!</definedName>
    <definedName name="견적조건" hidden="1">#REF!</definedName>
    <definedName name="견적조건8" localSheetId="5" hidden="1">{#N/A,#N/A,FALSE,"CCTV"}</definedName>
    <definedName name="견적조건8" localSheetId="3" hidden="1">{#N/A,#N/A,FALSE,"CCTV"}</definedName>
    <definedName name="견적조건8" localSheetId="24" hidden="1">{#N/A,#N/A,FALSE,"CCTV"}</definedName>
    <definedName name="견적조건8" localSheetId="4" hidden="1">{#N/A,#N/A,FALSE,"CCTV"}</definedName>
    <definedName name="견적조건8" localSheetId="0" hidden="1">{#N/A,#N/A,FALSE,"CCTV"}</definedName>
    <definedName name="견적조건8" localSheetId="23" hidden="1">{#N/A,#N/A,FALSE,"CCTV"}</definedName>
    <definedName name="견적조건8" hidden="1">{#N/A,#N/A,FALSE,"CCTV"}</definedName>
    <definedName name="경비2차분" localSheetId="5" hidden="1">{"'장비'!$A$3:$M$12"}</definedName>
    <definedName name="경비2차분" localSheetId="3" hidden="1">{"'장비'!$A$3:$M$12"}</definedName>
    <definedName name="경비2차분" localSheetId="24" hidden="1">{"'장비'!$A$3:$M$12"}</definedName>
    <definedName name="경비2차분" localSheetId="4" hidden="1">{"'장비'!$A$3:$M$12"}</definedName>
    <definedName name="경비2차분" localSheetId="0" hidden="1">{"'장비'!$A$3:$M$12"}</definedName>
    <definedName name="경비2차분" localSheetId="23" hidden="1">{"'장비'!$A$3:$M$12"}</definedName>
    <definedName name="경비2차분" hidden="1">{"'장비'!$A$3:$M$12"}</definedName>
    <definedName name="계약고햔황2" localSheetId="6" hidden="1">#REF!</definedName>
    <definedName name="계약고햔황2" localSheetId="7" hidden="1">#REF!</definedName>
    <definedName name="계약고햔황2" localSheetId="17" hidden="1">#REF!</definedName>
    <definedName name="계약고햔황2" localSheetId="18" hidden="1">#REF!</definedName>
    <definedName name="계약고햔황2" localSheetId="19" hidden="1">#REF!</definedName>
    <definedName name="계약고햔황2" localSheetId="20" hidden="1">#REF!</definedName>
    <definedName name="계약고햔황2" localSheetId="8" hidden="1">#REF!</definedName>
    <definedName name="계약고햔황2" localSheetId="9" hidden="1">#REF!</definedName>
    <definedName name="계약고햔황2" localSheetId="10" hidden="1">#REF!</definedName>
    <definedName name="계약고햔황2" localSheetId="11" hidden="1">#REF!</definedName>
    <definedName name="계약고햔황2" localSheetId="12" hidden="1">#REF!</definedName>
    <definedName name="계약고햔황2" localSheetId="13" hidden="1">#REF!</definedName>
    <definedName name="계약고햔황2" localSheetId="14" hidden="1">#REF!</definedName>
    <definedName name="계약고햔황2" localSheetId="15" hidden="1">#REF!</definedName>
    <definedName name="계약고햔황2" localSheetId="16" hidden="1">#REF!</definedName>
    <definedName name="계약고햔황2" localSheetId="5" hidden="1">#REF!</definedName>
    <definedName name="계약고햔황2" localSheetId="3" hidden="1">#REF!</definedName>
    <definedName name="계약고햔황2" localSheetId="24" hidden="1">#REF!</definedName>
    <definedName name="계약고햔황2" localSheetId="23" hidden="1">#REF!</definedName>
    <definedName name="계약고햔황2" hidden="1">#REF!</definedName>
    <definedName name="계약고현황2" localSheetId="6" hidden="1">#REF!</definedName>
    <definedName name="계약고현황2" localSheetId="7" hidden="1">#REF!</definedName>
    <definedName name="계약고현황2" localSheetId="17" hidden="1">#REF!</definedName>
    <definedName name="계약고현황2" localSheetId="18" hidden="1">#REF!</definedName>
    <definedName name="계약고현황2" localSheetId="19" hidden="1">#REF!</definedName>
    <definedName name="계약고현황2" localSheetId="20" hidden="1">#REF!</definedName>
    <definedName name="계약고현황2" localSheetId="8" hidden="1">#REF!</definedName>
    <definedName name="계약고현황2" localSheetId="9" hidden="1">#REF!</definedName>
    <definedName name="계약고현황2" localSheetId="10" hidden="1">#REF!</definedName>
    <definedName name="계약고현황2" localSheetId="11" hidden="1">#REF!</definedName>
    <definedName name="계약고현황2" localSheetId="12" hidden="1">#REF!</definedName>
    <definedName name="계약고현황2" localSheetId="13" hidden="1">#REF!</definedName>
    <definedName name="계약고현황2" localSheetId="14" hidden="1">#REF!</definedName>
    <definedName name="계약고현황2" localSheetId="15" hidden="1">#REF!</definedName>
    <definedName name="계약고현황2" localSheetId="16" hidden="1">#REF!</definedName>
    <definedName name="계약고현황2" localSheetId="5" hidden="1">#REF!</definedName>
    <definedName name="계약고현황2" localSheetId="3" hidden="1">#REF!</definedName>
    <definedName name="계약고현황2" localSheetId="24" hidden="1">#REF!</definedName>
    <definedName name="계약고현황2" localSheetId="23" hidden="1">#REF!</definedName>
    <definedName name="계약고현황2" hidden="1">#REF!</definedName>
    <definedName name="계장공사" localSheetId="5" hidden="1">{#N/A,#N/A,FALSE,"CCTV"}</definedName>
    <definedName name="계장공사" localSheetId="3" hidden="1">{#N/A,#N/A,FALSE,"CCTV"}</definedName>
    <definedName name="계장공사" localSheetId="24" hidden="1">{#N/A,#N/A,FALSE,"CCTV"}</definedName>
    <definedName name="계장공사" localSheetId="4" hidden="1">{#N/A,#N/A,FALSE,"CCTV"}</definedName>
    <definedName name="계장공사" localSheetId="0" hidden="1">{#N/A,#N/A,FALSE,"CCTV"}</definedName>
    <definedName name="계장공사" localSheetId="23" hidden="1">{#N/A,#N/A,FALSE,"CCTV"}</definedName>
    <definedName name="계장공사" hidden="1">{#N/A,#N/A,FALSE,"CCTV"}</definedName>
    <definedName name="계전2" localSheetId="6" hidden="1">#REF!</definedName>
    <definedName name="계전2" localSheetId="7" hidden="1">#REF!</definedName>
    <definedName name="계전2" localSheetId="17" hidden="1">#REF!</definedName>
    <definedName name="계전2" localSheetId="18" hidden="1">#REF!</definedName>
    <definedName name="계전2" localSheetId="19" hidden="1">#REF!</definedName>
    <definedName name="계전2" localSheetId="20" hidden="1">#REF!</definedName>
    <definedName name="계전2" localSheetId="8" hidden="1">#REF!</definedName>
    <definedName name="계전2" localSheetId="9" hidden="1">#REF!</definedName>
    <definedName name="계전2" localSheetId="10" hidden="1">#REF!</definedName>
    <definedName name="계전2" localSheetId="11" hidden="1">#REF!</definedName>
    <definedName name="계전2" localSheetId="12" hidden="1">#REF!</definedName>
    <definedName name="계전2" localSheetId="13" hidden="1">#REF!</definedName>
    <definedName name="계전2" localSheetId="14" hidden="1">#REF!</definedName>
    <definedName name="계전2" localSheetId="15" hidden="1">#REF!</definedName>
    <definedName name="계전2" localSheetId="16" hidden="1">#REF!</definedName>
    <definedName name="계전2" localSheetId="5" hidden="1">#REF!</definedName>
    <definedName name="계전2" localSheetId="3" hidden="1">#REF!</definedName>
    <definedName name="계전2" localSheetId="24" hidden="1">#REF!</definedName>
    <definedName name="계전2" localSheetId="23" hidden="1">#REF!</definedName>
    <definedName name="계전2" hidden="1">#REF!</definedName>
    <definedName name="계획.실적A" localSheetId="5" hidden="1">{#N/A,#N/A,TRUE,"LOADCOVE";#N/A,#N/A,TRUE,"PAGE001";#N/A,#N/A,TRUE,"PAGE002";#N/A,#N/A,TRUE,"PAGE003";#N/A,#N/A,TRUE,"PAGE004";#N/A,#N/A,TRUE,"PAGE005";#N/A,#N/A,TRUE,"PAGE006";#N/A,#N/A,TRUE,"PAGE007";#N/A,#N/A,TRUE,"PAGE008";#N/A,#N/A,TRUE,"PAGE009";#N/A,#N/A,TRUE,"PAGE010";#N/A,#N/A,TRUE,"PAGE011";#N/A,#N/A,TRUE,"PAGE012";#N/A,#N/A,TRUE,"PAGE013"}</definedName>
    <definedName name="계획.실적A" localSheetId="3" hidden="1">{#N/A,#N/A,TRUE,"LOADCOVE";#N/A,#N/A,TRUE,"PAGE001";#N/A,#N/A,TRUE,"PAGE002";#N/A,#N/A,TRUE,"PAGE003";#N/A,#N/A,TRUE,"PAGE004";#N/A,#N/A,TRUE,"PAGE005";#N/A,#N/A,TRUE,"PAGE006";#N/A,#N/A,TRUE,"PAGE007";#N/A,#N/A,TRUE,"PAGE008";#N/A,#N/A,TRUE,"PAGE009";#N/A,#N/A,TRUE,"PAGE010";#N/A,#N/A,TRUE,"PAGE011";#N/A,#N/A,TRUE,"PAGE012";#N/A,#N/A,TRUE,"PAGE013"}</definedName>
    <definedName name="계획.실적A" localSheetId="24" hidden="1">{#N/A,#N/A,TRUE,"LOADCOVE";#N/A,#N/A,TRUE,"PAGE001";#N/A,#N/A,TRUE,"PAGE002";#N/A,#N/A,TRUE,"PAGE003";#N/A,#N/A,TRUE,"PAGE004";#N/A,#N/A,TRUE,"PAGE005";#N/A,#N/A,TRUE,"PAGE006";#N/A,#N/A,TRUE,"PAGE007";#N/A,#N/A,TRUE,"PAGE008";#N/A,#N/A,TRUE,"PAGE009";#N/A,#N/A,TRUE,"PAGE010";#N/A,#N/A,TRUE,"PAGE011";#N/A,#N/A,TRUE,"PAGE012";#N/A,#N/A,TRUE,"PAGE013"}</definedName>
    <definedName name="계획.실적A" localSheetId="4" hidden="1">{#N/A,#N/A,TRUE,"LOADCOVE";#N/A,#N/A,TRUE,"PAGE001";#N/A,#N/A,TRUE,"PAGE002";#N/A,#N/A,TRUE,"PAGE003";#N/A,#N/A,TRUE,"PAGE004";#N/A,#N/A,TRUE,"PAGE005";#N/A,#N/A,TRUE,"PAGE006";#N/A,#N/A,TRUE,"PAGE007";#N/A,#N/A,TRUE,"PAGE008";#N/A,#N/A,TRUE,"PAGE009";#N/A,#N/A,TRUE,"PAGE010";#N/A,#N/A,TRUE,"PAGE011";#N/A,#N/A,TRUE,"PAGE012";#N/A,#N/A,TRUE,"PAGE013"}</definedName>
    <definedName name="계획.실적A" localSheetId="0" hidden="1">{#N/A,#N/A,TRUE,"LOADCOVE";#N/A,#N/A,TRUE,"PAGE001";#N/A,#N/A,TRUE,"PAGE002";#N/A,#N/A,TRUE,"PAGE003";#N/A,#N/A,TRUE,"PAGE004";#N/A,#N/A,TRUE,"PAGE005";#N/A,#N/A,TRUE,"PAGE006";#N/A,#N/A,TRUE,"PAGE007";#N/A,#N/A,TRUE,"PAGE008";#N/A,#N/A,TRUE,"PAGE009";#N/A,#N/A,TRUE,"PAGE010";#N/A,#N/A,TRUE,"PAGE011";#N/A,#N/A,TRUE,"PAGE012";#N/A,#N/A,TRUE,"PAGE013"}</definedName>
    <definedName name="계획.실적A" localSheetId="23" hidden="1">{#N/A,#N/A,TRUE,"LOADCOVE";#N/A,#N/A,TRUE,"PAGE001";#N/A,#N/A,TRUE,"PAGE002";#N/A,#N/A,TRUE,"PAGE003";#N/A,#N/A,TRUE,"PAGE004";#N/A,#N/A,TRUE,"PAGE005";#N/A,#N/A,TRUE,"PAGE006";#N/A,#N/A,TRUE,"PAGE007";#N/A,#N/A,TRUE,"PAGE008";#N/A,#N/A,TRUE,"PAGE009";#N/A,#N/A,TRUE,"PAGE010";#N/A,#N/A,TRUE,"PAGE011";#N/A,#N/A,TRUE,"PAGE012";#N/A,#N/A,TRUE,"PAGE013"}</definedName>
    <definedName name="계획.실적A" hidden="1">{#N/A,#N/A,TRUE,"LOADCOVE";#N/A,#N/A,TRUE,"PAGE001";#N/A,#N/A,TRUE,"PAGE002";#N/A,#N/A,TRUE,"PAGE003";#N/A,#N/A,TRUE,"PAGE004";#N/A,#N/A,TRUE,"PAGE005";#N/A,#N/A,TRUE,"PAGE006";#N/A,#N/A,TRUE,"PAGE007";#N/A,#N/A,TRUE,"PAGE008";#N/A,#N/A,TRUE,"PAGE009";#N/A,#N/A,TRUE,"PAGE010";#N/A,#N/A,TRUE,"PAGE011";#N/A,#N/A,TRUE,"PAGE012";#N/A,#N/A,TRUE,"PAGE013"}</definedName>
    <definedName name="공기구3" localSheetId="5" hidden="1">{#N/A,#N/A,TRUE,"LOADCOVE";#N/A,#N/A,TRUE,"PAGE001";#N/A,#N/A,TRUE,"PAGE002";#N/A,#N/A,TRUE,"PAGE003";#N/A,#N/A,TRUE,"PAGE004";#N/A,#N/A,TRUE,"PAGE005";#N/A,#N/A,TRUE,"PAGE006";#N/A,#N/A,TRUE,"PAGE007";#N/A,#N/A,TRUE,"PAGE008";#N/A,#N/A,TRUE,"PAGE009";#N/A,#N/A,TRUE,"PAGE010";#N/A,#N/A,TRUE,"PAGE011";#N/A,#N/A,TRUE,"PAGE012";#N/A,#N/A,TRUE,"PAGE013"}</definedName>
    <definedName name="공기구3" localSheetId="3" hidden="1">{#N/A,#N/A,TRUE,"LOADCOVE";#N/A,#N/A,TRUE,"PAGE001";#N/A,#N/A,TRUE,"PAGE002";#N/A,#N/A,TRUE,"PAGE003";#N/A,#N/A,TRUE,"PAGE004";#N/A,#N/A,TRUE,"PAGE005";#N/A,#N/A,TRUE,"PAGE006";#N/A,#N/A,TRUE,"PAGE007";#N/A,#N/A,TRUE,"PAGE008";#N/A,#N/A,TRUE,"PAGE009";#N/A,#N/A,TRUE,"PAGE010";#N/A,#N/A,TRUE,"PAGE011";#N/A,#N/A,TRUE,"PAGE012";#N/A,#N/A,TRUE,"PAGE013"}</definedName>
    <definedName name="공기구3" localSheetId="24" hidden="1">{#N/A,#N/A,TRUE,"LOADCOVE";#N/A,#N/A,TRUE,"PAGE001";#N/A,#N/A,TRUE,"PAGE002";#N/A,#N/A,TRUE,"PAGE003";#N/A,#N/A,TRUE,"PAGE004";#N/A,#N/A,TRUE,"PAGE005";#N/A,#N/A,TRUE,"PAGE006";#N/A,#N/A,TRUE,"PAGE007";#N/A,#N/A,TRUE,"PAGE008";#N/A,#N/A,TRUE,"PAGE009";#N/A,#N/A,TRUE,"PAGE010";#N/A,#N/A,TRUE,"PAGE011";#N/A,#N/A,TRUE,"PAGE012";#N/A,#N/A,TRUE,"PAGE013"}</definedName>
    <definedName name="공기구3" localSheetId="4" hidden="1">{#N/A,#N/A,TRUE,"LOADCOVE";#N/A,#N/A,TRUE,"PAGE001";#N/A,#N/A,TRUE,"PAGE002";#N/A,#N/A,TRUE,"PAGE003";#N/A,#N/A,TRUE,"PAGE004";#N/A,#N/A,TRUE,"PAGE005";#N/A,#N/A,TRUE,"PAGE006";#N/A,#N/A,TRUE,"PAGE007";#N/A,#N/A,TRUE,"PAGE008";#N/A,#N/A,TRUE,"PAGE009";#N/A,#N/A,TRUE,"PAGE010";#N/A,#N/A,TRUE,"PAGE011";#N/A,#N/A,TRUE,"PAGE012";#N/A,#N/A,TRUE,"PAGE013"}</definedName>
    <definedName name="공기구3" localSheetId="0" hidden="1">{#N/A,#N/A,TRUE,"LOADCOVE";#N/A,#N/A,TRUE,"PAGE001";#N/A,#N/A,TRUE,"PAGE002";#N/A,#N/A,TRUE,"PAGE003";#N/A,#N/A,TRUE,"PAGE004";#N/A,#N/A,TRUE,"PAGE005";#N/A,#N/A,TRUE,"PAGE006";#N/A,#N/A,TRUE,"PAGE007";#N/A,#N/A,TRUE,"PAGE008";#N/A,#N/A,TRUE,"PAGE009";#N/A,#N/A,TRUE,"PAGE010";#N/A,#N/A,TRUE,"PAGE011";#N/A,#N/A,TRUE,"PAGE012";#N/A,#N/A,TRUE,"PAGE013"}</definedName>
    <definedName name="공기구3" localSheetId="23" hidden="1">{#N/A,#N/A,TRUE,"LOADCOVE";#N/A,#N/A,TRUE,"PAGE001";#N/A,#N/A,TRUE,"PAGE002";#N/A,#N/A,TRUE,"PAGE003";#N/A,#N/A,TRUE,"PAGE004";#N/A,#N/A,TRUE,"PAGE005";#N/A,#N/A,TRUE,"PAGE006";#N/A,#N/A,TRUE,"PAGE007";#N/A,#N/A,TRUE,"PAGE008";#N/A,#N/A,TRUE,"PAGE009";#N/A,#N/A,TRUE,"PAGE010";#N/A,#N/A,TRUE,"PAGE011";#N/A,#N/A,TRUE,"PAGE012";#N/A,#N/A,TRUE,"PAGE013"}</definedName>
    <definedName name="공기구3" hidden="1">{#N/A,#N/A,TRUE,"LOADCOVE";#N/A,#N/A,TRUE,"PAGE001";#N/A,#N/A,TRUE,"PAGE002";#N/A,#N/A,TRUE,"PAGE003";#N/A,#N/A,TRUE,"PAGE004";#N/A,#N/A,TRUE,"PAGE005";#N/A,#N/A,TRUE,"PAGE006";#N/A,#N/A,TRUE,"PAGE007";#N/A,#N/A,TRUE,"PAGE008";#N/A,#N/A,TRUE,"PAGE009";#N/A,#N/A,TRUE,"PAGE010";#N/A,#N/A,TRUE,"PAGE011";#N/A,#N/A,TRUE,"PAGE012";#N/A,#N/A,TRUE,"PAGE013"}</definedName>
    <definedName name="교대펄근집계" localSheetId="5" hidden="1">{#N/A,#N/A,FALSE,"배수1"}</definedName>
    <definedName name="교대펄근집계" localSheetId="3" hidden="1">{#N/A,#N/A,FALSE,"배수1"}</definedName>
    <definedName name="교대펄근집계" localSheetId="24" hidden="1">{#N/A,#N/A,FALSE,"배수1"}</definedName>
    <definedName name="교대펄근집계" localSheetId="4" hidden="1">{#N/A,#N/A,FALSE,"배수1"}</definedName>
    <definedName name="교대펄근집계" localSheetId="0" hidden="1">{#N/A,#N/A,FALSE,"배수1"}</definedName>
    <definedName name="교대펄근집계" localSheetId="23" hidden="1">{#N/A,#N/A,FALSE,"배수1"}</definedName>
    <definedName name="교대펄근집계" hidden="1">{#N/A,#N/A,FALSE,"배수1"}</definedName>
    <definedName name="교통" localSheetId="6" hidden="1">#REF!</definedName>
    <definedName name="교통" localSheetId="7" hidden="1">#REF!</definedName>
    <definedName name="교통" localSheetId="17" hidden="1">#REF!</definedName>
    <definedName name="교통" localSheetId="18" hidden="1">#REF!</definedName>
    <definedName name="교통" localSheetId="19" hidden="1">#REF!</definedName>
    <definedName name="교통" localSheetId="20" hidden="1">#REF!</definedName>
    <definedName name="교통" localSheetId="8" hidden="1">#REF!</definedName>
    <definedName name="교통" localSheetId="9" hidden="1">#REF!</definedName>
    <definedName name="교통" localSheetId="10" hidden="1">#REF!</definedName>
    <definedName name="교통" localSheetId="11" hidden="1">#REF!</definedName>
    <definedName name="교통" localSheetId="12" hidden="1">#REF!</definedName>
    <definedName name="교통" localSheetId="13" hidden="1">#REF!</definedName>
    <definedName name="교통" localSheetId="14" hidden="1">#REF!</definedName>
    <definedName name="교통" localSheetId="15" hidden="1">#REF!</definedName>
    <definedName name="교통" localSheetId="16" hidden="1">#REF!</definedName>
    <definedName name="교통" localSheetId="5" hidden="1">#REF!</definedName>
    <definedName name="교통" localSheetId="3" hidden="1">#REF!</definedName>
    <definedName name="교통" localSheetId="24" hidden="1">#REF!</definedName>
    <definedName name="교통" localSheetId="23" hidden="1">#REF!</definedName>
    <definedName name="교통" hidden="1">#REF!</definedName>
    <definedName name="구3조" localSheetId="5" hidden="1">{#N/A,#N/A,TRUE,"LOADCOVE";#N/A,#N/A,TRUE,"PAGE001";#N/A,#N/A,TRUE,"PAGE002";#N/A,#N/A,TRUE,"PAGE003";#N/A,#N/A,TRUE,"PAGE004";#N/A,#N/A,TRUE,"PAGE005";#N/A,#N/A,TRUE,"PAGE006";#N/A,#N/A,TRUE,"PAGE007";#N/A,#N/A,TRUE,"PAGE008";#N/A,#N/A,TRUE,"PAGE009";#N/A,#N/A,TRUE,"PAGE010";#N/A,#N/A,TRUE,"PAGE011";#N/A,#N/A,TRUE,"PAGE012";#N/A,#N/A,TRUE,"PAGE013"}</definedName>
    <definedName name="구3조" localSheetId="3" hidden="1">{#N/A,#N/A,TRUE,"LOADCOVE";#N/A,#N/A,TRUE,"PAGE001";#N/A,#N/A,TRUE,"PAGE002";#N/A,#N/A,TRUE,"PAGE003";#N/A,#N/A,TRUE,"PAGE004";#N/A,#N/A,TRUE,"PAGE005";#N/A,#N/A,TRUE,"PAGE006";#N/A,#N/A,TRUE,"PAGE007";#N/A,#N/A,TRUE,"PAGE008";#N/A,#N/A,TRUE,"PAGE009";#N/A,#N/A,TRUE,"PAGE010";#N/A,#N/A,TRUE,"PAGE011";#N/A,#N/A,TRUE,"PAGE012";#N/A,#N/A,TRUE,"PAGE013"}</definedName>
    <definedName name="구3조" localSheetId="24" hidden="1">{#N/A,#N/A,TRUE,"LOADCOVE";#N/A,#N/A,TRUE,"PAGE001";#N/A,#N/A,TRUE,"PAGE002";#N/A,#N/A,TRUE,"PAGE003";#N/A,#N/A,TRUE,"PAGE004";#N/A,#N/A,TRUE,"PAGE005";#N/A,#N/A,TRUE,"PAGE006";#N/A,#N/A,TRUE,"PAGE007";#N/A,#N/A,TRUE,"PAGE008";#N/A,#N/A,TRUE,"PAGE009";#N/A,#N/A,TRUE,"PAGE010";#N/A,#N/A,TRUE,"PAGE011";#N/A,#N/A,TRUE,"PAGE012";#N/A,#N/A,TRUE,"PAGE013"}</definedName>
    <definedName name="구3조" localSheetId="4" hidden="1">{#N/A,#N/A,TRUE,"LOADCOVE";#N/A,#N/A,TRUE,"PAGE001";#N/A,#N/A,TRUE,"PAGE002";#N/A,#N/A,TRUE,"PAGE003";#N/A,#N/A,TRUE,"PAGE004";#N/A,#N/A,TRUE,"PAGE005";#N/A,#N/A,TRUE,"PAGE006";#N/A,#N/A,TRUE,"PAGE007";#N/A,#N/A,TRUE,"PAGE008";#N/A,#N/A,TRUE,"PAGE009";#N/A,#N/A,TRUE,"PAGE010";#N/A,#N/A,TRUE,"PAGE011";#N/A,#N/A,TRUE,"PAGE012";#N/A,#N/A,TRUE,"PAGE013"}</definedName>
    <definedName name="구3조" localSheetId="0" hidden="1">{#N/A,#N/A,TRUE,"LOADCOVE";#N/A,#N/A,TRUE,"PAGE001";#N/A,#N/A,TRUE,"PAGE002";#N/A,#N/A,TRUE,"PAGE003";#N/A,#N/A,TRUE,"PAGE004";#N/A,#N/A,TRUE,"PAGE005";#N/A,#N/A,TRUE,"PAGE006";#N/A,#N/A,TRUE,"PAGE007";#N/A,#N/A,TRUE,"PAGE008";#N/A,#N/A,TRUE,"PAGE009";#N/A,#N/A,TRUE,"PAGE010";#N/A,#N/A,TRUE,"PAGE011";#N/A,#N/A,TRUE,"PAGE012";#N/A,#N/A,TRUE,"PAGE013"}</definedName>
    <definedName name="구3조" localSheetId="23" hidden="1">{#N/A,#N/A,TRUE,"LOADCOVE";#N/A,#N/A,TRUE,"PAGE001";#N/A,#N/A,TRUE,"PAGE002";#N/A,#N/A,TRUE,"PAGE003";#N/A,#N/A,TRUE,"PAGE004";#N/A,#N/A,TRUE,"PAGE005";#N/A,#N/A,TRUE,"PAGE006";#N/A,#N/A,TRUE,"PAGE007";#N/A,#N/A,TRUE,"PAGE008";#N/A,#N/A,TRUE,"PAGE009";#N/A,#N/A,TRUE,"PAGE010";#N/A,#N/A,TRUE,"PAGE011";#N/A,#N/A,TRUE,"PAGE012";#N/A,#N/A,TRUE,"PAGE013"}</definedName>
    <definedName name="구3조" hidden="1">{#N/A,#N/A,TRUE,"LOADCOVE";#N/A,#N/A,TRUE,"PAGE001";#N/A,#N/A,TRUE,"PAGE002";#N/A,#N/A,TRUE,"PAGE003";#N/A,#N/A,TRUE,"PAGE004";#N/A,#N/A,TRUE,"PAGE005";#N/A,#N/A,TRUE,"PAGE006";#N/A,#N/A,TRUE,"PAGE007";#N/A,#N/A,TRUE,"PAGE008";#N/A,#N/A,TRUE,"PAGE009";#N/A,#N/A,TRUE,"PAGE010";#N/A,#N/A,TRUE,"PAGE011";#N/A,#N/A,TRUE,"PAGE012";#N/A,#N/A,TRUE,"PAGE013"}</definedName>
    <definedName name="구조" localSheetId="5" hidden="1">{#N/A,#N/A,TRUE,"LOADCOVE";#N/A,#N/A,TRUE,"PAGE001";#N/A,#N/A,TRUE,"PAGE002";#N/A,#N/A,TRUE,"PAGE003";#N/A,#N/A,TRUE,"PAGE004";#N/A,#N/A,TRUE,"PAGE005";#N/A,#N/A,TRUE,"PAGE006";#N/A,#N/A,TRUE,"PAGE007";#N/A,#N/A,TRUE,"PAGE008";#N/A,#N/A,TRUE,"PAGE009";#N/A,#N/A,TRUE,"PAGE010";#N/A,#N/A,TRUE,"PAGE011";#N/A,#N/A,TRUE,"PAGE012";#N/A,#N/A,TRUE,"PAGE013"}</definedName>
    <definedName name="구조" localSheetId="3" hidden="1">{#N/A,#N/A,TRUE,"LOADCOVE";#N/A,#N/A,TRUE,"PAGE001";#N/A,#N/A,TRUE,"PAGE002";#N/A,#N/A,TRUE,"PAGE003";#N/A,#N/A,TRUE,"PAGE004";#N/A,#N/A,TRUE,"PAGE005";#N/A,#N/A,TRUE,"PAGE006";#N/A,#N/A,TRUE,"PAGE007";#N/A,#N/A,TRUE,"PAGE008";#N/A,#N/A,TRUE,"PAGE009";#N/A,#N/A,TRUE,"PAGE010";#N/A,#N/A,TRUE,"PAGE011";#N/A,#N/A,TRUE,"PAGE012";#N/A,#N/A,TRUE,"PAGE013"}</definedName>
    <definedName name="구조" localSheetId="24" hidden="1">{#N/A,#N/A,TRUE,"LOADCOVE";#N/A,#N/A,TRUE,"PAGE001";#N/A,#N/A,TRUE,"PAGE002";#N/A,#N/A,TRUE,"PAGE003";#N/A,#N/A,TRUE,"PAGE004";#N/A,#N/A,TRUE,"PAGE005";#N/A,#N/A,TRUE,"PAGE006";#N/A,#N/A,TRUE,"PAGE007";#N/A,#N/A,TRUE,"PAGE008";#N/A,#N/A,TRUE,"PAGE009";#N/A,#N/A,TRUE,"PAGE010";#N/A,#N/A,TRUE,"PAGE011";#N/A,#N/A,TRUE,"PAGE012";#N/A,#N/A,TRUE,"PAGE013"}</definedName>
    <definedName name="구조" localSheetId="4" hidden="1">{#N/A,#N/A,TRUE,"LOADCOVE";#N/A,#N/A,TRUE,"PAGE001";#N/A,#N/A,TRUE,"PAGE002";#N/A,#N/A,TRUE,"PAGE003";#N/A,#N/A,TRUE,"PAGE004";#N/A,#N/A,TRUE,"PAGE005";#N/A,#N/A,TRUE,"PAGE006";#N/A,#N/A,TRUE,"PAGE007";#N/A,#N/A,TRUE,"PAGE008";#N/A,#N/A,TRUE,"PAGE009";#N/A,#N/A,TRUE,"PAGE010";#N/A,#N/A,TRUE,"PAGE011";#N/A,#N/A,TRUE,"PAGE012";#N/A,#N/A,TRUE,"PAGE013"}</definedName>
    <definedName name="구조" localSheetId="0" hidden="1">{#N/A,#N/A,TRUE,"LOADCOVE";#N/A,#N/A,TRUE,"PAGE001";#N/A,#N/A,TRUE,"PAGE002";#N/A,#N/A,TRUE,"PAGE003";#N/A,#N/A,TRUE,"PAGE004";#N/A,#N/A,TRUE,"PAGE005";#N/A,#N/A,TRUE,"PAGE006";#N/A,#N/A,TRUE,"PAGE007";#N/A,#N/A,TRUE,"PAGE008";#N/A,#N/A,TRUE,"PAGE009";#N/A,#N/A,TRUE,"PAGE010";#N/A,#N/A,TRUE,"PAGE011";#N/A,#N/A,TRUE,"PAGE012";#N/A,#N/A,TRUE,"PAGE013"}</definedName>
    <definedName name="구조" localSheetId="23" hidden="1">{#N/A,#N/A,TRUE,"LOADCOVE";#N/A,#N/A,TRUE,"PAGE001";#N/A,#N/A,TRUE,"PAGE002";#N/A,#N/A,TRUE,"PAGE003";#N/A,#N/A,TRUE,"PAGE004";#N/A,#N/A,TRUE,"PAGE005";#N/A,#N/A,TRUE,"PAGE006";#N/A,#N/A,TRUE,"PAGE007";#N/A,#N/A,TRUE,"PAGE008";#N/A,#N/A,TRUE,"PAGE009";#N/A,#N/A,TRUE,"PAGE010";#N/A,#N/A,TRUE,"PAGE011";#N/A,#N/A,TRUE,"PAGE012";#N/A,#N/A,TRUE,"PAGE013"}</definedName>
    <definedName name="구조" hidden="1">{#N/A,#N/A,TRUE,"LOADCOVE";#N/A,#N/A,TRUE,"PAGE001";#N/A,#N/A,TRUE,"PAGE002";#N/A,#N/A,TRUE,"PAGE003";#N/A,#N/A,TRUE,"PAGE004";#N/A,#N/A,TRUE,"PAGE005";#N/A,#N/A,TRUE,"PAGE006";#N/A,#N/A,TRUE,"PAGE007";#N/A,#N/A,TRUE,"PAGE008";#N/A,#N/A,TRUE,"PAGE009";#N/A,#N/A,TRUE,"PAGE010";#N/A,#N/A,TRUE,"PAGE011";#N/A,#N/A,TRUE,"PAGE012";#N/A,#N/A,TRUE,"PAGE013"}</definedName>
    <definedName name="구조3" localSheetId="5" hidden="1">{#N/A,#N/A,TRUE,"LOADCOVE";#N/A,#N/A,TRUE,"PAGE001";#N/A,#N/A,TRUE,"PAGE002";#N/A,#N/A,TRUE,"PAGE003";#N/A,#N/A,TRUE,"PAGE004";#N/A,#N/A,TRUE,"PAGE005";#N/A,#N/A,TRUE,"PAGE006";#N/A,#N/A,TRUE,"PAGE007";#N/A,#N/A,TRUE,"PAGE008";#N/A,#N/A,TRUE,"PAGE009";#N/A,#N/A,TRUE,"PAGE010";#N/A,#N/A,TRUE,"PAGE011";#N/A,#N/A,TRUE,"PAGE012";#N/A,#N/A,TRUE,"PAGE013"}</definedName>
    <definedName name="구조3" localSheetId="3" hidden="1">{#N/A,#N/A,TRUE,"LOADCOVE";#N/A,#N/A,TRUE,"PAGE001";#N/A,#N/A,TRUE,"PAGE002";#N/A,#N/A,TRUE,"PAGE003";#N/A,#N/A,TRUE,"PAGE004";#N/A,#N/A,TRUE,"PAGE005";#N/A,#N/A,TRUE,"PAGE006";#N/A,#N/A,TRUE,"PAGE007";#N/A,#N/A,TRUE,"PAGE008";#N/A,#N/A,TRUE,"PAGE009";#N/A,#N/A,TRUE,"PAGE010";#N/A,#N/A,TRUE,"PAGE011";#N/A,#N/A,TRUE,"PAGE012";#N/A,#N/A,TRUE,"PAGE013"}</definedName>
    <definedName name="구조3" localSheetId="24" hidden="1">{#N/A,#N/A,TRUE,"LOADCOVE";#N/A,#N/A,TRUE,"PAGE001";#N/A,#N/A,TRUE,"PAGE002";#N/A,#N/A,TRUE,"PAGE003";#N/A,#N/A,TRUE,"PAGE004";#N/A,#N/A,TRUE,"PAGE005";#N/A,#N/A,TRUE,"PAGE006";#N/A,#N/A,TRUE,"PAGE007";#N/A,#N/A,TRUE,"PAGE008";#N/A,#N/A,TRUE,"PAGE009";#N/A,#N/A,TRUE,"PAGE010";#N/A,#N/A,TRUE,"PAGE011";#N/A,#N/A,TRUE,"PAGE012";#N/A,#N/A,TRUE,"PAGE013"}</definedName>
    <definedName name="구조3" localSheetId="4" hidden="1">{#N/A,#N/A,TRUE,"LOADCOVE";#N/A,#N/A,TRUE,"PAGE001";#N/A,#N/A,TRUE,"PAGE002";#N/A,#N/A,TRUE,"PAGE003";#N/A,#N/A,TRUE,"PAGE004";#N/A,#N/A,TRUE,"PAGE005";#N/A,#N/A,TRUE,"PAGE006";#N/A,#N/A,TRUE,"PAGE007";#N/A,#N/A,TRUE,"PAGE008";#N/A,#N/A,TRUE,"PAGE009";#N/A,#N/A,TRUE,"PAGE010";#N/A,#N/A,TRUE,"PAGE011";#N/A,#N/A,TRUE,"PAGE012";#N/A,#N/A,TRUE,"PAGE013"}</definedName>
    <definedName name="구조3" localSheetId="0" hidden="1">{#N/A,#N/A,TRUE,"LOADCOVE";#N/A,#N/A,TRUE,"PAGE001";#N/A,#N/A,TRUE,"PAGE002";#N/A,#N/A,TRUE,"PAGE003";#N/A,#N/A,TRUE,"PAGE004";#N/A,#N/A,TRUE,"PAGE005";#N/A,#N/A,TRUE,"PAGE006";#N/A,#N/A,TRUE,"PAGE007";#N/A,#N/A,TRUE,"PAGE008";#N/A,#N/A,TRUE,"PAGE009";#N/A,#N/A,TRUE,"PAGE010";#N/A,#N/A,TRUE,"PAGE011";#N/A,#N/A,TRUE,"PAGE012";#N/A,#N/A,TRUE,"PAGE013"}</definedName>
    <definedName name="구조3" localSheetId="23" hidden="1">{#N/A,#N/A,TRUE,"LOADCOVE";#N/A,#N/A,TRUE,"PAGE001";#N/A,#N/A,TRUE,"PAGE002";#N/A,#N/A,TRUE,"PAGE003";#N/A,#N/A,TRUE,"PAGE004";#N/A,#N/A,TRUE,"PAGE005";#N/A,#N/A,TRUE,"PAGE006";#N/A,#N/A,TRUE,"PAGE007";#N/A,#N/A,TRUE,"PAGE008";#N/A,#N/A,TRUE,"PAGE009";#N/A,#N/A,TRUE,"PAGE010";#N/A,#N/A,TRUE,"PAGE011";#N/A,#N/A,TRUE,"PAGE012";#N/A,#N/A,TRUE,"PAGE013"}</definedName>
    <definedName name="구조3" hidden="1">{#N/A,#N/A,TRUE,"LOADCOVE";#N/A,#N/A,TRUE,"PAGE001";#N/A,#N/A,TRUE,"PAGE002";#N/A,#N/A,TRUE,"PAGE003";#N/A,#N/A,TRUE,"PAGE004";#N/A,#N/A,TRUE,"PAGE005";#N/A,#N/A,TRUE,"PAGE006";#N/A,#N/A,TRUE,"PAGE007";#N/A,#N/A,TRUE,"PAGE008";#N/A,#N/A,TRUE,"PAGE009";#N/A,#N/A,TRUE,"PAGE010";#N/A,#N/A,TRUE,"PAGE011";#N/A,#N/A,TRUE,"PAGE012";#N/A,#N/A,TRUE,"PAGE013"}</definedName>
    <definedName name="구조LOAD" localSheetId="5" hidden="1">{#N/A,#N/A,TRUE,"LOADCOVE";#N/A,#N/A,TRUE,"PAGE001";#N/A,#N/A,TRUE,"PAGE002";#N/A,#N/A,TRUE,"PAGE003";#N/A,#N/A,TRUE,"PAGE004";#N/A,#N/A,TRUE,"PAGE005";#N/A,#N/A,TRUE,"PAGE006";#N/A,#N/A,TRUE,"PAGE007";#N/A,#N/A,TRUE,"PAGE008";#N/A,#N/A,TRUE,"PAGE009";#N/A,#N/A,TRUE,"PAGE010";#N/A,#N/A,TRUE,"PAGE011";#N/A,#N/A,TRUE,"PAGE012";#N/A,#N/A,TRUE,"PAGE013"}</definedName>
    <definedName name="구조LOAD" localSheetId="3" hidden="1">{#N/A,#N/A,TRUE,"LOADCOVE";#N/A,#N/A,TRUE,"PAGE001";#N/A,#N/A,TRUE,"PAGE002";#N/A,#N/A,TRUE,"PAGE003";#N/A,#N/A,TRUE,"PAGE004";#N/A,#N/A,TRUE,"PAGE005";#N/A,#N/A,TRUE,"PAGE006";#N/A,#N/A,TRUE,"PAGE007";#N/A,#N/A,TRUE,"PAGE008";#N/A,#N/A,TRUE,"PAGE009";#N/A,#N/A,TRUE,"PAGE010";#N/A,#N/A,TRUE,"PAGE011";#N/A,#N/A,TRUE,"PAGE012";#N/A,#N/A,TRUE,"PAGE013"}</definedName>
    <definedName name="구조LOAD" localSheetId="24" hidden="1">{#N/A,#N/A,TRUE,"LOADCOVE";#N/A,#N/A,TRUE,"PAGE001";#N/A,#N/A,TRUE,"PAGE002";#N/A,#N/A,TRUE,"PAGE003";#N/A,#N/A,TRUE,"PAGE004";#N/A,#N/A,TRUE,"PAGE005";#N/A,#N/A,TRUE,"PAGE006";#N/A,#N/A,TRUE,"PAGE007";#N/A,#N/A,TRUE,"PAGE008";#N/A,#N/A,TRUE,"PAGE009";#N/A,#N/A,TRUE,"PAGE010";#N/A,#N/A,TRUE,"PAGE011";#N/A,#N/A,TRUE,"PAGE012";#N/A,#N/A,TRUE,"PAGE013"}</definedName>
    <definedName name="구조LOAD" localSheetId="4" hidden="1">{#N/A,#N/A,TRUE,"LOADCOVE";#N/A,#N/A,TRUE,"PAGE001";#N/A,#N/A,TRUE,"PAGE002";#N/A,#N/A,TRUE,"PAGE003";#N/A,#N/A,TRUE,"PAGE004";#N/A,#N/A,TRUE,"PAGE005";#N/A,#N/A,TRUE,"PAGE006";#N/A,#N/A,TRUE,"PAGE007";#N/A,#N/A,TRUE,"PAGE008";#N/A,#N/A,TRUE,"PAGE009";#N/A,#N/A,TRUE,"PAGE010";#N/A,#N/A,TRUE,"PAGE011";#N/A,#N/A,TRUE,"PAGE012";#N/A,#N/A,TRUE,"PAGE013"}</definedName>
    <definedName name="구조LOAD" localSheetId="0" hidden="1">{#N/A,#N/A,TRUE,"LOADCOVE";#N/A,#N/A,TRUE,"PAGE001";#N/A,#N/A,TRUE,"PAGE002";#N/A,#N/A,TRUE,"PAGE003";#N/A,#N/A,TRUE,"PAGE004";#N/A,#N/A,TRUE,"PAGE005";#N/A,#N/A,TRUE,"PAGE006";#N/A,#N/A,TRUE,"PAGE007";#N/A,#N/A,TRUE,"PAGE008";#N/A,#N/A,TRUE,"PAGE009";#N/A,#N/A,TRUE,"PAGE010";#N/A,#N/A,TRUE,"PAGE011";#N/A,#N/A,TRUE,"PAGE012";#N/A,#N/A,TRUE,"PAGE013"}</definedName>
    <definedName name="구조LOAD" localSheetId="23" hidden="1">{#N/A,#N/A,TRUE,"LOADCOVE";#N/A,#N/A,TRUE,"PAGE001";#N/A,#N/A,TRUE,"PAGE002";#N/A,#N/A,TRUE,"PAGE003";#N/A,#N/A,TRUE,"PAGE004";#N/A,#N/A,TRUE,"PAGE005";#N/A,#N/A,TRUE,"PAGE006";#N/A,#N/A,TRUE,"PAGE007";#N/A,#N/A,TRUE,"PAGE008";#N/A,#N/A,TRUE,"PAGE009";#N/A,#N/A,TRUE,"PAGE010";#N/A,#N/A,TRUE,"PAGE011";#N/A,#N/A,TRUE,"PAGE012";#N/A,#N/A,TRUE,"PAGE013"}</definedName>
    <definedName name="구조LOAD" hidden="1">{#N/A,#N/A,TRUE,"LOADCOVE";#N/A,#N/A,TRUE,"PAGE001";#N/A,#N/A,TRUE,"PAGE002";#N/A,#N/A,TRUE,"PAGE003";#N/A,#N/A,TRUE,"PAGE004";#N/A,#N/A,TRUE,"PAGE005";#N/A,#N/A,TRUE,"PAGE006";#N/A,#N/A,TRUE,"PAGE007";#N/A,#N/A,TRUE,"PAGE008";#N/A,#N/A,TRUE,"PAGE009";#N/A,#N/A,TRUE,"PAGE010";#N/A,#N/A,TRUE,"PAGE011";#N/A,#N/A,TRUE,"PAGE012";#N/A,#N/A,TRUE,"PAGE013"}</definedName>
    <definedName name="금액비교" localSheetId="5" hidden="1">{#N/A,#N/A,TRUE,"Basic";#N/A,#N/A,TRUE,"EXT-TABLE";#N/A,#N/A,TRUE,"STEEL";#N/A,#N/A,TRUE,"INT-Table";#N/A,#N/A,TRUE,"STEEL";#N/A,#N/A,TRUE,"Door"}</definedName>
    <definedName name="금액비교" localSheetId="3" hidden="1">{#N/A,#N/A,TRUE,"Basic";#N/A,#N/A,TRUE,"EXT-TABLE";#N/A,#N/A,TRUE,"STEEL";#N/A,#N/A,TRUE,"INT-Table";#N/A,#N/A,TRUE,"STEEL";#N/A,#N/A,TRUE,"Door"}</definedName>
    <definedName name="금액비교" localSheetId="24" hidden="1">{#N/A,#N/A,TRUE,"Basic";#N/A,#N/A,TRUE,"EXT-TABLE";#N/A,#N/A,TRUE,"STEEL";#N/A,#N/A,TRUE,"INT-Table";#N/A,#N/A,TRUE,"STEEL";#N/A,#N/A,TRUE,"Door"}</definedName>
    <definedName name="금액비교" localSheetId="4" hidden="1">{#N/A,#N/A,TRUE,"Basic";#N/A,#N/A,TRUE,"EXT-TABLE";#N/A,#N/A,TRUE,"STEEL";#N/A,#N/A,TRUE,"INT-Table";#N/A,#N/A,TRUE,"STEEL";#N/A,#N/A,TRUE,"Door"}</definedName>
    <definedName name="금액비교" localSheetId="0" hidden="1">{#N/A,#N/A,TRUE,"Basic";#N/A,#N/A,TRUE,"EXT-TABLE";#N/A,#N/A,TRUE,"STEEL";#N/A,#N/A,TRUE,"INT-Table";#N/A,#N/A,TRUE,"STEEL";#N/A,#N/A,TRUE,"Door"}</definedName>
    <definedName name="금액비교" localSheetId="23" hidden="1">{#N/A,#N/A,TRUE,"Basic";#N/A,#N/A,TRUE,"EXT-TABLE";#N/A,#N/A,TRUE,"STEEL";#N/A,#N/A,TRUE,"INT-Table";#N/A,#N/A,TRUE,"STEEL";#N/A,#N/A,TRUE,"Door"}</definedName>
    <definedName name="금액비교" hidden="1">{#N/A,#N/A,TRUE,"Basic";#N/A,#N/A,TRUE,"EXT-TABLE";#N/A,#N/A,TRUE,"STEEL";#N/A,#N/A,TRUE,"INT-Table";#N/A,#N/A,TRUE,"STEEL";#N/A,#N/A,TRUE,"Door"}</definedName>
    <definedName name="기" localSheetId="5" hidden="1">{#N/A,#N/A,TRUE,"LOADCOVE";#N/A,#N/A,TRUE,"PAGE001";#N/A,#N/A,TRUE,"PAGE002";#N/A,#N/A,TRUE,"PAGE003";#N/A,#N/A,TRUE,"PAGE004";#N/A,#N/A,TRUE,"PAGE005";#N/A,#N/A,TRUE,"PAGE006";#N/A,#N/A,TRUE,"PAGE007";#N/A,#N/A,TRUE,"PAGE008";#N/A,#N/A,TRUE,"PAGE009";#N/A,#N/A,TRUE,"PAGE010";#N/A,#N/A,TRUE,"PAGE011";#N/A,#N/A,TRUE,"PAGE012";#N/A,#N/A,TRUE,"PAGE013"}</definedName>
    <definedName name="기" localSheetId="3" hidden="1">{#N/A,#N/A,TRUE,"LOADCOVE";#N/A,#N/A,TRUE,"PAGE001";#N/A,#N/A,TRUE,"PAGE002";#N/A,#N/A,TRUE,"PAGE003";#N/A,#N/A,TRUE,"PAGE004";#N/A,#N/A,TRUE,"PAGE005";#N/A,#N/A,TRUE,"PAGE006";#N/A,#N/A,TRUE,"PAGE007";#N/A,#N/A,TRUE,"PAGE008";#N/A,#N/A,TRUE,"PAGE009";#N/A,#N/A,TRUE,"PAGE010";#N/A,#N/A,TRUE,"PAGE011";#N/A,#N/A,TRUE,"PAGE012";#N/A,#N/A,TRUE,"PAGE013"}</definedName>
    <definedName name="기" localSheetId="24" hidden="1">{#N/A,#N/A,TRUE,"LOADCOVE";#N/A,#N/A,TRUE,"PAGE001";#N/A,#N/A,TRUE,"PAGE002";#N/A,#N/A,TRUE,"PAGE003";#N/A,#N/A,TRUE,"PAGE004";#N/A,#N/A,TRUE,"PAGE005";#N/A,#N/A,TRUE,"PAGE006";#N/A,#N/A,TRUE,"PAGE007";#N/A,#N/A,TRUE,"PAGE008";#N/A,#N/A,TRUE,"PAGE009";#N/A,#N/A,TRUE,"PAGE010";#N/A,#N/A,TRUE,"PAGE011";#N/A,#N/A,TRUE,"PAGE012";#N/A,#N/A,TRUE,"PAGE013"}</definedName>
    <definedName name="기" localSheetId="4" hidden="1">{#N/A,#N/A,TRUE,"LOADCOVE";#N/A,#N/A,TRUE,"PAGE001";#N/A,#N/A,TRUE,"PAGE002";#N/A,#N/A,TRUE,"PAGE003";#N/A,#N/A,TRUE,"PAGE004";#N/A,#N/A,TRUE,"PAGE005";#N/A,#N/A,TRUE,"PAGE006";#N/A,#N/A,TRUE,"PAGE007";#N/A,#N/A,TRUE,"PAGE008";#N/A,#N/A,TRUE,"PAGE009";#N/A,#N/A,TRUE,"PAGE010";#N/A,#N/A,TRUE,"PAGE011";#N/A,#N/A,TRUE,"PAGE012";#N/A,#N/A,TRUE,"PAGE013"}</definedName>
    <definedName name="기" localSheetId="0" hidden="1">{#N/A,#N/A,TRUE,"LOADCOVE";#N/A,#N/A,TRUE,"PAGE001";#N/A,#N/A,TRUE,"PAGE002";#N/A,#N/A,TRUE,"PAGE003";#N/A,#N/A,TRUE,"PAGE004";#N/A,#N/A,TRUE,"PAGE005";#N/A,#N/A,TRUE,"PAGE006";#N/A,#N/A,TRUE,"PAGE007";#N/A,#N/A,TRUE,"PAGE008";#N/A,#N/A,TRUE,"PAGE009";#N/A,#N/A,TRUE,"PAGE010";#N/A,#N/A,TRUE,"PAGE011";#N/A,#N/A,TRUE,"PAGE012";#N/A,#N/A,TRUE,"PAGE013"}</definedName>
    <definedName name="기" localSheetId="23" hidden="1">{#N/A,#N/A,TRUE,"LOADCOVE";#N/A,#N/A,TRUE,"PAGE001";#N/A,#N/A,TRUE,"PAGE002";#N/A,#N/A,TRUE,"PAGE003";#N/A,#N/A,TRUE,"PAGE004";#N/A,#N/A,TRUE,"PAGE005";#N/A,#N/A,TRUE,"PAGE006";#N/A,#N/A,TRUE,"PAGE007";#N/A,#N/A,TRUE,"PAGE008";#N/A,#N/A,TRUE,"PAGE009";#N/A,#N/A,TRUE,"PAGE010";#N/A,#N/A,TRUE,"PAGE011";#N/A,#N/A,TRUE,"PAGE012";#N/A,#N/A,TRUE,"PAGE013"}</definedName>
    <definedName name="기" hidden="1">{#N/A,#N/A,TRUE,"LOADCOVE";#N/A,#N/A,TRUE,"PAGE001";#N/A,#N/A,TRUE,"PAGE002";#N/A,#N/A,TRUE,"PAGE003";#N/A,#N/A,TRUE,"PAGE004";#N/A,#N/A,TRUE,"PAGE005";#N/A,#N/A,TRUE,"PAGE006";#N/A,#N/A,TRUE,"PAGE007";#N/A,#N/A,TRUE,"PAGE008";#N/A,#N/A,TRUE,"PAGE009";#N/A,#N/A,TRUE,"PAGE010";#N/A,#N/A,TRUE,"PAGE011";#N/A,#N/A,TRUE,"PAGE012";#N/A,#N/A,TRUE,"PAGE013"}</definedName>
    <definedName name="기본선표" localSheetId="5" hidden="1">{#N/A,#N/A,TRUE,"LOADCOVE";#N/A,#N/A,TRUE,"PAGE001";#N/A,#N/A,TRUE,"PAGE002";#N/A,#N/A,TRUE,"PAGE003";#N/A,#N/A,TRUE,"PAGE004";#N/A,#N/A,TRUE,"PAGE005";#N/A,#N/A,TRUE,"PAGE006";#N/A,#N/A,TRUE,"PAGE007";#N/A,#N/A,TRUE,"PAGE008";#N/A,#N/A,TRUE,"PAGE009";#N/A,#N/A,TRUE,"PAGE010";#N/A,#N/A,TRUE,"PAGE011";#N/A,#N/A,TRUE,"PAGE012";#N/A,#N/A,TRUE,"PAGE013"}</definedName>
    <definedName name="기본선표" localSheetId="3" hidden="1">{#N/A,#N/A,TRUE,"LOADCOVE";#N/A,#N/A,TRUE,"PAGE001";#N/A,#N/A,TRUE,"PAGE002";#N/A,#N/A,TRUE,"PAGE003";#N/A,#N/A,TRUE,"PAGE004";#N/A,#N/A,TRUE,"PAGE005";#N/A,#N/A,TRUE,"PAGE006";#N/A,#N/A,TRUE,"PAGE007";#N/A,#N/A,TRUE,"PAGE008";#N/A,#N/A,TRUE,"PAGE009";#N/A,#N/A,TRUE,"PAGE010";#N/A,#N/A,TRUE,"PAGE011";#N/A,#N/A,TRUE,"PAGE012";#N/A,#N/A,TRUE,"PAGE013"}</definedName>
    <definedName name="기본선표" localSheetId="24" hidden="1">{#N/A,#N/A,TRUE,"LOADCOVE";#N/A,#N/A,TRUE,"PAGE001";#N/A,#N/A,TRUE,"PAGE002";#N/A,#N/A,TRUE,"PAGE003";#N/A,#N/A,TRUE,"PAGE004";#N/A,#N/A,TRUE,"PAGE005";#N/A,#N/A,TRUE,"PAGE006";#N/A,#N/A,TRUE,"PAGE007";#N/A,#N/A,TRUE,"PAGE008";#N/A,#N/A,TRUE,"PAGE009";#N/A,#N/A,TRUE,"PAGE010";#N/A,#N/A,TRUE,"PAGE011";#N/A,#N/A,TRUE,"PAGE012";#N/A,#N/A,TRUE,"PAGE013"}</definedName>
    <definedName name="기본선표" localSheetId="4" hidden="1">{#N/A,#N/A,TRUE,"LOADCOVE";#N/A,#N/A,TRUE,"PAGE001";#N/A,#N/A,TRUE,"PAGE002";#N/A,#N/A,TRUE,"PAGE003";#N/A,#N/A,TRUE,"PAGE004";#N/A,#N/A,TRUE,"PAGE005";#N/A,#N/A,TRUE,"PAGE006";#N/A,#N/A,TRUE,"PAGE007";#N/A,#N/A,TRUE,"PAGE008";#N/A,#N/A,TRUE,"PAGE009";#N/A,#N/A,TRUE,"PAGE010";#N/A,#N/A,TRUE,"PAGE011";#N/A,#N/A,TRUE,"PAGE012";#N/A,#N/A,TRUE,"PAGE013"}</definedName>
    <definedName name="기본선표" localSheetId="0" hidden="1">{#N/A,#N/A,TRUE,"LOADCOVE";#N/A,#N/A,TRUE,"PAGE001";#N/A,#N/A,TRUE,"PAGE002";#N/A,#N/A,TRUE,"PAGE003";#N/A,#N/A,TRUE,"PAGE004";#N/A,#N/A,TRUE,"PAGE005";#N/A,#N/A,TRUE,"PAGE006";#N/A,#N/A,TRUE,"PAGE007";#N/A,#N/A,TRUE,"PAGE008";#N/A,#N/A,TRUE,"PAGE009";#N/A,#N/A,TRUE,"PAGE010";#N/A,#N/A,TRUE,"PAGE011";#N/A,#N/A,TRUE,"PAGE012";#N/A,#N/A,TRUE,"PAGE013"}</definedName>
    <definedName name="기본선표" localSheetId="23" hidden="1">{#N/A,#N/A,TRUE,"LOADCOVE";#N/A,#N/A,TRUE,"PAGE001";#N/A,#N/A,TRUE,"PAGE002";#N/A,#N/A,TRUE,"PAGE003";#N/A,#N/A,TRUE,"PAGE004";#N/A,#N/A,TRUE,"PAGE005";#N/A,#N/A,TRUE,"PAGE006";#N/A,#N/A,TRUE,"PAGE007";#N/A,#N/A,TRUE,"PAGE008";#N/A,#N/A,TRUE,"PAGE009";#N/A,#N/A,TRUE,"PAGE010";#N/A,#N/A,TRUE,"PAGE011";#N/A,#N/A,TRUE,"PAGE012";#N/A,#N/A,TRUE,"PAGE013"}</definedName>
    <definedName name="기본선표" hidden="1">{#N/A,#N/A,TRUE,"LOADCOVE";#N/A,#N/A,TRUE,"PAGE001";#N/A,#N/A,TRUE,"PAGE002";#N/A,#N/A,TRUE,"PAGE003";#N/A,#N/A,TRUE,"PAGE004";#N/A,#N/A,TRUE,"PAGE005";#N/A,#N/A,TRUE,"PAGE006";#N/A,#N/A,TRUE,"PAGE007";#N/A,#N/A,TRUE,"PAGE008";#N/A,#N/A,TRUE,"PAGE009";#N/A,#N/A,TRUE,"PAGE010";#N/A,#N/A,TRUE,"PAGE011";#N/A,#N/A,TRUE,"PAGE012";#N/A,#N/A,TRUE,"PAGE013"}</definedName>
    <definedName name="기존안" localSheetId="5" hidden="1">{#N/A,#N/A,TRUE,"Basic";#N/A,#N/A,TRUE,"EXT-TABLE";#N/A,#N/A,TRUE,"STEEL";#N/A,#N/A,TRUE,"INT-Table";#N/A,#N/A,TRUE,"STEEL";#N/A,#N/A,TRUE,"Door"}</definedName>
    <definedName name="기존안" localSheetId="3" hidden="1">{#N/A,#N/A,TRUE,"Basic";#N/A,#N/A,TRUE,"EXT-TABLE";#N/A,#N/A,TRUE,"STEEL";#N/A,#N/A,TRUE,"INT-Table";#N/A,#N/A,TRUE,"STEEL";#N/A,#N/A,TRUE,"Door"}</definedName>
    <definedName name="기존안" localSheetId="24" hidden="1">{#N/A,#N/A,TRUE,"Basic";#N/A,#N/A,TRUE,"EXT-TABLE";#N/A,#N/A,TRUE,"STEEL";#N/A,#N/A,TRUE,"INT-Table";#N/A,#N/A,TRUE,"STEEL";#N/A,#N/A,TRUE,"Door"}</definedName>
    <definedName name="기존안" localSheetId="4" hidden="1">{#N/A,#N/A,TRUE,"Basic";#N/A,#N/A,TRUE,"EXT-TABLE";#N/A,#N/A,TRUE,"STEEL";#N/A,#N/A,TRUE,"INT-Table";#N/A,#N/A,TRUE,"STEEL";#N/A,#N/A,TRUE,"Door"}</definedName>
    <definedName name="기존안" localSheetId="0" hidden="1">{#N/A,#N/A,TRUE,"Basic";#N/A,#N/A,TRUE,"EXT-TABLE";#N/A,#N/A,TRUE,"STEEL";#N/A,#N/A,TRUE,"INT-Table";#N/A,#N/A,TRUE,"STEEL";#N/A,#N/A,TRUE,"Door"}</definedName>
    <definedName name="기존안" localSheetId="23" hidden="1">{#N/A,#N/A,TRUE,"Basic";#N/A,#N/A,TRUE,"EXT-TABLE";#N/A,#N/A,TRUE,"STEEL";#N/A,#N/A,TRUE,"INT-Table";#N/A,#N/A,TRUE,"STEEL";#N/A,#N/A,TRUE,"Door"}</definedName>
    <definedName name="기존안" hidden="1">{#N/A,#N/A,TRUE,"Basic";#N/A,#N/A,TRUE,"EXT-TABLE";#N/A,#N/A,TRUE,"STEEL";#N/A,#N/A,TRUE,"INT-Table";#N/A,#N/A,TRUE,"STEEL";#N/A,#N/A,TRUE,"Door"}</definedName>
    <definedName name="김" localSheetId="5" hidden="1">{#N/A,#N/A,TRUE,"Basic";#N/A,#N/A,TRUE,"EXT-TABLE";#N/A,#N/A,TRUE,"STEEL";#N/A,#N/A,TRUE,"INT-Table";#N/A,#N/A,TRUE,"STEEL";#N/A,#N/A,TRUE,"Door"}</definedName>
    <definedName name="김" localSheetId="3" hidden="1">{#N/A,#N/A,TRUE,"Basic";#N/A,#N/A,TRUE,"EXT-TABLE";#N/A,#N/A,TRUE,"STEEL";#N/A,#N/A,TRUE,"INT-Table";#N/A,#N/A,TRUE,"STEEL";#N/A,#N/A,TRUE,"Door"}</definedName>
    <definedName name="김" localSheetId="24" hidden="1">{#N/A,#N/A,TRUE,"Basic";#N/A,#N/A,TRUE,"EXT-TABLE";#N/A,#N/A,TRUE,"STEEL";#N/A,#N/A,TRUE,"INT-Table";#N/A,#N/A,TRUE,"STEEL";#N/A,#N/A,TRUE,"Door"}</definedName>
    <definedName name="김" localSheetId="4" hidden="1">{#N/A,#N/A,TRUE,"Basic";#N/A,#N/A,TRUE,"EXT-TABLE";#N/A,#N/A,TRUE,"STEEL";#N/A,#N/A,TRUE,"INT-Table";#N/A,#N/A,TRUE,"STEEL";#N/A,#N/A,TRUE,"Door"}</definedName>
    <definedName name="김" localSheetId="0" hidden="1">{#N/A,#N/A,TRUE,"Basic";#N/A,#N/A,TRUE,"EXT-TABLE";#N/A,#N/A,TRUE,"STEEL";#N/A,#N/A,TRUE,"INT-Table";#N/A,#N/A,TRUE,"STEEL";#N/A,#N/A,TRUE,"Door"}</definedName>
    <definedName name="김" localSheetId="23" hidden="1">{#N/A,#N/A,TRUE,"Basic";#N/A,#N/A,TRUE,"EXT-TABLE";#N/A,#N/A,TRUE,"STEEL";#N/A,#N/A,TRUE,"INT-Table";#N/A,#N/A,TRUE,"STEEL";#N/A,#N/A,TRUE,"Door"}</definedName>
    <definedName name="김" hidden="1">{#N/A,#N/A,TRUE,"Basic";#N/A,#N/A,TRUE,"EXT-TABLE";#N/A,#N/A,TRUE,"STEEL";#N/A,#N/A,TRUE,"INT-Table";#N/A,#N/A,TRUE,"STEEL";#N/A,#N/A,TRUE,"Door"}</definedName>
    <definedName name="김_1" localSheetId="5" hidden="1">{#N/A,#N/A,TRUE,"Basic";#N/A,#N/A,TRUE,"EXT-TABLE";#N/A,#N/A,TRUE,"STEEL";#N/A,#N/A,TRUE,"INT-Table";#N/A,#N/A,TRUE,"STEEL";#N/A,#N/A,TRUE,"Door"}</definedName>
    <definedName name="김_1" localSheetId="3" hidden="1">{#N/A,#N/A,TRUE,"Basic";#N/A,#N/A,TRUE,"EXT-TABLE";#N/A,#N/A,TRUE,"STEEL";#N/A,#N/A,TRUE,"INT-Table";#N/A,#N/A,TRUE,"STEEL";#N/A,#N/A,TRUE,"Door"}</definedName>
    <definedName name="김_1" localSheetId="24" hidden="1">{#N/A,#N/A,TRUE,"Basic";#N/A,#N/A,TRUE,"EXT-TABLE";#N/A,#N/A,TRUE,"STEEL";#N/A,#N/A,TRUE,"INT-Table";#N/A,#N/A,TRUE,"STEEL";#N/A,#N/A,TRUE,"Door"}</definedName>
    <definedName name="김_1" localSheetId="4" hidden="1">{#N/A,#N/A,TRUE,"Basic";#N/A,#N/A,TRUE,"EXT-TABLE";#N/A,#N/A,TRUE,"STEEL";#N/A,#N/A,TRUE,"INT-Table";#N/A,#N/A,TRUE,"STEEL";#N/A,#N/A,TRUE,"Door"}</definedName>
    <definedName name="김_1" localSheetId="0" hidden="1">{#N/A,#N/A,TRUE,"Basic";#N/A,#N/A,TRUE,"EXT-TABLE";#N/A,#N/A,TRUE,"STEEL";#N/A,#N/A,TRUE,"INT-Table";#N/A,#N/A,TRUE,"STEEL";#N/A,#N/A,TRUE,"Door"}</definedName>
    <definedName name="김_1" localSheetId="23" hidden="1">{#N/A,#N/A,TRUE,"Basic";#N/A,#N/A,TRUE,"EXT-TABLE";#N/A,#N/A,TRUE,"STEEL";#N/A,#N/A,TRUE,"INT-Table";#N/A,#N/A,TRUE,"STEEL";#N/A,#N/A,TRUE,"Door"}</definedName>
    <definedName name="김_1" hidden="1">{#N/A,#N/A,TRUE,"Basic";#N/A,#N/A,TRUE,"EXT-TABLE";#N/A,#N/A,TRUE,"STEEL";#N/A,#N/A,TRUE,"INT-Table";#N/A,#N/A,TRUE,"STEEL";#N/A,#N/A,TRUE,"Door"}</definedName>
    <definedName name="김_1_1" localSheetId="5" hidden="1">{#N/A,#N/A,TRUE,"Basic";#N/A,#N/A,TRUE,"EXT-TABLE";#N/A,#N/A,TRUE,"STEEL";#N/A,#N/A,TRUE,"INT-Table";#N/A,#N/A,TRUE,"STEEL";#N/A,#N/A,TRUE,"Door"}</definedName>
    <definedName name="김_1_1" localSheetId="3" hidden="1">{#N/A,#N/A,TRUE,"Basic";#N/A,#N/A,TRUE,"EXT-TABLE";#N/A,#N/A,TRUE,"STEEL";#N/A,#N/A,TRUE,"INT-Table";#N/A,#N/A,TRUE,"STEEL";#N/A,#N/A,TRUE,"Door"}</definedName>
    <definedName name="김_1_1" localSheetId="24" hidden="1">{#N/A,#N/A,TRUE,"Basic";#N/A,#N/A,TRUE,"EXT-TABLE";#N/A,#N/A,TRUE,"STEEL";#N/A,#N/A,TRUE,"INT-Table";#N/A,#N/A,TRUE,"STEEL";#N/A,#N/A,TRUE,"Door"}</definedName>
    <definedName name="김_1_1" localSheetId="4" hidden="1">{#N/A,#N/A,TRUE,"Basic";#N/A,#N/A,TRUE,"EXT-TABLE";#N/A,#N/A,TRUE,"STEEL";#N/A,#N/A,TRUE,"INT-Table";#N/A,#N/A,TRUE,"STEEL";#N/A,#N/A,TRUE,"Door"}</definedName>
    <definedName name="김_1_1" localSheetId="0" hidden="1">{#N/A,#N/A,TRUE,"Basic";#N/A,#N/A,TRUE,"EXT-TABLE";#N/A,#N/A,TRUE,"STEEL";#N/A,#N/A,TRUE,"INT-Table";#N/A,#N/A,TRUE,"STEEL";#N/A,#N/A,TRUE,"Door"}</definedName>
    <definedName name="김_1_1" localSheetId="23" hidden="1">{#N/A,#N/A,TRUE,"Basic";#N/A,#N/A,TRUE,"EXT-TABLE";#N/A,#N/A,TRUE,"STEEL";#N/A,#N/A,TRUE,"INT-Table";#N/A,#N/A,TRUE,"STEEL";#N/A,#N/A,TRUE,"Door"}</definedName>
    <definedName name="김_1_1" hidden="1">{#N/A,#N/A,TRUE,"Basic";#N/A,#N/A,TRUE,"EXT-TABLE";#N/A,#N/A,TRUE,"STEEL";#N/A,#N/A,TRUE,"INT-Table";#N/A,#N/A,TRUE,"STEEL";#N/A,#N/A,TRUE,"Door"}</definedName>
    <definedName name="김_1_2" localSheetId="5" hidden="1">{#N/A,#N/A,TRUE,"Basic";#N/A,#N/A,TRUE,"EXT-TABLE";#N/A,#N/A,TRUE,"STEEL";#N/A,#N/A,TRUE,"INT-Table";#N/A,#N/A,TRUE,"STEEL";#N/A,#N/A,TRUE,"Door"}</definedName>
    <definedName name="김_1_2" localSheetId="3" hidden="1">{#N/A,#N/A,TRUE,"Basic";#N/A,#N/A,TRUE,"EXT-TABLE";#N/A,#N/A,TRUE,"STEEL";#N/A,#N/A,TRUE,"INT-Table";#N/A,#N/A,TRUE,"STEEL";#N/A,#N/A,TRUE,"Door"}</definedName>
    <definedName name="김_1_2" localSheetId="24" hidden="1">{#N/A,#N/A,TRUE,"Basic";#N/A,#N/A,TRUE,"EXT-TABLE";#N/A,#N/A,TRUE,"STEEL";#N/A,#N/A,TRUE,"INT-Table";#N/A,#N/A,TRUE,"STEEL";#N/A,#N/A,TRUE,"Door"}</definedName>
    <definedName name="김_1_2" localSheetId="4" hidden="1">{#N/A,#N/A,TRUE,"Basic";#N/A,#N/A,TRUE,"EXT-TABLE";#N/A,#N/A,TRUE,"STEEL";#N/A,#N/A,TRUE,"INT-Table";#N/A,#N/A,TRUE,"STEEL";#N/A,#N/A,TRUE,"Door"}</definedName>
    <definedName name="김_1_2" localSheetId="0" hidden="1">{#N/A,#N/A,TRUE,"Basic";#N/A,#N/A,TRUE,"EXT-TABLE";#N/A,#N/A,TRUE,"STEEL";#N/A,#N/A,TRUE,"INT-Table";#N/A,#N/A,TRUE,"STEEL";#N/A,#N/A,TRUE,"Door"}</definedName>
    <definedName name="김_1_2" localSheetId="23" hidden="1">{#N/A,#N/A,TRUE,"Basic";#N/A,#N/A,TRUE,"EXT-TABLE";#N/A,#N/A,TRUE,"STEEL";#N/A,#N/A,TRUE,"INT-Table";#N/A,#N/A,TRUE,"STEEL";#N/A,#N/A,TRUE,"Door"}</definedName>
    <definedName name="김_1_2" hidden="1">{#N/A,#N/A,TRUE,"Basic";#N/A,#N/A,TRUE,"EXT-TABLE";#N/A,#N/A,TRUE,"STEEL";#N/A,#N/A,TRUE,"INT-Table";#N/A,#N/A,TRUE,"STEEL";#N/A,#N/A,TRUE,"Door"}</definedName>
    <definedName name="김_2" localSheetId="5" hidden="1">{#N/A,#N/A,TRUE,"Basic";#N/A,#N/A,TRUE,"EXT-TABLE";#N/A,#N/A,TRUE,"STEEL";#N/A,#N/A,TRUE,"INT-Table";#N/A,#N/A,TRUE,"STEEL";#N/A,#N/A,TRUE,"Door"}</definedName>
    <definedName name="김_2" localSheetId="3" hidden="1">{#N/A,#N/A,TRUE,"Basic";#N/A,#N/A,TRUE,"EXT-TABLE";#N/A,#N/A,TRUE,"STEEL";#N/A,#N/A,TRUE,"INT-Table";#N/A,#N/A,TRUE,"STEEL";#N/A,#N/A,TRUE,"Door"}</definedName>
    <definedName name="김_2" localSheetId="24" hidden="1">{#N/A,#N/A,TRUE,"Basic";#N/A,#N/A,TRUE,"EXT-TABLE";#N/A,#N/A,TRUE,"STEEL";#N/A,#N/A,TRUE,"INT-Table";#N/A,#N/A,TRUE,"STEEL";#N/A,#N/A,TRUE,"Door"}</definedName>
    <definedName name="김_2" localSheetId="4" hidden="1">{#N/A,#N/A,TRUE,"Basic";#N/A,#N/A,TRUE,"EXT-TABLE";#N/A,#N/A,TRUE,"STEEL";#N/A,#N/A,TRUE,"INT-Table";#N/A,#N/A,TRUE,"STEEL";#N/A,#N/A,TRUE,"Door"}</definedName>
    <definedName name="김_2" localSheetId="0" hidden="1">{#N/A,#N/A,TRUE,"Basic";#N/A,#N/A,TRUE,"EXT-TABLE";#N/A,#N/A,TRUE,"STEEL";#N/A,#N/A,TRUE,"INT-Table";#N/A,#N/A,TRUE,"STEEL";#N/A,#N/A,TRUE,"Door"}</definedName>
    <definedName name="김_2" localSheetId="23" hidden="1">{#N/A,#N/A,TRUE,"Basic";#N/A,#N/A,TRUE,"EXT-TABLE";#N/A,#N/A,TRUE,"STEEL";#N/A,#N/A,TRUE,"INT-Table";#N/A,#N/A,TRUE,"STEEL";#N/A,#N/A,TRUE,"Door"}</definedName>
    <definedName name="김_2" hidden="1">{#N/A,#N/A,TRUE,"Basic";#N/A,#N/A,TRUE,"EXT-TABLE";#N/A,#N/A,TRUE,"STEEL";#N/A,#N/A,TRUE,"INT-Table";#N/A,#N/A,TRUE,"STEEL";#N/A,#N/A,TRUE,"Door"}</definedName>
    <definedName name="김_2_1" localSheetId="5" hidden="1">{#N/A,#N/A,TRUE,"Basic";#N/A,#N/A,TRUE,"EXT-TABLE";#N/A,#N/A,TRUE,"STEEL";#N/A,#N/A,TRUE,"INT-Table";#N/A,#N/A,TRUE,"STEEL";#N/A,#N/A,TRUE,"Door"}</definedName>
    <definedName name="김_2_1" localSheetId="3" hidden="1">{#N/A,#N/A,TRUE,"Basic";#N/A,#N/A,TRUE,"EXT-TABLE";#N/A,#N/A,TRUE,"STEEL";#N/A,#N/A,TRUE,"INT-Table";#N/A,#N/A,TRUE,"STEEL";#N/A,#N/A,TRUE,"Door"}</definedName>
    <definedName name="김_2_1" localSheetId="24" hidden="1">{#N/A,#N/A,TRUE,"Basic";#N/A,#N/A,TRUE,"EXT-TABLE";#N/A,#N/A,TRUE,"STEEL";#N/A,#N/A,TRUE,"INT-Table";#N/A,#N/A,TRUE,"STEEL";#N/A,#N/A,TRUE,"Door"}</definedName>
    <definedName name="김_2_1" localSheetId="4" hidden="1">{#N/A,#N/A,TRUE,"Basic";#N/A,#N/A,TRUE,"EXT-TABLE";#N/A,#N/A,TRUE,"STEEL";#N/A,#N/A,TRUE,"INT-Table";#N/A,#N/A,TRUE,"STEEL";#N/A,#N/A,TRUE,"Door"}</definedName>
    <definedName name="김_2_1" localSheetId="0" hidden="1">{#N/A,#N/A,TRUE,"Basic";#N/A,#N/A,TRUE,"EXT-TABLE";#N/A,#N/A,TRUE,"STEEL";#N/A,#N/A,TRUE,"INT-Table";#N/A,#N/A,TRUE,"STEEL";#N/A,#N/A,TRUE,"Door"}</definedName>
    <definedName name="김_2_1" localSheetId="23" hidden="1">{#N/A,#N/A,TRUE,"Basic";#N/A,#N/A,TRUE,"EXT-TABLE";#N/A,#N/A,TRUE,"STEEL";#N/A,#N/A,TRUE,"INT-Table";#N/A,#N/A,TRUE,"STEEL";#N/A,#N/A,TRUE,"Door"}</definedName>
    <definedName name="김_2_1" hidden="1">{#N/A,#N/A,TRUE,"Basic";#N/A,#N/A,TRUE,"EXT-TABLE";#N/A,#N/A,TRUE,"STEEL";#N/A,#N/A,TRUE,"INT-Table";#N/A,#N/A,TRUE,"STEEL";#N/A,#N/A,TRUE,"Door"}</definedName>
    <definedName name="김_2_2" localSheetId="5" hidden="1">{#N/A,#N/A,TRUE,"Basic";#N/A,#N/A,TRUE,"EXT-TABLE";#N/A,#N/A,TRUE,"STEEL";#N/A,#N/A,TRUE,"INT-Table";#N/A,#N/A,TRUE,"STEEL";#N/A,#N/A,TRUE,"Door"}</definedName>
    <definedName name="김_2_2" localSheetId="3" hidden="1">{#N/A,#N/A,TRUE,"Basic";#N/A,#N/A,TRUE,"EXT-TABLE";#N/A,#N/A,TRUE,"STEEL";#N/A,#N/A,TRUE,"INT-Table";#N/A,#N/A,TRUE,"STEEL";#N/A,#N/A,TRUE,"Door"}</definedName>
    <definedName name="김_2_2" localSheetId="24" hidden="1">{#N/A,#N/A,TRUE,"Basic";#N/A,#N/A,TRUE,"EXT-TABLE";#N/A,#N/A,TRUE,"STEEL";#N/A,#N/A,TRUE,"INT-Table";#N/A,#N/A,TRUE,"STEEL";#N/A,#N/A,TRUE,"Door"}</definedName>
    <definedName name="김_2_2" localSheetId="4" hidden="1">{#N/A,#N/A,TRUE,"Basic";#N/A,#N/A,TRUE,"EXT-TABLE";#N/A,#N/A,TRUE,"STEEL";#N/A,#N/A,TRUE,"INT-Table";#N/A,#N/A,TRUE,"STEEL";#N/A,#N/A,TRUE,"Door"}</definedName>
    <definedName name="김_2_2" localSheetId="0" hidden="1">{#N/A,#N/A,TRUE,"Basic";#N/A,#N/A,TRUE,"EXT-TABLE";#N/A,#N/A,TRUE,"STEEL";#N/A,#N/A,TRUE,"INT-Table";#N/A,#N/A,TRUE,"STEEL";#N/A,#N/A,TRUE,"Door"}</definedName>
    <definedName name="김_2_2" localSheetId="23" hidden="1">{#N/A,#N/A,TRUE,"Basic";#N/A,#N/A,TRUE,"EXT-TABLE";#N/A,#N/A,TRUE,"STEEL";#N/A,#N/A,TRUE,"INT-Table";#N/A,#N/A,TRUE,"STEEL";#N/A,#N/A,TRUE,"Door"}</definedName>
    <definedName name="김_2_2" hidden="1">{#N/A,#N/A,TRUE,"Basic";#N/A,#N/A,TRUE,"EXT-TABLE";#N/A,#N/A,TRUE,"STEEL";#N/A,#N/A,TRUE,"INT-Table";#N/A,#N/A,TRUE,"STEEL";#N/A,#N/A,TRUE,"Door"}</definedName>
    <definedName name="김_3" localSheetId="5" hidden="1">{#N/A,#N/A,TRUE,"Basic";#N/A,#N/A,TRUE,"EXT-TABLE";#N/A,#N/A,TRUE,"STEEL";#N/A,#N/A,TRUE,"INT-Table";#N/A,#N/A,TRUE,"STEEL";#N/A,#N/A,TRUE,"Door"}</definedName>
    <definedName name="김_3" localSheetId="3" hidden="1">{#N/A,#N/A,TRUE,"Basic";#N/A,#N/A,TRUE,"EXT-TABLE";#N/A,#N/A,TRUE,"STEEL";#N/A,#N/A,TRUE,"INT-Table";#N/A,#N/A,TRUE,"STEEL";#N/A,#N/A,TRUE,"Door"}</definedName>
    <definedName name="김_3" localSheetId="24" hidden="1">{#N/A,#N/A,TRUE,"Basic";#N/A,#N/A,TRUE,"EXT-TABLE";#N/A,#N/A,TRUE,"STEEL";#N/A,#N/A,TRUE,"INT-Table";#N/A,#N/A,TRUE,"STEEL";#N/A,#N/A,TRUE,"Door"}</definedName>
    <definedName name="김_3" localSheetId="4" hidden="1">{#N/A,#N/A,TRUE,"Basic";#N/A,#N/A,TRUE,"EXT-TABLE";#N/A,#N/A,TRUE,"STEEL";#N/A,#N/A,TRUE,"INT-Table";#N/A,#N/A,TRUE,"STEEL";#N/A,#N/A,TRUE,"Door"}</definedName>
    <definedName name="김_3" localSheetId="0" hidden="1">{#N/A,#N/A,TRUE,"Basic";#N/A,#N/A,TRUE,"EXT-TABLE";#N/A,#N/A,TRUE,"STEEL";#N/A,#N/A,TRUE,"INT-Table";#N/A,#N/A,TRUE,"STEEL";#N/A,#N/A,TRUE,"Door"}</definedName>
    <definedName name="김_3" localSheetId="23" hidden="1">{#N/A,#N/A,TRUE,"Basic";#N/A,#N/A,TRUE,"EXT-TABLE";#N/A,#N/A,TRUE,"STEEL";#N/A,#N/A,TRUE,"INT-Table";#N/A,#N/A,TRUE,"STEEL";#N/A,#N/A,TRUE,"Door"}</definedName>
    <definedName name="김_3" hidden="1">{#N/A,#N/A,TRUE,"Basic";#N/A,#N/A,TRUE,"EXT-TABLE";#N/A,#N/A,TRUE,"STEEL";#N/A,#N/A,TRUE,"INT-Table";#N/A,#N/A,TRUE,"STEEL";#N/A,#N/A,TRUE,"Door"}</definedName>
    <definedName name="김_3_1" localSheetId="5" hidden="1">{#N/A,#N/A,TRUE,"Basic";#N/A,#N/A,TRUE,"EXT-TABLE";#N/A,#N/A,TRUE,"STEEL";#N/A,#N/A,TRUE,"INT-Table";#N/A,#N/A,TRUE,"STEEL";#N/A,#N/A,TRUE,"Door"}</definedName>
    <definedName name="김_3_1" localSheetId="3" hidden="1">{#N/A,#N/A,TRUE,"Basic";#N/A,#N/A,TRUE,"EXT-TABLE";#N/A,#N/A,TRUE,"STEEL";#N/A,#N/A,TRUE,"INT-Table";#N/A,#N/A,TRUE,"STEEL";#N/A,#N/A,TRUE,"Door"}</definedName>
    <definedName name="김_3_1" localSheetId="24" hidden="1">{#N/A,#N/A,TRUE,"Basic";#N/A,#N/A,TRUE,"EXT-TABLE";#N/A,#N/A,TRUE,"STEEL";#N/A,#N/A,TRUE,"INT-Table";#N/A,#N/A,TRUE,"STEEL";#N/A,#N/A,TRUE,"Door"}</definedName>
    <definedName name="김_3_1" localSheetId="4" hidden="1">{#N/A,#N/A,TRUE,"Basic";#N/A,#N/A,TRUE,"EXT-TABLE";#N/A,#N/A,TRUE,"STEEL";#N/A,#N/A,TRUE,"INT-Table";#N/A,#N/A,TRUE,"STEEL";#N/A,#N/A,TRUE,"Door"}</definedName>
    <definedName name="김_3_1" localSheetId="0" hidden="1">{#N/A,#N/A,TRUE,"Basic";#N/A,#N/A,TRUE,"EXT-TABLE";#N/A,#N/A,TRUE,"STEEL";#N/A,#N/A,TRUE,"INT-Table";#N/A,#N/A,TRUE,"STEEL";#N/A,#N/A,TRUE,"Door"}</definedName>
    <definedName name="김_3_1" localSheetId="23" hidden="1">{#N/A,#N/A,TRUE,"Basic";#N/A,#N/A,TRUE,"EXT-TABLE";#N/A,#N/A,TRUE,"STEEL";#N/A,#N/A,TRUE,"INT-Table";#N/A,#N/A,TRUE,"STEEL";#N/A,#N/A,TRUE,"Door"}</definedName>
    <definedName name="김_3_1" hidden="1">{#N/A,#N/A,TRUE,"Basic";#N/A,#N/A,TRUE,"EXT-TABLE";#N/A,#N/A,TRUE,"STEEL";#N/A,#N/A,TRUE,"INT-Table";#N/A,#N/A,TRUE,"STEEL";#N/A,#N/A,TRUE,"Door"}</definedName>
    <definedName name="김_3_2" localSheetId="5" hidden="1">{#N/A,#N/A,TRUE,"Basic";#N/A,#N/A,TRUE,"EXT-TABLE";#N/A,#N/A,TRUE,"STEEL";#N/A,#N/A,TRUE,"INT-Table";#N/A,#N/A,TRUE,"STEEL";#N/A,#N/A,TRUE,"Door"}</definedName>
    <definedName name="김_3_2" localSheetId="3" hidden="1">{#N/A,#N/A,TRUE,"Basic";#N/A,#N/A,TRUE,"EXT-TABLE";#N/A,#N/A,TRUE,"STEEL";#N/A,#N/A,TRUE,"INT-Table";#N/A,#N/A,TRUE,"STEEL";#N/A,#N/A,TRUE,"Door"}</definedName>
    <definedName name="김_3_2" localSheetId="24" hidden="1">{#N/A,#N/A,TRUE,"Basic";#N/A,#N/A,TRUE,"EXT-TABLE";#N/A,#N/A,TRUE,"STEEL";#N/A,#N/A,TRUE,"INT-Table";#N/A,#N/A,TRUE,"STEEL";#N/A,#N/A,TRUE,"Door"}</definedName>
    <definedName name="김_3_2" localSheetId="4" hidden="1">{#N/A,#N/A,TRUE,"Basic";#N/A,#N/A,TRUE,"EXT-TABLE";#N/A,#N/A,TRUE,"STEEL";#N/A,#N/A,TRUE,"INT-Table";#N/A,#N/A,TRUE,"STEEL";#N/A,#N/A,TRUE,"Door"}</definedName>
    <definedName name="김_3_2" localSheetId="0" hidden="1">{#N/A,#N/A,TRUE,"Basic";#N/A,#N/A,TRUE,"EXT-TABLE";#N/A,#N/A,TRUE,"STEEL";#N/A,#N/A,TRUE,"INT-Table";#N/A,#N/A,TRUE,"STEEL";#N/A,#N/A,TRUE,"Door"}</definedName>
    <definedName name="김_3_2" localSheetId="23" hidden="1">{#N/A,#N/A,TRUE,"Basic";#N/A,#N/A,TRUE,"EXT-TABLE";#N/A,#N/A,TRUE,"STEEL";#N/A,#N/A,TRUE,"INT-Table";#N/A,#N/A,TRUE,"STEEL";#N/A,#N/A,TRUE,"Door"}</definedName>
    <definedName name="김_3_2" hidden="1">{#N/A,#N/A,TRUE,"Basic";#N/A,#N/A,TRUE,"EXT-TABLE";#N/A,#N/A,TRUE,"STEEL";#N/A,#N/A,TRUE,"INT-Table";#N/A,#N/A,TRUE,"STEEL";#N/A,#N/A,TRUE,"Door"}</definedName>
    <definedName name="김_4" localSheetId="5" hidden="1">{#N/A,#N/A,TRUE,"Basic";#N/A,#N/A,TRUE,"EXT-TABLE";#N/A,#N/A,TRUE,"STEEL";#N/A,#N/A,TRUE,"INT-Table";#N/A,#N/A,TRUE,"STEEL";#N/A,#N/A,TRUE,"Door"}</definedName>
    <definedName name="김_4" localSheetId="3" hidden="1">{#N/A,#N/A,TRUE,"Basic";#N/A,#N/A,TRUE,"EXT-TABLE";#N/A,#N/A,TRUE,"STEEL";#N/A,#N/A,TRUE,"INT-Table";#N/A,#N/A,TRUE,"STEEL";#N/A,#N/A,TRUE,"Door"}</definedName>
    <definedName name="김_4" localSheetId="24" hidden="1">{#N/A,#N/A,TRUE,"Basic";#N/A,#N/A,TRUE,"EXT-TABLE";#N/A,#N/A,TRUE,"STEEL";#N/A,#N/A,TRUE,"INT-Table";#N/A,#N/A,TRUE,"STEEL";#N/A,#N/A,TRUE,"Door"}</definedName>
    <definedName name="김_4" localSheetId="4" hidden="1">{#N/A,#N/A,TRUE,"Basic";#N/A,#N/A,TRUE,"EXT-TABLE";#N/A,#N/A,TRUE,"STEEL";#N/A,#N/A,TRUE,"INT-Table";#N/A,#N/A,TRUE,"STEEL";#N/A,#N/A,TRUE,"Door"}</definedName>
    <definedName name="김_4" localSheetId="0" hidden="1">{#N/A,#N/A,TRUE,"Basic";#N/A,#N/A,TRUE,"EXT-TABLE";#N/A,#N/A,TRUE,"STEEL";#N/A,#N/A,TRUE,"INT-Table";#N/A,#N/A,TRUE,"STEEL";#N/A,#N/A,TRUE,"Door"}</definedName>
    <definedName name="김_4" localSheetId="23" hidden="1">{#N/A,#N/A,TRUE,"Basic";#N/A,#N/A,TRUE,"EXT-TABLE";#N/A,#N/A,TRUE,"STEEL";#N/A,#N/A,TRUE,"INT-Table";#N/A,#N/A,TRUE,"STEEL";#N/A,#N/A,TRUE,"Door"}</definedName>
    <definedName name="김_4" hidden="1">{#N/A,#N/A,TRUE,"Basic";#N/A,#N/A,TRUE,"EXT-TABLE";#N/A,#N/A,TRUE,"STEEL";#N/A,#N/A,TRUE,"INT-Table";#N/A,#N/A,TRUE,"STEEL";#N/A,#N/A,TRUE,"Door"}</definedName>
    <definedName name="김_4_1" localSheetId="5" hidden="1">{#N/A,#N/A,TRUE,"Basic";#N/A,#N/A,TRUE,"EXT-TABLE";#N/A,#N/A,TRUE,"STEEL";#N/A,#N/A,TRUE,"INT-Table";#N/A,#N/A,TRUE,"STEEL";#N/A,#N/A,TRUE,"Door"}</definedName>
    <definedName name="김_4_1" localSheetId="3" hidden="1">{#N/A,#N/A,TRUE,"Basic";#N/A,#N/A,TRUE,"EXT-TABLE";#N/A,#N/A,TRUE,"STEEL";#N/A,#N/A,TRUE,"INT-Table";#N/A,#N/A,TRUE,"STEEL";#N/A,#N/A,TRUE,"Door"}</definedName>
    <definedName name="김_4_1" localSheetId="24" hidden="1">{#N/A,#N/A,TRUE,"Basic";#N/A,#N/A,TRUE,"EXT-TABLE";#N/A,#N/A,TRUE,"STEEL";#N/A,#N/A,TRUE,"INT-Table";#N/A,#N/A,TRUE,"STEEL";#N/A,#N/A,TRUE,"Door"}</definedName>
    <definedName name="김_4_1" localSheetId="4" hidden="1">{#N/A,#N/A,TRUE,"Basic";#N/A,#N/A,TRUE,"EXT-TABLE";#N/A,#N/A,TRUE,"STEEL";#N/A,#N/A,TRUE,"INT-Table";#N/A,#N/A,TRUE,"STEEL";#N/A,#N/A,TRUE,"Door"}</definedName>
    <definedName name="김_4_1" localSheetId="0" hidden="1">{#N/A,#N/A,TRUE,"Basic";#N/A,#N/A,TRUE,"EXT-TABLE";#N/A,#N/A,TRUE,"STEEL";#N/A,#N/A,TRUE,"INT-Table";#N/A,#N/A,TRUE,"STEEL";#N/A,#N/A,TRUE,"Door"}</definedName>
    <definedName name="김_4_1" localSheetId="23" hidden="1">{#N/A,#N/A,TRUE,"Basic";#N/A,#N/A,TRUE,"EXT-TABLE";#N/A,#N/A,TRUE,"STEEL";#N/A,#N/A,TRUE,"INT-Table";#N/A,#N/A,TRUE,"STEEL";#N/A,#N/A,TRUE,"Door"}</definedName>
    <definedName name="김_4_1" hidden="1">{#N/A,#N/A,TRUE,"Basic";#N/A,#N/A,TRUE,"EXT-TABLE";#N/A,#N/A,TRUE,"STEEL";#N/A,#N/A,TRUE,"INT-Table";#N/A,#N/A,TRUE,"STEEL";#N/A,#N/A,TRUE,"Door"}</definedName>
    <definedName name="김_4_2" localSheetId="5" hidden="1">{#N/A,#N/A,TRUE,"Basic";#N/A,#N/A,TRUE,"EXT-TABLE";#N/A,#N/A,TRUE,"STEEL";#N/A,#N/A,TRUE,"INT-Table";#N/A,#N/A,TRUE,"STEEL";#N/A,#N/A,TRUE,"Door"}</definedName>
    <definedName name="김_4_2" localSheetId="3" hidden="1">{#N/A,#N/A,TRUE,"Basic";#N/A,#N/A,TRUE,"EXT-TABLE";#N/A,#N/A,TRUE,"STEEL";#N/A,#N/A,TRUE,"INT-Table";#N/A,#N/A,TRUE,"STEEL";#N/A,#N/A,TRUE,"Door"}</definedName>
    <definedName name="김_4_2" localSheetId="24" hidden="1">{#N/A,#N/A,TRUE,"Basic";#N/A,#N/A,TRUE,"EXT-TABLE";#N/A,#N/A,TRUE,"STEEL";#N/A,#N/A,TRUE,"INT-Table";#N/A,#N/A,TRUE,"STEEL";#N/A,#N/A,TRUE,"Door"}</definedName>
    <definedName name="김_4_2" localSheetId="4" hidden="1">{#N/A,#N/A,TRUE,"Basic";#N/A,#N/A,TRUE,"EXT-TABLE";#N/A,#N/A,TRUE,"STEEL";#N/A,#N/A,TRUE,"INT-Table";#N/A,#N/A,TRUE,"STEEL";#N/A,#N/A,TRUE,"Door"}</definedName>
    <definedName name="김_4_2" localSheetId="0" hidden="1">{#N/A,#N/A,TRUE,"Basic";#N/A,#N/A,TRUE,"EXT-TABLE";#N/A,#N/A,TRUE,"STEEL";#N/A,#N/A,TRUE,"INT-Table";#N/A,#N/A,TRUE,"STEEL";#N/A,#N/A,TRUE,"Door"}</definedName>
    <definedName name="김_4_2" localSheetId="23" hidden="1">{#N/A,#N/A,TRUE,"Basic";#N/A,#N/A,TRUE,"EXT-TABLE";#N/A,#N/A,TRUE,"STEEL";#N/A,#N/A,TRUE,"INT-Table";#N/A,#N/A,TRUE,"STEEL";#N/A,#N/A,TRUE,"Door"}</definedName>
    <definedName name="김_4_2" hidden="1">{#N/A,#N/A,TRUE,"Basic";#N/A,#N/A,TRUE,"EXT-TABLE";#N/A,#N/A,TRUE,"STEEL";#N/A,#N/A,TRUE,"INT-Table";#N/A,#N/A,TRUE,"STEEL";#N/A,#N/A,TRUE,"Door"}</definedName>
    <definedName name="김_5" localSheetId="5" hidden="1">{#N/A,#N/A,TRUE,"Basic";#N/A,#N/A,TRUE,"EXT-TABLE";#N/A,#N/A,TRUE,"STEEL";#N/A,#N/A,TRUE,"INT-Table";#N/A,#N/A,TRUE,"STEEL";#N/A,#N/A,TRUE,"Door"}</definedName>
    <definedName name="김_5" localSheetId="3" hidden="1">{#N/A,#N/A,TRUE,"Basic";#N/A,#N/A,TRUE,"EXT-TABLE";#N/A,#N/A,TRUE,"STEEL";#N/A,#N/A,TRUE,"INT-Table";#N/A,#N/A,TRUE,"STEEL";#N/A,#N/A,TRUE,"Door"}</definedName>
    <definedName name="김_5" localSheetId="24" hidden="1">{#N/A,#N/A,TRUE,"Basic";#N/A,#N/A,TRUE,"EXT-TABLE";#N/A,#N/A,TRUE,"STEEL";#N/A,#N/A,TRUE,"INT-Table";#N/A,#N/A,TRUE,"STEEL";#N/A,#N/A,TRUE,"Door"}</definedName>
    <definedName name="김_5" localSheetId="4" hidden="1">{#N/A,#N/A,TRUE,"Basic";#N/A,#N/A,TRUE,"EXT-TABLE";#N/A,#N/A,TRUE,"STEEL";#N/A,#N/A,TRUE,"INT-Table";#N/A,#N/A,TRUE,"STEEL";#N/A,#N/A,TRUE,"Door"}</definedName>
    <definedName name="김_5" localSheetId="0" hidden="1">{#N/A,#N/A,TRUE,"Basic";#N/A,#N/A,TRUE,"EXT-TABLE";#N/A,#N/A,TRUE,"STEEL";#N/A,#N/A,TRUE,"INT-Table";#N/A,#N/A,TRUE,"STEEL";#N/A,#N/A,TRUE,"Door"}</definedName>
    <definedName name="김_5" localSheetId="23" hidden="1">{#N/A,#N/A,TRUE,"Basic";#N/A,#N/A,TRUE,"EXT-TABLE";#N/A,#N/A,TRUE,"STEEL";#N/A,#N/A,TRUE,"INT-Table";#N/A,#N/A,TRUE,"STEEL";#N/A,#N/A,TRUE,"Door"}</definedName>
    <definedName name="김_5" hidden="1">{#N/A,#N/A,TRUE,"Basic";#N/A,#N/A,TRUE,"EXT-TABLE";#N/A,#N/A,TRUE,"STEEL";#N/A,#N/A,TRUE,"INT-Table";#N/A,#N/A,TRUE,"STEEL";#N/A,#N/A,TRUE,"Door"}</definedName>
    <definedName name="김_5_1" localSheetId="5" hidden="1">{#N/A,#N/A,TRUE,"Basic";#N/A,#N/A,TRUE,"EXT-TABLE";#N/A,#N/A,TRUE,"STEEL";#N/A,#N/A,TRUE,"INT-Table";#N/A,#N/A,TRUE,"STEEL";#N/A,#N/A,TRUE,"Door"}</definedName>
    <definedName name="김_5_1" localSheetId="3" hidden="1">{#N/A,#N/A,TRUE,"Basic";#N/A,#N/A,TRUE,"EXT-TABLE";#N/A,#N/A,TRUE,"STEEL";#N/A,#N/A,TRUE,"INT-Table";#N/A,#N/A,TRUE,"STEEL";#N/A,#N/A,TRUE,"Door"}</definedName>
    <definedName name="김_5_1" localSheetId="24" hidden="1">{#N/A,#N/A,TRUE,"Basic";#N/A,#N/A,TRUE,"EXT-TABLE";#N/A,#N/A,TRUE,"STEEL";#N/A,#N/A,TRUE,"INT-Table";#N/A,#N/A,TRUE,"STEEL";#N/A,#N/A,TRUE,"Door"}</definedName>
    <definedName name="김_5_1" localSheetId="4" hidden="1">{#N/A,#N/A,TRUE,"Basic";#N/A,#N/A,TRUE,"EXT-TABLE";#N/A,#N/A,TRUE,"STEEL";#N/A,#N/A,TRUE,"INT-Table";#N/A,#N/A,TRUE,"STEEL";#N/A,#N/A,TRUE,"Door"}</definedName>
    <definedName name="김_5_1" localSheetId="0" hidden="1">{#N/A,#N/A,TRUE,"Basic";#N/A,#N/A,TRUE,"EXT-TABLE";#N/A,#N/A,TRUE,"STEEL";#N/A,#N/A,TRUE,"INT-Table";#N/A,#N/A,TRUE,"STEEL";#N/A,#N/A,TRUE,"Door"}</definedName>
    <definedName name="김_5_1" localSheetId="23" hidden="1">{#N/A,#N/A,TRUE,"Basic";#N/A,#N/A,TRUE,"EXT-TABLE";#N/A,#N/A,TRUE,"STEEL";#N/A,#N/A,TRUE,"INT-Table";#N/A,#N/A,TRUE,"STEEL";#N/A,#N/A,TRUE,"Door"}</definedName>
    <definedName name="김_5_1" hidden="1">{#N/A,#N/A,TRUE,"Basic";#N/A,#N/A,TRUE,"EXT-TABLE";#N/A,#N/A,TRUE,"STEEL";#N/A,#N/A,TRUE,"INT-Table";#N/A,#N/A,TRUE,"STEEL";#N/A,#N/A,TRUE,"Door"}</definedName>
    <definedName name="김_5_2" localSheetId="5" hidden="1">{#N/A,#N/A,TRUE,"Basic";#N/A,#N/A,TRUE,"EXT-TABLE";#N/A,#N/A,TRUE,"STEEL";#N/A,#N/A,TRUE,"INT-Table";#N/A,#N/A,TRUE,"STEEL";#N/A,#N/A,TRUE,"Door"}</definedName>
    <definedName name="김_5_2" localSheetId="3" hidden="1">{#N/A,#N/A,TRUE,"Basic";#N/A,#N/A,TRUE,"EXT-TABLE";#N/A,#N/A,TRUE,"STEEL";#N/A,#N/A,TRUE,"INT-Table";#N/A,#N/A,TRUE,"STEEL";#N/A,#N/A,TRUE,"Door"}</definedName>
    <definedName name="김_5_2" localSheetId="24" hidden="1">{#N/A,#N/A,TRUE,"Basic";#N/A,#N/A,TRUE,"EXT-TABLE";#N/A,#N/A,TRUE,"STEEL";#N/A,#N/A,TRUE,"INT-Table";#N/A,#N/A,TRUE,"STEEL";#N/A,#N/A,TRUE,"Door"}</definedName>
    <definedName name="김_5_2" localSheetId="4" hidden="1">{#N/A,#N/A,TRUE,"Basic";#N/A,#N/A,TRUE,"EXT-TABLE";#N/A,#N/A,TRUE,"STEEL";#N/A,#N/A,TRUE,"INT-Table";#N/A,#N/A,TRUE,"STEEL";#N/A,#N/A,TRUE,"Door"}</definedName>
    <definedName name="김_5_2" localSheetId="0" hidden="1">{#N/A,#N/A,TRUE,"Basic";#N/A,#N/A,TRUE,"EXT-TABLE";#N/A,#N/A,TRUE,"STEEL";#N/A,#N/A,TRUE,"INT-Table";#N/A,#N/A,TRUE,"STEEL";#N/A,#N/A,TRUE,"Door"}</definedName>
    <definedName name="김_5_2" localSheetId="23" hidden="1">{#N/A,#N/A,TRUE,"Basic";#N/A,#N/A,TRUE,"EXT-TABLE";#N/A,#N/A,TRUE,"STEEL";#N/A,#N/A,TRUE,"INT-Table";#N/A,#N/A,TRUE,"STEEL";#N/A,#N/A,TRUE,"Door"}</definedName>
    <definedName name="김_5_2" hidden="1">{#N/A,#N/A,TRUE,"Basic";#N/A,#N/A,TRUE,"EXT-TABLE";#N/A,#N/A,TRUE,"STEEL";#N/A,#N/A,TRUE,"INT-Table";#N/A,#N/A,TRUE,"STEEL";#N/A,#N/A,TRUE,"Door"}</definedName>
    <definedName name="김1" localSheetId="5" hidden="1">{#N/A,#N/A,TRUE,"Basic";#N/A,#N/A,TRUE,"EXT-TABLE";#N/A,#N/A,TRUE,"STEEL";#N/A,#N/A,TRUE,"INT-Table";#N/A,#N/A,TRUE,"STEEL";#N/A,#N/A,TRUE,"Door"}</definedName>
    <definedName name="김1" localSheetId="3" hidden="1">{#N/A,#N/A,TRUE,"Basic";#N/A,#N/A,TRUE,"EXT-TABLE";#N/A,#N/A,TRUE,"STEEL";#N/A,#N/A,TRUE,"INT-Table";#N/A,#N/A,TRUE,"STEEL";#N/A,#N/A,TRUE,"Door"}</definedName>
    <definedName name="김1" localSheetId="24" hidden="1">{#N/A,#N/A,TRUE,"Basic";#N/A,#N/A,TRUE,"EXT-TABLE";#N/A,#N/A,TRUE,"STEEL";#N/A,#N/A,TRUE,"INT-Table";#N/A,#N/A,TRUE,"STEEL";#N/A,#N/A,TRUE,"Door"}</definedName>
    <definedName name="김1" localSheetId="4" hidden="1">{#N/A,#N/A,TRUE,"Basic";#N/A,#N/A,TRUE,"EXT-TABLE";#N/A,#N/A,TRUE,"STEEL";#N/A,#N/A,TRUE,"INT-Table";#N/A,#N/A,TRUE,"STEEL";#N/A,#N/A,TRUE,"Door"}</definedName>
    <definedName name="김1" localSheetId="0" hidden="1">{#N/A,#N/A,TRUE,"Basic";#N/A,#N/A,TRUE,"EXT-TABLE";#N/A,#N/A,TRUE,"STEEL";#N/A,#N/A,TRUE,"INT-Table";#N/A,#N/A,TRUE,"STEEL";#N/A,#N/A,TRUE,"Door"}</definedName>
    <definedName name="김1" localSheetId="23" hidden="1">{#N/A,#N/A,TRUE,"Basic";#N/A,#N/A,TRUE,"EXT-TABLE";#N/A,#N/A,TRUE,"STEEL";#N/A,#N/A,TRUE,"INT-Table";#N/A,#N/A,TRUE,"STEEL";#N/A,#N/A,TRUE,"Door"}</definedName>
    <definedName name="김1" hidden="1">{#N/A,#N/A,TRUE,"Basic";#N/A,#N/A,TRUE,"EXT-TABLE";#N/A,#N/A,TRUE,"STEEL";#N/A,#N/A,TRUE,"INT-Table";#N/A,#N/A,TRUE,"STEEL";#N/A,#N/A,TRUE,"Door"}</definedName>
    <definedName name="김1_1" localSheetId="5" hidden="1">{#N/A,#N/A,TRUE,"Basic";#N/A,#N/A,TRUE,"EXT-TABLE";#N/A,#N/A,TRUE,"STEEL";#N/A,#N/A,TRUE,"INT-Table";#N/A,#N/A,TRUE,"STEEL";#N/A,#N/A,TRUE,"Door"}</definedName>
    <definedName name="김1_1" localSheetId="3" hidden="1">{#N/A,#N/A,TRUE,"Basic";#N/A,#N/A,TRUE,"EXT-TABLE";#N/A,#N/A,TRUE,"STEEL";#N/A,#N/A,TRUE,"INT-Table";#N/A,#N/A,TRUE,"STEEL";#N/A,#N/A,TRUE,"Door"}</definedName>
    <definedName name="김1_1" localSheetId="24" hidden="1">{#N/A,#N/A,TRUE,"Basic";#N/A,#N/A,TRUE,"EXT-TABLE";#N/A,#N/A,TRUE,"STEEL";#N/A,#N/A,TRUE,"INT-Table";#N/A,#N/A,TRUE,"STEEL";#N/A,#N/A,TRUE,"Door"}</definedName>
    <definedName name="김1_1" localSheetId="4" hidden="1">{#N/A,#N/A,TRUE,"Basic";#N/A,#N/A,TRUE,"EXT-TABLE";#N/A,#N/A,TRUE,"STEEL";#N/A,#N/A,TRUE,"INT-Table";#N/A,#N/A,TRUE,"STEEL";#N/A,#N/A,TRUE,"Door"}</definedName>
    <definedName name="김1_1" localSheetId="0" hidden="1">{#N/A,#N/A,TRUE,"Basic";#N/A,#N/A,TRUE,"EXT-TABLE";#N/A,#N/A,TRUE,"STEEL";#N/A,#N/A,TRUE,"INT-Table";#N/A,#N/A,TRUE,"STEEL";#N/A,#N/A,TRUE,"Door"}</definedName>
    <definedName name="김1_1" localSheetId="23" hidden="1">{#N/A,#N/A,TRUE,"Basic";#N/A,#N/A,TRUE,"EXT-TABLE";#N/A,#N/A,TRUE,"STEEL";#N/A,#N/A,TRUE,"INT-Table";#N/A,#N/A,TRUE,"STEEL";#N/A,#N/A,TRUE,"Door"}</definedName>
    <definedName name="김1_1" hidden="1">{#N/A,#N/A,TRUE,"Basic";#N/A,#N/A,TRUE,"EXT-TABLE";#N/A,#N/A,TRUE,"STEEL";#N/A,#N/A,TRUE,"INT-Table";#N/A,#N/A,TRUE,"STEEL";#N/A,#N/A,TRUE,"Door"}</definedName>
    <definedName name="김1_1_1" localSheetId="5" hidden="1">{#N/A,#N/A,TRUE,"Basic";#N/A,#N/A,TRUE,"EXT-TABLE";#N/A,#N/A,TRUE,"STEEL";#N/A,#N/A,TRUE,"INT-Table";#N/A,#N/A,TRUE,"STEEL";#N/A,#N/A,TRUE,"Door"}</definedName>
    <definedName name="김1_1_1" localSheetId="3" hidden="1">{#N/A,#N/A,TRUE,"Basic";#N/A,#N/A,TRUE,"EXT-TABLE";#N/A,#N/A,TRUE,"STEEL";#N/A,#N/A,TRUE,"INT-Table";#N/A,#N/A,TRUE,"STEEL";#N/A,#N/A,TRUE,"Door"}</definedName>
    <definedName name="김1_1_1" localSheetId="24" hidden="1">{#N/A,#N/A,TRUE,"Basic";#N/A,#N/A,TRUE,"EXT-TABLE";#N/A,#N/A,TRUE,"STEEL";#N/A,#N/A,TRUE,"INT-Table";#N/A,#N/A,TRUE,"STEEL";#N/A,#N/A,TRUE,"Door"}</definedName>
    <definedName name="김1_1_1" localSheetId="4" hidden="1">{#N/A,#N/A,TRUE,"Basic";#N/A,#N/A,TRUE,"EXT-TABLE";#N/A,#N/A,TRUE,"STEEL";#N/A,#N/A,TRUE,"INT-Table";#N/A,#N/A,TRUE,"STEEL";#N/A,#N/A,TRUE,"Door"}</definedName>
    <definedName name="김1_1_1" localSheetId="0" hidden="1">{#N/A,#N/A,TRUE,"Basic";#N/A,#N/A,TRUE,"EXT-TABLE";#N/A,#N/A,TRUE,"STEEL";#N/A,#N/A,TRUE,"INT-Table";#N/A,#N/A,TRUE,"STEEL";#N/A,#N/A,TRUE,"Door"}</definedName>
    <definedName name="김1_1_1" localSheetId="23" hidden="1">{#N/A,#N/A,TRUE,"Basic";#N/A,#N/A,TRUE,"EXT-TABLE";#N/A,#N/A,TRUE,"STEEL";#N/A,#N/A,TRUE,"INT-Table";#N/A,#N/A,TRUE,"STEEL";#N/A,#N/A,TRUE,"Door"}</definedName>
    <definedName name="김1_1_1" hidden="1">{#N/A,#N/A,TRUE,"Basic";#N/A,#N/A,TRUE,"EXT-TABLE";#N/A,#N/A,TRUE,"STEEL";#N/A,#N/A,TRUE,"INT-Table";#N/A,#N/A,TRUE,"STEEL";#N/A,#N/A,TRUE,"Door"}</definedName>
    <definedName name="김1_1_2" localSheetId="5" hidden="1">{#N/A,#N/A,TRUE,"Basic";#N/A,#N/A,TRUE,"EXT-TABLE";#N/A,#N/A,TRUE,"STEEL";#N/A,#N/A,TRUE,"INT-Table";#N/A,#N/A,TRUE,"STEEL";#N/A,#N/A,TRUE,"Door"}</definedName>
    <definedName name="김1_1_2" localSheetId="3" hidden="1">{#N/A,#N/A,TRUE,"Basic";#N/A,#N/A,TRUE,"EXT-TABLE";#N/A,#N/A,TRUE,"STEEL";#N/A,#N/A,TRUE,"INT-Table";#N/A,#N/A,TRUE,"STEEL";#N/A,#N/A,TRUE,"Door"}</definedName>
    <definedName name="김1_1_2" localSheetId="24" hidden="1">{#N/A,#N/A,TRUE,"Basic";#N/A,#N/A,TRUE,"EXT-TABLE";#N/A,#N/A,TRUE,"STEEL";#N/A,#N/A,TRUE,"INT-Table";#N/A,#N/A,TRUE,"STEEL";#N/A,#N/A,TRUE,"Door"}</definedName>
    <definedName name="김1_1_2" localSheetId="4" hidden="1">{#N/A,#N/A,TRUE,"Basic";#N/A,#N/A,TRUE,"EXT-TABLE";#N/A,#N/A,TRUE,"STEEL";#N/A,#N/A,TRUE,"INT-Table";#N/A,#N/A,TRUE,"STEEL";#N/A,#N/A,TRUE,"Door"}</definedName>
    <definedName name="김1_1_2" localSheetId="0" hidden="1">{#N/A,#N/A,TRUE,"Basic";#N/A,#N/A,TRUE,"EXT-TABLE";#N/A,#N/A,TRUE,"STEEL";#N/A,#N/A,TRUE,"INT-Table";#N/A,#N/A,TRUE,"STEEL";#N/A,#N/A,TRUE,"Door"}</definedName>
    <definedName name="김1_1_2" localSheetId="23" hidden="1">{#N/A,#N/A,TRUE,"Basic";#N/A,#N/A,TRUE,"EXT-TABLE";#N/A,#N/A,TRUE,"STEEL";#N/A,#N/A,TRUE,"INT-Table";#N/A,#N/A,TRUE,"STEEL";#N/A,#N/A,TRUE,"Door"}</definedName>
    <definedName name="김1_1_2" hidden="1">{#N/A,#N/A,TRUE,"Basic";#N/A,#N/A,TRUE,"EXT-TABLE";#N/A,#N/A,TRUE,"STEEL";#N/A,#N/A,TRUE,"INT-Table";#N/A,#N/A,TRUE,"STEEL";#N/A,#N/A,TRUE,"Door"}</definedName>
    <definedName name="김1_2" localSheetId="5" hidden="1">{#N/A,#N/A,TRUE,"Basic";#N/A,#N/A,TRUE,"EXT-TABLE";#N/A,#N/A,TRUE,"STEEL";#N/A,#N/A,TRUE,"INT-Table";#N/A,#N/A,TRUE,"STEEL";#N/A,#N/A,TRUE,"Door"}</definedName>
    <definedName name="김1_2" localSheetId="3" hidden="1">{#N/A,#N/A,TRUE,"Basic";#N/A,#N/A,TRUE,"EXT-TABLE";#N/A,#N/A,TRUE,"STEEL";#N/A,#N/A,TRUE,"INT-Table";#N/A,#N/A,TRUE,"STEEL";#N/A,#N/A,TRUE,"Door"}</definedName>
    <definedName name="김1_2" localSheetId="24" hidden="1">{#N/A,#N/A,TRUE,"Basic";#N/A,#N/A,TRUE,"EXT-TABLE";#N/A,#N/A,TRUE,"STEEL";#N/A,#N/A,TRUE,"INT-Table";#N/A,#N/A,TRUE,"STEEL";#N/A,#N/A,TRUE,"Door"}</definedName>
    <definedName name="김1_2" localSheetId="4" hidden="1">{#N/A,#N/A,TRUE,"Basic";#N/A,#N/A,TRUE,"EXT-TABLE";#N/A,#N/A,TRUE,"STEEL";#N/A,#N/A,TRUE,"INT-Table";#N/A,#N/A,TRUE,"STEEL";#N/A,#N/A,TRUE,"Door"}</definedName>
    <definedName name="김1_2" localSheetId="0" hidden="1">{#N/A,#N/A,TRUE,"Basic";#N/A,#N/A,TRUE,"EXT-TABLE";#N/A,#N/A,TRUE,"STEEL";#N/A,#N/A,TRUE,"INT-Table";#N/A,#N/A,TRUE,"STEEL";#N/A,#N/A,TRUE,"Door"}</definedName>
    <definedName name="김1_2" localSheetId="23" hidden="1">{#N/A,#N/A,TRUE,"Basic";#N/A,#N/A,TRUE,"EXT-TABLE";#N/A,#N/A,TRUE,"STEEL";#N/A,#N/A,TRUE,"INT-Table";#N/A,#N/A,TRUE,"STEEL";#N/A,#N/A,TRUE,"Door"}</definedName>
    <definedName name="김1_2" hidden="1">{#N/A,#N/A,TRUE,"Basic";#N/A,#N/A,TRUE,"EXT-TABLE";#N/A,#N/A,TRUE,"STEEL";#N/A,#N/A,TRUE,"INT-Table";#N/A,#N/A,TRUE,"STEEL";#N/A,#N/A,TRUE,"Door"}</definedName>
    <definedName name="김1_2_1" localSheetId="5" hidden="1">{#N/A,#N/A,TRUE,"Basic";#N/A,#N/A,TRUE,"EXT-TABLE";#N/A,#N/A,TRUE,"STEEL";#N/A,#N/A,TRUE,"INT-Table";#N/A,#N/A,TRUE,"STEEL";#N/A,#N/A,TRUE,"Door"}</definedName>
    <definedName name="김1_2_1" localSheetId="3" hidden="1">{#N/A,#N/A,TRUE,"Basic";#N/A,#N/A,TRUE,"EXT-TABLE";#N/A,#N/A,TRUE,"STEEL";#N/A,#N/A,TRUE,"INT-Table";#N/A,#N/A,TRUE,"STEEL";#N/A,#N/A,TRUE,"Door"}</definedName>
    <definedName name="김1_2_1" localSheetId="24" hidden="1">{#N/A,#N/A,TRUE,"Basic";#N/A,#N/A,TRUE,"EXT-TABLE";#N/A,#N/A,TRUE,"STEEL";#N/A,#N/A,TRUE,"INT-Table";#N/A,#N/A,TRUE,"STEEL";#N/A,#N/A,TRUE,"Door"}</definedName>
    <definedName name="김1_2_1" localSheetId="4" hidden="1">{#N/A,#N/A,TRUE,"Basic";#N/A,#N/A,TRUE,"EXT-TABLE";#N/A,#N/A,TRUE,"STEEL";#N/A,#N/A,TRUE,"INT-Table";#N/A,#N/A,TRUE,"STEEL";#N/A,#N/A,TRUE,"Door"}</definedName>
    <definedName name="김1_2_1" localSheetId="0" hidden="1">{#N/A,#N/A,TRUE,"Basic";#N/A,#N/A,TRUE,"EXT-TABLE";#N/A,#N/A,TRUE,"STEEL";#N/A,#N/A,TRUE,"INT-Table";#N/A,#N/A,TRUE,"STEEL";#N/A,#N/A,TRUE,"Door"}</definedName>
    <definedName name="김1_2_1" localSheetId="23" hidden="1">{#N/A,#N/A,TRUE,"Basic";#N/A,#N/A,TRUE,"EXT-TABLE";#N/A,#N/A,TRUE,"STEEL";#N/A,#N/A,TRUE,"INT-Table";#N/A,#N/A,TRUE,"STEEL";#N/A,#N/A,TRUE,"Door"}</definedName>
    <definedName name="김1_2_1" hidden="1">{#N/A,#N/A,TRUE,"Basic";#N/A,#N/A,TRUE,"EXT-TABLE";#N/A,#N/A,TRUE,"STEEL";#N/A,#N/A,TRUE,"INT-Table";#N/A,#N/A,TRUE,"STEEL";#N/A,#N/A,TRUE,"Door"}</definedName>
    <definedName name="김1_2_2" localSheetId="5" hidden="1">{#N/A,#N/A,TRUE,"Basic";#N/A,#N/A,TRUE,"EXT-TABLE";#N/A,#N/A,TRUE,"STEEL";#N/A,#N/A,TRUE,"INT-Table";#N/A,#N/A,TRUE,"STEEL";#N/A,#N/A,TRUE,"Door"}</definedName>
    <definedName name="김1_2_2" localSheetId="3" hidden="1">{#N/A,#N/A,TRUE,"Basic";#N/A,#N/A,TRUE,"EXT-TABLE";#N/A,#N/A,TRUE,"STEEL";#N/A,#N/A,TRUE,"INT-Table";#N/A,#N/A,TRUE,"STEEL";#N/A,#N/A,TRUE,"Door"}</definedName>
    <definedName name="김1_2_2" localSheetId="24" hidden="1">{#N/A,#N/A,TRUE,"Basic";#N/A,#N/A,TRUE,"EXT-TABLE";#N/A,#N/A,TRUE,"STEEL";#N/A,#N/A,TRUE,"INT-Table";#N/A,#N/A,TRUE,"STEEL";#N/A,#N/A,TRUE,"Door"}</definedName>
    <definedName name="김1_2_2" localSheetId="4" hidden="1">{#N/A,#N/A,TRUE,"Basic";#N/A,#N/A,TRUE,"EXT-TABLE";#N/A,#N/A,TRUE,"STEEL";#N/A,#N/A,TRUE,"INT-Table";#N/A,#N/A,TRUE,"STEEL";#N/A,#N/A,TRUE,"Door"}</definedName>
    <definedName name="김1_2_2" localSheetId="0" hidden="1">{#N/A,#N/A,TRUE,"Basic";#N/A,#N/A,TRUE,"EXT-TABLE";#N/A,#N/A,TRUE,"STEEL";#N/A,#N/A,TRUE,"INT-Table";#N/A,#N/A,TRUE,"STEEL";#N/A,#N/A,TRUE,"Door"}</definedName>
    <definedName name="김1_2_2" localSheetId="23" hidden="1">{#N/A,#N/A,TRUE,"Basic";#N/A,#N/A,TRUE,"EXT-TABLE";#N/A,#N/A,TRUE,"STEEL";#N/A,#N/A,TRUE,"INT-Table";#N/A,#N/A,TRUE,"STEEL";#N/A,#N/A,TRUE,"Door"}</definedName>
    <definedName name="김1_2_2" hidden="1">{#N/A,#N/A,TRUE,"Basic";#N/A,#N/A,TRUE,"EXT-TABLE";#N/A,#N/A,TRUE,"STEEL";#N/A,#N/A,TRUE,"INT-Table";#N/A,#N/A,TRUE,"STEEL";#N/A,#N/A,TRUE,"Door"}</definedName>
    <definedName name="김1_3" localSheetId="5" hidden="1">{#N/A,#N/A,TRUE,"Basic";#N/A,#N/A,TRUE,"EXT-TABLE";#N/A,#N/A,TRUE,"STEEL";#N/A,#N/A,TRUE,"INT-Table";#N/A,#N/A,TRUE,"STEEL";#N/A,#N/A,TRUE,"Door"}</definedName>
    <definedName name="김1_3" localSheetId="3" hidden="1">{#N/A,#N/A,TRUE,"Basic";#N/A,#N/A,TRUE,"EXT-TABLE";#N/A,#N/A,TRUE,"STEEL";#N/A,#N/A,TRUE,"INT-Table";#N/A,#N/A,TRUE,"STEEL";#N/A,#N/A,TRUE,"Door"}</definedName>
    <definedName name="김1_3" localSheetId="24" hidden="1">{#N/A,#N/A,TRUE,"Basic";#N/A,#N/A,TRUE,"EXT-TABLE";#N/A,#N/A,TRUE,"STEEL";#N/A,#N/A,TRUE,"INT-Table";#N/A,#N/A,TRUE,"STEEL";#N/A,#N/A,TRUE,"Door"}</definedName>
    <definedName name="김1_3" localSheetId="4" hidden="1">{#N/A,#N/A,TRUE,"Basic";#N/A,#N/A,TRUE,"EXT-TABLE";#N/A,#N/A,TRUE,"STEEL";#N/A,#N/A,TRUE,"INT-Table";#N/A,#N/A,TRUE,"STEEL";#N/A,#N/A,TRUE,"Door"}</definedName>
    <definedName name="김1_3" localSheetId="0" hidden="1">{#N/A,#N/A,TRUE,"Basic";#N/A,#N/A,TRUE,"EXT-TABLE";#N/A,#N/A,TRUE,"STEEL";#N/A,#N/A,TRUE,"INT-Table";#N/A,#N/A,TRUE,"STEEL";#N/A,#N/A,TRUE,"Door"}</definedName>
    <definedName name="김1_3" localSheetId="23" hidden="1">{#N/A,#N/A,TRUE,"Basic";#N/A,#N/A,TRUE,"EXT-TABLE";#N/A,#N/A,TRUE,"STEEL";#N/A,#N/A,TRUE,"INT-Table";#N/A,#N/A,TRUE,"STEEL";#N/A,#N/A,TRUE,"Door"}</definedName>
    <definedName name="김1_3" hidden="1">{#N/A,#N/A,TRUE,"Basic";#N/A,#N/A,TRUE,"EXT-TABLE";#N/A,#N/A,TRUE,"STEEL";#N/A,#N/A,TRUE,"INT-Table";#N/A,#N/A,TRUE,"STEEL";#N/A,#N/A,TRUE,"Door"}</definedName>
    <definedName name="김1_3_1" localSheetId="5" hidden="1">{#N/A,#N/A,TRUE,"Basic";#N/A,#N/A,TRUE,"EXT-TABLE";#N/A,#N/A,TRUE,"STEEL";#N/A,#N/A,TRUE,"INT-Table";#N/A,#N/A,TRUE,"STEEL";#N/A,#N/A,TRUE,"Door"}</definedName>
    <definedName name="김1_3_1" localSheetId="3" hidden="1">{#N/A,#N/A,TRUE,"Basic";#N/A,#N/A,TRUE,"EXT-TABLE";#N/A,#N/A,TRUE,"STEEL";#N/A,#N/A,TRUE,"INT-Table";#N/A,#N/A,TRUE,"STEEL";#N/A,#N/A,TRUE,"Door"}</definedName>
    <definedName name="김1_3_1" localSheetId="24" hidden="1">{#N/A,#N/A,TRUE,"Basic";#N/A,#N/A,TRUE,"EXT-TABLE";#N/A,#N/A,TRUE,"STEEL";#N/A,#N/A,TRUE,"INT-Table";#N/A,#N/A,TRUE,"STEEL";#N/A,#N/A,TRUE,"Door"}</definedName>
    <definedName name="김1_3_1" localSheetId="4" hidden="1">{#N/A,#N/A,TRUE,"Basic";#N/A,#N/A,TRUE,"EXT-TABLE";#N/A,#N/A,TRUE,"STEEL";#N/A,#N/A,TRUE,"INT-Table";#N/A,#N/A,TRUE,"STEEL";#N/A,#N/A,TRUE,"Door"}</definedName>
    <definedName name="김1_3_1" localSheetId="0" hidden="1">{#N/A,#N/A,TRUE,"Basic";#N/A,#N/A,TRUE,"EXT-TABLE";#N/A,#N/A,TRUE,"STEEL";#N/A,#N/A,TRUE,"INT-Table";#N/A,#N/A,TRUE,"STEEL";#N/A,#N/A,TRUE,"Door"}</definedName>
    <definedName name="김1_3_1" localSheetId="23" hidden="1">{#N/A,#N/A,TRUE,"Basic";#N/A,#N/A,TRUE,"EXT-TABLE";#N/A,#N/A,TRUE,"STEEL";#N/A,#N/A,TRUE,"INT-Table";#N/A,#N/A,TRUE,"STEEL";#N/A,#N/A,TRUE,"Door"}</definedName>
    <definedName name="김1_3_1" hidden="1">{#N/A,#N/A,TRUE,"Basic";#N/A,#N/A,TRUE,"EXT-TABLE";#N/A,#N/A,TRUE,"STEEL";#N/A,#N/A,TRUE,"INT-Table";#N/A,#N/A,TRUE,"STEEL";#N/A,#N/A,TRUE,"Door"}</definedName>
    <definedName name="김1_3_2" localSheetId="5" hidden="1">{#N/A,#N/A,TRUE,"Basic";#N/A,#N/A,TRUE,"EXT-TABLE";#N/A,#N/A,TRUE,"STEEL";#N/A,#N/A,TRUE,"INT-Table";#N/A,#N/A,TRUE,"STEEL";#N/A,#N/A,TRUE,"Door"}</definedName>
    <definedName name="김1_3_2" localSheetId="3" hidden="1">{#N/A,#N/A,TRUE,"Basic";#N/A,#N/A,TRUE,"EXT-TABLE";#N/A,#N/A,TRUE,"STEEL";#N/A,#N/A,TRUE,"INT-Table";#N/A,#N/A,TRUE,"STEEL";#N/A,#N/A,TRUE,"Door"}</definedName>
    <definedName name="김1_3_2" localSheetId="24" hidden="1">{#N/A,#N/A,TRUE,"Basic";#N/A,#N/A,TRUE,"EXT-TABLE";#N/A,#N/A,TRUE,"STEEL";#N/A,#N/A,TRUE,"INT-Table";#N/A,#N/A,TRUE,"STEEL";#N/A,#N/A,TRUE,"Door"}</definedName>
    <definedName name="김1_3_2" localSheetId="4" hidden="1">{#N/A,#N/A,TRUE,"Basic";#N/A,#N/A,TRUE,"EXT-TABLE";#N/A,#N/A,TRUE,"STEEL";#N/A,#N/A,TRUE,"INT-Table";#N/A,#N/A,TRUE,"STEEL";#N/A,#N/A,TRUE,"Door"}</definedName>
    <definedName name="김1_3_2" localSheetId="0" hidden="1">{#N/A,#N/A,TRUE,"Basic";#N/A,#N/A,TRUE,"EXT-TABLE";#N/A,#N/A,TRUE,"STEEL";#N/A,#N/A,TRUE,"INT-Table";#N/A,#N/A,TRUE,"STEEL";#N/A,#N/A,TRUE,"Door"}</definedName>
    <definedName name="김1_3_2" localSheetId="23" hidden="1">{#N/A,#N/A,TRUE,"Basic";#N/A,#N/A,TRUE,"EXT-TABLE";#N/A,#N/A,TRUE,"STEEL";#N/A,#N/A,TRUE,"INT-Table";#N/A,#N/A,TRUE,"STEEL";#N/A,#N/A,TRUE,"Door"}</definedName>
    <definedName name="김1_3_2" hidden="1">{#N/A,#N/A,TRUE,"Basic";#N/A,#N/A,TRUE,"EXT-TABLE";#N/A,#N/A,TRUE,"STEEL";#N/A,#N/A,TRUE,"INT-Table";#N/A,#N/A,TRUE,"STEEL";#N/A,#N/A,TRUE,"Door"}</definedName>
    <definedName name="김1_4" localSheetId="5" hidden="1">{#N/A,#N/A,TRUE,"Basic";#N/A,#N/A,TRUE,"EXT-TABLE";#N/A,#N/A,TRUE,"STEEL";#N/A,#N/A,TRUE,"INT-Table";#N/A,#N/A,TRUE,"STEEL";#N/A,#N/A,TRUE,"Door"}</definedName>
    <definedName name="김1_4" localSheetId="3" hidden="1">{#N/A,#N/A,TRUE,"Basic";#N/A,#N/A,TRUE,"EXT-TABLE";#N/A,#N/A,TRUE,"STEEL";#N/A,#N/A,TRUE,"INT-Table";#N/A,#N/A,TRUE,"STEEL";#N/A,#N/A,TRUE,"Door"}</definedName>
    <definedName name="김1_4" localSheetId="24" hidden="1">{#N/A,#N/A,TRUE,"Basic";#N/A,#N/A,TRUE,"EXT-TABLE";#N/A,#N/A,TRUE,"STEEL";#N/A,#N/A,TRUE,"INT-Table";#N/A,#N/A,TRUE,"STEEL";#N/A,#N/A,TRUE,"Door"}</definedName>
    <definedName name="김1_4" localSheetId="4" hidden="1">{#N/A,#N/A,TRUE,"Basic";#N/A,#N/A,TRUE,"EXT-TABLE";#N/A,#N/A,TRUE,"STEEL";#N/A,#N/A,TRUE,"INT-Table";#N/A,#N/A,TRUE,"STEEL";#N/A,#N/A,TRUE,"Door"}</definedName>
    <definedName name="김1_4" localSheetId="0" hidden="1">{#N/A,#N/A,TRUE,"Basic";#N/A,#N/A,TRUE,"EXT-TABLE";#N/A,#N/A,TRUE,"STEEL";#N/A,#N/A,TRUE,"INT-Table";#N/A,#N/A,TRUE,"STEEL";#N/A,#N/A,TRUE,"Door"}</definedName>
    <definedName name="김1_4" localSheetId="23" hidden="1">{#N/A,#N/A,TRUE,"Basic";#N/A,#N/A,TRUE,"EXT-TABLE";#N/A,#N/A,TRUE,"STEEL";#N/A,#N/A,TRUE,"INT-Table";#N/A,#N/A,TRUE,"STEEL";#N/A,#N/A,TRUE,"Door"}</definedName>
    <definedName name="김1_4" hidden="1">{#N/A,#N/A,TRUE,"Basic";#N/A,#N/A,TRUE,"EXT-TABLE";#N/A,#N/A,TRUE,"STEEL";#N/A,#N/A,TRUE,"INT-Table";#N/A,#N/A,TRUE,"STEEL";#N/A,#N/A,TRUE,"Door"}</definedName>
    <definedName name="김1_4_1" localSheetId="5" hidden="1">{#N/A,#N/A,TRUE,"Basic";#N/A,#N/A,TRUE,"EXT-TABLE";#N/A,#N/A,TRUE,"STEEL";#N/A,#N/A,TRUE,"INT-Table";#N/A,#N/A,TRUE,"STEEL";#N/A,#N/A,TRUE,"Door"}</definedName>
    <definedName name="김1_4_1" localSheetId="3" hidden="1">{#N/A,#N/A,TRUE,"Basic";#N/A,#N/A,TRUE,"EXT-TABLE";#N/A,#N/A,TRUE,"STEEL";#N/A,#N/A,TRUE,"INT-Table";#N/A,#N/A,TRUE,"STEEL";#N/A,#N/A,TRUE,"Door"}</definedName>
    <definedName name="김1_4_1" localSheetId="24" hidden="1">{#N/A,#N/A,TRUE,"Basic";#N/A,#N/A,TRUE,"EXT-TABLE";#N/A,#N/A,TRUE,"STEEL";#N/A,#N/A,TRUE,"INT-Table";#N/A,#N/A,TRUE,"STEEL";#N/A,#N/A,TRUE,"Door"}</definedName>
    <definedName name="김1_4_1" localSheetId="4" hidden="1">{#N/A,#N/A,TRUE,"Basic";#N/A,#N/A,TRUE,"EXT-TABLE";#N/A,#N/A,TRUE,"STEEL";#N/A,#N/A,TRUE,"INT-Table";#N/A,#N/A,TRUE,"STEEL";#N/A,#N/A,TRUE,"Door"}</definedName>
    <definedName name="김1_4_1" localSheetId="0" hidden="1">{#N/A,#N/A,TRUE,"Basic";#N/A,#N/A,TRUE,"EXT-TABLE";#N/A,#N/A,TRUE,"STEEL";#N/A,#N/A,TRUE,"INT-Table";#N/A,#N/A,TRUE,"STEEL";#N/A,#N/A,TRUE,"Door"}</definedName>
    <definedName name="김1_4_1" localSheetId="23" hidden="1">{#N/A,#N/A,TRUE,"Basic";#N/A,#N/A,TRUE,"EXT-TABLE";#N/A,#N/A,TRUE,"STEEL";#N/A,#N/A,TRUE,"INT-Table";#N/A,#N/A,TRUE,"STEEL";#N/A,#N/A,TRUE,"Door"}</definedName>
    <definedName name="김1_4_1" hidden="1">{#N/A,#N/A,TRUE,"Basic";#N/A,#N/A,TRUE,"EXT-TABLE";#N/A,#N/A,TRUE,"STEEL";#N/A,#N/A,TRUE,"INT-Table";#N/A,#N/A,TRUE,"STEEL";#N/A,#N/A,TRUE,"Door"}</definedName>
    <definedName name="김1_4_2" localSheetId="5" hidden="1">{#N/A,#N/A,TRUE,"Basic";#N/A,#N/A,TRUE,"EXT-TABLE";#N/A,#N/A,TRUE,"STEEL";#N/A,#N/A,TRUE,"INT-Table";#N/A,#N/A,TRUE,"STEEL";#N/A,#N/A,TRUE,"Door"}</definedName>
    <definedName name="김1_4_2" localSheetId="3" hidden="1">{#N/A,#N/A,TRUE,"Basic";#N/A,#N/A,TRUE,"EXT-TABLE";#N/A,#N/A,TRUE,"STEEL";#N/A,#N/A,TRUE,"INT-Table";#N/A,#N/A,TRUE,"STEEL";#N/A,#N/A,TRUE,"Door"}</definedName>
    <definedName name="김1_4_2" localSheetId="24" hidden="1">{#N/A,#N/A,TRUE,"Basic";#N/A,#N/A,TRUE,"EXT-TABLE";#N/A,#N/A,TRUE,"STEEL";#N/A,#N/A,TRUE,"INT-Table";#N/A,#N/A,TRUE,"STEEL";#N/A,#N/A,TRUE,"Door"}</definedName>
    <definedName name="김1_4_2" localSheetId="4" hidden="1">{#N/A,#N/A,TRUE,"Basic";#N/A,#N/A,TRUE,"EXT-TABLE";#N/A,#N/A,TRUE,"STEEL";#N/A,#N/A,TRUE,"INT-Table";#N/A,#N/A,TRUE,"STEEL";#N/A,#N/A,TRUE,"Door"}</definedName>
    <definedName name="김1_4_2" localSheetId="0" hidden="1">{#N/A,#N/A,TRUE,"Basic";#N/A,#N/A,TRUE,"EXT-TABLE";#N/A,#N/A,TRUE,"STEEL";#N/A,#N/A,TRUE,"INT-Table";#N/A,#N/A,TRUE,"STEEL";#N/A,#N/A,TRUE,"Door"}</definedName>
    <definedName name="김1_4_2" localSheetId="23" hidden="1">{#N/A,#N/A,TRUE,"Basic";#N/A,#N/A,TRUE,"EXT-TABLE";#N/A,#N/A,TRUE,"STEEL";#N/A,#N/A,TRUE,"INT-Table";#N/A,#N/A,TRUE,"STEEL";#N/A,#N/A,TRUE,"Door"}</definedName>
    <definedName name="김1_4_2" hidden="1">{#N/A,#N/A,TRUE,"Basic";#N/A,#N/A,TRUE,"EXT-TABLE";#N/A,#N/A,TRUE,"STEEL";#N/A,#N/A,TRUE,"INT-Table";#N/A,#N/A,TRUE,"STEEL";#N/A,#N/A,TRUE,"Door"}</definedName>
    <definedName name="김1_5" localSheetId="5" hidden="1">{#N/A,#N/A,TRUE,"Basic";#N/A,#N/A,TRUE,"EXT-TABLE";#N/A,#N/A,TRUE,"STEEL";#N/A,#N/A,TRUE,"INT-Table";#N/A,#N/A,TRUE,"STEEL";#N/A,#N/A,TRUE,"Door"}</definedName>
    <definedName name="김1_5" localSheetId="3" hidden="1">{#N/A,#N/A,TRUE,"Basic";#N/A,#N/A,TRUE,"EXT-TABLE";#N/A,#N/A,TRUE,"STEEL";#N/A,#N/A,TRUE,"INT-Table";#N/A,#N/A,TRUE,"STEEL";#N/A,#N/A,TRUE,"Door"}</definedName>
    <definedName name="김1_5" localSheetId="24" hidden="1">{#N/A,#N/A,TRUE,"Basic";#N/A,#N/A,TRUE,"EXT-TABLE";#N/A,#N/A,TRUE,"STEEL";#N/A,#N/A,TRUE,"INT-Table";#N/A,#N/A,TRUE,"STEEL";#N/A,#N/A,TRUE,"Door"}</definedName>
    <definedName name="김1_5" localSheetId="4" hidden="1">{#N/A,#N/A,TRUE,"Basic";#N/A,#N/A,TRUE,"EXT-TABLE";#N/A,#N/A,TRUE,"STEEL";#N/A,#N/A,TRUE,"INT-Table";#N/A,#N/A,TRUE,"STEEL";#N/A,#N/A,TRUE,"Door"}</definedName>
    <definedName name="김1_5" localSheetId="0" hidden="1">{#N/A,#N/A,TRUE,"Basic";#N/A,#N/A,TRUE,"EXT-TABLE";#N/A,#N/A,TRUE,"STEEL";#N/A,#N/A,TRUE,"INT-Table";#N/A,#N/A,TRUE,"STEEL";#N/A,#N/A,TRUE,"Door"}</definedName>
    <definedName name="김1_5" localSheetId="23" hidden="1">{#N/A,#N/A,TRUE,"Basic";#N/A,#N/A,TRUE,"EXT-TABLE";#N/A,#N/A,TRUE,"STEEL";#N/A,#N/A,TRUE,"INT-Table";#N/A,#N/A,TRUE,"STEEL";#N/A,#N/A,TRUE,"Door"}</definedName>
    <definedName name="김1_5" hidden="1">{#N/A,#N/A,TRUE,"Basic";#N/A,#N/A,TRUE,"EXT-TABLE";#N/A,#N/A,TRUE,"STEEL";#N/A,#N/A,TRUE,"INT-Table";#N/A,#N/A,TRUE,"STEEL";#N/A,#N/A,TRUE,"Door"}</definedName>
    <definedName name="김1_5_1" localSheetId="5" hidden="1">{#N/A,#N/A,TRUE,"Basic";#N/A,#N/A,TRUE,"EXT-TABLE";#N/A,#N/A,TRUE,"STEEL";#N/A,#N/A,TRUE,"INT-Table";#N/A,#N/A,TRUE,"STEEL";#N/A,#N/A,TRUE,"Door"}</definedName>
    <definedName name="김1_5_1" localSheetId="3" hidden="1">{#N/A,#N/A,TRUE,"Basic";#N/A,#N/A,TRUE,"EXT-TABLE";#N/A,#N/A,TRUE,"STEEL";#N/A,#N/A,TRUE,"INT-Table";#N/A,#N/A,TRUE,"STEEL";#N/A,#N/A,TRUE,"Door"}</definedName>
    <definedName name="김1_5_1" localSheetId="24" hidden="1">{#N/A,#N/A,TRUE,"Basic";#N/A,#N/A,TRUE,"EXT-TABLE";#N/A,#N/A,TRUE,"STEEL";#N/A,#N/A,TRUE,"INT-Table";#N/A,#N/A,TRUE,"STEEL";#N/A,#N/A,TRUE,"Door"}</definedName>
    <definedName name="김1_5_1" localSheetId="4" hidden="1">{#N/A,#N/A,TRUE,"Basic";#N/A,#N/A,TRUE,"EXT-TABLE";#N/A,#N/A,TRUE,"STEEL";#N/A,#N/A,TRUE,"INT-Table";#N/A,#N/A,TRUE,"STEEL";#N/A,#N/A,TRUE,"Door"}</definedName>
    <definedName name="김1_5_1" localSheetId="0" hidden="1">{#N/A,#N/A,TRUE,"Basic";#N/A,#N/A,TRUE,"EXT-TABLE";#N/A,#N/A,TRUE,"STEEL";#N/A,#N/A,TRUE,"INT-Table";#N/A,#N/A,TRUE,"STEEL";#N/A,#N/A,TRUE,"Door"}</definedName>
    <definedName name="김1_5_1" localSheetId="23" hidden="1">{#N/A,#N/A,TRUE,"Basic";#N/A,#N/A,TRUE,"EXT-TABLE";#N/A,#N/A,TRUE,"STEEL";#N/A,#N/A,TRUE,"INT-Table";#N/A,#N/A,TRUE,"STEEL";#N/A,#N/A,TRUE,"Door"}</definedName>
    <definedName name="김1_5_1" hidden="1">{#N/A,#N/A,TRUE,"Basic";#N/A,#N/A,TRUE,"EXT-TABLE";#N/A,#N/A,TRUE,"STEEL";#N/A,#N/A,TRUE,"INT-Table";#N/A,#N/A,TRUE,"STEEL";#N/A,#N/A,TRUE,"Door"}</definedName>
    <definedName name="김1_5_2" localSheetId="5" hidden="1">{#N/A,#N/A,TRUE,"Basic";#N/A,#N/A,TRUE,"EXT-TABLE";#N/A,#N/A,TRUE,"STEEL";#N/A,#N/A,TRUE,"INT-Table";#N/A,#N/A,TRUE,"STEEL";#N/A,#N/A,TRUE,"Door"}</definedName>
    <definedName name="김1_5_2" localSheetId="3" hidden="1">{#N/A,#N/A,TRUE,"Basic";#N/A,#N/A,TRUE,"EXT-TABLE";#N/A,#N/A,TRUE,"STEEL";#N/A,#N/A,TRUE,"INT-Table";#N/A,#N/A,TRUE,"STEEL";#N/A,#N/A,TRUE,"Door"}</definedName>
    <definedName name="김1_5_2" localSheetId="24" hidden="1">{#N/A,#N/A,TRUE,"Basic";#N/A,#N/A,TRUE,"EXT-TABLE";#N/A,#N/A,TRUE,"STEEL";#N/A,#N/A,TRUE,"INT-Table";#N/A,#N/A,TRUE,"STEEL";#N/A,#N/A,TRUE,"Door"}</definedName>
    <definedName name="김1_5_2" localSheetId="4" hidden="1">{#N/A,#N/A,TRUE,"Basic";#N/A,#N/A,TRUE,"EXT-TABLE";#N/A,#N/A,TRUE,"STEEL";#N/A,#N/A,TRUE,"INT-Table";#N/A,#N/A,TRUE,"STEEL";#N/A,#N/A,TRUE,"Door"}</definedName>
    <definedName name="김1_5_2" localSheetId="0" hidden="1">{#N/A,#N/A,TRUE,"Basic";#N/A,#N/A,TRUE,"EXT-TABLE";#N/A,#N/A,TRUE,"STEEL";#N/A,#N/A,TRUE,"INT-Table";#N/A,#N/A,TRUE,"STEEL";#N/A,#N/A,TRUE,"Door"}</definedName>
    <definedName name="김1_5_2" localSheetId="23" hidden="1">{#N/A,#N/A,TRUE,"Basic";#N/A,#N/A,TRUE,"EXT-TABLE";#N/A,#N/A,TRUE,"STEEL";#N/A,#N/A,TRUE,"INT-Table";#N/A,#N/A,TRUE,"STEEL";#N/A,#N/A,TRUE,"Door"}</definedName>
    <definedName name="김1_5_2" hidden="1">{#N/A,#N/A,TRUE,"Basic";#N/A,#N/A,TRUE,"EXT-TABLE";#N/A,#N/A,TRUE,"STEEL";#N/A,#N/A,TRUE,"INT-Table";#N/A,#N/A,TRUE,"STEEL";#N/A,#N/A,TRUE,"Door"}</definedName>
    <definedName name="김3" localSheetId="5" hidden="1">{#N/A,#N/A,TRUE,"Basic";#N/A,#N/A,TRUE,"EXT-TABLE";#N/A,#N/A,TRUE,"STEEL";#N/A,#N/A,TRUE,"INT-Table";#N/A,#N/A,TRUE,"STEEL";#N/A,#N/A,TRUE,"Door"}</definedName>
    <definedName name="김3" localSheetId="3" hidden="1">{#N/A,#N/A,TRUE,"Basic";#N/A,#N/A,TRUE,"EXT-TABLE";#N/A,#N/A,TRUE,"STEEL";#N/A,#N/A,TRUE,"INT-Table";#N/A,#N/A,TRUE,"STEEL";#N/A,#N/A,TRUE,"Door"}</definedName>
    <definedName name="김3" localSheetId="24" hidden="1">{#N/A,#N/A,TRUE,"Basic";#N/A,#N/A,TRUE,"EXT-TABLE";#N/A,#N/A,TRUE,"STEEL";#N/A,#N/A,TRUE,"INT-Table";#N/A,#N/A,TRUE,"STEEL";#N/A,#N/A,TRUE,"Door"}</definedName>
    <definedName name="김3" localSheetId="4" hidden="1">{#N/A,#N/A,TRUE,"Basic";#N/A,#N/A,TRUE,"EXT-TABLE";#N/A,#N/A,TRUE,"STEEL";#N/A,#N/A,TRUE,"INT-Table";#N/A,#N/A,TRUE,"STEEL";#N/A,#N/A,TRUE,"Door"}</definedName>
    <definedName name="김3" localSheetId="0" hidden="1">{#N/A,#N/A,TRUE,"Basic";#N/A,#N/A,TRUE,"EXT-TABLE";#N/A,#N/A,TRUE,"STEEL";#N/A,#N/A,TRUE,"INT-Table";#N/A,#N/A,TRUE,"STEEL";#N/A,#N/A,TRUE,"Door"}</definedName>
    <definedName name="김3" localSheetId="23" hidden="1">{#N/A,#N/A,TRUE,"Basic";#N/A,#N/A,TRUE,"EXT-TABLE";#N/A,#N/A,TRUE,"STEEL";#N/A,#N/A,TRUE,"INT-Table";#N/A,#N/A,TRUE,"STEEL";#N/A,#N/A,TRUE,"Door"}</definedName>
    <definedName name="김3" hidden="1">{#N/A,#N/A,TRUE,"Basic";#N/A,#N/A,TRUE,"EXT-TABLE";#N/A,#N/A,TRUE,"STEEL";#N/A,#N/A,TRUE,"INT-Table";#N/A,#N/A,TRUE,"STEEL";#N/A,#N/A,TRUE,"Door"}</definedName>
    <definedName name="김3_1" localSheetId="5" hidden="1">{#N/A,#N/A,TRUE,"Basic";#N/A,#N/A,TRUE,"EXT-TABLE";#N/A,#N/A,TRUE,"STEEL";#N/A,#N/A,TRUE,"INT-Table";#N/A,#N/A,TRUE,"STEEL";#N/A,#N/A,TRUE,"Door"}</definedName>
    <definedName name="김3_1" localSheetId="3" hidden="1">{#N/A,#N/A,TRUE,"Basic";#N/A,#N/A,TRUE,"EXT-TABLE";#N/A,#N/A,TRUE,"STEEL";#N/A,#N/A,TRUE,"INT-Table";#N/A,#N/A,TRUE,"STEEL";#N/A,#N/A,TRUE,"Door"}</definedName>
    <definedName name="김3_1" localSheetId="24" hidden="1">{#N/A,#N/A,TRUE,"Basic";#N/A,#N/A,TRUE,"EXT-TABLE";#N/A,#N/A,TRUE,"STEEL";#N/A,#N/A,TRUE,"INT-Table";#N/A,#N/A,TRUE,"STEEL";#N/A,#N/A,TRUE,"Door"}</definedName>
    <definedName name="김3_1" localSheetId="4" hidden="1">{#N/A,#N/A,TRUE,"Basic";#N/A,#N/A,TRUE,"EXT-TABLE";#N/A,#N/A,TRUE,"STEEL";#N/A,#N/A,TRUE,"INT-Table";#N/A,#N/A,TRUE,"STEEL";#N/A,#N/A,TRUE,"Door"}</definedName>
    <definedName name="김3_1" localSheetId="0" hidden="1">{#N/A,#N/A,TRUE,"Basic";#N/A,#N/A,TRUE,"EXT-TABLE";#N/A,#N/A,TRUE,"STEEL";#N/A,#N/A,TRUE,"INT-Table";#N/A,#N/A,TRUE,"STEEL";#N/A,#N/A,TRUE,"Door"}</definedName>
    <definedName name="김3_1" localSheetId="23" hidden="1">{#N/A,#N/A,TRUE,"Basic";#N/A,#N/A,TRUE,"EXT-TABLE";#N/A,#N/A,TRUE,"STEEL";#N/A,#N/A,TRUE,"INT-Table";#N/A,#N/A,TRUE,"STEEL";#N/A,#N/A,TRUE,"Door"}</definedName>
    <definedName name="김3_1" hidden="1">{#N/A,#N/A,TRUE,"Basic";#N/A,#N/A,TRUE,"EXT-TABLE";#N/A,#N/A,TRUE,"STEEL";#N/A,#N/A,TRUE,"INT-Table";#N/A,#N/A,TRUE,"STEEL";#N/A,#N/A,TRUE,"Door"}</definedName>
    <definedName name="김3_1_1" localSheetId="5" hidden="1">{#N/A,#N/A,TRUE,"Basic";#N/A,#N/A,TRUE,"EXT-TABLE";#N/A,#N/A,TRUE,"STEEL";#N/A,#N/A,TRUE,"INT-Table";#N/A,#N/A,TRUE,"STEEL";#N/A,#N/A,TRUE,"Door"}</definedName>
    <definedName name="김3_1_1" localSheetId="3" hidden="1">{#N/A,#N/A,TRUE,"Basic";#N/A,#N/A,TRUE,"EXT-TABLE";#N/A,#N/A,TRUE,"STEEL";#N/A,#N/A,TRUE,"INT-Table";#N/A,#N/A,TRUE,"STEEL";#N/A,#N/A,TRUE,"Door"}</definedName>
    <definedName name="김3_1_1" localSheetId="24" hidden="1">{#N/A,#N/A,TRUE,"Basic";#N/A,#N/A,TRUE,"EXT-TABLE";#N/A,#N/A,TRUE,"STEEL";#N/A,#N/A,TRUE,"INT-Table";#N/A,#N/A,TRUE,"STEEL";#N/A,#N/A,TRUE,"Door"}</definedName>
    <definedName name="김3_1_1" localSheetId="4" hidden="1">{#N/A,#N/A,TRUE,"Basic";#N/A,#N/A,TRUE,"EXT-TABLE";#N/A,#N/A,TRUE,"STEEL";#N/A,#N/A,TRUE,"INT-Table";#N/A,#N/A,TRUE,"STEEL";#N/A,#N/A,TRUE,"Door"}</definedName>
    <definedName name="김3_1_1" localSheetId="0" hidden="1">{#N/A,#N/A,TRUE,"Basic";#N/A,#N/A,TRUE,"EXT-TABLE";#N/A,#N/A,TRUE,"STEEL";#N/A,#N/A,TRUE,"INT-Table";#N/A,#N/A,TRUE,"STEEL";#N/A,#N/A,TRUE,"Door"}</definedName>
    <definedName name="김3_1_1" localSheetId="23" hidden="1">{#N/A,#N/A,TRUE,"Basic";#N/A,#N/A,TRUE,"EXT-TABLE";#N/A,#N/A,TRUE,"STEEL";#N/A,#N/A,TRUE,"INT-Table";#N/A,#N/A,TRUE,"STEEL";#N/A,#N/A,TRUE,"Door"}</definedName>
    <definedName name="김3_1_1" hidden="1">{#N/A,#N/A,TRUE,"Basic";#N/A,#N/A,TRUE,"EXT-TABLE";#N/A,#N/A,TRUE,"STEEL";#N/A,#N/A,TRUE,"INT-Table";#N/A,#N/A,TRUE,"STEEL";#N/A,#N/A,TRUE,"Door"}</definedName>
    <definedName name="김3_1_2" localSheetId="5" hidden="1">{#N/A,#N/A,TRUE,"Basic";#N/A,#N/A,TRUE,"EXT-TABLE";#N/A,#N/A,TRUE,"STEEL";#N/A,#N/A,TRUE,"INT-Table";#N/A,#N/A,TRUE,"STEEL";#N/A,#N/A,TRUE,"Door"}</definedName>
    <definedName name="김3_1_2" localSheetId="3" hidden="1">{#N/A,#N/A,TRUE,"Basic";#N/A,#N/A,TRUE,"EXT-TABLE";#N/A,#N/A,TRUE,"STEEL";#N/A,#N/A,TRUE,"INT-Table";#N/A,#N/A,TRUE,"STEEL";#N/A,#N/A,TRUE,"Door"}</definedName>
    <definedName name="김3_1_2" localSheetId="24" hidden="1">{#N/A,#N/A,TRUE,"Basic";#N/A,#N/A,TRUE,"EXT-TABLE";#N/A,#N/A,TRUE,"STEEL";#N/A,#N/A,TRUE,"INT-Table";#N/A,#N/A,TRUE,"STEEL";#N/A,#N/A,TRUE,"Door"}</definedName>
    <definedName name="김3_1_2" localSheetId="4" hidden="1">{#N/A,#N/A,TRUE,"Basic";#N/A,#N/A,TRUE,"EXT-TABLE";#N/A,#N/A,TRUE,"STEEL";#N/A,#N/A,TRUE,"INT-Table";#N/A,#N/A,TRUE,"STEEL";#N/A,#N/A,TRUE,"Door"}</definedName>
    <definedName name="김3_1_2" localSheetId="0" hidden="1">{#N/A,#N/A,TRUE,"Basic";#N/A,#N/A,TRUE,"EXT-TABLE";#N/A,#N/A,TRUE,"STEEL";#N/A,#N/A,TRUE,"INT-Table";#N/A,#N/A,TRUE,"STEEL";#N/A,#N/A,TRUE,"Door"}</definedName>
    <definedName name="김3_1_2" localSheetId="23" hidden="1">{#N/A,#N/A,TRUE,"Basic";#N/A,#N/A,TRUE,"EXT-TABLE";#N/A,#N/A,TRUE,"STEEL";#N/A,#N/A,TRUE,"INT-Table";#N/A,#N/A,TRUE,"STEEL";#N/A,#N/A,TRUE,"Door"}</definedName>
    <definedName name="김3_1_2" hidden="1">{#N/A,#N/A,TRUE,"Basic";#N/A,#N/A,TRUE,"EXT-TABLE";#N/A,#N/A,TRUE,"STEEL";#N/A,#N/A,TRUE,"INT-Table";#N/A,#N/A,TRUE,"STEEL";#N/A,#N/A,TRUE,"Door"}</definedName>
    <definedName name="김3_2" localSheetId="5" hidden="1">{#N/A,#N/A,TRUE,"Basic";#N/A,#N/A,TRUE,"EXT-TABLE";#N/A,#N/A,TRUE,"STEEL";#N/A,#N/A,TRUE,"INT-Table";#N/A,#N/A,TRUE,"STEEL";#N/A,#N/A,TRUE,"Door"}</definedName>
    <definedName name="김3_2" localSheetId="3" hidden="1">{#N/A,#N/A,TRUE,"Basic";#N/A,#N/A,TRUE,"EXT-TABLE";#N/A,#N/A,TRUE,"STEEL";#N/A,#N/A,TRUE,"INT-Table";#N/A,#N/A,TRUE,"STEEL";#N/A,#N/A,TRUE,"Door"}</definedName>
    <definedName name="김3_2" localSheetId="24" hidden="1">{#N/A,#N/A,TRUE,"Basic";#N/A,#N/A,TRUE,"EXT-TABLE";#N/A,#N/A,TRUE,"STEEL";#N/A,#N/A,TRUE,"INT-Table";#N/A,#N/A,TRUE,"STEEL";#N/A,#N/A,TRUE,"Door"}</definedName>
    <definedName name="김3_2" localSheetId="4" hidden="1">{#N/A,#N/A,TRUE,"Basic";#N/A,#N/A,TRUE,"EXT-TABLE";#N/A,#N/A,TRUE,"STEEL";#N/A,#N/A,TRUE,"INT-Table";#N/A,#N/A,TRUE,"STEEL";#N/A,#N/A,TRUE,"Door"}</definedName>
    <definedName name="김3_2" localSheetId="0" hidden="1">{#N/A,#N/A,TRUE,"Basic";#N/A,#N/A,TRUE,"EXT-TABLE";#N/A,#N/A,TRUE,"STEEL";#N/A,#N/A,TRUE,"INT-Table";#N/A,#N/A,TRUE,"STEEL";#N/A,#N/A,TRUE,"Door"}</definedName>
    <definedName name="김3_2" localSheetId="23" hidden="1">{#N/A,#N/A,TRUE,"Basic";#N/A,#N/A,TRUE,"EXT-TABLE";#N/A,#N/A,TRUE,"STEEL";#N/A,#N/A,TRUE,"INT-Table";#N/A,#N/A,TRUE,"STEEL";#N/A,#N/A,TRUE,"Door"}</definedName>
    <definedName name="김3_2" hidden="1">{#N/A,#N/A,TRUE,"Basic";#N/A,#N/A,TRUE,"EXT-TABLE";#N/A,#N/A,TRUE,"STEEL";#N/A,#N/A,TRUE,"INT-Table";#N/A,#N/A,TRUE,"STEEL";#N/A,#N/A,TRUE,"Door"}</definedName>
    <definedName name="김3_2_1" localSheetId="5" hidden="1">{#N/A,#N/A,TRUE,"Basic";#N/A,#N/A,TRUE,"EXT-TABLE";#N/A,#N/A,TRUE,"STEEL";#N/A,#N/A,TRUE,"INT-Table";#N/A,#N/A,TRUE,"STEEL";#N/A,#N/A,TRUE,"Door"}</definedName>
    <definedName name="김3_2_1" localSheetId="3" hidden="1">{#N/A,#N/A,TRUE,"Basic";#N/A,#N/A,TRUE,"EXT-TABLE";#N/A,#N/A,TRUE,"STEEL";#N/A,#N/A,TRUE,"INT-Table";#N/A,#N/A,TRUE,"STEEL";#N/A,#N/A,TRUE,"Door"}</definedName>
    <definedName name="김3_2_1" localSheetId="24" hidden="1">{#N/A,#N/A,TRUE,"Basic";#N/A,#N/A,TRUE,"EXT-TABLE";#N/A,#N/A,TRUE,"STEEL";#N/A,#N/A,TRUE,"INT-Table";#N/A,#N/A,TRUE,"STEEL";#N/A,#N/A,TRUE,"Door"}</definedName>
    <definedName name="김3_2_1" localSheetId="4" hidden="1">{#N/A,#N/A,TRUE,"Basic";#N/A,#N/A,TRUE,"EXT-TABLE";#N/A,#N/A,TRUE,"STEEL";#N/A,#N/A,TRUE,"INT-Table";#N/A,#N/A,TRUE,"STEEL";#N/A,#N/A,TRUE,"Door"}</definedName>
    <definedName name="김3_2_1" localSheetId="0" hidden="1">{#N/A,#N/A,TRUE,"Basic";#N/A,#N/A,TRUE,"EXT-TABLE";#N/A,#N/A,TRUE,"STEEL";#N/A,#N/A,TRUE,"INT-Table";#N/A,#N/A,TRUE,"STEEL";#N/A,#N/A,TRUE,"Door"}</definedName>
    <definedName name="김3_2_1" localSheetId="23" hidden="1">{#N/A,#N/A,TRUE,"Basic";#N/A,#N/A,TRUE,"EXT-TABLE";#N/A,#N/A,TRUE,"STEEL";#N/A,#N/A,TRUE,"INT-Table";#N/A,#N/A,TRUE,"STEEL";#N/A,#N/A,TRUE,"Door"}</definedName>
    <definedName name="김3_2_1" hidden="1">{#N/A,#N/A,TRUE,"Basic";#N/A,#N/A,TRUE,"EXT-TABLE";#N/A,#N/A,TRUE,"STEEL";#N/A,#N/A,TRUE,"INT-Table";#N/A,#N/A,TRUE,"STEEL";#N/A,#N/A,TRUE,"Door"}</definedName>
    <definedName name="김3_2_2" localSheetId="5" hidden="1">{#N/A,#N/A,TRUE,"Basic";#N/A,#N/A,TRUE,"EXT-TABLE";#N/A,#N/A,TRUE,"STEEL";#N/A,#N/A,TRUE,"INT-Table";#N/A,#N/A,TRUE,"STEEL";#N/A,#N/A,TRUE,"Door"}</definedName>
    <definedName name="김3_2_2" localSheetId="3" hidden="1">{#N/A,#N/A,TRUE,"Basic";#N/A,#N/A,TRUE,"EXT-TABLE";#N/A,#N/A,TRUE,"STEEL";#N/A,#N/A,TRUE,"INT-Table";#N/A,#N/A,TRUE,"STEEL";#N/A,#N/A,TRUE,"Door"}</definedName>
    <definedName name="김3_2_2" localSheetId="24" hidden="1">{#N/A,#N/A,TRUE,"Basic";#N/A,#N/A,TRUE,"EXT-TABLE";#N/A,#N/A,TRUE,"STEEL";#N/A,#N/A,TRUE,"INT-Table";#N/A,#N/A,TRUE,"STEEL";#N/A,#N/A,TRUE,"Door"}</definedName>
    <definedName name="김3_2_2" localSheetId="4" hidden="1">{#N/A,#N/A,TRUE,"Basic";#N/A,#N/A,TRUE,"EXT-TABLE";#N/A,#N/A,TRUE,"STEEL";#N/A,#N/A,TRUE,"INT-Table";#N/A,#N/A,TRUE,"STEEL";#N/A,#N/A,TRUE,"Door"}</definedName>
    <definedName name="김3_2_2" localSheetId="0" hidden="1">{#N/A,#N/A,TRUE,"Basic";#N/A,#N/A,TRUE,"EXT-TABLE";#N/A,#N/A,TRUE,"STEEL";#N/A,#N/A,TRUE,"INT-Table";#N/A,#N/A,TRUE,"STEEL";#N/A,#N/A,TRUE,"Door"}</definedName>
    <definedName name="김3_2_2" localSheetId="23" hidden="1">{#N/A,#N/A,TRUE,"Basic";#N/A,#N/A,TRUE,"EXT-TABLE";#N/A,#N/A,TRUE,"STEEL";#N/A,#N/A,TRUE,"INT-Table";#N/A,#N/A,TRUE,"STEEL";#N/A,#N/A,TRUE,"Door"}</definedName>
    <definedName name="김3_2_2" hidden="1">{#N/A,#N/A,TRUE,"Basic";#N/A,#N/A,TRUE,"EXT-TABLE";#N/A,#N/A,TRUE,"STEEL";#N/A,#N/A,TRUE,"INT-Table";#N/A,#N/A,TRUE,"STEEL";#N/A,#N/A,TRUE,"Door"}</definedName>
    <definedName name="김3_3" localSheetId="5" hidden="1">{#N/A,#N/A,TRUE,"Basic";#N/A,#N/A,TRUE,"EXT-TABLE";#N/A,#N/A,TRUE,"STEEL";#N/A,#N/A,TRUE,"INT-Table";#N/A,#N/A,TRUE,"STEEL";#N/A,#N/A,TRUE,"Door"}</definedName>
    <definedName name="김3_3" localSheetId="3" hidden="1">{#N/A,#N/A,TRUE,"Basic";#N/A,#N/A,TRUE,"EXT-TABLE";#N/A,#N/A,TRUE,"STEEL";#N/A,#N/A,TRUE,"INT-Table";#N/A,#N/A,TRUE,"STEEL";#N/A,#N/A,TRUE,"Door"}</definedName>
    <definedName name="김3_3" localSheetId="24" hidden="1">{#N/A,#N/A,TRUE,"Basic";#N/A,#N/A,TRUE,"EXT-TABLE";#N/A,#N/A,TRUE,"STEEL";#N/A,#N/A,TRUE,"INT-Table";#N/A,#N/A,TRUE,"STEEL";#N/A,#N/A,TRUE,"Door"}</definedName>
    <definedName name="김3_3" localSheetId="4" hidden="1">{#N/A,#N/A,TRUE,"Basic";#N/A,#N/A,TRUE,"EXT-TABLE";#N/A,#N/A,TRUE,"STEEL";#N/A,#N/A,TRUE,"INT-Table";#N/A,#N/A,TRUE,"STEEL";#N/A,#N/A,TRUE,"Door"}</definedName>
    <definedName name="김3_3" localSheetId="0" hidden="1">{#N/A,#N/A,TRUE,"Basic";#N/A,#N/A,TRUE,"EXT-TABLE";#N/A,#N/A,TRUE,"STEEL";#N/A,#N/A,TRUE,"INT-Table";#N/A,#N/A,TRUE,"STEEL";#N/A,#N/A,TRUE,"Door"}</definedName>
    <definedName name="김3_3" localSheetId="23" hidden="1">{#N/A,#N/A,TRUE,"Basic";#N/A,#N/A,TRUE,"EXT-TABLE";#N/A,#N/A,TRUE,"STEEL";#N/A,#N/A,TRUE,"INT-Table";#N/A,#N/A,TRUE,"STEEL";#N/A,#N/A,TRUE,"Door"}</definedName>
    <definedName name="김3_3" hidden="1">{#N/A,#N/A,TRUE,"Basic";#N/A,#N/A,TRUE,"EXT-TABLE";#N/A,#N/A,TRUE,"STEEL";#N/A,#N/A,TRUE,"INT-Table";#N/A,#N/A,TRUE,"STEEL";#N/A,#N/A,TRUE,"Door"}</definedName>
    <definedName name="김3_3_1" localSheetId="5" hidden="1">{#N/A,#N/A,TRUE,"Basic";#N/A,#N/A,TRUE,"EXT-TABLE";#N/A,#N/A,TRUE,"STEEL";#N/A,#N/A,TRUE,"INT-Table";#N/A,#N/A,TRUE,"STEEL";#N/A,#N/A,TRUE,"Door"}</definedName>
    <definedName name="김3_3_1" localSheetId="3" hidden="1">{#N/A,#N/A,TRUE,"Basic";#N/A,#N/A,TRUE,"EXT-TABLE";#N/A,#N/A,TRUE,"STEEL";#N/A,#N/A,TRUE,"INT-Table";#N/A,#N/A,TRUE,"STEEL";#N/A,#N/A,TRUE,"Door"}</definedName>
    <definedName name="김3_3_1" localSheetId="24" hidden="1">{#N/A,#N/A,TRUE,"Basic";#N/A,#N/A,TRUE,"EXT-TABLE";#N/A,#N/A,TRUE,"STEEL";#N/A,#N/A,TRUE,"INT-Table";#N/A,#N/A,TRUE,"STEEL";#N/A,#N/A,TRUE,"Door"}</definedName>
    <definedName name="김3_3_1" localSheetId="4" hidden="1">{#N/A,#N/A,TRUE,"Basic";#N/A,#N/A,TRUE,"EXT-TABLE";#N/A,#N/A,TRUE,"STEEL";#N/A,#N/A,TRUE,"INT-Table";#N/A,#N/A,TRUE,"STEEL";#N/A,#N/A,TRUE,"Door"}</definedName>
    <definedName name="김3_3_1" localSheetId="0" hidden="1">{#N/A,#N/A,TRUE,"Basic";#N/A,#N/A,TRUE,"EXT-TABLE";#N/A,#N/A,TRUE,"STEEL";#N/A,#N/A,TRUE,"INT-Table";#N/A,#N/A,TRUE,"STEEL";#N/A,#N/A,TRUE,"Door"}</definedName>
    <definedName name="김3_3_1" localSheetId="23" hidden="1">{#N/A,#N/A,TRUE,"Basic";#N/A,#N/A,TRUE,"EXT-TABLE";#N/A,#N/A,TRUE,"STEEL";#N/A,#N/A,TRUE,"INT-Table";#N/A,#N/A,TRUE,"STEEL";#N/A,#N/A,TRUE,"Door"}</definedName>
    <definedName name="김3_3_1" hidden="1">{#N/A,#N/A,TRUE,"Basic";#N/A,#N/A,TRUE,"EXT-TABLE";#N/A,#N/A,TRUE,"STEEL";#N/A,#N/A,TRUE,"INT-Table";#N/A,#N/A,TRUE,"STEEL";#N/A,#N/A,TRUE,"Door"}</definedName>
    <definedName name="김3_3_2" localSheetId="5" hidden="1">{#N/A,#N/A,TRUE,"Basic";#N/A,#N/A,TRUE,"EXT-TABLE";#N/A,#N/A,TRUE,"STEEL";#N/A,#N/A,TRUE,"INT-Table";#N/A,#N/A,TRUE,"STEEL";#N/A,#N/A,TRUE,"Door"}</definedName>
    <definedName name="김3_3_2" localSheetId="3" hidden="1">{#N/A,#N/A,TRUE,"Basic";#N/A,#N/A,TRUE,"EXT-TABLE";#N/A,#N/A,TRUE,"STEEL";#N/A,#N/A,TRUE,"INT-Table";#N/A,#N/A,TRUE,"STEEL";#N/A,#N/A,TRUE,"Door"}</definedName>
    <definedName name="김3_3_2" localSheetId="24" hidden="1">{#N/A,#N/A,TRUE,"Basic";#N/A,#N/A,TRUE,"EXT-TABLE";#N/A,#N/A,TRUE,"STEEL";#N/A,#N/A,TRUE,"INT-Table";#N/A,#N/A,TRUE,"STEEL";#N/A,#N/A,TRUE,"Door"}</definedName>
    <definedName name="김3_3_2" localSheetId="4" hidden="1">{#N/A,#N/A,TRUE,"Basic";#N/A,#N/A,TRUE,"EXT-TABLE";#N/A,#N/A,TRUE,"STEEL";#N/A,#N/A,TRUE,"INT-Table";#N/A,#N/A,TRUE,"STEEL";#N/A,#N/A,TRUE,"Door"}</definedName>
    <definedName name="김3_3_2" localSheetId="0" hidden="1">{#N/A,#N/A,TRUE,"Basic";#N/A,#N/A,TRUE,"EXT-TABLE";#N/A,#N/A,TRUE,"STEEL";#N/A,#N/A,TRUE,"INT-Table";#N/A,#N/A,TRUE,"STEEL";#N/A,#N/A,TRUE,"Door"}</definedName>
    <definedName name="김3_3_2" localSheetId="23" hidden="1">{#N/A,#N/A,TRUE,"Basic";#N/A,#N/A,TRUE,"EXT-TABLE";#N/A,#N/A,TRUE,"STEEL";#N/A,#N/A,TRUE,"INT-Table";#N/A,#N/A,TRUE,"STEEL";#N/A,#N/A,TRUE,"Door"}</definedName>
    <definedName name="김3_3_2" hidden="1">{#N/A,#N/A,TRUE,"Basic";#N/A,#N/A,TRUE,"EXT-TABLE";#N/A,#N/A,TRUE,"STEEL";#N/A,#N/A,TRUE,"INT-Table";#N/A,#N/A,TRUE,"STEEL";#N/A,#N/A,TRUE,"Door"}</definedName>
    <definedName name="김3_4" localSheetId="5" hidden="1">{#N/A,#N/A,TRUE,"Basic";#N/A,#N/A,TRUE,"EXT-TABLE";#N/A,#N/A,TRUE,"STEEL";#N/A,#N/A,TRUE,"INT-Table";#N/A,#N/A,TRUE,"STEEL";#N/A,#N/A,TRUE,"Door"}</definedName>
    <definedName name="김3_4" localSheetId="3" hidden="1">{#N/A,#N/A,TRUE,"Basic";#N/A,#N/A,TRUE,"EXT-TABLE";#N/A,#N/A,TRUE,"STEEL";#N/A,#N/A,TRUE,"INT-Table";#N/A,#N/A,TRUE,"STEEL";#N/A,#N/A,TRUE,"Door"}</definedName>
    <definedName name="김3_4" localSheetId="24" hidden="1">{#N/A,#N/A,TRUE,"Basic";#N/A,#N/A,TRUE,"EXT-TABLE";#N/A,#N/A,TRUE,"STEEL";#N/A,#N/A,TRUE,"INT-Table";#N/A,#N/A,TRUE,"STEEL";#N/A,#N/A,TRUE,"Door"}</definedName>
    <definedName name="김3_4" localSheetId="4" hidden="1">{#N/A,#N/A,TRUE,"Basic";#N/A,#N/A,TRUE,"EXT-TABLE";#N/A,#N/A,TRUE,"STEEL";#N/A,#N/A,TRUE,"INT-Table";#N/A,#N/A,TRUE,"STEEL";#N/A,#N/A,TRUE,"Door"}</definedName>
    <definedName name="김3_4" localSheetId="0" hidden="1">{#N/A,#N/A,TRUE,"Basic";#N/A,#N/A,TRUE,"EXT-TABLE";#N/A,#N/A,TRUE,"STEEL";#N/A,#N/A,TRUE,"INT-Table";#N/A,#N/A,TRUE,"STEEL";#N/A,#N/A,TRUE,"Door"}</definedName>
    <definedName name="김3_4" localSheetId="23" hidden="1">{#N/A,#N/A,TRUE,"Basic";#N/A,#N/A,TRUE,"EXT-TABLE";#N/A,#N/A,TRUE,"STEEL";#N/A,#N/A,TRUE,"INT-Table";#N/A,#N/A,TRUE,"STEEL";#N/A,#N/A,TRUE,"Door"}</definedName>
    <definedName name="김3_4" hidden="1">{#N/A,#N/A,TRUE,"Basic";#N/A,#N/A,TRUE,"EXT-TABLE";#N/A,#N/A,TRUE,"STEEL";#N/A,#N/A,TRUE,"INT-Table";#N/A,#N/A,TRUE,"STEEL";#N/A,#N/A,TRUE,"Door"}</definedName>
    <definedName name="김3_4_1" localSheetId="5" hidden="1">{#N/A,#N/A,TRUE,"Basic";#N/A,#N/A,TRUE,"EXT-TABLE";#N/A,#N/A,TRUE,"STEEL";#N/A,#N/A,TRUE,"INT-Table";#N/A,#N/A,TRUE,"STEEL";#N/A,#N/A,TRUE,"Door"}</definedName>
    <definedName name="김3_4_1" localSheetId="3" hidden="1">{#N/A,#N/A,TRUE,"Basic";#N/A,#N/A,TRUE,"EXT-TABLE";#N/A,#N/A,TRUE,"STEEL";#N/A,#N/A,TRUE,"INT-Table";#N/A,#N/A,TRUE,"STEEL";#N/A,#N/A,TRUE,"Door"}</definedName>
    <definedName name="김3_4_1" localSheetId="24" hidden="1">{#N/A,#N/A,TRUE,"Basic";#N/A,#N/A,TRUE,"EXT-TABLE";#N/A,#N/A,TRUE,"STEEL";#N/A,#N/A,TRUE,"INT-Table";#N/A,#N/A,TRUE,"STEEL";#N/A,#N/A,TRUE,"Door"}</definedName>
    <definedName name="김3_4_1" localSheetId="4" hidden="1">{#N/A,#N/A,TRUE,"Basic";#N/A,#N/A,TRUE,"EXT-TABLE";#N/A,#N/A,TRUE,"STEEL";#N/A,#N/A,TRUE,"INT-Table";#N/A,#N/A,TRUE,"STEEL";#N/A,#N/A,TRUE,"Door"}</definedName>
    <definedName name="김3_4_1" localSheetId="0" hidden="1">{#N/A,#N/A,TRUE,"Basic";#N/A,#N/A,TRUE,"EXT-TABLE";#N/A,#N/A,TRUE,"STEEL";#N/A,#N/A,TRUE,"INT-Table";#N/A,#N/A,TRUE,"STEEL";#N/A,#N/A,TRUE,"Door"}</definedName>
    <definedName name="김3_4_1" localSheetId="23" hidden="1">{#N/A,#N/A,TRUE,"Basic";#N/A,#N/A,TRUE,"EXT-TABLE";#N/A,#N/A,TRUE,"STEEL";#N/A,#N/A,TRUE,"INT-Table";#N/A,#N/A,TRUE,"STEEL";#N/A,#N/A,TRUE,"Door"}</definedName>
    <definedName name="김3_4_1" hidden="1">{#N/A,#N/A,TRUE,"Basic";#N/A,#N/A,TRUE,"EXT-TABLE";#N/A,#N/A,TRUE,"STEEL";#N/A,#N/A,TRUE,"INT-Table";#N/A,#N/A,TRUE,"STEEL";#N/A,#N/A,TRUE,"Door"}</definedName>
    <definedName name="김3_4_2" localSheetId="5" hidden="1">{#N/A,#N/A,TRUE,"Basic";#N/A,#N/A,TRUE,"EXT-TABLE";#N/A,#N/A,TRUE,"STEEL";#N/A,#N/A,TRUE,"INT-Table";#N/A,#N/A,TRUE,"STEEL";#N/A,#N/A,TRUE,"Door"}</definedName>
    <definedName name="김3_4_2" localSheetId="3" hidden="1">{#N/A,#N/A,TRUE,"Basic";#N/A,#N/A,TRUE,"EXT-TABLE";#N/A,#N/A,TRUE,"STEEL";#N/A,#N/A,TRUE,"INT-Table";#N/A,#N/A,TRUE,"STEEL";#N/A,#N/A,TRUE,"Door"}</definedName>
    <definedName name="김3_4_2" localSheetId="24" hidden="1">{#N/A,#N/A,TRUE,"Basic";#N/A,#N/A,TRUE,"EXT-TABLE";#N/A,#N/A,TRUE,"STEEL";#N/A,#N/A,TRUE,"INT-Table";#N/A,#N/A,TRUE,"STEEL";#N/A,#N/A,TRUE,"Door"}</definedName>
    <definedName name="김3_4_2" localSheetId="4" hidden="1">{#N/A,#N/A,TRUE,"Basic";#N/A,#N/A,TRUE,"EXT-TABLE";#N/A,#N/A,TRUE,"STEEL";#N/A,#N/A,TRUE,"INT-Table";#N/A,#N/A,TRUE,"STEEL";#N/A,#N/A,TRUE,"Door"}</definedName>
    <definedName name="김3_4_2" localSheetId="0" hidden="1">{#N/A,#N/A,TRUE,"Basic";#N/A,#N/A,TRUE,"EXT-TABLE";#N/A,#N/A,TRUE,"STEEL";#N/A,#N/A,TRUE,"INT-Table";#N/A,#N/A,TRUE,"STEEL";#N/A,#N/A,TRUE,"Door"}</definedName>
    <definedName name="김3_4_2" localSheetId="23" hidden="1">{#N/A,#N/A,TRUE,"Basic";#N/A,#N/A,TRUE,"EXT-TABLE";#N/A,#N/A,TRUE,"STEEL";#N/A,#N/A,TRUE,"INT-Table";#N/A,#N/A,TRUE,"STEEL";#N/A,#N/A,TRUE,"Door"}</definedName>
    <definedName name="김3_4_2" hidden="1">{#N/A,#N/A,TRUE,"Basic";#N/A,#N/A,TRUE,"EXT-TABLE";#N/A,#N/A,TRUE,"STEEL";#N/A,#N/A,TRUE,"INT-Table";#N/A,#N/A,TRUE,"STEEL";#N/A,#N/A,TRUE,"Door"}</definedName>
    <definedName name="김3_5" localSheetId="5" hidden="1">{#N/A,#N/A,TRUE,"Basic";#N/A,#N/A,TRUE,"EXT-TABLE";#N/A,#N/A,TRUE,"STEEL";#N/A,#N/A,TRUE,"INT-Table";#N/A,#N/A,TRUE,"STEEL";#N/A,#N/A,TRUE,"Door"}</definedName>
    <definedName name="김3_5" localSheetId="3" hidden="1">{#N/A,#N/A,TRUE,"Basic";#N/A,#N/A,TRUE,"EXT-TABLE";#N/A,#N/A,TRUE,"STEEL";#N/A,#N/A,TRUE,"INT-Table";#N/A,#N/A,TRUE,"STEEL";#N/A,#N/A,TRUE,"Door"}</definedName>
    <definedName name="김3_5" localSheetId="24" hidden="1">{#N/A,#N/A,TRUE,"Basic";#N/A,#N/A,TRUE,"EXT-TABLE";#N/A,#N/A,TRUE,"STEEL";#N/A,#N/A,TRUE,"INT-Table";#N/A,#N/A,TRUE,"STEEL";#N/A,#N/A,TRUE,"Door"}</definedName>
    <definedName name="김3_5" localSheetId="4" hidden="1">{#N/A,#N/A,TRUE,"Basic";#N/A,#N/A,TRUE,"EXT-TABLE";#N/A,#N/A,TRUE,"STEEL";#N/A,#N/A,TRUE,"INT-Table";#N/A,#N/A,TRUE,"STEEL";#N/A,#N/A,TRUE,"Door"}</definedName>
    <definedName name="김3_5" localSheetId="0" hidden="1">{#N/A,#N/A,TRUE,"Basic";#N/A,#N/A,TRUE,"EXT-TABLE";#N/A,#N/A,TRUE,"STEEL";#N/A,#N/A,TRUE,"INT-Table";#N/A,#N/A,TRUE,"STEEL";#N/A,#N/A,TRUE,"Door"}</definedName>
    <definedName name="김3_5" localSheetId="23" hidden="1">{#N/A,#N/A,TRUE,"Basic";#N/A,#N/A,TRUE,"EXT-TABLE";#N/A,#N/A,TRUE,"STEEL";#N/A,#N/A,TRUE,"INT-Table";#N/A,#N/A,TRUE,"STEEL";#N/A,#N/A,TRUE,"Door"}</definedName>
    <definedName name="김3_5" hidden="1">{#N/A,#N/A,TRUE,"Basic";#N/A,#N/A,TRUE,"EXT-TABLE";#N/A,#N/A,TRUE,"STEEL";#N/A,#N/A,TRUE,"INT-Table";#N/A,#N/A,TRUE,"STEEL";#N/A,#N/A,TRUE,"Door"}</definedName>
    <definedName name="김3_5_1" localSheetId="5" hidden="1">{#N/A,#N/A,TRUE,"Basic";#N/A,#N/A,TRUE,"EXT-TABLE";#N/A,#N/A,TRUE,"STEEL";#N/A,#N/A,TRUE,"INT-Table";#N/A,#N/A,TRUE,"STEEL";#N/A,#N/A,TRUE,"Door"}</definedName>
    <definedName name="김3_5_1" localSheetId="3" hidden="1">{#N/A,#N/A,TRUE,"Basic";#N/A,#N/A,TRUE,"EXT-TABLE";#N/A,#N/A,TRUE,"STEEL";#N/A,#N/A,TRUE,"INT-Table";#N/A,#N/A,TRUE,"STEEL";#N/A,#N/A,TRUE,"Door"}</definedName>
    <definedName name="김3_5_1" localSheetId="24" hidden="1">{#N/A,#N/A,TRUE,"Basic";#N/A,#N/A,TRUE,"EXT-TABLE";#N/A,#N/A,TRUE,"STEEL";#N/A,#N/A,TRUE,"INT-Table";#N/A,#N/A,TRUE,"STEEL";#N/A,#N/A,TRUE,"Door"}</definedName>
    <definedName name="김3_5_1" localSheetId="4" hidden="1">{#N/A,#N/A,TRUE,"Basic";#N/A,#N/A,TRUE,"EXT-TABLE";#N/A,#N/A,TRUE,"STEEL";#N/A,#N/A,TRUE,"INT-Table";#N/A,#N/A,TRUE,"STEEL";#N/A,#N/A,TRUE,"Door"}</definedName>
    <definedName name="김3_5_1" localSheetId="0" hidden="1">{#N/A,#N/A,TRUE,"Basic";#N/A,#N/A,TRUE,"EXT-TABLE";#N/A,#N/A,TRUE,"STEEL";#N/A,#N/A,TRUE,"INT-Table";#N/A,#N/A,TRUE,"STEEL";#N/A,#N/A,TRUE,"Door"}</definedName>
    <definedName name="김3_5_1" localSheetId="23" hidden="1">{#N/A,#N/A,TRUE,"Basic";#N/A,#N/A,TRUE,"EXT-TABLE";#N/A,#N/A,TRUE,"STEEL";#N/A,#N/A,TRUE,"INT-Table";#N/A,#N/A,TRUE,"STEEL";#N/A,#N/A,TRUE,"Door"}</definedName>
    <definedName name="김3_5_1" hidden="1">{#N/A,#N/A,TRUE,"Basic";#N/A,#N/A,TRUE,"EXT-TABLE";#N/A,#N/A,TRUE,"STEEL";#N/A,#N/A,TRUE,"INT-Table";#N/A,#N/A,TRUE,"STEEL";#N/A,#N/A,TRUE,"Door"}</definedName>
    <definedName name="김3_5_2" localSheetId="5" hidden="1">{#N/A,#N/A,TRUE,"Basic";#N/A,#N/A,TRUE,"EXT-TABLE";#N/A,#N/A,TRUE,"STEEL";#N/A,#N/A,TRUE,"INT-Table";#N/A,#N/A,TRUE,"STEEL";#N/A,#N/A,TRUE,"Door"}</definedName>
    <definedName name="김3_5_2" localSheetId="3" hidden="1">{#N/A,#N/A,TRUE,"Basic";#N/A,#N/A,TRUE,"EXT-TABLE";#N/A,#N/A,TRUE,"STEEL";#N/A,#N/A,TRUE,"INT-Table";#N/A,#N/A,TRUE,"STEEL";#N/A,#N/A,TRUE,"Door"}</definedName>
    <definedName name="김3_5_2" localSheetId="24" hidden="1">{#N/A,#N/A,TRUE,"Basic";#N/A,#N/A,TRUE,"EXT-TABLE";#N/A,#N/A,TRUE,"STEEL";#N/A,#N/A,TRUE,"INT-Table";#N/A,#N/A,TRUE,"STEEL";#N/A,#N/A,TRUE,"Door"}</definedName>
    <definedName name="김3_5_2" localSheetId="4" hidden="1">{#N/A,#N/A,TRUE,"Basic";#N/A,#N/A,TRUE,"EXT-TABLE";#N/A,#N/A,TRUE,"STEEL";#N/A,#N/A,TRUE,"INT-Table";#N/A,#N/A,TRUE,"STEEL";#N/A,#N/A,TRUE,"Door"}</definedName>
    <definedName name="김3_5_2" localSheetId="0" hidden="1">{#N/A,#N/A,TRUE,"Basic";#N/A,#N/A,TRUE,"EXT-TABLE";#N/A,#N/A,TRUE,"STEEL";#N/A,#N/A,TRUE,"INT-Table";#N/A,#N/A,TRUE,"STEEL";#N/A,#N/A,TRUE,"Door"}</definedName>
    <definedName name="김3_5_2" localSheetId="23" hidden="1">{#N/A,#N/A,TRUE,"Basic";#N/A,#N/A,TRUE,"EXT-TABLE";#N/A,#N/A,TRUE,"STEEL";#N/A,#N/A,TRUE,"INT-Table";#N/A,#N/A,TRUE,"STEEL";#N/A,#N/A,TRUE,"Door"}</definedName>
    <definedName name="김3_5_2" hidden="1">{#N/A,#N/A,TRUE,"Basic";#N/A,#N/A,TRUE,"EXT-TABLE";#N/A,#N/A,TRUE,"STEEL";#N/A,#N/A,TRUE,"INT-Table";#N/A,#N/A,TRUE,"STEEL";#N/A,#N/A,TRUE,"Door"}</definedName>
    <definedName name="김성룡" localSheetId="6" hidden="1">#REF!</definedName>
    <definedName name="김성룡" localSheetId="7" hidden="1">#REF!</definedName>
    <definedName name="김성룡" localSheetId="17" hidden="1">#REF!</definedName>
    <definedName name="김성룡" localSheetId="18" hidden="1">#REF!</definedName>
    <definedName name="김성룡" localSheetId="19" hidden="1">#REF!</definedName>
    <definedName name="김성룡" localSheetId="20" hidden="1">#REF!</definedName>
    <definedName name="김성룡" localSheetId="8" hidden="1">#REF!</definedName>
    <definedName name="김성룡" localSheetId="9" hidden="1">#REF!</definedName>
    <definedName name="김성룡" localSheetId="10" hidden="1">#REF!</definedName>
    <definedName name="김성룡" localSheetId="11" hidden="1">#REF!</definedName>
    <definedName name="김성룡" localSheetId="12" hidden="1">#REF!</definedName>
    <definedName name="김성룡" localSheetId="13" hidden="1">#REF!</definedName>
    <definedName name="김성룡" localSheetId="14" hidden="1">#REF!</definedName>
    <definedName name="김성룡" localSheetId="15" hidden="1">#REF!</definedName>
    <definedName name="김성룡" localSheetId="16" hidden="1">#REF!</definedName>
    <definedName name="김성룡" localSheetId="5" hidden="1">#REF!</definedName>
    <definedName name="김성룡" localSheetId="3" hidden="1">#REF!</definedName>
    <definedName name="김성룡" localSheetId="24" hidden="1">#REF!</definedName>
    <definedName name="김성룡" localSheetId="23" hidden="1">#REF!</definedName>
    <definedName name="김성룡" hidden="1">#REF!</definedName>
    <definedName name="ㄴㄴ" localSheetId="5" hidden="1">{#N/A,#N/A,FALSE,"CCTV"}</definedName>
    <definedName name="ㄴㄴ" localSheetId="3" hidden="1">{#N/A,#N/A,FALSE,"CCTV"}</definedName>
    <definedName name="ㄴㄴ" localSheetId="24" hidden="1">{#N/A,#N/A,FALSE,"CCTV"}</definedName>
    <definedName name="ㄴㄴ" localSheetId="4" hidden="1">{#N/A,#N/A,FALSE,"CCTV"}</definedName>
    <definedName name="ㄴㄴ" localSheetId="0" hidden="1">{#N/A,#N/A,FALSE,"CCTV"}</definedName>
    <definedName name="ㄴㄴ" localSheetId="23" hidden="1">{#N/A,#N/A,FALSE,"CCTV"}</definedName>
    <definedName name="ㄴㄴ" hidden="1">{#N/A,#N/A,FALSE,"CCTV"}</definedName>
    <definedName name="ㄴㄴㄴㄴ" localSheetId="6" hidden="1">#REF!</definedName>
    <definedName name="ㄴㄴㄴㄴ" localSheetId="7" hidden="1">#REF!</definedName>
    <definedName name="ㄴㄴㄴㄴ" localSheetId="17" hidden="1">#REF!</definedName>
    <definedName name="ㄴㄴㄴㄴ" localSheetId="18" hidden="1">#REF!</definedName>
    <definedName name="ㄴㄴㄴㄴ" localSheetId="19" hidden="1">#REF!</definedName>
    <definedName name="ㄴㄴㄴㄴ" localSheetId="20" hidden="1">#REF!</definedName>
    <definedName name="ㄴㄴㄴㄴ" localSheetId="8" hidden="1">#REF!</definedName>
    <definedName name="ㄴㄴㄴㄴ" localSheetId="9" hidden="1">#REF!</definedName>
    <definedName name="ㄴㄴㄴㄴ" localSheetId="10" hidden="1">#REF!</definedName>
    <definedName name="ㄴㄴㄴㄴ" localSheetId="11" hidden="1">#REF!</definedName>
    <definedName name="ㄴㄴㄴㄴ" localSheetId="12" hidden="1">#REF!</definedName>
    <definedName name="ㄴㄴㄴㄴ" localSheetId="13" hidden="1">#REF!</definedName>
    <definedName name="ㄴㄴㄴㄴ" localSheetId="14" hidden="1">#REF!</definedName>
    <definedName name="ㄴㄴㄴㄴ" localSheetId="15" hidden="1">#REF!</definedName>
    <definedName name="ㄴㄴㄴㄴ" localSheetId="16" hidden="1">#REF!</definedName>
    <definedName name="ㄴㄴㄴㄴ" localSheetId="5" hidden="1">#REF!</definedName>
    <definedName name="ㄴㄴㄴㄴ" localSheetId="3" hidden="1">#REF!</definedName>
    <definedName name="ㄴㄴㄴㄴ" localSheetId="24" hidden="1">#REF!</definedName>
    <definedName name="ㄴㄴㄴㄴ" localSheetId="23" hidden="1">#REF!</definedName>
    <definedName name="ㄴㄴㄴㄴ" hidden="1">#REF!</definedName>
    <definedName name="ㄴㄴㄴㄴㄴ" localSheetId="6" hidden="1">#REF!</definedName>
    <definedName name="ㄴㄴㄴㄴㄴ" localSheetId="7" hidden="1">#REF!</definedName>
    <definedName name="ㄴㄴㄴㄴㄴ" localSheetId="17" hidden="1">#REF!</definedName>
    <definedName name="ㄴㄴㄴㄴㄴ" localSheetId="18" hidden="1">#REF!</definedName>
    <definedName name="ㄴㄴㄴㄴㄴ" localSheetId="19" hidden="1">#REF!</definedName>
    <definedName name="ㄴㄴㄴㄴㄴ" localSheetId="20" hidden="1">#REF!</definedName>
    <definedName name="ㄴㄴㄴㄴㄴ" localSheetId="8" hidden="1">#REF!</definedName>
    <definedName name="ㄴㄴㄴㄴㄴ" localSheetId="9" hidden="1">#REF!</definedName>
    <definedName name="ㄴㄴㄴㄴㄴ" localSheetId="10" hidden="1">#REF!</definedName>
    <definedName name="ㄴㄴㄴㄴㄴ" localSheetId="11" hidden="1">#REF!</definedName>
    <definedName name="ㄴㄴㄴㄴㄴ" localSheetId="12" hidden="1">#REF!</definedName>
    <definedName name="ㄴㄴㄴㄴㄴ" localSheetId="13" hidden="1">#REF!</definedName>
    <definedName name="ㄴㄴㄴㄴㄴ" localSheetId="14" hidden="1">#REF!</definedName>
    <definedName name="ㄴㄴㄴㄴㄴ" localSheetId="15" hidden="1">#REF!</definedName>
    <definedName name="ㄴㄴㄴㄴㄴ" localSheetId="16" hidden="1">#REF!</definedName>
    <definedName name="ㄴㄴㄴㄴㄴ" localSheetId="5" hidden="1">#REF!</definedName>
    <definedName name="ㄴㄴㄴㄴㄴ" localSheetId="3" hidden="1">#REF!</definedName>
    <definedName name="ㄴㄴㄴㄴㄴ" localSheetId="24" hidden="1">#REF!</definedName>
    <definedName name="ㄴㄴㄴㄴㄴ" localSheetId="23" hidden="1">#REF!</definedName>
    <definedName name="ㄴㄴㄴㄴㄴ" hidden="1">#REF!</definedName>
    <definedName name="ㄴㄹㄴㄹ" localSheetId="5" hidden="1">{#N/A,#N/A,FALSE,"혼합골재"}</definedName>
    <definedName name="ㄴㄹㄴㄹ" localSheetId="3" hidden="1">{#N/A,#N/A,FALSE,"혼합골재"}</definedName>
    <definedName name="ㄴㄹㄴㄹ" localSheetId="24" hidden="1">{#N/A,#N/A,FALSE,"혼합골재"}</definedName>
    <definedName name="ㄴㄹㄴㄹ" localSheetId="4" hidden="1">{#N/A,#N/A,FALSE,"혼합골재"}</definedName>
    <definedName name="ㄴㄹㄴㄹ" localSheetId="0" hidden="1">{#N/A,#N/A,FALSE,"혼합골재"}</definedName>
    <definedName name="ㄴㄹㄴㄹ" localSheetId="23" hidden="1">{#N/A,#N/A,FALSE,"혼합골재"}</definedName>
    <definedName name="ㄴㄹㄴㄹ" hidden="1">{#N/A,#N/A,FALSE,"혼합골재"}</definedName>
    <definedName name="ㄴㄹㅇㄹㅇ" localSheetId="5" hidden="1">{#N/A,#N/A,FALSE,"2~8번"}</definedName>
    <definedName name="ㄴㄹㅇㄹㅇ" localSheetId="3" hidden="1">{#N/A,#N/A,FALSE,"2~8번"}</definedName>
    <definedName name="ㄴㄹㅇㄹㅇ" localSheetId="24" hidden="1">{#N/A,#N/A,FALSE,"2~8번"}</definedName>
    <definedName name="ㄴㄹㅇㄹㅇ" localSheetId="4" hidden="1">{#N/A,#N/A,FALSE,"2~8번"}</definedName>
    <definedName name="ㄴㄹㅇㄹㅇ" localSheetId="0" hidden="1">{#N/A,#N/A,FALSE,"2~8번"}</definedName>
    <definedName name="ㄴㄹㅇㄹㅇ" localSheetId="23" hidden="1">{#N/A,#N/A,FALSE,"2~8번"}</definedName>
    <definedName name="ㄴㄹㅇㄹㅇ" hidden="1">{#N/A,#N/A,FALSE,"2~8번"}</definedName>
    <definedName name="ㄴㅁㄹㅈㄹ" localSheetId="6" hidden="1">#REF!</definedName>
    <definedName name="ㄴㅁㄹㅈㄹ" localSheetId="7" hidden="1">#REF!</definedName>
    <definedName name="ㄴㅁㄹㅈㄹ" localSheetId="17" hidden="1">#REF!</definedName>
    <definedName name="ㄴㅁㄹㅈㄹ" localSheetId="18" hidden="1">#REF!</definedName>
    <definedName name="ㄴㅁㄹㅈㄹ" localSheetId="19" hidden="1">#REF!</definedName>
    <definedName name="ㄴㅁㄹㅈㄹ" localSheetId="20" hidden="1">#REF!</definedName>
    <definedName name="ㄴㅁㄹㅈㄹ" localSheetId="8" hidden="1">#REF!</definedName>
    <definedName name="ㄴㅁㄹㅈㄹ" localSheetId="9" hidden="1">#REF!</definedName>
    <definedName name="ㄴㅁㄹㅈㄹ" localSheetId="10" hidden="1">#REF!</definedName>
    <definedName name="ㄴㅁㄹㅈㄹ" localSheetId="11" hidden="1">#REF!</definedName>
    <definedName name="ㄴㅁㄹㅈㄹ" localSheetId="12" hidden="1">#REF!</definedName>
    <definedName name="ㄴㅁㄹㅈㄹ" localSheetId="13" hidden="1">#REF!</definedName>
    <definedName name="ㄴㅁㄹㅈㄹ" localSheetId="14" hidden="1">#REF!</definedName>
    <definedName name="ㄴㅁㄹㅈㄹ" localSheetId="15" hidden="1">#REF!</definedName>
    <definedName name="ㄴㅁㄹㅈㄹ" localSheetId="16" hidden="1">#REF!</definedName>
    <definedName name="ㄴㅁㄹㅈㄹ" localSheetId="5" hidden="1">#REF!</definedName>
    <definedName name="ㄴㅁㄹㅈㄹ" localSheetId="3" hidden="1">#REF!</definedName>
    <definedName name="ㄴㅁㄹㅈㄹ" localSheetId="24" hidden="1">#REF!</definedName>
    <definedName name="ㄴㅁㄹㅈㄹ" localSheetId="23" hidden="1">#REF!</definedName>
    <definedName name="ㄴㅁㄹㅈㄹ" hidden="1">#REF!</definedName>
    <definedName name="ㄴㅇㄹ" localSheetId="5" hidden="1">{#N/A,#N/A,FALSE,"CCTV"}</definedName>
    <definedName name="ㄴㅇㄹ" localSheetId="3" hidden="1">{#N/A,#N/A,FALSE,"CCTV"}</definedName>
    <definedName name="ㄴㅇㄹ" localSheetId="24" hidden="1">{#N/A,#N/A,FALSE,"CCTV"}</definedName>
    <definedName name="ㄴㅇㄹ" localSheetId="4" hidden="1">{#N/A,#N/A,FALSE,"CCTV"}</definedName>
    <definedName name="ㄴㅇㄹ" localSheetId="0" hidden="1">{#N/A,#N/A,FALSE,"CCTV"}</definedName>
    <definedName name="ㄴㅇㄹ" localSheetId="23" hidden="1">{#N/A,#N/A,FALSE,"CCTV"}</definedName>
    <definedName name="ㄴㅇㄹ" hidden="1">{#N/A,#N/A,FALSE,"CCTV"}</definedName>
    <definedName name="ㄴㅇㅀ" localSheetId="5" hidden="1">{#N/A,#N/A,FALSE,"토공2"}</definedName>
    <definedName name="ㄴㅇㅀ" localSheetId="3" hidden="1">{#N/A,#N/A,FALSE,"토공2"}</definedName>
    <definedName name="ㄴㅇㅀ" localSheetId="24" hidden="1">{#N/A,#N/A,FALSE,"토공2"}</definedName>
    <definedName name="ㄴㅇㅀ" localSheetId="4" hidden="1">{#N/A,#N/A,FALSE,"토공2"}</definedName>
    <definedName name="ㄴㅇㅀ" localSheetId="0" hidden="1">{#N/A,#N/A,FALSE,"토공2"}</definedName>
    <definedName name="ㄴㅇㅀ" localSheetId="23" hidden="1">{#N/A,#N/A,FALSE,"토공2"}</definedName>
    <definedName name="ㄴㅇㅀ" hidden="1">{#N/A,#N/A,FALSE,"토공2"}</definedName>
    <definedName name="나나" localSheetId="5" hidden="1">{#N/A,#N/A,FALSE,"2~8번"}</definedName>
    <definedName name="나나" localSheetId="3" hidden="1">{#N/A,#N/A,FALSE,"2~8번"}</definedName>
    <definedName name="나나" localSheetId="24" hidden="1">{#N/A,#N/A,FALSE,"2~8번"}</definedName>
    <definedName name="나나" localSheetId="4" hidden="1">{#N/A,#N/A,FALSE,"2~8번"}</definedName>
    <definedName name="나나" localSheetId="0" hidden="1">{#N/A,#N/A,FALSE,"2~8번"}</definedName>
    <definedName name="나나" localSheetId="23" hidden="1">{#N/A,#N/A,FALSE,"2~8번"}</definedName>
    <definedName name="나나" hidden="1">{#N/A,#N/A,FALSE,"2~8번"}</definedName>
    <definedName name="나나나" localSheetId="5" hidden="1">{#N/A,#N/A,FALSE,"속도"}</definedName>
    <definedName name="나나나" localSheetId="3" hidden="1">{#N/A,#N/A,FALSE,"속도"}</definedName>
    <definedName name="나나나" localSheetId="24" hidden="1">{#N/A,#N/A,FALSE,"속도"}</definedName>
    <definedName name="나나나" localSheetId="4" hidden="1">{#N/A,#N/A,FALSE,"속도"}</definedName>
    <definedName name="나나나" localSheetId="0" hidden="1">{#N/A,#N/A,FALSE,"속도"}</definedName>
    <definedName name="나나나" localSheetId="23" hidden="1">{#N/A,#N/A,FALSE,"속도"}</definedName>
    <definedName name="나나나" hidden="1">{#N/A,#N/A,FALSE,"속도"}</definedName>
    <definedName name="나나나나나" localSheetId="5" hidden="1">{#N/A,#N/A,FALSE,"2~8번"}</definedName>
    <definedName name="나나나나나" localSheetId="3" hidden="1">{#N/A,#N/A,FALSE,"2~8번"}</definedName>
    <definedName name="나나나나나" localSheetId="24" hidden="1">{#N/A,#N/A,FALSE,"2~8번"}</definedName>
    <definedName name="나나나나나" localSheetId="4" hidden="1">{#N/A,#N/A,FALSE,"2~8번"}</definedName>
    <definedName name="나나나나나" localSheetId="0" hidden="1">{#N/A,#N/A,FALSE,"2~8번"}</definedName>
    <definedName name="나나나나나" localSheetId="23" hidden="1">{#N/A,#N/A,FALSE,"2~8번"}</definedName>
    <definedName name="나나나나나" hidden="1">{#N/A,#N/A,FALSE,"2~8번"}</definedName>
    <definedName name="나나나나나나나나" localSheetId="5" hidden="1">{#N/A,#N/A,FALSE,"혼합골재"}</definedName>
    <definedName name="나나나나나나나나" localSheetId="3" hidden="1">{#N/A,#N/A,FALSE,"혼합골재"}</definedName>
    <definedName name="나나나나나나나나" localSheetId="24" hidden="1">{#N/A,#N/A,FALSE,"혼합골재"}</definedName>
    <definedName name="나나나나나나나나" localSheetId="4" hidden="1">{#N/A,#N/A,FALSE,"혼합골재"}</definedName>
    <definedName name="나나나나나나나나" localSheetId="0" hidden="1">{#N/A,#N/A,FALSE,"혼합골재"}</definedName>
    <definedName name="나나나나나나나나" localSheetId="23" hidden="1">{#N/A,#N/A,FALSE,"혼합골재"}</definedName>
    <definedName name="나나나나나나나나" hidden="1">{#N/A,#N/A,FALSE,"혼합골재"}</definedName>
    <definedName name="나나나나나나나나난" localSheetId="5" hidden="1">{#N/A,#N/A,FALSE,"표지목차"}</definedName>
    <definedName name="나나나나나나나나난" localSheetId="3" hidden="1">{#N/A,#N/A,FALSE,"표지목차"}</definedName>
    <definedName name="나나나나나나나나난" localSheetId="24" hidden="1">{#N/A,#N/A,FALSE,"표지목차"}</definedName>
    <definedName name="나나나나나나나나난" localSheetId="4" hidden="1">{#N/A,#N/A,FALSE,"표지목차"}</definedName>
    <definedName name="나나나나나나나나난" localSheetId="0" hidden="1">{#N/A,#N/A,FALSE,"표지목차"}</definedName>
    <definedName name="나나나나나나나나난" localSheetId="23" hidden="1">{#N/A,#N/A,FALSE,"표지목차"}</definedName>
    <definedName name="나나나나나나나나난" hidden="1">{#N/A,#N/A,FALSE,"표지목차"}</definedName>
    <definedName name="나나아" localSheetId="5" hidden="1">{#N/A,#N/A,FALSE,"2~8번"}</definedName>
    <definedName name="나나아" localSheetId="3" hidden="1">{#N/A,#N/A,FALSE,"2~8번"}</definedName>
    <definedName name="나나아" localSheetId="24" hidden="1">{#N/A,#N/A,FALSE,"2~8번"}</definedName>
    <definedName name="나나아" localSheetId="4" hidden="1">{#N/A,#N/A,FALSE,"2~8번"}</definedName>
    <definedName name="나나아" localSheetId="0" hidden="1">{#N/A,#N/A,FALSE,"2~8번"}</definedName>
    <definedName name="나나아" localSheetId="23" hidden="1">{#N/A,#N/A,FALSE,"2~8번"}</definedName>
    <definedName name="나나아" hidden="1">{#N/A,#N/A,FALSE,"2~8번"}</definedName>
    <definedName name="나이로" localSheetId="5" hidden="1">{#N/A,#N/A,FALSE,"속도"}</definedName>
    <definedName name="나이로" localSheetId="3" hidden="1">{#N/A,#N/A,FALSE,"속도"}</definedName>
    <definedName name="나이로" localSheetId="24" hidden="1">{#N/A,#N/A,FALSE,"속도"}</definedName>
    <definedName name="나이로" localSheetId="4" hidden="1">{#N/A,#N/A,FALSE,"속도"}</definedName>
    <definedName name="나이로" localSheetId="0" hidden="1">{#N/A,#N/A,FALSE,"속도"}</definedName>
    <definedName name="나이로" localSheetId="23" hidden="1">{#N/A,#N/A,FALSE,"속도"}</definedName>
    <definedName name="나이로" hidden="1">{#N/A,#N/A,FALSE,"속도"}</definedName>
    <definedName name="내역" localSheetId="5" hidden="1">{#N/A,#N/A,FALSE,"CCTV"}</definedName>
    <definedName name="내역" localSheetId="3" hidden="1">{#N/A,#N/A,FALSE,"CCTV"}</definedName>
    <definedName name="내역" localSheetId="24" hidden="1">{#N/A,#N/A,FALSE,"CCTV"}</definedName>
    <definedName name="내역" localSheetId="4" hidden="1">{#N/A,#N/A,FALSE,"CCTV"}</definedName>
    <definedName name="내역" localSheetId="0" hidden="1">{#N/A,#N/A,FALSE,"CCTV"}</definedName>
    <definedName name="내역" localSheetId="23" hidden="1">{#N/A,#N/A,FALSE,"CCTV"}</definedName>
    <definedName name="내역" hidden="1">{#N/A,#N/A,FALSE,"CCTV"}</definedName>
    <definedName name="내역서" localSheetId="5" hidden="1">{#N/A,#N/A,FALSE,"명세표"}</definedName>
    <definedName name="내역서" localSheetId="3" hidden="1">{#N/A,#N/A,FALSE,"명세표"}</definedName>
    <definedName name="내역서" localSheetId="24" hidden="1">{#N/A,#N/A,FALSE,"명세표"}</definedName>
    <definedName name="내역서" localSheetId="4" hidden="1">{#N/A,#N/A,FALSE,"명세표"}</definedName>
    <definedName name="내역서" localSheetId="0" hidden="1">{#N/A,#N/A,FALSE,"명세표"}</definedName>
    <definedName name="내역서" localSheetId="23" hidden="1">{#N/A,#N/A,FALSE,"명세표"}</definedName>
    <definedName name="내역서" hidden="1">{#N/A,#N/A,FALSE,"명세표"}</definedName>
    <definedName name="내역서1"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내역서1"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내역서1"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내역서1"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내역서1"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내역서1"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내역서1"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냐" localSheetId="5" hidden="1">{#N/A,#N/A,FALSE,"혼합골재"}</definedName>
    <definedName name="냐" localSheetId="3" hidden="1">{#N/A,#N/A,FALSE,"혼합골재"}</definedName>
    <definedName name="냐" localSheetId="24" hidden="1">{#N/A,#N/A,FALSE,"혼합골재"}</definedName>
    <definedName name="냐" localSheetId="4" hidden="1">{#N/A,#N/A,FALSE,"혼합골재"}</definedName>
    <definedName name="냐" localSheetId="0" hidden="1">{#N/A,#N/A,FALSE,"혼합골재"}</definedName>
    <definedName name="냐" localSheetId="23" hidden="1">{#N/A,#N/A,FALSE,"혼합골재"}</definedName>
    <definedName name="냐" hidden="1">{#N/A,#N/A,FALSE,"혼합골재"}</definedName>
    <definedName name="ㄶ뫃ㄴㅁㄹㄴㅁㄹㄴㅇ" localSheetId="5" hidden="1">{#N/A,#N/A,FALSE,"부대2"}</definedName>
    <definedName name="ㄶ뫃ㄴㅁㄹㄴㅁㄹㄴㅇ" localSheetId="3" hidden="1">{#N/A,#N/A,FALSE,"부대2"}</definedName>
    <definedName name="ㄶ뫃ㄴㅁㄹㄴㅁㄹㄴㅇ" localSheetId="24" hidden="1">{#N/A,#N/A,FALSE,"부대2"}</definedName>
    <definedName name="ㄶ뫃ㄴㅁㄹㄴㅁㄹㄴㅇ" localSheetId="4" hidden="1">{#N/A,#N/A,FALSE,"부대2"}</definedName>
    <definedName name="ㄶ뫃ㄴㅁㄹㄴㅁㄹㄴㅇ" localSheetId="0" hidden="1">{#N/A,#N/A,FALSE,"부대2"}</definedName>
    <definedName name="ㄶ뫃ㄴㅁㄹㄴㅁㄹㄴㅇ" localSheetId="23" hidden="1">{#N/A,#N/A,FALSE,"부대2"}</definedName>
    <definedName name="ㄶ뫃ㄴㅁㄹㄴㅁㄹㄴㅇ" hidden="1">{#N/A,#N/A,FALSE,"부대2"}</definedName>
    <definedName name="ㄷㅎㄹㅇ" localSheetId="6" hidden="1">#REF!</definedName>
    <definedName name="ㄷㅎㄹㅇ" localSheetId="7" hidden="1">#REF!</definedName>
    <definedName name="ㄷㅎㄹㅇ" localSheetId="17" hidden="1">#REF!</definedName>
    <definedName name="ㄷㅎㄹㅇ" localSheetId="18" hidden="1">#REF!</definedName>
    <definedName name="ㄷㅎㄹㅇ" localSheetId="19" hidden="1">#REF!</definedName>
    <definedName name="ㄷㅎㄹㅇ" localSheetId="20" hidden="1">#REF!</definedName>
    <definedName name="ㄷㅎㄹㅇ" localSheetId="8" hidden="1">#REF!</definedName>
    <definedName name="ㄷㅎㄹㅇ" localSheetId="9" hidden="1">#REF!</definedName>
    <definedName name="ㄷㅎㄹㅇ" localSheetId="10" hidden="1">#REF!</definedName>
    <definedName name="ㄷㅎㄹㅇ" localSheetId="11" hidden="1">#REF!</definedName>
    <definedName name="ㄷㅎㄹㅇ" localSheetId="12" hidden="1">#REF!</definedName>
    <definedName name="ㄷㅎㄹㅇ" localSheetId="13" hidden="1">#REF!</definedName>
    <definedName name="ㄷㅎㄹㅇ" localSheetId="14" hidden="1">#REF!</definedName>
    <definedName name="ㄷㅎㄹㅇ" localSheetId="15" hidden="1">#REF!</definedName>
    <definedName name="ㄷㅎㄹㅇ" localSheetId="16" hidden="1">#REF!</definedName>
    <definedName name="ㄷㅎㄹㅇ" localSheetId="5" hidden="1">#REF!</definedName>
    <definedName name="ㄷㅎㄹㅇ" localSheetId="3" hidden="1">#REF!</definedName>
    <definedName name="ㄷㅎㄹㅇ" localSheetId="24" hidden="1">#REF!</definedName>
    <definedName name="ㄷㅎㄹㅇ" localSheetId="23" hidden="1">#REF!</definedName>
    <definedName name="ㄷㅎㄹㅇ" hidden="1">#REF!</definedName>
    <definedName name="당초계획" localSheetId="6" hidden="1">#REF!</definedName>
    <definedName name="당초계획" localSheetId="7" hidden="1">#REF!</definedName>
    <definedName name="당초계획" localSheetId="17" hidden="1">#REF!</definedName>
    <definedName name="당초계획" localSheetId="18" hidden="1">#REF!</definedName>
    <definedName name="당초계획" localSheetId="19" hidden="1">#REF!</definedName>
    <definedName name="당초계획" localSheetId="20" hidden="1">#REF!</definedName>
    <definedName name="당초계획" localSheetId="8" hidden="1">#REF!</definedName>
    <definedName name="당초계획" localSheetId="9" hidden="1">#REF!</definedName>
    <definedName name="당초계획" localSheetId="10" hidden="1">#REF!</definedName>
    <definedName name="당초계획" localSheetId="11" hidden="1">#REF!</definedName>
    <definedName name="당초계획" localSheetId="12" hidden="1">#REF!</definedName>
    <definedName name="당초계획" localSheetId="13" hidden="1">#REF!</definedName>
    <definedName name="당초계획" localSheetId="14" hidden="1">#REF!</definedName>
    <definedName name="당초계획" localSheetId="15" hidden="1">#REF!</definedName>
    <definedName name="당초계획" localSheetId="16" hidden="1">#REF!</definedName>
    <definedName name="당초계획" localSheetId="5" hidden="1">#REF!</definedName>
    <definedName name="당초계획" localSheetId="3" hidden="1">#REF!</definedName>
    <definedName name="당초계획" localSheetId="24" hidden="1">#REF!</definedName>
    <definedName name="당초계획" localSheetId="23" hidden="1">#REF!</definedName>
    <definedName name="당초계획" hidden="1">#REF!</definedName>
    <definedName name="대전" localSheetId="5" hidden="1">{#N/A,#N/A,TRUE,"LOADCOVE";#N/A,#N/A,TRUE,"PAGE001";#N/A,#N/A,TRUE,"PAGE002";#N/A,#N/A,TRUE,"PAGE003";#N/A,#N/A,TRUE,"PAGE004";#N/A,#N/A,TRUE,"PAGE005";#N/A,#N/A,TRUE,"PAGE006";#N/A,#N/A,TRUE,"PAGE007";#N/A,#N/A,TRUE,"PAGE008";#N/A,#N/A,TRUE,"PAGE009";#N/A,#N/A,TRUE,"PAGE010";#N/A,#N/A,TRUE,"PAGE011";#N/A,#N/A,TRUE,"PAGE012";#N/A,#N/A,TRUE,"PAGE013"}</definedName>
    <definedName name="대전" localSheetId="3" hidden="1">{#N/A,#N/A,TRUE,"LOADCOVE";#N/A,#N/A,TRUE,"PAGE001";#N/A,#N/A,TRUE,"PAGE002";#N/A,#N/A,TRUE,"PAGE003";#N/A,#N/A,TRUE,"PAGE004";#N/A,#N/A,TRUE,"PAGE005";#N/A,#N/A,TRUE,"PAGE006";#N/A,#N/A,TRUE,"PAGE007";#N/A,#N/A,TRUE,"PAGE008";#N/A,#N/A,TRUE,"PAGE009";#N/A,#N/A,TRUE,"PAGE010";#N/A,#N/A,TRUE,"PAGE011";#N/A,#N/A,TRUE,"PAGE012";#N/A,#N/A,TRUE,"PAGE013"}</definedName>
    <definedName name="대전" localSheetId="24" hidden="1">{#N/A,#N/A,TRUE,"LOADCOVE";#N/A,#N/A,TRUE,"PAGE001";#N/A,#N/A,TRUE,"PAGE002";#N/A,#N/A,TRUE,"PAGE003";#N/A,#N/A,TRUE,"PAGE004";#N/A,#N/A,TRUE,"PAGE005";#N/A,#N/A,TRUE,"PAGE006";#N/A,#N/A,TRUE,"PAGE007";#N/A,#N/A,TRUE,"PAGE008";#N/A,#N/A,TRUE,"PAGE009";#N/A,#N/A,TRUE,"PAGE010";#N/A,#N/A,TRUE,"PAGE011";#N/A,#N/A,TRUE,"PAGE012";#N/A,#N/A,TRUE,"PAGE013"}</definedName>
    <definedName name="대전" localSheetId="4" hidden="1">{#N/A,#N/A,TRUE,"LOADCOVE";#N/A,#N/A,TRUE,"PAGE001";#N/A,#N/A,TRUE,"PAGE002";#N/A,#N/A,TRUE,"PAGE003";#N/A,#N/A,TRUE,"PAGE004";#N/A,#N/A,TRUE,"PAGE005";#N/A,#N/A,TRUE,"PAGE006";#N/A,#N/A,TRUE,"PAGE007";#N/A,#N/A,TRUE,"PAGE008";#N/A,#N/A,TRUE,"PAGE009";#N/A,#N/A,TRUE,"PAGE010";#N/A,#N/A,TRUE,"PAGE011";#N/A,#N/A,TRUE,"PAGE012";#N/A,#N/A,TRUE,"PAGE013"}</definedName>
    <definedName name="대전" localSheetId="0" hidden="1">{#N/A,#N/A,TRUE,"LOADCOVE";#N/A,#N/A,TRUE,"PAGE001";#N/A,#N/A,TRUE,"PAGE002";#N/A,#N/A,TRUE,"PAGE003";#N/A,#N/A,TRUE,"PAGE004";#N/A,#N/A,TRUE,"PAGE005";#N/A,#N/A,TRUE,"PAGE006";#N/A,#N/A,TRUE,"PAGE007";#N/A,#N/A,TRUE,"PAGE008";#N/A,#N/A,TRUE,"PAGE009";#N/A,#N/A,TRUE,"PAGE010";#N/A,#N/A,TRUE,"PAGE011";#N/A,#N/A,TRUE,"PAGE012";#N/A,#N/A,TRUE,"PAGE013"}</definedName>
    <definedName name="대전" localSheetId="23" hidden="1">{#N/A,#N/A,TRUE,"LOADCOVE";#N/A,#N/A,TRUE,"PAGE001";#N/A,#N/A,TRUE,"PAGE002";#N/A,#N/A,TRUE,"PAGE003";#N/A,#N/A,TRUE,"PAGE004";#N/A,#N/A,TRUE,"PAGE005";#N/A,#N/A,TRUE,"PAGE006";#N/A,#N/A,TRUE,"PAGE007";#N/A,#N/A,TRUE,"PAGE008";#N/A,#N/A,TRUE,"PAGE009";#N/A,#N/A,TRUE,"PAGE010";#N/A,#N/A,TRUE,"PAGE011";#N/A,#N/A,TRUE,"PAGE012";#N/A,#N/A,TRUE,"PAGE013"}</definedName>
    <definedName name="대전" hidden="1">{#N/A,#N/A,TRUE,"LOADCOVE";#N/A,#N/A,TRUE,"PAGE001";#N/A,#N/A,TRUE,"PAGE002";#N/A,#N/A,TRUE,"PAGE003";#N/A,#N/A,TRUE,"PAGE004";#N/A,#N/A,TRUE,"PAGE005";#N/A,#N/A,TRUE,"PAGE006";#N/A,#N/A,TRUE,"PAGE007";#N/A,#N/A,TRUE,"PAGE008";#N/A,#N/A,TRUE,"PAGE009";#N/A,#N/A,TRUE,"PAGE010";#N/A,#N/A,TRUE,"PAGE011";#N/A,#N/A,TRUE,"PAGE012";#N/A,#N/A,TRUE,"PAGE013"}</definedName>
    <definedName name="대전1" localSheetId="5" hidden="1">{#N/A,#N/A,TRUE,"LOADCOVE";#N/A,#N/A,TRUE,"PAGE001";#N/A,#N/A,TRUE,"PAGE002";#N/A,#N/A,TRUE,"PAGE003";#N/A,#N/A,TRUE,"PAGE004";#N/A,#N/A,TRUE,"PAGE005";#N/A,#N/A,TRUE,"PAGE006";#N/A,#N/A,TRUE,"PAGE007";#N/A,#N/A,TRUE,"PAGE008";#N/A,#N/A,TRUE,"PAGE009";#N/A,#N/A,TRUE,"PAGE010";#N/A,#N/A,TRUE,"PAGE011";#N/A,#N/A,TRUE,"PAGE012";#N/A,#N/A,TRUE,"PAGE013"}</definedName>
    <definedName name="대전1" localSheetId="3" hidden="1">{#N/A,#N/A,TRUE,"LOADCOVE";#N/A,#N/A,TRUE,"PAGE001";#N/A,#N/A,TRUE,"PAGE002";#N/A,#N/A,TRUE,"PAGE003";#N/A,#N/A,TRUE,"PAGE004";#N/A,#N/A,TRUE,"PAGE005";#N/A,#N/A,TRUE,"PAGE006";#N/A,#N/A,TRUE,"PAGE007";#N/A,#N/A,TRUE,"PAGE008";#N/A,#N/A,TRUE,"PAGE009";#N/A,#N/A,TRUE,"PAGE010";#N/A,#N/A,TRUE,"PAGE011";#N/A,#N/A,TRUE,"PAGE012";#N/A,#N/A,TRUE,"PAGE013"}</definedName>
    <definedName name="대전1" localSheetId="24" hidden="1">{#N/A,#N/A,TRUE,"LOADCOVE";#N/A,#N/A,TRUE,"PAGE001";#N/A,#N/A,TRUE,"PAGE002";#N/A,#N/A,TRUE,"PAGE003";#N/A,#N/A,TRUE,"PAGE004";#N/A,#N/A,TRUE,"PAGE005";#N/A,#N/A,TRUE,"PAGE006";#N/A,#N/A,TRUE,"PAGE007";#N/A,#N/A,TRUE,"PAGE008";#N/A,#N/A,TRUE,"PAGE009";#N/A,#N/A,TRUE,"PAGE010";#N/A,#N/A,TRUE,"PAGE011";#N/A,#N/A,TRUE,"PAGE012";#N/A,#N/A,TRUE,"PAGE013"}</definedName>
    <definedName name="대전1" localSheetId="4" hidden="1">{#N/A,#N/A,TRUE,"LOADCOVE";#N/A,#N/A,TRUE,"PAGE001";#N/A,#N/A,TRUE,"PAGE002";#N/A,#N/A,TRUE,"PAGE003";#N/A,#N/A,TRUE,"PAGE004";#N/A,#N/A,TRUE,"PAGE005";#N/A,#N/A,TRUE,"PAGE006";#N/A,#N/A,TRUE,"PAGE007";#N/A,#N/A,TRUE,"PAGE008";#N/A,#N/A,TRUE,"PAGE009";#N/A,#N/A,TRUE,"PAGE010";#N/A,#N/A,TRUE,"PAGE011";#N/A,#N/A,TRUE,"PAGE012";#N/A,#N/A,TRUE,"PAGE013"}</definedName>
    <definedName name="대전1" localSheetId="0" hidden="1">{#N/A,#N/A,TRUE,"LOADCOVE";#N/A,#N/A,TRUE,"PAGE001";#N/A,#N/A,TRUE,"PAGE002";#N/A,#N/A,TRUE,"PAGE003";#N/A,#N/A,TRUE,"PAGE004";#N/A,#N/A,TRUE,"PAGE005";#N/A,#N/A,TRUE,"PAGE006";#N/A,#N/A,TRUE,"PAGE007";#N/A,#N/A,TRUE,"PAGE008";#N/A,#N/A,TRUE,"PAGE009";#N/A,#N/A,TRUE,"PAGE010";#N/A,#N/A,TRUE,"PAGE011";#N/A,#N/A,TRUE,"PAGE012";#N/A,#N/A,TRUE,"PAGE013"}</definedName>
    <definedName name="대전1" localSheetId="23" hidden="1">{#N/A,#N/A,TRUE,"LOADCOVE";#N/A,#N/A,TRUE,"PAGE001";#N/A,#N/A,TRUE,"PAGE002";#N/A,#N/A,TRUE,"PAGE003";#N/A,#N/A,TRUE,"PAGE004";#N/A,#N/A,TRUE,"PAGE005";#N/A,#N/A,TRUE,"PAGE006";#N/A,#N/A,TRUE,"PAGE007";#N/A,#N/A,TRUE,"PAGE008";#N/A,#N/A,TRUE,"PAGE009";#N/A,#N/A,TRUE,"PAGE010";#N/A,#N/A,TRUE,"PAGE011";#N/A,#N/A,TRUE,"PAGE012";#N/A,#N/A,TRUE,"PAGE013"}</definedName>
    <definedName name="대전1" hidden="1">{#N/A,#N/A,TRUE,"LOADCOVE";#N/A,#N/A,TRUE,"PAGE001";#N/A,#N/A,TRUE,"PAGE002";#N/A,#N/A,TRUE,"PAGE003";#N/A,#N/A,TRUE,"PAGE004";#N/A,#N/A,TRUE,"PAGE005";#N/A,#N/A,TRUE,"PAGE006";#N/A,#N/A,TRUE,"PAGE007";#N/A,#N/A,TRUE,"PAGE008";#N/A,#N/A,TRUE,"PAGE009";#N/A,#N/A,TRUE,"PAGE010";#N/A,#N/A,TRUE,"PAGE011";#N/A,#N/A,TRUE,"PAGE012";#N/A,#N/A,TRUE,"PAGE013"}</definedName>
    <definedName name="대책1" localSheetId="5" hidden="1">{#N/A,#N/A,TRUE,"LOADCOVE";#N/A,#N/A,TRUE,"PAGE001";#N/A,#N/A,TRUE,"PAGE002";#N/A,#N/A,TRUE,"PAGE003";#N/A,#N/A,TRUE,"PAGE004";#N/A,#N/A,TRUE,"PAGE005";#N/A,#N/A,TRUE,"PAGE006";#N/A,#N/A,TRUE,"PAGE007";#N/A,#N/A,TRUE,"PAGE008";#N/A,#N/A,TRUE,"PAGE009";#N/A,#N/A,TRUE,"PAGE010";#N/A,#N/A,TRUE,"PAGE011";#N/A,#N/A,TRUE,"PAGE012";#N/A,#N/A,TRUE,"PAGE013"}</definedName>
    <definedName name="대책1" localSheetId="3" hidden="1">{#N/A,#N/A,TRUE,"LOADCOVE";#N/A,#N/A,TRUE,"PAGE001";#N/A,#N/A,TRUE,"PAGE002";#N/A,#N/A,TRUE,"PAGE003";#N/A,#N/A,TRUE,"PAGE004";#N/A,#N/A,TRUE,"PAGE005";#N/A,#N/A,TRUE,"PAGE006";#N/A,#N/A,TRUE,"PAGE007";#N/A,#N/A,TRUE,"PAGE008";#N/A,#N/A,TRUE,"PAGE009";#N/A,#N/A,TRUE,"PAGE010";#N/A,#N/A,TRUE,"PAGE011";#N/A,#N/A,TRUE,"PAGE012";#N/A,#N/A,TRUE,"PAGE013"}</definedName>
    <definedName name="대책1" localSheetId="24" hidden="1">{#N/A,#N/A,TRUE,"LOADCOVE";#N/A,#N/A,TRUE,"PAGE001";#N/A,#N/A,TRUE,"PAGE002";#N/A,#N/A,TRUE,"PAGE003";#N/A,#N/A,TRUE,"PAGE004";#N/A,#N/A,TRUE,"PAGE005";#N/A,#N/A,TRUE,"PAGE006";#N/A,#N/A,TRUE,"PAGE007";#N/A,#N/A,TRUE,"PAGE008";#N/A,#N/A,TRUE,"PAGE009";#N/A,#N/A,TRUE,"PAGE010";#N/A,#N/A,TRUE,"PAGE011";#N/A,#N/A,TRUE,"PAGE012";#N/A,#N/A,TRUE,"PAGE013"}</definedName>
    <definedName name="대책1" localSheetId="4" hidden="1">{#N/A,#N/A,TRUE,"LOADCOVE";#N/A,#N/A,TRUE,"PAGE001";#N/A,#N/A,TRUE,"PAGE002";#N/A,#N/A,TRUE,"PAGE003";#N/A,#N/A,TRUE,"PAGE004";#N/A,#N/A,TRUE,"PAGE005";#N/A,#N/A,TRUE,"PAGE006";#N/A,#N/A,TRUE,"PAGE007";#N/A,#N/A,TRUE,"PAGE008";#N/A,#N/A,TRUE,"PAGE009";#N/A,#N/A,TRUE,"PAGE010";#N/A,#N/A,TRUE,"PAGE011";#N/A,#N/A,TRUE,"PAGE012";#N/A,#N/A,TRUE,"PAGE013"}</definedName>
    <definedName name="대책1" localSheetId="0" hidden="1">{#N/A,#N/A,TRUE,"LOADCOVE";#N/A,#N/A,TRUE,"PAGE001";#N/A,#N/A,TRUE,"PAGE002";#N/A,#N/A,TRUE,"PAGE003";#N/A,#N/A,TRUE,"PAGE004";#N/A,#N/A,TRUE,"PAGE005";#N/A,#N/A,TRUE,"PAGE006";#N/A,#N/A,TRUE,"PAGE007";#N/A,#N/A,TRUE,"PAGE008";#N/A,#N/A,TRUE,"PAGE009";#N/A,#N/A,TRUE,"PAGE010";#N/A,#N/A,TRUE,"PAGE011";#N/A,#N/A,TRUE,"PAGE012";#N/A,#N/A,TRUE,"PAGE013"}</definedName>
    <definedName name="대책1" localSheetId="23" hidden="1">{#N/A,#N/A,TRUE,"LOADCOVE";#N/A,#N/A,TRUE,"PAGE001";#N/A,#N/A,TRUE,"PAGE002";#N/A,#N/A,TRUE,"PAGE003";#N/A,#N/A,TRUE,"PAGE004";#N/A,#N/A,TRUE,"PAGE005";#N/A,#N/A,TRUE,"PAGE006";#N/A,#N/A,TRUE,"PAGE007";#N/A,#N/A,TRUE,"PAGE008";#N/A,#N/A,TRUE,"PAGE009";#N/A,#N/A,TRUE,"PAGE010";#N/A,#N/A,TRUE,"PAGE011";#N/A,#N/A,TRUE,"PAGE012";#N/A,#N/A,TRUE,"PAGE013"}</definedName>
    <definedName name="대책1" hidden="1">{#N/A,#N/A,TRUE,"LOADCOVE";#N/A,#N/A,TRUE,"PAGE001";#N/A,#N/A,TRUE,"PAGE002";#N/A,#N/A,TRUE,"PAGE003";#N/A,#N/A,TRUE,"PAGE004";#N/A,#N/A,TRUE,"PAGE005";#N/A,#N/A,TRUE,"PAGE006";#N/A,#N/A,TRUE,"PAGE007";#N/A,#N/A,TRUE,"PAGE008";#N/A,#N/A,TRUE,"PAGE009";#N/A,#N/A,TRUE,"PAGE010";#N/A,#N/A,TRUE,"PAGE011";#N/A,#N/A,TRUE,"PAGE012";#N/A,#N/A,TRUE,"PAGE013"}</definedName>
    <definedName name="도면외주" localSheetId="6" hidden="1">#REF!</definedName>
    <definedName name="도면외주" localSheetId="7" hidden="1">#REF!</definedName>
    <definedName name="도면외주" localSheetId="17" hidden="1">#REF!</definedName>
    <definedName name="도면외주" localSheetId="18" hidden="1">#REF!</definedName>
    <definedName name="도면외주" localSheetId="19" hidden="1">#REF!</definedName>
    <definedName name="도면외주" localSheetId="20" hidden="1">#REF!</definedName>
    <definedName name="도면외주" localSheetId="8" hidden="1">#REF!</definedName>
    <definedName name="도면외주" localSheetId="9" hidden="1">#REF!</definedName>
    <definedName name="도면외주" localSheetId="10" hidden="1">#REF!</definedName>
    <definedName name="도면외주" localSheetId="11" hidden="1">#REF!</definedName>
    <definedName name="도면외주" localSheetId="12" hidden="1">#REF!</definedName>
    <definedName name="도면외주" localSheetId="13" hidden="1">#REF!</definedName>
    <definedName name="도면외주" localSheetId="14" hidden="1">#REF!</definedName>
    <definedName name="도면외주" localSheetId="15" hidden="1">#REF!</definedName>
    <definedName name="도면외주" localSheetId="16" hidden="1">#REF!</definedName>
    <definedName name="도면외주" localSheetId="5" hidden="1">#REF!</definedName>
    <definedName name="도면외주" localSheetId="3" hidden="1">#REF!</definedName>
    <definedName name="도면외주" localSheetId="24" hidden="1">#REF!</definedName>
    <definedName name="도면외주" localSheetId="23" hidden="1">#REF!</definedName>
    <definedName name="도면외주" hidden="1">#REF!</definedName>
    <definedName name="도면용역비" localSheetId="6" hidden="1">#REF!</definedName>
    <definedName name="도면용역비" localSheetId="7" hidden="1">#REF!</definedName>
    <definedName name="도면용역비" localSheetId="17" hidden="1">#REF!</definedName>
    <definedName name="도면용역비" localSheetId="18" hidden="1">#REF!</definedName>
    <definedName name="도면용역비" localSheetId="19" hidden="1">#REF!</definedName>
    <definedName name="도면용역비" localSheetId="20" hidden="1">#REF!</definedName>
    <definedName name="도면용역비" localSheetId="8" hidden="1">#REF!</definedName>
    <definedName name="도면용역비" localSheetId="9" hidden="1">#REF!</definedName>
    <definedName name="도면용역비" localSheetId="10" hidden="1">#REF!</definedName>
    <definedName name="도면용역비" localSheetId="11" hidden="1">#REF!</definedName>
    <definedName name="도면용역비" localSheetId="12" hidden="1">#REF!</definedName>
    <definedName name="도면용역비" localSheetId="13" hidden="1">#REF!</definedName>
    <definedName name="도면용역비" localSheetId="14" hidden="1">#REF!</definedName>
    <definedName name="도면용역비" localSheetId="15" hidden="1">#REF!</definedName>
    <definedName name="도면용역비" localSheetId="16" hidden="1">#REF!</definedName>
    <definedName name="도면용역비" localSheetId="5" hidden="1">#REF!</definedName>
    <definedName name="도면용역비" localSheetId="3" hidden="1">#REF!</definedName>
    <definedName name="도면용역비" localSheetId="24" hidden="1">#REF!</definedName>
    <definedName name="도면용역비" localSheetId="23" hidden="1">#REF!</definedName>
    <definedName name="도면용역비" hidden="1">#REF!</definedName>
    <definedName name="동력" localSheetId="5" hidden="1">{#N/A,#N/A,FALSE,"CCTV"}</definedName>
    <definedName name="동력" localSheetId="3" hidden="1">{#N/A,#N/A,FALSE,"CCTV"}</definedName>
    <definedName name="동력" localSheetId="24" hidden="1">{#N/A,#N/A,FALSE,"CCTV"}</definedName>
    <definedName name="동력" localSheetId="4" hidden="1">{#N/A,#N/A,FALSE,"CCTV"}</definedName>
    <definedName name="동력" localSheetId="0" hidden="1">{#N/A,#N/A,FALSE,"CCTV"}</definedName>
    <definedName name="동력" localSheetId="23" hidden="1">{#N/A,#N/A,FALSE,"CCTV"}</definedName>
    <definedName name="동력" hidden="1">{#N/A,#N/A,FALSE,"CCTV"}</definedName>
    <definedName name="되" localSheetId="5" hidden="1">{#N/A,#N/A,FALSE,"운반시간"}</definedName>
    <definedName name="되" localSheetId="3" hidden="1">{#N/A,#N/A,FALSE,"운반시간"}</definedName>
    <definedName name="되" localSheetId="24" hidden="1">{#N/A,#N/A,FALSE,"운반시간"}</definedName>
    <definedName name="되" localSheetId="4" hidden="1">{#N/A,#N/A,FALSE,"운반시간"}</definedName>
    <definedName name="되" localSheetId="0" hidden="1">{#N/A,#N/A,FALSE,"운반시간"}</definedName>
    <definedName name="되" localSheetId="23" hidden="1">{#N/A,#N/A,FALSE,"운반시간"}</definedName>
    <definedName name="되" hidden="1">{#N/A,#N/A,FALSE,"운반시간"}</definedName>
    <definedName name="두호" localSheetId="5" hidden="1">{#N/A,#N/A,FALSE,"2~8번"}</definedName>
    <definedName name="두호" localSheetId="3" hidden="1">{#N/A,#N/A,FALSE,"2~8번"}</definedName>
    <definedName name="두호" localSheetId="24" hidden="1">{#N/A,#N/A,FALSE,"2~8번"}</definedName>
    <definedName name="두호" localSheetId="4" hidden="1">{#N/A,#N/A,FALSE,"2~8번"}</definedName>
    <definedName name="두호" localSheetId="0" hidden="1">{#N/A,#N/A,FALSE,"2~8번"}</definedName>
    <definedName name="두호" localSheetId="23" hidden="1">{#N/A,#N/A,FALSE,"2~8번"}</definedName>
    <definedName name="두호" hidden="1">{#N/A,#N/A,FALSE,"2~8번"}</definedName>
    <definedName name="래그" localSheetId="5" hidden="1">{#N/A,#N/A,FALSE,"CCTV"}</definedName>
    <definedName name="래그" localSheetId="3" hidden="1">{#N/A,#N/A,FALSE,"CCTV"}</definedName>
    <definedName name="래그" localSheetId="24" hidden="1">{#N/A,#N/A,FALSE,"CCTV"}</definedName>
    <definedName name="래그" localSheetId="4" hidden="1">{#N/A,#N/A,FALSE,"CCTV"}</definedName>
    <definedName name="래그" localSheetId="0" hidden="1">{#N/A,#N/A,FALSE,"CCTV"}</definedName>
    <definedName name="래그" localSheetId="23" hidden="1">{#N/A,#N/A,FALSE,"CCTV"}</definedName>
    <definedName name="래그" hidden="1">{#N/A,#N/A,FALSE,"CCTV"}</definedName>
    <definedName name="ㅀ허" localSheetId="5" hidden="1">{#N/A,#N/A,FALSE,"CCTV"}</definedName>
    <definedName name="ㅀ허" localSheetId="3" hidden="1">{#N/A,#N/A,FALSE,"CCTV"}</definedName>
    <definedName name="ㅀ허" localSheetId="24" hidden="1">{#N/A,#N/A,FALSE,"CCTV"}</definedName>
    <definedName name="ㅀ허" localSheetId="4" hidden="1">{#N/A,#N/A,FALSE,"CCTV"}</definedName>
    <definedName name="ㅀ허" localSheetId="0" hidden="1">{#N/A,#N/A,FALSE,"CCTV"}</definedName>
    <definedName name="ㅀ허" localSheetId="23" hidden="1">{#N/A,#N/A,FALSE,"CCTV"}</definedName>
    <definedName name="ㅀ허" hidden="1">{#N/A,#N/A,FALSE,"CCTV"}</definedName>
    <definedName name="ㅁㄴㄹㄴㅁㄹㄴㅁㄻㄻㅁㅁㅁㅁ" localSheetId="5" hidden="1">{#N/A,#N/A,FALSE,"혼합골재"}</definedName>
    <definedName name="ㅁㄴㄹㄴㅁㄹㄴㅁㄻㄻㅁㅁㅁㅁ" localSheetId="3" hidden="1">{#N/A,#N/A,FALSE,"혼합골재"}</definedName>
    <definedName name="ㅁㄴㄹㄴㅁㄹㄴㅁㄻㄻㅁㅁㅁㅁ" localSheetId="24" hidden="1">{#N/A,#N/A,FALSE,"혼합골재"}</definedName>
    <definedName name="ㅁㄴㄹㄴㅁㄹㄴㅁㄻㄻㅁㅁㅁㅁ" localSheetId="4" hidden="1">{#N/A,#N/A,FALSE,"혼합골재"}</definedName>
    <definedName name="ㅁㄴㄹㄴㅁㄹㄴㅁㄻㄻㅁㅁㅁㅁ" localSheetId="0" hidden="1">{#N/A,#N/A,FALSE,"혼합골재"}</definedName>
    <definedName name="ㅁㄴㄹㄴㅁㄹㄴㅁㄻㄻㅁㅁㅁㅁ" localSheetId="23" hidden="1">{#N/A,#N/A,FALSE,"혼합골재"}</definedName>
    <definedName name="ㅁㄴㄹㄴㅁㄹㄴㅁㄻㄻㅁㅁㅁㅁ" hidden="1">{#N/A,#N/A,FALSE,"혼합골재"}</definedName>
    <definedName name="ㅁㄴㅁ" localSheetId="5" hidden="1">{#N/A,#N/A,FALSE,"CCTV"}</definedName>
    <definedName name="ㅁㄴㅁ" localSheetId="3" hidden="1">{#N/A,#N/A,FALSE,"CCTV"}</definedName>
    <definedName name="ㅁㄴㅁ" localSheetId="24" hidden="1">{#N/A,#N/A,FALSE,"CCTV"}</definedName>
    <definedName name="ㅁㄴㅁ" localSheetId="4" hidden="1">{#N/A,#N/A,FALSE,"CCTV"}</definedName>
    <definedName name="ㅁㄴㅁ" localSheetId="0" hidden="1">{#N/A,#N/A,FALSE,"CCTV"}</definedName>
    <definedName name="ㅁㄴㅁ" localSheetId="23" hidden="1">{#N/A,#N/A,FALSE,"CCTV"}</definedName>
    <definedName name="ㅁㄴㅁ" hidden="1">{#N/A,#N/A,FALSE,"CCTV"}</definedName>
    <definedName name="ㅁㄴㅇ" localSheetId="5" hidden="1">{#N/A,#N/A,FALSE,"배수1"}</definedName>
    <definedName name="ㅁㄴㅇ" localSheetId="3" hidden="1">{#N/A,#N/A,FALSE,"배수1"}</definedName>
    <definedName name="ㅁㄴㅇ" localSheetId="24" hidden="1">{#N/A,#N/A,FALSE,"배수1"}</definedName>
    <definedName name="ㅁㄴㅇ" localSheetId="4" hidden="1">{#N/A,#N/A,FALSE,"배수1"}</definedName>
    <definedName name="ㅁㄴㅇ" localSheetId="0" hidden="1">{#N/A,#N/A,FALSE,"배수1"}</definedName>
    <definedName name="ㅁㄴㅇ" localSheetId="23" hidden="1">{#N/A,#N/A,FALSE,"배수1"}</definedName>
    <definedName name="ㅁㄴㅇ" hidden="1">{#N/A,#N/A,FALSE,"배수1"}</definedName>
    <definedName name="ㅁㄴㅇㄹㅇㄴㄹ" localSheetId="5" hidden="1">{#N/A,#N/A,FALSE,"명세표"}</definedName>
    <definedName name="ㅁㄴㅇㄹㅇㄴㄹ" localSheetId="3" hidden="1">{#N/A,#N/A,FALSE,"명세표"}</definedName>
    <definedName name="ㅁㄴㅇㄹㅇㄴㄹ" localSheetId="24" hidden="1">{#N/A,#N/A,FALSE,"명세표"}</definedName>
    <definedName name="ㅁㄴㅇㄹㅇㄴㄹ" localSheetId="4" hidden="1">{#N/A,#N/A,FALSE,"명세표"}</definedName>
    <definedName name="ㅁㄴㅇㄹㅇㄴㄹ" localSheetId="0" hidden="1">{#N/A,#N/A,FALSE,"명세표"}</definedName>
    <definedName name="ㅁㄴㅇㄹㅇㄴㄹ" localSheetId="23" hidden="1">{#N/A,#N/A,FALSE,"명세표"}</definedName>
    <definedName name="ㅁㄴㅇㄹㅇㄴㄹ" hidden="1">{#N/A,#N/A,FALSE,"명세표"}</definedName>
    <definedName name="ㅁㄶㄷㅎㄴㄹㅇㄴ" localSheetId="5" hidden="1">{#N/A,#N/A,FALSE,"배수1"}</definedName>
    <definedName name="ㅁㄶㄷㅎㄴㄹㅇㄴ" localSheetId="3" hidden="1">{#N/A,#N/A,FALSE,"배수1"}</definedName>
    <definedName name="ㅁㄶㄷㅎㄴㄹㅇㄴ" localSheetId="24" hidden="1">{#N/A,#N/A,FALSE,"배수1"}</definedName>
    <definedName name="ㅁㄶㄷㅎㄴㄹㅇㄴ" localSheetId="4" hidden="1">{#N/A,#N/A,FALSE,"배수1"}</definedName>
    <definedName name="ㅁㄶㄷㅎㄴㄹㅇㄴ" localSheetId="0" hidden="1">{#N/A,#N/A,FALSE,"배수1"}</definedName>
    <definedName name="ㅁㄶㄷㅎㄴㄹㅇㄴ" localSheetId="23" hidden="1">{#N/A,#N/A,FALSE,"배수1"}</definedName>
    <definedName name="ㅁㄶㄷㅎㄴㄹㅇㄴ" hidden="1">{#N/A,#N/A,FALSE,"배수1"}</definedName>
    <definedName name="ㅁㄹ" localSheetId="5" hidden="1">{#N/A,#N/A,FALSE,"속도"}</definedName>
    <definedName name="ㅁㄹ" localSheetId="3" hidden="1">{#N/A,#N/A,FALSE,"속도"}</definedName>
    <definedName name="ㅁㄹ" localSheetId="24" hidden="1">{#N/A,#N/A,FALSE,"속도"}</definedName>
    <definedName name="ㅁㄹ" localSheetId="4" hidden="1">{#N/A,#N/A,FALSE,"속도"}</definedName>
    <definedName name="ㅁㄹ" localSheetId="0" hidden="1">{#N/A,#N/A,FALSE,"속도"}</definedName>
    <definedName name="ㅁㄹ" localSheetId="23" hidden="1">{#N/A,#N/A,FALSE,"속도"}</definedName>
    <definedName name="ㅁㄹ" hidden="1">{#N/A,#N/A,FALSE,"속도"}</definedName>
    <definedName name="ㅁㄹㄴㄻㄴㄹㄴㅁㄹㄴㅇㄹㄴㅇㄹ" localSheetId="5" hidden="1">{#N/A,#N/A,FALSE,"포장2"}</definedName>
    <definedName name="ㅁㄹㄴㄻㄴㄹㄴㅁㄹㄴㅇㄹㄴㅇㄹ" localSheetId="3" hidden="1">{#N/A,#N/A,FALSE,"포장2"}</definedName>
    <definedName name="ㅁㄹㄴㄻㄴㄹㄴㅁㄹㄴㅇㄹㄴㅇㄹ" localSheetId="24" hidden="1">{#N/A,#N/A,FALSE,"포장2"}</definedName>
    <definedName name="ㅁㄹㄴㄻㄴㄹㄴㅁㄹㄴㅇㄹㄴㅇㄹ" localSheetId="4" hidden="1">{#N/A,#N/A,FALSE,"포장2"}</definedName>
    <definedName name="ㅁㄹㄴㄻㄴㄹㄴㅁㄹㄴㅇㄹㄴㅇㄹ" localSheetId="0" hidden="1">{#N/A,#N/A,FALSE,"포장2"}</definedName>
    <definedName name="ㅁㄹㄴㄻㄴㄹㄴㅁㄹㄴㅇㄹㄴㅇㄹ" localSheetId="23" hidden="1">{#N/A,#N/A,FALSE,"포장2"}</definedName>
    <definedName name="ㅁㄹㄴㄻㄴㄹㄴㅁㄹㄴㅇㄹㄴㅇㄹ" hidden="1">{#N/A,#N/A,FALSE,"포장2"}</definedName>
    <definedName name="ㅁㄹㄴㅇㄹㄴㅁㄹ" localSheetId="5" hidden="1">{#N/A,#N/A,FALSE,"포장1";#N/A,#N/A,FALSE,"포장1"}</definedName>
    <definedName name="ㅁㄹㄴㅇㄹㄴㅁㄹ" localSheetId="3" hidden="1">{#N/A,#N/A,FALSE,"포장1";#N/A,#N/A,FALSE,"포장1"}</definedName>
    <definedName name="ㅁㄹㄴㅇㄹㄴㅁㄹ" localSheetId="24" hidden="1">{#N/A,#N/A,FALSE,"포장1";#N/A,#N/A,FALSE,"포장1"}</definedName>
    <definedName name="ㅁㄹㄴㅇㄹㄴㅁㄹ" localSheetId="4" hidden="1">{#N/A,#N/A,FALSE,"포장1";#N/A,#N/A,FALSE,"포장1"}</definedName>
    <definedName name="ㅁㄹㄴㅇㄹㄴㅁㄹ" localSheetId="0" hidden="1">{#N/A,#N/A,FALSE,"포장1";#N/A,#N/A,FALSE,"포장1"}</definedName>
    <definedName name="ㅁㄹㄴㅇㄹㄴㅁㄹ" localSheetId="23" hidden="1">{#N/A,#N/A,FALSE,"포장1";#N/A,#N/A,FALSE,"포장1"}</definedName>
    <definedName name="ㅁㄹㄴㅇㄹㄴㅁㄹ" hidden="1">{#N/A,#N/A,FALSE,"포장1";#N/A,#N/A,FALSE,"포장1"}</definedName>
    <definedName name="ㅁㄹㄴㅇㅁㄻㄹㄴㅁㄹ" localSheetId="5" hidden="1">{#N/A,#N/A,FALSE,"조골재"}</definedName>
    <definedName name="ㅁㄹㄴㅇㅁㄻㄹㄴㅁㄹ" localSheetId="3" hidden="1">{#N/A,#N/A,FALSE,"조골재"}</definedName>
    <definedName name="ㅁㄹㄴㅇㅁㄻㄹㄴㅁㄹ" localSheetId="24" hidden="1">{#N/A,#N/A,FALSE,"조골재"}</definedName>
    <definedName name="ㅁㄹㄴㅇㅁㄻㄹㄴㅁㄹ" localSheetId="4" hidden="1">{#N/A,#N/A,FALSE,"조골재"}</definedName>
    <definedName name="ㅁㄹㄴㅇㅁㄻㄹㄴㅁㄹ" localSheetId="0" hidden="1">{#N/A,#N/A,FALSE,"조골재"}</definedName>
    <definedName name="ㅁㄹㄴㅇㅁㄻㄹㄴㅁㄹ" localSheetId="23" hidden="1">{#N/A,#N/A,FALSE,"조골재"}</definedName>
    <definedName name="ㅁㄹㄴㅇㅁㄻㄹㄴㅁㄹ" hidden="1">{#N/A,#N/A,FALSE,"조골재"}</definedName>
    <definedName name="ㅁㄹㄴㅇㅎㄴㄻㄴㄹㄴㅇ" localSheetId="5" hidden="1">{#N/A,#N/A,FALSE,"부대1"}</definedName>
    <definedName name="ㅁㄹㄴㅇㅎㄴㄻㄴㄹㄴㅇ" localSheetId="3" hidden="1">{#N/A,#N/A,FALSE,"부대1"}</definedName>
    <definedName name="ㅁㄹㄴㅇㅎㄴㄻㄴㄹㄴㅇ" localSheetId="24" hidden="1">{#N/A,#N/A,FALSE,"부대1"}</definedName>
    <definedName name="ㅁㄹㄴㅇㅎㄴㄻㄴㄹㄴㅇ" localSheetId="4" hidden="1">{#N/A,#N/A,FALSE,"부대1"}</definedName>
    <definedName name="ㅁㄹㄴㅇㅎㄴㄻㄴㄹㄴㅇ" localSheetId="0" hidden="1">{#N/A,#N/A,FALSE,"부대1"}</definedName>
    <definedName name="ㅁㄹㄴㅇㅎㄴㄻㄴㄹㄴㅇ" localSheetId="23" hidden="1">{#N/A,#N/A,FALSE,"부대1"}</definedName>
    <definedName name="ㅁㄹㄴㅇㅎㄴㄻㄴㄹㄴㅇ" hidden="1">{#N/A,#N/A,FALSE,"부대1"}</definedName>
    <definedName name="ㅁㄹㅇㄴㅇㅁㄹㄴㄻㄴ" localSheetId="5" hidden="1">{#N/A,#N/A,FALSE,"이정표"}</definedName>
    <definedName name="ㅁㄹㅇㄴㅇㅁㄹㄴㄻㄴ" localSheetId="3" hidden="1">{#N/A,#N/A,FALSE,"이정표"}</definedName>
    <definedName name="ㅁㄹㅇㄴㅇㅁㄹㄴㄻㄴ" localSheetId="24" hidden="1">{#N/A,#N/A,FALSE,"이정표"}</definedName>
    <definedName name="ㅁㄹㅇㄴㅇㅁㄹㄴㄻㄴ" localSheetId="4" hidden="1">{#N/A,#N/A,FALSE,"이정표"}</definedName>
    <definedName name="ㅁㄹㅇㄴㅇㅁㄹㄴㄻㄴ" localSheetId="0" hidden="1">{#N/A,#N/A,FALSE,"이정표"}</definedName>
    <definedName name="ㅁㄹㅇㄴㅇㅁㄹㄴㄻㄴ" localSheetId="23" hidden="1">{#N/A,#N/A,FALSE,"이정표"}</definedName>
    <definedName name="ㅁㄹㅇㄴㅇㅁㄹㄴㄻㄴ" hidden="1">{#N/A,#N/A,FALSE,"이정표"}</definedName>
    <definedName name="ㅁㄹㅇㄹㅇㄴㄹㅇㄹㅇ" localSheetId="5" hidden="1">{#N/A,#N/A,FALSE,"표지목차"}</definedName>
    <definedName name="ㅁㄹㅇㄹㅇㄴㄹㅇㄹㅇ" localSheetId="3" hidden="1">{#N/A,#N/A,FALSE,"표지목차"}</definedName>
    <definedName name="ㅁㄹㅇㄹㅇㄴㄹㅇㄹㅇ" localSheetId="24" hidden="1">{#N/A,#N/A,FALSE,"표지목차"}</definedName>
    <definedName name="ㅁㄹㅇㄹㅇㄴㄹㅇㄹㅇ" localSheetId="4" hidden="1">{#N/A,#N/A,FALSE,"표지목차"}</definedName>
    <definedName name="ㅁㄹㅇㄹㅇㄴㄹㅇㄹㅇ" localSheetId="0" hidden="1">{#N/A,#N/A,FALSE,"표지목차"}</definedName>
    <definedName name="ㅁㄹㅇㄹㅇㄴㄹㅇㄹㅇ" localSheetId="23" hidden="1">{#N/A,#N/A,FALSE,"표지목차"}</definedName>
    <definedName name="ㅁㄹㅇㄹㅇㄴㄹㅇㄹㅇ" hidden="1">{#N/A,#N/A,FALSE,"표지목차"}</definedName>
    <definedName name="ㅁㄻㅁㅁㅁㄹㄴㅇㄹㅇㄴㄹㅈㄹㄴㅇ" localSheetId="5" hidden="1">{#N/A,#N/A,FALSE,"운반시간"}</definedName>
    <definedName name="ㅁㄻㅁㅁㅁㄹㄴㅇㄹㅇㄴㄹㅈㄹㄴㅇ" localSheetId="3" hidden="1">{#N/A,#N/A,FALSE,"운반시간"}</definedName>
    <definedName name="ㅁㄻㅁㅁㅁㄹㄴㅇㄹㅇㄴㄹㅈㄹㄴㅇ" localSheetId="24" hidden="1">{#N/A,#N/A,FALSE,"운반시간"}</definedName>
    <definedName name="ㅁㄻㅁㅁㅁㄹㄴㅇㄹㅇㄴㄹㅈㄹㄴㅇ" localSheetId="4" hidden="1">{#N/A,#N/A,FALSE,"운반시간"}</definedName>
    <definedName name="ㅁㄻㅁㅁㅁㄹㄴㅇㄹㅇㄴㄹㅈㄹㄴㅇ" localSheetId="0" hidden="1">{#N/A,#N/A,FALSE,"운반시간"}</definedName>
    <definedName name="ㅁㄻㅁㅁㅁㄹㄴㅇㄹㅇㄴㄹㅈㄹㄴㅇ" localSheetId="23" hidden="1">{#N/A,#N/A,FALSE,"운반시간"}</definedName>
    <definedName name="ㅁㄻㅁㅁㅁㄹㄴㅇㄹㅇㄴㄹㅈㄹㄴㅇ" hidden="1">{#N/A,#N/A,FALSE,"운반시간"}</definedName>
    <definedName name="ㅁㅋㄹㄴㅁㄻㄻㄴㄻ" localSheetId="5" hidden="1">{#N/A,#N/A,FALSE,"구조1"}</definedName>
    <definedName name="ㅁㅋㄹㄴㅁㄻㄻㄴㄻ" localSheetId="3" hidden="1">{#N/A,#N/A,FALSE,"구조1"}</definedName>
    <definedName name="ㅁㅋㄹㄴㅁㄻㄻㄴㄻ" localSheetId="24" hidden="1">{#N/A,#N/A,FALSE,"구조1"}</definedName>
    <definedName name="ㅁㅋㄹㄴㅁㄻㄻㄴㄻ" localSheetId="4" hidden="1">{#N/A,#N/A,FALSE,"구조1"}</definedName>
    <definedName name="ㅁㅋㄹㄴㅁㄻㄻㄴㄻ" localSheetId="0" hidden="1">{#N/A,#N/A,FALSE,"구조1"}</definedName>
    <definedName name="ㅁㅋㄹㄴㅁㄻㄻㄴㄻ" localSheetId="23" hidden="1">{#N/A,#N/A,FALSE,"구조1"}</definedName>
    <definedName name="ㅁㅋㄹㄴㅁㄻㄻㄴㄻ" hidden="1">{#N/A,#N/A,FALSE,"구조1"}</definedName>
    <definedName name="ㅁㅎㅎㄴㅁㄹㅈ" localSheetId="5" hidden="1">{#N/A,#N/A,FALSE,"배수2"}</definedName>
    <definedName name="ㅁㅎㅎㄴㅁㄹㅈ" localSheetId="3" hidden="1">{#N/A,#N/A,FALSE,"배수2"}</definedName>
    <definedName name="ㅁㅎㅎㄴㅁㄹㅈ" localSheetId="24" hidden="1">{#N/A,#N/A,FALSE,"배수2"}</definedName>
    <definedName name="ㅁㅎㅎㄴㅁㄹㅈ" localSheetId="4" hidden="1">{#N/A,#N/A,FALSE,"배수2"}</definedName>
    <definedName name="ㅁㅎㅎㄴㅁㄹㅈ" localSheetId="0" hidden="1">{#N/A,#N/A,FALSE,"배수2"}</definedName>
    <definedName name="ㅁㅎㅎㄴㅁㄹㅈ" localSheetId="23" hidden="1">{#N/A,#N/A,FALSE,"배수2"}</definedName>
    <definedName name="ㅁㅎㅎㄴㅁㄹㅈ" hidden="1">{#N/A,#N/A,FALSE,"배수2"}</definedName>
    <definedName name="만득이" localSheetId="5" hidden="1">{#N/A,#N/A,FALSE,"2~8번"}</definedName>
    <definedName name="만득이" localSheetId="3" hidden="1">{#N/A,#N/A,FALSE,"2~8번"}</definedName>
    <definedName name="만득이" localSheetId="24" hidden="1">{#N/A,#N/A,FALSE,"2~8번"}</definedName>
    <definedName name="만득이" localSheetId="4" hidden="1">{#N/A,#N/A,FALSE,"2~8번"}</definedName>
    <definedName name="만득이" localSheetId="0" hidden="1">{#N/A,#N/A,FALSE,"2~8번"}</definedName>
    <definedName name="만득이" localSheetId="23" hidden="1">{#N/A,#N/A,FALSE,"2~8번"}</definedName>
    <definedName name="만득이" hidden="1">{#N/A,#N/A,FALSE,"2~8번"}</definedName>
    <definedName name="만회대책" localSheetId="5" hidden="1">{#N/A,#N/A,TRUE,"LOADCOVE";#N/A,#N/A,TRUE,"PAGE001";#N/A,#N/A,TRUE,"PAGE002";#N/A,#N/A,TRUE,"PAGE003";#N/A,#N/A,TRUE,"PAGE004";#N/A,#N/A,TRUE,"PAGE005";#N/A,#N/A,TRUE,"PAGE006";#N/A,#N/A,TRUE,"PAGE007";#N/A,#N/A,TRUE,"PAGE008";#N/A,#N/A,TRUE,"PAGE009";#N/A,#N/A,TRUE,"PAGE010";#N/A,#N/A,TRUE,"PAGE011";#N/A,#N/A,TRUE,"PAGE012";#N/A,#N/A,TRUE,"PAGE013"}</definedName>
    <definedName name="만회대책" localSheetId="3" hidden="1">{#N/A,#N/A,TRUE,"LOADCOVE";#N/A,#N/A,TRUE,"PAGE001";#N/A,#N/A,TRUE,"PAGE002";#N/A,#N/A,TRUE,"PAGE003";#N/A,#N/A,TRUE,"PAGE004";#N/A,#N/A,TRUE,"PAGE005";#N/A,#N/A,TRUE,"PAGE006";#N/A,#N/A,TRUE,"PAGE007";#N/A,#N/A,TRUE,"PAGE008";#N/A,#N/A,TRUE,"PAGE009";#N/A,#N/A,TRUE,"PAGE010";#N/A,#N/A,TRUE,"PAGE011";#N/A,#N/A,TRUE,"PAGE012";#N/A,#N/A,TRUE,"PAGE013"}</definedName>
    <definedName name="만회대책" localSheetId="24" hidden="1">{#N/A,#N/A,TRUE,"LOADCOVE";#N/A,#N/A,TRUE,"PAGE001";#N/A,#N/A,TRUE,"PAGE002";#N/A,#N/A,TRUE,"PAGE003";#N/A,#N/A,TRUE,"PAGE004";#N/A,#N/A,TRUE,"PAGE005";#N/A,#N/A,TRUE,"PAGE006";#N/A,#N/A,TRUE,"PAGE007";#N/A,#N/A,TRUE,"PAGE008";#N/A,#N/A,TRUE,"PAGE009";#N/A,#N/A,TRUE,"PAGE010";#N/A,#N/A,TRUE,"PAGE011";#N/A,#N/A,TRUE,"PAGE012";#N/A,#N/A,TRUE,"PAGE013"}</definedName>
    <definedName name="만회대책" localSheetId="4" hidden="1">{#N/A,#N/A,TRUE,"LOADCOVE";#N/A,#N/A,TRUE,"PAGE001";#N/A,#N/A,TRUE,"PAGE002";#N/A,#N/A,TRUE,"PAGE003";#N/A,#N/A,TRUE,"PAGE004";#N/A,#N/A,TRUE,"PAGE005";#N/A,#N/A,TRUE,"PAGE006";#N/A,#N/A,TRUE,"PAGE007";#N/A,#N/A,TRUE,"PAGE008";#N/A,#N/A,TRUE,"PAGE009";#N/A,#N/A,TRUE,"PAGE010";#N/A,#N/A,TRUE,"PAGE011";#N/A,#N/A,TRUE,"PAGE012";#N/A,#N/A,TRUE,"PAGE013"}</definedName>
    <definedName name="만회대책" localSheetId="0" hidden="1">{#N/A,#N/A,TRUE,"LOADCOVE";#N/A,#N/A,TRUE,"PAGE001";#N/A,#N/A,TRUE,"PAGE002";#N/A,#N/A,TRUE,"PAGE003";#N/A,#N/A,TRUE,"PAGE004";#N/A,#N/A,TRUE,"PAGE005";#N/A,#N/A,TRUE,"PAGE006";#N/A,#N/A,TRUE,"PAGE007";#N/A,#N/A,TRUE,"PAGE008";#N/A,#N/A,TRUE,"PAGE009";#N/A,#N/A,TRUE,"PAGE010";#N/A,#N/A,TRUE,"PAGE011";#N/A,#N/A,TRUE,"PAGE012";#N/A,#N/A,TRUE,"PAGE013"}</definedName>
    <definedName name="만회대책" localSheetId="23" hidden="1">{#N/A,#N/A,TRUE,"LOADCOVE";#N/A,#N/A,TRUE,"PAGE001";#N/A,#N/A,TRUE,"PAGE002";#N/A,#N/A,TRUE,"PAGE003";#N/A,#N/A,TRUE,"PAGE004";#N/A,#N/A,TRUE,"PAGE005";#N/A,#N/A,TRUE,"PAGE006";#N/A,#N/A,TRUE,"PAGE007";#N/A,#N/A,TRUE,"PAGE008";#N/A,#N/A,TRUE,"PAGE009";#N/A,#N/A,TRUE,"PAGE010";#N/A,#N/A,TRUE,"PAGE011";#N/A,#N/A,TRUE,"PAGE012";#N/A,#N/A,TRUE,"PAGE013"}</definedName>
    <definedName name="만회대책" hidden="1">{#N/A,#N/A,TRUE,"LOADCOVE";#N/A,#N/A,TRUE,"PAGE001";#N/A,#N/A,TRUE,"PAGE002";#N/A,#N/A,TRUE,"PAGE003";#N/A,#N/A,TRUE,"PAGE004";#N/A,#N/A,TRUE,"PAGE005";#N/A,#N/A,TRUE,"PAGE006";#N/A,#N/A,TRUE,"PAGE007";#N/A,#N/A,TRUE,"PAGE008";#N/A,#N/A,TRUE,"PAGE009";#N/A,#N/A,TRUE,"PAGE010";#N/A,#N/A,TRUE,"PAGE011";#N/A,#N/A,TRUE,"PAGE012";#N/A,#N/A,TRUE,"PAGE013"}</definedName>
    <definedName name="매출이월" localSheetId="5" hidden="1">{#N/A,#N/A,TRUE,"LOADCOVE";#N/A,#N/A,TRUE,"PAGE001";#N/A,#N/A,TRUE,"PAGE002";#N/A,#N/A,TRUE,"PAGE003";#N/A,#N/A,TRUE,"PAGE004";#N/A,#N/A,TRUE,"PAGE005";#N/A,#N/A,TRUE,"PAGE006";#N/A,#N/A,TRUE,"PAGE007";#N/A,#N/A,TRUE,"PAGE008";#N/A,#N/A,TRUE,"PAGE009";#N/A,#N/A,TRUE,"PAGE010";#N/A,#N/A,TRUE,"PAGE011";#N/A,#N/A,TRUE,"PAGE012";#N/A,#N/A,TRUE,"PAGE013"}</definedName>
    <definedName name="매출이월" localSheetId="3" hidden="1">{#N/A,#N/A,TRUE,"LOADCOVE";#N/A,#N/A,TRUE,"PAGE001";#N/A,#N/A,TRUE,"PAGE002";#N/A,#N/A,TRUE,"PAGE003";#N/A,#N/A,TRUE,"PAGE004";#N/A,#N/A,TRUE,"PAGE005";#N/A,#N/A,TRUE,"PAGE006";#N/A,#N/A,TRUE,"PAGE007";#N/A,#N/A,TRUE,"PAGE008";#N/A,#N/A,TRUE,"PAGE009";#N/A,#N/A,TRUE,"PAGE010";#N/A,#N/A,TRUE,"PAGE011";#N/A,#N/A,TRUE,"PAGE012";#N/A,#N/A,TRUE,"PAGE013"}</definedName>
    <definedName name="매출이월" localSheetId="24" hidden="1">{#N/A,#N/A,TRUE,"LOADCOVE";#N/A,#N/A,TRUE,"PAGE001";#N/A,#N/A,TRUE,"PAGE002";#N/A,#N/A,TRUE,"PAGE003";#N/A,#N/A,TRUE,"PAGE004";#N/A,#N/A,TRUE,"PAGE005";#N/A,#N/A,TRUE,"PAGE006";#N/A,#N/A,TRUE,"PAGE007";#N/A,#N/A,TRUE,"PAGE008";#N/A,#N/A,TRUE,"PAGE009";#N/A,#N/A,TRUE,"PAGE010";#N/A,#N/A,TRUE,"PAGE011";#N/A,#N/A,TRUE,"PAGE012";#N/A,#N/A,TRUE,"PAGE013"}</definedName>
    <definedName name="매출이월" localSheetId="4" hidden="1">{#N/A,#N/A,TRUE,"LOADCOVE";#N/A,#N/A,TRUE,"PAGE001";#N/A,#N/A,TRUE,"PAGE002";#N/A,#N/A,TRUE,"PAGE003";#N/A,#N/A,TRUE,"PAGE004";#N/A,#N/A,TRUE,"PAGE005";#N/A,#N/A,TRUE,"PAGE006";#N/A,#N/A,TRUE,"PAGE007";#N/A,#N/A,TRUE,"PAGE008";#N/A,#N/A,TRUE,"PAGE009";#N/A,#N/A,TRUE,"PAGE010";#N/A,#N/A,TRUE,"PAGE011";#N/A,#N/A,TRUE,"PAGE012";#N/A,#N/A,TRUE,"PAGE013"}</definedName>
    <definedName name="매출이월" localSheetId="0" hidden="1">{#N/A,#N/A,TRUE,"LOADCOVE";#N/A,#N/A,TRUE,"PAGE001";#N/A,#N/A,TRUE,"PAGE002";#N/A,#N/A,TRUE,"PAGE003";#N/A,#N/A,TRUE,"PAGE004";#N/A,#N/A,TRUE,"PAGE005";#N/A,#N/A,TRUE,"PAGE006";#N/A,#N/A,TRUE,"PAGE007";#N/A,#N/A,TRUE,"PAGE008";#N/A,#N/A,TRUE,"PAGE009";#N/A,#N/A,TRUE,"PAGE010";#N/A,#N/A,TRUE,"PAGE011";#N/A,#N/A,TRUE,"PAGE012";#N/A,#N/A,TRUE,"PAGE013"}</definedName>
    <definedName name="매출이월" localSheetId="23" hidden="1">{#N/A,#N/A,TRUE,"LOADCOVE";#N/A,#N/A,TRUE,"PAGE001";#N/A,#N/A,TRUE,"PAGE002";#N/A,#N/A,TRUE,"PAGE003";#N/A,#N/A,TRUE,"PAGE004";#N/A,#N/A,TRUE,"PAGE005";#N/A,#N/A,TRUE,"PAGE006";#N/A,#N/A,TRUE,"PAGE007";#N/A,#N/A,TRUE,"PAGE008";#N/A,#N/A,TRUE,"PAGE009";#N/A,#N/A,TRUE,"PAGE010";#N/A,#N/A,TRUE,"PAGE011";#N/A,#N/A,TRUE,"PAGE012";#N/A,#N/A,TRUE,"PAGE013"}</definedName>
    <definedName name="매출이월" hidden="1">{#N/A,#N/A,TRUE,"LOADCOVE";#N/A,#N/A,TRUE,"PAGE001";#N/A,#N/A,TRUE,"PAGE002";#N/A,#N/A,TRUE,"PAGE003";#N/A,#N/A,TRUE,"PAGE004";#N/A,#N/A,TRUE,"PAGE005";#N/A,#N/A,TRUE,"PAGE006";#N/A,#N/A,TRUE,"PAGE007";#N/A,#N/A,TRUE,"PAGE008";#N/A,#N/A,TRUE,"PAGE009";#N/A,#N/A,TRUE,"PAGE010";#N/A,#N/A,TRUE,"PAGE011";#N/A,#N/A,TRUE,"PAGE012";#N/A,#N/A,TRUE,"PAGE013"}</definedName>
    <definedName name="먁" localSheetId="6" hidden="1">#REF!</definedName>
    <definedName name="먁" localSheetId="7" hidden="1">#REF!</definedName>
    <definedName name="먁" localSheetId="17" hidden="1">#REF!</definedName>
    <definedName name="먁" localSheetId="18" hidden="1">#REF!</definedName>
    <definedName name="먁" localSheetId="19" hidden="1">#REF!</definedName>
    <definedName name="먁" localSheetId="20" hidden="1">#REF!</definedName>
    <definedName name="먁" localSheetId="8" hidden="1">#REF!</definedName>
    <definedName name="먁" localSheetId="9" hidden="1">#REF!</definedName>
    <definedName name="먁" localSheetId="10" hidden="1">#REF!</definedName>
    <definedName name="먁" localSheetId="11" hidden="1">#REF!</definedName>
    <definedName name="먁" localSheetId="12" hidden="1">#REF!</definedName>
    <definedName name="먁" localSheetId="13" hidden="1">#REF!</definedName>
    <definedName name="먁" localSheetId="14" hidden="1">#REF!</definedName>
    <definedName name="먁" localSheetId="15" hidden="1">#REF!</definedName>
    <definedName name="먁" localSheetId="16" hidden="1">#REF!</definedName>
    <definedName name="먁" localSheetId="5" hidden="1">#REF!</definedName>
    <definedName name="먁" localSheetId="3" hidden="1">#REF!</definedName>
    <definedName name="먁" localSheetId="24" hidden="1">#REF!</definedName>
    <definedName name="먁" localSheetId="23" hidden="1">#REF!</definedName>
    <definedName name="먁" hidden="1">#REF!</definedName>
    <definedName name="머" localSheetId="5" hidden="1">{#N/A,#N/A,FALSE,"명세표"}</definedName>
    <definedName name="머" localSheetId="3" hidden="1">{#N/A,#N/A,FALSE,"명세표"}</definedName>
    <definedName name="머" localSheetId="24" hidden="1">{#N/A,#N/A,FALSE,"명세표"}</definedName>
    <definedName name="머" localSheetId="4" hidden="1">{#N/A,#N/A,FALSE,"명세표"}</definedName>
    <definedName name="머" localSheetId="0" hidden="1">{#N/A,#N/A,FALSE,"명세표"}</definedName>
    <definedName name="머" localSheetId="23" hidden="1">{#N/A,#N/A,FALSE,"명세표"}</definedName>
    <definedName name="머" hidden="1">{#N/A,#N/A,FALSE,"명세표"}</definedName>
    <definedName name="뭐" localSheetId="5" hidden="1">{#N/A,#N/A,FALSE,"단가표지"}</definedName>
    <definedName name="뭐" localSheetId="3" hidden="1">{#N/A,#N/A,FALSE,"단가표지"}</definedName>
    <definedName name="뭐" localSheetId="24" hidden="1">{#N/A,#N/A,FALSE,"단가표지"}</definedName>
    <definedName name="뭐" localSheetId="4" hidden="1">{#N/A,#N/A,FALSE,"단가표지"}</definedName>
    <definedName name="뭐" localSheetId="0" hidden="1">{#N/A,#N/A,FALSE,"단가표지"}</definedName>
    <definedName name="뭐" localSheetId="23" hidden="1">{#N/A,#N/A,FALSE,"단가표지"}</definedName>
    <definedName name="뭐" hidden="1">{#N/A,#N/A,FALSE,"단가표지"}</definedName>
    <definedName name="뭐라고" localSheetId="5" hidden="1">{#N/A,#N/A,TRUE,"Basic";#N/A,#N/A,TRUE,"EXT-TABLE";#N/A,#N/A,TRUE,"STEEL";#N/A,#N/A,TRUE,"INT-Table";#N/A,#N/A,TRUE,"STEEL";#N/A,#N/A,TRUE,"Door"}</definedName>
    <definedName name="뭐라고" localSheetId="3" hidden="1">{#N/A,#N/A,TRUE,"Basic";#N/A,#N/A,TRUE,"EXT-TABLE";#N/A,#N/A,TRUE,"STEEL";#N/A,#N/A,TRUE,"INT-Table";#N/A,#N/A,TRUE,"STEEL";#N/A,#N/A,TRUE,"Door"}</definedName>
    <definedName name="뭐라고" localSheetId="24" hidden="1">{#N/A,#N/A,TRUE,"Basic";#N/A,#N/A,TRUE,"EXT-TABLE";#N/A,#N/A,TRUE,"STEEL";#N/A,#N/A,TRUE,"INT-Table";#N/A,#N/A,TRUE,"STEEL";#N/A,#N/A,TRUE,"Door"}</definedName>
    <definedName name="뭐라고" localSheetId="4" hidden="1">{#N/A,#N/A,TRUE,"Basic";#N/A,#N/A,TRUE,"EXT-TABLE";#N/A,#N/A,TRUE,"STEEL";#N/A,#N/A,TRUE,"INT-Table";#N/A,#N/A,TRUE,"STEEL";#N/A,#N/A,TRUE,"Door"}</definedName>
    <definedName name="뭐라고" localSheetId="0" hidden="1">{#N/A,#N/A,TRUE,"Basic";#N/A,#N/A,TRUE,"EXT-TABLE";#N/A,#N/A,TRUE,"STEEL";#N/A,#N/A,TRUE,"INT-Table";#N/A,#N/A,TRUE,"STEEL";#N/A,#N/A,TRUE,"Door"}</definedName>
    <definedName name="뭐라고" localSheetId="23" hidden="1">{#N/A,#N/A,TRUE,"Basic";#N/A,#N/A,TRUE,"EXT-TABLE";#N/A,#N/A,TRUE,"STEEL";#N/A,#N/A,TRUE,"INT-Table";#N/A,#N/A,TRUE,"STEEL";#N/A,#N/A,TRUE,"Door"}</definedName>
    <definedName name="뭐라고" hidden="1">{#N/A,#N/A,TRUE,"Basic";#N/A,#N/A,TRUE,"EXT-TABLE";#N/A,#N/A,TRUE,"STEEL";#N/A,#N/A,TRUE,"INT-Table";#N/A,#N/A,TRUE,"STEEL";#N/A,#N/A,TRUE,"Door"}</definedName>
    <definedName name="뭐야" localSheetId="5" hidden="1">{#N/A,#N/A,FALSE,"속도"}</definedName>
    <definedName name="뭐야" localSheetId="3" hidden="1">{#N/A,#N/A,FALSE,"속도"}</definedName>
    <definedName name="뭐야" localSheetId="24" hidden="1">{#N/A,#N/A,FALSE,"속도"}</definedName>
    <definedName name="뭐야" localSheetId="4" hidden="1">{#N/A,#N/A,FALSE,"속도"}</definedName>
    <definedName name="뭐야" localSheetId="0" hidden="1">{#N/A,#N/A,FALSE,"속도"}</definedName>
    <definedName name="뭐야" localSheetId="23" hidden="1">{#N/A,#N/A,FALSE,"속도"}</definedName>
    <definedName name="뭐야" hidden="1">{#N/A,#N/A,FALSE,"속도"}</definedName>
    <definedName name="뭐지" localSheetId="5" hidden="1">{#N/A,#N/A,FALSE,"CCTV"}</definedName>
    <definedName name="뭐지" localSheetId="3" hidden="1">{#N/A,#N/A,FALSE,"CCTV"}</definedName>
    <definedName name="뭐지" localSheetId="24" hidden="1">{#N/A,#N/A,FALSE,"CCTV"}</definedName>
    <definedName name="뭐지" localSheetId="4" hidden="1">{#N/A,#N/A,FALSE,"CCTV"}</definedName>
    <definedName name="뭐지" localSheetId="0" hidden="1">{#N/A,#N/A,FALSE,"CCTV"}</definedName>
    <definedName name="뭐지" localSheetId="23" hidden="1">{#N/A,#N/A,FALSE,"CCTV"}</definedName>
    <definedName name="뭐지" hidden="1">{#N/A,#N/A,FALSE,"CCTV"}</definedName>
    <definedName name="미정" localSheetId="5" hidden="1">{#N/A,#N/A,FALSE,"2~8번"}</definedName>
    <definedName name="미정" localSheetId="3" hidden="1">{#N/A,#N/A,FALSE,"2~8번"}</definedName>
    <definedName name="미정" localSheetId="24" hidden="1">{#N/A,#N/A,FALSE,"2~8번"}</definedName>
    <definedName name="미정" localSheetId="4" hidden="1">{#N/A,#N/A,FALSE,"2~8번"}</definedName>
    <definedName name="미정" localSheetId="0" hidden="1">{#N/A,#N/A,FALSE,"2~8번"}</definedName>
    <definedName name="미정" localSheetId="23" hidden="1">{#N/A,#N/A,FALSE,"2~8번"}</definedName>
    <definedName name="미정" hidden="1">{#N/A,#N/A,FALSE,"2~8번"}</definedName>
    <definedName name="ㅂㅂ" localSheetId="5" hidden="1">{#N/A,#N/A,FALSE,"CCTV"}</definedName>
    <definedName name="ㅂㅂ" localSheetId="3" hidden="1">{#N/A,#N/A,FALSE,"CCTV"}</definedName>
    <definedName name="ㅂㅂ" localSheetId="24" hidden="1">{#N/A,#N/A,FALSE,"CCTV"}</definedName>
    <definedName name="ㅂㅂ" localSheetId="4" hidden="1">{#N/A,#N/A,FALSE,"CCTV"}</definedName>
    <definedName name="ㅂㅂ" localSheetId="0" hidden="1">{#N/A,#N/A,FALSE,"CCTV"}</definedName>
    <definedName name="ㅂㅂ" localSheetId="23" hidden="1">{#N/A,#N/A,FALSE,"CCTV"}</definedName>
    <definedName name="ㅂㅂ" hidden="1">{#N/A,#N/A,FALSE,"CCTV"}</definedName>
    <definedName name="ㅂㅂㅂㅂ" localSheetId="5" hidden="1">{#N/A,#N/A,TRUE,"Basic";#N/A,#N/A,TRUE,"EXT-TABLE";#N/A,#N/A,TRUE,"STEEL";#N/A,#N/A,TRUE,"INT-Table";#N/A,#N/A,TRUE,"STEEL";#N/A,#N/A,TRUE,"Door"}</definedName>
    <definedName name="ㅂㅂㅂㅂ" localSheetId="3" hidden="1">{#N/A,#N/A,TRUE,"Basic";#N/A,#N/A,TRUE,"EXT-TABLE";#N/A,#N/A,TRUE,"STEEL";#N/A,#N/A,TRUE,"INT-Table";#N/A,#N/A,TRUE,"STEEL";#N/A,#N/A,TRUE,"Door"}</definedName>
    <definedName name="ㅂㅂㅂㅂ" localSheetId="24" hidden="1">{#N/A,#N/A,TRUE,"Basic";#N/A,#N/A,TRUE,"EXT-TABLE";#N/A,#N/A,TRUE,"STEEL";#N/A,#N/A,TRUE,"INT-Table";#N/A,#N/A,TRUE,"STEEL";#N/A,#N/A,TRUE,"Door"}</definedName>
    <definedName name="ㅂㅂㅂㅂ" localSheetId="4" hidden="1">{#N/A,#N/A,TRUE,"Basic";#N/A,#N/A,TRUE,"EXT-TABLE";#N/A,#N/A,TRUE,"STEEL";#N/A,#N/A,TRUE,"INT-Table";#N/A,#N/A,TRUE,"STEEL";#N/A,#N/A,TRUE,"Door"}</definedName>
    <definedName name="ㅂㅂㅂㅂ" localSheetId="0" hidden="1">{#N/A,#N/A,TRUE,"Basic";#N/A,#N/A,TRUE,"EXT-TABLE";#N/A,#N/A,TRUE,"STEEL";#N/A,#N/A,TRUE,"INT-Table";#N/A,#N/A,TRUE,"STEEL";#N/A,#N/A,TRUE,"Door"}</definedName>
    <definedName name="ㅂㅂㅂㅂ" localSheetId="23" hidden="1">{#N/A,#N/A,TRUE,"Basic";#N/A,#N/A,TRUE,"EXT-TABLE";#N/A,#N/A,TRUE,"STEEL";#N/A,#N/A,TRUE,"INT-Table";#N/A,#N/A,TRUE,"STEEL";#N/A,#N/A,TRUE,"Door"}</definedName>
    <definedName name="ㅂㅂㅂㅂ" hidden="1">{#N/A,#N/A,TRUE,"Basic";#N/A,#N/A,TRUE,"EXT-TABLE";#N/A,#N/A,TRUE,"STEEL";#N/A,#N/A,TRUE,"INT-Table";#N/A,#N/A,TRUE,"STEEL";#N/A,#N/A,TRUE,"Door"}</definedName>
    <definedName name="ㅂㅂㅂㅂㅂㅂㅂ" localSheetId="5" hidden="1">{#N/A,#N/A,FALSE,"명세표"}</definedName>
    <definedName name="ㅂㅂㅂㅂㅂㅂㅂ" localSheetId="3" hidden="1">{#N/A,#N/A,FALSE,"명세표"}</definedName>
    <definedName name="ㅂㅂㅂㅂㅂㅂㅂ" localSheetId="24" hidden="1">{#N/A,#N/A,FALSE,"명세표"}</definedName>
    <definedName name="ㅂㅂㅂㅂㅂㅂㅂ" localSheetId="4" hidden="1">{#N/A,#N/A,FALSE,"명세표"}</definedName>
    <definedName name="ㅂㅂㅂㅂㅂㅂㅂ" localSheetId="0" hidden="1">{#N/A,#N/A,FALSE,"명세표"}</definedName>
    <definedName name="ㅂㅂㅂㅂㅂㅂㅂ" localSheetId="23" hidden="1">{#N/A,#N/A,FALSE,"명세표"}</definedName>
    <definedName name="ㅂㅂㅂㅂㅂㅂㅂ" hidden="1">{#N/A,#N/A,FALSE,"명세표"}</definedName>
    <definedName name="바쓔ㅜㅇ" localSheetId="5" hidden="1">{#N/A,#N/A,FALSE,"명세표"}</definedName>
    <definedName name="바쓔ㅜㅇ" localSheetId="3" hidden="1">{#N/A,#N/A,FALSE,"명세표"}</definedName>
    <definedName name="바쓔ㅜㅇ" localSheetId="24" hidden="1">{#N/A,#N/A,FALSE,"명세표"}</definedName>
    <definedName name="바쓔ㅜㅇ" localSheetId="4" hidden="1">{#N/A,#N/A,FALSE,"명세표"}</definedName>
    <definedName name="바쓔ㅜㅇ" localSheetId="0" hidden="1">{#N/A,#N/A,FALSE,"명세표"}</definedName>
    <definedName name="바쓔ㅜㅇ" localSheetId="23" hidden="1">{#N/A,#N/A,FALSE,"명세표"}</definedName>
    <definedName name="바쓔ㅜㅇ" hidden="1">{#N/A,#N/A,FALSE,"명세표"}</definedName>
    <definedName name="박성민" localSheetId="5" hidden="1">{#N/A,#N/A,TRUE,"LOADCOVE";#N/A,#N/A,TRUE,"PAGE001";#N/A,#N/A,TRUE,"PAGE002";#N/A,#N/A,TRUE,"PAGE003";#N/A,#N/A,TRUE,"PAGE004";#N/A,#N/A,TRUE,"PAGE005";#N/A,#N/A,TRUE,"PAGE006";#N/A,#N/A,TRUE,"PAGE007";#N/A,#N/A,TRUE,"PAGE008";#N/A,#N/A,TRUE,"PAGE009";#N/A,#N/A,TRUE,"PAGE010";#N/A,#N/A,TRUE,"PAGE011";#N/A,#N/A,TRUE,"PAGE012";#N/A,#N/A,TRUE,"PAGE013"}</definedName>
    <definedName name="박성민" localSheetId="3" hidden="1">{#N/A,#N/A,TRUE,"LOADCOVE";#N/A,#N/A,TRUE,"PAGE001";#N/A,#N/A,TRUE,"PAGE002";#N/A,#N/A,TRUE,"PAGE003";#N/A,#N/A,TRUE,"PAGE004";#N/A,#N/A,TRUE,"PAGE005";#N/A,#N/A,TRUE,"PAGE006";#N/A,#N/A,TRUE,"PAGE007";#N/A,#N/A,TRUE,"PAGE008";#N/A,#N/A,TRUE,"PAGE009";#N/A,#N/A,TRUE,"PAGE010";#N/A,#N/A,TRUE,"PAGE011";#N/A,#N/A,TRUE,"PAGE012";#N/A,#N/A,TRUE,"PAGE013"}</definedName>
    <definedName name="박성민" localSheetId="24" hidden="1">{#N/A,#N/A,TRUE,"LOADCOVE";#N/A,#N/A,TRUE,"PAGE001";#N/A,#N/A,TRUE,"PAGE002";#N/A,#N/A,TRUE,"PAGE003";#N/A,#N/A,TRUE,"PAGE004";#N/A,#N/A,TRUE,"PAGE005";#N/A,#N/A,TRUE,"PAGE006";#N/A,#N/A,TRUE,"PAGE007";#N/A,#N/A,TRUE,"PAGE008";#N/A,#N/A,TRUE,"PAGE009";#N/A,#N/A,TRUE,"PAGE010";#N/A,#N/A,TRUE,"PAGE011";#N/A,#N/A,TRUE,"PAGE012";#N/A,#N/A,TRUE,"PAGE013"}</definedName>
    <definedName name="박성민" localSheetId="4" hidden="1">{#N/A,#N/A,TRUE,"LOADCOVE";#N/A,#N/A,TRUE,"PAGE001";#N/A,#N/A,TRUE,"PAGE002";#N/A,#N/A,TRUE,"PAGE003";#N/A,#N/A,TRUE,"PAGE004";#N/A,#N/A,TRUE,"PAGE005";#N/A,#N/A,TRUE,"PAGE006";#N/A,#N/A,TRUE,"PAGE007";#N/A,#N/A,TRUE,"PAGE008";#N/A,#N/A,TRUE,"PAGE009";#N/A,#N/A,TRUE,"PAGE010";#N/A,#N/A,TRUE,"PAGE011";#N/A,#N/A,TRUE,"PAGE012";#N/A,#N/A,TRUE,"PAGE013"}</definedName>
    <definedName name="박성민" localSheetId="0" hidden="1">{#N/A,#N/A,TRUE,"LOADCOVE";#N/A,#N/A,TRUE,"PAGE001";#N/A,#N/A,TRUE,"PAGE002";#N/A,#N/A,TRUE,"PAGE003";#N/A,#N/A,TRUE,"PAGE004";#N/A,#N/A,TRUE,"PAGE005";#N/A,#N/A,TRUE,"PAGE006";#N/A,#N/A,TRUE,"PAGE007";#N/A,#N/A,TRUE,"PAGE008";#N/A,#N/A,TRUE,"PAGE009";#N/A,#N/A,TRUE,"PAGE010";#N/A,#N/A,TRUE,"PAGE011";#N/A,#N/A,TRUE,"PAGE012";#N/A,#N/A,TRUE,"PAGE013"}</definedName>
    <definedName name="박성민" localSheetId="23" hidden="1">{#N/A,#N/A,TRUE,"LOADCOVE";#N/A,#N/A,TRUE,"PAGE001";#N/A,#N/A,TRUE,"PAGE002";#N/A,#N/A,TRUE,"PAGE003";#N/A,#N/A,TRUE,"PAGE004";#N/A,#N/A,TRUE,"PAGE005";#N/A,#N/A,TRUE,"PAGE006";#N/A,#N/A,TRUE,"PAGE007";#N/A,#N/A,TRUE,"PAGE008";#N/A,#N/A,TRUE,"PAGE009";#N/A,#N/A,TRUE,"PAGE010";#N/A,#N/A,TRUE,"PAGE011";#N/A,#N/A,TRUE,"PAGE012";#N/A,#N/A,TRUE,"PAGE013"}</definedName>
    <definedName name="박성민" hidden="1">{#N/A,#N/A,TRUE,"LOADCOVE";#N/A,#N/A,TRUE,"PAGE001";#N/A,#N/A,TRUE,"PAGE002";#N/A,#N/A,TRUE,"PAGE003";#N/A,#N/A,TRUE,"PAGE004";#N/A,#N/A,TRUE,"PAGE005";#N/A,#N/A,TRUE,"PAGE006";#N/A,#N/A,TRUE,"PAGE007";#N/A,#N/A,TRUE,"PAGE008";#N/A,#N/A,TRUE,"PAGE009";#N/A,#N/A,TRUE,"PAGE010";#N/A,#N/A,TRUE,"PAGE011";#N/A,#N/A,TRUE,"PAGE012";#N/A,#N/A,TRUE,"PAGE013"}</definedName>
    <definedName name="벽강관파일" localSheetId="6" hidden="1">#REF!</definedName>
    <definedName name="벽강관파일" localSheetId="7" hidden="1">#REF!</definedName>
    <definedName name="벽강관파일" localSheetId="17" hidden="1">#REF!</definedName>
    <definedName name="벽강관파일" localSheetId="18" hidden="1">#REF!</definedName>
    <definedName name="벽강관파일" localSheetId="19" hidden="1">#REF!</definedName>
    <definedName name="벽강관파일" localSheetId="20" hidden="1">#REF!</definedName>
    <definedName name="벽강관파일" localSheetId="8" hidden="1">#REF!</definedName>
    <definedName name="벽강관파일" localSheetId="9" hidden="1">#REF!</definedName>
    <definedName name="벽강관파일" localSheetId="10" hidden="1">#REF!</definedName>
    <definedName name="벽강관파일" localSheetId="11" hidden="1">#REF!</definedName>
    <definedName name="벽강관파일" localSheetId="12" hidden="1">#REF!</definedName>
    <definedName name="벽강관파일" localSheetId="13" hidden="1">#REF!</definedName>
    <definedName name="벽강관파일" localSheetId="14" hidden="1">#REF!</definedName>
    <definedName name="벽강관파일" localSheetId="15" hidden="1">#REF!</definedName>
    <definedName name="벽강관파일" localSheetId="16" hidden="1">#REF!</definedName>
    <definedName name="벽강관파일" localSheetId="24" hidden="1">#REF!</definedName>
    <definedName name="벽강관파일" localSheetId="4" hidden="1">#REF!</definedName>
    <definedName name="벽강관파일" localSheetId="23" hidden="1">#REF!</definedName>
    <definedName name="벽강관파일" hidden="1">#REF!</definedName>
    <definedName name="벽체" localSheetId="5" hidden="1">{#N/A,#N/A,FALSE,"혼합골재"}</definedName>
    <definedName name="벽체" localSheetId="3" hidden="1">{#N/A,#N/A,FALSE,"혼합골재"}</definedName>
    <definedName name="벽체" localSheetId="24" hidden="1">{#N/A,#N/A,FALSE,"혼합골재"}</definedName>
    <definedName name="벽체" localSheetId="4" hidden="1">{#N/A,#N/A,FALSE,"혼합골재"}</definedName>
    <definedName name="벽체" localSheetId="0" hidden="1">{#N/A,#N/A,FALSE,"혼합골재"}</definedName>
    <definedName name="벽체" localSheetId="23" hidden="1">{#N/A,#N/A,FALSE,"혼합골재"}</definedName>
    <definedName name="벽체" hidden="1">{#N/A,#N/A,FALSE,"혼합골재"}</definedName>
    <definedName name="변형" localSheetId="5" hidden="1">{#N/A,#N/A,TRUE,"LOADCOVE";#N/A,#N/A,TRUE,"PAGE001";#N/A,#N/A,TRUE,"PAGE002";#N/A,#N/A,TRUE,"PAGE003";#N/A,#N/A,TRUE,"PAGE004";#N/A,#N/A,TRUE,"PAGE005";#N/A,#N/A,TRUE,"PAGE006";#N/A,#N/A,TRUE,"PAGE007";#N/A,#N/A,TRUE,"PAGE008";#N/A,#N/A,TRUE,"PAGE009";#N/A,#N/A,TRUE,"PAGE010";#N/A,#N/A,TRUE,"PAGE011";#N/A,#N/A,TRUE,"PAGE012";#N/A,#N/A,TRUE,"PAGE013"}</definedName>
    <definedName name="변형" localSheetId="3" hidden="1">{#N/A,#N/A,TRUE,"LOADCOVE";#N/A,#N/A,TRUE,"PAGE001";#N/A,#N/A,TRUE,"PAGE002";#N/A,#N/A,TRUE,"PAGE003";#N/A,#N/A,TRUE,"PAGE004";#N/A,#N/A,TRUE,"PAGE005";#N/A,#N/A,TRUE,"PAGE006";#N/A,#N/A,TRUE,"PAGE007";#N/A,#N/A,TRUE,"PAGE008";#N/A,#N/A,TRUE,"PAGE009";#N/A,#N/A,TRUE,"PAGE010";#N/A,#N/A,TRUE,"PAGE011";#N/A,#N/A,TRUE,"PAGE012";#N/A,#N/A,TRUE,"PAGE013"}</definedName>
    <definedName name="변형" localSheetId="24" hidden="1">{#N/A,#N/A,TRUE,"LOADCOVE";#N/A,#N/A,TRUE,"PAGE001";#N/A,#N/A,TRUE,"PAGE002";#N/A,#N/A,TRUE,"PAGE003";#N/A,#N/A,TRUE,"PAGE004";#N/A,#N/A,TRUE,"PAGE005";#N/A,#N/A,TRUE,"PAGE006";#N/A,#N/A,TRUE,"PAGE007";#N/A,#N/A,TRUE,"PAGE008";#N/A,#N/A,TRUE,"PAGE009";#N/A,#N/A,TRUE,"PAGE010";#N/A,#N/A,TRUE,"PAGE011";#N/A,#N/A,TRUE,"PAGE012";#N/A,#N/A,TRUE,"PAGE013"}</definedName>
    <definedName name="변형" localSheetId="4" hidden="1">{#N/A,#N/A,TRUE,"LOADCOVE";#N/A,#N/A,TRUE,"PAGE001";#N/A,#N/A,TRUE,"PAGE002";#N/A,#N/A,TRUE,"PAGE003";#N/A,#N/A,TRUE,"PAGE004";#N/A,#N/A,TRUE,"PAGE005";#N/A,#N/A,TRUE,"PAGE006";#N/A,#N/A,TRUE,"PAGE007";#N/A,#N/A,TRUE,"PAGE008";#N/A,#N/A,TRUE,"PAGE009";#N/A,#N/A,TRUE,"PAGE010";#N/A,#N/A,TRUE,"PAGE011";#N/A,#N/A,TRUE,"PAGE012";#N/A,#N/A,TRUE,"PAGE013"}</definedName>
    <definedName name="변형" localSheetId="0" hidden="1">{#N/A,#N/A,TRUE,"LOADCOVE";#N/A,#N/A,TRUE,"PAGE001";#N/A,#N/A,TRUE,"PAGE002";#N/A,#N/A,TRUE,"PAGE003";#N/A,#N/A,TRUE,"PAGE004";#N/A,#N/A,TRUE,"PAGE005";#N/A,#N/A,TRUE,"PAGE006";#N/A,#N/A,TRUE,"PAGE007";#N/A,#N/A,TRUE,"PAGE008";#N/A,#N/A,TRUE,"PAGE009";#N/A,#N/A,TRUE,"PAGE010";#N/A,#N/A,TRUE,"PAGE011";#N/A,#N/A,TRUE,"PAGE012";#N/A,#N/A,TRUE,"PAGE013"}</definedName>
    <definedName name="변형" localSheetId="23" hidden="1">{#N/A,#N/A,TRUE,"LOADCOVE";#N/A,#N/A,TRUE,"PAGE001";#N/A,#N/A,TRUE,"PAGE002";#N/A,#N/A,TRUE,"PAGE003";#N/A,#N/A,TRUE,"PAGE004";#N/A,#N/A,TRUE,"PAGE005";#N/A,#N/A,TRUE,"PAGE006";#N/A,#N/A,TRUE,"PAGE007";#N/A,#N/A,TRUE,"PAGE008";#N/A,#N/A,TRUE,"PAGE009";#N/A,#N/A,TRUE,"PAGE010";#N/A,#N/A,TRUE,"PAGE011";#N/A,#N/A,TRUE,"PAGE012";#N/A,#N/A,TRUE,"PAGE013"}</definedName>
    <definedName name="변형" hidden="1">{#N/A,#N/A,TRUE,"LOADCOVE";#N/A,#N/A,TRUE,"PAGE001";#N/A,#N/A,TRUE,"PAGE002";#N/A,#N/A,TRUE,"PAGE003";#N/A,#N/A,TRUE,"PAGE004";#N/A,#N/A,TRUE,"PAGE005";#N/A,#N/A,TRUE,"PAGE006";#N/A,#N/A,TRUE,"PAGE007";#N/A,#N/A,TRUE,"PAGE008";#N/A,#N/A,TRUE,"PAGE009";#N/A,#N/A,TRUE,"PAGE010";#N/A,#N/A,TRUE,"PAGE011";#N/A,#N/A,TRUE,"PAGE012";#N/A,#N/A,TRUE,"PAGE013"}</definedName>
    <definedName name="보조기층" localSheetId="5" hidden="1">{"'장비'!$A$3:$M$12"}</definedName>
    <definedName name="보조기층" localSheetId="3" hidden="1">{"'장비'!$A$3:$M$12"}</definedName>
    <definedName name="보조기층" localSheetId="24" hidden="1">{"'장비'!$A$3:$M$12"}</definedName>
    <definedName name="보조기층" localSheetId="4" hidden="1">{"'장비'!$A$3:$M$12"}</definedName>
    <definedName name="보조기층" localSheetId="0" hidden="1">{"'장비'!$A$3:$M$12"}</definedName>
    <definedName name="보조기층" localSheetId="23" hidden="1">{"'장비'!$A$3:$M$12"}</definedName>
    <definedName name="보조기층" hidden="1">{"'장비'!$A$3:$M$12"}</definedName>
    <definedName name="보충" localSheetId="6" hidden="1">#REF!</definedName>
    <definedName name="보충" localSheetId="7" hidden="1">#REF!</definedName>
    <definedName name="보충" localSheetId="17" hidden="1">#REF!</definedName>
    <definedName name="보충" localSheetId="18" hidden="1">#REF!</definedName>
    <definedName name="보충" localSheetId="19" hidden="1">#REF!</definedName>
    <definedName name="보충" localSheetId="20" hidden="1">#REF!</definedName>
    <definedName name="보충" localSheetId="8" hidden="1">#REF!</definedName>
    <definedName name="보충" localSheetId="9" hidden="1">#REF!</definedName>
    <definedName name="보충" localSheetId="10" hidden="1">#REF!</definedName>
    <definedName name="보충" localSheetId="11" hidden="1">#REF!</definedName>
    <definedName name="보충" localSheetId="12" hidden="1">#REF!</definedName>
    <definedName name="보충" localSheetId="13" hidden="1">#REF!</definedName>
    <definedName name="보충" localSheetId="14" hidden="1">#REF!</definedName>
    <definedName name="보충" localSheetId="15" hidden="1">#REF!</definedName>
    <definedName name="보충" localSheetId="16" hidden="1">#REF!</definedName>
    <definedName name="보충" localSheetId="5" hidden="1">#REF!</definedName>
    <definedName name="보충" localSheetId="3" hidden="1">#REF!</definedName>
    <definedName name="보충" localSheetId="24" hidden="1">#REF!</definedName>
    <definedName name="보충" localSheetId="23" hidden="1">#REF!</definedName>
    <definedName name="보충" hidden="1">#REF!</definedName>
    <definedName name="부대공사" localSheetId="6" hidden="1">#REF!</definedName>
    <definedName name="부대공사" localSheetId="7" hidden="1">#REF!</definedName>
    <definedName name="부대공사" localSheetId="17" hidden="1">#REF!</definedName>
    <definedName name="부대공사" localSheetId="18" hidden="1">#REF!</definedName>
    <definedName name="부대공사" localSheetId="19" hidden="1">#REF!</definedName>
    <definedName name="부대공사" localSheetId="20" hidden="1">#REF!</definedName>
    <definedName name="부대공사" localSheetId="8" hidden="1">#REF!</definedName>
    <definedName name="부대공사" localSheetId="9" hidden="1">#REF!</definedName>
    <definedName name="부대공사" localSheetId="10" hidden="1">#REF!</definedName>
    <definedName name="부대공사" localSheetId="11" hidden="1">#REF!</definedName>
    <definedName name="부대공사" localSheetId="12" hidden="1">#REF!</definedName>
    <definedName name="부대공사" localSheetId="13" hidden="1">#REF!</definedName>
    <definedName name="부대공사" localSheetId="14" hidden="1">#REF!</definedName>
    <definedName name="부대공사" localSheetId="15" hidden="1">#REF!</definedName>
    <definedName name="부대공사" localSheetId="16" hidden="1">#REF!</definedName>
    <definedName name="부대공사" localSheetId="5" hidden="1">#REF!</definedName>
    <definedName name="부대공사" localSheetId="3" hidden="1">#REF!</definedName>
    <definedName name="부대공사" localSheetId="24" hidden="1">#REF!</definedName>
    <definedName name="부대공사" localSheetId="23" hidden="1">#REF!</definedName>
    <definedName name="부대공사" hidden="1">#REF!</definedName>
    <definedName name="블록c" localSheetId="5" hidden="1">{#N/A,#N/A,FALSE,"전체집계표";#N/A,#N/A,FALSE,"안벽30000";#N/A,#N/A,FALSE,"안벽20000";#N/A,#N/A,FALSE,"내호안";#N/A,#N/A,FALSE,"외호안";#N/A,#N/A,FALSE,"준설토A";#N/A,#N/A,FALSE,"준설토B";#N/A,#N/A,FALSE,"적출장"}</definedName>
    <definedName name="블록c" localSheetId="3" hidden="1">{#N/A,#N/A,FALSE,"전체집계표";#N/A,#N/A,FALSE,"안벽30000";#N/A,#N/A,FALSE,"안벽20000";#N/A,#N/A,FALSE,"내호안";#N/A,#N/A,FALSE,"외호안";#N/A,#N/A,FALSE,"준설토A";#N/A,#N/A,FALSE,"준설토B";#N/A,#N/A,FALSE,"적출장"}</definedName>
    <definedName name="블록c" localSheetId="24" hidden="1">{#N/A,#N/A,FALSE,"전체집계표";#N/A,#N/A,FALSE,"안벽30000";#N/A,#N/A,FALSE,"안벽20000";#N/A,#N/A,FALSE,"내호안";#N/A,#N/A,FALSE,"외호안";#N/A,#N/A,FALSE,"준설토A";#N/A,#N/A,FALSE,"준설토B";#N/A,#N/A,FALSE,"적출장"}</definedName>
    <definedName name="블록c" localSheetId="4" hidden="1">{#N/A,#N/A,FALSE,"전체집계표";#N/A,#N/A,FALSE,"안벽30000";#N/A,#N/A,FALSE,"안벽20000";#N/A,#N/A,FALSE,"내호안";#N/A,#N/A,FALSE,"외호안";#N/A,#N/A,FALSE,"준설토A";#N/A,#N/A,FALSE,"준설토B";#N/A,#N/A,FALSE,"적출장"}</definedName>
    <definedName name="블록c" localSheetId="0" hidden="1">{#N/A,#N/A,FALSE,"전체집계표";#N/A,#N/A,FALSE,"안벽30000";#N/A,#N/A,FALSE,"안벽20000";#N/A,#N/A,FALSE,"내호안";#N/A,#N/A,FALSE,"외호안";#N/A,#N/A,FALSE,"준설토A";#N/A,#N/A,FALSE,"준설토B";#N/A,#N/A,FALSE,"적출장"}</definedName>
    <definedName name="블록c" localSheetId="23" hidden="1">{#N/A,#N/A,FALSE,"전체집계표";#N/A,#N/A,FALSE,"안벽30000";#N/A,#N/A,FALSE,"안벽20000";#N/A,#N/A,FALSE,"내호안";#N/A,#N/A,FALSE,"외호안";#N/A,#N/A,FALSE,"준설토A";#N/A,#N/A,FALSE,"준설토B";#N/A,#N/A,FALSE,"적출장"}</definedName>
    <definedName name="블록c" hidden="1">{#N/A,#N/A,FALSE,"전체집계표";#N/A,#N/A,FALSE,"안벽30000";#N/A,#N/A,FALSE,"안벽20000";#N/A,#N/A,FALSE,"내호안";#N/A,#N/A,FALSE,"외호안";#N/A,#N/A,FALSE,"준설토A";#N/A,#N/A,FALSE,"준설토B";#N/A,#N/A,FALSE,"적출장"}</definedName>
    <definedName name="블록k" localSheetId="5" hidden="1">{#N/A,#N/A,FALSE,"전체집계표";#N/A,#N/A,FALSE,"안벽30000";#N/A,#N/A,FALSE,"안벽20000";#N/A,#N/A,FALSE,"내호안";#N/A,#N/A,FALSE,"외호안";#N/A,#N/A,FALSE,"준설토A";#N/A,#N/A,FALSE,"준설토B";#N/A,#N/A,FALSE,"적출장"}</definedName>
    <definedName name="블록k" localSheetId="3" hidden="1">{#N/A,#N/A,FALSE,"전체집계표";#N/A,#N/A,FALSE,"안벽30000";#N/A,#N/A,FALSE,"안벽20000";#N/A,#N/A,FALSE,"내호안";#N/A,#N/A,FALSE,"외호안";#N/A,#N/A,FALSE,"준설토A";#N/A,#N/A,FALSE,"준설토B";#N/A,#N/A,FALSE,"적출장"}</definedName>
    <definedName name="블록k" localSheetId="24" hidden="1">{#N/A,#N/A,FALSE,"전체집계표";#N/A,#N/A,FALSE,"안벽30000";#N/A,#N/A,FALSE,"안벽20000";#N/A,#N/A,FALSE,"내호안";#N/A,#N/A,FALSE,"외호안";#N/A,#N/A,FALSE,"준설토A";#N/A,#N/A,FALSE,"준설토B";#N/A,#N/A,FALSE,"적출장"}</definedName>
    <definedName name="블록k" localSheetId="4" hidden="1">{#N/A,#N/A,FALSE,"전체집계표";#N/A,#N/A,FALSE,"안벽30000";#N/A,#N/A,FALSE,"안벽20000";#N/A,#N/A,FALSE,"내호안";#N/A,#N/A,FALSE,"외호안";#N/A,#N/A,FALSE,"준설토A";#N/A,#N/A,FALSE,"준설토B";#N/A,#N/A,FALSE,"적출장"}</definedName>
    <definedName name="블록k" localSheetId="0" hidden="1">{#N/A,#N/A,FALSE,"전체집계표";#N/A,#N/A,FALSE,"안벽30000";#N/A,#N/A,FALSE,"안벽20000";#N/A,#N/A,FALSE,"내호안";#N/A,#N/A,FALSE,"외호안";#N/A,#N/A,FALSE,"준설토A";#N/A,#N/A,FALSE,"준설토B";#N/A,#N/A,FALSE,"적출장"}</definedName>
    <definedName name="블록k" localSheetId="23" hidden="1">{#N/A,#N/A,FALSE,"전체집계표";#N/A,#N/A,FALSE,"안벽30000";#N/A,#N/A,FALSE,"안벽20000";#N/A,#N/A,FALSE,"내호안";#N/A,#N/A,FALSE,"외호안";#N/A,#N/A,FALSE,"준설토A";#N/A,#N/A,FALSE,"준설토B";#N/A,#N/A,FALSE,"적출장"}</definedName>
    <definedName name="블록k" hidden="1">{#N/A,#N/A,FALSE,"전체집계표";#N/A,#N/A,FALSE,"안벽30000";#N/A,#N/A,FALSE,"안벽20000";#N/A,#N/A,FALSE,"내호안";#N/A,#N/A,FALSE,"외호안";#N/A,#N/A,FALSE,"준설토A";#N/A,#N/A,FALSE,"준설토B";#N/A,#N/A,FALSE,"적출장"}</definedName>
    <definedName name="빈양식" localSheetId="5" hidden="1">{#N/A,#N/A,FALSE,"CCTV"}</definedName>
    <definedName name="빈양식" localSheetId="3" hidden="1">{#N/A,#N/A,FALSE,"CCTV"}</definedName>
    <definedName name="빈양식" localSheetId="24" hidden="1">{#N/A,#N/A,FALSE,"CCTV"}</definedName>
    <definedName name="빈양식" localSheetId="4" hidden="1">{#N/A,#N/A,FALSE,"CCTV"}</definedName>
    <definedName name="빈양식" localSheetId="0" hidden="1">{#N/A,#N/A,FALSE,"CCTV"}</definedName>
    <definedName name="빈양식" localSheetId="23" hidden="1">{#N/A,#N/A,FALSE,"CCTV"}</definedName>
    <definedName name="빈양식" hidden="1">{#N/A,#N/A,FALSE,"CCTV"}</definedName>
    <definedName name="빌딩" localSheetId="5" hidden="1">{#N/A,#N/A,FALSE,"CCTV"}</definedName>
    <definedName name="빌딩" localSheetId="3" hidden="1">{#N/A,#N/A,FALSE,"CCTV"}</definedName>
    <definedName name="빌딩" localSheetId="24" hidden="1">{#N/A,#N/A,FALSE,"CCTV"}</definedName>
    <definedName name="빌딩" localSheetId="4" hidden="1">{#N/A,#N/A,FALSE,"CCTV"}</definedName>
    <definedName name="빌딩" localSheetId="0" hidden="1">{#N/A,#N/A,FALSE,"CCTV"}</definedName>
    <definedName name="빌딩" localSheetId="23" hidden="1">{#N/A,#N/A,FALSE,"CCTV"}</definedName>
    <definedName name="빌딩" hidden="1">{#N/A,#N/A,FALSE,"CCTV"}</definedName>
    <definedName name="ㅅ" localSheetId="6" hidden="1">#REF!</definedName>
    <definedName name="ㅅ" localSheetId="7" hidden="1">#REF!</definedName>
    <definedName name="ㅅ" localSheetId="17" hidden="1">#REF!</definedName>
    <definedName name="ㅅ" localSheetId="18" hidden="1">#REF!</definedName>
    <definedName name="ㅅ" localSheetId="19" hidden="1">#REF!</definedName>
    <definedName name="ㅅ" localSheetId="20" hidden="1">#REF!</definedName>
    <definedName name="ㅅ" localSheetId="8" hidden="1">#REF!</definedName>
    <definedName name="ㅅ" localSheetId="9" hidden="1">#REF!</definedName>
    <definedName name="ㅅ" localSheetId="10" hidden="1">#REF!</definedName>
    <definedName name="ㅅ" localSheetId="11" hidden="1">#REF!</definedName>
    <definedName name="ㅅ" localSheetId="12" hidden="1">#REF!</definedName>
    <definedName name="ㅅ" localSheetId="13" hidden="1">#REF!</definedName>
    <definedName name="ㅅ" localSheetId="14" hidden="1">#REF!</definedName>
    <definedName name="ㅅ" localSheetId="15" hidden="1">#REF!</definedName>
    <definedName name="ㅅ" localSheetId="16" hidden="1">#REF!</definedName>
    <definedName name="ㅅ" localSheetId="5" hidden="1">#REF!</definedName>
    <definedName name="ㅅ" localSheetId="3" hidden="1">#REF!</definedName>
    <definedName name="ㅅ" localSheetId="24" hidden="1">#REF!</definedName>
    <definedName name="ㅅ" localSheetId="23" hidden="1">#REF!</definedName>
    <definedName name="ㅅ" hidden="1">#REF!</definedName>
    <definedName name="사업계획수정" localSheetId="6" hidden="1">#REF!</definedName>
    <definedName name="사업계획수정" localSheetId="7" hidden="1">#REF!</definedName>
    <definedName name="사업계획수정" localSheetId="17" hidden="1">#REF!</definedName>
    <definedName name="사업계획수정" localSheetId="18" hidden="1">#REF!</definedName>
    <definedName name="사업계획수정" localSheetId="19" hidden="1">#REF!</definedName>
    <definedName name="사업계획수정" localSheetId="20" hidden="1">#REF!</definedName>
    <definedName name="사업계획수정" localSheetId="8" hidden="1">#REF!</definedName>
    <definedName name="사업계획수정" localSheetId="9" hidden="1">#REF!</definedName>
    <definedName name="사업계획수정" localSheetId="10" hidden="1">#REF!</definedName>
    <definedName name="사업계획수정" localSheetId="11" hidden="1">#REF!</definedName>
    <definedName name="사업계획수정" localSheetId="12" hidden="1">#REF!</definedName>
    <definedName name="사업계획수정" localSheetId="13" hidden="1">#REF!</definedName>
    <definedName name="사업계획수정" localSheetId="14" hidden="1">#REF!</definedName>
    <definedName name="사업계획수정" localSheetId="15" hidden="1">#REF!</definedName>
    <definedName name="사업계획수정" localSheetId="16" hidden="1">#REF!</definedName>
    <definedName name="사업계획수정" localSheetId="5" hidden="1">#REF!</definedName>
    <definedName name="사업계획수정" localSheetId="3" hidden="1">#REF!</definedName>
    <definedName name="사업계획수정" localSheetId="24" hidden="1">#REF!</definedName>
    <definedName name="사업계획수정" localSheetId="23" hidden="1">#REF!</definedName>
    <definedName name="사업계획수정" hidden="1">#REF!</definedName>
    <definedName name="사업부양식2" localSheetId="6" hidden="1">#REF!</definedName>
    <definedName name="사업부양식2" localSheetId="7" hidden="1">#REF!</definedName>
    <definedName name="사업부양식2" localSheetId="17" hidden="1">#REF!</definedName>
    <definedName name="사업부양식2" localSheetId="18" hidden="1">#REF!</definedName>
    <definedName name="사업부양식2" localSheetId="19" hidden="1">#REF!</definedName>
    <definedName name="사업부양식2" localSheetId="20" hidden="1">#REF!</definedName>
    <definedName name="사업부양식2" localSheetId="8" hidden="1">#REF!</definedName>
    <definedName name="사업부양식2" localSheetId="9" hidden="1">#REF!</definedName>
    <definedName name="사업부양식2" localSheetId="10" hidden="1">#REF!</definedName>
    <definedName name="사업부양식2" localSheetId="11" hidden="1">#REF!</definedName>
    <definedName name="사업부양식2" localSheetId="12" hidden="1">#REF!</definedName>
    <definedName name="사업부양식2" localSheetId="13" hidden="1">#REF!</definedName>
    <definedName name="사업부양식2" localSheetId="14" hidden="1">#REF!</definedName>
    <definedName name="사업부양식2" localSheetId="15" hidden="1">#REF!</definedName>
    <definedName name="사업부양식2" localSheetId="16" hidden="1">#REF!</definedName>
    <definedName name="사업부양식2" localSheetId="5" hidden="1">#REF!</definedName>
    <definedName name="사업부양식2" localSheetId="3" hidden="1">#REF!</definedName>
    <definedName name="사업부양식2" localSheetId="24" hidden="1">#REF!</definedName>
    <definedName name="사업부양식2" localSheetId="23" hidden="1">#REF!</definedName>
    <definedName name="사업부양식2" hidden="1">#REF!</definedName>
    <definedName name="사업비최종" localSheetId="5" hidden="1">{#N/A,#N/A,FALSE,"손익표지";#N/A,#N/A,FALSE,"손익계산";#N/A,#N/A,FALSE,"일반관리비";#N/A,#N/A,FALSE,"영업외수익";#N/A,#N/A,FALSE,"영업외비용";#N/A,#N/A,FALSE,"매출액";#N/A,#N/A,FALSE,"요약손익";#N/A,#N/A,FALSE,"요약대차";#N/A,#N/A,FALSE,"매출채권현황";#N/A,#N/A,FALSE,"매출채권명세"}</definedName>
    <definedName name="사업비최종" localSheetId="3" hidden="1">{#N/A,#N/A,FALSE,"손익표지";#N/A,#N/A,FALSE,"손익계산";#N/A,#N/A,FALSE,"일반관리비";#N/A,#N/A,FALSE,"영업외수익";#N/A,#N/A,FALSE,"영업외비용";#N/A,#N/A,FALSE,"매출액";#N/A,#N/A,FALSE,"요약손익";#N/A,#N/A,FALSE,"요약대차";#N/A,#N/A,FALSE,"매출채권현황";#N/A,#N/A,FALSE,"매출채권명세"}</definedName>
    <definedName name="사업비최종" localSheetId="24" hidden="1">{#N/A,#N/A,FALSE,"손익표지";#N/A,#N/A,FALSE,"손익계산";#N/A,#N/A,FALSE,"일반관리비";#N/A,#N/A,FALSE,"영업외수익";#N/A,#N/A,FALSE,"영업외비용";#N/A,#N/A,FALSE,"매출액";#N/A,#N/A,FALSE,"요약손익";#N/A,#N/A,FALSE,"요약대차";#N/A,#N/A,FALSE,"매출채권현황";#N/A,#N/A,FALSE,"매출채권명세"}</definedName>
    <definedName name="사업비최종" localSheetId="4" hidden="1">{#N/A,#N/A,FALSE,"손익표지";#N/A,#N/A,FALSE,"손익계산";#N/A,#N/A,FALSE,"일반관리비";#N/A,#N/A,FALSE,"영업외수익";#N/A,#N/A,FALSE,"영업외비용";#N/A,#N/A,FALSE,"매출액";#N/A,#N/A,FALSE,"요약손익";#N/A,#N/A,FALSE,"요약대차";#N/A,#N/A,FALSE,"매출채권현황";#N/A,#N/A,FALSE,"매출채권명세"}</definedName>
    <definedName name="사업비최종" localSheetId="0" hidden="1">{#N/A,#N/A,FALSE,"손익표지";#N/A,#N/A,FALSE,"손익계산";#N/A,#N/A,FALSE,"일반관리비";#N/A,#N/A,FALSE,"영업외수익";#N/A,#N/A,FALSE,"영업외비용";#N/A,#N/A,FALSE,"매출액";#N/A,#N/A,FALSE,"요약손익";#N/A,#N/A,FALSE,"요약대차";#N/A,#N/A,FALSE,"매출채권현황";#N/A,#N/A,FALSE,"매출채권명세"}</definedName>
    <definedName name="사업비최종" localSheetId="23" hidden="1">{#N/A,#N/A,FALSE,"손익표지";#N/A,#N/A,FALSE,"손익계산";#N/A,#N/A,FALSE,"일반관리비";#N/A,#N/A,FALSE,"영업외수익";#N/A,#N/A,FALSE,"영업외비용";#N/A,#N/A,FALSE,"매출액";#N/A,#N/A,FALSE,"요약손익";#N/A,#N/A,FALSE,"요약대차";#N/A,#N/A,FALSE,"매출채권현황";#N/A,#N/A,FALSE,"매출채권명세"}</definedName>
    <definedName name="사업비최종" hidden="1">{#N/A,#N/A,FALSE,"손익표지";#N/A,#N/A,FALSE,"손익계산";#N/A,#N/A,FALSE,"일반관리비";#N/A,#N/A,FALSE,"영업외수익";#N/A,#N/A,FALSE,"영업외비용";#N/A,#N/A,FALSE,"매출액";#N/A,#N/A,FALSE,"요약손익";#N/A,#N/A,FALSE,"요약대차";#N/A,#N/A,FALSE,"매출채권현황";#N/A,#N/A,FALSE,"매출채권명세"}</definedName>
    <definedName name="산출" localSheetId="6" hidden="1">#REF!</definedName>
    <definedName name="산출" localSheetId="7" hidden="1">#REF!</definedName>
    <definedName name="산출" localSheetId="17" hidden="1">#REF!</definedName>
    <definedName name="산출" localSheetId="18" hidden="1">#REF!</definedName>
    <definedName name="산출" localSheetId="19" hidden="1">#REF!</definedName>
    <definedName name="산출" localSheetId="20" hidden="1">#REF!</definedName>
    <definedName name="산출" localSheetId="8" hidden="1">#REF!</definedName>
    <definedName name="산출" localSheetId="9" hidden="1">#REF!</definedName>
    <definedName name="산출" localSheetId="10" hidden="1">#REF!</definedName>
    <definedName name="산출" localSheetId="11" hidden="1">#REF!</definedName>
    <definedName name="산출" localSheetId="12" hidden="1">#REF!</definedName>
    <definedName name="산출" localSheetId="13" hidden="1">#REF!</definedName>
    <definedName name="산출" localSheetId="14" hidden="1">#REF!</definedName>
    <definedName name="산출" localSheetId="15" hidden="1">#REF!</definedName>
    <definedName name="산출" localSheetId="16" hidden="1">#REF!</definedName>
    <definedName name="산출" localSheetId="5" hidden="1">#REF!</definedName>
    <definedName name="산출" localSheetId="3" hidden="1">#REF!</definedName>
    <definedName name="산출" localSheetId="24" hidden="1">#REF!</definedName>
    <definedName name="산출" localSheetId="23" hidden="1">#REF!</definedName>
    <definedName name="산출" hidden="1">#REF!</definedName>
    <definedName name="상각비2" localSheetId="6" hidden="1">#REF!</definedName>
    <definedName name="상각비2" localSheetId="7" hidden="1">#REF!</definedName>
    <definedName name="상각비2" localSheetId="17" hidden="1">#REF!</definedName>
    <definedName name="상각비2" localSheetId="18" hidden="1">#REF!</definedName>
    <definedName name="상각비2" localSheetId="19" hidden="1">#REF!</definedName>
    <definedName name="상각비2" localSheetId="20" hidden="1">#REF!</definedName>
    <definedName name="상각비2" localSheetId="8" hidden="1">#REF!</definedName>
    <definedName name="상각비2" localSheetId="9" hidden="1">#REF!</definedName>
    <definedName name="상각비2" localSheetId="10" hidden="1">#REF!</definedName>
    <definedName name="상각비2" localSheetId="11" hidden="1">#REF!</definedName>
    <definedName name="상각비2" localSheetId="12" hidden="1">#REF!</definedName>
    <definedName name="상각비2" localSheetId="13" hidden="1">#REF!</definedName>
    <definedName name="상각비2" localSheetId="14" hidden="1">#REF!</definedName>
    <definedName name="상각비2" localSheetId="15" hidden="1">#REF!</definedName>
    <definedName name="상각비2" localSheetId="16" hidden="1">#REF!</definedName>
    <definedName name="상각비2" localSheetId="5" hidden="1">#REF!</definedName>
    <definedName name="상각비2" localSheetId="3" hidden="1">#REF!</definedName>
    <definedName name="상각비2" localSheetId="24" hidden="1">#REF!</definedName>
    <definedName name="상각비2" localSheetId="23" hidden="1">#REF!</definedName>
    <definedName name="상각비2" hidden="1">#REF!</definedName>
    <definedName name="새안" localSheetId="5" hidden="1">{#N/A,#N/A,FALSE,"TABLE"}</definedName>
    <definedName name="새안" localSheetId="3" hidden="1">{#N/A,#N/A,FALSE,"TABLE"}</definedName>
    <definedName name="새안" localSheetId="24" hidden="1">{#N/A,#N/A,FALSE,"TABLE"}</definedName>
    <definedName name="새안" localSheetId="4" hidden="1">{#N/A,#N/A,FALSE,"TABLE"}</definedName>
    <definedName name="새안" localSheetId="0" hidden="1">{#N/A,#N/A,FALSE,"TABLE"}</definedName>
    <definedName name="새안" localSheetId="23" hidden="1">{#N/A,#N/A,FALSE,"TABLE"}</definedName>
    <definedName name="새안" hidden="1">{#N/A,#N/A,FALSE,"TABLE"}</definedName>
    <definedName name="샘풀카피" localSheetId="5" hidden="1">{#N/A,#N/A,FALSE,"CCTV"}</definedName>
    <definedName name="샘풀카피" localSheetId="3" hidden="1">{#N/A,#N/A,FALSE,"CCTV"}</definedName>
    <definedName name="샘풀카피" localSheetId="24" hidden="1">{#N/A,#N/A,FALSE,"CCTV"}</definedName>
    <definedName name="샘풀카피" localSheetId="4" hidden="1">{#N/A,#N/A,FALSE,"CCTV"}</definedName>
    <definedName name="샘풀카피" localSheetId="0" hidden="1">{#N/A,#N/A,FALSE,"CCTV"}</definedName>
    <definedName name="샘풀카피" localSheetId="23" hidden="1">{#N/A,#N/A,FALSE,"CCTV"}</definedName>
    <definedName name="샘풀카피" hidden="1">{#N/A,#N/A,FALSE,"CCTV"}</definedName>
    <definedName name="샘플카피2" localSheetId="5" hidden="1">{#N/A,#N/A,FALSE,"CCTV"}</definedName>
    <definedName name="샘플카피2" localSheetId="3" hidden="1">{#N/A,#N/A,FALSE,"CCTV"}</definedName>
    <definedName name="샘플카피2" localSheetId="24" hidden="1">{#N/A,#N/A,FALSE,"CCTV"}</definedName>
    <definedName name="샘플카피2" localSheetId="4" hidden="1">{#N/A,#N/A,FALSE,"CCTV"}</definedName>
    <definedName name="샘플카피2" localSheetId="0" hidden="1">{#N/A,#N/A,FALSE,"CCTV"}</definedName>
    <definedName name="샘플카피2" localSheetId="23" hidden="1">{#N/A,#N/A,FALSE,"CCTV"}</definedName>
    <definedName name="샘플카피2" hidden="1">{#N/A,#N/A,FALSE,"CCTV"}</definedName>
    <definedName name="샘플카피3" localSheetId="5" hidden="1">{#N/A,#N/A,FALSE,"CCTV"}</definedName>
    <definedName name="샘플카피3" localSheetId="3" hidden="1">{#N/A,#N/A,FALSE,"CCTV"}</definedName>
    <definedName name="샘플카피3" localSheetId="24" hidden="1">{#N/A,#N/A,FALSE,"CCTV"}</definedName>
    <definedName name="샘플카피3" localSheetId="4" hidden="1">{#N/A,#N/A,FALSE,"CCTV"}</definedName>
    <definedName name="샘플카피3" localSheetId="0" hidden="1">{#N/A,#N/A,FALSE,"CCTV"}</definedName>
    <definedName name="샘플카피3" localSheetId="23" hidden="1">{#N/A,#N/A,FALSE,"CCTV"}</definedName>
    <definedName name="샘플카피3" hidden="1">{#N/A,#N/A,FALSE,"CCTV"}</definedName>
    <definedName name="석항" localSheetId="5" hidden="1">{#N/A,#N/A,FALSE,"명세표"}</definedName>
    <definedName name="석항" localSheetId="3" hidden="1">{#N/A,#N/A,FALSE,"명세표"}</definedName>
    <definedName name="석항" localSheetId="24" hidden="1">{#N/A,#N/A,FALSE,"명세표"}</definedName>
    <definedName name="석항" localSheetId="4" hidden="1">{#N/A,#N/A,FALSE,"명세표"}</definedName>
    <definedName name="석항" localSheetId="0" hidden="1">{#N/A,#N/A,FALSE,"명세표"}</definedName>
    <definedName name="석항" localSheetId="23" hidden="1">{#N/A,#N/A,FALSE,"명세표"}</definedName>
    <definedName name="석항" hidden="1">{#N/A,#N/A,FALSE,"명세표"}</definedName>
    <definedName name="설계설명" localSheetId="6" hidden="1">#REF!</definedName>
    <definedName name="설계설명" localSheetId="7" hidden="1">#REF!</definedName>
    <definedName name="설계설명" localSheetId="17" hidden="1">#REF!</definedName>
    <definedName name="설계설명" localSheetId="18" hidden="1">#REF!</definedName>
    <definedName name="설계설명" localSheetId="19" hidden="1">#REF!</definedName>
    <definedName name="설계설명" localSheetId="20" hidden="1">#REF!</definedName>
    <definedName name="설계설명" localSheetId="8" hidden="1">#REF!</definedName>
    <definedName name="설계설명" localSheetId="9" hidden="1">#REF!</definedName>
    <definedName name="설계설명" localSheetId="10" hidden="1">#REF!</definedName>
    <definedName name="설계설명" localSheetId="11" hidden="1">#REF!</definedName>
    <definedName name="설계설명" localSheetId="12" hidden="1">#REF!</definedName>
    <definedName name="설계설명" localSheetId="13" hidden="1">#REF!</definedName>
    <definedName name="설계설명" localSheetId="14" hidden="1">#REF!</definedName>
    <definedName name="설계설명" localSheetId="15" hidden="1">#REF!</definedName>
    <definedName name="설계설명" localSheetId="16" hidden="1">#REF!</definedName>
    <definedName name="설계설명" localSheetId="5" hidden="1">#REF!</definedName>
    <definedName name="설계설명" localSheetId="3" hidden="1">#REF!</definedName>
    <definedName name="설계설명" localSheetId="24" hidden="1">#REF!</definedName>
    <definedName name="설계설명" localSheetId="23" hidden="1">#REF!</definedName>
    <definedName name="설계설명" hidden="1">#REF!</definedName>
    <definedName name="성우" localSheetId="5" hidden="1">{#N/A,#N/A,FALSE,"CCTV"}</definedName>
    <definedName name="성우" localSheetId="3" hidden="1">{#N/A,#N/A,FALSE,"CCTV"}</definedName>
    <definedName name="성우" localSheetId="24" hidden="1">{#N/A,#N/A,FALSE,"CCTV"}</definedName>
    <definedName name="성우" localSheetId="4" hidden="1">{#N/A,#N/A,FALSE,"CCTV"}</definedName>
    <definedName name="성우" localSheetId="0" hidden="1">{#N/A,#N/A,FALSE,"CCTV"}</definedName>
    <definedName name="성우" localSheetId="23" hidden="1">{#N/A,#N/A,FALSE,"CCTV"}</definedName>
    <definedName name="성우" hidden="1">{#N/A,#N/A,FALSE,"CCTV"}</definedName>
    <definedName name="손익계산서" localSheetId="6" hidden="1">#REF!</definedName>
    <definedName name="손익계산서" localSheetId="7" hidden="1">#REF!</definedName>
    <definedName name="손익계산서" localSheetId="17" hidden="1">#REF!</definedName>
    <definedName name="손익계산서" localSheetId="18" hidden="1">#REF!</definedName>
    <definedName name="손익계산서" localSheetId="19" hidden="1">#REF!</definedName>
    <definedName name="손익계산서" localSheetId="20" hidden="1">#REF!</definedName>
    <definedName name="손익계산서" localSheetId="8" hidden="1">#REF!</definedName>
    <definedName name="손익계산서" localSheetId="9" hidden="1">#REF!</definedName>
    <definedName name="손익계산서" localSheetId="10" hidden="1">#REF!</definedName>
    <definedName name="손익계산서" localSheetId="11" hidden="1">#REF!</definedName>
    <definedName name="손익계산서" localSheetId="12" hidden="1">#REF!</definedName>
    <definedName name="손익계산서" localSheetId="13" hidden="1">#REF!</definedName>
    <definedName name="손익계산서" localSheetId="14" hidden="1">#REF!</definedName>
    <definedName name="손익계산서" localSheetId="15" hidden="1">#REF!</definedName>
    <definedName name="손익계산서" localSheetId="16" hidden="1">#REF!</definedName>
    <definedName name="손익계산서" localSheetId="5" hidden="1">#REF!</definedName>
    <definedName name="손익계산서" localSheetId="3" hidden="1">#REF!</definedName>
    <definedName name="손익계산서" localSheetId="24" hidden="1">#REF!</definedName>
    <definedName name="손익계산서" localSheetId="23" hidden="1">#REF!</definedName>
    <definedName name="손익계산서" hidden="1">#REF!</definedName>
    <definedName name="수" localSheetId="5" hidden="1">{#N/A,#N/A,TRUE,"Basic";#N/A,#N/A,TRUE,"EXT-TABLE";#N/A,#N/A,TRUE,"STEEL";#N/A,#N/A,TRUE,"INT-Table";#N/A,#N/A,TRUE,"STEEL";#N/A,#N/A,TRUE,"Door"}</definedName>
    <definedName name="수" localSheetId="3" hidden="1">{#N/A,#N/A,TRUE,"Basic";#N/A,#N/A,TRUE,"EXT-TABLE";#N/A,#N/A,TRUE,"STEEL";#N/A,#N/A,TRUE,"INT-Table";#N/A,#N/A,TRUE,"STEEL";#N/A,#N/A,TRUE,"Door"}</definedName>
    <definedName name="수" localSheetId="24" hidden="1">{#N/A,#N/A,TRUE,"Basic";#N/A,#N/A,TRUE,"EXT-TABLE";#N/A,#N/A,TRUE,"STEEL";#N/A,#N/A,TRUE,"INT-Table";#N/A,#N/A,TRUE,"STEEL";#N/A,#N/A,TRUE,"Door"}</definedName>
    <definedName name="수" localSheetId="4" hidden="1">{#N/A,#N/A,TRUE,"Basic";#N/A,#N/A,TRUE,"EXT-TABLE";#N/A,#N/A,TRUE,"STEEL";#N/A,#N/A,TRUE,"INT-Table";#N/A,#N/A,TRUE,"STEEL";#N/A,#N/A,TRUE,"Door"}</definedName>
    <definedName name="수" localSheetId="0" hidden="1">{#N/A,#N/A,TRUE,"Basic";#N/A,#N/A,TRUE,"EXT-TABLE";#N/A,#N/A,TRUE,"STEEL";#N/A,#N/A,TRUE,"INT-Table";#N/A,#N/A,TRUE,"STEEL";#N/A,#N/A,TRUE,"Door"}</definedName>
    <definedName name="수" localSheetId="23" hidden="1">{#N/A,#N/A,TRUE,"Basic";#N/A,#N/A,TRUE,"EXT-TABLE";#N/A,#N/A,TRUE,"STEEL";#N/A,#N/A,TRUE,"INT-Table";#N/A,#N/A,TRUE,"STEEL";#N/A,#N/A,TRUE,"Door"}</definedName>
    <definedName name="수" hidden="1">{#N/A,#N/A,TRUE,"Basic";#N/A,#N/A,TRUE,"EXT-TABLE";#N/A,#N/A,TRUE,"STEEL";#N/A,#N/A,TRUE,"INT-Table";#N/A,#N/A,TRUE,"STEEL";#N/A,#N/A,TRUE,"Door"}</definedName>
    <definedName name="수_1" localSheetId="5" hidden="1">{#N/A,#N/A,TRUE,"Basic";#N/A,#N/A,TRUE,"EXT-TABLE";#N/A,#N/A,TRUE,"STEEL";#N/A,#N/A,TRUE,"INT-Table";#N/A,#N/A,TRUE,"STEEL";#N/A,#N/A,TRUE,"Door"}</definedName>
    <definedName name="수_1" localSheetId="3" hidden="1">{#N/A,#N/A,TRUE,"Basic";#N/A,#N/A,TRUE,"EXT-TABLE";#N/A,#N/A,TRUE,"STEEL";#N/A,#N/A,TRUE,"INT-Table";#N/A,#N/A,TRUE,"STEEL";#N/A,#N/A,TRUE,"Door"}</definedName>
    <definedName name="수_1" localSheetId="24" hidden="1">{#N/A,#N/A,TRUE,"Basic";#N/A,#N/A,TRUE,"EXT-TABLE";#N/A,#N/A,TRUE,"STEEL";#N/A,#N/A,TRUE,"INT-Table";#N/A,#N/A,TRUE,"STEEL";#N/A,#N/A,TRUE,"Door"}</definedName>
    <definedName name="수_1" localSheetId="4" hidden="1">{#N/A,#N/A,TRUE,"Basic";#N/A,#N/A,TRUE,"EXT-TABLE";#N/A,#N/A,TRUE,"STEEL";#N/A,#N/A,TRUE,"INT-Table";#N/A,#N/A,TRUE,"STEEL";#N/A,#N/A,TRUE,"Door"}</definedName>
    <definedName name="수_1" localSheetId="0" hidden="1">{#N/A,#N/A,TRUE,"Basic";#N/A,#N/A,TRUE,"EXT-TABLE";#N/A,#N/A,TRUE,"STEEL";#N/A,#N/A,TRUE,"INT-Table";#N/A,#N/A,TRUE,"STEEL";#N/A,#N/A,TRUE,"Door"}</definedName>
    <definedName name="수_1" localSheetId="23" hidden="1">{#N/A,#N/A,TRUE,"Basic";#N/A,#N/A,TRUE,"EXT-TABLE";#N/A,#N/A,TRUE,"STEEL";#N/A,#N/A,TRUE,"INT-Table";#N/A,#N/A,TRUE,"STEEL";#N/A,#N/A,TRUE,"Door"}</definedName>
    <definedName name="수_1" hidden="1">{#N/A,#N/A,TRUE,"Basic";#N/A,#N/A,TRUE,"EXT-TABLE";#N/A,#N/A,TRUE,"STEEL";#N/A,#N/A,TRUE,"INT-Table";#N/A,#N/A,TRUE,"STEEL";#N/A,#N/A,TRUE,"Door"}</definedName>
    <definedName name="수_1_1" localSheetId="5" hidden="1">{#N/A,#N/A,TRUE,"Basic";#N/A,#N/A,TRUE,"EXT-TABLE";#N/A,#N/A,TRUE,"STEEL";#N/A,#N/A,TRUE,"INT-Table";#N/A,#N/A,TRUE,"STEEL";#N/A,#N/A,TRUE,"Door"}</definedName>
    <definedName name="수_1_1" localSheetId="3" hidden="1">{#N/A,#N/A,TRUE,"Basic";#N/A,#N/A,TRUE,"EXT-TABLE";#N/A,#N/A,TRUE,"STEEL";#N/A,#N/A,TRUE,"INT-Table";#N/A,#N/A,TRUE,"STEEL";#N/A,#N/A,TRUE,"Door"}</definedName>
    <definedName name="수_1_1" localSheetId="24" hidden="1">{#N/A,#N/A,TRUE,"Basic";#N/A,#N/A,TRUE,"EXT-TABLE";#N/A,#N/A,TRUE,"STEEL";#N/A,#N/A,TRUE,"INT-Table";#N/A,#N/A,TRUE,"STEEL";#N/A,#N/A,TRUE,"Door"}</definedName>
    <definedName name="수_1_1" localSheetId="4" hidden="1">{#N/A,#N/A,TRUE,"Basic";#N/A,#N/A,TRUE,"EXT-TABLE";#N/A,#N/A,TRUE,"STEEL";#N/A,#N/A,TRUE,"INT-Table";#N/A,#N/A,TRUE,"STEEL";#N/A,#N/A,TRUE,"Door"}</definedName>
    <definedName name="수_1_1" localSheetId="0" hidden="1">{#N/A,#N/A,TRUE,"Basic";#N/A,#N/A,TRUE,"EXT-TABLE";#N/A,#N/A,TRUE,"STEEL";#N/A,#N/A,TRUE,"INT-Table";#N/A,#N/A,TRUE,"STEEL";#N/A,#N/A,TRUE,"Door"}</definedName>
    <definedName name="수_1_1" localSheetId="23" hidden="1">{#N/A,#N/A,TRUE,"Basic";#N/A,#N/A,TRUE,"EXT-TABLE";#N/A,#N/A,TRUE,"STEEL";#N/A,#N/A,TRUE,"INT-Table";#N/A,#N/A,TRUE,"STEEL";#N/A,#N/A,TRUE,"Door"}</definedName>
    <definedName name="수_1_1" hidden="1">{#N/A,#N/A,TRUE,"Basic";#N/A,#N/A,TRUE,"EXT-TABLE";#N/A,#N/A,TRUE,"STEEL";#N/A,#N/A,TRUE,"INT-Table";#N/A,#N/A,TRUE,"STEEL";#N/A,#N/A,TRUE,"Door"}</definedName>
    <definedName name="수_1_2" localSheetId="5" hidden="1">{#N/A,#N/A,TRUE,"Basic";#N/A,#N/A,TRUE,"EXT-TABLE";#N/A,#N/A,TRUE,"STEEL";#N/A,#N/A,TRUE,"INT-Table";#N/A,#N/A,TRUE,"STEEL";#N/A,#N/A,TRUE,"Door"}</definedName>
    <definedName name="수_1_2" localSheetId="3" hidden="1">{#N/A,#N/A,TRUE,"Basic";#N/A,#N/A,TRUE,"EXT-TABLE";#N/A,#N/A,TRUE,"STEEL";#N/A,#N/A,TRUE,"INT-Table";#N/A,#N/A,TRUE,"STEEL";#N/A,#N/A,TRUE,"Door"}</definedName>
    <definedName name="수_1_2" localSheetId="24" hidden="1">{#N/A,#N/A,TRUE,"Basic";#N/A,#N/A,TRUE,"EXT-TABLE";#N/A,#N/A,TRUE,"STEEL";#N/A,#N/A,TRUE,"INT-Table";#N/A,#N/A,TRUE,"STEEL";#N/A,#N/A,TRUE,"Door"}</definedName>
    <definedName name="수_1_2" localSheetId="4" hidden="1">{#N/A,#N/A,TRUE,"Basic";#N/A,#N/A,TRUE,"EXT-TABLE";#N/A,#N/A,TRUE,"STEEL";#N/A,#N/A,TRUE,"INT-Table";#N/A,#N/A,TRUE,"STEEL";#N/A,#N/A,TRUE,"Door"}</definedName>
    <definedName name="수_1_2" localSheetId="0" hidden="1">{#N/A,#N/A,TRUE,"Basic";#N/A,#N/A,TRUE,"EXT-TABLE";#N/A,#N/A,TRUE,"STEEL";#N/A,#N/A,TRUE,"INT-Table";#N/A,#N/A,TRUE,"STEEL";#N/A,#N/A,TRUE,"Door"}</definedName>
    <definedName name="수_1_2" localSheetId="23" hidden="1">{#N/A,#N/A,TRUE,"Basic";#N/A,#N/A,TRUE,"EXT-TABLE";#N/A,#N/A,TRUE,"STEEL";#N/A,#N/A,TRUE,"INT-Table";#N/A,#N/A,TRUE,"STEEL";#N/A,#N/A,TRUE,"Door"}</definedName>
    <definedName name="수_1_2" hidden="1">{#N/A,#N/A,TRUE,"Basic";#N/A,#N/A,TRUE,"EXT-TABLE";#N/A,#N/A,TRUE,"STEEL";#N/A,#N/A,TRUE,"INT-Table";#N/A,#N/A,TRUE,"STEEL";#N/A,#N/A,TRUE,"Door"}</definedName>
    <definedName name="수_2" localSheetId="5" hidden="1">{#N/A,#N/A,TRUE,"Basic";#N/A,#N/A,TRUE,"EXT-TABLE";#N/A,#N/A,TRUE,"STEEL";#N/A,#N/A,TRUE,"INT-Table";#N/A,#N/A,TRUE,"STEEL";#N/A,#N/A,TRUE,"Door"}</definedName>
    <definedName name="수_2" localSheetId="3" hidden="1">{#N/A,#N/A,TRUE,"Basic";#N/A,#N/A,TRUE,"EXT-TABLE";#N/A,#N/A,TRUE,"STEEL";#N/A,#N/A,TRUE,"INT-Table";#N/A,#N/A,TRUE,"STEEL";#N/A,#N/A,TRUE,"Door"}</definedName>
    <definedName name="수_2" localSheetId="24" hidden="1">{#N/A,#N/A,TRUE,"Basic";#N/A,#N/A,TRUE,"EXT-TABLE";#N/A,#N/A,TRUE,"STEEL";#N/A,#N/A,TRUE,"INT-Table";#N/A,#N/A,TRUE,"STEEL";#N/A,#N/A,TRUE,"Door"}</definedName>
    <definedName name="수_2" localSheetId="4" hidden="1">{#N/A,#N/A,TRUE,"Basic";#N/A,#N/A,TRUE,"EXT-TABLE";#N/A,#N/A,TRUE,"STEEL";#N/A,#N/A,TRUE,"INT-Table";#N/A,#N/A,TRUE,"STEEL";#N/A,#N/A,TRUE,"Door"}</definedName>
    <definedName name="수_2" localSheetId="0" hidden="1">{#N/A,#N/A,TRUE,"Basic";#N/A,#N/A,TRUE,"EXT-TABLE";#N/A,#N/A,TRUE,"STEEL";#N/A,#N/A,TRUE,"INT-Table";#N/A,#N/A,TRUE,"STEEL";#N/A,#N/A,TRUE,"Door"}</definedName>
    <definedName name="수_2" localSheetId="23" hidden="1">{#N/A,#N/A,TRUE,"Basic";#N/A,#N/A,TRUE,"EXT-TABLE";#N/A,#N/A,TRUE,"STEEL";#N/A,#N/A,TRUE,"INT-Table";#N/A,#N/A,TRUE,"STEEL";#N/A,#N/A,TRUE,"Door"}</definedName>
    <definedName name="수_2" hidden="1">{#N/A,#N/A,TRUE,"Basic";#N/A,#N/A,TRUE,"EXT-TABLE";#N/A,#N/A,TRUE,"STEEL";#N/A,#N/A,TRUE,"INT-Table";#N/A,#N/A,TRUE,"STEEL";#N/A,#N/A,TRUE,"Door"}</definedName>
    <definedName name="수_2_1" localSheetId="5" hidden="1">{#N/A,#N/A,TRUE,"Basic";#N/A,#N/A,TRUE,"EXT-TABLE";#N/A,#N/A,TRUE,"STEEL";#N/A,#N/A,TRUE,"INT-Table";#N/A,#N/A,TRUE,"STEEL";#N/A,#N/A,TRUE,"Door"}</definedName>
    <definedName name="수_2_1" localSheetId="3" hidden="1">{#N/A,#N/A,TRUE,"Basic";#N/A,#N/A,TRUE,"EXT-TABLE";#N/A,#N/A,TRUE,"STEEL";#N/A,#N/A,TRUE,"INT-Table";#N/A,#N/A,TRUE,"STEEL";#N/A,#N/A,TRUE,"Door"}</definedName>
    <definedName name="수_2_1" localSheetId="24" hidden="1">{#N/A,#N/A,TRUE,"Basic";#N/A,#N/A,TRUE,"EXT-TABLE";#N/A,#N/A,TRUE,"STEEL";#N/A,#N/A,TRUE,"INT-Table";#N/A,#N/A,TRUE,"STEEL";#N/A,#N/A,TRUE,"Door"}</definedName>
    <definedName name="수_2_1" localSheetId="4" hidden="1">{#N/A,#N/A,TRUE,"Basic";#N/A,#N/A,TRUE,"EXT-TABLE";#N/A,#N/A,TRUE,"STEEL";#N/A,#N/A,TRUE,"INT-Table";#N/A,#N/A,TRUE,"STEEL";#N/A,#N/A,TRUE,"Door"}</definedName>
    <definedName name="수_2_1" localSheetId="0" hidden="1">{#N/A,#N/A,TRUE,"Basic";#N/A,#N/A,TRUE,"EXT-TABLE";#N/A,#N/A,TRUE,"STEEL";#N/A,#N/A,TRUE,"INT-Table";#N/A,#N/A,TRUE,"STEEL";#N/A,#N/A,TRUE,"Door"}</definedName>
    <definedName name="수_2_1" localSheetId="23" hidden="1">{#N/A,#N/A,TRUE,"Basic";#N/A,#N/A,TRUE,"EXT-TABLE";#N/A,#N/A,TRUE,"STEEL";#N/A,#N/A,TRUE,"INT-Table";#N/A,#N/A,TRUE,"STEEL";#N/A,#N/A,TRUE,"Door"}</definedName>
    <definedName name="수_2_1" hidden="1">{#N/A,#N/A,TRUE,"Basic";#N/A,#N/A,TRUE,"EXT-TABLE";#N/A,#N/A,TRUE,"STEEL";#N/A,#N/A,TRUE,"INT-Table";#N/A,#N/A,TRUE,"STEEL";#N/A,#N/A,TRUE,"Door"}</definedName>
    <definedName name="수_2_2" localSheetId="5" hidden="1">{#N/A,#N/A,TRUE,"Basic";#N/A,#N/A,TRUE,"EXT-TABLE";#N/A,#N/A,TRUE,"STEEL";#N/A,#N/A,TRUE,"INT-Table";#N/A,#N/A,TRUE,"STEEL";#N/A,#N/A,TRUE,"Door"}</definedName>
    <definedName name="수_2_2" localSheetId="3" hidden="1">{#N/A,#N/A,TRUE,"Basic";#N/A,#N/A,TRUE,"EXT-TABLE";#N/A,#N/A,TRUE,"STEEL";#N/A,#N/A,TRUE,"INT-Table";#N/A,#N/A,TRUE,"STEEL";#N/A,#N/A,TRUE,"Door"}</definedName>
    <definedName name="수_2_2" localSheetId="24" hidden="1">{#N/A,#N/A,TRUE,"Basic";#N/A,#N/A,TRUE,"EXT-TABLE";#N/A,#N/A,TRUE,"STEEL";#N/A,#N/A,TRUE,"INT-Table";#N/A,#N/A,TRUE,"STEEL";#N/A,#N/A,TRUE,"Door"}</definedName>
    <definedName name="수_2_2" localSheetId="4" hidden="1">{#N/A,#N/A,TRUE,"Basic";#N/A,#N/A,TRUE,"EXT-TABLE";#N/A,#N/A,TRUE,"STEEL";#N/A,#N/A,TRUE,"INT-Table";#N/A,#N/A,TRUE,"STEEL";#N/A,#N/A,TRUE,"Door"}</definedName>
    <definedName name="수_2_2" localSheetId="0" hidden="1">{#N/A,#N/A,TRUE,"Basic";#N/A,#N/A,TRUE,"EXT-TABLE";#N/A,#N/A,TRUE,"STEEL";#N/A,#N/A,TRUE,"INT-Table";#N/A,#N/A,TRUE,"STEEL";#N/A,#N/A,TRUE,"Door"}</definedName>
    <definedName name="수_2_2" localSheetId="23" hidden="1">{#N/A,#N/A,TRUE,"Basic";#N/A,#N/A,TRUE,"EXT-TABLE";#N/A,#N/A,TRUE,"STEEL";#N/A,#N/A,TRUE,"INT-Table";#N/A,#N/A,TRUE,"STEEL";#N/A,#N/A,TRUE,"Door"}</definedName>
    <definedName name="수_2_2" hidden="1">{#N/A,#N/A,TRUE,"Basic";#N/A,#N/A,TRUE,"EXT-TABLE";#N/A,#N/A,TRUE,"STEEL";#N/A,#N/A,TRUE,"INT-Table";#N/A,#N/A,TRUE,"STEEL";#N/A,#N/A,TRUE,"Door"}</definedName>
    <definedName name="수_3" localSheetId="5" hidden="1">{#N/A,#N/A,TRUE,"Basic";#N/A,#N/A,TRUE,"EXT-TABLE";#N/A,#N/A,TRUE,"STEEL";#N/A,#N/A,TRUE,"INT-Table";#N/A,#N/A,TRUE,"STEEL";#N/A,#N/A,TRUE,"Door"}</definedName>
    <definedName name="수_3" localSheetId="3" hidden="1">{#N/A,#N/A,TRUE,"Basic";#N/A,#N/A,TRUE,"EXT-TABLE";#N/A,#N/A,TRUE,"STEEL";#N/A,#N/A,TRUE,"INT-Table";#N/A,#N/A,TRUE,"STEEL";#N/A,#N/A,TRUE,"Door"}</definedName>
    <definedName name="수_3" localSheetId="24" hidden="1">{#N/A,#N/A,TRUE,"Basic";#N/A,#N/A,TRUE,"EXT-TABLE";#N/A,#N/A,TRUE,"STEEL";#N/A,#N/A,TRUE,"INT-Table";#N/A,#N/A,TRUE,"STEEL";#N/A,#N/A,TRUE,"Door"}</definedName>
    <definedName name="수_3" localSheetId="4" hidden="1">{#N/A,#N/A,TRUE,"Basic";#N/A,#N/A,TRUE,"EXT-TABLE";#N/A,#N/A,TRUE,"STEEL";#N/A,#N/A,TRUE,"INT-Table";#N/A,#N/A,TRUE,"STEEL";#N/A,#N/A,TRUE,"Door"}</definedName>
    <definedName name="수_3" localSheetId="0" hidden="1">{#N/A,#N/A,TRUE,"Basic";#N/A,#N/A,TRUE,"EXT-TABLE";#N/A,#N/A,TRUE,"STEEL";#N/A,#N/A,TRUE,"INT-Table";#N/A,#N/A,TRUE,"STEEL";#N/A,#N/A,TRUE,"Door"}</definedName>
    <definedName name="수_3" localSheetId="23" hidden="1">{#N/A,#N/A,TRUE,"Basic";#N/A,#N/A,TRUE,"EXT-TABLE";#N/A,#N/A,TRUE,"STEEL";#N/A,#N/A,TRUE,"INT-Table";#N/A,#N/A,TRUE,"STEEL";#N/A,#N/A,TRUE,"Door"}</definedName>
    <definedName name="수_3" hidden="1">{#N/A,#N/A,TRUE,"Basic";#N/A,#N/A,TRUE,"EXT-TABLE";#N/A,#N/A,TRUE,"STEEL";#N/A,#N/A,TRUE,"INT-Table";#N/A,#N/A,TRUE,"STEEL";#N/A,#N/A,TRUE,"Door"}</definedName>
    <definedName name="수_3_1" localSheetId="5" hidden="1">{#N/A,#N/A,TRUE,"Basic";#N/A,#N/A,TRUE,"EXT-TABLE";#N/A,#N/A,TRUE,"STEEL";#N/A,#N/A,TRUE,"INT-Table";#N/A,#N/A,TRUE,"STEEL";#N/A,#N/A,TRUE,"Door"}</definedName>
    <definedName name="수_3_1" localSheetId="3" hidden="1">{#N/A,#N/A,TRUE,"Basic";#N/A,#N/A,TRUE,"EXT-TABLE";#N/A,#N/A,TRUE,"STEEL";#N/A,#N/A,TRUE,"INT-Table";#N/A,#N/A,TRUE,"STEEL";#N/A,#N/A,TRUE,"Door"}</definedName>
    <definedName name="수_3_1" localSheetId="24" hidden="1">{#N/A,#N/A,TRUE,"Basic";#N/A,#N/A,TRUE,"EXT-TABLE";#N/A,#N/A,TRUE,"STEEL";#N/A,#N/A,TRUE,"INT-Table";#N/A,#N/A,TRUE,"STEEL";#N/A,#N/A,TRUE,"Door"}</definedName>
    <definedName name="수_3_1" localSheetId="4" hidden="1">{#N/A,#N/A,TRUE,"Basic";#N/A,#N/A,TRUE,"EXT-TABLE";#N/A,#N/A,TRUE,"STEEL";#N/A,#N/A,TRUE,"INT-Table";#N/A,#N/A,TRUE,"STEEL";#N/A,#N/A,TRUE,"Door"}</definedName>
    <definedName name="수_3_1" localSheetId="0" hidden="1">{#N/A,#N/A,TRUE,"Basic";#N/A,#N/A,TRUE,"EXT-TABLE";#N/A,#N/A,TRUE,"STEEL";#N/A,#N/A,TRUE,"INT-Table";#N/A,#N/A,TRUE,"STEEL";#N/A,#N/A,TRUE,"Door"}</definedName>
    <definedName name="수_3_1" localSheetId="23" hidden="1">{#N/A,#N/A,TRUE,"Basic";#N/A,#N/A,TRUE,"EXT-TABLE";#N/A,#N/A,TRUE,"STEEL";#N/A,#N/A,TRUE,"INT-Table";#N/A,#N/A,TRUE,"STEEL";#N/A,#N/A,TRUE,"Door"}</definedName>
    <definedName name="수_3_1" hidden="1">{#N/A,#N/A,TRUE,"Basic";#N/A,#N/A,TRUE,"EXT-TABLE";#N/A,#N/A,TRUE,"STEEL";#N/A,#N/A,TRUE,"INT-Table";#N/A,#N/A,TRUE,"STEEL";#N/A,#N/A,TRUE,"Door"}</definedName>
    <definedName name="수_3_2" localSheetId="5" hidden="1">{#N/A,#N/A,TRUE,"Basic";#N/A,#N/A,TRUE,"EXT-TABLE";#N/A,#N/A,TRUE,"STEEL";#N/A,#N/A,TRUE,"INT-Table";#N/A,#N/A,TRUE,"STEEL";#N/A,#N/A,TRUE,"Door"}</definedName>
    <definedName name="수_3_2" localSheetId="3" hidden="1">{#N/A,#N/A,TRUE,"Basic";#N/A,#N/A,TRUE,"EXT-TABLE";#N/A,#N/A,TRUE,"STEEL";#N/A,#N/A,TRUE,"INT-Table";#N/A,#N/A,TRUE,"STEEL";#N/A,#N/A,TRUE,"Door"}</definedName>
    <definedName name="수_3_2" localSheetId="24" hidden="1">{#N/A,#N/A,TRUE,"Basic";#N/A,#N/A,TRUE,"EXT-TABLE";#N/A,#N/A,TRUE,"STEEL";#N/A,#N/A,TRUE,"INT-Table";#N/A,#N/A,TRUE,"STEEL";#N/A,#N/A,TRUE,"Door"}</definedName>
    <definedName name="수_3_2" localSheetId="4" hidden="1">{#N/A,#N/A,TRUE,"Basic";#N/A,#N/A,TRUE,"EXT-TABLE";#N/A,#N/A,TRUE,"STEEL";#N/A,#N/A,TRUE,"INT-Table";#N/A,#N/A,TRUE,"STEEL";#N/A,#N/A,TRUE,"Door"}</definedName>
    <definedName name="수_3_2" localSheetId="0" hidden="1">{#N/A,#N/A,TRUE,"Basic";#N/A,#N/A,TRUE,"EXT-TABLE";#N/A,#N/A,TRUE,"STEEL";#N/A,#N/A,TRUE,"INT-Table";#N/A,#N/A,TRUE,"STEEL";#N/A,#N/A,TRUE,"Door"}</definedName>
    <definedName name="수_3_2" localSheetId="23" hidden="1">{#N/A,#N/A,TRUE,"Basic";#N/A,#N/A,TRUE,"EXT-TABLE";#N/A,#N/A,TRUE,"STEEL";#N/A,#N/A,TRUE,"INT-Table";#N/A,#N/A,TRUE,"STEEL";#N/A,#N/A,TRUE,"Door"}</definedName>
    <definedName name="수_3_2" hidden="1">{#N/A,#N/A,TRUE,"Basic";#N/A,#N/A,TRUE,"EXT-TABLE";#N/A,#N/A,TRUE,"STEEL";#N/A,#N/A,TRUE,"INT-Table";#N/A,#N/A,TRUE,"STEEL";#N/A,#N/A,TRUE,"Door"}</definedName>
    <definedName name="수_4" localSheetId="5" hidden="1">{#N/A,#N/A,TRUE,"Basic";#N/A,#N/A,TRUE,"EXT-TABLE";#N/A,#N/A,TRUE,"STEEL";#N/A,#N/A,TRUE,"INT-Table";#N/A,#N/A,TRUE,"STEEL";#N/A,#N/A,TRUE,"Door"}</definedName>
    <definedName name="수_4" localSheetId="3" hidden="1">{#N/A,#N/A,TRUE,"Basic";#N/A,#N/A,TRUE,"EXT-TABLE";#N/A,#N/A,TRUE,"STEEL";#N/A,#N/A,TRUE,"INT-Table";#N/A,#N/A,TRUE,"STEEL";#N/A,#N/A,TRUE,"Door"}</definedName>
    <definedName name="수_4" localSheetId="24" hidden="1">{#N/A,#N/A,TRUE,"Basic";#N/A,#N/A,TRUE,"EXT-TABLE";#N/A,#N/A,TRUE,"STEEL";#N/A,#N/A,TRUE,"INT-Table";#N/A,#N/A,TRUE,"STEEL";#N/A,#N/A,TRUE,"Door"}</definedName>
    <definedName name="수_4" localSheetId="4" hidden="1">{#N/A,#N/A,TRUE,"Basic";#N/A,#N/A,TRUE,"EXT-TABLE";#N/A,#N/A,TRUE,"STEEL";#N/A,#N/A,TRUE,"INT-Table";#N/A,#N/A,TRUE,"STEEL";#N/A,#N/A,TRUE,"Door"}</definedName>
    <definedName name="수_4" localSheetId="0" hidden="1">{#N/A,#N/A,TRUE,"Basic";#N/A,#N/A,TRUE,"EXT-TABLE";#N/A,#N/A,TRUE,"STEEL";#N/A,#N/A,TRUE,"INT-Table";#N/A,#N/A,TRUE,"STEEL";#N/A,#N/A,TRUE,"Door"}</definedName>
    <definedName name="수_4" localSheetId="23" hidden="1">{#N/A,#N/A,TRUE,"Basic";#N/A,#N/A,TRUE,"EXT-TABLE";#N/A,#N/A,TRUE,"STEEL";#N/A,#N/A,TRUE,"INT-Table";#N/A,#N/A,TRUE,"STEEL";#N/A,#N/A,TRUE,"Door"}</definedName>
    <definedName name="수_4" hidden="1">{#N/A,#N/A,TRUE,"Basic";#N/A,#N/A,TRUE,"EXT-TABLE";#N/A,#N/A,TRUE,"STEEL";#N/A,#N/A,TRUE,"INT-Table";#N/A,#N/A,TRUE,"STEEL";#N/A,#N/A,TRUE,"Door"}</definedName>
    <definedName name="수_4_1" localSheetId="5" hidden="1">{#N/A,#N/A,TRUE,"Basic";#N/A,#N/A,TRUE,"EXT-TABLE";#N/A,#N/A,TRUE,"STEEL";#N/A,#N/A,TRUE,"INT-Table";#N/A,#N/A,TRUE,"STEEL";#N/A,#N/A,TRUE,"Door"}</definedName>
    <definedName name="수_4_1" localSheetId="3" hidden="1">{#N/A,#N/A,TRUE,"Basic";#N/A,#N/A,TRUE,"EXT-TABLE";#N/A,#N/A,TRUE,"STEEL";#N/A,#N/A,TRUE,"INT-Table";#N/A,#N/A,TRUE,"STEEL";#N/A,#N/A,TRUE,"Door"}</definedName>
    <definedName name="수_4_1" localSheetId="24" hidden="1">{#N/A,#N/A,TRUE,"Basic";#N/A,#N/A,TRUE,"EXT-TABLE";#N/A,#N/A,TRUE,"STEEL";#N/A,#N/A,TRUE,"INT-Table";#N/A,#N/A,TRUE,"STEEL";#N/A,#N/A,TRUE,"Door"}</definedName>
    <definedName name="수_4_1" localSheetId="4" hidden="1">{#N/A,#N/A,TRUE,"Basic";#N/A,#N/A,TRUE,"EXT-TABLE";#N/A,#N/A,TRUE,"STEEL";#N/A,#N/A,TRUE,"INT-Table";#N/A,#N/A,TRUE,"STEEL";#N/A,#N/A,TRUE,"Door"}</definedName>
    <definedName name="수_4_1" localSheetId="0" hidden="1">{#N/A,#N/A,TRUE,"Basic";#N/A,#N/A,TRUE,"EXT-TABLE";#N/A,#N/A,TRUE,"STEEL";#N/A,#N/A,TRUE,"INT-Table";#N/A,#N/A,TRUE,"STEEL";#N/A,#N/A,TRUE,"Door"}</definedName>
    <definedName name="수_4_1" localSheetId="23" hidden="1">{#N/A,#N/A,TRUE,"Basic";#N/A,#N/A,TRUE,"EXT-TABLE";#N/A,#N/A,TRUE,"STEEL";#N/A,#N/A,TRUE,"INT-Table";#N/A,#N/A,TRUE,"STEEL";#N/A,#N/A,TRUE,"Door"}</definedName>
    <definedName name="수_4_1" hidden="1">{#N/A,#N/A,TRUE,"Basic";#N/A,#N/A,TRUE,"EXT-TABLE";#N/A,#N/A,TRUE,"STEEL";#N/A,#N/A,TRUE,"INT-Table";#N/A,#N/A,TRUE,"STEEL";#N/A,#N/A,TRUE,"Door"}</definedName>
    <definedName name="수_4_2" localSheetId="5" hidden="1">{#N/A,#N/A,TRUE,"Basic";#N/A,#N/A,TRUE,"EXT-TABLE";#N/A,#N/A,TRUE,"STEEL";#N/A,#N/A,TRUE,"INT-Table";#N/A,#N/A,TRUE,"STEEL";#N/A,#N/A,TRUE,"Door"}</definedName>
    <definedName name="수_4_2" localSheetId="3" hidden="1">{#N/A,#N/A,TRUE,"Basic";#N/A,#N/A,TRUE,"EXT-TABLE";#N/A,#N/A,TRUE,"STEEL";#N/A,#N/A,TRUE,"INT-Table";#N/A,#N/A,TRUE,"STEEL";#N/A,#N/A,TRUE,"Door"}</definedName>
    <definedName name="수_4_2" localSheetId="24" hidden="1">{#N/A,#N/A,TRUE,"Basic";#N/A,#N/A,TRUE,"EXT-TABLE";#N/A,#N/A,TRUE,"STEEL";#N/A,#N/A,TRUE,"INT-Table";#N/A,#N/A,TRUE,"STEEL";#N/A,#N/A,TRUE,"Door"}</definedName>
    <definedName name="수_4_2" localSheetId="4" hidden="1">{#N/A,#N/A,TRUE,"Basic";#N/A,#N/A,TRUE,"EXT-TABLE";#N/A,#N/A,TRUE,"STEEL";#N/A,#N/A,TRUE,"INT-Table";#N/A,#N/A,TRUE,"STEEL";#N/A,#N/A,TRUE,"Door"}</definedName>
    <definedName name="수_4_2" localSheetId="0" hidden="1">{#N/A,#N/A,TRUE,"Basic";#N/A,#N/A,TRUE,"EXT-TABLE";#N/A,#N/A,TRUE,"STEEL";#N/A,#N/A,TRUE,"INT-Table";#N/A,#N/A,TRUE,"STEEL";#N/A,#N/A,TRUE,"Door"}</definedName>
    <definedName name="수_4_2" localSheetId="23" hidden="1">{#N/A,#N/A,TRUE,"Basic";#N/A,#N/A,TRUE,"EXT-TABLE";#N/A,#N/A,TRUE,"STEEL";#N/A,#N/A,TRUE,"INT-Table";#N/A,#N/A,TRUE,"STEEL";#N/A,#N/A,TRUE,"Door"}</definedName>
    <definedName name="수_4_2" hidden="1">{#N/A,#N/A,TRUE,"Basic";#N/A,#N/A,TRUE,"EXT-TABLE";#N/A,#N/A,TRUE,"STEEL";#N/A,#N/A,TRUE,"INT-Table";#N/A,#N/A,TRUE,"STEEL";#N/A,#N/A,TRUE,"Door"}</definedName>
    <definedName name="수_5" localSheetId="5" hidden="1">{#N/A,#N/A,TRUE,"Basic";#N/A,#N/A,TRUE,"EXT-TABLE";#N/A,#N/A,TRUE,"STEEL";#N/A,#N/A,TRUE,"INT-Table";#N/A,#N/A,TRUE,"STEEL";#N/A,#N/A,TRUE,"Door"}</definedName>
    <definedName name="수_5" localSheetId="3" hidden="1">{#N/A,#N/A,TRUE,"Basic";#N/A,#N/A,TRUE,"EXT-TABLE";#N/A,#N/A,TRUE,"STEEL";#N/A,#N/A,TRUE,"INT-Table";#N/A,#N/A,TRUE,"STEEL";#N/A,#N/A,TRUE,"Door"}</definedName>
    <definedName name="수_5" localSheetId="24" hidden="1">{#N/A,#N/A,TRUE,"Basic";#N/A,#N/A,TRUE,"EXT-TABLE";#N/A,#N/A,TRUE,"STEEL";#N/A,#N/A,TRUE,"INT-Table";#N/A,#N/A,TRUE,"STEEL";#N/A,#N/A,TRUE,"Door"}</definedName>
    <definedName name="수_5" localSheetId="4" hidden="1">{#N/A,#N/A,TRUE,"Basic";#N/A,#N/A,TRUE,"EXT-TABLE";#N/A,#N/A,TRUE,"STEEL";#N/A,#N/A,TRUE,"INT-Table";#N/A,#N/A,TRUE,"STEEL";#N/A,#N/A,TRUE,"Door"}</definedName>
    <definedName name="수_5" localSheetId="0" hidden="1">{#N/A,#N/A,TRUE,"Basic";#N/A,#N/A,TRUE,"EXT-TABLE";#N/A,#N/A,TRUE,"STEEL";#N/A,#N/A,TRUE,"INT-Table";#N/A,#N/A,TRUE,"STEEL";#N/A,#N/A,TRUE,"Door"}</definedName>
    <definedName name="수_5" localSheetId="23" hidden="1">{#N/A,#N/A,TRUE,"Basic";#N/A,#N/A,TRUE,"EXT-TABLE";#N/A,#N/A,TRUE,"STEEL";#N/A,#N/A,TRUE,"INT-Table";#N/A,#N/A,TRUE,"STEEL";#N/A,#N/A,TRUE,"Door"}</definedName>
    <definedName name="수_5" hidden="1">{#N/A,#N/A,TRUE,"Basic";#N/A,#N/A,TRUE,"EXT-TABLE";#N/A,#N/A,TRUE,"STEEL";#N/A,#N/A,TRUE,"INT-Table";#N/A,#N/A,TRUE,"STEEL";#N/A,#N/A,TRUE,"Door"}</definedName>
    <definedName name="수_5_1" localSheetId="5" hidden="1">{#N/A,#N/A,TRUE,"Basic";#N/A,#N/A,TRUE,"EXT-TABLE";#N/A,#N/A,TRUE,"STEEL";#N/A,#N/A,TRUE,"INT-Table";#N/A,#N/A,TRUE,"STEEL";#N/A,#N/A,TRUE,"Door"}</definedName>
    <definedName name="수_5_1" localSheetId="3" hidden="1">{#N/A,#N/A,TRUE,"Basic";#N/A,#N/A,TRUE,"EXT-TABLE";#N/A,#N/A,TRUE,"STEEL";#N/A,#N/A,TRUE,"INT-Table";#N/A,#N/A,TRUE,"STEEL";#N/A,#N/A,TRUE,"Door"}</definedName>
    <definedName name="수_5_1" localSheetId="24" hidden="1">{#N/A,#N/A,TRUE,"Basic";#N/A,#N/A,TRUE,"EXT-TABLE";#N/A,#N/A,TRUE,"STEEL";#N/A,#N/A,TRUE,"INT-Table";#N/A,#N/A,TRUE,"STEEL";#N/A,#N/A,TRUE,"Door"}</definedName>
    <definedName name="수_5_1" localSheetId="4" hidden="1">{#N/A,#N/A,TRUE,"Basic";#N/A,#N/A,TRUE,"EXT-TABLE";#N/A,#N/A,TRUE,"STEEL";#N/A,#N/A,TRUE,"INT-Table";#N/A,#N/A,TRUE,"STEEL";#N/A,#N/A,TRUE,"Door"}</definedName>
    <definedName name="수_5_1" localSheetId="0" hidden="1">{#N/A,#N/A,TRUE,"Basic";#N/A,#N/A,TRUE,"EXT-TABLE";#N/A,#N/A,TRUE,"STEEL";#N/A,#N/A,TRUE,"INT-Table";#N/A,#N/A,TRUE,"STEEL";#N/A,#N/A,TRUE,"Door"}</definedName>
    <definedName name="수_5_1" localSheetId="23" hidden="1">{#N/A,#N/A,TRUE,"Basic";#N/A,#N/A,TRUE,"EXT-TABLE";#N/A,#N/A,TRUE,"STEEL";#N/A,#N/A,TRUE,"INT-Table";#N/A,#N/A,TRUE,"STEEL";#N/A,#N/A,TRUE,"Door"}</definedName>
    <definedName name="수_5_1" hidden="1">{#N/A,#N/A,TRUE,"Basic";#N/A,#N/A,TRUE,"EXT-TABLE";#N/A,#N/A,TRUE,"STEEL";#N/A,#N/A,TRUE,"INT-Table";#N/A,#N/A,TRUE,"STEEL";#N/A,#N/A,TRUE,"Door"}</definedName>
    <definedName name="수_5_2" localSheetId="5" hidden="1">{#N/A,#N/A,TRUE,"Basic";#N/A,#N/A,TRUE,"EXT-TABLE";#N/A,#N/A,TRUE,"STEEL";#N/A,#N/A,TRUE,"INT-Table";#N/A,#N/A,TRUE,"STEEL";#N/A,#N/A,TRUE,"Door"}</definedName>
    <definedName name="수_5_2" localSheetId="3" hidden="1">{#N/A,#N/A,TRUE,"Basic";#N/A,#N/A,TRUE,"EXT-TABLE";#N/A,#N/A,TRUE,"STEEL";#N/A,#N/A,TRUE,"INT-Table";#N/A,#N/A,TRUE,"STEEL";#N/A,#N/A,TRUE,"Door"}</definedName>
    <definedName name="수_5_2" localSheetId="24" hidden="1">{#N/A,#N/A,TRUE,"Basic";#N/A,#N/A,TRUE,"EXT-TABLE";#N/A,#N/A,TRUE,"STEEL";#N/A,#N/A,TRUE,"INT-Table";#N/A,#N/A,TRUE,"STEEL";#N/A,#N/A,TRUE,"Door"}</definedName>
    <definedName name="수_5_2" localSheetId="4" hidden="1">{#N/A,#N/A,TRUE,"Basic";#N/A,#N/A,TRUE,"EXT-TABLE";#N/A,#N/A,TRUE,"STEEL";#N/A,#N/A,TRUE,"INT-Table";#N/A,#N/A,TRUE,"STEEL";#N/A,#N/A,TRUE,"Door"}</definedName>
    <definedName name="수_5_2" localSheetId="0" hidden="1">{#N/A,#N/A,TRUE,"Basic";#N/A,#N/A,TRUE,"EXT-TABLE";#N/A,#N/A,TRUE,"STEEL";#N/A,#N/A,TRUE,"INT-Table";#N/A,#N/A,TRUE,"STEEL";#N/A,#N/A,TRUE,"Door"}</definedName>
    <definedName name="수_5_2" localSheetId="23" hidden="1">{#N/A,#N/A,TRUE,"Basic";#N/A,#N/A,TRUE,"EXT-TABLE";#N/A,#N/A,TRUE,"STEEL";#N/A,#N/A,TRUE,"INT-Table";#N/A,#N/A,TRUE,"STEEL";#N/A,#N/A,TRUE,"Door"}</definedName>
    <definedName name="수_5_2" hidden="1">{#N/A,#N/A,TRUE,"Basic";#N/A,#N/A,TRUE,"EXT-TABLE";#N/A,#N/A,TRUE,"STEEL";#N/A,#N/A,TRUE,"INT-Table";#N/A,#N/A,TRUE,"STEEL";#N/A,#N/A,TRUE,"Door"}</definedName>
    <definedName name="수2" localSheetId="5" hidden="1">{#N/A,#N/A,TRUE,"LOADCOVE";#N/A,#N/A,TRUE,"PAGE001";#N/A,#N/A,TRUE,"PAGE002";#N/A,#N/A,TRUE,"PAGE003";#N/A,#N/A,TRUE,"PAGE004";#N/A,#N/A,TRUE,"PAGE005";#N/A,#N/A,TRUE,"PAGE006";#N/A,#N/A,TRUE,"PAGE007";#N/A,#N/A,TRUE,"PAGE008";#N/A,#N/A,TRUE,"PAGE009";#N/A,#N/A,TRUE,"PAGE010";#N/A,#N/A,TRUE,"PAGE011";#N/A,#N/A,TRUE,"PAGE012";#N/A,#N/A,TRUE,"PAGE013"}</definedName>
    <definedName name="수2" localSheetId="3" hidden="1">{#N/A,#N/A,TRUE,"LOADCOVE";#N/A,#N/A,TRUE,"PAGE001";#N/A,#N/A,TRUE,"PAGE002";#N/A,#N/A,TRUE,"PAGE003";#N/A,#N/A,TRUE,"PAGE004";#N/A,#N/A,TRUE,"PAGE005";#N/A,#N/A,TRUE,"PAGE006";#N/A,#N/A,TRUE,"PAGE007";#N/A,#N/A,TRUE,"PAGE008";#N/A,#N/A,TRUE,"PAGE009";#N/A,#N/A,TRUE,"PAGE010";#N/A,#N/A,TRUE,"PAGE011";#N/A,#N/A,TRUE,"PAGE012";#N/A,#N/A,TRUE,"PAGE013"}</definedName>
    <definedName name="수2" localSheetId="24" hidden="1">{#N/A,#N/A,TRUE,"LOADCOVE";#N/A,#N/A,TRUE,"PAGE001";#N/A,#N/A,TRUE,"PAGE002";#N/A,#N/A,TRUE,"PAGE003";#N/A,#N/A,TRUE,"PAGE004";#N/A,#N/A,TRUE,"PAGE005";#N/A,#N/A,TRUE,"PAGE006";#N/A,#N/A,TRUE,"PAGE007";#N/A,#N/A,TRUE,"PAGE008";#N/A,#N/A,TRUE,"PAGE009";#N/A,#N/A,TRUE,"PAGE010";#N/A,#N/A,TRUE,"PAGE011";#N/A,#N/A,TRUE,"PAGE012";#N/A,#N/A,TRUE,"PAGE013"}</definedName>
    <definedName name="수2" localSheetId="4" hidden="1">{#N/A,#N/A,TRUE,"LOADCOVE";#N/A,#N/A,TRUE,"PAGE001";#N/A,#N/A,TRUE,"PAGE002";#N/A,#N/A,TRUE,"PAGE003";#N/A,#N/A,TRUE,"PAGE004";#N/A,#N/A,TRUE,"PAGE005";#N/A,#N/A,TRUE,"PAGE006";#N/A,#N/A,TRUE,"PAGE007";#N/A,#N/A,TRUE,"PAGE008";#N/A,#N/A,TRUE,"PAGE009";#N/A,#N/A,TRUE,"PAGE010";#N/A,#N/A,TRUE,"PAGE011";#N/A,#N/A,TRUE,"PAGE012";#N/A,#N/A,TRUE,"PAGE013"}</definedName>
    <definedName name="수2" localSheetId="0" hidden="1">{#N/A,#N/A,TRUE,"LOADCOVE";#N/A,#N/A,TRUE,"PAGE001";#N/A,#N/A,TRUE,"PAGE002";#N/A,#N/A,TRUE,"PAGE003";#N/A,#N/A,TRUE,"PAGE004";#N/A,#N/A,TRUE,"PAGE005";#N/A,#N/A,TRUE,"PAGE006";#N/A,#N/A,TRUE,"PAGE007";#N/A,#N/A,TRUE,"PAGE008";#N/A,#N/A,TRUE,"PAGE009";#N/A,#N/A,TRUE,"PAGE010";#N/A,#N/A,TRUE,"PAGE011";#N/A,#N/A,TRUE,"PAGE012";#N/A,#N/A,TRUE,"PAGE013"}</definedName>
    <definedName name="수2" localSheetId="23" hidden="1">{#N/A,#N/A,TRUE,"LOADCOVE";#N/A,#N/A,TRUE,"PAGE001";#N/A,#N/A,TRUE,"PAGE002";#N/A,#N/A,TRUE,"PAGE003";#N/A,#N/A,TRUE,"PAGE004";#N/A,#N/A,TRUE,"PAGE005";#N/A,#N/A,TRUE,"PAGE006";#N/A,#N/A,TRUE,"PAGE007";#N/A,#N/A,TRUE,"PAGE008";#N/A,#N/A,TRUE,"PAGE009";#N/A,#N/A,TRUE,"PAGE010";#N/A,#N/A,TRUE,"PAGE011";#N/A,#N/A,TRUE,"PAGE012";#N/A,#N/A,TRUE,"PAGE013"}</definedName>
    <definedName name="수2" hidden="1">{#N/A,#N/A,TRUE,"LOADCOVE";#N/A,#N/A,TRUE,"PAGE001";#N/A,#N/A,TRUE,"PAGE002";#N/A,#N/A,TRUE,"PAGE003";#N/A,#N/A,TRUE,"PAGE004";#N/A,#N/A,TRUE,"PAGE005";#N/A,#N/A,TRUE,"PAGE006";#N/A,#N/A,TRUE,"PAGE007";#N/A,#N/A,TRUE,"PAGE008";#N/A,#N/A,TRUE,"PAGE009";#N/A,#N/A,TRUE,"PAGE010";#N/A,#N/A,TRUE,"PAGE011";#N/A,#N/A,TRUE,"PAGE012";#N/A,#N/A,TRUE,"PAGE013"}</definedName>
    <definedName name="수당" hidden="1">#N/A</definedName>
    <definedName name="수익" localSheetId="5" hidden="1">{#N/A,#N/A,TRUE,"LOADCOVE";#N/A,#N/A,TRUE,"PAGE001";#N/A,#N/A,TRUE,"PAGE002";#N/A,#N/A,TRUE,"PAGE003";#N/A,#N/A,TRUE,"PAGE004";#N/A,#N/A,TRUE,"PAGE005";#N/A,#N/A,TRUE,"PAGE006";#N/A,#N/A,TRUE,"PAGE007";#N/A,#N/A,TRUE,"PAGE008";#N/A,#N/A,TRUE,"PAGE009";#N/A,#N/A,TRUE,"PAGE010";#N/A,#N/A,TRUE,"PAGE011";#N/A,#N/A,TRUE,"PAGE012";#N/A,#N/A,TRUE,"PAGE013"}</definedName>
    <definedName name="수익" localSheetId="3" hidden="1">{#N/A,#N/A,TRUE,"LOADCOVE";#N/A,#N/A,TRUE,"PAGE001";#N/A,#N/A,TRUE,"PAGE002";#N/A,#N/A,TRUE,"PAGE003";#N/A,#N/A,TRUE,"PAGE004";#N/A,#N/A,TRUE,"PAGE005";#N/A,#N/A,TRUE,"PAGE006";#N/A,#N/A,TRUE,"PAGE007";#N/A,#N/A,TRUE,"PAGE008";#N/A,#N/A,TRUE,"PAGE009";#N/A,#N/A,TRUE,"PAGE010";#N/A,#N/A,TRUE,"PAGE011";#N/A,#N/A,TRUE,"PAGE012";#N/A,#N/A,TRUE,"PAGE013"}</definedName>
    <definedName name="수익" localSheetId="24" hidden="1">{#N/A,#N/A,TRUE,"LOADCOVE";#N/A,#N/A,TRUE,"PAGE001";#N/A,#N/A,TRUE,"PAGE002";#N/A,#N/A,TRUE,"PAGE003";#N/A,#N/A,TRUE,"PAGE004";#N/A,#N/A,TRUE,"PAGE005";#N/A,#N/A,TRUE,"PAGE006";#N/A,#N/A,TRUE,"PAGE007";#N/A,#N/A,TRUE,"PAGE008";#N/A,#N/A,TRUE,"PAGE009";#N/A,#N/A,TRUE,"PAGE010";#N/A,#N/A,TRUE,"PAGE011";#N/A,#N/A,TRUE,"PAGE012";#N/A,#N/A,TRUE,"PAGE013"}</definedName>
    <definedName name="수익" localSheetId="4" hidden="1">{#N/A,#N/A,TRUE,"LOADCOVE";#N/A,#N/A,TRUE,"PAGE001";#N/A,#N/A,TRUE,"PAGE002";#N/A,#N/A,TRUE,"PAGE003";#N/A,#N/A,TRUE,"PAGE004";#N/A,#N/A,TRUE,"PAGE005";#N/A,#N/A,TRUE,"PAGE006";#N/A,#N/A,TRUE,"PAGE007";#N/A,#N/A,TRUE,"PAGE008";#N/A,#N/A,TRUE,"PAGE009";#N/A,#N/A,TRUE,"PAGE010";#N/A,#N/A,TRUE,"PAGE011";#N/A,#N/A,TRUE,"PAGE012";#N/A,#N/A,TRUE,"PAGE013"}</definedName>
    <definedName name="수익" localSheetId="0" hidden="1">{#N/A,#N/A,TRUE,"LOADCOVE";#N/A,#N/A,TRUE,"PAGE001";#N/A,#N/A,TRUE,"PAGE002";#N/A,#N/A,TRUE,"PAGE003";#N/A,#N/A,TRUE,"PAGE004";#N/A,#N/A,TRUE,"PAGE005";#N/A,#N/A,TRUE,"PAGE006";#N/A,#N/A,TRUE,"PAGE007";#N/A,#N/A,TRUE,"PAGE008";#N/A,#N/A,TRUE,"PAGE009";#N/A,#N/A,TRUE,"PAGE010";#N/A,#N/A,TRUE,"PAGE011";#N/A,#N/A,TRUE,"PAGE012";#N/A,#N/A,TRUE,"PAGE013"}</definedName>
    <definedName name="수익" localSheetId="23" hidden="1">{#N/A,#N/A,TRUE,"LOADCOVE";#N/A,#N/A,TRUE,"PAGE001";#N/A,#N/A,TRUE,"PAGE002";#N/A,#N/A,TRUE,"PAGE003";#N/A,#N/A,TRUE,"PAGE004";#N/A,#N/A,TRUE,"PAGE005";#N/A,#N/A,TRUE,"PAGE006";#N/A,#N/A,TRUE,"PAGE007";#N/A,#N/A,TRUE,"PAGE008";#N/A,#N/A,TRUE,"PAGE009";#N/A,#N/A,TRUE,"PAGE010";#N/A,#N/A,TRUE,"PAGE011";#N/A,#N/A,TRUE,"PAGE012";#N/A,#N/A,TRUE,"PAGE013"}</definedName>
    <definedName name="수익" hidden="1">{#N/A,#N/A,TRUE,"LOADCOVE";#N/A,#N/A,TRUE,"PAGE001";#N/A,#N/A,TRUE,"PAGE002";#N/A,#N/A,TRUE,"PAGE003";#N/A,#N/A,TRUE,"PAGE004";#N/A,#N/A,TRUE,"PAGE005";#N/A,#N/A,TRUE,"PAGE006";#N/A,#N/A,TRUE,"PAGE007";#N/A,#N/A,TRUE,"PAGE008";#N/A,#N/A,TRUE,"PAGE009";#N/A,#N/A,TRUE,"PAGE010";#N/A,#N/A,TRUE,"PAGE011";#N/A,#N/A,TRUE,"PAGE012";#N/A,#N/A,TRUE,"PAGE013"}</definedName>
    <definedName name="수주이월" localSheetId="5" hidden="1">{#N/A,#N/A,TRUE,"LOADCOVE";#N/A,#N/A,TRUE,"PAGE001";#N/A,#N/A,TRUE,"PAGE002";#N/A,#N/A,TRUE,"PAGE003";#N/A,#N/A,TRUE,"PAGE004";#N/A,#N/A,TRUE,"PAGE005";#N/A,#N/A,TRUE,"PAGE006";#N/A,#N/A,TRUE,"PAGE007";#N/A,#N/A,TRUE,"PAGE008";#N/A,#N/A,TRUE,"PAGE009";#N/A,#N/A,TRUE,"PAGE010";#N/A,#N/A,TRUE,"PAGE011";#N/A,#N/A,TRUE,"PAGE012";#N/A,#N/A,TRUE,"PAGE013"}</definedName>
    <definedName name="수주이월" localSheetId="3" hidden="1">{#N/A,#N/A,TRUE,"LOADCOVE";#N/A,#N/A,TRUE,"PAGE001";#N/A,#N/A,TRUE,"PAGE002";#N/A,#N/A,TRUE,"PAGE003";#N/A,#N/A,TRUE,"PAGE004";#N/A,#N/A,TRUE,"PAGE005";#N/A,#N/A,TRUE,"PAGE006";#N/A,#N/A,TRUE,"PAGE007";#N/A,#N/A,TRUE,"PAGE008";#N/A,#N/A,TRUE,"PAGE009";#N/A,#N/A,TRUE,"PAGE010";#N/A,#N/A,TRUE,"PAGE011";#N/A,#N/A,TRUE,"PAGE012";#N/A,#N/A,TRUE,"PAGE013"}</definedName>
    <definedName name="수주이월" localSheetId="24" hidden="1">{#N/A,#N/A,TRUE,"LOADCOVE";#N/A,#N/A,TRUE,"PAGE001";#N/A,#N/A,TRUE,"PAGE002";#N/A,#N/A,TRUE,"PAGE003";#N/A,#N/A,TRUE,"PAGE004";#N/A,#N/A,TRUE,"PAGE005";#N/A,#N/A,TRUE,"PAGE006";#N/A,#N/A,TRUE,"PAGE007";#N/A,#N/A,TRUE,"PAGE008";#N/A,#N/A,TRUE,"PAGE009";#N/A,#N/A,TRUE,"PAGE010";#N/A,#N/A,TRUE,"PAGE011";#N/A,#N/A,TRUE,"PAGE012";#N/A,#N/A,TRUE,"PAGE013"}</definedName>
    <definedName name="수주이월" localSheetId="4" hidden="1">{#N/A,#N/A,TRUE,"LOADCOVE";#N/A,#N/A,TRUE,"PAGE001";#N/A,#N/A,TRUE,"PAGE002";#N/A,#N/A,TRUE,"PAGE003";#N/A,#N/A,TRUE,"PAGE004";#N/A,#N/A,TRUE,"PAGE005";#N/A,#N/A,TRUE,"PAGE006";#N/A,#N/A,TRUE,"PAGE007";#N/A,#N/A,TRUE,"PAGE008";#N/A,#N/A,TRUE,"PAGE009";#N/A,#N/A,TRUE,"PAGE010";#N/A,#N/A,TRUE,"PAGE011";#N/A,#N/A,TRUE,"PAGE012";#N/A,#N/A,TRUE,"PAGE013"}</definedName>
    <definedName name="수주이월" localSheetId="0" hidden="1">{#N/A,#N/A,TRUE,"LOADCOVE";#N/A,#N/A,TRUE,"PAGE001";#N/A,#N/A,TRUE,"PAGE002";#N/A,#N/A,TRUE,"PAGE003";#N/A,#N/A,TRUE,"PAGE004";#N/A,#N/A,TRUE,"PAGE005";#N/A,#N/A,TRUE,"PAGE006";#N/A,#N/A,TRUE,"PAGE007";#N/A,#N/A,TRUE,"PAGE008";#N/A,#N/A,TRUE,"PAGE009";#N/A,#N/A,TRUE,"PAGE010";#N/A,#N/A,TRUE,"PAGE011";#N/A,#N/A,TRUE,"PAGE012";#N/A,#N/A,TRUE,"PAGE013"}</definedName>
    <definedName name="수주이월" localSheetId="23" hidden="1">{#N/A,#N/A,TRUE,"LOADCOVE";#N/A,#N/A,TRUE,"PAGE001";#N/A,#N/A,TRUE,"PAGE002";#N/A,#N/A,TRUE,"PAGE003";#N/A,#N/A,TRUE,"PAGE004";#N/A,#N/A,TRUE,"PAGE005";#N/A,#N/A,TRUE,"PAGE006";#N/A,#N/A,TRUE,"PAGE007";#N/A,#N/A,TRUE,"PAGE008";#N/A,#N/A,TRUE,"PAGE009";#N/A,#N/A,TRUE,"PAGE010";#N/A,#N/A,TRUE,"PAGE011";#N/A,#N/A,TRUE,"PAGE012";#N/A,#N/A,TRUE,"PAGE013"}</definedName>
    <definedName name="수주이월" hidden="1">{#N/A,#N/A,TRUE,"LOADCOVE";#N/A,#N/A,TRUE,"PAGE001";#N/A,#N/A,TRUE,"PAGE002";#N/A,#N/A,TRUE,"PAGE003";#N/A,#N/A,TRUE,"PAGE004";#N/A,#N/A,TRUE,"PAGE005";#N/A,#N/A,TRUE,"PAGE006";#N/A,#N/A,TRUE,"PAGE007";#N/A,#N/A,TRUE,"PAGE008";#N/A,#N/A,TRUE,"PAGE009";#N/A,#N/A,TRUE,"PAGE010";#N/A,#N/A,TRUE,"PAGE011";#N/A,#N/A,TRUE,"PAGE012";#N/A,#N/A,TRUE,"PAGE013"}</definedName>
    <definedName name="승용교" localSheetId="5" hidden="1">{#N/A,#N/A,FALSE,"2~8번"}</definedName>
    <definedName name="승용교" localSheetId="3" hidden="1">{#N/A,#N/A,FALSE,"2~8번"}</definedName>
    <definedName name="승용교" localSheetId="24" hidden="1">{#N/A,#N/A,FALSE,"2~8번"}</definedName>
    <definedName name="승용교" localSheetId="4" hidden="1">{#N/A,#N/A,FALSE,"2~8번"}</definedName>
    <definedName name="승용교" localSheetId="0" hidden="1">{#N/A,#N/A,FALSE,"2~8번"}</definedName>
    <definedName name="승용교" localSheetId="23" hidden="1">{#N/A,#N/A,FALSE,"2~8번"}</definedName>
    <definedName name="승용교" hidden="1">{#N/A,#N/A,FALSE,"2~8번"}</definedName>
    <definedName name="시설실적" localSheetId="5" hidden="1">{#N/A,#N/A,TRUE,"LOADCOVE";#N/A,#N/A,TRUE,"PAGE001";#N/A,#N/A,TRUE,"PAGE002";#N/A,#N/A,TRUE,"PAGE003";#N/A,#N/A,TRUE,"PAGE004";#N/A,#N/A,TRUE,"PAGE005";#N/A,#N/A,TRUE,"PAGE006";#N/A,#N/A,TRUE,"PAGE007";#N/A,#N/A,TRUE,"PAGE008";#N/A,#N/A,TRUE,"PAGE009";#N/A,#N/A,TRUE,"PAGE010";#N/A,#N/A,TRUE,"PAGE011";#N/A,#N/A,TRUE,"PAGE012";#N/A,#N/A,TRUE,"PAGE013"}</definedName>
    <definedName name="시설실적" localSheetId="3" hidden="1">{#N/A,#N/A,TRUE,"LOADCOVE";#N/A,#N/A,TRUE,"PAGE001";#N/A,#N/A,TRUE,"PAGE002";#N/A,#N/A,TRUE,"PAGE003";#N/A,#N/A,TRUE,"PAGE004";#N/A,#N/A,TRUE,"PAGE005";#N/A,#N/A,TRUE,"PAGE006";#N/A,#N/A,TRUE,"PAGE007";#N/A,#N/A,TRUE,"PAGE008";#N/A,#N/A,TRUE,"PAGE009";#N/A,#N/A,TRUE,"PAGE010";#N/A,#N/A,TRUE,"PAGE011";#N/A,#N/A,TRUE,"PAGE012";#N/A,#N/A,TRUE,"PAGE013"}</definedName>
    <definedName name="시설실적" localSheetId="24" hidden="1">{#N/A,#N/A,TRUE,"LOADCOVE";#N/A,#N/A,TRUE,"PAGE001";#N/A,#N/A,TRUE,"PAGE002";#N/A,#N/A,TRUE,"PAGE003";#N/A,#N/A,TRUE,"PAGE004";#N/A,#N/A,TRUE,"PAGE005";#N/A,#N/A,TRUE,"PAGE006";#N/A,#N/A,TRUE,"PAGE007";#N/A,#N/A,TRUE,"PAGE008";#N/A,#N/A,TRUE,"PAGE009";#N/A,#N/A,TRUE,"PAGE010";#N/A,#N/A,TRUE,"PAGE011";#N/A,#N/A,TRUE,"PAGE012";#N/A,#N/A,TRUE,"PAGE013"}</definedName>
    <definedName name="시설실적" localSheetId="4" hidden="1">{#N/A,#N/A,TRUE,"LOADCOVE";#N/A,#N/A,TRUE,"PAGE001";#N/A,#N/A,TRUE,"PAGE002";#N/A,#N/A,TRUE,"PAGE003";#N/A,#N/A,TRUE,"PAGE004";#N/A,#N/A,TRUE,"PAGE005";#N/A,#N/A,TRUE,"PAGE006";#N/A,#N/A,TRUE,"PAGE007";#N/A,#N/A,TRUE,"PAGE008";#N/A,#N/A,TRUE,"PAGE009";#N/A,#N/A,TRUE,"PAGE010";#N/A,#N/A,TRUE,"PAGE011";#N/A,#N/A,TRUE,"PAGE012";#N/A,#N/A,TRUE,"PAGE013"}</definedName>
    <definedName name="시설실적" localSheetId="0" hidden="1">{#N/A,#N/A,TRUE,"LOADCOVE";#N/A,#N/A,TRUE,"PAGE001";#N/A,#N/A,TRUE,"PAGE002";#N/A,#N/A,TRUE,"PAGE003";#N/A,#N/A,TRUE,"PAGE004";#N/A,#N/A,TRUE,"PAGE005";#N/A,#N/A,TRUE,"PAGE006";#N/A,#N/A,TRUE,"PAGE007";#N/A,#N/A,TRUE,"PAGE008";#N/A,#N/A,TRUE,"PAGE009";#N/A,#N/A,TRUE,"PAGE010";#N/A,#N/A,TRUE,"PAGE011";#N/A,#N/A,TRUE,"PAGE012";#N/A,#N/A,TRUE,"PAGE013"}</definedName>
    <definedName name="시설실적" localSheetId="23" hidden="1">{#N/A,#N/A,TRUE,"LOADCOVE";#N/A,#N/A,TRUE,"PAGE001";#N/A,#N/A,TRUE,"PAGE002";#N/A,#N/A,TRUE,"PAGE003";#N/A,#N/A,TRUE,"PAGE004";#N/A,#N/A,TRUE,"PAGE005";#N/A,#N/A,TRUE,"PAGE006";#N/A,#N/A,TRUE,"PAGE007";#N/A,#N/A,TRUE,"PAGE008";#N/A,#N/A,TRUE,"PAGE009";#N/A,#N/A,TRUE,"PAGE010";#N/A,#N/A,TRUE,"PAGE011";#N/A,#N/A,TRUE,"PAGE012";#N/A,#N/A,TRUE,"PAGE013"}</definedName>
    <definedName name="시설실적" hidden="1">{#N/A,#N/A,TRUE,"LOADCOVE";#N/A,#N/A,TRUE,"PAGE001";#N/A,#N/A,TRUE,"PAGE002";#N/A,#N/A,TRUE,"PAGE003";#N/A,#N/A,TRUE,"PAGE004";#N/A,#N/A,TRUE,"PAGE005";#N/A,#N/A,TRUE,"PAGE006";#N/A,#N/A,TRUE,"PAGE007";#N/A,#N/A,TRUE,"PAGE008";#N/A,#N/A,TRUE,"PAGE009";#N/A,#N/A,TRUE,"PAGE010";#N/A,#N/A,TRUE,"PAGE011";#N/A,#N/A,TRUE,"PAGE012";#N/A,#N/A,TRUE,"PAGE013"}</definedName>
    <definedName name="신설" localSheetId="5" hidden="1">{#N/A,#N/A,FALSE,"명세표"}</definedName>
    <definedName name="신설" localSheetId="3" hidden="1">{#N/A,#N/A,FALSE,"명세표"}</definedName>
    <definedName name="신설" localSheetId="24" hidden="1">{#N/A,#N/A,FALSE,"명세표"}</definedName>
    <definedName name="신설" localSheetId="4" hidden="1">{#N/A,#N/A,FALSE,"명세표"}</definedName>
    <definedName name="신설" localSheetId="0" hidden="1">{#N/A,#N/A,FALSE,"명세표"}</definedName>
    <definedName name="신설" localSheetId="23" hidden="1">{#N/A,#N/A,FALSE,"명세표"}</definedName>
    <definedName name="신설" hidden="1">{#N/A,#N/A,FALSE,"명세표"}</definedName>
    <definedName name="실적2" localSheetId="5" hidden="1">{#N/A,#N/A,TRUE,"LOADCOVE";#N/A,#N/A,TRUE,"PAGE001";#N/A,#N/A,TRUE,"PAGE002";#N/A,#N/A,TRUE,"PAGE003";#N/A,#N/A,TRUE,"PAGE004";#N/A,#N/A,TRUE,"PAGE005";#N/A,#N/A,TRUE,"PAGE006";#N/A,#N/A,TRUE,"PAGE007";#N/A,#N/A,TRUE,"PAGE008";#N/A,#N/A,TRUE,"PAGE009";#N/A,#N/A,TRUE,"PAGE010";#N/A,#N/A,TRUE,"PAGE011";#N/A,#N/A,TRUE,"PAGE012";#N/A,#N/A,TRUE,"PAGE013"}</definedName>
    <definedName name="실적2" localSheetId="3" hidden="1">{#N/A,#N/A,TRUE,"LOADCOVE";#N/A,#N/A,TRUE,"PAGE001";#N/A,#N/A,TRUE,"PAGE002";#N/A,#N/A,TRUE,"PAGE003";#N/A,#N/A,TRUE,"PAGE004";#N/A,#N/A,TRUE,"PAGE005";#N/A,#N/A,TRUE,"PAGE006";#N/A,#N/A,TRUE,"PAGE007";#N/A,#N/A,TRUE,"PAGE008";#N/A,#N/A,TRUE,"PAGE009";#N/A,#N/A,TRUE,"PAGE010";#N/A,#N/A,TRUE,"PAGE011";#N/A,#N/A,TRUE,"PAGE012";#N/A,#N/A,TRUE,"PAGE013"}</definedName>
    <definedName name="실적2" localSheetId="24" hidden="1">{#N/A,#N/A,TRUE,"LOADCOVE";#N/A,#N/A,TRUE,"PAGE001";#N/A,#N/A,TRUE,"PAGE002";#N/A,#N/A,TRUE,"PAGE003";#N/A,#N/A,TRUE,"PAGE004";#N/A,#N/A,TRUE,"PAGE005";#N/A,#N/A,TRUE,"PAGE006";#N/A,#N/A,TRUE,"PAGE007";#N/A,#N/A,TRUE,"PAGE008";#N/A,#N/A,TRUE,"PAGE009";#N/A,#N/A,TRUE,"PAGE010";#N/A,#N/A,TRUE,"PAGE011";#N/A,#N/A,TRUE,"PAGE012";#N/A,#N/A,TRUE,"PAGE013"}</definedName>
    <definedName name="실적2" localSheetId="4" hidden="1">{#N/A,#N/A,TRUE,"LOADCOVE";#N/A,#N/A,TRUE,"PAGE001";#N/A,#N/A,TRUE,"PAGE002";#N/A,#N/A,TRUE,"PAGE003";#N/A,#N/A,TRUE,"PAGE004";#N/A,#N/A,TRUE,"PAGE005";#N/A,#N/A,TRUE,"PAGE006";#N/A,#N/A,TRUE,"PAGE007";#N/A,#N/A,TRUE,"PAGE008";#N/A,#N/A,TRUE,"PAGE009";#N/A,#N/A,TRUE,"PAGE010";#N/A,#N/A,TRUE,"PAGE011";#N/A,#N/A,TRUE,"PAGE012";#N/A,#N/A,TRUE,"PAGE013"}</definedName>
    <definedName name="실적2" localSheetId="0" hidden="1">{#N/A,#N/A,TRUE,"LOADCOVE";#N/A,#N/A,TRUE,"PAGE001";#N/A,#N/A,TRUE,"PAGE002";#N/A,#N/A,TRUE,"PAGE003";#N/A,#N/A,TRUE,"PAGE004";#N/A,#N/A,TRUE,"PAGE005";#N/A,#N/A,TRUE,"PAGE006";#N/A,#N/A,TRUE,"PAGE007";#N/A,#N/A,TRUE,"PAGE008";#N/A,#N/A,TRUE,"PAGE009";#N/A,#N/A,TRUE,"PAGE010";#N/A,#N/A,TRUE,"PAGE011";#N/A,#N/A,TRUE,"PAGE012";#N/A,#N/A,TRUE,"PAGE013"}</definedName>
    <definedName name="실적2" localSheetId="23" hidden="1">{#N/A,#N/A,TRUE,"LOADCOVE";#N/A,#N/A,TRUE,"PAGE001";#N/A,#N/A,TRUE,"PAGE002";#N/A,#N/A,TRUE,"PAGE003";#N/A,#N/A,TRUE,"PAGE004";#N/A,#N/A,TRUE,"PAGE005";#N/A,#N/A,TRUE,"PAGE006";#N/A,#N/A,TRUE,"PAGE007";#N/A,#N/A,TRUE,"PAGE008";#N/A,#N/A,TRUE,"PAGE009";#N/A,#N/A,TRUE,"PAGE010";#N/A,#N/A,TRUE,"PAGE011";#N/A,#N/A,TRUE,"PAGE012";#N/A,#N/A,TRUE,"PAGE013"}</definedName>
    <definedName name="실적2" hidden="1">{#N/A,#N/A,TRUE,"LOADCOVE";#N/A,#N/A,TRUE,"PAGE001";#N/A,#N/A,TRUE,"PAGE002";#N/A,#N/A,TRUE,"PAGE003";#N/A,#N/A,TRUE,"PAGE004";#N/A,#N/A,TRUE,"PAGE005";#N/A,#N/A,TRUE,"PAGE006";#N/A,#N/A,TRUE,"PAGE007";#N/A,#N/A,TRUE,"PAGE008";#N/A,#N/A,TRUE,"PAGE009";#N/A,#N/A,TRUE,"PAGE010";#N/A,#N/A,TRUE,"PAGE011";#N/A,#N/A,TRUE,"PAGE012";#N/A,#N/A,TRUE,"PAGE013"}</definedName>
    <definedName name="실적총괄1" localSheetId="6" hidden="1">#REF!</definedName>
    <definedName name="실적총괄1" localSheetId="7" hidden="1">#REF!</definedName>
    <definedName name="실적총괄1" localSheetId="17" hidden="1">#REF!</definedName>
    <definedName name="실적총괄1" localSheetId="18" hidden="1">#REF!</definedName>
    <definedName name="실적총괄1" localSheetId="19" hidden="1">#REF!</definedName>
    <definedName name="실적총괄1" localSheetId="20" hidden="1">#REF!</definedName>
    <definedName name="실적총괄1" localSheetId="8" hidden="1">#REF!</definedName>
    <definedName name="실적총괄1" localSheetId="9" hidden="1">#REF!</definedName>
    <definedName name="실적총괄1" localSheetId="10" hidden="1">#REF!</definedName>
    <definedName name="실적총괄1" localSheetId="11" hidden="1">#REF!</definedName>
    <definedName name="실적총괄1" localSheetId="12" hidden="1">#REF!</definedName>
    <definedName name="실적총괄1" localSheetId="13" hidden="1">#REF!</definedName>
    <definedName name="실적총괄1" localSheetId="14" hidden="1">#REF!</definedName>
    <definedName name="실적총괄1" localSheetId="15" hidden="1">#REF!</definedName>
    <definedName name="실적총괄1" localSheetId="16" hidden="1">#REF!</definedName>
    <definedName name="실적총괄1" localSheetId="5" hidden="1">#REF!</definedName>
    <definedName name="실적총괄1" localSheetId="3" hidden="1">#REF!</definedName>
    <definedName name="실적총괄1" localSheetId="24" hidden="1">#REF!</definedName>
    <definedName name="실적총괄1" localSheetId="23" hidden="1">#REF!</definedName>
    <definedName name="실적총괄1" hidden="1">#REF!</definedName>
    <definedName name="실총" localSheetId="6" hidden="1">#REF!</definedName>
    <definedName name="실총" localSheetId="7" hidden="1">#REF!</definedName>
    <definedName name="실총" localSheetId="17" hidden="1">#REF!</definedName>
    <definedName name="실총" localSheetId="18" hidden="1">#REF!</definedName>
    <definedName name="실총" localSheetId="19" hidden="1">#REF!</definedName>
    <definedName name="실총" localSheetId="20" hidden="1">#REF!</definedName>
    <definedName name="실총" localSheetId="8" hidden="1">#REF!</definedName>
    <definedName name="실총" localSheetId="9" hidden="1">#REF!</definedName>
    <definedName name="실총" localSheetId="10" hidden="1">#REF!</definedName>
    <definedName name="실총" localSheetId="11" hidden="1">#REF!</definedName>
    <definedName name="실총" localSheetId="12" hidden="1">#REF!</definedName>
    <definedName name="실총" localSheetId="13" hidden="1">#REF!</definedName>
    <definedName name="실총" localSheetId="14" hidden="1">#REF!</definedName>
    <definedName name="실총" localSheetId="15" hidden="1">#REF!</definedName>
    <definedName name="실총" localSheetId="16" hidden="1">#REF!</definedName>
    <definedName name="실총" localSheetId="5" hidden="1">#REF!</definedName>
    <definedName name="실총" localSheetId="3" hidden="1">#REF!</definedName>
    <definedName name="실총" localSheetId="24" hidden="1">#REF!</definedName>
    <definedName name="실총" localSheetId="23" hidden="1">#REF!</definedName>
    <definedName name="실총" hidden="1">#REF!</definedName>
    <definedName name="ㅇㄴㅇㄴ" localSheetId="5" hidden="1">{#N/A,#N/A,FALSE,"포장2"}</definedName>
    <definedName name="ㅇㄴㅇㄴ" localSheetId="3" hidden="1">{#N/A,#N/A,FALSE,"포장2"}</definedName>
    <definedName name="ㅇㄴㅇㄴ" localSheetId="24" hidden="1">{#N/A,#N/A,FALSE,"포장2"}</definedName>
    <definedName name="ㅇㄴㅇㄴ" localSheetId="4" hidden="1">{#N/A,#N/A,FALSE,"포장2"}</definedName>
    <definedName name="ㅇㄴㅇㄴ" localSheetId="0" hidden="1">{#N/A,#N/A,FALSE,"포장2"}</definedName>
    <definedName name="ㅇㄴㅇㄴ" localSheetId="23" hidden="1">{#N/A,#N/A,FALSE,"포장2"}</definedName>
    <definedName name="ㅇㄴㅇㄴ" hidden="1">{#N/A,#N/A,FALSE,"포장2"}</definedName>
    <definedName name="ㅇㄷㄴㄶㅎ" localSheetId="5" hidden="1">{#N/A,#N/A,FALSE,"골재소요량";#N/A,#N/A,FALSE,"골재소요량"}</definedName>
    <definedName name="ㅇㄷㄴㄶㅎ" localSheetId="3" hidden="1">{#N/A,#N/A,FALSE,"골재소요량";#N/A,#N/A,FALSE,"골재소요량"}</definedName>
    <definedName name="ㅇㄷㄴㄶㅎ" localSheetId="24" hidden="1">{#N/A,#N/A,FALSE,"골재소요량";#N/A,#N/A,FALSE,"골재소요량"}</definedName>
    <definedName name="ㅇㄷㄴㄶㅎ" localSheetId="4" hidden="1">{#N/A,#N/A,FALSE,"골재소요량";#N/A,#N/A,FALSE,"골재소요량"}</definedName>
    <definedName name="ㅇㄷㄴㄶㅎ" localSheetId="0" hidden="1">{#N/A,#N/A,FALSE,"골재소요량";#N/A,#N/A,FALSE,"골재소요량"}</definedName>
    <definedName name="ㅇㄷㄴㄶㅎ" localSheetId="23" hidden="1">{#N/A,#N/A,FALSE,"골재소요량";#N/A,#N/A,FALSE,"골재소요량"}</definedName>
    <definedName name="ㅇㄷㄴㄶㅎ" hidden="1">{#N/A,#N/A,FALSE,"골재소요량";#N/A,#N/A,FALSE,"골재소요량"}</definedName>
    <definedName name="ㅇ롤옹롤ㅇ" localSheetId="5" hidden="1">{#N/A,#N/A,FALSE,"운반시간"}</definedName>
    <definedName name="ㅇ롤옹롤ㅇ" localSheetId="3" hidden="1">{#N/A,#N/A,FALSE,"운반시간"}</definedName>
    <definedName name="ㅇ롤옹롤ㅇ" localSheetId="24" hidden="1">{#N/A,#N/A,FALSE,"운반시간"}</definedName>
    <definedName name="ㅇ롤옹롤ㅇ" localSheetId="4" hidden="1">{#N/A,#N/A,FALSE,"운반시간"}</definedName>
    <definedName name="ㅇ롤옹롤ㅇ" localSheetId="0" hidden="1">{#N/A,#N/A,FALSE,"운반시간"}</definedName>
    <definedName name="ㅇ롤옹롤ㅇ" localSheetId="23" hidden="1">{#N/A,#N/A,FALSE,"운반시간"}</definedName>
    <definedName name="ㅇ롤옹롤ㅇ" hidden="1">{#N/A,#N/A,FALSE,"운반시간"}</definedName>
    <definedName name="ㅇㅇㄹ" localSheetId="6" hidden="1">#REF!</definedName>
    <definedName name="ㅇㅇㄹ" localSheetId="7" hidden="1">#REF!</definedName>
    <definedName name="ㅇㅇㄹ" localSheetId="17" hidden="1">#REF!</definedName>
    <definedName name="ㅇㅇㄹ" localSheetId="18" hidden="1">#REF!</definedName>
    <definedName name="ㅇㅇㄹ" localSheetId="19" hidden="1">#REF!</definedName>
    <definedName name="ㅇㅇㄹ" localSheetId="20" hidden="1">#REF!</definedName>
    <definedName name="ㅇㅇㄹ" localSheetId="8" hidden="1">#REF!</definedName>
    <definedName name="ㅇㅇㄹ" localSheetId="9" hidden="1">#REF!</definedName>
    <definedName name="ㅇㅇㄹ" localSheetId="10" hidden="1">#REF!</definedName>
    <definedName name="ㅇㅇㄹ" localSheetId="11" hidden="1">#REF!</definedName>
    <definedName name="ㅇㅇㄹ" localSheetId="12" hidden="1">#REF!</definedName>
    <definedName name="ㅇㅇㄹ" localSheetId="13" hidden="1">#REF!</definedName>
    <definedName name="ㅇㅇㄹ" localSheetId="14" hidden="1">#REF!</definedName>
    <definedName name="ㅇㅇㄹ" localSheetId="15" hidden="1">#REF!</definedName>
    <definedName name="ㅇㅇㄹ" localSheetId="16" hidden="1">#REF!</definedName>
    <definedName name="ㅇㅇㄹ" localSheetId="24" hidden="1">#REF!</definedName>
    <definedName name="ㅇㅇㄹ" localSheetId="4" hidden="1">#REF!</definedName>
    <definedName name="ㅇㅇㄹ" localSheetId="0" hidden="1">#REF!</definedName>
    <definedName name="ㅇㅇㄹ" localSheetId="23" hidden="1">#REF!</definedName>
    <definedName name="ㅇㅇㄹ" hidden="1">#REF!</definedName>
    <definedName name="ㅇ헝" localSheetId="5" hidden="1">{#N/A,#N/A,TRUE,"Basic";#N/A,#N/A,TRUE,"EXT-TABLE";#N/A,#N/A,TRUE,"STEEL";#N/A,#N/A,TRUE,"INT-Table";#N/A,#N/A,TRUE,"STEEL";#N/A,#N/A,TRUE,"Door"}</definedName>
    <definedName name="ㅇ헝" localSheetId="3" hidden="1">{#N/A,#N/A,TRUE,"Basic";#N/A,#N/A,TRUE,"EXT-TABLE";#N/A,#N/A,TRUE,"STEEL";#N/A,#N/A,TRUE,"INT-Table";#N/A,#N/A,TRUE,"STEEL";#N/A,#N/A,TRUE,"Door"}</definedName>
    <definedName name="ㅇ헝" localSheetId="24" hidden="1">{#N/A,#N/A,TRUE,"Basic";#N/A,#N/A,TRUE,"EXT-TABLE";#N/A,#N/A,TRUE,"STEEL";#N/A,#N/A,TRUE,"INT-Table";#N/A,#N/A,TRUE,"STEEL";#N/A,#N/A,TRUE,"Door"}</definedName>
    <definedName name="ㅇ헝" localSheetId="4" hidden="1">{#N/A,#N/A,TRUE,"Basic";#N/A,#N/A,TRUE,"EXT-TABLE";#N/A,#N/A,TRUE,"STEEL";#N/A,#N/A,TRUE,"INT-Table";#N/A,#N/A,TRUE,"STEEL";#N/A,#N/A,TRUE,"Door"}</definedName>
    <definedName name="ㅇ헝" localSheetId="0" hidden="1">{#N/A,#N/A,TRUE,"Basic";#N/A,#N/A,TRUE,"EXT-TABLE";#N/A,#N/A,TRUE,"STEEL";#N/A,#N/A,TRUE,"INT-Table";#N/A,#N/A,TRUE,"STEEL";#N/A,#N/A,TRUE,"Door"}</definedName>
    <definedName name="ㅇ헝" localSheetId="23" hidden="1">{#N/A,#N/A,TRUE,"Basic";#N/A,#N/A,TRUE,"EXT-TABLE";#N/A,#N/A,TRUE,"STEEL";#N/A,#N/A,TRUE,"INT-Table";#N/A,#N/A,TRUE,"STEEL";#N/A,#N/A,TRUE,"Door"}</definedName>
    <definedName name="ㅇ헝" hidden="1">{#N/A,#N/A,TRUE,"Basic";#N/A,#N/A,TRUE,"EXT-TABLE";#N/A,#N/A,TRUE,"STEEL";#N/A,#N/A,TRUE,"INT-Table";#N/A,#N/A,TRUE,"STEEL";#N/A,#N/A,TRUE,"Door"}</definedName>
    <definedName name="아" localSheetId="5" hidden="1">{#N/A,#N/A,FALSE,"배수2"}</definedName>
    <definedName name="아" localSheetId="3" hidden="1">{#N/A,#N/A,FALSE,"배수2"}</definedName>
    <definedName name="아" localSheetId="24" hidden="1">{#N/A,#N/A,FALSE,"배수2"}</definedName>
    <definedName name="아" localSheetId="4" hidden="1">{#N/A,#N/A,FALSE,"배수2"}</definedName>
    <definedName name="아" localSheetId="0" hidden="1">{#N/A,#N/A,FALSE,"배수2"}</definedName>
    <definedName name="아" localSheetId="23" hidden="1">{#N/A,#N/A,FALSE,"배수2"}</definedName>
    <definedName name="아" hidden="1">{#N/A,#N/A,FALSE,"배수2"}</definedName>
    <definedName name="안" localSheetId="5" hidden="1">{#N/A,#N/A,FALSE,"포장2"}</definedName>
    <definedName name="안" localSheetId="3" hidden="1">{#N/A,#N/A,FALSE,"포장2"}</definedName>
    <definedName name="안" localSheetId="24" hidden="1">{#N/A,#N/A,FALSE,"포장2"}</definedName>
    <definedName name="안" localSheetId="4" hidden="1">{#N/A,#N/A,FALSE,"포장2"}</definedName>
    <definedName name="안" localSheetId="0" hidden="1">{#N/A,#N/A,FALSE,"포장2"}</definedName>
    <definedName name="안" localSheetId="23" hidden="1">{#N/A,#N/A,FALSE,"포장2"}</definedName>
    <definedName name="안" hidden="1">{#N/A,#N/A,FALSE,"포장2"}</definedName>
    <definedName name="야" localSheetId="5" hidden="1">{#N/A,#N/A,FALSE,"배수1"}</definedName>
    <definedName name="야" localSheetId="3" hidden="1">{#N/A,#N/A,FALSE,"배수1"}</definedName>
    <definedName name="야" localSheetId="24" hidden="1">{#N/A,#N/A,FALSE,"배수1"}</definedName>
    <definedName name="야" localSheetId="4" hidden="1">{#N/A,#N/A,FALSE,"배수1"}</definedName>
    <definedName name="야" localSheetId="0" hidden="1">{#N/A,#N/A,FALSE,"배수1"}</definedName>
    <definedName name="야" localSheetId="23" hidden="1">{#N/A,#N/A,FALSE,"배수1"}</definedName>
    <definedName name="야" hidden="1">{#N/A,#N/A,FALSE,"배수1"}</definedName>
    <definedName name="양식3" localSheetId="5" hidden="1">{#N/A,#N/A,TRUE,"LOADCOVE";#N/A,#N/A,TRUE,"PAGE001";#N/A,#N/A,TRUE,"PAGE002";#N/A,#N/A,TRUE,"PAGE003";#N/A,#N/A,TRUE,"PAGE004";#N/A,#N/A,TRUE,"PAGE005";#N/A,#N/A,TRUE,"PAGE006";#N/A,#N/A,TRUE,"PAGE007";#N/A,#N/A,TRUE,"PAGE008";#N/A,#N/A,TRUE,"PAGE009";#N/A,#N/A,TRUE,"PAGE010";#N/A,#N/A,TRUE,"PAGE011";#N/A,#N/A,TRUE,"PAGE012";#N/A,#N/A,TRUE,"PAGE013"}</definedName>
    <definedName name="양식3" localSheetId="3" hidden="1">{#N/A,#N/A,TRUE,"LOADCOVE";#N/A,#N/A,TRUE,"PAGE001";#N/A,#N/A,TRUE,"PAGE002";#N/A,#N/A,TRUE,"PAGE003";#N/A,#N/A,TRUE,"PAGE004";#N/A,#N/A,TRUE,"PAGE005";#N/A,#N/A,TRUE,"PAGE006";#N/A,#N/A,TRUE,"PAGE007";#N/A,#N/A,TRUE,"PAGE008";#N/A,#N/A,TRUE,"PAGE009";#N/A,#N/A,TRUE,"PAGE010";#N/A,#N/A,TRUE,"PAGE011";#N/A,#N/A,TRUE,"PAGE012";#N/A,#N/A,TRUE,"PAGE013"}</definedName>
    <definedName name="양식3" localSheetId="24" hidden="1">{#N/A,#N/A,TRUE,"LOADCOVE";#N/A,#N/A,TRUE,"PAGE001";#N/A,#N/A,TRUE,"PAGE002";#N/A,#N/A,TRUE,"PAGE003";#N/A,#N/A,TRUE,"PAGE004";#N/A,#N/A,TRUE,"PAGE005";#N/A,#N/A,TRUE,"PAGE006";#N/A,#N/A,TRUE,"PAGE007";#N/A,#N/A,TRUE,"PAGE008";#N/A,#N/A,TRUE,"PAGE009";#N/A,#N/A,TRUE,"PAGE010";#N/A,#N/A,TRUE,"PAGE011";#N/A,#N/A,TRUE,"PAGE012";#N/A,#N/A,TRUE,"PAGE013"}</definedName>
    <definedName name="양식3" localSheetId="4" hidden="1">{#N/A,#N/A,TRUE,"LOADCOVE";#N/A,#N/A,TRUE,"PAGE001";#N/A,#N/A,TRUE,"PAGE002";#N/A,#N/A,TRUE,"PAGE003";#N/A,#N/A,TRUE,"PAGE004";#N/A,#N/A,TRUE,"PAGE005";#N/A,#N/A,TRUE,"PAGE006";#N/A,#N/A,TRUE,"PAGE007";#N/A,#N/A,TRUE,"PAGE008";#N/A,#N/A,TRUE,"PAGE009";#N/A,#N/A,TRUE,"PAGE010";#N/A,#N/A,TRUE,"PAGE011";#N/A,#N/A,TRUE,"PAGE012";#N/A,#N/A,TRUE,"PAGE013"}</definedName>
    <definedName name="양식3" localSheetId="0" hidden="1">{#N/A,#N/A,TRUE,"LOADCOVE";#N/A,#N/A,TRUE,"PAGE001";#N/A,#N/A,TRUE,"PAGE002";#N/A,#N/A,TRUE,"PAGE003";#N/A,#N/A,TRUE,"PAGE004";#N/A,#N/A,TRUE,"PAGE005";#N/A,#N/A,TRUE,"PAGE006";#N/A,#N/A,TRUE,"PAGE007";#N/A,#N/A,TRUE,"PAGE008";#N/A,#N/A,TRUE,"PAGE009";#N/A,#N/A,TRUE,"PAGE010";#N/A,#N/A,TRUE,"PAGE011";#N/A,#N/A,TRUE,"PAGE012";#N/A,#N/A,TRUE,"PAGE013"}</definedName>
    <definedName name="양식3" localSheetId="23" hidden="1">{#N/A,#N/A,TRUE,"LOADCOVE";#N/A,#N/A,TRUE,"PAGE001";#N/A,#N/A,TRUE,"PAGE002";#N/A,#N/A,TRUE,"PAGE003";#N/A,#N/A,TRUE,"PAGE004";#N/A,#N/A,TRUE,"PAGE005";#N/A,#N/A,TRUE,"PAGE006";#N/A,#N/A,TRUE,"PAGE007";#N/A,#N/A,TRUE,"PAGE008";#N/A,#N/A,TRUE,"PAGE009";#N/A,#N/A,TRUE,"PAGE010";#N/A,#N/A,TRUE,"PAGE011";#N/A,#N/A,TRUE,"PAGE012";#N/A,#N/A,TRUE,"PAGE013"}</definedName>
    <definedName name="양식3" hidden="1">{#N/A,#N/A,TRUE,"LOADCOVE";#N/A,#N/A,TRUE,"PAGE001";#N/A,#N/A,TRUE,"PAGE002";#N/A,#N/A,TRUE,"PAGE003";#N/A,#N/A,TRUE,"PAGE004";#N/A,#N/A,TRUE,"PAGE005";#N/A,#N/A,TRUE,"PAGE006";#N/A,#N/A,TRUE,"PAGE007";#N/A,#N/A,TRUE,"PAGE008";#N/A,#N/A,TRUE,"PAGE009";#N/A,#N/A,TRUE,"PAGE010";#N/A,#N/A,TRUE,"PAGE011";#N/A,#N/A,TRUE,"PAGE012";#N/A,#N/A,TRUE,"PAGE013"}</definedName>
    <definedName name="양식4" localSheetId="5" hidden="1">{#N/A,#N/A,TRUE,"LOADCOVE";#N/A,#N/A,TRUE,"PAGE001";#N/A,#N/A,TRUE,"PAGE002";#N/A,#N/A,TRUE,"PAGE003";#N/A,#N/A,TRUE,"PAGE004";#N/A,#N/A,TRUE,"PAGE005";#N/A,#N/A,TRUE,"PAGE006";#N/A,#N/A,TRUE,"PAGE007";#N/A,#N/A,TRUE,"PAGE008";#N/A,#N/A,TRUE,"PAGE009";#N/A,#N/A,TRUE,"PAGE010";#N/A,#N/A,TRUE,"PAGE011";#N/A,#N/A,TRUE,"PAGE012";#N/A,#N/A,TRUE,"PAGE013"}</definedName>
    <definedName name="양식4" localSheetId="3" hidden="1">{#N/A,#N/A,TRUE,"LOADCOVE";#N/A,#N/A,TRUE,"PAGE001";#N/A,#N/A,TRUE,"PAGE002";#N/A,#N/A,TRUE,"PAGE003";#N/A,#N/A,TRUE,"PAGE004";#N/A,#N/A,TRUE,"PAGE005";#N/A,#N/A,TRUE,"PAGE006";#N/A,#N/A,TRUE,"PAGE007";#N/A,#N/A,TRUE,"PAGE008";#N/A,#N/A,TRUE,"PAGE009";#N/A,#N/A,TRUE,"PAGE010";#N/A,#N/A,TRUE,"PAGE011";#N/A,#N/A,TRUE,"PAGE012";#N/A,#N/A,TRUE,"PAGE013"}</definedName>
    <definedName name="양식4" localSheetId="24" hidden="1">{#N/A,#N/A,TRUE,"LOADCOVE";#N/A,#N/A,TRUE,"PAGE001";#N/A,#N/A,TRUE,"PAGE002";#N/A,#N/A,TRUE,"PAGE003";#N/A,#N/A,TRUE,"PAGE004";#N/A,#N/A,TRUE,"PAGE005";#N/A,#N/A,TRUE,"PAGE006";#N/A,#N/A,TRUE,"PAGE007";#N/A,#N/A,TRUE,"PAGE008";#N/A,#N/A,TRUE,"PAGE009";#N/A,#N/A,TRUE,"PAGE010";#N/A,#N/A,TRUE,"PAGE011";#N/A,#N/A,TRUE,"PAGE012";#N/A,#N/A,TRUE,"PAGE013"}</definedName>
    <definedName name="양식4" localSheetId="4" hidden="1">{#N/A,#N/A,TRUE,"LOADCOVE";#N/A,#N/A,TRUE,"PAGE001";#N/A,#N/A,TRUE,"PAGE002";#N/A,#N/A,TRUE,"PAGE003";#N/A,#N/A,TRUE,"PAGE004";#N/A,#N/A,TRUE,"PAGE005";#N/A,#N/A,TRUE,"PAGE006";#N/A,#N/A,TRUE,"PAGE007";#N/A,#N/A,TRUE,"PAGE008";#N/A,#N/A,TRUE,"PAGE009";#N/A,#N/A,TRUE,"PAGE010";#N/A,#N/A,TRUE,"PAGE011";#N/A,#N/A,TRUE,"PAGE012";#N/A,#N/A,TRUE,"PAGE013"}</definedName>
    <definedName name="양식4" localSheetId="0" hidden="1">{#N/A,#N/A,TRUE,"LOADCOVE";#N/A,#N/A,TRUE,"PAGE001";#N/A,#N/A,TRUE,"PAGE002";#N/A,#N/A,TRUE,"PAGE003";#N/A,#N/A,TRUE,"PAGE004";#N/A,#N/A,TRUE,"PAGE005";#N/A,#N/A,TRUE,"PAGE006";#N/A,#N/A,TRUE,"PAGE007";#N/A,#N/A,TRUE,"PAGE008";#N/A,#N/A,TRUE,"PAGE009";#N/A,#N/A,TRUE,"PAGE010";#N/A,#N/A,TRUE,"PAGE011";#N/A,#N/A,TRUE,"PAGE012";#N/A,#N/A,TRUE,"PAGE013"}</definedName>
    <definedName name="양식4" localSheetId="23" hidden="1">{#N/A,#N/A,TRUE,"LOADCOVE";#N/A,#N/A,TRUE,"PAGE001";#N/A,#N/A,TRUE,"PAGE002";#N/A,#N/A,TRUE,"PAGE003";#N/A,#N/A,TRUE,"PAGE004";#N/A,#N/A,TRUE,"PAGE005";#N/A,#N/A,TRUE,"PAGE006";#N/A,#N/A,TRUE,"PAGE007";#N/A,#N/A,TRUE,"PAGE008";#N/A,#N/A,TRUE,"PAGE009";#N/A,#N/A,TRUE,"PAGE010";#N/A,#N/A,TRUE,"PAGE011";#N/A,#N/A,TRUE,"PAGE012";#N/A,#N/A,TRUE,"PAGE013"}</definedName>
    <definedName name="양식4" hidden="1">{#N/A,#N/A,TRUE,"LOADCOVE";#N/A,#N/A,TRUE,"PAGE001";#N/A,#N/A,TRUE,"PAGE002";#N/A,#N/A,TRUE,"PAGE003";#N/A,#N/A,TRUE,"PAGE004";#N/A,#N/A,TRUE,"PAGE005";#N/A,#N/A,TRUE,"PAGE006";#N/A,#N/A,TRUE,"PAGE007";#N/A,#N/A,TRUE,"PAGE008";#N/A,#N/A,TRUE,"PAGE009";#N/A,#N/A,TRUE,"PAGE010";#N/A,#N/A,TRUE,"PAGE011";#N/A,#N/A,TRUE,"PAGE012";#N/A,#N/A,TRUE,"PAGE013"}</definedName>
    <definedName name="영어" localSheetId="5" hidden="1">{#N/A,#N/A,TRUE,"LOADCOVE";#N/A,#N/A,TRUE,"PAGE001";#N/A,#N/A,TRUE,"PAGE002";#N/A,#N/A,TRUE,"PAGE003";#N/A,#N/A,TRUE,"PAGE004";#N/A,#N/A,TRUE,"PAGE005";#N/A,#N/A,TRUE,"PAGE006";#N/A,#N/A,TRUE,"PAGE007";#N/A,#N/A,TRUE,"PAGE008";#N/A,#N/A,TRUE,"PAGE009";#N/A,#N/A,TRUE,"PAGE010";#N/A,#N/A,TRUE,"PAGE011";#N/A,#N/A,TRUE,"PAGE012";#N/A,#N/A,TRUE,"PAGE013"}</definedName>
    <definedName name="영어" localSheetId="3" hidden="1">{#N/A,#N/A,TRUE,"LOADCOVE";#N/A,#N/A,TRUE,"PAGE001";#N/A,#N/A,TRUE,"PAGE002";#N/A,#N/A,TRUE,"PAGE003";#N/A,#N/A,TRUE,"PAGE004";#N/A,#N/A,TRUE,"PAGE005";#N/A,#N/A,TRUE,"PAGE006";#N/A,#N/A,TRUE,"PAGE007";#N/A,#N/A,TRUE,"PAGE008";#N/A,#N/A,TRUE,"PAGE009";#N/A,#N/A,TRUE,"PAGE010";#N/A,#N/A,TRUE,"PAGE011";#N/A,#N/A,TRUE,"PAGE012";#N/A,#N/A,TRUE,"PAGE013"}</definedName>
    <definedName name="영어" localSheetId="24" hidden="1">{#N/A,#N/A,TRUE,"LOADCOVE";#N/A,#N/A,TRUE,"PAGE001";#N/A,#N/A,TRUE,"PAGE002";#N/A,#N/A,TRUE,"PAGE003";#N/A,#N/A,TRUE,"PAGE004";#N/A,#N/A,TRUE,"PAGE005";#N/A,#N/A,TRUE,"PAGE006";#N/A,#N/A,TRUE,"PAGE007";#N/A,#N/A,TRUE,"PAGE008";#N/A,#N/A,TRUE,"PAGE009";#N/A,#N/A,TRUE,"PAGE010";#N/A,#N/A,TRUE,"PAGE011";#N/A,#N/A,TRUE,"PAGE012";#N/A,#N/A,TRUE,"PAGE013"}</definedName>
    <definedName name="영어" localSheetId="4" hidden="1">{#N/A,#N/A,TRUE,"LOADCOVE";#N/A,#N/A,TRUE,"PAGE001";#N/A,#N/A,TRUE,"PAGE002";#N/A,#N/A,TRUE,"PAGE003";#N/A,#N/A,TRUE,"PAGE004";#N/A,#N/A,TRUE,"PAGE005";#N/A,#N/A,TRUE,"PAGE006";#N/A,#N/A,TRUE,"PAGE007";#N/A,#N/A,TRUE,"PAGE008";#N/A,#N/A,TRUE,"PAGE009";#N/A,#N/A,TRUE,"PAGE010";#N/A,#N/A,TRUE,"PAGE011";#N/A,#N/A,TRUE,"PAGE012";#N/A,#N/A,TRUE,"PAGE013"}</definedName>
    <definedName name="영어" localSheetId="0" hidden="1">{#N/A,#N/A,TRUE,"LOADCOVE";#N/A,#N/A,TRUE,"PAGE001";#N/A,#N/A,TRUE,"PAGE002";#N/A,#N/A,TRUE,"PAGE003";#N/A,#N/A,TRUE,"PAGE004";#N/A,#N/A,TRUE,"PAGE005";#N/A,#N/A,TRUE,"PAGE006";#N/A,#N/A,TRUE,"PAGE007";#N/A,#N/A,TRUE,"PAGE008";#N/A,#N/A,TRUE,"PAGE009";#N/A,#N/A,TRUE,"PAGE010";#N/A,#N/A,TRUE,"PAGE011";#N/A,#N/A,TRUE,"PAGE012";#N/A,#N/A,TRUE,"PAGE013"}</definedName>
    <definedName name="영어" localSheetId="23" hidden="1">{#N/A,#N/A,TRUE,"LOADCOVE";#N/A,#N/A,TRUE,"PAGE001";#N/A,#N/A,TRUE,"PAGE002";#N/A,#N/A,TRUE,"PAGE003";#N/A,#N/A,TRUE,"PAGE004";#N/A,#N/A,TRUE,"PAGE005";#N/A,#N/A,TRUE,"PAGE006";#N/A,#N/A,TRUE,"PAGE007";#N/A,#N/A,TRUE,"PAGE008";#N/A,#N/A,TRUE,"PAGE009";#N/A,#N/A,TRUE,"PAGE010";#N/A,#N/A,TRUE,"PAGE011";#N/A,#N/A,TRUE,"PAGE012";#N/A,#N/A,TRUE,"PAGE013"}</definedName>
    <definedName name="영어" hidden="1">{#N/A,#N/A,TRUE,"LOADCOVE";#N/A,#N/A,TRUE,"PAGE001";#N/A,#N/A,TRUE,"PAGE002";#N/A,#N/A,TRUE,"PAGE003";#N/A,#N/A,TRUE,"PAGE004";#N/A,#N/A,TRUE,"PAGE005";#N/A,#N/A,TRUE,"PAGE006";#N/A,#N/A,TRUE,"PAGE007";#N/A,#N/A,TRUE,"PAGE008";#N/A,#N/A,TRUE,"PAGE009";#N/A,#N/A,TRUE,"PAGE010";#N/A,#N/A,TRUE,"PAGE011";#N/A,#N/A,TRUE,"PAGE012";#N/A,#N/A,TRUE,"PAGE013"}</definedName>
    <definedName name="옹" localSheetId="5" hidden="1">{#N/A,#N/A,FALSE,"골재소요량";#N/A,#N/A,FALSE,"골재소요량"}</definedName>
    <definedName name="옹" localSheetId="3" hidden="1">{#N/A,#N/A,FALSE,"골재소요량";#N/A,#N/A,FALSE,"골재소요량"}</definedName>
    <definedName name="옹" localSheetId="24" hidden="1">{#N/A,#N/A,FALSE,"골재소요량";#N/A,#N/A,FALSE,"골재소요량"}</definedName>
    <definedName name="옹" localSheetId="4" hidden="1">{#N/A,#N/A,FALSE,"골재소요량";#N/A,#N/A,FALSE,"골재소요량"}</definedName>
    <definedName name="옹" localSheetId="0" hidden="1">{#N/A,#N/A,FALSE,"골재소요량";#N/A,#N/A,FALSE,"골재소요량"}</definedName>
    <definedName name="옹" localSheetId="23" hidden="1">{#N/A,#N/A,FALSE,"골재소요량";#N/A,#N/A,FALSE,"골재소요량"}</definedName>
    <definedName name="옹" hidden="1">{#N/A,#N/A,FALSE,"골재소요량";#N/A,#N/A,FALSE,"골재소요량"}</definedName>
    <definedName name="옹벽" localSheetId="5" hidden="1">{#N/A,#N/A,FALSE,"혼합골재"}</definedName>
    <definedName name="옹벽" localSheetId="3" hidden="1">{#N/A,#N/A,FALSE,"혼합골재"}</definedName>
    <definedName name="옹벽" localSheetId="24" hidden="1">{#N/A,#N/A,FALSE,"혼합골재"}</definedName>
    <definedName name="옹벽" localSheetId="4" hidden="1">{#N/A,#N/A,FALSE,"혼합골재"}</definedName>
    <definedName name="옹벽" localSheetId="0" hidden="1">{#N/A,#N/A,FALSE,"혼합골재"}</definedName>
    <definedName name="옹벽" localSheetId="23" hidden="1">{#N/A,#N/A,FALSE,"혼합골재"}</definedName>
    <definedName name="옹벽" hidden="1">{#N/A,#N/A,FALSE,"혼합골재"}</definedName>
    <definedName name="옹벽수량집계표" localSheetId="5" hidden="1">{#N/A,#N/A,FALSE,"2~8번"}</definedName>
    <definedName name="옹벽수량집계표" localSheetId="3" hidden="1">{#N/A,#N/A,FALSE,"2~8번"}</definedName>
    <definedName name="옹벽수량집계표" localSheetId="24" hidden="1">{#N/A,#N/A,FALSE,"2~8번"}</definedName>
    <definedName name="옹벽수량집계표" localSheetId="4" hidden="1">{#N/A,#N/A,FALSE,"2~8번"}</definedName>
    <definedName name="옹벽수량집계표" localSheetId="0" hidden="1">{#N/A,#N/A,FALSE,"2~8번"}</definedName>
    <definedName name="옹벽수량집계표" localSheetId="23" hidden="1">{#N/A,#N/A,FALSE,"2~8번"}</definedName>
    <definedName name="옹벽수량집계표" hidden="1">{#N/A,#N/A,FALSE,"2~8번"}</definedName>
    <definedName name="옹벽수량집계표총괄" localSheetId="5" hidden="1">{#N/A,#N/A,FALSE,"혼합골재"}</definedName>
    <definedName name="옹벽수량집계표총괄" localSheetId="3" hidden="1">{#N/A,#N/A,FALSE,"혼합골재"}</definedName>
    <definedName name="옹벽수량집계표총괄" localSheetId="24" hidden="1">{#N/A,#N/A,FALSE,"혼합골재"}</definedName>
    <definedName name="옹벽수량집계표총괄" localSheetId="4" hidden="1">{#N/A,#N/A,FALSE,"혼합골재"}</definedName>
    <definedName name="옹벽수량집계표총괄" localSheetId="0" hidden="1">{#N/A,#N/A,FALSE,"혼합골재"}</definedName>
    <definedName name="옹벽수량집계표총괄" localSheetId="23" hidden="1">{#N/A,#N/A,FALSE,"혼합골재"}</definedName>
    <definedName name="옹벽수량집계표총괄" hidden="1">{#N/A,#N/A,FALSE,"혼합골재"}</definedName>
    <definedName name="왜" localSheetId="5" hidden="1">{#N/A,#N/A,FALSE,"배수2"}</definedName>
    <definedName name="왜" localSheetId="3" hidden="1">{#N/A,#N/A,FALSE,"배수2"}</definedName>
    <definedName name="왜" localSheetId="24" hidden="1">{#N/A,#N/A,FALSE,"배수2"}</definedName>
    <definedName name="왜" localSheetId="4" hidden="1">{#N/A,#N/A,FALSE,"배수2"}</definedName>
    <definedName name="왜" localSheetId="0" hidden="1">{#N/A,#N/A,FALSE,"배수2"}</definedName>
    <definedName name="왜" localSheetId="23" hidden="1">{#N/A,#N/A,FALSE,"배수2"}</definedName>
    <definedName name="왜" hidden="1">{#N/A,#N/A,FALSE,"배수2"}</definedName>
    <definedName name="외업구조LOAD" localSheetId="5" hidden="1">{#N/A,#N/A,TRUE,"LOADCOVE";#N/A,#N/A,TRUE,"PAGE001";#N/A,#N/A,TRUE,"PAGE002";#N/A,#N/A,TRUE,"PAGE003";#N/A,#N/A,TRUE,"PAGE004";#N/A,#N/A,TRUE,"PAGE005";#N/A,#N/A,TRUE,"PAGE006";#N/A,#N/A,TRUE,"PAGE007";#N/A,#N/A,TRUE,"PAGE008";#N/A,#N/A,TRUE,"PAGE009";#N/A,#N/A,TRUE,"PAGE010";#N/A,#N/A,TRUE,"PAGE011";#N/A,#N/A,TRUE,"PAGE012";#N/A,#N/A,TRUE,"PAGE013"}</definedName>
    <definedName name="외업구조LOAD" localSheetId="3" hidden="1">{#N/A,#N/A,TRUE,"LOADCOVE";#N/A,#N/A,TRUE,"PAGE001";#N/A,#N/A,TRUE,"PAGE002";#N/A,#N/A,TRUE,"PAGE003";#N/A,#N/A,TRUE,"PAGE004";#N/A,#N/A,TRUE,"PAGE005";#N/A,#N/A,TRUE,"PAGE006";#N/A,#N/A,TRUE,"PAGE007";#N/A,#N/A,TRUE,"PAGE008";#N/A,#N/A,TRUE,"PAGE009";#N/A,#N/A,TRUE,"PAGE010";#N/A,#N/A,TRUE,"PAGE011";#N/A,#N/A,TRUE,"PAGE012";#N/A,#N/A,TRUE,"PAGE013"}</definedName>
    <definedName name="외업구조LOAD" localSheetId="24" hidden="1">{#N/A,#N/A,TRUE,"LOADCOVE";#N/A,#N/A,TRUE,"PAGE001";#N/A,#N/A,TRUE,"PAGE002";#N/A,#N/A,TRUE,"PAGE003";#N/A,#N/A,TRUE,"PAGE004";#N/A,#N/A,TRUE,"PAGE005";#N/A,#N/A,TRUE,"PAGE006";#N/A,#N/A,TRUE,"PAGE007";#N/A,#N/A,TRUE,"PAGE008";#N/A,#N/A,TRUE,"PAGE009";#N/A,#N/A,TRUE,"PAGE010";#N/A,#N/A,TRUE,"PAGE011";#N/A,#N/A,TRUE,"PAGE012";#N/A,#N/A,TRUE,"PAGE013"}</definedName>
    <definedName name="외업구조LOAD" localSheetId="4" hidden="1">{#N/A,#N/A,TRUE,"LOADCOVE";#N/A,#N/A,TRUE,"PAGE001";#N/A,#N/A,TRUE,"PAGE002";#N/A,#N/A,TRUE,"PAGE003";#N/A,#N/A,TRUE,"PAGE004";#N/A,#N/A,TRUE,"PAGE005";#N/A,#N/A,TRUE,"PAGE006";#N/A,#N/A,TRUE,"PAGE007";#N/A,#N/A,TRUE,"PAGE008";#N/A,#N/A,TRUE,"PAGE009";#N/A,#N/A,TRUE,"PAGE010";#N/A,#N/A,TRUE,"PAGE011";#N/A,#N/A,TRUE,"PAGE012";#N/A,#N/A,TRUE,"PAGE013"}</definedName>
    <definedName name="외업구조LOAD" localSheetId="0" hidden="1">{#N/A,#N/A,TRUE,"LOADCOVE";#N/A,#N/A,TRUE,"PAGE001";#N/A,#N/A,TRUE,"PAGE002";#N/A,#N/A,TRUE,"PAGE003";#N/A,#N/A,TRUE,"PAGE004";#N/A,#N/A,TRUE,"PAGE005";#N/A,#N/A,TRUE,"PAGE006";#N/A,#N/A,TRUE,"PAGE007";#N/A,#N/A,TRUE,"PAGE008";#N/A,#N/A,TRUE,"PAGE009";#N/A,#N/A,TRUE,"PAGE010";#N/A,#N/A,TRUE,"PAGE011";#N/A,#N/A,TRUE,"PAGE012";#N/A,#N/A,TRUE,"PAGE013"}</definedName>
    <definedName name="외업구조LOAD" localSheetId="23" hidden="1">{#N/A,#N/A,TRUE,"LOADCOVE";#N/A,#N/A,TRUE,"PAGE001";#N/A,#N/A,TRUE,"PAGE002";#N/A,#N/A,TRUE,"PAGE003";#N/A,#N/A,TRUE,"PAGE004";#N/A,#N/A,TRUE,"PAGE005";#N/A,#N/A,TRUE,"PAGE006";#N/A,#N/A,TRUE,"PAGE007";#N/A,#N/A,TRUE,"PAGE008";#N/A,#N/A,TRUE,"PAGE009";#N/A,#N/A,TRUE,"PAGE010";#N/A,#N/A,TRUE,"PAGE011";#N/A,#N/A,TRUE,"PAGE012";#N/A,#N/A,TRUE,"PAGE013"}</definedName>
    <definedName name="외업구조LOAD" hidden="1">{#N/A,#N/A,TRUE,"LOADCOVE";#N/A,#N/A,TRUE,"PAGE001";#N/A,#N/A,TRUE,"PAGE002";#N/A,#N/A,TRUE,"PAGE003";#N/A,#N/A,TRUE,"PAGE004";#N/A,#N/A,TRUE,"PAGE005";#N/A,#N/A,TRUE,"PAGE006";#N/A,#N/A,TRUE,"PAGE007";#N/A,#N/A,TRUE,"PAGE008";#N/A,#N/A,TRUE,"PAGE009";#N/A,#N/A,TRUE,"PAGE010";#N/A,#N/A,TRUE,"PAGE011";#N/A,#N/A,TRUE,"PAGE012";#N/A,#N/A,TRUE,"PAGE013"}</definedName>
    <definedName name="우리" localSheetId="5" hidden="1">{#N/A,#N/A,FALSE,"CCTV"}</definedName>
    <definedName name="우리" localSheetId="3" hidden="1">{#N/A,#N/A,FALSE,"CCTV"}</definedName>
    <definedName name="우리" localSheetId="24" hidden="1">{#N/A,#N/A,FALSE,"CCTV"}</definedName>
    <definedName name="우리" localSheetId="4" hidden="1">{#N/A,#N/A,FALSE,"CCTV"}</definedName>
    <definedName name="우리" localSheetId="0" hidden="1">{#N/A,#N/A,FALSE,"CCTV"}</definedName>
    <definedName name="우리" localSheetId="23" hidden="1">{#N/A,#N/A,FALSE,"CCTV"}</definedName>
    <definedName name="우리" hidden="1">{#N/A,#N/A,FALSE,"CCTV"}</definedName>
    <definedName name="원가계산서" hidden="1">0</definedName>
    <definedName name="육상" localSheetId="5" hidden="1">{#N/A,#N/A,TRUE,"LOADCOVE";#N/A,#N/A,TRUE,"PAGE001";#N/A,#N/A,TRUE,"PAGE002";#N/A,#N/A,TRUE,"PAGE003";#N/A,#N/A,TRUE,"PAGE004";#N/A,#N/A,TRUE,"PAGE005";#N/A,#N/A,TRUE,"PAGE006";#N/A,#N/A,TRUE,"PAGE007";#N/A,#N/A,TRUE,"PAGE008";#N/A,#N/A,TRUE,"PAGE009";#N/A,#N/A,TRUE,"PAGE010";#N/A,#N/A,TRUE,"PAGE011";#N/A,#N/A,TRUE,"PAGE012";#N/A,#N/A,TRUE,"PAGE013"}</definedName>
    <definedName name="육상" localSheetId="3" hidden="1">{#N/A,#N/A,TRUE,"LOADCOVE";#N/A,#N/A,TRUE,"PAGE001";#N/A,#N/A,TRUE,"PAGE002";#N/A,#N/A,TRUE,"PAGE003";#N/A,#N/A,TRUE,"PAGE004";#N/A,#N/A,TRUE,"PAGE005";#N/A,#N/A,TRUE,"PAGE006";#N/A,#N/A,TRUE,"PAGE007";#N/A,#N/A,TRUE,"PAGE008";#N/A,#N/A,TRUE,"PAGE009";#N/A,#N/A,TRUE,"PAGE010";#N/A,#N/A,TRUE,"PAGE011";#N/A,#N/A,TRUE,"PAGE012";#N/A,#N/A,TRUE,"PAGE013"}</definedName>
    <definedName name="육상" localSheetId="24" hidden="1">{#N/A,#N/A,TRUE,"LOADCOVE";#N/A,#N/A,TRUE,"PAGE001";#N/A,#N/A,TRUE,"PAGE002";#N/A,#N/A,TRUE,"PAGE003";#N/A,#N/A,TRUE,"PAGE004";#N/A,#N/A,TRUE,"PAGE005";#N/A,#N/A,TRUE,"PAGE006";#N/A,#N/A,TRUE,"PAGE007";#N/A,#N/A,TRUE,"PAGE008";#N/A,#N/A,TRUE,"PAGE009";#N/A,#N/A,TRUE,"PAGE010";#N/A,#N/A,TRUE,"PAGE011";#N/A,#N/A,TRUE,"PAGE012";#N/A,#N/A,TRUE,"PAGE013"}</definedName>
    <definedName name="육상" localSheetId="4" hidden="1">{#N/A,#N/A,TRUE,"LOADCOVE";#N/A,#N/A,TRUE,"PAGE001";#N/A,#N/A,TRUE,"PAGE002";#N/A,#N/A,TRUE,"PAGE003";#N/A,#N/A,TRUE,"PAGE004";#N/A,#N/A,TRUE,"PAGE005";#N/A,#N/A,TRUE,"PAGE006";#N/A,#N/A,TRUE,"PAGE007";#N/A,#N/A,TRUE,"PAGE008";#N/A,#N/A,TRUE,"PAGE009";#N/A,#N/A,TRUE,"PAGE010";#N/A,#N/A,TRUE,"PAGE011";#N/A,#N/A,TRUE,"PAGE012";#N/A,#N/A,TRUE,"PAGE013"}</definedName>
    <definedName name="육상" localSheetId="0" hidden="1">{#N/A,#N/A,TRUE,"LOADCOVE";#N/A,#N/A,TRUE,"PAGE001";#N/A,#N/A,TRUE,"PAGE002";#N/A,#N/A,TRUE,"PAGE003";#N/A,#N/A,TRUE,"PAGE004";#N/A,#N/A,TRUE,"PAGE005";#N/A,#N/A,TRUE,"PAGE006";#N/A,#N/A,TRUE,"PAGE007";#N/A,#N/A,TRUE,"PAGE008";#N/A,#N/A,TRUE,"PAGE009";#N/A,#N/A,TRUE,"PAGE010";#N/A,#N/A,TRUE,"PAGE011";#N/A,#N/A,TRUE,"PAGE012";#N/A,#N/A,TRUE,"PAGE013"}</definedName>
    <definedName name="육상" localSheetId="23" hidden="1">{#N/A,#N/A,TRUE,"LOADCOVE";#N/A,#N/A,TRUE,"PAGE001";#N/A,#N/A,TRUE,"PAGE002";#N/A,#N/A,TRUE,"PAGE003";#N/A,#N/A,TRUE,"PAGE004";#N/A,#N/A,TRUE,"PAGE005";#N/A,#N/A,TRUE,"PAGE006";#N/A,#N/A,TRUE,"PAGE007";#N/A,#N/A,TRUE,"PAGE008";#N/A,#N/A,TRUE,"PAGE009";#N/A,#N/A,TRUE,"PAGE010";#N/A,#N/A,TRUE,"PAGE011";#N/A,#N/A,TRUE,"PAGE012";#N/A,#N/A,TRUE,"PAGE013"}</definedName>
    <definedName name="육상" hidden="1">{#N/A,#N/A,TRUE,"LOADCOVE";#N/A,#N/A,TRUE,"PAGE001";#N/A,#N/A,TRUE,"PAGE002";#N/A,#N/A,TRUE,"PAGE003";#N/A,#N/A,TRUE,"PAGE004";#N/A,#N/A,TRUE,"PAGE005";#N/A,#N/A,TRUE,"PAGE006";#N/A,#N/A,TRUE,"PAGE007";#N/A,#N/A,TRUE,"PAGE008";#N/A,#N/A,TRUE,"PAGE009";#N/A,#N/A,TRUE,"PAGE010";#N/A,#N/A,TRUE,"PAGE011";#N/A,#N/A,TRUE,"PAGE012";#N/A,#N/A,TRUE,"PAGE013"}</definedName>
    <definedName name="은" localSheetId="5" hidden="1">{#N/A,#N/A,FALSE,"구조2"}</definedName>
    <definedName name="은" localSheetId="3" hidden="1">{#N/A,#N/A,FALSE,"구조2"}</definedName>
    <definedName name="은" localSheetId="24" hidden="1">{#N/A,#N/A,FALSE,"구조2"}</definedName>
    <definedName name="은" localSheetId="4" hidden="1">{#N/A,#N/A,FALSE,"구조2"}</definedName>
    <definedName name="은" localSheetId="0" hidden="1">{#N/A,#N/A,FALSE,"구조2"}</definedName>
    <definedName name="은" localSheetId="23" hidden="1">{#N/A,#N/A,FALSE,"구조2"}</definedName>
    <definedName name="은" hidden="1">{#N/A,#N/A,FALSE,"구조2"}</definedName>
    <definedName name="이" localSheetId="5" hidden="1">{#N/A,#N/A,FALSE,"명세표"}</definedName>
    <definedName name="이" localSheetId="3" hidden="1">{#N/A,#N/A,FALSE,"명세표"}</definedName>
    <definedName name="이" localSheetId="24" hidden="1">{#N/A,#N/A,FALSE,"명세표"}</definedName>
    <definedName name="이" localSheetId="4" hidden="1">{#N/A,#N/A,FALSE,"명세표"}</definedName>
    <definedName name="이" localSheetId="0" hidden="1">{#N/A,#N/A,FALSE,"명세표"}</definedName>
    <definedName name="이" localSheetId="23" hidden="1">{#N/A,#N/A,FALSE,"명세표"}</definedName>
    <definedName name="이" hidden="1">{#N/A,#N/A,FALSE,"명세표"}</definedName>
    <definedName name="이3" localSheetId="5" hidden="1">{#N/A,#N/A,TRUE,"Basic";#N/A,#N/A,TRUE,"EXT-TABLE";#N/A,#N/A,TRUE,"STEEL";#N/A,#N/A,TRUE,"INT-Table";#N/A,#N/A,TRUE,"STEEL";#N/A,#N/A,TRUE,"Door"}</definedName>
    <definedName name="이3" localSheetId="3" hidden="1">{#N/A,#N/A,TRUE,"Basic";#N/A,#N/A,TRUE,"EXT-TABLE";#N/A,#N/A,TRUE,"STEEL";#N/A,#N/A,TRUE,"INT-Table";#N/A,#N/A,TRUE,"STEEL";#N/A,#N/A,TRUE,"Door"}</definedName>
    <definedName name="이3" localSheetId="24" hidden="1">{#N/A,#N/A,TRUE,"Basic";#N/A,#N/A,TRUE,"EXT-TABLE";#N/A,#N/A,TRUE,"STEEL";#N/A,#N/A,TRUE,"INT-Table";#N/A,#N/A,TRUE,"STEEL";#N/A,#N/A,TRUE,"Door"}</definedName>
    <definedName name="이3" localSheetId="4" hidden="1">{#N/A,#N/A,TRUE,"Basic";#N/A,#N/A,TRUE,"EXT-TABLE";#N/A,#N/A,TRUE,"STEEL";#N/A,#N/A,TRUE,"INT-Table";#N/A,#N/A,TRUE,"STEEL";#N/A,#N/A,TRUE,"Door"}</definedName>
    <definedName name="이3" localSheetId="0" hidden="1">{#N/A,#N/A,TRUE,"Basic";#N/A,#N/A,TRUE,"EXT-TABLE";#N/A,#N/A,TRUE,"STEEL";#N/A,#N/A,TRUE,"INT-Table";#N/A,#N/A,TRUE,"STEEL";#N/A,#N/A,TRUE,"Door"}</definedName>
    <definedName name="이3" localSheetId="23" hidden="1">{#N/A,#N/A,TRUE,"Basic";#N/A,#N/A,TRUE,"EXT-TABLE";#N/A,#N/A,TRUE,"STEEL";#N/A,#N/A,TRUE,"INT-Table";#N/A,#N/A,TRUE,"STEEL";#N/A,#N/A,TRUE,"Door"}</definedName>
    <definedName name="이3" hidden="1">{#N/A,#N/A,TRUE,"Basic";#N/A,#N/A,TRUE,"EXT-TABLE";#N/A,#N/A,TRUE,"STEEL";#N/A,#N/A,TRUE,"INT-Table";#N/A,#N/A,TRUE,"STEEL";#N/A,#N/A,TRUE,"Door"}</definedName>
    <definedName name="이론" localSheetId="5" hidden="1">{#N/A,#N/A,FALSE,"속도"}</definedName>
    <definedName name="이론" localSheetId="3" hidden="1">{#N/A,#N/A,FALSE,"속도"}</definedName>
    <definedName name="이론" localSheetId="24" hidden="1">{#N/A,#N/A,FALSE,"속도"}</definedName>
    <definedName name="이론" localSheetId="4" hidden="1">{#N/A,#N/A,FALSE,"속도"}</definedName>
    <definedName name="이론" localSheetId="0" hidden="1">{#N/A,#N/A,FALSE,"속도"}</definedName>
    <definedName name="이론" localSheetId="23" hidden="1">{#N/A,#N/A,FALSE,"속도"}</definedName>
    <definedName name="이론" hidden="1">{#N/A,#N/A,FALSE,"속도"}</definedName>
    <definedName name="이름충돌" localSheetId="5"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름충돌" localSheetId="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름충돌" localSheetId="2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름충돌" localSheetId="4"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름충돌" localSheetId="0"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름충돌" localSheetId="23"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름충돌" hidden="1">{#N/A,#N/A,FALSE,"B-001";#N/A,#N/A,FALSE,"B-002";#N/A,#N/A,FALSE,"B-003";#N/A,#N/A,FALSE,"B-004";#N/A,#N/A,FALSE,"B-005";#N/A,#N/A,FALSE,"B-010";#N/A,#N/A,FALSE,"C-001";#N/A,#N/A,FALSE,"C-002";#N/A,#N/A,FALSE,"C-003";#N/A,#N/A,FALSE,"C-004";#N/A,#N/A,FALSE,"C-005";#N/A,#N/A,FALSE,"C-010";#N/A,#N/A,FALSE,"D-001";#N/A,#N/A,FALSE,"D-003";#N/A,#N/A,FALSE,"E-001";#N/A,#N/A,FALSE,"E-002";#N/A,#N/A,FALSE,"E-011";#N/A,#N/A,FALSE,"E-012";#N/A,#N/A,FALSE,"F-001";#N/A,#N/A,FALSE,"F-005";#N/A,#N/A,FALSE,"J-001";#N/A,#N/A,FALSE,"J-002";#N/A,#N/A,FALSE,"J-003";#N/A,#N/A,FALSE,"J-004";#N/A,#N/A,FALSE,"J-005";#N/A,#N/A,FALSE,"J-006";#N/A,#N/A,FALSE,"J-008";#N/A,#N/A,FALSE,"J-009";#N/A,#N/A,FALSE,"J-011";#N/A,#N/A,FALSE,"J-012";#N/A,#N/A,FALSE,"J-014";#N/A,#N/A,FALSE,"J-017";#N/A,#N/A,FALSE,"L-001";#N/A,#N/A,FALSE,"L-002";#N/A,#N/A,FALSE,"L-003";#N/A,#N/A,FALSE,"L-004";#N/A,#N/A,FALSE,"L-005";#N/A,#N/A,FALSE,"L-006";#N/A,#N/A,FALSE,"L-007";#N/A,#N/A,FALSE,"L-051";#N/A,#N/A,FALSE,"L-052";#N/A,#N/A,FALSE,"L-053";#N/A,#N/A,FALSE,"L-054";#N/A,#N/A,FALSE,"L-058";#N/A,#N/A,FALSE,"LR-001";#N/A,#N/A,FALSE,"U-001";#N/A,#N/A,FALSE,"U-002";#N/A,#N/A,FALSE,"U-010";#N/A,#N/A,FALSE,"U-051";#N/A,#N/A,FALSE,"UC-001";#N/A,#N/A,FALSE,"SIDE FILTER";#N/A,#N/A,FALSE,"CI-001-3";#N/A,#N/A,FALSE,"Load Arm"}</definedName>
    <definedName name="이승연" localSheetId="5" hidden="1">{#N/A,#N/A,FALSE,"부대1"}</definedName>
    <definedName name="이승연" localSheetId="3" hidden="1">{#N/A,#N/A,FALSE,"부대1"}</definedName>
    <definedName name="이승연" localSheetId="24" hidden="1">{#N/A,#N/A,FALSE,"부대1"}</definedName>
    <definedName name="이승연" localSheetId="4" hidden="1">{#N/A,#N/A,FALSE,"부대1"}</definedName>
    <definedName name="이승연" localSheetId="0" hidden="1">{#N/A,#N/A,FALSE,"부대1"}</definedName>
    <definedName name="이승연" localSheetId="23" hidden="1">{#N/A,#N/A,FALSE,"부대1"}</definedName>
    <definedName name="이승연" hidden="1">{#N/A,#N/A,FALSE,"부대1"}</definedName>
    <definedName name="이월" localSheetId="6" hidden="1">#REF!</definedName>
    <definedName name="이월" localSheetId="7" hidden="1">#REF!</definedName>
    <definedName name="이월" localSheetId="17" hidden="1">#REF!</definedName>
    <definedName name="이월" localSheetId="18" hidden="1">#REF!</definedName>
    <definedName name="이월" localSheetId="19" hidden="1">#REF!</definedName>
    <definedName name="이월" localSheetId="20" hidden="1">#REF!</definedName>
    <definedName name="이월" localSheetId="8" hidden="1">#REF!</definedName>
    <definedName name="이월" localSheetId="9" hidden="1">#REF!</definedName>
    <definedName name="이월" localSheetId="10" hidden="1">#REF!</definedName>
    <definedName name="이월" localSheetId="11" hidden="1">#REF!</definedName>
    <definedName name="이월" localSheetId="12" hidden="1">#REF!</definedName>
    <definedName name="이월" localSheetId="13" hidden="1">#REF!</definedName>
    <definedName name="이월" localSheetId="14" hidden="1">#REF!</definedName>
    <definedName name="이월" localSheetId="15" hidden="1">#REF!</definedName>
    <definedName name="이월" localSheetId="16" hidden="1">#REF!</definedName>
    <definedName name="이월" localSheetId="5" hidden="1">#REF!</definedName>
    <definedName name="이월" localSheetId="3" hidden="1">#REF!</definedName>
    <definedName name="이월" localSheetId="24" hidden="1">#REF!</definedName>
    <definedName name="이월" localSheetId="23" hidden="1">#REF!</definedName>
    <definedName name="이월" hidden="1">#REF!</definedName>
    <definedName name="이정" localSheetId="5" hidden="1">{#N/A,#N/A,FALSE,"2~8번"}</definedName>
    <definedName name="이정" localSheetId="3" hidden="1">{#N/A,#N/A,FALSE,"2~8번"}</definedName>
    <definedName name="이정" localSheetId="24" hidden="1">{#N/A,#N/A,FALSE,"2~8번"}</definedName>
    <definedName name="이정" localSheetId="4" hidden="1">{#N/A,#N/A,FALSE,"2~8번"}</definedName>
    <definedName name="이정" localSheetId="0" hidden="1">{#N/A,#N/A,FALSE,"2~8번"}</definedName>
    <definedName name="이정" localSheetId="23" hidden="1">{#N/A,#N/A,FALSE,"2~8번"}</definedName>
    <definedName name="이정" hidden="1">{#N/A,#N/A,FALSE,"2~8번"}</definedName>
    <definedName name="인구" localSheetId="6" hidden="1">#REF!</definedName>
    <definedName name="인구" localSheetId="7" hidden="1">#REF!</definedName>
    <definedName name="인구" localSheetId="17" hidden="1">#REF!</definedName>
    <definedName name="인구" localSheetId="18" hidden="1">#REF!</definedName>
    <definedName name="인구" localSheetId="19" hidden="1">#REF!</definedName>
    <definedName name="인구" localSheetId="20" hidden="1">#REF!</definedName>
    <definedName name="인구" localSheetId="8" hidden="1">#REF!</definedName>
    <definedName name="인구" localSheetId="9" hidden="1">#REF!</definedName>
    <definedName name="인구" localSheetId="10" hidden="1">#REF!</definedName>
    <definedName name="인구" localSheetId="11" hidden="1">#REF!</definedName>
    <definedName name="인구" localSheetId="12" hidden="1">#REF!</definedName>
    <definedName name="인구" localSheetId="13" hidden="1">#REF!</definedName>
    <definedName name="인구" localSheetId="14" hidden="1">#REF!</definedName>
    <definedName name="인구" localSheetId="15" hidden="1">#REF!</definedName>
    <definedName name="인구" localSheetId="16" hidden="1">#REF!</definedName>
    <definedName name="인구" localSheetId="5" hidden="1">#REF!</definedName>
    <definedName name="인구" localSheetId="3" hidden="1">#REF!</definedName>
    <definedName name="인구" localSheetId="24" hidden="1">#REF!</definedName>
    <definedName name="인구" localSheetId="23" hidden="1">#REF!</definedName>
    <definedName name="인구" hidden="1">#REF!</definedName>
    <definedName name="일위대가" localSheetId="5" hidden="1">{#N/A,#N/A,FALSE,"CCTV"}</definedName>
    <definedName name="일위대가" localSheetId="3" hidden="1">{#N/A,#N/A,FALSE,"CCTV"}</definedName>
    <definedName name="일위대가" localSheetId="24" hidden="1">{#N/A,#N/A,FALSE,"CCTV"}</definedName>
    <definedName name="일위대가" localSheetId="4" hidden="1">{#N/A,#N/A,FALSE,"CCTV"}</definedName>
    <definedName name="일위대가" localSheetId="0" hidden="1">{#N/A,#N/A,FALSE,"CCTV"}</definedName>
    <definedName name="일위대가" localSheetId="23" hidden="1">{#N/A,#N/A,FALSE,"CCTV"}</definedName>
    <definedName name="일위대가" hidden="1">{#N/A,#N/A,FALSE,"CCTV"}</definedName>
    <definedName name="입" localSheetId="5" hidden="1">{#N/A,#N/A,FALSE,"전체집계표";#N/A,#N/A,FALSE,"안벽30000";#N/A,#N/A,FALSE,"안벽20000";#N/A,#N/A,FALSE,"내호안";#N/A,#N/A,FALSE,"외호안";#N/A,#N/A,FALSE,"준설토A";#N/A,#N/A,FALSE,"준설토B";#N/A,#N/A,FALSE,"적출장"}</definedName>
    <definedName name="입" localSheetId="3" hidden="1">{#N/A,#N/A,FALSE,"전체집계표";#N/A,#N/A,FALSE,"안벽30000";#N/A,#N/A,FALSE,"안벽20000";#N/A,#N/A,FALSE,"내호안";#N/A,#N/A,FALSE,"외호안";#N/A,#N/A,FALSE,"준설토A";#N/A,#N/A,FALSE,"준설토B";#N/A,#N/A,FALSE,"적출장"}</definedName>
    <definedName name="입" localSheetId="24" hidden="1">{#N/A,#N/A,FALSE,"전체집계표";#N/A,#N/A,FALSE,"안벽30000";#N/A,#N/A,FALSE,"안벽20000";#N/A,#N/A,FALSE,"내호안";#N/A,#N/A,FALSE,"외호안";#N/A,#N/A,FALSE,"준설토A";#N/A,#N/A,FALSE,"준설토B";#N/A,#N/A,FALSE,"적출장"}</definedName>
    <definedName name="입" localSheetId="4" hidden="1">{#N/A,#N/A,FALSE,"전체집계표";#N/A,#N/A,FALSE,"안벽30000";#N/A,#N/A,FALSE,"안벽20000";#N/A,#N/A,FALSE,"내호안";#N/A,#N/A,FALSE,"외호안";#N/A,#N/A,FALSE,"준설토A";#N/A,#N/A,FALSE,"준설토B";#N/A,#N/A,FALSE,"적출장"}</definedName>
    <definedName name="입" localSheetId="0" hidden="1">{#N/A,#N/A,FALSE,"전체집계표";#N/A,#N/A,FALSE,"안벽30000";#N/A,#N/A,FALSE,"안벽20000";#N/A,#N/A,FALSE,"내호안";#N/A,#N/A,FALSE,"외호안";#N/A,#N/A,FALSE,"준설토A";#N/A,#N/A,FALSE,"준설토B";#N/A,#N/A,FALSE,"적출장"}</definedName>
    <definedName name="입" localSheetId="23" hidden="1">{#N/A,#N/A,FALSE,"전체집계표";#N/A,#N/A,FALSE,"안벽30000";#N/A,#N/A,FALSE,"안벽20000";#N/A,#N/A,FALSE,"내호안";#N/A,#N/A,FALSE,"외호안";#N/A,#N/A,FALSE,"준설토A";#N/A,#N/A,FALSE,"준설토B";#N/A,#N/A,FALSE,"적출장"}</definedName>
    <definedName name="입" hidden="1">{#N/A,#N/A,FALSE,"전체집계표";#N/A,#N/A,FALSE,"안벽30000";#N/A,#N/A,FALSE,"안벽20000";#N/A,#N/A,FALSE,"내호안";#N/A,#N/A,FALSE,"외호안";#N/A,#N/A,FALSE,"준설토A";#N/A,#N/A,FALSE,"준설토B";#N/A,#N/A,FALSE,"적출장"}</definedName>
    <definedName name="입적표" localSheetId="5" hidden="1">{#N/A,#N/A,FALSE,"전체집계표";#N/A,#N/A,FALSE,"안벽30000";#N/A,#N/A,FALSE,"안벽20000";#N/A,#N/A,FALSE,"내호안";#N/A,#N/A,FALSE,"외호안";#N/A,#N/A,FALSE,"준설토A";#N/A,#N/A,FALSE,"준설토B";#N/A,#N/A,FALSE,"적출장"}</definedName>
    <definedName name="입적표" localSheetId="3" hidden="1">{#N/A,#N/A,FALSE,"전체집계표";#N/A,#N/A,FALSE,"안벽30000";#N/A,#N/A,FALSE,"안벽20000";#N/A,#N/A,FALSE,"내호안";#N/A,#N/A,FALSE,"외호안";#N/A,#N/A,FALSE,"준설토A";#N/A,#N/A,FALSE,"준설토B";#N/A,#N/A,FALSE,"적출장"}</definedName>
    <definedName name="입적표" localSheetId="24" hidden="1">{#N/A,#N/A,FALSE,"전체집계표";#N/A,#N/A,FALSE,"안벽30000";#N/A,#N/A,FALSE,"안벽20000";#N/A,#N/A,FALSE,"내호안";#N/A,#N/A,FALSE,"외호안";#N/A,#N/A,FALSE,"준설토A";#N/A,#N/A,FALSE,"준설토B";#N/A,#N/A,FALSE,"적출장"}</definedName>
    <definedName name="입적표" localSheetId="4" hidden="1">{#N/A,#N/A,FALSE,"전체집계표";#N/A,#N/A,FALSE,"안벽30000";#N/A,#N/A,FALSE,"안벽20000";#N/A,#N/A,FALSE,"내호안";#N/A,#N/A,FALSE,"외호안";#N/A,#N/A,FALSE,"준설토A";#N/A,#N/A,FALSE,"준설토B";#N/A,#N/A,FALSE,"적출장"}</definedName>
    <definedName name="입적표" localSheetId="0" hidden="1">{#N/A,#N/A,FALSE,"전체집계표";#N/A,#N/A,FALSE,"안벽30000";#N/A,#N/A,FALSE,"안벽20000";#N/A,#N/A,FALSE,"내호안";#N/A,#N/A,FALSE,"외호안";#N/A,#N/A,FALSE,"준설토A";#N/A,#N/A,FALSE,"준설토B";#N/A,#N/A,FALSE,"적출장"}</definedName>
    <definedName name="입적표" localSheetId="23" hidden="1">{#N/A,#N/A,FALSE,"전체집계표";#N/A,#N/A,FALSE,"안벽30000";#N/A,#N/A,FALSE,"안벽20000";#N/A,#N/A,FALSE,"내호안";#N/A,#N/A,FALSE,"외호안";#N/A,#N/A,FALSE,"준설토A";#N/A,#N/A,FALSE,"준설토B";#N/A,#N/A,FALSE,"적출장"}</definedName>
    <definedName name="입적표" hidden="1">{#N/A,#N/A,FALSE,"전체집계표";#N/A,#N/A,FALSE,"안벽30000";#N/A,#N/A,FALSE,"안벽20000";#N/A,#N/A,FALSE,"내호안";#N/A,#N/A,FALSE,"외호안";#N/A,#N/A,FALSE,"준설토A";#N/A,#N/A,FALSE,"준설토B";#N/A,#N/A,FALSE,"적출장"}</definedName>
    <definedName name="ㅈㄱㅈㄱ" localSheetId="5" hidden="1">{#N/A,#N/A,FALSE,"CCTV"}</definedName>
    <definedName name="ㅈㄱㅈㄱ" localSheetId="3" hidden="1">{#N/A,#N/A,FALSE,"CCTV"}</definedName>
    <definedName name="ㅈㄱㅈㄱ" localSheetId="24" hidden="1">{#N/A,#N/A,FALSE,"CCTV"}</definedName>
    <definedName name="ㅈㄱㅈㄱ" localSheetId="4" hidden="1">{#N/A,#N/A,FALSE,"CCTV"}</definedName>
    <definedName name="ㅈㄱㅈㄱ" localSheetId="0" hidden="1">{#N/A,#N/A,FALSE,"CCTV"}</definedName>
    <definedName name="ㅈㄱㅈㄱ" localSheetId="23" hidden="1">{#N/A,#N/A,FALSE,"CCTV"}</definedName>
    <definedName name="ㅈㄱㅈㄱ" hidden="1">{#N/A,#N/A,FALSE,"CCTV"}</definedName>
    <definedName name="자미" localSheetId="5" hidden="1">{#N/A,#N/A,FALSE,"명세표"}</definedName>
    <definedName name="자미" localSheetId="3" hidden="1">{#N/A,#N/A,FALSE,"명세표"}</definedName>
    <definedName name="자미" localSheetId="24" hidden="1">{#N/A,#N/A,FALSE,"명세표"}</definedName>
    <definedName name="자미" localSheetId="4" hidden="1">{#N/A,#N/A,FALSE,"명세표"}</definedName>
    <definedName name="자미" localSheetId="0" hidden="1">{#N/A,#N/A,FALSE,"명세표"}</definedName>
    <definedName name="자미" localSheetId="23" hidden="1">{#N/A,#N/A,FALSE,"명세표"}</definedName>
    <definedName name="자미" hidden="1">{#N/A,#N/A,FALSE,"명세표"}</definedName>
    <definedName name="자산" localSheetId="5" hidden="1">{#N/A,#N/A,TRUE,"LOADCOVE";#N/A,#N/A,TRUE,"PAGE001";#N/A,#N/A,TRUE,"PAGE002";#N/A,#N/A,TRUE,"PAGE003";#N/A,#N/A,TRUE,"PAGE004";#N/A,#N/A,TRUE,"PAGE005";#N/A,#N/A,TRUE,"PAGE006";#N/A,#N/A,TRUE,"PAGE007";#N/A,#N/A,TRUE,"PAGE008";#N/A,#N/A,TRUE,"PAGE009";#N/A,#N/A,TRUE,"PAGE010";#N/A,#N/A,TRUE,"PAGE011";#N/A,#N/A,TRUE,"PAGE012";#N/A,#N/A,TRUE,"PAGE013"}</definedName>
    <definedName name="자산" localSheetId="3" hidden="1">{#N/A,#N/A,TRUE,"LOADCOVE";#N/A,#N/A,TRUE,"PAGE001";#N/A,#N/A,TRUE,"PAGE002";#N/A,#N/A,TRUE,"PAGE003";#N/A,#N/A,TRUE,"PAGE004";#N/A,#N/A,TRUE,"PAGE005";#N/A,#N/A,TRUE,"PAGE006";#N/A,#N/A,TRUE,"PAGE007";#N/A,#N/A,TRUE,"PAGE008";#N/A,#N/A,TRUE,"PAGE009";#N/A,#N/A,TRUE,"PAGE010";#N/A,#N/A,TRUE,"PAGE011";#N/A,#N/A,TRUE,"PAGE012";#N/A,#N/A,TRUE,"PAGE013"}</definedName>
    <definedName name="자산" localSheetId="24" hidden="1">{#N/A,#N/A,TRUE,"LOADCOVE";#N/A,#N/A,TRUE,"PAGE001";#N/A,#N/A,TRUE,"PAGE002";#N/A,#N/A,TRUE,"PAGE003";#N/A,#N/A,TRUE,"PAGE004";#N/A,#N/A,TRUE,"PAGE005";#N/A,#N/A,TRUE,"PAGE006";#N/A,#N/A,TRUE,"PAGE007";#N/A,#N/A,TRUE,"PAGE008";#N/A,#N/A,TRUE,"PAGE009";#N/A,#N/A,TRUE,"PAGE010";#N/A,#N/A,TRUE,"PAGE011";#N/A,#N/A,TRUE,"PAGE012";#N/A,#N/A,TRUE,"PAGE013"}</definedName>
    <definedName name="자산" localSheetId="4" hidden="1">{#N/A,#N/A,TRUE,"LOADCOVE";#N/A,#N/A,TRUE,"PAGE001";#N/A,#N/A,TRUE,"PAGE002";#N/A,#N/A,TRUE,"PAGE003";#N/A,#N/A,TRUE,"PAGE004";#N/A,#N/A,TRUE,"PAGE005";#N/A,#N/A,TRUE,"PAGE006";#N/A,#N/A,TRUE,"PAGE007";#N/A,#N/A,TRUE,"PAGE008";#N/A,#N/A,TRUE,"PAGE009";#N/A,#N/A,TRUE,"PAGE010";#N/A,#N/A,TRUE,"PAGE011";#N/A,#N/A,TRUE,"PAGE012";#N/A,#N/A,TRUE,"PAGE013"}</definedName>
    <definedName name="자산" localSheetId="0" hidden="1">{#N/A,#N/A,TRUE,"LOADCOVE";#N/A,#N/A,TRUE,"PAGE001";#N/A,#N/A,TRUE,"PAGE002";#N/A,#N/A,TRUE,"PAGE003";#N/A,#N/A,TRUE,"PAGE004";#N/A,#N/A,TRUE,"PAGE005";#N/A,#N/A,TRUE,"PAGE006";#N/A,#N/A,TRUE,"PAGE007";#N/A,#N/A,TRUE,"PAGE008";#N/A,#N/A,TRUE,"PAGE009";#N/A,#N/A,TRUE,"PAGE010";#N/A,#N/A,TRUE,"PAGE011";#N/A,#N/A,TRUE,"PAGE012";#N/A,#N/A,TRUE,"PAGE013"}</definedName>
    <definedName name="자산" localSheetId="23" hidden="1">{#N/A,#N/A,TRUE,"LOADCOVE";#N/A,#N/A,TRUE,"PAGE001";#N/A,#N/A,TRUE,"PAGE002";#N/A,#N/A,TRUE,"PAGE003";#N/A,#N/A,TRUE,"PAGE004";#N/A,#N/A,TRUE,"PAGE005";#N/A,#N/A,TRUE,"PAGE006";#N/A,#N/A,TRUE,"PAGE007";#N/A,#N/A,TRUE,"PAGE008";#N/A,#N/A,TRUE,"PAGE009";#N/A,#N/A,TRUE,"PAGE010";#N/A,#N/A,TRUE,"PAGE011";#N/A,#N/A,TRUE,"PAGE012";#N/A,#N/A,TRUE,"PAGE013"}</definedName>
    <definedName name="자산" hidden="1">{#N/A,#N/A,TRUE,"LOADCOVE";#N/A,#N/A,TRUE,"PAGE001";#N/A,#N/A,TRUE,"PAGE002";#N/A,#N/A,TRUE,"PAGE003";#N/A,#N/A,TRUE,"PAGE004";#N/A,#N/A,TRUE,"PAGE005";#N/A,#N/A,TRUE,"PAGE006";#N/A,#N/A,TRUE,"PAGE007";#N/A,#N/A,TRUE,"PAGE008";#N/A,#N/A,TRUE,"PAGE009";#N/A,#N/A,TRUE,"PAGE010";#N/A,#N/A,TRUE,"PAGE011";#N/A,#N/A,TRUE,"PAGE012";#N/A,#N/A,TRUE,"PAGE013"}</definedName>
    <definedName name="자산1" localSheetId="5" hidden="1">{#N/A,#N/A,TRUE,"LOADCOVE";#N/A,#N/A,TRUE,"PAGE001";#N/A,#N/A,TRUE,"PAGE002";#N/A,#N/A,TRUE,"PAGE003";#N/A,#N/A,TRUE,"PAGE004";#N/A,#N/A,TRUE,"PAGE005";#N/A,#N/A,TRUE,"PAGE006";#N/A,#N/A,TRUE,"PAGE007";#N/A,#N/A,TRUE,"PAGE008";#N/A,#N/A,TRUE,"PAGE009";#N/A,#N/A,TRUE,"PAGE010";#N/A,#N/A,TRUE,"PAGE011";#N/A,#N/A,TRUE,"PAGE012";#N/A,#N/A,TRUE,"PAGE013"}</definedName>
    <definedName name="자산1" localSheetId="3" hidden="1">{#N/A,#N/A,TRUE,"LOADCOVE";#N/A,#N/A,TRUE,"PAGE001";#N/A,#N/A,TRUE,"PAGE002";#N/A,#N/A,TRUE,"PAGE003";#N/A,#N/A,TRUE,"PAGE004";#N/A,#N/A,TRUE,"PAGE005";#N/A,#N/A,TRUE,"PAGE006";#N/A,#N/A,TRUE,"PAGE007";#N/A,#N/A,TRUE,"PAGE008";#N/A,#N/A,TRUE,"PAGE009";#N/A,#N/A,TRUE,"PAGE010";#N/A,#N/A,TRUE,"PAGE011";#N/A,#N/A,TRUE,"PAGE012";#N/A,#N/A,TRUE,"PAGE013"}</definedName>
    <definedName name="자산1" localSheetId="24" hidden="1">{#N/A,#N/A,TRUE,"LOADCOVE";#N/A,#N/A,TRUE,"PAGE001";#N/A,#N/A,TRUE,"PAGE002";#N/A,#N/A,TRUE,"PAGE003";#N/A,#N/A,TRUE,"PAGE004";#N/A,#N/A,TRUE,"PAGE005";#N/A,#N/A,TRUE,"PAGE006";#N/A,#N/A,TRUE,"PAGE007";#N/A,#N/A,TRUE,"PAGE008";#N/A,#N/A,TRUE,"PAGE009";#N/A,#N/A,TRUE,"PAGE010";#N/A,#N/A,TRUE,"PAGE011";#N/A,#N/A,TRUE,"PAGE012";#N/A,#N/A,TRUE,"PAGE013"}</definedName>
    <definedName name="자산1" localSheetId="4" hidden="1">{#N/A,#N/A,TRUE,"LOADCOVE";#N/A,#N/A,TRUE,"PAGE001";#N/A,#N/A,TRUE,"PAGE002";#N/A,#N/A,TRUE,"PAGE003";#N/A,#N/A,TRUE,"PAGE004";#N/A,#N/A,TRUE,"PAGE005";#N/A,#N/A,TRUE,"PAGE006";#N/A,#N/A,TRUE,"PAGE007";#N/A,#N/A,TRUE,"PAGE008";#N/A,#N/A,TRUE,"PAGE009";#N/A,#N/A,TRUE,"PAGE010";#N/A,#N/A,TRUE,"PAGE011";#N/A,#N/A,TRUE,"PAGE012";#N/A,#N/A,TRUE,"PAGE013"}</definedName>
    <definedName name="자산1" localSheetId="0" hidden="1">{#N/A,#N/A,TRUE,"LOADCOVE";#N/A,#N/A,TRUE,"PAGE001";#N/A,#N/A,TRUE,"PAGE002";#N/A,#N/A,TRUE,"PAGE003";#N/A,#N/A,TRUE,"PAGE004";#N/A,#N/A,TRUE,"PAGE005";#N/A,#N/A,TRUE,"PAGE006";#N/A,#N/A,TRUE,"PAGE007";#N/A,#N/A,TRUE,"PAGE008";#N/A,#N/A,TRUE,"PAGE009";#N/A,#N/A,TRUE,"PAGE010";#N/A,#N/A,TRUE,"PAGE011";#N/A,#N/A,TRUE,"PAGE012";#N/A,#N/A,TRUE,"PAGE013"}</definedName>
    <definedName name="자산1" localSheetId="23" hidden="1">{#N/A,#N/A,TRUE,"LOADCOVE";#N/A,#N/A,TRUE,"PAGE001";#N/A,#N/A,TRUE,"PAGE002";#N/A,#N/A,TRUE,"PAGE003";#N/A,#N/A,TRUE,"PAGE004";#N/A,#N/A,TRUE,"PAGE005";#N/A,#N/A,TRUE,"PAGE006";#N/A,#N/A,TRUE,"PAGE007";#N/A,#N/A,TRUE,"PAGE008";#N/A,#N/A,TRUE,"PAGE009";#N/A,#N/A,TRUE,"PAGE010";#N/A,#N/A,TRUE,"PAGE011";#N/A,#N/A,TRUE,"PAGE012";#N/A,#N/A,TRUE,"PAGE013"}</definedName>
    <definedName name="자산1" hidden="1">{#N/A,#N/A,TRUE,"LOADCOVE";#N/A,#N/A,TRUE,"PAGE001";#N/A,#N/A,TRUE,"PAGE002";#N/A,#N/A,TRUE,"PAGE003";#N/A,#N/A,TRUE,"PAGE004";#N/A,#N/A,TRUE,"PAGE005";#N/A,#N/A,TRUE,"PAGE006";#N/A,#N/A,TRUE,"PAGE007";#N/A,#N/A,TRUE,"PAGE008";#N/A,#N/A,TRUE,"PAGE009";#N/A,#N/A,TRUE,"PAGE010";#N/A,#N/A,TRUE,"PAGE011";#N/A,#N/A,TRUE,"PAGE012";#N/A,#N/A,TRUE,"PAGE013"}</definedName>
    <definedName name="자운" localSheetId="6" hidden="1">#REF!</definedName>
    <definedName name="자운" localSheetId="7" hidden="1">#REF!</definedName>
    <definedName name="자운" localSheetId="17" hidden="1">#REF!</definedName>
    <definedName name="자운" localSheetId="18" hidden="1">#REF!</definedName>
    <definedName name="자운" localSheetId="19" hidden="1">#REF!</definedName>
    <definedName name="자운" localSheetId="20" hidden="1">#REF!</definedName>
    <definedName name="자운" localSheetId="8" hidden="1">#REF!</definedName>
    <definedName name="자운" localSheetId="9" hidden="1">#REF!</definedName>
    <definedName name="자운" localSheetId="10" hidden="1">#REF!</definedName>
    <definedName name="자운" localSheetId="11" hidden="1">#REF!</definedName>
    <definedName name="자운" localSheetId="12" hidden="1">#REF!</definedName>
    <definedName name="자운" localSheetId="13" hidden="1">#REF!</definedName>
    <definedName name="자운" localSheetId="14" hidden="1">#REF!</definedName>
    <definedName name="자운" localSheetId="15" hidden="1">#REF!</definedName>
    <definedName name="자운" localSheetId="16" hidden="1">#REF!</definedName>
    <definedName name="자운" localSheetId="5" hidden="1">#REF!</definedName>
    <definedName name="자운" localSheetId="3" hidden="1">#REF!</definedName>
    <definedName name="자운" localSheetId="24" hidden="1">#REF!</definedName>
    <definedName name="자운" localSheetId="23" hidden="1">#REF!</definedName>
    <definedName name="자운" hidden="1">#REF!</definedName>
    <definedName name="잔교" localSheetId="6" hidden="1">#REF!</definedName>
    <definedName name="잔교" localSheetId="7" hidden="1">#REF!</definedName>
    <definedName name="잔교" localSheetId="17" hidden="1">#REF!</definedName>
    <definedName name="잔교" localSheetId="18" hidden="1">#REF!</definedName>
    <definedName name="잔교" localSheetId="19" hidden="1">#REF!</definedName>
    <definedName name="잔교" localSheetId="20" hidden="1">#REF!</definedName>
    <definedName name="잔교" localSheetId="8" hidden="1">#REF!</definedName>
    <definedName name="잔교" localSheetId="9" hidden="1">#REF!</definedName>
    <definedName name="잔교" localSheetId="10" hidden="1">#REF!</definedName>
    <definedName name="잔교" localSheetId="11" hidden="1">#REF!</definedName>
    <definedName name="잔교" localSheetId="12" hidden="1">#REF!</definedName>
    <definedName name="잔교" localSheetId="13" hidden="1">#REF!</definedName>
    <definedName name="잔교" localSheetId="14" hidden="1">#REF!</definedName>
    <definedName name="잔교" localSheetId="15" hidden="1">#REF!</definedName>
    <definedName name="잔교" localSheetId="16" hidden="1">#REF!</definedName>
    <definedName name="잔교" localSheetId="24" hidden="1">#REF!</definedName>
    <definedName name="잔교" localSheetId="4" hidden="1">#REF!</definedName>
    <definedName name="잔교" localSheetId="23" hidden="1">#REF!</definedName>
    <definedName name="잔교" hidden="1">#REF!</definedName>
    <definedName name="적표" localSheetId="5" hidden="1">{#N/A,#N/A,FALSE,"전체집계표";#N/A,#N/A,FALSE,"안벽30000";#N/A,#N/A,FALSE,"안벽20000";#N/A,#N/A,FALSE,"내호안";#N/A,#N/A,FALSE,"외호안";#N/A,#N/A,FALSE,"준설토A";#N/A,#N/A,FALSE,"준설토B";#N/A,#N/A,FALSE,"적출장"}</definedName>
    <definedName name="적표" localSheetId="3" hidden="1">{#N/A,#N/A,FALSE,"전체집계표";#N/A,#N/A,FALSE,"안벽30000";#N/A,#N/A,FALSE,"안벽20000";#N/A,#N/A,FALSE,"내호안";#N/A,#N/A,FALSE,"외호안";#N/A,#N/A,FALSE,"준설토A";#N/A,#N/A,FALSE,"준설토B";#N/A,#N/A,FALSE,"적출장"}</definedName>
    <definedName name="적표" localSheetId="24" hidden="1">{#N/A,#N/A,FALSE,"전체집계표";#N/A,#N/A,FALSE,"안벽30000";#N/A,#N/A,FALSE,"안벽20000";#N/A,#N/A,FALSE,"내호안";#N/A,#N/A,FALSE,"외호안";#N/A,#N/A,FALSE,"준설토A";#N/A,#N/A,FALSE,"준설토B";#N/A,#N/A,FALSE,"적출장"}</definedName>
    <definedName name="적표" localSheetId="4" hidden="1">{#N/A,#N/A,FALSE,"전체집계표";#N/A,#N/A,FALSE,"안벽30000";#N/A,#N/A,FALSE,"안벽20000";#N/A,#N/A,FALSE,"내호안";#N/A,#N/A,FALSE,"외호안";#N/A,#N/A,FALSE,"준설토A";#N/A,#N/A,FALSE,"준설토B";#N/A,#N/A,FALSE,"적출장"}</definedName>
    <definedName name="적표" localSheetId="0" hidden="1">{#N/A,#N/A,FALSE,"전체집계표";#N/A,#N/A,FALSE,"안벽30000";#N/A,#N/A,FALSE,"안벽20000";#N/A,#N/A,FALSE,"내호안";#N/A,#N/A,FALSE,"외호안";#N/A,#N/A,FALSE,"준설토A";#N/A,#N/A,FALSE,"준설토B";#N/A,#N/A,FALSE,"적출장"}</definedName>
    <definedName name="적표" localSheetId="23" hidden="1">{#N/A,#N/A,FALSE,"전체집계표";#N/A,#N/A,FALSE,"안벽30000";#N/A,#N/A,FALSE,"안벽20000";#N/A,#N/A,FALSE,"내호안";#N/A,#N/A,FALSE,"외호안";#N/A,#N/A,FALSE,"준설토A";#N/A,#N/A,FALSE,"준설토B";#N/A,#N/A,FALSE,"적출장"}</definedName>
    <definedName name="적표" hidden="1">{#N/A,#N/A,FALSE,"전체집계표";#N/A,#N/A,FALSE,"안벽30000";#N/A,#N/A,FALSE,"안벽20000";#N/A,#N/A,FALSE,"내호안";#N/A,#N/A,FALSE,"외호안";#N/A,#N/A,FALSE,"준설토A";#N/A,#N/A,FALSE,"준설토B";#N/A,#N/A,FALSE,"적출장"}</definedName>
    <definedName name="전계장금액" localSheetId="6" hidden="1">#REF!</definedName>
    <definedName name="전계장금액" localSheetId="7" hidden="1">#REF!</definedName>
    <definedName name="전계장금액" localSheetId="17" hidden="1">#REF!</definedName>
    <definedName name="전계장금액" localSheetId="18" hidden="1">#REF!</definedName>
    <definedName name="전계장금액" localSheetId="19" hidden="1">#REF!</definedName>
    <definedName name="전계장금액" localSheetId="20" hidden="1">#REF!</definedName>
    <definedName name="전계장금액" localSheetId="8" hidden="1">#REF!</definedName>
    <definedName name="전계장금액" localSheetId="9" hidden="1">#REF!</definedName>
    <definedName name="전계장금액" localSheetId="10" hidden="1">#REF!</definedName>
    <definedName name="전계장금액" localSheetId="11" hidden="1">#REF!</definedName>
    <definedName name="전계장금액" localSheetId="12" hidden="1">#REF!</definedName>
    <definedName name="전계장금액" localSheetId="13" hidden="1">#REF!</definedName>
    <definedName name="전계장금액" localSheetId="14" hidden="1">#REF!</definedName>
    <definedName name="전계장금액" localSheetId="15" hidden="1">#REF!</definedName>
    <definedName name="전계장금액" localSheetId="16" hidden="1">#REF!</definedName>
    <definedName name="전계장금액" localSheetId="5" hidden="1">#REF!</definedName>
    <definedName name="전계장금액" localSheetId="3" hidden="1">#REF!</definedName>
    <definedName name="전계장금액" localSheetId="24" hidden="1">#REF!</definedName>
    <definedName name="전계장금액" localSheetId="23" hidden="1">#REF!</definedName>
    <definedName name="전계장금액" hidden="1">#REF!</definedName>
    <definedName name="전기1" localSheetId="6" hidden="1">#REF!</definedName>
    <definedName name="전기1" localSheetId="7" hidden="1">#REF!</definedName>
    <definedName name="전기1" localSheetId="17" hidden="1">#REF!</definedName>
    <definedName name="전기1" localSheetId="18" hidden="1">#REF!</definedName>
    <definedName name="전기1" localSheetId="19" hidden="1">#REF!</definedName>
    <definedName name="전기1" localSheetId="20" hidden="1">#REF!</definedName>
    <definedName name="전기1" localSheetId="8" hidden="1">#REF!</definedName>
    <definedName name="전기1" localSheetId="9" hidden="1">#REF!</definedName>
    <definedName name="전기1" localSheetId="10" hidden="1">#REF!</definedName>
    <definedName name="전기1" localSheetId="11" hidden="1">#REF!</definedName>
    <definedName name="전기1" localSheetId="12" hidden="1">#REF!</definedName>
    <definedName name="전기1" localSheetId="13" hidden="1">#REF!</definedName>
    <definedName name="전기1" localSheetId="14" hidden="1">#REF!</definedName>
    <definedName name="전기1" localSheetId="15" hidden="1">#REF!</definedName>
    <definedName name="전기1" localSheetId="16" hidden="1">#REF!</definedName>
    <definedName name="전기1" localSheetId="5" hidden="1">#REF!</definedName>
    <definedName name="전기1" localSheetId="3" hidden="1">#REF!</definedName>
    <definedName name="전기1" localSheetId="24" hidden="1">#REF!</definedName>
    <definedName name="전기1" localSheetId="23" hidden="1">#REF!</definedName>
    <definedName name="전기1" hidden="1">#REF!</definedName>
    <definedName name="전기공사비교" localSheetId="5"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 localSheetId="3"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 localSheetId="24"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 localSheetId="4"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 localSheetId="0"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 localSheetId="23" hidden="1">{#N/A,#N/A,FALSE,"손익표지";#N/A,#N/A,FALSE,"손익계산";#N/A,#N/A,FALSE,"일반관리비";#N/A,#N/A,FALSE,"영업외수익";#N/A,#N/A,FALSE,"영업외비용";#N/A,#N/A,FALSE,"매출액";#N/A,#N/A,FALSE,"요약손익";#N/A,#N/A,FALSE,"요약대차";#N/A,#N/A,FALSE,"매출채권현황";#N/A,#N/A,FALSE,"매출채권명세"}</definedName>
    <definedName name="전기공사비교" hidden="1">{#N/A,#N/A,FALSE,"손익표지";#N/A,#N/A,FALSE,"손익계산";#N/A,#N/A,FALSE,"일반관리비";#N/A,#N/A,FALSE,"영업외수익";#N/A,#N/A,FALSE,"영업외비용";#N/A,#N/A,FALSE,"매출액";#N/A,#N/A,FALSE,"요약손익";#N/A,#N/A,FALSE,"요약대차";#N/A,#N/A,FALSE,"매출채권현황";#N/A,#N/A,FALSE,"매출채권명세"}</definedName>
    <definedName name="전기기" localSheetId="6" hidden="1">#REF!</definedName>
    <definedName name="전기기" localSheetId="7" hidden="1">#REF!</definedName>
    <definedName name="전기기" localSheetId="17" hidden="1">#REF!</definedName>
    <definedName name="전기기" localSheetId="18" hidden="1">#REF!</definedName>
    <definedName name="전기기" localSheetId="19" hidden="1">#REF!</definedName>
    <definedName name="전기기" localSheetId="20" hidden="1">#REF!</definedName>
    <definedName name="전기기" localSheetId="8" hidden="1">#REF!</definedName>
    <definedName name="전기기" localSheetId="9" hidden="1">#REF!</definedName>
    <definedName name="전기기" localSheetId="10" hidden="1">#REF!</definedName>
    <definedName name="전기기" localSheetId="11" hidden="1">#REF!</definedName>
    <definedName name="전기기" localSheetId="12" hidden="1">#REF!</definedName>
    <definedName name="전기기" localSheetId="13" hidden="1">#REF!</definedName>
    <definedName name="전기기" localSheetId="14" hidden="1">#REF!</definedName>
    <definedName name="전기기" localSheetId="15" hidden="1">#REF!</definedName>
    <definedName name="전기기" localSheetId="16" hidden="1">#REF!</definedName>
    <definedName name="전기기" localSheetId="5" hidden="1">#REF!</definedName>
    <definedName name="전기기" localSheetId="3" hidden="1">#REF!</definedName>
    <definedName name="전기기" localSheetId="24" hidden="1">#REF!</definedName>
    <definedName name="전기기" localSheetId="23" hidden="1">#REF!</definedName>
    <definedName name="전기기" hidden="1">#REF!</definedName>
    <definedName name="전기기기" localSheetId="5" hidden="1">{"'장비'!$A$3:$M$12"}</definedName>
    <definedName name="전기기기" localSheetId="3" hidden="1">{"'장비'!$A$3:$M$12"}</definedName>
    <definedName name="전기기기" localSheetId="24" hidden="1">{"'장비'!$A$3:$M$12"}</definedName>
    <definedName name="전기기기" localSheetId="4" hidden="1">{"'장비'!$A$3:$M$12"}</definedName>
    <definedName name="전기기기" localSheetId="0" hidden="1">{"'장비'!$A$3:$M$12"}</definedName>
    <definedName name="전기기기" localSheetId="23" hidden="1">{"'장비'!$A$3:$M$12"}</definedName>
    <definedName name="전기기기" hidden="1">{"'장비'!$A$3:$M$12"}</definedName>
    <definedName name="전기내역" localSheetId="5" hidden="1">{#N/A,#N/A,FALSE,"CCTV"}</definedName>
    <definedName name="전기내역" localSheetId="3" hidden="1">{#N/A,#N/A,FALSE,"CCTV"}</definedName>
    <definedName name="전기내역" localSheetId="24" hidden="1">{#N/A,#N/A,FALSE,"CCTV"}</definedName>
    <definedName name="전기내역" localSheetId="4" hidden="1">{#N/A,#N/A,FALSE,"CCTV"}</definedName>
    <definedName name="전기내역" localSheetId="0" hidden="1">{#N/A,#N/A,FALSE,"CCTV"}</definedName>
    <definedName name="전기내역" localSheetId="23" hidden="1">{#N/A,#N/A,FALSE,"CCTV"}</definedName>
    <definedName name="전기내역" hidden="1">{#N/A,#N/A,FALSE,"CCTV"}</definedName>
    <definedName name="전열" localSheetId="5" hidden="1">{#N/A,#N/A,FALSE,"CCTV"}</definedName>
    <definedName name="전열" localSheetId="3" hidden="1">{#N/A,#N/A,FALSE,"CCTV"}</definedName>
    <definedName name="전열" localSheetId="24" hidden="1">{#N/A,#N/A,FALSE,"CCTV"}</definedName>
    <definedName name="전열" localSheetId="4" hidden="1">{#N/A,#N/A,FALSE,"CCTV"}</definedName>
    <definedName name="전열" localSheetId="0" hidden="1">{#N/A,#N/A,FALSE,"CCTV"}</definedName>
    <definedName name="전열" localSheetId="23" hidden="1">{#N/A,#N/A,FALSE,"CCTV"}</definedName>
    <definedName name="전열" hidden="1">{#N/A,#N/A,FALSE,"CCTV"}</definedName>
    <definedName name="제관공사" localSheetId="5" hidden="1">{#N/A,#N/A,FALSE,"CCTV"}</definedName>
    <definedName name="제관공사" localSheetId="3" hidden="1">{#N/A,#N/A,FALSE,"CCTV"}</definedName>
    <definedName name="제관공사" localSheetId="24" hidden="1">{#N/A,#N/A,FALSE,"CCTV"}</definedName>
    <definedName name="제관공사" localSheetId="4" hidden="1">{#N/A,#N/A,FALSE,"CCTV"}</definedName>
    <definedName name="제관공사" localSheetId="0" hidden="1">{#N/A,#N/A,FALSE,"CCTV"}</definedName>
    <definedName name="제관공사" localSheetId="23" hidden="1">{#N/A,#N/A,FALSE,"CCTV"}</definedName>
    <definedName name="제관공사" hidden="1">{#N/A,#N/A,FALSE,"CCTV"}</definedName>
    <definedName name="조직표현장" localSheetId="24" hidden="1">#REF!</definedName>
    <definedName name="조직표현장" localSheetId="4" hidden="1">#REF!</definedName>
    <definedName name="조직표현장" localSheetId="0" hidden="1">#REF!</definedName>
    <definedName name="조직표현장" localSheetId="23" hidden="1">#REF!</definedName>
    <definedName name="조직표현장" hidden="1">#REF!</definedName>
    <definedName name="중점추진" localSheetId="5" hidden="1">{#N/A,#N/A,TRUE,"LOADCOVE";#N/A,#N/A,TRUE,"PAGE001";#N/A,#N/A,TRUE,"PAGE002";#N/A,#N/A,TRUE,"PAGE003";#N/A,#N/A,TRUE,"PAGE004";#N/A,#N/A,TRUE,"PAGE005";#N/A,#N/A,TRUE,"PAGE006";#N/A,#N/A,TRUE,"PAGE007";#N/A,#N/A,TRUE,"PAGE008";#N/A,#N/A,TRUE,"PAGE009";#N/A,#N/A,TRUE,"PAGE010";#N/A,#N/A,TRUE,"PAGE011";#N/A,#N/A,TRUE,"PAGE012";#N/A,#N/A,TRUE,"PAGE013"}</definedName>
    <definedName name="중점추진" localSheetId="3" hidden="1">{#N/A,#N/A,TRUE,"LOADCOVE";#N/A,#N/A,TRUE,"PAGE001";#N/A,#N/A,TRUE,"PAGE002";#N/A,#N/A,TRUE,"PAGE003";#N/A,#N/A,TRUE,"PAGE004";#N/A,#N/A,TRUE,"PAGE005";#N/A,#N/A,TRUE,"PAGE006";#N/A,#N/A,TRUE,"PAGE007";#N/A,#N/A,TRUE,"PAGE008";#N/A,#N/A,TRUE,"PAGE009";#N/A,#N/A,TRUE,"PAGE010";#N/A,#N/A,TRUE,"PAGE011";#N/A,#N/A,TRUE,"PAGE012";#N/A,#N/A,TRUE,"PAGE013"}</definedName>
    <definedName name="중점추진" localSheetId="24" hidden="1">{#N/A,#N/A,TRUE,"LOADCOVE";#N/A,#N/A,TRUE,"PAGE001";#N/A,#N/A,TRUE,"PAGE002";#N/A,#N/A,TRUE,"PAGE003";#N/A,#N/A,TRUE,"PAGE004";#N/A,#N/A,TRUE,"PAGE005";#N/A,#N/A,TRUE,"PAGE006";#N/A,#N/A,TRUE,"PAGE007";#N/A,#N/A,TRUE,"PAGE008";#N/A,#N/A,TRUE,"PAGE009";#N/A,#N/A,TRUE,"PAGE010";#N/A,#N/A,TRUE,"PAGE011";#N/A,#N/A,TRUE,"PAGE012";#N/A,#N/A,TRUE,"PAGE013"}</definedName>
    <definedName name="중점추진" localSheetId="4" hidden="1">{#N/A,#N/A,TRUE,"LOADCOVE";#N/A,#N/A,TRUE,"PAGE001";#N/A,#N/A,TRUE,"PAGE002";#N/A,#N/A,TRUE,"PAGE003";#N/A,#N/A,TRUE,"PAGE004";#N/A,#N/A,TRUE,"PAGE005";#N/A,#N/A,TRUE,"PAGE006";#N/A,#N/A,TRUE,"PAGE007";#N/A,#N/A,TRUE,"PAGE008";#N/A,#N/A,TRUE,"PAGE009";#N/A,#N/A,TRUE,"PAGE010";#N/A,#N/A,TRUE,"PAGE011";#N/A,#N/A,TRUE,"PAGE012";#N/A,#N/A,TRUE,"PAGE013"}</definedName>
    <definedName name="중점추진" localSheetId="0" hidden="1">{#N/A,#N/A,TRUE,"LOADCOVE";#N/A,#N/A,TRUE,"PAGE001";#N/A,#N/A,TRUE,"PAGE002";#N/A,#N/A,TRUE,"PAGE003";#N/A,#N/A,TRUE,"PAGE004";#N/A,#N/A,TRUE,"PAGE005";#N/A,#N/A,TRUE,"PAGE006";#N/A,#N/A,TRUE,"PAGE007";#N/A,#N/A,TRUE,"PAGE008";#N/A,#N/A,TRUE,"PAGE009";#N/A,#N/A,TRUE,"PAGE010";#N/A,#N/A,TRUE,"PAGE011";#N/A,#N/A,TRUE,"PAGE012";#N/A,#N/A,TRUE,"PAGE013"}</definedName>
    <definedName name="중점추진" localSheetId="23" hidden="1">{#N/A,#N/A,TRUE,"LOADCOVE";#N/A,#N/A,TRUE,"PAGE001";#N/A,#N/A,TRUE,"PAGE002";#N/A,#N/A,TRUE,"PAGE003";#N/A,#N/A,TRUE,"PAGE004";#N/A,#N/A,TRUE,"PAGE005";#N/A,#N/A,TRUE,"PAGE006";#N/A,#N/A,TRUE,"PAGE007";#N/A,#N/A,TRUE,"PAGE008";#N/A,#N/A,TRUE,"PAGE009";#N/A,#N/A,TRUE,"PAGE010";#N/A,#N/A,TRUE,"PAGE011";#N/A,#N/A,TRUE,"PAGE012";#N/A,#N/A,TRUE,"PAGE013"}</definedName>
    <definedName name="중점추진" hidden="1">{#N/A,#N/A,TRUE,"LOADCOVE";#N/A,#N/A,TRUE,"PAGE001";#N/A,#N/A,TRUE,"PAGE002";#N/A,#N/A,TRUE,"PAGE003";#N/A,#N/A,TRUE,"PAGE004";#N/A,#N/A,TRUE,"PAGE005";#N/A,#N/A,TRUE,"PAGE006";#N/A,#N/A,TRUE,"PAGE007";#N/A,#N/A,TRUE,"PAGE008";#N/A,#N/A,TRUE,"PAGE009";#N/A,#N/A,TRUE,"PAGE010";#N/A,#N/A,TRUE,"PAGE011";#N/A,#N/A,TRUE,"PAGE012";#N/A,#N/A,TRUE,"PAGE013"}</definedName>
    <definedName name="진" localSheetId="5" hidden="1">{#N/A,#N/A,FALSE,"2~8번"}</definedName>
    <definedName name="진" localSheetId="3" hidden="1">{#N/A,#N/A,FALSE,"2~8번"}</definedName>
    <definedName name="진" localSheetId="24" hidden="1">{#N/A,#N/A,FALSE,"2~8번"}</definedName>
    <definedName name="진" localSheetId="4" hidden="1">{#N/A,#N/A,FALSE,"2~8번"}</definedName>
    <definedName name="진" localSheetId="0" hidden="1">{#N/A,#N/A,FALSE,"2~8번"}</definedName>
    <definedName name="진" localSheetId="23" hidden="1">{#N/A,#N/A,FALSE,"2~8번"}</definedName>
    <definedName name="진" hidden="1">{#N/A,#N/A,FALSE,"2~8번"}</definedName>
    <definedName name="집계" localSheetId="5" hidden="1">{#N/A,#N/A,FALSE,"명세표"}</definedName>
    <definedName name="집계" localSheetId="3" hidden="1">{#N/A,#N/A,FALSE,"명세표"}</definedName>
    <definedName name="집계" localSheetId="24" hidden="1">{#N/A,#N/A,FALSE,"명세표"}</definedName>
    <definedName name="집계" localSheetId="4" hidden="1">{#N/A,#N/A,FALSE,"명세표"}</definedName>
    <definedName name="집계" localSheetId="0" hidden="1">{#N/A,#N/A,FALSE,"명세표"}</definedName>
    <definedName name="집계" localSheetId="23" hidden="1">{#N/A,#N/A,FALSE,"명세표"}</definedName>
    <definedName name="집계" hidden="1">{#N/A,#N/A,FALSE,"명세표"}</definedName>
    <definedName name="찰샇기" localSheetId="6" hidden="1">#REF!</definedName>
    <definedName name="찰샇기" localSheetId="7" hidden="1">#REF!</definedName>
    <definedName name="찰샇기" localSheetId="17" hidden="1">#REF!</definedName>
    <definedName name="찰샇기" localSheetId="18" hidden="1">#REF!</definedName>
    <definedName name="찰샇기" localSheetId="19" hidden="1">#REF!</definedName>
    <definedName name="찰샇기" localSheetId="20" hidden="1">#REF!</definedName>
    <definedName name="찰샇기" localSheetId="8" hidden="1">#REF!</definedName>
    <definedName name="찰샇기" localSheetId="9" hidden="1">#REF!</definedName>
    <definedName name="찰샇기" localSheetId="10" hidden="1">#REF!</definedName>
    <definedName name="찰샇기" localSheetId="11" hidden="1">#REF!</definedName>
    <definedName name="찰샇기" localSheetId="12" hidden="1">#REF!</definedName>
    <definedName name="찰샇기" localSheetId="13" hidden="1">#REF!</definedName>
    <definedName name="찰샇기" localSheetId="14" hidden="1">#REF!</definedName>
    <definedName name="찰샇기" localSheetId="15" hidden="1">#REF!</definedName>
    <definedName name="찰샇기" localSheetId="16" hidden="1">#REF!</definedName>
    <definedName name="찰샇기" localSheetId="5" hidden="1">#REF!</definedName>
    <definedName name="찰샇기" localSheetId="3" hidden="1">#REF!</definedName>
    <definedName name="찰샇기" localSheetId="24" hidden="1">#REF!</definedName>
    <definedName name="찰샇기" localSheetId="23" hidden="1">#REF!</definedName>
    <definedName name="찰샇기" hidden="1">#REF!</definedName>
    <definedName name="철골" localSheetId="5" hidden="1">{#N/A,#N/A,FALSE,"CCTV"}</definedName>
    <definedName name="철골" localSheetId="3" hidden="1">{#N/A,#N/A,FALSE,"CCTV"}</definedName>
    <definedName name="철골" localSheetId="24" hidden="1">{#N/A,#N/A,FALSE,"CCTV"}</definedName>
    <definedName name="철골" localSheetId="4" hidden="1">{#N/A,#N/A,FALSE,"CCTV"}</definedName>
    <definedName name="철골" localSheetId="0" hidden="1">{#N/A,#N/A,FALSE,"CCTV"}</definedName>
    <definedName name="철골" localSheetId="23" hidden="1">{#N/A,#N/A,FALSE,"CCTV"}</definedName>
    <definedName name="철골" hidden="1">{#N/A,#N/A,FALSE,"CCTV"}</definedName>
    <definedName name="첨부5" localSheetId="5" hidden="1">{#N/A,#N/A,TRUE,"LOADCOVE";#N/A,#N/A,TRUE,"PAGE001";#N/A,#N/A,TRUE,"PAGE002";#N/A,#N/A,TRUE,"PAGE003";#N/A,#N/A,TRUE,"PAGE004";#N/A,#N/A,TRUE,"PAGE005";#N/A,#N/A,TRUE,"PAGE006";#N/A,#N/A,TRUE,"PAGE007";#N/A,#N/A,TRUE,"PAGE008";#N/A,#N/A,TRUE,"PAGE009";#N/A,#N/A,TRUE,"PAGE010";#N/A,#N/A,TRUE,"PAGE011";#N/A,#N/A,TRUE,"PAGE012";#N/A,#N/A,TRUE,"PAGE013"}</definedName>
    <definedName name="첨부5" localSheetId="3" hidden="1">{#N/A,#N/A,TRUE,"LOADCOVE";#N/A,#N/A,TRUE,"PAGE001";#N/A,#N/A,TRUE,"PAGE002";#N/A,#N/A,TRUE,"PAGE003";#N/A,#N/A,TRUE,"PAGE004";#N/A,#N/A,TRUE,"PAGE005";#N/A,#N/A,TRUE,"PAGE006";#N/A,#N/A,TRUE,"PAGE007";#N/A,#N/A,TRUE,"PAGE008";#N/A,#N/A,TRUE,"PAGE009";#N/A,#N/A,TRUE,"PAGE010";#N/A,#N/A,TRUE,"PAGE011";#N/A,#N/A,TRUE,"PAGE012";#N/A,#N/A,TRUE,"PAGE013"}</definedName>
    <definedName name="첨부5" localSheetId="24" hidden="1">{#N/A,#N/A,TRUE,"LOADCOVE";#N/A,#N/A,TRUE,"PAGE001";#N/A,#N/A,TRUE,"PAGE002";#N/A,#N/A,TRUE,"PAGE003";#N/A,#N/A,TRUE,"PAGE004";#N/A,#N/A,TRUE,"PAGE005";#N/A,#N/A,TRUE,"PAGE006";#N/A,#N/A,TRUE,"PAGE007";#N/A,#N/A,TRUE,"PAGE008";#N/A,#N/A,TRUE,"PAGE009";#N/A,#N/A,TRUE,"PAGE010";#N/A,#N/A,TRUE,"PAGE011";#N/A,#N/A,TRUE,"PAGE012";#N/A,#N/A,TRUE,"PAGE013"}</definedName>
    <definedName name="첨부5" localSheetId="4" hidden="1">{#N/A,#N/A,TRUE,"LOADCOVE";#N/A,#N/A,TRUE,"PAGE001";#N/A,#N/A,TRUE,"PAGE002";#N/A,#N/A,TRUE,"PAGE003";#N/A,#N/A,TRUE,"PAGE004";#N/A,#N/A,TRUE,"PAGE005";#N/A,#N/A,TRUE,"PAGE006";#N/A,#N/A,TRUE,"PAGE007";#N/A,#N/A,TRUE,"PAGE008";#N/A,#N/A,TRUE,"PAGE009";#N/A,#N/A,TRUE,"PAGE010";#N/A,#N/A,TRUE,"PAGE011";#N/A,#N/A,TRUE,"PAGE012";#N/A,#N/A,TRUE,"PAGE013"}</definedName>
    <definedName name="첨부5" localSheetId="0" hidden="1">{#N/A,#N/A,TRUE,"LOADCOVE";#N/A,#N/A,TRUE,"PAGE001";#N/A,#N/A,TRUE,"PAGE002";#N/A,#N/A,TRUE,"PAGE003";#N/A,#N/A,TRUE,"PAGE004";#N/A,#N/A,TRUE,"PAGE005";#N/A,#N/A,TRUE,"PAGE006";#N/A,#N/A,TRUE,"PAGE007";#N/A,#N/A,TRUE,"PAGE008";#N/A,#N/A,TRUE,"PAGE009";#N/A,#N/A,TRUE,"PAGE010";#N/A,#N/A,TRUE,"PAGE011";#N/A,#N/A,TRUE,"PAGE012";#N/A,#N/A,TRUE,"PAGE013"}</definedName>
    <definedName name="첨부5" localSheetId="23" hidden="1">{#N/A,#N/A,TRUE,"LOADCOVE";#N/A,#N/A,TRUE,"PAGE001";#N/A,#N/A,TRUE,"PAGE002";#N/A,#N/A,TRUE,"PAGE003";#N/A,#N/A,TRUE,"PAGE004";#N/A,#N/A,TRUE,"PAGE005";#N/A,#N/A,TRUE,"PAGE006";#N/A,#N/A,TRUE,"PAGE007";#N/A,#N/A,TRUE,"PAGE008";#N/A,#N/A,TRUE,"PAGE009";#N/A,#N/A,TRUE,"PAGE010";#N/A,#N/A,TRUE,"PAGE011";#N/A,#N/A,TRUE,"PAGE012";#N/A,#N/A,TRUE,"PAGE013"}</definedName>
    <definedName name="첨부5" hidden="1">{#N/A,#N/A,TRUE,"LOADCOVE";#N/A,#N/A,TRUE,"PAGE001";#N/A,#N/A,TRUE,"PAGE002";#N/A,#N/A,TRUE,"PAGE003";#N/A,#N/A,TRUE,"PAGE004";#N/A,#N/A,TRUE,"PAGE005";#N/A,#N/A,TRUE,"PAGE006";#N/A,#N/A,TRUE,"PAGE007";#N/A,#N/A,TRUE,"PAGE008";#N/A,#N/A,TRUE,"PAGE009";#N/A,#N/A,TRUE,"PAGE010";#N/A,#N/A,TRUE,"PAGE011";#N/A,#N/A,TRUE,"PAGE012";#N/A,#N/A,TRUE,"PAGE013"}</definedName>
    <definedName name="청구량2" localSheetId="5" hidden="1">{#N/A,#N/A,FALSE,"CCTV"}</definedName>
    <definedName name="청구량2" localSheetId="3" hidden="1">{#N/A,#N/A,FALSE,"CCTV"}</definedName>
    <definedName name="청구량2" localSheetId="24" hidden="1">{#N/A,#N/A,FALSE,"CCTV"}</definedName>
    <definedName name="청구량2" localSheetId="4" hidden="1">{#N/A,#N/A,FALSE,"CCTV"}</definedName>
    <definedName name="청구량2" localSheetId="0" hidden="1">{#N/A,#N/A,FALSE,"CCTV"}</definedName>
    <definedName name="청구량2" localSheetId="23" hidden="1">{#N/A,#N/A,FALSE,"CCTV"}</definedName>
    <definedName name="청구량2" hidden="1">{#N/A,#N/A,FALSE,"CCTV"}</definedName>
    <definedName name="ㅋㅁ" localSheetId="5" hidden="1">{#N/A,#N/A,FALSE,"명세표"}</definedName>
    <definedName name="ㅋㅁ" localSheetId="3" hidden="1">{#N/A,#N/A,FALSE,"명세표"}</definedName>
    <definedName name="ㅋㅁ" localSheetId="24" hidden="1">{#N/A,#N/A,FALSE,"명세표"}</definedName>
    <definedName name="ㅋㅁ" localSheetId="4" hidden="1">{#N/A,#N/A,FALSE,"명세표"}</definedName>
    <definedName name="ㅋㅁ" localSheetId="0" hidden="1">{#N/A,#N/A,FALSE,"명세표"}</definedName>
    <definedName name="ㅋㅁ" localSheetId="23" hidden="1">{#N/A,#N/A,FALSE,"명세표"}</definedName>
    <definedName name="ㅋㅁ" hidden="1">{#N/A,#N/A,FALSE,"명세표"}</definedName>
    <definedName name="ㅋㅋㅋ" localSheetId="5" hidden="1">{#N/A,#N/A,FALSE,"명세표"}</definedName>
    <definedName name="ㅋㅋㅋ" localSheetId="3" hidden="1">{#N/A,#N/A,FALSE,"명세표"}</definedName>
    <definedName name="ㅋㅋㅋ" localSheetId="24" hidden="1">{#N/A,#N/A,FALSE,"명세표"}</definedName>
    <definedName name="ㅋㅋㅋ" localSheetId="4" hidden="1">{#N/A,#N/A,FALSE,"명세표"}</definedName>
    <definedName name="ㅋㅋㅋ" localSheetId="0" hidden="1">{#N/A,#N/A,FALSE,"명세표"}</definedName>
    <definedName name="ㅋㅋㅋ" localSheetId="23" hidden="1">{#N/A,#N/A,FALSE,"명세표"}</definedName>
    <definedName name="ㅋㅋㅋ" hidden="1">{#N/A,#N/A,FALSE,"명세표"}</definedName>
    <definedName name="카" localSheetId="5" hidden="1">{#N/A,#N/A,FALSE,"CCTV"}</definedName>
    <definedName name="카" localSheetId="3" hidden="1">{#N/A,#N/A,FALSE,"CCTV"}</definedName>
    <definedName name="카" localSheetId="24" hidden="1">{#N/A,#N/A,FALSE,"CCTV"}</definedName>
    <definedName name="카" localSheetId="4" hidden="1">{#N/A,#N/A,FALSE,"CCTV"}</definedName>
    <definedName name="카" localSheetId="0" hidden="1">{#N/A,#N/A,FALSE,"CCTV"}</definedName>
    <definedName name="카" localSheetId="23" hidden="1">{#N/A,#N/A,FALSE,"CCTV"}</definedName>
    <definedName name="카" hidden="1">{#N/A,#N/A,FALSE,"CCTV"}</definedName>
    <definedName name="케이슨3" localSheetId="5" hidden="1">{#N/A,#N/A,FALSE,"전체집계표";#N/A,#N/A,FALSE,"안벽30000";#N/A,#N/A,FALSE,"안벽20000";#N/A,#N/A,FALSE,"내호안";#N/A,#N/A,FALSE,"외호안";#N/A,#N/A,FALSE,"준설토A";#N/A,#N/A,FALSE,"준설토B";#N/A,#N/A,FALSE,"적출장"}</definedName>
    <definedName name="케이슨3" localSheetId="3" hidden="1">{#N/A,#N/A,FALSE,"전체집계표";#N/A,#N/A,FALSE,"안벽30000";#N/A,#N/A,FALSE,"안벽20000";#N/A,#N/A,FALSE,"내호안";#N/A,#N/A,FALSE,"외호안";#N/A,#N/A,FALSE,"준설토A";#N/A,#N/A,FALSE,"준설토B";#N/A,#N/A,FALSE,"적출장"}</definedName>
    <definedName name="케이슨3" localSheetId="24" hidden="1">{#N/A,#N/A,FALSE,"전체집계표";#N/A,#N/A,FALSE,"안벽30000";#N/A,#N/A,FALSE,"안벽20000";#N/A,#N/A,FALSE,"내호안";#N/A,#N/A,FALSE,"외호안";#N/A,#N/A,FALSE,"준설토A";#N/A,#N/A,FALSE,"준설토B";#N/A,#N/A,FALSE,"적출장"}</definedName>
    <definedName name="케이슨3" localSheetId="4" hidden="1">{#N/A,#N/A,FALSE,"전체집계표";#N/A,#N/A,FALSE,"안벽30000";#N/A,#N/A,FALSE,"안벽20000";#N/A,#N/A,FALSE,"내호안";#N/A,#N/A,FALSE,"외호안";#N/A,#N/A,FALSE,"준설토A";#N/A,#N/A,FALSE,"준설토B";#N/A,#N/A,FALSE,"적출장"}</definedName>
    <definedName name="케이슨3" localSheetId="0" hidden="1">{#N/A,#N/A,FALSE,"전체집계표";#N/A,#N/A,FALSE,"안벽30000";#N/A,#N/A,FALSE,"안벽20000";#N/A,#N/A,FALSE,"내호안";#N/A,#N/A,FALSE,"외호안";#N/A,#N/A,FALSE,"준설토A";#N/A,#N/A,FALSE,"준설토B";#N/A,#N/A,FALSE,"적출장"}</definedName>
    <definedName name="케이슨3" localSheetId="23" hidden="1">{#N/A,#N/A,FALSE,"전체집계표";#N/A,#N/A,FALSE,"안벽30000";#N/A,#N/A,FALSE,"안벽20000";#N/A,#N/A,FALSE,"내호안";#N/A,#N/A,FALSE,"외호안";#N/A,#N/A,FALSE,"준설토A";#N/A,#N/A,FALSE,"준설토B";#N/A,#N/A,FALSE,"적출장"}</definedName>
    <definedName name="케이슨3" hidden="1">{#N/A,#N/A,FALSE,"전체집계표";#N/A,#N/A,FALSE,"안벽30000";#N/A,#N/A,FALSE,"안벽20000";#N/A,#N/A,FALSE,"내호안";#N/A,#N/A,FALSE,"외호안";#N/A,#N/A,FALSE,"준설토A";#N/A,#N/A,FALSE,"준설토B";#N/A,#N/A,FALSE,"적출장"}</definedName>
    <definedName name="케이슨33" localSheetId="5" hidden="1">{#N/A,#N/A,FALSE,"전체집계표";#N/A,#N/A,FALSE,"안벽30000";#N/A,#N/A,FALSE,"안벽20000";#N/A,#N/A,FALSE,"내호안";#N/A,#N/A,FALSE,"외호안";#N/A,#N/A,FALSE,"준설토A";#N/A,#N/A,FALSE,"준설토B";#N/A,#N/A,FALSE,"적출장"}</definedName>
    <definedName name="케이슨33" localSheetId="3" hidden="1">{#N/A,#N/A,FALSE,"전체집계표";#N/A,#N/A,FALSE,"안벽30000";#N/A,#N/A,FALSE,"안벽20000";#N/A,#N/A,FALSE,"내호안";#N/A,#N/A,FALSE,"외호안";#N/A,#N/A,FALSE,"준설토A";#N/A,#N/A,FALSE,"준설토B";#N/A,#N/A,FALSE,"적출장"}</definedName>
    <definedName name="케이슨33" localSheetId="24" hidden="1">{#N/A,#N/A,FALSE,"전체집계표";#N/A,#N/A,FALSE,"안벽30000";#N/A,#N/A,FALSE,"안벽20000";#N/A,#N/A,FALSE,"내호안";#N/A,#N/A,FALSE,"외호안";#N/A,#N/A,FALSE,"준설토A";#N/A,#N/A,FALSE,"준설토B";#N/A,#N/A,FALSE,"적출장"}</definedName>
    <definedName name="케이슨33" localSheetId="4" hidden="1">{#N/A,#N/A,FALSE,"전체집계표";#N/A,#N/A,FALSE,"안벽30000";#N/A,#N/A,FALSE,"안벽20000";#N/A,#N/A,FALSE,"내호안";#N/A,#N/A,FALSE,"외호안";#N/A,#N/A,FALSE,"준설토A";#N/A,#N/A,FALSE,"준설토B";#N/A,#N/A,FALSE,"적출장"}</definedName>
    <definedName name="케이슨33" localSheetId="0" hidden="1">{#N/A,#N/A,FALSE,"전체집계표";#N/A,#N/A,FALSE,"안벽30000";#N/A,#N/A,FALSE,"안벽20000";#N/A,#N/A,FALSE,"내호안";#N/A,#N/A,FALSE,"외호안";#N/A,#N/A,FALSE,"준설토A";#N/A,#N/A,FALSE,"준설토B";#N/A,#N/A,FALSE,"적출장"}</definedName>
    <definedName name="케이슨33" localSheetId="23" hidden="1">{#N/A,#N/A,FALSE,"전체집계표";#N/A,#N/A,FALSE,"안벽30000";#N/A,#N/A,FALSE,"안벽20000";#N/A,#N/A,FALSE,"내호안";#N/A,#N/A,FALSE,"외호안";#N/A,#N/A,FALSE,"준설토A";#N/A,#N/A,FALSE,"준설토B";#N/A,#N/A,FALSE,"적출장"}</definedName>
    <definedName name="케이슨33" hidden="1">{#N/A,#N/A,FALSE,"전체집계표";#N/A,#N/A,FALSE,"안벽30000";#N/A,#N/A,FALSE,"안벽20000";#N/A,#N/A,FALSE,"내호안";#N/A,#N/A,FALSE,"외호안";#N/A,#N/A,FALSE,"준설토A";#N/A,#N/A,FALSE,"준설토B";#N/A,#N/A,FALSE,"적출장"}</definedName>
    <definedName name="ㅌㅌ" localSheetId="5" hidden="1">{#N/A,#N/A,FALSE,"명세표"}</definedName>
    <definedName name="ㅌㅌ" localSheetId="3" hidden="1">{#N/A,#N/A,FALSE,"명세표"}</definedName>
    <definedName name="ㅌㅌ" localSheetId="24" hidden="1">{#N/A,#N/A,FALSE,"명세표"}</definedName>
    <definedName name="ㅌㅌ" localSheetId="4" hidden="1">{#N/A,#N/A,FALSE,"명세표"}</definedName>
    <definedName name="ㅌㅌ" localSheetId="0" hidden="1">{#N/A,#N/A,FALSE,"명세표"}</definedName>
    <definedName name="ㅌㅌ" localSheetId="23" hidden="1">{#N/A,#N/A,FALSE,"명세표"}</definedName>
    <definedName name="ㅌㅌ" hidden="1">{#N/A,#N/A,FALSE,"명세표"}</definedName>
    <definedName name="타" localSheetId="5" hidden="1">{#N/A,#N/A,FALSE,"CCTV"}</definedName>
    <definedName name="타" localSheetId="3" hidden="1">{#N/A,#N/A,FALSE,"CCTV"}</definedName>
    <definedName name="타" localSheetId="24" hidden="1">{#N/A,#N/A,FALSE,"CCTV"}</definedName>
    <definedName name="타" localSheetId="4" hidden="1">{#N/A,#N/A,FALSE,"CCTV"}</definedName>
    <definedName name="타" localSheetId="0" hidden="1">{#N/A,#N/A,FALSE,"CCTV"}</definedName>
    <definedName name="타" localSheetId="23" hidden="1">{#N/A,#N/A,FALSE,"CCTV"}</definedName>
    <definedName name="타" hidden="1">{#N/A,#N/A,FALSE,"CCTV"}</definedName>
    <definedName name="토건업체1" localSheetId="5" hidden="1">{"'장비'!$A$3:$M$12"}</definedName>
    <definedName name="토건업체1" localSheetId="3" hidden="1">{"'장비'!$A$3:$M$12"}</definedName>
    <definedName name="토건업체1" localSheetId="24" hidden="1">{"'장비'!$A$3:$M$12"}</definedName>
    <definedName name="토건업체1" localSheetId="4" hidden="1">{"'장비'!$A$3:$M$12"}</definedName>
    <definedName name="토건업체1" localSheetId="0" hidden="1">{"'장비'!$A$3:$M$12"}</definedName>
    <definedName name="토건업체1" localSheetId="23" hidden="1">{"'장비'!$A$3:$M$12"}</definedName>
    <definedName name="토건업체1" hidden="1">{"'장비'!$A$3:$M$12"}</definedName>
    <definedName name="토건집계표1" localSheetId="5" hidden="1">{"'장비'!$A$3:$M$12"}</definedName>
    <definedName name="토건집계표1" localSheetId="3" hidden="1">{"'장비'!$A$3:$M$12"}</definedName>
    <definedName name="토건집계표1" localSheetId="24" hidden="1">{"'장비'!$A$3:$M$12"}</definedName>
    <definedName name="토건집계표1" localSheetId="4" hidden="1">{"'장비'!$A$3:$M$12"}</definedName>
    <definedName name="토건집계표1" localSheetId="0" hidden="1">{"'장비'!$A$3:$M$12"}</definedName>
    <definedName name="토건집계표1" localSheetId="23" hidden="1">{"'장비'!$A$3:$M$12"}</definedName>
    <definedName name="토건집계표1" hidden="1">{"'장비'!$A$3:$M$12"}</definedName>
    <definedName name="토목공사" localSheetId="5" hidden="1">{#N/A,#N/A,FALSE,"CCTV"}</definedName>
    <definedName name="토목공사" localSheetId="3" hidden="1">{#N/A,#N/A,FALSE,"CCTV"}</definedName>
    <definedName name="토목공사" localSheetId="24" hidden="1">{#N/A,#N/A,FALSE,"CCTV"}</definedName>
    <definedName name="토목공사" localSheetId="4" hidden="1">{#N/A,#N/A,FALSE,"CCTV"}</definedName>
    <definedName name="토목공사" localSheetId="0" hidden="1">{#N/A,#N/A,FALSE,"CCTV"}</definedName>
    <definedName name="토목공사" localSheetId="23" hidden="1">{#N/A,#N/A,FALSE,"CCTV"}</definedName>
    <definedName name="토목공사" hidden="1">{#N/A,#N/A,FALSE,"CCTV"}</definedName>
    <definedName name="토목공사계약3" localSheetId="5" hidden="1">{#N/A,#N/A,FALSE,"CCTV"}</definedName>
    <definedName name="토목공사계약3" localSheetId="3" hidden="1">{#N/A,#N/A,FALSE,"CCTV"}</definedName>
    <definedName name="토목공사계약3" localSheetId="24" hidden="1">{#N/A,#N/A,FALSE,"CCTV"}</definedName>
    <definedName name="토목공사계약3" localSheetId="4" hidden="1">{#N/A,#N/A,FALSE,"CCTV"}</definedName>
    <definedName name="토목공사계약3" localSheetId="0" hidden="1">{#N/A,#N/A,FALSE,"CCTV"}</definedName>
    <definedName name="토목공사계약3" localSheetId="23" hidden="1">{#N/A,#N/A,FALSE,"CCTV"}</definedName>
    <definedName name="토목공사계약3" hidden="1">{#N/A,#N/A,FALSE,"CCTV"}</definedName>
    <definedName name="투자1" localSheetId="5" hidden="1">{#N/A,#N/A,TRUE,"LOADCOVE";#N/A,#N/A,TRUE,"PAGE001";#N/A,#N/A,TRUE,"PAGE002";#N/A,#N/A,TRUE,"PAGE003";#N/A,#N/A,TRUE,"PAGE004";#N/A,#N/A,TRUE,"PAGE005";#N/A,#N/A,TRUE,"PAGE006";#N/A,#N/A,TRUE,"PAGE007";#N/A,#N/A,TRUE,"PAGE008";#N/A,#N/A,TRUE,"PAGE009";#N/A,#N/A,TRUE,"PAGE010";#N/A,#N/A,TRUE,"PAGE011";#N/A,#N/A,TRUE,"PAGE012";#N/A,#N/A,TRUE,"PAGE013"}</definedName>
    <definedName name="투자1" localSheetId="3" hidden="1">{#N/A,#N/A,TRUE,"LOADCOVE";#N/A,#N/A,TRUE,"PAGE001";#N/A,#N/A,TRUE,"PAGE002";#N/A,#N/A,TRUE,"PAGE003";#N/A,#N/A,TRUE,"PAGE004";#N/A,#N/A,TRUE,"PAGE005";#N/A,#N/A,TRUE,"PAGE006";#N/A,#N/A,TRUE,"PAGE007";#N/A,#N/A,TRUE,"PAGE008";#N/A,#N/A,TRUE,"PAGE009";#N/A,#N/A,TRUE,"PAGE010";#N/A,#N/A,TRUE,"PAGE011";#N/A,#N/A,TRUE,"PAGE012";#N/A,#N/A,TRUE,"PAGE013"}</definedName>
    <definedName name="투자1" localSheetId="24" hidden="1">{#N/A,#N/A,TRUE,"LOADCOVE";#N/A,#N/A,TRUE,"PAGE001";#N/A,#N/A,TRUE,"PAGE002";#N/A,#N/A,TRUE,"PAGE003";#N/A,#N/A,TRUE,"PAGE004";#N/A,#N/A,TRUE,"PAGE005";#N/A,#N/A,TRUE,"PAGE006";#N/A,#N/A,TRUE,"PAGE007";#N/A,#N/A,TRUE,"PAGE008";#N/A,#N/A,TRUE,"PAGE009";#N/A,#N/A,TRUE,"PAGE010";#N/A,#N/A,TRUE,"PAGE011";#N/A,#N/A,TRUE,"PAGE012";#N/A,#N/A,TRUE,"PAGE013"}</definedName>
    <definedName name="투자1" localSheetId="4" hidden="1">{#N/A,#N/A,TRUE,"LOADCOVE";#N/A,#N/A,TRUE,"PAGE001";#N/A,#N/A,TRUE,"PAGE002";#N/A,#N/A,TRUE,"PAGE003";#N/A,#N/A,TRUE,"PAGE004";#N/A,#N/A,TRUE,"PAGE005";#N/A,#N/A,TRUE,"PAGE006";#N/A,#N/A,TRUE,"PAGE007";#N/A,#N/A,TRUE,"PAGE008";#N/A,#N/A,TRUE,"PAGE009";#N/A,#N/A,TRUE,"PAGE010";#N/A,#N/A,TRUE,"PAGE011";#N/A,#N/A,TRUE,"PAGE012";#N/A,#N/A,TRUE,"PAGE013"}</definedName>
    <definedName name="투자1" localSheetId="0" hidden="1">{#N/A,#N/A,TRUE,"LOADCOVE";#N/A,#N/A,TRUE,"PAGE001";#N/A,#N/A,TRUE,"PAGE002";#N/A,#N/A,TRUE,"PAGE003";#N/A,#N/A,TRUE,"PAGE004";#N/A,#N/A,TRUE,"PAGE005";#N/A,#N/A,TRUE,"PAGE006";#N/A,#N/A,TRUE,"PAGE007";#N/A,#N/A,TRUE,"PAGE008";#N/A,#N/A,TRUE,"PAGE009";#N/A,#N/A,TRUE,"PAGE010";#N/A,#N/A,TRUE,"PAGE011";#N/A,#N/A,TRUE,"PAGE012";#N/A,#N/A,TRUE,"PAGE013"}</definedName>
    <definedName name="투자1" localSheetId="23" hidden="1">{#N/A,#N/A,TRUE,"LOADCOVE";#N/A,#N/A,TRUE,"PAGE001";#N/A,#N/A,TRUE,"PAGE002";#N/A,#N/A,TRUE,"PAGE003";#N/A,#N/A,TRUE,"PAGE004";#N/A,#N/A,TRUE,"PAGE005";#N/A,#N/A,TRUE,"PAGE006";#N/A,#N/A,TRUE,"PAGE007";#N/A,#N/A,TRUE,"PAGE008";#N/A,#N/A,TRUE,"PAGE009";#N/A,#N/A,TRUE,"PAGE010";#N/A,#N/A,TRUE,"PAGE011";#N/A,#N/A,TRUE,"PAGE012";#N/A,#N/A,TRUE,"PAGE013"}</definedName>
    <definedName name="투자1" hidden="1">{#N/A,#N/A,TRUE,"LOADCOVE";#N/A,#N/A,TRUE,"PAGE001";#N/A,#N/A,TRUE,"PAGE002";#N/A,#N/A,TRUE,"PAGE003";#N/A,#N/A,TRUE,"PAGE004";#N/A,#N/A,TRUE,"PAGE005";#N/A,#N/A,TRUE,"PAGE006";#N/A,#N/A,TRUE,"PAGE007";#N/A,#N/A,TRUE,"PAGE008";#N/A,#N/A,TRUE,"PAGE009";#N/A,#N/A,TRUE,"PAGE010";#N/A,#N/A,TRUE,"PAGE011";#N/A,#N/A,TRUE,"PAGE012";#N/A,#N/A,TRUE,"PAGE013"}</definedName>
    <definedName name="투자5" localSheetId="5" hidden="1">{#N/A,#N/A,TRUE,"LOADCOVE";#N/A,#N/A,TRUE,"PAGE001";#N/A,#N/A,TRUE,"PAGE002";#N/A,#N/A,TRUE,"PAGE003";#N/A,#N/A,TRUE,"PAGE004";#N/A,#N/A,TRUE,"PAGE005";#N/A,#N/A,TRUE,"PAGE006";#N/A,#N/A,TRUE,"PAGE007";#N/A,#N/A,TRUE,"PAGE008";#N/A,#N/A,TRUE,"PAGE009";#N/A,#N/A,TRUE,"PAGE010";#N/A,#N/A,TRUE,"PAGE011";#N/A,#N/A,TRUE,"PAGE012";#N/A,#N/A,TRUE,"PAGE013"}</definedName>
    <definedName name="투자5" localSheetId="3" hidden="1">{#N/A,#N/A,TRUE,"LOADCOVE";#N/A,#N/A,TRUE,"PAGE001";#N/A,#N/A,TRUE,"PAGE002";#N/A,#N/A,TRUE,"PAGE003";#N/A,#N/A,TRUE,"PAGE004";#N/A,#N/A,TRUE,"PAGE005";#N/A,#N/A,TRUE,"PAGE006";#N/A,#N/A,TRUE,"PAGE007";#N/A,#N/A,TRUE,"PAGE008";#N/A,#N/A,TRUE,"PAGE009";#N/A,#N/A,TRUE,"PAGE010";#N/A,#N/A,TRUE,"PAGE011";#N/A,#N/A,TRUE,"PAGE012";#N/A,#N/A,TRUE,"PAGE013"}</definedName>
    <definedName name="투자5" localSheetId="24" hidden="1">{#N/A,#N/A,TRUE,"LOADCOVE";#N/A,#N/A,TRUE,"PAGE001";#N/A,#N/A,TRUE,"PAGE002";#N/A,#N/A,TRUE,"PAGE003";#N/A,#N/A,TRUE,"PAGE004";#N/A,#N/A,TRUE,"PAGE005";#N/A,#N/A,TRUE,"PAGE006";#N/A,#N/A,TRUE,"PAGE007";#N/A,#N/A,TRUE,"PAGE008";#N/A,#N/A,TRUE,"PAGE009";#N/A,#N/A,TRUE,"PAGE010";#N/A,#N/A,TRUE,"PAGE011";#N/A,#N/A,TRUE,"PAGE012";#N/A,#N/A,TRUE,"PAGE013"}</definedName>
    <definedName name="투자5" localSheetId="4" hidden="1">{#N/A,#N/A,TRUE,"LOADCOVE";#N/A,#N/A,TRUE,"PAGE001";#N/A,#N/A,TRUE,"PAGE002";#N/A,#N/A,TRUE,"PAGE003";#N/A,#N/A,TRUE,"PAGE004";#N/A,#N/A,TRUE,"PAGE005";#N/A,#N/A,TRUE,"PAGE006";#N/A,#N/A,TRUE,"PAGE007";#N/A,#N/A,TRUE,"PAGE008";#N/A,#N/A,TRUE,"PAGE009";#N/A,#N/A,TRUE,"PAGE010";#N/A,#N/A,TRUE,"PAGE011";#N/A,#N/A,TRUE,"PAGE012";#N/A,#N/A,TRUE,"PAGE013"}</definedName>
    <definedName name="투자5" localSheetId="0" hidden="1">{#N/A,#N/A,TRUE,"LOADCOVE";#N/A,#N/A,TRUE,"PAGE001";#N/A,#N/A,TRUE,"PAGE002";#N/A,#N/A,TRUE,"PAGE003";#N/A,#N/A,TRUE,"PAGE004";#N/A,#N/A,TRUE,"PAGE005";#N/A,#N/A,TRUE,"PAGE006";#N/A,#N/A,TRUE,"PAGE007";#N/A,#N/A,TRUE,"PAGE008";#N/A,#N/A,TRUE,"PAGE009";#N/A,#N/A,TRUE,"PAGE010";#N/A,#N/A,TRUE,"PAGE011";#N/A,#N/A,TRUE,"PAGE012";#N/A,#N/A,TRUE,"PAGE013"}</definedName>
    <definedName name="투자5" localSheetId="23" hidden="1">{#N/A,#N/A,TRUE,"LOADCOVE";#N/A,#N/A,TRUE,"PAGE001";#N/A,#N/A,TRUE,"PAGE002";#N/A,#N/A,TRUE,"PAGE003";#N/A,#N/A,TRUE,"PAGE004";#N/A,#N/A,TRUE,"PAGE005";#N/A,#N/A,TRUE,"PAGE006";#N/A,#N/A,TRUE,"PAGE007";#N/A,#N/A,TRUE,"PAGE008";#N/A,#N/A,TRUE,"PAGE009";#N/A,#N/A,TRUE,"PAGE010";#N/A,#N/A,TRUE,"PAGE011";#N/A,#N/A,TRUE,"PAGE012";#N/A,#N/A,TRUE,"PAGE013"}</definedName>
    <definedName name="투자5" hidden="1">{#N/A,#N/A,TRUE,"LOADCOVE";#N/A,#N/A,TRUE,"PAGE001";#N/A,#N/A,TRUE,"PAGE002";#N/A,#N/A,TRUE,"PAGE003";#N/A,#N/A,TRUE,"PAGE004";#N/A,#N/A,TRUE,"PAGE005";#N/A,#N/A,TRUE,"PAGE006";#N/A,#N/A,TRUE,"PAGE007";#N/A,#N/A,TRUE,"PAGE008";#N/A,#N/A,TRUE,"PAGE009";#N/A,#N/A,TRUE,"PAGE010";#N/A,#N/A,TRUE,"PAGE011";#N/A,#N/A,TRUE,"PAGE012";#N/A,#N/A,TRUE,"PAGE013"}</definedName>
    <definedName name="투자계획" localSheetId="5" hidden="1">{#N/A,#N/A,TRUE,"LOADCOVE";#N/A,#N/A,TRUE,"PAGE001";#N/A,#N/A,TRUE,"PAGE002";#N/A,#N/A,TRUE,"PAGE003";#N/A,#N/A,TRUE,"PAGE004";#N/A,#N/A,TRUE,"PAGE005";#N/A,#N/A,TRUE,"PAGE006";#N/A,#N/A,TRUE,"PAGE007";#N/A,#N/A,TRUE,"PAGE008";#N/A,#N/A,TRUE,"PAGE009";#N/A,#N/A,TRUE,"PAGE010";#N/A,#N/A,TRUE,"PAGE011";#N/A,#N/A,TRUE,"PAGE012";#N/A,#N/A,TRUE,"PAGE013"}</definedName>
    <definedName name="투자계획" localSheetId="3" hidden="1">{#N/A,#N/A,TRUE,"LOADCOVE";#N/A,#N/A,TRUE,"PAGE001";#N/A,#N/A,TRUE,"PAGE002";#N/A,#N/A,TRUE,"PAGE003";#N/A,#N/A,TRUE,"PAGE004";#N/A,#N/A,TRUE,"PAGE005";#N/A,#N/A,TRUE,"PAGE006";#N/A,#N/A,TRUE,"PAGE007";#N/A,#N/A,TRUE,"PAGE008";#N/A,#N/A,TRUE,"PAGE009";#N/A,#N/A,TRUE,"PAGE010";#N/A,#N/A,TRUE,"PAGE011";#N/A,#N/A,TRUE,"PAGE012";#N/A,#N/A,TRUE,"PAGE013"}</definedName>
    <definedName name="투자계획" localSheetId="24" hidden="1">{#N/A,#N/A,TRUE,"LOADCOVE";#N/A,#N/A,TRUE,"PAGE001";#N/A,#N/A,TRUE,"PAGE002";#N/A,#N/A,TRUE,"PAGE003";#N/A,#N/A,TRUE,"PAGE004";#N/A,#N/A,TRUE,"PAGE005";#N/A,#N/A,TRUE,"PAGE006";#N/A,#N/A,TRUE,"PAGE007";#N/A,#N/A,TRUE,"PAGE008";#N/A,#N/A,TRUE,"PAGE009";#N/A,#N/A,TRUE,"PAGE010";#N/A,#N/A,TRUE,"PAGE011";#N/A,#N/A,TRUE,"PAGE012";#N/A,#N/A,TRUE,"PAGE013"}</definedName>
    <definedName name="투자계획" localSheetId="4" hidden="1">{#N/A,#N/A,TRUE,"LOADCOVE";#N/A,#N/A,TRUE,"PAGE001";#N/A,#N/A,TRUE,"PAGE002";#N/A,#N/A,TRUE,"PAGE003";#N/A,#N/A,TRUE,"PAGE004";#N/A,#N/A,TRUE,"PAGE005";#N/A,#N/A,TRUE,"PAGE006";#N/A,#N/A,TRUE,"PAGE007";#N/A,#N/A,TRUE,"PAGE008";#N/A,#N/A,TRUE,"PAGE009";#N/A,#N/A,TRUE,"PAGE010";#N/A,#N/A,TRUE,"PAGE011";#N/A,#N/A,TRUE,"PAGE012";#N/A,#N/A,TRUE,"PAGE013"}</definedName>
    <definedName name="투자계획" localSheetId="0" hidden="1">{#N/A,#N/A,TRUE,"LOADCOVE";#N/A,#N/A,TRUE,"PAGE001";#N/A,#N/A,TRUE,"PAGE002";#N/A,#N/A,TRUE,"PAGE003";#N/A,#N/A,TRUE,"PAGE004";#N/A,#N/A,TRUE,"PAGE005";#N/A,#N/A,TRUE,"PAGE006";#N/A,#N/A,TRUE,"PAGE007";#N/A,#N/A,TRUE,"PAGE008";#N/A,#N/A,TRUE,"PAGE009";#N/A,#N/A,TRUE,"PAGE010";#N/A,#N/A,TRUE,"PAGE011";#N/A,#N/A,TRUE,"PAGE012";#N/A,#N/A,TRUE,"PAGE013"}</definedName>
    <definedName name="투자계획" localSheetId="23" hidden="1">{#N/A,#N/A,TRUE,"LOADCOVE";#N/A,#N/A,TRUE,"PAGE001";#N/A,#N/A,TRUE,"PAGE002";#N/A,#N/A,TRUE,"PAGE003";#N/A,#N/A,TRUE,"PAGE004";#N/A,#N/A,TRUE,"PAGE005";#N/A,#N/A,TRUE,"PAGE006";#N/A,#N/A,TRUE,"PAGE007";#N/A,#N/A,TRUE,"PAGE008";#N/A,#N/A,TRUE,"PAGE009";#N/A,#N/A,TRUE,"PAGE010";#N/A,#N/A,TRUE,"PAGE011";#N/A,#N/A,TRUE,"PAGE012";#N/A,#N/A,TRUE,"PAGE013"}</definedName>
    <definedName name="투자계획" hidden="1">{#N/A,#N/A,TRUE,"LOADCOVE";#N/A,#N/A,TRUE,"PAGE001";#N/A,#N/A,TRUE,"PAGE002";#N/A,#N/A,TRUE,"PAGE003";#N/A,#N/A,TRUE,"PAGE004";#N/A,#N/A,TRUE,"PAGE005";#N/A,#N/A,TRUE,"PAGE006";#N/A,#N/A,TRUE,"PAGE007";#N/A,#N/A,TRUE,"PAGE008";#N/A,#N/A,TRUE,"PAGE009";#N/A,#N/A,TRUE,"PAGE010";#N/A,#N/A,TRUE,"PAGE011";#N/A,#N/A,TRUE,"PAGE012";#N/A,#N/A,TRUE,"PAGE013"}</definedName>
    <definedName name="투자수정" localSheetId="5" hidden="1">{#N/A,#N/A,TRUE,"LOADCOVE";#N/A,#N/A,TRUE,"PAGE001";#N/A,#N/A,TRUE,"PAGE002";#N/A,#N/A,TRUE,"PAGE003";#N/A,#N/A,TRUE,"PAGE004";#N/A,#N/A,TRUE,"PAGE005";#N/A,#N/A,TRUE,"PAGE006";#N/A,#N/A,TRUE,"PAGE007";#N/A,#N/A,TRUE,"PAGE008";#N/A,#N/A,TRUE,"PAGE009";#N/A,#N/A,TRUE,"PAGE010";#N/A,#N/A,TRUE,"PAGE011";#N/A,#N/A,TRUE,"PAGE012";#N/A,#N/A,TRUE,"PAGE013"}</definedName>
    <definedName name="투자수정" localSheetId="3" hidden="1">{#N/A,#N/A,TRUE,"LOADCOVE";#N/A,#N/A,TRUE,"PAGE001";#N/A,#N/A,TRUE,"PAGE002";#N/A,#N/A,TRUE,"PAGE003";#N/A,#N/A,TRUE,"PAGE004";#N/A,#N/A,TRUE,"PAGE005";#N/A,#N/A,TRUE,"PAGE006";#N/A,#N/A,TRUE,"PAGE007";#N/A,#N/A,TRUE,"PAGE008";#N/A,#N/A,TRUE,"PAGE009";#N/A,#N/A,TRUE,"PAGE010";#N/A,#N/A,TRUE,"PAGE011";#N/A,#N/A,TRUE,"PAGE012";#N/A,#N/A,TRUE,"PAGE013"}</definedName>
    <definedName name="투자수정" localSheetId="24" hidden="1">{#N/A,#N/A,TRUE,"LOADCOVE";#N/A,#N/A,TRUE,"PAGE001";#N/A,#N/A,TRUE,"PAGE002";#N/A,#N/A,TRUE,"PAGE003";#N/A,#N/A,TRUE,"PAGE004";#N/A,#N/A,TRUE,"PAGE005";#N/A,#N/A,TRUE,"PAGE006";#N/A,#N/A,TRUE,"PAGE007";#N/A,#N/A,TRUE,"PAGE008";#N/A,#N/A,TRUE,"PAGE009";#N/A,#N/A,TRUE,"PAGE010";#N/A,#N/A,TRUE,"PAGE011";#N/A,#N/A,TRUE,"PAGE012";#N/A,#N/A,TRUE,"PAGE013"}</definedName>
    <definedName name="투자수정" localSheetId="4" hidden="1">{#N/A,#N/A,TRUE,"LOADCOVE";#N/A,#N/A,TRUE,"PAGE001";#N/A,#N/A,TRUE,"PAGE002";#N/A,#N/A,TRUE,"PAGE003";#N/A,#N/A,TRUE,"PAGE004";#N/A,#N/A,TRUE,"PAGE005";#N/A,#N/A,TRUE,"PAGE006";#N/A,#N/A,TRUE,"PAGE007";#N/A,#N/A,TRUE,"PAGE008";#N/A,#N/A,TRUE,"PAGE009";#N/A,#N/A,TRUE,"PAGE010";#N/A,#N/A,TRUE,"PAGE011";#N/A,#N/A,TRUE,"PAGE012";#N/A,#N/A,TRUE,"PAGE013"}</definedName>
    <definedName name="투자수정" localSheetId="0" hidden="1">{#N/A,#N/A,TRUE,"LOADCOVE";#N/A,#N/A,TRUE,"PAGE001";#N/A,#N/A,TRUE,"PAGE002";#N/A,#N/A,TRUE,"PAGE003";#N/A,#N/A,TRUE,"PAGE004";#N/A,#N/A,TRUE,"PAGE005";#N/A,#N/A,TRUE,"PAGE006";#N/A,#N/A,TRUE,"PAGE007";#N/A,#N/A,TRUE,"PAGE008";#N/A,#N/A,TRUE,"PAGE009";#N/A,#N/A,TRUE,"PAGE010";#N/A,#N/A,TRUE,"PAGE011";#N/A,#N/A,TRUE,"PAGE012";#N/A,#N/A,TRUE,"PAGE013"}</definedName>
    <definedName name="투자수정" localSheetId="23" hidden="1">{#N/A,#N/A,TRUE,"LOADCOVE";#N/A,#N/A,TRUE,"PAGE001";#N/A,#N/A,TRUE,"PAGE002";#N/A,#N/A,TRUE,"PAGE003";#N/A,#N/A,TRUE,"PAGE004";#N/A,#N/A,TRUE,"PAGE005";#N/A,#N/A,TRUE,"PAGE006";#N/A,#N/A,TRUE,"PAGE007";#N/A,#N/A,TRUE,"PAGE008";#N/A,#N/A,TRUE,"PAGE009";#N/A,#N/A,TRUE,"PAGE010";#N/A,#N/A,TRUE,"PAGE011";#N/A,#N/A,TRUE,"PAGE012";#N/A,#N/A,TRUE,"PAGE013"}</definedName>
    <definedName name="투자수정" hidden="1">{#N/A,#N/A,TRUE,"LOADCOVE";#N/A,#N/A,TRUE,"PAGE001";#N/A,#N/A,TRUE,"PAGE002";#N/A,#N/A,TRUE,"PAGE003";#N/A,#N/A,TRUE,"PAGE004";#N/A,#N/A,TRUE,"PAGE005";#N/A,#N/A,TRUE,"PAGE006";#N/A,#N/A,TRUE,"PAGE007";#N/A,#N/A,TRUE,"PAGE008";#N/A,#N/A,TRUE,"PAGE009";#N/A,#N/A,TRUE,"PAGE010";#N/A,#N/A,TRUE,"PAGE011";#N/A,#N/A,TRUE,"PAGE012";#N/A,#N/A,TRUE,"PAGE013"}</definedName>
    <definedName name="투찰예정가501" localSheetId="5" hidden="1">{"'장비'!$A$3:$M$12"}</definedName>
    <definedName name="투찰예정가501" localSheetId="3" hidden="1">{"'장비'!$A$3:$M$12"}</definedName>
    <definedName name="투찰예정가501" localSheetId="24" hidden="1">{"'장비'!$A$3:$M$12"}</definedName>
    <definedName name="투찰예정가501" localSheetId="4" hidden="1">{"'장비'!$A$3:$M$12"}</definedName>
    <definedName name="투찰예정가501" localSheetId="0" hidden="1">{"'장비'!$A$3:$M$12"}</definedName>
    <definedName name="투찰예정가501" localSheetId="23" hidden="1">{"'장비'!$A$3:$M$12"}</definedName>
    <definedName name="투찰예정가501" hidden="1">{"'장비'!$A$3:$M$12"}</definedName>
    <definedName name="투찰예정본부장1" localSheetId="5" hidden="1">{"'장비'!$A$3:$M$12"}</definedName>
    <definedName name="투찰예정본부장1" localSheetId="3" hidden="1">{"'장비'!$A$3:$M$12"}</definedName>
    <definedName name="투찰예정본부장1" localSheetId="24" hidden="1">{"'장비'!$A$3:$M$12"}</definedName>
    <definedName name="투찰예정본부장1" localSheetId="4" hidden="1">{"'장비'!$A$3:$M$12"}</definedName>
    <definedName name="투찰예정본부장1" localSheetId="0" hidden="1">{"'장비'!$A$3:$M$12"}</definedName>
    <definedName name="투찰예정본부장1" localSheetId="23" hidden="1">{"'장비'!$A$3:$M$12"}</definedName>
    <definedName name="투찰예정본부장1" hidden="1">{"'장비'!$A$3:$M$12"}</definedName>
    <definedName name="팀별" localSheetId="5" hidden="1">{#N/A,#N/A,TRUE,"LOADCOVE";#N/A,#N/A,TRUE,"PAGE001";#N/A,#N/A,TRUE,"PAGE002";#N/A,#N/A,TRUE,"PAGE003";#N/A,#N/A,TRUE,"PAGE004";#N/A,#N/A,TRUE,"PAGE005";#N/A,#N/A,TRUE,"PAGE006";#N/A,#N/A,TRUE,"PAGE007";#N/A,#N/A,TRUE,"PAGE008";#N/A,#N/A,TRUE,"PAGE009";#N/A,#N/A,TRUE,"PAGE010";#N/A,#N/A,TRUE,"PAGE011";#N/A,#N/A,TRUE,"PAGE012";#N/A,#N/A,TRUE,"PAGE013"}</definedName>
    <definedName name="팀별" localSheetId="3" hidden="1">{#N/A,#N/A,TRUE,"LOADCOVE";#N/A,#N/A,TRUE,"PAGE001";#N/A,#N/A,TRUE,"PAGE002";#N/A,#N/A,TRUE,"PAGE003";#N/A,#N/A,TRUE,"PAGE004";#N/A,#N/A,TRUE,"PAGE005";#N/A,#N/A,TRUE,"PAGE006";#N/A,#N/A,TRUE,"PAGE007";#N/A,#N/A,TRUE,"PAGE008";#N/A,#N/A,TRUE,"PAGE009";#N/A,#N/A,TRUE,"PAGE010";#N/A,#N/A,TRUE,"PAGE011";#N/A,#N/A,TRUE,"PAGE012";#N/A,#N/A,TRUE,"PAGE013"}</definedName>
    <definedName name="팀별" localSheetId="24" hidden="1">{#N/A,#N/A,TRUE,"LOADCOVE";#N/A,#N/A,TRUE,"PAGE001";#N/A,#N/A,TRUE,"PAGE002";#N/A,#N/A,TRUE,"PAGE003";#N/A,#N/A,TRUE,"PAGE004";#N/A,#N/A,TRUE,"PAGE005";#N/A,#N/A,TRUE,"PAGE006";#N/A,#N/A,TRUE,"PAGE007";#N/A,#N/A,TRUE,"PAGE008";#N/A,#N/A,TRUE,"PAGE009";#N/A,#N/A,TRUE,"PAGE010";#N/A,#N/A,TRUE,"PAGE011";#N/A,#N/A,TRUE,"PAGE012";#N/A,#N/A,TRUE,"PAGE013"}</definedName>
    <definedName name="팀별" localSheetId="4" hidden="1">{#N/A,#N/A,TRUE,"LOADCOVE";#N/A,#N/A,TRUE,"PAGE001";#N/A,#N/A,TRUE,"PAGE002";#N/A,#N/A,TRUE,"PAGE003";#N/A,#N/A,TRUE,"PAGE004";#N/A,#N/A,TRUE,"PAGE005";#N/A,#N/A,TRUE,"PAGE006";#N/A,#N/A,TRUE,"PAGE007";#N/A,#N/A,TRUE,"PAGE008";#N/A,#N/A,TRUE,"PAGE009";#N/A,#N/A,TRUE,"PAGE010";#N/A,#N/A,TRUE,"PAGE011";#N/A,#N/A,TRUE,"PAGE012";#N/A,#N/A,TRUE,"PAGE013"}</definedName>
    <definedName name="팀별" localSheetId="0" hidden="1">{#N/A,#N/A,TRUE,"LOADCOVE";#N/A,#N/A,TRUE,"PAGE001";#N/A,#N/A,TRUE,"PAGE002";#N/A,#N/A,TRUE,"PAGE003";#N/A,#N/A,TRUE,"PAGE004";#N/A,#N/A,TRUE,"PAGE005";#N/A,#N/A,TRUE,"PAGE006";#N/A,#N/A,TRUE,"PAGE007";#N/A,#N/A,TRUE,"PAGE008";#N/A,#N/A,TRUE,"PAGE009";#N/A,#N/A,TRUE,"PAGE010";#N/A,#N/A,TRUE,"PAGE011";#N/A,#N/A,TRUE,"PAGE012";#N/A,#N/A,TRUE,"PAGE013"}</definedName>
    <definedName name="팀별" localSheetId="23" hidden="1">{#N/A,#N/A,TRUE,"LOADCOVE";#N/A,#N/A,TRUE,"PAGE001";#N/A,#N/A,TRUE,"PAGE002";#N/A,#N/A,TRUE,"PAGE003";#N/A,#N/A,TRUE,"PAGE004";#N/A,#N/A,TRUE,"PAGE005";#N/A,#N/A,TRUE,"PAGE006";#N/A,#N/A,TRUE,"PAGE007";#N/A,#N/A,TRUE,"PAGE008";#N/A,#N/A,TRUE,"PAGE009";#N/A,#N/A,TRUE,"PAGE010";#N/A,#N/A,TRUE,"PAGE011";#N/A,#N/A,TRUE,"PAGE012";#N/A,#N/A,TRUE,"PAGE013"}</definedName>
    <definedName name="팀별" hidden="1">{#N/A,#N/A,TRUE,"LOADCOVE";#N/A,#N/A,TRUE,"PAGE001";#N/A,#N/A,TRUE,"PAGE002";#N/A,#N/A,TRUE,"PAGE003";#N/A,#N/A,TRUE,"PAGE004";#N/A,#N/A,TRUE,"PAGE005";#N/A,#N/A,TRUE,"PAGE006";#N/A,#N/A,TRUE,"PAGE007";#N/A,#N/A,TRUE,"PAGE008";#N/A,#N/A,TRUE,"PAGE009";#N/A,#N/A,TRUE,"PAGE010";#N/A,#N/A,TRUE,"PAGE011";#N/A,#N/A,TRUE,"PAGE012";#N/A,#N/A,TRUE,"PAGE013"}</definedName>
    <definedName name="ㅍ" localSheetId="5" hidden="1">{#N/A,#N/A,FALSE,"명세표"}</definedName>
    <definedName name="ㅍ" localSheetId="3" hidden="1">{#N/A,#N/A,FALSE,"명세표"}</definedName>
    <definedName name="ㅍ" localSheetId="24" hidden="1">{#N/A,#N/A,FALSE,"명세표"}</definedName>
    <definedName name="ㅍ" localSheetId="4" hidden="1">{#N/A,#N/A,FALSE,"명세표"}</definedName>
    <definedName name="ㅍ" localSheetId="0" hidden="1">{#N/A,#N/A,FALSE,"명세표"}</definedName>
    <definedName name="ㅍ" localSheetId="23" hidden="1">{#N/A,#N/A,FALSE,"명세표"}</definedName>
    <definedName name="ㅍ" hidden="1">{#N/A,#N/A,FALSE,"명세표"}</definedName>
    <definedName name="파" localSheetId="5" hidden="1">{#N/A,#N/A,FALSE,"CCTV"}</definedName>
    <definedName name="파" localSheetId="3" hidden="1">{#N/A,#N/A,FALSE,"CCTV"}</definedName>
    <definedName name="파" localSheetId="24" hidden="1">{#N/A,#N/A,FALSE,"CCTV"}</definedName>
    <definedName name="파" localSheetId="4" hidden="1">{#N/A,#N/A,FALSE,"CCTV"}</definedName>
    <definedName name="파" localSheetId="0" hidden="1">{#N/A,#N/A,FALSE,"CCTV"}</definedName>
    <definedName name="파" localSheetId="23" hidden="1">{#N/A,#N/A,FALSE,"CCTV"}</definedName>
    <definedName name="파" hidden="1">{#N/A,#N/A,FALSE,"CCTV"}</definedName>
    <definedName name="파일" localSheetId="6" hidden="1">#REF!</definedName>
    <definedName name="파일" localSheetId="7" hidden="1">#REF!</definedName>
    <definedName name="파일" localSheetId="17" hidden="1">#REF!</definedName>
    <definedName name="파일" localSheetId="18" hidden="1">#REF!</definedName>
    <definedName name="파일" localSheetId="19" hidden="1">#REF!</definedName>
    <definedName name="파일" localSheetId="20" hidden="1">#REF!</definedName>
    <definedName name="파일" localSheetId="8" hidden="1">#REF!</definedName>
    <definedName name="파일" localSheetId="9" hidden="1">#REF!</definedName>
    <definedName name="파일" localSheetId="10" hidden="1">#REF!</definedName>
    <definedName name="파일" localSheetId="11" hidden="1">#REF!</definedName>
    <definedName name="파일" localSheetId="12" hidden="1">#REF!</definedName>
    <definedName name="파일" localSheetId="13" hidden="1">#REF!</definedName>
    <definedName name="파일" localSheetId="14" hidden="1">#REF!</definedName>
    <definedName name="파일" localSheetId="15" hidden="1">#REF!</definedName>
    <definedName name="파일" localSheetId="16" hidden="1">#REF!</definedName>
    <definedName name="파일" localSheetId="5" hidden="1">#REF!</definedName>
    <definedName name="파일" localSheetId="3" hidden="1">#REF!</definedName>
    <definedName name="파일" localSheetId="24" hidden="1">#REF!</definedName>
    <definedName name="파일" localSheetId="23" hidden="1">#REF!</definedName>
    <definedName name="파일" hidden="1">#REF!</definedName>
    <definedName name="페기갑지" localSheetId="6" hidden="1">#REF!</definedName>
    <definedName name="페기갑지" localSheetId="7" hidden="1">#REF!</definedName>
    <definedName name="페기갑지" localSheetId="17" hidden="1">#REF!</definedName>
    <definedName name="페기갑지" localSheetId="18" hidden="1">#REF!</definedName>
    <definedName name="페기갑지" localSheetId="19" hidden="1">#REF!</definedName>
    <definedName name="페기갑지" localSheetId="20" hidden="1">#REF!</definedName>
    <definedName name="페기갑지" localSheetId="8" hidden="1">#REF!</definedName>
    <definedName name="페기갑지" localSheetId="9" hidden="1">#REF!</definedName>
    <definedName name="페기갑지" localSheetId="10" hidden="1">#REF!</definedName>
    <definedName name="페기갑지" localSheetId="11" hidden="1">#REF!</definedName>
    <definedName name="페기갑지" localSheetId="12" hidden="1">#REF!</definedName>
    <definedName name="페기갑지" localSheetId="13" hidden="1">#REF!</definedName>
    <definedName name="페기갑지" localSheetId="14" hidden="1">#REF!</definedName>
    <definedName name="페기갑지" localSheetId="15" hidden="1">#REF!</definedName>
    <definedName name="페기갑지" localSheetId="16" hidden="1">#REF!</definedName>
    <definedName name="페기갑지" localSheetId="5" hidden="1">#REF!</definedName>
    <definedName name="페기갑지" localSheetId="3" hidden="1">#REF!</definedName>
    <definedName name="페기갑지" localSheetId="24" hidden="1">#REF!</definedName>
    <definedName name="페기갑지" localSheetId="23" hidden="1">#REF!</definedName>
    <definedName name="페기갑지" hidden="1">#REF!</definedName>
    <definedName name="폐기" localSheetId="6" hidden="1">#REF!</definedName>
    <definedName name="폐기" localSheetId="7" hidden="1">#REF!</definedName>
    <definedName name="폐기" localSheetId="17" hidden="1">#REF!</definedName>
    <definedName name="폐기" localSheetId="18" hidden="1">#REF!</definedName>
    <definedName name="폐기" localSheetId="19" hidden="1">#REF!</definedName>
    <definedName name="폐기" localSheetId="20" hidden="1">#REF!</definedName>
    <definedName name="폐기" localSheetId="8" hidden="1">#REF!</definedName>
    <definedName name="폐기" localSheetId="9" hidden="1">#REF!</definedName>
    <definedName name="폐기" localSheetId="10" hidden="1">#REF!</definedName>
    <definedName name="폐기" localSheetId="11" hidden="1">#REF!</definedName>
    <definedName name="폐기" localSheetId="12" hidden="1">#REF!</definedName>
    <definedName name="폐기" localSheetId="13" hidden="1">#REF!</definedName>
    <definedName name="폐기" localSheetId="14" hidden="1">#REF!</definedName>
    <definedName name="폐기" localSheetId="15" hidden="1">#REF!</definedName>
    <definedName name="폐기" localSheetId="16" hidden="1">#REF!</definedName>
    <definedName name="폐기" localSheetId="5" hidden="1">#REF!</definedName>
    <definedName name="폐기" localSheetId="3" hidden="1">#REF!</definedName>
    <definedName name="폐기" localSheetId="24" hidden="1">#REF!</definedName>
    <definedName name="폐기" localSheetId="23" hidden="1">#REF!</definedName>
    <definedName name="폐기" hidden="1">#REF!</definedName>
    <definedName name="표지" localSheetId="5" hidden="1">{#N/A,#N/A,TRUE,"Basic";#N/A,#N/A,TRUE,"EXT-TABLE";#N/A,#N/A,TRUE,"STEEL";#N/A,#N/A,TRUE,"INT-Table";#N/A,#N/A,TRUE,"STEEL";#N/A,#N/A,TRUE,"Door"}</definedName>
    <definedName name="표지" localSheetId="3" hidden="1">{#N/A,#N/A,TRUE,"Basic";#N/A,#N/A,TRUE,"EXT-TABLE";#N/A,#N/A,TRUE,"STEEL";#N/A,#N/A,TRUE,"INT-Table";#N/A,#N/A,TRUE,"STEEL";#N/A,#N/A,TRUE,"Door"}</definedName>
    <definedName name="표지" localSheetId="24" hidden="1">{#N/A,#N/A,TRUE,"Basic";#N/A,#N/A,TRUE,"EXT-TABLE";#N/A,#N/A,TRUE,"STEEL";#N/A,#N/A,TRUE,"INT-Table";#N/A,#N/A,TRUE,"STEEL";#N/A,#N/A,TRUE,"Door"}</definedName>
    <definedName name="표지" localSheetId="4" hidden="1">{#N/A,#N/A,TRUE,"Basic";#N/A,#N/A,TRUE,"EXT-TABLE";#N/A,#N/A,TRUE,"STEEL";#N/A,#N/A,TRUE,"INT-Table";#N/A,#N/A,TRUE,"STEEL";#N/A,#N/A,TRUE,"Door"}</definedName>
    <definedName name="표지" localSheetId="0" hidden="1">{#N/A,#N/A,TRUE,"Basic";#N/A,#N/A,TRUE,"EXT-TABLE";#N/A,#N/A,TRUE,"STEEL";#N/A,#N/A,TRUE,"INT-Table";#N/A,#N/A,TRUE,"STEEL";#N/A,#N/A,TRUE,"Door"}</definedName>
    <definedName name="표지" localSheetId="23" hidden="1">{#N/A,#N/A,TRUE,"Basic";#N/A,#N/A,TRUE,"EXT-TABLE";#N/A,#N/A,TRUE,"STEEL";#N/A,#N/A,TRUE,"INT-Table";#N/A,#N/A,TRUE,"STEEL";#N/A,#N/A,TRUE,"Door"}</definedName>
    <definedName name="표지" hidden="1">{#N/A,#N/A,TRUE,"Basic";#N/A,#N/A,TRUE,"EXT-TABLE";#N/A,#N/A,TRUE,"STEEL";#N/A,#N/A,TRUE,"INT-Table";#N/A,#N/A,TRUE,"STEEL";#N/A,#N/A,TRUE,"Door"}</definedName>
    <definedName name="표지_1" localSheetId="5" hidden="1">{#N/A,#N/A,TRUE,"Basic";#N/A,#N/A,TRUE,"EXT-TABLE";#N/A,#N/A,TRUE,"STEEL";#N/A,#N/A,TRUE,"INT-Table";#N/A,#N/A,TRUE,"STEEL";#N/A,#N/A,TRUE,"Door"}</definedName>
    <definedName name="표지_1" localSheetId="3" hidden="1">{#N/A,#N/A,TRUE,"Basic";#N/A,#N/A,TRUE,"EXT-TABLE";#N/A,#N/A,TRUE,"STEEL";#N/A,#N/A,TRUE,"INT-Table";#N/A,#N/A,TRUE,"STEEL";#N/A,#N/A,TRUE,"Door"}</definedName>
    <definedName name="표지_1" localSheetId="24" hidden="1">{#N/A,#N/A,TRUE,"Basic";#N/A,#N/A,TRUE,"EXT-TABLE";#N/A,#N/A,TRUE,"STEEL";#N/A,#N/A,TRUE,"INT-Table";#N/A,#N/A,TRUE,"STEEL";#N/A,#N/A,TRUE,"Door"}</definedName>
    <definedName name="표지_1" localSheetId="4" hidden="1">{#N/A,#N/A,TRUE,"Basic";#N/A,#N/A,TRUE,"EXT-TABLE";#N/A,#N/A,TRUE,"STEEL";#N/A,#N/A,TRUE,"INT-Table";#N/A,#N/A,TRUE,"STEEL";#N/A,#N/A,TRUE,"Door"}</definedName>
    <definedName name="표지_1" localSheetId="0" hidden="1">{#N/A,#N/A,TRUE,"Basic";#N/A,#N/A,TRUE,"EXT-TABLE";#N/A,#N/A,TRUE,"STEEL";#N/A,#N/A,TRUE,"INT-Table";#N/A,#N/A,TRUE,"STEEL";#N/A,#N/A,TRUE,"Door"}</definedName>
    <definedName name="표지_1" localSheetId="23" hidden="1">{#N/A,#N/A,TRUE,"Basic";#N/A,#N/A,TRUE,"EXT-TABLE";#N/A,#N/A,TRUE,"STEEL";#N/A,#N/A,TRUE,"INT-Table";#N/A,#N/A,TRUE,"STEEL";#N/A,#N/A,TRUE,"Door"}</definedName>
    <definedName name="표지_1" hidden="1">{#N/A,#N/A,TRUE,"Basic";#N/A,#N/A,TRUE,"EXT-TABLE";#N/A,#N/A,TRUE,"STEEL";#N/A,#N/A,TRUE,"INT-Table";#N/A,#N/A,TRUE,"STEEL";#N/A,#N/A,TRUE,"Door"}</definedName>
    <definedName name="표지_1_1" localSheetId="5" hidden="1">{#N/A,#N/A,TRUE,"Basic";#N/A,#N/A,TRUE,"EXT-TABLE";#N/A,#N/A,TRUE,"STEEL";#N/A,#N/A,TRUE,"INT-Table";#N/A,#N/A,TRUE,"STEEL";#N/A,#N/A,TRUE,"Door"}</definedName>
    <definedName name="표지_1_1" localSheetId="3" hidden="1">{#N/A,#N/A,TRUE,"Basic";#N/A,#N/A,TRUE,"EXT-TABLE";#N/A,#N/A,TRUE,"STEEL";#N/A,#N/A,TRUE,"INT-Table";#N/A,#N/A,TRUE,"STEEL";#N/A,#N/A,TRUE,"Door"}</definedName>
    <definedName name="표지_1_1" localSheetId="24" hidden="1">{#N/A,#N/A,TRUE,"Basic";#N/A,#N/A,TRUE,"EXT-TABLE";#N/A,#N/A,TRUE,"STEEL";#N/A,#N/A,TRUE,"INT-Table";#N/A,#N/A,TRUE,"STEEL";#N/A,#N/A,TRUE,"Door"}</definedName>
    <definedName name="표지_1_1" localSheetId="4" hidden="1">{#N/A,#N/A,TRUE,"Basic";#N/A,#N/A,TRUE,"EXT-TABLE";#N/A,#N/A,TRUE,"STEEL";#N/A,#N/A,TRUE,"INT-Table";#N/A,#N/A,TRUE,"STEEL";#N/A,#N/A,TRUE,"Door"}</definedName>
    <definedName name="표지_1_1" localSheetId="0" hidden="1">{#N/A,#N/A,TRUE,"Basic";#N/A,#N/A,TRUE,"EXT-TABLE";#N/A,#N/A,TRUE,"STEEL";#N/A,#N/A,TRUE,"INT-Table";#N/A,#N/A,TRUE,"STEEL";#N/A,#N/A,TRUE,"Door"}</definedName>
    <definedName name="표지_1_1" localSheetId="23" hidden="1">{#N/A,#N/A,TRUE,"Basic";#N/A,#N/A,TRUE,"EXT-TABLE";#N/A,#N/A,TRUE,"STEEL";#N/A,#N/A,TRUE,"INT-Table";#N/A,#N/A,TRUE,"STEEL";#N/A,#N/A,TRUE,"Door"}</definedName>
    <definedName name="표지_1_1" hidden="1">{#N/A,#N/A,TRUE,"Basic";#N/A,#N/A,TRUE,"EXT-TABLE";#N/A,#N/A,TRUE,"STEEL";#N/A,#N/A,TRUE,"INT-Table";#N/A,#N/A,TRUE,"STEEL";#N/A,#N/A,TRUE,"Door"}</definedName>
    <definedName name="표지_1_2" localSheetId="5" hidden="1">{#N/A,#N/A,TRUE,"Basic";#N/A,#N/A,TRUE,"EXT-TABLE";#N/A,#N/A,TRUE,"STEEL";#N/A,#N/A,TRUE,"INT-Table";#N/A,#N/A,TRUE,"STEEL";#N/A,#N/A,TRUE,"Door"}</definedName>
    <definedName name="표지_1_2" localSheetId="3" hidden="1">{#N/A,#N/A,TRUE,"Basic";#N/A,#N/A,TRUE,"EXT-TABLE";#N/A,#N/A,TRUE,"STEEL";#N/A,#N/A,TRUE,"INT-Table";#N/A,#N/A,TRUE,"STEEL";#N/A,#N/A,TRUE,"Door"}</definedName>
    <definedName name="표지_1_2" localSheetId="24" hidden="1">{#N/A,#N/A,TRUE,"Basic";#N/A,#N/A,TRUE,"EXT-TABLE";#N/A,#N/A,TRUE,"STEEL";#N/A,#N/A,TRUE,"INT-Table";#N/A,#N/A,TRUE,"STEEL";#N/A,#N/A,TRUE,"Door"}</definedName>
    <definedName name="표지_1_2" localSheetId="4" hidden="1">{#N/A,#N/A,TRUE,"Basic";#N/A,#N/A,TRUE,"EXT-TABLE";#N/A,#N/A,TRUE,"STEEL";#N/A,#N/A,TRUE,"INT-Table";#N/A,#N/A,TRUE,"STEEL";#N/A,#N/A,TRUE,"Door"}</definedName>
    <definedName name="표지_1_2" localSheetId="0" hidden="1">{#N/A,#N/A,TRUE,"Basic";#N/A,#N/A,TRUE,"EXT-TABLE";#N/A,#N/A,TRUE,"STEEL";#N/A,#N/A,TRUE,"INT-Table";#N/A,#N/A,TRUE,"STEEL";#N/A,#N/A,TRUE,"Door"}</definedName>
    <definedName name="표지_1_2" localSheetId="23" hidden="1">{#N/A,#N/A,TRUE,"Basic";#N/A,#N/A,TRUE,"EXT-TABLE";#N/A,#N/A,TRUE,"STEEL";#N/A,#N/A,TRUE,"INT-Table";#N/A,#N/A,TRUE,"STEEL";#N/A,#N/A,TRUE,"Door"}</definedName>
    <definedName name="표지_1_2" hidden="1">{#N/A,#N/A,TRUE,"Basic";#N/A,#N/A,TRUE,"EXT-TABLE";#N/A,#N/A,TRUE,"STEEL";#N/A,#N/A,TRUE,"INT-Table";#N/A,#N/A,TRUE,"STEEL";#N/A,#N/A,TRUE,"Door"}</definedName>
    <definedName name="표지_2" localSheetId="5" hidden="1">{#N/A,#N/A,TRUE,"Basic";#N/A,#N/A,TRUE,"EXT-TABLE";#N/A,#N/A,TRUE,"STEEL";#N/A,#N/A,TRUE,"INT-Table";#N/A,#N/A,TRUE,"STEEL";#N/A,#N/A,TRUE,"Door"}</definedName>
    <definedName name="표지_2" localSheetId="3" hidden="1">{#N/A,#N/A,TRUE,"Basic";#N/A,#N/A,TRUE,"EXT-TABLE";#N/A,#N/A,TRUE,"STEEL";#N/A,#N/A,TRUE,"INT-Table";#N/A,#N/A,TRUE,"STEEL";#N/A,#N/A,TRUE,"Door"}</definedName>
    <definedName name="표지_2" localSheetId="24" hidden="1">{#N/A,#N/A,TRUE,"Basic";#N/A,#N/A,TRUE,"EXT-TABLE";#N/A,#N/A,TRUE,"STEEL";#N/A,#N/A,TRUE,"INT-Table";#N/A,#N/A,TRUE,"STEEL";#N/A,#N/A,TRUE,"Door"}</definedName>
    <definedName name="표지_2" localSheetId="4" hidden="1">{#N/A,#N/A,TRUE,"Basic";#N/A,#N/A,TRUE,"EXT-TABLE";#N/A,#N/A,TRUE,"STEEL";#N/A,#N/A,TRUE,"INT-Table";#N/A,#N/A,TRUE,"STEEL";#N/A,#N/A,TRUE,"Door"}</definedName>
    <definedName name="표지_2" localSheetId="0" hidden="1">{#N/A,#N/A,TRUE,"Basic";#N/A,#N/A,TRUE,"EXT-TABLE";#N/A,#N/A,TRUE,"STEEL";#N/A,#N/A,TRUE,"INT-Table";#N/A,#N/A,TRUE,"STEEL";#N/A,#N/A,TRUE,"Door"}</definedName>
    <definedName name="표지_2" localSheetId="23" hidden="1">{#N/A,#N/A,TRUE,"Basic";#N/A,#N/A,TRUE,"EXT-TABLE";#N/A,#N/A,TRUE,"STEEL";#N/A,#N/A,TRUE,"INT-Table";#N/A,#N/A,TRUE,"STEEL";#N/A,#N/A,TRUE,"Door"}</definedName>
    <definedName name="표지_2" hidden="1">{#N/A,#N/A,TRUE,"Basic";#N/A,#N/A,TRUE,"EXT-TABLE";#N/A,#N/A,TRUE,"STEEL";#N/A,#N/A,TRUE,"INT-Table";#N/A,#N/A,TRUE,"STEEL";#N/A,#N/A,TRUE,"Door"}</definedName>
    <definedName name="표지_2_1" localSheetId="5" hidden="1">{#N/A,#N/A,TRUE,"Basic";#N/A,#N/A,TRUE,"EXT-TABLE";#N/A,#N/A,TRUE,"STEEL";#N/A,#N/A,TRUE,"INT-Table";#N/A,#N/A,TRUE,"STEEL";#N/A,#N/A,TRUE,"Door"}</definedName>
    <definedName name="표지_2_1" localSheetId="3" hidden="1">{#N/A,#N/A,TRUE,"Basic";#N/A,#N/A,TRUE,"EXT-TABLE";#N/A,#N/A,TRUE,"STEEL";#N/A,#N/A,TRUE,"INT-Table";#N/A,#N/A,TRUE,"STEEL";#N/A,#N/A,TRUE,"Door"}</definedName>
    <definedName name="표지_2_1" localSheetId="24" hidden="1">{#N/A,#N/A,TRUE,"Basic";#N/A,#N/A,TRUE,"EXT-TABLE";#N/A,#N/A,TRUE,"STEEL";#N/A,#N/A,TRUE,"INT-Table";#N/A,#N/A,TRUE,"STEEL";#N/A,#N/A,TRUE,"Door"}</definedName>
    <definedName name="표지_2_1" localSheetId="4" hidden="1">{#N/A,#N/A,TRUE,"Basic";#N/A,#N/A,TRUE,"EXT-TABLE";#N/A,#N/A,TRUE,"STEEL";#N/A,#N/A,TRUE,"INT-Table";#N/A,#N/A,TRUE,"STEEL";#N/A,#N/A,TRUE,"Door"}</definedName>
    <definedName name="표지_2_1" localSheetId="0" hidden="1">{#N/A,#N/A,TRUE,"Basic";#N/A,#N/A,TRUE,"EXT-TABLE";#N/A,#N/A,TRUE,"STEEL";#N/A,#N/A,TRUE,"INT-Table";#N/A,#N/A,TRUE,"STEEL";#N/A,#N/A,TRUE,"Door"}</definedName>
    <definedName name="표지_2_1" localSheetId="23" hidden="1">{#N/A,#N/A,TRUE,"Basic";#N/A,#N/A,TRUE,"EXT-TABLE";#N/A,#N/A,TRUE,"STEEL";#N/A,#N/A,TRUE,"INT-Table";#N/A,#N/A,TRUE,"STEEL";#N/A,#N/A,TRUE,"Door"}</definedName>
    <definedName name="표지_2_1" hidden="1">{#N/A,#N/A,TRUE,"Basic";#N/A,#N/A,TRUE,"EXT-TABLE";#N/A,#N/A,TRUE,"STEEL";#N/A,#N/A,TRUE,"INT-Table";#N/A,#N/A,TRUE,"STEEL";#N/A,#N/A,TRUE,"Door"}</definedName>
    <definedName name="표지_2_2" localSheetId="5" hidden="1">{#N/A,#N/A,TRUE,"Basic";#N/A,#N/A,TRUE,"EXT-TABLE";#N/A,#N/A,TRUE,"STEEL";#N/A,#N/A,TRUE,"INT-Table";#N/A,#N/A,TRUE,"STEEL";#N/A,#N/A,TRUE,"Door"}</definedName>
    <definedName name="표지_2_2" localSheetId="3" hidden="1">{#N/A,#N/A,TRUE,"Basic";#N/A,#N/A,TRUE,"EXT-TABLE";#N/A,#N/A,TRUE,"STEEL";#N/A,#N/A,TRUE,"INT-Table";#N/A,#N/A,TRUE,"STEEL";#N/A,#N/A,TRUE,"Door"}</definedName>
    <definedName name="표지_2_2" localSheetId="24" hidden="1">{#N/A,#N/A,TRUE,"Basic";#N/A,#N/A,TRUE,"EXT-TABLE";#N/A,#N/A,TRUE,"STEEL";#N/A,#N/A,TRUE,"INT-Table";#N/A,#N/A,TRUE,"STEEL";#N/A,#N/A,TRUE,"Door"}</definedName>
    <definedName name="표지_2_2" localSheetId="4" hidden="1">{#N/A,#N/A,TRUE,"Basic";#N/A,#N/A,TRUE,"EXT-TABLE";#N/A,#N/A,TRUE,"STEEL";#N/A,#N/A,TRUE,"INT-Table";#N/A,#N/A,TRUE,"STEEL";#N/A,#N/A,TRUE,"Door"}</definedName>
    <definedName name="표지_2_2" localSheetId="0" hidden="1">{#N/A,#N/A,TRUE,"Basic";#N/A,#N/A,TRUE,"EXT-TABLE";#N/A,#N/A,TRUE,"STEEL";#N/A,#N/A,TRUE,"INT-Table";#N/A,#N/A,TRUE,"STEEL";#N/A,#N/A,TRUE,"Door"}</definedName>
    <definedName name="표지_2_2" localSheetId="23" hidden="1">{#N/A,#N/A,TRUE,"Basic";#N/A,#N/A,TRUE,"EXT-TABLE";#N/A,#N/A,TRUE,"STEEL";#N/A,#N/A,TRUE,"INT-Table";#N/A,#N/A,TRUE,"STEEL";#N/A,#N/A,TRUE,"Door"}</definedName>
    <definedName name="표지_2_2" hidden="1">{#N/A,#N/A,TRUE,"Basic";#N/A,#N/A,TRUE,"EXT-TABLE";#N/A,#N/A,TRUE,"STEEL";#N/A,#N/A,TRUE,"INT-Table";#N/A,#N/A,TRUE,"STEEL";#N/A,#N/A,TRUE,"Door"}</definedName>
    <definedName name="표지_3" localSheetId="5" hidden="1">{#N/A,#N/A,TRUE,"Basic";#N/A,#N/A,TRUE,"EXT-TABLE";#N/A,#N/A,TRUE,"STEEL";#N/A,#N/A,TRUE,"INT-Table";#N/A,#N/A,TRUE,"STEEL";#N/A,#N/A,TRUE,"Door"}</definedName>
    <definedName name="표지_3" localSheetId="3" hidden="1">{#N/A,#N/A,TRUE,"Basic";#N/A,#N/A,TRUE,"EXT-TABLE";#N/A,#N/A,TRUE,"STEEL";#N/A,#N/A,TRUE,"INT-Table";#N/A,#N/A,TRUE,"STEEL";#N/A,#N/A,TRUE,"Door"}</definedName>
    <definedName name="표지_3" localSheetId="24" hidden="1">{#N/A,#N/A,TRUE,"Basic";#N/A,#N/A,TRUE,"EXT-TABLE";#N/A,#N/A,TRUE,"STEEL";#N/A,#N/A,TRUE,"INT-Table";#N/A,#N/A,TRUE,"STEEL";#N/A,#N/A,TRUE,"Door"}</definedName>
    <definedName name="표지_3" localSheetId="4" hidden="1">{#N/A,#N/A,TRUE,"Basic";#N/A,#N/A,TRUE,"EXT-TABLE";#N/A,#N/A,TRUE,"STEEL";#N/A,#N/A,TRUE,"INT-Table";#N/A,#N/A,TRUE,"STEEL";#N/A,#N/A,TRUE,"Door"}</definedName>
    <definedName name="표지_3" localSheetId="0" hidden="1">{#N/A,#N/A,TRUE,"Basic";#N/A,#N/A,TRUE,"EXT-TABLE";#N/A,#N/A,TRUE,"STEEL";#N/A,#N/A,TRUE,"INT-Table";#N/A,#N/A,TRUE,"STEEL";#N/A,#N/A,TRUE,"Door"}</definedName>
    <definedName name="표지_3" localSheetId="23" hidden="1">{#N/A,#N/A,TRUE,"Basic";#N/A,#N/A,TRUE,"EXT-TABLE";#N/A,#N/A,TRUE,"STEEL";#N/A,#N/A,TRUE,"INT-Table";#N/A,#N/A,TRUE,"STEEL";#N/A,#N/A,TRUE,"Door"}</definedName>
    <definedName name="표지_3" hidden="1">{#N/A,#N/A,TRUE,"Basic";#N/A,#N/A,TRUE,"EXT-TABLE";#N/A,#N/A,TRUE,"STEEL";#N/A,#N/A,TRUE,"INT-Table";#N/A,#N/A,TRUE,"STEEL";#N/A,#N/A,TRUE,"Door"}</definedName>
    <definedName name="표지_3_1" localSheetId="5" hidden="1">{#N/A,#N/A,TRUE,"Basic";#N/A,#N/A,TRUE,"EXT-TABLE";#N/A,#N/A,TRUE,"STEEL";#N/A,#N/A,TRUE,"INT-Table";#N/A,#N/A,TRUE,"STEEL";#N/A,#N/A,TRUE,"Door"}</definedName>
    <definedName name="표지_3_1" localSheetId="3" hidden="1">{#N/A,#N/A,TRUE,"Basic";#N/A,#N/A,TRUE,"EXT-TABLE";#N/A,#N/A,TRUE,"STEEL";#N/A,#N/A,TRUE,"INT-Table";#N/A,#N/A,TRUE,"STEEL";#N/A,#N/A,TRUE,"Door"}</definedName>
    <definedName name="표지_3_1" localSheetId="24" hidden="1">{#N/A,#N/A,TRUE,"Basic";#N/A,#N/A,TRUE,"EXT-TABLE";#N/A,#N/A,TRUE,"STEEL";#N/A,#N/A,TRUE,"INT-Table";#N/A,#N/A,TRUE,"STEEL";#N/A,#N/A,TRUE,"Door"}</definedName>
    <definedName name="표지_3_1" localSheetId="4" hidden="1">{#N/A,#N/A,TRUE,"Basic";#N/A,#N/A,TRUE,"EXT-TABLE";#N/A,#N/A,TRUE,"STEEL";#N/A,#N/A,TRUE,"INT-Table";#N/A,#N/A,TRUE,"STEEL";#N/A,#N/A,TRUE,"Door"}</definedName>
    <definedName name="표지_3_1" localSheetId="0" hidden="1">{#N/A,#N/A,TRUE,"Basic";#N/A,#N/A,TRUE,"EXT-TABLE";#N/A,#N/A,TRUE,"STEEL";#N/A,#N/A,TRUE,"INT-Table";#N/A,#N/A,TRUE,"STEEL";#N/A,#N/A,TRUE,"Door"}</definedName>
    <definedName name="표지_3_1" localSheetId="23" hidden="1">{#N/A,#N/A,TRUE,"Basic";#N/A,#N/A,TRUE,"EXT-TABLE";#N/A,#N/A,TRUE,"STEEL";#N/A,#N/A,TRUE,"INT-Table";#N/A,#N/A,TRUE,"STEEL";#N/A,#N/A,TRUE,"Door"}</definedName>
    <definedName name="표지_3_1" hidden="1">{#N/A,#N/A,TRUE,"Basic";#N/A,#N/A,TRUE,"EXT-TABLE";#N/A,#N/A,TRUE,"STEEL";#N/A,#N/A,TRUE,"INT-Table";#N/A,#N/A,TRUE,"STEEL";#N/A,#N/A,TRUE,"Door"}</definedName>
    <definedName name="표지_3_2" localSheetId="5" hidden="1">{#N/A,#N/A,TRUE,"Basic";#N/A,#N/A,TRUE,"EXT-TABLE";#N/A,#N/A,TRUE,"STEEL";#N/A,#N/A,TRUE,"INT-Table";#N/A,#N/A,TRUE,"STEEL";#N/A,#N/A,TRUE,"Door"}</definedName>
    <definedName name="표지_3_2" localSheetId="3" hidden="1">{#N/A,#N/A,TRUE,"Basic";#N/A,#N/A,TRUE,"EXT-TABLE";#N/A,#N/A,TRUE,"STEEL";#N/A,#N/A,TRUE,"INT-Table";#N/A,#N/A,TRUE,"STEEL";#N/A,#N/A,TRUE,"Door"}</definedName>
    <definedName name="표지_3_2" localSheetId="24" hidden="1">{#N/A,#N/A,TRUE,"Basic";#N/A,#N/A,TRUE,"EXT-TABLE";#N/A,#N/A,TRUE,"STEEL";#N/A,#N/A,TRUE,"INT-Table";#N/A,#N/A,TRUE,"STEEL";#N/A,#N/A,TRUE,"Door"}</definedName>
    <definedName name="표지_3_2" localSheetId="4" hidden="1">{#N/A,#N/A,TRUE,"Basic";#N/A,#N/A,TRUE,"EXT-TABLE";#N/A,#N/A,TRUE,"STEEL";#N/A,#N/A,TRUE,"INT-Table";#N/A,#N/A,TRUE,"STEEL";#N/A,#N/A,TRUE,"Door"}</definedName>
    <definedName name="표지_3_2" localSheetId="0" hidden="1">{#N/A,#N/A,TRUE,"Basic";#N/A,#N/A,TRUE,"EXT-TABLE";#N/A,#N/A,TRUE,"STEEL";#N/A,#N/A,TRUE,"INT-Table";#N/A,#N/A,TRUE,"STEEL";#N/A,#N/A,TRUE,"Door"}</definedName>
    <definedName name="표지_3_2" localSheetId="23" hidden="1">{#N/A,#N/A,TRUE,"Basic";#N/A,#N/A,TRUE,"EXT-TABLE";#N/A,#N/A,TRUE,"STEEL";#N/A,#N/A,TRUE,"INT-Table";#N/A,#N/A,TRUE,"STEEL";#N/A,#N/A,TRUE,"Door"}</definedName>
    <definedName name="표지_3_2" hidden="1">{#N/A,#N/A,TRUE,"Basic";#N/A,#N/A,TRUE,"EXT-TABLE";#N/A,#N/A,TRUE,"STEEL";#N/A,#N/A,TRUE,"INT-Table";#N/A,#N/A,TRUE,"STEEL";#N/A,#N/A,TRUE,"Door"}</definedName>
    <definedName name="표지_4" localSheetId="5" hidden="1">{#N/A,#N/A,TRUE,"Basic";#N/A,#N/A,TRUE,"EXT-TABLE";#N/A,#N/A,TRUE,"STEEL";#N/A,#N/A,TRUE,"INT-Table";#N/A,#N/A,TRUE,"STEEL";#N/A,#N/A,TRUE,"Door"}</definedName>
    <definedName name="표지_4" localSheetId="3" hidden="1">{#N/A,#N/A,TRUE,"Basic";#N/A,#N/A,TRUE,"EXT-TABLE";#N/A,#N/A,TRUE,"STEEL";#N/A,#N/A,TRUE,"INT-Table";#N/A,#N/A,TRUE,"STEEL";#N/A,#N/A,TRUE,"Door"}</definedName>
    <definedName name="표지_4" localSheetId="24" hidden="1">{#N/A,#N/A,TRUE,"Basic";#N/A,#N/A,TRUE,"EXT-TABLE";#N/A,#N/A,TRUE,"STEEL";#N/A,#N/A,TRUE,"INT-Table";#N/A,#N/A,TRUE,"STEEL";#N/A,#N/A,TRUE,"Door"}</definedName>
    <definedName name="표지_4" localSheetId="4" hidden="1">{#N/A,#N/A,TRUE,"Basic";#N/A,#N/A,TRUE,"EXT-TABLE";#N/A,#N/A,TRUE,"STEEL";#N/A,#N/A,TRUE,"INT-Table";#N/A,#N/A,TRUE,"STEEL";#N/A,#N/A,TRUE,"Door"}</definedName>
    <definedName name="표지_4" localSheetId="0" hidden="1">{#N/A,#N/A,TRUE,"Basic";#N/A,#N/A,TRUE,"EXT-TABLE";#N/A,#N/A,TRUE,"STEEL";#N/A,#N/A,TRUE,"INT-Table";#N/A,#N/A,TRUE,"STEEL";#N/A,#N/A,TRUE,"Door"}</definedName>
    <definedName name="표지_4" localSheetId="23" hidden="1">{#N/A,#N/A,TRUE,"Basic";#N/A,#N/A,TRUE,"EXT-TABLE";#N/A,#N/A,TRUE,"STEEL";#N/A,#N/A,TRUE,"INT-Table";#N/A,#N/A,TRUE,"STEEL";#N/A,#N/A,TRUE,"Door"}</definedName>
    <definedName name="표지_4" hidden="1">{#N/A,#N/A,TRUE,"Basic";#N/A,#N/A,TRUE,"EXT-TABLE";#N/A,#N/A,TRUE,"STEEL";#N/A,#N/A,TRUE,"INT-Table";#N/A,#N/A,TRUE,"STEEL";#N/A,#N/A,TRUE,"Door"}</definedName>
    <definedName name="표지_4_1" localSheetId="5" hidden="1">{#N/A,#N/A,TRUE,"Basic";#N/A,#N/A,TRUE,"EXT-TABLE";#N/A,#N/A,TRUE,"STEEL";#N/A,#N/A,TRUE,"INT-Table";#N/A,#N/A,TRUE,"STEEL";#N/A,#N/A,TRUE,"Door"}</definedName>
    <definedName name="표지_4_1" localSheetId="3" hidden="1">{#N/A,#N/A,TRUE,"Basic";#N/A,#N/A,TRUE,"EXT-TABLE";#N/A,#N/A,TRUE,"STEEL";#N/A,#N/A,TRUE,"INT-Table";#N/A,#N/A,TRUE,"STEEL";#N/A,#N/A,TRUE,"Door"}</definedName>
    <definedName name="표지_4_1" localSheetId="24" hidden="1">{#N/A,#N/A,TRUE,"Basic";#N/A,#N/A,TRUE,"EXT-TABLE";#N/A,#N/A,TRUE,"STEEL";#N/A,#N/A,TRUE,"INT-Table";#N/A,#N/A,TRUE,"STEEL";#N/A,#N/A,TRUE,"Door"}</definedName>
    <definedName name="표지_4_1" localSheetId="4" hidden="1">{#N/A,#N/A,TRUE,"Basic";#N/A,#N/A,TRUE,"EXT-TABLE";#N/A,#N/A,TRUE,"STEEL";#N/A,#N/A,TRUE,"INT-Table";#N/A,#N/A,TRUE,"STEEL";#N/A,#N/A,TRUE,"Door"}</definedName>
    <definedName name="표지_4_1" localSheetId="0" hidden="1">{#N/A,#N/A,TRUE,"Basic";#N/A,#N/A,TRUE,"EXT-TABLE";#N/A,#N/A,TRUE,"STEEL";#N/A,#N/A,TRUE,"INT-Table";#N/A,#N/A,TRUE,"STEEL";#N/A,#N/A,TRUE,"Door"}</definedName>
    <definedName name="표지_4_1" localSheetId="23" hidden="1">{#N/A,#N/A,TRUE,"Basic";#N/A,#N/A,TRUE,"EXT-TABLE";#N/A,#N/A,TRUE,"STEEL";#N/A,#N/A,TRUE,"INT-Table";#N/A,#N/A,TRUE,"STEEL";#N/A,#N/A,TRUE,"Door"}</definedName>
    <definedName name="표지_4_1" hidden="1">{#N/A,#N/A,TRUE,"Basic";#N/A,#N/A,TRUE,"EXT-TABLE";#N/A,#N/A,TRUE,"STEEL";#N/A,#N/A,TRUE,"INT-Table";#N/A,#N/A,TRUE,"STEEL";#N/A,#N/A,TRUE,"Door"}</definedName>
    <definedName name="표지_4_2" localSheetId="5" hidden="1">{#N/A,#N/A,TRUE,"Basic";#N/A,#N/A,TRUE,"EXT-TABLE";#N/A,#N/A,TRUE,"STEEL";#N/A,#N/A,TRUE,"INT-Table";#N/A,#N/A,TRUE,"STEEL";#N/A,#N/A,TRUE,"Door"}</definedName>
    <definedName name="표지_4_2" localSheetId="3" hidden="1">{#N/A,#N/A,TRUE,"Basic";#N/A,#N/A,TRUE,"EXT-TABLE";#N/A,#N/A,TRUE,"STEEL";#N/A,#N/A,TRUE,"INT-Table";#N/A,#N/A,TRUE,"STEEL";#N/A,#N/A,TRUE,"Door"}</definedName>
    <definedName name="표지_4_2" localSheetId="24" hidden="1">{#N/A,#N/A,TRUE,"Basic";#N/A,#N/A,TRUE,"EXT-TABLE";#N/A,#N/A,TRUE,"STEEL";#N/A,#N/A,TRUE,"INT-Table";#N/A,#N/A,TRUE,"STEEL";#N/A,#N/A,TRUE,"Door"}</definedName>
    <definedName name="표지_4_2" localSheetId="4" hidden="1">{#N/A,#N/A,TRUE,"Basic";#N/A,#N/A,TRUE,"EXT-TABLE";#N/A,#N/A,TRUE,"STEEL";#N/A,#N/A,TRUE,"INT-Table";#N/A,#N/A,TRUE,"STEEL";#N/A,#N/A,TRUE,"Door"}</definedName>
    <definedName name="표지_4_2" localSheetId="0" hidden="1">{#N/A,#N/A,TRUE,"Basic";#N/A,#N/A,TRUE,"EXT-TABLE";#N/A,#N/A,TRUE,"STEEL";#N/A,#N/A,TRUE,"INT-Table";#N/A,#N/A,TRUE,"STEEL";#N/A,#N/A,TRUE,"Door"}</definedName>
    <definedName name="표지_4_2" localSheetId="23" hidden="1">{#N/A,#N/A,TRUE,"Basic";#N/A,#N/A,TRUE,"EXT-TABLE";#N/A,#N/A,TRUE,"STEEL";#N/A,#N/A,TRUE,"INT-Table";#N/A,#N/A,TRUE,"STEEL";#N/A,#N/A,TRUE,"Door"}</definedName>
    <definedName name="표지_4_2" hidden="1">{#N/A,#N/A,TRUE,"Basic";#N/A,#N/A,TRUE,"EXT-TABLE";#N/A,#N/A,TRUE,"STEEL";#N/A,#N/A,TRUE,"INT-Table";#N/A,#N/A,TRUE,"STEEL";#N/A,#N/A,TRUE,"Door"}</definedName>
    <definedName name="표지_5" localSheetId="5" hidden="1">{#N/A,#N/A,TRUE,"Basic";#N/A,#N/A,TRUE,"EXT-TABLE";#N/A,#N/A,TRUE,"STEEL";#N/A,#N/A,TRUE,"INT-Table";#N/A,#N/A,TRUE,"STEEL";#N/A,#N/A,TRUE,"Door"}</definedName>
    <definedName name="표지_5" localSheetId="3" hidden="1">{#N/A,#N/A,TRUE,"Basic";#N/A,#N/A,TRUE,"EXT-TABLE";#N/A,#N/A,TRUE,"STEEL";#N/A,#N/A,TRUE,"INT-Table";#N/A,#N/A,TRUE,"STEEL";#N/A,#N/A,TRUE,"Door"}</definedName>
    <definedName name="표지_5" localSheetId="24" hidden="1">{#N/A,#N/A,TRUE,"Basic";#N/A,#N/A,TRUE,"EXT-TABLE";#N/A,#N/A,TRUE,"STEEL";#N/A,#N/A,TRUE,"INT-Table";#N/A,#N/A,TRUE,"STEEL";#N/A,#N/A,TRUE,"Door"}</definedName>
    <definedName name="표지_5" localSheetId="4" hidden="1">{#N/A,#N/A,TRUE,"Basic";#N/A,#N/A,TRUE,"EXT-TABLE";#N/A,#N/A,TRUE,"STEEL";#N/A,#N/A,TRUE,"INT-Table";#N/A,#N/A,TRUE,"STEEL";#N/A,#N/A,TRUE,"Door"}</definedName>
    <definedName name="표지_5" localSheetId="0" hidden="1">{#N/A,#N/A,TRUE,"Basic";#N/A,#N/A,TRUE,"EXT-TABLE";#N/A,#N/A,TRUE,"STEEL";#N/A,#N/A,TRUE,"INT-Table";#N/A,#N/A,TRUE,"STEEL";#N/A,#N/A,TRUE,"Door"}</definedName>
    <definedName name="표지_5" localSheetId="23" hidden="1">{#N/A,#N/A,TRUE,"Basic";#N/A,#N/A,TRUE,"EXT-TABLE";#N/A,#N/A,TRUE,"STEEL";#N/A,#N/A,TRUE,"INT-Table";#N/A,#N/A,TRUE,"STEEL";#N/A,#N/A,TRUE,"Door"}</definedName>
    <definedName name="표지_5" hidden="1">{#N/A,#N/A,TRUE,"Basic";#N/A,#N/A,TRUE,"EXT-TABLE";#N/A,#N/A,TRUE,"STEEL";#N/A,#N/A,TRUE,"INT-Table";#N/A,#N/A,TRUE,"STEEL";#N/A,#N/A,TRUE,"Door"}</definedName>
    <definedName name="표지_5_1" localSheetId="5" hidden="1">{#N/A,#N/A,TRUE,"Basic";#N/A,#N/A,TRUE,"EXT-TABLE";#N/A,#N/A,TRUE,"STEEL";#N/A,#N/A,TRUE,"INT-Table";#N/A,#N/A,TRUE,"STEEL";#N/A,#N/A,TRUE,"Door"}</definedName>
    <definedName name="표지_5_1" localSheetId="3" hidden="1">{#N/A,#N/A,TRUE,"Basic";#N/A,#N/A,TRUE,"EXT-TABLE";#N/A,#N/A,TRUE,"STEEL";#N/A,#N/A,TRUE,"INT-Table";#N/A,#N/A,TRUE,"STEEL";#N/A,#N/A,TRUE,"Door"}</definedName>
    <definedName name="표지_5_1" localSheetId="24" hidden="1">{#N/A,#N/A,TRUE,"Basic";#N/A,#N/A,TRUE,"EXT-TABLE";#N/A,#N/A,TRUE,"STEEL";#N/A,#N/A,TRUE,"INT-Table";#N/A,#N/A,TRUE,"STEEL";#N/A,#N/A,TRUE,"Door"}</definedName>
    <definedName name="표지_5_1" localSheetId="4" hidden="1">{#N/A,#N/A,TRUE,"Basic";#N/A,#N/A,TRUE,"EXT-TABLE";#N/A,#N/A,TRUE,"STEEL";#N/A,#N/A,TRUE,"INT-Table";#N/A,#N/A,TRUE,"STEEL";#N/A,#N/A,TRUE,"Door"}</definedName>
    <definedName name="표지_5_1" localSheetId="0" hidden="1">{#N/A,#N/A,TRUE,"Basic";#N/A,#N/A,TRUE,"EXT-TABLE";#N/A,#N/A,TRUE,"STEEL";#N/A,#N/A,TRUE,"INT-Table";#N/A,#N/A,TRUE,"STEEL";#N/A,#N/A,TRUE,"Door"}</definedName>
    <definedName name="표지_5_1" localSheetId="23" hidden="1">{#N/A,#N/A,TRUE,"Basic";#N/A,#N/A,TRUE,"EXT-TABLE";#N/A,#N/A,TRUE,"STEEL";#N/A,#N/A,TRUE,"INT-Table";#N/A,#N/A,TRUE,"STEEL";#N/A,#N/A,TRUE,"Door"}</definedName>
    <definedName name="표지_5_1" hidden="1">{#N/A,#N/A,TRUE,"Basic";#N/A,#N/A,TRUE,"EXT-TABLE";#N/A,#N/A,TRUE,"STEEL";#N/A,#N/A,TRUE,"INT-Table";#N/A,#N/A,TRUE,"STEEL";#N/A,#N/A,TRUE,"Door"}</definedName>
    <definedName name="표지_5_2" localSheetId="5" hidden="1">{#N/A,#N/A,TRUE,"Basic";#N/A,#N/A,TRUE,"EXT-TABLE";#N/A,#N/A,TRUE,"STEEL";#N/A,#N/A,TRUE,"INT-Table";#N/A,#N/A,TRUE,"STEEL";#N/A,#N/A,TRUE,"Door"}</definedName>
    <definedName name="표지_5_2" localSheetId="3" hidden="1">{#N/A,#N/A,TRUE,"Basic";#N/A,#N/A,TRUE,"EXT-TABLE";#N/A,#N/A,TRUE,"STEEL";#N/A,#N/A,TRUE,"INT-Table";#N/A,#N/A,TRUE,"STEEL";#N/A,#N/A,TRUE,"Door"}</definedName>
    <definedName name="표지_5_2" localSheetId="24" hidden="1">{#N/A,#N/A,TRUE,"Basic";#N/A,#N/A,TRUE,"EXT-TABLE";#N/A,#N/A,TRUE,"STEEL";#N/A,#N/A,TRUE,"INT-Table";#N/A,#N/A,TRUE,"STEEL";#N/A,#N/A,TRUE,"Door"}</definedName>
    <definedName name="표지_5_2" localSheetId="4" hidden="1">{#N/A,#N/A,TRUE,"Basic";#N/A,#N/A,TRUE,"EXT-TABLE";#N/A,#N/A,TRUE,"STEEL";#N/A,#N/A,TRUE,"INT-Table";#N/A,#N/A,TRUE,"STEEL";#N/A,#N/A,TRUE,"Door"}</definedName>
    <definedName name="표지_5_2" localSheetId="0" hidden="1">{#N/A,#N/A,TRUE,"Basic";#N/A,#N/A,TRUE,"EXT-TABLE";#N/A,#N/A,TRUE,"STEEL";#N/A,#N/A,TRUE,"INT-Table";#N/A,#N/A,TRUE,"STEEL";#N/A,#N/A,TRUE,"Door"}</definedName>
    <definedName name="표지_5_2" localSheetId="23" hidden="1">{#N/A,#N/A,TRUE,"Basic";#N/A,#N/A,TRUE,"EXT-TABLE";#N/A,#N/A,TRUE,"STEEL";#N/A,#N/A,TRUE,"INT-Table";#N/A,#N/A,TRUE,"STEEL";#N/A,#N/A,TRUE,"Door"}</definedName>
    <definedName name="표지_5_2" hidden="1">{#N/A,#N/A,TRUE,"Basic";#N/A,#N/A,TRUE,"EXT-TABLE";#N/A,#N/A,TRUE,"STEEL";#N/A,#N/A,TRUE,"INT-Table";#N/A,#N/A,TRUE,"STEEL";#N/A,#N/A,TRUE,"Door"}</definedName>
    <definedName name="표지2" localSheetId="6" hidden="1">#REF!</definedName>
    <definedName name="표지2" localSheetId="7" hidden="1">#REF!</definedName>
    <definedName name="표지2" localSheetId="17" hidden="1">#REF!</definedName>
    <definedName name="표지2" localSheetId="18" hidden="1">#REF!</definedName>
    <definedName name="표지2" localSheetId="19" hidden="1">#REF!</definedName>
    <definedName name="표지2" localSheetId="20" hidden="1">#REF!</definedName>
    <definedName name="표지2" localSheetId="8" hidden="1">#REF!</definedName>
    <definedName name="표지2" localSheetId="9" hidden="1">#REF!</definedName>
    <definedName name="표지2" localSheetId="10" hidden="1">#REF!</definedName>
    <definedName name="표지2" localSheetId="11" hidden="1">#REF!</definedName>
    <definedName name="표지2" localSheetId="12" hidden="1">#REF!</definedName>
    <definedName name="표지2" localSheetId="13" hidden="1">#REF!</definedName>
    <definedName name="표지2" localSheetId="14" hidden="1">#REF!</definedName>
    <definedName name="표지2" localSheetId="15" hidden="1">#REF!</definedName>
    <definedName name="표지2" localSheetId="16" hidden="1">#REF!</definedName>
    <definedName name="표지2" localSheetId="5" hidden="1">#REF!</definedName>
    <definedName name="표지2" localSheetId="3" hidden="1">#REF!</definedName>
    <definedName name="표지2" localSheetId="24" hidden="1">#REF!</definedName>
    <definedName name="표지2" localSheetId="23" hidden="1">#REF!</definedName>
    <definedName name="표지2" hidden="1">#REF!</definedName>
    <definedName name="피복" localSheetId="5" hidden="1">{#N/A,#N/A,FALSE,"전체집계표";#N/A,#N/A,FALSE,"안벽30000";#N/A,#N/A,FALSE,"안벽20000";#N/A,#N/A,FALSE,"내호안";#N/A,#N/A,FALSE,"외호안";#N/A,#N/A,FALSE,"준설토A";#N/A,#N/A,FALSE,"준설토B";#N/A,#N/A,FALSE,"적출장"}</definedName>
    <definedName name="피복" localSheetId="3" hidden="1">{#N/A,#N/A,FALSE,"전체집계표";#N/A,#N/A,FALSE,"안벽30000";#N/A,#N/A,FALSE,"안벽20000";#N/A,#N/A,FALSE,"내호안";#N/A,#N/A,FALSE,"외호안";#N/A,#N/A,FALSE,"준설토A";#N/A,#N/A,FALSE,"준설토B";#N/A,#N/A,FALSE,"적출장"}</definedName>
    <definedName name="피복" localSheetId="24" hidden="1">{#N/A,#N/A,FALSE,"전체집계표";#N/A,#N/A,FALSE,"안벽30000";#N/A,#N/A,FALSE,"안벽20000";#N/A,#N/A,FALSE,"내호안";#N/A,#N/A,FALSE,"외호안";#N/A,#N/A,FALSE,"준설토A";#N/A,#N/A,FALSE,"준설토B";#N/A,#N/A,FALSE,"적출장"}</definedName>
    <definedName name="피복" localSheetId="4" hidden="1">{#N/A,#N/A,FALSE,"전체집계표";#N/A,#N/A,FALSE,"안벽30000";#N/A,#N/A,FALSE,"안벽20000";#N/A,#N/A,FALSE,"내호안";#N/A,#N/A,FALSE,"외호안";#N/A,#N/A,FALSE,"준설토A";#N/A,#N/A,FALSE,"준설토B";#N/A,#N/A,FALSE,"적출장"}</definedName>
    <definedName name="피복" localSheetId="0" hidden="1">{#N/A,#N/A,FALSE,"전체집계표";#N/A,#N/A,FALSE,"안벽30000";#N/A,#N/A,FALSE,"안벽20000";#N/A,#N/A,FALSE,"내호안";#N/A,#N/A,FALSE,"외호안";#N/A,#N/A,FALSE,"준설토A";#N/A,#N/A,FALSE,"준설토B";#N/A,#N/A,FALSE,"적출장"}</definedName>
    <definedName name="피복" localSheetId="23" hidden="1">{#N/A,#N/A,FALSE,"전체집계표";#N/A,#N/A,FALSE,"안벽30000";#N/A,#N/A,FALSE,"안벽20000";#N/A,#N/A,FALSE,"내호안";#N/A,#N/A,FALSE,"외호안";#N/A,#N/A,FALSE,"준설토A";#N/A,#N/A,FALSE,"준설토B";#N/A,#N/A,FALSE,"적출장"}</definedName>
    <definedName name="피복" hidden="1">{#N/A,#N/A,FALSE,"전체집계표";#N/A,#N/A,FALSE,"안벽30000";#N/A,#N/A,FALSE,"안벽20000";#N/A,#N/A,FALSE,"내호안";#N/A,#N/A,FALSE,"외호안";#N/A,#N/A,FALSE,"준설토A";#N/A,#N/A,FALSE,"준설토B";#N/A,#N/A,FALSE,"적출장"}</definedName>
    <definedName name="피복석" localSheetId="5" hidden="1">{#N/A,#N/A,FALSE,"전체집계표";#N/A,#N/A,FALSE,"안벽30000";#N/A,#N/A,FALSE,"안벽20000";#N/A,#N/A,FALSE,"내호안";#N/A,#N/A,FALSE,"외호안";#N/A,#N/A,FALSE,"준설토A";#N/A,#N/A,FALSE,"준설토B";#N/A,#N/A,FALSE,"적출장"}</definedName>
    <definedName name="피복석" localSheetId="3" hidden="1">{#N/A,#N/A,FALSE,"전체집계표";#N/A,#N/A,FALSE,"안벽30000";#N/A,#N/A,FALSE,"안벽20000";#N/A,#N/A,FALSE,"내호안";#N/A,#N/A,FALSE,"외호안";#N/A,#N/A,FALSE,"준설토A";#N/A,#N/A,FALSE,"준설토B";#N/A,#N/A,FALSE,"적출장"}</definedName>
    <definedName name="피복석" localSheetId="24" hidden="1">{#N/A,#N/A,FALSE,"전체집계표";#N/A,#N/A,FALSE,"안벽30000";#N/A,#N/A,FALSE,"안벽20000";#N/A,#N/A,FALSE,"내호안";#N/A,#N/A,FALSE,"외호안";#N/A,#N/A,FALSE,"준설토A";#N/A,#N/A,FALSE,"준설토B";#N/A,#N/A,FALSE,"적출장"}</definedName>
    <definedName name="피복석" localSheetId="4" hidden="1">{#N/A,#N/A,FALSE,"전체집계표";#N/A,#N/A,FALSE,"안벽30000";#N/A,#N/A,FALSE,"안벽20000";#N/A,#N/A,FALSE,"내호안";#N/A,#N/A,FALSE,"외호안";#N/A,#N/A,FALSE,"준설토A";#N/A,#N/A,FALSE,"준설토B";#N/A,#N/A,FALSE,"적출장"}</definedName>
    <definedName name="피복석" localSheetId="0" hidden="1">{#N/A,#N/A,FALSE,"전체집계표";#N/A,#N/A,FALSE,"안벽30000";#N/A,#N/A,FALSE,"안벽20000";#N/A,#N/A,FALSE,"내호안";#N/A,#N/A,FALSE,"외호안";#N/A,#N/A,FALSE,"준설토A";#N/A,#N/A,FALSE,"준설토B";#N/A,#N/A,FALSE,"적출장"}</definedName>
    <definedName name="피복석" localSheetId="23" hidden="1">{#N/A,#N/A,FALSE,"전체집계표";#N/A,#N/A,FALSE,"안벽30000";#N/A,#N/A,FALSE,"안벽20000";#N/A,#N/A,FALSE,"내호안";#N/A,#N/A,FALSE,"외호안";#N/A,#N/A,FALSE,"준설토A";#N/A,#N/A,FALSE,"준설토B";#N/A,#N/A,FALSE,"적출장"}</definedName>
    <definedName name="피복석" hidden="1">{#N/A,#N/A,FALSE,"전체집계표";#N/A,#N/A,FALSE,"안벽30000";#N/A,#N/A,FALSE,"안벽20000";#N/A,#N/A,FALSE,"내호안";#N/A,#N/A,FALSE,"외호안";#N/A,#N/A,FALSE,"준설토A";#N/A,#N/A,FALSE,"준설토B";#N/A,#N/A,FALSE,"적출장"}</definedName>
    <definedName name="ㅎㄴㄹㄴㄹㄴㅇ" localSheetId="5" hidden="1">{#N/A,#N/A,FALSE,"토공2"}</definedName>
    <definedName name="ㅎㄴㄹㄴㄹㄴㅇ" localSheetId="3" hidden="1">{#N/A,#N/A,FALSE,"토공2"}</definedName>
    <definedName name="ㅎㄴㄹㄴㄹㄴㅇ" localSheetId="24" hidden="1">{#N/A,#N/A,FALSE,"토공2"}</definedName>
    <definedName name="ㅎㄴㄹㄴㄹㄴㅇ" localSheetId="4" hidden="1">{#N/A,#N/A,FALSE,"토공2"}</definedName>
    <definedName name="ㅎㄴㄹㄴㄹㄴㅇ" localSheetId="0" hidden="1">{#N/A,#N/A,FALSE,"토공2"}</definedName>
    <definedName name="ㅎㄴㄹㄴㄹㄴㅇ" localSheetId="23" hidden="1">{#N/A,#N/A,FALSE,"토공2"}</definedName>
    <definedName name="ㅎㄴㄹㄴㄹㄴㅇ" hidden="1">{#N/A,#N/A,FALSE,"토공2"}</definedName>
    <definedName name="ㅎㄴㅁㄴㅇㄹㄴㅇ" localSheetId="5" hidden="1">{#N/A,#N/A,FALSE,"운반시간"}</definedName>
    <definedName name="ㅎㄴㅁㄴㅇㄹㄴㅇ" localSheetId="3" hidden="1">{#N/A,#N/A,FALSE,"운반시간"}</definedName>
    <definedName name="ㅎㄴㅁㄴㅇㄹㄴㅇ" localSheetId="24" hidden="1">{#N/A,#N/A,FALSE,"운반시간"}</definedName>
    <definedName name="ㅎㄴㅁㄴㅇㄹㄴㅇ" localSheetId="4" hidden="1">{#N/A,#N/A,FALSE,"운반시간"}</definedName>
    <definedName name="ㅎㄴㅁㄴㅇㄹㄴㅇ" localSheetId="0" hidden="1">{#N/A,#N/A,FALSE,"운반시간"}</definedName>
    <definedName name="ㅎㄴㅁㄴㅇㄹㄴㅇ" localSheetId="23" hidden="1">{#N/A,#N/A,FALSE,"운반시간"}</definedName>
    <definedName name="ㅎㄴㅁㄴㅇㄹㄴㅇ" hidden="1">{#N/A,#N/A,FALSE,"운반시간"}</definedName>
    <definedName name="ㅎㄴㅁㄹㄴㅁㄹㄴㅁㄹㄷㄹㄶㄴ" localSheetId="5" hidden="1">{#N/A,#N/A,FALSE,"속도"}</definedName>
    <definedName name="ㅎㄴㅁㄹㄴㅁㄹㄴㅁㄹㄷㄹㄶㄴ" localSheetId="3" hidden="1">{#N/A,#N/A,FALSE,"속도"}</definedName>
    <definedName name="ㅎㄴㅁㄹㄴㅁㄹㄴㅁㄹㄷㄹㄶㄴ" localSheetId="24" hidden="1">{#N/A,#N/A,FALSE,"속도"}</definedName>
    <definedName name="ㅎㄴㅁㄹㄴㅁㄹㄴㅁㄹㄷㄹㄶㄴ" localSheetId="4" hidden="1">{#N/A,#N/A,FALSE,"속도"}</definedName>
    <definedName name="ㅎㄴㅁㄹㄴㅁㄹㄴㅁㄹㄷㄹㄶㄴ" localSheetId="0" hidden="1">{#N/A,#N/A,FALSE,"속도"}</definedName>
    <definedName name="ㅎㄴㅁㄹㄴㅁㄹㄴㅁㄹㄷㄹㄶㄴ" localSheetId="23" hidden="1">{#N/A,#N/A,FALSE,"속도"}</definedName>
    <definedName name="ㅎㄴㅁㄹㄴㅁㄹㄴㅁㄹㄷㄹㄶㄴ" hidden="1">{#N/A,#N/A,FALSE,"속도"}</definedName>
    <definedName name="ㅎㄴㅁㄹㅈㅁㅎ" localSheetId="5" hidden="1">{#N/A,#N/A,FALSE,"단가표지"}</definedName>
    <definedName name="ㅎㄴㅁㄹㅈㅁㅎ" localSheetId="3" hidden="1">{#N/A,#N/A,FALSE,"단가표지"}</definedName>
    <definedName name="ㅎㄴㅁㄹㅈㅁㅎ" localSheetId="24" hidden="1">{#N/A,#N/A,FALSE,"단가표지"}</definedName>
    <definedName name="ㅎㄴㅁㄹㅈㅁㅎ" localSheetId="4" hidden="1">{#N/A,#N/A,FALSE,"단가표지"}</definedName>
    <definedName name="ㅎㄴㅁㄹㅈㅁㅎ" localSheetId="0" hidden="1">{#N/A,#N/A,FALSE,"단가표지"}</definedName>
    <definedName name="ㅎㄴㅁㄹㅈㅁㅎ" localSheetId="23" hidden="1">{#N/A,#N/A,FALSE,"단가표지"}</definedName>
    <definedName name="ㅎㄴㅁㄹㅈㅁㅎ" hidden="1">{#N/A,#N/A,FALSE,"단가표지"}</definedName>
    <definedName name="ㅎㄶ" localSheetId="5" hidden="1">{#N/A,#N/A,FALSE,"속도"}</definedName>
    <definedName name="ㅎㄶ" localSheetId="3" hidden="1">{#N/A,#N/A,FALSE,"속도"}</definedName>
    <definedName name="ㅎㄶ" localSheetId="24" hidden="1">{#N/A,#N/A,FALSE,"속도"}</definedName>
    <definedName name="ㅎㄶ" localSheetId="4" hidden="1">{#N/A,#N/A,FALSE,"속도"}</definedName>
    <definedName name="ㅎㄶ" localSheetId="0" hidden="1">{#N/A,#N/A,FALSE,"속도"}</definedName>
    <definedName name="ㅎㄶ" localSheetId="23" hidden="1">{#N/A,#N/A,FALSE,"속도"}</definedName>
    <definedName name="ㅎㄶ" hidden="1">{#N/A,#N/A,FALSE,"속도"}</definedName>
    <definedName name="ㅎㄹ" localSheetId="5" hidden="1">{#N/A,#N/A,FALSE,"CCTV"}</definedName>
    <definedName name="ㅎㄹ" localSheetId="3" hidden="1">{#N/A,#N/A,FALSE,"CCTV"}</definedName>
    <definedName name="ㅎㄹ" localSheetId="24" hidden="1">{#N/A,#N/A,FALSE,"CCTV"}</definedName>
    <definedName name="ㅎㄹ" localSheetId="4" hidden="1">{#N/A,#N/A,FALSE,"CCTV"}</definedName>
    <definedName name="ㅎㄹ" localSheetId="0" hidden="1">{#N/A,#N/A,FALSE,"CCTV"}</definedName>
    <definedName name="ㅎㄹ" localSheetId="23" hidden="1">{#N/A,#N/A,FALSE,"CCTV"}</definedName>
    <definedName name="ㅎㄹ" hidden="1">{#N/A,#N/A,FALSE,"CCTV"}</definedName>
    <definedName name="ㅎㅎㄴㅁㅎㄴㅁㅎ" localSheetId="5" hidden="1">{#N/A,#N/A,FALSE,"구조2"}</definedName>
    <definedName name="ㅎㅎㄴㅁㅎㄴㅁㅎ" localSheetId="3" hidden="1">{#N/A,#N/A,FALSE,"구조2"}</definedName>
    <definedName name="ㅎㅎㄴㅁㅎㄴㅁㅎ" localSheetId="24" hidden="1">{#N/A,#N/A,FALSE,"구조2"}</definedName>
    <definedName name="ㅎㅎㄴㅁㅎㄴㅁㅎ" localSheetId="4" hidden="1">{#N/A,#N/A,FALSE,"구조2"}</definedName>
    <definedName name="ㅎㅎㄴㅁㅎㄴㅁㅎ" localSheetId="0" hidden="1">{#N/A,#N/A,FALSE,"구조2"}</definedName>
    <definedName name="ㅎㅎㄴㅁㅎㄴㅁㅎ" localSheetId="23" hidden="1">{#N/A,#N/A,FALSE,"구조2"}</definedName>
    <definedName name="ㅎㅎㄴㅁㅎㄴㅁㅎ" hidden="1">{#N/A,#N/A,FALSE,"구조2"}</definedName>
    <definedName name="ㅎㅎ도호" localSheetId="5" hidden="1">{#N/A,#N/A,FALSE,"표지목차"}</definedName>
    <definedName name="ㅎㅎ도호" localSheetId="3" hidden="1">{#N/A,#N/A,FALSE,"표지목차"}</definedName>
    <definedName name="ㅎㅎ도호" localSheetId="24" hidden="1">{#N/A,#N/A,FALSE,"표지목차"}</definedName>
    <definedName name="ㅎㅎ도호" localSheetId="4" hidden="1">{#N/A,#N/A,FALSE,"표지목차"}</definedName>
    <definedName name="ㅎㅎ도호" localSheetId="0" hidden="1">{#N/A,#N/A,FALSE,"표지목차"}</definedName>
    <definedName name="ㅎㅎ도호" localSheetId="23" hidden="1">{#N/A,#N/A,FALSE,"표지목차"}</definedName>
    <definedName name="ㅎㅎ도호" hidden="1">{#N/A,#N/A,FALSE,"표지목차"}</definedName>
    <definedName name="하프" localSheetId="5" hidden="1">{#N/A,#N/A,FALSE,"전체집계표";#N/A,#N/A,FALSE,"안벽30000";#N/A,#N/A,FALSE,"안벽20000";#N/A,#N/A,FALSE,"내호안";#N/A,#N/A,FALSE,"외호안";#N/A,#N/A,FALSE,"준설토A";#N/A,#N/A,FALSE,"준설토B";#N/A,#N/A,FALSE,"적출장"}</definedName>
    <definedName name="하프" localSheetId="3" hidden="1">{#N/A,#N/A,FALSE,"전체집계표";#N/A,#N/A,FALSE,"안벽30000";#N/A,#N/A,FALSE,"안벽20000";#N/A,#N/A,FALSE,"내호안";#N/A,#N/A,FALSE,"외호안";#N/A,#N/A,FALSE,"준설토A";#N/A,#N/A,FALSE,"준설토B";#N/A,#N/A,FALSE,"적출장"}</definedName>
    <definedName name="하프" localSheetId="24" hidden="1">{#N/A,#N/A,FALSE,"전체집계표";#N/A,#N/A,FALSE,"안벽30000";#N/A,#N/A,FALSE,"안벽20000";#N/A,#N/A,FALSE,"내호안";#N/A,#N/A,FALSE,"외호안";#N/A,#N/A,FALSE,"준설토A";#N/A,#N/A,FALSE,"준설토B";#N/A,#N/A,FALSE,"적출장"}</definedName>
    <definedName name="하프" localSheetId="4" hidden="1">{#N/A,#N/A,FALSE,"전체집계표";#N/A,#N/A,FALSE,"안벽30000";#N/A,#N/A,FALSE,"안벽20000";#N/A,#N/A,FALSE,"내호안";#N/A,#N/A,FALSE,"외호안";#N/A,#N/A,FALSE,"준설토A";#N/A,#N/A,FALSE,"준설토B";#N/A,#N/A,FALSE,"적출장"}</definedName>
    <definedName name="하프" localSheetId="0" hidden="1">{#N/A,#N/A,FALSE,"전체집계표";#N/A,#N/A,FALSE,"안벽30000";#N/A,#N/A,FALSE,"안벽20000";#N/A,#N/A,FALSE,"내호안";#N/A,#N/A,FALSE,"외호안";#N/A,#N/A,FALSE,"준설토A";#N/A,#N/A,FALSE,"준설토B";#N/A,#N/A,FALSE,"적출장"}</definedName>
    <definedName name="하프" localSheetId="23" hidden="1">{#N/A,#N/A,FALSE,"전체집계표";#N/A,#N/A,FALSE,"안벽30000";#N/A,#N/A,FALSE,"안벽20000";#N/A,#N/A,FALSE,"내호안";#N/A,#N/A,FALSE,"외호안";#N/A,#N/A,FALSE,"준설토A";#N/A,#N/A,FALSE,"준설토B";#N/A,#N/A,FALSE,"적출장"}</definedName>
    <definedName name="하프" hidden="1">{#N/A,#N/A,FALSE,"전체집계표";#N/A,#N/A,FALSE,"안벽30000";#N/A,#N/A,FALSE,"안벽20000";#N/A,#N/A,FALSE,"내호안";#N/A,#N/A,FALSE,"외호안";#N/A,#N/A,FALSE,"준설토A";#N/A,#N/A,FALSE,"준설토B";#N/A,#N/A,FALSE,"적출장"}</definedName>
    <definedName name="하프1" localSheetId="5" hidden="1">{#N/A,#N/A,FALSE,"전체집계표";#N/A,#N/A,FALSE,"안벽30000";#N/A,#N/A,FALSE,"안벽20000";#N/A,#N/A,FALSE,"내호안";#N/A,#N/A,FALSE,"외호안";#N/A,#N/A,FALSE,"준설토A";#N/A,#N/A,FALSE,"준설토B";#N/A,#N/A,FALSE,"적출장"}</definedName>
    <definedName name="하프1" localSheetId="3" hidden="1">{#N/A,#N/A,FALSE,"전체집계표";#N/A,#N/A,FALSE,"안벽30000";#N/A,#N/A,FALSE,"안벽20000";#N/A,#N/A,FALSE,"내호안";#N/A,#N/A,FALSE,"외호안";#N/A,#N/A,FALSE,"준설토A";#N/A,#N/A,FALSE,"준설토B";#N/A,#N/A,FALSE,"적출장"}</definedName>
    <definedName name="하프1" localSheetId="24" hidden="1">{#N/A,#N/A,FALSE,"전체집계표";#N/A,#N/A,FALSE,"안벽30000";#N/A,#N/A,FALSE,"안벽20000";#N/A,#N/A,FALSE,"내호안";#N/A,#N/A,FALSE,"외호안";#N/A,#N/A,FALSE,"준설토A";#N/A,#N/A,FALSE,"준설토B";#N/A,#N/A,FALSE,"적출장"}</definedName>
    <definedName name="하프1" localSheetId="4" hidden="1">{#N/A,#N/A,FALSE,"전체집계표";#N/A,#N/A,FALSE,"안벽30000";#N/A,#N/A,FALSE,"안벽20000";#N/A,#N/A,FALSE,"내호안";#N/A,#N/A,FALSE,"외호안";#N/A,#N/A,FALSE,"준설토A";#N/A,#N/A,FALSE,"준설토B";#N/A,#N/A,FALSE,"적출장"}</definedName>
    <definedName name="하프1" localSheetId="0" hidden="1">{#N/A,#N/A,FALSE,"전체집계표";#N/A,#N/A,FALSE,"안벽30000";#N/A,#N/A,FALSE,"안벽20000";#N/A,#N/A,FALSE,"내호안";#N/A,#N/A,FALSE,"외호안";#N/A,#N/A,FALSE,"준설토A";#N/A,#N/A,FALSE,"준설토B";#N/A,#N/A,FALSE,"적출장"}</definedName>
    <definedName name="하프1" localSheetId="23" hidden="1">{#N/A,#N/A,FALSE,"전체집계표";#N/A,#N/A,FALSE,"안벽30000";#N/A,#N/A,FALSE,"안벽20000";#N/A,#N/A,FALSE,"내호안";#N/A,#N/A,FALSE,"외호안";#N/A,#N/A,FALSE,"준설토A";#N/A,#N/A,FALSE,"준설토B";#N/A,#N/A,FALSE,"적출장"}</definedName>
    <definedName name="하프1" hidden="1">{#N/A,#N/A,FALSE,"전체집계표";#N/A,#N/A,FALSE,"안벽30000";#N/A,#N/A,FALSE,"안벽20000";#N/A,#N/A,FALSE,"내호안";#N/A,#N/A,FALSE,"외호안";#N/A,#N/A,FALSE,"준설토A";#N/A,#N/A,FALSE,"준설토B";#N/A,#N/A,FALSE,"적출장"}</definedName>
    <definedName name="한" localSheetId="5" hidden="1">{#N/A,#N/A,FALSE,"조골재"}</definedName>
    <definedName name="한" localSheetId="3" hidden="1">{#N/A,#N/A,FALSE,"조골재"}</definedName>
    <definedName name="한" localSheetId="24" hidden="1">{#N/A,#N/A,FALSE,"조골재"}</definedName>
    <definedName name="한" localSheetId="4" hidden="1">{#N/A,#N/A,FALSE,"조골재"}</definedName>
    <definedName name="한" localSheetId="0" hidden="1">{#N/A,#N/A,FALSE,"조골재"}</definedName>
    <definedName name="한" localSheetId="23" hidden="1">{#N/A,#N/A,FALSE,"조골재"}</definedName>
    <definedName name="한" hidden="1">{#N/A,#N/A,FALSE,"조골재"}</definedName>
    <definedName name="한동" localSheetId="5" hidden="1">{#N/A,#N/A,FALSE,"단가표지"}</definedName>
    <definedName name="한동" localSheetId="3" hidden="1">{#N/A,#N/A,FALSE,"단가표지"}</definedName>
    <definedName name="한동" localSheetId="24" hidden="1">{#N/A,#N/A,FALSE,"단가표지"}</definedName>
    <definedName name="한동" localSheetId="4" hidden="1">{#N/A,#N/A,FALSE,"단가표지"}</definedName>
    <definedName name="한동" localSheetId="0" hidden="1">{#N/A,#N/A,FALSE,"단가표지"}</definedName>
    <definedName name="한동" localSheetId="23" hidden="1">{#N/A,#N/A,FALSE,"단가표지"}</definedName>
    <definedName name="한동" hidden="1">{#N/A,#N/A,FALSE,"단가표지"}</definedName>
    <definedName name="합" hidden="1">0</definedName>
    <definedName name="해양인원" localSheetId="5" hidden="1">{#N/A,#N/A,TRUE,"LOADCOVE";#N/A,#N/A,TRUE,"PAGE001";#N/A,#N/A,TRUE,"PAGE002";#N/A,#N/A,TRUE,"PAGE003";#N/A,#N/A,TRUE,"PAGE004";#N/A,#N/A,TRUE,"PAGE005";#N/A,#N/A,TRUE,"PAGE006";#N/A,#N/A,TRUE,"PAGE007";#N/A,#N/A,TRUE,"PAGE008";#N/A,#N/A,TRUE,"PAGE009";#N/A,#N/A,TRUE,"PAGE010";#N/A,#N/A,TRUE,"PAGE011";#N/A,#N/A,TRUE,"PAGE012";#N/A,#N/A,TRUE,"PAGE013"}</definedName>
    <definedName name="해양인원" localSheetId="3" hidden="1">{#N/A,#N/A,TRUE,"LOADCOVE";#N/A,#N/A,TRUE,"PAGE001";#N/A,#N/A,TRUE,"PAGE002";#N/A,#N/A,TRUE,"PAGE003";#N/A,#N/A,TRUE,"PAGE004";#N/A,#N/A,TRUE,"PAGE005";#N/A,#N/A,TRUE,"PAGE006";#N/A,#N/A,TRUE,"PAGE007";#N/A,#N/A,TRUE,"PAGE008";#N/A,#N/A,TRUE,"PAGE009";#N/A,#N/A,TRUE,"PAGE010";#N/A,#N/A,TRUE,"PAGE011";#N/A,#N/A,TRUE,"PAGE012";#N/A,#N/A,TRUE,"PAGE013"}</definedName>
    <definedName name="해양인원" localSheetId="24" hidden="1">{#N/A,#N/A,TRUE,"LOADCOVE";#N/A,#N/A,TRUE,"PAGE001";#N/A,#N/A,TRUE,"PAGE002";#N/A,#N/A,TRUE,"PAGE003";#N/A,#N/A,TRUE,"PAGE004";#N/A,#N/A,TRUE,"PAGE005";#N/A,#N/A,TRUE,"PAGE006";#N/A,#N/A,TRUE,"PAGE007";#N/A,#N/A,TRUE,"PAGE008";#N/A,#N/A,TRUE,"PAGE009";#N/A,#N/A,TRUE,"PAGE010";#N/A,#N/A,TRUE,"PAGE011";#N/A,#N/A,TRUE,"PAGE012";#N/A,#N/A,TRUE,"PAGE013"}</definedName>
    <definedName name="해양인원" localSheetId="4" hidden="1">{#N/A,#N/A,TRUE,"LOADCOVE";#N/A,#N/A,TRUE,"PAGE001";#N/A,#N/A,TRUE,"PAGE002";#N/A,#N/A,TRUE,"PAGE003";#N/A,#N/A,TRUE,"PAGE004";#N/A,#N/A,TRUE,"PAGE005";#N/A,#N/A,TRUE,"PAGE006";#N/A,#N/A,TRUE,"PAGE007";#N/A,#N/A,TRUE,"PAGE008";#N/A,#N/A,TRUE,"PAGE009";#N/A,#N/A,TRUE,"PAGE010";#N/A,#N/A,TRUE,"PAGE011";#N/A,#N/A,TRUE,"PAGE012";#N/A,#N/A,TRUE,"PAGE013"}</definedName>
    <definedName name="해양인원" localSheetId="0" hidden="1">{#N/A,#N/A,TRUE,"LOADCOVE";#N/A,#N/A,TRUE,"PAGE001";#N/A,#N/A,TRUE,"PAGE002";#N/A,#N/A,TRUE,"PAGE003";#N/A,#N/A,TRUE,"PAGE004";#N/A,#N/A,TRUE,"PAGE005";#N/A,#N/A,TRUE,"PAGE006";#N/A,#N/A,TRUE,"PAGE007";#N/A,#N/A,TRUE,"PAGE008";#N/A,#N/A,TRUE,"PAGE009";#N/A,#N/A,TRUE,"PAGE010";#N/A,#N/A,TRUE,"PAGE011";#N/A,#N/A,TRUE,"PAGE012";#N/A,#N/A,TRUE,"PAGE013"}</definedName>
    <definedName name="해양인원" localSheetId="23" hidden="1">{#N/A,#N/A,TRUE,"LOADCOVE";#N/A,#N/A,TRUE,"PAGE001";#N/A,#N/A,TRUE,"PAGE002";#N/A,#N/A,TRUE,"PAGE003";#N/A,#N/A,TRUE,"PAGE004";#N/A,#N/A,TRUE,"PAGE005";#N/A,#N/A,TRUE,"PAGE006";#N/A,#N/A,TRUE,"PAGE007";#N/A,#N/A,TRUE,"PAGE008";#N/A,#N/A,TRUE,"PAGE009";#N/A,#N/A,TRUE,"PAGE010";#N/A,#N/A,TRUE,"PAGE011";#N/A,#N/A,TRUE,"PAGE012";#N/A,#N/A,TRUE,"PAGE013"}</definedName>
    <definedName name="해양인원" hidden="1">{#N/A,#N/A,TRUE,"LOADCOVE";#N/A,#N/A,TRUE,"PAGE001";#N/A,#N/A,TRUE,"PAGE002";#N/A,#N/A,TRUE,"PAGE003";#N/A,#N/A,TRUE,"PAGE004";#N/A,#N/A,TRUE,"PAGE005";#N/A,#N/A,TRUE,"PAGE006";#N/A,#N/A,TRUE,"PAGE007";#N/A,#N/A,TRUE,"PAGE008";#N/A,#N/A,TRUE,"PAGE009";#N/A,#N/A,TRUE,"PAGE010";#N/A,#N/A,TRUE,"PAGE011";#N/A,#N/A,TRUE,"PAGE012";#N/A,#N/A,TRUE,"PAGE013"}</definedName>
    <definedName name="해양중점3" localSheetId="5" hidden="1">{#N/A,#N/A,TRUE,"LOADCOVE";#N/A,#N/A,TRUE,"PAGE001";#N/A,#N/A,TRUE,"PAGE002";#N/A,#N/A,TRUE,"PAGE003";#N/A,#N/A,TRUE,"PAGE004";#N/A,#N/A,TRUE,"PAGE005";#N/A,#N/A,TRUE,"PAGE006";#N/A,#N/A,TRUE,"PAGE007";#N/A,#N/A,TRUE,"PAGE008";#N/A,#N/A,TRUE,"PAGE009";#N/A,#N/A,TRUE,"PAGE010";#N/A,#N/A,TRUE,"PAGE011";#N/A,#N/A,TRUE,"PAGE012";#N/A,#N/A,TRUE,"PAGE013"}</definedName>
    <definedName name="해양중점3" localSheetId="3" hidden="1">{#N/A,#N/A,TRUE,"LOADCOVE";#N/A,#N/A,TRUE,"PAGE001";#N/A,#N/A,TRUE,"PAGE002";#N/A,#N/A,TRUE,"PAGE003";#N/A,#N/A,TRUE,"PAGE004";#N/A,#N/A,TRUE,"PAGE005";#N/A,#N/A,TRUE,"PAGE006";#N/A,#N/A,TRUE,"PAGE007";#N/A,#N/A,TRUE,"PAGE008";#N/A,#N/A,TRUE,"PAGE009";#N/A,#N/A,TRUE,"PAGE010";#N/A,#N/A,TRUE,"PAGE011";#N/A,#N/A,TRUE,"PAGE012";#N/A,#N/A,TRUE,"PAGE013"}</definedName>
    <definedName name="해양중점3" localSheetId="24" hidden="1">{#N/A,#N/A,TRUE,"LOADCOVE";#N/A,#N/A,TRUE,"PAGE001";#N/A,#N/A,TRUE,"PAGE002";#N/A,#N/A,TRUE,"PAGE003";#N/A,#N/A,TRUE,"PAGE004";#N/A,#N/A,TRUE,"PAGE005";#N/A,#N/A,TRUE,"PAGE006";#N/A,#N/A,TRUE,"PAGE007";#N/A,#N/A,TRUE,"PAGE008";#N/A,#N/A,TRUE,"PAGE009";#N/A,#N/A,TRUE,"PAGE010";#N/A,#N/A,TRUE,"PAGE011";#N/A,#N/A,TRUE,"PAGE012";#N/A,#N/A,TRUE,"PAGE013"}</definedName>
    <definedName name="해양중점3" localSheetId="4" hidden="1">{#N/A,#N/A,TRUE,"LOADCOVE";#N/A,#N/A,TRUE,"PAGE001";#N/A,#N/A,TRUE,"PAGE002";#N/A,#N/A,TRUE,"PAGE003";#N/A,#N/A,TRUE,"PAGE004";#N/A,#N/A,TRUE,"PAGE005";#N/A,#N/A,TRUE,"PAGE006";#N/A,#N/A,TRUE,"PAGE007";#N/A,#N/A,TRUE,"PAGE008";#N/A,#N/A,TRUE,"PAGE009";#N/A,#N/A,TRUE,"PAGE010";#N/A,#N/A,TRUE,"PAGE011";#N/A,#N/A,TRUE,"PAGE012";#N/A,#N/A,TRUE,"PAGE013"}</definedName>
    <definedName name="해양중점3" localSheetId="0" hidden="1">{#N/A,#N/A,TRUE,"LOADCOVE";#N/A,#N/A,TRUE,"PAGE001";#N/A,#N/A,TRUE,"PAGE002";#N/A,#N/A,TRUE,"PAGE003";#N/A,#N/A,TRUE,"PAGE004";#N/A,#N/A,TRUE,"PAGE005";#N/A,#N/A,TRUE,"PAGE006";#N/A,#N/A,TRUE,"PAGE007";#N/A,#N/A,TRUE,"PAGE008";#N/A,#N/A,TRUE,"PAGE009";#N/A,#N/A,TRUE,"PAGE010";#N/A,#N/A,TRUE,"PAGE011";#N/A,#N/A,TRUE,"PAGE012";#N/A,#N/A,TRUE,"PAGE013"}</definedName>
    <definedName name="해양중점3" localSheetId="23" hidden="1">{#N/A,#N/A,TRUE,"LOADCOVE";#N/A,#N/A,TRUE,"PAGE001";#N/A,#N/A,TRUE,"PAGE002";#N/A,#N/A,TRUE,"PAGE003";#N/A,#N/A,TRUE,"PAGE004";#N/A,#N/A,TRUE,"PAGE005";#N/A,#N/A,TRUE,"PAGE006";#N/A,#N/A,TRUE,"PAGE007";#N/A,#N/A,TRUE,"PAGE008";#N/A,#N/A,TRUE,"PAGE009";#N/A,#N/A,TRUE,"PAGE010";#N/A,#N/A,TRUE,"PAGE011";#N/A,#N/A,TRUE,"PAGE012";#N/A,#N/A,TRUE,"PAGE013"}</definedName>
    <definedName name="해양중점3" hidden="1">{#N/A,#N/A,TRUE,"LOADCOVE";#N/A,#N/A,TRUE,"PAGE001";#N/A,#N/A,TRUE,"PAGE002";#N/A,#N/A,TRUE,"PAGE003";#N/A,#N/A,TRUE,"PAGE004";#N/A,#N/A,TRUE,"PAGE005";#N/A,#N/A,TRUE,"PAGE006";#N/A,#N/A,TRUE,"PAGE007";#N/A,#N/A,TRUE,"PAGE008";#N/A,#N/A,TRUE,"PAGE009";#N/A,#N/A,TRUE,"PAGE010";#N/A,#N/A,TRUE,"PAGE011";#N/A,#N/A,TRUE,"PAGE012";#N/A,#N/A,TRUE,"PAGE013"}</definedName>
    <definedName name="햐ㅓㅈ바허ㅏㅣ농하ㅗㅎ" localSheetId="5" hidden="1">{#N/A,#N/A,FALSE,"CCTV"}</definedName>
    <definedName name="햐ㅓㅈ바허ㅏㅣ농하ㅗㅎ" localSheetId="3" hidden="1">{#N/A,#N/A,FALSE,"CCTV"}</definedName>
    <definedName name="햐ㅓㅈ바허ㅏㅣ농하ㅗㅎ" localSheetId="24" hidden="1">{#N/A,#N/A,FALSE,"CCTV"}</definedName>
    <definedName name="햐ㅓㅈ바허ㅏㅣ농하ㅗㅎ" localSheetId="4" hidden="1">{#N/A,#N/A,FALSE,"CCTV"}</definedName>
    <definedName name="햐ㅓㅈ바허ㅏㅣ농하ㅗㅎ" localSheetId="0" hidden="1">{#N/A,#N/A,FALSE,"CCTV"}</definedName>
    <definedName name="햐ㅓㅈ바허ㅏㅣ농하ㅗㅎ" localSheetId="23" hidden="1">{#N/A,#N/A,FALSE,"CCTV"}</definedName>
    <definedName name="햐ㅓㅈ바허ㅏㅣ농하ㅗㅎ" hidden="1">{#N/A,#N/A,FALSE,"CCTV"}</definedName>
    <definedName name="현장" localSheetId="24" hidden="1">#REF!</definedName>
    <definedName name="현장" localSheetId="4" hidden="1">#REF!</definedName>
    <definedName name="현장" localSheetId="0" hidden="1">#REF!</definedName>
    <definedName name="현장" localSheetId="23" hidden="1">#REF!</definedName>
    <definedName name="현장" hidden="1">#REF!</definedName>
    <definedName name="현장시공" localSheetId="5" hidden="1">{"'장비'!$A$3:$M$12"}</definedName>
    <definedName name="현장시공" localSheetId="3" hidden="1">{"'장비'!$A$3:$M$12"}</definedName>
    <definedName name="현장시공" localSheetId="24" hidden="1">{"'장비'!$A$3:$M$12"}</definedName>
    <definedName name="현장시공" localSheetId="4" hidden="1">{"'장비'!$A$3:$M$12"}</definedName>
    <definedName name="현장시공" localSheetId="0" hidden="1">{"'장비'!$A$3:$M$12"}</definedName>
    <definedName name="현장시공" localSheetId="23" hidden="1">{"'장비'!$A$3:$M$12"}</definedName>
    <definedName name="현장시공" hidden="1">{"'장비'!$A$3:$M$12"}</definedName>
    <definedName name="현장지도" localSheetId="5" hidden="1">{"'장비'!$A$3:$M$12"}</definedName>
    <definedName name="현장지도" localSheetId="3" hidden="1">{"'장비'!$A$3:$M$12"}</definedName>
    <definedName name="현장지도" localSheetId="24" hidden="1">{"'장비'!$A$3:$M$12"}</definedName>
    <definedName name="현장지도" localSheetId="4" hidden="1">{"'장비'!$A$3:$M$12"}</definedName>
    <definedName name="현장지도" localSheetId="0" hidden="1">{"'장비'!$A$3:$M$12"}</definedName>
    <definedName name="현장지도" localSheetId="23" hidden="1">{"'장비'!$A$3:$M$12"}</definedName>
    <definedName name="현장지도" hidden="1">{"'장비'!$A$3:$M$12"}</definedName>
    <definedName name="현지공사비" localSheetId="5" hidden="1">{"'장비'!$A$3:$M$12"}</definedName>
    <definedName name="현지공사비" localSheetId="3" hidden="1">{"'장비'!$A$3:$M$12"}</definedName>
    <definedName name="현지공사비" localSheetId="24" hidden="1">{"'장비'!$A$3:$M$12"}</definedName>
    <definedName name="현지공사비" localSheetId="4" hidden="1">{"'장비'!$A$3:$M$12"}</definedName>
    <definedName name="현지공사비" localSheetId="0" hidden="1">{"'장비'!$A$3:$M$12"}</definedName>
    <definedName name="현지공사비" localSheetId="23" hidden="1">{"'장비'!$A$3:$M$12"}</definedName>
    <definedName name="현지공사비" hidden="1">{"'장비'!$A$3:$M$12"}</definedName>
    <definedName name="현지공사비총괄" localSheetId="5" hidden="1">{"'장비'!$A$3:$M$12"}</definedName>
    <definedName name="현지공사비총괄" localSheetId="3" hidden="1">{"'장비'!$A$3:$M$12"}</definedName>
    <definedName name="현지공사비총괄" localSheetId="24" hidden="1">{"'장비'!$A$3:$M$12"}</definedName>
    <definedName name="현지공사비총괄" localSheetId="4" hidden="1">{"'장비'!$A$3:$M$12"}</definedName>
    <definedName name="현지공사비총괄" localSheetId="0" hidden="1">{"'장비'!$A$3:$M$12"}</definedName>
    <definedName name="현지공사비총괄" localSheetId="23" hidden="1">{"'장비'!$A$3:$M$12"}</definedName>
    <definedName name="현지공사비총괄" hidden="1">{"'장비'!$A$3:$M$12"}</definedName>
    <definedName name="호호호" localSheetId="5" hidden="1">{#N/A,#N/A,FALSE,"명세표"}</definedName>
    <definedName name="호호호" localSheetId="3" hidden="1">{#N/A,#N/A,FALSE,"명세표"}</definedName>
    <definedName name="호호호" localSheetId="24" hidden="1">{#N/A,#N/A,FALSE,"명세표"}</definedName>
    <definedName name="호호호" localSheetId="4" hidden="1">{#N/A,#N/A,FALSE,"명세표"}</definedName>
    <definedName name="호호호" localSheetId="0" hidden="1">{#N/A,#N/A,FALSE,"명세표"}</definedName>
    <definedName name="호호호" localSheetId="23" hidden="1">{#N/A,#N/A,FALSE,"명세표"}</definedName>
    <definedName name="호호호" hidden="1">{#N/A,#N/A,FALSE,"명세표"}</definedName>
    <definedName name="호ㅓ" localSheetId="5" hidden="1">{#N/A,#N/A,FALSE,"CCTV"}</definedName>
    <definedName name="호ㅓ" localSheetId="3" hidden="1">{#N/A,#N/A,FALSE,"CCTV"}</definedName>
    <definedName name="호ㅓ" localSheetId="24" hidden="1">{#N/A,#N/A,FALSE,"CCTV"}</definedName>
    <definedName name="호ㅓ" localSheetId="4" hidden="1">{#N/A,#N/A,FALSE,"CCTV"}</definedName>
    <definedName name="호ㅓ" localSheetId="0" hidden="1">{#N/A,#N/A,FALSE,"CCTV"}</definedName>
    <definedName name="호ㅓ" localSheetId="23" hidden="1">{#N/A,#N/A,FALSE,"CCTV"}</definedName>
    <definedName name="호ㅓ" hidden="1">{#N/A,#N/A,FALSE,"CCTV"}</definedName>
    <definedName name="홍홍" localSheetId="5" hidden="1">{#N/A,#N/A,TRUE,"LOADCOVE";#N/A,#N/A,TRUE,"PAGE001";#N/A,#N/A,TRUE,"PAGE002";#N/A,#N/A,TRUE,"PAGE003";#N/A,#N/A,TRUE,"PAGE004";#N/A,#N/A,TRUE,"PAGE005";#N/A,#N/A,TRUE,"PAGE006";#N/A,#N/A,TRUE,"PAGE007";#N/A,#N/A,TRUE,"PAGE008";#N/A,#N/A,TRUE,"PAGE009";#N/A,#N/A,TRUE,"PAGE010";#N/A,#N/A,TRUE,"PAGE011";#N/A,#N/A,TRUE,"PAGE012";#N/A,#N/A,TRUE,"PAGE013"}</definedName>
    <definedName name="홍홍" localSheetId="3" hidden="1">{#N/A,#N/A,TRUE,"LOADCOVE";#N/A,#N/A,TRUE,"PAGE001";#N/A,#N/A,TRUE,"PAGE002";#N/A,#N/A,TRUE,"PAGE003";#N/A,#N/A,TRUE,"PAGE004";#N/A,#N/A,TRUE,"PAGE005";#N/A,#N/A,TRUE,"PAGE006";#N/A,#N/A,TRUE,"PAGE007";#N/A,#N/A,TRUE,"PAGE008";#N/A,#N/A,TRUE,"PAGE009";#N/A,#N/A,TRUE,"PAGE010";#N/A,#N/A,TRUE,"PAGE011";#N/A,#N/A,TRUE,"PAGE012";#N/A,#N/A,TRUE,"PAGE013"}</definedName>
    <definedName name="홍홍" localSheetId="24" hidden="1">{#N/A,#N/A,TRUE,"LOADCOVE";#N/A,#N/A,TRUE,"PAGE001";#N/A,#N/A,TRUE,"PAGE002";#N/A,#N/A,TRUE,"PAGE003";#N/A,#N/A,TRUE,"PAGE004";#N/A,#N/A,TRUE,"PAGE005";#N/A,#N/A,TRUE,"PAGE006";#N/A,#N/A,TRUE,"PAGE007";#N/A,#N/A,TRUE,"PAGE008";#N/A,#N/A,TRUE,"PAGE009";#N/A,#N/A,TRUE,"PAGE010";#N/A,#N/A,TRUE,"PAGE011";#N/A,#N/A,TRUE,"PAGE012";#N/A,#N/A,TRUE,"PAGE013"}</definedName>
    <definedName name="홍홍" localSheetId="4" hidden="1">{#N/A,#N/A,TRUE,"LOADCOVE";#N/A,#N/A,TRUE,"PAGE001";#N/A,#N/A,TRUE,"PAGE002";#N/A,#N/A,TRUE,"PAGE003";#N/A,#N/A,TRUE,"PAGE004";#N/A,#N/A,TRUE,"PAGE005";#N/A,#N/A,TRUE,"PAGE006";#N/A,#N/A,TRUE,"PAGE007";#N/A,#N/A,TRUE,"PAGE008";#N/A,#N/A,TRUE,"PAGE009";#N/A,#N/A,TRUE,"PAGE010";#N/A,#N/A,TRUE,"PAGE011";#N/A,#N/A,TRUE,"PAGE012";#N/A,#N/A,TRUE,"PAGE013"}</definedName>
    <definedName name="홍홍" localSheetId="0" hidden="1">{#N/A,#N/A,TRUE,"LOADCOVE";#N/A,#N/A,TRUE,"PAGE001";#N/A,#N/A,TRUE,"PAGE002";#N/A,#N/A,TRUE,"PAGE003";#N/A,#N/A,TRUE,"PAGE004";#N/A,#N/A,TRUE,"PAGE005";#N/A,#N/A,TRUE,"PAGE006";#N/A,#N/A,TRUE,"PAGE007";#N/A,#N/A,TRUE,"PAGE008";#N/A,#N/A,TRUE,"PAGE009";#N/A,#N/A,TRUE,"PAGE010";#N/A,#N/A,TRUE,"PAGE011";#N/A,#N/A,TRUE,"PAGE012";#N/A,#N/A,TRUE,"PAGE013"}</definedName>
    <definedName name="홍홍" localSheetId="23" hidden="1">{#N/A,#N/A,TRUE,"LOADCOVE";#N/A,#N/A,TRUE,"PAGE001";#N/A,#N/A,TRUE,"PAGE002";#N/A,#N/A,TRUE,"PAGE003";#N/A,#N/A,TRUE,"PAGE004";#N/A,#N/A,TRUE,"PAGE005";#N/A,#N/A,TRUE,"PAGE006";#N/A,#N/A,TRUE,"PAGE007";#N/A,#N/A,TRUE,"PAGE008";#N/A,#N/A,TRUE,"PAGE009";#N/A,#N/A,TRUE,"PAGE010";#N/A,#N/A,TRUE,"PAGE011";#N/A,#N/A,TRUE,"PAGE012";#N/A,#N/A,TRUE,"PAGE013"}</definedName>
    <definedName name="홍홍" hidden="1">{#N/A,#N/A,TRUE,"LOADCOVE";#N/A,#N/A,TRUE,"PAGE001";#N/A,#N/A,TRUE,"PAGE002";#N/A,#N/A,TRUE,"PAGE003";#N/A,#N/A,TRUE,"PAGE004";#N/A,#N/A,TRUE,"PAGE005";#N/A,#N/A,TRUE,"PAGE006";#N/A,#N/A,TRUE,"PAGE007";#N/A,#N/A,TRUE,"PAGE008";#N/A,#N/A,TRUE,"PAGE009";#N/A,#N/A,TRUE,"PAGE010";#N/A,#N/A,TRUE,"PAGE011";#N/A,#N/A,TRUE,"PAGE012";#N/A,#N/A,TRUE,"PAGE013"}</definedName>
    <definedName name="황보" localSheetId="5" hidden="1">{#N/A,#N/A,FALSE,"CCTV"}</definedName>
    <definedName name="황보" localSheetId="3" hidden="1">{#N/A,#N/A,FALSE,"CCTV"}</definedName>
    <definedName name="황보" localSheetId="24" hidden="1">{#N/A,#N/A,FALSE,"CCTV"}</definedName>
    <definedName name="황보" localSheetId="4" hidden="1">{#N/A,#N/A,FALSE,"CCTV"}</definedName>
    <definedName name="황보" localSheetId="0" hidden="1">{#N/A,#N/A,FALSE,"CCTV"}</definedName>
    <definedName name="황보" localSheetId="23" hidden="1">{#N/A,#N/A,FALSE,"CCTV"}</definedName>
    <definedName name="황보" hidden="1">{#N/A,#N/A,FALSE,"CCTV"}</definedName>
    <definedName name="ㅏㅏㅏ" localSheetId="5" hidden="1">{#N/A,#N/A,FALSE,"명세표"}</definedName>
    <definedName name="ㅏㅏㅏ" localSheetId="3" hidden="1">{#N/A,#N/A,FALSE,"명세표"}</definedName>
    <definedName name="ㅏㅏㅏ" localSheetId="24" hidden="1">{#N/A,#N/A,FALSE,"명세표"}</definedName>
    <definedName name="ㅏㅏㅏ" localSheetId="4" hidden="1">{#N/A,#N/A,FALSE,"명세표"}</definedName>
    <definedName name="ㅏㅏㅏ" localSheetId="0" hidden="1">{#N/A,#N/A,FALSE,"명세표"}</definedName>
    <definedName name="ㅏㅏㅏ" localSheetId="23" hidden="1">{#N/A,#N/A,FALSE,"명세표"}</definedName>
    <definedName name="ㅏㅏㅏ" hidden="1">{#N/A,#N/A,FALSE,"명세표"}</definedName>
    <definedName name="ㅓㅇ롤ㅇ" localSheetId="5" hidden="1">{#N/A,#N/A,FALSE,"혼합골재"}</definedName>
    <definedName name="ㅓㅇ롤ㅇ" localSheetId="3" hidden="1">{#N/A,#N/A,FALSE,"혼합골재"}</definedName>
    <definedName name="ㅓㅇ롤ㅇ" localSheetId="24" hidden="1">{#N/A,#N/A,FALSE,"혼합골재"}</definedName>
    <definedName name="ㅓㅇ롤ㅇ" localSheetId="4" hidden="1">{#N/A,#N/A,FALSE,"혼합골재"}</definedName>
    <definedName name="ㅓㅇ롤ㅇ" localSheetId="0" hidden="1">{#N/A,#N/A,FALSE,"혼합골재"}</definedName>
    <definedName name="ㅓㅇ롤ㅇ" localSheetId="23" hidden="1">{#N/A,#N/A,FALSE,"혼합골재"}</definedName>
    <definedName name="ㅓㅇ롤ㅇ" hidden="1">{#N/A,#N/A,FALSE,"혼합골재"}</definedName>
    <definedName name="ㅓㅓ" localSheetId="5" hidden="1">{#N/A,#N/A,FALSE,"CCTV"}</definedName>
    <definedName name="ㅓㅓ" localSheetId="3" hidden="1">{#N/A,#N/A,FALSE,"CCTV"}</definedName>
    <definedName name="ㅓㅓ" localSheetId="24" hidden="1">{#N/A,#N/A,FALSE,"CCTV"}</definedName>
    <definedName name="ㅓㅓ" localSheetId="4" hidden="1">{#N/A,#N/A,FALSE,"CCTV"}</definedName>
    <definedName name="ㅓㅓ" localSheetId="0" hidden="1">{#N/A,#N/A,FALSE,"CCTV"}</definedName>
    <definedName name="ㅓㅓ" localSheetId="23" hidden="1">{#N/A,#N/A,FALSE,"CCTV"}</definedName>
    <definedName name="ㅓㅓ" hidden="1">{#N/A,#N/A,FALSE,"CCTV"}</definedName>
    <definedName name="ㅓㅓㅓ" localSheetId="5" hidden="1">{#N/A,#N/A,FALSE,"CCTV"}</definedName>
    <definedName name="ㅓㅓㅓ" localSheetId="3" hidden="1">{#N/A,#N/A,FALSE,"CCTV"}</definedName>
    <definedName name="ㅓㅓㅓ" localSheetId="24" hidden="1">{#N/A,#N/A,FALSE,"CCTV"}</definedName>
    <definedName name="ㅓㅓㅓ" localSheetId="4" hidden="1">{#N/A,#N/A,FALSE,"CCTV"}</definedName>
    <definedName name="ㅓㅓㅓ" localSheetId="0" hidden="1">{#N/A,#N/A,FALSE,"CCTV"}</definedName>
    <definedName name="ㅓㅓㅓ" localSheetId="23" hidden="1">{#N/A,#N/A,FALSE,"CCTV"}</definedName>
    <definedName name="ㅓㅓㅓ" hidden="1">{#N/A,#N/A,FALSE,"CCTV"}</definedName>
    <definedName name="ㅔㅔ" localSheetId="5" hidden="1">{#N/A,#N/A,FALSE,"명세표"}</definedName>
    <definedName name="ㅔㅔ" localSheetId="3" hidden="1">{#N/A,#N/A,FALSE,"명세표"}</definedName>
    <definedName name="ㅔㅔ" localSheetId="24" hidden="1">{#N/A,#N/A,FALSE,"명세표"}</definedName>
    <definedName name="ㅔㅔ" localSheetId="4" hidden="1">{#N/A,#N/A,FALSE,"명세표"}</definedName>
    <definedName name="ㅔㅔ" localSheetId="0" hidden="1">{#N/A,#N/A,FALSE,"명세표"}</definedName>
    <definedName name="ㅔㅔ" localSheetId="23" hidden="1">{#N/A,#N/A,FALSE,"명세표"}</definedName>
    <definedName name="ㅔㅔ" hidden="1">{#N/A,#N/A,FALSE,"명세표"}</definedName>
    <definedName name="ㅔㅔㅔ" localSheetId="5" hidden="1">{#N/A,#N/A,TRUE,"LOADCOVE";#N/A,#N/A,TRUE,"PAGE001";#N/A,#N/A,TRUE,"PAGE002";#N/A,#N/A,TRUE,"PAGE003";#N/A,#N/A,TRUE,"PAGE004";#N/A,#N/A,TRUE,"PAGE005";#N/A,#N/A,TRUE,"PAGE006";#N/A,#N/A,TRUE,"PAGE007";#N/A,#N/A,TRUE,"PAGE008";#N/A,#N/A,TRUE,"PAGE009";#N/A,#N/A,TRUE,"PAGE010";#N/A,#N/A,TRUE,"PAGE011";#N/A,#N/A,TRUE,"PAGE012";#N/A,#N/A,TRUE,"PAGE013"}</definedName>
    <definedName name="ㅔㅔㅔ" localSheetId="3" hidden="1">{#N/A,#N/A,TRUE,"LOADCOVE";#N/A,#N/A,TRUE,"PAGE001";#N/A,#N/A,TRUE,"PAGE002";#N/A,#N/A,TRUE,"PAGE003";#N/A,#N/A,TRUE,"PAGE004";#N/A,#N/A,TRUE,"PAGE005";#N/A,#N/A,TRUE,"PAGE006";#N/A,#N/A,TRUE,"PAGE007";#N/A,#N/A,TRUE,"PAGE008";#N/A,#N/A,TRUE,"PAGE009";#N/A,#N/A,TRUE,"PAGE010";#N/A,#N/A,TRUE,"PAGE011";#N/A,#N/A,TRUE,"PAGE012";#N/A,#N/A,TRUE,"PAGE013"}</definedName>
    <definedName name="ㅔㅔㅔ" localSheetId="24" hidden="1">{#N/A,#N/A,TRUE,"LOADCOVE";#N/A,#N/A,TRUE,"PAGE001";#N/A,#N/A,TRUE,"PAGE002";#N/A,#N/A,TRUE,"PAGE003";#N/A,#N/A,TRUE,"PAGE004";#N/A,#N/A,TRUE,"PAGE005";#N/A,#N/A,TRUE,"PAGE006";#N/A,#N/A,TRUE,"PAGE007";#N/A,#N/A,TRUE,"PAGE008";#N/A,#N/A,TRUE,"PAGE009";#N/A,#N/A,TRUE,"PAGE010";#N/A,#N/A,TRUE,"PAGE011";#N/A,#N/A,TRUE,"PAGE012";#N/A,#N/A,TRUE,"PAGE013"}</definedName>
    <definedName name="ㅔㅔㅔ" localSheetId="4" hidden="1">{#N/A,#N/A,TRUE,"LOADCOVE";#N/A,#N/A,TRUE,"PAGE001";#N/A,#N/A,TRUE,"PAGE002";#N/A,#N/A,TRUE,"PAGE003";#N/A,#N/A,TRUE,"PAGE004";#N/A,#N/A,TRUE,"PAGE005";#N/A,#N/A,TRUE,"PAGE006";#N/A,#N/A,TRUE,"PAGE007";#N/A,#N/A,TRUE,"PAGE008";#N/A,#N/A,TRUE,"PAGE009";#N/A,#N/A,TRUE,"PAGE010";#N/A,#N/A,TRUE,"PAGE011";#N/A,#N/A,TRUE,"PAGE012";#N/A,#N/A,TRUE,"PAGE013"}</definedName>
    <definedName name="ㅔㅔㅔ" localSheetId="0" hidden="1">{#N/A,#N/A,TRUE,"LOADCOVE";#N/A,#N/A,TRUE,"PAGE001";#N/A,#N/A,TRUE,"PAGE002";#N/A,#N/A,TRUE,"PAGE003";#N/A,#N/A,TRUE,"PAGE004";#N/A,#N/A,TRUE,"PAGE005";#N/A,#N/A,TRUE,"PAGE006";#N/A,#N/A,TRUE,"PAGE007";#N/A,#N/A,TRUE,"PAGE008";#N/A,#N/A,TRUE,"PAGE009";#N/A,#N/A,TRUE,"PAGE010";#N/A,#N/A,TRUE,"PAGE011";#N/A,#N/A,TRUE,"PAGE012";#N/A,#N/A,TRUE,"PAGE013"}</definedName>
    <definedName name="ㅔㅔㅔ" localSheetId="23" hidden="1">{#N/A,#N/A,TRUE,"LOADCOVE";#N/A,#N/A,TRUE,"PAGE001";#N/A,#N/A,TRUE,"PAGE002";#N/A,#N/A,TRUE,"PAGE003";#N/A,#N/A,TRUE,"PAGE004";#N/A,#N/A,TRUE,"PAGE005";#N/A,#N/A,TRUE,"PAGE006";#N/A,#N/A,TRUE,"PAGE007";#N/A,#N/A,TRUE,"PAGE008";#N/A,#N/A,TRUE,"PAGE009";#N/A,#N/A,TRUE,"PAGE010";#N/A,#N/A,TRUE,"PAGE011";#N/A,#N/A,TRUE,"PAGE012";#N/A,#N/A,TRUE,"PAGE013"}</definedName>
    <definedName name="ㅔㅔㅔ" hidden="1">{#N/A,#N/A,TRUE,"LOADCOVE";#N/A,#N/A,TRUE,"PAGE001";#N/A,#N/A,TRUE,"PAGE002";#N/A,#N/A,TRUE,"PAGE003";#N/A,#N/A,TRUE,"PAGE004";#N/A,#N/A,TRUE,"PAGE005";#N/A,#N/A,TRUE,"PAGE006";#N/A,#N/A,TRUE,"PAGE007";#N/A,#N/A,TRUE,"PAGE008";#N/A,#N/A,TRUE,"PAGE009";#N/A,#N/A,TRUE,"PAGE010";#N/A,#N/A,TRUE,"PAGE011";#N/A,#N/A,TRUE,"PAGE012";#N/A,#N/A,TRUE,"PAGE013"}</definedName>
    <definedName name="ㅗ하ㅣㄴ어ㅗ뢔ㅑㅇㅈ" localSheetId="5" hidden="1">{#N/A,#N/A,FALSE,"CCTV"}</definedName>
    <definedName name="ㅗ하ㅣㄴ어ㅗ뢔ㅑㅇㅈ" localSheetId="3" hidden="1">{#N/A,#N/A,FALSE,"CCTV"}</definedName>
    <definedName name="ㅗ하ㅣㄴ어ㅗ뢔ㅑㅇㅈ" localSheetId="24" hidden="1">{#N/A,#N/A,FALSE,"CCTV"}</definedName>
    <definedName name="ㅗ하ㅣㄴ어ㅗ뢔ㅑㅇㅈ" localSheetId="4" hidden="1">{#N/A,#N/A,FALSE,"CCTV"}</definedName>
    <definedName name="ㅗ하ㅣㄴ어ㅗ뢔ㅑㅇㅈ" localSheetId="0" hidden="1">{#N/A,#N/A,FALSE,"CCTV"}</definedName>
    <definedName name="ㅗ하ㅣㄴ어ㅗ뢔ㅑㅇㅈ" localSheetId="23" hidden="1">{#N/A,#N/A,FALSE,"CCTV"}</definedName>
    <definedName name="ㅗ하ㅣㄴ어ㅗ뢔ㅑㅇㅈ" hidden="1">{#N/A,#N/A,FALSE,"CCTV"}</definedName>
    <definedName name="ㅗㅗ" localSheetId="5" hidden="1">{#N/A,#N/A,FALSE,"명세표"}</definedName>
    <definedName name="ㅗㅗ" localSheetId="3" hidden="1">{#N/A,#N/A,FALSE,"명세표"}</definedName>
    <definedName name="ㅗㅗ" localSheetId="24" hidden="1">{#N/A,#N/A,FALSE,"명세표"}</definedName>
    <definedName name="ㅗㅗ" localSheetId="4" hidden="1">{#N/A,#N/A,FALSE,"명세표"}</definedName>
    <definedName name="ㅗㅗ" localSheetId="0" hidden="1">{#N/A,#N/A,FALSE,"명세표"}</definedName>
    <definedName name="ㅗㅗ" localSheetId="23" hidden="1">{#N/A,#N/A,FALSE,"명세표"}</definedName>
    <definedName name="ㅗㅗ" hidden="1">{#N/A,#N/A,FALSE,"명세표"}</definedName>
    <definedName name="ㅗㅗㅗ" localSheetId="5" hidden="1">{"'장비'!$A$3:$M$12"}</definedName>
    <definedName name="ㅗㅗㅗ" localSheetId="3" hidden="1">{"'장비'!$A$3:$M$12"}</definedName>
    <definedName name="ㅗㅗㅗ" localSheetId="24" hidden="1">{"'장비'!$A$3:$M$12"}</definedName>
    <definedName name="ㅗㅗㅗ" localSheetId="4" hidden="1">{"'장비'!$A$3:$M$12"}</definedName>
    <definedName name="ㅗㅗㅗ" localSheetId="0" hidden="1">{"'장비'!$A$3:$M$12"}</definedName>
    <definedName name="ㅗㅗㅗ" localSheetId="23" hidden="1">{"'장비'!$A$3:$M$12"}</definedName>
    <definedName name="ㅗㅗㅗ" hidden="1">{"'장비'!$A$3:$M$12"}</definedName>
    <definedName name="ㅠ뮤ㅐ" localSheetId="6" hidden="1">#REF!</definedName>
    <definedName name="ㅠ뮤ㅐ" localSheetId="7" hidden="1">#REF!</definedName>
    <definedName name="ㅠ뮤ㅐ" localSheetId="17" hidden="1">#REF!</definedName>
    <definedName name="ㅠ뮤ㅐ" localSheetId="18" hidden="1">#REF!</definedName>
    <definedName name="ㅠ뮤ㅐ" localSheetId="19" hidden="1">#REF!</definedName>
    <definedName name="ㅠ뮤ㅐ" localSheetId="20" hidden="1">#REF!</definedName>
    <definedName name="ㅠ뮤ㅐ" localSheetId="8" hidden="1">#REF!</definedName>
    <definedName name="ㅠ뮤ㅐ" localSheetId="9" hidden="1">#REF!</definedName>
    <definedName name="ㅠ뮤ㅐ" localSheetId="10" hidden="1">#REF!</definedName>
    <definedName name="ㅠ뮤ㅐ" localSheetId="11" hidden="1">#REF!</definedName>
    <definedName name="ㅠ뮤ㅐ" localSheetId="12" hidden="1">#REF!</definedName>
    <definedName name="ㅠ뮤ㅐ" localSheetId="13" hidden="1">#REF!</definedName>
    <definedName name="ㅠ뮤ㅐ" localSheetId="14" hidden="1">#REF!</definedName>
    <definedName name="ㅠ뮤ㅐ" localSheetId="15" hidden="1">#REF!</definedName>
    <definedName name="ㅠ뮤ㅐ" localSheetId="16" hidden="1">#REF!</definedName>
    <definedName name="ㅠ뮤ㅐ" localSheetId="5" hidden="1">#REF!</definedName>
    <definedName name="ㅠ뮤ㅐ" localSheetId="3" hidden="1">#REF!</definedName>
    <definedName name="ㅠ뮤ㅐ" localSheetId="24" hidden="1">#REF!</definedName>
    <definedName name="ㅠ뮤ㅐ" localSheetId="23" hidden="1">#REF!</definedName>
    <definedName name="ㅠ뮤ㅐ" hidden="1">#REF!</definedName>
    <definedName name="ㅠㅠㅠ" localSheetId="5"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ㅠㅠㅠ" localSheetId="3"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ㅠㅠㅠ" localSheetId="24"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ㅠㅠㅠ" localSheetId="4"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ㅠㅠㅠ" localSheetId="0"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ㅠㅠㅠ" localSheetId="23"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ㅠㅠㅠ" hidden="1">{#N/A,#N/A,FALSE,"BE-001";#N/A,#N/A,FALSE,"CA-001";#N/A,#N/A,FALSE,"CY-001";#N/A,#N/A,FALSE,"CU-001";#N/A,#N/A,FALSE,"D-001";#N/A,#N/A,FALSE,"D-002";#N/A,#N/A,FALSE,"DH-001";#N/A,#N/A,FALSE,"DU-001";#N/A,#N/A,FALSE,"E-001";#N/A,#N/A,FALSE,"E-002";#N/A,#N/A,FALSE,"E-003";#N/A,#N/A,FALSE,"E-004";#N/A,#N/A,FALSE,"E-005";#N/A,#N/A,FALSE,"E-006";#N/A,#N/A,FALSE,"E-007";#N/A,#N/A,FALSE,"EH-001";#N/A,#N/A,FALSE,"EL-001";#N/A,#N/A,FALSE,"F-001";#N/A,#N/A,FALSE,"F-002";#N/A,#N/A,FALSE,"FI-001";#N/A,#N/A,FALSE,"J-001";#N/A,#N/A,FALSE,"J-002";#N/A,#N/A,FALSE,"N2-001";#N/A,#N/A,FALSE,"PT-001";#N/A,#N/A,FALSE,"R-001";#N/A,#N/A,FALSE,"SI-001";#N/A,#N/A,FALSE,"SM-001";#N/A,#N/A,FALSE,"T-001";#N/A,#N/A,FALSE,"T-002";#N/A,#N/A,FALSE,"T-003";#N/A,#N/A,FALSE,"TO-001";#N/A,#N/A,FALSE,"X-002";#N/A,#N/A,FALSE,"X-003";#N/A,#N/A,FALSE,"S_STR"}</definedName>
    <definedName name="ㅡㅡ" localSheetId="5" hidden="1">{#N/A,#N/A,FALSE,"명세표"}</definedName>
    <definedName name="ㅡㅡ" localSheetId="3" hidden="1">{#N/A,#N/A,FALSE,"명세표"}</definedName>
    <definedName name="ㅡㅡ" localSheetId="24" hidden="1">{#N/A,#N/A,FALSE,"명세표"}</definedName>
    <definedName name="ㅡㅡ" localSheetId="4" hidden="1">{#N/A,#N/A,FALSE,"명세표"}</definedName>
    <definedName name="ㅡㅡ" localSheetId="0" hidden="1">{#N/A,#N/A,FALSE,"명세표"}</definedName>
    <definedName name="ㅡㅡ" localSheetId="23" hidden="1">{#N/A,#N/A,FALSE,"명세표"}</definedName>
    <definedName name="ㅡㅡ" hidden="1">{#N/A,#N/A,FALSE,"명세표"}</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5" i="33" l="1"/>
  <c r="B64" i="33"/>
  <c r="B63" i="33"/>
  <c r="B62" i="33"/>
  <c r="B61" i="33"/>
  <c r="B60" i="33"/>
  <c r="B59" i="33"/>
  <c r="B58" i="33"/>
  <c r="B57" i="33"/>
  <c r="B56" i="33"/>
  <c r="B55" i="33"/>
  <c r="B54" i="33"/>
  <c r="B53" i="33"/>
  <c r="B52" i="33"/>
  <c r="B51" i="33"/>
  <c r="B50" i="33"/>
  <c r="B49" i="33"/>
  <c r="B48" i="33"/>
  <c r="B47" i="33"/>
  <c r="B46" i="33"/>
  <c r="B45" i="33"/>
  <c r="B44" i="33"/>
  <c r="B43" i="33"/>
  <c r="B42" i="33"/>
  <c r="B41" i="33"/>
  <c r="B40" i="33"/>
  <c r="B39" i="33"/>
  <c r="B38" i="33"/>
  <c r="B37" i="33"/>
  <c r="B36" i="33"/>
  <c r="B35" i="33"/>
  <c r="B34" i="33"/>
  <c r="B33" i="33"/>
  <c r="B32" i="33"/>
  <c r="B31" i="33"/>
  <c r="B30" i="33"/>
  <c r="B29" i="33"/>
  <c r="B28" i="33"/>
  <c r="B27" i="33"/>
  <c r="B26" i="33"/>
  <c r="B25" i="33"/>
  <c r="B24" i="33"/>
  <c r="B23" i="33"/>
  <c r="B22" i="33"/>
  <c r="B21" i="33"/>
  <c r="B20" i="33"/>
  <c r="B19" i="33"/>
  <c r="B18" i="33"/>
  <c r="B17" i="33"/>
  <c r="B16" i="33"/>
  <c r="B15" i="33"/>
  <c r="B14" i="33"/>
  <c r="B13" i="33"/>
  <c r="B12" i="33"/>
  <c r="B11" i="33"/>
  <c r="B10" i="33"/>
  <c r="B9" i="33"/>
  <c r="B8" i="33"/>
  <c r="B7" i="33"/>
  <c r="B6" i="33"/>
  <c r="B5" i="33"/>
  <c r="B4" i="33"/>
  <c r="B3" i="33"/>
  <c r="B61" i="31"/>
  <c r="B60" i="31"/>
  <c r="B59" i="31"/>
  <c r="B58" i="31"/>
  <c r="B57" i="31"/>
  <c r="B56" i="31"/>
  <c r="B55" i="31"/>
  <c r="B54" i="31"/>
  <c r="B53" i="31"/>
  <c r="B52" i="31"/>
  <c r="B51" i="31"/>
  <c r="B50" i="31"/>
  <c r="B49" i="31"/>
  <c r="B48" i="31"/>
  <c r="B47" i="31"/>
  <c r="B46" i="31"/>
  <c r="B45" i="31"/>
  <c r="B44" i="31"/>
  <c r="B43" i="31"/>
  <c r="B42" i="31"/>
  <c r="B41" i="31"/>
  <c r="B40" i="31"/>
  <c r="B39" i="31"/>
  <c r="B38" i="31"/>
  <c r="B37" i="31"/>
  <c r="B36" i="31"/>
  <c r="B35" i="31"/>
  <c r="B34" i="31"/>
  <c r="B33" i="31"/>
  <c r="B32" i="31"/>
  <c r="B31" i="31"/>
  <c r="B30" i="31"/>
  <c r="B29" i="31"/>
  <c r="B28" i="31"/>
  <c r="B27" i="31"/>
  <c r="B26" i="31"/>
  <c r="B25" i="31"/>
  <c r="B24" i="31"/>
  <c r="B23" i="31"/>
  <c r="B22" i="31"/>
  <c r="B21" i="31"/>
  <c r="B20" i="31"/>
  <c r="B19" i="31"/>
  <c r="B18" i="31"/>
  <c r="B17" i="31"/>
  <c r="B16" i="31"/>
  <c r="B15" i="31"/>
  <c r="B14" i="31"/>
  <c r="B13" i="31"/>
  <c r="B12" i="31"/>
  <c r="B11" i="31"/>
  <c r="B10" i="31"/>
  <c r="B9" i="31"/>
  <c r="B8" i="31"/>
  <c r="B38" i="29"/>
  <c r="B37" i="29"/>
  <c r="B36" i="29"/>
  <c r="B35" i="29"/>
  <c r="B34" i="29"/>
  <c r="B33" i="29"/>
  <c r="B32" i="29"/>
  <c r="B31" i="29"/>
  <c r="B30" i="29"/>
  <c r="B29" i="29"/>
  <c r="B28" i="29"/>
  <c r="B27" i="29"/>
  <c r="B26" i="29"/>
  <c r="B25" i="29"/>
  <c r="B24" i="29"/>
  <c r="B23" i="29"/>
  <c r="B22" i="29"/>
  <c r="B21" i="29"/>
  <c r="B20" i="29"/>
  <c r="B19" i="29"/>
  <c r="B18" i="29"/>
  <c r="B17" i="29"/>
  <c r="B16" i="29"/>
  <c r="B15" i="29"/>
  <c r="B14" i="29"/>
  <c r="B13" i="29"/>
  <c r="B12" i="29"/>
  <c r="B11" i="29"/>
  <c r="B10" i="29"/>
  <c r="B9" i="29"/>
  <c r="B8" i="29"/>
  <c r="B7" i="29"/>
  <c r="B6" i="29"/>
  <c r="B5" i="29"/>
  <c r="B4" i="29"/>
  <c r="B3" i="29"/>
  <c r="B2" i="29"/>
  <c r="B22" i="27"/>
  <c r="B21" i="27"/>
  <c r="B20" i="27"/>
  <c r="B19" i="27"/>
  <c r="B18" i="27"/>
  <c r="B17" i="27"/>
  <c r="B16" i="27"/>
  <c r="B15" i="27"/>
  <c r="B14" i="27"/>
  <c r="B13" i="27"/>
  <c r="B12" i="27"/>
  <c r="B11" i="27"/>
  <c r="B10" i="27"/>
  <c r="B9" i="27"/>
  <c r="B8" i="27"/>
  <c r="B7" i="27"/>
  <c r="B6" i="27"/>
  <c r="B5" i="27"/>
  <c r="B4" i="27"/>
  <c r="F127" i="25"/>
  <c r="F123" i="25"/>
  <c r="F116" i="25"/>
  <c r="F108" i="25"/>
  <c r="F105" i="25"/>
  <c r="F97" i="25"/>
  <c r="F93" i="25"/>
  <c r="F87" i="25"/>
  <c r="F83" i="25"/>
  <c r="F75" i="25"/>
  <c r="F72" i="25"/>
  <c r="F64" i="25"/>
  <c r="F59" i="25"/>
  <c r="F53" i="25"/>
  <c r="F48" i="25"/>
  <c r="F41" i="25"/>
  <c r="F37" i="25"/>
  <c r="F31" i="25"/>
  <c r="F23" i="25"/>
  <c r="F20" i="25"/>
  <c r="F12" i="25"/>
  <c r="F8" i="25"/>
  <c r="E5" i="25" a="1"/>
  <c r="F125" i="25" s="1"/>
  <c r="N257" i="24"/>
  <c r="M257" i="24"/>
  <c r="L257" i="24"/>
  <c r="K257" i="24"/>
  <c r="N256" i="24"/>
  <c r="M256" i="24"/>
  <c r="L256" i="24"/>
  <c r="K256" i="24"/>
  <c r="N255" i="24"/>
  <c r="M255" i="24"/>
  <c r="L255" i="24"/>
  <c r="K255" i="24"/>
  <c r="N254" i="24"/>
  <c r="M254" i="24"/>
  <c r="L254" i="24"/>
  <c r="K254" i="24"/>
  <c r="N253" i="24"/>
  <c r="M253" i="24"/>
  <c r="L253" i="24"/>
  <c r="K253" i="24"/>
  <c r="N252" i="24"/>
  <c r="M252" i="24"/>
  <c r="L252" i="24"/>
  <c r="K252" i="24"/>
  <c r="N251" i="24"/>
  <c r="M251" i="24"/>
  <c r="L251" i="24"/>
  <c r="K251" i="24"/>
  <c r="N250" i="24"/>
  <c r="M250" i="24"/>
  <c r="L250" i="24"/>
  <c r="K250" i="24"/>
  <c r="N249" i="24"/>
  <c r="M249" i="24"/>
  <c r="L249" i="24"/>
  <c r="K249" i="24"/>
  <c r="N248" i="24"/>
  <c r="M248" i="24"/>
  <c r="L248" i="24"/>
  <c r="K248" i="24"/>
  <c r="N247" i="24"/>
  <c r="M247" i="24"/>
  <c r="L247" i="24"/>
  <c r="K247" i="24"/>
  <c r="N246" i="24"/>
  <c r="M246" i="24"/>
  <c r="L246" i="24"/>
  <c r="K246" i="24"/>
  <c r="N245" i="24"/>
  <c r="M245" i="24"/>
  <c r="L245" i="24"/>
  <c r="K245" i="24"/>
  <c r="N244" i="24"/>
  <c r="M244" i="24"/>
  <c r="L244" i="24"/>
  <c r="K244" i="24"/>
  <c r="N243" i="24"/>
  <c r="M243" i="24"/>
  <c r="L243" i="24"/>
  <c r="K243" i="24"/>
  <c r="N242" i="24"/>
  <c r="M242" i="24"/>
  <c r="L242" i="24"/>
  <c r="K242" i="24"/>
  <c r="N241" i="24"/>
  <c r="M241" i="24"/>
  <c r="L241" i="24"/>
  <c r="K241" i="24"/>
  <c r="N240" i="24"/>
  <c r="M240" i="24"/>
  <c r="L240" i="24"/>
  <c r="K240" i="24"/>
  <c r="N239" i="24"/>
  <c r="M239" i="24"/>
  <c r="L239" i="24"/>
  <c r="K239" i="24"/>
  <c r="N238" i="24"/>
  <c r="M238" i="24"/>
  <c r="L238" i="24"/>
  <c r="K238" i="24"/>
  <c r="N237" i="24"/>
  <c r="M237" i="24"/>
  <c r="L237" i="24"/>
  <c r="K237" i="24"/>
  <c r="N236" i="24"/>
  <c r="M236" i="24"/>
  <c r="L236" i="24"/>
  <c r="K236" i="24"/>
  <c r="N235" i="24"/>
  <c r="M235" i="24"/>
  <c r="L235" i="24"/>
  <c r="K235" i="24"/>
  <c r="N234" i="24"/>
  <c r="M234" i="24"/>
  <c r="L234" i="24"/>
  <c r="K234" i="24"/>
  <c r="N233" i="24"/>
  <c r="M233" i="24"/>
  <c r="L233" i="24"/>
  <c r="K233" i="24"/>
  <c r="N232" i="24"/>
  <c r="M232" i="24"/>
  <c r="L232" i="24"/>
  <c r="K232" i="24"/>
  <c r="N231" i="24"/>
  <c r="M231" i="24"/>
  <c r="L231" i="24"/>
  <c r="K231" i="24"/>
  <c r="N230" i="24"/>
  <c r="M230" i="24"/>
  <c r="L230" i="24"/>
  <c r="K230" i="24"/>
  <c r="N229" i="24"/>
  <c r="M229" i="24"/>
  <c r="L229" i="24"/>
  <c r="K229" i="24"/>
  <c r="N228" i="24"/>
  <c r="M228" i="24"/>
  <c r="L228" i="24"/>
  <c r="K228" i="24"/>
  <c r="N227" i="24"/>
  <c r="M227" i="24"/>
  <c r="L227" i="24"/>
  <c r="K227" i="24"/>
  <c r="N226" i="24"/>
  <c r="M226" i="24"/>
  <c r="L226" i="24"/>
  <c r="K226" i="24"/>
  <c r="N225" i="24"/>
  <c r="M225" i="24"/>
  <c r="L225" i="24"/>
  <c r="K225" i="24"/>
  <c r="N224" i="24"/>
  <c r="M224" i="24"/>
  <c r="L224" i="24"/>
  <c r="K224" i="24"/>
  <c r="N223" i="24"/>
  <c r="M223" i="24"/>
  <c r="L223" i="24"/>
  <c r="K223" i="24"/>
  <c r="N222" i="24"/>
  <c r="M222" i="24"/>
  <c r="L222" i="24"/>
  <c r="K222" i="24"/>
  <c r="N221" i="24"/>
  <c r="M221" i="24"/>
  <c r="L221" i="24"/>
  <c r="K221" i="24"/>
  <c r="N220" i="24"/>
  <c r="M220" i="24"/>
  <c r="L220" i="24"/>
  <c r="K220" i="24"/>
  <c r="N219" i="24"/>
  <c r="M219" i="24"/>
  <c r="L219" i="24"/>
  <c r="K219" i="24"/>
  <c r="N218" i="24"/>
  <c r="M218" i="24"/>
  <c r="L218" i="24"/>
  <c r="K218" i="24"/>
  <c r="N217" i="24"/>
  <c r="M217" i="24"/>
  <c r="L217" i="24"/>
  <c r="K217" i="24"/>
  <c r="N216" i="24"/>
  <c r="M216" i="24"/>
  <c r="L216" i="24"/>
  <c r="K216" i="24"/>
  <c r="N215" i="24"/>
  <c r="M215" i="24"/>
  <c r="L215" i="24"/>
  <c r="K215" i="24"/>
  <c r="N214" i="24"/>
  <c r="M214" i="24"/>
  <c r="L214" i="24"/>
  <c r="K214" i="24"/>
  <c r="N213" i="24"/>
  <c r="M213" i="24"/>
  <c r="L213" i="24"/>
  <c r="K213" i="24"/>
  <c r="N212" i="24"/>
  <c r="M212" i="24"/>
  <c r="L212" i="24"/>
  <c r="K212" i="24"/>
  <c r="N211" i="24"/>
  <c r="M211" i="24"/>
  <c r="L211" i="24"/>
  <c r="K211" i="24"/>
  <c r="N210" i="24"/>
  <c r="M210" i="24"/>
  <c r="L210" i="24"/>
  <c r="K210" i="24"/>
  <c r="N209" i="24"/>
  <c r="M209" i="24"/>
  <c r="L209" i="24"/>
  <c r="K209" i="24"/>
  <c r="N208" i="24"/>
  <c r="M208" i="24"/>
  <c r="L208" i="24"/>
  <c r="K208" i="24"/>
  <c r="N207" i="24"/>
  <c r="M207" i="24"/>
  <c r="L207" i="24"/>
  <c r="K207" i="24"/>
  <c r="N206" i="24"/>
  <c r="M206" i="24"/>
  <c r="L206" i="24"/>
  <c r="K206" i="24"/>
  <c r="N205" i="24"/>
  <c r="M205" i="24"/>
  <c r="L205" i="24"/>
  <c r="K205" i="24"/>
  <c r="N204" i="24"/>
  <c r="M204" i="24"/>
  <c r="L204" i="24"/>
  <c r="K204" i="24"/>
  <c r="N203" i="24"/>
  <c r="M203" i="24"/>
  <c r="L203" i="24"/>
  <c r="K203" i="24"/>
  <c r="N202" i="24"/>
  <c r="M202" i="24"/>
  <c r="L202" i="24"/>
  <c r="K202" i="24"/>
  <c r="N201" i="24"/>
  <c r="M201" i="24"/>
  <c r="L201" i="24"/>
  <c r="K201" i="24"/>
  <c r="N200" i="24"/>
  <c r="M200" i="24"/>
  <c r="L200" i="24"/>
  <c r="K200" i="24"/>
  <c r="N199" i="24"/>
  <c r="M199" i="24"/>
  <c r="L199" i="24"/>
  <c r="K199" i="24"/>
  <c r="N198" i="24"/>
  <c r="M198" i="24"/>
  <c r="L198" i="24"/>
  <c r="K198" i="24"/>
  <c r="N197" i="24"/>
  <c r="M197" i="24"/>
  <c r="L197" i="24"/>
  <c r="K197" i="24"/>
  <c r="N196" i="24"/>
  <c r="M196" i="24"/>
  <c r="L196" i="24"/>
  <c r="K196" i="24"/>
  <c r="N195" i="24"/>
  <c r="M195" i="24"/>
  <c r="L195" i="24"/>
  <c r="K195" i="24"/>
  <c r="N194" i="24"/>
  <c r="M194" i="24"/>
  <c r="L194" i="24"/>
  <c r="K194" i="24"/>
  <c r="N193" i="24"/>
  <c r="M193" i="24"/>
  <c r="L193" i="24"/>
  <c r="K193" i="24"/>
  <c r="N192" i="24"/>
  <c r="M192" i="24"/>
  <c r="L192" i="24"/>
  <c r="K192" i="24"/>
  <c r="N191" i="24"/>
  <c r="M191" i="24"/>
  <c r="L191" i="24"/>
  <c r="K191" i="24"/>
  <c r="N190" i="24"/>
  <c r="M190" i="24"/>
  <c r="L190" i="24"/>
  <c r="K190" i="24"/>
  <c r="N189" i="24"/>
  <c r="M189" i="24"/>
  <c r="L189" i="24"/>
  <c r="K189" i="24"/>
  <c r="N188" i="24"/>
  <c r="M188" i="24"/>
  <c r="L188" i="24"/>
  <c r="K188" i="24"/>
  <c r="N187" i="24"/>
  <c r="M187" i="24"/>
  <c r="L187" i="24"/>
  <c r="K187" i="24"/>
  <c r="N186" i="24"/>
  <c r="M186" i="24"/>
  <c r="L186" i="24"/>
  <c r="K186" i="24"/>
  <c r="N185" i="24"/>
  <c r="M185" i="24"/>
  <c r="L185" i="24"/>
  <c r="K185" i="24"/>
  <c r="N184" i="24"/>
  <c r="M184" i="24"/>
  <c r="L184" i="24"/>
  <c r="K184" i="24"/>
  <c r="N183" i="24"/>
  <c r="M183" i="24"/>
  <c r="L183" i="24"/>
  <c r="K183" i="24"/>
  <c r="N182" i="24"/>
  <c r="M182" i="24"/>
  <c r="L182" i="24"/>
  <c r="K182" i="24"/>
  <c r="N181" i="24"/>
  <c r="M181" i="24"/>
  <c r="L181" i="24"/>
  <c r="K181" i="24"/>
  <c r="N180" i="24"/>
  <c r="M180" i="24"/>
  <c r="L180" i="24"/>
  <c r="K180" i="24"/>
  <c r="N179" i="24"/>
  <c r="M179" i="24"/>
  <c r="L179" i="24"/>
  <c r="K179" i="24"/>
  <c r="N178" i="24"/>
  <c r="M178" i="24"/>
  <c r="L178" i="24"/>
  <c r="K178" i="24"/>
  <c r="N177" i="24"/>
  <c r="M177" i="24"/>
  <c r="L177" i="24"/>
  <c r="K177" i="24"/>
  <c r="N176" i="24"/>
  <c r="M176" i="24"/>
  <c r="L176" i="24"/>
  <c r="K176" i="24"/>
  <c r="N175" i="24"/>
  <c r="M175" i="24"/>
  <c r="L175" i="24"/>
  <c r="K175" i="24"/>
  <c r="N174" i="24"/>
  <c r="M174" i="24"/>
  <c r="L174" i="24"/>
  <c r="K174" i="24"/>
  <c r="N173" i="24"/>
  <c r="M173" i="24"/>
  <c r="L173" i="24"/>
  <c r="K173" i="24"/>
  <c r="N172" i="24"/>
  <c r="M172" i="24"/>
  <c r="L172" i="24"/>
  <c r="K172" i="24"/>
  <c r="N171" i="24"/>
  <c r="M171" i="24"/>
  <c r="L171" i="24"/>
  <c r="K171" i="24"/>
  <c r="N170" i="24"/>
  <c r="M170" i="24"/>
  <c r="L170" i="24"/>
  <c r="K170" i="24"/>
  <c r="N169" i="24"/>
  <c r="M169" i="24"/>
  <c r="L169" i="24"/>
  <c r="K169" i="24"/>
  <c r="N168" i="24"/>
  <c r="M168" i="24"/>
  <c r="L168" i="24"/>
  <c r="K168" i="24"/>
  <c r="N167" i="24"/>
  <c r="M167" i="24"/>
  <c r="L167" i="24"/>
  <c r="K167" i="24"/>
  <c r="N166" i="24"/>
  <c r="M166" i="24"/>
  <c r="L166" i="24"/>
  <c r="K166" i="24"/>
  <c r="N165" i="24"/>
  <c r="M165" i="24"/>
  <c r="L165" i="24"/>
  <c r="K165" i="24"/>
  <c r="N164" i="24"/>
  <c r="M164" i="24"/>
  <c r="L164" i="24"/>
  <c r="K164" i="24"/>
  <c r="N163" i="24"/>
  <c r="M163" i="24"/>
  <c r="L163" i="24"/>
  <c r="K163" i="24"/>
  <c r="N162" i="24"/>
  <c r="M162" i="24"/>
  <c r="L162" i="24"/>
  <c r="K162" i="24"/>
  <c r="N161" i="24"/>
  <c r="M161" i="24"/>
  <c r="L161" i="24"/>
  <c r="K161" i="24"/>
  <c r="N160" i="24"/>
  <c r="M160" i="24"/>
  <c r="L160" i="24"/>
  <c r="K160" i="24"/>
  <c r="N159" i="24"/>
  <c r="M159" i="24"/>
  <c r="L159" i="24"/>
  <c r="K159" i="24"/>
  <c r="N158" i="24"/>
  <c r="M158" i="24"/>
  <c r="L158" i="24"/>
  <c r="K158" i="24"/>
  <c r="N157" i="24"/>
  <c r="M157" i="24"/>
  <c r="L157" i="24"/>
  <c r="K157" i="24"/>
  <c r="N156" i="24"/>
  <c r="M156" i="24"/>
  <c r="L156" i="24"/>
  <c r="K156" i="24"/>
  <c r="N155" i="24"/>
  <c r="M155" i="24"/>
  <c r="L155" i="24"/>
  <c r="K155" i="24"/>
  <c r="N154" i="24"/>
  <c r="M154" i="24"/>
  <c r="L154" i="24"/>
  <c r="K154" i="24"/>
  <c r="N153" i="24"/>
  <c r="M153" i="24"/>
  <c r="L153" i="24"/>
  <c r="K153" i="24"/>
  <c r="N152" i="24"/>
  <c r="M152" i="24"/>
  <c r="L152" i="24"/>
  <c r="K152" i="24"/>
  <c r="N151" i="24"/>
  <c r="M151" i="24"/>
  <c r="L151" i="24"/>
  <c r="K151" i="24"/>
  <c r="N150" i="24"/>
  <c r="M150" i="24"/>
  <c r="L150" i="24"/>
  <c r="K150" i="24"/>
  <c r="N149" i="24"/>
  <c r="M149" i="24"/>
  <c r="L149" i="24"/>
  <c r="K149" i="24"/>
  <c r="N148" i="24"/>
  <c r="M148" i="24"/>
  <c r="L148" i="24"/>
  <c r="K148" i="24"/>
  <c r="N147" i="24"/>
  <c r="M147" i="24"/>
  <c r="L147" i="24"/>
  <c r="K147" i="24"/>
  <c r="N146" i="24"/>
  <c r="M146" i="24"/>
  <c r="L146" i="24"/>
  <c r="K146" i="24"/>
  <c r="N145" i="24"/>
  <c r="M145" i="24"/>
  <c r="L145" i="24"/>
  <c r="K145" i="24"/>
  <c r="N144" i="24"/>
  <c r="M144" i="24"/>
  <c r="L144" i="24"/>
  <c r="K144" i="24"/>
  <c r="N143" i="24"/>
  <c r="M143" i="24"/>
  <c r="L143" i="24"/>
  <c r="K143" i="24"/>
  <c r="N142" i="24"/>
  <c r="M142" i="24"/>
  <c r="L142" i="24"/>
  <c r="K142" i="24"/>
  <c r="N141" i="24"/>
  <c r="M141" i="24"/>
  <c r="L141" i="24"/>
  <c r="K141" i="24"/>
  <c r="N140" i="24"/>
  <c r="M140" i="24"/>
  <c r="L140" i="24"/>
  <c r="K140" i="24"/>
  <c r="N139" i="24"/>
  <c r="M139" i="24"/>
  <c r="L139" i="24"/>
  <c r="K139" i="24"/>
  <c r="N138" i="24"/>
  <c r="M138" i="24"/>
  <c r="L138" i="24"/>
  <c r="K138" i="24"/>
  <c r="N137" i="24"/>
  <c r="M137" i="24"/>
  <c r="L137" i="24"/>
  <c r="K137" i="24"/>
  <c r="N136" i="24"/>
  <c r="M136" i="24"/>
  <c r="L136" i="24"/>
  <c r="K136" i="24"/>
  <c r="N135" i="24"/>
  <c r="M135" i="24"/>
  <c r="L135" i="24"/>
  <c r="K135" i="24"/>
  <c r="N134" i="24"/>
  <c r="M134" i="24"/>
  <c r="L134" i="24"/>
  <c r="K134" i="24"/>
  <c r="N133" i="24"/>
  <c r="M133" i="24"/>
  <c r="L133" i="24"/>
  <c r="K133" i="24"/>
  <c r="N132" i="24"/>
  <c r="M132" i="24"/>
  <c r="L132" i="24"/>
  <c r="K132" i="24"/>
  <c r="N131" i="24"/>
  <c r="M131" i="24"/>
  <c r="L131" i="24"/>
  <c r="K131" i="24"/>
  <c r="N130" i="24"/>
  <c r="M130" i="24"/>
  <c r="L130" i="24"/>
  <c r="K130" i="24"/>
  <c r="N129" i="24"/>
  <c r="M129" i="24"/>
  <c r="L129" i="24"/>
  <c r="K129" i="24"/>
  <c r="N128" i="24"/>
  <c r="M128" i="24"/>
  <c r="L128" i="24"/>
  <c r="K128" i="24"/>
  <c r="N127" i="24"/>
  <c r="M127" i="24"/>
  <c r="L127" i="24"/>
  <c r="K127" i="24"/>
  <c r="N126" i="24"/>
  <c r="M126" i="24"/>
  <c r="L126" i="24"/>
  <c r="K126" i="24"/>
  <c r="N125" i="24"/>
  <c r="M125" i="24"/>
  <c r="L125" i="24"/>
  <c r="K125" i="24"/>
  <c r="N124" i="24"/>
  <c r="M124" i="24"/>
  <c r="L124" i="24"/>
  <c r="K124" i="24"/>
  <c r="N123" i="24"/>
  <c r="M123" i="24"/>
  <c r="L123" i="24"/>
  <c r="K123" i="24"/>
  <c r="N122" i="24"/>
  <c r="M122" i="24"/>
  <c r="L122" i="24"/>
  <c r="K122" i="24"/>
  <c r="N121" i="24"/>
  <c r="M121" i="24"/>
  <c r="L121" i="24"/>
  <c r="K121" i="24"/>
  <c r="N120" i="24"/>
  <c r="M120" i="24"/>
  <c r="L120" i="24"/>
  <c r="K120" i="24"/>
  <c r="N119" i="24"/>
  <c r="M119" i="24"/>
  <c r="L119" i="24"/>
  <c r="K119" i="24"/>
  <c r="N118" i="24"/>
  <c r="M118" i="24"/>
  <c r="L118" i="24"/>
  <c r="K118" i="24"/>
  <c r="N117" i="24"/>
  <c r="M117" i="24"/>
  <c r="L117" i="24"/>
  <c r="K117" i="24"/>
  <c r="N116" i="24"/>
  <c r="M116" i="24"/>
  <c r="L116" i="24"/>
  <c r="K116" i="24"/>
  <c r="N115" i="24"/>
  <c r="M115" i="24"/>
  <c r="L115" i="24"/>
  <c r="K115" i="24"/>
  <c r="N114" i="24"/>
  <c r="M114" i="24"/>
  <c r="L114" i="24"/>
  <c r="K114" i="24"/>
  <c r="N113" i="24"/>
  <c r="M113" i="24"/>
  <c r="L113" i="24"/>
  <c r="K113" i="24"/>
  <c r="N112" i="24"/>
  <c r="M112" i="24"/>
  <c r="L112" i="24"/>
  <c r="K112" i="24"/>
  <c r="N111" i="24"/>
  <c r="M111" i="24"/>
  <c r="L111" i="24"/>
  <c r="K111" i="24"/>
  <c r="N110" i="24"/>
  <c r="M110" i="24"/>
  <c r="L110" i="24"/>
  <c r="K110" i="24"/>
  <c r="N109" i="24"/>
  <c r="M109" i="24"/>
  <c r="L109" i="24"/>
  <c r="K109" i="24"/>
  <c r="N108" i="24"/>
  <c r="M108" i="24"/>
  <c r="L108" i="24"/>
  <c r="K108" i="24"/>
  <c r="N107" i="24"/>
  <c r="M107" i="24"/>
  <c r="L107" i="24"/>
  <c r="K107" i="24"/>
  <c r="N106" i="24"/>
  <c r="M106" i="24"/>
  <c r="L106" i="24"/>
  <c r="K106" i="24"/>
  <c r="N105" i="24"/>
  <c r="M105" i="24"/>
  <c r="L105" i="24"/>
  <c r="K105" i="24"/>
  <c r="N104" i="24"/>
  <c r="M104" i="24"/>
  <c r="L104" i="24"/>
  <c r="K104" i="24"/>
  <c r="N103" i="24"/>
  <c r="M103" i="24"/>
  <c r="L103" i="24"/>
  <c r="K103" i="24"/>
  <c r="N102" i="24"/>
  <c r="M102" i="24"/>
  <c r="L102" i="24"/>
  <c r="K102" i="24"/>
  <c r="N101" i="24"/>
  <c r="M101" i="24"/>
  <c r="L101" i="24"/>
  <c r="K101" i="24"/>
  <c r="N100" i="24"/>
  <c r="M100" i="24"/>
  <c r="L100" i="24"/>
  <c r="K100" i="24"/>
  <c r="N99" i="24"/>
  <c r="M99" i="24"/>
  <c r="L99" i="24"/>
  <c r="K99" i="24"/>
  <c r="N98" i="24"/>
  <c r="M98" i="24"/>
  <c r="L98" i="24"/>
  <c r="K98" i="24"/>
  <c r="N97" i="24"/>
  <c r="M97" i="24"/>
  <c r="L97" i="24"/>
  <c r="K97" i="24"/>
  <c r="N96" i="24"/>
  <c r="M96" i="24"/>
  <c r="L96" i="24"/>
  <c r="K96" i="24"/>
  <c r="N95" i="24"/>
  <c r="M95" i="24"/>
  <c r="L95" i="24"/>
  <c r="K95" i="24"/>
  <c r="N94" i="24"/>
  <c r="M94" i="24"/>
  <c r="L94" i="24"/>
  <c r="K94" i="24"/>
  <c r="N93" i="24"/>
  <c r="M93" i="24"/>
  <c r="L93" i="24"/>
  <c r="K93" i="24"/>
  <c r="N92" i="24"/>
  <c r="M92" i="24"/>
  <c r="L92" i="24"/>
  <c r="K92" i="24"/>
  <c r="N91" i="24"/>
  <c r="M91" i="24"/>
  <c r="L91" i="24"/>
  <c r="K91" i="24"/>
  <c r="N90" i="24"/>
  <c r="M90" i="24"/>
  <c r="L90" i="24"/>
  <c r="K90" i="24"/>
  <c r="N89" i="24"/>
  <c r="M89" i="24"/>
  <c r="L89" i="24"/>
  <c r="K89" i="24"/>
  <c r="N88" i="24"/>
  <c r="M88" i="24"/>
  <c r="L88" i="24"/>
  <c r="K88" i="24"/>
  <c r="N87" i="24"/>
  <c r="M87" i="24"/>
  <c r="L87" i="24"/>
  <c r="K87" i="24"/>
  <c r="N86" i="24"/>
  <c r="M86" i="24"/>
  <c r="L86" i="24"/>
  <c r="K86" i="24"/>
  <c r="N85" i="24"/>
  <c r="M85" i="24"/>
  <c r="L85" i="24"/>
  <c r="K85" i="24"/>
  <c r="N84" i="24"/>
  <c r="M84" i="24"/>
  <c r="L84" i="24"/>
  <c r="K84" i="24"/>
  <c r="N83" i="24"/>
  <c r="M83" i="24"/>
  <c r="L83" i="24"/>
  <c r="K83" i="24"/>
  <c r="N82" i="24"/>
  <c r="M82" i="24"/>
  <c r="L82" i="24"/>
  <c r="K82" i="24"/>
  <c r="N81" i="24"/>
  <c r="M81" i="24"/>
  <c r="L81" i="24"/>
  <c r="K81" i="24"/>
  <c r="N80" i="24"/>
  <c r="M80" i="24"/>
  <c r="L80" i="24"/>
  <c r="K80" i="24"/>
  <c r="N79" i="24"/>
  <c r="M79" i="24"/>
  <c r="L79" i="24"/>
  <c r="K79" i="24"/>
  <c r="N78" i="24"/>
  <c r="M78" i="24"/>
  <c r="L78" i="24"/>
  <c r="K78" i="24"/>
  <c r="N77" i="24"/>
  <c r="M77" i="24"/>
  <c r="L77" i="24"/>
  <c r="K77" i="24"/>
  <c r="N76" i="24"/>
  <c r="M76" i="24"/>
  <c r="L76" i="24"/>
  <c r="K76" i="24"/>
  <c r="N75" i="24"/>
  <c r="M75" i="24"/>
  <c r="L75" i="24"/>
  <c r="K75" i="24"/>
  <c r="N74" i="24"/>
  <c r="M74" i="24"/>
  <c r="L74" i="24"/>
  <c r="K74" i="24"/>
  <c r="N73" i="24"/>
  <c r="M73" i="24"/>
  <c r="L73" i="24"/>
  <c r="K73" i="24"/>
  <c r="N72" i="24"/>
  <c r="M72" i="24"/>
  <c r="L72" i="24"/>
  <c r="K72" i="24"/>
  <c r="N71" i="24"/>
  <c r="M71" i="24"/>
  <c r="L71" i="24"/>
  <c r="K71" i="24"/>
  <c r="N70" i="24"/>
  <c r="M70" i="24"/>
  <c r="L70" i="24"/>
  <c r="K70" i="24"/>
  <c r="N69" i="24"/>
  <c r="M69" i="24"/>
  <c r="L69" i="24"/>
  <c r="K69" i="24"/>
  <c r="N68" i="24"/>
  <c r="M68" i="24"/>
  <c r="L68" i="24"/>
  <c r="K68" i="24"/>
  <c r="N67" i="24"/>
  <c r="M67" i="24"/>
  <c r="L67" i="24"/>
  <c r="K67" i="24"/>
  <c r="N66" i="24"/>
  <c r="M66" i="24"/>
  <c r="L66" i="24"/>
  <c r="K66" i="24"/>
  <c r="N65" i="24"/>
  <c r="M65" i="24"/>
  <c r="L65" i="24"/>
  <c r="K65" i="24"/>
  <c r="N64" i="24"/>
  <c r="M64" i="24"/>
  <c r="L64" i="24"/>
  <c r="K64" i="24"/>
  <c r="N63" i="24"/>
  <c r="M63" i="24"/>
  <c r="L63" i="24"/>
  <c r="K63" i="24"/>
  <c r="N62" i="24"/>
  <c r="M62" i="24"/>
  <c r="L62" i="24"/>
  <c r="K62" i="24"/>
  <c r="N61" i="24"/>
  <c r="M61" i="24"/>
  <c r="L61" i="24"/>
  <c r="K61" i="24"/>
  <c r="N60" i="24"/>
  <c r="M60" i="24"/>
  <c r="L60" i="24"/>
  <c r="K60" i="24"/>
  <c r="N59" i="24"/>
  <c r="M59" i="24"/>
  <c r="L59" i="24"/>
  <c r="K59" i="24"/>
  <c r="N58" i="24"/>
  <c r="M58" i="24"/>
  <c r="L58" i="24"/>
  <c r="K58" i="24"/>
  <c r="N57" i="24"/>
  <c r="M57" i="24"/>
  <c r="L57" i="24"/>
  <c r="K57" i="24"/>
  <c r="N56" i="24"/>
  <c r="M56" i="24"/>
  <c r="L56" i="24"/>
  <c r="K56" i="24"/>
  <c r="N55" i="24"/>
  <c r="M55" i="24"/>
  <c r="L55" i="24"/>
  <c r="K55" i="24"/>
  <c r="N54" i="24"/>
  <c r="M54" i="24"/>
  <c r="L54" i="24"/>
  <c r="K54" i="24"/>
  <c r="N53" i="24"/>
  <c r="M53" i="24"/>
  <c r="L53" i="24"/>
  <c r="K53" i="24"/>
  <c r="N52" i="24"/>
  <c r="M52" i="24"/>
  <c r="L52" i="24"/>
  <c r="K52" i="24"/>
  <c r="N51" i="24"/>
  <c r="M51" i="24"/>
  <c r="L51" i="24"/>
  <c r="K51" i="24"/>
  <c r="N50" i="24"/>
  <c r="M50" i="24"/>
  <c r="L50" i="24"/>
  <c r="K50" i="24"/>
  <c r="N49" i="24"/>
  <c r="M49" i="24"/>
  <c r="L49" i="24"/>
  <c r="K49" i="24"/>
  <c r="N48" i="24"/>
  <c r="M48" i="24"/>
  <c r="L48" i="24"/>
  <c r="K48" i="24"/>
  <c r="N47" i="24"/>
  <c r="M47" i="24"/>
  <c r="L47" i="24"/>
  <c r="K47" i="24"/>
  <c r="N46" i="24"/>
  <c r="M46" i="24"/>
  <c r="L46" i="24"/>
  <c r="K46" i="24"/>
  <c r="N45" i="24"/>
  <c r="M45" i="24"/>
  <c r="L45" i="24"/>
  <c r="K45" i="24"/>
  <c r="N44" i="24"/>
  <c r="M44" i="24"/>
  <c r="L44" i="24"/>
  <c r="K44" i="24"/>
  <c r="N43" i="24"/>
  <c r="M43" i="24"/>
  <c r="L43" i="24"/>
  <c r="K43" i="24"/>
  <c r="N42" i="24"/>
  <c r="M42" i="24"/>
  <c r="L42" i="24"/>
  <c r="K42" i="24"/>
  <c r="N41" i="24"/>
  <c r="M41" i="24"/>
  <c r="L41" i="24"/>
  <c r="K41" i="24"/>
  <c r="N40" i="24"/>
  <c r="M40" i="24"/>
  <c r="L40" i="24"/>
  <c r="K40" i="24"/>
  <c r="N39" i="24"/>
  <c r="M39" i="24"/>
  <c r="L39" i="24"/>
  <c r="K39" i="24"/>
  <c r="N38" i="24"/>
  <c r="M38" i="24"/>
  <c r="L38" i="24"/>
  <c r="K38" i="24"/>
  <c r="N37" i="24"/>
  <c r="M37" i="24"/>
  <c r="L37" i="24"/>
  <c r="K37" i="24"/>
  <c r="N36" i="24"/>
  <c r="M36" i="24"/>
  <c r="L36" i="24"/>
  <c r="K36" i="24"/>
  <c r="N35" i="24"/>
  <c r="M35" i="24"/>
  <c r="L35" i="24"/>
  <c r="K35" i="24"/>
  <c r="N34" i="24"/>
  <c r="M34" i="24"/>
  <c r="L34" i="24"/>
  <c r="K34" i="24"/>
  <c r="N33" i="24"/>
  <c r="M33" i="24"/>
  <c r="L33" i="24"/>
  <c r="K33" i="24"/>
  <c r="N32" i="24"/>
  <c r="M32" i="24"/>
  <c r="L32" i="24"/>
  <c r="K32" i="24"/>
  <c r="N31" i="24"/>
  <c r="M31" i="24"/>
  <c r="L31" i="24"/>
  <c r="K31" i="24"/>
  <c r="N30" i="24"/>
  <c r="M30" i="24"/>
  <c r="L30" i="24"/>
  <c r="K30" i="24"/>
  <c r="N29" i="24"/>
  <c r="M29" i="24"/>
  <c r="L29" i="24"/>
  <c r="K29" i="24"/>
  <c r="N28" i="24"/>
  <c r="M28" i="24"/>
  <c r="L28" i="24"/>
  <c r="K28" i="24"/>
  <c r="N27" i="24"/>
  <c r="M27" i="24"/>
  <c r="L27" i="24"/>
  <c r="K27" i="24"/>
  <c r="N26" i="24"/>
  <c r="M26" i="24"/>
  <c r="L26" i="24"/>
  <c r="K26" i="24"/>
  <c r="N25" i="24"/>
  <c r="M25" i="24"/>
  <c r="L25" i="24"/>
  <c r="K25" i="24"/>
  <c r="N24" i="24"/>
  <c r="M24" i="24"/>
  <c r="L24" i="24"/>
  <c r="K24" i="24"/>
  <c r="N23" i="24"/>
  <c r="M23" i="24"/>
  <c r="L23" i="24"/>
  <c r="K23" i="24"/>
  <c r="N22" i="24"/>
  <c r="M22" i="24"/>
  <c r="L22" i="24"/>
  <c r="K22" i="24"/>
  <c r="N21" i="24"/>
  <c r="M21" i="24"/>
  <c r="L21" i="24"/>
  <c r="K21" i="24"/>
  <c r="N20" i="24"/>
  <c r="M20" i="24"/>
  <c r="L20" i="24"/>
  <c r="K20" i="24"/>
  <c r="N19" i="24"/>
  <c r="M19" i="24"/>
  <c r="L19" i="24"/>
  <c r="K19" i="24"/>
  <c r="N18" i="24"/>
  <c r="M18" i="24"/>
  <c r="L18" i="24"/>
  <c r="K18" i="24"/>
  <c r="N17" i="24"/>
  <c r="M17" i="24"/>
  <c r="L17" i="24"/>
  <c r="K17" i="24"/>
  <c r="N16" i="24"/>
  <c r="M16" i="24"/>
  <c r="L16" i="24"/>
  <c r="K16" i="24"/>
  <c r="N15" i="24"/>
  <c r="M15" i="24"/>
  <c r="L15" i="24"/>
  <c r="K15" i="24"/>
  <c r="N14" i="24"/>
  <c r="M14" i="24"/>
  <c r="L14" i="24"/>
  <c r="K14" i="24"/>
  <c r="N13" i="24"/>
  <c r="M13" i="24"/>
  <c r="L13" i="24"/>
  <c r="K13" i="24"/>
  <c r="N12" i="24"/>
  <c r="M12" i="24"/>
  <c r="L12" i="24"/>
  <c r="K12" i="24"/>
  <c r="N11" i="24"/>
  <c r="M11" i="24"/>
  <c r="L11" i="24"/>
  <c r="K11" i="24"/>
  <c r="N10" i="24"/>
  <c r="M10" i="24"/>
  <c r="L10" i="24"/>
  <c r="K10" i="24"/>
  <c r="N9" i="24"/>
  <c r="M9" i="24"/>
  <c r="L9" i="24"/>
  <c r="K9" i="24"/>
  <c r="N8" i="24"/>
  <c r="M8" i="24"/>
  <c r="L8" i="24"/>
  <c r="K8" i="24"/>
  <c r="N7" i="24"/>
  <c r="M7" i="24"/>
  <c r="L7" i="24"/>
  <c r="K7" i="24"/>
  <c r="N6" i="24"/>
  <c r="M6" i="24"/>
  <c r="L6" i="24"/>
  <c r="K6" i="24"/>
  <c r="N5" i="24"/>
  <c r="I5" i="24" s="1" a="1"/>
  <c r="I5" i="24" s="1"/>
  <c r="M5" i="24"/>
  <c r="H5" i="24" s="1" a="1"/>
  <c r="H5" i="24" s="1"/>
  <c r="L5" i="24"/>
  <c r="G5" i="24" s="1" a="1"/>
  <c r="G5" i="24" s="1"/>
  <c r="K5" i="24"/>
  <c r="G2073" i="22" a="1"/>
  <c r="G2073" i="22" s="1"/>
  <c r="E2073" i="22" s="1"/>
  <c r="F2073" i="22"/>
  <c r="G2072" i="22" a="1"/>
  <c r="G2072" i="22" s="1"/>
  <c r="F2072" i="22"/>
  <c r="E2072" i="22"/>
  <c r="G2071" i="22" a="1"/>
  <c r="G2071" i="22" s="1"/>
  <c r="E2071" i="22" s="1"/>
  <c r="F2071" i="22"/>
  <c r="G2070" i="22"/>
  <c r="E2070" i="22" s="1"/>
  <c r="G2070" i="22" a="1"/>
  <c r="F2070" i="22"/>
  <c r="G2069" i="22" a="1"/>
  <c r="G2069" i="22" s="1"/>
  <c r="F2069" i="22"/>
  <c r="E2069" i="22"/>
  <c r="G2068" i="22" a="1"/>
  <c r="G2068" i="22" s="1"/>
  <c r="E2068" i="22" s="1"/>
  <c r="F2068" i="22"/>
  <c r="G2067" i="22" a="1"/>
  <c r="G2067" i="22" s="1"/>
  <c r="E2067" i="22" s="1"/>
  <c r="F2067" i="22"/>
  <c r="G2066" i="22" a="1"/>
  <c r="G2066" i="22" s="1"/>
  <c r="E2066" i="22" s="1"/>
  <c r="F2066" i="22"/>
  <c r="G2065" i="22" a="1"/>
  <c r="G2065" i="22" s="1"/>
  <c r="E2065" i="22" s="1"/>
  <c r="F2065" i="22"/>
  <c r="G2064" i="22" a="1"/>
  <c r="G2064" i="22" s="1"/>
  <c r="F2064" i="22"/>
  <c r="E2064" i="22"/>
  <c r="G2063" i="22" a="1"/>
  <c r="G2063" i="22" s="1"/>
  <c r="F2063" i="22"/>
  <c r="E2063" i="22"/>
  <c r="G2062" i="22"/>
  <c r="E2062" i="22" s="1"/>
  <c r="G2062" i="22" a="1"/>
  <c r="F2062" i="22"/>
  <c r="G2061" i="22" a="1"/>
  <c r="G2061" i="22" s="1"/>
  <c r="E2061" i="22" s="1"/>
  <c r="F2061" i="22"/>
  <c r="G2060" i="22" a="1"/>
  <c r="G2060" i="22" s="1"/>
  <c r="E2060" i="22" s="1"/>
  <c r="F2060" i="22"/>
  <c r="G2059" i="22" a="1"/>
  <c r="G2059" i="22" s="1"/>
  <c r="F2059" i="22"/>
  <c r="E2059" i="22"/>
  <c r="G2058" i="22"/>
  <c r="E2058" i="22" s="1"/>
  <c r="G2058" i="22" a="1"/>
  <c r="F2058" i="22"/>
  <c r="G2057" i="22" a="1"/>
  <c r="G2057" i="22" s="1"/>
  <c r="E2057" i="22" s="1"/>
  <c r="F2057" i="22"/>
  <c r="G2056" i="22" a="1"/>
  <c r="G2056" i="22" s="1"/>
  <c r="F2056" i="22"/>
  <c r="E2056" i="22"/>
  <c r="G2055" i="22" a="1"/>
  <c r="G2055" i="22" s="1"/>
  <c r="E2055" i="22" s="1"/>
  <c r="F2055" i="22"/>
  <c r="G2054" i="22"/>
  <c r="E2054" i="22" s="1"/>
  <c r="G2054" i="22" a="1"/>
  <c r="F2054" i="22"/>
  <c r="G2053" i="22" a="1"/>
  <c r="G2053" i="22" s="1"/>
  <c r="E2053" i="22" s="1"/>
  <c r="F2053" i="22"/>
  <c r="G2052" i="22" a="1"/>
  <c r="G2052" i="22" s="1"/>
  <c r="E2052" i="22" s="1"/>
  <c r="F2052" i="22"/>
  <c r="G2051" i="22" a="1"/>
  <c r="G2051" i="22" s="1"/>
  <c r="E2051" i="22" s="1"/>
  <c r="F2051" i="22"/>
  <c r="G2050" i="22" a="1"/>
  <c r="G2050" i="22" s="1"/>
  <c r="E2050" i="22" s="1"/>
  <c r="F2050" i="22"/>
  <c r="G2049" i="22" a="1"/>
  <c r="G2049" i="22" s="1"/>
  <c r="F2049" i="22"/>
  <c r="E2049" i="22"/>
  <c r="G2048" i="22" a="1"/>
  <c r="G2048" i="22" s="1"/>
  <c r="E2048" i="22" s="1"/>
  <c r="F2048" i="22"/>
  <c r="G2047" i="22" a="1"/>
  <c r="G2047" i="22" s="1"/>
  <c r="E2047" i="22" s="1"/>
  <c r="F2047" i="22"/>
  <c r="G2046" i="22" a="1"/>
  <c r="G2046" i="22" s="1"/>
  <c r="E2046" i="22" s="1"/>
  <c r="F2046" i="22"/>
  <c r="G2045" i="22" a="1"/>
  <c r="G2045" i="22" s="1"/>
  <c r="E2045" i="22" s="1"/>
  <c r="F2045" i="22"/>
  <c r="G2044" i="22" a="1"/>
  <c r="G2044" i="22" s="1"/>
  <c r="F2044" i="22"/>
  <c r="E2044" i="22"/>
  <c r="G2043" i="22" a="1"/>
  <c r="G2043" i="22" s="1"/>
  <c r="F2043" i="22"/>
  <c r="E2043" i="22"/>
  <c r="G2042" i="22" a="1"/>
  <c r="G2042" i="22" s="1"/>
  <c r="E2042" i="22" s="1"/>
  <c r="F2042" i="22"/>
  <c r="G2041" i="22" a="1"/>
  <c r="G2041" i="22" s="1"/>
  <c r="E2041" i="22" s="1"/>
  <c r="F2041" i="22"/>
  <c r="G2040" i="22" a="1"/>
  <c r="G2040" i="22" s="1"/>
  <c r="E2040" i="22" s="1"/>
  <c r="F2040" i="22"/>
  <c r="G2039" i="22" a="1"/>
  <c r="G2039" i="22" s="1"/>
  <c r="E2039" i="22" s="1"/>
  <c r="F2039" i="22"/>
  <c r="G2038" i="22" a="1"/>
  <c r="G2038" i="22" s="1"/>
  <c r="E2038" i="22" s="1"/>
  <c r="F2038" i="22"/>
  <c r="G2037" i="22" a="1"/>
  <c r="G2037" i="22" s="1"/>
  <c r="F2037" i="22"/>
  <c r="E2037" i="22"/>
  <c r="G2036" i="22" a="1"/>
  <c r="G2036" i="22" s="1"/>
  <c r="E2036" i="22" s="1"/>
  <c r="F2036" i="22"/>
  <c r="G2035" i="22" a="1"/>
  <c r="G2035" i="22" s="1"/>
  <c r="E2035" i="22" s="1"/>
  <c r="F2035" i="22"/>
  <c r="G2034" i="22"/>
  <c r="G2034" i="22" a="1"/>
  <c r="F2034" i="22"/>
  <c r="E2034" i="22"/>
  <c r="G2033" i="22" a="1"/>
  <c r="G2033" i="22" s="1"/>
  <c r="E2033" i="22" s="1"/>
  <c r="F2033" i="22"/>
  <c r="G2032" i="22" a="1"/>
  <c r="G2032" i="22" s="1"/>
  <c r="F2032" i="22"/>
  <c r="E2032" i="22"/>
  <c r="G2031" i="22" a="1"/>
  <c r="G2031" i="22" s="1"/>
  <c r="E2031" i="22" s="1"/>
  <c r="F2031" i="22"/>
  <c r="G2030" i="22" a="1"/>
  <c r="G2030" i="22" s="1"/>
  <c r="E2030" i="22" s="1"/>
  <c r="F2030" i="22"/>
  <c r="G2029" i="22" a="1"/>
  <c r="G2029" i="22" s="1"/>
  <c r="E2029" i="22" s="1"/>
  <c r="F2029" i="22"/>
  <c r="G2028" i="22"/>
  <c r="E2028" i="22" s="1"/>
  <c r="G2028" i="22" a="1"/>
  <c r="F2028" i="22"/>
  <c r="G2027" i="22" a="1"/>
  <c r="G2027" i="22" s="1"/>
  <c r="F2027" i="22"/>
  <c r="E2027" i="22"/>
  <c r="G2026" i="22" a="1"/>
  <c r="G2026" i="22" s="1"/>
  <c r="E2026" i="22" s="1"/>
  <c r="F2026" i="22"/>
  <c r="G2025" i="22" a="1"/>
  <c r="G2025" i="22" s="1"/>
  <c r="F2025" i="22"/>
  <c r="E2025" i="22"/>
  <c r="G2024" i="22" a="1"/>
  <c r="G2024" i="22" s="1"/>
  <c r="E2024" i="22" s="1"/>
  <c r="F2024" i="22"/>
  <c r="G2023" i="22" a="1"/>
  <c r="G2023" i="22" s="1"/>
  <c r="E2023" i="22" s="1"/>
  <c r="F2023" i="22"/>
  <c r="G2022" i="22" a="1"/>
  <c r="G2022" i="22" s="1"/>
  <c r="E2022" i="22" s="1"/>
  <c r="F2022" i="22"/>
  <c r="G2021" i="22" a="1"/>
  <c r="G2021" i="22" s="1"/>
  <c r="E2021" i="22" s="1"/>
  <c r="F2021" i="22"/>
  <c r="G2020" i="22" a="1"/>
  <c r="G2020" i="22" s="1"/>
  <c r="E2020" i="22" s="1"/>
  <c r="F2020" i="22"/>
  <c r="G2019" i="22" a="1"/>
  <c r="G2019" i="22" s="1"/>
  <c r="E2019" i="22" s="1"/>
  <c r="F2019" i="22"/>
  <c r="G2018" i="22" a="1"/>
  <c r="G2018" i="22" s="1"/>
  <c r="E2018" i="22" s="1"/>
  <c r="F2018" i="22"/>
  <c r="G2017" i="22" a="1"/>
  <c r="G2017" i="22" s="1"/>
  <c r="F2017" i="22"/>
  <c r="E2017" i="22"/>
  <c r="G2016" i="22" a="1"/>
  <c r="G2016" i="22" s="1"/>
  <c r="E2016" i="22" s="1"/>
  <c r="F2016" i="22"/>
  <c r="G2015" i="22" a="1"/>
  <c r="G2015" i="22" s="1"/>
  <c r="F2015" i="22"/>
  <c r="E2015" i="22"/>
  <c r="G2014" i="22" a="1"/>
  <c r="G2014" i="22" s="1"/>
  <c r="E2014" i="22" s="1"/>
  <c r="F2014" i="22"/>
  <c r="G2013" i="22" a="1"/>
  <c r="G2013" i="22" s="1"/>
  <c r="F2013" i="22"/>
  <c r="E2013" i="22"/>
  <c r="G2012" i="22" a="1"/>
  <c r="G2012" i="22" s="1"/>
  <c r="E2012" i="22" s="1"/>
  <c r="F2012" i="22"/>
  <c r="G2011" i="22" a="1"/>
  <c r="G2011" i="22" s="1"/>
  <c r="E2011" i="22" s="1"/>
  <c r="F2011" i="22"/>
  <c r="G2010" i="22" a="1"/>
  <c r="G2010" i="22" s="1"/>
  <c r="E2010" i="22" s="1"/>
  <c r="F2010" i="22"/>
  <c r="G2009" i="22" a="1"/>
  <c r="G2009" i="22" s="1"/>
  <c r="E2009" i="22" s="1"/>
  <c r="F2009" i="22"/>
  <c r="G2008" i="22"/>
  <c r="E2008" i="22" s="1"/>
  <c r="G2008" i="22" a="1"/>
  <c r="F2008" i="22"/>
  <c r="G2007" i="22" a="1"/>
  <c r="G2007" i="22" s="1"/>
  <c r="E2007" i="22" s="1"/>
  <c r="F2007" i="22"/>
  <c r="G2006" i="22"/>
  <c r="E2006" i="22" s="1"/>
  <c r="G2006" i="22" a="1"/>
  <c r="F2006" i="22"/>
  <c r="G2005" i="22" a="1"/>
  <c r="G2005" i="22" s="1"/>
  <c r="E2005" i="22" s="1"/>
  <c r="F2005" i="22"/>
  <c r="G2004" i="22" a="1"/>
  <c r="G2004" i="22" s="1"/>
  <c r="E2004" i="22" s="1"/>
  <c r="F2004" i="22"/>
  <c r="G2003" i="22" a="1"/>
  <c r="G2003" i="22" s="1"/>
  <c r="F2003" i="22"/>
  <c r="E2003" i="22"/>
  <c r="G2002" i="22"/>
  <c r="E2002" i="22" s="1"/>
  <c r="G2002" i="22" a="1"/>
  <c r="F2002" i="22"/>
  <c r="G2001" i="22" a="1"/>
  <c r="G2001" i="22" s="1"/>
  <c r="E2001" i="22" s="1"/>
  <c r="F2001" i="22"/>
  <c r="G2000" i="22" a="1"/>
  <c r="G2000" i="22" s="1"/>
  <c r="E2000" i="22" s="1"/>
  <c r="F2000" i="22"/>
  <c r="G1999" i="22" a="1"/>
  <c r="G1999" i="22" s="1"/>
  <c r="E1999" i="22" s="1"/>
  <c r="F1999" i="22"/>
  <c r="G1998" i="22" a="1"/>
  <c r="G1998" i="22" s="1"/>
  <c r="E1998" i="22" s="1"/>
  <c r="F1998" i="22"/>
  <c r="G1997" i="22" a="1"/>
  <c r="G1997" i="22" s="1"/>
  <c r="E1997" i="22" s="1"/>
  <c r="F1997" i="22"/>
  <c r="G1996" i="22" a="1"/>
  <c r="G1996" i="22" s="1"/>
  <c r="F1996" i="22"/>
  <c r="E1996" i="22"/>
  <c r="G1995" i="22" a="1"/>
  <c r="G1995" i="22" s="1"/>
  <c r="E1995" i="22" s="1"/>
  <c r="F1995" i="22"/>
  <c r="G1994" i="22" a="1"/>
  <c r="G1994" i="22" s="1"/>
  <c r="E1994" i="22" s="1"/>
  <c r="F1994" i="22"/>
  <c r="G1993" i="22" a="1"/>
  <c r="G1993" i="22" s="1"/>
  <c r="E1993" i="22" s="1"/>
  <c r="F1993" i="22"/>
  <c r="G1992" i="22"/>
  <c r="E1992" i="22" s="1"/>
  <c r="G1992" i="22" a="1"/>
  <c r="F1992" i="22"/>
  <c r="G1991" i="22" a="1"/>
  <c r="G1991" i="22" s="1"/>
  <c r="E1991" i="22" s="1"/>
  <c r="F1991" i="22"/>
  <c r="G1990" i="22" a="1"/>
  <c r="G1990" i="22" s="1"/>
  <c r="E1990" i="22" s="1"/>
  <c r="F1990" i="22"/>
  <c r="G1989" i="22" a="1"/>
  <c r="G1989" i="22" s="1"/>
  <c r="E1989" i="22" s="1"/>
  <c r="F1989" i="22"/>
  <c r="G1988" i="22" a="1"/>
  <c r="G1988" i="22" s="1"/>
  <c r="E1988" i="22" s="1"/>
  <c r="F1988" i="22"/>
  <c r="G1987" i="22" a="1"/>
  <c r="G1987" i="22" s="1"/>
  <c r="E1987" i="22" s="1"/>
  <c r="F1987" i="22"/>
  <c r="G1986" i="22"/>
  <c r="E1986" i="22" s="1"/>
  <c r="G1986" i="22" a="1"/>
  <c r="F1986" i="22"/>
  <c r="G1985" i="22" a="1"/>
  <c r="G1985" i="22" s="1"/>
  <c r="E1985" i="22" s="1"/>
  <c r="F1985" i="22"/>
  <c r="G1984" i="22" a="1"/>
  <c r="G1984" i="22" s="1"/>
  <c r="E1984" i="22" s="1"/>
  <c r="F1984" i="22"/>
  <c r="G1983" i="22" a="1"/>
  <c r="G1983" i="22" s="1"/>
  <c r="F1983" i="22"/>
  <c r="E1983" i="22"/>
  <c r="G1982" i="22" a="1"/>
  <c r="G1982" i="22" s="1"/>
  <c r="E1982" i="22" s="1"/>
  <c r="F1982" i="22"/>
  <c r="G1981" i="22" a="1"/>
  <c r="G1981" i="22" s="1"/>
  <c r="F1981" i="22"/>
  <c r="E1981" i="22"/>
  <c r="G1980" i="22" a="1"/>
  <c r="G1980" i="22" s="1"/>
  <c r="E1980" i="22" s="1"/>
  <c r="F1980" i="22"/>
  <c r="G1979" i="22" a="1"/>
  <c r="G1979" i="22" s="1"/>
  <c r="E1979" i="22" s="1"/>
  <c r="F1979" i="22"/>
  <c r="G1978" i="22" a="1"/>
  <c r="G1978" i="22" s="1"/>
  <c r="E1978" i="22" s="1"/>
  <c r="F1978" i="22"/>
  <c r="G1977" i="22" a="1"/>
  <c r="G1977" i="22" s="1"/>
  <c r="F1977" i="22"/>
  <c r="E1977" i="22"/>
  <c r="G1976" i="22"/>
  <c r="E1976" i="22" s="1"/>
  <c r="G1976" i="22" a="1"/>
  <c r="F1976" i="22"/>
  <c r="G1975" i="22" a="1"/>
  <c r="G1975" i="22" s="1"/>
  <c r="E1975" i="22" s="1"/>
  <c r="F1975" i="22"/>
  <c r="G1974" i="22"/>
  <c r="E1974" i="22" s="1"/>
  <c r="G1974" i="22" a="1"/>
  <c r="F1974" i="22"/>
  <c r="G1973" i="22" a="1"/>
  <c r="G1973" i="22" s="1"/>
  <c r="E1973" i="22" s="1"/>
  <c r="F1973" i="22"/>
  <c r="G1972" i="22" a="1"/>
  <c r="G1972" i="22" s="1"/>
  <c r="F1972" i="22"/>
  <c r="E1972" i="22"/>
  <c r="G1971" i="22" a="1"/>
  <c r="G1971" i="22" s="1"/>
  <c r="E1971" i="22" s="1"/>
  <c r="F1971" i="22"/>
  <c r="G1970" i="22"/>
  <c r="E1970" i="22" s="1"/>
  <c r="G1970" i="22" a="1"/>
  <c r="F1970" i="22"/>
  <c r="G1969" i="22" a="1"/>
  <c r="G1969" i="22" s="1"/>
  <c r="F1969" i="22"/>
  <c r="E1969" i="22"/>
  <c r="G1968" i="22" a="1"/>
  <c r="G1968" i="22" s="1"/>
  <c r="E1968" i="22" s="1"/>
  <c r="F1968" i="22"/>
  <c r="G1967" i="22" a="1"/>
  <c r="G1967" i="22" s="1"/>
  <c r="F1967" i="22"/>
  <c r="E1967" i="22"/>
  <c r="G1966" i="22" a="1"/>
  <c r="G1966" i="22" s="1"/>
  <c r="E1966" i="22" s="1"/>
  <c r="F1966" i="22"/>
  <c r="G1965" i="22" a="1"/>
  <c r="G1965" i="22" s="1"/>
  <c r="E1965" i="22" s="1"/>
  <c r="F1965" i="22"/>
  <c r="G1964" i="22" a="1"/>
  <c r="G1964" i="22" s="1"/>
  <c r="E1964" i="22" s="1"/>
  <c r="F1964" i="22"/>
  <c r="G1963" i="22" a="1"/>
  <c r="G1963" i="22" s="1"/>
  <c r="F1963" i="22"/>
  <c r="E1963" i="22"/>
  <c r="G1962" i="22" a="1"/>
  <c r="G1962" i="22" s="1"/>
  <c r="E1962" i="22" s="1"/>
  <c r="F1962" i="22"/>
  <c r="G1961" i="22" a="1"/>
  <c r="G1961" i="22" s="1"/>
  <c r="E1961" i="22" s="1"/>
  <c r="F1961" i="22"/>
  <c r="G1960" i="22" a="1"/>
  <c r="G1960" i="22" s="1"/>
  <c r="F1960" i="22"/>
  <c r="E1960" i="22"/>
  <c r="G1959" i="22" a="1"/>
  <c r="G1959" i="22" s="1"/>
  <c r="E1959" i="22" s="1"/>
  <c r="F1959" i="22"/>
  <c r="G1958" i="22"/>
  <c r="E1958" i="22" s="1"/>
  <c r="G1958" i="22" a="1"/>
  <c r="F1958" i="22"/>
  <c r="G1957" i="22" a="1"/>
  <c r="G1957" i="22" s="1"/>
  <c r="F1957" i="22"/>
  <c r="E1957" i="22"/>
  <c r="G1956" i="22" a="1"/>
  <c r="G1956" i="22" s="1"/>
  <c r="E1956" i="22" s="1"/>
  <c r="F1956" i="22"/>
  <c r="G1955" i="22" a="1"/>
  <c r="G1955" i="22" s="1"/>
  <c r="E1955" i="22" s="1"/>
  <c r="F1955" i="22"/>
  <c r="G1954" i="22"/>
  <c r="E1954" i="22" s="1"/>
  <c r="G1954" i="22" a="1"/>
  <c r="F1954" i="22"/>
  <c r="G1953" i="22" a="1"/>
  <c r="G1953" i="22" s="1"/>
  <c r="E1953" i="22" s="1"/>
  <c r="F1953" i="22"/>
  <c r="G1952" i="22" a="1"/>
  <c r="G1952" i="22" s="1"/>
  <c r="F1952" i="22"/>
  <c r="E1952" i="22"/>
  <c r="G1951" i="22" a="1"/>
  <c r="G1951" i="22" s="1"/>
  <c r="E1951" i="22" s="1"/>
  <c r="F1951" i="22"/>
  <c r="G1950" i="22" a="1"/>
  <c r="G1950" i="22" s="1"/>
  <c r="E1950" i="22" s="1"/>
  <c r="F1950" i="22"/>
  <c r="G1949" i="22" a="1"/>
  <c r="G1949" i="22" s="1"/>
  <c r="E1949" i="22" s="1"/>
  <c r="F1949" i="22"/>
  <c r="G1948" i="22" a="1"/>
  <c r="G1948" i="22" s="1"/>
  <c r="E1948" i="22" s="1"/>
  <c r="F1948" i="22"/>
  <c r="G1947" i="22" a="1"/>
  <c r="G1947" i="22" s="1"/>
  <c r="F1947" i="22"/>
  <c r="E1947" i="22"/>
  <c r="G1946" i="22"/>
  <c r="E1946" i="22" s="1"/>
  <c r="G1946" i="22" a="1"/>
  <c r="F1946" i="22"/>
  <c r="G1945" i="22" a="1"/>
  <c r="G1945" i="22" s="1"/>
  <c r="E1945" i="22" s="1"/>
  <c r="F1945" i="22"/>
  <c r="G1944" i="22" a="1"/>
  <c r="G1944" i="22" s="1"/>
  <c r="E1944" i="22" s="1"/>
  <c r="F1944" i="22"/>
  <c r="G1943" i="22" a="1"/>
  <c r="G1943" i="22" s="1"/>
  <c r="E1943" i="22" s="1"/>
  <c r="F1943" i="22"/>
  <c r="G1942" i="22" a="1"/>
  <c r="G1942" i="22" s="1"/>
  <c r="E1942" i="22" s="1"/>
  <c r="F1942" i="22"/>
  <c r="G1941" i="22" a="1"/>
  <c r="G1941" i="22" s="1"/>
  <c r="E1941" i="22" s="1"/>
  <c r="F1941" i="22"/>
  <c r="G1940" i="22" a="1"/>
  <c r="G1940" i="22" s="1"/>
  <c r="E1940" i="22" s="1"/>
  <c r="F1940" i="22"/>
  <c r="G1939" i="22" a="1"/>
  <c r="G1939" i="22" s="1"/>
  <c r="E1939" i="22" s="1"/>
  <c r="F1939" i="22"/>
  <c r="G1938" i="22"/>
  <c r="E1938" i="22" s="1"/>
  <c r="G1938" i="22" a="1"/>
  <c r="F1938" i="22"/>
  <c r="G1937" i="22" a="1"/>
  <c r="G1937" i="22" s="1"/>
  <c r="E1937" i="22" s="1"/>
  <c r="F1937" i="22"/>
  <c r="G1936" i="22"/>
  <c r="E1936" i="22" s="1"/>
  <c r="G1936" i="22" a="1"/>
  <c r="F1936" i="22"/>
  <c r="G1935" i="22"/>
  <c r="E1935" i="22" s="1"/>
  <c r="G1935" i="22" a="1"/>
  <c r="F1935" i="22"/>
  <c r="G1934" i="22" a="1"/>
  <c r="G1934" i="22" s="1"/>
  <c r="E1934" i="22" s="1"/>
  <c r="F1934" i="22"/>
  <c r="G1933" i="22" a="1"/>
  <c r="G1933" i="22" s="1"/>
  <c r="E1933" i="22" s="1"/>
  <c r="F1933" i="22"/>
  <c r="G1932" i="22"/>
  <c r="E1932" i="22" s="1"/>
  <c r="G1932" i="22" a="1"/>
  <c r="F1932" i="22"/>
  <c r="G1931" i="22" a="1"/>
  <c r="G1931" i="22" s="1"/>
  <c r="E1931" i="22" s="1"/>
  <c r="F1931" i="22"/>
  <c r="G1930" i="22"/>
  <c r="E1930" i="22" s="1"/>
  <c r="G1930" i="22" a="1"/>
  <c r="F1930" i="22"/>
  <c r="G1929" i="22" a="1"/>
  <c r="G1929" i="22" s="1"/>
  <c r="E1929" i="22" s="1"/>
  <c r="F1929" i="22"/>
  <c r="G1928" i="22"/>
  <c r="E1928" i="22" s="1"/>
  <c r="G1928" i="22" a="1"/>
  <c r="F1928" i="22"/>
  <c r="G1927" i="22"/>
  <c r="E1927" i="22" s="1"/>
  <c r="G1927" i="22" a="1"/>
  <c r="F1927" i="22"/>
  <c r="G1926" i="22" a="1"/>
  <c r="G1926" i="22" s="1"/>
  <c r="F1926" i="22"/>
  <c r="E1926" i="22"/>
  <c r="G1925" i="22" a="1"/>
  <c r="G1925" i="22" s="1"/>
  <c r="E1925" i="22" s="1"/>
  <c r="F1925" i="22"/>
  <c r="G1924" i="22"/>
  <c r="E1924" i="22" s="1"/>
  <c r="G1924" i="22" a="1"/>
  <c r="F1924" i="22"/>
  <c r="G1923" i="22" a="1"/>
  <c r="G1923" i="22" s="1"/>
  <c r="E1923" i="22" s="1"/>
  <c r="F1923" i="22"/>
  <c r="G1922" i="22"/>
  <c r="E1922" i="22" s="1"/>
  <c r="G1922" i="22" a="1"/>
  <c r="F1922" i="22"/>
  <c r="G1921" i="22" a="1"/>
  <c r="G1921" i="22" s="1"/>
  <c r="E1921" i="22" s="1"/>
  <c r="F1921" i="22"/>
  <c r="G1920" i="22"/>
  <c r="E1920" i="22" s="1"/>
  <c r="G1920" i="22" a="1"/>
  <c r="F1920" i="22"/>
  <c r="G1919" i="22" a="1"/>
  <c r="G1919" i="22" s="1"/>
  <c r="E1919" i="22" s="1"/>
  <c r="F1919" i="22"/>
  <c r="G1918" i="22"/>
  <c r="E1918" i="22" s="1"/>
  <c r="G1918" i="22" a="1"/>
  <c r="F1918" i="22"/>
  <c r="G1917" i="22" a="1"/>
  <c r="G1917" i="22" s="1"/>
  <c r="E1917" i="22" s="1"/>
  <c r="F1917" i="22"/>
  <c r="G1916" i="22"/>
  <c r="E1916" i="22" s="1"/>
  <c r="G1916" i="22" a="1"/>
  <c r="F1916" i="22"/>
  <c r="G1915" i="22" a="1"/>
  <c r="G1915" i="22" s="1"/>
  <c r="E1915" i="22" s="1"/>
  <c r="F1915" i="22"/>
  <c r="G1914" i="22" a="1"/>
  <c r="G1914" i="22" s="1"/>
  <c r="F1914" i="22"/>
  <c r="E1914" i="22"/>
  <c r="G1913" i="22" a="1"/>
  <c r="G1913" i="22" s="1"/>
  <c r="E1913" i="22" s="1"/>
  <c r="F1913" i="22"/>
  <c r="G1912" i="22"/>
  <c r="E1912" i="22" s="1"/>
  <c r="G1912" i="22" a="1"/>
  <c r="F1912" i="22"/>
  <c r="G1911" i="22"/>
  <c r="E1911" i="22" s="1"/>
  <c r="G1911" i="22" a="1"/>
  <c r="F1911" i="22"/>
  <c r="G1910" i="22" a="1"/>
  <c r="G1910" i="22" s="1"/>
  <c r="E1910" i="22" s="1"/>
  <c r="F1910" i="22"/>
  <c r="G1909" i="22" a="1"/>
  <c r="G1909" i="22" s="1"/>
  <c r="E1909" i="22" s="1"/>
  <c r="F1909" i="22"/>
  <c r="G1908" i="22"/>
  <c r="E1908" i="22" s="1"/>
  <c r="G1908" i="22" a="1"/>
  <c r="F1908" i="22"/>
  <c r="G1907" i="22" a="1"/>
  <c r="G1907" i="22" s="1"/>
  <c r="E1907" i="22" s="1"/>
  <c r="F1907" i="22"/>
  <c r="G1906" i="22" a="1"/>
  <c r="G1906" i="22" s="1"/>
  <c r="F1906" i="22"/>
  <c r="E1906" i="22"/>
  <c r="G1905" i="22" a="1"/>
  <c r="G1905" i="22" s="1"/>
  <c r="E1905" i="22" s="1"/>
  <c r="F1905" i="22"/>
  <c r="G1904" i="22" a="1"/>
  <c r="G1904" i="22" s="1"/>
  <c r="E1904" i="22" s="1"/>
  <c r="F1904" i="22"/>
  <c r="G1903" i="22" a="1"/>
  <c r="G1903" i="22" s="1"/>
  <c r="E1903" i="22" s="1"/>
  <c r="F1903" i="22"/>
  <c r="G1902" i="22" a="1"/>
  <c r="G1902" i="22" s="1"/>
  <c r="E1902" i="22" s="1"/>
  <c r="F1902" i="22"/>
  <c r="G1901" i="22" a="1"/>
  <c r="G1901" i="22" s="1"/>
  <c r="E1901" i="22" s="1"/>
  <c r="F1901" i="22"/>
  <c r="G1900" i="22" a="1"/>
  <c r="G1900" i="22" s="1"/>
  <c r="E1900" i="22" s="1"/>
  <c r="F1900" i="22"/>
  <c r="G1899" i="22" a="1"/>
  <c r="G1899" i="22" s="1"/>
  <c r="E1899" i="22" s="1"/>
  <c r="F1899" i="22"/>
  <c r="G1898" i="22" a="1"/>
  <c r="G1898" i="22" s="1"/>
  <c r="E1898" i="22" s="1"/>
  <c r="F1898" i="22"/>
  <c r="G1897" i="22" a="1"/>
  <c r="G1897" i="22" s="1"/>
  <c r="E1897" i="22" s="1"/>
  <c r="F1897" i="22"/>
  <c r="G1896" i="22" a="1"/>
  <c r="G1896" i="22" s="1"/>
  <c r="E1896" i="22" s="1"/>
  <c r="F1896" i="22"/>
  <c r="G1895" i="22"/>
  <c r="E1895" i="22" s="1"/>
  <c r="G1895" i="22" a="1"/>
  <c r="F1895" i="22"/>
  <c r="G1894" i="22"/>
  <c r="E1894" i="22" s="1"/>
  <c r="G1894" i="22" a="1"/>
  <c r="F1894" i="22"/>
  <c r="G1893" i="22"/>
  <c r="E1893" i="22" s="1"/>
  <c r="G1893" i="22" a="1"/>
  <c r="F1893" i="22"/>
  <c r="G1892" i="22" a="1"/>
  <c r="G1892" i="22" s="1"/>
  <c r="E1892" i="22" s="1"/>
  <c r="F1892" i="22"/>
  <c r="G1891" i="22" a="1"/>
  <c r="G1891" i="22" s="1"/>
  <c r="E1891" i="22" s="1"/>
  <c r="F1891" i="22"/>
  <c r="G1890" i="22"/>
  <c r="G1890" i="22" a="1"/>
  <c r="F1890" i="22"/>
  <c r="E1890" i="22"/>
  <c r="G1889" i="22" a="1"/>
  <c r="G1889" i="22" s="1"/>
  <c r="E1889" i="22" s="1"/>
  <c r="F1889" i="22"/>
  <c r="G1888" i="22" a="1"/>
  <c r="G1888" i="22" s="1"/>
  <c r="E1888" i="22" s="1"/>
  <c r="F1888" i="22"/>
  <c r="G1887" i="22"/>
  <c r="E1887" i="22" s="1"/>
  <c r="G1887" i="22" a="1"/>
  <c r="F1887" i="22"/>
  <c r="G1886" i="22" a="1"/>
  <c r="G1886" i="22" s="1"/>
  <c r="E1886" i="22" s="1"/>
  <c r="F1886" i="22"/>
  <c r="G1885" i="22" a="1"/>
  <c r="G1885" i="22" s="1"/>
  <c r="E1885" i="22" s="1"/>
  <c r="F1885" i="22"/>
  <c r="G1884" i="22" a="1"/>
  <c r="G1884" i="22" s="1"/>
  <c r="E1884" i="22" s="1"/>
  <c r="F1884" i="22"/>
  <c r="G1883" i="22" a="1"/>
  <c r="G1883" i="22" s="1"/>
  <c r="E1883" i="22" s="1"/>
  <c r="F1883" i="22"/>
  <c r="G1882" i="22" a="1"/>
  <c r="G1882" i="22" s="1"/>
  <c r="E1882" i="22" s="1"/>
  <c r="F1882" i="22"/>
  <c r="G1881" i="22"/>
  <c r="E1881" i="22" s="1"/>
  <c r="G1881" i="22" a="1"/>
  <c r="F1881" i="22"/>
  <c r="G1880" i="22"/>
  <c r="G1880" i="22" a="1"/>
  <c r="F1880" i="22"/>
  <c r="E1880" i="22"/>
  <c r="G1879" i="22" a="1"/>
  <c r="G1879" i="22" s="1"/>
  <c r="E1879" i="22" s="1"/>
  <c r="F1879" i="22"/>
  <c r="G1878" i="22"/>
  <c r="E1878" i="22" s="1"/>
  <c r="G1878" i="22" a="1"/>
  <c r="F1878" i="22"/>
  <c r="G1877" i="22"/>
  <c r="E1877" i="22" s="1"/>
  <c r="G1877" i="22" a="1"/>
  <c r="F1877" i="22"/>
  <c r="G1876" i="22" a="1"/>
  <c r="G1876" i="22" s="1"/>
  <c r="E1876" i="22" s="1"/>
  <c r="F1876" i="22"/>
  <c r="G1875" i="22" a="1"/>
  <c r="G1875" i="22" s="1"/>
  <c r="E1875" i="22" s="1"/>
  <c r="F1875" i="22"/>
  <c r="G1874" i="22"/>
  <c r="E1874" i="22" s="1"/>
  <c r="G1874" i="22" a="1"/>
  <c r="F1874" i="22"/>
  <c r="G1873" i="22" a="1"/>
  <c r="G1873" i="22" s="1"/>
  <c r="E1873" i="22" s="1"/>
  <c r="F1873" i="22"/>
  <c r="G1872" i="22"/>
  <c r="E1872" i="22" s="1"/>
  <c r="G1872" i="22" a="1"/>
  <c r="F1872" i="22"/>
  <c r="G1871" i="22"/>
  <c r="E1871" i="22" s="1"/>
  <c r="G1871" i="22" a="1"/>
  <c r="F1871" i="22"/>
  <c r="G1870" i="22" a="1"/>
  <c r="G1870" i="22" s="1"/>
  <c r="F1870" i="22"/>
  <c r="E1870" i="22"/>
  <c r="G1869" i="22" a="1"/>
  <c r="G1869" i="22" s="1"/>
  <c r="E1869" i="22" s="1"/>
  <c r="F1869" i="22"/>
  <c r="G1868" i="22"/>
  <c r="E1868" i="22" s="1"/>
  <c r="G1868" i="22" a="1"/>
  <c r="F1868" i="22"/>
  <c r="G1867" i="22" a="1"/>
  <c r="G1867" i="22" s="1"/>
  <c r="E1867" i="22" s="1"/>
  <c r="F1867" i="22"/>
  <c r="G1866" i="22"/>
  <c r="E1866" i="22" s="1"/>
  <c r="G1866" i="22" a="1"/>
  <c r="F1866" i="22"/>
  <c r="G1865" i="22" a="1"/>
  <c r="G1865" i="22" s="1"/>
  <c r="E1865" i="22" s="1"/>
  <c r="F1865" i="22"/>
  <c r="G1864" i="22"/>
  <c r="E1864" i="22" s="1"/>
  <c r="G1864" i="22" a="1"/>
  <c r="F1864" i="22"/>
  <c r="G1863" i="22"/>
  <c r="E1863" i="22" s="1"/>
  <c r="G1863" i="22" a="1"/>
  <c r="F1863" i="22"/>
  <c r="G1862" i="22" a="1"/>
  <c r="G1862" i="22" s="1"/>
  <c r="F1862" i="22"/>
  <c r="E1862" i="22"/>
  <c r="G1861" i="22" a="1"/>
  <c r="G1861" i="22" s="1"/>
  <c r="E1861" i="22" s="1"/>
  <c r="F1861" i="22"/>
  <c r="G1860" i="22"/>
  <c r="E1860" i="22" s="1"/>
  <c r="G1860" i="22" a="1"/>
  <c r="F1860" i="22"/>
  <c r="G1859" i="22" a="1"/>
  <c r="G1859" i="22" s="1"/>
  <c r="E1859" i="22" s="1"/>
  <c r="F1859" i="22"/>
  <c r="G1858" i="22"/>
  <c r="E1858" i="22" s="1"/>
  <c r="G1858" i="22" a="1"/>
  <c r="F1858" i="22"/>
  <c r="G1857" i="22" a="1"/>
  <c r="G1857" i="22" s="1"/>
  <c r="E1857" i="22" s="1"/>
  <c r="F1857" i="22"/>
  <c r="G1856" i="22"/>
  <c r="E1856" i="22" s="1"/>
  <c r="G1856" i="22" a="1"/>
  <c r="F1856" i="22"/>
  <c r="G1855" i="22" a="1"/>
  <c r="G1855" i="22" s="1"/>
  <c r="E1855" i="22" s="1"/>
  <c r="F1855" i="22"/>
  <c r="G1854" i="22"/>
  <c r="E1854" i="22" s="1"/>
  <c r="G1854" i="22" a="1"/>
  <c r="F1854" i="22"/>
  <c r="G1853" i="22" a="1"/>
  <c r="G1853" i="22" s="1"/>
  <c r="E1853" i="22" s="1"/>
  <c r="F1853" i="22"/>
  <c r="G1852" i="22"/>
  <c r="E1852" i="22" s="1"/>
  <c r="G1852" i="22" a="1"/>
  <c r="F1852" i="22"/>
  <c r="G1851" i="22" a="1"/>
  <c r="G1851" i="22" s="1"/>
  <c r="E1851" i="22" s="1"/>
  <c r="F1851" i="22"/>
  <c r="G1850" i="22" a="1"/>
  <c r="G1850" i="22" s="1"/>
  <c r="E1850" i="22" s="1"/>
  <c r="F1850" i="22"/>
  <c r="G1849" i="22" a="1"/>
  <c r="G1849" i="22" s="1"/>
  <c r="E1849" i="22" s="1"/>
  <c r="F1849" i="22"/>
  <c r="G1848" i="22"/>
  <c r="E1848" i="22" s="1"/>
  <c r="G1848" i="22" a="1"/>
  <c r="F1848" i="22"/>
  <c r="G1847" i="22"/>
  <c r="E1847" i="22" s="1"/>
  <c r="G1847" i="22" a="1"/>
  <c r="F1847" i="22"/>
  <c r="G1846" i="22" a="1"/>
  <c r="G1846" i="22" s="1"/>
  <c r="E1846" i="22" s="1"/>
  <c r="F1846" i="22"/>
  <c r="G1845" i="22" a="1"/>
  <c r="G1845" i="22" s="1"/>
  <c r="E1845" i="22" s="1"/>
  <c r="F1845" i="22"/>
  <c r="G1844" i="22"/>
  <c r="E1844" i="22" s="1"/>
  <c r="G1844" i="22" a="1"/>
  <c r="F1844" i="22"/>
  <c r="G1843" i="22" a="1"/>
  <c r="G1843" i="22" s="1"/>
  <c r="E1843" i="22" s="1"/>
  <c r="F1843" i="22"/>
  <c r="G1842" i="22"/>
  <c r="E1842" i="22" s="1"/>
  <c r="G1842" i="22" a="1"/>
  <c r="F1842" i="22"/>
  <c r="G1841" i="22" a="1"/>
  <c r="G1841" i="22" s="1"/>
  <c r="E1841" i="22" s="1"/>
  <c r="F1841" i="22"/>
  <c r="G1840" i="22"/>
  <c r="E1840" i="22" s="1"/>
  <c r="G1840" i="22" a="1"/>
  <c r="F1840" i="22"/>
  <c r="G1839" i="22"/>
  <c r="E1839" i="22" s="1"/>
  <c r="G1839" i="22" a="1"/>
  <c r="F1839" i="22"/>
  <c r="G1838" i="22" a="1"/>
  <c r="G1838" i="22" s="1"/>
  <c r="E1838" i="22" s="1"/>
  <c r="F1838" i="22"/>
  <c r="G1837" i="22" a="1"/>
  <c r="G1837" i="22" s="1"/>
  <c r="E1837" i="22" s="1"/>
  <c r="F1837" i="22"/>
  <c r="G1836" i="22"/>
  <c r="G1836" i="22" a="1"/>
  <c r="F1836" i="22"/>
  <c r="E1836" i="22"/>
  <c r="G1835" i="22" a="1"/>
  <c r="G1835" i="22" s="1"/>
  <c r="E1835" i="22" s="1"/>
  <c r="F1835" i="22"/>
  <c r="G1834" i="22" a="1"/>
  <c r="G1834" i="22" s="1"/>
  <c r="E1834" i="22" s="1"/>
  <c r="F1834" i="22"/>
  <c r="G1833" i="22"/>
  <c r="E1833" i="22" s="1"/>
  <c r="G1833" i="22" a="1"/>
  <c r="F1833" i="22"/>
  <c r="G1832" i="22" a="1"/>
  <c r="G1832" i="22" s="1"/>
  <c r="E1832" i="22" s="1"/>
  <c r="F1832" i="22"/>
  <c r="G1831" i="22" a="1"/>
  <c r="G1831" i="22" s="1"/>
  <c r="E1831" i="22" s="1"/>
  <c r="F1831" i="22"/>
  <c r="G1830" i="22" a="1"/>
  <c r="G1830" i="22" s="1"/>
  <c r="E1830" i="22" s="1"/>
  <c r="F1830" i="22"/>
  <c r="G1829" i="22"/>
  <c r="E1829" i="22" s="1"/>
  <c r="G1829" i="22" a="1"/>
  <c r="F1829" i="22"/>
  <c r="G1828" i="22"/>
  <c r="E1828" i="22" s="1"/>
  <c r="G1828" i="22" a="1"/>
  <c r="F1828" i="22"/>
  <c r="G1827" i="22"/>
  <c r="E1827" i="22" s="1"/>
  <c r="G1827" i="22" a="1"/>
  <c r="F1827" i="22"/>
  <c r="G1826" i="22" a="1"/>
  <c r="G1826" i="22" s="1"/>
  <c r="E1826" i="22" s="1"/>
  <c r="F1826" i="22"/>
  <c r="G1825" i="22" a="1"/>
  <c r="G1825" i="22" s="1"/>
  <c r="E1825" i="22" s="1"/>
  <c r="F1825" i="22"/>
  <c r="G1824" i="22"/>
  <c r="G1824" i="22" a="1"/>
  <c r="F1824" i="22"/>
  <c r="E1824" i="22"/>
  <c r="G1823" i="22" a="1"/>
  <c r="G1823" i="22" s="1"/>
  <c r="E1823" i="22" s="1"/>
  <c r="F1823" i="22"/>
  <c r="G1822" i="22"/>
  <c r="E1822" i="22" s="1"/>
  <c r="G1822" i="22" a="1"/>
  <c r="F1822" i="22"/>
  <c r="G1821" i="22" a="1"/>
  <c r="G1821" i="22" s="1"/>
  <c r="E1821" i="22" s="1"/>
  <c r="F1821" i="22"/>
  <c r="G1820" i="22"/>
  <c r="E1820" i="22" s="1"/>
  <c r="G1820" i="22" a="1"/>
  <c r="F1820" i="22"/>
  <c r="G1819" i="22" a="1"/>
  <c r="G1819" i="22" s="1"/>
  <c r="E1819" i="22" s="1"/>
  <c r="F1819" i="22"/>
  <c r="G1818" i="22"/>
  <c r="E1818" i="22" s="1"/>
  <c r="G1818" i="22" a="1"/>
  <c r="F1818" i="22"/>
  <c r="G1817" i="22"/>
  <c r="E1817" i="22" s="1"/>
  <c r="G1817" i="22" a="1"/>
  <c r="F1817" i="22"/>
  <c r="G1816" i="22" a="1"/>
  <c r="G1816" i="22" s="1"/>
  <c r="F1816" i="22"/>
  <c r="E1816" i="22"/>
  <c r="G1815" i="22" a="1"/>
  <c r="G1815" i="22" s="1"/>
  <c r="E1815" i="22" s="1"/>
  <c r="F1815" i="22"/>
  <c r="G1814" i="22" a="1"/>
  <c r="G1814" i="22" s="1"/>
  <c r="F1814" i="22"/>
  <c r="E1814" i="22"/>
  <c r="G1813" i="22" a="1"/>
  <c r="G1813" i="22" s="1"/>
  <c r="E1813" i="22" s="1"/>
  <c r="F1813" i="22"/>
  <c r="G1812" i="22"/>
  <c r="E1812" i="22" s="1"/>
  <c r="G1812" i="22" a="1"/>
  <c r="F1812" i="22"/>
  <c r="G1811" i="22"/>
  <c r="E1811" i="22" s="1"/>
  <c r="G1811" i="22" a="1"/>
  <c r="F1811" i="22"/>
  <c r="G1810" i="22" a="1"/>
  <c r="G1810" i="22" s="1"/>
  <c r="E1810" i="22" s="1"/>
  <c r="F1810" i="22"/>
  <c r="G1809" i="22" a="1"/>
  <c r="G1809" i="22" s="1"/>
  <c r="E1809" i="22" s="1"/>
  <c r="F1809" i="22"/>
  <c r="G1808" i="22" a="1"/>
  <c r="G1808" i="22" s="1"/>
  <c r="E1808" i="22" s="1"/>
  <c r="F1808" i="22"/>
  <c r="G1807" i="22" a="1"/>
  <c r="G1807" i="22" s="1"/>
  <c r="E1807" i="22" s="1"/>
  <c r="F1807" i="22"/>
  <c r="G1806" i="22" a="1"/>
  <c r="G1806" i="22" s="1"/>
  <c r="F1806" i="22"/>
  <c r="E1806" i="22"/>
  <c r="G1805" i="22" a="1"/>
  <c r="G1805" i="22" s="1"/>
  <c r="E1805" i="22" s="1"/>
  <c r="F1805" i="22"/>
  <c r="G1804" i="22" a="1"/>
  <c r="G1804" i="22" s="1"/>
  <c r="E1804" i="22" s="1"/>
  <c r="F1804" i="22"/>
  <c r="G1803" i="22" a="1"/>
  <c r="G1803" i="22" s="1"/>
  <c r="E1803" i="22" s="1"/>
  <c r="F1803" i="22"/>
  <c r="G1802" i="22"/>
  <c r="G1802" i="22" a="1"/>
  <c r="F1802" i="22"/>
  <c r="E1802" i="22"/>
  <c r="G1801" i="22" a="1"/>
  <c r="G1801" i="22" s="1"/>
  <c r="E1801" i="22" s="1"/>
  <c r="F1801" i="22"/>
  <c r="G1800" i="22"/>
  <c r="E1800" i="22" s="1"/>
  <c r="G1800" i="22" a="1"/>
  <c r="F1800" i="22"/>
  <c r="G1799" i="22"/>
  <c r="E1799" i="22" s="1"/>
  <c r="G1799" i="22" a="1"/>
  <c r="F1799" i="22"/>
  <c r="G1798" i="22" a="1"/>
  <c r="G1798" i="22" s="1"/>
  <c r="E1798" i="22" s="1"/>
  <c r="F1798" i="22"/>
  <c r="G1797" i="22"/>
  <c r="E1797" i="22" s="1"/>
  <c r="G1797" i="22" a="1"/>
  <c r="F1797" i="22"/>
  <c r="G1796" i="22" a="1"/>
  <c r="G1796" i="22" s="1"/>
  <c r="F1796" i="22"/>
  <c r="E1796" i="22"/>
  <c r="G1795" i="22" a="1"/>
  <c r="G1795" i="22" s="1"/>
  <c r="E1795" i="22" s="1"/>
  <c r="F1795" i="22"/>
  <c r="G1794" i="22" a="1"/>
  <c r="G1794" i="22" s="1"/>
  <c r="F1794" i="22"/>
  <c r="E1794" i="22"/>
  <c r="G1793" i="22"/>
  <c r="E1793" i="22" s="1"/>
  <c r="G1793" i="22" a="1"/>
  <c r="F1793" i="22"/>
  <c r="G1792" i="22"/>
  <c r="E1792" i="22" s="1"/>
  <c r="G1792" i="22" a="1"/>
  <c r="F1792" i="22"/>
  <c r="G1791" i="22"/>
  <c r="E1791" i="22" s="1"/>
  <c r="G1791" i="22" a="1"/>
  <c r="F1791" i="22"/>
  <c r="G1790" i="22" a="1"/>
  <c r="G1790" i="22" s="1"/>
  <c r="E1790" i="22" s="1"/>
  <c r="F1790" i="22"/>
  <c r="G1789" i="22" a="1"/>
  <c r="G1789" i="22" s="1"/>
  <c r="E1789" i="22" s="1"/>
  <c r="F1789" i="22"/>
  <c r="G1788" i="22" a="1"/>
  <c r="G1788" i="22" s="1"/>
  <c r="E1788" i="22" s="1"/>
  <c r="F1788" i="22"/>
  <c r="G1787" i="22" a="1"/>
  <c r="G1787" i="22" s="1"/>
  <c r="E1787" i="22" s="1"/>
  <c r="F1787" i="22"/>
  <c r="G1786" i="22"/>
  <c r="E1786" i="22" s="1"/>
  <c r="G1786" i="22" a="1"/>
  <c r="F1786" i="22"/>
  <c r="G1785" i="22"/>
  <c r="E1785" i="22" s="1"/>
  <c r="G1785" i="22" a="1"/>
  <c r="F1785" i="22"/>
  <c r="G1784" i="22" a="1"/>
  <c r="G1784" i="22" s="1"/>
  <c r="E1784" i="22" s="1"/>
  <c r="F1784" i="22"/>
  <c r="G1783" i="22" a="1"/>
  <c r="G1783" i="22" s="1"/>
  <c r="E1783" i="22" s="1"/>
  <c r="F1783" i="22"/>
  <c r="G1782" i="22"/>
  <c r="E1782" i="22" s="1"/>
  <c r="G1782" i="22" a="1"/>
  <c r="F1782" i="22"/>
  <c r="G1781" i="22" a="1"/>
  <c r="G1781" i="22" s="1"/>
  <c r="E1781" i="22" s="1"/>
  <c r="F1781" i="22"/>
  <c r="G1780" i="22"/>
  <c r="G1780" i="22" a="1"/>
  <c r="F1780" i="22"/>
  <c r="E1780" i="22"/>
  <c r="G1779" i="22" a="1"/>
  <c r="G1779" i="22" s="1"/>
  <c r="E1779" i="22" s="1"/>
  <c r="F1779" i="22"/>
  <c r="G1778" i="22"/>
  <c r="E1778" i="22" s="1"/>
  <c r="G1778" i="22" a="1"/>
  <c r="F1778" i="22"/>
  <c r="G1777" i="22" a="1"/>
  <c r="G1777" i="22" s="1"/>
  <c r="E1777" i="22" s="1"/>
  <c r="F1777" i="22"/>
  <c r="G1776" i="22"/>
  <c r="E1776" i="22" s="1"/>
  <c r="G1776" i="22" a="1"/>
  <c r="F1776" i="22"/>
  <c r="G1775" i="22"/>
  <c r="E1775" i="22" s="1"/>
  <c r="G1775" i="22" a="1"/>
  <c r="F1775" i="22"/>
  <c r="G1774" i="22" a="1"/>
  <c r="G1774" i="22" s="1"/>
  <c r="E1774" i="22" s="1"/>
  <c r="F1774" i="22"/>
  <c r="G1773" i="22"/>
  <c r="E1773" i="22" s="1"/>
  <c r="G1773" i="22" a="1"/>
  <c r="F1773" i="22"/>
  <c r="G1772" i="22"/>
  <c r="G1772" i="22" a="1"/>
  <c r="F1772" i="22"/>
  <c r="E1772" i="22"/>
  <c r="G1771" i="22" a="1"/>
  <c r="G1771" i="22" s="1"/>
  <c r="E1771" i="22" s="1"/>
  <c r="F1771" i="22"/>
  <c r="G1770" i="22" a="1"/>
  <c r="G1770" i="22" s="1"/>
  <c r="E1770" i="22" s="1"/>
  <c r="F1770" i="22"/>
  <c r="G1769" i="22"/>
  <c r="E1769" i="22" s="1"/>
  <c r="G1769" i="22" a="1"/>
  <c r="F1769" i="22"/>
  <c r="G1768" i="22" a="1"/>
  <c r="G1768" i="22" s="1"/>
  <c r="E1768" i="22" s="1"/>
  <c r="F1768" i="22"/>
  <c r="G1767" i="22" a="1"/>
  <c r="G1767" i="22" s="1"/>
  <c r="E1767" i="22" s="1"/>
  <c r="F1767" i="22"/>
  <c r="G1766" i="22" a="1"/>
  <c r="G1766" i="22" s="1"/>
  <c r="E1766" i="22" s="1"/>
  <c r="F1766" i="22"/>
  <c r="G1765" i="22" a="1"/>
  <c r="G1765" i="22" s="1"/>
  <c r="E1765" i="22" s="1"/>
  <c r="F1765" i="22"/>
  <c r="G1764" i="22"/>
  <c r="E1764" i="22" s="1"/>
  <c r="G1764" i="22" a="1"/>
  <c r="F1764" i="22"/>
  <c r="G1763" i="22"/>
  <c r="E1763" i="22" s="1"/>
  <c r="G1763" i="22" a="1"/>
  <c r="F1763" i="22"/>
  <c r="G1762" i="22" a="1"/>
  <c r="G1762" i="22" s="1"/>
  <c r="F1762" i="22"/>
  <c r="E1762" i="22"/>
  <c r="G1761" i="22" a="1"/>
  <c r="G1761" i="22" s="1"/>
  <c r="E1761" i="22" s="1"/>
  <c r="F1761" i="22"/>
  <c r="G1760" i="22"/>
  <c r="E1760" i="22" s="1"/>
  <c r="G1760" i="22" a="1"/>
  <c r="F1760" i="22"/>
  <c r="G1759" i="22"/>
  <c r="E1759" i="22" s="1"/>
  <c r="G1759" i="22" a="1"/>
  <c r="F1759" i="22"/>
  <c r="G1758" i="22" a="1"/>
  <c r="G1758" i="22" s="1"/>
  <c r="E1758" i="22" s="1"/>
  <c r="F1758" i="22"/>
  <c r="G1757" i="22"/>
  <c r="E1757" i="22" s="1"/>
  <c r="G1757" i="22" a="1"/>
  <c r="F1757" i="22"/>
  <c r="G1756" i="22" a="1"/>
  <c r="G1756" i="22" s="1"/>
  <c r="F1756" i="22"/>
  <c r="E1756" i="22"/>
  <c r="G1755" i="22" a="1"/>
  <c r="G1755" i="22" s="1"/>
  <c r="E1755" i="22" s="1"/>
  <c r="F1755" i="22"/>
  <c r="G1754" i="22" a="1"/>
  <c r="G1754" i="22" s="1"/>
  <c r="E1754" i="22" s="1"/>
  <c r="F1754" i="22"/>
  <c r="G1753" i="22" a="1"/>
  <c r="G1753" i="22" s="1"/>
  <c r="E1753" i="22" s="1"/>
  <c r="F1753" i="22"/>
  <c r="G1752" i="22"/>
  <c r="E1752" i="22" s="1"/>
  <c r="G1752" i="22" a="1"/>
  <c r="F1752" i="22"/>
  <c r="G1751" i="22" a="1"/>
  <c r="G1751" i="22" s="1"/>
  <c r="E1751" i="22" s="1"/>
  <c r="F1751" i="22"/>
  <c r="G1750" i="22"/>
  <c r="E1750" i="22" s="1"/>
  <c r="G1750" i="22" a="1"/>
  <c r="F1750" i="22"/>
  <c r="G1749" i="22"/>
  <c r="E1749" i="22" s="1"/>
  <c r="G1749" i="22" a="1"/>
  <c r="F1749" i="22"/>
  <c r="G1748" i="22" a="1"/>
  <c r="G1748" i="22" s="1"/>
  <c r="E1748" i="22" s="1"/>
  <c r="F1748" i="22"/>
  <c r="G1747" i="22" a="1"/>
  <c r="G1747" i="22" s="1"/>
  <c r="E1747" i="22" s="1"/>
  <c r="F1747" i="22"/>
  <c r="G1746" i="22"/>
  <c r="E1746" i="22" s="1"/>
  <c r="G1746" i="22" a="1"/>
  <c r="F1746" i="22"/>
  <c r="G1745" i="22" a="1"/>
  <c r="G1745" i="22" s="1"/>
  <c r="E1745" i="22" s="1"/>
  <c r="F1745" i="22"/>
  <c r="G1744" i="22" a="1"/>
  <c r="G1744" i="22" s="1"/>
  <c r="F1744" i="22"/>
  <c r="E1744" i="22"/>
  <c r="G1743" i="22"/>
  <c r="E1743" i="22" s="1"/>
  <c r="G1743" i="22" a="1"/>
  <c r="F1743" i="22"/>
  <c r="G1742" i="22"/>
  <c r="G1742" i="22" a="1"/>
  <c r="F1742" i="22"/>
  <c r="E1742" i="22"/>
  <c r="G1741" i="22"/>
  <c r="E1741" i="22" s="1"/>
  <c r="G1741" i="22" a="1"/>
  <c r="F1741" i="22"/>
  <c r="G1740" i="22" a="1"/>
  <c r="G1740" i="22" s="1"/>
  <c r="E1740" i="22" s="1"/>
  <c r="F1740" i="22"/>
  <c r="G1739" i="22" a="1"/>
  <c r="G1739" i="22" s="1"/>
  <c r="E1739" i="22" s="1"/>
  <c r="F1739" i="22"/>
  <c r="G1738" i="22"/>
  <c r="G1738" i="22" a="1"/>
  <c r="F1738" i="22"/>
  <c r="E1738" i="22"/>
  <c r="G1737" i="22" a="1"/>
  <c r="G1737" i="22" s="1"/>
  <c r="E1737" i="22" s="1"/>
  <c r="F1737" i="22"/>
  <c r="G1736" i="22"/>
  <c r="E1736" i="22" s="1"/>
  <c r="G1736" i="22" a="1"/>
  <c r="F1736" i="22"/>
  <c r="G1735" i="22" a="1"/>
  <c r="G1735" i="22" s="1"/>
  <c r="E1735" i="22" s="1"/>
  <c r="F1735" i="22"/>
  <c r="G1734" i="22"/>
  <c r="E1734" i="22" s="1"/>
  <c r="G1734" i="22" a="1"/>
  <c r="F1734" i="22"/>
  <c r="G1733" i="22" a="1"/>
  <c r="G1733" i="22" s="1"/>
  <c r="E1733" i="22" s="1"/>
  <c r="F1733" i="22"/>
  <c r="G1732" i="22"/>
  <c r="G1732" i="22" a="1"/>
  <c r="F1732" i="22"/>
  <c r="E1732" i="22"/>
  <c r="G1731" i="22"/>
  <c r="E1731" i="22" s="1"/>
  <c r="G1731" i="22" a="1"/>
  <c r="F1731" i="22"/>
  <c r="G1730" i="22" a="1"/>
  <c r="G1730" i="22" s="1"/>
  <c r="E1730" i="22" s="1"/>
  <c r="F1730" i="22"/>
  <c r="G1729" i="22" a="1"/>
  <c r="G1729" i="22" s="1"/>
  <c r="E1729" i="22" s="1"/>
  <c r="F1729" i="22"/>
  <c r="G1728" i="22" a="1"/>
  <c r="G1728" i="22" s="1"/>
  <c r="E1728" i="22" s="1"/>
  <c r="F1728" i="22"/>
  <c r="G1727" i="22"/>
  <c r="E1727" i="22" s="1"/>
  <c r="G1727" i="22" a="1"/>
  <c r="F1727" i="22"/>
  <c r="G1726" i="22"/>
  <c r="G1726" i="22" a="1"/>
  <c r="F1726" i="22"/>
  <c r="E1726" i="22"/>
  <c r="G1725" i="22" a="1"/>
  <c r="G1725" i="22" s="1"/>
  <c r="E1725" i="22" s="1"/>
  <c r="F1725" i="22"/>
  <c r="G1724" i="22"/>
  <c r="E1724" i="22" s="1"/>
  <c r="G1724" i="22" a="1"/>
  <c r="F1724" i="22"/>
  <c r="G1723" i="22" a="1"/>
  <c r="G1723" i="22" s="1"/>
  <c r="E1723" i="22" s="1"/>
  <c r="F1723" i="22"/>
  <c r="G1722" i="22"/>
  <c r="G1722" i="22" a="1"/>
  <c r="F1722" i="22"/>
  <c r="E1722" i="22"/>
  <c r="G1721" i="22" a="1"/>
  <c r="G1721" i="22" s="1"/>
  <c r="E1721" i="22" s="1"/>
  <c r="F1721" i="22"/>
  <c r="G1720" i="22"/>
  <c r="E1720" i="22" s="1"/>
  <c r="G1720" i="22" a="1"/>
  <c r="F1720" i="22"/>
  <c r="G1719" i="22" a="1"/>
  <c r="G1719" i="22" s="1"/>
  <c r="E1719" i="22" s="1"/>
  <c r="F1719" i="22"/>
  <c r="G1718" i="22"/>
  <c r="E1718" i="22" s="1"/>
  <c r="G1718" i="22" a="1"/>
  <c r="F1718" i="22"/>
  <c r="G1717" i="22"/>
  <c r="E1717" i="22" s="1"/>
  <c r="G1717" i="22" a="1"/>
  <c r="F1717" i="22"/>
  <c r="G1716" i="22" a="1"/>
  <c r="G1716" i="22" s="1"/>
  <c r="E1716" i="22" s="1"/>
  <c r="F1716" i="22"/>
  <c r="G1715" i="22"/>
  <c r="E1715" i="22" s="1"/>
  <c r="G1715" i="22" a="1"/>
  <c r="F1715" i="22"/>
  <c r="G1714" i="22"/>
  <c r="G1714" i="22" a="1"/>
  <c r="F1714" i="22"/>
  <c r="E1714" i="22"/>
  <c r="G1713" i="22" a="1"/>
  <c r="G1713" i="22" s="1"/>
  <c r="E1713" i="22" s="1"/>
  <c r="F1713" i="22"/>
  <c r="G1712" i="22" a="1"/>
  <c r="G1712" i="22" s="1"/>
  <c r="E1712" i="22" s="1"/>
  <c r="F1712" i="22"/>
  <c r="G1711" i="22"/>
  <c r="E1711" i="22" s="1"/>
  <c r="G1711" i="22" a="1"/>
  <c r="F1711" i="22"/>
  <c r="G1710" i="22" a="1"/>
  <c r="G1710" i="22" s="1"/>
  <c r="E1710" i="22" s="1"/>
  <c r="F1710" i="22"/>
  <c r="G1709" i="22" a="1"/>
  <c r="G1709" i="22" s="1"/>
  <c r="E1709" i="22" s="1"/>
  <c r="F1709" i="22"/>
  <c r="G1708" i="22" a="1"/>
  <c r="G1708" i="22" s="1"/>
  <c r="F1708" i="22"/>
  <c r="E1708" i="22"/>
  <c r="G1707" i="22" a="1"/>
  <c r="G1707" i="22" s="1"/>
  <c r="E1707" i="22" s="1"/>
  <c r="F1707" i="22"/>
  <c r="G1706" i="22" a="1"/>
  <c r="G1706" i="22" s="1"/>
  <c r="E1706" i="22" s="1"/>
  <c r="F1706" i="22"/>
  <c r="G1705" i="22" a="1"/>
  <c r="G1705" i="22" s="1"/>
  <c r="E1705" i="22" s="1"/>
  <c r="F1705" i="22"/>
  <c r="G1704" i="22" a="1"/>
  <c r="G1704" i="22" s="1"/>
  <c r="F1704" i="22"/>
  <c r="E1704" i="22"/>
  <c r="G1703" i="22" a="1"/>
  <c r="G1703" i="22" s="1"/>
  <c r="E1703" i="22" s="1"/>
  <c r="F1703" i="22"/>
  <c r="G1702" i="22" a="1"/>
  <c r="G1702" i="22" s="1"/>
  <c r="E1702" i="22" s="1"/>
  <c r="F1702" i="22"/>
  <c r="G1701" i="22" a="1"/>
  <c r="G1701" i="22" s="1"/>
  <c r="E1701" i="22" s="1"/>
  <c r="F1701" i="22"/>
  <c r="G1700" i="22"/>
  <c r="E1700" i="22" s="1"/>
  <c r="G1700" i="22" a="1"/>
  <c r="F1700" i="22"/>
  <c r="G1699" i="22" a="1"/>
  <c r="G1699" i="22" s="1"/>
  <c r="E1699" i="22" s="1"/>
  <c r="F1699" i="22"/>
  <c r="G1698" i="22"/>
  <c r="E1698" i="22" s="1"/>
  <c r="G1698" i="22" a="1"/>
  <c r="F1698" i="22"/>
  <c r="G1697" i="22" a="1"/>
  <c r="G1697" i="22" s="1"/>
  <c r="E1697" i="22" s="1"/>
  <c r="F1697" i="22"/>
  <c r="G1696" i="22"/>
  <c r="G1696" i="22" a="1"/>
  <c r="F1696" i="22"/>
  <c r="E1696" i="22"/>
  <c r="G1695" i="22"/>
  <c r="E1695" i="22" s="1"/>
  <c r="G1695" i="22" a="1"/>
  <c r="F1695" i="22"/>
  <c r="G1694" i="22" a="1"/>
  <c r="G1694" i="22" s="1"/>
  <c r="E1694" i="22" s="1"/>
  <c r="F1694" i="22"/>
  <c r="G1693" i="22" a="1"/>
  <c r="G1693" i="22" s="1"/>
  <c r="E1693" i="22" s="1"/>
  <c r="F1693" i="22"/>
  <c r="G1692" i="22" a="1"/>
  <c r="G1692" i="22" s="1"/>
  <c r="E1692" i="22" s="1"/>
  <c r="F1692" i="22"/>
  <c r="G1691" i="22" a="1"/>
  <c r="G1691" i="22" s="1"/>
  <c r="E1691" i="22" s="1"/>
  <c r="F1691" i="22"/>
  <c r="G1690" i="22" a="1"/>
  <c r="G1690" i="22" s="1"/>
  <c r="E1690" i="22" s="1"/>
  <c r="F1690" i="22"/>
  <c r="G1689" i="22" a="1"/>
  <c r="G1689" i="22" s="1"/>
  <c r="E1689" i="22" s="1"/>
  <c r="F1689" i="22"/>
  <c r="G1688" i="22"/>
  <c r="E1688" i="22" s="1"/>
  <c r="G1688" i="22" a="1"/>
  <c r="F1688" i="22"/>
  <c r="G1687" i="22" a="1"/>
  <c r="G1687" i="22" s="1"/>
  <c r="E1687" i="22" s="1"/>
  <c r="F1687" i="22"/>
  <c r="G1686" i="22" a="1"/>
  <c r="G1686" i="22" s="1"/>
  <c r="E1686" i="22" s="1"/>
  <c r="F1686" i="22"/>
  <c r="G1685" i="22"/>
  <c r="E1685" i="22" s="1"/>
  <c r="G1685" i="22" a="1"/>
  <c r="F1685" i="22"/>
  <c r="G1684" i="22"/>
  <c r="E1684" i="22" s="1"/>
  <c r="G1684" i="22" a="1"/>
  <c r="F1684" i="22"/>
  <c r="G1683" i="22"/>
  <c r="E1683" i="22" s="1"/>
  <c r="G1683" i="22" a="1"/>
  <c r="F1683" i="22"/>
  <c r="G1682" i="22" a="1"/>
  <c r="G1682" i="22" s="1"/>
  <c r="E1682" i="22" s="1"/>
  <c r="F1682" i="22"/>
  <c r="G1681" i="22" a="1"/>
  <c r="G1681" i="22" s="1"/>
  <c r="E1681" i="22" s="1"/>
  <c r="F1681" i="22"/>
  <c r="G1680" i="22"/>
  <c r="G1680" i="22" a="1"/>
  <c r="F1680" i="22"/>
  <c r="E1680" i="22"/>
  <c r="G1679" i="22" a="1"/>
  <c r="G1679" i="22" s="1"/>
  <c r="E1679" i="22" s="1"/>
  <c r="F1679" i="22"/>
  <c r="G1678" i="22"/>
  <c r="E1678" i="22" s="1"/>
  <c r="G1678" i="22" a="1"/>
  <c r="F1678" i="22"/>
  <c r="G1677" i="22"/>
  <c r="E1677" i="22" s="1"/>
  <c r="G1677" i="22" a="1"/>
  <c r="F1677" i="22"/>
  <c r="G1676" i="22" a="1"/>
  <c r="G1676" i="22" s="1"/>
  <c r="E1676" i="22" s="1"/>
  <c r="F1676" i="22"/>
  <c r="G1675" i="22" a="1"/>
  <c r="G1675" i="22" s="1"/>
  <c r="E1675" i="22" s="1"/>
  <c r="F1675" i="22"/>
  <c r="G1674" i="22"/>
  <c r="E1674" i="22" s="1"/>
  <c r="G1674" i="22" a="1"/>
  <c r="F1674" i="22"/>
  <c r="G1673" i="22"/>
  <c r="E1673" i="22" s="1"/>
  <c r="G1673" i="22" a="1"/>
  <c r="F1673" i="22"/>
  <c r="G1672" i="22" a="1"/>
  <c r="G1672" i="22" s="1"/>
  <c r="E1672" i="22" s="1"/>
  <c r="F1672" i="22"/>
  <c r="G1671" i="22" a="1"/>
  <c r="G1671" i="22" s="1"/>
  <c r="E1671" i="22" s="1"/>
  <c r="F1671" i="22"/>
  <c r="G1670" i="22" a="1"/>
  <c r="G1670" i="22" s="1"/>
  <c r="E1670" i="22" s="1"/>
  <c r="F1670" i="22"/>
  <c r="G1669" i="22"/>
  <c r="E1669" i="22" s="1"/>
  <c r="G1669" i="22" a="1"/>
  <c r="F1669" i="22"/>
  <c r="G1668" i="22"/>
  <c r="G1668" i="22" a="1"/>
  <c r="F1668" i="22"/>
  <c r="E1668" i="22"/>
  <c r="G1667" i="22" a="1"/>
  <c r="G1667" i="22" s="1"/>
  <c r="E1667" i="22" s="1"/>
  <c r="F1667" i="22"/>
  <c r="G1666" i="22"/>
  <c r="G1666" i="22" a="1"/>
  <c r="F1666" i="22"/>
  <c r="E1666" i="22"/>
  <c r="G1665" i="22" a="1"/>
  <c r="G1665" i="22" s="1"/>
  <c r="E1665" i="22" s="1"/>
  <c r="F1665" i="22"/>
  <c r="G1664" i="22"/>
  <c r="E1664" i="22" s="1"/>
  <c r="G1664" i="22" a="1"/>
  <c r="F1664" i="22"/>
  <c r="G1663" i="22" a="1"/>
  <c r="G1663" i="22" s="1"/>
  <c r="E1663" i="22" s="1"/>
  <c r="F1663" i="22"/>
  <c r="G1662" i="22"/>
  <c r="E1662" i="22" s="1"/>
  <c r="G1662" i="22" a="1"/>
  <c r="F1662" i="22"/>
  <c r="G1661" i="22"/>
  <c r="E1661" i="22" s="1"/>
  <c r="G1661" i="22" a="1"/>
  <c r="F1661" i="22"/>
  <c r="G1660" i="22" a="1"/>
  <c r="G1660" i="22" s="1"/>
  <c r="E1660" i="22" s="1"/>
  <c r="F1660" i="22"/>
  <c r="G1659" i="22" a="1"/>
  <c r="G1659" i="22" s="1"/>
  <c r="E1659" i="22" s="1"/>
  <c r="F1659" i="22"/>
  <c r="G1658" i="22" a="1"/>
  <c r="G1658" i="22" s="1"/>
  <c r="F1658" i="22"/>
  <c r="E1658" i="22"/>
  <c r="G1657" i="22"/>
  <c r="E1657" i="22" s="1"/>
  <c r="G1657" i="22" a="1"/>
  <c r="F1657" i="22"/>
  <c r="G1656" i="22"/>
  <c r="G1656" i="22" a="1"/>
  <c r="F1656" i="22"/>
  <c r="E1656" i="22"/>
  <c r="G1655" i="22" a="1"/>
  <c r="G1655" i="22" s="1"/>
  <c r="E1655" i="22" s="1"/>
  <c r="F1655" i="22"/>
  <c r="G1654" i="22" a="1"/>
  <c r="G1654" i="22" s="1"/>
  <c r="E1654" i="22" s="1"/>
  <c r="F1654" i="22"/>
  <c r="G1653" i="22"/>
  <c r="E1653" i="22" s="1"/>
  <c r="G1653" i="22" a="1"/>
  <c r="F1653" i="22"/>
  <c r="G1652" i="22" a="1"/>
  <c r="G1652" i="22" s="1"/>
  <c r="F1652" i="22"/>
  <c r="E1652" i="22"/>
  <c r="G1651" i="22" a="1"/>
  <c r="G1651" i="22" s="1"/>
  <c r="E1651" i="22" s="1"/>
  <c r="F1651" i="22"/>
  <c r="G1650" i="22" a="1"/>
  <c r="G1650" i="22" s="1"/>
  <c r="E1650" i="22" s="1"/>
  <c r="F1650" i="22"/>
  <c r="G1649" i="22" a="1"/>
  <c r="G1649" i="22" s="1"/>
  <c r="E1649" i="22" s="1"/>
  <c r="F1649" i="22"/>
  <c r="G1648" i="22" a="1"/>
  <c r="G1648" i="22" s="1"/>
  <c r="E1648" i="22" s="1"/>
  <c r="F1648" i="22"/>
  <c r="G1647" i="22" a="1"/>
  <c r="G1647" i="22" s="1"/>
  <c r="E1647" i="22" s="1"/>
  <c r="F1647" i="22"/>
  <c r="G1646" i="22" a="1"/>
  <c r="G1646" i="22" s="1"/>
  <c r="E1646" i="22" s="1"/>
  <c r="F1646" i="22"/>
  <c r="G1645" i="22" a="1"/>
  <c r="G1645" i="22" s="1"/>
  <c r="E1645" i="22" s="1"/>
  <c r="F1645" i="22"/>
  <c r="G1644" i="22"/>
  <c r="E1644" i="22" s="1"/>
  <c r="G1644" i="22" a="1"/>
  <c r="F1644" i="22"/>
  <c r="G1643" i="22" a="1"/>
  <c r="G1643" i="22" s="1"/>
  <c r="E1643" i="22" s="1"/>
  <c r="F1643" i="22"/>
  <c r="G1642" i="22"/>
  <c r="E1642" i="22" s="1"/>
  <c r="G1642" i="22" a="1"/>
  <c r="F1642" i="22"/>
  <c r="G1641" i="22" a="1"/>
  <c r="G1641" i="22" s="1"/>
  <c r="E1641" i="22" s="1"/>
  <c r="F1641" i="22"/>
  <c r="G1640" i="22"/>
  <c r="G1640" i="22" a="1"/>
  <c r="F1640" i="22"/>
  <c r="E1640" i="22"/>
  <c r="G1639" i="22" a="1"/>
  <c r="G1639" i="22" s="1"/>
  <c r="E1639" i="22" s="1"/>
  <c r="F1639" i="22"/>
  <c r="G1638" i="22"/>
  <c r="E1638" i="22" s="1"/>
  <c r="G1638" i="22" a="1"/>
  <c r="F1638" i="22"/>
  <c r="G1637" i="22"/>
  <c r="E1637" i="22" s="1"/>
  <c r="G1637" i="22" a="1"/>
  <c r="F1637" i="22"/>
  <c r="G1636" i="22" a="1"/>
  <c r="G1636" i="22" s="1"/>
  <c r="E1636" i="22" s="1"/>
  <c r="F1636" i="22"/>
  <c r="G1635" i="22" a="1"/>
  <c r="G1635" i="22" s="1"/>
  <c r="E1635" i="22" s="1"/>
  <c r="F1635" i="22"/>
  <c r="G1634" i="22" a="1"/>
  <c r="G1634" i="22" s="1"/>
  <c r="E1634" i="22" s="1"/>
  <c r="F1634" i="22"/>
  <c r="G1633" i="22" a="1"/>
  <c r="G1633" i="22" s="1"/>
  <c r="E1633" i="22" s="1"/>
  <c r="F1633" i="22"/>
  <c r="G1632" i="22" a="1"/>
  <c r="G1632" i="22" s="1"/>
  <c r="E1632" i="22" s="1"/>
  <c r="F1632" i="22"/>
  <c r="G1631" i="22" a="1"/>
  <c r="G1631" i="22" s="1"/>
  <c r="E1631" i="22" s="1"/>
  <c r="F1631" i="22"/>
  <c r="G1630" i="22"/>
  <c r="E1630" i="22" s="1"/>
  <c r="G1630" i="22" a="1"/>
  <c r="F1630" i="22"/>
  <c r="G1629" i="22" a="1"/>
  <c r="G1629" i="22" s="1"/>
  <c r="E1629" i="22" s="1"/>
  <c r="F1629" i="22"/>
  <c r="G1628" i="22"/>
  <c r="E1628" i="22" s="1"/>
  <c r="G1628" i="22" a="1"/>
  <c r="F1628" i="22"/>
  <c r="G1627" i="22" a="1"/>
  <c r="G1627" i="22" s="1"/>
  <c r="E1627" i="22" s="1"/>
  <c r="F1627" i="22"/>
  <c r="G1626" i="22"/>
  <c r="E1626" i="22" s="1"/>
  <c r="G1626" i="22" a="1"/>
  <c r="F1626" i="22"/>
  <c r="G1625" i="22"/>
  <c r="E1625" i="22" s="1"/>
  <c r="G1625" i="22" a="1"/>
  <c r="F1625" i="22"/>
  <c r="G1624" i="22" a="1"/>
  <c r="G1624" i="22" s="1"/>
  <c r="E1624" i="22" s="1"/>
  <c r="F1624" i="22"/>
  <c r="G1623" i="22" a="1"/>
  <c r="G1623" i="22" s="1"/>
  <c r="E1623" i="22" s="1"/>
  <c r="F1623" i="22"/>
  <c r="G1622" i="22"/>
  <c r="G1622" i="22" a="1"/>
  <c r="F1622" i="22"/>
  <c r="E1622" i="22"/>
  <c r="G1621" i="22" a="1"/>
  <c r="G1621" i="22" s="1"/>
  <c r="E1621" i="22" s="1"/>
  <c r="F1621" i="22"/>
  <c r="G1620" i="22"/>
  <c r="E1620" i="22" s="1"/>
  <c r="G1620" i="22" a="1"/>
  <c r="F1620" i="22"/>
  <c r="G1619" i="22"/>
  <c r="E1619" i="22" s="1"/>
  <c r="G1619" i="22" a="1"/>
  <c r="F1619" i="22"/>
  <c r="G1618" i="22" a="1"/>
  <c r="G1618" i="22" s="1"/>
  <c r="E1618" i="22" s="1"/>
  <c r="F1618" i="22"/>
  <c r="G1617" i="22" a="1"/>
  <c r="G1617" i="22" s="1"/>
  <c r="E1617" i="22" s="1"/>
  <c r="F1617" i="22"/>
  <c r="G1616" i="22"/>
  <c r="E1616" i="22" s="1"/>
  <c r="G1616" i="22" a="1"/>
  <c r="F1616" i="22"/>
  <c r="G1615" i="22"/>
  <c r="E1615" i="22" s="1"/>
  <c r="G1615" i="22" a="1"/>
  <c r="F1615" i="22"/>
  <c r="G1614" i="22" a="1"/>
  <c r="G1614" i="22" s="1"/>
  <c r="E1614" i="22" s="1"/>
  <c r="F1614" i="22"/>
  <c r="G1613" i="22" a="1"/>
  <c r="G1613" i="22" s="1"/>
  <c r="E1613" i="22" s="1"/>
  <c r="F1613" i="22"/>
  <c r="G1612" i="22"/>
  <c r="E1612" i="22" s="1"/>
  <c r="G1612" i="22" a="1"/>
  <c r="F1612" i="22"/>
  <c r="G1611" i="22" a="1"/>
  <c r="G1611" i="22" s="1"/>
  <c r="E1611" i="22" s="1"/>
  <c r="F1611" i="22"/>
  <c r="G1610" i="22"/>
  <c r="E1610" i="22" s="1"/>
  <c r="G1610" i="22" a="1"/>
  <c r="F1610" i="22"/>
  <c r="G1609" i="22"/>
  <c r="E1609" i="22" s="1"/>
  <c r="G1609" i="22" a="1"/>
  <c r="F1609" i="22"/>
  <c r="G1608" i="22" a="1"/>
  <c r="G1608" i="22" s="1"/>
  <c r="E1608" i="22" s="1"/>
  <c r="F1608" i="22"/>
  <c r="G1607" i="22" a="1"/>
  <c r="G1607" i="22" s="1"/>
  <c r="E1607" i="22" s="1"/>
  <c r="F1607" i="22"/>
  <c r="G1606" i="22" a="1"/>
  <c r="G1606" i="22" s="1"/>
  <c r="E1606" i="22" s="1"/>
  <c r="F1606" i="22"/>
  <c r="G1605" i="22" a="1"/>
  <c r="G1605" i="22" s="1"/>
  <c r="E1605" i="22" s="1"/>
  <c r="F1605" i="22"/>
  <c r="G1604" i="22" a="1"/>
  <c r="G1604" i="22" s="1"/>
  <c r="E1604" i="22" s="1"/>
  <c r="F1604" i="22"/>
  <c r="G1603" i="22"/>
  <c r="E1603" i="22" s="1"/>
  <c r="G1603" i="22" a="1"/>
  <c r="F1603" i="22"/>
  <c r="G1602" i="22"/>
  <c r="E1602" i="22" s="1"/>
  <c r="G1602" i="22" a="1"/>
  <c r="F1602" i="22"/>
  <c r="G1601" i="22" a="1"/>
  <c r="G1601" i="22" s="1"/>
  <c r="E1601" i="22" s="1"/>
  <c r="F1601" i="22"/>
  <c r="G1600" i="22" a="1"/>
  <c r="G1600" i="22" s="1"/>
  <c r="F1600" i="22"/>
  <c r="E1600" i="22"/>
  <c r="G1599" i="22" a="1"/>
  <c r="G1599" i="22" s="1"/>
  <c r="E1599" i="22" s="1"/>
  <c r="F1599" i="22"/>
  <c r="G1598" i="22"/>
  <c r="E1598" i="22" s="1"/>
  <c r="G1598" i="22" a="1"/>
  <c r="F1598" i="22"/>
  <c r="G1597" i="22"/>
  <c r="E1597" i="22" s="1"/>
  <c r="G1597" i="22" a="1"/>
  <c r="F1597" i="22"/>
  <c r="G1596" i="22" a="1"/>
  <c r="G1596" i="22" s="1"/>
  <c r="E1596" i="22" s="1"/>
  <c r="F1596" i="22"/>
  <c r="G1595" i="22" a="1"/>
  <c r="G1595" i="22" s="1"/>
  <c r="E1595" i="22" s="1"/>
  <c r="F1595" i="22"/>
  <c r="G1594" i="22" a="1"/>
  <c r="G1594" i="22" s="1"/>
  <c r="E1594" i="22" s="1"/>
  <c r="F1594" i="22"/>
  <c r="G1593" i="22" a="1"/>
  <c r="G1593" i="22" s="1"/>
  <c r="E1593" i="22" s="1"/>
  <c r="F1593" i="22"/>
  <c r="G1592" i="22" a="1"/>
  <c r="G1592" i="22" s="1"/>
  <c r="F1592" i="22"/>
  <c r="E1592" i="22"/>
  <c r="G1591" i="22" a="1"/>
  <c r="G1591" i="22" s="1"/>
  <c r="E1591" i="22" s="1"/>
  <c r="F1591" i="22"/>
  <c r="G1590" i="22" a="1"/>
  <c r="G1590" i="22" s="1"/>
  <c r="E1590" i="22" s="1"/>
  <c r="F1590" i="22"/>
  <c r="G1589" i="22" a="1"/>
  <c r="G1589" i="22" s="1"/>
  <c r="E1589" i="22" s="1"/>
  <c r="F1589" i="22"/>
  <c r="G1588" i="22" a="1"/>
  <c r="G1588" i="22" s="1"/>
  <c r="E1588" i="22" s="1"/>
  <c r="F1588" i="22"/>
  <c r="G1587" i="22" a="1"/>
  <c r="G1587" i="22" s="1"/>
  <c r="E1587" i="22" s="1"/>
  <c r="F1587" i="22"/>
  <c r="G1586" i="22"/>
  <c r="E1586" i="22" s="1"/>
  <c r="G1586" i="22" a="1"/>
  <c r="F1586" i="22"/>
  <c r="G1585" i="22" a="1"/>
  <c r="G1585" i="22" s="1"/>
  <c r="E1585" i="22" s="1"/>
  <c r="F1585" i="22"/>
  <c r="G1584" i="22"/>
  <c r="E1584" i="22" s="1"/>
  <c r="G1584" i="22" a="1"/>
  <c r="F1584" i="22"/>
  <c r="G1583" i="22" a="1"/>
  <c r="G1583" i="22" s="1"/>
  <c r="E1583" i="22" s="1"/>
  <c r="F1583" i="22"/>
  <c r="G1582" i="22"/>
  <c r="E1582" i="22" s="1"/>
  <c r="G1582" i="22" a="1"/>
  <c r="F1582" i="22"/>
  <c r="G1581" i="22" a="1"/>
  <c r="G1581" i="22" s="1"/>
  <c r="E1581" i="22" s="1"/>
  <c r="F1581" i="22"/>
  <c r="G1580" i="22"/>
  <c r="E1580" i="22" s="1"/>
  <c r="G1580" i="22" a="1"/>
  <c r="F1580" i="22"/>
  <c r="G1579" i="22" a="1"/>
  <c r="G1579" i="22" s="1"/>
  <c r="E1579" i="22" s="1"/>
  <c r="F1579" i="22"/>
  <c r="G1578" i="22"/>
  <c r="E1578" i="22" s="1"/>
  <c r="G1578" i="22" a="1"/>
  <c r="F1578" i="22"/>
  <c r="G1577" i="22"/>
  <c r="E1577" i="22" s="1"/>
  <c r="G1577" i="22" a="1"/>
  <c r="F1577" i="22"/>
  <c r="G1576" i="22" a="1"/>
  <c r="G1576" i="22" s="1"/>
  <c r="E1576" i="22" s="1"/>
  <c r="F1576" i="22"/>
  <c r="G1575" i="22" a="1"/>
  <c r="G1575" i="22" s="1"/>
  <c r="E1575" i="22" s="1"/>
  <c r="F1575" i="22"/>
  <c r="G1574" i="22"/>
  <c r="E1574" i="22" s="1"/>
  <c r="G1574" i="22" a="1"/>
  <c r="F1574" i="22"/>
  <c r="G1573" i="22"/>
  <c r="E1573" i="22" s="1"/>
  <c r="G1573" i="22" a="1"/>
  <c r="F1573" i="22"/>
  <c r="G1572" i="22" a="1"/>
  <c r="G1572" i="22" s="1"/>
  <c r="E1572" i="22" s="1"/>
  <c r="F1572" i="22"/>
  <c r="G1571" i="22"/>
  <c r="E1571" i="22" s="1"/>
  <c r="G1571" i="22" a="1"/>
  <c r="F1571" i="22"/>
  <c r="G1570" i="22" a="1"/>
  <c r="G1570" i="22" s="1"/>
  <c r="E1570" i="22" s="1"/>
  <c r="F1570" i="22"/>
  <c r="G1569" i="22" a="1"/>
  <c r="G1569" i="22" s="1"/>
  <c r="E1569" i="22" s="1"/>
  <c r="F1569" i="22"/>
  <c r="G1568" i="22" a="1"/>
  <c r="G1568" i="22" s="1"/>
  <c r="E1568" i="22" s="1"/>
  <c r="F1568" i="22"/>
  <c r="G1567" i="22" a="1"/>
  <c r="G1567" i="22" s="1"/>
  <c r="E1567" i="22" s="1"/>
  <c r="F1567" i="22"/>
  <c r="G1566" i="22"/>
  <c r="E1566" i="22" s="1"/>
  <c r="G1566" i="22" a="1"/>
  <c r="F1566" i="22"/>
  <c r="G1565" i="22"/>
  <c r="E1565" i="22" s="1"/>
  <c r="G1565" i="22" a="1"/>
  <c r="F1565" i="22"/>
  <c r="G1564" i="22" a="1"/>
  <c r="G1564" i="22" s="1"/>
  <c r="F1564" i="22"/>
  <c r="E1564" i="22"/>
  <c r="G1563" i="22" a="1"/>
  <c r="G1563" i="22" s="1"/>
  <c r="E1563" i="22" s="1"/>
  <c r="F1563" i="22"/>
  <c r="G1562" i="22"/>
  <c r="E1562" i="22" s="1"/>
  <c r="G1562" i="22" a="1"/>
  <c r="F1562" i="22"/>
  <c r="G1561" i="22"/>
  <c r="E1561" i="22" s="1"/>
  <c r="G1561" i="22" a="1"/>
  <c r="F1561" i="22"/>
  <c r="G1560" i="22" a="1"/>
  <c r="G1560" i="22" s="1"/>
  <c r="E1560" i="22" s="1"/>
  <c r="F1560" i="22"/>
  <c r="G1559" i="22" a="1"/>
  <c r="G1559" i="22" s="1"/>
  <c r="E1559" i="22" s="1"/>
  <c r="F1559" i="22"/>
  <c r="G1558" i="22"/>
  <c r="E1558" i="22" s="1"/>
  <c r="G1558" i="22" a="1"/>
  <c r="F1558" i="22"/>
  <c r="G1557" i="22"/>
  <c r="E1557" i="22" s="1"/>
  <c r="G1557" i="22" a="1"/>
  <c r="F1557" i="22"/>
  <c r="G1556" i="22" a="1"/>
  <c r="G1556" i="22" s="1"/>
  <c r="E1556" i="22" s="1"/>
  <c r="F1556" i="22"/>
  <c r="G1555" i="22" a="1"/>
  <c r="G1555" i="22" s="1"/>
  <c r="E1555" i="22" s="1"/>
  <c r="F1555" i="22"/>
  <c r="G1554" i="22"/>
  <c r="E1554" i="22" s="1"/>
  <c r="G1554" i="22" a="1"/>
  <c r="F1554" i="22"/>
  <c r="G1553" i="22" a="1"/>
  <c r="G1553" i="22" s="1"/>
  <c r="E1553" i="22" s="1"/>
  <c r="F1553" i="22"/>
  <c r="G1552" i="22"/>
  <c r="E1552" i="22" s="1"/>
  <c r="G1552" i="22" a="1"/>
  <c r="F1552" i="22"/>
  <c r="G1551" i="22"/>
  <c r="E1551" i="22" s="1"/>
  <c r="G1551" i="22" a="1"/>
  <c r="F1551" i="22"/>
  <c r="G1550" i="22" a="1"/>
  <c r="G1550" i="22" s="1"/>
  <c r="E1550" i="22" s="1"/>
  <c r="F1550" i="22"/>
  <c r="G1549" i="22" a="1"/>
  <c r="G1549" i="22" s="1"/>
  <c r="E1549" i="22" s="1"/>
  <c r="F1549" i="22"/>
  <c r="G1548" i="22"/>
  <c r="E1548" i="22" s="1"/>
  <c r="G1548" i="22" a="1"/>
  <c r="F1548" i="22"/>
  <c r="G1547" i="22" a="1"/>
  <c r="G1547" i="22" s="1"/>
  <c r="E1547" i="22" s="1"/>
  <c r="F1547" i="22"/>
  <c r="G1546" i="22" a="1"/>
  <c r="G1546" i="22" s="1"/>
  <c r="E1546" i="22" s="1"/>
  <c r="F1546" i="22"/>
  <c r="G1545" i="22"/>
  <c r="E1545" i="22" s="1"/>
  <c r="G1545" i="22" a="1"/>
  <c r="F1545" i="22"/>
  <c r="G1544" i="22"/>
  <c r="E1544" i="22" s="1"/>
  <c r="G1544" i="22" a="1"/>
  <c r="F1544" i="22"/>
  <c r="G1543" i="22" a="1"/>
  <c r="G1543" i="22" s="1"/>
  <c r="E1543" i="22" s="1"/>
  <c r="F1543" i="22"/>
  <c r="G1542" i="22" a="1"/>
  <c r="G1542" i="22" s="1"/>
  <c r="E1542" i="22" s="1"/>
  <c r="F1542" i="22"/>
  <c r="G1541" i="22" a="1"/>
  <c r="G1541" i="22" s="1"/>
  <c r="E1541" i="22" s="1"/>
  <c r="F1541" i="22"/>
  <c r="G1540" i="22"/>
  <c r="E1540" i="22" s="1"/>
  <c r="G1540" i="22" a="1"/>
  <c r="F1540" i="22"/>
  <c r="G1539" i="22"/>
  <c r="E1539" i="22" s="1"/>
  <c r="G1539" i="22" a="1"/>
  <c r="F1539" i="22"/>
  <c r="G1538" i="22" a="1"/>
  <c r="G1538" i="22" s="1"/>
  <c r="F1538" i="22"/>
  <c r="E1538" i="22"/>
  <c r="G1537" i="22" a="1"/>
  <c r="G1537" i="22" s="1"/>
  <c r="E1537" i="22" s="1"/>
  <c r="F1537" i="22"/>
  <c r="G1536" i="22" a="1"/>
  <c r="G1536" i="22" s="1"/>
  <c r="E1536" i="22" s="1"/>
  <c r="F1536" i="22"/>
  <c r="G1535" i="22" a="1"/>
  <c r="G1535" i="22" s="1"/>
  <c r="E1535" i="22" s="1"/>
  <c r="F1535" i="22"/>
  <c r="G1534" i="22" a="1"/>
  <c r="G1534" i="22" s="1"/>
  <c r="E1534" i="22" s="1"/>
  <c r="F1534" i="22"/>
  <c r="G1533" i="22"/>
  <c r="E1533" i="22" s="1"/>
  <c r="G1533" i="22" a="1"/>
  <c r="F1533" i="22"/>
  <c r="G1532" i="22"/>
  <c r="E1532" i="22" s="1"/>
  <c r="G1532" i="22" a="1"/>
  <c r="F1532" i="22"/>
  <c r="G1531" i="22" a="1"/>
  <c r="G1531" i="22" s="1"/>
  <c r="E1531" i="22" s="1"/>
  <c r="F1531" i="22"/>
  <c r="G1530" i="22" a="1"/>
  <c r="G1530" i="22" s="1"/>
  <c r="E1530" i="22" s="1"/>
  <c r="F1530" i="22"/>
  <c r="G1529" i="22" a="1"/>
  <c r="G1529" i="22" s="1"/>
  <c r="E1529" i="22" s="1"/>
  <c r="F1529" i="22"/>
  <c r="G1528" i="22"/>
  <c r="E1528" i="22" s="1"/>
  <c r="G1528" i="22" a="1"/>
  <c r="F1528" i="22"/>
  <c r="G1527" i="22" a="1"/>
  <c r="G1527" i="22" s="1"/>
  <c r="E1527" i="22" s="1"/>
  <c r="F1527" i="22"/>
  <c r="G1526" i="22"/>
  <c r="E1526" i="22" s="1"/>
  <c r="G1526" i="22" a="1"/>
  <c r="F1526" i="22"/>
  <c r="G1525" i="22" a="1"/>
  <c r="G1525" i="22" s="1"/>
  <c r="E1525" i="22" s="1"/>
  <c r="F1525" i="22"/>
  <c r="G1524" i="22"/>
  <c r="E1524" i="22" s="1"/>
  <c r="G1524" i="22" a="1"/>
  <c r="F1524" i="22"/>
  <c r="G1523" i="22" a="1"/>
  <c r="G1523" i="22" s="1"/>
  <c r="E1523" i="22" s="1"/>
  <c r="F1523" i="22"/>
  <c r="G1522" i="22"/>
  <c r="E1522" i="22" s="1"/>
  <c r="G1522" i="22" a="1"/>
  <c r="F1522" i="22"/>
  <c r="G1521" i="22" a="1"/>
  <c r="G1521" i="22" s="1"/>
  <c r="E1521" i="22" s="1"/>
  <c r="F1521" i="22"/>
  <c r="G1520" i="22"/>
  <c r="E1520" i="22" s="1"/>
  <c r="G1520" i="22" a="1"/>
  <c r="F1520" i="22"/>
  <c r="G1519" i="22"/>
  <c r="E1519" i="22" s="1"/>
  <c r="G1519" i="22" a="1"/>
  <c r="F1519" i="22"/>
  <c r="G1518" i="22" a="1"/>
  <c r="G1518" i="22" s="1"/>
  <c r="E1518" i="22" s="1"/>
  <c r="F1518" i="22"/>
  <c r="G1517" i="22" a="1"/>
  <c r="G1517" i="22" s="1"/>
  <c r="E1517" i="22" s="1"/>
  <c r="F1517" i="22"/>
  <c r="G1516" i="22"/>
  <c r="E1516" i="22" s="1"/>
  <c r="G1516" i="22" a="1"/>
  <c r="F1516" i="22"/>
  <c r="G1515" i="22" a="1"/>
  <c r="G1515" i="22" s="1"/>
  <c r="E1515" i="22" s="1"/>
  <c r="F1515" i="22"/>
  <c r="G1514" i="22"/>
  <c r="E1514" i="22" s="1"/>
  <c r="G1514" i="22" a="1"/>
  <c r="F1514" i="22"/>
  <c r="D1514" i="22"/>
  <c r="B1514" i="22"/>
  <c r="G1513" i="22"/>
  <c r="E1513" i="22" s="1"/>
  <c r="G1513" i="22" a="1"/>
  <c r="F1513" i="22"/>
  <c r="D1513" i="22"/>
  <c r="B1513" i="22"/>
  <c r="G1512" i="22" a="1"/>
  <c r="G1512" i="22" s="1"/>
  <c r="E1512" i="22" s="1"/>
  <c r="F1512" i="22"/>
  <c r="D1512" i="22"/>
  <c r="B1512" i="22"/>
  <c r="G1511" i="22" a="1"/>
  <c r="G1511" i="22" s="1"/>
  <c r="E1511" i="22" s="1"/>
  <c r="F1511" i="22"/>
  <c r="D1511" i="22"/>
  <c r="B1511" i="22"/>
  <c r="G1510" i="22" a="1"/>
  <c r="G1510" i="22" s="1"/>
  <c r="F1510" i="22"/>
  <c r="E1510" i="22"/>
  <c r="D1510" i="22"/>
  <c r="B1510" i="22"/>
  <c r="G1509" i="22" a="1"/>
  <c r="G1509" i="22" s="1"/>
  <c r="E1509" i="22" s="1"/>
  <c r="F1509" i="22"/>
  <c r="D1509" i="22"/>
  <c r="B1509" i="22"/>
  <c r="G1508" i="22"/>
  <c r="E1508" i="22" s="1"/>
  <c r="G1508" i="22" a="1"/>
  <c r="F1508" i="22"/>
  <c r="D1508" i="22"/>
  <c r="B1508" i="22"/>
  <c r="G1507" i="22" a="1"/>
  <c r="G1507" i="22" s="1"/>
  <c r="F1507" i="22"/>
  <c r="E1507" i="22"/>
  <c r="D1507" i="22"/>
  <c r="B1507" i="22"/>
  <c r="G1506" i="22" a="1"/>
  <c r="G1506" i="22" s="1"/>
  <c r="E1506" i="22" s="1"/>
  <c r="F1506" i="22"/>
  <c r="D1506" i="22"/>
  <c r="B1506" i="22"/>
  <c r="G1505" i="22"/>
  <c r="E1505" i="22" s="1"/>
  <c r="G1505" i="22" a="1"/>
  <c r="F1505" i="22"/>
  <c r="D1505" i="22"/>
  <c r="B1505" i="22"/>
  <c r="G1504" i="22" a="1"/>
  <c r="G1504" i="22" s="1"/>
  <c r="E1504" i="22" s="1"/>
  <c r="F1504" i="22"/>
  <c r="D1504" i="22"/>
  <c r="B1504" i="22"/>
  <c r="G1503" i="22" a="1"/>
  <c r="G1503" i="22" s="1"/>
  <c r="E1503" i="22" s="1"/>
  <c r="F1503" i="22"/>
  <c r="D1503" i="22"/>
  <c r="B1503" i="22"/>
  <c r="G1502" i="22"/>
  <c r="E1502" i="22" s="1"/>
  <c r="G1502" i="22" a="1"/>
  <c r="F1502" i="22"/>
  <c r="D1502" i="22"/>
  <c r="B1502" i="22"/>
  <c r="G1501" i="22" a="1"/>
  <c r="G1501" i="22" s="1"/>
  <c r="E1501" i="22" s="1"/>
  <c r="F1501" i="22"/>
  <c r="D1501" i="22"/>
  <c r="B1501" i="22"/>
  <c r="G1500" i="22" a="1"/>
  <c r="G1500" i="22" s="1"/>
  <c r="E1500" i="22" s="1"/>
  <c r="F1500" i="22"/>
  <c r="D1500" i="22"/>
  <c r="B1500" i="22"/>
  <c r="G1499" i="22" a="1"/>
  <c r="G1499" i="22" s="1"/>
  <c r="E1499" i="22" s="1"/>
  <c r="F1499" i="22"/>
  <c r="D1499" i="22"/>
  <c r="B1499" i="22"/>
  <c r="G1498" i="22" a="1"/>
  <c r="G1498" i="22" s="1"/>
  <c r="E1498" i="22" s="1"/>
  <c r="F1498" i="22"/>
  <c r="D1498" i="22"/>
  <c r="B1498" i="22"/>
  <c r="G1497" i="22" a="1"/>
  <c r="G1497" i="22" s="1"/>
  <c r="E1497" i="22" s="1"/>
  <c r="F1497" i="22"/>
  <c r="D1497" i="22"/>
  <c r="B1497" i="22"/>
  <c r="G1496" i="22"/>
  <c r="E1496" i="22" s="1"/>
  <c r="G1496" i="22" a="1"/>
  <c r="F1496" i="22"/>
  <c r="D1496" i="22"/>
  <c r="B1496" i="22"/>
  <c r="G1495" i="22"/>
  <c r="E1495" i="22" s="1"/>
  <c r="G1495" i="22" a="1"/>
  <c r="F1495" i="22"/>
  <c r="D1495" i="22"/>
  <c r="B1495" i="22"/>
  <c r="G1494" i="22" a="1"/>
  <c r="G1494" i="22" s="1"/>
  <c r="F1494" i="22"/>
  <c r="E1494" i="22"/>
  <c r="D1494" i="22"/>
  <c r="B1494" i="22"/>
  <c r="G1493" i="22" a="1"/>
  <c r="G1493" i="22" s="1"/>
  <c r="E1493" i="22" s="1"/>
  <c r="F1493" i="22"/>
  <c r="D1493" i="22"/>
  <c r="B1493" i="22"/>
  <c r="G1492" i="22" a="1"/>
  <c r="G1492" i="22" s="1"/>
  <c r="E1492" i="22" s="1"/>
  <c r="F1492" i="22"/>
  <c r="D1492" i="22"/>
  <c r="B1492" i="22"/>
  <c r="G1491" i="22"/>
  <c r="E1491" i="22" s="1"/>
  <c r="G1491" i="22" a="1"/>
  <c r="F1491" i="22"/>
  <c r="D1491" i="22"/>
  <c r="B1491" i="22"/>
  <c r="G1490" i="22"/>
  <c r="E1490" i="22" s="1"/>
  <c r="G1490" i="22" a="1"/>
  <c r="F1490" i="22"/>
  <c r="D1490" i="22"/>
  <c r="B1490" i="22"/>
  <c r="G1489" i="22" a="1"/>
  <c r="G1489" i="22" s="1"/>
  <c r="E1489" i="22" s="1"/>
  <c r="F1489" i="22"/>
  <c r="D1489" i="22"/>
  <c r="B1489" i="22"/>
  <c r="G1488" i="22"/>
  <c r="E1488" i="22" s="1"/>
  <c r="G1488" i="22" a="1"/>
  <c r="F1488" i="22"/>
  <c r="D1488" i="22"/>
  <c r="B1488" i="22"/>
  <c r="G1487" i="22" a="1"/>
  <c r="G1487" i="22" s="1"/>
  <c r="E1487" i="22" s="1"/>
  <c r="F1487" i="22"/>
  <c r="D1487" i="22"/>
  <c r="B1487" i="22"/>
  <c r="G1486" i="22" a="1"/>
  <c r="G1486" i="22" s="1"/>
  <c r="E1486" i="22" s="1"/>
  <c r="F1486" i="22"/>
  <c r="D1486" i="22"/>
  <c r="B1486" i="22"/>
  <c r="G1485" i="22" a="1"/>
  <c r="G1485" i="22" s="1"/>
  <c r="E1485" i="22" s="1"/>
  <c r="F1485" i="22"/>
  <c r="D1485" i="22"/>
  <c r="B1485" i="22"/>
  <c r="G1484" i="22" a="1"/>
  <c r="G1484" i="22" s="1"/>
  <c r="E1484" i="22" s="1"/>
  <c r="F1484" i="22"/>
  <c r="D1484" i="22"/>
  <c r="B1484" i="22"/>
  <c r="G1483" i="22"/>
  <c r="E1483" i="22" s="1"/>
  <c r="G1483" i="22" a="1"/>
  <c r="F1483" i="22"/>
  <c r="D1483" i="22"/>
  <c r="B1483" i="22"/>
  <c r="G1482" i="22" a="1"/>
  <c r="G1482" i="22" s="1"/>
  <c r="E1482" i="22" s="1"/>
  <c r="F1482" i="22"/>
  <c r="D1482" i="22"/>
  <c r="B1482" i="22"/>
  <c r="G1481" i="22" a="1"/>
  <c r="G1481" i="22" s="1"/>
  <c r="E1481" i="22" s="1"/>
  <c r="F1481" i="22"/>
  <c r="D1481" i="22"/>
  <c r="B1481" i="22"/>
  <c r="G1480" i="22" a="1"/>
  <c r="G1480" i="22" s="1"/>
  <c r="E1480" i="22" s="1"/>
  <c r="F1480" i="22"/>
  <c r="D1480" i="22"/>
  <c r="B1480" i="22"/>
  <c r="G1479" i="22" a="1"/>
  <c r="G1479" i="22" s="1"/>
  <c r="E1479" i="22" s="1"/>
  <c r="F1479" i="22"/>
  <c r="D1479" i="22"/>
  <c r="B1479" i="22"/>
  <c r="G1478" i="22"/>
  <c r="E1478" i="22" s="1"/>
  <c r="G1478" i="22" a="1"/>
  <c r="F1478" i="22"/>
  <c r="D1478" i="22"/>
  <c r="B1478" i="22"/>
  <c r="G1477" i="22" a="1"/>
  <c r="G1477" i="22" s="1"/>
  <c r="E1477" i="22" s="1"/>
  <c r="F1477" i="22"/>
  <c r="D1477" i="22"/>
  <c r="B1477" i="22"/>
  <c r="G1476" i="22" a="1"/>
  <c r="G1476" i="22" s="1"/>
  <c r="E1476" i="22" s="1"/>
  <c r="F1476" i="22"/>
  <c r="C1476" i="22" s="1"/>
  <c r="D1476" i="22"/>
  <c r="B1476" i="22"/>
  <c r="G1475" i="22" a="1"/>
  <c r="G1475" i="22" s="1"/>
  <c r="E1475" i="22" s="1"/>
  <c r="F1475" i="22"/>
  <c r="C1475" i="22" s="1"/>
  <c r="D1475" i="22" s="1"/>
  <c r="B1475" i="22"/>
  <c r="G1474" i="22"/>
  <c r="E1474" i="22" s="1"/>
  <c r="G1474" i="22" a="1"/>
  <c r="F1474" i="22"/>
  <c r="C1474" i="22"/>
  <c r="D1474" i="22" s="1"/>
  <c r="B1474" i="22"/>
  <c r="G1473" i="22" a="1"/>
  <c r="G1473" i="22" s="1"/>
  <c r="E1473" i="22" s="1"/>
  <c r="F1473" i="22"/>
  <c r="C1473" i="22" s="1"/>
  <c r="D1473" i="22" s="1"/>
  <c r="B1473" i="22"/>
  <c r="G1472" i="22" a="1"/>
  <c r="G1472" i="22" s="1"/>
  <c r="E1472" i="22" s="1"/>
  <c r="F1472" i="22"/>
  <c r="C1472" i="22" s="1"/>
  <c r="D1472" i="22" s="1"/>
  <c r="B1472" i="22"/>
  <c r="G1471" i="22" a="1"/>
  <c r="G1471" i="22" s="1"/>
  <c r="F1471" i="22"/>
  <c r="E1471" i="22"/>
  <c r="C1471" i="22"/>
  <c r="D1471" i="22" s="1"/>
  <c r="B1471" i="22"/>
  <c r="G1470" i="22" a="1"/>
  <c r="G1470" i="22" s="1"/>
  <c r="E1470" i="22" s="1"/>
  <c r="F1470" i="22"/>
  <c r="C1470" i="22" s="1"/>
  <c r="D1470" i="22" s="1"/>
  <c r="B1470" i="22"/>
  <c r="G1469" i="22" a="1"/>
  <c r="G1469" i="22" s="1"/>
  <c r="E1469" i="22" s="1"/>
  <c r="F1469" i="22"/>
  <c r="C1469" i="22"/>
  <c r="D1469" i="22" s="1"/>
  <c r="B1469" i="22"/>
  <c r="G1468" i="22" a="1"/>
  <c r="G1468" i="22" s="1"/>
  <c r="E1468" i="22" s="1"/>
  <c r="F1468" i="22"/>
  <c r="C1468" i="22" s="1"/>
  <c r="D1468" i="22" s="1"/>
  <c r="B1468" i="22"/>
  <c r="G1467" i="22" a="1"/>
  <c r="G1467" i="22" s="1"/>
  <c r="E1467" i="22" s="1"/>
  <c r="F1467" i="22"/>
  <c r="C1467" i="22" s="1"/>
  <c r="D1467" i="22" s="1"/>
  <c r="B1467" i="22"/>
  <c r="G1466" i="22" a="1"/>
  <c r="G1466" i="22" s="1"/>
  <c r="E1466" i="22" s="1"/>
  <c r="F1466" i="22"/>
  <c r="C1466" i="22" s="1"/>
  <c r="D1466" i="22" s="1"/>
  <c r="B1466" i="22"/>
  <c r="G1465" i="22" a="1"/>
  <c r="G1465" i="22" s="1"/>
  <c r="E1465" i="22" s="1"/>
  <c r="F1465" i="22"/>
  <c r="C1465" i="22" s="1"/>
  <c r="D1465" i="22" s="1"/>
  <c r="B1465" i="22"/>
  <c r="G1464" i="22"/>
  <c r="E1464" i="22" s="1"/>
  <c r="G1464" i="22" a="1"/>
  <c r="F1464" i="22"/>
  <c r="C1464" i="22"/>
  <c r="D1464" i="22" s="1"/>
  <c r="B1464" i="22"/>
  <c r="G1463" i="22" a="1"/>
  <c r="G1463" i="22" s="1"/>
  <c r="E1463" i="22" s="1"/>
  <c r="F1463" i="22"/>
  <c r="C1463" i="22"/>
  <c r="D1463" i="22" s="1"/>
  <c r="B1463" i="22"/>
  <c r="G1462" i="22"/>
  <c r="E1462" i="22" s="1"/>
  <c r="G1462" i="22" a="1"/>
  <c r="F1462" i="22"/>
  <c r="C1462" i="22" s="1"/>
  <c r="D1462" i="22" s="1"/>
  <c r="B1462" i="22"/>
  <c r="G1461" i="22" a="1"/>
  <c r="G1461" i="22" s="1"/>
  <c r="E1461" i="22" s="1"/>
  <c r="F1461" i="22"/>
  <c r="C1461" i="22" s="1"/>
  <c r="D1461" i="22" s="1"/>
  <c r="B1461" i="22"/>
  <c r="G1460" i="22" a="1"/>
  <c r="G1460" i="22" s="1"/>
  <c r="E1460" i="22" s="1"/>
  <c r="F1460" i="22"/>
  <c r="C1460" i="22" s="1"/>
  <c r="D1460" i="22" s="1"/>
  <c r="B1460" i="22"/>
  <c r="G1459" i="22" a="1"/>
  <c r="G1459" i="22" s="1"/>
  <c r="E1459" i="22" s="1"/>
  <c r="F1459" i="22"/>
  <c r="C1459" i="22" s="1"/>
  <c r="D1459" i="22" s="1"/>
  <c r="B1459" i="22"/>
  <c r="G1458" i="22" a="1"/>
  <c r="G1458" i="22" s="1"/>
  <c r="E1458" i="22" s="1"/>
  <c r="F1458" i="22"/>
  <c r="C1458" i="22" s="1"/>
  <c r="D1458" i="22" s="1"/>
  <c r="B1458" i="22"/>
  <c r="G1457" i="22" a="1"/>
  <c r="G1457" i="22" s="1"/>
  <c r="E1457" i="22" s="1"/>
  <c r="F1457" i="22"/>
  <c r="C1457" i="22" s="1"/>
  <c r="D1457" i="22" s="1"/>
  <c r="B1457" i="22"/>
  <c r="G1456" i="22"/>
  <c r="E1456" i="22" s="1"/>
  <c r="G1456" i="22" a="1"/>
  <c r="F1456" i="22"/>
  <c r="C1456" i="22" s="1"/>
  <c r="D1456" i="22" s="1"/>
  <c r="B1456" i="22"/>
  <c r="G1455" i="22"/>
  <c r="E1455" i="22" s="1"/>
  <c r="G1455" i="22" a="1"/>
  <c r="F1455" i="22"/>
  <c r="C1455" i="22"/>
  <c r="D1455" i="22" s="1"/>
  <c r="B1455" i="22"/>
  <c r="G1454" i="22" a="1"/>
  <c r="G1454" i="22" s="1"/>
  <c r="E1454" i="22" s="1"/>
  <c r="F1454" i="22"/>
  <c r="C1454" i="22" s="1"/>
  <c r="D1454" i="22" s="1"/>
  <c r="B1454" i="22"/>
  <c r="G1453" i="22" a="1"/>
  <c r="G1453" i="22" s="1"/>
  <c r="E1453" i="22" s="1"/>
  <c r="F1453" i="22"/>
  <c r="C1453" i="22" s="1"/>
  <c r="D1453" i="22" s="1"/>
  <c r="B1453" i="22"/>
  <c r="G1452" i="22" a="1"/>
  <c r="G1452" i="22" s="1"/>
  <c r="E1452" i="22" s="1"/>
  <c r="F1452" i="22"/>
  <c r="C1452" i="22" s="1"/>
  <c r="D1452" i="22" s="1"/>
  <c r="B1452" i="22"/>
  <c r="G1451" i="22" a="1"/>
  <c r="G1451" i="22" s="1"/>
  <c r="F1451" i="22"/>
  <c r="C1451" i="22" s="1"/>
  <c r="D1451" i="22" s="1"/>
  <c r="E1451" i="22"/>
  <c r="B1451" i="22"/>
  <c r="G1450" i="22" a="1"/>
  <c r="G1450" i="22" s="1"/>
  <c r="E1450" i="22" s="1"/>
  <c r="F1450" i="22"/>
  <c r="C1450" i="22"/>
  <c r="D1450" i="22" s="1"/>
  <c r="B1450" i="22"/>
  <c r="G1449" i="22" a="1"/>
  <c r="G1449" i="22" s="1"/>
  <c r="E1449" i="22" s="1"/>
  <c r="F1449" i="22"/>
  <c r="C1449" i="22" s="1"/>
  <c r="D1449" i="22" s="1"/>
  <c r="B1449" i="22"/>
  <c r="G1448" i="22"/>
  <c r="E1448" i="22" s="1"/>
  <c r="G1448" i="22" a="1"/>
  <c r="F1448" i="22"/>
  <c r="D1448" i="22"/>
  <c r="B1448" i="22"/>
  <c r="G1447" i="22" a="1"/>
  <c r="G1447" i="22" s="1"/>
  <c r="E1447" i="22" s="1"/>
  <c r="F1447" i="22"/>
  <c r="G1446" i="22" a="1"/>
  <c r="G1446" i="22" s="1"/>
  <c r="E1446" i="22" s="1"/>
  <c r="F1446" i="22"/>
  <c r="G1445" i="22"/>
  <c r="E1445" i="22" s="1"/>
  <c r="G1445" i="22" a="1"/>
  <c r="F1445" i="22"/>
  <c r="G1444" i="22" a="1"/>
  <c r="G1444" i="22" s="1"/>
  <c r="E1444" i="22" s="1"/>
  <c r="F1444" i="22"/>
  <c r="G1443" i="22" a="1"/>
  <c r="G1443" i="22" s="1"/>
  <c r="E1443" i="22" s="1"/>
  <c r="F1443" i="22"/>
  <c r="C1443" i="22"/>
  <c r="D1443" i="22" s="1"/>
  <c r="B1443" i="22"/>
  <c r="A1443" i="22"/>
  <c r="G1442" i="22" a="1"/>
  <c r="G1442" i="22" s="1"/>
  <c r="E1442" i="22" s="1"/>
  <c r="F1442" i="22"/>
  <c r="G1441" i="22" a="1"/>
  <c r="G1441" i="22" s="1"/>
  <c r="E1441" i="22" s="1"/>
  <c r="F1441" i="22"/>
  <c r="G1440" i="22" a="1"/>
  <c r="G1440" i="22" s="1"/>
  <c r="E1440" i="22" s="1"/>
  <c r="F1440" i="22"/>
  <c r="G1439" i="22" a="1"/>
  <c r="G1439" i="22" s="1"/>
  <c r="E1439" i="22" s="1"/>
  <c r="F1439" i="22"/>
  <c r="C1439" i="22" s="1"/>
  <c r="D1439" i="22"/>
  <c r="G1438" i="22" a="1"/>
  <c r="G1438" i="22" s="1"/>
  <c r="E1438" i="22" s="1"/>
  <c r="F1438" i="22"/>
  <c r="G1437" i="22"/>
  <c r="E1437" i="22" s="1"/>
  <c r="G1437" i="22" a="1"/>
  <c r="F1437" i="22"/>
  <c r="C1437" i="22" s="1"/>
  <c r="D1437" i="22" s="1"/>
  <c r="G1436" i="22" a="1"/>
  <c r="G1436" i="22" s="1"/>
  <c r="E1436" i="22" s="1"/>
  <c r="F1436" i="22"/>
  <c r="A1436" i="22" s="1"/>
  <c r="B1436" i="22" s="1"/>
  <c r="C1436" i="22"/>
  <c r="D1436" i="22" s="1"/>
  <c r="G1435" i="22"/>
  <c r="E1435" i="22" s="1"/>
  <c r="G1435" i="22" a="1"/>
  <c r="F1435" i="22"/>
  <c r="G1434" i="22" a="1"/>
  <c r="G1434" i="22" s="1"/>
  <c r="E1434" i="22" s="1"/>
  <c r="F1434" i="22"/>
  <c r="G1433" i="22" a="1"/>
  <c r="G1433" i="22" s="1"/>
  <c r="E1433" i="22" s="1"/>
  <c r="F1433" i="22"/>
  <c r="A1433" i="22" s="1"/>
  <c r="B1433" i="22" s="1"/>
  <c r="G1432" i="22" a="1"/>
  <c r="G1432" i="22" s="1"/>
  <c r="E1432" i="22" s="1"/>
  <c r="F1432" i="22"/>
  <c r="G1431" i="22" a="1"/>
  <c r="G1431" i="22" s="1"/>
  <c r="E1431" i="22" s="1"/>
  <c r="F1431" i="22"/>
  <c r="C1431" i="22" s="1"/>
  <c r="D1431" i="22" s="1"/>
  <c r="A1431" i="22"/>
  <c r="B1431" i="22" s="1"/>
  <c r="G1430" i="22" a="1"/>
  <c r="G1430" i="22" s="1"/>
  <c r="E1430" i="22" s="1"/>
  <c r="F1430" i="22"/>
  <c r="A1430" i="22" s="1"/>
  <c r="B1430" i="22"/>
  <c r="G1429" i="22"/>
  <c r="E1429" i="22" s="1"/>
  <c r="G1429" i="22" a="1"/>
  <c r="F1429" i="22"/>
  <c r="C1429" i="22" s="1"/>
  <c r="D1429" i="22"/>
  <c r="G1428" i="22" a="1"/>
  <c r="G1428" i="22" s="1"/>
  <c r="E1428" i="22" s="1"/>
  <c r="F1428" i="22"/>
  <c r="C1428" i="22"/>
  <c r="D1428" i="22" s="1"/>
  <c r="A1428" i="22"/>
  <c r="B1428" i="22" s="1"/>
  <c r="G1427" i="22"/>
  <c r="E1427" i="22" s="1"/>
  <c r="G1427" i="22" a="1"/>
  <c r="F1427" i="22"/>
  <c r="A1427" i="22" s="1"/>
  <c r="B1427" i="22" s="1"/>
  <c r="C1427" i="22"/>
  <c r="D1427" i="22" s="1"/>
  <c r="G1426" i="22" a="1"/>
  <c r="G1426" i="22" s="1"/>
  <c r="E1426" i="22" s="1"/>
  <c r="F1426" i="22"/>
  <c r="C1426" i="22" s="1"/>
  <c r="D1426" i="22" s="1"/>
  <c r="G1425" i="22" a="1"/>
  <c r="G1425" i="22" s="1"/>
  <c r="E1425" i="22" s="1"/>
  <c r="F1425" i="22"/>
  <c r="A1425" i="22" s="1"/>
  <c r="B1425" i="22" s="1"/>
  <c r="C1425" i="22"/>
  <c r="D1425" i="22" s="1"/>
  <c r="G1424" i="22" a="1"/>
  <c r="G1424" i="22" s="1"/>
  <c r="E1424" i="22" s="1"/>
  <c r="F1424" i="22"/>
  <c r="G1423" i="22" a="1"/>
  <c r="G1423" i="22" s="1"/>
  <c r="E1423" i="22" s="1"/>
  <c r="F1423" i="22"/>
  <c r="G1422" i="22" a="1"/>
  <c r="G1422" i="22" s="1"/>
  <c r="E1422" i="22" s="1"/>
  <c r="F1422" i="22"/>
  <c r="C1422" i="22" s="1"/>
  <c r="D1422" i="22" s="1"/>
  <c r="G1421" i="22"/>
  <c r="E1421" i="22" s="1"/>
  <c r="G1421" i="22" a="1"/>
  <c r="F1421" i="22"/>
  <c r="C1421" i="22" s="1"/>
  <c r="D1421" i="22" s="1"/>
  <c r="A1421" i="22"/>
  <c r="B1421" i="22" s="1"/>
  <c r="G1420" i="22"/>
  <c r="E1420" i="22" s="1"/>
  <c r="G1420" i="22" a="1"/>
  <c r="F1420" i="22"/>
  <c r="G1419" i="22" a="1"/>
  <c r="G1419" i="22" s="1"/>
  <c r="E1419" i="22" s="1"/>
  <c r="F1419" i="22"/>
  <c r="C1419" i="22" s="1"/>
  <c r="D1419" i="22" s="1"/>
  <c r="G1418" i="22" a="1"/>
  <c r="G1418" i="22" s="1"/>
  <c r="E1418" i="22" s="1"/>
  <c r="F1418" i="22"/>
  <c r="G1417" i="22" a="1"/>
  <c r="G1417" i="22" s="1"/>
  <c r="E1417" i="22" s="1"/>
  <c r="F1417" i="22"/>
  <c r="C1417" i="22" s="1"/>
  <c r="D1417" i="22" s="1"/>
  <c r="A1417" i="22"/>
  <c r="B1417" i="22" s="1"/>
  <c r="G1416" i="22" a="1"/>
  <c r="G1416" i="22" s="1"/>
  <c r="E1416" i="22" s="1"/>
  <c r="F1416" i="22"/>
  <c r="G1415" i="22" a="1"/>
  <c r="G1415" i="22" s="1"/>
  <c r="E1415" i="22" s="1"/>
  <c r="F1415" i="22"/>
  <c r="A1415" i="22" s="1"/>
  <c r="B1415" i="22" s="1"/>
  <c r="G1414" i="22" a="1"/>
  <c r="G1414" i="22" s="1"/>
  <c r="E1414" i="22" s="1"/>
  <c r="F1414" i="22"/>
  <c r="C1414" i="22" s="1"/>
  <c r="D1414" i="22" s="1"/>
  <c r="A1414" i="22"/>
  <c r="B1414" i="22" s="1"/>
  <c r="G1413" i="22" a="1"/>
  <c r="G1413" i="22" s="1"/>
  <c r="E1413" i="22" s="1"/>
  <c r="F1413" i="22"/>
  <c r="A1413" i="22" s="1"/>
  <c r="B1413" i="22" s="1"/>
  <c r="C1413" i="22"/>
  <c r="D1413" i="22" s="1"/>
  <c r="G1412" i="22" a="1"/>
  <c r="G1412" i="22" s="1"/>
  <c r="E1412" i="22" s="1"/>
  <c r="F1412" i="22"/>
  <c r="C1412" i="22" s="1"/>
  <c r="D1412" i="22" s="1"/>
  <c r="G1411" i="22" a="1"/>
  <c r="G1411" i="22" s="1"/>
  <c r="E1411" i="22" s="1"/>
  <c r="F1411" i="22"/>
  <c r="C1411" i="22" s="1"/>
  <c r="D1411" i="22" s="1"/>
  <c r="A1411" i="22"/>
  <c r="B1411" i="22" s="1"/>
  <c r="G1410" i="22" a="1"/>
  <c r="G1410" i="22" s="1"/>
  <c r="E1410" i="22" s="1"/>
  <c r="F1410" i="22"/>
  <c r="C1410" i="22" s="1"/>
  <c r="D1410" i="22" s="1"/>
  <c r="G1409" i="22" a="1"/>
  <c r="G1409" i="22" s="1"/>
  <c r="E1409" i="22" s="1"/>
  <c r="F1409" i="22"/>
  <c r="A1409" i="22" s="1"/>
  <c r="B1409" i="22" s="1"/>
  <c r="C1409" i="22"/>
  <c r="D1409" i="22" s="1"/>
  <c r="G1408" i="22" a="1"/>
  <c r="G1408" i="22" s="1"/>
  <c r="E1408" i="22" s="1"/>
  <c r="F1408" i="22"/>
  <c r="G1407" i="22" a="1"/>
  <c r="G1407" i="22" s="1"/>
  <c r="E1407" i="22" s="1"/>
  <c r="F1407" i="22"/>
  <c r="C1407" i="22" s="1"/>
  <c r="D1407" i="22" s="1"/>
  <c r="A1407" i="22"/>
  <c r="B1407" i="22" s="1"/>
  <c r="G1406" i="22" a="1"/>
  <c r="G1406" i="22" s="1"/>
  <c r="E1406" i="22" s="1"/>
  <c r="F1406" i="22"/>
  <c r="C1406" i="22" s="1"/>
  <c r="D1406" i="22"/>
  <c r="A1406" i="22"/>
  <c r="B1406" i="22" s="1"/>
  <c r="G1405" i="22" a="1"/>
  <c r="G1405" i="22" s="1"/>
  <c r="E1405" i="22" s="1"/>
  <c r="F1405" i="22"/>
  <c r="G1404" i="22" a="1"/>
  <c r="G1404" i="22" s="1"/>
  <c r="E1404" i="22" s="1"/>
  <c r="F1404" i="22"/>
  <c r="C1404" i="22"/>
  <c r="D1404" i="22" s="1"/>
  <c r="A1404" i="22"/>
  <c r="B1404" i="22" s="1"/>
  <c r="G1403" i="22" a="1"/>
  <c r="G1403" i="22" s="1"/>
  <c r="E1403" i="22" s="1"/>
  <c r="F1403" i="22"/>
  <c r="C1403" i="22" s="1"/>
  <c r="D1403" i="22" s="1"/>
  <c r="G1402" i="22"/>
  <c r="E1402" i="22" s="1"/>
  <c r="G1402" i="22" a="1"/>
  <c r="F1402" i="22"/>
  <c r="A1402" i="22" s="1"/>
  <c r="B1402" i="22" s="1"/>
  <c r="C1402" i="22"/>
  <c r="D1402" i="22" s="1"/>
  <c r="G1401" i="22"/>
  <c r="E1401" i="22" s="1"/>
  <c r="G1401" i="22" a="1"/>
  <c r="F1401" i="22"/>
  <c r="C1401" i="22" s="1"/>
  <c r="D1401" i="22" s="1"/>
  <c r="G1400" i="22" a="1"/>
  <c r="G1400" i="22" s="1"/>
  <c r="E1400" i="22" s="1"/>
  <c r="F1400" i="22"/>
  <c r="C1400" i="22" s="1"/>
  <c r="D1400" i="22" s="1"/>
  <c r="G1399" i="22" a="1"/>
  <c r="G1399" i="22" s="1"/>
  <c r="E1399" i="22" s="1"/>
  <c r="F1399" i="22"/>
  <c r="C1399" i="22" s="1"/>
  <c r="D1399" i="22"/>
  <c r="G1398" i="22" a="1"/>
  <c r="G1398" i="22" s="1"/>
  <c r="E1398" i="22" s="1"/>
  <c r="F1398" i="22"/>
  <c r="C1398" i="22" s="1"/>
  <c r="D1398" i="22" s="1"/>
  <c r="A1398" i="22"/>
  <c r="B1398" i="22" s="1"/>
  <c r="G1397" i="22" a="1"/>
  <c r="G1397" i="22" s="1"/>
  <c r="E1397" i="22" s="1"/>
  <c r="F1397" i="22"/>
  <c r="A1397" i="22" s="1"/>
  <c r="B1397" i="22" s="1"/>
  <c r="G1396" i="22" a="1"/>
  <c r="G1396" i="22" s="1"/>
  <c r="E1396" i="22" s="1"/>
  <c r="F1396" i="22"/>
  <c r="C1396" i="22"/>
  <c r="D1396" i="22" s="1"/>
  <c r="A1396" i="22"/>
  <c r="B1396" i="22" s="1"/>
  <c r="G1395" i="22" a="1"/>
  <c r="G1395" i="22" s="1"/>
  <c r="E1395" i="22" s="1"/>
  <c r="F1395" i="22"/>
  <c r="D1395" i="22"/>
  <c r="C1395" i="22"/>
  <c r="A1395" i="22"/>
  <c r="B1395" i="22" s="1"/>
  <c r="G1394" i="22" a="1"/>
  <c r="G1394" i="22" s="1"/>
  <c r="E1394" i="22" s="1"/>
  <c r="F1394" i="22"/>
  <c r="A1394" i="22" s="1"/>
  <c r="B1394" i="22" s="1"/>
  <c r="C1394" i="22"/>
  <c r="D1394" i="22" s="1"/>
  <c r="G1393" i="22" a="1"/>
  <c r="G1393" i="22" s="1"/>
  <c r="E1393" i="22" s="1"/>
  <c r="F1393" i="22"/>
  <c r="A1393" i="22" s="1"/>
  <c r="B1393" i="22" s="1"/>
  <c r="C1393" i="22"/>
  <c r="D1393" i="22" s="1"/>
  <c r="G1392" i="22" a="1"/>
  <c r="G1392" i="22" s="1"/>
  <c r="E1392" i="22" s="1"/>
  <c r="F1392" i="22"/>
  <c r="A1392" i="22" s="1"/>
  <c r="B1392" i="22" s="1"/>
  <c r="C1392" i="22"/>
  <c r="D1392" i="22" s="1"/>
  <c r="G1391" i="22"/>
  <c r="E1391" i="22" s="1"/>
  <c r="G1391" i="22" a="1"/>
  <c r="F1391" i="22"/>
  <c r="C1391" i="22" s="1"/>
  <c r="D1391" i="22" s="1"/>
  <c r="G1390" i="22" a="1"/>
  <c r="G1390" i="22" s="1"/>
  <c r="E1390" i="22" s="1"/>
  <c r="F1390" i="22"/>
  <c r="G1389" i="22" a="1"/>
  <c r="G1389" i="22" s="1"/>
  <c r="E1389" i="22" s="1"/>
  <c r="F1389" i="22"/>
  <c r="A1389" i="22" s="1"/>
  <c r="B1389" i="22" s="1"/>
  <c r="G1388" i="22" a="1"/>
  <c r="G1388" i="22" s="1"/>
  <c r="E1388" i="22" s="1"/>
  <c r="F1388" i="22"/>
  <c r="G1387" i="22" a="1"/>
  <c r="G1387" i="22" s="1"/>
  <c r="E1387" i="22" s="1"/>
  <c r="F1387" i="22"/>
  <c r="C1387" i="22" s="1"/>
  <c r="D1387" i="22" s="1"/>
  <c r="A1387" i="22"/>
  <c r="B1387" i="22" s="1"/>
  <c r="G1386" i="22" a="1"/>
  <c r="G1386" i="22" s="1"/>
  <c r="E1386" i="22" s="1"/>
  <c r="F1386" i="22"/>
  <c r="C1386" i="22" s="1"/>
  <c r="D1386" i="22" s="1"/>
  <c r="G1385" i="22" a="1"/>
  <c r="G1385" i="22" s="1"/>
  <c r="E1385" i="22" s="1"/>
  <c r="F1385" i="22"/>
  <c r="C1385" i="22"/>
  <c r="D1385" i="22" s="1"/>
  <c r="B1385" i="22"/>
  <c r="A1385" i="22"/>
  <c r="G1384" i="22" a="1"/>
  <c r="G1384" i="22" s="1"/>
  <c r="E1384" i="22" s="1"/>
  <c r="F1384" i="22"/>
  <c r="A1384" i="22" s="1"/>
  <c r="B1384" i="22" s="1"/>
  <c r="G1383" i="22" a="1"/>
  <c r="G1383" i="22" s="1"/>
  <c r="E1383" i="22" s="1"/>
  <c r="F1383" i="22"/>
  <c r="C1383" i="22" s="1"/>
  <c r="D1383" i="22" s="1"/>
  <c r="G1382" i="22" a="1"/>
  <c r="G1382" i="22" s="1"/>
  <c r="E1382" i="22" s="1"/>
  <c r="F1382" i="22"/>
  <c r="A1382" i="22" s="1"/>
  <c r="B1382" i="22" s="1"/>
  <c r="C1382" i="22"/>
  <c r="D1382" i="22" s="1"/>
  <c r="G1381" i="22" a="1"/>
  <c r="G1381" i="22" s="1"/>
  <c r="E1381" i="22" s="1"/>
  <c r="F1381" i="22"/>
  <c r="A1381" i="22" s="1"/>
  <c r="B1381" i="22"/>
  <c r="G1380" i="22" a="1"/>
  <c r="G1380" i="22" s="1"/>
  <c r="E1380" i="22" s="1"/>
  <c r="F1380" i="22"/>
  <c r="C1380" i="22" s="1"/>
  <c r="D1380" i="22" s="1"/>
  <c r="G1379" i="22" a="1"/>
  <c r="G1379" i="22" s="1"/>
  <c r="E1379" i="22" s="1"/>
  <c r="F1379" i="22"/>
  <c r="G1378" i="22" a="1"/>
  <c r="G1378" i="22" s="1"/>
  <c r="E1378" i="22" s="1"/>
  <c r="F1378" i="22"/>
  <c r="G1377" i="22" a="1"/>
  <c r="G1377" i="22" s="1"/>
  <c r="E1377" i="22" s="1"/>
  <c r="F1377" i="22"/>
  <c r="C1377" i="22"/>
  <c r="D1377" i="22" s="1"/>
  <c r="A1377" i="22"/>
  <c r="B1377" i="22" s="1"/>
  <c r="G1376" i="22"/>
  <c r="E1376" i="22" s="1"/>
  <c r="G1376" i="22" a="1"/>
  <c r="F1376" i="22"/>
  <c r="A1376" i="22" s="1"/>
  <c r="B1376" i="22" s="1"/>
  <c r="C1376" i="22"/>
  <c r="D1376" i="22" s="1"/>
  <c r="G1375" i="22" a="1"/>
  <c r="G1375" i="22" s="1"/>
  <c r="E1375" i="22" s="1"/>
  <c r="F1375" i="22"/>
  <c r="C1375" i="22" s="1"/>
  <c r="D1375" i="22"/>
  <c r="G1374" i="22" a="1"/>
  <c r="G1374" i="22" s="1"/>
  <c r="E1374" i="22" s="1"/>
  <c r="F1374" i="22"/>
  <c r="C1374" i="22" s="1"/>
  <c r="D1374" i="22" s="1"/>
  <c r="G1373" i="22" a="1"/>
  <c r="G1373" i="22" s="1"/>
  <c r="E1373" i="22" s="1"/>
  <c r="F1373" i="22"/>
  <c r="G1372" i="22"/>
  <c r="E1372" i="22" s="1"/>
  <c r="G1372" i="22" a="1"/>
  <c r="F1372" i="22"/>
  <c r="A1372" i="22" s="1"/>
  <c r="B1372" i="22" s="1"/>
  <c r="C1372" i="22"/>
  <c r="D1372" i="22" s="1"/>
  <c r="G1371" i="22" a="1"/>
  <c r="G1371" i="22" s="1"/>
  <c r="E1371" i="22" s="1"/>
  <c r="F1371" i="22"/>
  <c r="C1371" i="22" s="1"/>
  <c r="D1371" i="22" s="1"/>
  <c r="G1370" i="22"/>
  <c r="E1370" i="22" s="1"/>
  <c r="G1370" i="22" a="1"/>
  <c r="F1370" i="22"/>
  <c r="A1370" i="22" s="1"/>
  <c r="B1370" i="22" s="1"/>
  <c r="D1370" i="22"/>
  <c r="C1370" i="22"/>
  <c r="G1369" i="22" a="1"/>
  <c r="G1369" i="22" s="1"/>
  <c r="E1369" i="22" s="1"/>
  <c r="F1369" i="22"/>
  <c r="C1369" i="22" s="1"/>
  <c r="D1369" i="22"/>
  <c r="A1369" i="22"/>
  <c r="B1369" i="22" s="1"/>
  <c r="G1368" i="22" a="1"/>
  <c r="G1368" i="22" s="1"/>
  <c r="E1368" i="22" s="1"/>
  <c r="F1368" i="22"/>
  <c r="C1368" i="22"/>
  <c r="D1368" i="22" s="1"/>
  <c r="A1368" i="22"/>
  <c r="B1368" i="22" s="1"/>
  <c r="G1367" i="22" a="1"/>
  <c r="G1367" i="22" s="1"/>
  <c r="E1367" i="22" s="1"/>
  <c r="F1367" i="22"/>
  <c r="C1367" i="22" s="1"/>
  <c r="D1367" i="22" s="1"/>
  <c r="G1366" i="22" a="1"/>
  <c r="G1366" i="22" s="1"/>
  <c r="E1366" i="22" s="1"/>
  <c r="F1366" i="22"/>
  <c r="C1366" i="22" s="1"/>
  <c r="D1366" i="22" s="1"/>
  <c r="G1365" i="22" a="1"/>
  <c r="G1365" i="22" s="1"/>
  <c r="E1365" i="22" s="1"/>
  <c r="F1365" i="22"/>
  <c r="G1364" i="22"/>
  <c r="E1364" i="22" s="1"/>
  <c r="G1364" i="22" a="1"/>
  <c r="F1364" i="22"/>
  <c r="C1364" i="22"/>
  <c r="D1364" i="22" s="1"/>
  <c r="A1364" i="22"/>
  <c r="B1364" i="22" s="1"/>
  <c r="G1363" i="22" a="1"/>
  <c r="G1363" i="22" s="1"/>
  <c r="E1363" i="22" s="1"/>
  <c r="F1363" i="22"/>
  <c r="C1363" i="22" s="1"/>
  <c r="D1363" i="22" s="1"/>
  <c r="G1362" i="22" a="1"/>
  <c r="G1362" i="22" s="1"/>
  <c r="E1362" i="22" s="1"/>
  <c r="F1362" i="22"/>
  <c r="C1362" i="22" s="1"/>
  <c r="D1362" i="22" s="1"/>
  <c r="G1361" i="22" a="1"/>
  <c r="G1361" i="22" s="1"/>
  <c r="E1361" i="22" s="1"/>
  <c r="F1361" i="22"/>
  <c r="C1361" i="22" s="1"/>
  <c r="D1361" i="22" s="1"/>
  <c r="G1360" i="22" a="1"/>
  <c r="G1360" i="22" s="1"/>
  <c r="E1360" i="22" s="1"/>
  <c r="F1360" i="22"/>
  <c r="G1359" i="22" a="1"/>
  <c r="G1359" i="22" s="1"/>
  <c r="E1359" i="22" s="1"/>
  <c r="F1359" i="22"/>
  <c r="C1359" i="22" s="1"/>
  <c r="D1359" i="22" s="1"/>
  <c r="G1358" i="22" a="1"/>
  <c r="G1358" i="22" s="1"/>
  <c r="E1358" i="22" s="1"/>
  <c r="F1358" i="22"/>
  <c r="C1358" i="22"/>
  <c r="D1358" i="22" s="1"/>
  <c r="A1358" i="22"/>
  <c r="B1358" i="22" s="1"/>
  <c r="G1357" i="22" a="1"/>
  <c r="G1357" i="22" s="1"/>
  <c r="E1357" i="22" s="1"/>
  <c r="F1357" i="22"/>
  <c r="A1357" i="22" s="1"/>
  <c r="B1357" i="22" s="1"/>
  <c r="D1357" i="22"/>
  <c r="C1357" i="22"/>
  <c r="G1356" i="22" a="1"/>
  <c r="G1356" i="22" s="1"/>
  <c r="E1356" i="22" s="1"/>
  <c r="F1356" i="22"/>
  <c r="C1356" i="22" s="1"/>
  <c r="D1356" i="22"/>
  <c r="G1355" i="22" a="1"/>
  <c r="G1355" i="22" s="1"/>
  <c r="E1355" i="22" s="1"/>
  <c r="F1355" i="22"/>
  <c r="G1354" i="22" a="1"/>
  <c r="G1354" i="22" s="1"/>
  <c r="E1354" i="22" s="1"/>
  <c r="F1354" i="22"/>
  <c r="G1353" i="22" a="1"/>
  <c r="G1353" i="22" s="1"/>
  <c r="E1353" i="22" s="1"/>
  <c r="F1353" i="22"/>
  <c r="A1353" i="22" s="1"/>
  <c r="B1353" i="22" s="1"/>
  <c r="C1353" i="22"/>
  <c r="D1353" i="22" s="1"/>
  <c r="G1352" i="22"/>
  <c r="E1352" i="22" s="1"/>
  <c r="G1352" i="22" a="1"/>
  <c r="F1352" i="22"/>
  <c r="C1352" i="22"/>
  <c r="D1352" i="22" s="1"/>
  <c r="B1352" i="22"/>
  <c r="A1352" i="22"/>
  <c r="G1351" i="22" a="1"/>
  <c r="G1351" i="22" s="1"/>
  <c r="E1351" i="22" s="1"/>
  <c r="F1351" i="22"/>
  <c r="G1350" i="22" a="1"/>
  <c r="G1350" i="22" s="1"/>
  <c r="E1350" i="22" s="1"/>
  <c r="F1350" i="22"/>
  <c r="G1349" i="22" a="1"/>
  <c r="G1349" i="22" s="1"/>
  <c r="E1349" i="22" s="1"/>
  <c r="F1349" i="22"/>
  <c r="C1349" i="22" s="1"/>
  <c r="D1349" i="22" s="1"/>
  <c r="G1348" i="22" a="1"/>
  <c r="G1348" i="22" s="1"/>
  <c r="E1348" i="22" s="1"/>
  <c r="F1348" i="22"/>
  <c r="C1348" i="22" s="1"/>
  <c r="D1348" i="22"/>
  <c r="G1347" i="22" a="1"/>
  <c r="G1347" i="22" s="1"/>
  <c r="E1347" i="22" s="1"/>
  <c r="F1347" i="22"/>
  <c r="A1347" i="22" s="1"/>
  <c r="B1347" i="22"/>
  <c r="G1346" i="22"/>
  <c r="E1346" i="22" s="1"/>
  <c r="G1346" i="22" a="1"/>
  <c r="F1346" i="22"/>
  <c r="C1346" i="22" s="1"/>
  <c r="D1346" i="22" s="1"/>
  <c r="G1345" i="22" a="1"/>
  <c r="G1345" i="22" s="1"/>
  <c r="E1345" i="22" s="1"/>
  <c r="F1345" i="22"/>
  <c r="C1345" i="22" s="1"/>
  <c r="D1345" i="22" s="1"/>
  <c r="G1344" i="22" a="1"/>
  <c r="G1344" i="22" s="1"/>
  <c r="E1344" i="22" s="1"/>
  <c r="F1344" i="22"/>
  <c r="G1343" i="22" a="1"/>
  <c r="G1343" i="22" s="1"/>
  <c r="E1343" i="22" s="1"/>
  <c r="F1343" i="22"/>
  <c r="C1343" i="22"/>
  <c r="D1343" i="22" s="1"/>
  <c r="A1343" i="22"/>
  <c r="B1343" i="22" s="1"/>
  <c r="G1342" i="22" a="1"/>
  <c r="G1342" i="22" s="1"/>
  <c r="E1342" i="22" s="1"/>
  <c r="F1342" i="22"/>
  <c r="G1341" i="22" a="1"/>
  <c r="G1341" i="22" s="1"/>
  <c r="E1341" i="22" s="1"/>
  <c r="F1341" i="22"/>
  <c r="G1340" i="22"/>
  <c r="E1340" i="22" s="1"/>
  <c r="G1340" i="22" a="1"/>
  <c r="F1340" i="22"/>
  <c r="C1340" i="22" s="1"/>
  <c r="D1340" i="22"/>
  <c r="A1340" i="22"/>
  <c r="B1340" i="22" s="1"/>
  <c r="G1339" i="22" a="1"/>
  <c r="G1339" i="22" s="1"/>
  <c r="E1339" i="22" s="1"/>
  <c r="F1339" i="22"/>
  <c r="C1339" i="22" s="1"/>
  <c r="D1339" i="22" s="1"/>
  <c r="G1338" i="22" a="1"/>
  <c r="G1338" i="22" s="1"/>
  <c r="E1338" i="22" s="1"/>
  <c r="F1338" i="22"/>
  <c r="C1338" i="22" s="1"/>
  <c r="D1338" i="22" s="1"/>
  <c r="A1338" i="22"/>
  <c r="B1338" i="22" s="1"/>
  <c r="G1337" i="22" a="1"/>
  <c r="G1337" i="22" s="1"/>
  <c r="E1337" i="22" s="1"/>
  <c r="F1337" i="22"/>
  <c r="C1337" i="22" s="1"/>
  <c r="D1337" i="22"/>
  <c r="A1337" i="22"/>
  <c r="B1337" i="22" s="1"/>
  <c r="G1336" i="22" a="1"/>
  <c r="G1336" i="22" s="1"/>
  <c r="E1336" i="22" s="1"/>
  <c r="F1336" i="22"/>
  <c r="C1336" i="22" s="1"/>
  <c r="D1336" i="22"/>
  <c r="G1335" i="22" a="1"/>
  <c r="G1335" i="22" s="1"/>
  <c r="E1335" i="22" s="1"/>
  <c r="F1335" i="22"/>
  <c r="C1335" i="22" s="1"/>
  <c r="D1335" i="22"/>
  <c r="G1334" i="22" a="1"/>
  <c r="G1334" i="22" s="1"/>
  <c r="E1334" i="22" s="1"/>
  <c r="F1334" i="22"/>
  <c r="C1334" i="22" s="1"/>
  <c r="D1334" i="22" s="1"/>
  <c r="G1333" i="22"/>
  <c r="E1333" i="22" s="1"/>
  <c r="G1333" i="22" a="1"/>
  <c r="F1333" i="22"/>
  <c r="C1333" i="22" s="1"/>
  <c r="D1333" i="22" s="1"/>
  <c r="G1332" i="22" a="1"/>
  <c r="F1332" i="22"/>
  <c r="C1332" i="22" s="1"/>
  <c r="D1332" i="22" s="1"/>
  <c r="G1331" i="22" a="1"/>
  <c r="G1331" i="22" s="1"/>
  <c r="E1331" i="22" s="1"/>
  <c r="F1331" i="22"/>
  <c r="G1330" i="22"/>
  <c r="E1330" i="22" s="1"/>
  <c r="G1330" i="22" a="1"/>
  <c r="F1330" i="22"/>
  <c r="G1329" i="22" a="1"/>
  <c r="G1329" i="22" s="1"/>
  <c r="E1329" i="22" s="1"/>
  <c r="F1329" i="22"/>
  <c r="A1329" i="22"/>
  <c r="B1329" i="22" s="1"/>
  <c r="G1328" i="22" a="1"/>
  <c r="G1328" i="22" s="1"/>
  <c r="E1328" i="22" s="1"/>
  <c r="F1328" i="22"/>
  <c r="G1327" i="22" a="1"/>
  <c r="G1327" i="22" s="1"/>
  <c r="F1327" i="22"/>
  <c r="A1327" i="22" s="1"/>
  <c r="B1327" i="22" s="1"/>
  <c r="E1327" i="22"/>
  <c r="G1326" i="22" a="1"/>
  <c r="G1326" i="22" s="1"/>
  <c r="E1326" i="22" s="1"/>
  <c r="F1326" i="22"/>
  <c r="C1326" i="22" s="1"/>
  <c r="D1326" i="22" s="1"/>
  <c r="G1325" i="22" a="1"/>
  <c r="G1325" i="22" s="1"/>
  <c r="F1325" i="22"/>
  <c r="E1325" i="22"/>
  <c r="G1324" i="22" a="1"/>
  <c r="G1324" i="22" s="1"/>
  <c r="E1324" i="22" s="1"/>
  <c r="F1324" i="22"/>
  <c r="C1324" i="22" s="1"/>
  <c r="D1324" i="22"/>
  <c r="A1324" i="22"/>
  <c r="B1324" i="22" s="1"/>
  <c r="G1323" i="22" a="1"/>
  <c r="G1323" i="22" s="1"/>
  <c r="E1323" i="22" s="1"/>
  <c r="F1323" i="22"/>
  <c r="G1322" i="22" a="1"/>
  <c r="G1322" i="22" s="1"/>
  <c r="E1322" i="22" s="1"/>
  <c r="F1322" i="22"/>
  <c r="G1321" i="22" a="1"/>
  <c r="G1321" i="22" s="1"/>
  <c r="E1321" i="22" s="1"/>
  <c r="F1321" i="22"/>
  <c r="C1321" i="22" s="1"/>
  <c r="D1321" i="22" s="1"/>
  <c r="G1320" i="22"/>
  <c r="E1320" i="22" s="1"/>
  <c r="G1320" i="22" a="1"/>
  <c r="F1320" i="22"/>
  <c r="G1319" i="22"/>
  <c r="E1319" i="22" s="1"/>
  <c r="G1319" i="22" a="1"/>
  <c r="F1319" i="22"/>
  <c r="C1319" i="22" s="1"/>
  <c r="D1319" i="22"/>
  <c r="G1318" i="22" a="1"/>
  <c r="G1318" i="22" s="1"/>
  <c r="E1318" i="22" s="1"/>
  <c r="F1318" i="22"/>
  <c r="C1318" i="22" s="1"/>
  <c r="D1318" i="22" s="1"/>
  <c r="A1318" i="22"/>
  <c r="B1318" i="22" s="1"/>
  <c r="G1317" i="22" a="1"/>
  <c r="G1317" i="22" s="1"/>
  <c r="E1317" i="22" s="1"/>
  <c r="F1317" i="22"/>
  <c r="G1316" i="22"/>
  <c r="E1316" i="22" s="1"/>
  <c r="G1316" i="22" a="1"/>
  <c r="F1316" i="22"/>
  <c r="C1316" i="22" s="1"/>
  <c r="D1316" i="22"/>
  <c r="A1316" i="22"/>
  <c r="B1316" i="22" s="1"/>
  <c r="G1315" i="22" a="1"/>
  <c r="G1315" i="22" s="1"/>
  <c r="E1315" i="22" s="1"/>
  <c r="F1315" i="22"/>
  <c r="G1314" i="22"/>
  <c r="E1314" i="22" s="1"/>
  <c r="G1314" i="22" a="1"/>
  <c r="F1314" i="22"/>
  <c r="C1314" i="22" s="1"/>
  <c r="D1314" i="22" s="1"/>
  <c r="G1313" i="22" a="1"/>
  <c r="G1313" i="22" s="1"/>
  <c r="F1313" i="22"/>
  <c r="A1313" i="22" s="1"/>
  <c r="B1313" i="22" s="1"/>
  <c r="E1313" i="22"/>
  <c r="G1312" i="22" a="1"/>
  <c r="G1312" i="22" s="1"/>
  <c r="E1312" i="22" s="1"/>
  <c r="F1312" i="22"/>
  <c r="G1311" i="22" a="1"/>
  <c r="G1311" i="22" s="1"/>
  <c r="E1311" i="22" s="1"/>
  <c r="F1311" i="22"/>
  <c r="A1311" i="22"/>
  <c r="B1311" i="22" s="1"/>
  <c r="G1310" i="22" a="1"/>
  <c r="G1310" i="22" s="1"/>
  <c r="E1310" i="22" s="1"/>
  <c r="F1310" i="22"/>
  <c r="C1310" i="22" s="1"/>
  <c r="D1310" i="22"/>
  <c r="A1310" i="22"/>
  <c r="B1310" i="22" s="1"/>
  <c r="G1309" i="22" a="1"/>
  <c r="G1309" i="22" s="1"/>
  <c r="E1309" i="22" s="1"/>
  <c r="F1309" i="22"/>
  <c r="G1308" i="22" a="1"/>
  <c r="F1308" i="22"/>
  <c r="C1308" i="22" s="1"/>
  <c r="D1308" i="22"/>
  <c r="G1307" i="22" a="1"/>
  <c r="G1307" i="22" s="1"/>
  <c r="E1307" i="22" s="1"/>
  <c r="F1307" i="22"/>
  <c r="G1306" i="22" a="1"/>
  <c r="G1306" i="22" s="1"/>
  <c r="E1306" i="22" s="1"/>
  <c r="F1306" i="22"/>
  <c r="G1305" i="22" a="1"/>
  <c r="G1305" i="22" s="1"/>
  <c r="F1305" i="22"/>
  <c r="E1305" i="22"/>
  <c r="A1305" i="22"/>
  <c r="B1305" i="22" s="1"/>
  <c r="G1304" i="22" a="1"/>
  <c r="G1304" i="22" s="1"/>
  <c r="E1304" i="22" s="1"/>
  <c r="F1304" i="22"/>
  <c r="C1304" i="22" s="1"/>
  <c r="D1304" i="22" s="1"/>
  <c r="G1303" i="22" a="1"/>
  <c r="G1303" i="22" s="1"/>
  <c r="E1303" i="22" s="1"/>
  <c r="F1303" i="22"/>
  <c r="C1303" i="22" s="1"/>
  <c r="D1303" i="22"/>
  <c r="A1303" i="22"/>
  <c r="B1303" i="22" s="1"/>
  <c r="G1302" i="22"/>
  <c r="E1302" i="22" s="1"/>
  <c r="G1302" i="22" a="1"/>
  <c r="F1302" i="22"/>
  <c r="C1302" i="22" s="1"/>
  <c r="D1302" i="22" s="1"/>
  <c r="A1302" i="22"/>
  <c r="B1302" i="22" s="1"/>
  <c r="G1301" i="22"/>
  <c r="E1301" i="22" s="1"/>
  <c r="G1301" i="22" a="1"/>
  <c r="F1301" i="22"/>
  <c r="C1301" i="22" s="1"/>
  <c r="D1301" i="22" s="1"/>
  <c r="A1301" i="22"/>
  <c r="B1301" i="22" s="1"/>
  <c r="G1300" i="22" a="1"/>
  <c r="G1300" i="22" s="1"/>
  <c r="E1300" i="22" s="1"/>
  <c r="F1300" i="22"/>
  <c r="C1300" i="22" s="1"/>
  <c r="D1300" i="22" s="1"/>
  <c r="G1299" i="22" a="1"/>
  <c r="G1299" i="22" s="1"/>
  <c r="E1299" i="22" s="1"/>
  <c r="F1299" i="22"/>
  <c r="A1299" i="22" s="1"/>
  <c r="B1299" i="22" s="1"/>
  <c r="C1299" i="22"/>
  <c r="D1299" i="22" s="1"/>
  <c r="G1298" i="22"/>
  <c r="E1298" i="22" s="1"/>
  <c r="G1298" i="22" a="1"/>
  <c r="F1298" i="22"/>
  <c r="C1298" i="22" s="1"/>
  <c r="D1298" i="22" s="1"/>
  <c r="B1298" i="22"/>
  <c r="G1297" i="22" a="1"/>
  <c r="G1297" i="22" s="1"/>
  <c r="E1297" i="22" s="1"/>
  <c r="F1297" i="22"/>
  <c r="C1297" i="22" s="1"/>
  <c r="D1297" i="22" s="1"/>
  <c r="B1297" i="22"/>
  <c r="G1296" i="22" a="1"/>
  <c r="G1296" i="22" s="1"/>
  <c r="E1296" i="22" s="1"/>
  <c r="F1296" i="22"/>
  <c r="B1296" i="22"/>
  <c r="G1295" i="22"/>
  <c r="G1295" i="22" a="1"/>
  <c r="F1295" i="22"/>
  <c r="E1295" i="22"/>
  <c r="D1295" i="22"/>
  <c r="C1295" i="22"/>
  <c r="B1295" i="22"/>
  <c r="G1294" i="22" a="1"/>
  <c r="G1294" i="22" s="1"/>
  <c r="F1294" i="22"/>
  <c r="C1294" i="22" s="1"/>
  <c r="D1294" i="22" s="1"/>
  <c r="E1294" i="22"/>
  <c r="B1294" i="22"/>
  <c r="G1293" i="22" a="1"/>
  <c r="G1293" i="22" s="1"/>
  <c r="E1293" i="22" s="1"/>
  <c r="F1293" i="22"/>
  <c r="C1293" i="22"/>
  <c r="D1293" i="22" s="1"/>
  <c r="B1293" i="22"/>
  <c r="G1292" i="22"/>
  <c r="E1292" i="22" s="1"/>
  <c r="G1292" i="22" a="1"/>
  <c r="F1292" i="22"/>
  <c r="B1292" i="22"/>
  <c r="G1291" i="22"/>
  <c r="E1291" i="22" s="1"/>
  <c r="G1291" i="22" a="1"/>
  <c r="F1291" i="22"/>
  <c r="C1291" i="22" s="1"/>
  <c r="D1291" i="22" s="1"/>
  <c r="B1291" i="22"/>
  <c r="G1290" i="22"/>
  <c r="G1290" i="22" a="1"/>
  <c r="F1290" i="22"/>
  <c r="C1290" i="22" s="1"/>
  <c r="D1290" i="22" s="1"/>
  <c r="E1290" i="22"/>
  <c r="B1290" i="22"/>
  <c r="G1289" i="22" a="1"/>
  <c r="G1289" i="22" s="1"/>
  <c r="E1289" i="22" s="1"/>
  <c r="F1289" i="22"/>
  <c r="C1289" i="22" s="1"/>
  <c r="D1289" i="22" s="1"/>
  <c r="B1289" i="22"/>
  <c r="G1288" i="22" a="1"/>
  <c r="G1288" i="22" s="1"/>
  <c r="F1288" i="22"/>
  <c r="C1288" i="22" s="1"/>
  <c r="D1288" i="22" s="1"/>
  <c r="E1288" i="22"/>
  <c r="B1288" i="22"/>
  <c r="G1287" i="22" a="1"/>
  <c r="G1287" i="22" s="1"/>
  <c r="E1287" i="22" s="1"/>
  <c r="F1287" i="22"/>
  <c r="C1287" i="22" s="1"/>
  <c r="D1287" i="22" s="1"/>
  <c r="B1287" i="22"/>
  <c r="G1286" i="22" a="1"/>
  <c r="G1286" i="22" s="1"/>
  <c r="E1286" i="22" s="1"/>
  <c r="F1286" i="22"/>
  <c r="B1286" i="22"/>
  <c r="G1285" i="22"/>
  <c r="E1285" i="22" s="1"/>
  <c r="G1285" i="22" a="1"/>
  <c r="F1285" i="22"/>
  <c r="C1285" i="22" s="1"/>
  <c r="D1285" i="22" s="1"/>
  <c r="B1285" i="22"/>
  <c r="G1284" i="22" a="1"/>
  <c r="F1284" i="22"/>
  <c r="B1284" i="22"/>
  <c r="G1283" i="22" a="1"/>
  <c r="G1283" i="22" s="1"/>
  <c r="E1283" i="22" s="1"/>
  <c r="F1283" i="22"/>
  <c r="C1283" i="22" s="1"/>
  <c r="D1283" i="22" s="1"/>
  <c r="B1283" i="22"/>
  <c r="G1282" i="22" a="1"/>
  <c r="G1282" i="22" s="1"/>
  <c r="F1282" i="22"/>
  <c r="C1282" i="22" s="1"/>
  <c r="D1282" i="22" s="1"/>
  <c r="E1282" i="22"/>
  <c r="B1282" i="22"/>
  <c r="G1281" i="22" a="1"/>
  <c r="G1281" i="22" s="1"/>
  <c r="E1281" i="22" s="1"/>
  <c r="F1281" i="22"/>
  <c r="C1281" i="22" s="1"/>
  <c r="D1281" i="22" s="1"/>
  <c r="B1281" i="22"/>
  <c r="G1280" i="22" a="1"/>
  <c r="G1280" i="22" s="1"/>
  <c r="F1280" i="22"/>
  <c r="C1280" i="22" s="1"/>
  <c r="D1280" i="22" s="1"/>
  <c r="E1280" i="22"/>
  <c r="B1280" i="22"/>
  <c r="G1279" i="22" a="1"/>
  <c r="G1279" i="22" s="1"/>
  <c r="F1279" i="22"/>
  <c r="C1279" i="22" s="1"/>
  <c r="D1279" i="22" s="1"/>
  <c r="E1279" i="22"/>
  <c r="B1279" i="22"/>
  <c r="G1278" i="22" a="1"/>
  <c r="G1278" i="22" s="1"/>
  <c r="E1278" i="22" s="1"/>
  <c r="F1278" i="22"/>
  <c r="C1278" i="22"/>
  <c r="D1278" i="22" s="1"/>
  <c r="B1278" i="22"/>
  <c r="G1277" i="22"/>
  <c r="E1277" i="22" s="1"/>
  <c r="G1277" i="22" a="1"/>
  <c r="F1277" i="22"/>
  <c r="C1277" i="22"/>
  <c r="D1277" i="22" s="1"/>
  <c r="B1277" i="22"/>
  <c r="G1276" i="22" a="1"/>
  <c r="F1276" i="22"/>
  <c r="B1276" i="22"/>
  <c r="G1275" i="22" a="1"/>
  <c r="G1275" i="22" s="1"/>
  <c r="E1275" i="22" s="1"/>
  <c r="F1275" i="22"/>
  <c r="C1275" i="22" s="1"/>
  <c r="D1275" i="22" s="1"/>
  <c r="B1275" i="22"/>
  <c r="G1274" i="22" a="1"/>
  <c r="G1274" i="22" s="1"/>
  <c r="E1274" i="22" s="1"/>
  <c r="F1274" i="22"/>
  <c r="B1274" i="22"/>
  <c r="G1273" i="22" a="1"/>
  <c r="G1273" i="22" s="1"/>
  <c r="E1273" i="22" s="1"/>
  <c r="F1273" i="22"/>
  <c r="C1273" i="22" s="1"/>
  <c r="D1273" i="22" s="1"/>
  <c r="B1273" i="22"/>
  <c r="G1272" i="22" a="1"/>
  <c r="G1272" i="22" s="1"/>
  <c r="F1272" i="22"/>
  <c r="C1272" i="22" s="1"/>
  <c r="D1272" i="22" s="1"/>
  <c r="E1272" i="22"/>
  <c r="B1272" i="22"/>
  <c r="G1271" i="22" a="1"/>
  <c r="G1271" i="22" s="1"/>
  <c r="E1271" i="22" s="1"/>
  <c r="F1271" i="22"/>
  <c r="C1271" i="22" s="1"/>
  <c r="D1271" i="22" s="1"/>
  <c r="B1271" i="22"/>
  <c r="G1270" i="22" a="1"/>
  <c r="G1270" i="22" s="1"/>
  <c r="E1270" i="22" s="1"/>
  <c r="F1270" i="22"/>
  <c r="C1270" i="22" s="1"/>
  <c r="D1270" i="22" s="1"/>
  <c r="B1270" i="22"/>
  <c r="G1269" i="22"/>
  <c r="E1269" i="22" s="1"/>
  <c r="G1269" i="22" a="1"/>
  <c r="F1269" i="22"/>
  <c r="C1269" i="22" s="1"/>
  <c r="D1269" i="22" s="1"/>
  <c r="B1269" i="22"/>
  <c r="G1268" i="22" a="1"/>
  <c r="G1268" i="22" s="1"/>
  <c r="E1268" i="22" s="1"/>
  <c r="F1268" i="22"/>
  <c r="G1267" i="22" a="1"/>
  <c r="G1267" i="22" s="1"/>
  <c r="E1267" i="22" s="1"/>
  <c r="F1267" i="22"/>
  <c r="A1267" i="22" s="1"/>
  <c r="B1267" i="22" s="1"/>
  <c r="G1266" i="22" a="1"/>
  <c r="G1266" i="22" s="1"/>
  <c r="E1266" i="22" s="1"/>
  <c r="F1266" i="22"/>
  <c r="C1266" i="22"/>
  <c r="D1266" i="22" s="1"/>
  <c r="B1266" i="22"/>
  <c r="A1266" i="22"/>
  <c r="G1265" i="22" a="1"/>
  <c r="F1265" i="22"/>
  <c r="C1265" i="22"/>
  <c r="D1265" i="22" s="1"/>
  <c r="G1264" i="22"/>
  <c r="E1264" i="22" s="1"/>
  <c r="G1264" i="22" a="1"/>
  <c r="F1264" i="22"/>
  <c r="G1263" i="22" a="1"/>
  <c r="G1263" i="22" s="1"/>
  <c r="E1263" i="22" s="1"/>
  <c r="F1263" i="22"/>
  <c r="C1263" i="22" s="1"/>
  <c r="D1263" i="22" s="1"/>
  <c r="A1263" i="22"/>
  <c r="B1263" i="22" s="1"/>
  <c r="G1262" i="22"/>
  <c r="E1262" i="22" s="1"/>
  <c r="G1262" i="22" a="1"/>
  <c r="F1262" i="22"/>
  <c r="C1262" i="22"/>
  <c r="D1262" i="22" s="1"/>
  <c r="A1262" i="22"/>
  <c r="B1262" i="22" s="1"/>
  <c r="G1261" i="22" a="1"/>
  <c r="G1261" i="22" s="1"/>
  <c r="E1261" i="22" s="1"/>
  <c r="F1261" i="22"/>
  <c r="C1261" i="22"/>
  <c r="D1261" i="22" s="1"/>
  <c r="G1260" i="22"/>
  <c r="E1260" i="22" s="1"/>
  <c r="G1260" i="22" a="1"/>
  <c r="F1260" i="22"/>
  <c r="A1260" i="22"/>
  <c r="B1260" i="22" s="1"/>
  <c r="G1259" i="22" a="1"/>
  <c r="F1259" i="22"/>
  <c r="C1259" i="22"/>
  <c r="D1259" i="22" s="1"/>
  <c r="G1258" i="22" a="1"/>
  <c r="F1258" i="22"/>
  <c r="A1258" i="22"/>
  <c r="B1258" i="22" s="1"/>
  <c r="G1257" i="22" a="1"/>
  <c r="F1257" i="22"/>
  <c r="C1257" i="22"/>
  <c r="D1257" i="22" s="1"/>
  <c r="G1256" i="22"/>
  <c r="E1256" i="22" s="1"/>
  <c r="G1256" i="22" a="1"/>
  <c r="F1256" i="22"/>
  <c r="C1256" i="22"/>
  <c r="D1256" i="22" s="1"/>
  <c r="A1256" i="22"/>
  <c r="B1256" i="22" s="1"/>
  <c r="G1255" i="22" a="1"/>
  <c r="G1255" i="22" s="1"/>
  <c r="F1255" i="22"/>
  <c r="C1255" i="22" s="1"/>
  <c r="D1255" i="22" s="1"/>
  <c r="E1255" i="22"/>
  <c r="A1255" i="22"/>
  <c r="B1255" i="22" s="1"/>
  <c r="G1254" i="22"/>
  <c r="E1254" i="22" s="1"/>
  <c r="G1254" i="22" a="1"/>
  <c r="F1254" i="22"/>
  <c r="C1254" i="22"/>
  <c r="D1254" i="22" s="1"/>
  <c r="A1254" i="22"/>
  <c r="B1254" i="22" s="1"/>
  <c r="G1253" i="22" a="1"/>
  <c r="G1253" i="22" s="1"/>
  <c r="E1253" i="22" s="1"/>
  <c r="F1253" i="22"/>
  <c r="A1253" i="22"/>
  <c r="B1253" i="22" s="1"/>
  <c r="G1252" i="22" a="1"/>
  <c r="F1252" i="22"/>
  <c r="A1252" i="22"/>
  <c r="B1252" i="22" s="1"/>
  <c r="G1251" i="22" a="1"/>
  <c r="F1251" i="22"/>
  <c r="C1251" i="22"/>
  <c r="D1251" i="22" s="1"/>
  <c r="G1250" i="22"/>
  <c r="E1250" i="22" s="1"/>
  <c r="G1250" i="22" a="1"/>
  <c r="F1250" i="22"/>
  <c r="A1250" i="22" s="1"/>
  <c r="B1250" i="22"/>
  <c r="G1249" i="22" a="1"/>
  <c r="F1249" i="22"/>
  <c r="A1249" i="22"/>
  <c r="B1249" i="22" s="1"/>
  <c r="G1248" i="22" a="1"/>
  <c r="G1248" i="22" s="1"/>
  <c r="E1248" i="22" s="1"/>
  <c r="F1248" i="22"/>
  <c r="G1247" i="22" a="1"/>
  <c r="G1247" i="22" s="1"/>
  <c r="E1247" i="22" s="1"/>
  <c r="F1247" i="22"/>
  <c r="C1247" i="22" s="1"/>
  <c r="D1247" i="22" s="1"/>
  <c r="A1247" i="22"/>
  <c r="B1247" i="22" s="1"/>
  <c r="G1246" i="22" a="1"/>
  <c r="G1246" i="22" s="1"/>
  <c r="E1246" i="22" s="1"/>
  <c r="F1246" i="22"/>
  <c r="G1245" i="22" a="1"/>
  <c r="G1245" i="22" s="1"/>
  <c r="E1245" i="22" s="1"/>
  <c r="F1245" i="22"/>
  <c r="C1245" i="22" s="1"/>
  <c r="D1245" i="22" s="1"/>
  <c r="G1244" i="22" a="1"/>
  <c r="F1244" i="22"/>
  <c r="A1244" i="22"/>
  <c r="B1244" i="22" s="1"/>
  <c r="G1243" i="22" a="1"/>
  <c r="F1243" i="22"/>
  <c r="C1243" i="22" s="1"/>
  <c r="D1243" i="22" s="1"/>
  <c r="G1242" i="22"/>
  <c r="E1242" i="22" s="1"/>
  <c r="G1242" i="22" a="1"/>
  <c r="F1242" i="22"/>
  <c r="A1242" i="22" s="1"/>
  <c r="C1242" i="22"/>
  <c r="D1242" i="22" s="1"/>
  <c r="B1242" i="22"/>
  <c r="G1241" i="22" a="1"/>
  <c r="A1241" i="22" s="1"/>
  <c r="B1241" i="22" s="1"/>
  <c r="F1241" i="22"/>
  <c r="C1241" i="22" s="1"/>
  <c r="D1241" i="22" s="1"/>
  <c r="G1240" i="22" a="1"/>
  <c r="G1240" i="22" s="1"/>
  <c r="E1240" i="22" s="1"/>
  <c r="F1240" i="22"/>
  <c r="A1240" i="22" s="1"/>
  <c r="B1240" i="22" s="1"/>
  <c r="G1239" i="22" a="1"/>
  <c r="G1239" i="22" s="1"/>
  <c r="E1239" i="22" s="1"/>
  <c r="F1239" i="22"/>
  <c r="G1238" i="22" a="1"/>
  <c r="G1238" i="22" s="1"/>
  <c r="E1238" i="22" s="1"/>
  <c r="F1238" i="22"/>
  <c r="A1238" i="22" s="1"/>
  <c r="B1238" i="22" s="1"/>
  <c r="G1237" i="22" a="1"/>
  <c r="G1237" i="22" s="1"/>
  <c r="E1237" i="22" s="1"/>
  <c r="F1237" i="22"/>
  <c r="C1237" i="22"/>
  <c r="D1237" i="22" s="1"/>
  <c r="G1236" i="22" a="1"/>
  <c r="F1236" i="22"/>
  <c r="A1236" i="22"/>
  <c r="B1236" i="22" s="1"/>
  <c r="G1235" i="22" a="1"/>
  <c r="F1235" i="22"/>
  <c r="C1235" i="22"/>
  <c r="D1235" i="22" s="1"/>
  <c r="G1234" i="22"/>
  <c r="E1234" i="22" s="1"/>
  <c r="G1234" i="22" a="1"/>
  <c r="F1234" i="22"/>
  <c r="A1234" i="22" s="1"/>
  <c r="B1234" i="22"/>
  <c r="G1233" i="22" a="1"/>
  <c r="F1233" i="22"/>
  <c r="C1233" i="22"/>
  <c r="D1233" i="22" s="1"/>
  <c r="G1232" i="22" a="1"/>
  <c r="G1232" i="22" s="1"/>
  <c r="E1232" i="22" s="1"/>
  <c r="F1232" i="22"/>
  <c r="G1231" i="22" a="1"/>
  <c r="G1231" i="22" s="1"/>
  <c r="E1231" i="22" s="1"/>
  <c r="F1231" i="22"/>
  <c r="C1231" i="22" s="1"/>
  <c r="D1231" i="22" s="1"/>
  <c r="A1231" i="22"/>
  <c r="B1231" i="22" s="1"/>
  <c r="G1230" i="22" a="1"/>
  <c r="G1230" i="22" s="1"/>
  <c r="E1230" i="22" s="1"/>
  <c r="F1230" i="22"/>
  <c r="G1229" i="22" a="1"/>
  <c r="G1229" i="22" s="1"/>
  <c r="E1229" i="22" s="1"/>
  <c r="F1229" i="22"/>
  <c r="C1229" i="22" s="1"/>
  <c r="D1229" i="22" s="1"/>
  <c r="G1228" i="22" a="1"/>
  <c r="F1228" i="22"/>
  <c r="A1228" i="22"/>
  <c r="B1228" i="22" s="1"/>
  <c r="G1227" i="22" a="1"/>
  <c r="F1227" i="22"/>
  <c r="C1227" i="22" s="1"/>
  <c r="D1227" i="22" s="1"/>
  <c r="G1226" i="22"/>
  <c r="E1226" i="22" s="1"/>
  <c r="G1226" i="22" a="1"/>
  <c r="F1226" i="22"/>
  <c r="A1226" i="22" s="1"/>
  <c r="C1226" i="22"/>
  <c r="D1226" i="22" s="1"/>
  <c r="B1226" i="22"/>
  <c r="G1225" i="22" a="1"/>
  <c r="A1225" i="22" s="1"/>
  <c r="B1225" i="22" s="1"/>
  <c r="F1225" i="22"/>
  <c r="C1225" i="22" s="1"/>
  <c r="D1225" i="22" s="1"/>
  <c r="G1224" i="22" a="1"/>
  <c r="G1224" i="22" s="1"/>
  <c r="E1224" i="22" s="1"/>
  <c r="F1224" i="22"/>
  <c r="A1224" i="22" s="1"/>
  <c r="B1224" i="22" s="1"/>
  <c r="G1223" i="22" a="1"/>
  <c r="G1223" i="22" s="1"/>
  <c r="E1223" i="22" s="1"/>
  <c r="F1223" i="22"/>
  <c r="G1222" i="22" a="1"/>
  <c r="G1222" i="22" s="1"/>
  <c r="E1222" i="22" s="1"/>
  <c r="F1222" i="22"/>
  <c r="A1222" i="22" s="1"/>
  <c r="B1222" i="22" s="1"/>
  <c r="G1221" i="22" a="1"/>
  <c r="G1221" i="22" s="1"/>
  <c r="E1221" i="22" s="1"/>
  <c r="F1221" i="22"/>
  <c r="C1221" i="22" s="1"/>
  <c r="D1221" i="22" s="1"/>
  <c r="G1220" i="22" a="1"/>
  <c r="F1220" i="22"/>
  <c r="A1220" i="22"/>
  <c r="B1220" i="22" s="1"/>
  <c r="G1219" i="22" a="1"/>
  <c r="F1219" i="22"/>
  <c r="C1219" i="22"/>
  <c r="D1219" i="22" s="1"/>
  <c r="G1218" i="22"/>
  <c r="E1218" i="22" s="1"/>
  <c r="G1218" i="22" a="1"/>
  <c r="F1218" i="22"/>
  <c r="A1218" i="22" s="1"/>
  <c r="B1218" i="22"/>
  <c r="G1217" i="22" a="1"/>
  <c r="F1217" i="22"/>
  <c r="C1217" i="22"/>
  <c r="D1217" i="22" s="1"/>
  <c r="G1216" i="22" a="1"/>
  <c r="G1216" i="22" s="1"/>
  <c r="E1216" i="22" s="1"/>
  <c r="F1216" i="22"/>
  <c r="G1215" i="22" a="1"/>
  <c r="G1215" i="22" s="1"/>
  <c r="E1215" i="22" s="1"/>
  <c r="F1215" i="22"/>
  <c r="C1215" i="22" s="1"/>
  <c r="D1215" i="22" s="1"/>
  <c r="A1215" i="22"/>
  <c r="B1215" i="22" s="1"/>
  <c r="G1214" i="22" a="1"/>
  <c r="G1214" i="22" s="1"/>
  <c r="E1214" i="22" s="1"/>
  <c r="F1214" i="22"/>
  <c r="G1213" i="22" a="1"/>
  <c r="G1213" i="22" s="1"/>
  <c r="E1213" i="22" s="1"/>
  <c r="F1213" i="22"/>
  <c r="C1213" i="22" s="1"/>
  <c r="D1213" i="22" s="1"/>
  <c r="G1212" i="22" a="1"/>
  <c r="F1212" i="22"/>
  <c r="A1212" i="22"/>
  <c r="B1212" i="22" s="1"/>
  <c r="G1211" i="22" a="1"/>
  <c r="F1211" i="22"/>
  <c r="C1211" i="22" s="1"/>
  <c r="D1211" i="22" s="1"/>
  <c r="G1210" i="22"/>
  <c r="E1210" i="22" s="1"/>
  <c r="G1210" i="22" a="1"/>
  <c r="F1210" i="22"/>
  <c r="A1210" i="22" s="1"/>
  <c r="C1210" i="22"/>
  <c r="D1210" i="22" s="1"/>
  <c r="B1210" i="22"/>
  <c r="G1209" i="22" a="1"/>
  <c r="F1209" i="22"/>
  <c r="C1209" i="22" s="1"/>
  <c r="D1209" i="22" s="1"/>
  <c r="G1208" i="22" a="1"/>
  <c r="G1208" i="22" s="1"/>
  <c r="E1208" i="22" s="1"/>
  <c r="F1208" i="22"/>
  <c r="A1208" i="22" s="1"/>
  <c r="B1208" i="22" s="1"/>
  <c r="G1207" i="22" a="1"/>
  <c r="G1207" i="22" s="1"/>
  <c r="E1207" i="22" s="1"/>
  <c r="F1207" i="22"/>
  <c r="G1206" i="22" a="1"/>
  <c r="G1206" i="22" s="1"/>
  <c r="E1206" i="22" s="1"/>
  <c r="F1206" i="22"/>
  <c r="A1206" i="22" s="1"/>
  <c r="B1206" i="22" s="1"/>
  <c r="G1205" i="22" a="1"/>
  <c r="G1205" i="22" s="1"/>
  <c r="E1205" i="22" s="1"/>
  <c r="F1205" i="22"/>
  <c r="C1205" i="22"/>
  <c r="D1205" i="22" s="1"/>
  <c r="G1204" i="22" a="1"/>
  <c r="F1204" i="22"/>
  <c r="A1204" i="22"/>
  <c r="B1204" i="22" s="1"/>
  <c r="G1203" i="22" a="1"/>
  <c r="F1203" i="22"/>
  <c r="C1203" i="22"/>
  <c r="D1203" i="22" s="1"/>
  <c r="G1202" i="22"/>
  <c r="E1202" i="22" s="1"/>
  <c r="G1202" i="22" a="1"/>
  <c r="F1202" i="22"/>
  <c r="A1202" i="22" s="1"/>
  <c r="B1202" i="22"/>
  <c r="G1201" i="22" a="1"/>
  <c r="G1201" i="22" s="1"/>
  <c r="F1201" i="22"/>
  <c r="C1201" i="22" s="1"/>
  <c r="D1201" i="22" s="1"/>
  <c r="E1201" i="22"/>
  <c r="B1201" i="22"/>
  <c r="A1201" i="22"/>
  <c r="G1200" i="22"/>
  <c r="E1200" i="22" s="1"/>
  <c r="G1200" i="22" a="1"/>
  <c r="F1200" i="22"/>
  <c r="C1200" i="22"/>
  <c r="D1200" i="22" s="1"/>
  <c r="A1200" i="22"/>
  <c r="B1200" i="22" s="1"/>
  <c r="G1199" i="22" a="1"/>
  <c r="G1199" i="22" s="1"/>
  <c r="F1199" i="22"/>
  <c r="E1199" i="22"/>
  <c r="G1198" i="22"/>
  <c r="E1198" i="22" s="1"/>
  <c r="G1198" i="22" a="1"/>
  <c r="F1198" i="22"/>
  <c r="C1198" i="22" s="1"/>
  <c r="D1198" i="22" s="1"/>
  <c r="A1198" i="22"/>
  <c r="B1198" i="22" s="1"/>
  <c r="G1197" i="22" a="1"/>
  <c r="F1197" i="22"/>
  <c r="C1197" i="22"/>
  <c r="D1197" i="22" s="1"/>
  <c r="G1196" i="22"/>
  <c r="G1196" i="22" a="1"/>
  <c r="F1196" i="22"/>
  <c r="E1196" i="22"/>
  <c r="A1196" i="22"/>
  <c r="B1196" i="22" s="1"/>
  <c r="G1195" i="22" a="1"/>
  <c r="F1195" i="22"/>
  <c r="C1195" i="22"/>
  <c r="D1195" i="22" s="1"/>
  <c r="G1194" i="22"/>
  <c r="E1194" i="22" s="1"/>
  <c r="G1194" i="22" a="1"/>
  <c r="F1194" i="22"/>
  <c r="A1194" i="22" s="1"/>
  <c r="B1194" i="22"/>
  <c r="G1193" i="22" a="1"/>
  <c r="G1193" i="22" s="1"/>
  <c r="F1193" i="22"/>
  <c r="C1193" i="22" s="1"/>
  <c r="D1193" i="22" s="1"/>
  <c r="E1193" i="22"/>
  <c r="G1192" i="22" a="1"/>
  <c r="G1192" i="22" s="1"/>
  <c r="E1192" i="22" s="1"/>
  <c r="F1192" i="22"/>
  <c r="A1192" i="22" s="1"/>
  <c r="B1192" i="22" s="1"/>
  <c r="G1191" i="22" a="1"/>
  <c r="G1191" i="22" s="1"/>
  <c r="E1191" i="22" s="1"/>
  <c r="F1191" i="22"/>
  <c r="C1191" i="22" s="1"/>
  <c r="D1191" i="22" s="1"/>
  <c r="A1191" i="22"/>
  <c r="B1191" i="22" s="1"/>
  <c r="G1190" i="22"/>
  <c r="E1190" i="22" s="1"/>
  <c r="G1190" i="22" a="1"/>
  <c r="F1190" i="22"/>
  <c r="A1190" i="22"/>
  <c r="B1190" i="22" s="1"/>
  <c r="G1189" i="22" a="1"/>
  <c r="A1189" i="22" s="1"/>
  <c r="B1189" i="22" s="1"/>
  <c r="F1189" i="22"/>
  <c r="C1189" i="22"/>
  <c r="D1189" i="22" s="1"/>
  <c r="G1188" i="22"/>
  <c r="E1188" i="22" s="1"/>
  <c r="G1188" i="22" a="1"/>
  <c r="C1188" i="22" s="1"/>
  <c r="D1188" i="22" s="1"/>
  <c r="F1188" i="22"/>
  <c r="A1188" i="22"/>
  <c r="B1188" i="22" s="1"/>
  <c r="G1187" i="22" a="1"/>
  <c r="F1187" i="22"/>
  <c r="C1187" i="22" s="1"/>
  <c r="D1187" i="22" s="1"/>
  <c r="G1186" i="22" a="1"/>
  <c r="G1186" i="22" s="1"/>
  <c r="E1186" i="22" s="1"/>
  <c r="F1186" i="22"/>
  <c r="G1185" i="22" a="1"/>
  <c r="G1185" i="22" s="1"/>
  <c r="E1185" i="22" s="1"/>
  <c r="F1185" i="22"/>
  <c r="A1185" i="22" s="1"/>
  <c r="B1185" i="22"/>
  <c r="G1184" i="22" a="1"/>
  <c r="G1184" i="22" s="1"/>
  <c r="E1184" i="22" s="1"/>
  <c r="F1184" i="22"/>
  <c r="G1183" i="22" a="1"/>
  <c r="G1183" i="22" s="1"/>
  <c r="F1183" i="22"/>
  <c r="E1183" i="22"/>
  <c r="G1182" i="22" a="1"/>
  <c r="G1182" i="22" s="1"/>
  <c r="E1182" i="22" s="1"/>
  <c r="F1182" i="22"/>
  <c r="C1182" i="22" s="1"/>
  <c r="D1182" i="22" s="1"/>
  <c r="A1182" i="22"/>
  <c r="B1182" i="22" s="1"/>
  <c r="G1181" i="22"/>
  <c r="E1181" i="22" s="1"/>
  <c r="G1181" i="22" a="1"/>
  <c r="F1181" i="22"/>
  <c r="G1180" i="22" a="1"/>
  <c r="G1180" i="22" s="1"/>
  <c r="E1180" i="22" s="1"/>
  <c r="F1180" i="22"/>
  <c r="C1180" i="22" s="1"/>
  <c r="D1180" i="22" s="1"/>
  <c r="G1179" i="22" a="1"/>
  <c r="G1179" i="22" s="1"/>
  <c r="E1179" i="22" s="1"/>
  <c r="F1179" i="22"/>
  <c r="G1178" i="22"/>
  <c r="E1178" i="22" s="1"/>
  <c r="G1178" i="22" a="1"/>
  <c r="F1178" i="22"/>
  <c r="G1177" i="22" a="1"/>
  <c r="G1177" i="22" s="1"/>
  <c r="F1177" i="22"/>
  <c r="E1177" i="22"/>
  <c r="C1177" i="22"/>
  <c r="D1177" i="22" s="1"/>
  <c r="A1177" i="22"/>
  <c r="B1177" i="22" s="1"/>
  <c r="G1176" i="22" a="1"/>
  <c r="G1176" i="22" s="1"/>
  <c r="E1176" i="22" s="1"/>
  <c r="F1176" i="22"/>
  <c r="G1175" i="22"/>
  <c r="E1175" i="22" s="1"/>
  <c r="G1175" i="22" a="1"/>
  <c r="F1175" i="22"/>
  <c r="C1175" i="22" s="1"/>
  <c r="D1175" i="22" s="1"/>
  <c r="A1175" i="22"/>
  <c r="B1175" i="22" s="1"/>
  <c r="G1174" i="22" a="1"/>
  <c r="F1174" i="22"/>
  <c r="A1174" i="22"/>
  <c r="B1174" i="22" s="1"/>
  <c r="G1173" i="22" a="1"/>
  <c r="G1173" i="22" s="1"/>
  <c r="E1173" i="22" s="1"/>
  <c r="F1173" i="22"/>
  <c r="G1172" i="22" a="1"/>
  <c r="G1172" i="22" s="1"/>
  <c r="F1172" i="22"/>
  <c r="A1172" i="22" s="1"/>
  <c r="B1172" i="22" s="1"/>
  <c r="E1172" i="22"/>
  <c r="G1171" i="22" a="1"/>
  <c r="G1171" i="22" s="1"/>
  <c r="E1171" i="22" s="1"/>
  <c r="F1171" i="22"/>
  <c r="C1171" i="22" s="1"/>
  <c r="D1171" i="22" s="1"/>
  <c r="G1170" i="22" a="1"/>
  <c r="G1170" i="22" s="1"/>
  <c r="E1170" i="22" s="1"/>
  <c r="F1170" i="22"/>
  <c r="A1170" i="22" s="1"/>
  <c r="B1170" i="22" s="1"/>
  <c r="G1169" i="22" a="1"/>
  <c r="G1169" i="22" s="1"/>
  <c r="F1169" i="22"/>
  <c r="C1169" i="22" s="1"/>
  <c r="D1169" i="22" s="1"/>
  <c r="E1169" i="22"/>
  <c r="G1168" i="22" a="1"/>
  <c r="G1168" i="22" s="1"/>
  <c r="E1168" i="22" s="1"/>
  <c r="F1168" i="22"/>
  <c r="A1168" i="22"/>
  <c r="B1168" i="22" s="1"/>
  <c r="G1167" i="22" a="1"/>
  <c r="G1167" i="22" s="1"/>
  <c r="E1167" i="22" s="1"/>
  <c r="F1167" i="22"/>
  <c r="C1167" i="22" s="1"/>
  <c r="D1167" i="22" s="1"/>
  <c r="B1167" i="22"/>
  <c r="A1167" i="22"/>
  <c r="G1166" i="22" a="1"/>
  <c r="G1166" i="22" s="1"/>
  <c r="E1166" i="22" s="1"/>
  <c r="F1166" i="22"/>
  <c r="C1166" i="22" s="1"/>
  <c r="D1166" i="22" s="1"/>
  <c r="A1166" i="22"/>
  <c r="B1166" i="22" s="1"/>
  <c r="G1165" i="22" a="1"/>
  <c r="G1165" i="22" s="1"/>
  <c r="E1165" i="22" s="1"/>
  <c r="F1165" i="22"/>
  <c r="G1164" i="22"/>
  <c r="E1164" i="22" s="1"/>
  <c r="G1164" i="22" a="1"/>
  <c r="F1164" i="22"/>
  <c r="G1163" i="22" a="1"/>
  <c r="G1163" i="22" s="1"/>
  <c r="E1163" i="22" s="1"/>
  <c r="F1163" i="22"/>
  <c r="C1163" i="22" s="1"/>
  <c r="D1163" i="22" s="1"/>
  <c r="G1162" i="22" a="1"/>
  <c r="G1162" i="22" s="1"/>
  <c r="E1162" i="22" s="1"/>
  <c r="F1162" i="22"/>
  <c r="A1162" i="22" s="1"/>
  <c r="B1162" i="22" s="1"/>
  <c r="G1161" i="22" a="1"/>
  <c r="G1161" i="22" s="1"/>
  <c r="F1161" i="22"/>
  <c r="C1161" i="22" s="1"/>
  <c r="D1161" i="22" s="1"/>
  <c r="E1161" i="22"/>
  <c r="A1161" i="22"/>
  <c r="B1161" i="22" s="1"/>
  <c r="G1160" i="22" a="1"/>
  <c r="G1160" i="22" s="1"/>
  <c r="E1160" i="22" s="1"/>
  <c r="F1160" i="22"/>
  <c r="C1160" i="22" s="1"/>
  <c r="D1160" i="22" s="1"/>
  <c r="A1160" i="22"/>
  <c r="B1160" i="22" s="1"/>
  <c r="G1159" i="22"/>
  <c r="E1159" i="22" s="1"/>
  <c r="G1159" i="22" a="1"/>
  <c r="F1159" i="22"/>
  <c r="C1159" i="22" s="1"/>
  <c r="D1159" i="22" s="1"/>
  <c r="G1158" i="22" a="1"/>
  <c r="F1158" i="22"/>
  <c r="A1158" i="22"/>
  <c r="B1158" i="22" s="1"/>
  <c r="G1157" i="22"/>
  <c r="E1157" i="22" s="1"/>
  <c r="G1157" i="22" a="1"/>
  <c r="F1157" i="22"/>
  <c r="G1156" i="22" a="1"/>
  <c r="G1156" i="22" s="1"/>
  <c r="E1156" i="22" s="1"/>
  <c r="F1156" i="22"/>
  <c r="G1155" i="22" a="1"/>
  <c r="G1155" i="22" s="1"/>
  <c r="F1155" i="22"/>
  <c r="A1155" i="22" s="1"/>
  <c r="B1155" i="22" s="1"/>
  <c r="E1155" i="22"/>
  <c r="C1155" i="22"/>
  <c r="D1155" i="22" s="1"/>
  <c r="G1154" i="22"/>
  <c r="E1154" i="22" s="1"/>
  <c r="G1154" i="22" a="1"/>
  <c r="F1154" i="22"/>
  <c r="G1153" i="22" a="1"/>
  <c r="G1153" i="22" s="1"/>
  <c r="E1153" i="22" s="1"/>
  <c r="F1153" i="22"/>
  <c r="C1153" i="22" s="1"/>
  <c r="D1153" i="22" s="1"/>
  <c r="A1153" i="22"/>
  <c r="B1153" i="22" s="1"/>
  <c r="G1152" i="22" a="1"/>
  <c r="G1152" i="22" s="1"/>
  <c r="E1152" i="22" s="1"/>
  <c r="F1152" i="22"/>
  <c r="C1152" i="22"/>
  <c r="D1152" i="22" s="1"/>
  <c r="A1152" i="22"/>
  <c r="B1152" i="22" s="1"/>
  <c r="G1151" i="22" a="1"/>
  <c r="G1151" i="22" s="1"/>
  <c r="E1151" i="22" s="1"/>
  <c r="F1151" i="22"/>
  <c r="C1151" i="22"/>
  <c r="D1151" i="22" s="1"/>
  <c r="A1151" i="22"/>
  <c r="B1151" i="22" s="1"/>
  <c r="G1150" i="22" a="1"/>
  <c r="C1150" i="22" s="1"/>
  <c r="D1150" i="22" s="1"/>
  <c r="F1150" i="22"/>
  <c r="A1150" i="22" s="1"/>
  <c r="B1150" i="22" s="1"/>
  <c r="G1149" i="22"/>
  <c r="E1149" i="22" s="1"/>
  <c r="G1149" i="22" a="1"/>
  <c r="F1149" i="22"/>
  <c r="G1148" i="22" a="1"/>
  <c r="G1148" i="22" s="1"/>
  <c r="E1148" i="22" s="1"/>
  <c r="F1148" i="22"/>
  <c r="G1147" i="22" a="1"/>
  <c r="G1147" i="22" s="1"/>
  <c r="E1147" i="22" s="1"/>
  <c r="F1147" i="22"/>
  <c r="G1146" i="22" a="1"/>
  <c r="G1146" i="22" s="1"/>
  <c r="E1146" i="22" s="1"/>
  <c r="F1146" i="22"/>
  <c r="G1145" i="22" a="1"/>
  <c r="G1145" i="22" s="1"/>
  <c r="E1145" i="22" s="1"/>
  <c r="F1145" i="22"/>
  <c r="C1145" i="22" s="1"/>
  <c r="D1145" i="22" s="1"/>
  <c r="G1144" i="22" a="1"/>
  <c r="G1144" i="22" s="1"/>
  <c r="F1144" i="22"/>
  <c r="E1144" i="22"/>
  <c r="G1143" i="22" a="1"/>
  <c r="G1143" i="22" s="1"/>
  <c r="F1143" i="22"/>
  <c r="A1143" i="22" s="1"/>
  <c r="B1143" i="22" s="1"/>
  <c r="E1143" i="22"/>
  <c r="G1142" i="22" a="1"/>
  <c r="G1142" i="22" s="1"/>
  <c r="E1142" i="22" s="1"/>
  <c r="F1142" i="22"/>
  <c r="G1141" i="22"/>
  <c r="G1141" i="22" a="1"/>
  <c r="F1141" i="22"/>
  <c r="E1141" i="22"/>
  <c r="C1141" i="22"/>
  <c r="D1141" i="22" s="1"/>
  <c r="A1141" i="22"/>
  <c r="B1141" i="22" s="1"/>
  <c r="G1140" i="22" a="1"/>
  <c r="G1140" i="22" s="1"/>
  <c r="E1140" i="22" s="1"/>
  <c r="F1140" i="22"/>
  <c r="A1140" i="22" s="1"/>
  <c r="B1140" i="22" s="1"/>
  <c r="C1140" i="22"/>
  <c r="D1140" i="22" s="1"/>
  <c r="G1139" i="22" a="1"/>
  <c r="A1139" i="22" s="1"/>
  <c r="B1139" i="22" s="1"/>
  <c r="F1139" i="22"/>
  <c r="C1139" i="22"/>
  <c r="D1139" i="22" s="1"/>
  <c r="G1138" i="22" a="1"/>
  <c r="G1138" i="22" s="1"/>
  <c r="E1138" i="22" s="1"/>
  <c r="F1138" i="22"/>
  <c r="A1138" i="22" s="1"/>
  <c r="B1138" i="22" s="1"/>
  <c r="G1137" i="22" a="1"/>
  <c r="G1137" i="22" s="1"/>
  <c r="E1137" i="22" s="1"/>
  <c r="F1137" i="22"/>
  <c r="C1137" i="22" s="1"/>
  <c r="D1137" i="22" s="1"/>
  <c r="G1136" i="22" a="1"/>
  <c r="G1136" i="22" s="1"/>
  <c r="E1136" i="22" s="1"/>
  <c r="F1136" i="22"/>
  <c r="G1135" i="22" a="1"/>
  <c r="G1135" i="22" s="1"/>
  <c r="E1135" i="22" s="1"/>
  <c r="F1135" i="22"/>
  <c r="G1134" i="22" a="1"/>
  <c r="G1134" i="22" s="1"/>
  <c r="E1134" i="22" s="1"/>
  <c r="F1134" i="22"/>
  <c r="G1133" i="22" a="1"/>
  <c r="G1133" i="22" s="1"/>
  <c r="E1133" i="22" s="1"/>
  <c r="F1133" i="22"/>
  <c r="A1133" i="22" s="1"/>
  <c r="B1133" i="22" s="1"/>
  <c r="C1133" i="22"/>
  <c r="D1133" i="22" s="1"/>
  <c r="G1132" i="22"/>
  <c r="E1132" i="22" s="1"/>
  <c r="G1132" i="22" a="1"/>
  <c r="F1132" i="22"/>
  <c r="C1132" i="22" s="1"/>
  <c r="D1132" i="22" s="1"/>
  <c r="A1132" i="22"/>
  <c r="B1132" i="22" s="1"/>
  <c r="G1131" i="22"/>
  <c r="E1131" i="22" s="1"/>
  <c r="G1131" i="22" a="1"/>
  <c r="F1131" i="22"/>
  <c r="C1131" i="22" s="1"/>
  <c r="D1131" i="22" s="1"/>
  <c r="A1131" i="22"/>
  <c r="B1131" i="22" s="1"/>
  <c r="G1130" i="22"/>
  <c r="E1130" i="22" s="1"/>
  <c r="G1130" i="22" a="1"/>
  <c r="F1130" i="22"/>
  <c r="C1130" i="22" s="1"/>
  <c r="D1130" i="22" s="1"/>
  <c r="A1130" i="22"/>
  <c r="B1130" i="22" s="1"/>
  <c r="G1129" i="22"/>
  <c r="E1129" i="22" s="1"/>
  <c r="G1129" i="22" a="1"/>
  <c r="F1129" i="22"/>
  <c r="G1128" i="22"/>
  <c r="G1128" i="22" a="1"/>
  <c r="F1128" i="22"/>
  <c r="A1128" i="22" s="1"/>
  <c r="B1128" i="22" s="1"/>
  <c r="E1128" i="22"/>
  <c r="G1127" i="22"/>
  <c r="E1127" i="22" s="1"/>
  <c r="G1127" i="22" a="1"/>
  <c r="F1127" i="22"/>
  <c r="C1127" i="22" s="1"/>
  <c r="D1127" i="22" s="1"/>
  <c r="G1126" i="22" a="1"/>
  <c r="G1126" i="22" s="1"/>
  <c r="E1126" i="22" s="1"/>
  <c r="F1126" i="22"/>
  <c r="C1126" i="22"/>
  <c r="D1126" i="22" s="1"/>
  <c r="A1126" i="22"/>
  <c r="B1126" i="22" s="1"/>
  <c r="G1125" i="22"/>
  <c r="E1125" i="22" s="1"/>
  <c r="G1125" i="22" a="1"/>
  <c r="F1125" i="22"/>
  <c r="C1125" i="22"/>
  <c r="D1125" i="22" s="1"/>
  <c r="G1124" i="22" a="1"/>
  <c r="G1124" i="22" s="1"/>
  <c r="E1124" i="22" s="1"/>
  <c r="F1124" i="22"/>
  <c r="A1124" i="22" s="1"/>
  <c r="B1124" i="22" s="1"/>
  <c r="C1124" i="22"/>
  <c r="D1124" i="22" s="1"/>
  <c r="G1123" i="22" a="1"/>
  <c r="G1123" i="22" s="1"/>
  <c r="E1123" i="22" s="1"/>
  <c r="F1123" i="22"/>
  <c r="C1123" i="22" s="1"/>
  <c r="D1123" i="22" s="1"/>
  <c r="G1122" i="22" a="1"/>
  <c r="G1122" i="22" s="1"/>
  <c r="E1122" i="22" s="1"/>
  <c r="F1122" i="22"/>
  <c r="A1122" i="22" s="1"/>
  <c r="B1122" i="22" s="1"/>
  <c r="G1121" i="22"/>
  <c r="E1121" i="22" s="1"/>
  <c r="G1121" i="22" a="1"/>
  <c r="F1121" i="22"/>
  <c r="C1121" i="22" s="1"/>
  <c r="D1121" i="22" s="1"/>
  <c r="A1121" i="22"/>
  <c r="B1121" i="22" s="1"/>
  <c r="G1120" i="22" a="1"/>
  <c r="G1120" i="22" s="1"/>
  <c r="E1120" i="22" s="1"/>
  <c r="F1120" i="22"/>
  <c r="A1120" i="22" s="1"/>
  <c r="B1120" i="22" s="1"/>
  <c r="C1120" i="22"/>
  <c r="D1120" i="22" s="1"/>
  <c r="G1119" i="22" a="1"/>
  <c r="G1119" i="22" s="1"/>
  <c r="E1119" i="22" s="1"/>
  <c r="F1119" i="22"/>
  <c r="C1119" i="22" s="1"/>
  <c r="D1119" i="22" s="1"/>
  <c r="G1118" i="22" a="1"/>
  <c r="G1118" i="22" s="1"/>
  <c r="E1118" i="22" s="1"/>
  <c r="F1118" i="22"/>
  <c r="A1118" i="22" s="1"/>
  <c r="B1118" i="22" s="1"/>
  <c r="G1117" i="22" a="1"/>
  <c r="G1117" i="22" s="1"/>
  <c r="E1117" i="22" s="1"/>
  <c r="F1117" i="22"/>
  <c r="A1117" i="22" s="1"/>
  <c r="B1117" i="22" s="1"/>
  <c r="G1116" i="22"/>
  <c r="G1116" i="22" a="1"/>
  <c r="F1116" i="22"/>
  <c r="C1116" i="22" s="1"/>
  <c r="D1116" i="22" s="1"/>
  <c r="E1116" i="22"/>
  <c r="A1116" i="22"/>
  <c r="B1116" i="22" s="1"/>
  <c r="G1115" i="22"/>
  <c r="E1115" i="22" s="1"/>
  <c r="G1115" i="22" a="1"/>
  <c r="F1115" i="22"/>
  <c r="C1115" i="22" s="1"/>
  <c r="D1115" i="22" s="1"/>
  <c r="B1115" i="22"/>
  <c r="A1115" i="22"/>
  <c r="G1114" i="22" a="1"/>
  <c r="G1114" i="22" s="1"/>
  <c r="E1114" i="22" s="1"/>
  <c r="F1114" i="22"/>
  <c r="C1114" i="22" s="1"/>
  <c r="D1114" i="22" s="1"/>
  <c r="G1113" i="22" a="1"/>
  <c r="G1113" i="22" s="1"/>
  <c r="E1113" i="22" s="1"/>
  <c r="F1113" i="22"/>
  <c r="C1113" i="22" s="1"/>
  <c r="D1113" i="22" s="1"/>
  <c r="A1113" i="22"/>
  <c r="B1113" i="22" s="1"/>
  <c r="G1112" i="22" a="1"/>
  <c r="G1112" i="22" s="1"/>
  <c r="E1112" i="22" s="1"/>
  <c r="F1112" i="22"/>
  <c r="A1112" i="22" s="1"/>
  <c r="B1112" i="22" s="1"/>
  <c r="G1111" i="22"/>
  <c r="E1111" i="22" s="1"/>
  <c r="G1111" i="22" a="1"/>
  <c r="F1111" i="22"/>
  <c r="G1110" i="22" a="1"/>
  <c r="G1110" i="22" s="1"/>
  <c r="F1110" i="22"/>
  <c r="A1110" i="22" s="1"/>
  <c r="B1110" i="22" s="1"/>
  <c r="E1110" i="22"/>
  <c r="G1109" i="22" a="1"/>
  <c r="A1109" i="22" s="1"/>
  <c r="B1109" i="22" s="1"/>
  <c r="F1109" i="22"/>
  <c r="C1109" i="22"/>
  <c r="D1109" i="22" s="1"/>
  <c r="G1108" i="22"/>
  <c r="E1108" i="22" s="1"/>
  <c r="G1108" i="22" a="1"/>
  <c r="F1108" i="22"/>
  <c r="A1108" i="22" s="1"/>
  <c r="B1108" i="22" s="1"/>
  <c r="C1108" i="22"/>
  <c r="D1108" i="22" s="1"/>
  <c r="G1107" i="22"/>
  <c r="E1107" i="22" s="1"/>
  <c r="G1107" i="22" a="1"/>
  <c r="F1107" i="22"/>
  <c r="C1107" i="22" s="1"/>
  <c r="D1107" i="22" s="1"/>
  <c r="G1106" i="22"/>
  <c r="E1106" i="22" s="1"/>
  <c r="G1106" i="22" a="1"/>
  <c r="F1106" i="22"/>
  <c r="G1105" i="22"/>
  <c r="G1105" i="22" a="1"/>
  <c r="F1105" i="22"/>
  <c r="E1105" i="22"/>
  <c r="G1104" i="22" a="1"/>
  <c r="G1104" i="22" s="1"/>
  <c r="E1104" i="22" s="1"/>
  <c r="F1104" i="22"/>
  <c r="A1104" i="22" s="1"/>
  <c r="B1104" i="22" s="1"/>
  <c r="G1103" i="22"/>
  <c r="E1103" i="22" s="1"/>
  <c r="G1103" i="22" a="1"/>
  <c r="F1103" i="22"/>
  <c r="C1103" i="22"/>
  <c r="D1103" i="22" s="1"/>
  <c r="G1102" i="22" a="1"/>
  <c r="G1102" i="22" s="1"/>
  <c r="F1102" i="22"/>
  <c r="E1102" i="22"/>
  <c r="A1102" i="22"/>
  <c r="B1102" i="22" s="1"/>
  <c r="G1101" i="22"/>
  <c r="E1101" i="22" s="1"/>
  <c r="G1101" i="22" a="1"/>
  <c r="F1101" i="22"/>
  <c r="C1101" i="22"/>
  <c r="D1101" i="22" s="1"/>
  <c r="G1100" i="22"/>
  <c r="E1100" i="22" s="1"/>
  <c r="G1100" i="22" a="1"/>
  <c r="F1100" i="22"/>
  <c r="A1100" i="22" s="1"/>
  <c r="B1100" i="22" s="1"/>
  <c r="G1099" i="22" a="1"/>
  <c r="F1099" i="22"/>
  <c r="C1099" i="22" s="1"/>
  <c r="D1099" i="22" s="1"/>
  <c r="G1098" i="22" a="1"/>
  <c r="G1098" i="22" s="1"/>
  <c r="E1098" i="22" s="1"/>
  <c r="F1098" i="22"/>
  <c r="A1098" i="22" s="1"/>
  <c r="B1098" i="22"/>
  <c r="G1097" i="22" a="1"/>
  <c r="G1097" i="22" s="1"/>
  <c r="F1097" i="22"/>
  <c r="E1097" i="22"/>
  <c r="G1096" i="22" a="1"/>
  <c r="G1096" i="22" s="1"/>
  <c r="E1096" i="22" s="1"/>
  <c r="F1096" i="22"/>
  <c r="G1095" i="22" a="1"/>
  <c r="G1095" i="22" s="1"/>
  <c r="E1095" i="22" s="1"/>
  <c r="F1095" i="22"/>
  <c r="G1094" i="22" a="1"/>
  <c r="G1094" i="22" s="1"/>
  <c r="E1094" i="22" s="1"/>
  <c r="F1094" i="22"/>
  <c r="A1094" i="22" s="1"/>
  <c r="B1094" i="22" s="1"/>
  <c r="G1093" i="22" a="1"/>
  <c r="G1093" i="22" s="1"/>
  <c r="F1093" i="22"/>
  <c r="E1093" i="22"/>
  <c r="G1092" i="22"/>
  <c r="G1092" i="22" a="1"/>
  <c r="F1092" i="22"/>
  <c r="E1092" i="22"/>
  <c r="C1092" i="22"/>
  <c r="D1092" i="22" s="1"/>
  <c r="A1092" i="22"/>
  <c r="B1092" i="22" s="1"/>
  <c r="G1091" i="22"/>
  <c r="E1091" i="22" s="1"/>
  <c r="G1091" i="22" a="1"/>
  <c r="F1091" i="22"/>
  <c r="C1091" i="22" s="1"/>
  <c r="D1091" i="22" s="1"/>
  <c r="G1090" i="22" a="1"/>
  <c r="G1090" i="22" s="1"/>
  <c r="E1090" i="22" s="1"/>
  <c r="F1090" i="22"/>
  <c r="A1090" i="22"/>
  <c r="B1090" i="22" s="1"/>
  <c r="G1089" i="22"/>
  <c r="E1089" i="22" s="1"/>
  <c r="G1089" i="22" a="1"/>
  <c r="F1089" i="22"/>
  <c r="C1089" i="22" s="1"/>
  <c r="D1089" i="22" s="1"/>
  <c r="G1088" i="22" a="1"/>
  <c r="G1088" i="22" s="1"/>
  <c r="F1088" i="22"/>
  <c r="E1088" i="22"/>
  <c r="G1087" i="22"/>
  <c r="G1087" i="22" a="1"/>
  <c r="F1087" i="22"/>
  <c r="E1087" i="22"/>
  <c r="G1086" i="22" a="1"/>
  <c r="F1086" i="22"/>
  <c r="A1086" i="22"/>
  <c r="B1086" i="22" s="1"/>
  <c r="G1085" i="22"/>
  <c r="G1085" i="22" a="1"/>
  <c r="F1085" i="22"/>
  <c r="C1085" i="22" s="1"/>
  <c r="D1085" i="22" s="1"/>
  <c r="E1085" i="22"/>
  <c r="G1084" i="22" a="1"/>
  <c r="G1084" i="22" s="1"/>
  <c r="E1084" i="22" s="1"/>
  <c r="F1084" i="22"/>
  <c r="A1084" i="22" s="1"/>
  <c r="B1084" i="22" s="1"/>
  <c r="C1084" i="22"/>
  <c r="D1084" i="22" s="1"/>
  <c r="G1083" i="22" a="1"/>
  <c r="F1083" i="22"/>
  <c r="C1083" i="22" s="1"/>
  <c r="D1083" i="22" s="1"/>
  <c r="G1082" i="22" a="1"/>
  <c r="G1082" i="22" s="1"/>
  <c r="E1082" i="22" s="1"/>
  <c r="F1082" i="22"/>
  <c r="G1081" i="22" a="1"/>
  <c r="G1081" i="22" s="1"/>
  <c r="E1081" i="22" s="1"/>
  <c r="F1081" i="22"/>
  <c r="C1081" i="22" s="1"/>
  <c r="D1081" i="22" s="1"/>
  <c r="A1081" i="22"/>
  <c r="B1081" i="22" s="1"/>
  <c r="G1080" i="22" a="1"/>
  <c r="G1080" i="22" s="1"/>
  <c r="E1080" i="22" s="1"/>
  <c r="F1080" i="22"/>
  <c r="A1080" i="22" s="1"/>
  <c r="B1080" i="22" s="1"/>
  <c r="G1079" i="22" a="1"/>
  <c r="G1079" i="22" s="1"/>
  <c r="E1079" i="22" s="1"/>
  <c r="F1079" i="22"/>
  <c r="A1079" i="22" s="1"/>
  <c r="B1079" i="22" s="1"/>
  <c r="G1078" i="22" a="1"/>
  <c r="G1078" i="22" s="1"/>
  <c r="E1078" i="22" s="1"/>
  <c r="F1078" i="22"/>
  <c r="C1078" i="22" s="1"/>
  <c r="D1078" i="22" s="1"/>
  <c r="G1077" i="22"/>
  <c r="G1077" i="22" a="1"/>
  <c r="F1077" i="22"/>
  <c r="E1077" i="22"/>
  <c r="G1076" i="22"/>
  <c r="E1076" i="22" s="1"/>
  <c r="G1076" i="22" a="1"/>
  <c r="A1076" i="22" s="1"/>
  <c r="B1076" i="22" s="1"/>
  <c r="F1076" i="22"/>
  <c r="C1076" i="22"/>
  <c r="D1076" i="22" s="1"/>
  <c r="G1075" i="22" a="1"/>
  <c r="F1075" i="22"/>
  <c r="A1075" i="22"/>
  <c r="B1075" i="22" s="1"/>
  <c r="G1074" i="22" a="1"/>
  <c r="G1074" i="22" s="1"/>
  <c r="E1074" i="22" s="1"/>
  <c r="F1074" i="22"/>
  <c r="C1074" i="22" s="1"/>
  <c r="D1074" i="22" s="1"/>
  <c r="G1073" i="22" a="1"/>
  <c r="G1073" i="22" s="1"/>
  <c r="E1073" i="22" s="1"/>
  <c r="F1073" i="22"/>
  <c r="C1073" i="22" s="1"/>
  <c r="D1073" i="22" s="1"/>
  <c r="A1073" i="22"/>
  <c r="B1073" i="22" s="1"/>
  <c r="G1072" i="22"/>
  <c r="E1072" i="22" s="1"/>
  <c r="G1072" i="22" a="1"/>
  <c r="F1072" i="22"/>
  <c r="G1071" i="22" a="1"/>
  <c r="G1071" i="22" s="1"/>
  <c r="E1071" i="22" s="1"/>
  <c r="F1071" i="22"/>
  <c r="A1071" i="22" s="1"/>
  <c r="B1071" i="22"/>
  <c r="G1070" i="22" a="1"/>
  <c r="G1070" i="22" s="1"/>
  <c r="E1070" i="22" s="1"/>
  <c r="F1070" i="22"/>
  <c r="C1070" i="22"/>
  <c r="D1070" i="22" s="1"/>
  <c r="G1069" i="22" a="1"/>
  <c r="G1069" i="22" s="1"/>
  <c r="E1069" i="22" s="1"/>
  <c r="F1069" i="22"/>
  <c r="G1068" i="22" a="1"/>
  <c r="A1068" i="22" s="1"/>
  <c r="B1068" i="22" s="1"/>
  <c r="F1068" i="22"/>
  <c r="C1068" i="22"/>
  <c r="D1068" i="22" s="1"/>
  <c r="G1067" i="22" a="1"/>
  <c r="G1067" i="22" s="1"/>
  <c r="E1067" i="22" s="1"/>
  <c r="F1067" i="22"/>
  <c r="C1067" i="22" s="1"/>
  <c r="D1067" i="22" s="1"/>
  <c r="G1066" i="22" a="1"/>
  <c r="F1066" i="22"/>
  <c r="C1066" i="22" s="1"/>
  <c r="D1066" i="22" s="1"/>
  <c r="G1065" i="22" a="1"/>
  <c r="G1065" i="22" s="1"/>
  <c r="E1065" i="22" s="1"/>
  <c r="F1065" i="22"/>
  <c r="A1065" i="22"/>
  <c r="B1065" i="22" s="1"/>
  <c r="G1064" i="22" a="1"/>
  <c r="G1064" i="22" s="1"/>
  <c r="E1064" i="22" s="1"/>
  <c r="F1064" i="22"/>
  <c r="A1064" i="22" s="1"/>
  <c r="C1064" i="22"/>
  <c r="D1064" i="22" s="1"/>
  <c r="B1064" i="22"/>
  <c r="G1063" i="22" a="1"/>
  <c r="G1063" i="22" s="1"/>
  <c r="E1063" i="22" s="1"/>
  <c r="F1063" i="22"/>
  <c r="G1062" i="22" a="1"/>
  <c r="G1062" i="22" s="1"/>
  <c r="E1062" i="22" s="1"/>
  <c r="F1062" i="22"/>
  <c r="G1061" i="22" a="1"/>
  <c r="G1061" i="22" s="1"/>
  <c r="E1061" i="22" s="1"/>
  <c r="F1061" i="22"/>
  <c r="A1061" i="22" s="1"/>
  <c r="C1061" i="22"/>
  <c r="D1061" i="22" s="1"/>
  <c r="B1061" i="22"/>
  <c r="G1060" i="22" a="1"/>
  <c r="G1060" i="22" s="1"/>
  <c r="E1060" i="22" s="1"/>
  <c r="F1060" i="22"/>
  <c r="C1060" i="22" s="1"/>
  <c r="D1060" i="22" s="1"/>
  <c r="A1060" i="22"/>
  <c r="B1060" i="22" s="1"/>
  <c r="G1059" i="22" a="1"/>
  <c r="G1059" i="22" s="1"/>
  <c r="E1059" i="22" s="1"/>
  <c r="F1059" i="22"/>
  <c r="A1059" i="22" s="1"/>
  <c r="C1059" i="22"/>
  <c r="D1059" i="22" s="1"/>
  <c r="B1059" i="22"/>
  <c r="G1058" i="22"/>
  <c r="E1058" i="22" s="1"/>
  <c r="G1058" i="22" a="1"/>
  <c r="F1058" i="22"/>
  <c r="G1057" i="22"/>
  <c r="E1057" i="22" s="1"/>
  <c r="G1057" i="22" a="1"/>
  <c r="F1057" i="22"/>
  <c r="G1056" i="22"/>
  <c r="E1056" i="22" s="1"/>
  <c r="G1056" i="22" a="1"/>
  <c r="F1056" i="22"/>
  <c r="C1056" i="22"/>
  <c r="D1056" i="22" s="1"/>
  <c r="G1055" i="22" a="1"/>
  <c r="G1055" i="22" s="1"/>
  <c r="E1055" i="22" s="1"/>
  <c r="F1055" i="22"/>
  <c r="G1054" i="22" a="1"/>
  <c r="G1054" i="22" s="1"/>
  <c r="E1054" i="22" s="1"/>
  <c r="F1054" i="22"/>
  <c r="C1054" i="22"/>
  <c r="D1054" i="22" s="1"/>
  <c r="G1053" i="22" a="1"/>
  <c r="G1053" i="22" s="1"/>
  <c r="E1053" i="22" s="1"/>
  <c r="F1053" i="22"/>
  <c r="G1052" i="22"/>
  <c r="E1052" i="22" s="1"/>
  <c r="G1052" i="22" a="1"/>
  <c r="F1052" i="22"/>
  <c r="C1052" i="22"/>
  <c r="D1052" i="22" s="1"/>
  <c r="B1052" i="22"/>
  <c r="A1052" i="22"/>
  <c r="G1051" i="22" a="1"/>
  <c r="G1051" i="22" s="1"/>
  <c r="E1051" i="22" s="1"/>
  <c r="F1051" i="22"/>
  <c r="C1051" i="22"/>
  <c r="D1051" i="22" s="1"/>
  <c r="A1051" i="22"/>
  <c r="B1051" i="22" s="1"/>
  <c r="G1050" i="22" a="1"/>
  <c r="G1050" i="22" s="1"/>
  <c r="E1050" i="22" s="1"/>
  <c r="F1050" i="22"/>
  <c r="C1050" i="22" s="1"/>
  <c r="D1050" i="22" s="1"/>
  <c r="A1050" i="22"/>
  <c r="B1050" i="22" s="1"/>
  <c r="G1049" i="22"/>
  <c r="E1049" i="22" s="1"/>
  <c r="G1049" i="22" a="1"/>
  <c r="F1049" i="22"/>
  <c r="G1048" i="22" a="1"/>
  <c r="G1048" i="22" s="1"/>
  <c r="F1048" i="22"/>
  <c r="A1048" i="22" s="1"/>
  <c r="B1048" i="22" s="1"/>
  <c r="E1048" i="22"/>
  <c r="G1047" i="22"/>
  <c r="E1047" i="22" s="1"/>
  <c r="G1047" i="22" a="1"/>
  <c r="F1047" i="22"/>
  <c r="C1047" i="22" s="1"/>
  <c r="D1047" i="22" s="1"/>
  <c r="B1047" i="22"/>
  <c r="A1047" i="22"/>
  <c r="G1046" i="22" a="1"/>
  <c r="G1046" i="22" s="1"/>
  <c r="E1046" i="22" s="1"/>
  <c r="F1046" i="22"/>
  <c r="G1045" i="22" a="1"/>
  <c r="G1045" i="22" s="1"/>
  <c r="E1045" i="22" s="1"/>
  <c r="F1045" i="22"/>
  <c r="C1045" i="22" s="1"/>
  <c r="D1045" i="22" s="1"/>
  <c r="A1045" i="22"/>
  <c r="B1045" i="22" s="1"/>
  <c r="G1044" i="22"/>
  <c r="G1044" i="22" a="1"/>
  <c r="F1044" i="22"/>
  <c r="A1044" i="22" s="1"/>
  <c r="B1044" i="22" s="1"/>
  <c r="E1044" i="22"/>
  <c r="C1044" i="22"/>
  <c r="D1044" i="22" s="1"/>
  <c r="G1043" i="22"/>
  <c r="E1043" i="22" s="1"/>
  <c r="G1043" i="22" a="1"/>
  <c r="F1043" i="22"/>
  <c r="C1043" i="22"/>
  <c r="D1043" i="22" s="1"/>
  <c r="A1043" i="22"/>
  <c r="B1043" i="22" s="1"/>
  <c r="G1042" i="22"/>
  <c r="E1042" i="22" s="1"/>
  <c r="G1042" i="22" a="1"/>
  <c r="F1042" i="22"/>
  <c r="C1042" i="22" s="1"/>
  <c r="D1042" i="22" s="1"/>
  <c r="A1042" i="22"/>
  <c r="B1042" i="22" s="1"/>
  <c r="G1041" i="22" a="1"/>
  <c r="G1041" i="22" s="1"/>
  <c r="E1041" i="22" s="1"/>
  <c r="F1041" i="22"/>
  <c r="C1041" i="22"/>
  <c r="D1041" i="22" s="1"/>
  <c r="A1041" i="22"/>
  <c r="B1041" i="22" s="1"/>
  <c r="G1040" i="22"/>
  <c r="G1040" i="22" a="1"/>
  <c r="F1040" i="22"/>
  <c r="C1040" i="22" s="1"/>
  <c r="D1040" i="22" s="1"/>
  <c r="E1040" i="22"/>
  <c r="G1039" i="22"/>
  <c r="E1039" i="22" s="1"/>
  <c r="G1039" i="22" a="1"/>
  <c r="F1039" i="22"/>
  <c r="A1039" i="22" s="1"/>
  <c r="B1039" i="22" s="1"/>
  <c r="C1039" i="22"/>
  <c r="D1039" i="22" s="1"/>
  <c r="G1038" i="22" a="1"/>
  <c r="G1038" i="22" s="1"/>
  <c r="E1038" i="22" s="1"/>
  <c r="F1038" i="22"/>
  <c r="G1037" i="22" a="1"/>
  <c r="F1037" i="22"/>
  <c r="A1037" i="22" s="1"/>
  <c r="B1037" i="22" s="1"/>
  <c r="G1036" i="22" a="1"/>
  <c r="G1036" i="22" s="1"/>
  <c r="E1036" i="22" s="1"/>
  <c r="F1036" i="22"/>
  <c r="C1036" i="22"/>
  <c r="D1036" i="22" s="1"/>
  <c r="G1035" i="22" a="1"/>
  <c r="G1035" i="22" s="1"/>
  <c r="E1035" i="22" s="1"/>
  <c r="F1035" i="22"/>
  <c r="A1035" i="22"/>
  <c r="B1035" i="22" s="1"/>
  <c r="G1034" i="22"/>
  <c r="E1034" i="22" s="1"/>
  <c r="G1034" i="22" a="1"/>
  <c r="F1034" i="22"/>
  <c r="C1034" i="22"/>
  <c r="D1034" i="22" s="1"/>
  <c r="A1034" i="22"/>
  <c r="B1034" i="22" s="1"/>
  <c r="G1033" i="22" a="1"/>
  <c r="G1033" i="22" s="1"/>
  <c r="E1033" i="22" s="1"/>
  <c r="F1033" i="22"/>
  <c r="A1033" i="22" s="1"/>
  <c r="B1033" i="22" s="1"/>
  <c r="G1032" i="22" a="1"/>
  <c r="G1032" i="22" s="1"/>
  <c r="F1032" i="22"/>
  <c r="E1032" i="22"/>
  <c r="G1031" i="22" a="1"/>
  <c r="F1031" i="22"/>
  <c r="A1031" i="22" s="1"/>
  <c r="B1031" i="22"/>
  <c r="G1030" i="22"/>
  <c r="G1030" i="22" a="1"/>
  <c r="F1030" i="22"/>
  <c r="A1030" i="22" s="1"/>
  <c r="B1030" i="22" s="1"/>
  <c r="E1030" i="22"/>
  <c r="G1029" i="22" a="1"/>
  <c r="G1029" i="22" s="1"/>
  <c r="E1029" i="22" s="1"/>
  <c r="F1029" i="22"/>
  <c r="C1029" i="22" s="1"/>
  <c r="D1029" i="22" s="1"/>
  <c r="G1028" i="22"/>
  <c r="G1028" i="22" a="1"/>
  <c r="F1028" i="22"/>
  <c r="E1028" i="22"/>
  <c r="G1027" i="22" a="1"/>
  <c r="G1027" i="22" s="1"/>
  <c r="E1027" i="22" s="1"/>
  <c r="F1027" i="22"/>
  <c r="A1027" i="22" s="1"/>
  <c r="B1027" i="22" s="1"/>
  <c r="C1027" i="22"/>
  <c r="D1027" i="22" s="1"/>
  <c r="G1026" i="22"/>
  <c r="E1026" i="22" s="1"/>
  <c r="G1026" i="22" a="1"/>
  <c r="F1026" i="22"/>
  <c r="G1025" i="22"/>
  <c r="G1025" i="22" a="1"/>
  <c r="F1025" i="22"/>
  <c r="C1025" i="22" s="1"/>
  <c r="D1025" i="22" s="1"/>
  <c r="E1025" i="22"/>
  <c r="A1025" i="22"/>
  <c r="B1025" i="22" s="1"/>
  <c r="G1024" i="22" a="1"/>
  <c r="G1024" i="22" s="1"/>
  <c r="E1024" i="22" s="1"/>
  <c r="F1024" i="22"/>
  <c r="G1023" i="22" a="1"/>
  <c r="G1023" i="22" s="1"/>
  <c r="E1023" i="22" s="1"/>
  <c r="F1023" i="22"/>
  <c r="G1022" i="22"/>
  <c r="G1022" i="22" a="1"/>
  <c r="F1022" i="22"/>
  <c r="E1022" i="22"/>
  <c r="G1021" i="22" a="1"/>
  <c r="G1021" i="22" s="1"/>
  <c r="E1021" i="22" s="1"/>
  <c r="F1021" i="22"/>
  <c r="G1020" i="22" a="1"/>
  <c r="G1020" i="22" s="1"/>
  <c r="E1020" i="22" s="1"/>
  <c r="F1020" i="22"/>
  <c r="G1019" i="22" a="1"/>
  <c r="G1019" i="22" s="1"/>
  <c r="F1019" i="22"/>
  <c r="E1019" i="22"/>
  <c r="G1018" i="22"/>
  <c r="G1018" i="22" a="1"/>
  <c r="F1018" i="22"/>
  <c r="E1018" i="22"/>
  <c r="G1017" i="22" a="1"/>
  <c r="G1017" i="22" s="1"/>
  <c r="E1017" i="22" s="1"/>
  <c r="F1017" i="22"/>
  <c r="G1016" i="22"/>
  <c r="E1016" i="22" s="1"/>
  <c r="G1016" i="22" a="1"/>
  <c r="F1016" i="22"/>
  <c r="G1015" i="22" a="1"/>
  <c r="G1015" i="22" s="1"/>
  <c r="E1015" i="22" s="1"/>
  <c r="F1015" i="22"/>
  <c r="G1014" i="22" a="1"/>
  <c r="G1014" i="22" s="1"/>
  <c r="E1014" i="22" s="1"/>
  <c r="F1014" i="22"/>
  <c r="G1013" i="22" a="1"/>
  <c r="G1013" i="22" s="1"/>
  <c r="F1013" i="22"/>
  <c r="E1013" i="22"/>
  <c r="G1012" i="22" a="1"/>
  <c r="G1012" i="22" s="1"/>
  <c r="E1012" i="22" s="1"/>
  <c r="F1012" i="22"/>
  <c r="G1011" i="22" a="1"/>
  <c r="G1011" i="22" s="1"/>
  <c r="F1011" i="22"/>
  <c r="E1011" i="22"/>
  <c r="G1010" i="22"/>
  <c r="E1010" i="22" s="1"/>
  <c r="G1010" i="22" a="1"/>
  <c r="F1010" i="22"/>
  <c r="G1009" i="22" a="1"/>
  <c r="G1009" i="22" s="1"/>
  <c r="E1009" i="22" s="1"/>
  <c r="F1009" i="22"/>
  <c r="G1008" i="22" a="1"/>
  <c r="G1008" i="22" s="1"/>
  <c r="E1008" i="22" s="1"/>
  <c r="F1008" i="22"/>
  <c r="G1007" i="22" a="1"/>
  <c r="G1007" i="22" s="1"/>
  <c r="E1007" i="22" s="1"/>
  <c r="F1007" i="22"/>
  <c r="G1006" i="22" a="1"/>
  <c r="G1006" i="22" s="1"/>
  <c r="F1006" i="22"/>
  <c r="E1006" i="22"/>
  <c r="G1005" i="22" a="1"/>
  <c r="G1005" i="22" s="1"/>
  <c r="F1005" i="22"/>
  <c r="E1005" i="22"/>
  <c r="G1004" i="22" a="1"/>
  <c r="G1004" i="22" s="1"/>
  <c r="E1004" i="22" s="1"/>
  <c r="F1004" i="22"/>
  <c r="G1003" i="22" a="1"/>
  <c r="G1003" i="22" s="1"/>
  <c r="F1003" i="22"/>
  <c r="E1003" i="22"/>
  <c r="G1002" i="22" a="1"/>
  <c r="G1002" i="22" s="1"/>
  <c r="E1002" i="22" s="1"/>
  <c r="F1002" i="22"/>
  <c r="G1001" i="22" a="1"/>
  <c r="G1001" i="22" s="1"/>
  <c r="F1001" i="22"/>
  <c r="E1001" i="22"/>
  <c r="G1000" i="22"/>
  <c r="E1000" i="22" s="1"/>
  <c r="G1000" i="22" a="1"/>
  <c r="F1000" i="22"/>
  <c r="G999" i="22" a="1"/>
  <c r="G999" i="22" s="1"/>
  <c r="E999" i="22" s="1"/>
  <c r="F999" i="22"/>
  <c r="G998" i="22"/>
  <c r="E998" i="22" s="1"/>
  <c r="G998" i="22" a="1"/>
  <c r="F998" i="22"/>
  <c r="G997" i="22" a="1"/>
  <c r="G997" i="22" s="1"/>
  <c r="E997" i="22" s="1"/>
  <c r="F997" i="22"/>
  <c r="G996" i="22"/>
  <c r="E996" i="22" s="1"/>
  <c r="G996" i="22" a="1"/>
  <c r="F996" i="22"/>
  <c r="G995" i="22" a="1"/>
  <c r="G995" i="22" s="1"/>
  <c r="E995" i="22" s="1"/>
  <c r="F995" i="22"/>
  <c r="G994" i="22" a="1"/>
  <c r="G994" i="22" s="1"/>
  <c r="E994" i="22" s="1"/>
  <c r="F994" i="22"/>
  <c r="G993" i="22" a="1"/>
  <c r="G993" i="22" s="1"/>
  <c r="E993" i="22" s="1"/>
  <c r="F993" i="22"/>
  <c r="G992" i="22" a="1"/>
  <c r="G992" i="22" s="1"/>
  <c r="E992" i="22" s="1"/>
  <c r="F992" i="22"/>
  <c r="G991" i="22" a="1"/>
  <c r="G991" i="22" s="1"/>
  <c r="E991" i="22" s="1"/>
  <c r="F991" i="22"/>
  <c r="G990" i="22" a="1"/>
  <c r="G990" i="22" s="1"/>
  <c r="E990" i="22" s="1"/>
  <c r="F990" i="22"/>
  <c r="G989" i="22" a="1"/>
  <c r="G989" i="22" s="1"/>
  <c r="E989" i="22" s="1"/>
  <c r="F989" i="22"/>
  <c r="G988" i="22" a="1"/>
  <c r="G988" i="22" s="1"/>
  <c r="E988" i="22" s="1"/>
  <c r="F988" i="22"/>
  <c r="G987" i="22" a="1"/>
  <c r="G987" i="22" s="1"/>
  <c r="E987" i="22" s="1"/>
  <c r="F987" i="22"/>
  <c r="G986" i="22"/>
  <c r="E986" i="22" s="1"/>
  <c r="G986" i="22" a="1"/>
  <c r="F986" i="22"/>
  <c r="G985" i="22" a="1"/>
  <c r="G985" i="22" s="1"/>
  <c r="E985" i="22" s="1"/>
  <c r="F985" i="22"/>
  <c r="G984" i="22"/>
  <c r="E984" i="22" s="1"/>
  <c r="G984" i="22" a="1"/>
  <c r="F984" i="22"/>
  <c r="G983" i="22" a="1"/>
  <c r="G983" i="22" s="1"/>
  <c r="F983" i="22"/>
  <c r="E983" i="22"/>
  <c r="G982" i="22" a="1"/>
  <c r="G982" i="22" s="1"/>
  <c r="E982" i="22" s="1"/>
  <c r="F982" i="22"/>
  <c r="G981" i="22" a="1"/>
  <c r="G981" i="22" s="1"/>
  <c r="E981" i="22" s="1"/>
  <c r="F981" i="22"/>
  <c r="G980" i="22" a="1"/>
  <c r="G980" i="22" s="1"/>
  <c r="E980" i="22" s="1"/>
  <c r="F980" i="22"/>
  <c r="G979" i="22" a="1"/>
  <c r="G979" i="22" s="1"/>
  <c r="F979" i="22"/>
  <c r="E979" i="22"/>
  <c r="G978" i="22" a="1"/>
  <c r="G978" i="22" s="1"/>
  <c r="E978" i="22" s="1"/>
  <c r="F978" i="22"/>
  <c r="G977" i="22" a="1"/>
  <c r="G977" i="22" s="1"/>
  <c r="F977" i="22"/>
  <c r="E977" i="22"/>
  <c r="G976" i="22" a="1"/>
  <c r="G976" i="22" s="1"/>
  <c r="E976" i="22" s="1"/>
  <c r="F976" i="22"/>
  <c r="G975" i="22" a="1"/>
  <c r="G975" i="22" s="1"/>
  <c r="E975" i="22" s="1"/>
  <c r="F975" i="22"/>
  <c r="G974" i="22" a="1"/>
  <c r="G974" i="22" s="1"/>
  <c r="E974" i="22" s="1"/>
  <c r="F974" i="22"/>
  <c r="G973" i="22" a="1"/>
  <c r="G973" i="22" s="1"/>
  <c r="E973" i="22" s="1"/>
  <c r="F973" i="22"/>
  <c r="G972" i="22" a="1"/>
  <c r="G972" i="22" s="1"/>
  <c r="E972" i="22" s="1"/>
  <c r="F972" i="22"/>
  <c r="G971" i="22" a="1"/>
  <c r="G971" i="22" s="1"/>
  <c r="F971" i="22"/>
  <c r="E971" i="22"/>
  <c r="G970" i="22" a="1"/>
  <c r="G970" i="22" s="1"/>
  <c r="E970" i="22" s="1"/>
  <c r="F970" i="22"/>
  <c r="G969" i="22" a="1"/>
  <c r="G969" i="22" s="1"/>
  <c r="E969" i="22" s="1"/>
  <c r="F969" i="22"/>
  <c r="G968" i="22" a="1"/>
  <c r="G968" i="22" s="1"/>
  <c r="E968" i="22" s="1"/>
  <c r="F968" i="22"/>
  <c r="G967" i="22" a="1"/>
  <c r="G967" i="22" s="1"/>
  <c r="F967" i="22"/>
  <c r="E967" i="22"/>
  <c r="G966" i="22" a="1"/>
  <c r="G966" i="22" s="1"/>
  <c r="E966" i="22" s="1"/>
  <c r="F966" i="22"/>
  <c r="G965" i="22" a="1"/>
  <c r="G965" i="22" s="1"/>
  <c r="E965" i="22" s="1"/>
  <c r="F965" i="22"/>
  <c r="G964" i="22"/>
  <c r="G964" i="22" a="1"/>
  <c r="F964" i="22"/>
  <c r="E964" i="22"/>
  <c r="G963" i="22" a="1"/>
  <c r="G963" i="22" s="1"/>
  <c r="E963" i="22" s="1"/>
  <c r="F963" i="22"/>
  <c r="G962" i="22" a="1"/>
  <c r="G962" i="22" s="1"/>
  <c r="E962" i="22" s="1"/>
  <c r="F962" i="22"/>
  <c r="G961" i="22" a="1"/>
  <c r="G961" i="22" s="1"/>
  <c r="E961" i="22" s="1"/>
  <c r="F961" i="22"/>
  <c r="G960" i="22" a="1"/>
  <c r="G960" i="22" s="1"/>
  <c r="E960" i="22" s="1"/>
  <c r="F960" i="22"/>
  <c r="G959" i="22" a="1"/>
  <c r="G959" i="22" s="1"/>
  <c r="E959" i="22" s="1"/>
  <c r="F959" i="22"/>
  <c r="G958" i="22" a="1"/>
  <c r="G958" i="22" s="1"/>
  <c r="E958" i="22" s="1"/>
  <c r="F958" i="22"/>
  <c r="G957" i="22" a="1"/>
  <c r="G957" i="22" s="1"/>
  <c r="E957" i="22" s="1"/>
  <c r="F957" i="22"/>
  <c r="G956" i="22" a="1"/>
  <c r="G956" i="22" s="1"/>
  <c r="E956" i="22" s="1"/>
  <c r="F956" i="22"/>
  <c r="G955" i="22" a="1"/>
  <c r="G955" i="22" s="1"/>
  <c r="E955" i="22" s="1"/>
  <c r="F955" i="22"/>
  <c r="G954" i="22" a="1"/>
  <c r="G954" i="22" s="1"/>
  <c r="E954" i="22" s="1"/>
  <c r="F954" i="22"/>
  <c r="G953" i="22" a="1"/>
  <c r="G953" i="22" s="1"/>
  <c r="E953" i="22" s="1"/>
  <c r="F953" i="22"/>
  <c r="G952" i="22" a="1"/>
  <c r="G952" i="22" s="1"/>
  <c r="E952" i="22" s="1"/>
  <c r="F952" i="22"/>
  <c r="G951" i="22" a="1"/>
  <c r="G951" i="22" s="1"/>
  <c r="E951" i="22" s="1"/>
  <c r="F951" i="22"/>
  <c r="G950" i="22" a="1"/>
  <c r="G950" i="22" s="1"/>
  <c r="E950" i="22" s="1"/>
  <c r="F950" i="22"/>
  <c r="G949" i="22" a="1"/>
  <c r="G949" i="22" s="1"/>
  <c r="E949" i="22" s="1"/>
  <c r="F949" i="22"/>
  <c r="G948" i="22" a="1"/>
  <c r="G948" i="22" s="1"/>
  <c r="E948" i="22" s="1"/>
  <c r="F948" i="22"/>
  <c r="G947" i="22" a="1"/>
  <c r="G947" i="22" s="1"/>
  <c r="E947" i="22" s="1"/>
  <c r="F947" i="22"/>
  <c r="G946" i="22"/>
  <c r="E946" i="22" s="1"/>
  <c r="G946" i="22" a="1"/>
  <c r="F946" i="22"/>
  <c r="G945" i="22" a="1"/>
  <c r="G945" i="22" s="1"/>
  <c r="E945" i="22" s="1"/>
  <c r="F945" i="22"/>
  <c r="G944" i="22" a="1"/>
  <c r="G944" i="22" s="1"/>
  <c r="E944" i="22" s="1"/>
  <c r="F944" i="22"/>
  <c r="G943" i="22" a="1"/>
  <c r="G943" i="22" s="1"/>
  <c r="F943" i="22"/>
  <c r="E943" i="22"/>
  <c r="G942" i="22" a="1"/>
  <c r="G942" i="22" s="1"/>
  <c r="E942" i="22" s="1"/>
  <c r="F942" i="22"/>
  <c r="G941" i="22" a="1"/>
  <c r="G941" i="22" s="1"/>
  <c r="F941" i="22"/>
  <c r="E941" i="22"/>
  <c r="G940" i="22" a="1"/>
  <c r="G940" i="22" s="1"/>
  <c r="E940" i="22" s="1"/>
  <c r="F940" i="22"/>
  <c r="G939" i="22" a="1"/>
  <c r="G939" i="22" s="1"/>
  <c r="E939" i="22" s="1"/>
  <c r="F939" i="22"/>
  <c r="G938" i="22"/>
  <c r="E938" i="22" s="1"/>
  <c r="G938" i="22" a="1"/>
  <c r="F938" i="22"/>
  <c r="G937" i="22" a="1"/>
  <c r="G937" i="22" s="1"/>
  <c r="E937" i="22" s="1"/>
  <c r="F937" i="22"/>
  <c r="G936" i="22" a="1"/>
  <c r="G936" i="22" s="1"/>
  <c r="E936" i="22" s="1"/>
  <c r="F936" i="22"/>
  <c r="G935" i="22" a="1"/>
  <c r="G935" i="22" s="1"/>
  <c r="E935" i="22" s="1"/>
  <c r="F935" i="22"/>
  <c r="G934" i="22"/>
  <c r="G934" i="22" a="1"/>
  <c r="F934" i="22"/>
  <c r="E934" i="22"/>
  <c r="G933" i="22" a="1"/>
  <c r="G933" i="22" s="1"/>
  <c r="E933" i="22" s="1"/>
  <c r="F933" i="22"/>
  <c r="G932" i="22" a="1"/>
  <c r="G932" i="22" s="1"/>
  <c r="E932" i="22" s="1"/>
  <c r="F932" i="22"/>
  <c r="G931" i="22" a="1"/>
  <c r="G931" i="22" s="1"/>
  <c r="E931" i="22" s="1"/>
  <c r="F931" i="22"/>
  <c r="G930" i="22" a="1"/>
  <c r="G930" i="22" s="1"/>
  <c r="E930" i="22" s="1"/>
  <c r="F930" i="22"/>
  <c r="G929" i="22" a="1"/>
  <c r="G929" i="22" s="1"/>
  <c r="E929" i="22" s="1"/>
  <c r="F929" i="22"/>
  <c r="G928" i="22" a="1"/>
  <c r="G928" i="22" s="1"/>
  <c r="E928" i="22" s="1"/>
  <c r="F928" i="22"/>
  <c r="G927" i="22" a="1"/>
  <c r="G927" i="22" s="1"/>
  <c r="F927" i="22"/>
  <c r="E927" i="22"/>
  <c r="G926" i="22" a="1"/>
  <c r="G926" i="22" s="1"/>
  <c r="E926" i="22" s="1"/>
  <c r="F926" i="22"/>
  <c r="G925" i="22" a="1"/>
  <c r="G925" i="22" s="1"/>
  <c r="E925" i="22" s="1"/>
  <c r="F925" i="22"/>
  <c r="G924" i="22" a="1"/>
  <c r="G924" i="22" s="1"/>
  <c r="E924" i="22" s="1"/>
  <c r="F924" i="22"/>
  <c r="G923" i="22" a="1"/>
  <c r="G923" i="22" s="1"/>
  <c r="E923" i="22" s="1"/>
  <c r="F923" i="22"/>
  <c r="G922" i="22"/>
  <c r="E922" i="22" s="1"/>
  <c r="G922" i="22" a="1"/>
  <c r="F922" i="22"/>
  <c r="G921" i="22" a="1"/>
  <c r="G921" i="22" s="1"/>
  <c r="E921" i="22" s="1"/>
  <c r="F921" i="22"/>
  <c r="G920" i="22" a="1"/>
  <c r="G920" i="22" s="1"/>
  <c r="E920" i="22" s="1"/>
  <c r="F920" i="22"/>
  <c r="G919" i="22" a="1"/>
  <c r="G919" i="22" s="1"/>
  <c r="E919" i="22" s="1"/>
  <c r="F919" i="22"/>
  <c r="G918" i="22"/>
  <c r="G918" i="22" a="1"/>
  <c r="F918" i="22"/>
  <c r="E918" i="22"/>
  <c r="G917" i="22" a="1"/>
  <c r="G917" i="22" s="1"/>
  <c r="F917" i="22"/>
  <c r="E917" i="22"/>
  <c r="G916" i="22"/>
  <c r="G916" i="22" a="1"/>
  <c r="F916" i="22"/>
  <c r="E916" i="22"/>
  <c r="G915" i="22" a="1"/>
  <c r="G915" i="22" s="1"/>
  <c r="E915" i="22" s="1"/>
  <c r="F915" i="22"/>
  <c r="G914" i="22"/>
  <c r="E914" i="22" s="1"/>
  <c r="G914" i="22" a="1"/>
  <c r="F914" i="22"/>
  <c r="G913" i="22" a="1"/>
  <c r="G913" i="22" s="1"/>
  <c r="E913" i="22" s="1"/>
  <c r="F913" i="22"/>
  <c r="G912" i="22" a="1"/>
  <c r="G912" i="22" s="1"/>
  <c r="E912" i="22" s="1"/>
  <c r="F912" i="22"/>
  <c r="G911" i="22" a="1"/>
  <c r="G911" i="22" s="1"/>
  <c r="E911" i="22" s="1"/>
  <c r="F911" i="22"/>
  <c r="G910" i="22" a="1"/>
  <c r="G910" i="22" s="1"/>
  <c r="E910" i="22" s="1"/>
  <c r="F910" i="22"/>
  <c r="G909" i="22" a="1"/>
  <c r="G909" i="22" s="1"/>
  <c r="E909" i="22" s="1"/>
  <c r="F909" i="22"/>
  <c r="G908" i="22"/>
  <c r="E908" i="22" s="1"/>
  <c r="G908" i="22" a="1"/>
  <c r="F908" i="22"/>
  <c r="G907" i="22" a="1"/>
  <c r="G907" i="22" s="1"/>
  <c r="E907" i="22" s="1"/>
  <c r="F907" i="22"/>
  <c r="G906" i="22"/>
  <c r="E906" i="22" s="1"/>
  <c r="G906" i="22" a="1"/>
  <c r="F906" i="22"/>
  <c r="G905" i="22" a="1"/>
  <c r="G905" i="22" s="1"/>
  <c r="E905" i="22" s="1"/>
  <c r="F905" i="22"/>
  <c r="G904" i="22" a="1"/>
  <c r="G904" i="22" s="1"/>
  <c r="E904" i="22" s="1"/>
  <c r="F904" i="22"/>
  <c r="G903" i="22" a="1"/>
  <c r="G903" i="22" s="1"/>
  <c r="E903" i="22" s="1"/>
  <c r="F903" i="22"/>
  <c r="G902" i="22" a="1"/>
  <c r="G902" i="22" s="1"/>
  <c r="F902" i="22"/>
  <c r="E902" i="22"/>
  <c r="G901" i="22" a="1"/>
  <c r="G901" i="22" s="1"/>
  <c r="F901" i="22"/>
  <c r="E901" i="22"/>
  <c r="G900" i="22"/>
  <c r="G900" i="22" a="1"/>
  <c r="F900" i="22"/>
  <c r="E900" i="22"/>
  <c r="G899" i="22" a="1"/>
  <c r="G899" i="22" s="1"/>
  <c r="E899" i="22" s="1"/>
  <c r="F899" i="22"/>
  <c r="G898" i="22"/>
  <c r="E898" i="22" s="1"/>
  <c r="G898" i="22" a="1"/>
  <c r="F898" i="22"/>
  <c r="G897" i="22" a="1"/>
  <c r="G897" i="22" s="1"/>
  <c r="E897" i="22" s="1"/>
  <c r="F897" i="22"/>
  <c r="G896" i="22" a="1"/>
  <c r="G896" i="22" s="1"/>
  <c r="E896" i="22" s="1"/>
  <c r="F896" i="22"/>
  <c r="G895" i="22" a="1"/>
  <c r="G895" i="22" s="1"/>
  <c r="F895" i="22"/>
  <c r="E895" i="22"/>
  <c r="G894" i="22" a="1"/>
  <c r="G894" i="22" s="1"/>
  <c r="E894" i="22" s="1"/>
  <c r="F894" i="22"/>
  <c r="G893" i="22" a="1"/>
  <c r="G893" i="22" s="1"/>
  <c r="E893" i="22" s="1"/>
  <c r="F893" i="22"/>
  <c r="G892" i="22" a="1"/>
  <c r="G892" i="22" s="1"/>
  <c r="E892" i="22" s="1"/>
  <c r="F892" i="22"/>
  <c r="G891" i="22" a="1"/>
  <c r="G891" i="22" s="1"/>
  <c r="E891" i="22" s="1"/>
  <c r="F891" i="22"/>
  <c r="G890" i="22"/>
  <c r="G890" i="22" a="1"/>
  <c r="F890" i="22"/>
  <c r="E890" i="22"/>
  <c r="G889" i="22" a="1"/>
  <c r="G889" i="22" s="1"/>
  <c r="E889" i="22" s="1"/>
  <c r="F889" i="22"/>
  <c r="G888" i="22" a="1"/>
  <c r="G888" i="22" s="1"/>
  <c r="E888" i="22" s="1"/>
  <c r="F888" i="22"/>
  <c r="G887" i="22" a="1"/>
  <c r="G887" i="22" s="1"/>
  <c r="E887" i="22" s="1"/>
  <c r="F887" i="22"/>
  <c r="G886" i="22" a="1"/>
  <c r="G886" i="22" s="1"/>
  <c r="E886" i="22" s="1"/>
  <c r="F886" i="22"/>
  <c r="G885" i="22" a="1"/>
  <c r="G885" i="22" s="1"/>
  <c r="E885" i="22" s="1"/>
  <c r="F885" i="22"/>
  <c r="G884" i="22"/>
  <c r="G884" i="22" a="1"/>
  <c r="F884" i="22"/>
  <c r="E884" i="22"/>
  <c r="G883" i="22" a="1"/>
  <c r="G883" i="22" s="1"/>
  <c r="F883" i="22"/>
  <c r="E883" i="22"/>
  <c r="G882" i="22"/>
  <c r="E882" i="22" s="1"/>
  <c r="G882" i="22" a="1"/>
  <c r="F882" i="22"/>
  <c r="G881" i="22" a="1"/>
  <c r="G881" i="22" s="1"/>
  <c r="E881" i="22" s="1"/>
  <c r="F881" i="22"/>
  <c r="G880" i="22" a="1"/>
  <c r="G880" i="22" s="1"/>
  <c r="E880" i="22" s="1"/>
  <c r="F880" i="22"/>
  <c r="G879" i="22" a="1"/>
  <c r="G879" i="22" s="1"/>
  <c r="E879" i="22" s="1"/>
  <c r="F879" i="22"/>
  <c r="G878" i="22" a="1"/>
  <c r="G878" i="22" s="1"/>
  <c r="E878" i="22" s="1"/>
  <c r="F878" i="22"/>
  <c r="G877" i="22" a="1"/>
  <c r="G877" i="22" s="1"/>
  <c r="F877" i="22"/>
  <c r="E877" i="22"/>
  <c r="G876" i="22"/>
  <c r="E876" i="22" s="1"/>
  <c r="G876" i="22" a="1"/>
  <c r="F876" i="22"/>
  <c r="G875" i="22" a="1"/>
  <c r="G875" i="22" s="1"/>
  <c r="E875" i="22" s="1"/>
  <c r="F875" i="22"/>
  <c r="G874" i="22" a="1"/>
  <c r="G874" i="22" s="1"/>
  <c r="E874" i="22" s="1"/>
  <c r="F874" i="22"/>
  <c r="G873" i="22" a="1"/>
  <c r="G873" i="22" s="1"/>
  <c r="E873" i="22" s="1"/>
  <c r="F873" i="22"/>
  <c r="G872" i="22" a="1"/>
  <c r="G872" i="22" s="1"/>
  <c r="E872" i="22" s="1"/>
  <c r="F872" i="22"/>
  <c r="G871" i="22" a="1"/>
  <c r="G871" i="22" s="1"/>
  <c r="E871" i="22" s="1"/>
  <c r="F871" i="22"/>
  <c r="G870" i="22" a="1"/>
  <c r="G870" i="22" s="1"/>
  <c r="E870" i="22" s="1"/>
  <c r="F870" i="22"/>
  <c r="G869" i="22" a="1"/>
  <c r="G869" i="22" s="1"/>
  <c r="F869" i="22"/>
  <c r="E869" i="22"/>
  <c r="G868" i="22" a="1"/>
  <c r="G868" i="22" s="1"/>
  <c r="E868" i="22" s="1"/>
  <c r="F868" i="22"/>
  <c r="G867" i="22" a="1"/>
  <c r="G867" i="22" s="1"/>
  <c r="F867" i="22"/>
  <c r="E867" i="22"/>
  <c r="G866" i="22"/>
  <c r="E866" i="22" s="1"/>
  <c r="G866" i="22" a="1"/>
  <c r="F866" i="22"/>
  <c r="G865" i="22" a="1"/>
  <c r="G865" i="22" s="1"/>
  <c r="E865" i="22" s="1"/>
  <c r="F865" i="22"/>
  <c r="G864" i="22"/>
  <c r="E864" i="22" s="1"/>
  <c r="G864" i="22" a="1"/>
  <c r="F864" i="22"/>
  <c r="G863" i="22" a="1"/>
  <c r="G863" i="22" s="1"/>
  <c r="E863" i="22" s="1"/>
  <c r="F863" i="22"/>
  <c r="G862" i="22" a="1"/>
  <c r="G862" i="22" s="1"/>
  <c r="E862" i="22" s="1"/>
  <c r="F862" i="22"/>
  <c r="G861" i="22" a="1"/>
  <c r="G861" i="22" s="1"/>
  <c r="F861" i="22"/>
  <c r="E861" i="22"/>
  <c r="G860" i="22" a="1"/>
  <c r="G860" i="22" s="1"/>
  <c r="E860" i="22" s="1"/>
  <c r="F860" i="22"/>
  <c r="G859" i="22" a="1"/>
  <c r="G859" i="22" s="1"/>
  <c r="E859" i="22" s="1"/>
  <c r="F859" i="22"/>
  <c r="G858" i="22"/>
  <c r="E858" i="22" s="1"/>
  <c r="G858" i="22" a="1"/>
  <c r="F858" i="22"/>
  <c r="G857" i="22" a="1"/>
  <c r="G857" i="22" s="1"/>
  <c r="E857" i="22" s="1"/>
  <c r="F857" i="22"/>
  <c r="G856" i="22" a="1"/>
  <c r="G856" i="22" s="1"/>
  <c r="E856" i="22" s="1"/>
  <c r="F856" i="22"/>
  <c r="G855" i="22" a="1"/>
  <c r="G855" i="22" s="1"/>
  <c r="E855" i="22" s="1"/>
  <c r="F855" i="22"/>
  <c r="G854" i="22"/>
  <c r="E854" i="22" s="1"/>
  <c r="G854" i="22" a="1"/>
  <c r="F854" i="22"/>
  <c r="G853" i="22" a="1"/>
  <c r="G853" i="22" s="1"/>
  <c r="F853" i="22"/>
  <c r="E853" i="22"/>
  <c r="G852" i="22" a="1"/>
  <c r="G852" i="22" s="1"/>
  <c r="F852" i="22"/>
  <c r="E852" i="22"/>
  <c r="G851" i="22" a="1"/>
  <c r="G851" i="22" s="1"/>
  <c r="F851" i="22"/>
  <c r="E851" i="22"/>
  <c r="G850" i="22"/>
  <c r="E850" i="22" s="1"/>
  <c r="G850" i="22" a="1"/>
  <c r="F850" i="22"/>
  <c r="G849" i="22" a="1"/>
  <c r="G849" i="22" s="1"/>
  <c r="E849" i="22" s="1"/>
  <c r="F849" i="22"/>
  <c r="G848" i="22" a="1"/>
  <c r="G848" i="22" s="1"/>
  <c r="E848" i="22" s="1"/>
  <c r="F848" i="22"/>
  <c r="G847" i="22" a="1"/>
  <c r="G847" i="22" s="1"/>
  <c r="E847" i="22" s="1"/>
  <c r="F847" i="22"/>
  <c r="G846" i="22" a="1"/>
  <c r="G846" i="22" s="1"/>
  <c r="E846" i="22" s="1"/>
  <c r="F846" i="22"/>
  <c r="G845" i="22" a="1"/>
  <c r="G845" i="22" s="1"/>
  <c r="F845" i="22"/>
  <c r="E845" i="22"/>
  <c r="G844" i="22" a="1"/>
  <c r="G844" i="22" s="1"/>
  <c r="E844" i="22" s="1"/>
  <c r="F844" i="22"/>
  <c r="G843" i="22" a="1"/>
  <c r="G843" i="22" s="1"/>
  <c r="E843" i="22" s="1"/>
  <c r="F843" i="22"/>
  <c r="G842" i="22"/>
  <c r="E842" i="22" s="1"/>
  <c r="G842" i="22" a="1"/>
  <c r="F842" i="22"/>
  <c r="G841" i="22" a="1"/>
  <c r="G841" i="22" s="1"/>
  <c r="E841" i="22" s="1"/>
  <c r="F841" i="22"/>
  <c r="G840" i="22" a="1"/>
  <c r="G840" i="22" s="1"/>
  <c r="E840" i="22" s="1"/>
  <c r="F840" i="22"/>
  <c r="G839" i="22" a="1"/>
  <c r="G839" i="22" s="1"/>
  <c r="E839" i="22" s="1"/>
  <c r="F839" i="22"/>
  <c r="G838" i="22"/>
  <c r="E838" i="22" s="1"/>
  <c r="G838" i="22" a="1"/>
  <c r="F838" i="22"/>
  <c r="G837" i="22" a="1"/>
  <c r="G837" i="22" s="1"/>
  <c r="F837" i="22"/>
  <c r="E837" i="22"/>
  <c r="G836" i="22" a="1"/>
  <c r="G836" i="22" s="1"/>
  <c r="E836" i="22" s="1"/>
  <c r="F836" i="22"/>
  <c r="G835" i="22" a="1"/>
  <c r="G835" i="22" s="1"/>
  <c r="F835" i="22"/>
  <c r="E835" i="22"/>
  <c r="G834" i="22"/>
  <c r="E834" i="22" s="1"/>
  <c r="G834" i="22" a="1"/>
  <c r="F834" i="22"/>
  <c r="G833" i="22" a="1"/>
  <c r="G833" i="22" s="1"/>
  <c r="E833" i="22" s="1"/>
  <c r="F833" i="22"/>
  <c r="G832" i="22" a="1"/>
  <c r="G832" i="22" s="1"/>
  <c r="E832" i="22" s="1"/>
  <c r="F832" i="22"/>
  <c r="G831" i="22" a="1"/>
  <c r="G831" i="22" s="1"/>
  <c r="F831" i="22"/>
  <c r="E831" i="22"/>
  <c r="G830" i="22" a="1"/>
  <c r="G830" i="22" s="1"/>
  <c r="E830" i="22" s="1"/>
  <c r="F830" i="22"/>
  <c r="G829" i="22" a="1"/>
  <c r="G829" i="22" s="1"/>
  <c r="F829" i="22"/>
  <c r="E829" i="22"/>
  <c r="G828" i="22" a="1"/>
  <c r="G828" i="22" s="1"/>
  <c r="F828" i="22"/>
  <c r="E828" i="22"/>
  <c r="G827" i="22" a="1"/>
  <c r="G827" i="22" s="1"/>
  <c r="E827" i="22" s="1"/>
  <c r="F827" i="22"/>
  <c r="G826" i="22"/>
  <c r="E826" i="22" s="1"/>
  <c r="G826" i="22" a="1"/>
  <c r="F826" i="22"/>
  <c r="G825" i="22" a="1"/>
  <c r="G825" i="22" s="1"/>
  <c r="E825" i="22" s="1"/>
  <c r="F825" i="22"/>
  <c r="G824" i="22" a="1"/>
  <c r="G824" i="22" s="1"/>
  <c r="E824" i="22" s="1"/>
  <c r="F824" i="22"/>
  <c r="G823" i="22" a="1"/>
  <c r="G823" i="22" s="1"/>
  <c r="E823" i="22" s="1"/>
  <c r="F823" i="22"/>
  <c r="G822" i="22"/>
  <c r="E822" i="22" s="1"/>
  <c r="G822" i="22" a="1"/>
  <c r="F822" i="22"/>
  <c r="G821" i="22" a="1"/>
  <c r="G821" i="22" s="1"/>
  <c r="F821" i="22"/>
  <c r="E821" i="22"/>
  <c r="G820" i="22" a="1"/>
  <c r="G820" i="22" s="1"/>
  <c r="E820" i="22" s="1"/>
  <c r="F820" i="22"/>
  <c r="G819" i="22" a="1"/>
  <c r="G819" i="22" s="1"/>
  <c r="F819" i="22"/>
  <c r="E819" i="22"/>
  <c r="G818" i="22"/>
  <c r="E818" i="22" s="1"/>
  <c r="G818" i="22" a="1"/>
  <c r="F818" i="22"/>
  <c r="G817" i="22" a="1"/>
  <c r="G817" i="22" s="1"/>
  <c r="E817" i="22" s="1"/>
  <c r="F817" i="22"/>
  <c r="G816" i="22" a="1"/>
  <c r="G816" i="22" s="1"/>
  <c r="E816" i="22" s="1"/>
  <c r="F816" i="22"/>
  <c r="G815" i="22" a="1"/>
  <c r="G815" i="22" s="1"/>
  <c r="E815" i="22" s="1"/>
  <c r="F815" i="22"/>
  <c r="G814" i="22" a="1"/>
  <c r="G814" i="22" s="1"/>
  <c r="E814" i="22" s="1"/>
  <c r="F814" i="22"/>
  <c r="G813" i="22" a="1"/>
  <c r="G813" i="22" s="1"/>
  <c r="F813" i="22"/>
  <c r="E813" i="22"/>
  <c r="G812" i="22" a="1"/>
  <c r="G812" i="22" s="1"/>
  <c r="E812" i="22" s="1"/>
  <c r="F812" i="22"/>
  <c r="G811" i="22" a="1"/>
  <c r="G811" i="22" s="1"/>
  <c r="E811" i="22" s="1"/>
  <c r="F811" i="22"/>
  <c r="G810" i="22"/>
  <c r="G810" i="22" a="1"/>
  <c r="F810" i="22"/>
  <c r="E810" i="22"/>
  <c r="G809" i="22" a="1"/>
  <c r="G809" i="22" s="1"/>
  <c r="E809" i="22" s="1"/>
  <c r="F809" i="22"/>
  <c r="G808" i="22" a="1"/>
  <c r="G808" i="22" s="1"/>
  <c r="E808" i="22" s="1"/>
  <c r="F808" i="22"/>
  <c r="G807" i="22" a="1"/>
  <c r="G807" i="22" s="1"/>
  <c r="E807" i="22" s="1"/>
  <c r="F807" i="22"/>
  <c r="G806" i="22"/>
  <c r="E806" i="22" s="1"/>
  <c r="G806" i="22" a="1"/>
  <c r="F806" i="22"/>
  <c r="G805" i="22" a="1"/>
  <c r="G805" i="22" s="1"/>
  <c r="F805" i="22"/>
  <c r="E805" i="22"/>
  <c r="G804" i="22" a="1"/>
  <c r="G804" i="22" s="1"/>
  <c r="F804" i="22"/>
  <c r="E804" i="22"/>
  <c r="G803" i="22" a="1"/>
  <c r="G803" i="22" s="1"/>
  <c r="F803" i="22"/>
  <c r="E803" i="22"/>
  <c r="G802" i="22"/>
  <c r="E802" i="22" s="1"/>
  <c r="G802" i="22" a="1"/>
  <c r="F802" i="22"/>
  <c r="G801" i="22" a="1"/>
  <c r="G801" i="22" s="1"/>
  <c r="E801" i="22" s="1"/>
  <c r="F801" i="22"/>
  <c r="G800" i="22" a="1"/>
  <c r="G800" i="22" s="1"/>
  <c r="E800" i="22" s="1"/>
  <c r="F800" i="22"/>
  <c r="G799" i="22" a="1"/>
  <c r="G799" i="22" s="1"/>
  <c r="E799" i="22" s="1"/>
  <c r="F799" i="22"/>
  <c r="G798" i="22" a="1"/>
  <c r="G798" i="22" s="1"/>
  <c r="E798" i="22" s="1"/>
  <c r="F798" i="22"/>
  <c r="G797" i="22" a="1"/>
  <c r="G797" i="22" s="1"/>
  <c r="F797" i="22"/>
  <c r="E797" i="22"/>
  <c r="G796" i="22" a="1"/>
  <c r="G796" i="22" s="1"/>
  <c r="E796" i="22" s="1"/>
  <c r="F796" i="22"/>
  <c r="G795" i="22" a="1"/>
  <c r="G795" i="22" s="1"/>
  <c r="E795" i="22" s="1"/>
  <c r="F795" i="22"/>
  <c r="G794" i="22"/>
  <c r="E794" i="22" s="1"/>
  <c r="G794" i="22" a="1"/>
  <c r="F794" i="22"/>
  <c r="G793" i="22" a="1"/>
  <c r="G793" i="22" s="1"/>
  <c r="E793" i="22" s="1"/>
  <c r="F793" i="22"/>
  <c r="G792" i="22" a="1"/>
  <c r="G792" i="22" s="1"/>
  <c r="E792" i="22" s="1"/>
  <c r="F792" i="22"/>
  <c r="G791" i="22" a="1"/>
  <c r="G791" i="22" s="1"/>
  <c r="E791" i="22" s="1"/>
  <c r="F791" i="22"/>
  <c r="G790" i="22"/>
  <c r="E790" i="22" s="1"/>
  <c r="G790" i="22" a="1"/>
  <c r="F790" i="22"/>
  <c r="G789" i="22" a="1"/>
  <c r="G789" i="22" s="1"/>
  <c r="F789" i="22"/>
  <c r="E789" i="22"/>
  <c r="G788" i="22" a="1"/>
  <c r="G788" i="22" s="1"/>
  <c r="F788" i="22"/>
  <c r="E788" i="22"/>
  <c r="G787" i="22" a="1"/>
  <c r="G787" i="22" s="1"/>
  <c r="F787" i="22"/>
  <c r="E787" i="22"/>
  <c r="G786" i="22"/>
  <c r="E786" i="22" s="1"/>
  <c r="G786" i="22" a="1"/>
  <c r="F786" i="22"/>
  <c r="G785" i="22" a="1"/>
  <c r="G785" i="22" s="1"/>
  <c r="E785" i="22" s="1"/>
  <c r="F785" i="22"/>
  <c r="G784" i="22" a="1"/>
  <c r="G784" i="22" s="1"/>
  <c r="E784" i="22" s="1"/>
  <c r="F784" i="22"/>
  <c r="G783" i="22" a="1"/>
  <c r="G783" i="22" s="1"/>
  <c r="E783" i="22" s="1"/>
  <c r="F783" i="22"/>
  <c r="G782" i="22" a="1"/>
  <c r="G782" i="22" s="1"/>
  <c r="E782" i="22" s="1"/>
  <c r="F782" i="22"/>
  <c r="G781" i="22" a="1"/>
  <c r="G781" i="22" s="1"/>
  <c r="F781" i="22"/>
  <c r="E781" i="22"/>
  <c r="G780" i="22" a="1"/>
  <c r="G780" i="22" s="1"/>
  <c r="E780" i="22" s="1"/>
  <c r="F780" i="22"/>
  <c r="G779" i="22" a="1"/>
  <c r="G779" i="22" s="1"/>
  <c r="E779" i="22" s="1"/>
  <c r="F779" i="22"/>
  <c r="G778" i="22"/>
  <c r="E778" i="22" s="1"/>
  <c r="G778" i="22" a="1"/>
  <c r="F778" i="22"/>
  <c r="G777" i="22" a="1"/>
  <c r="G777" i="22" s="1"/>
  <c r="E777" i="22" s="1"/>
  <c r="F777" i="22"/>
  <c r="G776" i="22" a="1"/>
  <c r="G776" i="22" s="1"/>
  <c r="E776" i="22" s="1"/>
  <c r="F776" i="22"/>
  <c r="G775" i="22" a="1"/>
  <c r="G775" i="22" s="1"/>
  <c r="E775" i="22" s="1"/>
  <c r="F775" i="22"/>
  <c r="G774" i="22"/>
  <c r="E774" i="22" s="1"/>
  <c r="G774" i="22" a="1"/>
  <c r="F774" i="22"/>
  <c r="G773" i="22" a="1"/>
  <c r="G773" i="22" s="1"/>
  <c r="F773" i="22"/>
  <c r="E773" i="22"/>
  <c r="G772" i="22" a="1"/>
  <c r="G772" i="22" s="1"/>
  <c r="E772" i="22" s="1"/>
  <c r="F772" i="22"/>
  <c r="G771" i="22" a="1"/>
  <c r="G771" i="22" s="1"/>
  <c r="F771" i="22"/>
  <c r="E771" i="22"/>
  <c r="G770" i="22"/>
  <c r="E770" i="22" s="1"/>
  <c r="G770" i="22" a="1"/>
  <c r="F770" i="22"/>
  <c r="G769" i="22" a="1"/>
  <c r="G769" i="22" s="1"/>
  <c r="E769" i="22" s="1"/>
  <c r="F769" i="22"/>
  <c r="G768" i="22" a="1"/>
  <c r="G768" i="22" s="1"/>
  <c r="E768" i="22" s="1"/>
  <c r="F768" i="22"/>
  <c r="G767" i="22" a="1"/>
  <c r="G767" i="22" s="1"/>
  <c r="F767" i="22"/>
  <c r="E767" i="22"/>
  <c r="G766" i="22" a="1"/>
  <c r="G766" i="22" s="1"/>
  <c r="E766" i="22" s="1"/>
  <c r="F766" i="22"/>
  <c r="G765" i="22" a="1"/>
  <c r="G765" i="22" s="1"/>
  <c r="F765" i="22"/>
  <c r="E765" i="22"/>
  <c r="G764" i="22" a="1"/>
  <c r="G764" i="22" s="1"/>
  <c r="F764" i="22"/>
  <c r="E764" i="22"/>
  <c r="G763" i="22" a="1"/>
  <c r="G763" i="22" s="1"/>
  <c r="E763" i="22" s="1"/>
  <c r="F763" i="22"/>
  <c r="G762" i="22"/>
  <c r="E762" i="22" s="1"/>
  <c r="G762" i="22" a="1"/>
  <c r="F762" i="22"/>
  <c r="G761" i="22"/>
  <c r="E761" i="22" s="1"/>
  <c r="G761" i="22" a="1"/>
  <c r="F761" i="22"/>
  <c r="G760" i="22" a="1"/>
  <c r="G760" i="22" s="1"/>
  <c r="E760" i="22" s="1"/>
  <c r="F760" i="22"/>
  <c r="G759" i="22" a="1"/>
  <c r="G759" i="22" s="1"/>
  <c r="E759" i="22" s="1"/>
  <c r="F759" i="22"/>
  <c r="G758" i="22" a="1"/>
  <c r="G758" i="22" s="1"/>
  <c r="E758" i="22" s="1"/>
  <c r="F758" i="22"/>
  <c r="G757" i="22"/>
  <c r="E757" i="22" s="1"/>
  <c r="G757" i="22" a="1"/>
  <c r="F757" i="22"/>
  <c r="G756" i="22" a="1"/>
  <c r="G756" i="22" s="1"/>
  <c r="F756" i="22"/>
  <c r="E756" i="22"/>
  <c r="G755" i="22" a="1"/>
  <c r="G755" i="22" s="1"/>
  <c r="E755" i="22" s="1"/>
  <c r="F755" i="22"/>
  <c r="G754" i="22"/>
  <c r="E754" i="22" s="1"/>
  <c r="G754" i="22" a="1"/>
  <c r="F754" i="22"/>
  <c r="G753" i="22"/>
  <c r="E753" i="22" s="1"/>
  <c r="G753" i="22" a="1"/>
  <c r="F753" i="22"/>
  <c r="G752" i="22" a="1"/>
  <c r="G752" i="22" s="1"/>
  <c r="E752" i="22" s="1"/>
  <c r="F752" i="22"/>
  <c r="G751" i="22"/>
  <c r="E751" i="22" s="1"/>
  <c r="G751" i="22" a="1"/>
  <c r="F751" i="22"/>
  <c r="G750" i="22" a="1"/>
  <c r="G750" i="22" s="1"/>
  <c r="E750" i="22" s="1"/>
  <c r="F750" i="22"/>
  <c r="G749" i="22" a="1"/>
  <c r="G749" i="22" s="1"/>
  <c r="E749" i="22" s="1"/>
  <c r="F749" i="22"/>
  <c r="G748" i="22" a="1"/>
  <c r="G748" i="22" s="1"/>
  <c r="F748" i="22"/>
  <c r="E748" i="22"/>
  <c r="G747" i="22" a="1"/>
  <c r="G747" i="22" s="1"/>
  <c r="E747" i="22" s="1"/>
  <c r="F747" i="22"/>
  <c r="G746" i="22"/>
  <c r="E746" i="22" s="1"/>
  <c r="G746" i="22" a="1"/>
  <c r="F746" i="22"/>
  <c r="G745" i="22"/>
  <c r="E745" i="22" s="1"/>
  <c r="G745" i="22" a="1"/>
  <c r="F745" i="22"/>
  <c r="G744" i="22"/>
  <c r="E744" i="22" s="1"/>
  <c r="G744" i="22" a="1"/>
  <c r="F744" i="22"/>
  <c r="G743" i="22"/>
  <c r="E743" i="22" s="1"/>
  <c r="G743" i="22" a="1"/>
  <c r="F743" i="22"/>
  <c r="G742" i="22" a="1"/>
  <c r="G742" i="22" s="1"/>
  <c r="E742" i="22" s="1"/>
  <c r="F742" i="22"/>
  <c r="G741" i="22" a="1"/>
  <c r="G741" i="22" s="1"/>
  <c r="E741" i="22" s="1"/>
  <c r="F741" i="22"/>
  <c r="G740" i="22" a="1"/>
  <c r="G740" i="22" s="1"/>
  <c r="F740" i="22"/>
  <c r="E740" i="22"/>
  <c r="G739" i="22" a="1"/>
  <c r="G739" i="22" s="1"/>
  <c r="E739" i="22" s="1"/>
  <c r="F739" i="22"/>
  <c r="G738" i="22"/>
  <c r="E738" i="22" s="1"/>
  <c r="G738" i="22" a="1"/>
  <c r="F738" i="22"/>
  <c r="G737" i="22"/>
  <c r="E737" i="22" s="1"/>
  <c r="G737" i="22" a="1"/>
  <c r="F737" i="22"/>
  <c r="G736" i="22"/>
  <c r="E736" i="22" s="1"/>
  <c r="G736" i="22" a="1"/>
  <c r="F736" i="22"/>
  <c r="G735" i="22" a="1"/>
  <c r="G735" i="22" s="1"/>
  <c r="E735" i="22" s="1"/>
  <c r="F735" i="22"/>
  <c r="G734" i="22"/>
  <c r="E734" i="22" s="1"/>
  <c r="G734" i="22" a="1"/>
  <c r="F734" i="22"/>
  <c r="G733" i="22" a="1"/>
  <c r="G733" i="22" s="1"/>
  <c r="E733" i="22" s="1"/>
  <c r="F733" i="22"/>
  <c r="G732" i="22" a="1"/>
  <c r="G732" i="22" s="1"/>
  <c r="E732" i="22" s="1"/>
  <c r="F732" i="22"/>
  <c r="G731" i="22" a="1"/>
  <c r="G731" i="22" s="1"/>
  <c r="E731" i="22" s="1"/>
  <c r="F731" i="22"/>
  <c r="G730" i="22"/>
  <c r="E730" i="22" s="1"/>
  <c r="G730" i="22" a="1"/>
  <c r="F730" i="22"/>
  <c r="G729" i="22"/>
  <c r="E729" i="22" s="1"/>
  <c r="G729" i="22" a="1"/>
  <c r="F729" i="22"/>
  <c r="G728" i="22" a="1"/>
  <c r="G728" i="22" s="1"/>
  <c r="E728" i="22" s="1"/>
  <c r="F728" i="22"/>
  <c r="G727" i="22" a="1"/>
  <c r="G727" i="22" s="1"/>
  <c r="E727" i="22" s="1"/>
  <c r="F727" i="22"/>
  <c r="G726" i="22" a="1"/>
  <c r="G726" i="22" s="1"/>
  <c r="E726" i="22" s="1"/>
  <c r="F726" i="22"/>
  <c r="G725" i="22"/>
  <c r="E725" i="22" s="1"/>
  <c r="G725" i="22" a="1"/>
  <c r="F725" i="22"/>
  <c r="G724" i="22" a="1"/>
  <c r="G724" i="22" s="1"/>
  <c r="E724" i="22" s="1"/>
  <c r="F724" i="22"/>
  <c r="G723" i="22" a="1"/>
  <c r="G723" i="22" s="1"/>
  <c r="E723" i="22" s="1"/>
  <c r="F723" i="22"/>
  <c r="G722" i="22"/>
  <c r="E722" i="22" s="1"/>
  <c r="G722" i="22" a="1"/>
  <c r="F722" i="22"/>
  <c r="G721" i="22"/>
  <c r="E721" i="22" s="1"/>
  <c r="G721" i="22" a="1"/>
  <c r="F721" i="22"/>
  <c r="G720" i="22" a="1"/>
  <c r="G720" i="22" s="1"/>
  <c r="E720" i="22" s="1"/>
  <c r="F720" i="22"/>
  <c r="G719" i="22" a="1"/>
  <c r="G719" i="22" s="1"/>
  <c r="E719" i="22" s="1"/>
  <c r="F719" i="22"/>
  <c r="G718" i="22" a="1"/>
  <c r="G718" i="22" s="1"/>
  <c r="E718" i="22" s="1"/>
  <c r="F718" i="22"/>
  <c r="G717" i="22" a="1"/>
  <c r="G717" i="22" s="1"/>
  <c r="E717" i="22" s="1"/>
  <c r="F717" i="22"/>
  <c r="G716" i="22" a="1"/>
  <c r="G716" i="22" s="1"/>
  <c r="F716" i="22"/>
  <c r="E716" i="22"/>
  <c r="G715" i="22" a="1"/>
  <c r="G715" i="22" s="1"/>
  <c r="E715" i="22" s="1"/>
  <c r="F715" i="22"/>
  <c r="G714" i="22" a="1"/>
  <c r="G714" i="22" s="1"/>
  <c r="F714" i="22"/>
  <c r="E714" i="22"/>
  <c r="G713" i="22"/>
  <c r="E713" i="22" s="1"/>
  <c r="G713" i="22" a="1"/>
  <c r="F713" i="22"/>
  <c r="G712" i="22" a="1"/>
  <c r="G712" i="22" s="1"/>
  <c r="E712" i="22" s="1"/>
  <c r="F712" i="22"/>
  <c r="G711" i="22" a="1"/>
  <c r="G711" i="22" s="1"/>
  <c r="E711" i="22" s="1"/>
  <c r="F711" i="22"/>
  <c r="G710" i="22" a="1"/>
  <c r="G710" i="22" s="1"/>
  <c r="E710" i="22" s="1"/>
  <c r="F710" i="22"/>
  <c r="G709" i="22"/>
  <c r="G709" i="22" a="1"/>
  <c r="F709" i="22"/>
  <c r="E709" i="22"/>
  <c r="G708" i="22" a="1"/>
  <c r="G708" i="22" s="1"/>
  <c r="E708" i="22" s="1"/>
  <c r="F708" i="22"/>
  <c r="G707" i="22" a="1"/>
  <c r="G707" i="22" s="1"/>
  <c r="E707" i="22" s="1"/>
  <c r="F707" i="22"/>
  <c r="G706" i="22" a="1"/>
  <c r="G706" i="22" s="1"/>
  <c r="F706" i="22"/>
  <c r="E706" i="22"/>
  <c r="G705" i="22"/>
  <c r="E705" i="22" s="1"/>
  <c r="G705" i="22" a="1"/>
  <c r="F705" i="22"/>
  <c r="G704" i="22" a="1"/>
  <c r="G704" i="22" s="1"/>
  <c r="E704" i="22" s="1"/>
  <c r="F704" i="22"/>
  <c r="G703" i="22" a="1"/>
  <c r="G703" i="22" s="1"/>
  <c r="E703" i="22" s="1"/>
  <c r="F703" i="22"/>
  <c r="G702" i="22" a="1"/>
  <c r="G702" i="22" s="1"/>
  <c r="E702" i="22" s="1"/>
  <c r="F702" i="22"/>
  <c r="G701" i="22"/>
  <c r="E701" i="22" s="1"/>
  <c r="G701" i="22" a="1"/>
  <c r="F701" i="22"/>
  <c r="G700" i="22" a="1"/>
  <c r="G700" i="22" s="1"/>
  <c r="F700" i="22"/>
  <c r="E700" i="22"/>
  <c r="G699" i="22" a="1"/>
  <c r="G699" i="22" s="1"/>
  <c r="F699" i="22"/>
  <c r="E699" i="22"/>
  <c r="G698" i="22" a="1"/>
  <c r="G698" i="22" s="1"/>
  <c r="F698" i="22"/>
  <c r="E698" i="22"/>
  <c r="G697" i="22"/>
  <c r="G697" i="22" a="1"/>
  <c r="F697" i="22"/>
  <c r="E697" i="22"/>
  <c r="G696" i="22" a="1"/>
  <c r="G696" i="22" s="1"/>
  <c r="E696" i="22" s="1"/>
  <c r="F696" i="22"/>
  <c r="G695" i="22" a="1"/>
  <c r="G695" i="22" s="1"/>
  <c r="E695" i="22" s="1"/>
  <c r="F695" i="22"/>
  <c r="G694" i="22" a="1"/>
  <c r="G694" i="22" s="1"/>
  <c r="E694" i="22" s="1"/>
  <c r="F694" i="22"/>
  <c r="G693" i="22"/>
  <c r="E693" i="22" s="1"/>
  <c r="G693" i="22" a="1"/>
  <c r="F693" i="22"/>
  <c r="G692" i="22" a="1"/>
  <c r="G692" i="22" s="1"/>
  <c r="E692" i="22" s="1"/>
  <c r="F692" i="22"/>
  <c r="G691" i="22"/>
  <c r="E691" i="22" s="1"/>
  <c r="G691" i="22" a="1"/>
  <c r="F691" i="22"/>
  <c r="G690" i="22" a="1"/>
  <c r="G690" i="22" s="1"/>
  <c r="F690" i="22"/>
  <c r="E690" i="22"/>
  <c r="G689" i="22"/>
  <c r="E689" i="22" s="1"/>
  <c r="G689" i="22" a="1"/>
  <c r="F689" i="22"/>
  <c r="G688" i="22" a="1"/>
  <c r="G688" i="22" s="1"/>
  <c r="E688" i="22" s="1"/>
  <c r="F688" i="22"/>
  <c r="G687" i="22" a="1"/>
  <c r="G687" i="22" s="1"/>
  <c r="E687" i="22" s="1"/>
  <c r="F687" i="22"/>
  <c r="G686" i="22" a="1"/>
  <c r="G686" i="22" s="1"/>
  <c r="E686" i="22" s="1"/>
  <c r="F686" i="22"/>
  <c r="G685" i="22" a="1"/>
  <c r="G685" i="22" s="1"/>
  <c r="E685" i="22" s="1"/>
  <c r="F685" i="22"/>
  <c r="G684" i="22" a="1"/>
  <c r="G684" i="22" s="1"/>
  <c r="F684" i="22"/>
  <c r="E684" i="22"/>
  <c r="G683" i="22" a="1"/>
  <c r="G683" i="22" s="1"/>
  <c r="E683" i="22" s="1"/>
  <c r="F683" i="22"/>
  <c r="G682" i="22" a="1"/>
  <c r="G682" i="22" s="1"/>
  <c r="F682" i="22"/>
  <c r="E682" i="22"/>
  <c r="G681" i="22"/>
  <c r="G681" i="22" a="1"/>
  <c r="F681" i="22"/>
  <c r="E681" i="22"/>
  <c r="G680" i="22" a="1"/>
  <c r="G680" i="22" s="1"/>
  <c r="E680" i="22" s="1"/>
  <c r="F680" i="22"/>
  <c r="G679" i="22" a="1"/>
  <c r="G679" i="22" s="1"/>
  <c r="E679" i="22" s="1"/>
  <c r="F679" i="22"/>
  <c r="G678" i="22" a="1"/>
  <c r="G678" i="22" s="1"/>
  <c r="E678" i="22" s="1"/>
  <c r="F678" i="22"/>
  <c r="G677" i="22"/>
  <c r="E677" i="22" s="1"/>
  <c r="G677" i="22" a="1"/>
  <c r="F677" i="22"/>
  <c r="G676" i="22" a="1"/>
  <c r="G676" i="22" s="1"/>
  <c r="E676" i="22" s="1"/>
  <c r="F676" i="22"/>
  <c r="G675" i="22" a="1"/>
  <c r="G675" i="22" s="1"/>
  <c r="E675" i="22" s="1"/>
  <c r="F675" i="22"/>
  <c r="G674" i="22" a="1"/>
  <c r="G674" i="22" s="1"/>
  <c r="F674" i="22"/>
  <c r="E674" i="22"/>
  <c r="G673" i="22"/>
  <c r="E673" i="22" s="1"/>
  <c r="G673" i="22" a="1"/>
  <c r="F673" i="22"/>
  <c r="G672" i="22" a="1"/>
  <c r="G672" i="22" s="1"/>
  <c r="E672" i="22" s="1"/>
  <c r="F672" i="22"/>
  <c r="G671" i="22" a="1"/>
  <c r="G671" i="22" s="1"/>
  <c r="E671" i="22" s="1"/>
  <c r="F671" i="22"/>
  <c r="G670" i="22" a="1"/>
  <c r="G670" i="22" s="1"/>
  <c r="E670" i="22" s="1"/>
  <c r="F670" i="22"/>
  <c r="G669" i="22"/>
  <c r="E669" i="22" s="1"/>
  <c r="G669" i="22" a="1"/>
  <c r="F669" i="22"/>
  <c r="G668" i="22" a="1"/>
  <c r="G668" i="22" s="1"/>
  <c r="F668" i="22"/>
  <c r="E668" i="22"/>
  <c r="G667" i="22" a="1"/>
  <c r="G667" i="22" s="1"/>
  <c r="F667" i="22"/>
  <c r="E667" i="22"/>
  <c r="G666" i="22" a="1"/>
  <c r="G666" i="22" s="1"/>
  <c r="F666" i="22"/>
  <c r="E666" i="22"/>
  <c r="G665" i="22"/>
  <c r="E665" i="22" s="1"/>
  <c r="G665" i="22" a="1"/>
  <c r="F665" i="22"/>
  <c r="G664" i="22" a="1"/>
  <c r="G664" i="22" s="1"/>
  <c r="E664" i="22" s="1"/>
  <c r="F664" i="22"/>
  <c r="G663" i="22" a="1"/>
  <c r="G663" i="22" s="1"/>
  <c r="E663" i="22" s="1"/>
  <c r="F663" i="22"/>
  <c r="G662" i="22" a="1"/>
  <c r="G662" i="22" s="1"/>
  <c r="E662" i="22" s="1"/>
  <c r="F662" i="22"/>
  <c r="G661" i="22"/>
  <c r="G661" i="22" a="1"/>
  <c r="F661" i="22"/>
  <c r="E661" i="22"/>
  <c r="G660" i="22" a="1"/>
  <c r="G660" i="22" s="1"/>
  <c r="E660" i="22" s="1"/>
  <c r="F660" i="22"/>
  <c r="G659" i="22"/>
  <c r="E659" i="22" s="1"/>
  <c r="G659" i="22" a="1"/>
  <c r="F659" i="22"/>
  <c r="G658" i="22" a="1"/>
  <c r="G658" i="22" s="1"/>
  <c r="F658" i="22"/>
  <c r="E658" i="22"/>
  <c r="G657" i="22"/>
  <c r="E657" i="22" s="1"/>
  <c r="G657" i="22" a="1"/>
  <c r="F657" i="22"/>
  <c r="G656" i="22" a="1"/>
  <c r="G656" i="22" s="1"/>
  <c r="E656" i="22" s="1"/>
  <c r="F656" i="22"/>
  <c r="G655" i="22" a="1"/>
  <c r="G655" i="22" s="1"/>
  <c r="E655" i="22" s="1"/>
  <c r="F655" i="22"/>
  <c r="G654" i="22" a="1"/>
  <c r="G654" i="22" s="1"/>
  <c r="E654" i="22" s="1"/>
  <c r="F654" i="22"/>
  <c r="G653" i="22" a="1"/>
  <c r="G653" i="22" s="1"/>
  <c r="E653" i="22" s="1"/>
  <c r="F653" i="22"/>
  <c r="G652" i="22" a="1"/>
  <c r="G652" i="22" s="1"/>
  <c r="F652" i="22"/>
  <c r="E652" i="22"/>
  <c r="G651" i="22" a="1"/>
  <c r="G651" i="22" s="1"/>
  <c r="E651" i="22" s="1"/>
  <c r="F651" i="22"/>
  <c r="G650" i="22" a="1"/>
  <c r="G650" i="22" s="1"/>
  <c r="F650" i="22"/>
  <c r="E650" i="22"/>
  <c r="G649" i="22"/>
  <c r="G649" i="22" a="1"/>
  <c r="F649" i="22"/>
  <c r="E649" i="22"/>
  <c r="G648" i="22" a="1"/>
  <c r="G648" i="22" s="1"/>
  <c r="E648" i="22" s="1"/>
  <c r="F648" i="22"/>
  <c r="G647" i="22" a="1"/>
  <c r="G647" i="22" s="1"/>
  <c r="E647" i="22" s="1"/>
  <c r="F647" i="22"/>
  <c r="G646" i="22" a="1"/>
  <c r="G646" i="22" s="1"/>
  <c r="E646" i="22" s="1"/>
  <c r="F646" i="22"/>
  <c r="G645" i="22"/>
  <c r="G645" i="22" a="1"/>
  <c r="F645" i="22"/>
  <c r="E645" i="22"/>
  <c r="G644" i="22" a="1"/>
  <c r="G644" i="22" s="1"/>
  <c r="E644" i="22" s="1"/>
  <c r="F644" i="22"/>
  <c r="G643" i="22" a="1"/>
  <c r="G643" i="22" s="1"/>
  <c r="E643" i="22" s="1"/>
  <c r="F643" i="22"/>
  <c r="G642" i="22" a="1"/>
  <c r="G642" i="22" s="1"/>
  <c r="F642" i="22"/>
  <c r="E642" i="22"/>
  <c r="G641" i="22"/>
  <c r="E641" i="22" s="1"/>
  <c r="G641" i="22" a="1"/>
  <c r="F641" i="22"/>
  <c r="G640" i="22" a="1"/>
  <c r="G640" i="22" s="1"/>
  <c r="E640" i="22" s="1"/>
  <c r="F640" i="22"/>
  <c r="G639" i="22" a="1"/>
  <c r="G639" i="22" s="1"/>
  <c r="E639" i="22" s="1"/>
  <c r="F639" i="22"/>
  <c r="G638" i="22" a="1"/>
  <c r="G638" i="22" s="1"/>
  <c r="E638" i="22" s="1"/>
  <c r="F638" i="22"/>
  <c r="G637" i="22"/>
  <c r="E637" i="22" s="1"/>
  <c r="G637" i="22" a="1"/>
  <c r="F637" i="22"/>
  <c r="G636" i="22" a="1"/>
  <c r="G636" i="22" s="1"/>
  <c r="F636" i="22"/>
  <c r="E636" i="22"/>
  <c r="G635" i="22" a="1"/>
  <c r="G635" i="22" s="1"/>
  <c r="E635" i="22" s="1"/>
  <c r="F635" i="22"/>
  <c r="G634" i="22" a="1"/>
  <c r="G634" i="22" s="1"/>
  <c r="F634" i="22"/>
  <c r="E634" i="22"/>
  <c r="G633" i="22"/>
  <c r="E633" i="22" s="1"/>
  <c r="G633" i="22" a="1"/>
  <c r="F633" i="22"/>
  <c r="G632" i="22" a="1"/>
  <c r="G632" i="22" s="1"/>
  <c r="E632" i="22" s="1"/>
  <c r="F632" i="22"/>
  <c r="G631" i="22" a="1"/>
  <c r="G631" i="22" s="1"/>
  <c r="E631" i="22" s="1"/>
  <c r="F631" i="22"/>
  <c r="G630" i="22" a="1"/>
  <c r="G630" i="22" s="1"/>
  <c r="E630" i="22" s="1"/>
  <c r="F630" i="22"/>
  <c r="G629" i="22"/>
  <c r="E629" i="22" s="1"/>
  <c r="G629" i="22" a="1"/>
  <c r="F629" i="22"/>
  <c r="G628" i="22" a="1"/>
  <c r="G628" i="22" s="1"/>
  <c r="E628" i="22" s="1"/>
  <c r="F628" i="22"/>
  <c r="G627" i="22"/>
  <c r="E627" i="22" s="1"/>
  <c r="G627" i="22" a="1"/>
  <c r="F627" i="22"/>
  <c r="G626" i="22" a="1"/>
  <c r="G626" i="22" s="1"/>
  <c r="F626" i="22"/>
  <c r="E626" i="22"/>
  <c r="G625" i="22"/>
  <c r="E625" i="22" s="1"/>
  <c r="G625" i="22" a="1"/>
  <c r="F625" i="22"/>
  <c r="G624" i="22" a="1"/>
  <c r="G624" i="22" s="1"/>
  <c r="E624" i="22" s="1"/>
  <c r="F624" i="22"/>
  <c r="G623" i="22" a="1"/>
  <c r="G623" i="22" s="1"/>
  <c r="E623" i="22" s="1"/>
  <c r="F623" i="22"/>
  <c r="G622" i="22" a="1"/>
  <c r="G622" i="22" s="1"/>
  <c r="E622" i="22" s="1"/>
  <c r="F622" i="22"/>
  <c r="G621" i="22" a="1"/>
  <c r="G621" i="22" s="1"/>
  <c r="E621" i="22" s="1"/>
  <c r="F621" i="22"/>
  <c r="G620" i="22" a="1"/>
  <c r="G620" i="22" s="1"/>
  <c r="F620" i="22"/>
  <c r="E620" i="22"/>
  <c r="G619" i="22" a="1"/>
  <c r="G619" i="22" s="1"/>
  <c r="F619" i="22"/>
  <c r="E619" i="22"/>
  <c r="G618" i="22" a="1"/>
  <c r="G618" i="22" s="1"/>
  <c r="F618" i="22"/>
  <c r="E618" i="22"/>
  <c r="G617" i="22"/>
  <c r="G617" i="22" a="1"/>
  <c r="F617" i="22"/>
  <c r="E617" i="22"/>
  <c r="G616" i="22" a="1"/>
  <c r="G616" i="22" s="1"/>
  <c r="E616" i="22" s="1"/>
  <c r="F616" i="22"/>
  <c r="G615" i="22" a="1"/>
  <c r="G615" i="22" s="1"/>
  <c r="E615" i="22" s="1"/>
  <c r="F615" i="22"/>
  <c r="G614" i="22" a="1"/>
  <c r="G614" i="22" s="1"/>
  <c r="E614" i="22" s="1"/>
  <c r="F614" i="22"/>
  <c r="G613" i="22"/>
  <c r="G613" i="22" a="1"/>
  <c r="F613" i="22"/>
  <c r="E613" i="22"/>
  <c r="G612" i="22" a="1"/>
  <c r="G612" i="22" s="1"/>
  <c r="E612" i="22" s="1"/>
  <c r="F612" i="22"/>
  <c r="G611" i="22" a="1"/>
  <c r="G611" i="22" s="1"/>
  <c r="E611" i="22" s="1"/>
  <c r="F611" i="22"/>
  <c r="G610" i="22" a="1"/>
  <c r="G610" i="22" s="1"/>
  <c r="F610" i="22"/>
  <c r="E610" i="22"/>
  <c r="G609" i="22"/>
  <c r="E609" i="22" s="1"/>
  <c r="G609" i="22" a="1"/>
  <c r="F609" i="22"/>
  <c r="G608" i="22" a="1"/>
  <c r="G608" i="22" s="1"/>
  <c r="E608" i="22" s="1"/>
  <c r="F608" i="22"/>
  <c r="G607" i="22"/>
  <c r="E607" i="22" s="1"/>
  <c r="G607" i="22" a="1"/>
  <c r="F607" i="22"/>
  <c r="G606" i="22" a="1"/>
  <c r="G606" i="22" s="1"/>
  <c r="E606" i="22" s="1"/>
  <c r="F606" i="22"/>
  <c r="G605" i="22" a="1"/>
  <c r="G605" i="22" s="1"/>
  <c r="E605" i="22" s="1"/>
  <c r="F605" i="22"/>
  <c r="G604" i="22" a="1"/>
  <c r="G604" i="22" s="1"/>
  <c r="F604" i="22"/>
  <c r="E604" i="22"/>
  <c r="G603" i="22" a="1"/>
  <c r="G603" i="22" s="1"/>
  <c r="E603" i="22" s="1"/>
  <c r="F603" i="22"/>
  <c r="G602" i="22" a="1"/>
  <c r="G602" i="22" s="1"/>
  <c r="F602" i="22"/>
  <c r="E602" i="22"/>
  <c r="G601" i="22"/>
  <c r="G601" i="22" a="1"/>
  <c r="F601" i="22"/>
  <c r="E601" i="22"/>
  <c r="G600" i="22" a="1"/>
  <c r="G600" i="22" s="1"/>
  <c r="E600" i="22" s="1"/>
  <c r="F600" i="22"/>
  <c r="G599" i="22" a="1"/>
  <c r="G599" i="22" s="1"/>
  <c r="E599" i="22" s="1"/>
  <c r="F599" i="22"/>
  <c r="G598" i="22" a="1"/>
  <c r="G598" i="22" s="1"/>
  <c r="E598" i="22" s="1"/>
  <c r="F598" i="22"/>
  <c r="G597" i="22"/>
  <c r="E597" i="22" s="1"/>
  <c r="G597" i="22" a="1"/>
  <c r="F597" i="22"/>
  <c r="G596" i="22" a="1"/>
  <c r="G596" i="22" s="1"/>
  <c r="E596" i="22" s="1"/>
  <c r="F596" i="22"/>
  <c r="G595" i="22"/>
  <c r="E595" i="22" s="1"/>
  <c r="G595" i="22" a="1"/>
  <c r="F595" i="22"/>
  <c r="G594" i="22" a="1"/>
  <c r="G594" i="22" s="1"/>
  <c r="F594" i="22"/>
  <c r="E594" i="22"/>
  <c r="G593" i="22"/>
  <c r="E593" i="22" s="1"/>
  <c r="G593" i="22" a="1"/>
  <c r="F593" i="22"/>
  <c r="G592" i="22" a="1"/>
  <c r="G592" i="22" s="1"/>
  <c r="E592" i="22" s="1"/>
  <c r="F592" i="22"/>
  <c r="G591" i="22" a="1"/>
  <c r="G591" i="22" s="1"/>
  <c r="E591" i="22" s="1"/>
  <c r="F591" i="22"/>
  <c r="G590" i="22" a="1"/>
  <c r="G590" i="22" s="1"/>
  <c r="E590" i="22" s="1"/>
  <c r="F590" i="22"/>
  <c r="G589" i="22"/>
  <c r="E589" i="22" s="1"/>
  <c r="G589" i="22" a="1"/>
  <c r="F589" i="22"/>
  <c r="G588" i="22" a="1"/>
  <c r="G588" i="22" s="1"/>
  <c r="E588" i="22" s="1"/>
  <c r="F588" i="22"/>
  <c r="G587" i="22" a="1"/>
  <c r="G587" i="22" s="1"/>
  <c r="F587" i="22"/>
  <c r="E587" i="22"/>
  <c r="G586" i="22" a="1"/>
  <c r="G586" i="22" s="1"/>
  <c r="F586" i="22"/>
  <c r="E586" i="22"/>
  <c r="G585" i="22"/>
  <c r="G585" i="22" a="1"/>
  <c r="F585" i="22"/>
  <c r="E585" i="22"/>
  <c r="G584" i="22" a="1"/>
  <c r="G584" i="22" s="1"/>
  <c r="E584" i="22" s="1"/>
  <c r="F584" i="22"/>
  <c r="G583" i="22"/>
  <c r="E583" i="22" s="1"/>
  <c r="G583" i="22" a="1"/>
  <c r="F583" i="22"/>
  <c r="G582" i="22" a="1"/>
  <c r="G582" i="22" s="1"/>
  <c r="E582" i="22" s="1"/>
  <c r="F582" i="22"/>
  <c r="G581" i="22"/>
  <c r="G581" i="22" a="1"/>
  <c r="F581" i="22"/>
  <c r="E581" i="22"/>
  <c r="G580" i="22" a="1"/>
  <c r="G580" i="22" s="1"/>
  <c r="E580" i="22" s="1"/>
  <c r="F580" i="22"/>
  <c r="G579" i="22" a="1"/>
  <c r="G579" i="22" s="1"/>
  <c r="E579" i="22" s="1"/>
  <c r="F579" i="22"/>
  <c r="G578" i="22" a="1"/>
  <c r="G578" i="22" s="1"/>
  <c r="F578" i="22"/>
  <c r="E578" i="22"/>
  <c r="G577" i="22"/>
  <c r="E577" i="22" s="1"/>
  <c r="G577" i="22" a="1"/>
  <c r="F577" i="22"/>
  <c r="G576" i="22" a="1"/>
  <c r="G576" i="22" s="1"/>
  <c r="E576" i="22" s="1"/>
  <c r="F576" i="22"/>
  <c r="G575" i="22"/>
  <c r="E575" i="22" s="1"/>
  <c r="G575" i="22" a="1"/>
  <c r="F575" i="22"/>
  <c r="G574" i="22" a="1"/>
  <c r="G574" i="22" s="1"/>
  <c r="E574" i="22" s="1"/>
  <c r="F574" i="22"/>
  <c r="G573" i="22" a="1"/>
  <c r="G573" i="22" s="1"/>
  <c r="E573" i="22" s="1"/>
  <c r="F573" i="22"/>
  <c r="G572" i="22" a="1"/>
  <c r="G572" i="22" s="1"/>
  <c r="F572" i="22"/>
  <c r="E572" i="22"/>
  <c r="G571" i="22" a="1"/>
  <c r="G571" i="22" s="1"/>
  <c r="E571" i="22" s="1"/>
  <c r="F571" i="22"/>
  <c r="G570" i="22" a="1"/>
  <c r="G570" i="22" s="1"/>
  <c r="F570" i="22"/>
  <c r="E570" i="22"/>
  <c r="G569" i="22"/>
  <c r="E569" i="22" s="1"/>
  <c r="G569" i="22" a="1"/>
  <c r="F569" i="22"/>
  <c r="G568" i="22" a="1"/>
  <c r="G568" i="22" s="1"/>
  <c r="E568" i="22" s="1"/>
  <c r="F568" i="22"/>
  <c r="G567" i="22" a="1"/>
  <c r="G567" i="22" s="1"/>
  <c r="E567" i="22" s="1"/>
  <c r="F567" i="22"/>
  <c r="G566" i="22" a="1"/>
  <c r="G566" i="22" s="1"/>
  <c r="E566" i="22" s="1"/>
  <c r="F566" i="22"/>
  <c r="G565" i="22"/>
  <c r="G565" i="22" a="1"/>
  <c r="F565" i="22"/>
  <c r="E565" i="22"/>
  <c r="G564" i="22" a="1"/>
  <c r="G564" i="22" s="1"/>
  <c r="E564" i="22" s="1"/>
  <c r="F564" i="22"/>
  <c r="G563" i="22" a="1"/>
  <c r="G563" i="22" s="1"/>
  <c r="E563" i="22" s="1"/>
  <c r="F563" i="22"/>
  <c r="G562" i="22" a="1"/>
  <c r="G562" i="22" s="1"/>
  <c r="F562" i="22"/>
  <c r="E562" i="22"/>
  <c r="G561" i="22" a="1"/>
  <c r="G561" i="22" s="1"/>
  <c r="E561" i="22" s="1"/>
  <c r="F561" i="22"/>
  <c r="G560" i="22" a="1"/>
  <c r="G560" i="22" s="1"/>
  <c r="E560" i="22" s="1"/>
  <c r="F560" i="22"/>
  <c r="G559" i="22"/>
  <c r="E559" i="22" s="1"/>
  <c r="G559" i="22" a="1"/>
  <c r="F559" i="22"/>
  <c r="G558" i="22" a="1"/>
  <c r="G558" i="22" s="1"/>
  <c r="E558" i="22" s="1"/>
  <c r="F558" i="22"/>
  <c r="G557" i="22" a="1"/>
  <c r="G557" i="22" s="1"/>
  <c r="E557" i="22" s="1"/>
  <c r="F557" i="22"/>
  <c r="G556" i="22" a="1"/>
  <c r="G556" i="22" s="1"/>
  <c r="E556" i="22" s="1"/>
  <c r="F556" i="22"/>
  <c r="G555" i="22"/>
  <c r="E555" i="22" s="1"/>
  <c r="G555" i="22" a="1"/>
  <c r="F555" i="22"/>
  <c r="G554" i="22" a="1"/>
  <c r="G554" i="22" s="1"/>
  <c r="F554" i="22"/>
  <c r="E554" i="22"/>
  <c r="G553" i="22" a="1"/>
  <c r="G553" i="22" s="1"/>
  <c r="E553" i="22" s="1"/>
  <c r="F553" i="22"/>
  <c r="G552" i="22" a="1"/>
  <c r="G552" i="22" s="1"/>
  <c r="E552" i="22" s="1"/>
  <c r="F552" i="22"/>
  <c r="G551" i="22"/>
  <c r="G551" i="22" a="1"/>
  <c r="F551" i="22"/>
  <c r="E551" i="22"/>
  <c r="G550" i="22" a="1"/>
  <c r="G550" i="22" s="1"/>
  <c r="E550" i="22" s="1"/>
  <c r="F550" i="22"/>
  <c r="G549" i="22"/>
  <c r="E549" i="22" s="1"/>
  <c r="G549" i="22" a="1"/>
  <c r="F549" i="22"/>
  <c r="G548" i="22" a="1"/>
  <c r="G548" i="22" s="1"/>
  <c r="E548" i="22" s="1"/>
  <c r="F548" i="22"/>
  <c r="G547" i="22"/>
  <c r="E547" i="22" s="1"/>
  <c r="G547" i="22" a="1"/>
  <c r="F547" i="22"/>
  <c r="G546" i="22" a="1"/>
  <c r="G546" i="22" s="1"/>
  <c r="E546" i="22" s="1"/>
  <c r="F546" i="22"/>
  <c r="G545" i="22" a="1"/>
  <c r="G545" i="22" s="1"/>
  <c r="E545" i="22" s="1"/>
  <c r="F545" i="22"/>
  <c r="G544" i="22" a="1"/>
  <c r="G544" i="22" s="1"/>
  <c r="F544" i="22"/>
  <c r="E544" i="22"/>
  <c r="G543" i="22" a="1"/>
  <c r="G543" i="22" s="1"/>
  <c r="E543" i="22" s="1"/>
  <c r="F543" i="22"/>
  <c r="G542" i="22" a="1"/>
  <c r="G542" i="22" s="1"/>
  <c r="E542" i="22" s="1"/>
  <c r="F542" i="22"/>
  <c r="G541" i="22"/>
  <c r="E541" i="22" s="1"/>
  <c r="G541" i="22" a="1"/>
  <c r="F541" i="22"/>
  <c r="G540" i="22" a="1"/>
  <c r="G540" i="22" s="1"/>
  <c r="E540" i="22" s="1"/>
  <c r="F540" i="22"/>
  <c r="G539" i="22" a="1"/>
  <c r="G539" i="22" s="1"/>
  <c r="F539" i="22"/>
  <c r="E539" i="22"/>
  <c r="G538" i="22" a="1"/>
  <c r="G538" i="22" s="1"/>
  <c r="E538" i="22" s="1"/>
  <c r="F538" i="22"/>
  <c r="G537" i="22" a="1"/>
  <c r="G537" i="22" s="1"/>
  <c r="F537" i="22"/>
  <c r="E537" i="22"/>
  <c r="G536" i="22" a="1"/>
  <c r="G536" i="22" s="1"/>
  <c r="E536" i="22" s="1"/>
  <c r="F536" i="22"/>
  <c r="G535" i="22" a="1"/>
  <c r="G535" i="22" s="1"/>
  <c r="E535" i="22" s="1"/>
  <c r="F535" i="22"/>
  <c r="G534" i="22" a="1"/>
  <c r="G534" i="22" s="1"/>
  <c r="E534" i="22" s="1"/>
  <c r="F534" i="22"/>
  <c r="G533" i="22" a="1"/>
  <c r="G533" i="22" s="1"/>
  <c r="F533" i="22"/>
  <c r="E533" i="22"/>
  <c r="G532" i="22" a="1"/>
  <c r="G532" i="22" s="1"/>
  <c r="F532" i="22"/>
  <c r="E532" i="22"/>
  <c r="G531" i="22"/>
  <c r="E531" i="22" s="1"/>
  <c r="G531" i="22" a="1"/>
  <c r="F531" i="22"/>
  <c r="G530" i="22" a="1"/>
  <c r="G530" i="22" s="1"/>
  <c r="E530" i="22" s="1"/>
  <c r="F530" i="22"/>
  <c r="G529" i="22" a="1"/>
  <c r="G529" i="22" s="1"/>
  <c r="E529" i="22" s="1"/>
  <c r="F529" i="22"/>
  <c r="G528" i="22" a="1"/>
  <c r="G528" i="22" s="1"/>
  <c r="F528" i="22"/>
  <c r="E528" i="22"/>
  <c r="G527" i="22"/>
  <c r="E527" i="22" s="1"/>
  <c r="G527" i="22" a="1"/>
  <c r="F527" i="22"/>
  <c r="G526" i="22" a="1"/>
  <c r="G526" i="22" s="1"/>
  <c r="E526" i="22" s="1"/>
  <c r="F526" i="22"/>
  <c r="G525" i="22"/>
  <c r="E525" i="22" s="1"/>
  <c r="G525" i="22" a="1"/>
  <c r="F525" i="22"/>
  <c r="G524" i="22" a="1"/>
  <c r="G524" i="22" s="1"/>
  <c r="E524" i="22" s="1"/>
  <c r="F524" i="22"/>
  <c r="G523" i="22"/>
  <c r="G523" i="22" a="1"/>
  <c r="F523" i="22"/>
  <c r="E523" i="22"/>
  <c r="G522" i="22" a="1"/>
  <c r="G522" i="22" s="1"/>
  <c r="E522" i="22" s="1"/>
  <c r="F522" i="22"/>
  <c r="G521" i="22"/>
  <c r="E521" i="22" s="1"/>
  <c r="G521" i="22" a="1"/>
  <c r="F521" i="22"/>
  <c r="G520" i="22" a="1"/>
  <c r="G520" i="22" s="1"/>
  <c r="E520" i="22" s="1"/>
  <c r="F520" i="22"/>
  <c r="G519" i="22"/>
  <c r="E519" i="22" s="1"/>
  <c r="G519" i="22" a="1"/>
  <c r="F519" i="22"/>
  <c r="G518" i="22" a="1"/>
  <c r="G518" i="22" s="1"/>
  <c r="E518" i="22" s="1"/>
  <c r="F518" i="22"/>
  <c r="G517" i="22"/>
  <c r="E517" i="22" s="1"/>
  <c r="G517" i="22" a="1"/>
  <c r="F517" i="22"/>
  <c r="G516" i="22" a="1"/>
  <c r="G516" i="22" s="1"/>
  <c r="E516" i="22" s="1"/>
  <c r="F516" i="22"/>
  <c r="G515" i="22"/>
  <c r="G515" i="22" a="1"/>
  <c r="F515" i="22"/>
  <c r="E515" i="22"/>
  <c r="G514" i="22" a="1"/>
  <c r="G514" i="22" s="1"/>
  <c r="F514" i="22"/>
  <c r="E514" i="22"/>
  <c r="G513" i="22" a="1"/>
  <c r="G513" i="22" s="1"/>
  <c r="E513" i="22" s="1"/>
  <c r="F513" i="22"/>
  <c r="G512" i="22" a="1"/>
  <c r="G512" i="22" s="1"/>
  <c r="E512" i="22" s="1"/>
  <c r="F512" i="22"/>
  <c r="G511" i="22"/>
  <c r="E511" i="22" s="1"/>
  <c r="G511" i="22" a="1"/>
  <c r="F511" i="22"/>
  <c r="G510" i="22" a="1"/>
  <c r="G510" i="22" s="1"/>
  <c r="E510" i="22" s="1"/>
  <c r="F510" i="22"/>
  <c r="G509" i="22" a="1"/>
  <c r="G509" i="22" s="1"/>
  <c r="E509" i="22" s="1"/>
  <c r="F509" i="22"/>
  <c r="G508" i="22" a="1"/>
  <c r="G508" i="22" s="1"/>
  <c r="E508" i="22" s="1"/>
  <c r="F508" i="22"/>
  <c r="G507" i="22" a="1"/>
  <c r="G507" i="22" s="1"/>
  <c r="E507" i="22" s="1"/>
  <c r="F507" i="22"/>
  <c r="G506" i="22" a="1"/>
  <c r="G506" i="22" s="1"/>
  <c r="F506" i="22"/>
  <c r="E506" i="22"/>
  <c r="G505" i="22" a="1"/>
  <c r="G505" i="22" s="1"/>
  <c r="E505" i="22" s="1"/>
  <c r="F505" i="22"/>
  <c r="G504" i="22" a="1"/>
  <c r="G504" i="22" s="1"/>
  <c r="E504" i="22" s="1"/>
  <c r="F504" i="22"/>
  <c r="G503" i="22" a="1"/>
  <c r="G503" i="22" s="1"/>
  <c r="E503" i="22" s="1"/>
  <c r="F503" i="22"/>
  <c r="G502" i="22" a="1"/>
  <c r="G502" i="22" s="1"/>
  <c r="E502" i="22" s="1"/>
  <c r="F502" i="22"/>
  <c r="G501" i="22" a="1"/>
  <c r="G501" i="22" s="1"/>
  <c r="E501" i="22" s="1"/>
  <c r="F501" i="22"/>
  <c r="G500" i="22" a="1"/>
  <c r="G500" i="22" s="1"/>
  <c r="F500" i="22"/>
  <c r="E500" i="22"/>
  <c r="G499" i="22"/>
  <c r="E499" i="22" s="1"/>
  <c r="G499" i="22" a="1"/>
  <c r="F499" i="22"/>
  <c r="G498" i="22" a="1"/>
  <c r="G498" i="22" s="1"/>
  <c r="F498" i="22"/>
  <c r="E498" i="22"/>
  <c r="G497" i="22" a="1"/>
  <c r="G497" i="22" s="1"/>
  <c r="E497" i="22" s="1"/>
  <c r="F497" i="22"/>
  <c r="G496" i="22" a="1"/>
  <c r="G496" i="22" s="1"/>
  <c r="E496" i="22" s="1"/>
  <c r="F496" i="22"/>
  <c r="G495" i="22" a="1"/>
  <c r="G495" i="22" s="1"/>
  <c r="E495" i="22" s="1"/>
  <c r="F495" i="22"/>
  <c r="G494" i="22" a="1"/>
  <c r="G494" i="22" s="1"/>
  <c r="E494" i="22" s="1"/>
  <c r="F494" i="22"/>
  <c r="G493" i="22" a="1"/>
  <c r="G493" i="22" s="1"/>
  <c r="E493" i="22" s="1"/>
  <c r="F493" i="22"/>
  <c r="G492" i="22" a="1"/>
  <c r="G492" i="22" s="1"/>
  <c r="E492" i="22" s="1"/>
  <c r="F492" i="22"/>
  <c r="G491" i="22" a="1"/>
  <c r="G491" i="22" s="1"/>
  <c r="E491" i="22" s="1"/>
  <c r="F491" i="22"/>
  <c r="G490" i="22" a="1"/>
  <c r="G490" i="22" s="1"/>
  <c r="F490" i="22"/>
  <c r="E490" i="22"/>
  <c r="G489" i="22" a="1"/>
  <c r="G489" i="22" s="1"/>
  <c r="E489" i="22" s="1"/>
  <c r="F489" i="22"/>
  <c r="G488" i="22" a="1"/>
  <c r="G488" i="22" s="1"/>
  <c r="E488" i="22" s="1"/>
  <c r="F488" i="22"/>
  <c r="G487" i="22" a="1"/>
  <c r="G487" i="22" s="1"/>
  <c r="F487" i="22"/>
  <c r="E487" i="22"/>
  <c r="G486" i="22" a="1"/>
  <c r="G486" i="22" s="1"/>
  <c r="E486" i="22" s="1"/>
  <c r="F486" i="22"/>
  <c r="G485" i="22" a="1"/>
  <c r="G485" i="22" s="1"/>
  <c r="E485" i="22" s="1"/>
  <c r="F485" i="22"/>
  <c r="G484" i="22" a="1"/>
  <c r="G484" i="22" s="1"/>
  <c r="E484" i="22" s="1"/>
  <c r="F484" i="22"/>
  <c r="G483" i="22" a="1"/>
  <c r="G483" i="22" s="1"/>
  <c r="E483" i="22" s="1"/>
  <c r="F483" i="22"/>
  <c r="G482" i="22" a="1"/>
  <c r="G482" i="22" s="1"/>
  <c r="F482" i="22"/>
  <c r="E482" i="22"/>
  <c r="G481" i="22"/>
  <c r="E481" i="22" s="1"/>
  <c r="G481" i="22" a="1"/>
  <c r="F481" i="22"/>
  <c r="G480" i="22" a="1"/>
  <c r="G480" i="22" s="1"/>
  <c r="E480" i="22" s="1"/>
  <c r="F480" i="22"/>
  <c r="G479" i="22" a="1"/>
  <c r="G479" i="22" s="1"/>
  <c r="E479" i="22" s="1"/>
  <c r="F479" i="22"/>
  <c r="G478" i="22" a="1"/>
  <c r="G478" i="22" s="1"/>
  <c r="E478" i="22" s="1"/>
  <c r="F478" i="22"/>
  <c r="G477" i="22"/>
  <c r="E477" i="22" s="1"/>
  <c r="G477" i="22" a="1"/>
  <c r="F477" i="22"/>
  <c r="G476" i="22" a="1"/>
  <c r="G476" i="22" s="1"/>
  <c r="F476" i="22"/>
  <c r="E476" i="22"/>
  <c r="G475" i="22" a="1"/>
  <c r="G475" i="22" s="1"/>
  <c r="E475" i="22" s="1"/>
  <c r="F475" i="22"/>
  <c r="G474" i="22" a="1"/>
  <c r="G474" i="22" s="1"/>
  <c r="E474" i="22" s="1"/>
  <c r="F474" i="22"/>
  <c r="G473" i="22" a="1"/>
  <c r="G473" i="22" s="1"/>
  <c r="F473" i="22"/>
  <c r="E473" i="22"/>
  <c r="G472" i="22" a="1"/>
  <c r="G472" i="22" s="1"/>
  <c r="E472" i="22" s="1"/>
  <c r="F472" i="22"/>
  <c r="G471" i="22"/>
  <c r="E471" i="22" s="1"/>
  <c r="G471" i="22" a="1"/>
  <c r="F471" i="22"/>
  <c r="G470" i="22" a="1"/>
  <c r="G470" i="22" s="1"/>
  <c r="E470" i="22" s="1"/>
  <c r="F470" i="22"/>
  <c r="G469" i="22" a="1"/>
  <c r="G469" i="22" s="1"/>
  <c r="E469" i="22" s="1"/>
  <c r="F469" i="22"/>
  <c r="G468" i="22" a="1"/>
  <c r="G468" i="22" s="1"/>
  <c r="E468" i="22" s="1"/>
  <c r="F468" i="22"/>
  <c r="G467" i="22"/>
  <c r="E467" i="22" s="1"/>
  <c r="G467" i="22" a="1"/>
  <c r="F467" i="22"/>
  <c r="G466" i="22" a="1"/>
  <c r="G466" i="22" s="1"/>
  <c r="E466" i="22" s="1"/>
  <c r="F466" i="22"/>
  <c r="G465" i="22"/>
  <c r="E465" i="22" s="1"/>
  <c r="G465" i="22" a="1"/>
  <c r="F465" i="22"/>
  <c r="G464" i="22" a="1"/>
  <c r="G464" i="22" s="1"/>
  <c r="F464" i="22"/>
  <c r="E464" i="22"/>
  <c r="G463" i="22" a="1"/>
  <c r="G463" i="22" s="1"/>
  <c r="E463" i="22" s="1"/>
  <c r="F463" i="22"/>
  <c r="G462" i="22" a="1"/>
  <c r="G462" i="22" s="1"/>
  <c r="F462" i="22"/>
  <c r="E462" i="22"/>
  <c r="G461" i="22" a="1"/>
  <c r="G461" i="22" s="1"/>
  <c r="E461" i="22" s="1"/>
  <c r="F461" i="22"/>
  <c r="G460" i="22" a="1"/>
  <c r="G460" i="22" s="1"/>
  <c r="E460" i="22" s="1"/>
  <c r="F460" i="22"/>
  <c r="G459" i="22" a="1"/>
  <c r="G459" i="22" s="1"/>
  <c r="F459" i="22"/>
  <c r="E459" i="22"/>
  <c r="G458" i="22" a="1"/>
  <c r="G458" i="22" s="1"/>
  <c r="E458" i="22" s="1"/>
  <c r="F458" i="22"/>
  <c r="G457" i="22" a="1"/>
  <c r="G457" i="22" s="1"/>
  <c r="E457" i="22" s="1"/>
  <c r="F457" i="22"/>
  <c r="G456" i="22" a="1"/>
  <c r="G456" i="22" s="1"/>
  <c r="E456" i="22" s="1"/>
  <c r="F456" i="22"/>
  <c r="G455" i="22" a="1"/>
  <c r="G455" i="22" s="1"/>
  <c r="F455" i="22"/>
  <c r="E455" i="22"/>
  <c r="G454" i="22" a="1"/>
  <c r="G454" i="22" s="1"/>
  <c r="E454" i="22" s="1"/>
  <c r="F454" i="22"/>
  <c r="G453" i="22" a="1"/>
  <c r="G453" i="22" s="1"/>
  <c r="E453" i="22" s="1"/>
  <c r="F453" i="22"/>
  <c r="G452" i="22" a="1"/>
  <c r="G452" i="22" s="1"/>
  <c r="E452" i="22" s="1"/>
  <c r="F452" i="22"/>
  <c r="G451" i="22"/>
  <c r="E451" i="22" s="1"/>
  <c r="G451" i="22" a="1"/>
  <c r="F451" i="22"/>
  <c r="G450" i="22" a="1"/>
  <c r="G450" i="22" s="1"/>
  <c r="E450" i="22" s="1"/>
  <c r="F450" i="22"/>
  <c r="G449" i="22" a="1"/>
  <c r="G449" i="22" s="1"/>
  <c r="E449" i="22" s="1"/>
  <c r="F449" i="22"/>
  <c r="G448" i="22" a="1"/>
  <c r="G448" i="22" s="1"/>
  <c r="E448" i="22" s="1"/>
  <c r="F448" i="22"/>
  <c r="G447" i="22" a="1"/>
  <c r="G447" i="22" s="1"/>
  <c r="E447" i="22" s="1"/>
  <c r="F447" i="22"/>
  <c r="G446" i="22" a="1"/>
  <c r="G446" i="22" s="1"/>
  <c r="F446" i="22"/>
  <c r="E446" i="22"/>
  <c r="G445" i="22" a="1"/>
  <c r="G445" i="22" s="1"/>
  <c r="E445" i="22" s="1"/>
  <c r="F445" i="22"/>
  <c r="G444" i="22" a="1"/>
  <c r="G444" i="22" s="1"/>
  <c r="F444" i="22"/>
  <c r="E444" i="22"/>
  <c r="G443" i="22" a="1"/>
  <c r="G443" i="22" s="1"/>
  <c r="E443" i="22" s="1"/>
  <c r="F443" i="22"/>
  <c r="G442" i="22" a="1"/>
  <c r="G442" i="22" s="1"/>
  <c r="F442" i="22"/>
  <c r="E442" i="22"/>
  <c r="G441" i="22" a="1"/>
  <c r="G441" i="22" s="1"/>
  <c r="E441" i="22" s="1"/>
  <c r="F441" i="22"/>
  <c r="G440" i="22" a="1"/>
  <c r="G440" i="22" s="1"/>
  <c r="E440" i="22" s="1"/>
  <c r="F440" i="22"/>
  <c r="G439" i="22"/>
  <c r="G439" i="22" a="1"/>
  <c r="F439" i="22"/>
  <c r="E439" i="22"/>
  <c r="G438" i="22" a="1"/>
  <c r="G438" i="22" s="1"/>
  <c r="E438" i="22" s="1"/>
  <c r="F438" i="22"/>
  <c r="G437" i="22" a="1"/>
  <c r="G437" i="22" s="1"/>
  <c r="E437" i="22" s="1"/>
  <c r="F437" i="22"/>
  <c r="G436" i="22" a="1"/>
  <c r="G436" i="22" s="1"/>
  <c r="F436" i="22"/>
  <c r="E436" i="22"/>
  <c r="G435" i="22" a="1"/>
  <c r="G435" i="22" s="1"/>
  <c r="E435" i="22" s="1"/>
  <c r="F435" i="22"/>
  <c r="G434" i="22" a="1"/>
  <c r="G434" i="22" s="1"/>
  <c r="E434" i="22" s="1"/>
  <c r="F434" i="22"/>
  <c r="G433" i="22"/>
  <c r="E433" i="22" s="1"/>
  <c r="G433" i="22" a="1"/>
  <c r="F433" i="22"/>
  <c r="G432" i="22" a="1"/>
  <c r="G432" i="22" s="1"/>
  <c r="E432" i="22" s="1"/>
  <c r="F432" i="22"/>
  <c r="G431" i="22" a="1"/>
  <c r="G431" i="22" s="1"/>
  <c r="E431" i="22" s="1"/>
  <c r="F431" i="22"/>
  <c r="G430" i="22" a="1"/>
  <c r="G430" i="22" s="1"/>
  <c r="F430" i="22"/>
  <c r="E430" i="22"/>
  <c r="G429" i="22" a="1"/>
  <c r="G429" i="22" s="1"/>
  <c r="E429" i="22" s="1"/>
  <c r="F429" i="22"/>
  <c r="G428" i="22" a="1"/>
  <c r="G428" i="22" s="1"/>
  <c r="E428" i="22" s="1"/>
  <c r="F428" i="22"/>
  <c r="G427" i="22" a="1"/>
  <c r="G427" i="22" s="1"/>
  <c r="E427" i="22" s="1"/>
  <c r="F427" i="22"/>
  <c r="G426" i="22" a="1"/>
  <c r="G426" i="22" s="1"/>
  <c r="E426" i="22" s="1"/>
  <c r="F426" i="22"/>
  <c r="G425" i="22" a="1"/>
  <c r="G425" i="22" s="1"/>
  <c r="E425" i="22" s="1"/>
  <c r="F425" i="22"/>
  <c r="G424" i="22" a="1"/>
  <c r="G424" i="22" s="1"/>
  <c r="E424" i="22" s="1"/>
  <c r="F424" i="22"/>
  <c r="G423" i="22"/>
  <c r="E423" i="22" s="1"/>
  <c r="G423" i="22" a="1"/>
  <c r="F423" i="22"/>
  <c r="G422" i="22" a="1"/>
  <c r="G422" i="22" s="1"/>
  <c r="E422" i="22" s="1"/>
  <c r="F422" i="22"/>
  <c r="G421" i="22" a="1"/>
  <c r="G421" i="22" s="1"/>
  <c r="E421" i="22" s="1"/>
  <c r="F421" i="22"/>
  <c r="G420" i="22" a="1"/>
  <c r="G420" i="22" s="1"/>
  <c r="F420" i="22"/>
  <c r="E420" i="22"/>
  <c r="G419" i="22" a="1"/>
  <c r="G419" i="22" s="1"/>
  <c r="E419" i="22" s="1"/>
  <c r="F419" i="22"/>
  <c r="G418" i="22" a="1"/>
  <c r="G418" i="22" s="1"/>
  <c r="F418" i="22"/>
  <c r="E418" i="22"/>
  <c r="G417" i="22" a="1"/>
  <c r="G417" i="22" s="1"/>
  <c r="F417" i="22"/>
  <c r="E417" i="22"/>
  <c r="G416" i="22" a="1"/>
  <c r="G416" i="22" s="1"/>
  <c r="E416" i="22" s="1"/>
  <c r="F416" i="22"/>
  <c r="G415" i="22"/>
  <c r="E415" i="22" s="1"/>
  <c r="G415" i="22" a="1"/>
  <c r="F415" i="22"/>
  <c r="G414" i="22" a="1"/>
  <c r="G414" i="22" s="1"/>
  <c r="E414" i="22" s="1"/>
  <c r="F414" i="22"/>
  <c r="G413" i="22" a="1"/>
  <c r="G413" i="22" s="1"/>
  <c r="E413" i="22" s="1"/>
  <c r="F413" i="22"/>
  <c r="G412" i="22" a="1"/>
  <c r="G412" i="22" s="1"/>
  <c r="E412" i="22" s="1"/>
  <c r="F412" i="22"/>
  <c r="G411" i="22" a="1"/>
  <c r="G411" i="22" s="1"/>
  <c r="E411" i="22" s="1"/>
  <c r="F411" i="22"/>
  <c r="G410" i="22" a="1"/>
  <c r="G410" i="22" s="1"/>
  <c r="F410" i="22"/>
  <c r="E410" i="22"/>
  <c r="G409" i="22" a="1"/>
  <c r="G409" i="22" s="1"/>
  <c r="E409" i="22" s="1"/>
  <c r="F409" i="22"/>
  <c r="G408" i="22" a="1"/>
  <c r="G408" i="22" s="1"/>
  <c r="E408" i="22" s="1"/>
  <c r="F408" i="22"/>
  <c r="G407" i="22"/>
  <c r="E407" i="22" s="1"/>
  <c r="G407" i="22" a="1"/>
  <c r="F407" i="22"/>
  <c r="G406" i="22" a="1"/>
  <c r="G406" i="22" s="1"/>
  <c r="E406" i="22" s="1"/>
  <c r="F406" i="22"/>
  <c r="G405" i="22" a="1"/>
  <c r="G405" i="22" s="1"/>
  <c r="E405" i="22" s="1"/>
  <c r="F405" i="22"/>
  <c r="G404" i="22" a="1"/>
  <c r="G404" i="22" s="1"/>
  <c r="F404" i="22"/>
  <c r="E404" i="22"/>
  <c r="G403" i="22" a="1"/>
  <c r="G403" i="22" s="1"/>
  <c r="E403" i="22" s="1"/>
  <c r="F403" i="22"/>
  <c r="G402" i="22" a="1"/>
  <c r="G402" i="22" s="1"/>
  <c r="E402" i="22" s="1"/>
  <c r="F402" i="22"/>
  <c r="G401" i="22" a="1"/>
  <c r="G401" i="22" s="1"/>
  <c r="E401" i="22" s="1"/>
  <c r="F401" i="22"/>
  <c r="G400" i="22" a="1"/>
  <c r="G400" i="22" s="1"/>
  <c r="F400" i="22"/>
  <c r="E400" i="22"/>
  <c r="G399" i="22" a="1"/>
  <c r="G399" i="22" s="1"/>
  <c r="E399" i="22" s="1"/>
  <c r="F399" i="22"/>
  <c r="G398" i="22" a="1"/>
  <c r="G398" i="22" s="1"/>
  <c r="E398" i="22" s="1"/>
  <c r="F398" i="22"/>
  <c r="G397" i="22"/>
  <c r="E397" i="22" s="1"/>
  <c r="G397" i="22" a="1"/>
  <c r="F397" i="22"/>
  <c r="G396" i="22"/>
  <c r="E396" i="22" s="1"/>
  <c r="G396" i="22" a="1"/>
  <c r="F396" i="22"/>
  <c r="G395" i="22" a="1"/>
  <c r="G395" i="22" s="1"/>
  <c r="E395" i="22" s="1"/>
  <c r="F395" i="22"/>
  <c r="G394" i="22"/>
  <c r="E394" i="22" s="1"/>
  <c r="G394" i="22" a="1"/>
  <c r="F394" i="22"/>
  <c r="G393" i="22"/>
  <c r="E393" i="22" s="1"/>
  <c r="G393" i="22" a="1"/>
  <c r="F393" i="22"/>
  <c r="G392" i="22" a="1"/>
  <c r="G392" i="22" s="1"/>
  <c r="E392" i="22" s="1"/>
  <c r="F392" i="22"/>
  <c r="G391" i="22" a="1"/>
  <c r="G391" i="22" s="1"/>
  <c r="E391" i="22" s="1"/>
  <c r="F391" i="22"/>
  <c r="G390" i="22" a="1"/>
  <c r="G390" i="22" s="1"/>
  <c r="E390" i="22" s="1"/>
  <c r="F390" i="22"/>
  <c r="G389" i="22" a="1"/>
  <c r="G389" i="22" s="1"/>
  <c r="E389" i="22" s="1"/>
  <c r="F389" i="22"/>
  <c r="G388" i="22" a="1"/>
  <c r="G388" i="22" s="1"/>
  <c r="E388" i="22" s="1"/>
  <c r="F388" i="22"/>
  <c r="G387" i="22"/>
  <c r="E387" i="22" s="1"/>
  <c r="G387" i="22" a="1"/>
  <c r="F387" i="22"/>
  <c r="G386" i="22" a="1"/>
  <c r="G386" i="22" s="1"/>
  <c r="E386" i="22" s="1"/>
  <c r="F386" i="22"/>
  <c r="G385" i="22" a="1"/>
  <c r="G385" i="22" s="1"/>
  <c r="E385" i="22" s="1"/>
  <c r="F385" i="22"/>
  <c r="G384" i="22" a="1"/>
  <c r="G384" i="22" s="1"/>
  <c r="E384" i="22" s="1"/>
  <c r="F384" i="22"/>
  <c r="G383" i="22" a="1"/>
  <c r="G383" i="22" s="1"/>
  <c r="E383" i="22" s="1"/>
  <c r="F383" i="22"/>
  <c r="G382" i="22" a="1"/>
  <c r="G382" i="22" s="1"/>
  <c r="E382" i="22" s="1"/>
  <c r="F382" i="22"/>
  <c r="G381" i="22"/>
  <c r="E381" i="22" s="1"/>
  <c r="G381" i="22" a="1"/>
  <c r="F381" i="22"/>
  <c r="G380" i="22" a="1"/>
  <c r="G380" i="22" s="1"/>
  <c r="E380" i="22" s="1"/>
  <c r="F380" i="22"/>
  <c r="G379" i="22" a="1"/>
  <c r="G379" i="22" s="1"/>
  <c r="E379" i="22" s="1"/>
  <c r="F379" i="22"/>
  <c r="G378" i="22"/>
  <c r="E378" i="22" s="1"/>
  <c r="G378" i="22" a="1"/>
  <c r="F378" i="22"/>
  <c r="G377" i="22" a="1"/>
  <c r="G377" i="22" s="1"/>
  <c r="E377" i="22" s="1"/>
  <c r="F377" i="22"/>
  <c r="G376" i="22" a="1"/>
  <c r="G376" i="22" s="1"/>
  <c r="E376" i="22" s="1"/>
  <c r="F376" i="22"/>
  <c r="G375" i="22" a="1"/>
  <c r="G375" i="22" s="1"/>
  <c r="E375" i="22" s="1"/>
  <c r="F375" i="22"/>
  <c r="G374" i="22"/>
  <c r="E374" i="22" s="1"/>
  <c r="G374" i="22" a="1"/>
  <c r="F374" i="22"/>
  <c r="G373" i="22" a="1"/>
  <c r="G373" i="22" s="1"/>
  <c r="E373" i="22" s="1"/>
  <c r="F373" i="22"/>
  <c r="G372" i="22" a="1"/>
  <c r="G372" i="22" s="1"/>
  <c r="E372" i="22" s="1"/>
  <c r="F372" i="22"/>
  <c r="G371" i="22" a="1"/>
  <c r="G371" i="22" s="1"/>
  <c r="E371" i="22" s="1"/>
  <c r="F371" i="22"/>
  <c r="G370" i="22"/>
  <c r="E370" i="22" s="1"/>
  <c r="G370" i="22" a="1"/>
  <c r="F370" i="22"/>
  <c r="G369" i="22" a="1"/>
  <c r="G369" i="22" s="1"/>
  <c r="E369" i="22" s="1"/>
  <c r="F369" i="22"/>
  <c r="G368" i="22" a="1"/>
  <c r="G368" i="22" s="1"/>
  <c r="E368" i="22" s="1"/>
  <c r="F368" i="22"/>
  <c r="G367" i="22" a="1"/>
  <c r="G367" i="22" s="1"/>
  <c r="E367" i="22" s="1"/>
  <c r="F367" i="22"/>
  <c r="G366" i="22" a="1"/>
  <c r="G366" i="22" s="1"/>
  <c r="E366" i="22" s="1"/>
  <c r="F366" i="22"/>
  <c r="G365" i="22" a="1"/>
  <c r="G365" i="22" s="1"/>
  <c r="E365" i="22" s="1"/>
  <c r="F365" i="22"/>
  <c r="G364" i="22"/>
  <c r="E364" i="22" s="1"/>
  <c r="G364" i="22" a="1"/>
  <c r="F364" i="22"/>
  <c r="G363" i="22" a="1"/>
  <c r="G363" i="22" s="1"/>
  <c r="E363" i="22" s="1"/>
  <c r="F363" i="22"/>
  <c r="G362" i="22" a="1"/>
  <c r="G362" i="22" s="1"/>
  <c r="E362" i="22" s="1"/>
  <c r="F362" i="22"/>
  <c r="G361" i="22"/>
  <c r="E361" i="22" s="1"/>
  <c r="G361" i="22" a="1"/>
  <c r="F361" i="22"/>
  <c r="G360" i="22" a="1"/>
  <c r="G360" i="22" s="1"/>
  <c r="E360" i="22" s="1"/>
  <c r="F360" i="22"/>
  <c r="G359" i="22" a="1"/>
  <c r="G359" i="22" s="1"/>
  <c r="E359" i="22" s="1"/>
  <c r="F359" i="22"/>
  <c r="G358" i="22" a="1"/>
  <c r="G358" i="22" s="1"/>
  <c r="E358" i="22" s="1"/>
  <c r="F358" i="22"/>
  <c r="G357" i="22" a="1"/>
  <c r="G357" i="22" s="1"/>
  <c r="E357" i="22" s="1"/>
  <c r="F357" i="22"/>
  <c r="G356" i="22" a="1"/>
  <c r="G356" i="22" s="1"/>
  <c r="F356" i="22"/>
  <c r="E356" i="22"/>
  <c r="G355" i="22" a="1"/>
  <c r="G355" i="22" s="1"/>
  <c r="E355" i="22" s="1"/>
  <c r="F355" i="22"/>
  <c r="G354" i="22" a="1"/>
  <c r="G354" i="22" s="1"/>
  <c r="E354" i="22" s="1"/>
  <c r="F354" i="22"/>
  <c r="G353" i="22" a="1"/>
  <c r="G353" i="22" s="1"/>
  <c r="E353" i="22" s="1"/>
  <c r="F353" i="22"/>
  <c r="G352" i="22" a="1"/>
  <c r="G352" i="22" s="1"/>
  <c r="E352" i="22" s="1"/>
  <c r="F352" i="22"/>
  <c r="G351" i="22" a="1"/>
  <c r="G351" i="22" s="1"/>
  <c r="E351" i="22" s="1"/>
  <c r="F351" i="22"/>
  <c r="G350" i="22" a="1"/>
  <c r="G350" i="22" s="1"/>
  <c r="E350" i="22" s="1"/>
  <c r="F350" i="22"/>
  <c r="G349" i="22"/>
  <c r="E349" i="22" s="1"/>
  <c r="G349" i="22" a="1"/>
  <c r="F349" i="22"/>
  <c r="G348" i="22" a="1"/>
  <c r="G348" i="22" s="1"/>
  <c r="E348" i="22" s="1"/>
  <c r="F348" i="22"/>
  <c r="G347" i="22" a="1"/>
  <c r="G347" i="22" s="1"/>
  <c r="E347" i="22" s="1"/>
  <c r="F347" i="22"/>
  <c r="G346" i="22"/>
  <c r="E346" i="22" s="1"/>
  <c r="G346" i="22" a="1"/>
  <c r="F346" i="22"/>
  <c r="G345" i="22" a="1"/>
  <c r="G345" i="22" s="1"/>
  <c r="E345" i="22" s="1"/>
  <c r="F345" i="22"/>
  <c r="G344" i="22" a="1"/>
  <c r="G344" i="22" s="1"/>
  <c r="E344" i="22" s="1"/>
  <c r="F344" i="22"/>
  <c r="G343" i="22" a="1"/>
  <c r="G343" i="22" s="1"/>
  <c r="E343" i="22" s="1"/>
  <c r="F343" i="22"/>
  <c r="G342" i="22"/>
  <c r="E342" i="22" s="1"/>
  <c r="G342" i="22" a="1"/>
  <c r="F342" i="22"/>
  <c r="G341" i="22" a="1"/>
  <c r="G341" i="22" s="1"/>
  <c r="E341" i="22" s="1"/>
  <c r="F341" i="22"/>
  <c r="G340" i="22" a="1"/>
  <c r="G340" i="22" s="1"/>
  <c r="E340" i="22" s="1"/>
  <c r="F340" i="22"/>
  <c r="G339" i="22"/>
  <c r="E339" i="22" s="1"/>
  <c r="G339" i="22" a="1"/>
  <c r="F339" i="22"/>
  <c r="G338" i="22" a="1"/>
  <c r="G338" i="22" s="1"/>
  <c r="E338" i="22" s="1"/>
  <c r="F338" i="22"/>
  <c r="G337" i="22"/>
  <c r="E337" i="22" s="1"/>
  <c r="G337" i="22" a="1"/>
  <c r="F337" i="22"/>
  <c r="G336" i="22" a="1"/>
  <c r="G336" i="22" s="1"/>
  <c r="E336" i="22" s="1"/>
  <c r="F336" i="22"/>
  <c r="G335" i="22" a="1"/>
  <c r="G335" i="22" s="1"/>
  <c r="E335" i="22" s="1"/>
  <c r="F335" i="22"/>
  <c r="G334" i="22" a="1"/>
  <c r="G334" i="22" s="1"/>
  <c r="E334" i="22" s="1"/>
  <c r="F334" i="22"/>
  <c r="G333" i="22" a="1"/>
  <c r="G333" i="22" s="1"/>
  <c r="E333" i="22" s="1"/>
  <c r="F333" i="22"/>
  <c r="G332" i="22" a="1"/>
  <c r="G332" i="22" s="1"/>
  <c r="E332" i="22" s="1"/>
  <c r="F332" i="22"/>
  <c r="G331" i="22" a="1"/>
  <c r="G331" i="22" s="1"/>
  <c r="E331" i="22" s="1"/>
  <c r="F331" i="22"/>
  <c r="G330" i="22" a="1"/>
  <c r="G330" i="22" s="1"/>
  <c r="E330" i="22" s="1"/>
  <c r="F330" i="22"/>
  <c r="G329" i="22"/>
  <c r="E329" i="22" s="1"/>
  <c r="G329" i="22" a="1"/>
  <c r="F329" i="22"/>
  <c r="G328" i="22" a="1"/>
  <c r="G328" i="22" s="1"/>
  <c r="E328" i="22" s="1"/>
  <c r="F328" i="22"/>
  <c r="G327" i="22" a="1"/>
  <c r="G327" i="22" s="1"/>
  <c r="E327" i="22" s="1"/>
  <c r="F327" i="22"/>
  <c r="G326" i="22" a="1"/>
  <c r="G326" i="22" s="1"/>
  <c r="E326" i="22" s="1"/>
  <c r="F326" i="22"/>
  <c r="G325" i="22" a="1"/>
  <c r="G325" i="22" s="1"/>
  <c r="E325" i="22" s="1"/>
  <c r="F325" i="22"/>
  <c r="G324" i="22" a="1"/>
  <c r="G324" i="22" s="1"/>
  <c r="E324" i="22" s="1"/>
  <c r="F324" i="22"/>
  <c r="G323" i="22"/>
  <c r="E323" i="22" s="1"/>
  <c r="G323" i="22" a="1"/>
  <c r="F323" i="22"/>
  <c r="G322" i="22"/>
  <c r="E322" i="22" s="1"/>
  <c r="G322" i="22" a="1"/>
  <c r="F322" i="22"/>
  <c r="G321" i="22"/>
  <c r="E321" i="22" s="1"/>
  <c r="G321" i="22" a="1"/>
  <c r="F321" i="22"/>
  <c r="G320" i="22" a="1"/>
  <c r="G320" i="22" s="1"/>
  <c r="F320" i="22"/>
  <c r="E320" i="22"/>
  <c r="G319" i="22" a="1"/>
  <c r="G319" i="22" s="1"/>
  <c r="E319" i="22" s="1"/>
  <c r="F319" i="22"/>
  <c r="G318" i="22" a="1"/>
  <c r="G318" i="22" s="1"/>
  <c r="E318" i="22" s="1"/>
  <c r="F318" i="22"/>
  <c r="G317" i="22"/>
  <c r="E317" i="22" s="1"/>
  <c r="G317" i="22" a="1"/>
  <c r="F317" i="22"/>
  <c r="G316" i="22"/>
  <c r="E316" i="22" s="1"/>
  <c r="G316" i="22" a="1"/>
  <c r="F316" i="22"/>
  <c r="G315" i="22" a="1"/>
  <c r="G315" i="22" s="1"/>
  <c r="E315" i="22" s="1"/>
  <c r="F315" i="22"/>
  <c r="G314" i="22"/>
  <c r="E314" i="22" s="1"/>
  <c r="G314" i="22" a="1"/>
  <c r="F314" i="22"/>
  <c r="G313" i="22"/>
  <c r="E313" i="22" s="1"/>
  <c r="G313" i="22" a="1"/>
  <c r="F313" i="22"/>
  <c r="G312" i="22" a="1"/>
  <c r="G312" i="22" s="1"/>
  <c r="E312" i="22" s="1"/>
  <c r="F312" i="22"/>
  <c r="G311" i="22" a="1"/>
  <c r="G311" i="22" s="1"/>
  <c r="E311" i="22" s="1"/>
  <c r="F311" i="22"/>
  <c r="G310" i="22" a="1"/>
  <c r="G310" i="22" s="1"/>
  <c r="E310" i="22" s="1"/>
  <c r="F310" i="22"/>
  <c r="G309" i="22" a="1"/>
  <c r="G309" i="22" s="1"/>
  <c r="E309" i="22" s="1"/>
  <c r="F309" i="22"/>
  <c r="G308" i="22" a="1"/>
  <c r="G308" i="22" s="1"/>
  <c r="E308" i="22" s="1"/>
  <c r="F308" i="22"/>
  <c r="G307" i="22" a="1"/>
  <c r="G307" i="22" s="1"/>
  <c r="E307" i="22" s="1"/>
  <c r="F307" i="22"/>
  <c r="G306" i="22"/>
  <c r="E306" i="22" s="1"/>
  <c r="G306" i="22" a="1"/>
  <c r="F306" i="22"/>
  <c r="G305" i="22" a="1"/>
  <c r="G305" i="22" s="1"/>
  <c r="E305" i="22" s="1"/>
  <c r="F305" i="22"/>
  <c r="G304" i="22" a="1"/>
  <c r="G304" i="22" s="1"/>
  <c r="F304" i="22"/>
  <c r="E304" i="22"/>
  <c r="G303" i="22" a="1"/>
  <c r="G303" i="22" s="1"/>
  <c r="E303" i="22" s="1"/>
  <c r="F303" i="22"/>
  <c r="G302" i="22" a="1"/>
  <c r="G302" i="22" s="1"/>
  <c r="E302" i="22" s="1"/>
  <c r="F302" i="22"/>
  <c r="G301" i="22" a="1"/>
  <c r="G301" i="22" s="1"/>
  <c r="E301" i="22" s="1"/>
  <c r="F301" i="22"/>
  <c r="G300" i="22"/>
  <c r="E300" i="22" s="1"/>
  <c r="G300" i="22" a="1"/>
  <c r="F300" i="22"/>
  <c r="G299" i="22" a="1"/>
  <c r="G299" i="22" s="1"/>
  <c r="E299" i="22" s="1"/>
  <c r="F299" i="22"/>
  <c r="G298" i="22" a="1"/>
  <c r="G298" i="22" s="1"/>
  <c r="E298" i="22" s="1"/>
  <c r="F298" i="22"/>
  <c r="G297" i="22" a="1"/>
  <c r="G297" i="22" s="1"/>
  <c r="E297" i="22" s="1"/>
  <c r="F297" i="22"/>
  <c r="G296" i="22" a="1"/>
  <c r="G296" i="22" s="1"/>
  <c r="E296" i="22" s="1"/>
  <c r="F296" i="22"/>
  <c r="G295" i="22" a="1"/>
  <c r="G295" i="22" s="1"/>
  <c r="E295" i="22" s="1"/>
  <c r="F295" i="22"/>
  <c r="G294" i="22"/>
  <c r="E294" i="22" s="1"/>
  <c r="G294" i="22" a="1"/>
  <c r="F294" i="22"/>
  <c r="G293" i="22" a="1"/>
  <c r="G293" i="22" s="1"/>
  <c r="E293" i="22" s="1"/>
  <c r="F293" i="22"/>
  <c r="G292" i="22" a="1"/>
  <c r="G292" i="22" s="1"/>
  <c r="F292" i="22"/>
  <c r="E292" i="22"/>
  <c r="G291" i="22"/>
  <c r="E291" i="22" s="1"/>
  <c r="G291" i="22" a="1"/>
  <c r="F291" i="22"/>
  <c r="G290" i="22" a="1"/>
  <c r="G290" i="22" s="1"/>
  <c r="E290" i="22" s="1"/>
  <c r="F290" i="22"/>
  <c r="G289" i="22" a="1"/>
  <c r="G289" i="22" s="1"/>
  <c r="E289" i="22" s="1"/>
  <c r="F289" i="22"/>
  <c r="G288" i="22" a="1"/>
  <c r="G288" i="22" s="1"/>
  <c r="E288" i="22" s="1"/>
  <c r="F288" i="22"/>
  <c r="G287" i="22" a="1"/>
  <c r="G287" i="22" s="1"/>
  <c r="E287" i="22" s="1"/>
  <c r="F287" i="22"/>
  <c r="G286" i="22" a="1"/>
  <c r="G286" i="22" s="1"/>
  <c r="E286" i="22" s="1"/>
  <c r="F286" i="22"/>
  <c r="G285" i="22"/>
  <c r="E285" i="22" s="1"/>
  <c r="G285" i="22" a="1"/>
  <c r="F285" i="22"/>
  <c r="G284" i="22" a="1"/>
  <c r="G284" i="22" s="1"/>
  <c r="F284" i="22"/>
  <c r="E284" i="22"/>
  <c r="G283" i="22" a="1"/>
  <c r="G283" i="22" s="1"/>
  <c r="E283" i="22" s="1"/>
  <c r="F283" i="22"/>
  <c r="G282" i="22" a="1"/>
  <c r="G282" i="22" s="1"/>
  <c r="E282" i="22" s="1"/>
  <c r="F282" i="22"/>
  <c r="G281" i="22"/>
  <c r="E281" i="22" s="1"/>
  <c r="G281" i="22" a="1"/>
  <c r="F281" i="22"/>
  <c r="G280" i="22" a="1"/>
  <c r="G280" i="22" s="1"/>
  <c r="E280" i="22" s="1"/>
  <c r="F280" i="22"/>
  <c r="G279" i="22" a="1"/>
  <c r="G279" i="22" s="1"/>
  <c r="E279" i="22" s="1"/>
  <c r="F279" i="22"/>
  <c r="G278" i="22" a="1"/>
  <c r="G278" i="22" s="1"/>
  <c r="E278" i="22" s="1"/>
  <c r="F278" i="22"/>
  <c r="G277" i="22" a="1"/>
  <c r="G277" i="22" s="1"/>
  <c r="E277" i="22" s="1"/>
  <c r="F277" i="22"/>
  <c r="G276" i="22" a="1"/>
  <c r="G276" i="22" s="1"/>
  <c r="E276" i="22" s="1"/>
  <c r="F276" i="22"/>
  <c r="G275" i="22"/>
  <c r="E275" i="22" s="1"/>
  <c r="G275" i="22" a="1"/>
  <c r="F275" i="22"/>
  <c r="G274" i="22" a="1"/>
  <c r="G274" i="22" s="1"/>
  <c r="E274" i="22" s="1"/>
  <c r="F274" i="22"/>
  <c r="G273" i="22"/>
  <c r="E273" i="22" s="1"/>
  <c r="G273" i="22" a="1"/>
  <c r="F273" i="22"/>
  <c r="G272" i="22" a="1"/>
  <c r="G272" i="22" s="1"/>
  <c r="E272" i="22" s="1"/>
  <c r="F272" i="22"/>
  <c r="G271" i="22" a="1"/>
  <c r="G271" i="22" s="1"/>
  <c r="E271" i="22" s="1"/>
  <c r="F271" i="22"/>
  <c r="G270" i="22" a="1"/>
  <c r="G270" i="22" s="1"/>
  <c r="E270" i="22" s="1"/>
  <c r="F270" i="22"/>
  <c r="G269" i="22"/>
  <c r="E269" i="22" s="1"/>
  <c r="G269" i="22" a="1"/>
  <c r="F269" i="22"/>
  <c r="G268" i="22" a="1"/>
  <c r="G268" i="22" s="1"/>
  <c r="E268" i="22" s="1"/>
  <c r="F268" i="22"/>
  <c r="G267" i="22" a="1"/>
  <c r="G267" i="22" s="1"/>
  <c r="E267" i="22" s="1"/>
  <c r="F267" i="22"/>
  <c r="G266" i="22" a="1"/>
  <c r="G266" i="22" s="1"/>
  <c r="E266" i="22" s="1"/>
  <c r="F266" i="22"/>
  <c r="G265" i="22" a="1"/>
  <c r="G265" i="22" s="1"/>
  <c r="E265" i="22" s="1"/>
  <c r="F265" i="22"/>
  <c r="G264" i="22" a="1"/>
  <c r="G264" i="22" s="1"/>
  <c r="E264" i="22" s="1"/>
  <c r="F264" i="22"/>
  <c r="G263" i="22" a="1"/>
  <c r="G263" i="22" s="1"/>
  <c r="E263" i="22" s="1"/>
  <c r="F263" i="22"/>
  <c r="G262" i="22" a="1"/>
  <c r="G262" i="22" s="1"/>
  <c r="E262" i="22" s="1"/>
  <c r="F262" i="22"/>
  <c r="G261" i="22" a="1"/>
  <c r="G261" i="22" s="1"/>
  <c r="E261" i="22" s="1"/>
  <c r="F261" i="22"/>
  <c r="G260" i="22" a="1"/>
  <c r="G260" i="22" s="1"/>
  <c r="E260" i="22" s="1"/>
  <c r="F260" i="22"/>
  <c r="G259" i="22" a="1"/>
  <c r="G259" i="22" s="1"/>
  <c r="E259" i="22" s="1"/>
  <c r="F259" i="22"/>
  <c r="G258" i="22" a="1"/>
  <c r="G258" i="22" s="1"/>
  <c r="E258" i="22" s="1"/>
  <c r="F258" i="22"/>
  <c r="G257" i="22" a="1"/>
  <c r="G257" i="22" s="1"/>
  <c r="E257" i="22" s="1"/>
  <c r="F257" i="22"/>
  <c r="G256" i="22" a="1"/>
  <c r="G256" i="22" s="1"/>
  <c r="F256" i="22"/>
  <c r="E256" i="22"/>
  <c r="G255" i="22" a="1"/>
  <c r="G255" i="22" s="1"/>
  <c r="E255" i="22" s="1"/>
  <c r="F255" i="22"/>
  <c r="G254" i="22" a="1"/>
  <c r="G254" i="22" s="1"/>
  <c r="E254" i="22" s="1"/>
  <c r="F254" i="22"/>
  <c r="G253" i="22" a="1"/>
  <c r="G253" i="22" s="1"/>
  <c r="E253" i="22" s="1"/>
  <c r="F253" i="22"/>
  <c r="G252" i="22"/>
  <c r="E252" i="22" s="1"/>
  <c r="G252" i="22" a="1"/>
  <c r="F252" i="22"/>
  <c r="G251" i="22" a="1"/>
  <c r="G251" i="22" s="1"/>
  <c r="E251" i="22" s="1"/>
  <c r="F251" i="22"/>
  <c r="G250" i="22" a="1"/>
  <c r="G250" i="22" s="1"/>
  <c r="E250" i="22" s="1"/>
  <c r="F250" i="22"/>
  <c r="G249" i="22"/>
  <c r="E249" i="22" s="1"/>
  <c r="G249" i="22" a="1"/>
  <c r="F249" i="22"/>
  <c r="G248" i="22" a="1"/>
  <c r="G248" i="22" s="1"/>
  <c r="E248" i="22" s="1"/>
  <c r="F248" i="22"/>
  <c r="G247" i="22" a="1"/>
  <c r="G247" i="22" s="1"/>
  <c r="E247" i="22" s="1"/>
  <c r="F247" i="22"/>
  <c r="G246" i="22"/>
  <c r="E246" i="22" s="1"/>
  <c r="G246" i="22" a="1"/>
  <c r="F246" i="22"/>
  <c r="G245" i="22" a="1"/>
  <c r="G245" i="22" s="1"/>
  <c r="E245" i="22" s="1"/>
  <c r="F245" i="22"/>
  <c r="G244" i="22" a="1"/>
  <c r="G244" i="22" s="1"/>
  <c r="E244" i="22" s="1"/>
  <c r="F244" i="22"/>
  <c r="G243" i="22" a="1"/>
  <c r="G243" i="22" s="1"/>
  <c r="E243" i="22" s="1"/>
  <c r="F243" i="22"/>
  <c r="G242" i="22" a="1"/>
  <c r="G242" i="22" s="1"/>
  <c r="E242" i="22" s="1"/>
  <c r="F242" i="22"/>
  <c r="G241" i="22" a="1"/>
  <c r="G241" i="22" s="1"/>
  <c r="E241" i="22" s="1"/>
  <c r="F241" i="22"/>
  <c r="G240" i="22" a="1"/>
  <c r="G240" i="22" s="1"/>
  <c r="F240" i="22"/>
  <c r="E240" i="22"/>
  <c r="G239" i="22" a="1"/>
  <c r="G239" i="22" s="1"/>
  <c r="E239" i="22" s="1"/>
  <c r="F239" i="22"/>
  <c r="G238" i="22" a="1"/>
  <c r="G238" i="22" s="1"/>
  <c r="E238" i="22" s="1"/>
  <c r="F238" i="22"/>
  <c r="G237" i="22" a="1"/>
  <c r="G237" i="22" s="1"/>
  <c r="E237" i="22" s="1"/>
  <c r="F237" i="22"/>
  <c r="G236" i="22"/>
  <c r="E236" i="22" s="1"/>
  <c r="G236" i="22" a="1"/>
  <c r="F236" i="22"/>
  <c r="G235" i="22" a="1"/>
  <c r="G235" i="22" s="1"/>
  <c r="E235" i="22" s="1"/>
  <c r="F235" i="22"/>
  <c r="G234" i="22" a="1"/>
  <c r="G234" i="22" s="1"/>
  <c r="E234" i="22" s="1"/>
  <c r="F234" i="22"/>
  <c r="G233" i="22" a="1"/>
  <c r="G233" i="22" s="1"/>
  <c r="E233" i="22" s="1"/>
  <c r="F233" i="22"/>
  <c r="G232" i="22" a="1"/>
  <c r="G232" i="22" s="1"/>
  <c r="E232" i="22" s="1"/>
  <c r="F232" i="22"/>
  <c r="G231" i="22" a="1"/>
  <c r="G231" i="22" s="1"/>
  <c r="E231" i="22" s="1"/>
  <c r="F231" i="22"/>
  <c r="G230" i="22"/>
  <c r="E230" i="22" s="1"/>
  <c r="G230" i="22" a="1"/>
  <c r="F230" i="22"/>
  <c r="G229" i="22" a="1"/>
  <c r="G229" i="22" s="1"/>
  <c r="E229" i="22" s="1"/>
  <c r="F229" i="22"/>
  <c r="G228" i="22" a="1"/>
  <c r="G228" i="22" s="1"/>
  <c r="E228" i="22" s="1"/>
  <c r="F228" i="22"/>
  <c r="G227" i="22" a="1"/>
  <c r="G227" i="22" s="1"/>
  <c r="E227" i="22" s="1"/>
  <c r="F227" i="22"/>
  <c r="G226" i="22" a="1"/>
  <c r="G226" i="22" s="1"/>
  <c r="E226" i="22" s="1"/>
  <c r="F226" i="22"/>
  <c r="G225" i="22" a="1"/>
  <c r="G225" i="22" s="1"/>
  <c r="E225" i="22" s="1"/>
  <c r="F225" i="22"/>
  <c r="G224" i="22" a="1"/>
  <c r="G224" i="22" s="1"/>
  <c r="E224" i="22" s="1"/>
  <c r="F224" i="22"/>
  <c r="G223" i="22" a="1"/>
  <c r="G223" i="22" s="1"/>
  <c r="E223" i="22" s="1"/>
  <c r="F223" i="22"/>
  <c r="G222" i="22" a="1"/>
  <c r="G222" i="22" s="1"/>
  <c r="E222" i="22" s="1"/>
  <c r="F222" i="22"/>
  <c r="G221" i="22"/>
  <c r="E221" i="22" s="1"/>
  <c r="G221" i="22" a="1"/>
  <c r="F221" i="22"/>
  <c r="G220" i="22" a="1"/>
  <c r="G220" i="22" s="1"/>
  <c r="E220" i="22" s="1"/>
  <c r="F220" i="22"/>
  <c r="G219" i="22" a="1"/>
  <c r="G219" i="22" s="1"/>
  <c r="E219" i="22" s="1"/>
  <c r="F219" i="22"/>
  <c r="G218" i="22"/>
  <c r="E218" i="22" s="1"/>
  <c r="G218" i="22" a="1"/>
  <c r="F218" i="22"/>
  <c r="G217" i="22" a="1"/>
  <c r="G217" i="22" s="1"/>
  <c r="E217" i="22" s="1"/>
  <c r="F217" i="22"/>
  <c r="G216" i="22" a="1"/>
  <c r="G216" i="22" s="1"/>
  <c r="E216" i="22" s="1"/>
  <c r="F216" i="22"/>
  <c r="G215" i="22" a="1"/>
  <c r="G215" i="22" s="1"/>
  <c r="E215" i="22" s="1"/>
  <c r="F215" i="22"/>
  <c r="G214" i="22"/>
  <c r="E214" i="22" s="1"/>
  <c r="G214" i="22" a="1"/>
  <c r="F214" i="22"/>
  <c r="G213" i="22" a="1"/>
  <c r="G213" i="22" s="1"/>
  <c r="E213" i="22" s="1"/>
  <c r="F213" i="22"/>
  <c r="G212" i="22" a="1"/>
  <c r="G212" i="22" s="1"/>
  <c r="E212" i="22" s="1"/>
  <c r="F212" i="22"/>
  <c r="G211" i="22" a="1"/>
  <c r="G211" i="22" s="1"/>
  <c r="E211" i="22" s="1"/>
  <c r="F211" i="22"/>
  <c r="G210" i="22"/>
  <c r="E210" i="22" s="1"/>
  <c r="G210" i="22" a="1"/>
  <c r="F210" i="22"/>
  <c r="G209" i="22" a="1"/>
  <c r="G209" i="22" s="1"/>
  <c r="E209" i="22" s="1"/>
  <c r="F209" i="22"/>
  <c r="G208" i="22" a="1"/>
  <c r="G208" i="22" s="1"/>
  <c r="E208" i="22" s="1"/>
  <c r="F208" i="22"/>
  <c r="G207" i="22" a="1"/>
  <c r="G207" i="22" s="1"/>
  <c r="E207" i="22" s="1"/>
  <c r="F207" i="22"/>
  <c r="G206" i="22" a="1"/>
  <c r="G206" i="22" s="1"/>
  <c r="E206" i="22" s="1"/>
  <c r="F206" i="22"/>
  <c r="G205" i="22" a="1"/>
  <c r="G205" i="22" s="1"/>
  <c r="E205" i="22" s="1"/>
  <c r="F205" i="22"/>
  <c r="G204" i="22"/>
  <c r="E204" i="22" s="1"/>
  <c r="G204" i="22" a="1"/>
  <c r="F204" i="22"/>
  <c r="G203" i="22" a="1"/>
  <c r="G203" i="22" s="1"/>
  <c r="E203" i="22" s="1"/>
  <c r="F203" i="22"/>
  <c r="G202" i="22" a="1"/>
  <c r="G202" i="22" s="1"/>
  <c r="E202" i="22" s="1"/>
  <c r="F202" i="22"/>
  <c r="G201" i="22" a="1"/>
  <c r="G201" i="22" s="1"/>
  <c r="E201" i="22" s="1"/>
  <c r="F201" i="22"/>
  <c r="G200" i="22" a="1"/>
  <c r="G200" i="22" s="1"/>
  <c r="E200" i="22" s="1"/>
  <c r="F200" i="22"/>
  <c r="G199" i="22" a="1"/>
  <c r="G199" i="22" s="1"/>
  <c r="E199" i="22" s="1"/>
  <c r="F199" i="22"/>
  <c r="G198" i="22" a="1"/>
  <c r="G198" i="22" s="1"/>
  <c r="E198" i="22" s="1"/>
  <c r="F198" i="22"/>
  <c r="G197" i="22" a="1"/>
  <c r="G197" i="22" s="1"/>
  <c r="E197" i="22" s="1"/>
  <c r="F197" i="22"/>
  <c r="G196" i="22" a="1"/>
  <c r="G196" i="22" s="1"/>
  <c r="E196" i="22" s="1"/>
  <c r="F196" i="22"/>
  <c r="G195" i="22"/>
  <c r="E195" i="22" s="1"/>
  <c r="G195" i="22" a="1"/>
  <c r="F195" i="22"/>
  <c r="G194" i="22"/>
  <c r="E194" i="22" s="1"/>
  <c r="G194" i="22" a="1"/>
  <c r="F194" i="22"/>
  <c r="G193" i="22" a="1"/>
  <c r="G193" i="22" s="1"/>
  <c r="E193" i="22" s="1"/>
  <c r="F193" i="22"/>
  <c r="G192" i="22" a="1"/>
  <c r="G192" i="22" s="1"/>
  <c r="E192" i="22" s="1"/>
  <c r="F192" i="22"/>
  <c r="G191" i="22" a="1"/>
  <c r="G191" i="22" s="1"/>
  <c r="E191" i="22" s="1"/>
  <c r="F191" i="22"/>
  <c r="G190" i="22" a="1"/>
  <c r="G190" i="22" s="1"/>
  <c r="E190" i="22" s="1"/>
  <c r="F190" i="22"/>
  <c r="G189" i="22"/>
  <c r="E189" i="22" s="1"/>
  <c r="G189" i="22" a="1"/>
  <c r="F189" i="22"/>
  <c r="G188" i="22" a="1"/>
  <c r="G188" i="22" s="1"/>
  <c r="E188" i="22" s="1"/>
  <c r="F188" i="22"/>
  <c r="G187" i="22" a="1"/>
  <c r="G187" i="22" s="1"/>
  <c r="E187" i="22" s="1"/>
  <c r="F187" i="22"/>
  <c r="G186" i="22"/>
  <c r="E186" i="22" s="1"/>
  <c r="G186" i="22" a="1"/>
  <c r="F186" i="22"/>
  <c r="G185" i="22" a="1"/>
  <c r="G185" i="22" s="1"/>
  <c r="E185" i="22" s="1"/>
  <c r="F185" i="22"/>
  <c r="G184" i="22" a="1"/>
  <c r="G184" i="22" s="1"/>
  <c r="E184" i="22" s="1"/>
  <c r="F184" i="22"/>
  <c r="G183" i="22" a="1"/>
  <c r="G183" i="22" s="1"/>
  <c r="E183" i="22" s="1"/>
  <c r="F183" i="22"/>
  <c r="G182" i="22"/>
  <c r="E182" i="22" s="1"/>
  <c r="G182" i="22" a="1"/>
  <c r="F182" i="22"/>
  <c r="G181" i="22" a="1"/>
  <c r="G181" i="22" s="1"/>
  <c r="E181" i="22" s="1"/>
  <c r="F181" i="22"/>
  <c r="G180" i="22" a="1"/>
  <c r="G180" i="22" s="1"/>
  <c r="E180" i="22" s="1"/>
  <c r="F180" i="22"/>
  <c r="G179" i="22" a="1"/>
  <c r="G179" i="22" s="1"/>
  <c r="E179" i="22" s="1"/>
  <c r="F179" i="22"/>
  <c r="G178" i="22" a="1"/>
  <c r="G178" i="22" s="1"/>
  <c r="E178" i="22" s="1"/>
  <c r="F178" i="22"/>
  <c r="G177" i="22" a="1"/>
  <c r="G177" i="22" s="1"/>
  <c r="E177" i="22" s="1"/>
  <c r="F177" i="22"/>
  <c r="G176" i="22" a="1"/>
  <c r="G176" i="22" s="1"/>
  <c r="E176" i="22" s="1"/>
  <c r="F176" i="22"/>
  <c r="G175" i="22" a="1"/>
  <c r="G175" i="22" s="1"/>
  <c r="E175" i="22" s="1"/>
  <c r="F175" i="22"/>
  <c r="G174" i="22" a="1"/>
  <c r="G174" i="22" s="1"/>
  <c r="E174" i="22" s="1"/>
  <c r="F174" i="22"/>
  <c r="G173" i="22" a="1"/>
  <c r="G173" i="22" s="1"/>
  <c r="E173" i="22" s="1"/>
  <c r="F173" i="22"/>
  <c r="G172" i="22"/>
  <c r="E172" i="22" s="1"/>
  <c r="G172" i="22" a="1"/>
  <c r="F172" i="22"/>
  <c r="G171" i="22" a="1"/>
  <c r="G171" i="22" s="1"/>
  <c r="E171" i="22" s="1"/>
  <c r="F171" i="22"/>
  <c r="G170" i="22" a="1"/>
  <c r="G170" i="22" s="1"/>
  <c r="E170" i="22" s="1"/>
  <c r="F170" i="22"/>
  <c r="G169" i="22" a="1"/>
  <c r="G169" i="22" s="1"/>
  <c r="E169" i="22" s="1"/>
  <c r="F169" i="22"/>
  <c r="G168" i="22" a="1"/>
  <c r="G168" i="22" s="1"/>
  <c r="E168" i="22" s="1"/>
  <c r="F168" i="22"/>
  <c r="G167" i="22" a="1"/>
  <c r="G167" i="22" s="1"/>
  <c r="E167" i="22" s="1"/>
  <c r="F167" i="22"/>
  <c r="G166" i="22" a="1"/>
  <c r="G166" i="22" s="1"/>
  <c r="E166" i="22" s="1"/>
  <c r="F166" i="22"/>
  <c r="G165" i="22" a="1"/>
  <c r="G165" i="22" s="1"/>
  <c r="E165" i="22" s="1"/>
  <c r="F165" i="22"/>
  <c r="G164" i="22" a="1"/>
  <c r="G164" i="22" s="1"/>
  <c r="E164" i="22" s="1"/>
  <c r="F164" i="22"/>
  <c r="G163" i="22"/>
  <c r="E163" i="22" s="1"/>
  <c r="G163" i="22" a="1"/>
  <c r="F163" i="22"/>
  <c r="G162" i="22"/>
  <c r="E162" i="22" s="1"/>
  <c r="G162" i="22" a="1"/>
  <c r="F162" i="22"/>
  <c r="G161" i="22" a="1"/>
  <c r="G161" i="22" s="1"/>
  <c r="E161" i="22" s="1"/>
  <c r="F161" i="22"/>
  <c r="G160" i="22"/>
  <c r="E160" i="22" s="1"/>
  <c r="G160" i="22" a="1"/>
  <c r="F160" i="22"/>
  <c r="G159" i="22"/>
  <c r="E159" i="22" s="1"/>
  <c r="G159" i="22" a="1"/>
  <c r="F159" i="22"/>
  <c r="G158" i="22"/>
  <c r="E158" i="22" s="1"/>
  <c r="G158" i="22" a="1"/>
  <c r="F158" i="22"/>
  <c r="G157" i="22" a="1"/>
  <c r="G157" i="22" s="1"/>
  <c r="E157" i="22" s="1"/>
  <c r="F157" i="22"/>
  <c r="G156" i="22"/>
  <c r="E156" i="22" s="1"/>
  <c r="G156" i="22" a="1"/>
  <c r="F156" i="22"/>
  <c r="G155" i="22" a="1"/>
  <c r="G155" i="22" s="1"/>
  <c r="E155" i="22" s="1"/>
  <c r="F155" i="22"/>
  <c r="G154" i="22"/>
  <c r="E154" i="22" s="1"/>
  <c r="G154" i="22" a="1"/>
  <c r="F154" i="22"/>
  <c r="G153" i="22" a="1"/>
  <c r="G153" i="22" s="1"/>
  <c r="E153" i="22" s="1"/>
  <c r="F153" i="22"/>
  <c r="G152" i="22"/>
  <c r="E152" i="22" s="1"/>
  <c r="G152" i="22" a="1"/>
  <c r="F152" i="22"/>
  <c r="G151" i="22"/>
  <c r="E151" i="22" s="1"/>
  <c r="G151" i="22" a="1"/>
  <c r="F151" i="22"/>
  <c r="G150" i="22" a="1"/>
  <c r="G150" i="22" s="1"/>
  <c r="E150" i="22" s="1"/>
  <c r="F150" i="22"/>
  <c r="G149" i="22" a="1"/>
  <c r="G149" i="22" s="1"/>
  <c r="E149" i="22" s="1"/>
  <c r="F149" i="22"/>
  <c r="G148" i="22" a="1"/>
  <c r="G148" i="22" s="1"/>
  <c r="E148" i="22" s="1"/>
  <c r="F148" i="22"/>
  <c r="G147" i="22" a="1"/>
  <c r="G147" i="22" s="1"/>
  <c r="E147" i="22" s="1"/>
  <c r="F147" i="22"/>
  <c r="G146" i="22" a="1"/>
  <c r="G146" i="22" s="1"/>
  <c r="E146" i="22" s="1"/>
  <c r="F146" i="22"/>
  <c r="G145" i="22" a="1"/>
  <c r="G145" i="22" s="1"/>
  <c r="E145" i="22" s="1"/>
  <c r="F145" i="22"/>
  <c r="G144" i="22"/>
  <c r="E144" i="22" s="1"/>
  <c r="G144" i="22" a="1"/>
  <c r="F144" i="22"/>
  <c r="G143" i="22"/>
  <c r="E143" i="22" s="1"/>
  <c r="G143" i="22" a="1"/>
  <c r="F143" i="22"/>
  <c r="G142" i="22" a="1"/>
  <c r="G142" i="22" s="1"/>
  <c r="E142" i="22" s="1"/>
  <c r="F142" i="22"/>
  <c r="G141" i="22" a="1"/>
  <c r="G141" i="22" s="1"/>
  <c r="E141" i="22" s="1"/>
  <c r="F141" i="22"/>
  <c r="G140" i="22" a="1"/>
  <c r="G140" i="22" s="1"/>
  <c r="E140" i="22" s="1"/>
  <c r="F140" i="22"/>
  <c r="G139" i="22" a="1"/>
  <c r="G139" i="22" s="1"/>
  <c r="E139" i="22" s="1"/>
  <c r="F139" i="22"/>
  <c r="G138" i="22" a="1"/>
  <c r="G138" i="22" s="1"/>
  <c r="E138" i="22" s="1"/>
  <c r="F138" i="22"/>
  <c r="G137" i="22" a="1"/>
  <c r="G137" i="22" s="1"/>
  <c r="E137" i="22" s="1"/>
  <c r="F137" i="22"/>
  <c r="G136" i="22"/>
  <c r="E136" i="22" s="1"/>
  <c r="G136" i="22" a="1"/>
  <c r="F136" i="22"/>
  <c r="G135" i="22"/>
  <c r="E135" i="22" s="1"/>
  <c r="G135" i="22" a="1"/>
  <c r="F135" i="22"/>
  <c r="G134" i="22" a="1"/>
  <c r="G134" i="22" s="1"/>
  <c r="E134" i="22" s="1"/>
  <c r="F134" i="22"/>
  <c r="G133" i="22" a="1"/>
  <c r="G133" i="22" s="1"/>
  <c r="E133" i="22" s="1"/>
  <c r="F133" i="22"/>
  <c r="G132" i="22"/>
  <c r="E132" i="22" s="1"/>
  <c r="G132" i="22" a="1"/>
  <c r="F132" i="22"/>
  <c r="G131" i="22" a="1"/>
  <c r="G131" i="22" s="1"/>
  <c r="E131" i="22" s="1"/>
  <c r="F131" i="22"/>
  <c r="G130" i="22"/>
  <c r="E130" i="22" s="1"/>
  <c r="G130" i="22" a="1"/>
  <c r="F130" i="22"/>
  <c r="G129" i="22" a="1"/>
  <c r="G129" i="22" s="1"/>
  <c r="E129" i="22" s="1"/>
  <c r="F129" i="22"/>
  <c r="G128" i="22" a="1"/>
  <c r="G128" i="22" s="1"/>
  <c r="E128" i="22" s="1"/>
  <c r="F128" i="22"/>
  <c r="G127" i="22"/>
  <c r="E127" i="22" s="1"/>
  <c r="G127" i="22" a="1"/>
  <c r="F127" i="22"/>
  <c r="G126" i="22" a="1"/>
  <c r="G126" i="22" s="1"/>
  <c r="E126" i="22" s="1"/>
  <c r="F126" i="22"/>
  <c r="G125" i="22" a="1"/>
  <c r="G125" i="22" s="1"/>
  <c r="E125" i="22" s="1"/>
  <c r="F125" i="22"/>
  <c r="G124" i="22"/>
  <c r="E124" i="22" s="1"/>
  <c r="G124" i="22" a="1"/>
  <c r="F124" i="22"/>
  <c r="G123" i="22" a="1"/>
  <c r="G123" i="22" s="1"/>
  <c r="E123" i="22" s="1"/>
  <c r="F123" i="22"/>
  <c r="G122" i="22"/>
  <c r="E122" i="22" s="1"/>
  <c r="G122" i="22" a="1"/>
  <c r="F122" i="22"/>
  <c r="G121" i="22" a="1"/>
  <c r="G121" i="22" s="1"/>
  <c r="E121" i="22" s="1"/>
  <c r="F121" i="22"/>
  <c r="G120" i="22"/>
  <c r="E120" i="22" s="1"/>
  <c r="G120" i="22" a="1"/>
  <c r="F120" i="22"/>
  <c r="G119" i="22"/>
  <c r="E119" i="22" s="1"/>
  <c r="G119" i="22" a="1"/>
  <c r="F119" i="22"/>
  <c r="G118" i="22"/>
  <c r="E118" i="22" s="1"/>
  <c r="G118" i="22" a="1"/>
  <c r="F118" i="22"/>
  <c r="G117" i="22" a="1"/>
  <c r="G117" i="22" s="1"/>
  <c r="E117" i="22" s="1"/>
  <c r="F117" i="22"/>
  <c r="G116" i="22"/>
  <c r="E116" i="22" s="1"/>
  <c r="G116" i="22" a="1"/>
  <c r="F116" i="22"/>
  <c r="G115" i="22"/>
  <c r="E115" i="22" s="1"/>
  <c r="G115" i="22" a="1"/>
  <c r="F115" i="22"/>
  <c r="G114" i="22" a="1"/>
  <c r="G114" i="22" s="1"/>
  <c r="E114" i="22" s="1"/>
  <c r="F114" i="22"/>
  <c r="G113" i="22" a="1"/>
  <c r="G113" i="22" s="1"/>
  <c r="E113" i="22" s="1"/>
  <c r="F113" i="22"/>
  <c r="G112" i="22" a="1"/>
  <c r="G112" i="22" s="1"/>
  <c r="E112" i="22" s="1"/>
  <c r="F112" i="22"/>
  <c r="G111" i="22"/>
  <c r="E111" i="22" s="1"/>
  <c r="G111" i="22" a="1"/>
  <c r="F111" i="22"/>
  <c r="G110" i="22" a="1"/>
  <c r="G110" i="22" s="1"/>
  <c r="E110" i="22" s="1"/>
  <c r="F110" i="22"/>
  <c r="G109" i="22" a="1"/>
  <c r="G109" i="22" s="1"/>
  <c r="E109" i="22" s="1"/>
  <c r="F109" i="22"/>
  <c r="G108" i="22"/>
  <c r="E108" i="22" s="1"/>
  <c r="G108" i="22" a="1"/>
  <c r="F108" i="22"/>
  <c r="G107" i="22" a="1"/>
  <c r="G107" i="22" s="1"/>
  <c r="E107" i="22" s="1"/>
  <c r="F107" i="22"/>
  <c r="G106" i="22" a="1"/>
  <c r="G106" i="22" s="1"/>
  <c r="E106" i="22" s="1"/>
  <c r="F106" i="22"/>
  <c r="G105" i="22" a="1"/>
  <c r="G105" i="22" s="1"/>
  <c r="E105" i="22" s="1"/>
  <c r="F105" i="22"/>
  <c r="G104" i="22"/>
  <c r="E104" i="22" s="1"/>
  <c r="G104" i="22" a="1"/>
  <c r="F104" i="22"/>
  <c r="G103" i="22"/>
  <c r="E103" i="22" s="1"/>
  <c r="G103" i="22" a="1"/>
  <c r="F103" i="22"/>
  <c r="G102" i="22"/>
  <c r="E102" i="22" s="1"/>
  <c r="G102" i="22" a="1"/>
  <c r="F102" i="22"/>
  <c r="G101" i="22" a="1"/>
  <c r="G101" i="22" s="1"/>
  <c r="E101" i="22" s="1"/>
  <c r="F101" i="22"/>
  <c r="G100" i="22"/>
  <c r="E100" i="22" s="1"/>
  <c r="G100" i="22" a="1"/>
  <c r="F100" i="22"/>
  <c r="G99" i="22"/>
  <c r="E99" i="22" s="1"/>
  <c r="G99" i="22" a="1"/>
  <c r="F99" i="22"/>
  <c r="G98" i="22"/>
  <c r="E98" i="22" s="1"/>
  <c r="G98" i="22" a="1"/>
  <c r="F98" i="22"/>
  <c r="G97" i="22" a="1"/>
  <c r="G97" i="22" s="1"/>
  <c r="E97" i="22" s="1"/>
  <c r="F97" i="22"/>
  <c r="G96" i="22"/>
  <c r="E96" i="22" s="1"/>
  <c r="G96" i="22" a="1"/>
  <c r="F96" i="22"/>
  <c r="G95" i="22"/>
  <c r="E95" i="22" s="1"/>
  <c r="G95" i="22" a="1"/>
  <c r="F95" i="22"/>
  <c r="G94" i="22" a="1"/>
  <c r="G94" i="22" s="1"/>
  <c r="E94" i="22" s="1"/>
  <c r="F94" i="22"/>
  <c r="G93" i="22" a="1"/>
  <c r="G93" i="22" s="1"/>
  <c r="E93" i="22" s="1"/>
  <c r="F93" i="22"/>
  <c r="G92" i="22"/>
  <c r="E92" i="22" s="1"/>
  <c r="G92" i="22" a="1"/>
  <c r="F92" i="22"/>
  <c r="G91" i="22" a="1"/>
  <c r="G91" i="22" s="1"/>
  <c r="E91" i="22" s="1"/>
  <c r="F91" i="22"/>
  <c r="G90" i="22"/>
  <c r="E90" i="22" s="1"/>
  <c r="G90" i="22" a="1"/>
  <c r="F90" i="22"/>
  <c r="G89" i="22"/>
  <c r="E89" i="22" s="1"/>
  <c r="G89" i="22" a="1"/>
  <c r="F89" i="22"/>
  <c r="G88" i="22" a="1"/>
  <c r="G88" i="22" s="1"/>
  <c r="E88" i="22" s="1"/>
  <c r="F88" i="22"/>
  <c r="G87" i="22" a="1"/>
  <c r="G87" i="22" s="1"/>
  <c r="E87" i="22" s="1"/>
  <c r="F87" i="22"/>
  <c r="G86" i="22"/>
  <c r="E86" i="22" s="1"/>
  <c r="G86" i="22" a="1"/>
  <c r="F86" i="22"/>
  <c r="G85" i="22" a="1"/>
  <c r="G85" i="22" s="1"/>
  <c r="E85" i="22" s="1"/>
  <c r="F85" i="22"/>
  <c r="G84" i="22" a="1"/>
  <c r="G84" i="22" s="1"/>
  <c r="E84" i="22" s="1"/>
  <c r="F84" i="22"/>
  <c r="G83" i="22"/>
  <c r="E83" i="22" s="1"/>
  <c r="G83" i="22" a="1"/>
  <c r="F83" i="22"/>
  <c r="G82" i="22" a="1"/>
  <c r="G82" i="22" s="1"/>
  <c r="E82" i="22" s="1"/>
  <c r="F82" i="22"/>
  <c r="G81" i="22"/>
  <c r="E81" i="22" s="1"/>
  <c r="G81" i="22" a="1"/>
  <c r="F81" i="22"/>
  <c r="G80" i="22" a="1"/>
  <c r="G80" i="22" s="1"/>
  <c r="E80" i="22" s="1"/>
  <c r="F80" i="22"/>
  <c r="G79" i="22" a="1"/>
  <c r="G79" i="22" s="1"/>
  <c r="E79" i="22" s="1"/>
  <c r="F79" i="22"/>
  <c r="G78" i="22" a="1"/>
  <c r="G78" i="22" s="1"/>
  <c r="E78" i="22" s="1"/>
  <c r="F78" i="22"/>
  <c r="G77" i="22"/>
  <c r="E77" i="22" s="1"/>
  <c r="G77" i="22" a="1"/>
  <c r="F77" i="22"/>
  <c r="G76" i="22"/>
  <c r="E76" i="22" s="1"/>
  <c r="G76" i="22" a="1"/>
  <c r="F76" i="22"/>
  <c r="G75" i="22" a="1"/>
  <c r="G75" i="22" s="1"/>
  <c r="E75" i="22" s="1"/>
  <c r="F75" i="22"/>
  <c r="G74" i="22" a="1"/>
  <c r="G74" i="22" s="1"/>
  <c r="E74" i="22" s="1"/>
  <c r="F74" i="22"/>
  <c r="G73" i="22" a="1"/>
  <c r="G73" i="22" s="1"/>
  <c r="E73" i="22" s="1"/>
  <c r="F73" i="22"/>
  <c r="G72" i="22" a="1"/>
  <c r="G72" i="22" s="1"/>
  <c r="E72" i="22" s="1"/>
  <c r="F72" i="22"/>
  <c r="G71" i="22" a="1"/>
  <c r="G71" i="22" s="1"/>
  <c r="E71" i="22" s="1"/>
  <c r="F71" i="22"/>
  <c r="G70" i="22"/>
  <c r="G70" i="22" a="1"/>
  <c r="F70" i="22"/>
  <c r="E70" i="22"/>
  <c r="G69" i="22" a="1"/>
  <c r="G69" i="22" s="1"/>
  <c r="E69" i="22" s="1"/>
  <c r="F69" i="22"/>
  <c r="G68" i="22"/>
  <c r="E68" i="22" s="1"/>
  <c r="G68" i="22" a="1"/>
  <c r="F68" i="22"/>
  <c r="G67" i="22" a="1"/>
  <c r="G67" i="22" s="1"/>
  <c r="E67" i="22" s="1"/>
  <c r="F67" i="22"/>
  <c r="G66" i="22" a="1"/>
  <c r="G66" i="22" s="1"/>
  <c r="E66" i="22" s="1"/>
  <c r="F66" i="22"/>
  <c r="G65" i="22" a="1"/>
  <c r="G65" i="22" s="1"/>
  <c r="E65" i="22" s="1"/>
  <c r="F65" i="22"/>
  <c r="G64" i="22" a="1"/>
  <c r="G64" i="22" s="1"/>
  <c r="E64" i="22" s="1"/>
  <c r="F64" i="22"/>
  <c r="G63" i="22" a="1"/>
  <c r="G63" i="22" s="1"/>
  <c r="E63" i="22" s="1"/>
  <c r="F63" i="22"/>
  <c r="G62" i="22" a="1"/>
  <c r="G62" i="22" s="1"/>
  <c r="E62" i="22" s="1"/>
  <c r="F62" i="22"/>
  <c r="G61" i="22"/>
  <c r="E61" i="22" s="1"/>
  <c r="G61" i="22" a="1"/>
  <c r="F61" i="22"/>
  <c r="G60" i="22" a="1"/>
  <c r="G60" i="22" s="1"/>
  <c r="E60" i="22" s="1"/>
  <c r="F60" i="22"/>
  <c r="G59" i="22"/>
  <c r="E59" i="22" s="1"/>
  <c r="G59" i="22" a="1"/>
  <c r="F59" i="22"/>
  <c r="G58" i="22" a="1"/>
  <c r="G58" i="22" s="1"/>
  <c r="E58" i="22" s="1"/>
  <c r="F58" i="22"/>
  <c r="G57" i="22" a="1"/>
  <c r="G57" i="22" s="1"/>
  <c r="E57" i="22" s="1"/>
  <c r="F57" i="22"/>
  <c r="G56" i="22" a="1"/>
  <c r="G56" i="22" s="1"/>
  <c r="E56" i="22" s="1"/>
  <c r="F56" i="22"/>
  <c r="G55" i="22" a="1"/>
  <c r="G55" i="22" s="1"/>
  <c r="E55" i="22" s="1"/>
  <c r="F55" i="22"/>
  <c r="G54" i="22" a="1"/>
  <c r="G54" i="22" s="1"/>
  <c r="E54" i="22" s="1"/>
  <c r="F54" i="22"/>
  <c r="G53" i="22"/>
  <c r="E53" i="22" s="1"/>
  <c r="G53" i="22" a="1"/>
  <c r="F53" i="22"/>
  <c r="G52" i="22" a="1"/>
  <c r="G52" i="22" s="1"/>
  <c r="E52" i="22" s="1"/>
  <c r="F52" i="22"/>
  <c r="G51" i="22"/>
  <c r="E51" i="22" s="1"/>
  <c r="G51" i="22" a="1"/>
  <c r="F51" i="22"/>
  <c r="G50" i="22" a="1"/>
  <c r="G50" i="22" s="1"/>
  <c r="E50" i="22" s="1"/>
  <c r="F50" i="22"/>
  <c r="G49" i="22" a="1"/>
  <c r="G49" i="22" s="1"/>
  <c r="E49" i="22" s="1"/>
  <c r="F49" i="22"/>
  <c r="G48" i="22" a="1"/>
  <c r="G48" i="22" s="1"/>
  <c r="E48" i="22" s="1"/>
  <c r="F48" i="22"/>
  <c r="G47" i="22" a="1"/>
  <c r="G47" i="22" s="1"/>
  <c r="E47" i="22" s="1"/>
  <c r="F47" i="22"/>
  <c r="G46" i="22"/>
  <c r="G46" i="22" a="1"/>
  <c r="F46" i="22"/>
  <c r="E46" i="22"/>
  <c r="G45" i="22"/>
  <c r="E45" i="22" s="1"/>
  <c r="G45" i="22" a="1"/>
  <c r="F45" i="22"/>
  <c r="G44" i="22"/>
  <c r="E44" i="22" s="1"/>
  <c r="G44" i="22" a="1"/>
  <c r="F44" i="22"/>
  <c r="G43" i="22"/>
  <c r="E43" i="22" s="1"/>
  <c r="G43" i="22" a="1"/>
  <c r="F43" i="22"/>
  <c r="G42" i="22" a="1"/>
  <c r="G42" i="22" s="1"/>
  <c r="E42" i="22" s="1"/>
  <c r="F42" i="22"/>
  <c r="G41" i="22" a="1"/>
  <c r="G41" i="22" s="1"/>
  <c r="E41" i="22" s="1"/>
  <c r="F41" i="22"/>
  <c r="G40" i="22" a="1"/>
  <c r="G40" i="22" s="1"/>
  <c r="E40" i="22" s="1"/>
  <c r="F40" i="22"/>
  <c r="G39" i="22" a="1"/>
  <c r="G39" i="22" s="1"/>
  <c r="E39" i="22" s="1"/>
  <c r="F39" i="22"/>
  <c r="G38" i="22" a="1"/>
  <c r="G38" i="22" s="1"/>
  <c r="E38" i="22" s="1"/>
  <c r="F38" i="22"/>
  <c r="G37" i="22"/>
  <c r="E37" i="22" s="1"/>
  <c r="G37" i="22" a="1"/>
  <c r="F37" i="22"/>
  <c r="G36" i="22" a="1"/>
  <c r="G36" i="22" s="1"/>
  <c r="E36" i="22" s="1"/>
  <c r="F36" i="22"/>
  <c r="G35" i="22"/>
  <c r="E35" i="22" s="1"/>
  <c r="G35" i="22" a="1"/>
  <c r="F35" i="22"/>
  <c r="G34" i="22"/>
  <c r="E34" i="22" s="1"/>
  <c r="G34" i="22" a="1"/>
  <c r="F34" i="22"/>
  <c r="G33" i="22" a="1"/>
  <c r="G33" i="22" s="1"/>
  <c r="E33" i="22" s="1"/>
  <c r="F33" i="22"/>
  <c r="G32" i="22" a="1"/>
  <c r="G32" i="22" s="1"/>
  <c r="E32" i="22" s="1"/>
  <c r="F32" i="22"/>
  <c r="G31" i="22" a="1"/>
  <c r="G31" i="22" s="1"/>
  <c r="E31" i="22" s="1"/>
  <c r="F31" i="22"/>
  <c r="G30" i="22" a="1"/>
  <c r="G30" i="22" s="1"/>
  <c r="E30" i="22" s="1"/>
  <c r="F30" i="22"/>
  <c r="G29" i="22" a="1"/>
  <c r="G29" i="22" s="1"/>
  <c r="E29" i="22" s="1"/>
  <c r="F29" i="22"/>
  <c r="G28" i="22" a="1"/>
  <c r="G28" i="22" s="1"/>
  <c r="E28" i="22" s="1"/>
  <c r="F28" i="22"/>
  <c r="G27" i="22" a="1"/>
  <c r="G27" i="22" s="1"/>
  <c r="E27" i="22" s="1"/>
  <c r="F27" i="22"/>
  <c r="G26" i="22" a="1"/>
  <c r="G26" i="22" s="1"/>
  <c r="F26" i="22"/>
  <c r="E26" i="22"/>
  <c r="G25" i="22" a="1"/>
  <c r="G25" i="22" s="1"/>
  <c r="E25" i="22" s="1"/>
  <c r="F25" i="22"/>
  <c r="G24" i="22" a="1"/>
  <c r="G24" i="22" s="1"/>
  <c r="E24" i="22" s="1"/>
  <c r="F24" i="22"/>
  <c r="G23" i="22" a="1"/>
  <c r="G23" i="22" s="1"/>
  <c r="E23" i="22" s="1"/>
  <c r="F23" i="22"/>
  <c r="G22" i="22" a="1"/>
  <c r="G22" i="22" s="1"/>
  <c r="E22" i="22" s="1"/>
  <c r="F22" i="22"/>
  <c r="G21" i="22" a="1"/>
  <c r="G21" i="22" s="1"/>
  <c r="E21" i="22" s="1"/>
  <c r="F21" i="22"/>
  <c r="G20" i="22" a="1"/>
  <c r="G20" i="22" s="1"/>
  <c r="E20" i="22" s="1"/>
  <c r="F20" i="22"/>
  <c r="G19" i="22" a="1"/>
  <c r="G19" i="22" s="1"/>
  <c r="E19" i="22" s="1"/>
  <c r="F19" i="22"/>
  <c r="G18" i="22" a="1"/>
  <c r="G18" i="22" s="1"/>
  <c r="E18" i="22" s="1"/>
  <c r="F18" i="22"/>
  <c r="G17" i="22" a="1"/>
  <c r="G17" i="22" s="1"/>
  <c r="E17" i="22" s="1"/>
  <c r="F17" i="22"/>
  <c r="G16" i="22" a="1"/>
  <c r="G16" i="22" s="1"/>
  <c r="E16" i="22" s="1"/>
  <c r="F16" i="22"/>
  <c r="G15" i="22" a="1"/>
  <c r="G15" i="22" s="1"/>
  <c r="E15" i="22" s="1"/>
  <c r="F15" i="22"/>
  <c r="G14" i="22" a="1"/>
  <c r="G14" i="22" s="1"/>
  <c r="E14" i="22" s="1"/>
  <c r="F14" i="22"/>
  <c r="G13" i="22" a="1"/>
  <c r="G13" i="22" s="1"/>
  <c r="E13" i="22" s="1"/>
  <c r="F13" i="22"/>
  <c r="G12" i="22" a="1"/>
  <c r="G12" i="22" s="1"/>
  <c r="E12" i="22" s="1"/>
  <c r="F12" i="22"/>
  <c r="G11" i="22" a="1"/>
  <c r="G11" i="22" s="1"/>
  <c r="E11" i="22" s="1"/>
  <c r="F11" i="22"/>
  <c r="G10" i="22" a="1"/>
  <c r="G10" i="22" s="1"/>
  <c r="F10" i="22"/>
  <c r="E10" i="22"/>
  <c r="G9" i="22" a="1"/>
  <c r="G9" i="22" s="1"/>
  <c r="E9" i="22" s="1"/>
  <c r="F9" i="22"/>
  <c r="G8" i="22" a="1"/>
  <c r="G8" i="22" s="1"/>
  <c r="F8" i="22"/>
  <c r="E8" i="22"/>
  <c r="G7" i="22" a="1"/>
  <c r="G7" i="22" s="1"/>
  <c r="E7" i="22" s="1"/>
  <c r="F7" i="22"/>
  <c r="H2" i="22"/>
  <c r="AE162" i="21"/>
  <c r="AB162" i="21"/>
  <c r="X162" i="21"/>
  <c r="V162" i="21"/>
  <c r="T162" i="21"/>
  <c r="O162" i="21"/>
  <c r="N162" i="21"/>
  <c r="K162" i="21"/>
  <c r="AJ162" i="21" s="1"/>
  <c r="I162" i="21"/>
  <c r="S162" i="21" s="1"/>
  <c r="AE161" i="21"/>
  <c r="AA161" i="21"/>
  <c r="S161" i="21"/>
  <c r="N161" i="21"/>
  <c r="I161" i="21"/>
  <c r="I160" i="21"/>
  <c r="U160" i="21" s="1"/>
  <c r="AJ159" i="21"/>
  <c r="I159" i="21"/>
  <c r="G159" i="21"/>
  <c r="AD151" i="21"/>
  <c r="AC151" i="21"/>
  <c r="Q151" i="21"/>
  <c r="I151" i="21"/>
  <c r="X150" i="21"/>
  <c r="U150" i="21"/>
  <c r="K150" i="21"/>
  <c r="AJ150" i="21" s="1"/>
  <c r="I150" i="21"/>
  <c r="T150" i="21" s="1"/>
  <c r="AJ149" i="21"/>
  <c r="I149" i="21"/>
  <c r="G149" i="21"/>
  <c r="X144" i="21"/>
  <c r="U144" i="21"/>
  <c r="T144" i="21"/>
  <c r="I144" i="21"/>
  <c r="P144" i="21" s="1"/>
  <c r="AD143" i="21"/>
  <c r="Y143" i="21"/>
  <c r="V143" i="21"/>
  <c r="T143" i="21"/>
  <c r="Q143" i="21"/>
  <c r="K143" i="21"/>
  <c r="AJ143" i="21" s="1"/>
  <c r="I143" i="21"/>
  <c r="AA142" i="21"/>
  <c r="Y142" i="21"/>
  <c r="M142" i="21"/>
  <c r="I142" i="21"/>
  <c r="V142" i="21" s="1"/>
  <c r="AE141" i="21"/>
  <c r="M141" i="21"/>
  <c r="I141" i="21"/>
  <c r="Z141" i="21" s="1"/>
  <c r="W140" i="21"/>
  <c r="U140" i="21"/>
  <c r="L140" i="21"/>
  <c r="I140" i="21"/>
  <c r="AE140" i="21" s="1"/>
  <c r="N139" i="21"/>
  <c r="I139" i="21"/>
  <c r="AA139" i="21" s="1"/>
  <c r="I138" i="21"/>
  <c r="AA138" i="21" s="1"/>
  <c r="AJ137" i="21"/>
  <c r="I137" i="21"/>
  <c r="G137" i="21"/>
  <c r="AD131" i="21"/>
  <c r="Y131" i="21"/>
  <c r="U131" i="21"/>
  <c r="P131" i="21"/>
  <c r="O131" i="21"/>
  <c r="K131" i="21"/>
  <c r="AJ131" i="21" s="1"/>
  <c r="I131" i="21"/>
  <c r="S131" i="21" s="1"/>
  <c r="AD130" i="21"/>
  <c r="U130" i="21"/>
  <c r="L130" i="21"/>
  <c r="I130" i="21"/>
  <c r="AA129" i="21"/>
  <c r="X129" i="21"/>
  <c r="W129" i="21"/>
  <c r="O129" i="21"/>
  <c r="N129" i="21"/>
  <c r="M129" i="21"/>
  <c r="I129" i="21"/>
  <c r="AC129" i="21" s="1"/>
  <c r="AA128" i="21"/>
  <c r="Z128" i="21"/>
  <c r="V128" i="21"/>
  <c r="U128" i="21"/>
  <c r="R128" i="21"/>
  <c r="P128" i="21"/>
  <c r="M128" i="21"/>
  <c r="I128" i="21"/>
  <c r="I120" i="21"/>
  <c r="AC120" i="21" s="1"/>
  <c r="U119" i="21"/>
  <c r="K119" i="21"/>
  <c r="AJ119" i="21" s="1"/>
  <c r="I119" i="21"/>
  <c r="U118" i="21"/>
  <c r="O118" i="21"/>
  <c r="I118" i="21"/>
  <c r="X118" i="21" s="1"/>
  <c r="AE117" i="21"/>
  <c r="AD117" i="21"/>
  <c r="AA117" i="21"/>
  <c r="R117" i="21"/>
  <c r="N117" i="21"/>
  <c r="M117" i="21"/>
  <c r="I117" i="21"/>
  <c r="U117" i="21" s="1"/>
  <c r="AC109" i="21"/>
  <c r="AB109" i="21"/>
  <c r="AA109" i="21"/>
  <c r="X109" i="21"/>
  <c r="W109" i="21"/>
  <c r="S109" i="21"/>
  <c r="Q109" i="21"/>
  <c r="P109" i="21"/>
  <c r="N109" i="21"/>
  <c r="M109" i="21"/>
  <c r="I109" i="21"/>
  <c r="Y109" i="21" s="1"/>
  <c r="AD108" i="21"/>
  <c r="X108" i="21"/>
  <c r="V108" i="21"/>
  <c r="I108" i="21"/>
  <c r="AC107" i="21"/>
  <c r="AB107" i="21"/>
  <c r="AA107" i="21"/>
  <c r="Z107" i="21"/>
  <c r="U107" i="21"/>
  <c r="S107" i="21"/>
  <c r="Q107" i="21"/>
  <c r="N107" i="21"/>
  <c r="M107" i="21"/>
  <c r="L107" i="21"/>
  <c r="I107" i="21"/>
  <c r="AE107" i="21" s="1"/>
  <c r="AB106" i="21"/>
  <c r="Z106" i="21"/>
  <c r="X106" i="21"/>
  <c r="R106" i="21"/>
  <c r="P106" i="21"/>
  <c r="M106" i="21"/>
  <c r="I106" i="21"/>
  <c r="Y106" i="21" s="1"/>
  <c r="AE101" i="21"/>
  <c r="AD101" i="21"/>
  <c r="AA101" i="21"/>
  <c r="Z101" i="21"/>
  <c r="W101" i="21"/>
  <c r="V101" i="21"/>
  <c r="T101" i="21"/>
  <c r="R101" i="21"/>
  <c r="O101" i="21"/>
  <c r="M101" i="21"/>
  <c r="L101" i="21"/>
  <c r="K101" i="21"/>
  <c r="AJ101" i="21" s="1"/>
  <c r="I101" i="21"/>
  <c r="AC101" i="21" s="1"/>
  <c r="AC100" i="21"/>
  <c r="Y100" i="21"/>
  <c r="V100" i="21"/>
  <c r="U100" i="21"/>
  <c r="K100" i="21"/>
  <c r="AJ100" i="21" s="1"/>
  <c r="I100" i="21"/>
  <c r="I99" i="21"/>
  <c r="AC98" i="21"/>
  <c r="W98" i="21"/>
  <c r="R98" i="21"/>
  <c r="Q98" i="21"/>
  <c r="L98" i="21"/>
  <c r="I98" i="21"/>
  <c r="U98" i="21" s="1"/>
  <c r="AC93" i="21"/>
  <c r="Z93" i="21"/>
  <c r="I93" i="21"/>
  <c r="X92" i="21"/>
  <c r="I92" i="21"/>
  <c r="AE91" i="21"/>
  <c r="I91" i="21"/>
  <c r="T91" i="21" s="1"/>
  <c r="AB90" i="21"/>
  <c r="I90" i="21"/>
  <c r="AD89" i="21"/>
  <c r="Y89" i="21"/>
  <c r="V89" i="21"/>
  <c r="S89" i="21"/>
  <c r="K89" i="21"/>
  <c r="AJ89" i="21" s="1"/>
  <c r="I89" i="21"/>
  <c r="AD88" i="21"/>
  <c r="AC88" i="21"/>
  <c r="Z88" i="21"/>
  <c r="Y88" i="21"/>
  <c r="V88" i="21"/>
  <c r="T88" i="21"/>
  <c r="P88" i="21"/>
  <c r="O88" i="21"/>
  <c r="N88" i="21"/>
  <c r="M88" i="21"/>
  <c r="I88" i="21"/>
  <c r="Q88" i="21" s="1"/>
  <c r="AD87" i="21"/>
  <c r="T87" i="21"/>
  <c r="P87" i="21"/>
  <c r="I87" i="21"/>
  <c r="AA87" i="21" s="1"/>
  <c r="X86" i="21"/>
  <c r="S86" i="21"/>
  <c r="N86" i="21"/>
  <c r="L86" i="21"/>
  <c r="I86" i="21"/>
  <c r="AD86" i="21" s="1"/>
  <c r="AC85" i="21"/>
  <c r="U85" i="21"/>
  <c r="I85" i="21"/>
  <c r="AD84" i="21"/>
  <c r="Z84" i="21"/>
  <c r="X84" i="21"/>
  <c r="R84" i="21"/>
  <c r="P84" i="21"/>
  <c r="N84" i="21"/>
  <c r="M84" i="21"/>
  <c r="I84" i="21"/>
  <c r="Y84" i="21" s="1"/>
  <c r="I76" i="21"/>
  <c r="AB75" i="21"/>
  <c r="S75" i="21"/>
  <c r="O75" i="21"/>
  <c r="I75" i="21"/>
  <c r="Y75" i="21" s="1"/>
  <c r="AD74" i="21"/>
  <c r="AC74" i="21"/>
  <c r="Z74" i="21"/>
  <c r="Y74" i="21"/>
  <c r="T74" i="21"/>
  <c r="R74" i="21"/>
  <c r="Q74" i="21"/>
  <c r="N74" i="21"/>
  <c r="M74" i="21"/>
  <c r="I74" i="21"/>
  <c r="AA74" i="21" s="1"/>
  <c r="G74" i="21"/>
  <c r="L66" i="21"/>
  <c r="I66" i="21"/>
  <c r="AB65" i="21"/>
  <c r="Z65" i="21"/>
  <c r="U65" i="21"/>
  <c r="S65" i="21"/>
  <c r="R65" i="21"/>
  <c r="N65" i="21"/>
  <c r="L65" i="21"/>
  <c r="I65" i="21"/>
  <c r="AC65" i="21" s="1"/>
  <c r="AC64" i="21"/>
  <c r="Z64" i="21"/>
  <c r="Y64" i="21"/>
  <c r="P64" i="21"/>
  <c r="N64" i="21"/>
  <c r="I64" i="21"/>
  <c r="X64" i="21" s="1"/>
  <c r="AE59" i="21"/>
  <c r="AC59" i="21"/>
  <c r="U59" i="21"/>
  <c r="S59" i="21"/>
  <c r="M59" i="21"/>
  <c r="K59" i="21"/>
  <c r="AJ59" i="21" s="1"/>
  <c r="I59" i="21"/>
  <c r="I58" i="21"/>
  <c r="M58" i="21" s="1"/>
  <c r="AB57" i="21"/>
  <c r="S57" i="21"/>
  <c r="L57" i="21"/>
  <c r="I57" i="21"/>
  <c r="V57" i="21" s="1"/>
  <c r="V52" i="21"/>
  <c r="I52" i="21"/>
  <c r="AD51" i="21"/>
  <c r="L51" i="21"/>
  <c r="I51" i="21"/>
  <c r="U50" i="21"/>
  <c r="S50" i="21"/>
  <c r="I50" i="21"/>
  <c r="AC45" i="21"/>
  <c r="X45" i="21"/>
  <c r="I45" i="21"/>
  <c r="AE44" i="21"/>
  <c r="AC44" i="21"/>
  <c r="AA44" i="21"/>
  <c r="Z44" i="21"/>
  <c r="Y44" i="21"/>
  <c r="W44" i="21"/>
  <c r="V44" i="21"/>
  <c r="U44" i="21"/>
  <c r="R44" i="21"/>
  <c r="Q44" i="21"/>
  <c r="O44" i="21"/>
  <c r="N44" i="21"/>
  <c r="M44" i="21"/>
  <c r="L44" i="21"/>
  <c r="K44" i="21"/>
  <c r="AJ44" i="21" s="1"/>
  <c r="I44" i="21"/>
  <c r="AD44" i="21" s="1"/>
  <c r="AC43" i="21"/>
  <c r="R43" i="21"/>
  <c r="Q43" i="21"/>
  <c r="I43" i="21"/>
  <c r="AA43" i="21" s="1"/>
  <c r="AB35" i="21"/>
  <c r="X35" i="21"/>
  <c r="W35" i="21"/>
  <c r="S35" i="21"/>
  <c r="R35" i="21"/>
  <c r="N35" i="21"/>
  <c r="L35" i="21"/>
  <c r="K35" i="21"/>
  <c r="AJ35" i="21" s="1"/>
  <c r="I35" i="21"/>
  <c r="K34" i="21"/>
  <c r="AJ34" i="21" s="1"/>
  <c r="I34" i="21"/>
  <c r="I33" i="21"/>
  <c r="I32" i="21"/>
  <c r="I24" i="21"/>
  <c r="AC23" i="21"/>
  <c r="Y23" i="21"/>
  <c r="V23" i="21"/>
  <c r="T23" i="21"/>
  <c r="P23" i="21"/>
  <c r="N23" i="21"/>
  <c r="K23" i="21"/>
  <c r="AJ23" i="21" s="1"/>
  <c r="I23" i="21"/>
  <c r="S23" i="21" s="1"/>
  <c r="I22" i="21"/>
  <c r="I21" i="21"/>
  <c r="AE20" i="21"/>
  <c r="AA20" i="21"/>
  <c r="U20" i="21"/>
  <c r="M20" i="21"/>
  <c r="I20" i="21"/>
  <c r="AC19" i="21"/>
  <c r="Z19" i="21"/>
  <c r="I19" i="21"/>
  <c r="AB14" i="21"/>
  <c r="I14" i="21"/>
  <c r="I13" i="21"/>
  <c r="W13" i="21" s="1"/>
  <c r="AA12" i="21"/>
  <c r="X12" i="21"/>
  <c r="W12" i="21"/>
  <c r="R12" i="21"/>
  <c r="N12" i="21"/>
  <c r="K12" i="21"/>
  <c r="AJ12" i="21" s="1"/>
  <c r="I12" i="21"/>
  <c r="Q12" i="21" s="1"/>
  <c r="AD11" i="21"/>
  <c r="Y11" i="21"/>
  <c r="V11" i="21"/>
  <c r="T11" i="21"/>
  <c r="O11" i="21"/>
  <c r="N11" i="21"/>
  <c r="L11" i="21"/>
  <c r="I11" i="21"/>
  <c r="AE11" i="21" s="1"/>
  <c r="AC10" i="21"/>
  <c r="I10" i="21"/>
  <c r="X9" i="21"/>
  <c r="P9" i="21"/>
  <c r="N9" i="21"/>
  <c r="I9" i="21"/>
  <c r="W9" i="21" s="1"/>
  <c r="G1" i="21"/>
  <c r="AL92" i="20"/>
  <c r="AA92" i="20"/>
  <c r="R92" i="20"/>
  <c r="M92" i="20"/>
  <c r="I92" i="20"/>
  <c r="AL91" i="20"/>
  <c r="AC91" i="20"/>
  <c r="Y91" i="20"/>
  <c r="I91" i="20"/>
  <c r="AL90" i="20"/>
  <c r="AB90" i="20"/>
  <c r="I90" i="20"/>
  <c r="AL89" i="20"/>
  <c r="I89" i="20"/>
  <c r="AL88" i="20"/>
  <c r="AC88" i="20"/>
  <c r="AB88" i="20"/>
  <c r="R88" i="20"/>
  <c r="K88" i="20"/>
  <c r="AJ88" i="20" s="1"/>
  <c r="I88" i="20"/>
  <c r="AL87" i="20"/>
  <c r="AB87" i="20"/>
  <c r="AA87" i="20"/>
  <c r="R87" i="20"/>
  <c r="Q87" i="20"/>
  <c r="O87" i="20"/>
  <c r="K87" i="20"/>
  <c r="AJ87" i="20" s="1"/>
  <c r="I87" i="20"/>
  <c r="T87" i="20" s="1"/>
  <c r="AL86" i="20"/>
  <c r="Z86" i="20"/>
  <c r="Y86" i="20"/>
  <c r="P86" i="20"/>
  <c r="O86" i="20"/>
  <c r="I86" i="20"/>
  <c r="AL85" i="20"/>
  <c r="L85" i="20"/>
  <c r="I85" i="20"/>
  <c r="AL84" i="20"/>
  <c r="Z84" i="20"/>
  <c r="X84" i="20"/>
  <c r="P84" i="20"/>
  <c r="M84" i="20"/>
  <c r="I84" i="20"/>
  <c r="AL82" i="20"/>
  <c r="AL81" i="20"/>
  <c r="AL80" i="20"/>
  <c r="AL79" i="20"/>
  <c r="AL78" i="20"/>
  <c r="AL77" i="20"/>
  <c r="AL76" i="20"/>
  <c r="I76" i="20"/>
  <c r="AL75" i="20"/>
  <c r="AC75" i="20"/>
  <c r="W75" i="20"/>
  <c r="V75" i="20"/>
  <c r="U75" i="20"/>
  <c r="S75" i="20"/>
  <c r="Q75" i="20"/>
  <c r="M75" i="20"/>
  <c r="K75" i="20"/>
  <c r="AJ75" i="20" s="1"/>
  <c r="I75" i="20"/>
  <c r="AL74" i="20"/>
  <c r="AA74" i="20"/>
  <c r="Y74" i="20"/>
  <c r="V74" i="20"/>
  <c r="O74" i="20"/>
  <c r="N74" i="20"/>
  <c r="K74" i="20"/>
  <c r="AJ74" i="20" s="1"/>
  <c r="I74" i="20"/>
  <c r="AL73" i="20"/>
  <c r="I73" i="20"/>
  <c r="AL71" i="20"/>
  <c r="AL70" i="20"/>
  <c r="AL69" i="20"/>
  <c r="AL68" i="20"/>
  <c r="AL67" i="20"/>
  <c r="AL66" i="20"/>
  <c r="AL65" i="20"/>
  <c r="AC65" i="20"/>
  <c r="AA65" i="20"/>
  <c r="Y65" i="20"/>
  <c r="T65" i="20"/>
  <c r="S65" i="20"/>
  <c r="P65" i="20"/>
  <c r="N65" i="20"/>
  <c r="M65" i="20"/>
  <c r="I65" i="20"/>
  <c r="AL64" i="20"/>
  <c r="AE64" i="20"/>
  <c r="T64" i="20"/>
  <c r="I64" i="20"/>
  <c r="AL63" i="20"/>
  <c r="AB63" i="20"/>
  <c r="T63" i="20"/>
  <c r="S63" i="20"/>
  <c r="I63" i="20"/>
  <c r="V63" i="20" s="1"/>
  <c r="AL62" i="20"/>
  <c r="AA62" i="20"/>
  <c r="X62" i="20"/>
  <c r="Q62" i="20"/>
  <c r="P62" i="20"/>
  <c r="I62" i="20"/>
  <c r="AL60" i="20"/>
  <c r="AL59" i="20"/>
  <c r="AL58" i="20"/>
  <c r="AL57" i="20"/>
  <c r="I57" i="20"/>
  <c r="AL56" i="20"/>
  <c r="U56" i="20"/>
  <c r="P56" i="20"/>
  <c r="N56" i="20"/>
  <c r="I56" i="20"/>
  <c r="AA56" i="20" s="1"/>
  <c r="AL55" i="20"/>
  <c r="I55" i="20"/>
  <c r="AE55" i="20" s="1"/>
  <c r="AL54" i="20"/>
  <c r="I54" i="20"/>
  <c r="AL53" i="20"/>
  <c r="I53" i="20"/>
  <c r="AL52" i="20"/>
  <c r="AC52" i="20"/>
  <c r="AB52" i="20"/>
  <c r="AA52" i="20"/>
  <c r="X52" i="20"/>
  <c r="U52" i="20"/>
  <c r="S52" i="20"/>
  <c r="R52" i="20"/>
  <c r="P52" i="20"/>
  <c r="N52" i="20"/>
  <c r="L52" i="20"/>
  <c r="K52" i="20"/>
  <c r="AJ52" i="20" s="1"/>
  <c r="I52" i="20"/>
  <c r="Z52" i="20" s="1"/>
  <c r="AL50" i="20"/>
  <c r="AL49" i="20"/>
  <c r="AL48" i="20"/>
  <c r="AL47" i="20"/>
  <c r="W47" i="20"/>
  <c r="M47" i="20"/>
  <c r="I47" i="20"/>
  <c r="AL46" i="20"/>
  <c r="AB46" i="20"/>
  <c r="AA46" i="20"/>
  <c r="Q46" i="20"/>
  <c r="O46" i="20"/>
  <c r="L46" i="20"/>
  <c r="I46" i="20"/>
  <c r="AL45" i="20"/>
  <c r="AE45" i="20"/>
  <c r="AC45" i="20"/>
  <c r="AA45" i="20"/>
  <c r="Z45" i="20"/>
  <c r="Y45" i="20"/>
  <c r="W45" i="20"/>
  <c r="V45" i="20"/>
  <c r="U45" i="20"/>
  <c r="R45" i="20"/>
  <c r="Q45" i="20"/>
  <c r="O45" i="20"/>
  <c r="N45" i="20"/>
  <c r="M45" i="20"/>
  <c r="L45" i="20"/>
  <c r="K45" i="20"/>
  <c r="AJ45" i="20" s="1"/>
  <c r="I45" i="20"/>
  <c r="AD45" i="20" s="1"/>
  <c r="AL44" i="20"/>
  <c r="Z44" i="20"/>
  <c r="W44" i="20"/>
  <c r="V44" i="20"/>
  <c r="N44" i="20"/>
  <c r="M44" i="20"/>
  <c r="L44" i="20"/>
  <c r="I44" i="20"/>
  <c r="AC44" i="20" s="1"/>
  <c r="AL42" i="20"/>
  <c r="AL41" i="20"/>
  <c r="AL40" i="20"/>
  <c r="AL39" i="20"/>
  <c r="AL38" i="20"/>
  <c r="AL37" i="20"/>
  <c r="AL36" i="20"/>
  <c r="AB36" i="20"/>
  <c r="X36" i="20"/>
  <c r="Q36" i="20"/>
  <c r="K36" i="20"/>
  <c r="AJ36" i="20" s="1"/>
  <c r="I36" i="20"/>
  <c r="AL35" i="20"/>
  <c r="AE35" i="20"/>
  <c r="AD35" i="20"/>
  <c r="AC35" i="20"/>
  <c r="AA35" i="20"/>
  <c r="Y35" i="20"/>
  <c r="X35" i="20"/>
  <c r="W35" i="20"/>
  <c r="V35" i="20"/>
  <c r="U35" i="20"/>
  <c r="T35" i="20"/>
  <c r="Q35" i="20"/>
  <c r="P35" i="20"/>
  <c r="O35" i="20"/>
  <c r="N35" i="20"/>
  <c r="M35" i="20"/>
  <c r="L35" i="20"/>
  <c r="K35" i="20"/>
  <c r="AJ35" i="20" s="1"/>
  <c r="I35" i="20"/>
  <c r="Z35" i="20" s="1"/>
  <c r="AL34" i="20"/>
  <c r="AE34" i="20"/>
  <c r="AD34" i="20"/>
  <c r="AC34" i="20"/>
  <c r="AB34" i="20"/>
  <c r="W34" i="20"/>
  <c r="V34" i="20"/>
  <c r="T34" i="20"/>
  <c r="S34" i="20"/>
  <c r="Q34" i="20"/>
  <c r="O34" i="20"/>
  <c r="L34" i="20"/>
  <c r="K34" i="20"/>
  <c r="AJ34" i="20" s="1"/>
  <c r="I34" i="20"/>
  <c r="AA34" i="20" s="1"/>
  <c r="AL33" i="20"/>
  <c r="AD33" i="20"/>
  <c r="AC33" i="20"/>
  <c r="AA33" i="20"/>
  <c r="X33" i="20"/>
  <c r="W33" i="20"/>
  <c r="T33" i="20"/>
  <c r="S33" i="20"/>
  <c r="P33" i="20"/>
  <c r="O33" i="20"/>
  <c r="L33" i="20"/>
  <c r="K33" i="20"/>
  <c r="AJ33" i="20" s="1"/>
  <c r="I33" i="20"/>
  <c r="Y33" i="20" s="1"/>
  <c r="AL31" i="20"/>
  <c r="AL30" i="20"/>
  <c r="AL29" i="20"/>
  <c r="AL28" i="20"/>
  <c r="AL27" i="20"/>
  <c r="AL26" i="20"/>
  <c r="AL25" i="20"/>
  <c r="AD25" i="20"/>
  <c r="I25" i="20"/>
  <c r="AL24" i="20"/>
  <c r="AJ24" i="20"/>
  <c r="Y24" i="20"/>
  <c r="X24" i="20"/>
  <c r="W24" i="20"/>
  <c r="U24" i="20"/>
  <c r="P24" i="20"/>
  <c r="N24" i="20"/>
  <c r="K24" i="20"/>
  <c r="I24" i="20"/>
  <c r="AL23" i="20"/>
  <c r="AE23" i="20"/>
  <c r="V23" i="20"/>
  <c r="M23" i="20"/>
  <c r="I23" i="20"/>
  <c r="AA23" i="20" s="1"/>
  <c r="AL22" i="20"/>
  <c r="AA22" i="20"/>
  <c r="W22" i="20"/>
  <c r="R22" i="20"/>
  <c r="P22" i="20"/>
  <c r="I22" i="20"/>
  <c r="V22" i="20" s="1"/>
  <c r="AL21" i="20"/>
  <c r="Y21" i="20"/>
  <c r="W21" i="20"/>
  <c r="T21" i="20"/>
  <c r="R21" i="20"/>
  <c r="P21" i="20"/>
  <c r="O21" i="20"/>
  <c r="K21" i="20"/>
  <c r="AJ21" i="20" s="1"/>
  <c r="I21" i="20"/>
  <c r="AL20" i="20"/>
  <c r="K20" i="20"/>
  <c r="AJ20" i="20" s="1"/>
  <c r="I20" i="20"/>
  <c r="AL18" i="20"/>
  <c r="AL17" i="20"/>
  <c r="AL16" i="20"/>
  <c r="AL15" i="20"/>
  <c r="X15" i="20"/>
  <c r="V15" i="20"/>
  <c r="Q15" i="20"/>
  <c r="I15" i="20"/>
  <c r="Y15" i="20" s="1"/>
  <c r="AL14" i="20"/>
  <c r="AE14" i="20"/>
  <c r="AD14" i="20"/>
  <c r="AA14" i="20"/>
  <c r="V14" i="20"/>
  <c r="U14" i="20"/>
  <c r="S14" i="20"/>
  <c r="Q14" i="20"/>
  <c r="O14" i="20"/>
  <c r="N14" i="20"/>
  <c r="M14" i="20"/>
  <c r="I14" i="20"/>
  <c r="AL13" i="20"/>
  <c r="AD13" i="20"/>
  <c r="AC13" i="20"/>
  <c r="Y13" i="20"/>
  <c r="V13" i="20"/>
  <c r="S13" i="20"/>
  <c r="Q13" i="20"/>
  <c r="N13" i="20"/>
  <c r="M13" i="20"/>
  <c r="I13" i="20"/>
  <c r="AE13" i="20" s="1"/>
  <c r="AL12" i="20"/>
  <c r="AC12" i="20"/>
  <c r="AA12" i="20"/>
  <c r="V12" i="20"/>
  <c r="O12" i="20"/>
  <c r="N12" i="20"/>
  <c r="M12" i="20"/>
  <c r="I12" i="20"/>
  <c r="U12" i="20" s="1"/>
  <c r="AL11" i="20"/>
  <c r="AE11" i="20"/>
  <c r="AD11" i="20"/>
  <c r="Y11" i="20"/>
  <c r="V11" i="20"/>
  <c r="U11" i="20"/>
  <c r="S11" i="20"/>
  <c r="O11" i="20"/>
  <c r="M11" i="20"/>
  <c r="I11" i="20"/>
  <c r="Q11" i="20" s="1"/>
  <c r="AL10" i="20"/>
  <c r="T10" i="20"/>
  <c r="I10" i="20"/>
  <c r="AB10" i="20" s="1"/>
  <c r="AL9" i="20"/>
  <c r="AB9" i="20"/>
  <c r="Y9" i="20"/>
  <c r="Q9" i="20"/>
  <c r="L9" i="20"/>
  <c r="I9" i="20"/>
  <c r="G1" i="20"/>
  <c r="AL24" i="19"/>
  <c r="AC24" i="19"/>
  <c r="AB24" i="19"/>
  <c r="V24" i="19"/>
  <c r="T24" i="19"/>
  <c r="N24" i="19"/>
  <c r="M24" i="19"/>
  <c r="I24" i="19"/>
  <c r="AL23" i="19"/>
  <c r="AD23" i="19"/>
  <c r="U23" i="19"/>
  <c r="N23" i="19"/>
  <c r="M23" i="19"/>
  <c r="I23" i="19"/>
  <c r="V23" i="19" s="1"/>
  <c r="AL22" i="19"/>
  <c r="AC22" i="19"/>
  <c r="V22" i="19"/>
  <c r="U22" i="19"/>
  <c r="T22" i="19"/>
  <c r="N22" i="19"/>
  <c r="M22" i="19"/>
  <c r="L22" i="19"/>
  <c r="I22" i="19"/>
  <c r="AL21" i="19"/>
  <c r="AD21" i="19"/>
  <c r="AC21" i="19"/>
  <c r="AB21" i="19"/>
  <c r="V21" i="19"/>
  <c r="T21" i="19"/>
  <c r="L21" i="19"/>
  <c r="I21" i="19"/>
  <c r="U21" i="19" s="1"/>
  <c r="AL20" i="19"/>
  <c r="AE20" i="19"/>
  <c r="AD20" i="19"/>
  <c r="AC20" i="19"/>
  <c r="AA20" i="19"/>
  <c r="V20" i="19"/>
  <c r="U20" i="19"/>
  <c r="S20" i="19"/>
  <c r="Q20" i="19"/>
  <c r="O20" i="19"/>
  <c r="N20" i="19"/>
  <c r="K20" i="19"/>
  <c r="AJ20" i="19" s="1"/>
  <c r="I20" i="19"/>
  <c r="AL18" i="19"/>
  <c r="AL17" i="19"/>
  <c r="AB17" i="19"/>
  <c r="T17" i="19"/>
  <c r="L17" i="19"/>
  <c r="I17" i="19"/>
  <c r="Z17" i="19" s="1"/>
  <c r="AL16" i="19"/>
  <c r="L16" i="19"/>
  <c r="I16" i="19"/>
  <c r="AL15" i="19"/>
  <c r="I15" i="19"/>
  <c r="AL14" i="19"/>
  <c r="T14" i="19"/>
  <c r="L14" i="19"/>
  <c r="I14" i="19"/>
  <c r="Z14" i="19" s="1"/>
  <c r="AL13" i="19"/>
  <c r="I13" i="19"/>
  <c r="AL12" i="19"/>
  <c r="AB12" i="19"/>
  <c r="T12" i="19"/>
  <c r="I12" i="19"/>
  <c r="AL11" i="19"/>
  <c r="I11" i="19"/>
  <c r="AL10" i="19"/>
  <c r="T10" i="19"/>
  <c r="L10" i="19"/>
  <c r="I10" i="19"/>
  <c r="AL9" i="19"/>
  <c r="Y9" i="19"/>
  <c r="Q9" i="19"/>
  <c r="O9" i="19"/>
  <c r="I9" i="19"/>
  <c r="W9" i="19" s="1"/>
  <c r="G1" i="19"/>
  <c r="AL26" i="18"/>
  <c r="I26" i="18"/>
  <c r="AL25" i="18"/>
  <c r="I25" i="18"/>
  <c r="AL24" i="18"/>
  <c r="Z24" i="18"/>
  <c r="R24" i="18"/>
  <c r="I24" i="18"/>
  <c r="AL23" i="18"/>
  <c r="I23" i="18"/>
  <c r="AL22" i="18"/>
  <c r="AA22" i="18"/>
  <c r="Y22" i="18"/>
  <c r="S22" i="18"/>
  <c r="Q22" i="18"/>
  <c r="I22" i="18"/>
  <c r="AL21" i="18"/>
  <c r="AB21" i="18"/>
  <c r="T21" i="18"/>
  <c r="L21" i="18"/>
  <c r="I21" i="18"/>
  <c r="Z21" i="18" s="1"/>
  <c r="AL19" i="18"/>
  <c r="AL18" i="18"/>
  <c r="AL17" i="18"/>
  <c r="AL16" i="18"/>
  <c r="AL15" i="18"/>
  <c r="AL14" i="18"/>
  <c r="AL13" i="18"/>
  <c r="I13" i="18"/>
  <c r="AL12" i="18"/>
  <c r="AD12" i="18"/>
  <c r="AB12" i="18"/>
  <c r="V12" i="18"/>
  <c r="U12" i="18"/>
  <c r="T12" i="18"/>
  <c r="N12" i="18"/>
  <c r="L12" i="18"/>
  <c r="I12" i="18"/>
  <c r="AL11" i="18"/>
  <c r="V11" i="18"/>
  <c r="I11" i="18"/>
  <c r="AL10" i="18"/>
  <c r="AD10" i="18"/>
  <c r="AB10" i="18"/>
  <c r="V10" i="18"/>
  <c r="U10" i="18"/>
  <c r="T10" i="18"/>
  <c r="N10" i="18"/>
  <c r="M10" i="18"/>
  <c r="L10" i="18"/>
  <c r="I10" i="18"/>
  <c r="AA10" i="18" s="1"/>
  <c r="AL9" i="18"/>
  <c r="AE9" i="18"/>
  <c r="AD9" i="18"/>
  <c r="AC9" i="18"/>
  <c r="AA9" i="18"/>
  <c r="Y9" i="18"/>
  <c r="W9" i="18"/>
  <c r="U9" i="18"/>
  <c r="S9" i="18"/>
  <c r="Q9" i="18"/>
  <c r="O9" i="18"/>
  <c r="N9" i="18"/>
  <c r="M9" i="18"/>
  <c r="K9" i="18"/>
  <c r="AJ9" i="18" s="1"/>
  <c r="I9" i="18"/>
  <c r="AB9" i="18" s="1"/>
  <c r="G1" i="18"/>
  <c r="AM258" i="17"/>
  <c r="AC258" i="17"/>
  <c r="U258" i="17"/>
  <c r="M258" i="17"/>
  <c r="J258" i="17" a="1"/>
  <c r="J258" i="17" s="1"/>
  <c r="AA258" i="17" s="1"/>
  <c r="AM257" i="17"/>
  <c r="AE257" i="17"/>
  <c r="O257" i="17"/>
  <c r="J257" i="17" a="1"/>
  <c r="J257" i="17" s="1"/>
  <c r="AM256" i="17"/>
  <c r="AM255" i="17"/>
  <c r="AM253" i="17"/>
  <c r="AM252" i="17"/>
  <c r="AM251" i="17"/>
  <c r="AM250" i="17"/>
  <c r="AM249" i="17"/>
  <c r="AM248" i="17"/>
  <c r="AM247" i="17"/>
  <c r="AF247" i="17"/>
  <c r="J247" i="17"/>
  <c r="J247" i="17" a="1"/>
  <c r="AM246" i="17"/>
  <c r="J246" i="17" a="1"/>
  <c r="J246" i="17" s="1"/>
  <c r="AM245" i="17"/>
  <c r="J245" i="17" a="1"/>
  <c r="J245" i="17" s="1"/>
  <c r="AM244" i="17"/>
  <c r="J244" i="17" a="1"/>
  <c r="J244" i="17" s="1"/>
  <c r="AM243" i="17"/>
  <c r="AM242" i="17"/>
  <c r="AM240" i="17"/>
  <c r="AM239" i="17"/>
  <c r="AM238" i="17"/>
  <c r="AM237" i="17"/>
  <c r="J237" i="17" a="1"/>
  <c r="J237" i="17" s="1"/>
  <c r="AB237" i="17" s="1"/>
  <c r="AM236" i="17"/>
  <c r="J236" i="17" a="1"/>
  <c r="J236" i="17" s="1"/>
  <c r="V236" i="17" s="1"/>
  <c r="AM235" i="17"/>
  <c r="AF235" i="17"/>
  <c r="V235" i="17"/>
  <c r="L235" i="17"/>
  <c r="AK235" i="17" s="1"/>
  <c r="J235" i="17"/>
  <c r="J235" i="17" a="1"/>
  <c r="AM234" i="17"/>
  <c r="J234" i="17" a="1"/>
  <c r="J234" i="17" s="1"/>
  <c r="Z234" i="17" s="1"/>
  <c r="AM233" i="17"/>
  <c r="AM232" i="17"/>
  <c r="AM230" i="17"/>
  <c r="AM229" i="17"/>
  <c r="AM228" i="17"/>
  <c r="AM227" i="17"/>
  <c r="V227" i="17"/>
  <c r="J227" i="17" a="1"/>
  <c r="J227" i="17" s="1"/>
  <c r="AM226" i="17"/>
  <c r="J226" i="17" a="1"/>
  <c r="J226" i="17" s="1"/>
  <c r="AM225" i="17"/>
  <c r="AM224" i="17"/>
  <c r="AM223" i="17"/>
  <c r="AM222" i="17"/>
  <c r="AM220" i="17"/>
  <c r="AM219" i="17"/>
  <c r="AM218" i="17"/>
  <c r="AM217" i="17"/>
  <c r="S217" i="17"/>
  <c r="J217" i="17" a="1"/>
  <c r="J217" i="17" s="1"/>
  <c r="AM216" i="17"/>
  <c r="V216" i="17"/>
  <c r="J216" i="17" a="1"/>
  <c r="J216" i="17" s="1"/>
  <c r="AC216" i="17" s="1"/>
  <c r="AM215" i="17"/>
  <c r="AM214" i="17"/>
  <c r="AM212" i="17"/>
  <c r="AM211" i="17"/>
  <c r="AM210" i="17"/>
  <c r="AM209" i="17"/>
  <c r="AM208" i="17"/>
  <c r="AM207" i="17"/>
  <c r="AM206" i="17"/>
  <c r="O206" i="17"/>
  <c r="J206" i="17"/>
  <c r="AD206" i="17" s="1"/>
  <c r="J206" i="17" a="1"/>
  <c r="AM205" i="17"/>
  <c r="AB205" i="17"/>
  <c r="Y205" i="17"/>
  <c r="T205" i="17"/>
  <c r="Q205" i="17"/>
  <c r="P205" i="17"/>
  <c r="J205" i="17"/>
  <c r="U205" i="17" s="1"/>
  <c r="J205" i="17" a="1"/>
  <c r="H205" i="17"/>
  <c r="AM204" i="17"/>
  <c r="Z204" i="17"/>
  <c r="Q204" i="17"/>
  <c r="J204" i="17" a="1"/>
  <c r="J204" i="17" s="1"/>
  <c r="AM203" i="17"/>
  <c r="AM202" i="17"/>
  <c r="AM201" i="17"/>
  <c r="AM199" i="17"/>
  <c r="AM198" i="17"/>
  <c r="AM197" i="17"/>
  <c r="AM196" i="17"/>
  <c r="AM195" i="17"/>
  <c r="AM194" i="17"/>
  <c r="AM193" i="17"/>
  <c r="V193" i="17"/>
  <c r="L193" i="17"/>
  <c r="AK193" i="17" s="1"/>
  <c r="J193" i="17" a="1"/>
  <c r="J193" i="17" s="1"/>
  <c r="AM192" i="17"/>
  <c r="AD192" i="17"/>
  <c r="T192" i="17"/>
  <c r="O192" i="17"/>
  <c r="J192" i="17" a="1"/>
  <c r="J192" i="17" s="1"/>
  <c r="AB192" i="17" s="1"/>
  <c r="AM191" i="17"/>
  <c r="J191" i="17" a="1"/>
  <c r="J191" i="17" s="1"/>
  <c r="AM190" i="17"/>
  <c r="AM189" i="17"/>
  <c r="AM188" i="17"/>
  <c r="AM186" i="17"/>
  <c r="AM185" i="17"/>
  <c r="AM184" i="17"/>
  <c r="AM183" i="17"/>
  <c r="J183" i="17" a="1"/>
  <c r="J183" i="17" s="1"/>
  <c r="AM182" i="17"/>
  <c r="J182" i="17" a="1"/>
  <c r="J182" i="17" s="1"/>
  <c r="AM181" i="17"/>
  <c r="AM180" i="17"/>
  <c r="AM179" i="17"/>
  <c r="AM178" i="17"/>
  <c r="AM176" i="17"/>
  <c r="AM175" i="17"/>
  <c r="AM174" i="17"/>
  <c r="AM173" i="17"/>
  <c r="AD173" i="17"/>
  <c r="T173" i="17"/>
  <c r="R173" i="17"/>
  <c r="J173" i="17" a="1"/>
  <c r="J173" i="17" s="1"/>
  <c r="H173" i="17"/>
  <c r="AM172" i="17"/>
  <c r="J172" i="17"/>
  <c r="J172" i="17" a="1"/>
  <c r="AM171" i="17"/>
  <c r="X171" i="17"/>
  <c r="V171" i="17"/>
  <c r="J171" i="17" a="1"/>
  <c r="J171" i="17" s="1"/>
  <c r="P171" i="17" s="1"/>
  <c r="H171" i="17"/>
  <c r="AM170" i="17"/>
  <c r="AM169" i="17"/>
  <c r="AM168" i="17"/>
  <c r="AM166" i="17"/>
  <c r="AM165" i="17"/>
  <c r="AM164" i="17"/>
  <c r="AM163" i="17"/>
  <c r="AM162" i="17"/>
  <c r="AM161" i="17"/>
  <c r="AM160" i="17"/>
  <c r="Q160" i="17"/>
  <c r="J160" i="17"/>
  <c r="H160" i="17" s="1"/>
  <c r="J160" i="17" a="1"/>
  <c r="AM159" i="17"/>
  <c r="S159" i="17"/>
  <c r="R159" i="17"/>
  <c r="J159" i="17" a="1"/>
  <c r="J159" i="17" s="1"/>
  <c r="AD159" i="17" s="1"/>
  <c r="AM158" i="17"/>
  <c r="AF158" i="17"/>
  <c r="J158" i="17" a="1"/>
  <c r="J158" i="17" s="1"/>
  <c r="AM157" i="17"/>
  <c r="J157" i="17" a="1"/>
  <c r="J157" i="17" s="1"/>
  <c r="AM156" i="17"/>
  <c r="AM155" i="17"/>
  <c r="AM153" i="17"/>
  <c r="AM152" i="17"/>
  <c r="AM151" i="17"/>
  <c r="AM150" i="17"/>
  <c r="U150" i="17"/>
  <c r="T150" i="17"/>
  <c r="J150" i="17"/>
  <c r="AF150" i="17" s="1"/>
  <c r="J150" i="17" a="1"/>
  <c r="AM149" i="17"/>
  <c r="AD149" i="17"/>
  <c r="O149" i="17"/>
  <c r="J149" i="17" a="1"/>
  <c r="J149" i="17" s="1"/>
  <c r="AM148" i="17"/>
  <c r="J148" i="17" a="1"/>
  <c r="J148" i="17" s="1"/>
  <c r="AM147" i="17"/>
  <c r="W147" i="17"/>
  <c r="Q147" i="17"/>
  <c r="J147" i="17"/>
  <c r="J147" i="17" a="1"/>
  <c r="AM146" i="17"/>
  <c r="AM145" i="17"/>
  <c r="AM143" i="17"/>
  <c r="AM142" i="17"/>
  <c r="AM141" i="17"/>
  <c r="AM140" i="17"/>
  <c r="O140" i="17"/>
  <c r="J140" i="17" a="1"/>
  <c r="J140" i="17" s="1"/>
  <c r="AM139" i="17"/>
  <c r="U139" i="17"/>
  <c r="J139" i="17" a="1"/>
  <c r="J139" i="17" s="1"/>
  <c r="AM138" i="17"/>
  <c r="W138" i="17"/>
  <c r="O138" i="17"/>
  <c r="J138" i="17" a="1"/>
  <c r="J138" i="17" s="1"/>
  <c r="AC138" i="17" s="1"/>
  <c r="AM137" i="17"/>
  <c r="AM136" i="17"/>
  <c r="AM135" i="17"/>
  <c r="AM133" i="17"/>
  <c r="AM132" i="17"/>
  <c r="AM131" i="17"/>
  <c r="AM130" i="17"/>
  <c r="AA130" i="17"/>
  <c r="U130" i="17"/>
  <c r="J130" i="17" a="1"/>
  <c r="J130" i="17" s="1"/>
  <c r="X130" i="17" s="1"/>
  <c r="AM129" i="17"/>
  <c r="AE129" i="17"/>
  <c r="V129" i="17"/>
  <c r="U129" i="17"/>
  <c r="P129" i="17"/>
  <c r="J129" i="17" a="1"/>
  <c r="J129" i="17" s="1"/>
  <c r="H129" i="17"/>
  <c r="AM128" i="17"/>
  <c r="AM127" i="17"/>
  <c r="AM126" i="17"/>
  <c r="AM125" i="17"/>
  <c r="AM123" i="17"/>
  <c r="AM122" i="17"/>
  <c r="AM121" i="17"/>
  <c r="AM120" i="17"/>
  <c r="AE120" i="17"/>
  <c r="Z120" i="17"/>
  <c r="P120" i="17"/>
  <c r="J120" i="17" a="1"/>
  <c r="J120" i="17" s="1"/>
  <c r="H120" i="17"/>
  <c r="AM119" i="17"/>
  <c r="J119" i="17" a="1"/>
  <c r="J119" i="17" s="1"/>
  <c r="N119" i="17" s="1"/>
  <c r="AM118" i="17"/>
  <c r="AB118" i="17"/>
  <c r="U118" i="17"/>
  <c r="T118" i="17"/>
  <c r="O118" i="17"/>
  <c r="J118" i="17"/>
  <c r="J118" i="17" a="1"/>
  <c r="AM117" i="17"/>
  <c r="AM116" i="17"/>
  <c r="AM115" i="17"/>
  <c r="AM113" i="17"/>
  <c r="AM112" i="17"/>
  <c r="AM111" i="17"/>
  <c r="AM110" i="17"/>
  <c r="AM109" i="17"/>
  <c r="AM108" i="17"/>
  <c r="AM107" i="17"/>
  <c r="J107" i="17"/>
  <c r="J107" i="17" a="1"/>
  <c r="AM106" i="17"/>
  <c r="X106" i="17"/>
  <c r="J106" i="17" a="1"/>
  <c r="J106" i="17" s="1"/>
  <c r="AF106" i="17" s="1"/>
  <c r="AM105" i="17"/>
  <c r="AB105" i="17"/>
  <c r="Z105" i="17"/>
  <c r="S105" i="17"/>
  <c r="M105" i="17"/>
  <c r="J105" i="17" a="1"/>
  <c r="J105" i="17" s="1"/>
  <c r="AM104" i="17"/>
  <c r="AF104" i="17"/>
  <c r="AE104" i="17"/>
  <c r="AC104" i="17"/>
  <c r="Y104" i="17"/>
  <c r="V104" i="17"/>
  <c r="Q104" i="17"/>
  <c r="P104" i="17"/>
  <c r="O104" i="17"/>
  <c r="L104" i="17"/>
  <c r="AK104" i="17" s="1"/>
  <c r="J104" i="17"/>
  <c r="U104" i="17" s="1"/>
  <c r="J104" i="17" a="1"/>
  <c r="AM103" i="17"/>
  <c r="AM102" i="17"/>
  <c r="AM100" i="17"/>
  <c r="AM99" i="17"/>
  <c r="AM98" i="17"/>
  <c r="AM97" i="17"/>
  <c r="V97" i="17"/>
  <c r="P97" i="17"/>
  <c r="J97" i="17" a="1"/>
  <c r="J97" i="17" s="1"/>
  <c r="AE97" i="17" s="1"/>
  <c r="AM96" i="17"/>
  <c r="T96" i="17"/>
  <c r="J96" i="17" a="1"/>
  <c r="J96" i="17" s="1"/>
  <c r="X96" i="17" s="1"/>
  <c r="AM95" i="17"/>
  <c r="AA95" i="17"/>
  <c r="R95" i="17"/>
  <c r="J95" i="17"/>
  <c r="J95" i="17" a="1"/>
  <c r="AM94" i="17"/>
  <c r="Z94" i="17"/>
  <c r="J94" i="17" a="1"/>
  <c r="J94" i="17" s="1"/>
  <c r="S94" i="17" s="1"/>
  <c r="AM93" i="17"/>
  <c r="AM92" i="17"/>
  <c r="AM90" i="17"/>
  <c r="AM89" i="17"/>
  <c r="AM88" i="17"/>
  <c r="AM87" i="17"/>
  <c r="J87" i="17" a="1"/>
  <c r="J87" i="17" s="1"/>
  <c r="AM86" i="17"/>
  <c r="Y86" i="17"/>
  <c r="J86" i="17" a="1"/>
  <c r="J86" i="17" s="1"/>
  <c r="AM85" i="17"/>
  <c r="AE85" i="17"/>
  <c r="W85" i="17"/>
  <c r="R85" i="17"/>
  <c r="J85" i="17" a="1"/>
  <c r="J85" i="17" s="1"/>
  <c r="AM84" i="17"/>
  <c r="AM83" i="17"/>
  <c r="AM82" i="17"/>
  <c r="AM80" i="17"/>
  <c r="AM79" i="17"/>
  <c r="AM78" i="17"/>
  <c r="AM77" i="17"/>
  <c r="W77" i="17"/>
  <c r="J77" i="17" a="1"/>
  <c r="J77" i="17" s="1"/>
  <c r="AM76" i="17"/>
  <c r="AE76" i="17"/>
  <c r="Z76" i="17"/>
  <c r="Q76" i="17"/>
  <c r="M76" i="17"/>
  <c r="J76" i="17" a="1"/>
  <c r="J76" i="17" s="1"/>
  <c r="AB76" i="17" s="1"/>
  <c r="AM75" i="17"/>
  <c r="AA75" i="17"/>
  <c r="J75" i="17"/>
  <c r="J75" i="17" a="1"/>
  <c r="AM74" i="17"/>
  <c r="AM73" i="17"/>
  <c r="AM72" i="17"/>
  <c r="AM70" i="17"/>
  <c r="AM69" i="17"/>
  <c r="AM68" i="17"/>
  <c r="AM67" i="17"/>
  <c r="AD67" i="17"/>
  <c r="AA67" i="17"/>
  <c r="N67" i="17"/>
  <c r="M67" i="17"/>
  <c r="J67" i="17" a="1"/>
  <c r="J67" i="17" s="1"/>
  <c r="Z67" i="17" s="1"/>
  <c r="AM66" i="17"/>
  <c r="AC66" i="17"/>
  <c r="P66" i="17"/>
  <c r="L66" i="17"/>
  <c r="AK66" i="17" s="1"/>
  <c r="J66" i="17" a="1"/>
  <c r="J66" i="17" s="1"/>
  <c r="AM65" i="17"/>
  <c r="Y65" i="17"/>
  <c r="V65" i="17"/>
  <c r="O65" i="17"/>
  <c r="J65" i="17" a="1"/>
  <c r="J65" i="17" s="1"/>
  <c r="AD65" i="17" s="1"/>
  <c r="AM64" i="17"/>
  <c r="AM63" i="17"/>
  <c r="AM62" i="17"/>
  <c r="AM60" i="17"/>
  <c r="AM59" i="17"/>
  <c r="AM58" i="17"/>
  <c r="AM57" i="17"/>
  <c r="AM56" i="17"/>
  <c r="AM55" i="17"/>
  <c r="AM54" i="17"/>
  <c r="AB54" i="17"/>
  <c r="M54" i="17"/>
  <c r="J54" i="17" a="1"/>
  <c r="J54" i="17" s="1"/>
  <c r="AM53" i="17"/>
  <c r="J53" i="17"/>
  <c r="J53" i="17" a="1"/>
  <c r="AM52" i="17"/>
  <c r="AF52" i="17"/>
  <c r="AD52" i="17"/>
  <c r="AC52" i="17"/>
  <c r="X52" i="17"/>
  <c r="U52" i="17"/>
  <c r="T52" i="17"/>
  <c r="P52" i="17"/>
  <c r="M52" i="17"/>
  <c r="L52" i="17"/>
  <c r="AK52" i="17" s="1"/>
  <c r="J52" i="17" a="1"/>
  <c r="J52" i="17" s="1"/>
  <c r="H52" i="17"/>
  <c r="AM51" i="17"/>
  <c r="J51" i="17" a="1"/>
  <c r="J51" i="17" s="1"/>
  <c r="AM50" i="17"/>
  <c r="AM49" i="17"/>
  <c r="AM47" i="17"/>
  <c r="AM46" i="17"/>
  <c r="AM45" i="17"/>
  <c r="AM44" i="17"/>
  <c r="J44" i="17"/>
  <c r="J44" i="17" a="1"/>
  <c r="AM43" i="17"/>
  <c r="X43" i="17"/>
  <c r="J43" i="17" a="1"/>
  <c r="J43" i="17" s="1"/>
  <c r="AA43" i="17" s="1"/>
  <c r="AM42" i="17"/>
  <c r="J42" i="17" a="1"/>
  <c r="J42" i="17" s="1"/>
  <c r="AM41" i="17"/>
  <c r="N41" i="17"/>
  <c r="J41" i="17"/>
  <c r="W41" i="17" s="1"/>
  <c r="J41" i="17" a="1"/>
  <c r="AM40" i="17"/>
  <c r="AM39" i="17"/>
  <c r="AM37" i="17"/>
  <c r="AM36" i="17"/>
  <c r="AM35" i="17"/>
  <c r="AM34" i="17"/>
  <c r="Q34" i="17"/>
  <c r="J34" i="17" a="1"/>
  <c r="J34" i="17" s="1"/>
  <c r="AM33" i="17"/>
  <c r="S33" i="17"/>
  <c r="J33" i="17" a="1"/>
  <c r="J33" i="17" s="1"/>
  <c r="AM32" i="17"/>
  <c r="AF32" i="17"/>
  <c r="AD32" i="17"/>
  <c r="AC32" i="17"/>
  <c r="X32" i="17"/>
  <c r="U32" i="17"/>
  <c r="T32" i="17"/>
  <c r="P32" i="17"/>
  <c r="M32" i="17"/>
  <c r="L32" i="17"/>
  <c r="AK32" i="17" s="1"/>
  <c r="J32" i="17" a="1"/>
  <c r="J32" i="17" s="1"/>
  <c r="H32" i="17"/>
  <c r="AM31" i="17"/>
  <c r="AM30" i="17"/>
  <c r="AM29" i="17"/>
  <c r="AM27" i="17"/>
  <c r="AM26" i="17"/>
  <c r="AM25" i="17"/>
  <c r="AM24" i="17"/>
  <c r="AF24" i="17"/>
  <c r="AD24" i="17"/>
  <c r="AC24" i="17"/>
  <c r="X24" i="17"/>
  <c r="U24" i="17"/>
  <c r="T24" i="17"/>
  <c r="Q24" i="17"/>
  <c r="P24" i="17"/>
  <c r="M24" i="17"/>
  <c r="L24" i="17"/>
  <c r="AK24" i="17" s="1"/>
  <c r="J24" i="17" a="1"/>
  <c r="J24" i="17" s="1"/>
  <c r="H24" i="17"/>
  <c r="AM23" i="17"/>
  <c r="AA23" i="17"/>
  <c r="P23" i="17"/>
  <c r="J23" i="17" a="1"/>
  <c r="J23" i="17" s="1"/>
  <c r="AM22" i="17"/>
  <c r="J22" i="17" a="1"/>
  <c r="J22" i="17" s="1"/>
  <c r="H22" i="17" s="1"/>
  <c r="AM21" i="17"/>
  <c r="AM20" i="17"/>
  <c r="AM19" i="17"/>
  <c r="AM17" i="17"/>
  <c r="AM16" i="17"/>
  <c r="AM15" i="17"/>
  <c r="AM14" i="17"/>
  <c r="AC14" i="17"/>
  <c r="AB14" i="17"/>
  <c r="Q14" i="17"/>
  <c r="J14" i="17" a="1"/>
  <c r="J14" i="17" s="1"/>
  <c r="AM13" i="17"/>
  <c r="Z13" i="17"/>
  <c r="J13" i="17"/>
  <c r="R13" i="17" s="1"/>
  <c r="J13" i="17" a="1"/>
  <c r="AM12" i="17"/>
  <c r="Y12" i="17"/>
  <c r="X12" i="17"/>
  <c r="U12" i="17"/>
  <c r="T12" i="17"/>
  <c r="Q12" i="17"/>
  <c r="M12" i="17"/>
  <c r="J12" i="17" a="1"/>
  <c r="J12" i="17" s="1"/>
  <c r="AD12" i="17" s="1"/>
  <c r="AM11" i="17"/>
  <c r="AM10" i="17"/>
  <c r="AM9" i="17"/>
  <c r="G1" i="17"/>
  <c r="AM497" i="16"/>
  <c r="S497" i="16"/>
  <c r="R497" i="16"/>
  <c r="L497" i="16"/>
  <c r="AK497" i="16" s="1"/>
  <c r="J497" i="16" a="1"/>
  <c r="J497" i="16" s="1"/>
  <c r="AM496" i="16"/>
  <c r="Y496" i="16"/>
  <c r="U496" i="16"/>
  <c r="T496" i="16"/>
  <c r="P496" i="16"/>
  <c r="N496" i="16"/>
  <c r="M496" i="16"/>
  <c r="J496" i="16" a="1"/>
  <c r="J496" i="16" s="1"/>
  <c r="AC496" i="16" s="1"/>
  <c r="AM495" i="16"/>
  <c r="J495" i="16" a="1"/>
  <c r="J495" i="16" s="1"/>
  <c r="AM494" i="16"/>
  <c r="H494" i="16"/>
  <c r="AM492" i="16"/>
  <c r="AM491" i="16"/>
  <c r="P491" i="16"/>
  <c r="O491" i="16"/>
  <c r="J491" i="16" a="1"/>
  <c r="J491" i="16" s="1"/>
  <c r="AM490" i="16"/>
  <c r="M490" i="16"/>
  <c r="J490" i="16" a="1"/>
  <c r="J490" i="16" s="1"/>
  <c r="Q490" i="16" s="1"/>
  <c r="AM489" i="16"/>
  <c r="AM488" i="16"/>
  <c r="AM486" i="16"/>
  <c r="AM485" i="16"/>
  <c r="AM484" i="16"/>
  <c r="AM483" i="16"/>
  <c r="W483" i="16"/>
  <c r="R483" i="16"/>
  <c r="J483" i="16" a="1"/>
  <c r="J483" i="16" s="1"/>
  <c r="AM482" i="16"/>
  <c r="AF482" i="16"/>
  <c r="AB482" i="16"/>
  <c r="X482" i="16"/>
  <c r="U482" i="16"/>
  <c r="T482" i="16"/>
  <c r="Q482" i="16"/>
  <c r="P482" i="16"/>
  <c r="J482" i="16" a="1"/>
  <c r="J482" i="16" s="1"/>
  <c r="R482" i="16" s="1"/>
  <c r="H482" i="16"/>
  <c r="AM481" i="16"/>
  <c r="AM480" i="16"/>
  <c r="AM478" i="16"/>
  <c r="AM477" i="16"/>
  <c r="AC477" i="16"/>
  <c r="P477" i="16"/>
  <c r="J477" i="16"/>
  <c r="J477" i="16" a="1"/>
  <c r="AM476" i="16"/>
  <c r="AF476" i="16"/>
  <c r="Z476" i="16"/>
  <c r="X476" i="16"/>
  <c r="V476" i="16"/>
  <c r="S476" i="16"/>
  <c r="O476" i="16"/>
  <c r="N476" i="16"/>
  <c r="J476" i="16" a="1"/>
  <c r="J476" i="16" s="1"/>
  <c r="AM475" i="16"/>
  <c r="AM474" i="16"/>
  <c r="AM472" i="16"/>
  <c r="AM471" i="16"/>
  <c r="AM470" i="16"/>
  <c r="AM469" i="16"/>
  <c r="AD469" i="16"/>
  <c r="U469" i="16"/>
  <c r="Q469" i="16"/>
  <c r="P469" i="16"/>
  <c r="M469" i="16"/>
  <c r="J469" i="16"/>
  <c r="Y469" i="16" s="1"/>
  <c r="J469" i="16" a="1"/>
  <c r="AM468" i="16"/>
  <c r="P468" i="16"/>
  <c r="J468" i="16" a="1"/>
  <c r="J468" i="16" s="1"/>
  <c r="X468" i="16" s="1"/>
  <c r="AM467" i="16"/>
  <c r="AM466" i="16"/>
  <c r="AM464" i="16"/>
  <c r="AM463" i="16"/>
  <c r="W463" i="16"/>
  <c r="Q463" i="16"/>
  <c r="J463" i="16"/>
  <c r="V463" i="16" s="1"/>
  <c r="J463" i="16" a="1"/>
  <c r="AM462" i="16"/>
  <c r="J462" i="16" a="1"/>
  <c r="J462" i="16" s="1"/>
  <c r="AM461" i="16"/>
  <c r="AM460" i="16"/>
  <c r="AM458" i="16"/>
  <c r="AM457" i="16"/>
  <c r="AM456" i="16"/>
  <c r="AM455" i="16"/>
  <c r="T455" i="16"/>
  <c r="J455" i="16" a="1"/>
  <c r="J455" i="16" s="1"/>
  <c r="AM454" i="16"/>
  <c r="J454" i="16"/>
  <c r="J454" i="16" a="1"/>
  <c r="AM453" i="16"/>
  <c r="AM452" i="16"/>
  <c r="AM450" i="16"/>
  <c r="AM449" i="16"/>
  <c r="AC449" i="16"/>
  <c r="Q449" i="16"/>
  <c r="P449" i="16"/>
  <c r="M449" i="16"/>
  <c r="J449" i="16" a="1"/>
  <c r="J449" i="16" s="1"/>
  <c r="W449" i="16" s="1"/>
  <c r="AM448" i="16"/>
  <c r="J448" i="16" a="1"/>
  <c r="J448" i="16" s="1"/>
  <c r="AM447" i="16"/>
  <c r="AM446" i="16"/>
  <c r="AM444" i="16"/>
  <c r="AM443" i="16"/>
  <c r="AM442" i="16"/>
  <c r="AM441" i="16"/>
  <c r="AB441" i="16"/>
  <c r="Y441" i="16"/>
  <c r="X441" i="16"/>
  <c r="R441" i="16"/>
  <c r="M441" i="16"/>
  <c r="L441" i="16"/>
  <c r="AK441" i="16" s="1"/>
  <c r="J441" i="16" a="1"/>
  <c r="J441" i="16" s="1"/>
  <c r="AC441" i="16" s="1"/>
  <c r="AM440" i="16"/>
  <c r="J440" i="16"/>
  <c r="AA440" i="16" s="1"/>
  <c r="J440" i="16" a="1"/>
  <c r="AM439" i="16"/>
  <c r="AM438" i="16"/>
  <c r="AM436" i="16"/>
  <c r="AM435" i="16"/>
  <c r="P435" i="16"/>
  <c r="J435" i="16" a="1"/>
  <c r="J435" i="16" s="1"/>
  <c r="AM434" i="16"/>
  <c r="AE434" i="16"/>
  <c r="AC434" i="16"/>
  <c r="Y434" i="16"/>
  <c r="U434" i="16"/>
  <c r="T434" i="16"/>
  <c r="R434" i="16"/>
  <c r="O434" i="16"/>
  <c r="M434" i="16"/>
  <c r="J434" i="16" a="1"/>
  <c r="J434" i="16" s="1"/>
  <c r="Z434" i="16" s="1"/>
  <c r="H434" i="16"/>
  <c r="AM433" i="16"/>
  <c r="AM432" i="16"/>
  <c r="AM430" i="16"/>
  <c r="AM429" i="16"/>
  <c r="AM428" i="16"/>
  <c r="AM427" i="16"/>
  <c r="Z427" i="16"/>
  <c r="R427" i="16"/>
  <c r="J427" i="16"/>
  <c r="J427" i="16" a="1"/>
  <c r="AM426" i="16"/>
  <c r="AF426" i="16"/>
  <c r="AE426" i="16"/>
  <c r="Y426" i="16"/>
  <c r="X426" i="16"/>
  <c r="U426" i="16"/>
  <c r="R426" i="16"/>
  <c r="P426" i="16"/>
  <c r="M426" i="16"/>
  <c r="L426" i="16"/>
  <c r="AK426" i="16" s="1"/>
  <c r="J426" i="16" a="1"/>
  <c r="J426" i="16" s="1"/>
  <c r="H426" i="16"/>
  <c r="AM425" i="16"/>
  <c r="AM424" i="16"/>
  <c r="AM422" i="16"/>
  <c r="AM421" i="16"/>
  <c r="AM420" i="16"/>
  <c r="AM419" i="16"/>
  <c r="J419" i="16"/>
  <c r="J419" i="16" a="1"/>
  <c r="AM418" i="16"/>
  <c r="J418" i="16" a="1"/>
  <c r="J418" i="16" s="1"/>
  <c r="AM417" i="16"/>
  <c r="V417" i="16"/>
  <c r="T417" i="16"/>
  <c r="S417" i="16"/>
  <c r="J417" i="16" a="1"/>
  <c r="J417" i="16" s="1"/>
  <c r="AM416" i="16"/>
  <c r="H416" i="16"/>
  <c r="AM414" i="16"/>
  <c r="AM413" i="16"/>
  <c r="V413" i="16"/>
  <c r="N413" i="16"/>
  <c r="J413" i="16" a="1"/>
  <c r="J413" i="16" s="1"/>
  <c r="Y413" i="16" s="1"/>
  <c r="AM412" i="16"/>
  <c r="Q412" i="16"/>
  <c r="J412" i="16" a="1"/>
  <c r="J412" i="16" s="1"/>
  <c r="AM411" i="16"/>
  <c r="AF411" i="16"/>
  <c r="X411" i="16"/>
  <c r="U411" i="16"/>
  <c r="P411" i="16"/>
  <c r="O411" i="16"/>
  <c r="N411" i="16"/>
  <c r="J411" i="16" a="1"/>
  <c r="J411" i="16" s="1"/>
  <c r="AA411" i="16" s="1"/>
  <c r="AM410" i="16"/>
  <c r="H410" i="16"/>
  <c r="AM408" i="16"/>
  <c r="AM407" i="16"/>
  <c r="AM406" i="16"/>
  <c r="AM405" i="16"/>
  <c r="J405" i="16" a="1"/>
  <c r="J405" i="16" s="1"/>
  <c r="AM404" i="16"/>
  <c r="AE404" i="16"/>
  <c r="AC404" i="16"/>
  <c r="Y404" i="16"/>
  <c r="V404" i="16"/>
  <c r="O404" i="16"/>
  <c r="M404" i="16"/>
  <c r="L404" i="16"/>
  <c r="AK404" i="16" s="1"/>
  <c r="J404" i="16"/>
  <c r="J404" i="16" a="1"/>
  <c r="H404" i="16"/>
  <c r="AM403" i="16"/>
  <c r="AM402" i="16"/>
  <c r="AM400" i="16"/>
  <c r="AM399" i="16"/>
  <c r="AF399" i="16"/>
  <c r="X399" i="16"/>
  <c r="Q399" i="16"/>
  <c r="P399" i="16"/>
  <c r="J399" i="16" a="1"/>
  <c r="J399" i="16" s="1"/>
  <c r="S399" i="16" s="1"/>
  <c r="H399" i="16"/>
  <c r="AM398" i="16"/>
  <c r="AF398" i="16"/>
  <c r="Z398" i="16"/>
  <c r="J398" i="16" a="1"/>
  <c r="J398" i="16" s="1"/>
  <c r="AM397" i="16"/>
  <c r="AM396" i="16"/>
  <c r="AM394" i="16"/>
  <c r="AM393" i="16"/>
  <c r="AM392" i="16"/>
  <c r="AM391" i="16"/>
  <c r="J391" i="16"/>
  <c r="J391" i="16" a="1"/>
  <c r="AM390" i="16"/>
  <c r="P390" i="16"/>
  <c r="J390" i="16" a="1"/>
  <c r="J390" i="16" s="1"/>
  <c r="Z390" i="16" s="1"/>
  <c r="AM389" i="16"/>
  <c r="AM388" i="16"/>
  <c r="AM386" i="16"/>
  <c r="AM385" i="16"/>
  <c r="X385" i="16"/>
  <c r="N385" i="16"/>
  <c r="J385" i="16" a="1"/>
  <c r="J385" i="16" s="1"/>
  <c r="U385" i="16" s="1"/>
  <c r="H385" i="16"/>
  <c r="AM384" i="16"/>
  <c r="J384" i="16" a="1"/>
  <c r="J384" i="16" s="1"/>
  <c r="AM383" i="16"/>
  <c r="AM382" i="16"/>
  <c r="AM380" i="16"/>
  <c r="AM379" i="16"/>
  <c r="AM378" i="16"/>
  <c r="AM377" i="16"/>
  <c r="V377" i="16"/>
  <c r="P377" i="16"/>
  <c r="J377" i="16" a="1"/>
  <c r="J377" i="16" s="1"/>
  <c r="Y377" i="16" s="1"/>
  <c r="AM376" i="16"/>
  <c r="J376" i="16"/>
  <c r="J376" i="16" a="1"/>
  <c r="AM375" i="16"/>
  <c r="J375" i="16"/>
  <c r="J375" i="16" a="1"/>
  <c r="AM374" i="16"/>
  <c r="Y374" i="16"/>
  <c r="W374" i="16"/>
  <c r="J374" i="16" a="1"/>
  <c r="J374" i="16" s="1"/>
  <c r="R374" i="16" s="1"/>
  <c r="AM373" i="16"/>
  <c r="AM372" i="16"/>
  <c r="AM370" i="16"/>
  <c r="AM369" i="16"/>
  <c r="AF369" i="16"/>
  <c r="Y369" i="16"/>
  <c r="W369" i="16"/>
  <c r="P369" i="16"/>
  <c r="J369" i="16"/>
  <c r="Z369" i="16" s="1"/>
  <c r="J369" i="16" a="1"/>
  <c r="AM368" i="16"/>
  <c r="J368" i="16"/>
  <c r="J368" i="16" a="1"/>
  <c r="AM367" i="16"/>
  <c r="AD367" i="16"/>
  <c r="Q367" i="16"/>
  <c r="J367" i="16"/>
  <c r="J367" i="16" a="1"/>
  <c r="AM366" i="16"/>
  <c r="AD366" i="16"/>
  <c r="AA366" i="16"/>
  <c r="W366" i="16"/>
  <c r="V366" i="16"/>
  <c r="T366" i="16"/>
  <c r="Q366" i="16"/>
  <c r="L366" i="16"/>
  <c r="AK366" i="16" s="1"/>
  <c r="J366" i="16" a="1"/>
  <c r="J366" i="16" s="1"/>
  <c r="H366" i="16"/>
  <c r="AM365" i="16"/>
  <c r="AM364" i="16"/>
  <c r="AM362" i="16"/>
  <c r="AM361" i="16"/>
  <c r="AM360" i="16"/>
  <c r="AM359" i="16"/>
  <c r="AD359" i="16"/>
  <c r="AC359" i="16"/>
  <c r="V359" i="16"/>
  <c r="T359" i="16"/>
  <c r="R359" i="16"/>
  <c r="Q359" i="16"/>
  <c r="L359" i="16"/>
  <c r="AK359" i="16" s="1"/>
  <c r="J359" i="16" a="1"/>
  <c r="J359" i="16" s="1"/>
  <c r="AM358" i="16"/>
  <c r="AD358" i="16"/>
  <c r="J358" i="16" a="1"/>
  <c r="J358" i="16" s="1"/>
  <c r="AM357" i="16"/>
  <c r="Z357" i="16"/>
  <c r="U357" i="16"/>
  <c r="R357" i="16"/>
  <c r="P357" i="16"/>
  <c r="J357" i="16" a="1"/>
  <c r="J357" i="16" s="1"/>
  <c r="AM356" i="16"/>
  <c r="AM355" i="16"/>
  <c r="AM354" i="16"/>
  <c r="AM352" i="16"/>
  <c r="AM351" i="16"/>
  <c r="AF351" i="16"/>
  <c r="AD351" i="16"/>
  <c r="AB351" i="16"/>
  <c r="Y351" i="16"/>
  <c r="X351" i="16"/>
  <c r="V351" i="16"/>
  <c r="S351" i="16"/>
  <c r="Q351" i="16"/>
  <c r="O351" i="16"/>
  <c r="N351" i="16"/>
  <c r="M351" i="16"/>
  <c r="L351" i="16"/>
  <c r="AK351" i="16" s="1"/>
  <c r="J351" i="16" a="1"/>
  <c r="J351" i="16" s="1"/>
  <c r="H351" i="16"/>
  <c r="AM350" i="16"/>
  <c r="J350" i="16" a="1"/>
  <c r="J350" i="16" s="1"/>
  <c r="AM349" i="16"/>
  <c r="J349" i="16"/>
  <c r="J349" i="16" a="1"/>
  <c r="AM348" i="16"/>
  <c r="AM347" i="16"/>
  <c r="AM346" i="16"/>
  <c r="AM344" i="16"/>
  <c r="AM343" i="16"/>
  <c r="AM342" i="16"/>
  <c r="AM341" i="16"/>
  <c r="AE341" i="16"/>
  <c r="Z341" i="16"/>
  <c r="U341" i="16"/>
  <c r="M341" i="16"/>
  <c r="J341" i="16" a="1"/>
  <c r="J341" i="16" s="1"/>
  <c r="H341" i="16"/>
  <c r="AM340" i="16"/>
  <c r="J340" i="16" a="1"/>
  <c r="J340" i="16" s="1"/>
  <c r="AM339" i="16"/>
  <c r="AE339" i="16"/>
  <c r="L339" i="16"/>
  <c r="AK339" i="16" s="1"/>
  <c r="J339" i="16" a="1"/>
  <c r="J339" i="16" s="1"/>
  <c r="AM338" i="16"/>
  <c r="AM337" i="16"/>
  <c r="AM336" i="16"/>
  <c r="AM334" i="16"/>
  <c r="AM333" i="16"/>
  <c r="Y333" i="16"/>
  <c r="W333" i="16"/>
  <c r="T333" i="16"/>
  <c r="O333" i="16"/>
  <c r="N333" i="16"/>
  <c r="J333" i="16"/>
  <c r="J333" i="16" a="1"/>
  <c r="H333" i="16"/>
  <c r="AM332" i="16"/>
  <c r="AE332" i="16"/>
  <c r="W332" i="16"/>
  <c r="L332" i="16"/>
  <c r="AK332" i="16" s="1"/>
  <c r="J332" i="16" a="1"/>
  <c r="J332" i="16" s="1"/>
  <c r="AM331" i="16"/>
  <c r="AM330" i="16"/>
  <c r="AM329" i="16"/>
  <c r="AM328" i="16"/>
  <c r="AM326" i="16"/>
  <c r="AM325" i="16"/>
  <c r="AM324" i="16"/>
  <c r="AM323" i="16"/>
  <c r="AM322" i="16"/>
  <c r="AM321" i="16"/>
  <c r="AM320" i="16"/>
  <c r="AF320" i="16"/>
  <c r="AD320" i="16"/>
  <c r="AA320" i="16"/>
  <c r="Y320" i="16"/>
  <c r="S320" i="16"/>
  <c r="R320" i="16"/>
  <c r="Q320" i="16"/>
  <c r="P320" i="16"/>
  <c r="N320" i="16"/>
  <c r="J320" i="16" a="1"/>
  <c r="J320" i="16" s="1"/>
  <c r="AM319" i="16"/>
  <c r="J319" i="16"/>
  <c r="J319" i="16" a="1"/>
  <c r="AM318" i="16"/>
  <c r="AF318" i="16"/>
  <c r="Y318" i="16"/>
  <c r="T318" i="16"/>
  <c r="P318" i="16"/>
  <c r="L318" i="16"/>
  <c r="AK318" i="16" s="1"/>
  <c r="J318" i="16" a="1"/>
  <c r="J318" i="16" s="1"/>
  <c r="AM317" i="16"/>
  <c r="AM316" i="16"/>
  <c r="AM315" i="16"/>
  <c r="AM313" i="16"/>
  <c r="AM312" i="16"/>
  <c r="AF312" i="16"/>
  <c r="AA312" i="16"/>
  <c r="U312" i="16"/>
  <c r="J312" i="16" a="1"/>
  <c r="J312" i="16" s="1"/>
  <c r="AD312" i="16" s="1"/>
  <c r="AM311" i="16"/>
  <c r="AA311" i="16"/>
  <c r="J311" i="16" a="1"/>
  <c r="J311" i="16" s="1"/>
  <c r="AM310" i="16"/>
  <c r="J310" i="16" a="1"/>
  <c r="J310" i="16" s="1"/>
  <c r="AM309" i="16"/>
  <c r="AM308" i="16"/>
  <c r="AM307" i="16"/>
  <c r="AM305" i="16"/>
  <c r="AM304" i="16"/>
  <c r="AM303" i="16"/>
  <c r="AM302" i="16"/>
  <c r="AC302" i="16"/>
  <c r="Z302" i="16"/>
  <c r="R302" i="16"/>
  <c r="M302" i="16"/>
  <c r="J302" i="16" a="1"/>
  <c r="J302" i="16" s="1"/>
  <c r="AB302" i="16" s="1"/>
  <c r="AM301" i="16"/>
  <c r="J301" i="16" a="1"/>
  <c r="J301" i="16" s="1"/>
  <c r="H301" i="16"/>
  <c r="AM300" i="16"/>
  <c r="Y300" i="16"/>
  <c r="Q300" i="16"/>
  <c r="J300" i="16"/>
  <c r="M300" i="16" s="1"/>
  <c r="J300" i="16" a="1"/>
  <c r="AM299" i="16"/>
  <c r="AM298" i="16"/>
  <c r="AM297" i="16"/>
  <c r="AM295" i="16"/>
  <c r="AM294" i="16"/>
  <c r="J294" i="16"/>
  <c r="Q294" i="16" s="1"/>
  <c r="J294" i="16" a="1"/>
  <c r="AM293" i="16"/>
  <c r="J293" i="16" a="1"/>
  <c r="J293" i="16" s="1"/>
  <c r="AM292" i="16"/>
  <c r="AB292" i="16"/>
  <c r="W292" i="16"/>
  <c r="J292" i="16"/>
  <c r="T292" i="16" s="1"/>
  <c r="J292" i="16" a="1"/>
  <c r="AM291" i="16"/>
  <c r="AM290" i="16"/>
  <c r="AM289" i="16"/>
  <c r="AM287" i="16"/>
  <c r="AM286" i="16"/>
  <c r="AC286" i="16"/>
  <c r="J286" i="16" a="1"/>
  <c r="J286" i="16" s="1"/>
  <c r="AM285" i="16"/>
  <c r="J285" i="16" a="1"/>
  <c r="J285" i="16" s="1"/>
  <c r="T285" i="16" s="1"/>
  <c r="AM284" i="16"/>
  <c r="J284" i="16" a="1"/>
  <c r="J284" i="16" s="1"/>
  <c r="AM283" i="16"/>
  <c r="AM282" i="16"/>
  <c r="AM281" i="16"/>
  <c r="AM279" i="16"/>
  <c r="AM278" i="16"/>
  <c r="AA278" i="16"/>
  <c r="W278" i="16"/>
  <c r="P278" i="16"/>
  <c r="J278" i="16"/>
  <c r="J278" i="16" a="1"/>
  <c r="AM277" i="16"/>
  <c r="AF277" i="16"/>
  <c r="J277" i="16" a="1"/>
  <c r="J277" i="16" s="1"/>
  <c r="AM276" i="16"/>
  <c r="J276" i="16" a="1"/>
  <c r="J276" i="16" s="1"/>
  <c r="AM275" i="16"/>
  <c r="AM274" i="16"/>
  <c r="AM273" i="16"/>
  <c r="H273" i="16"/>
  <c r="AM271" i="16"/>
  <c r="AM270" i="16"/>
  <c r="AM269" i="16"/>
  <c r="AM268" i="16"/>
  <c r="AM267" i="16"/>
  <c r="AM266" i="16"/>
  <c r="AM265" i="16"/>
  <c r="J265" i="16" a="1"/>
  <c r="J265" i="16" s="1"/>
  <c r="AM264" i="16"/>
  <c r="J264" i="16"/>
  <c r="J264" i="16" a="1"/>
  <c r="AM263" i="16"/>
  <c r="J263" i="16" a="1"/>
  <c r="J263" i="16" s="1"/>
  <c r="W263" i="16" s="1"/>
  <c r="AM262" i="16"/>
  <c r="J262" i="16" a="1"/>
  <c r="J262" i="16" s="1"/>
  <c r="AM261" i="16"/>
  <c r="AM260" i="16"/>
  <c r="AM258" i="16"/>
  <c r="AM257" i="16"/>
  <c r="AF257" i="16"/>
  <c r="AC257" i="16"/>
  <c r="Y257" i="16"/>
  <c r="T257" i="16"/>
  <c r="S257" i="16"/>
  <c r="Q257" i="16"/>
  <c r="N257" i="16"/>
  <c r="J257" i="16"/>
  <c r="J257" i="16" a="1"/>
  <c r="H257" i="16"/>
  <c r="AM256" i="16"/>
  <c r="J256" i="16" a="1"/>
  <c r="J256" i="16" s="1"/>
  <c r="AM255" i="16"/>
  <c r="AF255" i="16"/>
  <c r="AE255" i="16"/>
  <c r="Z255" i="16"/>
  <c r="Y255" i="16"/>
  <c r="S255" i="16"/>
  <c r="R255" i="16"/>
  <c r="Q255" i="16"/>
  <c r="P255" i="16"/>
  <c r="O255" i="16"/>
  <c r="J255" i="16" a="1"/>
  <c r="J255" i="16" s="1"/>
  <c r="AM254" i="16"/>
  <c r="J254" i="16" a="1"/>
  <c r="J254" i="16" s="1"/>
  <c r="V254" i="16" s="1"/>
  <c r="AM253" i="16"/>
  <c r="AM252" i="16"/>
  <c r="AM250" i="16"/>
  <c r="AM249" i="16"/>
  <c r="AM248" i="16"/>
  <c r="AM247" i="16"/>
  <c r="J247" i="16" a="1"/>
  <c r="J247" i="16" s="1"/>
  <c r="L247" i="16" s="1"/>
  <c r="AK247" i="16" s="1"/>
  <c r="AM246" i="16"/>
  <c r="J246" i="16" a="1"/>
  <c r="J246" i="16" s="1"/>
  <c r="AD246" i="16" s="1"/>
  <c r="AM245" i="16"/>
  <c r="AB245" i="16"/>
  <c r="V245" i="16"/>
  <c r="S245" i="16"/>
  <c r="Q245" i="16"/>
  <c r="J245" i="16" a="1"/>
  <c r="J245" i="16" s="1"/>
  <c r="AM244" i="16"/>
  <c r="AF244" i="16"/>
  <c r="J244" i="16"/>
  <c r="J244" i="16" a="1"/>
  <c r="AM243" i="16"/>
  <c r="AM242" i="16"/>
  <c r="AM240" i="16"/>
  <c r="AM239" i="16"/>
  <c r="AM238" i="16"/>
  <c r="AM237" i="16"/>
  <c r="AF237" i="16"/>
  <c r="AD237" i="16"/>
  <c r="AB237" i="16"/>
  <c r="V237" i="16"/>
  <c r="T237" i="16"/>
  <c r="S237" i="16"/>
  <c r="P237" i="16"/>
  <c r="N237" i="16"/>
  <c r="M237" i="16"/>
  <c r="J237" i="16" a="1"/>
  <c r="J237" i="16" s="1"/>
  <c r="H237" i="16"/>
  <c r="AM236" i="16"/>
  <c r="J236" i="16" a="1"/>
  <c r="J236" i="16" s="1"/>
  <c r="AM235" i="16"/>
  <c r="AE235" i="16"/>
  <c r="X235" i="16"/>
  <c r="J235" i="16" a="1"/>
  <c r="J235" i="16" s="1"/>
  <c r="AA235" i="16" s="1"/>
  <c r="AM234" i="16"/>
  <c r="J234" i="16"/>
  <c r="J234" i="16" a="1"/>
  <c r="AM233" i="16"/>
  <c r="AM232" i="16"/>
  <c r="AM230" i="16"/>
  <c r="AM229" i="16"/>
  <c r="AM228" i="16"/>
  <c r="AM227" i="16"/>
  <c r="AE227" i="16"/>
  <c r="J227" i="16" a="1"/>
  <c r="J227" i="16" s="1"/>
  <c r="AM226" i="16"/>
  <c r="AE226" i="16"/>
  <c r="Y226" i="16"/>
  <c r="W226" i="16"/>
  <c r="Q226" i="16"/>
  <c r="M226" i="16"/>
  <c r="J226" i="16" a="1"/>
  <c r="J226" i="16" s="1"/>
  <c r="H226" i="16"/>
  <c r="AM225" i="16"/>
  <c r="J225" i="16" a="1"/>
  <c r="J225" i="16" s="1"/>
  <c r="AM224" i="16"/>
  <c r="AM223" i="16"/>
  <c r="AM222" i="16"/>
  <c r="AM220" i="16"/>
  <c r="AM219" i="16"/>
  <c r="J219" i="16"/>
  <c r="J219" i="16" a="1"/>
  <c r="AM218" i="16"/>
  <c r="J218" i="16" a="1"/>
  <c r="J218" i="16" s="1"/>
  <c r="AM217" i="16"/>
  <c r="Y217" i="16"/>
  <c r="X217" i="16"/>
  <c r="M217" i="16"/>
  <c r="J217" i="16" a="1"/>
  <c r="J217" i="16" s="1"/>
  <c r="AE217" i="16" s="1"/>
  <c r="H217" i="16"/>
  <c r="AM216" i="16"/>
  <c r="AM215" i="16"/>
  <c r="AM214" i="16"/>
  <c r="AM212" i="16"/>
  <c r="AM211" i="16"/>
  <c r="AF211" i="16"/>
  <c r="AE211" i="16"/>
  <c r="AD211" i="16"/>
  <c r="AB211" i="16"/>
  <c r="AA211" i="16"/>
  <c r="U211" i="16"/>
  <c r="S211" i="16"/>
  <c r="Q211" i="16"/>
  <c r="P211" i="16"/>
  <c r="O211" i="16"/>
  <c r="N211" i="16"/>
  <c r="J211" i="16" a="1"/>
  <c r="J211" i="16" s="1"/>
  <c r="H211" i="16"/>
  <c r="AM210" i="16"/>
  <c r="J210" i="16" a="1"/>
  <c r="J210" i="16" s="1"/>
  <c r="AM209" i="16"/>
  <c r="AK209" i="16"/>
  <c r="AF209" i="16"/>
  <c r="AE209" i="16"/>
  <c r="AC209" i="16"/>
  <c r="AB209" i="16"/>
  <c r="U209" i="16"/>
  <c r="T209" i="16"/>
  <c r="S209" i="16"/>
  <c r="Q209" i="16"/>
  <c r="P209" i="16"/>
  <c r="M209" i="16"/>
  <c r="L209" i="16"/>
  <c r="J209" i="16" a="1"/>
  <c r="J209" i="16" s="1"/>
  <c r="Z209" i="16" s="1"/>
  <c r="AM208" i="16"/>
  <c r="AM207" i="16"/>
  <c r="AM206" i="16"/>
  <c r="AM204" i="16"/>
  <c r="AM203" i="16"/>
  <c r="J203" i="16"/>
  <c r="O203" i="16" s="1"/>
  <c r="J203" i="16" a="1"/>
  <c r="AM202" i="16"/>
  <c r="J202" i="16" a="1"/>
  <c r="J202" i="16" s="1"/>
  <c r="H202" i="16" s="1"/>
  <c r="AM201" i="16"/>
  <c r="R201" i="16"/>
  <c r="J201" i="16" a="1"/>
  <c r="J201" i="16" s="1"/>
  <c r="AM200" i="16"/>
  <c r="AM199" i="16"/>
  <c r="AM198" i="16"/>
  <c r="AM196" i="16"/>
  <c r="AM195" i="16"/>
  <c r="AM194" i="16"/>
  <c r="AM193" i="16"/>
  <c r="J193" i="16" a="1"/>
  <c r="J193" i="16" s="1"/>
  <c r="AM192" i="16"/>
  <c r="J192" i="16"/>
  <c r="J192" i="16" a="1"/>
  <c r="AM191" i="16"/>
  <c r="J191" i="16" a="1"/>
  <c r="J191" i="16" s="1"/>
  <c r="H191" i="16" s="1"/>
  <c r="AM190" i="16"/>
  <c r="AM189" i="16"/>
  <c r="AM188" i="16"/>
  <c r="AM186" i="16"/>
  <c r="AM185" i="16"/>
  <c r="AD185" i="16"/>
  <c r="AA185" i="16"/>
  <c r="U185" i="16"/>
  <c r="J185" i="16" a="1"/>
  <c r="J185" i="16" s="1"/>
  <c r="AM184" i="16"/>
  <c r="AE184" i="16"/>
  <c r="Z184" i="16"/>
  <c r="Q184" i="16"/>
  <c r="P184" i="16"/>
  <c r="J184" i="16" a="1"/>
  <c r="J184" i="16" s="1"/>
  <c r="AM183" i="16"/>
  <c r="J183" i="16" a="1"/>
  <c r="J183" i="16" s="1"/>
  <c r="AM182" i="16"/>
  <c r="AM181" i="16"/>
  <c r="AM180" i="16"/>
  <c r="AM178" i="16"/>
  <c r="AM177" i="16"/>
  <c r="AM176" i="16"/>
  <c r="AM175" i="16"/>
  <c r="AE175" i="16"/>
  <c r="AC175" i="16"/>
  <c r="AA175" i="16"/>
  <c r="Z175" i="16"/>
  <c r="T175" i="16"/>
  <c r="R175" i="16"/>
  <c r="Q175" i="16"/>
  <c r="P175" i="16"/>
  <c r="O175" i="16"/>
  <c r="M175" i="16"/>
  <c r="J175" i="16" a="1"/>
  <c r="J175" i="16" s="1"/>
  <c r="W175" i="16" s="1"/>
  <c r="H175" i="16"/>
  <c r="AM174" i="16"/>
  <c r="AE174" i="16"/>
  <c r="AD174" i="16"/>
  <c r="AC174" i="16"/>
  <c r="S174" i="16"/>
  <c r="O174" i="16"/>
  <c r="N174" i="16"/>
  <c r="L174" i="16"/>
  <c r="AK174" i="16" s="1"/>
  <c r="J174" i="16" a="1"/>
  <c r="J174" i="16" s="1"/>
  <c r="AM173" i="16"/>
  <c r="V173" i="16"/>
  <c r="J173" i="16"/>
  <c r="J173" i="16" a="1"/>
  <c r="AM172" i="16"/>
  <c r="AM171" i="16"/>
  <c r="AM170" i="16"/>
  <c r="AM168" i="16"/>
  <c r="AM167" i="16"/>
  <c r="J167" i="16" a="1"/>
  <c r="J167" i="16" s="1"/>
  <c r="AM166" i="16"/>
  <c r="S166" i="16"/>
  <c r="L166" i="16"/>
  <c r="AK166" i="16" s="1"/>
  <c r="J166" i="16" a="1"/>
  <c r="J166" i="16" s="1"/>
  <c r="AC166" i="16" s="1"/>
  <c r="AM165" i="16"/>
  <c r="J165" i="16" a="1"/>
  <c r="J165" i="16" s="1"/>
  <c r="AM164" i="16"/>
  <c r="AM163" i="16"/>
  <c r="AM162" i="16"/>
  <c r="AM160" i="16"/>
  <c r="AM159" i="16"/>
  <c r="J159" i="16" a="1"/>
  <c r="J159" i="16" s="1"/>
  <c r="AM158" i="16"/>
  <c r="J158" i="16" a="1"/>
  <c r="J158" i="16" s="1"/>
  <c r="AC158" i="16" s="1"/>
  <c r="AM157" i="16"/>
  <c r="J157" i="16" a="1"/>
  <c r="J157" i="16" s="1"/>
  <c r="Y157" i="16" s="1"/>
  <c r="AM156" i="16"/>
  <c r="AM155" i="16"/>
  <c r="AM154" i="16"/>
  <c r="AM152" i="16"/>
  <c r="AM151" i="16"/>
  <c r="J151" i="16" a="1"/>
  <c r="J151" i="16" s="1"/>
  <c r="AD151" i="16" s="1"/>
  <c r="AM150" i="16"/>
  <c r="Z150" i="16"/>
  <c r="X150" i="16"/>
  <c r="S150" i="16"/>
  <c r="O150" i="16"/>
  <c r="J150" i="16" a="1"/>
  <c r="J150" i="16" s="1"/>
  <c r="AB150" i="16" s="1"/>
  <c r="AM149" i="16"/>
  <c r="AM148" i="16"/>
  <c r="AM147" i="16"/>
  <c r="AM146" i="16"/>
  <c r="H146" i="16"/>
  <c r="AM144" i="16"/>
  <c r="AM143" i="16"/>
  <c r="AM142" i="16"/>
  <c r="AM141" i="16"/>
  <c r="AM140" i="16"/>
  <c r="AM139" i="16"/>
  <c r="AM138" i="16"/>
  <c r="J138" i="16" a="1"/>
  <c r="J138" i="16" s="1"/>
  <c r="AM137" i="16"/>
  <c r="J137" i="16" a="1"/>
  <c r="J137" i="16" s="1"/>
  <c r="AM136" i="16"/>
  <c r="J136" i="16" a="1"/>
  <c r="J136" i="16" s="1"/>
  <c r="AM135" i="16"/>
  <c r="J135" i="16"/>
  <c r="J135" i="16" a="1"/>
  <c r="AM134" i="16"/>
  <c r="AM133" i="16"/>
  <c r="AM131" i="16"/>
  <c r="AM130" i="16"/>
  <c r="AM129" i="16"/>
  <c r="AM128" i="16"/>
  <c r="J128" i="16" a="1"/>
  <c r="J128" i="16" s="1"/>
  <c r="AM127" i="16"/>
  <c r="J127" i="16" a="1"/>
  <c r="J127" i="16" s="1"/>
  <c r="AM126" i="16"/>
  <c r="J126" i="16" a="1"/>
  <c r="J126" i="16" s="1"/>
  <c r="Y126" i="16" s="1"/>
  <c r="H126" i="16"/>
  <c r="AM125" i="16"/>
  <c r="J125" i="16" a="1"/>
  <c r="J125" i="16" s="1"/>
  <c r="AM124" i="16"/>
  <c r="AM123" i="16"/>
  <c r="AM121" i="16"/>
  <c r="AM120" i="16"/>
  <c r="AD120" i="16"/>
  <c r="U120" i="16"/>
  <c r="J120" i="16"/>
  <c r="J120" i="16" a="1"/>
  <c r="AM119" i="16"/>
  <c r="AD119" i="16"/>
  <c r="Z119" i="16"/>
  <c r="T119" i="16"/>
  <c r="R119" i="16"/>
  <c r="M119" i="16"/>
  <c r="J119" i="16" a="1"/>
  <c r="J119" i="16" s="1"/>
  <c r="AM118" i="16"/>
  <c r="J118" i="16" a="1"/>
  <c r="J118" i="16" s="1"/>
  <c r="AM117" i="16"/>
  <c r="AD117" i="16"/>
  <c r="AB117" i="16"/>
  <c r="AA117" i="16"/>
  <c r="Q117" i="16"/>
  <c r="N117" i="16"/>
  <c r="M117" i="16"/>
  <c r="J117" i="16" a="1"/>
  <c r="J117" i="16" s="1"/>
  <c r="AM116" i="16"/>
  <c r="AM115" i="16"/>
  <c r="AM113" i="16"/>
  <c r="AM112" i="16"/>
  <c r="AM111" i="16"/>
  <c r="AM110" i="16"/>
  <c r="AF110" i="16"/>
  <c r="AD110" i="16"/>
  <c r="R110" i="16"/>
  <c r="L110" i="16"/>
  <c r="AK110" i="16" s="1"/>
  <c r="J110" i="16" a="1"/>
  <c r="J110" i="16" s="1"/>
  <c r="AE110" i="16" s="1"/>
  <c r="AM109" i="16"/>
  <c r="J109" i="16"/>
  <c r="J109" i="16" a="1"/>
  <c r="AM108" i="16"/>
  <c r="S108" i="16"/>
  <c r="O108" i="16"/>
  <c r="J108" i="16" a="1"/>
  <c r="J108" i="16" s="1"/>
  <c r="AM107" i="16"/>
  <c r="J107" i="16" a="1"/>
  <c r="J107" i="16" s="1"/>
  <c r="AM106" i="16"/>
  <c r="AM105" i="16"/>
  <c r="AM103" i="16"/>
  <c r="AM102" i="16"/>
  <c r="AM101" i="16"/>
  <c r="AM100" i="16"/>
  <c r="AB100" i="16"/>
  <c r="W100" i="16"/>
  <c r="J100" i="16"/>
  <c r="J100" i="16" a="1"/>
  <c r="AM99" i="16"/>
  <c r="AF99" i="16"/>
  <c r="AB99" i="16"/>
  <c r="V99" i="16"/>
  <c r="J99" i="16" a="1"/>
  <c r="J99" i="16" s="1"/>
  <c r="AM98" i="16"/>
  <c r="J98" i="16" a="1"/>
  <c r="J98" i="16" s="1"/>
  <c r="AM97" i="16"/>
  <c r="AF97" i="16"/>
  <c r="J97" i="16" a="1"/>
  <c r="J97" i="16" s="1"/>
  <c r="AM96" i="16"/>
  <c r="AM95" i="16"/>
  <c r="AM93" i="16"/>
  <c r="AM92" i="16"/>
  <c r="AM91" i="16"/>
  <c r="AM90" i="16"/>
  <c r="J90" i="16" a="1"/>
  <c r="J90" i="16" s="1"/>
  <c r="AM89" i="16"/>
  <c r="AA89" i="16"/>
  <c r="J89" i="16"/>
  <c r="J89" i="16" a="1"/>
  <c r="AM88" i="16"/>
  <c r="AK88" i="16"/>
  <c r="AD88" i="16"/>
  <c r="Y88" i="16"/>
  <c r="U88" i="16"/>
  <c r="S88" i="16"/>
  <c r="Q88" i="16"/>
  <c r="O88" i="16"/>
  <c r="N88" i="16"/>
  <c r="L88" i="16"/>
  <c r="J88" i="16"/>
  <c r="J88" i="16" a="1"/>
  <c r="AM87" i="16"/>
  <c r="AM86" i="16"/>
  <c r="AM85" i="16"/>
  <c r="AM83" i="16"/>
  <c r="AM82" i="16"/>
  <c r="J82" i="16" a="1"/>
  <c r="J82" i="16" s="1"/>
  <c r="AM81" i="16"/>
  <c r="AF81" i="16"/>
  <c r="AD81" i="16"/>
  <c r="M81" i="16"/>
  <c r="J81" i="16" a="1"/>
  <c r="J81" i="16" s="1"/>
  <c r="AM80" i="16"/>
  <c r="AD80" i="16"/>
  <c r="X80" i="16"/>
  <c r="U80" i="16"/>
  <c r="R80" i="16"/>
  <c r="P80" i="16"/>
  <c r="O80" i="16"/>
  <c r="M80" i="16"/>
  <c r="J80" i="16" a="1"/>
  <c r="J80" i="16" s="1"/>
  <c r="Y80" i="16" s="1"/>
  <c r="AM79" i="16"/>
  <c r="AM78" i="16"/>
  <c r="AM77" i="16"/>
  <c r="AM75" i="16"/>
  <c r="AM74" i="16"/>
  <c r="J74" i="16" a="1"/>
  <c r="J74" i="16" s="1"/>
  <c r="AM73" i="16"/>
  <c r="J73" i="16"/>
  <c r="Q73" i="16" s="1"/>
  <c r="J73" i="16" a="1"/>
  <c r="AM72" i="16"/>
  <c r="J72" i="16" a="1"/>
  <c r="J72" i="16" s="1"/>
  <c r="AM71" i="16"/>
  <c r="AM70" i="16"/>
  <c r="AM69" i="16"/>
  <c r="AM67" i="16"/>
  <c r="AM66" i="16"/>
  <c r="J66" i="16" a="1"/>
  <c r="J66" i="16" s="1"/>
  <c r="AM65" i="16"/>
  <c r="J65" i="16"/>
  <c r="J65" i="16" a="1"/>
  <c r="AM64" i="16"/>
  <c r="J64" i="16" a="1"/>
  <c r="J64" i="16" s="1"/>
  <c r="H64" i="16"/>
  <c r="AM63" i="16"/>
  <c r="AM62" i="16"/>
  <c r="AM61" i="16"/>
  <c r="AM59" i="16"/>
  <c r="AM58" i="16"/>
  <c r="AM57" i="16"/>
  <c r="AM56" i="16"/>
  <c r="AA56" i="16"/>
  <c r="J56" i="16" a="1"/>
  <c r="J56" i="16" s="1"/>
  <c r="AM55" i="16"/>
  <c r="J55" i="16"/>
  <c r="J55" i="16" a="1"/>
  <c r="AM54" i="16"/>
  <c r="AE54" i="16"/>
  <c r="AC54" i="16"/>
  <c r="AA54" i="16"/>
  <c r="W54" i="16"/>
  <c r="S54" i="16"/>
  <c r="R54" i="16"/>
  <c r="Q54" i="16"/>
  <c r="P54" i="16"/>
  <c r="O54" i="16"/>
  <c r="J54" i="16" a="1"/>
  <c r="J54" i="16" s="1"/>
  <c r="H54" i="16"/>
  <c r="AM53" i="16"/>
  <c r="AM52" i="16"/>
  <c r="AM51" i="16"/>
  <c r="AM49" i="16"/>
  <c r="AM48" i="16"/>
  <c r="J48" i="16" a="1"/>
  <c r="J48" i="16" s="1"/>
  <c r="Y48" i="16" s="1"/>
  <c r="AM47" i="16"/>
  <c r="AC47" i="16"/>
  <c r="AA47" i="16"/>
  <c r="O47" i="16"/>
  <c r="J47" i="16"/>
  <c r="J47" i="16" a="1"/>
  <c r="AM46" i="16"/>
  <c r="AF46" i="16"/>
  <c r="R46" i="16"/>
  <c r="J46" i="16"/>
  <c r="J46" i="16" a="1"/>
  <c r="AM45" i="16"/>
  <c r="AM44" i="16"/>
  <c r="AM43" i="16"/>
  <c r="AM41" i="16"/>
  <c r="AM40" i="16"/>
  <c r="AM39" i="16"/>
  <c r="AM38" i="16"/>
  <c r="Z38" i="16"/>
  <c r="S38" i="16"/>
  <c r="J38" i="16" a="1"/>
  <c r="J38" i="16" s="1"/>
  <c r="AM37" i="16"/>
  <c r="J37" i="16"/>
  <c r="J37" i="16" a="1"/>
  <c r="AM36" i="16"/>
  <c r="J36" i="16" a="1"/>
  <c r="J36" i="16" s="1"/>
  <c r="AM35" i="16"/>
  <c r="AM34" i="16"/>
  <c r="AM33" i="16"/>
  <c r="AM31" i="16"/>
  <c r="AM30" i="16"/>
  <c r="AC30" i="16"/>
  <c r="U30" i="16"/>
  <c r="R30" i="16"/>
  <c r="N30" i="16"/>
  <c r="J30" i="16" a="1"/>
  <c r="J30" i="16" s="1"/>
  <c r="AM29" i="16"/>
  <c r="J29" i="16"/>
  <c r="J29" i="16" a="1"/>
  <c r="AM28" i="16"/>
  <c r="AC28" i="16"/>
  <c r="J28" i="16"/>
  <c r="J28" i="16" a="1"/>
  <c r="AM27" i="16"/>
  <c r="AM26" i="16"/>
  <c r="AM25" i="16"/>
  <c r="AM23" i="16"/>
  <c r="AM22" i="16"/>
  <c r="X22" i="16"/>
  <c r="U22" i="16"/>
  <c r="J22" i="16"/>
  <c r="J22" i="16" a="1"/>
  <c r="AM21" i="16"/>
  <c r="AC21" i="16"/>
  <c r="J21" i="16" a="1"/>
  <c r="J21" i="16" s="1"/>
  <c r="AM20" i="16"/>
  <c r="AB20" i="16"/>
  <c r="Z20" i="16"/>
  <c r="X20" i="16"/>
  <c r="M20" i="16"/>
  <c r="J20" i="16" a="1"/>
  <c r="J20" i="16" s="1"/>
  <c r="AM19" i="16"/>
  <c r="AM18" i="16"/>
  <c r="AM17" i="16"/>
  <c r="AM15" i="16"/>
  <c r="AM14" i="16"/>
  <c r="AF14" i="16"/>
  <c r="AB14" i="16"/>
  <c r="AA14" i="16"/>
  <c r="Y14" i="16"/>
  <c r="X14" i="16"/>
  <c r="R14" i="16"/>
  <c r="L14" i="16"/>
  <c r="AK14" i="16" s="1"/>
  <c r="J14" i="16" a="1"/>
  <c r="J14" i="16" s="1"/>
  <c r="AM13" i="16"/>
  <c r="AF13" i="16"/>
  <c r="AE13" i="16"/>
  <c r="AD13" i="16"/>
  <c r="AC13" i="16"/>
  <c r="AA13" i="16"/>
  <c r="T13" i="16"/>
  <c r="R13" i="16"/>
  <c r="P13" i="16"/>
  <c r="O13" i="16"/>
  <c r="M13" i="16"/>
  <c r="L13" i="16"/>
  <c r="AK13" i="16" s="1"/>
  <c r="J13" i="16" a="1"/>
  <c r="J13" i="16" s="1"/>
  <c r="W13" i="16" s="1"/>
  <c r="AM12" i="16"/>
  <c r="AM11" i="16"/>
  <c r="AM10" i="16"/>
  <c r="AM9" i="16"/>
  <c r="H9" i="16"/>
  <c r="G1" i="16"/>
  <c r="AL26" i="15"/>
  <c r="Z26" i="15"/>
  <c r="V26" i="15"/>
  <c r="T26" i="15"/>
  <c r="S26" i="15"/>
  <c r="Q26" i="15"/>
  <c r="M26" i="15"/>
  <c r="I26" i="15"/>
  <c r="O26" i="15" s="1"/>
  <c r="AL25" i="15"/>
  <c r="AE25" i="15"/>
  <c r="AC25" i="15"/>
  <c r="O25" i="15"/>
  <c r="I25" i="15"/>
  <c r="AL24" i="15"/>
  <c r="T24" i="15"/>
  <c r="I24" i="15"/>
  <c r="AL23" i="15"/>
  <c r="Q23" i="15"/>
  <c r="I23" i="15"/>
  <c r="AL21" i="15"/>
  <c r="AL20" i="15"/>
  <c r="AD20" i="15"/>
  <c r="N20" i="15"/>
  <c r="I20" i="15"/>
  <c r="AL19" i="15"/>
  <c r="V19" i="15"/>
  <c r="Q19" i="15"/>
  <c r="I19" i="15"/>
  <c r="AL18" i="15"/>
  <c r="AJ18" i="15"/>
  <c r="AE18" i="15"/>
  <c r="AB18" i="15"/>
  <c r="Y18" i="15"/>
  <c r="W18" i="15"/>
  <c r="R18" i="15"/>
  <c r="Q18" i="15"/>
  <c r="N18" i="15"/>
  <c r="L18" i="15"/>
  <c r="K18" i="15"/>
  <c r="I18" i="15"/>
  <c r="T18" i="15" s="1"/>
  <c r="AL17" i="15"/>
  <c r="S17" i="15"/>
  <c r="I17" i="15"/>
  <c r="Y17" i="15" s="1"/>
  <c r="AL15" i="15"/>
  <c r="AL14" i="15"/>
  <c r="AL13" i="15"/>
  <c r="AL12" i="15"/>
  <c r="AE12" i="15"/>
  <c r="Z12" i="15"/>
  <c r="W12" i="15"/>
  <c r="U12" i="15"/>
  <c r="S12" i="15"/>
  <c r="R12" i="15"/>
  <c r="O12" i="15"/>
  <c r="K12" i="15"/>
  <c r="AJ12" i="15" s="1"/>
  <c r="I12" i="15"/>
  <c r="AL11" i="15"/>
  <c r="AD11" i="15"/>
  <c r="Y11" i="15"/>
  <c r="N11" i="15"/>
  <c r="K11" i="15"/>
  <c r="AJ11" i="15" s="1"/>
  <c r="I11" i="15"/>
  <c r="AL10" i="15"/>
  <c r="AD10" i="15"/>
  <c r="AC10" i="15"/>
  <c r="Z10" i="15"/>
  <c r="Y10" i="15"/>
  <c r="X10" i="15"/>
  <c r="W10" i="15"/>
  <c r="S10" i="15"/>
  <c r="Q10" i="15"/>
  <c r="P10" i="15"/>
  <c r="O10" i="15"/>
  <c r="N10" i="15"/>
  <c r="M10" i="15"/>
  <c r="K10" i="15"/>
  <c r="AJ10" i="15" s="1"/>
  <c r="I10" i="15"/>
  <c r="V10" i="15" s="1"/>
  <c r="AL9" i="15"/>
  <c r="I9" i="15"/>
  <c r="G1" i="15"/>
  <c r="AL782" i="14"/>
  <c r="AC782" i="14"/>
  <c r="X782" i="14"/>
  <c r="L782" i="14"/>
  <c r="I782" i="14"/>
  <c r="AL781" i="14"/>
  <c r="Z781" i="14"/>
  <c r="V781" i="14"/>
  <c r="N781" i="14"/>
  <c r="I781" i="14"/>
  <c r="AL780" i="14"/>
  <c r="AD780" i="14"/>
  <c r="Z780" i="14"/>
  <c r="U780" i="14"/>
  <c r="R780" i="14"/>
  <c r="I780" i="14"/>
  <c r="AL779" i="14"/>
  <c r="AD779" i="14"/>
  <c r="X779" i="14"/>
  <c r="I779" i="14"/>
  <c r="AL778" i="14"/>
  <c r="AD778" i="14"/>
  <c r="AC778" i="14"/>
  <c r="AB778" i="14"/>
  <c r="AA778" i="14"/>
  <c r="X778" i="14"/>
  <c r="T778" i="14"/>
  <c r="S778" i="14"/>
  <c r="Q778" i="14"/>
  <c r="P778" i="14"/>
  <c r="O778" i="14"/>
  <c r="M778" i="14"/>
  <c r="I778" i="14"/>
  <c r="AL777" i="14"/>
  <c r="AE777" i="14"/>
  <c r="X777" i="14"/>
  <c r="V777" i="14"/>
  <c r="T777" i="14"/>
  <c r="I777" i="14"/>
  <c r="I776" i="14"/>
  <c r="AL774" i="14"/>
  <c r="AE774" i="14"/>
  <c r="AD774" i="14"/>
  <c r="Y774" i="14"/>
  <c r="W774" i="14"/>
  <c r="V774" i="14"/>
  <c r="O774" i="14"/>
  <c r="M774" i="14"/>
  <c r="I774" i="14"/>
  <c r="AL773" i="14"/>
  <c r="AD773" i="14"/>
  <c r="AC773" i="14"/>
  <c r="Z773" i="14"/>
  <c r="T773" i="14"/>
  <c r="S773" i="14"/>
  <c r="R773" i="14"/>
  <c r="O773" i="14"/>
  <c r="M773" i="14"/>
  <c r="L773" i="14"/>
  <c r="I773" i="14"/>
  <c r="Y773" i="14" s="1"/>
  <c r="AL772" i="14"/>
  <c r="AE772" i="14"/>
  <c r="AD772" i="14"/>
  <c r="Z772" i="14"/>
  <c r="O772" i="14"/>
  <c r="M772" i="14"/>
  <c r="L772" i="14"/>
  <c r="I772" i="14"/>
  <c r="W772" i="14" s="1"/>
  <c r="AL771" i="14"/>
  <c r="N771" i="14"/>
  <c r="L771" i="14"/>
  <c r="I771" i="14"/>
  <c r="AL770" i="14"/>
  <c r="T770" i="14"/>
  <c r="I770" i="14"/>
  <c r="AL769" i="14"/>
  <c r="AB769" i="14"/>
  <c r="S769" i="14"/>
  <c r="K769" i="14"/>
  <c r="AJ769" i="14" s="1"/>
  <c r="I769" i="14"/>
  <c r="I768" i="14"/>
  <c r="AL767" i="14"/>
  <c r="AL766" i="14"/>
  <c r="AL765" i="14"/>
  <c r="AL764" i="14"/>
  <c r="I764" i="14"/>
  <c r="AL763" i="14"/>
  <c r="AL762" i="14"/>
  <c r="AL761" i="14"/>
  <c r="W761" i="14"/>
  <c r="T761" i="14"/>
  <c r="Q761" i="14"/>
  <c r="P761" i="14"/>
  <c r="M761" i="14"/>
  <c r="K761" i="14"/>
  <c r="AJ761" i="14" s="1"/>
  <c r="I761" i="14"/>
  <c r="U761" i="14" s="1"/>
  <c r="AL760" i="14"/>
  <c r="U760" i="14"/>
  <c r="I760" i="14"/>
  <c r="AL759" i="14"/>
  <c r="U759" i="14"/>
  <c r="S759" i="14"/>
  <c r="L759" i="14"/>
  <c r="I759" i="14"/>
  <c r="AL758" i="14"/>
  <c r="AC758" i="14"/>
  <c r="K758" i="14"/>
  <c r="AJ758" i="14" s="1"/>
  <c r="I758" i="14"/>
  <c r="AL757" i="14"/>
  <c r="AA757" i="14"/>
  <c r="W757" i="14"/>
  <c r="U757" i="14"/>
  <c r="T757" i="14"/>
  <c r="R757" i="14"/>
  <c r="Q757" i="14"/>
  <c r="K757" i="14"/>
  <c r="AJ757" i="14" s="1"/>
  <c r="I757" i="14"/>
  <c r="AL756" i="14"/>
  <c r="AD756" i="14"/>
  <c r="AB756" i="14"/>
  <c r="V756" i="14"/>
  <c r="S756" i="14"/>
  <c r="R756" i="14"/>
  <c r="N756" i="14"/>
  <c r="L756" i="14"/>
  <c r="K756" i="14"/>
  <c r="AJ756" i="14" s="1"/>
  <c r="I756" i="14"/>
  <c r="U756" i="14" s="1"/>
  <c r="AL755" i="14"/>
  <c r="I755" i="14"/>
  <c r="Q755" i="14" s="1"/>
  <c r="I754" i="14"/>
  <c r="AL753" i="14"/>
  <c r="AL752" i="14"/>
  <c r="AL751" i="14"/>
  <c r="AL750" i="14"/>
  <c r="I750" i="14"/>
  <c r="AL749" i="14"/>
  <c r="AL748" i="14"/>
  <c r="AL747" i="14"/>
  <c r="AD747" i="14"/>
  <c r="Y747" i="14"/>
  <c r="W747" i="14"/>
  <c r="P747" i="14"/>
  <c r="I747" i="14"/>
  <c r="AL746" i="14"/>
  <c r="AE746" i="14"/>
  <c r="AA746" i="14"/>
  <c r="Y746" i="14"/>
  <c r="X746" i="14"/>
  <c r="R746" i="14"/>
  <c r="P746" i="14"/>
  <c r="O746" i="14"/>
  <c r="N746" i="14"/>
  <c r="M746" i="14"/>
  <c r="I746" i="14"/>
  <c r="AL745" i="14"/>
  <c r="AA745" i="14"/>
  <c r="Y745" i="14"/>
  <c r="W745" i="14"/>
  <c r="U745" i="14"/>
  <c r="S745" i="14"/>
  <c r="R745" i="14"/>
  <c r="I745" i="14"/>
  <c r="AL744" i="14"/>
  <c r="AE744" i="14"/>
  <c r="O744" i="14"/>
  <c r="I744" i="14"/>
  <c r="AJ743" i="14"/>
  <c r="I743" i="14"/>
  <c r="G743" i="14"/>
  <c r="AL742" i="14"/>
  <c r="AE742" i="14"/>
  <c r="AB742" i="14"/>
  <c r="T742" i="14"/>
  <c r="M742" i="14"/>
  <c r="L742" i="14"/>
  <c r="I742" i="14"/>
  <c r="AL741" i="14"/>
  <c r="AA741" i="14"/>
  <c r="W741" i="14"/>
  <c r="U741" i="14"/>
  <c r="S741" i="14"/>
  <c r="P741" i="14"/>
  <c r="O741" i="14"/>
  <c r="N741" i="14"/>
  <c r="I741" i="14"/>
  <c r="I740" i="14"/>
  <c r="AL739" i="14"/>
  <c r="AL738" i="14"/>
  <c r="S738" i="14"/>
  <c r="R738" i="14"/>
  <c r="I738" i="14"/>
  <c r="AL737" i="14"/>
  <c r="AB737" i="14"/>
  <c r="AA737" i="14"/>
  <c r="Z737" i="14"/>
  <c r="V737" i="14"/>
  <c r="T737" i="14"/>
  <c r="I737" i="14"/>
  <c r="AL736" i="14"/>
  <c r="AC736" i="14"/>
  <c r="Y736" i="14"/>
  <c r="U736" i="14"/>
  <c r="N736" i="14"/>
  <c r="M736" i="14"/>
  <c r="I736" i="14"/>
  <c r="AL735" i="14"/>
  <c r="AC735" i="14"/>
  <c r="AB735" i="14"/>
  <c r="AA735" i="14"/>
  <c r="Z735" i="14"/>
  <c r="Y735" i="14"/>
  <c r="R735" i="14"/>
  <c r="Q735" i="14"/>
  <c r="P735" i="14"/>
  <c r="M735" i="14"/>
  <c r="L735" i="14"/>
  <c r="K735" i="14"/>
  <c r="AJ735" i="14" s="1"/>
  <c r="I735" i="14"/>
  <c r="S735" i="14" s="1"/>
  <c r="AJ734" i="14"/>
  <c r="I734" i="14"/>
  <c r="G734" i="14"/>
  <c r="AL733" i="14"/>
  <c r="AE733" i="14"/>
  <c r="AC733" i="14"/>
  <c r="AB733" i="14"/>
  <c r="U733" i="14"/>
  <c r="R733" i="14"/>
  <c r="Q733" i="14"/>
  <c r="O733" i="14"/>
  <c r="N733" i="14"/>
  <c r="M733" i="14"/>
  <c r="I733" i="14"/>
  <c r="W733" i="14" s="1"/>
  <c r="AL732" i="14"/>
  <c r="AE732" i="14"/>
  <c r="AD732" i="14"/>
  <c r="AC732" i="14"/>
  <c r="AA732" i="14"/>
  <c r="Z732" i="14"/>
  <c r="U732" i="14"/>
  <c r="S732" i="14"/>
  <c r="R732" i="14"/>
  <c r="Q732" i="14"/>
  <c r="P732" i="14"/>
  <c r="O732" i="14"/>
  <c r="K732" i="14"/>
  <c r="AJ732" i="14" s="1"/>
  <c r="I732" i="14"/>
  <c r="Y732" i="14" s="1"/>
  <c r="I731" i="14"/>
  <c r="AL730" i="14"/>
  <c r="AL729" i="14"/>
  <c r="AC729" i="14"/>
  <c r="AB729" i="14"/>
  <c r="Y729" i="14"/>
  <c r="U729" i="14"/>
  <c r="N729" i="14"/>
  <c r="K729" i="14"/>
  <c r="AJ729" i="14" s="1"/>
  <c r="I729" i="14"/>
  <c r="AL728" i="14"/>
  <c r="W728" i="14"/>
  <c r="U728" i="14"/>
  <c r="I728" i="14"/>
  <c r="AL727" i="14"/>
  <c r="AD727" i="14"/>
  <c r="AA727" i="14"/>
  <c r="S727" i="14"/>
  <c r="I727" i="14"/>
  <c r="AL726" i="14"/>
  <c r="AD726" i="14"/>
  <c r="X726" i="14"/>
  <c r="I726" i="14"/>
  <c r="AJ725" i="14"/>
  <c r="I725" i="14"/>
  <c r="G725" i="14"/>
  <c r="AL724" i="14"/>
  <c r="X724" i="14"/>
  <c r="M724" i="14"/>
  <c r="I724" i="14"/>
  <c r="AL723" i="14"/>
  <c r="I723" i="14"/>
  <c r="I722" i="14"/>
  <c r="AL721" i="14"/>
  <c r="AL720" i="14"/>
  <c r="AL719" i="14"/>
  <c r="AL718" i="14"/>
  <c r="AC718" i="14"/>
  <c r="AB718" i="14"/>
  <c r="AA718" i="14"/>
  <c r="V718" i="14"/>
  <c r="K718" i="14"/>
  <c r="AJ718" i="14" s="1"/>
  <c r="I718" i="14"/>
  <c r="AL717" i="14"/>
  <c r="AA717" i="14"/>
  <c r="Z717" i="14"/>
  <c r="X717" i="14"/>
  <c r="T717" i="14"/>
  <c r="S717" i="14"/>
  <c r="Q717" i="14"/>
  <c r="N717" i="14"/>
  <c r="M717" i="14"/>
  <c r="K717" i="14"/>
  <c r="AJ717" i="14" s="1"/>
  <c r="I717" i="14"/>
  <c r="AL716" i="14"/>
  <c r="AD716" i="14"/>
  <c r="Z716" i="14"/>
  <c r="Y716" i="14"/>
  <c r="X716" i="14"/>
  <c r="T716" i="14"/>
  <c r="P716" i="14"/>
  <c r="M716" i="14"/>
  <c r="L716" i="14"/>
  <c r="I716" i="14"/>
  <c r="AL715" i="14"/>
  <c r="M715" i="14"/>
  <c r="I715" i="14"/>
  <c r="AJ714" i="14"/>
  <c r="I714" i="14"/>
  <c r="G714" i="14"/>
  <c r="AL713" i="14"/>
  <c r="AB713" i="14"/>
  <c r="U713" i="14"/>
  <c r="L713" i="14"/>
  <c r="I713" i="14"/>
  <c r="AL712" i="14"/>
  <c r="AD712" i="14"/>
  <c r="AA712" i="14"/>
  <c r="X712" i="14"/>
  <c r="V712" i="14"/>
  <c r="Q712" i="14"/>
  <c r="M712" i="14"/>
  <c r="K712" i="14"/>
  <c r="AJ712" i="14" s="1"/>
  <c r="I712" i="14"/>
  <c r="Y712" i="14" s="1"/>
  <c r="I711" i="14"/>
  <c r="AL710" i="14"/>
  <c r="AL709" i="14"/>
  <c r="AD709" i="14"/>
  <c r="AC709" i="14"/>
  <c r="AB709" i="14"/>
  <c r="AA709" i="14"/>
  <c r="Y709" i="14"/>
  <c r="U709" i="14"/>
  <c r="S709" i="14"/>
  <c r="Q709" i="14"/>
  <c r="P709" i="14"/>
  <c r="N709" i="14"/>
  <c r="L709" i="14"/>
  <c r="K709" i="14"/>
  <c r="AJ709" i="14" s="1"/>
  <c r="I709" i="14"/>
  <c r="AL708" i="14"/>
  <c r="AJ708" i="14"/>
  <c r="AD708" i="14"/>
  <c r="AC708" i="14"/>
  <c r="AA708" i="14"/>
  <c r="Y708" i="14"/>
  <c r="X708" i="14"/>
  <c r="W708" i="14"/>
  <c r="T708" i="14"/>
  <c r="S708" i="14"/>
  <c r="P708" i="14"/>
  <c r="O708" i="14"/>
  <c r="N708" i="14"/>
  <c r="L708" i="14"/>
  <c r="K708" i="14"/>
  <c r="I708" i="14"/>
  <c r="AL707" i="14"/>
  <c r="AE707" i="14"/>
  <c r="AD707" i="14"/>
  <c r="AB707" i="14"/>
  <c r="AA707" i="14"/>
  <c r="Y707" i="14"/>
  <c r="X707" i="14"/>
  <c r="U707" i="14"/>
  <c r="S707" i="14"/>
  <c r="Q707" i="14"/>
  <c r="P707" i="14"/>
  <c r="O707" i="14"/>
  <c r="N707" i="14"/>
  <c r="M707" i="14"/>
  <c r="I707" i="14"/>
  <c r="AL706" i="14"/>
  <c r="AJ706" i="14"/>
  <c r="AE706" i="14"/>
  <c r="AD706" i="14"/>
  <c r="AB706" i="14"/>
  <c r="X706" i="14"/>
  <c r="T706" i="14"/>
  <c r="S706" i="14"/>
  <c r="P706" i="14"/>
  <c r="M706" i="14"/>
  <c r="K706" i="14"/>
  <c r="I706" i="14"/>
  <c r="U706" i="14" s="1"/>
  <c r="AJ705" i="14"/>
  <c r="I705" i="14"/>
  <c r="G705" i="14"/>
  <c r="AL704" i="14"/>
  <c r="I704" i="14"/>
  <c r="AL703" i="14"/>
  <c r="AD703" i="14"/>
  <c r="AA703" i="14"/>
  <c r="Z703" i="14"/>
  <c r="Y703" i="14"/>
  <c r="V703" i="14"/>
  <c r="T703" i="14"/>
  <c r="R703" i="14"/>
  <c r="P703" i="14"/>
  <c r="N703" i="14"/>
  <c r="M703" i="14"/>
  <c r="L703" i="14"/>
  <c r="I703" i="14"/>
  <c r="I702" i="14"/>
  <c r="AL701" i="14"/>
  <c r="AL700" i="14"/>
  <c r="I700" i="14"/>
  <c r="AL699" i="14"/>
  <c r="Z699" i="14"/>
  <c r="T699" i="14"/>
  <c r="I699" i="14"/>
  <c r="AL698" i="14"/>
  <c r="I698" i="14"/>
  <c r="AL697" i="14"/>
  <c r="AA697" i="14"/>
  <c r="X697" i="14"/>
  <c r="I697" i="14"/>
  <c r="AJ696" i="14"/>
  <c r="I696" i="14"/>
  <c r="G696" i="14"/>
  <c r="AL695" i="14"/>
  <c r="AC695" i="14"/>
  <c r="X695" i="14"/>
  <c r="I695" i="14"/>
  <c r="AL694" i="14"/>
  <c r="AE694" i="14"/>
  <c r="AD694" i="14"/>
  <c r="AC694" i="14"/>
  <c r="AB694" i="14"/>
  <c r="Y694" i="14"/>
  <c r="W694" i="14"/>
  <c r="V694" i="14"/>
  <c r="T694" i="14"/>
  <c r="S694" i="14"/>
  <c r="P694" i="14"/>
  <c r="O694" i="14"/>
  <c r="M694" i="14"/>
  <c r="L694" i="14"/>
  <c r="K694" i="14"/>
  <c r="AJ694" i="14" s="1"/>
  <c r="I694" i="14"/>
  <c r="I693" i="14"/>
  <c r="AL692" i="14"/>
  <c r="AL691" i="14"/>
  <c r="AL690" i="14"/>
  <c r="AL689" i="14"/>
  <c r="Y689" i="14"/>
  <c r="W689" i="14"/>
  <c r="S689" i="14"/>
  <c r="I689" i="14"/>
  <c r="AL688" i="14"/>
  <c r="AC688" i="14"/>
  <c r="AA688" i="14"/>
  <c r="U688" i="14"/>
  <c r="M688" i="14"/>
  <c r="I688" i="14"/>
  <c r="AL687" i="14"/>
  <c r="AC687" i="14"/>
  <c r="AB687" i="14"/>
  <c r="AA687" i="14"/>
  <c r="Y687" i="14"/>
  <c r="X687" i="14"/>
  <c r="W687" i="14"/>
  <c r="U687" i="14"/>
  <c r="S687" i="14"/>
  <c r="Q687" i="14"/>
  <c r="P687" i="14"/>
  <c r="O687" i="14"/>
  <c r="N687" i="14"/>
  <c r="L687" i="14"/>
  <c r="K687" i="14"/>
  <c r="AJ687" i="14" s="1"/>
  <c r="I687" i="14"/>
  <c r="AL686" i="14"/>
  <c r="AE686" i="14"/>
  <c r="AD686" i="14"/>
  <c r="AB686" i="14"/>
  <c r="AA686" i="14"/>
  <c r="Y686" i="14"/>
  <c r="V686" i="14"/>
  <c r="S686" i="14"/>
  <c r="Q686" i="14"/>
  <c r="P686" i="14"/>
  <c r="O686" i="14"/>
  <c r="M686" i="14"/>
  <c r="L686" i="14"/>
  <c r="I686" i="14"/>
  <c r="AJ685" i="14"/>
  <c r="I685" i="14"/>
  <c r="G685" i="14"/>
  <c r="AL684" i="14"/>
  <c r="X684" i="14"/>
  <c r="L684" i="14"/>
  <c r="I684" i="14"/>
  <c r="AL683" i="14"/>
  <c r="AB683" i="14"/>
  <c r="X683" i="14"/>
  <c r="S683" i="14"/>
  <c r="I683" i="14"/>
  <c r="I682" i="14"/>
  <c r="AL681" i="14"/>
  <c r="AL680" i="14"/>
  <c r="AE680" i="14"/>
  <c r="AD680" i="14"/>
  <c r="Z680" i="14"/>
  <c r="W680" i="14"/>
  <c r="S680" i="14"/>
  <c r="R680" i="14"/>
  <c r="P680" i="14"/>
  <c r="N680" i="14"/>
  <c r="L680" i="14"/>
  <c r="I680" i="14"/>
  <c r="T680" i="14" s="1"/>
  <c r="AL679" i="14"/>
  <c r="Z679" i="14"/>
  <c r="X679" i="14"/>
  <c r="W679" i="14"/>
  <c r="I679" i="14"/>
  <c r="AL678" i="14"/>
  <c r="I678" i="14"/>
  <c r="AE678" i="14" s="1"/>
  <c r="AL677" i="14"/>
  <c r="AD677" i="14"/>
  <c r="Z677" i="14"/>
  <c r="I677" i="14"/>
  <c r="AJ676" i="14"/>
  <c r="I676" i="14"/>
  <c r="G676" i="14"/>
  <c r="AL675" i="14"/>
  <c r="AC675" i="14"/>
  <c r="AB675" i="14"/>
  <c r="W675" i="14"/>
  <c r="S675" i="14"/>
  <c r="L675" i="14"/>
  <c r="I675" i="14"/>
  <c r="AE675" i="14" s="1"/>
  <c r="AL674" i="14"/>
  <c r="AE674" i="14"/>
  <c r="AD674" i="14"/>
  <c r="AC674" i="14"/>
  <c r="Y674" i="14"/>
  <c r="X674" i="14"/>
  <c r="W674" i="14"/>
  <c r="V674" i="14"/>
  <c r="T674" i="14"/>
  <c r="S674" i="14"/>
  <c r="O674" i="14"/>
  <c r="N674" i="14"/>
  <c r="M674" i="14"/>
  <c r="L674" i="14"/>
  <c r="K674" i="14"/>
  <c r="AJ674" i="14" s="1"/>
  <c r="I674" i="14"/>
  <c r="I673" i="14"/>
  <c r="AL672" i="14"/>
  <c r="AL671" i="14"/>
  <c r="AE671" i="14"/>
  <c r="W671" i="14"/>
  <c r="U671" i="14"/>
  <c r="N671" i="14"/>
  <c r="I671" i="14"/>
  <c r="Y671" i="14" s="1"/>
  <c r="AL670" i="14"/>
  <c r="AC670" i="14"/>
  <c r="AB670" i="14"/>
  <c r="Y670" i="14"/>
  <c r="S670" i="14"/>
  <c r="R670" i="14"/>
  <c r="Q670" i="14"/>
  <c r="O670" i="14"/>
  <c r="L670" i="14"/>
  <c r="K670" i="14"/>
  <c r="AJ670" i="14" s="1"/>
  <c r="I670" i="14"/>
  <c r="AL669" i="14"/>
  <c r="AE669" i="14"/>
  <c r="AD669" i="14"/>
  <c r="AC669" i="14"/>
  <c r="Z669" i="14"/>
  <c r="Y669" i="14"/>
  <c r="W669" i="14"/>
  <c r="V669" i="14"/>
  <c r="T669" i="14"/>
  <c r="R669" i="14"/>
  <c r="O669" i="14"/>
  <c r="N669" i="14"/>
  <c r="M669" i="14"/>
  <c r="L669" i="14"/>
  <c r="K669" i="14"/>
  <c r="AJ669" i="14" s="1"/>
  <c r="I669" i="14"/>
  <c r="AL668" i="14"/>
  <c r="AC668" i="14"/>
  <c r="W668" i="14"/>
  <c r="U668" i="14"/>
  <c r="S668" i="14"/>
  <c r="N668" i="14"/>
  <c r="M668" i="14"/>
  <c r="K668" i="14"/>
  <c r="AJ668" i="14" s="1"/>
  <c r="I668" i="14"/>
  <c r="Z668" i="14" s="1"/>
  <c r="AJ667" i="14"/>
  <c r="I667" i="14"/>
  <c r="G667" i="14"/>
  <c r="AL666" i="14"/>
  <c r="N666" i="14"/>
  <c r="I666" i="14"/>
  <c r="AL665" i="14"/>
  <c r="I665" i="14"/>
  <c r="I664" i="14"/>
  <c r="AL663" i="14"/>
  <c r="AL662" i="14"/>
  <c r="AL661" i="14"/>
  <c r="AL660" i="14"/>
  <c r="AL659" i="14"/>
  <c r="H659" i="14"/>
  <c r="AL658" i="14"/>
  <c r="H658" i="14"/>
  <c r="AL657" i="14"/>
  <c r="AL656" i="14"/>
  <c r="H656" i="14"/>
  <c r="AL655" i="14"/>
  <c r="H655" i="14"/>
  <c r="AL654" i="14"/>
  <c r="AL653" i="14"/>
  <c r="I653" i="14"/>
  <c r="AL652" i="14"/>
  <c r="AL651" i="14"/>
  <c r="AL650" i="14"/>
  <c r="AD650" i="14"/>
  <c r="W650" i="14"/>
  <c r="N650" i="14"/>
  <c r="I650" i="14"/>
  <c r="AL649" i="14"/>
  <c r="AJ649" i="14"/>
  <c r="AD649" i="14"/>
  <c r="AC649" i="14"/>
  <c r="AA649" i="14"/>
  <c r="Y649" i="14"/>
  <c r="V649" i="14"/>
  <c r="S649" i="14"/>
  <c r="R649" i="14"/>
  <c r="Q649" i="14"/>
  <c r="N649" i="14"/>
  <c r="M649" i="14"/>
  <c r="K649" i="14"/>
  <c r="I649" i="14"/>
  <c r="W649" i="14" s="1"/>
  <c r="AL648" i="14"/>
  <c r="AE648" i="14"/>
  <c r="Y648" i="14"/>
  <c r="V648" i="14"/>
  <c r="Q648" i="14"/>
  <c r="M648" i="14"/>
  <c r="I648" i="14"/>
  <c r="AL647" i="14"/>
  <c r="I647" i="14"/>
  <c r="AJ646" i="14"/>
  <c r="I646" i="14"/>
  <c r="G646" i="14"/>
  <c r="AL645" i="14"/>
  <c r="AE645" i="14"/>
  <c r="AC645" i="14"/>
  <c r="AB645" i="14"/>
  <c r="Z645" i="14"/>
  <c r="Y645" i="14"/>
  <c r="W645" i="14"/>
  <c r="V645" i="14"/>
  <c r="S645" i="14"/>
  <c r="Q645" i="14"/>
  <c r="O645" i="14"/>
  <c r="N645" i="14"/>
  <c r="M645" i="14"/>
  <c r="L645" i="14"/>
  <c r="K645" i="14"/>
  <c r="AJ645" i="14" s="1"/>
  <c r="I645" i="14"/>
  <c r="U645" i="14" s="1"/>
  <c r="AL644" i="14"/>
  <c r="AE644" i="14"/>
  <c r="AB644" i="14"/>
  <c r="W644" i="14"/>
  <c r="V644" i="14"/>
  <c r="S644" i="14"/>
  <c r="R644" i="14"/>
  <c r="M644" i="14"/>
  <c r="L644" i="14"/>
  <c r="I644" i="14"/>
  <c r="I643" i="14"/>
  <c r="AL642" i="14"/>
  <c r="AL641" i="14"/>
  <c r="T641" i="14"/>
  <c r="R641" i="14"/>
  <c r="Q641" i="14"/>
  <c r="K641" i="14"/>
  <c r="AJ641" i="14" s="1"/>
  <c r="I641" i="14"/>
  <c r="AA641" i="14" s="1"/>
  <c r="AL640" i="14"/>
  <c r="AB640" i="14"/>
  <c r="AA640" i="14"/>
  <c r="Q640" i="14"/>
  <c r="L640" i="14"/>
  <c r="K640" i="14"/>
  <c r="AJ640" i="14" s="1"/>
  <c r="I640" i="14"/>
  <c r="AD640" i="14" s="1"/>
  <c r="AL639" i="14"/>
  <c r="Z639" i="14"/>
  <c r="P639" i="14"/>
  <c r="M639" i="14"/>
  <c r="I639" i="14"/>
  <c r="AL638" i="14"/>
  <c r="AB638" i="14"/>
  <c r="S638" i="14"/>
  <c r="Q638" i="14"/>
  <c r="M638" i="14"/>
  <c r="I638" i="14"/>
  <c r="AJ637" i="14"/>
  <c r="I637" i="14"/>
  <c r="G637" i="14"/>
  <c r="AL636" i="14"/>
  <c r="O636" i="14"/>
  <c r="I636" i="14"/>
  <c r="AL635" i="14"/>
  <c r="I635" i="14"/>
  <c r="X635" i="14" s="1"/>
  <c r="I634" i="14"/>
  <c r="AL633" i="14"/>
  <c r="AL632" i="14"/>
  <c r="Y632" i="14"/>
  <c r="I632" i="14"/>
  <c r="AD632" i="14" s="1"/>
  <c r="AL631" i="14"/>
  <c r="AE631" i="14"/>
  <c r="AD631" i="14"/>
  <c r="AC631" i="14"/>
  <c r="AA631" i="14"/>
  <c r="Y631" i="14"/>
  <c r="X631" i="14"/>
  <c r="W631" i="14"/>
  <c r="V631" i="14"/>
  <c r="U631" i="14"/>
  <c r="T631" i="14"/>
  <c r="Q631" i="14"/>
  <c r="P631" i="14"/>
  <c r="O631" i="14"/>
  <c r="N631" i="14"/>
  <c r="M631" i="14"/>
  <c r="L631" i="14"/>
  <c r="K631" i="14"/>
  <c r="AJ631" i="14" s="1"/>
  <c r="I631" i="14"/>
  <c r="Z631" i="14" s="1"/>
  <c r="AL630" i="14"/>
  <c r="AD630" i="14"/>
  <c r="AB630" i="14"/>
  <c r="AA630" i="14"/>
  <c r="X630" i="14"/>
  <c r="V630" i="14"/>
  <c r="T630" i="14"/>
  <c r="S630" i="14"/>
  <c r="O630" i="14"/>
  <c r="N630" i="14"/>
  <c r="M630" i="14"/>
  <c r="L630" i="14"/>
  <c r="I630" i="14"/>
  <c r="AL629" i="14"/>
  <c r="AD629" i="14"/>
  <c r="Y629" i="14"/>
  <c r="W629" i="14"/>
  <c r="P629" i="14"/>
  <c r="I629" i="14"/>
  <c r="AJ628" i="14"/>
  <c r="I628" i="14"/>
  <c r="G628" i="14"/>
  <c r="AL627" i="14"/>
  <c r="S627" i="14"/>
  <c r="M627" i="14"/>
  <c r="I627" i="14"/>
  <c r="AL626" i="14"/>
  <c r="AC626" i="14"/>
  <c r="AA626" i="14"/>
  <c r="X626" i="14"/>
  <c r="U626" i="14"/>
  <c r="S626" i="14"/>
  <c r="R626" i="14"/>
  <c r="Q626" i="14"/>
  <c r="L626" i="14"/>
  <c r="K626" i="14"/>
  <c r="AJ626" i="14" s="1"/>
  <c r="I626" i="14"/>
  <c r="I625" i="14"/>
  <c r="AL624" i="14"/>
  <c r="AL623" i="14"/>
  <c r="AL622" i="14"/>
  <c r="AL621" i="14"/>
  <c r="V621" i="14"/>
  <c r="I621" i="14"/>
  <c r="Y621" i="14" s="1"/>
  <c r="AL620" i="14"/>
  <c r="L620" i="14"/>
  <c r="I620" i="14"/>
  <c r="AL619" i="14"/>
  <c r="Q619" i="14"/>
  <c r="I619" i="14"/>
  <c r="T619" i="14" s="1"/>
  <c r="AL618" i="14"/>
  <c r="I618" i="14"/>
  <c r="N618" i="14" s="1"/>
  <c r="AJ617" i="14"/>
  <c r="I617" i="14"/>
  <c r="G617" i="14"/>
  <c r="AL616" i="14"/>
  <c r="AE616" i="14"/>
  <c r="AD616" i="14"/>
  <c r="Z616" i="14"/>
  <c r="W616" i="14"/>
  <c r="V616" i="14"/>
  <c r="R616" i="14"/>
  <c r="O616" i="14"/>
  <c r="M616" i="14"/>
  <c r="L616" i="14"/>
  <c r="I616" i="14"/>
  <c r="Q616" i="14" s="1"/>
  <c r="AL615" i="14"/>
  <c r="AD615" i="14"/>
  <c r="W615" i="14"/>
  <c r="V615" i="14"/>
  <c r="S615" i="14"/>
  <c r="M615" i="14"/>
  <c r="K615" i="14"/>
  <c r="AJ615" i="14" s="1"/>
  <c r="I615" i="14"/>
  <c r="X615" i="14" s="1"/>
  <c r="I614" i="14"/>
  <c r="AL613" i="14"/>
  <c r="AL612" i="14"/>
  <c r="AD612" i="14"/>
  <c r="Y612" i="14"/>
  <c r="X612" i="14"/>
  <c r="T612" i="14"/>
  <c r="Q612" i="14"/>
  <c r="O612" i="14"/>
  <c r="L612" i="14"/>
  <c r="K612" i="14"/>
  <c r="AJ612" i="14" s="1"/>
  <c r="I612" i="14"/>
  <c r="U612" i="14" s="1"/>
  <c r="AL611" i="14"/>
  <c r="Y611" i="14"/>
  <c r="L611" i="14"/>
  <c r="I611" i="14"/>
  <c r="AD611" i="14" s="1"/>
  <c r="AL610" i="14"/>
  <c r="I610" i="14"/>
  <c r="AL609" i="14"/>
  <c r="AD609" i="14"/>
  <c r="AA609" i="14"/>
  <c r="Y609" i="14"/>
  <c r="X609" i="14"/>
  <c r="U609" i="14"/>
  <c r="Q609" i="14"/>
  <c r="P609" i="14"/>
  <c r="N609" i="14"/>
  <c r="L609" i="14"/>
  <c r="K609" i="14"/>
  <c r="AJ609" i="14" s="1"/>
  <c r="I609" i="14"/>
  <c r="AB609" i="14" s="1"/>
  <c r="AJ608" i="14"/>
  <c r="I608" i="14"/>
  <c r="G608" i="14"/>
  <c r="AL607" i="14"/>
  <c r="AA607" i="14"/>
  <c r="R607" i="14"/>
  <c r="O607" i="14"/>
  <c r="I607" i="14"/>
  <c r="AL606" i="14"/>
  <c r="I606" i="14"/>
  <c r="N606" i="14" s="1"/>
  <c r="I605" i="14"/>
  <c r="AL604" i="14"/>
  <c r="AL603" i="14"/>
  <c r="I603" i="14"/>
  <c r="AL602" i="14"/>
  <c r="AB602" i="14"/>
  <c r="V602" i="14"/>
  <c r="I602" i="14"/>
  <c r="AL601" i="14"/>
  <c r="AE601" i="14"/>
  <c r="AD601" i="14"/>
  <c r="Y601" i="14"/>
  <c r="W601" i="14"/>
  <c r="T601" i="14"/>
  <c r="R601" i="14"/>
  <c r="P601" i="14"/>
  <c r="N601" i="14"/>
  <c r="L601" i="14"/>
  <c r="K601" i="14"/>
  <c r="AJ601" i="14" s="1"/>
  <c r="I601" i="14"/>
  <c r="AL600" i="14"/>
  <c r="Z600" i="14"/>
  <c r="V600" i="14"/>
  <c r="T600" i="14"/>
  <c r="S600" i="14"/>
  <c r="Q600" i="14"/>
  <c r="N600" i="14"/>
  <c r="K600" i="14"/>
  <c r="AJ600" i="14" s="1"/>
  <c r="I600" i="14"/>
  <c r="AE600" i="14" s="1"/>
  <c r="AJ599" i="14"/>
  <c r="I599" i="14"/>
  <c r="G599" i="14"/>
  <c r="AL598" i="14"/>
  <c r="AC598" i="14"/>
  <c r="W598" i="14"/>
  <c r="I598" i="14"/>
  <c r="AL597" i="14"/>
  <c r="AE597" i="14"/>
  <c r="AD597" i="14"/>
  <c r="AB597" i="14"/>
  <c r="AA597" i="14"/>
  <c r="Y597" i="14"/>
  <c r="X597" i="14"/>
  <c r="V597" i="14"/>
  <c r="T597" i="14"/>
  <c r="Q597" i="14"/>
  <c r="P597" i="14"/>
  <c r="O597" i="14"/>
  <c r="M597" i="14"/>
  <c r="L597" i="14"/>
  <c r="K597" i="14"/>
  <c r="AJ597" i="14" s="1"/>
  <c r="I597" i="14"/>
  <c r="I596" i="14"/>
  <c r="AL595" i="14"/>
  <c r="AL594" i="14"/>
  <c r="AL593" i="14"/>
  <c r="AL592" i="14"/>
  <c r="AJ592" i="14"/>
  <c r="AE592" i="14"/>
  <c r="AA592" i="14"/>
  <c r="X592" i="14"/>
  <c r="W592" i="14"/>
  <c r="U592" i="14"/>
  <c r="T592" i="14"/>
  <c r="O592" i="14"/>
  <c r="M592" i="14"/>
  <c r="L592" i="14"/>
  <c r="K592" i="14"/>
  <c r="I592" i="14"/>
  <c r="AB592" i="14" s="1"/>
  <c r="AL591" i="14"/>
  <c r="AA591" i="14"/>
  <c r="Y591" i="14"/>
  <c r="X591" i="14"/>
  <c r="S591" i="14"/>
  <c r="Q591" i="14"/>
  <c r="M591" i="14"/>
  <c r="K591" i="14"/>
  <c r="AJ591" i="14" s="1"/>
  <c r="I591" i="14"/>
  <c r="AL590" i="14"/>
  <c r="X590" i="14"/>
  <c r="V590" i="14"/>
  <c r="L590" i="14"/>
  <c r="I590" i="14"/>
  <c r="AL589" i="14"/>
  <c r="AE589" i="14"/>
  <c r="AD589" i="14"/>
  <c r="AB589" i="14"/>
  <c r="AA589" i="14"/>
  <c r="X589" i="14"/>
  <c r="W589" i="14"/>
  <c r="V589" i="14"/>
  <c r="T589" i="14"/>
  <c r="Q589" i="14"/>
  <c r="O589" i="14"/>
  <c r="N589" i="14"/>
  <c r="M589" i="14"/>
  <c r="L589" i="14"/>
  <c r="K589" i="14"/>
  <c r="AJ589" i="14" s="1"/>
  <c r="I589" i="14"/>
  <c r="AL588" i="14"/>
  <c r="AD588" i="14"/>
  <c r="P588" i="14"/>
  <c r="I588" i="14"/>
  <c r="AL587" i="14"/>
  <c r="AJ587" i="14"/>
  <c r="AE587" i="14"/>
  <c r="AC587" i="14"/>
  <c r="AB587" i="14"/>
  <c r="Y587" i="14"/>
  <c r="V587" i="14"/>
  <c r="T587" i="14"/>
  <c r="S587" i="14"/>
  <c r="Q587" i="14"/>
  <c r="O587" i="14"/>
  <c r="N587" i="14"/>
  <c r="K587" i="14"/>
  <c r="I587" i="14"/>
  <c r="AJ586" i="14"/>
  <c r="I586" i="14"/>
  <c r="G586" i="14"/>
  <c r="AL585" i="14"/>
  <c r="O585" i="14"/>
  <c r="I585" i="14"/>
  <c r="AL584" i="14"/>
  <c r="AC584" i="14"/>
  <c r="AA584" i="14"/>
  <c r="U584" i="14"/>
  <c r="T584" i="14"/>
  <c r="R584" i="14"/>
  <c r="N584" i="14"/>
  <c r="K584" i="14"/>
  <c r="AJ584" i="14" s="1"/>
  <c r="I584" i="14"/>
  <c r="V584" i="14" s="1"/>
  <c r="I583" i="14"/>
  <c r="AL582" i="14"/>
  <c r="AL581" i="14"/>
  <c r="I581" i="14"/>
  <c r="AL580" i="14"/>
  <c r="I580" i="14"/>
  <c r="AL579" i="14"/>
  <c r="AD579" i="14"/>
  <c r="AB579" i="14"/>
  <c r="AA579" i="14"/>
  <c r="Z579" i="14"/>
  <c r="X579" i="14"/>
  <c r="W579" i="14"/>
  <c r="S579" i="14"/>
  <c r="R579" i="14"/>
  <c r="Q579" i="14"/>
  <c r="O579" i="14"/>
  <c r="N579" i="14"/>
  <c r="L579" i="14"/>
  <c r="K579" i="14"/>
  <c r="AJ579" i="14" s="1"/>
  <c r="I579" i="14"/>
  <c r="V579" i="14" s="1"/>
  <c r="AL578" i="14"/>
  <c r="I578" i="14"/>
  <c r="O578" i="14" s="1"/>
  <c r="AJ577" i="14"/>
  <c r="I577" i="14"/>
  <c r="G577" i="14"/>
  <c r="AL576" i="14"/>
  <c r="V576" i="14"/>
  <c r="I576" i="14"/>
  <c r="X576" i="14" s="1"/>
  <c r="AL575" i="14"/>
  <c r="AE575" i="14"/>
  <c r="AD575" i="14"/>
  <c r="AB575" i="14"/>
  <c r="X575" i="14"/>
  <c r="W575" i="14"/>
  <c r="V575" i="14"/>
  <c r="T575" i="14"/>
  <c r="P575" i="14"/>
  <c r="O575" i="14"/>
  <c r="M575" i="14"/>
  <c r="L575" i="14"/>
  <c r="K575" i="14"/>
  <c r="AJ575" i="14" s="1"/>
  <c r="I575" i="14"/>
  <c r="Y575" i="14" s="1"/>
  <c r="I574" i="14"/>
  <c r="AL573" i="14"/>
  <c r="AL572" i="14"/>
  <c r="AE572" i="14"/>
  <c r="AC572" i="14"/>
  <c r="AB572" i="14"/>
  <c r="AA572" i="14"/>
  <c r="Z572" i="14"/>
  <c r="U572" i="14"/>
  <c r="S572" i="14"/>
  <c r="R572" i="14"/>
  <c r="Q572" i="14"/>
  <c r="N572" i="14"/>
  <c r="M572" i="14"/>
  <c r="K572" i="14"/>
  <c r="AJ572" i="14" s="1"/>
  <c r="I572" i="14"/>
  <c r="AL571" i="14"/>
  <c r="Z571" i="14"/>
  <c r="Y571" i="14"/>
  <c r="V571" i="14"/>
  <c r="T571" i="14"/>
  <c r="Q571" i="14"/>
  <c r="K571" i="14"/>
  <c r="AJ571" i="14" s="1"/>
  <c r="I571" i="14"/>
  <c r="S571" i="14" s="1"/>
  <c r="AL570" i="14"/>
  <c r="AD570" i="14"/>
  <c r="AC570" i="14"/>
  <c r="AB570" i="14"/>
  <c r="V570" i="14"/>
  <c r="T570" i="14"/>
  <c r="S570" i="14"/>
  <c r="Q570" i="14"/>
  <c r="N570" i="14"/>
  <c r="M570" i="14"/>
  <c r="L570" i="14"/>
  <c r="I570" i="14"/>
  <c r="Y570" i="14" s="1"/>
  <c r="AL569" i="14"/>
  <c r="AE569" i="14"/>
  <c r="Q569" i="14"/>
  <c r="I569" i="14"/>
  <c r="Z569" i="14" s="1"/>
  <c r="AJ568" i="14"/>
  <c r="I568" i="14"/>
  <c r="G568" i="14"/>
  <c r="AL567" i="14"/>
  <c r="M567" i="14"/>
  <c r="I567" i="14"/>
  <c r="R567" i="14" s="1"/>
  <c r="AL566" i="14"/>
  <c r="S566" i="14"/>
  <c r="I566" i="14"/>
  <c r="I565" i="14"/>
  <c r="AL564" i="14"/>
  <c r="AL563" i="14"/>
  <c r="AL562" i="14"/>
  <c r="AL561" i="14"/>
  <c r="AL560" i="14"/>
  <c r="H560" i="14"/>
  <c r="AL559" i="14"/>
  <c r="H559" i="14"/>
  <c r="AL558" i="14"/>
  <c r="AL557" i="14"/>
  <c r="H557" i="14"/>
  <c r="AL556" i="14"/>
  <c r="H556" i="14"/>
  <c r="AL555" i="14"/>
  <c r="AL554" i="14"/>
  <c r="I554" i="14"/>
  <c r="AL553" i="14"/>
  <c r="AL552" i="14"/>
  <c r="AL551" i="14"/>
  <c r="AC551" i="14"/>
  <c r="AA551" i="14"/>
  <c r="W551" i="14"/>
  <c r="O551" i="14"/>
  <c r="M551" i="14"/>
  <c r="K551" i="14"/>
  <c r="AJ551" i="14" s="1"/>
  <c r="I551" i="14"/>
  <c r="P551" i="14" s="1"/>
  <c r="AL550" i="14"/>
  <c r="Y550" i="14"/>
  <c r="I550" i="14"/>
  <c r="AC550" i="14" s="1"/>
  <c r="AL549" i="14"/>
  <c r="AE549" i="14"/>
  <c r="AD549" i="14"/>
  <c r="AA549" i="14"/>
  <c r="Z549" i="14"/>
  <c r="X549" i="14"/>
  <c r="W549" i="14"/>
  <c r="U549" i="14"/>
  <c r="R549" i="14"/>
  <c r="Q549" i="14"/>
  <c r="P549" i="14"/>
  <c r="N549" i="14"/>
  <c r="M549" i="14"/>
  <c r="K549" i="14"/>
  <c r="AJ549" i="14" s="1"/>
  <c r="I549" i="14"/>
  <c r="AL548" i="14"/>
  <c r="I548" i="14"/>
  <c r="K548" i="14" s="1"/>
  <c r="AJ548" i="14" s="1"/>
  <c r="AL547" i="14"/>
  <c r="I547" i="14"/>
  <c r="AL546" i="14"/>
  <c r="AD546" i="14"/>
  <c r="Z546" i="14"/>
  <c r="V546" i="14"/>
  <c r="S546" i="14"/>
  <c r="Q546" i="14"/>
  <c r="N546" i="14"/>
  <c r="M546" i="14"/>
  <c r="I546" i="14"/>
  <c r="X546" i="14" s="1"/>
  <c r="AL545" i="14"/>
  <c r="I545" i="14"/>
  <c r="AJ544" i="14"/>
  <c r="I544" i="14"/>
  <c r="G544" i="14"/>
  <c r="AL543" i="14"/>
  <c r="AF543" i="14"/>
  <c r="I543" i="14"/>
  <c r="AL542" i="14"/>
  <c r="AD542" i="14"/>
  <c r="V542" i="14"/>
  <c r="T542" i="14"/>
  <c r="Q542" i="14"/>
  <c r="P542" i="14"/>
  <c r="N542" i="14"/>
  <c r="L542" i="14"/>
  <c r="I542" i="14"/>
  <c r="Z542" i="14" s="1"/>
  <c r="I541" i="14"/>
  <c r="AL540" i="14"/>
  <c r="AL539" i="14"/>
  <c r="AE539" i="14"/>
  <c r="AC539" i="14"/>
  <c r="AA539" i="14"/>
  <c r="W539" i="14"/>
  <c r="U539" i="14"/>
  <c r="T539" i="14"/>
  <c r="R539" i="14"/>
  <c r="O539" i="14"/>
  <c r="L539" i="14"/>
  <c r="K539" i="14"/>
  <c r="AJ539" i="14" s="1"/>
  <c r="I539" i="14"/>
  <c r="AD539" i="14" s="1"/>
  <c r="AL538" i="14"/>
  <c r="AB538" i="14"/>
  <c r="K538" i="14"/>
  <c r="AJ538" i="14" s="1"/>
  <c r="I538" i="14"/>
  <c r="AL537" i="14"/>
  <c r="AD537" i="14"/>
  <c r="AA537" i="14"/>
  <c r="T537" i="14"/>
  <c r="P537" i="14"/>
  <c r="I537" i="14"/>
  <c r="AL536" i="14"/>
  <c r="AE536" i="14"/>
  <c r="Z536" i="14"/>
  <c r="S536" i="14"/>
  <c r="R536" i="14"/>
  <c r="M536" i="14"/>
  <c r="I536" i="14"/>
  <c r="X536" i="14" s="1"/>
  <c r="AL535" i="14"/>
  <c r="AJ535" i="14"/>
  <c r="AE535" i="14"/>
  <c r="AC535" i="14"/>
  <c r="AA535" i="14"/>
  <c r="Z535" i="14"/>
  <c r="X535" i="14"/>
  <c r="W535" i="14"/>
  <c r="V535" i="14"/>
  <c r="U535" i="14"/>
  <c r="R535" i="14"/>
  <c r="P535" i="14"/>
  <c r="O535" i="14"/>
  <c r="N535" i="14"/>
  <c r="M535" i="14"/>
  <c r="L535" i="14"/>
  <c r="K535" i="14"/>
  <c r="I535" i="14"/>
  <c r="AD535" i="14" s="1"/>
  <c r="AL534" i="14"/>
  <c r="AD534" i="14"/>
  <c r="AB534" i="14"/>
  <c r="W534" i="14"/>
  <c r="S534" i="14"/>
  <c r="L534" i="14"/>
  <c r="I534" i="14"/>
  <c r="AL533" i="14"/>
  <c r="AE533" i="14"/>
  <c r="AA533" i="14"/>
  <c r="X533" i="14"/>
  <c r="U533" i="14"/>
  <c r="S533" i="14"/>
  <c r="R533" i="14"/>
  <c r="K533" i="14"/>
  <c r="AJ533" i="14" s="1"/>
  <c r="I533" i="14"/>
  <c r="AL532" i="14"/>
  <c r="I532" i="14"/>
  <c r="AA532" i="14" s="1"/>
  <c r="AL531" i="14"/>
  <c r="N531" i="14"/>
  <c r="I531" i="14"/>
  <c r="AA531" i="14" s="1"/>
  <c r="AL530" i="14"/>
  <c r="AD530" i="14"/>
  <c r="AB530" i="14"/>
  <c r="X530" i="14"/>
  <c r="T530" i="14"/>
  <c r="N530" i="14"/>
  <c r="I530" i="14"/>
  <c r="AL529" i="14"/>
  <c r="AE529" i="14"/>
  <c r="I529" i="14"/>
  <c r="AL528" i="14"/>
  <c r="AB528" i="14"/>
  <c r="O528" i="14"/>
  <c r="I528" i="14"/>
  <c r="AL527" i="14"/>
  <c r="I527" i="14"/>
  <c r="AL526" i="14"/>
  <c r="AB526" i="14"/>
  <c r="I526" i="14"/>
  <c r="S526" i="14" s="1"/>
  <c r="AJ525" i="14"/>
  <c r="I525" i="14"/>
  <c r="G525" i="14"/>
  <c r="AL524" i="14"/>
  <c r="AF524" i="14"/>
  <c r="AC524" i="14"/>
  <c r="Z524" i="14"/>
  <c r="X524" i="14"/>
  <c r="W524" i="14"/>
  <c r="P524" i="14"/>
  <c r="M524" i="14"/>
  <c r="L524" i="14"/>
  <c r="I524" i="14"/>
  <c r="AL523" i="14"/>
  <c r="AJ523" i="14"/>
  <c r="AC523" i="14"/>
  <c r="AB523" i="14"/>
  <c r="AA523" i="14"/>
  <c r="Y523" i="14"/>
  <c r="U523" i="14"/>
  <c r="S523" i="14"/>
  <c r="O523" i="14"/>
  <c r="N523" i="14"/>
  <c r="M523" i="14"/>
  <c r="L523" i="14"/>
  <c r="K523" i="14"/>
  <c r="I523" i="14"/>
  <c r="I522" i="14"/>
  <c r="AL521" i="14"/>
  <c r="AL520" i="14"/>
  <c r="AA520" i="14"/>
  <c r="P520" i="14"/>
  <c r="O520" i="14"/>
  <c r="K520" i="14"/>
  <c r="AJ520" i="14" s="1"/>
  <c r="I520" i="14"/>
  <c r="AC520" i="14" s="1"/>
  <c r="AL519" i="14"/>
  <c r="Q519" i="14"/>
  <c r="L519" i="14"/>
  <c r="I519" i="14"/>
  <c r="AA519" i="14" s="1"/>
  <c r="AL518" i="14"/>
  <c r="AC518" i="14"/>
  <c r="Y518" i="14"/>
  <c r="X518" i="14"/>
  <c r="T518" i="14"/>
  <c r="S518" i="14"/>
  <c r="R518" i="14"/>
  <c r="P518" i="14"/>
  <c r="I518" i="14"/>
  <c r="O518" i="14" s="1"/>
  <c r="AL517" i="14"/>
  <c r="AJ517" i="14"/>
  <c r="AC517" i="14"/>
  <c r="Y517" i="14"/>
  <c r="W517" i="14"/>
  <c r="Q517" i="14"/>
  <c r="P517" i="14"/>
  <c r="M517" i="14"/>
  <c r="K517" i="14"/>
  <c r="I517" i="14"/>
  <c r="S517" i="14" s="1"/>
  <c r="AL516" i="14"/>
  <c r="I516" i="14"/>
  <c r="T516" i="14" s="1"/>
  <c r="AL515" i="14"/>
  <c r="AE515" i="14"/>
  <c r="Y515" i="14"/>
  <c r="U515" i="14"/>
  <c r="R515" i="14"/>
  <c r="I515" i="14"/>
  <c r="M515" i="14" s="1"/>
  <c r="AL514" i="14"/>
  <c r="AJ514" i="14"/>
  <c r="AC514" i="14"/>
  <c r="W514" i="14"/>
  <c r="P514" i="14"/>
  <c r="M514" i="14"/>
  <c r="K514" i="14"/>
  <c r="I514" i="14"/>
  <c r="AJ513" i="14"/>
  <c r="I513" i="14"/>
  <c r="G513" i="14"/>
  <c r="AL512" i="14"/>
  <c r="AF512" i="14"/>
  <c r="AD512" i="14"/>
  <c r="AB512" i="14"/>
  <c r="Z512" i="14"/>
  <c r="Y512" i="14"/>
  <c r="X512" i="14"/>
  <c r="W512" i="14"/>
  <c r="V512" i="14"/>
  <c r="R512" i="14"/>
  <c r="Q512" i="14"/>
  <c r="P512" i="14"/>
  <c r="O512" i="14"/>
  <c r="N512" i="14"/>
  <c r="M512" i="14"/>
  <c r="L512" i="14"/>
  <c r="I512" i="14"/>
  <c r="AE512" i="14" s="1"/>
  <c r="AL511" i="14"/>
  <c r="AE511" i="14"/>
  <c r="AD511" i="14"/>
  <c r="Y511" i="14"/>
  <c r="W511" i="14"/>
  <c r="S511" i="14"/>
  <c r="O511" i="14"/>
  <c r="N511" i="14"/>
  <c r="L511" i="14"/>
  <c r="I511" i="14"/>
  <c r="T511" i="14" s="1"/>
  <c r="I510" i="14"/>
  <c r="AL509" i="14"/>
  <c r="AL508" i="14"/>
  <c r="AL507" i="14"/>
  <c r="AL506" i="14"/>
  <c r="I506" i="14"/>
  <c r="L506" i="14" s="1"/>
  <c r="AL505" i="14"/>
  <c r="AE505" i="14"/>
  <c r="L505" i="14"/>
  <c r="I505" i="14"/>
  <c r="AA505" i="14" s="1"/>
  <c r="AL504" i="14"/>
  <c r="V504" i="14"/>
  <c r="I504" i="14"/>
  <c r="Z504" i="14" s="1"/>
  <c r="AL503" i="14"/>
  <c r="AB503" i="14"/>
  <c r="Y503" i="14"/>
  <c r="X503" i="14"/>
  <c r="S503" i="14"/>
  <c r="R503" i="14"/>
  <c r="O503" i="14"/>
  <c r="N503" i="14"/>
  <c r="I503" i="14"/>
  <c r="T503" i="14" s="1"/>
  <c r="AL502" i="14"/>
  <c r="AB502" i="14"/>
  <c r="W502" i="14"/>
  <c r="S502" i="14"/>
  <c r="P502" i="14"/>
  <c r="O502" i="14"/>
  <c r="K502" i="14"/>
  <c r="AJ502" i="14" s="1"/>
  <c r="I502" i="14"/>
  <c r="X502" i="14" s="1"/>
  <c r="AL501" i="14"/>
  <c r="T501" i="14"/>
  <c r="I501" i="14"/>
  <c r="AL500" i="14"/>
  <c r="AB500" i="14"/>
  <c r="S500" i="14"/>
  <c r="R500" i="14"/>
  <c r="O500" i="14"/>
  <c r="I500" i="14"/>
  <c r="V500" i="14" s="1"/>
  <c r="AJ499" i="14"/>
  <c r="I499" i="14"/>
  <c r="G499" i="14"/>
  <c r="AL498" i="14"/>
  <c r="AF498" i="14"/>
  <c r="AD498" i="14"/>
  <c r="AB498" i="14"/>
  <c r="AA498" i="14"/>
  <c r="X498" i="14"/>
  <c r="U498" i="14"/>
  <c r="T498" i="14"/>
  <c r="O498" i="14"/>
  <c r="N498" i="14"/>
  <c r="L498" i="14"/>
  <c r="K498" i="14"/>
  <c r="AJ498" i="14" s="1"/>
  <c r="I498" i="14"/>
  <c r="AE498" i="14" s="1"/>
  <c r="AL497" i="14"/>
  <c r="Y497" i="14"/>
  <c r="V497" i="14"/>
  <c r="S497" i="14"/>
  <c r="R497" i="14"/>
  <c r="K497" i="14"/>
  <c r="AJ497" i="14" s="1"/>
  <c r="I497" i="14"/>
  <c r="AA497" i="14" s="1"/>
  <c r="I496" i="14"/>
  <c r="AL495" i="14"/>
  <c r="AL494" i="14"/>
  <c r="AE494" i="14"/>
  <c r="AC494" i="14"/>
  <c r="AB494" i="14"/>
  <c r="AA494" i="14"/>
  <c r="X494" i="14"/>
  <c r="V494" i="14"/>
  <c r="U494" i="14"/>
  <c r="S494" i="14"/>
  <c r="Q494" i="14"/>
  <c r="P494" i="14"/>
  <c r="M494" i="14"/>
  <c r="L494" i="14"/>
  <c r="K494" i="14"/>
  <c r="AJ494" i="14" s="1"/>
  <c r="I494" i="14"/>
  <c r="Y494" i="14" s="1"/>
  <c r="AL493" i="14"/>
  <c r="AE493" i="14"/>
  <c r="AB493" i="14"/>
  <c r="Y493" i="14"/>
  <c r="T493" i="14"/>
  <c r="Q493" i="14"/>
  <c r="P493" i="14"/>
  <c r="O493" i="14"/>
  <c r="K493" i="14"/>
  <c r="AJ493" i="14" s="1"/>
  <c r="I493" i="14"/>
  <c r="V493" i="14" s="1"/>
  <c r="AL492" i="14"/>
  <c r="AE492" i="14"/>
  <c r="Y492" i="14"/>
  <c r="W492" i="14"/>
  <c r="S492" i="14"/>
  <c r="O492" i="14"/>
  <c r="M492" i="14"/>
  <c r="I492" i="14"/>
  <c r="AC492" i="14" s="1"/>
  <c r="AL491" i="14"/>
  <c r="AD491" i="14"/>
  <c r="AC491" i="14"/>
  <c r="AA491" i="14"/>
  <c r="Y491" i="14"/>
  <c r="U491" i="14"/>
  <c r="T491" i="14"/>
  <c r="P491" i="14"/>
  <c r="N491" i="14"/>
  <c r="M491" i="14"/>
  <c r="K491" i="14"/>
  <c r="AJ491" i="14" s="1"/>
  <c r="I491" i="14"/>
  <c r="AE491" i="14" s="1"/>
  <c r="AL490" i="14"/>
  <c r="AC490" i="14"/>
  <c r="AB490" i="14"/>
  <c r="AA490" i="14"/>
  <c r="Y490" i="14"/>
  <c r="X490" i="14"/>
  <c r="W490" i="14"/>
  <c r="V490" i="14"/>
  <c r="S490" i="14"/>
  <c r="Q490" i="14"/>
  <c r="P490" i="14"/>
  <c r="O490" i="14"/>
  <c r="N490" i="14"/>
  <c r="M490" i="14"/>
  <c r="K490" i="14"/>
  <c r="AJ490" i="14" s="1"/>
  <c r="I490" i="14"/>
  <c r="AL489" i="14"/>
  <c r="AJ489" i="14"/>
  <c r="AE489" i="14"/>
  <c r="AD489" i="14"/>
  <c r="AC489" i="14"/>
  <c r="AA489" i="14"/>
  <c r="Y489" i="14"/>
  <c r="X489" i="14"/>
  <c r="W489" i="14"/>
  <c r="V489" i="14"/>
  <c r="U489" i="14"/>
  <c r="T489" i="14"/>
  <c r="Q489" i="14"/>
  <c r="P489" i="14"/>
  <c r="O489" i="14"/>
  <c r="N489" i="14"/>
  <c r="M489" i="14"/>
  <c r="L489" i="14"/>
  <c r="K489" i="14"/>
  <c r="I489" i="14"/>
  <c r="Z489" i="14" s="1"/>
  <c r="AL488" i="14"/>
  <c r="AE488" i="14"/>
  <c r="AD488" i="14"/>
  <c r="AA488" i="14"/>
  <c r="Y488" i="14"/>
  <c r="U488" i="14"/>
  <c r="T488" i="14"/>
  <c r="Q488" i="14"/>
  <c r="P488" i="14"/>
  <c r="L488" i="14"/>
  <c r="K488" i="14"/>
  <c r="AJ488" i="14" s="1"/>
  <c r="I488" i="14"/>
  <c r="AJ487" i="14"/>
  <c r="I487" i="14"/>
  <c r="G487" i="14"/>
  <c r="AL486" i="14"/>
  <c r="AF486" i="14"/>
  <c r="AB486" i="14"/>
  <c r="I486" i="14"/>
  <c r="AL485" i="14"/>
  <c r="I485" i="14"/>
  <c r="AE485" i="14" s="1"/>
  <c r="I484" i="14"/>
  <c r="AL483" i="14"/>
  <c r="AL482" i="14"/>
  <c r="I482" i="14"/>
  <c r="AL481" i="14"/>
  <c r="AC481" i="14"/>
  <c r="AA481" i="14"/>
  <c r="Y481" i="14"/>
  <c r="S481" i="14"/>
  <c r="Q481" i="14"/>
  <c r="P481" i="14"/>
  <c r="N481" i="14"/>
  <c r="I481" i="14"/>
  <c r="U481" i="14" s="1"/>
  <c r="AL480" i="14"/>
  <c r="Q480" i="14"/>
  <c r="I480" i="14"/>
  <c r="Z480" i="14" s="1"/>
  <c r="AL479" i="14"/>
  <c r="AC479" i="14"/>
  <c r="Z479" i="14"/>
  <c r="S479" i="14"/>
  <c r="Q479" i="14"/>
  <c r="N479" i="14"/>
  <c r="M479" i="14"/>
  <c r="I479" i="14"/>
  <c r="U479" i="14" s="1"/>
  <c r="AL478" i="14"/>
  <c r="S478" i="14"/>
  <c r="I478" i="14"/>
  <c r="AL477" i="14"/>
  <c r="AD477" i="14"/>
  <c r="Y477" i="14"/>
  <c r="P477" i="14"/>
  <c r="I477" i="14"/>
  <c r="AL476" i="14"/>
  <c r="AC476" i="14"/>
  <c r="AA476" i="14"/>
  <c r="U476" i="14"/>
  <c r="P476" i="14"/>
  <c r="K476" i="14"/>
  <c r="AJ476" i="14" s="1"/>
  <c r="I476" i="14"/>
  <c r="AJ475" i="14"/>
  <c r="I475" i="14"/>
  <c r="G475" i="14"/>
  <c r="AL474" i="14"/>
  <c r="AF474" i="14"/>
  <c r="I474" i="14"/>
  <c r="AL473" i="14"/>
  <c r="AE473" i="14"/>
  <c r="Q473" i="14"/>
  <c r="I473" i="14"/>
  <c r="K473" i="14" s="1"/>
  <c r="AJ473" i="14" s="1"/>
  <c r="I472" i="14"/>
  <c r="AL471" i="14"/>
  <c r="AL470" i="14"/>
  <c r="AL469" i="14"/>
  <c r="AL468" i="14"/>
  <c r="O468" i="14"/>
  <c r="I468" i="14"/>
  <c r="AE468" i="14" s="1"/>
  <c r="AL467" i="14"/>
  <c r="L467" i="14"/>
  <c r="I467" i="14"/>
  <c r="AB467" i="14" s="1"/>
  <c r="AL466" i="14"/>
  <c r="O466" i="14"/>
  <c r="I466" i="14"/>
  <c r="AL465" i="14"/>
  <c r="Z465" i="14"/>
  <c r="U465" i="14"/>
  <c r="T465" i="14"/>
  <c r="R465" i="14"/>
  <c r="O465" i="14"/>
  <c r="I465" i="14"/>
  <c r="AC465" i="14" s="1"/>
  <c r="AL464" i="14"/>
  <c r="AE464" i="14"/>
  <c r="AB464" i="14"/>
  <c r="W464" i="14"/>
  <c r="K464" i="14"/>
  <c r="AJ464" i="14" s="1"/>
  <c r="I464" i="14"/>
  <c r="AL463" i="14"/>
  <c r="O463" i="14"/>
  <c r="I463" i="14"/>
  <c r="AL462" i="14"/>
  <c r="Z462" i="14"/>
  <c r="U462" i="14"/>
  <c r="S462" i="14"/>
  <c r="Q462" i="14"/>
  <c r="M462" i="14"/>
  <c r="K462" i="14"/>
  <c r="AJ462" i="14" s="1"/>
  <c r="I462" i="14"/>
  <c r="W462" i="14" s="1"/>
  <c r="AJ461" i="14"/>
  <c r="I461" i="14"/>
  <c r="G461" i="14"/>
  <c r="AL460" i="14"/>
  <c r="AF460" i="14"/>
  <c r="AB460" i="14"/>
  <c r="Y460" i="14"/>
  <c r="V460" i="14"/>
  <c r="T460" i="14"/>
  <c r="O460" i="14"/>
  <c r="M460" i="14"/>
  <c r="I460" i="14"/>
  <c r="P460" i="14" s="1"/>
  <c r="AL459" i="14"/>
  <c r="AE459" i="14"/>
  <c r="AA459" i="14"/>
  <c r="Z459" i="14"/>
  <c r="Y459" i="14"/>
  <c r="W459" i="14"/>
  <c r="Q459" i="14"/>
  <c r="P459" i="14"/>
  <c r="O459" i="14"/>
  <c r="N459" i="14"/>
  <c r="K459" i="14"/>
  <c r="AJ459" i="14" s="1"/>
  <c r="I459" i="14"/>
  <c r="T459" i="14" s="1"/>
  <c r="I458" i="14"/>
  <c r="AL457" i="14"/>
  <c r="AL456" i="14"/>
  <c r="Z456" i="14"/>
  <c r="Y456" i="14"/>
  <c r="T456" i="14"/>
  <c r="Q456" i="14"/>
  <c r="L456" i="14"/>
  <c r="I456" i="14"/>
  <c r="AL455" i="14"/>
  <c r="I455" i="14"/>
  <c r="AL454" i="14"/>
  <c r="I454" i="14"/>
  <c r="AL453" i="14"/>
  <c r="AE453" i="14"/>
  <c r="AB453" i="14"/>
  <c r="P453" i="14"/>
  <c r="M453" i="14"/>
  <c r="I453" i="14"/>
  <c r="Y453" i="14" s="1"/>
  <c r="AL452" i="14"/>
  <c r="I452" i="14"/>
  <c r="AL451" i="14"/>
  <c r="I451" i="14"/>
  <c r="AL450" i="14"/>
  <c r="W450" i="14"/>
  <c r="R450" i="14"/>
  <c r="O450" i="14"/>
  <c r="I450" i="14"/>
  <c r="Y450" i="14" s="1"/>
  <c r="AJ449" i="14"/>
  <c r="I449" i="14"/>
  <c r="G449" i="14"/>
  <c r="AL448" i="14"/>
  <c r="AF448" i="14"/>
  <c r="K448" i="14"/>
  <c r="AJ448" i="14" s="1"/>
  <c r="I448" i="14"/>
  <c r="AD448" i="14" s="1"/>
  <c r="AL447" i="14"/>
  <c r="AE447" i="14"/>
  <c r="AD447" i="14"/>
  <c r="AC447" i="14"/>
  <c r="AA447" i="14"/>
  <c r="Y447" i="14"/>
  <c r="X447" i="14"/>
  <c r="W447" i="14"/>
  <c r="V447" i="14"/>
  <c r="U447" i="14"/>
  <c r="T447" i="14"/>
  <c r="Q447" i="14"/>
  <c r="P447" i="14"/>
  <c r="O447" i="14"/>
  <c r="N447" i="14"/>
  <c r="M447" i="14"/>
  <c r="L447" i="14"/>
  <c r="K447" i="14"/>
  <c r="AJ447" i="14" s="1"/>
  <c r="I447" i="14"/>
  <c r="Z447" i="14" s="1"/>
  <c r="I446" i="14"/>
  <c r="AL445" i="14"/>
  <c r="AL444" i="14"/>
  <c r="AD444" i="14"/>
  <c r="Y444" i="14"/>
  <c r="U444" i="14"/>
  <c r="I444" i="14"/>
  <c r="AL443" i="14"/>
  <c r="AC443" i="14"/>
  <c r="AB443" i="14"/>
  <c r="Y443" i="14"/>
  <c r="S443" i="14"/>
  <c r="R443" i="14"/>
  <c r="Q443" i="14"/>
  <c r="O443" i="14"/>
  <c r="K443" i="14"/>
  <c r="AJ443" i="14" s="1"/>
  <c r="I443" i="14"/>
  <c r="U443" i="14" s="1"/>
  <c r="AL442" i="14"/>
  <c r="AD442" i="14"/>
  <c r="N442" i="14"/>
  <c r="I442" i="14"/>
  <c r="Y442" i="14" s="1"/>
  <c r="AL441" i="14"/>
  <c r="K441" i="14"/>
  <c r="AJ441" i="14" s="1"/>
  <c r="I441" i="14"/>
  <c r="AC441" i="14" s="1"/>
  <c r="AL440" i="14"/>
  <c r="AC440" i="14"/>
  <c r="Y440" i="14"/>
  <c r="W440" i="14"/>
  <c r="R440" i="14"/>
  <c r="N440" i="14"/>
  <c r="M440" i="14"/>
  <c r="K440" i="14"/>
  <c r="AJ440" i="14" s="1"/>
  <c r="I440" i="14"/>
  <c r="AL439" i="14"/>
  <c r="AE439" i="14"/>
  <c r="AB439" i="14"/>
  <c r="V439" i="14"/>
  <c r="U439" i="14"/>
  <c r="T439" i="14"/>
  <c r="Q439" i="14"/>
  <c r="N439" i="14"/>
  <c r="L439" i="14"/>
  <c r="K439" i="14"/>
  <c r="AJ439" i="14" s="1"/>
  <c r="I439" i="14"/>
  <c r="Z439" i="14" s="1"/>
  <c r="AL438" i="14"/>
  <c r="AE438" i="14"/>
  <c r="AA438" i="14"/>
  <c r="Y438" i="14"/>
  <c r="I438" i="14"/>
  <c r="S438" i="14" s="1"/>
  <c r="AJ437" i="14"/>
  <c r="I437" i="14"/>
  <c r="G437" i="14"/>
  <c r="AL436" i="14"/>
  <c r="AF436" i="14"/>
  <c r="Y436" i="14"/>
  <c r="V436" i="14"/>
  <c r="S436" i="14"/>
  <c r="O436" i="14"/>
  <c r="I436" i="14"/>
  <c r="AL435" i="14"/>
  <c r="I435" i="14"/>
  <c r="K435" i="14" s="1"/>
  <c r="AJ435" i="14" s="1"/>
  <c r="I434" i="14"/>
  <c r="AL433" i="14"/>
  <c r="AL432" i="14"/>
  <c r="AL431" i="14"/>
  <c r="AL430" i="14"/>
  <c r="X430" i="14"/>
  <c r="T430" i="14"/>
  <c r="S430" i="14"/>
  <c r="R430" i="14"/>
  <c r="M430" i="14"/>
  <c r="I430" i="14"/>
  <c r="N430" i="14" s="1"/>
  <c r="AL429" i="14"/>
  <c r="AJ429" i="14"/>
  <c r="AC429" i="14"/>
  <c r="AB429" i="14"/>
  <c r="Z429" i="14"/>
  <c r="Y429" i="14"/>
  <c r="X429" i="14"/>
  <c r="V429" i="14"/>
  <c r="S429" i="14"/>
  <c r="Q429" i="14"/>
  <c r="P429" i="14"/>
  <c r="N429" i="14"/>
  <c r="M429" i="14"/>
  <c r="L429" i="14"/>
  <c r="K429" i="14"/>
  <c r="I429" i="14"/>
  <c r="U429" i="14" s="1"/>
  <c r="AL428" i="14"/>
  <c r="AD428" i="14"/>
  <c r="Z428" i="14"/>
  <c r="V428" i="14"/>
  <c r="L428" i="14"/>
  <c r="I428" i="14"/>
  <c r="R428" i="14" s="1"/>
  <c r="AL427" i="14"/>
  <c r="I427" i="14"/>
  <c r="AL426" i="14"/>
  <c r="AC426" i="14"/>
  <c r="AB426" i="14"/>
  <c r="AA426" i="14"/>
  <c r="Y426" i="14"/>
  <c r="V426" i="14"/>
  <c r="R426" i="14"/>
  <c r="P426" i="14"/>
  <c r="N426" i="14"/>
  <c r="M426" i="14"/>
  <c r="K426" i="14"/>
  <c r="AJ426" i="14" s="1"/>
  <c r="I426" i="14"/>
  <c r="X426" i="14" s="1"/>
  <c r="AL425" i="14"/>
  <c r="AA425" i="14"/>
  <c r="Z425" i="14"/>
  <c r="T425" i="14"/>
  <c r="P425" i="14"/>
  <c r="K425" i="14"/>
  <c r="AJ425" i="14" s="1"/>
  <c r="I425" i="14"/>
  <c r="AC425" i="14" s="1"/>
  <c r="AL424" i="14"/>
  <c r="AD424" i="14"/>
  <c r="M424" i="14"/>
  <c r="I424" i="14"/>
  <c r="X424" i="14" s="1"/>
  <c r="AL423" i="14"/>
  <c r="AC423" i="14"/>
  <c r="AB423" i="14"/>
  <c r="AA423" i="14"/>
  <c r="Z423" i="14"/>
  <c r="V423" i="14"/>
  <c r="R423" i="14"/>
  <c r="Q423" i="14"/>
  <c r="N423" i="14"/>
  <c r="M423" i="14"/>
  <c r="K423" i="14"/>
  <c r="AJ423" i="14" s="1"/>
  <c r="I423" i="14"/>
  <c r="X423" i="14" s="1"/>
  <c r="AL422" i="14"/>
  <c r="AC422" i="14"/>
  <c r="AA422" i="14"/>
  <c r="T422" i="14"/>
  <c r="Q422" i="14"/>
  <c r="I422" i="14"/>
  <c r="N422" i="14" s="1"/>
  <c r="AJ421" i="14"/>
  <c r="I421" i="14"/>
  <c r="G421" i="14"/>
  <c r="AL420" i="14"/>
  <c r="AF420" i="14"/>
  <c r="AD420" i="14"/>
  <c r="Y420" i="14"/>
  <c r="W420" i="14"/>
  <c r="S420" i="14"/>
  <c r="P420" i="14"/>
  <c r="N420" i="14"/>
  <c r="M420" i="14"/>
  <c r="I420" i="14"/>
  <c r="AC420" i="14" s="1"/>
  <c r="AL419" i="14"/>
  <c r="AB419" i="14"/>
  <c r="X419" i="14"/>
  <c r="S419" i="14"/>
  <c r="R419" i="14"/>
  <c r="L419" i="14"/>
  <c r="I419" i="14"/>
  <c r="Y419" i="14" s="1"/>
  <c r="I418" i="14"/>
  <c r="AL417" i="14"/>
  <c r="AL416" i="14"/>
  <c r="I416" i="14"/>
  <c r="M416" i="14" s="1"/>
  <c r="AL415" i="14"/>
  <c r="W415" i="14"/>
  <c r="N415" i="14"/>
  <c r="K415" i="14"/>
  <c r="AJ415" i="14" s="1"/>
  <c r="I415" i="14"/>
  <c r="AL414" i="14"/>
  <c r="P414" i="14"/>
  <c r="I414" i="14"/>
  <c r="AL413" i="14"/>
  <c r="AC413" i="14"/>
  <c r="R413" i="14"/>
  <c r="P413" i="14"/>
  <c r="I413" i="14"/>
  <c r="AL412" i="14"/>
  <c r="AC412" i="14"/>
  <c r="R412" i="14"/>
  <c r="P412" i="14"/>
  <c r="I412" i="14"/>
  <c r="N412" i="14" s="1"/>
  <c r="AL411" i="14"/>
  <c r="AE411" i="14"/>
  <c r="I411" i="14"/>
  <c r="AL410" i="14"/>
  <c r="AD410" i="14"/>
  <c r="AC410" i="14"/>
  <c r="AA410" i="14"/>
  <c r="Y410" i="14"/>
  <c r="V410" i="14"/>
  <c r="S410" i="14"/>
  <c r="Q410" i="14"/>
  <c r="O410" i="14"/>
  <c r="M410" i="14"/>
  <c r="K410" i="14"/>
  <c r="AJ410" i="14" s="1"/>
  <c r="I410" i="14"/>
  <c r="X410" i="14" s="1"/>
  <c r="AL409" i="14"/>
  <c r="AA409" i="14"/>
  <c r="Z409" i="14"/>
  <c r="Y409" i="14"/>
  <c r="X409" i="14"/>
  <c r="V409" i="14"/>
  <c r="Q409" i="14"/>
  <c r="P409" i="14"/>
  <c r="O409" i="14"/>
  <c r="N409" i="14"/>
  <c r="K409" i="14"/>
  <c r="AJ409" i="14" s="1"/>
  <c r="I409" i="14"/>
  <c r="W409" i="14" s="1"/>
  <c r="AL408" i="14"/>
  <c r="AD408" i="14"/>
  <c r="Z408" i="14"/>
  <c r="Q408" i="14"/>
  <c r="I408" i="14"/>
  <c r="N408" i="14" s="1"/>
  <c r="AJ407" i="14"/>
  <c r="I407" i="14"/>
  <c r="G407" i="14"/>
  <c r="AL406" i="14"/>
  <c r="AF406" i="14"/>
  <c r="O406" i="14"/>
  <c r="I406" i="14"/>
  <c r="AE406" i="14" s="1"/>
  <c r="AL405" i="14"/>
  <c r="AD405" i="14"/>
  <c r="X405" i="14"/>
  <c r="V405" i="14"/>
  <c r="T405" i="14"/>
  <c r="N405" i="14"/>
  <c r="I405" i="14"/>
  <c r="Q405" i="14" s="1"/>
  <c r="I404" i="14"/>
  <c r="AL403" i="14"/>
  <c r="AL402" i="14"/>
  <c r="I402" i="14"/>
  <c r="AL401" i="14"/>
  <c r="O401" i="14"/>
  <c r="N401" i="14"/>
  <c r="K401" i="14"/>
  <c r="AJ401" i="14" s="1"/>
  <c r="I401" i="14"/>
  <c r="AL400" i="14"/>
  <c r="P400" i="14"/>
  <c r="I400" i="14"/>
  <c r="AL399" i="14"/>
  <c r="O399" i="14"/>
  <c r="I399" i="14"/>
  <c r="AA399" i="14" s="1"/>
  <c r="AL398" i="14"/>
  <c r="O398" i="14"/>
  <c r="I398" i="14"/>
  <c r="AL397" i="14"/>
  <c r="I397" i="14"/>
  <c r="AL396" i="14"/>
  <c r="AD396" i="14"/>
  <c r="AB396" i="14"/>
  <c r="T396" i="14"/>
  <c r="S396" i="14"/>
  <c r="R396" i="14"/>
  <c r="N396" i="14"/>
  <c r="L396" i="14"/>
  <c r="I396" i="14"/>
  <c r="AC396" i="14" s="1"/>
  <c r="AL395" i="14"/>
  <c r="AJ395" i="14"/>
  <c r="AC395" i="14"/>
  <c r="AB395" i="14"/>
  <c r="AA395" i="14"/>
  <c r="X395" i="14"/>
  <c r="W395" i="14"/>
  <c r="S395" i="14"/>
  <c r="R395" i="14"/>
  <c r="P395" i="14"/>
  <c r="O395" i="14"/>
  <c r="L395" i="14"/>
  <c r="K395" i="14"/>
  <c r="I395" i="14"/>
  <c r="Z395" i="14" s="1"/>
  <c r="AL394" i="14"/>
  <c r="AE394" i="14"/>
  <c r="AB394" i="14"/>
  <c r="AA394" i="14"/>
  <c r="V394" i="14"/>
  <c r="U394" i="14"/>
  <c r="P394" i="14"/>
  <c r="O394" i="14"/>
  <c r="M394" i="14"/>
  <c r="L394" i="14"/>
  <c r="I394" i="14"/>
  <c r="Z394" i="14" s="1"/>
  <c r="AJ393" i="14"/>
  <c r="I393" i="14"/>
  <c r="G393" i="14"/>
  <c r="AL392" i="14"/>
  <c r="AF392" i="14"/>
  <c r="AC392" i="14"/>
  <c r="Y392" i="14"/>
  <c r="S392" i="14"/>
  <c r="I392" i="14"/>
  <c r="AL391" i="14"/>
  <c r="AE391" i="14"/>
  <c r="AD391" i="14"/>
  <c r="S391" i="14"/>
  <c r="R391" i="14"/>
  <c r="O391" i="14"/>
  <c r="N391" i="14"/>
  <c r="I391" i="14"/>
  <c r="I390" i="14"/>
  <c r="AL389" i="14"/>
  <c r="AL388" i="14"/>
  <c r="AC388" i="14"/>
  <c r="I388" i="14"/>
  <c r="AL387" i="14"/>
  <c r="AC387" i="14"/>
  <c r="AA387" i="14"/>
  <c r="Z387" i="14"/>
  <c r="Y387" i="14"/>
  <c r="W387" i="14"/>
  <c r="U387" i="14"/>
  <c r="R387" i="14"/>
  <c r="Q387" i="14"/>
  <c r="P387" i="14"/>
  <c r="O387" i="14"/>
  <c r="L387" i="14"/>
  <c r="K387" i="14"/>
  <c r="AJ387" i="14" s="1"/>
  <c r="I387" i="14"/>
  <c r="X387" i="14" s="1"/>
  <c r="AL386" i="14"/>
  <c r="AA386" i="14"/>
  <c r="X386" i="14"/>
  <c r="U386" i="14"/>
  <c r="O386" i="14"/>
  <c r="K386" i="14"/>
  <c r="AJ386" i="14" s="1"/>
  <c r="I386" i="14"/>
  <c r="S386" i="14" s="1"/>
  <c r="AL385" i="14"/>
  <c r="AB385" i="14"/>
  <c r="I385" i="14"/>
  <c r="AL384" i="14"/>
  <c r="I384" i="14"/>
  <c r="AL383" i="14"/>
  <c r="Q383" i="14"/>
  <c r="P383" i="14"/>
  <c r="K383" i="14"/>
  <c r="AJ383" i="14" s="1"/>
  <c r="I383" i="14"/>
  <c r="AA383" i="14" s="1"/>
  <c r="AL382" i="14"/>
  <c r="AE382" i="14"/>
  <c r="AB382" i="14"/>
  <c r="AA382" i="14"/>
  <c r="Y382" i="14"/>
  <c r="W382" i="14"/>
  <c r="S382" i="14"/>
  <c r="R382" i="14"/>
  <c r="Q382" i="14"/>
  <c r="O382" i="14"/>
  <c r="M382" i="14"/>
  <c r="L382" i="14"/>
  <c r="I382" i="14"/>
  <c r="X382" i="14" s="1"/>
  <c r="AL381" i="14"/>
  <c r="AE381" i="14"/>
  <c r="T381" i="14"/>
  <c r="I381" i="14"/>
  <c r="W381" i="14" s="1"/>
  <c r="AL380" i="14"/>
  <c r="S380" i="14"/>
  <c r="I380" i="14"/>
  <c r="AJ379" i="14"/>
  <c r="I379" i="14"/>
  <c r="G379" i="14"/>
  <c r="AL378" i="14"/>
  <c r="AF378" i="14"/>
  <c r="AD378" i="14"/>
  <c r="AC378" i="14"/>
  <c r="X378" i="14"/>
  <c r="U378" i="14"/>
  <c r="O378" i="14"/>
  <c r="M378" i="14"/>
  <c r="I378" i="14"/>
  <c r="R378" i="14" s="1"/>
  <c r="AL377" i="14"/>
  <c r="AE377" i="14"/>
  <c r="Y377" i="14"/>
  <c r="W377" i="14"/>
  <c r="L377" i="14"/>
  <c r="I377" i="14"/>
  <c r="P377" i="14" s="1"/>
  <c r="I376" i="14"/>
  <c r="AL375" i="14"/>
  <c r="AL374" i="14"/>
  <c r="AD374" i="14"/>
  <c r="P374" i="14"/>
  <c r="M374" i="14"/>
  <c r="L374" i="14"/>
  <c r="I374" i="14"/>
  <c r="X374" i="14" s="1"/>
  <c r="AL373" i="14"/>
  <c r="I373" i="14"/>
  <c r="AL372" i="14"/>
  <c r="AB372" i="14"/>
  <c r="Z372" i="14"/>
  <c r="Y372" i="14"/>
  <c r="O372" i="14"/>
  <c r="N372" i="14"/>
  <c r="L372" i="14"/>
  <c r="I372" i="14"/>
  <c r="V372" i="14" s="1"/>
  <c r="AL371" i="14"/>
  <c r="AD371" i="14"/>
  <c r="AC371" i="14"/>
  <c r="AB371" i="14"/>
  <c r="X371" i="14"/>
  <c r="V371" i="14"/>
  <c r="T371" i="14"/>
  <c r="R371" i="14"/>
  <c r="Q371" i="14"/>
  <c r="N371" i="14"/>
  <c r="M371" i="14"/>
  <c r="L371" i="14"/>
  <c r="I371" i="14"/>
  <c r="W371" i="14" s="1"/>
  <c r="AL370" i="14"/>
  <c r="AB370" i="14"/>
  <c r="W370" i="14"/>
  <c r="L370" i="14"/>
  <c r="I370" i="14"/>
  <c r="Z370" i="14" s="1"/>
  <c r="AL369" i="14"/>
  <c r="AD369" i="14"/>
  <c r="Y369" i="14"/>
  <c r="T369" i="14"/>
  <c r="N369" i="14"/>
  <c r="I369" i="14"/>
  <c r="X369" i="14" s="1"/>
  <c r="AL368" i="14"/>
  <c r="W368" i="14"/>
  <c r="V368" i="14"/>
  <c r="T368" i="14"/>
  <c r="R368" i="14"/>
  <c r="M368" i="14"/>
  <c r="I368" i="14"/>
  <c r="AB368" i="14" s="1"/>
  <c r="AL367" i="14"/>
  <c r="I367" i="14"/>
  <c r="AL366" i="14"/>
  <c r="I366" i="14"/>
  <c r="AJ365" i="14"/>
  <c r="I365" i="14"/>
  <c r="G365" i="14"/>
  <c r="AL364" i="14"/>
  <c r="AF364" i="14"/>
  <c r="W364" i="14"/>
  <c r="U364" i="14"/>
  <c r="I364" i="14"/>
  <c r="AL363" i="14"/>
  <c r="AA363" i="14"/>
  <c r="X363" i="14"/>
  <c r="W363" i="14"/>
  <c r="N363" i="14"/>
  <c r="L363" i="14"/>
  <c r="K363" i="14"/>
  <c r="AJ363" i="14" s="1"/>
  <c r="I363" i="14"/>
  <c r="T363" i="14" s="1"/>
  <c r="I362" i="14"/>
  <c r="AL361" i="14"/>
  <c r="AL360" i="14"/>
  <c r="AL359" i="14"/>
  <c r="AL358" i="14"/>
  <c r="AE358" i="14"/>
  <c r="AD358" i="14"/>
  <c r="AC358" i="14"/>
  <c r="AA358" i="14"/>
  <c r="Y358" i="14"/>
  <c r="X358" i="14"/>
  <c r="W358" i="14"/>
  <c r="V358" i="14"/>
  <c r="U358" i="14"/>
  <c r="T358" i="14"/>
  <c r="Q358" i="14"/>
  <c r="P358" i="14"/>
  <c r="O358" i="14"/>
  <c r="N358" i="14"/>
  <c r="M358" i="14"/>
  <c r="L358" i="14"/>
  <c r="K358" i="14"/>
  <c r="AJ358" i="14" s="1"/>
  <c r="I358" i="14"/>
  <c r="Z358" i="14" s="1"/>
  <c r="AL357" i="14"/>
  <c r="AD357" i="14"/>
  <c r="AB357" i="14"/>
  <c r="AA357" i="14"/>
  <c r="X357" i="14"/>
  <c r="W357" i="14"/>
  <c r="T357" i="14"/>
  <c r="S357" i="14"/>
  <c r="O357" i="14"/>
  <c r="N357" i="14"/>
  <c r="L357" i="14"/>
  <c r="K357" i="14"/>
  <c r="AJ357" i="14" s="1"/>
  <c r="I357" i="14"/>
  <c r="AL356" i="14"/>
  <c r="AD356" i="14"/>
  <c r="AC356" i="14"/>
  <c r="AA356" i="14"/>
  <c r="Y356" i="14"/>
  <c r="X356" i="14"/>
  <c r="W356" i="14"/>
  <c r="U356" i="14"/>
  <c r="T356" i="14"/>
  <c r="Q356" i="14"/>
  <c r="P356" i="14"/>
  <c r="O356" i="14"/>
  <c r="N356" i="14"/>
  <c r="L356" i="14"/>
  <c r="K356" i="14"/>
  <c r="AJ356" i="14" s="1"/>
  <c r="I356" i="14"/>
  <c r="Z356" i="14" s="1"/>
  <c r="AL355" i="14"/>
  <c r="AD355" i="14"/>
  <c r="AB355" i="14"/>
  <c r="AA355" i="14"/>
  <c r="X355" i="14"/>
  <c r="Q355" i="14"/>
  <c r="O355" i="14"/>
  <c r="N355" i="14"/>
  <c r="M355" i="14"/>
  <c r="I355" i="14"/>
  <c r="U355" i="14" s="1"/>
  <c r="AL354" i="14"/>
  <c r="AD354" i="14"/>
  <c r="AC354" i="14"/>
  <c r="AB354" i="14"/>
  <c r="Y354" i="14"/>
  <c r="V354" i="14"/>
  <c r="S354" i="14"/>
  <c r="P354" i="14"/>
  <c r="O354" i="14"/>
  <c r="M354" i="14"/>
  <c r="K354" i="14"/>
  <c r="AJ354" i="14" s="1"/>
  <c r="I354" i="14"/>
  <c r="AE354" i="14" s="1"/>
  <c r="AL353" i="14"/>
  <c r="AC353" i="14"/>
  <c r="U353" i="14"/>
  <c r="S353" i="14"/>
  <c r="K353" i="14"/>
  <c r="AJ353" i="14" s="1"/>
  <c r="I353" i="14"/>
  <c r="AB353" i="14" s="1"/>
  <c r="AL352" i="14"/>
  <c r="AE352" i="14"/>
  <c r="AB352" i="14"/>
  <c r="AA352" i="14"/>
  <c r="X352" i="14"/>
  <c r="W352" i="14"/>
  <c r="V352" i="14"/>
  <c r="T352" i="14"/>
  <c r="Q352" i="14"/>
  <c r="P352" i="14"/>
  <c r="N352" i="14"/>
  <c r="M352" i="14"/>
  <c r="L352" i="14"/>
  <c r="K352" i="14"/>
  <c r="AJ352" i="14" s="1"/>
  <c r="I352" i="14"/>
  <c r="AJ351" i="14"/>
  <c r="I351" i="14"/>
  <c r="G351" i="14"/>
  <c r="AL350" i="14"/>
  <c r="AF350" i="14"/>
  <c r="AD350" i="14"/>
  <c r="AB350" i="14"/>
  <c r="R350" i="14"/>
  <c r="Q350" i="14"/>
  <c r="N350" i="14"/>
  <c r="L350" i="14"/>
  <c r="I350" i="14"/>
  <c r="Z350" i="14" s="1"/>
  <c r="AL349" i="14"/>
  <c r="AD349" i="14"/>
  <c r="AA349" i="14"/>
  <c r="K349" i="14"/>
  <c r="AJ349" i="14" s="1"/>
  <c r="I349" i="14"/>
  <c r="R349" i="14" s="1"/>
  <c r="I348" i="14"/>
  <c r="AL347" i="14"/>
  <c r="AL346" i="14"/>
  <c r="U346" i="14"/>
  <c r="S346" i="14"/>
  <c r="P346" i="14"/>
  <c r="N346" i="14"/>
  <c r="I346" i="14"/>
  <c r="T346" i="14" s="1"/>
  <c r="AL345" i="14"/>
  <c r="AB345" i="14"/>
  <c r="AA345" i="14"/>
  <c r="Z345" i="14"/>
  <c r="Y345" i="14"/>
  <c r="Q345" i="14"/>
  <c r="P345" i="14"/>
  <c r="N345" i="14"/>
  <c r="L345" i="14"/>
  <c r="I345" i="14"/>
  <c r="U345" i="14" s="1"/>
  <c r="AL344" i="14"/>
  <c r="AC344" i="14"/>
  <c r="AA344" i="14"/>
  <c r="Z344" i="14"/>
  <c r="Y344" i="14"/>
  <c r="V344" i="14"/>
  <c r="U344" i="14"/>
  <c r="R344" i="14"/>
  <c r="Q344" i="14"/>
  <c r="P344" i="14"/>
  <c r="N344" i="14"/>
  <c r="L344" i="14"/>
  <c r="K344" i="14"/>
  <c r="AJ344" i="14" s="1"/>
  <c r="I344" i="14"/>
  <c r="AD344" i="14" s="1"/>
  <c r="AL343" i="14"/>
  <c r="M343" i="14"/>
  <c r="I343" i="14"/>
  <c r="T343" i="14" s="1"/>
  <c r="AL342" i="14"/>
  <c r="Y342" i="14"/>
  <c r="M342" i="14"/>
  <c r="I342" i="14"/>
  <c r="AB342" i="14" s="1"/>
  <c r="AL341" i="14"/>
  <c r="P341" i="14"/>
  <c r="I341" i="14"/>
  <c r="V341" i="14" s="1"/>
  <c r="AL340" i="14"/>
  <c r="Q340" i="14"/>
  <c r="I340" i="14"/>
  <c r="AA340" i="14" s="1"/>
  <c r="AJ339" i="14"/>
  <c r="I339" i="14"/>
  <c r="G339" i="14"/>
  <c r="AL338" i="14"/>
  <c r="AF338" i="14"/>
  <c r="I338" i="14"/>
  <c r="AD338" i="14" s="1"/>
  <c r="AL337" i="14"/>
  <c r="Q337" i="14"/>
  <c r="L337" i="14"/>
  <c r="K337" i="14"/>
  <c r="AJ337" i="14" s="1"/>
  <c r="I337" i="14"/>
  <c r="W337" i="14" s="1"/>
  <c r="I336" i="14"/>
  <c r="AL335" i="14"/>
  <c r="AL334" i="14"/>
  <c r="AC334" i="14"/>
  <c r="M334" i="14"/>
  <c r="I334" i="14"/>
  <c r="Q334" i="14" s="1"/>
  <c r="AL333" i="14"/>
  <c r="I333" i="14"/>
  <c r="AE333" i="14" s="1"/>
  <c r="AL332" i="14"/>
  <c r="AC332" i="14"/>
  <c r="AA332" i="14"/>
  <c r="Z332" i="14"/>
  <c r="Y332" i="14"/>
  <c r="Q332" i="14"/>
  <c r="P332" i="14"/>
  <c r="O332" i="14"/>
  <c r="N332" i="14"/>
  <c r="I332" i="14"/>
  <c r="W332" i="14" s="1"/>
  <c r="AL331" i="14"/>
  <c r="AC331" i="14"/>
  <c r="W331" i="14"/>
  <c r="K331" i="14"/>
  <c r="AJ331" i="14" s="1"/>
  <c r="I331" i="14"/>
  <c r="P331" i="14" s="1"/>
  <c r="AL330" i="14"/>
  <c r="Z330" i="14"/>
  <c r="I330" i="14"/>
  <c r="X330" i="14" s="1"/>
  <c r="AL329" i="14"/>
  <c r="AD329" i="14"/>
  <c r="AA329" i="14"/>
  <c r="Z329" i="14"/>
  <c r="Y329" i="14"/>
  <c r="W329" i="14"/>
  <c r="V329" i="14"/>
  <c r="R329" i="14"/>
  <c r="Q329" i="14"/>
  <c r="P329" i="14"/>
  <c r="O329" i="14"/>
  <c r="M329" i="14"/>
  <c r="K329" i="14"/>
  <c r="AJ329" i="14" s="1"/>
  <c r="I329" i="14"/>
  <c r="AE329" i="14" s="1"/>
  <c r="AL328" i="14"/>
  <c r="I328" i="14"/>
  <c r="AJ327" i="14"/>
  <c r="I327" i="14"/>
  <c r="G327" i="14"/>
  <c r="AL326" i="14"/>
  <c r="AF326" i="14"/>
  <c r="P326" i="14"/>
  <c r="I326" i="14"/>
  <c r="V326" i="14" s="1"/>
  <c r="AL325" i="14"/>
  <c r="O325" i="14"/>
  <c r="I325" i="14"/>
  <c r="AB325" i="14" s="1"/>
  <c r="I324" i="14"/>
  <c r="AL323" i="14"/>
  <c r="AL322" i="14"/>
  <c r="Z322" i="14"/>
  <c r="X322" i="14"/>
  <c r="W322" i="14"/>
  <c r="N322" i="14"/>
  <c r="M322" i="14"/>
  <c r="L322" i="14"/>
  <c r="I322" i="14"/>
  <c r="AD322" i="14" s="1"/>
  <c r="AL321" i="14"/>
  <c r="Z321" i="14"/>
  <c r="L321" i="14"/>
  <c r="I321" i="14"/>
  <c r="AE321" i="14" s="1"/>
  <c r="AL320" i="14"/>
  <c r="Z320" i="14"/>
  <c r="W320" i="14"/>
  <c r="V320" i="14"/>
  <c r="M320" i="14"/>
  <c r="L320" i="14"/>
  <c r="K320" i="14"/>
  <c r="AJ320" i="14" s="1"/>
  <c r="I320" i="14"/>
  <c r="AC320" i="14" s="1"/>
  <c r="AL319" i="14"/>
  <c r="I319" i="14"/>
  <c r="AL318" i="14"/>
  <c r="AE318" i="14"/>
  <c r="L318" i="14"/>
  <c r="I318" i="14"/>
  <c r="V318" i="14" s="1"/>
  <c r="AL317" i="14"/>
  <c r="I317" i="14"/>
  <c r="AL316" i="14"/>
  <c r="I316" i="14"/>
  <c r="AJ315" i="14"/>
  <c r="I315" i="14"/>
  <c r="G315" i="14"/>
  <c r="AL314" i="14"/>
  <c r="AF314" i="14"/>
  <c r="AC314" i="14"/>
  <c r="Y314" i="14"/>
  <c r="O314" i="14"/>
  <c r="M314" i="14"/>
  <c r="I314" i="14"/>
  <c r="AE314" i="14" s="1"/>
  <c r="AL313" i="14"/>
  <c r="AC313" i="14"/>
  <c r="AA313" i="14"/>
  <c r="Z313" i="14"/>
  <c r="N313" i="14"/>
  <c r="L313" i="14"/>
  <c r="K313" i="14"/>
  <c r="AJ313" i="14" s="1"/>
  <c r="I313" i="14"/>
  <c r="S313" i="14" s="1"/>
  <c r="I312" i="14"/>
  <c r="AL311" i="14"/>
  <c r="AL310" i="14"/>
  <c r="AL309" i="14"/>
  <c r="AL308" i="14"/>
  <c r="AB308" i="14"/>
  <c r="Z308" i="14"/>
  <c r="W308" i="14"/>
  <c r="T308" i="14"/>
  <c r="Q308" i="14"/>
  <c r="N308" i="14"/>
  <c r="I308" i="14"/>
  <c r="AL307" i="14"/>
  <c r="U307" i="14"/>
  <c r="I307" i="14"/>
  <c r="AL306" i="14"/>
  <c r="AA306" i="14"/>
  <c r="W306" i="14"/>
  <c r="M306" i="14"/>
  <c r="I306" i="14"/>
  <c r="AB306" i="14" s="1"/>
  <c r="AL305" i="14"/>
  <c r="AE305" i="14"/>
  <c r="M305" i="14"/>
  <c r="I305" i="14"/>
  <c r="S305" i="14" s="1"/>
  <c r="AL304" i="14"/>
  <c r="AB304" i="14"/>
  <c r="S304" i="14"/>
  <c r="O304" i="14"/>
  <c r="I304" i="14"/>
  <c r="AL303" i="14"/>
  <c r="V303" i="14"/>
  <c r="L303" i="14"/>
  <c r="I303" i="14"/>
  <c r="Z303" i="14" s="1"/>
  <c r="AL302" i="14"/>
  <c r="AE302" i="14"/>
  <c r="AD302" i="14"/>
  <c r="AB302" i="14"/>
  <c r="V302" i="14"/>
  <c r="U302" i="14"/>
  <c r="S302" i="14"/>
  <c r="R302" i="14"/>
  <c r="Q302" i="14"/>
  <c r="N302" i="14"/>
  <c r="L302" i="14"/>
  <c r="I302" i="14"/>
  <c r="AA302" i="14" s="1"/>
  <c r="AJ301" i="14"/>
  <c r="I301" i="14"/>
  <c r="G301" i="14"/>
  <c r="AL300" i="14"/>
  <c r="AF300" i="14"/>
  <c r="Z300" i="14"/>
  <c r="L300" i="14"/>
  <c r="I300" i="14"/>
  <c r="AE300" i="14" s="1"/>
  <c r="AL299" i="14"/>
  <c r="R299" i="14"/>
  <c r="I299" i="14"/>
  <c r="Y299" i="14" s="1"/>
  <c r="I298" i="14"/>
  <c r="AL297" i="14"/>
  <c r="AL296" i="14"/>
  <c r="AB296" i="14"/>
  <c r="I296" i="14"/>
  <c r="AL295" i="14"/>
  <c r="I295" i="14"/>
  <c r="AL294" i="14"/>
  <c r="P294" i="14"/>
  <c r="O294" i="14"/>
  <c r="K294" i="14"/>
  <c r="AJ294" i="14" s="1"/>
  <c r="I294" i="14"/>
  <c r="Y294" i="14" s="1"/>
  <c r="AL293" i="14"/>
  <c r="Z293" i="14"/>
  <c r="Y293" i="14"/>
  <c r="X293" i="14"/>
  <c r="W293" i="14"/>
  <c r="P293" i="14"/>
  <c r="O293" i="14"/>
  <c r="N293" i="14"/>
  <c r="L293" i="14"/>
  <c r="I293" i="14"/>
  <c r="AE293" i="14" s="1"/>
  <c r="AL292" i="14"/>
  <c r="AA292" i="14"/>
  <c r="W292" i="14"/>
  <c r="V292" i="14"/>
  <c r="R292" i="14"/>
  <c r="N292" i="14"/>
  <c r="I292" i="14"/>
  <c r="AE292" i="14" s="1"/>
  <c r="AL291" i="14"/>
  <c r="AD291" i="14"/>
  <c r="O291" i="14"/>
  <c r="I291" i="14"/>
  <c r="S291" i="14" s="1"/>
  <c r="AL290" i="14"/>
  <c r="V290" i="14"/>
  <c r="I290" i="14"/>
  <c r="Y290" i="14" s="1"/>
  <c r="AJ289" i="14"/>
  <c r="I289" i="14"/>
  <c r="G289" i="14"/>
  <c r="AL288" i="14"/>
  <c r="AF288" i="14"/>
  <c r="AE288" i="14"/>
  <c r="AD288" i="14"/>
  <c r="AC288" i="14"/>
  <c r="AA288" i="14"/>
  <c r="Y288" i="14"/>
  <c r="X288" i="14"/>
  <c r="W288" i="14"/>
  <c r="V288" i="14"/>
  <c r="U288" i="14"/>
  <c r="T288" i="14"/>
  <c r="Q288" i="14"/>
  <c r="P288" i="14"/>
  <c r="O288" i="14"/>
  <c r="N288" i="14"/>
  <c r="M288" i="14"/>
  <c r="L288" i="14"/>
  <c r="K288" i="14"/>
  <c r="AJ288" i="14" s="1"/>
  <c r="I288" i="14"/>
  <c r="Z288" i="14" s="1"/>
  <c r="AL287" i="14"/>
  <c r="N287" i="14"/>
  <c r="I287" i="14"/>
  <c r="V287" i="14" s="1"/>
  <c r="I286" i="14"/>
  <c r="AL285" i="14"/>
  <c r="AL284" i="14"/>
  <c r="AD284" i="14"/>
  <c r="U284" i="14"/>
  <c r="L284" i="14"/>
  <c r="I284" i="14"/>
  <c r="Z284" i="14" s="1"/>
  <c r="AL283" i="14"/>
  <c r="S283" i="14"/>
  <c r="I283" i="14"/>
  <c r="AL282" i="14"/>
  <c r="AJ282" i="14"/>
  <c r="AE282" i="14"/>
  <c r="AC282" i="14"/>
  <c r="Y282" i="14"/>
  <c r="X282" i="14"/>
  <c r="W282" i="14"/>
  <c r="V282" i="14"/>
  <c r="T282" i="14"/>
  <c r="P282" i="14"/>
  <c r="O282" i="14"/>
  <c r="N282" i="14"/>
  <c r="M282" i="14"/>
  <c r="K282" i="14"/>
  <c r="I282" i="14"/>
  <c r="Z282" i="14" s="1"/>
  <c r="AL281" i="14"/>
  <c r="AJ281" i="14"/>
  <c r="AE281" i="14"/>
  <c r="AD281" i="14"/>
  <c r="AC281" i="14"/>
  <c r="AA281" i="14"/>
  <c r="Y281" i="14"/>
  <c r="W281" i="14"/>
  <c r="V281" i="14"/>
  <c r="U281" i="14"/>
  <c r="T281" i="14"/>
  <c r="Q281" i="14"/>
  <c r="P281" i="14"/>
  <c r="N281" i="14"/>
  <c r="M281" i="14"/>
  <c r="L281" i="14"/>
  <c r="K281" i="14"/>
  <c r="I281" i="14"/>
  <c r="Z281" i="14" s="1"/>
  <c r="AL280" i="14"/>
  <c r="AD280" i="14"/>
  <c r="AB280" i="14"/>
  <c r="S280" i="14"/>
  <c r="I280" i="14"/>
  <c r="AL279" i="14"/>
  <c r="I279" i="14"/>
  <c r="AL278" i="14"/>
  <c r="AJ278" i="14"/>
  <c r="AE278" i="14"/>
  <c r="AC278" i="14"/>
  <c r="Y278" i="14"/>
  <c r="X278" i="14"/>
  <c r="W278" i="14"/>
  <c r="V278" i="14"/>
  <c r="T278" i="14"/>
  <c r="P278" i="14"/>
  <c r="O278" i="14"/>
  <c r="N278" i="14"/>
  <c r="M278" i="14"/>
  <c r="K278" i="14"/>
  <c r="I278" i="14"/>
  <c r="Z278" i="14" s="1"/>
  <c r="AJ277" i="14"/>
  <c r="I277" i="14"/>
  <c r="G277" i="14"/>
  <c r="AL276" i="14"/>
  <c r="AF276" i="14"/>
  <c r="I276" i="14"/>
  <c r="AL275" i="14"/>
  <c r="I275" i="14"/>
  <c r="I274" i="14"/>
  <c r="AL273" i="14"/>
  <c r="AL272" i="14"/>
  <c r="AC272" i="14"/>
  <c r="AA272" i="14"/>
  <c r="Z272" i="14"/>
  <c r="Y272" i="14"/>
  <c r="Q272" i="14"/>
  <c r="P272" i="14"/>
  <c r="M272" i="14"/>
  <c r="L272" i="14"/>
  <c r="I272" i="14"/>
  <c r="U272" i="14" s="1"/>
  <c r="AL271" i="14"/>
  <c r="I271" i="14"/>
  <c r="N271" i="14" s="1"/>
  <c r="AL270" i="14"/>
  <c r="AA270" i="14"/>
  <c r="I270" i="14"/>
  <c r="AL269" i="14"/>
  <c r="I269" i="14"/>
  <c r="AD269" i="14" s="1"/>
  <c r="AL268" i="14"/>
  <c r="AC268" i="14"/>
  <c r="AA268" i="14"/>
  <c r="Y268" i="14"/>
  <c r="X268" i="14"/>
  <c r="V268" i="14"/>
  <c r="U268" i="14"/>
  <c r="R268" i="14"/>
  <c r="Q268" i="14"/>
  <c r="N268" i="14"/>
  <c r="M268" i="14"/>
  <c r="L268" i="14"/>
  <c r="K268" i="14"/>
  <c r="AJ268" i="14" s="1"/>
  <c r="I268" i="14"/>
  <c r="Z268" i="14" s="1"/>
  <c r="AL267" i="14"/>
  <c r="I267" i="14"/>
  <c r="AL266" i="14"/>
  <c r="M266" i="14"/>
  <c r="I266" i="14"/>
  <c r="AJ265" i="14"/>
  <c r="I265" i="14"/>
  <c r="G265" i="14"/>
  <c r="AL264" i="14"/>
  <c r="AF264" i="14"/>
  <c r="AD264" i="14"/>
  <c r="AA264" i="14"/>
  <c r="Z264" i="14"/>
  <c r="Y264" i="14"/>
  <c r="Q264" i="14"/>
  <c r="P264" i="14"/>
  <c r="N264" i="14"/>
  <c r="M264" i="14"/>
  <c r="I264" i="14"/>
  <c r="V264" i="14" s="1"/>
  <c r="AL263" i="14"/>
  <c r="I263" i="14"/>
  <c r="AC263" i="14" s="1"/>
  <c r="I262" i="14"/>
  <c r="AL261" i="14"/>
  <c r="AL260" i="14"/>
  <c r="AL259" i="14"/>
  <c r="AL258" i="14"/>
  <c r="Z258" i="14"/>
  <c r="U258" i="14"/>
  <c r="T258" i="14"/>
  <c r="Q258" i="14"/>
  <c r="K258" i="14"/>
  <c r="AJ258" i="14" s="1"/>
  <c r="I258" i="14"/>
  <c r="AE258" i="14" s="1"/>
  <c r="AL257" i="14"/>
  <c r="AJ257" i="14"/>
  <c r="AE257" i="14"/>
  <c r="AC257" i="14"/>
  <c r="AA257" i="14"/>
  <c r="Z257" i="14"/>
  <c r="Y257" i="14"/>
  <c r="W257" i="14"/>
  <c r="T257" i="14"/>
  <c r="R257" i="14"/>
  <c r="Q257" i="14"/>
  <c r="P257" i="14"/>
  <c r="M257" i="14"/>
  <c r="L257" i="14"/>
  <c r="K257" i="14"/>
  <c r="I257" i="14"/>
  <c r="U257" i="14" s="1"/>
  <c r="AL256" i="14"/>
  <c r="AE256" i="14"/>
  <c r="AB256" i="14"/>
  <c r="X256" i="14"/>
  <c r="U256" i="14"/>
  <c r="Q256" i="14"/>
  <c r="M256" i="14"/>
  <c r="I256" i="14"/>
  <c r="AL255" i="14"/>
  <c r="AC255" i="14"/>
  <c r="T255" i="14"/>
  <c r="R255" i="14"/>
  <c r="I255" i="14"/>
  <c r="AL254" i="14"/>
  <c r="I254" i="14"/>
  <c r="AB254" i="14" s="1"/>
  <c r="AL253" i="14"/>
  <c r="W253" i="14"/>
  <c r="I253" i="14"/>
  <c r="AE253" i="14" s="1"/>
  <c r="AL252" i="14"/>
  <c r="AB252" i="14"/>
  <c r="W252" i="14"/>
  <c r="R252" i="14"/>
  <c r="I252" i="14"/>
  <c r="AJ251" i="14"/>
  <c r="I251" i="14"/>
  <c r="G251" i="14"/>
  <c r="AL250" i="14"/>
  <c r="AF250" i="14"/>
  <c r="V250" i="14"/>
  <c r="U250" i="14"/>
  <c r="Q250" i="14"/>
  <c r="O250" i="14"/>
  <c r="I250" i="14"/>
  <c r="AE250" i="14" s="1"/>
  <c r="AL249" i="14"/>
  <c r="X249" i="14"/>
  <c r="V249" i="14"/>
  <c r="T249" i="14"/>
  <c r="P249" i="14"/>
  <c r="L249" i="14"/>
  <c r="I249" i="14"/>
  <c r="AA249" i="14" s="1"/>
  <c r="I248" i="14"/>
  <c r="AL247" i="14"/>
  <c r="AL246" i="14"/>
  <c r="W246" i="14"/>
  <c r="I246" i="14"/>
  <c r="AE246" i="14" s="1"/>
  <c r="AL245" i="14"/>
  <c r="I245" i="14"/>
  <c r="AL244" i="14"/>
  <c r="N244" i="14"/>
  <c r="I244" i="14"/>
  <c r="AL243" i="14"/>
  <c r="AE243" i="14"/>
  <c r="Y243" i="14"/>
  <c r="W243" i="14"/>
  <c r="U243" i="14"/>
  <c r="T243" i="14"/>
  <c r="O243" i="14"/>
  <c r="N243" i="14"/>
  <c r="L243" i="14"/>
  <c r="I243" i="14"/>
  <c r="Z243" i="14" s="1"/>
  <c r="AL242" i="14"/>
  <c r="AE242" i="14"/>
  <c r="AC242" i="14"/>
  <c r="P242" i="14"/>
  <c r="M242" i="14"/>
  <c r="I242" i="14"/>
  <c r="AL241" i="14"/>
  <c r="AB241" i="14"/>
  <c r="X241" i="14"/>
  <c r="T241" i="14"/>
  <c r="Q241" i="14"/>
  <c r="P241" i="14"/>
  <c r="M241" i="14"/>
  <c r="I241" i="14"/>
  <c r="V241" i="14" s="1"/>
  <c r="AL240" i="14"/>
  <c r="O240" i="14"/>
  <c r="M240" i="14"/>
  <c r="I240" i="14"/>
  <c r="AJ239" i="14"/>
  <c r="I239" i="14"/>
  <c r="G239" i="14"/>
  <c r="AL238" i="14"/>
  <c r="AF238" i="14"/>
  <c r="I238" i="14"/>
  <c r="AL237" i="14"/>
  <c r="AJ237" i="14"/>
  <c r="AE237" i="14"/>
  <c r="AC237" i="14"/>
  <c r="Y237" i="14"/>
  <c r="X237" i="14"/>
  <c r="W237" i="14"/>
  <c r="V237" i="14"/>
  <c r="T237" i="14"/>
  <c r="P237" i="14"/>
  <c r="O237" i="14"/>
  <c r="N237" i="14"/>
  <c r="M237" i="14"/>
  <c r="K237" i="14"/>
  <c r="I237" i="14"/>
  <c r="Z237" i="14" s="1"/>
  <c r="I236" i="14"/>
  <c r="AL235" i="14"/>
  <c r="AL234" i="14"/>
  <c r="Z234" i="14"/>
  <c r="V234" i="14"/>
  <c r="U234" i="14"/>
  <c r="O234" i="14"/>
  <c r="M234" i="14"/>
  <c r="I234" i="14"/>
  <c r="AL233" i="14"/>
  <c r="AE233" i="14"/>
  <c r="Y233" i="14"/>
  <c r="W233" i="14"/>
  <c r="M233" i="14"/>
  <c r="I233" i="14"/>
  <c r="AA233" i="14" s="1"/>
  <c r="AL232" i="14"/>
  <c r="AE232" i="14"/>
  <c r="AD232" i="14"/>
  <c r="AC232" i="14"/>
  <c r="AB232" i="14"/>
  <c r="W232" i="14"/>
  <c r="S232" i="14"/>
  <c r="R232" i="14"/>
  <c r="O232" i="14"/>
  <c r="M232" i="14"/>
  <c r="K232" i="14"/>
  <c r="AJ232" i="14" s="1"/>
  <c r="I232" i="14"/>
  <c r="V232" i="14" s="1"/>
  <c r="AL231" i="14"/>
  <c r="AD231" i="14"/>
  <c r="AC231" i="14"/>
  <c r="AA231" i="14"/>
  <c r="Z231" i="14"/>
  <c r="Q231" i="14"/>
  <c r="O231" i="14"/>
  <c r="N231" i="14"/>
  <c r="L231" i="14"/>
  <c r="I231" i="14"/>
  <c r="W231" i="14" s="1"/>
  <c r="AL230" i="14"/>
  <c r="AD230" i="14"/>
  <c r="AA230" i="14"/>
  <c r="R230" i="14"/>
  <c r="I230" i="14"/>
  <c r="AL229" i="14"/>
  <c r="AA229" i="14"/>
  <c r="V229" i="14"/>
  <c r="U229" i="14"/>
  <c r="R229" i="14"/>
  <c r="M229" i="14"/>
  <c r="I229" i="14"/>
  <c r="AL228" i="14"/>
  <c r="AE228" i="14"/>
  <c r="W228" i="14"/>
  <c r="V228" i="14"/>
  <c r="K228" i="14"/>
  <c r="AJ228" i="14" s="1"/>
  <c r="I228" i="14"/>
  <c r="Z228" i="14" s="1"/>
  <c r="AJ227" i="14"/>
  <c r="I227" i="14"/>
  <c r="G227" i="14"/>
  <c r="AL226" i="14"/>
  <c r="AF226" i="14"/>
  <c r="I226" i="14"/>
  <c r="AL225" i="14"/>
  <c r="AD225" i="14"/>
  <c r="Q225" i="14"/>
  <c r="P225" i="14"/>
  <c r="L225" i="14"/>
  <c r="I225" i="14"/>
  <c r="Y225" i="14" s="1"/>
  <c r="I224" i="14"/>
  <c r="AL223" i="14"/>
  <c r="AL222" i="14"/>
  <c r="AL221" i="14"/>
  <c r="AL220" i="14"/>
  <c r="AC220" i="14"/>
  <c r="U220" i="14"/>
  <c r="T220" i="14"/>
  <c r="K220" i="14"/>
  <c r="AJ220" i="14" s="1"/>
  <c r="I220" i="14"/>
  <c r="AD220" i="14" s="1"/>
  <c r="AL219" i="14"/>
  <c r="AJ219" i="14"/>
  <c r="AD219" i="14"/>
  <c r="AA219" i="14"/>
  <c r="Z219" i="14"/>
  <c r="V219" i="14"/>
  <c r="T219" i="14"/>
  <c r="S219" i="14"/>
  <c r="N219" i="14"/>
  <c r="M219" i="14"/>
  <c r="L219" i="14"/>
  <c r="K219" i="14"/>
  <c r="I219" i="14"/>
  <c r="AC219" i="14" s="1"/>
  <c r="AL218" i="14"/>
  <c r="AC218" i="14"/>
  <c r="AB218" i="14"/>
  <c r="AA218" i="14"/>
  <c r="Z218" i="14"/>
  <c r="Y218" i="14"/>
  <c r="X218" i="14"/>
  <c r="S218" i="14"/>
  <c r="R218" i="14"/>
  <c r="Q218" i="14"/>
  <c r="P218" i="14"/>
  <c r="N218" i="14"/>
  <c r="M218" i="14"/>
  <c r="K218" i="14"/>
  <c r="AJ218" i="14" s="1"/>
  <c r="I218" i="14"/>
  <c r="V218" i="14" s="1"/>
  <c r="AL217" i="14"/>
  <c r="Z217" i="14"/>
  <c r="Y217" i="14"/>
  <c r="U217" i="14"/>
  <c r="N217" i="14"/>
  <c r="I217" i="14"/>
  <c r="Q217" i="14" s="1"/>
  <c r="AL216" i="14"/>
  <c r="AD216" i="14"/>
  <c r="V216" i="14"/>
  <c r="U216" i="14"/>
  <c r="M216" i="14"/>
  <c r="I216" i="14"/>
  <c r="Z216" i="14" s="1"/>
  <c r="AL215" i="14"/>
  <c r="AB215" i="14"/>
  <c r="AA215" i="14"/>
  <c r="Z215" i="14"/>
  <c r="Y215" i="14"/>
  <c r="Q215" i="14"/>
  <c r="P215" i="14"/>
  <c r="N215" i="14"/>
  <c r="M215" i="14"/>
  <c r="I215" i="14"/>
  <c r="V215" i="14" s="1"/>
  <c r="AL214" i="14"/>
  <c r="AD214" i="14"/>
  <c r="AC214" i="14"/>
  <c r="AB214" i="14"/>
  <c r="AA214" i="14"/>
  <c r="R214" i="14"/>
  <c r="P214" i="14"/>
  <c r="N214" i="14"/>
  <c r="L214" i="14"/>
  <c r="I214" i="14"/>
  <c r="V214" i="14" s="1"/>
  <c r="AJ213" i="14"/>
  <c r="I213" i="14"/>
  <c r="G213" i="14"/>
  <c r="AL212" i="14"/>
  <c r="AJ212" i="14"/>
  <c r="AF212" i="14"/>
  <c r="AD212" i="14"/>
  <c r="AA212" i="14"/>
  <c r="Y212" i="14"/>
  <c r="X212" i="14"/>
  <c r="W212" i="14"/>
  <c r="V212" i="14"/>
  <c r="R212" i="14"/>
  <c r="Q212" i="14"/>
  <c r="O212" i="14"/>
  <c r="N212" i="14"/>
  <c r="M212" i="14"/>
  <c r="K212" i="14"/>
  <c r="I212" i="14"/>
  <c r="Z212" i="14" s="1"/>
  <c r="AL211" i="14"/>
  <c r="AB211" i="14"/>
  <c r="Z211" i="14"/>
  <c r="Y211" i="14"/>
  <c r="X211" i="14"/>
  <c r="P211" i="14"/>
  <c r="O211" i="14"/>
  <c r="M211" i="14"/>
  <c r="L211" i="14"/>
  <c r="I211" i="14"/>
  <c r="U211" i="14" s="1"/>
  <c r="I210" i="14"/>
  <c r="AL209" i="14"/>
  <c r="AL208" i="14"/>
  <c r="I208" i="14"/>
  <c r="AL207" i="14"/>
  <c r="P207" i="14"/>
  <c r="I207" i="14"/>
  <c r="AL206" i="14"/>
  <c r="K206" i="14"/>
  <c r="AJ206" i="14" s="1"/>
  <c r="I206" i="14"/>
  <c r="AL205" i="14"/>
  <c r="X205" i="14"/>
  <c r="V205" i="14"/>
  <c r="U205" i="14"/>
  <c r="N205" i="14"/>
  <c r="K205" i="14"/>
  <c r="AJ205" i="14" s="1"/>
  <c r="I205" i="14"/>
  <c r="W205" i="14" s="1"/>
  <c r="AL204" i="14"/>
  <c r="AE204" i="14"/>
  <c r="X204" i="14"/>
  <c r="U204" i="14"/>
  <c r="S204" i="14"/>
  <c r="Q204" i="14"/>
  <c r="M204" i="14"/>
  <c r="I204" i="14"/>
  <c r="AC204" i="14" s="1"/>
  <c r="AL203" i="14"/>
  <c r="AA203" i="14"/>
  <c r="X203" i="14"/>
  <c r="U203" i="14"/>
  <c r="I203" i="14"/>
  <c r="AC203" i="14" s="1"/>
  <c r="AL202" i="14"/>
  <c r="Z202" i="14"/>
  <c r="X202" i="14"/>
  <c r="I202" i="14"/>
  <c r="AJ201" i="14"/>
  <c r="I201" i="14"/>
  <c r="G201" i="14"/>
  <c r="AL200" i="14"/>
  <c r="AF200" i="14"/>
  <c r="I200" i="14"/>
  <c r="AL199" i="14"/>
  <c r="X199" i="14"/>
  <c r="W199" i="14"/>
  <c r="V199" i="14"/>
  <c r="T199" i="14"/>
  <c r="M199" i="14"/>
  <c r="L199" i="14"/>
  <c r="I199" i="14"/>
  <c r="I198" i="14"/>
  <c r="AL197" i="14"/>
  <c r="AL196" i="14"/>
  <c r="AC196" i="14"/>
  <c r="AA196" i="14"/>
  <c r="Z196" i="14"/>
  <c r="X196" i="14"/>
  <c r="W196" i="14"/>
  <c r="S196" i="14"/>
  <c r="R196" i="14"/>
  <c r="O196" i="14"/>
  <c r="N196" i="14"/>
  <c r="L196" i="14"/>
  <c r="K196" i="14"/>
  <c r="AJ196" i="14" s="1"/>
  <c r="I196" i="14"/>
  <c r="AB196" i="14" s="1"/>
  <c r="AL195" i="14"/>
  <c r="AB195" i="14"/>
  <c r="AA195" i="14"/>
  <c r="Z195" i="14"/>
  <c r="W195" i="14"/>
  <c r="O195" i="14"/>
  <c r="M195" i="14"/>
  <c r="L195" i="14"/>
  <c r="I195" i="14"/>
  <c r="AL194" i="14"/>
  <c r="AE194" i="14"/>
  <c r="AD194" i="14"/>
  <c r="X194" i="14"/>
  <c r="V194" i="14"/>
  <c r="T194" i="14"/>
  <c r="P194" i="14"/>
  <c r="N194" i="14"/>
  <c r="M194" i="14"/>
  <c r="K194" i="14"/>
  <c r="AJ194" i="14" s="1"/>
  <c r="I194" i="14"/>
  <c r="Z194" i="14" s="1"/>
  <c r="AL193" i="14"/>
  <c r="AJ193" i="14"/>
  <c r="AD193" i="14"/>
  <c r="V193" i="14"/>
  <c r="U193" i="14"/>
  <c r="N193" i="14"/>
  <c r="K193" i="14"/>
  <c r="I193" i="14"/>
  <c r="AA193" i="14" s="1"/>
  <c r="AL192" i="14"/>
  <c r="AD192" i="14"/>
  <c r="AA192" i="14"/>
  <c r="S192" i="14"/>
  <c r="O192" i="14"/>
  <c r="N192" i="14"/>
  <c r="L192" i="14"/>
  <c r="I192" i="14"/>
  <c r="AC192" i="14" s="1"/>
  <c r="AL191" i="14"/>
  <c r="I191" i="14"/>
  <c r="AL190" i="14"/>
  <c r="U190" i="14"/>
  <c r="I190" i="14"/>
  <c r="AL189" i="14"/>
  <c r="AD189" i="14"/>
  <c r="AC189" i="14"/>
  <c r="AB189" i="14"/>
  <c r="AA189" i="14"/>
  <c r="Z189" i="14"/>
  <c r="T189" i="14"/>
  <c r="S189" i="14"/>
  <c r="R189" i="14"/>
  <c r="P189" i="14"/>
  <c r="N189" i="14"/>
  <c r="M189" i="14"/>
  <c r="L189" i="14"/>
  <c r="I189" i="14"/>
  <c r="W189" i="14" s="1"/>
  <c r="AL188" i="14"/>
  <c r="I188" i="14"/>
  <c r="AC188" i="14" s="1"/>
  <c r="AL187" i="14"/>
  <c r="AE187" i="14"/>
  <c r="W187" i="14"/>
  <c r="U187" i="14"/>
  <c r="R187" i="14"/>
  <c r="O187" i="14"/>
  <c r="L187" i="14"/>
  <c r="I187" i="14"/>
  <c r="AA187" i="14" s="1"/>
  <c r="AL186" i="14"/>
  <c r="I186" i="14"/>
  <c r="AL185" i="14"/>
  <c r="T185" i="14"/>
  <c r="P185" i="14"/>
  <c r="I185" i="14"/>
  <c r="Z185" i="14" s="1"/>
  <c r="AL184" i="14"/>
  <c r="X184" i="14"/>
  <c r="U184" i="14"/>
  <c r="S184" i="14"/>
  <c r="P184" i="14"/>
  <c r="K184" i="14"/>
  <c r="AJ184" i="14" s="1"/>
  <c r="I184" i="14"/>
  <c r="AD184" i="14" s="1"/>
  <c r="AL183" i="14"/>
  <c r="W183" i="14"/>
  <c r="I183" i="14"/>
  <c r="AB183" i="14" s="1"/>
  <c r="AL182" i="14"/>
  <c r="Z182" i="14"/>
  <c r="X182" i="14"/>
  <c r="V182" i="14"/>
  <c r="S182" i="14"/>
  <c r="M182" i="14"/>
  <c r="I182" i="14"/>
  <c r="AD182" i="14" s="1"/>
  <c r="AL181" i="14"/>
  <c r="AE181" i="14"/>
  <c r="U181" i="14"/>
  <c r="I181" i="14"/>
  <c r="AL180" i="14"/>
  <c r="U180" i="14"/>
  <c r="I180" i="14"/>
  <c r="Z180" i="14" s="1"/>
  <c r="AL179" i="14"/>
  <c r="AA179" i="14"/>
  <c r="L179" i="14"/>
  <c r="I179" i="14"/>
  <c r="AB179" i="14" s="1"/>
  <c r="AL178" i="14"/>
  <c r="I178" i="14"/>
  <c r="AL177" i="14"/>
  <c r="I177" i="14"/>
  <c r="AL176" i="14"/>
  <c r="AJ176" i="14"/>
  <c r="AD176" i="14"/>
  <c r="Z176" i="14"/>
  <c r="W176" i="14"/>
  <c r="S176" i="14"/>
  <c r="O176" i="14"/>
  <c r="N176" i="14"/>
  <c r="K176" i="14"/>
  <c r="I176" i="14"/>
  <c r="T176" i="14" s="1"/>
  <c r="AL175" i="14"/>
  <c r="AE175" i="14"/>
  <c r="AA175" i="14"/>
  <c r="X175" i="14"/>
  <c r="U175" i="14"/>
  <c r="S175" i="14"/>
  <c r="P175" i="14"/>
  <c r="O175" i="14"/>
  <c r="M175" i="14"/>
  <c r="I175" i="14"/>
  <c r="AB175" i="14" s="1"/>
  <c r="AL174" i="14"/>
  <c r="AJ174" i="14"/>
  <c r="K174" i="14"/>
  <c r="I174" i="14"/>
  <c r="AD174" i="14" s="1"/>
  <c r="AL173" i="14"/>
  <c r="AD173" i="14"/>
  <c r="AB173" i="14"/>
  <c r="AA173" i="14"/>
  <c r="W173" i="14"/>
  <c r="T173" i="14"/>
  <c r="S173" i="14"/>
  <c r="P173" i="14"/>
  <c r="N173" i="14"/>
  <c r="M173" i="14"/>
  <c r="L173" i="14"/>
  <c r="I173" i="14"/>
  <c r="AC173" i="14" s="1"/>
  <c r="AL172" i="14"/>
  <c r="I172" i="14"/>
  <c r="AL171" i="14"/>
  <c r="I171" i="14"/>
  <c r="AL170" i="14"/>
  <c r="AD170" i="14"/>
  <c r="U170" i="14"/>
  <c r="N170" i="14"/>
  <c r="L170" i="14"/>
  <c r="I170" i="14"/>
  <c r="Z170" i="14" s="1"/>
  <c r="AL169" i="14"/>
  <c r="W169" i="14"/>
  <c r="N169" i="14"/>
  <c r="I169" i="14"/>
  <c r="AL168" i="14"/>
  <c r="AD168" i="14"/>
  <c r="U168" i="14"/>
  <c r="I168" i="14"/>
  <c r="AL167" i="14"/>
  <c r="I167" i="14"/>
  <c r="AL166" i="14"/>
  <c r="X166" i="14"/>
  <c r="V166" i="14"/>
  <c r="T166" i="14"/>
  <c r="P166" i="14"/>
  <c r="M166" i="14"/>
  <c r="I166" i="14"/>
  <c r="Z166" i="14" s="1"/>
  <c r="AL165" i="14"/>
  <c r="AE165" i="14"/>
  <c r="AD165" i="14"/>
  <c r="AC165" i="14"/>
  <c r="AB165" i="14"/>
  <c r="W165" i="14"/>
  <c r="S165" i="14"/>
  <c r="R165" i="14"/>
  <c r="N165" i="14"/>
  <c r="M165" i="14"/>
  <c r="K165" i="14"/>
  <c r="AJ165" i="14" s="1"/>
  <c r="I165" i="14"/>
  <c r="V165" i="14" s="1"/>
  <c r="AL164" i="14"/>
  <c r="AJ164" i="14"/>
  <c r="AC164" i="14"/>
  <c r="AB164" i="14"/>
  <c r="AA164" i="14"/>
  <c r="Z164" i="14"/>
  <c r="X164" i="14"/>
  <c r="W164" i="14"/>
  <c r="S164" i="14"/>
  <c r="R164" i="14"/>
  <c r="P164" i="14"/>
  <c r="O164" i="14"/>
  <c r="N164" i="14"/>
  <c r="L164" i="14"/>
  <c r="K164" i="14"/>
  <c r="I164" i="14"/>
  <c r="U164" i="14" s="1"/>
  <c r="AL163" i="14"/>
  <c r="AE163" i="14"/>
  <c r="AB163" i="14"/>
  <c r="AA163" i="14"/>
  <c r="U163" i="14"/>
  <c r="O163" i="14"/>
  <c r="L163" i="14"/>
  <c r="I163" i="14"/>
  <c r="AL162" i="14"/>
  <c r="I162" i="14"/>
  <c r="AB162" i="14" s="1"/>
  <c r="AL161" i="14"/>
  <c r="I161" i="14"/>
  <c r="AJ160" i="14"/>
  <c r="I160" i="14"/>
  <c r="G160" i="14"/>
  <c r="AL159" i="14"/>
  <c r="AF159" i="14"/>
  <c r="AB159" i="14"/>
  <c r="AA159" i="14"/>
  <c r="X159" i="14"/>
  <c r="T159" i="14"/>
  <c r="P159" i="14"/>
  <c r="I159" i="14"/>
  <c r="AL158" i="14"/>
  <c r="AE158" i="14"/>
  <c r="AD158" i="14"/>
  <c r="Z158" i="14"/>
  <c r="T158" i="14"/>
  <c r="R158" i="14"/>
  <c r="N158" i="14"/>
  <c r="M158" i="14"/>
  <c r="K158" i="14"/>
  <c r="AJ158" i="14" s="1"/>
  <c r="I158" i="14"/>
  <c r="AB158" i="14" s="1"/>
  <c r="I157" i="14"/>
  <c r="AL156" i="14"/>
  <c r="AL155" i="14"/>
  <c r="AC155" i="14"/>
  <c r="Y155" i="14"/>
  <c r="I155" i="14"/>
  <c r="AL154" i="14"/>
  <c r="R154" i="14"/>
  <c r="P154" i="14"/>
  <c r="I154" i="14"/>
  <c r="AL153" i="14"/>
  <c r="W153" i="14"/>
  <c r="M153" i="14"/>
  <c r="I153" i="14"/>
  <c r="AL152" i="14"/>
  <c r="AA152" i="14"/>
  <c r="T152" i="14"/>
  <c r="S152" i="14"/>
  <c r="O152" i="14"/>
  <c r="M152" i="14"/>
  <c r="I152" i="14"/>
  <c r="AL151" i="14"/>
  <c r="AB151" i="14"/>
  <c r="Y151" i="14"/>
  <c r="L151" i="14"/>
  <c r="I151" i="14"/>
  <c r="Z151" i="14" s="1"/>
  <c r="AL150" i="14"/>
  <c r="AC150" i="14"/>
  <c r="AA150" i="14"/>
  <c r="Z150" i="14"/>
  <c r="Y150" i="14"/>
  <c r="X150" i="14"/>
  <c r="W150" i="14"/>
  <c r="U150" i="14"/>
  <c r="R150" i="14"/>
  <c r="Q150" i="14"/>
  <c r="P150" i="14"/>
  <c r="O150" i="14"/>
  <c r="M150" i="14"/>
  <c r="L150" i="14"/>
  <c r="K150" i="14"/>
  <c r="AJ150" i="14" s="1"/>
  <c r="I150" i="14"/>
  <c r="AE150" i="14" s="1"/>
  <c r="AL149" i="14"/>
  <c r="Z149" i="14"/>
  <c r="I149" i="14"/>
  <c r="AL148" i="14"/>
  <c r="X148" i="14"/>
  <c r="W148" i="14"/>
  <c r="Q148" i="14"/>
  <c r="P148" i="14"/>
  <c r="M148" i="14"/>
  <c r="I148" i="14"/>
  <c r="AL147" i="14"/>
  <c r="I147" i="14"/>
  <c r="AL146" i="14"/>
  <c r="Z146" i="14"/>
  <c r="W146" i="14"/>
  <c r="S146" i="14"/>
  <c r="Q146" i="14"/>
  <c r="M146" i="14"/>
  <c r="I146" i="14"/>
  <c r="AL145" i="14"/>
  <c r="I145" i="14"/>
  <c r="AL144" i="14"/>
  <c r="O144" i="14"/>
  <c r="I144" i="14"/>
  <c r="AE144" i="14" s="1"/>
  <c r="AL143" i="14"/>
  <c r="I143" i="14"/>
  <c r="AL142" i="14"/>
  <c r="AC142" i="14"/>
  <c r="AA142" i="14"/>
  <c r="Y142" i="14"/>
  <c r="X142" i="14"/>
  <c r="W142" i="14"/>
  <c r="U142" i="14"/>
  <c r="R142" i="14"/>
  <c r="Q142" i="14"/>
  <c r="O142" i="14"/>
  <c r="M142" i="14"/>
  <c r="L142" i="14"/>
  <c r="K142" i="14"/>
  <c r="AJ142" i="14" s="1"/>
  <c r="I142" i="14"/>
  <c r="Z142" i="14" s="1"/>
  <c r="AL141" i="14"/>
  <c r="I141" i="14"/>
  <c r="AJ140" i="14"/>
  <c r="I140" i="14"/>
  <c r="G140" i="14"/>
  <c r="AL139" i="14"/>
  <c r="AF139" i="14"/>
  <c r="Y139" i="14"/>
  <c r="U139" i="14"/>
  <c r="I139" i="14"/>
  <c r="AL138" i="14"/>
  <c r="Y138" i="14"/>
  <c r="X138" i="14"/>
  <c r="R138" i="14"/>
  <c r="O138" i="14"/>
  <c r="L138" i="14"/>
  <c r="I138" i="14"/>
  <c r="I137" i="14"/>
  <c r="AL136" i="14"/>
  <c r="AL135" i="14"/>
  <c r="AE135" i="14"/>
  <c r="AB135" i="14"/>
  <c r="Z135" i="14"/>
  <c r="V135" i="14"/>
  <c r="U135" i="14"/>
  <c r="P135" i="14"/>
  <c r="O135" i="14"/>
  <c r="N135" i="14"/>
  <c r="I135" i="14"/>
  <c r="AL134" i="14"/>
  <c r="AC134" i="14"/>
  <c r="Z134" i="14"/>
  <c r="W134" i="14"/>
  <c r="U134" i="14"/>
  <c r="R134" i="14"/>
  <c r="Q134" i="14"/>
  <c r="N134" i="14"/>
  <c r="I134" i="14"/>
  <c r="AL133" i="14"/>
  <c r="N133" i="14"/>
  <c r="I133" i="14"/>
  <c r="AD133" i="14" s="1"/>
  <c r="AL132" i="14"/>
  <c r="T132" i="14"/>
  <c r="P132" i="14"/>
  <c r="I132" i="14"/>
  <c r="Y132" i="14" s="1"/>
  <c r="AL131" i="14"/>
  <c r="AB131" i="14"/>
  <c r="I131" i="14"/>
  <c r="AE131" i="14" s="1"/>
  <c r="AL130" i="14"/>
  <c r="AB130" i="14"/>
  <c r="W130" i="14"/>
  <c r="T130" i="14"/>
  <c r="M130" i="14"/>
  <c r="I130" i="14"/>
  <c r="AL129" i="14"/>
  <c r="U129" i="14"/>
  <c r="I129" i="14"/>
  <c r="Y129" i="14" s="1"/>
  <c r="AJ128" i="14"/>
  <c r="I128" i="14"/>
  <c r="G128" i="14"/>
  <c r="AL127" i="14"/>
  <c r="AF127" i="14"/>
  <c r="I127" i="14"/>
  <c r="AD127" i="14" s="1"/>
  <c r="AL126" i="14"/>
  <c r="AF126" i="14"/>
  <c r="AE126" i="14"/>
  <c r="AD126" i="14"/>
  <c r="AC126" i="14"/>
  <c r="AA126" i="14"/>
  <c r="Y126" i="14"/>
  <c r="W126" i="14"/>
  <c r="V126" i="14"/>
  <c r="U126" i="14"/>
  <c r="T126" i="14"/>
  <c r="Q126" i="14"/>
  <c r="P126" i="14"/>
  <c r="N126" i="14"/>
  <c r="M126" i="14"/>
  <c r="L126" i="14"/>
  <c r="K126" i="14"/>
  <c r="AJ126" i="14" s="1"/>
  <c r="I126" i="14"/>
  <c r="Z126" i="14" s="1"/>
  <c r="I125" i="14"/>
  <c r="AL124" i="14"/>
  <c r="AL123" i="14"/>
  <c r="AL122" i="14"/>
  <c r="AL121" i="14"/>
  <c r="AB121" i="14"/>
  <c r="AA121" i="14"/>
  <c r="W121" i="14"/>
  <c r="U121" i="14"/>
  <c r="O121" i="14"/>
  <c r="N121" i="14"/>
  <c r="L121" i="14"/>
  <c r="I121" i="14"/>
  <c r="AE121" i="14" s="1"/>
  <c r="AL120" i="14"/>
  <c r="AB120" i="14"/>
  <c r="AA120" i="14"/>
  <c r="W120" i="14"/>
  <c r="T120" i="14"/>
  <c r="O120" i="14"/>
  <c r="N120" i="14"/>
  <c r="K120" i="14"/>
  <c r="AJ120" i="14" s="1"/>
  <c r="I120" i="14"/>
  <c r="AD120" i="14" s="1"/>
  <c r="AL119" i="14"/>
  <c r="AB119" i="14"/>
  <c r="AA119" i="14"/>
  <c r="X119" i="14"/>
  <c r="U119" i="14"/>
  <c r="P119" i="14"/>
  <c r="O119" i="14"/>
  <c r="L119" i="14"/>
  <c r="I119" i="14"/>
  <c r="AE119" i="14" s="1"/>
  <c r="AL118" i="14"/>
  <c r="AC118" i="14"/>
  <c r="AB118" i="14"/>
  <c r="X118" i="14"/>
  <c r="P118" i="14"/>
  <c r="O118" i="14"/>
  <c r="M118" i="14"/>
  <c r="I118" i="14"/>
  <c r="T118" i="14" s="1"/>
  <c r="AL117" i="14"/>
  <c r="AE117" i="14"/>
  <c r="AD117" i="14"/>
  <c r="AC117" i="14"/>
  <c r="AB117" i="14"/>
  <c r="Y117" i="14"/>
  <c r="X117" i="14"/>
  <c r="V117" i="14"/>
  <c r="T117" i="14"/>
  <c r="S117" i="14"/>
  <c r="P117" i="14"/>
  <c r="O117" i="14"/>
  <c r="M117" i="14"/>
  <c r="L117" i="14"/>
  <c r="K117" i="14"/>
  <c r="AJ117" i="14" s="1"/>
  <c r="I117" i="14"/>
  <c r="AL116" i="14"/>
  <c r="AE116" i="14"/>
  <c r="AD116" i="14"/>
  <c r="AB116" i="14"/>
  <c r="AA116" i="14"/>
  <c r="Y116" i="14"/>
  <c r="X116" i="14"/>
  <c r="U116" i="14"/>
  <c r="S116" i="14"/>
  <c r="Q116" i="14"/>
  <c r="P116" i="14"/>
  <c r="O116" i="14"/>
  <c r="M116" i="14"/>
  <c r="L116" i="14"/>
  <c r="I116" i="14"/>
  <c r="AL115" i="14"/>
  <c r="AE115" i="14"/>
  <c r="AD115" i="14"/>
  <c r="AB115" i="14"/>
  <c r="AA115" i="14"/>
  <c r="X115" i="14"/>
  <c r="W115" i="14"/>
  <c r="U115" i="14"/>
  <c r="S115" i="14"/>
  <c r="Q115" i="14"/>
  <c r="O115" i="14"/>
  <c r="N115" i="14"/>
  <c r="M115" i="14"/>
  <c r="L115" i="14"/>
  <c r="I115" i="14"/>
  <c r="AJ114" i="14"/>
  <c r="I114" i="14"/>
  <c r="G114" i="14"/>
  <c r="AL113" i="14"/>
  <c r="AF113" i="14"/>
  <c r="AC113" i="14"/>
  <c r="AA113" i="14"/>
  <c r="V113" i="14"/>
  <c r="U113" i="14"/>
  <c r="S113" i="14"/>
  <c r="R113" i="14"/>
  <c r="N113" i="14"/>
  <c r="M113" i="14"/>
  <c r="K113" i="14"/>
  <c r="AJ113" i="14" s="1"/>
  <c r="I113" i="14"/>
  <c r="AL112" i="14"/>
  <c r="AE112" i="14"/>
  <c r="AB112" i="14"/>
  <c r="T112" i="14"/>
  <c r="S112" i="14"/>
  <c r="P112" i="14"/>
  <c r="I112" i="14"/>
  <c r="I111" i="14"/>
  <c r="AL110" i="14"/>
  <c r="AL109" i="14"/>
  <c r="AD109" i="14"/>
  <c r="I109" i="14"/>
  <c r="AA109" i="14" s="1"/>
  <c r="AL108" i="14"/>
  <c r="AB108" i="14"/>
  <c r="I108" i="14"/>
  <c r="K108" i="14" s="1"/>
  <c r="AJ108" i="14" s="1"/>
  <c r="AL107" i="14"/>
  <c r="AC107" i="14"/>
  <c r="AA107" i="14"/>
  <c r="Z107" i="14"/>
  <c r="Y107" i="14"/>
  <c r="X107" i="14"/>
  <c r="V107" i="14"/>
  <c r="U107" i="14"/>
  <c r="R107" i="14"/>
  <c r="Q107" i="14"/>
  <c r="P107" i="14"/>
  <c r="N107" i="14"/>
  <c r="M107" i="14"/>
  <c r="L107" i="14"/>
  <c r="K107" i="14"/>
  <c r="AJ107" i="14" s="1"/>
  <c r="I107" i="14"/>
  <c r="AD107" i="14" s="1"/>
  <c r="AL106" i="14"/>
  <c r="I106" i="14"/>
  <c r="U106" i="14" s="1"/>
  <c r="AL105" i="14"/>
  <c r="I105" i="14"/>
  <c r="AC105" i="14" s="1"/>
  <c r="AL104" i="14"/>
  <c r="AB104" i="14"/>
  <c r="Z104" i="14"/>
  <c r="X104" i="14"/>
  <c r="U104" i="14"/>
  <c r="S104" i="14"/>
  <c r="P104" i="14"/>
  <c r="N104" i="14"/>
  <c r="M104" i="14"/>
  <c r="L104" i="14"/>
  <c r="I104" i="14"/>
  <c r="AL103" i="14"/>
  <c r="AD103" i="14"/>
  <c r="Z103" i="14"/>
  <c r="K103" i="14"/>
  <c r="AJ103" i="14" s="1"/>
  <c r="I103" i="14"/>
  <c r="AA103" i="14" s="1"/>
  <c r="AJ102" i="14"/>
  <c r="I102" i="14"/>
  <c r="G102" i="14"/>
  <c r="AL101" i="14"/>
  <c r="AF101" i="14"/>
  <c r="Y101" i="14"/>
  <c r="I101" i="14"/>
  <c r="V101" i="14" s="1"/>
  <c r="AL100" i="14"/>
  <c r="AB100" i="14"/>
  <c r="X100" i="14"/>
  <c r="U100" i="14"/>
  <c r="Q100" i="14"/>
  <c r="O100" i="14"/>
  <c r="M100" i="14"/>
  <c r="I100" i="14"/>
  <c r="I99" i="14"/>
  <c r="AL98" i="14"/>
  <c r="AL97" i="14"/>
  <c r="AD97" i="14"/>
  <c r="AC97" i="14"/>
  <c r="Z97" i="14"/>
  <c r="Y97" i="14"/>
  <c r="X97" i="14"/>
  <c r="W97" i="14"/>
  <c r="S97" i="14"/>
  <c r="Q97" i="14"/>
  <c r="P97" i="14"/>
  <c r="O97" i="14"/>
  <c r="N97" i="14"/>
  <c r="M97" i="14"/>
  <c r="K97" i="14"/>
  <c r="AJ97" i="14" s="1"/>
  <c r="I97" i="14"/>
  <c r="V97" i="14" s="1"/>
  <c r="AL96" i="14"/>
  <c r="I96" i="14"/>
  <c r="AL95" i="14"/>
  <c r="Z95" i="14"/>
  <c r="V95" i="14"/>
  <c r="P95" i="14"/>
  <c r="M95" i="14"/>
  <c r="I95" i="14"/>
  <c r="Y95" i="14" s="1"/>
  <c r="AL94" i="14"/>
  <c r="AA94" i="14"/>
  <c r="V94" i="14"/>
  <c r="K94" i="14"/>
  <c r="AJ94" i="14" s="1"/>
  <c r="I94" i="14"/>
  <c r="W94" i="14" s="1"/>
  <c r="AL93" i="14"/>
  <c r="Z93" i="14"/>
  <c r="U93" i="14"/>
  <c r="P93" i="14"/>
  <c r="I93" i="14"/>
  <c r="AL92" i="14"/>
  <c r="AE92" i="14"/>
  <c r="AA92" i="14"/>
  <c r="X92" i="14"/>
  <c r="V92" i="14"/>
  <c r="P92" i="14"/>
  <c r="N92" i="14"/>
  <c r="K92" i="14"/>
  <c r="AJ92" i="14" s="1"/>
  <c r="I92" i="14"/>
  <c r="U92" i="14" s="1"/>
  <c r="AL91" i="14"/>
  <c r="AD91" i="14"/>
  <c r="AA91" i="14"/>
  <c r="Z91" i="14"/>
  <c r="X91" i="14"/>
  <c r="W91" i="14"/>
  <c r="S91" i="14"/>
  <c r="R91" i="14"/>
  <c r="O91" i="14"/>
  <c r="N91" i="14"/>
  <c r="M91" i="14"/>
  <c r="K91" i="14"/>
  <c r="AJ91" i="14" s="1"/>
  <c r="I91" i="14"/>
  <c r="AC91" i="14" s="1"/>
  <c r="AJ90" i="14"/>
  <c r="I90" i="14"/>
  <c r="G90" i="14"/>
  <c r="AL89" i="14"/>
  <c r="AF89" i="14"/>
  <c r="X89" i="14"/>
  <c r="I89" i="14"/>
  <c r="AL88" i="14"/>
  <c r="AE88" i="14"/>
  <c r="AB88" i="14"/>
  <c r="W88" i="14"/>
  <c r="T88" i="14"/>
  <c r="Q88" i="14"/>
  <c r="N88" i="14"/>
  <c r="L88" i="14"/>
  <c r="I88" i="14"/>
  <c r="U88" i="14" s="1"/>
  <c r="I87" i="14"/>
  <c r="AL86" i="14"/>
  <c r="AL85" i="14"/>
  <c r="AE85" i="14"/>
  <c r="AD85" i="14"/>
  <c r="Z85" i="14"/>
  <c r="W85" i="14"/>
  <c r="U85" i="14"/>
  <c r="O85" i="14"/>
  <c r="N85" i="14"/>
  <c r="M85" i="14"/>
  <c r="I85" i="14"/>
  <c r="R85" i="14" s="1"/>
  <c r="AL84" i="14"/>
  <c r="I84" i="14"/>
  <c r="AL83" i="14"/>
  <c r="Z83" i="14"/>
  <c r="U83" i="14"/>
  <c r="K83" i="14"/>
  <c r="AJ83" i="14" s="1"/>
  <c r="I83" i="14"/>
  <c r="V83" i="14" s="1"/>
  <c r="AL82" i="14"/>
  <c r="AA82" i="14"/>
  <c r="Z82" i="14"/>
  <c r="I82" i="14"/>
  <c r="AL81" i="14"/>
  <c r="U81" i="14"/>
  <c r="S81" i="14"/>
  <c r="P81" i="14"/>
  <c r="I81" i="14"/>
  <c r="X81" i="14" s="1"/>
  <c r="AL80" i="14"/>
  <c r="AD80" i="14"/>
  <c r="AB80" i="14"/>
  <c r="T80" i="14"/>
  <c r="P80" i="14"/>
  <c r="M80" i="14"/>
  <c r="I80" i="14"/>
  <c r="U80" i="14" s="1"/>
  <c r="AL79" i="14"/>
  <c r="T79" i="14"/>
  <c r="S79" i="14"/>
  <c r="M79" i="14"/>
  <c r="I79" i="14"/>
  <c r="AA79" i="14" s="1"/>
  <c r="AJ78" i="14"/>
  <c r="I78" i="14"/>
  <c r="G78" i="14"/>
  <c r="AL77" i="14"/>
  <c r="AF77" i="14"/>
  <c r="S77" i="14"/>
  <c r="R77" i="14"/>
  <c r="M77" i="14"/>
  <c r="I77" i="14"/>
  <c r="X77" i="14" s="1"/>
  <c r="AL76" i="14"/>
  <c r="AE76" i="14"/>
  <c r="AD76" i="14"/>
  <c r="T76" i="14"/>
  <c r="S76" i="14"/>
  <c r="I76" i="14"/>
  <c r="AC76" i="14" s="1"/>
  <c r="I75" i="14"/>
  <c r="AL74" i="14"/>
  <c r="AL73" i="14"/>
  <c r="AE73" i="14"/>
  <c r="AB73" i="14"/>
  <c r="AA73" i="14"/>
  <c r="Y73" i="14"/>
  <c r="U73" i="14"/>
  <c r="S73" i="14"/>
  <c r="P73" i="14"/>
  <c r="O73" i="14"/>
  <c r="M73" i="14"/>
  <c r="L73" i="14"/>
  <c r="I73" i="14"/>
  <c r="R73" i="14" s="1"/>
  <c r="AL72" i="14"/>
  <c r="AE72" i="14"/>
  <c r="S72" i="14"/>
  <c r="R72" i="14"/>
  <c r="L72" i="14"/>
  <c r="I72" i="14"/>
  <c r="Y72" i="14" s="1"/>
  <c r="AL71" i="14"/>
  <c r="X71" i="14"/>
  <c r="I71" i="14"/>
  <c r="AL70" i="14"/>
  <c r="AC70" i="14"/>
  <c r="X70" i="14"/>
  <c r="U70" i="14"/>
  <c r="Q70" i="14"/>
  <c r="O70" i="14"/>
  <c r="M70" i="14"/>
  <c r="I70" i="14"/>
  <c r="AL69" i="14"/>
  <c r="AC69" i="14"/>
  <c r="AB69" i="14"/>
  <c r="X69" i="14"/>
  <c r="S69" i="14"/>
  <c r="R69" i="14"/>
  <c r="Q69" i="14"/>
  <c r="K69" i="14"/>
  <c r="AJ69" i="14" s="1"/>
  <c r="I69" i="14"/>
  <c r="AL68" i="14"/>
  <c r="AC68" i="14"/>
  <c r="I68" i="14"/>
  <c r="AB68" i="14" s="1"/>
  <c r="AL67" i="14"/>
  <c r="AE67" i="14"/>
  <c r="AC67" i="14"/>
  <c r="Z67" i="14"/>
  <c r="W67" i="14"/>
  <c r="T67" i="14"/>
  <c r="S67" i="14"/>
  <c r="Q67" i="14"/>
  <c r="M67" i="14"/>
  <c r="L67" i="14"/>
  <c r="K67" i="14"/>
  <c r="AJ67" i="14" s="1"/>
  <c r="I67" i="14"/>
  <c r="AB67" i="14" s="1"/>
  <c r="AJ66" i="14"/>
  <c r="I66" i="14"/>
  <c r="G66" i="14"/>
  <c r="AL65" i="14"/>
  <c r="AF65" i="14"/>
  <c r="AE65" i="14"/>
  <c r="T65" i="14"/>
  <c r="R65" i="14"/>
  <c r="O65" i="14"/>
  <c r="I65" i="14"/>
  <c r="X65" i="14" s="1"/>
  <c r="AL64" i="14"/>
  <c r="W64" i="14"/>
  <c r="I64" i="14"/>
  <c r="I63" i="14"/>
  <c r="AL62" i="14"/>
  <c r="AL61" i="14"/>
  <c r="AL60" i="14"/>
  <c r="AL59" i="14"/>
  <c r="AL58" i="14"/>
  <c r="H58" i="14"/>
  <c r="AF211" i="14" s="1"/>
  <c r="AL57" i="14"/>
  <c r="H57" i="14"/>
  <c r="AF199" i="14" s="1"/>
  <c r="AL56" i="14"/>
  <c r="AL55" i="14"/>
  <c r="H55" i="14"/>
  <c r="AL54" i="14"/>
  <c r="H54" i="14"/>
  <c r="AL53" i="14"/>
  <c r="AL52" i="14"/>
  <c r="AL51" i="14"/>
  <c r="AL50" i="14"/>
  <c r="AL49" i="14"/>
  <c r="AC49" i="14"/>
  <c r="U49" i="14"/>
  <c r="L49" i="14"/>
  <c r="I49" i="14"/>
  <c r="X49" i="14" s="1"/>
  <c r="AL48" i="14"/>
  <c r="I48" i="14"/>
  <c r="AE48" i="14" s="1"/>
  <c r="AL47" i="14"/>
  <c r="AC47" i="14"/>
  <c r="T47" i="14"/>
  <c r="Q47" i="14"/>
  <c r="N47" i="14"/>
  <c r="I47" i="14"/>
  <c r="AB47" i="14" s="1"/>
  <c r="AL46" i="14"/>
  <c r="Y46" i="14"/>
  <c r="V46" i="14"/>
  <c r="P46" i="14"/>
  <c r="I46" i="14"/>
  <c r="N46" i="14" s="1"/>
  <c r="AL45" i="14"/>
  <c r="AC45" i="14"/>
  <c r="AB45" i="14"/>
  <c r="U45" i="14"/>
  <c r="P45" i="14"/>
  <c r="O45" i="14"/>
  <c r="I45" i="14"/>
  <c r="T45" i="14" s="1"/>
  <c r="AL44" i="14"/>
  <c r="AE44" i="14"/>
  <c r="Z44" i="14"/>
  <c r="Y44" i="14"/>
  <c r="X44" i="14"/>
  <c r="U44" i="14"/>
  <c r="R44" i="14"/>
  <c r="O44" i="14"/>
  <c r="N44" i="14"/>
  <c r="M44" i="14"/>
  <c r="I44" i="14"/>
  <c r="AL43" i="14"/>
  <c r="AD43" i="14"/>
  <c r="Z43" i="14"/>
  <c r="Q43" i="14"/>
  <c r="O43" i="14"/>
  <c r="M43" i="14"/>
  <c r="I43" i="14"/>
  <c r="V43" i="14" s="1"/>
  <c r="AL42" i="14"/>
  <c r="Z42" i="14"/>
  <c r="X42" i="14"/>
  <c r="T42" i="14"/>
  <c r="R42" i="14"/>
  <c r="O42" i="14"/>
  <c r="I42" i="14"/>
  <c r="AL41" i="14"/>
  <c r="Y41" i="14"/>
  <c r="I41" i="14"/>
  <c r="AL40" i="14"/>
  <c r="I40" i="14"/>
  <c r="AD40" i="14" s="1"/>
  <c r="AL39" i="14"/>
  <c r="T39" i="14"/>
  <c r="I39" i="14"/>
  <c r="AE39" i="14" s="1"/>
  <c r="AL38" i="14"/>
  <c r="I38" i="14"/>
  <c r="AE38" i="14" s="1"/>
  <c r="AL37" i="14"/>
  <c r="U37" i="14"/>
  <c r="I37" i="14"/>
  <c r="AD37" i="14" s="1"/>
  <c r="AL36" i="14"/>
  <c r="AD36" i="14"/>
  <c r="AB36" i="14"/>
  <c r="Y36" i="14"/>
  <c r="X36" i="14"/>
  <c r="W36" i="14"/>
  <c r="R36" i="14"/>
  <c r="Q36" i="14"/>
  <c r="O36" i="14"/>
  <c r="N36" i="14"/>
  <c r="M36" i="14"/>
  <c r="I36" i="14"/>
  <c r="Z36" i="14" s="1"/>
  <c r="AL35" i="14"/>
  <c r="AE35" i="14"/>
  <c r="AB35" i="14"/>
  <c r="Z35" i="14"/>
  <c r="X35" i="14"/>
  <c r="U35" i="14"/>
  <c r="R35" i="14"/>
  <c r="O35" i="14"/>
  <c r="N35" i="14"/>
  <c r="M35" i="14"/>
  <c r="I35" i="14"/>
  <c r="Y35" i="14" s="1"/>
  <c r="AL34" i="14"/>
  <c r="AD34" i="14"/>
  <c r="AB34" i="14"/>
  <c r="R34" i="14"/>
  <c r="Q34" i="14"/>
  <c r="N34" i="14"/>
  <c r="I34" i="14"/>
  <c r="AC34" i="14" s="1"/>
  <c r="AL33" i="14"/>
  <c r="AD33" i="14"/>
  <c r="AA33" i="14"/>
  <c r="Y33" i="14"/>
  <c r="X33" i="14"/>
  <c r="W33" i="14"/>
  <c r="R33" i="14"/>
  <c r="Q33" i="14"/>
  <c r="O33" i="14"/>
  <c r="N33" i="14"/>
  <c r="M33" i="14"/>
  <c r="I33" i="14"/>
  <c r="Z33" i="14" s="1"/>
  <c r="AE32" i="14"/>
  <c r="AA32" i="14"/>
  <c r="Z32" i="14"/>
  <c r="X32" i="14"/>
  <c r="U32" i="14"/>
  <c r="R32" i="14"/>
  <c r="O32" i="14"/>
  <c r="N32" i="14"/>
  <c r="M32" i="14"/>
  <c r="I32" i="14"/>
  <c r="Y32" i="14" s="1"/>
  <c r="I31" i="14"/>
  <c r="AL30" i="14"/>
  <c r="AL29" i="14"/>
  <c r="AL28" i="14"/>
  <c r="AL27" i="14"/>
  <c r="I27" i="14"/>
  <c r="AL26" i="14"/>
  <c r="AD26" i="14"/>
  <c r="S26" i="14"/>
  <c r="Q26" i="14"/>
  <c r="N26" i="14"/>
  <c r="I26" i="14"/>
  <c r="AC26" i="14" s="1"/>
  <c r="AL25" i="14"/>
  <c r="AE25" i="14"/>
  <c r="U25" i="14"/>
  <c r="S25" i="14"/>
  <c r="I25" i="14"/>
  <c r="AD25" i="14" s="1"/>
  <c r="AL24" i="14"/>
  <c r="V24" i="14"/>
  <c r="S24" i="14"/>
  <c r="I24" i="14"/>
  <c r="AE24" i="14" s="1"/>
  <c r="AL23" i="14"/>
  <c r="V23" i="14"/>
  <c r="S23" i="14"/>
  <c r="I23" i="14"/>
  <c r="AE23" i="14" s="1"/>
  <c r="AL22" i="14"/>
  <c r="AE22" i="14"/>
  <c r="U22" i="14"/>
  <c r="I22" i="14"/>
  <c r="AD22" i="14" s="1"/>
  <c r="AL21" i="14"/>
  <c r="AA21" i="14"/>
  <c r="V21" i="14"/>
  <c r="Q21" i="14"/>
  <c r="K21" i="14"/>
  <c r="AJ21" i="14" s="1"/>
  <c r="I21" i="14"/>
  <c r="AE21" i="14" s="1"/>
  <c r="AL20" i="14"/>
  <c r="AE20" i="14"/>
  <c r="AB20" i="14"/>
  <c r="AA20" i="14"/>
  <c r="V20" i="14"/>
  <c r="S20" i="14"/>
  <c r="P20" i="14"/>
  <c r="O20" i="14"/>
  <c r="N20" i="14"/>
  <c r="I20" i="14"/>
  <c r="R20" i="14" s="1"/>
  <c r="AL19" i="14"/>
  <c r="AC19" i="14"/>
  <c r="Z19" i="14"/>
  <c r="Q19" i="14"/>
  <c r="P19" i="14"/>
  <c r="I19" i="14"/>
  <c r="T19" i="14" s="1"/>
  <c r="AL18" i="14"/>
  <c r="AC18" i="14"/>
  <c r="AA18" i="14"/>
  <c r="R18" i="14"/>
  <c r="Q18" i="14"/>
  <c r="I18" i="14"/>
  <c r="T18" i="14" s="1"/>
  <c r="AC17" i="14"/>
  <c r="AB17" i="14"/>
  <c r="Z17" i="14"/>
  <c r="Q17" i="14"/>
  <c r="P17" i="14"/>
  <c r="N17" i="14"/>
  <c r="I17" i="14"/>
  <c r="T17" i="14" s="1"/>
  <c r="AL16" i="14"/>
  <c r="AE16" i="14"/>
  <c r="AD16" i="14"/>
  <c r="AA16" i="14"/>
  <c r="Z16" i="14"/>
  <c r="W16" i="14"/>
  <c r="T16" i="14"/>
  <c r="R16" i="14"/>
  <c r="N16" i="14"/>
  <c r="M16" i="14"/>
  <c r="L16" i="14"/>
  <c r="I16" i="14"/>
  <c r="Y16" i="14" s="1"/>
  <c r="AL15" i="14"/>
  <c r="AE15" i="14"/>
  <c r="T15" i="14"/>
  <c r="I15" i="14"/>
  <c r="AC15" i="14" s="1"/>
  <c r="AL14" i="14"/>
  <c r="AD14" i="14"/>
  <c r="V14" i="14"/>
  <c r="U14" i="14"/>
  <c r="M14" i="14"/>
  <c r="L14" i="14"/>
  <c r="I14" i="14"/>
  <c r="AB14" i="14" s="1"/>
  <c r="AL13" i="14"/>
  <c r="Z13" i="14"/>
  <c r="Y13" i="14"/>
  <c r="W13" i="14"/>
  <c r="P13" i="14"/>
  <c r="O13" i="14"/>
  <c r="M13" i="14"/>
  <c r="I13" i="14"/>
  <c r="X13" i="14" s="1"/>
  <c r="AL12" i="14"/>
  <c r="I12" i="14"/>
  <c r="M12" i="14" s="1"/>
  <c r="AL11" i="14"/>
  <c r="AE11" i="14"/>
  <c r="Z11" i="14"/>
  <c r="Y11" i="14"/>
  <c r="T11" i="14"/>
  <c r="S11" i="14"/>
  <c r="P11" i="14"/>
  <c r="N11" i="14"/>
  <c r="L11" i="14"/>
  <c r="I11" i="14"/>
  <c r="AB11" i="14" s="1"/>
  <c r="AL10" i="14"/>
  <c r="AA10" i="14"/>
  <c r="I10" i="14"/>
  <c r="I9" i="14"/>
  <c r="AB9" i="14" s="1"/>
  <c r="G1" i="14"/>
  <c r="I359" i="13"/>
  <c r="AL358" i="13"/>
  <c r="V358" i="13"/>
  <c r="I358" i="13"/>
  <c r="AE358" i="13" s="1"/>
  <c r="AL357" i="13"/>
  <c r="I357" i="13"/>
  <c r="V357" i="13" s="1"/>
  <c r="AL356" i="13"/>
  <c r="I356" i="13"/>
  <c r="AL355" i="13"/>
  <c r="AD355" i="13"/>
  <c r="AA355" i="13"/>
  <c r="Z355" i="13"/>
  <c r="X355" i="13"/>
  <c r="W355" i="13"/>
  <c r="V355" i="13"/>
  <c r="R355" i="13"/>
  <c r="Q355" i="13"/>
  <c r="P355" i="13"/>
  <c r="N355" i="13"/>
  <c r="M355" i="13"/>
  <c r="K355" i="13"/>
  <c r="AJ355" i="13" s="1"/>
  <c r="I355" i="13"/>
  <c r="AE355" i="13" s="1"/>
  <c r="AJ354" i="13"/>
  <c r="I354" i="13"/>
  <c r="G354" i="13"/>
  <c r="AL353" i="13"/>
  <c r="AF353" i="13"/>
  <c r="AC353" i="13"/>
  <c r="Z353" i="13"/>
  <c r="N353" i="13"/>
  <c r="I353" i="13"/>
  <c r="AE353" i="13" s="1"/>
  <c r="AL352" i="13"/>
  <c r="Z352" i="13"/>
  <c r="Y352" i="13"/>
  <c r="W352" i="13"/>
  <c r="U352" i="13"/>
  <c r="O352" i="13"/>
  <c r="M352" i="13"/>
  <c r="I352" i="13"/>
  <c r="I351" i="13"/>
  <c r="AL350" i="13"/>
  <c r="I350" i="13"/>
  <c r="AL349" i="13"/>
  <c r="AE349" i="13"/>
  <c r="AD349" i="13"/>
  <c r="AC349" i="13"/>
  <c r="AA349" i="13"/>
  <c r="Y349" i="13"/>
  <c r="X349" i="13"/>
  <c r="W349" i="13"/>
  <c r="V349" i="13"/>
  <c r="U349" i="13"/>
  <c r="T349" i="13"/>
  <c r="Q349" i="13"/>
  <c r="P349" i="13"/>
  <c r="O349" i="13"/>
  <c r="N349" i="13"/>
  <c r="M349" i="13"/>
  <c r="L349" i="13"/>
  <c r="K349" i="13"/>
  <c r="AJ349" i="13" s="1"/>
  <c r="I349" i="13"/>
  <c r="Z349" i="13" s="1"/>
  <c r="AL348" i="13"/>
  <c r="AE348" i="13"/>
  <c r="AC348" i="13"/>
  <c r="AA348" i="13"/>
  <c r="W348" i="13"/>
  <c r="V348" i="13"/>
  <c r="T348" i="13"/>
  <c r="Q348" i="13"/>
  <c r="N348" i="13"/>
  <c r="M348" i="13"/>
  <c r="K348" i="13"/>
  <c r="AJ348" i="13" s="1"/>
  <c r="I348" i="13"/>
  <c r="Z348" i="13" s="1"/>
  <c r="AL347" i="13"/>
  <c r="AE347" i="13"/>
  <c r="AD347" i="13"/>
  <c r="AC347" i="13"/>
  <c r="AA347" i="13"/>
  <c r="Y347" i="13"/>
  <c r="X347" i="13"/>
  <c r="V347" i="13"/>
  <c r="U347" i="13"/>
  <c r="T347" i="13"/>
  <c r="Q347" i="13"/>
  <c r="P347" i="13"/>
  <c r="O347" i="13"/>
  <c r="M347" i="13"/>
  <c r="L347" i="13"/>
  <c r="K347" i="13"/>
  <c r="AJ347" i="13" s="1"/>
  <c r="I347" i="13"/>
  <c r="Z347" i="13" s="1"/>
  <c r="AL346" i="13"/>
  <c r="X346" i="13"/>
  <c r="V346" i="13"/>
  <c r="Q346" i="13"/>
  <c r="I346" i="13"/>
  <c r="AA346" i="13" s="1"/>
  <c r="AJ345" i="13"/>
  <c r="I345" i="13"/>
  <c r="G345" i="13"/>
  <c r="AL344" i="13"/>
  <c r="AF344" i="13"/>
  <c r="AA344" i="13"/>
  <c r="Z344" i="13"/>
  <c r="V344" i="13"/>
  <c r="R344" i="13"/>
  <c r="Q344" i="13"/>
  <c r="P344" i="13"/>
  <c r="L344" i="13"/>
  <c r="I344" i="13"/>
  <c r="AB344" i="13" s="1"/>
  <c r="AL343" i="13"/>
  <c r="X343" i="13"/>
  <c r="U343" i="13"/>
  <c r="P343" i="13"/>
  <c r="I343" i="13"/>
  <c r="AA343" i="13" s="1"/>
  <c r="I342" i="13"/>
  <c r="AL341" i="13"/>
  <c r="I341" i="13"/>
  <c r="AL340" i="13"/>
  <c r="AA340" i="13"/>
  <c r="Z340" i="13"/>
  <c r="W340" i="13"/>
  <c r="S340" i="13"/>
  <c r="O340" i="13"/>
  <c r="N340" i="13"/>
  <c r="K340" i="13"/>
  <c r="AJ340" i="13" s="1"/>
  <c r="I340" i="13"/>
  <c r="Y340" i="13" s="1"/>
  <c r="AL339" i="13"/>
  <c r="AC339" i="13"/>
  <c r="AA339" i="13"/>
  <c r="Y339" i="13"/>
  <c r="W339" i="13"/>
  <c r="V339" i="13"/>
  <c r="R339" i="13"/>
  <c r="Q339" i="13"/>
  <c r="N339" i="13"/>
  <c r="M339" i="13"/>
  <c r="L339" i="13"/>
  <c r="I339" i="13"/>
  <c r="Z339" i="13" s="1"/>
  <c r="AL338" i="13"/>
  <c r="AE338" i="13"/>
  <c r="AC338" i="13"/>
  <c r="I338" i="13"/>
  <c r="AL337" i="13"/>
  <c r="O337" i="13"/>
  <c r="I337" i="13"/>
  <c r="AB337" i="13" s="1"/>
  <c r="AJ336" i="13"/>
  <c r="I336" i="13"/>
  <c r="G336" i="13"/>
  <c r="AL335" i="13"/>
  <c r="AF335" i="13"/>
  <c r="V335" i="13"/>
  <c r="T335" i="13"/>
  <c r="L335" i="13"/>
  <c r="I335" i="13"/>
  <c r="AE335" i="13" s="1"/>
  <c r="AL334" i="13"/>
  <c r="AB334" i="13"/>
  <c r="R334" i="13"/>
  <c r="K334" i="13"/>
  <c r="AJ334" i="13" s="1"/>
  <c r="I334" i="13"/>
  <c r="Z334" i="13" s="1"/>
  <c r="I333" i="13"/>
  <c r="AL332" i="13"/>
  <c r="I332" i="13"/>
  <c r="AL331" i="13"/>
  <c r="AB331" i="13"/>
  <c r="Z331" i="13"/>
  <c r="X331" i="13"/>
  <c r="U331" i="13"/>
  <c r="S331" i="13"/>
  <c r="Q331" i="13"/>
  <c r="M331" i="13"/>
  <c r="L331" i="13"/>
  <c r="K331" i="13"/>
  <c r="AJ331" i="13" s="1"/>
  <c r="I331" i="13"/>
  <c r="Y331" i="13" s="1"/>
  <c r="AL330" i="13"/>
  <c r="I330" i="13"/>
  <c r="AL329" i="13"/>
  <c r="I329" i="13"/>
  <c r="AB329" i="13" s="1"/>
  <c r="AL328" i="13"/>
  <c r="AC328" i="13"/>
  <c r="AB328" i="13"/>
  <c r="AA328" i="13"/>
  <c r="U328" i="13"/>
  <c r="S328" i="13"/>
  <c r="P328" i="13"/>
  <c r="M328" i="13"/>
  <c r="L328" i="13"/>
  <c r="I328" i="13"/>
  <c r="Y328" i="13" s="1"/>
  <c r="AJ327" i="13"/>
  <c r="I327" i="13"/>
  <c r="G327" i="13"/>
  <c r="AL326" i="13"/>
  <c r="AF326" i="13"/>
  <c r="AE326" i="13"/>
  <c r="O326" i="13"/>
  <c r="M326" i="13"/>
  <c r="I326" i="13"/>
  <c r="W326" i="13" s="1"/>
  <c r="AL325" i="13"/>
  <c r="S325" i="13"/>
  <c r="Q325" i="13"/>
  <c r="I325" i="13"/>
  <c r="AB325" i="13" s="1"/>
  <c r="I324" i="13"/>
  <c r="AL323" i="13"/>
  <c r="I323" i="13"/>
  <c r="AL322" i="13"/>
  <c r="Z322" i="13"/>
  <c r="I322" i="13"/>
  <c r="AL321" i="13"/>
  <c r="Z321" i="13"/>
  <c r="Y321" i="13"/>
  <c r="V321" i="13"/>
  <c r="Q321" i="13"/>
  <c r="P321" i="13"/>
  <c r="O321" i="13"/>
  <c r="K321" i="13"/>
  <c r="AJ321" i="13" s="1"/>
  <c r="I321" i="13"/>
  <c r="AC321" i="13" s="1"/>
  <c r="AL320" i="13"/>
  <c r="Z320" i="13"/>
  <c r="I320" i="13"/>
  <c r="AL319" i="13"/>
  <c r="Z319" i="13"/>
  <c r="I319" i="13"/>
  <c r="AJ318" i="13"/>
  <c r="I318" i="13"/>
  <c r="G318" i="13"/>
  <c r="AL317" i="13"/>
  <c r="AF317" i="13"/>
  <c r="I317" i="13"/>
  <c r="AA317" i="13" s="1"/>
  <c r="AL316" i="13"/>
  <c r="Z316" i="13"/>
  <c r="I316" i="13"/>
  <c r="I315" i="13"/>
  <c r="AL314" i="13"/>
  <c r="I314" i="13"/>
  <c r="AL313" i="13"/>
  <c r="AL312" i="13"/>
  <c r="I312" i="13"/>
  <c r="AL311" i="13"/>
  <c r="AE311" i="13"/>
  <c r="AD311" i="13"/>
  <c r="Y311" i="13"/>
  <c r="X311" i="13"/>
  <c r="T311" i="13"/>
  <c r="R311" i="13"/>
  <c r="P311" i="13"/>
  <c r="O311" i="13"/>
  <c r="N311" i="13"/>
  <c r="I311" i="13"/>
  <c r="AL310" i="13"/>
  <c r="I310" i="13"/>
  <c r="AL309" i="13"/>
  <c r="R309" i="13"/>
  <c r="I309" i="13"/>
  <c r="AL308" i="13"/>
  <c r="Y308" i="13"/>
  <c r="X308" i="13"/>
  <c r="Q308" i="13"/>
  <c r="P308" i="13"/>
  <c r="O308" i="13"/>
  <c r="I308" i="13"/>
  <c r="T308" i="13" s="1"/>
  <c r="AJ307" i="13"/>
  <c r="I307" i="13"/>
  <c r="G307" i="13"/>
  <c r="AL306" i="13"/>
  <c r="AF306" i="13"/>
  <c r="AB306" i="13"/>
  <c r="W306" i="13"/>
  <c r="S306" i="13"/>
  <c r="Q306" i="13"/>
  <c r="N306" i="13"/>
  <c r="I306" i="13"/>
  <c r="V306" i="13" s="1"/>
  <c r="AL305" i="13"/>
  <c r="Z305" i="13"/>
  <c r="R305" i="13"/>
  <c r="Q305" i="13"/>
  <c r="I305" i="13"/>
  <c r="AA305" i="13" s="1"/>
  <c r="I304" i="13"/>
  <c r="AL303" i="13"/>
  <c r="I303" i="13"/>
  <c r="AL302" i="13"/>
  <c r="AE302" i="13"/>
  <c r="AB302" i="13"/>
  <c r="W302" i="13"/>
  <c r="V302" i="13"/>
  <c r="Q302" i="13"/>
  <c r="O302" i="13"/>
  <c r="N302" i="13"/>
  <c r="I302" i="13"/>
  <c r="R302" i="13" s="1"/>
  <c r="AL301" i="13"/>
  <c r="AD301" i="13"/>
  <c r="L301" i="13"/>
  <c r="I301" i="13"/>
  <c r="AL300" i="13"/>
  <c r="Y300" i="13"/>
  <c r="X300" i="13"/>
  <c r="Q300" i="13"/>
  <c r="P300" i="13"/>
  <c r="O300" i="13"/>
  <c r="I300" i="13"/>
  <c r="U300" i="13" s="1"/>
  <c r="AL299" i="13"/>
  <c r="AE299" i="13"/>
  <c r="Y299" i="13"/>
  <c r="U299" i="13"/>
  <c r="Q299" i="13"/>
  <c r="O299" i="13"/>
  <c r="I299" i="13"/>
  <c r="V299" i="13" s="1"/>
  <c r="AJ298" i="13"/>
  <c r="I298" i="13"/>
  <c r="G298" i="13"/>
  <c r="AL297" i="13"/>
  <c r="AF297" i="13"/>
  <c r="I297" i="13"/>
  <c r="AC297" i="13" s="1"/>
  <c r="AL296" i="13"/>
  <c r="AE296" i="13"/>
  <c r="AD296" i="13"/>
  <c r="AA296" i="13"/>
  <c r="Y296" i="13"/>
  <c r="W296" i="13"/>
  <c r="V296" i="13"/>
  <c r="U296" i="13"/>
  <c r="Q296" i="13"/>
  <c r="P296" i="13"/>
  <c r="N296" i="13"/>
  <c r="M296" i="13"/>
  <c r="L296" i="13"/>
  <c r="I296" i="13"/>
  <c r="Z296" i="13" s="1"/>
  <c r="I295" i="13"/>
  <c r="AL294" i="13"/>
  <c r="I294" i="13"/>
  <c r="AL293" i="13"/>
  <c r="V293" i="13"/>
  <c r="I293" i="13"/>
  <c r="AL292" i="13"/>
  <c r="W292" i="13"/>
  <c r="I292" i="13"/>
  <c r="AL291" i="13"/>
  <c r="AE291" i="13"/>
  <c r="AD291" i="13"/>
  <c r="AC291" i="13"/>
  <c r="AA291" i="13"/>
  <c r="Z291" i="13"/>
  <c r="X291" i="13"/>
  <c r="V291" i="13"/>
  <c r="T291" i="13"/>
  <c r="R291" i="13"/>
  <c r="P291" i="13"/>
  <c r="O291" i="13"/>
  <c r="M291" i="13"/>
  <c r="L291" i="13"/>
  <c r="K291" i="13"/>
  <c r="AJ291" i="13" s="1"/>
  <c r="I291" i="13"/>
  <c r="W291" i="13" s="1"/>
  <c r="AL290" i="13"/>
  <c r="X290" i="13"/>
  <c r="W290" i="13"/>
  <c r="I290" i="13"/>
  <c r="AJ289" i="13"/>
  <c r="I289" i="13"/>
  <c r="G289" i="13"/>
  <c r="AL288" i="13"/>
  <c r="AF288" i="13"/>
  <c r="Z288" i="13"/>
  <c r="X288" i="13"/>
  <c r="I288" i="13"/>
  <c r="AL287" i="13"/>
  <c r="AE287" i="13"/>
  <c r="S287" i="13"/>
  <c r="O287" i="13"/>
  <c r="M287" i="13"/>
  <c r="I287" i="13"/>
  <c r="I286" i="13"/>
  <c r="AL285" i="13"/>
  <c r="I285" i="13"/>
  <c r="AL284" i="13"/>
  <c r="AA284" i="13"/>
  <c r="S284" i="13"/>
  <c r="R284" i="13"/>
  <c r="Q284" i="13"/>
  <c r="I284" i="13"/>
  <c r="V284" i="13" s="1"/>
  <c r="AL283" i="13"/>
  <c r="Y283" i="13"/>
  <c r="V283" i="13"/>
  <c r="S283" i="13"/>
  <c r="N283" i="13"/>
  <c r="I283" i="13"/>
  <c r="X283" i="13" s="1"/>
  <c r="AL282" i="13"/>
  <c r="AD282" i="13"/>
  <c r="AC282" i="13"/>
  <c r="U282" i="13"/>
  <c r="L282" i="13"/>
  <c r="K282" i="13"/>
  <c r="AJ282" i="13" s="1"/>
  <c r="I282" i="13"/>
  <c r="Y282" i="13" s="1"/>
  <c r="AL281" i="13"/>
  <c r="AD281" i="13"/>
  <c r="AC281" i="13"/>
  <c r="AA281" i="13"/>
  <c r="Z281" i="13"/>
  <c r="Y281" i="13"/>
  <c r="V281" i="13"/>
  <c r="T281" i="13"/>
  <c r="R281" i="13"/>
  <c r="Q281" i="13"/>
  <c r="P281" i="13"/>
  <c r="M281" i="13"/>
  <c r="L281" i="13"/>
  <c r="K281" i="13"/>
  <c r="AJ281" i="13" s="1"/>
  <c r="I281" i="13"/>
  <c r="X281" i="13" s="1"/>
  <c r="AJ280" i="13"/>
  <c r="I280" i="13"/>
  <c r="G280" i="13"/>
  <c r="AL279" i="13"/>
  <c r="AF279" i="13"/>
  <c r="AD279" i="13"/>
  <c r="U279" i="13"/>
  <c r="O279" i="13"/>
  <c r="I279" i="13"/>
  <c r="AL278" i="13"/>
  <c r="I278" i="13"/>
  <c r="Z278" i="13" s="1"/>
  <c r="I277" i="13"/>
  <c r="AL276" i="13"/>
  <c r="I276" i="13"/>
  <c r="AL275" i="13"/>
  <c r="AL274" i="13"/>
  <c r="I274" i="13"/>
  <c r="AL273" i="13"/>
  <c r="AC273" i="13"/>
  <c r="Y273" i="13"/>
  <c r="O273" i="13"/>
  <c r="K273" i="13"/>
  <c r="AJ273" i="13" s="1"/>
  <c r="I273" i="13"/>
  <c r="AL272" i="13"/>
  <c r="AC272" i="13"/>
  <c r="AA272" i="13"/>
  <c r="Y272" i="13"/>
  <c r="W272" i="13"/>
  <c r="V272" i="13"/>
  <c r="R272" i="13"/>
  <c r="Q272" i="13"/>
  <c r="N272" i="13"/>
  <c r="M272" i="13"/>
  <c r="L272" i="13"/>
  <c r="I272" i="13"/>
  <c r="Z272" i="13" s="1"/>
  <c r="AL271" i="13"/>
  <c r="I271" i="13"/>
  <c r="AA271" i="13" s="1"/>
  <c r="AL270" i="13"/>
  <c r="AE270" i="13"/>
  <c r="Y270" i="13"/>
  <c r="W270" i="13"/>
  <c r="N270" i="13"/>
  <c r="I270" i="13"/>
  <c r="AJ269" i="13"/>
  <c r="I269" i="13"/>
  <c r="G269" i="13"/>
  <c r="AL268" i="13"/>
  <c r="AF268" i="13"/>
  <c r="AE268" i="13"/>
  <c r="AA268" i="13"/>
  <c r="Z268" i="13"/>
  <c r="Y268" i="13"/>
  <c r="T268" i="13"/>
  <c r="R268" i="13"/>
  <c r="P268" i="13"/>
  <c r="N268" i="13"/>
  <c r="L268" i="13"/>
  <c r="I268" i="13"/>
  <c r="X268" i="13" s="1"/>
  <c r="AL267" i="13"/>
  <c r="X267" i="13"/>
  <c r="P267" i="13"/>
  <c r="I267" i="13"/>
  <c r="Z267" i="13" s="1"/>
  <c r="I266" i="13"/>
  <c r="AL265" i="13"/>
  <c r="I265" i="13"/>
  <c r="AL264" i="13"/>
  <c r="AC264" i="13"/>
  <c r="U264" i="13"/>
  <c r="T264" i="13"/>
  <c r="S264" i="13"/>
  <c r="P264" i="13"/>
  <c r="K264" i="13"/>
  <c r="AJ264" i="13" s="1"/>
  <c r="I264" i="13"/>
  <c r="Y264" i="13" s="1"/>
  <c r="AL263" i="13"/>
  <c r="AE263" i="13"/>
  <c r="AC263" i="13"/>
  <c r="AA263" i="13"/>
  <c r="Z263" i="13"/>
  <c r="Y263" i="13"/>
  <c r="W263" i="13"/>
  <c r="T263" i="13"/>
  <c r="R263" i="13"/>
  <c r="Q263" i="13"/>
  <c r="P263" i="13"/>
  <c r="M263" i="13"/>
  <c r="L263" i="13"/>
  <c r="K263" i="13"/>
  <c r="AJ263" i="13" s="1"/>
  <c r="I263" i="13"/>
  <c r="X263" i="13" s="1"/>
  <c r="AL262" i="13"/>
  <c r="AA262" i="13"/>
  <c r="X262" i="13"/>
  <c r="U262" i="13"/>
  <c r="I262" i="13"/>
  <c r="AE262" i="13" s="1"/>
  <c r="AL261" i="13"/>
  <c r="AC261" i="13"/>
  <c r="T261" i="13"/>
  <c r="K261" i="13"/>
  <c r="AJ261" i="13" s="1"/>
  <c r="I261" i="13"/>
  <c r="AJ260" i="13"/>
  <c r="I260" i="13"/>
  <c r="G260" i="13"/>
  <c r="AL259" i="13"/>
  <c r="AF259" i="13"/>
  <c r="AD259" i="13"/>
  <c r="AB259" i="13"/>
  <c r="Z259" i="13"/>
  <c r="X259" i="13"/>
  <c r="W259" i="13"/>
  <c r="V259" i="13"/>
  <c r="R259" i="13"/>
  <c r="Q259" i="13"/>
  <c r="P259" i="13"/>
  <c r="N259" i="13"/>
  <c r="M259" i="13"/>
  <c r="L259" i="13"/>
  <c r="I259" i="13"/>
  <c r="AE259" i="13" s="1"/>
  <c r="AL258" i="13"/>
  <c r="AD258" i="13"/>
  <c r="T258" i="13"/>
  <c r="I258" i="13"/>
  <c r="Y258" i="13" s="1"/>
  <c r="I257" i="13"/>
  <c r="AL256" i="13"/>
  <c r="I256" i="13"/>
  <c r="AL255" i="13"/>
  <c r="I255" i="13"/>
  <c r="Y255" i="13" s="1"/>
  <c r="AL254" i="13"/>
  <c r="AD254" i="13"/>
  <c r="Y254" i="13"/>
  <c r="V254" i="13"/>
  <c r="P254" i="13"/>
  <c r="M254" i="13"/>
  <c r="K254" i="13"/>
  <c r="AJ254" i="13" s="1"/>
  <c r="I254" i="13"/>
  <c r="U254" i="13" s="1"/>
  <c r="AL253" i="13"/>
  <c r="AE253" i="13"/>
  <c r="AD253" i="13"/>
  <c r="Z253" i="13"/>
  <c r="Y253" i="13"/>
  <c r="W253" i="13"/>
  <c r="U253" i="13"/>
  <c r="R253" i="13"/>
  <c r="Q253" i="13"/>
  <c r="N253" i="13"/>
  <c r="M253" i="13"/>
  <c r="K253" i="13"/>
  <c r="AJ253" i="13" s="1"/>
  <c r="I253" i="13"/>
  <c r="X253" i="13" s="1"/>
  <c r="AL252" i="13"/>
  <c r="AA252" i="13"/>
  <c r="I252" i="13"/>
  <c r="AJ251" i="13"/>
  <c r="I251" i="13"/>
  <c r="G251" i="13"/>
  <c r="AL250" i="13"/>
  <c r="AF250" i="13"/>
  <c r="AC250" i="13"/>
  <c r="X250" i="13"/>
  <c r="W250" i="13"/>
  <c r="T250" i="13"/>
  <c r="P250" i="13"/>
  <c r="O250" i="13"/>
  <c r="N250" i="13"/>
  <c r="K250" i="13"/>
  <c r="AJ250" i="13" s="1"/>
  <c r="I250" i="13"/>
  <c r="Z250" i="13" s="1"/>
  <c r="AL249" i="13"/>
  <c r="AB249" i="13"/>
  <c r="I249" i="13"/>
  <c r="I248" i="13"/>
  <c r="AL247" i="13"/>
  <c r="I247" i="13"/>
  <c r="AL246" i="13"/>
  <c r="AC246" i="13"/>
  <c r="AB246" i="13"/>
  <c r="X246" i="13"/>
  <c r="T246" i="13"/>
  <c r="P246" i="13"/>
  <c r="O246" i="13"/>
  <c r="L246" i="13"/>
  <c r="I246" i="13"/>
  <c r="AD246" i="13" s="1"/>
  <c r="AL245" i="13"/>
  <c r="AE245" i="13"/>
  <c r="AD245" i="13"/>
  <c r="AC245" i="13"/>
  <c r="AA245" i="13"/>
  <c r="Y245" i="13"/>
  <c r="X245" i="13"/>
  <c r="V245" i="13"/>
  <c r="U245" i="13"/>
  <c r="T245" i="13"/>
  <c r="Q245" i="13"/>
  <c r="P245" i="13"/>
  <c r="O245" i="13"/>
  <c r="M245" i="13"/>
  <c r="L245" i="13"/>
  <c r="K245" i="13"/>
  <c r="AJ245" i="13" s="1"/>
  <c r="I245" i="13"/>
  <c r="Z245" i="13" s="1"/>
  <c r="AL244" i="13"/>
  <c r="AJ244" i="13"/>
  <c r="AE244" i="13"/>
  <c r="AB244" i="13"/>
  <c r="X244" i="13"/>
  <c r="W244" i="13"/>
  <c r="T244" i="13"/>
  <c r="S244" i="13"/>
  <c r="O244" i="13"/>
  <c r="M244" i="13"/>
  <c r="K244" i="13"/>
  <c r="I244" i="13"/>
  <c r="AL243" i="13"/>
  <c r="AD243" i="13"/>
  <c r="AB243" i="13"/>
  <c r="X243" i="13"/>
  <c r="W243" i="13"/>
  <c r="T243" i="13"/>
  <c r="S243" i="13"/>
  <c r="O243" i="13"/>
  <c r="L243" i="13"/>
  <c r="K243" i="13"/>
  <c r="AJ243" i="13" s="1"/>
  <c r="I243" i="13"/>
  <c r="AJ242" i="13"/>
  <c r="I242" i="13"/>
  <c r="G242" i="13"/>
  <c r="AL241" i="13"/>
  <c r="AF241" i="13"/>
  <c r="Y241" i="13"/>
  <c r="X241" i="13"/>
  <c r="S241" i="13"/>
  <c r="N241" i="13"/>
  <c r="M241" i="13"/>
  <c r="I241" i="13"/>
  <c r="AL240" i="13"/>
  <c r="AA240" i="13"/>
  <c r="V240" i="13"/>
  <c r="U240" i="13"/>
  <c r="N240" i="13"/>
  <c r="I240" i="13"/>
  <c r="W240" i="13" s="1"/>
  <c r="I239" i="13"/>
  <c r="AL238" i="13"/>
  <c r="I238" i="13"/>
  <c r="AL237" i="13"/>
  <c r="AL236" i="13"/>
  <c r="I236" i="13"/>
  <c r="AL235" i="13"/>
  <c r="AE235" i="13"/>
  <c r="AD235" i="13"/>
  <c r="Y235" i="13"/>
  <c r="U235" i="13"/>
  <c r="T235" i="13"/>
  <c r="P235" i="13"/>
  <c r="L235" i="13"/>
  <c r="I235" i="13"/>
  <c r="AL234" i="13"/>
  <c r="W234" i="13"/>
  <c r="I234" i="13"/>
  <c r="AL233" i="13"/>
  <c r="Z233" i="13"/>
  <c r="V233" i="13"/>
  <c r="R233" i="13"/>
  <c r="Q233" i="13"/>
  <c r="N233" i="13"/>
  <c r="M233" i="13"/>
  <c r="I233" i="13"/>
  <c r="X233" i="13" s="1"/>
  <c r="AL232" i="13"/>
  <c r="X232" i="13"/>
  <c r="U232" i="13"/>
  <c r="I232" i="13"/>
  <c r="AJ231" i="13"/>
  <c r="I231" i="13"/>
  <c r="G231" i="13"/>
  <c r="AL230" i="13"/>
  <c r="AF230" i="13"/>
  <c r="W230" i="13"/>
  <c r="U230" i="13"/>
  <c r="Q230" i="13"/>
  <c r="I230" i="13"/>
  <c r="Z230" i="13" s="1"/>
  <c r="AL229" i="13"/>
  <c r="AE229" i="13"/>
  <c r="AB229" i="13"/>
  <c r="Y229" i="13"/>
  <c r="W229" i="13"/>
  <c r="U229" i="13"/>
  <c r="S229" i="13"/>
  <c r="P229" i="13"/>
  <c r="M229" i="13"/>
  <c r="L229" i="13"/>
  <c r="I229" i="13"/>
  <c r="I228" i="13"/>
  <c r="AL227" i="13"/>
  <c r="I227" i="13"/>
  <c r="AL226" i="13"/>
  <c r="I226" i="13"/>
  <c r="AA226" i="13" s="1"/>
  <c r="AL225" i="13"/>
  <c r="AE225" i="13"/>
  <c r="AD225" i="13"/>
  <c r="AC225" i="13"/>
  <c r="Z225" i="13"/>
  <c r="X225" i="13"/>
  <c r="V225" i="13"/>
  <c r="T225" i="13"/>
  <c r="R225" i="13"/>
  <c r="P225" i="13"/>
  <c r="M225" i="13"/>
  <c r="L225" i="13"/>
  <c r="K225" i="13"/>
  <c r="AJ225" i="13" s="1"/>
  <c r="I225" i="13"/>
  <c r="W225" i="13" s="1"/>
  <c r="AL224" i="13"/>
  <c r="AE224" i="13"/>
  <c r="AB224" i="13"/>
  <c r="W224" i="13"/>
  <c r="V224" i="13"/>
  <c r="R224" i="13"/>
  <c r="N224" i="13"/>
  <c r="M224" i="13"/>
  <c r="I224" i="13"/>
  <c r="AL223" i="13"/>
  <c r="AC223" i="13"/>
  <c r="Z223" i="13"/>
  <c r="N223" i="13"/>
  <c r="M223" i="13"/>
  <c r="I223" i="13"/>
  <c r="U223" i="13" s="1"/>
  <c r="AJ222" i="13"/>
  <c r="I222" i="13"/>
  <c r="G222" i="13"/>
  <c r="AL221" i="13"/>
  <c r="AF221" i="13"/>
  <c r="I221" i="13"/>
  <c r="Z221" i="13" s="1"/>
  <c r="AL220" i="13"/>
  <c r="U220" i="13"/>
  <c r="I220" i="13"/>
  <c r="I219" i="13"/>
  <c r="AL218" i="13"/>
  <c r="I218" i="13"/>
  <c r="AL217" i="13"/>
  <c r="AC217" i="13"/>
  <c r="T217" i="13"/>
  <c r="S217" i="13"/>
  <c r="Q217" i="13"/>
  <c r="K217" i="13"/>
  <c r="AJ217" i="13" s="1"/>
  <c r="I217" i="13"/>
  <c r="AL216" i="13"/>
  <c r="AC216" i="13"/>
  <c r="AA216" i="13"/>
  <c r="Z216" i="13"/>
  <c r="X216" i="13"/>
  <c r="V216" i="13"/>
  <c r="U216" i="13"/>
  <c r="R216" i="13"/>
  <c r="Q216" i="13"/>
  <c r="P216" i="13"/>
  <c r="M216" i="13"/>
  <c r="L216" i="13"/>
  <c r="K216" i="13"/>
  <c r="AJ216" i="13" s="1"/>
  <c r="I216" i="13"/>
  <c r="AD216" i="13" s="1"/>
  <c r="AL215" i="13"/>
  <c r="AD215" i="13"/>
  <c r="AB215" i="13"/>
  <c r="V215" i="13"/>
  <c r="U215" i="13"/>
  <c r="S215" i="13"/>
  <c r="R215" i="13"/>
  <c r="Q215" i="13"/>
  <c r="M215" i="13"/>
  <c r="L215" i="13"/>
  <c r="I215" i="13"/>
  <c r="AA215" i="13" s="1"/>
  <c r="AL214" i="13"/>
  <c r="R214" i="13"/>
  <c r="P214" i="13"/>
  <c r="I214" i="13"/>
  <c r="AB214" i="13" s="1"/>
  <c r="AJ213" i="13"/>
  <c r="I213" i="13"/>
  <c r="G213" i="13"/>
  <c r="AL212" i="13"/>
  <c r="AF212" i="13"/>
  <c r="AD212" i="13"/>
  <c r="P212" i="13"/>
  <c r="N212" i="13"/>
  <c r="I212" i="13"/>
  <c r="W212" i="13" s="1"/>
  <c r="AL211" i="13"/>
  <c r="I211" i="13"/>
  <c r="X211" i="13" s="1"/>
  <c r="I210" i="13"/>
  <c r="AL209" i="13"/>
  <c r="I209" i="13"/>
  <c r="AL208" i="13"/>
  <c r="AL207" i="13"/>
  <c r="I207" i="13"/>
  <c r="AL206" i="13"/>
  <c r="W206" i="13"/>
  <c r="V206" i="13"/>
  <c r="Q206" i="13"/>
  <c r="I206" i="13"/>
  <c r="AA206" i="13" s="1"/>
  <c r="AL205" i="13"/>
  <c r="I205" i="13"/>
  <c r="AE205" i="13" s="1"/>
  <c r="AL204" i="13"/>
  <c r="Z204" i="13"/>
  <c r="I204" i="13"/>
  <c r="AL203" i="13"/>
  <c r="AC203" i="13"/>
  <c r="AA203" i="13"/>
  <c r="N203" i="13"/>
  <c r="M203" i="13"/>
  <c r="I203" i="13"/>
  <c r="V203" i="13" s="1"/>
  <c r="AL202" i="13"/>
  <c r="AD202" i="13"/>
  <c r="AA202" i="13"/>
  <c r="U202" i="13"/>
  <c r="Q202" i="13"/>
  <c r="L202" i="13"/>
  <c r="I202" i="13"/>
  <c r="AL201" i="13"/>
  <c r="I201" i="13"/>
  <c r="AJ200" i="13"/>
  <c r="I200" i="13"/>
  <c r="G200" i="13"/>
  <c r="AL199" i="13"/>
  <c r="AF199" i="13"/>
  <c r="AD199" i="13"/>
  <c r="AA199" i="13"/>
  <c r="W199" i="13"/>
  <c r="V199" i="13"/>
  <c r="Q199" i="13"/>
  <c r="L199" i="13"/>
  <c r="K199" i="13"/>
  <c r="AJ199" i="13" s="1"/>
  <c r="I199" i="13"/>
  <c r="AL198" i="13"/>
  <c r="I198" i="13"/>
  <c r="I197" i="13"/>
  <c r="AL196" i="13"/>
  <c r="I196" i="13"/>
  <c r="AL195" i="13"/>
  <c r="Y195" i="13"/>
  <c r="T195" i="13"/>
  <c r="P195" i="13"/>
  <c r="I195" i="13"/>
  <c r="AB195" i="13" s="1"/>
  <c r="AL194" i="13"/>
  <c r="AE194" i="13"/>
  <c r="AC194" i="13"/>
  <c r="P194" i="13"/>
  <c r="L194" i="13"/>
  <c r="I194" i="13"/>
  <c r="W194" i="13" s="1"/>
  <c r="AL193" i="13"/>
  <c r="AE193" i="13"/>
  <c r="AA193" i="13"/>
  <c r="Z193" i="13"/>
  <c r="W193" i="13"/>
  <c r="U193" i="13"/>
  <c r="R193" i="13"/>
  <c r="O193" i="13"/>
  <c r="M193" i="13"/>
  <c r="L193" i="13"/>
  <c r="I193" i="13"/>
  <c r="X193" i="13" s="1"/>
  <c r="AL192" i="13"/>
  <c r="AC192" i="13"/>
  <c r="AB192" i="13"/>
  <c r="O192" i="13"/>
  <c r="I192" i="13"/>
  <c r="AL191" i="13"/>
  <c r="I191" i="13"/>
  <c r="AL190" i="13"/>
  <c r="AC190" i="13"/>
  <c r="AA190" i="13"/>
  <c r="Z190" i="13"/>
  <c r="X190" i="13"/>
  <c r="W190" i="13"/>
  <c r="U190" i="13"/>
  <c r="R190" i="13"/>
  <c r="Q190" i="13"/>
  <c r="P190" i="13"/>
  <c r="M190" i="13"/>
  <c r="L190" i="13"/>
  <c r="K190" i="13"/>
  <c r="AJ190" i="13" s="1"/>
  <c r="I190" i="13"/>
  <c r="AE190" i="13" s="1"/>
  <c r="AJ189" i="13"/>
  <c r="I189" i="13"/>
  <c r="G189" i="13"/>
  <c r="AL188" i="13"/>
  <c r="AF188" i="13"/>
  <c r="R188" i="13"/>
  <c r="P188" i="13"/>
  <c r="I188" i="13"/>
  <c r="AC188" i="13" s="1"/>
  <c r="AL187" i="13"/>
  <c r="Z187" i="13"/>
  <c r="V187" i="13"/>
  <c r="R187" i="13"/>
  <c r="N187" i="13"/>
  <c r="I187" i="13"/>
  <c r="X187" i="13" s="1"/>
  <c r="I186" i="13"/>
  <c r="AL185" i="13"/>
  <c r="I185" i="13"/>
  <c r="AL184" i="13"/>
  <c r="AA184" i="13"/>
  <c r="W184" i="13"/>
  <c r="V184" i="13"/>
  <c r="U184" i="13"/>
  <c r="Q184" i="13"/>
  <c r="P184" i="13"/>
  <c r="K184" i="13"/>
  <c r="AJ184" i="13" s="1"/>
  <c r="I184" i="13"/>
  <c r="AL183" i="13"/>
  <c r="X183" i="13"/>
  <c r="V183" i="13"/>
  <c r="Q183" i="13"/>
  <c r="I183" i="13"/>
  <c r="Z183" i="13" s="1"/>
  <c r="AL182" i="13"/>
  <c r="AD182" i="13"/>
  <c r="AA182" i="13"/>
  <c r="U182" i="13"/>
  <c r="R182" i="13"/>
  <c r="O182" i="13"/>
  <c r="K182" i="13"/>
  <c r="AJ182" i="13" s="1"/>
  <c r="I182" i="13"/>
  <c r="W182" i="13" s="1"/>
  <c r="AL181" i="13"/>
  <c r="AC181" i="13"/>
  <c r="Z181" i="13"/>
  <c r="K181" i="13"/>
  <c r="AJ181" i="13" s="1"/>
  <c r="I181" i="13"/>
  <c r="AL180" i="13"/>
  <c r="AE180" i="13"/>
  <c r="AD180" i="13"/>
  <c r="AA180" i="13"/>
  <c r="Y180" i="13"/>
  <c r="W180" i="13"/>
  <c r="R180" i="13"/>
  <c r="Q180" i="13"/>
  <c r="O180" i="13"/>
  <c r="N180" i="13"/>
  <c r="M180" i="13"/>
  <c r="I180" i="13"/>
  <c r="U180" i="13" s="1"/>
  <c r="AL179" i="13"/>
  <c r="AE179" i="13"/>
  <c r="AA179" i="13"/>
  <c r="W179" i="13"/>
  <c r="V179" i="13"/>
  <c r="R179" i="13"/>
  <c r="Q179" i="13"/>
  <c r="N179" i="13"/>
  <c r="M179" i="13"/>
  <c r="I179" i="13"/>
  <c r="S179" i="13" s="1"/>
  <c r="AL178" i="13"/>
  <c r="I178" i="13"/>
  <c r="X178" i="13" s="1"/>
  <c r="AL177" i="13"/>
  <c r="AC177" i="13"/>
  <c r="I177" i="13"/>
  <c r="AL176" i="13"/>
  <c r="AD176" i="13"/>
  <c r="W176" i="13"/>
  <c r="R176" i="13"/>
  <c r="Q176" i="13"/>
  <c r="M176" i="13"/>
  <c r="I176" i="13"/>
  <c r="V176" i="13" s="1"/>
  <c r="AL175" i="13"/>
  <c r="AE175" i="13"/>
  <c r="AA175" i="13"/>
  <c r="Z175" i="13"/>
  <c r="W175" i="13"/>
  <c r="V175" i="13"/>
  <c r="R175" i="13"/>
  <c r="O175" i="13"/>
  <c r="N175" i="13"/>
  <c r="M175" i="13"/>
  <c r="I175" i="13"/>
  <c r="Q175" i="13" s="1"/>
  <c r="AL174" i="13"/>
  <c r="AA174" i="13"/>
  <c r="I174" i="13"/>
  <c r="AL173" i="13"/>
  <c r="AD173" i="13"/>
  <c r="X173" i="13"/>
  <c r="P173" i="13"/>
  <c r="I173" i="13"/>
  <c r="AL172" i="13"/>
  <c r="AD172" i="13"/>
  <c r="AA172" i="13"/>
  <c r="Z172" i="13"/>
  <c r="X172" i="13"/>
  <c r="W172" i="13"/>
  <c r="V172" i="13"/>
  <c r="R172" i="13"/>
  <c r="Q172" i="13"/>
  <c r="P172" i="13"/>
  <c r="N172" i="13"/>
  <c r="M172" i="13"/>
  <c r="K172" i="13"/>
  <c r="AJ172" i="13" s="1"/>
  <c r="I172" i="13"/>
  <c r="Y172" i="13" s="1"/>
  <c r="AL171" i="13"/>
  <c r="I171" i="13"/>
  <c r="W171" i="13" s="1"/>
  <c r="AL170" i="13"/>
  <c r="W170" i="13"/>
  <c r="S170" i="13"/>
  <c r="R170" i="13"/>
  <c r="N170" i="13"/>
  <c r="I170" i="13"/>
  <c r="AJ169" i="13"/>
  <c r="I169" i="13"/>
  <c r="G169" i="13"/>
  <c r="AL168" i="13"/>
  <c r="AF168" i="13"/>
  <c r="AD168" i="13"/>
  <c r="AC168" i="13"/>
  <c r="O168" i="13"/>
  <c r="L168" i="13"/>
  <c r="I168" i="13"/>
  <c r="V168" i="13" s="1"/>
  <c r="AL167" i="13"/>
  <c r="AB167" i="13"/>
  <c r="T167" i="13"/>
  <c r="N167" i="13"/>
  <c r="I167" i="13"/>
  <c r="X167" i="13" s="1"/>
  <c r="I166" i="13"/>
  <c r="AL165" i="13"/>
  <c r="I165" i="13"/>
  <c r="AL164" i="13"/>
  <c r="AE164" i="13"/>
  <c r="AD164" i="13"/>
  <c r="AC164" i="13"/>
  <c r="AA164" i="13"/>
  <c r="Y164" i="13"/>
  <c r="X164" i="13"/>
  <c r="V164" i="13"/>
  <c r="U164" i="13"/>
  <c r="T164" i="13"/>
  <c r="Q164" i="13"/>
  <c r="P164" i="13"/>
  <c r="O164" i="13"/>
  <c r="M164" i="13"/>
  <c r="L164" i="13"/>
  <c r="K164" i="13"/>
  <c r="AJ164" i="13" s="1"/>
  <c r="I164" i="13"/>
  <c r="Z164" i="13" s="1"/>
  <c r="AL163" i="13"/>
  <c r="AC163" i="13"/>
  <c r="AB163" i="13"/>
  <c r="X163" i="13"/>
  <c r="T163" i="13"/>
  <c r="Q163" i="13"/>
  <c r="O163" i="13"/>
  <c r="M163" i="13"/>
  <c r="I163" i="13"/>
  <c r="AE163" i="13" s="1"/>
  <c r="AL162" i="13"/>
  <c r="AC162" i="13"/>
  <c r="AB162" i="13"/>
  <c r="X162" i="13"/>
  <c r="T162" i="13"/>
  <c r="P162" i="13"/>
  <c r="O162" i="13"/>
  <c r="L162" i="13"/>
  <c r="I162" i="13"/>
  <c r="AD162" i="13" s="1"/>
  <c r="AL161" i="13"/>
  <c r="AE161" i="13"/>
  <c r="AD161" i="13"/>
  <c r="AA161" i="13"/>
  <c r="S161" i="13"/>
  <c r="Q161" i="13"/>
  <c r="N161" i="13"/>
  <c r="I161" i="13"/>
  <c r="U161" i="13" s="1"/>
  <c r="AL160" i="13"/>
  <c r="AE160" i="13"/>
  <c r="AC160" i="13"/>
  <c r="AA160" i="13"/>
  <c r="S160" i="13"/>
  <c r="Q160" i="13"/>
  <c r="N160" i="13"/>
  <c r="I160" i="13"/>
  <c r="T160" i="13" s="1"/>
  <c r="AL159" i="13"/>
  <c r="AE159" i="13"/>
  <c r="AD159" i="13"/>
  <c r="AC159" i="13"/>
  <c r="AA159" i="13"/>
  <c r="Y159" i="13"/>
  <c r="X159" i="13"/>
  <c r="W159" i="13"/>
  <c r="V159" i="13"/>
  <c r="U159" i="13"/>
  <c r="T159" i="13"/>
  <c r="Q159" i="13"/>
  <c r="P159" i="13"/>
  <c r="O159" i="13"/>
  <c r="N159" i="13"/>
  <c r="M159" i="13"/>
  <c r="L159" i="13"/>
  <c r="K159" i="13"/>
  <c r="AJ159" i="13" s="1"/>
  <c r="I159" i="13"/>
  <c r="Z159" i="13" s="1"/>
  <c r="AJ158" i="13"/>
  <c r="I158" i="13"/>
  <c r="G158" i="13"/>
  <c r="AL157" i="13"/>
  <c r="AF157" i="13"/>
  <c r="U157" i="13"/>
  <c r="S157" i="13"/>
  <c r="I157" i="13"/>
  <c r="AC157" i="13" s="1"/>
  <c r="AL156" i="13"/>
  <c r="AE156" i="13"/>
  <c r="AC156" i="13"/>
  <c r="AB156" i="13"/>
  <c r="V156" i="13"/>
  <c r="T156" i="13"/>
  <c r="S156" i="13"/>
  <c r="R156" i="13"/>
  <c r="N156" i="13"/>
  <c r="M156" i="13"/>
  <c r="K156" i="13"/>
  <c r="AJ156" i="13" s="1"/>
  <c r="I156" i="13"/>
  <c r="AA156" i="13" s="1"/>
  <c r="I155" i="13"/>
  <c r="AL154" i="13"/>
  <c r="I154" i="13"/>
  <c r="AL153" i="13"/>
  <c r="AA153" i="13"/>
  <c r="V153" i="13"/>
  <c r="U153" i="13"/>
  <c r="N153" i="13"/>
  <c r="I153" i="13"/>
  <c r="W153" i="13" s="1"/>
  <c r="AL152" i="13"/>
  <c r="AC152" i="13"/>
  <c r="V152" i="13"/>
  <c r="T152" i="13"/>
  <c r="S152" i="13"/>
  <c r="N152" i="13"/>
  <c r="I152" i="13"/>
  <c r="AE152" i="13" s="1"/>
  <c r="AL151" i="13"/>
  <c r="Q151" i="13"/>
  <c r="I151" i="13"/>
  <c r="W151" i="13" s="1"/>
  <c r="AL150" i="13"/>
  <c r="AE150" i="13"/>
  <c r="AC150" i="13"/>
  <c r="T150" i="13"/>
  <c r="R150" i="13"/>
  <c r="N150" i="13"/>
  <c r="I150" i="13"/>
  <c r="U150" i="13" s="1"/>
  <c r="AL149" i="13"/>
  <c r="AD149" i="13"/>
  <c r="AA149" i="13"/>
  <c r="U149" i="13"/>
  <c r="S149" i="13"/>
  <c r="R149" i="13"/>
  <c r="Q149" i="13"/>
  <c r="L149" i="13"/>
  <c r="I149" i="13"/>
  <c r="V149" i="13" s="1"/>
  <c r="AL148" i="13"/>
  <c r="AB148" i="13"/>
  <c r="N148" i="13"/>
  <c r="I148" i="13"/>
  <c r="AJ147" i="13"/>
  <c r="I147" i="13"/>
  <c r="G147" i="13"/>
  <c r="AL146" i="13"/>
  <c r="AF146" i="13"/>
  <c r="AE146" i="13"/>
  <c r="V146" i="13"/>
  <c r="R146" i="13"/>
  <c r="P146" i="13"/>
  <c r="I146" i="13"/>
  <c r="W146" i="13" s="1"/>
  <c r="AL145" i="13"/>
  <c r="AF145" i="13"/>
  <c r="AC145" i="13"/>
  <c r="S145" i="13"/>
  <c r="I145" i="13"/>
  <c r="I144" i="13"/>
  <c r="AL143" i="13"/>
  <c r="I143" i="13"/>
  <c r="AL142" i="13"/>
  <c r="AL141" i="13"/>
  <c r="I141" i="13"/>
  <c r="AL140" i="13"/>
  <c r="AC140" i="13"/>
  <c r="T140" i="13"/>
  <c r="S140" i="13"/>
  <c r="P140" i="13"/>
  <c r="K140" i="13"/>
  <c r="AJ140" i="13" s="1"/>
  <c r="I140" i="13"/>
  <c r="AL139" i="13"/>
  <c r="AE139" i="13"/>
  <c r="AD139" i="13"/>
  <c r="AA139" i="13"/>
  <c r="Z139" i="13"/>
  <c r="V139" i="13"/>
  <c r="U139" i="13"/>
  <c r="R139" i="13"/>
  <c r="P139" i="13"/>
  <c r="N139" i="13"/>
  <c r="M139" i="13"/>
  <c r="L139" i="13"/>
  <c r="I139" i="13"/>
  <c r="W139" i="13" s="1"/>
  <c r="AL138" i="13"/>
  <c r="AC138" i="13"/>
  <c r="O138" i="13"/>
  <c r="I138" i="13"/>
  <c r="T138" i="13" s="1"/>
  <c r="AL137" i="13"/>
  <c r="AE137" i="13"/>
  <c r="AD137" i="13"/>
  <c r="AA137" i="13"/>
  <c r="W137" i="13"/>
  <c r="S137" i="13"/>
  <c r="R137" i="13"/>
  <c r="P137" i="13"/>
  <c r="N137" i="13"/>
  <c r="L137" i="13"/>
  <c r="I137" i="13"/>
  <c r="U137" i="13" s="1"/>
  <c r="AL136" i="13"/>
  <c r="AJ136" i="13"/>
  <c r="AD136" i="13"/>
  <c r="AC136" i="13"/>
  <c r="AB136" i="13"/>
  <c r="Z136" i="13"/>
  <c r="X136" i="13"/>
  <c r="T136" i="13"/>
  <c r="S136" i="13"/>
  <c r="P136" i="13"/>
  <c r="O136" i="13"/>
  <c r="N136" i="13"/>
  <c r="L136" i="13"/>
  <c r="K136" i="13"/>
  <c r="I136" i="13"/>
  <c r="W136" i="13" s="1"/>
  <c r="AL135" i="13"/>
  <c r="AE135" i="13"/>
  <c r="AD135" i="13"/>
  <c r="U135" i="13"/>
  <c r="R135" i="13"/>
  <c r="I135" i="13"/>
  <c r="AJ134" i="13"/>
  <c r="I134" i="13"/>
  <c r="G134" i="13"/>
  <c r="AL133" i="13"/>
  <c r="Y133" i="13"/>
  <c r="M133" i="13"/>
  <c r="I133" i="13"/>
  <c r="AL132" i="13"/>
  <c r="AE132" i="13"/>
  <c r="AB132" i="13"/>
  <c r="AA132" i="13"/>
  <c r="W132" i="13"/>
  <c r="R132" i="13"/>
  <c r="Q132" i="13"/>
  <c r="N132" i="13"/>
  <c r="I132" i="13"/>
  <c r="I131" i="13"/>
  <c r="AL130" i="13"/>
  <c r="I130" i="13"/>
  <c r="AL129" i="13"/>
  <c r="AD129" i="13"/>
  <c r="AA129" i="13"/>
  <c r="Y129" i="13"/>
  <c r="U129" i="13"/>
  <c r="T129" i="13"/>
  <c r="R129" i="13"/>
  <c r="P129" i="13"/>
  <c r="M129" i="13"/>
  <c r="L129" i="13"/>
  <c r="I129" i="13"/>
  <c r="AL128" i="13"/>
  <c r="Q128" i="13"/>
  <c r="I128" i="13"/>
  <c r="AL127" i="13"/>
  <c r="AB127" i="13"/>
  <c r="Y127" i="13"/>
  <c r="X127" i="13"/>
  <c r="T127" i="13"/>
  <c r="P127" i="13"/>
  <c r="M127" i="13"/>
  <c r="I127" i="13"/>
  <c r="AL126" i="13"/>
  <c r="Y126" i="13"/>
  <c r="X126" i="13"/>
  <c r="P126" i="13"/>
  <c r="I126" i="13"/>
  <c r="Z126" i="13" s="1"/>
  <c r="AL125" i="13"/>
  <c r="AC125" i="13"/>
  <c r="AA125" i="13"/>
  <c r="Z125" i="13"/>
  <c r="Y125" i="13"/>
  <c r="X125" i="13"/>
  <c r="V125" i="13"/>
  <c r="U125" i="13"/>
  <c r="R125" i="13"/>
  <c r="Q125" i="13"/>
  <c r="P125" i="13"/>
  <c r="N125" i="13"/>
  <c r="M125" i="13"/>
  <c r="L125" i="13"/>
  <c r="K125" i="13"/>
  <c r="AJ125" i="13" s="1"/>
  <c r="I125" i="13"/>
  <c r="AD125" i="13" s="1"/>
  <c r="AL124" i="13"/>
  <c r="L124" i="13"/>
  <c r="I124" i="13"/>
  <c r="AJ123" i="13"/>
  <c r="I123" i="13"/>
  <c r="G123" i="13"/>
  <c r="AL122" i="13"/>
  <c r="Z122" i="13"/>
  <c r="Y122" i="13"/>
  <c r="S122" i="13"/>
  <c r="M122" i="13"/>
  <c r="K122" i="13"/>
  <c r="AJ122" i="13" s="1"/>
  <c r="I122" i="13"/>
  <c r="AL121" i="13"/>
  <c r="I121" i="13"/>
  <c r="I120" i="13"/>
  <c r="AL119" i="13"/>
  <c r="I119" i="13"/>
  <c r="AL118" i="13"/>
  <c r="X118" i="13"/>
  <c r="R118" i="13"/>
  <c r="L118" i="13"/>
  <c r="I118" i="13"/>
  <c r="V118" i="13" s="1"/>
  <c r="AL117" i="13"/>
  <c r="X117" i="13"/>
  <c r="I117" i="13"/>
  <c r="AL116" i="13"/>
  <c r="AD116" i="13"/>
  <c r="X116" i="13"/>
  <c r="Q116" i="13"/>
  <c r="K116" i="13"/>
  <c r="AJ116" i="13" s="1"/>
  <c r="I116" i="13"/>
  <c r="T116" i="13" s="1"/>
  <c r="AL115" i="13"/>
  <c r="AE115" i="13"/>
  <c r="AD115" i="13"/>
  <c r="Y115" i="13"/>
  <c r="V115" i="13"/>
  <c r="T115" i="13"/>
  <c r="R115" i="13"/>
  <c r="P115" i="13"/>
  <c r="O115" i="13"/>
  <c r="K115" i="13"/>
  <c r="AJ115" i="13" s="1"/>
  <c r="I115" i="13"/>
  <c r="AL114" i="13"/>
  <c r="Q114" i="13"/>
  <c r="I114" i="13"/>
  <c r="AL113" i="13"/>
  <c r="P113" i="13"/>
  <c r="I113" i="13"/>
  <c r="AJ112" i="13"/>
  <c r="I112" i="13"/>
  <c r="G112" i="13"/>
  <c r="AL111" i="13"/>
  <c r="AC111" i="13"/>
  <c r="AB111" i="13"/>
  <c r="X111" i="13"/>
  <c r="T111" i="13"/>
  <c r="Q111" i="13"/>
  <c r="O111" i="13"/>
  <c r="M111" i="13"/>
  <c r="I111" i="13"/>
  <c r="AE111" i="13" s="1"/>
  <c r="AL110" i="13"/>
  <c r="AD110" i="13"/>
  <c r="AA110" i="13"/>
  <c r="Z110" i="13"/>
  <c r="V110" i="13"/>
  <c r="U110" i="13"/>
  <c r="R110" i="13"/>
  <c r="Q110" i="13"/>
  <c r="P110" i="13"/>
  <c r="N110" i="13"/>
  <c r="K110" i="13"/>
  <c r="AJ110" i="13" s="1"/>
  <c r="I110" i="13"/>
  <c r="I109" i="13"/>
  <c r="AL108" i="13"/>
  <c r="I108" i="13"/>
  <c r="AL107" i="13"/>
  <c r="AB107" i="13"/>
  <c r="Z107" i="13"/>
  <c r="X107" i="13"/>
  <c r="U107" i="13"/>
  <c r="P107" i="13"/>
  <c r="O107" i="13"/>
  <c r="M107" i="13"/>
  <c r="I107" i="13"/>
  <c r="AE107" i="13" s="1"/>
  <c r="AL106" i="13"/>
  <c r="R106" i="13"/>
  <c r="I106" i="13"/>
  <c r="AL105" i="13"/>
  <c r="R105" i="13"/>
  <c r="I105" i="13"/>
  <c r="AL104" i="13"/>
  <c r="X104" i="13"/>
  <c r="I104" i="13"/>
  <c r="AL103" i="13"/>
  <c r="AD103" i="13"/>
  <c r="I103" i="13"/>
  <c r="AL102" i="13"/>
  <c r="Z102" i="13"/>
  <c r="X102" i="13"/>
  <c r="T102" i="13"/>
  <c r="N102" i="13"/>
  <c r="M102" i="13"/>
  <c r="I102" i="13"/>
  <c r="V102" i="13" s="1"/>
  <c r="AJ101" i="13"/>
  <c r="I101" i="13"/>
  <c r="G101" i="13"/>
  <c r="AL100" i="13"/>
  <c r="AC100" i="13"/>
  <c r="Z100" i="13"/>
  <c r="Q100" i="13"/>
  <c r="I100" i="13"/>
  <c r="AD100" i="13" s="1"/>
  <c r="AL99" i="13"/>
  <c r="AE99" i="13"/>
  <c r="AC99" i="13"/>
  <c r="W99" i="13"/>
  <c r="P99" i="13"/>
  <c r="N99" i="13"/>
  <c r="M99" i="13"/>
  <c r="I99" i="13"/>
  <c r="X99" i="13" s="1"/>
  <c r="I98" i="13"/>
  <c r="AL97" i="13"/>
  <c r="I97" i="13"/>
  <c r="AL96" i="13"/>
  <c r="AC96" i="13"/>
  <c r="T96" i="13"/>
  <c r="L96" i="13"/>
  <c r="I96" i="13"/>
  <c r="AL95" i="13"/>
  <c r="AA95" i="13"/>
  <c r="I95" i="13"/>
  <c r="AL94" i="13"/>
  <c r="AE94" i="13"/>
  <c r="AD94" i="13"/>
  <c r="AA94" i="13"/>
  <c r="X94" i="13"/>
  <c r="V94" i="13"/>
  <c r="T94" i="13"/>
  <c r="R94" i="13"/>
  <c r="O94" i="13"/>
  <c r="L94" i="13"/>
  <c r="K94" i="13"/>
  <c r="AJ94" i="13" s="1"/>
  <c r="I94" i="13"/>
  <c r="W94" i="13" s="1"/>
  <c r="AL93" i="13"/>
  <c r="I93" i="13"/>
  <c r="AL92" i="13"/>
  <c r="AD92" i="13"/>
  <c r="AC92" i="13"/>
  <c r="W92" i="13"/>
  <c r="R92" i="13"/>
  <c r="O92" i="13"/>
  <c r="M92" i="13"/>
  <c r="L92" i="13"/>
  <c r="I92" i="13"/>
  <c r="V92" i="13" s="1"/>
  <c r="AL91" i="13"/>
  <c r="AC91" i="13"/>
  <c r="AA91" i="13"/>
  <c r="W91" i="13"/>
  <c r="S91" i="13"/>
  <c r="R91" i="13"/>
  <c r="O91" i="13"/>
  <c r="K91" i="13"/>
  <c r="AJ91" i="13" s="1"/>
  <c r="I91" i="13"/>
  <c r="T91" i="13" s="1"/>
  <c r="AJ90" i="13"/>
  <c r="I90" i="13"/>
  <c r="G90" i="13"/>
  <c r="AL89" i="13"/>
  <c r="AF89" i="13"/>
  <c r="Y89" i="13"/>
  <c r="S89" i="13"/>
  <c r="L89" i="13"/>
  <c r="I89" i="13"/>
  <c r="AL88" i="13"/>
  <c r="AE88" i="13"/>
  <c r="AA88" i="13"/>
  <c r="Y88" i="13"/>
  <c r="T88" i="13"/>
  <c r="S88" i="13"/>
  <c r="N88" i="13"/>
  <c r="K88" i="13"/>
  <c r="AJ88" i="13" s="1"/>
  <c r="I88" i="13"/>
  <c r="I87" i="13"/>
  <c r="AL86" i="13"/>
  <c r="AL85" i="13"/>
  <c r="AL84" i="13"/>
  <c r="AL83" i="13"/>
  <c r="AL82" i="13"/>
  <c r="H82" i="13"/>
  <c r="AF305" i="13" s="1"/>
  <c r="AL81" i="13"/>
  <c r="H81" i="13"/>
  <c r="AF258" i="13" s="1"/>
  <c r="AL80" i="13"/>
  <c r="AL79" i="13"/>
  <c r="H79" i="13"/>
  <c r="AL78" i="13"/>
  <c r="H78" i="13"/>
  <c r="AF316" i="13" s="1"/>
  <c r="AL77" i="13"/>
  <c r="AL76" i="13"/>
  <c r="I76" i="13"/>
  <c r="AL75" i="13"/>
  <c r="I75" i="13"/>
  <c r="AL74" i="13"/>
  <c r="I74" i="13"/>
  <c r="AL73" i="13"/>
  <c r="AE73" i="13"/>
  <c r="AD73" i="13"/>
  <c r="AC73" i="13"/>
  <c r="AA73" i="13"/>
  <c r="Z73" i="13"/>
  <c r="V73" i="13"/>
  <c r="T73" i="13"/>
  <c r="R73" i="13"/>
  <c r="P73" i="13"/>
  <c r="O73" i="13"/>
  <c r="M73" i="13"/>
  <c r="K73" i="13"/>
  <c r="AJ73" i="13" s="1"/>
  <c r="I73" i="13"/>
  <c r="W73" i="13" s="1"/>
  <c r="AL72" i="13"/>
  <c r="I72" i="13"/>
  <c r="AL71" i="13"/>
  <c r="AA71" i="13"/>
  <c r="X71" i="13"/>
  <c r="U71" i="13"/>
  <c r="S71" i="13"/>
  <c r="Q71" i="13"/>
  <c r="N71" i="13"/>
  <c r="L71" i="13"/>
  <c r="I71" i="13"/>
  <c r="AD71" i="13" s="1"/>
  <c r="AL70" i="13"/>
  <c r="S70" i="13"/>
  <c r="M70" i="13"/>
  <c r="I70" i="13"/>
  <c r="Z70" i="13" s="1"/>
  <c r="AL69" i="13"/>
  <c r="AE69" i="13"/>
  <c r="I69" i="13"/>
  <c r="AL68" i="13"/>
  <c r="I68" i="13"/>
  <c r="V68" i="13" s="1"/>
  <c r="AL67" i="13"/>
  <c r="AB67" i="13"/>
  <c r="I67" i="13"/>
  <c r="AL66" i="13"/>
  <c r="AD66" i="13"/>
  <c r="AB66" i="13"/>
  <c r="T66" i="13"/>
  <c r="R66" i="13"/>
  <c r="I66" i="13"/>
  <c r="AL65" i="13"/>
  <c r="AE65" i="13"/>
  <c r="AD65" i="13"/>
  <c r="Z65" i="13"/>
  <c r="U65" i="13"/>
  <c r="T65" i="13"/>
  <c r="O65" i="13"/>
  <c r="I65" i="13"/>
  <c r="AC65" i="13" s="1"/>
  <c r="AL64" i="13"/>
  <c r="AE64" i="13"/>
  <c r="AA64" i="13"/>
  <c r="V64" i="13"/>
  <c r="S64" i="13"/>
  <c r="O64" i="13"/>
  <c r="I64" i="13"/>
  <c r="AC64" i="13" s="1"/>
  <c r="AL63" i="13"/>
  <c r="I63" i="13"/>
  <c r="T63" i="13" s="1"/>
  <c r="I62" i="13"/>
  <c r="AL61" i="13"/>
  <c r="I61" i="13"/>
  <c r="AL60" i="13"/>
  <c r="AL59" i="13"/>
  <c r="AL58" i="13"/>
  <c r="Z58" i="13"/>
  <c r="R58" i="13"/>
  <c r="L58" i="13"/>
  <c r="I58" i="13"/>
  <c r="AL57" i="13"/>
  <c r="Z57" i="13"/>
  <c r="X57" i="13"/>
  <c r="S57" i="13"/>
  <c r="L57" i="13"/>
  <c r="I57" i="13"/>
  <c r="U57" i="13" s="1"/>
  <c r="AL56" i="13"/>
  <c r="AJ56" i="13"/>
  <c r="Y56" i="13"/>
  <c r="X56" i="13"/>
  <c r="S56" i="13"/>
  <c r="K56" i="13"/>
  <c r="I56" i="13"/>
  <c r="T56" i="13" s="1"/>
  <c r="AL55" i="13"/>
  <c r="AE55" i="13"/>
  <c r="Y55" i="13"/>
  <c r="X55" i="13"/>
  <c r="S55" i="13"/>
  <c r="K55" i="13"/>
  <c r="AJ55" i="13" s="1"/>
  <c r="I55" i="13"/>
  <c r="T55" i="13" s="1"/>
  <c r="AL54" i="13"/>
  <c r="AE54" i="13"/>
  <c r="AC54" i="13"/>
  <c r="U54" i="13"/>
  <c r="P54" i="13"/>
  <c r="L54" i="13"/>
  <c r="I54" i="13"/>
  <c r="Y54" i="13" s="1"/>
  <c r="AL53" i="13"/>
  <c r="I53" i="13"/>
  <c r="AA53" i="13" s="1"/>
  <c r="AL52" i="13"/>
  <c r="Y52" i="13"/>
  <c r="X52" i="13"/>
  <c r="T52" i="13"/>
  <c r="S52" i="13"/>
  <c r="P52" i="13"/>
  <c r="M52" i="13"/>
  <c r="I52" i="13"/>
  <c r="AB52" i="13" s="1"/>
  <c r="AL51" i="13"/>
  <c r="AE51" i="13"/>
  <c r="AB51" i="13"/>
  <c r="Z51" i="13"/>
  <c r="X51" i="13"/>
  <c r="T51" i="13"/>
  <c r="S51" i="13"/>
  <c r="P51" i="13"/>
  <c r="O51" i="13"/>
  <c r="L51" i="13"/>
  <c r="K51" i="13"/>
  <c r="AJ51" i="13" s="1"/>
  <c r="I51" i="13"/>
  <c r="AC51" i="13" s="1"/>
  <c r="AL50" i="13"/>
  <c r="AC50" i="13"/>
  <c r="AA50" i="13"/>
  <c r="Z50" i="13"/>
  <c r="Y50" i="13"/>
  <c r="X50" i="13"/>
  <c r="U50" i="13"/>
  <c r="R50" i="13"/>
  <c r="Q50" i="13"/>
  <c r="P50" i="13"/>
  <c r="O50" i="13"/>
  <c r="M50" i="13"/>
  <c r="K50" i="13"/>
  <c r="AJ50" i="13" s="1"/>
  <c r="I50" i="13"/>
  <c r="W50" i="13" s="1"/>
  <c r="AL49" i="13"/>
  <c r="AE49" i="13"/>
  <c r="AB49" i="13"/>
  <c r="AA49" i="13"/>
  <c r="Z49" i="13"/>
  <c r="U49" i="13"/>
  <c r="S49" i="13"/>
  <c r="R49" i="13"/>
  <c r="Q49" i="13"/>
  <c r="O49" i="13"/>
  <c r="M49" i="13"/>
  <c r="L49" i="13"/>
  <c r="I49" i="13"/>
  <c r="X49" i="13" s="1"/>
  <c r="I48" i="13"/>
  <c r="AL47" i="13"/>
  <c r="I47" i="13"/>
  <c r="AL46" i="13"/>
  <c r="AE46" i="13"/>
  <c r="AD46" i="13"/>
  <c r="AA46" i="13"/>
  <c r="Y46" i="13"/>
  <c r="T46" i="13"/>
  <c r="R46" i="13"/>
  <c r="Q46" i="13"/>
  <c r="O46" i="13"/>
  <c r="L46" i="13"/>
  <c r="K46" i="13"/>
  <c r="AJ46" i="13" s="1"/>
  <c r="I46" i="13"/>
  <c r="V46" i="13" s="1"/>
  <c r="AL45" i="13"/>
  <c r="V45" i="13"/>
  <c r="R45" i="13"/>
  <c r="O45" i="13"/>
  <c r="I45" i="13"/>
  <c r="AE45" i="13" s="1"/>
  <c r="AL44" i="13"/>
  <c r="O44" i="13"/>
  <c r="I44" i="13"/>
  <c r="AL43" i="13"/>
  <c r="Z43" i="13"/>
  <c r="I43" i="13"/>
  <c r="AL42" i="13"/>
  <c r="AE42" i="13"/>
  <c r="AA42" i="13"/>
  <c r="Z42" i="13"/>
  <c r="V42" i="13"/>
  <c r="R42" i="13"/>
  <c r="P42" i="13"/>
  <c r="N42" i="13"/>
  <c r="L42" i="13"/>
  <c r="K42" i="13"/>
  <c r="AJ42" i="13" s="1"/>
  <c r="I42" i="13"/>
  <c r="W42" i="13" s="1"/>
  <c r="AL41" i="13"/>
  <c r="I41" i="13"/>
  <c r="V41" i="13" s="1"/>
  <c r="AL40" i="13"/>
  <c r="I40" i="13"/>
  <c r="T40" i="13" s="1"/>
  <c r="AL39" i="13"/>
  <c r="I39" i="13"/>
  <c r="T39" i="13" s="1"/>
  <c r="AL38" i="13"/>
  <c r="X38" i="13"/>
  <c r="Q38" i="13"/>
  <c r="K38" i="13"/>
  <c r="AJ38" i="13" s="1"/>
  <c r="I38" i="13"/>
  <c r="AL37" i="13"/>
  <c r="Z37" i="13"/>
  <c r="Q37" i="13"/>
  <c r="N37" i="13"/>
  <c r="I37" i="13"/>
  <c r="AB37" i="13" s="1"/>
  <c r="AL36" i="13"/>
  <c r="I36" i="13"/>
  <c r="AL35" i="13"/>
  <c r="Z35" i="13"/>
  <c r="Y35" i="13"/>
  <c r="X35" i="13"/>
  <c r="T35" i="13"/>
  <c r="S35" i="13"/>
  <c r="O35" i="13"/>
  <c r="K35" i="13"/>
  <c r="AJ35" i="13" s="1"/>
  <c r="I35" i="13"/>
  <c r="AL34" i="13"/>
  <c r="AJ34" i="13"/>
  <c r="AE34" i="13"/>
  <c r="AA34" i="13"/>
  <c r="W34" i="13"/>
  <c r="P34" i="13"/>
  <c r="L34" i="13"/>
  <c r="K34" i="13"/>
  <c r="I34" i="13"/>
  <c r="V34" i="13" s="1"/>
  <c r="AL33" i="13"/>
  <c r="AB33" i="13"/>
  <c r="I33" i="13"/>
  <c r="AL32" i="13"/>
  <c r="AB32" i="13"/>
  <c r="P32" i="13"/>
  <c r="I32" i="13"/>
  <c r="T32" i="13" s="1"/>
  <c r="AL31" i="13"/>
  <c r="AB31" i="13"/>
  <c r="I31" i="13"/>
  <c r="AL30" i="13"/>
  <c r="AD30" i="13"/>
  <c r="AA30" i="13"/>
  <c r="Z30" i="13"/>
  <c r="W30" i="13"/>
  <c r="P30" i="13"/>
  <c r="O30" i="13"/>
  <c r="L30" i="13"/>
  <c r="I30" i="13"/>
  <c r="T30" i="13" s="1"/>
  <c r="AL29" i="13"/>
  <c r="R29" i="13"/>
  <c r="I29" i="13"/>
  <c r="AL28" i="13"/>
  <c r="I28" i="13"/>
  <c r="T28" i="13" s="1"/>
  <c r="AL27" i="13"/>
  <c r="I27" i="13"/>
  <c r="U27" i="13" s="1"/>
  <c r="AL26" i="13"/>
  <c r="Q26" i="13"/>
  <c r="K26" i="13"/>
  <c r="AJ26" i="13" s="1"/>
  <c r="I26" i="13"/>
  <c r="AC26" i="13" s="1"/>
  <c r="AL25" i="13"/>
  <c r="I25" i="13"/>
  <c r="AL24" i="13"/>
  <c r="AE24" i="13"/>
  <c r="AC24" i="13"/>
  <c r="AA24" i="13"/>
  <c r="Y24" i="13"/>
  <c r="X24" i="13"/>
  <c r="W24" i="13"/>
  <c r="V24" i="13"/>
  <c r="T24" i="13"/>
  <c r="Q24" i="13"/>
  <c r="P24" i="13"/>
  <c r="O24" i="13"/>
  <c r="N24" i="13"/>
  <c r="M24" i="13"/>
  <c r="K24" i="13"/>
  <c r="AJ24" i="13" s="1"/>
  <c r="I24" i="13"/>
  <c r="Z24" i="13" s="1"/>
  <c r="AL23" i="13"/>
  <c r="I23" i="13"/>
  <c r="U23" i="13" s="1"/>
  <c r="AL22" i="13"/>
  <c r="AE22" i="13"/>
  <c r="W22" i="13"/>
  <c r="I22" i="13"/>
  <c r="I21" i="13"/>
  <c r="AL20" i="13"/>
  <c r="I20" i="13"/>
  <c r="AL19" i="13"/>
  <c r="Z19" i="13"/>
  <c r="Q19" i="13"/>
  <c r="I19" i="13"/>
  <c r="AL18" i="13"/>
  <c r="Z18" i="13"/>
  <c r="N18" i="13"/>
  <c r="M18" i="13"/>
  <c r="I18" i="13"/>
  <c r="AB18" i="13" s="1"/>
  <c r="AL17" i="13"/>
  <c r="AE17" i="13"/>
  <c r="AC17" i="13"/>
  <c r="AA17" i="13"/>
  <c r="Y17" i="13"/>
  <c r="X17" i="13"/>
  <c r="W17" i="13"/>
  <c r="V17" i="13"/>
  <c r="T17" i="13"/>
  <c r="Q17" i="13"/>
  <c r="P17" i="13"/>
  <c r="O17" i="13"/>
  <c r="N17" i="13"/>
  <c r="M17" i="13"/>
  <c r="K17" i="13"/>
  <c r="I17" i="13"/>
  <c r="Z17" i="13" s="1"/>
  <c r="AL16" i="13"/>
  <c r="I16" i="13"/>
  <c r="T16" i="13" s="1"/>
  <c r="S15" i="13"/>
  <c r="N15" i="13"/>
  <c r="I15" i="13"/>
  <c r="AD15" i="13" s="1"/>
  <c r="AL14" i="13"/>
  <c r="I14" i="13"/>
  <c r="T14" i="13" s="1"/>
  <c r="AL13" i="13"/>
  <c r="AA13" i="13"/>
  <c r="Y13" i="13"/>
  <c r="X13" i="13"/>
  <c r="U13" i="13"/>
  <c r="O13" i="13"/>
  <c r="N13" i="13"/>
  <c r="L13" i="13"/>
  <c r="I13" i="13"/>
  <c r="S13" i="13" s="1"/>
  <c r="AJ12" i="13"/>
  <c r="I12" i="13"/>
  <c r="G12" i="13"/>
  <c r="AA11" i="13"/>
  <c r="T11" i="13"/>
  <c r="K11" i="13"/>
  <c r="AJ11" i="13" s="1"/>
  <c r="I11" i="13"/>
  <c r="AL10" i="13"/>
  <c r="X10" i="13"/>
  <c r="I10" i="13"/>
  <c r="AL9" i="13"/>
  <c r="AD9" i="13"/>
  <c r="AA9" i="13"/>
  <c r="Y9" i="13"/>
  <c r="X9" i="13"/>
  <c r="T9" i="13"/>
  <c r="Q9" i="13"/>
  <c r="N9" i="13"/>
  <c r="M9" i="13"/>
  <c r="L9" i="13"/>
  <c r="K9" i="13"/>
  <c r="AJ9" i="13" s="1"/>
  <c r="I9" i="13"/>
  <c r="U9" i="13" s="1"/>
  <c r="I7" i="13"/>
  <c r="G1" i="13"/>
  <c r="AL389" i="12"/>
  <c r="X389" i="12"/>
  <c r="I389" i="12"/>
  <c r="AL388" i="12"/>
  <c r="AE388" i="12"/>
  <c r="Z388" i="12"/>
  <c r="X388" i="12"/>
  <c r="T388" i="12"/>
  <c r="S388" i="12"/>
  <c r="P388" i="12"/>
  <c r="O388" i="12"/>
  <c r="K388" i="12"/>
  <c r="AJ388" i="12" s="1"/>
  <c r="I388" i="12"/>
  <c r="AD388" i="12" s="1"/>
  <c r="AL387" i="12"/>
  <c r="AA387" i="12"/>
  <c r="Y387" i="12"/>
  <c r="R387" i="12"/>
  <c r="I387" i="12"/>
  <c r="AL386" i="12"/>
  <c r="AB386" i="12"/>
  <c r="Q386" i="12"/>
  <c r="I386" i="12"/>
  <c r="V386" i="12" s="1"/>
  <c r="AL385" i="12"/>
  <c r="P385" i="12"/>
  <c r="I385" i="12"/>
  <c r="AL384" i="12"/>
  <c r="AB384" i="12"/>
  <c r="P384" i="12"/>
  <c r="I384" i="12"/>
  <c r="T384" i="12" s="1"/>
  <c r="AL383" i="12"/>
  <c r="Q383" i="12"/>
  <c r="I383" i="12"/>
  <c r="I382" i="12"/>
  <c r="AL381" i="12"/>
  <c r="I381" i="12"/>
  <c r="AL380" i="12"/>
  <c r="AA380" i="12"/>
  <c r="Z380" i="12"/>
  <c r="Y380" i="12"/>
  <c r="V380" i="12"/>
  <c r="N380" i="12"/>
  <c r="L380" i="12"/>
  <c r="K380" i="12"/>
  <c r="AJ380" i="12" s="1"/>
  <c r="I380" i="12"/>
  <c r="R380" i="12" s="1"/>
  <c r="AL379" i="12"/>
  <c r="AB379" i="12"/>
  <c r="Z379" i="12"/>
  <c r="X379" i="12"/>
  <c r="V379" i="12"/>
  <c r="S379" i="12"/>
  <c r="Q379" i="12"/>
  <c r="N379" i="12"/>
  <c r="L379" i="12"/>
  <c r="I379" i="12"/>
  <c r="AL378" i="12"/>
  <c r="AB378" i="12"/>
  <c r="K378" i="12"/>
  <c r="AJ378" i="12" s="1"/>
  <c r="I378" i="12"/>
  <c r="AL377" i="12"/>
  <c r="AE377" i="12"/>
  <c r="AB377" i="12"/>
  <c r="X377" i="12"/>
  <c r="T377" i="12"/>
  <c r="S377" i="12"/>
  <c r="O377" i="12"/>
  <c r="L377" i="12"/>
  <c r="K377" i="12"/>
  <c r="AJ377" i="12" s="1"/>
  <c r="I377" i="12"/>
  <c r="Y377" i="12" s="1"/>
  <c r="AL376" i="12"/>
  <c r="AE376" i="12"/>
  <c r="AD376" i="12"/>
  <c r="Z376" i="12"/>
  <c r="Y376" i="12"/>
  <c r="X376" i="12"/>
  <c r="W376" i="12"/>
  <c r="R376" i="12"/>
  <c r="P376" i="12"/>
  <c r="O376" i="12"/>
  <c r="N376" i="12"/>
  <c r="L376" i="12"/>
  <c r="K376" i="12"/>
  <c r="AJ376" i="12" s="1"/>
  <c r="I376" i="12"/>
  <c r="T376" i="12" s="1"/>
  <c r="AL375" i="12"/>
  <c r="AA375" i="12"/>
  <c r="Z375" i="12"/>
  <c r="S375" i="12"/>
  <c r="L375" i="12"/>
  <c r="I375" i="12"/>
  <c r="AL374" i="12"/>
  <c r="AJ374" i="12"/>
  <c r="AD374" i="12"/>
  <c r="AA374" i="12"/>
  <c r="X374" i="12"/>
  <c r="T374" i="12"/>
  <c r="S374" i="12"/>
  <c r="R374" i="12"/>
  <c r="P374" i="12"/>
  <c r="N374" i="12"/>
  <c r="K374" i="12"/>
  <c r="I374" i="12"/>
  <c r="AL373" i="12"/>
  <c r="AE373" i="12"/>
  <c r="AD373" i="12"/>
  <c r="AB373" i="12"/>
  <c r="X373" i="12"/>
  <c r="P373" i="12"/>
  <c r="O373" i="12"/>
  <c r="K373" i="12"/>
  <c r="AJ373" i="12" s="1"/>
  <c r="I373" i="12"/>
  <c r="T373" i="12" s="1"/>
  <c r="AL372" i="12"/>
  <c r="AA372" i="12"/>
  <c r="Y372" i="12"/>
  <c r="T372" i="12"/>
  <c r="L372" i="12"/>
  <c r="K372" i="12"/>
  <c r="AJ372" i="12" s="1"/>
  <c r="I372" i="12"/>
  <c r="V372" i="12" s="1"/>
  <c r="AL371" i="12"/>
  <c r="AE371" i="12"/>
  <c r="O371" i="12"/>
  <c r="I371" i="12"/>
  <c r="AL370" i="12"/>
  <c r="AA370" i="12"/>
  <c r="I370" i="12"/>
  <c r="AL369" i="12"/>
  <c r="AE369" i="12"/>
  <c r="Z369" i="12"/>
  <c r="O369" i="12"/>
  <c r="I369" i="12"/>
  <c r="AL368" i="12"/>
  <c r="AD368" i="12"/>
  <c r="X368" i="12"/>
  <c r="W368" i="12"/>
  <c r="V368" i="12"/>
  <c r="R368" i="12"/>
  <c r="N368" i="12"/>
  <c r="L368" i="12"/>
  <c r="K368" i="12"/>
  <c r="AJ368" i="12" s="1"/>
  <c r="I368" i="12"/>
  <c r="AE368" i="12" s="1"/>
  <c r="AL367" i="12"/>
  <c r="X367" i="12"/>
  <c r="T367" i="12"/>
  <c r="S367" i="12"/>
  <c r="P367" i="12"/>
  <c r="O367" i="12"/>
  <c r="I367" i="12"/>
  <c r="AC367" i="12" s="1"/>
  <c r="I366" i="12"/>
  <c r="AL365" i="12"/>
  <c r="I365" i="12"/>
  <c r="AL364" i="12"/>
  <c r="W364" i="12"/>
  <c r="I364" i="12"/>
  <c r="AL363" i="12"/>
  <c r="I363" i="12"/>
  <c r="W363" i="12" s="1"/>
  <c r="AL362" i="12"/>
  <c r="I362" i="12"/>
  <c r="AL361" i="12"/>
  <c r="I361" i="12"/>
  <c r="Y361" i="12" s="1"/>
  <c r="AL360" i="12"/>
  <c r="I360" i="12"/>
  <c r="I359" i="12"/>
  <c r="AL358" i="12"/>
  <c r="I358" i="12"/>
  <c r="AL357" i="12"/>
  <c r="I357" i="12"/>
  <c r="AL356" i="12"/>
  <c r="I356" i="12"/>
  <c r="AL355" i="12"/>
  <c r="I355" i="12"/>
  <c r="AL354" i="12"/>
  <c r="I354" i="12"/>
  <c r="AL353" i="12"/>
  <c r="I353" i="12"/>
  <c r="L353" i="12" s="1"/>
  <c r="AL352" i="12"/>
  <c r="AD352" i="12"/>
  <c r="X352" i="12"/>
  <c r="I352" i="12"/>
  <c r="T352" i="12" s="1"/>
  <c r="AL351" i="12"/>
  <c r="AD351" i="12"/>
  <c r="X351" i="12"/>
  <c r="Q351" i="12"/>
  <c r="K351" i="12"/>
  <c r="AJ351" i="12" s="1"/>
  <c r="I351" i="12"/>
  <c r="T351" i="12" s="1"/>
  <c r="AL350" i="12"/>
  <c r="AD350" i="12"/>
  <c r="AA350" i="12"/>
  <c r="Z350" i="12"/>
  <c r="Y350" i="12"/>
  <c r="X350" i="12"/>
  <c r="R350" i="12"/>
  <c r="Q350" i="12"/>
  <c r="P350" i="12"/>
  <c r="O350" i="12"/>
  <c r="N350" i="12"/>
  <c r="I350" i="12"/>
  <c r="W350" i="12" s="1"/>
  <c r="AL349" i="12"/>
  <c r="AB349" i="12"/>
  <c r="Q349" i="12"/>
  <c r="I349" i="12"/>
  <c r="V349" i="12" s="1"/>
  <c r="AL348" i="12"/>
  <c r="I348" i="12"/>
  <c r="T348" i="12" s="1"/>
  <c r="AL347" i="12"/>
  <c r="AB347" i="12"/>
  <c r="P347" i="12"/>
  <c r="I347" i="12"/>
  <c r="T347" i="12" s="1"/>
  <c r="AL346" i="12"/>
  <c r="Z346" i="12"/>
  <c r="Y346" i="12"/>
  <c r="W346" i="12"/>
  <c r="T346" i="12"/>
  <c r="N346" i="12"/>
  <c r="L346" i="12"/>
  <c r="K346" i="12"/>
  <c r="AJ346" i="12" s="1"/>
  <c r="I346" i="12"/>
  <c r="X346" i="12" s="1"/>
  <c r="AL345" i="12"/>
  <c r="AE345" i="12"/>
  <c r="AA345" i="12"/>
  <c r="X345" i="12"/>
  <c r="S345" i="12"/>
  <c r="R345" i="12"/>
  <c r="Q345" i="12"/>
  <c r="O345" i="12"/>
  <c r="L345" i="12"/>
  <c r="I345" i="12"/>
  <c r="V345" i="12" s="1"/>
  <c r="AL344" i="12"/>
  <c r="AD344" i="12"/>
  <c r="AB344" i="12"/>
  <c r="AA344" i="12"/>
  <c r="S344" i="12"/>
  <c r="K344" i="12"/>
  <c r="AJ344" i="12" s="1"/>
  <c r="I344" i="12"/>
  <c r="AL343" i="12"/>
  <c r="AE343" i="12"/>
  <c r="AD343" i="12"/>
  <c r="X343" i="12"/>
  <c r="S343" i="12"/>
  <c r="Q343" i="12"/>
  <c r="P343" i="12"/>
  <c r="O343" i="12"/>
  <c r="K343" i="12"/>
  <c r="AJ343" i="12" s="1"/>
  <c r="I343" i="12"/>
  <c r="T343" i="12" s="1"/>
  <c r="AL342" i="12"/>
  <c r="AD342" i="12"/>
  <c r="AA342" i="12"/>
  <c r="Z342" i="12"/>
  <c r="Y342" i="12"/>
  <c r="X342" i="12"/>
  <c r="R342" i="12"/>
  <c r="Q342" i="12"/>
  <c r="P342" i="12"/>
  <c r="O342" i="12"/>
  <c r="N342" i="12"/>
  <c r="I342" i="12"/>
  <c r="W342" i="12" s="1"/>
  <c r="AL341" i="12"/>
  <c r="I341" i="12"/>
  <c r="AB341" i="12" s="1"/>
  <c r="AL340" i="12"/>
  <c r="I340" i="12"/>
  <c r="P340" i="12" s="1"/>
  <c r="AL339" i="12"/>
  <c r="I339" i="12"/>
  <c r="AB339" i="12" s="1"/>
  <c r="AL338" i="12"/>
  <c r="Y338" i="12"/>
  <c r="W338" i="12"/>
  <c r="V338" i="12"/>
  <c r="T338" i="12"/>
  <c r="N338" i="12"/>
  <c r="L338" i="12"/>
  <c r="I338" i="12"/>
  <c r="AL337" i="12"/>
  <c r="I337" i="12"/>
  <c r="AL336" i="12"/>
  <c r="AD336" i="12"/>
  <c r="X336" i="12"/>
  <c r="I336" i="12"/>
  <c r="T336" i="12" s="1"/>
  <c r="AL335" i="12"/>
  <c r="AD335" i="12"/>
  <c r="X335" i="12"/>
  <c r="Q335" i="12"/>
  <c r="K335" i="12"/>
  <c r="AJ335" i="12" s="1"/>
  <c r="I335" i="12"/>
  <c r="T335" i="12" s="1"/>
  <c r="AL334" i="12"/>
  <c r="AD334" i="12"/>
  <c r="AA334" i="12"/>
  <c r="Z334" i="12"/>
  <c r="Y334" i="12"/>
  <c r="X334" i="12"/>
  <c r="R334" i="12"/>
  <c r="Q334" i="12"/>
  <c r="P334" i="12"/>
  <c r="O334" i="12"/>
  <c r="N334" i="12"/>
  <c r="I334" i="12"/>
  <c r="W334" i="12" s="1"/>
  <c r="AL333" i="12"/>
  <c r="AB333" i="12"/>
  <c r="AA333" i="12"/>
  <c r="I333" i="12"/>
  <c r="AC333" i="12" s="1"/>
  <c r="AL332" i="12"/>
  <c r="I332" i="12"/>
  <c r="Y332" i="12" s="1"/>
  <c r="AD331" i="12"/>
  <c r="I331" i="12"/>
  <c r="AL330" i="12"/>
  <c r="AB330" i="12"/>
  <c r="I330" i="12"/>
  <c r="U330" i="12" s="1"/>
  <c r="AL329" i="12"/>
  <c r="AC329" i="12"/>
  <c r="W329" i="12"/>
  <c r="R329" i="12"/>
  <c r="K329" i="12"/>
  <c r="AJ329" i="12" s="1"/>
  <c r="I329" i="12"/>
  <c r="T329" i="12" s="1"/>
  <c r="AL328" i="12"/>
  <c r="AD328" i="12"/>
  <c r="AC328" i="12"/>
  <c r="AB328" i="12"/>
  <c r="AA328" i="12"/>
  <c r="U328" i="12"/>
  <c r="T328" i="12"/>
  <c r="S328" i="12"/>
  <c r="Q328" i="12"/>
  <c r="P328" i="12"/>
  <c r="L328" i="12"/>
  <c r="K328" i="12"/>
  <c r="AJ328" i="12" s="1"/>
  <c r="I328" i="12"/>
  <c r="AL327" i="12"/>
  <c r="I327" i="12"/>
  <c r="AD327" i="12" s="1"/>
  <c r="AL326" i="12"/>
  <c r="W326" i="12"/>
  <c r="U326" i="12"/>
  <c r="O326" i="12"/>
  <c r="N326" i="12"/>
  <c r="I326" i="12"/>
  <c r="V326" i="12" s="1"/>
  <c r="AL325" i="12"/>
  <c r="I325" i="12"/>
  <c r="AL324" i="12"/>
  <c r="W324" i="12"/>
  <c r="U324" i="12"/>
  <c r="R324" i="12"/>
  <c r="L324" i="12"/>
  <c r="K324" i="12"/>
  <c r="AJ324" i="12" s="1"/>
  <c r="I324" i="12"/>
  <c r="Y324" i="12" s="1"/>
  <c r="AL323" i="12"/>
  <c r="I323" i="12"/>
  <c r="I322" i="12"/>
  <c r="AL321" i="12"/>
  <c r="I321" i="12"/>
  <c r="AL320" i="12"/>
  <c r="I320" i="12"/>
  <c r="AL319" i="12"/>
  <c r="I319" i="12"/>
  <c r="AL318" i="12"/>
  <c r="I318" i="12"/>
  <c r="AL317" i="12"/>
  <c r="I317" i="12"/>
  <c r="AL316" i="12"/>
  <c r="I316" i="12"/>
  <c r="AB316" i="12" s="1"/>
  <c r="AL315" i="12"/>
  <c r="AC315" i="12"/>
  <c r="AB315" i="12"/>
  <c r="P315" i="12"/>
  <c r="O315" i="12"/>
  <c r="K315" i="12"/>
  <c r="AJ315" i="12" s="1"/>
  <c r="I315" i="12"/>
  <c r="AE315" i="12" s="1"/>
  <c r="AL314" i="12"/>
  <c r="AC314" i="12"/>
  <c r="AA314" i="12"/>
  <c r="Z314" i="12"/>
  <c r="Y314" i="12"/>
  <c r="X314" i="12"/>
  <c r="W314" i="12"/>
  <c r="U314" i="12"/>
  <c r="R314" i="12"/>
  <c r="Q314" i="12"/>
  <c r="P314" i="12"/>
  <c r="O314" i="12"/>
  <c r="M314" i="12"/>
  <c r="L314" i="12"/>
  <c r="K314" i="12"/>
  <c r="AJ314" i="12" s="1"/>
  <c r="I314" i="12"/>
  <c r="AE314" i="12" s="1"/>
  <c r="I313" i="12"/>
  <c r="AL312" i="12"/>
  <c r="I312" i="12"/>
  <c r="AL311" i="12"/>
  <c r="I311" i="12"/>
  <c r="AL310" i="12"/>
  <c r="I310" i="12"/>
  <c r="AL309" i="12"/>
  <c r="I309" i="12"/>
  <c r="AL308" i="12"/>
  <c r="I308" i="12"/>
  <c r="AL307" i="12"/>
  <c r="AE307" i="12"/>
  <c r="AD307" i="12"/>
  <c r="X307" i="12"/>
  <c r="S307" i="12"/>
  <c r="Q307" i="12"/>
  <c r="P307" i="12"/>
  <c r="O307" i="12"/>
  <c r="K307" i="12"/>
  <c r="AJ307" i="12" s="1"/>
  <c r="I307" i="12"/>
  <c r="T307" i="12" s="1"/>
  <c r="AL306" i="12"/>
  <c r="AE306" i="12"/>
  <c r="T306" i="12"/>
  <c r="R306" i="12"/>
  <c r="Q306" i="12"/>
  <c r="I306" i="12"/>
  <c r="X306" i="12" s="1"/>
  <c r="AL305" i="12"/>
  <c r="I305" i="12"/>
  <c r="AB305" i="12" s="1"/>
  <c r="AL304" i="12"/>
  <c r="AB304" i="12"/>
  <c r="W304" i="12"/>
  <c r="I304" i="12"/>
  <c r="AL303" i="12"/>
  <c r="I303" i="12"/>
  <c r="U303" i="12" s="1"/>
  <c r="AL302" i="12"/>
  <c r="AB302" i="12"/>
  <c r="S302" i="12"/>
  <c r="R302" i="12"/>
  <c r="P302" i="12"/>
  <c r="N302" i="12"/>
  <c r="K302" i="12"/>
  <c r="AJ302" i="12" s="1"/>
  <c r="I302" i="12"/>
  <c r="AC302" i="12" s="1"/>
  <c r="AL301" i="12"/>
  <c r="AD301" i="12"/>
  <c r="AC301" i="12"/>
  <c r="AA301" i="12"/>
  <c r="Z301" i="12"/>
  <c r="Y301" i="12"/>
  <c r="V301" i="12"/>
  <c r="R301" i="12"/>
  <c r="Q301" i="12"/>
  <c r="O301" i="12"/>
  <c r="M301" i="12"/>
  <c r="L301" i="12"/>
  <c r="K301" i="12"/>
  <c r="AJ301" i="12" s="1"/>
  <c r="I301" i="12"/>
  <c r="W301" i="12" s="1"/>
  <c r="AL300" i="12"/>
  <c r="I300" i="12"/>
  <c r="AC300" i="12" s="1"/>
  <c r="AL299" i="12"/>
  <c r="AE299" i="12"/>
  <c r="AB299" i="12"/>
  <c r="AA299" i="12"/>
  <c r="V299" i="12"/>
  <c r="Q299" i="12"/>
  <c r="P299" i="12"/>
  <c r="O299" i="12"/>
  <c r="I299" i="12"/>
  <c r="S299" i="12" s="1"/>
  <c r="AL298" i="12"/>
  <c r="I298" i="12"/>
  <c r="AC298" i="12" s="1"/>
  <c r="AL297" i="12"/>
  <c r="I297" i="12"/>
  <c r="AC297" i="12" s="1"/>
  <c r="AL296" i="12"/>
  <c r="I296" i="12"/>
  <c r="AD296" i="12" s="1"/>
  <c r="AL295" i="12"/>
  <c r="I295" i="12"/>
  <c r="AE295" i="12" s="1"/>
  <c r="AL294" i="12"/>
  <c r="L294" i="12"/>
  <c r="K294" i="12"/>
  <c r="AJ294" i="12" s="1"/>
  <c r="I294" i="12"/>
  <c r="AL293" i="12"/>
  <c r="W293" i="12"/>
  <c r="S293" i="12"/>
  <c r="I293" i="12"/>
  <c r="I292" i="12"/>
  <c r="AL291" i="12"/>
  <c r="I291" i="12"/>
  <c r="AL290" i="12"/>
  <c r="AD290" i="12"/>
  <c r="T290" i="12"/>
  <c r="R290" i="12"/>
  <c r="I290" i="12"/>
  <c r="AL289" i="12"/>
  <c r="Z289" i="12"/>
  <c r="I289" i="12"/>
  <c r="AL288" i="12"/>
  <c r="Y288" i="12"/>
  <c r="X288" i="12"/>
  <c r="I288" i="12"/>
  <c r="AL287" i="12"/>
  <c r="AD287" i="12"/>
  <c r="Y287" i="12"/>
  <c r="X287" i="12"/>
  <c r="S287" i="12"/>
  <c r="L287" i="12"/>
  <c r="I287" i="12"/>
  <c r="AL286" i="12"/>
  <c r="AE286" i="12"/>
  <c r="Z286" i="12"/>
  <c r="W286" i="12"/>
  <c r="S286" i="12"/>
  <c r="M286" i="12"/>
  <c r="I286" i="12"/>
  <c r="AL285" i="12"/>
  <c r="I285" i="12"/>
  <c r="U285" i="12" s="1"/>
  <c r="AL284" i="12"/>
  <c r="AC284" i="12"/>
  <c r="Y284" i="12"/>
  <c r="X284" i="12"/>
  <c r="W284" i="12"/>
  <c r="S284" i="12"/>
  <c r="O284" i="12"/>
  <c r="N284" i="12"/>
  <c r="M284" i="12"/>
  <c r="I284" i="12"/>
  <c r="AB284" i="12" s="1"/>
  <c r="AL283" i="12"/>
  <c r="AE283" i="12"/>
  <c r="AD283" i="12"/>
  <c r="AB283" i="12"/>
  <c r="Z283" i="12"/>
  <c r="U283" i="12"/>
  <c r="R283" i="12"/>
  <c r="Q283" i="12"/>
  <c r="P283" i="12"/>
  <c r="O283" i="12"/>
  <c r="I283" i="12"/>
  <c r="AL282" i="12"/>
  <c r="AD282" i="12"/>
  <c r="AA282" i="12"/>
  <c r="U282" i="12"/>
  <c r="S282" i="12"/>
  <c r="R282" i="12"/>
  <c r="I282" i="12"/>
  <c r="AL281" i="12"/>
  <c r="I281" i="12"/>
  <c r="V281" i="12" s="1"/>
  <c r="AL280" i="12"/>
  <c r="I280" i="12"/>
  <c r="Y280" i="12" s="1"/>
  <c r="I279" i="12"/>
  <c r="AL278" i="12"/>
  <c r="I278" i="12"/>
  <c r="AL277" i="12"/>
  <c r="I277" i="12"/>
  <c r="AL276" i="12"/>
  <c r="I276" i="12"/>
  <c r="AL275" i="12"/>
  <c r="I275" i="12"/>
  <c r="AL274" i="12"/>
  <c r="I274" i="12"/>
  <c r="AL273" i="12"/>
  <c r="AE273" i="12"/>
  <c r="AA273" i="12"/>
  <c r="S273" i="12"/>
  <c r="R273" i="12"/>
  <c r="O273" i="12"/>
  <c r="I273" i="12"/>
  <c r="AL272" i="12"/>
  <c r="I272" i="12"/>
  <c r="AD272" i="12" s="1"/>
  <c r="AL271" i="12"/>
  <c r="I271" i="12"/>
  <c r="AE271" i="12" s="1"/>
  <c r="AL270" i="12"/>
  <c r="V270" i="12"/>
  <c r="I270" i="12"/>
  <c r="T270" i="12" s="1"/>
  <c r="AL269" i="12"/>
  <c r="K269" i="12"/>
  <c r="AJ269" i="12" s="1"/>
  <c r="I269" i="12"/>
  <c r="AL268" i="12"/>
  <c r="AD268" i="12"/>
  <c r="AA268" i="12"/>
  <c r="V268" i="12"/>
  <c r="T268" i="12"/>
  <c r="Q268" i="12"/>
  <c r="P268" i="12"/>
  <c r="K268" i="12"/>
  <c r="AJ268" i="12" s="1"/>
  <c r="I268" i="12"/>
  <c r="AL267" i="12"/>
  <c r="AE267" i="12"/>
  <c r="AC267" i="12"/>
  <c r="W267" i="12"/>
  <c r="T267" i="12"/>
  <c r="R267" i="12"/>
  <c r="O267" i="12"/>
  <c r="N267" i="12"/>
  <c r="I267" i="12"/>
  <c r="S267" i="12" s="1"/>
  <c r="W266" i="12"/>
  <c r="I266" i="12"/>
  <c r="T266" i="12" s="1"/>
  <c r="I265" i="12"/>
  <c r="AL264" i="12"/>
  <c r="AL263" i="12"/>
  <c r="I263" i="12"/>
  <c r="Z263" i="12" s="1"/>
  <c r="AL262" i="12"/>
  <c r="I262" i="12"/>
  <c r="Y262" i="12" s="1"/>
  <c r="AL261" i="12"/>
  <c r="AE261" i="12"/>
  <c r="Y261" i="12"/>
  <c r="I261" i="12"/>
  <c r="AL260" i="12"/>
  <c r="AE260" i="12"/>
  <c r="AC260" i="12"/>
  <c r="AA260" i="12"/>
  <c r="Z260" i="12"/>
  <c r="U260" i="12"/>
  <c r="T260" i="12"/>
  <c r="R260" i="12"/>
  <c r="Q260" i="12"/>
  <c r="P260" i="12"/>
  <c r="M260" i="12"/>
  <c r="K260" i="12"/>
  <c r="AJ260" i="12" s="1"/>
  <c r="I260" i="12"/>
  <c r="AL259" i="12"/>
  <c r="AA259" i="12"/>
  <c r="Y259" i="12"/>
  <c r="V259" i="12"/>
  <c r="N259" i="12"/>
  <c r="I259" i="12"/>
  <c r="AB259" i="12" s="1"/>
  <c r="N258" i="12"/>
  <c r="I258" i="12"/>
  <c r="AB258" i="12" s="1"/>
  <c r="I257" i="12"/>
  <c r="AL256" i="12"/>
  <c r="AL255" i="12"/>
  <c r="W255" i="12"/>
  <c r="I255" i="12"/>
  <c r="AB255" i="12" s="1"/>
  <c r="AL254" i="12"/>
  <c r="AE254" i="12"/>
  <c r="I254" i="12"/>
  <c r="AB254" i="12" s="1"/>
  <c r="AL253" i="12"/>
  <c r="AE253" i="12"/>
  <c r="Y253" i="12"/>
  <c r="V253" i="12"/>
  <c r="R253" i="12"/>
  <c r="Q253" i="12"/>
  <c r="K253" i="12"/>
  <c r="AJ253" i="12" s="1"/>
  <c r="I253" i="12"/>
  <c r="AL252" i="12"/>
  <c r="I252" i="12"/>
  <c r="AE252" i="12" s="1"/>
  <c r="AL251" i="12"/>
  <c r="I251" i="12"/>
  <c r="AD251" i="12" s="1"/>
  <c r="I250" i="12"/>
  <c r="AC250" i="12" s="1"/>
  <c r="I249" i="12"/>
  <c r="AL248" i="12"/>
  <c r="I248" i="12"/>
  <c r="AL247" i="12"/>
  <c r="I247" i="12"/>
  <c r="AL246" i="12"/>
  <c r="I246" i="12"/>
  <c r="AL245" i="12"/>
  <c r="I245" i="12"/>
  <c r="Y245" i="12" s="1"/>
  <c r="AL244" i="12"/>
  <c r="Y244" i="12"/>
  <c r="X244" i="12"/>
  <c r="S244" i="12"/>
  <c r="I244" i="12"/>
  <c r="AL243" i="12"/>
  <c r="AC243" i="12"/>
  <c r="AA243" i="12"/>
  <c r="Z243" i="12"/>
  <c r="Y243" i="12"/>
  <c r="T243" i="12"/>
  <c r="Q243" i="12"/>
  <c r="P243" i="12"/>
  <c r="M243" i="12"/>
  <c r="L243" i="12"/>
  <c r="K243" i="12"/>
  <c r="AJ243" i="12" s="1"/>
  <c r="I243" i="12"/>
  <c r="U243" i="12" s="1"/>
  <c r="AL242" i="12"/>
  <c r="Z242" i="12"/>
  <c r="X242" i="12"/>
  <c r="U242" i="12"/>
  <c r="S242" i="12"/>
  <c r="Q242" i="12"/>
  <c r="I242" i="12"/>
  <c r="AL241" i="12"/>
  <c r="I241" i="12"/>
  <c r="AB241" i="12" s="1"/>
  <c r="AL240" i="12"/>
  <c r="AE240" i="12"/>
  <c r="AC240" i="12"/>
  <c r="AA240" i="12"/>
  <c r="W240" i="12"/>
  <c r="S240" i="12"/>
  <c r="R240" i="12"/>
  <c r="O240" i="12"/>
  <c r="N240" i="12"/>
  <c r="K240" i="12"/>
  <c r="AJ240" i="12" s="1"/>
  <c r="I240" i="12"/>
  <c r="T240" i="12" s="1"/>
  <c r="AD239" i="12"/>
  <c r="AB239" i="12"/>
  <c r="Z239" i="12"/>
  <c r="W239" i="12"/>
  <c r="S239" i="12"/>
  <c r="P239" i="12"/>
  <c r="N239" i="12"/>
  <c r="K239" i="12"/>
  <c r="AJ239" i="12" s="1"/>
  <c r="I239" i="12"/>
  <c r="AL238" i="12"/>
  <c r="AD238" i="12"/>
  <c r="AB238" i="12"/>
  <c r="AA238" i="12"/>
  <c r="V238" i="12"/>
  <c r="S238" i="12"/>
  <c r="Q238" i="12"/>
  <c r="P238" i="12"/>
  <c r="L238" i="12"/>
  <c r="I238" i="12"/>
  <c r="AL237" i="12"/>
  <c r="AD237" i="12"/>
  <c r="AC237" i="12"/>
  <c r="P237" i="12"/>
  <c r="I237" i="12"/>
  <c r="AL236" i="12"/>
  <c r="AC236" i="12"/>
  <c r="I236" i="12"/>
  <c r="Y235" i="12"/>
  <c r="X235" i="12"/>
  <c r="U235" i="12"/>
  <c r="O235" i="12"/>
  <c r="I235" i="12"/>
  <c r="Z235" i="12" s="1"/>
  <c r="I234" i="12"/>
  <c r="AL233" i="12"/>
  <c r="I233" i="12"/>
  <c r="AL232" i="12"/>
  <c r="AD232" i="12"/>
  <c r="AC232" i="12"/>
  <c r="AB232" i="12"/>
  <c r="Y232" i="12"/>
  <c r="V232" i="12"/>
  <c r="T232" i="12"/>
  <c r="R232" i="12"/>
  <c r="P232" i="12"/>
  <c r="O232" i="12"/>
  <c r="N232" i="12"/>
  <c r="L232" i="12"/>
  <c r="I232" i="12"/>
  <c r="AL231" i="12"/>
  <c r="T231" i="12"/>
  <c r="I231" i="12"/>
  <c r="AD231" i="12" s="1"/>
  <c r="AL230" i="12"/>
  <c r="W230" i="12"/>
  <c r="L230" i="12"/>
  <c r="I230" i="12"/>
  <c r="U230" i="12" s="1"/>
  <c r="AL229" i="12"/>
  <c r="AB229" i="12"/>
  <c r="V229" i="12"/>
  <c r="T229" i="12"/>
  <c r="M229" i="12"/>
  <c r="I229" i="12"/>
  <c r="AL228" i="12"/>
  <c r="AD228" i="12"/>
  <c r="K228" i="12"/>
  <c r="AJ228" i="12" s="1"/>
  <c r="I228" i="12"/>
  <c r="AL227" i="12"/>
  <c r="I227" i="12"/>
  <c r="Y227" i="12" s="1"/>
  <c r="AD226" i="12"/>
  <c r="N226" i="12"/>
  <c r="I226" i="12"/>
  <c r="AL225" i="12"/>
  <c r="AC225" i="12"/>
  <c r="AB225" i="12"/>
  <c r="Y225" i="12"/>
  <c r="U225" i="12"/>
  <c r="S225" i="12"/>
  <c r="R225" i="12"/>
  <c r="P225" i="12"/>
  <c r="M225" i="12"/>
  <c r="L225" i="12"/>
  <c r="K225" i="12"/>
  <c r="AJ225" i="12" s="1"/>
  <c r="I225" i="12"/>
  <c r="AL224" i="12"/>
  <c r="AC224" i="12"/>
  <c r="AB224" i="12"/>
  <c r="AA224" i="12"/>
  <c r="Z224" i="12"/>
  <c r="Y224" i="12"/>
  <c r="X224" i="12"/>
  <c r="S224" i="12"/>
  <c r="R224" i="12"/>
  <c r="Q224" i="12"/>
  <c r="P224" i="12"/>
  <c r="N224" i="12"/>
  <c r="M224" i="12"/>
  <c r="K224" i="12"/>
  <c r="AJ224" i="12" s="1"/>
  <c r="I224" i="12"/>
  <c r="V224" i="12" s="1"/>
  <c r="AL223" i="12"/>
  <c r="AE223" i="12"/>
  <c r="AC223" i="12"/>
  <c r="AA223" i="12"/>
  <c r="Z223" i="12"/>
  <c r="U223" i="12"/>
  <c r="R223" i="12"/>
  <c r="Q223" i="12"/>
  <c r="O223" i="12"/>
  <c r="K223" i="12"/>
  <c r="AJ223" i="12" s="1"/>
  <c r="I223" i="12"/>
  <c r="Y223" i="12" s="1"/>
  <c r="AE222" i="12"/>
  <c r="AB222" i="12"/>
  <c r="AA222" i="12"/>
  <c r="R222" i="12"/>
  <c r="Q222" i="12"/>
  <c r="N222" i="12"/>
  <c r="M222" i="12"/>
  <c r="K222" i="12"/>
  <c r="AJ222" i="12" s="1"/>
  <c r="I222" i="12"/>
  <c r="AC222" i="12" s="1"/>
  <c r="I221" i="12"/>
  <c r="AL220" i="12"/>
  <c r="I220" i="12"/>
  <c r="AL219" i="12"/>
  <c r="I219" i="12"/>
  <c r="AL218" i="12"/>
  <c r="I218" i="12"/>
  <c r="AL217" i="12"/>
  <c r="AD217" i="12"/>
  <c r="W217" i="12"/>
  <c r="V217" i="12"/>
  <c r="U217" i="12"/>
  <c r="Q217" i="12"/>
  <c r="M217" i="12"/>
  <c r="L217" i="12"/>
  <c r="I217" i="12"/>
  <c r="T217" i="12" s="1"/>
  <c r="AL216" i="12"/>
  <c r="Y216" i="12"/>
  <c r="M216" i="12"/>
  <c r="I216" i="12"/>
  <c r="AB216" i="12" s="1"/>
  <c r="AL215" i="12"/>
  <c r="W215" i="12"/>
  <c r="L215" i="12"/>
  <c r="I215" i="12"/>
  <c r="V215" i="12" s="1"/>
  <c r="AL214" i="12"/>
  <c r="L214" i="12"/>
  <c r="I214" i="12"/>
  <c r="V214" i="12" s="1"/>
  <c r="AL213" i="12"/>
  <c r="AD213" i="12"/>
  <c r="AB213" i="12"/>
  <c r="Z213" i="12"/>
  <c r="Y213" i="12"/>
  <c r="X213" i="12"/>
  <c r="W213" i="12"/>
  <c r="V213" i="12"/>
  <c r="R213" i="12"/>
  <c r="Q213" i="12"/>
  <c r="P213" i="12"/>
  <c r="O213" i="12"/>
  <c r="N213" i="12"/>
  <c r="M213" i="12"/>
  <c r="L213" i="12"/>
  <c r="I213" i="12"/>
  <c r="AE213" i="12" s="1"/>
  <c r="AL212" i="12"/>
  <c r="AC212" i="12"/>
  <c r="T212" i="12"/>
  <c r="K212" i="12"/>
  <c r="AJ212" i="12" s="1"/>
  <c r="I212" i="12"/>
  <c r="Z212" i="12" s="1"/>
  <c r="AL211" i="12"/>
  <c r="AD211" i="12"/>
  <c r="AA211" i="12"/>
  <c r="Y211" i="12"/>
  <c r="U211" i="12"/>
  <c r="Q211" i="12"/>
  <c r="P211" i="12"/>
  <c r="L211" i="12"/>
  <c r="I211" i="12"/>
  <c r="Z211" i="12" s="1"/>
  <c r="AL210" i="12"/>
  <c r="AE210" i="12"/>
  <c r="AD210" i="12"/>
  <c r="AA210" i="12"/>
  <c r="Y210" i="12"/>
  <c r="X210" i="12"/>
  <c r="W210" i="12"/>
  <c r="V210" i="12"/>
  <c r="U210" i="12"/>
  <c r="Q210" i="12"/>
  <c r="P210" i="12"/>
  <c r="O210" i="12"/>
  <c r="N210" i="12"/>
  <c r="M210" i="12"/>
  <c r="L210" i="12"/>
  <c r="I210" i="12"/>
  <c r="Z210" i="12" s="1"/>
  <c r="AL209" i="12"/>
  <c r="AE209" i="12"/>
  <c r="AD209" i="12"/>
  <c r="AC209" i="12"/>
  <c r="X209" i="12"/>
  <c r="W209" i="12"/>
  <c r="V209" i="12"/>
  <c r="U209" i="12"/>
  <c r="T209" i="12"/>
  <c r="O209" i="12"/>
  <c r="N209" i="12"/>
  <c r="M209" i="12"/>
  <c r="L209" i="12"/>
  <c r="K209" i="12"/>
  <c r="AJ209" i="12" s="1"/>
  <c r="I209" i="12"/>
  <c r="Z209" i="12" s="1"/>
  <c r="AL208" i="12"/>
  <c r="I208" i="12"/>
  <c r="Z208" i="12" s="1"/>
  <c r="AL207" i="12"/>
  <c r="AC207" i="12"/>
  <c r="AA207" i="12"/>
  <c r="Y207" i="12"/>
  <c r="X207" i="12"/>
  <c r="T207" i="12"/>
  <c r="Q207" i="12"/>
  <c r="P207" i="12"/>
  <c r="O207" i="12"/>
  <c r="K207" i="12"/>
  <c r="AJ207" i="12" s="1"/>
  <c r="I207" i="12"/>
  <c r="Z207" i="12" s="1"/>
  <c r="AL206" i="12"/>
  <c r="AE206" i="12"/>
  <c r="AD206" i="12"/>
  <c r="AC206" i="12"/>
  <c r="AA206" i="12"/>
  <c r="Y206" i="12"/>
  <c r="X206" i="12"/>
  <c r="W206" i="12"/>
  <c r="V206" i="12"/>
  <c r="U206" i="12"/>
  <c r="T206" i="12"/>
  <c r="Q206" i="12"/>
  <c r="P206" i="12"/>
  <c r="O206" i="12"/>
  <c r="N206" i="12"/>
  <c r="M206" i="12"/>
  <c r="L206" i="12"/>
  <c r="K206" i="12"/>
  <c r="AJ206" i="12" s="1"/>
  <c r="I206" i="12"/>
  <c r="Z206" i="12" s="1"/>
  <c r="AL205" i="12"/>
  <c r="AC205" i="12"/>
  <c r="T205" i="12"/>
  <c r="K205" i="12"/>
  <c r="AJ205" i="12" s="1"/>
  <c r="I205" i="12"/>
  <c r="Z205" i="12" s="1"/>
  <c r="AL204" i="12"/>
  <c r="I204" i="12"/>
  <c r="U204" i="12" s="1"/>
  <c r="AL203" i="12"/>
  <c r="I203" i="12"/>
  <c r="X202" i="12"/>
  <c r="S202" i="12"/>
  <c r="I202" i="12"/>
  <c r="V202" i="12" s="1"/>
  <c r="AL201" i="12"/>
  <c r="I201" i="12"/>
  <c r="AL200" i="12"/>
  <c r="AA200" i="12"/>
  <c r="I200" i="12"/>
  <c r="T200" i="12" s="1"/>
  <c r="AL199" i="12"/>
  <c r="AC199" i="12"/>
  <c r="AA199" i="12"/>
  <c r="Z199" i="12"/>
  <c r="U199" i="12"/>
  <c r="R199" i="12"/>
  <c r="Q199" i="12"/>
  <c r="P199" i="12"/>
  <c r="K199" i="12"/>
  <c r="AJ199" i="12" s="1"/>
  <c r="I199" i="12"/>
  <c r="Y199" i="12" s="1"/>
  <c r="AL198" i="12"/>
  <c r="AE198" i="12"/>
  <c r="AB198" i="12"/>
  <c r="M198" i="12"/>
  <c r="I198" i="12"/>
  <c r="AL197" i="12"/>
  <c r="AC197" i="12"/>
  <c r="AA197" i="12"/>
  <c r="Z197" i="12"/>
  <c r="W197" i="12"/>
  <c r="V197" i="12"/>
  <c r="P197" i="12"/>
  <c r="N197" i="12"/>
  <c r="M197" i="12"/>
  <c r="L197" i="12"/>
  <c r="K197" i="12"/>
  <c r="AJ197" i="12" s="1"/>
  <c r="I197" i="12"/>
  <c r="X197" i="12" s="1"/>
  <c r="AL196" i="12"/>
  <c r="AB196" i="12"/>
  <c r="AA196" i="12"/>
  <c r="Q196" i="12"/>
  <c r="I196" i="12"/>
  <c r="X195" i="12"/>
  <c r="W195" i="12"/>
  <c r="O195" i="12"/>
  <c r="N195" i="12"/>
  <c r="I195" i="12"/>
  <c r="Z195" i="12" s="1"/>
  <c r="I194" i="12"/>
  <c r="AL193" i="12"/>
  <c r="I193" i="12"/>
  <c r="AL192" i="12"/>
  <c r="I192" i="12"/>
  <c r="AL191" i="12"/>
  <c r="I191" i="12"/>
  <c r="AL190" i="12"/>
  <c r="I190" i="12"/>
  <c r="V190" i="12" s="1"/>
  <c r="AL189" i="12"/>
  <c r="I189" i="12"/>
  <c r="V189" i="12" s="1"/>
  <c r="AL188" i="12"/>
  <c r="I188" i="12"/>
  <c r="T188" i="12" s="1"/>
  <c r="AL187" i="12"/>
  <c r="AD187" i="12"/>
  <c r="AA187" i="12"/>
  <c r="Z187" i="12"/>
  <c r="Y187" i="12"/>
  <c r="X187" i="12"/>
  <c r="W187" i="12"/>
  <c r="R187" i="12"/>
  <c r="Q187" i="12"/>
  <c r="P187" i="12"/>
  <c r="O187" i="12"/>
  <c r="N187" i="12"/>
  <c r="G187" i="12" s="1"/>
  <c r="L187" i="12"/>
  <c r="I187" i="12"/>
  <c r="V187" i="12" s="1"/>
  <c r="AL186" i="12"/>
  <c r="I186" i="12"/>
  <c r="AL185" i="12"/>
  <c r="AB185" i="12"/>
  <c r="Y185" i="12"/>
  <c r="V185" i="12"/>
  <c r="Q185" i="12"/>
  <c r="P185" i="12"/>
  <c r="L185" i="12"/>
  <c r="K185" i="12"/>
  <c r="AJ185" i="12" s="1"/>
  <c r="I185" i="12"/>
  <c r="T185" i="12" s="1"/>
  <c r="AA184" i="12"/>
  <c r="Y184" i="12"/>
  <c r="Q184" i="12"/>
  <c r="P184" i="12"/>
  <c r="L184" i="12"/>
  <c r="I184" i="12"/>
  <c r="U184" i="12" s="1"/>
  <c r="AL183" i="12"/>
  <c r="AB183" i="12"/>
  <c r="Y183" i="12"/>
  <c r="W183" i="12"/>
  <c r="Q183" i="12"/>
  <c r="O183" i="12"/>
  <c r="M183" i="12"/>
  <c r="I183" i="12"/>
  <c r="T183" i="12" s="1"/>
  <c r="AL182" i="12"/>
  <c r="AA182" i="12"/>
  <c r="L182" i="12"/>
  <c r="I182" i="12"/>
  <c r="AL181" i="12"/>
  <c r="AC181" i="12"/>
  <c r="AA181" i="12"/>
  <c r="Y181" i="12"/>
  <c r="X181" i="12"/>
  <c r="T181" i="12"/>
  <c r="Q181" i="12"/>
  <c r="P181" i="12"/>
  <c r="O181" i="12"/>
  <c r="K181" i="12"/>
  <c r="AJ181" i="12" s="1"/>
  <c r="I181" i="12"/>
  <c r="Z181" i="12" s="1"/>
  <c r="AL180" i="12"/>
  <c r="AB180" i="12"/>
  <c r="O180" i="12"/>
  <c r="I180" i="12"/>
  <c r="U180" i="12" s="1"/>
  <c r="AL179" i="12"/>
  <c r="AD179" i="12"/>
  <c r="AA179" i="12"/>
  <c r="Z179" i="12"/>
  <c r="Y179" i="12"/>
  <c r="X179" i="12"/>
  <c r="W179" i="12"/>
  <c r="R179" i="12"/>
  <c r="Q179" i="12"/>
  <c r="P179" i="12"/>
  <c r="O179" i="12"/>
  <c r="N179" i="12"/>
  <c r="M179" i="12"/>
  <c r="I179" i="12"/>
  <c r="V179" i="12" s="1"/>
  <c r="AL178" i="12"/>
  <c r="AA178" i="12"/>
  <c r="Y178" i="12"/>
  <c r="V178" i="12"/>
  <c r="N178" i="12"/>
  <c r="I178" i="12"/>
  <c r="AE178" i="12" s="1"/>
  <c r="AL177" i="12"/>
  <c r="AE177" i="12"/>
  <c r="W177" i="12"/>
  <c r="S177" i="12"/>
  <c r="I177" i="12"/>
  <c r="T177" i="12" s="1"/>
  <c r="AL176" i="12"/>
  <c r="K176" i="12"/>
  <c r="AJ176" i="12" s="1"/>
  <c r="I176" i="12"/>
  <c r="AL175" i="12"/>
  <c r="AC175" i="12"/>
  <c r="AA175" i="12"/>
  <c r="Z175" i="12"/>
  <c r="Y175" i="12"/>
  <c r="W175" i="12"/>
  <c r="V175" i="12"/>
  <c r="R175" i="12"/>
  <c r="Q175" i="12"/>
  <c r="O175" i="12"/>
  <c r="N175" i="12"/>
  <c r="M175" i="12"/>
  <c r="L175" i="12"/>
  <c r="I175" i="12"/>
  <c r="AE175" i="12" s="1"/>
  <c r="AL173" i="12"/>
  <c r="AL172" i="12"/>
  <c r="Y172" i="12"/>
  <c r="S172" i="12"/>
  <c r="L172" i="12"/>
  <c r="I172" i="12"/>
  <c r="V172" i="12" s="1"/>
  <c r="AL171" i="12"/>
  <c r="S171" i="12"/>
  <c r="I171" i="12"/>
  <c r="V171" i="12" s="1"/>
  <c r="AL170" i="12"/>
  <c r="I170" i="12"/>
  <c r="AL169" i="12"/>
  <c r="AD169" i="12"/>
  <c r="AA169" i="12"/>
  <c r="W169" i="12"/>
  <c r="R169" i="12"/>
  <c r="Q169" i="12"/>
  <c r="L169" i="12"/>
  <c r="I169" i="12"/>
  <c r="Z169" i="12" s="1"/>
  <c r="AL168" i="12"/>
  <c r="AE168" i="12"/>
  <c r="X168" i="12"/>
  <c r="T168" i="12"/>
  <c r="R168" i="12"/>
  <c r="L168" i="12"/>
  <c r="I168" i="12"/>
  <c r="Y168" i="12" s="1"/>
  <c r="AL167" i="12"/>
  <c r="O167" i="12"/>
  <c r="I167" i="12"/>
  <c r="AL166" i="12"/>
  <c r="AB166" i="12"/>
  <c r="O166" i="12"/>
  <c r="I166" i="12"/>
  <c r="AL165" i="12"/>
  <c r="I165" i="12"/>
  <c r="AD165" i="12" s="1"/>
  <c r="AL164" i="12"/>
  <c r="AB164" i="12"/>
  <c r="Z164" i="12"/>
  <c r="Y164" i="12"/>
  <c r="R164" i="12"/>
  <c r="Q164" i="12"/>
  <c r="N164" i="12"/>
  <c r="L164" i="12"/>
  <c r="I164" i="12"/>
  <c r="V164" i="12" s="1"/>
  <c r="AL163" i="12"/>
  <c r="AE163" i="12"/>
  <c r="I163" i="12"/>
  <c r="Y163" i="12" s="1"/>
  <c r="AL162" i="12"/>
  <c r="Y162" i="12"/>
  <c r="I162" i="12"/>
  <c r="AL161" i="12"/>
  <c r="Y161" i="12"/>
  <c r="T161" i="12"/>
  <c r="I161" i="12"/>
  <c r="W161" i="12" s="1"/>
  <c r="AL160" i="12"/>
  <c r="I160" i="12"/>
  <c r="U160" i="12" s="1"/>
  <c r="AL159" i="12"/>
  <c r="AD159" i="12"/>
  <c r="AC159" i="12"/>
  <c r="AB159" i="12"/>
  <c r="Z159" i="12"/>
  <c r="T159" i="12"/>
  <c r="S159" i="12"/>
  <c r="Q159" i="12"/>
  <c r="P159" i="12"/>
  <c r="M159" i="12"/>
  <c r="L159" i="12"/>
  <c r="I159" i="12"/>
  <c r="Y159" i="12" s="1"/>
  <c r="I158" i="12"/>
  <c r="Y158" i="12" s="1"/>
  <c r="AL157" i="12"/>
  <c r="W157" i="12"/>
  <c r="I157" i="12"/>
  <c r="Z157" i="12" s="1"/>
  <c r="AL156" i="12"/>
  <c r="AA156" i="12"/>
  <c r="N156" i="12"/>
  <c r="I156" i="12"/>
  <c r="U156" i="12" s="1"/>
  <c r="AL155" i="12"/>
  <c r="AA155" i="12"/>
  <c r="S155" i="12"/>
  <c r="I155" i="12"/>
  <c r="V155" i="12" s="1"/>
  <c r="AL154" i="12"/>
  <c r="I154" i="12"/>
  <c r="AL153" i="12"/>
  <c r="AD153" i="12"/>
  <c r="AA153" i="12"/>
  <c r="Z153" i="12"/>
  <c r="Y153" i="12"/>
  <c r="X153" i="12"/>
  <c r="W153" i="12"/>
  <c r="R153" i="12"/>
  <c r="Q153" i="12"/>
  <c r="P153" i="12"/>
  <c r="O153" i="12"/>
  <c r="N153" i="12"/>
  <c r="M153" i="12"/>
  <c r="I153" i="12"/>
  <c r="V153" i="12" s="1"/>
  <c r="G153" i="12"/>
  <c r="AL152" i="12"/>
  <c r="AA152" i="12"/>
  <c r="I152" i="12"/>
  <c r="AL151" i="12"/>
  <c r="AE151" i="12"/>
  <c r="AC151" i="12"/>
  <c r="Z151" i="12"/>
  <c r="S151" i="12"/>
  <c r="Q151" i="12"/>
  <c r="M151" i="12"/>
  <c r="L151" i="12"/>
  <c r="K151" i="12"/>
  <c r="AJ151" i="12" s="1"/>
  <c r="I151" i="12"/>
  <c r="Y151" i="12" s="1"/>
  <c r="AL150" i="12"/>
  <c r="AC150" i="12"/>
  <c r="X150" i="12"/>
  <c r="M150" i="12"/>
  <c r="I150" i="12"/>
  <c r="AL149" i="12"/>
  <c r="AE149" i="12"/>
  <c r="Z149" i="12"/>
  <c r="Y149" i="12"/>
  <c r="W149" i="12"/>
  <c r="V149" i="12"/>
  <c r="U149" i="12"/>
  <c r="O149" i="12"/>
  <c r="N149" i="12"/>
  <c r="M149" i="12"/>
  <c r="L149" i="12"/>
  <c r="K149" i="12"/>
  <c r="AJ149" i="12" s="1"/>
  <c r="I149" i="12"/>
  <c r="AD149" i="12" s="1"/>
  <c r="AL147" i="12"/>
  <c r="AL146" i="12"/>
  <c r="AL145" i="12"/>
  <c r="I145" i="12"/>
  <c r="AL144" i="12"/>
  <c r="V144" i="12"/>
  <c r="I144" i="12"/>
  <c r="AE144" i="12" s="1"/>
  <c r="AL143" i="12"/>
  <c r="AE143" i="12"/>
  <c r="Z143" i="12"/>
  <c r="U143" i="12"/>
  <c r="S143" i="12"/>
  <c r="R143" i="12"/>
  <c r="L143" i="12"/>
  <c r="I143" i="12"/>
  <c r="AD143" i="12" s="1"/>
  <c r="AL142" i="12"/>
  <c r="W142" i="12"/>
  <c r="I142" i="12"/>
  <c r="AE142" i="12" s="1"/>
  <c r="AL141" i="12"/>
  <c r="AD141" i="12"/>
  <c r="AC141" i="12"/>
  <c r="AB141" i="12"/>
  <c r="AA141" i="12"/>
  <c r="T141" i="12"/>
  <c r="S141" i="12"/>
  <c r="R141" i="12"/>
  <c r="O141" i="12"/>
  <c r="N141" i="12"/>
  <c r="L141" i="12"/>
  <c r="I141" i="12"/>
  <c r="Y141" i="12" s="1"/>
  <c r="AL140" i="12"/>
  <c r="AB140" i="12"/>
  <c r="AA140" i="12"/>
  <c r="W140" i="12"/>
  <c r="P140" i="12"/>
  <c r="N140" i="12"/>
  <c r="I140" i="12"/>
  <c r="T140" i="12" s="1"/>
  <c r="AL139" i="12"/>
  <c r="AD139" i="12"/>
  <c r="AB139" i="12"/>
  <c r="W139" i="12"/>
  <c r="T139" i="12"/>
  <c r="N139" i="12"/>
  <c r="L139" i="12"/>
  <c r="K139" i="12"/>
  <c r="AJ139" i="12" s="1"/>
  <c r="I139" i="12"/>
  <c r="U139" i="12" s="1"/>
  <c r="AB138" i="12"/>
  <c r="T138" i="12"/>
  <c r="S138" i="12"/>
  <c r="O138" i="12"/>
  <c r="I138" i="12"/>
  <c r="X138" i="12" s="1"/>
  <c r="AL137" i="12"/>
  <c r="Z137" i="12"/>
  <c r="Y137" i="12"/>
  <c r="L137" i="12"/>
  <c r="I137" i="12"/>
  <c r="AL136" i="12"/>
  <c r="AD136" i="12"/>
  <c r="AC136" i="12"/>
  <c r="S136" i="12"/>
  <c r="R136" i="12"/>
  <c r="P136" i="12"/>
  <c r="O136" i="12"/>
  <c r="N136" i="12"/>
  <c r="I136" i="12"/>
  <c r="AA136" i="12" s="1"/>
  <c r="AL135" i="12"/>
  <c r="AD135" i="12"/>
  <c r="AA135" i="12"/>
  <c r="Z135" i="12"/>
  <c r="Y135" i="12"/>
  <c r="X135" i="12"/>
  <c r="W135" i="12"/>
  <c r="R135" i="12"/>
  <c r="Q135" i="12"/>
  <c r="P135" i="12"/>
  <c r="O135" i="12"/>
  <c r="N135" i="12"/>
  <c r="L135" i="12"/>
  <c r="I135" i="12"/>
  <c r="V135" i="12" s="1"/>
  <c r="AL134" i="12"/>
  <c r="AC134" i="12"/>
  <c r="Y134" i="12"/>
  <c r="X134" i="12"/>
  <c r="O134" i="12"/>
  <c r="M134" i="12"/>
  <c r="L134" i="12"/>
  <c r="I134" i="12"/>
  <c r="AB134" i="12" s="1"/>
  <c r="AL133" i="12"/>
  <c r="I133" i="12"/>
  <c r="T133" i="12" s="1"/>
  <c r="AL132" i="12"/>
  <c r="V132" i="12"/>
  <c r="I132" i="12"/>
  <c r="Y132" i="12" s="1"/>
  <c r="AL131" i="12"/>
  <c r="W131" i="12"/>
  <c r="S131" i="12"/>
  <c r="P131" i="12"/>
  <c r="L131" i="12"/>
  <c r="I131" i="12"/>
  <c r="AB131" i="12" s="1"/>
  <c r="AL130" i="12"/>
  <c r="AE130" i="12"/>
  <c r="AD130" i="12"/>
  <c r="AA130" i="12"/>
  <c r="Y130" i="12"/>
  <c r="X130" i="12"/>
  <c r="W130" i="12"/>
  <c r="V130" i="12"/>
  <c r="U130" i="12"/>
  <c r="Q130" i="12"/>
  <c r="P130" i="12"/>
  <c r="O130" i="12"/>
  <c r="N130" i="12"/>
  <c r="M130" i="12"/>
  <c r="L130" i="12"/>
  <c r="I130" i="12"/>
  <c r="Z130" i="12" s="1"/>
  <c r="AL129" i="12"/>
  <c r="U129" i="12"/>
  <c r="I129" i="12"/>
  <c r="X129" i="12" s="1"/>
  <c r="AL128" i="12"/>
  <c r="I128" i="12"/>
  <c r="Y128" i="12" s="1"/>
  <c r="AL127" i="12"/>
  <c r="AB127" i="12"/>
  <c r="W127" i="12"/>
  <c r="V127" i="12"/>
  <c r="I127" i="12"/>
  <c r="L127" i="12" s="1"/>
  <c r="I126" i="12"/>
  <c r="AL125" i="12"/>
  <c r="I125" i="12"/>
  <c r="AL124" i="12"/>
  <c r="AD124" i="12"/>
  <c r="AC124" i="12"/>
  <c r="W124" i="12"/>
  <c r="V124" i="12"/>
  <c r="S124" i="12"/>
  <c r="R124" i="12"/>
  <c r="Q124" i="12"/>
  <c r="M124" i="12"/>
  <c r="K124" i="12"/>
  <c r="AJ124" i="12" s="1"/>
  <c r="I124" i="12"/>
  <c r="AL123" i="12"/>
  <c r="Z123" i="12"/>
  <c r="Y123" i="12"/>
  <c r="O123" i="12"/>
  <c r="M123" i="12"/>
  <c r="I123" i="12"/>
  <c r="AL122" i="12"/>
  <c r="AD122" i="12"/>
  <c r="AC122" i="12"/>
  <c r="X122" i="12"/>
  <c r="W122" i="12"/>
  <c r="S122" i="12"/>
  <c r="R122" i="12"/>
  <c r="O122" i="12"/>
  <c r="N122" i="12"/>
  <c r="M122" i="12"/>
  <c r="I122" i="12"/>
  <c r="AA122" i="12" s="1"/>
  <c r="AL121" i="12"/>
  <c r="AE121" i="12"/>
  <c r="AC121" i="12"/>
  <c r="V121" i="12"/>
  <c r="U121" i="12"/>
  <c r="R121" i="12"/>
  <c r="K121" i="12"/>
  <c r="AJ121" i="12" s="1"/>
  <c r="I121" i="12"/>
  <c r="AL120" i="12"/>
  <c r="AD120" i="12"/>
  <c r="P120" i="12"/>
  <c r="I120" i="12"/>
  <c r="X120" i="12" s="1"/>
  <c r="AL119" i="12"/>
  <c r="Z119" i="12"/>
  <c r="X119" i="12"/>
  <c r="N119" i="12"/>
  <c r="I119" i="12"/>
  <c r="AC119" i="12" s="1"/>
  <c r="AL118" i="12"/>
  <c r="U118" i="12"/>
  <c r="K118" i="12"/>
  <c r="AJ118" i="12" s="1"/>
  <c r="I118" i="12"/>
  <c r="AL117" i="12"/>
  <c r="AE117" i="12"/>
  <c r="V117" i="12"/>
  <c r="O117" i="12"/>
  <c r="I117" i="12"/>
  <c r="T117" i="12" s="1"/>
  <c r="AL116" i="12"/>
  <c r="K116" i="12"/>
  <c r="AJ116" i="12" s="1"/>
  <c r="I116" i="12"/>
  <c r="AC115" i="12"/>
  <c r="Y115" i="12"/>
  <c r="S115" i="12"/>
  <c r="O115" i="12"/>
  <c r="I115" i="12"/>
  <c r="X115" i="12" s="1"/>
  <c r="AL114" i="12"/>
  <c r="N114" i="12"/>
  <c r="I114" i="12"/>
  <c r="Y114" i="12" s="1"/>
  <c r="AL113" i="12"/>
  <c r="AE113" i="12"/>
  <c r="AC113" i="12"/>
  <c r="AB113" i="12"/>
  <c r="Z113" i="12"/>
  <c r="Y113" i="12"/>
  <c r="W113" i="12"/>
  <c r="V113" i="12"/>
  <c r="S113" i="12"/>
  <c r="Q113" i="12"/>
  <c r="O113" i="12"/>
  <c r="N113" i="12"/>
  <c r="M113" i="12"/>
  <c r="L113" i="12"/>
  <c r="K113" i="12"/>
  <c r="AJ113" i="12" s="1"/>
  <c r="I113" i="12"/>
  <c r="U113" i="12" s="1"/>
  <c r="AL112" i="12"/>
  <c r="I112" i="12"/>
  <c r="W112" i="12" s="1"/>
  <c r="AL111" i="12"/>
  <c r="I111" i="12"/>
  <c r="T111" i="12" s="1"/>
  <c r="AL110" i="12"/>
  <c r="AC110" i="12"/>
  <c r="W110" i="12"/>
  <c r="T110" i="12"/>
  <c r="R110" i="12"/>
  <c r="Q110" i="12"/>
  <c r="O110" i="12"/>
  <c r="I110" i="12"/>
  <c r="X110" i="12" s="1"/>
  <c r="AL109" i="12"/>
  <c r="I109" i="12"/>
  <c r="V109" i="12" s="1"/>
  <c r="AL108" i="12"/>
  <c r="AB108" i="12"/>
  <c r="V108" i="12"/>
  <c r="S108" i="12"/>
  <c r="R108" i="12"/>
  <c r="P108" i="12"/>
  <c r="N108" i="12"/>
  <c r="I108" i="12"/>
  <c r="W108" i="12" s="1"/>
  <c r="AL107" i="12"/>
  <c r="W107" i="12"/>
  <c r="R107" i="12"/>
  <c r="I107" i="12"/>
  <c r="U107" i="12" s="1"/>
  <c r="AL106" i="12"/>
  <c r="I106" i="12"/>
  <c r="X106" i="12" s="1"/>
  <c r="AL105" i="12"/>
  <c r="AE105" i="12"/>
  <c r="AC105" i="12"/>
  <c r="AA105" i="12"/>
  <c r="Z105" i="12"/>
  <c r="Y105" i="12"/>
  <c r="W105" i="12"/>
  <c r="V105" i="12"/>
  <c r="U105" i="12"/>
  <c r="R105" i="12"/>
  <c r="Q105" i="12"/>
  <c r="O105" i="12"/>
  <c r="N105" i="12"/>
  <c r="M105" i="12"/>
  <c r="L105" i="12"/>
  <c r="K105" i="12"/>
  <c r="AJ105" i="12" s="1"/>
  <c r="I105" i="12"/>
  <c r="AD105" i="12" s="1"/>
  <c r="I104" i="12"/>
  <c r="AL103" i="12"/>
  <c r="I103" i="12"/>
  <c r="AL102" i="12"/>
  <c r="I102" i="12"/>
  <c r="AL101" i="12"/>
  <c r="I101" i="12"/>
  <c r="AL100" i="12"/>
  <c r="AC100" i="12"/>
  <c r="X100" i="12"/>
  <c r="W100" i="12"/>
  <c r="V100" i="12"/>
  <c r="T100" i="12"/>
  <c r="N100" i="12"/>
  <c r="M100" i="12"/>
  <c r="L100" i="12"/>
  <c r="I100" i="12"/>
  <c r="AL99" i="12"/>
  <c r="Z99" i="12"/>
  <c r="Y99" i="12"/>
  <c r="U99" i="12"/>
  <c r="N99" i="12"/>
  <c r="L99" i="12"/>
  <c r="K99" i="12"/>
  <c r="AJ99" i="12" s="1"/>
  <c r="I99" i="12"/>
  <c r="V99" i="12" s="1"/>
  <c r="AL98" i="12"/>
  <c r="Z98" i="12"/>
  <c r="V98" i="12"/>
  <c r="U98" i="12"/>
  <c r="R98" i="12"/>
  <c r="Q98" i="12"/>
  <c r="L98" i="12"/>
  <c r="I98" i="12"/>
  <c r="X98" i="12" s="1"/>
  <c r="AL97" i="12"/>
  <c r="AA97" i="12"/>
  <c r="Y97" i="12"/>
  <c r="S97" i="12"/>
  <c r="R97" i="12"/>
  <c r="N97" i="12"/>
  <c r="M97" i="12"/>
  <c r="K97" i="12"/>
  <c r="AJ97" i="12" s="1"/>
  <c r="I97" i="12"/>
  <c r="AL96" i="12"/>
  <c r="AD96" i="12"/>
  <c r="AC96" i="12"/>
  <c r="AA96" i="12"/>
  <c r="Z96" i="12"/>
  <c r="W96" i="12"/>
  <c r="R96" i="12"/>
  <c r="Q96" i="12"/>
  <c r="O96" i="12"/>
  <c r="N96" i="12"/>
  <c r="G96" i="12" s="1"/>
  <c r="M96" i="12"/>
  <c r="I96" i="12"/>
  <c r="T96" i="12" s="1"/>
  <c r="AL95" i="12"/>
  <c r="I95" i="12"/>
  <c r="T95" i="12" s="1"/>
  <c r="AC94" i="12"/>
  <c r="M94" i="12"/>
  <c r="I94" i="12"/>
  <c r="V94" i="12" s="1"/>
  <c r="AL93" i="12"/>
  <c r="AA93" i="12"/>
  <c r="O93" i="12"/>
  <c r="I93" i="12"/>
  <c r="T93" i="12" s="1"/>
  <c r="AL92" i="12"/>
  <c r="Y92" i="12"/>
  <c r="X92" i="12"/>
  <c r="U92" i="12"/>
  <c r="M92" i="12"/>
  <c r="L92" i="12"/>
  <c r="I92" i="12"/>
  <c r="V92" i="12" s="1"/>
  <c r="AL91" i="12"/>
  <c r="P91" i="12"/>
  <c r="I91" i="12"/>
  <c r="AL90" i="12"/>
  <c r="AE90" i="12"/>
  <c r="AD90" i="12"/>
  <c r="V90" i="12"/>
  <c r="L90" i="12"/>
  <c r="K90" i="12"/>
  <c r="AJ90" i="12" s="1"/>
  <c r="I90" i="12"/>
  <c r="W90" i="12" s="1"/>
  <c r="AL89" i="12"/>
  <c r="Y89" i="12"/>
  <c r="X89" i="12"/>
  <c r="T89" i="12"/>
  <c r="S89" i="12"/>
  <c r="R89" i="12"/>
  <c r="P89" i="12"/>
  <c r="K89" i="12"/>
  <c r="AJ89" i="12" s="1"/>
  <c r="I89" i="12"/>
  <c r="AL88" i="12"/>
  <c r="AD88" i="12"/>
  <c r="AC88" i="12"/>
  <c r="AA88" i="12"/>
  <c r="X88" i="12"/>
  <c r="U88" i="12"/>
  <c r="R88" i="12"/>
  <c r="Q88" i="12"/>
  <c r="M88" i="12"/>
  <c r="L88" i="12"/>
  <c r="K88" i="12"/>
  <c r="AJ88" i="12" s="1"/>
  <c r="I88" i="12"/>
  <c r="T88" i="12" s="1"/>
  <c r="AL87" i="12"/>
  <c r="X87" i="12"/>
  <c r="R87" i="12"/>
  <c r="Q87" i="12"/>
  <c r="P87" i="12"/>
  <c r="M87" i="12"/>
  <c r="I87" i="12"/>
  <c r="AC87" i="12" s="1"/>
  <c r="AL86" i="12"/>
  <c r="I86" i="12"/>
  <c r="AL85" i="12"/>
  <c r="AA85" i="12"/>
  <c r="P85" i="12"/>
  <c r="I85" i="12"/>
  <c r="Z85" i="12" s="1"/>
  <c r="I84" i="12"/>
  <c r="AL83" i="12"/>
  <c r="I83" i="12"/>
  <c r="AL82" i="12"/>
  <c r="I82" i="12"/>
  <c r="AL81" i="12"/>
  <c r="I81" i="12"/>
  <c r="AL80" i="12"/>
  <c r="I80" i="12"/>
  <c r="AD80" i="12" s="1"/>
  <c r="AL79" i="12"/>
  <c r="V79" i="12"/>
  <c r="K79" i="12"/>
  <c r="AJ79" i="12" s="1"/>
  <c r="I79" i="12"/>
  <c r="AD79" i="12" s="1"/>
  <c r="AL78" i="12"/>
  <c r="O78" i="12"/>
  <c r="N78" i="12"/>
  <c r="I78" i="12"/>
  <c r="AL77" i="12"/>
  <c r="AA77" i="12"/>
  <c r="R77" i="12"/>
  <c r="Q77" i="12"/>
  <c r="O77" i="12"/>
  <c r="M77" i="12"/>
  <c r="I77" i="12"/>
  <c r="AC77" i="12" s="1"/>
  <c r="AL76" i="12"/>
  <c r="K76" i="12"/>
  <c r="AJ76" i="12" s="1"/>
  <c r="I76" i="12"/>
  <c r="AL75" i="12"/>
  <c r="AE75" i="12"/>
  <c r="AA75" i="12"/>
  <c r="X75" i="12"/>
  <c r="V75" i="12"/>
  <c r="S75" i="12"/>
  <c r="Q75" i="12"/>
  <c r="O75" i="12"/>
  <c r="M75" i="12"/>
  <c r="I75" i="12"/>
  <c r="AE74" i="12"/>
  <c r="AB74" i="12"/>
  <c r="T74" i="12"/>
  <c r="N74" i="12"/>
  <c r="I74" i="12"/>
  <c r="AD74" i="12" s="1"/>
  <c r="AL73" i="12"/>
  <c r="L73" i="12"/>
  <c r="I73" i="12"/>
  <c r="AL72" i="12"/>
  <c r="I72" i="12"/>
  <c r="Z72" i="12" s="1"/>
  <c r="AL71" i="12"/>
  <c r="I71" i="12"/>
  <c r="AD71" i="12" s="1"/>
  <c r="AL70" i="12"/>
  <c r="I70" i="12"/>
  <c r="U70" i="12" s="1"/>
  <c r="AL69" i="12"/>
  <c r="AB69" i="12"/>
  <c r="Z69" i="12"/>
  <c r="X69" i="12"/>
  <c r="R69" i="12"/>
  <c r="Q69" i="12"/>
  <c r="P69" i="12"/>
  <c r="I69" i="12"/>
  <c r="M69" i="12" s="1"/>
  <c r="AL68" i="12"/>
  <c r="V68" i="12"/>
  <c r="K68" i="12"/>
  <c r="AJ68" i="12" s="1"/>
  <c r="I68" i="12"/>
  <c r="AD68" i="12" s="1"/>
  <c r="AL67" i="12"/>
  <c r="AD67" i="12"/>
  <c r="X67" i="12"/>
  <c r="V67" i="12"/>
  <c r="S67" i="12"/>
  <c r="P67" i="12"/>
  <c r="O67" i="12"/>
  <c r="N67" i="12"/>
  <c r="I67" i="12"/>
  <c r="AA67" i="12" s="1"/>
  <c r="AL66" i="12"/>
  <c r="AE66" i="12"/>
  <c r="AD66" i="12"/>
  <c r="AC66" i="12"/>
  <c r="AA66" i="12"/>
  <c r="V66" i="12"/>
  <c r="T66" i="12"/>
  <c r="S66" i="12"/>
  <c r="Q66" i="12"/>
  <c r="M66" i="12"/>
  <c r="K66" i="12"/>
  <c r="AJ66" i="12" s="1"/>
  <c r="I66" i="12"/>
  <c r="I65" i="12"/>
  <c r="AL64" i="12"/>
  <c r="AC64" i="12"/>
  <c r="AB64" i="12"/>
  <c r="AA64" i="12"/>
  <c r="Y64" i="12"/>
  <c r="X64" i="12"/>
  <c r="W64" i="12"/>
  <c r="S64" i="12"/>
  <c r="Q64" i="12"/>
  <c r="P64" i="12"/>
  <c r="O64" i="12"/>
  <c r="M64" i="12"/>
  <c r="L64" i="12"/>
  <c r="I64" i="12"/>
  <c r="AD64" i="12" s="1"/>
  <c r="AL63" i="12"/>
  <c r="AC63" i="12"/>
  <c r="P63" i="12"/>
  <c r="I63" i="12"/>
  <c r="U63" i="12" s="1"/>
  <c r="AL62" i="12"/>
  <c r="AE62" i="12"/>
  <c r="AB62" i="12"/>
  <c r="X62" i="12"/>
  <c r="T62" i="12"/>
  <c r="Q62" i="12"/>
  <c r="L62" i="12"/>
  <c r="K62" i="12"/>
  <c r="AJ62" i="12" s="1"/>
  <c r="I62" i="12"/>
  <c r="U62" i="12" s="1"/>
  <c r="AL61" i="12"/>
  <c r="AE61" i="12"/>
  <c r="U61" i="12"/>
  <c r="O61" i="12"/>
  <c r="I61" i="12"/>
  <c r="T61" i="12" s="1"/>
  <c r="AL60" i="12"/>
  <c r="AC60" i="12"/>
  <c r="AB60" i="12"/>
  <c r="AA60" i="12"/>
  <c r="Y60" i="12"/>
  <c r="X60" i="12"/>
  <c r="W60" i="12"/>
  <c r="S60" i="12"/>
  <c r="Q60" i="12"/>
  <c r="P60" i="12"/>
  <c r="O60" i="12"/>
  <c r="M60" i="12"/>
  <c r="L60" i="12"/>
  <c r="I60" i="12"/>
  <c r="AD60" i="12" s="1"/>
  <c r="AL59" i="12"/>
  <c r="AC59" i="12"/>
  <c r="P59" i="12"/>
  <c r="I59" i="12"/>
  <c r="U59" i="12" s="1"/>
  <c r="AL58" i="12"/>
  <c r="AE58" i="12"/>
  <c r="AB58" i="12"/>
  <c r="X58" i="12"/>
  <c r="T58" i="12"/>
  <c r="Q58" i="12"/>
  <c r="L58" i="12"/>
  <c r="K58" i="12"/>
  <c r="AJ58" i="12" s="1"/>
  <c r="I58" i="12"/>
  <c r="U58" i="12" s="1"/>
  <c r="AL57" i="12"/>
  <c r="AE57" i="12"/>
  <c r="U57" i="12"/>
  <c r="O57" i="12"/>
  <c r="I57" i="12"/>
  <c r="T57" i="12" s="1"/>
  <c r="AL56" i="12"/>
  <c r="AC56" i="12"/>
  <c r="AB56" i="12"/>
  <c r="AA56" i="12"/>
  <c r="Y56" i="12"/>
  <c r="X56" i="12"/>
  <c r="W56" i="12"/>
  <c r="S56" i="12"/>
  <c r="Q56" i="12"/>
  <c r="P56" i="12"/>
  <c r="O56" i="12"/>
  <c r="M56" i="12"/>
  <c r="L56" i="12"/>
  <c r="I56" i="12"/>
  <c r="AD56" i="12" s="1"/>
  <c r="AL55" i="12"/>
  <c r="AC55" i="12"/>
  <c r="P55" i="12"/>
  <c r="I55" i="12"/>
  <c r="U55" i="12" s="1"/>
  <c r="AL54" i="12"/>
  <c r="AE54" i="12"/>
  <c r="AB54" i="12"/>
  <c r="X54" i="12"/>
  <c r="T54" i="12"/>
  <c r="Q54" i="12"/>
  <c r="L54" i="12"/>
  <c r="K54" i="12"/>
  <c r="AJ54" i="12" s="1"/>
  <c r="I54" i="12"/>
  <c r="U54" i="12" s="1"/>
  <c r="AL53" i="12"/>
  <c r="AE53" i="12"/>
  <c r="U53" i="12"/>
  <c r="O53" i="12"/>
  <c r="I53" i="12"/>
  <c r="T53" i="12" s="1"/>
  <c r="AL52" i="12"/>
  <c r="AB52" i="12"/>
  <c r="T52" i="12"/>
  <c r="P52" i="12"/>
  <c r="I52" i="12"/>
  <c r="AE52" i="12" s="1"/>
  <c r="AL51" i="12"/>
  <c r="AB51" i="12"/>
  <c r="T51" i="12"/>
  <c r="P51" i="12"/>
  <c r="I51" i="12"/>
  <c r="AE51" i="12" s="1"/>
  <c r="AL50" i="12"/>
  <c r="AB50" i="12"/>
  <c r="T50" i="12"/>
  <c r="O50" i="12"/>
  <c r="I50" i="12"/>
  <c r="AE50" i="12" s="1"/>
  <c r="AL49" i="12"/>
  <c r="I49" i="12"/>
  <c r="AB49" i="12" s="1"/>
  <c r="AL48" i="12"/>
  <c r="V48" i="12"/>
  <c r="K48" i="12"/>
  <c r="AJ48" i="12" s="1"/>
  <c r="I48" i="12"/>
  <c r="AD48" i="12" s="1"/>
  <c r="AD47" i="12"/>
  <c r="AC47" i="12"/>
  <c r="AA47" i="12"/>
  <c r="Y47" i="12"/>
  <c r="V47" i="12"/>
  <c r="S47" i="12"/>
  <c r="R47" i="12"/>
  <c r="Q47" i="12"/>
  <c r="N47" i="12"/>
  <c r="M47" i="12"/>
  <c r="K47" i="12"/>
  <c r="AJ47" i="12" s="1"/>
  <c r="I47" i="12"/>
  <c r="W47" i="12" s="1"/>
  <c r="AL46" i="12"/>
  <c r="AD46" i="12"/>
  <c r="AB46" i="12"/>
  <c r="AA46" i="12"/>
  <c r="Z46" i="12"/>
  <c r="X46" i="12"/>
  <c r="W46" i="12"/>
  <c r="S46" i="12"/>
  <c r="R46" i="12"/>
  <c r="P46" i="12"/>
  <c r="O46" i="12"/>
  <c r="N46" i="12"/>
  <c r="L46" i="12"/>
  <c r="K46" i="12"/>
  <c r="AJ46" i="12" s="1"/>
  <c r="I46" i="12"/>
  <c r="V46" i="12" s="1"/>
  <c r="AL45" i="12"/>
  <c r="W45" i="12"/>
  <c r="M45" i="12"/>
  <c r="I45" i="12"/>
  <c r="AC45" i="12" s="1"/>
  <c r="AL44" i="12"/>
  <c r="I44" i="12"/>
  <c r="AD44" i="12" s="1"/>
  <c r="AL43" i="12"/>
  <c r="AD43" i="12"/>
  <c r="AC43" i="12"/>
  <c r="AA43" i="12"/>
  <c r="W43" i="12"/>
  <c r="R43" i="12"/>
  <c r="Q43" i="12"/>
  <c r="N43" i="12"/>
  <c r="M43" i="12"/>
  <c r="K43" i="12"/>
  <c r="AJ43" i="12" s="1"/>
  <c r="I43" i="12"/>
  <c r="S43" i="12" s="1"/>
  <c r="AL42" i="12"/>
  <c r="I42" i="12"/>
  <c r="V42" i="12" s="1"/>
  <c r="AL41" i="12"/>
  <c r="AC41" i="12"/>
  <c r="AB41" i="12"/>
  <c r="AA41" i="12"/>
  <c r="Y41" i="12"/>
  <c r="X41" i="12"/>
  <c r="W41" i="12"/>
  <c r="U41" i="12"/>
  <c r="S41" i="12"/>
  <c r="Q41" i="12"/>
  <c r="P41" i="12"/>
  <c r="O41" i="12"/>
  <c r="M41" i="12"/>
  <c r="L41" i="12"/>
  <c r="K41" i="12"/>
  <c r="AJ41" i="12" s="1"/>
  <c r="I41" i="12"/>
  <c r="AD41" i="12" s="1"/>
  <c r="AL40" i="12"/>
  <c r="P40" i="12"/>
  <c r="I40" i="12"/>
  <c r="Q40" i="12" s="1"/>
  <c r="AL39" i="12"/>
  <c r="I39" i="12"/>
  <c r="AD39" i="12" s="1"/>
  <c r="I38" i="12"/>
  <c r="AL37" i="12"/>
  <c r="I37" i="12"/>
  <c r="AL36" i="12"/>
  <c r="I36" i="12"/>
  <c r="AL35" i="12"/>
  <c r="I35" i="12"/>
  <c r="AL34" i="12"/>
  <c r="P34" i="12"/>
  <c r="I34" i="12"/>
  <c r="Z34" i="12" s="1"/>
  <c r="AL33" i="12"/>
  <c r="AC33" i="12"/>
  <c r="Z33" i="12"/>
  <c r="X33" i="12"/>
  <c r="R33" i="12"/>
  <c r="Q33" i="12"/>
  <c r="P33" i="12"/>
  <c r="M33" i="12"/>
  <c r="I33" i="12"/>
  <c r="AB33" i="12" s="1"/>
  <c r="AL28" i="12"/>
  <c r="I28" i="12"/>
  <c r="AD28" i="12" s="1"/>
  <c r="AL27" i="12"/>
  <c r="X27" i="12"/>
  <c r="V27" i="12"/>
  <c r="M27" i="12"/>
  <c r="L27" i="12"/>
  <c r="I27" i="12"/>
  <c r="AD27" i="12" s="1"/>
  <c r="AL26" i="12"/>
  <c r="Z26" i="12"/>
  <c r="Y26" i="12"/>
  <c r="X26" i="12"/>
  <c r="P26" i="12"/>
  <c r="N26" i="12"/>
  <c r="M26" i="12"/>
  <c r="I26" i="12"/>
  <c r="AD26" i="12" s="1"/>
  <c r="AL25" i="12"/>
  <c r="I25" i="12"/>
  <c r="AL24" i="12"/>
  <c r="AD24" i="12"/>
  <c r="AB24" i="12"/>
  <c r="X24" i="12"/>
  <c r="R24" i="12"/>
  <c r="P24" i="12"/>
  <c r="O24" i="12"/>
  <c r="N24" i="12"/>
  <c r="L24" i="12"/>
  <c r="I24" i="12"/>
  <c r="U24" i="12" s="1"/>
  <c r="AL23" i="12"/>
  <c r="V23" i="12"/>
  <c r="M23" i="12"/>
  <c r="L23" i="12"/>
  <c r="I23" i="12"/>
  <c r="AD23" i="12" s="1"/>
  <c r="AL22" i="12"/>
  <c r="AD22" i="12"/>
  <c r="AB22" i="12"/>
  <c r="Z22" i="12"/>
  <c r="Y22" i="12"/>
  <c r="X22" i="12"/>
  <c r="W22" i="12"/>
  <c r="V22" i="12"/>
  <c r="R22" i="12"/>
  <c r="Q22" i="12"/>
  <c r="P22" i="12"/>
  <c r="O22" i="12"/>
  <c r="N22" i="12"/>
  <c r="M22" i="12"/>
  <c r="L22" i="12"/>
  <c r="I22" i="12"/>
  <c r="AE22" i="12" s="1"/>
  <c r="AL21" i="12"/>
  <c r="AE21" i="12"/>
  <c r="W21" i="12"/>
  <c r="O21" i="12"/>
  <c r="N21" i="12"/>
  <c r="I21" i="12"/>
  <c r="X21" i="12" s="1"/>
  <c r="AL20" i="12"/>
  <c r="AD20" i="12"/>
  <c r="L20" i="12"/>
  <c r="I20" i="12"/>
  <c r="AB20" i="12" s="1"/>
  <c r="AL19" i="12"/>
  <c r="AE19" i="12"/>
  <c r="AD19" i="12"/>
  <c r="Z19" i="12"/>
  <c r="X19" i="12"/>
  <c r="U19" i="12"/>
  <c r="R19" i="12"/>
  <c r="Q19" i="12"/>
  <c r="O19" i="12"/>
  <c r="M19" i="12"/>
  <c r="I19" i="12"/>
  <c r="AL18" i="12"/>
  <c r="AD18" i="12"/>
  <c r="AA18" i="12"/>
  <c r="Y18" i="12"/>
  <c r="W18" i="12"/>
  <c r="T18" i="12"/>
  <c r="R18" i="12"/>
  <c r="P18" i="12"/>
  <c r="O18" i="12"/>
  <c r="N18" i="12"/>
  <c r="K18" i="12"/>
  <c r="AJ18" i="12" s="1"/>
  <c r="I18" i="12"/>
  <c r="X18" i="12" s="1"/>
  <c r="T17" i="12"/>
  <c r="I17" i="12"/>
  <c r="AA17" i="12" s="1"/>
  <c r="AL16" i="12"/>
  <c r="I16" i="12"/>
  <c r="AL15" i="12"/>
  <c r="Z15" i="12"/>
  <c r="U15" i="12"/>
  <c r="I15" i="12"/>
  <c r="Q15" i="12" s="1"/>
  <c r="AL14" i="12"/>
  <c r="I14" i="12"/>
  <c r="AE14" i="12" s="1"/>
  <c r="AL13" i="12"/>
  <c r="AC13" i="12"/>
  <c r="U13" i="12"/>
  <c r="O13" i="12"/>
  <c r="I13" i="12"/>
  <c r="R13" i="12" s="1"/>
  <c r="AL12" i="12"/>
  <c r="AE12" i="12"/>
  <c r="AC12" i="12"/>
  <c r="AA12" i="12"/>
  <c r="Y12" i="12"/>
  <c r="X12" i="12"/>
  <c r="V12" i="12"/>
  <c r="U12" i="12"/>
  <c r="S12" i="12"/>
  <c r="P12" i="12"/>
  <c r="O12" i="12"/>
  <c r="M12" i="12"/>
  <c r="L12" i="12"/>
  <c r="K12" i="12"/>
  <c r="AJ12" i="12" s="1"/>
  <c r="I12" i="12"/>
  <c r="AB12" i="12" s="1"/>
  <c r="AL11" i="12"/>
  <c r="AD11" i="12"/>
  <c r="Z11" i="12"/>
  <c r="Y11" i="12"/>
  <c r="X11" i="12"/>
  <c r="W11" i="12"/>
  <c r="U11" i="12"/>
  <c r="P11" i="12"/>
  <c r="O11" i="12"/>
  <c r="N11" i="12"/>
  <c r="M11" i="12"/>
  <c r="L11" i="12"/>
  <c r="I11" i="12"/>
  <c r="AE11" i="12" s="1"/>
  <c r="AL10" i="12"/>
  <c r="I10" i="12"/>
  <c r="R10" i="12" s="1"/>
  <c r="AL9" i="12"/>
  <c r="AD9" i="12"/>
  <c r="V9" i="12"/>
  <c r="P9" i="12"/>
  <c r="I9" i="12"/>
  <c r="T9" i="12" s="1"/>
  <c r="I7" i="12"/>
  <c r="I5" i="12"/>
  <c r="G1" i="12"/>
  <c r="AL197" i="11"/>
  <c r="Z197" i="11"/>
  <c r="N197" i="11"/>
  <c r="I197" i="11"/>
  <c r="U197" i="11" s="1"/>
  <c r="AL196" i="11"/>
  <c r="O196" i="11"/>
  <c r="I196" i="11"/>
  <c r="AE196" i="11" s="1"/>
  <c r="AL195" i="11"/>
  <c r="I195" i="11"/>
  <c r="AD195" i="11" s="1"/>
  <c r="AL194" i="11"/>
  <c r="Y194" i="11"/>
  <c r="Q194" i="11"/>
  <c r="O194" i="11"/>
  <c r="M194" i="11"/>
  <c r="I194" i="11"/>
  <c r="V194" i="11" s="1"/>
  <c r="AL192" i="11"/>
  <c r="AL191" i="11"/>
  <c r="AL190" i="11"/>
  <c r="AL189" i="11"/>
  <c r="AL188" i="11"/>
  <c r="AL187" i="11"/>
  <c r="AL186" i="11"/>
  <c r="P186" i="11"/>
  <c r="I186" i="11"/>
  <c r="X186" i="11" s="1"/>
  <c r="AL185" i="11"/>
  <c r="AE185" i="11"/>
  <c r="AC185" i="11"/>
  <c r="U185" i="11"/>
  <c r="T185" i="11"/>
  <c r="L185" i="11"/>
  <c r="I185" i="11"/>
  <c r="AL184" i="11"/>
  <c r="Z184" i="11"/>
  <c r="M184" i="11"/>
  <c r="I184" i="11"/>
  <c r="T184" i="11" s="1"/>
  <c r="AL183" i="11"/>
  <c r="O183" i="11"/>
  <c r="I183" i="11"/>
  <c r="AE183" i="11" s="1"/>
  <c r="AL181" i="11"/>
  <c r="AL180" i="11"/>
  <c r="X180" i="11"/>
  <c r="R180" i="11"/>
  <c r="I180" i="11"/>
  <c r="W180" i="11" s="1"/>
  <c r="AL179" i="11"/>
  <c r="AE179" i="11"/>
  <c r="V179" i="11"/>
  <c r="L179" i="11"/>
  <c r="I179" i="11"/>
  <c r="AL178" i="11"/>
  <c r="AE178" i="11"/>
  <c r="AD178" i="11"/>
  <c r="Y178" i="11"/>
  <c r="W178" i="11"/>
  <c r="U178" i="11"/>
  <c r="R178" i="11"/>
  <c r="Q178" i="11"/>
  <c r="N178" i="11"/>
  <c r="L178" i="11"/>
  <c r="I178" i="11"/>
  <c r="AL177" i="11"/>
  <c r="AE177" i="11"/>
  <c r="W177" i="11"/>
  <c r="O177" i="11"/>
  <c r="M177" i="11"/>
  <c r="I177" i="11"/>
  <c r="AL175" i="11"/>
  <c r="AL174" i="11"/>
  <c r="Y174" i="11"/>
  <c r="U174" i="11"/>
  <c r="O174" i="11"/>
  <c r="L174" i="11"/>
  <c r="I174" i="11"/>
  <c r="N174" i="11" s="1"/>
  <c r="AL173" i="11"/>
  <c r="V173" i="11"/>
  <c r="I173" i="11"/>
  <c r="AL172" i="11"/>
  <c r="I172" i="11"/>
  <c r="AL171" i="11"/>
  <c r="AA171" i="11"/>
  <c r="W171" i="11"/>
  <c r="V171" i="11"/>
  <c r="T171" i="11"/>
  <c r="O171" i="11"/>
  <c r="K171" i="11"/>
  <c r="AJ171" i="11" s="1"/>
  <c r="I171" i="11"/>
  <c r="AL169" i="11"/>
  <c r="AL168" i="11"/>
  <c r="AL167" i="11"/>
  <c r="AL166" i="11"/>
  <c r="AL165" i="11"/>
  <c r="AL164" i="11"/>
  <c r="AL163" i="11"/>
  <c r="AD163" i="11"/>
  <c r="T163" i="11"/>
  <c r="I163" i="11"/>
  <c r="AL162" i="11"/>
  <c r="X162" i="11"/>
  <c r="M162" i="11"/>
  <c r="I162" i="11"/>
  <c r="AC162" i="11" s="1"/>
  <c r="AL161" i="11"/>
  <c r="AB161" i="11"/>
  <c r="X161" i="11"/>
  <c r="Q161" i="11"/>
  <c r="N161" i="11"/>
  <c r="I161" i="11"/>
  <c r="AA161" i="11" s="1"/>
  <c r="AL160" i="11"/>
  <c r="AD160" i="11"/>
  <c r="Y160" i="11"/>
  <c r="X160" i="11"/>
  <c r="U160" i="11"/>
  <c r="P160" i="11"/>
  <c r="O160" i="11"/>
  <c r="L160" i="11"/>
  <c r="I160" i="11"/>
  <c r="Z160" i="11" s="1"/>
  <c r="AL158" i="11"/>
  <c r="AL157" i="11"/>
  <c r="I157" i="11"/>
  <c r="AL156" i="11"/>
  <c r="AC156" i="11"/>
  <c r="Y156" i="11"/>
  <c r="V156" i="11"/>
  <c r="T156" i="11"/>
  <c r="R156" i="11"/>
  <c r="N156" i="11"/>
  <c r="K156" i="11"/>
  <c r="AJ156" i="11" s="1"/>
  <c r="I156" i="11"/>
  <c r="P156" i="11" s="1"/>
  <c r="AL155" i="11"/>
  <c r="AD155" i="11"/>
  <c r="AC155" i="11"/>
  <c r="T155" i="11"/>
  <c r="K155" i="11"/>
  <c r="AJ155" i="11" s="1"/>
  <c r="I155" i="11"/>
  <c r="AA155" i="11" s="1"/>
  <c r="AL154" i="11"/>
  <c r="AA154" i="11"/>
  <c r="Y154" i="11"/>
  <c r="V154" i="11"/>
  <c r="U154" i="11"/>
  <c r="Q154" i="11"/>
  <c r="N154" i="11"/>
  <c r="L154" i="11"/>
  <c r="K154" i="11"/>
  <c r="AJ154" i="11" s="1"/>
  <c r="I154" i="11"/>
  <c r="AD154" i="11" s="1"/>
  <c r="AL152" i="11"/>
  <c r="AL151" i="11"/>
  <c r="AL150" i="11"/>
  <c r="AL149" i="11"/>
  <c r="AE149" i="11"/>
  <c r="AC149" i="11"/>
  <c r="U149" i="11"/>
  <c r="T149" i="11"/>
  <c r="L149" i="11"/>
  <c r="K149" i="11"/>
  <c r="AJ149" i="11" s="1"/>
  <c r="I149" i="11"/>
  <c r="AA149" i="11" s="1"/>
  <c r="AL148" i="11"/>
  <c r="AC148" i="11"/>
  <c r="Y148" i="11"/>
  <c r="R148" i="11"/>
  <c r="O148" i="11"/>
  <c r="I148" i="11"/>
  <c r="AE148" i="11" s="1"/>
  <c r="AL147" i="11"/>
  <c r="I147" i="11"/>
  <c r="AL146" i="11"/>
  <c r="T146" i="11"/>
  <c r="I146" i="11"/>
  <c r="AA146" i="11" s="1"/>
  <c r="AL145" i="11"/>
  <c r="I145" i="11"/>
  <c r="AL143" i="11"/>
  <c r="AL142" i="11"/>
  <c r="S142" i="11"/>
  <c r="I142" i="11"/>
  <c r="AL141" i="11"/>
  <c r="AD141" i="11"/>
  <c r="AA141" i="11"/>
  <c r="Y141" i="11"/>
  <c r="W141" i="11"/>
  <c r="R141" i="11"/>
  <c r="P141" i="11"/>
  <c r="O141" i="11"/>
  <c r="N141" i="11"/>
  <c r="K141" i="11"/>
  <c r="AJ141" i="11" s="1"/>
  <c r="I141" i="11"/>
  <c r="X141" i="11" s="1"/>
  <c r="AL140" i="11"/>
  <c r="AD140" i="11"/>
  <c r="V140" i="11"/>
  <c r="U140" i="11"/>
  <c r="M140" i="11"/>
  <c r="K140" i="11"/>
  <c r="AJ140" i="11" s="1"/>
  <c r="I140" i="11"/>
  <c r="AA140" i="11" s="1"/>
  <c r="AL139" i="11"/>
  <c r="AA139" i="11"/>
  <c r="Z139" i="11"/>
  <c r="W139" i="11"/>
  <c r="Q139" i="11"/>
  <c r="P139" i="11"/>
  <c r="M139" i="11"/>
  <c r="I139" i="11"/>
  <c r="Y139" i="11" s="1"/>
  <c r="AL137" i="11"/>
  <c r="AL136" i="11"/>
  <c r="AL135" i="11"/>
  <c r="AL134" i="11"/>
  <c r="AE134" i="11"/>
  <c r="AB134" i="11"/>
  <c r="Y134" i="11"/>
  <c r="W134" i="11"/>
  <c r="R134" i="11"/>
  <c r="P134" i="11"/>
  <c r="M134" i="11"/>
  <c r="L134" i="11"/>
  <c r="I134" i="11"/>
  <c r="V134" i="11" s="1"/>
  <c r="AL133" i="11"/>
  <c r="AC133" i="11"/>
  <c r="I133" i="11"/>
  <c r="T133" i="11" s="1"/>
  <c r="AL132" i="11"/>
  <c r="AD132" i="11"/>
  <c r="AB132" i="11"/>
  <c r="Y132" i="11"/>
  <c r="W132" i="11"/>
  <c r="R132" i="11"/>
  <c r="P132" i="11"/>
  <c r="O132" i="11"/>
  <c r="N132" i="11"/>
  <c r="L132" i="11"/>
  <c r="I132" i="11"/>
  <c r="X132" i="11" s="1"/>
  <c r="AL131" i="11"/>
  <c r="AD131" i="11"/>
  <c r="V131" i="11"/>
  <c r="U131" i="11"/>
  <c r="M131" i="11"/>
  <c r="L131" i="11"/>
  <c r="I131" i="11"/>
  <c r="AB131" i="11" s="1"/>
  <c r="AL130" i="11"/>
  <c r="I130" i="11"/>
  <c r="AC130" i="11" s="1"/>
  <c r="AL128" i="11"/>
  <c r="AL127" i="11"/>
  <c r="AE127" i="11"/>
  <c r="AA127" i="11"/>
  <c r="T127" i="11"/>
  <c r="O127" i="11"/>
  <c r="I127" i="11"/>
  <c r="U127" i="11" s="1"/>
  <c r="AL126" i="11"/>
  <c r="AC126" i="11"/>
  <c r="T126" i="11"/>
  <c r="K126" i="11"/>
  <c r="AJ126" i="11" s="1"/>
  <c r="I126" i="11"/>
  <c r="AA126" i="11" s="1"/>
  <c r="AL125" i="11"/>
  <c r="AC125" i="11"/>
  <c r="X125" i="11"/>
  <c r="R125" i="11"/>
  <c r="N125" i="11"/>
  <c r="I125" i="11"/>
  <c r="AD125" i="11" s="1"/>
  <c r="AL124" i="11"/>
  <c r="AC124" i="11"/>
  <c r="X124" i="11"/>
  <c r="V124" i="11"/>
  <c r="T124" i="11"/>
  <c r="R124" i="11"/>
  <c r="N124" i="11"/>
  <c r="K124" i="11"/>
  <c r="AJ124" i="11" s="1"/>
  <c r="I124" i="11"/>
  <c r="AE124" i="11" s="1"/>
  <c r="AL123" i="11"/>
  <c r="AE123" i="11"/>
  <c r="V123" i="11"/>
  <c r="M123" i="11"/>
  <c r="I123" i="11"/>
  <c r="Z123" i="11" s="1"/>
  <c r="AL121" i="11"/>
  <c r="AL120" i="11"/>
  <c r="AC120" i="11"/>
  <c r="AA120" i="11"/>
  <c r="Y120" i="11"/>
  <c r="V120" i="11"/>
  <c r="R120" i="11"/>
  <c r="P120" i="11"/>
  <c r="N120" i="11"/>
  <c r="M120" i="11"/>
  <c r="K120" i="11"/>
  <c r="AJ120" i="11" s="1"/>
  <c r="I120" i="11"/>
  <c r="X120" i="11" s="1"/>
  <c r="AL119" i="11"/>
  <c r="AC119" i="11"/>
  <c r="U119" i="11"/>
  <c r="T119" i="11"/>
  <c r="L119" i="11"/>
  <c r="K119" i="11"/>
  <c r="AJ119" i="11" s="1"/>
  <c r="I119" i="11"/>
  <c r="AA119" i="11" s="1"/>
  <c r="AL118" i="11"/>
  <c r="AA118" i="11"/>
  <c r="Z118" i="11"/>
  <c r="V118" i="11"/>
  <c r="Q118" i="11"/>
  <c r="P118" i="11"/>
  <c r="L118" i="11"/>
  <c r="I118" i="11"/>
  <c r="Y118" i="11" s="1"/>
  <c r="AL117" i="11"/>
  <c r="AD117" i="11"/>
  <c r="X117" i="11"/>
  <c r="V117" i="11"/>
  <c r="N117" i="11"/>
  <c r="L117" i="11"/>
  <c r="I117" i="11"/>
  <c r="AA117" i="11" s="1"/>
  <c r="AL115" i="11"/>
  <c r="AL114" i="11"/>
  <c r="AL113" i="11"/>
  <c r="AL112" i="11"/>
  <c r="AC112" i="11"/>
  <c r="AA112" i="11"/>
  <c r="Z112" i="11"/>
  <c r="Y112" i="11"/>
  <c r="X112" i="11"/>
  <c r="W112" i="11"/>
  <c r="U112" i="11"/>
  <c r="R112" i="11"/>
  <c r="Q112" i="11"/>
  <c r="P112" i="11"/>
  <c r="O112" i="11"/>
  <c r="M112" i="11"/>
  <c r="L112" i="11"/>
  <c r="K112" i="11"/>
  <c r="AJ112" i="11" s="1"/>
  <c r="I112" i="11"/>
  <c r="AE112" i="11" s="1"/>
  <c r="AL111" i="11"/>
  <c r="X111" i="11"/>
  <c r="W111" i="11"/>
  <c r="M111" i="11"/>
  <c r="I111" i="11"/>
  <c r="AA111" i="11" s="1"/>
  <c r="AL110" i="11"/>
  <c r="AB110" i="11"/>
  <c r="S110" i="11"/>
  <c r="I110" i="11"/>
  <c r="AL109" i="11"/>
  <c r="AE109" i="11"/>
  <c r="Y109" i="11"/>
  <c r="X109" i="11"/>
  <c r="U109" i="11"/>
  <c r="Q109" i="11"/>
  <c r="P109" i="11"/>
  <c r="O109" i="11"/>
  <c r="L109" i="11"/>
  <c r="I109" i="11"/>
  <c r="Z109" i="11" s="1"/>
  <c r="AL107" i="11"/>
  <c r="AL106" i="11"/>
  <c r="AL105" i="11"/>
  <c r="AL104" i="11"/>
  <c r="AD104" i="11"/>
  <c r="T104" i="11"/>
  <c r="K104" i="11"/>
  <c r="AJ104" i="11" s="1"/>
  <c r="I104" i="11"/>
  <c r="AB104" i="11" s="1"/>
  <c r="AL103" i="11"/>
  <c r="AE103" i="11"/>
  <c r="X103" i="11"/>
  <c r="Q103" i="11"/>
  <c r="O103" i="11"/>
  <c r="L103" i="11"/>
  <c r="I103" i="11"/>
  <c r="Z103" i="11" s="1"/>
  <c r="AL102" i="11"/>
  <c r="AJ102" i="11"/>
  <c r="AD102" i="11"/>
  <c r="AA102" i="11"/>
  <c r="Z102" i="11"/>
  <c r="Y102" i="11"/>
  <c r="W102" i="11"/>
  <c r="T102" i="11"/>
  <c r="Q102" i="11"/>
  <c r="P102" i="11"/>
  <c r="N102" i="11"/>
  <c r="L102" i="11"/>
  <c r="K102" i="11"/>
  <c r="I102" i="11"/>
  <c r="V102" i="11" s="1"/>
  <c r="AL101" i="11"/>
  <c r="R101" i="11"/>
  <c r="I101" i="11"/>
  <c r="AA101" i="11" s="1"/>
  <c r="AL100" i="11"/>
  <c r="AE100" i="11"/>
  <c r="X100" i="11"/>
  <c r="Q100" i="11"/>
  <c r="O100" i="11"/>
  <c r="L100" i="11"/>
  <c r="I100" i="11"/>
  <c r="Z100" i="11" s="1"/>
  <c r="AL99" i="11"/>
  <c r="AD99" i="11"/>
  <c r="V99" i="11"/>
  <c r="U99" i="11"/>
  <c r="N99" i="11"/>
  <c r="M99" i="11"/>
  <c r="L99" i="11"/>
  <c r="I99" i="11"/>
  <c r="AA99" i="11" s="1"/>
  <c r="AL97" i="11"/>
  <c r="AL96" i="11"/>
  <c r="AA96" i="11"/>
  <c r="Y96" i="11"/>
  <c r="U96" i="11"/>
  <c r="P96" i="11"/>
  <c r="N96" i="11"/>
  <c r="K96" i="11"/>
  <c r="AJ96" i="11" s="1"/>
  <c r="I96" i="11"/>
  <c r="X96" i="11" s="1"/>
  <c r="AL95" i="11"/>
  <c r="AE95" i="11"/>
  <c r="V95" i="11"/>
  <c r="M95" i="11"/>
  <c r="K95" i="11"/>
  <c r="AJ95" i="11" s="1"/>
  <c r="I95" i="11"/>
  <c r="AA95" i="11" s="1"/>
  <c r="AL94" i="11"/>
  <c r="AD94" i="11"/>
  <c r="AA94" i="11"/>
  <c r="Z94" i="11"/>
  <c r="Y94" i="11"/>
  <c r="X94" i="11"/>
  <c r="W94" i="11"/>
  <c r="V94" i="11"/>
  <c r="R94" i="11"/>
  <c r="Q94" i="11"/>
  <c r="P94" i="11"/>
  <c r="O94" i="11"/>
  <c r="N94" i="11"/>
  <c r="M94" i="11"/>
  <c r="K94" i="11"/>
  <c r="AJ94" i="11" s="1"/>
  <c r="I94" i="11"/>
  <c r="AE94" i="11" s="1"/>
  <c r="AL93" i="11"/>
  <c r="X93" i="11"/>
  <c r="W93" i="11"/>
  <c r="N93" i="11"/>
  <c r="I93" i="11"/>
  <c r="AA93" i="11" s="1"/>
  <c r="AL92" i="11"/>
  <c r="AE92" i="11"/>
  <c r="AD92" i="11"/>
  <c r="L92" i="11"/>
  <c r="I92" i="11"/>
  <c r="AA92" i="11" s="1"/>
  <c r="AL91" i="11"/>
  <c r="I91" i="11"/>
  <c r="AA91" i="11" s="1"/>
  <c r="AL89" i="11"/>
  <c r="AL88" i="11"/>
  <c r="AL87" i="11"/>
  <c r="AL86" i="11"/>
  <c r="AE86" i="11"/>
  <c r="AD86" i="11"/>
  <c r="AA86" i="11"/>
  <c r="Z86" i="11"/>
  <c r="Y86" i="11"/>
  <c r="W86" i="11"/>
  <c r="T86" i="11"/>
  <c r="R86" i="11"/>
  <c r="Q86" i="11"/>
  <c r="P86" i="11"/>
  <c r="N86" i="11"/>
  <c r="L86" i="11"/>
  <c r="K86" i="11"/>
  <c r="AJ86" i="11" s="1"/>
  <c r="I86" i="11"/>
  <c r="V86" i="11" s="1"/>
  <c r="AL85" i="11"/>
  <c r="I85" i="11"/>
  <c r="AL84" i="11"/>
  <c r="AD84" i="11"/>
  <c r="Y84" i="11"/>
  <c r="W84" i="11"/>
  <c r="T84" i="11"/>
  <c r="R84" i="11"/>
  <c r="O84" i="11"/>
  <c r="K84" i="11"/>
  <c r="AJ84" i="11" s="1"/>
  <c r="I84" i="11"/>
  <c r="P84" i="11" s="1"/>
  <c r="AL83" i="11"/>
  <c r="AE83" i="11"/>
  <c r="AD83" i="11"/>
  <c r="T83" i="11"/>
  <c r="K83" i="11"/>
  <c r="AJ83" i="11" s="1"/>
  <c r="I83" i="11"/>
  <c r="AA83" i="11" s="1"/>
  <c r="AL82" i="11"/>
  <c r="S82" i="11"/>
  <c r="I82" i="11"/>
  <c r="AL81" i="11"/>
  <c r="AD81" i="11"/>
  <c r="Y81" i="11"/>
  <c r="X81" i="11"/>
  <c r="U81" i="11"/>
  <c r="Q81" i="11"/>
  <c r="P81" i="11"/>
  <c r="N81" i="11"/>
  <c r="L81" i="11"/>
  <c r="I81" i="11"/>
  <c r="Z81" i="11" s="1"/>
  <c r="AL79" i="11"/>
  <c r="AL78" i="11"/>
  <c r="I78" i="11"/>
  <c r="AL77" i="11"/>
  <c r="X77" i="11"/>
  <c r="V77" i="11"/>
  <c r="N77" i="11"/>
  <c r="M77" i="11"/>
  <c r="I77" i="11"/>
  <c r="AA77" i="11" s="1"/>
  <c r="AL76" i="11"/>
  <c r="AD76" i="11"/>
  <c r="I76" i="11"/>
  <c r="AC76" i="11" s="1"/>
  <c r="AL75" i="11"/>
  <c r="AE75" i="11"/>
  <c r="Y75" i="11"/>
  <c r="V75" i="11"/>
  <c r="Q75" i="11"/>
  <c r="P75" i="11"/>
  <c r="O75" i="11"/>
  <c r="M75" i="11"/>
  <c r="I75" i="11"/>
  <c r="Z75" i="11" s="1"/>
  <c r="AL74" i="11"/>
  <c r="O74" i="11"/>
  <c r="I74" i="11"/>
  <c r="AA74" i="11" s="1"/>
  <c r="AL73" i="11"/>
  <c r="T73" i="11"/>
  <c r="I73" i="11"/>
  <c r="AA73" i="11" s="1"/>
  <c r="AL71" i="11"/>
  <c r="AL70" i="11"/>
  <c r="AL69" i="11"/>
  <c r="AL68" i="11"/>
  <c r="AJ68" i="11"/>
  <c r="AD68" i="11"/>
  <c r="AA68" i="11"/>
  <c r="Y68" i="11"/>
  <c r="W68" i="11"/>
  <c r="T68" i="11"/>
  <c r="R68" i="11"/>
  <c r="P68" i="11"/>
  <c r="O68" i="11"/>
  <c r="N68" i="11"/>
  <c r="K68" i="11"/>
  <c r="I68" i="11"/>
  <c r="X68" i="11" s="1"/>
  <c r="AL67" i="11"/>
  <c r="AE67" i="11"/>
  <c r="AD67" i="11"/>
  <c r="V67" i="11"/>
  <c r="T67" i="11"/>
  <c r="L67" i="11"/>
  <c r="K67" i="11"/>
  <c r="AJ67" i="11" s="1"/>
  <c r="I67" i="11"/>
  <c r="AA67" i="11" s="1"/>
  <c r="AL66" i="11"/>
  <c r="AD66" i="11"/>
  <c r="Y66" i="11"/>
  <c r="R66" i="11"/>
  <c r="O66" i="11"/>
  <c r="I66" i="11"/>
  <c r="AE66" i="11" s="1"/>
  <c r="AL65" i="11"/>
  <c r="W65" i="11"/>
  <c r="I65" i="11"/>
  <c r="AL64" i="11"/>
  <c r="I64" i="11"/>
  <c r="AC64" i="11" s="1"/>
  <c r="AL63" i="11"/>
  <c r="I63" i="11"/>
  <c r="AL61" i="11"/>
  <c r="AL60" i="11"/>
  <c r="AL59" i="11"/>
  <c r="AL58" i="11"/>
  <c r="AA58" i="11"/>
  <c r="T58" i="11"/>
  <c r="P58" i="11"/>
  <c r="I58" i="11"/>
  <c r="U58" i="11" s="1"/>
  <c r="AL57" i="11"/>
  <c r="S57" i="11"/>
  <c r="I57" i="11"/>
  <c r="AB57" i="11" s="1"/>
  <c r="AL56" i="11"/>
  <c r="I56" i="11"/>
  <c r="AL55" i="11"/>
  <c r="I55" i="11"/>
  <c r="AL53" i="11"/>
  <c r="AL52" i="11"/>
  <c r="AE52" i="11"/>
  <c r="AD52" i="11"/>
  <c r="AB52" i="11"/>
  <c r="Z52" i="11"/>
  <c r="Y52" i="11"/>
  <c r="W52" i="11"/>
  <c r="U52" i="11"/>
  <c r="R52" i="11"/>
  <c r="Q52" i="11"/>
  <c r="P52" i="11"/>
  <c r="N52" i="11"/>
  <c r="M52" i="11"/>
  <c r="L52" i="11"/>
  <c r="I52" i="11"/>
  <c r="V52" i="11" s="1"/>
  <c r="AL51" i="11"/>
  <c r="AB51" i="11"/>
  <c r="R51" i="11"/>
  <c r="I51" i="11"/>
  <c r="AC51" i="11" s="1"/>
  <c r="AL50" i="11"/>
  <c r="AD50" i="11"/>
  <c r="Y50" i="11"/>
  <c r="W50" i="11"/>
  <c r="U50" i="11"/>
  <c r="R50" i="11"/>
  <c r="O50" i="11"/>
  <c r="L50" i="11"/>
  <c r="I50" i="11"/>
  <c r="P50" i="11" s="1"/>
  <c r="AL49" i="11"/>
  <c r="AE49" i="11"/>
  <c r="AD49" i="11"/>
  <c r="U49" i="11"/>
  <c r="L49" i="11"/>
  <c r="I49" i="11"/>
  <c r="AB49" i="11" s="1"/>
  <c r="AL47" i="11"/>
  <c r="AL46" i="11"/>
  <c r="AL45" i="11"/>
  <c r="AL44" i="11"/>
  <c r="AE44" i="11"/>
  <c r="AC44" i="11"/>
  <c r="AA44" i="11"/>
  <c r="Y44" i="11"/>
  <c r="X44" i="11"/>
  <c r="V44" i="11"/>
  <c r="T44" i="11"/>
  <c r="Q44" i="11"/>
  <c r="P44" i="11"/>
  <c r="O44" i="11"/>
  <c r="M44" i="11"/>
  <c r="K44" i="11"/>
  <c r="AJ44" i="11" s="1"/>
  <c r="I44" i="11"/>
  <c r="Z44" i="11" s="1"/>
  <c r="AL43" i="11"/>
  <c r="AJ43" i="11"/>
  <c r="AE43" i="11"/>
  <c r="AD43" i="11"/>
  <c r="AC43" i="11"/>
  <c r="AA43" i="11"/>
  <c r="Y43" i="11"/>
  <c r="X43" i="11"/>
  <c r="W43" i="11"/>
  <c r="V43" i="11"/>
  <c r="U43" i="11"/>
  <c r="T43" i="11"/>
  <c r="Q43" i="11"/>
  <c r="P43" i="11"/>
  <c r="O43" i="11"/>
  <c r="N43" i="11"/>
  <c r="M43" i="11"/>
  <c r="L43" i="11"/>
  <c r="K43" i="11"/>
  <c r="I43" i="11"/>
  <c r="Z43" i="11" s="1"/>
  <c r="AL42" i="11"/>
  <c r="AD42" i="11"/>
  <c r="AC42" i="11"/>
  <c r="Y42" i="11"/>
  <c r="W42" i="11"/>
  <c r="U42" i="11"/>
  <c r="T42" i="11"/>
  <c r="P42" i="11"/>
  <c r="N42" i="11"/>
  <c r="L42" i="11"/>
  <c r="K42" i="11"/>
  <c r="AJ42" i="11" s="1"/>
  <c r="I42" i="11"/>
  <c r="Z42" i="11" s="1"/>
  <c r="AL41" i="11"/>
  <c r="AE41" i="11"/>
  <c r="AC41" i="11"/>
  <c r="AA41" i="11"/>
  <c r="Y41" i="11"/>
  <c r="X41" i="11"/>
  <c r="V41" i="11"/>
  <c r="T41" i="11"/>
  <c r="Q41" i="11"/>
  <c r="P41" i="11"/>
  <c r="O41" i="11"/>
  <c r="M41" i="11"/>
  <c r="K41" i="11"/>
  <c r="AJ41" i="11" s="1"/>
  <c r="I41" i="11"/>
  <c r="Z41" i="11" s="1"/>
  <c r="AL39" i="11"/>
  <c r="AL38" i="11"/>
  <c r="AC38" i="11"/>
  <c r="U38" i="11"/>
  <c r="I38" i="11"/>
  <c r="AL37" i="11"/>
  <c r="I37" i="11"/>
  <c r="AB37" i="11" s="1"/>
  <c r="AL36" i="11"/>
  <c r="I36" i="11"/>
  <c r="AL35" i="11"/>
  <c r="I35" i="11"/>
  <c r="AL33" i="11"/>
  <c r="AL32" i="11"/>
  <c r="AE32" i="11"/>
  <c r="AA32" i="11"/>
  <c r="Y32" i="11"/>
  <c r="W32" i="11"/>
  <c r="R32" i="11"/>
  <c r="P32" i="11"/>
  <c r="M32" i="11"/>
  <c r="K32" i="11"/>
  <c r="AJ32" i="11" s="1"/>
  <c r="I32" i="11"/>
  <c r="V32" i="11" s="1"/>
  <c r="AL31" i="11"/>
  <c r="AE31" i="11"/>
  <c r="T31" i="11"/>
  <c r="M31" i="11"/>
  <c r="I31" i="11"/>
  <c r="X31" i="11" s="1"/>
  <c r="AL30" i="11"/>
  <c r="AB30" i="11"/>
  <c r="AA30" i="11"/>
  <c r="W30" i="11"/>
  <c r="Q30" i="11"/>
  <c r="P30" i="11"/>
  <c r="L30" i="11"/>
  <c r="I30" i="11"/>
  <c r="AD30" i="11" s="1"/>
  <c r="AL29" i="11"/>
  <c r="AC29" i="11"/>
  <c r="Y29" i="11"/>
  <c r="S29" i="11"/>
  <c r="O29" i="11"/>
  <c r="I29" i="11"/>
  <c r="AD29" i="11" s="1"/>
  <c r="AL27" i="11"/>
  <c r="AL26" i="11"/>
  <c r="AL25" i="11"/>
  <c r="AL24" i="11"/>
  <c r="T24" i="11"/>
  <c r="R24" i="11"/>
  <c r="K24" i="11"/>
  <c r="AJ24" i="11" s="1"/>
  <c r="I24" i="11"/>
  <c r="Z24" i="11" s="1"/>
  <c r="AL23" i="11"/>
  <c r="AA23" i="11"/>
  <c r="T23" i="11"/>
  <c r="S23" i="11"/>
  <c r="R23" i="11"/>
  <c r="L23" i="11"/>
  <c r="K23" i="11"/>
  <c r="AJ23" i="11" s="1"/>
  <c r="I23" i="11"/>
  <c r="Z23" i="11" s="1"/>
  <c r="AL22" i="11"/>
  <c r="R22" i="11"/>
  <c r="I22" i="11"/>
  <c r="AA22" i="11" s="1"/>
  <c r="AL21" i="11"/>
  <c r="AA21" i="11"/>
  <c r="Z21" i="11"/>
  <c r="R21" i="11"/>
  <c r="K21" i="11"/>
  <c r="AJ21" i="11" s="1"/>
  <c r="I21" i="11"/>
  <c r="S21" i="11" s="1"/>
  <c r="AL19" i="11"/>
  <c r="AL18" i="11"/>
  <c r="AD18" i="11"/>
  <c r="Y18" i="11"/>
  <c r="X18" i="11"/>
  <c r="U18" i="11"/>
  <c r="P18" i="11"/>
  <c r="O18" i="11"/>
  <c r="L18" i="11"/>
  <c r="I18" i="11"/>
  <c r="Z18" i="11" s="1"/>
  <c r="AL17" i="11"/>
  <c r="AE17" i="11"/>
  <c r="AB17" i="11"/>
  <c r="S17" i="11"/>
  <c r="M17" i="11"/>
  <c r="I17" i="11"/>
  <c r="V17" i="11" s="1"/>
  <c r="AL16" i="11"/>
  <c r="AD16" i="11"/>
  <c r="AC16" i="11"/>
  <c r="Y16" i="11"/>
  <c r="W16" i="11"/>
  <c r="U16" i="11"/>
  <c r="T16" i="11"/>
  <c r="P16" i="11"/>
  <c r="N16" i="11"/>
  <c r="L16" i="11"/>
  <c r="K16" i="11"/>
  <c r="AJ16" i="11" s="1"/>
  <c r="I16" i="11"/>
  <c r="Z16" i="11" s="1"/>
  <c r="AL15" i="11"/>
  <c r="AA15" i="11"/>
  <c r="W15" i="11"/>
  <c r="Q15" i="11"/>
  <c r="N15" i="11"/>
  <c r="I15" i="11"/>
  <c r="Z15" i="11" s="1"/>
  <c r="AL13" i="11"/>
  <c r="AL12" i="11"/>
  <c r="AB12" i="11"/>
  <c r="T12" i="11"/>
  <c r="N12" i="11"/>
  <c r="L12" i="11"/>
  <c r="I12" i="11"/>
  <c r="U12" i="11" s="1"/>
  <c r="AL11" i="11"/>
  <c r="I11" i="11"/>
  <c r="V11" i="11" s="1"/>
  <c r="AL10" i="11"/>
  <c r="V10" i="11"/>
  <c r="R10" i="11"/>
  <c r="I10" i="11"/>
  <c r="AB10" i="11" s="1"/>
  <c r="AL9" i="11"/>
  <c r="AD9" i="11"/>
  <c r="U9" i="11"/>
  <c r="M9" i="11"/>
  <c r="I9" i="11"/>
  <c r="V9" i="11" s="1"/>
  <c r="G1" i="11"/>
  <c r="AL485" i="10"/>
  <c r="I485" i="10"/>
  <c r="AL484" i="10"/>
  <c r="AB484" i="10"/>
  <c r="X484" i="10"/>
  <c r="S484" i="10"/>
  <c r="I484" i="10"/>
  <c r="AL483" i="10"/>
  <c r="AD483" i="10"/>
  <c r="V483" i="10"/>
  <c r="T483" i="10"/>
  <c r="N483" i="10"/>
  <c r="I483" i="10"/>
  <c r="Y483" i="10" s="1"/>
  <c r="AL482" i="10"/>
  <c r="AE482" i="10"/>
  <c r="AD482" i="10"/>
  <c r="AB482" i="10"/>
  <c r="W482" i="10"/>
  <c r="T482" i="10"/>
  <c r="P482" i="10"/>
  <c r="O482" i="10"/>
  <c r="N482" i="10"/>
  <c r="L482" i="10"/>
  <c r="I482" i="10"/>
  <c r="Y482" i="10" s="1"/>
  <c r="AL480" i="10"/>
  <c r="AL478" i="10"/>
  <c r="I478" i="10"/>
  <c r="X478" i="10" s="1"/>
  <c r="AL477" i="10"/>
  <c r="S477" i="10"/>
  <c r="I477" i="10"/>
  <c r="W477" i="10" s="1"/>
  <c r="AL476" i="10"/>
  <c r="R476" i="10"/>
  <c r="I476" i="10"/>
  <c r="Y476" i="10" s="1"/>
  <c r="AL475" i="10"/>
  <c r="X475" i="10"/>
  <c r="Q475" i="10"/>
  <c r="P475" i="10"/>
  <c r="I475" i="10"/>
  <c r="Y475" i="10" s="1"/>
  <c r="AL474" i="10"/>
  <c r="Q474" i="10"/>
  <c r="I474" i="10"/>
  <c r="Y474" i="10" s="1"/>
  <c r="AL473" i="10"/>
  <c r="AB473" i="10"/>
  <c r="T473" i="10"/>
  <c r="R473" i="10"/>
  <c r="L473" i="10"/>
  <c r="K473" i="10"/>
  <c r="AJ473" i="10" s="1"/>
  <c r="I473" i="10"/>
  <c r="AA473" i="10" s="1"/>
  <c r="AL471" i="10"/>
  <c r="AL470" i="10"/>
  <c r="AL469" i="10"/>
  <c r="AL468" i="10"/>
  <c r="Y468" i="10"/>
  <c r="R468" i="10"/>
  <c r="I468" i="10"/>
  <c r="AA468" i="10" s="1"/>
  <c r="AL467" i="10"/>
  <c r="Y467" i="10"/>
  <c r="S467" i="10"/>
  <c r="O467" i="10"/>
  <c r="K467" i="10"/>
  <c r="AJ467" i="10" s="1"/>
  <c r="I467" i="10"/>
  <c r="R467" i="10" s="1"/>
  <c r="AL466" i="10"/>
  <c r="AE466" i="10"/>
  <c r="Y466" i="10"/>
  <c r="W466" i="10"/>
  <c r="S466" i="10"/>
  <c r="R466" i="10"/>
  <c r="Q466" i="10"/>
  <c r="O466" i="10"/>
  <c r="K466" i="10"/>
  <c r="AJ466" i="10" s="1"/>
  <c r="I466" i="10"/>
  <c r="AA466" i="10" s="1"/>
  <c r="AL465" i="10"/>
  <c r="AA465" i="10"/>
  <c r="Y465" i="10"/>
  <c r="W465" i="10"/>
  <c r="Q465" i="10"/>
  <c r="K465" i="10"/>
  <c r="AJ465" i="10" s="1"/>
  <c r="I465" i="10"/>
  <c r="R465" i="10" s="1"/>
  <c r="AL464" i="10"/>
  <c r="X464" i="10"/>
  <c r="P464" i="10"/>
  <c r="I464" i="10"/>
  <c r="AL462" i="10"/>
  <c r="AL461" i="10"/>
  <c r="AD461" i="10"/>
  <c r="AC461" i="10"/>
  <c r="Y461" i="10"/>
  <c r="W461" i="10"/>
  <c r="U461" i="10"/>
  <c r="T461" i="10"/>
  <c r="P461" i="10"/>
  <c r="N461" i="10"/>
  <c r="L461" i="10"/>
  <c r="K461" i="10"/>
  <c r="AJ461" i="10" s="1"/>
  <c r="I461" i="10"/>
  <c r="Z461" i="10" s="1"/>
  <c r="AL460" i="10"/>
  <c r="AA460" i="10"/>
  <c r="W460" i="10"/>
  <c r="Q460" i="10"/>
  <c r="N460" i="10"/>
  <c r="I460" i="10"/>
  <c r="Z460" i="10" s="1"/>
  <c r="AL459" i="10"/>
  <c r="AD459" i="10"/>
  <c r="Y459" i="10"/>
  <c r="X459" i="10"/>
  <c r="U459" i="10"/>
  <c r="P459" i="10"/>
  <c r="O459" i="10"/>
  <c r="L459" i="10"/>
  <c r="I459" i="10"/>
  <c r="Z459" i="10" s="1"/>
  <c r="AL458" i="10"/>
  <c r="AE458" i="10"/>
  <c r="AB458" i="10"/>
  <c r="V458" i="10"/>
  <c r="S458" i="10"/>
  <c r="M458" i="10"/>
  <c r="I458" i="10"/>
  <c r="AL457" i="10"/>
  <c r="Y457" i="10"/>
  <c r="R457" i="10"/>
  <c r="P457" i="10"/>
  <c r="I457" i="10"/>
  <c r="X457" i="10" s="1"/>
  <c r="AL455" i="10"/>
  <c r="AL454" i="10"/>
  <c r="AD454" i="10"/>
  <c r="AC454" i="10"/>
  <c r="AA454" i="10"/>
  <c r="Y454" i="10"/>
  <c r="W454" i="10"/>
  <c r="U454" i="10"/>
  <c r="Q454" i="10"/>
  <c r="O454" i="10"/>
  <c r="N454" i="10"/>
  <c r="M454" i="10"/>
  <c r="K454" i="10"/>
  <c r="AJ454" i="10" s="1"/>
  <c r="I454" i="10"/>
  <c r="X454" i="10" s="1"/>
  <c r="AL453" i="10"/>
  <c r="AD453" i="10"/>
  <c r="AC453" i="10"/>
  <c r="AA453" i="10"/>
  <c r="Y453" i="10"/>
  <c r="W453" i="10"/>
  <c r="U453" i="10"/>
  <c r="Q453" i="10"/>
  <c r="O453" i="10"/>
  <c r="N453" i="10"/>
  <c r="M453" i="10"/>
  <c r="K453" i="10"/>
  <c r="AJ453" i="10" s="1"/>
  <c r="I453" i="10"/>
  <c r="X453" i="10" s="1"/>
  <c r="AL452" i="10"/>
  <c r="AD452" i="10"/>
  <c r="AC452" i="10"/>
  <c r="AA452" i="10"/>
  <c r="Y452" i="10"/>
  <c r="W452" i="10"/>
  <c r="U452" i="10"/>
  <c r="Q452" i="10"/>
  <c r="O452" i="10"/>
  <c r="N452" i="10"/>
  <c r="M452" i="10"/>
  <c r="K452" i="10"/>
  <c r="AJ452" i="10" s="1"/>
  <c r="I452" i="10"/>
  <c r="X452" i="10" s="1"/>
  <c r="AL451" i="10"/>
  <c r="AD451" i="10"/>
  <c r="AC451" i="10"/>
  <c r="AA451" i="10"/>
  <c r="Y451" i="10"/>
  <c r="W451" i="10"/>
  <c r="U451" i="10"/>
  <c r="Q451" i="10"/>
  <c r="O451" i="10"/>
  <c r="N451" i="10"/>
  <c r="M451" i="10"/>
  <c r="K451" i="10"/>
  <c r="AJ451" i="10" s="1"/>
  <c r="I451" i="10"/>
  <c r="X451" i="10" s="1"/>
  <c r="AL450" i="10"/>
  <c r="W450" i="10"/>
  <c r="P450" i="10"/>
  <c r="I450" i="10"/>
  <c r="Y450" i="10" s="1"/>
  <c r="AL448" i="10"/>
  <c r="AL447" i="10"/>
  <c r="AL446" i="10"/>
  <c r="AL445" i="10"/>
  <c r="AD445" i="10"/>
  <c r="AC445" i="10"/>
  <c r="AA445" i="10"/>
  <c r="Y445" i="10"/>
  <c r="W445" i="10"/>
  <c r="U445" i="10"/>
  <c r="Q445" i="10"/>
  <c r="O445" i="10"/>
  <c r="N445" i="10"/>
  <c r="M445" i="10"/>
  <c r="K445" i="10"/>
  <c r="AJ445" i="10" s="1"/>
  <c r="I445" i="10"/>
  <c r="X445" i="10" s="1"/>
  <c r="AL444" i="10"/>
  <c r="AD444" i="10"/>
  <c r="AC444" i="10"/>
  <c r="AA444" i="10"/>
  <c r="Y444" i="10"/>
  <c r="W444" i="10"/>
  <c r="U444" i="10"/>
  <c r="Q444" i="10"/>
  <c r="O444" i="10"/>
  <c r="N444" i="10"/>
  <c r="M444" i="10"/>
  <c r="K444" i="10"/>
  <c r="AJ444" i="10" s="1"/>
  <c r="I444" i="10"/>
  <c r="X444" i="10" s="1"/>
  <c r="AL443" i="10"/>
  <c r="AD443" i="10"/>
  <c r="AC443" i="10"/>
  <c r="AA443" i="10"/>
  <c r="Y443" i="10"/>
  <c r="W443" i="10"/>
  <c r="U443" i="10"/>
  <c r="Q443" i="10"/>
  <c r="O443" i="10"/>
  <c r="N443" i="10"/>
  <c r="M443" i="10"/>
  <c r="K443" i="10"/>
  <c r="AJ443" i="10" s="1"/>
  <c r="I443" i="10"/>
  <c r="X443" i="10" s="1"/>
  <c r="AL442" i="10"/>
  <c r="AD442" i="10"/>
  <c r="AC442" i="10"/>
  <c r="AA442" i="10"/>
  <c r="Y442" i="10"/>
  <c r="W442" i="10"/>
  <c r="U442" i="10"/>
  <c r="Q442" i="10"/>
  <c r="O442" i="10"/>
  <c r="N442" i="10"/>
  <c r="M442" i="10"/>
  <c r="K442" i="10"/>
  <c r="AJ442" i="10" s="1"/>
  <c r="I442" i="10"/>
  <c r="X442" i="10" s="1"/>
  <c r="AL440" i="10"/>
  <c r="AL439" i="10"/>
  <c r="AB439" i="10"/>
  <c r="X439" i="10"/>
  <c r="T439" i="10"/>
  <c r="R439" i="10"/>
  <c r="L439" i="10"/>
  <c r="I439" i="10"/>
  <c r="AL438" i="10"/>
  <c r="R438" i="10"/>
  <c r="I438" i="10"/>
  <c r="AL437" i="10"/>
  <c r="I437" i="10"/>
  <c r="X437" i="10" s="1"/>
  <c r="AL436" i="10"/>
  <c r="I436" i="10"/>
  <c r="AL434" i="10"/>
  <c r="AL433" i="10"/>
  <c r="AA433" i="10"/>
  <c r="W433" i="10"/>
  <c r="Q433" i="10"/>
  <c r="N433" i="10"/>
  <c r="I433" i="10"/>
  <c r="Z433" i="10" s="1"/>
  <c r="AL432" i="10"/>
  <c r="AD432" i="10"/>
  <c r="Y432" i="10"/>
  <c r="X432" i="10"/>
  <c r="U432" i="10"/>
  <c r="P432" i="10"/>
  <c r="O432" i="10"/>
  <c r="L432" i="10"/>
  <c r="I432" i="10"/>
  <c r="Z432" i="10" s="1"/>
  <c r="AL431" i="10"/>
  <c r="I431" i="10"/>
  <c r="AE431" i="10" s="1"/>
  <c r="AL430" i="10"/>
  <c r="S430" i="10"/>
  <c r="O430" i="10"/>
  <c r="I430" i="10"/>
  <c r="AB430" i="10" s="1"/>
  <c r="AL428" i="10"/>
  <c r="AL427" i="10"/>
  <c r="AD427" i="10"/>
  <c r="AB427" i="10"/>
  <c r="X427" i="10"/>
  <c r="U427" i="10"/>
  <c r="R427" i="10"/>
  <c r="P427" i="10"/>
  <c r="N427" i="10"/>
  <c r="L427" i="10"/>
  <c r="I427" i="10"/>
  <c r="T427" i="10" s="1"/>
  <c r="AL426" i="10"/>
  <c r="AB426" i="10"/>
  <c r="R426" i="10"/>
  <c r="I426" i="10"/>
  <c r="T426" i="10" s="1"/>
  <c r="AL425" i="10"/>
  <c r="AD425" i="10"/>
  <c r="AB425" i="10"/>
  <c r="U425" i="10"/>
  <c r="R425" i="10"/>
  <c r="P425" i="10"/>
  <c r="N425" i="10"/>
  <c r="L425" i="10"/>
  <c r="I425" i="10"/>
  <c r="T425" i="10" s="1"/>
  <c r="AL424" i="10"/>
  <c r="X424" i="10"/>
  <c r="U424" i="10"/>
  <c r="N424" i="10"/>
  <c r="I424" i="10"/>
  <c r="T424" i="10" s="1"/>
  <c r="AL422" i="10"/>
  <c r="AL421" i="10"/>
  <c r="AE421" i="10"/>
  <c r="AC421" i="10"/>
  <c r="AA421" i="10"/>
  <c r="Z421" i="10"/>
  <c r="U421" i="10"/>
  <c r="S421" i="10"/>
  <c r="R421" i="10"/>
  <c r="Q421" i="10"/>
  <c r="O421" i="10"/>
  <c r="M421" i="10"/>
  <c r="K421" i="10"/>
  <c r="AJ421" i="10" s="1"/>
  <c r="I421" i="10"/>
  <c r="Y421" i="10" s="1"/>
  <c r="AL420" i="10"/>
  <c r="I420" i="10"/>
  <c r="AL419" i="10"/>
  <c r="I419" i="10"/>
  <c r="AL418" i="10"/>
  <c r="AA418" i="10"/>
  <c r="Z418" i="10"/>
  <c r="S418" i="10"/>
  <c r="O418" i="10"/>
  <c r="M418" i="10"/>
  <c r="I418" i="10"/>
  <c r="U418" i="10" s="1"/>
  <c r="AL416" i="10"/>
  <c r="AL415" i="10"/>
  <c r="AL414" i="10"/>
  <c r="AJ413" i="10"/>
  <c r="I413" i="10"/>
  <c r="AJ412" i="10"/>
  <c r="I412" i="10"/>
  <c r="AJ411" i="10"/>
  <c r="I411" i="10"/>
  <c r="AJ410" i="10"/>
  <c r="I410" i="10"/>
  <c r="AJ409" i="10"/>
  <c r="I409" i="10"/>
  <c r="AJ408" i="10"/>
  <c r="I408" i="10"/>
  <c r="AC407" i="10"/>
  <c r="AA407" i="10"/>
  <c r="Y407" i="10"/>
  <c r="X407" i="10"/>
  <c r="W407" i="10"/>
  <c r="U407" i="10"/>
  <c r="S407" i="10"/>
  <c r="P407" i="10"/>
  <c r="O407" i="10"/>
  <c r="M407" i="10"/>
  <c r="L407" i="10"/>
  <c r="K407" i="10"/>
  <c r="AJ407" i="10" s="1"/>
  <c r="I407" i="10"/>
  <c r="AD407" i="10" s="1"/>
  <c r="AL405" i="10"/>
  <c r="AL404" i="10"/>
  <c r="AL403" i="10"/>
  <c r="AJ402" i="10"/>
  <c r="I402" i="10"/>
  <c r="AJ401" i="10"/>
  <c r="I401" i="10"/>
  <c r="AJ400" i="10"/>
  <c r="I400" i="10"/>
  <c r="AJ399" i="10"/>
  <c r="I399" i="10"/>
  <c r="AJ398" i="10"/>
  <c r="I398" i="10"/>
  <c r="AJ397" i="10"/>
  <c r="I397" i="10"/>
  <c r="Q396" i="10"/>
  <c r="I396" i="10"/>
  <c r="AD396" i="10" s="1"/>
  <c r="AL394" i="10"/>
  <c r="AL393" i="10"/>
  <c r="AL391" i="10"/>
  <c r="AC391" i="10"/>
  <c r="AB391" i="10"/>
  <c r="AA391" i="10"/>
  <c r="Y391" i="10"/>
  <c r="X391" i="10"/>
  <c r="W391" i="10"/>
  <c r="U391" i="10"/>
  <c r="S391" i="10"/>
  <c r="Q391" i="10"/>
  <c r="P391" i="10"/>
  <c r="O391" i="10"/>
  <c r="M391" i="10"/>
  <c r="L391" i="10"/>
  <c r="K391" i="10"/>
  <c r="AJ391" i="10" s="1"/>
  <c r="I391" i="10"/>
  <c r="AD391" i="10" s="1"/>
  <c r="AL390" i="10"/>
  <c r="AC390" i="10"/>
  <c r="AB390" i="10"/>
  <c r="AA390" i="10"/>
  <c r="X390" i="10"/>
  <c r="U390" i="10"/>
  <c r="S390" i="10"/>
  <c r="Q390" i="10"/>
  <c r="P390" i="10"/>
  <c r="M390" i="10"/>
  <c r="K390" i="10"/>
  <c r="AJ390" i="10" s="1"/>
  <c r="I390" i="10"/>
  <c r="AD390" i="10" s="1"/>
  <c r="AL389" i="10"/>
  <c r="P389" i="10"/>
  <c r="I389" i="10"/>
  <c r="AL388" i="10"/>
  <c r="AC388" i="10"/>
  <c r="AA388" i="10"/>
  <c r="Y388" i="10"/>
  <c r="X388" i="10"/>
  <c r="W388" i="10"/>
  <c r="U388" i="10"/>
  <c r="S388" i="10"/>
  <c r="P388" i="10"/>
  <c r="O388" i="10"/>
  <c r="M388" i="10"/>
  <c r="L388" i="10"/>
  <c r="K388" i="10"/>
  <c r="AJ388" i="10" s="1"/>
  <c r="I388" i="10"/>
  <c r="AD388" i="10" s="1"/>
  <c r="AL386" i="10"/>
  <c r="AL385" i="10"/>
  <c r="Y385" i="10"/>
  <c r="V385" i="10"/>
  <c r="P385" i="10"/>
  <c r="I385" i="10"/>
  <c r="T385" i="10" s="1"/>
  <c r="AL384" i="10"/>
  <c r="AB384" i="10"/>
  <c r="Z384" i="10"/>
  <c r="T384" i="10"/>
  <c r="P384" i="10"/>
  <c r="N384" i="10"/>
  <c r="I384" i="10"/>
  <c r="V384" i="10" s="1"/>
  <c r="AL383" i="10"/>
  <c r="Y383" i="10"/>
  <c r="R383" i="10"/>
  <c r="I383" i="10"/>
  <c r="AD383" i="10" s="1"/>
  <c r="AL382" i="10"/>
  <c r="I382" i="10"/>
  <c r="V382" i="10" s="1"/>
  <c r="AL380" i="10"/>
  <c r="AL379" i="10"/>
  <c r="AD379" i="10"/>
  <c r="AC379" i="10"/>
  <c r="AA379" i="10"/>
  <c r="Y379" i="10"/>
  <c r="W379" i="10"/>
  <c r="U379" i="10"/>
  <c r="Q379" i="10"/>
  <c r="O379" i="10"/>
  <c r="N379" i="10"/>
  <c r="M379" i="10"/>
  <c r="K379" i="10"/>
  <c r="AJ379" i="10" s="1"/>
  <c r="I379" i="10"/>
  <c r="X379" i="10" s="1"/>
  <c r="AL378" i="10"/>
  <c r="AD378" i="10"/>
  <c r="AC378" i="10"/>
  <c r="AA378" i="10"/>
  <c r="Y378" i="10"/>
  <c r="W378" i="10"/>
  <c r="U378" i="10"/>
  <c r="Q378" i="10"/>
  <c r="O378" i="10"/>
  <c r="N378" i="10"/>
  <c r="M378" i="10"/>
  <c r="K378" i="10"/>
  <c r="AJ378" i="10" s="1"/>
  <c r="I378" i="10"/>
  <c r="X378" i="10" s="1"/>
  <c r="AL377" i="10"/>
  <c r="AD377" i="10"/>
  <c r="AC377" i="10"/>
  <c r="AA377" i="10"/>
  <c r="Y377" i="10"/>
  <c r="W377" i="10"/>
  <c r="U377" i="10"/>
  <c r="Q377" i="10"/>
  <c r="O377" i="10"/>
  <c r="N377" i="10"/>
  <c r="M377" i="10"/>
  <c r="K377" i="10"/>
  <c r="AJ377" i="10" s="1"/>
  <c r="I377" i="10"/>
  <c r="X377" i="10" s="1"/>
  <c r="AL376" i="10"/>
  <c r="AD376" i="10"/>
  <c r="AC376" i="10"/>
  <c r="AA376" i="10"/>
  <c r="Y376" i="10"/>
  <c r="W376" i="10"/>
  <c r="U376" i="10"/>
  <c r="Q376" i="10"/>
  <c r="O376" i="10"/>
  <c r="N376" i="10"/>
  <c r="M376" i="10"/>
  <c r="K376" i="10"/>
  <c r="AJ376" i="10" s="1"/>
  <c r="I376" i="10"/>
  <c r="X376" i="10" s="1"/>
  <c r="AL375" i="10"/>
  <c r="Z375" i="10"/>
  <c r="L375" i="10"/>
  <c r="I375" i="10"/>
  <c r="X375" i="10" s="1"/>
  <c r="AL374" i="10"/>
  <c r="AE374" i="10"/>
  <c r="AC374" i="10"/>
  <c r="AA374" i="10"/>
  <c r="Y374" i="10"/>
  <c r="X374" i="10"/>
  <c r="V374" i="10"/>
  <c r="T374" i="10"/>
  <c r="Q374" i="10"/>
  <c r="P374" i="10"/>
  <c r="O374" i="10"/>
  <c r="M374" i="10"/>
  <c r="K374" i="10"/>
  <c r="AJ374" i="10" s="1"/>
  <c r="I374" i="10"/>
  <c r="Z374" i="10" s="1"/>
  <c r="AL372" i="10"/>
  <c r="AL371" i="10"/>
  <c r="AB371" i="10"/>
  <c r="U371" i="10"/>
  <c r="N371" i="10"/>
  <c r="I371" i="10"/>
  <c r="AL370" i="10"/>
  <c r="U370" i="10"/>
  <c r="N370" i="10"/>
  <c r="I370" i="10"/>
  <c r="AB370" i="10" s="1"/>
  <c r="AL369" i="10"/>
  <c r="AB369" i="10"/>
  <c r="N369" i="10"/>
  <c r="I369" i="10"/>
  <c r="U369" i="10" s="1"/>
  <c r="AL368" i="10"/>
  <c r="I368" i="10"/>
  <c r="AL367" i="10"/>
  <c r="AC367" i="10"/>
  <c r="AA367" i="10"/>
  <c r="V367" i="10"/>
  <c r="N367" i="10"/>
  <c r="I367" i="10"/>
  <c r="AE367" i="10" s="1"/>
  <c r="AL366" i="10"/>
  <c r="I366" i="10"/>
  <c r="V366" i="10" s="1"/>
  <c r="AL364" i="10"/>
  <c r="AL363" i="10"/>
  <c r="AL362" i="10"/>
  <c r="AL361" i="10"/>
  <c r="AD361" i="10"/>
  <c r="AA361" i="10"/>
  <c r="W361" i="10"/>
  <c r="V361" i="10"/>
  <c r="Q361" i="10"/>
  <c r="N361" i="10"/>
  <c r="I361" i="10"/>
  <c r="AL360" i="10"/>
  <c r="Q360" i="10"/>
  <c r="I360" i="10"/>
  <c r="AL359" i="10"/>
  <c r="AA359" i="10"/>
  <c r="W359" i="10"/>
  <c r="V359" i="10"/>
  <c r="K359" i="10"/>
  <c r="AJ359" i="10" s="1"/>
  <c r="I359" i="10"/>
  <c r="AD359" i="10" s="1"/>
  <c r="AL358" i="10"/>
  <c r="AD358" i="10"/>
  <c r="AA358" i="10"/>
  <c r="W358" i="10"/>
  <c r="N358" i="10"/>
  <c r="K358" i="10"/>
  <c r="AJ358" i="10" s="1"/>
  <c r="I358" i="10"/>
  <c r="V358" i="10" s="1"/>
  <c r="AL357" i="10"/>
  <c r="I357" i="10"/>
  <c r="AL356" i="10"/>
  <c r="AE356" i="10"/>
  <c r="AD356" i="10"/>
  <c r="AC356" i="10"/>
  <c r="AA356" i="10"/>
  <c r="X356" i="10"/>
  <c r="W356" i="10"/>
  <c r="V356" i="10"/>
  <c r="U356" i="10"/>
  <c r="T356" i="10"/>
  <c r="Q356" i="10"/>
  <c r="O356" i="10"/>
  <c r="N356" i="10"/>
  <c r="M356" i="10"/>
  <c r="L356" i="10"/>
  <c r="K356" i="10"/>
  <c r="AJ356" i="10" s="1"/>
  <c r="I356" i="10"/>
  <c r="Z356" i="10" s="1"/>
  <c r="AL355" i="10"/>
  <c r="I355" i="10"/>
  <c r="AD355" i="10" s="1"/>
  <c r="AL354" i="10"/>
  <c r="AA354" i="10"/>
  <c r="Z354" i="10"/>
  <c r="S354" i="10"/>
  <c r="O354" i="10"/>
  <c r="I354" i="10"/>
  <c r="AL352" i="10"/>
  <c r="AL351" i="10"/>
  <c r="AB351" i="10"/>
  <c r="W351" i="10"/>
  <c r="N351" i="10"/>
  <c r="L351" i="10"/>
  <c r="I351" i="10"/>
  <c r="AD351" i="10" s="1"/>
  <c r="AL350" i="10"/>
  <c r="AD350" i="10"/>
  <c r="AA350" i="10"/>
  <c r="X350" i="10"/>
  <c r="W350" i="10"/>
  <c r="R350" i="10"/>
  <c r="O350" i="10"/>
  <c r="L350" i="10"/>
  <c r="K350" i="10"/>
  <c r="AJ350" i="10" s="1"/>
  <c r="I350" i="10"/>
  <c r="V350" i="10" s="1"/>
  <c r="AL349" i="10"/>
  <c r="I349" i="10"/>
  <c r="AD349" i="10" s="1"/>
  <c r="AL348" i="10"/>
  <c r="AD348" i="10"/>
  <c r="Z348" i="10"/>
  <c r="N348" i="10"/>
  <c r="I348" i="10"/>
  <c r="X348" i="10" s="1"/>
  <c r="AL347" i="10"/>
  <c r="Z347" i="10"/>
  <c r="S347" i="10"/>
  <c r="O347" i="10"/>
  <c r="L347" i="10"/>
  <c r="I347" i="10"/>
  <c r="AD347" i="10" s="1"/>
  <c r="AL346" i="10"/>
  <c r="AD346" i="10"/>
  <c r="AA346" i="10"/>
  <c r="W346" i="10"/>
  <c r="V346" i="10"/>
  <c r="P346" i="10"/>
  <c r="I346" i="10"/>
  <c r="AL345" i="10"/>
  <c r="I345" i="10"/>
  <c r="AD345" i="10" s="1"/>
  <c r="AL344" i="10"/>
  <c r="I344" i="10"/>
  <c r="AL343" i="10"/>
  <c r="N343" i="10"/>
  <c r="I343" i="10"/>
  <c r="W343" i="10" s="1"/>
  <c r="AL342" i="10"/>
  <c r="AA342" i="10"/>
  <c r="X342" i="10"/>
  <c r="V342" i="10"/>
  <c r="L342" i="10"/>
  <c r="I342" i="10"/>
  <c r="S342" i="10" s="1"/>
  <c r="AL341" i="10"/>
  <c r="I341" i="10"/>
  <c r="AL340" i="10"/>
  <c r="AJ340" i="10"/>
  <c r="AD340" i="10"/>
  <c r="AC340" i="10"/>
  <c r="Y340" i="10"/>
  <c r="W340" i="10"/>
  <c r="U340" i="10"/>
  <c r="T340" i="10"/>
  <c r="P340" i="10"/>
  <c r="N340" i="10"/>
  <c r="L340" i="10"/>
  <c r="K340" i="10"/>
  <c r="I340" i="10"/>
  <c r="Z340" i="10" s="1"/>
  <c r="AL339" i="10"/>
  <c r="V339" i="10"/>
  <c r="I339" i="10"/>
  <c r="AL338" i="10"/>
  <c r="I338" i="10"/>
  <c r="AD338" i="10" s="1"/>
  <c r="AL337" i="10"/>
  <c r="I337" i="10"/>
  <c r="AL335" i="10"/>
  <c r="AL334" i="10"/>
  <c r="AJ334" i="10"/>
  <c r="AE334" i="10"/>
  <c r="AD334" i="10"/>
  <c r="AC334" i="10"/>
  <c r="AA334" i="10"/>
  <c r="Y334" i="10"/>
  <c r="X334" i="10"/>
  <c r="W334" i="10"/>
  <c r="V334" i="10"/>
  <c r="U334" i="10"/>
  <c r="T334" i="10"/>
  <c r="Q334" i="10"/>
  <c r="P334" i="10"/>
  <c r="O334" i="10"/>
  <c r="N334" i="10"/>
  <c r="M334" i="10"/>
  <c r="L334" i="10"/>
  <c r="K334" i="10"/>
  <c r="I334" i="10"/>
  <c r="Z334" i="10" s="1"/>
  <c r="AL333" i="10"/>
  <c r="AE333" i="10"/>
  <c r="AD333" i="10"/>
  <c r="AC333" i="10"/>
  <c r="AA333" i="10"/>
  <c r="X333" i="10"/>
  <c r="W333" i="10"/>
  <c r="V333" i="10"/>
  <c r="U333" i="10"/>
  <c r="T333" i="10"/>
  <c r="Q333" i="10"/>
  <c r="O333" i="10"/>
  <c r="N333" i="10"/>
  <c r="M333" i="10"/>
  <c r="L333" i="10"/>
  <c r="K333" i="10"/>
  <c r="AJ333" i="10" s="1"/>
  <c r="I333" i="10"/>
  <c r="Z333" i="10" s="1"/>
  <c r="AL332" i="10"/>
  <c r="AE332" i="10"/>
  <c r="AA332" i="10"/>
  <c r="T332" i="10"/>
  <c r="S332" i="10"/>
  <c r="Q332" i="10"/>
  <c r="K332" i="10"/>
  <c r="AJ332" i="10" s="1"/>
  <c r="I332" i="10"/>
  <c r="V332" i="10" s="1"/>
  <c r="AL331" i="10"/>
  <c r="AE331" i="10"/>
  <c r="AC331" i="10"/>
  <c r="AA331" i="10"/>
  <c r="Y331" i="10"/>
  <c r="X331" i="10"/>
  <c r="V331" i="10"/>
  <c r="T331" i="10"/>
  <c r="Q331" i="10"/>
  <c r="P331" i="10"/>
  <c r="O331" i="10"/>
  <c r="M331" i="10"/>
  <c r="K331" i="10"/>
  <c r="AJ331" i="10" s="1"/>
  <c r="I331" i="10"/>
  <c r="Z331" i="10" s="1"/>
  <c r="AL330" i="10"/>
  <c r="AD330" i="10"/>
  <c r="Y330" i="10"/>
  <c r="T330" i="10"/>
  <c r="N330" i="10"/>
  <c r="I330" i="10"/>
  <c r="AL329" i="10"/>
  <c r="Z329" i="10"/>
  <c r="Y329" i="10"/>
  <c r="W329" i="10"/>
  <c r="O329" i="10"/>
  <c r="M329" i="10"/>
  <c r="I329" i="10"/>
  <c r="AD329" i="10" s="1"/>
  <c r="AL328" i="10"/>
  <c r="AD328" i="10"/>
  <c r="AB328" i="10"/>
  <c r="S328" i="10"/>
  <c r="L328" i="10"/>
  <c r="I328" i="10"/>
  <c r="W328" i="10" s="1"/>
  <c r="AL326" i="10"/>
  <c r="AL325" i="10"/>
  <c r="Y325" i="10"/>
  <c r="U325" i="10"/>
  <c r="S325" i="10"/>
  <c r="P325" i="10"/>
  <c r="L325" i="10"/>
  <c r="I325" i="10"/>
  <c r="W325" i="10" s="1"/>
  <c r="AL324" i="10"/>
  <c r="AD324" i="10"/>
  <c r="N324" i="10"/>
  <c r="I324" i="10"/>
  <c r="AL323" i="10"/>
  <c r="AD323" i="10"/>
  <c r="AC323" i="10"/>
  <c r="AB323" i="10"/>
  <c r="U323" i="10"/>
  <c r="T323" i="10"/>
  <c r="S323" i="10"/>
  <c r="P323" i="10"/>
  <c r="N323" i="10"/>
  <c r="L323" i="10"/>
  <c r="I323" i="10"/>
  <c r="AL322" i="10"/>
  <c r="I322" i="10"/>
  <c r="W322" i="10" s="1"/>
  <c r="AL321" i="10"/>
  <c r="AB321" i="10"/>
  <c r="Y321" i="10"/>
  <c r="V321" i="10"/>
  <c r="T321" i="10"/>
  <c r="R321" i="10"/>
  <c r="P321" i="10"/>
  <c r="I321" i="10"/>
  <c r="AL320" i="10"/>
  <c r="Z320" i="10"/>
  <c r="I320" i="10"/>
  <c r="AL319" i="10"/>
  <c r="I319" i="10"/>
  <c r="AD319" i="10" s="1"/>
  <c r="AL317" i="10"/>
  <c r="AL316" i="10"/>
  <c r="AL315" i="10"/>
  <c r="AL314" i="10"/>
  <c r="I314" i="10"/>
  <c r="AD314" i="10" s="1"/>
  <c r="AL313" i="10"/>
  <c r="AC313" i="10"/>
  <c r="W313" i="10"/>
  <c r="S313" i="10"/>
  <c r="R313" i="10"/>
  <c r="M313" i="10"/>
  <c r="I313" i="10"/>
  <c r="AD313" i="10" s="1"/>
  <c r="AL312" i="10"/>
  <c r="O312" i="10"/>
  <c r="I312" i="10"/>
  <c r="AD312" i="10" s="1"/>
  <c r="AL311" i="10"/>
  <c r="AC311" i="10"/>
  <c r="O311" i="10"/>
  <c r="M311" i="10"/>
  <c r="I311" i="10"/>
  <c r="Z311" i="10" s="1"/>
  <c r="AL310" i="10"/>
  <c r="AB310" i="10"/>
  <c r="S310" i="10"/>
  <c r="I310" i="10"/>
  <c r="AL309" i="10"/>
  <c r="AC309" i="10"/>
  <c r="AA309" i="10"/>
  <c r="Y309" i="10"/>
  <c r="X309" i="10"/>
  <c r="W309" i="10"/>
  <c r="U309" i="10"/>
  <c r="S309" i="10"/>
  <c r="P309" i="10"/>
  <c r="O309" i="10"/>
  <c r="M309" i="10"/>
  <c r="L309" i="10"/>
  <c r="K309" i="10"/>
  <c r="AJ309" i="10" s="1"/>
  <c r="I309" i="10"/>
  <c r="AD309" i="10" s="1"/>
  <c r="AL307" i="10"/>
  <c r="AL306" i="10"/>
  <c r="AD306" i="10"/>
  <c r="I306" i="10"/>
  <c r="Y306" i="10" s="1"/>
  <c r="AL305" i="10"/>
  <c r="AD305" i="10"/>
  <c r="V305" i="10"/>
  <c r="I305" i="10"/>
  <c r="AB305" i="10" s="1"/>
  <c r="AL304" i="10"/>
  <c r="V304" i="10"/>
  <c r="I304" i="10"/>
  <c r="AD304" i="10" s="1"/>
  <c r="AL303" i="10"/>
  <c r="Z303" i="10"/>
  <c r="Y303" i="10"/>
  <c r="V303" i="10"/>
  <c r="R303" i="10"/>
  <c r="P303" i="10"/>
  <c r="N303" i="10"/>
  <c r="I303" i="10"/>
  <c r="AL302" i="10"/>
  <c r="Z302" i="10"/>
  <c r="I302" i="10"/>
  <c r="AL301" i="10"/>
  <c r="I301" i="10"/>
  <c r="AD301" i="10" s="1"/>
  <c r="AL299" i="10"/>
  <c r="AL298" i="10"/>
  <c r="AC298" i="10"/>
  <c r="V298" i="10"/>
  <c r="T298" i="10"/>
  <c r="O298" i="10"/>
  <c r="I298" i="10"/>
  <c r="S298" i="10" s="1"/>
  <c r="AL297" i="10"/>
  <c r="AE297" i="10"/>
  <c r="AC297" i="10"/>
  <c r="AA297" i="10"/>
  <c r="Y297" i="10"/>
  <c r="X297" i="10"/>
  <c r="V297" i="10"/>
  <c r="T297" i="10"/>
  <c r="Q297" i="10"/>
  <c r="P297" i="10"/>
  <c r="O297" i="10"/>
  <c r="M297" i="10"/>
  <c r="K297" i="10"/>
  <c r="AJ297" i="10" s="1"/>
  <c r="I297" i="10"/>
  <c r="Z297" i="10" s="1"/>
  <c r="AL296" i="10"/>
  <c r="AE296" i="10"/>
  <c r="AD296" i="10"/>
  <c r="AC296" i="10"/>
  <c r="AA296" i="10"/>
  <c r="Y296" i="10"/>
  <c r="X296" i="10"/>
  <c r="W296" i="10"/>
  <c r="V296" i="10"/>
  <c r="U296" i="10"/>
  <c r="T296" i="10"/>
  <c r="Q296" i="10"/>
  <c r="P296" i="10"/>
  <c r="O296" i="10"/>
  <c r="N296" i="10"/>
  <c r="M296" i="10"/>
  <c r="L296" i="10"/>
  <c r="K296" i="10"/>
  <c r="AJ296" i="10" s="1"/>
  <c r="I296" i="10"/>
  <c r="Z296" i="10" s="1"/>
  <c r="AL295" i="10"/>
  <c r="AE295" i="10"/>
  <c r="AD295" i="10"/>
  <c r="AC295" i="10"/>
  <c r="AA295" i="10"/>
  <c r="X295" i="10"/>
  <c r="W295" i="10"/>
  <c r="V295" i="10"/>
  <c r="U295" i="10"/>
  <c r="T295" i="10"/>
  <c r="Q295" i="10"/>
  <c r="O295" i="10"/>
  <c r="N295" i="10"/>
  <c r="M295" i="10"/>
  <c r="L295" i="10"/>
  <c r="K295" i="10"/>
  <c r="AJ295" i="10" s="1"/>
  <c r="I295" i="10"/>
  <c r="Z295" i="10" s="1"/>
  <c r="AL294" i="10"/>
  <c r="AB294" i="10"/>
  <c r="Y294" i="10"/>
  <c r="V294" i="10"/>
  <c r="T294" i="10"/>
  <c r="P294" i="10"/>
  <c r="L294" i="10"/>
  <c r="I294" i="10"/>
  <c r="AC294" i="10" s="1"/>
  <c r="AL293" i="10"/>
  <c r="AD293" i="10"/>
  <c r="AC293" i="10"/>
  <c r="S293" i="10"/>
  <c r="M293" i="10"/>
  <c r="I293" i="10"/>
  <c r="W293" i="10" s="1"/>
  <c r="AL291" i="10"/>
  <c r="AL290" i="10"/>
  <c r="AL289" i="10"/>
  <c r="AL288" i="10"/>
  <c r="I288" i="10"/>
  <c r="AL287" i="10"/>
  <c r="I287" i="10"/>
  <c r="AL286" i="10"/>
  <c r="AC286" i="10"/>
  <c r="Z286" i="10"/>
  <c r="Y286" i="10"/>
  <c r="R286" i="10"/>
  <c r="I286" i="10"/>
  <c r="AL285" i="10"/>
  <c r="I285" i="10"/>
  <c r="AD285" i="10" s="1"/>
  <c r="AL284" i="10"/>
  <c r="AL283" i="10"/>
  <c r="AB283" i="10"/>
  <c r="X283" i="10"/>
  <c r="R283" i="10"/>
  <c r="I283" i="10"/>
  <c r="W283" i="10" s="1"/>
  <c r="AL281" i="10"/>
  <c r="AL280" i="10"/>
  <c r="AB280" i="10"/>
  <c r="AA280" i="10"/>
  <c r="W280" i="10"/>
  <c r="U280" i="10"/>
  <c r="S280" i="10"/>
  <c r="N280" i="10"/>
  <c r="L280" i="10"/>
  <c r="I280" i="10"/>
  <c r="Q280" i="10" s="1"/>
  <c r="AL279" i="10"/>
  <c r="AE279" i="10"/>
  <c r="AD279" i="10"/>
  <c r="AC279" i="10"/>
  <c r="AA279" i="10"/>
  <c r="Y279" i="10"/>
  <c r="X279" i="10"/>
  <c r="W279" i="10"/>
  <c r="V279" i="10"/>
  <c r="U279" i="10"/>
  <c r="T279" i="10"/>
  <c r="Q279" i="10"/>
  <c r="P279" i="10"/>
  <c r="O279" i="10"/>
  <c r="N279" i="10"/>
  <c r="M279" i="10"/>
  <c r="L279" i="10"/>
  <c r="K279" i="10"/>
  <c r="AJ279" i="10" s="1"/>
  <c r="I279" i="10"/>
  <c r="Z279" i="10" s="1"/>
  <c r="AL278" i="10"/>
  <c r="AC278" i="10"/>
  <c r="U278" i="10"/>
  <c r="T278" i="10"/>
  <c r="N278" i="10"/>
  <c r="I278" i="10"/>
  <c r="S278" i="10" s="1"/>
  <c r="AL277" i="10"/>
  <c r="AE277" i="10"/>
  <c r="AC277" i="10"/>
  <c r="AA277" i="10"/>
  <c r="Y277" i="10"/>
  <c r="X277" i="10"/>
  <c r="V277" i="10"/>
  <c r="T277" i="10"/>
  <c r="Q277" i="10"/>
  <c r="P277" i="10"/>
  <c r="O277" i="10"/>
  <c r="M277" i="10"/>
  <c r="K277" i="10"/>
  <c r="AJ277" i="10" s="1"/>
  <c r="I277" i="10"/>
  <c r="Z277" i="10" s="1"/>
  <c r="AL276" i="10"/>
  <c r="AL275" i="10"/>
  <c r="AD275" i="10"/>
  <c r="AA275" i="10"/>
  <c r="R275" i="10"/>
  <c r="I275" i="10"/>
  <c r="W275" i="10" s="1"/>
  <c r="AL273" i="10"/>
  <c r="AL272" i="10"/>
  <c r="Z272" i="10"/>
  <c r="O272" i="10"/>
  <c r="I272" i="10"/>
  <c r="AD272" i="10" s="1"/>
  <c r="AL271" i="10"/>
  <c r="AA271" i="10"/>
  <c r="X271" i="10"/>
  <c r="V271" i="10"/>
  <c r="S271" i="10"/>
  <c r="O271" i="10"/>
  <c r="K271" i="10"/>
  <c r="AJ271" i="10" s="1"/>
  <c r="I271" i="10"/>
  <c r="AB271" i="10" s="1"/>
  <c r="AL270" i="10"/>
  <c r="AD270" i="10"/>
  <c r="AB270" i="10"/>
  <c r="S270" i="10"/>
  <c r="L270" i="10"/>
  <c r="I270" i="10"/>
  <c r="W270" i="10" s="1"/>
  <c r="AL269" i="10"/>
  <c r="AD269" i="10"/>
  <c r="AB269" i="10"/>
  <c r="AA269" i="10"/>
  <c r="X269" i="10"/>
  <c r="V269" i="10"/>
  <c r="S269" i="10"/>
  <c r="R269" i="10"/>
  <c r="P269" i="10"/>
  <c r="N269" i="10"/>
  <c r="L269" i="10"/>
  <c r="K269" i="10"/>
  <c r="AJ269" i="10" s="1"/>
  <c r="I269" i="10"/>
  <c r="Z269" i="10" s="1"/>
  <c r="AL268" i="10"/>
  <c r="AL267" i="10"/>
  <c r="I267" i="10"/>
  <c r="AD267" i="10" s="1"/>
  <c r="AL265" i="10"/>
  <c r="AL264" i="10"/>
  <c r="AL263" i="10"/>
  <c r="AL262" i="10"/>
  <c r="AE262" i="10"/>
  <c r="AC262" i="10"/>
  <c r="AB262" i="10"/>
  <c r="V262" i="10"/>
  <c r="T262" i="10"/>
  <c r="S262" i="10"/>
  <c r="Q262" i="10"/>
  <c r="O262" i="10"/>
  <c r="M262" i="10"/>
  <c r="I262" i="10"/>
  <c r="AL261" i="10"/>
  <c r="AE261" i="10"/>
  <c r="AC261" i="10"/>
  <c r="AA261" i="10"/>
  <c r="Y261" i="10"/>
  <c r="X261" i="10"/>
  <c r="V261" i="10"/>
  <c r="T261" i="10"/>
  <c r="Q261" i="10"/>
  <c r="P261" i="10"/>
  <c r="O261" i="10"/>
  <c r="M261" i="10"/>
  <c r="K261" i="10"/>
  <c r="AJ261" i="10" s="1"/>
  <c r="I261" i="10"/>
  <c r="Z261" i="10" s="1"/>
  <c r="AL260" i="10"/>
  <c r="AE260" i="10"/>
  <c r="AD260" i="10"/>
  <c r="AC260" i="10"/>
  <c r="AA260" i="10"/>
  <c r="Y260" i="10"/>
  <c r="X260" i="10"/>
  <c r="W260" i="10"/>
  <c r="V260" i="10"/>
  <c r="U260" i="10"/>
  <c r="T260" i="10"/>
  <c r="Q260" i="10"/>
  <c r="P260" i="10"/>
  <c r="O260" i="10"/>
  <c r="N260" i="10"/>
  <c r="M260" i="10"/>
  <c r="L260" i="10"/>
  <c r="K260" i="10"/>
  <c r="AJ260" i="10" s="1"/>
  <c r="I260" i="10"/>
  <c r="Z260" i="10" s="1"/>
  <c r="AL259" i="10"/>
  <c r="AE259" i="10"/>
  <c r="AD259" i="10"/>
  <c r="AC259" i="10"/>
  <c r="AA259" i="10"/>
  <c r="X259" i="10"/>
  <c r="W259" i="10"/>
  <c r="V259" i="10"/>
  <c r="U259" i="10"/>
  <c r="T259" i="10"/>
  <c r="Q259" i="10"/>
  <c r="O259" i="10"/>
  <c r="N259" i="10"/>
  <c r="M259" i="10"/>
  <c r="L259" i="10"/>
  <c r="K259" i="10"/>
  <c r="AJ259" i="10" s="1"/>
  <c r="I259" i="10"/>
  <c r="Z259" i="10" s="1"/>
  <c r="AL258" i="10"/>
  <c r="AL257" i="10"/>
  <c r="AD257" i="10"/>
  <c r="S257" i="10"/>
  <c r="O257" i="10"/>
  <c r="I257" i="10"/>
  <c r="Z257" i="10" s="1"/>
  <c r="AL255" i="10"/>
  <c r="AL254" i="10"/>
  <c r="AD254" i="10"/>
  <c r="AB254" i="10"/>
  <c r="Z254" i="10"/>
  <c r="W254" i="10"/>
  <c r="S254" i="10"/>
  <c r="R254" i="10"/>
  <c r="P254" i="10"/>
  <c r="N254" i="10"/>
  <c r="K254" i="10"/>
  <c r="AJ254" i="10" s="1"/>
  <c r="I254" i="10"/>
  <c r="AA254" i="10" s="1"/>
  <c r="AL253" i="10"/>
  <c r="Z253" i="10"/>
  <c r="O253" i="10"/>
  <c r="I253" i="10"/>
  <c r="AD253" i="10" s="1"/>
  <c r="AL252" i="10"/>
  <c r="AA252" i="10"/>
  <c r="X252" i="10"/>
  <c r="V252" i="10"/>
  <c r="S252" i="10"/>
  <c r="O252" i="10"/>
  <c r="K252" i="10"/>
  <c r="AJ252" i="10" s="1"/>
  <c r="I252" i="10"/>
  <c r="AB252" i="10" s="1"/>
  <c r="AL251" i="10"/>
  <c r="AD251" i="10"/>
  <c r="AB251" i="10"/>
  <c r="L251" i="10"/>
  <c r="I251" i="10"/>
  <c r="W251" i="10" s="1"/>
  <c r="AL250" i="10"/>
  <c r="AL249" i="10"/>
  <c r="AD249" i="10"/>
  <c r="AB249" i="10"/>
  <c r="T249" i="10"/>
  <c r="I249" i="10"/>
  <c r="X249" i="10" s="1"/>
  <c r="AL247" i="10"/>
  <c r="AL246" i="10"/>
  <c r="Y246" i="10"/>
  <c r="N246" i="10"/>
  <c r="I246" i="10"/>
  <c r="AD246" i="10" s="1"/>
  <c r="AL245" i="10"/>
  <c r="AD245" i="10"/>
  <c r="AC245" i="10"/>
  <c r="AA245" i="10"/>
  <c r="Y245" i="10"/>
  <c r="V245" i="10"/>
  <c r="S245" i="10"/>
  <c r="R245" i="10"/>
  <c r="Q245" i="10"/>
  <c r="N245" i="10"/>
  <c r="M245" i="10"/>
  <c r="K245" i="10"/>
  <c r="AJ245" i="10" s="1"/>
  <c r="I245" i="10"/>
  <c r="Z245" i="10" s="1"/>
  <c r="AL244" i="10"/>
  <c r="I244" i="10"/>
  <c r="AA244" i="10" s="1"/>
  <c r="AL243" i="10"/>
  <c r="Z243" i="10"/>
  <c r="W243" i="10"/>
  <c r="V243" i="10"/>
  <c r="S243" i="10"/>
  <c r="Q243" i="10"/>
  <c r="N243" i="10"/>
  <c r="I243" i="10"/>
  <c r="AL242" i="10"/>
  <c r="AL241" i="10"/>
  <c r="AE241" i="10"/>
  <c r="AC241" i="10"/>
  <c r="AA241" i="10"/>
  <c r="Y241" i="10"/>
  <c r="X241" i="10"/>
  <c r="V241" i="10"/>
  <c r="T241" i="10"/>
  <c r="Q241" i="10"/>
  <c r="P241" i="10"/>
  <c r="O241" i="10"/>
  <c r="M241" i="10"/>
  <c r="K241" i="10"/>
  <c r="AJ241" i="10" s="1"/>
  <c r="I241" i="10"/>
  <c r="Z241" i="10" s="1"/>
  <c r="AL239" i="10"/>
  <c r="AL238" i="10"/>
  <c r="AL237" i="10"/>
  <c r="AL236" i="10"/>
  <c r="S236" i="10"/>
  <c r="I236" i="10"/>
  <c r="AL235" i="10"/>
  <c r="AA235" i="10"/>
  <c r="X235" i="10"/>
  <c r="W235" i="10"/>
  <c r="L235" i="10"/>
  <c r="K235" i="10"/>
  <c r="AJ235" i="10" s="1"/>
  <c r="I235" i="10"/>
  <c r="S235" i="10" s="1"/>
  <c r="AL234" i="10"/>
  <c r="I234" i="10"/>
  <c r="AD234" i="10" s="1"/>
  <c r="AL233" i="10"/>
  <c r="N233" i="10"/>
  <c r="I233" i="10"/>
  <c r="X233" i="10" s="1"/>
  <c r="AL232" i="10"/>
  <c r="AE232" i="10"/>
  <c r="AC232" i="10"/>
  <c r="AA232" i="10"/>
  <c r="Y232" i="10"/>
  <c r="X232" i="10"/>
  <c r="V232" i="10"/>
  <c r="T232" i="10"/>
  <c r="Q232" i="10"/>
  <c r="P232" i="10"/>
  <c r="O232" i="10"/>
  <c r="M232" i="10"/>
  <c r="K232" i="10"/>
  <c r="AJ232" i="10" s="1"/>
  <c r="I232" i="10"/>
  <c r="Z232" i="10" s="1"/>
  <c r="AL231" i="10"/>
  <c r="Z231" i="10"/>
  <c r="P231" i="10"/>
  <c r="I231" i="10"/>
  <c r="AD231" i="10" s="1"/>
  <c r="AL230" i="10"/>
  <c r="AA230" i="10"/>
  <c r="Y230" i="10"/>
  <c r="V230" i="10"/>
  <c r="S230" i="10"/>
  <c r="O230" i="10"/>
  <c r="K230" i="10"/>
  <c r="AJ230" i="10" s="1"/>
  <c r="I230" i="10"/>
  <c r="AC230" i="10" s="1"/>
  <c r="AL229" i="10"/>
  <c r="AL228" i="10"/>
  <c r="O228" i="10"/>
  <c r="I228" i="10"/>
  <c r="AL226" i="10"/>
  <c r="AL225" i="10"/>
  <c r="AC225" i="10"/>
  <c r="Z225" i="10"/>
  <c r="X225" i="10"/>
  <c r="T225" i="10"/>
  <c r="R225" i="10"/>
  <c r="P225" i="10"/>
  <c r="M225" i="10"/>
  <c r="I225" i="10"/>
  <c r="AD225" i="10" s="1"/>
  <c r="AL224" i="10"/>
  <c r="I224" i="10"/>
  <c r="AL223" i="10"/>
  <c r="R223" i="10"/>
  <c r="M223" i="10"/>
  <c r="I223" i="10"/>
  <c r="Y223" i="10" s="1"/>
  <c r="AL222" i="10"/>
  <c r="I222" i="10"/>
  <c r="AD222" i="10" s="1"/>
  <c r="AL221" i="10"/>
  <c r="I221" i="10"/>
  <c r="AL220" i="10"/>
  <c r="AD220" i="10"/>
  <c r="AA220" i="10"/>
  <c r="X220" i="10"/>
  <c r="V220" i="10"/>
  <c r="S220" i="10"/>
  <c r="P220" i="10"/>
  <c r="O220" i="10"/>
  <c r="N220" i="10"/>
  <c r="K220" i="10"/>
  <c r="AJ220" i="10" s="1"/>
  <c r="I220" i="10"/>
  <c r="AB220" i="10" s="1"/>
  <c r="AL219" i="10"/>
  <c r="AC219" i="10"/>
  <c r="AB219" i="10"/>
  <c r="AA219" i="10"/>
  <c r="X219" i="10"/>
  <c r="U219" i="10"/>
  <c r="S219" i="10"/>
  <c r="Q219" i="10"/>
  <c r="P219" i="10"/>
  <c r="M219" i="10"/>
  <c r="K219" i="10"/>
  <c r="AJ219" i="10" s="1"/>
  <c r="I219" i="10"/>
  <c r="AD219" i="10" s="1"/>
  <c r="AL218" i="10"/>
  <c r="AL217" i="10"/>
  <c r="I217" i="10"/>
  <c r="AL215" i="10"/>
  <c r="AL214" i="10"/>
  <c r="AB214" i="10"/>
  <c r="X214" i="10"/>
  <c r="V214" i="10"/>
  <c r="S214" i="10"/>
  <c r="R214" i="10"/>
  <c r="N214" i="10"/>
  <c r="K214" i="10"/>
  <c r="AJ214" i="10" s="1"/>
  <c r="I214" i="10"/>
  <c r="Z214" i="10" s="1"/>
  <c r="AL213" i="10"/>
  <c r="I213" i="10"/>
  <c r="AD213" i="10" s="1"/>
  <c r="AL212" i="10"/>
  <c r="X212" i="10"/>
  <c r="N212" i="10"/>
  <c r="I212" i="10"/>
  <c r="AD212" i="10" s="1"/>
  <c r="AL211" i="10"/>
  <c r="AB211" i="10"/>
  <c r="X211" i="10"/>
  <c r="R211" i="10"/>
  <c r="L211" i="10"/>
  <c r="I211" i="10"/>
  <c r="AD211" i="10" s="1"/>
  <c r="AL210" i="10"/>
  <c r="AE210" i="10"/>
  <c r="X210" i="10"/>
  <c r="U210" i="10"/>
  <c r="T210" i="10"/>
  <c r="S210" i="10"/>
  <c r="P210" i="10"/>
  <c r="M210" i="10"/>
  <c r="I210" i="10"/>
  <c r="AL209" i="10"/>
  <c r="Z209" i="10"/>
  <c r="P209" i="10"/>
  <c r="I209" i="10"/>
  <c r="AD209" i="10" s="1"/>
  <c r="AL208" i="10"/>
  <c r="AA208" i="10"/>
  <c r="S208" i="10"/>
  <c r="I208" i="10"/>
  <c r="Z208" i="10" s="1"/>
  <c r="AL207" i="10"/>
  <c r="AL206" i="10"/>
  <c r="AB206" i="10"/>
  <c r="AA206" i="10"/>
  <c r="W206" i="10"/>
  <c r="U206" i="10"/>
  <c r="S206" i="10"/>
  <c r="N206" i="10"/>
  <c r="L206" i="10"/>
  <c r="I206" i="10"/>
  <c r="Q206" i="10" s="1"/>
  <c r="AL204" i="10"/>
  <c r="AL203" i="10"/>
  <c r="AL202" i="10"/>
  <c r="AL201" i="10"/>
  <c r="N201" i="10"/>
  <c r="I201" i="10"/>
  <c r="AA201" i="10" s="1"/>
  <c r="AL200" i="10"/>
  <c r="R200" i="10"/>
  <c r="I200" i="10"/>
  <c r="AL199" i="10"/>
  <c r="I199" i="10"/>
  <c r="AA199" i="10" s="1"/>
  <c r="AL198" i="10"/>
  <c r="AE198" i="10"/>
  <c r="Z198" i="10"/>
  <c r="M198" i="10"/>
  <c r="I198" i="10"/>
  <c r="V198" i="10" s="1"/>
  <c r="AL197" i="10"/>
  <c r="AD197" i="10"/>
  <c r="N197" i="10"/>
  <c r="I197" i="10"/>
  <c r="AL196" i="10"/>
  <c r="AE196" i="10"/>
  <c r="Z196" i="10"/>
  <c r="X196" i="10"/>
  <c r="V196" i="10"/>
  <c r="Q196" i="10"/>
  <c r="M196" i="10"/>
  <c r="I196" i="10"/>
  <c r="R196" i="10" s="1"/>
  <c r="AL195" i="10"/>
  <c r="I195" i="10"/>
  <c r="AA195" i="10" s="1"/>
  <c r="AL194" i="10"/>
  <c r="AL193" i="10"/>
  <c r="W193" i="10"/>
  <c r="I193" i="10"/>
  <c r="AA193" i="10" s="1"/>
  <c r="AL191" i="10"/>
  <c r="AL190" i="10"/>
  <c r="I190" i="10"/>
  <c r="AB190" i="10" s="1"/>
  <c r="AL189" i="10"/>
  <c r="AD189" i="10"/>
  <c r="AB189" i="10"/>
  <c r="Z189" i="10"/>
  <c r="Y189" i="10"/>
  <c r="W189" i="10"/>
  <c r="U189" i="10"/>
  <c r="Q189" i="10"/>
  <c r="P189" i="10"/>
  <c r="N189" i="10"/>
  <c r="M189" i="10"/>
  <c r="L189" i="10"/>
  <c r="I189" i="10"/>
  <c r="X189" i="10" s="1"/>
  <c r="AL188" i="10"/>
  <c r="V188" i="10"/>
  <c r="I188" i="10"/>
  <c r="AB188" i="10" s="1"/>
  <c r="AL187" i="10"/>
  <c r="AD187" i="10"/>
  <c r="AB187" i="10"/>
  <c r="Y187" i="10"/>
  <c r="W187" i="10"/>
  <c r="R187" i="10"/>
  <c r="P187" i="10"/>
  <c r="O187" i="10"/>
  <c r="N187" i="10"/>
  <c r="L187" i="10"/>
  <c r="I187" i="10"/>
  <c r="Z187" i="10" s="1"/>
  <c r="AL186" i="10"/>
  <c r="AD186" i="10"/>
  <c r="AA186" i="10"/>
  <c r="Z186" i="10"/>
  <c r="Y186" i="10"/>
  <c r="W186" i="10"/>
  <c r="U186" i="10"/>
  <c r="Q186" i="10"/>
  <c r="P186" i="10"/>
  <c r="N186" i="10"/>
  <c r="M186" i="10"/>
  <c r="K186" i="10"/>
  <c r="AJ186" i="10" s="1"/>
  <c r="I186" i="10"/>
  <c r="X186" i="10" s="1"/>
  <c r="AL185" i="10"/>
  <c r="W185" i="10"/>
  <c r="I185" i="10"/>
  <c r="AL184" i="10"/>
  <c r="AC184" i="10"/>
  <c r="Z184" i="10"/>
  <c r="Y184" i="10"/>
  <c r="X184" i="10"/>
  <c r="W184" i="10"/>
  <c r="U184" i="10"/>
  <c r="R184" i="10"/>
  <c r="P184" i="10"/>
  <c r="O184" i="10"/>
  <c r="M184" i="10"/>
  <c r="L184" i="10"/>
  <c r="K184" i="10"/>
  <c r="AJ184" i="10" s="1"/>
  <c r="I184" i="10"/>
  <c r="AE184" i="10" s="1"/>
  <c r="AL183" i="10"/>
  <c r="AL182" i="10"/>
  <c r="AB182" i="10"/>
  <c r="I182" i="10"/>
  <c r="S182" i="10" s="1"/>
  <c r="AL180" i="10"/>
  <c r="AL179" i="10"/>
  <c r="AD179" i="10"/>
  <c r="Z179" i="10"/>
  <c r="Y179" i="10"/>
  <c r="X179" i="10"/>
  <c r="W179" i="10"/>
  <c r="V179" i="10"/>
  <c r="R179" i="10"/>
  <c r="P179" i="10"/>
  <c r="O179" i="10"/>
  <c r="N179" i="10"/>
  <c r="L179" i="10"/>
  <c r="K179" i="10"/>
  <c r="AJ179" i="10" s="1"/>
  <c r="I179" i="10"/>
  <c r="AE179" i="10" s="1"/>
  <c r="AL178" i="10"/>
  <c r="Z178" i="10"/>
  <c r="V178" i="10"/>
  <c r="Q178" i="10"/>
  <c r="N178" i="10"/>
  <c r="I178" i="10"/>
  <c r="AL177" i="10"/>
  <c r="AA177" i="10"/>
  <c r="I177" i="10"/>
  <c r="W177" i="10" s="1"/>
  <c r="AL176" i="10"/>
  <c r="X176" i="10"/>
  <c r="I176" i="10"/>
  <c r="S176" i="10" s="1"/>
  <c r="AL175" i="10"/>
  <c r="AE175" i="10"/>
  <c r="Z175" i="10"/>
  <c r="W175" i="10"/>
  <c r="Q175" i="10"/>
  <c r="L175" i="10"/>
  <c r="I175" i="10"/>
  <c r="AA175" i="10" s="1"/>
  <c r="AL174" i="10"/>
  <c r="S174" i="10"/>
  <c r="I174" i="10"/>
  <c r="N174" i="10" s="1"/>
  <c r="AL173" i="10"/>
  <c r="AD173" i="10"/>
  <c r="AA173" i="10"/>
  <c r="Z173" i="10"/>
  <c r="Q173" i="10"/>
  <c r="L173" i="10"/>
  <c r="I173" i="10"/>
  <c r="W173" i="10" s="1"/>
  <c r="AL172" i="10"/>
  <c r="AL171" i="10"/>
  <c r="AA171" i="10"/>
  <c r="U171" i="10"/>
  <c r="S171" i="10"/>
  <c r="O171" i="10"/>
  <c r="I171" i="10"/>
  <c r="AD171" i="10" s="1"/>
  <c r="AL169" i="10"/>
  <c r="AL168" i="10"/>
  <c r="AL167" i="10"/>
  <c r="AL166" i="10"/>
  <c r="AE166" i="10"/>
  <c r="W166" i="10"/>
  <c r="V166" i="10"/>
  <c r="T166" i="10"/>
  <c r="K166" i="10"/>
  <c r="AJ166" i="10" s="1"/>
  <c r="I166" i="10"/>
  <c r="X166" i="10" s="1"/>
  <c r="AL165" i="10"/>
  <c r="AE165" i="10"/>
  <c r="AC165" i="10"/>
  <c r="Z165" i="10"/>
  <c r="V165" i="10"/>
  <c r="U165" i="10"/>
  <c r="T165" i="10"/>
  <c r="P165" i="10"/>
  <c r="M165" i="10"/>
  <c r="L165" i="10"/>
  <c r="K165" i="10"/>
  <c r="AJ165" i="10" s="1"/>
  <c r="I165" i="10"/>
  <c r="AL164" i="10"/>
  <c r="AA164" i="10"/>
  <c r="I164" i="10"/>
  <c r="AL163" i="10"/>
  <c r="AE163" i="10"/>
  <c r="AC163" i="10"/>
  <c r="Z163" i="10"/>
  <c r="X163" i="10"/>
  <c r="W163" i="10"/>
  <c r="V163" i="10"/>
  <c r="U163" i="10"/>
  <c r="R163" i="10"/>
  <c r="O163" i="10"/>
  <c r="N163" i="10"/>
  <c r="M163" i="10"/>
  <c r="L163" i="10"/>
  <c r="K163" i="10"/>
  <c r="AJ163" i="10" s="1"/>
  <c r="I163" i="10"/>
  <c r="AD163" i="10" s="1"/>
  <c r="AL162" i="10"/>
  <c r="AE162" i="10"/>
  <c r="AD162" i="10"/>
  <c r="AA162" i="10"/>
  <c r="T162" i="10"/>
  <c r="S162" i="10"/>
  <c r="M162" i="10"/>
  <c r="I162" i="10"/>
  <c r="AC162" i="10" s="1"/>
  <c r="AL161" i="10"/>
  <c r="AD161" i="10"/>
  <c r="W161" i="10"/>
  <c r="V161" i="10"/>
  <c r="U161" i="10"/>
  <c r="Q161" i="10"/>
  <c r="N161" i="10"/>
  <c r="M161" i="10"/>
  <c r="I161" i="10"/>
  <c r="AL160" i="10"/>
  <c r="I160" i="10"/>
  <c r="AL159" i="10"/>
  <c r="AL158" i="10"/>
  <c r="AE158" i="10"/>
  <c r="Z158" i="10"/>
  <c r="U158" i="10"/>
  <c r="R158" i="10"/>
  <c r="Q158" i="10"/>
  <c r="O158" i="10"/>
  <c r="L158" i="10"/>
  <c r="I158" i="10"/>
  <c r="AA158" i="10" s="1"/>
  <c r="AL156" i="10"/>
  <c r="AL155" i="10"/>
  <c r="AB155" i="10"/>
  <c r="I155" i="10"/>
  <c r="W155" i="10" s="1"/>
  <c r="AL154" i="10"/>
  <c r="AC154" i="10"/>
  <c r="I154" i="10"/>
  <c r="AL153" i="10"/>
  <c r="AE153" i="10"/>
  <c r="AD153" i="10"/>
  <c r="AB153" i="10"/>
  <c r="Z153" i="10"/>
  <c r="Y153" i="10"/>
  <c r="W153" i="10"/>
  <c r="U153" i="10"/>
  <c r="R153" i="10"/>
  <c r="Q153" i="10"/>
  <c r="P153" i="10"/>
  <c r="N153" i="10"/>
  <c r="M153" i="10"/>
  <c r="L153" i="10"/>
  <c r="I153" i="10"/>
  <c r="X153" i="10" s="1"/>
  <c r="AL152" i="10"/>
  <c r="AE152" i="10"/>
  <c r="AB152" i="10"/>
  <c r="Z152" i="10"/>
  <c r="X152" i="10"/>
  <c r="R152" i="10"/>
  <c r="O152" i="10"/>
  <c r="I152" i="10"/>
  <c r="AL151" i="10"/>
  <c r="AC151" i="10"/>
  <c r="X151" i="10"/>
  <c r="O151" i="10"/>
  <c r="I151" i="10"/>
  <c r="AL150" i="10"/>
  <c r="W150" i="10"/>
  <c r="I150" i="10"/>
  <c r="AE150" i="10" s="1"/>
  <c r="AL149" i="10"/>
  <c r="AB149" i="10"/>
  <c r="I149" i="10"/>
  <c r="S149" i="10" s="1"/>
  <c r="AL148" i="10"/>
  <c r="AL147" i="10"/>
  <c r="AA147" i="10"/>
  <c r="V147" i="10"/>
  <c r="R147" i="10"/>
  <c r="M147" i="10"/>
  <c r="I147" i="10"/>
  <c r="AE147" i="10" s="1"/>
  <c r="AL145" i="10"/>
  <c r="AL144" i="10"/>
  <c r="S144" i="10"/>
  <c r="I144" i="10"/>
  <c r="AB144" i="10" s="1"/>
  <c r="AL143" i="10"/>
  <c r="AD143" i="10"/>
  <c r="N143" i="10"/>
  <c r="I143" i="10"/>
  <c r="AL142" i="10"/>
  <c r="Z142" i="10"/>
  <c r="V142" i="10"/>
  <c r="Q142" i="10"/>
  <c r="N142" i="10"/>
  <c r="I142" i="10"/>
  <c r="AL141" i="10"/>
  <c r="I141" i="10"/>
  <c r="AL140" i="10"/>
  <c r="AE140" i="10"/>
  <c r="X140" i="10"/>
  <c r="T140" i="10"/>
  <c r="R140" i="10"/>
  <c r="P140" i="10"/>
  <c r="K140" i="10"/>
  <c r="AJ140" i="10" s="1"/>
  <c r="I140" i="10"/>
  <c r="U140" i="10" s="1"/>
  <c r="AL139" i="10"/>
  <c r="Y139" i="10"/>
  <c r="X139" i="10"/>
  <c r="R139" i="10"/>
  <c r="I139" i="10"/>
  <c r="V139" i="10" s="1"/>
  <c r="AL138" i="10"/>
  <c r="AE138" i="10"/>
  <c r="Y138" i="10"/>
  <c r="T138" i="10"/>
  <c r="R138" i="10"/>
  <c r="Q138" i="10"/>
  <c r="K138" i="10"/>
  <c r="AJ138" i="10" s="1"/>
  <c r="I138" i="10"/>
  <c r="U138" i="10" s="1"/>
  <c r="AL137" i="10"/>
  <c r="AL136" i="10"/>
  <c r="AD136" i="10"/>
  <c r="Y136" i="10"/>
  <c r="S136" i="10"/>
  <c r="O136" i="10"/>
  <c r="I136" i="10"/>
  <c r="AB136" i="10" s="1"/>
  <c r="AL134" i="10"/>
  <c r="AL133" i="10"/>
  <c r="AL132" i="10"/>
  <c r="AL131" i="10"/>
  <c r="W131" i="10"/>
  <c r="U131" i="10"/>
  <c r="R131" i="10"/>
  <c r="L131" i="10"/>
  <c r="I131" i="10"/>
  <c r="Z131" i="10" s="1"/>
  <c r="AL130" i="10"/>
  <c r="I130" i="10"/>
  <c r="AB130" i="10" s="1"/>
  <c r="AL129" i="10"/>
  <c r="I129" i="10"/>
  <c r="AE129" i="10" s="1"/>
  <c r="AL128" i="10"/>
  <c r="AB128" i="10"/>
  <c r="T128" i="10"/>
  <c r="I128" i="10"/>
  <c r="AL127" i="10"/>
  <c r="I127" i="10"/>
  <c r="AC127" i="10" s="1"/>
  <c r="AL126" i="10"/>
  <c r="I126" i="10"/>
  <c r="Y126" i="10" s="1"/>
  <c r="AL125" i="10"/>
  <c r="AL124" i="10"/>
  <c r="I124" i="10"/>
  <c r="X124" i="10" s="1"/>
  <c r="AL122" i="10"/>
  <c r="AL121" i="10"/>
  <c r="AJ121" i="10"/>
  <c r="AE121" i="10"/>
  <c r="AD121" i="10"/>
  <c r="AC121" i="10"/>
  <c r="AA121" i="10"/>
  <c r="Y121" i="10"/>
  <c r="X121" i="10"/>
  <c r="W121" i="10"/>
  <c r="V121" i="10"/>
  <c r="U121" i="10"/>
  <c r="T121" i="10"/>
  <c r="Q121" i="10"/>
  <c r="P121" i="10"/>
  <c r="O121" i="10"/>
  <c r="N121" i="10"/>
  <c r="M121" i="10"/>
  <c r="L121" i="10"/>
  <c r="K121" i="10"/>
  <c r="I121" i="10"/>
  <c r="Z121" i="10" s="1"/>
  <c r="AL120" i="10"/>
  <c r="AE120" i="10"/>
  <c r="AC120" i="10"/>
  <c r="AB120" i="10"/>
  <c r="AA120" i="10"/>
  <c r="X120" i="10"/>
  <c r="W120" i="10"/>
  <c r="V120" i="10"/>
  <c r="U120" i="10"/>
  <c r="S120" i="10"/>
  <c r="Q120" i="10"/>
  <c r="O120" i="10"/>
  <c r="N120" i="10"/>
  <c r="M120" i="10"/>
  <c r="L120" i="10"/>
  <c r="K120" i="10"/>
  <c r="AJ120" i="10" s="1"/>
  <c r="I120" i="10"/>
  <c r="AL119" i="10"/>
  <c r="AE119" i="10"/>
  <c r="AB119" i="10"/>
  <c r="AA119" i="10"/>
  <c r="Y119" i="10"/>
  <c r="U119" i="10"/>
  <c r="Q119" i="10"/>
  <c r="P119" i="10"/>
  <c r="O119" i="10"/>
  <c r="K119" i="10"/>
  <c r="AJ119" i="10" s="1"/>
  <c r="I119" i="10"/>
  <c r="AC119" i="10" s="1"/>
  <c r="AL118" i="10"/>
  <c r="AD118" i="10"/>
  <c r="AB118" i="10"/>
  <c r="X118" i="10"/>
  <c r="S118" i="10"/>
  <c r="Q118" i="10"/>
  <c r="N118" i="10"/>
  <c r="I118" i="10"/>
  <c r="AA118" i="10" s="1"/>
  <c r="AL117" i="10"/>
  <c r="I117" i="10"/>
  <c r="R117" i="10" s="1"/>
  <c r="AL116" i="10"/>
  <c r="Y116" i="10"/>
  <c r="I116" i="10"/>
  <c r="X116" i="10" s="1"/>
  <c r="AL115" i="10"/>
  <c r="AL114" i="10"/>
  <c r="AA114" i="10"/>
  <c r="W114" i="10"/>
  <c r="T114" i="10"/>
  <c r="R114" i="10"/>
  <c r="K114" i="10"/>
  <c r="AJ114" i="10" s="1"/>
  <c r="I114" i="10"/>
  <c r="X114" i="10" s="1"/>
  <c r="AL112" i="10"/>
  <c r="AL111" i="10"/>
  <c r="Y111" i="10"/>
  <c r="I111" i="10"/>
  <c r="X111" i="10" s="1"/>
  <c r="AL110" i="10"/>
  <c r="AE110" i="10"/>
  <c r="AD110" i="10"/>
  <c r="AB110" i="10"/>
  <c r="Y110" i="10"/>
  <c r="V110" i="10"/>
  <c r="U110" i="10"/>
  <c r="R110" i="10"/>
  <c r="Q110" i="10"/>
  <c r="P110" i="10"/>
  <c r="M110" i="10"/>
  <c r="L110" i="10"/>
  <c r="I110" i="10"/>
  <c r="AL109" i="10"/>
  <c r="Q109" i="10"/>
  <c r="I109" i="10"/>
  <c r="X109" i="10" s="1"/>
  <c r="AL108" i="10"/>
  <c r="X108" i="10"/>
  <c r="W108" i="10"/>
  <c r="P108" i="10"/>
  <c r="I108" i="10"/>
  <c r="U108" i="10" s="1"/>
  <c r="AL107" i="10"/>
  <c r="AE107" i="10"/>
  <c r="Y107" i="10"/>
  <c r="U107" i="10"/>
  <c r="R107" i="10"/>
  <c r="Q107" i="10"/>
  <c r="K107" i="10"/>
  <c r="AJ107" i="10" s="1"/>
  <c r="I107" i="10"/>
  <c r="V107" i="10" s="1"/>
  <c r="AL106" i="10"/>
  <c r="I106" i="10"/>
  <c r="AA106" i="10" s="1"/>
  <c r="AL105" i="10"/>
  <c r="AL104" i="10"/>
  <c r="I104" i="10"/>
  <c r="AA104" i="10" s="1"/>
  <c r="AL102" i="10"/>
  <c r="AL101" i="10"/>
  <c r="AL100" i="10"/>
  <c r="AL99" i="10"/>
  <c r="AE99" i="10"/>
  <c r="AC99" i="10"/>
  <c r="Z99" i="10"/>
  <c r="Y99" i="10"/>
  <c r="U99" i="10"/>
  <c r="T99" i="10"/>
  <c r="R99" i="10"/>
  <c r="Q99" i="10"/>
  <c r="M99" i="10"/>
  <c r="L99" i="10"/>
  <c r="K99" i="10"/>
  <c r="AJ99" i="10" s="1"/>
  <c r="I99" i="10"/>
  <c r="AL98" i="10"/>
  <c r="Q98" i="10"/>
  <c r="I98" i="10"/>
  <c r="Z98" i="10" s="1"/>
  <c r="AL97" i="10"/>
  <c r="X97" i="10"/>
  <c r="R97" i="10"/>
  <c r="I97" i="10"/>
  <c r="W97" i="10" s="1"/>
  <c r="AL96" i="10"/>
  <c r="I96" i="10"/>
  <c r="Z96" i="10" s="1"/>
  <c r="AL95" i="10"/>
  <c r="Z95" i="10"/>
  <c r="X95" i="10"/>
  <c r="U95" i="10"/>
  <c r="L95" i="10"/>
  <c r="I95" i="10"/>
  <c r="N95" i="10" s="1"/>
  <c r="AL94" i="10"/>
  <c r="U94" i="10"/>
  <c r="I94" i="10"/>
  <c r="AL93" i="10"/>
  <c r="AL92" i="10"/>
  <c r="AD92" i="10"/>
  <c r="Y92" i="10"/>
  <c r="S92" i="10"/>
  <c r="O92" i="10"/>
  <c r="I92" i="10"/>
  <c r="AB92" i="10" s="1"/>
  <c r="AL90" i="10"/>
  <c r="AL89" i="10"/>
  <c r="AA89" i="10"/>
  <c r="Z89" i="10"/>
  <c r="X89" i="10"/>
  <c r="R89" i="10"/>
  <c r="Q89" i="10"/>
  <c r="N89" i="10"/>
  <c r="I89" i="10"/>
  <c r="U89" i="10" s="1"/>
  <c r="AL88" i="10"/>
  <c r="X88" i="10"/>
  <c r="V88" i="10"/>
  <c r="P88" i="10"/>
  <c r="I88" i="10"/>
  <c r="T88" i="10" s="1"/>
  <c r="AL87" i="10"/>
  <c r="Z87" i="10"/>
  <c r="T87" i="10"/>
  <c r="Q87" i="10"/>
  <c r="I87" i="10"/>
  <c r="AL86" i="10"/>
  <c r="Z86" i="10"/>
  <c r="N86" i="10"/>
  <c r="I86" i="10"/>
  <c r="AL85" i="10"/>
  <c r="AE85" i="10"/>
  <c r="AC85" i="10"/>
  <c r="AA85" i="10"/>
  <c r="Y85" i="10"/>
  <c r="V85" i="10"/>
  <c r="T85" i="10"/>
  <c r="R85" i="10"/>
  <c r="O85" i="10"/>
  <c r="N85" i="10"/>
  <c r="M85" i="10"/>
  <c r="K85" i="10"/>
  <c r="AJ85" i="10" s="1"/>
  <c r="I85" i="10"/>
  <c r="Z85" i="10" s="1"/>
  <c r="AL84" i="10"/>
  <c r="AD84" i="10"/>
  <c r="Z84" i="10"/>
  <c r="V84" i="10"/>
  <c r="U84" i="10"/>
  <c r="P84" i="10"/>
  <c r="L84" i="10"/>
  <c r="I84" i="10"/>
  <c r="AL83" i="10"/>
  <c r="AL82" i="10"/>
  <c r="AD82" i="10"/>
  <c r="Z82" i="10"/>
  <c r="U82" i="10"/>
  <c r="T82" i="10"/>
  <c r="Q82" i="10"/>
  <c r="L82" i="10"/>
  <c r="I82" i="10"/>
  <c r="AL80" i="10"/>
  <c r="AL79" i="10"/>
  <c r="S79" i="10"/>
  <c r="I79" i="10"/>
  <c r="AL78" i="10"/>
  <c r="AA78" i="10"/>
  <c r="Y78" i="10"/>
  <c r="V78" i="10"/>
  <c r="S78" i="10"/>
  <c r="R78" i="10"/>
  <c r="O78" i="10"/>
  <c r="M78" i="10"/>
  <c r="I78" i="10"/>
  <c r="AE78" i="10" s="1"/>
  <c r="AL77" i="10"/>
  <c r="W77" i="10"/>
  <c r="I77" i="10"/>
  <c r="Y77" i="10" s="1"/>
  <c r="AL76" i="10"/>
  <c r="AE76" i="10"/>
  <c r="AC76" i="10"/>
  <c r="AA76" i="10"/>
  <c r="Z76" i="10"/>
  <c r="U76" i="10"/>
  <c r="T76" i="10"/>
  <c r="Q76" i="10"/>
  <c r="O76" i="10"/>
  <c r="M76" i="10"/>
  <c r="L76" i="10"/>
  <c r="I76" i="10"/>
  <c r="AL75" i="10"/>
  <c r="I75" i="10"/>
  <c r="AC75" i="10" s="1"/>
  <c r="AL74" i="10"/>
  <c r="AC74" i="10"/>
  <c r="AB74" i="10"/>
  <c r="AA74" i="10"/>
  <c r="Y74" i="10"/>
  <c r="X74" i="10"/>
  <c r="W74" i="10"/>
  <c r="S74" i="10"/>
  <c r="Q74" i="10"/>
  <c r="P74" i="10"/>
  <c r="O74" i="10"/>
  <c r="N74" i="10"/>
  <c r="M74" i="10"/>
  <c r="I74" i="10"/>
  <c r="AL73" i="10"/>
  <c r="AL72" i="10"/>
  <c r="Y72" i="10"/>
  <c r="N72" i="10"/>
  <c r="I72" i="10"/>
  <c r="AL70" i="10"/>
  <c r="AL69" i="10"/>
  <c r="AL68" i="10"/>
  <c r="AL67" i="10"/>
  <c r="AE67" i="10"/>
  <c r="AD67" i="10"/>
  <c r="AB67" i="10"/>
  <c r="Z67" i="10"/>
  <c r="Y67" i="10"/>
  <c r="W67" i="10"/>
  <c r="U67" i="10"/>
  <c r="R67" i="10"/>
  <c r="Q67" i="10"/>
  <c r="P67" i="10"/>
  <c r="N67" i="10"/>
  <c r="M67" i="10"/>
  <c r="L67" i="10"/>
  <c r="I67" i="10"/>
  <c r="X67" i="10" s="1"/>
  <c r="AL66" i="10"/>
  <c r="AC66" i="10"/>
  <c r="X66" i="10"/>
  <c r="O66" i="10"/>
  <c r="I66" i="10"/>
  <c r="V66" i="10" s="1"/>
  <c r="AL65" i="10"/>
  <c r="I65" i="10"/>
  <c r="X65" i="10" s="1"/>
  <c r="AL64" i="10"/>
  <c r="U64" i="10"/>
  <c r="I64" i="10"/>
  <c r="AC64" i="10" s="1"/>
  <c r="AL63" i="10"/>
  <c r="AE63" i="10"/>
  <c r="X63" i="10"/>
  <c r="S63" i="10"/>
  <c r="I63" i="10"/>
  <c r="Q63" i="10" s="1"/>
  <c r="AL62" i="10"/>
  <c r="AE62" i="10"/>
  <c r="Z62" i="10"/>
  <c r="X62" i="10"/>
  <c r="V62" i="10"/>
  <c r="S62" i="10"/>
  <c r="P62" i="10"/>
  <c r="L62" i="10"/>
  <c r="I62" i="10"/>
  <c r="AL61" i="10"/>
  <c r="AL60" i="10"/>
  <c r="AC60" i="10"/>
  <c r="AA60" i="10"/>
  <c r="X60" i="10"/>
  <c r="T60" i="10"/>
  <c r="R60" i="10"/>
  <c r="P60" i="10"/>
  <c r="N60" i="10"/>
  <c r="M60" i="10"/>
  <c r="K60" i="10"/>
  <c r="AJ60" i="10" s="1"/>
  <c r="I60" i="10"/>
  <c r="AL58" i="10"/>
  <c r="AL57" i="10"/>
  <c r="I57" i="10"/>
  <c r="X57" i="10" s="1"/>
  <c r="AL56" i="10"/>
  <c r="AE56" i="10"/>
  <c r="AD56" i="10"/>
  <c r="AA56" i="10"/>
  <c r="V56" i="10"/>
  <c r="U56" i="10"/>
  <c r="R56" i="10"/>
  <c r="Q56" i="10"/>
  <c r="P56" i="10"/>
  <c r="N56" i="10"/>
  <c r="I56" i="10"/>
  <c r="AL55" i="10"/>
  <c r="I55" i="10"/>
  <c r="X55" i="10" s="1"/>
  <c r="AL54" i="10"/>
  <c r="AA54" i="10"/>
  <c r="W54" i="10"/>
  <c r="U54" i="10"/>
  <c r="P54" i="10"/>
  <c r="K54" i="10"/>
  <c r="AJ54" i="10" s="1"/>
  <c r="I54" i="10"/>
  <c r="X54" i="10" s="1"/>
  <c r="AL53" i="10"/>
  <c r="AE53" i="10"/>
  <c r="AA53" i="10"/>
  <c r="Z53" i="10"/>
  <c r="V53" i="10"/>
  <c r="T53" i="10"/>
  <c r="R53" i="10"/>
  <c r="P53" i="10"/>
  <c r="N53" i="10"/>
  <c r="L53" i="10"/>
  <c r="I53" i="10"/>
  <c r="AL52" i="10"/>
  <c r="AC52" i="10"/>
  <c r="AA52" i="10"/>
  <c r="W52" i="10"/>
  <c r="S52" i="10"/>
  <c r="R52" i="10"/>
  <c r="P52" i="10"/>
  <c r="M52" i="10"/>
  <c r="K52" i="10"/>
  <c r="AJ52" i="10" s="1"/>
  <c r="I52" i="10"/>
  <c r="T52" i="10" s="1"/>
  <c r="AL51" i="10"/>
  <c r="AL50" i="10"/>
  <c r="I50" i="10"/>
  <c r="R50" i="10" s="1"/>
  <c r="AL48" i="10"/>
  <c r="AL47" i="10"/>
  <c r="AD47" i="10"/>
  <c r="AA47" i="10"/>
  <c r="W47" i="10"/>
  <c r="S47" i="10"/>
  <c r="R47" i="10"/>
  <c r="P47" i="10"/>
  <c r="N47" i="10"/>
  <c r="K47" i="10"/>
  <c r="AJ47" i="10" s="1"/>
  <c r="I47" i="10"/>
  <c r="T47" i="10" s="1"/>
  <c r="AL46" i="10"/>
  <c r="AB46" i="10"/>
  <c r="X46" i="10"/>
  <c r="V46" i="10"/>
  <c r="Q46" i="10"/>
  <c r="I46" i="10"/>
  <c r="O46" i="10" s="1"/>
  <c r="AL45" i="10"/>
  <c r="AJ45" i="10"/>
  <c r="AE45" i="10"/>
  <c r="AD45" i="10"/>
  <c r="AA45" i="10"/>
  <c r="Z45" i="10"/>
  <c r="Y45" i="10"/>
  <c r="W45" i="10"/>
  <c r="T45" i="10"/>
  <c r="R45" i="10"/>
  <c r="Q45" i="10"/>
  <c r="P45" i="10"/>
  <c r="N45" i="10"/>
  <c r="L45" i="10"/>
  <c r="K45" i="10"/>
  <c r="I45" i="10"/>
  <c r="X45" i="10" s="1"/>
  <c r="AL44" i="10"/>
  <c r="I44" i="10"/>
  <c r="X44" i="10" s="1"/>
  <c r="AL43" i="10"/>
  <c r="AB43" i="10"/>
  <c r="U43" i="10"/>
  <c r="O43" i="10"/>
  <c r="I43" i="10"/>
  <c r="X43" i="10" s="1"/>
  <c r="AL42" i="10"/>
  <c r="Q42" i="10"/>
  <c r="I42" i="10"/>
  <c r="AL41" i="10"/>
  <c r="AL40" i="10"/>
  <c r="AE40" i="10"/>
  <c r="P40" i="10"/>
  <c r="I40" i="10"/>
  <c r="AL38" i="10"/>
  <c r="AL37" i="10"/>
  <c r="AL36" i="10"/>
  <c r="AL35" i="10"/>
  <c r="AE35" i="10"/>
  <c r="AD35" i="10"/>
  <c r="AC35" i="10"/>
  <c r="W35" i="10"/>
  <c r="V35" i="10"/>
  <c r="T35" i="10"/>
  <c r="R35" i="10"/>
  <c r="Q35" i="10"/>
  <c r="L35" i="10"/>
  <c r="K35" i="10"/>
  <c r="AJ35" i="10" s="1"/>
  <c r="I35" i="10"/>
  <c r="AA35" i="10" s="1"/>
  <c r="AL34" i="10"/>
  <c r="AD34" i="10"/>
  <c r="V34" i="10"/>
  <c r="N34" i="10"/>
  <c r="L34" i="10"/>
  <c r="I34" i="10"/>
  <c r="Z34" i="10" s="1"/>
  <c r="AL33" i="10"/>
  <c r="I33" i="10"/>
  <c r="AA33" i="10" s="1"/>
  <c r="AL32" i="10"/>
  <c r="AL31" i="10"/>
  <c r="AB31" i="10"/>
  <c r="U31" i="10"/>
  <c r="I31" i="10"/>
  <c r="AL29" i="10"/>
  <c r="AL28" i="10"/>
  <c r="AC28" i="10"/>
  <c r="AA28" i="10"/>
  <c r="W28" i="10"/>
  <c r="S28" i="10"/>
  <c r="R28" i="10"/>
  <c r="P28" i="10"/>
  <c r="M28" i="10"/>
  <c r="K28" i="10"/>
  <c r="AJ28" i="10" s="1"/>
  <c r="I28" i="10"/>
  <c r="T28" i="10" s="1"/>
  <c r="AL27" i="10"/>
  <c r="I27" i="10"/>
  <c r="Q27" i="10" s="1"/>
  <c r="AL26" i="10"/>
  <c r="AE26" i="10"/>
  <c r="AC26" i="10"/>
  <c r="AA26" i="10"/>
  <c r="Z26" i="10"/>
  <c r="U26" i="10"/>
  <c r="T26" i="10"/>
  <c r="R26" i="10"/>
  <c r="Q26" i="10"/>
  <c r="P26" i="10"/>
  <c r="M26" i="10"/>
  <c r="L26" i="10"/>
  <c r="I26" i="10"/>
  <c r="AL25" i="10"/>
  <c r="AL24" i="10"/>
  <c r="R24" i="10"/>
  <c r="I24" i="10"/>
  <c r="AL23" i="10"/>
  <c r="AE23" i="10"/>
  <c r="AC23" i="10"/>
  <c r="AA23" i="10"/>
  <c r="Z23" i="10"/>
  <c r="Y23" i="10"/>
  <c r="W23" i="10"/>
  <c r="V23" i="10"/>
  <c r="U23" i="10"/>
  <c r="R23" i="10"/>
  <c r="Q23" i="10"/>
  <c r="O23" i="10"/>
  <c r="N23" i="10"/>
  <c r="M23" i="10"/>
  <c r="L23" i="10"/>
  <c r="K23" i="10"/>
  <c r="AJ23" i="10" s="1"/>
  <c r="I23" i="10"/>
  <c r="AD23" i="10" s="1"/>
  <c r="AL21" i="10"/>
  <c r="AL20" i="10"/>
  <c r="X20" i="10"/>
  <c r="I20" i="10"/>
  <c r="Q20" i="10" s="1"/>
  <c r="AL19" i="10"/>
  <c r="O19" i="10"/>
  <c r="I19" i="10"/>
  <c r="AL18" i="10"/>
  <c r="AB18" i="10"/>
  <c r="Z18" i="10"/>
  <c r="V18" i="10"/>
  <c r="O18" i="10"/>
  <c r="K18" i="10"/>
  <c r="AJ18" i="10" s="1"/>
  <c r="I18" i="10"/>
  <c r="S18" i="10" s="1"/>
  <c r="AL17" i="10"/>
  <c r="AL16" i="10"/>
  <c r="AE16" i="10"/>
  <c r="I16" i="10"/>
  <c r="Q16" i="10" s="1"/>
  <c r="AL14" i="10"/>
  <c r="AL13" i="10"/>
  <c r="I13" i="10"/>
  <c r="R13" i="10" s="1"/>
  <c r="AL12" i="10"/>
  <c r="V12" i="10"/>
  <c r="I12" i="10"/>
  <c r="Z12" i="10" s="1"/>
  <c r="AL11" i="10"/>
  <c r="Z11" i="10"/>
  <c r="Y11" i="10"/>
  <c r="V11" i="10"/>
  <c r="U11" i="10"/>
  <c r="Q11" i="10"/>
  <c r="M11" i="10"/>
  <c r="L11" i="10"/>
  <c r="I11" i="10"/>
  <c r="AD11" i="10" s="1"/>
  <c r="AL10" i="10"/>
  <c r="AL9" i="10"/>
  <c r="AD9" i="10"/>
  <c r="AA9" i="10"/>
  <c r="W9" i="10"/>
  <c r="U9" i="10"/>
  <c r="S9" i="10"/>
  <c r="P9" i="10"/>
  <c r="K9" i="10"/>
  <c r="AJ9" i="10" s="1"/>
  <c r="I9" i="10"/>
  <c r="G1" i="10"/>
  <c r="AL213" i="9"/>
  <c r="V213" i="9"/>
  <c r="I213" i="9"/>
  <c r="S213" i="9" s="1"/>
  <c r="AL212" i="9"/>
  <c r="AD212" i="9"/>
  <c r="T212" i="9"/>
  <c r="I212" i="9"/>
  <c r="P212" i="9" s="1"/>
  <c r="AL211" i="9"/>
  <c r="I211" i="9"/>
  <c r="W211" i="9" s="1"/>
  <c r="AL210" i="9"/>
  <c r="U210" i="9"/>
  <c r="N210" i="9"/>
  <c r="I210" i="9"/>
  <c r="W210" i="9" s="1"/>
  <c r="AL208" i="9"/>
  <c r="AL207" i="9"/>
  <c r="AL206" i="9"/>
  <c r="AL205" i="9"/>
  <c r="AL204" i="9"/>
  <c r="AL203" i="9"/>
  <c r="AD203" i="9"/>
  <c r="AB203" i="9"/>
  <c r="AA203" i="9"/>
  <c r="W203" i="9"/>
  <c r="V203" i="9"/>
  <c r="S203" i="9"/>
  <c r="Q203" i="9"/>
  <c r="P203" i="9"/>
  <c r="M203" i="9"/>
  <c r="L203" i="9"/>
  <c r="I203" i="9"/>
  <c r="Y203" i="9" s="1"/>
  <c r="AL202" i="9"/>
  <c r="I202" i="9"/>
  <c r="AC202" i="9" s="1"/>
  <c r="AL201" i="9"/>
  <c r="X201" i="9"/>
  <c r="M201" i="9"/>
  <c r="I201" i="9"/>
  <c r="AL200" i="9"/>
  <c r="AD200" i="9"/>
  <c r="AB200" i="9"/>
  <c r="AA200" i="9"/>
  <c r="W200" i="9"/>
  <c r="V200" i="9"/>
  <c r="S200" i="9"/>
  <c r="Q200" i="9"/>
  <c r="P200" i="9"/>
  <c r="M200" i="9"/>
  <c r="L200" i="9"/>
  <c r="I200" i="9"/>
  <c r="Y200" i="9" s="1"/>
  <c r="AL198" i="9"/>
  <c r="AL197" i="9"/>
  <c r="AL196" i="9"/>
  <c r="AL195" i="9"/>
  <c r="AL194" i="9"/>
  <c r="AL193" i="9"/>
  <c r="AC193" i="9"/>
  <c r="Z193" i="9"/>
  <c r="X193" i="9"/>
  <c r="V193" i="9"/>
  <c r="N193" i="9"/>
  <c r="M193" i="9"/>
  <c r="I193" i="9"/>
  <c r="R193" i="9" s="1"/>
  <c r="AL192" i="9"/>
  <c r="AD192" i="9"/>
  <c r="AC192" i="9"/>
  <c r="AB192" i="9"/>
  <c r="X192" i="9"/>
  <c r="U192" i="9"/>
  <c r="R192" i="9"/>
  <c r="P192" i="9"/>
  <c r="O192" i="9"/>
  <c r="N192" i="9"/>
  <c r="L192" i="9"/>
  <c r="I192" i="9"/>
  <c r="T192" i="9" s="1"/>
  <c r="AL191" i="9"/>
  <c r="AD191" i="9"/>
  <c r="AC191" i="9"/>
  <c r="Y191" i="9"/>
  <c r="X191" i="9"/>
  <c r="U191" i="9"/>
  <c r="M191" i="9"/>
  <c r="L191" i="9"/>
  <c r="I191" i="9"/>
  <c r="P191" i="9" s="1"/>
  <c r="AL190" i="9"/>
  <c r="AB190" i="9"/>
  <c r="N190" i="9"/>
  <c r="I190" i="9"/>
  <c r="AL188" i="9"/>
  <c r="AL187" i="9"/>
  <c r="AL186" i="9"/>
  <c r="AL185" i="9"/>
  <c r="AL184" i="9"/>
  <c r="AL183" i="9"/>
  <c r="S183" i="9"/>
  <c r="N183" i="9"/>
  <c r="I183" i="9"/>
  <c r="U183" i="9" s="1"/>
  <c r="AL182" i="9"/>
  <c r="Y182" i="9"/>
  <c r="I182" i="9"/>
  <c r="U182" i="9" s="1"/>
  <c r="AL181" i="9"/>
  <c r="AD181" i="9"/>
  <c r="AA181" i="9"/>
  <c r="Z181" i="9"/>
  <c r="V181" i="9"/>
  <c r="U181" i="9"/>
  <c r="Q181" i="9"/>
  <c r="P181" i="9"/>
  <c r="N181" i="9"/>
  <c r="M181" i="9"/>
  <c r="I181" i="9"/>
  <c r="AL180" i="9"/>
  <c r="X180" i="9"/>
  <c r="V180" i="9"/>
  <c r="O180" i="9"/>
  <c r="I180" i="9"/>
  <c r="S180" i="9" s="1"/>
  <c r="AL178" i="9"/>
  <c r="AL177" i="9"/>
  <c r="AC177" i="9"/>
  <c r="U177" i="9"/>
  <c r="O177" i="9"/>
  <c r="I177" i="9"/>
  <c r="R177" i="9" s="1"/>
  <c r="AL176" i="9"/>
  <c r="N176" i="9"/>
  <c r="I176" i="9"/>
  <c r="AL175" i="9"/>
  <c r="AD175" i="9"/>
  <c r="AA175" i="9"/>
  <c r="Z175" i="9"/>
  <c r="V175" i="9"/>
  <c r="P175" i="9"/>
  <c r="O175" i="9"/>
  <c r="N175" i="9"/>
  <c r="K175" i="9"/>
  <c r="AJ175" i="9" s="1"/>
  <c r="I175" i="9"/>
  <c r="AE175" i="9" s="1"/>
  <c r="AL174" i="9"/>
  <c r="AC174" i="9"/>
  <c r="AA174" i="9"/>
  <c r="S174" i="9"/>
  <c r="I174" i="9"/>
  <c r="N174" i="9" s="1"/>
  <c r="AL172" i="9"/>
  <c r="AL171" i="9"/>
  <c r="I171" i="9"/>
  <c r="AB171" i="9" s="1"/>
  <c r="AL170" i="9"/>
  <c r="AE170" i="9"/>
  <c r="AC170" i="9"/>
  <c r="AA170" i="9"/>
  <c r="Z170" i="9"/>
  <c r="U170" i="9"/>
  <c r="R170" i="9"/>
  <c r="Q170" i="9"/>
  <c r="P170" i="9"/>
  <c r="M170" i="9"/>
  <c r="L170" i="9"/>
  <c r="I170" i="9"/>
  <c r="AL169" i="9"/>
  <c r="Z169" i="9"/>
  <c r="X169" i="9"/>
  <c r="O169" i="9"/>
  <c r="I169" i="9"/>
  <c r="U169" i="9" s="1"/>
  <c r="AL168" i="9"/>
  <c r="AC168" i="9"/>
  <c r="Y168" i="9"/>
  <c r="X168" i="9"/>
  <c r="T168" i="9"/>
  <c r="R168" i="9"/>
  <c r="P168" i="9"/>
  <c r="O168" i="9"/>
  <c r="M168" i="9"/>
  <c r="I168" i="9"/>
  <c r="AL166" i="9"/>
  <c r="AL165" i="9"/>
  <c r="I165" i="9"/>
  <c r="U165" i="9" s="1"/>
  <c r="AL164" i="9"/>
  <c r="AE164" i="9"/>
  <c r="AD164" i="9"/>
  <c r="Z164" i="9"/>
  <c r="V164" i="9"/>
  <c r="U164" i="9"/>
  <c r="R164" i="9"/>
  <c r="Q164" i="9"/>
  <c r="N164" i="9"/>
  <c r="M164" i="9"/>
  <c r="I164" i="9"/>
  <c r="AL163" i="9"/>
  <c r="R163" i="9"/>
  <c r="I163" i="9"/>
  <c r="X163" i="9" s="1"/>
  <c r="AL162" i="9"/>
  <c r="AB162" i="9"/>
  <c r="X162" i="9"/>
  <c r="U162" i="9"/>
  <c r="T162" i="9"/>
  <c r="R162" i="9"/>
  <c r="O162" i="9"/>
  <c r="L162" i="9"/>
  <c r="I162" i="9"/>
  <c r="AD162" i="9" s="1"/>
  <c r="AL160" i="9"/>
  <c r="AL159" i="9"/>
  <c r="AL158" i="9"/>
  <c r="AL157" i="9"/>
  <c r="AL156" i="9"/>
  <c r="AL155" i="9"/>
  <c r="W155" i="9"/>
  <c r="I155" i="9"/>
  <c r="AL154" i="9"/>
  <c r="V154" i="9"/>
  <c r="I154" i="9"/>
  <c r="AC154" i="9" s="1"/>
  <c r="AL153" i="9"/>
  <c r="S153" i="9"/>
  <c r="I153" i="9"/>
  <c r="AC153" i="9" s="1"/>
  <c r="AL152" i="9"/>
  <c r="AC152" i="9"/>
  <c r="S152" i="9"/>
  <c r="I152" i="9"/>
  <c r="AE152" i="9" s="1"/>
  <c r="AL150" i="9"/>
  <c r="AL149" i="9"/>
  <c r="AE149" i="9"/>
  <c r="AC149" i="9"/>
  <c r="AB149" i="9"/>
  <c r="AA149" i="9"/>
  <c r="X149" i="9"/>
  <c r="T149" i="9"/>
  <c r="S149" i="9"/>
  <c r="R149" i="9"/>
  <c r="O149" i="9"/>
  <c r="N149" i="9"/>
  <c r="M149" i="9"/>
  <c r="K149" i="9"/>
  <c r="AJ149" i="9" s="1"/>
  <c r="I149" i="9"/>
  <c r="W149" i="9" s="1"/>
  <c r="AL148" i="9"/>
  <c r="AE148" i="9"/>
  <c r="AA148" i="9"/>
  <c r="Z148" i="9"/>
  <c r="U148" i="9"/>
  <c r="T148" i="9"/>
  <c r="R148" i="9"/>
  <c r="M148" i="9"/>
  <c r="L148" i="9"/>
  <c r="I148" i="9"/>
  <c r="AD148" i="9" s="1"/>
  <c r="AL147" i="9"/>
  <c r="AC147" i="9"/>
  <c r="T147" i="9"/>
  <c r="I147" i="9"/>
  <c r="S147" i="9" s="1"/>
  <c r="AL146" i="9"/>
  <c r="I146" i="9"/>
  <c r="AL144" i="9"/>
  <c r="AL143" i="9"/>
  <c r="AL142" i="9"/>
  <c r="AL141" i="9"/>
  <c r="T141" i="9"/>
  <c r="I141" i="9"/>
  <c r="S141" i="9" s="1"/>
  <c r="AL140" i="9"/>
  <c r="AD140" i="9"/>
  <c r="AC140" i="9"/>
  <c r="Z140" i="9"/>
  <c r="V140" i="9"/>
  <c r="U140" i="9"/>
  <c r="R140" i="9"/>
  <c r="Q140" i="9"/>
  <c r="O140" i="9"/>
  <c r="L140" i="9"/>
  <c r="K140" i="9"/>
  <c r="AJ140" i="9" s="1"/>
  <c r="I140" i="9"/>
  <c r="AA140" i="9" s="1"/>
  <c r="AL139" i="9"/>
  <c r="AD139" i="9"/>
  <c r="AB139" i="9"/>
  <c r="W139" i="9"/>
  <c r="U139" i="9"/>
  <c r="R139" i="9"/>
  <c r="Q139" i="9"/>
  <c r="N139" i="9"/>
  <c r="M139" i="9"/>
  <c r="I139" i="9"/>
  <c r="AE139" i="9" s="1"/>
  <c r="AL138" i="9"/>
  <c r="W138" i="9"/>
  <c r="O138" i="9"/>
  <c r="I138" i="9"/>
  <c r="AE138" i="9" s="1"/>
  <c r="AL136" i="9"/>
  <c r="AL135" i="9"/>
  <c r="AC135" i="9"/>
  <c r="Z135" i="9"/>
  <c r="W135" i="9"/>
  <c r="S135" i="9"/>
  <c r="R135" i="9"/>
  <c r="O135" i="9"/>
  <c r="I135" i="9"/>
  <c r="M135" i="9" s="1"/>
  <c r="AL134" i="9"/>
  <c r="I134" i="9"/>
  <c r="Z134" i="9" s="1"/>
  <c r="AL133" i="9"/>
  <c r="AC133" i="9"/>
  <c r="M133" i="9"/>
  <c r="I133" i="9"/>
  <c r="AD133" i="9" s="1"/>
  <c r="AL132" i="9"/>
  <c r="I132" i="9"/>
  <c r="AD132" i="9" s="1"/>
  <c r="AL130" i="9"/>
  <c r="AL129" i="9"/>
  <c r="AA129" i="9"/>
  <c r="S129" i="9"/>
  <c r="O129" i="9"/>
  <c r="I129" i="9"/>
  <c r="Z129" i="9" s="1"/>
  <c r="AL128" i="9"/>
  <c r="AB128" i="9"/>
  <c r="Z128" i="9"/>
  <c r="W128" i="9"/>
  <c r="S128" i="9"/>
  <c r="R128" i="9"/>
  <c r="O128" i="9"/>
  <c r="L128" i="9"/>
  <c r="I128" i="9"/>
  <c r="AD128" i="9" s="1"/>
  <c r="AL127" i="9"/>
  <c r="AD127" i="9"/>
  <c r="V127" i="9"/>
  <c r="O127" i="9"/>
  <c r="I127" i="9"/>
  <c r="AB127" i="9" s="1"/>
  <c r="AL126" i="9"/>
  <c r="I126" i="9"/>
  <c r="AD126" i="9" s="1"/>
  <c r="AL124" i="9"/>
  <c r="AL123" i="9"/>
  <c r="S123" i="9"/>
  <c r="I123" i="9"/>
  <c r="AB123" i="9" s="1"/>
  <c r="AL122" i="9"/>
  <c r="AE122" i="9"/>
  <c r="AA122" i="9"/>
  <c r="Y122" i="9"/>
  <c r="V122" i="9"/>
  <c r="Q122" i="9"/>
  <c r="P122" i="9"/>
  <c r="M122" i="9"/>
  <c r="I122" i="9"/>
  <c r="Z122" i="9" s="1"/>
  <c r="AL121" i="9"/>
  <c r="AC121" i="9"/>
  <c r="Y121" i="9"/>
  <c r="X121" i="9"/>
  <c r="W121" i="9"/>
  <c r="T121" i="9"/>
  <c r="P121" i="9"/>
  <c r="O121" i="9"/>
  <c r="N121" i="9"/>
  <c r="K121" i="9"/>
  <c r="AJ121" i="9" s="1"/>
  <c r="I121" i="9"/>
  <c r="Z121" i="9" s="1"/>
  <c r="AL120" i="9"/>
  <c r="AE120" i="9"/>
  <c r="AD120" i="9"/>
  <c r="AA120" i="9"/>
  <c r="Y120" i="9"/>
  <c r="X120" i="9"/>
  <c r="W120" i="9"/>
  <c r="V120" i="9"/>
  <c r="U120" i="9"/>
  <c r="Q120" i="9"/>
  <c r="P120" i="9"/>
  <c r="O120" i="9"/>
  <c r="N120" i="9"/>
  <c r="M120" i="9"/>
  <c r="L120" i="9"/>
  <c r="I120" i="9"/>
  <c r="Z120" i="9" s="1"/>
  <c r="AL118" i="9"/>
  <c r="AL117" i="9"/>
  <c r="AL116" i="9"/>
  <c r="AL115" i="9"/>
  <c r="AA115" i="9"/>
  <c r="W115" i="9"/>
  <c r="N115" i="9"/>
  <c r="I115" i="9"/>
  <c r="AL114" i="9"/>
  <c r="I114" i="9"/>
  <c r="AD114" i="9" s="1"/>
  <c r="AL113" i="9"/>
  <c r="AD113" i="9"/>
  <c r="AA113" i="9"/>
  <c r="P113" i="9"/>
  <c r="N113" i="9"/>
  <c r="I113" i="9"/>
  <c r="X113" i="9" s="1"/>
  <c r="AL112" i="9"/>
  <c r="I112" i="9"/>
  <c r="W112" i="9" s="1"/>
  <c r="AL111" i="9"/>
  <c r="AE111" i="9"/>
  <c r="AD111" i="9"/>
  <c r="AC111" i="9"/>
  <c r="AA111" i="9"/>
  <c r="Y111" i="9"/>
  <c r="X111" i="9"/>
  <c r="W111" i="9"/>
  <c r="V111" i="9"/>
  <c r="U111" i="9"/>
  <c r="T111" i="9"/>
  <c r="Q111" i="9"/>
  <c r="P111" i="9"/>
  <c r="O111" i="9"/>
  <c r="N111" i="9"/>
  <c r="M111" i="9"/>
  <c r="L111" i="9"/>
  <c r="K111" i="9"/>
  <c r="AJ111" i="9" s="1"/>
  <c r="I111" i="9"/>
  <c r="Z111" i="9" s="1"/>
  <c r="AL110" i="9"/>
  <c r="AD110" i="9"/>
  <c r="AC110" i="9"/>
  <c r="AB110" i="9"/>
  <c r="Z110" i="9"/>
  <c r="Y110" i="9"/>
  <c r="X110" i="9"/>
  <c r="T110" i="9"/>
  <c r="R110" i="9"/>
  <c r="Q110" i="9"/>
  <c r="P110" i="9"/>
  <c r="N110" i="9"/>
  <c r="M110" i="9"/>
  <c r="L110" i="9"/>
  <c r="I110" i="9"/>
  <c r="V110" i="9" s="1"/>
  <c r="AL109" i="9"/>
  <c r="I109" i="9"/>
  <c r="AL107" i="9"/>
  <c r="AL106" i="9"/>
  <c r="S106" i="9"/>
  <c r="I106" i="9"/>
  <c r="AL105" i="9"/>
  <c r="O105" i="9"/>
  <c r="I105" i="9"/>
  <c r="Z105" i="9" s="1"/>
  <c r="AL104" i="9"/>
  <c r="AD104" i="9"/>
  <c r="AB104" i="9"/>
  <c r="AA104" i="9"/>
  <c r="W104" i="9"/>
  <c r="R104" i="9"/>
  <c r="P104" i="9"/>
  <c r="O104" i="9"/>
  <c r="K104" i="9"/>
  <c r="AJ104" i="9" s="1"/>
  <c r="I104" i="9"/>
  <c r="V104" i="9" s="1"/>
  <c r="AL103" i="9"/>
  <c r="AB103" i="9"/>
  <c r="Z103" i="9"/>
  <c r="R103" i="9"/>
  <c r="I103" i="9"/>
  <c r="O103" i="9" s="1"/>
  <c r="AL102" i="9"/>
  <c r="AC102" i="9"/>
  <c r="Y102" i="9"/>
  <c r="X102" i="9"/>
  <c r="W102" i="9"/>
  <c r="T102" i="9"/>
  <c r="P102" i="9"/>
  <c r="O102" i="9"/>
  <c r="N102" i="9"/>
  <c r="K102" i="9"/>
  <c r="AJ102" i="9" s="1"/>
  <c r="I102" i="9"/>
  <c r="Z102" i="9" s="1"/>
  <c r="AL101" i="9"/>
  <c r="AD101" i="9"/>
  <c r="AB101" i="9"/>
  <c r="Y101" i="9"/>
  <c r="N101" i="9"/>
  <c r="I101" i="9"/>
  <c r="T101" i="9" s="1"/>
  <c r="AL100" i="9"/>
  <c r="AC100" i="9"/>
  <c r="W100" i="9"/>
  <c r="R100" i="9"/>
  <c r="I100" i="9"/>
  <c r="AD100" i="9" s="1"/>
  <c r="AL98" i="9"/>
  <c r="AL97" i="9"/>
  <c r="AL96" i="9"/>
  <c r="AL95" i="9"/>
  <c r="X95" i="9"/>
  <c r="I95" i="9"/>
  <c r="AL94" i="9"/>
  <c r="I94" i="9"/>
  <c r="Z94" i="9" s="1"/>
  <c r="AL93" i="9"/>
  <c r="I93" i="9"/>
  <c r="AD93" i="9" s="1"/>
  <c r="AL92" i="9"/>
  <c r="I92" i="9"/>
  <c r="AL91" i="9"/>
  <c r="AA91" i="9"/>
  <c r="V91" i="9"/>
  <c r="N91" i="9"/>
  <c r="I91" i="9"/>
  <c r="Z91" i="9" s="1"/>
  <c r="AL90" i="9"/>
  <c r="S90" i="9"/>
  <c r="I90" i="9"/>
  <c r="AL89" i="9"/>
  <c r="AC89" i="9"/>
  <c r="AB89" i="9"/>
  <c r="AA89" i="9"/>
  <c r="W89" i="9"/>
  <c r="U89" i="9"/>
  <c r="S89" i="9"/>
  <c r="Q89" i="9"/>
  <c r="P89" i="9"/>
  <c r="L89" i="9"/>
  <c r="K89" i="9"/>
  <c r="AJ89" i="9" s="1"/>
  <c r="I89" i="9"/>
  <c r="Z89" i="9" s="1"/>
  <c r="AL88" i="9"/>
  <c r="AD88" i="9"/>
  <c r="AC88" i="9"/>
  <c r="Y88" i="9"/>
  <c r="V88" i="9"/>
  <c r="T88" i="9"/>
  <c r="R88" i="9"/>
  <c r="Q88" i="9"/>
  <c r="N88" i="9"/>
  <c r="L88" i="9"/>
  <c r="I88" i="9"/>
  <c r="AB88" i="9" s="1"/>
  <c r="AL86" i="9"/>
  <c r="AL85" i="9"/>
  <c r="AD85" i="9"/>
  <c r="AC85" i="9"/>
  <c r="AA85" i="9"/>
  <c r="Z85" i="9"/>
  <c r="Y85" i="9"/>
  <c r="S85" i="9"/>
  <c r="R85" i="9"/>
  <c r="Q85" i="9"/>
  <c r="O85" i="9"/>
  <c r="N85" i="9"/>
  <c r="M85" i="9"/>
  <c r="I85" i="9"/>
  <c r="W85" i="9" s="1"/>
  <c r="AL84" i="9"/>
  <c r="Y84" i="9"/>
  <c r="V84" i="9"/>
  <c r="Q84" i="9"/>
  <c r="I84" i="9"/>
  <c r="AD84" i="9" s="1"/>
  <c r="AL83" i="9"/>
  <c r="AD83" i="9"/>
  <c r="S83" i="9"/>
  <c r="I83" i="9"/>
  <c r="Q83" i="9" s="1"/>
  <c r="AL82" i="9"/>
  <c r="AD82" i="9"/>
  <c r="Y82" i="9"/>
  <c r="S82" i="9"/>
  <c r="Q82" i="9"/>
  <c r="O82" i="9"/>
  <c r="K82" i="9"/>
  <c r="AJ82" i="9" s="1"/>
  <c r="I82" i="9"/>
  <c r="AC82" i="9" s="1"/>
  <c r="AL81" i="9"/>
  <c r="AD81" i="9"/>
  <c r="AB81" i="9"/>
  <c r="X81" i="9"/>
  <c r="V81" i="9"/>
  <c r="S81" i="9"/>
  <c r="R81" i="9"/>
  <c r="P81" i="9"/>
  <c r="N81" i="9"/>
  <c r="K81" i="9"/>
  <c r="AJ81" i="9" s="1"/>
  <c r="I81" i="9"/>
  <c r="AA81" i="9" s="1"/>
  <c r="AL80" i="9"/>
  <c r="O80" i="9"/>
  <c r="I80" i="9"/>
  <c r="AE80" i="9" s="1"/>
  <c r="AL79" i="9"/>
  <c r="AB79" i="9"/>
  <c r="V79" i="9"/>
  <c r="N79" i="9"/>
  <c r="I79" i="9"/>
  <c r="AL78" i="9"/>
  <c r="AC78" i="9"/>
  <c r="Z78" i="9"/>
  <c r="W78" i="9"/>
  <c r="O78" i="9"/>
  <c r="M78" i="9"/>
  <c r="I78" i="9"/>
  <c r="AD78" i="9" s="1"/>
  <c r="AL76" i="9"/>
  <c r="AL75" i="9"/>
  <c r="AA75" i="9"/>
  <c r="R75" i="9"/>
  <c r="P75" i="9"/>
  <c r="I75" i="9"/>
  <c r="AL74" i="9"/>
  <c r="I74" i="9"/>
  <c r="R74" i="9" s="1"/>
  <c r="AL73" i="9"/>
  <c r="AD73" i="9"/>
  <c r="AB73" i="9"/>
  <c r="AA73" i="9"/>
  <c r="Z73" i="9"/>
  <c r="X73" i="9"/>
  <c r="W73" i="9"/>
  <c r="S73" i="9"/>
  <c r="R73" i="9"/>
  <c r="P73" i="9"/>
  <c r="O73" i="9"/>
  <c r="N73" i="9"/>
  <c r="L73" i="9"/>
  <c r="K73" i="9"/>
  <c r="AJ73" i="9" s="1"/>
  <c r="I73" i="9"/>
  <c r="V73" i="9" s="1"/>
  <c r="AL72" i="9"/>
  <c r="I72" i="9"/>
  <c r="AL71" i="9"/>
  <c r="AC71" i="9"/>
  <c r="AB71" i="9"/>
  <c r="AA71" i="9"/>
  <c r="W71" i="9"/>
  <c r="U71" i="9"/>
  <c r="S71" i="9"/>
  <c r="Q71" i="9"/>
  <c r="P71" i="9"/>
  <c r="L71" i="9"/>
  <c r="K71" i="9"/>
  <c r="AJ71" i="9" s="1"/>
  <c r="I71" i="9"/>
  <c r="Z71" i="9" s="1"/>
  <c r="AL70" i="9"/>
  <c r="Z70" i="9"/>
  <c r="P70" i="9"/>
  <c r="I70" i="9"/>
  <c r="AL69" i="9"/>
  <c r="AD69" i="9"/>
  <c r="AA69" i="9"/>
  <c r="Y69" i="9"/>
  <c r="S69" i="9"/>
  <c r="Q69" i="9"/>
  <c r="N69" i="9"/>
  <c r="I69" i="9"/>
  <c r="AL68" i="9"/>
  <c r="AD68" i="9"/>
  <c r="AB68" i="9"/>
  <c r="AA68" i="9"/>
  <c r="Z68" i="9"/>
  <c r="X68" i="9"/>
  <c r="S68" i="9"/>
  <c r="R68" i="9"/>
  <c r="P68" i="9"/>
  <c r="O68" i="9"/>
  <c r="N68" i="9"/>
  <c r="L68" i="9"/>
  <c r="I68" i="9"/>
  <c r="W68" i="9" s="1"/>
  <c r="AL66" i="9"/>
  <c r="AL65" i="9"/>
  <c r="AC65" i="9"/>
  <c r="AB65" i="9"/>
  <c r="AA65" i="9"/>
  <c r="W65" i="9"/>
  <c r="U65" i="9"/>
  <c r="S65" i="9"/>
  <c r="Q65" i="9"/>
  <c r="P65" i="9"/>
  <c r="L65" i="9"/>
  <c r="K65" i="9"/>
  <c r="AJ65" i="9" s="1"/>
  <c r="I65" i="9"/>
  <c r="Z65" i="9" s="1"/>
  <c r="AL64" i="9"/>
  <c r="AC64" i="9"/>
  <c r="Y64" i="9"/>
  <c r="T64" i="9"/>
  <c r="O64" i="9"/>
  <c r="I64" i="9"/>
  <c r="AL63" i="9"/>
  <c r="AC63" i="9"/>
  <c r="AB63" i="9"/>
  <c r="AA63" i="9"/>
  <c r="Y63" i="9"/>
  <c r="X63" i="9"/>
  <c r="W63" i="9"/>
  <c r="U63" i="9"/>
  <c r="S63" i="9"/>
  <c r="Q63" i="9"/>
  <c r="P63" i="9"/>
  <c r="O63" i="9"/>
  <c r="M63" i="9"/>
  <c r="L63" i="9"/>
  <c r="K63" i="9"/>
  <c r="AJ63" i="9" s="1"/>
  <c r="I63" i="9"/>
  <c r="Z63" i="9" s="1"/>
  <c r="AL62" i="9"/>
  <c r="Y62" i="9"/>
  <c r="X62" i="9"/>
  <c r="T62" i="9"/>
  <c r="M62" i="9"/>
  <c r="I62" i="9"/>
  <c r="AL61" i="9"/>
  <c r="AC61" i="9"/>
  <c r="Z61" i="9"/>
  <c r="X61" i="9"/>
  <c r="P61" i="9"/>
  <c r="M61" i="9"/>
  <c r="I61" i="9"/>
  <c r="AD61" i="9" s="1"/>
  <c r="AL60" i="9"/>
  <c r="AD60" i="9"/>
  <c r="W60" i="9"/>
  <c r="O60" i="9"/>
  <c r="N60" i="9"/>
  <c r="I60" i="9"/>
  <c r="AL59" i="9"/>
  <c r="I59" i="9"/>
  <c r="AA59" i="9" s="1"/>
  <c r="AL58" i="9"/>
  <c r="AC58" i="9"/>
  <c r="Y58" i="9"/>
  <c r="X58" i="9"/>
  <c r="W58" i="9"/>
  <c r="T58" i="9"/>
  <c r="P58" i="9"/>
  <c r="O58" i="9"/>
  <c r="N58" i="9"/>
  <c r="K58" i="9"/>
  <c r="AJ58" i="9" s="1"/>
  <c r="I58" i="9"/>
  <c r="Z58" i="9" s="1"/>
  <c r="AL56" i="9"/>
  <c r="AL55" i="9"/>
  <c r="AD55" i="9"/>
  <c r="X55" i="9"/>
  <c r="P55" i="9"/>
  <c r="N55" i="9"/>
  <c r="I55" i="9"/>
  <c r="AL54" i="9"/>
  <c r="I54" i="9"/>
  <c r="AB54" i="9" s="1"/>
  <c r="AL53" i="9"/>
  <c r="AB53" i="9"/>
  <c r="Y53" i="9"/>
  <c r="R53" i="9"/>
  <c r="I53" i="9"/>
  <c r="AL52" i="9"/>
  <c r="I52" i="9"/>
  <c r="AD52" i="9" s="1"/>
  <c r="AL51" i="9"/>
  <c r="R51" i="9"/>
  <c r="I51" i="9"/>
  <c r="AC51" i="9" s="1"/>
  <c r="AL50" i="9"/>
  <c r="AB50" i="9"/>
  <c r="Z50" i="9"/>
  <c r="R50" i="9"/>
  <c r="I50" i="9"/>
  <c r="O50" i="9" s="1"/>
  <c r="AL49" i="9"/>
  <c r="AC49" i="9"/>
  <c r="Y49" i="9"/>
  <c r="X49" i="9"/>
  <c r="W49" i="9"/>
  <c r="T49" i="9"/>
  <c r="P49" i="9"/>
  <c r="O49" i="9"/>
  <c r="N49" i="9"/>
  <c r="K49" i="9"/>
  <c r="AJ49" i="9" s="1"/>
  <c r="I49" i="9"/>
  <c r="Z49" i="9" s="1"/>
  <c r="AL47" i="9"/>
  <c r="AL46" i="9"/>
  <c r="I46" i="9"/>
  <c r="AL45" i="9"/>
  <c r="I45" i="9"/>
  <c r="AL44" i="9"/>
  <c r="Z44" i="9"/>
  <c r="X44" i="9"/>
  <c r="U44" i="9"/>
  <c r="T44" i="9"/>
  <c r="R44" i="9"/>
  <c r="P44" i="9"/>
  <c r="M44" i="9"/>
  <c r="I44" i="9"/>
  <c r="AD44" i="9" s="1"/>
  <c r="AL43" i="9"/>
  <c r="AC43" i="9"/>
  <c r="X43" i="9"/>
  <c r="V43" i="9"/>
  <c r="U43" i="9"/>
  <c r="P43" i="9"/>
  <c r="L43" i="9"/>
  <c r="I43" i="9"/>
  <c r="AL42" i="9"/>
  <c r="AD42" i="9"/>
  <c r="AC42" i="9"/>
  <c r="AA42" i="9"/>
  <c r="Z42" i="9"/>
  <c r="Y42" i="9"/>
  <c r="W42" i="9"/>
  <c r="S42" i="9"/>
  <c r="R42" i="9"/>
  <c r="Q42" i="9"/>
  <c r="O42" i="9"/>
  <c r="N42" i="9"/>
  <c r="M42" i="9"/>
  <c r="K42" i="9"/>
  <c r="AJ42" i="9" s="1"/>
  <c r="I42" i="9"/>
  <c r="V42" i="9" s="1"/>
  <c r="AL41" i="9"/>
  <c r="AD41" i="9"/>
  <c r="X41" i="9"/>
  <c r="V41" i="9"/>
  <c r="T41" i="9"/>
  <c r="S41" i="9"/>
  <c r="P41" i="9"/>
  <c r="I41" i="9"/>
  <c r="K41" i="9" s="1"/>
  <c r="AJ41" i="9" s="1"/>
  <c r="AL40" i="9"/>
  <c r="AC40" i="9"/>
  <c r="AA40" i="9"/>
  <c r="W40" i="9"/>
  <c r="T40" i="9"/>
  <c r="Q40" i="9"/>
  <c r="N40" i="9"/>
  <c r="K40" i="9"/>
  <c r="AJ40" i="9" s="1"/>
  <c r="I40" i="9"/>
  <c r="AL38" i="9"/>
  <c r="AL37" i="9"/>
  <c r="AL36" i="9"/>
  <c r="AL35" i="9"/>
  <c r="R35" i="9"/>
  <c r="I35" i="9"/>
  <c r="Z35" i="9" s="1"/>
  <c r="AL34" i="9"/>
  <c r="AA34" i="9"/>
  <c r="P34" i="9"/>
  <c r="N34" i="9"/>
  <c r="I34" i="9"/>
  <c r="AD34" i="9" s="1"/>
  <c r="AL33" i="9"/>
  <c r="W33" i="9"/>
  <c r="I33" i="9"/>
  <c r="Z33" i="9" s="1"/>
  <c r="AL32" i="9"/>
  <c r="I32" i="9"/>
  <c r="AL31" i="9"/>
  <c r="AE31" i="9"/>
  <c r="X31" i="9"/>
  <c r="W31" i="9"/>
  <c r="V31" i="9"/>
  <c r="O31" i="9"/>
  <c r="N31" i="9"/>
  <c r="M31" i="9"/>
  <c r="I31" i="9"/>
  <c r="AL30" i="9"/>
  <c r="R30" i="9"/>
  <c r="M30" i="9"/>
  <c r="I30" i="9"/>
  <c r="AL29" i="9"/>
  <c r="V29" i="9"/>
  <c r="I29" i="9"/>
  <c r="AC29" i="9" s="1"/>
  <c r="AL28" i="9"/>
  <c r="I28" i="9"/>
  <c r="AL26" i="9"/>
  <c r="AL25" i="9"/>
  <c r="AE25" i="9"/>
  <c r="AD25" i="9"/>
  <c r="AC25" i="9"/>
  <c r="AA25" i="9"/>
  <c r="Y25" i="9"/>
  <c r="X25" i="9"/>
  <c r="W25" i="9"/>
  <c r="V25" i="9"/>
  <c r="U25" i="9"/>
  <c r="T25" i="9"/>
  <c r="Q25" i="9"/>
  <c r="P25" i="9"/>
  <c r="O25" i="9"/>
  <c r="N25" i="9"/>
  <c r="M25" i="9"/>
  <c r="L25" i="9"/>
  <c r="K25" i="9"/>
  <c r="AJ25" i="9" s="1"/>
  <c r="I25" i="9"/>
  <c r="Z25" i="9" s="1"/>
  <c r="AL24" i="9"/>
  <c r="I24" i="9"/>
  <c r="V24" i="9" s="1"/>
  <c r="AL23" i="9"/>
  <c r="AE23" i="9"/>
  <c r="AA23" i="9"/>
  <c r="W23" i="9"/>
  <c r="S23" i="9"/>
  <c r="O23" i="9"/>
  <c r="M23" i="9"/>
  <c r="I23" i="9"/>
  <c r="V23" i="9" s="1"/>
  <c r="AL22" i="9"/>
  <c r="AE22" i="9"/>
  <c r="AD22" i="9"/>
  <c r="AC22" i="9"/>
  <c r="AA22" i="9"/>
  <c r="Y22" i="9"/>
  <c r="X22" i="9"/>
  <c r="W22" i="9"/>
  <c r="V22" i="9"/>
  <c r="U22" i="9"/>
  <c r="T22" i="9"/>
  <c r="Q22" i="9"/>
  <c r="P22" i="9"/>
  <c r="O22" i="9"/>
  <c r="N22" i="9"/>
  <c r="M22" i="9"/>
  <c r="L22" i="9"/>
  <c r="K22" i="9"/>
  <c r="AJ22" i="9" s="1"/>
  <c r="I22" i="9"/>
  <c r="Z22" i="9" s="1"/>
  <c r="AL21" i="9"/>
  <c r="I21" i="9"/>
  <c r="Z21" i="9" s="1"/>
  <c r="AL20" i="9"/>
  <c r="AD20" i="9"/>
  <c r="AA20" i="9"/>
  <c r="Z20" i="9"/>
  <c r="Y20" i="9"/>
  <c r="V20" i="9"/>
  <c r="S20" i="9"/>
  <c r="Q20" i="9"/>
  <c r="O20" i="9"/>
  <c r="N20" i="9"/>
  <c r="M20" i="9"/>
  <c r="K20" i="9"/>
  <c r="AJ20" i="9" s="1"/>
  <c r="I20" i="9"/>
  <c r="AC20" i="9" s="1"/>
  <c r="AL19" i="9"/>
  <c r="AD19" i="9"/>
  <c r="AB19" i="9"/>
  <c r="X19" i="9"/>
  <c r="V19" i="9"/>
  <c r="S19" i="9"/>
  <c r="N19" i="9"/>
  <c r="K19" i="9"/>
  <c r="AJ19" i="9" s="1"/>
  <c r="I19" i="9"/>
  <c r="AA19" i="9" s="1"/>
  <c r="AL18" i="9"/>
  <c r="U18" i="9"/>
  <c r="S18" i="9"/>
  <c r="I18" i="9"/>
  <c r="X18" i="9" s="1"/>
  <c r="AL16" i="9"/>
  <c r="AL15" i="9"/>
  <c r="I15" i="9"/>
  <c r="V15" i="9" s="1"/>
  <c r="AL14" i="9"/>
  <c r="AC14" i="9"/>
  <c r="V14" i="9"/>
  <c r="U14" i="9"/>
  <c r="R14" i="9"/>
  <c r="N14" i="9"/>
  <c r="I14" i="9"/>
  <c r="AL13" i="9"/>
  <c r="AC13" i="9"/>
  <c r="Z13" i="9"/>
  <c r="U13" i="9"/>
  <c r="R13" i="9"/>
  <c r="Q13" i="9"/>
  <c r="P13" i="9"/>
  <c r="I13" i="9"/>
  <c r="X13" i="9" s="1"/>
  <c r="AL12" i="9"/>
  <c r="AD12" i="9"/>
  <c r="I12" i="9"/>
  <c r="AB12" i="9" s="1"/>
  <c r="AL11" i="9"/>
  <c r="Y11" i="9"/>
  <c r="I11" i="9"/>
  <c r="AL10" i="9"/>
  <c r="W10" i="9"/>
  <c r="R10" i="9"/>
  <c r="I10" i="9"/>
  <c r="AA10" i="9" s="1"/>
  <c r="AL9" i="9"/>
  <c r="I9" i="9"/>
  <c r="X9" i="9" s="1"/>
  <c r="G1" i="9"/>
  <c r="AL256" i="8"/>
  <c r="I256" i="8"/>
  <c r="AL255" i="8"/>
  <c r="AC255" i="8"/>
  <c r="Z255" i="8"/>
  <c r="V255" i="8"/>
  <c r="R255" i="8"/>
  <c r="M255" i="8"/>
  <c r="I255" i="8"/>
  <c r="AL254" i="8"/>
  <c r="AC254" i="8"/>
  <c r="I254" i="8"/>
  <c r="V254" i="8" s="1"/>
  <c r="AE253" i="8"/>
  <c r="AD253" i="8"/>
  <c r="AB253" i="8"/>
  <c r="AA253" i="8"/>
  <c r="V253" i="8"/>
  <c r="U253" i="8"/>
  <c r="S253" i="8"/>
  <c r="Q253" i="8"/>
  <c r="P253" i="8"/>
  <c r="M253" i="8"/>
  <c r="L253" i="8"/>
  <c r="I253" i="8"/>
  <c r="I252" i="8"/>
  <c r="W252" i="8" s="1"/>
  <c r="AL250" i="8"/>
  <c r="AL249" i="8"/>
  <c r="I249" i="8"/>
  <c r="AL248" i="8"/>
  <c r="AL247" i="8"/>
  <c r="I247" i="8"/>
  <c r="AL246" i="8"/>
  <c r="AL245" i="8"/>
  <c r="I245" i="8"/>
  <c r="T245" i="8" s="1"/>
  <c r="AL244" i="8"/>
  <c r="W244" i="8"/>
  <c r="R244" i="8"/>
  <c r="I244" i="8"/>
  <c r="AA244" i="8" s="1"/>
  <c r="AL243" i="8"/>
  <c r="AB243" i="8"/>
  <c r="I243" i="8"/>
  <c r="AE243" i="8" s="1"/>
  <c r="AL242" i="8"/>
  <c r="N242" i="8"/>
  <c r="I242" i="8"/>
  <c r="AL240" i="8"/>
  <c r="AL239" i="8"/>
  <c r="I239" i="8"/>
  <c r="AL238" i="8"/>
  <c r="AL237" i="8"/>
  <c r="I237" i="8"/>
  <c r="AA237" i="8" s="1"/>
  <c r="AL236" i="8"/>
  <c r="I236" i="8"/>
  <c r="T236" i="8" s="1"/>
  <c r="AA235" i="8"/>
  <c r="U235" i="8"/>
  <c r="I235" i="8"/>
  <c r="AC235" i="8" s="1"/>
  <c r="X234" i="8"/>
  <c r="T234" i="8"/>
  <c r="I234" i="8"/>
  <c r="Y233" i="8"/>
  <c r="X233" i="8"/>
  <c r="R233" i="8"/>
  <c r="M233" i="8"/>
  <c r="L233" i="8"/>
  <c r="I233" i="8"/>
  <c r="U233" i="8" s="1"/>
  <c r="AL231" i="8"/>
  <c r="AL230" i="8"/>
  <c r="I230" i="8"/>
  <c r="AL229" i="8"/>
  <c r="AL228" i="8"/>
  <c r="AD228" i="8"/>
  <c r="AC228" i="8"/>
  <c r="Y228" i="8"/>
  <c r="X228" i="8"/>
  <c r="T228" i="8"/>
  <c r="R228" i="8"/>
  <c r="Q228" i="8"/>
  <c r="M228" i="8"/>
  <c r="L228" i="8"/>
  <c r="I228" i="8"/>
  <c r="V228" i="8" s="1"/>
  <c r="AL227" i="8"/>
  <c r="AC227" i="8"/>
  <c r="U227" i="8"/>
  <c r="I227" i="8"/>
  <c r="Q227" i="8" s="1"/>
  <c r="AL226" i="8"/>
  <c r="I226" i="8"/>
  <c r="U226" i="8" s="1"/>
  <c r="AC225" i="8"/>
  <c r="Y225" i="8"/>
  <c r="W225" i="8"/>
  <c r="S225" i="8"/>
  <c r="P225" i="8"/>
  <c r="O225" i="8"/>
  <c r="K225" i="8"/>
  <c r="AJ225" i="8" s="1"/>
  <c r="I225" i="8"/>
  <c r="AL223" i="8"/>
  <c r="AL222" i="8"/>
  <c r="I222" i="8"/>
  <c r="U222" i="8" s="1"/>
  <c r="AL221" i="8"/>
  <c r="I221" i="8"/>
  <c r="U221" i="8" s="1"/>
  <c r="AL220" i="8"/>
  <c r="I220" i="8"/>
  <c r="U220" i="8" s="1"/>
  <c r="AE219" i="8"/>
  <c r="AB219" i="8"/>
  <c r="Y219" i="8"/>
  <c r="U219" i="8"/>
  <c r="T219" i="8"/>
  <c r="Q219" i="8"/>
  <c r="P219" i="8"/>
  <c r="O219" i="8"/>
  <c r="K219" i="8"/>
  <c r="AJ219" i="8" s="1"/>
  <c r="I219" i="8"/>
  <c r="AL217" i="8"/>
  <c r="AL216" i="8"/>
  <c r="AD216" i="8"/>
  <c r="X216" i="8"/>
  <c r="R216" i="8"/>
  <c r="P216" i="8"/>
  <c r="I216" i="8"/>
  <c r="AC216" i="8" s="1"/>
  <c r="AL215" i="8"/>
  <c r="AD215" i="8"/>
  <c r="AC215" i="8"/>
  <c r="Z215" i="8"/>
  <c r="Y215" i="8"/>
  <c r="U215" i="8"/>
  <c r="T215" i="8"/>
  <c r="R215" i="8"/>
  <c r="P215" i="8"/>
  <c r="N215" i="8"/>
  <c r="M215" i="8"/>
  <c r="L215" i="8"/>
  <c r="I215" i="8"/>
  <c r="X215" i="8" s="1"/>
  <c r="AL214" i="8"/>
  <c r="Y214" i="8"/>
  <c r="U214" i="8"/>
  <c r="I214" i="8"/>
  <c r="AB214" i="8" s="1"/>
  <c r="I213" i="8"/>
  <c r="W213" i="8" s="1"/>
  <c r="AL211" i="8"/>
  <c r="AL210" i="8"/>
  <c r="I210" i="8"/>
  <c r="AL209" i="8"/>
  <c r="AL208" i="8"/>
  <c r="AD208" i="8"/>
  <c r="AC208" i="8"/>
  <c r="AA208" i="8"/>
  <c r="Y208" i="8"/>
  <c r="X208" i="8"/>
  <c r="U208" i="8"/>
  <c r="T208" i="8"/>
  <c r="Q208" i="8"/>
  <c r="P208" i="8"/>
  <c r="O208" i="8"/>
  <c r="L208" i="8"/>
  <c r="K208" i="8"/>
  <c r="AJ208" i="8" s="1"/>
  <c r="I208" i="8"/>
  <c r="Z208" i="8" s="1"/>
  <c r="AL207" i="8"/>
  <c r="I207" i="8"/>
  <c r="W207" i="8" s="1"/>
  <c r="AL206" i="8"/>
  <c r="T206" i="8"/>
  <c r="I206" i="8"/>
  <c r="U206" i="8" s="1"/>
  <c r="X205" i="8"/>
  <c r="I205" i="8"/>
  <c r="Z205" i="8" s="1"/>
  <c r="AL203" i="8"/>
  <c r="AL202" i="8"/>
  <c r="M202" i="8"/>
  <c r="I202" i="8"/>
  <c r="AC202" i="8" s="1"/>
  <c r="AL201" i="8"/>
  <c r="X201" i="8"/>
  <c r="Q201" i="8"/>
  <c r="I201" i="8"/>
  <c r="Y201" i="8" s="1"/>
  <c r="AL200" i="8"/>
  <c r="I200" i="8"/>
  <c r="AC200" i="8" s="1"/>
  <c r="W199" i="8"/>
  <c r="I199" i="8"/>
  <c r="AB199" i="8" s="1"/>
  <c r="AL197" i="8"/>
  <c r="AL196" i="8"/>
  <c r="AD196" i="8"/>
  <c r="AA196" i="8"/>
  <c r="V196" i="8"/>
  <c r="S196" i="8"/>
  <c r="P196" i="8"/>
  <c r="L196" i="8"/>
  <c r="I196" i="8"/>
  <c r="AL195" i="8"/>
  <c r="V195" i="8"/>
  <c r="I195" i="8"/>
  <c r="W195" i="8" s="1"/>
  <c r="AL194" i="8"/>
  <c r="AE194" i="8"/>
  <c r="AD194" i="8"/>
  <c r="AC194" i="8"/>
  <c r="AA194" i="8"/>
  <c r="Y194" i="8"/>
  <c r="X194" i="8"/>
  <c r="W194" i="8"/>
  <c r="V194" i="8"/>
  <c r="U194" i="8"/>
  <c r="T194" i="8"/>
  <c r="Q194" i="8"/>
  <c r="P194" i="8"/>
  <c r="O194" i="8"/>
  <c r="N194" i="8"/>
  <c r="M194" i="8"/>
  <c r="L194" i="8"/>
  <c r="K194" i="8"/>
  <c r="AJ194" i="8" s="1"/>
  <c r="I194" i="8"/>
  <c r="Z194" i="8" s="1"/>
  <c r="AA193" i="8"/>
  <c r="X193" i="8"/>
  <c r="V193" i="8"/>
  <c r="T193" i="8"/>
  <c r="P193" i="8"/>
  <c r="M193" i="8"/>
  <c r="K193" i="8"/>
  <c r="AJ193" i="8" s="1"/>
  <c r="I193" i="8"/>
  <c r="AB193" i="8" s="1"/>
  <c r="AL191" i="8"/>
  <c r="AL190" i="8"/>
  <c r="U190" i="8"/>
  <c r="I190" i="8"/>
  <c r="W190" i="8" s="1"/>
  <c r="AL189" i="8"/>
  <c r="AC189" i="8"/>
  <c r="X189" i="8"/>
  <c r="U189" i="8"/>
  <c r="O189" i="8"/>
  <c r="K189" i="8"/>
  <c r="AJ189" i="8" s="1"/>
  <c r="I189" i="8"/>
  <c r="AL188" i="8"/>
  <c r="X188" i="8"/>
  <c r="Q188" i="8"/>
  <c r="O188" i="8"/>
  <c r="I188" i="8"/>
  <c r="I187" i="8"/>
  <c r="AL185" i="8"/>
  <c r="AL184" i="8"/>
  <c r="AE184" i="8"/>
  <c r="AD184" i="8"/>
  <c r="AA184" i="8"/>
  <c r="Y184" i="8"/>
  <c r="X184" i="8"/>
  <c r="W184" i="8"/>
  <c r="V184" i="8"/>
  <c r="U184" i="8"/>
  <c r="Q184" i="8"/>
  <c r="P184" i="8"/>
  <c r="O184" i="8"/>
  <c r="N184" i="8"/>
  <c r="M184" i="8"/>
  <c r="L184" i="8"/>
  <c r="I184" i="8"/>
  <c r="Z184" i="8" s="1"/>
  <c r="AL183" i="8"/>
  <c r="AC183" i="8"/>
  <c r="X183" i="8"/>
  <c r="U183" i="8"/>
  <c r="S183" i="8"/>
  <c r="N183" i="8"/>
  <c r="K183" i="8"/>
  <c r="AJ183" i="8" s="1"/>
  <c r="I183" i="8"/>
  <c r="AL182" i="8"/>
  <c r="AD182" i="8"/>
  <c r="AC182" i="8"/>
  <c r="AA182" i="8"/>
  <c r="Y182" i="8"/>
  <c r="X182" i="8"/>
  <c r="U182" i="8"/>
  <c r="T182" i="8"/>
  <c r="Q182" i="8"/>
  <c r="P182" i="8"/>
  <c r="O182" i="8"/>
  <c r="L182" i="8"/>
  <c r="K182" i="8"/>
  <c r="AJ182" i="8" s="1"/>
  <c r="I182" i="8"/>
  <c r="Z182" i="8" s="1"/>
  <c r="AA181" i="8"/>
  <c r="I181" i="8"/>
  <c r="Z181" i="8" s="1"/>
  <c r="AL179" i="8"/>
  <c r="AL178" i="8"/>
  <c r="I178" i="8"/>
  <c r="AA178" i="8" s="1"/>
  <c r="AL177" i="8"/>
  <c r="AC177" i="8"/>
  <c r="AA177" i="8"/>
  <c r="Z177" i="8"/>
  <c r="Y177" i="8"/>
  <c r="X177" i="8"/>
  <c r="W177" i="8"/>
  <c r="U177" i="8"/>
  <c r="R177" i="8"/>
  <c r="Q177" i="8"/>
  <c r="P177" i="8"/>
  <c r="O177" i="8"/>
  <c r="M177" i="8"/>
  <c r="L177" i="8"/>
  <c r="K177" i="8"/>
  <c r="AJ177" i="8" s="1"/>
  <c r="I177" i="8"/>
  <c r="AE177" i="8" s="1"/>
  <c r="AL176" i="8"/>
  <c r="AE176" i="8"/>
  <c r="AC176" i="8"/>
  <c r="AA176" i="8"/>
  <c r="Z176" i="8"/>
  <c r="X176" i="8"/>
  <c r="W176" i="8"/>
  <c r="T176" i="8"/>
  <c r="R176" i="8"/>
  <c r="Q176" i="8"/>
  <c r="O176" i="8"/>
  <c r="M176" i="8"/>
  <c r="L176" i="8"/>
  <c r="K176" i="8"/>
  <c r="AJ176" i="8" s="1"/>
  <c r="I176" i="8"/>
  <c r="Y176" i="8" s="1"/>
  <c r="Z175" i="8"/>
  <c r="Y175" i="8"/>
  <c r="W175" i="8"/>
  <c r="R175" i="8"/>
  <c r="Q175" i="8"/>
  <c r="P175" i="8"/>
  <c r="I175" i="8"/>
  <c r="N175" i="8" s="1"/>
  <c r="AL173" i="8"/>
  <c r="AL172" i="8"/>
  <c r="AL171" i="8"/>
  <c r="AL170" i="8"/>
  <c r="AL169" i="8"/>
  <c r="W169" i="8"/>
  <c r="I169" i="8"/>
  <c r="AA169" i="8" s="1"/>
  <c r="AL168" i="8"/>
  <c r="I168" i="8"/>
  <c r="AA168" i="8" s="1"/>
  <c r="AL167" i="8"/>
  <c r="AE167" i="8"/>
  <c r="W167" i="8"/>
  <c r="R167" i="8"/>
  <c r="N167" i="8"/>
  <c r="I167" i="8"/>
  <c r="X167" i="8" s="1"/>
  <c r="I166" i="8"/>
  <c r="AL164" i="8"/>
  <c r="AL163" i="8"/>
  <c r="AE163" i="8"/>
  <c r="W163" i="8"/>
  <c r="T163" i="8"/>
  <c r="P163" i="8"/>
  <c r="K163" i="8"/>
  <c r="AJ163" i="8" s="1"/>
  <c r="I163" i="8"/>
  <c r="AL162" i="8"/>
  <c r="AE162" i="8"/>
  <c r="AD162" i="8"/>
  <c r="AC162" i="8"/>
  <c r="W162" i="8"/>
  <c r="V162" i="8"/>
  <c r="T162" i="8"/>
  <c r="R162" i="8"/>
  <c r="P162" i="8"/>
  <c r="L162" i="8"/>
  <c r="K162" i="8"/>
  <c r="AJ162" i="8" s="1"/>
  <c r="I162" i="8"/>
  <c r="X162" i="8" s="1"/>
  <c r="AL161" i="8"/>
  <c r="I161" i="8"/>
  <c r="AA161" i="8" s="1"/>
  <c r="AE160" i="8"/>
  <c r="Y160" i="8"/>
  <c r="W160" i="8"/>
  <c r="Q160" i="8"/>
  <c r="O160" i="8"/>
  <c r="K160" i="8"/>
  <c r="AJ160" i="8" s="1"/>
  <c r="I160" i="8"/>
  <c r="AC159" i="8"/>
  <c r="Z159" i="8"/>
  <c r="T159" i="8"/>
  <c r="Q159" i="8"/>
  <c r="I159" i="8"/>
  <c r="AA159" i="8" s="1"/>
  <c r="AL157" i="8"/>
  <c r="AL156" i="8"/>
  <c r="AA156" i="8"/>
  <c r="Z156" i="8"/>
  <c r="V156" i="8"/>
  <c r="Q156" i="8"/>
  <c r="O156" i="8"/>
  <c r="N156" i="8"/>
  <c r="I156" i="8"/>
  <c r="AL155" i="8"/>
  <c r="I155" i="8"/>
  <c r="Z155" i="8" s="1"/>
  <c r="AL154" i="8"/>
  <c r="Z154" i="8"/>
  <c r="X154" i="8"/>
  <c r="P154" i="8"/>
  <c r="K154" i="8"/>
  <c r="AJ154" i="8" s="1"/>
  <c r="I154" i="8"/>
  <c r="Y154" i="8" s="1"/>
  <c r="I153" i="8"/>
  <c r="AA153" i="8" s="1"/>
  <c r="AL151" i="8"/>
  <c r="AL150" i="8"/>
  <c r="AL149" i="8"/>
  <c r="AL148" i="8"/>
  <c r="AL147" i="8"/>
  <c r="V147" i="8"/>
  <c r="I147" i="8"/>
  <c r="X147" i="8" s="1"/>
  <c r="AL146" i="8"/>
  <c r="I146" i="8"/>
  <c r="Z146" i="8" s="1"/>
  <c r="AL145" i="8"/>
  <c r="X145" i="8"/>
  <c r="O145" i="8"/>
  <c r="I145" i="8"/>
  <c r="W144" i="8"/>
  <c r="I144" i="8"/>
  <c r="AB144" i="8" s="1"/>
  <c r="I143" i="8"/>
  <c r="AB143" i="8" s="1"/>
  <c r="AE142" i="8"/>
  <c r="AB142" i="8"/>
  <c r="Y142" i="8"/>
  <c r="V142" i="8"/>
  <c r="U142" i="8"/>
  <c r="Q142" i="8"/>
  <c r="P142" i="8"/>
  <c r="O142" i="8"/>
  <c r="L142" i="8"/>
  <c r="I142" i="8"/>
  <c r="AL140" i="8"/>
  <c r="AL139" i="8"/>
  <c r="AA139" i="8"/>
  <c r="Z139" i="8"/>
  <c r="Q139" i="8"/>
  <c r="N139" i="8"/>
  <c r="I139" i="8"/>
  <c r="W139" i="8" s="1"/>
  <c r="AL138" i="8"/>
  <c r="AE138" i="8"/>
  <c r="AC138" i="8"/>
  <c r="W138" i="8"/>
  <c r="V138" i="8"/>
  <c r="Q138" i="8"/>
  <c r="O138" i="8"/>
  <c r="N138" i="8"/>
  <c r="I138" i="8"/>
  <c r="AL137" i="8"/>
  <c r="AC137" i="8"/>
  <c r="Z137" i="8"/>
  <c r="T137" i="8"/>
  <c r="Q137" i="8"/>
  <c r="I137" i="8"/>
  <c r="AA137" i="8" s="1"/>
  <c r="AD136" i="8"/>
  <c r="X136" i="8"/>
  <c r="R136" i="8"/>
  <c r="N136" i="8"/>
  <c r="I136" i="8"/>
  <c r="Y136" i="8" s="1"/>
  <c r="AL134" i="8"/>
  <c r="AL133" i="8"/>
  <c r="AL132" i="8"/>
  <c r="AL131" i="8"/>
  <c r="AL130" i="8"/>
  <c r="T130" i="8"/>
  <c r="I130" i="8"/>
  <c r="AL129" i="8"/>
  <c r="AA129" i="8"/>
  <c r="V129" i="8"/>
  <c r="R129" i="8"/>
  <c r="P129" i="8"/>
  <c r="M129" i="8"/>
  <c r="I129" i="8"/>
  <c r="AL128" i="8"/>
  <c r="I128" i="8"/>
  <c r="X127" i="8"/>
  <c r="I127" i="8"/>
  <c r="Z127" i="8" s="1"/>
  <c r="W126" i="8"/>
  <c r="O126" i="8"/>
  <c r="I126" i="8"/>
  <c r="AC126" i="8" s="1"/>
  <c r="AC125" i="8"/>
  <c r="Q125" i="8"/>
  <c r="K125" i="8"/>
  <c r="AJ125" i="8" s="1"/>
  <c r="I125" i="8"/>
  <c r="AA125" i="8" s="1"/>
  <c r="AL123" i="8"/>
  <c r="AL122" i="8"/>
  <c r="Z122" i="8"/>
  <c r="V122" i="8"/>
  <c r="U122" i="8"/>
  <c r="R122" i="8"/>
  <c r="M122" i="8"/>
  <c r="I122" i="8"/>
  <c r="AL121" i="8"/>
  <c r="I121" i="8"/>
  <c r="AL120" i="8"/>
  <c r="AD120" i="8"/>
  <c r="I120" i="8"/>
  <c r="X120" i="8" s="1"/>
  <c r="AE119" i="8"/>
  <c r="AC119" i="8"/>
  <c r="AB119" i="8"/>
  <c r="AA119" i="8"/>
  <c r="V119" i="8"/>
  <c r="T119" i="8"/>
  <c r="S119" i="8"/>
  <c r="Q119" i="8"/>
  <c r="N119" i="8"/>
  <c r="M119" i="8"/>
  <c r="K119" i="8"/>
  <c r="AJ119" i="8" s="1"/>
  <c r="I119" i="8"/>
  <c r="AL118" i="8"/>
  <c r="I118" i="8"/>
  <c r="I117" i="8"/>
  <c r="AD117" i="8" s="1"/>
  <c r="AL115" i="8"/>
  <c r="AL114" i="8"/>
  <c r="R114" i="8"/>
  <c r="O114" i="8"/>
  <c r="I114" i="8"/>
  <c r="AE114" i="8" s="1"/>
  <c r="AL113" i="8"/>
  <c r="M113" i="8"/>
  <c r="I113" i="8"/>
  <c r="AL112" i="8"/>
  <c r="I112" i="8"/>
  <c r="AA112" i="8" s="1"/>
  <c r="AC111" i="8"/>
  <c r="Z111" i="8"/>
  <c r="V111" i="8"/>
  <c r="T111" i="8"/>
  <c r="Q111" i="8"/>
  <c r="P111" i="8"/>
  <c r="N111" i="8"/>
  <c r="M111" i="8"/>
  <c r="I111" i="8"/>
  <c r="AA111" i="8" s="1"/>
  <c r="AL109" i="8"/>
  <c r="AL108" i="8"/>
  <c r="AL107" i="8"/>
  <c r="AL106" i="8"/>
  <c r="AL105" i="8"/>
  <c r="I105" i="8"/>
  <c r="AA105" i="8" s="1"/>
  <c r="AL104" i="8"/>
  <c r="AC104" i="8"/>
  <c r="AA104" i="8"/>
  <c r="Z104" i="8"/>
  <c r="Y104" i="8"/>
  <c r="X104" i="8"/>
  <c r="V104" i="8"/>
  <c r="R104" i="8"/>
  <c r="Q104" i="8"/>
  <c r="P104" i="8"/>
  <c r="N104" i="8"/>
  <c r="M104" i="8"/>
  <c r="L104" i="8"/>
  <c r="I104" i="8"/>
  <c r="U104" i="8" s="1"/>
  <c r="AL103" i="8"/>
  <c r="AD103" i="8"/>
  <c r="AC103" i="8"/>
  <c r="AA103" i="8"/>
  <c r="Z103" i="8"/>
  <c r="X103" i="8"/>
  <c r="T103" i="8"/>
  <c r="R103" i="8"/>
  <c r="Q103" i="8"/>
  <c r="N103" i="8"/>
  <c r="M103" i="8"/>
  <c r="L103" i="8"/>
  <c r="I103" i="8"/>
  <c r="Y103" i="8" s="1"/>
  <c r="AL102" i="8"/>
  <c r="AA102" i="8"/>
  <c r="Z102" i="8"/>
  <c r="X102" i="8"/>
  <c r="R102" i="8"/>
  <c r="Q102" i="8"/>
  <c r="I102" i="8"/>
  <c r="N102" i="8" s="1"/>
  <c r="AL101" i="8"/>
  <c r="AE101" i="8"/>
  <c r="AC101" i="8"/>
  <c r="AA101" i="8"/>
  <c r="Z101" i="8"/>
  <c r="U101" i="8"/>
  <c r="T101" i="8"/>
  <c r="R101" i="8"/>
  <c r="O101" i="8"/>
  <c r="L101" i="8"/>
  <c r="K101" i="8"/>
  <c r="AJ101" i="8" s="1"/>
  <c r="I101" i="8"/>
  <c r="AL98" i="8"/>
  <c r="I98" i="8"/>
  <c r="AL97" i="8"/>
  <c r="AL96" i="8"/>
  <c r="I96" i="8"/>
  <c r="AA96" i="8" s="1"/>
  <c r="AL95" i="8"/>
  <c r="AD95" i="8"/>
  <c r="AA95" i="8"/>
  <c r="Q95" i="8"/>
  <c r="N95" i="8"/>
  <c r="I95" i="8"/>
  <c r="U95" i="8" s="1"/>
  <c r="AL94" i="8"/>
  <c r="U94" i="8"/>
  <c r="I94" i="8"/>
  <c r="V94" i="8" s="1"/>
  <c r="AL93" i="8"/>
  <c r="AA93" i="8"/>
  <c r="X93" i="8"/>
  <c r="I93" i="8"/>
  <c r="Z93" i="8" s="1"/>
  <c r="AL92" i="8"/>
  <c r="AE92" i="8"/>
  <c r="AD92" i="8"/>
  <c r="AC92" i="8"/>
  <c r="Y92" i="8"/>
  <c r="W92" i="8"/>
  <c r="U92" i="8"/>
  <c r="T92" i="8"/>
  <c r="R92" i="8"/>
  <c r="N92" i="8"/>
  <c r="M92" i="8"/>
  <c r="L92" i="8"/>
  <c r="K92" i="8"/>
  <c r="AJ92" i="8" s="1"/>
  <c r="I92" i="8"/>
  <c r="AL89" i="8"/>
  <c r="I89" i="8"/>
  <c r="AL88" i="8"/>
  <c r="AL87" i="8"/>
  <c r="I87" i="8"/>
  <c r="AA87" i="8" s="1"/>
  <c r="AL86" i="8"/>
  <c r="T86" i="8"/>
  <c r="I86" i="8"/>
  <c r="U86" i="8" s="1"/>
  <c r="AL85" i="8"/>
  <c r="AD85" i="8"/>
  <c r="R85" i="8"/>
  <c r="L85" i="8"/>
  <c r="I85" i="8"/>
  <c r="V85" i="8" s="1"/>
  <c r="AL84" i="8"/>
  <c r="I84" i="8"/>
  <c r="AL83" i="8"/>
  <c r="AC83" i="8"/>
  <c r="V83" i="8"/>
  <c r="Q83" i="8"/>
  <c r="N83" i="8"/>
  <c r="I83" i="8"/>
  <c r="AL82" i="8"/>
  <c r="AC82" i="8"/>
  <c r="Z82" i="8"/>
  <c r="T82" i="8"/>
  <c r="Q82" i="8"/>
  <c r="I82" i="8"/>
  <c r="AA82" i="8" s="1"/>
  <c r="AL81" i="8"/>
  <c r="AA81" i="8"/>
  <c r="Z81" i="8"/>
  <c r="W81" i="8"/>
  <c r="R81" i="8"/>
  <c r="Q81" i="8"/>
  <c r="I81" i="8"/>
  <c r="N81" i="8" s="1"/>
  <c r="AL79" i="8"/>
  <c r="AL78" i="8"/>
  <c r="I78" i="8"/>
  <c r="AL77" i="8"/>
  <c r="AL76" i="8"/>
  <c r="AE76" i="8"/>
  <c r="I76" i="8"/>
  <c r="AL75" i="8"/>
  <c r="I75" i="8"/>
  <c r="AA75" i="8" s="1"/>
  <c r="AL74" i="8"/>
  <c r="T74" i="8"/>
  <c r="I74" i="8"/>
  <c r="U74" i="8" s="1"/>
  <c r="AL73" i="8"/>
  <c r="AE73" i="8"/>
  <c r="AD73" i="8"/>
  <c r="AC73" i="8"/>
  <c r="AA73" i="8"/>
  <c r="Z73" i="8"/>
  <c r="W73" i="8"/>
  <c r="V73" i="8"/>
  <c r="T73" i="8"/>
  <c r="R73" i="8"/>
  <c r="Q73" i="8"/>
  <c r="N73" i="8"/>
  <c r="M73" i="8"/>
  <c r="L73" i="8"/>
  <c r="K73" i="8"/>
  <c r="AJ73" i="8" s="1"/>
  <c r="I73" i="8"/>
  <c r="Y73" i="8" s="1"/>
  <c r="AL72" i="8"/>
  <c r="AC72" i="8"/>
  <c r="T72" i="8"/>
  <c r="K72" i="8"/>
  <c r="AJ72" i="8" s="1"/>
  <c r="I72" i="8"/>
  <c r="AA72" i="8" s="1"/>
  <c r="AL71" i="8"/>
  <c r="AD71" i="8"/>
  <c r="S71" i="8"/>
  <c r="I71" i="8"/>
  <c r="AE71" i="8" s="1"/>
  <c r="AL70" i="8"/>
  <c r="AE70" i="8"/>
  <c r="Y70" i="8"/>
  <c r="U70" i="8"/>
  <c r="O70" i="8"/>
  <c r="M70" i="8"/>
  <c r="I70" i="8"/>
  <c r="V70" i="8" s="1"/>
  <c r="AL68" i="8"/>
  <c r="AL67" i="8"/>
  <c r="I67" i="8"/>
  <c r="AL66" i="8"/>
  <c r="AL65" i="8"/>
  <c r="AE65" i="8"/>
  <c r="V65" i="8"/>
  <c r="R65" i="8"/>
  <c r="O65" i="8"/>
  <c r="I65" i="8"/>
  <c r="W65" i="8" s="1"/>
  <c r="AL64" i="8"/>
  <c r="AB64" i="8"/>
  <c r="X64" i="8"/>
  <c r="I64" i="8"/>
  <c r="Z64" i="8" s="1"/>
  <c r="AL63" i="8"/>
  <c r="AD63" i="8"/>
  <c r="Z63" i="8"/>
  <c r="Y63" i="8"/>
  <c r="W63" i="8"/>
  <c r="U63" i="8"/>
  <c r="Q63" i="8"/>
  <c r="P63" i="8"/>
  <c r="O63" i="8"/>
  <c r="N63" i="8"/>
  <c r="L63" i="8"/>
  <c r="I63" i="8"/>
  <c r="AB63" i="8" s="1"/>
  <c r="AL62" i="8"/>
  <c r="I62" i="8"/>
  <c r="AB62" i="8" s="1"/>
  <c r="AL61" i="8"/>
  <c r="I61" i="8"/>
  <c r="AL60" i="8"/>
  <c r="AE60" i="8"/>
  <c r="AA60" i="8"/>
  <c r="T60" i="8"/>
  <c r="Q60" i="8"/>
  <c r="L60" i="8"/>
  <c r="I60" i="8"/>
  <c r="V60" i="8" s="1"/>
  <c r="AL59" i="8"/>
  <c r="AE59" i="8"/>
  <c r="L59" i="8"/>
  <c r="I59" i="8"/>
  <c r="AL58" i="8"/>
  <c r="I58" i="8"/>
  <c r="AA58" i="8" s="1"/>
  <c r="AL56" i="8"/>
  <c r="AL55" i="8"/>
  <c r="I55" i="8"/>
  <c r="W55" i="8" s="1"/>
  <c r="AL54" i="8"/>
  <c r="I54" i="8"/>
  <c r="AL53" i="8"/>
  <c r="I53" i="8"/>
  <c r="Y53" i="8" s="1"/>
  <c r="AL52" i="8"/>
  <c r="I52" i="8"/>
  <c r="AA52" i="8" s="1"/>
  <c r="AL51" i="8"/>
  <c r="I51" i="8"/>
  <c r="AL50" i="8"/>
  <c r="AC50" i="8"/>
  <c r="AA50" i="8"/>
  <c r="Z50" i="8"/>
  <c r="Y50" i="8"/>
  <c r="X50" i="8"/>
  <c r="W50" i="8"/>
  <c r="U50" i="8"/>
  <c r="R50" i="8"/>
  <c r="Q50" i="8"/>
  <c r="P50" i="8"/>
  <c r="O50" i="8"/>
  <c r="M50" i="8"/>
  <c r="L50" i="8"/>
  <c r="K50" i="8"/>
  <c r="AJ50" i="8" s="1"/>
  <c r="I50" i="8"/>
  <c r="AE50" i="8" s="1"/>
  <c r="AL49" i="8"/>
  <c r="AD49" i="8"/>
  <c r="U49" i="8"/>
  <c r="M49" i="8"/>
  <c r="L49" i="8"/>
  <c r="I49" i="8"/>
  <c r="AA49" i="8" s="1"/>
  <c r="AL47" i="8"/>
  <c r="AL46" i="8"/>
  <c r="I46" i="8"/>
  <c r="AL45" i="8"/>
  <c r="AL44" i="8"/>
  <c r="AA44" i="8"/>
  <c r="Z44" i="8"/>
  <c r="N44" i="8"/>
  <c r="I44" i="8"/>
  <c r="AL43" i="8"/>
  <c r="AC43" i="8"/>
  <c r="Z43" i="8"/>
  <c r="V43" i="8"/>
  <c r="T43" i="8"/>
  <c r="Q43" i="8"/>
  <c r="P43" i="8"/>
  <c r="N43" i="8"/>
  <c r="M43" i="8"/>
  <c r="I43" i="8"/>
  <c r="AA43" i="8" s="1"/>
  <c r="AL42" i="8"/>
  <c r="I42" i="8"/>
  <c r="AA42" i="8" s="1"/>
  <c r="AL41" i="8"/>
  <c r="AA41" i="8"/>
  <c r="I41" i="8"/>
  <c r="Z41" i="8" s="1"/>
  <c r="AL40" i="8"/>
  <c r="I40" i="8"/>
  <c r="Y40" i="8" s="1"/>
  <c r="AL39" i="8"/>
  <c r="I39" i="8"/>
  <c r="AL37" i="8"/>
  <c r="AL36" i="8"/>
  <c r="I36" i="8"/>
  <c r="AL35" i="8"/>
  <c r="AL34" i="8"/>
  <c r="R34" i="8"/>
  <c r="I34" i="8"/>
  <c r="AL33" i="8"/>
  <c r="AA33" i="8"/>
  <c r="I33" i="8"/>
  <c r="AE33" i="8" s="1"/>
  <c r="AL32" i="8"/>
  <c r="AC32" i="8"/>
  <c r="X32" i="8"/>
  <c r="V32" i="8"/>
  <c r="T32" i="8"/>
  <c r="N32" i="8"/>
  <c r="K32" i="8"/>
  <c r="AJ32" i="8" s="1"/>
  <c r="I32" i="8"/>
  <c r="AL31" i="8"/>
  <c r="U31" i="8"/>
  <c r="I31" i="8"/>
  <c r="V31" i="8" s="1"/>
  <c r="AL30" i="8"/>
  <c r="AC30" i="8"/>
  <c r="AA30" i="8"/>
  <c r="X30" i="8"/>
  <c r="T30" i="8"/>
  <c r="Q30" i="8"/>
  <c r="O30" i="8"/>
  <c r="K30" i="8"/>
  <c r="AJ30" i="8" s="1"/>
  <c r="I30" i="8"/>
  <c r="S30" i="8" s="1"/>
  <c r="AL29" i="8"/>
  <c r="Z29" i="8"/>
  <c r="Q29" i="8"/>
  <c r="N29" i="8"/>
  <c r="I29" i="8"/>
  <c r="AB29" i="8" s="1"/>
  <c r="AL27" i="8"/>
  <c r="AL26" i="8"/>
  <c r="I26" i="8"/>
  <c r="AL25" i="8"/>
  <c r="AL24" i="8"/>
  <c r="AE24" i="8"/>
  <c r="W24" i="8"/>
  <c r="V24" i="8"/>
  <c r="N24" i="8"/>
  <c r="M24" i="8"/>
  <c r="I24" i="8"/>
  <c r="AB24" i="8" s="1"/>
  <c r="AL23" i="8"/>
  <c r="AB23" i="8"/>
  <c r="I23" i="8"/>
  <c r="Z23" i="8" s="1"/>
  <c r="AL22" i="8"/>
  <c r="AE22" i="8"/>
  <c r="Y22" i="8"/>
  <c r="O22" i="8"/>
  <c r="M22" i="8"/>
  <c r="I22" i="8"/>
  <c r="V22" i="8" s="1"/>
  <c r="AL21" i="8"/>
  <c r="V21" i="8"/>
  <c r="I21" i="8"/>
  <c r="W21" i="8" s="1"/>
  <c r="AL20" i="8"/>
  <c r="R20" i="8"/>
  <c r="I20" i="8"/>
  <c r="Y20" i="8" s="1"/>
  <c r="AL19" i="8"/>
  <c r="AA19" i="8"/>
  <c r="R19" i="8"/>
  <c r="P19" i="8"/>
  <c r="I19" i="8"/>
  <c r="W19" i="8" s="1"/>
  <c r="AL18" i="8"/>
  <c r="AC18" i="8"/>
  <c r="Y18" i="8"/>
  <c r="X18" i="8"/>
  <c r="W18" i="8"/>
  <c r="O18" i="8"/>
  <c r="M18" i="8"/>
  <c r="K18" i="8"/>
  <c r="AJ18" i="8" s="1"/>
  <c r="I18" i="8"/>
  <c r="AL16" i="8"/>
  <c r="AL15" i="8"/>
  <c r="AD15" i="8"/>
  <c r="AB15" i="8"/>
  <c r="Z15" i="8"/>
  <c r="Y15" i="8"/>
  <c r="X15" i="8"/>
  <c r="W15" i="8"/>
  <c r="V15" i="8"/>
  <c r="R15" i="8"/>
  <c r="Q15" i="8"/>
  <c r="P15" i="8"/>
  <c r="O15" i="8"/>
  <c r="N15" i="8"/>
  <c r="M15" i="8"/>
  <c r="L15" i="8"/>
  <c r="I15" i="8"/>
  <c r="AE15" i="8" s="1"/>
  <c r="AL14" i="8"/>
  <c r="AE14" i="8"/>
  <c r="AD14" i="8"/>
  <c r="AB14" i="8"/>
  <c r="Z14" i="8"/>
  <c r="X14" i="8"/>
  <c r="W14" i="8"/>
  <c r="U14" i="8"/>
  <c r="R14" i="8"/>
  <c r="Q14" i="8"/>
  <c r="O14" i="8"/>
  <c r="N14" i="8"/>
  <c r="M14" i="8"/>
  <c r="L14" i="8"/>
  <c r="I14" i="8"/>
  <c r="Y14" i="8" s="1"/>
  <c r="AL13" i="8"/>
  <c r="AB13" i="8"/>
  <c r="Z13" i="8"/>
  <c r="X13" i="8"/>
  <c r="R13" i="8"/>
  <c r="Q13" i="8"/>
  <c r="O13" i="8"/>
  <c r="I13" i="8"/>
  <c r="AL12" i="8"/>
  <c r="U12" i="8"/>
  <c r="N12" i="8"/>
  <c r="I12" i="8"/>
  <c r="Y12" i="8" s="1"/>
  <c r="AL11" i="8"/>
  <c r="I11" i="8"/>
  <c r="AB11" i="8" s="1"/>
  <c r="AL10" i="8"/>
  <c r="X10" i="8"/>
  <c r="O10" i="8"/>
  <c r="I10" i="8"/>
  <c r="AL9" i="8"/>
  <c r="I9" i="8"/>
  <c r="AA9" i="8" s="1"/>
  <c r="G1" i="8"/>
  <c r="AM365" i="7"/>
  <c r="AM364" i="7"/>
  <c r="Z364" i="7"/>
  <c r="W364" i="7"/>
  <c r="J364" i="7"/>
  <c r="AE364" i="7" s="1"/>
  <c r="AM363" i="7"/>
  <c r="I363" i="7"/>
  <c r="J363" i="7" s="1"/>
  <c r="AM362" i="7"/>
  <c r="I362" i="7"/>
  <c r="J362" i="7" s="1"/>
  <c r="AM361" i="7"/>
  <c r="AM360" i="7"/>
  <c r="G360" i="7"/>
  <c r="H361" i="7" s="1" a="1"/>
  <c r="H361" i="7" s="1"/>
  <c r="I361" i="7" s="1"/>
  <c r="J361" i="7" s="1"/>
  <c r="AM359" i="7"/>
  <c r="AE359" i="7"/>
  <c r="AD359" i="7"/>
  <c r="AB359" i="7"/>
  <c r="V359" i="7"/>
  <c r="U359" i="7"/>
  <c r="T359" i="7"/>
  <c r="R359" i="7"/>
  <c r="Q359" i="7"/>
  <c r="L359" i="7"/>
  <c r="AK359" i="7" s="1"/>
  <c r="J359" i="7"/>
  <c r="AM358" i="7"/>
  <c r="AC358" i="7"/>
  <c r="U358" i="7"/>
  <c r="I358" i="7"/>
  <c r="J358" i="7" s="1"/>
  <c r="AM357" i="7"/>
  <c r="I357" i="7"/>
  <c r="J357" i="7" s="1"/>
  <c r="AM356" i="7"/>
  <c r="H356" i="7" a="1"/>
  <c r="H356" i="7" s="1"/>
  <c r="I356" i="7" s="1"/>
  <c r="J356" i="7" s="1"/>
  <c r="AM355" i="7"/>
  <c r="G355" i="7"/>
  <c r="AM354" i="7"/>
  <c r="J354" i="7"/>
  <c r="AD354" i="7" s="1"/>
  <c r="AM353" i="7"/>
  <c r="I353" i="7"/>
  <c r="J353" i="7" s="1"/>
  <c r="AM352" i="7"/>
  <c r="I352" i="7"/>
  <c r="J352" i="7" s="1"/>
  <c r="AM351" i="7"/>
  <c r="AM350" i="7"/>
  <c r="G350" i="7"/>
  <c r="H351" i="7" s="1" a="1"/>
  <c r="H351" i="7" s="1"/>
  <c r="I351" i="7" s="1"/>
  <c r="J351" i="7" s="1"/>
  <c r="AM349" i="7"/>
  <c r="AB349" i="7"/>
  <c r="Z349" i="7"/>
  <c r="X349" i="7"/>
  <c r="T349" i="7"/>
  <c r="R349" i="7"/>
  <c r="P349" i="7"/>
  <c r="L349" i="7"/>
  <c r="AK349" i="7" s="1"/>
  <c r="J349" i="7"/>
  <c r="AA349" i="7" s="1"/>
  <c r="AM348" i="7"/>
  <c r="I348" i="7"/>
  <c r="J348" i="7" s="1"/>
  <c r="AB348" i="7" s="1"/>
  <c r="AM347" i="7"/>
  <c r="I347" i="7"/>
  <c r="J347" i="7" s="1"/>
  <c r="AD347" i="7" s="1"/>
  <c r="AM346" i="7"/>
  <c r="AM345" i="7"/>
  <c r="G345" i="7"/>
  <c r="H346" i="7" s="1" a="1"/>
  <c r="H346" i="7" s="1"/>
  <c r="I346" i="7" s="1"/>
  <c r="J346" i="7" s="1"/>
  <c r="AM344" i="7"/>
  <c r="Z344" i="7"/>
  <c r="N344" i="7"/>
  <c r="J344" i="7"/>
  <c r="U344" i="7" s="1"/>
  <c r="AM343" i="7"/>
  <c r="J343" i="7"/>
  <c r="AB343" i="7" s="1"/>
  <c r="AM342" i="7"/>
  <c r="AF342" i="7"/>
  <c r="AB342" i="7"/>
  <c r="T342" i="7"/>
  <c r="J342" i="7"/>
  <c r="Z342" i="7" s="1"/>
  <c r="AM341" i="7"/>
  <c r="AM340" i="7"/>
  <c r="AM339" i="7"/>
  <c r="AM338" i="7"/>
  <c r="AM337" i="7"/>
  <c r="AM336" i="7"/>
  <c r="AM335" i="7"/>
  <c r="AM334" i="7"/>
  <c r="AM333" i="7"/>
  <c r="AC333" i="7"/>
  <c r="J333" i="7"/>
  <c r="AD333" i="7" s="1"/>
  <c r="AM332" i="7"/>
  <c r="AE332" i="7"/>
  <c r="AD332" i="7"/>
  <c r="AB332" i="7"/>
  <c r="W332" i="7"/>
  <c r="P332" i="7"/>
  <c r="O332" i="7"/>
  <c r="N332" i="7"/>
  <c r="J332" i="7"/>
  <c r="T332" i="7" s="1"/>
  <c r="I332" i="7"/>
  <c r="AM331" i="7"/>
  <c r="I331" i="7"/>
  <c r="J331" i="7" s="1"/>
  <c r="AM330" i="7"/>
  <c r="H330" i="7" a="1"/>
  <c r="H330" i="7" s="1"/>
  <c r="I330" i="7" s="1"/>
  <c r="J330" i="7" s="1"/>
  <c r="AM329" i="7"/>
  <c r="G329" i="7"/>
  <c r="AM328" i="7"/>
  <c r="V328" i="7"/>
  <c r="R328" i="7"/>
  <c r="J328" i="7"/>
  <c r="Z328" i="7" s="1"/>
  <c r="AM327" i="7"/>
  <c r="I327" i="7"/>
  <c r="J327" i="7" s="1"/>
  <c r="AM326" i="7"/>
  <c r="AM325" i="7"/>
  <c r="AM324" i="7"/>
  <c r="G324" i="7"/>
  <c r="H325" i="7" s="1" a="1"/>
  <c r="AM323" i="7"/>
  <c r="J323" i="7"/>
  <c r="AB323" i="7" s="1"/>
  <c r="AM322" i="7"/>
  <c r="I322" i="7"/>
  <c r="J322" i="7" s="1"/>
  <c r="AM321" i="7"/>
  <c r="J321" i="7"/>
  <c r="W321" i="7" s="1"/>
  <c r="I321" i="7"/>
  <c r="AM320" i="7"/>
  <c r="H320" i="7" a="1"/>
  <c r="H320" i="7" s="1"/>
  <c r="I320" i="7" s="1"/>
  <c r="J320" i="7" s="1"/>
  <c r="AM319" i="7"/>
  <c r="G319" i="7"/>
  <c r="AM318" i="7"/>
  <c r="AF318" i="7"/>
  <c r="AE318" i="7"/>
  <c r="AB318" i="7"/>
  <c r="Y318" i="7"/>
  <c r="T318" i="7"/>
  <c r="Q318" i="7"/>
  <c r="P318" i="7"/>
  <c r="N318" i="7"/>
  <c r="L318" i="7"/>
  <c r="AK318" i="7" s="1"/>
  <c r="J318" i="7"/>
  <c r="W318" i="7" s="1"/>
  <c r="AM317" i="7"/>
  <c r="I317" i="7"/>
  <c r="J317" i="7" s="1"/>
  <c r="AM316" i="7"/>
  <c r="I316" i="7"/>
  <c r="J316" i="7" s="1"/>
  <c r="AM315" i="7"/>
  <c r="AM314" i="7"/>
  <c r="G314" i="7"/>
  <c r="H315" i="7" s="1" a="1"/>
  <c r="H315" i="7" s="1"/>
  <c r="I315" i="7" s="1"/>
  <c r="J315" i="7" s="1"/>
  <c r="AM313" i="7"/>
  <c r="AF313" i="7"/>
  <c r="AD313" i="7"/>
  <c r="Y313" i="7"/>
  <c r="X313" i="7"/>
  <c r="V313" i="7"/>
  <c r="R313" i="7"/>
  <c r="Q313" i="7"/>
  <c r="P313" i="7"/>
  <c r="N313" i="7"/>
  <c r="J313" i="7"/>
  <c r="AE313" i="7" s="1"/>
  <c r="AM312" i="7"/>
  <c r="AF312" i="7"/>
  <c r="AE312" i="7"/>
  <c r="AD312" i="7"/>
  <c r="AB312" i="7"/>
  <c r="X312" i="7"/>
  <c r="W312" i="7"/>
  <c r="V312" i="7"/>
  <c r="U312" i="7"/>
  <c r="R312" i="7"/>
  <c r="O312" i="7"/>
  <c r="N312" i="7"/>
  <c r="M312" i="7"/>
  <c r="L312" i="7"/>
  <c r="J312" i="7"/>
  <c r="AA312" i="7" s="1"/>
  <c r="AM311" i="7"/>
  <c r="AD311" i="7"/>
  <c r="AB311" i="7"/>
  <c r="Y311" i="7"/>
  <c r="X311" i="7"/>
  <c r="V311" i="7"/>
  <c r="P311" i="7"/>
  <c r="O311" i="7"/>
  <c r="N311" i="7"/>
  <c r="L311" i="7"/>
  <c r="J311" i="7"/>
  <c r="AC311" i="7" s="1"/>
  <c r="AM310" i="7"/>
  <c r="AM309" i="7"/>
  <c r="AM308" i="7"/>
  <c r="J308" i="7"/>
  <c r="AB308" i="7" s="1"/>
  <c r="AM307" i="7"/>
  <c r="I307" i="7"/>
  <c r="J307" i="7" s="1"/>
  <c r="AM306" i="7"/>
  <c r="AE306" i="7"/>
  <c r="Q306" i="7"/>
  <c r="J306" i="7"/>
  <c r="AC306" i="7" s="1"/>
  <c r="I306" i="7"/>
  <c r="AM305" i="7"/>
  <c r="AM304" i="7"/>
  <c r="G304" i="7"/>
  <c r="H305" i="7" s="1" a="1"/>
  <c r="H305" i="7" s="1"/>
  <c r="I305" i="7" s="1"/>
  <c r="J305" i="7" s="1"/>
  <c r="AM303" i="7"/>
  <c r="AD303" i="7"/>
  <c r="V303" i="7"/>
  <c r="P303" i="7"/>
  <c r="J303" i="7"/>
  <c r="AC303" i="7" s="1"/>
  <c r="AM302" i="7"/>
  <c r="I302" i="7"/>
  <c r="J302" i="7" s="1"/>
  <c r="AC302" i="7" s="1"/>
  <c r="AM301" i="7"/>
  <c r="AE301" i="7"/>
  <c r="J301" i="7"/>
  <c r="Z301" i="7" s="1"/>
  <c r="I301" i="7"/>
  <c r="AM300" i="7"/>
  <c r="AM299" i="7"/>
  <c r="G299" i="7"/>
  <c r="H300" i="7" s="1" a="1"/>
  <c r="H300" i="7" s="1"/>
  <c r="I300" i="7" s="1"/>
  <c r="J300" i="7" s="1"/>
  <c r="Q300" i="7" s="1"/>
  <c r="AM298" i="7"/>
  <c r="AE298" i="7"/>
  <c r="Y298" i="7"/>
  <c r="W298" i="7"/>
  <c r="Q298" i="7"/>
  <c r="O298" i="7"/>
  <c r="J298" i="7"/>
  <c r="Z298" i="7" s="1"/>
  <c r="AM297" i="7"/>
  <c r="AF297" i="7"/>
  <c r="X297" i="7"/>
  <c r="P297" i="7"/>
  <c r="I297" i="7"/>
  <c r="J297" i="7" s="1"/>
  <c r="AM296" i="7"/>
  <c r="I296" i="7"/>
  <c r="J296" i="7" s="1"/>
  <c r="Z296" i="7" s="1"/>
  <c r="AM295" i="7"/>
  <c r="H295" i="7" a="1"/>
  <c r="H295" i="7" s="1"/>
  <c r="I295" i="7" s="1"/>
  <c r="J295" i="7" s="1"/>
  <c r="AM294" i="7"/>
  <c r="G294" i="7"/>
  <c r="AM293" i="7"/>
  <c r="AC293" i="7"/>
  <c r="AB293" i="7"/>
  <c r="Z293" i="7"/>
  <c r="Y293" i="7"/>
  <c r="W293" i="7"/>
  <c r="V293" i="7"/>
  <c r="R293" i="7"/>
  <c r="Q293" i="7"/>
  <c r="O293" i="7"/>
  <c r="N293" i="7"/>
  <c r="M293" i="7"/>
  <c r="L293" i="7"/>
  <c r="AK293" i="7" s="1"/>
  <c r="J293" i="7"/>
  <c r="AA293" i="7" s="1"/>
  <c r="AM292" i="7"/>
  <c r="AM291" i="7"/>
  <c r="AM290" i="7"/>
  <c r="H290" i="7" a="1"/>
  <c r="I291" i="7" s="1"/>
  <c r="J291" i="7" s="1"/>
  <c r="AM289" i="7"/>
  <c r="G289" i="7"/>
  <c r="AM288" i="7"/>
  <c r="X288" i="7"/>
  <c r="Q288" i="7"/>
  <c r="J288" i="7"/>
  <c r="AE288" i="7" s="1"/>
  <c r="AM287" i="7"/>
  <c r="S287" i="7"/>
  <c r="J287" i="7"/>
  <c r="AM286" i="7"/>
  <c r="AC286" i="7"/>
  <c r="AB286" i="7"/>
  <c r="Z286" i="7"/>
  <c r="Y286" i="7"/>
  <c r="W286" i="7"/>
  <c r="V286" i="7"/>
  <c r="R286" i="7"/>
  <c r="Q286" i="7"/>
  <c r="O286" i="7"/>
  <c r="N286" i="7"/>
  <c r="M286" i="7"/>
  <c r="L286" i="7"/>
  <c r="J286" i="7"/>
  <c r="AA286" i="7" s="1"/>
  <c r="AM285" i="7"/>
  <c r="AM284" i="7"/>
  <c r="AM283" i="7"/>
  <c r="J283" i="7"/>
  <c r="Z283" i="7" s="1"/>
  <c r="AM282" i="7"/>
  <c r="I282" i="7"/>
  <c r="J282" i="7" s="1"/>
  <c r="AF282" i="7" s="1"/>
  <c r="AM281" i="7"/>
  <c r="I281" i="7"/>
  <c r="J281" i="7" s="1"/>
  <c r="AM280" i="7"/>
  <c r="H280" i="7" a="1"/>
  <c r="H280" i="7" s="1"/>
  <c r="I280" i="7" s="1"/>
  <c r="J280" i="7" s="1"/>
  <c r="AM279" i="7"/>
  <c r="G279" i="7"/>
  <c r="AM278" i="7"/>
  <c r="AC278" i="7"/>
  <c r="AB278" i="7"/>
  <c r="Z278" i="7"/>
  <c r="Y278" i="7"/>
  <c r="W278" i="7"/>
  <c r="V278" i="7"/>
  <c r="R278" i="7"/>
  <c r="Q278" i="7"/>
  <c r="O278" i="7"/>
  <c r="N278" i="7"/>
  <c r="M278" i="7"/>
  <c r="L278" i="7"/>
  <c r="AK278" i="7" s="1"/>
  <c r="J278" i="7"/>
  <c r="AA278" i="7" s="1"/>
  <c r="AM277" i="7"/>
  <c r="J277" i="7"/>
  <c r="AA277" i="7" s="1"/>
  <c r="I277" i="7"/>
  <c r="AM276" i="7"/>
  <c r="AM275" i="7"/>
  <c r="H275" i="7" a="1"/>
  <c r="I276" i="7" s="1"/>
  <c r="J276" i="7" s="1"/>
  <c r="AM274" i="7"/>
  <c r="G274" i="7"/>
  <c r="AM273" i="7"/>
  <c r="J273" i="7"/>
  <c r="AA273" i="7" s="1"/>
  <c r="AM272" i="7"/>
  <c r="I272" i="7"/>
  <c r="J272" i="7" s="1"/>
  <c r="AM271" i="7"/>
  <c r="AF271" i="7"/>
  <c r="I271" i="7"/>
  <c r="J271" i="7" s="1"/>
  <c r="P271" i="7" s="1"/>
  <c r="AM270" i="7"/>
  <c r="AM269" i="7"/>
  <c r="G269" i="7"/>
  <c r="H270" i="7" s="1" a="1"/>
  <c r="H270" i="7" s="1"/>
  <c r="I270" i="7" s="1"/>
  <c r="J270" i="7" s="1"/>
  <c r="AM268" i="7"/>
  <c r="AF268" i="7"/>
  <c r="AB268" i="7"/>
  <c r="U268" i="7"/>
  <c r="T268" i="7"/>
  <c r="O268" i="7"/>
  <c r="J268" i="7"/>
  <c r="AA268" i="7" s="1"/>
  <c r="AM267" i="7"/>
  <c r="I267" i="7"/>
  <c r="J267" i="7" s="1"/>
  <c r="AM266" i="7"/>
  <c r="I266" i="7"/>
  <c r="J266" i="7" s="1"/>
  <c r="AM265" i="7"/>
  <c r="AM264" i="7"/>
  <c r="G264" i="7"/>
  <c r="H265" i="7" s="1" a="1"/>
  <c r="H265" i="7" s="1"/>
  <c r="I265" i="7" s="1"/>
  <c r="J265" i="7" s="1"/>
  <c r="AM263" i="7"/>
  <c r="J263" i="7"/>
  <c r="AA263" i="7" s="1"/>
  <c r="AM262" i="7"/>
  <c r="Y262" i="7"/>
  <c r="J262" i="7"/>
  <c r="AB262" i="7" s="1"/>
  <c r="AM261" i="7"/>
  <c r="AC261" i="7"/>
  <c r="U261" i="7"/>
  <c r="P261" i="7"/>
  <c r="J261" i="7"/>
  <c r="AA261" i="7" s="1"/>
  <c r="AM260" i="7"/>
  <c r="AM259" i="7"/>
  <c r="AM258" i="7"/>
  <c r="AB258" i="7"/>
  <c r="X258" i="7"/>
  <c r="R258" i="7"/>
  <c r="O258" i="7"/>
  <c r="J258" i="7"/>
  <c r="AA258" i="7" s="1"/>
  <c r="AM257" i="7"/>
  <c r="AD257" i="7"/>
  <c r="V257" i="7"/>
  <c r="N257" i="7"/>
  <c r="J257" i="7"/>
  <c r="Y257" i="7" s="1"/>
  <c r="I257" i="7"/>
  <c r="AM256" i="7"/>
  <c r="AF256" i="7"/>
  <c r="X256" i="7"/>
  <c r="P256" i="7"/>
  <c r="I256" i="7"/>
  <c r="J256" i="7" s="1"/>
  <c r="AM255" i="7"/>
  <c r="AM254" i="7"/>
  <c r="G254" i="7"/>
  <c r="H255" i="7" s="1" a="1"/>
  <c r="H255" i="7" s="1"/>
  <c r="I255" i="7" s="1"/>
  <c r="J255" i="7" s="1"/>
  <c r="AM253" i="7"/>
  <c r="AF253" i="7"/>
  <c r="AE253" i="7"/>
  <c r="AC253" i="7"/>
  <c r="Z253" i="7"/>
  <c r="U253" i="7"/>
  <c r="T253" i="7"/>
  <c r="R253" i="7"/>
  <c r="P253" i="7"/>
  <c r="M253" i="7"/>
  <c r="J253" i="7"/>
  <c r="AA253" i="7" s="1"/>
  <c r="AM252" i="7"/>
  <c r="I252" i="7"/>
  <c r="J252" i="7" s="1"/>
  <c r="AM251" i="7"/>
  <c r="AM250" i="7"/>
  <c r="AM249" i="7"/>
  <c r="G249" i="7"/>
  <c r="H250" i="7" s="1" a="1"/>
  <c r="AM248" i="7"/>
  <c r="S248" i="7"/>
  <c r="J248" i="7"/>
  <c r="AA248" i="7" s="1"/>
  <c r="AM247" i="7"/>
  <c r="AF247" i="7"/>
  <c r="AD247" i="7"/>
  <c r="AB247" i="7"/>
  <c r="V247" i="7"/>
  <c r="P247" i="7"/>
  <c r="N247" i="7"/>
  <c r="L247" i="7"/>
  <c r="AK247" i="7" s="1"/>
  <c r="J247" i="7"/>
  <c r="AE247" i="7" s="1"/>
  <c r="I247" i="7"/>
  <c r="AM246" i="7"/>
  <c r="I246" i="7"/>
  <c r="J246" i="7" s="1"/>
  <c r="AM245" i="7"/>
  <c r="AM244" i="7"/>
  <c r="G244" i="7"/>
  <c r="H245" i="7" s="1" a="1"/>
  <c r="H245" i="7" s="1"/>
  <c r="I245" i="7" s="1"/>
  <c r="J245" i="7" s="1"/>
  <c r="AM243" i="7"/>
  <c r="AD243" i="7"/>
  <c r="J243" i="7"/>
  <c r="Y243" i="7" s="1"/>
  <c r="AM242" i="7"/>
  <c r="I242" i="7"/>
  <c r="J242" i="7" s="1"/>
  <c r="AM241" i="7"/>
  <c r="Q241" i="7"/>
  <c r="I241" i="7"/>
  <c r="J241" i="7" s="1"/>
  <c r="Y241" i="7" s="1"/>
  <c r="AM240" i="7"/>
  <c r="AM239" i="7"/>
  <c r="G239" i="7"/>
  <c r="H240" i="7" s="1" a="1"/>
  <c r="H240" i="7" s="1"/>
  <c r="I240" i="7" s="1"/>
  <c r="J240" i="7" s="1"/>
  <c r="AM238" i="7"/>
  <c r="AC238" i="7"/>
  <c r="Y238" i="7"/>
  <c r="X238" i="7"/>
  <c r="W238" i="7"/>
  <c r="R238" i="7"/>
  <c r="O238" i="7"/>
  <c r="M238" i="7"/>
  <c r="L238" i="7"/>
  <c r="J238" i="7"/>
  <c r="AA238" i="7" s="1"/>
  <c r="AM237" i="7"/>
  <c r="AF237" i="7"/>
  <c r="X237" i="7"/>
  <c r="W237" i="7"/>
  <c r="P237" i="7"/>
  <c r="J237" i="7"/>
  <c r="Z237" i="7" s="1"/>
  <c r="AM236" i="7"/>
  <c r="AE236" i="7"/>
  <c r="V236" i="7"/>
  <c r="J236" i="7"/>
  <c r="Y236" i="7" s="1"/>
  <c r="AM235" i="7"/>
  <c r="AM234" i="7"/>
  <c r="AM233" i="7"/>
  <c r="AA233" i="7"/>
  <c r="J233" i="7"/>
  <c r="AB233" i="7" s="1"/>
  <c r="AM232" i="7"/>
  <c r="I232" i="7"/>
  <c r="J232" i="7" s="1"/>
  <c r="AM231" i="7"/>
  <c r="J231" i="7"/>
  <c r="Y231" i="7" s="1"/>
  <c r="I231" i="7"/>
  <c r="AM230" i="7"/>
  <c r="AM229" i="7"/>
  <c r="G229" i="7"/>
  <c r="H230" i="7" s="1" a="1"/>
  <c r="H230" i="7" s="1"/>
  <c r="I230" i="7" s="1"/>
  <c r="J230" i="7" s="1"/>
  <c r="AM228" i="7"/>
  <c r="AD228" i="7"/>
  <c r="V228" i="7"/>
  <c r="J228" i="7"/>
  <c r="Y228" i="7" s="1"/>
  <c r="AM227" i="7"/>
  <c r="AE227" i="7"/>
  <c r="O227" i="7"/>
  <c r="J227" i="7"/>
  <c r="Z227" i="7" s="1"/>
  <c r="I227" i="7"/>
  <c r="AM226" i="7"/>
  <c r="I226" i="7"/>
  <c r="J226" i="7" s="1"/>
  <c r="Y226" i="7" s="1"/>
  <c r="AM225" i="7"/>
  <c r="H225" i="7" a="1"/>
  <c r="H225" i="7" s="1"/>
  <c r="I225" i="7" s="1"/>
  <c r="J225" i="7" s="1"/>
  <c r="AM224" i="7"/>
  <c r="G224" i="7"/>
  <c r="AM223" i="7"/>
  <c r="Y223" i="7"/>
  <c r="R223" i="7"/>
  <c r="J223" i="7"/>
  <c r="AB223" i="7" s="1"/>
  <c r="AM222" i="7"/>
  <c r="I222" i="7"/>
  <c r="J222" i="7" s="1"/>
  <c r="AM221" i="7"/>
  <c r="I221" i="7"/>
  <c r="J221" i="7" s="1"/>
  <c r="AM220" i="7"/>
  <c r="AD220" i="7"/>
  <c r="H220" i="7" a="1"/>
  <c r="H220" i="7" s="1"/>
  <c r="I220" i="7" s="1"/>
  <c r="J220" i="7" s="1"/>
  <c r="AE220" i="7" s="1"/>
  <c r="AM219" i="7"/>
  <c r="G219" i="7"/>
  <c r="AM218" i="7"/>
  <c r="AF218" i="7"/>
  <c r="AD218" i="7"/>
  <c r="AC218" i="7"/>
  <c r="AB218" i="7"/>
  <c r="Y218" i="7"/>
  <c r="X218" i="7"/>
  <c r="U218" i="7"/>
  <c r="T218" i="7"/>
  <c r="Q218" i="7"/>
  <c r="P218" i="7"/>
  <c r="N218" i="7"/>
  <c r="M218" i="7"/>
  <c r="L218" i="7"/>
  <c r="AK218" i="7" s="1"/>
  <c r="J218" i="7"/>
  <c r="AE218" i="7" s="1"/>
  <c r="AM217" i="7"/>
  <c r="I217" i="7"/>
  <c r="J217" i="7" s="1"/>
  <c r="AD217" i="7" s="1"/>
  <c r="AM216" i="7"/>
  <c r="I216" i="7"/>
  <c r="J216" i="7" s="1"/>
  <c r="AF216" i="7" s="1"/>
  <c r="AM215" i="7"/>
  <c r="AM214" i="7"/>
  <c r="G214" i="7"/>
  <c r="H215" i="7" s="1" a="1"/>
  <c r="H215" i="7" s="1"/>
  <c r="I215" i="7" s="1"/>
  <c r="J215" i="7" s="1"/>
  <c r="AM213" i="7"/>
  <c r="AD213" i="7"/>
  <c r="Y213" i="7"/>
  <c r="W213" i="7"/>
  <c r="V213" i="7"/>
  <c r="Q213" i="7"/>
  <c r="O213" i="7"/>
  <c r="J213" i="7"/>
  <c r="AF213" i="7" s="1"/>
  <c r="AM212" i="7"/>
  <c r="AF212" i="7"/>
  <c r="AE212" i="7"/>
  <c r="AB212" i="7"/>
  <c r="X212" i="7"/>
  <c r="W212" i="7"/>
  <c r="V212" i="7"/>
  <c r="R212" i="7"/>
  <c r="O212" i="7"/>
  <c r="N212" i="7"/>
  <c r="M212" i="7"/>
  <c r="J212" i="7"/>
  <c r="AA212" i="7" s="1"/>
  <c r="AM211" i="7"/>
  <c r="AD211" i="7"/>
  <c r="AC211" i="7"/>
  <c r="AB211" i="7"/>
  <c r="Y211" i="7"/>
  <c r="X211" i="7"/>
  <c r="W211" i="7"/>
  <c r="T211" i="7"/>
  <c r="Q211" i="7"/>
  <c r="P211" i="7"/>
  <c r="O211" i="7"/>
  <c r="N211" i="7"/>
  <c r="M211" i="7"/>
  <c r="J211" i="7"/>
  <c r="AA211" i="7" s="1"/>
  <c r="AM210" i="7"/>
  <c r="AM209" i="7"/>
  <c r="AM208" i="7"/>
  <c r="J208" i="7"/>
  <c r="AA208" i="7" s="1"/>
  <c r="AM207" i="7"/>
  <c r="J207" i="7"/>
  <c r="AC207" i="7" s="1"/>
  <c r="I207" i="7"/>
  <c r="AM206" i="7"/>
  <c r="I206" i="7"/>
  <c r="J206" i="7" s="1"/>
  <c r="AB206" i="7" s="1"/>
  <c r="AM205" i="7"/>
  <c r="H205" i="7" a="1"/>
  <c r="H205" i="7" s="1"/>
  <c r="I205" i="7" s="1"/>
  <c r="J205" i="7" s="1"/>
  <c r="AD205" i="7" s="1"/>
  <c r="AM204" i="7"/>
  <c r="G204" i="7"/>
  <c r="AM203" i="7"/>
  <c r="AF203" i="7"/>
  <c r="AE203" i="7"/>
  <c r="AB203" i="7"/>
  <c r="Z203" i="7"/>
  <c r="Y203" i="7"/>
  <c r="X203" i="7"/>
  <c r="W203" i="7"/>
  <c r="V203" i="7"/>
  <c r="R203" i="7"/>
  <c r="Q203" i="7"/>
  <c r="P203" i="7"/>
  <c r="O203" i="7"/>
  <c r="N203" i="7"/>
  <c r="M203" i="7"/>
  <c r="J203" i="7"/>
  <c r="AA203" i="7" s="1"/>
  <c r="AM202" i="7"/>
  <c r="AC202" i="7"/>
  <c r="X202" i="7"/>
  <c r="U202" i="7"/>
  <c r="P202" i="7"/>
  <c r="N202" i="7"/>
  <c r="I202" i="7"/>
  <c r="J202" i="7" s="1"/>
  <c r="V202" i="7" s="1"/>
  <c r="AM201" i="7"/>
  <c r="Z201" i="7"/>
  <c r="I201" i="7"/>
  <c r="J201" i="7" s="1"/>
  <c r="AE201" i="7" s="1"/>
  <c r="AM200" i="7"/>
  <c r="H200" i="7"/>
  <c r="I200" i="7" s="1"/>
  <c r="J200" i="7" s="1"/>
  <c r="AB200" i="7" s="1"/>
  <c r="AM199" i="7"/>
  <c r="G199" i="7"/>
  <c r="H200" i="7" s="1" a="1"/>
  <c r="AM198" i="7"/>
  <c r="AE198" i="7"/>
  <c r="Z198" i="7"/>
  <c r="W198" i="7"/>
  <c r="T198" i="7"/>
  <c r="P198" i="7"/>
  <c r="L198" i="7"/>
  <c r="AK198" i="7" s="1"/>
  <c r="J198" i="7"/>
  <c r="AD198" i="7" s="1"/>
  <c r="AM197" i="7"/>
  <c r="I197" i="7"/>
  <c r="J197" i="7" s="1"/>
  <c r="AF197" i="7" s="1"/>
  <c r="AM196" i="7"/>
  <c r="I196" i="7"/>
  <c r="J196" i="7" s="1"/>
  <c r="AM195" i="7"/>
  <c r="AB195" i="7"/>
  <c r="AM194" i="7"/>
  <c r="G194" i="7"/>
  <c r="H195" i="7" s="1" a="1"/>
  <c r="H195" i="7" s="1"/>
  <c r="I195" i="7" s="1"/>
  <c r="J195" i="7" s="1"/>
  <c r="U195" i="7" s="1"/>
  <c r="AM193" i="7"/>
  <c r="U193" i="7"/>
  <c r="J193" i="7"/>
  <c r="AC193" i="7" s="1"/>
  <c r="AM192" i="7"/>
  <c r="I192" i="7"/>
  <c r="J192" i="7" s="1"/>
  <c r="AM191" i="7"/>
  <c r="AM190" i="7"/>
  <c r="H190" i="7" a="1"/>
  <c r="AM189" i="7"/>
  <c r="G189" i="7"/>
  <c r="AM188" i="7"/>
  <c r="AF188" i="7"/>
  <c r="AE188" i="7"/>
  <c r="AB188" i="7"/>
  <c r="Z188" i="7"/>
  <c r="Y188" i="7"/>
  <c r="X188" i="7"/>
  <c r="W188" i="7"/>
  <c r="V188" i="7"/>
  <c r="R188" i="7"/>
  <c r="Q188" i="7"/>
  <c r="P188" i="7"/>
  <c r="O188" i="7"/>
  <c r="N188" i="7"/>
  <c r="M188" i="7"/>
  <c r="J188" i="7"/>
  <c r="AA188" i="7" s="1"/>
  <c r="AM187" i="7"/>
  <c r="V187" i="7"/>
  <c r="T187" i="7"/>
  <c r="J187" i="7"/>
  <c r="AB187" i="7" s="1"/>
  <c r="AM186" i="7"/>
  <c r="AA186" i="7"/>
  <c r="J186" i="7"/>
  <c r="AC186" i="7" s="1"/>
  <c r="AM185" i="7"/>
  <c r="AM184" i="7"/>
  <c r="AM183" i="7"/>
  <c r="AE183" i="7"/>
  <c r="Z183" i="7"/>
  <c r="T183" i="7"/>
  <c r="P183" i="7"/>
  <c r="J183" i="7"/>
  <c r="AD183" i="7" s="1"/>
  <c r="AM182" i="7"/>
  <c r="J182" i="7"/>
  <c r="AF182" i="7" s="1"/>
  <c r="I182" i="7"/>
  <c r="AM181" i="7"/>
  <c r="I181" i="7"/>
  <c r="J181" i="7" s="1"/>
  <c r="AC181" i="7" s="1"/>
  <c r="AM180" i="7"/>
  <c r="AM179" i="7"/>
  <c r="G179" i="7"/>
  <c r="H180" i="7" s="1" a="1"/>
  <c r="H180" i="7" s="1"/>
  <c r="I180" i="7" s="1"/>
  <c r="J180" i="7" s="1"/>
  <c r="U180" i="7" s="1"/>
  <c r="AM178" i="7"/>
  <c r="AA178" i="7"/>
  <c r="Z178" i="7"/>
  <c r="M178" i="7"/>
  <c r="J178" i="7"/>
  <c r="S178" i="7" s="1"/>
  <c r="AM177" i="7"/>
  <c r="I177" i="7"/>
  <c r="J177" i="7" s="1"/>
  <c r="AM176" i="7"/>
  <c r="AM175" i="7"/>
  <c r="AM174" i="7"/>
  <c r="G174" i="7"/>
  <c r="H175" i="7" s="1" a="1"/>
  <c r="AM173" i="7"/>
  <c r="J173" i="7"/>
  <c r="AE173" i="7" s="1"/>
  <c r="AM172" i="7"/>
  <c r="AD172" i="7"/>
  <c r="V172" i="7"/>
  <c r="U172" i="7"/>
  <c r="N172" i="7"/>
  <c r="J172" i="7"/>
  <c r="AF172" i="7" s="1"/>
  <c r="I172" i="7"/>
  <c r="AM171" i="7"/>
  <c r="I171" i="7"/>
  <c r="J171" i="7" s="1"/>
  <c r="AM170" i="7"/>
  <c r="AM169" i="7"/>
  <c r="G169" i="7"/>
  <c r="H170" i="7" s="1" a="1"/>
  <c r="H170" i="7" s="1"/>
  <c r="I170" i="7" s="1"/>
  <c r="J170" i="7" s="1"/>
  <c r="AM168" i="7"/>
  <c r="AF168" i="7"/>
  <c r="AA168" i="7"/>
  <c r="Z168" i="7"/>
  <c r="S168" i="7"/>
  <c r="R168" i="7"/>
  <c r="P168" i="7"/>
  <c r="O168" i="7"/>
  <c r="G168" i="7" s="1"/>
  <c r="J168" i="7"/>
  <c r="X168" i="7" s="1"/>
  <c r="AM167" i="7"/>
  <c r="I167" i="7"/>
  <c r="J167" i="7" s="1"/>
  <c r="AM166" i="7"/>
  <c r="I166" i="7"/>
  <c r="J166" i="7" s="1"/>
  <c r="AM165" i="7"/>
  <c r="AM164" i="7"/>
  <c r="G164" i="7"/>
  <c r="H165" i="7" s="1" a="1"/>
  <c r="H165" i="7" s="1"/>
  <c r="I165" i="7" s="1"/>
  <c r="J165" i="7" s="1"/>
  <c r="AM163" i="7"/>
  <c r="S163" i="7"/>
  <c r="J163" i="7"/>
  <c r="U163" i="7" s="1"/>
  <c r="AM162" i="7"/>
  <c r="AB162" i="7"/>
  <c r="X162" i="7"/>
  <c r="Q162" i="7"/>
  <c r="J162" i="7"/>
  <c r="S162" i="7" s="1"/>
  <c r="AM161" i="7"/>
  <c r="AA161" i="7"/>
  <c r="Z161" i="7"/>
  <c r="R161" i="7"/>
  <c r="P161" i="7"/>
  <c r="O161" i="7"/>
  <c r="J161" i="7"/>
  <c r="X161" i="7" s="1"/>
  <c r="AM160" i="7"/>
  <c r="AM159" i="7"/>
  <c r="AM158" i="7"/>
  <c r="AC158" i="7"/>
  <c r="X158" i="7"/>
  <c r="R158" i="7"/>
  <c r="N158" i="7"/>
  <c r="J158" i="7"/>
  <c r="AA158" i="7" s="1"/>
  <c r="AM157" i="7"/>
  <c r="I157" i="7"/>
  <c r="J157" i="7" s="1"/>
  <c r="AD157" i="7" s="1"/>
  <c r="AM156" i="7"/>
  <c r="I156" i="7"/>
  <c r="J156" i="7" s="1"/>
  <c r="AM155" i="7"/>
  <c r="AM154" i="7"/>
  <c r="G154" i="7"/>
  <c r="H155" i="7" s="1" a="1"/>
  <c r="H155" i="7" s="1"/>
  <c r="I155" i="7" s="1"/>
  <c r="J155" i="7" s="1"/>
  <c r="AM153" i="7"/>
  <c r="J153" i="7"/>
  <c r="AF153" i="7" s="1"/>
  <c r="AM152" i="7"/>
  <c r="I152" i="7"/>
  <c r="J152" i="7" s="1"/>
  <c r="AM151" i="7"/>
  <c r="AM150" i="7"/>
  <c r="AM149" i="7"/>
  <c r="G149" i="7"/>
  <c r="H150" i="7" s="1" a="1"/>
  <c r="AM148" i="7"/>
  <c r="S148" i="7"/>
  <c r="J148" i="7"/>
  <c r="AD148" i="7" s="1"/>
  <c r="AM147" i="7"/>
  <c r="AB147" i="7"/>
  <c r="J147" i="7"/>
  <c r="AD147" i="7" s="1"/>
  <c r="I147" i="7"/>
  <c r="AM146" i="7"/>
  <c r="I146" i="7"/>
  <c r="J146" i="7" s="1"/>
  <c r="AE146" i="7" s="1"/>
  <c r="AM145" i="7"/>
  <c r="H145" i="7" a="1"/>
  <c r="H145" i="7" s="1"/>
  <c r="I145" i="7" s="1"/>
  <c r="J145" i="7" s="1"/>
  <c r="AM144" i="7"/>
  <c r="G144" i="7"/>
  <c r="AM143" i="7"/>
  <c r="AE143" i="7"/>
  <c r="AD143" i="7"/>
  <c r="AC143" i="7"/>
  <c r="Z143" i="7"/>
  <c r="W143" i="7"/>
  <c r="U143" i="7"/>
  <c r="R143" i="7"/>
  <c r="Q143" i="7"/>
  <c r="P143" i="7"/>
  <c r="M143" i="7"/>
  <c r="J143" i="7"/>
  <c r="AB143" i="7" s="1"/>
  <c r="AM142" i="7"/>
  <c r="AM141" i="7"/>
  <c r="I141" i="7"/>
  <c r="J141" i="7" s="1"/>
  <c r="AM140" i="7"/>
  <c r="AM139" i="7"/>
  <c r="G139" i="7"/>
  <c r="H140" i="7" s="1" a="1"/>
  <c r="H140" i="7" s="1"/>
  <c r="I140" i="7" s="1"/>
  <c r="J140" i="7" s="1"/>
  <c r="AM138" i="7"/>
  <c r="S138" i="7"/>
  <c r="J138" i="7"/>
  <c r="AF138" i="7" s="1"/>
  <c r="AM137" i="7"/>
  <c r="Z137" i="7"/>
  <c r="O137" i="7"/>
  <c r="J137" i="7"/>
  <c r="Y137" i="7" s="1"/>
  <c r="AM136" i="7"/>
  <c r="AE136" i="7"/>
  <c r="AD136" i="7"/>
  <c r="AC136" i="7"/>
  <c r="Z136" i="7"/>
  <c r="Y136" i="7"/>
  <c r="X136" i="7"/>
  <c r="U136" i="7"/>
  <c r="R136" i="7"/>
  <c r="Q136" i="7"/>
  <c r="P136" i="7"/>
  <c r="O136" i="7"/>
  <c r="N136" i="7"/>
  <c r="J136" i="7"/>
  <c r="AB136" i="7" s="1"/>
  <c r="AM135" i="7"/>
  <c r="AE135" i="7"/>
  <c r="AD135" i="7"/>
  <c r="AB135" i="7"/>
  <c r="V135" i="7"/>
  <c r="U135" i="7"/>
  <c r="R135" i="7"/>
  <c r="M135" i="7"/>
  <c r="L135" i="7"/>
  <c r="J135" i="7"/>
  <c r="AA135" i="7" s="1"/>
  <c r="AM134" i="7"/>
  <c r="AM133" i="7"/>
  <c r="AM132" i="7"/>
  <c r="AD132" i="7"/>
  <c r="AB132" i="7"/>
  <c r="AA132" i="7"/>
  <c r="T132" i="7"/>
  <c r="R132" i="7"/>
  <c r="Q132" i="7"/>
  <c r="J132" i="7"/>
  <c r="AC132" i="7" s="1"/>
  <c r="AM131" i="7"/>
  <c r="I131" i="7"/>
  <c r="J131" i="7" s="1"/>
  <c r="AD131" i="7" s="1"/>
  <c r="AM130" i="7"/>
  <c r="AD130" i="7"/>
  <c r="Y130" i="7"/>
  <c r="I130" i="7"/>
  <c r="J130" i="7" s="1"/>
  <c r="AC130" i="7" s="1"/>
  <c r="AM129" i="7"/>
  <c r="AM128" i="7"/>
  <c r="G128" i="7"/>
  <c r="H129" i="7" s="1" a="1"/>
  <c r="H129" i="7" s="1"/>
  <c r="I129" i="7" s="1"/>
  <c r="J129" i="7" s="1"/>
  <c r="AF129" i="7" s="1"/>
  <c r="AM127" i="7"/>
  <c r="AF127" i="7"/>
  <c r="AE127" i="7"/>
  <c r="AD127" i="7"/>
  <c r="AB127" i="7"/>
  <c r="Z127" i="7"/>
  <c r="Y127" i="7"/>
  <c r="X127" i="7"/>
  <c r="W127" i="7"/>
  <c r="V127" i="7"/>
  <c r="U127" i="7"/>
  <c r="R127" i="7"/>
  <c r="Q127" i="7"/>
  <c r="P127" i="7"/>
  <c r="O127" i="7"/>
  <c r="N127" i="7"/>
  <c r="M127" i="7"/>
  <c r="L127" i="7"/>
  <c r="AK127" i="7" s="1"/>
  <c r="J127" i="7"/>
  <c r="AA127" i="7" s="1"/>
  <c r="AM126" i="7"/>
  <c r="AE126" i="7"/>
  <c r="AD126" i="7"/>
  <c r="AC126" i="7"/>
  <c r="Z126" i="7"/>
  <c r="Y126" i="7"/>
  <c r="X126" i="7"/>
  <c r="U126" i="7"/>
  <c r="R126" i="7"/>
  <c r="Q126" i="7"/>
  <c r="P126" i="7"/>
  <c r="O126" i="7"/>
  <c r="N126" i="7"/>
  <c r="M126" i="7"/>
  <c r="I126" i="7"/>
  <c r="J126" i="7" s="1"/>
  <c r="W126" i="7" s="1"/>
  <c r="AM125" i="7"/>
  <c r="AM124" i="7"/>
  <c r="AM123" i="7"/>
  <c r="G123" i="7"/>
  <c r="H124" i="7" s="1" a="1"/>
  <c r="I125" i="7" s="1"/>
  <c r="J125" i="7" s="1"/>
  <c r="AM122" i="7"/>
  <c r="AF122" i="7"/>
  <c r="Z122" i="7"/>
  <c r="Y122" i="7"/>
  <c r="T122" i="7"/>
  <c r="S122" i="7"/>
  <c r="Q122" i="7"/>
  <c r="P122" i="7"/>
  <c r="J122" i="7"/>
  <c r="AB122" i="7" s="1"/>
  <c r="AM121" i="7"/>
  <c r="I121" i="7"/>
  <c r="J121" i="7" s="1"/>
  <c r="AM120" i="7"/>
  <c r="I120" i="7"/>
  <c r="J120" i="7" s="1"/>
  <c r="AM119" i="7"/>
  <c r="AM118" i="7"/>
  <c r="G118" i="7"/>
  <c r="H119" i="7" s="1" a="1"/>
  <c r="H119" i="7" s="1"/>
  <c r="I119" i="7" s="1"/>
  <c r="J119" i="7" s="1"/>
  <c r="AM117" i="7"/>
  <c r="AF117" i="7"/>
  <c r="AD117" i="7"/>
  <c r="AB117" i="7"/>
  <c r="AA117" i="7"/>
  <c r="Z117" i="7"/>
  <c r="X117" i="7"/>
  <c r="W117" i="7"/>
  <c r="V117" i="7"/>
  <c r="S117" i="7"/>
  <c r="R117" i="7"/>
  <c r="P117" i="7"/>
  <c r="O117" i="7"/>
  <c r="G117" i="7" s="1"/>
  <c r="N117" i="7"/>
  <c r="M117" i="7"/>
  <c r="L117" i="7"/>
  <c r="AK117" i="7" s="1"/>
  <c r="J117" i="7"/>
  <c r="AE117" i="7" s="1"/>
  <c r="AM116" i="7"/>
  <c r="Q116" i="7"/>
  <c r="J116" i="7"/>
  <c r="AB116" i="7" s="1"/>
  <c r="I116" i="7"/>
  <c r="AM115" i="7"/>
  <c r="I115" i="7"/>
  <c r="J115" i="7" s="1"/>
  <c r="AM114" i="7"/>
  <c r="AM113" i="7"/>
  <c r="G113" i="7"/>
  <c r="H114" i="7" s="1" a="1"/>
  <c r="H114" i="7" s="1"/>
  <c r="I114" i="7" s="1"/>
  <c r="J114" i="7" s="1"/>
  <c r="AM112" i="7"/>
  <c r="AF112" i="7"/>
  <c r="AB112" i="7"/>
  <c r="Z112" i="7"/>
  <c r="Y112" i="7"/>
  <c r="X112" i="7"/>
  <c r="W112" i="7"/>
  <c r="R112" i="7"/>
  <c r="Q112" i="7"/>
  <c r="P112" i="7"/>
  <c r="O112" i="7"/>
  <c r="N112" i="7"/>
  <c r="J112" i="7"/>
  <c r="AA112" i="7" s="1"/>
  <c r="AM111" i="7"/>
  <c r="AF111" i="7"/>
  <c r="AE111" i="7"/>
  <c r="AB111" i="7"/>
  <c r="AA111" i="7"/>
  <c r="W111" i="7"/>
  <c r="V111" i="7"/>
  <c r="S111" i="7"/>
  <c r="Q111" i="7"/>
  <c r="O111" i="7"/>
  <c r="N111" i="7"/>
  <c r="M111" i="7"/>
  <c r="J111" i="7"/>
  <c r="Y111" i="7" s="1"/>
  <c r="AM110" i="7"/>
  <c r="J110" i="7"/>
  <c r="AB110" i="7" s="1"/>
  <c r="AM109" i="7"/>
  <c r="AM108" i="7"/>
  <c r="AM107" i="7"/>
  <c r="Y107" i="7"/>
  <c r="W107" i="7"/>
  <c r="Q107" i="7"/>
  <c r="J107" i="7"/>
  <c r="AB107" i="7" s="1"/>
  <c r="AM106" i="7"/>
  <c r="J106" i="7"/>
  <c r="AB106" i="7" s="1"/>
  <c r="I106" i="7"/>
  <c r="AM105" i="7"/>
  <c r="I105" i="7"/>
  <c r="J105" i="7" s="1"/>
  <c r="AM104" i="7"/>
  <c r="AM103" i="7"/>
  <c r="G103" i="7"/>
  <c r="H104" i="7" s="1" a="1"/>
  <c r="H104" i="7" s="1"/>
  <c r="I104" i="7" s="1"/>
  <c r="J104" i="7" s="1"/>
  <c r="AM102" i="7"/>
  <c r="J102" i="7"/>
  <c r="AB102" i="7" s="1"/>
  <c r="AM101" i="7"/>
  <c r="I101" i="7"/>
  <c r="J101" i="7" s="1"/>
  <c r="AM100" i="7"/>
  <c r="AM99" i="7"/>
  <c r="H99" i="7" a="1"/>
  <c r="I100" i="7" s="1"/>
  <c r="J100" i="7" s="1"/>
  <c r="AM98" i="7"/>
  <c r="G98" i="7"/>
  <c r="AM97" i="7"/>
  <c r="J97" i="7"/>
  <c r="AC97" i="7" s="1"/>
  <c r="AM96" i="7"/>
  <c r="R96" i="7"/>
  <c r="J96" i="7"/>
  <c r="AB96" i="7" s="1"/>
  <c r="I96" i="7"/>
  <c r="AM95" i="7"/>
  <c r="I95" i="7"/>
  <c r="J95" i="7" s="1"/>
  <c r="AM94" i="7"/>
  <c r="AM93" i="7"/>
  <c r="G93" i="7"/>
  <c r="H94" i="7" s="1" a="1"/>
  <c r="H94" i="7" s="1"/>
  <c r="I94" i="7" s="1"/>
  <c r="J94" i="7" s="1"/>
  <c r="AM92" i="7"/>
  <c r="AA92" i="7"/>
  <c r="J92" i="7"/>
  <c r="AB92" i="7" s="1"/>
  <c r="AM91" i="7"/>
  <c r="I91" i="7"/>
  <c r="J91" i="7" s="1"/>
  <c r="AM90" i="7"/>
  <c r="I90" i="7"/>
  <c r="J90" i="7" s="1"/>
  <c r="AM89" i="7"/>
  <c r="AM88" i="7"/>
  <c r="G88" i="7"/>
  <c r="H89" i="7" s="1" a="1"/>
  <c r="H89" i="7" s="1"/>
  <c r="I89" i="7" s="1"/>
  <c r="J89" i="7" s="1"/>
  <c r="AM87" i="7"/>
  <c r="J87" i="7"/>
  <c r="AB87" i="7" s="1"/>
  <c r="AM86" i="7"/>
  <c r="AE86" i="7"/>
  <c r="Y86" i="7"/>
  <c r="V86" i="7"/>
  <c r="U86" i="7"/>
  <c r="Q86" i="7"/>
  <c r="O86" i="7"/>
  <c r="M86" i="7"/>
  <c r="J86" i="7"/>
  <c r="AB86" i="7" s="1"/>
  <c r="AM85" i="7"/>
  <c r="R85" i="7"/>
  <c r="J85" i="7"/>
  <c r="AB85" i="7" s="1"/>
  <c r="AM84" i="7"/>
  <c r="Y84" i="7"/>
  <c r="W84" i="7"/>
  <c r="Q84" i="7"/>
  <c r="J84" i="7"/>
  <c r="AB84" i="7" s="1"/>
  <c r="AM83" i="7"/>
  <c r="AA83" i="7"/>
  <c r="Z83" i="7"/>
  <c r="R83" i="7"/>
  <c r="J83" i="7"/>
  <c r="AB83" i="7" s="1"/>
  <c r="AM82" i="7"/>
  <c r="J82" i="7"/>
  <c r="AC82" i="7" s="1"/>
  <c r="AM81" i="7"/>
  <c r="AF81" i="7"/>
  <c r="AB81" i="7"/>
  <c r="Z81" i="7"/>
  <c r="Y81" i="7"/>
  <c r="X81" i="7"/>
  <c r="W81" i="7"/>
  <c r="R81" i="7"/>
  <c r="Q81" i="7"/>
  <c r="P81" i="7"/>
  <c r="O81" i="7"/>
  <c r="N81" i="7"/>
  <c r="J81" i="7"/>
  <c r="AA81" i="7" s="1"/>
  <c r="AM80" i="7"/>
  <c r="AF80" i="7"/>
  <c r="AE80" i="7"/>
  <c r="AB80" i="7"/>
  <c r="AA80" i="7"/>
  <c r="W80" i="7"/>
  <c r="V80" i="7"/>
  <c r="S80" i="7"/>
  <c r="Q80" i="7"/>
  <c r="O80" i="7"/>
  <c r="N80" i="7"/>
  <c r="M80" i="7"/>
  <c r="J80" i="7"/>
  <c r="Y80" i="7" s="1"/>
  <c r="AM79" i="7"/>
  <c r="J79" i="7"/>
  <c r="AB79" i="7" s="1"/>
  <c r="AM78" i="7"/>
  <c r="J78" i="7"/>
  <c r="AA78" i="7" s="1"/>
  <c r="AM77" i="7"/>
  <c r="AD77" i="7"/>
  <c r="J77" i="7"/>
  <c r="AB77" i="7" s="1"/>
  <c r="AM76" i="7"/>
  <c r="AB76" i="7"/>
  <c r="Z76" i="7"/>
  <c r="Y76" i="7"/>
  <c r="S76" i="7"/>
  <c r="J76" i="7"/>
  <c r="AA76" i="7" s="1"/>
  <c r="AM75" i="7"/>
  <c r="V75" i="7"/>
  <c r="J75" i="7"/>
  <c r="AB75" i="7" s="1"/>
  <c r="AM74" i="7"/>
  <c r="Q74" i="7"/>
  <c r="J74" i="7"/>
  <c r="AA74" i="7" s="1"/>
  <c r="AM73" i="7"/>
  <c r="AB73" i="7"/>
  <c r="Y73" i="7"/>
  <c r="R73" i="7"/>
  <c r="P73" i="7"/>
  <c r="J73" i="7"/>
  <c r="AA73" i="7" s="1"/>
  <c r="AM72" i="7"/>
  <c r="AM71" i="7"/>
  <c r="AM70" i="7"/>
  <c r="W70" i="7"/>
  <c r="V70" i="7"/>
  <c r="R70" i="7"/>
  <c r="J70" i="7"/>
  <c r="Z70" i="7" s="1"/>
  <c r="AM69" i="7"/>
  <c r="AE69" i="7"/>
  <c r="M69" i="7"/>
  <c r="J69" i="7"/>
  <c r="AB69" i="7" s="1"/>
  <c r="I69" i="7"/>
  <c r="AM68" i="7"/>
  <c r="I68" i="7"/>
  <c r="J68" i="7" s="1"/>
  <c r="AB68" i="7" s="1"/>
  <c r="AM67" i="7"/>
  <c r="AM66" i="7"/>
  <c r="G66" i="7"/>
  <c r="H67" i="7" s="1" a="1"/>
  <c r="H67" i="7" s="1"/>
  <c r="I67" i="7" s="1"/>
  <c r="J67" i="7" s="1"/>
  <c r="AM65" i="7"/>
  <c r="AF65" i="7"/>
  <c r="AE65" i="7"/>
  <c r="AD65" i="7"/>
  <c r="AB65" i="7"/>
  <c r="Z65" i="7"/>
  <c r="Y65" i="7"/>
  <c r="X65" i="7"/>
  <c r="W65" i="7"/>
  <c r="V65" i="7"/>
  <c r="U65" i="7"/>
  <c r="R65" i="7"/>
  <c r="Q65" i="7"/>
  <c r="P65" i="7"/>
  <c r="O65" i="7"/>
  <c r="N65" i="7"/>
  <c r="M65" i="7"/>
  <c r="L65" i="7"/>
  <c r="AK65" i="7" s="1"/>
  <c r="J65" i="7"/>
  <c r="AA65" i="7" s="1"/>
  <c r="AM64" i="7"/>
  <c r="J64" i="7"/>
  <c r="AC64" i="7" s="1"/>
  <c r="I64" i="7"/>
  <c r="AM63" i="7"/>
  <c r="AM62" i="7"/>
  <c r="H62" i="7"/>
  <c r="I62" i="7" s="1"/>
  <c r="J62" i="7" s="1"/>
  <c r="AM61" i="7"/>
  <c r="G61" i="7"/>
  <c r="H62" i="7" s="1" a="1"/>
  <c r="I63" i="7" s="1"/>
  <c r="J63" i="7" s="1"/>
  <c r="AB63" i="7" s="1"/>
  <c r="AM60" i="7"/>
  <c r="J60" i="7"/>
  <c r="AB60" i="7" s="1"/>
  <c r="AM59" i="7"/>
  <c r="I59" i="7"/>
  <c r="J59" i="7" s="1"/>
  <c r="AM58" i="7"/>
  <c r="I58" i="7"/>
  <c r="J58" i="7" s="1"/>
  <c r="AM57" i="7"/>
  <c r="AM56" i="7"/>
  <c r="G56" i="7"/>
  <c r="H57" i="7" s="1" a="1"/>
  <c r="H57" i="7" s="1"/>
  <c r="I57" i="7" s="1"/>
  <c r="J57" i="7" s="1"/>
  <c r="AM55" i="7"/>
  <c r="AD55" i="7"/>
  <c r="AB55" i="7"/>
  <c r="AA55" i="7"/>
  <c r="Z55" i="7"/>
  <c r="X55" i="7"/>
  <c r="S55" i="7"/>
  <c r="R55" i="7"/>
  <c r="P55" i="7"/>
  <c r="G55" i="7" s="1"/>
  <c r="O55" i="7"/>
  <c r="N55" i="7"/>
  <c r="J55" i="7"/>
  <c r="W55" i="7" s="1"/>
  <c r="AM54" i="7"/>
  <c r="I54" i="7"/>
  <c r="J54" i="7" s="1"/>
  <c r="AM53" i="7"/>
  <c r="AM52" i="7"/>
  <c r="AM51" i="7"/>
  <c r="G51" i="7"/>
  <c r="H52" i="7" s="1" a="1"/>
  <c r="AM50" i="7"/>
  <c r="AB50" i="7"/>
  <c r="Z50" i="7"/>
  <c r="X50" i="7"/>
  <c r="R50" i="7"/>
  <c r="Q50" i="7"/>
  <c r="O50" i="7"/>
  <c r="J50" i="7"/>
  <c r="AA50" i="7" s="1"/>
  <c r="AM49" i="7"/>
  <c r="AF49" i="7"/>
  <c r="AE49" i="7"/>
  <c r="AB49" i="7"/>
  <c r="W49" i="7"/>
  <c r="V49" i="7"/>
  <c r="S49" i="7"/>
  <c r="Q49" i="7"/>
  <c r="O49" i="7"/>
  <c r="N49" i="7"/>
  <c r="J49" i="7"/>
  <c r="Y49" i="7" s="1"/>
  <c r="AM48" i="7"/>
  <c r="AD48" i="7"/>
  <c r="U48" i="7"/>
  <c r="L48" i="7"/>
  <c r="J48" i="7"/>
  <c r="AB48" i="7" s="1"/>
  <c r="AM47" i="7"/>
  <c r="AM46" i="7"/>
  <c r="AM45" i="7"/>
  <c r="AE45" i="7"/>
  <c r="Y45" i="7"/>
  <c r="W45" i="7"/>
  <c r="U45" i="7"/>
  <c r="P45" i="7"/>
  <c r="J45" i="7"/>
  <c r="AB45" i="7" s="1"/>
  <c r="AM44" i="7"/>
  <c r="I44" i="7"/>
  <c r="J44" i="7" s="1"/>
  <c r="AB44" i="7" s="1"/>
  <c r="AM43" i="7"/>
  <c r="I43" i="7"/>
  <c r="J43" i="7" s="1"/>
  <c r="AM42" i="7"/>
  <c r="AM41" i="7"/>
  <c r="AF41" i="7"/>
  <c r="AE41" i="7"/>
  <c r="AD41" i="7"/>
  <c r="AC41" i="7"/>
  <c r="AB41" i="7"/>
  <c r="AA41" i="7"/>
  <c r="Z41" i="7"/>
  <c r="Y41" i="7"/>
  <c r="X41" i="7"/>
  <c r="W41" i="7"/>
  <c r="V41" i="7"/>
  <c r="U41" i="7"/>
  <c r="T41" i="7"/>
  <c r="S41" i="7"/>
  <c r="R41" i="7"/>
  <c r="Q41" i="7"/>
  <c r="P41" i="7"/>
  <c r="O41" i="7"/>
  <c r="N41" i="7"/>
  <c r="M41" i="7"/>
  <c r="L41" i="7"/>
  <c r="G41" i="7"/>
  <c r="H42" i="7" s="1" a="1"/>
  <c r="H42" i="7" s="1"/>
  <c r="I42" i="7" s="1"/>
  <c r="J42" i="7" s="1"/>
  <c r="AM40" i="7"/>
  <c r="Z40" i="7"/>
  <c r="Y40" i="7"/>
  <c r="X40" i="7"/>
  <c r="S40" i="7"/>
  <c r="Q40" i="7"/>
  <c r="P40" i="7"/>
  <c r="J40" i="7"/>
  <c r="AA40" i="7" s="1"/>
  <c r="AM39" i="7"/>
  <c r="I39" i="7"/>
  <c r="J39" i="7" s="1"/>
  <c r="AM38" i="7"/>
  <c r="J38" i="7"/>
  <c r="AB38" i="7" s="1"/>
  <c r="AM37" i="7"/>
  <c r="AD37" i="7"/>
  <c r="J37" i="7"/>
  <c r="AB37" i="7" s="1"/>
  <c r="AM36" i="7"/>
  <c r="AF36" i="7"/>
  <c r="AE36" i="7"/>
  <c r="AD36" i="7"/>
  <c r="AC36" i="7"/>
  <c r="AB36" i="7"/>
  <c r="AA36" i="7"/>
  <c r="Z36" i="7"/>
  <c r="Y36" i="7"/>
  <c r="X36" i="7"/>
  <c r="W36" i="7"/>
  <c r="V36" i="7"/>
  <c r="U36" i="7"/>
  <c r="T36" i="7"/>
  <c r="S36" i="7"/>
  <c r="R36" i="7"/>
  <c r="Q36" i="7"/>
  <c r="P36" i="7"/>
  <c r="O36" i="7"/>
  <c r="N36" i="7"/>
  <c r="M36" i="7"/>
  <c r="L36" i="7"/>
  <c r="G36" i="7"/>
  <c r="H37" i="7" s="1" a="1"/>
  <c r="H37" i="7" s="1"/>
  <c r="AM35" i="7"/>
  <c r="AE35" i="7"/>
  <c r="AC35" i="7"/>
  <c r="Z35" i="7"/>
  <c r="S35" i="7"/>
  <c r="R35" i="7"/>
  <c r="P35" i="7"/>
  <c r="J35" i="7"/>
  <c r="AA35" i="7" s="1"/>
  <c r="AM34" i="7"/>
  <c r="I34" i="7"/>
  <c r="J34" i="7" s="1"/>
  <c r="AM33" i="7"/>
  <c r="I33" i="7"/>
  <c r="J33" i="7" s="1"/>
  <c r="AM32" i="7"/>
  <c r="AM31" i="7"/>
  <c r="AF31" i="7"/>
  <c r="AE31" i="7"/>
  <c r="AD31" i="7"/>
  <c r="AC31" i="7"/>
  <c r="AB31" i="7"/>
  <c r="AA31" i="7"/>
  <c r="Z31" i="7"/>
  <c r="Y31" i="7"/>
  <c r="X31" i="7"/>
  <c r="W31" i="7"/>
  <c r="V31" i="7"/>
  <c r="U31" i="7"/>
  <c r="T31" i="7"/>
  <c r="S31" i="7"/>
  <c r="R31" i="7"/>
  <c r="Q31" i="7"/>
  <c r="P31" i="7"/>
  <c r="O31" i="7"/>
  <c r="N31" i="7"/>
  <c r="M31" i="7"/>
  <c r="L31" i="7"/>
  <c r="G31" i="7"/>
  <c r="H32" i="7" s="1" a="1"/>
  <c r="H32" i="7" s="1"/>
  <c r="I32" i="7" s="1"/>
  <c r="J32" i="7" s="1"/>
  <c r="AM30" i="7"/>
  <c r="AE30" i="7"/>
  <c r="Y30" i="7"/>
  <c r="W30" i="7"/>
  <c r="V30" i="7"/>
  <c r="P30" i="7"/>
  <c r="J30" i="7"/>
  <c r="AC30" i="7" s="1"/>
  <c r="AM29" i="7"/>
  <c r="I29" i="7"/>
  <c r="J29" i="7" s="1"/>
  <c r="AB29" i="7" s="1"/>
  <c r="AM28" i="7"/>
  <c r="I28" i="7"/>
  <c r="J28" i="7" s="1"/>
  <c r="AM27" i="7"/>
  <c r="AM26" i="7"/>
  <c r="AF26" i="7"/>
  <c r="AE26" i="7"/>
  <c r="AD26" i="7"/>
  <c r="AC26" i="7"/>
  <c r="AB26" i="7"/>
  <c r="AA26" i="7"/>
  <c r="Z26" i="7"/>
  <c r="Y26" i="7"/>
  <c r="X26" i="7"/>
  <c r="W26" i="7"/>
  <c r="V26" i="7"/>
  <c r="U26" i="7"/>
  <c r="T26" i="7"/>
  <c r="S26" i="7"/>
  <c r="R26" i="7"/>
  <c r="Q26" i="7"/>
  <c r="P26" i="7"/>
  <c r="O26" i="7"/>
  <c r="N26" i="7"/>
  <c r="M26" i="7"/>
  <c r="L26" i="7"/>
  <c r="G26" i="7"/>
  <c r="H27" i="7" s="1" a="1"/>
  <c r="H27" i="7" s="1"/>
  <c r="I27" i="7" s="1"/>
  <c r="J27" i="7" s="1"/>
  <c r="AM25" i="7"/>
  <c r="AB25" i="7"/>
  <c r="Y25" i="7"/>
  <c r="R25" i="7"/>
  <c r="P25" i="7"/>
  <c r="J25" i="7"/>
  <c r="AA25" i="7" s="1"/>
  <c r="AM24" i="7"/>
  <c r="AD24" i="7"/>
  <c r="O24" i="7"/>
  <c r="M24" i="7"/>
  <c r="L24" i="7"/>
  <c r="J24" i="7"/>
  <c r="AB24" i="7" s="1"/>
  <c r="AM23" i="7"/>
  <c r="AD23" i="7"/>
  <c r="AB23" i="7"/>
  <c r="AA23" i="7"/>
  <c r="Z23" i="7"/>
  <c r="X23" i="7"/>
  <c r="W23" i="7"/>
  <c r="S23" i="7"/>
  <c r="R23" i="7"/>
  <c r="P23" i="7"/>
  <c r="O23" i="7"/>
  <c r="N23" i="7"/>
  <c r="M23" i="7"/>
  <c r="J23" i="7"/>
  <c r="AF23" i="7" s="1"/>
  <c r="AM22" i="7"/>
  <c r="AM21" i="7"/>
  <c r="AM20" i="7"/>
  <c r="AM19" i="7"/>
  <c r="AF19" i="7"/>
  <c r="AE19" i="7"/>
  <c r="AD19" i="7"/>
  <c r="AC19" i="7"/>
  <c r="AB19" i="7"/>
  <c r="AA19" i="7"/>
  <c r="Z19" i="7"/>
  <c r="Y19" i="7"/>
  <c r="X19" i="7"/>
  <c r="W19" i="7"/>
  <c r="V19" i="7"/>
  <c r="U19" i="7"/>
  <c r="T19" i="7"/>
  <c r="S19" i="7"/>
  <c r="R19" i="7"/>
  <c r="Q19" i="7"/>
  <c r="P19" i="7"/>
  <c r="O19" i="7"/>
  <c r="N19" i="7"/>
  <c r="M19" i="7"/>
  <c r="L19" i="7"/>
  <c r="G19" i="7"/>
  <c r="H20" i="7" s="1" a="1"/>
  <c r="H20" i="7" s="1"/>
  <c r="I20" i="7" s="1"/>
  <c r="J20" i="7" s="1"/>
  <c r="AM18" i="7"/>
  <c r="AM17" i="7"/>
  <c r="AF17" i="7"/>
  <c r="AE17" i="7"/>
  <c r="AD17" i="7"/>
  <c r="AC17" i="7"/>
  <c r="AB17" i="7"/>
  <c r="AA17" i="7"/>
  <c r="Z17" i="7"/>
  <c r="Y17" i="7"/>
  <c r="X17" i="7"/>
  <c r="W17" i="7"/>
  <c r="V17" i="7"/>
  <c r="U17" i="7"/>
  <c r="T17" i="7"/>
  <c r="S17" i="7"/>
  <c r="R17" i="7"/>
  <c r="Q17" i="7"/>
  <c r="P17" i="7"/>
  <c r="O17" i="7"/>
  <c r="N17" i="7"/>
  <c r="M17" i="7"/>
  <c r="L17" i="7"/>
  <c r="G17" i="7"/>
  <c r="H18" i="7" s="1" a="1"/>
  <c r="H18" i="7" s="1"/>
  <c r="I18" i="7" s="1"/>
  <c r="J18" i="7" s="1"/>
  <c r="AM16" i="7"/>
  <c r="AM15" i="7"/>
  <c r="AF15" i="7"/>
  <c r="AE15" i="7"/>
  <c r="AD15" i="7"/>
  <c r="AC15" i="7"/>
  <c r="AB15" i="7"/>
  <c r="AA15" i="7"/>
  <c r="Z15" i="7"/>
  <c r="Y15" i="7"/>
  <c r="X15" i="7"/>
  <c r="W15" i="7"/>
  <c r="V15" i="7"/>
  <c r="U15" i="7"/>
  <c r="T15" i="7"/>
  <c r="S15" i="7"/>
  <c r="R15" i="7"/>
  <c r="Q15" i="7"/>
  <c r="P15" i="7"/>
  <c r="O15" i="7"/>
  <c r="N15" i="7"/>
  <c r="M15" i="7"/>
  <c r="L15" i="7"/>
  <c r="G15" i="7"/>
  <c r="H16" i="7" s="1" a="1"/>
  <c r="H16" i="7" s="1"/>
  <c r="I16" i="7" s="1"/>
  <c r="J16" i="7" s="1"/>
  <c r="AM14" i="7"/>
  <c r="J14" i="7"/>
  <c r="AD14" i="7" s="1"/>
  <c r="AM13" i="7"/>
  <c r="J13" i="7"/>
  <c r="AB13" i="7" s="1"/>
  <c r="H13" i="7" a="1"/>
  <c r="H13" i="7" s="1"/>
  <c r="AM12" i="7"/>
  <c r="AF12" i="7"/>
  <c r="AE12" i="7"/>
  <c r="AD12" i="7"/>
  <c r="AC12" i="7"/>
  <c r="AB12" i="7"/>
  <c r="AA12" i="7"/>
  <c r="Z12" i="7"/>
  <c r="Y12" i="7"/>
  <c r="X12" i="7"/>
  <c r="W12" i="7"/>
  <c r="V12" i="7"/>
  <c r="U12" i="7"/>
  <c r="T12" i="7"/>
  <c r="S12" i="7"/>
  <c r="R12" i="7"/>
  <c r="Q12" i="7"/>
  <c r="P12" i="7"/>
  <c r="O12" i="7"/>
  <c r="N12" i="7"/>
  <c r="M12" i="7"/>
  <c r="L12" i="7"/>
  <c r="G12" i="7"/>
  <c r="H14" i="7" s="1" a="1"/>
  <c r="H14" i="7" s="1"/>
  <c r="AM11" i="7"/>
  <c r="AB11" i="7"/>
  <c r="Y11" i="7"/>
  <c r="R11" i="7"/>
  <c r="P11" i="7"/>
  <c r="J11" i="7"/>
  <c r="AA11" i="7" s="1"/>
  <c r="AM10" i="7"/>
  <c r="J10" i="7"/>
  <c r="X10" i="7" s="1"/>
  <c r="AM9" i="7"/>
  <c r="J9" i="7"/>
  <c r="AB9" i="7" s="1"/>
  <c r="AM8" i="7"/>
  <c r="G1" i="7"/>
  <c r="P8" i="6"/>
  <c r="N8" i="6"/>
  <c r="O7" i="6" s="1"/>
  <c r="N7" i="6" s="1"/>
  <c r="L8" i="6"/>
  <c r="M7" i="6" s="1"/>
  <c r="L7" i="6" s="1"/>
  <c r="J8" i="6"/>
  <c r="K7" i="6" s="1"/>
  <c r="J7" i="6" s="1"/>
  <c r="H8" i="6"/>
  <c r="I7" i="6" s="1"/>
  <c r="H7" i="6" s="1"/>
  <c r="Q7" i="6"/>
  <c r="P7" i="6" s="1"/>
  <c r="P6" i="6"/>
  <c r="Q5" i="6" s="1"/>
  <c r="P5" i="6" s="1"/>
  <c r="N6" i="6"/>
  <c r="O5" i="6" s="1"/>
  <c r="N5" i="6" s="1"/>
  <c r="L6" i="6"/>
  <c r="M5" i="6" s="1"/>
  <c r="L5" i="6" s="1"/>
  <c r="J6" i="6"/>
  <c r="K5" i="6" s="1"/>
  <c r="J5" i="6" s="1"/>
  <c r="H6" i="6"/>
  <c r="I5" i="6" s="1"/>
  <c r="H5" i="6" s="1"/>
  <c r="P4" i="6"/>
  <c r="Q3" i="6" s="1"/>
  <c r="P3" i="6" s="1"/>
  <c r="N4" i="6"/>
  <c r="O3" i="6" s="1"/>
  <c r="N3" i="6" s="1"/>
  <c r="L4" i="6"/>
  <c r="M3" i="6" s="1"/>
  <c r="L3" i="6" s="1"/>
  <c r="J4" i="6"/>
  <c r="K3" i="6" s="1"/>
  <c r="J3" i="6" s="1"/>
  <c r="H4" i="6"/>
  <c r="I3" i="6" s="1"/>
  <c r="H3" i="6" s="1"/>
  <c r="H364" i="5"/>
  <c r="H348" i="5"/>
  <c r="N8" i="4"/>
  <c r="O7" i="4" s="1"/>
  <c r="N7" i="4" s="1"/>
  <c r="L8" i="4"/>
  <c r="M7" i="4" s="1"/>
  <c r="L7" i="4" s="1"/>
  <c r="J8" i="4"/>
  <c r="K7" i="4" s="1"/>
  <c r="J7" i="4" s="1"/>
  <c r="H8" i="4"/>
  <c r="Q7" i="4"/>
  <c r="P7" i="4" s="1"/>
  <c r="I7" i="4"/>
  <c r="H7" i="4" s="1"/>
  <c r="P6" i="4"/>
  <c r="Q5" i="4" s="1"/>
  <c r="P5" i="4" s="1"/>
  <c r="N6" i="4"/>
  <c r="O5" i="4" s="1"/>
  <c r="N5" i="4" s="1"/>
  <c r="L6" i="4"/>
  <c r="M5" i="4" s="1"/>
  <c r="L5" i="4" s="1"/>
  <c r="J6" i="4"/>
  <c r="H6" i="4"/>
  <c r="I5" i="4" s="1"/>
  <c r="H5" i="4" s="1"/>
  <c r="K5" i="4"/>
  <c r="J5" i="4"/>
  <c r="P4" i="4"/>
  <c r="Q3" i="4" s="1"/>
  <c r="P3" i="4" s="1"/>
  <c r="N4" i="4"/>
  <c r="O3" i="4" s="1"/>
  <c r="N3" i="4" s="1"/>
  <c r="L4" i="4"/>
  <c r="M3" i="4" s="1"/>
  <c r="L3" i="4" s="1"/>
  <c r="J4" i="4"/>
  <c r="H4" i="4"/>
  <c r="K3" i="4"/>
  <c r="J3" i="4"/>
  <c r="I3" i="4"/>
  <c r="H3" i="4" s="1"/>
  <c r="B105" i="21" a="1"/>
  <c r="B83" i="21" a="1"/>
  <c r="B73" i="21" a="1"/>
  <c r="B63" i="21" a="1"/>
  <c r="B56" i="21" a="1"/>
  <c r="B49" i="21" a="1"/>
  <c r="B42" i="21" a="1"/>
  <c r="B83" i="20" a="1"/>
  <c r="B19" i="20" a="1"/>
  <c r="B158" i="21" a="1"/>
  <c r="B148" i="21" a="1"/>
  <c r="B136" i="21" a="1"/>
  <c r="B8" i="21" a="1"/>
  <c r="B97" i="21" a="1"/>
  <c r="B116" i="21" a="1"/>
  <c r="B18" i="21" a="1"/>
  <c r="B43" i="20" a="1"/>
  <c r="B127" i="21" a="1"/>
  <c r="B72" i="20" a="1"/>
  <c r="J233" i="17" a="1"/>
  <c r="B231" i="17" a="1"/>
  <c r="J225" i="17" a="1"/>
  <c r="B61" i="20" a="1"/>
  <c r="B8" i="20" a="1"/>
  <c r="J203" i="17" a="1"/>
  <c r="J156" i="17" a="1"/>
  <c r="B154" i="17" a="1"/>
  <c r="J224" i="17" a="1"/>
  <c r="B31" i="21" a="1"/>
  <c r="J202" i="17" a="1"/>
  <c r="B200" i="17" a="1"/>
  <c r="B51" i="20" a="1"/>
  <c r="B32" i="20" a="1"/>
  <c r="B20" i="18" a="1"/>
  <c r="J243" i="17" a="1"/>
  <c r="B241" i="17" a="1"/>
  <c r="J223" i="17" a="1"/>
  <c r="B221" i="17" a="1"/>
  <c r="J215" i="17" a="1"/>
  <c r="B213" i="17" a="1"/>
  <c r="J180" i="17" a="1"/>
  <c r="B8" i="19" a="1"/>
  <c r="J256" i="17" a="1"/>
  <c r="B254" i="17" a="1"/>
  <c r="J146" i="17" a="1"/>
  <c r="B144" i="17" a="1"/>
  <c r="B19" i="19" a="1"/>
  <c r="B8" i="18" a="1"/>
  <c r="B177" i="17" a="1"/>
  <c r="J126" i="17" a="1"/>
  <c r="B124" i="17" a="1"/>
  <c r="J179" i="17" a="1"/>
  <c r="J181" i="17" a="1"/>
  <c r="J93" i="17" a="1"/>
  <c r="J64" i="17" a="1"/>
  <c r="B187" i="17" a="1"/>
  <c r="J169" i="17" a="1"/>
  <c r="B134" i="17" a="1"/>
  <c r="B114" i="17" a="1"/>
  <c r="B101" i="17" a="1"/>
  <c r="J84" i="17" a="1"/>
  <c r="J74" i="17" a="1"/>
  <c r="J137" i="17" a="1"/>
  <c r="J40" i="17" a="1"/>
  <c r="B38" i="17" a="1"/>
  <c r="J20" i="17" a="1"/>
  <c r="B18" i="17" a="1"/>
  <c r="B493" i="16" a="1"/>
  <c r="J447" i="16" a="1"/>
  <c r="B445" i="16" a="1"/>
  <c r="J439" i="16" a="1"/>
  <c r="B437" i="16" a="1"/>
  <c r="B409" i="16" a="1"/>
  <c r="J403" i="16" a="1"/>
  <c r="B401" i="16" a="1"/>
  <c r="J373" i="16" a="1"/>
  <c r="B371" i="16" a="1"/>
  <c r="J347" i="16" a="1"/>
  <c r="B345" i="16" a="1"/>
  <c r="J189" i="17" a="1"/>
  <c r="B167" i="17" a="1"/>
  <c r="J83" i="17" a="1"/>
  <c r="B48" i="17" a="1"/>
  <c r="B28" i="17" a="1"/>
  <c r="B8" i="17" a="1"/>
  <c r="B61" i="17" a="1"/>
  <c r="J489" i="16" a="1"/>
  <c r="B479" i="16" a="1"/>
  <c r="B423" i="16" a="1"/>
  <c r="J253" i="16" a="1"/>
  <c r="B251" i="16" a="1"/>
  <c r="J233" i="16" a="1"/>
  <c r="B231" i="16" a="1"/>
  <c r="J207" i="16" a="1"/>
  <c r="B205" i="16" a="1"/>
  <c r="J200" i="16" a="1"/>
  <c r="J181" i="16" a="1"/>
  <c r="B179" i="16" a="1"/>
  <c r="J155" i="16" a="1"/>
  <c r="B153" i="16" a="1"/>
  <c r="J148" i="16" a="1"/>
  <c r="J170" i="17" a="1"/>
  <c r="J63" i="17" a="1"/>
  <c r="J190" i="17" a="1"/>
  <c r="J128" i="17" a="1"/>
  <c r="J117" i="17" a="1"/>
  <c r="J73" i="17" a="1"/>
  <c r="B473" i="16" a="1"/>
  <c r="B465" i="16" a="1"/>
  <c r="J397" i="16" a="1"/>
  <c r="J365" i="16" a="1"/>
  <c r="J348" i="16" a="1"/>
  <c r="J317" i="16" a="1"/>
  <c r="J290" i="16" a="1"/>
  <c r="J163" i="16" a="1"/>
  <c r="B161" i="16" a="1"/>
  <c r="J149" i="16" a="1"/>
  <c r="J116" i="16" a="1"/>
  <c r="J70" i="16" a="1"/>
  <c r="B68" i="16" a="1"/>
  <c r="J63" i="16" a="1"/>
  <c r="J44" i="16" a="1"/>
  <c r="B42" i="16" a="1"/>
  <c r="J103" i="17" a="1"/>
  <c r="B91" i="17" a="1"/>
  <c r="J31" i="17" a="1"/>
  <c r="B431" i="16" a="1"/>
  <c r="J11" i="17" a="1"/>
  <c r="B487" i="16" a="1"/>
  <c r="J481" i="16" a="1"/>
  <c r="J116" i="17" a="1"/>
  <c r="B81" i="17" a="1"/>
  <c r="B71" i="17" a="1"/>
  <c r="J461" i="16" a="1"/>
  <c r="J453" i="16" a="1"/>
  <c r="J136" i="17" a="1"/>
  <c r="J127" i="17" a="1"/>
  <c r="J21" i="17" a="1"/>
  <c r="J467" i="16" a="1"/>
  <c r="B459" i="16" a="1"/>
  <c r="B451" i="16" a="1"/>
  <c r="B381" i="16" a="1"/>
  <c r="J338" i="16" a="1"/>
  <c r="J309" i="16" a="1"/>
  <c r="J298" i="16" a="1"/>
  <c r="B221" i="16" a="1"/>
  <c r="J208" i="16" a="1"/>
  <c r="J199" i="16" a="1"/>
  <c r="B395" i="16" a="1"/>
  <c r="B335" i="16" a="1"/>
  <c r="J274" i="16" a="1"/>
  <c r="J261" i="16" a="1"/>
  <c r="J433" i="16" a="1"/>
  <c r="B327" i="16" a="1"/>
  <c r="J223" i="16" a="1"/>
  <c r="J215" i="16" a="1"/>
  <c r="B197" i="16" a="1"/>
  <c r="J96" i="16" a="1"/>
  <c r="B84" i="16" a="1"/>
  <c r="J53" i="16" a="1"/>
  <c r="J34" i="16" a="1"/>
  <c r="B664" i="14" a="1"/>
  <c r="B565" i="14" a="1"/>
  <c r="B510" i="14" a="1"/>
  <c r="B458" i="14" a="1"/>
  <c r="B376" i="14" a="1"/>
  <c r="J50" i="17" a="1"/>
  <c r="B387" i="16" a="1"/>
  <c r="J475" i="16" a="1"/>
  <c r="J30" i="17" a="1"/>
  <c r="J383" i="16" a="1"/>
  <c r="B296" i="16" a="1"/>
  <c r="J283" i="16" a="1"/>
  <c r="B272" i="16" a="1"/>
  <c r="J243" i="16" a="1"/>
  <c r="J10" i="17" a="1"/>
  <c r="J389" i="16" a="1"/>
  <c r="B353" i="16" a="1"/>
  <c r="J299" i="16" a="1"/>
  <c r="B280" i="16" a="1"/>
  <c r="B288" i="16" a="1"/>
  <c r="J182" i="16" a="1"/>
  <c r="J164" i="16" a="1"/>
  <c r="B122" i="16" a="1"/>
  <c r="B94" i="16" a="1"/>
  <c r="B50" i="16" a="1"/>
  <c r="J35" i="16" a="1"/>
  <c r="B8" i="15" a="1"/>
  <c r="B768" i="14" a="1"/>
  <c r="B754" i="14" a="1"/>
  <c r="B731" i="14" a="1"/>
  <c r="B711" i="14" a="1"/>
  <c r="B673" i="14" a="1"/>
  <c r="B625" i="14" a="1"/>
  <c r="B605" i="14" a="1"/>
  <c r="B496" i="14" a="1"/>
  <c r="B484" i="14" a="1"/>
  <c r="B446" i="14" a="1"/>
  <c r="B348" i="14" a="1"/>
  <c r="B248" i="14" a="1"/>
  <c r="B137" i="14" a="1"/>
  <c r="B63" i="14" a="1"/>
  <c r="B8" i="14" a="1"/>
  <c r="B324" i="13" a="1"/>
  <c r="B257" i="13" a="1"/>
  <c r="B186" i="13" a="1"/>
  <c r="B62" i="13" a="1"/>
  <c r="J425" i="16" a="1"/>
  <c r="B314" i="16" a="1"/>
  <c r="J308" i="16" a="1"/>
  <c r="J291" i="16" a="1"/>
  <c r="J282" i="16" a="1"/>
  <c r="B187" i="16" a="1"/>
  <c r="B415" i="16" a="1"/>
  <c r="B363" i="16" a="1"/>
  <c r="J356" i="16" a="1"/>
  <c r="J330" i="16" a="1"/>
  <c r="J275" i="16" a="1"/>
  <c r="J355" i="16" a="1"/>
  <c r="B241" i="16" a="1"/>
  <c r="J216" i="16" a="1"/>
  <c r="J190" i="16" a="1"/>
  <c r="B145" i="16" a="1"/>
  <c r="J12" i="16" a="1"/>
  <c r="B8" i="16" a="1"/>
  <c r="J329" i="16" a="1"/>
  <c r="B169" i="16" a="1"/>
  <c r="J147" i="16" a="1"/>
  <c r="J87" i="16" a="1"/>
  <c r="J337" i="16" a="1"/>
  <c r="B213" i="16" a="1"/>
  <c r="J171" i="16" a="1"/>
  <c r="B114" i="16" a="1"/>
  <c r="J86" i="16" a="1"/>
  <c r="B60" i="16" a="1"/>
  <c r="J26" i="16" a="1"/>
  <c r="B16" i="15" a="1"/>
  <c r="B722" i="14" a="1"/>
  <c r="B702" i="14" a="1"/>
  <c r="B643" i="14" a="1"/>
  <c r="B434" i="14" a="1"/>
  <c r="B224" i="14" a="1"/>
  <c r="B111" i="14" a="1"/>
  <c r="J316" i="16" a="1"/>
  <c r="B132" i="16" a="1"/>
  <c r="B104" i="16" a="1"/>
  <c r="J331" i="16" a="1"/>
  <c r="J224" i="16" a="1"/>
  <c r="J71" i="16" a="1"/>
  <c r="J62" i="16" a="1"/>
  <c r="J52" i="16" a="1"/>
  <c r="B32" i="16" a="1"/>
  <c r="B614" i="14" a="1"/>
  <c r="B574" i="14" a="1"/>
  <c r="B522" i="14" a="1"/>
  <c r="B324" i="14" a="1"/>
  <c r="B259" i="16" a="1"/>
  <c r="J172" i="16" a="1"/>
  <c r="B306" i="16" a="1"/>
  <c r="J189" i="16" a="1"/>
  <c r="J156" i="16" a="1"/>
  <c r="J134" i="16" a="1"/>
  <c r="J45" i="16" a="1"/>
  <c r="B16" i="16" a="1"/>
  <c r="J10" i="16" a="1"/>
  <c r="B76" i="16" a="1"/>
  <c r="B693" i="14" a="1"/>
  <c r="B362" i="14" a="1"/>
  <c r="B336" i="14" a="1"/>
  <c r="B274" i="14" a="1"/>
  <c r="J124" i="16" a="1"/>
  <c r="J19" i="16" a="1"/>
  <c r="J11" i="16" a="1"/>
  <c r="J106" i="16" a="1"/>
  <c r="B24" i="16" a="1"/>
  <c r="B286" i="14" a="1"/>
  <c r="B236" i="14" a="1"/>
  <c r="B198" i="14" a="1"/>
  <c r="B351" i="13" a="1"/>
  <c r="J78" i="16" a="1"/>
  <c r="B776" i="14" a="1"/>
  <c r="B312" i="14" a="1"/>
  <c r="B75" i="14" a="1"/>
  <c r="B333" i="13" a="1"/>
  <c r="B583" i="14" a="1"/>
  <c r="B541" i="14" a="1"/>
  <c r="B99" i="14" a="1"/>
  <c r="J79" i="16" a="1"/>
  <c r="J27" i="16" a="1"/>
  <c r="B22" i="15" a="1"/>
  <c r="B298" i="14" a="1"/>
  <c r="B342" i="13" a="1"/>
  <c r="B219" i="13" a="1"/>
  <c r="B313" i="12" a="1"/>
  <c r="B257" i="12" a="1"/>
  <c r="B418" i="14" a="1"/>
  <c r="B404" i="14" a="1"/>
  <c r="B295" i="13" a="1"/>
  <c r="B266" i="13" a="1"/>
  <c r="B197" i="13" a="1"/>
  <c r="B144" i="13" a="1"/>
  <c r="B98" i="13" a="1"/>
  <c r="B126" i="12" a="1"/>
  <c r="B390" i="14" a="1"/>
  <c r="B262" i="14" a="1"/>
  <c r="B31" i="14" a="1"/>
  <c r="B277" i="13" a="1"/>
  <c r="J18" i="16" a="1"/>
  <c r="B596" i="14" a="1"/>
  <c r="B210" i="14" a="1"/>
  <c r="B157" i="14" a="1"/>
  <c r="B125" i="14" a="1"/>
  <c r="B87" i="14" a="1"/>
  <c r="B740" i="14" a="1"/>
  <c r="B634" i="14" a="1"/>
  <c r="B472" i="14" a="1"/>
  <c r="B120" i="13" a="1"/>
  <c r="B87" i="13" a="1"/>
  <c r="B359" i="12" a="1"/>
  <c r="B682" i="14" a="1"/>
  <c r="B131" i="13" a="1"/>
  <c r="B21" i="13" a="1"/>
  <c r="B155" i="13" a="1"/>
  <c r="B8" i="13" a="1"/>
  <c r="B48" i="13" a="1"/>
  <c r="B210" i="13" a="1"/>
  <c r="B322" i="12" a="1"/>
  <c r="B248" i="13" a="1"/>
  <c r="B109" i="13" a="1"/>
  <c r="B315" i="13" a="1"/>
  <c r="B239" i="13" a="1"/>
  <c r="B166" i="13" a="1"/>
  <c r="B292" i="12" a="1"/>
  <c r="B279" i="12" a="1"/>
  <c r="B304" i="13" a="1"/>
  <c r="B286" i="13" a="1"/>
  <c r="B228" i="13" a="1"/>
  <c r="B366" i="12" a="1"/>
  <c r="B221" i="12" a="1"/>
  <c r="B234" i="12" a="1"/>
  <c r="B174" i="12" a="1"/>
  <c r="B382" i="12" a="1"/>
  <c r="B249" i="12" a="1"/>
  <c r="B194" i="12" a="1"/>
  <c r="B84" i="12" a="1"/>
  <c r="B182" i="11" a="1"/>
  <c r="B108" i="11" a="1"/>
  <c r="B90" i="11" a="1"/>
  <c r="B72" i="11" a="1"/>
  <c r="B54" i="11" a="1"/>
  <c r="B148" i="12" a="1"/>
  <c r="B265" i="12" a="1"/>
  <c r="B65" i="12" a="1"/>
  <c r="B8" i="12" a="1"/>
  <c r="B122" i="11" a="1"/>
  <c r="B116" i="11" a="1"/>
  <c r="B98" i="11" a="1"/>
  <c r="B28" i="11" a="1"/>
  <c r="B406" i="10" a="1"/>
  <c r="B387" i="10" a="1"/>
  <c r="B308" i="10" a="1"/>
  <c r="B227" i="10" a="1"/>
  <c r="B192" i="10" a="1"/>
  <c r="B157" i="10" a="1"/>
  <c r="B113" i="10" a="1"/>
  <c r="B15" i="10" a="1"/>
  <c r="B167" i="9" a="1"/>
  <c r="B193" i="11" a="1"/>
  <c r="B159" i="11" a="1"/>
  <c r="B153" i="11" a="1"/>
  <c r="B144" i="11" a="1"/>
  <c r="B138" i="11" a="1"/>
  <c r="B62" i="11" a="1"/>
  <c r="B14" i="11" a="1"/>
  <c r="B429" i="10" a="1"/>
  <c r="B373" i="10" a="1"/>
  <c r="B240" i="10" a="1"/>
  <c r="B38" i="12" a="1"/>
  <c r="B129" i="11" a="1"/>
  <c r="B40" i="11" a="1"/>
  <c r="B34" i="11" a="1"/>
  <c r="B417" i="10" a="1"/>
  <c r="B104" i="12" a="1"/>
  <c r="B48" i="11" a="1"/>
  <c r="B20" i="11" a="1"/>
  <c r="B472" i="10" a="1"/>
  <c r="B463" i="10" a="1"/>
  <c r="B435" i="10" a="1"/>
  <c r="B441" i="10" a="1"/>
  <c r="B176" i="11" a="1"/>
  <c r="B170" i="11" a="1"/>
  <c r="B456" i="10" a="1"/>
  <c r="B327" i="10" a="1"/>
  <c r="B292" i="10" a="1"/>
  <c r="B256" i="10" a="1"/>
  <c r="B103" i="10" a="1"/>
  <c r="B71" i="10" a="1"/>
  <c r="B49" i="10" a="1"/>
  <c r="B30" i="10" a="1"/>
  <c r="B119" i="9" a="1"/>
  <c r="B57" i="9" a="1"/>
  <c r="B48" i="9" a="1"/>
  <c r="B39" i="9" a="1"/>
  <c r="B251" i="8" a="1"/>
  <c r="B224" i="8" a="1"/>
  <c r="B481" i="10" a="1"/>
  <c r="B170" i="10" a="1"/>
  <c r="B146" i="10" a="1"/>
  <c r="B8" i="11" a="1"/>
  <c r="B449" i="10" a="1"/>
  <c r="B381" i="10" a="1"/>
  <c r="B365" i="10" a="1"/>
  <c r="B336" i="10" a="1"/>
  <c r="B8" i="10" a="1"/>
  <c r="B80" i="11" a="1"/>
  <c r="B282" i="10" a="1"/>
  <c r="B274" i="10" a="1"/>
  <c r="B248" i="10" a="1"/>
  <c r="B423" i="10" a="1"/>
  <c r="B216" i="10" a="1"/>
  <c r="B135" i="10" a="1"/>
  <c r="B39" i="10" a="1"/>
  <c r="B189" i="9" a="1"/>
  <c r="B17" i="9" a="1"/>
  <c r="B8" i="9" a="1"/>
  <c r="B218" i="8" a="1"/>
  <c r="B124" i="8" a="1"/>
  <c r="B17" i="8" a="1"/>
  <c r="B353" i="10" a="1"/>
  <c r="B395" i="10" a="1"/>
  <c r="B318" i="10" a="1"/>
  <c r="B300" i="10" a="1"/>
  <c r="B266" i="10" a="1"/>
  <c r="B205" i="10" a="1"/>
  <c r="B181" i="10" a="1"/>
  <c r="B151" i="9" a="1"/>
  <c r="B108" i="9" a="1"/>
  <c r="B77" i="9" a="1"/>
  <c r="B91" i="10" a="1"/>
  <c r="B81" i="10" a="1"/>
  <c r="B145" i="9" a="1"/>
  <c r="B137" i="9" a="1"/>
  <c r="B212" i="8" a="1"/>
  <c r="B209" i="9" a="1"/>
  <c r="B199" i="9" a="1"/>
  <c r="B99" i="9" a="1"/>
  <c r="B59" i="10" a="1"/>
  <c r="B179" i="9" a="1"/>
  <c r="B67" i="9" a="1"/>
  <c r="B22" i="10" a="1"/>
  <c r="B173" i="9" a="1"/>
  <c r="B131" i="9" a="1"/>
  <c r="B125" i="9" a="1"/>
  <c r="B123" i="10" a="1"/>
  <c r="B161" i="9" a="1"/>
  <c r="B135" i="8" a="1"/>
  <c r="B116" i="8" a="1"/>
  <c r="B100" i="8" a="1"/>
  <c r="B91" i="8" a="1"/>
  <c r="B141" i="8" a="1"/>
  <c r="B69" i="8" a="1"/>
  <c r="G235" i="7" a="1"/>
  <c r="B87" i="9" a="1"/>
  <c r="B180" i="8" a="1"/>
  <c r="B174" i="8" a="1"/>
  <c r="B80" i="8" a="1"/>
  <c r="B28" i="8" a="1"/>
  <c r="B232" i="8" a="1"/>
  <c r="G341" i="7" a="1"/>
  <c r="B158" i="8" a="1"/>
  <c r="B152" i="8" a="1"/>
  <c r="B57" i="8" a="1"/>
  <c r="B27" i="9" a="1"/>
  <c r="B241" i="8" a="1"/>
  <c r="B198" i="8" a="1"/>
  <c r="B165" i="8" a="1"/>
  <c r="B8" i="8" a="1"/>
  <c r="G285" i="7" a="1"/>
  <c r="G185" i="7" a="1"/>
  <c r="D1141" i="4" a="1"/>
  <c r="D1138" i="4" a="1"/>
  <c r="D1133" i="4" a="1"/>
  <c r="D1130" i="4" a="1"/>
  <c r="D1127" i="4" a="1"/>
  <c r="D1124" i="4" a="1"/>
  <c r="D1120" i="4" a="1"/>
  <c r="D1117" i="4" a="1"/>
  <c r="D1114" i="4" a="1"/>
  <c r="D1111" i="4" a="1"/>
  <c r="D1108" i="4" a="1"/>
  <c r="D1104" i="4" a="1"/>
  <c r="D1101" i="4" a="1"/>
  <c r="D1098" i="4" a="1"/>
  <c r="D1095" i="4" a="1"/>
  <c r="D1092" i="4" a="1"/>
  <c r="D1089" i="4" a="1"/>
  <c r="D1085" i="4" a="1"/>
  <c r="D1082" i="4" a="1"/>
  <c r="D1079" i="4" a="1"/>
  <c r="D1073" i="4" a="1"/>
  <c r="D1066" i="4" a="1"/>
  <c r="D1059" i="4" a="1"/>
  <c r="D1055" i="4" a="1"/>
  <c r="D1048" i="4" a="1"/>
  <c r="D1045" i="4" a="1"/>
  <c r="D1041" i="4" a="1"/>
  <c r="D1038" i="4" a="1"/>
  <c r="D1034" i="4" a="1"/>
  <c r="D1031" i="4" a="1"/>
  <c r="D1022" i="4" a="1"/>
  <c r="D1018" i="4" a="1"/>
  <c r="D1015" i="4" a="1"/>
  <c r="D1009" i="4" a="1"/>
  <c r="D1006" i="4" a="1"/>
  <c r="D1002" i="4" a="1"/>
  <c r="D999" i="4" a="1"/>
  <c r="D993" i="4" a="1"/>
  <c r="D986" i="4" a="1"/>
  <c r="D979" i="4" a="1"/>
  <c r="D976" i="4" a="1"/>
  <c r="D973" i="4" a="1"/>
  <c r="D970" i="4" a="1"/>
  <c r="D966" i="4" a="1"/>
  <c r="D963" i="4" a="1"/>
  <c r="D959" i="4" a="1"/>
  <c r="D956" i="4" a="1"/>
  <c r="D949" i="4" a="1"/>
  <c r="D946" i="4" a="1"/>
  <c r="D942" i="4" a="1"/>
  <c r="D939" i="4" a="1"/>
  <c r="D936" i="4" a="1"/>
  <c r="D933" i="4" a="1"/>
  <c r="D926" i="4" a="1"/>
  <c r="D923" i="4" a="1"/>
  <c r="D919" i="4" a="1"/>
  <c r="D916" i="4" a="1"/>
  <c r="D913" i="4" a="1"/>
  <c r="D910" i="4" a="1"/>
  <c r="D903" i="4" a="1"/>
  <c r="D900" i="4" a="1"/>
  <c r="D896" i="4" a="1"/>
  <c r="D893" i="4" a="1"/>
  <c r="D890" i="4" a="1"/>
  <c r="D887" i="4" a="1"/>
  <c r="D880" i="4" a="1"/>
  <c r="D877" i="4" a="1"/>
  <c r="D871" i="4" a="1"/>
  <c r="D868" i="4" a="1"/>
  <c r="D861" i="4" a="1"/>
  <c r="D858" i="4" a="1"/>
  <c r="D851" i="4" a="1"/>
  <c r="D848" i="4" a="1"/>
  <c r="D845" i="4" a="1"/>
  <c r="D838" i="4" a="1"/>
  <c r="D835" i="4" a="1"/>
  <c r="D832" i="4" a="1"/>
  <c r="D825" i="4" a="1"/>
  <c r="D822" i="4" a="1"/>
  <c r="D819" i="4" a="1"/>
  <c r="D815" i="4" a="1"/>
  <c r="D808" i="4" a="1"/>
  <c r="D801" i="4" a="1"/>
  <c r="D797" i="4" a="1"/>
  <c r="D794" i="4" a="1"/>
  <c r="D791" i="4" a="1"/>
  <c r="D788" i="4" a="1"/>
  <c r="D784" i="4" a="1"/>
  <c r="D781" i="4" a="1"/>
  <c r="B48" i="8" a="1"/>
  <c r="B38" i="8" a="1"/>
  <c r="B204" i="8" a="1"/>
  <c r="B192" i="8" a="1"/>
  <c r="B186" i="8" a="1"/>
  <c r="B110" i="8" a="1"/>
  <c r="G310" i="7" a="1"/>
  <c r="G210" i="7" a="1"/>
  <c r="D1144" i="4" a="1"/>
  <c r="D1135" i="4" a="1"/>
  <c r="D1123" i="4" a="1"/>
  <c r="D1116" i="4" a="1"/>
  <c r="D1090" i="4" a="1"/>
  <c r="D1083" i="4" a="1"/>
  <c r="D1069" i="4" a="1"/>
  <c r="D1061" i="4" a="1"/>
  <c r="D1052" i="4" a="1"/>
  <c r="D1040" i="4" a="1"/>
  <c r="D1032" i="4" a="1"/>
  <c r="D1025" i="4" a="1"/>
  <c r="D1008" i="4" a="1"/>
  <c r="D1000" i="4" a="1"/>
  <c r="D990" i="4" a="1"/>
  <c r="D971" i="4" a="1"/>
  <c r="D952" i="4" a="1"/>
  <c r="D944" i="4" a="1"/>
  <c r="D937" i="4" a="1"/>
  <c r="D918" i="4" a="1"/>
  <c r="D899" i="4" a="1"/>
  <c r="D884" i="4" a="1"/>
  <c r="D870" i="4" a="1"/>
  <c r="D863" i="4" a="1"/>
  <c r="D855" i="4" a="1"/>
  <c r="D844" i="4" a="1"/>
  <c r="D837" i="4" a="1"/>
  <c r="D829" i="4" a="1"/>
  <c r="D818" i="4" a="1"/>
  <c r="D810" i="4" a="1"/>
  <c r="D802" i="4" a="1"/>
  <c r="D790" i="4" a="1"/>
  <c r="D782" i="4" a="1"/>
  <c r="D83" i="4" a="1"/>
  <c r="D80" i="4" a="1"/>
  <c r="D73" i="4" a="1"/>
  <c r="D66" i="4" a="1"/>
  <c r="D63" i="4" a="1"/>
  <c r="D60" i="4" a="1"/>
  <c r="D56" i="4" a="1"/>
  <c r="D53" i="4" a="1"/>
  <c r="D40" i="4" a="1"/>
  <c r="D37" i="4" a="1"/>
  <c r="D34" i="4" a="1"/>
  <c r="D31" i="4" a="1"/>
  <c r="D28" i="4" a="1"/>
  <c r="G260" i="7" a="1"/>
  <c r="G134" i="7" a="1"/>
  <c r="G22" i="7" a="1"/>
  <c r="D1139" i="4" a="1"/>
  <c r="D1126" i="4" a="1"/>
  <c r="D1119" i="4" a="1"/>
  <c r="D1112" i="4" a="1"/>
  <c r="D1094" i="4" a="1"/>
  <c r="D1086" i="4" a="1"/>
  <c r="D1072" i="4" a="1"/>
  <c r="D1064" i="4" a="1"/>
  <c r="D1056" i="4" a="1"/>
  <c r="D1044" i="4" a="1"/>
  <c r="D1036" i="4" a="1"/>
  <c r="D1028" i="4" a="1"/>
  <c r="D1014" i="4" a="1"/>
  <c r="D1004" i="4" a="1"/>
  <c r="D994" i="4" a="1"/>
  <c r="D982" i="4" a="1"/>
  <c r="D967" i="4" a="1"/>
  <c r="D955" i="4" a="1"/>
  <c r="D948" i="4" a="1"/>
  <c r="D940" i="4" a="1"/>
  <c r="D929" i="4" a="1"/>
  <c r="D921" i="4" a="1"/>
  <c r="D914" i="4" a="1"/>
  <c r="D895" i="4" a="1"/>
  <c r="D874" i="4" a="1"/>
  <c r="D866" i="4" a="1"/>
  <c r="D859" i="4" a="1"/>
  <c r="D847" i="4" a="1"/>
  <c r="D840" i="4" a="1"/>
  <c r="D833" i="4" a="1"/>
  <c r="D821" i="4" a="1"/>
  <c r="D813" i="4" a="1"/>
  <c r="D805" i="4" a="1"/>
  <c r="D793" i="4" a="1"/>
  <c r="D786" i="4" a="1"/>
  <c r="D778" i="4" a="1"/>
  <c r="D775" i="4" a="1"/>
  <c r="D771" i="4" a="1"/>
  <c r="D768" i="4" a="1"/>
  <c r="D764" i="4" a="1"/>
  <c r="D761" i="4" a="1"/>
  <c r="D754" i="4" a="1"/>
  <c r="D751" i="4" a="1"/>
  <c r="D748" i="4" a="1"/>
  <c r="D744" i="4" a="1"/>
  <c r="D741" i="4" a="1"/>
  <c r="D734" i="4" a="1"/>
  <c r="D725" i="4" a="1"/>
  <c r="D721" i="4" a="1"/>
  <c r="D718" i="4" a="1"/>
  <c r="D709" i="4" a="1"/>
  <c r="D705" i="4" a="1"/>
  <c r="D702" i="4" a="1"/>
  <c r="D698" i="4" a="1"/>
  <c r="D695" i="4" a="1"/>
  <c r="D684" i="4" a="1"/>
  <c r="D680" i="4" a="1"/>
  <c r="D676" i="4" a="1"/>
  <c r="D673" i="4" a="1"/>
  <c r="D662" i="4" a="1"/>
  <c r="D651" i="4" a="1"/>
  <c r="D647" i="4" a="1"/>
  <c r="D644" i="4" a="1"/>
  <c r="D633" i="4" a="1"/>
  <c r="D622" i="4" a="1"/>
  <c r="D618" i="4" a="1"/>
  <c r="D614" i="4" a="1"/>
  <c r="D611" i="4" a="1"/>
  <c r="D600" i="4" a="1"/>
  <c r="D596" i="4" a="1"/>
  <c r="D592" i="4" a="1"/>
  <c r="D589" i="4" a="1"/>
  <c r="D574" i="4" a="1"/>
  <c r="D570" i="4" a="1"/>
  <c r="D566" i="4" a="1"/>
  <c r="D563" i="4" a="1"/>
  <c r="D552" i="4" a="1"/>
  <c r="D548" i="4" a="1"/>
  <c r="D544" i="4" a="1"/>
  <c r="D541" i="4" a="1"/>
  <c r="D526" i="4" a="1"/>
  <c r="D522" i="4" a="1"/>
  <c r="D510" i="4" a="1"/>
  <c r="D495" i="4" a="1"/>
  <c r="D491" i="4" a="1"/>
  <c r="D487" i="4" a="1"/>
  <c r="D484" i="4" a="1"/>
  <c r="D469" i="4" a="1"/>
  <c r="D465" i="4" a="1"/>
  <c r="D462" i="4" a="1"/>
  <c r="D447" i="4" a="1"/>
  <c r="D443" i="4" a="1"/>
  <c r="D439" i="4" a="1"/>
  <c r="D435" i="4" a="1"/>
  <c r="D432" i="4" a="1"/>
  <c r="D428" i="4" a="1"/>
  <c r="D425" i="4" a="1"/>
  <c r="D421" i="4" a="1"/>
  <c r="D418" i="4" a="1"/>
  <c r="D400" i="4" a="1"/>
  <c r="D393" i="4" a="1"/>
  <c r="D386" i="4" a="1"/>
  <c r="D379" i="4" a="1"/>
  <c r="D372" i="4" a="1"/>
  <c r="D368" i="4" a="1"/>
  <c r="D365" i="4" a="1"/>
  <c r="D362" i="4" a="1"/>
  <c r="D359" i="4" a="1"/>
  <c r="D352" i="4" a="1"/>
  <c r="D349" i="4" a="1"/>
  <c r="D346" i="4" a="1"/>
  <c r="D334" i="4" a="1"/>
  <c r="D330" i="4" a="1"/>
  <c r="D327" i="4" a="1"/>
  <c r="D323" i="4" a="1"/>
  <c r="D316" i="4" a="1"/>
  <c r="D312" i="4" a="1"/>
  <c r="D309" i="4" a="1"/>
  <c r="D306" i="4" a="1"/>
  <c r="D296" i="4" a="1"/>
  <c r="D289" i="4" a="1"/>
  <c r="D286" i="4" a="1"/>
  <c r="D283" i="4" a="1"/>
  <c r="D280" i="4" a="1"/>
  <c r="D276" i="4" a="1"/>
  <c r="D273" i="4" a="1"/>
  <c r="D270" i="4" a="1"/>
  <c r="D264" i="4" a="1"/>
  <c r="D260" i="4" a="1"/>
  <c r="D256" i="4" a="1"/>
  <c r="D252" i="4" a="1"/>
  <c r="D249" i="4" a="1"/>
  <c r="D245" i="4" a="1"/>
  <c r="D242" i="4" a="1"/>
  <c r="D239" i="4" a="1"/>
  <c r="D232" i="4" a="1"/>
  <c r="D229" i="4" a="1"/>
  <c r="D225" i="4" a="1"/>
  <c r="D222" i="4" a="1"/>
  <c r="D215" i="4" a="1"/>
  <c r="D212" i="4" a="1"/>
  <c r="D208" i="4" a="1"/>
  <c r="D205" i="4" a="1"/>
  <c r="D198" i="4" a="1"/>
  <c r="D195" i="4" a="1"/>
  <c r="D188" i="4" a="1"/>
  <c r="D185" i="4" a="1"/>
  <c r="D181" i="4" a="1"/>
  <c r="D178" i="4" a="1"/>
  <c r="D175" i="4" a="1"/>
  <c r="D171" i="4" a="1"/>
  <c r="D168" i="4" a="1"/>
  <c r="D162" i="4" a="1"/>
  <c r="D155" i="4" a="1"/>
  <c r="D148" i="4" a="1"/>
  <c r="D141" i="4" a="1"/>
  <c r="D137" i="4" a="1"/>
  <c r="D134" i="4" a="1"/>
  <c r="D130" i="4" a="1"/>
  <c r="D123" i="4" a="1"/>
  <c r="D120" i="4" a="1"/>
  <c r="D116" i="4" a="1"/>
  <c r="D113" i="4" a="1"/>
  <c r="D109" i="4" a="1"/>
  <c r="D106" i="4" a="1"/>
  <c r="D102" i="4" a="1"/>
  <c r="D99" i="4" a="1"/>
  <c r="D93" i="4" a="1"/>
  <c r="D90" i="4" a="1"/>
  <c r="D86" i="4" a="1"/>
  <c r="G8" i="7" a="1"/>
  <c r="D1142" i="4" a="1"/>
  <c r="D1122" i="4" a="1"/>
  <c r="D1115" i="4" a="1"/>
  <c r="D1097" i="4" a="1"/>
  <c r="D1076" i="4" a="1"/>
  <c r="D1068" i="4" a="1"/>
  <c r="D1060" i="4" a="1"/>
  <c r="D1047" i="4" a="1"/>
  <c r="D1017" i="4" a="1"/>
  <c r="D1007" i="4" a="1"/>
  <c r="D985" i="4" a="1"/>
  <c r="D978" i="4" a="1"/>
  <c r="D958" i="4" a="1"/>
  <c r="D951" i="4" a="1"/>
  <c r="D943" i="4" a="1"/>
  <c r="D932" i="4" a="1"/>
  <c r="D925" i="4" a="1"/>
  <c r="D917" i="4" a="1"/>
  <c r="D906" i="4" a="1"/>
  <c r="D898" i="4" a="1"/>
  <c r="D891" i="4" a="1"/>
  <c r="D869" i="4" a="1"/>
  <c r="D862" i="4" a="1"/>
  <c r="D850" i="4" a="1"/>
  <c r="D843" i="4" a="1"/>
  <c r="D836" i="4" a="1"/>
  <c r="D817" i="4" a="1"/>
  <c r="D809" i="4" a="1"/>
  <c r="D789" i="4" a="1"/>
  <c r="D82" i="4" a="1"/>
  <c r="D79" i="4" a="1"/>
  <c r="D76" i="4" a="1"/>
  <c r="D72" i="4" a="1"/>
  <c r="D69" i="4" a="1"/>
  <c r="D65" i="4" a="1"/>
  <c r="D62" i="4" a="1"/>
  <c r="D59" i="4" a="1"/>
  <c r="D52" i="4" a="1"/>
  <c r="D49" i="4" a="1"/>
  <c r="D46" i="4" a="1"/>
  <c r="D43" i="4" a="1"/>
  <c r="D39" i="4" a="1"/>
  <c r="D36" i="4" a="1"/>
  <c r="D33" i="4" a="1"/>
  <c r="D30" i="4" a="1"/>
  <c r="D27" i="4" a="1"/>
  <c r="D24" i="4" a="1"/>
  <c r="G109" i="7" a="1"/>
  <c r="G47" i="7" a="1"/>
  <c r="D1125" i="4" a="1"/>
  <c r="D1118" i="4" a="1"/>
  <c r="D1107" i="4" a="1"/>
  <c r="D1100" i="4" a="1"/>
  <c r="D1093" i="4" a="1"/>
  <c r="D1071" i="4" a="1"/>
  <c r="D1063" i="4" a="1"/>
  <c r="D1051" i="4" a="1"/>
  <c r="D1043" i="4" a="1"/>
  <c r="D1035" i="4" a="1"/>
  <c r="D1021" i="4" a="1"/>
  <c r="D1011" i="4" a="1"/>
  <c r="D1003" i="4" a="1"/>
  <c r="D989" i="4" a="1"/>
  <c r="D981" i="4" a="1"/>
  <c r="D974" i="4" a="1"/>
  <c r="D962" i="4" a="1"/>
  <c r="D954" i="4" a="1"/>
  <c r="D947" i="4" a="1"/>
  <c r="D935" i="4" a="1"/>
  <c r="D928" i="4" a="1"/>
  <c r="D920" i="4" a="1"/>
  <c r="D909" i="4" a="1"/>
  <c r="D902" i="4" a="1"/>
  <c r="D894" i="4" a="1"/>
  <c r="D883" i="4" a="1"/>
  <c r="D873" i="4" a="1"/>
  <c r="D865" i="4" a="1"/>
  <c r="D854" i="4" a="1"/>
  <c r="D846" i="4" a="1"/>
  <c r="D839" i="4" a="1"/>
  <c r="D828" i="4" a="1"/>
  <c r="D812" i="4" a="1"/>
  <c r="D800" i="4" a="1"/>
  <c r="D785" i="4" a="1"/>
  <c r="D777" i="4" a="1"/>
  <c r="D774" i="4" a="1"/>
  <c r="D770" i="4" a="1"/>
  <c r="D767" i="4" a="1"/>
  <c r="D763" i="4" a="1"/>
  <c r="D760" i="4" a="1"/>
  <c r="D757" i="4" a="1"/>
  <c r="D750" i="4" a="1"/>
  <c r="D747" i="4" a="1"/>
  <c r="D743" i="4" a="1"/>
  <c r="D740" i="4" a="1"/>
  <c r="D737" i="4" a="1"/>
  <c r="D733" i="4" a="1"/>
  <c r="D730" i="4" a="1"/>
  <c r="D724" i="4" a="1"/>
  <c r="D720" i="4" a="1"/>
  <c r="D717" i="4" a="1"/>
  <c r="D714" i="4" a="1"/>
  <c r="D708" i="4" a="1"/>
  <c r="D701" i="4" a="1"/>
  <c r="D694" i="4" a="1"/>
  <c r="D690" i="4" a="1"/>
  <c r="D686" i="4" a="1"/>
  <c r="D683" i="4" a="1"/>
  <c r="D672" i="4" a="1"/>
  <c r="D668" i="4" a="1"/>
  <c r="D665" i="4" a="1"/>
  <c r="D661" i="4" a="1"/>
  <c r="D657" i="4" a="1"/>
  <c r="D654" i="4" a="1"/>
  <c r="D643" i="4" a="1"/>
  <c r="D639" i="4" a="1"/>
  <c r="D635" i="4" a="1"/>
  <c r="D632" i="4" a="1"/>
  <c r="D628" i="4" a="1"/>
  <c r="D624" i="4" a="1"/>
  <c r="D621" i="4" a="1"/>
  <c r="D610" i="4" a="1"/>
  <c r="D606" i="4" a="1"/>
  <c r="D603" i="4" a="1"/>
  <c r="D588" i="4" a="1"/>
  <c r="D584" i="4" a="1"/>
  <c r="D580" i="4" a="1"/>
  <c r="D577" i="4" a="1"/>
  <c r="D562" i="4" a="1"/>
  <c r="D558" i="4" a="1"/>
  <c r="D555" i="4" a="1"/>
  <c r="D540" i="4" a="1"/>
  <c r="D536" i="4" a="1"/>
  <c r="D532" i="4" a="1"/>
  <c r="D528" i="4" a="1"/>
  <c r="D525" i="4" a="1"/>
  <c r="D521" i="4" a="1"/>
  <c r="D518" i="4" a="1"/>
  <c r="D515" i="4" a="1"/>
  <c r="D509" i="4" a="1"/>
  <c r="D505" i="4" a="1"/>
  <c r="D501" i="4" a="1"/>
  <c r="D497" i="4" a="1"/>
  <c r="D494" i="4" a="1"/>
  <c r="D483" i="4" a="1"/>
  <c r="D479" i="4" a="1"/>
  <c r="D475" i="4" a="1"/>
  <c r="D472" i="4" a="1"/>
  <c r="D461" i="4" a="1"/>
  <c r="D457" i="4" a="1"/>
  <c r="D453" i="4" a="1"/>
  <c r="D449" i="4" a="1"/>
  <c r="D446" i="4" a="1"/>
  <c r="D431" i="4" a="1"/>
  <c r="D424" i="4" a="1"/>
  <c r="D403" i="4" a="1"/>
  <c r="D399" i="4" a="1"/>
  <c r="D396" i="4" a="1"/>
  <c r="D392" i="4" a="1"/>
  <c r="D389" i="4" a="1"/>
  <c r="D385" i="4" a="1"/>
  <c r="D382" i="4" a="1"/>
  <c r="D378" i="4" a="1"/>
  <c r="D375" i="4" a="1"/>
  <c r="D371" i="4" a="1"/>
  <c r="D367" i="4" a="1"/>
  <c r="D364" i="4" a="1"/>
  <c r="D361" i="4" a="1"/>
  <c r="D358" i="4" a="1"/>
  <c r="D355" i="4" a="1"/>
  <c r="D351" i="4" a="1"/>
  <c r="D348" i="4" a="1"/>
  <c r="D345" i="4" a="1"/>
  <c r="D342" i="4" a="1"/>
  <c r="D339" i="4" a="1"/>
  <c r="D333" i="4" a="1"/>
  <c r="D329" i="4" a="1"/>
  <c r="D326" i="4" a="1"/>
  <c r="D322" i="4" a="1"/>
  <c r="D319" i="4" a="1"/>
  <c r="D315" i="4" a="1"/>
  <c r="D308" i="4" a="1"/>
  <c r="D305" i="4" a="1"/>
  <c r="D302" i="4" a="1"/>
  <c r="D299" i="4" a="1"/>
  <c r="D295" i="4" a="1"/>
  <c r="D292" i="4" a="1"/>
  <c r="D285" i="4" a="1"/>
  <c r="D282" i="4" a="1"/>
  <c r="D279" i="4" a="1"/>
  <c r="D272" i="4" a="1"/>
  <c r="D269" i="4" a="1"/>
  <c r="D263" i="4" a="1"/>
  <c r="D259" i="4" a="1"/>
  <c r="D255" i="4" a="1"/>
  <c r="D251" i="4" a="1"/>
  <c r="D248" i="4" a="1"/>
  <c r="D244" i="4" a="1"/>
  <c r="D241" i="4" a="1"/>
  <c r="D238" i="4" a="1"/>
  <c r="D235" i="4" a="1"/>
  <c r="D231" i="4" a="1"/>
  <c r="D228" i="4" a="1"/>
  <c r="D224" i="4" a="1"/>
  <c r="D221" i="4" a="1"/>
  <c r="D218" i="4" a="1"/>
  <c r="D214" i="4" a="1"/>
  <c r="D211" i="4" a="1"/>
  <c r="D204" i="4" a="1"/>
  <c r="D201" i="4" a="1"/>
  <c r="D197" i="4" a="1"/>
  <c r="D194" i="4" a="1"/>
  <c r="D191" i="4" a="1"/>
  <c r="D187" i="4" a="1"/>
  <c r="D184" i="4" a="1"/>
  <c r="D177" i="4" a="1"/>
  <c r="D174" i="4" a="1"/>
  <c r="D170" i="4" a="1"/>
  <c r="D167" i="4" a="1"/>
  <c r="D161" i="4" a="1"/>
  <c r="D158" i="4" a="1"/>
  <c r="D154" i="4" a="1"/>
  <c r="D151" i="4" a="1"/>
  <c r="D147" i="4" a="1"/>
  <c r="D144" i="4" a="1"/>
  <c r="D140" i="4" a="1"/>
  <c r="D136" i="4" a="1"/>
  <c r="D133" i="4" a="1"/>
  <c r="D129" i="4" a="1"/>
  <c r="D126" i="4" a="1"/>
  <c r="D122" i="4" a="1"/>
  <c r="D119" i="4" a="1"/>
  <c r="D115" i="4" a="1"/>
  <c r="D112" i="4" a="1"/>
  <c r="D108" i="4" a="1"/>
  <c r="D105" i="4" a="1"/>
  <c r="D96" i="4" a="1"/>
  <c r="D92" i="4" a="1"/>
  <c r="D89" i="4" a="1"/>
  <c r="D85" i="4" a="1"/>
  <c r="D1136" i="4" a="1"/>
  <c r="D1129" i="4" a="1"/>
  <c r="D1121" i="4" a="1"/>
  <c r="D1110" i="4" a="1"/>
  <c r="D1103" i="4" a="1"/>
  <c r="D1096" i="4" a="1"/>
  <c r="D1075" i="4" a="1"/>
  <c r="D1067" i="4" a="1"/>
  <c r="D1054" i="4" a="1"/>
  <c r="D1039" i="4" a="1"/>
  <c r="D1027" i="4" a="1"/>
  <c r="D992" i="4" a="1"/>
  <c r="D984" i="4" a="1"/>
  <c r="D977" i="4" a="1"/>
  <c r="D965" i="4" a="1"/>
  <c r="D957" i="4" a="1"/>
  <c r="D950" i="4" a="1"/>
  <c r="D938" i="4" a="1"/>
  <c r="D931" i="4" a="1"/>
  <c r="D924" i="4" a="1"/>
  <c r="D912" i="4" a="1"/>
  <c r="D905" i="4" a="1"/>
  <c r="D897" i="4" a="1"/>
  <c r="D886" i="4" a="1"/>
  <c r="D879" i="4" a="1"/>
  <c r="D857" i="4" a="1"/>
  <c r="D842" i="4" a="1"/>
  <c r="D831" i="4" a="1"/>
  <c r="D824" i="4" a="1"/>
  <c r="D816" i="4" a="1"/>
  <c r="D804" i="4" a="1"/>
  <c r="D796" i="4" a="1"/>
  <c r="D78" i="4" a="1"/>
  <c r="D75" i="4" a="1"/>
  <c r="D71" i="4" a="1"/>
  <c r="D68" i="4" a="1"/>
  <c r="D61" i="4" a="1"/>
  <c r="D58" i="4" a="1"/>
  <c r="D55" i="4" a="1"/>
  <c r="D51" i="4" a="1"/>
  <c r="D48" i="4" a="1"/>
  <c r="D45" i="4" a="1"/>
  <c r="D42" i="4" a="1"/>
  <c r="D35" i="4" a="1"/>
  <c r="D32" i="4" a="1"/>
  <c r="D29" i="4" a="1"/>
  <c r="D26" i="4" a="1"/>
  <c r="D23" i="4" a="1"/>
  <c r="G160" i="7" a="1"/>
  <c r="G72" i="7" a="1"/>
  <c r="D1132" i="4" a="1"/>
  <c r="D1106" i="4" a="1"/>
  <c r="D1099" i="4" a="1"/>
  <c r="D1088" i="4" a="1"/>
  <c r="D1081" i="4" a="1"/>
  <c r="D1070" i="4" a="1"/>
  <c r="D1058" i="4" a="1"/>
  <c r="D1050" i="4" a="1"/>
  <c r="D1042" i="4" a="1"/>
  <c r="D1030" i="4" a="1"/>
  <c r="D1020" i="4" a="1"/>
  <c r="D1010" i="4" a="1"/>
  <c r="D998" i="4" a="1"/>
  <c r="D988" i="4" a="1"/>
  <c r="D980" i="4" a="1"/>
  <c r="D969" i="4" a="1"/>
  <c r="D961" i="4" a="1"/>
  <c r="D953" i="4" a="1"/>
  <c r="D934" i="4" a="1"/>
  <c r="D927" i="4" a="1"/>
  <c r="D915" i="4" a="1"/>
  <c r="D908" i="4" a="1"/>
  <c r="D901" i="4" a="1"/>
  <c r="D889" i="4" a="1"/>
  <c r="D882" i="4" a="1"/>
  <c r="D872" i="4" a="1"/>
  <c r="D853" i="4" a="1"/>
  <c r="D834" i="4" a="1"/>
  <c r="D827" i="4" a="1"/>
  <c r="D820" i="4" a="1"/>
  <c r="D807" i="4" a="1"/>
  <c r="D799" i="4" a="1"/>
  <c r="D792" i="4" a="1"/>
  <c r="D780" i="4" a="1"/>
  <c r="D773" i="4" a="1"/>
  <c r="D766" i="4" a="1"/>
  <c r="D759" i="4" a="1"/>
  <c r="D756" i="4" a="1"/>
  <c r="D753" i="4" a="1"/>
  <c r="D746" i="4" a="1"/>
  <c r="D739" i="4" a="1"/>
  <c r="D736" i="4" a="1"/>
  <c r="D732" i="4" a="1"/>
  <c r="D729" i="4" a="1"/>
  <c r="D723" i="4" a="1"/>
  <c r="D716" i="4" a="1"/>
  <c r="D713" i="4" a="1"/>
  <c r="D707" i="4" a="1"/>
  <c r="D704" i="4" a="1"/>
  <c r="D700" i="4" a="1"/>
  <c r="D697" i="4" a="1"/>
  <c r="D693" i="4" a="1"/>
  <c r="D682" i="4" a="1"/>
  <c r="D678" i="4" a="1"/>
  <c r="D675" i="4" a="1"/>
  <c r="D664" i="4" a="1"/>
  <c r="D653" i="4" a="1"/>
  <c r="D649" i="4" a="1"/>
  <c r="D645" i="4" a="1"/>
  <c r="D642" i="4" a="1"/>
  <c r="D631" i="4" a="1"/>
  <c r="D620" i="4" a="1"/>
  <c r="D616" i="4" a="1"/>
  <c r="D613" i="4" a="1"/>
  <c r="D602" i="4" a="1"/>
  <c r="D598" i="4" a="1"/>
  <c r="D594" i="4" a="1"/>
  <c r="D590" i="4" a="1"/>
  <c r="D587" i="4" a="1"/>
  <c r="D576" i="4" a="1"/>
  <c r="D572" i="4" a="1"/>
  <c r="D568" i="4" a="1"/>
  <c r="D565" i="4" a="1"/>
  <c r="D554" i="4" a="1"/>
  <c r="D550" i="4" a="1"/>
  <c r="D546" i="4" a="1"/>
  <c r="D542" i="4" a="1"/>
  <c r="D539" i="4" a="1"/>
  <c r="D524" i="4" a="1"/>
  <c r="D520" i="4" a="1"/>
  <c r="D517" i="4" a="1"/>
  <c r="D514" i="4" a="1"/>
  <c r="D508" i="4" a="1"/>
  <c r="D493" i="4" a="1"/>
  <c r="D489" i="4" a="1"/>
  <c r="D485" i="4" a="1"/>
  <c r="D482" i="4" a="1"/>
  <c r="D471" i="4" a="1"/>
  <c r="D467" i="4" a="1"/>
  <c r="D463" i="4" a="1"/>
  <c r="D460" i="4" a="1"/>
  <c r="D445" i="4" a="1"/>
  <c r="D441" i="4" a="1"/>
  <c r="D437" i="4" a="1"/>
  <c r="D434" i="4" a="1"/>
  <c r="D430" i="4" a="1"/>
  <c r="D427" i="4" a="1"/>
  <c r="D423" i="4" a="1"/>
  <c r="D420" i="4" a="1"/>
  <c r="D402" i="4" a="1"/>
  <c r="D398" i="4" a="1"/>
  <c r="D395" i="4" a="1"/>
  <c r="D391" i="4" a="1"/>
  <c r="D388" i="4" a="1"/>
  <c r="D384" i="4" a="1"/>
  <c r="D381" i="4" a="1"/>
  <c r="D377" i="4" a="1"/>
  <c r="D374" i="4" a="1"/>
  <c r="D370" i="4" a="1"/>
  <c r="D363" i="4" a="1"/>
  <c r="D360" i="4" a="1"/>
  <c r="D357" i="4" a="1"/>
  <c r="D354" i="4" a="1"/>
  <c r="D350" i="4" a="1"/>
  <c r="D347" i="4" a="1"/>
  <c r="D344" i="4" a="1"/>
  <c r="D341" i="4" a="1"/>
  <c r="D338" i="4" a="1"/>
  <c r="D332" i="4" a="1"/>
  <c r="D325" i="4" a="1"/>
  <c r="D321" i="4" a="1"/>
  <c r="D318" i="4" a="1"/>
  <c r="D314" i="4" a="1"/>
  <c r="D311" i="4" a="1"/>
  <c r="D304" i="4" a="1"/>
  <c r="D301" i="4" a="1"/>
  <c r="D298" i="4" a="1"/>
  <c r="D294" i="4" a="1"/>
  <c r="D291" i="4" a="1"/>
  <c r="D288" i="4" a="1"/>
  <c r="D281" i="4" a="1"/>
  <c r="D278" i="4" a="1"/>
  <c r="D275" i="4" a="1"/>
  <c r="D271" i="4" a="1"/>
  <c r="D268" i="4" a="1"/>
  <c r="D262" i="4" a="1"/>
  <c r="D258" i="4" a="1"/>
  <c r="D254" i="4" a="1"/>
  <c r="D250" i="4" a="1"/>
  <c r="D247" i="4" a="1"/>
  <c r="D243" i="4" a="1"/>
  <c r="D240" i="4" a="1"/>
  <c r="D237" i="4" a="1"/>
  <c r="D234" i="4" a="1"/>
  <c r="D230" i="4" a="1"/>
  <c r="D227" i="4" a="1"/>
  <c r="D220" i="4" a="1"/>
  <c r="D217" i="4" a="1"/>
  <c r="D213" i="4" a="1"/>
  <c r="D210" i="4" a="1"/>
  <c r="D207" i="4" a="1"/>
  <c r="D203" i="4" a="1"/>
  <c r="D200" i="4" a="1"/>
  <c r="D193" i="4" a="1"/>
  <c r="D190" i="4" a="1"/>
  <c r="D186" i="4" a="1"/>
  <c r="D183" i="4" a="1"/>
  <c r="D180" i="4" a="1"/>
  <c r="D176" i="4" a="1"/>
  <c r="D173" i="4" a="1"/>
  <c r="D169" i="4" a="1"/>
  <c r="D166" i="4" a="1"/>
  <c r="D160" i="4" a="1"/>
  <c r="D157" i="4" a="1"/>
  <c r="D153" i="4" a="1"/>
  <c r="D150" i="4" a="1"/>
  <c r="D146" i="4" a="1"/>
  <c r="D143" i="4" a="1"/>
  <c r="D139" i="4" a="1"/>
  <c r="D135" i="4" a="1"/>
  <c r="D132" i="4" a="1"/>
  <c r="D128" i="4" a="1"/>
  <c r="D125" i="4" a="1"/>
  <c r="D121" i="4" a="1"/>
  <c r="D118" i="4" a="1"/>
  <c r="D111" i="4" a="1"/>
  <c r="D107" i="4" a="1"/>
  <c r="D104" i="4" a="1"/>
  <c r="D101" i="4" a="1"/>
  <c r="D95" i="4" a="1"/>
  <c r="D88" i="4" a="1"/>
  <c r="D1128" i="4" a="1"/>
  <c r="D1109" i="4" a="1"/>
  <c r="D1102" i="4" a="1"/>
  <c r="D1091" i="4" a="1"/>
  <c r="D1084" i="4" a="1"/>
  <c r="D1074" i="4" a="1"/>
  <c r="D1062" i="4" a="1"/>
  <c r="D1053" i="4" a="1"/>
  <c r="D1046" i="4" a="1"/>
  <c r="D1033" i="4" a="1"/>
  <c r="D1026" i="4" a="1"/>
  <c r="D1016" i="4" a="1"/>
  <c r="D1001" i="4" a="1"/>
  <c r="D991" i="4" a="1"/>
  <c r="D983" i="4" a="1"/>
  <c r="D972" i="4" a="1"/>
  <c r="D964" i="4" a="1"/>
  <c r="D945" i="4" a="1"/>
  <c r="D930" i="4" a="1"/>
  <c r="D911" i="4" a="1"/>
  <c r="D904" i="4" a="1"/>
  <c r="D892" i="4" a="1"/>
  <c r="D885" i="4" a="1"/>
  <c r="D878" i="4" a="1"/>
  <c r="D864" i="4" a="1"/>
  <c r="D856" i="4" a="1"/>
  <c r="D849" i="4" a="1"/>
  <c r="D830" i="4" a="1"/>
  <c r="D823" i="4" a="1"/>
  <c r="D811" i="4" a="1"/>
  <c r="D803" i="4" a="1"/>
  <c r="D795" i="4" a="1"/>
  <c r="D783" i="4" a="1"/>
  <c r="D84" i="4" a="1"/>
  <c r="D81" i="4" a="1"/>
  <c r="D77" i="4" a="1"/>
  <c r="D74" i="4" a="1"/>
  <c r="D70" i="4" a="1"/>
  <c r="D67" i="4" a="1"/>
  <c r="D64" i="4" a="1"/>
  <c r="D57" i="4" a="1"/>
  <c r="D54" i="4" a="1"/>
  <c r="D50" i="4" a="1"/>
  <c r="D47" i="4" a="1"/>
  <c r="D44" i="4" a="1"/>
  <c r="D41" i="4" a="1"/>
  <c r="D38" i="4" a="1"/>
  <c r="D25" i="4" a="1"/>
  <c r="D22" i="4" a="1"/>
  <c r="D1140" i="4" a="1"/>
  <c r="D1131" i="4" a="1"/>
  <c r="D1113" i="4" a="1"/>
  <c r="D1105" i="4" a="1"/>
  <c r="D1087" i="4" a="1"/>
  <c r="D1080" i="4" a="1"/>
  <c r="D1065" i="4" a="1"/>
  <c r="D1057" i="4" a="1"/>
  <c r="D1049" i="4" a="1"/>
  <c r="D1037" i="4" a="1"/>
  <c r="D1029" i="4" a="1"/>
  <c r="D1019" i="4" a="1"/>
  <c r="D1005" i="4" a="1"/>
  <c r="D997" i="4" a="1"/>
  <c r="D987" i="4" a="1"/>
  <c r="D975" i="4" a="1"/>
  <c r="D968" i="4" a="1"/>
  <c r="D960" i="4" a="1"/>
  <c r="D941" i="4" a="1"/>
  <c r="D922" i="4" a="1"/>
  <c r="D907" i="4" a="1"/>
  <c r="D888" i="4" a="1"/>
  <c r="D881" i="4" a="1"/>
  <c r="D867" i="4" a="1"/>
  <c r="D860" i="4" a="1"/>
  <c r="D852" i="4" a="1"/>
  <c r="D841" i="4" a="1"/>
  <c r="D826" i="4" a="1"/>
  <c r="D814" i="4" a="1"/>
  <c r="D806" i="4" a="1"/>
  <c r="D798" i="4" a="1"/>
  <c r="D787" i="4" a="1"/>
  <c r="D779" i="4" a="1"/>
  <c r="D776" i="4" a="1"/>
  <c r="D772" i="4" a="1"/>
  <c r="D769" i="4" a="1"/>
  <c r="D765" i="4" a="1"/>
  <c r="D762" i="4" a="1"/>
  <c r="D758" i="4" a="1"/>
  <c r="D755" i="4" a="1"/>
  <c r="D752" i="4" a="1"/>
  <c r="D749" i="4" a="1"/>
  <c r="D745" i="4" a="1"/>
  <c r="D742" i="4" a="1"/>
  <c r="D738" i="4" a="1"/>
  <c r="D735" i="4" a="1"/>
  <c r="D731" i="4" a="1"/>
  <c r="D728" i="4" a="1"/>
  <c r="D722" i="4" a="1"/>
  <c r="D719" i="4" a="1"/>
  <c r="D715" i="4" a="1"/>
  <c r="D712" i="4" a="1"/>
  <c r="D706" i="4" a="1"/>
  <c r="D703" i="4" a="1"/>
  <c r="D699" i="4" a="1"/>
  <c r="D696" i="4" a="1"/>
  <c r="D692" i="4" a="1"/>
  <c r="D688" i="4" a="1"/>
  <c r="D685" i="4" a="1"/>
  <c r="D674" i="4" a="1"/>
  <c r="D670" i="4" a="1"/>
  <c r="D666" i="4" a="1"/>
  <c r="D663" i="4" a="1"/>
  <c r="D659" i="4" a="1"/>
  <c r="D655" i="4" a="1"/>
  <c r="D652" i="4" a="1"/>
  <c r="D641" i="4" a="1"/>
  <c r="D637" i="4" a="1"/>
  <c r="D634" i="4" a="1"/>
  <c r="D630" i="4" a="1"/>
  <c r="D626" i="4" a="1"/>
  <c r="D623" i="4" a="1"/>
  <c r="D612" i="4" a="1"/>
  <c r="D608" i="4" a="1"/>
  <c r="D604" i="4" a="1"/>
  <c r="D601" i="4" a="1"/>
  <c r="D586" i="4" a="1"/>
  <c r="D582" i="4" a="1"/>
  <c r="D578" i="4" a="1"/>
  <c r="D575" i="4" a="1"/>
  <c r="D564" i="4" a="1"/>
  <c r="D560" i="4" a="1"/>
  <c r="D556" i="4" a="1"/>
  <c r="D553" i="4" a="1"/>
  <c r="D538" i="4" a="1"/>
  <c r="D534" i="4" a="1"/>
  <c r="D530" i="4" a="1"/>
  <c r="D527" i="4" a="1"/>
  <c r="D523" i="4" a="1"/>
  <c r="D519" i="4" a="1"/>
  <c r="D516" i="4" a="1"/>
  <c r="D513" i="4" a="1"/>
  <c r="D507" i="4" a="1"/>
  <c r="D503" i="4" a="1"/>
  <c r="D499" i="4" a="1"/>
  <c r="D496" i="4" a="1"/>
  <c r="D481" i="4" a="1"/>
  <c r="D477" i="4" a="1"/>
  <c r="D473" i="4" a="1"/>
  <c r="D470" i="4" a="1"/>
  <c r="D459" i="4" a="1"/>
  <c r="D455" i="4" a="1"/>
  <c r="D451" i="4" a="1"/>
  <c r="D448" i="4" a="1"/>
  <c r="D433" i="4" a="1"/>
  <c r="D429" i="4" a="1"/>
  <c r="D426" i="4" a="1"/>
  <c r="D422" i="4" a="1"/>
  <c r="D419" i="4" a="1"/>
  <c r="D401" i="4" a="1"/>
  <c r="D397" i="4" a="1"/>
  <c r="D394" i="4" a="1"/>
  <c r="D390" i="4" a="1"/>
  <c r="D387" i="4" a="1"/>
  <c r="D383" i="4" a="1"/>
  <c r="D380" i="4" a="1"/>
  <c r="D376" i="4" a="1"/>
  <c r="D373" i="4" a="1"/>
  <c r="D369" i="4" a="1"/>
  <c r="D366" i="4" a="1"/>
  <c r="D356" i="4" a="1"/>
  <c r="D353" i="4" a="1"/>
  <c r="D343" i="4" a="1"/>
  <c r="D340" i="4" a="1"/>
  <c r="D337" i="4" a="1"/>
  <c r="D331" i="4" a="1"/>
  <c r="D328" i="4" a="1"/>
  <c r="D324" i="4" a="1"/>
  <c r="D320" i="4" a="1"/>
  <c r="D317" i="4" a="1"/>
  <c r="D313" i="4" a="1"/>
  <c r="D310" i="4" a="1"/>
  <c r="D307" i="4" a="1"/>
  <c r="D303" i="4" a="1"/>
  <c r="D300" i="4" a="1"/>
  <c r="D297" i="4" a="1"/>
  <c r="D293" i="4" a="1"/>
  <c r="D290" i="4" a="1"/>
  <c r="D287" i="4" a="1"/>
  <c r="D284" i="4" a="1"/>
  <c r="D277" i="4" a="1"/>
  <c r="D274" i="4" a="1"/>
  <c r="D267" i="4" a="1"/>
  <c r="D261" i="4" a="1"/>
  <c r="D253" i="4" a="1"/>
  <c r="D246" i="4" a="1"/>
  <c r="D236" i="4" a="1"/>
  <c r="D233" i="4" a="1"/>
  <c r="D226" i="4" a="1"/>
  <c r="D223" i="4" a="1"/>
  <c r="D219" i="4" a="1"/>
  <c r="D216" i="4" a="1"/>
  <c r="D209" i="4" a="1"/>
  <c r="D206" i="4" a="1"/>
  <c r="D202" i="4" a="1"/>
  <c r="D199" i="4" a="1"/>
  <c r="D196" i="4" a="1"/>
  <c r="D192" i="4" a="1"/>
  <c r="D189" i="4" a="1"/>
  <c r="D182" i="4" a="1"/>
  <c r="D179" i="4" a="1"/>
  <c r="D172" i="4" a="1"/>
  <c r="D163" i="4" a="1"/>
  <c r="D159" i="4" a="1"/>
  <c r="D156" i="4" a="1"/>
  <c r="D152" i="4" a="1"/>
  <c r="D149" i="4" a="1"/>
  <c r="D145" i="4" a="1"/>
  <c r="D142" i="4" a="1"/>
  <c r="D138" i="4" a="1"/>
  <c r="D131" i="4" a="1"/>
  <c r="D127" i="4" a="1"/>
  <c r="D124" i="4" a="1"/>
  <c r="D117" i="4" a="1"/>
  <c r="D114" i="4" a="1"/>
  <c r="D110" i="4" a="1"/>
  <c r="D103" i="4" a="1"/>
  <c r="D100" i="4" a="1"/>
  <c r="D94" i="4" a="1"/>
  <c r="D91" i="4" a="1"/>
  <c r="D87" i="4" a="1"/>
  <c r="AF156" i="7" l="1"/>
  <c r="AE156" i="7"/>
  <c r="R156" i="7"/>
  <c r="AB156" i="7"/>
  <c r="S156" i="7"/>
  <c r="X167" i="7"/>
  <c r="R167" i="7"/>
  <c r="P167" i="7"/>
  <c r="L167" i="7"/>
  <c r="AK167" i="7" s="1"/>
  <c r="AF167" i="7"/>
  <c r="AA167" i="7"/>
  <c r="Z167" i="7"/>
  <c r="S167" i="7"/>
  <c r="AB192" i="7"/>
  <c r="V192" i="7"/>
  <c r="T192" i="7"/>
  <c r="AF245" i="7"/>
  <c r="X245" i="7"/>
  <c r="P245" i="7"/>
  <c r="AB267" i="7"/>
  <c r="V267" i="7"/>
  <c r="Q267" i="7"/>
  <c r="N267" i="7"/>
  <c r="AD267" i="7"/>
  <c r="Y267" i="7"/>
  <c r="AB120" i="7"/>
  <c r="Z120" i="7"/>
  <c r="R120" i="7"/>
  <c r="P120" i="7"/>
  <c r="AA120" i="7"/>
  <c r="AE232" i="7"/>
  <c r="AB232" i="7"/>
  <c r="N232" i="7"/>
  <c r="Y232" i="7"/>
  <c r="M232" i="7"/>
  <c r="X232" i="7"/>
  <c r="L232" i="7"/>
  <c r="AK232" i="7" s="1"/>
  <c r="V232" i="7"/>
  <c r="U232" i="7"/>
  <c r="AF232" i="7"/>
  <c r="T232" i="7"/>
  <c r="AD232" i="7"/>
  <c r="Q232" i="7"/>
  <c r="AC232" i="7"/>
  <c r="P232" i="7"/>
  <c r="Z327" i="7"/>
  <c r="O327" i="7"/>
  <c r="AE327" i="7"/>
  <c r="Y327" i="7"/>
  <c r="W327" i="7"/>
  <c r="Q327" i="7"/>
  <c r="AB54" i="7"/>
  <c r="Y54" i="7"/>
  <c r="Q54" i="7"/>
  <c r="P54" i="7"/>
  <c r="AA54" i="7"/>
  <c r="Z242" i="7"/>
  <c r="Q242" i="7"/>
  <c r="O242" i="7"/>
  <c r="L242" i="7"/>
  <c r="AK242" i="7" s="1"/>
  <c r="AE242" i="7"/>
  <c r="AB242" i="7"/>
  <c r="Y242" i="7"/>
  <c r="W242" i="7"/>
  <c r="T242" i="7"/>
  <c r="Y246" i="7"/>
  <c r="AD246" i="7"/>
  <c r="V246" i="7"/>
  <c r="N246" i="7"/>
  <c r="AB280" i="7"/>
  <c r="L280" i="7"/>
  <c r="AK280" i="7" s="1"/>
  <c r="AB58" i="7"/>
  <c r="AA58" i="7"/>
  <c r="Z58" i="7"/>
  <c r="R58" i="7"/>
  <c r="P58" i="7"/>
  <c r="AC291" i="7"/>
  <c r="U291" i="7"/>
  <c r="M291" i="7"/>
  <c r="Z316" i="7"/>
  <c r="W316" i="7"/>
  <c r="Q316" i="7"/>
  <c r="O316" i="7"/>
  <c r="AE316" i="7"/>
  <c r="Y316" i="7"/>
  <c r="X101" i="7"/>
  <c r="N101" i="7"/>
  <c r="W101" i="7"/>
  <c r="M101" i="7"/>
  <c r="AF101" i="7"/>
  <c r="V101" i="7"/>
  <c r="L101" i="7"/>
  <c r="AK101" i="7" s="1"/>
  <c r="AE101" i="7"/>
  <c r="U101" i="7"/>
  <c r="AD101" i="7"/>
  <c r="AB101" i="7"/>
  <c r="Q101" i="7"/>
  <c r="S101" i="7"/>
  <c r="AA101" i="7"/>
  <c r="P101" i="7"/>
  <c r="Y101" i="7"/>
  <c r="O101" i="7"/>
  <c r="AB177" i="7"/>
  <c r="T177" i="7"/>
  <c r="N177" i="7"/>
  <c r="L177" i="7"/>
  <c r="AK177" i="7" s="1"/>
  <c r="V177" i="7"/>
  <c r="AE221" i="7"/>
  <c r="AB221" i="7"/>
  <c r="N221" i="7"/>
  <c r="Y221" i="7"/>
  <c r="M221" i="7"/>
  <c r="X221" i="7"/>
  <c r="L221" i="7"/>
  <c r="AK221" i="7" s="1"/>
  <c r="V221" i="7"/>
  <c r="U221" i="7"/>
  <c r="AF221" i="7"/>
  <c r="T221" i="7"/>
  <c r="AD221" i="7"/>
  <c r="Q221" i="7"/>
  <c r="AC221" i="7"/>
  <c r="P221" i="7"/>
  <c r="AB240" i="7"/>
  <c r="L240" i="7"/>
  <c r="AK240" i="7" s="1"/>
  <c r="AC276" i="7"/>
  <c r="M276" i="7"/>
  <c r="Y90" i="7"/>
  <c r="S90" i="7"/>
  <c r="AF90" i="7"/>
  <c r="Q90" i="7"/>
  <c r="AE90" i="7"/>
  <c r="O90" i="7"/>
  <c r="AB90" i="7"/>
  <c r="N90" i="7"/>
  <c r="AA90" i="7"/>
  <c r="M90" i="7"/>
  <c r="X90" i="7"/>
  <c r="W90" i="7"/>
  <c r="V90" i="7"/>
  <c r="Y171" i="7"/>
  <c r="X171" i="7"/>
  <c r="W171" i="7"/>
  <c r="AB252" i="7"/>
  <c r="Q252" i="7"/>
  <c r="N252" i="7"/>
  <c r="AD252" i="7"/>
  <c r="Y252" i="7"/>
  <c r="V252" i="7"/>
  <c r="AA266" i="7"/>
  <c r="S266" i="7"/>
  <c r="V305" i="7"/>
  <c r="AD305" i="7"/>
  <c r="N305" i="7"/>
  <c r="Y272" i="7"/>
  <c r="AD272" i="7"/>
  <c r="V272" i="7"/>
  <c r="N272" i="7"/>
  <c r="V10" i="7"/>
  <c r="U14" i="7"/>
  <c r="AF14" i="7"/>
  <c r="AE38" i="7"/>
  <c r="Z82" i="7"/>
  <c r="AC146" i="7"/>
  <c r="W148" i="7"/>
  <c r="N157" i="7"/>
  <c r="AE157" i="7"/>
  <c r="P158" i="7"/>
  <c r="AB158" i="7"/>
  <c r="AF161" i="7"/>
  <c r="AF162" i="7"/>
  <c r="W172" i="7"/>
  <c r="M173" i="7"/>
  <c r="Z173" i="7"/>
  <c r="AC178" i="7"/>
  <c r="L183" i="7"/>
  <c r="AK183" i="7" s="1"/>
  <c r="W183" i="7"/>
  <c r="R198" i="7"/>
  <c r="AC198" i="7"/>
  <c r="U206" i="7"/>
  <c r="N208" i="7"/>
  <c r="AD208" i="7"/>
  <c r="L212" i="7"/>
  <c r="U212" i="7"/>
  <c r="AD212" i="7"/>
  <c r="W220" i="7"/>
  <c r="Q223" i="7"/>
  <c r="X227" i="7"/>
  <c r="O228" i="7"/>
  <c r="AD231" i="7"/>
  <c r="AD236" i="7"/>
  <c r="T237" i="7"/>
  <c r="U238" i="7"/>
  <c r="AF238" i="7"/>
  <c r="V243" i="7"/>
  <c r="Y247" i="7"/>
  <c r="Q258" i="7"/>
  <c r="Z258" i="7"/>
  <c r="T261" i="7"/>
  <c r="AF261" i="7"/>
  <c r="T263" i="7"/>
  <c r="AD263" i="7"/>
  <c r="R268" i="7"/>
  <c r="AE268" i="7"/>
  <c r="X271" i="7"/>
  <c r="R273" i="7"/>
  <c r="AB273" i="7"/>
  <c r="AB283" i="7"/>
  <c r="V288" i="7"/>
  <c r="T303" i="7"/>
  <c r="AF303" i="7"/>
  <c r="V306" i="7"/>
  <c r="O318" i="7"/>
  <c r="AD318" i="7"/>
  <c r="Q328" i="7"/>
  <c r="L332" i="7"/>
  <c r="AK332" i="7" s="1"/>
  <c r="Y332" i="7"/>
  <c r="U333" i="7"/>
  <c r="M344" i="7"/>
  <c r="Y344" i="7"/>
  <c r="T354" i="7"/>
  <c r="AA359" i="7"/>
  <c r="Z359" i="7"/>
  <c r="O359" i="7"/>
  <c r="Y359" i="7"/>
  <c r="N359" i="7"/>
  <c r="W359" i="7"/>
  <c r="Y364" i="7"/>
  <c r="Y10" i="8"/>
  <c r="Z10" i="8"/>
  <c r="L12" i="8"/>
  <c r="AD12" i="8"/>
  <c r="Q19" i="8"/>
  <c r="U21" i="8"/>
  <c r="L22" i="8"/>
  <c r="X22" i="8"/>
  <c r="Y29" i="8"/>
  <c r="P30" i="8"/>
  <c r="AB30" i="8"/>
  <c r="T31" i="8"/>
  <c r="AA32" i="8"/>
  <c r="P32" i="8"/>
  <c r="AE32" i="8"/>
  <c r="O32" i="8"/>
  <c r="Z32" i="8"/>
  <c r="Z33" i="8"/>
  <c r="R44" i="8"/>
  <c r="Q44" i="8"/>
  <c r="AA59" i="8"/>
  <c r="U59" i="8"/>
  <c r="M59" i="8"/>
  <c r="P60" i="8"/>
  <c r="AD60" i="8"/>
  <c r="O64" i="8"/>
  <c r="Q65" i="8"/>
  <c r="N70" i="8"/>
  <c r="Z70" i="8"/>
  <c r="Q71" i="8"/>
  <c r="AC71" i="8"/>
  <c r="Z72" i="8"/>
  <c r="O74" i="8"/>
  <c r="AE74" i="8"/>
  <c r="AA83" i="8"/>
  <c r="Z83" i="8"/>
  <c r="M83" i="8"/>
  <c r="Y83" i="8"/>
  <c r="K83" i="8"/>
  <c r="AJ83" i="8" s="1"/>
  <c r="K85" i="8"/>
  <c r="AJ85" i="8" s="1"/>
  <c r="Z85" i="8"/>
  <c r="R86" i="8"/>
  <c r="T94" i="8"/>
  <c r="K95" i="8"/>
  <c r="AJ95" i="8" s="1"/>
  <c r="Z95" i="8"/>
  <c r="M114" i="8"/>
  <c r="Y122" i="8"/>
  <c r="W122" i="8"/>
  <c r="L122" i="8"/>
  <c r="AD122" i="8"/>
  <c r="Q122" i="8"/>
  <c r="AB122" i="8"/>
  <c r="O122" i="8"/>
  <c r="AE122" i="8"/>
  <c r="K126" i="8"/>
  <c r="AJ126" i="8" s="1"/>
  <c r="R127" i="8"/>
  <c r="P136" i="8"/>
  <c r="U147" i="8"/>
  <c r="Q154" i="8"/>
  <c r="AA163" i="8"/>
  <c r="V163" i="8"/>
  <c r="AC163" i="8"/>
  <c r="N163" i="8"/>
  <c r="Z163" i="8"/>
  <c r="M163" i="8"/>
  <c r="L167" i="8"/>
  <c r="AD167" i="8"/>
  <c r="Z183" i="8"/>
  <c r="AE183" i="8"/>
  <c r="V183" i="8"/>
  <c r="M183" i="8"/>
  <c r="AA183" i="8"/>
  <c r="Q183" i="8"/>
  <c r="Y183" i="8"/>
  <c r="P183" i="8"/>
  <c r="W183" i="8"/>
  <c r="Y189" i="8"/>
  <c r="Z189" i="8"/>
  <c r="M189" i="8"/>
  <c r="T189" i="8"/>
  <c r="AE189" i="8"/>
  <c r="R189" i="8"/>
  <c r="AA189" i="8"/>
  <c r="T190" i="8"/>
  <c r="S195" i="8"/>
  <c r="Z196" i="8"/>
  <c r="AC196" i="8"/>
  <c r="T196" i="8"/>
  <c r="K196" i="8"/>
  <c r="AJ196" i="8" s="1"/>
  <c r="X196" i="8"/>
  <c r="O196" i="8"/>
  <c r="W196" i="8"/>
  <c r="N196" i="8"/>
  <c r="Y196" i="8"/>
  <c r="K199" i="8"/>
  <c r="AJ199" i="8" s="1"/>
  <c r="P201" i="8"/>
  <c r="R205" i="8"/>
  <c r="S206" i="8"/>
  <c r="P214" i="8"/>
  <c r="U216" i="8"/>
  <c r="Z225" i="8"/>
  <c r="AA225" i="8"/>
  <c r="Q225" i="8"/>
  <c r="AE225" i="8"/>
  <c r="V225" i="8"/>
  <c r="M225" i="8"/>
  <c r="AD225" i="8"/>
  <c r="U225" i="8"/>
  <c r="L225" i="8"/>
  <c r="X225" i="8"/>
  <c r="S235" i="8"/>
  <c r="T242" i="8"/>
  <c r="Z242" i="8"/>
  <c r="W243" i="8"/>
  <c r="P244" i="8"/>
  <c r="P10" i="9"/>
  <c r="V11" i="9"/>
  <c r="U11" i="9"/>
  <c r="K11" i="9"/>
  <c r="AJ11" i="9" s="1"/>
  <c r="O18" i="9"/>
  <c r="Q23" i="9"/>
  <c r="Q29" i="9"/>
  <c r="T33" i="9"/>
  <c r="W34" i="9"/>
  <c r="G42" i="9"/>
  <c r="Z62" i="9"/>
  <c r="AC62" i="9"/>
  <c r="S62" i="9"/>
  <c r="AB62" i="9"/>
  <c r="Q62" i="9"/>
  <c r="AA62" i="9"/>
  <c r="P62" i="9"/>
  <c r="W62" i="9"/>
  <c r="L62" i="9"/>
  <c r="U62" i="9"/>
  <c r="K62" i="9"/>
  <c r="AJ62" i="9" s="1"/>
  <c r="Z64" i="9"/>
  <c r="X64" i="9"/>
  <c r="M64" i="9"/>
  <c r="W64" i="9"/>
  <c r="L64" i="9"/>
  <c r="U64" i="9"/>
  <c r="K64" i="9"/>
  <c r="AJ64" i="9" s="1"/>
  <c r="AB64" i="9"/>
  <c r="Q64" i="9"/>
  <c r="AA64" i="9"/>
  <c r="P64" i="9"/>
  <c r="T79" i="9"/>
  <c r="AD79" i="9"/>
  <c r="R79" i="9"/>
  <c r="AC79" i="9"/>
  <c r="Q79" i="9"/>
  <c r="Y79" i="9"/>
  <c r="M79" i="9"/>
  <c r="X79" i="9"/>
  <c r="L79" i="9"/>
  <c r="M80" i="9"/>
  <c r="AD90" i="9"/>
  <c r="AA90" i="9"/>
  <c r="P90" i="9"/>
  <c r="N90" i="9"/>
  <c r="O123" i="9"/>
  <c r="Y172" i="7"/>
  <c r="N173" i="7"/>
  <c r="AB173" i="7"/>
  <c r="M183" i="7"/>
  <c r="X183" i="7"/>
  <c r="Q208" i="7"/>
  <c r="Y227" i="7"/>
  <c r="AE231" i="7"/>
  <c r="U263" i="7"/>
  <c r="AE263" i="7"/>
  <c r="T273" i="7"/>
  <c r="AC273" i="7"/>
  <c r="AE283" i="7"/>
  <c r="I292" i="7"/>
  <c r="J292" i="7" s="1"/>
  <c r="S292" i="7" s="1"/>
  <c r="W306" i="7"/>
  <c r="AC321" i="7"/>
  <c r="Y321" i="7"/>
  <c r="N321" i="7"/>
  <c r="X321" i="7"/>
  <c r="AA354" i="7"/>
  <c r="AB354" i="7"/>
  <c r="R354" i="7"/>
  <c r="U354" i="7"/>
  <c r="AE354" i="7"/>
  <c r="AA40" i="8"/>
  <c r="AC40" i="8"/>
  <c r="N40" i="8"/>
  <c r="Z40" i="8"/>
  <c r="M40" i="8"/>
  <c r="AE40" i="8"/>
  <c r="AA51" i="8"/>
  <c r="Z51" i="8"/>
  <c r="AA53" i="8"/>
  <c r="P53" i="8"/>
  <c r="AD53" i="8"/>
  <c r="O53" i="8"/>
  <c r="Z53" i="8"/>
  <c r="Y55" i="8"/>
  <c r="AE55" i="8"/>
  <c r="R55" i="8"/>
  <c r="AD55" i="8"/>
  <c r="Q55" i="8"/>
  <c r="X55" i="8"/>
  <c r="Z84" i="8"/>
  <c r="X84" i="8"/>
  <c r="AB117" i="8"/>
  <c r="Z117" i="8"/>
  <c r="N117" i="8"/>
  <c r="Y117" i="8"/>
  <c r="L117" i="8"/>
  <c r="Q118" i="8"/>
  <c r="AB118" i="8"/>
  <c r="Z118" i="8"/>
  <c r="Y146" i="8"/>
  <c r="X146" i="8"/>
  <c r="M146" i="8"/>
  <c r="AE146" i="8"/>
  <c r="R146" i="8"/>
  <c r="AD146" i="8"/>
  <c r="Q146" i="8"/>
  <c r="AA146" i="8"/>
  <c r="AA187" i="8"/>
  <c r="W187" i="8"/>
  <c r="N187" i="8"/>
  <c r="Z207" i="8"/>
  <c r="Y207" i="8"/>
  <c r="P207" i="8"/>
  <c r="AD207" i="8"/>
  <c r="U207" i="8"/>
  <c r="L207" i="8"/>
  <c r="AC207" i="8"/>
  <c r="T207" i="8"/>
  <c r="K207" i="8"/>
  <c r="AJ207" i="8" s="1"/>
  <c r="X207" i="8"/>
  <c r="Z213" i="8"/>
  <c r="Y213" i="8"/>
  <c r="P213" i="8"/>
  <c r="AD213" i="8"/>
  <c r="U213" i="8"/>
  <c r="L213" i="8"/>
  <c r="AC213" i="8"/>
  <c r="T213" i="8"/>
  <c r="K213" i="8"/>
  <c r="AJ213" i="8" s="1"/>
  <c r="X213" i="8"/>
  <c r="S237" i="8"/>
  <c r="Z237" i="8"/>
  <c r="N237" i="8"/>
  <c r="X237" i="8"/>
  <c r="L237" i="8"/>
  <c r="AB237" i="8"/>
  <c r="Z252" i="8"/>
  <c r="Y252" i="8"/>
  <c r="P252" i="8"/>
  <c r="AD252" i="8"/>
  <c r="U252" i="8"/>
  <c r="L252" i="8"/>
  <c r="AC252" i="8"/>
  <c r="T252" i="8"/>
  <c r="K252" i="8"/>
  <c r="AJ252" i="8" s="1"/>
  <c r="X252" i="8"/>
  <c r="Z9" i="9"/>
  <c r="U9" i="9"/>
  <c r="K9" i="9"/>
  <c r="AJ9" i="9" s="1"/>
  <c r="AA9" i="9"/>
  <c r="P9" i="9"/>
  <c r="Y9" i="9"/>
  <c r="O9" i="9"/>
  <c r="AB9" i="9"/>
  <c r="Z24" i="9"/>
  <c r="AC24" i="9"/>
  <c r="T24" i="9"/>
  <c r="K24" i="9"/>
  <c r="AJ24" i="9" s="1"/>
  <c r="X24" i="9"/>
  <c r="O24" i="9"/>
  <c r="W24" i="9"/>
  <c r="N24" i="9"/>
  <c r="Y24" i="9"/>
  <c r="P46" i="9"/>
  <c r="N46" i="9"/>
  <c r="X46" i="9"/>
  <c r="U46" i="9"/>
  <c r="AC109" i="9"/>
  <c r="Z109" i="9"/>
  <c r="W109" i="9"/>
  <c r="S109" i="9"/>
  <c r="O109" i="9"/>
  <c r="M109" i="9"/>
  <c r="N135" i="7"/>
  <c r="W135" i="7"/>
  <c r="AF135" i="7"/>
  <c r="Q137" i="7"/>
  <c r="AD137" i="7"/>
  <c r="AE138" i="7"/>
  <c r="V143" i="7"/>
  <c r="AF143" i="7"/>
  <c r="N146" i="7"/>
  <c r="L148" i="7"/>
  <c r="AK148" i="7" s="1"/>
  <c r="AB148" i="7"/>
  <c r="Q157" i="7"/>
  <c r="T158" i="7"/>
  <c r="AD158" i="7"/>
  <c r="M172" i="7"/>
  <c r="AC172" i="7"/>
  <c r="P173" i="7"/>
  <c r="AC173" i="7"/>
  <c r="O183" i="7"/>
  <c r="Y183" i="7"/>
  <c r="U198" i="7"/>
  <c r="AF198" i="7"/>
  <c r="X201" i="7"/>
  <c r="R208" i="7"/>
  <c r="V223" i="7"/>
  <c r="L227" i="7"/>
  <c r="AK227" i="7" s="1"/>
  <c r="AB227" i="7"/>
  <c r="W228" i="7"/>
  <c r="T258" i="7"/>
  <c r="AC258" i="7"/>
  <c r="W261" i="7"/>
  <c r="L263" i="7"/>
  <c r="V263" i="7"/>
  <c r="L273" i="7"/>
  <c r="AK273" i="7" s="1"/>
  <c r="U273" i="7"/>
  <c r="AD273" i="7"/>
  <c r="H275" i="7"/>
  <c r="I275" i="7" s="1"/>
  <c r="J275" i="7" s="1"/>
  <c r="W275" i="7" s="1"/>
  <c r="S277" i="7"/>
  <c r="L283" i="7"/>
  <c r="AK283" i="7" s="1"/>
  <c r="Y288" i="7"/>
  <c r="H290" i="7"/>
  <c r="I290" i="7" s="1"/>
  <c r="J290" i="7" s="1"/>
  <c r="AE290" i="7" s="1"/>
  <c r="O301" i="7"/>
  <c r="W303" i="7"/>
  <c r="L306" i="7"/>
  <c r="AK306" i="7" s="1"/>
  <c r="X306" i="7"/>
  <c r="L321" i="7"/>
  <c r="AK321" i="7" s="1"/>
  <c r="AB321" i="7"/>
  <c r="O344" i="7"/>
  <c r="AB344" i="7"/>
  <c r="M347" i="7"/>
  <c r="L354" i="7"/>
  <c r="AK354" i="7" s="1"/>
  <c r="V354" i="7"/>
  <c r="AF354" i="7"/>
  <c r="M359" i="7"/>
  <c r="AC359" i="7"/>
  <c r="Q10" i="8"/>
  <c r="O12" i="8"/>
  <c r="AA18" i="8"/>
  <c r="Q18" i="8"/>
  <c r="P18" i="8"/>
  <c r="Z18" i="8"/>
  <c r="N22" i="8"/>
  <c r="AD22" i="8"/>
  <c r="M32" i="8"/>
  <c r="K40" i="8"/>
  <c r="AJ40" i="8" s="1"/>
  <c r="X44" i="8"/>
  <c r="O51" i="8"/>
  <c r="K53" i="8"/>
  <c r="AJ53" i="8" s="1"/>
  <c r="K55" i="8"/>
  <c r="AJ55" i="8" s="1"/>
  <c r="Z55" i="8"/>
  <c r="W59" i="8"/>
  <c r="R60" i="8"/>
  <c r="U65" i="8"/>
  <c r="P70" i="8"/>
  <c r="T71" i="8"/>
  <c r="P83" i="8"/>
  <c r="N84" i="8"/>
  <c r="M85" i="8"/>
  <c r="P95" i="8"/>
  <c r="AC95" i="8"/>
  <c r="Y101" i="8"/>
  <c r="N101" i="8"/>
  <c r="W101" i="8"/>
  <c r="M101" i="8"/>
  <c r="V101" i="8"/>
  <c r="Q114" i="8"/>
  <c r="O117" i="8"/>
  <c r="O118" i="8"/>
  <c r="N122" i="8"/>
  <c r="P126" i="8"/>
  <c r="T136" i="8"/>
  <c r="K146" i="8"/>
  <c r="AJ146" i="8" s="1"/>
  <c r="Y156" i="8"/>
  <c r="AE156" i="8"/>
  <c r="R156" i="8"/>
  <c r="X156" i="8"/>
  <c r="L156" i="8"/>
  <c r="W156" i="8"/>
  <c r="K156" i="8"/>
  <c r="AJ156" i="8" s="1"/>
  <c r="AD156" i="8"/>
  <c r="AA160" i="8"/>
  <c r="V160" i="8"/>
  <c r="AC160" i="8"/>
  <c r="N160" i="8"/>
  <c r="Z160" i="8"/>
  <c r="M160" i="8"/>
  <c r="O163" i="8"/>
  <c r="Q167" i="8"/>
  <c r="L183" i="8"/>
  <c r="AB183" i="8"/>
  <c r="R188" i="8"/>
  <c r="AA188" i="8"/>
  <c r="L189" i="8"/>
  <c r="M196" i="8"/>
  <c r="AB196" i="8"/>
  <c r="W201" i="8"/>
  <c r="Y202" i="8"/>
  <c r="M207" i="8"/>
  <c r="AA207" i="8"/>
  <c r="M213" i="8"/>
  <c r="AA213" i="8"/>
  <c r="X214" i="8"/>
  <c r="N225" i="8"/>
  <c r="AB225" i="8"/>
  <c r="U234" i="8"/>
  <c r="M234" i="8"/>
  <c r="L234" i="8"/>
  <c r="W235" i="8"/>
  <c r="K237" i="8"/>
  <c r="AJ237" i="8" s="1"/>
  <c r="AD237" i="8"/>
  <c r="V244" i="8"/>
  <c r="M252" i="8"/>
  <c r="AA252" i="8"/>
  <c r="L9" i="9"/>
  <c r="AC9" i="9"/>
  <c r="V10" i="9"/>
  <c r="T18" i="9"/>
  <c r="L24" i="9"/>
  <c r="AA24" i="9"/>
  <c r="W29" i="9"/>
  <c r="Z31" i="9"/>
  <c r="AA31" i="9"/>
  <c r="Q31" i="9"/>
  <c r="Y31" i="9"/>
  <c r="P31" i="9"/>
  <c r="AD31" i="9"/>
  <c r="U31" i="9"/>
  <c r="L31" i="9"/>
  <c r="AC31" i="9"/>
  <c r="T31" i="9"/>
  <c r="K31" i="9"/>
  <c r="AJ31" i="9" s="1"/>
  <c r="AB31" i="9"/>
  <c r="Z40" i="9"/>
  <c r="AE40" i="9"/>
  <c r="V40" i="9"/>
  <c r="M40" i="9"/>
  <c r="AD40" i="9"/>
  <c r="U40" i="9"/>
  <c r="L40" i="9"/>
  <c r="Y40" i="9"/>
  <c r="P40" i="9"/>
  <c r="X40" i="9"/>
  <c r="O40" i="9"/>
  <c r="AB40" i="9"/>
  <c r="M46" i="9"/>
  <c r="AC55" i="9"/>
  <c r="V55" i="9"/>
  <c r="T55" i="9"/>
  <c r="Q55" i="9"/>
  <c r="Z55" i="9"/>
  <c r="M55" i="9"/>
  <c r="Y55" i="9"/>
  <c r="L55" i="9"/>
  <c r="AC60" i="9"/>
  <c r="V60" i="9"/>
  <c r="S60" i="9"/>
  <c r="Q60" i="9"/>
  <c r="Z60" i="9"/>
  <c r="M60" i="9"/>
  <c r="Y60" i="9"/>
  <c r="K60" i="9"/>
  <c r="AJ60" i="9" s="1"/>
  <c r="O62" i="9"/>
  <c r="S64" i="9"/>
  <c r="X75" i="9"/>
  <c r="V75" i="9"/>
  <c r="S75" i="9"/>
  <c r="AD75" i="9"/>
  <c r="N75" i="9"/>
  <c r="AB75" i="9"/>
  <c r="K75" i="9"/>
  <c r="AJ75" i="9" s="1"/>
  <c r="P79" i="9"/>
  <c r="T80" i="9"/>
  <c r="X90" i="9"/>
  <c r="R109" i="9"/>
  <c r="AB115" i="9"/>
  <c r="V115" i="9"/>
  <c r="S115" i="9"/>
  <c r="P115" i="9"/>
  <c r="AD115" i="9"/>
  <c r="O115" i="9"/>
  <c r="Z115" i="9"/>
  <c r="L115" i="9"/>
  <c r="X115" i="9"/>
  <c r="K115" i="9"/>
  <c r="AJ115" i="9" s="1"/>
  <c r="X123" i="9"/>
  <c r="T11" i="7"/>
  <c r="AC11" i="7"/>
  <c r="L14" i="7"/>
  <c r="AK14" i="7" s="1"/>
  <c r="L38" i="7"/>
  <c r="AK38" i="7" s="1"/>
  <c r="O69" i="7"/>
  <c r="T73" i="7"/>
  <c r="O78" i="7"/>
  <c r="L79" i="7"/>
  <c r="M82" i="7"/>
  <c r="AE82" i="7"/>
  <c r="P87" i="7"/>
  <c r="Z96" i="7"/>
  <c r="P137" i="7"/>
  <c r="AA137" i="7"/>
  <c r="AB138" i="7"/>
  <c r="AA148" i="7"/>
  <c r="O157" i="7"/>
  <c r="M10" i="7"/>
  <c r="L11" i="7"/>
  <c r="U11" i="7"/>
  <c r="AD11" i="7"/>
  <c r="AF35" i="7"/>
  <c r="AC50" i="7"/>
  <c r="U68" i="7"/>
  <c r="P69" i="7"/>
  <c r="Y70" i="7"/>
  <c r="AF82" i="7"/>
  <c r="N10" i="7"/>
  <c r="M11" i="7"/>
  <c r="AE11" i="7"/>
  <c r="M25" i="7"/>
  <c r="AE25" i="7"/>
  <c r="W35" i="7"/>
  <c r="U55" i="7"/>
  <c r="L60" i="7"/>
  <c r="AK60" i="7" s="1"/>
  <c r="AE64" i="7"/>
  <c r="U69" i="7"/>
  <c r="AA70" i="7"/>
  <c r="V73" i="7"/>
  <c r="Z74" i="7"/>
  <c r="AD79" i="7"/>
  <c r="T81" i="7"/>
  <c r="P82" i="7"/>
  <c r="O135" i="7"/>
  <c r="R137" i="7"/>
  <c r="AE137" i="7"/>
  <c r="P146" i="7"/>
  <c r="M148" i="7"/>
  <c r="U157" i="7"/>
  <c r="U158" i="7"/>
  <c r="AE158" i="7"/>
  <c r="R173" i="7"/>
  <c r="AD173" i="7"/>
  <c r="T208" i="7"/>
  <c r="Y237" i="7"/>
  <c r="L258" i="7"/>
  <c r="AK258" i="7" s="1"/>
  <c r="U258" i="7"/>
  <c r="AD258" i="7"/>
  <c r="L261" i="7"/>
  <c r="X261" i="7"/>
  <c r="N262" i="7"/>
  <c r="M263" i="7"/>
  <c r="W263" i="7"/>
  <c r="W268" i="7"/>
  <c r="M273" i="7"/>
  <c r="V273" i="7"/>
  <c r="AE273" i="7"/>
  <c r="O283" i="7"/>
  <c r="L288" i="7"/>
  <c r="AB288" i="7"/>
  <c r="Q301" i="7"/>
  <c r="L303" i="7"/>
  <c r="AK303" i="7" s="1"/>
  <c r="X303" i="7"/>
  <c r="N306" i="7"/>
  <c r="Y306" i="7"/>
  <c r="O321" i="7"/>
  <c r="AD321" i="7"/>
  <c r="X328" i="7"/>
  <c r="AA342" i="7"/>
  <c r="P342" i="7"/>
  <c r="Q344" i="7"/>
  <c r="AD344" i="7"/>
  <c r="U347" i="7"/>
  <c r="M354" i="7"/>
  <c r="W354" i="7"/>
  <c r="Y21" i="8"/>
  <c r="AE21" i="8"/>
  <c r="R21" i="8"/>
  <c r="AD21" i="8"/>
  <c r="Q21" i="8"/>
  <c r="X21" i="8"/>
  <c r="X31" i="8"/>
  <c r="AD31" i="8"/>
  <c r="R31" i="8"/>
  <c r="AC31" i="8"/>
  <c r="P31" i="8"/>
  <c r="W31" i="8"/>
  <c r="X33" i="8"/>
  <c r="V33" i="8"/>
  <c r="AA39" i="8"/>
  <c r="U39" i="8"/>
  <c r="M39" i="8"/>
  <c r="O40" i="8"/>
  <c r="V41" i="8"/>
  <c r="R41" i="8"/>
  <c r="Q51" i="8"/>
  <c r="N53" i="8"/>
  <c r="AA54" i="8"/>
  <c r="Z54" i="8"/>
  <c r="M55" i="8"/>
  <c r="AA55" i="8"/>
  <c r="Q61" i="8"/>
  <c r="O61" i="8"/>
  <c r="Z71" i="8"/>
  <c r="X71" i="8"/>
  <c r="O71" i="8"/>
  <c r="W71" i="8"/>
  <c r="N71" i="8"/>
  <c r="U71" i="8"/>
  <c r="AC74" i="8"/>
  <c r="R74" i="8"/>
  <c r="AA74" i="8"/>
  <c r="Q74" i="8"/>
  <c r="V74" i="8"/>
  <c r="Q84" i="8"/>
  <c r="Z86" i="8"/>
  <c r="P86" i="8"/>
  <c r="Y86" i="8"/>
  <c r="N86" i="8"/>
  <c r="V86" i="8"/>
  <c r="Y94" i="8"/>
  <c r="Z94" i="8"/>
  <c r="M94" i="8"/>
  <c r="X94" i="8"/>
  <c r="L94" i="8"/>
  <c r="AA94" i="8"/>
  <c r="P117" i="8"/>
  <c r="R118" i="8"/>
  <c r="AB120" i="8"/>
  <c r="U120" i="8"/>
  <c r="Z120" i="8"/>
  <c r="N120" i="8"/>
  <c r="Y120" i="8"/>
  <c r="L120" i="8"/>
  <c r="O121" i="8"/>
  <c r="Z121" i="8"/>
  <c r="X121" i="8"/>
  <c r="AA128" i="8"/>
  <c r="V128" i="8"/>
  <c r="N146" i="8"/>
  <c r="W147" i="8"/>
  <c r="M147" i="8"/>
  <c r="AA147" i="8"/>
  <c r="Q147" i="8"/>
  <c r="Z147" i="8"/>
  <c r="P147" i="8"/>
  <c r="Y147" i="8"/>
  <c r="AA166" i="8"/>
  <c r="U166" i="8"/>
  <c r="Q166" i="8"/>
  <c r="X190" i="8"/>
  <c r="M190" i="8"/>
  <c r="AC190" i="8"/>
  <c r="R190" i="8"/>
  <c r="AA190" i="8"/>
  <c r="Q190" i="8"/>
  <c r="Y190" i="8"/>
  <c r="Z195" i="8"/>
  <c r="Y195" i="8"/>
  <c r="P195" i="8"/>
  <c r="AD195" i="8"/>
  <c r="U195" i="8"/>
  <c r="L195" i="8"/>
  <c r="AC195" i="8"/>
  <c r="T195" i="8"/>
  <c r="K195" i="8"/>
  <c r="AJ195" i="8" s="1"/>
  <c r="X195" i="8"/>
  <c r="Z206" i="8"/>
  <c r="AE206" i="8"/>
  <c r="V206" i="8"/>
  <c r="M206" i="8"/>
  <c r="AA206" i="8"/>
  <c r="Q206" i="8"/>
  <c r="Y206" i="8"/>
  <c r="P206" i="8"/>
  <c r="W206" i="8"/>
  <c r="N207" i="8"/>
  <c r="AB207" i="8"/>
  <c r="N213" i="8"/>
  <c r="AB213" i="8"/>
  <c r="O237" i="8"/>
  <c r="AD243" i="8"/>
  <c r="S243" i="8"/>
  <c r="AA243" i="8"/>
  <c r="L243" i="8"/>
  <c r="Z243" i="8"/>
  <c r="K243" i="8"/>
  <c r="AJ243" i="8" s="1"/>
  <c r="N252" i="8"/>
  <c r="AB252" i="8"/>
  <c r="M9" i="9"/>
  <c r="AE9" i="9"/>
  <c r="AC12" i="9"/>
  <c r="M12" i="9"/>
  <c r="T12" i="9"/>
  <c r="R12" i="9"/>
  <c r="M24" i="9"/>
  <c r="AB24" i="9"/>
  <c r="X28" i="9"/>
  <c r="P28" i="9"/>
  <c r="Y29" i="9"/>
  <c r="R46" i="9"/>
  <c r="T54" i="9"/>
  <c r="AD54" i="9"/>
  <c r="R54" i="9"/>
  <c r="AC54" i="9"/>
  <c r="Q54" i="9"/>
  <c r="Y54" i="9"/>
  <c r="M54" i="9"/>
  <c r="X54" i="9"/>
  <c r="L54" i="9"/>
  <c r="AB72" i="9"/>
  <c r="Z72" i="9"/>
  <c r="W72" i="9"/>
  <c r="O72" i="9"/>
  <c r="L72" i="9"/>
  <c r="X80" i="9"/>
  <c r="Z92" i="9"/>
  <c r="U92" i="9"/>
  <c r="AD109" i="9"/>
  <c r="L10" i="7"/>
  <c r="W10" i="7"/>
  <c r="V14" i="7"/>
  <c r="T25" i="7"/>
  <c r="AC25" i="7"/>
  <c r="M64" i="7"/>
  <c r="L68" i="7"/>
  <c r="AK68" i="7" s="1"/>
  <c r="AC73" i="7"/>
  <c r="S74" i="7"/>
  <c r="AE75" i="7"/>
  <c r="Z85" i="7"/>
  <c r="L110" i="7"/>
  <c r="Y116" i="7"/>
  <c r="M146" i="7"/>
  <c r="AF157" i="7"/>
  <c r="Y10" i="7"/>
  <c r="M14" i="7"/>
  <c r="X14" i="7"/>
  <c r="L25" i="7"/>
  <c r="U25" i="7"/>
  <c r="AD25" i="7"/>
  <c r="V35" i="7"/>
  <c r="M38" i="7"/>
  <c r="T50" i="7"/>
  <c r="V64" i="7"/>
  <c r="L73" i="7"/>
  <c r="U73" i="7"/>
  <c r="AD73" i="7"/>
  <c r="Y74" i="7"/>
  <c r="Q78" i="7"/>
  <c r="U79" i="7"/>
  <c r="N82" i="7"/>
  <c r="Z84" i="7"/>
  <c r="AA85" i="7"/>
  <c r="R87" i="7"/>
  <c r="AA96" i="7"/>
  <c r="Z107" i="7"/>
  <c r="U110" i="7"/>
  <c r="AA116" i="7"/>
  <c r="H124" i="7"/>
  <c r="I124" i="7" s="1"/>
  <c r="J124" i="7" s="1"/>
  <c r="AA10" i="7"/>
  <c r="V11" i="7"/>
  <c r="N14" i="7"/>
  <c r="Y14" i="7"/>
  <c r="U24" i="7"/>
  <c r="V25" i="7"/>
  <c r="AF30" i="7"/>
  <c r="M35" i="7"/>
  <c r="O38" i="7"/>
  <c r="AF45" i="7"/>
  <c r="L50" i="7"/>
  <c r="U50" i="7"/>
  <c r="AD50" i="7"/>
  <c r="AE55" i="7"/>
  <c r="AD68" i="7"/>
  <c r="M70" i="7"/>
  <c r="M73" i="7"/>
  <c r="AE73" i="7"/>
  <c r="S78" i="7"/>
  <c r="AC81" i="7"/>
  <c r="L84" i="7"/>
  <c r="AE84" i="7"/>
  <c r="Z87" i="7"/>
  <c r="Q92" i="7"/>
  <c r="L107" i="7"/>
  <c r="AK107" i="7" s="1"/>
  <c r="AE107" i="7"/>
  <c r="AD110" i="7"/>
  <c r="T112" i="7"/>
  <c r="AC112" i="7"/>
  <c r="O130" i="7"/>
  <c r="X135" i="7"/>
  <c r="N143" i="7"/>
  <c r="X143" i="7"/>
  <c r="Q146" i="7"/>
  <c r="P147" i="7"/>
  <c r="O148" i="7"/>
  <c r="V157" i="7"/>
  <c r="L158" i="7"/>
  <c r="AK158" i="7" s="1"/>
  <c r="V158" i="7"/>
  <c r="AF158" i="7"/>
  <c r="S161" i="7"/>
  <c r="R162" i="7"/>
  <c r="T163" i="7"/>
  <c r="O172" i="7"/>
  <c r="AE172" i="7"/>
  <c r="T173" i="7"/>
  <c r="AF173" i="7"/>
  <c r="R178" i="7"/>
  <c r="O180" i="7"/>
  <c r="X182" i="7"/>
  <c r="Q183" i="7"/>
  <c r="AB183" i="7"/>
  <c r="M186" i="7"/>
  <c r="T188" i="7"/>
  <c r="AC188" i="7"/>
  <c r="M193" i="7"/>
  <c r="M198" i="7"/>
  <c r="X198" i="7"/>
  <c r="T203" i="7"/>
  <c r="AC203" i="7"/>
  <c r="M207" i="7"/>
  <c r="V208" i="7"/>
  <c r="U211" i="7"/>
  <c r="AE211" i="7"/>
  <c r="P212" i="7"/>
  <c r="Y212" i="7"/>
  <c r="AE213" i="7"/>
  <c r="Z223" i="7"/>
  <c r="Q226" i="7"/>
  <c r="P227" i="7"/>
  <c r="AF227" i="7"/>
  <c r="AE228" i="7"/>
  <c r="N231" i="7"/>
  <c r="N236" i="7"/>
  <c r="L237" i="7"/>
  <c r="AB237" i="7"/>
  <c r="P238" i="7"/>
  <c r="Z238" i="7"/>
  <c r="Q247" i="7"/>
  <c r="W253" i="7"/>
  <c r="M258" i="7"/>
  <c r="V258" i="7"/>
  <c r="AE258" i="7"/>
  <c r="M261" i="7"/>
  <c r="Z261" i="7"/>
  <c r="Q262" i="7"/>
  <c r="N263" i="7"/>
  <c r="Y263" i="7"/>
  <c r="L268" i="7"/>
  <c r="AK268" i="7" s="1"/>
  <c r="X268" i="7"/>
  <c r="N273" i="7"/>
  <c r="W273" i="7"/>
  <c r="AF273" i="7"/>
  <c r="T278" i="7"/>
  <c r="AD278" i="7"/>
  <c r="Q283" i="7"/>
  <c r="T286" i="7"/>
  <c r="AD286" i="7"/>
  <c r="N288" i="7"/>
  <c r="AD288" i="7"/>
  <c r="T293" i="7"/>
  <c r="AD293" i="7"/>
  <c r="R296" i="7"/>
  <c r="W301" i="7"/>
  <c r="N303" i="7"/>
  <c r="Y303" i="7"/>
  <c r="O306" i="7"/>
  <c r="AB306" i="7"/>
  <c r="Q311" i="7"/>
  <c r="AE311" i="7"/>
  <c r="P312" i="7"/>
  <c r="Y312" i="7"/>
  <c r="Z313" i="7"/>
  <c r="P321" i="7"/>
  <c r="AE321" i="7"/>
  <c r="Y328" i="7"/>
  <c r="Q332" i="7"/>
  <c r="AF332" i="7"/>
  <c r="L342" i="7"/>
  <c r="T344" i="7"/>
  <c r="AE344" i="7"/>
  <c r="AC347" i="7"/>
  <c r="N354" i="7"/>
  <c r="X354" i="7"/>
  <c r="AD358" i="7"/>
  <c r="M358" i="7"/>
  <c r="W12" i="8"/>
  <c r="L21" i="8"/>
  <c r="Z21" i="8"/>
  <c r="R22" i="8"/>
  <c r="W29" i="8"/>
  <c r="R29" i="8"/>
  <c r="Z30" i="8"/>
  <c r="AE30" i="8"/>
  <c r="V30" i="8"/>
  <c r="M30" i="8"/>
  <c r="AD30" i="8"/>
  <c r="U30" i="8"/>
  <c r="L30" i="8"/>
  <c r="W30" i="8"/>
  <c r="K31" i="8"/>
  <c r="AJ31" i="8" s="1"/>
  <c r="Z31" i="8"/>
  <c r="M33" i="8"/>
  <c r="Z34" i="8"/>
  <c r="AA34" i="8"/>
  <c r="L39" i="8"/>
  <c r="Q40" i="8"/>
  <c r="M41" i="8"/>
  <c r="R51" i="8"/>
  <c r="Q53" i="8"/>
  <c r="O54" i="8"/>
  <c r="N55" i="8"/>
  <c r="R61" i="8"/>
  <c r="K71" i="8"/>
  <c r="AJ71" i="8" s="1"/>
  <c r="V71" i="8"/>
  <c r="K74" i="8"/>
  <c r="AJ74" i="8" s="1"/>
  <c r="W74" i="8"/>
  <c r="AA76" i="8"/>
  <c r="V76" i="8"/>
  <c r="M76" i="8"/>
  <c r="T83" i="8"/>
  <c r="R84" i="8"/>
  <c r="T85" i="8"/>
  <c r="K86" i="8"/>
  <c r="AJ86" i="8" s="1"/>
  <c r="X86" i="8"/>
  <c r="K94" i="8"/>
  <c r="AJ94" i="8" s="1"/>
  <c r="AC94" i="8"/>
  <c r="R95" i="8"/>
  <c r="AA113" i="8"/>
  <c r="AE113" i="8"/>
  <c r="V113" i="8"/>
  <c r="Z114" i="8"/>
  <c r="Q117" i="8"/>
  <c r="X118" i="8"/>
  <c r="O120" i="8"/>
  <c r="Q121" i="8"/>
  <c r="X126" i="8"/>
  <c r="M128" i="8"/>
  <c r="Q145" i="8"/>
  <c r="AA145" i="8"/>
  <c r="Z145" i="8"/>
  <c r="O146" i="8"/>
  <c r="K147" i="8"/>
  <c r="AJ147" i="8" s="1"/>
  <c r="AD147" i="8"/>
  <c r="AA154" i="8"/>
  <c r="AD154" i="8"/>
  <c r="O154" i="8"/>
  <c r="W154" i="8"/>
  <c r="T154" i="8"/>
  <c r="K166" i="8"/>
  <c r="AJ166" i="8" s="1"/>
  <c r="T167" i="8"/>
  <c r="O183" i="8"/>
  <c r="AD183" i="8"/>
  <c r="Q189" i="8"/>
  <c r="K190" i="8"/>
  <c r="AJ190" i="8" s="1"/>
  <c r="Z190" i="8"/>
  <c r="M195" i="8"/>
  <c r="AA195" i="8"/>
  <c r="Q196" i="8"/>
  <c r="AE196" i="8"/>
  <c r="K206" i="8"/>
  <c r="AJ206" i="8" s="1"/>
  <c r="X206" i="8"/>
  <c r="O207" i="8"/>
  <c r="AE207" i="8"/>
  <c r="O213" i="8"/>
  <c r="AE213" i="8"/>
  <c r="T216" i="8"/>
  <c r="AB216" i="8"/>
  <c r="M216" i="8"/>
  <c r="Z216" i="8"/>
  <c r="L216" i="8"/>
  <c r="P237" i="8"/>
  <c r="O243" i="8"/>
  <c r="O252" i="8"/>
  <c r="AE252" i="8"/>
  <c r="Q9" i="9"/>
  <c r="P12" i="9"/>
  <c r="Z23" i="9"/>
  <c r="Y23" i="9"/>
  <c r="P23" i="9"/>
  <c r="AD23" i="9"/>
  <c r="U23" i="9"/>
  <c r="L23" i="9"/>
  <c r="AC23" i="9"/>
  <c r="T23" i="9"/>
  <c r="K23" i="9"/>
  <c r="AJ23" i="9" s="1"/>
  <c r="X23" i="9"/>
  <c r="P24" i="9"/>
  <c r="AD24" i="9"/>
  <c r="AB34" i="9"/>
  <c r="V34" i="9"/>
  <c r="S34" i="9"/>
  <c r="Z34" i="9"/>
  <c r="L34" i="9"/>
  <c r="X34" i="9"/>
  <c r="K34" i="9"/>
  <c r="AJ34" i="9" s="1"/>
  <c r="Y46" i="9"/>
  <c r="N54" i="9"/>
  <c r="R72" i="9"/>
  <c r="Z79" i="9"/>
  <c r="Y80" i="9"/>
  <c r="S91" i="9"/>
  <c r="AD91" i="9"/>
  <c r="R91" i="9"/>
  <c r="AC91" i="9"/>
  <c r="Q91" i="9"/>
  <c r="Y91" i="9"/>
  <c r="M91" i="9"/>
  <c r="W91" i="9"/>
  <c r="K91" i="9"/>
  <c r="AJ91" i="9" s="1"/>
  <c r="AD95" i="9"/>
  <c r="R95" i="9"/>
  <c r="M95" i="9"/>
  <c r="R106" i="9"/>
  <c r="P106" i="9"/>
  <c r="AD106" i="9"/>
  <c r="N106" i="9"/>
  <c r="AB106" i="9"/>
  <c r="K106" i="9"/>
  <c r="AJ106" i="9" s="1"/>
  <c r="X106" i="9"/>
  <c r="V106" i="9"/>
  <c r="P10" i="7"/>
  <c r="AB10" i="7"/>
  <c r="N11" i="7"/>
  <c r="W11" i="7"/>
  <c r="AF11" i="7"/>
  <c r="P14" i="7"/>
  <c r="Z14" i="7"/>
  <c r="U23" i="7"/>
  <c r="AE23" i="7"/>
  <c r="V24" i="7"/>
  <c r="N25" i="7"/>
  <c r="W25" i="7"/>
  <c r="AF25" i="7"/>
  <c r="M30" i="7"/>
  <c r="N35" i="7"/>
  <c r="X35" i="7"/>
  <c r="L37" i="7"/>
  <c r="AK37" i="7" s="1"/>
  <c r="U38" i="7"/>
  <c r="AB40" i="7"/>
  <c r="L45" i="7"/>
  <c r="AK45" i="7" s="1"/>
  <c r="X49" i="7"/>
  <c r="M50" i="7"/>
  <c r="V50" i="7"/>
  <c r="AE50" i="7"/>
  <c r="L55" i="7"/>
  <c r="AK55" i="7" s="1"/>
  <c r="V55" i="7"/>
  <c r="AF55" i="7"/>
  <c r="U60" i="7"/>
  <c r="V69" i="7"/>
  <c r="N70" i="7"/>
  <c r="AB70" i="7"/>
  <c r="N73" i="7"/>
  <c r="W73" i="7"/>
  <c r="AF73" i="7"/>
  <c r="AC74" i="7"/>
  <c r="P76" i="7"/>
  <c r="L77" i="7"/>
  <c r="Y78" i="7"/>
  <c r="L81" i="7"/>
  <c r="U81" i="7"/>
  <c r="AD81" i="7"/>
  <c r="Q82" i="7"/>
  <c r="M84" i="7"/>
  <c r="AF84" i="7"/>
  <c r="Z86" i="7"/>
  <c r="AA87" i="7"/>
  <c r="R92" i="7"/>
  <c r="M107" i="7"/>
  <c r="AF107" i="7"/>
  <c r="L112" i="7"/>
  <c r="U112" i="7"/>
  <c r="AD112" i="7"/>
  <c r="AA122" i="7"/>
  <c r="P130" i="7"/>
  <c r="P135" i="7"/>
  <c r="Y135" i="7"/>
  <c r="V136" i="7"/>
  <c r="AF136" i="7"/>
  <c r="S137" i="7"/>
  <c r="AF137" i="7"/>
  <c r="Q10" i="7"/>
  <c r="AD10" i="7"/>
  <c r="O11" i="7"/>
  <c r="X11" i="7"/>
  <c r="Q14" i="7"/>
  <c r="AA14" i="7"/>
  <c r="L23" i="7"/>
  <c r="V23" i="7"/>
  <c r="X24" i="7"/>
  <c r="O25" i="7"/>
  <c r="X25" i="7"/>
  <c r="N30" i="7"/>
  <c r="O35" i="7"/>
  <c r="G35" i="7" s="1"/>
  <c r="Y35" i="7"/>
  <c r="U37" i="7"/>
  <c r="V38" i="7"/>
  <c r="O40" i="7"/>
  <c r="M45" i="7"/>
  <c r="M49" i="7"/>
  <c r="AA49" i="7"/>
  <c r="N50" i="7"/>
  <c r="W50" i="7"/>
  <c r="AF50" i="7"/>
  <c r="M55" i="7"/>
  <c r="AE60" i="7"/>
  <c r="T65" i="7"/>
  <c r="AC65" i="7"/>
  <c r="X69" i="7"/>
  <c r="O70" i="7"/>
  <c r="AE70" i="7"/>
  <c r="O73" i="7"/>
  <c r="X73" i="7"/>
  <c r="Q76" i="7"/>
  <c r="U77" i="7"/>
  <c r="Z78" i="7"/>
  <c r="X80" i="7"/>
  <c r="M81" i="7"/>
  <c r="V81" i="7"/>
  <c r="AE81" i="7"/>
  <c r="V82" i="7"/>
  <c r="Q83" i="7"/>
  <c r="P84" i="7"/>
  <c r="L86" i="7"/>
  <c r="AD86" i="7"/>
  <c r="Z92" i="7"/>
  <c r="P107" i="7"/>
  <c r="X111" i="7"/>
  <c r="M112" i="7"/>
  <c r="V112" i="7"/>
  <c r="AE112" i="7"/>
  <c r="U117" i="7"/>
  <c r="O122" i="7"/>
  <c r="AE122" i="7"/>
  <c r="T127" i="7"/>
  <c r="AC127" i="7"/>
  <c r="T130" i="7"/>
  <c r="Q135" i="7"/>
  <c r="Z135" i="7"/>
  <c r="M136" i="7"/>
  <c r="W136" i="7"/>
  <c r="V137" i="7"/>
  <c r="O143" i="7"/>
  <c r="Y143" i="7"/>
  <c r="W146" i="7"/>
  <c r="S147" i="7"/>
  <c r="R148" i="7"/>
  <c r="X157" i="7"/>
  <c r="M158" i="7"/>
  <c r="W158" i="7"/>
  <c r="W161" i="7"/>
  <c r="T162" i="7"/>
  <c r="Q172" i="7"/>
  <c r="U173" i="7"/>
  <c r="T180" i="7"/>
  <c r="Y182" i="7"/>
  <c r="R183" i="7"/>
  <c r="AC183" i="7"/>
  <c r="Z186" i="7"/>
  <c r="L188" i="7"/>
  <c r="U188" i="7"/>
  <c r="AD188" i="7"/>
  <c r="R193" i="7"/>
  <c r="O198" i="7"/>
  <c r="Y198" i="7"/>
  <c r="L203" i="7"/>
  <c r="AK203" i="7" s="1"/>
  <c r="U203" i="7"/>
  <c r="AD203" i="7"/>
  <c r="Y208" i="7"/>
  <c r="L211" i="7"/>
  <c r="V211" i="7"/>
  <c r="AF211" i="7"/>
  <c r="Q212" i="7"/>
  <c r="Z212" i="7"/>
  <c r="N213" i="7"/>
  <c r="V218" i="7"/>
  <c r="AD223" i="7"/>
  <c r="R226" i="7"/>
  <c r="Q227" i="7"/>
  <c r="O231" i="7"/>
  <c r="T233" i="7"/>
  <c r="O236" i="7"/>
  <c r="O237" i="7"/>
  <c r="AE237" i="7"/>
  <c r="Q238" i="7"/>
  <c r="AB238" i="7"/>
  <c r="T247" i="7"/>
  <c r="L253" i="7"/>
  <c r="AK253" i="7" s="1"/>
  <c r="X253" i="7"/>
  <c r="N258" i="7"/>
  <c r="W258" i="7"/>
  <c r="AF258" i="7"/>
  <c r="O261" i="7"/>
  <c r="AB261" i="7"/>
  <c r="V262" i="7"/>
  <c r="O263" i="7"/>
  <c r="Z263" i="7"/>
  <c r="M268" i="7"/>
  <c r="Z268" i="7"/>
  <c r="O273" i="7"/>
  <c r="X273" i="7"/>
  <c r="U278" i="7"/>
  <c r="AE278" i="7"/>
  <c r="T283" i="7"/>
  <c r="U286" i="7"/>
  <c r="AE286" i="7"/>
  <c r="P288" i="7"/>
  <c r="AF288" i="7"/>
  <c r="U293" i="7"/>
  <c r="AE293" i="7"/>
  <c r="Y301" i="7"/>
  <c r="O303" i="7"/>
  <c r="AB303" i="7"/>
  <c r="P306" i="7"/>
  <c r="AD306" i="7"/>
  <c r="T311" i="7"/>
  <c r="AF311" i="7"/>
  <c r="Q312" i="7"/>
  <c r="Z312" i="7"/>
  <c r="AC318" i="7"/>
  <c r="V318" i="7"/>
  <c r="X318" i="7"/>
  <c r="Q321" i="7"/>
  <c r="AF321" i="7"/>
  <c r="R342" i="7"/>
  <c r="O354" i="7"/>
  <c r="Y354" i="7"/>
  <c r="AF364" i="7"/>
  <c r="Q364" i="7"/>
  <c r="O364" i="7"/>
  <c r="X12" i="8"/>
  <c r="Z19" i="8"/>
  <c r="Y19" i="8"/>
  <c r="Z20" i="8"/>
  <c r="AA20" i="8"/>
  <c r="M21" i="8"/>
  <c r="AB21" i="8"/>
  <c r="U22" i="8"/>
  <c r="L31" i="8"/>
  <c r="AA31" i="8"/>
  <c r="O33" i="8"/>
  <c r="V39" i="8"/>
  <c r="T40" i="8"/>
  <c r="P41" i="8"/>
  <c r="X51" i="8"/>
  <c r="U53" i="8"/>
  <c r="Q54" i="8"/>
  <c r="O55" i="8"/>
  <c r="Y60" i="8"/>
  <c r="O60" i="8"/>
  <c r="G60" i="8" s="1"/>
  <c r="X60" i="8"/>
  <c r="N60" i="8"/>
  <c r="W60" i="8"/>
  <c r="X61" i="8"/>
  <c r="Y65" i="8"/>
  <c r="Z65" i="8"/>
  <c r="N65" i="8"/>
  <c r="X65" i="8"/>
  <c r="M65" i="8"/>
  <c r="AB65" i="8"/>
  <c r="AD70" i="8"/>
  <c r="R70" i="8"/>
  <c r="AB70" i="8"/>
  <c r="Q70" i="8"/>
  <c r="G70" i="8" s="1"/>
  <c r="W70" i="8"/>
  <c r="L71" i="8"/>
  <c r="Y71" i="8"/>
  <c r="L74" i="8"/>
  <c r="Y74" i="8"/>
  <c r="AA84" i="8"/>
  <c r="U85" i="8"/>
  <c r="L86" i="8"/>
  <c r="AA86" i="8"/>
  <c r="R93" i="8"/>
  <c r="Q93" i="8"/>
  <c r="N94" i="8"/>
  <c r="AD94" i="8"/>
  <c r="T95" i="8"/>
  <c r="AA114" i="8"/>
  <c r="U117" i="8"/>
  <c r="P120" i="8"/>
  <c r="R121" i="8"/>
  <c r="Y126" i="8"/>
  <c r="AA130" i="8"/>
  <c r="K130" i="8"/>
  <c r="AJ130" i="8" s="1"/>
  <c r="AC130" i="8"/>
  <c r="Z130" i="8"/>
  <c r="AA136" i="8"/>
  <c r="Q136" i="8"/>
  <c r="V136" i="8"/>
  <c r="L136" i="8"/>
  <c r="U136" i="8"/>
  <c r="K136" i="8"/>
  <c r="AJ136" i="8" s="1"/>
  <c r="Z136" i="8"/>
  <c r="U146" i="8"/>
  <c r="N147" i="8"/>
  <c r="AE147" i="8"/>
  <c r="AA155" i="8"/>
  <c r="Q155" i="8"/>
  <c r="O155" i="8"/>
  <c r="Z166" i="8"/>
  <c r="R181" i="8"/>
  <c r="P181" i="8"/>
  <c r="L190" i="8"/>
  <c r="AE190" i="8"/>
  <c r="N195" i="8"/>
  <c r="AB195" i="8"/>
  <c r="Z201" i="8"/>
  <c r="O201" i="8"/>
  <c r="S201" i="8"/>
  <c r="AE201" i="8"/>
  <c r="R201" i="8"/>
  <c r="AA201" i="8"/>
  <c r="AC205" i="8"/>
  <c r="U205" i="8"/>
  <c r="AB205" i="8"/>
  <c r="N205" i="8"/>
  <c r="AA205" i="8"/>
  <c r="K205" i="8"/>
  <c r="AJ205" i="8" s="1"/>
  <c r="L206" i="8"/>
  <c r="AB206" i="8"/>
  <c r="Q207" i="8"/>
  <c r="Q213" i="8"/>
  <c r="Z214" i="8"/>
  <c r="M214" i="8"/>
  <c r="R214" i="8"/>
  <c r="Q214" i="8"/>
  <c r="AC214" i="8"/>
  <c r="Y235" i="8"/>
  <c r="K235" i="8"/>
  <c r="AJ235" i="8" s="1"/>
  <c r="AE235" i="8"/>
  <c r="R235" i="8"/>
  <c r="AD235" i="8"/>
  <c r="Q235" i="8"/>
  <c r="R237" i="8"/>
  <c r="P243" i="8"/>
  <c r="S244" i="8"/>
  <c r="Z244" i="8"/>
  <c r="N244" i="8"/>
  <c r="X244" i="8"/>
  <c r="L244" i="8"/>
  <c r="AB244" i="8"/>
  <c r="Q252" i="8"/>
  <c r="X256" i="8"/>
  <c r="U256" i="8"/>
  <c r="S9" i="9"/>
  <c r="S10" i="9"/>
  <c r="Z10" i="9"/>
  <c r="N10" i="9"/>
  <c r="X10" i="9"/>
  <c r="L10" i="9"/>
  <c r="AB10" i="9"/>
  <c r="Q12" i="9"/>
  <c r="Z18" i="9"/>
  <c r="W18" i="9"/>
  <c r="L18" i="9"/>
  <c r="AB18" i="9"/>
  <c r="Q18" i="9"/>
  <c r="AA18" i="9"/>
  <c r="P18" i="9"/>
  <c r="Y18" i="9"/>
  <c r="Q24" i="9"/>
  <c r="AE24" i="9"/>
  <c r="AA29" i="9"/>
  <c r="O29" i="9"/>
  <c r="Z29" i="9"/>
  <c r="N29" i="9"/>
  <c r="S29" i="9"/>
  <c r="AD29" i="9"/>
  <c r="R29" i="9"/>
  <c r="X32" i="9"/>
  <c r="P32" i="9"/>
  <c r="U45" i="9"/>
  <c r="Q45" i="9"/>
  <c r="AC45" i="9"/>
  <c r="Z45" i="9"/>
  <c r="AC46" i="9"/>
  <c r="P54" i="9"/>
  <c r="P59" i="9"/>
  <c r="AD59" i="9"/>
  <c r="N59" i="9"/>
  <c r="AB59" i="9"/>
  <c r="K59" i="9"/>
  <c r="AJ59" i="9" s="1"/>
  <c r="V59" i="9"/>
  <c r="S59" i="9"/>
  <c r="S72" i="9"/>
  <c r="T93" i="9"/>
  <c r="R93" i="9"/>
  <c r="P93" i="9"/>
  <c r="AC93" i="9"/>
  <c r="Z93" i="9"/>
  <c r="AC146" i="9"/>
  <c r="R146" i="9"/>
  <c r="Z146" i="9"/>
  <c r="N146" i="9"/>
  <c r="X146" i="9"/>
  <c r="M146" i="9"/>
  <c r="W146" i="9"/>
  <c r="L146" i="9"/>
  <c r="V146" i="9"/>
  <c r="K146" i="9"/>
  <c r="AJ146" i="9" s="1"/>
  <c r="AE146" i="9"/>
  <c r="T146" i="9"/>
  <c r="AD146" i="9"/>
  <c r="P146" i="9"/>
  <c r="AA146" i="9"/>
  <c r="O146" i="9"/>
  <c r="S10" i="7"/>
  <c r="T227" i="7"/>
  <c r="V231" i="7"/>
  <c r="Q263" i="7"/>
  <c r="AB263" i="7"/>
  <c r="P273" i="7"/>
  <c r="Y273" i="7"/>
  <c r="W283" i="7"/>
  <c r="T321" i="7"/>
  <c r="AE328" i="7"/>
  <c r="AF328" i="7"/>
  <c r="P328" i="7"/>
  <c r="AD328" i="7"/>
  <c r="AA344" i="7"/>
  <c r="AC344" i="7"/>
  <c r="R344" i="7"/>
  <c r="V344" i="7"/>
  <c r="P354" i="7"/>
  <c r="Z354" i="7"/>
  <c r="R364" i="7"/>
  <c r="T18" i="8"/>
  <c r="N19" i="8"/>
  <c r="P20" i="8"/>
  <c r="N21" i="8"/>
  <c r="R23" i="8"/>
  <c r="P29" i="8"/>
  <c r="N30" i="8"/>
  <c r="Y30" i="8"/>
  <c r="M31" i="8"/>
  <c r="AE31" i="8"/>
  <c r="W32" i="8"/>
  <c r="P33" i="8"/>
  <c r="AD39" i="8"/>
  <c r="V40" i="8"/>
  <c r="Q41" i="8"/>
  <c r="V49" i="8"/>
  <c r="W53" i="8"/>
  <c r="R54" i="8"/>
  <c r="U55" i="8"/>
  <c r="K60" i="8"/>
  <c r="AJ60" i="8" s="1"/>
  <c r="Z60" i="8"/>
  <c r="Z61" i="8"/>
  <c r="L65" i="8"/>
  <c r="AD65" i="8"/>
  <c r="L70" i="8"/>
  <c r="X70" i="8"/>
  <c r="M71" i="8"/>
  <c r="AA71" i="8"/>
  <c r="P72" i="8"/>
  <c r="M74" i="8"/>
  <c r="Z74" i="8"/>
  <c r="X83" i="8"/>
  <c r="M86" i="8"/>
  <c r="AC86" i="8"/>
  <c r="AA92" i="8"/>
  <c r="Q92" i="8"/>
  <c r="Z92" i="8"/>
  <c r="O92" i="8"/>
  <c r="G92" i="8" s="1"/>
  <c r="V92" i="8"/>
  <c r="N93" i="8"/>
  <c r="Q94" i="8"/>
  <c r="Q101" i="8"/>
  <c r="AD101" i="8"/>
  <c r="W117" i="8"/>
  <c r="Z119" i="8"/>
  <c r="AD119" i="8"/>
  <c r="U119" i="8"/>
  <c r="L119" i="8"/>
  <c r="Y119" i="8"/>
  <c r="P119" i="8"/>
  <c r="X119" i="8"/>
  <c r="O119" i="8"/>
  <c r="W119" i="8"/>
  <c r="Q120" i="8"/>
  <c r="AB121" i="8"/>
  <c r="X122" i="8"/>
  <c r="Q129" i="8"/>
  <c r="Z129" i="8"/>
  <c r="Y129" i="8"/>
  <c r="Q130" i="8"/>
  <c r="M136" i="8"/>
  <c r="AC136" i="8"/>
  <c r="AA138" i="8"/>
  <c r="T138" i="8"/>
  <c r="Z138" i="8"/>
  <c r="M138" i="8"/>
  <c r="Y138" i="8"/>
  <c r="K138" i="8"/>
  <c r="AJ138" i="8" s="1"/>
  <c r="AD142" i="8"/>
  <c r="R142" i="8"/>
  <c r="X142" i="8"/>
  <c r="N142" i="8"/>
  <c r="G142" i="8" s="1"/>
  <c r="W142" i="8"/>
  <c r="M142" i="8"/>
  <c r="Z142" i="8"/>
  <c r="R145" i="8"/>
  <c r="V146" i="8"/>
  <c r="O147" i="8"/>
  <c r="N154" i="8"/>
  <c r="R155" i="8"/>
  <c r="T156" i="8"/>
  <c r="T160" i="8"/>
  <c r="X163" i="8"/>
  <c r="AD166" i="8"/>
  <c r="N181" i="8"/>
  <c r="T183" i="8"/>
  <c r="Z188" i="8"/>
  <c r="W189" i="8"/>
  <c r="O190" i="8"/>
  <c r="O195" i="8"/>
  <c r="AE195" i="8"/>
  <c r="U196" i="8"/>
  <c r="L201" i="8"/>
  <c r="AB201" i="8"/>
  <c r="O205" i="8"/>
  <c r="N206" i="8"/>
  <c r="AC206" i="8"/>
  <c r="S207" i="8"/>
  <c r="S213" i="8"/>
  <c r="L214" i="8"/>
  <c r="Q216" i="8"/>
  <c r="Z219" i="8"/>
  <c r="AC219" i="8"/>
  <c r="S219" i="8"/>
  <c r="X219" i="8"/>
  <c r="M219" i="8"/>
  <c r="W219" i="8"/>
  <c r="L219" i="8"/>
  <c r="AA219" i="8"/>
  <c r="T225" i="8"/>
  <c r="Q226" i="8"/>
  <c r="M235" i="8"/>
  <c r="O236" i="8"/>
  <c r="V237" i="8"/>
  <c r="R243" i="8"/>
  <c r="K244" i="8"/>
  <c r="AJ244" i="8" s="1"/>
  <c r="AD244" i="8"/>
  <c r="S252" i="8"/>
  <c r="Z253" i="8"/>
  <c r="AC253" i="8"/>
  <c r="T253" i="8"/>
  <c r="K253" i="8"/>
  <c r="AJ253" i="8" s="1"/>
  <c r="X253" i="8"/>
  <c r="O253" i="8"/>
  <c r="W253" i="8"/>
  <c r="N253" i="8"/>
  <c r="Y253" i="8"/>
  <c r="L255" i="8"/>
  <c r="U255" i="8"/>
  <c r="T255" i="8"/>
  <c r="R256" i="8"/>
  <c r="T9" i="9"/>
  <c r="K10" i="9"/>
  <c r="AJ10" i="9" s="1"/>
  <c r="AD10" i="9"/>
  <c r="U12" i="9"/>
  <c r="K18" i="9"/>
  <c r="AJ18" i="9" s="1"/>
  <c r="AC18" i="9"/>
  <c r="N23" i="9"/>
  <c r="AB23" i="9"/>
  <c r="S24" i="9"/>
  <c r="K29" i="9"/>
  <c r="AJ29" i="9" s="1"/>
  <c r="X30" i="9"/>
  <c r="U30" i="9"/>
  <c r="S31" i="9"/>
  <c r="O34" i="9"/>
  <c r="S40" i="9"/>
  <c r="M45" i="9"/>
  <c r="Q53" i="9"/>
  <c r="AD53" i="9"/>
  <c r="N53" i="9"/>
  <c r="AC53" i="9"/>
  <c r="L53" i="9"/>
  <c r="V53" i="9"/>
  <c r="T53" i="9"/>
  <c r="V54" i="9"/>
  <c r="AB55" i="9"/>
  <c r="R59" i="9"/>
  <c r="AA60" i="9"/>
  <c r="AE62" i="9"/>
  <c r="AE64" i="9"/>
  <c r="AD72" i="9"/>
  <c r="O91" i="9"/>
  <c r="G91" i="9" s="1"/>
  <c r="M93" i="9"/>
  <c r="AC95" i="9"/>
  <c r="AA106" i="9"/>
  <c r="U146" i="9"/>
  <c r="AE10" i="7"/>
  <c r="R14" i="7"/>
  <c r="AB14" i="7"/>
  <c r="X38" i="7"/>
  <c r="Z69" i="7"/>
  <c r="AB78" i="7"/>
  <c r="W82" i="7"/>
  <c r="X137" i="7"/>
  <c r="X146" i="7"/>
  <c r="Y157" i="7"/>
  <c r="V173" i="7"/>
  <c r="Z208" i="7"/>
  <c r="U10" i="7"/>
  <c r="AF10" i="7"/>
  <c r="Q11" i="7"/>
  <c r="Z11" i="7"/>
  <c r="S14" i="7"/>
  <c r="AE24" i="7"/>
  <c r="Q25" i="7"/>
  <c r="Z25" i="7"/>
  <c r="Q35" i="7"/>
  <c r="AD38" i="7"/>
  <c r="P50" i="7"/>
  <c r="Y50" i="7"/>
  <c r="L69" i="7"/>
  <c r="AK69" i="7" s="1"/>
  <c r="AD69" i="7"/>
  <c r="S70" i="7"/>
  <c r="Q73" i="7"/>
  <c r="Z73" i="7"/>
  <c r="P74" i="7"/>
  <c r="L75" i="7"/>
  <c r="Y82" i="7"/>
  <c r="U84" i="7"/>
  <c r="Q85" i="7"/>
  <c r="Q96" i="7"/>
  <c r="U107" i="7"/>
  <c r="P116" i="7"/>
  <c r="AB130" i="7"/>
  <c r="T135" i="7"/>
  <c r="AC135" i="7"/>
  <c r="N137" i="7"/>
  <c r="R138" i="7"/>
  <c r="Z146" i="7"/>
  <c r="AC147" i="7"/>
  <c r="V148" i="7"/>
  <c r="M157" i="7"/>
  <c r="AC157" i="7"/>
  <c r="O158" i="7"/>
  <c r="Z158" i="7"/>
  <c r="L173" i="7"/>
  <c r="AK173" i="7" s="1"/>
  <c r="X173" i="7"/>
  <c r="U183" i="7"/>
  <c r="AF183" i="7"/>
  <c r="Z193" i="7"/>
  <c r="Q198" i="7"/>
  <c r="AB198" i="7"/>
  <c r="T206" i="7"/>
  <c r="L208" i="7"/>
  <c r="AK208" i="7" s="1"/>
  <c r="AB208" i="7"/>
  <c r="T212" i="7"/>
  <c r="AC212" i="7"/>
  <c r="N223" i="7"/>
  <c r="W227" i="7"/>
  <c r="N228" i="7"/>
  <c r="W231" i="7"/>
  <c r="W236" i="7"/>
  <c r="Q237" i="7"/>
  <c r="T238" i="7"/>
  <c r="AE238" i="7"/>
  <c r="N243" i="7"/>
  <c r="X247" i="7"/>
  <c r="O253" i="7"/>
  <c r="AB253" i="7"/>
  <c r="P258" i="7"/>
  <c r="Y258" i="7"/>
  <c r="R261" i="7"/>
  <c r="AE261" i="7"/>
  <c r="AD262" i="7"/>
  <c r="R263" i="7"/>
  <c r="AC263" i="7"/>
  <c r="P268" i="7"/>
  <c r="AC268" i="7"/>
  <c r="Q273" i="7"/>
  <c r="Z273" i="7"/>
  <c r="Y283" i="7"/>
  <c r="T288" i="7"/>
  <c r="Q303" i="7"/>
  <c r="AE303" i="7"/>
  <c r="T306" i="7"/>
  <c r="AF306" i="7"/>
  <c r="W311" i="7"/>
  <c r="T312" i="7"/>
  <c r="AC312" i="7"/>
  <c r="V321" i="7"/>
  <c r="N328" i="7"/>
  <c r="AC332" i="7"/>
  <c r="V332" i="7"/>
  <c r="X332" i="7"/>
  <c r="M333" i="7"/>
  <c r="X342" i="7"/>
  <c r="L344" i="7"/>
  <c r="W344" i="7"/>
  <c r="Q354" i="7"/>
  <c r="AC354" i="7"/>
  <c r="AB12" i="8"/>
  <c r="Q12" i="8"/>
  <c r="P12" i="8"/>
  <c r="Z12" i="8"/>
  <c r="O21" i="8"/>
  <c r="AB22" i="8"/>
  <c r="Q22" i="8"/>
  <c r="Z22" i="8"/>
  <c r="P22" i="8"/>
  <c r="W22" i="8"/>
  <c r="N31" i="8"/>
  <c r="R33" i="8"/>
  <c r="AE39" i="8"/>
  <c r="W40" i="8"/>
  <c r="Y41" i="8"/>
  <c r="X53" i="8"/>
  <c r="X54" i="8"/>
  <c r="V55" i="8"/>
  <c r="AA61" i="8"/>
  <c r="R64" i="8"/>
  <c r="Q64" i="8"/>
  <c r="P71" i="8"/>
  <c r="AB71" i="8"/>
  <c r="N74" i="8"/>
  <c r="AD74" i="8"/>
  <c r="Y85" i="8"/>
  <c r="AC85" i="8"/>
  <c r="Q85" i="8"/>
  <c r="AA85" i="8"/>
  <c r="N85" i="8"/>
  <c r="X85" i="8"/>
  <c r="Q86" i="8"/>
  <c r="AD86" i="8"/>
  <c r="R94" i="8"/>
  <c r="X95" i="8"/>
  <c r="M95" i="8"/>
  <c r="V95" i="8"/>
  <c r="L95" i="8"/>
  <c r="Y95" i="8"/>
  <c r="Y114" i="8"/>
  <c r="V114" i="8"/>
  <c r="X117" i="8"/>
  <c r="W120" i="8"/>
  <c r="AA126" i="8"/>
  <c r="Z126" i="8"/>
  <c r="M126" i="8"/>
  <c r="T126" i="8"/>
  <c r="Q126" i="8"/>
  <c r="AA127" i="8"/>
  <c r="Q127" i="8"/>
  <c r="O127" i="8"/>
  <c r="W146" i="8"/>
  <c r="R147" i="8"/>
  <c r="X155" i="8"/>
  <c r="V167" i="8"/>
  <c r="K167" i="8"/>
  <c r="AJ167" i="8" s="1"/>
  <c r="Z167" i="8"/>
  <c r="P167" i="8"/>
  <c r="Y167" i="8"/>
  <c r="O167" i="8"/>
  <c r="AA167" i="8"/>
  <c r="W181" i="8"/>
  <c r="P190" i="8"/>
  <c r="Q195" i="8"/>
  <c r="AD199" i="8"/>
  <c r="R199" i="8"/>
  <c r="M201" i="8"/>
  <c r="P205" i="8"/>
  <c r="O206" i="8"/>
  <c r="AD206" i="8"/>
  <c r="V207" i="8"/>
  <c r="V213" i="8"/>
  <c r="N214" i="8"/>
  <c r="AC226" i="8"/>
  <c r="N235" i="8"/>
  <c r="AA236" i="8"/>
  <c r="W237" i="8"/>
  <c r="T243" i="8"/>
  <c r="O244" i="8"/>
  <c r="V252" i="8"/>
  <c r="W9" i="9"/>
  <c r="O10" i="9"/>
  <c r="X12" i="9"/>
  <c r="M18" i="9"/>
  <c r="AE18" i="9"/>
  <c r="U24" i="9"/>
  <c r="M29" i="9"/>
  <c r="AB33" i="9"/>
  <c r="P33" i="9"/>
  <c r="L33" i="9"/>
  <c r="X45" i="9"/>
  <c r="Z54" i="9"/>
  <c r="X59" i="9"/>
  <c r="AE74" i="9"/>
  <c r="T74" i="9"/>
  <c r="Z80" i="9"/>
  <c r="AC80" i="9"/>
  <c r="S80" i="9"/>
  <c r="AB80" i="9"/>
  <c r="Q80" i="9"/>
  <c r="AA80" i="9"/>
  <c r="P80" i="9"/>
  <c r="W80" i="9"/>
  <c r="L80" i="9"/>
  <c r="U80" i="9"/>
  <c r="K80" i="9"/>
  <c r="AJ80" i="9" s="1"/>
  <c r="X93" i="9"/>
  <c r="AD112" i="9"/>
  <c r="AB112" i="9"/>
  <c r="R112" i="9"/>
  <c r="L112" i="9"/>
  <c r="Z123" i="9"/>
  <c r="W123" i="9"/>
  <c r="N123" i="9"/>
  <c r="AE123" i="9"/>
  <c r="V123" i="9"/>
  <c r="M123" i="9"/>
  <c r="AD123" i="9"/>
  <c r="U123" i="9"/>
  <c r="L123" i="9"/>
  <c r="AC123" i="9"/>
  <c r="T123" i="9"/>
  <c r="K123" i="9"/>
  <c r="AJ123" i="9" s="1"/>
  <c r="AA123" i="9"/>
  <c r="Q123" i="9"/>
  <c r="Y123" i="9"/>
  <c r="P123" i="9"/>
  <c r="X155" i="9"/>
  <c r="AE155" i="9"/>
  <c r="R155" i="9"/>
  <c r="AD155" i="9"/>
  <c r="P155" i="9"/>
  <c r="AA155" i="9"/>
  <c r="N155" i="9"/>
  <c r="Z155" i="9"/>
  <c r="M155" i="9"/>
  <c r="Y155" i="9"/>
  <c r="K155" i="9"/>
  <c r="AJ155" i="9" s="1"/>
  <c r="V155" i="9"/>
  <c r="U155" i="9"/>
  <c r="Q155" i="9"/>
  <c r="AE176" i="9"/>
  <c r="O176" i="9"/>
  <c r="AA176" i="9"/>
  <c r="X190" i="9"/>
  <c r="AD190" i="9"/>
  <c r="Q190" i="9"/>
  <c r="W190" i="9"/>
  <c r="Z201" i="9"/>
  <c r="W201" i="9"/>
  <c r="N201" i="9"/>
  <c r="T201" i="9"/>
  <c r="AD201" i="9"/>
  <c r="O202" i="9"/>
  <c r="AA202" i="9"/>
  <c r="Z19" i="10"/>
  <c r="W19" i="10"/>
  <c r="Y19" i="10"/>
  <c r="T33" i="10"/>
  <c r="U65" i="10"/>
  <c r="Z72" i="10"/>
  <c r="P72" i="10"/>
  <c r="V72" i="10"/>
  <c r="V86" i="10"/>
  <c r="L86" i="10"/>
  <c r="U86" i="10"/>
  <c r="W94" i="10"/>
  <c r="N94" i="10"/>
  <c r="AE98" i="10"/>
  <c r="X104" i="10"/>
  <c r="AE109" i="10"/>
  <c r="X117" i="10"/>
  <c r="T124" i="10"/>
  <c r="O127" i="10"/>
  <c r="AA127" i="10"/>
  <c r="Z129" i="10"/>
  <c r="AA143" i="10"/>
  <c r="Q143" i="10"/>
  <c r="Y143" i="10"/>
  <c r="O143" i="10"/>
  <c r="W143" i="10"/>
  <c r="Z197" i="10"/>
  <c r="AC197" i="10"/>
  <c r="T197" i="10"/>
  <c r="K197" i="10"/>
  <c r="AJ197" i="10" s="1"/>
  <c r="AA197" i="10"/>
  <c r="Q197" i="10"/>
  <c r="X197" i="10"/>
  <c r="O197" i="10"/>
  <c r="W197" i="10"/>
  <c r="Z200" i="10"/>
  <c r="U200" i="10"/>
  <c r="P200" i="10"/>
  <c r="AD221" i="10"/>
  <c r="S221" i="10"/>
  <c r="AD228" i="10"/>
  <c r="AC228" i="10"/>
  <c r="S228" i="10"/>
  <c r="AA228" i="10"/>
  <c r="P228" i="10"/>
  <c r="X228" i="10"/>
  <c r="M228" i="10"/>
  <c r="Y228" i="10"/>
  <c r="L236" i="10"/>
  <c r="AB236" i="10"/>
  <c r="W236" i="10"/>
  <c r="Z244" i="10"/>
  <c r="AD287" i="10"/>
  <c r="P287" i="10"/>
  <c r="S322" i="10"/>
  <c r="Z324" i="10"/>
  <c r="AC324" i="10"/>
  <c r="T324" i="10"/>
  <c r="K324" i="10"/>
  <c r="AJ324" i="10" s="1"/>
  <c r="AA324" i="10"/>
  <c r="Q324" i="10"/>
  <c r="X324" i="10"/>
  <c r="O324" i="10"/>
  <c r="W324" i="10"/>
  <c r="Z339" i="10"/>
  <c r="T339" i="10"/>
  <c r="R339" i="10"/>
  <c r="AC339" i="10"/>
  <c r="N339" i="10"/>
  <c r="Y339" i="10"/>
  <c r="L339" i="10"/>
  <c r="X360" i="10"/>
  <c r="U360" i="10"/>
  <c r="AE360" i="10"/>
  <c r="S360" i="10"/>
  <c r="AC360" i="10"/>
  <c r="O360" i="10"/>
  <c r="Y360" i="10"/>
  <c r="M360" i="10"/>
  <c r="U368" i="10"/>
  <c r="N368" i="10"/>
  <c r="AB431" i="10"/>
  <c r="AA35" i="11"/>
  <c r="K35" i="11"/>
  <c r="AJ35" i="11" s="1"/>
  <c r="AD35" i="11"/>
  <c r="U35" i="11"/>
  <c r="T35" i="11"/>
  <c r="L35" i="11"/>
  <c r="X43" i="8"/>
  <c r="U103" i="8"/>
  <c r="T104" i="8"/>
  <c r="AD104" i="8"/>
  <c r="X111" i="8"/>
  <c r="T125" i="8"/>
  <c r="R139" i="8"/>
  <c r="M162" i="8"/>
  <c r="Z162" i="8"/>
  <c r="AA175" i="8"/>
  <c r="M182" i="8"/>
  <c r="V182" i="8"/>
  <c r="AE182" i="8"/>
  <c r="S184" i="8"/>
  <c r="AB184" i="8"/>
  <c r="N193" i="8"/>
  <c r="AD193" i="8"/>
  <c r="M208" i="8"/>
  <c r="V208" i="8"/>
  <c r="AE208" i="8"/>
  <c r="N228" i="8"/>
  <c r="Z228" i="8"/>
  <c r="P19" i="9"/>
  <c r="L49" i="9"/>
  <c r="U49" i="9"/>
  <c r="AD49" i="9"/>
  <c r="S50" i="9"/>
  <c r="L58" i="9"/>
  <c r="U58" i="9"/>
  <c r="AD58" i="9"/>
  <c r="R61" i="9"/>
  <c r="M65" i="9"/>
  <c r="X65" i="9"/>
  <c r="V68" i="9"/>
  <c r="M71" i="9"/>
  <c r="X71" i="9"/>
  <c r="R78" i="9"/>
  <c r="M82" i="9"/>
  <c r="Z82" i="9"/>
  <c r="Y83" i="9"/>
  <c r="R84" i="9"/>
  <c r="V85" i="9"/>
  <c r="M89" i="9"/>
  <c r="X89" i="9"/>
  <c r="Q101" i="9"/>
  <c r="L102" i="9"/>
  <c r="U102" i="9"/>
  <c r="AD102" i="9"/>
  <c r="S103" i="9"/>
  <c r="L104" i="9"/>
  <c r="X104" i="9"/>
  <c r="S113" i="9"/>
  <c r="S120" i="9"/>
  <c r="AB120" i="9"/>
  <c r="L121" i="9"/>
  <c r="U121" i="9"/>
  <c r="AD121" i="9"/>
  <c r="N122" i="9"/>
  <c r="W122" i="9"/>
  <c r="P127" i="9"/>
  <c r="P129" i="9"/>
  <c r="AB129" i="9"/>
  <c r="R133" i="9"/>
  <c r="AD135" i="9"/>
  <c r="R138" i="9"/>
  <c r="Z139" i="9"/>
  <c r="M140" i="9"/>
  <c r="W140" i="9"/>
  <c r="L141" i="9"/>
  <c r="W147" i="9"/>
  <c r="O148" i="9"/>
  <c r="AC148" i="9"/>
  <c r="U152" i="9"/>
  <c r="U153" i="9"/>
  <c r="Z154" i="9"/>
  <c r="M163" i="9"/>
  <c r="X164" i="9"/>
  <c r="AB164" i="9"/>
  <c r="P164" i="9"/>
  <c r="W164" i="9"/>
  <c r="R169" i="9"/>
  <c r="X170" i="9"/>
  <c r="T170" i="9"/>
  <c r="W170" i="9"/>
  <c r="P171" i="9"/>
  <c r="T174" i="9"/>
  <c r="L175" i="9"/>
  <c r="W175" i="9"/>
  <c r="K176" i="9"/>
  <c r="AJ176" i="9" s="1"/>
  <c r="AB176" i="9"/>
  <c r="P177" i="9"/>
  <c r="AD177" i="9"/>
  <c r="R180" i="9"/>
  <c r="X181" i="9"/>
  <c r="AE181" i="9"/>
  <c r="R181" i="9"/>
  <c r="W181" i="9"/>
  <c r="M182" i="9"/>
  <c r="Y183" i="9"/>
  <c r="L190" i="9"/>
  <c r="Y190" i="9"/>
  <c r="O191" i="9"/>
  <c r="Q193" i="9"/>
  <c r="N200" i="9"/>
  <c r="X200" i="9"/>
  <c r="K201" i="9"/>
  <c r="AJ201" i="9" s="1"/>
  <c r="U201" i="9"/>
  <c r="AE201" i="9"/>
  <c r="Q202" i="9"/>
  <c r="AB202" i="9"/>
  <c r="N203" i="9"/>
  <c r="X203" i="9"/>
  <c r="AB210" i="9"/>
  <c r="U212" i="9"/>
  <c r="AD213" i="9"/>
  <c r="N11" i="10"/>
  <c r="AB11" i="10"/>
  <c r="X12" i="10"/>
  <c r="S16" i="10"/>
  <c r="Q18" i="10"/>
  <c r="K19" i="10"/>
  <c r="AJ19" i="10" s="1"/>
  <c r="AA19" i="10"/>
  <c r="AA20" i="10"/>
  <c r="V33" i="10"/>
  <c r="S34" i="10"/>
  <c r="M35" i="10"/>
  <c r="Y35" i="10"/>
  <c r="X53" i="10"/>
  <c r="AD53" i="10"/>
  <c r="Q53" i="10"/>
  <c r="W53" i="10"/>
  <c r="N54" i="10"/>
  <c r="AD54" i="10"/>
  <c r="X56" i="10"/>
  <c r="Y56" i="10"/>
  <c r="M56" i="10"/>
  <c r="W56" i="10"/>
  <c r="W65" i="10"/>
  <c r="R66" i="10"/>
  <c r="K72" i="10"/>
  <c r="AJ72" i="10" s="1"/>
  <c r="W72" i="10"/>
  <c r="Z74" i="10"/>
  <c r="AD74" i="10"/>
  <c r="U74" i="10"/>
  <c r="L74" i="10"/>
  <c r="T74" i="10"/>
  <c r="AE74" i="10"/>
  <c r="W76" i="10"/>
  <c r="AD76" i="10"/>
  <c r="R76" i="10"/>
  <c r="V76" i="10"/>
  <c r="N77" i="10"/>
  <c r="K86" i="10"/>
  <c r="AJ86" i="10" s="1"/>
  <c r="X86" i="10"/>
  <c r="R88" i="10"/>
  <c r="AD89" i="10"/>
  <c r="P92" i="10"/>
  <c r="AA92" i="10"/>
  <c r="L94" i="10"/>
  <c r="Q95" i="10"/>
  <c r="T97" i="10"/>
  <c r="L98" i="10"/>
  <c r="Z104" i="10"/>
  <c r="M107" i="10"/>
  <c r="AA107" i="10"/>
  <c r="R108" i="10"/>
  <c r="M109" i="10"/>
  <c r="P111" i="10"/>
  <c r="M114" i="10"/>
  <c r="AC116" i="10"/>
  <c r="Z117" i="10"/>
  <c r="O118" i="10"/>
  <c r="Y118" i="10"/>
  <c r="L119" i="10"/>
  <c r="V119" i="10"/>
  <c r="W124" i="10"/>
  <c r="T126" i="10"/>
  <c r="Q127" i="10"/>
  <c r="AB127" i="10"/>
  <c r="AD129" i="10"/>
  <c r="N131" i="10"/>
  <c r="P136" i="10"/>
  <c r="AA136" i="10"/>
  <c r="L138" i="10"/>
  <c r="AA138" i="10"/>
  <c r="T139" i="10"/>
  <c r="L140" i="10"/>
  <c r="Z140" i="10"/>
  <c r="AA142" i="10"/>
  <c r="AE142" i="10"/>
  <c r="W142" i="10"/>
  <c r="K143" i="10"/>
  <c r="AJ143" i="10" s="1"/>
  <c r="X143" i="10"/>
  <c r="Z150" i="10"/>
  <c r="V152" i="10"/>
  <c r="Q152" i="10"/>
  <c r="X161" i="10"/>
  <c r="AE161" i="10"/>
  <c r="R161" i="10"/>
  <c r="AB161" i="10"/>
  <c r="P161" i="10"/>
  <c r="Y161" i="10"/>
  <c r="O162" i="10"/>
  <c r="AB162" i="10"/>
  <c r="M166" i="10"/>
  <c r="P171" i="10"/>
  <c r="AB171" i="10"/>
  <c r="U173" i="10"/>
  <c r="AB174" i="10"/>
  <c r="AA185" i="10"/>
  <c r="R185" i="10"/>
  <c r="X188" i="10"/>
  <c r="X193" i="10"/>
  <c r="L197" i="10"/>
  <c r="Y197" i="10"/>
  <c r="U198" i="10"/>
  <c r="L200" i="10"/>
  <c r="P206" i="10"/>
  <c r="AD206" i="10"/>
  <c r="Y208" i="10"/>
  <c r="AD210" i="10"/>
  <c r="AB210" i="10"/>
  <c r="Q210" i="10"/>
  <c r="Y210" i="10"/>
  <c r="O210" i="10"/>
  <c r="W210" i="10"/>
  <c r="L210" i="10"/>
  <c r="AA210" i="10"/>
  <c r="N221" i="10"/>
  <c r="K228" i="10"/>
  <c r="AJ228" i="10" s="1"/>
  <c r="AB228" i="10"/>
  <c r="S233" i="10"/>
  <c r="P235" i="10"/>
  <c r="O236" i="10"/>
  <c r="AD243" i="10"/>
  <c r="R243" i="10"/>
  <c r="AA243" i="10"/>
  <c r="O243" i="10"/>
  <c r="Y243" i="10"/>
  <c r="M243" i="10"/>
  <c r="AC243" i="10"/>
  <c r="V249" i="10"/>
  <c r="R251" i="10"/>
  <c r="W257" i="10"/>
  <c r="Z262" i="10"/>
  <c r="Y262" i="10"/>
  <c r="P262" i="10"/>
  <c r="W262" i="10"/>
  <c r="N262" i="10"/>
  <c r="AD262" i="10"/>
  <c r="U262" i="10"/>
  <c r="L262" i="10"/>
  <c r="X262" i="10"/>
  <c r="S275" i="10"/>
  <c r="P278" i="10"/>
  <c r="AD278" i="10"/>
  <c r="P280" i="10"/>
  <c r="AD280" i="10"/>
  <c r="V283" i="10"/>
  <c r="AD286" i="10"/>
  <c r="X286" i="10"/>
  <c r="P286" i="10"/>
  <c r="M286" i="10"/>
  <c r="Z287" i="10"/>
  <c r="Q298" i="10"/>
  <c r="AE298" i="10"/>
  <c r="X303" i="10"/>
  <c r="L303" i="10"/>
  <c r="T303" i="10"/>
  <c r="AC303" i="10"/>
  <c r="Q303" i="10"/>
  <c r="AB303" i="10"/>
  <c r="Z304" i="10"/>
  <c r="X305" i="10"/>
  <c r="AD310" i="10"/>
  <c r="W310" i="10"/>
  <c r="R310" i="10"/>
  <c r="W311" i="10"/>
  <c r="AC321" i="10"/>
  <c r="Q321" i="10"/>
  <c r="Z321" i="10"/>
  <c r="N321" i="10"/>
  <c r="X321" i="10"/>
  <c r="L321" i="10"/>
  <c r="AD321" i="10"/>
  <c r="U322" i="10"/>
  <c r="Z323" i="10"/>
  <c r="AA323" i="10"/>
  <c r="Q323" i="10"/>
  <c r="X323" i="10"/>
  <c r="O323" i="10"/>
  <c r="AE323" i="10"/>
  <c r="V323" i="10"/>
  <c r="M323" i="10"/>
  <c r="W323" i="10"/>
  <c r="L324" i="10"/>
  <c r="Y324" i="10"/>
  <c r="N325" i="10"/>
  <c r="AB325" i="10"/>
  <c r="M332" i="10"/>
  <c r="AB332" i="10"/>
  <c r="M339" i="10"/>
  <c r="O342" i="10"/>
  <c r="Z346" i="10"/>
  <c r="S346" i="10"/>
  <c r="R346" i="10"/>
  <c r="AB346" i="10"/>
  <c r="N346" i="10"/>
  <c r="X346" i="10"/>
  <c r="K346" i="10"/>
  <c r="AJ346" i="10" s="1"/>
  <c r="P348" i="10"/>
  <c r="AC354" i="10"/>
  <c r="Y354" i="10"/>
  <c r="V354" i="10"/>
  <c r="Q354" i="10"/>
  <c r="AD354" i="10"/>
  <c r="N354" i="10"/>
  <c r="Q358" i="10"/>
  <c r="N359" i="10"/>
  <c r="K360" i="10"/>
  <c r="AJ360" i="10" s="1"/>
  <c r="X361" i="10"/>
  <c r="U361" i="10"/>
  <c r="AE361" i="10"/>
  <c r="S361" i="10"/>
  <c r="AC361" i="10"/>
  <c r="O361" i="10"/>
  <c r="Y361" i="10"/>
  <c r="M361" i="10"/>
  <c r="O367" i="10"/>
  <c r="AB368" i="10"/>
  <c r="R375" i="10"/>
  <c r="V396" i="10"/>
  <c r="U420" i="10"/>
  <c r="Q420" i="10"/>
  <c r="AC420" i="10"/>
  <c r="X430" i="10"/>
  <c r="Z484" i="10"/>
  <c r="AC484" i="10"/>
  <c r="T484" i="10"/>
  <c r="K484" i="10"/>
  <c r="AA484" i="10"/>
  <c r="Q484" i="10"/>
  <c r="Y484" i="10"/>
  <c r="P484" i="10"/>
  <c r="W484" i="10"/>
  <c r="N484" i="10"/>
  <c r="AE484" i="10"/>
  <c r="V484" i="10"/>
  <c r="M484" i="10"/>
  <c r="AD484" i="10"/>
  <c r="U484" i="10"/>
  <c r="L484" i="10"/>
  <c r="AC35" i="11"/>
  <c r="V38" i="11"/>
  <c r="K38" i="11"/>
  <c r="AJ38" i="11" s="1"/>
  <c r="T38" i="11"/>
  <c r="AD38" i="11"/>
  <c r="R38" i="11"/>
  <c r="AA38" i="11"/>
  <c r="P38" i="11"/>
  <c r="Z38" i="11"/>
  <c r="M38" i="11"/>
  <c r="Y38" i="11"/>
  <c r="L38" i="11"/>
  <c r="AA55" i="11"/>
  <c r="U55" i="11"/>
  <c r="L55" i="11"/>
  <c r="K55" i="11"/>
  <c r="AJ55" i="11" s="1"/>
  <c r="AE55" i="11"/>
  <c r="AC55" i="11"/>
  <c r="AF349" i="7"/>
  <c r="V14" i="8"/>
  <c r="U15" i="8"/>
  <c r="K43" i="8"/>
  <c r="AJ43" i="8" s="1"/>
  <c r="Y43" i="8"/>
  <c r="T50" i="8"/>
  <c r="X63" i="8"/>
  <c r="U73" i="8"/>
  <c r="K82" i="8"/>
  <c r="AJ82" i="8" s="1"/>
  <c r="K103" i="8"/>
  <c r="AJ103" i="8" s="1"/>
  <c r="V103" i="8"/>
  <c r="K104" i="8"/>
  <c r="AJ104" i="8" s="1"/>
  <c r="K111" i="8"/>
  <c r="AJ111" i="8" s="1"/>
  <c r="Y111" i="8"/>
  <c r="Z125" i="8"/>
  <c r="K137" i="8"/>
  <c r="AJ137" i="8" s="1"/>
  <c r="N144" i="8"/>
  <c r="K159" i="8"/>
  <c r="AJ159" i="8" s="1"/>
  <c r="N162" i="8"/>
  <c r="AA162" i="8"/>
  <c r="N169" i="8"/>
  <c r="U176" i="8"/>
  <c r="T177" i="8"/>
  <c r="N182" i="8"/>
  <c r="W182" i="8"/>
  <c r="K184" i="8"/>
  <c r="AJ184" i="8" s="1"/>
  <c r="T184" i="8"/>
  <c r="AC184" i="8"/>
  <c r="O193" i="8"/>
  <c r="S194" i="8"/>
  <c r="AB194" i="8"/>
  <c r="N208" i="8"/>
  <c r="W208" i="8"/>
  <c r="P228" i="8"/>
  <c r="AB228" i="8"/>
  <c r="N254" i="8"/>
  <c r="M13" i="9"/>
  <c r="R19" i="9"/>
  <c r="W20" i="9"/>
  <c r="S22" i="9"/>
  <c r="AB22" i="9"/>
  <c r="S25" i="9"/>
  <c r="AB25" i="9"/>
  <c r="M49" i="9"/>
  <c r="V49" i="9"/>
  <c r="AE49" i="9"/>
  <c r="W50" i="9"/>
  <c r="M58" i="9"/>
  <c r="V58" i="9"/>
  <c r="AE58" i="9"/>
  <c r="T61" i="9"/>
  <c r="T63" i="9"/>
  <c r="AE63" i="9"/>
  <c r="O65" i="9"/>
  <c r="Y65" i="9"/>
  <c r="K68" i="9"/>
  <c r="AJ68" i="9" s="1"/>
  <c r="O71" i="9"/>
  <c r="Y71" i="9"/>
  <c r="S78" i="9"/>
  <c r="N82" i="9"/>
  <c r="AA82" i="9"/>
  <c r="AA83" i="9"/>
  <c r="S84" i="9"/>
  <c r="K85" i="9"/>
  <c r="AJ85" i="9" s="1"/>
  <c r="O89" i="9"/>
  <c r="Y89" i="9"/>
  <c r="M100" i="9"/>
  <c r="M102" i="9"/>
  <c r="V102" i="9"/>
  <c r="AE102" i="9"/>
  <c r="W103" i="9"/>
  <c r="N104" i="9"/>
  <c r="Z104" i="9"/>
  <c r="S111" i="9"/>
  <c r="AB111" i="9"/>
  <c r="K120" i="9"/>
  <c r="AJ120" i="9" s="1"/>
  <c r="T120" i="9"/>
  <c r="AC120" i="9"/>
  <c r="M121" i="9"/>
  <c r="V121" i="9"/>
  <c r="AE121" i="9"/>
  <c r="O122" i="9"/>
  <c r="X122" i="9"/>
  <c r="S127" i="9"/>
  <c r="R129" i="9"/>
  <c r="AD129" i="9"/>
  <c r="W133" i="9"/>
  <c r="T138" i="9"/>
  <c r="L139" i="9"/>
  <c r="AA139" i="9"/>
  <c r="N140" i="9"/>
  <c r="Y140" i="9"/>
  <c r="O141" i="9"/>
  <c r="AA147" i="9"/>
  <c r="P148" i="9"/>
  <c r="Y152" i="9"/>
  <c r="Y153" i="9"/>
  <c r="O163" i="9"/>
  <c r="L164" i="9"/>
  <c r="Y164" i="9"/>
  <c r="S168" i="9"/>
  <c r="AA168" i="9"/>
  <c r="K168" i="9"/>
  <c r="AJ168" i="9" s="1"/>
  <c r="AB168" i="9"/>
  <c r="K170" i="9"/>
  <c r="AJ170" i="9" s="1"/>
  <c r="Y170" i="9"/>
  <c r="W174" i="9"/>
  <c r="M175" i="9"/>
  <c r="X175" i="9"/>
  <c r="M176" i="9"/>
  <c r="AC176" i="9"/>
  <c r="K181" i="9"/>
  <c r="AJ181" i="9" s="1"/>
  <c r="Y181" i="9"/>
  <c r="S182" i="9"/>
  <c r="M190" i="9"/>
  <c r="Z190" i="9"/>
  <c r="O200" i="9"/>
  <c r="L201" i="9"/>
  <c r="V201" i="9"/>
  <c r="S202" i="9"/>
  <c r="O203" i="9"/>
  <c r="AB212" i="9"/>
  <c r="P11" i="10"/>
  <c r="AE12" i="10"/>
  <c r="X16" i="10"/>
  <c r="N19" i="10"/>
  <c r="AD19" i="10"/>
  <c r="AE20" i="10"/>
  <c r="G23" i="10"/>
  <c r="X26" i="10"/>
  <c r="W26" i="10"/>
  <c r="K26" i="10"/>
  <c r="AJ26" i="10" s="1"/>
  <c r="Y26" i="10"/>
  <c r="AB28" i="10"/>
  <c r="U34" i="10"/>
  <c r="N35" i="10"/>
  <c r="K53" i="10"/>
  <c r="AJ53" i="10" s="1"/>
  <c r="Y53" i="10"/>
  <c r="O54" i="10"/>
  <c r="K56" i="10"/>
  <c r="AJ56" i="10" s="1"/>
  <c r="Z56" i="10"/>
  <c r="Z60" i="10"/>
  <c r="V60" i="10"/>
  <c r="Y60" i="10"/>
  <c r="M72" i="10"/>
  <c r="X72" i="10"/>
  <c r="K74" i="10"/>
  <c r="AJ74" i="10" s="1"/>
  <c r="V74" i="10"/>
  <c r="K76" i="10"/>
  <c r="AJ76" i="10" s="1"/>
  <c r="Y76" i="10"/>
  <c r="S77" i="10"/>
  <c r="X82" i="10"/>
  <c r="O82" i="10"/>
  <c r="M86" i="10"/>
  <c r="Y86" i="10"/>
  <c r="L89" i="10"/>
  <c r="Q92" i="10"/>
  <c r="O94" i="10"/>
  <c r="R95" i="10"/>
  <c r="X96" i="10"/>
  <c r="O98" i="10"/>
  <c r="X99" i="10"/>
  <c r="AA99" i="10"/>
  <c r="P99" i="10"/>
  <c r="W99" i="10"/>
  <c r="P107" i="10"/>
  <c r="AD107" i="10"/>
  <c r="O109" i="10"/>
  <c r="X110" i="10"/>
  <c r="Z110" i="10"/>
  <c r="N110" i="10"/>
  <c r="W110" i="10"/>
  <c r="T111" i="10"/>
  <c r="P114" i="10"/>
  <c r="AB117" i="10"/>
  <c r="P118" i="10"/>
  <c r="M119" i="10"/>
  <c r="X119" i="10"/>
  <c r="Z120" i="10"/>
  <c r="Y120" i="10"/>
  <c r="P120" i="10"/>
  <c r="T120" i="10"/>
  <c r="AD120" i="10"/>
  <c r="S127" i="10"/>
  <c r="P131" i="10"/>
  <c r="Q136" i="10"/>
  <c r="O138" i="10"/>
  <c r="AD138" i="10"/>
  <c r="M140" i="10"/>
  <c r="AC140" i="10"/>
  <c r="L142" i="10"/>
  <c r="L143" i="10"/>
  <c r="Z143" i="10"/>
  <c r="M152" i="10"/>
  <c r="L161" i="10"/>
  <c r="Z161" i="10"/>
  <c r="Q162" i="10"/>
  <c r="W165" i="10"/>
  <c r="AD165" i="10"/>
  <c r="R165" i="10"/>
  <c r="AA165" i="10"/>
  <c r="O165" i="10"/>
  <c r="X165" i="10"/>
  <c r="O166" i="10"/>
  <c r="Q171" i="10"/>
  <c r="AA178" i="10"/>
  <c r="L178" i="10"/>
  <c r="AE178" i="10"/>
  <c r="W178" i="10"/>
  <c r="N185" i="10"/>
  <c r="M197" i="10"/>
  <c r="AB197" i="10"/>
  <c r="N200" i="10"/>
  <c r="K210" i="10"/>
  <c r="AJ210" i="10" s="1"/>
  <c r="AC210" i="10"/>
  <c r="Y221" i="10"/>
  <c r="L228" i="10"/>
  <c r="AE228" i="10"/>
  <c r="AD233" i="10"/>
  <c r="R236" i="10"/>
  <c r="K243" i="10"/>
  <c r="AJ243" i="10" s="1"/>
  <c r="K262" i="10"/>
  <c r="AJ262" i="10" s="1"/>
  <c r="AA262" i="10"/>
  <c r="N286" i="10"/>
  <c r="M303" i="10"/>
  <c r="AD303" i="10"/>
  <c r="L310" i="10"/>
  <c r="M321" i="10"/>
  <c r="K323" i="10"/>
  <c r="AJ323" i="10" s="1"/>
  <c r="Y323" i="10"/>
  <c r="M324" i="10"/>
  <c r="AB324" i="10"/>
  <c r="O325" i="10"/>
  <c r="AD325" i="10"/>
  <c r="O332" i="10"/>
  <c r="AC332" i="10"/>
  <c r="Q339" i="10"/>
  <c r="L346" i="10"/>
  <c r="K354" i="10"/>
  <c r="AJ354" i="10" s="1"/>
  <c r="Q359" i="10"/>
  <c r="N360" i="10"/>
  <c r="K361" i="10"/>
  <c r="AJ361" i="10" s="1"/>
  <c r="S367" i="10"/>
  <c r="T438" i="10"/>
  <c r="S438" i="10"/>
  <c r="P438" i="10"/>
  <c r="K438" i="10"/>
  <c r="AJ438" i="10" s="1"/>
  <c r="AA438" i="10"/>
  <c r="X438" i="10"/>
  <c r="Z458" i="10"/>
  <c r="W458" i="10"/>
  <c r="N458" i="10"/>
  <c r="AD458" i="10"/>
  <c r="U458" i="10"/>
  <c r="L458" i="10"/>
  <c r="AC458" i="10"/>
  <c r="T458" i="10"/>
  <c r="K458" i="10"/>
  <c r="AJ458" i="10" s="1"/>
  <c r="AA458" i="10"/>
  <c r="Q458" i="10"/>
  <c r="Y458" i="10"/>
  <c r="P458" i="10"/>
  <c r="X458" i="10"/>
  <c r="O458" i="10"/>
  <c r="O484" i="10"/>
  <c r="Q38" i="11"/>
  <c r="T55" i="11"/>
  <c r="AA65" i="11"/>
  <c r="L65" i="11"/>
  <c r="AE65" i="11"/>
  <c r="X65" i="11"/>
  <c r="V65" i="11"/>
  <c r="O65" i="11"/>
  <c r="N65" i="11"/>
  <c r="Z173" i="11"/>
  <c r="M173" i="11"/>
  <c r="Y173" i="11"/>
  <c r="K173" i="11"/>
  <c r="AJ173" i="11" s="1"/>
  <c r="U173" i="11"/>
  <c r="T173" i="11"/>
  <c r="AE173" i="11"/>
  <c r="R173" i="11"/>
  <c r="AD173" i="11"/>
  <c r="Q173" i="11"/>
  <c r="AC173" i="11"/>
  <c r="O173" i="11"/>
  <c r="AA173" i="11"/>
  <c r="L173" i="11"/>
  <c r="Z202" i="9"/>
  <c r="Y202" i="9"/>
  <c r="P202" i="9"/>
  <c r="T202" i="9"/>
  <c r="AD202" i="9"/>
  <c r="AE33" i="10"/>
  <c r="O33" i="10"/>
  <c r="AB33" i="10"/>
  <c r="Z65" i="10"/>
  <c r="P65" i="10"/>
  <c r="Y65" i="10"/>
  <c r="AD104" i="10"/>
  <c r="L104" i="10"/>
  <c r="AE117" i="10"/>
  <c r="Z124" i="10"/>
  <c r="Y124" i="10"/>
  <c r="K124" i="10"/>
  <c r="AJ124" i="10" s="1"/>
  <c r="AA124" i="10"/>
  <c r="Z127" i="10"/>
  <c r="Y127" i="10"/>
  <c r="P127" i="10"/>
  <c r="T127" i="10"/>
  <c r="AD127" i="10"/>
  <c r="AA129" i="10"/>
  <c r="U129" i="10"/>
  <c r="AD217" i="10"/>
  <c r="Y217" i="10"/>
  <c r="R217" i="10"/>
  <c r="M217" i="10"/>
  <c r="AD224" i="10"/>
  <c r="Z224" i="10"/>
  <c r="G243" i="10"/>
  <c r="AC244" i="10"/>
  <c r="V244" i="10"/>
  <c r="Q244" i="10"/>
  <c r="AD244" i="10"/>
  <c r="N244" i="10"/>
  <c r="AC288" i="10"/>
  <c r="T288" i="10"/>
  <c r="Z322" i="10"/>
  <c r="X322" i="10"/>
  <c r="O322" i="10"/>
  <c r="AE322" i="10"/>
  <c r="V322" i="10"/>
  <c r="M322" i="10"/>
  <c r="AC322" i="10"/>
  <c r="T322" i="10"/>
  <c r="K322" i="10"/>
  <c r="AJ322" i="10" s="1"/>
  <c r="Y322" i="10"/>
  <c r="AD337" i="10"/>
  <c r="O337" i="10"/>
  <c r="X344" i="10"/>
  <c r="N344" i="10"/>
  <c r="AB357" i="10"/>
  <c r="O357" i="10"/>
  <c r="AD389" i="10"/>
  <c r="U389" i="10"/>
  <c r="K389" i="10"/>
  <c r="AJ389" i="10" s="1"/>
  <c r="AC389" i="10"/>
  <c r="S389" i="10"/>
  <c r="AB389" i="10"/>
  <c r="Q389" i="10"/>
  <c r="Y389" i="10"/>
  <c r="O389" i="10"/>
  <c r="X389" i="10"/>
  <c r="M389" i="10"/>
  <c r="W389" i="10"/>
  <c r="L389" i="10"/>
  <c r="Y36" i="11"/>
  <c r="K36" i="11"/>
  <c r="AJ36" i="11" s="1"/>
  <c r="V36" i="11"/>
  <c r="T36" i="11"/>
  <c r="P36" i="11"/>
  <c r="AC36" i="11"/>
  <c r="N36" i="11"/>
  <c r="AA36" i="11"/>
  <c r="M36" i="11"/>
  <c r="V78" i="11"/>
  <c r="K78" i="11"/>
  <c r="AJ78" i="11" s="1"/>
  <c r="AD78" i="11"/>
  <c r="R78" i="11"/>
  <c r="AA78" i="11"/>
  <c r="Q78" i="11"/>
  <c r="Z78" i="11"/>
  <c r="P78" i="11"/>
  <c r="Y78" i="11"/>
  <c r="O78" i="11"/>
  <c r="X78" i="11"/>
  <c r="N78" i="11"/>
  <c r="W78" i="11"/>
  <c r="M78" i="11"/>
  <c r="AA147" i="11"/>
  <c r="L147" i="11"/>
  <c r="AE147" i="11"/>
  <c r="X147" i="11"/>
  <c r="W147" i="11"/>
  <c r="U147" i="11"/>
  <c r="O147" i="11"/>
  <c r="M147" i="11"/>
  <c r="W127" i="9"/>
  <c r="V129" i="9"/>
  <c r="Y138" i="9"/>
  <c r="Y141" i="9"/>
  <c r="AE147" i="9"/>
  <c r="T163" i="9"/>
  <c r="R176" i="9"/>
  <c r="W177" i="9"/>
  <c r="AE177" i="9"/>
  <c r="T177" i="9"/>
  <c r="V177" i="9"/>
  <c r="AE182" i="9"/>
  <c r="P190" i="9"/>
  <c r="AE190" i="9"/>
  <c r="O201" i="9"/>
  <c r="Y201" i="9"/>
  <c r="K202" i="9"/>
  <c r="AJ202" i="9" s="1"/>
  <c r="U202" i="9"/>
  <c r="AE202" i="9"/>
  <c r="P19" i="10"/>
  <c r="K33" i="10"/>
  <c r="AJ33" i="10" s="1"/>
  <c r="AC33" i="10"/>
  <c r="L65" i="10"/>
  <c r="AB65" i="10"/>
  <c r="O72" i="10"/>
  <c r="G72" i="10" s="1"/>
  <c r="AA72" i="10"/>
  <c r="P86" i="10"/>
  <c r="AA86" i="10"/>
  <c r="Z92" i="10"/>
  <c r="AC92" i="10"/>
  <c r="T92" i="10"/>
  <c r="K92" i="10"/>
  <c r="AJ92" i="10" s="1"/>
  <c r="U92" i="10"/>
  <c r="AE92" i="10"/>
  <c r="Y94" i="10"/>
  <c r="Z97" i="10"/>
  <c r="P97" i="10"/>
  <c r="Y97" i="10"/>
  <c r="R98" i="10"/>
  <c r="N104" i="10"/>
  <c r="R109" i="10"/>
  <c r="AC111" i="10"/>
  <c r="M117" i="10"/>
  <c r="N124" i="10"/>
  <c r="AD124" i="10"/>
  <c r="K127" i="10"/>
  <c r="AJ127" i="10" s="1"/>
  <c r="U127" i="10"/>
  <c r="AE127" i="10"/>
  <c r="L129" i="10"/>
  <c r="Z136" i="10"/>
  <c r="AC136" i="10"/>
  <c r="T136" i="10"/>
  <c r="K136" i="10"/>
  <c r="AJ136" i="10" s="1"/>
  <c r="U136" i="10"/>
  <c r="AE136" i="10"/>
  <c r="P143" i="10"/>
  <c r="AE143" i="10"/>
  <c r="Z193" i="10"/>
  <c r="R193" i="10"/>
  <c r="AC193" i="10"/>
  <c r="O193" i="10"/>
  <c r="Y193" i="10"/>
  <c r="K193" i="10"/>
  <c r="AJ193" i="10" s="1"/>
  <c r="P197" i="10"/>
  <c r="AE197" i="10"/>
  <c r="W200" i="10"/>
  <c r="N217" i="10"/>
  <c r="P224" i="10"/>
  <c r="Q228" i="10"/>
  <c r="Z236" i="10"/>
  <c r="K244" i="10"/>
  <c r="AJ244" i="10" s="1"/>
  <c r="M288" i="10"/>
  <c r="AC304" i="10"/>
  <c r="AB304" i="10"/>
  <c r="L304" i="10"/>
  <c r="Y304" i="10"/>
  <c r="T304" i="10"/>
  <c r="Z305" i="10"/>
  <c r="R305" i="10"/>
  <c r="AC305" i="10"/>
  <c r="N305" i="10"/>
  <c r="Y305" i="10"/>
  <c r="L305" i="10"/>
  <c r="L322" i="10"/>
  <c r="AA322" i="10"/>
  <c r="P324" i="10"/>
  <c r="AE324" i="10"/>
  <c r="Z337" i="10"/>
  <c r="X339" i="10"/>
  <c r="S344" i="10"/>
  <c r="V357" i="10"/>
  <c r="V360" i="10"/>
  <c r="Z431" i="10"/>
  <c r="W431" i="10"/>
  <c r="N431" i="10"/>
  <c r="AD431" i="10"/>
  <c r="U431" i="10"/>
  <c r="L431" i="10"/>
  <c r="AC431" i="10"/>
  <c r="T431" i="10"/>
  <c r="K431" i="10"/>
  <c r="AJ431" i="10" s="1"/>
  <c r="AA431" i="10"/>
  <c r="Q431" i="10"/>
  <c r="Y431" i="10"/>
  <c r="P431" i="10"/>
  <c r="X431" i="10"/>
  <c r="O431" i="10"/>
  <c r="AB436" i="10"/>
  <c r="K436" i="10"/>
  <c r="AJ436" i="10" s="1"/>
  <c r="X436" i="10"/>
  <c r="T436" i="10"/>
  <c r="R436" i="10"/>
  <c r="P436" i="10"/>
  <c r="L436" i="10"/>
  <c r="R36" i="11"/>
  <c r="P56" i="11"/>
  <c r="AA56" i="11"/>
  <c r="M56" i="11"/>
  <c r="Y56" i="11"/>
  <c r="K56" i="11"/>
  <c r="AJ56" i="11" s="1"/>
  <c r="W56" i="11"/>
  <c r="T56" i="11"/>
  <c r="R56" i="11"/>
  <c r="U78" i="11"/>
  <c r="AB85" i="11"/>
  <c r="S85" i="11"/>
  <c r="AA85" i="11"/>
  <c r="U145" i="11"/>
  <c r="K145" i="11"/>
  <c r="AJ145" i="11" s="1"/>
  <c r="AC145" i="11"/>
  <c r="R145" i="11"/>
  <c r="AA145" i="11"/>
  <c r="Q145" i="11"/>
  <c r="Z145" i="11"/>
  <c r="P145" i="11"/>
  <c r="Y145" i="11"/>
  <c r="N145" i="11"/>
  <c r="X145" i="11"/>
  <c r="M145" i="11"/>
  <c r="V145" i="11"/>
  <c r="L145" i="11"/>
  <c r="AD50" i="9"/>
  <c r="AA84" i="9"/>
  <c r="AD103" i="9"/>
  <c r="S122" i="9"/>
  <c r="AB122" i="9"/>
  <c r="K127" i="9"/>
  <c r="AJ127" i="9" s="1"/>
  <c r="X127" i="9"/>
  <c r="K129" i="9"/>
  <c r="AJ129" i="9" s="1"/>
  <c r="W129" i="9"/>
  <c r="K138" i="9"/>
  <c r="AJ138" i="9" s="1"/>
  <c r="AA138" i="9"/>
  <c r="AB141" i="9"/>
  <c r="K147" i="9"/>
  <c r="AJ147" i="9" s="1"/>
  <c r="N154" i="9"/>
  <c r="V163" i="9"/>
  <c r="S169" i="9"/>
  <c r="Q169" i="9"/>
  <c r="AA169" i="9"/>
  <c r="AE174" i="9"/>
  <c r="T176" i="9"/>
  <c r="K177" i="9"/>
  <c r="AJ177" i="9" s="1"/>
  <c r="X177" i="9"/>
  <c r="AE180" i="9"/>
  <c r="Q180" i="9"/>
  <c r="Z180" i="9"/>
  <c r="R190" i="9"/>
  <c r="P201" i="9"/>
  <c r="AA201" i="9"/>
  <c r="L202" i="9"/>
  <c r="V202" i="9"/>
  <c r="M12" i="10"/>
  <c r="R19" i="10"/>
  <c r="L20" i="10"/>
  <c r="M33" i="10"/>
  <c r="O55" i="10"/>
  <c r="N65" i="10"/>
  <c r="AD65" i="10"/>
  <c r="Q72" i="10"/>
  <c r="AD72" i="10"/>
  <c r="N75" i="10"/>
  <c r="Q86" i="10"/>
  <c r="AC86" i="10"/>
  <c r="Z88" i="10"/>
  <c r="AC88" i="10"/>
  <c r="N88" i="10"/>
  <c r="Y88" i="10"/>
  <c r="L92" i="10"/>
  <c r="V92" i="10"/>
  <c r="AD94" i="10"/>
  <c r="K97" i="10"/>
  <c r="AJ97" i="10" s="1"/>
  <c r="AA97" i="10"/>
  <c r="U98" i="10"/>
  <c r="Q104" i="10"/>
  <c r="Z108" i="10"/>
  <c r="AD108" i="10"/>
  <c r="O108" i="10"/>
  <c r="Y108" i="10"/>
  <c r="V109" i="10"/>
  <c r="O116" i="10"/>
  <c r="O117" i="10"/>
  <c r="Z118" i="10"/>
  <c r="AC118" i="10"/>
  <c r="T118" i="10"/>
  <c r="K118" i="10"/>
  <c r="AJ118" i="10" s="1"/>
  <c r="U118" i="10"/>
  <c r="AE118" i="10"/>
  <c r="O124" i="10"/>
  <c r="L127" i="10"/>
  <c r="V127" i="10"/>
  <c r="M129" i="10"/>
  <c r="O130" i="10"/>
  <c r="L136" i="10"/>
  <c r="V136" i="10"/>
  <c r="Z139" i="10"/>
  <c r="P139" i="10"/>
  <c r="AA139" i="10"/>
  <c r="M139" i="10"/>
  <c r="AC139" i="10"/>
  <c r="AB141" i="10"/>
  <c r="S141" i="10"/>
  <c r="R143" i="10"/>
  <c r="AA150" i="10"/>
  <c r="Q150" i="10"/>
  <c r="L150" i="10"/>
  <c r="N155" i="10"/>
  <c r="AA160" i="10"/>
  <c r="R160" i="10"/>
  <c r="Z162" i="10"/>
  <c r="Y162" i="10"/>
  <c r="P162" i="10"/>
  <c r="W162" i="10"/>
  <c r="N162" i="10"/>
  <c r="U162" i="10"/>
  <c r="AE164" i="10"/>
  <c r="V164" i="10"/>
  <c r="Z171" i="10"/>
  <c r="AE171" i="10"/>
  <c r="V171" i="10"/>
  <c r="M171" i="10"/>
  <c r="AC171" i="10"/>
  <c r="T171" i="10"/>
  <c r="K171" i="10"/>
  <c r="AJ171" i="10" s="1"/>
  <c r="W171" i="10"/>
  <c r="Q188" i="10"/>
  <c r="AE188" i="10"/>
  <c r="M188" i="10"/>
  <c r="Z188" i="10"/>
  <c r="M193" i="10"/>
  <c r="S197" i="10"/>
  <c r="AA200" i="10"/>
  <c r="AC208" i="10"/>
  <c r="V208" i="10"/>
  <c r="Q208" i="10"/>
  <c r="AD208" i="10"/>
  <c r="N208" i="10"/>
  <c r="W217" i="10"/>
  <c r="T228" i="10"/>
  <c r="AD236" i="10"/>
  <c r="O244" i="10"/>
  <c r="Z249" i="10"/>
  <c r="R249" i="10"/>
  <c r="AC249" i="10"/>
  <c r="N249" i="10"/>
  <c r="Y249" i="10"/>
  <c r="L249" i="10"/>
  <c r="Z275" i="10"/>
  <c r="AC275" i="10"/>
  <c r="N275" i="10"/>
  <c r="Y275" i="10"/>
  <c r="K275" i="10"/>
  <c r="AJ275" i="10" s="1"/>
  <c r="V275" i="10"/>
  <c r="Z278" i="10"/>
  <c r="AA278" i="10"/>
  <c r="Q278" i="10"/>
  <c r="X278" i="10"/>
  <c r="O278" i="10"/>
  <c r="AE278" i="10"/>
  <c r="V278" i="10"/>
  <c r="M278" i="10"/>
  <c r="W278" i="10"/>
  <c r="Z283" i="10"/>
  <c r="S283" i="10"/>
  <c r="AD283" i="10"/>
  <c r="P283" i="10"/>
  <c r="AA283" i="10"/>
  <c r="L283" i="10"/>
  <c r="R288" i="10"/>
  <c r="Z298" i="10"/>
  <c r="Y298" i="10"/>
  <c r="P298" i="10"/>
  <c r="W298" i="10"/>
  <c r="N298" i="10"/>
  <c r="AD298" i="10"/>
  <c r="U298" i="10"/>
  <c r="L298" i="10"/>
  <c r="X298" i="10"/>
  <c r="N304" i="10"/>
  <c r="M305" i="10"/>
  <c r="N322" i="10"/>
  <c r="AB322" i="10"/>
  <c r="S324" i="10"/>
  <c r="AB339" i="10"/>
  <c r="AD341" i="10"/>
  <c r="Z341" i="10"/>
  <c r="O341" i="10"/>
  <c r="AD344" i="10"/>
  <c r="W360" i="10"/>
  <c r="T389" i="10"/>
  <c r="S419" i="10"/>
  <c r="R419" i="10"/>
  <c r="O419" i="10"/>
  <c r="AE419" i="10"/>
  <c r="K419" i="10"/>
  <c r="AJ419" i="10" s="1"/>
  <c r="AA419" i="10"/>
  <c r="Y419" i="10"/>
  <c r="U419" i="10"/>
  <c r="M431" i="10"/>
  <c r="S436" i="10"/>
  <c r="X36" i="11"/>
  <c r="O56" i="11"/>
  <c r="AB63" i="11"/>
  <c r="S63" i="11"/>
  <c r="AE78" i="11"/>
  <c r="T145" i="11"/>
  <c r="U162" i="8"/>
  <c r="S182" i="8"/>
  <c r="AB182" i="8"/>
  <c r="W193" i="8"/>
  <c r="S208" i="8"/>
  <c r="AB208" i="8"/>
  <c r="Q49" i="9"/>
  <c r="AA49" i="9"/>
  <c r="L50" i="9"/>
  <c r="Q58" i="9"/>
  <c r="AA58" i="9"/>
  <c r="T65" i="9"/>
  <c r="AE65" i="9"/>
  <c r="T71" i="9"/>
  <c r="AE71" i="9"/>
  <c r="V82" i="9"/>
  <c r="N83" i="9"/>
  <c r="K84" i="9"/>
  <c r="AJ84" i="9" s="1"/>
  <c r="AC84" i="9"/>
  <c r="T89" i="9"/>
  <c r="AE89" i="9"/>
  <c r="U94" i="9"/>
  <c r="Q102" i="9"/>
  <c r="AA102" i="9"/>
  <c r="L103" i="9"/>
  <c r="S104" i="9"/>
  <c r="Q121" i="9"/>
  <c r="AA121" i="9"/>
  <c r="K122" i="9"/>
  <c r="AJ122" i="9" s="1"/>
  <c r="T122" i="9"/>
  <c r="AC122" i="9"/>
  <c r="L127" i="9"/>
  <c r="Z127" i="9"/>
  <c r="L129" i="9"/>
  <c r="X129" i="9"/>
  <c r="O134" i="9"/>
  <c r="M138" i="9"/>
  <c r="AB138" i="9"/>
  <c r="T140" i="9"/>
  <c r="AE140" i="9"/>
  <c r="AD141" i="9"/>
  <c r="N147" i="9"/>
  <c r="W148" i="9"/>
  <c r="V148" i="9"/>
  <c r="K148" i="9"/>
  <c r="AJ148" i="9" s="1"/>
  <c r="X148" i="9"/>
  <c r="M152" i="9"/>
  <c r="N153" i="9"/>
  <c r="Q154" i="9"/>
  <c r="AB163" i="9"/>
  <c r="L169" i="9"/>
  <c r="AB169" i="9"/>
  <c r="K174" i="9"/>
  <c r="AJ174" i="9" s="1"/>
  <c r="T175" i="9"/>
  <c r="W176" i="9"/>
  <c r="L177" i="9"/>
  <c r="Z177" i="9"/>
  <c r="M180" i="9"/>
  <c r="AA180" i="9"/>
  <c r="U190" i="9"/>
  <c r="AE191" i="9"/>
  <c r="Q191" i="9"/>
  <c r="Z191" i="9"/>
  <c r="T193" i="9"/>
  <c r="AE193" i="9"/>
  <c r="O193" i="9"/>
  <c r="AB193" i="9"/>
  <c r="Z200" i="9"/>
  <c r="AC200" i="9"/>
  <c r="T200" i="9"/>
  <c r="K200" i="9"/>
  <c r="AJ200" i="9" s="1"/>
  <c r="U200" i="9"/>
  <c r="AE200" i="9"/>
  <c r="Q201" i="9"/>
  <c r="AB201" i="9"/>
  <c r="M202" i="9"/>
  <c r="W202" i="9"/>
  <c r="Z203" i="9"/>
  <c r="AC203" i="9"/>
  <c r="T203" i="9"/>
  <c r="K203" i="9"/>
  <c r="AJ203" i="9" s="1"/>
  <c r="U203" i="9"/>
  <c r="AE203" i="9"/>
  <c r="L212" i="9"/>
  <c r="N213" i="9"/>
  <c r="X11" i="10"/>
  <c r="AE11" i="10"/>
  <c r="R11" i="10"/>
  <c r="W11" i="10"/>
  <c r="P12" i="10"/>
  <c r="T18" i="10"/>
  <c r="L18" i="10"/>
  <c r="AD18" i="10"/>
  <c r="T19" i="10"/>
  <c r="S20" i="10"/>
  <c r="W31" i="10"/>
  <c r="N31" i="10"/>
  <c r="R33" i="10"/>
  <c r="Z35" i="10"/>
  <c r="O35" i="10"/>
  <c r="U35" i="10"/>
  <c r="V55" i="10"/>
  <c r="O65" i="10"/>
  <c r="R72" i="10"/>
  <c r="AE72" i="10"/>
  <c r="S75" i="10"/>
  <c r="R86" i="10"/>
  <c r="AD86" i="10"/>
  <c r="K88" i="10"/>
  <c r="AJ88" i="10" s="1"/>
  <c r="AA88" i="10"/>
  <c r="M92" i="10"/>
  <c r="W92" i="10"/>
  <c r="AA95" i="10"/>
  <c r="M97" i="10"/>
  <c r="AC97" i="10"/>
  <c r="X98" i="10"/>
  <c r="R104" i="10"/>
  <c r="L108" i="10"/>
  <c r="AB108" i="10"/>
  <c r="Z109" i="10"/>
  <c r="P116" i="10"/>
  <c r="Q117" i="10"/>
  <c r="L118" i="10"/>
  <c r="V118" i="10"/>
  <c r="S119" i="10"/>
  <c r="P124" i="10"/>
  <c r="M127" i="10"/>
  <c r="W127" i="10"/>
  <c r="P129" i="10"/>
  <c r="AA131" i="10"/>
  <c r="M136" i="10"/>
  <c r="W136" i="10"/>
  <c r="K139" i="10"/>
  <c r="AJ139" i="10" s="1"/>
  <c r="N141" i="10"/>
  <c r="T143" i="10"/>
  <c r="N150" i="10"/>
  <c r="R155" i="10"/>
  <c r="N160" i="10"/>
  <c r="K162" i="10"/>
  <c r="AJ162" i="10" s="1"/>
  <c r="V162" i="10"/>
  <c r="M164" i="10"/>
  <c r="L171" i="10"/>
  <c r="X171" i="10"/>
  <c r="R173" i="10"/>
  <c r="N173" i="10"/>
  <c r="N177" i="10"/>
  <c r="O188" i="10"/>
  <c r="P193" i="10"/>
  <c r="U197" i="10"/>
  <c r="AD200" i="10"/>
  <c r="Z206" i="10"/>
  <c r="X206" i="10"/>
  <c r="O206" i="10"/>
  <c r="AE206" i="10"/>
  <c r="V206" i="10"/>
  <c r="M206" i="10"/>
  <c r="AC206" i="10"/>
  <c r="T206" i="10"/>
  <c r="K206" i="10"/>
  <c r="AJ206" i="10" s="1"/>
  <c r="Y206" i="10"/>
  <c r="K208" i="10"/>
  <c r="AJ208" i="10" s="1"/>
  <c r="AC217" i="10"/>
  <c r="AD223" i="10"/>
  <c r="AC223" i="10"/>
  <c r="X223" i="10"/>
  <c r="N223" i="10"/>
  <c r="U228" i="10"/>
  <c r="Z235" i="10"/>
  <c r="V235" i="10"/>
  <c r="R235" i="10"/>
  <c r="AB235" i="10"/>
  <c r="N235" i="10"/>
  <c r="AD235" i="10"/>
  <c r="S244" i="10"/>
  <c r="M249" i="10"/>
  <c r="R257" i="10"/>
  <c r="M257" i="10"/>
  <c r="AC257" i="10"/>
  <c r="M275" i="10"/>
  <c r="K278" i="10"/>
  <c r="AJ278" i="10" s="1"/>
  <c r="Y278" i="10"/>
  <c r="Z280" i="10"/>
  <c r="X280" i="10"/>
  <c r="O280" i="10"/>
  <c r="AE280" i="10"/>
  <c r="V280" i="10"/>
  <c r="M280" i="10"/>
  <c r="AC280" i="10"/>
  <c r="T280" i="10"/>
  <c r="K280" i="10"/>
  <c r="AJ280" i="10" s="1"/>
  <c r="Y280" i="10"/>
  <c r="K283" i="10"/>
  <c r="AJ283" i="10" s="1"/>
  <c r="X288" i="10"/>
  <c r="K298" i="10"/>
  <c r="AJ298" i="10" s="1"/>
  <c r="AA298" i="10"/>
  <c r="AD302" i="10"/>
  <c r="O302" i="10"/>
  <c r="P304" i="10"/>
  <c r="Q305" i="10"/>
  <c r="N306" i="10"/>
  <c r="AD311" i="10"/>
  <c r="Y311" i="10"/>
  <c r="R311" i="10"/>
  <c r="N311" i="10"/>
  <c r="AD320" i="10"/>
  <c r="O320" i="10"/>
  <c r="P322" i="10"/>
  <c r="AD322" i="10"/>
  <c r="U324" i="10"/>
  <c r="AD339" i="10"/>
  <c r="X358" i="10"/>
  <c r="U358" i="10"/>
  <c r="AE358" i="10"/>
  <c r="S358" i="10"/>
  <c r="AC358" i="10"/>
  <c r="O358" i="10"/>
  <c r="Y358" i="10"/>
  <c r="M358" i="10"/>
  <c r="AA360" i="10"/>
  <c r="AA389" i="10"/>
  <c r="Q419" i="10"/>
  <c r="Z430" i="10"/>
  <c r="AC430" i="10"/>
  <c r="T430" i="10"/>
  <c r="K430" i="10"/>
  <c r="AJ430" i="10" s="1"/>
  <c r="AA430" i="10"/>
  <c r="Q430" i="10"/>
  <c r="Y430" i="10"/>
  <c r="P430" i="10"/>
  <c r="W430" i="10"/>
  <c r="N430" i="10"/>
  <c r="AE430" i="10"/>
  <c r="V430" i="10"/>
  <c r="M430" i="10"/>
  <c r="AD430" i="10"/>
  <c r="U430" i="10"/>
  <c r="L430" i="10"/>
  <c r="S431" i="10"/>
  <c r="AA436" i="10"/>
  <c r="X56" i="11"/>
  <c r="AD145" i="11"/>
  <c r="Z163" i="11"/>
  <c r="AA163" i="11"/>
  <c r="Q163" i="11"/>
  <c r="AE163" i="11"/>
  <c r="U163" i="11"/>
  <c r="K163" i="11"/>
  <c r="AJ163" i="11" s="1"/>
  <c r="AC163" i="11"/>
  <c r="S163" i="11"/>
  <c r="AB163" i="11"/>
  <c r="P163" i="11"/>
  <c r="Y163" i="11"/>
  <c r="O163" i="11"/>
  <c r="X163" i="11"/>
  <c r="N163" i="11"/>
  <c r="W163" i="11"/>
  <c r="M163" i="11"/>
  <c r="V163" i="11"/>
  <c r="L163" i="11"/>
  <c r="S49" i="9"/>
  <c r="AB49" i="9"/>
  <c r="S58" i="9"/>
  <c r="AB58" i="9"/>
  <c r="W82" i="9"/>
  <c r="N84" i="9"/>
  <c r="S102" i="9"/>
  <c r="AB102" i="9"/>
  <c r="S121" i="9"/>
  <c r="AB121" i="9"/>
  <c r="L122" i="9"/>
  <c r="U122" i="9"/>
  <c r="AD122" i="9"/>
  <c r="N127" i="9"/>
  <c r="AA127" i="9"/>
  <c r="N129" i="9"/>
  <c r="N138" i="9"/>
  <c r="AC138" i="9"/>
  <c r="R147" i="9"/>
  <c r="P152" i="9"/>
  <c r="P153" i="9"/>
  <c r="S154" i="9"/>
  <c r="AE163" i="9"/>
  <c r="M169" i="9"/>
  <c r="AE169" i="9"/>
  <c r="R174" i="9"/>
  <c r="AC175" i="9"/>
  <c r="R175" i="9"/>
  <c r="U175" i="9"/>
  <c r="X176" i="9"/>
  <c r="M177" i="9"/>
  <c r="AA177" i="9"/>
  <c r="N180" i="9"/>
  <c r="G180" i="9" s="1"/>
  <c r="AC180" i="9"/>
  <c r="V190" i="9"/>
  <c r="S201" i="9"/>
  <c r="AC201" i="9"/>
  <c r="N202" i="9"/>
  <c r="X202" i="9"/>
  <c r="T12" i="10"/>
  <c r="X19" i="10"/>
  <c r="V20" i="10"/>
  <c r="S33" i="10"/>
  <c r="Z54" i="10"/>
  <c r="R54" i="10"/>
  <c r="Y54" i="10"/>
  <c r="AC55" i="10"/>
  <c r="V64" i="10"/>
  <c r="M64" i="10"/>
  <c r="R65" i="10"/>
  <c r="U72" i="10"/>
  <c r="U75" i="10"/>
  <c r="T86" i="10"/>
  <c r="M88" i="10"/>
  <c r="N92" i="10"/>
  <c r="X92" i="10"/>
  <c r="AD95" i="10"/>
  <c r="O97" i="10"/>
  <c r="AA98" i="10"/>
  <c r="U104" i="10"/>
  <c r="X107" i="10"/>
  <c r="Z107" i="10"/>
  <c r="N107" i="10"/>
  <c r="W107" i="10"/>
  <c r="N108" i="10"/>
  <c r="AB109" i="10"/>
  <c r="Z114" i="10"/>
  <c r="AC114" i="10"/>
  <c r="O114" i="10"/>
  <c r="Y114" i="10"/>
  <c r="S116" i="10"/>
  <c r="V117" i="10"/>
  <c r="M118" i="10"/>
  <c r="W118" i="10"/>
  <c r="Z119" i="10"/>
  <c r="W119" i="10"/>
  <c r="N119" i="10"/>
  <c r="T119" i="10"/>
  <c r="AD119" i="10"/>
  <c r="R124" i="10"/>
  <c r="N127" i="10"/>
  <c r="X127" i="10"/>
  <c r="V129" i="10"/>
  <c r="AD131" i="10"/>
  <c r="N136" i="10"/>
  <c r="X136" i="10"/>
  <c r="W138" i="10"/>
  <c r="AC138" i="10"/>
  <c r="Z138" i="10"/>
  <c r="M138" i="10"/>
  <c r="V138" i="10"/>
  <c r="N139" i="10"/>
  <c r="AA140" i="10"/>
  <c r="Q140" i="10"/>
  <c r="Y140" i="10"/>
  <c r="O140" i="10"/>
  <c r="W140" i="10"/>
  <c r="AA141" i="10"/>
  <c r="V143" i="10"/>
  <c r="V150" i="10"/>
  <c r="W160" i="10"/>
  <c r="L162" i="10"/>
  <c r="X162" i="10"/>
  <c r="R164" i="10"/>
  <c r="Z166" i="10"/>
  <c r="R166" i="10"/>
  <c r="AC166" i="10"/>
  <c r="N166" i="10"/>
  <c r="AA166" i="10"/>
  <c r="N171" i="10"/>
  <c r="Y171" i="10"/>
  <c r="R177" i="10"/>
  <c r="R188" i="10"/>
  <c r="T193" i="10"/>
  <c r="V197" i="10"/>
  <c r="AA198" i="10"/>
  <c r="P198" i="10"/>
  <c r="L198" i="10"/>
  <c r="AD198" i="10"/>
  <c r="O208" i="10"/>
  <c r="W228" i="10"/>
  <c r="Y244" i="10"/>
  <c r="Q249" i="10"/>
  <c r="Z251" i="10"/>
  <c r="S251" i="10"/>
  <c r="O251" i="10"/>
  <c r="Q275" i="10"/>
  <c r="L278" i="10"/>
  <c r="AB278" i="10"/>
  <c r="N283" i="10"/>
  <c r="AD288" i="10"/>
  <c r="M298" i="10"/>
  <c r="AB298" i="10"/>
  <c r="Q304" i="10"/>
  <c r="T305" i="10"/>
  <c r="T306" i="10"/>
  <c r="Q322" i="10"/>
  <c r="V324" i="10"/>
  <c r="Z325" i="10"/>
  <c r="AE325" i="10"/>
  <c r="V325" i="10"/>
  <c r="M325" i="10"/>
  <c r="AC325" i="10"/>
  <c r="T325" i="10"/>
  <c r="K325" i="10"/>
  <c r="AJ325" i="10" s="1"/>
  <c r="AA325" i="10"/>
  <c r="Q325" i="10"/>
  <c r="X325" i="10"/>
  <c r="Z332" i="10"/>
  <c r="Y332" i="10"/>
  <c r="P332" i="10"/>
  <c r="W332" i="10"/>
  <c r="N332" i="10"/>
  <c r="AD332" i="10"/>
  <c r="U332" i="10"/>
  <c r="L332" i="10"/>
  <c r="X332" i="10"/>
  <c r="AD342" i="10"/>
  <c r="R342" i="10"/>
  <c r="AB342" i="10"/>
  <c r="P342" i="10"/>
  <c r="Z342" i="10"/>
  <c r="N342" i="10"/>
  <c r="W342" i="10"/>
  <c r="K342" i="10"/>
  <c r="AJ342" i="10" s="1"/>
  <c r="AD343" i="10"/>
  <c r="AB343" i="10"/>
  <c r="X343" i="10"/>
  <c r="R343" i="10"/>
  <c r="L343" i="10"/>
  <c r="AB348" i="10"/>
  <c r="V348" i="10"/>
  <c r="S348" i="10"/>
  <c r="O348" i="10"/>
  <c r="AA348" i="10"/>
  <c r="K348" i="10"/>
  <c r="AJ348" i="10" s="1"/>
  <c r="X359" i="10"/>
  <c r="U359" i="10"/>
  <c r="AE359" i="10"/>
  <c r="S359" i="10"/>
  <c r="AC359" i="10"/>
  <c r="O359" i="10"/>
  <c r="Y359" i="10"/>
  <c r="M359" i="10"/>
  <c r="AD360" i="10"/>
  <c r="X367" i="10"/>
  <c r="Y367" i="10"/>
  <c r="M367" i="10"/>
  <c r="W367" i="10"/>
  <c r="K367" i="10"/>
  <c r="AJ367" i="10" s="1"/>
  <c r="U367" i="10"/>
  <c r="AD367" i="10"/>
  <c r="Q367" i="10"/>
  <c r="V375" i="10"/>
  <c r="T375" i="10"/>
  <c r="AE375" i="10"/>
  <c r="P375" i="10"/>
  <c r="AD375" i="10"/>
  <c r="O375" i="10"/>
  <c r="AB375" i="10"/>
  <c r="N375" i="10"/>
  <c r="AE389" i="10"/>
  <c r="X396" i="10"/>
  <c r="W396" i="10"/>
  <c r="K396" i="10"/>
  <c r="AJ396" i="10" s="1"/>
  <c r="U396" i="10"/>
  <c r="AE396" i="10"/>
  <c r="S396" i="10"/>
  <c r="AC396" i="10"/>
  <c r="O396" i="10"/>
  <c r="AA396" i="10"/>
  <c r="N396" i="10"/>
  <c r="Y396" i="10"/>
  <c r="M396" i="10"/>
  <c r="AC419" i="10"/>
  <c r="V431" i="10"/>
  <c r="Y485" i="10"/>
  <c r="Q485" i="10"/>
  <c r="Z17" i="11"/>
  <c r="W17" i="11"/>
  <c r="N17" i="11"/>
  <c r="AD17" i="11"/>
  <c r="U17" i="11"/>
  <c r="L17" i="11"/>
  <c r="AC17" i="11"/>
  <c r="T17" i="11"/>
  <c r="K17" i="11"/>
  <c r="AJ17" i="11" s="1"/>
  <c r="AA17" i="11"/>
  <c r="Q17" i="11"/>
  <c r="Y17" i="11"/>
  <c r="P17" i="11"/>
  <c r="X17" i="11"/>
  <c r="O17" i="11"/>
  <c r="AD31" i="11"/>
  <c r="Y31" i="11"/>
  <c r="O31" i="11"/>
  <c r="W31" i="11"/>
  <c r="L31" i="11"/>
  <c r="U31" i="11"/>
  <c r="K31" i="11"/>
  <c r="AJ31" i="11" s="1"/>
  <c r="AC31" i="11"/>
  <c r="S31" i="11"/>
  <c r="AB31" i="11"/>
  <c r="Q31" i="11"/>
  <c r="AA31" i="11"/>
  <c r="P31" i="11"/>
  <c r="AC56" i="11"/>
  <c r="AA64" i="11"/>
  <c r="K64" i="11"/>
  <c r="AJ64" i="11" s="1"/>
  <c r="AE64" i="11"/>
  <c r="U64" i="11"/>
  <c r="T64" i="11"/>
  <c r="L64" i="11"/>
  <c r="AB196" i="10"/>
  <c r="W214" i="10"/>
  <c r="T219" i="10"/>
  <c r="AE219" i="10"/>
  <c r="Z230" i="10"/>
  <c r="S232" i="10"/>
  <c r="AB232" i="10"/>
  <c r="S241" i="10"/>
  <c r="AB241" i="10"/>
  <c r="Z252" i="10"/>
  <c r="V254" i="10"/>
  <c r="S261" i="10"/>
  <c r="AB261" i="10"/>
  <c r="Z271" i="10"/>
  <c r="S277" i="10"/>
  <c r="AB277" i="10"/>
  <c r="Z294" i="10"/>
  <c r="S297" i="10"/>
  <c r="AB297" i="10"/>
  <c r="AC329" i="10"/>
  <c r="S331" i="10"/>
  <c r="AB331" i="10"/>
  <c r="M340" i="10"/>
  <c r="V340" i="10"/>
  <c r="AE340" i="10"/>
  <c r="R347" i="10"/>
  <c r="N350" i="10"/>
  <c r="Z350" i="10"/>
  <c r="R351" i="10"/>
  <c r="S374" i="10"/>
  <c r="AB374" i="10"/>
  <c r="L383" i="10"/>
  <c r="AB383" i="10"/>
  <c r="AB385" i="10"/>
  <c r="T390" i="10"/>
  <c r="AE390" i="10"/>
  <c r="AB424" i="10"/>
  <c r="L426" i="10"/>
  <c r="AD426" i="10"/>
  <c r="Q432" i="10"/>
  <c r="AA432" i="10"/>
  <c r="K433" i="10"/>
  <c r="AJ433" i="10" s="1"/>
  <c r="T433" i="10"/>
  <c r="AC433" i="10"/>
  <c r="L450" i="10"/>
  <c r="AB450" i="10"/>
  <c r="Q459" i="10"/>
  <c r="AA459" i="10"/>
  <c r="K460" i="10"/>
  <c r="AJ460" i="10" s="1"/>
  <c r="T460" i="10"/>
  <c r="AC460" i="10"/>
  <c r="M461" i="10"/>
  <c r="V461" i="10"/>
  <c r="AE461" i="10"/>
  <c r="AE465" i="10"/>
  <c r="Q467" i="10"/>
  <c r="K468" i="10"/>
  <c r="AJ468" i="10" s="1"/>
  <c r="AE468" i="10"/>
  <c r="P473" i="10"/>
  <c r="K477" i="10"/>
  <c r="P478" i="10"/>
  <c r="W483" i="10"/>
  <c r="L10" i="11"/>
  <c r="AC10" i="11"/>
  <c r="R12" i="11"/>
  <c r="K15" i="11"/>
  <c r="AJ15" i="11" s="1"/>
  <c r="T15" i="11"/>
  <c r="AC15" i="11"/>
  <c r="M16" i="11"/>
  <c r="V16" i="11"/>
  <c r="AE16" i="11"/>
  <c r="Q18" i="11"/>
  <c r="AA18" i="11"/>
  <c r="S24" i="11"/>
  <c r="K29" i="11"/>
  <c r="AJ29" i="11" s="1"/>
  <c r="U29" i="11"/>
  <c r="S30" i="11"/>
  <c r="AC30" i="11"/>
  <c r="N32" i="11"/>
  <c r="Z32" i="11"/>
  <c r="S41" i="11"/>
  <c r="AB41" i="11"/>
  <c r="M42" i="11"/>
  <c r="V42" i="11"/>
  <c r="AE42" i="11"/>
  <c r="S44" i="11"/>
  <c r="AB44" i="11"/>
  <c r="X50" i="11"/>
  <c r="K58" i="11"/>
  <c r="AJ58" i="11" s="1"/>
  <c r="W58" i="11"/>
  <c r="K66" i="11"/>
  <c r="AJ66" i="11" s="1"/>
  <c r="V66" i="11"/>
  <c r="AC73" i="11"/>
  <c r="W74" i="11"/>
  <c r="K76" i="11"/>
  <c r="AJ76" i="11" s="1"/>
  <c r="O77" i="11"/>
  <c r="X84" i="11"/>
  <c r="AE93" i="11"/>
  <c r="U95" i="11"/>
  <c r="O96" i="11"/>
  <c r="AD96" i="11"/>
  <c r="P100" i="11"/>
  <c r="P103" i="11"/>
  <c r="AE111" i="11"/>
  <c r="R118" i="11"/>
  <c r="AC118" i="11"/>
  <c r="O123" i="11"/>
  <c r="X123" i="11"/>
  <c r="W124" i="11"/>
  <c r="K125" i="11"/>
  <c r="AJ125" i="11" s="1"/>
  <c r="U125" i="11"/>
  <c r="AE125" i="11"/>
  <c r="K127" i="11"/>
  <c r="AJ127" i="11" s="1"/>
  <c r="V127" i="11"/>
  <c r="N134" i="11"/>
  <c r="Z134" i="11"/>
  <c r="R139" i="11"/>
  <c r="AD139" i="11"/>
  <c r="K148" i="11"/>
  <c r="AJ148" i="11" s="1"/>
  <c r="U148" i="11"/>
  <c r="M154" i="11"/>
  <c r="X154" i="11"/>
  <c r="X156" i="11"/>
  <c r="Q160" i="11"/>
  <c r="AA160" i="11"/>
  <c r="K161" i="11"/>
  <c r="AJ161" i="11" s="1"/>
  <c r="T161" i="11"/>
  <c r="AE161" i="11"/>
  <c r="P162" i="11"/>
  <c r="AA162" i="11"/>
  <c r="AC171" i="11"/>
  <c r="N171" i="11"/>
  <c r="Y171" i="11"/>
  <c r="Q174" i="11"/>
  <c r="AB177" i="11"/>
  <c r="X177" i="11"/>
  <c r="Z178" i="11"/>
  <c r="P178" i="11"/>
  <c r="V178" i="11"/>
  <c r="AB179" i="11"/>
  <c r="U179" i="11"/>
  <c r="L180" i="11"/>
  <c r="AB180" i="11"/>
  <c r="X183" i="11"/>
  <c r="Q184" i="11"/>
  <c r="AC184" i="11"/>
  <c r="T186" i="11"/>
  <c r="P194" i="11"/>
  <c r="K195" i="11"/>
  <c r="AJ195" i="11" s="1"/>
  <c r="X196" i="11"/>
  <c r="Q197" i="11"/>
  <c r="AD197" i="11"/>
  <c r="K9" i="12"/>
  <c r="AJ9" i="12" s="1"/>
  <c r="Y9" i="12"/>
  <c r="N10" i="12"/>
  <c r="AD10" i="12"/>
  <c r="K13" i="12"/>
  <c r="AJ13" i="12" s="1"/>
  <c r="X13" i="12"/>
  <c r="M14" i="12"/>
  <c r="L15" i="12"/>
  <c r="AD17" i="12"/>
  <c r="V19" i="12"/>
  <c r="K19" i="12"/>
  <c r="AJ19" i="12" s="1"/>
  <c r="W19" i="12"/>
  <c r="V21" i="12"/>
  <c r="U23" i="12"/>
  <c r="V40" i="12"/>
  <c r="L42" i="12"/>
  <c r="Z42" i="12"/>
  <c r="O45" i="12"/>
  <c r="AA45" i="12"/>
  <c r="P49" i="12"/>
  <c r="K50" i="12"/>
  <c r="AJ50" i="12" s="1"/>
  <c r="W50" i="12"/>
  <c r="K51" i="12"/>
  <c r="AJ51" i="12" s="1"/>
  <c r="W51" i="12"/>
  <c r="L52" i="12"/>
  <c r="X52" i="12"/>
  <c r="K53" i="12"/>
  <c r="AJ53" i="12" s="1"/>
  <c r="X53" i="12"/>
  <c r="M54" i="12"/>
  <c r="AC54" i="12"/>
  <c r="S55" i="12"/>
  <c r="K57" i="12"/>
  <c r="AJ57" i="12" s="1"/>
  <c r="X57" i="12"/>
  <c r="M58" i="12"/>
  <c r="AC58" i="12"/>
  <c r="S59" i="12"/>
  <c r="K61" i="12"/>
  <c r="AJ61" i="12" s="1"/>
  <c r="X61" i="12"/>
  <c r="M62" i="12"/>
  <c r="AC62" i="12"/>
  <c r="S63" i="12"/>
  <c r="Z66" i="12"/>
  <c r="Y66" i="12"/>
  <c r="P66" i="12"/>
  <c r="X66" i="12"/>
  <c r="O66" i="12"/>
  <c r="U66" i="12"/>
  <c r="L70" i="12"/>
  <c r="Y70" i="12"/>
  <c r="W72" i="12"/>
  <c r="K74" i="12"/>
  <c r="AJ74" i="12" s="1"/>
  <c r="V74" i="12"/>
  <c r="Z75" i="12"/>
  <c r="AD75" i="12"/>
  <c r="U75" i="12"/>
  <c r="L75" i="12"/>
  <c r="AC75" i="12"/>
  <c r="T75" i="12"/>
  <c r="K75" i="12"/>
  <c r="AJ75" i="12" s="1"/>
  <c r="W75" i="12"/>
  <c r="AD76" i="12"/>
  <c r="W76" i="12"/>
  <c r="V76" i="12"/>
  <c r="K85" i="12"/>
  <c r="AJ85" i="12" s="1"/>
  <c r="Q90" i="12"/>
  <c r="N92" i="12"/>
  <c r="AD92" i="12"/>
  <c r="Q93" i="12"/>
  <c r="AC93" i="12"/>
  <c r="P94" i="12"/>
  <c r="K95" i="12"/>
  <c r="AJ95" i="12" s="1"/>
  <c r="M99" i="12"/>
  <c r="AE99" i="12"/>
  <c r="K107" i="12"/>
  <c r="AJ107" i="12" s="1"/>
  <c r="AB107" i="12"/>
  <c r="M109" i="12"/>
  <c r="AA109" i="12"/>
  <c r="L111" i="12"/>
  <c r="Y111" i="12"/>
  <c r="L112" i="12"/>
  <c r="AC112" i="12"/>
  <c r="R114" i="12"/>
  <c r="K117" i="12"/>
  <c r="AJ117" i="12" s="1"/>
  <c r="X117" i="12"/>
  <c r="R120" i="12"/>
  <c r="Q128" i="12"/>
  <c r="R131" i="12"/>
  <c r="K132" i="12"/>
  <c r="AJ132" i="12" s="1"/>
  <c r="L133" i="12"/>
  <c r="M139" i="12"/>
  <c r="AC139" i="12"/>
  <c r="O142" i="12"/>
  <c r="L144" i="12"/>
  <c r="S150" i="12"/>
  <c r="R150" i="12"/>
  <c r="N150" i="12"/>
  <c r="AA150" i="12"/>
  <c r="K150" i="12"/>
  <c r="AJ150" i="12" s="1"/>
  <c r="K155" i="12"/>
  <c r="AJ155" i="12" s="1"/>
  <c r="AC155" i="12"/>
  <c r="M157" i="12"/>
  <c r="K161" i="12"/>
  <c r="AJ161" i="12" s="1"/>
  <c r="R163" i="12"/>
  <c r="L165" i="12"/>
  <c r="T167" i="12"/>
  <c r="AA167" i="12"/>
  <c r="X167" i="12"/>
  <c r="Q167" i="12"/>
  <c r="K167" i="12"/>
  <c r="AJ167" i="12" s="1"/>
  <c r="W182" i="12"/>
  <c r="U182" i="12"/>
  <c r="S182" i="12"/>
  <c r="R182" i="12"/>
  <c r="AE182" i="12"/>
  <c r="N182" i="12"/>
  <c r="AD182" i="12"/>
  <c r="M182" i="12"/>
  <c r="Z196" i="12"/>
  <c r="Y196" i="12"/>
  <c r="P196" i="12"/>
  <c r="X196" i="12"/>
  <c r="O196" i="12"/>
  <c r="W196" i="12"/>
  <c r="N196" i="12"/>
  <c r="AE196" i="12"/>
  <c r="V196" i="12"/>
  <c r="M196" i="12"/>
  <c r="AD196" i="12"/>
  <c r="U196" i="12"/>
  <c r="L196" i="12"/>
  <c r="AC196" i="12"/>
  <c r="T196" i="12"/>
  <c r="K196" i="12"/>
  <c r="AJ196" i="12" s="1"/>
  <c r="N383" i="10"/>
  <c r="AD385" i="10"/>
  <c r="AC424" i="10"/>
  <c r="N426" i="10"/>
  <c r="S432" i="10"/>
  <c r="AB432" i="10"/>
  <c r="L433" i="10"/>
  <c r="U433" i="10"/>
  <c r="AD433" i="10"/>
  <c r="N450" i="10"/>
  <c r="AD450" i="10"/>
  <c r="S459" i="10"/>
  <c r="AB459" i="10"/>
  <c r="L460" i="10"/>
  <c r="U460" i="10"/>
  <c r="AD460" i="10"/>
  <c r="O468" i="10"/>
  <c r="Q477" i="10"/>
  <c r="X483" i="10"/>
  <c r="M10" i="11"/>
  <c r="AD10" i="11"/>
  <c r="L15" i="11"/>
  <c r="U15" i="11"/>
  <c r="AD15" i="11"/>
  <c r="S18" i="11"/>
  <c r="AB18" i="11"/>
  <c r="L29" i="11"/>
  <c r="W29" i="11"/>
  <c r="T30" i="11"/>
  <c r="AE30" i="11"/>
  <c r="L58" i="11"/>
  <c r="Y58" i="11"/>
  <c r="L66" i="11"/>
  <c r="W66" i="11"/>
  <c r="AE73" i="11"/>
  <c r="X74" i="11"/>
  <c r="S76" i="11"/>
  <c r="T118" i="11"/>
  <c r="AD118" i="11"/>
  <c r="P123" i="11"/>
  <c r="Y123" i="11"/>
  <c r="L125" i="11"/>
  <c r="V125" i="11"/>
  <c r="L127" i="11"/>
  <c r="X127" i="11"/>
  <c r="U139" i="11"/>
  <c r="AE139" i="11"/>
  <c r="L148" i="11"/>
  <c r="W148" i="11"/>
  <c r="S160" i="11"/>
  <c r="AB160" i="11"/>
  <c r="L161" i="11"/>
  <c r="V161" i="11"/>
  <c r="Q162" i="11"/>
  <c r="AB162" i="11"/>
  <c r="N180" i="11"/>
  <c r="R184" i="11"/>
  <c r="AE184" i="11"/>
  <c r="W186" i="11"/>
  <c r="R197" i="11"/>
  <c r="AE197" i="11"/>
  <c r="L9" i="12"/>
  <c r="Z9" i="12"/>
  <c r="O10" i="12"/>
  <c r="L13" i="12"/>
  <c r="Z13" i="12"/>
  <c r="N14" i="12"/>
  <c r="N15" i="12"/>
  <c r="AE17" i="12"/>
  <c r="Y40" i="12"/>
  <c r="N42" i="12"/>
  <c r="AA42" i="12"/>
  <c r="Q45" i="12"/>
  <c r="AB45" i="12"/>
  <c r="Q49" i="12"/>
  <c r="L50" i="12"/>
  <c r="X50" i="12"/>
  <c r="L51" i="12"/>
  <c r="Y51" i="12"/>
  <c r="M52" i="12"/>
  <c r="Y52" i="12"/>
  <c r="L53" i="12"/>
  <c r="Y53" i="12"/>
  <c r="T55" i="12"/>
  <c r="L57" i="12"/>
  <c r="Y57" i="12"/>
  <c r="T59" i="12"/>
  <c r="L61" i="12"/>
  <c r="Y61" i="12"/>
  <c r="T63" i="12"/>
  <c r="M70" i="12"/>
  <c r="AA70" i="12"/>
  <c r="Y72" i="12"/>
  <c r="L74" i="12"/>
  <c r="W74" i="12"/>
  <c r="N85" i="12"/>
  <c r="AD86" i="12"/>
  <c r="V86" i="12"/>
  <c r="R90" i="12"/>
  <c r="U91" i="12"/>
  <c r="AC91" i="12"/>
  <c r="AA91" i="12"/>
  <c r="O92" i="12"/>
  <c r="AE92" i="12"/>
  <c r="S93" i="12"/>
  <c r="AD93" i="12"/>
  <c r="U94" i="12"/>
  <c r="W95" i="12"/>
  <c r="P107" i="12"/>
  <c r="AC107" i="12"/>
  <c r="P109" i="12"/>
  <c r="AD109" i="12"/>
  <c r="O111" i="12"/>
  <c r="AA111" i="12"/>
  <c r="M112" i="12"/>
  <c r="AE112" i="12"/>
  <c r="X114" i="12"/>
  <c r="L117" i="12"/>
  <c r="Y117" i="12"/>
  <c r="AA119" i="12"/>
  <c r="W119" i="12"/>
  <c r="S119" i="12"/>
  <c r="AD119" i="12"/>
  <c r="U120" i="12"/>
  <c r="R128" i="12"/>
  <c r="R132" i="12"/>
  <c r="M133" i="12"/>
  <c r="Z138" i="12"/>
  <c r="W138" i="12"/>
  <c r="N138" i="12"/>
  <c r="AE138" i="12"/>
  <c r="V138" i="12"/>
  <c r="M138" i="12"/>
  <c r="AD138" i="12"/>
  <c r="U138" i="12"/>
  <c r="L138" i="12"/>
  <c r="Y138" i="12"/>
  <c r="R142" i="12"/>
  <c r="S144" i="12"/>
  <c r="V152" i="12"/>
  <c r="P152" i="12"/>
  <c r="O152" i="12"/>
  <c r="L152" i="12"/>
  <c r="M155" i="12"/>
  <c r="AE155" i="12"/>
  <c r="S157" i="12"/>
  <c r="L161" i="12"/>
  <c r="T162" i="12"/>
  <c r="X162" i="12"/>
  <c r="R162" i="12"/>
  <c r="P162" i="12"/>
  <c r="K162" i="12"/>
  <c r="AJ162" i="12" s="1"/>
  <c r="X163" i="12"/>
  <c r="Q165" i="12"/>
  <c r="V203" i="12"/>
  <c r="Y203" i="12"/>
  <c r="S203" i="12"/>
  <c r="M203" i="12"/>
  <c r="Y192" i="9"/>
  <c r="T23" i="10"/>
  <c r="V45" i="10"/>
  <c r="AB47" i="10"/>
  <c r="AB52" i="10"/>
  <c r="V67" i="10"/>
  <c r="W85" i="10"/>
  <c r="S121" i="10"/>
  <c r="AB121" i="10"/>
  <c r="V153" i="10"/>
  <c r="X158" i="10"/>
  <c r="P163" i="10"/>
  <c r="AA163" i="10"/>
  <c r="M175" i="10"/>
  <c r="Q179" i="10"/>
  <c r="AA179" i="10"/>
  <c r="Q184" i="10"/>
  <c r="AA184" i="10"/>
  <c r="R186" i="10"/>
  <c r="AE186" i="10"/>
  <c r="U187" i="10"/>
  <c r="R189" i="10"/>
  <c r="AE189" i="10"/>
  <c r="O196" i="10"/>
  <c r="W201" i="10"/>
  <c r="N211" i="10"/>
  <c r="S212" i="10"/>
  <c r="L214" i="10"/>
  <c r="AA214" i="10"/>
  <c r="L219" i="10"/>
  <c r="W219" i="10"/>
  <c r="Z220" i="10"/>
  <c r="N230" i="10"/>
  <c r="AD230" i="10"/>
  <c r="L232" i="10"/>
  <c r="U232" i="10"/>
  <c r="AD232" i="10"/>
  <c r="L241" i="10"/>
  <c r="U241" i="10"/>
  <c r="AD241" i="10"/>
  <c r="W245" i="10"/>
  <c r="S246" i="10"/>
  <c r="N252" i="10"/>
  <c r="AD252" i="10"/>
  <c r="L254" i="10"/>
  <c r="X254" i="10"/>
  <c r="P259" i="10"/>
  <c r="Y259" i="10"/>
  <c r="S260" i="10"/>
  <c r="AB260" i="10"/>
  <c r="L261" i="10"/>
  <c r="U261" i="10"/>
  <c r="AD261" i="10"/>
  <c r="W269" i="10"/>
  <c r="R270" i="10"/>
  <c r="N271" i="10"/>
  <c r="AD271" i="10"/>
  <c r="L277" i="10"/>
  <c r="U277" i="10"/>
  <c r="AD277" i="10"/>
  <c r="S279" i="10"/>
  <c r="AB279" i="10"/>
  <c r="R293" i="10"/>
  <c r="N294" i="10"/>
  <c r="AD294" i="10"/>
  <c r="P295" i="10"/>
  <c r="Y295" i="10"/>
  <c r="S296" i="10"/>
  <c r="AB296" i="10"/>
  <c r="L297" i="10"/>
  <c r="U297" i="10"/>
  <c r="AD297" i="10"/>
  <c r="Q309" i="10"/>
  <c r="AB309" i="10"/>
  <c r="Z312" i="10"/>
  <c r="R328" i="10"/>
  <c r="N329" i="10"/>
  <c r="L331" i="10"/>
  <c r="U331" i="10"/>
  <c r="AD331" i="10"/>
  <c r="P333" i="10"/>
  <c r="Y333" i="10"/>
  <c r="S334" i="10"/>
  <c r="AB334" i="10"/>
  <c r="O340" i="10"/>
  <c r="X340" i="10"/>
  <c r="W347" i="10"/>
  <c r="P350" i="10"/>
  <c r="AB350" i="10"/>
  <c r="X351" i="10"/>
  <c r="P356" i="10"/>
  <c r="Y356" i="10"/>
  <c r="L374" i="10"/>
  <c r="U374" i="10"/>
  <c r="AD374" i="10"/>
  <c r="S376" i="10"/>
  <c r="AE376" i="10"/>
  <c r="S377" i="10"/>
  <c r="AE377" i="10"/>
  <c r="S378" i="10"/>
  <c r="AE378" i="10"/>
  <c r="S379" i="10"/>
  <c r="AE379" i="10"/>
  <c r="P383" i="10"/>
  <c r="L385" i="10"/>
  <c r="Q388" i="10"/>
  <c r="AB388" i="10"/>
  <c r="L390" i="10"/>
  <c r="W390" i="10"/>
  <c r="T391" i="10"/>
  <c r="AE391" i="10"/>
  <c r="Q407" i="10"/>
  <c r="AB407" i="10"/>
  <c r="L424" i="10"/>
  <c r="AD424" i="10"/>
  <c r="X425" i="10"/>
  <c r="P426" i="10"/>
  <c r="AC427" i="10"/>
  <c r="K432" i="10"/>
  <c r="AJ432" i="10" s="1"/>
  <c r="T432" i="10"/>
  <c r="AC432" i="10"/>
  <c r="M433" i="10"/>
  <c r="V433" i="10"/>
  <c r="AE433" i="10"/>
  <c r="S442" i="10"/>
  <c r="AE442" i="10"/>
  <c r="S443" i="10"/>
  <c r="AE443" i="10"/>
  <c r="S444" i="10"/>
  <c r="AE444" i="10"/>
  <c r="S445" i="10"/>
  <c r="AE445" i="10"/>
  <c r="O450" i="10"/>
  <c r="AE450" i="10"/>
  <c r="S451" i="10"/>
  <c r="AE451" i="10"/>
  <c r="S452" i="10"/>
  <c r="AE452" i="10"/>
  <c r="S453" i="10"/>
  <c r="AE453" i="10"/>
  <c r="S454" i="10"/>
  <c r="AE454" i="10"/>
  <c r="K459" i="10"/>
  <c r="AJ459" i="10" s="1"/>
  <c r="T459" i="10"/>
  <c r="AC459" i="10"/>
  <c r="M460" i="10"/>
  <c r="V460" i="10"/>
  <c r="AE460" i="10"/>
  <c r="O461" i="10"/>
  <c r="X461" i="10"/>
  <c r="O465" i="10"/>
  <c r="W467" i="10"/>
  <c r="Q468" i="10"/>
  <c r="S473" i="10"/>
  <c r="P476" i="10"/>
  <c r="R477" i="10"/>
  <c r="V482" i="10"/>
  <c r="L483" i="10"/>
  <c r="AB483" i="10"/>
  <c r="N9" i="11"/>
  <c r="N10" i="11"/>
  <c r="V12" i="11"/>
  <c r="M15" i="11"/>
  <c r="V15" i="11"/>
  <c r="AE15" i="11"/>
  <c r="O16" i="11"/>
  <c r="X16" i="11"/>
  <c r="K18" i="11"/>
  <c r="AJ18" i="11" s="1"/>
  <c r="T18" i="11"/>
  <c r="AC18" i="11"/>
  <c r="L21" i="11"/>
  <c r="AA24" i="11"/>
  <c r="M29" i="11"/>
  <c r="X29" i="11"/>
  <c r="K30" i="11"/>
  <c r="AJ30" i="11" s="1"/>
  <c r="U30" i="11"/>
  <c r="Q32" i="11"/>
  <c r="AD32" i="11"/>
  <c r="L41" i="11"/>
  <c r="U41" i="11"/>
  <c r="AD41" i="11"/>
  <c r="O42" i="11"/>
  <c r="X42" i="11"/>
  <c r="S43" i="11"/>
  <c r="AB43" i="11"/>
  <c r="L44" i="11"/>
  <c r="U44" i="11"/>
  <c r="AD44" i="11"/>
  <c r="M49" i="11"/>
  <c r="N50" i="11"/>
  <c r="AB50" i="11"/>
  <c r="R57" i="11"/>
  <c r="M58" i="11"/>
  <c r="Z58" i="11"/>
  <c r="N66" i="11"/>
  <c r="X66" i="11"/>
  <c r="AE74" i="11"/>
  <c r="X75" i="11"/>
  <c r="U76" i="11"/>
  <c r="W77" i="11"/>
  <c r="L83" i="11"/>
  <c r="N84" i="11"/>
  <c r="AA84" i="11"/>
  <c r="K92" i="11"/>
  <c r="AJ92" i="11" s="1"/>
  <c r="M93" i="11"/>
  <c r="U94" i="11"/>
  <c r="AD95" i="11"/>
  <c r="R96" i="11"/>
  <c r="X99" i="11"/>
  <c r="U100" i="11"/>
  <c r="R102" i="11"/>
  <c r="AE102" i="11"/>
  <c r="V103" i="11"/>
  <c r="S104" i="11"/>
  <c r="L111" i="11"/>
  <c r="T112" i="11"/>
  <c r="M117" i="11"/>
  <c r="K118" i="11"/>
  <c r="AJ118" i="11" s="1"/>
  <c r="U118" i="11"/>
  <c r="AD119" i="11"/>
  <c r="T120" i="11"/>
  <c r="Q123" i="11"/>
  <c r="AA123" i="11"/>
  <c r="M124" i="11"/>
  <c r="AA124" i="11"/>
  <c r="M125" i="11"/>
  <c r="W125" i="11"/>
  <c r="M127" i="11"/>
  <c r="Z127" i="11"/>
  <c r="AE131" i="11"/>
  <c r="U132" i="11"/>
  <c r="Q134" i="11"/>
  <c r="AD134" i="11"/>
  <c r="K139" i="11"/>
  <c r="AJ139" i="11" s="1"/>
  <c r="V139" i="11"/>
  <c r="AE140" i="11"/>
  <c r="U141" i="11"/>
  <c r="K146" i="11"/>
  <c r="AJ146" i="11" s="1"/>
  <c r="M148" i="11"/>
  <c r="X148" i="11"/>
  <c r="P154" i="11"/>
  <c r="Z154" i="11"/>
  <c r="L155" i="11"/>
  <c r="M156" i="11"/>
  <c r="AA156" i="11"/>
  <c r="K160" i="11"/>
  <c r="AJ160" i="11" s="1"/>
  <c r="T160" i="11"/>
  <c r="AC160" i="11"/>
  <c r="M161" i="11"/>
  <c r="W161" i="11"/>
  <c r="S162" i="11"/>
  <c r="M171" i="11"/>
  <c r="AE171" i="11"/>
  <c r="W174" i="11"/>
  <c r="N177" i="11"/>
  <c r="M178" i="11"/>
  <c r="X178" i="11"/>
  <c r="M179" i="11"/>
  <c r="P180" i="11"/>
  <c r="X194" i="11"/>
  <c r="N9" i="12"/>
  <c r="AA9" i="12"/>
  <c r="P10" i="12"/>
  <c r="R11" i="12"/>
  <c r="Q12" i="12"/>
  <c r="M13" i="12"/>
  <c r="AA13" i="12"/>
  <c r="U14" i="12"/>
  <c r="P15" i="12"/>
  <c r="N19" i="12"/>
  <c r="G19" i="12" s="1"/>
  <c r="Y19" i="12"/>
  <c r="U20" i="12"/>
  <c r="W24" i="12"/>
  <c r="Z40" i="12"/>
  <c r="O42" i="12"/>
  <c r="AB42" i="12"/>
  <c r="V43" i="12"/>
  <c r="S45" i="12"/>
  <c r="R49" i="12"/>
  <c r="M50" i="12"/>
  <c r="Y50" i="12"/>
  <c r="O51" i="12"/>
  <c r="AA51" i="12"/>
  <c r="O52" i="12"/>
  <c r="AA52" i="12"/>
  <c r="M53" i="12"/>
  <c r="AA53" i="12"/>
  <c r="S54" i="12"/>
  <c r="M57" i="12"/>
  <c r="AA57" i="12"/>
  <c r="S58" i="12"/>
  <c r="M61" i="12"/>
  <c r="AA61" i="12"/>
  <c r="S62" i="12"/>
  <c r="L66" i="12"/>
  <c r="W66" i="12"/>
  <c r="O70" i="12"/>
  <c r="AE70" i="12"/>
  <c r="M74" i="12"/>
  <c r="X74" i="12"/>
  <c r="N75" i="12"/>
  <c r="Y75" i="12"/>
  <c r="L76" i="12"/>
  <c r="M79" i="12"/>
  <c r="O85" i="12"/>
  <c r="K86" i="12"/>
  <c r="AJ86" i="12" s="1"/>
  <c r="AB89" i="12"/>
  <c r="O89" i="12"/>
  <c r="AA89" i="12"/>
  <c r="M89" i="12"/>
  <c r="AC89" i="12"/>
  <c r="T90" i="12"/>
  <c r="O91" i="12"/>
  <c r="R92" i="12"/>
  <c r="X97" i="12"/>
  <c r="T97" i="12"/>
  <c r="AC97" i="12"/>
  <c r="R99" i="12"/>
  <c r="Q100" i="12"/>
  <c r="AD100" i="12"/>
  <c r="P100" i="12"/>
  <c r="Z100" i="12"/>
  <c r="Q107" i="12"/>
  <c r="Q109" i="12"/>
  <c r="AE109" i="12"/>
  <c r="P111" i="12"/>
  <c r="AB111" i="12"/>
  <c r="O112" i="12"/>
  <c r="N117" i="12"/>
  <c r="AD117" i="12"/>
  <c r="M119" i="12"/>
  <c r="AA124" i="12"/>
  <c r="P124" i="12"/>
  <c r="Z124" i="12"/>
  <c r="N124" i="12"/>
  <c r="Y124" i="12"/>
  <c r="S128" i="12"/>
  <c r="AE129" i="12"/>
  <c r="V131" i="12"/>
  <c r="S132" i="12"/>
  <c r="K138" i="12"/>
  <c r="AJ138" i="12" s="1"/>
  <c r="AA138" i="12"/>
  <c r="S139" i="12"/>
  <c r="AE139" i="12"/>
  <c r="S142" i="12"/>
  <c r="T144" i="12"/>
  <c r="T150" i="12"/>
  <c r="X152" i="12"/>
  <c r="Q155" i="12"/>
  <c r="T157" i="12"/>
  <c r="O161" i="12"/>
  <c r="L162" i="12"/>
  <c r="AB167" i="12"/>
  <c r="G175" i="12"/>
  <c r="X182" i="12"/>
  <c r="S196" i="12"/>
  <c r="AD198" i="12"/>
  <c r="AA198" i="12"/>
  <c r="Y198" i="12"/>
  <c r="U198" i="12"/>
  <c r="S198" i="12"/>
  <c r="O198" i="12"/>
  <c r="N198" i="12"/>
  <c r="S123" i="11"/>
  <c r="AB123" i="11"/>
  <c r="Z162" i="11"/>
  <c r="W162" i="11"/>
  <c r="N162" i="11"/>
  <c r="T162" i="11"/>
  <c r="AD162" i="11"/>
  <c r="AA183" i="11"/>
  <c r="W183" i="11"/>
  <c r="Y184" i="11"/>
  <c r="O184" i="11"/>
  <c r="U184" i="11"/>
  <c r="Y186" i="11"/>
  <c r="K186" i="11"/>
  <c r="AJ186" i="11" s="1"/>
  <c r="AA186" i="11"/>
  <c r="AA196" i="11"/>
  <c r="W196" i="11"/>
  <c r="Y197" i="11"/>
  <c r="O197" i="11"/>
  <c r="V197" i="11"/>
  <c r="U10" i="12"/>
  <c r="V14" i="12"/>
  <c r="AD34" i="12"/>
  <c r="Y34" i="12"/>
  <c r="AB40" i="12"/>
  <c r="P42" i="12"/>
  <c r="Z45" i="12"/>
  <c r="Y45" i="12"/>
  <c r="P45" i="12"/>
  <c r="T45" i="12"/>
  <c r="AD45" i="12"/>
  <c r="X49" i="12"/>
  <c r="AD55" i="12"/>
  <c r="X55" i="12"/>
  <c r="M55" i="12"/>
  <c r="W55" i="12"/>
  <c r="L55" i="12"/>
  <c r="Y55" i="12"/>
  <c r="AD59" i="12"/>
  <c r="X59" i="12"/>
  <c r="M59" i="12"/>
  <c r="W59" i="12"/>
  <c r="L59" i="12"/>
  <c r="Y59" i="12"/>
  <c r="AD63" i="12"/>
  <c r="X63" i="12"/>
  <c r="M63" i="12"/>
  <c r="W63" i="12"/>
  <c r="L63" i="12"/>
  <c r="Y63" i="12"/>
  <c r="P70" i="12"/>
  <c r="Z93" i="12"/>
  <c r="W93" i="12"/>
  <c r="N93" i="12"/>
  <c r="AE93" i="12"/>
  <c r="V93" i="12"/>
  <c r="M93" i="12"/>
  <c r="U93" i="12"/>
  <c r="AE94" i="12"/>
  <c r="T94" i="12"/>
  <c r="AD94" i="12"/>
  <c r="R94" i="12"/>
  <c r="X94" i="12"/>
  <c r="R109" i="12"/>
  <c r="Q111" i="12"/>
  <c r="AC111" i="12"/>
  <c r="R112" i="12"/>
  <c r="V114" i="12"/>
  <c r="S114" i="12"/>
  <c r="AA114" i="12"/>
  <c r="W120" i="12"/>
  <c r="M120" i="12"/>
  <c r="V120" i="12"/>
  <c r="K120" i="12"/>
  <c r="AJ120" i="12" s="1"/>
  <c r="Y120" i="12"/>
  <c r="V128" i="12"/>
  <c r="T170" i="12"/>
  <c r="X170" i="12"/>
  <c r="S170" i="12"/>
  <c r="K170" i="12"/>
  <c r="AJ170" i="12" s="1"/>
  <c r="T163" i="10"/>
  <c r="U175" i="10"/>
  <c r="T179" i="10"/>
  <c r="T184" i="10"/>
  <c r="V186" i="10"/>
  <c r="X187" i="10"/>
  <c r="V189" i="10"/>
  <c r="W211" i="10"/>
  <c r="P214" i="10"/>
  <c r="AD214" i="10"/>
  <c r="O219" i="10"/>
  <c r="Y219" i="10"/>
  <c r="Q230" i="10"/>
  <c r="N232" i="10"/>
  <c r="W232" i="10"/>
  <c r="N241" i="10"/>
  <c r="W241" i="10"/>
  <c r="P252" i="10"/>
  <c r="O254" i="10"/>
  <c r="S259" i="10"/>
  <c r="AB259" i="10"/>
  <c r="N261" i="10"/>
  <c r="W261" i="10"/>
  <c r="P271" i="10"/>
  <c r="N277" i="10"/>
  <c r="W277" i="10"/>
  <c r="Q294" i="10"/>
  <c r="S295" i="10"/>
  <c r="AB295" i="10"/>
  <c r="N297" i="10"/>
  <c r="W297" i="10"/>
  <c r="T309" i="10"/>
  <c r="AE309" i="10"/>
  <c r="R329" i="10"/>
  <c r="N331" i="10"/>
  <c r="W331" i="10"/>
  <c r="S333" i="10"/>
  <c r="AB333" i="10"/>
  <c r="Q340" i="10"/>
  <c r="AA340" i="10"/>
  <c r="AB347" i="10"/>
  <c r="S350" i="10"/>
  <c r="S356" i="10"/>
  <c r="AB356" i="10"/>
  <c r="N374" i="10"/>
  <c r="W374" i="10"/>
  <c r="V376" i="10"/>
  <c r="V377" i="10"/>
  <c r="V378" i="10"/>
  <c r="V379" i="10"/>
  <c r="T383" i="10"/>
  <c r="Q385" i="10"/>
  <c r="T388" i="10"/>
  <c r="AE388" i="10"/>
  <c r="O390" i="10"/>
  <c r="Y390" i="10"/>
  <c r="T407" i="10"/>
  <c r="AE407" i="10"/>
  <c r="P424" i="10"/>
  <c r="AC425" i="10"/>
  <c r="U426" i="10"/>
  <c r="M432" i="10"/>
  <c r="V432" i="10"/>
  <c r="AE432" i="10"/>
  <c r="O433" i="10"/>
  <c r="X433" i="10"/>
  <c r="V442" i="10"/>
  <c r="V443" i="10"/>
  <c r="V444" i="10"/>
  <c r="V445" i="10"/>
  <c r="T450" i="10"/>
  <c r="V451" i="10"/>
  <c r="V452" i="10"/>
  <c r="V453" i="10"/>
  <c r="V454" i="10"/>
  <c r="M459" i="10"/>
  <c r="V459" i="10"/>
  <c r="AE459" i="10"/>
  <c r="O460" i="10"/>
  <c r="X460" i="10"/>
  <c r="Q461" i="10"/>
  <c r="AA461" i="10"/>
  <c r="S465" i="10"/>
  <c r="AA467" i="10"/>
  <c r="S468" i="10"/>
  <c r="X473" i="10"/>
  <c r="X476" i="10"/>
  <c r="Y477" i="10"/>
  <c r="X482" i="10"/>
  <c r="O483" i="10"/>
  <c r="AE483" i="10"/>
  <c r="AC9" i="11"/>
  <c r="T10" i="11"/>
  <c r="AD12" i="11"/>
  <c r="O15" i="11"/>
  <c r="X15" i="11"/>
  <c r="Q16" i="11"/>
  <c r="AA16" i="11"/>
  <c r="M18" i="11"/>
  <c r="V18" i="11"/>
  <c r="AE18" i="11"/>
  <c r="T21" i="11"/>
  <c r="P29" i="11"/>
  <c r="AA29" i="11"/>
  <c r="M30" i="11"/>
  <c r="X30" i="11"/>
  <c r="U32" i="11"/>
  <c r="N41" i="11"/>
  <c r="W41" i="11"/>
  <c r="Q42" i="11"/>
  <c r="AA42" i="11"/>
  <c r="N44" i="11"/>
  <c r="W44" i="11"/>
  <c r="V49" i="11"/>
  <c r="AA57" i="11"/>
  <c r="Q58" i="11"/>
  <c r="AC58" i="11"/>
  <c r="P66" i="11"/>
  <c r="Z66" i="11"/>
  <c r="K73" i="11"/>
  <c r="AJ73" i="11" s="1"/>
  <c r="L74" i="11"/>
  <c r="AE77" i="11"/>
  <c r="V83" i="11"/>
  <c r="T92" i="11"/>
  <c r="O93" i="11"/>
  <c r="W96" i="11"/>
  <c r="Y100" i="11"/>
  <c r="Y103" i="11"/>
  <c r="O111" i="11"/>
  <c r="U117" i="11"/>
  <c r="M118" i="11"/>
  <c r="X118" i="11"/>
  <c r="K123" i="11"/>
  <c r="AJ123" i="11" s="1"/>
  <c r="T123" i="11"/>
  <c r="AC123" i="11"/>
  <c r="O124" i="11"/>
  <c r="O125" i="11"/>
  <c r="Z125" i="11"/>
  <c r="P127" i="11"/>
  <c r="AC127" i="11"/>
  <c r="U134" i="11"/>
  <c r="N139" i="11"/>
  <c r="G139" i="11" s="1"/>
  <c r="X139" i="11"/>
  <c r="AC146" i="11"/>
  <c r="P148" i="11"/>
  <c r="Z148" i="11"/>
  <c r="R154" i="11"/>
  <c r="AC154" i="11"/>
  <c r="U155" i="11"/>
  <c r="M160" i="11"/>
  <c r="V160" i="11"/>
  <c r="AE160" i="11"/>
  <c r="O161" i="11"/>
  <c r="Y161" i="11"/>
  <c r="K162" i="11"/>
  <c r="AJ162" i="11" s="1"/>
  <c r="U162" i="11"/>
  <c r="AE162" i="11"/>
  <c r="R171" i="11"/>
  <c r="Z174" i="11"/>
  <c r="V177" i="11"/>
  <c r="O178" i="11"/>
  <c r="AB178" i="11"/>
  <c r="AD179" i="11"/>
  <c r="U180" i="11"/>
  <c r="L183" i="11"/>
  <c r="K184" i="11"/>
  <c r="AJ184" i="11" s="1"/>
  <c r="W184" i="11"/>
  <c r="AA185" i="11"/>
  <c r="K185" i="11"/>
  <c r="AJ185" i="11" s="1"/>
  <c r="M186" i="11"/>
  <c r="AC186" i="11"/>
  <c r="Z194" i="11"/>
  <c r="M196" i="11"/>
  <c r="K197" i="11"/>
  <c r="AJ197" i="11" s="1"/>
  <c r="W197" i="11"/>
  <c r="Q9" i="12"/>
  <c r="W10" i="12"/>
  <c r="AB11" i="12"/>
  <c r="Q11" i="12"/>
  <c r="G11" i="12" s="1"/>
  <c r="V11" i="12"/>
  <c r="Z12" i="12"/>
  <c r="W12" i="12"/>
  <c r="N12" i="12"/>
  <c r="T12" i="12"/>
  <c r="AD12" i="12"/>
  <c r="P13" i="12"/>
  <c r="AD13" i="12"/>
  <c r="AD14" i="12"/>
  <c r="X15" i="12"/>
  <c r="K17" i="12"/>
  <c r="AJ17" i="12" s="1"/>
  <c r="P19" i="12"/>
  <c r="AA19" i="12"/>
  <c r="Y24" i="12"/>
  <c r="M34" i="12"/>
  <c r="L40" i="12"/>
  <c r="AD40" i="12"/>
  <c r="S42" i="12"/>
  <c r="Y43" i="12"/>
  <c r="K45" i="12"/>
  <c r="AJ45" i="12" s="1"/>
  <c r="U45" i="12"/>
  <c r="AE45" i="12"/>
  <c r="Z49" i="12"/>
  <c r="Q50" i="12"/>
  <c r="AC50" i="12"/>
  <c r="Q51" i="12"/>
  <c r="AC51" i="12"/>
  <c r="Q52" i="12"/>
  <c r="AC52" i="12"/>
  <c r="P53" i="12"/>
  <c r="K55" i="12"/>
  <c r="AJ55" i="12" s="1"/>
  <c r="AA55" i="12"/>
  <c r="P57" i="12"/>
  <c r="K59" i="12"/>
  <c r="AJ59" i="12" s="1"/>
  <c r="AA59" i="12"/>
  <c r="P61" i="12"/>
  <c r="K63" i="12"/>
  <c r="AJ63" i="12" s="1"/>
  <c r="AA63" i="12"/>
  <c r="N66" i="12"/>
  <c r="AB66" i="12"/>
  <c r="T70" i="12"/>
  <c r="AD73" i="12"/>
  <c r="V73" i="12"/>
  <c r="O74" i="12"/>
  <c r="AC74" i="12"/>
  <c r="P75" i="12"/>
  <c r="AB75" i="12"/>
  <c r="Z77" i="12"/>
  <c r="W77" i="12"/>
  <c r="AD78" i="12"/>
  <c r="Z78" i="12"/>
  <c r="Y78" i="12"/>
  <c r="W79" i="12"/>
  <c r="S85" i="12"/>
  <c r="AB87" i="12"/>
  <c r="Z87" i="12"/>
  <c r="Z88" i="12"/>
  <c r="P88" i="12"/>
  <c r="Y88" i="12"/>
  <c r="N88" i="12"/>
  <c r="V88" i="12"/>
  <c r="K93" i="12"/>
  <c r="AJ93" i="12" s="1"/>
  <c r="X93" i="12"/>
  <c r="K94" i="12"/>
  <c r="AJ94" i="12" s="1"/>
  <c r="Z94" i="12"/>
  <c r="V96" i="12"/>
  <c r="L96" i="12"/>
  <c r="AE96" i="12"/>
  <c r="U96" i="12"/>
  <c r="K96" i="12"/>
  <c r="AJ96" i="12" s="1"/>
  <c r="Y96" i="12"/>
  <c r="Y98" i="12"/>
  <c r="AD98" i="12"/>
  <c r="N98" i="12"/>
  <c r="AA98" i="12"/>
  <c r="M98" i="12"/>
  <c r="S107" i="12"/>
  <c r="AA108" i="12"/>
  <c r="L108" i="12"/>
  <c r="X108" i="12"/>
  <c r="K108" i="12"/>
  <c r="AJ108" i="12" s="1"/>
  <c r="AD108" i="12"/>
  <c r="U109" i="12"/>
  <c r="AB110" i="12"/>
  <c r="N110" i="12"/>
  <c r="Y110" i="12"/>
  <c r="L110" i="12"/>
  <c r="AD110" i="12"/>
  <c r="S111" i="12"/>
  <c r="AD111" i="12"/>
  <c r="V112" i="12"/>
  <c r="L114" i="12"/>
  <c r="AB114" i="12"/>
  <c r="AB116" i="12"/>
  <c r="AA116" i="12"/>
  <c r="P116" i="12"/>
  <c r="R117" i="12"/>
  <c r="O119" i="12"/>
  <c r="N120" i="12"/>
  <c r="Z120" i="12"/>
  <c r="AE123" i="12"/>
  <c r="W123" i="12"/>
  <c r="P123" i="12"/>
  <c r="X128" i="12"/>
  <c r="W132" i="12"/>
  <c r="AA134" i="12"/>
  <c r="W134" i="12"/>
  <c r="S134" i="12"/>
  <c r="R134" i="12"/>
  <c r="AD137" i="12"/>
  <c r="V137" i="12"/>
  <c r="P137" i="12"/>
  <c r="N137" i="12"/>
  <c r="P138" i="12"/>
  <c r="AC138" i="12"/>
  <c r="AD142" i="12"/>
  <c r="Z144" i="12"/>
  <c r="Z150" i="12"/>
  <c r="AB152" i="12"/>
  <c r="T155" i="12"/>
  <c r="V161" i="12"/>
  <c r="AB162" i="12"/>
  <c r="T166" i="12"/>
  <c r="Z166" i="12"/>
  <c r="X166" i="12"/>
  <c r="P166" i="12"/>
  <c r="K166" i="12"/>
  <c r="AJ166" i="12" s="1"/>
  <c r="AE170" i="12"/>
  <c r="U186" i="12"/>
  <c r="AA186" i="12"/>
  <c r="T201" i="12"/>
  <c r="Z201" i="12"/>
  <c r="N201" i="12"/>
  <c r="S340" i="10"/>
  <c r="AB340" i="10"/>
  <c r="V383" i="10"/>
  <c r="R385" i="10"/>
  <c r="R424" i="10"/>
  <c r="X426" i="10"/>
  <c r="N432" i="10"/>
  <c r="W432" i="10"/>
  <c r="P433" i="10"/>
  <c r="Y433" i="10"/>
  <c r="V450" i="10"/>
  <c r="N459" i="10"/>
  <c r="W459" i="10"/>
  <c r="P460" i="10"/>
  <c r="Y460" i="10"/>
  <c r="S461" i="10"/>
  <c r="AB461" i="10"/>
  <c r="AE467" i="10"/>
  <c r="W468" i="10"/>
  <c r="AA477" i="10"/>
  <c r="P483" i="10"/>
  <c r="U10" i="11"/>
  <c r="P15" i="11"/>
  <c r="Y15" i="11"/>
  <c r="S16" i="11"/>
  <c r="AB16" i="11"/>
  <c r="N18" i="11"/>
  <c r="W18" i="11"/>
  <c r="Q29" i="11"/>
  <c r="AB29" i="11"/>
  <c r="O30" i="11"/>
  <c r="Y30" i="11"/>
  <c r="S42" i="11"/>
  <c r="AB42" i="11"/>
  <c r="R58" i="11"/>
  <c r="AE58" i="11"/>
  <c r="Q66" i="11"/>
  <c r="AA66" i="11"/>
  <c r="L73" i="11"/>
  <c r="N74" i="11"/>
  <c r="V92" i="11"/>
  <c r="V93" i="11"/>
  <c r="U111" i="11"/>
  <c r="N118" i="11"/>
  <c r="L123" i="11"/>
  <c r="U123" i="11"/>
  <c r="AD123" i="11"/>
  <c r="P125" i="11"/>
  <c r="AA125" i="11"/>
  <c r="R127" i="11"/>
  <c r="AD127" i="11"/>
  <c r="O139" i="11"/>
  <c r="Q148" i="11"/>
  <c r="AA148" i="11"/>
  <c r="T154" i="11"/>
  <c r="N160" i="11"/>
  <c r="W160" i="11"/>
  <c r="P161" i="11"/>
  <c r="L162" i="11"/>
  <c r="V162" i="11"/>
  <c r="AD174" i="11"/>
  <c r="M183" i="11"/>
  <c r="L184" i="11"/>
  <c r="X184" i="11"/>
  <c r="O186" i="11"/>
  <c r="AE194" i="11"/>
  <c r="N196" i="11"/>
  <c r="M197" i="11"/>
  <c r="X197" i="11"/>
  <c r="X10" i="12"/>
  <c r="Y15" i="12"/>
  <c r="L17" i="12"/>
  <c r="AB21" i="12"/>
  <c r="M21" i="12"/>
  <c r="AB23" i="12"/>
  <c r="AE23" i="12"/>
  <c r="N34" i="12"/>
  <c r="N40" i="12"/>
  <c r="L45" i="12"/>
  <c r="V45" i="12"/>
  <c r="AC49" i="12"/>
  <c r="S50" i="12"/>
  <c r="S51" i="12"/>
  <c r="S52" i="12"/>
  <c r="AD54" i="12"/>
  <c r="AA54" i="12"/>
  <c r="P54" i="12"/>
  <c r="Y54" i="12"/>
  <c r="O54" i="12"/>
  <c r="W54" i="12"/>
  <c r="O55" i="12"/>
  <c r="AB55" i="12"/>
  <c r="AD58" i="12"/>
  <c r="AA58" i="12"/>
  <c r="P58" i="12"/>
  <c r="Y58" i="12"/>
  <c r="O58" i="12"/>
  <c r="W58" i="12"/>
  <c r="O59" i="12"/>
  <c r="AB59" i="12"/>
  <c r="AD62" i="12"/>
  <c r="AA62" i="12"/>
  <c r="P62" i="12"/>
  <c r="Y62" i="12"/>
  <c r="O62" i="12"/>
  <c r="W62" i="12"/>
  <c r="O63" i="12"/>
  <c r="AB63" i="12"/>
  <c r="S74" i="12"/>
  <c r="AA90" i="12"/>
  <c r="P90" i="12"/>
  <c r="Z90" i="12"/>
  <c r="N90" i="12"/>
  <c r="Y90" i="12"/>
  <c r="AB92" i="12"/>
  <c r="Q92" i="12"/>
  <c r="Z92" i="12"/>
  <c r="P92" i="12"/>
  <c r="W92" i="12"/>
  <c r="L93" i="12"/>
  <c r="Y93" i="12"/>
  <c r="L94" i="12"/>
  <c r="AA94" i="12"/>
  <c r="AC99" i="12"/>
  <c r="Q99" i="12"/>
  <c r="AB99" i="12"/>
  <c r="P99" i="12"/>
  <c r="W99" i="12"/>
  <c r="M114" i="12"/>
  <c r="AD114" i="12"/>
  <c r="AC118" i="12"/>
  <c r="W118" i="12"/>
  <c r="R119" i="12"/>
  <c r="O120" i="12"/>
  <c r="AA120" i="12"/>
  <c r="AA131" i="12"/>
  <c r="O131" i="12"/>
  <c r="Z131" i="12"/>
  <c r="N131" i="12"/>
  <c r="X131" i="12"/>
  <c r="M131" i="12"/>
  <c r="AD131" i="12"/>
  <c r="Q138" i="12"/>
  <c r="Z139" i="12"/>
  <c r="AA139" i="12"/>
  <c r="Q139" i="12"/>
  <c r="Y139" i="12"/>
  <c r="P139" i="12"/>
  <c r="X139" i="12"/>
  <c r="O139" i="12"/>
  <c r="V139" i="12"/>
  <c r="AD162" i="12"/>
  <c r="T176" i="12"/>
  <c r="X176" i="12"/>
  <c r="S176" i="12"/>
  <c r="O186" i="12"/>
  <c r="Y10" i="12"/>
  <c r="AA14" i="12"/>
  <c r="W14" i="12"/>
  <c r="AD42" i="12"/>
  <c r="R42" i="12"/>
  <c r="W42" i="12"/>
  <c r="AD70" i="12"/>
  <c r="AC70" i="12"/>
  <c r="S70" i="12"/>
  <c r="AB70" i="12"/>
  <c r="Q70" i="12"/>
  <c r="W70" i="12"/>
  <c r="AD72" i="12"/>
  <c r="O72" i="12"/>
  <c r="N72" i="12"/>
  <c r="Y109" i="12"/>
  <c r="O109" i="12"/>
  <c r="X109" i="12"/>
  <c r="N109" i="12"/>
  <c r="W109" i="12"/>
  <c r="Z111" i="12"/>
  <c r="W111" i="12"/>
  <c r="N111" i="12"/>
  <c r="AE111" i="12"/>
  <c r="V111" i="12"/>
  <c r="M111" i="12"/>
  <c r="U111" i="12"/>
  <c r="U112" i="12"/>
  <c r="S112" i="12"/>
  <c r="AA112" i="12"/>
  <c r="AC128" i="12"/>
  <c r="O128" i="12"/>
  <c r="AA128" i="12"/>
  <c r="M128" i="12"/>
  <c r="AD128" i="12"/>
  <c r="U158" i="12"/>
  <c r="S158" i="12"/>
  <c r="T165" i="12"/>
  <c r="AB165" i="12"/>
  <c r="Y165" i="12"/>
  <c r="W165" i="12"/>
  <c r="P165" i="12"/>
  <c r="Z383" i="10"/>
  <c r="AC426" i="10"/>
  <c r="S433" i="10"/>
  <c r="AB433" i="10"/>
  <c r="X450" i="10"/>
  <c r="S460" i="10"/>
  <c r="AB460" i="10"/>
  <c r="S15" i="11"/>
  <c r="AB15" i="11"/>
  <c r="T29" i="11"/>
  <c r="AE29" i="11"/>
  <c r="T66" i="11"/>
  <c r="U73" i="11"/>
  <c r="V74" i="11"/>
  <c r="N123" i="11"/>
  <c r="W123" i="11"/>
  <c r="T125" i="11"/>
  <c r="T148" i="11"/>
  <c r="Z161" i="11"/>
  <c r="AD161" i="11"/>
  <c r="U161" i="11"/>
  <c r="S161" i="11"/>
  <c r="AC161" i="11"/>
  <c r="O162" i="11"/>
  <c r="Y162" i="11"/>
  <c r="AD180" i="11"/>
  <c r="O180" i="11"/>
  <c r="Y180" i="11"/>
  <c r="U183" i="11"/>
  <c r="P184" i="11"/>
  <c r="AA184" i="11"/>
  <c r="R186" i="11"/>
  <c r="AA195" i="11"/>
  <c r="U195" i="11"/>
  <c r="V196" i="11"/>
  <c r="P197" i="11"/>
  <c r="AA197" i="11"/>
  <c r="AE9" i="12"/>
  <c r="R9" i="12"/>
  <c r="W9" i="12"/>
  <c r="K10" i="12"/>
  <c r="AJ10" i="12" s="1"/>
  <c r="AA10" i="12"/>
  <c r="AE13" i="12"/>
  <c r="T13" i="12"/>
  <c r="V13" i="12"/>
  <c r="L14" i="12"/>
  <c r="AD15" i="12"/>
  <c r="V17" i="12"/>
  <c r="X34" i="12"/>
  <c r="T40" i="12"/>
  <c r="K42" i="12"/>
  <c r="AJ42" i="12" s="1"/>
  <c r="X42" i="12"/>
  <c r="N45" i="12"/>
  <c r="X45" i="12"/>
  <c r="M49" i="12"/>
  <c r="AD50" i="12"/>
  <c r="AA50" i="12"/>
  <c r="P50" i="12"/>
  <c r="U50" i="12"/>
  <c r="AD51" i="12"/>
  <c r="X51" i="12"/>
  <c r="M51" i="12"/>
  <c r="U51" i="12"/>
  <c r="AD52" i="12"/>
  <c r="U52" i="12"/>
  <c r="K52" i="12"/>
  <c r="AJ52" i="12" s="1"/>
  <c r="W52" i="12"/>
  <c r="AD53" i="12"/>
  <c r="AC53" i="12"/>
  <c r="S53" i="12"/>
  <c r="AB53" i="12"/>
  <c r="Q53" i="12"/>
  <c r="W53" i="12"/>
  <c r="Q55" i="12"/>
  <c r="AE55" i="12"/>
  <c r="AD57" i="12"/>
  <c r="AC57" i="12"/>
  <c r="S57" i="12"/>
  <c r="AB57" i="12"/>
  <c r="Q57" i="12"/>
  <c r="W57" i="12"/>
  <c r="Q59" i="12"/>
  <c r="AE59" i="12"/>
  <c r="AD61" i="12"/>
  <c r="AC61" i="12"/>
  <c r="S61" i="12"/>
  <c r="AB61" i="12"/>
  <c r="Q61" i="12"/>
  <c r="W61" i="12"/>
  <c r="Q63" i="12"/>
  <c r="AE63" i="12"/>
  <c r="K70" i="12"/>
  <c r="AJ70" i="12" s="1"/>
  <c r="X70" i="12"/>
  <c r="M72" i="12"/>
  <c r="Z74" i="12"/>
  <c r="AA74" i="12"/>
  <c r="Q74" i="12"/>
  <c r="Y74" i="12"/>
  <c r="P74" i="12"/>
  <c r="U74" i="12"/>
  <c r="X85" i="12"/>
  <c r="V85" i="12"/>
  <c r="AD85" i="12"/>
  <c r="P93" i="12"/>
  <c r="AB93" i="12"/>
  <c r="O94" i="12"/>
  <c r="Z107" i="12"/>
  <c r="M107" i="12"/>
  <c r="Y107" i="12"/>
  <c r="L107" i="12"/>
  <c r="AA107" i="12"/>
  <c r="K109" i="12"/>
  <c r="AJ109" i="12" s="1"/>
  <c r="Z109" i="12"/>
  <c r="K111" i="12"/>
  <c r="AJ111" i="12" s="1"/>
  <c r="X111" i="12"/>
  <c r="K112" i="12"/>
  <c r="AJ112" i="12" s="1"/>
  <c r="AB112" i="12"/>
  <c r="Q114" i="12"/>
  <c r="AA117" i="12"/>
  <c r="Q117" i="12"/>
  <c r="G117" i="12" s="1"/>
  <c r="Z117" i="12"/>
  <c r="P117" i="12"/>
  <c r="W117" i="12"/>
  <c r="Q120" i="12"/>
  <c r="AE120" i="12"/>
  <c r="K128" i="12"/>
  <c r="AJ128" i="12" s="1"/>
  <c r="AC132" i="12"/>
  <c r="Q132" i="12"/>
  <c r="AB132" i="12"/>
  <c r="N132" i="12"/>
  <c r="AA132" i="12"/>
  <c r="M132" i="12"/>
  <c r="AD133" i="12"/>
  <c r="Y133" i="12"/>
  <c r="V133" i="12"/>
  <c r="G135" i="12"/>
  <c r="AB142" i="12"/>
  <c r="N142" i="12"/>
  <c r="AA142" i="12"/>
  <c r="M142" i="12"/>
  <c r="Y142" i="12"/>
  <c r="L142" i="12"/>
  <c r="U142" i="12"/>
  <c r="AD144" i="12"/>
  <c r="Q144" i="12"/>
  <c r="AC144" i="12"/>
  <c r="O144" i="12"/>
  <c r="AB144" i="12"/>
  <c r="M144" i="12"/>
  <c r="Y144" i="12"/>
  <c r="K144" i="12"/>
  <c r="AJ144" i="12" s="1"/>
  <c r="G149" i="12"/>
  <c r="Z155" i="12"/>
  <c r="Y155" i="12"/>
  <c r="P155" i="12"/>
  <c r="X155" i="12"/>
  <c r="O155" i="12"/>
  <c r="W155" i="12"/>
  <c r="N155" i="12"/>
  <c r="AD155" i="12"/>
  <c r="U155" i="12"/>
  <c r="L155" i="12"/>
  <c r="AB155" i="12"/>
  <c r="AE157" i="12"/>
  <c r="Q157" i="12"/>
  <c r="AC157" i="12"/>
  <c r="O157" i="12"/>
  <c r="AB157" i="12"/>
  <c r="N157" i="12"/>
  <c r="Y157" i="12"/>
  <c r="K157" i="12"/>
  <c r="AJ157" i="12" s="1"/>
  <c r="L158" i="12"/>
  <c r="AD161" i="12"/>
  <c r="R161" i="12"/>
  <c r="AA161" i="12"/>
  <c r="Q161" i="12"/>
  <c r="Z161" i="12"/>
  <c r="P161" i="12"/>
  <c r="X161" i="12"/>
  <c r="N161" i="12"/>
  <c r="AE161" i="12"/>
  <c r="V163" i="12"/>
  <c r="P163" i="12"/>
  <c r="N163" i="12"/>
  <c r="L163" i="12"/>
  <c r="AB163" i="12"/>
  <c r="K165" i="12"/>
  <c r="AJ165" i="12" s="1"/>
  <c r="V168" i="12"/>
  <c r="T169" i="12"/>
  <c r="AE169" i="12"/>
  <c r="P195" i="12"/>
  <c r="Y195" i="12"/>
  <c r="L205" i="12"/>
  <c r="U205" i="12"/>
  <c r="AD205" i="12"/>
  <c r="K208" i="12"/>
  <c r="AJ208" i="12" s="1"/>
  <c r="T208" i="12"/>
  <c r="AC208" i="12"/>
  <c r="S211" i="12"/>
  <c r="AB211" i="12"/>
  <c r="L212" i="12"/>
  <c r="U212" i="12"/>
  <c r="AD212" i="12"/>
  <c r="R214" i="12"/>
  <c r="M215" i="12"/>
  <c r="X215" i="12"/>
  <c r="N216" i="12"/>
  <c r="Z216" i="12"/>
  <c r="Z229" i="12"/>
  <c r="N229" i="12"/>
  <c r="W229" i="12"/>
  <c r="M230" i="12"/>
  <c r="Y230" i="12"/>
  <c r="U231" i="12"/>
  <c r="Y237" i="12"/>
  <c r="Q237" i="12"/>
  <c r="K266" i="12"/>
  <c r="AJ266" i="12" s="1"/>
  <c r="Z266" i="12"/>
  <c r="K270" i="12"/>
  <c r="AJ270" i="12" s="1"/>
  <c r="Y270" i="12"/>
  <c r="Q271" i="12"/>
  <c r="R272" i="12"/>
  <c r="M280" i="12"/>
  <c r="N281" i="12"/>
  <c r="AA281" i="12"/>
  <c r="M285" i="12"/>
  <c r="AA285" i="12"/>
  <c r="V290" i="12"/>
  <c r="L290" i="12"/>
  <c r="U290" i="12"/>
  <c r="R295" i="12"/>
  <c r="U298" i="12"/>
  <c r="L303" i="12"/>
  <c r="AA303" i="12"/>
  <c r="S316" i="12"/>
  <c r="AB323" i="12"/>
  <c r="AA323" i="12"/>
  <c r="T323" i="12"/>
  <c r="S323" i="12"/>
  <c r="AB325" i="12"/>
  <c r="W325" i="12"/>
  <c r="O327" i="12"/>
  <c r="K332" i="12"/>
  <c r="AJ332" i="12" s="1"/>
  <c r="V337" i="12"/>
  <c r="AE337" i="12"/>
  <c r="X337" i="12"/>
  <c r="R337" i="12"/>
  <c r="L361" i="12"/>
  <c r="Y143" i="12"/>
  <c r="K168" i="12"/>
  <c r="AJ168" i="12" s="1"/>
  <c r="W168" i="12"/>
  <c r="K169" i="12"/>
  <c r="AJ169" i="12" s="1"/>
  <c r="V169" i="12"/>
  <c r="L171" i="12"/>
  <c r="AB178" i="12"/>
  <c r="G179" i="12"/>
  <c r="S181" i="12"/>
  <c r="AB181" i="12"/>
  <c r="Q195" i="12"/>
  <c r="AA195" i="12"/>
  <c r="T199" i="12"/>
  <c r="AD199" i="12"/>
  <c r="M205" i="12"/>
  <c r="V205" i="12"/>
  <c r="AE205" i="12"/>
  <c r="S207" i="12"/>
  <c r="AB207" i="12"/>
  <c r="L208" i="12"/>
  <c r="U208" i="12"/>
  <c r="AD208" i="12"/>
  <c r="K211" i="12"/>
  <c r="AJ211" i="12" s="1"/>
  <c r="T211" i="12"/>
  <c r="AC211" i="12"/>
  <c r="M212" i="12"/>
  <c r="V212" i="12"/>
  <c r="AE212" i="12"/>
  <c r="T214" i="12"/>
  <c r="N215" i="12"/>
  <c r="Y215" i="12"/>
  <c r="O216" i="12"/>
  <c r="AC216" i="12"/>
  <c r="T223" i="12"/>
  <c r="AD223" i="12"/>
  <c r="X226" i="12"/>
  <c r="T226" i="12"/>
  <c r="V228" i="12"/>
  <c r="S228" i="12"/>
  <c r="L229" i="12"/>
  <c r="X229" i="12"/>
  <c r="O230" i="12"/>
  <c r="Z230" i="12"/>
  <c r="Z231" i="12"/>
  <c r="N237" i="12"/>
  <c r="Z238" i="12"/>
  <c r="AC238" i="12"/>
  <c r="T238" i="12"/>
  <c r="K238" i="12"/>
  <c r="AJ238" i="12" s="1"/>
  <c r="U238" i="12"/>
  <c r="AE238" i="12"/>
  <c r="X253" i="12"/>
  <c r="T253" i="12"/>
  <c r="W253" i="12"/>
  <c r="V254" i="12"/>
  <c r="L266" i="12"/>
  <c r="AB266" i="12"/>
  <c r="AC268" i="12"/>
  <c r="R268" i="12"/>
  <c r="U268" i="12"/>
  <c r="W269" i="12"/>
  <c r="AC269" i="12"/>
  <c r="L270" i="12"/>
  <c r="Z270" i="12"/>
  <c r="S271" i="12"/>
  <c r="S272" i="12"/>
  <c r="S280" i="12"/>
  <c r="P281" i="12"/>
  <c r="AD281" i="12"/>
  <c r="P284" i="12"/>
  <c r="O285" i="12"/>
  <c r="AC285" i="12"/>
  <c r="K290" i="12"/>
  <c r="AJ290" i="12" s="1"/>
  <c r="X290" i="12"/>
  <c r="T294" i="12"/>
  <c r="AD294" i="12"/>
  <c r="Y294" i="12"/>
  <c r="V298" i="12"/>
  <c r="P303" i="12"/>
  <c r="AC303" i="12"/>
  <c r="Q315" i="12"/>
  <c r="X316" i="12"/>
  <c r="N323" i="12"/>
  <c r="T324" i="12"/>
  <c r="P325" i="12"/>
  <c r="R327" i="12"/>
  <c r="L332" i="12"/>
  <c r="L337" i="12"/>
  <c r="N361" i="12"/>
  <c r="AB370" i="12"/>
  <c r="S370" i="12"/>
  <c r="AD370" i="12"/>
  <c r="T370" i="12"/>
  <c r="R370" i="12"/>
  <c r="O370" i="12"/>
  <c r="S195" i="12"/>
  <c r="AB195" i="12"/>
  <c r="N205" i="12"/>
  <c r="W205" i="12"/>
  <c r="M208" i="12"/>
  <c r="V208" i="12"/>
  <c r="AE208" i="12"/>
  <c r="N212" i="12"/>
  <c r="W212" i="12"/>
  <c r="U214" i="12"/>
  <c r="O215" i="12"/>
  <c r="AB215" i="12"/>
  <c r="P216" i="12"/>
  <c r="AE216" i="12"/>
  <c r="P230" i="12"/>
  <c r="AB230" i="12"/>
  <c r="W236" i="12"/>
  <c r="R236" i="12"/>
  <c r="U261" i="12"/>
  <c r="L261" i="12"/>
  <c r="N266" i="12"/>
  <c r="AD266" i="12"/>
  <c r="N270" i="12"/>
  <c r="AA270" i="12"/>
  <c r="T271" i="12"/>
  <c r="AA272" i="12"/>
  <c r="X280" i="12"/>
  <c r="Q281" i="12"/>
  <c r="AE281" i="12"/>
  <c r="P285" i="12"/>
  <c r="AD285" i="12"/>
  <c r="U289" i="12"/>
  <c r="L289" i="12"/>
  <c r="M290" i="12"/>
  <c r="Y290" i="12"/>
  <c r="Q303" i="12"/>
  <c r="AE303" i="12"/>
  <c r="W306" i="12"/>
  <c r="L306" i="12"/>
  <c r="V306" i="12"/>
  <c r="K306" i="12"/>
  <c r="AJ306" i="12" s="1"/>
  <c r="Y306" i="12"/>
  <c r="AA316" i="12"/>
  <c r="R323" i="12"/>
  <c r="M332" i="12"/>
  <c r="T333" i="12"/>
  <c r="S333" i="12"/>
  <c r="R333" i="12"/>
  <c r="P333" i="12"/>
  <c r="O361" i="12"/>
  <c r="AD378" i="12"/>
  <c r="X378" i="12"/>
  <c r="Y378" i="12"/>
  <c r="T378" i="12"/>
  <c r="P378" i="12"/>
  <c r="O378" i="12"/>
  <c r="N378" i="12"/>
  <c r="T56" i="12"/>
  <c r="AE56" i="12"/>
  <c r="T60" i="12"/>
  <c r="AE60" i="12"/>
  <c r="T64" i="12"/>
  <c r="AE64" i="12"/>
  <c r="Z67" i="12"/>
  <c r="AC69" i="12"/>
  <c r="S130" i="12"/>
  <c r="AB130" i="12"/>
  <c r="T135" i="12"/>
  <c r="AE135" i="12"/>
  <c r="X136" i="12"/>
  <c r="W141" i="12"/>
  <c r="M143" i="12"/>
  <c r="AA143" i="12"/>
  <c r="Q149" i="12"/>
  <c r="AA149" i="12"/>
  <c r="T151" i="12"/>
  <c r="U153" i="12"/>
  <c r="AE153" i="12"/>
  <c r="V159" i="12"/>
  <c r="N168" i="12"/>
  <c r="Z168" i="12"/>
  <c r="N169" i="12"/>
  <c r="X169" i="12"/>
  <c r="X171" i="12"/>
  <c r="T175" i="12"/>
  <c r="AD175" i="12"/>
  <c r="O178" i="12"/>
  <c r="U179" i="12"/>
  <c r="AE179" i="12"/>
  <c r="L181" i="12"/>
  <c r="U181" i="12"/>
  <c r="AD181" i="12"/>
  <c r="AC183" i="12"/>
  <c r="AB184" i="12"/>
  <c r="T187" i="12"/>
  <c r="AE187" i="12"/>
  <c r="K195" i="12"/>
  <c r="AJ195" i="12" s="1"/>
  <c r="T195" i="12"/>
  <c r="AC195" i="12"/>
  <c r="R197" i="12"/>
  <c r="AD197" i="12"/>
  <c r="L199" i="12"/>
  <c r="V199" i="12"/>
  <c r="O205" i="12"/>
  <c r="X205" i="12"/>
  <c r="L207" i="12"/>
  <c r="U207" i="12"/>
  <c r="AD207" i="12"/>
  <c r="N208" i="12"/>
  <c r="W208" i="12"/>
  <c r="P209" i="12"/>
  <c r="Y209" i="12"/>
  <c r="S210" i="12"/>
  <c r="AB210" i="12"/>
  <c r="M211" i="12"/>
  <c r="V211" i="12"/>
  <c r="AE211" i="12"/>
  <c r="O212" i="12"/>
  <c r="X212" i="12"/>
  <c r="Z214" i="12"/>
  <c r="P215" i="12"/>
  <c r="AC215" i="12"/>
  <c r="R216" i="12"/>
  <c r="U222" i="12"/>
  <c r="L223" i="12"/>
  <c r="V223" i="12"/>
  <c r="R226" i="12"/>
  <c r="Q228" i="12"/>
  <c r="O229" i="12"/>
  <c r="AC229" i="12"/>
  <c r="Q230" i="12"/>
  <c r="AD230" i="12"/>
  <c r="K236" i="12"/>
  <c r="AJ236" i="12" s="1"/>
  <c r="T237" i="12"/>
  <c r="M238" i="12"/>
  <c r="W238" i="12"/>
  <c r="AD242" i="12"/>
  <c r="AB242" i="12"/>
  <c r="M242" i="12"/>
  <c r="AA242" i="12"/>
  <c r="U244" i="12"/>
  <c r="AD244" i="12"/>
  <c r="L253" i="12"/>
  <c r="Z253" i="12"/>
  <c r="U258" i="12"/>
  <c r="K261" i="12"/>
  <c r="AJ261" i="12" s="1"/>
  <c r="Q266" i="12"/>
  <c r="Y267" i="12"/>
  <c r="L268" i="12"/>
  <c r="X268" i="12"/>
  <c r="R269" i="12"/>
  <c r="P270" i="12"/>
  <c r="AD270" i="12"/>
  <c r="AD271" i="12"/>
  <c r="R281" i="12"/>
  <c r="V283" i="12"/>
  <c r="L283" i="12"/>
  <c r="W283" i="12"/>
  <c r="Z284" i="12"/>
  <c r="AA284" i="12"/>
  <c r="Q284" i="12"/>
  <c r="T284" i="12"/>
  <c r="AD284" i="12"/>
  <c r="R285" i="12"/>
  <c r="AE285" i="12"/>
  <c r="T288" i="12"/>
  <c r="K288" i="12"/>
  <c r="AJ288" i="12" s="1"/>
  <c r="M289" i="12"/>
  <c r="N290" i="12"/>
  <c r="Z290" i="12"/>
  <c r="U293" i="12"/>
  <c r="AE293" i="12"/>
  <c r="Z293" i="12"/>
  <c r="Z299" i="12"/>
  <c r="AD299" i="12"/>
  <c r="U299" i="12"/>
  <c r="L299" i="12"/>
  <c r="AC299" i="12"/>
  <c r="T299" i="12"/>
  <c r="K299" i="12"/>
  <c r="AJ299" i="12" s="1"/>
  <c r="W299" i="12"/>
  <c r="R303" i="12"/>
  <c r="N306" i="12"/>
  <c r="Z306" i="12"/>
  <c r="AC323" i="12"/>
  <c r="AD326" i="12"/>
  <c r="R326" i="12"/>
  <c r="AA326" i="12"/>
  <c r="Q326" i="12"/>
  <c r="Z326" i="12"/>
  <c r="P326" i="12"/>
  <c r="X326" i="12"/>
  <c r="AB331" i="12"/>
  <c r="AA331" i="12"/>
  <c r="U331" i="12"/>
  <c r="S331" i="12"/>
  <c r="T332" i="12"/>
  <c r="K333" i="12"/>
  <c r="AJ333" i="12" s="1"/>
  <c r="G334" i="12"/>
  <c r="X338" i="12"/>
  <c r="AE338" i="12"/>
  <c r="R338" i="12"/>
  <c r="AD338" i="12"/>
  <c r="Q338" i="12"/>
  <c r="AA338" i="12"/>
  <c r="P338" i="12"/>
  <c r="Z338" i="12"/>
  <c r="Q341" i="12"/>
  <c r="T361" i="12"/>
  <c r="T25" i="13"/>
  <c r="X25" i="13"/>
  <c r="S25" i="13"/>
  <c r="W25" i="13"/>
  <c r="M25" i="13"/>
  <c r="K25" i="13"/>
  <c r="AJ25" i="13" s="1"/>
  <c r="U22" i="12"/>
  <c r="T41" i="12"/>
  <c r="AE41" i="12"/>
  <c r="K56" i="12"/>
  <c r="AJ56" i="12" s="1"/>
  <c r="U56" i="12"/>
  <c r="K60" i="12"/>
  <c r="AJ60" i="12" s="1"/>
  <c r="U60" i="12"/>
  <c r="K64" i="12"/>
  <c r="U64" i="12"/>
  <c r="K67" i="12"/>
  <c r="AJ67" i="12" s="1"/>
  <c r="T105" i="12"/>
  <c r="L115" i="12"/>
  <c r="Y122" i="12"/>
  <c r="K130" i="12"/>
  <c r="AJ130" i="12" s="1"/>
  <c r="T130" i="12"/>
  <c r="AC130" i="12"/>
  <c r="K135" i="12"/>
  <c r="AJ135" i="12" s="1"/>
  <c r="Y136" i="12"/>
  <c r="K140" i="12"/>
  <c r="AJ140" i="12" s="1"/>
  <c r="K141" i="12"/>
  <c r="AJ141" i="12" s="1"/>
  <c r="O143" i="12"/>
  <c r="AB143" i="12"/>
  <c r="R149" i="12"/>
  <c r="AC149" i="12"/>
  <c r="W151" i="12"/>
  <c r="K153" i="12"/>
  <c r="AJ153" i="12" s="1"/>
  <c r="K159" i="12"/>
  <c r="AJ159" i="12" s="1"/>
  <c r="AE164" i="12"/>
  <c r="O168" i="12"/>
  <c r="AA168" i="12"/>
  <c r="O169" i="12"/>
  <c r="Y169" i="12"/>
  <c r="K175" i="12"/>
  <c r="AJ175" i="12" s="1"/>
  <c r="U175" i="12"/>
  <c r="K177" i="12"/>
  <c r="AJ177" i="12" s="1"/>
  <c r="P178" i="12"/>
  <c r="K179" i="12"/>
  <c r="AJ179" i="12" s="1"/>
  <c r="M181" i="12"/>
  <c r="V181" i="12"/>
  <c r="AE181" i="12"/>
  <c r="K183" i="12"/>
  <c r="AJ183" i="12" s="1"/>
  <c r="AC185" i="12"/>
  <c r="K187" i="12"/>
  <c r="AJ187" i="12" s="1"/>
  <c r="L195" i="12"/>
  <c r="U195" i="12"/>
  <c r="AD195" i="12"/>
  <c r="T197" i="12"/>
  <c r="AE197" i="12"/>
  <c r="M199" i="12"/>
  <c r="X199" i="12"/>
  <c r="O200" i="12"/>
  <c r="M202" i="12"/>
  <c r="P205" i="12"/>
  <c r="Y205" i="12"/>
  <c r="S206" i="12"/>
  <c r="AB206" i="12"/>
  <c r="M207" i="12"/>
  <c r="V207" i="12"/>
  <c r="AE207" i="12"/>
  <c r="O208" i="12"/>
  <c r="X208" i="12"/>
  <c r="Q209" i="12"/>
  <c r="AA209" i="12"/>
  <c r="K210" i="12"/>
  <c r="AJ210" i="12" s="1"/>
  <c r="T210" i="12"/>
  <c r="AC210" i="12"/>
  <c r="N211" i="12"/>
  <c r="W211" i="12"/>
  <c r="P212" i="12"/>
  <c r="Y212" i="12"/>
  <c r="U213" i="12"/>
  <c r="AD214" i="12"/>
  <c r="R215" i="12"/>
  <c r="AD215" i="12"/>
  <c r="T216" i="12"/>
  <c r="AE217" i="12"/>
  <c r="W222" i="12"/>
  <c r="M223" i="12"/>
  <c r="W223" i="12"/>
  <c r="AA225" i="12"/>
  <c r="Z225" i="12"/>
  <c r="W225" i="12"/>
  <c r="S226" i="12"/>
  <c r="U228" i="12"/>
  <c r="Q229" i="12"/>
  <c r="AD229" i="12"/>
  <c r="R230" i="12"/>
  <c r="AE230" i="12"/>
  <c r="X232" i="12"/>
  <c r="M232" i="12"/>
  <c r="W232" i="12"/>
  <c r="U236" i="12"/>
  <c r="X237" i="12"/>
  <c r="N238" i="12"/>
  <c r="X238" i="12"/>
  <c r="T239" i="12"/>
  <c r="O239" i="12"/>
  <c r="AC239" i="12"/>
  <c r="L242" i="12"/>
  <c r="K244" i="12"/>
  <c r="AJ244" i="12" s="1"/>
  <c r="W250" i="12"/>
  <c r="N253" i="12"/>
  <c r="AA253" i="12"/>
  <c r="Y258" i="12"/>
  <c r="X260" i="12"/>
  <c r="Y260" i="12"/>
  <c r="L260" i="12"/>
  <c r="W260" i="12"/>
  <c r="S261" i="12"/>
  <c r="S266" i="12"/>
  <c r="K267" i="12"/>
  <c r="AJ267" i="12" s="1"/>
  <c r="AA267" i="12"/>
  <c r="M268" i="12"/>
  <c r="Y268" i="12"/>
  <c r="T269" i="12"/>
  <c r="Q270" i="12"/>
  <c r="T281" i="12"/>
  <c r="AC282" i="12"/>
  <c r="O282" i="12"/>
  <c r="M283" i="12"/>
  <c r="X283" i="12"/>
  <c r="K284" i="12"/>
  <c r="AJ284" i="12" s="1"/>
  <c r="U284" i="12"/>
  <c r="AE284" i="12"/>
  <c r="T285" i="12"/>
  <c r="T287" i="12"/>
  <c r="K287" i="12"/>
  <c r="AJ287" i="12" s="1"/>
  <c r="M288" i="12"/>
  <c r="S289" i="12"/>
  <c r="P290" i="12"/>
  <c r="AA290" i="12"/>
  <c r="L293" i="12"/>
  <c r="S294" i="12"/>
  <c r="M299" i="12"/>
  <c r="X299" i="12"/>
  <c r="W300" i="12"/>
  <c r="T303" i="12"/>
  <c r="T304" i="12"/>
  <c r="P304" i="12"/>
  <c r="O306" i="12"/>
  <c r="AA306" i="12"/>
  <c r="K326" i="12"/>
  <c r="AJ326" i="12" s="1"/>
  <c r="Y326" i="12"/>
  <c r="Z328" i="12"/>
  <c r="X328" i="12"/>
  <c r="O328" i="12"/>
  <c r="W328" i="12"/>
  <c r="N328" i="12"/>
  <c r="AE328" i="12"/>
  <c r="V328" i="12"/>
  <c r="M328" i="12"/>
  <c r="Y328" i="12"/>
  <c r="N331" i="12"/>
  <c r="U332" i="12"/>
  <c r="O333" i="12"/>
  <c r="K338" i="12"/>
  <c r="AJ338" i="12" s="1"/>
  <c r="W341" i="12"/>
  <c r="W361" i="12"/>
  <c r="AB369" i="12"/>
  <c r="AD369" i="12"/>
  <c r="T369" i="12"/>
  <c r="S369" i="12"/>
  <c r="Q369" i="12"/>
  <c r="AB371" i="12"/>
  <c r="S371" i="12"/>
  <c r="AA371" i="12"/>
  <c r="V371" i="12"/>
  <c r="R371" i="12"/>
  <c r="AE375" i="12"/>
  <c r="Q375" i="12"/>
  <c r="X375" i="12"/>
  <c r="V375" i="12"/>
  <c r="R375" i="12"/>
  <c r="O375" i="12"/>
  <c r="AB375" i="12"/>
  <c r="N375" i="12"/>
  <c r="S378" i="12"/>
  <c r="X387" i="12"/>
  <c r="Z387" i="12"/>
  <c r="N387" i="12"/>
  <c r="W387" i="12"/>
  <c r="V387" i="12"/>
  <c r="T387" i="12"/>
  <c r="Q387" i="12"/>
  <c r="AE387" i="12"/>
  <c r="P387" i="12"/>
  <c r="AD387" i="12"/>
  <c r="L387" i="12"/>
  <c r="AD389" i="12"/>
  <c r="S389" i="12"/>
  <c r="O389" i="12"/>
  <c r="AA389" i="12"/>
  <c r="Y389" i="12"/>
  <c r="T389" i="12"/>
  <c r="P389" i="12"/>
  <c r="N389" i="12"/>
  <c r="AB389" i="12"/>
  <c r="AA22" i="13"/>
  <c r="Q22" i="13"/>
  <c r="Y22" i="13"/>
  <c r="O22" i="13"/>
  <c r="U22" i="13"/>
  <c r="R22" i="13"/>
  <c r="AD22" i="13"/>
  <c r="N22" i="13"/>
  <c r="Z22" i="13"/>
  <c r="M22" i="13"/>
  <c r="X22" i="13"/>
  <c r="K22" i="13"/>
  <c r="AJ22" i="13" s="1"/>
  <c r="V22" i="13"/>
  <c r="AE25" i="13"/>
  <c r="Z136" i="12"/>
  <c r="Q143" i="12"/>
  <c r="T149" i="12"/>
  <c r="Q168" i="12"/>
  <c r="AD168" i="12"/>
  <c r="P169" i="12"/>
  <c r="S178" i="12"/>
  <c r="N181" i="12"/>
  <c r="W181" i="12"/>
  <c r="M195" i="12"/>
  <c r="V195" i="12"/>
  <c r="AE195" i="12"/>
  <c r="U197" i="12"/>
  <c r="N199" i="12"/>
  <c r="Q205" i="12"/>
  <c r="AA205" i="12"/>
  <c r="N207" i="12"/>
  <c r="W207" i="12"/>
  <c r="P208" i="12"/>
  <c r="Y208" i="12"/>
  <c r="S209" i="12"/>
  <c r="AB209" i="12"/>
  <c r="O211" i="12"/>
  <c r="X211" i="12"/>
  <c r="Q212" i="12"/>
  <c r="AA212" i="12"/>
  <c r="T215" i="12"/>
  <c r="W216" i="12"/>
  <c r="Z222" i="12"/>
  <c r="N223" i="12"/>
  <c r="AA226" i="12"/>
  <c r="X228" i="12"/>
  <c r="R229" i="12"/>
  <c r="G229" i="12" s="1"/>
  <c r="V236" i="12"/>
  <c r="Z237" i="12"/>
  <c r="O238" i="12"/>
  <c r="Y238" i="12"/>
  <c r="N242" i="12"/>
  <c r="X243" i="12"/>
  <c r="AD243" i="12"/>
  <c r="R243" i="12"/>
  <c r="V243" i="12"/>
  <c r="L244" i="12"/>
  <c r="P253" i="12"/>
  <c r="AD253" i="12"/>
  <c r="Z258" i="12"/>
  <c r="X261" i="12"/>
  <c r="M267" i="12"/>
  <c r="AB267" i="12"/>
  <c r="N268" i="12"/>
  <c r="Z268" i="12"/>
  <c r="X269" i="12"/>
  <c r="AB273" i="12"/>
  <c r="V273" i="12"/>
  <c r="N283" i="12"/>
  <c r="G283" i="12" s="1"/>
  <c r="Y283" i="12"/>
  <c r="L284" i="12"/>
  <c r="V284" i="12"/>
  <c r="U286" i="12"/>
  <c r="L286" i="12"/>
  <c r="S288" i="12"/>
  <c r="X289" i="12"/>
  <c r="Q290" i="12"/>
  <c r="AC290" i="12"/>
  <c r="M293" i="12"/>
  <c r="X294" i="12"/>
  <c r="N299" i="12"/>
  <c r="Y299" i="12"/>
  <c r="T302" i="12"/>
  <c r="AA302" i="12"/>
  <c r="X302" i="12"/>
  <c r="P306" i="12"/>
  <c r="AD306" i="12"/>
  <c r="T315" i="12"/>
  <c r="Z315" i="12"/>
  <c r="X315" i="12"/>
  <c r="S315" i="12"/>
  <c r="X324" i="12"/>
  <c r="AC324" i="12"/>
  <c r="Q324" i="12"/>
  <c r="AA324" i="12"/>
  <c r="P324" i="12"/>
  <c r="Z324" i="12"/>
  <c r="M324" i="12"/>
  <c r="AE324" i="12"/>
  <c r="M326" i="12"/>
  <c r="AE326" i="12"/>
  <c r="R331" i="12"/>
  <c r="V332" i="12"/>
  <c r="X333" i="12"/>
  <c r="T344" i="12"/>
  <c r="X344" i="12"/>
  <c r="R344" i="12"/>
  <c r="P344" i="12"/>
  <c r="O344" i="12"/>
  <c r="T360" i="12"/>
  <c r="AB360" i="12"/>
  <c r="P360" i="12"/>
  <c r="X361" i="12"/>
  <c r="AA378" i="12"/>
  <c r="T385" i="12"/>
  <c r="AB385" i="12"/>
  <c r="K387" i="12"/>
  <c r="AJ387" i="12" s="1"/>
  <c r="K389" i="12"/>
  <c r="AJ389" i="12" s="1"/>
  <c r="X19" i="13"/>
  <c r="W19" i="13"/>
  <c r="L19" i="13"/>
  <c r="U19" i="13"/>
  <c r="V19" i="13"/>
  <c r="R19" i="13"/>
  <c r="AE19" i="13"/>
  <c r="P19" i="13"/>
  <c r="AD19" i="13"/>
  <c r="N19" i="13"/>
  <c r="AB19" i="13"/>
  <c r="M19" i="13"/>
  <c r="Y19" i="13"/>
  <c r="P22" i="13"/>
  <c r="S205" i="12"/>
  <c r="AB205" i="12"/>
  <c r="Q208" i="12"/>
  <c r="AA208" i="12"/>
  <c r="S212" i="12"/>
  <c r="AB212" i="12"/>
  <c r="X216" i="12"/>
  <c r="X230" i="12"/>
  <c r="N230" i="12"/>
  <c r="V230" i="12"/>
  <c r="AC231" i="12"/>
  <c r="P231" i="12"/>
  <c r="AB271" i="12"/>
  <c r="Z271" i="12"/>
  <c r="AB272" i="12"/>
  <c r="T272" i="12"/>
  <c r="X281" i="12"/>
  <c r="W281" i="12"/>
  <c r="K281" i="12"/>
  <c r="AJ281" i="12" s="1"/>
  <c r="Y281" i="12"/>
  <c r="W285" i="12"/>
  <c r="X285" i="12"/>
  <c r="L285" i="12"/>
  <c r="V285" i="12"/>
  <c r="Y303" i="12"/>
  <c r="O303" i="12"/>
  <c r="X303" i="12"/>
  <c r="M303" i="12"/>
  <c r="W303" i="12"/>
  <c r="T316" i="12"/>
  <c r="P316" i="12"/>
  <c r="O316" i="12"/>
  <c r="AC316" i="12"/>
  <c r="K316" i="12"/>
  <c r="AJ316" i="12" s="1"/>
  <c r="G326" i="12"/>
  <c r="U383" i="12"/>
  <c r="AB383" i="12"/>
  <c r="AD36" i="13"/>
  <c r="X36" i="13"/>
  <c r="S36" i="13"/>
  <c r="N36" i="13"/>
  <c r="K36" i="13"/>
  <c r="AJ36" i="13" s="1"/>
  <c r="AA36" i="13"/>
  <c r="Y36" i="13"/>
  <c r="T36" i="13"/>
  <c r="P36" i="13"/>
  <c r="O36" i="13"/>
  <c r="S208" i="12"/>
  <c r="AB208" i="12"/>
  <c r="AC266" i="12"/>
  <c r="O266" i="12"/>
  <c r="Y266" i="12"/>
  <c r="X270" i="12"/>
  <c r="AE270" i="12"/>
  <c r="R270" i="12"/>
  <c r="W270" i="12"/>
  <c r="O271" i="12"/>
  <c r="O272" i="12"/>
  <c r="W280" i="12"/>
  <c r="K280" i="12"/>
  <c r="AJ280" i="12" s="1"/>
  <c r="L281" i="12"/>
  <c r="Z281" i="12"/>
  <c r="K285" i="12"/>
  <c r="AJ285" i="12" s="1"/>
  <c r="Z285" i="12"/>
  <c r="P298" i="12"/>
  <c r="K303" i="12"/>
  <c r="AJ303" i="12" s="1"/>
  <c r="Z303" i="12"/>
  <c r="R316" i="12"/>
  <c r="AC327" i="12"/>
  <c r="AB327" i="12"/>
  <c r="U327" i="12"/>
  <c r="T327" i="12"/>
  <c r="X332" i="12"/>
  <c r="AD332" i="12"/>
  <c r="R332" i="12"/>
  <c r="AC332" i="12"/>
  <c r="Q332" i="12"/>
  <c r="AA332" i="12"/>
  <c r="P332" i="12"/>
  <c r="Z332" i="12"/>
  <c r="AB340" i="12"/>
  <c r="W340" i="12"/>
  <c r="V353" i="12"/>
  <c r="AE353" i="12"/>
  <c r="X353" i="12"/>
  <c r="R353" i="12"/>
  <c r="V361" i="12"/>
  <c r="K361" i="12"/>
  <c r="AJ361" i="12" s="1"/>
  <c r="AD361" i="12"/>
  <c r="R361" i="12"/>
  <c r="AA361" i="12"/>
  <c r="Q361" i="12"/>
  <c r="Z361" i="12"/>
  <c r="P361" i="12"/>
  <c r="AE361" i="12"/>
  <c r="AB36" i="13"/>
  <c r="X11" i="13"/>
  <c r="AD11" i="13"/>
  <c r="Q11" i="13"/>
  <c r="Z11" i="13"/>
  <c r="N11" i="13"/>
  <c r="Y11" i="13"/>
  <c r="AB29" i="13"/>
  <c r="S29" i="13"/>
  <c r="O29" i="13"/>
  <c r="AD38" i="13"/>
  <c r="R38" i="13"/>
  <c r="Z38" i="13"/>
  <c r="P38" i="13"/>
  <c r="W38" i="13"/>
  <c r="AB44" i="13"/>
  <c r="AA44" i="13"/>
  <c r="S44" i="13"/>
  <c r="O53" i="13"/>
  <c r="X58" i="13"/>
  <c r="M58" i="13"/>
  <c r="U58" i="13"/>
  <c r="K58" i="13"/>
  <c r="AJ58" i="13" s="1"/>
  <c r="Y58" i="13"/>
  <c r="AD96" i="13"/>
  <c r="W96" i="13"/>
  <c r="M96" i="13"/>
  <c r="U96" i="13"/>
  <c r="K96" i="13"/>
  <c r="AJ96" i="13" s="1"/>
  <c r="AA96" i="13"/>
  <c r="P96" i="13"/>
  <c r="Z96" i="13"/>
  <c r="V106" i="13"/>
  <c r="M106" i="13"/>
  <c r="AE106" i="13"/>
  <c r="AA124" i="13"/>
  <c r="M124" i="13"/>
  <c r="S124" i="13"/>
  <c r="Z124" i="13"/>
  <c r="U124" i="13"/>
  <c r="R124" i="13"/>
  <c r="N124" i="13"/>
  <c r="AB43" i="13"/>
  <c r="AD43" i="13"/>
  <c r="T43" i="13"/>
  <c r="Q53" i="13"/>
  <c r="T334" i="12"/>
  <c r="AE334" i="12"/>
  <c r="T342" i="12"/>
  <c r="AE342" i="12"/>
  <c r="P346" i="12"/>
  <c r="AA346" i="12"/>
  <c r="T350" i="12"/>
  <c r="AE350" i="12"/>
  <c r="Y367" i="12"/>
  <c r="O368" i="12"/>
  <c r="G368" i="12" s="1"/>
  <c r="Y368" i="12"/>
  <c r="P372" i="12"/>
  <c r="AD372" i="12"/>
  <c r="Q373" i="12"/>
  <c r="P380" i="12"/>
  <c r="AD380" i="12"/>
  <c r="T10" i="13"/>
  <c r="Y10" i="13"/>
  <c r="S10" i="13"/>
  <c r="L11" i="13"/>
  <c r="AE11" i="13"/>
  <c r="P13" i="13"/>
  <c r="AB13" i="13"/>
  <c r="Z15" i="13"/>
  <c r="Q18" i="13"/>
  <c r="V29" i="13"/>
  <c r="Q30" i="13"/>
  <c r="AE30" i="13"/>
  <c r="R34" i="13"/>
  <c r="S37" i="13"/>
  <c r="L38" i="13"/>
  <c r="Y38" i="13"/>
  <c r="O43" i="13"/>
  <c r="R44" i="13"/>
  <c r="U53" i="13"/>
  <c r="Q54" i="13"/>
  <c r="O58" i="13"/>
  <c r="AA58" i="13"/>
  <c r="AC67" i="13"/>
  <c r="O67" i="13"/>
  <c r="V67" i="13"/>
  <c r="V69" i="13"/>
  <c r="R69" i="13"/>
  <c r="T93" i="13"/>
  <c r="W93" i="13"/>
  <c r="K93" i="13"/>
  <c r="AJ93" i="13" s="1"/>
  <c r="AB95" i="13"/>
  <c r="T95" i="13"/>
  <c r="R95" i="13"/>
  <c r="AE95" i="13"/>
  <c r="N96" i="13"/>
  <c r="AE96" i="13"/>
  <c r="X103" i="13"/>
  <c r="W103" i="13"/>
  <c r="L103" i="13"/>
  <c r="Z103" i="13"/>
  <c r="M103" i="13"/>
  <c r="V103" i="13"/>
  <c r="U103" i="13"/>
  <c r="AE103" i="13"/>
  <c r="Q103" i="13"/>
  <c r="X106" i="13"/>
  <c r="T121" i="13"/>
  <c r="P121" i="13"/>
  <c r="Q124" i="13"/>
  <c r="AB240" i="12"/>
  <c r="T301" i="12"/>
  <c r="AE301" i="12"/>
  <c r="Z307" i="12"/>
  <c r="T314" i="12"/>
  <c r="O330" i="12"/>
  <c r="K334" i="12"/>
  <c r="AJ334" i="12" s="1"/>
  <c r="V334" i="12"/>
  <c r="K336" i="12"/>
  <c r="AJ336" i="12" s="1"/>
  <c r="K342" i="12"/>
  <c r="AJ342" i="12" s="1"/>
  <c r="V342" i="12"/>
  <c r="Z343" i="12"/>
  <c r="AB345" i="12"/>
  <c r="Q346" i="12"/>
  <c r="AD346" i="12"/>
  <c r="P348" i="12"/>
  <c r="K350" i="12"/>
  <c r="AJ350" i="12" s="1"/>
  <c r="V350" i="12"/>
  <c r="K352" i="12"/>
  <c r="AJ352" i="12" s="1"/>
  <c r="K367" i="12"/>
  <c r="AJ367" i="12" s="1"/>
  <c r="AA367" i="12"/>
  <c r="P368" i="12"/>
  <c r="Z368" i="12"/>
  <c r="Q372" i="12"/>
  <c r="AE372" i="12"/>
  <c r="S373" i="12"/>
  <c r="AB374" i="12"/>
  <c r="O374" i="12"/>
  <c r="Y374" i="12"/>
  <c r="AE379" i="12"/>
  <c r="O379" i="12"/>
  <c r="AA379" i="12"/>
  <c r="Q380" i="12"/>
  <c r="AE380" i="12"/>
  <c r="K10" i="13"/>
  <c r="AJ10" i="13" s="1"/>
  <c r="P11" i="13"/>
  <c r="Q13" i="13"/>
  <c r="AD13" i="13"/>
  <c r="AC15" i="13"/>
  <c r="V18" i="13"/>
  <c r="AA29" i="13"/>
  <c r="R30" i="13"/>
  <c r="V33" i="13"/>
  <c r="Q33" i="13"/>
  <c r="T34" i="13"/>
  <c r="AD35" i="13"/>
  <c r="P35" i="13"/>
  <c r="AB35" i="13"/>
  <c r="L35" i="13"/>
  <c r="AE35" i="13"/>
  <c r="V37" i="13"/>
  <c r="N38" i="13"/>
  <c r="AA38" i="13"/>
  <c r="Q43" i="13"/>
  <c r="T44" i="13"/>
  <c r="Z53" i="13"/>
  <c r="R54" i="13"/>
  <c r="P58" i="13"/>
  <c r="AC58" i="13"/>
  <c r="R67" i="13"/>
  <c r="L69" i="13"/>
  <c r="AC88" i="13"/>
  <c r="O88" i="13"/>
  <c r="AB88" i="13"/>
  <c r="M88" i="13"/>
  <c r="W88" i="13"/>
  <c r="T92" i="13"/>
  <c r="R93" i="13"/>
  <c r="N95" i="13"/>
  <c r="O96" i="13"/>
  <c r="S99" i="13"/>
  <c r="N103" i="13"/>
  <c r="AB121" i="13"/>
  <c r="X124" i="13"/>
  <c r="U301" i="12"/>
  <c r="AB307" i="12"/>
  <c r="L334" i="12"/>
  <c r="R336" i="12"/>
  <c r="L342" i="12"/>
  <c r="AB343" i="12"/>
  <c r="R346" i="12"/>
  <c r="AE346" i="12"/>
  <c r="AB348" i="12"/>
  <c r="L350" i="12"/>
  <c r="R352" i="12"/>
  <c r="M367" i="12"/>
  <c r="AB367" i="12"/>
  <c r="Q368" i="12"/>
  <c r="AA368" i="12"/>
  <c r="R372" i="12"/>
  <c r="AA376" i="12"/>
  <c r="Q376" i="12"/>
  <c r="V376" i="12"/>
  <c r="AD377" i="12"/>
  <c r="P377" i="12"/>
  <c r="Z377" i="12"/>
  <c r="AC9" i="13"/>
  <c r="R9" i="13"/>
  <c r="Z9" i="13"/>
  <c r="P9" i="13"/>
  <c r="V9" i="13"/>
  <c r="M10" i="13"/>
  <c r="R11" i="13"/>
  <c r="X18" i="13"/>
  <c r="AE29" i="13"/>
  <c r="T31" i="13"/>
  <c r="P31" i="13"/>
  <c r="X37" i="13"/>
  <c r="O38" i="13"/>
  <c r="AE38" i="13"/>
  <c r="X42" i="13"/>
  <c r="T42" i="13"/>
  <c r="AD42" i="13"/>
  <c r="Q42" i="13"/>
  <c r="Y42" i="13"/>
  <c r="S43" i="13"/>
  <c r="AD44" i="13"/>
  <c r="Z46" i="13"/>
  <c r="P46" i="13"/>
  <c r="X46" i="13"/>
  <c r="N46" i="13"/>
  <c r="W46" i="13"/>
  <c r="AC52" i="13"/>
  <c r="O52" i="13"/>
  <c r="AA52" i="13"/>
  <c r="K52" i="13"/>
  <c r="AJ52" i="13" s="1"/>
  <c r="T54" i="13"/>
  <c r="Q58" i="13"/>
  <c r="AE58" i="13"/>
  <c r="AC66" i="13"/>
  <c r="O66" i="13"/>
  <c r="U66" i="13"/>
  <c r="T67" i="13"/>
  <c r="X69" i="13"/>
  <c r="T89" i="13"/>
  <c r="AE89" i="13"/>
  <c r="X89" i="13"/>
  <c r="K89" i="13"/>
  <c r="AJ89" i="13" s="1"/>
  <c r="AC93" i="13"/>
  <c r="S95" i="13"/>
  <c r="R96" i="13"/>
  <c r="T99" i="13"/>
  <c r="P103" i="13"/>
  <c r="AB124" i="13"/>
  <c r="AD128" i="13"/>
  <c r="AA128" i="13"/>
  <c r="L128" i="13"/>
  <c r="S128" i="13"/>
  <c r="M128" i="13"/>
  <c r="AB128" i="13"/>
  <c r="Z128" i="13"/>
  <c r="X128" i="13"/>
  <c r="U128" i="13"/>
  <c r="T191" i="13"/>
  <c r="X191" i="13"/>
  <c r="AC191" i="13"/>
  <c r="P191" i="13"/>
  <c r="S198" i="13"/>
  <c r="P198" i="13"/>
  <c r="Z198" i="13"/>
  <c r="AC198" i="13"/>
  <c r="AB198" i="13"/>
  <c r="X198" i="13"/>
  <c r="T198" i="13"/>
  <c r="Q198" i="13"/>
  <c r="N198" i="13"/>
  <c r="K198" i="13"/>
  <c r="AJ198" i="13" s="1"/>
  <c r="AE53" i="13"/>
  <c r="X53" i="13"/>
  <c r="S53" i="13"/>
  <c r="AB53" i="13"/>
  <c r="U72" i="13"/>
  <c r="Q72" i="13"/>
  <c r="R103" i="13"/>
  <c r="U105" i="13"/>
  <c r="X105" i="13"/>
  <c r="AD105" i="13"/>
  <c r="L105" i="13"/>
  <c r="AD124" i="13"/>
  <c r="N128" i="13"/>
  <c r="V346" i="12"/>
  <c r="T368" i="12"/>
  <c r="Z373" i="12"/>
  <c r="L373" i="12"/>
  <c r="Y373" i="12"/>
  <c r="X380" i="12"/>
  <c r="T380" i="12"/>
  <c r="W380" i="12"/>
  <c r="V11" i="13"/>
  <c r="Z13" i="13"/>
  <c r="AE13" i="13"/>
  <c r="V13" i="13"/>
  <c r="M13" i="13"/>
  <c r="AC13" i="13"/>
  <c r="T13" i="13"/>
  <c r="K13" i="13"/>
  <c r="AJ13" i="13" s="1"/>
  <c r="W13" i="13"/>
  <c r="X30" i="13"/>
  <c r="N30" i="13"/>
  <c r="V30" i="13"/>
  <c r="K30" i="13"/>
  <c r="AJ30" i="13" s="1"/>
  <c r="Y30" i="13"/>
  <c r="X34" i="13"/>
  <c r="AD34" i="13"/>
  <c r="Q34" i="13"/>
  <c r="Z34" i="13"/>
  <c r="N34" i="13"/>
  <c r="Y34" i="13"/>
  <c r="T38" i="13"/>
  <c r="AE43" i="13"/>
  <c r="AB45" i="13"/>
  <c r="AA45" i="13"/>
  <c r="S45" i="13"/>
  <c r="L53" i="13"/>
  <c r="T58" i="13"/>
  <c r="AE67" i="13"/>
  <c r="AB72" i="13"/>
  <c r="AA92" i="13"/>
  <c r="P92" i="13"/>
  <c r="X92" i="13"/>
  <c r="N92" i="13"/>
  <c r="AE92" i="13"/>
  <c r="U92" i="13"/>
  <c r="K92" i="13"/>
  <c r="AJ92" i="13" s="1"/>
  <c r="Z92" i="13"/>
  <c r="AC95" i="13"/>
  <c r="V96" i="13"/>
  <c r="Y103" i="13"/>
  <c r="X372" i="12"/>
  <c r="Z372" i="12"/>
  <c r="N372" i="12"/>
  <c r="W372" i="12"/>
  <c r="W11" i="13"/>
  <c r="AB15" i="13"/>
  <c r="T15" i="13"/>
  <c r="Q15" i="13"/>
  <c r="AE18" i="13"/>
  <c r="T18" i="13"/>
  <c r="O18" i="13"/>
  <c r="AC18" i="13"/>
  <c r="T26" i="13"/>
  <c r="W26" i="13"/>
  <c r="AE37" i="13"/>
  <c r="O37" i="13"/>
  <c r="AA37" i="13"/>
  <c r="L37" i="13"/>
  <c r="V38" i="13"/>
  <c r="M53" i="13"/>
  <c r="X54" i="13"/>
  <c r="Z54" i="13"/>
  <c r="M54" i="13"/>
  <c r="W54" i="13"/>
  <c r="K54" i="13"/>
  <c r="AJ54" i="13" s="1"/>
  <c r="AA54" i="13"/>
  <c r="W58" i="13"/>
  <c r="U70" i="13"/>
  <c r="L70" i="13"/>
  <c r="X70" i="13"/>
  <c r="X96" i="13"/>
  <c r="Z99" i="13"/>
  <c r="AD99" i="13"/>
  <c r="U99" i="13"/>
  <c r="L99" i="13"/>
  <c r="AB99" i="13"/>
  <c r="Q99" i="13"/>
  <c r="Y99" i="13"/>
  <c r="O99" i="13"/>
  <c r="V99" i="13"/>
  <c r="K99" i="13"/>
  <c r="AJ99" i="13" s="1"/>
  <c r="AA99" i="13"/>
  <c r="AB103" i="13"/>
  <c r="T117" i="13"/>
  <c r="R117" i="13"/>
  <c r="AD117" i="13"/>
  <c r="K117" i="13"/>
  <c r="AJ117" i="13" s="1"/>
  <c r="AC133" i="13"/>
  <c r="S133" i="13"/>
  <c r="AA133" i="13"/>
  <c r="K133" i="13"/>
  <c r="AJ133" i="13" s="1"/>
  <c r="AB133" i="13"/>
  <c r="X133" i="13"/>
  <c r="T133" i="13"/>
  <c r="P133" i="13"/>
  <c r="O133" i="13"/>
  <c r="V177" i="13"/>
  <c r="AE177" i="13"/>
  <c r="O177" i="13"/>
  <c r="AD177" i="13"/>
  <c r="V220" i="13"/>
  <c r="L220" i="13"/>
  <c r="AA220" i="13"/>
  <c r="Q220" i="13"/>
  <c r="W220" i="13"/>
  <c r="L221" i="13"/>
  <c r="X234" i="13"/>
  <c r="AE234" i="13"/>
  <c r="R234" i="13"/>
  <c r="Y234" i="13"/>
  <c r="M234" i="13"/>
  <c r="Z234" i="13"/>
  <c r="Z249" i="13"/>
  <c r="M249" i="13"/>
  <c r="R249" i="13"/>
  <c r="AE249" i="13"/>
  <c r="R252" i="13"/>
  <c r="G252" i="13" s="1"/>
  <c r="Z252" i="13"/>
  <c r="M252" i="13"/>
  <c r="AE252" i="13"/>
  <c r="X255" i="13"/>
  <c r="W278" i="13"/>
  <c r="W293" i="13"/>
  <c r="M293" i="13"/>
  <c r="AC293" i="13"/>
  <c r="R293" i="13"/>
  <c r="AA293" i="13"/>
  <c r="P293" i="13"/>
  <c r="X293" i="13"/>
  <c r="K297" i="13"/>
  <c r="AJ297" i="13" s="1"/>
  <c r="X310" i="13"/>
  <c r="AA310" i="13"/>
  <c r="Y319" i="13"/>
  <c r="N319" i="13"/>
  <c r="AE319" i="13"/>
  <c r="R319" i="13"/>
  <c r="AC319" i="13"/>
  <c r="Q319" i="13"/>
  <c r="AA319" i="13"/>
  <c r="Y322" i="13"/>
  <c r="N322" i="13"/>
  <c r="AD322" i="13"/>
  <c r="R322" i="13"/>
  <c r="AC322" i="13"/>
  <c r="Q322" i="13"/>
  <c r="AA322" i="13"/>
  <c r="M329" i="13"/>
  <c r="Q337" i="13"/>
  <c r="M9" i="14"/>
  <c r="G33" i="14"/>
  <c r="U94" i="13"/>
  <c r="Q107" i="13"/>
  <c r="S111" i="13"/>
  <c r="V114" i="13"/>
  <c r="AB114" i="13"/>
  <c r="AD122" i="13"/>
  <c r="AE122" i="13"/>
  <c r="O122" i="13"/>
  <c r="X122" i="13"/>
  <c r="AC122" i="13"/>
  <c r="S162" i="13"/>
  <c r="S163" i="13"/>
  <c r="P168" i="13"/>
  <c r="K177" i="13"/>
  <c r="AJ177" i="13" s="1"/>
  <c r="W188" i="13"/>
  <c r="Q194" i="13"/>
  <c r="X199" i="13"/>
  <c r="T199" i="13"/>
  <c r="Z199" i="13"/>
  <c r="N199" i="13"/>
  <c r="Y199" i="13"/>
  <c r="Q203" i="13"/>
  <c r="AD203" i="13"/>
  <c r="Q212" i="13"/>
  <c r="V214" i="13"/>
  <c r="K220" i="13"/>
  <c r="AJ220" i="13" s="1"/>
  <c r="Y220" i="13"/>
  <c r="M221" i="13"/>
  <c r="O223" i="13"/>
  <c r="AD223" i="13"/>
  <c r="Z229" i="13"/>
  <c r="AC229" i="13"/>
  <c r="T229" i="13"/>
  <c r="K229" i="13"/>
  <c r="AJ229" i="13" s="1"/>
  <c r="X229" i="13"/>
  <c r="O229" i="13"/>
  <c r="V229" i="13"/>
  <c r="T232" i="13"/>
  <c r="R232" i="13"/>
  <c r="L234" i="13"/>
  <c r="AB234" i="13"/>
  <c r="Z243" i="13"/>
  <c r="AE243" i="13"/>
  <c r="V243" i="13"/>
  <c r="M243" i="13"/>
  <c r="AA243" i="13"/>
  <c r="Q243" i="13"/>
  <c r="U243" i="13"/>
  <c r="Z244" i="13"/>
  <c r="Y244" i="13"/>
  <c r="P244" i="13"/>
  <c r="AD244" i="13"/>
  <c r="U244" i="13"/>
  <c r="L244" i="13"/>
  <c r="V244" i="13"/>
  <c r="S246" i="13"/>
  <c r="N249" i="13"/>
  <c r="N252" i="13"/>
  <c r="Y267" i="13"/>
  <c r="N273" i="13"/>
  <c r="W273" i="13"/>
  <c r="T273" i="13"/>
  <c r="K293" i="13"/>
  <c r="AJ293" i="13" s="1"/>
  <c r="Z293" i="13"/>
  <c r="Q297" i="13"/>
  <c r="Q310" i="13"/>
  <c r="M319" i="13"/>
  <c r="K322" i="13"/>
  <c r="AJ322" i="13" s="1"/>
  <c r="W325" i="13"/>
  <c r="P326" i="13"/>
  <c r="R329" i="13"/>
  <c r="V337" i="13"/>
  <c r="X352" i="13"/>
  <c r="N352" i="13"/>
  <c r="V352" i="13"/>
  <c r="L352" i="13"/>
  <c r="AD352" i="13"/>
  <c r="R352" i="13"/>
  <c r="AB352" i="13"/>
  <c r="Q352" i="13"/>
  <c r="AE352" i="13"/>
  <c r="Y9" i="14"/>
  <c r="S14" i="14"/>
  <c r="AC41" i="14"/>
  <c r="O41" i="14"/>
  <c r="AD41" i="14"/>
  <c r="N41" i="14"/>
  <c r="Z41" i="14"/>
  <c r="L41" i="14"/>
  <c r="X41" i="14"/>
  <c r="U41" i="14"/>
  <c r="T41" i="14"/>
  <c r="Q41" i="14"/>
  <c r="Y64" i="14"/>
  <c r="X64" i="14"/>
  <c r="L64" i="14"/>
  <c r="AD64" i="14"/>
  <c r="O64" i="14"/>
  <c r="G64" i="14" s="1"/>
  <c r="AA64" i="14"/>
  <c r="N64" i="14"/>
  <c r="Z64" i="14"/>
  <c r="K64" i="14"/>
  <c r="AJ64" i="14" s="1"/>
  <c r="V64" i="14"/>
  <c r="T64" i="14"/>
  <c r="R64" i="14"/>
  <c r="AE64" i="14"/>
  <c r="Q64" i="14"/>
  <c r="AA208" i="14"/>
  <c r="Z208" i="14"/>
  <c r="AC126" i="13"/>
  <c r="AB126" i="13"/>
  <c r="L126" i="13"/>
  <c r="T126" i="13"/>
  <c r="AD126" i="13"/>
  <c r="X146" i="13"/>
  <c r="T146" i="13"/>
  <c r="Z146" i="13"/>
  <c r="N146" i="13"/>
  <c r="Y146" i="13"/>
  <c r="V150" i="13"/>
  <c r="L150" i="13"/>
  <c r="AA150" i="13"/>
  <c r="Q150" i="13"/>
  <c r="W150" i="13"/>
  <c r="Z160" i="13"/>
  <c r="Y160" i="13"/>
  <c r="P160" i="13"/>
  <c r="AD160" i="13"/>
  <c r="U160" i="13"/>
  <c r="L160" i="13"/>
  <c r="V160" i="13"/>
  <c r="Z161" i="13"/>
  <c r="AC161" i="13"/>
  <c r="T161" i="13"/>
  <c r="K161" i="13"/>
  <c r="AJ161" i="13" s="1"/>
  <c r="X161" i="13"/>
  <c r="O161" i="13"/>
  <c r="V161" i="13"/>
  <c r="R168" i="13"/>
  <c r="W174" i="13"/>
  <c r="U174" i="13"/>
  <c r="M177" i="13"/>
  <c r="AE183" i="13"/>
  <c r="O183" i="13"/>
  <c r="W183" i="13"/>
  <c r="AA183" i="13"/>
  <c r="AB188" i="13"/>
  <c r="R194" i="13"/>
  <c r="AE195" i="13"/>
  <c r="O195" i="13"/>
  <c r="U195" i="13"/>
  <c r="AC195" i="13"/>
  <c r="V201" i="13"/>
  <c r="AE201" i="13"/>
  <c r="R203" i="13"/>
  <c r="Z206" i="13"/>
  <c r="L206" i="13"/>
  <c r="R206" i="13"/>
  <c r="AD206" i="13"/>
  <c r="U212" i="13"/>
  <c r="AA214" i="13"/>
  <c r="M220" i="13"/>
  <c r="Z220" i="13"/>
  <c r="Q221" i="13"/>
  <c r="R223" i="13"/>
  <c r="AE223" i="13"/>
  <c r="AD230" i="13"/>
  <c r="N230" i="13"/>
  <c r="V230" i="13"/>
  <c r="AA230" i="13"/>
  <c r="N234" i="13"/>
  <c r="AD234" i="13"/>
  <c r="O249" i="13"/>
  <c r="O252" i="13"/>
  <c r="Z262" i="13"/>
  <c r="L262" i="13"/>
  <c r="R262" i="13"/>
  <c r="Q262" i="13"/>
  <c r="AC288" i="13"/>
  <c r="K288" i="13"/>
  <c r="AJ288" i="13" s="1"/>
  <c r="T288" i="13"/>
  <c r="Q288" i="13"/>
  <c r="AA292" i="13"/>
  <c r="R292" i="13"/>
  <c r="L293" i="13"/>
  <c r="AD293" i="13"/>
  <c r="T297" i="13"/>
  <c r="Z310" i="13"/>
  <c r="O319" i="13"/>
  <c r="AD320" i="13"/>
  <c r="P320" i="13"/>
  <c r="O322" i="13"/>
  <c r="Y325" i="13"/>
  <c r="U326" i="13"/>
  <c r="X329" i="13"/>
  <c r="Y337" i="13"/>
  <c r="AC343" i="13"/>
  <c r="R343" i="13"/>
  <c r="Z343" i="13"/>
  <c r="O343" i="13"/>
  <c r="W343" i="13"/>
  <c r="M343" i="13"/>
  <c r="V343" i="13"/>
  <c r="L343" i="13"/>
  <c r="AD343" i="13"/>
  <c r="Z346" i="13"/>
  <c r="Y346" i="13"/>
  <c r="P346" i="13"/>
  <c r="W346" i="13"/>
  <c r="N346" i="13"/>
  <c r="AD346" i="13"/>
  <c r="U346" i="13"/>
  <c r="L346" i="13"/>
  <c r="AC346" i="13"/>
  <c r="T346" i="13"/>
  <c r="K346" i="13"/>
  <c r="AJ346" i="13" s="1"/>
  <c r="AB346" i="13"/>
  <c r="AC27" i="14"/>
  <c r="X27" i="14"/>
  <c r="U27" i="14"/>
  <c r="R27" i="14"/>
  <c r="O27" i="14"/>
  <c r="AD27" i="14"/>
  <c r="N27" i="14"/>
  <c r="AA27" i="14"/>
  <c r="K27" i="14"/>
  <c r="AJ27" i="14" s="1"/>
  <c r="AD96" i="14"/>
  <c r="U96" i="14"/>
  <c r="AA96" i="14"/>
  <c r="K96" i="14"/>
  <c r="AJ96" i="14" s="1"/>
  <c r="Q96" i="14"/>
  <c r="P96" i="14"/>
  <c r="M96" i="14"/>
  <c r="AC96" i="14"/>
  <c r="Z96" i="14"/>
  <c r="W96" i="14"/>
  <c r="S96" i="14"/>
  <c r="X145" i="14"/>
  <c r="L145" i="14"/>
  <c r="AA145" i="14"/>
  <c r="P145" i="14"/>
  <c r="Q145" i="14"/>
  <c r="AE145" i="14"/>
  <c r="O145" i="14"/>
  <c r="AB145" i="14"/>
  <c r="M145" i="14"/>
  <c r="Y145" i="14"/>
  <c r="W145" i="14"/>
  <c r="S145" i="14"/>
  <c r="R145" i="14"/>
  <c r="Q238" i="14"/>
  <c r="N238" i="14"/>
  <c r="M238" i="14"/>
  <c r="V238" i="14"/>
  <c r="S238" i="14"/>
  <c r="AE238" i="14"/>
  <c r="Z238" i="14"/>
  <c r="Y238" i="14"/>
  <c r="AB100" i="13"/>
  <c r="T100" i="13"/>
  <c r="U104" i="13"/>
  <c r="L104" i="13"/>
  <c r="AD107" i="13"/>
  <c r="R107" i="13"/>
  <c r="V107" i="13"/>
  <c r="Z111" i="13"/>
  <c r="Y111" i="13"/>
  <c r="P111" i="13"/>
  <c r="AD111" i="13"/>
  <c r="U111" i="13"/>
  <c r="L111" i="13"/>
  <c r="V111" i="13"/>
  <c r="K126" i="13"/>
  <c r="AJ126" i="13" s="1"/>
  <c r="Q145" i="13"/>
  <c r="T145" i="13"/>
  <c r="K146" i="13"/>
  <c r="AJ146" i="13" s="1"/>
  <c r="AA146" i="13"/>
  <c r="W148" i="13"/>
  <c r="V148" i="13"/>
  <c r="K150" i="13"/>
  <c r="AJ150" i="13" s="1"/>
  <c r="Y150" i="13"/>
  <c r="R153" i="13"/>
  <c r="Z153" i="13"/>
  <c r="L153" i="13"/>
  <c r="AD153" i="13"/>
  <c r="K160" i="13"/>
  <c r="AJ160" i="13" s="1"/>
  <c r="W160" i="13"/>
  <c r="L161" i="13"/>
  <c r="W161" i="13"/>
  <c r="Z162" i="13"/>
  <c r="AE162" i="13"/>
  <c r="V162" i="13"/>
  <c r="M162" i="13"/>
  <c r="AA162" i="13"/>
  <c r="Q162" i="13"/>
  <c r="U162" i="13"/>
  <c r="Z163" i="13"/>
  <c r="Y163" i="13"/>
  <c r="P163" i="13"/>
  <c r="AD163" i="13"/>
  <c r="U163" i="13"/>
  <c r="L163" i="13"/>
  <c r="V163" i="13"/>
  <c r="U168" i="13"/>
  <c r="K174" i="13"/>
  <c r="AJ174" i="13" s="1"/>
  <c r="X176" i="13"/>
  <c r="U176" i="13"/>
  <c r="Z176" i="13"/>
  <c r="N176" i="13"/>
  <c r="Y176" i="13"/>
  <c r="P177" i="13"/>
  <c r="M183" i="13"/>
  <c r="AE187" i="13"/>
  <c r="O187" i="13"/>
  <c r="W187" i="13"/>
  <c r="AA187" i="13"/>
  <c r="W192" i="13"/>
  <c r="K192" i="13"/>
  <c r="AJ192" i="13" s="1"/>
  <c r="AA192" i="13"/>
  <c r="U194" i="13"/>
  <c r="K195" i="13"/>
  <c r="AJ195" i="13" s="1"/>
  <c r="O201" i="13"/>
  <c r="T203" i="13"/>
  <c r="W204" i="13"/>
  <c r="S204" i="13"/>
  <c r="M206" i="13"/>
  <c r="AE206" i="13"/>
  <c r="V212" i="13"/>
  <c r="N220" i="13"/>
  <c r="AC220" i="13"/>
  <c r="R221" i="13"/>
  <c r="T223" i="13"/>
  <c r="L230" i="13"/>
  <c r="AE230" i="13"/>
  <c r="P234" i="13"/>
  <c r="R240" i="13"/>
  <c r="Z240" i="13"/>
  <c r="L240" i="13"/>
  <c r="AD240" i="13"/>
  <c r="Z246" i="13"/>
  <c r="AE246" i="13"/>
  <c r="V246" i="13"/>
  <c r="M246" i="13"/>
  <c r="AA246" i="13"/>
  <c r="Q246" i="13"/>
  <c r="U246" i="13"/>
  <c r="Q249" i="13"/>
  <c r="Q252" i="13"/>
  <c r="M262" i="13"/>
  <c r="R279" i="13"/>
  <c r="AA279" i="13"/>
  <c r="X279" i="13"/>
  <c r="O288" i="13"/>
  <c r="K292" i="13"/>
  <c r="AJ292" i="13" s="1"/>
  <c r="N293" i="13"/>
  <c r="AE293" i="13"/>
  <c r="W297" i="13"/>
  <c r="AD299" i="13"/>
  <c r="R299" i="13"/>
  <c r="X299" i="13"/>
  <c r="N299" i="13"/>
  <c r="G299" i="13" s="1"/>
  <c r="W299" i="13"/>
  <c r="M299" i="13"/>
  <c r="Z299" i="13"/>
  <c r="Z306" i="13"/>
  <c r="Y306" i="13"/>
  <c r="P306" i="13"/>
  <c r="AD306" i="13"/>
  <c r="U306" i="13"/>
  <c r="L306" i="13"/>
  <c r="AC306" i="13"/>
  <c r="T306" i="13"/>
  <c r="K306" i="13"/>
  <c r="AJ306" i="13" s="1"/>
  <c r="X306" i="13"/>
  <c r="AA309" i="13"/>
  <c r="O309" i="13"/>
  <c r="AD309" i="13"/>
  <c r="P319" i="13"/>
  <c r="K320" i="13"/>
  <c r="AJ320" i="13" s="1"/>
  <c r="P322" i="13"/>
  <c r="V326" i="13"/>
  <c r="Z329" i="13"/>
  <c r="AA337" i="13"/>
  <c r="K343" i="13"/>
  <c r="AJ343" i="13" s="1"/>
  <c r="AE343" i="13"/>
  <c r="M346" i="13"/>
  <c r="AE346" i="13"/>
  <c r="G352" i="13"/>
  <c r="AB353" i="13"/>
  <c r="AA353" i="13"/>
  <c r="K353" i="13"/>
  <c r="AJ353" i="13" s="1"/>
  <c r="W353" i="13"/>
  <c r="S353" i="13"/>
  <c r="R353" i="13"/>
  <c r="Z10" i="14"/>
  <c r="S10" i="14"/>
  <c r="Q10" i="14"/>
  <c r="O10" i="14"/>
  <c r="M10" i="14"/>
  <c r="W12" i="14"/>
  <c r="S27" i="14"/>
  <c r="AE96" i="14"/>
  <c r="Z145" i="14"/>
  <c r="Y388" i="12"/>
  <c r="S17" i="13"/>
  <c r="AB17" i="13"/>
  <c r="S24" i="13"/>
  <c r="AB24" i="13"/>
  <c r="T50" i="13"/>
  <c r="AE50" i="13"/>
  <c r="Z71" i="13"/>
  <c r="U73" i="13"/>
  <c r="AF88" i="13"/>
  <c r="AF211" i="13"/>
  <c r="AB91" i="13"/>
  <c r="M94" i="13"/>
  <c r="Z94" i="13"/>
  <c r="N100" i="13"/>
  <c r="Q104" i="13"/>
  <c r="L107" i="13"/>
  <c r="W107" i="13"/>
  <c r="K111" i="13"/>
  <c r="AJ111" i="13" s="1"/>
  <c r="W111" i="13"/>
  <c r="AA115" i="13"/>
  <c r="Q115" i="13"/>
  <c r="W115" i="13"/>
  <c r="L115" i="13"/>
  <c r="X115" i="13"/>
  <c r="P122" i="13"/>
  <c r="N126" i="13"/>
  <c r="AC127" i="13"/>
  <c r="S127" i="13"/>
  <c r="AA127" i="13"/>
  <c r="K127" i="13"/>
  <c r="AJ127" i="13" s="1"/>
  <c r="AB135" i="13"/>
  <c r="AA135" i="13"/>
  <c r="N135" i="13"/>
  <c r="P145" i="13"/>
  <c r="L146" i="13"/>
  <c r="AD146" i="13"/>
  <c r="M148" i="13"/>
  <c r="M150" i="13"/>
  <c r="Z150" i="13"/>
  <c r="M153" i="13"/>
  <c r="AE153" i="13"/>
  <c r="M160" i="13"/>
  <c r="X160" i="13"/>
  <c r="M161" i="13"/>
  <c r="Y161" i="13"/>
  <c r="K162" i="13"/>
  <c r="AJ162" i="13" s="1"/>
  <c r="W162" i="13"/>
  <c r="K163" i="13"/>
  <c r="AJ163" i="13" s="1"/>
  <c r="W163" i="13"/>
  <c r="Q173" i="13"/>
  <c r="S173" i="13"/>
  <c r="N174" i="13"/>
  <c r="K176" i="13"/>
  <c r="AJ176" i="13" s="1"/>
  <c r="AA176" i="13"/>
  <c r="S177" i="13"/>
  <c r="X181" i="13"/>
  <c r="U181" i="13"/>
  <c r="N183" i="13"/>
  <c r="X184" i="13"/>
  <c r="AE184" i="13"/>
  <c r="R184" i="13"/>
  <c r="Y184" i="13"/>
  <c r="M184" i="13"/>
  <c r="Z184" i="13"/>
  <c r="L187" i="13"/>
  <c r="M192" i="13"/>
  <c r="L195" i="13"/>
  <c r="P199" i="13"/>
  <c r="AE199" i="13"/>
  <c r="W201" i="13"/>
  <c r="K204" i="13"/>
  <c r="AJ204" i="13" s="1"/>
  <c r="N206" i="13"/>
  <c r="O220" i="13"/>
  <c r="AD220" i="13"/>
  <c r="U221" i="13"/>
  <c r="S224" i="13"/>
  <c r="O224" i="13"/>
  <c r="AA224" i="13"/>
  <c r="S226" i="13"/>
  <c r="N229" i="13"/>
  <c r="AA229" i="13"/>
  <c r="M230" i="13"/>
  <c r="AB232" i="13"/>
  <c r="Q234" i="13"/>
  <c r="V235" i="13"/>
  <c r="M235" i="13"/>
  <c r="M240" i="13"/>
  <c r="AE240" i="13"/>
  <c r="N243" i="13"/>
  <c r="Y243" i="13"/>
  <c r="N244" i="13"/>
  <c r="AA244" i="13"/>
  <c r="K246" i="13"/>
  <c r="AJ246" i="13" s="1"/>
  <c r="W246" i="13"/>
  <c r="V249" i="13"/>
  <c r="V252" i="13"/>
  <c r="O261" i="13"/>
  <c r="AA261" i="13"/>
  <c r="X261" i="13"/>
  <c r="O262" i="13"/>
  <c r="M270" i="13"/>
  <c r="V270" i="13"/>
  <c r="S270" i="13"/>
  <c r="Q273" i="13"/>
  <c r="K279" i="13"/>
  <c r="AJ279" i="13" s="1"/>
  <c r="V287" i="13"/>
  <c r="N287" i="13"/>
  <c r="Y287" i="13"/>
  <c r="W287" i="13"/>
  <c r="P288" i="13"/>
  <c r="N292" i="13"/>
  <c r="O293" i="13"/>
  <c r="Z297" i="13"/>
  <c r="L299" i="13"/>
  <c r="AB299" i="13"/>
  <c r="M306" i="13"/>
  <c r="AA306" i="13"/>
  <c r="K309" i="13"/>
  <c r="AJ309" i="13" s="1"/>
  <c r="AA311" i="13"/>
  <c r="Q311" i="13"/>
  <c r="W311" i="13"/>
  <c r="L311" i="13"/>
  <c r="V311" i="13"/>
  <c r="K311" i="13"/>
  <c r="AJ311" i="13" s="1"/>
  <c r="Z311" i="13"/>
  <c r="S319" i="13"/>
  <c r="S320" i="13"/>
  <c r="S322" i="13"/>
  <c r="N343" i="13"/>
  <c r="O346" i="13"/>
  <c r="P352" i="13"/>
  <c r="M353" i="13"/>
  <c r="T10" i="14"/>
  <c r="X12" i="14"/>
  <c r="Z27" i="14"/>
  <c r="AC141" i="14"/>
  <c r="AB141" i="14"/>
  <c r="L141" i="14"/>
  <c r="S141" i="14"/>
  <c r="Q141" i="14"/>
  <c r="O141" i="14"/>
  <c r="K141" i="14"/>
  <c r="AJ141" i="14" s="1"/>
  <c r="AA141" i="14"/>
  <c r="Z141" i="14"/>
  <c r="W141" i="14"/>
  <c r="T141" i="14"/>
  <c r="O147" i="14"/>
  <c r="Z147" i="14"/>
  <c r="W147" i="14"/>
  <c r="P147" i="14"/>
  <c r="Q384" i="14"/>
  <c r="AE384" i="14"/>
  <c r="L384" i="14"/>
  <c r="T384" i="14"/>
  <c r="P384" i="14"/>
  <c r="O384" i="14"/>
  <c r="AB384" i="14"/>
  <c r="W384" i="14"/>
  <c r="U384" i="14"/>
  <c r="AD454" i="14"/>
  <c r="Q454" i="14"/>
  <c r="T454" i="14"/>
  <c r="N454" i="14"/>
  <c r="AC454" i="14"/>
  <c r="M454" i="14"/>
  <c r="V454" i="14"/>
  <c r="R454" i="14"/>
  <c r="L454" i="14"/>
  <c r="AB454" i="14"/>
  <c r="Y454" i="14"/>
  <c r="W454" i="14"/>
  <c r="Y82" i="16"/>
  <c r="S82" i="16"/>
  <c r="AB82" i="16"/>
  <c r="U82" i="16"/>
  <c r="Q82" i="16"/>
  <c r="Z98" i="16"/>
  <c r="W98" i="16"/>
  <c r="N98" i="16"/>
  <c r="AE98" i="16"/>
  <c r="AD157" i="13"/>
  <c r="T157" i="13"/>
  <c r="W168" i="13"/>
  <c r="Z168" i="13"/>
  <c r="M168" i="13"/>
  <c r="AE168" i="13"/>
  <c r="T168" i="13"/>
  <c r="X168" i="13"/>
  <c r="U177" i="13"/>
  <c r="T188" i="13"/>
  <c r="X188" i="13"/>
  <c r="O188" i="13"/>
  <c r="X194" i="13"/>
  <c r="Z194" i="13"/>
  <c r="M194" i="13"/>
  <c r="T194" i="13"/>
  <c r="Y194" i="13"/>
  <c r="Z203" i="13"/>
  <c r="O203" i="13"/>
  <c r="AE203" i="13"/>
  <c r="U203" i="13"/>
  <c r="K203" i="13"/>
  <c r="AJ203" i="13" s="1"/>
  <c r="W203" i="13"/>
  <c r="X212" i="13"/>
  <c r="Y212" i="13"/>
  <c r="M212" i="13"/>
  <c r="AE212" i="13"/>
  <c r="R212" i="13"/>
  <c r="Z212" i="13"/>
  <c r="S214" i="13"/>
  <c r="X214" i="13"/>
  <c r="N214" i="13"/>
  <c r="R220" i="13"/>
  <c r="AE220" i="13"/>
  <c r="X221" i="13"/>
  <c r="AA223" i="13"/>
  <c r="P223" i="13"/>
  <c r="V223" i="13"/>
  <c r="L223" i="13"/>
  <c r="W223" i="13"/>
  <c r="U234" i="13"/>
  <c r="W249" i="13"/>
  <c r="W252" i="13"/>
  <c r="AC267" i="13"/>
  <c r="K267" i="13"/>
  <c r="AJ267" i="13" s="1"/>
  <c r="T267" i="13"/>
  <c r="Q267" i="13"/>
  <c r="T293" i="13"/>
  <c r="W319" i="13"/>
  <c r="W322" i="13"/>
  <c r="X325" i="13"/>
  <c r="O325" i="13"/>
  <c r="AD325" i="13"/>
  <c r="N325" i="13"/>
  <c r="X326" i="13"/>
  <c r="N326" i="13"/>
  <c r="AD326" i="13"/>
  <c r="R326" i="13"/>
  <c r="AB326" i="13"/>
  <c r="Q326" i="13"/>
  <c r="G326" i="13" s="1"/>
  <c r="Y326" i="13"/>
  <c r="Z337" i="13"/>
  <c r="N337" i="13"/>
  <c r="G337" i="13" s="1"/>
  <c r="W337" i="13"/>
  <c r="K337" i="13"/>
  <c r="AJ337" i="13" s="1"/>
  <c r="S337" i="13"/>
  <c r="AC337" i="13"/>
  <c r="R337" i="13"/>
  <c r="AD356" i="13"/>
  <c r="AE356" i="13"/>
  <c r="U356" i="13"/>
  <c r="S356" i="13"/>
  <c r="W89" i="14"/>
  <c r="L89" i="14"/>
  <c r="AB89" i="14"/>
  <c r="O89" i="14"/>
  <c r="AE89" i="14"/>
  <c r="N89" i="14"/>
  <c r="AC89" i="14"/>
  <c r="M89" i="14"/>
  <c r="Z89" i="14"/>
  <c r="K89" i="14"/>
  <c r="AJ89" i="14" s="1"/>
  <c r="V89" i="14"/>
  <c r="U89" i="14"/>
  <c r="S89" i="14"/>
  <c r="P89" i="14"/>
  <c r="AE141" i="14"/>
  <c r="L388" i="12"/>
  <c r="AB388" i="12"/>
  <c r="L17" i="13"/>
  <c r="U17" i="13"/>
  <c r="AD17" i="13"/>
  <c r="L24" i="13"/>
  <c r="U24" i="13"/>
  <c r="AD24" i="13"/>
  <c r="L50" i="13"/>
  <c r="Y51" i="13"/>
  <c r="L55" i="13"/>
  <c r="M56" i="13"/>
  <c r="M57" i="13"/>
  <c r="R64" i="13"/>
  <c r="Q65" i="13"/>
  <c r="M71" i="13"/>
  <c r="AB71" i="13"/>
  <c r="L73" i="13"/>
  <c r="X73" i="13"/>
  <c r="AF249" i="13"/>
  <c r="N91" i="13"/>
  <c r="AE91" i="13"/>
  <c r="P94" i="13"/>
  <c r="AC94" i="13"/>
  <c r="S100" i="13"/>
  <c r="AD104" i="13"/>
  <c r="N107" i="13"/>
  <c r="Y107" i="13"/>
  <c r="X110" i="13"/>
  <c r="AE110" i="13"/>
  <c r="Y110" i="13"/>
  <c r="M110" i="13"/>
  <c r="W110" i="13"/>
  <c r="N111" i="13"/>
  <c r="AA111" i="13"/>
  <c r="T113" i="13"/>
  <c r="AB113" i="13"/>
  <c r="N115" i="13"/>
  <c r="Z115" i="13"/>
  <c r="U122" i="13"/>
  <c r="S126" i="13"/>
  <c r="N127" i="13"/>
  <c r="X129" i="13"/>
  <c r="AC129" i="13"/>
  <c r="Q129" i="13"/>
  <c r="V129" i="13"/>
  <c r="K129" i="13"/>
  <c r="AJ129" i="13" s="1"/>
  <c r="Z129" i="13"/>
  <c r="U132" i="13"/>
  <c r="AD132" i="13"/>
  <c r="L132" i="13"/>
  <c r="S132" i="13"/>
  <c r="S135" i="13"/>
  <c r="W140" i="13"/>
  <c r="Z140" i="13"/>
  <c r="O140" i="13"/>
  <c r="X145" i="13"/>
  <c r="Q146" i="13"/>
  <c r="AA148" i="13"/>
  <c r="O150" i="13"/>
  <c r="AD150" i="13"/>
  <c r="Q153" i="13"/>
  <c r="N157" i="13"/>
  <c r="O160" i="13"/>
  <c r="AB160" i="13"/>
  <c r="P161" i="13"/>
  <c r="AB161" i="13"/>
  <c r="N162" i="13"/>
  <c r="Y162" i="13"/>
  <c r="N163" i="13"/>
  <c r="AA163" i="13"/>
  <c r="K168" i="13"/>
  <c r="AJ168" i="13" s="1"/>
  <c r="AA168" i="13"/>
  <c r="X170" i="13"/>
  <c r="AA170" i="13"/>
  <c r="P170" i="13"/>
  <c r="U173" i="13"/>
  <c r="AC174" i="13"/>
  <c r="P176" i="13"/>
  <c r="AE176" i="13"/>
  <c r="Y177" i="13"/>
  <c r="Z180" i="13"/>
  <c r="P180" i="13"/>
  <c r="V180" i="13"/>
  <c r="K180" i="13"/>
  <c r="AJ180" i="13" s="1"/>
  <c r="X180" i="13"/>
  <c r="O181" i="13"/>
  <c r="R183" i="13"/>
  <c r="N184" i="13"/>
  <c r="AD184" i="13"/>
  <c r="Q187" i="13"/>
  <c r="N188" i="13"/>
  <c r="T192" i="13"/>
  <c r="K194" i="13"/>
  <c r="AJ194" i="13" s="1"/>
  <c r="AA194" i="13"/>
  <c r="S195" i="13"/>
  <c r="R199" i="13"/>
  <c r="V202" i="13"/>
  <c r="AB202" i="13"/>
  <c r="M202" i="13"/>
  <c r="L203" i="13"/>
  <c r="Y203" i="13"/>
  <c r="U206" i="13"/>
  <c r="K212" i="13"/>
  <c r="AJ212" i="13" s="1"/>
  <c r="AA212" i="13"/>
  <c r="M214" i="13"/>
  <c r="X217" i="13"/>
  <c r="Z217" i="13"/>
  <c r="P217" i="13"/>
  <c r="T220" i="13"/>
  <c r="K223" i="13"/>
  <c r="AJ223" i="13" s="1"/>
  <c r="X223" i="13"/>
  <c r="Q229" i="13"/>
  <c r="AD229" i="13"/>
  <c r="R230" i="13"/>
  <c r="AE233" i="13"/>
  <c r="O233" i="13"/>
  <c r="W233" i="13"/>
  <c r="AB233" i="13"/>
  <c r="V234" i="13"/>
  <c r="P240" i="13"/>
  <c r="V241" i="13"/>
  <c r="P241" i="13"/>
  <c r="P243" i="13"/>
  <c r="AC243" i="13"/>
  <c r="Q244" i="13"/>
  <c r="AC244" i="13"/>
  <c r="N246" i="13"/>
  <c r="Y246" i="13"/>
  <c r="X249" i="13"/>
  <c r="X252" i="13"/>
  <c r="S261" i="13"/>
  <c r="W262" i="13"/>
  <c r="N267" i="13"/>
  <c r="O270" i="13"/>
  <c r="Z273" i="13"/>
  <c r="S279" i="13"/>
  <c r="Y288" i="13"/>
  <c r="V290" i="13"/>
  <c r="O290" i="13"/>
  <c r="AC292" i="13"/>
  <c r="U293" i="13"/>
  <c r="P299" i="13"/>
  <c r="AB301" i="13"/>
  <c r="U301" i="13"/>
  <c r="O306" i="13"/>
  <c r="AE306" i="13"/>
  <c r="X309" i="13"/>
  <c r="AB316" i="13"/>
  <c r="P316" i="13"/>
  <c r="O316" i="13"/>
  <c r="X319" i="13"/>
  <c r="X322" i="13"/>
  <c r="L325" i="13"/>
  <c r="L326" i="13"/>
  <c r="Z326" i="13"/>
  <c r="AE330" i="13"/>
  <c r="K330" i="13"/>
  <c r="AJ330" i="13" s="1"/>
  <c r="AA334" i="13"/>
  <c r="U334" i="13"/>
  <c r="Q334" i="13"/>
  <c r="P334" i="13"/>
  <c r="M337" i="13"/>
  <c r="U338" i="13"/>
  <c r="AD338" i="13"/>
  <c r="T338" i="13"/>
  <c r="T343" i="13"/>
  <c r="S346" i="13"/>
  <c r="T353" i="13"/>
  <c r="AB10" i="14"/>
  <c r="Z14" i="14"/>
  <c r="AC14" i="14"/>
  <c r="T14" i="14"/>
  <c r="K14" i="14"/>
  <c r="AJ14" i="14" s="1"/>
  <c r="AA14" i="14"/>
  <c r="Q14" i="14"/>
  <c r="Y14" i="14"/>
  <c r="P14" i="14"/>
  <c r="X14" i="14"/>
  <c r="O14" i="14"/>
  <c r="W14" i="14"/>
  <c r="N14" i="14"/>
  <c r="AE14" i="14"/>
  <c r="AA71" i="14"/>
  <c r="Q71" i="14"/>
  <c r="U71" i="14"/>
  <c r="K71" i="14"/>
  <c r="AJ71" i="14" s="1"/>
  <c r="AC71" i="14"/>
  <c r="O71" i="14"/>
  <c r="Z71" i="14"/>
  <c r="M71" i="14"/>
  <c r="Y71" i="14"/>
  <c r="L71" i="14"/>
  <c r="W71" i="14"/>
  <c r="T71" i="14"/>
  <c r="R71" i="14"/>
  <c r="AE71" i="14"/>
  <c r="P71" i="14"/>
  <c r="AE84" i="14"/>
  <c r="M84" i="14"/>
  <c r="T84" i="14"/>
  <c r="P84" i="14"/>
  <c r="O84" i="14"/>
  <c r="K84" i="14"/>
  <c r="AJ84" i="14" s="1"/>
  <c r="AD84" i="14"/>
  <c r="AB84" i="14"/>
  <c r="W84" i="14"/>
  <c r="U84" i="14"/>
  <c r="AD167" i="14"/>
  <c r="W167" i="14"/>
  <c r="U167" i="14"/>
  <c r="Z167" i="14"/>
  <c r="L167" i="14"/>
  <c r="O167" i="14"/>
  <c r="N167" i="14"/>
  <c r="M167" i="14"/>
  <c r="AE167" i="14"/>
  <c r="AB167" i="14"/>
  <c r="X167" i="14"/>
  <c r="S167" i="14"/>
  <c r="O171" i="14"/>
  <c r="N171" i="14"/>
  <c r="W171" i="14"/>
  <c r="Z171" i="14"/>
  <c r="V171" i="14"/>
  <c r="Z279" i="14"/>
  <c r="AE279" i="14"/>
  <c r="V279" i="14"/>
  <c r="M279" i="14"/>
  <c r="AD279" i="14"/>
  <c r="U279" i="14"/>
  <c r="L279" i="14"/>
  <c r="AC279" i="14"/>
  <c r="T279" i="14"/>
  <c r="K279" i="14"/>
  <c r="AJ279" i="14" s="1"/>
  <c r="AA279" i="14"/>
  <c r="Q279" i="14"/>
  <c r="X279" i="14"/>
  <c r="O279" i="14"/>
  <c r="W279" i="14"/>
  <c r="N279" i="14"/>
  <c r="Y279" i="14"/>
  <c r="S279" i="14"/>
  <c r="P279" i="14"/>
  <c r="AB279" i="14"/>
  <c r="V205" i="13"/>
  <c r="R205" i="13"/>
  <c r="W221" i="13"/>
  <c r="AE221" i="13"/>
  <c r="O221" i="13"/>
  <c r="AA221" i="13"/>
  <c r="S255" i="13"/>
  <c r="W255" i="13"/>
  <c r="P255" i="13"/>
  <c r="S278" i="13"/>
  <c r="R278" i="13"/>
  <c r="AA278" i="13"/>
  <c r="Y297" i="13"/>
  <c r="O297" i="13"/>
  <c r="N297" i="13"/>
  <c r="Y329" i="13"/>
  <c r="S329" i="13"/>
  <c r="P329" i="13"/>
  <c r="AE329" i="13"/>
  <c r="O329" i="13"/>
  <c r="AE357" i="13"/>
  <c r="S357" i="13"/>
  <c r="Z9" i="14"/>
  <c r="T9" i="14"/>
  <c r="S9" i="14"/>
  <c r="P9" i="14"/>
  <c r="O9" i="14"/>
  <c r="U48" i="14"/>
  <c r="P48" i="14"/>
  <c r="N48" i="14"/>
  <c r="M48" i="14"/>
  <c r="AC48" i="14"/>
  <c r="Z48" i="14"/>
  <c r="Y48" i="14"/>
  <c r="T48" i="14"/>
  <c r="AA161" i="14"/>
  <c r="T161" i="14"/>
  <c r="R161" i="14"/>
  <c r="AD191" i="14"/>
  <c r="P191" i="14"/>
  <c r="AE191" i="14"/>
  <c r="O191" i="14"/>
  <c r="U191" i="14"/>
  <c r="S191" i="14"/>
  <c r="N191" i="14"/>
  <c r="M191" i="14"/>
  <c r="AB191" i="14"/>
  <c r="AA191" i="14"/>
  <c r="Z191" i="14"/>
  <c r="X191" i="14"/>
  <c r="AB245" i="14"/>
  <c r="Z245" i="14"/>
  <c r="W245" i="14"/>
  <c r="O245" i="14"/>
  <c r="AE245" i="14"/>
  <c r="N245" i="14"/>
  <c r="AE275" i="14"/>
  <c r="AA275" i="14"/>
  <c r="R275" i="14"/>
  <c r="S275" i="14"/>
  <c r="V268" i="13"/>
  <c r="T272" i="13"/>
  <c r="AD272" i="13"/>
  <c r="S296" i="13"/>
  <c r="AB296" i="13"/>
  <c r="Z300" i="13"/>
  <c r="X302" i="13"/>
  <c r="Z308" i="13"/>
  <c r="W328" i="13"/>
  <c r="T339" i="13"/>
  <c r="AD339" i="13"/>
  <c r="Q340" i="13"/>
  <c r="AB340" i="13"/>
  <c r="O348" i="13"/>
  <c r="X348" i="13"/>
  <c r="Q13" i="14"/>
  <c r="AB13" i="14"/>
  <c r="U16" i="14"/>
  <c r="X20" i="14"/>
  <c r="M21" i="14"/>
  <c r="W21" i="14"/>
  <c r="U26" i="14"/>
  <c r="V32" i="14"/>
  <c r="U33" i="14"/>
  <c r="AE33" i="14"/>
  <c r="T34" i="14"/>
  <c r="V35" i="14"/>
  <c r="U36" i="14"/>
  <c r="AE36" i="14"/>
  <c r="T38" i="14"/>
  <c r="T40" i="14"/>
  <c r="AC42" i="14"/>
  <c r="AD42" i="14"/>
  <c r="N42" i="14"/>
  <c r="AB42" i="14"/>
  <c r="U43" i="14"/>
  <c r="AB44" i="14"/>
  <c r="Q44" i="14"/>
  <c r="V44" i="14"/>
  <c r="AE45" i="14"/>
  <c r="AB46" i="14"/>
  <c r="V47" i="14"/>
  <c r="O49" i="14"/>
  <c r="AD49" i="14"/>
  <c r="AF325" i="14"/>
  <c r="V65" i="14"/>
  <c r="K68" i="14"/>
  <c r="AJ68" i="14" s="1"/>
  <c r="Y70" i="14"/>
  <c r="AE70" i="14"/>
  <c r="R70" i="14"/>
  <c r="W70" i="14"/>
  <c r="K70" i="14"/>
  <c r="AJ70" i="14" s="1"/>
  <c r="Z70" i="14"/>
  <c r="X72" i="14"/>
  <c r="W77" i="14"/>
  <c r="Z79" i="14"/>
  <c r="L83" i="14"/>
  <c r="AB83" i="14"/>
  <c r="Q92" i="14"/>
  <c r="M94" i="14"/>
  <c r="AC94" i="14"/>
  <c r="X95" i="14"/>
  <c r="AC100" i="14"/>
  <c r="R100" i="14"/>
  <c r="W100" i="14"/>
  <c r="K100" i="14"/>
  <c r="AJ100" i="14" s="1"/>
  <c r="Z100" i="14"/>
  <c r="AC101" i="14"/>
  <c r="L103" i="14"/>
  <c r="Z106" i="14"/>
  <c r="N109" i="14"/>
  <c r="V112" i="14"/>
  <c r="AD112" i="14"/>
  <c r="K112" i="14"/>
  <c r="AJ112" i="14" s="1"/>
  <c r="S118" i="14"/>
  <c r="AE118" i="14"/>
  <c r="Q119" i="14"/>
  <c r="AD119" i="14"/>
  <c r="Q120" i="14"/>
  <c r="AC120" i="14"/>
  <c r="Q121" i="14"/>
  <c r="AD121" i="14"/>
  <c r="L129" i="14"/>
  <c r="M131" i="14"/>
  <c r="AD135" i="14"/>
  <c r="R135" i="14"/>
  <c r="W135" i="14"/>
  <c r="M135" i="14"/>
  <c r="X135" i="14"/>
  <c r="AB138" i="14"/>
  <c r="AE138" i="14"/>
  <c r="N138" i="14"/>
  <c r="T138" i="14"/>
  <c r="AA138" i="14"/>
  <c r="R144" i="14"/>
  <c r="Y146" i="14"/>
  <c r="K146" i="14"/>
  <c r="AJ146" i="14" s="1"/>
  <c r="AC146" i="14"/>
  <c r="P146" i="14"/>
  <c r="AA146" i="14"/>
  <c r="AA148" i="14"/>
  <c r="Z148" i="14"/>
  <c r="O148" i="14"/>
  <c r="AC148" i="14"/>
  <c r="R148" i="14"/>
  <c r="Y148" i="14"/>
  <c r="O151" i="14"/>
  <c r="M174" i="14"/>
  <c r="M179" i="14"/>
  <c r="L180" i="14"/>
  <c r="AB180" i="14"/>
  <c r="M183" i="14"/>
  <c r="AE183" i="14"/>
  <c r="AA188" i="14"/>
  <c r="AA207" i="14"/>
  <c r="X207" i="14"/>
  <c r="W207" i="14"/>
  <c r="G212" i="14"/>
  <c r="W230" i="14"/>
  <c r="M230" i="14"/>
  <c r="V230" i="14"/>
  <c r="L230" i="14"/>
  <c r="AE230" i="14"/>
  <c r="U230" i="14"/>
  <c r="K230" i="14"/>
  <c r="AJ230" i="14" s="1"/>
  <c r="Z230" i="14"/>
  <c r="O230" i="14"/>
  <c r="Y230" i="14"/>
  <c r="N230" i="14"/>
  <c r="L246" i="14"/>
  <c r="K253" i="14"/>
  <c r="AJ253" i="14" s="1"/>
  <c r="U254" i="14"/>
  <c r="P269" i="14"/>
  <c r="X317" i="14"/>
  <c r="O317" i="14"/>
  <c r="N317" i="14"/>
  <c r="K317" i="14"/>
  <c r="AJ317" i="14" s="1"/>
  <c r="AD317" i="14"/>
  <c r="Z317" i="14"/>
  <c r="Q328" i="14"/>
  <c r="O328" i="14"/>
  <c r="K328" i="14"/>
  <c r="AJ328" i="14" s="1"/>
  <c r="AE328" i="14"/>
  <c r="AA328" i="14"/>
  <c r="W328" i="14"/>
  <c r="V328" i="14"/>
  <c r="AC527" i="14"/>
  <c r="R527" i="14"/>
  <c r="AE527" i="14"/>
  <c r="T527" i="14"/>
  <c r="X527" i="14"/>
  <c r="L527" i="14"/>
  <c r="P527" i="14"/>
  <c r="V527" i="14"/>
  <c r="O527" i="14"/>
  <c r="N527" i="14"/>
  <c r="U527" i="14"/>
  <c r="M527" i="14"/>
  <c r="K527" i="14"/>
  <c r="AJ527" i="14" s="1"/>
  <c r="AD527" i="14"/>
  <c r="AA527" i="14"/>
  <c r="Z527" i="14"/>
  <c r="W527" i="14"/>
  <c r="AE118" i="13"/>
  <c r="T125" i="13"/>
  <c r="AB137" i="13"/>
  <c r="AE149" i="13"/>
  <c r="S159" i="13"/>
  <c r="AB159" i="13"/>
  <c r="N164" i="13"/>
  <c r="W164" i="13"/>
  <c r="U172" i="13"/>
  <c r="AE172" i="13"/>
  <c r="X175" i="13"/>
  <c r="O190" i="13"/>
  <c r="Y190" i="13"/>
  <c r="Q193" i="13"/>
  <c r="N216" i="13"/>
  <c r="Y216" i="13"/>
  <c r="O225" i="13"/>
  <c r="AA225" i="13"/>
  <c r="N245" i="13"/>
  <c r="W245" i="13"/>
  <c r="P253" i="13"/>
  <c r="AA253" i="13"/>
  <c r="S254" i="13"/>
  <c r="K258" i="13"/>
  <c r="AJ258" i="13" s="1"/>
  <c r="O259" i="13"/>
  <c r="G259" i="13" s="1"/>
  <c r="Y259" i="13"/>
  <c r="U263" i="13"/>
  <c r="K268" i="13"/>
  <c r="AJ268" i="13" s="1"/>
  <c r="W268" i="13"/>
  <c r="K272" i="13"/>
  <c r="AJ272" i="13" s="1"/>
  <c r="U272" i="13"/>
  <c r="AE272" i="13"/>
  <c r="U281" i="13"/>
  <c r="M283" i="13"/>
  <c r="M284" i="13"/>
  <c r="U291" i="13"/>
  <c r="K296" i="13"/>
  <c r="AJ296" i="13" s="1"/>
  <c r="T296" i="13"/>
  <c r="AC296" i="13"/>
  <c r="L300" i="13"/>
  <c r="AD300" i="13"/>
  <c r="M302" i="13"/>
  <c r="Z302" i="13"/>
  <c r="N305" i="13"/>
  <c r="K308" i="13"/>
  <c r="AJ308" i="13" s="1"/>
  <c r="AD308" i="13"/>
  <c r="K328" i="13"/>
  <c r="AJ328" i="13" s="1"/>
  <c r="X328" i="13"/>
  <c r="P331" i="13"/>
  <c r="AC331" i="13"/>
  <c r="K335" i="13"/>
  <c r="AJ335" i="13" s="1"/>
  <c r="K339" i="13"/>
  <c r="AJ339" i="13" s="1"/>
  <c r="U339" i="13"/>
  <c r="AE339" i="13"/>
  <c r="R340" i="13"/>
  <c r="AC340" i="13"/>
  <c r="N347" i="13"/>
  <c r="W347" i="13"/>
  <c r="P348" i="13"/>
  <c r="Y348" i="13"/>
  <c r="S349" i="13"/>
  <c r="AB349" i="13"/>
  <c r="O355" i="13"/>
  <c r="G355" i="13" s="1"/>
  <c r="Y355" i="13"/>
  <c r="S358" i="13"/>
  <c r="R13" i="14"/>
  <c r="AD13" i="14"/>
  <c r="K16" i="14"/>
  <c r="AJ16" i="14" s="1"/>
  <c r="V16" i="14"/>
  <c r="N18" i="14"/>
  <c r="M19" i="14"/>
  <c r="L20" i="14"/>
  <c r="Y20" i="14"/>
  <c r="N21" i="14"/>
  <c r="X21" i="14"/>
  <c r="S22" i="14"/>
  <c r="X26" i="14"/>
  <c r="K32" i="14"/>
  <c r="AJ32" i="14" s="1"/>
  <c r="W32" i="14"/>
  <c r="K33" i="14"/>
  <c r="AJ33" i="14" s="1"/>
  <c r="V33" i="14"/>
  <c r="U34" i="14"/>
  <c r="L35" i="14"/>
  <c r="W35" i="14"/>
  <c r="L36" i="14"/>
  <c r="V36" i="14"/>
  <c r="V38" i="14"/>
  <c r="U40" i="14"/>
  <c r="L42" i="14"/>
  <c r="L44" i="14"/>
  <c r="W44" i="14"/>
  <c r="M45" i="14"/>
  <c r="AC46" i="14"/>
  <c r="Z47" i="14"/>
  <c r="P49" i="14"/>
  <c r="Q68" i="14"/>
  <c r="L70" i="14"/>
  <c r="AA70" i="14"/>
  <c r="M83" i="14"/>
  <c r="AC83" i="14"/>
  <c r="R93" i="14"/>
  <c r="AA93" i="14"/>
  <c r="O94" i="14"/>
  <c r="L100" i="14"/>
  <c r="AA100" i="14"/>
  <c r="P103" i="14"/>
  <c r="AC104" i="14"/>
  <c r="Q104" i="14"/>
  <c r="V104" i="14"/>
  <c r="K104" i="14"/>
  <c r="AJ104" i="14" s="1"/>
  <c r="Y104" i="14"/>
  <c r="AB106" i="14"/>
  <c r="P109" i="14"/>
  <c r="M112" i="14"/>
  <c r="X113" i="14"/>
  <c r="L113" i="14"/>
  <c r="AB113" i="14"/>
  <c r="Q113" i="14"/>
  <c r="Z113" i="14"/>
  <c r="Z115" i="14"/>
  <c r="Y115" i="14"/>
  <c r="P115" i="14"/>
  <c r="AC115" i="14"/>
  <c r="T115" i="14"/>
  <c r="K115" i="14"/>
  <c r="AJ115" i="14" s="1"/>
  <c r="V115" i="14"/>
  <c r="Z116" i="14"/>
  <c r="AC116" i="14"/>
  <c r="T116" i="14"/>
  <c r="K116" i="14"/>
  <c r="AJ116" i="14" s="1"/>
  <c r="W116" i="14"/>
  <c r="N116" i="14"/>
  <c r="V116" i="14"/>
  <c r="Z117" i="14"/>
  <c r="W117" i="14"/>
  <c r="N117" i="14"/>
  <c r="AA117" i="14"/>
  <c r="Q117" i="14"/>
  <c r="U117" i="14"/>
  <c r="S119" i="14"/>
  <c r="S120" i="14"/>
  <c r="S121" i="14"/>
  <c r="N129" i="14"/>
  <c r="P130" i="14"/>
  <c r="X130" i="14"/>
  <c r="R131" i="14"/>
  <c r="L135" i="14"/>
  <c r="Y135" i="14"/>
  <c r="K138" i="14"/>
  <c r="AJ138" i="14" s="1"/>
  <c r="Y144" i="14"/>
  <c r="L146" i="14"/>
  <c r="AE146" i="14"/>
  <c r="K148" i="14"/>
  <c r="AJ148" i="14" s="1"/>
  <c r="AB148" i="14"/>
  <c r="P151" i="14"/>
  <c r="Y152" i="14"/>
  <c r="W152" i="14"/>
  <c r="AE152" i="14"/>
  <c r="K152" i="14"/>
  <c r="AJ152" i="14" s="1"/>
  <c r="AA153" i="14"/>
  <c r="R153" i="14"/>
  <c r="P153" i="14"/>
  <c r="Z153" i="14"/>
  <c r="O159" i="14"/>
  <c r="AE159" i="14"/>
  <c r="K159" i="14"/>
  <c r="AJ159" i="14" s="1"/>
  <c r="S159" i="14"/>
  <c r="S163" i="14"/>
  <c r="P163" i="14"/>
  <c r="W163" i="14"/>
  <c r="U169" i="14"/>
  <c r="P169" i="14"/>
  <c r="AA169" i="14"/>
  <c r="U174" i="14"/>
  <c r="S179" i="14"/>
  <c r="N180" i="14"/>
  <c r="N183" i="14"/>
  <c r="S190" i="14"/>
  <c r="K190" i="14"/>
  <c r="AJ190" i="14" s="1"/>
  <c r="AD190" i="14"/>
  <c r="S195" i="14"/>
  <c r="AE195" i="14"/>
  <c r="R195" i="14"/>
  <c r="AD195" i="14"/>
  <c r="P195" i="14"/>
  <c r="U195" i="14"/>
  <c r="AC199" i="14"/>
  <c r="P199" i="14"/>
  <c r="Z199" i="14"/>
  <c r="O199" i="14"/>
  <c r="Y199" i="14"/>
  <c r="N199" i="14"/>
  <c r="AD199" i="14"/>
  <c r="Q199" i="14"/>
  <c r="U202" i="14"/>
  <c r="O202" i="14"/>
  <c r="M202" i="14"/>
  <c r="V202" i="14"/>
  <c r="O207" i="14"/>
  <c r="Q230" i="14"/>
  <c r="U242" i="14"/>
  <c r="T242" i="14"/>
  <c r="Q242" i="14"/>
  <c r="AB242" i="14"/>
  <c r="Y242" i="14"/>
  <c r="M246" i="14"/>
  <c r="L253" i="14"/>
  <c r="Y254" i="14"/>
  <c r="U13" i="14"/>
  <c r="AE13" i="14"/>
  <c r="O21" i="14"/>
  <c r="Y21" i="14"/>
  <c r="Y26" i="14"/>
  <c r="X34" i="14"/>
  <c r="AE40" i="14"/>
  <c r="Y43" i="14"/>
  <c r="AE43" i="14"/>
  <c r="R43" i="14"/>
  <c r="W43" i="14"/>
  <c r="Q49" i="14"/>
  <c r="AB65" i="14"/>
  <c r="N65" i="14"/>
  <c r="Y65" i="14"/>
  <c r="S68" i="14"/>
  <c r="AC72" i="14"/>
  <c r="P72" i="14"/>
  <c r="T72" i="14"/>
  <c r="AA72" i="14"/>
  <c r="AA77" i="14"/>
  <c r="U77" i="14"/>
  <c r="Y77" i="14"/>
  <c r="L77" i="14"/>
  <c r="AB77" i="14"/>
  <c r="P79" i="14"/>
  <c r="V79" i="14"/>
  <c r="AC79" i="14"/>
  <c r="P83" i="14"/>
  <c r="P94" i="14"/>
  <c r="S103" i="14"/>
  <c r="V109" i="14"/>
  <c r="Z118" i="14"/>
  <c r="AA118" i="14"/>
  <c r="Q118" i="14"/>
  <c r="AD118" i="14"/>
  <c r="U118" i="14"/>
  <c r="L118" i="14"/>
  <c r="V118" i="14"/>
  <c r="O129" i="14"/>
  <c r="T131" i="14"/>
  <c r="AC139" i="14"/>
  <c r="M139" i="14"/>
  <c r="Q151" i="14"/>
  <c r="X174" i="14"/>
  <c r="AA177" i="14"/>
  <c r="S177" i="14"/>
  <c r="R177" i="14"/>
  <c r="W179" i="14"/>
  <c r="O180" i="14"/>
  <c r="AB181" i="14"/>
  <c r="L181" i="14"/>
  <c r="O183" i="14"/>
  <c r="AE200" i="14"/>
  <c r="AB200" i="14"/>
  <c r="U246" i="14"/>
  <c r="T253" i="14"/>
  <c r="Z280" i="14"/>
  <c r="X280" i="14"/>
  <c r="O280" i="14"/>
  <c r="W280" i="14"/>
  <c r="N280" i="14"/>
  <c r="AE280" i="14"/>
  <c r="V280" i="14"/>
  <c r="M280" i="14"/>
  <c r="AC280" i="14"/>
  <c r="T280" i="14"/>
  <c r="K280" i="14"/>
  <c r="AJ280" i="14" s="1"/>
  <c r="AA280" i="14"/>
  <c r="Q280" i="14"/>
  <c r="Y280" i="14"/>
  <c r="P280" i="14"/>
  <c r="Z283" i="14"/>
  <c r="AE283" i="14"/>
  <c r="V283" i="14"/>
  <c r="M283" i="14"/>
  <c r="AD283" i="14"/>
  <c r="U283" i="14"/>
  <c r="L283" i="14"/>
  <c r="AC283" i="14"/>
  <c r="T283" i="14"/>
  <c r="K283" i="14"/>
  <c r="AJ283" i="14" s="1"/>
  <c r="AA283" i="14"/>
  <c r="Q283" i="14"/>
  <c r="Y283" i="14"/>
  <c r="X283" i="14"/>
  <c r="O283" i="14"/>
  <c r="W283" i="14"/>
  <c r="N283" i="14"/>
  <c r="X474" i="14"/>
  <c r="AD474" i="14"/>
  <c r="V474" i="14"/>
  <c r="S474" i="14"/>
  <c r="P474" i="14"/>
  <c r="U474" i="14"/>
  <c r="O474" i="14"/>
  <c r="N474" i="14"/>
  <c r="AE474" i="14"/>
  <c r="U340" i="13"/>
  <c r="S348" i="13"/>
  <c r="AB348" i="13"/>
  <c r="L13" i="14"/>
  <c r="V13" i="14"/>
  <c r="S15" i="14"/>
  <c r="P21" i="14"/>
  <c r="Z21" i="14"/>
  <c r="K26" i="14"/>
  <c r="AJ26" i="14" s="1"/>
  <c r="Z26" i="14"/>
  <c r="L34" i="14"/>
  <c r="Z34" i="14"/>
  <c r="T37" i="14"/>
  <c r="L43" i="14"/>
  <c r="X43" i="14"/>
  <c r="O46" i="14"/>
  <c r="T49" i="14"/>
  <c r="AF497" i="14"/>
  <c r="AF459" i="14"/>
  <c r="AF405" i="14"/>
  <c r="AF542" i="14"/>
  <c r="AF287" i="14"/>
  <c r="AF337" i="14"/>
  <c r="M65" i="14"/>
  <c r="AC65" i="14"/>
  <c r="K72" i="14"/>
  <c r="AJ72" i="14" s="1"/>
  <c r="AB72" i="14"/>
  <c r="K77" i="14"/>
  <c r="AJ77" i="14" s="1"/>
  <c r="AC77" i="14"/>
  <c r="L79" i="14"/>
  <c r="AD79" i="14"/>
  <c r="R83" i="14"/>
  <c r="Y92" i="14"/>
  <c r="O92" i="14"/>
  <c r="AD92" i="14"/>
  <c r="R92" i="14"/>
  <c r="W92" i="14"/>
  <c r="S94" i="14"/>
  <c r="AE95" i="14"/>
  <c r="AC95" i="14"/>
  <c r="N95" i="14"/>
  <c r="S95" i="14"/>
  <c r="AF100" i="14"/>
  <c r="T103" i="14"/>
  <c r="K118" i="14"/>
  <c r="AJ118" i="14" s="1"/>
  <c r="W118" i="14"/>
  <c r="Z119" i="14"/>
  <c r="AC119" i="14"/>
  <c r="T119" i="14"/>
  <c r="K119" i="14"/>
  <c r="AJ119" i="14" s="1"/>
  <c r="W119" i="14"/>
  <c r="N119" i="14"/>
  <c r="V119" i="14"/>
  <c r="Z120" i="14"/>
  <c r="AE120" i="14"/>
  <c r="V120" i="14"/>
  <c r="M120" i="14"/>
  <c r="Y120" i="14"/>
  <c r="P120" i="14"/>
  <c r="U120" i="14"/>
  <c r="Z121" i="14"/>
  <c r="Y121" i="14"/>
  <c r="P121" i="14"/>
  <c r="AC121" i="14"/>
  <c r="T121" i="14"/>
  <c r="K121" i="14"/>
  <c r="AJ121" i="14" s="1"/>
  <c r="V121" i="14"/>
  <c r="T129" i="14"/>
  <c r="Y131" i="14"/>
  <c r="P139" i="14"/>
  <c r="U151" i="14"/>
  <c r="Z179" i="14"/>
  <c r="P180" i="14"/>
  <c r="N181" i="14"/>
  <c r="R183" i="14"/>
  <c r="L200" i="14"/>
  <c r="AA205" i="14"/>
  <c r="Q205" i="14"/>
  <c r="Z205" i="14"/>
  <c r="P205" i="14"/>
  <c r="Y205" i="14"/>
  <c r="O205" i="14"/>
  <c r="AD205" i="14"/>
  <c r="R205" i="14"/>
  <c r="AE205" i="14"/>
  <c r="Y220" i="14"/>
  <c r="N220" i="14"/>
  <c r="X220" i="14"/>
  <c r="M220" i="14"/>
  <c r="V220" i="14"/>
  <c r="L220" i="14"/>
  <c r="AA220" i="14"/>
  <c r="Q220" i="14"/>
  <c r="Z220" i="14"/>
  <c r="P220" i="14"/>
  <c r="T230" i="14"/>
  <c r="V246" i="14"/>
  <c r="U253" i="14"/>
  <c r="S270" i="14"/>
  <c r="P270" i="14"/>
  <c r="K270" i="14"/>
  <c r="AJ270" i="14" s="1"/>
  <c r="AC270" i="14"/>
  <c r="X270" i="14"/>
  <c r="T270" i="14"/>
  <c r="L280" i="14"/>
  <c r="P283" i="14"/>
  <c r="N427" i="14"/>
  <c r="AB427" i="14"/>
  <c r="X427" i="14"/>
  <c r="R427" i="14"/>
  <c r="AD427" i="14"/>
  <c r="V159" i="16"/>
  <c r="O159" i="16"/>
  <c r="Y159" i="16"/>
  <c r="W159" i="16"/>
  <c r="Q159" i="16"/>
  <c r="H159" i="16"/>
  <c r="S164" i="13"/>
  <c r="AB164" i="13"/>
  <c r="O172" i="13"/>
  <c r="AC179" i="13"/>
  <c r="S182" i="13"/>
  <c r="T190" i="13"/>
  <c r="T216" i="13"/>
  <c r="U225" i="13"/>
  <c r="S245" i="13"/>
  <c r="AB245" i="13"/>
  <c r="V253" i="13"/>
  <c r="AE254" i="13"/>
  <c r="U259" i="13"/>
  <c r="Q268" i="13"/>
  <c r="AD268" i="13"/>
  <c r="O272" i="13"/>
  <c r="Z284" i="13"/>
  <c r="O296" i="13"/>
  <c r="X296" i="13"/>
  <c r="R328" i="13"/>
  <c r="W331" i="13"/>
  <c r="O339" i="13"/>
  <c r="L340" i="13"/>
  <c r="S347" i="13"/>
  <c r="AB347" i="13"/>
  <c r="L348" i="13"/>
  <c r="U348" i="13"/>
  <c r="AD348" i="13"/>
  <c r="U355" i="13"/>
  <c r="N13" i="14"/>
  <c r="AD15" i="14"/>
  <c r="Q16" i="14"/>
  <c r="AC16" i="14"/>
  <c r="AB18" i="14"/>
  <c r="AB19" i="14"/>
  <c r="R21" i="14"/>
  <c r="AD21" i="14"/>
  <c r="O26" i="14"/>
  <c r="Q32" i="14"/>
  <c r="AD32" i="14"/>
  <c r="P33" i="14"/>
  <c r="O34" i="14"/>
  <c r="G34" i="14" s="1"/>
  <c r="Q35" i="14"/>
  <c r="AD35" i="14"/>
  <c r="P36" i="14"/>
  <c r="AE37" i="14"/>
  <c r="V39" i="14"/>
  <c r="U42" i="14"/>
  <c r="N43" i="14"/>
  <c r="AB43" i="14"/>
  <c r="P44" i="14"/>
  <c r="AD44" i="14"/>
  <c r="Y45" i="14"/>
  <c r="T46" i="14"/>
  <c r="P47" i="14"/>
  <c r="P65" i="14"/>
  <c r="T70" i="14"/>
  <c r="O72" i="14"/>
  <c r="O77" i="14"/>
  <c r="N79" i="14"/>
  <c r="AC80" i="14"/>
  <c r="N80" i="14"/>
  <c r="S85" i="14"/>
  <c r="X85" i="14"/>
  <c r="L85" i="14"/>
  <c r="AB85" i="14"/>
  <c r="M92" i="14"/>
  <c r="Z92" i="14"/>
  <c r="O95" i="14"/>
  <c r="S100" i="14"/>
  <c r="AD108" i="14"/>
  <c r="AA112" i="14"/>
  <c r="N118" i="14"/>
  <c r="Y118" i="14"/>
  <c r="M119" i="14"/>
  <c r="Y119" i="14"/>
  <c r="L120" i="14"/>
  <c r="X120" i="14"/>
  <c r="M121" i="14"/>
  <c r="X121" i="14"/>
  <c r="X129" i="14"/>
  <c r="Q135" i="14"/>
  <c r="W138" i="14"/>
  <c r="V139" i="14"/>
  <c r="T146" i="14"/>
  <c r="S148" i="14"/>
  <c r="AA154" i="14"/>
  <c r="Z154" i="14"/>
  <c r="AA168" i="14"/>
  <c r="O168" i="14"/>
  <c r="K168" i="14"/>
  <c r="AJ168" i="14" s="1"/>
  <c r="X168" i="14"/>
  <c r="S170" i="14"/>
  <c r="P170" i="14"/>
  <c r="X170" i="14"/>
  <c r="X180" i="14"/>
  <c r="W181" i="14"/>
  <c r="Z183" i="14"/>
  <c r="Q203" i="14"/>
  <c r="P203" i="14"/>
  <c r="K203" i="14"/>
  <c r="AJ203" i="14" s="1"/>
  <c r="S203" i="14"/>
  <c r="M205" i="14"/>
  <c r="AA206" i="14"/>
  <c r="X206" i="14"/>
  <c r="V206" i="14"/>
  <c r="P206" i="14"/>
  <c r="AE206" i="14"/>
  <c r="R220" i="14"/>
  <c r="V226" i="14"/>
  <c r="S226" i="14"/>
  <c r="L226" i="14"/>
  <c r="AE226" i="14"/>
  <c r="AC230" i="14"/>
  <c r="AB240" i="14"/>
  <c r="X240" i="14"/>
  <c r="V240" i="14"/>
  <c r="U280" i="14"/>
  <c r="AB283" i="14"/>
  <c r="Z307" i="14"/>
  <c r="M307" i="14"/>
  <c r="Y307" i="14"/>
  <c r="L307" i="14"/>
  <c r="V307" i="14"/>
  <c r="K307" i="14"/>
  <c r="AJ307" i="14" s="1"/>
  <c r="AE307" i="14"/>
  <c r="T307" i="14"/>
  <c r="AD307" i="14"/>
  <c r="R307" i="14"/>
  <c r="AC307" i="14"/>
  <c r="Q307" i="14"/>
  <c r="AA307" i="14"/>
  <c r="O307" i="14"/>
  <c r="U21" i="14"/>
  <c r="Z49" i="14"/>
  <c r="N49" i="14"/>
  <c r="Y49" i="14"/>
  <c r="AA83" i="14"/>
  <c r="N83" i="14"/>
  <c r="AE83" i="14"/>
  <c r="S83" i="14"/>
  <c r="W83" i="14"/>
  <c r="Y94" i="14"/>
  <c r="N94" i="14"/>
  <c r="AD94" i="14"/>
  <c r="R94" i="14"/>
  <c r="X94" i="14"/>
  <c r="AC103" i="14"/>
  <c r="Q103" i="14"/>
  <c r="V103" i="14"/>
  <c r="AB103" i="14"/>
  <c r="AA144" i="14"/>
  <c r="L144" i="14"/>
  <c r="U144" i="14"/>
  <c r="S151" i="14"/>
  <c r="AC151" i="14"/>
  <c r="R151" i="14"/>
  <c r="X151" i="14"/>
  <c r="K151" i="14"/>
  <c r="AJ151" i="14" s="1"/>
  <c r="AA151" i="14"/>
  <c r="S174" i="14"/>
  <c r="P174" i="14"/>
  <c r="V174" i="14"/>
  <c r="AD179" i="14"/>
  <c r="P179" i="14"/>
  <c r="AE179" i="14"/>
  <c r="O179" i="14"/>
  <c r="U179" i="14"/>
  <c r="AD319" i="14"/>
  <c r="T319" i="14"/>
  <c r="R319" i="14"/>
  <c r="Y385" i="14"/>
  <c r="K385" i="14"/>
  <c r="AJ385" i="14" s="1"/>
  <c r="S385" i="14"/>
  <c r="Q385" i="14"/>
  <c r="O385" i="14"/>
  <c r="AC385" i="14"/>
  <c r="M385" i="14"/>
  <c r="AA385" i="14"/>
  <c r="X385" i="14"/>
  <c r="W385" i="14"/>
  <c r="R385" i="14"/>
  <c r="Y388" i="14"/>
  <c r="K388" i="14"/>
  <c r="AJ388" i="14" s="1"/>
  <c r="U388" i="14"/>
  <c r="S388" i="14"/>
  <c r="Q388" i="14"/>
  <c r="O388" i="14"/>
  <c r="L388" i="14"/>
  <c r="AB388" i="14"/>
  <c r="AA388" i="14"/>
  <c r="X388" i="14"/>
  <c r="R388" i="14"/>
  <c r="AB397" i="14"/>
  <c r="P397" i="14"/>
  <c r="AD397" i="14"/>
  <c r="N397" i="14"/>
  <c r="O455" i="14"/>
  <c r="AE455" i="14"/>
  <c r="W455" i="14"/>
  <c r="T455" i="14"/>
  <c r="X723" i="14"/>
  <c r="M723" i="14"/>
  <c r="Y723" i="14"/>
  <c r="L723" i="14"/>
  <c r="R723" i="14"/>
  <c r="V723" i="14"/>
  <c r="Q723" i="14"/>
  <c r="AD723" i="14"/>
  <c r="P723" i="14"/>
  <c r="AA723" i="14"/>
  <c r="U723" i="14"/>
  <c r="T723" i="14"/>
  <c r="K723" i="14"/>
  <c r="AJ723" i="14" s="1"/>
  <c r="AC723" i="14"/>
  <c r="Z723" i="14"/>
  <c r="N723" i="14"/>
  <c r="P68" i="14"/>
  <c r="X68" i="14"/>
  <c r="S109" i="14"/>
  <c r="K109" i="14"/>
  <c r="AJ109" i="14" s="1"/>
  <c r="U109" i="14"/>
  <c r="AD129" i="14"/>
  <c r="W129" i="14"/>
  <c r="AB129" i="14"/>
  <c r="M129" i="14"/>
  <c r="AE129" i="14"/>
  <c r="P131" i="14"/>
  <c r="W131" i="14"/>
  <c r="S180" i="14"/>
  <c r="AC180" i="14"/>
  <c r="R180" i="14"/>
  <c r="W180" i="14"/>
  <c r="K180" i="14"/>
  <c r="AJ180" i="14" s="1"/>
  <c r="AA180" i="14"/>
  <c r="U183" i="14"/>
  <c r="S183" i="14"/>
  <c r="X183" i="14"/>
  <c r="L183" i="14"/>
  <c r="AD183" i="14"/>
  <c r="Z246" i="14"/>
  <c r="P246" i="14"/>
  <c r="Y246" i="14"/>
  <c r="O246" i="14"/>
  <c r="X246" i="14"/>
  <c r="N246" i="14"/>
  <c r="AD246" i="14"/>
  <c r="R246" i="14"/>
  <c r="AB246" i="14"/>
  <c r="Q246" i="14"/>
  <c r="Z253" i="14"/>
  <c r="P253" i="14"/>
  <c r="Y253" i="14"/>
  <c r="O253" i="14"/>
  <c r="X253" i="14"/>
  <c r="M253" i="14"/>
  <c r="AC253" i="14"/>
  <c r="R253" i="14"/>
  <c r="AA253" i="14"/>
  <c r="Q253" i="14"/>
  <c r="S254" i="14"/>
  <c r="P254" i="14"/>
  <c r="AE254" i="14"/>
  <c r="L254" i="14"/>
  <c r="AC254" i="14"/>
  <c r="K254" i="14"/>
  <c r="AJ254" i="14" s="1"/>
  <c r="T254" i="14"/>
  <c r="Q254" i="14"/>
  <c r="U269" i="14"/>
  <c r="T269" i="14"/>
  <c r="Q269" i="14"/>
  <c r="K269" i="14"/>
  <c r="AJ269" i="14" s="1"/>
  <c r="AC269" i="14"/>
  <c r="Z269" i="14"/>
  <c r="S338" i="14"/>
  <c r="N338" i="14"/>
  <c r="K338" i="14"/>
  <c r="AJ338" i="14" s="1"/>
  <c r="AA338" i="14"/>
  <c r="X338" i="14"/>
  <c r="V338" i="14"/>
  <c r="U338" i="14"/>
  <c r="AD580" i="14"/>
  <c r="R580" i="14"/>
  <c r="Y580" i="14"/>
  <c r="N580" i="14"/>
  <c r="Z580" i="14"/>
  <c r="L580" i="14"/>
  <c r="V580" i="14"/>
  <c r="P580" i="14"/>
  <c r="AE580" i="14"/>
  <c r="O580" i="14"/>
  <c r="W580" i="14"/>
  <c r="Q580" i="14"/>
  <c r="K580" i="14"/>
  <c r="AJ580" i="14" s="1"/>
  <c r="AA580" i="14"/>
  <c r="X580" i="14"/>
  <c r="T580" i="14"/>
  <c r="Z610" i="14"/>
  <c r="Y610" i="14"/>
  <c r="P610" i="14"/>
  <c r="AA610" i="14"/>
  <c r="O610" i="14"/>
  <c r="AE610" i="14"/>
  <c r="T610" i="14"/>
  <c r="W610" i="14"/>
  <c r="K610" i="14"/>
  <c r="AJ610" i="14" s="1"/>
  <c r="S610" i="14"/>
  <c r="AD610" i="14"/>
  <c r="Q610" i="14"/>
  <c r="L610" i="14"/>
  <c r="AB610" i="14"/>
  <c r="X610" i="14"/>
  <c r="U610" i="14"/>
  <c r="N610" i="14"/>
  <c r="M610" i="14"/>
  <c r="AC610" i="14"/>
  <c r="V610" i="14"/>
  <c r="X73" i="14"/>
  <c r="AC88" i="14"/>
  <c r="V91" i="14"/>
  <c r="S126" i="14"/>
  <c r="AB126" i="14"/>
  <c r="T142" i="14"/>
  <c r="AE142" i="14"/>
  <c r="L158" i="14"/>
  <c r="AA158" i="14"/>
  <c r="L165" i="14"/>
  <c r="Z165" i="14"/>
  <c r="N166" i="14"/>
  <c r="AA176" i="14"/>
  <c r="N182" i="14"/>
  <c r="O184" i="14"/>
  <c r="N187" i="14"/>
  <c r="K192" i="14"/>
  <c r="AJ192" i="14" s="1"/>
  <c r="Z192" i="14"/>
  <c r="U196" i="14"/>
  <c r="O204" i="14"/>
  <c r="K211" i="14"/>
  <c r="AJ211" i="14" s="1"/>
  <c r="W211" i="14"/>
  <c r="U212" i="14"/>
  <c r="AE212" i="14"/>
  <c r="K214" i="14"/>
  <c r="AJ214" i="14" s="1"/>
  <c r="Y214" i="14"/>
  <c r="L215" i="14"/>
  <c r="X215" i="14"/>
  <c r="K216" i="14"/>
  <c r="AJ216" i="14" s="1"/>
  <c r="AA225" i="14"/>
  <c r="N228" i="14"/>
  <c r="K231" i="14"/>
  <c r="AJ231" i="14" s="1"/>
  <c r="Y231" i="14"/>
  <c r="L232" i="14"/>
  <c r="AA232" i="14"/>
  <c r="O233" i="14"/>
  <c r="L237" i="14"/>
  <c r="U237" i="14"/>
  <c r="AD237" i="14"/>
  <c r="AC241" i="14"/>
  <c r="O249" i="14"/>
  <c r="L250" i="14"/>
  <c r="P258" i="14"/>
  <c r="K264" i="14"/>
  <c r="AJ264" i="14" s="1"/>
  <c r="W264" i="14"/>
  <c r="T268" i="14"/>
  <c r="AD268" i="14"/>
  <c r="K272" i="14"/>
  <c r="AJ272" i="14" s="1"/>
  <c r="V272" i="14"/>
  <c r="L278" i="14"/>
  <c r="U278" i="14"/>
  <c r="AD278" i="14"/>
  <c r="S281" i="14"/>
  <c r="AB281" i="14"/>
  <c r="L282" i="14"/>
  <c r="U282" i="14"/>
  <c r="AD282" i="14"/>
  <c r="P284" i="14"/>
  <c r="Y284" i="14"/>
  <c r="W287" i="14"/>
  <c r="T291" i="14"/>
  <c r="Q292" i="14"/>
  <c r="K293" i="14"/>
  <c r="AJ293" i="14" s="1"/>
  <c r="V293" i="14"/>
  <c r="AB294" i="14"/>
  <c r="AB299" i="14"/>
  <c r="S300" i="14"/>
  <c r="Q303" i="14"/>
  <c r="AA303" i="14"/>
  <c r="V305" i="14"/>
  <c r="N306" i="14"/>
  <c r="T313" i="14"/>
  <c r="X318" i="14"/>
  <c r="S320" i="14"/>
  <c r="AE320" i="14"/>
  <c r="S321" i="14"/>
  <c r="S322" i="14"/>
  <c r="N329" i="14"/>
  <c r="X329" i="14"/>
  <c r="R331" i="14"/>
  <c r="M332" i="14"/>
  <c r="X332" i="14"/>
  <c r="U334" i="14"/>
  <c r="AA337" i="14"/>
  <c r="AC340" i="14"/>
  <c r="AB341" i="14"/>
  <c r="R342" i="14"/>
  <c r="AC342" i="14"/>
  <c r="U343" i="14"/>
  <c r="M344" i="14"/>
  <c r="X344" i="14"/>
  <c r="K345" i="14"/>
  <c r="AJ345" i="14" s="1"/>
  <c r="X345" i="14"/>
  <c r="M346" i="14"/>
  <c r="T349" i="14"/>
  <c r="K350" i="14"/>
  <c r="AJ350" i="14" s="1"/>
  <c r="AA350" i="14"/>
  <c r="Z352" i="14"/>
  <c r="AD352" i="14"/>
  <c r="U352" i="14"/>
  <c r="S352" i="14"/>
  <c r="AC352" i="14"/>
  <c r="P353" i="14"/>
  <c r="AA353" i="14"/>
  <c r="L354" i="14"/>
  <c r="X354" i="14"/>
  <c r="L355" i="14"/>
  <c r="W355" i="14"/>
  <c r="Z357" i="14"/>
  <c r="Y357" i="14"/>
  <c r="P357" i="14"/>
  <c r="AE357" i="14"/>
  <c r="V357" i="14"/>
  <c r="M357" i="14"/>
  <c r="U357" i="14"/>
  <c r="N368" i="14"/>
  <c r="P370" i="14"/>
  <c r="AB391" i="14"/>
  <c r="M391" i="14"/>
  <c r="W391" i="14"/>
  <c r="U391" i="14"/>
  <c r="X408" i="14"/>
  <c r="V424" i="14"/>
  <c r="N425" i="14"/>
  <c r="S440" i="14"/>
  <c r="AB440" i="14"/>
  <c r="Q440" i="14"/>
  <c r="AA440" i="14"/>
  <c r="O440" i="14"/>
  <c r="Z440" i="14"/>
  <c r="U442" i="14"/>
  <c r="AA448" i="14"/>
  <c r="M450" i="14"/>
  <c r="AE450" i="14"/>
  <c r="U464" i="14"/>
  <c r="T464" i="14"/>
  <c r="Z464" i="14"/>
  <c r="O464" i="14"/>
  <c r="L464" i="14"/>
  <c r="Q465" i="14"/>
  <c r="AB468" i="14"/>
  <c r="R485" i="14"/>
  <c r="N492" i="14"/>
  <c r="X505" i="14"/>
  <c r="X514" i="14"/>
  <c r="L514" i="14"/>
  <c r="U514" i="14"/>
  <c r="AB514" i="14"/>
  <c r="O514" i="14"/>
  <c r="Y514" i="14"/>
  <c r="S514" i="14"/>
  <c r="R514" i="14"/>
  <c r="M526" i="14"/>
  <c r="X543" i="14"/>
  <c r="T543" i="14"/>
  <c r="Q607" i="14"/>
  <c r="U607" i="14"/>
  <c r="T607" i="14"/>
  <c r="Z607" i="14"/>
  <c r="L607" i="14"/>
  <c r="K607" i="14"/>
  <c r="AJ607" i="14" s="1"/>
  <c r="AE607" i="14"/>
  <c r="AB607" i="14"/>
  <c r="Z629" i="14"/>
  <c r="AE629" i="14"/>
  <c r="V629" i="14"/>
  <c r="M629" i="14"/>
  <c r="X629" i="14"/>
  <c r="N629" i="14"/>
  <c r="AC629" i="14"/>
  <c r="Q629" i="14"/>
  <c r="AA629" i="14"/>
  <c r="L629" i="14"/>
  <c r="U629" i="14"/>
  <c r="T629" i="14"/>
  <c r="S629" i="14"/>
  <c r="O629" i="14"/>
  <c r="K629" i="14"/>
  <c r="AJ629" i="14" s="1"/>
  <c r="AB629" i="14"/>
  <c r="P632" i="14"/>
  <c r="AA677" i="14"/>
  <c r="P677" i="14"/>
  <c r="V677" i="14"/>
  <c r="R677" i="14"/>
  <c r="Y677" i="14"/>
  <c r="Q677" i="14"/>
  <c r="O677" i="14"/>
  <c r="AB677" i="14"/>
  <c r="X677" i="14"/>
  <c r="S677" i="14"/>
  <c r="K677" i="14"/>
  <c r="AJ677" i="14" s="1"/>
  <c r="V699" i="14"/>
  <c r="K699" i="14"/>
  <c r="AJ699" i="14" s="1"/>
  <c r="Y699" i="14"/>
  <c r="N699" i="14"/>
  <c r="AA699" i="14"/>
  <c r="O699" i="14"/>
  <c r="W699" i="14"/>
  <c r="Q699" i="14"/>
  <c r="AE699" i="14"/>
  <c r="P699" i="14"/>
  <c r="L699" i="14"/>
  <c r="AD699" i="14"/>
  <c r="X699" i="14"/>
  <c r="R704" i="14"/>
  <c r="W704" i="14"/>
  <c r="Q704" i="14"/>
  <c r="Z726" i="14"/>
  <c r="AC726" i="14"/>
  <c r="T726" i="14"/>
  <c r="K726" i="14"/>
  <c r="AJ726" i="14" s="1"/>
  <c r="AA726" i="14"/>
  <c r="P726" i="14"/>
  <c r="Y726" i="14"/>
  <c r="O726" i="14"/>
  <c r="AB726" i="14"/>
  <c r="M726" i="14"/>
  <c r="V726" i="14"/>
  <c r="Q726" i="14"/>
  <c r="AE726" i="14"/>
  <c r="N726" i="14"/>
  <c r="W726" i="14"/>
  <c r="S726" i="14"/>
  <c r="L726" i="14"/>
  <c r="V738" i="14"/>
  <c r="K738" i="14"/>
  <c r="AJ738" i="14" s="1"/>
  <c r="AB738" i="14"/>
  <c r="N738" i="14"/>
  <c r="AA738" i="14"/>
  <c r="M738" i="14"/>
  <c r="U738" i="14"/>
  <c r="L738" i="14"/>
  <c r="Z738" i="14"/>
  <c r="X738" i="14"/>
  <c r="Q738" i="14"/>
  <c r="AC738" i="14"/>
  <c r="AE37" i="16"/>
  <c r="M37" i="16"/>
  <c r="X48" i="16"/>
  <c r="AA218" i="16"/>
  <c r="O218" i="16"/>
  <c r="T218" i="16"/>
  <c r="H218" i="16"/>
  <c r="AC218" i="16"/>
  <c r="M218" i="16"/>
  <c r="AB218" i="16"/>
  <c r="L218" i="16"/>
  <c r="AK218" i="16" s="1"/>
  <c r="Q218" i="16"/>
  <c r="X218" i="16"/>
  <c r="V218" i="16"/>
  <c r="P218" i="16"/>
  <c r="AD218" i="16"/>
  <c r="Y218" i="16"/>
  <c r="S218" i="16"/>
  <c r="AB225" i="14"/>
  <c r="Q284" i="14"/>
  <c r="AA284" i="14"/>
  <c r="Z287" i="14"/>
  <c r="W291" i="14"/>
  <c r="AD294" i="14"/>
  <c r="T300" i="14"/>
  <c r="R303" i="14"/>
  <c r="AC303" i="14"/>
  <c r="Y305" i="14"/>
  <c r="W313" i="14"/>
  <c r="AA318" i="14"/>
  <c r="U320" i="14"/>
  <c r="U321" i="14"/>
  <c r="V322" i="14"/>
  <c r="V331" i="14"/>
  <c r="V334" i="14"/>
  <c r="AB337" i="14"/>
  <c r="S342" i="14"/>
  <c r="X343" i="14"/>
  <c r="V349" i="14"/>
  <c r="Q353" i="14"/>
  <c r="Z363" i="14"/>
  <c r="Y363" i="14"/>
  <c r="P363" i="14"/>
  <c r="AE363" i="14"/>
  <c r="V363" i="14"/>
  <c r="M363" i="14"/>
  <c r="U363" i="14"/>
  <c r="W372" i="14"/>
  <c r="M372" i="14"/>
  <c r="AD372" i="14"/>
  <c r="R372" i="14"/>
  <c r="X372" i="14"/>
  <c r="T374" i="14"/>
  <c r="AC374" i="14"/>
  <c r="N374" i="14"/>
  <c r="AB374" i="14"/>
  <c r="AC383" i="14"/>
  <c r="M383" i="14"/>
  <c r="U383" i="14"/>
  <c r="AE383" i="14"/>
  <c r="X392" i="14"/>
  <c r="R392" i="14"/>
  <c r="O392" i="14"/>
  <c r="AD401" i="14"/>
  <c r="V401" i="14"/>
  <c r="U401" i="14"/>
  <c r="X415" i="14"/>
  <c r="U415" i="14"/>
  <c r="R415" i="14"/>
  <c r="T444" i="14"/>
  <c r="W444" i="14"/>
  <c r="M444" i="14"/>
  <c r="K444" i="14"/>
  <c r="AJ444" i="14" s="1"/>
  <c r="N450" i="14"/>
  <c r="W520" i="14"/>
  <c r="L520" i="14"/>
  <c r="AE520" i="14"/>
  <c r="R520" i="14"/>
  <c r="Y520" i="14"/>
  <c r="M520" i="14"/>
  <c r="X520" i="14"/>
  <c r="T520" i="14"/>
  <c r="Q520" i="14"/>
  <c r="AA581" i="14"/>
  <c r="Q581" i="14"/>
  <c r="AD581" i="14"/>
  <c r="P581" i="14"/>
  <c r="Y581" i="14"/>
  <c r="K581" i="14"/>
  <c r="AJ581" i="14" s="1"/>
  <c r="Z590" i="14"/>
  <c r="AC590" i="14"/>
  <c r="T590" i="14"/>
  <c r="K590" i="14"/>
  <c r="AJ590" i="14" s="1"/>
  <c r="Y590" i="14"/>
  <c r="O590" i="14"/>
  <c r="U590" i="14"/>
  <c r="S590" i="14"/>
  <c r="AB590" i="14"/>
  <c r="N590" i="14"/>
  <c r="AA590" i="14"/>
  <c r="M590" i="14"/>
  <c r="W590" i="14"/>
  <c r="Q590" i="14"/>
  <c r="P590" i="14"/>
  <c r="Q632" i="14"/>
  <c r="L677" i="14"/>
  <c r="Y683" i="14"/>
  <c r="M683" i="14"/>
  <c r="Z683" i="14"/>
  <c r="L683" i="14"/>
  <c r="AD683" i="14"/>
  <c r="P683" i="14"/>
  <c r="V683" i="14"/>
  <c r="Q683" i="14"/>
  <c r="N683" i="14"/>
  <c r="R683" i="14"/>
  <c r="AA683" i="14"/>
  <c r="Z689" i="14"/>
  <c r="AC689" i="14"/>
  <c r="T689" i="14"/>
  <c r="K689" i="14"/>
  <c r="AJ689" i="14" s="1"/>
  <c r="X689" i="14"/>
  <c r="N689" i="14"/>
  <c r="AD689" i="14"/>
  <c r="Q689" i="14"/>
  <c r="U689" i="14"/>
  <c r="AB689" i="14"/>
  <c r="O689" i="14"/>
  <c r="AA689" i="14"/>
  <c r="M689" i="14"/>
  <c r="V689" i="14"/>
  <c r="P689" i="14"/>
  <c r="L689" i="14"/>
  <c r="AE689" i="14"/>
  <c r="R699" i="14"/>
  <c r="U726" i="14"/>
  <c r="Z769" i="14"/>
  <c r="AD769" i="14"/>
  <c r="U769" i="14"/>
  <c r="L769" i="14"/>
  <c r="AA769" i="14"/>
  <c r="P769" i="14"/>
  <c r="Y769" i="14"/>
  <c r="O769" i="14"/>
  <c r="AE769" i="14"/>
  <c r="Q769" i="14"/>
  <c r="AC769" i="14"/>
  <c r="M769" i="14"/>
  <c r="W769" i="14"/>
  <c r="V769" i="14"/>
  <c r="X769" i="14"/>
  <c r="T769" i="14"/>
  <c r="N769" i="14"/>
  <c r="W29" i="16"/>
  <c r="H29" i="16"/>
  <c r="U29" i="16"/>
  <c r="T29" i="16"/>
  <c r="AE29" i="16"/>
  <c r="M29" i="16"/>
  <c r="AF29" i="16"/>
  <c r="X29" i="16"/>
  <c r="S29" i="16"/>
  <c r="L29" i="16"/>
  <c r="AK29" i="16" s="1"/>
  <c r="W118" i="16"/>
  <c r="H118" i="16"/>
  <c r="S118" i="16"/>
  <c r="P118" i="16"/>
  <c r="Z118" i="16"/>
  <c r="Y118" i="16"/>
  <c r="O118" i="16"/>
  <c r="S284" i="14"/>
  <c r="AB284" i="14"/>
  <c r="AA287" i="14"/>
  <c r="AA291" i="14"/>
  <c r="X300" i="14"/>
  <c r="T303" i="14"/>
  <c r="AD303" i="14"/>
  <c r="AA305" i="14"/>
  <c r="V321" i="14"/>
  <c r="Y334" i="14"/>
  <c r="V342" i="14"/>
  <c r="AA343" i="14"/>
  <c r="Y380" i="14"/>
  <c r="R380" i="14"/>
  <c r="K400" i="14"/>
  <c r="AJ400" i="14" s="1"/>
  <c r="AA400" i="14"/>
  <c r="V400" i="14"/>
  <c r="AD406" i="14"/>
  <c r="K406" i="14"/>
  <c r="AJ406" i="14" s="1"/>
  <c r="W406" i="14"/>
  <c r="U406" i="14"/>
  <c r="AE414" i="14"/>
  <c r="K414" i="14"/>
  <c r="AJ414" i="14" s="1"/>
  <c r="X414" i="14"/>
  <c r="V414" i="14"/>
  <c r="U424" i="14"/>
  <c r="K424" i="14"/>
  <c r="AJ424" i="14" s="1"/>
  <c r="AC424" i="14"/>
  <c r="R424" i="14"/>
  <c r="AA424" i="14"/>
  <c r="Q424" i="14"/>
  <c r="Y424" i="14"/>
  <c r="Z442" i="14"/>
  <c r="O442" i="14"/>
  <c r="W442" i="14"/>
  <c r="M442" i="14"/>
  <c r="V442" i="14"/>
  <c r="L442" i="14"/>
  <c r="AA442" i="14"/>
  <c r="X463" i="14"/>
  <c r="Y463" i="14"/>
  <c r="S463" i="14"/>
  <c r="R463" i="14"/>
  <c r="Y468" i="14"/>
  <c r="L468" i="14"/>
  <c r="W468" i="14"/>
  <c r="R468" i="14"/>
  <c r="Q468" i="14"/>
  <c r="X478" i="14"/>
  <c r="K478" i="14"/>
  <c r="AJ478" i="14" s="1"/>
  <c r="AB478" i="14"/>
  <c r="P478" i="14"/>
  <c r="R478" i="14"/>
  <c r="AC478" i="14"/>
  <c r="N478" i="14"/>
  <c r="AA478" i="14"/>
  <c r="M478" i="14"/>
  <c r="X480" i="14"/>
  <c r="M480" i="14"/>
  <c r="AC480" i="14"/>
  <c r="V480" i="14"/>
  <c r="K480" i="14"/>
  <c r="AJ480" i="14" s="1"/>
  <c r="R480" i="14"/>
  <c r="AD480" i="14"/>
  <c r="P480" i="14"/>
  <c r="AA480" i="14"/>
  <c r="N480" i="14"/>
  <c r="AA501" i="14"/>
  <c r="L501" i="14"/>
  <c r="V603" i="14"/>
  <c r="T603" i="14"/>
  <c r="Z728" i="14"/>
  <c r="X728" i="14"/>
  <c r="O728" i="14"/>
  <c r="AC728" i="14"/>
  <c r="S728" i="14"/>
  <c r="AB728" i="14"/>
  <c r="Q728" i="14"/>
  <c r="AE728" i="14"/>
  <c r="P728" i="14"/>
  <c r="T728" i="14"/>
  <c r="AA728" i="14"/>
  <c r="L728" i="14"/>
  <c r="Y728" i="14"/>
  <c r="K728" i="14"/>
  <c r="AJ728" i="14" s="1"/>
  <c r="V728" i="14"/>
  <c r="N728" i="14"/>
  <c r="M728" i="14"/>
  <c r="AC192" i="16"/>
  <c r="AD192" i="16"/>
  <c r="S192" i="16"/>
  <c r="W192" i="16"/>
  <c r="P192" i="16"/>
  <c r="O192" i="16"/>
  <c r="K284" i="14"/>
  <c r="AJ284" i="14" s="1"/>
  <c r="T284" i="14"/>
  <c r="AC284" i="14"/>
  <c r="M287" i="14"/>
  <c r="N291" i="14"/>
  <c r="AB291" i="14"/>
  <c r="N299" i="14"/>
  <c r="K300" i="14"/>
  <c r="AJ300" i="14" s="1"/>
  <c r="Y300" i="14"/>
  <c r="K303" i="14"/>
  <c r="AJ303" i="14" s="1"/>
  <c r="U303" i="14"/>
  <c r="AE303" i="14"/>
  <c r="K305" i="14"/>
  <c r="AJ305" i="14" s="1"/>
  <c r="AC305" i="14"/>
  <c r="K321" i="14"/>
  <c r="AJ321" i="14" s="1"/>
  <c r="W321" i="14"/>
  <c r="N326" i="14"/>
  <c r="AA331" i="14"/>
  <c r="K334" i="14"/>
  <c r="AJ334" i="14" s="1"/>
  <c r="Z334" i="14"/>
  <c r="M340" i="14"/>
  <c r="K341" i="14"/>
  <c r="AJ341" i="14" s="1"/>
  <c r="K342" i="14"/>
  <c r="AJ342" i="14" s="1"/>
  <c r="X342" i="14"/>
  <c r="K343" i="14"/>
  <c r="AJ343" i="14" s="1"/>
  <c r="AD343" i="14"/>
  <c r="AB349" i="14"/>
  <c r="Z353" i="14"/>
  <c r="X353" i="14"/>
  <c r="O353" i="14"/>
  <c r="AD353" i="14"/>
  <c r="T353" i="14"/>
  <c r="AE353" i="14"/>
  <c r="L380" i="14"/>
  <c r="S399" i="14"/>
  <c r="N399" i="14"/>
  <c r="AC399" i="14"/>
  <c r="K399" i="14"/>
  <c r="AJ399" i="14" s="1"/>
  <c r="L400" i="14"/>
  <c r="N406" i="14"/>
  <c r="N414" i="14"/>
  <c r="L424" i="14"/>
  <c r="Z424" i="14"/>
  <c r="AA441" i="14"/>
  <c r="U441" i="14"/>
  <c r="T441" i="14"/>
  <c r="K442" i="14"/>
  <c r="AJ442" i="14" s="1"/>
  <c r="AC442" i="14"/>
  <c r="AC448" i="14"/>
  <c r="N448" i="14"/>
  <c r="U448" i="14"/>
  <c r="S448" i="14"/>
  <c r="Q448" i="14"/>
  <c r="M463" i="14"/>
  <c r="T467" i="14"/>
  <c r="AE467" i="14"/>
  <c r="K467" i="14"/>
  <c r="AJ467" i="14" s="1"/>
  <c r="AA467" i="14"/>
  <c r="W467" i="14"/>
  <c r="M468" i="14"/>
  <c r="Q478" i="14"/>
  <c r="L480" i="14"/>
  <c r="V486" i="14"/>
  <c r="K486" i="14"/>
  <c r="AJ486" i="14" s="1"/>
  <c r="AA486" i="14"/>
  <c r="N486" i="14"/>
  <c r="R501" i="14"/>
  <c r="AD505" i="14"/>
  <c r="R505" i="14"/>
  <c r="T505" i="14"/>
  <c r="Y505" i="14"/>
  <c r="N505" i="14"/>
  <c r="Z505" i="14"/>
  <c r="K505" i="14"/>
  <c r="AJ505" i="14" s="1"/>
  <c r="W505" i="14"/>
  <c r="V505" i="14"/>
  <c r="V531" i="14"/>
  <c r="L531" i="14"/>
  <c r="AE531" i="14"/>
  <c r="T531" i="14"/>
  <c r="AD531" i="14"/>
  <c r="P531" i="14"/>
  <c r="X531" i="14"/>
  <c r="K531" i="14"/>
  <c r="AJ531" i="14" s="1"/>
  <c r="AC531" i="14"/>
  <c r="M531" i="14"/>
  <c r="Z531" i="14"/>
  <c r="W531" i="14"/>
  <c r="Z532" i="14"/>
  <c r="Y566" i="14"/>
  <c r="Z566" i="14"/>
  <c r="P566" i="14"/>
  <c r="AE566" i="14"/>
  <c r="V566" i="14"/>
  <c r="Q566" i="14"/>
  <c r="K566" i="14"/>
  <c r="AJ566" i="14" s="1"/>
  <c r="Z588" i="14"/>
  <c r="W588" i="14"/>
  <c r="N588" i="14"/>
  <c r="V588" i="14"/>
  <c r="L588" i="14"/>
  <c r="X588" i="14"/>
  <c r="K588" i="14"/>
  <c r="AJ588" i="14" s="1"/>
  <c r="AE588" i="14"/>
  <c r="S588" i="14"/>
  <c r="AB588" i="14"/>
  <c r="O588" i="14"/>
  <c r="AA588" i="14"/>
  <c r="M588" i="14"/>
  <c r="AC588" i="14"/>
  <c r="U588" i="14"/>
  <c r="T588" i="14"/>
  <c r="Z611" i="14"/>
  <c r="AC611" i="14"/>
  <c r="T611" i="14"/>
  <c r="K611" i="14"/>
  <c r="AJ611" i="14" s="1"/>
  <c r="W611" i="14"/>
  <c r="M611" i="14"/>
  <c r="AE611" i="14"/>
  <c r="S611" i="14"/>
  <c r="AA611" i="14"/>
  <c r="N611" i="14"/>
  <c r="V611" i="14"/>
  <c r="U611" i="14"/>
  <c r="AB611" i="14"/>
  <c r="X611" i="14"/>
  <c r="Q611" i="14"/>
  <c r="V636" i="14"/>
  <c r="L636" i="14"/>
  <c r="AB636" i="14"/>
  <c r="P636" i="14"/>
  <c r="U636" i="14"/>
  <c r="Z636" i="14"/>
  <c r="M636" i="14"/>
  <c r="W636" i="14"/>
  <c r="R636" i="14"/>
  <c r="AD636" i="14"/>
  <c r="X636" i="14"/>
  <c r="Q636" i="14"/>
  <c r="N636" i="14"/>
  <c r="G636" i="14" s="1"/>
  <c r="U666" i="14"/>
  <c r="Y666" i="14"/>
  <c r="AC666" i="14"/>
  <c r="S666" i="14"/>
  <c r="M666" i="14"/>
  <c r="AD666" i="14"/>
  <c r="W666" i="14"/>
  <c r="AE666" i="14"/>
  <c r="O666" i="14"/>
  <c r="Y67" i="14"/>
  <c r="Q91" i="14"/>
  <c r="G91" i="14" s="1"/>
  <c r="T107" i="14"/>
  <c r="O126" i="14"/>
  <c r="X126" i="14"/>
  <c r="P142" i="14"/>
  <c r="T150" i="14"/>
  <c r="V158" i="14"/>
  <c r="T165" i="14"/>
  <c r="Z173" i="14"/>
  <c r="AA184" i="14"/>
  <c r="Z187" i="14"/>
  <c r="T192" i="14"/>
  <c r="P196" i="14"/>
  <c r="AA204" i="14"/>
  <c r="Q211" i="14"/>
  <c r="AC211" i="14"/>
  <c r="P212" i="14"/>
  <c r="S214" i="14"/>
  <c r="R215" i="14"/>
  <c r="AD215" i="14"/>
  <c r="X219" i="14"/>
  <c r="S225" i="14"/>
  <c r="S231" i="14"/>
  <c r="T232" i="14"/>
  <c r="Q237" i="14"/>
  <c r="AA237" i="14"/>
  <c r="Y250" i="14"/>
  <c r="AC258" i="14"/>
  <c r="R264" i="14"/>
  <c r="AE264" i="14"/>
  <c r="P268" i="14"/>
  <c r="R272" i="14"/>
  <c r="AD272" i="14"/>
  <c r="Q278" i="14"/>
  <c r="AA278" i="14"/>
  <c r="O281" i="14"/>
  <c r="X281" i="14"/>
  <c r="Q282" i="14"/>
  <c r="AA282" i="14"/>
  <c r="M284" i="14"/>
  <c r="V284" i="14"/>
  <c r="AE284" i="14"/>
  <c r="Q287" i="14"/>
  <c r="S288" i="14"/>
  <c r="AB288" i="14"/>
  <c r="P291" i="14"/>
  <c r="Q293" i="14"/>
  <c r="AA293" i="14"/>
  <c r="T294" i="14"/>
  <c r="S299" i="14"/>
  <c r="O300" i="14"/>
  <c r="AB300" i="14"/>
  <c r="M303" i="14"/>
  <c r="W303" i="14"/>
  <c r="O305" i="14"/>
  <c r="O313" i="14"/>
  <c r="AD313" i="14"/>
  <c r="O318" i="14"/>
  <c r="N320" i="14"/>
  <c r="AA320" i="14"/>
  <c r="M321" i="14"/>
  <c r="AB321" i="14"/>
  <c r="O322" i="14"/>
  <c r="AA322" i="14"/>
  <c r="Q325" i="14"/>
  <c r="Z326" i="14"/>
  <c r="U329" i="14"/>
  <c r="M331" i="14"/>
  <c r="AE331" i="14"/>
  <c r="R332" i="14"/>
  <c r="AE332" i="14"/>
  <c r="O334" i="14"/>
  <c r="AE334" i="14"/>
  <c r="T337" i="14"/>
  <c r="S340" i="14"/>
  <c r="Q341" i="14"/>
  <c r="N342" i="14"/>
  <c r="Z342" i="14"/>
  <c r="Q343" i="14"/>
  <c r="T344" i="14"/>
  <c r="R345" i="14"/>
  <c r="AC345" i="14"/>
  <c r="X346" i="14"/>
  <c r="L349" i="14"/>
  <c r="AE349" i="14"/>
  <c r="T350" i="14"/>
  <c r="O352" i="14"/>
  <c r="Y352" i="14"/>
  <c r="L353" i="14"/>
  <c r="V353" i="14"/>
  <c r="T354" i="14"/>
  <c r="S355" i="14"/>
  <c r="AE355" i="14"/>
  <c r="Q357" i="14"/>
  <c r="AC357" i="14"/>
  <c r="O363" i="14"/>
  <c r="AB363" i="14"/>
  <c r="P372" i="14"/>
  <c r="AE372" i="14"/>
  <c r="R374" i="14"/>
  <c r="T378" i="14"/>
  <c r="AE378" i="14"/>
  <c r="N378" i="14"/>
  <c r="X380" i="14"/>
  <c r="S383" i="14"/>
  <c r="Z391" i="14"/>
  <c r="T399" i="14"/>
  <c r="T400" i="14"/>
  <c r="Z401" i="14"/>
  <c r="S406" i="14"/>
  <c r="W413" i="14"/>
  <c r="AE413" i="14"/>
  <c r="S414" i="14"/>
  <c r="AA415" i="14"/>
  <c r="N424" i="14"/>
  <c r="K436" i="14"/>
  <c r="AJ436" i="14" s="1"/>
  <c r="AE436" i="14"/>
  <c r="AA436" i="14"/>
  <c r="V440" i="14"/>
  <c r="M441" i="14"/>
  <c r="Q442" i="14"/>
  <c r="AE442" i="14"/>
  <c r="O448" i="14"/>
  <c r="X450" i="14"/>
  <c r="T463" i="14"/>
  <c r="O467" i="14"/>
  <c r="S468" i="14"/>
  <c r="V478" i="14"/>
  <c r="T480" i="14"/>
  <c r="Z501" i="14"/>
  <c r="O505" i="14"/>
  <c r="AA514" i="14"/>
  <c r="U520" i="14"/>
  <c r="O531" i="14"/>
  <c r="V569" i="14"/>
  <c r="K569" i="14"/>
  <c r="AJ569" i="14" s="1"/>
  <c r="AB569" i="14"/>
  <c r="O569" i="14"/>
  <c r="AA569" i="14"/>
  <c r="L569" i="14"/>
  <c r="U569" i="14"/>
  <c r="S569" i="14"/>
  <c r="AC569" i="14"/>
  <c r="Y569" i="14"/>
  <c r="R569" i="14"/>
  <c r="Q588" i="14"/>
  <c r="AD590" i="14"/>
  <c r="O611" i="14"/>
  <c r="U621" i="14"/>
  <c r="K621" i="14"/>
  <c r="AJ621" i="14" s="1"/>
  <c r="AA621" i="14"/>
  <c r="P621" i="14"/>
  <c r="Z621" i="14"/>
  <c r="M621" i="14"/>
  <c r="T621" i="14"/>
  <c r="AD621" i="14"/>
  <c r="N621" i="14"/>
  <c r="AC621" i="14"/>
  <c r="L621" i="14"/>
  <c r="Q621" i="14"/>
  <c r="X621" i="14"/>
  <c r="Y636" i="14"/>
  <c r="R666" i="14"/>
  <c r="T700" i="14"/>
  <c r="Z700" i="14"/>
  <c r="L700" i="14"/>
  <c r="R700" i="14"/>
  <c r="P700" i="14"/>
  <c r="AE700" i="14"/>
  <c r="AB700" i="14"/>
  <c r="K700" i="14"/>
  <c r="AJ700" i="14" s="1"/>
  <c r="AA700" i="14"/>
  <c r="Z727" i="14"/>
  <c r="AE727" i="14"/>
  <c r="V727" i="14"/>
  <c r="M727" i="14"/>
  <c r="W727" i="14"/>
  <c r="L727" i="14"/>
  <c r="U727" i="14"/>
  <c r="K727" i="14"/>
  <c r="AJ727" i="14" s="1"/>
  <c r="AC727" i="14"/>
  <c r="P727" i="14"/>
  <c r="AB727" i="14"/>
  <c r="N727" i="14"/>
  <c r="X727" i="14"/>
  <c r="T727" i="14"/>
  <c r="Y727" i="14"/>
  <c r="Q727" i="14"/>
  <c r="O727" i="14"/>
  <c r="AD728" i="14"/>
  <c r="S779" i="14"/>
  <c r="W779" i="14"/>
  <c r="U779" i="14"/>
  <c r="AE779" i="14"/>
  <c r="M779" i="14"/>
  <c r="AB779" i="14"/>
  <c r="R779" i="14"/>
  <c r="O779" i="14"/>
  <c r="Z779" i="14"/>
  <c r="N779" i="14"/>
  <c r="L779" i="14"/>
  <c r="W36" i="16"/>
  <c r="AF36" i="16"/>
  <c r="AA36" i="16"/>
  <c r="X36" i="16"/>
  <c r="M36" i="16"/>
  <c r="T36" i="16"/>
  <c r="S36" i="16"/>
  <c r="U107" i="16"/>
  <c r="Z107" i="16"/>
  <c r="R107" i="16"/>
  <c r="Q107" i="16"/>
  <c r="AE107" i="16"/>
  <c r="AB107" i="16"/>
  <c r="M107" i="16"/>
  <c r="AF107" i="16"/>
  <c r="AC107" i="16"/>
  <c r="V107" i="16"/>
  <c r="P107" i="16"/>
  <c r="N107" i="16"/>
  <c r="T137" i="16"/>
  <c r="V137" i="16"/>
  <c r="Q137" i="16"/>
  <c r="Y137" i="16"/>
  <c r="N137" i="16"/>
  <c r="AA137" i="16"/>
  <c r="X137" i="16"/>
  <c r="H137" i="16"/>
  <c r="W158" i="14"/>
  <c r="W192" i="14"/>
  <c r="S211" i="14"/>
  <c r="T214" i="14"/>
  <c r="S215" i="14"/>
  <c r="T225" i="14"/>
  <c r="T231" i="14"/>
  <c r="S237" i="14"/>
  <c r="AB237" i="14"/>
  <c r="AD250" i="14"/>
  <c r="U264" i="14"/>
  <c r="T272" i="14"/>
  <c r="S278" i="14"/>
  <c r="AB278" i="14"/>
  <c r="S282" i="14"/>
  <c r="AB282" i="14"/>
  <c r="N284" i="14"/>
  <c r="W284" i="14"/>
  <c r="S287" i="14"/>
  <c r="R291" i="14"/>
  <c r="R293" i="14"/>
  <c r="AD293" i="14"/>
  <c r="V294" i="14"/>
  <c r="V299" i="14"/>
  <c r="P300" i="14"/>
  <c r="AD300" i="14"/>
  <c r="N303" i="14"/>
  <c r="Y303" i="14"/>
  <c r="R305" i="14"/>
  <c r="Q313" i="14"/>
  <c r="AE313" i="14"/>
  <c r="P318" i="14"/>
  <c r="P320" i="14"/>
  <c r="AB320" i="14"/>
  <c r="O321" i="14"/>
  <c r="AC321" i="14"/>
  <c r="P322" i="14"/>
  <c r="AB322" i="14"/>
  <c r="U325" i="14"/>
  <c r="AD326" i="14"/>
  <c r="O331" i="14"/>
  <c r="S332" i="14"/>
  <c r="P334" i="14"/>
  <c r="U337" i="14"/>
  <c r="U340" i="14"/>
  <c r="U341" i="14"/>
  <c r="P342" i="14"/>
  <c r="AA342" i="14"/>
  <c r="S343" i="14"/>
  <c r="S345" i="14"/>
  <c r="AC346" i="14"/>
  <c r="O349" i="14"/>
  <c r="U350" i="14"/>
  <c r="M353" i="14"/>
  <c r="W353" i="14"/>
  <c r="Z354" i="14"/>
  <c r="AA354" i="14"/>
  <c r="Q354" i="14"/>
  <c r="W354" i="14"/>
  <c r="N354" i="14"/>
  <c r="U354" i="14"/>
  <c r="Q363" i="14"/>
  <c r="AC363" i="14"/>
  <c r="AD368" i="14"/>
  <c r="Q368" i="14"/>
  <c r="Y368" i="14"/>
  <c r="L368" i="14"/>
  <c r="AC368" i="14"/>
  <c r="Q372" i="14"/>
  <c r="V374" i="14"/>
  <c r="AB377" i="14"/>
  <c r="R377" i="14"/>
  <c r="AB380" i="14"/>
  <c r="T383" i="14"/>
  <c r="U399" i="14"/>
  <c r="U400" i="14"/>
  <c r="T406" i="14"/>
  <c r="U414" i="14"/>
  <c r="AC415" i="14"/>
  <c r="P424" i="14"/>
  <c r="U425" i="14"/>
  <c r="S425" i="14"/>
  <c r="Q425" i="14"/>
  <c r="AD425" i="14"/>
  <c r="Q441" i="14"/>
  <c r="R442" i="14"/>
  <c r="T448" i="14"/>
  <c r="AB463" i="14"/>
  <c r="W465" i="14"/>
  <c r="L465" i="14"/>
  <c r="AA465" i="14"/>
  <c r="P465" i="14"/>
  <c r="Y465" i="14"/>
  <c r="M465" i="14"/>
  <c r="X465" i="14"/>
  <c r="K465" i="14"/>
  <c r="AJ465" i="14" s="1"/>
  <c r="AE465" i="14"/>
  <c r="P467" i="14"/>
  <c r="X468" i="14"/>
  <c r="Y478" i="14"/>
  <c r="U480" i="14"/>
  <c r="Z492" i="14"/>
  <c r="AA492" i="14"/>
  <c r="Q492" i="14"/>
  <c r="AB492" i="14"/>
  <c r="P492" i="14"/>
  <c r="V492" i="14"/>
  <c r="L492" i="14"/>
  <c r="X492" i="14"/>
  <c r="K492" i="14"/>
  <c r="AJ492" i="14" s="1"/>
  <c r="U492" i="14"/>
  <c r="T492" i="14"/>
  <c r="AD492" i="14"/>
  <c r="P505" i="14"/>
  <c r="Z520" i="14"/>
  <c r="R531" i="14"/>
  <c r="V567" i="14"/>
  <c r="U567" i="14"/>
  <c r="Z567" i="14"/>
  <c r="O567" i="14"/>
  <c r="W567" i="14"/>
  <c r="M569" i="14"/>
  <c r="AC585" i="14"/>
  <c r="K585" i="14"/>
  <c r="AJ585" i="14" s="1"/>
  <c r="P585" i="14"/>
  <c r="AA585" i="14"/>
  <c r="T585" i="14"/>
  <c r="S585" i="14"/>
  <c r="Y585" i="14"/>
  <c r="Q585" i="14"/>
  <c r="Y588" i="14"/>
  <c r="AE590" i="14"/>
  <c r="AA602" i="14"/>
  <c r="P602" i="14"/>
  <c r="AD602" i="14"/>
  <c r="Q602" i="14"/>
  <c r="Z602" i="14"/>
  <c r="K602" i="14"/>
  <c r="AJ602" i="14" s="1"/>
  <c r="Y602" i="14"/>
  <c r="S602" i="14"/>
  <c r="R602" i="14"/>
  <c r="X602" i="14"/>
  <c r="O602" i="14"/>
  <c r="L602" i="14"/>
  <c r="P611" i="14"/>
  <c r="R621" i="14"/>
  <c r="AE636" i="14"/>
  <c r="Q700" i="14"/>
  <c r="AC770" i="14"/>
  <c r="P770" i="14"/>
  <c r="AB770" i="14"/>
  <c r="L770" i="14"/>
  <c r="AA770" i="14"/>
  <c r="K770" i="14"/>
  <c r="AJ770" i="14" s="1"/>
  <c r="V770" i="14"/>
  <c r="Z770" i="14"/>
  <c r="R770" i="14"/>
  <c r="N770" i="14"/>
  <c r="AE770" i="14"/>
  <c r="AD770" i="14"/>
  <c r="S770" i="14"/>
  <c r="AE17" i="15"/>
  <c r="O17" i="15"/>
  <c r="R17" i="15"/>
  <c r="P17" i="15"/>
  <c r="N17" i="15"/>
  <c r="AA17" i="15"/>
  <c r="Z17" i="15"/>
  <c r="V17" i="15"/>
  <c r="X192" i="14"/>
  <c r="O284" i="14"/>
  <c r="X284" i="14"/>
  <c r="T293" i="14"/>
  <c r="Q300" i="14"/>
  <c r="O303" i="14"/>
  <c r="R320" i="14"/>
  <c r="P321" i="14"/>
  <c r="R322" i="14"/>
  <c r="AE325" i="14"/>
  <c r="Q342" i="14"/>
  <c r="AD346" i="14"/>
  <c r="P349" i="14"/>
  <c r="N353" i="14"/>
  <c r="Y353" i="14"/>
  <c r="Z355" i="14"/>
  <c r="AC355" i="14"/>
  <c r="T355" i="14"/>
  <c r="K355" i="14"/>
  <c r="AJ355" i="14" s="1"/>
  <c r="Y355" i="14"/>
  <c r="P355" i="14"/>
  <c r="V355" i="14"/>
  <c r="S363" i="14"/>
  <c r="AD363" i="14"/>
  <c r="U372" i="14"/>
  <c r="W374" i="14"/>
  <c r="Z383" i="14"/>
  <c r="X399" i="14"/>
  <c r="AB400" i="14"/>
  <c r="AC406" i="14"/>
  <c r="Z412" i="14"/>
  <c r="X412" i="14"/>
  <c r="Z414" i="14"/>
  <c r="T424" i="14"/>
  <c r="U438" i="14"/>
  <c r="Q438" i="14"/>
  <c r="K438" i="14"/>
  <c r="AJ438" i="14" s="1"/>
  <c r="W441" i="14"/>
  <c r="T442" i="14"/>
  <c r="Z448" i="14"/>
  <c r="V450" i="14"/>
  <c r="L450" i="14"/>
  <c r="U450" i="14"/>
  <c r="AD450" i="14"/>
  <c r="Q450" i="14"/>
  <c r="AB450" i="14"/>
  <c r="P450" i="14"/>
  <c r="Z450" i="14"/>
  <c r="U467" i="14"/>
  <c r="AA468" i="14"/>
  <c r="AB473" i="14"/>
  <c r="T473" i="14"/>
  <c r="Z478" i="14"/>
  <c r="Y480" i="14"/>
  <c r="V485" i="14"/>
  <c r="AA485" i="14"/>
  <c r="K485" i="14"/>
  <c r="AJ485" i="14" s="1"/>
  <c r="Q505" i="14"/>
  <c r="P516" i="14"/>
  <c r="Q516" i="14"/>
  <c r="AB516" i="14"/>
  <c r="W516" i="14"/>
  <c r="R526" i="14"/>
  <c r="N526" i="14"/>
  <c r="V526" i="14"/>
  <c r="AD526" i="14"/>
  <c r="L526" i="14"/>
  <c r="AC526" i="14"/>
  <c r="X526" i="14"/>
  <c r="T526" i="14"/>
  <c r="U531" i="14"/>
  <c r="Z632" i="14"/>
  <c r="AE632" i="14"/>
  <c r="V632" i="14"/>
  <c r="M632" i="14"/>
  <c r="W632" i="14"/>
  <c r="L632" i="14"/>
  <c r="X632" i="14"/>
  <c r="K632" i="14"/>
  <c r="AJ632" i="14" s="1"/>
  <c r="AB632" i="14"/>
  <c r="O632" i="14"/>
  <c r="U632" i="14"/>
  <c r="T632" i="14"/>
  <c r="N632" i="14"/>
  <c r="AC632" i="14"/>
  <c r="AA632" i="14"/>
  <c r="S632" i="14"/>
  <c r="S635" i="14"/>
  <c r="AA635" i="14"/>
  <c r="N635" i="14"/>
  <c r="AE635" i="14"/>
  <c r="U635" i="14"/>
  <c r="P635" i="14"/>
  <c r="V700" i="14"/>
  <c r="T755" i="14"/>
  <c r="AC755" i="14"/>
  <c r="O755" i="14"/>
  <c r="AB755" i="14"/>
  <c r="M755" i="14"/>
  <c r="Z755" i="14"/>
  <c r="AD755" i="14"/>
  <c r="S755" i="14"/>
  <c r="R755" i="14"/>
  <c r="AA755" i="14"/>
  <c r="Y755" i="14"/>
  <c r="L755" i="14"/>
  <c r="AE48" i="16"/>
  <c r="S48" i="16"/>
  <c r="AF48" i="16"/>
  <c r="N48" i="16"/>
  <c r="AD48" i="16"/>
  <c r="M48" i="16"/>
  <c r="U48" i="16"/>
  <c r="L48" i="16"/>
  <c r="AK48" i="16" s="1"/>
  <c r="AC48" i="16"/>
  <c r="W48" i="16"/>
  <c r="O48" i="16"/>
  <c r="AD236" i="16"/>
  <c r="S236" i="16"/>
  <c r="R236" i="16"/>
  <c r="M236" i="16"/>
  <c r="Y236" i="16"/>
  <c r="U236" i="16"/>
  <c r="H236" i="16"/>
  <c r="AF236" i="16"/>
  <c r="W236" i="16"/>
  <c r="N620" i="14"/>
  <c r="R620" i="14"/>
  <c r="Z688" i="14"/>
  <c r="Y688" i="14"/>
  <c r="P688" i="14"/>
  <c r="AB688" i="14"/>
  <c r="Q688" i="14"/>
  <c r="AD688" i="14"/>
  <c r="S688" i="14"/>
  <c r="AE688" i="14"/>
  <c r="O688" i="14"/>
  <c r="X688" i="14"/>
  <c r="L688" i="14"/>
  <c r="W688" i="14"/>
  <c r="K688" i="14"/>
  <c r="AJ688" i="14" s="1"/>
  <c r="AB724" i="14"/>
  <c r="Z724" i="14"/>
  <c r="K724" i="14"/>
  <c r="AJ724" i="14" s="1"/>
  <c r="O724" i="14"/>
  <c r="AC724" i="14"/>
  <c r="R724" i="14"/>
  <c r="Y724" i="14"/>
  <c r="X744" i="14"/>
  <c r="U744" i="14"/>
  <c r="S744" i="14"/>
  <c r="M744" i="14"/>
  <c r="K744" i="14"/>
  <c r="AJ744" i="14" s="1"/>
  <c r="AD744" i="14"/>
  <c r="Z744" i="14"/>
  <c r="U758" i="14"/>
  <c r="P758" i="14"/>
  <c r="Q758" i="14"/>
  <c r="L758" i="14"/>
  <c r="AE758" i="14"/>
  <c r="S758" i="14"/>
  <c r="U28" i="16"/>
  <c r="H28" i="16"/>
  <c r="AF28" i="16"/>
  <c r="Q28" i="16"/>
  <c r="AE28" i="16"/>
  <c r="O28" i="16"/>
  <c r="M28" i="16"/>
  <c r="AD28" i="16"/>
  <c r="S28" i="16"/>
  <c r="U109" i="16"/>
  <c r="N109" i="16"/>
  <c r="S109" i="16"/>
  <c r="P109" i="16"/>
  <c r="V109" i="16"/>
  <c r="L109" i="16"/>
  <c r="AK109" i="16" s="1"/>
  <c r="M109" i="16"/>
  <c r="AF109" i="16"/>
  <c r="AB109" i="16"/>
  <c r="S219" i="16"/>
  <c r="V219" i="16"/>
  <c r="AB264" i="16"/>
  <c r="O264" i="16"/>
  <c r="X264" i="16"/>
  <c r="L264" i="16"/>
  <c r="AK264" i="16" s="1"/>
  <c r="S264" i="16"/>
  <c r="V264" i="16"/>
  <c r="H264" i="16"/>
  <c r="T264" i="16"/>
  <c r="Q264" i="16"/>
  <c r="M264" i="16"/>
  <c r="AD264" i="16"/>
  <c r="W264" i="16"/>
  <c r="AC264" i="16"/>
  <c r="N264" i="16"/>
  <c r="AF264" i="16"/>
  <c r="R28" i="16"/>
  <c r="Y109" i="16"/>
  <c r="W125" i="16"/>
  <c r="H125" i="16"/>
  <c r="Z125" i="16"/>
  <c r="X125" i="16"/>
  <c r="R125" i="16"/>
  <c r="T125" i="16"/>
  <c r="V135" i="16"/>
  <c r="AA135" i="16"/>
  <c r="T135" i="16"/>
  <c r="X135" i="16"/>
  <c r="R135" i="16"/>
  <c r="N135" i="16"/>
  <c r="AC234" i="16"/>
  <c r="W234" i="16"/>
  <c r="V234" i="16"/>
  <c r="O234" i="16"/>
  <c r="M234" i="16"/>
  <c r="R234" i="16"/>
  <c r="AA264" i="16"/>
  <c r="S356" i="14"/>
  <c r="AB356" i="14"/>
  <c r="T387" i="14"/>
  <c r="AE387" i="14"/>
  <c r="R394" i="14"/>
  <c r="U395" i="14"/>
  <c r="V396" i="14"/>
  <c r="R409" i="14"/>
  <c r="AD409" i="14"/>
  <c r="R410" i="14"/>
  <c r="U420" i="14"/>
  <c r="S423" i="14"/>
  <c r="S426" i="14"/>
  <c r="Y430" i="14"/>
  <c r="W460" i="14"/>
  <c r="Z488" i="14"/>
  <c r="X488" i="14"/>
  <c r="O488" i="14"/>
  <c r="W488" i="14"/>
  <c r="M488" i="14"/>
  <c r="AC488" i="14"/>
  <c r="S488" i="14"/>
  <c r="V488" i="14"/>
  <c r="S491" i="14"/>
  <c r="Q498" i="14"/>
  <c r="U524" i="14"/>
  <c r="Q524" i="14"/>
  <c r="S524" i="14"/>
  <c r="AB524" i="14"/>
  <c r="K524" i="14"/>
  <c r="AJ524" i="14" s="1"/>
  <c r="AB533" i="14"/>
  <c r="M533" i="14"/>
  <c r="AC533" i="14"/>
  <c r="L533" i="14"/>
  <c r="P533" i="14"/>
  <c r="V533" i="14"/>
  <c r="AE538" i="14"/>
  <c r="V538" i="14"/>
  <c r="N538" i="14"/>
  <c r="AA538" i="14"/>
  <c r="U538" i="14"/>
  <c r="Z591" i="14"/>
  <c r="W591" i="14"/>
  <c r="N591" i="14"/>
  <c r="V591" i="14"/>
  <c r="L591" i="14"/>
  <c r="AE591" i="14"/>
  <c r="T591" i="14"/>
  <c r="U591" i="14"/>
  <c r="AC591" i="14"/>
  <c r="P591" i="14"/>
  <c r="AB591" i="14"/>
  <c r="O591" i="14"/>
  <c r="AD591" i="14"/>
  <c r="AD620" i="14"/>
  <c r="AE627" i="14"/>
  <c r="AB627" i="14"/>
  <c r="R627" i="14"/>
  <c r="Y641" i="14"/>
  <c r="L679" i="14"/>
  <c r="AB679" i="14"/>
  <c r="N679" i="14"/>
  <c r="AA679" i="14"/>
  <c r="N688" i="14"/>
  <c r="S724" i="14"/>
  <c r="Z729" i="14"/>
  <c r="AA729" i="14"/>
  <c r="Q729" i="14"/>
  <c r="W729" i="14"/>
  <c r="M729" i="14"/>
  <c r="V729" i="14"/>
  <c r="L729" i="14"/>
  <c r="AE729" i="14"/>
  <c r="S729" i="14"/>
  <c r="X729" i="14"/>
  <c r="P729" i="14"/>
  <c r="AD729" i="14"/>
  <c r="O729" i="14"/>
  <c r="R744" i="14"/>
  <c r="X758" i="14"/>
  <c r="W28" i="16"/>
  <c r="AF55" i="16"/>
  <c r="AB55" i="16"/>
  <c r="M55" i="16"/>
  <c r="P55" i="16"/>
  <c r="AE55" i="16"/>
  <c r="N55" i="16"/>
  <c r="Q55" i="16"/>
  <c r="AC55" i="16"/>
  <c r="X55" i="16"/>
  <c r="V55" i="16"/>
  <c r="S55" i="16"/>
  <c r="AB65" i="16"/>
  <c r="AE65" i="16"/>
  <c r="P72" i="16"/>
  <c r="AF72" i="16"/>
  <c r="H72" i="16"/>
  <c r="AA72" i="16"/>
  <c r="X72" i="16"/>
  <c r="S72" i="16"/>
  <c r="Q72" i="16"/>
  <c r="L97" i="16"/>
  <c r="AK97" i="16" s="1"/>
  <c r="Z97" i="16"/>
  <c r="X97" i="16"/>
  <c r="U97" i="16"/>
  <c r="M97" i="16"/>
  <c r="P97" i="16"/>
  <c r="Z109" i="16"/>
  <c r="P125" i="16"/>
  <c r="T173" i="16"/>
  <c r="AF173" i="16"/>
  <c r="O173" i="16"/>
  <c r="AE173" i="16"/>
  <c r="N173" i="16"/>
  <c r="L173" i="16"/>
  <c r="AK173" i="16" s="1"/>
  <c r="AD173" i="16"/>
  <c r="S173" i="16"/>
  <c r="AB173" i="16"/>
  <c r="Y173" i="16"/>
  <c r="T183" i="16"/>
  <c r="Q183" i="16"/>
  <c r="AA183" i="16"/>
  <c r="S183" i="16"/>
  <c r="AC183" i="16"/>
  <c r="R183" i="16"/>
  <c r="W210" i="16"/>
  <c r="Z210" i="16"/>
  <c r="Q210" i="16"/>
  <c r="P210" i="16"/>
  <c r="O210" i="16"/>
  <c r="AA210" i="16"/>
  <c r="V210" i="16"/>
  <c r="M210" i="16"/>
  <c r="AE210" i="16"/>
  <c r="Y210" i="16"/>
  <c r="N210" i="16"/>
  <c r="U262" i="16"/>
  <c r="AA262" i="16"/>
  <c r="AF262" i="16"/>
  <c r="Q262" i="16"/>
  <c r="S262" i="16"/>
  <c r="Z262" i="16"/>
  <c r="T262" i="16"/>
  <c r="AE262" i="16"/>
  <c r="AB262" i="16"/>
  <c r="P262" i="16"/>
  <c r="H262" i="16"/>
  <c r="AC262" i="16"/>
  <c r="M262" i="16"/>
  <c r="Z396" i="14"/>
  <c r="U409" i="14"/>
  <c r="AE409" i="14"/>
  <c r="U423" i="14"/>
  <c r="U426" i="14"/>
  <c r="AB430" i="14"/>
  <c r="Z443" i="14"/>
  <c r="N443" i="14"/>
  <c r="W443" i="14"/>
  <c r="AD459" i="14"/>
  <c r="R459" i="14"/>
  <c r="V459" i="14"/>
  <c r="AC462" i="14"/>
  <c r="P462" i="14"/>
  <c r="X462" i="14"/>
  <c r="L477" i="14"/>
  <c r="Q477" i="14"/>
  <c r="Z493" i="14"/>
  <c r="AD493" i="14"/>
  <c r="U493" i="14"/>
  <c r="L493" i="14"/>
  <c r="X493" i="14"/>
  <c r="N493" i="14"/>
  <c r="AC493" i="14"/>
  <c r="S493" i="14"/>
  <c r="W493" i="14"/>
  <c r="AD497" i="14"/>
  <c r="Q497" i="14"/>
  <c r="O497" i="14"/>
  <c r="X497" i="14"/>
  <c r="AC497" i="14"/>
  <c r="AD502" i="14"/>
  <c r="Q502" i="14"/>
  <c r="Z502" i="14"/>
  <c r="N502" i="14"/>
  <c r="V502" i="14"/>
  <c r="Y502" i="14"/>
  <c r="W528" i="14"/>
  <c r="R528" i="14"/>
  <c r="AA530" i="14"/>
  <c r="K530" i="14"/>
  <c r="AJ530" i="14" s="1"/>
  <c r="R530" i="14"/>
  <c r="AE530" i="14"/>
  <c r="L530" i="14"/>
  <c r="U530" i="14"/>
  <c r="R534" i="14"/>
  <c r="V534" i="14"/>
  <c r="AC534" i="14"/>
  <c r="N534" i="14"/>
  <c r="AC638" i="14"/>
  <c r="P638" i="14"/>
  <c r="Z638" i="14"/>
  <c r="K638" i="14"/>
  <c r="AJ638" i="14" s="1"/>
  <c r="U638" i="14"/>
  <c r="L638" i="14"/>
  <c r="X638" i="14"/>
  <c r="V638" i="14"/>
  <c r="AC650" i="14"/>
  <c r="M650" i="14"/>
  <c r="Y650" i="14"/>
  <c r="S650" i="14"/>
  <c r="AE650" i="14"/>
  <c r="U650" i="14"/>
  <c r="Q650" i="14"/>
  <c r="V675" i="14"/>
  <c r="K675" i="14"/>
  <c r="AJ675" i="14" s="1"/>
  <c r="AA675" i="14"/>
  <c r="M675" i="14"/>
  <c r="U675" i="14"/>
  <c r="Z675" i="14"/>
  <c r="R675" i="14"/>
  <c r="P675" i="14"/>
  <c r="T688" i="14"/>
  <c r="S718" i="14"/>
  <c r="AD718" i="14"/>
  <c r="Q718" i="14"/>
  <c r="T718" i="14"/>
  <c r="X718" i="14"/>
  <c r="M718" i="14"/>
  <c r="L718" i="14"/>
  <c r="T724" i="14"/>
  <c r="Y744" i="14"/>
  <c r="AA758" i="14"/>
  <c r="AB760" i="14"/>
  <c r="P760" i="14"/>
  <c r="Z782" i="14"/>
  <c r="K782" i="14"/>
  <c r="AJ782" i="14" s="1"/>
  <c r="S782" i="14"/>
  <c r="P782" i="14"/>
  <c r="T782" i="14"/>
  <c r="N782" i="14"/>
  <c r="AE782" i="14"/>
  <c r="AD782" i="14"/>
  <c r="X11" i="15"/>
  <c r="S11" i="15"/>
  <c r="R11" i="15"/>
  <c r="Z11" i="15"/>
  <c r="U11" i="15"/>
  <c r="O11" i="15"/>
  <c r="AC24" i="15"/>
  <c r="O24" i="15"/>
  <c r="AA24" i="15"/>
  <c r="Y24" i="15"/>
  <c r="R24" i="15"/>
  <c r="AA28" i="16"/>
  <c r="AA55" i="16"/>
  <c r="Z72" i="16"/>
  <c r="AC97" i="16"/>
  <c r="T108" i="16"/>
  <c r="AC108" i="16"/>
  <c r="L108" i="16"/>
  <c r="AK108" i="16" s="1"/>
  <c r="AD108" i="16"/>
  <c r="AB108" i="16"/>
  <c r="V108" i="16"/>
  <c r="R108" i="16"/>
  <c r="M108" i="16"/>
  <c r="AE108" i="16"/>
  <c r="AA108" i="16"/>
  <c r="W167" i="16"/>
  <c r="N167" i="16"/>
  <c r="U173" i="16"/>
  <c r="R262" i="16"/>
  <c r="M356" i="14"/>
  <c r="V356" i="14"/>
  <c r="AE356" i="14"/>
  <c r="S358" i="14"/>
  <c r="AB358" i="14"/>
  <c r="M387" i="14"/>
  <c r="N395" i="14"/>
  <c r="M396" i="14"/>
  <c r="M409" i="14"/>
  <c r="L423" i="14"/>
  <c r="L426" i="14"/>
  <c r="L443" i="14"/>
  <c r="AA443" i="14"/>
  <c r="L459" i="14"/>
  <c r="X459" i="14"/>
  <c r="AE460" i="14"/>
  <c r="L462" i="14"/>
  <c r="AB462" i="14"/>
  <c r="V477" i="14"/>
  <c r="AA479" i="14"/>
  <c r="K479" i="14"/>
  <c r="AJ479" i="14" s="1"/>
  <c r="T479" i="14"/>
  <c r="AD479" i="14"/>
  <c r="X481" i="14"/>
  <c r="K481" i="14"/>
  <c r="AJ481" i="14" s="1"/>
  <c r="R481" i="14"/>
  <c r="Z481" i="14"/>
  <c r="L481" i="14"/>
  <c r="AB481" i="14"/>
  <c r="N488" i="14"/>
  <c r="AB488" i="14"/>
  <c r="Z491" i="14"/>
  <c r="X491" i="14"/>
  <c r="O491" i="14"/>
  <c r="V491" i="14"/>
  <c r="L491" i="14"/>
  <c r="AB491" i="14"/>
  <c r="Q491" i="14"/>
  <c r="W491" i="14"/>
  <c r="M493" i="14"/>
  <c r="AA493" i="14"/>
  <c r="M497" i="14"/>
  <c r="Z498" i="14"/>
  <c r="Y498" i="14"/>
  <c r="P498" i="14"/>
  <c r="AC498" i="14"/>
  <c r="S498" i="14"/>
  <c r="W498" i="14"/>
  <c r="M498" i="14"/>
  <c r="V498" i="14"/>
  <c r="L502" i="14"/>
  <c r="G512" i="14"/>
  <c r="X517" i="14"/>
  <c r="L517" i="14"/>
  <c r="AB517" i="14"/>
  <c r="O517" i="14"/>
  <c r="U517" i="14"/>
  <c r="Z517" i="14"/>
  <c r="X528" i="14"/>
  <c r="O530" i="14"/>
  <c r="M534" i="14"/>
  <c r="G616" i="14"/>
  <c r="X641" i="14"/>
  <c r="M641" i="14"/>
  <c r="Z641" i="14"/>
  <c r="N641" i="14"/>
  <c r="AC641" i="14"/>
  <c r="P641" i="14"/>
  <c r="AD641" i="14"/>
  <c r="L641" i="14"/>
  <c r="V641" i="14"/>
  <c r="U641" i="14"/>
  <c r="O650" i="14"/>
  <c r="N675" i="14"/>
  <c r="V688" i="14"/>
  <c r="R718" i="14"/>
  <c r="T729" i="14"/>
  <c r="V782" i="14"/>
  <c r="V24" i="15"/>
  <c r="Y30" i="16"/>
  <c r="L30" i="16"/>
  <c r="AK30" i="16" s="1"/>
  <c r="AB30" i="16"/>
  <c r="M30" i="16"/>
  <c r="AA30" i="16"/>
  <c r="W30" i="16"/>
  <c r="S30" i="16"/>
  <c r="O30" i="16"/>
  <c r="H30" i="16"/>
  <c r="AE30" i="16"/>
  <c r="S66" i="16"/>
  <c r="O66" i="16"/>
  <c r="W165" i="16"/>
  <c r="N165" i="16"/>
  <c r="R165" i="16"/>
  <c r="O165" i="16"/>
  <c r="Y166" i="16"/>
  <c r="U277" i="16"/>
  <c r="H277" i="16"/>
  <c r="AE277" i="16"/>
  <c r="Z490" i="14"/>
  <c r="AD490" i="14"/>
  <c r="U490" i="14"/>
  <c r="L490" i="14"/>
  <c r="T490" i="14"/>
  <c r="AE490" i="14"/>
  <c r="O494" i="14"/>
  <c r="Q511" i="14"/>
  <c r="AB515" i="14"/>
  <c r="V523" i="14"/>
  <c r="AE523" i="14"/>
  <c r="R523" i="14"/>
  <c r="W523" i="14"/>
  <c r="X537" i="14"/>
  <c r="K537" i="14"/>
  <c r="AJ537" i="14" s="1"/>
  <c r="P539" i="14"/>
  <c r="N575" i="14"/>
  <c r="Z587" i="14"/>
  <c r="AD587" i="14"/>
  <c r="U587" i="14"/>
  <c r="L587" i="14"/>
  <c r="AA587" i="14"/>
  <c r="P587" i="14"/>
  <c r="X587" i="14"/>
  <c r="M587" i="14"/>
  <c r="W587" i="14"/>
  <c r="N592" i="14"/>
  <c r="AA601" i="14"/>
  <c r="Q601" i="14"/>
  <c r="Z601" i="14"/>
  <c r="O601" i="14"/>
  <c r="V601" i="14"/>
  <c r="X601" i="14"/>
  <c r="O609" i="14"/>
  <c r="Z630" i="14"/>
  <c r="Y630" i="14"/>
  <c r="P630" i="14"/>
  <c r="AE630" i="14"/>
  <c r="U630" i="14"/>
  <c r="K630" i="14"/>
  <c r="AJ630" i="14" s="1"/>
  <c r="AC630" i="14"/>
  <c r="Q630" i="14"/>
  <c r="W630" i="14"/>
  <c r="U644" i="14"/>
  <c r="AA644" i="14"/>
  <c r="K644" i="14"/>
  <c r="AJ644" i="14" s="1"/>
  <c r="O644" i="14"/>
  <c r="AC644" i="14"/>
  <c r="O648" i="14"/>
  <c r="Z648" i="14"/>
  <c r="P648" i="14"/>
  <c r="Z670" i="14"/>
  <c r="N670" i="14"/>
  <c r="U670" i="14"/>
  <c r="W670" i="14"/>
  <c r="AA670" i="14"/>
  <c r="Z686" i="14"/>
  <c r="AC686" i="14"/>
  <c r="T686" i="14"/>
  <c r="K686" i="14"/>
  <c r="AJ686" i="14" s="1"/>
  <c r="X686" i="14"/>
  <c r="N686" i="14"/>
  <c r="U686" i="14"/>
  <c r="W686" i="14"/>
  <c r="Z709" i="14"/>
  <c r="X709" i="14"/>
  <c r="O709" i="14"/>
  <c r="W709" i="14"/>
  <c r="M709" i="14"/>
  <c r="AE709" i="14"/>
  <c r="T709" i="14"/>
  <c r="V709" i="14"/>
  <c r="AB716" i="14"/>
  <c r="N716" i="14"/>
  <c r="S716" i="14"/>
  <c r="Q716" i="14"/>
  <c r="AC716" i="14"/>
  <c r="U742" i="14"/>
  <c r="S742" i="14"/>
  <c r="Q742" i="14"/>
  <c r="AD742" i="14"/>
  <c r="Z757" i="14"/>
  <c r="P757" i="14"/>
  <c r="Y757" i="14"/>
  <c r="M757" i="14"/>
  <c r="X757" i="14"/>
  <c r="L757" i="14"/>
  <c r="AE757" i="14"/>
  <c r="O757" i="14"/>
  <c r="AC757" i="14"/>
  <c r="U771" i="14"/>
  <c r="W771" i="14"/>
  <c r="T771" i="14"/>
  <c r="AE771" i="14"/>
  <c r="AC774" i="14"/>
  <c r="L774" i="14"/>
  <c r="T774" i="14"/>
  <c r="S774" i="14"/>
  <c r="K774" i="14"/>
  <c r="AJ774" i="14" s="1"/>
  <c r="AA23" i="15"/>
  <c r="V23" i="15"/>
  <c r="AD23" i="15"/>
  <c r="K25" i="15"/>
  <c r="AJ25" i="15" s="1"/>
  <c r="N25" i="15"/>
  <c r="AB22" i="16"/>
  <c r="P22" i="16"/>
  <c r="N22" i="16"/>
  <c r="AF22" i="16"/>
  <c r="W22" i="16"/>
  <c r="AB64" i="16"/>
  <c r="Q64" i="16"/>
  <c r="AD64" i="16"/>
  <c r="Z64" i="16"/>
  <c r="Y66" i="16"/>
  <c r="U81" i="16"/>
  <c r="V81" i="16"/>
  <c r="W81" i="16"/>
  <c r="S81" i="16"/>
  <c r="N81" i="16"/>
  <c r="Q126" i="16"/>
  <c r="AA150" i="16"/>
  <c r="P150" i="16"/>
  <c r="R150" i="16"/>
  <c r="AE150" i="16"/>
  <c r="Q150" i="16"/>
  <c r="Y150" i="16"/>
  <c r="H150" i="16"/>
  <c r="W150" i="16"/>
  <c r="P165" i="16"/>
  <c r="Q185" i="16"/>
  <c r="AC185" i="16"/>
  <c r="L185" i="16"/>
  <c r="AK185" i="16" s="1"/>
  <c r="AB185" i="16"/>
  <c r="V185" i="16"/>
  <c r="S185" i="16"/>
  <c r="T319" i="16"/>
  <c r="O319" i="16"/>
  <c r="AD319" i="16"/>
  <c r="AF319" i="16"/>
  <c r="AE319" i="16"/>
  <c r="P319" i="16"/>
  <c r="V376" i="16"/>
  <c r="U376" i="16"/>
  <c r="R376" i="16"/>
  <c r="W546" i="14"/>
  <c r="K546" i="14"/>
  <c r="AJ546" i="14" s="1"/>
  <c r="AC546" i="14"/>
  <c r="O546" i="14"/>
  <c r="Y546" i="14"/>
  <c r="X584" i="14"/>
  <c r="M584" i="14"/>
  <c r="Y584" i="14"/>
  <c r="L584" i="14"/>
  <c r="AD584" i="14"/>
  <c r="Q584" i="14"/>
  <c r="Z584" i="14"/>
  <c r="Z612" i="14"/>
  <c r="AE612" i="14"/>
  <c r="V612" i="14"/>
  <c r="M612" i="14"/>
  <c r="AC612" i="14"/>
  <c r="S612" i="14"/>
  <c r="AB612" i="14"/>
  <c r="P612" i="14"/>
  <c r="W612" i="14"/>
  <c r="AA615" i="14"/>
  <c r="O615" i="14"/>
  <c r="AC615" i="14"/>
  <c r="N615" i="14"/>
  <c r="P615" i="14"/>
  <c r="Y615" i="14"/>
  <c r="T640" i="14"/>
  <c r="Z640" i="14"/>
  <c r="U640" i="14"/>
  <c r="R640" i="14"/>
  <c r="S684" i="14"/>
  <c r="AC684" i="14"/>
  <c r="T695" i="14"/>
  <c r="P695" i="14"/>
  <c r="Z706" i="14"/>
  <c r="AA706" i="14"/>
  <c r="Q706" i="14"/>
  <c r="Y706" i="14"/>
  <c r="O706" i="14"/>
  <c r="W706" i="14"/>
  <c r="L706" i="14"/>
  <c r="V706" i="14"/>
  <c r="AE712" i="14"/>
  <c r="R712" i="14"/>
  <c r="S712" i="14"/>
  <c r="P712" i="14"/>
  <c r="Z712" i="14"/>
  <c r="Q22" i="16"/>
  <c r="AA38" i="16"/>
  <c r="R38" i="16"/>
  <c r="L38" i="16"/>
  <c r="AK38" i="16" s="1"/>
  <c r="AE38" i="16"/>
  <c r="T38" i="16"/>
  <c r="R64" i="16"/>
  <c r="AE66" i="16"/>
  <c r="M74" i="16"/>
  <c r="AC74" i="16"/>
  <c r="Z89" i="16"/>
  <c r="Q89" i="16"/>
  <c r="H89" i="16"/>
  <c r="T126" i="16"/>
  <c r="L150" i="16"/>
  <c r="AK150" i="16" s="1"/>
  <c r="P157" i="16"/>
  <c r="Z165" i="16"/>
  <c r="AC184" i="16"/>
  <c r="O184" i="16"/>
  <c r="U184" i="16"/>
  <c r="R184" i="16"/>
  <c r="AA184" i="16"/>
  <c r="V184" i="16"/>
  <c r="O185" i="16"/>
  <c r="AD265" i="16"/>
  <c r="Y265" i="16"/>
  <c r="S265" i="16"/>
  <c r="AA265" i="16"/>
  <c r="W319" i="16"/>
  <c r="S64" i="16"/>
  <c r="AF100" i="16"/>
  <c r="U100" i="16"/>
  <c r="L100" i="16"/>
  <c r="AK100" i="16" s="1"/>
  <c r="U119" i="16"/>
  <c r="X119" i="16"/>
  <c r="Q119" i="16"/>
  <c r="O119" i="16"/>
  <c r="AE119" i="16"/>
  <c r="H119" i="16"/>
  <c r="AC119" i="16"/>
  <c r="AF120" i="16"/>
  <c r="P120" i="16"/>
  <c r="AE120" i="16"/>
  <c r="AF126" i="16"/>
  <c r="M150" i="16"/>
  <c r="AA165" i="16"/>
  <c r="M184" i="16"/>
  <c r="P185" i="16"/>
  <c r="H244" i="16"/>
  <c r="V244" i="16"/>
  <c r="L310" i="16"/>
  <c r="AK310" i="16" s="1"/>
  <c r="P310" i="16"/>
  <c r="V310" i="16"/>
  <c r="U310" i="16"/>
  <c r="W310" i="16"/>
  <c r="H310" i="16"/>
  <c r="AF310" i="16"/>
  <c r="O419" i="16"/>
  <c r="W419" i="16"/>
  <c r="AE419" i="16"/>
  <c r="AA419" i="16"/>
  <c r="P419" i="16"/>
  <c r="S419" i="16"/>
  <c r="AC358" i="16"/>
  <c r="Q358" i="16"/>
  <c r="V358" i="16"/>
  <c r="X358" i="16"/>
  <c r="H358" i="16"/>
  <c r="S358" i="16"/>
  <c r="M358" i="16"/>
  <c r="O358" i="16"/>
  <c r="AA358" i="16"/>
  <c r="T358" i="16"/>
  <c r="P358" i="16"/>
  <c r="AB358" i="16"/>
  <c r="Y358" i="16"/>
  <c r="L358" i="16"/>
  <c r="AK358" i="16" s="1"/>
  <c r="Z494" i="14"/>
  <c r="W494" i="14"/>
  <c r="N494" i="14"/>
  <c r="T494" i="14"/>
  <c r="AD494" i="14"/>
  <c r="X500" i="14"/>
  <c r="Y500" i="14"/>
  <c r="AB511" i="14"/>
  <c r="X539" i="14"/>
  <c r="N539" i="14"/>
  <c r="Z539" i="14"/>
  <c r="M539" i="14"/>
  <c r="V539" i="14"/>
  <c r="P546" i="14"/>
  <c r="V551" i="14"/>
  <c r="R551" i="14"/>
  <c r="AE551" i="14"/>
  <c r="Z575" i="14"/>
  <c r="AA575" i="14"/>
  <c r="Q575" i="14"/>
  <c r="AC575" i="14"/>
  <c r="S575" i="14"/>
  <c r="U575" i="14"/>
  <c r="P584" i="14"/>
  <c r="Z592" i="14"/>
  <c r="Y592" i="14"/>
  <c r="P592" i="14"/>
  <c r="AC592" i="14"/>
  <c r="S592" i="14"/>
  <c r="AD592" i="14"/>
  <c r="Q592" i="14"/>
  <c r="V592" i="14"/>
  <c r="Z609" i="14"/>
  <c r="AE609" i="14"/>
  <c r="V609" i="14"/>
  <c r="M609" i="14"/>
  <c r="AC609" i="14"/>
  <c r="S609" i="14"/>
  <c r="T609" i="14"/>
  <c r="W609" i="14"/>
  <c r="N612" i="14"/>
  <c r="AA612" i="14"/>
  <c r="R615" i="14"/>
  <c r="X616" i="14"/>
  <c r="N616" i="14"/>
  <c r="AB616" i="14"/>
  <c r="P616" i="14"/>
  <c r="U616" i="14"/>
  <c r="Y616" i="14"/>
  <c r="AB639" i="14"/>
  <c r="S639" i="14"/>
  <c r="N640" i="14"/>
  <c r="S671" i="14"/>
  <c r="K671" i="14"/>
  <c r="AJ671" i="14" s="1"/>
  <c r="T671" i="14"/>
  <c r="N706" i="14"/>
  <c r="AC706" i="14"/>
  <c r="O712" i="14"/>
  <c r="G733" i="14"/>
  <c r="Y742" i="14"/>
  <c r="R772" i="14"/>
  <c r="U772" i="14"/>
  <c r="S772" i="14"/>
  <c r="AA772" i="14"/>
  <c r="H21" i="16"/>
  <c r="P21" i="16"/>
  <c r="N21" i="16"/>
  <c r="AF21" i="16"/>
  <c r="AA21" i="16"/>
  <c r="AA46" i="16"/>
  <c r="W46" i="16"/>
  <c r="X90" i="16"/>
  <c r="O90" i="16"/>
  <c r="U166" i="16"/>
  <c r="Q166" i="16"/>
  <c r="AF166" i="16"/>
  <c r="AD166" i="16"/>
  <c r="T166" i="16"/>
  <c r="P166" i="16"/>
  <c r="V284" i="16"/>
  <c r="U284" i="16"/>
  <c r="X284" i="16"/>
  <c r="L284" i="16"/>
  <c r="AK284" i="16" s="1"/>
  <c r="H284" i="16"/>
  <c r="P284" i="16"/>
  <c r="AF311" i="16"/>
  <c r="O311" i="16"/>
  <c r="AE311" i="16"/>
  <c r="P311" i="16"/>
  <c r="W311" i="16"/>
  <c r="T311" i="16"/>
  <c r="AD311" i="16"/>
  <c r="L311" i="16"/>
  <c r="AK311" i="16" s="1"/>
  <c r="AF285" i="16"/>
  <c r="AD285" i="16"/>
  <c r="N285" i="16"/>
  <c r="T349" i="16"/>
  <c r="AC349" i="16"/>
  <c r="X349" i="16"/>
  <c r="Z349" i="16"/>
  <c r="M349" i="16"/>
  <c r="L349" i="16"/>
  <c r="AK349" i="16" s="1"/>
  <c r="T226" i="16"/>
  <c r="R226" i="16"/>
  <c r="R227" i="16"/>
  <c r="AB227" i="16"/>
  <c r="H227" i="16"/>
  <c r="AD245" i="16"/>
  <c r="O245" i="16"/>
  <c r="P302" i="16"/>
  <c r="N312" i="16"/>
  <c r="AF107" i="17"/>
  <c r="R107" i="17"/>
  <c r="Z107" i="17"/>
  <c r="H107" i="17"/>
  <c r="AE107" i="17"/>
  <c r="Y107" i="17"/>
  <c r="P107" i="17"/>
  <c r="AD107" i="17"/>
  <c r="S107" i="17"/>
  <c r="O107" i="17"/>
  <c r="O20" i="16"/>
  <c r="R20" i="16"/>
  <c r="P20" i="16"/>
  <c r="AD47" i="16"/>
  <c r="U47" i="16"/>
  <c r="S47" i="16"/>
  <c r="AC217" i="16"/>
  <c r="O217" i="16"/>
  <c r="U217" i="16"/>
  <c r="S217" i="16"/>
  <c r="AE276" i="16"/>
  <c r="O276" i="16"/>
  <c r="O301" i="16"/>
  <c r="AE301" i="16"/>
  <c r="AE477" i="16"/>
  <c r="Y477" i="16"/>
  <c r="M477" i="16"/>
  <c r="AD477" i="16"/>
  <c r="Q477" i="16"/>
  <c r="T477" i="16"/>
  <c r="AF477" i="16"/>
  <c r="N477" i="16"/>
  <c r="AB477" i="16"/>
  <c r="H477" i="16"/>
  <c r="V477" i="16"/>
  <c r="U477" i="16"/>
  <c r="X477" i="16"/>
  <c r="L477" i="16"/>
  <c r="AK477" i="16" s="1"/>
  <c r="Z589" i="14"/>
  <c r="Y589" i="14"/>
  <c r="P589" i="14"/>
  <c r="AC589" i="14"/>
  <c r="S589" i="14"/>
  <c r="U589" i="14"/>
  <c r="Z597" i="14"/>
  <c r="W597" i="14"/>
  <c r="N597" i="14"/>
  <c r="AC597" i="14"/>
  <c r="S597" i="14"/>
  <c r="U597" i="14"/>
  <c r="Z674" i="14"/>
  <c r="AA674" i="14"/>
  <c r="Q674" i="14"/>
  <c r="AB674" i="14"/>
  <c r="P674" i="14"/>
  <c r="U674" i="14"/>
  <c r="Z694" i="14"/>
  <c r="AA694" i="14"/>
  <c r="Q694" i="14"/>
  <c r="X694" i="14"/>
  <c r="N694" i="14"/>
  <c r="U694" i="14"/>
  <c r="K697" i="14"/>
  <c r="AJ697" i="14" s="1"/>
  <c r="T697" i="14"/>
  <c r="U703" i="14"/>
  <c r="K703" i="14"/>
  <c r="AJ703" i="14" s="1"/>
  <c r="AC703" i="14"/>
  <c r="Q703" i="14"/>
  <c r="X703" i="14"/>
  <c r="Z707" i="14"/>
  <c r="AC707" i="14"/>
  <c r="T707" i="14"/>
  <c r="K707" i="14"/>
  <c r="AJ707" i="14" s="1"/>
  <c r="V707" i="14"/>
  <c r="L707" i="14"/>
  <c r="W707" i="14"/>
  <c r="Z708" i="14"/>
  <c r="AE708" i="14"/>
  <c r="V708" i="14"/>
  <c r="M708" i="14"/>
  <c r="AB708" i="14"/>
  <c r="Q708" i="14"/>
  <c r="U708" i="14"/>
  <c r="AC741" i="14"/>
  <c r="R741" i="14"/>
  <c r="Z741" i="14"/>
  <c r="L741" i="14"/>
  <c r="X741" i="14"/>
  <c r="K741" i="14"/>
  <c r="AJ741" i="14" s="1"/>
  <c r="AB741" i="14"/>
  <c r="AD745" i="14"/>
  <c r="M745" i="14"/>
  <c r="O745" i="14"/>
  <c r="AE745" i="14"/>
  <c r="K745" i="14"/>
  <c r="AJ745" i="14" s="1"/>
  <c r="AC746" i="14"/>
  <c r="Q746" i="14"/>
  <c r="W746" i="14"/>
  <c r="S746" i="14"/>
  <c r="Z746" i="14"/>
  <c r="Z778" i="14"/>
  <c r="W778" i="14"/>
  <c r="N778" i="14"/>
  <c r="V778" i="14"/>
  <c r="L778" i="14"/>
  <c r="AE778" i="14"/>
  <c r="U778" i="14"/>
  <c r="K778" i="14"/>
  <c r="AJ778" i="14" s="1"/>
  <c r="Y778" i="14"/>
  <c r="AA781" i="14"/>
  <c r="K781" i="14"/>
  <c r="AJ781" i="14" s="1"/>
  <c r="U781" i="14"/>
  <c r="T781" i="14"/>
  <c r="W20" i="16"/>
  <c r="R47" i="16"/>
  <c r="P110" i="16"/>
  <c r="V174" i="16"/>
  <c r="U174" i="16"/>
  <c r="T174" i="16"/>
  <c r="P217" i="16"/>
  <c r="AC226" i="16"/>
  <c r="AC245" i="16"/>
  <c r="W302" i="16"/>
  <c r="L302" i="16"/>
  <c r="AK302" i="16" s="1"/>
  <c r="AD302" i="16"/>
  <c r="Q302" i="16"/>
  <c r="T302" i="16"/>
  <c r="Y302" i="16"/>
  <c r="H302" i="16"/>
  <c r="V302" i="16"/>
  <c r="AF302" i="16"/>
  <c r="W391" i="16"/>
  <c r="H391" i="16"/>
  <c r="AF391" i="16"/>
  <c r="M391" i="16"/>
  <c r="Y391" i="16"/>
  <c r="O391" i="16"/>
  <c r="V391" i="16"/>
  <c r="AD391" i="16"/>
  <c r="Y418" i="16"/>
  <c r="H418" i="16"/>
  <c r="AE418" i="16"/>
  <c r="O418" i="16"/>
  <c r="M418" i="16"/>
  <c r="AC418" i="16"/>
  <c r="AF418" i="16"/>
  <c r="Z418" i="16"/>
  <c r="T418" i="16"/>
  <c r="Q418" i="16"/>
  <c r="P42" i="17"/>
  <c r="AB42" i="17"/>
  <c r="U42" i="17"/>
  <c r="X42" i="17"/>
  <c r="L42" i="17"/>
  <c r="AK42" i="17" s="1"/>
  <c r="V384" i="16"/>
  <c r="U384" i="16"/>
  <c r="R384" i="16"/>
  <c r="R391" i="16"/>
  <c r="L412" i="16"/>
  <c r="AK412" i="16" s="1"/>
  <c r="U412" i="16"/>
  <c r="AA412" i="16"/>
  <c r="Y412" i="16"/>
  <c r="S412" i="16"/>
  <c r="R418" i="16"/>
  <c r="W33" i="17"/>
  <c r="AD33" i="17"/>
  <c r="L33" i="17"/>
  <c r="AK33" i="17" s="1"/>
  <c r="Z33" i="17"/>
  <c r="R33" i="17"/>
  <c r="N33" i="17"/>
  <c r="AB33" i="17"/>
  <c r="O33" i="17"/>
  <c r="N302" i="16"/>
  <c r="Z312" i="16"/>
  <c r="H312" i="16"/>
  <c r="S312" i="16"/>
  <c r="AB312" i="16"/>
  <c r="P312" i="16"/>
  <c r="R312" i="16"/>
  <c r="Q312" i="16"/>
  <c r="AA384" i="16"/>
  <c r="U391" i="16"/>
  <c r="U418" i="16"/>
  <c r="N455" i="16"/>
  <c r="W455" i="16"/>
  <c r="O455" i="16"/>
  <c r="H455" i="16"/>
  <c r="AE455" i="16"/>
  <c r="AB455" i="16"/>
  <c r="L455" i="16"/>
  <c r="AK455" i="16" s="1"/>
  <c r="AD462" i="16"/>
  <c r="S462" i="16"/>
  <c r="S447" i="14"/>
  <c r="AB447" i="14"/>
  <c r="S489" i="14"/>
  <c r="AB489" i="14"/>
  <c r="U512" i="14"/>
  <c r="AE542" i="14"/>
  <c r="Y549" i="14"/>
  <c r="O549" i="14"/>
  <c r="V549" i="14"/>
  <c r="W572" i="14"/>
  <c r="L572" i="14"/>
  <c r="V572" i="14"/>
  <c r="AB626" i="14"/>
  <c r="N626" i="14"/>
  <c r="Y626" i="14"/>
  <c r="AA669" i="14"/>
  <c r="Q669" i="14"/>
  <c r="U669" i="14"/>
  <c r="Z687" i="14"/>
  <c r="AE687" i="14"/>
  <c r="V687" i="14"/>
  <c r="M687" i="14"/>
  <c r="T687" i="14"/>
  <c r="AD687" i="14"/>
  <c r="AC717" i="14"/>
  <c r="P717" i="14"/>
  <c r="Y717" i="14"/>
  <c r="U735" i="14"/>
  <c r="AA761" i="14"/>
  <c r="AA773" i="14"/>
  <c r="AD12" i="15"/>
  <c r="M12" i="15"/>
  <c r="AA12" i="15"/>
  <c r="Z18" i="15"/>
  <c r="AB26" i="15"/>
  <c r="U13" i="16"/>
  <c r="Y54" i="16"/>
  <c r="N54" i="16"/>
  <c r="X54" i="16"/>
  <c r="H80" i="16"/>
  <c r="AF88" i="16"/>
  <c r="X88" i="16"/>
  <c r="AB88" i="16"/>
  <c r="X175" i="16"/>
  <c r="W211" i="16"/>
  <c r="M211" i="16"/>
  <c r="V211" i="16"/>
  <c r="X211" i="16"/>
  <c r="AC237" i="16"/>
  <c r="Q237" i="16"/>
  <c r="W237" i="16"/>
  <c r="Y237" i="16"/>
  <c r="U333" i="16"/>
  <c r="AE333" i="16"/>
  <c r="R333" i="16"/>
  <c r="AC333" i="16"/>
  <c r="L333" i="16"/>
  <c r="AK333" i="16" s="1"/>
  <c r="AD333" i="16"/>
  <c r="W367" i="16"/>
  <c r="M367" i="16"/>
  <c r="V367" i="16"/>
  <c r="AB367" i="16"/>
  <c r="U375" i="16"/>
  <c r="AB375" i="16"/>
  <c r="P375" i="16"/>
  <c r="Q405" i="16"/>
  <c r="AE405" i="16"/>
  <c r="R405" i="16"/>
  <c r="N13" i="17"/>
  <c r="AB77" i="17"/>
  <c r="N77" i="17"/>
  <c r="L77" i="17"/>
  <c r="AK77" i="17" s="1"/>
  <c r="AF77" i="17"/>
  <c r="AC77" i="17"/>
  <c r="X733" i="14"/>
  <c r="L733" i="14"/>
  <c r="Z733" i="14"/>
  <c r="V735" i="14"/>
  <c r="AB761" i="14"/>
  <c r="AB777" i="14"/>
  <c r="W777" i="14"/>
  <c r="AE26" i="15"/>
  <c r="Z13" i="16"/>
  <c r="M54" i="16"/>
  <c r="Z54" i="16"/>
  <c r="AE80" i="16"/>
  <c r="AC80" i="16"/>
  <c r="N80" i="16"/>
  <c r="AA80" i="16"/>
  <c r="AC88" i="16"/>
  <c r="L175" i="16"/>
  <c r="AK175" i="16" s="1"/>
  <c r="Y175" i="16"/>
  <c r="L211" i="16"/>
  <c r="AK211" i="16" s="1"/>
  <c r="Y211" i="16"/>
  <c r="L237" i="16"/>
  <c r="AK237" i="16" s="1"/>
  <c r="AA237" i="16"/>
  <c r="S246" i="16"/>
  <c r="M333" i="16"/>
  <c r="L367" i="16"/>
  <c r="AK367" i="16" s="1"/>
  <c r="Q375" i="16"/>
  <c r="U377" i="16"/>
  <c r="U390" i="16"/>
  <c r="S405" i="16"/>
  <c r="AE427" i="16"/>
  <c r="AA427" i="16"/>
  <c r="T367" i="16"/>
  <c r="AA491" i="16"/>
  <c r="AE491" i="16"/>
  <c r="AF491" i="16"/>
  <c r="X491" i="16"/>
  <c r="S491" i="16"/>
  <c r="AE44" i="17"/>
  <c r="AC44" i="17"/>
  <c r="P44" i="17"/>
  <c r="U44" i="17"/>
  <c r="AF44" i="17"/>
  <c r="N44" i="17"/>
  <c r="AB44" i="17"/>
  <c r="L44" i="17"/>
  <c r="AK44" i="17" s="1"/>
  <c r="X44" i="17"/>
  <c r="AD44" i="17"/>
  <c r="H44" i="17"/>
  <c r="Y44" i="17"/>
  <c r="V44" i="17"/>
  <c r="T44" i="17"/>
  <c r="Q44" i="17"/>
  <c r="M44" i="17"/>
  <c r="W140" i="17"/>
  <c r="AA140" i="17"/>
  <c r="M140" i="17"/>
  <c r="AB140" i="17"/>
  <c r="U140" i="17"/>
  <c r="Q140" i="17"/>
  <c r="T413" i="16"/>
  <c r="H413" i="16"/>
  <c r="Q413" i="16"/>
  <c r="Z413" i="16"/>
  <c r="AF435" i="16"/>
  <c r="S435" i="16"/>
  <c r="AA435" i="16"/>
  <c r="X435" i="16"/>
  <c r="U435" i="16"/>
  <c r="Z449" i="16"/>
  <c r="O449" i="16"/>
  <c r="AE449" i="16"/>
  <c r="R449" i="16"/>
  <c r="X449" i="16"/>
  <c r="H449" i="16"/>
  <c r="T449" i="16"/>
  <c r="L449" i="16"/>
  <c r="AK449" i="16" s="1"/>
  <c r="AB449" i="16"/>
  <c r="Y449" i="16"/>
  <c r="V497" i="16"/>
  <c r="AE497" i="16"/>
  <c r="O497" i="16"/>
  <c r="T497" i="16"/>
  <c r="N497" i="16"/>
  <c r="AD497" i="16"/>
  <c r="AB497" i="16"/>
  <c r="AA497" i="16"/>
  <c r="Z497" i="16"/>
  <c r="AA286" i="16"/>
  <c r="U286" i="16"/>
  <c r="Z333" i="16"/>
  <c r="S377" i="16"/>
  <c r="AE377" i="16"/>
  <c r="H377" i="16"/>
  <c r="T385" i="16"/>
  <c r="W385" i="16"/>
  <c r="AE385" i="16"/>
  <c r="AD463" i="16"/>
  <c r="O463" i="16"/>
  <c r="N463" i="16"/>
  <c r="AB463" i="16"/>
  <c r="Z468" i="16"/>
  <c r="AD468" i="16"/>
  <c r="U490" i="16"/>
  <c r="AF490" i="16"/>
  <c r="P490" i="16"/>
  <c r="T490" i="16"/>
  <c r="L490" i="16"/>
  <c r="AK490" i="16" s="1"/>
  <c r="AB490" i="16"/>
  <c r="AC490" i="16"/>
  <c r="Z490" i="16"/>
  <c r="Y490" i="16"/>
  <c r="R490" i="16"/>
  <c r="W13" i="17"/>
  <c r="AD13" i="17"/>
  <c r="L13" i="17"/>
  <c r="AK13" i="17" s="1"/>
  <c r="S13" i="17"/>
  <c r="O13" i="17"/>
  <c r="AE13" i="17"/>
  <c r="AB13" i="17"/>
  <c r="Z97" i="17"/>
  <c r="Y138" i="17"/>
  <c r="AB150" i="17"/>
  <c r="Z10" i="21"/>
  <c r="X10" i="21"/>
  <c r="O10" i="21"/>
  <c r="AD10" i="21"/>
  <c r="U10" i="21"/>
  <c r="L10" i="21"/>
  <c r="T10" i="21"/>
  <c r="S10" i="21"/>
  <c r="Y10" i="21"/>
  <c r="K10" i="21"/>
  <c r="AJ10" i="21" s="1"/>
  <c r="AA10" i="21"/>
  <c r="W10" i="21"/>
  <c r="V10" i="21"/>
  <c r="P10" i="21"/>
  <c r="AE10" i="21"/>
  <c r="N10" i="21"/>
  <c r="X22" i="21"/>
  <c r="L22" i="21"/>
  <c r="S22" i="21"/>
  <c r="AC22" i="21"/>
  <c r="O22" i="21"/>
  <c r="Y22" i="21"/>
  <c r="M22" i="21"/>
  <c r="AB22" i="21"/>
  <c r="AA22" i="21"/>
  <c r="W22" i="21"/>
  <c r="R22" i="21"/>
  <c r="P22" i="21"/>
  <c r="V469" i="16"/>
  <c r="H12" i="17"/>
  <c r="X23" i="17"/>
  <c r="W23" i="17"/>
  <c r="O85" i="17"/>
  <c r="V85" i="17"/>
  <c r="AA85" i="17"/>
  <c r="S85" i="17"/>
  <c r="M85" i="17"/>
  <c r="AA97" i="17"/>
  <c r="AA11" i="18"/>
  <c r="U11" i="18"/>
  <c r="L11" i="18"/>
  <c r="AC11" i="18"/>
  <c r="M11" i="18"/>
  <c r="AD11" i="18"/>
  <c r="AB11" i="18"/>
  <c r="T11" i="18"/>
  <c r="N11" i="18"/>
  <c r="Z26" i="18"/>
  <c r="R26" i="18"/>
  <c r="Z15" i="19"/>
  <c r="T15" i="19"/>
  <c r="AB15" i="19"/>
  <c r="L15" i="19"/>
  <c r="Z9" i="20"/>
  <c r="W9" i="20"/>
  <c r="N9" i="20"/>
  <c r="G9" i="20" s="1"/>
  <c r="AE9" i="20"/>
  <c r="U9" i="20"/>
  <c r="K9" i="20"/>
  <c r="AJ9" i="20" s="1"/>
  <c r="AA9" i="20"/>
  <c r="O9" i="20"/>
  <c r="AD9" i="20"/>
  <c r="S9" i="20"/>
  <c r="X9" i="20"/>
  <c r="V9" i="20"/>
  <c r="T9" i="20"/>
  <c r="P9" i="20"/>
  <c r="AC9" i="20"/>
  <c r="M9" i="20"/>
  <c r="AC54" i="20"/>
  <c r="L54" i="20"/>
  <c r="X54" i="20"/>
  <c r="M54" i="20"/>
  <c r="W54" i="20"/>
  <c r="V54" i="20"/>
  <c r="N54" i="20"/>
  <c r="M10" i="21"/>
  <c r="K22" i="21"/>
  <c r="AJ22" i="21" s="1"/>
  <c r="T535" i="14"/>
  <c r="S631" i="14"/>
  <c r="AB631" i="14"/>
  <c r="AE668" i="14"/>
  <c r="AB680" i="14"/>
  <c r="AC756" i="14"/>
  <c r="U255" i="16"/>
  <c r="AA255" i="16"/>
  <c r="L255" i="16"/>
  <c r="AK255" i="16" s="1"/>
  <c r="AB255" i="16"/>
  <c r="U257" i="16"/>
  <c r="AD257" i="16"/>
  <c r="V318" i="16"/>
  <c r="AE318" i="16"/>
  <c r="U318" i="16"/>
  <c r="Z320" i="16"/>
  <c r="L320" i="16"/>
  <c r="AK320" i="16" s="1"/>
  <c r="U320" i="16"/>
  <c r="H320" i="16"/>
  <c r="AB320" i="16"/>
  <c r="AA339" i="16"/>
  <c r="Y339" i="16"/>
  <c r="AB366" i="16"/>
  <c r="M366" i="16"/>
  <c r="AF366" i="16"/>
  <c r="S366" i="16"/>
  <c r="P366" i="16"/>
  <c r="AC366" i="16"/>
  <c r="AE441" i="16"/>
  <c r="Q441" i="16"/>
  <c r="U441" i="16"/>
  <c r="H441" i="16"/>
  <c r="T441" i="16"/>
  <c r="O441" i="16"/>
  <c r="AF441" i="16"/>
  <c r="AE496" i="16"/>
  <c r="AD496" i="16"/>
  <c r="Q496" i="16"/>
  <c r="V496" i="16"/>
  <c r="AB496" i="16"/>
  <c r="L496" i="16"/>
  <c r="AK496" i="16" s="1"/>
  <c r="X496" i="16"/>
  <c r="H496" i="16"/>
  <c r="AF496" i="16"/>
  <c r="AE12" i="17"/>
  <c r="V12" i="17"/>
  <c r="AB12" i="17"/>
  <c r="N12" i="17"/>
  <c r="AF12" i="17"/>
  <c r="P12" i="17"/>
  <c r="AC12" i="17"/>
  <c r="L12" i="17"/>
  <c r="AK12" i="17" s="1"/>
  <c r="Z34" i="17"/>
  <c r="AC34" i="17"/>
  <c r="M34" i="17"/>
  <c r="U66" i="17"/>
  <c r="O66" i="17"/>
  <c r="X66" i="17"/>
  <c r="AF66" i="17"/>
  <c r="AB66" i="17"/>
  <c r="Z64" i="20"/>
  <c r="AD64" i="20"/>
  <c r="U64" i="20"/>
  <c r="L64" i="20"/>
  <c r="AA64" i="20"/>
  <c r="Q64" i="20"/>
  <c r="W64" i="20"/>
  <c r="K64" i="20"/>
  <c r="AJ64" i="20" s="1"/>
  <c r="AB64" i="20"/>
  <c r="N64" i="20"/>
  <c r="S64" i="20"/>
  <c r="Y64" i="20"/>
  <c r="X64" i="20"/>
  <c r="V64" i="20"/>
  <c r="P64" i="20"/>
  <c r="O64" i="20"/>
  <c r="Q10" i="21"/>
  <c r="U22" i="21"/>
  <c r="Z65" i="17"/>
  <c r="M65" i="17"/>
  <c r="AE65" i="17"/>
  <c r="Q65" i="17"/>
  <c r="R65" i="17"/>
  <c r="N65" i="17"/>
  <c r="AC65" i="17"/>
  <c r="H65" i="17"/>
  <c r="X160" i="17"/>
  <c r="P160" i="17"/>
  <c r="AB160" i="17"/>
  <c r="AC160" i="17"/>
  <c r="T160" i="17"/>
  <c r="AC227" i="17"/>
  <c r="AF227" i="17"/>
  <c r="N227" i="17"/>
  <c r="AD227" i="17"/>
  <c r="X227" i="17"/>
  <c r="P227" i="17"/>
  <c r="AC247" i="17"/>
  <c r="V247" i="17"/>
  <c r="N247" i="17"/>
  <c r="AD247" i="17"/>
  <c r="X247" i="17"/>
  <c r="P247" i="17"/>
  <c r="Z13" i="19"/>
  <c r="L13" i="19"/>
  <c r="AB13" i="19"/>
  <c r="T13" i="19"/>
  <c r="Z16" i="19"/>
  <c r="AB16" i="19"/>
  <c r="T16" i="19"/>
  <c r="X20" i="20"/>
  <c r="Z20" i="20"/>
  <c r="M20" i="20"/>
  <c r="T20" i="20"/>
  <c r="AE20" i="20"/>
  <c r="P20" i="20"/>
  <c r="U20" i="20"/>
  <c r="AA20" i="20"/>
  <c r="Y20" i="20"/>
  <c r="W20" i="20"/>
  <c r="Q20" i="20"/>
  <c r="L20" i="20"/>
  <c r="M64" i="20"/>
  <c r="AB10" i="21"/>
  <c r="AE469" i="16"/>
  <c r="AB469" i="16"/>
  <c r="N469" i="16"/>
  <c r="AF469" i="16"/>
  <c r="T469" i="16"/>
  <c r="H469" i="16"/>
  <c r="AC469" i="16"/>
  <c r="L469" i="16"/>
  <c r="AK469" i="16" s="1"/>
  <c r="X469" i="16"/>
  <c r="R14" i="17"/>
  <c r="M14" i="17"/>
  <c r="Y14" i="17"/>
  <c r="X14" i="17"/>
  <c r="L14" i="17"/>
  <c r="AK14" i="17" s="1"/>
  <c r="X51" i="17"/>
  <c r="P51" i="17"/>
  <c r="O53" i="17"/>
  <c r="W53" i="17"/>
  <c r="AB97" i="17"/>
  <c r="AF97" i="17"/>
  <c r="R97" i="17"/>
  <c r="W97" i="17"/>
  <c r="U97" i="17"/>
  <c r="N97" i="17"/>
  <c r="AD97" i="17"/>
  <c r="L97" i="17"/>
  <c r="AK97" i="17" s="1"/>
  <c r="AE138" i="17"/>
  <c r="AA138" i="17"/>
  <c r="M138" i="17"/>
  <c r="Q138" i="17"/>
  <c r="AB138" i="17"/>
  <c r="X138" i="17"/>
  <c r="H138" i="17"/>
  <c r="S138" i="17"/>
  <c r="P138" i="17"/>
  <c r="AC148" i="17"/>
  <c r="X148" i="17"/>
  <c r="H148" i="17"/>
  <c r="AF148" i="17"/>
  <c r="U148" i="17"/>
  <c r="AD150" i="17"/>
  <c r="Y150" i="17"/>
  <c r="M150" i="17"/>
  <c r="AE150" i="17"/>
  <c r="Q150" i="17"/>
  <c r="P150" i="17"/>
  <c r="AC150" i="17"/>
  <c r="L150" i="17"/>
  <c r="AK150" i="17" s="1"/>
  <c r="X150" i="17"/>
  <c r="W150" i="17"/>
  <c r="H150" i="17"/>
  <c r="AA76" i="20"/>
  <c r="Q76" i="20"/>
  <c r="W76" i="20"/>
  <c r="M76" i="20"/>
  <c r="AE76" i="20"/>
  <c r="R76" i="20"/>
  <c r="AD76" i="20"/>
  <c r="N76" i="20"/>
  <c r="U76" i="20"/>
  <c r="Y76" i="20"/>
  <c r="V76" i="20"/>
  <c r="T76" i="20"/>
  <c r="L76" i="20"/>
  <c r="K76" i="20"/>
  <c r="AJ76" i="20" s="1"/>
  <c r="U89" i="20"/>
  <c r="Y89" i="20"/>
  <c r="M89" i="20"/>
  <c r="P89" i="20"/>
  <c r="Z89" i="20"/>
  <c r="O89" i="20"/>
  <c r="AC32" i="21"/>
  <c r="M32" i="21"/>
  <c r="X32" i="21"/>
  <c r="Y32" i="21"/>
  <c r="S32" i="21"/>
  <c r="AB32" i="21"/>
  <c r="W32" i="21"/>
  <c r="O32" i="21"/>
  <c r="L32" i="21"/>
  <c r="AE76" i="21"/>
  <c r="U76" i="21"/>
  <c r="K76" i="21"/>
  <c r="AJ76" i="21" s="1"/>
  <c r="Z76" i="21"/>
  <c r="N76" i="21"/>
  <c r="T76" i="21"/>
  <c r="AD76" i="21"/>
  <c r="R76" i="21"/>
  <c r="AA76" i="21"/>
  <c r="O76" i="21"/>
  <c r="W76" i="21"/>
  <c r="P76" i="21"/>
  <c r="AC76" i="21"/>
  <c r="V76" i="21"/>
  <c r="M76" i="21"/>
  <c r="Z99" i="21"/>
  <c r="P99" i="21"/>
  <c r="V99" i="21"/>
  <c r="K99" i="21"/>
  <c r="AJ99" i="21" s="1"/>
  <c r="AC99" i="21"/>
  <c r="Q99" i="21"/>
  <c r="AA99" i="21"/>
  <c r="N99" i="21"/>
  <c r="X99" i="21"/>
  <c r="L99" i="21"/>
  <c r="M99" i="21"/>
  <c r="U99" i="21"/>
  <c r="AD99" i="21"/>
  <c r="T99" i="21"/>
  <c r="R99" i="21"/>
  <c r="AF51" i="17"/>
  <c r="U65" i="17"/>
  <c r="T66" i="17"/>
  <c r="V75" i="17"/>
  <c r="N75" i="17"/>
  <c r="AF85" i="17"/>
  <c r="M97" i="17"/>
  <c r="AD105" i="17"/>
  <c r="N105" i="17"/>
  <c r="W105" i="17"/>
  <c r="R105" i="17"/>
  <c r="AC105" i="17"/>
  <c r="L138" i="17"/>
  <c r="AK138" i="17" s="1"/>
  <c r="L148" i="17"/>
  <c r="AK148" i="17" s="1"/>
  <c r="O150" i="17"/>
  <c r="AA172" i="17"/>
  <c r="S172" i="17"/>
  <c r="T172" i="17"/>
  <c r="AE172" i="17"/>
  <c r="W172" i="17"/>
  <c r="V172" i="17"/>
  <c r="N172" i="17"/>
  <c r="M193" i="17"/>
  <c r="AC193" i="17"/>
  <c r="R193" i="17"/>
  <c r="AB193" i="17"/>
  <c r="U193" i="17"/>
  <c r="T193" i="17"/>
  <c r="AA13" i="18"/>
  <c r="AB13" i="18"/>
  <c r="U13" i="18"/>
  <c r="T13" i="18"/>
  <c r="AD13" i="18"/>
  <c r="AC13" i="18"/>
  <c r="V13" i="18"/>
  <c r="M13" i="18"/>
  <c r="L13" i="18"/>
  <c r="Z11" i="19"/>
  <c r="T11" i="19"/>
  <c r="AB11" i="19"/>
  <c r="L11" i="19"/>
  <c r="R20" i="20"/>
  <c r="AC64" i="20"/>
  <c r="O76" i="20"/>
  <c r="AA89" i="20"/>
  <c r="Q32" i="21"/>
  <c r="L76" i="21"/>
  <c r="Y99" i="21"/>
  <c r="AC235" i="17"/>
  <c r="T235" i="17"/>
  <c r="X235" i="17"/>
  <c r="AE235" i="17"/>
  <c r="N235" i="17"/>
  <c r="AD235" i="17"/>
  <c r="AB235" i="17"/>
  <c r="W235" i="17"/>
  <c r="P235" i="17"/>
  <c r="O235" i="17"/>
  <c r="AB257" i="17"/>
  <c r="N257" i="17"/>
  <c r="U257" i="17"/>
  <c r="AD257" i="17"/>
  <c r="M257" i="17"/>
  <c r="AC257" i="17"/>
  <c r="W257" i="17"/>
  <c r="V257" i="17"/>
  <c r="N13" i="18"/>
  <c r="AC20" i="20"/>
  <c r="Z76" i="20"/>
  <c r="X76" i="21"/>
  <c r="P217" i="17"/>
  <c r="AB217" i="17"/>
  <c r="X217" i="17"/>
  <c r="AC10" i="20"/>
  <c r="V10" i="20"/>
  <c r="W10" i="20"/>
  <c r="O10" i="20"/>
  <c r="X10" i="20"/>
  <c r="P10" i="20"/>
  <c r="N10" i="20"/>
  <c r="L10" i="20"/>
  <c r="AE10" i="20"/>
  <c r="AD10" i="20"/>
  <c r="Z36" i="20"/>
  <c r="AE36" i="20"/>
  <c r="V36" i="20"/>
  <c r="M36" i="20"/>
  <c r="AA36" i="20"/>
  <c r="P36" i="20"/>
  <c r="Y36" i="20"/>
  <c r="N36" i="20"/>
  <c r="AD36" i="20"/>
  <c r="S36" i="20"/>
  <c r="W36" i="20"/>
  <c r="U36" i="20"/>
  <c r="T36" i="20"/>
  <c r="O36" i="20"/>
  <c r="AC36" i="20"/>
  <c r="L36" i="20"/>
  <c r="AC76" i="20"/>
  <c r="W34" i="21"/>
  <c r="AE34" i="21"/>
  <c r="S34" i="21"/>
  <c r="AC34" i="21"/>
  <c r="T34" i="21"/>
  <c r="N34" i="21"/>
  <c r="AD139" i="17"/>
  <c r="AC139" i="17"/>
  <c r="AC173" i="17"/>
  <c r="L173" i="17"/>
  <c r="AK173" i="17" s="1"/>
  <c r="Q173" i="17"/>
  <c r="U173" i="17"/>
  <c r="V192" i="17"/>
  <c r="U9" i="19"/>
  <c r="U22" i="20"/>
  <c r="AC47" i="20"/>
  <c r="N47" i="20"/>
  <c r="V47" i="20"/>
  <c r="Y47" i="20"/>
  <c r="Z62" i="20"/>
  <c r="W62" i="20"/>
  <c r="N62" i="20"/>
  <c r="G62" i="20" s="1"/>
  <c r="AC62" i="20"/>
  <c r="T62" i="20"/>
  <c r="K62" i="20"/>
  <c r="AJ62" i="20" s="1"/>
  <c r="Y62" i="20"/>
  <c r="M62" i="20"/>
  <c r="V62" i="20"/>
  <c r="AB62" i="20"/>
  <c r="O62" i="20"/>
  <c r="AD62" i="20"/>
  <c r="U63" i="20"/>
  <c r="U86" i="20"/>
  <c r="K86" i="20"/>
  <c r="AJ86" i="20" s="1"/>
  <c r="AA86" i="20"/>
  <c r="Q86" i="20"/>
  <c r="W86" i="20"/>
  <c r="X86" i="20"/>
  <c r="AE86" i="20"/>
  <c r="M86" i="20"/>
  <c r="U91" i="20"/>
  <c r="S91" i="20"/>
  <c r="K91" i="20"/>
  <c r="AJ91" i="20" s="1"/>
  <c r="P91" i="20"/>
  <c r="AE91" i="20"/>
  <c r="S9" i="21"/>
  <c r="Z43" i="21"/>
  <c r="AA50" i="21"/>
  <c r="N50" i="21"/>
  <c r="X50" i="21"/>
  <c r="K50" i="21"/>
  <c r="AJ50" i="21" s="1"/>
  <c r="R50" i="21"/>
  <c r="Z50" i="21"/>
  <c r="L50" i="21"/>
  <c r="Q50" i="21"/>
  <c r="G50" i="21" s="1"/>
  <c r="V50" i="21"/>
  <c r="Y87" i="21"/>
  <c r="P92" i="21"/>
  <c r="N92" i="21"/>
  <c r="Z92" i="21"/>
  <c r="Y92" i="21"/>
  <c r="S92" i="21"/>
  <c r="AC92" i="21"/>
  <c r="R341" i="16"/>
  <c r="AA341" i="16"/>
  <c r="AA351" i="16"/>
  <c r="P351" i="16"/>
  <c r="AE351" i="16"/>
  <c r="U351" i="16"/>
  <c r="W351" i="16"/>
  <c r="S359" i="16"/>
  <c r="Y359" i="16"/>
  <c r="H359" i="16"/>
  <c r="R404" i="16"/>
  <c r="AB404" i="16"/>
  <c r="AC426" i="16"/>
  <c r="O426" i="16"/>
  <c r="T426" i="16"/>
  <c r="Z426" i="16"/>
  <c r="AE32" i="17"/>
  <c r="V32" i="17"/>
  <c r="AB32" i="17"/>
  <c r="N32" i="17"/>
  <c r="Y32" i="17"/>
  <c r="AE52" i="17"/>
  <c r="V52" i="17"/>
  <c r="AB52" i="17"/>
  <c r="N52" i="17"/>
  <c r="Y52" i="17"/>
  <c r="H95" i="17"/>
  <c r="W95" i="17"/>
  <c r="H104" i="17"/>
  <c r="AD118" i="17"/>
  <c r="P118" i="17"/>
  <c r="Q129" i="17"/>
  <c r="Z129" i="17"/>
  <c r="N130" i="17"/>
  <c r="M139" i="17"/>
  <c r="Y147" i="17"/>
  <c r="U147" i="17"/>
  <c r="M173" i="17"/>
  <c r="G9" i="18"/>
  <c r="G20" i="19"/>
  <c r="AC46" i="20"/>
  <c r="W46" i="20"/>
  <c r="R46" i="20"/>
  <c r="Z46" i="20"/>
  <c r="L47" i="20"/>
  <c r="L62" i="20"/>
  <c r="AE62" i="20"/>
  <c r="Z65" i="20"/>
  <c r="X65" i="20"/>
  <c r="O65" i="20"/>
  <c r="AD65" i="20"/>
  <c r="U65" i="20"/>
  <c r="L65" i="20"/>
  <c r="W65" i="20"/>
  <c r="K65" i="20"/>
  <c r="AJ65" i="20" s="1"/>
  <c r="AE65" i="20"/>
  <c r="Q65" i="20"/>
  <c r="V65" i="20"/>
  <c r="AB65" i="20"/>
  <c r="L86" i="20"/>
  <c r="T88" i="20"/>
  <c r="AA88" i="20"/>
  <c r="P88" i="20"/>
  <c r="O88" i="20"/>
  <c r="X88" i="20"/>
  <c r="O91" i="20"/>
  <c r="X14" i="21"/>
  <c r="O14" i="21"/>
  <c r="M50" i="21"/>
  <c r="AD52" i="21"/>
  <c r="T52" i="21"/>
  <c r="M92" i="21"/>
  <c r="G117" i="21"/>
  <c r="Z119" i="21"/>
  <c r="AA119" i="21"/>
  <c r="Q119" i="21"/>
  <c r="W119" i="21"/>
  <c r="M119" i="21"/>
  <c r="AC119" i="21"/>
  <c r="S119" i="21"/>
  <c r="AB119" i="21"/>
  <c r="P119" i="21"/>
  <c r="Y119" i="21"/>
  <c r="O119" i="21"/>
  <c r="X119" i="21"/>
  <c r="N119" i="21"/>
  <c r="T119" i="21"/>
  <c r="AE119" i="21"/>
  <c r="AD119" i="21"/>
  <c r="V119" i="21"/>
  <c r="L119" i="21"/>
  <c r="V411" i="16"/>
  <c r="AC411" i="16"/>
  <c r="M411" i="16"/>
  <c r="R54" i="17"/>
  <c r="AF54" i="17"/>
  <c r="AA104" i="17"/>
  <c r="AD104" i="17"/>
  <c r="T104" i="17"/>
  <c r="W104" i="17"/>
  <c r="M104" i="17"/>
  <c r="X104" i="17"/>
  <c r="S120" i="17"/>
  <c r="AA120" i="17"/>
  <c r="AE149" i="17"/>
  <c r="R149" i="17"/>
  <c r="AC192" i="17"/>
  <c r="X192" i="17"/>
  <c r="P192" i="17"/>
  <c r="W192" i="17"/>
  <c r="AE192" i="17"/>
  <c r="AD244" i="17"/>
  <c r="V244" i="17"/>
  <c r="Z9" i="19"/>
  <c r="AA9" i="19"/>
  <c r="P9" i="19"/>
  <c r="AE9" i="19"/>
  <c r="S9" i="19"/>
  <c r="T9" i="19"/>
  <c r="X9" i="19"/>
  <c r="K9" i="19"/>
  <c r="AJ9" i="19" s="1"/>
  <c r="AB9" i="19"/>
  <c r="Z63" i="20"/>
  <c r="AA63" i="20"/>
  <c r="Q63" i="20"/>
  <c r="W63" i="20"/>
  <c r="N63" i="20"/>
  <c r="X63" i="20"/>
  <c r="L63" i="20"/>
  <c r="Y63" i="20"/>
  <c r="K63" i="20"/>
  <c r="AJ63" i="20" s="1"/>
  <c r="AD63" i="20"/>
  <c r="P63" i="20"/>
  <c r="AC63" i="20"/>
  <c r="Z9" i="21"/>
  <c r="AD9" i="21"/>
  <c r="U9" i="21"/>
  <c r="L9" i="21"/>
  <c r="AA9" i="21"/>
  <c r="Q9" i="21"/>
  <c r="G9" i="21" s="1"/>
  <c r="T9" i="21"/>
  <c r="AC9" i="21"/>
  <c r="O9" i="21"/>
  <c r="V9" i="21"/>
  <c r="Y9" i="21"/>
  <c r="AE19" i="21"/>
  <c r="S19" i="21"/>
  <c r="AD19" i="21"/>
  <c r="M19" i="21"/>
  <c r="O19" i="21"/>
  <c r="X19" i="21"/>
  <c r="Y43" i="21"/>
  <c r="L43" i="21"/>
  <c r="S43" i="21"/>
  <c r="U43" i="21"/>
  <c r="V43" i="21"/>
  <c r="AB43" i="21"/>
  <c r="K43" i="21"/>
  <c r="AJ43" i="21" s="1"/>
  <c r="Z45" i="21"/>
  <c r="AA45" i="21"/>
  <c r="L45" i="21"/>
  <c r="S45" i="21"/>
  <c r="AB45" i="21"/>
  <c r="K45" i="21"/>
  <c r="AJ45" i="21" s="1"/>
  <c r="U45" i="21"/>
  <c r="P45" i="21"/>
  <c r="V45" i="21"/>
  <c r="AE45" i="21"/>
  <c r="AA85" i="21"/>
  <c r="N85" i="21"/>
  <c r="Z85" i="21"/>
  <c r="L85" i="21"/>
  <c r="S85" i="21"/>
  <c r="AE85" i="21"/>
  <c r="R85" i="21"/>
  <c r="AB85" i="21"/>
  <c r="M85" i="21"/>
  <c r="W85" i="21"/>
  <c r="V85" i="21"/>
  <c r="Y93" i="21"/>
  <c r="L93" i="21"/>
  <c r="AA93" i="21"/>
  <c r="N93" i="21"/>
  <c r="S93" i="21"/>
  <c r="R93" i="21"/>
  <c r="AB93" i="21"/>
  <c r="O93" i="21"/>
  <c r="K93" i="21"/>
  <c r="AJ93" i="21" s="1"/>
  <c r="W93" i="21"/>
  <c r="Y173" i="17"/>
  <c r="L192" i="17"/>
  <c r="AK192" i="17" s="1"/>
  <c r="AF192" i="17"/>
  <c r="AD205" i="17"/>
  <c r="X205" i="17"/>
  <c r="L205" i="17"/>
  <c r="AK205" i="17" s="1"/>
  <c r="W205" i="17"/>
  <c r="AC205" i="17"/>
  <c r="O205" i="17"/>
  <c r="AE205" i="17"/>
  <c r="T237" i="17"/>
  <c r="L9" i="19"/>
  <c r="AC9" i="19"/>
  <c r="X22" i="20"/>
  <c r="N22" i="20"/>
  <c r="Y22" i="20"/>
  <c r="M22" i="20"/>
  <c r="Z22" i="20"/>
  <c r="K22" i="20"/>
  <c r="AJ22" i="20" s="1"/>
  <c r="AE22" i="20"/>
  <c r="Q22" i="20"/>
  <c r="AD22" i="20"/>
  <c r="S62" i="20"/>
  <c r="M63" i="20"/>
  <c r="AE63" i="20"/>
  <c r="R86" i="20"/>
  <c r="T90" i="20"/>
  <c r="Z90" i="20"/>
  <c r="L90" i="20"/>
  <c r="AC90" i="20"/>
  <c r="P90" i="20"/>
  <c r="K9" i="21"/>
  <c r="AJ9" i="21" s="1"/>
  <c r="AB9" i="21"/>
  <c r="P19" i="21"/>
  <c r="M43" i="21"/>
  <c r="M45" i="21"/>
  <c r="AB50" i="21"/>
  <c r="K85" i="21"/>
  <c r="AJ85" i="21" s="1"/>
  <c r="Q93" i="21"/>
  <c r="AE24" i="17"/>
  <c r="V24" i="17"/>
  <c r="AB24" i="17"/>
  <c r="N24" i="17"/>
  <c r="Y24" i="17"/>
  <c r="Q32" i="17"/>
  <c r="AA41" i="17"/>
  <c r="Q52" i="17"/>
  <c r="X54" i="17"/>
  <c r="N104" i="17"/>
  <c r="AB104" i="17"/>
  <c r="AA118" i="17"/>
  <c r="T120" i="17"/>
  <c r="AC129" i="17"/>
  <c r="S149" i="17"/>
  <c r="Z173" i="17"/>
  <c r="N192" i="17"/>
  <c r="M205" i="17"/>
  <c r="AF205" i="17"/>
  <c r="N216" i="17"/>
  <c r="M9" i="19"/>
  <c r="AA23" i="19"/>
  <c r="T23" i="19"/>
  <c r="AB23" i="19"/>
  <c r="AC23" i="19"/>
  <c r="L23" i="19"/>
  <c r="AB12" i="20"/>
  <c r="W12" i="20"/>
  <c r="K12" i="20"/>
  <c r="AJ12" i="20" s="1"/>
  <c r="AE12" i="20"/>
  <c r="Q12" i="20"/>
  <c r="S12" i="20"/>
  <c r="Y12" i="20"/>
  <c r="AD12" i="20"/>
  <c r="AA15" i="20"/>
  <c r="AE15" i="20"/>
  <c r="L15" i="20"/>
  <c r="P15" i="20"/>
  <c r="Z15" i="20"/>
  <c r="O15" i="20"/>
  <c r="O22" i="20"/>
  <c r="AD53" i="20"/>
  <c r="T53" i="20"/>
  <c r="AC56" i="20"/>
  <c r="X56" i="20"/>
  <c r="O56" i="20"/>
  <c r="K56" i="20"/>
  <c r="AJ56" i="20" s="1"/>
  <c r="Z56" i="20"/>
  <c r="U62" i="20"/>
  <c r="O63" i="20"/>
  <c r="AC85" i="20"/>
  <c r="W85" i="20"/>
  <c r="T86" i="20"/>
  <c r="M90" i="20"/>
  <c r="W92" i="20"/>
  <c r="Q92" i="20"/>
  <c r="T92" i="20"/>
  <c r="M9" i="21"/>
  <c r="AE9" i="21"/>
  <c r="U19" i="21"/>
  <c r="P43" i="21"/>
  <c r="R45" i="21"/>
  <c r="AC50" i="21"/>
  <c r="Q85" i="21"/>
  <c r="Z87" i="21"/>
  <c r="X87" i="21"/>
  <c r="O87" i="21"/>
  <c r="AB87" i="21"/>
  <c r="Q87" i="21"/>
  <c r="V87" i="21"/>
  <c r="L87" i="21"/>
  <c r="AE87" i="21"/>
  <c r="U87" i="21"/>
  <c r="K87" i="21"/>
  <c r="AJ87" i="21" s="1"/>
  <c r="AC87" i="21"/>
  <c r="S87" i="21"/>
  <c r="M87" i="21"/>
  <c r="N87" i="21"/>
  <c r="W87" i="21"/>
  <c r="U93" i="21"/>
  <c r="Q434" i="16"/>
  <c r="AF434" i="16"/>
  <c r="V67" i="17"/>
  <c r="V159" i="17"/>
  <c r="AC171" i="17"/>
  <c r="AA12" i="18"/>
  <c r="M12" i="18"/>
  <c r="AC12" i="18"/>
  <c r="AB14" i="19"/>
  <c r="AA24" i="19"/>
  <c r="AD24" i="19"/>
  <c r="L24" i="19"/>
  <c r="U24" i="19"/>
  <c r="O13" i="20"/>
  <c r="Z21" i="20"/>
  <c r="AA21" i="20"/>
  <c r="N21" i="20"/>
  <c r="X21" i="20"/>
  <c r="AD21" i="20"/>
  <c r="Z24" i="20"/>
  <c r="AD24" i="20"/>
  <c r="O24" i="20"/>
  <c r="R24" i="20"/>
  <c r="AA24" i="20"/>
  <c r="N33" i="20"/>
  <c r="M34" i="20"/>
  <c r="AC57" i="20"/>
  <c r="L57" i="20"/>
  <c r="V57" i="20"/>
  <c r="V20" i="21"/>
  <c r="P20" i="21"/>
  <c r="R20" i="21"/>
  <c r="AB51" i="21"/>
  <c r="V51" i="21"/>
  <c r="S51" i="21"/>
  <c r="Y51" i="21"/>
  <c r="N51" i="21"/>
  <c r="AA100" i="21"/>
  <c r="O100" i="21"/>
  <c r="Z100" i="21"/>
  <c r="L100" i="21"/>
  <c r="S100" i="21"/>
  <c r="AE100" i="21"/>
  <c r="R100" i="21"/>
  <c r="AB100" i="21"/>
  <c r="M100" i="21"/>
  <c r="Q100" i="21"/>
  <c r="Z10" i="19"/>
  <c r="AB10" i="19"/>
  <c r="Z12" i="19"/>
  <c r="L12" i="19"/>
  <c r="AA21" i="19"/>
  <c r="M21" i="19"/>
  <c r="N21" i="19"/>
  <c r="AB11" i="20"/>
  <c r="W11" i="20"/>
  <c r="K11" i="20"/>
  <c r="AJ11" i="20" s="1"/>
  <c r="AC11" i="20"/>
  <c r="N11" i="20"/>
  <c r="G11" i="20" s="1"/>
  <c r="AA11" i="20"/>
  <c r="AB13" i="20"/>
  <c r="W13" i="20"/>
  <c r="K13" i="20"/>
  <c r="AJ13" i="20" s="1"/>
  <c r="U13" i="20"/>
  <c r="AA13" i="20"/>
  <c r="Z33" i="20"/>
  <c r="AE33" i="20"/>
  <c r="V33" i="20"/>
  <c r="M33" i="20"/>
  <c r="AB33" i="20"/>
  <c r="Q33" i="20"/>
  <c r="U33" i="20"/>
  <c r="Z34" i="20"/>
  <c r="Y34" i="20"/>
  <c r="P34" i="20"/>
  <c r="X34" i="20"/>
  <c r="N34" i="20"/>
  <c r="U34" i="20"/>
  <c r="Z12" i="21"/>
  <c r="S12" i="21"/>
  <c r="AC12" i="21"/>
  <c r="O12" i="21"/>
  <c r="Y12" i="21"/>
  <c r="AD12" i="21"/>
  <c r="AC57" i="21"/>
  <c r="M57" i="21"/>
  <c r="N57" i="21"/>
  <c r="X57" i="21"/>
  <c r="R57" i="21"/>
  <c r="Y57" i="21"/>
  <c r="V75" i="21"/>
  <c r="K75" i="21"/>
  <c r="AJ75" i="21" s="1"/>
  <c r="Z75" i="21"/>
  <c r="L75" i="21"/>
  <c r="AE75" i="21"/>
  <c r="R75" i="21"/>
  <c r="AC75" i="21"/>
  <c r="Q75" i="21"/>
  <c r="AA75" i="21"/>
  <c r="M75" i="21"/>
  <c r="U75" i="21"/>
  <c r="AD90" i="21"/>
  <c r="W90" i="21"/>
  <c r="L90" i="21"/>
  <c r="Q90" i="21"/>
  <c r="X22" i="18"/>
  <c r="K22" i="18"/>
  <c r="AJ22" i="18" s="1"/>
  <c r="AB20" i="19"/>
  <c r="Y20" i="19"/>
  <c r="M20" i="19"/>
  <c r="W20" i="19"/>
  <c r="AA22" i="19"/>
  <c r="AB22" i="19"/>
  <c r="AD22" i="19"/>
  <c r="AC14" i="20"/>
  <c r="W14" i="20"/>
  <c r="K14" i="20"/>
  <c r="AJ14" i="20" s="1"/>
  <c r="Y14" i="20"/>
  <c r="AC74" i="20"/>
  <c r="Z74" i="20"/>
  <c r="Q74" i="20"/>
  <c r="Z75" i="20"/>
  <c r="AE75" i="20"/>
  <c r="R75" i="20"/>
  <c r="AA75" i="20"/>
  <c r="L75" i="20"/>
  <c r="AB75" i="20"/>
  <c r="AC84" i="20"/>
  <c r="Y84" i="20"/>
  <c r="O84" i="20"/>
  <c r="Z35" i="21"/>
  <c r="U35" i="21"/>
  <c r="AC35" i="21"/>
  <c r="P35" i="21"/>
  <c r="AA35" i="21"/>
  <c r="V9" i="18"/>
  <c r="AC10" i="18"/>
  <c r="S35" i="20"/>
  <c r="AB35" i="20"/>
  <c r="T45" i="20"/>
  <c r="W52" i="20"/>
  <c r="X87" i="20"/>
  <c r="U11" i="21"/>
  <c r="T44" i="21"/>
  <c r="AB59" i="21"/>
  <c r="W59" i="21"/>
  <c r="M64" i="21"/>
  <c r="K65" i="21"/>
  <c r="AJ65" i="21" s="1"/>
  <c r="Y65" i="21"/>
  <c r="K74" i="21"/>
  <c r="AJ74" i="21" s="1"/>
  <c r="X74" i="21"/>
  <c r="S84" i="21"/>
  <c r="AC89" i="21"/>
  <c r="O89" i="21"/>
  <c r="P101" i="21"/>
  <c r="R107" i="21"/>
  <c r="K109" i="21"/>
  <c r="AJ109" i="21" s="1"/>
  <c r="V109" i="21"/>
  <c r="L118" i="21"/>
  <c r="X128" i="21"/>
  <c r="AD128" i="21"/>
  <c r="L128" i="21"/>
  <c r="AE128" i="21"/>
  <c r="S129" i="21"/>
  <c r="N140" i="21"/>
  <c r="AA140" i="21"/>
  <c r="U141" i="21"/>
  <c r="P142" i="21"/>
  <c r="AA143" i="21"/>
  <c r="AE143" i="21"/>
  <c r="L143" i="21"/>
  <c r="P143" i="21"/>
  <c r="Z143" i="21"/>
  <c r="L144" i="21"/>
  <c r="Z144" i="21"/>
  <c r="N150" i="21"/>
  <c r="AB150" i="21"/>
  <c r="AB108" i="21"/>
  <c r="L108" i="21"/>
  <c r="Y117" i="21"/>
  <c r="AC117" i="21"/>
  <c r="Q117" i="21"/>
  <c r="V117" i="21"/>
  <c r="Z129" i="21"/>
  <c r="Y129" i="21"/>
  <c r="P129" i="21"/>
  <c r="T129" i="21"/>
  <c r="AD129" i="21"/>
  <c r="O140" i="21"/>
  <c r="AB140" i="21"/>
  <c r="V141" i="21"/>
  <c r="Q142" i="21"/>
  <c r="M144" i="21"/>
  <c r="AA144" i="21"/>
  <c r="P150" i="21"/>
  <c r="AD150" i="21"/>
  <c r="C1026" i="22"/>
  <c r="D1026" i="22" s="1"/>
  <c r="A1026" i="22"/>
  <c r="B1026" i="22" s="1"/>
  <c r="Z98" i="21"/>
  <c r="AB98" i="21"/>
  <c r="M98" i="21"/>
  <c r="Y98" i="21"/>
  <c r="N108" i="21"/>
  <c r="K117" i="21"/>
  <c r="AJ117" i="21" s="1"/>
  <c r="W117" i="21"/>
  <c r="K129" i="21"/>
  <c r="AJ129" i="21" s="1"/>
  <c r="U129" i="21"/>
  <c r="AE129" i="21"/>
  <c r="S138" i="21"/>
  <c r="Q140" i="21"/>
  <c r="AD140" i="21"/>
  <c r="Y141" i="21"/>
  <c r="U142" i="21"/>
  <c r="O144" i="21"/>
  <c r="Q150" i="21"/>
  <c r="U151" i="21"/>
  <c r="V151" i="21"/>
  <c r="AC87" i="20"/>
  <c r="AB11" i="21"/>
  <c r="S64" i="21"/>
  <c r="Q65" i="21"/>
  <c r="P74" i="21"/>
  <c r="AB84" i="21"/>
  <c r="AB86" i="21"/>
  <c r="V86" i="21"/>
  <c r="W88" i="21"/>
  <c r="L88" i="21"/>
  <c r="X88" i="21"/>
  <c r="K98" i="21"/>
  <c r="AJ98" i="21" s="1"/>
  <c r="AA98" i="21"/>
  <c r="X101" i="21"/>
  <c r="N101" i="21"/>
  <c r="U101" i="21"/>
  <c r="AD106" i="21"/>
  <c r="N106" i="21"/>
  <c r="V107" i="21"/>
  <c r="K107" i="21"/>
  <c r="AJ107" i="21" s="1"/>
  <c r="W107" i="21"/>
  <c r="S108" i="21"/>
  <c r="O109" i="21"/>
  <c r="L117" i="21"/>
  <c r="Z117" i="21"/>
  <c r="L129" i="21"/>
  <c r="V129" i="21"/>
  <c r="Y130" i="21"/>
  <c r="P130" i="21"/>
  <c r="S140" i="21"/>
  <c r="P151" i="21"/>
  <c r="AD161" i="21"/>
  <c r="Z161" i="21"/>
  <c r="U161" i="21"/>
  <c r="M161" i="21"/>
  <c r="Z140" i="21"/>
  <c r="AC140" i="21"/>
  <c r="T140" i="21"/>
  <c r="K140" i="21"/>
  <c r="AJ140" i="21" s="1"/>
  <c r="Y140" i="21"/>
  <c r="P140" i="21"/>
  <c r="V140" i="21"/>
  <c r="AB141" i="21"/>
  <c r="Q141" i="21"/>
  <c r="AD141" i="21"/>
  <c r="L141" i="21"/>
  <c r="X142" i="21"/>
  <c r="N142" i="21"/>
  <c r="W142" i="21"/>
  <c r="K142" i="21"/>
  <c r="AJ142" i="21" s="1"/>
  <c r="AE142" i="21"/>
  <c r="R142" i="21"/>
  <c r="Z142" i="21"/>
  <c r="Z150" i="21"/>
  <c r="AE150" i="21"/>
  <c r="V150" i="21"/>
  <c r="M150" i="21"/>
  <c r="AC150" i="21"/>
  <c r="S150" i="21"/>
  <c r="Y150" i="21"/>
  <c r="O150" i="21"/>
  <c r="W150" i="21"/>
  <c r="AA65" i="21"/>
  <c r="O65" i="21"/>
  <c r="W65" i="21"/>
  <c r="V74" i="21"/>
  <c r="L74" i="21"/>
  <c r="U74" i="21"/>
  <c r="S98" i="21"/>
  <c r="Z109" i="21"/>
  <c r="AD109" i="21"/>
  <c r="U109" i="21"/>
  <c r="L109" i="21"/>
  <c r="T109" i="21"/>
  <c r="AE109" i="21"/>
  <c r="T117" i="21"/>
  <c r="AE118" i="21"/>
  <c r="AA118" i="21"/>
  <c r="Q129" i="21"/>
  <c r="AB129" i="21"/>
  <c r="M140" i="21"/>
  <c r="X140" i="21"/>
  <c r="P141" i="21"/>
  <c r="O142" i="21"/>
  <c r="AD142" i="21"/>
  <c r="AC144" i="21"/>
  <c r="R144" i="21"/>
  <c r="W144" i="21"/>
  <c r="K144" i="21"/>
  <c r="AJ144" i="21" s="1"/>
  <c r="AE144" i="21"/>
  <c r="Q144" i="21"/>
  <c r="Y144" i="21"/>
  <c r="L150" i="21"/>
  <c r="AA150" i="21"/>
  <c r="X131" i="21"/>
  <c r="L162" i="21"/>
  <c r="AA162" i="21"/>
  <c r="C1024" i="22"/>
  <c r="D1024" i="22" s="1"/>
  <c r="A1024" i="22"/>
  <c r="B1024" i="22" s="1"/>
  <c r="A1216" i="22"/>
  <c r="B1216" i="22" s="1"/>
  <c r="C1216" i="22"/>
  <c r="D1216" i="22" s="1"/>
  <c r="G1037" i="22"/>
  <c r="E1037" i="22" s="1"/>
  <c r="C1037" i="22"/>
  <c r="D1037" i="22" s="1"/>
  <c r="AC162" i="21"/>
  <c r="AD162" i="21"/>
  <c r="P162" i="21"/>
  <c r="W162" i="21"/>
  <c r="C1035" i="22"/>
  <c r="D1035" i="22" s="1"/>
  <c r="G1068" i="22"/>
  <c r="E1068" i="22" s="1"/>
  <c r="C1090" i="22"/>
  <c r="D1090" i="22" s="1"/>
  <c r="A1095" i="22"/>
  <c r="B1095" i="22" s="1"/>
  <c r="C1095" i="22"/>
  <c r="D1095" i="22" s="1"/>
  <c r="G1109" i="22"/>
  <c r="E1109" i="22" s="1"/>
  <c r="C1239" i="22"/>
  <c r="D1239" i="22" s="1"/>
  <c r="A1239" i="22"/>
  <c r="B1239" i="22" s="1"/>
  <c r="G1174" i="22"/>
  <c r="E1174" i="22" s="1"/>
  <c r="C1174" i="22"/>
  <c r="D1174" i="22" s="1"/>
  <c r="C1207" i="22"/>
  <c r="D1207" i="22" s="1"/>
  <c r="A1207" i="22"/>
  <c r="B1207" i="22" s="1"/>
  <c r="A1246" i="22"/>
  <c r="B1246" i="22" s="1"/>
  <c r="C1246" i="22"/>
  <c r="D1246" i="22" s="1"/>
  <c r="C1055" i="22"/>
  <c r="D1055" i="22" s="1"/>
  <c r="A1055" i="22"/>
  <c r="B1055" i="22" s="1"/>
  <c r="C1186" i="22"/>
  <c r="D1186" i="22" s="1"/>
  <c r="A1186" i="22"/>
  <c r="B1186" i="22" s="1"/>
  <c r="G1031" i="22"/>
  <c r="C1031" i="22"/>
  <c r="D1031" i="22" s="1"/>
  <c r="A1036" i="22"/>
  <c r="B1036" i="22" s="1"/>
  <c r="A1093" i="22"/>
  <c r="B1093" i="22" s="1"/>
  <c r="C1093" i="22"/>
  <c r="D1093" i="22" s="1"/>
  <c r="C1100" i="22"/>
  <c r="D1100" i="22" s="1"/>
  <c r="A1214" i="22"/>
  <c r="B1214" i="22" s="1"/>
  <c r="C1214" i="22"/>
  <c r="D1214" i="22" s="1"/>
  <c r="A1232" i="22"/>
  <c r="B1232" i="22" s="1"/>
  <c r="C1232" i="22"/>
  <c r="D1232" i="22" s="1"/>
  <c r="C1258" i="22"/>
  <c r="D1258" i="22" s="1"/>
  <c r="G1258" i="22"/>
  <c r="E1258" i="22" s="1"/>
  <c r="A1268" i="22"/>
  <c r="B1268" i="22" s="1"/>
  <c r="C1268" i="22"/>
  <c r="D1268" i="22" s="1"/>
  <c r="C1306" i="22"/>
  <c r="D1306" i="22" s="1"/>
  <c r="A1306" i="22"/>
  <c r="B1306" i="22" s="1"/>
  <c r="C1030" i="22"/>
  <c r="D1030" i="22" s="1"/>
  <c r="C1062" i="22"/>
  <c r="D1062" i="22" s="1"/>
  <c r="A1062" i="22"/>
  <c r="B1062" i="22" s="1"/>
  <c r="C1142" i="22"/>
  <c r="D1142" i="22" s="1"/>
  <c r="A1142" i="22"/>
  <c r="B1142" i="22" s="1"/>
  <c r="C1223" i="22"/>
  <c r="D1223" i="22" s="1"/>
  <c r="A1223" i="22"/>
  <c r="B1223" i="22" s="1"/>
  <c r="A1053" i="22"/>
  <c r="B1053" i="22" s="1"/>
  <c r="C1053" i="22"/>
  <c r="D1053" i="22" s="1"/>
  <c r="C1079" i="22"/>
  <c r="D1079" i="22" s="1"/>
  <c r="A1184" i="22"/>
  <c r="B1184" i="22" s="1"/>
  <c r="C1184" i="22"/>
  <c r="D1184" i="22" s="1"/>
  <c r="C1199" i="22"/>
  <c r="D1199" i="22" s="1"/>
  <c r="A1199" i="22"/>
  <c r="B1199" i="22" s="1"/>
  <c r="A1230" i="22"/>
  <c r="B1230" i="22" s="1"/>
  <c r="C1230" i="22"/>
  <c r="D1230" i="22" s="1"/>
  <c r="A1248" i="22"/>
  <c r="B1248" i="22" s="1"/>
  <c r="C1248" i="22"/>
  <c r="D1248" i="22" s="1"/>
  <c r="C1264" i="22"/>
  <c r="D1264" i="22" s="1"/>
  <c r="A1264" i="22"/>
  <c r="B1264" i="22" s="1"/>
  <c r="C1360" i="22"/>
  <c r="D1360" i="22" s="1"/>
  <c r="A1360" i="22"/>
  <c r="B1360" i="22" s="1"/>
  <c r="C1388" i="22"/>
  <c r="D1388" i="22" s="1"/>
  <c r="A1388" i="22"/>
  <c r="B1388" i="22" s="1"/>
  <c r="A1355" i="22"/>
  <c r="B1355" i="22" s="1"/>
  <c r="C1355" i="22"/>
  <c r="D1355" i="22" s="1"/>
  <c r="A1136" i="22"/>
  <c r="B1136" i="22" s="1"/>
  <c r="C1136" i="22"/>
  <c r="D1136" i="22" s="1"/>
  <c r="C1350" i="22"/>
  <c r="D1350" i="22" s="1"/>
  <c r="A1350" i="22"/>
  <c r="B1350" i="22" s="1"/>
  <c r="A1423" i="22"/>
  <c r="B1423" i="22" s="1"/>
  <c r="C1423" i="22"/>
  <c r="D1423" i="22" s="1"/>
  <c r="C1058" i="22"/>
  <c r="D1058" i="22" s="1"/>
  <c r="A1058" i="22"/>
  <c r="B1058" i="22" s="1"/>
  <c r="C1071" i="22"/>
  <c r="D1071" i="22" s="1"/>
  <c r="C1080" i="22"/>
  <c r="D1080" i="22" s="1"/>
  <c r="A1091" i="22"/>
  <c r="B1091" i="22" s="1"/>
  <c r="C1102" i="22"/>
  <c r="D1102" i="22" s="1"/>
  <c r="A1107" i="22"/>
  <c r="B1107" i="22" s="1"/>
  <c r="C1112" i="22"/>
  <c r="D1112" i="22" s="1"/>
  <c r="A1180" i="22"/>
  <c r="B1180" i="22" s="1"/>
  <c r="C1185" i="22"/>
  <c r="D1185" i="22" s="1"/>
  <c r="C1194" i="22"/>
  <c r="D1194" i="22" s="1"/>
  <c r="C1206" i="22"/>
  <c r="D1206" i="22" s="1"/>
  <c r="C1208" i="22"/>
  <c r="D1208" i="22" s="1"/>
  <c r="C1222" i="22"/>
  <c r="D1222" i="22" s="1"/>
  <c r="C1224" i="22"/>
  <c r="D1224" i="22" s="1"/>
  <c r="C1238" i="22"/>
  <c r="D1238" i="22" s="1"/>
  <c r="C1240" i="22"/>
  <c r="D1240" i="22" s="1"/>
  <c r="C1286" i="22"/>
  <c r="D1286" i="22" s="1"/>
  <c r="A1089" i="22"/>
  <c r="B1089" i="22" s="1"/>
  <c r="C1094" i="22"/>
  <c r="D1094" i="22" s="1"/>
  <c r="C1118" i="22"/>
  <c r="D1118" i="22" s="1"/>
  <c r="A1146" i="22"/>
  <c r="B1146" i="22" s="1"/>
  <c r="C1146" i="22"/>
  <c r="D1146" i="22" s="1"/>
  <c r="A1159" i="22"/>
  <c r="B1159" i="22" s="1"/>
  <c r="C1192" i="22"/>
  <c r="D1192" i="22" s="1"/>
  <c r="C1267" i="22"/>
  <c r="D1267" i="22" s="1"/>
  <c r="A1321" i="22"/>
  <c r="B1321" i="22" s="1"/>
  <c r="C1351" i="22"/>
  <c r="D1351" i="22" s="1"/>
  <c r="A1351" i="22"/>
  <c r="B1351" i="22" s="1"/>
  <c r="C1390" i="22"/>
  <c r="D1390" i="22" s="1"/>
  <c r="A1390" i="22"/>
  <c r="B1390" i="22" s="1"/>
  <c r="C1097" i="22"/>
  <c r="D1097" i="22" s="1"/>
  <c r="A1097" i="22"/>
  <c r="B1097" i="22" s="1"/>
  <c r="C1183" i="22"/>
  <c r="D1183" i="22" s="1"/>
  <c r="A1183" i="22"/>
  <c r="B1183" i="22" s="1"/>
  <c r="C1342" i="22"/>
  <c r="D1342" i="22" s="1"/>
  <c r="A1342" i="22"/>
  <c r="B1342" i="22" s="1"/>
  <c r="C1444" i="22"/>
  <c r="D1444" i="22" s="1"/>
  <c r="A1444" i="22"/>
  <c r="B1444" i="22" s="1"/>
  <c r="C1049" i="22"/>
  <c r="D1049" i="22" s="1"/>
  <c r="C1057" i="22"/>
  <c r="D1057" i="22" s="1"/>
  <c r="A1083" i="22"/>
  <c r="B1083" i="22" s="1"/>
  <c r="A1101" i="22"/>
  <c r="B1101" i="22" s="1"/>
  <c r="C1202" i="22"/>
  <c r="D1202" i="22" s="1"/>
  <c r="C1218" i="22"/>
  <c r="D1218" i="22" s="1"/>
  <c r="C1234" i="22"/>
  <c r="D1234" i="22" s="1"/>
  <c r="C1250" i="22"/>
  <c r="D1250" i="22" s="1"/>
  <c r="C1276" i="22"/>
  <c r="D1276" i="22" s="1"/>
  <c r="G1276" i="22"/>
  <c r="E1276" i="22" s="1"/>
  <c r="C1296" i="22"/>
  <c r="D1296" i="22" s="1"/>
  <c r="C1378" i="22"/>
  <c r="D1378" i="22" s="1"/>
  <c r="A1378" i="22"/>
  <c r="B1378" i="22" s="1"/>
  <c r="A1135" i="22"/>
  <c r="B1135" i="22" s="1"/>
  <c r="C1135" i="22"/>
  <c r="D1135" i="22" s="1"/>
  <c r="C1147" i="22"/>
  <c r="D1147" i="22" s="1"/>
  <c r="A1147" i="22"/>
  <c r="B1147" i="22" s="1"/>
  <c r="A1169" i="22"/>
  <c r="B1169" i="22" s="1"/>
  <c r="C1204" i="22"/>
  <c r="D1204" i="22" s="1"/>
  <c r="G1204" i="22"/>
  <c r="E1204" i="22" s="1"/>
  <c r="C1220" i="22"/>
  <c r="D1220" i="22" s="1"/>
  <c r="G1220" i="22"/>
  <c r="E1220" i="22" s="1"/>
  <c r="C1236" i="22"/>
  <c r="D1236" i="22" s="1"/>
  <c r="G1236" i="22"/>
  <c r="E1236" i="22" s="1"/>
  <c r="C1252" i="22"/>
  <c r="D1252" i="22" s="1"/>
  <c r="G1252" i="22"/>
  <c r="E1252" i="22" s="1"/>
  <c r="C1274" i="22"/>
  <c r="D1274" i="22" s="1"/>
  <c r="A1408" i="22"/>
  <c r="B1408" i="22" s="1"/>
  <c r="C1408" i="22"/>
  <c r="D1408" i="22" s="1"/>
  <c r="C1212" i="22"/>
  <c r="D1212" i="22" s="1"/>
  <c r="A1217" i="22"/>
  <c r="B1217" i="22" s="1"/>
  <c r="C1228" i="22"/>
  <c r="D1228" i="22" s="1"/>
  <c r="A1233" i="22"/>
  <c r="B1233" i="22" s="1"/>
  <c r="C1244" i="22"/>
  <c r="D1244" i="22" s="1"/>
  <c r="C1249" i="22"/>
  <c r="D1249" i="22" s="1"/>
  <c r="C1284" i="22"/>
  <c r="D1284" i="22" s="1"/>
  <c r="C1347" i="22"/>
  <c r="D1347" i="22" s="1"/>
  <c r="A1361" i="22"/>
  <c r="B1361" i="22" s="1"/>
  <c r="A1391" i="22"/>
  <c r="B1391" i="22" s="1"/>
  <c r="A1401" i="22"/>
  <c r="B1401" i="22" s="1"/>
  <c r="A1125" i="22"/>
  <c r="B1125" i="22" s="1"/>
  <c r="A1178" i="22"/>
  <c r="B1178" i="22" s="1"/>
  <c r="C1190" i="22"/>
  <c r="D1190" i="22" s="1"/>
  <c r="G1212" i="22"/>
  <c r="E1212" i="22" s="1"/>
  <c r="G1228" i="22"/>
  <c r="E1228" i="22" s="1"/>
  <c r="G1244" i="22"/>
  <c r="E1244" i="22" s="1"/>
  <c r="C1260" i="22"/>
  <c r="D1260" i="22" s="1"/>
  <c r="A1265" i="22"/>
  <c r="B1265" i="22" s="1"/>
  <c r="G1284" i="22"/>
  <c r="E1284" i="22" s="1"/>
  <c r="A1319" i="22"/>
  <c r="B1319" i="22" s="1"/>
  <c r="A1335" i="22"/>
  <c r="B1335" i="22" s="1"/>
  <c r="A1349" i="22"/>
  <c r="B1349" i="22" s="1"/>
  <c r="A1367" i="22"/>
  <c r="B1367" i="22" s="1"/>
  <c r="A1374" i="22"/>
  <c r="B1374" i="22" s="1"/>
  <c r="C1384" i="22"/>
  <c r="D1384" i="22" s="1"/>
  <c r="C1389" i="22"/>
  <c r="D1389" i="22" s="1"/>
  <c r="C1434" i="22"/>
  <c r="D1434" i="22" s="1"/>
  <c r="A1434" i="22"/>
  <c r="B1434" i="22" s="1"/>
  <c r="A1437" i="22"/>
  <c r="B1437" i="22" s="1"/>
  <c r="A1440" i="22"/>
  <c r="B1440" i="22" s="1"/>
  <c r="C1440" i="22"/>
  <c r="D1440" i="22" s="1"/>
  <c r="A1403" i="22"/>
  <c r="B1403" i="22" s="1"/>
  <c r="A1412" i="22"/>
  <c r="B1412" i="22" s="1"/>
  <c r="C1420" i="22"/>
  <c r="D1420" i="22" s="1"/>
  <c r="A1420" i="22"/>
  <c r="B1420" i="22" s="1"/>
  <c r="A1432" i="22"/>
  <c r="B1432" i="22" s="1"/>
  <c r="C1432" i="22"/>
  <c r="D1432" i="22" s="1"/>
  <c r="C1435" i="22"/>
  <c r="D1435" i="22" s="1"/>
  <c r="A1435" i="22"/>
  <c r="B1435" i="22" s="1"/>
  <c r="A1446" i="22"/>
  <c r="B1446" i="22" s="1"/>
  <c r="C1446" i="22"/>
  <c r="D1446" i="22" s="1"/>
  <c r="A1348" i="22"/>
  <c r="B1348" i="22" s="1"/>
  <c r="A1362" i="22"/>
  <c r="B1362" i="22" s="1"/>
  <c r="C1441" i="22"/>
  <c r="D1441" i="22" s="1"/>
  <c r="A1441" i="22"/>
  <c r="B1441" i="22" s="1"/>
  <c r="C1168" i="22"/>
  <c r="D1168" i="22" s="1"/>
  <c r="C1196" i="22"/>
  <c r="D1196" i="22" s="1"/>
  <c r="A1257" i="22"/>
  <c r="B1257" i="22" s="1"/>
  <c r="C1292" i="22"/>
  <c r="D1292" i="22" s="1"/>
  <c r="A1356" i="22"/>
  <c r="B1356" i="22" s="1"/>
  <c r="A1375" i="22"/>
  <c r="B1375" i="22" s="1"/>
  <c r="C1433" i="22"/>
  <c r="D1433" i="22" s="1"/>
  <c r="C1430" i="22"/>
  <c r="D1430" i="22" s="1"/>
  <c r="F5" i="24" a="1"/>
  <c r="F5" i="24" s="1"/>
  <c r="A1439" i="22"/>
  <c r="B1439" i="22" s="1"/>
  <c r="F9" i="25"/>
  <c r="F27" i="25"/>
  <c r="F43" i="25"/>
  <c r="F61" i="25"/>
  <c r="F76" i="25"/>
  <c r="F95" i="25"/>
  <c r="F112" i="25"/>
  <c r="F128" i="25"/>
  <c r="F11" i="25"/>
  <c r="F29" i="25"/>
  <c r="F44" i="25"/>
  <c r="F63" i="25"/>
  <c r="F80" i="25"/>
  <c r="F96" i="25"/>
  <c r="F115" i="25"/>
  <c r="F129" i="25"/>
  <c r="F16" i="25"/>
  <c r="F32" i="25"/>
  <c r="F51" i="25"/>
  <c r="F65" i="25"/>
  <c r="F84" i="25"/>
  <c r="F101" i="25"/>
  <c r="F117" i="25"/>
  <c r="F19" i="25"/>
  <c r="F33" i="25"/>
  <c r="F52" i="25"/>
  <c r="F69" i="25"/>
  <c r="F85" i="25"/>
  <c r="F104" i="25"/>
  <c r="F119" i="25"/>
  <c r="F21" i="25"/>
  <c r="F40" i="25"/>
  <c r="F55" i="25"/>
  <c r="F73" i="25"/>
  <c r="F91" i="25"/>
  <c r="F107" i="25"/>
  <c r="D87" i="4"/>
  <c r="D91" i="4"/>
  <c r="D94" i="4"/>
  <c r="D100" i="4"/>
  <c r="D103" i="4"/>
  <c r="D110" i="4"/>
  <c r="D114" i="4"/>
  <c r="D117" i="4"/>
  <c r="D124" i="4"/>
  <c r="D127" i="4"/>
  <c r="D131" i="4"/>
  <c r="D138" i="4"/>
  <c r="D142" i="4"/>
  <c r="D145" i="4"/>
  <c r="D149" i="4"/>
  <c r="D152" i="4"/>
  <c r="D156" i="4"/>
  <c r="D159" i="4"/>
  <c r="D163" i="4"/>
  <c r="D172" i="4"/>
  <c r="D179" i="4"/>
  <c r="D182" i="4"/>
  <c r="D189" i="4"/>
  <c r="D192" i="4"/>
  <c r="D196" i="4"/>
  <c r="D199" i="4"/>
  <c r="D202" i="4"/>
  <c r="D206" i="4"/>
  <c r="D209" i="4"/>
  <c r="D216" i="4"/>
  <c r="D219" i="4"/>
  <c r="D223" i="4"/>
  <c r="D226" i="4"/>
  <c r="D233" i="4"/>
  <c r="D236" i="4"/>
  <c r="D246" i="4"/>
  <c r="D253" i="4"/>
  <c r="D261" i="4"/>
  <c r="D267" i="4"/>
  <c r="D274" i="4"/>
  <c r="D277" i="4"/>
  <c r="D284" i="4"/>
  <c r="D287" i="4"/>
  <c r="D290" i="4"/>
  <c r="D293" i="4"/>
  <c r="D297" i="4"/>
  <c r="D300" i="4"/>
  <c r="D303" i="4"/>
  <c r="D307" i="4"/>
  <c r="D310" i="4"/>
  <c r="D313" i="4"/>
  <c r="D317" i="4"/>
  <c r="D320" i="4"/>
  <c r="D324" i="4"/>
  <c r="D328" i="4"/>
  <c r="D331" i="4"/>
  <c r="D337" i="4"/>
  <c r="D340" i="4"/>
  <c r="D343" i="4"/>
  <c r="D353" i="4"/>
  <c r="D356" i="4"/>
  <c r="D366" i="4"/>
  <c r="D369" i="4"/>
  <c r="D373" i="4"/>
  <c r="D376" i="4"/>
  <c r="D380" i="4"/>
  <c r="D383" i="4"/>
  <c r="D387" i="4"/>
  <c r="D390" i="4"/>
  <c r="D394" i="4"/>
  <c r="D397" i="4"/>
  <c r="D401" i="4"/>
  <c r="D419" i="4"/>
  <c r="D422" i="4"/>
  <c r="D426" i="4"/>
  <c r="D429" i="4"/>
  <c r="D433" i="4"/>
  <c r="D448" i="4"/>
  <c r="D451" i="4"/>
  <c r="D455" i="4"/>
  <c r="D459" i="4"/>
  <c r="D470" i="4"/>
  <c r="D473" i="4"/>
  <c r="D477" i="4"/>
  <c r="D481" i="4"/>
  <c r="D496" i="4"/>
  <c r="D499" i="4"/>
  <c r="D503" i="4"/>
  <c r="D507" i="4"/>
  <c r="D513" i="4"/>
  <c r="D516" i="4"/>
  <c r="D519" i="4"/>
  <c r="D523" i="4"/>
  <c r="D527" i="4"/>
  <c r="D530" i="4"/>
  <c r="D534" i="4"/>
  <c r="D538" i="4"/>
  <c r="D553" i="4"/>
  <c r="D556" i="4"/>
  <c r="D560" i="4"/>
  <c r="D564" i="4"/>
  <c r="D575" i="4"/>
  <c r="D578" i="4"/>
  <c r="D582" i="4"/>
  <c r="D586" i="4"/>
  <c r="D601" i="4"/>
  <c r="D604" i="4"/>
  <c r="D608" i="4"/>
  <c r="D612" i="4"/>
  <c r="D623" i="4"/>
  <c r="D626" i="4"/>
  <c r="D630" i="4"/>
  <c r="D634" i="4"/>
  <c r="D637" i="4"/>
  <c r="D641" i="4"/>
  <c r="D652" i="4"/>
  <c r="D655" i="4"/>
  <c r="D659" i="4"/>
  <c r="D663" i="4"/>
  <c r="D666" i="4"/>
  <c r="D670" i="4"/>
  <c r="D674" i="4"/>
  <c r="D685" i="4"/>
  <c r="D688" i="4"/>
  <c r="D692" i="4"/>
  <c r="D696" i="4"/>
  <c r="D699" i="4"/>
  <c r="D703" i="4"/>
  <c r="D706" i="4"/>
  <c r="D712" i="4"/>
  <c r="D715" i="4"/>
  <c r="D719" i="4"/>
  <c r="D722" i="4"/>
  <c r="D728" i="4"/>
  <c r="D731" i="4"/>
  <c r="D735" i="4"/>
  <c r="D738" i="4"/>
  <c r="D742" i="4"/>
  <c r="D745" i="4"/>
  <c r="D749" i="4"/>
  <c r="D752" i="4"/>
  <c r="D755" i="4"/>
  <c r="D758" i="4"/>
  <c r="D762" i="4"/>
  <c r="D765" i="4"/>
  <c r="D769" i="4"/>
  <c r="D772" i="4"/>
  <c r="D776" i="4"/>
  <c r="D779" i="4"/>
  <c r="D787" i="4"/>
  <c r="D798" i="4"/>
  <c r="D806" i="4"/>
  <c r="D814" i="4"/>
  <c r="D826" i="4"/>
  <c r="D841" i="4"/>
  <c r="D852" i="4"/>
  <c r="D860" i="4"/>
  <c r="D867" i="4"/>
  <c r="D881" i="4"/>
  <c r="D888" i="4"/>
  <c r="D907" i="4"/>
  <c r="D922" i="4"/>
  <c r="D941" i="4"/>
  <c r="D960" i="4"/>
  <c r="D968" i="4"/>
  <c r="D975" i="4"/>
  <c r="D987" i="4"/>
  <c r="D997" i="4"/>
  <c r="D1005" i="4"/>
  <c r="D1019" i="4"/>
  <c r="D1029" i="4"/>
  <c r="D1037" i="4"/>
  <c r="D1049" i="4"/>
  <c r="D1057" i="4"/>
  <c r="D1065" i="4"/>
  <c r="D1080" i="4"/>
  <c r="D1087" i="4"/>
  <c r="D1105" i="4"/>
  <c r="D1113" i="4"/>
  <c r="D1131" i="4"/>
  <c r="D1140" i="4"/>
  <c r="D22" i="4"/>
  <c r="D25" i="4"/>
  <c r="D38" i="4"/>
  <c r="D41" i="4"/>
  <c r="D44" i="4"/>
  <c r="D47" i="4"/>
  <c r="D50" i="4"/>
  <c r="D54" i="4"/>
  <c r="D57" i="4"/>
  <c r="D64" i="4"/>
  <c r="D67" i="4"/>
  <c r="D70" i="4"/>
  <c r="D74" i="4"/>
  <c r="D77" i="4"/>
  <c r="D81" i="4"/>
  <c r="D84" i="4"/>
  <c r="E84" i="4" s="1"/>
  <c r="D783" i="4"/>
  <c r="D795" i="4"/>
  <c r="D803" i="4"/>
  <c r="D811" i="4"/>
  <c r="D823" i="4"/>
  <c r="D830" i="4"/>
  <c r="D849" i="4"/>
  <c r="D856" i="4"/>
  <c r="D864" i="4"/>
  <c r="D878" i="4"/>
  <c r="D885" i="4"/>
  <c r="D892" i="4"/>
  <c r="D904" i="4"/>
  <c r="D911" i="4"/>
  <c r="D930" i="4"/>
  <c r="D945" i="4"/>
  <c r="D964" i="4"/>
  <c r="D972" i="4"/>
  <c r="D983" i="4"/>
  <c r="D991" i="4"/>
  <c r="D1001" i="4"/>
  <c r="D1016" i="4"/>
  <c r="D1026" i="4"/>
  <c r="D1033" i="4"/>
  <c r="D1046" i="4"/>
  <c r="D1053" i="4"/>
  <c r="D1062" i="4"/>
  <c r="D1074" i="4"/>
  <c r="D1084" i="4"/>
  <c r="D1091" i="4"/>
  <c r="D1102" i="4"/>
  <c r="D1109" i="4"/>
  <c r="D1128" i="4"/>
  <c r="D88" i="4"/>
  <c r="D95" i="4"/>
  <c r="D101" i="4"/>
  <c r="D104" i="4"/>
  <c r="D107" i="4"/>
  <c r="D111" i="4"/>
  <c r="D118" i="4"/>
  <c r="D121" i="4"/>
  <c r="D125" i="4"/>
  <c r="D128" i="4"/>
  <c r="D132" i="4"/>
  <c r="D135" i="4"/>
  <c r="D139" i="4"/>
  <c r="D143" i="4"/>
  <c r="D146" i="4"/>
  <c r="D150" i="4"/>
  <c r="D153" i="4"/>
  <c r="D157" i="4"/>
  <c r="D160" i="4"/>
  <c r="D166" i="4"/>
  <c r="D169" i="4"/>
  <c r="D173" i="4"/>
  <c r="D176" i="4"/>
  <c r="D180" i="4"/>
  <c r="D183" i="4"/>
  <c r="D186" i="4"/>
  <c r="D190" i="4"/>
  <c r="D193" i="4"/>
  <c r="D200" i="4"/>
  <c r="D203" i="4"/>
  <c r="D207" i="4"/>
  <c r="D210" i="4"/>
  <c r="D213" i="4"/>
  <c r="D217" i="4"/>
  <c r="D220" i="4"/>
  <c r="D227" i="4"/>
  <c r="D230" i="4"/>
  <c r="D234" i="4"/>
  <c r="D237" i="4"/>
  <c r="D240" i="4"/>
  <c r="D243" i="4"/>
  <c r="D247" i="4"/>
  <c r="D250" i="4"/>
  <c r="D254" i="4"/>
  <c r="D258" i="4"/>
  <c r="D262" i="4"/>
  <c r="D268" i="4"/>
  <c r="D271" i="4"/>
  <c r="D275" i="4"/>
  <c r="D278" i="4"/>
  <c r="D281" i="4"/>
  <c r="D288" i="4"/>
  <c r="D291" i="4"/>
  <c r="D294" i="4"/>
  <c r="D298" i="4"/>
  <c r="D301" i="4"/>
  <c r="D304" i="4"/>
  <c r="D311" i="4"/>
  <c r="D314" i="4"/>
  <c r="D318" i="4"/>
  <c r="D321" i="4"/>
  <c r="D325" i="4"/>
  <c r="D332" i="4"/>
  <c r="D338" i="4"/>
  <c r="D341" i="4"/>
  <c r="D344" i="4"/>
  <c r="D347" i="4"/>
  <c r="D350" i="4"/>
  <c r="D354" i="4"/>
  <c r="D357" i="4"/>
  <c r="D360" i="4"/>
  <c r="D363" i="4"/>
  <c r="D370" i="4"/>
  <c r="D374" i="4"/>
  <c r="D377" i="4"/>
  <c r="D381" i="4"/>
  <c r="D384" i="4"/>
  <c r="D388" i="4"/>
  <c r="D391" i="4"/>
  <c r="D395" i="4"/>
  <c r="D398" i="4"/>
  <c r="D402" i="4"/>
  <c r="D420" i="4"/>
  <c r="D423" i="4"/>
  <c r="D427" i="4"/>
  <c r="D430" i="4"/>
  <c r="D434" i="4"/>
  <c r="D437" i="4"/>
  <c r="D441" i="4"/>
  <c r="D445" i="4"/>
  <c r="D460" i="4"/>
  <c r="D463" i="4"/>
  <c r="D467" i="4"/>
  <c r="D471" i="4"/>
  <c r="D482" i="4"/>
  <c r="D485" i="4"/>
  <c r="D489" i="4"/>
  <c r="D493" i="4"/>
  <c r="D508" i="4"/>
  <c r="D514" i="4"/>
  <c r="D517" i="4"/>
  <c r="D520" i="4"/>
  <c r="D524" i="4"/>
  <c r="D539" i="4"/>
  <c r="D542" i="4"/>
  <c r="D546" i="4"/>
  <c r="D550" i="4"/>
  <c r="D554" i="4"/>
  <c r="D565" i="4"/>
  <c r="D568" i="4"/>
  <c r="D572" i="4"/>
  <c r="D576" i="4"/>
  <c r="D587" i="4"/>
  <c r="D590" i="4"/>
  <c r="D594" i="4"/>
  <c r="D598" i="4"/>
  <c r="D602" i="4"/>
  <c r="D613" i="4"/>
  <c r="D616" i="4"/>
  <c r="D620" i="4"/>
  <c r="D631" i="4"/>
  <c r="D642" i="4"/>
  <c r="D645" i="4"/>
  <c r="D649" i="4"/>
  <c r="D653" i="4"/>
  <c r="D664" i="4"/>
  <c r="D675" i="4"/>
  <c r="D678" i="4"/>
  <c r="D682" i="4"/>
  <c r="D693" i="4"/>
  <c r="D697" i="4"/>
  <c r="D700" i="4"/>
  <c r="D704" i="4"/>
  <c r="D707" i="4"/>
  <c r="D713" i="4"/>
  <c r="D716" i="4"/>
  <c r="D723" i="4"/>
  <c r="D729" i="4"/>
  <c r="D732" i="4"/>
  <c r="D736" i="4"/>
  <c r="D739" i="4"/>
  <c r="D746" i="4"/>
  <c r="D753" i="4"/>
  <c r="D756" i="4"/>
  <c r="D759" i="4"/>
  <c r="D766" i="4"/>
  <c r="D773" i="4"/>
  <c r="D780" i="4"/>
  <c r="D792" i="4"/>
  <c r="D799" i="4"/>
  <c r="D807" i="4"/>
  <c r="D820" i="4"/>
  <c r="D827" i="4"/>
  <c r="D834" i="4"/>
  <c r="D853" i="4"/>
  <c r="D872" i="4"/>
  <c r="D882" i="4"/>
  <c r="D889" i="4"/>
  <c r="D901" i="4"/>
  <c r="D908" i="4"/>
  <c r="D915" i="4"/>
  <c r="D927" i="4"/>
  <c r="D934" i="4"/>
  <c r="D953" i="4"/>
  <c r="D961" i="4"/>
  <c r="D969" i="4"/>
  <c r="D980" i="4"/>
  <c r="D988" i="4"/>
  <c r="D998" i="4"/>
  <c r="D1010" i="4"/>
  <c r="D1020" i="4"/>
  <c r="D1030" i="4"/>
  <c r="D1042" i="4"/>
  <c r="D1050" i="4"/>
  <c r="D1058" i="4"/>
  <c r="D1070" i="4"/>
  <c r="D1081" i="4"/>
  <c r="D1088" i="4"/>
  <c r="D1099" i="4"/>
  <c r="D1106" i="4"/>
  <c r="D1132" i="4"/>
  <c r="G72" i="7"/>
  <c r="F72" i="7" s="1"/>
  <c r="G160" i="7"/>
  <c r="F160" i="7" s="1"/>
  <c r="D23" i="4"/>
  <c r="D26" i="4"/>
  <c r="D29" i="4"/>
  <c r="D32" i="4"/>
  <c r="D35" i="4"/>
  <c r="D42" i="4"/>
  <c r="D45" i="4"/>
  <c r="D48" i="4"/>
  <c r="D51" i="4"/>
  <c r="D55" i="4"/>
  <c r="D58" i="4"/>
  <c r="D61" i="4"/>
  <c r="D68" i="4"/>
  <c r="D71" i="4"/>
  <c r="D75" i="4"/>
  <c r="D78" i="4"/>
  <c r="D796" i="4"/>
  <c r="D804" i="4"/>
  <c r="D816" i="4"/>
  <c r="D824" i="4"/>
  <c r="D831" i="4"/>
  <c r="D842" i="4"/>
  <c r="D857" i="4"/>
  <c r="D879" i="4"/>
  <c r="D886" i="4"/>
  <c r="D897" i="4"/>
  <c r="D905" i="4"/>
  <c r="D912" i="4"/>
  <c r="D924" i="4"/>
  <c r="D931" i="4"/>
  <c r="D938" i="4"/>
  <c r="D950" i="4"/>
  <c r="D957" i="4"/>
  <c r="D965" i="4"/>
  <c r="D977" i="4"/>
  <c r="D984" i="4"/>
  <c r="D992" i="4"/>
  <c r="D1027" i="4"/>
  <c r="D1039" i="4"/>
  <c r="D1054" i="4"/>
  <c r="D1067" i="4"/>
  <c r="D1075" i="4"/>
  <c r="D1096" i="4"/>
  <c r="D1103" i="4"/>
  <c r="D1110" i="4"/>
  <c r="D1121" i="4"/>
  <c r="D1129" i="4"/>
  <c r="D1136" i="4"/>
  <c r="D85" i="4"/>
  <c r="D89" i="4"/>
  <c r="D92" i="4"/>
  <c r="D96" i="4"/>
  <c r="D105" i="4"/>
  <c r="D108" i="4"/>
  <c r="D112" i="4"/>
  <c r="D115" i="4"/>
  <c r="D119" i="4"/>
  <c r="D122" i="4"/>
  <c r="D126" i="4"/>
  <c r="D129" i="4"/>
  <c r="D133" i="4"/>
  <c r="D136" i="4"/>
  <c r="D140" i="4"/>
  <c r="D144" i="4"/>
  <c r="D147" i="4"/>
  <c r="D151" i="4"/>
  <c r="D154" i="4"/>
  <c r="D158" i="4"/>
  <c r="D161" i="4"/>
  <c r="D167" i="4"/>
  <c r="D170" i="4"/>
  <c r="D174" i="4"/>
  <c r="D177" i="4"/>
  <c r="D184" i="4"/>
  <c r="D187" i="4"/>
  <c r="D191" i="4"/>
  <c r="D194" i="4"/>
  <c r="D197" i="4"/>
  <c r="D201" i="4"/>
  <c r="D204" i="4"/>
  <c r="D211" i="4"/>
  <c r="D214" i="4"/>
  <c r="D218" i="4"/>
  <c r="D221" i="4"/>
  <c r="D224" i="4"/>
  <c r="D228" i="4"/>
  <c r="D231" i="4"/>
  <c r="D235" i="4"/>
  <c r="D238" i="4"/>
  <c r="D241" i="4"/>
  <c r="D244" i="4"/>
  <c r="D248" i="4"/>
  <c r="D251" i="4"/>
  <c r="D255" i="4"/>
  <c r="D259" i="4"/>
  <c r="D263" i="4"/>
  <c r="D269" i="4"/>
  <c r="D272" i="4"/>
  <c r="D279" i="4"/>
  <c r="D282" i="4"/>
  <c r="D285" i="4"/>
  <c r="D292" i="4"/>
  <c r="D295" i="4"/>
  <c r="D299" i="4"/>
  <c r="D302" i="4"/>
  <c r="D305" i="4"/>
  <c r="D308" i="4"/>
  <c r="D315" i="4"/>
  <c r="D319" i="4"/>
  <c r="D322" i="4"/>
  <c r="D326" i="4"/>
  <c r="D329" i="4"/>
  <c r="D333" i="4"/>
  <c r="D339" i="4"/>
  <c r="D342" i="4"/>
  <c r="D345" i="4"/>
  <c r="D348" i="4"/>
  <c r="D351" i="4"/>
  <c r="D355" i="4"/>
  <c r="D358" i="4"/>
  <c r="D361" i="4"/>
  <c r="D364" i="4"/>
  <c r="D367" i="4"/>
  <c r="D371" i="4"/>
  <c r="D375" i="4"/>
  <c r="D378" i="4"/>
  <c r="D382" i="4"/>
  <c r="D385" i="4"/>
  <c r="D389" i="4"/>
  <c r="D392" i="4"/>
  <c r="D396" i="4"/>
  <c r="D399" i="4"/>
  <c r="D403" i="4"/>
  <c r="D424" i="4"/>
  <c r="D431" i="4"/>
  <c r="D446" i="4"/>
  <c r="D449" i="4"/>
  <c r="D453" i="4"/>
  <c r="D457" i="4"/>
  <c r="D461" i="4"/>
  <c r="D472" i="4"/>
  <c r="D475" i="4"/>
  <c r="D479" i="4"/>
  <c r="D483" i="4"/>
  <c r="D494" i="4"/>
  <c r="D497" i="4"/>
  <c r="D501" i="4"/>
  <c r="D505" i="4"/>
  <c r="D509" i="4"/>
  <c r="D515" i="4"/>
  <c r="D518" i="4"/>
  <c r="D521" i="4"/>
  <c r="D525" i="4"/>
  <c r="D528" i="4"/>
  <c r="D532" i="4"/>
  <c r="D536" i="4"/>
  <c r="D540" i="4"/>
  <c r="D555" i="4"/>
  <c r="D558" i="4"/>
  <c r="D562" i="4"/>
  <c r="D577" i="4"/>
  <c r="D580" i="4"/>
  <c r="D584" i="4"/>
  <c r="D588" i="4"/>
  <c r="D603" i="4"/>
  <c r="D606" i="4"/>
  <c r="D610" i="4"/>
  <c r="D621" i="4"/>
  <c r="D624" i="4"/>
  <c r="D628" i="4"/>
  <c r="D632" i="4"/>
  <c r="D635" i="4"/>
  <c r="D639" i="4"/>
  <c r="D643" i="4"/>
  <c r="D654" i="4"/>
  <c r="D657" i="4"/>
  <c r="D661" i="4"/>
  <c r="D665" i="4"/>
  <c r="D668" i="4"/>
  <c r="D672" i="4"/>
  <c r="D683" i="4"/>
  <c r="D686" i="4"/>
  <c r="D690" i="4"/>
  <c r="D694" i="4"/>
  <c r="D701" i="4"/>
  <c r="D708" i="4"/>
  <c r="D714" i="4"/>
  <c r="D717" i="4"/>
  <c r="D720" i="4"/>
  <c r="D724" i="4"/>
  <c r="D730" i="4"/>
  <c r="D733" i="4"/>
  <c r="D737" i="4"/>
  <c r="D740" i="4"/>
  <c r="D743" i="4"/>
  <c r="D747" i="4"/>
  <c r="D750" i="4"/>
  <c r="D757" i="4"/>
  <c r="D760" i="4"/>
  <c r="D763" i="4"/>
  <c r="D767" i="4"/>
  <c r="D770" i="4"/>
  <c r="D774" i="4"/>
  <c r="D777" i="4"/>
  <c r="D785" i="4"/>
  <c r="D800" i="4"/>
  <c r="D812" i="4"/>
  <c r="D828" i="4"/>
  <c r="D839" i="4"/>
  <c r="D846" i="4"/>
  <c r="D854" i="4"/>
  <c r="D865" i="4"/>
  <c r="D873" i="4"/>
  <c r="D883" i="4"/>
  <c r="D894" i="4"/>
  <c r="D902" i="4"/>
  <c r="D909" i="4"/>
  <c r="D920" i="4"/>
  <c r="D928" i="4"/>
  <c r="D935" i="4"/>
  <c r="D947" i="4"/>
  <c r="D954" i="4"/>
  <c r="D962" i="4"/>
  <c r="D974" i="4"/>
  <c r="D981" i="4"/>
  <c r="D989" i="4"/>
  <c r="D1003" i="4"/>
  <c r="D1011" i="4"/>
  <c r="D1021" i="4"/>
  <c r="D1035" i="4"/>
  <c r="D1043" i="4"/>
  <c r="D1051" i="4"/>
  <c r="D1063" i="4"/>
  <c r="D1071" i="4"/>
  <c r="D1093" i="4"/>
  <c r="D1100" i="4"/>
  <c r="D1107" i="4"/>
  <c r="D1118" i="4"/>
  <c r="D1125" i="4"/>
  <c r="G47" i="7"/>
  <c r="F47" i="7" s="1"/>
  <c r="G109" i="7"/>
  <c r="F109" i="7" s="1"/>
  <c r="D24" i="4"/>
  <c r="D27" i="4"/>
  <c r="D30" i="4"/>
  <c r="D33" i="4"/>
  <c r="D36" i="4"/>
  <c r="D39" i="4"/>
  <c r="D43" i="4"/>
  <c r="D46" i="4"/>
  <c r="D49" i="4"/>
  <c r="D52" i="4"/>
  <c r="D59" i="4"/>
  <c r="D62" i="4"/>
  <c r="D65" i="4"/>
  <c r="D69" i="4"/>
  <c r="D72" i="4"/>
  <c r="D76" i="4"/>
  <c r="D79" i="4"/>
  <c r="D82" i="4"/>
  <c r="D789" i="4"/>
  <c r="D809" i="4"/>
  <c r="D817" i="4"/>
  <c r="D836" i="4"/>
  <c r="D843" i="4"/>
  <c r="D850" i="4"/>
  <c r="D862" i="4"/>
  <c r="D869" i="4"/>
  <c r="D891" i="4"/>
  <c r="D898" i="4"/>
  <c r="D906" i="4"/>
  <c r="D917" i="4"/>
  <c r="D925" i="4"/>
  <c r="D932" i="4"/>
  <c r="D943" i="4"/>
  <c r="D951" i="4"/>
  <c r="D958" i="4"/>
  <c r="D978" i="4"/>
  <c r="D985" i="4"/>
  <c r="D1007" i="4"/>
  <c r="D1017" i="4"/>
  <c r="D1047" i="4"/>
  <c r="D1060" i="4"/>
  <c r="D1068" i="4"/>
  <c r="D1076" i="4"/>
  <c r="D1097" i="4"/>
  <c r="D1115" i="4"/>
  <c r="D1122" i="4"/>
  <c r="D1142" i="4"/>
  <c r="G8" i="7"/>
  <c r="F8" i="7" s="1"/>
  <c r="D86" i="4"/>
  <c r="D90" i="4"/>
  <c r="D93" i="4"/>
  <c r="D99" i="4"/>
  <c r="D102" i="4"/>
  <c r="D106" i="4"/>
  <c r="D109" i="4"/>
  <c r="D113" i="4"/>
  <c r="D116" i="4"/>
  <c r="D120" i="4"/>
  <c r="D123" i="4"/>
  <c r="D130" i="4"/>
  <c r="D134" i="4"/>
  <c r="D137" i="4"/>
  <c r="D141" i="4"/>
  <c r="D148" i="4"/>
  <c r="D155" i="4"/>
  <c r="D162" i="4"/>
  <c r="D168" i="4"/>
  <c r="D171" i="4"/>
  <c r="D175" i="4"/>
  <c r="D178" i="4"/>
  <c r="D181" i="4"/>
  <c r="D185" i="4"/>
  <c r="D188" i="4"/>
  <c r="D195" i="4"/>
  <c r="D198" i="4"/>
  <c r="D205" i="4"/>
  <c r="D208" i="4"/>
  <c r="D212" i="4"/>
  <c r="D215" i="4"/>
  <c r="D222" i="4"/>
  <c r="D225" i="4"/>
  <c r="D229" i="4"/>
  <c r="D232" i="4"/>
  <c r="D239" i="4"/>
  <c r="D242" i="4"/>
  <c r="D245" i="4"/>
  <c r="D249" i="4"/>
  <c r="D252" i="4"/>
  <c r="D256" i="4"/>
  <c r="D260" i="4"/>
  <c r="D264" i="4"/>
  <c r="D270" i="4"/>
  <c r="D273" i="4"/>
  <c r="D276" i="4"/>
  <c r="D280" i="4"/>
  <c r="D283" i="4"/>
  <c r="D286" i="4"/>
  <c r="D289" i="4"/>
  <c r="D296" i="4"/>
  <c r="D306" i="4"/>
  <c r="D309" i="4"/>
  <c r="D312" i="4"/>
  <c r="D316" i="4"/>
  <c r="D323" i="4"/>
  <c r="D327" i="4"/>
  <c r="D330" i="4"/>
  <c r="D334" i="4"/>
  <c r="D346" i="4"/>
  <c r="D349" i="4"/>
  <c r="D352" i="4"/>
  <c r="D359" i="4"/>
  <c r="D362" i="4"/>
  <c r="D365" i="4"/>
  <c r="D368" i="4"/>
  <c r="D372" i="4"/>
  <c r="D379" i="4"/>
  <c r="D386" i="4"/>
  <c r="D393" i="4"/>
  <c r="D400" i="4"/>
  <c r="D418" i="4"/>
  <c r="D421" i="4"/>
  <c r="D425" i="4"/>
  <c r="D428" i="4"/>
  <c r="D432" i="4"/>
  <c r="D435" i="4"/>
  <c r="D439" i="4"/>
  <c r="D443" i="4"/>
  <c r="D447" i="4"/>
  <c r="D462" i="4"/>
  <c r="D465" i="4"/>
  <c r="D469" i="4"/>
  <c r="D484" i="4"/>
  <c r="D487" i="4"/>
  <c r="D491" i="4"/>
  <c r="D495" i="4"/>
  <c r="D510" i="4"/>
  <c r="D522" i="4"/>
  <c r="D526" i="4"/>
  <c r="D541" i="4"/>
  <c r="D544" i="4"/>
  <c r="D548" i="4"/>
  <c r="D552" i="4"/>
  <c r="D563" i="4"/>
  <c r="D566" i="4"/>
  <c r="D570" i="4"/>
  <c r="D574" i="4"/>
  <c r="D589" i="4"/>
  <c r="D592" i="4"/>
  <c r="D596" i="4"/>
  <c r="D600" i="4"/>
  <c r="D611" i="4"/>
  <c r="D614" i="4"/>
  <c r="D618" i="4"/>
  <c r="D622" i="4"/>
  <c r="D633" i="4"/>
  <c r="D644" i="4"/>
  <c r="D647" i="4"/>
  <c r="D651" i="4"/>
  <c r="D662" i="4"/>
  <c r="D673" i="4"/>
  <c r="D676" i="4"/>
  <c r="D680" i="4"/>
  <c r="D684" i="4"/>
  <c r="D695" i="4"/>
  <c r="D698" i="4"/>
  <c r="D702" i="4"/>
  <c r="D705" i="4"/>
  <c r="D709" i="4"/>
  <c r="D718" i="4"/>
  <c r="D721" i="4"/>
  <c r="D725" i="4"/>
  <c r="D734" i="4"/>
  <c r="D741" i="4"/>
  <c r="D744" i="4"/>
  <c r="D748" i="4"/>
  <c r="D751" i="4"/>
  <c r="D754" i="4"/>
  <c r="D761" i="4"/>
  <c r="D764" i="4"/>
  <c r="D768" i="4"/>
  <c r="D771" i="4"/>
  <c r="D775" i="4"/>
  <c r="D778" i="4"/>
  <c r="D786" i="4"/>
  <c r="D793" i="4"/>
  <c r="D805" i="4"/>
  <c r="D813" i="4"/>
  <c r="D821" i="4"/>
  <c r="D833" i="4"/>
  <c r="D840" i="4"/>
  <c r="D847" i="4"/>
  <c r="D859" i="4"/>
  <c r="D866" i="4"/>
  <c r="D874" i="4"/>
  <c r="D895" i="4"/>
  <c r="D914" i="4"/>
  <c r="D921" i="4"/>
  <c r="D929" i="4"/>
  <c r="D940" i="4"/>
  <c r="D948" i="4"/>
  <c r="D955" i="4"/>
  <c r="D967" i="4"/>
  <c r="D982" i="4"/>
  <c r="D994" i="4"/>
  <c r="D1004" i="4"/>
  <c r="D1014" i="4"/>
  <c r="D1028" i="4"/>
  <c r="D1036" i="4"/>
  <c r="D1044" i="4"/>
  <c r="D1056" i="4"/>
  <c r="D1064" i="4"/>
  <c r="D1072" i="4"/>
  <c r="D1086" i="4"/>
  <c r="D1094" i="4"/>
  <c r="D1112" i="4"/>
  <c r="D1119" i="4"/>
  <c r="D1126" i="4"/>
  <c r="D1139" i="4"/>
  <c r="G22" i="7"/>
  <c r="F22" i="7" s="1"/>
  <c r="G134" i="7"/>
  <c r="F134" i="7" s="1"/>
  <c r="G260" i="7"/>
  <c r="F260" i="7" s="1"/>
  <c r="D28" i="4"/>
  <c r="D31" i="4"/>
  <c r="D34" i="4"/>
  <c r="D37" i="4"/>
  <c r="D40" i="4"/>
  <c r="D53" i="4"/>
  <c r="D56" i="4"/>
  <c r="D60" i="4"/>
  <c r="D63" i="4"/>
  <c r="D66" i="4"/>
  <c r="D73" i="4"/>
  <c r="D80" i="4"/>
  <c r="D83" i="4"/>
  <c r="D782" i="4"/>
  <c r="D790" i="4"/>
  <c r="D802" i="4"/>
  <c r="D810" i="4"/>
  <c r="D818" i="4"/>
  <c r="D829" i="4"/>
  <c r="D837" i="4"/>
  <c r="D844" i="4"/>
  <c r="D855" i="4"/>
  <c r="D863" i="4"/>
  <c r="D870" i="4"/>
  <c r="D884" i="4"/>
  <c r="D899" i="4"/>
  <c r="D918" i="4"/>
  <c r="D937" i="4"/>
  <c r="D944" i="4"/>
  <c r="D952" i="4"/>
  <c r="D971" i="4"/>
  <c r="D990" i="4"/>
  <c r="D1000" i="4"/>
  <c r="D1008" i="4"/>
  <c r="D1025" i="4"/>
  <c r="D1032" i="4"/>
  <c r="D1040" i="4"/>
  <c r="D1052" i="4"/>
  <c r="D1061" i="4"/>
  <c r="D1069" i="4"/>
  <c r="D1083" i="4"/>
  <c r="D1090" i="4"/>
  <c r="D1116" i="4"/>
  <c r="D1123" i="4"/>
  <c r="D1135" i="4"/>
  <c r="D1144" i="4"/>
  <c r="G210" i="7"/>
  <c r="F210" i="7" s="1"/>
  <c r="G310" i="7"/>
  <c r="F310" i="7" s="1"/>
  <c r="B110" i="8"/>
  <c r="AL110" i="8" s="1"/>
  <c r="B186" i="8"/>
  <c r="AL186" i="8" s="1"/>
  <c r="B192" i="8"/>
  <c r="AL192" i="8" s="1"/>
  <c r="B204" i="8"/>
  <c r="AL204" i="8" s="1"/>
  <c r="B38" i="8"/>
  <c r="AL38" i="8" s="1"/>
  <c r="B48" i="8"/>
  <c r="AL48" i="8" s="1"/>
  <c r="D781" i="4"/>
  <c r="D784" i="4"/>
  <c r="D788" i="4"/>
  <c r="D791" i="4"/>
  <c r="D794" i="4"/>
  <c r="D797" i="4"/>
  <c r="D801" i="4"/>
  <c r="D808" i="4"/>
  <c r="D815" i="4"/>
  <c r="D819" i="4"/>
  <c r="D822" i="4"/>
  <c r="D825" i="4"/>
  <c r="D832" i="4"/>
  <c r="D835" i="4"/>
  <c r="D838" i="4"/>
  <c r="D845" i="4"/>
  <c r="D848" i="4"/>
  <c r="D851" i="4"/>
  <c r="D858" i="4"/>
  <c r="D861" i="4"/>
  <c r="D868" i="4"/>
  <c r="D871" i="4"/>
  <c r="D877" i="4"/>
  <c r="D880" i="4"/>
  <c r="D887" i="4"/>
  <c r="D890" i="4"/>
  <c r="D893" i="4"/>
  <c r="D896" i="4"/>
  <c r="D900" i="4"/>
  <c r="D903" i="4"/>
  <c r="D910" i="4"/>
  <c r="D913" i="4"/>
  <c r="D916" i="4"/>
  <c r="D919" i="4"/>
  <c r="D923" i="4"/>
  <c r="D926" i="4"/>
  <c r="D933" i="4"/>
  <c r="D936" i="4"/>
  <c r="D939" i="4"/>
  <c r="D942" i="4"/>
  <c r="D946" i="4"/>
  <c r="D949" i="4"/>
  <c r="D956" i="4"/>
  <c r="D959" i="4"/>
  <c r="D963" i="4"/>
  <c r="D966" i="4"/>
  <c r="D970" i="4"/>
  <c r="D973" i="4"/>
  <c r="D976" i="4"/>
  <c r="D979" i="4"/>
  <c r="D986" i="4"/>
  <c r="D993" i="4"/>
  <c r="D999" i="4"/>
  <c r="D1002" i="4"/>
  <c r="D1006" i="4"/>
  <c r="D1009" i="4"/>
  <c r="D1015" i="4"/>
  <c r="D1018" i="4"/>
  <c r="D1022" i="4"/>
  <c r="D1031" i="4"/>
  <c r="D1034" i="4"/>
  <c r="D1038" i="4"/>
  <c r="D1041" i="4"/>
  <c r="D1045" i="4"/>
  <c r="D1048" i="4"/>
  <c r="D1055" i="4"/>
  <c r="D1059" i="4"/>
  <c r="D1066" i="4"/>
  <c r="D1073" i="4"/>
  <c r="D1079" i="4"/>
  <c r="D1082" i="4"/>
  <c r="D1085" i="4"/>
  <c r="D1089" i="4"/>
  <c r="D1092" i="4"/>
  <c r="D1095" i="4"/>
  <c r="D1098" i="4"/>
  <c r="D1101" i="4"/>
  <c r="D1104" i="4"/>
  <c r="D1108" i="4"/>
  <c r="D1111" i="4"/>
  <c r="D1114" i="4"/>
  <c r="D1117" i="4"/>
  <c r="D1120" i="4"/>
  <c r="D1124" i="4"/>
  <c r="D1127" i="4"/>
  <c r="D1130" i="4"/>
  <c r="D1133" i="4"/>
  <c r="D1138" i="4"/>
  <c r="D1141" i="4"/>
  <c r="G185" i="7"/>
  <c r="F185" i="7" s="1"/>
  <c r="G285" i="7"/>
  <c r="F285" i="7" s="1"/>
  <c r="B8" i="8"/>
  <c r="AL8" i="8" s="1"/>
  <c r="B165" i="8"/>
  <c r="AL165" i="8" s="1"/>
  <c r="B198" i="8"/>
  <c r="AL198" i="8" s="1"/>
  <c r="B241" i="8"/>
  <c r="AL241" i="8" s="1"/>
  <c r="B27" i="9"/>
  <c r="AL27" i="9" s="1"/>
  <c r="B57" i="8"/>
  <c r="AL57" i="8" s="1"/>
  <c r="B152" i="8"/>
  <c r="AL152" i="8" s="1"/>
  <c r="B158" i="8"/>
  <c r="AL158" i="8" s="1"/>
  <c r="G341" i="7"/>
  <c r="F341" i="7" s="1"/>
  <c r="B232" i="8"/>
  <c r="AL232" i="8" s="1"/>
  <c r="B28" i="8"/>
  <c r="AL28" i="8" s="1"/>
  <c r="B80" i="8"/>
  <c r="AL80" i="8" s="1"/>
  <c r="B174" i="8"/>
  <c r="AL174" i="8" s="1"/>
  <c r="B180" i="8"/>
  <c r="AL180" i="8" s="1"/>
  <c r="B87" i="9"/>
  <c r="AL87" i="9" s="1"/>
  <c r="G235" i="7"/>
  <c r="F235" i="7" s="1"/>
  <c r="B69" i="8"/>
  <c r="AL69" i="8" s="1"/>
  <c r="B141" i="8"/>
  <c r="AL141" i="8" s="1"/>
  <c r="B91" i="8"/>
  <c r="AL91" i="8" s="1"/>
  <c r="B100" i="8"/>
  <c r="AL100" i="8" s="1"/>
  <c r="B116" i="8"/>
  <c r="AL116" i="8" s="1"/>
  <c r="B135" i="8"/>
  <c r="AL135" i="8" s="1"/>
  <c r="B161" i="9"/>
  <c r="AL161" i="9" s="1"/>
  <c r="B123" i="10"/>
  <c r="AL123" i="10" s="1"/>
  <c r="B125" i="9"/>
  <c r="AL125" i="9" s="1"/>
  <c r="B131" i="9"/>
  <c r="AL131" i="9" s="1"/>
  <c r="B173" i="9"/>
  <c r="AL173" i="9" s="1"/>
  <c r="B22" i="10"/>
  <c r="AL22" i="10" s="1"/>
  <c r="B67" i="9"/>
  <c r="AL67" i="9" s="1"/>
  <c r="B179" i="9"/>
  <c r="AL179" i="9" s="1"/>
  <c r="B59" i="10"/>
  <c r="AL59" i="10" s="1"/>
  <c r="B99" i="9"/>
  <c r="AL99" i="9" s="1"/>
  <c r="B199" i="9"/>
  <c r="AL199" i="9" s="1"/>
  <c r="B209" i="9"/>
  <c r="AL209" i="9" s="1"/>
  <c r="B212" i="8"/>
  <c r="AL212" i="8" s="1"/>
  <c r="B137" i="9"/>
  <c r="AL137" i="9" s="1"/>
  <c r="B145" i="9"/>
  <c r="AL145" i="9" s="1"/>
  <c r="B81" i="10"/>
  <c r="AL81" i="10" s="1"/>
  <c r="B91" i="10"/>
  <c r="AL91" i="10" s="1"/>
  <c r="B77" i="9"/>
  <c r="AL77" i="9" s="1"/>
  <c r="B108" i="9"/>
  <c r="AL108" i="9" s="1"/>
  <c r="B151" i="9"/>
  <c r="AL151" i="9" s="1"/>
  <c r="B181" i="10"/>
  <c r="AL181" i="10" s="1"/>
  <c r="B205" i="10"/>
  <c r="AL205" i="10" s="1"/>
  <c r="B266" i="10"/>
  <c r="AL266" i="10" s="1"/>
  <c r="B300" i="10"/>
  <c r="AL300" i="10" s="1"/>
  <c r="B318" i="10"/>
  <c r="AL318" i="10" s="1"/>
  <c r="B395" i="10"/>
  <c r="AL395" i="10" s="1"/>
  <c r="B353" i="10"/>
  <c r="AL353" i="10" s="1"/>
  <c r="B17" i="8"/>
  <c r="AL17" i="8" s="1"/>
  <c r="B124" i="8"/>
  <c r="AL124" i="8" s="1"/>
  <c r="B218" i="8"/>
  <c r="AL218" i="8" s="1"/>
  <c r="B8" i="9"/>
  <c r="AL8" i="9" s="1"/>
  <c r="B17" i="9"/>
  <c r="AL17" i="9" s="1"/>
  <c r="B189" i="9"/>
  <c r="AL189" i="9" s="1"/>
  <c r="B39" i="10"/>
  <c r="AL39" i="10" s="1"/>
  <c r="B135" i="10"/>
  <c r="AL135" i="10" s="1"/>
  <c r="B216" i="10"/>
  <c r="AL216" i="10" s="1"/>
  <c r="B423" i="10"/>
  <c r="AL423" i="10" s="1"/>
  <c r="B248" i="10"/>
  <c r="AL248" i="10" s="1"/>
  <c r="B274" i="10"/>
  <c r="AL274" i="10" s="1"/>
  <c r="B282" i="10"/>
  <c r="AL282" i="10" s="1"/>
  <c r="B80" i="11"/>
  <c r="AL80" i="11" s="1"/>
  <c r="B8" i="10"/>
  <c r="AL8" i="10" s="1"/>
  <c r="B336" i="10"/>
  <c r="AL336" i="10" s="1"/>
  <c r="B365" i="10"/>
  <c r="AL365" i="10" s="1"/>
  <c r="B381" i="10"/>
  <c r="AL381" i="10" s="1"/>
  <c r="B449" i="10"/>
  <c r="AL449" i="10" s="1"/>
  <c r="B8" i="11"/>
  <c r="AL8" i="11" s="1"/>
  <c r="B146" i="10"/>
  <c r="AL146" i="10" s="1"/>
  <c r="B170" i="10"/>
  <c r="AL170" i="10" s="1"/>
  <c r="B481" i="10"/>
  <c r="AL481" i="10" s="1"/>
  <c r="B224" i="8"/>
  <c r="AL224" i="8" s="1"/>
  <c r="B251" i="8"/>
  <c r="AL251" i="8" s="1"/>
  <c r="B39" i="9"/>
  <c r="AL39" i="9" s="1"/>
  <c r="B48" i="9"/>
  <c r="AL48" i="9" s="1"/>
  <c r="B57" i="9"/>
  <c r="AL57" i="9" s="1"/>
  <c r="B119" i="9"/>
  <c r="AL119" i="9" s="1"/>
  <c r="B30" i="10"/>
  <c r="AL30" i="10" s="1"/>
  <c r="B49" i="10"/>
  <c r="AL49" i="10" s="1"/>
  <c r="B71" i="10"/>
  <c r="AL71" i="10" s="1"/>
  <c r="B103" i="10"/>
  <c r="AL103" i="10" s="1"/>
  <c r="B256" i="10"/>
  <c r="AL256" i="10" s="1"/>
  <c r="B292" i="10"/>
  <c r="AL292" i="10" s="1"/>
  <c r="B327" i="10"/>
  <c r="AL327" i="10" s="1"/>
  <c r="B456" i="10"/>
  <c r="AL456" i="10" s="1"/>
  <c r="B170" i="11"/>
  <c r="AL170" i="11" s="1"/>
  <c r="B176" i="11"/>
  <c r="AL176" i="11" s="1"/>
  <c r="B441" i="10"/>
  <c r="AL441" i="10" s="1"/>
  <c r="B435" i="10"/>
  <c r="AL435" i="10" s="1"/>
  <c r="B463" i="10"/>
  <c r="AL463" i="10" s="1"/>
  <c r="B472" i="10"/>
  <c r="AL472" i="10" s="1"/>
  <c r="B20" i="11"/>
  <c r="AL20" i="11" s="1"/>
  <c r="B48" i="11"/>
  <c r="AL48" i="11" s="1"/>
  <c r="B104" i="12"/>
  <c r="AL104" i="12" s="1"/>
  <c r="B417" i="10"/>
  <c r="AL417" i="10" s="1"/>
  <c r="B34" i="11"/>
  <c r="AL34" i="11" s="1"/>
  <c r="B40" i="11"/>
  <c r="AL40" i="11" s="1"/>
  <c r="B129" i="11"/>
  <c r="AL129" i="11" s="1"/>
  <c r="B38" i="12"/>
  <c r="AL38" i="12" s="1"/>
  <c r="B240" i="10"/>
  <c r="AL240" i="10" s="1"/>
  <c r="B373" i="10"/>
  <c r="AL373" i="10" s="1"/>
  <c r="B429" i="10"/>
  <c r="AL429" i="10" s="1"/>
  <c r="B14" i="11"/>
  <c r="AL14" i="11" s="1"/>
  <c r="B62" i="11"/>
  <c r="AL62" i="11" s="1"/>
  <c r="B138" i="11"/>
  <c r="AL138" i="11" s="1"/>
  <c r="B144" i="11"/>
  <c r="AL144" i="11" s="1"/>
  <c r="B153" i="11"/>
  <c r="AL153" i="11" s="1"/>
  <c r="B159" i="11"/>
  <c r="AL159" i="11" s="1"/>
  <c r="B193" i="11"/>
  <c r="AL193" i="11" s="1"/>
  <c r="B167" i="9"/>
  <c r="AL167" i="9" s="1"/>
  <c r="B15" i="10"/>
  <c r="AL15" i="10" s="1"/>
  <c r="B113" i="10"/>
  <c r="AL113" i="10" s="1"/>
  <c r="B157" i="10"/>
  <c r="AL157" i="10" s="1"/>
  <c r="B192" i="10"/>
  <c r="AL192" i="10" s="1"/>
  <c r="B227" i="10"/>
  <c r="AL227" i="10" s="1"/>
  <c r="B308" i="10"/>
  <c r="AL308" i="10" s="1"/>
  <c r="B387" i="10"/>
  <c r="AL387" i="10" s="1"/>
  <c r="B406" i="10"/>
  <c r="AL406" i="10" s="1"/>
  <c r="B28" i="11"/>
  <c r="AL28" i="11" s="1"/>
  <c r="B98" i="11"/>
  <c r="AL98" i="11" s="1"/>
  <c r="B116" i="11"/>
  <c r="AL116" i="11" s="1"/>
  <c r="B122" i="11"/>
  <c r="AL122" i="11" s="1"/>
  <c r="B8" i="12"/>
  <c r="AL8" i="12" s="1"/>
  <c r="B65" i="12"/>
  <c r="AL65" i="12" s="1"/>
  <c r="B265" i="12"/>
  <c r="AL265" i="12" s="1"/>
  <c r="B148" i="12"/>
  <c r="AL148" i="12" s="1"/>
  <c r="B54" i="11"/>
  <c r="AL54" i="11" s="1"/>
  <c r="B72" i="11"/>
  <c r="AL72" i="11" s="1"/>
  <c r="B90" i="11"/>
  <c r="AL90" i="11" s="1"/>
  <c r="B108" i="11"/>
  <c r="AL108" i="11" s="1"/>
  <c r="B182" i="11"/>
  <c r="AL182" i="11" s="1"/>
  <c r="B84" i="12"/>
  <c r="AL84" i="12" s="1"/>
  <c r="B194" i="12"/>
  <c r="AL194" i="12" s="1"/>
  <c r="B249" i="12"/>
  <c r="AL249" i="12" s="1"/>
  <c r="B382" i="12"/>
  <c r="AL382" i="12" s="1"/>
  <c r="B174" i="12"/>
  <c r="AL174" i="12" s="1"/>
  <c r="B234" i="12"/>
  <c r="AL234" i="12" s="1"/>
  <c r="B221" i="12"/>
  <c r="AL221" i="12" s="1"/>
  <c r="B366" i="12"/>
  <c r="AL366" i="12" s="1"/>
  <c r="B228" i="13"/>
  <c r="AL228" i="13" s="1"/>
  <c r="B286" i="13"/>
  <c r="AL286" i="13" s="1"/>
  <c r="B304" i="13"/>
  <c r="AL304" i="13" s="1"/>
  <c r="B279" i="12"/>
  <c r="AL279" i="12" s="1"/>
  <c r="B292" i="12"/>
  <c r="AL292" i="12" s="1"/>
  <c r="B166" i="13"/>
  <c r="AL166" i="13" s="1"/>
  <c r="B239" i="13"/>
  <c r="AL239" i="13" s="1"/>
  <c r="B315" i="13"/>
  <c r="AL315" i="13" s="1"/>
  <c r="B109" i="13"/>
  <c r="AL109" i="13" s="1"/>
  <c r="B248" i="13"/>
  <c r="AL248" i="13" s="1"/>
  <c r="B322" i="12"/>
  <c r="AL322" i="12" s="1"/>
  <c r="B210" i="13"/>
  <c r="AL210" i="13" s="1"/>
  <c r="B48" i="13"/>
  <c r="AL48" i="13" s="1"/>
  <c r="B8" i="13"/>
  <c r="AL8" i="13" s="1"/>
  <c r="B155" i="13"/>
  <c r="AL155" i="13" s="1"/>
  <c r="B21" i="13"/>
  <c r="AL21" i="13" s="1"/>
  <c r="B131" i="13"/>
  <c r="AL131" i="13" s="1"/>
  <c r="B682" i="14"/>
  <c r="AL682" i="14" s="1"/>
  <c r="B359" i="12"/>
  <c r="AL359" i="12" s="1"/>
  <c r="B87" i="13"/>
  <c r="AL87" i="13" s="1"/>
  <c r="B120" i="13"/>
  <c r="AL120" i="13" s="1"/>
  <c r="B472" i="14"/>
  <c r="AL472" i="14" s="1"/>
  <c r="B634" i="14"/>
  <c r="AL634" i="14" s="1"/>
  <c r="B740" i="14"/>
  <c r="AL740" i="14" s="1"/>
  <c r="B87" i="14"/>
  <c r="AL87" i="14" s="1"/>
  <c r="B125" i="14"/>
  <c r="AL125" i="14" s="1"/>
  <c r="B157" i="14"/>
  <c r="AL157" i="14" s="1"/>
  <c r="B210" i="14"/>
  <c r="AL210" i="14" s="1"/>
  <c r="B596" i="14"/>
  <c r="AL596" i="14" s="1"/>
  <c r="J18" i="16"/>
  <c r="B277" i="13"/>
  <c r="AL277" i="13" s="1"/>
  <c r="B31" i="14"/>
  <c r="AL31" i="14" s="1"/>
  <c r="B262" i="14"/>
  <c r="AL262" i="14" s="1"/>
  <c r="B390" i="14"/>
  <c r="AL390" i="14" s="1"/>
  <c r="B126" i="12"/>
  <c r="AL126" i="12" s="1"/>
  <c r="B98" i="13"/>
  <c r="AL98" i="13" s="1"/>
  <c r="B144" i="13"/>
  <c r="AL144" i="13" s="1"/>
  <c r="B197" i="13"/>
  <c r="AL197" i="13" s="1"/>
  <c r="B266" i="13"/>
  <c r="AL266" i="13" s="1"/>
  <c r="B295" i="13"/>
  <c r="AL295" i="13" s="1"/>
  <c r="B404" i="14"/>
  <c r="AL404" i="14" s="1"/>
  <c r="B418" i="14"/>
  <c r="AL418" i="14" s="1"/>
  <c r="B257" i="12"/>
  <c r="AL257" i="12" s="1"/>
  <c r="B313" i="12"/>
  <c r="AL313" i="12" s="1"/>
  <c r="B219" i="13"/>
  <c r="AL219" i="13" s="1"/>
  <c r="B342" i="13"/>
  <c r="AL342" i="13" s="1"/>
  <c r="B298" i="14"/>
  <c r="AL298" i="14" s="1"/>
  <c r="B22" i="15"/>
  <c r="AL22" i="15" s="1"/>
  <c r="J27" i="16"/>
  <c r="J79" i="16"/>
  <c r="B99" i="14"/>
  <c r="AL99" i="14" s="1"/>
  <c r="B541" i="14"/>
  <c r="AL541" i="14" s="1"/>
  <c r="B583" i="14"/>
  <c r="AL583" i="14" s="1"/>
  <c r="B333" i="13"/>
  <c r="AL333" i="13" s="1"/>
  <c r="B75" i="14"/>
  <c r="AL75" i="14" s="1"/>
  <c r="B312" i="14"/>
  <c r="AL312" i="14" s="1"/>
  <c r="B776" i="14"/>
  <c r="AL776" i="14" s="1"/>
  <c r="J78" i="16"/>
  <c r="B351" i="13"/>
  <c r="AL351" i="13" s="1"/>
  <c r="B198" i="14"/>
  <c r="AL198" i="14" s="1"/>
  <c r="B236" i="14"/>
  <c r="AL236" i="14" s="1"/>
  <c r="B286" i="14"/>
  <c r="AL286" i="14" s="1"/>
  <c r="B24" i="16"/>
  <c r="AM24" i="16" s="1"/>
  <c r="J106" i="16"/>
  <c r="J11" i="16"/>
  <c r="J19" i="16"/>
  <c r="J124" i="16"/>
  <c r="B274" i="14"/>
  <c r="AL274" i="14" s="1"/>
  <c r="B336" i="14"/>
  <c r="AL336" i="14" s="1"/>
  <c r="B362" i="14"/>
  <c r="AL362" i="14" s="1"/>
  <c r="B693" i="14"/>
  <c r="AL693" i="14" s="1"/>
  <c r="B76" i="16"/>
  <c r="AM76" i="16" s="1"/>
  <c r="J10" i="16"/>
  <c r="B16" i="16"/>
  <c r="AM16" i="16" s="1"/>
  <c r="J45" i="16"/>
  <c r="J134" i="16"/>
  <c r="J156" i="16"/>
  <c r="J189" i="16"/>
  <c r="B306" i="16"/>
  <c r="AM306" i="16" s="1"/>
  <c r="J172" i="16"/>
  <c r="B259" i="16"/>
  <c r="AM259" i="16" s="1"/>
  <c r="B324" i="14"/>
  <c r="AL324" i="14" s="1"/>
  <c r="B522" i="14"/>
  <c r="AL522" i="14" s="1"/>
  <c r="B574" i="14"/>
  <c r="AL574" i="14" s="1"/>
  <c r="B614" i="14"/>
  <c r="AL614" i="14" s="1"/>
  <c r="B32" i="16"/>
  <c r="AM32" i="16" s="1"/>
  <c r="J52" i="16"/>
  <c r="J62" i="16"/>
  <c r="J71" i="16"/>
  <c r="J224" i="16"/>
  <c r="J331" i="16"/>
  <c r="B104" i="16"/>
  <c r="AM104" i="16" s="1"/>
  <c r="B132" i="16"/>
  <c r="AM132" i="16" s="1"/>
  <c r="J316" i="16"/>
  <c r="B111" i="14"/>
  <c r="AL111" i="14" s="1"/>
  <c r="B224" i="14"/>
  <c r="AL224" i="14" s="1"/>
  <c r="B434" i="14"/>
  <c r="AL434" i="14" s="1"/>
  <c r="B643" i="14"/>
  <c r="AL643" i="14" s="1"/>
  <c r="B702" i="14"/>
  <c r="AL702" i="14" s="1"/>
  <c r="B722" i="14"/>
  <c r="AL722" i="14" s="1"/>
  <c r="B16" i="15"/>
  <c r="AL16" i="15" s="1"/>
  <c r="J26" i="16"/>
  <c r="B60" i="16"/>
  <c r="AM60" i="16" s="1"/>
  <c r="J86" i="16"/>
  <c r="B114" i="16"/>
  <c r="AM114" i="16" s="1"/>
  <c r="J171" i="16"/>
  <c r="B213" i="16"/>
  <c r="AM213" i="16" s="1"/>
  <c r="J337" i="16"/>
  <c r="J87" i="16"/>
  <c r="J147" i="16"/>
  <c r="B169" i="16"/>
  <c r="AM169" i="16" s="1"/>
  <c r="J329" i="16"/>
  <c r="B8" i="16"/>
  <c r="AM8" i="16" s="1"/>
  <c r="J12" i="16"/>
  <c r="B145" i="16"/>
  <c r="AM145" i="16" s="1"/>
  <c r="J190" i="16"/>
  <c r="J216" i="16"/>
  <c r="B241" i="16"/>
  <c r="AM241" i="16" s="1"/>
  <c r="J355" i="16"/>
  <c r="J275" i="16"/>
  <c r="J330" i="16"/>
  <c r="J356" i="16"/>
  <c r="B363" i="16"/>
  <c r="AM363" i="16" s="1"/>
  <c r="B415" i="16"/>
  <c r="AM415" i="16" s="1"/>
  <c r="B187" i="16"/>
  <c r="AM187" i="16" s="1"/>
  <c r="J282" i="16"/>
  <c r="J291" i="16"/>
  <c r="J308" i="16"/>
  <c r="B314" i="16"/>
  <c r="AM314" i="16" s="1"/>
  <c r="J425" i="16"/>
  <c r="B62" i="13"/>
  <c r="AL62" i="13" s="1"/>
  <c r="B186" i="13"/>
  <c r="AL186" i="13" s="1"/>
  <c r="B257" i="13"/>
  <c r="AL257" i="13" s="1"/>
  <c r="B324" i="13"/>
  <c r="AL324" i="13" s="1"/>
  <c r="B8" i="14"/>
  <c r="AL8" i="14" s="1"/>
  <c r="B63" i="14"/>
  <c r="AL63" i="14" s="1"/>
  <c r="B137" i="14"/>
  <c r="AL137" i="14" s="1"/>
  <c r="B248" i="14"/>
  <c r="AL248" i="14" s="1"/>
  <c r="B348" i="14"/>
  <c r="AL348" i="14" s="1"/>
  <c r="B446" i="14"/>
  <c r="AL446" i="14" s="1"/>
  <c r="B484" i="14"/>
  <c r="AL484" i="14" s="1"/>
  <c r="B496" i="14"/>
  <c r="AL496" i="14" s="1"/>
  <c r="B605" i="14"/>
  <c r="AL605" i="14" s="1"/>
  <c r="B625" i="14"/>
  <c r="AL625" i="14" s="1"/>
  <c r="B673" i="14"/>
  <c r="AL673" i="14" s="1"/>
  <c r="B711" i="14"/>
  <c r="AL711" i="14" s="1"/>
  <c r="B731" i="14"/>
  <c r="AL731" i="14" s="1"/>
  <c r="B754" i="14"/>
  <c r="AL754" i="14" s="1"/>
  <c r="B768" i="14"/>
  <c r="AL768" i="14" s="1"/>
  <c r="B8" i="15"/>
  <c r="AL8" i="15" s="1"/>
  <c r="J35" i="16"/>
  <c r="B50" i="16"/>
  <c r="AM50" i="16" s="1"/>
  <c r="B94" i="16"/>
  <c r="AM94" i="16" s="1"/>
  <c r="B122" i="16"/>
  <c r="AM122" i="16" s="1"/>
  <c r="J164" i="16"/>
  <c r="J182" i="16"/>
  <c r="B288" i="16"/>
  <c r="AM288" i="16" s="1"/>
  <c r="B280" i="16"/>
  <c r="AM280" i="16" s="1"/>
  <c r="J299" i="16"/>
  <c r="B353" i="16"/>
  <c r="AM353" i="16" s="1"/>
  <c r="J389" i="16"/>
  <c r="J10" i="17"/>
  <c r="J243" i="16"/>
  <c r="B272" i="16"/>
  <c r="AM272" i="16" s="1"/>
  <c r="J283" i="16"/>
  <c r="B296" i="16"/>
  <c r="AM296" i="16" s="1"/>
  <c r="J383" i="16"/>
  <c r="J30" i="17"/>
  <c r="J475" i="16"/>
  <c r="B387" i="16"/>
  <c r="AM387" i="16" s="1"/>
  <c r="J50" i="17"/>
  <c r="B376" i="14"/>
  <c r="AL376" i="14" s="1"/>
  <c r="B458" i="14"/>
  <c r="AL458" i="14" s="1"/>
  <c r="B510" i="14"/>
  <c r="AL510" i="14" s="1"/>
  <c r="B565" i="14"/>
  <c r="AL565" i="14" s="1"/>
  <c r="B664" i="14"/>
  <c r="AL664" i="14" s="1"/>
  <c r="J34" i="16"/>
  <c r="J53" i="16"/>
  <c r="B84" i="16"/>
  <c r="AM84" i="16" s="1"/>
  <c r="J96" i="16"/>
  <c r="B197" i="16"/>
  <c r="AM197" i="16" s="1"/>
  <c r="J215" i="16"/>
  <c r="J223" i="16"/>
  <c r="B327" i="16"/>
  <c r="AM327" i="16" s="1"/>
  <c r="J433" i="16"/>
  <c r="J261" i="16"/>
  <c r="J274" i="16"/>
  <c r="B335" i="16"/>
  <c r="AM335" i="16" s="1"/>
  <c r="B395" i="16"/>
  <c r="AM395" i="16" s="1"/>
  <c r="J199" i="16"/>
  <c r="J208" i="16"/>
  <c r="B221" i="16"/>
  <c r="AM221" i="16" s="1"/>
  <c r="J298" i="16"/>
  <c r="J309" i="16"/>
  <c r="J338" i="16"/>
  <c r="B381" i="16"/>
  <c r="AM381" i="16" s="1"/>
  <c r="B451" i="16"/>
  <c r="AM451" i="16" s="1"/>
  <c r="B459" i="16"/>
  <c r="AM459" i="16" s="1"/>
  <c r="J467" i="16"/>
  <c r="J21" i="17"/>
  <c r="J127" i="17"/>
  <c r="J136" i="17"/>
  <c r="J453" i="16"/>
  <c r="J461" i="16"/>
  <c r="B71" i="17"/>
  <c r="AM71" i="17" s="1"/>
  <c r="B81" i="17"/>
  <c r="AM81" i="17" s="1"/>
  <c r="J116" i="17"/>
  <c r="J481" i="16"/>
  <c r="B487" i="16"/>
  <c r="AM487" i="16" s="1"/>
  <c r="J11" i="17"/>
  <c r="B431" i="16"/>
  <c r="AM431" i="16" s="1"/>
  <c r="J31" i="17"/>
  <c r="B91" i="17"/>
  <c r="AM91" i="17" s="1"/>
  <c r="J103" i="17"/>
  <c r="B42" i="16"/>
  <c r="AM42" i="16" s="1"/>
  <c r="J44" i="16"/>
  <c r="J63" i="16"/>
  <c r="B68" i="16"/>
  <c r="AM68" i="16" s="1"/>
  <c r="J70" i="16"/>
  <c r="J116" i="16"/>
  <c r="J149" i="16"/>
  <c r="B161" i="16"/>
  <c r="AM161" i="16" s="1"/>
  <c r="J163" i="16"/>
  <c r="J290" i="16"/>
  <c r="J317" i="16"/>
  <c r="J348" i="16"/>
  <c r="J365" i="16"/>
  <c r="J397" i="16"/>
  <c r="B465" i="16"/>
  <c r="AM465" i="16" s="1"/>
  <c r="B473" i="16"/>
  <c r="AM473" i="16" s="1"/>
  <c r="J73" i="17"/>
  <c r="J117" i="17"/>
  <c r="J128" i="17"/>
  <c r="J190" i="17"/>
  <c r="J63" i="17"/>
  <c r="J170" i="17"/>
  <c r="J148" i="16"/>
  <c r="B153" i="16"/>
  <c r="AM153" i="16" s="1"/>
  <c r="J155" i="16"/>
  <c r="B179" i="16"/>
  <c r="AM179" i="16" s="1"/>
  <c r="J181" i="16"/>
  <c r="J200" i="16"/>
  <c r="B205" i="16"/>
  <c r="AM205" i="16" s="1"/>
  <c r="J207" i="16"/>
  <c r="B231" i="16"/>
  <c r="AM231" i="16" s="1"/>
  <c r="J233" i="16"/>
  <c r="B251" i="16"/>
  <c r="AM251" i="16" s="1"/>
  <c r="J253" i="16"/>
  <c r="B423" i="16"/>
  <c r="AM423" i="16" s="1"/>
  <c r="B479" i="16"/>
  <c r="AM479" i="16" s="1"/>
  <c r="J489" i="16"/>
  <c r="B61" i="17"/>
  <c r="AM61" i="17" s="1"/>
  <c r="B8" i="17"/>
  <c r="AM8" i="17" s="1"/>
  <c r="B28" i="17"/>
  <c r="AM28" i="17" s="1"/>
  <c r="B48" i="17"/>
  <c r="AM48" i="17" s="1"/>
  <c r="J83" i="17"/>
  <c r="B167" i="17"/>
  <c r="AM167" i="17" s="1"/>
  <c r="J189" i="17"/>
  <c r="B345" i="16"/>
  <c r="AM345" i="16" s="1"/>
  <c r="J347" i="16"/>
  <c r="B371" i="16"/>
  <c r="AM371" i="16" s="1"/>
  <c r="J373" i="16"/>
  <c r="B401" i="16"/>
  <c r="AM401" i="16" s="1"/>
  <c r="J403" i="16"/>
  <c r="B409" i="16"/>
  <c r="AM409" i="16" s="1"/>
  <c r="B437" i="16"/>
  <c r="AM437" i="16" s="1"/>
  <c r="J439" i="16"/>
  <c r="B445" i="16"/>
  <c r="AM445" i="16" s="1"/>
  <c r="J447" i="16"/>
  <c r="B493" i="16"/>
  <c r="AM493" i="16" s="1"/>
  <c r="B18" i="17"/>
  <c r="AM18" i="17" s="1"/>
  <c r="J20" i="17"/>
  <c r="B38" i="17"/>
  <c r="AM38" i="17" s="1"/>
  <c r="J40" i="17"/>
  <c r="J137" i="17"/>
  <c r="J74" i="17"/>
  <c r="J84" i="17"/>
  <c r="B101" i="17"/>
  <c r="AM101" i="17" s="1"/>
  <c r="B114" i="17"/>
  <c r="AM114" i="17" s="1"/>
  <c r="B134" i="17"/>
  <c r="AM134" i="17" s="1"/>
  <c r="J169" i="17"/>
  <c r="B187" i="17"/>
  <c r="AM187" i="17" s="1"/>
  <c r="J64" i="17"/>
  <c r="J93" i="17"/>
  <c r="J181" i="17"/>
  <c r="J179" i="17"/>
  <c r="B124" i="17"/>
  <c r="AM124" i="17" s="1"/>
  <c r="J126" i="17"/>
  <c r="B177" i="17"/>
  <c r="AM177" i="17" s="1"/>
  <c r="B8" i="18"/>
  <c r="AL8" i="18" s="1"/>
  <c r="B19" i="19"/>
  <c r="AL19" i="19" s="1"/>
  <c r="B144" i="17"/>
  <c r="AM144" i="17" s="1"/>
  <c r="J146" i="17"/>
  <c r="B254" i="17"/>
  <c r="AM254" i="17" s="1"/>
  <c r="J256" i="17"/>
  <c r="B8" i="19"/>
  <c r="AL8" i="19" s="1"/>
  <c r="J180" i="17"/>
  <c r="B213" i="17"/>
  <c r="AM213" i="17" s="1"/>
  <c r="J215" i="17"/>
  <c r="B221" i="17"/>
  <c r="AM221" i="17" s="1"/>
  <c r="J223" i="17"/>
  <c r="B241" i="17"/>
  <c r="AM241" i="17" s="1"/>
  <c r="J243" i="17"/>
  <c r="B20" i="18"/>
  <c r="AL20" i="18" s="1"/>
  <c r="B32" i="20"/>
  <c r="AL32" i="20" s="1"/>
  <c r="B51" i="20"/>
  <c r="AL51" i="20" s="1"/>
  <c r="B200" i="17"/>
  <c r="AM200" i="17" s="1"/>
  <c r="J202" i="17"/>
  <c r="B31" i="21"/>
  <c r="J224" i="17"/>
  <c r="B154" i="17"/>
  <c r="AM154" i="17" s="1"/>
  <c r="J156" i="17"/>
  <c r="J203" i="17"/>
  <c r="B8" i="20"/>
  <c r="AL8" i="20" s="1"/>
  <c r="B61" i="20"/>
  <c r="AL61" i="20" s="1"/>
  <c r="J225" i="17"/>
  <c r="B231" i="17"/>
  <c r="AM231" i="17" s="1"/>
  <c r="J233" i="17"/>
  <c r="B72" i="20"/>
  <c r="AL72" i="20" s="1"/>
  <c r="B127" i="21"/>
  <c r="B43" i="20"/>
  <c r="AL43" i="20" s="1"/>
  <c r="B18" i="21"/>
  <c r="B116" i="21"/>
  <c r="B97" i="21"/>
  <c r="B8" i="21"/>
  <c r="B136" i="21"/>
  <c r="B148" i="21"/>
  <c r="B158" i="21"/>
  <c r="B19" i="20"/>
  <c r="AL19" i="20" s="1"/>
  <c r="B83" i="20"/>
  <c r="AL83" i="20" s="1"/>
  <c r="B42" i="21"/>
  <c r="B49" i="21"/>
  <c r="B56" i="21"/>
  <c r="B63" i="21"/>
  <c r="B73" i="21"/>
  <c r="B83" i="21"/>
  <c r="B105" i="21"/>
  <c r="Y32" i="7"/>
  <c r="Q32" i="7"/>
  <c r="AF32" i="7"/>
  <c r="W32" i="7"/>
  <c r="N32" i="7"/>
  <c r="AE32" i="7"/>
  <c r="V32" i="7"/>
  <c r="M32" i="7"/>
  <c r="AD32" i="7"/>
  <c r="U32" i="7"/>
  <c r="L32" i="7"/>
  <c r="AK32" i="7" s="1"/>
  <c r="AC32" i="7"/>
  <c r="T32" i="7"/>
  <c r="AB32" i="7"/>
  <c r="S32" i="7"/>
  <c r="AA32" i="7"/>
  <c r="R32" i="7"/>
  <c r="Z32" i="7"/>
  <c r="P32" i="7"/>
  <c r="X32" i="7"/>
  <c r="O32" i="7"/>
  <c r="G32" i="7" s="1"/>
  <c r="AE33" i="7"/>
  <c r="W33" i="7"/>
  <c r="O33" i="7"/>
  <c r="Y33" i="7"/>
  <c r="P33" i="7"/>
  <c r="X33" i="7"/>
  <c r="N33" i="7"/>
  <c r="AF33" i="7"/>
  <c r="V33" i="7"/>
  <c r="M33" i="7"/>
  <c r="AD33" i="7"/>
  <c r="U33" i="7"/>
  <c r="L33" i="7"/>
  <c r="AK33" i="7" s="1"/>
  <c r="AC33" i="7"/>
  <c r="T33" i="7"/>
  <c r="AB33" i="7"/>
  <c r="S33" i="7"/>
  <c r="AA33" i="7"/>
  <c r="R33" i="7"/>
  <c r="Z33" i="7"/>
  <c r="Q33" i="7"/>
  <c r="Y105" i="7"/>
  <c r="Q105" i="7"/>
  <c r="AB105" i="7"/>
  <c r="S105" i="7"/>
  <c r="AA105" i="7"/>
  <c r="R105" i="7"/>
  <c r="Z105" i="7"/>
  <c r="P105" i="7"/>
  <c r="X105" i="7"/>
  <c r="O105" i="7"/>
  <c r="AF105" i="7"/>
  <c r="W105" i="7"/>
  <c r="N105" i="7"/>
  <c r="AE105" i="7"/>
  <c r="V105" i="7"/>
  <c r="M105" i="7"/>
  <c r="AD105" i="7"/>
  <c r="U105" i="7"/>
  <c r="L105" i="7"/>
  <c r="AK105" i="7" s="1"/>
  <c r="AC105" i="7"/>
  <c r="T105" i="7"/>
  <c r="AB196" i="7"/>
  <c r="T196" i="7"/>
  <c r="L196" i="7"/>
  <c r="AK196" i="7" s="1"/>
  <c r="Y196" i="7"/>
  <c r="Q196" i="7"/>
  <c r="AF196" i="7"/>
  <c r="X196" i="7"/>
  <c r="P196" i="7"/>
  <c r="AE196" i="7"/>
  <c r="W196" i="7"/>
  <c r="O196" i="7"/>
  <c r="AD196" i="7"/>
  <c r="V196" i="7"/>
  <c r="N196" i="7"/>
  <c r="S196" i="7"/>
  <c r="R196" i="7"/>
  <c r="M196" i="7"/>
  <c r="AC196" i="7"/>
  <c r="AA196" i="7"/>
  <c r="Z196" i="7"/>
  <c r="U196" i="7"/>
  <c r="Y27" i="7"/>
  <c r="Q27" i="7"/>
  <c r="AA27" i="7"/>
  <c r="R27" i="7"/>
  <c r="Z27" i="7"/>
  <c r="P27" i="7"/>
  <c r="X27" i="7"/>
  <c r="O27" i="7"/>
  <c r="AF27" i="7"/>
  <c r="W27" i="7"/>
  <c r="N27" i="7"/>
  <c r="AE27" i="7"/>
  <c r="V27" i="7"/>
  <c r="M27" i="7"/>
  <c r="AD27" i="7"/>
  <c r="U27" i="7"/>
  <c r="L27" i="7"/>
  <c r="AK27" i="7" s="1"/>
  <c r="AC27" i="7"/>
  <c r="T27" i="7"/>
  <c r="AB27" i="7"/>
  <c r="S27" i="7"/>
  <c r="AE28" i="7"/>
  <c r="W28" i="7"/>
  <c r="O28" i="7"/>
  <c r="AB28" i="7"/>
  <c r="S28" i="7"/>
  <c r="AA28" i="7"/>
  <c r="R28" i="7"/>
  <c r="Z28" i="7"/>
  <c r="Q28" i="7"/>
  <c r="Y28" i="7"/>
  <c r="P28" i="7"/>
  <c r="X28" i="7"/>
  <c r="N28" i="7"/>
  <c r="AF28" i="7"/>
  <c r="V28" i="7"/>
  <c r="M28" i="7"/>
  <c r="AD28" i="7"/>
  <c r="U28" i="7"/>
  <c r="L28" i="7"/>
  <c r="AK28" i="7" s="1"/>
  <c r="AC28" i="7"/>
  <c r="T28" i="7"/>
  <c r="AA42" i="7"/>
  <c r="S42" i="7"/>
  <c r="Z42" i="7"/>
  <c r="Q42" i="7"/>
  <c r="Y42" i="7"/>
  <c r="P42" i="7"/>
  <c r="X42" i="7"/>
  <c r="O42" i="7"/>
  <c r="AF42" i="7"/>
  <c r="W42" i="7"/>
  <c r="N42" i="7"/>
  <c r="AE42" i="7"/>
  <c r="V42" i="7"/>
  <c r="M42" i="7"/>
  <c r="AD42" i="7"/>
  <c r="U42" i="7"/>
  <c r="L42" i="7"/>
  <c r="AK42" i="7" s="1"/>
  <c r="AC42" i="7"/>
  <c r="T42" i="7"/>
  <c r="AB42" i="7"/>
  <c r="R42" i="7"/>
  <c r="Y43" i="7"/>
  <c r="Q43" i="7"/>
  <c r="AB43" i="7"/>
  <c r="S43" i="7"/>
  <c r="AA43" i="7"/>
  <c r="R43" i="7"/>
  <c r="Z43" i="7"/>
  <c r="P43" i="7"/>
  <c r="X43" i="7"/>
  <c r="O43" i="7"/>
  <c r="AF43" i="7"/>
  <c r="W43" i="7"/>
  <c r="N43" i="7"/>
  <c r="AE43" i="7"/>
  <c r="V43" i="7"/>
  <c r="M43" i="7"/>
  <c r="AD43" i="7"/>
  <c r="U43" i="7"/>
  <c r="L43" i="7"/>
  <c r="AK43" i="7" s="1"/>
  <c r="AC43" i="7"/>
  <c r="T43" i="7"/>
  <c r="AA57" i="7"/>
  <c r="S57" i="7"/>
  <c r="Y57" i="7"/>
  <c r="P57" i="7"/>
  <c r="X57" i="7"/>
  <c r="O57" i="7"/>
  <c r="AF57" i="7"/>
  <c r="W57" i="7"/>
  <c r="N57" i="7"/>
  <c r="AE57" i="7"/>
  <c r="V57" i="7"/>
  <c r="M57" i="7"/>
  <c r="AD57" i="7"/>
  <c r="U57" i="7"/>
  <c r="L57" i="7"/>
  <c r="AK57" i="7" s="1"/>
  <c r="AC57" i="7"/>
  <c r="T57" i="7"/>
  <c r="AB57" i="7"/>
  <c r="R57" i="7"/>
  <c r="Z57" i="7"/>
  <c r="Q57" i="7"/>
  <c r="AC67" i="7"/>
  <c r="U67" i="7"/>
  <c r="M67" i="7"/>
  <c r="AB67" i="7"/>
  <c r="S67" i="7"/>
  <c r="AA67" i="7"/>
  <c r="R67" i="7"/>
  <c r="Z67" i="7"/>
  <c r="Q67" i="7"/>
  <c r="Y67" i="7"/>
  <c r="P67" i="7"/>
  <c r="X67" i="7"/>
  <c r="O67" i="7"/>
  <c r="AF67" i="7"/>
  <c r="W67" i="7"/>
  <c r="N67" i="7"/>
  <c r="AE67" i="7"/>
  <c r="V67" i="7"/>
  <c r="L67" i="7"/>
  <c r="AK67" i="7" s="1"/>
  <c r="AD67" i="7"/>
  <c r="T67" i="7"/>
  <c r="AB89" i="7"/>
  <c r="T89" i="7"/>
  <c r="L89" i="7"/>
  <c r="AK89" i="7" s="1"/>
  <c r="X89" i="7"/>
  <c r="O89" i="7"/>
  <c r="AF89" i="7"/>
  <c r="W89" i="7"/>
  <c r="N89" i="7"/>
  <c r="AE89" i="7"/>
  <c r="V89" i="7"/>
  <c r="M89" i="7"/>
  <c r="AD89" i="7"/>
  <c r="U89" i="7"/>
  <c r="AC89" i="7"/>
  <c r="S89" i="7"/>
  <c r="AA89" i="7"/>
  <c r="R89" i="7"/>
  <c r="Z89" i="7"/>
  <c r="Q89" i="7"/>
  <c r="Y89" i="7"/>
  <c r="P89" i="7"/>
  <c r="AD145" i="7"/>
  <c r="V145" i="7"/>
  <c r="N145" i="7"/>
  <c r="AC145" i="7"/>
  <c r="U145" i="7"/>
  <c r="M145" i="7"/>
  <c r="AB145" i="7"/>
  <c r="R145" i="7"/>
  <c r="AA145" i="7"/>
  <c r="Q145" i="7"/>
  <c r="Z145" i="7"/>
  <c r="P145" i="7"/>
  <c r="Y145" i="7"/>
  <c r="O145" i="7"/>
  <c r="X145" i="7"/>
  <c r="L145" i="7"/>
  <c r="AK145" i="7" s="1"/>
  <c r="W145" i="7"/>
  <c r="AF145" i="7"/>
  <c r="T145" i="7"/>
  <c r="AE145" i="7"/>
  <c r="S145" i="7"/>
  <c r="AA165" i="7"/>
  <c r="S165" i="7"/>
  <c r="Z165" i="7"/>
  <c r="R165" i="7"/>
  <c r="Y165" i="7"/>
  <c r="Q165" i="7"/>
  <c r="AD165" i="7"/>
  <c r="P165" i="7"/>
  <c r="AC165" i="7"/>
  <c r="O165" i="7"/>
  <c r="AB165" i="7"/>
  <c r="N165" i="7"/>
  <c r="X165" i="7"/>
  <c r="M165" i="7"/>
  <c r="W165" i="7"/>
  <c r="L165" i="7"/>
  <c r="AK165" i="7" s="1"/>
  <c r="V165" i="7"/>
  <c r="AF165" i="7"/>
  <c r="U165" i="7"/>
  <c r="AE165" i="7"/>
  <c r="T165" i="7"/>
  <c r="AA215" i="7"/>
  <c r="S215" i="7"/>
  <c r="AF215" i="7"/>
  <c r="X215" i="7"/>
  <c r="P215" i="7"/>
  <c r="AE215" i="7"/>
  <c r="W215" i="7"/>
  <c r="O215" i="7"/>
  <c r="AD215" i="7"/>
  <c r="V215" i="7"/>
  <c r="N215" i="7"/>
  <c r="AC215" i="7"/>
  <c r="U215" i="7"/>
  <c r="M215" i="7"/>
  <c r="Q215" i="7"/>
  <c r="L215" i="7"/>
  <c r="AK215" i="7" s="1"/>
  <c r="AB215" i="7"/>
  <c r="Z215" i="7"/>
  <c r="Y215" i="7"/>
  <c r="T215" i="7"/>
  <c r="R215" i="7"/>
  <c r="AC34" i="7"/>
  <c r="U34" i="7"/>
  <c r="M34" i="7"/>
  <c r="Z34" i="7"/>
  <c r="Q34" i="7"/>
  <c r="Y34" i="7"/>
  <c r="P34" i="7"/>
  <c r="X34" i="7"/>
  <c r="O34" i="7"/>
  <c r="AF34" i="7"/>
  <c r="W34" i="7"/>
  <c r="N34" i="7"/>
  <c r="AE34" i="7"/>
  <c r="V34" i="7"/>
  <c r="L34" i="7"/>
  <c r="AK34" i="7" s="1"/>
  <c r="AD34" i="7"/>
  <c r="T34" i="7"/>
  <c r="AB34" i="7"/>
  <c r="S34" i="7"/>
  <c r="AA34" i="7"/>
  <c r="R34" i="7"/>
  <c r="I53" i="7"/>
  <c r="J53" i="7" s="1"/>
  <c r="H52" i="7"/>
  <c r="I52" i="7" s="1"/>
  <c r="J52" i="7" s="1"/>
  <c r="AE141" i="7"/>
  <c r="W141" i="7"/>
  <c r="O141" i="7"/>
  <c r="AD141" i="7"/>
  <c r="V141" i="7"/>
  <c r="N141" i="7"/>
  <c r="AB141" i="7"/>
  <c r="R141" i="7"/>
  <c r="AA141" i="7"/>
  <c r="Q141" i="7"/>
  <c r="Z141" i="7"/>
  <c r="P141" i="7"/>
  <c r="Y141" i="7"/>
  <c r="M141" i="7"/>
  <c r="X141" i="7"/>
  <c r="L141" i="7"/>
  <c r="AK141" i="7" s="1"/>
  <c r="U141" i="7"/>
  <c r="AF141" i="7"/>
  <c r="T141" i="7"/>
  <c r="AC141" i="7"/>
  <c r="S141" i="7"/>
  <c r="AF91" i="7"/>
  <c r="X91" i="7"/>
  <c r="P91" i="7"/>
  <c r="Y91" i="7"/>
  <c r="O91" i="7"/>
  <c r="W91" i="7"/>
  <c r="N91" i="7"/>
  <c r="AE91" i="7"/>
  <c r="V91" i="7"/>
  <c r="M91" i="7"/>
  <c r="AD91" i="7"/>
  <c r="U91" i="7"/>
  <c r="L91" i="7"/>
  <c r="AK91" i="7" s="1"/>
  <c r="AC91" i="7"/>
  <c r="T91" i="7"/>
  <c r="AB91" i="7"/>
  <c r="S91" i="7"/>
  <c r="AA91" i="7"/>
  <c r="R91" i="7"/>
  <c r="Z91" i="7"/>
  <c r="Q91" i="7"/>
  <c r="Y94" i="7"/>
  <c r="Q94" i="7"/>
  <c r="X94" i="7"/>
  <c r="O94" i="7"/>
  <c r="AF94" i="7"/>
  <c r="W94" i="7"/>
  <c r="N94" i="7"/>
  <c r="AE94" i="7"/>
  <c r="V94" i="7"/>
  <c r="M94" i="7"/>
  <c r="AD94" i="7"/>
  <c r="U94" i="7"/>
  <c r="L94" i="7"/>
  <c r="AK94" i="7" s="1"/>
  <c r="AC94" i="7"/>
  <c r="T94" i="7"/>
  <c r="AB94" i="7"/>
  <c r="S94" i="7"/>
  <c r="AA94" i="7"/>
  <c r="R94" i="7"/>
  <c r="Z94" i="7"/>
  <c r="P94" i="7"/>
  <c r="AB100" i="7"/>
  <c r="T100" i="7"/>
  <c r="L100" i="7"/>
  <c r="AK100" i="7" s="1"/>
  <c r="AA100" i="7"/>
  <c r="R100" i="7"/>
  <c r="Z100" i="7"/>
  <c r="Q100" i="7"/>
  <c r="Y100" i="7"/>
  <c r="P100" i="7"/>
  <c r="X100" i="7"/>
  <c r="O100" i="7"/>
  <c r="AF100" i="7"/>
  <c r="W100" i="7"/>
  <c r="N100" i="7"/>
  <c r="AE100" i="7"/>
  <c r="V100" i="7"/>
  <c r="M100" i="7"/>
  <c r="AD100" i="7"/>
  <c r="U100" i="7"/>
  <c r="AC100" i="7"/>
  <c r="S100" i="7"/>
  <c r="AD114" i="7"/>
  <c r="V114" i="7"/>
  <c r="N114" i="7"/>
  <c r="Y114" i="7"/>
  <c r="P114" i="7"/>
  <c r="X114" i="7"/>
  <c r="O114" i="7"/>
  <c r="AF114" i="7"/>
  <c r="W114" i="7"/>
  <c r="M114" i="7"/>
  <c r="AE114" i="7"/>
  <c r="U114" i="7"/>
  <c r="L114" i="7"/>
  <c r="AK114" i="7" s="1"/>
  <c r="AC114" i="7"/>
  <c r="T114" i="7"/>
  <c r="AB114" i="7"/>
  <c r="S114" i="7"/>
  <c r="AA114" i="7"/>
  <c r="R114" i="7"/>
  <c r="Z114" i="7"/>
  <c r="Q114" i="7"/>
  <c r="AA119" i="7"/>
  <c r="S119" i="7"/>
  <c r="Y119" i="7"/>
  <c r="P119" i="7"/>
  <c r="X119" i="7"/>
  <c r="O119" i="7"/>
  <c r="AF119" i="7"/>
  <c r="W119" i="7"/>
  <c r="N119" i="7"/>
  <c r="AE119" i="7"/>
  <c r="V119" i="7"/>
  <c r="M119" i="7"/>
  <c r="AD119" i="7"/>
  <c r="U119" i="7"/>
  <c r="L119" i="7"/>
  <c r="AK119" i="7" s="1"/>
  <c r="AC119" i="7"/>
  <c r="T119" i="7"/>
  <c r="AB119" i="7"/>
  <c r="R119" i="7"/>
  <c r="Z119" i="7"/>
  <c r="Q119" i="7"/>
  <c r="AD125" i="7"/>
  <c r="V125" i="7"/>
  <c r="N125" i="7"/>
  <c r="AC125" i="7"/>
  <c r="U125" i="7"/>
  <c r="M125" i="7"/>
  <c r="Y125" i="7"/>
  <c r="O125" i="7"/>
  <c r="X125" i="7"/>
  <c r="L125" i="7"/>
  <c r="AK125" i="7" s="1"/>
  <c r="W125" i="7"/>
  <c r="AF125" i="7"/>
  <c r="T125" i="7"/>
  <c r="AE125" i="7"/>
  <c r="S125" i="7"/>
  <c r="AB125" i="7"/>
  <c r="R125" i="7"/>
  <c r="AA125" i="7"/>
  <c r="Q125" i="7"/>
  <c r="Z125" i="7"/>
  <c r="P125" i="7"/>
  <c r="AE152" i="7"/>
  <c r="W152" i="7"/>
  <c r="O152" i="7"/>
  <c r="AD152" i="7"/>
  <c r="V152" i="7"/>
  <c r="N152" i="7"/>
  <c r="Z152" i="7"/>
  <c r="P152" i="7"/>
  <c r="Y152" i="7"/>
  <c r="M152" i="7"/>
  <c r="X152" i="7"/>
  <c r="L152" i="7"/>
  <c r="AK152" i="7" s="1"/>
  <c r="U152" i="7"/>
  <c r="AF152" i="7"/>
  <c r="T152" i="7"/>
  <c r="AC152" i="7"/>
  <c r="S152" i="7"/>
  <c r="AB152" i="7"/>
  <c r="R152" i="7"/>
  <c r="AA152" i="7"/>
  <c r="Q152" i="7"/>
  <c r="AA230" i="7"/>
  <c r="S230" i="7"/>
  <c r="Z230" i="7"/>
  <c r="R230" i="7"/>
  <c r="AE230" i="7"/>
  <c r="W230" i="7"/>
  <c r="O230" i="7"/>
  <c r="AD230" i="7"/>
  <c r="V230" i="7"/>
  <c r="N230" i="7"/>
  <c r="AC230" i="7"/>
  <c r="U230" i="7"/>
  <c r="M230" i="7"/>
  <c r="AB230" i="7"/>
  <c r="T230" i="7"/>
  <c r="L230" i="7"/>
  <c r="AK230" i="7" s="1"/>
  <c r="AF230" i="7"/>
  <c r="Y230" i="7"/>
  <c r="X230" i="7"/>
  <c r="Q230" i="7"/>
  <c r="P230" i="7"/>
  <c r="AE59" i="7"/>
  <c r="W59" i="7"/>
  <c r="O59" i="7"/>
  <c r="AB59" i="7"/>
  <c r="S59" i="7"/>
  <c r="AA59" i="7"/>
  <c r="R59" i="7"/>
  <c r="Z59" i="7"/>
  <c r="Q59" i="7"/>
  <c r="Y59" i="7"/>
  <c r="P59" i="7"/>
  <c r="X59" i="7"/>
  <c r="N59" i="7"/>
  <c r="AF59" i="7"/>
  <c r="V59" i="7"/>
  <c r="M59" i="7"/>
  <c r="AD59" i="7"/>
  <c r="U59" i="7"/>
  <c r="L59" i="7"/>
  <c r="AK59" i="7" s="1"/>
  <c r="AC59" i="7"/>
  <c r="T59" i="7"/>
  <c r="Y166" i="7"/>
  <c r="Q166" i="7"/>
  <c r="AF166" i="7"/>
  <c r="X166" i="7"/>
  <c r="P166" i="7"/>
  <c r="AE166" i="7"/>
  <c r="W166" i="7"/>
  <c r="O166" i="7"/>
  <c r="AB166" i="7"/>
  <c r="N166" i="7"/>
  <c r="AA166" i="7"/>
  <c r="M166" i="7"/>
  <c r="Z166" i="7"/>
  <c r="L166" i="7"/>
  <c r="AK166" i="7" s="1"/>
  <c r="V166" i="7"/>
  <c r="U166" i="7"/>
  <c r="T166" i="7"/>
  <c r="AD166" i="7"/>
  <c r="S166" i="7"/>
  <c r="AC166" i="7"/>
  <c r="R166" i="7"/>
  <c r="AF170" i="7"/>
  <c r="X170" i="7"/>
  <c r="P170" i="7"/>
  <c r="AE170" i="7"/>
  <c r="W170" i="7"/>
  <c r="O170" i="7"/>
  <c r="AD170" i="7"/>
  <c r="V170" i="7"/>
  <c r="N170" i="7"/>
  <c r="U170" i="7"/>
  <c r="T170" i="7"/>
  <c r="S170" i="7"/>
  <c r="AC170" i="7"/>
  <c r="R170" i="7"/>
  <c r="AB170" i="7"/>
  <c r="Q170" i="7"/>
  <c r="AA170" i="7"/>
  <c r="M170" i="7"/>
  <c r="Z170" i="7"/>
  <c r="L170" i="7"/>
  <c r="AK170" i="7" s="1"/>
  <c r="Y170" i="7"/>
  <c r="AD225" i="7"/>
  <c r="V225" i="7"/>
  <c r="N225" i="7"/>
  <c r="AC225" i="7"/>
  <c r="U225" i="7"/>
  <c r="M225" i="7"/>
  <c r="Z225" i="7"/>
  <c r="R225" i="7"/>
  <c r="Y225" i="7"/>
  <c r="Q225" i="7"/>
  <c r="AF225" i="7"/>
  <c r="X225" i="7"/>
  <c r="P225" i="7"/>
  <c r="AE225" i="7"/>
  <c r="W225" i="7"/>
  <c r="O225" i="7"/>
  <c r="AB225" i="7"/>
  <c r="AA225" i="7"/>
  <c r="T225" i="7"/>
  <c r="S225" i="7"/>
  <c r="L225" i="7"/>
  <c r="AK225" i="7" s="1"/>
  <c r="AB16" i="7"/>
  <c r="T16" i="7"/>
  <c r="L16" i="7"/>
  <c r="AK16" i="7" s="1"/>
  <c r="AC16" i="7"/>
  <c r="S16" i="7"/>
  <c r="AA16" i="7"/>
  <c r="R16" i="7"/>
  <c r="Z16" i="7"/>
  <c r="Q16" i="7"/>
  <c r="Y16" i="7"/>
  <c r="P16" i="7"/>
  <c r="X16" i="7"/>
  <c r="O16" i="7"/>
  <c r="AF16" i="7"/>
  <c r="W16" i="7"/>
  <c r="N16" i="7"/>
  <c r="AE16" i="7"/>
  <c r="V16" i="7"/>
  <c r="M16" i="7"/>
  <c r="AD16" i="7"/>
  <c r="U16" i="7"/>
  <c r="Y18" i="7"/>
  <c r="Q18" i="7"/>
  <c r="AC18" i="7"/>
  <c r="T18" i="7"/>
  <c r="AB18" i="7"/>
  <c r="S18" i="7"/>
  <c r="AA18" i="7"/>
  <c r="R18" i="7"/>
  <c r="Z18" i="7"/>
  <c r="P18" i="7"/>
  <c r="X18" i="7"/>
  <c r="O18" i="7"/>
  <c r="AF18" i="7"/>
  <c r="W18" i="7"/>
  <c r="N18" i="7"/>
  <c r="AE18" i="7"/>
  <c r="V18" i="7"/>
  <c r="M18" i="7"/>
  <c r="AD18" i="7"/>
  <c r="U18" i="7"/>
  <c r="L18" i="7"/>
  <c r="AK18" i="7" s="1"/>
  <c r="AD20" i="7"/>
  <c r="V20" i="7"/>
  <c r="N20" i="7"/>
  <c r="AC20" i="7"/>
  <c r="T20" i="7"/>
  <c r="AB20" i="7"/>
  <c r="S20" i="7"/>
  <c r="AA20" i="7"/>
  <c r="R20" i="7"/>
  <c r="Z20" i="7"/>
  <c r="Q20" i="7"/>
  <c r="Y20" i="7"/>
  <c r="P20" i="7"/>
  <c r="X20" i="7"/>
  <c r="O20" i="7"/>
  <c r="AF20" i="7"/>
  <c r="W20" i="7"/>
  <c r="M20" i="7"/>
  <c r="AE20" i="7"/>
  <c r="U20" i="7"/>
  <c r="L20" i="7"/>
  <c r="AK20" i="7" s="1"/>
  <c r="AE39" i="7"/>
  <c r="W39" i="7"/>
  <c r="O39" i="7"/>
  <c r="X39" i="7"/>
  <c r="N39" i="7"/>
  <c r="AF39" i="7"/>
  <c r="V39" i="7"/>
  <c r="M39" i="7"/>
  <c r="AD39" i="7"/>
  <c r="U39" i="7"/>
  <c r="L39" i="7"/>
  <c r="AK39" i="7" s="1"/>
  <c r="AC39" i="7"/>
  <c r="T39" i="7"/>
  <c r="AB39" i="7"/>
  <c r="S39" i="7"/>
  <c r="AA39" i="7"/>
  <c r="R39" i="7"/>
  <c r="Z39" i="7"/>
  <c r="Q39" i="7"/>
  <c r="Y39" i="7"/>
  <c r="P39" i="7"/>
  <c r="AF62" i="7"/>
  <c r="X62" i="7"/>
  <c r="P62" i="7"/>
  <c r="AB62" i="7"/>
  <c r="S62" i="7"/>
  <c r="AA62" i="7"/>
  <c r="R62" i="7"/>
  <c r="Z62" i="7"/>
  <c r="Q62" i="7"/>
  <c r="Y62" i="7"/>
  <c r="O62" i="7"/>
  <c r="G62" i="7" s="1"/>
  <c r="W62" i="7"/>
  <c r="N62" i="7"/>
  <c r="AE62" i="7"/>
  <c r="V62" i="7"/>
  <c r="M62" i="7"/>
  <c r="AD62" i="7"/>
  <c r="U62" i="7"/>
  <c r="L62" i="7"/>
  <c r="AK62" i="7" s="1"/>
  <c r="AC62" i="7"/>
  <c r="T62" i="7"/>
  <c r="AE121" i="7"/>
  <c r="W121" i="7"/>
  <c r="O121" i="7"/>
  <c r="AD121" i="7"/>
  <c r="V121" i="7"/>
  <c r="N121" i="7"/>
  <c r="AF121" i="7"/>
  <c r="T121" i="7"/>
  <c r="AC121" i="7"/>
  <c r="S121" i="7"/>
  <c r="AB121" i="7"/>
  <c r="R121" i="7"/>
  <c r="AA121" i="7"/>
  <c r="Q121" i="7"/>
  <c r="Z121" i="7"/>
  <c r="P121" i="7"/>
  <c r="Y121" i="7"/>
  <c r="M121" i="7"/>
  <c r="X121" i="7"/>
  <c r="L121" i="7"/>
  <c r="AK121" i="7" s="1"/>
  <c r="U121" i="7"/>
  <c r="AF124" i="7"/>
  <c r="X124" i="7"/>
  <c r="P124" i="7"/>
  <c r="AE124" i="7"/>
  <c r="W124" i="7"/>
  <c r="O124" i="7"/>
  <c r="AC124" i="7"/>
  <c r="S124" i="7"/>
  <c r="AB124" i="7"/>
  <c r="R124" i="7"/>
  <c r="AA124" i="7"/>
  <c r="Q124" i="7"/>
  <c r="Z124" i="7"/>
  <c r="N124" i="7"/>
  <c r="Y124" i="7"/>
  <c r="M124" i="7"/>
  <c r="V124" i="7"/>
  <c r="L124" i="7"/>
  <c r="AK124" i="7" s="1"/>
  <c r="U124" i="7"/>
  <c r="AD124" i="7"/>
  <c r="T124" i="7"/>
  <c r="AE95" i="7"/>
  <c r="W95" i="7"/>
  <c r="O95" i="7"/>
  <c r="Z95" i="7"/>
  <c r="Q95" i="7"/>
  <c r="Y95" i="7"/>
  <c r="P95" i="7"/>
  <c r="X95" i="7"/>
  <c r="N95" i="7"/>
  <c r="AF95" i="7"/>
  <c r="V95" i="7"/>
  <c r="M95" i="7"/>
  <c r="AD95" i="7"/>
  <c r="U95" i="7"/>
  <c r="L95" i="7"/>
  <c r="AK95" i="7" s="1"/>
  <c r="AC95" i="7"/>
  <c r="T95" i="7"/>
  <c r="AB95" i="7"/>
  <c r="S95" i="7"/>
  <c r="AA95" i="7"/>
  <c r="R95" i="7"/>
  <c r="AB115" i="7"/>
  <c r="T115" i="7"/>
  <c r="L115" i="7"/>
  <c r="AK115" i="7" s="1"/>
  <c r="Z115" i="7"/>
  <c r="Q115" i="7"/>
  <c r="Y115" i="7"/>
  <c r="P115" i="7"/>
  <c r="X115" i="7"/>
  <c r="O115" i="7"/>
  <c r="AF115" i="7"/>
  <c r="W115" i="7"/>
  <c r="N115" i="7"/>
  <c r="AE115" i="7"/>
  <c r="V115" i="7"/>
  <c r="M115" i="7"/>
  <c r="AD115" i="7"/>
  <c r="U115" i="7"/>
  <c r="AC115" i="7"/>
  <c r="S115" i="7"/>
  <c r="AA115" i="7"/>
  <c r="R115" i="7"/>
  <c r="AC270" i="7"/>
  <c r="U270" i="7"/>
  <c r="M270" i="7"/>
  <c r="AB270" i="7"/>
  <c r="T270" i="7"/>
  <c r="L270" i="7"/>
  <c r="AK270" i="7" s="1"/>
  <c r="AA270" i="7"/>
  <c r="S270" i="7"/>
  <c r="Y270" i="7"/>
  <c r="Q270" i="7"/>
  <c r="AF270" i="7"/>
  <c r="X270" i="7"/>
  <c r="P270" i="7"/>
  <c r="AE270" i="7"/>
  <c r="W270" i="7"/>
  <c r="O270" i="7"/>
  <c r="AD270" i="7"/>
  <c r="V270" i="7"/>
  <c r="N270" i="7"/>
  <c r="Z270" i="7"/>
  <c r="R270" i="7"/>
  <c r="AA104" i="7"/>
  <c r="S104" i="7"/>
  <c r="Z104" i="7"/>
  <c r="Q104" i="7"/>
  <c r="Y104" i="7"/>
  <c r="P104" i="7"/>
  <c r="X104" i="7"/>
  <c r="O104" i="7"/>
  <c r="AF104" i="7"/>
  <c r="W104" i="7"/>
  <c r="N104" i="7"/>
  <c r="AE104" i="7"/>
  <c r="V104" i="7"/>
  <c r="M104" i="7"/>
  <c r="AD104" i="7"/>
  <c r="U104" i="7"/>
  <c r="L104" i="7"/>
  <c r="AK104" i="7" s="1"/>
  <c r="AC104" i="7"/>
  <c r="T104" i="7"/>
  <c r="AB104" i="7"/>
  <c r="R104" i="7"/>
  <c r="Y140" i="7"/>
  <c r="Q140" i="7"/>
  <c r="AF140" i="7"/>
  <c r="X140" i="7"/>
  <c r="P140" i="7"/>
  <c r="V140" i="7"/>
  <c r="L140" i="7"/>
  <c r="AK140" i="7" s="1"/>
  <c r="AE140" i="7"/>
  <c r="U140" i="7"/>
  <c r="AD140" i="7"/>
  <c r="T140" i="7"/>
  <c r="AC140" i="7"/>
  <c r="S140" i="7"/>
  <c r="AB140" i="7"/>
  <c r="R140" i="7"/>
  <c r="AA140" i="7"/>
  <c r="O140" i="7"/>
  <c r="Z140" i="7"/>
  <c r="N140" i="7"/>
  <c r="W140" i="7"/>
  <c r="M140" i="7"/>
  <c r="I151" i="7"/>
  <c r="J151" i="7" s="1"/>
  <c r="H150" i="7"/>
  <c r="I150" i="7" s="1"/>
  <c r="J150" i="7" s="1"/>
  <c r="AF155" i="7"/>
  <c r="X155" i="7"/>
  <c r="P155" i="7"/>
  <c r="AE155" i="7"/>
  <c r="W155" i="7"/>
  <c r="O155" i="7"/>
  <c r="Y155" i="7"/>
  <c r="M155" i="7"/>
  <c r="V155" i="7"/>
  <c r="L155" i="7"/>
  <c r="AK155" i="7" s="1"/>
  <c r="U155" i="7"/>
  <c r="AD155" i="7"/>
  <c r="T155" i="7"/>
  <c r="AC155" i="7"/>
  <c r="S155" i="7"/>
  <c r="AB155" i="7"/>
  <c r="R155" i="7"/>
  <c r="AA155" i="7"/>
  <c r="Q155" i="7"/>
  <c r="Z155" i="7"/>
  <c r="N155" i="7"/>
  <c r="AC222" i="7"/>
  <c r="U222" i="7"/>
  <c r="M222" i="7"/>
  <c r="AB222" i="7"/>
  <c r="T222" i="7"/>
  <c r="L222" i="7"/>
  <c r="AK222" i="7" s="1"/>
  <c r="Y222" i="7"/>
  <c r="Q222" i="7"/>
  <c r="AF222" i="7"/>
  <c r="X222" i="7"/>
  <c r="P222" i="7"/>
  <c r="AE222" i="7"/>
  <c r="W222" i="7"/>
  <c r="O222" i="7"/>
  <c r="AD222" i="7"/>
  <c r="V222" i="7"/>
  <c r="N222" i="7"/>
  <c r="Z222" i="7"/>
  <c r="S222" i="7"/>
  <c r="R222" i="7"/>
  <c r="AA222" i="7"/>
  <c r="AC255" i="7"/>
  <c r="U255" i="7"/>
  <c r="M255" i="7"/>
  <c r="AB255" i="7"/>
  <c r="T255" i="7"/>
  <c r="L255" i="7"/>
  <c r="AK255" i="7" s="1"/>
  <c r="AA255" i="7"/>
  <c r="S255" i="7"/>
  <c r="Y255" i="7"/>
  <c r="Q255" i="7"/>
  <c r="AF255" i="7"/>
  <c r="X255" i="7"/>
  <c r="P255" i="7"/>
  <c r="AE255" i="7"/>
  <c r="W255" i="7"/>
  <c r="O255" i="7"/>
  <c r="AD255" i="7"/>
  <c r="V255" i="7"/>
  <c r="N255" i="7"/>
  <c r="Z255" i="7"/>
  <c r="R255" i="7"/>
  <c r="L9" i="7"/>
  <c r="U9" i="7"/>
  <c r="AD9" i="7"/>
  <c r="O10" i="7"/>
  <c r="L13" i="7"/>
  <c r="AK13" i="7" s="1"/>
  <c r="U13" i="7"/>
  <c r="AD13" i="7"/>
  <c r="AE14" i="7"/>
  <c r="W14" i="7"/>
  <c r="O14" i="7"/>
  <c r="G14" i="7" s="1"/>
  <c r="T14" i="7"/>
  <c r="AC14" i="7"/>
  <c r="Y23" i="7"/>
  <c r="Q23" i="7"/>
  <c r="T23" i="7"/>
  <c r="AC23" i="7"/>
  <c r="N24" i="7"/>
  <c r="W24" i="7"/>
  <c r="AF24" i="7"/>
  <c r="L29" i="7"/>
  <c r="AK29" i="7" s="1"/>
  <c r="V29" i="7"/>
  <c r="AE29" i="7"/>
  <c r="O30" i="7"/>
  <c r="X30" i="7"/>
  <c r="AB35" i="7"/>
  <c r="T35" i="7"/>
  <c r="L35" i="7"/>
  <c r="AK35" i="7" s="1"/>
  <c r="U35" i="7"/>
  <c r="AD35" i="7"/>
  <c r="M37" i="7"/>
  <c r="V37" i="7"/>
  <c r="AE37" i="7"/>
  <c r="N38" i="7"/>
  <c r="W38" i="7"/>
  <c r="AF38" i="7"/>
  <c r="R40" i="7"/>
  <c r="G40" i="7" s="1"/>
  <c r="L44" i="7"/>
  <c r="AK44" i="7" s="1"/>
  <c r="U44" i="7"/>
  <c r="AD44" i="7"/>
  <c r="O45" i="7"/>
  <c r="X45" i="7"/>
  <c r="M48" i="7"/>
  <c r="V48" i="7"/>
  <c r="AE48" i="7"/>
  <c r="P49" i="7"/>
  <c r="S54" i="7"/>
  <c r="Y55" i="7"/>
  <c r="Q55" i="7"/>
  <c r="T55" i="7"/>
  <c r="AC55" i="7"/>
  <c r="S58" i="7"/>
  <c r="M60" i="7"/>
  <c r="W60" i="7"/>
  <c r="AF60" i="7"/>
  <c r="L63" i="7"/>
  <c r="AK63" i="7" s="1"/>
  <c r="U63" i="7"/>
  <c r="AE63" i="7"/>
  <c r="N64" i="7"/>
  <c r="W64" i="7"/>
  <c r="AF64" i="7"/>
  <c r="M68" i="7"/>
  <c r="V68" i="7"/>
  <c r="AE68" i="7"/>
  <c r="N69" i="7"/>
  <c r="W69" i="7"/>
  <c r="AF69" i="7"/>
  <c r="Q70" i="7"/>
  <c r="R74" i="7"/>
  <c r="N75" i="7"/>
  <c r="W75" i="7"/>
  <c r="AF75" i="7"/>
  <c r="R76" i="7"/>
  <c r="M77" i="7"/>
  <c r="V77" i="7"/>
  <c r="AF77" i="7"/>
  <c r="R78" i="7"/>
  <c r="M79" i="7"/>
  <c r="V79" i="7"/>
  <c r="AE79" i="7"/>
  <c r="P80" i="7"/>
  <c r="O82" i="7"/>
  <c r="X82" i="7"/>
  <c r="S83" i="7"/>
  <c r="O84" i="7"/>
  <c r="X84" i="7"/>
  <c r="S85" i="7"/>
  <c r="N86" i="7"/>
  <c r="W86" i="7"/>
  <c r="S87" i="7"/>
  <c r="P90" i="7"/>
  <c r="S92" i="7"/>
  <c r="S96" i="7"/>
  <c r="M97" i="7"/>
  <c r="V97" i="7"/>
  <c r="AE97" i="7"/>
  <c r="H99" i="7"/>
  <c r="I99" i="7" s="1"/>
  <c r="J99" i="7" s="1"/>
  <c r="Z101" i="7"/>
  <c r="R101" i="7"/>
  <c r="G101" i="7" s="1"/>
  <c r="T101" i="7"/>
  <c r="AC101" i="7"/>
  <c r="L102" i="7"/>
  <c r="AK102" i="7" s="1"/>
  <c r="U102" i="7"/>
  <c r="AD102" i="7"/>
  <c r="L106" i="7"/>
  <c r="AK106" i="7" s="1"/>
  <c r="U106" i="7"/>
  <c r="AD106" i="7"/>
  <c r="O107" i="7"/>
  <c r="X107" i="7"/>
  <c r="M110" i="7"/>
  <c r="V110" i="7"/>
  <c r="AE110" i="7"/>
  <c r="P111" i="7"/>
  <c r="S116" i="7"/>
  <c r="Y117" i="7"/>
  <c r="Q117" i="7"/>
  <c r="T117" i="7"/>
  <c r="AC117" i="7"/>
  <c r="S120" i="7"/>
  <c r="R122" i="7"/>
  <c r="G122" i="7" s="1"/>
  <c r="AB126" i="7"/>
  <c r="T126" i="7"/>
  <c r="L126" i="7"/>
  <c r="AK126" i="7" s="1"/>
  <c r="AA126" i="7"/>
  <c r="S126" i="7"/>
  <c r="G126" i="7" s="1"/>
  <c r="V126" i="7"/>
  <c r="AF126" i="7"/>
  <c r="N129" i="7"/>
  <c r="X129" i="7"/>
  <c r="Q130" i="7"/>
  <c r="L131" i="7"/>
  <c r="AK131" i="7" s="1"/>
  <c r="V131" i="7"/>
  <c r="S132" i="7"/>
  <c r="AC137" i="7"/>
  <c r="U137" i="7"/>
  <c r="M137" i="7"/>
  <c r="AB137" i="7"/>
  <c r="T137" i="7"/>
  <c r="L137" i="7"/>
  <c r="W137" i="7"/>
  <c r="T138" i="7"/>
  <c r="O146" i="7"/>
  <c r="Y146" i="7"/>
  <c r="T147" i="7"/>
  <c r="N148" i="7"/>
  <c r="Z148" i="7"/>
  <c r="L153" i="7"/>
  <c r="AK153" i="7" s="1"/>
  <c r="X153" i="7"/>
  <c r="T156" i="7"/>
  <c r="P157" i="7"/>
  <c r="Q161" i="7"/>
  <c r="AE161" i="7"/>
  <c r="Q167" i="7"/>
  <c r="AB167" i="7"/>
  <c r="Q168" i="7"/>
  <c r="AE168" i="7"/>
  <c r="S177" i="7"/>
  <c r="AB178" i="7"/>
  <c r="T178" i="7"/>
  <c r="L178" i="7"/>
  <c r="AK178" i="7" s="1"/>
  <c r="Y178" i="7"/>
  <c r="Q178" i="7"/>
  <c r="AF178" i="7"/>
  <c r="X178" i="7"/>
  <c r="P178" i="7"/>
  <c r="AE178" i="7"/>
  <c r="W178" i="7"/>
  <c r="O178" i="7"/>
  <c r="AD178" i="7"/>
  <c r="V178" i="7"/>
  <c r="N178" i="7"/>
  <c r="M181" i="7"/>
  <c r="AA182" i="7"/>
  <c r="AA187" i="7"/>
  <c r="AA192" i="7"/>
  <c r="S193" i="7"/>
  <c r="AC195" i="7"/>
  <c r="P197" i="7"/>
  <c r="L200" i="7"/>
  <c r="AK200" i="7" s="1"/>
  <c r="N205" i="7"/>
  <c r="W206" i="7"/>
  <c r="R207" i="7"/>
  <c r="O216" i="7"/>
  <c r="M217" i="7"/>
  <c r="AB226" i="7"/>
  <c r="T226" i="7"/>
  <c r="L226" i="7"/>
  <c r="AK226" i="7" s="1"/>
  <c r="AA226" i="7"/>
  <c r="S226" i="7"/>
  <c r="AF226" i="7"/>
  <c r="X226" i="7"/>
  <c r="P226" i="7"/>
  <c r="AE226" i="7"/>
  <c r="W226" i="7"/>
  <c r="O226" i="7"/>
  <c r="AD226" i="7"/>
  <c r="V226" i="7"/>
  <c r="N226" i="7"/>
  <c r="AC226" i="7"/>
  <c r="U226" i="7"/>
  <c r="M226" i="7"/>
  <c r="S240" i="7"/>
  <c r="AD266" i="7"/>
  <c r="V266" i="7"/>
  <c r="N266" i="7"/>
  <c r="AC266" i="7"/>
  <c r="U266" i="7"/>
  <c r="M266" i="7"/>
  <c r="AB266" i="7"/>
  <c r="T266" i="7"/>
  <c r="L266" i="7"/>
  <c r="AK266" i="7" s="1"/>
  <c r="Z266" i="7"/>
  <c r="R266" i="7"/>
  <c r="Y266" i="7"/>
  <c r="Q266" i="7"/>
  <c r="AF266" i="7"/>
  <c r="X266" i="7"/>
  <c r="P266" i="7"/>
  <c r="AE266" i="7"/>
  <c r="W266" i="7"/>
  <c r="O266" i="7"/>
  <c r="G266" i="7" s="1"/>
  <c r="U276" i="7"/>
  <c r="T280" i="7"/>
  <c r="P282" i="7"/>
  <c r="O290" i="7"/>
  <c r="AC296" i="7"/>
  <c r="U296" i="7"/>
  <c r="M296" i="7"/>
  <c r="AB296" i="7"/>
  <c r="T296" i="7"/>
  <c r="L296" i="7"/>
  <c r="AK296" i="7" s="1"/>
  <c r="AA296" i="7"/>
  <c r="S296" i="7"/>
  <c r="Y296" i="7"/>
  <c r="Q296" i="7"/>
  <c r="AF296" i="7"/>
  <c r="X296" i="7"/>
  <c r="P296" i="7"/>
  <c r="AE296" i="7"/>
  <c r="W296" i="7"/>
  <c r="O296" i="7"/>
  <c r="G296" i="7" s="1"/>
  <c r="AD296" i="7"/>
  <c r="V296" i="7"/>
  <c r="N296" i="7"/>
  <c r="M302" i="7"/>
  <c r="M9" i="7"/>
  <c r="V9" i="7"/>
  <c r="AE9" i="7"/>
  <c r="M13" i="7"/>
  <c r="V13" i="7"/>
  <c r="AE13" i="7"/>
  <c r="N29" i="7"/>
  <c r="W29" i="7"/>
  <c r="AF29" i="7"/>
  <c r="N37" i="7"/>
  <c r="W37" i="7"/>
  <c r="AF37" i="7"/>
  <c r="M44" i="7"/>
  <c r="V44" i="7"/>
  <c r="AF44" i="7"/>
  <c r="N48" i="7"/>
  <c r="W48" i="7"/>
  <c r="AF48" i="7"/>
  <c r="Z54" i="7"/>
  <c r="R54" i="7"/>
  <c r="T54" i="7"/>
  <c r="AC54" i="7"/>
  <c r="Y58" i="7"/>
  <c r="Q58" i="7"/>
  <c r="T58" i="7"/>
  <c r="AC58" i="7"/>
  <c r="O60" i="7"/>
  <c r="X60" i="7"/>
  <c r="M63" i="7"/>
  <c r="W63" i="7"/>
  <c r="AF63" i="7"/>
  <c r="O64" i="7"/>
  <c r="X64" i="7"/>
  <c r="N68" i="7"/>
  <c r="W68" i="7"/>
  <c r="AF68" i="7"/>
  <c r="O75" i="7"/>
  <c r="X75" i="7"/>
  <c r="N77" i="7"/>
  <c r="X77" i="7"/>
  <c r="N79" i="7"/>
  <c r="W79" i="7"/>
  <c r="AF79" i="7"/>
  <c r="AC83" i="7"/>
  <c r="U83" i="7"/>
  <c r="M83" i="7"/>
  <c r="T83" i="7"/>
  <c r="AD83" i="7"/>
  <c r="AE85" i="7"/>
  <c r="W85" i="7"/>
  <c r="O85" i="7"/>
  <c r="T85" i="7"/>
  <c r="AC85" i="7"/>
  <c r="Y87" i="7"/>
  <c r="Q87" i="7"/>
  <c r="T87" i="7"/>
  <c r="AC87" i="7"/>
  <c r="AE92" i="7"/>
  <c r="W92" i="7"/>
  <c r="O92" i="7"/>
  <c r="T92" i="7"/>
  <c r="AC92" i="7"/>
  <c r="AC96" i="7"/>
  <c r="U96" i="7"/>
  <c r="M96" i="7"/>
  <c r="T96" i="7"/>
  <c r="AD96" i="7"/>
  <c r="N97" i="7"/>
  <c r="W97" i="7"/>
  <c r="AF97" i="7"/>
  <c r="M102" i="7"/>
  <c r="V102" i="7"/>
  <c r="AE102" i="7"/>
  <c r="M106" i="7"/>
  <c r="V106" i="7"/>
  <c r="AF106" i="7"/>
  <c r="N110" i="7"/>
  <c r="W110" i="7"/>
  <c r="AF110" i="7"/>
  <c r="Z116" i="7"/>
  <c r="R116" i="7"/>
  <c r="T116" i="7"/>
  <c r="AC116" i="7"/>
  <c r="Y120" i="7"/>
  <c r="Q120" i="7"/>
  <c r="T120" i="7"/>
  <c r="AC120" i="7"/>
  <c r="O129" i="7"/>
  <c r="Y129" i="7"/>
  <c r="M131" i="7"/>
  <c r="W131" i="7"/>
  <c r="AD138" i="7"/>
  <c r="V138" i="7"/>
  <c r="N138" i="7"/>
  <c r="AC138" i="7"/>
  <c r="U138" i="7"/>
  <c r="M138" i="7"/>
  <c r="W138" i="7"/>
  <c r="Z147" i="7"/>
  <c r="R147" i="7"/>
  <c r="Y147" i="7"/>
  <c r="Q147" i="7"/>
  <c r="U147" i="7"/>
  <c r="AE147" i="7"/>
  <c r="O153" i="7"/>
  <c r="Y153" i="7"/>
  <c r="AD156" i="7"/>
  <c r="V156" i="7"/>
  <c r="N156" i="7"/>
  <c r="AC156" i="7"/>
  <c r="U156" i="7"/>
  <c r="M156" i="7"/>
  <c r="W156" i="7"/>
  <c r="AF163" i="7"/>
  <c r="X163" i="7"/>
  <c r="P163" i="7"/>
  <c r="AE163" i="7"/>
  <c r="W163" i="7"/>
  <c r="O163" i="7"/>
  <c r="AD163" i="7"/>
  <c r="V163" i="7"/>
  <c r="N163" i="7"/>
  <c r="Y163" i="7"/>
  <c r="Z171" i="7"/>
  <c r="R171" i="7"/>
  <c r="AD171" i="7"/>
  <c r="V171" i="7"/>
  <c r="N171" i="7"/>
  <c r="AC171" i="7"/>
  <c r="U171" i="7"/>
  <c r="M171" i="7"/>
  <c r="AB171" i="7"/>
  <c r="T171" i="7"/>
  <c r="L171" i="7"/>
  <c r="AK171" i="7" s="1"/>
  <c r="AA171" i="7"/>
  <c r="H175" i="7"/>
  <c r="I175" i="7" s="1"/>
  <c r="J175" i="7" s="1"/>
  <c r="I176" i="7"/>
  <c r="J176" i="7" s="1"/>
  <c r="AD180" i="7"/>
  <c r="V180" i="7"/>
  <c r="N180" i="7"/>
  <c r="AA180" i="7"/>
  <c r="S180" i="7"/>
  <c r="Z180" i="7"/>
  <c r="R180" i="7"/>
  <c r="Y180" i="7"/>
  <c r="Q180" i="7"/>
  <c r="AF180" i="7"/>
  <c r="X180" i="7"/>
  <c r="P180" i="7"/>
  <c r="W180" i="7"/>
  <c r="R181" i="7"/>
  <c r="AB186" i="7"/>
  <c r="T186" i="7"/>
  <c r="L186" i="7"/>
  <c r="Y186" i="7"/>
  <c r="Q186" i="7"/>
  <c r="AF186" i="7"/>
  <c r="X186" i="7"/>
  <c r="P186" i="7"/>
  <c r="AE186" i="7"/>
  <c r="W186" i="7"/>
  <c r="O186" i="7"/>
  <c r="AD186" i="7"/>
  <c r="V186" i="7"/>
  <c r="N186" i="7"/>
  <c r="L195" i="7"/>
  <c r="AK195" i="7" s="1"/>
  <c r="AE195" i="7"/>
  <c r="Q197" i="7"/>
  <c r="Q200" i="7"/>
  <c r="Y201" i="7"/>
  <c r="Q201" i="7"/>
  <c r="AD201" i="7"/>
  <c r="V201" i="7"/>
  <c r="N201" i="7"/>
  <c r="AC201" i="7"/>
  <c r="U201" i="7"/>
  <c r="M201" i="7"/>
  <c r="AB201" i="7"/>
  <c r="T201" i="7"/>
  <c r="L201" i="7"/>
  <c r="AK201" i="7" s="1"/>
  <c r="AA201" i="7"/>
  <c r="S201" i="7"/>
  <c r="AF201" i="7"/>
  <c r="O205" i="7"/>
  <c r="S207" i="7"/>
  <c r="P216" i="7"/>
  <c r="N217" i="7"/>
  <c r="T240" i="7"/>
  <c r="AF265" i="7"/>
  <c r="X265" i="7"/>
  <c r="P265" i="7"/>
  <c r="AE265" i="7"/>
  <c r="W265" i="7"/>
  <c r="O265" i="7"/>
  <c r="AD265" i="7"/>
  <c r="V265" i="7"/>
  <c r="N265" i="7"/>
  <c r="AB265" i="7"/>
  <c r="T265" i="7"/>
  <c r="L265" i="7"/>
  <c r="AK265" i="7" s="1"/>
  <c r="AA265" i="7"/>
  <c r="S265" i="7"/>
  <c r="Z265" i="7"/>
  <c r="R265" i="7"/>
  <c r="Y265" i="7"/>
  <c r="Q265" i="7"/>
  <c r="Z275" i="7"/>
  <c r="R275" i="7"/>
  <c r="Y275" i="7"/>
  <c r="Q275" i="7"/>
  <c r="AF275" i="7"/>
  <c r="X275" i="7"/>
  <c r="P275" i="7"/>
  <c r="AD275" i="7"/>
  <c r="V275" i="7"/>
  <c r="N275" i="7"/>
  <c r="AC275" i="7"/>
  <c r="U275" i="7"/>
  <c r="M275" i="7"/>
  <c r="AB275" i="7"/>
  <c r="T275" i="7"/>
  <c r="L275" i="7"/>
  <c r="AK275" i="7" s="1"/>
  <c r="AA275" i="7"/>
  <c r="S275" i="7"/>
  <c r="X282" i="7"/>
  <c r="W290" i="7"/>
  <c r="U302" i="7"/>
  <c r="I326" i="7"/>
  <c r="J326" i="7" s="1"/>
  <c r="H325" i="7"/>
  <c r="I325" i="7" s="1"/>
  <c r="J325" i="7" s="1"/>
  <c r="AC351" i="7"/>
  <c r="U351" i="7"/>
  <c r="M351" i="7"/>
  <c r="AB351" i="7"/>
  <c r="T351" i="7"/>
  <c r="L351" i="7"/>
  <c r="AK351" i="7" s="1"/>
  <c r="AA351" i="7"/>
  <c r="S351" i="7"/>
  <c r="Z351" i="7"/>
  <c r="R351" i="7"/>
  <c r="Y351" i="7"/>
  <c r="Q351" i="7"/>
  <c r="AF351" i="7"/>
  <c r="X351" i="7"/>
  <c r="P351" i="7"/>
  <c r="AE351" i="7"/>
  <c r="W351" i="7"/>
  <c r="O351" i="7"/>
  <c r="AD351" i="7"/>
  <c r="V351" i="7"/>
  <c r="N351" i="7"/>
  <c r="Z356" i="7"/>
  <c r="R356" i="7"/>
  <c r="Y356" i="7"/>
  <c r="Q356" i="7"/>
  <c r="AF356" i="7"/>
  <c r="X356" i="7"/>
  <c r="P356" i="7"/>
  <c r="AE356" i="7"/>
  <c r="W356" i="7"/>
  <c r="O356" i="7"/>
  <c r="G356" i="7" s="1"/>
  <c r="AD356" i="7"/>
  <c r="V356" i="7"/>
  <c r="N356" i="7"/>
  <c r="AC356" i="7"/>
  <c r="U356" i="7"/>
  <c r="M356" i="7"/>
  <c r="AB356" i="7"/>
  <c r="T356" i="7"/>
  <c r="L356" i="7"/>
  <c r="AK356" i="7" s="1"/>
  <c r="AA356" i="7"/>
  <c r="S356" i="7"/>
  <c r="AC362" i="7"/>
  <c r="U362" i="7"/>
  <c r="M362" i="7"/>
  <c r="AB362" i="7"/>
  <c r="T362" i="7"/>
  <c r="L362" i="7"/>
  <c r="AK362" i="7" s="1"/>
  <c r="AA362" i="7"/>
  <c r="S362" i="7"/>
  <c r="Z362" i="7"/>
  <c r="R362" i="7"/>
  <c r="Y362" i="7"/>
  <c r="Q362" i="7"/>
  <c r="AF362" i="7"/>
  <c r="X362" i="7"/>
  <c r="P362" i="7"/>
  <c r="AE362" i="7"/>
  <c r="W362" i="7"/>
  <c r="O362" i="7"/>
  <c r="AD362" i="7"/>
  <c r="V362" i="7"/>
  <c r="N362" i="7"/>
  <c r="N9" i="7"/>
  <c r="W9" i="7"/>
  <c r="AF9" i="7"/>
  <c r="N13" i="7"/>
  <c r="W13" i="7"/>
  <c r="AF13" i="7"/>
  <c r="P24" i="7"/>
  <c r="Y24" i="7"/>
  <c r="O29" i="7"/>
  <c r="X29" i="7"/>
  <c r="Q30" i="7"/>
  <c r="Z30" i="7"/>
  <c r="O37" i="7"/>
  <c r="X37" i="7"/>
  <c r="P38" i="7"/>
  <c r="Z38" i="7"/>
  <c r="AD40" i="7"/>
  <c r="V40" i="7"/>
  <c r="N40" i="7"/>
  <c r="T40" i="7"/>
  <c r="AC40" i="7"/>
  <c r="N44" i="7"/>
  <c r="X44" i="7"/>
  <c r="Q45" i="7"/>
  <c r="Z45" i="7"/>
  <c r="O48" i="7"/>
  <c r="X48" i="7"/>
  <c r="L54" i="7"/>
  <c r="AK54" i="7" s="1"/>
  <c r="U54" i="7"/>
  <c r="AD54" i="7"/>
  <c r="L58" i="7"/>
  <c r="AK58" i="7" s="1"/>
  <c r="U58" i="7"/>
  <c r="AD58" i="7"/>
  <c r="P60" i="7"/>
  <c r="Y60" i="7"/>
  <c r="O63" i="7"/>
  <c r="X63" i="7"/>
  <c r="P64" i="7"/>
  <c r="Y64" i="7"/>
  <c r="O68" i="7"/>
  <c r="X68" i="7"/>
  <c r="AB74" i="7"/>
  <c r="T74" i="7"/>
  <c r="L74" i="7"/>
  <c r="U74" i="7"/>
  <c r="AD74" i="7"/>
  <c r="P75" i="7"/>
  <c r="Y75" i="7"/>
  <c r="AD76" i="7"/>
  <c r="V76" i="7"/>
  <c r="N76" i="7"/>
  <c r="T76" i="7"/>
  <c r="AC76" i="7"/>
  <c r="P77" i="7"/>
  <c r="Y77" i="7"/>
  <c r="AF78" i="7"/>
  <c r="X78" i="7"/>
  <c r="P78" i="7"/>
  <c r="T78" i="7"/>
  <c r="AC78" i="7"/>
  <c r="O79" i="7"/>
  <c r="X79" i="7"/>
  <c r="L83" i="7"/>
  <c r="V83" i="7"/>
  <c r="AE83" i="7"/>
  <c r="L85" i="7"/>
  <c r="U85" i="7"/>
  <c r="AD85" i="7"/>
  <c r="L87" i="7"/>
  <c r="U87" i="7"/>
  <c r="AD87" i="7"/>
  <c r="L92" i="7"/>
  <c r="AK92" i="7" s="1"/>
  <c r="U92" i="7"/>
  <c r="AD92" i="7"/>
  <c r="L96" i="7"/>
  <c r="AK96" i="7" s="1"/>
  <c r="V96" i="7"/>
  <c r="AE96" i="7"/>
  <c r="O97" i="7"/>
  <c r="X97" i="7"/>
  <c r="N102" i="7"/>
  <c r="W102" i="7"/>
  <c r="AF102" i="7"/>
  <c r="N106" i="7"/>
  <c r="X106" i="7"/>
  <c r="O110" i="7"/>
  <c r="X110" i="7"/>
  <c r="L116" i="7"/>
  <c r="AK116" i="7" s="1"/>
  <c r="U116" i="7"/>
  <c r="AD116" i="7"/>
  <c r="L120" i="7"/>
  <c r="AK120" i="7" s="1"/>
  <c r="U120" i="7"/>
  <c r="AD120" i="7"/>
  <c r="P129" i="7"/>
  <c r="Z129" i="7"/>
  <c r="AA130" i="7"/>
  <c r="S130" i="7"/>
  <c r="Z130" i="7"/>
  <c r="R130" i="7"/>
  <c r="G130" i="7" s="1"/>
  <c r="U130" i="7"/>
  <c r="AE130" i="7"/>
  <c r="N131" i="7"/>
  <c r="Z131" i="7"/>
  <c r="AF132" i="7"/>
  <c r="X132" i="7"/>
  <c r="P132" i="7"/>
  <c r="AE132" i="7"/>
  <c r="W132" i="7"/>
  <c r="O132" i="7"/>
  <c r="U132" i="7"/>
  <c r="L138" i="7"/>
  <c r="X138" i="7"/>
  <c r="L147" i="7"/>
  <c r="AK147" i="7" s="1"/>
  <c r="V147" i="7"/>
  <c r="AF147" i="7"/>
  <c r="P153" i="7"/>
  <c r="Z153" i="7"/>
  <c r="L156" i="7"/>
  <c r="AK156" i="7" s="1"/>
  <c r="X156" i="7"/>
  <c r="L163" i="7"/>
  <c r="Z163" i="7"/>
  <c r="O171" i="7"/>
  <c r="AE171" i="7"/>
  <c r="AB180" i="7"/>
  <c r="S181" i="7"/>
  <c r="Z182" i="7"/>
  <c r="R182" i="7"/>
  <c r="AE182" i="7"/>
  <c r="W182" i="7"/>
  <c r="O182" i="7"/>
  <c r="AD182" i="7"/>
  <c r="V182" i="7"/>
  <c r="N182" i="7"/>
  <c r="AC182" i="7"/>
  <c r="U182" i="7"/>
  <c r="M182" i="7"/>
  <c r="AB182" i="7"/>
  <c r="T182" i="7"/>
  <c r="L182" i="7"/>
  <c r="AK182" i="7" s="1"/>
  <c r="AC187" i="7"/>
  <c r="U187" i="7"/>
  <c r="M187" i="7"/>
  <c r="Z187" i="7"/>
  <c r="R187" i="7"/>
  <c r="Y187" i="7"/>
  <c r="Q187" i="7"/>
  <c r="AF187" i="7"/>
  <c r="X187" i="7"/>
  <c r="P187" i="7"/>
  <c r="AE187" i="7"/>
  <c r="W187" i="7"/>
  <c r="O187" i="7"/>
  <c r="AD187" i="7"/>
  <c r="AC192" i="7"/>
  <c r="U192" i="7"/>
  <c r="M192" i="7"/>
  <c r="Z192" i="7"/>
  <c r="R192" i="7"/>
  <c r="Y192" i="7"/>
  <c r="Q192" i="7"/>
  <c r="AF192" i="7"/>
  <c r="X192" i="7"/>
  <c r="P192" i="7"/>
  <c r="AE192" i="7"/>
  <c r="W192" i="7"/>
  <c r="O192" i="7"/>
  <c r="AD192" i="7"/>
  <c r="M195" i="7"/>
  <c r="S197" i="7"/>
  <c r="R200" i="7"/>
  <c r="O201" i="7"/>
  <c r="Q205" i="7"/>
  <c r="AD206" i="7"/>
  <c r="V206" i="7"/>
  <c r="N206" i="7"/>
  <c r="AA206" i="7"/>
  <c r="S206" i="7"/>
  <c r="Z206" i="7"/>
  <c r="R206" i="7"/>
  <c r="Y206" i="7"/>
  <c r="Q206" i="7"/>
  <c r="AF206" i="7"/>
  <c r="X206" i="7"/>
  <c r="P206" i="7"/>
  <c r="AC206" i="7"/>
  <c r="U207" i="7"/>
  <c r="W216" i="7"/>
  <c r="U217" i="7"/>
  <c r="Y220" i="7"/>
  <c r="Q220" i="7"/>
  <c r="AF220" i="7"/>
  <c r="X220" i="7"/>
  <c r="P220" i="7"/>
  <c r="AC220" i="7"/>
  <c r="U220" i="7"/>
  <c r="M220" i="7"/>
  <c r="AB220" i="7"/>
  <c r="T220" i="7"/>
  <c r="L220" i="7"/>
  <c r="AK220" i="7" s="1"/>
  <c r="AA220" i="7"/>
  <c r="S220" i="7"/>
  <c r="Z220" i="7"/>
  <c r="R220" i="7"/>
  <c r="AD233" i="7"/>
  <c r="V233" i="7"/>
  <c r="N233" i="7"/>
  <c r="AC233" i="7"/>
  <c r="U233" i="7"/>
  <c r="M233" i="7"/>
  <c r="Z233" i="7"/>
  <c r="R233" i="7"/>
  <c r="Y233" i="7"/>
  <c r="Q233" i="7"/>
  <c r="AF233" i="7"/>
  <c r="X233" i="7"/>
  <c r="P233" i="7"/>
  <c r="AE233" i="7"/>
  <c r="W233" i="7"/>
  <c r="O233" i="7"/>
  <c r="AA240" i="7"/>
  <c r="I251" i="7"/>
  <c r="J251" i="7" s="1"/>
  <c r="H250" i="7"/>
  <c r="I250" i="7" s="1"/>
  <c r="J250" i="7" s="1"/>
  <c r="O275" i="7"/>
  <c r="AD287" i="7"/>
  <c r="V287" i="7"/>
  <c r="N287" i="7"/>
  <c r="AC287" i="7"/>
  <c r="U287" i="7"/>
  <c r="M287" i="7"/>
  <c r="AB287" i="7"/>
  <c r="T287" i="7"/>
  <c r="L287" i="7"/>
  <c r="Z287" i="7"/>
  <c r="R287" i="7"/>
  <c r="Y287" i="7"/>
  <c r="Q287" i="7"/>
  <c r="AF287" i="7"/>
  <c r="X287" i="7"/>
  <c r="P287" i="7"/>
  <c r="AE287" i="7"/>
  <c r="W287" i="7"/>
  <c r="O287" i="7"/>
  <c r="AD292" i="7"/>
  <c r="V292" i="7"/>
  <c r="N292" i="7"/>
  <c r="AC292" i="7"/>
  <c r="U292" i="7"/>
  <c r="M292" i="7"/>
  <c r="AB292" i="7"/>
  <c r="T292" i="7"/>
  <c r="L292" i="7"/>
  <c r="AK292" i="7" s="1"/>
  <c r="Z292" i="7"/>
  <c r="R292" i="7"/>
  <c r="Y292" i="7"/>
  <c r="Q292" i="7"/>
  <c r="AF292" i="7"/>
  <c r="X292" i="7"/>
  <c r="P292" i="7"/>
  <c r="AE292" i="7"/>
  <c r="W292" i="7"/>
  <c r="O292" i="7"/>
  <c r="AB300" i="7"/>
  <c r="T300" i="7"/>
  <c r="L300" i="7"/>
  <c r="AK300" i="7" s="1"/>
  <c r="AA300" i="7"/>
  <c r="S300" i="7"/>
  <c r="Z300" i="7"/>
  <c r="R300" i="7"/>
  <c r="AF300" i="7"/>
  <c r="X300" i="7"/>
  <c r="P300" i="7"/>
  <c r="AE300" i="7"/>
  <c r="W300" i="7"/>
  <c r="O300" i="7"/>
  <c r="AD300" i="7"/>
  <c r="V300" i="7"/>
  <c r="N300" i="7"/>
  <c r="AC300" i="7"/>
  <c r="U300" i="7"/>
  <c r="M300" i="7"/>
  <c r="Y320" i="7"/>
  <c r="Q320" i="7"/>
  <c r="AF320" i="7"/>
  <c r="X320" i="7"/>
  <c r="P320" i="7"/>
  <c r="AE320" i="7"/>
  <c r="W320" i="7"/>
  <c r="O320" i="7"/>
  <c r="AD320" i="7"/>
  <c r="V320" i="7"/>
  <c r="N320" i="7"/>
  <c r="AC320" i="7"/>
  <c r="U320" i="7"/>
  <c r="M320" i="7"/>
  <c r="AB320" i="7"/>
  <c r="T320" i="7"/>
  <c r="L320" i="7"/>
  <c r="AK320" i="7" s="1"/>
  <c r="AA320" i="7"/>
  <c r="S320" i="7"/>
  <c r="Z320" i="7"/>
  <c r="R320" i="7"/>
  <c r="O9" i="7"/>
  <c r="X9" i="7"/>
  <c r="O13" i="7"/>
  <c r="X13" i="7"/>
  <c r="Q24" i="7"/>
  <c r="AA24" i="7"/>
  <c r="P29" i="7"/>
  <c r="Y29" i="7"/>
  <c r="R30" i="7"/>
  <c r="AA30" i="7"/>
  <c r="P37" i="7"/>
  <c r="Y37" i="7"/>
  <c r="R38" i="7"/>
  <c r="AA38" i="7"/>
  <c r="L40" i="7"/>
  <c r="AK40" i="7" s="1"/>
  <c r="U40" i="7"/>
  <c r="AE40" i="7"/>
  <c r="P44" i="7"/>
  <c r="Y44" i="7"/>
  <c r="R45" i="7"/>
  <c r="AA45" i="7"/>
  <c r="P48" i="7"/>
  <c r="Z48" i="7"/>
  <c r="Z49" i="7"/>
  <c r="R49" i="7"/>
  <c r="T49" i="7"/>
  <c r="AC49" i="7"/>
  <c r="M54" i="7"/>
  <c r="V54" i="7"/>
  <c r="AE54" i="7"/>
  <c r="M58" i="7"/>
  <c r="V58" i="7"/>
  <c r="AE58" i="7"/>
  <c r="Q60" i="7"/>
  <c r="Z60" i="7"/>
  <c r="P63" i="7"/>
  <c r="Y63" i="7"/>
  <c r="Q64" i="7"/>
  <c r="Z64" i="7"/>
  <c r="P68" i="7"/>
  <c r="Y68" i="7"/>
  <c r="R69" i="7"/>
  <c r="AA69" i="7"/>
  <c r="AF70" i="7"/>
  <c r="X70" i="7"/>
  <c r="P70" i="7"/>
  <c r="G70" i="7" s="1"/>
  <c r="T70" i="7"/>
  <c r="AC70" i="7"/>
  <c r="M74" i="7"/>
  <c r="V74" i="7"/>
  <c r="AE74" i="7"/>
  <c r="Q75" i="7"/>
  <c r="Z75" i="7"/>
  <c r="L76" i="7"/>
  <c r="U76" i="7"/>
  <c r="AE76" i="7"/>
  <c r="Q77" i="7"/>
  <c r="Z77" i="7"/>
  <c r="L78" i="7"/>
  <c r="U78" i="7"/>
  <c r="AD78" i="7"/>
  <c r="P79" i="7"/>
  <c r="Z79" i="7"/>
  <c r="Z80" i="7"/>
  <c r="R80" i="7"/>
  <c r="T80" i="7"/>
  <c r="AC80" i="7"/>
  <c r="R82" i="7"/>
  <c r="AA82" i="7"/>
  <c r="N83" i="7"/>
  <c r="W83" i="7"/>
  <c r="AF83" i="7"/>
  <c r="R84" i="7"/>
  <c r="AA84" i="7"/>
  <c r="M85" i="7"/>
  <c r="V85" i="7"/>
  <c r="AF85" i="7"/>
  <c r="R86" i="7"/>
  <c r="AA86" i="7"/>
  <c r="M87" i="7"/>
  <c r="V87" i="7"/>
  <c r="AE87" i="7"/>
  <c r="Z90" i="7"/>
  <c r="R90" i="7"/>
  <c r="T90" i="7"/>
  <c r="AC90" i="7"/>
  <c r="M92" i="7"/>
  <c r="V92" i="7"/>
  <c r="AF92" i="7"/>
  <c r="N96" i="7"/>
  <c r="W96" i="7"/>
  <c r="AF96" i="7"/>
  <c r="P97" i="7"/>
  <c r="Y97" i="7"/>
  <c r="O102" i="7"/>
  <c r="X102" i="7"/>
  <c r="P106" i="7"/>
  <c r="Y106" i="7"/>
  <c r="R107" i="7"/>
  <c r="AA107" i="7"/>
  <c r="P110" i="7"/>
  <c r="Z110" i="7"/>
  <c r="Z111" i="7"/>
  <c r="R111" i="7"/>
  <c r="T111" i="7"/>
  <c r="AC111" i="7"/>
  <c r="M116" i="7"/>
  <c r="V116" i="7"/>
  <c r="AE116" i="7"/>
  <c r="M120" i="7"/>
  <c r="V120" i="7"/>
  <c r="AE120" i="7"/>
  <c r="AD122" i="7"/>
  <c r="V122" i="7"/>
  <c r="N122" i="7"/>
  <c r="AC122" i="7"/>
  <c r="U122" i="7"/>
  <c r="M122" i="7"/>
  <c r="W122" i="7"/>
  <c r="Q129" i="7"/>
  <c r="AA129" i="7"/>
  <c r="L130" i="7"/>
  <c r="AK130" i="7" s="1"/>
  <c r="V130" i="7"/>
  <c r="AF130" i="7"/>
  <c r="O131" i="7"/>
  <c r="AA131" i="7"/>
  <c r="L132" i="7"/>
  <c r="AK132" i="7" s="1"/>
  <c r="V132" i="7"/>
  <c r="O138" i="7"/>
  <c r="Y138" i="7"/>
  <c r="R146" i="7"/>
  <c r="AD146" i="7"/>
  <c r="M147" i="7"/>
  <c r="W147" i="7"/>
  <c r="AC148" i="7"/>
  <c r="Q153" i="7"/>
  <c r="AA153" i="7"/>
  <c r="O156" i="7"/>
  <c r="Y156" i="7"/>
  <c r="AE162" i="7"/>
  <c r="W162" i="7"/>
  <c r="O162" i="7"/>
  <c r="AD162" i="7"/>
  <c r="V162" i="7"/>
  <c r="N162" i="7"/>
  <c r="AC162" i="7"/>
  <c r="U162" i="7"/>
  <c r="M162" i="7"/>
  <c r="Y162" i="7"/>
  <c r="M163" i="7"/>
  <c r="AA163" i="7"/>
  <c r="T167" i="7"/>
  <c r="W168" i="7"/>
  <c r="P171" i="7"/>
  <c r="AF171" i="7"/>
  <c r="AA177" i="7"/>
  <c r="AC180" i="7"/>
  <c r="U181" i="7"/>
  <c r="P182" i="7"/>
  <c r="R186" i="7"/>
  <c r="L187" i="7"/>
  <c r="L192" i="7"/>
  <c r="AK192" i="7" s="1"/>
  <c r="AA193" i="7"/>
  <c r="O195" i="7"/>
  <c r="X197" i="7"/>
  <c r="T200" i="7"/>
  <c r="P201" i="7"/>
  <c r="AE202" i="7"/>
  <c r="W202" i="7"/>
  <c r="O202" i="7"/>
  <c r="AB202" i="7"/>
  <c r="T202" i="7"/>
  <c r="L202" i="7"/>
  <c r="AK202" i="7" s="1"/>
  <c r="AA202" i="7"/>
  <c r="S202" i="7"/>
  <c r="Z202" i="7"/>
  <c r="R202" i="7"/>
  <c r="Y202" i="7"/>
  <c r="Q202" i="7"/>
  <c r="AD202" i="7"/>
  <c r="V205" i="7"/>
  <c r="L206" i="7"/>
  <c r="AK206" i="7" s="1"/>
  <c r="AE206" i="7"/>
  <c r="Z207" i="7"/>
  <c r="X216" i="7"/>
  <c r="V217" i="7"/>
  <c r="N220" i="7"/>
  <c r="L233" i="7"/>
  <c r="AK233" i="7" s="1"/>
  <c r="M265" i="7"/>
  <c r="AC281" i="7"/>
  <c r="U281" i="7"/>
  <c r="M281" i="7"/>
  <c r="AB281" i="7"/>
  <c r="T281" i="7"/>
  <c r="L281" i="7"/>
  <c r="AK281" i="7" s="1"/>
  <c r="AA281" i="7"/>
  <c r="S281" i="7"/>
  <c r="Y281" i="7"/>
  <c r="Q281" i="7"/>
  <c r="AF281" i="7"/>
  <c r="X281" i="7"/>
  <c r="P281" i="7"/>
  <c r="AE281" i="7"/>
  <c r="W281" i="7"/>
  <c r="O281" i="7"/>
  <c r="AD281" i="7"/>
  <c r="V281" i="7"/>
  <c r="N281" i="7"/>
  <c r="AE295" i="7"/>
  <c r="W295" i="7"/>
  <c r="O295" i="7"/>
  <c r="AD295" i="7"/>
  <c r="V295" i="7"/>
  <c r="N295" i="7"/>
  <c r="AC295" i="7"/>
  <c r="U295" i="7"/>
  <c r="M295" i="7"/>
  <c r="AA295" i="7"/>
  <c r="S295" i="7"/>
  <c r="Z295" i="7"/>
  <c r="R295" i="7"/>
  <c r="Y295" i="7"/>
  <c r="Q295" i="7"/>
  <c r="AF295" i="7"/>
  <c r="X295" i="7"/>
  <c r="P295" i="7"/>
  <c r="AB315" i="7"/>
  <c r="T315" i="7"/>
  <c r="L315" i="7"/>
  <c r="AK315" i="7" s="1"/>
  <c r="AA315" i="7"/>
  <c r="S315" i="7"/>
  <c r="Z315" i="7"/>
  <c r="R315" i="7"/>
  <c r="Y315" i="7"/>
  <c r="Q315" i="7"/>
  <c r="AF315" i="7"/>
  <c r="X315" i="7"/>
  <c r="P315" i="7"/>
  <c r="AE315" i="7"/>
  <c r="W315" i="7"/>
  <c r="O315" i="7"/>
  <c r="AD315" i="7"/>
  <c r="V315" i="7"/>
  <c r="N315" i="7"/>
  <c r="AC315" i="7"/>
  <c r="U315" i="7"/>
  <c r="M315" i="7"/>
  <c r="AA330" i="7"/>
  <c r="S330" i="7"/>
  <c r="Z330" i="7"/>
  <c r="R330" i="7"/>
  <c r="Y330" i="7"/>
  <c r="Q330" i="7"/>
  <c r="AF330" i="7"/>
  <c r="X330" i="7"/>
  <c r="P330" i="7"/>
  <c r="AE330" i="7"/>
  <c r="W330" i="7"/>
  <c r="O330" i="7"/>
  <c r="AD330" i="7"/>
  <c r="V330" i="7"/>
  <c r="N330" i="7"/>
  <c r="AC330" i="7"/>
  <c r="U330" i="7"/>
  <c r="M330" i="7"/>
  <c r="AB330" i="7"/>
  <c r="T330" i="7"/>
  <c r="L330" i="7"/>
  <c r="AK330" i="7" s="1"/>
  <c r="AF346" i="7"/>
  <c r="X346" i="7"/>
  <c r="P346" i="7"/>
  <c r="AE346" i="7"/>
  <c r="W346" i="7"/>
  <c r="O346" i="7"/>
  <c r="AD346" i="7"/>
  <c r="V346" i="7"/>
  <c r="N346" i="7"/>
  <c r="AC346" i="7"/>
  <c r="U346" i="7"/>
  <c r="M346" i="7"/>
  <c r="AB346" i="7"/>
  <c r="T346" i="7"/>
  <c r="L346" i="7"/>
  <c r="AK346" i="7" s="1"/>
  <c r="AA346" i="7"/>
  <c r="S346" i="7"/>
  <c r="Z346" i="7"/>
  <c r="R346" i="7"/>
  <c r="Y346" i="7"/>
  <c r="Q346" i="7"/>
  <c r="AF357" i="7"/>
  <c r="X357" i="7"/>
  <c r="P357" i="7"/>
  <c r="AE357" i="7"/>
  <c r="W357" i="7"/>
  <c r="O357" i="7"/>
  <c r="AD357" i="7"/>
  <c r="V357" i="7"/>
  <c r="N357" i="7"/>
  <c r="AC357" i="7"/>
  <c r="U357" i="7"/>
  <c r="M357" i="7"/>
  <c r="AB357" i="7"/>
  <c r="T357" i="7"/>
  <c r="L357" i="7"/>
  <c r="AK357" i="7" s="1"/>
  <c r="AA357" i="7"/>
  <c r="S357" i="7"/>
  <c r="Z357" i="7"/>
  <c r="R357" i="7"/>
  <c r="Y357" i="7"/>
  <c r="Q357" i="7"/>
  <c r="AA363" i="7"/>
  <c r="S363" i="7"/>
  <c r="Z363" i="7"/>
  <c r="R363" i="7"/>
  <c r="Y363" i="7"/>
  <c r="Q363" i="7"/>
  <c r="AF363" i="7"/>
  <c r="X363" i="7"/>
  <c r="P363" i="7"/>
  <c r="AE363" i="7"/>
  <c r="W363" i="7"/>
  <c r="O363" i="7"/>
  <c r="AD363" i="7"/>
  <c r="V363" i="7"/>
  <c r="N363" i="7"/>
  <c r="AC363" i="7"/>
  <c r="U363" i="7"/>
  <c r="M363" i="7"/>
  <c r="AB363" i="7"/>
  <c r="T363" i="7"/>
  <c r="L363" i="7"/>
  <c r="AK363" i="7" s="1"/>
  <c r="P9" i="7"/>
  <c r="Z9" i="7"/>
  <c r="Z10" i="7"/>
  <c r="R10" i="7"/>
  <c r="T10" i="7"/>
  <c r="AC10" i="7"/>
  <c r="P13" i="7"/>
  <c r="Y13" i="7"/>
  <c r="S24" i="7"/>
  <c r="Q29" i="7"/>
  <c r="Z29" i="7"/>
  <c r="S30" i="7"/>
  <c r="Q37" i="7"/>
  <c r="AA37" i="7"/>
  <c r="S38" i="7"/>
  <c r="M40" i="7"/>
  <c r="W40" i="7"/>
  <c r="AF40" i="7"/>
  <c r="Q44" i="7"/>
  <c r="Z44" i="7"/>
  <c r="S45" i="7"/>
  <c r="R48" i="7"/>
  <c r="AA48" i="7"/>
  <c r="L49" i="7"/>
  <c r="U49" i="7"/>
  <c r="AD49" i="7"/>
  <c r="N54" i="7"/>
  <c r="W54" i="7"/>
  <c r="AF54" i="7"/>
  <c r="N58" i="7"/>
  <c r="W58" i="7"/>
  <c r="AF58" i="7"/>
  <c r="R60" i="7"/>
  <c r="AA60" i="7"/>
  <c r="Q63" i="7"/>
  <c r="Z63" i="7"/>
  <c r="R64" i="7"/>
  <c r="AA64" i="7"/>
  <c r="Q68" i="7"/>
  <c r="Z68" i="7"/>
  <c r="S69" i="7"/>
  <c r="L70" i="7"/>
  <c r="AK70" i="7" s="1"/>
  <c r="U70" i="7"/>
  <c r="AD70" i="7"/>
  <c r="N74" i="7"/>
  <c r="W74" i="7"/>
  <c r="AF74" i="7"/>
  <c r="R75" i="7"/>
  <c r="AA75" i="7"/>
  <c r="M76" i="7"/>
  <c r="W76" i="7"/>
  <c r="AF76" i="7"/>
  <c r="R77" i="7"/>
  <c r="AA77" i="7"/>
  <c r="M78" i="7"/>
  <c r="V78" i="7"/>
  <c r="AE78" i="7"/>
  <c r="R79" i="7"/>
  <c r="AA79" i="7"/>
  <c r="L80" i="7"/>
  <c r="U80" i="7"/>
  <c r="AD80" i="7"/>
  <c r="S82" i="7"/>
  <c r="O83" i="7"/>
  <c r="X83" i="7"/>
  <c r="S84" i="7"/>
  <c r="N85" i="7"/>
  <c r="X85" i="7"/>
  <c r="S86" i="7"/>
  <c r="N87" i="7"/>
  <c r="W87" i="7"/>
  <c r="AF87" i="7"/>
  <c r="L90" i="7"/>
  <c r="AK90" i="7" s="1"/>
  <c r="U90" i="7"/>
  <c r="AD90" i="7"/>
  <c r="N92" i="7"/>
  <c r="X92" i="7"/>
  <c r="O96" i="7"/>
  <c r="X96" i="7"/>
  <c r="Q97" i="7"/>
  <c r="Z97" i="7"/>
  <c r="P102" i="7"/>
  <c r="Z102" i="7"/>
  <c r="Q106" i="7"/>
  <c r="Z106" i="7"/>
  <c r="S107" i="7"/>
  <c r="R110" i="7"/>
  <c r="AA110" i="7"/>
  <c r="L111" i="7"/>
  <c r="U111" i="7"/>
  <c r="AD111" i="7"/>
  <c r="N116" i="7"/>
  <c r="W116" i="7"/>
  <c r="AF116" i="7"/>
  <c r="N120" i="7"/>
  <c r="W120" i="7"/>
  <c r="AF120" i="7"/>
  <c r="L122" i="7"/>
  <c r="AK122" i="7" s="1"/>
  <c r="X122" i="7"/>
  <c r="R129" i="7"/>
  <c r="AD129" i="7"/>
  <c r="M130" i="7"/>
  <c r="W130" i="7"/>
  <c r="R131" i="7"/>
  <c r="AB131" i="7"/>
  <c r="M132" i="7"/>
  <c r="Y132" i="7"/>
  <c r="P138" i="7"/>
  <c r="Z138" i="7"/>
  <c r="U146" i="7"/>
  <c r="N147" i="7"/>
  <c r="X147" i="7"/>
  <c r="T148" i="7"/>
  <c r="R153" i="7"/>
  <c r="AB153" i="7"/>
  <c r="P156" i="7"/>
  <c r="Z156" i="7"/>
  <c r="AB157" i="7"/>
  <c r="T157" i="7"/>
  <c r="L157" i="7"/>
  <c r="AK157" i="7" s="1"/>
  <c r="AA157" i="7"/>
  <c r="S157" i="7"/>
  <c r="Z157" i="7"/>
  <c r="R157" i="7"/>
  <c r="W157" i="7"/>
  <c r="L162" i="7"/>
  <c r="Z162" i="7"/>
  <c r="Q163" i="7"/>
  <c r="AB163" i="7"/>
  <c r="Q171" i="7"/>
  <c r="U178" i="7"/>
  <c r="L180" i="7"/>
  <c r="AK180" i="7" s="1"/>
  <c r="AE180" i="7"/>
  <c r="Z181" i="7"/>
  <c r="Q182" i="7"/>
  <c r="S186" i="7"/>
  <c r="N187" i="7"/>
  <c r="H190" i="7"/>
  <c r="I190" i="7" s="1"/>
  <c r="J190" i="7" s="1"/>
  <c r="I191" i="7"/>
  <c r="J191" i="7" s="1"/>
  <c r="N192" i="7"/>
  <c r="T195" i="7"/>
  <c r="Y197" i="7"/>
  <c r="Y200" i="7"/>
  <c r="R201" i="7"/>
  <c r="M202" i="7"/>
  <c r="AF202" i="7"/>
  <c r="W205" i="7"/>
  <c r="M206" i="7"/>
  <c r="AA207" i="7"/>
  <c r="AE216" i="7"/>
  <c r="AC217" i="7"/>
  <c r="O220" i="7"/>
  <c r="Z226" i="7"/>
  <c r="S233" i="7"/>
  <c r="AA256" i="7"/>
  <c r="S256" i="7"/>
  <c r="Z256" i="7"/>
  <c r="R256" i="7"/>
  <c r="Y256" i="7"/>
  <c r="Q256" i="7"/>
  <c r="AE256" i="7"/>
  <c r="W256" i="7"/>
  <c r="O256" i="7"/>
  <c r="AD256" i="7"/>
  <c r="V256" i="7"/>
  <c r="N256" i="7"/>
  <c r="AC256" i="7"/>
  <c r="U256" i="7"/>
  <c r="M256" i="7"/>
  <c r="AB256" i="7"/>
  <c r="T256" i="7"/>
  <c r="L256" i="7"/>
  <c r="AK256" i="7" s="1"/>
  <c r="U265" i="7"/>
  <c r="AA271" i="7"/>
  <c r="S271" i="7"/>
  <c r="Z271" i="7"/>
  <c r="R271" i="7"/>
  <c r="Y271" i="7"/>
  <c r="Q271" i="7"/>
  <c r="AE271" i="7"/>
  <c r="W271" i="7"/>
  <c r="O271" i="7"/>
  <c r="AD271" i="7"/>
  <c r="V271" i="7"/>
  <c r="N271" i="7"/>
  <c r="AC271" i="7"/>
  <c r="U271" i="7"/>
  <c r="M271" i="7"/>
  <c r="AB271" i="7"/>
  <c r="T271" i="7"/>
  <c r="L271" i="7"/>
  <c r="AK271" i="7" s="1"/>
  <c r="AE275" i="7"/>
  <c r="AD277" i="7"/>
  <c r="V277" i="7"/>
  <c r="N277" i="7"/>
  <c r="AC277" i="7"/>
  <c r="U277" i="7"/>
  <c r="M277" i="7"/>
  <c r="AB277" i="7"/>
  <c r="T277" i="7"/>
  <c r="L277" i="7"/>
  <c r="AK277" i="7" s="1"/>
  <c r="Z277" i="7"/>
  <c r="R277" i="7"/>
  <c r="Y277" i="7"/>
  <c r="Q277" i="7"/>
  <c r="AF277" i="7"/>
  <c r="X277" i="7"/>
  <c r="P277" i="7"/>
  <c r="AE277" i="7"/>
  <c r="W277" i="7"/>
  <c r="O277" i="7"/>
  <c r="R281" i="7"/>
  <c r="AA287" i="7"/>
  <c r="AF291" i="7"/>
  <c r="X291" i="7"/>
  <c r="P291" i="7"/>
  <c r="AE291" i="7"/>
  <c r="W291" i="7"/>
  <c r="O291" i="7"/>
  <c r="AD291" i="7"/>
  <c r="V291" i="7"/>
  <c r="N291" i="7"/>
  <c r="AB291" i="7"/>
  <c r="T291" i="7"/>
  <c r="L291" i="7"/>
  <c r="AK291" i="7" s="1"/>
  <c r="AA291" i="7"/>
  <c r="S291" i="7"/>
  <c r="Z291" i="7"/>
  <c r="R291" i="7"/>
  <c r="Y291" i="7"/>
  <c r="Q291" i="7"/>
  <c r="AA292" i="7"/>
  <c r="L295" i="7"/>
  <c r="AK295" i="7" s="1"/>
  <c r="AA297" i="7"/>
  <c r="S297" i="7"/>
  <c r="Z297" i="7"/>
  <c r="R297" i="7"/>
  <c r="Y297" i="7"/>
  <c r="Q297" i="7"/>
  <c r="AE297" i="7"/>
  <c r="W297" i="7"/>
  <c r="O297" i="7"/>
  <c r="AD297" i="7"/>
  <c r="V297" i="7"/>
  <c r="N297" i="7"/>
  <c r="AC297" i="7"/>
  <c r="U297" i="7"/>
  <c r="M297" i="7"/>
  <c r="AB297" i="7"/>
  <c r="T297" i="7"/>
  <c r="L297" i="7"/>
  <c r="AK297" i="7" s="1"/>
  <c r="Y300" i="7"/>
  <c r="AC307" i="7"/>
  <c r="U307" i="7"/>
  <c r="M307" i="7"/>
  <c r="AB307" i="7"/>
  <c r="T307" i="7"/>
  <c r="L307" i="7"/>
  <c r="AK307" i="7" s="1"/>
  <c r="AA307" i="7"/>
  <c r="S307" i="7"/>
  <c r="Z307" i="7"/>
  <c r="R307" i="7"/>
  <c r="Y307" i="7"/>
  <c r="Q307" i="7"/>
  <c r="AF307" i="7"/>
  <c r="X307" i="7"/>
  <c r="P307" i="7"/>
  <c r="AE307" i="7"/>
  <c r="W307" i="7"/>
  <c r="O307" i="7"/>
  <c r="AD307" i="7"/>
  <c r="V307" i="7"/>
  <c r="N307" i="7"/>
  <c r="AA352" i="7"/>
  <c r="S352" i="7"/>
  <c r="Z352" i="7"/>
  <c r="R352" i="7"/>
  <c r="Y352" i="7"/>
  <c r="Q352" i="7"/>
  <c r="AF352" i="7"/>
  <c r="X352" i="7"/>
  <c r="P352" i="7"/>
  <c r="AE352" i="7"/>
  <c r="W352" i="7"/>
  <c r="O352" i="7"/>
  <c r="AD352" i="7"/>
  <c r="V352" i="7"/>
  <c r="N352" i="7"/>
  <c r="AC352" i="7"/>
  <c r="U352" i="7"/>
  <c r="M352" i="7"/>
  <c r="AB352" i="7"/>
  <c r="T352" i="7"/>
  <c r="L352" i="7"/>
  <c r="AK352" i="7" s="1"/>
  <c r="R9" i="7"/>
  <c r="AA9" i="7"/>
  <c r="Q13" i="7"/>
  <c r="AA13" i="7"/>
  <c r="Z24" i="7"/>
  <c r="R24" i="7"/>
  <c r="T24" i="7"/>
  <c r="AC24" i="7"/>
  <c r="R29" i="7"/>
  <c r="AA29" i="7"/>
  <c r="AB30" i="7"/>
  <c r="T30" i="7"/>
  <c r="L30" i="7"/>
  <c r="AK30" i="7" s="1"/>
  <c r="U30" i="7"/>
  <c r="AD30" i="7"/>
  <c r="S37" i="7"/>
  <c r="Y38" i="7"/>
  <c r="Q38" i="7"/>
  <c r="T38" i="7"/>
  <c r="AC38" i="7"/>
  <c r="R44" i="7"/>
  <c r="AA44" i="7"/>
  <c r="AD45" i="7"/>
  <c r="V45" i="7"/>
  <c r="N45" i="7"/>
  <c r="T45" i="7"/>
  <c r="AC45" i="7"/>
  <c r="S48" i="7"/>
  <c r="O54" i="7"/>
  <c r="X54" i="7"/>
  <c r="O58" i="7"/>
  <c r="G58" i="7" s="1"/>
  <c r="X58" i="7"/>
  <c r="S60" i="7"/>
  <c r="R63" i="7"/>
  <c r="AA63" i="7"/>
  <c r="S64" i="7"/>
  <c r="R68" i="7"/>
  <c r="Y69" i="7"/>
  <c r="Q69" i="7"/>
  <c r="T69" i="7"/>
  <c r="AC69" i="7"/>
  <c r="O74" i="7"/>
  <c r="X74" i="7"/>
  <c r="S75" i="7"/>
  <c r="O76" i="7"/>
  <c r="X76" i="7"/>
  <c r="S77" i="7"/>
  <c r="N78" i="7"/>
  <c r="W78" i="7"/>
  <c r="S79" i="7"/>
  <c r="AB82" i="7"/>
  <c r="T82" i="7"/>
  <c r="L82" i="7"/>
  <c r="U82" i="7"/>
  <c r="AD82" i="7"/>
  <c r="P83" i="7"/>
  <c r="Y83" i="7"/>
  <c r="AD84" i="7"/>
  <c r="V84" i="7"/>
  <c r="N84" i="7"/>
  <c r="T84" i="7"/>
  <c r="AC84" i="7"/>
  <c r="P85" i="7"/>
  <c r="Y85" i="7"/>
  <c r="AF86" i="7"/>
  <c r="X86" i="7"/>
  <c r="P86" i="7"/>
  <c r="T86" i="7"/>
  <c r="AC86" i="7"/>
  <c r="O87" i="7"/>
  <c r="X87" i="7"/>
  <c r="P92" i="7"/>
  <c r="Y92" i="7"/>
  <c r="P96" i="7"/>
  <c r="Y96" i="7"/>
  <c r="R97" i="7"/>
  <c r="AA97" i="7"/>
  <c r="R102" i="7"/>
  <c r="AA102" i="7"/>
  <c r="R106" i="7"/>
  <c r="AA106" i="7"/>
  <c r="AD107" i="7"/>
  <c r="V107" i="7"/>
  <c r="N107" i="7"/>
  <c r="T107" i="7"/>
  <c r="AC107" i="7"/>
  <c r="S110" i="7"/>
  <c r="O116" i="7"/>
  <c r="G116" i="7" s="1"/>
  <c r="X116" i="7"/>
  <c r="O120" i="7"/>
  <c r="X120" i="7"/>
  <c r="S129" i="7"/>
  <c r="AE129" i="7"/>
  <c r="N130" i="7"/>
  <c r="X130" i="7"/>
  <c r="S131" i="7"/>
  <c r="AC131" i="7"/>
  <c r="N132" i="7"/>
  <c r="Z132" i="7"/>
  <c r="Q138" i="7"/>
  <c r="AA138" i="7"/>
  <c r="I142" i="7"/>
  <c r="J142" i="7" s="1"/>
  <c r="AB146" i="7"/>
  <c r="T146" i="7"/>
  <c r="L146" i="7"/>
  <c r="AK146" i="7" s="1"/>
  <c r="AA146" i="7"/>
  <c r="S146" i="7"/>
  <c r="V146" i="7"/>
  <c r="AF146" i="7"/>
  <c r="O147" i="7"/>
  <c r="G147" i="7" s="1"/>
  <c r="AA147" i="7"/>
  <c r="Y148" i="7"/>
  <c r="Q148" i="7"/>
  <c r="AF148" i="7"/>
  <c r="X148" i="7"/>
  <c r="P148" i="7"/>
  <c r="G148" i="7" s="1"/>
  <c r="U148" i="7"/>
  <c r="AE148" i="7"/>
  <c r="S153" i="7"/>
  <c r="AE153" i="7"/>
  <c r="Q156" i="7"/>
  <c r="AA156" i="7"/>
  <c r="AD161" i="7"/>
  <c r="V161" i="7"/>
  <c r="N161" i="7"/>
  <c r="AC161" i="7"/>
  <c r="U161" i="7"/>
  <c r="M161" i="7"/>
  <c r="AB161" i="7"/>
  <c r="T161" i="7"/>
  <c r="L161" i="7"/>
  <c r="Y161" i="7"/>
  <c r="P162" i="7"/>
  <c r="AA162" i="7"/>
  <c r="R163" i="7"/>
  <c r="AC163" i="7"/>
  <c r="AE167" i="7"/>
  <c r="W167" i="7"/>
  <c r="O167" i="7"/>
  <c r="G167" i="7" s="1"/>
  <c r="AD167" i="7"/>
  <c r="V167" i="7"/>
  <c r="N167" i="7"/>
  <c r="AC167" i="7"/>
  <c r="U167" i="7"/>
  <c r="M167" i="7"/>
  <c r="Y167" i="7"/>
  <c r="AD168" i="7"/>
  <c r="V168" i="7"/>
  <c r="N168" i="7"/>
  <c r="AC168" i="7"/>
  <c r="U168" i="7"/>
  <c r="M168" i="7"/>
  <c r="AB168" i="7"/>
  <c r="T168" i="7"/>
  <c r="L168" i="7"/>
  <c r="AK168" i="7" s="1"/>
  <c r="Y168" i="7"/>
  <c r="S171" i="7"/>
  <c r="AC177" i="7"/>
  <c r="U177" i="7"/>
  <c r="M177" i="7"/>
  <c r="Z177" i="7"/>
  <c r="R177" i="7"/>
  <c r="Y177" i="7"/>
  <c r="Q177" i="7"/>
  <c r="AF177" i="7"/>
  <c r="X177" i="7"/>
  <c r="P177" i="7"/>
  <c r="AE177" i="7"/>
  <c r="W177" i="7"/>
  <c r="O177" i="7"/>
  <c r="AD177" i="7"/>
  <c r="M180" i="7"/>
  <c r="AA181" i="7"/>
  <c r="S182" i="7"/>
  <c r="U186" i="7"/>
  <c r="S187" i="7"/>
  <c r="S192" i="7"/>
  <c r="AB193" i="7"/>
  <c r="T193" i="7"/>
  <c r="L193" i="7"/>
  <c r="AK193" i="7" s="1"/>
  <c r="Y193" i="7"/>
  <c r="Q193" i="7"/>
  <c r="AF193" i="7"/>
  <c r="X193" i="7"/>
  <c r="P193" i="7"/>
  <c r="AE193" i="7"/>
  <c r="W193" i="7"/>
  <c r="O193" i="7"/>
  <c r="AD193" i="7"/>
  <c r="V193" i="7"/>
  <c r="N193" i="7"/>
  <c r="AA197" i="7"/>
  <c r="Z200" i="7"/>
  <c r="W201" i="7"/>
  <c r="Y205" i="7"/>
  <c r="O206" i="7"/>
  <c r="V220" i="7"/>
  <c r="AA245" i="7"/>
  <c r="S245" i="7"/>
  <c r="Z245" i="7"/>
  <c r="R245" i="7"/>
  <c r="Y245" i="7"/>
  <c r="Q245" i="7"/>
  <c r="AE245" i="7"/>
  <c r="W245" i="7"/>
  <c r="O245" i="7"/>
  <c r="AD245" i="7"/>
  <c r="V245" i="7"/>
  <c r="N245" i="7"/>
  <c r="AC245" i="7"/>
  <c r="U245" i="7"/>
  <c r="M245" i="7"/>
  <c r="AB245" i="7"/>
  <c r="T245" i="7"/>
  <c r="L245" i="7"/>
  <c r="AK245" i="7" s="1"/>
  <c r="AC265" i="7"/>
  <c r="Z281" i="7"/>
  <c r="T295" i="7"/>
  <c r="AC322" i="7"/>
  <c r="U322" i="7"/>
  <c r="M322" i="7"/>
  <c r="AB322" i="7"/>
  <c r="T322" i="7"/>
  <c r="L322" i="7"/>
  <c r="AK322" i="7" s="1"/>
  <c r="AA322" i="7"/>
  <c r="S322" i="7"/>
  <c r="Z322" i="7"/>
  <c r="R322" i="7"/>
  <c r="Y322" i="7"/>
  <c r="Q322" i="7"/>
  <c r="AF322" i="7"/>
  <c r="X322" i="7"/>
  <c r="P322" i="7"/>
  <c r="AE322" i="7"/>
  <c r="W322" i="7"/>
  <c r="O322" i="7"/>
  <c r="AD322" i="7"/>
  <c r="V322" i="7"/>
  <c r="N322" i="7"/>
  <c r="Y331" i="7"/>
  <c r="Q331" i="7"/>
  <c r="AF331" i="7"/>
  <c r="X331" i="7"/>
  <c r="P331" i="7"/>
  <c r="AE331" i="7"/>
  <c r="W331" i="7"/>
  <c r="O331" i="7"/>
  <c r="AD331" i="7"/>
  <c r="V331" i="7"/>
  <c r="N331" i="7"/>
  <c r="AC331" i="7"/>
  <c r="U331" i="7"/>
  <c r="M331" i="7"/>
  <c r="AB331" i="7"/>
  <c r="T331" i="7"/>
  <c r="L331" i="7"/>
  <c r="AK331" i="7" s="1"/>
  <c r="AA331" i="7"/>
  <c r="S331" i="7"/>
  <c r="Z331" i="7"/>
  <c r="R331" i="7"/>
  <c r="S9" i="7"/>
  <c r="S13" i="7"/>
  <c r="S29" i="7"/>
  <c r="Z37" i="7"/>
  <c r="R37" i="7"/>
  <c r="T37" i="7"/>
  <c r="AC37" i="7"/>
  <c r="S44" i="7"/>
  <c r="Y48" i="7"/>
  <c r="Q48" i="7"/>
  <c r="T48" i="7"/>
  <c r="AC48" i="7"/>
  <c r="AD60" i="7"/>
  <c r="V60" i="7"/>
  <c r="N60" i="7"/>
  <c r="T60" i="7"/>
  <c r="AC60" i="7"/>
  <c r="S63" i="7"/>
  <c r="AB64" i="7"/>
  <c r="T64" i="7"/>
  <c r="L64" i="7"/>
  <c r="AK64" i="7" s="1"/>
  <c r="U64" i="7"/>
  <c r="AD64" i="7"/>
  <c r="AA68" i="7"/>
  <c r="S68" i="7"/>
  <c r="T68" i="7"/>
  <c r="AC68" i="7"/>
  <c r="AC75" i="7"/>
  <c r="U75" i="7"/>
  <c r="M75" i="7"/>
  <c r="T75" i="7"/>
  <c r="AD75" i="7"/>
  <c r="AE77" i="7"/>
  <c r="W77" i="7"/>
  <c r="O77" i="7"/>
  <c r="T77" i="7"/>
  <c r="AC77" i="7"/>
  <c r="Y79" i="7"/>
  <c r="Q79" i="7"/>
  <c r="T79" i="7"/>
  <c r="AC79" i="7"/>
  <c r="S97" i="7"/>
  <c r="S102" i="7"/>
  <c r="S106" i="7"/>
  <c r="Y110" i="7"/>
  <c r="Q110" i="7"/>
  <c r="T110" i="7"/>
  <c r="AC110" i="7"/>
  <c r="V129" i="7"/>
  <c r="T131" i="7"/>
  <c r="T153" i="7"/>
  <c r="AD195" i="7"/>
  <c r="V195" i="7"/>
  <c r="N195" i="7"/>
  <c r="AA195" i="7"/>
  <c r="S195" i="7"/>
  <c r="Z195" i="7"/>
  <c r="R195" i="7"/>
  <c r="Y195" i="7"/>
  <c r="Q195" i="7"/>
  <c r="AF195" i="7"/>
  <c r="X195" i="7"/>
  <c r="P195" i="7"/>
  <c r="W195" i="7"/>
  <c r="AB207" i="7"/>
  <c r="T207" i="7"/>
  <c r="L207" i="7"/>
  <c r="AK207" i="7" s="1"/>
  <c r="Y207" i="7"/>
  <c r="Q207" i="7"/>
  <c r="AF207" i="7"/>
  <c r="X207" i="7"/>
  <c r="P207" i="7"/>
  <c r="AE207" i="7"/>
  <c r="W207" i="7"/>
  <c r="O207" i="7"/>
  <c r="AD207" i="7"/>
  <c r="V207" i="7"/>
  <c r="N207" i="7"/>
  <c r="AD240" i="7"/>
  <c r="V240" i="7"/>
  <c r="N240" i="7"/>
  <c r="AC240" i="7"/>
  <c r="U240" i="7"/>
  <c r="M240" i="7"/>
  <c r="Z240" i="7"/>
  <c r="R240" i="7"/>
  <c r="Y240" i="7"/>
  <c r="Q240" i="7"/>
  <c r="AF240" i="7"/>
  <c r="X240" i="7"/>
  <c r="P240" i="7"/>
  <c r="AE240" i="7"/>
  <c r="W240" i="7"/>
  <c r="O240" i="7"/>
  <c r="AB241" i="7"/>
  <c r="T241" i="7"/>
  <c r="L241" i="7"/>
  <c r="AK241" i="7" s="1"/>
  <c r="AA241" i="7"/>
  <c r="S241" i="7"/>
  <c r="Z241" i="7"/>
  <c r="R241" i="7"/>
  <c r="AF241" i="7"/>
  <c r="X241" i="7"/>
  <c r="P241" i="7"/>
  <c r="AE241" i="7"/>
  <c r="W241" i="7"/>
  <c r="O241" i="7"/>
  <c r="AD241" i="7"/>
  <c r="V241" i="7"/>
  <c r="N241" i="7"/>
  <c r="AC241" i="7"/>
  <c r="U241" i="7"/>
  <c r="M241" i="7"/>
  <c r="AD248" i="7"/>
  <c r="V248" i="7"/>
  <c r="N248" i="7"/>
  <c r="AC248" i="7"/>
  <c r="U248" i="7"/>
  <c r="M248" i="7"/>
  <c r="AB248" i="7"/>
  <c r="T248" i="7"/>
  <c r="L248" i="7"/>
  <c r="AK248" i="7" s="1"/>
  <c r="Z248" i="7"/>
  <c r="R248" i="7"/>
  <c r="Y248" i="7"/>
  <c r="Q248" i="7"/>
  <c r="AF248" i="7"/>
  <c r="X248" i="7"/>
  <c r="P248" i="7"/>
  <c r="AE248" i="7"/>
  <c r="W248" i="7"/>
  <c r="O248" i="7"/>
  <c r="G248" i="7" s="1"/>
  <c r="AF276" i="7"/>
  <c r="X276" i="7"/>
  <c r="P276" i="7"/>
  <c r="AE276" i="7"/>
  <c r="W276" i="7"/>
  <c r="O276" i="7"/>
  <c r="AD276" i="7"/>
  <c r="V276" i="7"/>
  <c r="N276" i="7"/>
  <c r="AB276" i="7"/>
  <c r="T276" i="7"/>
  <c r="L276" i="7"/>
  <c r="AK276" i="7" s="1"/>
  <c r="AA276" i="7"/>
  <c r="S276" i="7"/>
  <c r="Z276" i="7"/>
  <c r="R276" i="7"/>
  <c r="Y276" i="7"/>
  <c r="Q276" i="7"/>
  <c r="AE280" i="7"/>
  <c r="W280" i="7"/>
  <c r="O280" i="7"/>
  <c r="AD280" i="7"/>
  <c r="V280" i="7"/>
  <c r="N280" i="7"/>
  <c r="AC280" i="7"/>
  <c r="U280" i="7"/>
  <c r="M280" i="7"/>
  <c r="AA280" i="7"/>
  <c r="S280" i="7"/>
  <c r="Z280" i="7"/>
  <c r="R280" i="7"/>
  <c r="Y280" i="7"/>
  <c r="Q280" i="7"/>
  <c r="AF280" i="7"/>
  <c r="X280" i="7"/>
  <c r="P280" i="7"/>
  <c r="AB295" i="7"/>
  <c r="Y305" i="7"/>
  <c r="Q305" i="7"/>
  <c r="AF305" i="7"/>
  <c r="X305" i="7"/>
  <c r="P305" i="7"/>
  <c r="AE305" i="7"/>
  <c r="W305" i="7"/>
  <c r="O305" i="7"/>
  <c r="AC305" i="7"/>
  <c r="U305" i="7"/>
  <c r="M305" i="7"/>
  <c r="AB305" i="7"/>
  <c r="T305" i="7"/>
  <c r="L305" i="7"/>
  <c r="AK305" i="7" s="1"/>
  <c r="AA305" i="7"/>
  <c r="S305" i="7"/>
  <c r="Z305" i="7"/>
  <c r="R305" i="7"/>
  <c r="AF317" i="7"/>
  <c r="X317" i="7"/>
  <c r="P317" i="7"/>
  <c r="AE317" i="7"/>
  <c r="W317" i="7"/>
  <c r="O317" i="7"/>
  <c r="AD317" i="7"/>
  <c r="V317" i="7"/>
  <c r="N317" i="7"/>
  <c r="AC317" i="7"/>
  <c r="U317" i="7"/>
  <c r="M317" i="7"/>
  <c r="AB317" i="7"/>
  <c r="T317" i="7"/>
  <c r="L317" i="7"/>
  <c r="AK317" i="7" s="1"/>
  <c r="AA317" i="7"/>
  <c r="S317" i="7"/>
  <c r="Z317" i="7"/>
  <c r="R317" i="7"/>
  <c r="Y317" i="7"/>
  <c r="Q317" i="7"/>
  <c r="Y353" i="7"/>
  <c r="Q353" i="7"/>
  <c r="AF353" i="7"/>
  <c r="X353" i="7"/>
  <c r="P353" i="7"/>
  <c r="AE353" i="7"/>
  <c r="W353" i="7"/>
  <c r="O353" i="7"/>
  <c r="AD353" i="7"/>
  <c r="V353" i="7"/>
  <c r="N353" i="7"/>
  <c r="AC353" i="7"/>
  <c r="U353" i="7"/>
  <c r="M353" i="7"/>
  <c r="AB353" i="7"/>
  <c r="T353" i="7"/>
  <c r="L353" i="7"/>
  <c r="AK353" i="7" s="1"/>
  <c r="AA353" i="7"/>
  <c r="S353" i="7"/>
  <c r="Z353" i="7"/>
  <c r="R353" i="7"/>
  <c r="Y9" i="7"/>
  <c r="Q9" i="7"/>
  <c r="T9" i="7"/>
  <c r="AC9" i="7"/>
  <c r="Z13" i="7"/>
  <c r="R13" i="7"/>
  <c r="T13" i="7"/>
  <c r="AC13" i="7"/>
  <c r="AC29" i="7"/>
  <c r="U29" i="7"/>
  <c r="M29" i="7"/>
  <c r="T29" i="7"/>
  <c r="AD29" i="7"/>
  <c r="AE44" i="7"/>
  <c r="W44" i="7"/>
  <c r="O44" i="7"/>
  <c r="T44" i="7"/>
  <c r="AC44" i="7"/>
  <c r="AD63" i="7"/>
  <c r="V63" i="7"/>
  <c r="N63" i="7"/>
  <c r="T63" i="7"/>
  <c r="AC63" i="7"/>
  <c r="AB97" i="7"/>
  <c r="T97" i="7"/>
  <c r="L97" i="7"/>
  <c r="AK97" i="7" s="1"/>
  <c r="U97" i="7"/>
  <c r="AD97" i="7"/>
  <c r="Y102" i="7"/>
  <c r="Q102" i="7"/>
  <c r="T102" i="7"/>
  <c r="AC102" i="7"/>
  <c r="AE106" i="7"/>
  <c r="W106" i="7"/>
  <c r="O106" i="7"/>
  <c r="T106" i="7"/>
  <c r="AC106" i="7"/>
  <c r="AC129" i="7"/>
  <c r="U129" i="7"/>
  <c r="M129" i="7"/>
  <c r="AB129" i="7"/>
  <c r="T129" i="7"/>
  <c r="L129" i="7"/>
  <c r="AK129" i="7" s="1"/>
  <c r="W129" i="7"/>
  <c r="Y131" i="7"/>
  <c r="Q131" i="7"/>
  <c r="AF131" i="7"/>
  <c r="X131" i="7"/>
  <c r="P131" i="7"/>
  <c r="U131" i="7"/>
  <c r="AE131" i="7"/>
  <c r="AD153" i="7"/>
  <c r="V153" i="7"/>
  <c r="N153" i="7"/>
  <c r="AC153" i="7"/>
  <c r="U153" i="7"/>
  <c r="M153" i="7"/>
  <c r="W153" i="7"/>
  <c r="AB181" i="7"/>
  <c r="T181" i="7"/>
  <c r="L181" i="7"/>
  <c r="AK181" i="7" s="1"/>
  <c r="Y181" i="7"/>
  <c r="Q181" i="7"/>
  <c r="AF181" i="7"/>
  <c r="X181" i="7"/>
  <c r="P181" i="7"/>
  <c r="AE181" i="7"/>
  <c r="W181" i="7"/>
  <c r="O181" i="7"/>
  <c r="AD181" i="7"/>
  <c r="V181" i="7"/>
  <c r="N181" i="7"/>
  <c r="Z197" i="7"/>
  <c r="R197" i="7"/>
  <c r="AE197" i="7"/>
  <c r="W197" i="7"/>
  <c r="O197" i="7"/>
  <c r="AD197" i="7"/>
  <c r="V197" i="7"/>
  <c r="N197" i="7"/>
  <c r="AC197" i="7"/>
  <c r="U197" i="7"/>
  <c r="M197" i="7"/>
  <c r="AB197" i="7"/>
  <c r="T197" i="7"/>
  <c r="L197" i="7"/>
  <c r="AK197" i="7" s="1"/>
  <c r="AA200" i="7"/>
  <c r="S200" i="7"/>
  <c r="AF200" i="7"/>
  <c r="X200" i="7"/>
  <c r="P200" i="7"/>
  <c r="AE200" i="7"/>
  <c r="W200" i="7"/>
  <c r="O200" i="7"/>
  <c r="AD200" i="7"/>
  <c r="V200" i="7"/>
  <c r="N200" i="7"/>
  <c r="AC200" i="7"/>
  <c r="U200" i="7"/>
  <c r="M200" i="7"/>
  <c r="AF205" i="7"/>
  <c r="X205" i="7"/>
  <c r="P205" i="7"/>
  <c r="AC205" i="7"/>
  <c r="U205" i="7"/>
  <c r="M205" i="7"/>
  <c r="AB205" i="7"/>
  <c r="T205" i="7"/>
  <c r="L205" i="7"/>
  <c r="AK205" i="7" s="1"/>
  <c r="AA205" i="7"/>
  <c r="S205" i="7"/>
  <c r="Z205" i="7"/>
  <c r="R205" i="7"/>
  <c r="AE205" i="7"/>
  <c r="Z216" i="7"/>
  <c r="R216" i="7"/>
  <c r="Y216" i="7"/>
  <c r="Q216" i="7"/>
  <c r="AD216" i="7"/>
  <c r="V216" i="7"/>
  <c r="N216" i="7"/>
  <c r="AC216" i="7"/>
  <c r="U216" i="7"/>
  <c r="M216" i="7"/>
  <c r="AB216" i="7"/>
  <c r="T216" i="7"/>
  <c r="L216" i="7"/>
  <c r="AK216" i="7" s="1"/>
  <c r="AA216" i="7"/>
  <c r="S216" i="7"/>
  <c r="AF217" i="7"/>
  <c r="X217" i="7"/>
  <c r="P217" i="7"/>
  <c r="AE217" i="7"/>
  <c r="W217" i="7"/>
  <c r="O217" i="7"/>
  <c r="AB217" i="7"/>
  <c r="T217" i="7"/>
  <c r="L217" i="7"/>
  <c r="AK217" i="7" s="1"/>
  <c r="AA217" i="7"/>
  <c r="S217" i="7"/>
  <c r="Z217" i="7"/>
  <c r="R217" i="7"/>
  <c r="Y217" i="7"/>
  <c r="Q217" i="7"/>
  <c r="AA282" i="7"/>
  <c r="S282" i="7"/>
  <c r="Z282" i="7"/>
  <c r="R282" i="7"/>
  <c r="Y282" i="7"/>
  <c r="Q282" i="7"/>
  <c r="AE282" i="7"/>
  <c r="W282" i="7"/>
  <c r="O282" i="7"/>
  <c r="AD282" i="7"/>
  <c r="V282" i="7"/>
  <c r="N282" i="7"/>
  <c r="AC282" i="7"/>
  <c r="U282" i="7"/>
  <c r="M282" i="7"/>
  <c r="AB282" i="7"/>
  <c r="T282" i="7"/>
  <c r="L282" i="7"/>
  <c r="AK282" i="7" s="1"/>
  <c r="Z290" i="7"/>
  <c r="R290" i="7"/>
  <c r="Y290" i="7"/>
  <c r="Q290" i="7"/>
  <c r="AF290" i="7"/>
  <c r="X290" i="7"/>
  <c r="P290" i="7"/>
  <c r="AD290" i="7"/>
  <c r="V290" i="7"/>
  <c r="N290" i="7"/>
  <c r="AC290" i="7"/>
  <c r="U290" i="7"/>
  <c r="M290" i="7"/>
  <c r="AB290" i="7"/>
  <c r="T290" i="7"/>
  <c r="L290" i="7"/>
  <c r="AK290" i="7" s="1"/>
  <c r="AA290" i="7"/>
  <c r="S290" i="7"/>
  <c r="AF302" i="7"/>
  <c r="X302" i="7"/>
  <c r="P302" i="7"/>
  <c r="AE302" i="7"/>
  <c r="W302" i="7"/>
  <c r="O302" i="7"/>
  <c r="AD302" i="7"/>
  <c r="V302" i="7"/>
  <c r="N302" i="7"/>
  <c r="AB302" i="7"/>
  <c r="T302" i="7"/>
  <c r="L302" i="7"/>
  <c r="AK302" i="7" s="1"/>
  <c r="AA302" i="7"/>
  <c r="S302" i="7"/>
  <c r="Z302" i="7"/>
  <c r="R302" i="7"/>
  <c r="Y302" i="7"/>
  <c r="Q302" i="7"/>
  <c r="AE361" i="7"/>
  <c r="W361" i="7"/>
  <c r="O361" i="7"/>
  <c r="AD361" i="7"/>
  <c r="V361" i="7"/>
  <c r="N361" i="7"/>
  <c r="AC361" i="7"/>
  <c r="U361" i="7"/>
  <c r="M361" i="7"/>
  <c r="AB361" i="7"/>
  <c r="T361" i="7"/>
  <c r="L361" i="7"/>
  <c r="AK361" i="7" s="1"/>
  <c r="AA361" i="7"/>
  <c r="S361" i="7"/>
  <c r="Z361" i="7"/>
  <c r="R361" i="7"/>
  <c r="Y361" i="7"/>
  <c r="Q361" i="7"/>
  <c r="AF361" i="7"/>
  <c r="X361" i="7"/>
  <c r="P361" i="7"/>
  <c r="Q158" i="7"/>
  <c r="Y158" i="7"/>
  <c r="R172" i="7"/>
  <c r="Z172" i="7"/>
  <c r="Q173" i="7"/>
  <c r="Y173" i="7"/>
  <c r="S183" i="7"/>
  <c r="G183" i="7" s="1"/>
  <c r="AA183" i="7"/>
  <c r="S198" i="7"/>
  <c r="G198" i="7" s="1"/>
  <c r="AA198" i="7"/>
  <c r="M208" i="7"/>
  <c r="U208" i="7"/>
  <c r="AC208" i="7"/>
  <c r="R213" i="7"/>
  <c r="Z213" i="7"/>
  <c r="M223" i="7"/>
  <c r="U223" i="7"/>
  <c r="AC223" i="7"/>
  <c r="S227" i="7"/>
  <c r="AA227" i="7"/>
  <c r="R228" i="7"/>
  <c r="Z228" i="7"/>
  <c r="R231" i="7"/>
  <c r="Z231" i="7"/>
  <c r="R236" i="7"/>
  <c r="Z236" i="7"/>
  <c r="S237" i="7"/>
  <c r="AA237" i="7"/>
  <c r="S242" i="7"/>
  <c r="AA242" i="7"/>
  <c r="R243" i="7"/>
  <c r="Z243" i="7"/>
  <c r="R246" i="7"/>
  <c r="Z246" i="7"/>
  <c r="M252" i="7"/>
  <c r="U252" i="7"/>
  <c r="AC252" i="7"/>
  <c r="R257" i="7"/>
  <c r="Z257" i="7"/>
  <c r="M262" i="7"/>
  <c r="U262" i="7"/>
  <c r="AC262" i="7"/>
  <c r="M267" i="7"/>
  <c r="U267" i="7"/>
  <c r="AC267" i="7"/>
  <c r="R272" i="7"/>
  <c r="Z272" i="7"/>
  <c r="S283" i="7"/>
  <c r="AA283" i="7"/>
  <c r="S298" i="7"/>
  <c r="AA298" i="7"/>
  <c r="S301" i="7"/>
  <c r="AA301" i="7"/>
  <c r="M308" i="7"/>
  <c r="U308" i="7"/>
  <c r="AC308" i="7"/>
  <c r="S316" i="7"/>
  <c r="AA316" i="7"/>
  <c r="M323" i="7"/>
  <c r="U323" i="7"/>
  <c r="AC323" i="7"/>
  <c r="S327" i="7"/>
  <c r="AA327" i="7"/>
  <c r="O333" i="7"/>
  <c r="W333" i="7"/>
  <c r="AE333" i="7"/>
  <c r="M343" i="7"/>
  <c r="U343" i="7"/>
  <c r="AC343" i="7"/>
  <c r="O347" i="7"/>
  <c r="W347" i="7"/>
  <c r="AE347" i="7"/>
  <c r="M348" i="7"/>
  <c r="U348" i="7"/>
  <c r="AC348" i="7"/>
  <c r="O358" i="7"/>
  <c r="W358" i="7"/>
  <c r="AE358" i="7"/>
  <c r="S364" i="7"/>
  <c r="AA364" i="7"/>
  <c r="L9" i="8"/>
  <c r="T9" i="8"/>
  <c r="AB9" i="8"/>
  <c r="K10" i="8"/>
  <c r="AJ10" i="8" s="1"/>
  <c r="S10" i="8"/>
  <c r="AC10" i="8"/>
  <c r="M11" i="8"/>
  <c r="V11" i="8"/>
  <c r="AE11" i="8"/>
  <c r="AA13" i="8"/>
  <c r="S13" i="8"/>
  <c r="K13" i="8"/>
  <c r="AJ13" i="8" s="1"/>
  <c r="T13" i="8"/>
  <c r="AC13" i="8"/>
  <c r="K20" i="8"/>
  <c r="AJ20" i="8" s="1"/>
  <c r="U20" i="8"/>
  <c r="AD20" i="8"/>
  <c r="L23" i="8"/>
  <c r="U23" i="8"/>
  <c r="AD23" i="8"/>
  <c r="O24" i="8"/>
  <c r="X24" i="8"/>
  <c r="K34" i="8"/>
  <c r="AJ34" i="8" s="1"/>
  <c r="T34" i="8"/>
  <c r="AC34" i="8"/>
  <c r="N39" i="8"/>
  <c r="W39" i="8"/>
  <c r="L42" i="8"/>
  <c r="U42" i="8"/>
  <c r="AD42" i="8"/>
  <c r="AE44" i="8"/>
  <c r="W44" i="8"/>
  <c r="O44" i="8"/>
  <c r="S44" i="8"/>
  <c r="AB44" i="8"/>
  <c r="N49" i="8"/>
  <c r="X49" i="8"/>
  <c r="AC51" i="8"/>
  <c r="U51" i="8"/>
  <c r="M51" i="8"/>
  <c r="S51" i="8"/>
  <c r="AB51" i="8"/>
  <c r="M52" i="8"/>
  <c r="V52" i="8"/>
  <c r="AE52" i="8"/>
  <c r="AB54" i="8"/>
  <c r="T54" i="8"/>
  <c r="L54" i="8"/>
  <c r="S54" i="8"/>
  <c r="AC54" i="8"/>
  <c r="L58" i="8"/>
  <c r="U58" i="8"/>
  <c r="AD58" i="8"/>
  <c r="O59" i="8"/>
  <c r="X59" i="8"/>
  <c r="AB61" i="8"/>
  <c r="T61" i="8"/>
  <c r="L61" i="8"/>
  <c r="S61" i="8"/>
  <c r="AC61" i="8"/>
  <c r="M62" i="8"/>
  <c r="V62" i="8"/>
  <c r="AE62" i="8"/>
  <c r="AA64" i="8"/>
  <c r="S64" i="8"/>
  <c r="K64" i="8"/>
  <c r="AJ64" i="8" s="1"/>
  <c r="T64" i="8"/>
  <c r="AC64" i="8"/>
  <c r="L72" i="8"/>
  <c r="U72" i="8"/>
  <c r="AD72" i="8"/>
  <c r="K75" i="8"/>
  <c r="AJ75" i="8" s="1"/>
  <c r="T75" i="8"/>
  <c r="AC75" i="8"/>
  <c r="N76" i="8"/>
  <c r="W76" i="8"/>
  <c r="X81" i="8"/>
  <c r="P81" i="8"/>
  <c r="S81" i="8"/>
  <c r="AB81" i="8"/>
  <c r="L82" i="8"/>
  <c r="U82" i="8"/>
  <c r="AD82" i="8"/>
  <c r="AE84" i="8"/>
  <c r="W84" i="8"/>
  <c r="O84" i="8"/>
  <c r="S84" i="8"/>
  <c r="AB84" i="8"/>
  <c r="K87" i="8"/>
  <c r="AJ87" i="8" s="1"/>
  <c r="T87" i="8"/>
  <c r="AC87" i="8"/>
  <c r="AE93" i="8"/>
  <c r="W93" i="8"/>
  <c r="O93" i="8"/>
  <c r="G93" i="8" s="1"/>
  <c r="S93" i="8"/>
  <c r="AB93" i="8"/>
  <c r="K96" i="8"/>
  <c r="AJ96" i="8" s="1"/>
  <c r="T96" i="8"/>
  <c r="AC96" i="8"/>
  <c r="AE102" i="8"/>
  <c r="W102" i="8"/>
  <c r="O102" i="8"/>
  <c r="G102" i="8" s="1"/>
  <c r="S102" i="8"/>
  <c r="AB102" i="8"/>
  <c r="K105" i="8"/>
  <c r="AJ105" i="8" s="1"/>
  <c r="T105" i="8"/>
  <c r="AC105" i="8"/>
  <c r="K112" i="8"/>
  <c r="AJ112" i="8" s="1"/>
  <c r="T112" i="8"/>
  <c r="AC112" i="8"/>
  <c r="N113" i="8"/>
  <c r="W113" i="8"/>
  <c r="AA118" i="8"/>
  <c r="S118" i="8"/>
  <c r="K118" i="8"/>
  <c r="AJ118" i="8" s="1"/>
  <c r="T118" i="8"/>
  <c r="AC118" i="8"/>
  <c r="AA121" i="8"/>
  <c r="S121" i="8"/>
  <c r="K121" i="8"/>
  <c r="AJ121" i="8" s="1"/>
  <c r="T121" i="8"/>
  <c r="AC121" i="8"/>
  <c r="L125" i="8"/>
  <c r="U125" i="8"/>
  <c r="AE125" i="8"/>
  <c r="AD127" i="8"/>
  <c r="V127" i="8"/>
  <c r="N127" i="8"/>
  <c r="G127" i="8" s="1"/>
  <c r="S127" i="8"/>
  <c r="AB127" i="8"/>
  <c r="N128" i="8"/>
  <c r="X128" i="8"/>
  <c r="L130" i="8"/>
  <c r="U130" i="8"/>
  <c r="AD130" i="8"/>
  <c r="L137" i="8"/>
  <c r="U137" i="8"/>
  <c r="AD137" i="8"/>
  <c r="X139" i="8"/>
  <c r="P139" i="8"/>
  <c r="S139" i="8"/>
  <c r="AB139" i="8"/>
  <c r="L143" i="8"/>
  <c r="U143" i="8"/>
  <c r="AD143" i="8"/>
  <c r="O144" i="8"/>
  <c r="X144" i="8"/>
  <c r="AB145" i="8"/>
  <c r="T145" i="8"/>
  <c r="L145" i="8"/>
  <c r="S145" i="8"/>
  <c r="AC145" i="8"/>
  <c r="K153" i="8"/>
  <c r="AJ153" i="8" s="1"/>
  <c r="U153" i="8"/>
  <c r="AD153" i="8"/>
  <c r="AC155" i="8"/>
  <c r="U155" i="8"/>
  <c r="M155" i="8"/>
  <c r="S155" i="8"/>
  <c r="AB155" i="8"/>
  <c r="L159" i="8"/>
  <c r="U159" i="8"/>
  <c r="AD159" i="8"/>
  <c r="K161" i="8"/>
  <c r="AJ161" i="8" s="1"/>
  <c r="T161" i="8"/>
  <c r="AC161" i="8"/>
  <c r="M166" i="8"/>
  <c r="V166" i="8"/>
  <c r="AE166" i="8"/>
  <c r="K168" i="8"/>
  <c r="AJ168" i="8" s="1"/>
  <c r="T168" i="8"/>
  <c r="AD168" i="8"/>
  <c r="O169" i="8"/>
  <c r="X169" i="8"/>
  <c r="K178" i="8"/>
  <c r="AJ178" i="8" s="1"/>
  <c r="T178" i="8"/>
  <c r="AC178" i="8"/>
  <c r="Y181" i="8"/>
  <c r="Q181" i="8"/>
  <c r="S181" i="8"/>
  <c r="AB181" i="8"/>
  <c r="O187" i="8"/>
  <c r="X187" i="8"/>
  <c r="AD188" i="8"/>
  <c r="V188" i="8"/>
  <c r="N188" i="8"/>
  <c r="S188" i="8"/>
  <c r="AB188" i="8"/>
  <c r="N199" i="8"/>
  <c r="X199" i="8"/>
  <c r="K200" i="8"/>
  <c r="AJ200" i="8" s="1"/>
  <c r="U200" i="8"/>
  <c r="P202" i="8"/>
  <c r="Z202" i="8"/>
  <c r="L220" i="8"/>
  <c r="X220" i="8"/>
  <c r="M221" i="8"/>
  <c r="Y221" i="8"/>
  <c r="L222" i="8"/>
  <c r="X222" i="8"/>
  <c r="AE226" i="8"/>
  <c r="W226" i="8"/>
  <c r="O226" i="8"/>
  <c r="AA226" i="8"/>
  <c r="S226" i="8"/>
  <c r="K226" i="8"/>
  <c r="AJ226" i="8" s="1"/>
  <c r="Z226" i="8"/>
  <c r="P226" i="8"/>
  <c r="V226" i="8"/>
  <c r="AE227" i="8"/>
  <c r="W227" i="8"/>
  <c r="O227" i="8"/>
  <c r="AA227" i="8"/>
  <c r="S227" i="8"/>
  <c r="K227" i="8"/>
  <c r="AJ227" i="8" s="1"/>
  <c r="X227" i="8"/>
  <c r="M227" i="8"/>
  <c r="V227" i="8"/>
  <c r="Y234" i="8"/>
  <c r="P236" i="8"/>
  <c r="AB236" i="8"/>
  <c r="O242" i="8"/>
  <c r="AA242" i="8"/>
  <c r="K245" i="8"/>
  <c r="AJ245" i="8" s="1"/>
  <c r="W245" i="8"/>
  <c r="P254" i="8"/>
  <c r="AE256" i="8"/>
  <c r="W256" i="8"/>
  <c r="O256" i="8"/>
  <c r="AA256" i="8"/>
  <c r="S256" i="8"/>
  <c r="K256" i="8"/>
  <c r="AJ256" i="8" s="1"/>
  <c r="Y256" i="8"/>
  <c r="N256" i="8"/>
  <c r="V256" i="8"/>
  <c r="L256" i="8"/>
  <c r="Z256" i="8"/>
  <c r="M11" i="9"/>
  <c r="AA11" i="9"/>
  <c r="L15" i="9"/>
  <c r="Z15" i="9"/>
  <c r="M21" i="9"/>
  <c r="AD21" i="9"/>
  <c r="S28" i="9"/>
  <c r="V30" i="9"/>
  <c r="S32" i="9"/>
  <c r="S35" i="9"/>
  <c r="U51" i="9"/>
  <c r="N52" i="9"/>
  <c r="S136" i="7"/>
  <c r="AA136" i="7"/>
  <c r="S143" i="7"/>
  <c r="G143" i="7" s="1"/>
  <c r="AA143" i="7"/>
  <c r="S172" i="7"/>
  <c r="AA172" i="7"/>
  <c r="S213" i="7"/>
  <c r="AA213" i="7"/>
  <c r="S228" i="7"/>
  <c r="AA228" i="7"/>
  <c r="S231" i="7"/>
  <c r="AA231" i="7"/>
  <c r="S236" i="7"/>
  <c r="AA236" i="7"/>
  <c r="S243" i="7"/>
  <c r="AA243" i="7"/>
  <c r="S246" i="7"/>
  <c r="AA246" i="7"/>
  <c r="S257" i="7"/>
  <c r="AA257" i="7"/>
  <c r="S272" i="7"/>
  <c r="AA272" i="7"/>
  <c r="L298" i="7"/>
  <c r="AK298" i="7" s="1"/>
  <c r="T298" i="7"/>
  <c r="AB298" i="7"/>
  <c r="L301" i="7"/>
  <c r="AK301" i="7" s="1"/>
  <c r="T301" i="7"/>
  <c r="AB301" i="7"/>
  <c r="N308" i="7"/>
  <c r="V308" i="7"/>
  <c r="AD308" i="7"/>
  <c r="S313" i="7"/>
  <c r="AA313" i="7"/>
  <c r="L316" i="7"/>
  <c r="AK316" i="7" s="1"/>
  <c r="T316" i="7"/>
  <c r="AB316" i="7"/>
  <c r="N323" i="7"/>
  <c r="V323" i="7"/>
  <c r="AD323" i="7"/>
  <c r="L327" i="7"/>
  <c r="AK327" i="7" s="1"/>
  <c r="T327" i="7"/>
  <c r="AB327" i="7"/>
  <c r="S328" i="7"/>
  <c r="AA328" i="7"/>
  <c r="P333" i="7"/>
  <c r="X333" i="7"/>
  <c r="AF333" i="7"/>
  <c r="M342" i="7"/>
  <c r="U342" i="7"/>
  <c r="AC342" i="7"/>
  <c r="N343" i="7"/>
  <c r="V343" i="7"/>
  <c r="AD343" i="7"/>
  <c r="P347" i="7"/>
  <c r="X347" i="7"/>
  <c r="AF347" i="7"/>
  <c r="N348" i="7"/>
  <c r="V348" i="7"/>
  <c r="AD348" i="7"/>
  <c r="M349" i="7"/>
  <c r="U349" i="7"/>
  <c r="AC349" i="7"/>
  <c r="P358" i="7"/>
  <c r="X358" i="7"/>
  <c r="AF358" i="7"/>
  <c r="L364" i="7"/>
  <c r="AK364" i="7" s="1"/>
  <c r="T364" i="7"/>
  <c r="AB364" i="7"/>
  <c r="M9" i="8"/>
  <c r="U9" i="8"/>
  <c r="AC9" i="8"/>
  <c r="L10" i="8"/>
  <c r="U10" i="8"/>
  <c r="AD10" i="8"/>
  <c r="N11" i="8"/>
  <c r="W11" i="8"/>
  <c r="L13" i="8"/>
  <c r="U13" i="8"/>
  <c r="AD13" i="8"/>
  <c r="AC19" i="8"/>
  <c r="U19" i="8"/>
  <c r="M19" i="8"/>
  <c r="S19" i="8"/>
  <c r="AB19" i="8"/>
  <c r="M20" i="8"/>
  <c r="V20" i="8"/>
  <c r="AE20" i="8"/>
  <c r="M23" i="8"/>
  <c r="V23" i="8"/>
  <c r="AE23" i="8"/>
  <c r="P24" i="8"/>
  <c r="Y24" i="8"/>
  <c r="AA29" i="8"/>
  <c r="S29" i="8"/>
  <c r="K29" i="8"/>
  <c r="AJ29" i="8" s="1"/>
  <c r="T29" i="8"/>
  <c r="AC29" i="8"/>
  <c r="Y33" i="8"/>
  <c r="Q33" i="8"/>
  <c r="S33" i="8"/>
  <c r="AB33" i="8"/>
  <c r="L34" i="8"/>
  <c r="U34" i="8"/>
  <c r="AD34" i="8"/>
  <c r="O39" i="8"/>
  <c r="X39" i="8"/>
  <c r="AE41" i="8"/>
  <c r="W41" i="8"/>
  <c r="O41" i="8"/>
  <c r="S41" i="8"/>
  <c r="AB41" i="8"/>
  <c r="M42" i="8"/>
  <c r="V42" i="8"/>
  <c r="K44" i="8"/>
  <c r="AJ44" i="8" s="1"/>
  <c r="T44" i="8"/>
  <c r="AC44" i="8"/>
  <c r="P49" i="8"/>
  <c r="Y49" i="8"/>
  <c r="K51" i="8"/>
  <c r="AJ51" i="8" s="1"/>
  <c r="T51" i="8"/>
  <c r="AD51" i="8"/>
  <c r="N52" i="8"/>
  <c r="W52" i="8"/>
  <c r="K54" i="8"/>
  <c r="AJ54" i="8" s="1"/>
  <c r="U54" i="8"/>
  <c r="AD54" i="8"/>
  <c r="M58" i="8"/>
  <c r="V58" i="8"/>
  <c r="P59" i="8"/>
  <c r="Y59" i="8"/>
  <c r="K61" i="8"/>
  <c r="AJ61" i="8" s="1"/>
  <c r="U61" i="8"/>
  <c r="AD61" i="8"/>
  <c r="N62" i="8"/>
  <c r="W62" i="8"/>
  <c r="L64" i="8"/>
  <c r="U64" i="8"/>
  <c r="AD64" i="8"/>
  <c r="M72" i="8"/>
  <c r="V72" i="8"/>
  <c r="AE72" i="8"/>
  <c r="L75" i="8"/>
  <c r="U75" i="8"/>
  <c r="AD75" i="8"/>
  <c r="O76" i="8"/>
  <c r="Y76" i="8"/>
  <c r="K81" i="8"/>
  <c r="AJ81" i="8" s="1"/>
  <c r="T81" i="8"/>
  <c r="AC81" i="8"/>
  <c r="M82" i="8"/>
  <c r="V82" i="8"/>
  <c r="K84" i="8"/>
  <c r="AJ84" i="8" s="1"/>
  <c r="T84" i="8"/>
  <c r="AC84" i="8"/>
  <c r="L87" i="8"/>
  <c r="U87" i="8"/>
  <c r="AD87" i="8"/>
  <c r="K93" i="8"/>
  <c r="AJ93" i="8" s="1"/>
  <c r="T93" i="8"/>
  <c r="AC93" i="8"/>
  <c r="L96" i="8"/>
  <c r="U96" i="8"/>
  <c r="AD96" i="8"/>
  <c r="K102" i="8"/>
  <c r="AJ102" i="8" s="1"/>
  <c r="T102" i="8"/>
  <c r="AC102" i="8"/>
  <c r="L105" i="8"/>
  <c r="U105" i="8"/>
  <c r="AD105" i="8"/>
  <c r="L112" i="8"/>
  <c r="U112" i="8"/>
  <c r="AD112" i="8"/>
  <c r="O113" i="8"/>
  <c r="Y113" i="8"/>
  <c r="X114" i="8"/>
  <c r="P114" i="8"/>
  <c r="S114" i="8"/>
  <c r="AB114" i="8"/>
  <c r="L118" i="8"/>
  <c r="U118" i="8"/>
  <c r="AD118" i="8"/>
  <c r="L121" i="8"/>
  <c r="U121" i="8"/>
  <c r="AD121" i="8"/>
  <c r="M125" i="8"/>
  <c r="W125" i="8"/>
  <c r="K127" i="8"/>
  <c r="AJ127" i="8" s="1"/>
  <c r="T127" i="8"/>
  <c r="AC127" i="8"/>
  <c r="P128" i="8"/>
  <c r="Y128" i="8"/>
  <c r="AE129" i="8"/>
  <c r="W129" i="8"/>
  <c r="O129" i="8"/>
  <c r="S129" i="8"/>
  <c r="AB129" i="8"/>
  <c r="M130" i="8"/>
  <c r="V130" i="8"/>
  <c r="M137" i="8"/>
  <c r="V137" i="8"/>
  <c r="AE137" i="8"/>
  <c r="K139" i="8"/>
  <c r="AJ139" i="8" s="1"/>
  <c r="T139" i="8"/>
  <c r="AC139" i="8"/>
  <c r="M143" i="8"/>
  <c r="V143" i="8"/>
  <c r="AE143" i="8"/>
  <c r="P144" i="8"/>
  <c r="Y144" i="8"/>
  <c r="K145" i="8"/>
  <c r="AJ145" i="8" s="1"/>
  <c r="U145" i="8"/>
  <c r="AD145" i="8"/>
  <c r="M153" i="8"/>
  <c r="V153" i="8"/>
  <c r="AE153" i="8"/>
  <c r="K155" i="8"/>
  <c r="AJ155" i="8" s="1"/>
  <c r="T155" i="8"/>
  <c r="AD155" i="8"/>
  <c r="M159" i="8"/>
  <c r="V159" i="8"/>
  <c r="AE159" i="8"/>
  <c r="L161" i="8"/>
  <c r="U161" i="8"/>
  <c r="AD161" i="8"/>
  <c r="N166" i="8"/>
  <c r="W166" i="8"/>
  <c r="L168" i="8"/>
  <c r="V168" i="8"/>
  <c r="AE168" i="8"/>
  <c r="P169" i="8"/>
  <c r="Y169" i="8"/>
  <c r="AC175" i="8"/>
  <c r="U175" i="8"/>
  <c r="M175" i="8"/>
  <c r="S175" i="8"/>
  <c r="AB175" i="8"/>
  <c r="L178" i="8"/>
  <c r="U178" i="8"/>
  <c r="AE178" i="8"/>
  <c r="K181" i="8"/>
  <c r="AJ181" i="8" s="1"/>
  <c r="T181" i="8"/>
  <c r="AC181" i="8"/>
  <c r="P187" i="8"/>
  <c r="Y187" i="8"/>
  <c r="K188" i="8"/>
  <c r="AJ188" i="8" s="1"/>
  <c r="T188" i="8"/>
  <c r="AC188" i="8"/>
  <c r="O199" i="8"/>
  <c r="Y199" i="8"/>
  <c r="L200" i="8"/>
  <c r="W200" i="8"/>
  <c r="Q202" i="8"/>
  <c r="AA202" i="8"/>
  <c r="M220" i="8"/>
  <c r="Z220" i="8"/>
  <c r="N221" i="8"/>
  <c r="Z221" i="8"/>
  <c r="M222" i="8"/>
  <c r="Y222" i="8"/>
  <c r="L226" i="8"/>
  <c r="X226" i="8"/>
  <c r="L227" i="8"/>
  <c r="Y227" i="8"/>
  <c r="N233" i="8"/>
  <c r="Z233" i="8"/>
  <c r="N234" i="8"/>
  <c r="Z234" i="8"/>
  <c r="R236" i="8"/>
  <c r="AD236" i="8"/>
  <c r="P242" i="8"/>
  <c r="AD242" i="8"/>
  <c r="L245" i="8"/>
  <c r="X245" i="8"/>
  <c r="R254" i="8"/>
  <c r="M256" i="8"/>
  <c r="AB256" i="8"/>
  <c r="N11" i="9"/>
  <c r="AD11" i="9"/>
  <c r="AE14" i="9"/>
  <c r="W14" i="9"/>
  <c r="O14" i="9"/>
  <c r="AA14" i="9"/>
  <c r="S14" i="9"/>
  <c r="K14" i="9"/>
  <c r="AJ14" i="9" s="1"/>
  <c r="AD14" i="9"/>
  <c r="T14" i="9"/>
  <c r="AB14" i="9"/>
  <c r="Q14" i="9"/>
  <c r="X14" i="9"/>
  <c r="M15" i="9"/>
  <c r="AC15" i="9"/>
  <c r="P21" i="9"/>
  <c r="T28" i="9"/>
  <c r="T32" i="9"/>
  <c r="AC33" i="9"/>
  <c r="U33" i="9"/>
  <c r="M33" i="9"/>
  <c r="Y33" i="9"/>
  <c r="Q33" i="9"/>
  <c r="X33" i="9"/>
  <c r="N33" i="9"/>
  <c r="V33" i="9"/>
  <c r="K33" i="9"/>
  <c r="AJ33" i="9" s="1"/>
  <c r="AD33" i="9"/>
  <c r="S33" i="9"/>
  <c r="AA33" i="9"/>
  <c r="T35" i="9"/>
  <c r="AA43" i="9"/>
  <c r="S43" i="9"/>
  <c r="K43" i="9"/>
  <c r="AJ43" i="9" s="1"/>
  <c r="AE43" i="9"/>
  <c r="W43" i="9"/>
  <c r="O43" i="9"/>
  <c r="AD43" i="9"/>
  <c r="T43" i="9"/>
  <c r="AB43" i="9"/>
  <c r="Q43" i="9"/>
  <c r="Y43" i="9"/>
  <c r="N43" i="9"/>
  <c r="Z43" i="9"/>
  <c r="AA45" i="9"/>
  <c r="S45" i="9"/>
  <c r="K45" i="9"/>
  <c r="AJ45" i="9" s="1"/>
  <c r="AE45" i="9"/>
  <c r="W45" i="9"/>
  <c r="O45" i="9"/>
  <c r="Y45" i="9"/>
  <c r="N45" i="9"/>
  <c r="V45" i="9"/>
  <c r="L45" i="9"/>
  <c r="AD45" i="9"/>
  <c r="T45" i="9"/>
  <c r="AB45" i="9"/>
  <c r="W51" i="9"/>
  <c r="Q52" i="9"/>
  <c r="Y74" i="9"/>
  <c r="Q74" i="9"/>
  <c r="AC74" i="9"/>
  <c r="U74" i="9"/>
  <c r="M74" i="9"/>
  <c r="AD74" i="9"/>
  <c r="S74" i="9"/>
  <c r="AA74" i="9"/>
  <c r="P74" i="9"/>
  <c r="X74" i="9"/>
  <c r="N74" i="9"/>
  <c r="W74" i="9"/>
  <c r="L74" i="9"/>
  <c r="V74" i="9"/>
  <c r="K74" i="9"/>
  <c r="AJ74" i="9" s="1"/>
  <c r="S11" i="7"/>
  <c r="S25" i="7"/>
  <c r="S50" i="7"/>
  <c r="S65" i="7"/>
  <c r="G65" i="7" s="1"/>
  <c r="S73" i="7"/>
  <c r="S81" i="7"/>
  <c r="S112" i="7"/>
  <c r="S127" i="7"/>
  <c r="G127" i="7" s="1"/>
  <c r="S135" i="7"/>
  <c r="L136" i="7"/>
  <c r="T136" i="7"/>
  <c r="L143" i="7"/>
  <c r="AK143" i="7" s="1"/>
  <c r="T143" i="7"/>
  <c r="S158" i="7"/>
  <c r="G158" i="7" s="1"/>
  <c r="L172" i="7"/>
  <c r="AK172" i="7" s="1"/>
  <c r="T172" i="7"/>
  <c r="AB172" i="7"/>
  <c r="S173" i="7"/>
  <c r="AA173" i="7"/>
  <c r="O208" i="7"/>
  <c r="W208" i="7"/>
  <c r="AE208" i="7"/>
  <c r="R211" i="7"/>
  <c r="Z211" i="7"/>
  <c r="S212" i="7"/>
  <c r="L213" i="7"/>
  <c r="T213" i="7"/>
  <c r="AB213" i="7"/>
  <c r="R218" i="7"/>
  <c r="Z218" i="7"/>
  <c r="R221" i="7"/>
  <c r="Z221" i="7"/>
  <c r="O223" i="7"/>
  <c r="W223" i="7"/>
  <c r="AE223" i="7"/>
  <c r="M227" i="7"/>
  <c r="U227" i="7"/>
  <c r="AC227" i="7"/>
  <c r="L228" i="7"/>
  <c r="AK228" i="7" s="1"/>
  <c r="T228" i="7"/>
  <c r="AB228" i="7"/>
  <c r="L231" i="7"/>
  <c r="AK231" i="7" s="1"/>
  <c r="T231" i="7"/>
  <c r="AB231" i="7"/>
  <c r="R232" i="7"/>
  <c r="Z232" i="7"/>
  <c r="L236" i="7"/>
  <c r="T236" i="7"/>
  <c r="AB236" i="7"/>
  <c r="M237" i="7"/>
  <c r="U237" i="7"/>
  <c r="AC237" i="7"/>
  <c r="N238" i="7"/>
  <c r="V238" i="7"/>
  <c r="AD238" i="7"/>
  <c r="M242" i="7"/>
  <c r="U242" i="7"/>
  <c r="AC242" i="7"/>
  <c r="L243" i="7"/>
  <c r="AK243" i="7" s="1"/>
  <c r="T243" i="7"/>
  <c r="AB243" i="7"/>
  <c r="L246" i="7"/>
  <c r="AK246" i="7" s="1"/>
  <c r="T246" i="7"/>
  <c r="AB246" i="7"/>
  <c r="R247" i="7"/>
  <c r="Z247" i="7"/>
  <c r="O252" i="7"/>
  <c r="W252" i="7"/>
  <c r="AE252" i="7"/>
  <c r="N253" i="7"/>
  <c r="V253" i="7"/>
  <c r="AD253" i="7"/>
  <c r="L257" i="7"/>
  <c r="AK257" i="7" s="1"/>
  <c r="T257" i="7"/>
  <c r="AB257" i="7"/>
  <c r="S258" i="7"/>
  <c r="G258" i="7" s="1"/>
  <c r="N261" i="7"/>
  <c r="V261" i="7"/>
  <c r="AD261" i="7"/>
  <c r="O262" i="7"/>
  <c r="W262" i="7"/>
  <c r="AE262" i="7"/>
  <c r="P263" i="7"/>
  <c r="X263" i="7"/>
  <c r="AF263" i="7"/>
  <c r="O267" i="7"/>
  <c r="W267" i="7"/>
  <c r="AE267" i="7"/>
  <c r="N268" i="7"/>
  <c r="V268" i="7"/>
  <c r="AD268" i="7"/>
  <c r="L272" i="7"/>
  <c r="AK272" i="7" s="1"/>
  <c r="T272" i="7"/>
  <c r="AB272" i="7"/>
  <c r="S273" i="7"/>
  <c r="G273" i="7" s="1"/>
  <c r="P278" i="7"/>
  <c r="X278" i="7"/>
  <c r="AF278" i="7"/>
  <c r="M283" i="7"/>
  <c r="U283" i="7"/>
  <c r="AC283" i="7"/>
  <c r="P286" i="7"/>
  <c r="X286" i="7"/>
  <c r="AF286" i="7"/>
  <c r="R288" i="7"/>
  <c r="Z288" i="7"/>
  <c r="P293" i="7"/>
  <c r="X293" i="7"/>
  <c r="AF293" i="7"/>
  <c r="M298" i="7"/>
  <c r="U298" i="7"/>
  <c r="AC298" i="7"/>
  <c r="M301" i="7"/>
  <c r="U301" i="7"/>
  <c r="AC301" i="7"/>
  <c r="R303" i="7"/>
  <c r="G303" i="7" s="1"/>
  <c r="Z303" i="7"/>
  <c r="R306" i="7"/>
  <c r="Z306" i="7"/>
  <c r="O308" i="7"/>
  <c r="W308" i="7"/>
  <c r="AE308" i="7"/>
  <c r="R311" i="7"/>
  <c r="Z311" i="7"/>
  <c r="S312" i="7"/>
  <c r="L313" i="7"/>
  <c r="T313" i="7"/>
  <c r="AB313" i="7"/>
  <c r="M316" i="7"/>
  <c r="U316" i="7"/>
  <c r="AC316" i="7"/>
  <c r="R318" i="7"/>
  <c r="G318" i="7" s="1"/>
  <c r="Z318" i="7"/>
  <c r="R321" i="7"/>
  <c r="G321" i="7" s="1"/>
  <c r="Z321" i="7"/>
  <c r="O323" i="7"/>
  <c r="W323" i="7"/>
  <c r="AE323" i="7"/>
  <c r="M327" i="7"/>
  <c r="U327" i="7"/>
  <c r="AC327" i="7"/>
  <c r="L328" i="7"/>
  <c r="AK328" i="7" s="1"/>
  <c r="T328" i="7"/>
  <c r="AB328" i="7"/>
  <c r="R332" i="7"/>
  <c r="Z332" i="7"/>
  <c r="Q333" i="7"/>
  <c r="Y333" i="7"/>
  <c r="N342" i="7"/>
  <c r="V342" i="7"/>
  <c r="AD342" i="7"/>
  <c r="O343" i="7"/>
  <c r="W343" i="7"/>
  <c r="AE343" i="7"/>
  <c r="P344" i="7"/>
  <c r="X344" i="7"/>
  <c r="AF344" i="7"/>
  <c r="Q347" i="7"/>
  <c r="Y347" i="7"/>
  <c r="O348" i="7"/>
  <c r="W348" i="7"/>
  <c r="AE348" i="7"/>
  <c r="N349" i="7"/>
  <c r="V349" i="7"/>
  <c r="AD349" i="7"/>
  <c r="S354" i="7"/>
  <c r="G354" i="7" s="1"/>
  <c r="Q358" i="7"/>
  <c r="Y358" i="7"/>
  <c r="P359" i="7"/>
  <c r="X359" i="7"/>
  <c r="AF359" i="7"/>
  <c r="M364" i="7"/>
  <c r="U364" i="7"/>
  <c r="AC364" i="7"/>
  <c r="N9" i="8"/>
  <c r="V9" i="8"/>
  <c r="AD9" i="8"/>
  <c r="M10" i="8"/>
  <c r="V10" i="8"/>
  <c r="AE10" i="8"/>
  <c r="O11" i="8"/>
  <c r="X11" i="8"/>
  <c r="R12" i="8"/>
  <c r="M13" i="8"/>
  <c r="V13" i="8"/>
  <c r="AE13" i="8"/>
  <c r="P14" i="8"/>
  <c r="AA15" i="8"/>
  <c r="S15" i="8"/>
  <c r="K15" i="8"/>
  <c r="AJ15" i="8" s="1"/>
  <c r="T15" i="8"/>
  <c r="AC15" i="8"/>
  <c r="R18" i="8"/>
  <c r="K19" i="8"/>
  <c r="AJ19" i="8" s="1"/>
  <c r="T19" i="8"/>
  <c r="AD19" i="8"/>
  <c r="N20" i="8"/>
  <c r="W20" i="8"/>
  <c r="P21" i="8"/>
  <c r="AA22" i="8"/>
  <c r="S22" i="8"/>
  <c r="K22" i="8"/>
  <c r="AJ22" i="8" s="1"/>
  <c r="T22" i="8"/>
  <c r="AC22" i="8"/>
  <c r="N23" i="8"/>
  <c r="W23" i="8"/>
  <c r="Q24" i="8"/>
  <c r="Z24" i="8"/>
  <c r="L29" i="8"/>
  <c r="U29" i="8"/>
  <c r="AD29" i="8"/>
  <c r="O31" i="8"/>
  <c r="R32" i="8"/>
  <c r="K33" i="8"/>
  <c r="AJ33" i="8" s="1"/>
  <c r="T33" i="8"/>
  <c r="AC33" i="8"/>
  <c r="M34" i="8"/>
  <c r="V34" i="8"/>
  <c r="AE34" i="8"/>
  <c r="P39" i="8"/>
  <c r="Z39" i="8"/>
  <c r="R40" i="8"/>
  <c r="G40" i="8" s="1"/>
  <c r="K41" i="8"/>
  <c r="AJ41" i="8" s="1"/>
  <c r="T41" i="8"/>
  <c r="AC41" i="8"/>
  <c r="N42" i="8"/>
  <c r="X42" i="8"/>
  <c r="R43" i="8"/>
  <c r="L44" i="8"/>
  <c r="U44" i="8"/>
  <c r="AD44" i="8"/>
  <c r="Q49" i="8"/>
  <c r="Z49" i="8"/>
  <c r="AD50" i="8"/>
  <c r="V50" i="8"/>
  <c r="N50" i="8"/>
  <c r="G50" i="8" s="1"/>
  <c r="S50" i="8"/>
  <c r="AB50" i="8"/>
  <c r="L51" i="8"/>
  <c r="V51" i="8"/>
  <c r="AE51" i="8"/>
  <c r="O52" i="8"/>
  <c r="X52" i="8"/>
  <c r="R53" i="8"/>
  <c r="M54" i="8"/>
  <c r="V54" i="8"/>
  <c r="AE54" i="8"/>
  <c r="P55" i="8"/>
  <c r="N58" i="8"/>
  <c r="X58" i="8"/>
  <c r="Q59" i="8"/>
  <c r="Z59" i="8"/>
  <c r="AC60" i="8"/>
  <c r="U60" i="8"/>
  <c r="M60" i="8"/>
  <c r="S60" i="8"/>
  <c r="AB60" i="8"/>
  <c r="M61" i="8"/>
  <c r="V61" i="8"/>
  <c r="AE61" i="8"/>
  <c r="O62" i="8"/>
  <c r="X62" i="8"/>
  <c r="R63" i="8"/>
  <c r="M64" i="8"/>
  <c r="V64" i="8"/>
  <c r="AE64" i="8"/>
  <c r="P65" i="8"/>
  <c r="AA70" i="8"/>
  <c r="S70" i="8"/>
  <c r="K70" i="8"/>
  <c r="AJ70" i="8" s="1"/>
  <c r="T70" i="8"/>
  <c r="AC70" i="8"/>
  <c r="N72" i="8"/>
  <c r="W72" i="8"/>
  <c r="O73" i="8"/>
  <c r="G73" i="8" s="1"/>
  <c r="X74" i="8"/>
  <c r="P74" i="8"/>
  <c r="S74" i="8"/>
  <c r="AB74" i="8"/>
  <c r="M75" i="8"/>
  <c r="V75" i="8"/>
  <c r="AE75" i="8"/>
  <c r="Q76" i="8"/>
  <c r="Z76" i="8"/>
  <c r="L81" i="8"/>
  <c r="U81" i="8"/>
  <c r="AD81" i="8"/>
  <c r="N82" i="8"/>
  <c r="X82" i="8"/>
  <c r="R83" i="8"/>
  <c r="L84" i="8"/>
  <c r="U84" i="8"/>
  <c r="AD84" i="8"/>
  <c r="P85" i="8"/>
  <c r="AE86" i="8"/>
  <c r="W86" i="8"/>
  <c r="O86" i="8"/>
  <c r="S86" i="8"/>
  <c r="AB86" i="8"/>
  <c r="M87" i="8"/>
  <c r="V87" i="8"/>
  <c r="X92" i="8"/>
  <c r="P92" i="8"/>
  <c r="S92" i="8"/>
  <c r="AB92" i="8"/>
  <c r="L93" i="8"/>
  <c r="U93" i="8"/>
  <c r="AD93" i="8"/>
  <c r="P94" i="8"/>
  <c r="AE95" i="8"/>
  <c r="W95" i="8"/>
  <c r="O95" i="8"/>
  <c r="S95" i="8"/>
  <c r="AB95" i="8"/>
  <c r="M96" i="8"/>
  <c r="V96" i="8"/>
  <c r="X101" i="8"/>
  <c r="P101" i="8"/>
  <c r="S101" i="8"/>
  <c r="AB101" i="8"/>
  <c r="L102" i="8"/>
  <c r="U102" i="8"/>
  <c r="AD102" i="8"/>
  <c r="P103" i="8"/>
  <c r="AE104" i="8"/>
  <c r="W104" i="8"/>
  <c r="O104" i="8"/>
  <c r="S104" i="8"/>
  <c r="AB104" i="8"/>
  <c r="M105" i="8"/>
  <c r="V105" i="8"/>
  <c r="R111" i="8"/>
  <c r="M112" i="8"/>
  <c r="V112" i="8"/>
  <c r="AE112" i="8"/>
  <c r="Q113" i="8"/>
  <c r="Z113" i="8"/>
  <c r="K114" i="8"/>
  <c r="AJ114" i="8" s="1"/>
  <c r="T114" i="8"/>
  <c r="AC114" i="8"/>
  <c r="R117" i="8"/>
  <c r="G117" i="8" s="1"/>
  <c r="M118" i="8"/>
  <c r="V118" i="8"/>
  <c r="AE118" i="8"/>
  <c r="R120" i="8"/>
  <c r="M121" i="8"/>
  <c r="V121" i="8"/>
  <c r="AE121" i="8"/>
  <c r="P122" i="8"/>
  <c r="O125" i="8"/>
  <c r="X125" i="8"/>
  <c r="R126" i="8"/>
  <c r="L127" i="8"/>
  <c r="U127" i="8"/>
  <c r="AE127" i="8"/>
  <c r="Q128" i="8"/>
  <c r="Z128" i="8"/>
  <c r="K129" i="8"/>
  <c r="AJ129" i="8" s="1"/>
  <c r="T129" i="8"/>
  <c r="AC129" i="8"/>
  <c r="N130" i="8"/>
  <c r="X130" i="8"/>
  <c r="AE136" i="8"/>
  <c r="W136" i="8"/>
  <c r="O136" i="8"/>
  <c r="G136" i="8" s="1"/>
  <c r="S136" i="8"/>
  <c r="AB136" i="8"/>
  <c r="N137" i="8"/>
  <c r="W137" i="8"/>
  <c r="R138" i="8"/>
  <c r="L139" i="8"/>
  <c r="U139" i="8"/>
  <c r="AD139" i="8"/>
  <c r="AA142" i="8"/>
  <c r="S142" i="8"/>
  <c r="K142" i="8"/>
  <c r="AJ142" i="8" s="1"/>
  <c r="T142" i="8"/>
  <c r="AC142" i="8"/>
  <c r="N143" i="8"/>
  <c r="W143" i="8"/>
  <c r="Q144" i="8"/>
  <c r="Z144" i="8"/>
  <c r="M145" i="8"/>
  <c r="V145" i="8"/>
  <c r="AE145" i="8"/>
  <c r="P146" i="8"/>
  <c r="AB147" i="8"/>
  <c r="T147" i="8"/>
  <c r="L147" i="8"/>
  <c r="S147" i="8"/>
  <c r="AC147" i="8"/>
  <c r="N153" i="8"/>
  <c r="W153" i="8"/>
  <c r="R154" i="8"/>
  <c r="L155" i="8"/>
  <c r="V155" i="8"/>
  <c r="AE155" i="8"/>
  <c r="P156" i="8"/>
  <c r="N159" i="8"/>
  <c r="W159" i="8"/>
  <c r="R160" i="8"/>
  <c r="G160" i="8" s="1"/>
  <c r="M161" i="8"/>
  <c r="V161" i="8"/>
  <c r="AE161" i="8"/>
  <c r="O162" i="8"/>
  <c r="R163" i="8"/>
  <c r="O166" i="8"/>
  <c r="X166" i="8"/>
  <c r="AC167" i="8"/>
  <c r="U167" i="8"/>
  <c r="M167" i="8"/>
  <c r="S167" i="8"/>
  <c r="AB167" i="8"/>
  <c r="N168" i="8"/>
  <c r="W168" i="8"/>
  <c r="Q169" i="8"/>
  <c r="Z169" i="8"/>
  <c r="K175" i="8"/>
  <c r="AJ175" i="8" s="1"/>
  <c r="T175" i="8"/>
  <c r="AD175" i="8"/>
  <c r="P176" i="8"/>
  <c r="AD177" i="8"/>
  <c r="V177" i="8"/>
  <c r="N177" i="8"/>
  <c r="S177" i="8"/>
  <c r="AB177" i="8"/>
  <c r="M178" i="8"/>
  <c r="W178" i="8"/>
  <c r="L181" i="8"/>
  <c r="U181" i="8"/>
  <c r="AD181" i="8"/>
  <c r="Q187" i="8"/>
  <c r="Z187" i="8"/>
  <c r="L188" i="8"/>
  <c r="U188" i="8"/>
  <c r="AE188" i="8"/>
  <c r="P189" i="8"/>
  <c r="AD190" i="8"/>
  <c r="V190" i="8"/>
  <c r="N190" i="8"/>
  <c r="S190" i="8"/>
  <c r="AB190" i="8"/>
  <c r="R193" i="8"/>
  <c r="P199" i="8"/>
  <c r="Z199" i="8"/>
  <c r="M200" i="8"/>
  <c r="X200" i="8"/>
  <c r="AD201" i="8"/>
  <c r="V201" i="8"/>
  <c r="N201" i="8"/>
  <c r="AC201" i="8"/>
  <c r="T201" i="8"/>
  <c r="K201" i="8"/>
  <c r="AJ201" i="8" s="1"/>
  <c r="U201" i="8"/>
  <c r="R202" i="8"/>
  <c r="AB202" i="8"/>
  <c r="S205" i="8"/>
  <c r="AE214" i="8"/>
  <c r="W214" i="8"/>
  <c r="O214" i="8"/>
  <c r="AA214" i="8"/>
  <c r="S214" i="8"/>
  <c r="K214" i="8"/>
  <c r="AJ214" i="8" s="1"/>
  <c r="AD214" i="8"/>
  <c r="T214" i="8"/>
  <c r="V214" i="8"/>
  <c r="AE215" i="8"/>
  <c r="W215" i="8"/>
  <c r="O215" i="8"/>
  <c r="AA215" i="8"/>
  <c r="S215" i="8"/>
  <c r="K215" i="8"/>
  <c r="AJ215" i="8" s="1"/>
  <c r="AB215" i="8"/>
  <c r="Q215" i="8"/>
  <c r="V215" i="8"/>
  <c r="AE216" i="8"/>
  <c r="W216" i="8"/>
  <c r="O216" i="8"/>
  <c r="AA216" i="8"/>
  <c r="S216" i="8"/>
  <c r="K216" i="8"/>
  <c r="AJ216" i="8" s="1"/>
  <c r="Y216" i="8"/>
  <c r="N216" i="8"/>
  <c r="V216" i="8"/>
  <c r="P220" i="8"/>
  <c r="AB220" i="8"/>
  <c r="P221" i="8"/>
  <c r="AB221" i="8"/>
  <c r="N222" i="8"/>
  <c r="Z222" i="8"/>
  <c r="M226" i="8"/>
  <c r="Y226" i="8"/>
  <c r="N227" i="8"/>
  <c r="Z227" i="8"/>
  <c r="P233" i="8"/>
  <c r="AB233" i="8"/>
  <c r="P234" i="8"/>
  <c r="AC234" i="8"/>
  <c r="S236" i="8"/>
  <c r="AE236" i="8"/>
  <c r="S242" i="8"/>
  <c r="AE242" i="8"/>
  <c r="N245" i="8"/>
  <c r="Z245" i="8"/>
  <c r="U254" i="8"/>
  <c r="AE255" i="8"/>
  <c r="W255" i="8"/>
  <c r="O255" i="8"/>
  <c r="AA255" i="8"/>
  <c r="S255" i="8"/>
  <c r="K255" i="8"/>
  <c r="AJ255" i="8" s="1"/>
  <c r="AB255" i="8"/>
  <c r="Q255" i="8"/>
  <c r="Y255" i="8"/>
  <c r="N255" i="8"/>
  <c r="X255" i="8"/>
  <c r="P256" i="8"/>
  <c r="AC256" i="8"/>
  <c r="Q11" i="9"/>
  <c r="AE11" i="9"/>
  <c r="L14" i="9"/>
  <c r="Y14" i="9"/>
  <c r="P15" i="9"/>
  <c r="AD15" i="9"/>
  <c r="R21" i="9"/>
  <c r="V28" i="9"/>
  <c r="AE30" i="9"/>
  <c r="W30" i="9"/>
  <c r="O30" i="9"/>
  <c r="AA30" i="9"/>
  <c r="S30" i="9"/>
  <c r="K30" i="9"/>
  <c r="AJ30" i="9" s="1"/>
  <c r="AD30" i="9"/>
  <c r="T30" i="9"/>
  <c r="AB30" i="9"/>
  <c r="Q30" i="9"/>
  <c r="Y30" i="9"/>
  <c r="N30" i="9"/>
  <c r="Z30" i="9"/>
  <c r="V32" i="9"/>
  <c r="W35" i="9"/>
  <c r="Y51" i="9"/>
  <c r="T52" i="9"/>
  <c r="AA70" i="9"/>
  <c r="S70" i="9"/>
  <c r="K70" i="9"/>
  <c r="AJ70" i="9" s="1"/>
  <c r="AE70" i="9"/>
  <c r="W70" i="9"/>
  <c r="O70" i="9"/>
  <c r="Y70" i="9"/>
  <c r="N70" i="9"/>
  <c r="V70" i="9"/>
  <c r="L70" i="9"/>
  <c r="AD70" i="9"/>
  <c r="T70" i="9"/>
  <c r="AC70" i="9"/>
  <c r="R70" i="9"/>
  <c r="AB70" i="9"/>
  <c r="Q70" i="9"/>
  <c r="O74" i="9"/>
  <c r="N183" i="7"/>
  <c r="V183" i="7"/>
  <c r="S188" i="7"/>
  <c r="N198" i="7"/>
  <c r="V198" i="7"/>
  <c r="S203" i="7"/>
  <c r="G203" i="7" s="1"/>
  <c r="P208" i="7"/>
  <c r="X208" i="7"/>
  <c r="AF208" i="7"/>
  <c r="S211" i="7"/>
  <c r="M213" i="7"/>
  <c r="U213" i="7"/>
  <c r="AC213" i="7"/>
  <c r="S218" i="7"/>
  <c r="AA218" i="7"/>
  <c r="S221" i="7"/>
  <c r="AA221" i="7"/>
  <c r="P223" i="7"/>
  <c r="X223" i="7"/>
  <c r="AF223" i="7"/>
  <c r="N227" i="7"/>
  <c r="V227" i="7"/>
  <c r="AD227" i="7"/>
  <c r="M228" i="7"/>
  <c r="U228" i="7"/>
  <c r="AC228" i="7"/>
  <c r="M231" i="7"/>
  <c r="U231" i="7"/>
  <c r="AC231" i="7"/>
  <c r="S232" i="7"/>
  <c r="AA232" i="7"/>
  <c r="M236" i="7"/>
  <c r="U236" i="7"/>
  <c r="AC236" i="7"/>
  <c r="N237" i="7"/>
  <c r="V237" i="7"/>
  <c r="AD237" i="7"/>
  <c r="N242" i="7"/>
  <c r="V242" i="7"/>
  <c r="AD242" i="7"/>
  <c r="M243" i="7"/>
  <c r="U243" i="7"/>
  <c r="AC243" i="7"/>
  <c r="M246" i="7"/>
  <c r="U246" i="7"/>
  <c r="AC246" i="7"/>
  <c r="S247" i="7"/>
  <c r="AA247" i="7"/>
  <c r="P252" i="7"/>
  <c r="X252" i="7"/>
  <c r="AF252" i="7"/>
  <c r="M257" i="7"/>
  <c r="U257" i="7"/>
  <c r="AC257" i="7"/>
  <c r="P262" i="7"/>
  <c r="X262" i="7"/>
  <c r="AF262" i="7"/>
  <c r="P267" i="7"/>
  <c r="X267" i="7"/>
  <c r="AF267" i="7"/>
  <c r="M272" i="7"/>
  <c r="U272" i="7"/>
  <c r="AC272" i="7"/>
  <c r="N283" i="7"/>
  <c r="V283" i="7"/>
  <c r="AD283" i="7"/>
  <c r="S288" i="7"/>
  <c r="AA288" i="7"/>
  <c r="N298" i="7"/>
  <c r="V298" i="7"/>
  <c r="AD298" i="7"/>
  <c r="N301" i="7"/>
  <c r="V301" i="7"/>
  <c r="AD301" i="7"/>
  <c r="S303" i="7"/>
  <c r="AA303" i="7"/>
  <c r="S306" i="7"/>
  <c r="AA306" i="7"/>
  <c r="P308" i="7"/>
  <c r="X308" i="7"/>
  <c r="AF308" i="7"/>
  <c r="S311" i="7"/>
  <c r="AA311" i="7"/>
  <c r="M313" i="7"/>
  <c r="U313" i="7"/>
  <c r="AC313" i="7"/>
  <c r="N316" i="7"/>
  <c r="V316" i="7"/>
  <c r="AD316" i="7"/>
  <c r="S318" i="7"/>
  <c r="AA318" i="7"/>
  <c r="S321" i="7"/>
  <c r="AA321" i="7"/>
  <c r="P323" i="7"/>
  <c r="X323" i="7"/>
  <c r="AF323" i="7"/>
  <c r="N327" i="7"/>
  <c r="V327" i="7"/>
  <c r="AD327" i="7"/>
  <c r="M328" i="7"/>
  <c r="U328" i="7"/>
  <c r="AC328" i="7"/>
  <c r="S332" i="7"/>
  <c r="AA332" i="7"/>
  <c r="R333" i="7"/>
  <c r="Z333" i="7"/>
  <c r="O342" i="7"/>
  <c r="W342" i="7"/>
  <c r="AE342" i="7"/>
  <c r="P343" i="7"/>
  <c r="X343" i="7"/>
  <c r="AF343" i="7"/>
  <c r="R347" i="7"/>
  <c r="Z347" i="7"/>
  <c r="P348" i="7"/>
  <c r="X348" i="7"/>
  <c r="AF348" i="7"/>
  <c r="O349" i="7"/>
  <c r="W349" i="7"/>
  <c r="AE349" i="7"/>
  <c r="R358" i="7"/>
  <c r="Z358" i="7"/>
  <c r="N364" i="7"/>
  <c r="V364" i="7"/>
  <c r="AD364" i="7"/>
  <c r="O9" i="8"/>
  <c r="W9" i="8"/>
  <c r="AE9" i="8"/>
  <c r="N10" i="8"/>
  <c r="W10" i="8"/>
  <c r="P11" i="8"/>
  <c r="Y11" i="8"/>
  <c r="AA12" i="8"/>
  <c r="S12" i="8"/>
  <c r="K12" i="8"/>
  <c r="AJ12" i="8" s="1"/>
  <c r="T12" i="8"/>
  <c r="AC12" i="8"/>
  <c r="N13" i="8"/>
  <c r="W13" i="8"/>
  <c r="AD18" i="8"/>
  <c r="V18" i="8"/>
  <c r="N18" i="8"/>
  <c r="G18" i="8" s="1"/>
  <c r="S18" i="8"/>
  <c r="AB18" i="8"/>
  <c r="L19" i="8"/>
  <c r="V19" i="8"/>
  <c r="AE19" i="8"/>
  <c r="O20" i="8"/>
  <c r="X20" i="8"/>
  <c r="O23" i="8"/>
  <c r="X23" i="8"/>
  <c r="R24" i="8"/>
  <c r="M29" i="8"/>
  <c r="V29" i="8"/>
  <c r="AE29" i="8"/>
  <c r="Y32" i="8"/>
  <c r="Q32" i="8"/>
  <c r="S32" i="8"/>
  <c r="AB32" i="8"/>
  <c r="L33" i="8"/>
  <c r="U33" i="8"/>
  <c r="AD33" i="8"/>
  <c r="N34" i="8"/>
  <c r="W34" i="8"/>
  <c r="R39" i="8"/>
  <c r="X40" i="8"/>
  <c r="P40" i="8"/>
  <c r="S40" i="8"/>
  <c r="AB40" i="8"/>
  <c r="L41" i="8"/>
  <c r="U41" i="8"/>
  <c r="AD41" i="8"/>
  <c r="P42" i="8"/>
  <c r="Y42" i="8"/>
  <c r="AE43" i="8"/>
  <c r="W43" i="8"/>
  <c r="O43" i="8"/>
  <c r="S43" i="8"/>
  <c r="AB43" i="8"/>
  <c r="M44" i="8"/>
  <c r="V44" i="8"/>
  <c r="R49" i="8"/>
  <c r="N51" i="8"/>
  <c r="G51" i="8" s="1"/>
  <c r="W51" i="8"/>
  <c r="P52" i="8"/>
  <c r="Y52" i="8"/>
  <c r="AB53" i="8"/>
  <c r="T53" i="8"/>
  <c r="L53" i="8"/>
  <c r="S53" i="8"/>
  <c r="AC53" i="8"/>
  <c r="N54" i="8"/>
  <c r="W54" i="8"/>
  <c r="P58" i="8"/>
  <c r="Y58" i="8"/>
  <c r="R59" i="8"/>
  <c r="N61" i="8"/>
  <c r="G61" i="8" s="1"/>
  <c r="W61" i="8"/>
  <c r="P62" i="8"/>
  <c r="Y62" i="8"/>
  <c r="AA63" i="8"/>
  <c r="S63" i="8"/>
  <c r="K63" i="8"/>
  <c r="AJ63" i="8" s="1"/>
  <c r="T63" i="8"/>
  <c r="AC63" i="8"/>
  <c r="N64" i="8"/>
  <c r="W64" i="8"/>
  <c r="O72" i="8"/>
  <c r="X72" i="8"/>
  <c r="N75" i="8"/>
  <c r="W75" i="8"/>
  <c r="R76" i="8"/>
  <c r="M81" i="8"/>
  <c r="V81" i="8"/>
  <c r="AE81" i="8"/>
  <c r="P82" i="8"/>
  <c r="Y82" i="8"/>
  <c r="AE83" i="8"/>
  <c r="W83" i="8"/>
  <c r="O83" i="8"/>
  <c r="S83" i="8"/>
  <c r="AB83" i="8"/>
  <c r="M84" i="8"/>
  <c r="V84" i="8"/>
  <c r="N87" i="8"/>
  <c r="X87" i="8"/>
  <c r="M93" i="8"/>
  <c r="V93" i="8"/>
  <c r="N96" i="8"/>
  <c r="X96" i="8"/>
  <c r="M102" i="8"/>
  <c r="V102" i="8"/>
  <c r="N105" i="8"/>
  <c r="X105" i="8"/>
  <c r="AE111" i="8"/>
  <c r="W111" i="8"/>
  <c r="O111" i="8"/>
  <c r="G111" i="8" s="1"/>
  <c r="S111" i="8"/>
  <c r="AB111" i="8"/>
  <c r="N112" i="8"/>
  <c r="W112" i="8"/>
  <c r="R113" i="8"/>
  <c r="L114" i="8"/>
  <c r="U114" i="8"/>
  <c r="AD114" i="8"/>
  <c r="AA117" i="8"/>
  <c r="S117" i="8"/>
  <c r="K117" i="8"/>
  <c r="AJ117" i="8" s="1"/>
  <c r="T117" i="8"/>
  <c r="AC117" i="8"/>
  <c r="N118" i="8"/>
  <c r="G118" i="8" s="1"/>
  <c r="W118" i="8"/>
  <c r="AA120" i="8"/>
  <c r="S120" i="8"/>
  <c r="K120" i="8"/>
  <c r="AJ120" i="8" s="1"/>
  <c r="T120" i="8"/>
  <c r="AC120" i="8"/>
  <c r="N121" i="8"/>
  <c r="W121" i="8"/>
  <c r="P125" i="8"/>
  <c r="Y125" i="8"/>
  <c r="AD126" i="8"/>
  <c r="V126" i="8"/>
  <c r="N126" i="8"/>
  <c r="S126" i="8"/>
  <c r="AB126" i="8"/>
  <c r="M127" i="8"/>
  <c r="W127" i="8"/>
  <c r="R128" i="8"/>
  <c r="L129" i="8"/>
  <c r="U129" i="8"/>
  <c r="AD129" i="8"/>
  <c r="P130" i="8"/>
  <c r="Y130" i="8"/>
  <c r="O137" i="8"/>
  <c r="Y137" i="8"/>
  <c r="X138" i="8"/>
  <c r="P138" i="8"/>
  <c r="S138" i="8"/>
  <c r="AB138" i="8"/>
  <c r="M139" i="8"/>
  <c r="V139" i="8"/>
  <c r="AE139" i="8"/>
  <c r="O143" i="8"/>
  <c r="X143" i="8"/>
  <c r="R144" i="8"/>
  <c r="N145" i="8"/>
  <c r="W145" i="8"/>
  <c r="O153" i="8"/>
  <c r="X153" i="8"/>
  <c r="AC154" i="8"/>
  <c r="U154" i="8"/>
  <c r="M154" i="8"/>
  <c r="S154" i="8"/>
  <c r="AB154" i="8"/>
  <c r="N155" i="8"/>
  <c r="W155" i="8"/>
  <c r="O159" i="8"/>
  <c r="Y159" i="8"/>
  <c r="X160" i="8"/>
  <c r="P160" i="8"/>
  <c r="S160" i="8"/>
  <c r="AB160" i="8"/>
  <c r="N161" i="8"/>
  <c r="W161" i="8"/>
  <c r="Y163" i="8"/>
  <c r="Q163" i="8"/>
  <c r="S163" i="8"/>
  <c r="AB163" i="8"/>
  <c r="P166" i="8"/>
  <c r="Y166" i="8"/>
  <c r="O168" i="8"/>
  <c r="X168" i="8"/>
  <c r="R169" i="8"/>
  <c r="L175" i="8"/>
  <c r="V175" i="8"/>
  <c r="AE175" i="8"/>
  <c r="O178" i="8"/>
  <c r="X178" i="8"/>
  <c r="M181" i="8"/>
  <c r="V181" i="8"/>
  <c r="AE181" i="8"/>
  <c r="R187" i="8"/>
  <c r="M188" i="8"/>
  <c r="W188" i="8"/>
  <c r="Y193" i="8"/>
  <c r="Q193" i="8"/>
  <c r="G193" i="8" s="1"/>
  <c r="Z193" i="8"/>
  <c r="S193" i="8"/>
  <c r="AC193" i="8"/>
  <c r="Q199" i="8"/>
  <c r="AA199" i="8"/>
  <c r="O200" i="8"/>
  <c r="Y200" i="8"/>
  <c r="S202" i="8"/>
  <c r="Y205" i="8"/>
  <c r="Q205" i="8"/>
  <c r="AE205" i="8"/>
  <c r="V205" i="8"/>
  <c r="M205" i="8"/>
  <c r="T205" i="8"/>
  <c r="AD205" i="8"/>
  <c r="Q220" i="8"/>
  <c r="AC220" i="8"/>
  <c r="Q221" i="8"/>
  <c r="AC221" i="8"/>
  <c r="P222" i="8"/>
  <c r="AB222" i="8"/>
  <c r="N226" i="8"/>
  <c r="AB226" i="8"/>
  <c r="P227" i="8"/>
  <c r="AB227" i="8"/>
  <c r="Q233" i="8"/>
  <c r="AC233" i="8"/>
  <c r="R234" i="8"/>
  <c r="AD234" i="8"/>
  <c r="O245" i="8"/>
  <c r="AB245" i="8"/>
  <c r="Q256" i="8"/>
  <c r="AD256" i="8"/>
  <c r="S11" i="9"/>
  <c r="AE13" i="9"/>
  <c r="W13" i="9"/>
  <c r="O13" i="9"/>
  <c r="AA13" i="9"/>
  <c r="S13" i="9"/>
  <c r="K13" i="9"/>
  <c r="AJ13" i="9" s="1"/>
  <c r="V13" i="9"/>
  <c r="L13" i="9"/>
  <c r="AD13" i="9"/>
  <c r="T13" i="9"/>
  <c r="Y13" i="9"/>
  <c r="M14" i="9"/>
  <c r="Z14" i="9"/>
  <c r="R15" i="9"/>
  <c r="T21" i="9"/>
  <c r="L30" i="9"/>
  <c r="AC30" i="9"/>
  <c r="O33" i="9"/>
  <c r="AE33" i="9"/>
  <c r="AC41" i="9"/>
  <c r="U41" i="9"/>
  <c r="M41" i="9"/>
  <c r="Y41" i="9"/>
  <c r="Q41" i="9"/>
  <c r="AB41" i="9"/>
  <c r="R41" i="9"/>
  <c r="Z41" i="9"/>
  <c r="O41" i="9"/>
  <c r="W41" i="9"/>
  <c r="L41" i="9"/>
  <c r="AA41" i="9"/>
  <c r="M43" i="9"/>
  <c r="P45" i="9"/>
  <c r="U52" i="9"/>
  <c r="M70" i="9"/>
  <c r="Q308" i="7"/>
  <c r="Y308" i="7"/>
  <c r="Q323" i="7"/>
  <c r="Y323" i="7"/>
  <c r="S333" i="7"/>
  <c r="AA333" i="7"/>
  <c r="Q343" i="7"/>
  <c r="Y343" i="7"/>
  <c r="S347" i="7"/>
  <c r="AA347" i="7"/>
  <c r="Q348" i="7"/>
  <c r="Y348" i="7"/>
  <c r="S358" i="7"/>
  <c r="AA358" i="7"/>
  <c r="P9" i="8"/>
  <c r="X9" i="8"/>
  <c r="Q11" i="8"/>
  <c r="Z11" i="8"/>
  <c r="P23" i="8"/>
  <c r="Y23" i="8"/>
  <c r="AA24" i="8"/>
  <c r="S24" i="8"/>
  <c r="K24" i="8"/>
  <c r="AJ24" i="8" s="1"/>
  <c r="T24" i="8"/>
  <c r="AC24" i="8"/>
  <c r="O34" i="8"/>
  <c r="X34" i="8"/>
  <c r="Y39" i="8"/>
  <c r="Q39" i="8"/>
  <c r="S39" i="8"/>
  <c r="AB39" i="8"/>
  <c r="Q42" i="8"/>
  <c r="Z42" i="8"/>
  <c r="AE49" i="8"/>
  <c r="W49" i="8"/>
  <c r="O49" i="8"/>
  <c r="S49" i="8"/>
  <c r="AB49" i="8"/>
  <c r="Q52" i="8"/>
  <c r="Z52" i="8"/>
  <c r="Q58" i="8"/>
  <c r="Z58" i="8"/>
  <c r="AD59" i="8"/>
  <c r="V59" i="8"/>
  <c r="N59" i="8"/>
  <c r="S59" i="8"/>
  <c r="AB59" i="8"/>
  <c r="Q62" i="8"/>
  <c r="Z62" i="8"/>
  <c r="O75" i="8"/>
  <c r="Y75" i="8"/>
  <c r="X76" i="8"/>
  <c r="P76" i="8"/>
  <c r="S76" i="8"/>
  <c r="AB76" i="8"/>
  <c r="P87" i="8"/>
  <c r="Y87" i="8"/>
  <c r="P96" i="8"/>
  <c r="Y96" i="8"/>
  <c r="P105" i="8"/>
  <c r="Y105" i="8"/>
  <c r="O112" i="8"/>
  <c r="Y112" i="8"/>
  <c r="X113" i="8"/>
  <c r="P113" i="8"/>
  <c r="S113" i="8"/>
  <c r="AB113" i="8"/>
  <c r="AE128" i="8"/>
  <c r="W128" i="8"/>
  <c r="O128" i="8"/>
  <c r="S128" i="8"/>
  <c r="AB128" i="8"/>
  <c r="P143" i="8"/>
  <c r="Y143" i="8"/>
  <c r="AA144" i="8"/>
  <c r="S144" i="8"/>
  <c r="K144" i="8"/>
  <c r="AJ144" i="8" s="1"/>
  <c r="T144" i="8"/>
  <c r="AC144" i="8"/>
  <c r="P153" i="8"/>
  <c r="Y153" i="8"/>
  <c r="O161" i="8"/>
  <c r="X161" i="8"/>
  <c r="P168" i="8"/>
  <c r="Y168" i="8"/>
  <c r="AC169" i="8"/>
  <c r="U169" i="8"/>
  <c r="M169" i="8"/>
  <c r="S169" i="8"/>
  <c r="AB169" i="8"/>
  <c r="P178" i="8"/>
  <c r="Y178" i="8"/>
  <c r="AC187" i="8"/>
  <c r="U187" i="8"/>
  <c r="M187" i="8"/>
  <c r="S187" i="8"/>
  <c r="AB187" i="8"/>
  <c r="P200" i="8"/>
  <c r="AA200" i="8"/>
  <c r="AD202" i="8"/>
  <c r="V202" i="8"/>
  <c r="N202" i="8"/>
  <c r="X202" i="8"/>
  <c r="O202" i="8"/>
  <c r="T202" i="8"/>
  <c r="AE202" i="8"/>
  <c r="R220" i="8"/>
  <c r="AD220" i="8"/>
  <c r="R221" i="8"/>
  <c r="AD221" i="8"/>
  <c r="Q222" i="8"/>
  <c r="AC222" i="8"/>
  <c r="Y236" i="8"/>
  <c r="Q236" i="8"/>
  <c r="AC236" i="8"/>
  <c r="U236" i="8"/>
  <c r="M236" i="8"/>
  <c r="X236" i="8"/>
  <c r="N236" i="8"/>
  <c r="V236" i="8"/>
  <c r="Y242" i="8"/>
  <c r="Q242" i="8"/>
  <c r="AC242" i="8"/>
  <c r="U242" i="8"/>
  <c r="M242" i="8"/>
  <c r="AB242" i="8"/>
  <c r="R242" i="8"/>
  <c r="V242" i="8"/>
  <c r="R245" i="8"/>
  <c r="AD245" i="8"/>
  <c r="AE254" i="8"/>
  <c r="W254" i="8"/>
  <c r="O254" i="8"/>
  <c r="AA254" i="8"/>
  <c r="S254" i="8"/>
  <c r="K254" i="8"/>
  <c r="AJ254" i="8" s="1"/>
  <c r="AD254" i="8"/>
  <c r="T254" i="8"/>
  <c r="AB254" i="8"/>
  <c r="Q254" i="8"/>
  <c r="X254" i="8"/>
  <c r="T15" i="9"/>
  <c r="U21" i="9"/>
  <c r="Y28" i="9"/>
  <c r="Q28" i="9"/>
  <c r="AC28" i="9"/>
  <c r="U28" i="9"/>
  <c r="M28" i="9"/>
  <c r="AB28" i="9"/>
  <c r="R28" i="9"/>
  <c r="Z28" i="9"/>
  <c r="O28" i="9"/>
  <c r="W28" i="9"/>
  <c r="L28" i="9"/>
  <c r="AA28" i="9"/>
  <c r="AC32" i="9"/>
  <c r="U32" i="9"/>
  <c r="M32" i="9"/>
  <c r="Y32" i="9"/>
  <c r="Q32" i="9"/>
  <c r="AB32" i="9"/>
  <c r="R32" i="9"/>
  <c r="Z32" i="9"/>
  <c r="O32" i="9"/>
  <c r="W32" i="9"/>
  <c r="L32" i="9"/>
  <c r="AA32" i="9"/>
  <c r="AC35" i="9"/>
  <c r="U35" i="9"/>
  <c r="M35" i="9"/>
  <c r="Y35" i="9"/>
  <c r="Q35" i="9"/>
  <c r="AA35" i="9"/>
  <c r="P35" i="9"/>
  <c r="X35" i="9"/>
  <c r="N35" i="9"/>
  <c r="V35" i="9"/>
  <c r="K35" i="9"/>
  <c r="AJ35" i="9" s="1"/>
  <c r="AB35" i="9"/>
  <c r="AB51" i="9"/>
  <c r="T51" i="9"/>
  <c r="L51" i="9"/>
  <c r="X51" i="9"/>
  <c r="P51" i="9"/>
  <c r="V51" i="9"/>
  <c r="K51" i="9"/>
  <c r="AJ51" i="9" s="1"/>
  <c r="AD51" i="9"/>
  <c r="S51" i="9"/>
  <c r="AA51" i="9"/>
  <c r="Q51" i="9"/>
  <c r="Z51" i="9"/>
  <c r="O51" i="9"/>
  <c r="AE51" i="9"/>
  <c r="Y52" i="9"/>
  <c r="P242" i="7"/>
  <c r="X242" i="7"/>
  <c r="AF242" i="7"/>
  <c r="O243" i="7"/>
  <c r="G243" i="7" s="1"/>
  <c r="W243" i="7"/>
  <c r="AE243" i="7"/>
  <c r="O246" i="7"/>
  <c r="W246" i="7"/>
  <c r="AE246" i="7"/>
  <c r="M247" i="7"/>
  <c r="U247" i="7"/>
  <c r="AC247" i="7"/>
  <c r="R252" i="7"/>
  <c r="Z252" i="7"/>
  <c r="Q253" i="7"/>
  <c r="Y253" i="7"/>
  <c r="O257" i="7"/>
  <c r="W257" i="7"/>
  <c r="AE257" i="7"/>
  <c r="Q261" i="7"/>
  <c r="Y261" i="7"/>
  <c r="R262" i="7"/>
  <c r="Z262" i="7"/>
  <c r="S263" i="7"/>
  <c r="R267" i="7"/>
  <c r="Z267" i="7"/>
  <c r="Q268" i="7"/>
  <c r="Y268" i="7"/>
  <c r="O272" i="7"/>
  <c r="W272" i="7"/>
  <c r="AE272" i="7"/>
  <c r="S278" i="7"/>
  <c r="P283" i="7"/>
  <c r="X283" i="7"/>
  <c r="AF283" i="7"/>
  <c r="S286" i="7"/>
  <c r="M288" i="7"/>
  <c r="U288" i="7"/>
  <c r="AC288" i="7"/>
  <c r="S293" i="7"/>
  <c r="P298" i="7"/>
  <c r="X298" i="7"/>
  <c r="AF298" i="7"/>
  <c r="P301" i="7"/>
  <c r="X301" i="7"/>
  <c r="AF301" i="7"/>
  <c r="M303" i="7"/>
  <c r="U303" i="7"/>
  <c r="M306" i="7"/>
  <c r="U306" i="7"/>
  <c r="R308" i="7"/>
  <c r="Z308" i="7"/>
  <c r="M311" i="7"/>
  <c r="U311" i="7"/>
  <c r="O313" i="7"/>
  <c r="W313" i="7"/>
  <c r="P316" i="7"/>
  <c r="X316" i="7"/>
  <c r="AF316" i="7"/>
  <c r="M318" i="7"/>
  <c r="U318" i="7"/>
  <c r="M321" i="7"/>
  <c r="U321" i="7"/>
  <c r="R323" i="7"/>
  <c r="Z323" i="7"/>
  <c r="P327" i="7"/>
  <c r="X327" i="7"/>
  <c r="AF327" i="7"/>
  <c r="O328" i="7"/>
  <c r="G328" i="7" s="1"/>
  <c r="W328" i="7"/>
  <c r="M332" i="7"/>
  <c r="U332" i="7"/>
  <c r="L333" i="7"/>
  <c r="AK333" i="7" s="1"/>
  <c r="T333" i="7"/>
  <c r="AB333" i="7"/>
  <c r="Q342" i="7"/>
  <c r="Y342" i="7"/>
  <c r="R343" i="7"/>
  <c r="Z343" i="7"/>
  <c r="S344" i="7"/>
  <c r="L347" i="7"/>
  <c r="AK347" i="7" s="1"/>
  <c r="T347" i="7"/>
  <c r="AB347" i="7"/>
  <c r="R348" i="7"/>
  <c r="Z348" i="7"/>
  <c r="Q349" i="7"/>
  <c r="Y349" i="7"/>
  <c r="L358" i="7"/>
  <c r="AK358" i="7" s="1"/>
  <c r="T358" i="7"/>
  <c r="AB358" i="7"/>
  <c r="S359" i="7"/>
  <c r="P364" i="7"/>
  <c r="G364" i="7" s="1"/>
  <c r="X364" i="7"/>
  <c r="Q9" i="8"/>
  <c r="Y9" i="8"/>
  <c r="P10" i="8"/>
  <c r="R11" i="8"/>
  <c r="M12" i="8"/>
  <c r="V12" i="8"/>
  <c r="AE12" i="8"/>
  <c r="P13" i="8"/>
  <c r="Y13" i="8"/>
  <c r="AA14" i="8"/>
  <c r="S14" i="8"/>
  <c r="K14" i="8"/>
  <c r="AJ14" i="8" s="1"/>
  <c r="T14" i="8"/>
  <c r="AC14" i="8"/>
  <c r="L18" i="8"/>
  <c r="U18" i="8"/>
  <c r="AE18" i="8"/>
  <c r="O19" i="8"/>
  <c r="G19" i="8" s="1"/>
  <c r="X19" i="8"/>
  <c r="Q20" i="8"/>
  <c r="AA21" i="8"/>
  <c r="S21" i="8"/>
  <c r="K21" i="8"/>
  <c r="AJ21" i="8" s="1"/>
  <c r="T21" i="8"/>
  <c r="AC21" i="8"/>
  <c r="Q23" i="8"/>
  <c r="L24" i="8"/>
  <c r="U24" i="8"/>
  <c r="AD24" i="8"/>
  <c r="O29" i="8"/>
  <c r="G29" i="8" s="1"/>
  <c r="X29" i="8"/>
  <c r="Y31" i="8"/>
  <c r="Q31" i="8"/>
  <c r="S31" i="8"/>
  <c r="AB31" i="8"/>
  <c r="L32" i="8"/>
  <c r="U32" i="8"/>
  <c r="AD32" i="8"/>
  <c r="N33" i="8"/>
  <c r="W33" i="8"/>
  <c r="P34" i="8"/>
  <c r="K39" i="8"/>
  <c r="AJ39" i="8" s="1"/>
  <c r="T39" i="8"/>
  <c r="AC39" i="8"/>
  <c r="L40" i="8"/>
  <c r="U40" i="8"/>
  <c r="AD40" i="8"/>
  <c r="N41" i="8"/>
  <c r="G41" i="8" s="1"/>
  <c r="X41" i="8"/>
  <c r="R42" i="8"/>
  <c r="L43" i="8"/>
  <c r="U43" i="8"/>
  <c r="AD43" i="8"/>
  <c r="P44" i="8"/>
  <c r="Y44" i="8"/>
  <c r="K49" i="8"/>
  <c r="AJ49" i="8" s="1"/>
  <c r="T49" i="8"/>
  <c r="AC49" i="8"/>
  <c r="P51" i="8"/>
  <c r="Y51" i="8"/>
  <c r="R52" i="8"/>
  <c r="M53" i="8"/>
  <c r="V53" i="8"/>
  <c r="AE53" i="8"/>
  <c r="P54" i="8"/>
  <c r="Y54" i="8"/>
  <c r="AB55" i="8"/>
  <c r="T55" i="8"/>
  <c r="L55" i="8"/>
  <c r="S55" i="8"/>
  <c r="AC55" i="8"/>
  <c r="R58" i="8"/>
  <c r="K59" i="8"/>
  <c r="AJ59" i="8" s="1"/>
  <c r="T59" i="8"/>
  <c r="AC59" i="8"/>
  <c r="P61" i="8"/>
  <c r="Y61" i="8"/>
  <c r="R62" i="8"/>
  <c r="M63" i="8"/>
  <c r="V63" i="8"/>
  <c r="AE63" i="8"/>
  <c r="P64" i="8"/>
  <c r="Y64" i="8"/>
  <c r="AA65" i="8"/>
  <c r="S65" i="8"/>
  <c r="K65" i="8"/>
  <c r="AJ65" i="8" s="1"/>
  <c r="T65" i="8"/>
  <c r="AC65" i="8"/>
  <c r="R72" i="8"/>
  <c r="X73" i="8"/>
  <c r="P73" i="8"/>
  <c r="S73" i="8"/>
  <c r="AB73" i="8"/>
  <c r="Q75" i="8"/>
  <c r="Z75" i="8"/>
  <c r="K76" i="8"/>
  <c r="AJ76" i="8" s="1"/>
  <c r="T76" i="8"/>
  <c r="AC76" i="8"/>
  <c r="O81" i="8"/>
  <c r="G81" i="8" s="1"/>
  <c r="Y81" i="8"/>
  <c r="R82" i="8"/>
  <c r="L83" i="8"/>
  <c r="U83" i="8"/>
  <c r="AD83" i="8"/>
  <c r="P84" i="8"/>
  <c r="Y84" i="8"/>
  <c r="AE85" i="8"/>
  <c r="W85" i="8"/>
  <c r="O85" i="8"/>
  <c r="S85" i="8"/>
  <c r="AB85" i="8"/>
  <c r="Q87" i="8"/>
  <c r="Z87" i="8"/>
  <c r="P93" i="8"/>
  <c r="Y93" i="8"/>
  <c r="AE94" i="8"/>
  <c r="W94" i="8"/>
  <c r="O94" i="8"/>
  <c r="S94" i="8"/>
  <c r="AB94" i="8"/>
  <c r="Q96" i="8"/>
  <c r="Z96" i="8"/>
  <c r="P102" i="8"/>
  <c r="Y102" i="8"/>
  <c r="AE103" i="8"/>
  <c r="W103" i="8"/>
  <c r="O103" i="8"/>
  <c r="S103" i="8"/>
  <c r="AB103" i="8"/>
  <c r="Q105" i="8"/>
  <c r="Z105" i="8"/>
  <c r="L111" i="8"/>
  <c r="U111" i="8"/>
  <c r="AD111" i="8"/>
  <c r="Q112" i="8"/>
  <c r="Z112" i="8"/>
  <c r="K113" i="8"/>
  <c r="AJ113" i="8" s="1"/>
  <c r="T113" i="8"/>
  <c r="AC113" i="8"/>
  <c r="N114" i="8"/>
  <c r="W114" i="8"/>
  <c r="M117" i="8"/>
  <c r="V117" i="8"/>
  <c r="AE117" i="8"/>
  <c r="P118" i="8"/>
  <c r="Y118" i="8"/>
  <c r="M120" i="8"/>
  <c r="V120" i="8"/>
  <c r="AE120" i="8"/>
  <c r="P121" i="8"/>
  <c r="Y121" i="8"/>
  <c r="AA122" i="8"/>
  <c r="S122" i="8"/>
  <c r="K122" i="8"/>
  <c r="AJ122" i="8" s="1"/>
  <c r="T122" i="8"/>
  <c r="AC122" i="8"/>
  <c r="R125" i="8"/>
  <c r="L126" i="8"/>
  <c r="U126" i="8"/>
  <c r="AE126" i="8"/>
  <c r="P127" i="8"/>
  <c r="Y127" i="8"/>
  <c r="K128" i="8"/>
  <c r="AJ128" i="8" s="1"/>
  <c r="T128" i="8"/>
  <c r="AC128" i="8"/>
  <c r="N129" i="8"/>
  <c r="X129" i="8"/>
  <c r="R130" i="8"/>
  <c r="R137" i="8"/>
  <c r="L138" i="8"/>
  <c r="U138" i="8"/>
  <c r="AD138" i="8"/>
  <c r="O139" i="8"/>
  <c r="Y139" i="8"/>
  <c r="Q143" i="8"/>
  <c r="Z143" i="8"/>
  <c r="L144" i="8"/>
  <c r="U144" i="8"/>
  <c r="AD144" i="8"/>
  <c r="P145" i="8"/>
  <c r="Y145" i="8"/>
  <c r="AB146" i="8"/>
  <c r="T146" i="8"/>
  <c r="L146" i="8"/>
  <c r="S146" i="8"/>
  <c r="AC146" i="8"/>
  <c r="Q153" i="8"/>
  <c r="Z153" i="8"/>
  <c r="L154" i="8"/>
  <c r="V154" i="8"/>
  <c r="AE154" i="8"/>
  <c r="P155" i="8"/>
  <c r="Y155" i="8"/>
  <c r="AC156" i="8"/>
  <c r="U156" i="8"/>
  <c r="M156" i="8"/>
  <c r="S156" i="8"/>
  <c r="AB156" i="8"/>
  <c r="R159" i="8"/>
  <c r="L160" i="8"/>
  <c r="U160" i="8"/>
  <c r="AD160" i="8"/>
  <c r="P161" i="8"/>
  <c r="Z161" i="8"/>
  <c r="Y162" i="8"/>
  <c r="Q162" i="8"/>
  <c r="S162" i="8"/>
  <c r="AB162" i="8"/>
  <c r="L163" i="8"/>
  <c r="U163" i="8"/>
  <c r="AD163" i="8"/>
  <c r="R166" i="8"/>
  <c r="Q168" i="8"/>
  <c r="Z168" i="8"/>
  <c r="K169" i="8"/>
  <c r="AJ169" i="8" s="1"/>
  <c r="T169" i="8"/>
  <c r="AD169" i="8"/>
  <c r="O175" i="8"/>
  <c r="G175" i="8" s="1"/>
  <c r="X175" i="8"/>
  <c r="AD176" i="8"/>
  <c r="V176" i="8"/>
  <c r="N176" i="8"/>
  <c r="S176" i="8"/>
  <c r="AB176" i="8"/>
  <c r="Q178" i="8"/>
  <c r="Z178" i="8"/>
  <c r="O181" i="8"/>
  <c r="G181" i="8" s="1"/>
  <c r="X181" i="8"/>
  <c r="K187" i="8"/>
  <c r="AJ187" i="8" s="1"/>
  <c r="T187" i="8"/>
  <c r="AD187" i="8"/>
  <c r="P188" i="8"/>
  <c r="Y188" i="8"/>
  <c r="AD189" i="8"/>
  <c r="V189" i="8"/>
  <c r="N189" i="8"/>
  <c r="S189" i="8"/>
  <c r="AB189" i="8"/>
  <c r="L193" i="8"/>
  <c r="U193" i="8"/>
  <c r="AE193" i="8"/>
  <c r="S199" i="8"/>
  <c r="R200" i="8"/>
  <c r="AB200" i="8"/>
  <c r="K202" i="8"/>
  <c r="AJ202" i="8" s="1"/>
  <c r="U202" i="8"/>
  <c r="L205" i="8"/>
  <c r="W205" i="8"/>
  <c r="T220" i="8"/>
  <c r="T221" i="8"/>
  <c r="R222" i="8"/>
  <c r="R226" i="8"/>
  <c r="AD226" i="8"/>
  <c r="R227" i="8"/>
  <c r="AD227" i="8"/>
  <c r="X235" i="8"/>
  <c r="P235" i="8"/>
  <c r="AB235" i="8"/>
  <c r="T235" i="8"/>
  <c r="L235" i="8"/>
  <c r="Z235" i="8"/>
  <c r="O235" i="8"/>
  <c r="V235" i="8"/>
  <c r="K236" i="8"/>
  <c r="AJ236" i="8" s="1"/>
  <c r="W236" i="8"/>
  <c r="K242" i="8"/>
  <c r="AJ242" i="8" s="1"/>
  <c r="W242" i="8"/>
  <c r="Y243" i="8"/>
  <c r="Q243" i="8"/>
  <c r="AC243" i="8"/>
  <c r="U243" i="8"/>
  <c r="M243" i="8"/>
  <c r="X243" i="8"/>
  <c r="N243" i="8"/>
  <c r="V243" i="8"/>
  <c r="S245" i="8"/>
  <c r="AE245" i="8"/>
  <c r="L254" i="8"/>
  <c r="Y254" i="8"/>
  <c r="P255" i="8"/>
  <c r="AD255" i="8"/>
  <c r="T256" i="8"/>
  <c r="AE12" i="9"/>
  <c r="W12" i="9"/>
  <c r="O12" i="9"/>
  <c r="AA12" i="9"/>
  <c r="S12" i="9"/>
  <c r="K12" i="9"/>
  <c r="AJ12" i="9" s="1"/>
  <c r="Y12" i="9"/>
  <c r="N12" i="9"/>
  <c r="V12" i="9"/>
  <c r="L12" i="9"/>
  <c r="Z12" i="9"/>
  <c r="N13" i="9"/>
  <c r="AB13" i="9"/>
  <c r="P14" i="9"/>
  <c r="U15" i="9"/>
  <c r="X21" i="9"/>
  <c r="K28" i="9"/>
  <c r="AJ28" i="9" s="1"/>
  <c r="AD28" i="9"/>
  <c r="P30" i="9"/>
  <c r="K32" i="9"/>
  <c r="AJ32" i="9" s="1"/>
  <c r="AD32" i="9"/>
  <c r="R33" i="9"/>
  <c r="L35" i="9"/>
  <c r="AD35" i="9"/>
  <c r="N41" i="9"/>
  <c r="AE41" i="9"/>
  <c r="R43" i="9"/>
  <c r="AA44" i="9"/>
  <c r="S44" i="9"/>
  <c r="K44" i="9"/>
  <c r="AJ44" i="9" s="1"/>
  <c r="AE44" i="9"/>
  <c r="W44" i="9"/>
  <c r="O44" i="9"/>
  <c r="AB44" i="9"/>
  <c r="Q44" i="9"/>
  <c r="Y44" i="9"/>
  <c r="N44" i="9"/>
  <c r="V44" i="9"/>
  <c r="L44" i="9"/>
  <c r="AC44" i="9"/>
  <c r="R45" i="9"/>
  <c r="AA46" i="9"/>
  <c r="S46" i="9"/>
  <c r="K46" i="9"/>
  <c r="AJ46" i="9" s="1"/>
  <c r="AE46" i="9"/>
  <c r="W46" i="9"/>
  <c r="O46" i="9"/>
  <c r="V46" i="9"/>
  <c r="L46" i="9"/>
  <c r="AD46" i="9"/>
  <c r="T46" i="9"/>
  <c r="AB46" i="9"/>
  <c r="Q46" i="9"/>
  <c r="Z46" i="9"/>
  <c r="M51" i="9"/>
  <c r="AB52" i="9"/>
  <c r="U70" i="9"/>
  <c r="Z74" i="9"/>
  <c r="AE92" i="9"/>
  <c r="W92" i="9"/>
  <c r="O92" i="9"/>
  <c r="AA92" i="9"/>
  <c r="S92" i="9"/>
  <c r="K92" i="9"/>
  <c r="AJ92" i="9" s="1"/>
  <c r="AD92" i="9"/>
  <c r="T92" i="9"/>
  <c r="AC92" i="9"/>
  <c r="R92" i="9"/>
  <c r="AB92" i="9"/>
  <c r="Q92" i="9"/>
  <c r="Y92" i="9"/>
  <c r="N92" i="9"/>
  <c r="X92" i="9"/>
  <c r="M92" i="9"/>
  <c r="V92" i="9"/>
  <c r="L92" i="9"/>
  <c r="AE94" i="9"/>
  <c r="W94" i="9"/>
  <c r="O94" i="9"/>
  <c r="AA94" i="9"/>
  <c r="S94" i="9"/>
  <c r="K94" i="9"/>
  <c r="AJ94" i="9" s="1"/>
  <c r="Y94" i="9"/>
  <c r="N94" i="9"/>
  <c r="X94" i="9"/>
  <c r="M94" i="9"/>
  <c r="V94" i="9"/>
  <c r="L94" i="9"/>
  <c r="AD94" i="9"/>
  <c r="T94" i="9"/>
  <c r="AC94" i="9"/>
  <c r="R94" i="9"/>
  <c r="AB94" i="9"/>
  <c r="Q94" i="9"/>
  <c r="P172" i="7"/>
  <c r="X172" i="7"/>
  <c r="O173" i="7"/>
  <c r="W173" i="7"/>
  <c r="S208" i="7"/>
  <c r="P213" i="7"/>
  <c r="X213" i="7"/>
  <c r="S223" i="7"/>
  <c r="AA223" i="7"/>
  <c r="P228" i="7"/>
  <c r="G228" i="7" s="1"/>
  <c r="X228" i="7"/>
  <c r="AF228" i="7"/>
  <c r="P231" i="7"/>
  <c r="X231" i="7"/>
  <c r="AF231" i="7"/>
  <c r="P236" i="7"/>
  <c r="X236" i="7"/>
  <c r="AF236" i="7"/>
  <c r="P243" i="7"/>
  <c r="X243" i="7"/>
  <c r="AF243" i="7"/>
  <c r="P246" i="7"/>
  <c r="X246" i="7"/>
  <c r="AF246" i="7"/>
  <c r="S252" i="7"/>
  <c r="AA252" i="7"/>
  <c r="P257" i="7"/>
  <c r="X257" i="7"/>
  <c r="AF257" i="7"/>
  <c r="S262" i="7"/>
  <c r="AA262" i="7"/>
  <c r="S267" i="7"/>
  <c r="AA267" i="7"/>
  <c r="P272" i="7"/>
  <c r="X272" i="7"/>
  <c r="AF272" i="7"/>
  <c r="S308" i="7"/>
  <c r="AA308" i="7"/>
  <c r="S323" i="7"/>
  <c r="AA323" i="7"/>
  <c r="S343" i="7"/>
  <c r="AA343" i="7"/>
  <c r="S348" i="7"/>
  <c r="AA348" i="7"/>
  <c r="R9" i="8"/>
  <c r="Z9" i="8"/>
  <c r="AA11" i="8"/>
  <c r="S11" i="8"/>
  <c r="K11" i="8"/>
  <c r="AJ11" i="8" s="1"/>
  <c r="T11" i="8"/>
  <c r="AC11" i="8"/>
  <c r="AE42" i="8"/>
  <c r="W42" i="8"/>
  <c r="O42" i="8"/>
  <c r="S42" i="8"/>
  <c r="AB42" i="8"/>
  <c r="AB52" i="8"/>
  <c r="T52" i="8"/>
  <c r="L52" i="8"/>
  <c r="S52" i="8"/>
  <c r="AC52" i="8"/>
  <c r="AE58" i="8"/>
  <c r="W58" i="8"/>
  <c r="O58" i="8"/>
  <c r="S58" i="8"/>
  <c r="AB58" i="8"/>
  <c r="AA62" i="8"/>
  <c r="S62" i="8"/>
  <c r="K62" i="8"/>
  <c r="AJ62" i="8" s="1"/>
  <c r="T62" i="8"/>
  <c r="AC62" i="8"/>
  <c r="Y72" i="8"/>
  <c r="Q72" i="8"/>
  <c r="S72" i="8"/>
  <c r="AB72" i="8"/>
  <c r="R75" i="8"/>
  <c r="L76" i="8"/>
  <c r="U76" i="8"/>
  <c r="AD76" i="8"/>
  <c r="AE82" i="8"/>
  <c r="W82" i="8"/>
  <c r="O82" i="8"/>
  <c r="S82" i="8"/>
  <c r="AB82" i="8"/>
  <c r="R87" i="8"/>
  <c r="R96" i="8"/>
  <c r="R105" i="8"/>
  <c r="R112" i="8"/>
  <c r="L113" i="8"/>
  <c r="U113" i="8"/>
  <c r="AD113" i="8"/>
  <c r="AD125" i="8"/>
  <c r="V125" i="8"/>
  <c r="N125" i="8"/>
  <c r="S125" i="8"/>
  <c r="AB125" i="8"/>
  <c r="L128" i="8"/>
  <c r="U128" i="8"/>
  <c r="AD128" i="8"/>
  <c r="AE130" i="8"/>
  <c r="W130" i="8"/>
  <c r="O130" i="8"/>
  <c r="S130" i="8"/>
  <c r="AB130" i="8"/>
  <c r="X137" i="8"/>
  <c r="P137" i="8"/>
  <c r="S137" i="8"/>
  <c r="AB137" i="8"/>
  <c r="R143" i="8"/>
  <c r="M144" i="8"/>
  <c r="V144" i="8"/>
  <c r="AE144" i="8"/>
  <c r="R153" i="8"/>
  <c r="X159" i="8"/>
  <c r="P159" i="8"/>
  <c r="S159" i="8"/>
  <c r="AB159" i="8"/>
  <c r="R161" i="8"/>
  <c r="AB166" i="8"/>
  <c r="T166" i="8"/>
  <c r="L166" i="8"/>
  <c r="S166" i="8"/>
  <c r="AC166" i="8"/>
  <c r="R168" i="8"/>
  <c r="L169" i="8"/>
  <c r="V169" i="8"/>
  <c r="AE169" i="8"/>
  <c r="R178" i="8"/>
  <c r="L187" i="8"/>
  <c r="V187" i="8"/>
  <c r="AE187" i="8"/>
  <c r="AC199" i="8"/>
  <c r="U199" i="8"/>
  <c r="M199" i="8"/>
  <c r="AE199" i="8"/>
  <c r="V199" i="8"/>
  <c r="L199" i="8"/>
  <c r="T199" i="8"/>
  <c r="S200" i="8"/>
  <c r="L202" i="8"/>
  <c r="W202" i="8"/>
  <c r="G205" i="8"/>
  <c r="T226" i="8"/>
  <c r="T227" i="8"/>
  <c r="AE233" i="8"/>
  <c r="W233" i="8"/>
  <c r="O233" i="8"/>
  <c r="AA233" i="8"/>
  <c r="S233" i="8"/>
  <c r="K233" i="8"/>
  <c r="AJ233" i="8" s="1"/>
  <c r="AD233" i="8"/>
  <c r="T233" i="8"/>
  <c r="V233" i="8"/>
  <c r="AE234" i="8"/>
  <c r="W234" i="8"/>
  <c r="O234" i="8"/>
  <c r="AA234" i="8"/>
  <c r="S234" i="8"/>
  <c r="K234" i="8"/>
  <c r="AJ234" i="8" s="1"/>
  <c r="AB234" i="8"/>
  <c r="Q234" i="8"/>
  <c r="V234" i="8"/>
  <c r="L236" i="8"/>
  <c r="Z236" i="8"/>
  <c r="L242" i="8"/>
  <c r="X242" i="8"/>
  <c r="M254" i="8"/>
  <c r="Z254" i="8"/>
  <c r="X11" i="9"/>
  <c r="P11" i="9"/>
  <c r="AB11" i="9"/>
  <c r="T11" i="9"/>
  <c r="L11" i="9"/>
  <c r="AC11" i="9"/>
  <c r="R11" i="9"/>
  <c r="Z11" i="9"/>
  <c r="O11" i="9"/>
  <c r="W11" i="9"/>
  <c r="N28" i="9"/>
  <c r="AE28" i="9"/>
  <c r="N32" i="9"/>
  <c r="G32" i="9" s="1"/>
  <c r="AE32" i="9"/>
  <c r="O35" i="9"/>
  <c r="AE35" i="9"/>
  <c r="N51" i="9"/>
  <c r="G51" i="9" s="1"/>
  <c r="X70" i="9"/>
  <c r="AB74" i="9"/>
  <c r="P92" i="9"/>
  <c r="P94" i="9"/>
  <c r="O218" i="7"/>
  <c r="G218" i="7" s="1"/>
  <c r="W218" i="7"/>
  <c r="O221" i="7"/>
  <c r="W221" i="7"/>
  <c r="L223" i="7"/>
  <c r="AK223" i="7" s="1"/>
  <c r="T223" i="7"/>
  <c r="R227" i="7"/>
  <c r="G227" i="7" s="1"/>
  <c r="Q228" i="7"/>
  <c r="Q231" i="7"/>
  <c r="O232" i="7"/>
  <c r="W232" i="7"/>
  <c r="Q236" i="7"/>
  <c r="R237" i="7"/>
  <c r="S238" i="7"/>
  <c r="R242" i="7"/>
  <c r="Q243" i="7"/>
  <c r="Q246" i="7"/>
  <c r="O247" i="7"/>
  <c r="G247" i="7" s="1"/>
  <c r="W247" i="7"/>
  <c r="L252" i="7"/>
  <c r="AK252" i="7" s="1"/>
  <c r="T252" i="7"/>
  <c r="S253" i="7"/>
  <c r="G253" i="7" s="1"/>
  <c r="Q257" i="7"/>
  <c r="S261" i="7"/>
  <c r="L262" i="7"/>
  <c r="T262" i="7"/>
  <c r="L267" i="7"/>
  <c r="AK267" i="7" s="1"/>
  <c r="T267" i="7"/>
  <c r="S268" i="7"/>
  <c r="G268" i="7" s="1"/>
  <c r="Q272" i="7"/>
  <c r="R283" i="7"/>
  <c r="O288" i="7"/>
  <c r="W288" i="7"/>
  <c r="R298" i="7"/>
  <c r="R301" i="7"/>
  <c r="L308" i="7"/>
  <c r="AK308" i="7" s="1"/>
  <c r="T308" i="7"/>
  <c r="R316" i="7"/>
  <c r="L323" i="7"/>
  <c r="AK323" i="7" s="1"/>
  <c r="T323" i="7"/>
  <c r="R327" i="7"/>
  <c r="N333" i="7"/>
  <c r="V333" i="7"/>
  <c r="S342" i="7"/>
  <c r="L343" i="7"/>
  <c r="T343" i="7"/>
  <c r="N347" i="7"/>
  <c r="V347" i="7"/>
  <c r="L348" i="7"/>
  <c r="AK348" i="7" s="1"/>
  <c r="T348" i="7"/>
  <c r="S349" i="7"/>
  <c r="N358" i="7"/>
  <c r="V358" i="7"/>
  <c r="K9" i="8"/>
  <c r="AJ9" i="8" s="1"/>
  <c r="S9" i="8"/>
  <c r="AB10" i="8"/>
  <c r="T10" i="8"/>
  <c r="R10" i="8"/>
  <c r="AA10" i="8"/>
  <c r="L11" i="8"/>
  <c r="U11" i="8"/>
  <c r="AD11" i="8"/>
  <c r="AB20" i="8"/>
  <c r="T20" i="8"/>
  <c r="L20" i="8"/>
  <c r="S20" i="8"/>
  <c r="AC20" i="8"/>
  <c r="AA23" i="8"/>
  <c r="S23" i="8"/>
  <c r="K23" i="8"/>
  <c r="AJ23" i="8" s="1"/>
  <c r="T23" i="8"/>
  <c r="AC23" i="8"/>
  <c r="Y34" i="8"/>
  <c r="Q34" i="8"/>
  <c r="S34" i="8"/>
  <c r="AB34" i="8"/>
  <c r="K42" i="8"/>
  <c r="AJ42" i="8" s="1"/>
  <c r="T42" i="8"/>
  <c r="AC42" i="8"/>
  <c r="K52" i="8"/>
  <c r="AJ52" i="8" s="1"/>
  <c r="U52" i="8"/>
  <c r="AD52" i="8"/>
  <c r="K58" i="8"/>
  <c r="AJ58" i="8" s="1"/>
  <c r="T58" i="8"/>
  <c r="AC58" i="8"/>
  <c r="L62" i="8"/>
  <c r="U62" i="8"/>
  <c r="AD62" i="8"/>
  <c r="X75" i="8"/>
  <c r="P75" i="8"/>
  <c r="S75" i="8"/>
  <c r="AB75" i="8"/>
  <c r="AE87" i="8"/>
  <c r="W87" i="8"/>
  <c r="O87" i="8"/>
  <c r="S87" i="8"/>
  <c r="AB87" i="8"/>
  <c r="AE96" i="8"/>
  <c r="W96" i="8"/>
  <c r="O96" i="8"/>
  <c r="S96" i="8"/>
  <c r="AB96" i="8"/>
  <c r="AE105" i="8"/>
  <c r="W105" i="8"/>
  <c r="O105" i="8"/>
  <c r="S105" i="8"/>
  <c r="AB105" i="8"/>
  <c r="X112" i="8"/>
  <c r="P112" i="8"/>
  <c r="S112" i="8"/>
  <c r="AB112" i="8"/>
  <c r="AA143" i="8"/>
  <c r="S143" i="8"/>
  <c r="K143" i="8"/>
  <c r="AJ143" i="8" s="1"/>
  <c r="T143" i="8"/>
  <c r="AC143" i="8"/>
  <c r="AB153" i="8"/>
  <c r="T153" i="8"/>
  <c r="L153" i="8"/>
  <c r="S153" i="8"/>
  <c r="AC153" i="8"/>
  <c r="Y161" i="8"/>
  <c r="Q161" i="8"/>
  <c r="S161" i="8"/>
  <c r="AB161" i="8"/>
  <c r="AC168" i="8"/>
  <c r="U168" i="8"/>
  <c r="M168" i="8"/>
  <c r="S168" i="8"/>
  <c r="AB168" i="8"/>
  <c r="AD178" i="8"/>
  <c r="V178" i="8"/>
  <c r="N178" i="8"/>
  <c r="S178" i="8"/>
  <c r="AB178" i="8"/>
  <c r="AD200" i="8"/>
  <c r="V200" i="8"/>
  <c r="N200" i="8"/>
  <c r="Z200" i="8"/>
  <c r="Q200" i="8"/>
  <c r="T200" i="8"/>
  <c r="AE200" i="8"/>
  <c r="AA220" i="8"/>
  <c r="S220" i="8"/>
  <c r="K220" i="8"/>
  <c r="AJ220" i="8" s="1"/>
  <c r="AE220" i="8"/>
  <c r="W220" i="8"/>
  <c r="O220" i="8"/>
  <c r="Y220" i="8"/>
  <c r="N220" i="8"/>
  <c r="V220" i="8"/>
  <c r="AA221" i="8"/>
  <c r="S221" i="8"/>
  <c r="K221" i="8"/>
  <c r="AJ221" i="8" s="1"/>
  <c r="AE221" i="8"/>
  <c r="W221" i="8"/>
  <c r="O221" i="8"/>
  <c r="V221" i="8"/>
  <c r="L221" i="8"/>
  <c r="X221" i="8"/>
  <c r="AA222" i="8"/>
  <c r="S222" i="8"/>
  <c r="K222" i="8"/>
  <c r="AJ222" i="8" s="1"/>
  <c r="AE222" i="8"/>
  <c r="W222" i="8"/>
  <c r="O222" i="8"/>
  <c r="AD222" i="8"/>
  <c r="T222" i="8"/>
  <c r="V222" i="8"/>
  <c r="Y245" i="8"/>
  <c r="Q245" i="8"/>
  <c r="AC245" i="8"/>
  <c r="U245" i="8"/>
  <c r="M245" i="8"/>
  <c r="AA245" i="8"/>
  <c r="P245" i="8"/>
  <c r="V245" i="8"/>
  <c r="AE15" i="9"/>
  <c r="W15" i="9"/>
  <c r="O15" i="9"/>
  <c r="AA15" i="9"/>
  <c r="S15" i="9"/>
  <c r="K15" i="9"/>
  <c r="AJ15" i="9" s="1"/>
  <c r="AB15" i="9"/>
  <c r="Q15" i="9"/>
  <c r="Y15" i="9"/>
  <c r="N15" i="9"/>
  <c r="X15" i="9"/>
  <c r="AE21" i="9"/>
  <c r="W21" i="9"/>
  <c r="O21" i="9"/>
  <c r="AA21" i="9"/>
  <c r="S21" i="9"/>
  <c r="K21" i="9"/>
  <c r="AJ21" i="9" s="1"/>
  <c r="AB21" i="9"/>
  <c r="Q21" i="9"/>
  <c r="Y21" i="9"/>
  <c r="N21" i="9"/>
  <c r="V21" i="9"/>
  <c r="L21" i="9"/>
  <c r="AC21" i="9"/>
  <c r="AA52" i="9"/>
  <c r="S52" i="9"/>
  <c r="K52" i="9"/>
  <c r="AJ52" i="9" s="1"/>
  <c r="AE52" i="9"/>
  <c r="W52" i="9"/>
  <c r="O52" i="9"/>
  <c r="AC52" i="9"/>
  <c r="R52" i="9"/>
  <c r="Z52" i="9"/>
  <c r="P52" i="9"/>
  <c r="X52" i="9"/>
  <c r="M52" i="9"/>
  <c r="V52" i="9"/>
  <c r="L52" i="9"/>
  <c r="AC105" i="9"/>
  <c r="U105" i="9"/>
  <c r="M105" i="9"/>
  <c r="Y105" i="9"/>
  <c r="Q105" i="9"/>
  <c r="T105" i="9"/>
  <c r="AE105" i="9"/>
  <c r="O114" i="9"/>
  <c r="Z114" i="9"/>
  <c r="O126" i="9"/>
  <c r="Z126" i="9"/>
  <c r="O132" i="9"/>
  <c r="Z132" i="9"/>
  <c r="AB134" i="9"/>
  <c r="T134" i="9"/>
  <c r="L134" i="9"/>
  <c r="X134" i="9"/>
  <c r="P134" i="9"/>
  <c r="U134" i="9"/>
  <c r="AE134" i="9"/>
  <c r="P165" i="9"/>
  <c r="AC165" i="9"/>
  <c r="AD171" i="9"/>
  <c r="V171" i="9"/>
  <c r="N171" i="9"/>
  <c r="W171" i="9"/>
  <c r="M171" i="9"/>
  <c r="AA171" i="9"/>
  <c r="R171" i="9"/>
  <c r="U171" i="9"/>
  <c r="R211" i="9"/>
  <c r="AA13" i="10"/>
  <c r="S13" i="10"/>
  <c r="K13" i="10"/>
  <c r="AJ13" i="10" s="1"/>
  <c r="Z13" i="10"/>
  <c r="Q13" i="10"/>
  <c r="X13" i="10"/>
  <c r="O13" i="10"/>
  <c r="AE13" i="10"/>
  <c r="V13" i="10"/>
  <c r="M13" i="10"/>
  <c r="Y13" i="10"/>
  <c r="AE24" i="10"/>
  <c r="W24" i="10"/>
  <c r="O24" i="10"/>
  <c r="Z24" i="10"/>
  <c r="Q24" i="10"/>
  <c r="X24" i="10"/>
  <c r="N24" i="10"/>
  <c r="AD24" i="10"/>
  <c r="U24" i="10"/>
  <c r="L24" i="10"/>
  <c r="Y24" i="10"/>
  <c r="AD27" i="10"/>
  <c r="V27" i="10"/>
  <c r="N27" i="10"/>
  <c r="W27" i="10"/>
  <c r="M27" i="10"/>
  <c r="AC27" i="10"/>
  <c r="T27" i="10"/>
  <c r="K27" i="10"/>
  <c r="AJ27" i="10" s="1"/>
  <c r="AA27" i="10"/>
  <c r="R27" i="10"/>
  <c r="Y27" i="10"/>
  <c r="Y40" i="10"/>
  <c r="Q40" i="10"/>
  <c r="AC40" i="10"/>
  <c r="T40" i="10"/>
  <c r="K40" i="10"/>
  <c r="AJ40" i="10" s="1"/>
  <c r="AA40" i="10"/>
  <c r="R40" i="10"/>
  <c r="X40" i="10"/>
  <c r="O40" i="10"/>
  <c r="W40" i="10"/>
  <c r="AE42" i="10"/>
  <c r="W42" i="10"/>
  <c r="O42" i="10"/>
  <c r="AC42" i="10"/>
  <c r="T42" i="10"/>
  <c r="K42" i="10"/>
  <c r="AJ42" i="10" s="1"/>
  <c r="AA42" i="10"/>
  <c r="R42" i="10"/>
  <c r="Y42" i="10"/>
  <c r="P42" i="10"/>
  <c r="X42" i="10"/>
  <c r="R44" i="10"/>
  <c r="X50" i="10"/>
  <c r="P50" i="10"/>
  <c r="Y50" i="10"/>
  <c r="O50" i="10"/>
  <c r="AE50" i="10"/>
  <c r="V50" i="10"/>
  <c r="M50" i="10"/>
  <c r="AC50" i="10"/>
  <c r="T50" i="10"/>
  <c r="K50" i="10"/>
  <c r="AJ50" i="10" s="1"/>
  <c r="Z50" i="10"/>
  <c r="Q57" i="10"/>
  <c r="X79" i="10"/>
  <c r="P79" i="10"/>
  <c r="AC79" i="10"/>
  <c r="T79" i="10"/>
  <c r="K79" i="10"/>
  <c r="AJ79" i="10" s="1"/>
  <c r="AA79" i="10"/>
  <c r="R79" i="10"/>
  <c r="Y79" i="10"/>
  <c r="O79" i="10"/>
  <c r="W79" i="10"/>
  <c r="N79" i="10"/>
  <c r="AB79" i="10"/>
  <c r="O96" i="10"/>
  <c r="S106" i="10"/>
  <c r="Y128" i="10"/>
  <c r="Q128" i="10"/>
  <c r="AA128" i="10"/>
  <c r="R128" i="10"/>
  <c r="Z128" i="10"/>
  <c r="P128" i="10"/>
  <c r="X128" i="10"/>
  <c r="O128" i="10"/>
  <c r="AE128" i="10"/>
  <c r="V128" i="10"/>
  <c r="M128" i="10"/>
  <c r="AD128" i="10"/>
  <c r="U128" i="10"/>
  <c r="L128" i="10"/>
  <c r="W130" i="10"/>
  <c r="AB69" i="9"/>
  <c r="T69" i="9"/>
  <c r="L69" i="9"/>
  <c r="X69" i="9"/>
  <c r="P69" i="9"/>
  <c r="U69" i="9"/>
  <c r="AE69" i="9"/>
  <c r="X83" i="9"/>
  <c r="P83" i="9"/>
  <c r="AB83" i="9"/>
  <c r="T83" i="9"/>
  <c r="L83" i="9"/>
  <c r="U83" i="9"/>
  <c r="AE83" i="9"/>
  <c r="Y90" i="9"/>
  <c r="Q90" i="9"/>
  <c r="AC90" i="9"/>
  <c r="U90" i="9"/>
  <c r="M90" i="9"/>
  <c r="T90" i="9"/>
  <c r="AE90" i="9"/>
  <c r="N95" i="9"/>
  <c r="Y95" i="9"/>
  <c r="N100" i="9"/>
  <c r="Y100" i="9"/>
  <c r="AE101" i="9"/>
  <c r="W101" i="9"/>
  <c r="O101" i="9"/>
  <c r="G101" i="9" s="1"/>
  <c r="AA101" i="9"/>
  <c r="S101" i="9"/>
  <c r="K101" i="9"/>
  <c r="AJ101" i="9" s="1"/>
  <c r="U101" i="9"/>
  <c r="K105" i="9"/>
  <c r="AJ105" i="9" s="1"/>
  <c r="V105" i="9"/>
  <c r="N112" i="9"/>
  <c r="X112" i="9"/>
  <c r="AC113" i="9"/>
  <c r="U113" i="9"/>
  <c r="M113" i="9"/>
  <c r="Y113" i="9"/>
  <c r="Q113" i="9"/>
  <c r="T113" i="9"/>
  <c r="AE113" i="9"/>
  <c r="P114" i="9"/>
  <c r="AA114" i="9"/>
  <c r="P126" i="9"/>
  <c r="AA126" i="9"/>
  <c r="Q132" i="9"/>
  <c r="AA132" i="9"/>
  <c r="N133" i="9"/>
  <c r="Y133" i="9"/>
  <c r="K134" i="9"/>
  <c r="AJ134" i="9" s="1"/>
  <c r="V134" i="9"/>
  <c r="Q165" i="9"/>
  <c r="AD165" i="9"/>
  <c r="K171" i="9"/>
  <c r="AJ171" i="9" s="1"/>
  <c r="X171" i="9"/>
  <c r="O182" i="9"/>
  <c r="Z182" i="9"/>
  <c r="O183" i="9"/>
  <c r="AA183" i="9"/>
  <c r="O210" i="9"/>
  <c r="AD210" i="9"/>
  <c r="S211" i="9"/>
  <c r="Y213" i="9"/>
  <c r="Q213" i="9"/>
  <c r="AC213" i="9"/>
  <c r="T213" i="9"/>
  <c r="K213" i="9"/>
  <c r="AJ213" i="9" s="1"/>
  <c r="AA213" i="9"/>
  <c r="R213" i="9"/>
  <c r="X213" i="9"/>
  <c r="O213" i="9"/>
  <c r="W213" i="9"/>
  <c r="L13" i="10"/>
  <c r="AB13" i="10"/>
  <c r="AD16" i="10"/>
  <c r="V16" i="10"/>
  <c r="N16" i="10"/>
  <c r="Y16" i="10"/>
  <c r="P16" i="10"/>
  <c r="W16" i="10"/>
  <c r="M16" i="10"/>
  <c r="AC16" i="10"/>
  <c r="T16" i="10"/>
  <c r="K16" i="10"/>
  <c r="AJ16" i="10" s="1"/>
  <c r="Z16" i="10"/>
  <c r="K24" i="10"/>
  <c r="AJ24" i="10" s="1"/>
  <c r="AA24" i="10"/>
  <c r="L27" i="10"/>
  <c r="Z27" i="10"/>
  <c r="P31" i="10"/>
  <c r="AD31" i="10"/>
  <c r="L40" i="10"/>
  <c r="Z40" i="10"/>
  <c r="L42" i="10"/>
  <c r="Z42" i="10"/>
  <c r="P43" i="10"/>
  <c r="AE43" i="10"/>
  <c r="S44" i="10"/>
  <c r="L50" i="10"/>
  <c r="AA50" i="10"/>
  <c r="Q55" i="10"/>
  <c r="AE55" i="10"/>
  <c r="S57" i="10"/>
  <c r="AB63" i="10"/>
  <c r="T63" i="10"/>
  <c r="L63" i="10"/>
  <c r="Y63" i="10"/>
  <c r="P63" i="10"/>
  <c r="W63" i="10"/>
  <c r="N63" i="10"/>
  <c r="AD63" i="10"/>
  <c r="U63" i="10"/>
  <c r="K63" i="10"/>
  <c r="AJ63" i="10" s="1"/>
  <c r="Z63" i="10"/>
  <c r="O64" i="10"/>
  <c r="AD64" i="10"/>
  <c r="Y75" i="10"/>
  <c r="Q75" i="10"/>
  <c r="AA75" i="10"/>
  <c r="R75" i="10"/>
  <c r="X75" i="10"/>
  <c r="O75" i="10"/>
  <c r="G75" i="10" s="1"/>
  <c r="AE75" i="10"/>
  <c r="V75" i="10"/>
  <c r="M75" i="10"/>
  <c r="W75" i="10"/>
  <c r="L79" i="10"/>
  <c r="AD79" i="10"/>
  <c r="AE87" i="10"/>
  <c r="W87" i="10"/>
  <c r="O87" i="10"/>
  <c r="AA87" i="10"/>
  <c r="R87" i="10"/>
  <c r="Y87" i="10"/>
  <c r="P87" i="10"/>
  <c r="V87" i="10"/>
  <c r="M87" i="10"/>
  <c r="AD87" i="10"/>
  <c r="U87" i="10"/>
  <c r="L87" i="10"/>
  <c r="AB87" i="10"/>
  <c r="Q96" i="10"/>
  <c r="W106" i="10"/>
  <c r="AA126" i="10"/>
  <c r="S126" i="10"/>
  <c r="K126" i="10"/>
  <c r="AJ126" i="10" s="1"/>
  <c r="W126" i="10"/>
  <c r="N126" i="10"/>
  <c r="AE126" i="10"/>
  <c r="V126" i="10"/>
  <c r="M126" i="10"/>
  <c r="AD126" i="10"/>
  <c r="U126" i="10"/>
  <c r="L126" i="10"/>
  <c r="AB126" i="10"/>
  <c r="R126" i="10"/>
  <c r="Z126" i="10"/>
  <c r="Q126" i="10"/>
  <c r="K128" i="10"/>
  <c r="AJ128" i="10" s="1"/>
  <c r="X130" i="10"/>
  <c r="W141" i="10"/>
  <c r="AB151" i="10"/>
  <c r="T151" i="10"/>
  <c r="L151" i="10"/>
  <c r="W151" i="10"/>
  <c r="N151" i="10"/>
  <c r="AE151" i="10"/>
  <c r="V151" i="10"/>
  <c r="M151" i="10"/>
  <c r="AD151" i="10"/>
  <c r="U151" i="10"/>
  <c r="K151" i="10"/>
  <c r="AJ151" i="10" s="1"/>
  <c r="AA151" i="10"/>
  <c r="R151" i="10"/>
  <c r="Z151" i="10"/>
  <c r="Q151" i="10"/>
  <c r="Y151" i="10"/>
  <c r="P151" i="10"/>
  <c r="AC50" i="9"/>
  <c r="U50" i="9"/>
  <c r="M50" i="9"/>
  <c r="Y50" i="9"/>
  <c r="Q50" i="9"/>
  <c r="T50" i="9"/>
  <c r="AE50" i="9"/>
  <c r="AA61" i="9"/>
  <c r="S61" i="9"/>
  <c r="K61" i="9"/>
  <c r="AJ61" i="9" s="1"/>
  <c r="AE61" i="9"/>
  <c r="W61" i="9"/>
  <c r="O61" i="9"/>
  <c r="U61" i="9"/>
  <c r="K69" i="9"/>
  <c r="AJ69" i="9" s="1"/>
  <c r="V69" i="9"/>
  <c r="Y72" i="9"/>
  <c r="Q72" i="9"/>
  <c r="AC72" i="9"/>
  <c r="U72" i="9"/>
  <c r="M72" i="9"/>
  <c r="T72" i="9"/>
  <c r="AE72" i="9"/>
  <c r="AB78" i="9"/>
  <c r="T78" i="9"/>
  <c r="L78" i="9"/>
  <c r="X78" i="9"/>
  <c r="P78" i="9"/>
  <c r="U78" i="9"/>
  <c r="AE78" i="9"/>
  <c r="K83" i="9"/>
  <c r="AJ83" i="9" s="1"/>
  <c r="V83" i="9"/>
  <c r="K90" i="9"/>
  <c r="AJ90" i="9" s="1"/>
  <c r="V90" i="9"/>
  <c r="AE93" i="9"/>
  <c r="W93" i="9"/>
  <c r="O93" i="9"/>
  <c r="AA93" i="9"/>
  <c r="S93" i="9"/>
  <c r="K93" i="9"/>
  <c r="AJ93" i="9" s="1"/>
  <c r="U93" i="9"/>
  <c r="P95" i="9"/>
  <c r="Z95" i="9"/>
  <c r="O100" i="9"/>
  <c r="Z100" i="9"/>
  <c r="L101" i="9"/>
  <c r="V101" i="9"/>
  <c r="AC103" i="9"/>
  <c r="U103" i="9"/>
  <c r="M103" i="9"/>
  <c r="Y103" i="9"/>
  <c r="Q103" i="9"/>
  <c r="T103" i="9"/>
  <c r="AE103" i="9"/>
  <c r="L105" i="9"/>
  <c r="W105" i="9"/>
  <c r="X109" i="9"/>
  <c r="P109" i="9"/>
  <c r="AB109" i="9"/>
  <c r="T109" i="9"/>
  <c r="L109" i="9"/>
  <c r="U109" i="9"/>
  <c r="AE109" i="9"/>
  <c r="O112" i="9"/>
  <c r="Z112" i="9"/>
  <c r="K113" i="9"/>
  <c r="AJ113" i="9" s="1"/>
  <c r="V113" i="9"/>
  <c r="R114" i="9"/>
  <c r="AB114" i="9"/>
  <c r="R126" i="9"/>
  <c r="AB126" i="9"/>
  <c r="Y128" i="9"/>
  <c r="Q128" i="9"/>
  <c r="AC128" i="9"/>
  <c r="U128" i="9"/>
  <c r="M128" i="9"/>
  <c r="T128" i="9"/>
  <c r="AE128" i="9"/>
  <c r="R132" i="9"/>
  <c r="AC132" i="9"/>
  <c r="O133" i="9"/>
  <c r="Z133" i="9"/>
  <c r="M134" i="9"/>
  <c r="W134" i="9"/>
  <c r="AB135" i="9"/>
  <c r="T135" i="9"/>
  <c r="L135" i="9"/>
  <c r="X135" i="9"/>
  <c r="P135" i="9"/>
  <c r="U135" i="9"/>
  <c r="AE135" i="9"/>
  <c r="X141" i="9"/>
  <c r="P141" i="9"/>
  <c r="AA141" i="9"/>
  <c r="R141" i="9"/>
  <c r="AE141" i="9"/>
  <c r="V141" i="9"/>
  <c r="M141" i="9"/>
  <c r="U141" i="9"/>
  <c r="AB152" i="9"/>
  <c r="T152" i="9"/>
  <c r="L152" i="9"/>
  <c r="AA152" i="9"/>
  <c r="R152" i="9"/>
  <c r="W152" i="9"/>
  <c r="N152" i="9"/>
  <c r="V152" i="9"/>
  <c r="AB153" i="9"/>
  <c r="T153" i="9"/>
  <c r="L153" i="9"/>
  <c r="AE153" i="9"/>
  <c r="V153" i="9"/>
  <c r="M153" i="9"/>
  <c r="Z153" i="9"/>
  <c r="Q153" i="9"/>
  <c r="W153" i="9"/>
  <c r="AB154" i="9"/>
  <c r="T154" i="9"/>
  <c r="L154" i="9"/>
  <c r="Y154" i="9"/>
  <c r="P154" i="9"/>
  <c r="AD154" i="9"/>
  <c r="U154" i="9"/>
  <c r="K154" i="9"/>
  <c r="AJ154" i="9" s="1"/>
  <c r="W154" i="9"/>
  <c r="T165" i="9"/>
  <c r="AE165" i="9"/>
  <c r="L171" i="9"/>
  <c r="Y171" i="9"/>
  <c r="P182" i="9"/>
  <c r="AC182" i="9"/>
  <c r="P183" i="9"/>
  <c r="AC183" i="9"/>
  <c r="P210" i="9"/>
  <c r="U211" i="9"/>
  <c r="Y212" i="9"/>
  <c r="Q212" i="9"/>
  <c r="AA212" i="9"/>
  <c r="R212" i="9"/>
  <c r="X212" i="9"/>
  <c r="O212" i="9"/>
  <c r="AE212" i="9"/>
  <c r="V212" i="9"/>
  <c r="M212" i="9"/>
  <c r="W212" i="9"/>
  <c r="L213" i="9"/>
  <c r="Z213" i="9"/>
  <c r="N13" i="10"/>
  <c r="AC13" i="10"/>
  <c r="L16" i="10"/>
  <c r="AA16" i="10"/>
  <c r="M24" i="10"/>
  <c r="AB24" i="10"/>
  <c r="O27" i="10"/>
  <c r="AB27" i="10"/>
  <c r="R31" i="10"/>
  <c r="M40" i="10"/>
  <c r="AB40" i="10"/>
  <c r="M42" i="10"/>
  <c r="AB42" i="10"/>
  <c r="Q43" i="10"/>
  <c r="V44" i="10"/>
  <c r="AC46" i="10"/>
  <c r="U46" i="10"/>
  <c r="M46" i="10"/>
  <c r="W46" i="10"/>
  <c r="N46" i="10"/>
  <c r="AD46" i="10"/>
  <c r="T46" i="10"/>
  <c r="K46" i="10"/>
  <c r="AJ46" i="10" s="1"/>
  <c r="AA46" i="10"/>
  <c r="R46" i="10"/>
  <c r="Y46" i="10"/>
  <c r="N50" i="10"/>
  <c r="AB50" i="10"/>
  <c r="R55" i="10"/>
  <c r="V57" i="10"/>
  <c r="M63" i="10"/>
  <c r="AA63" i="10"/>
  <c r="Q64" i="10"/>
  <c r="AE64" i="10"/>
  <c r="AA66" i="10"/>
  <c r="S66" i="10"/>
  <c r="K66" i="10"/>
  <c r="AJ66" i="10" s="1"/>
  <c r="Y66" i="10"/>
  <c r="P66" i="10"/>
  <c r="W66" i="10"/>
  <c r="N66" i="10"/>
  <c r="AD66" i="10"/>
  <c r="U66" i="10"/>
  <c r="L66" i="10"/>
  <c r="Z66" i="10"/>
  <c r="K75" i="10"/>
  <c r="AJ75" i="10" s="1"/>
  <c r="Z75" i="10"/>
  <c r="X77" i="10"/>
  <c r="P77" i="10"/>
  <c r="AE77" i="10"/>
  <c r="V77" i="10"/>
  <c r="M77" i="10"/>
  <c r="AC77" i="10"/>
  <c r="T77" i="10"/>
  <c r="K77" i="10"/>
  <c r="AJ77" i="10" s="1"/>
  <c r="AA77" i="10"/>
  <c r="R77" i="10"/>
  <c r="Z77" i="10"/>
  <c r="Q77" i="10"/>
  <c r="AB77" i="10"/>
  <c r="M79" i="10"/>
  <c r="AE79" i="10"/>
  <c r="K87" i="10"/>
  <c r="AJ87" i="10" s="1"/>
  <c r="AC87" i="10"/>
  <c r="S96" i="10"/>
  <c r="Y106" i="10"/>
  <c r="AA111" i="10"/>
  <c r="S111" i="10"/>
  <c r="K111" i="10"/>
  <c r="AJ111" i="10" s="1"/>
  <c r="W111" i="10"/>
  <c r="N111" i="10"/>
  <c r="AE111" i="10"/>
  <c r="V111" i="10"/>
  <c r="M111" i="10"/>
  <c r="AD111" i="10"/>
  <c r="U111" i="10"/>
  <c r="L111" i="10"/>
  <c r="AB111" i="10"/>
  <c r="R111" i="10"/>
  <c r="Z111" i="10"/>
  <c r="Q111" i="10"/>
  <c r="O126" i="10"/>
  <c r="N128" i="10"/>
  <c r="AC144" i="10"/>
  <c r="U144" i="10"/>
  <c r="M144" i="10"/>
  <c r="AA144" i="10"/>
  <c r="R144" i="10"/>
  <c r="Z144" i="10"/>
  <c r="Q144" i="10"/>
  <c r="Y144" i="10"/>
  <c r="P144" i="10"/>
  <c r="W144" i="10"/>
  <c r="N144" i="10"/>
  <c r="AE144" i="10"/>
  <c r="V144" i="10"/>
  <c r="L144" i="10"/>
  <c r="AD144" i="10"/>
  <c r="T144" i="10"/>
  <c r="K144" i="10"/>
  <c r="AJ144" i="10" s="1"/>
  <c r="AD149" i="10"/>
  <c r="V149" i="10"/>
  <c r="N149" i="10"/>
  <c r="AA149" i="10"/>
  <c r="R149" i="10"/>
  <c r="Z149" i="10"/>
  <c r="Q149" i="10"/>
  <c r="Y149" i="10"/>
  <c r="P149" i="10"/>
  <c r="W149" i="10"/>
  <c r="M149" i="10"/>
  <c r="AE149" i="10"/>
  <c r="U149" i="10"/>
  <c r="L149" i="10"/>
  <c r="AC149" i="10"/>
  <c r="T149" i="10"/>
  <c r="K149" i="10"/>
  <c r="AJ149" i="10" s="1"/>
  <c r="AA154" i="10"/>
  <c r="S154" i="10"/>
  <c r="K154" i="10"/>
  <c r="AJ154" i="10" s="1"/>
  <c r="W154" i="10"/>
  <c r="N154" i="10"/>
  <c r="AE154" i="10"/>
  <c r="V154" i="10"/>
  <c r="M154" i="10"/>
  <c r="AD154" i="10"/>
  <c r="U154" i="10"/>
  <c r="L154" i="10"/>
  <c r="AB154" i="10"/>
  <c r="R154" i="10"/>
  <c r="Z154" i="10"/>
  <c r="Q154" i="10"/>
  <c r="Y154" i="10"/>
  <c r="P154" i="10"/>
  <c r="Y19" i="9"/>
  <c r="Q19" i="9"/>
  <c r="AC19" i="9"/>
  <c r="U19" i="9"/>
  <c r="M19" i="9"/>
  <c r="T19" i="9"/>
  <c r="AE19" i="9"/>
  <c r="K50" i="9"/>
  <c r="AJ50" i="9" s="1"/>
  <c r="V50" i="9"/>
  <c r="AA53" i="9"/>
  <c r="S53" i="9"/>
  <c r="K53" i="9"/>
  <c r="AJ53" i="9" s="1"/>
  <c r="AE53" i="9"/>
  <c r="W53" i="9"/>
  <c r="O53" i="9"/>
  <c r="U53" i="9"/>
  <c r="AC59" i="9"/>
  <c r="U59" i="9"/>
  <c r="M59" i="9"/>
  <c r="Y59" i="9"/>
  <c r="Q59" i="9"/>
  <c r="T59" i="9"/>
  <c r="AE59" i="9"/>
  <c r="L61" i="9"/>
  <c r="V61" i="9"/>
  <c r="M69" i="9"/>
  <c r="W69" i="9"/>
  <c r="K72" i="9"/>
  <c r="AJ72" i="9" s="1"/>
  <c r="V72" i="9"/>
  <c r="Y75" i="9"/>
  <c r="Q75" i="9"/>
  <c r="AC75" i="9"/>
  <c r="U75" i="9"/>
  <c r="M75" i="9"/>
  <c r="T75" i="9"/>
  <c r="AE75" i="9"/>
  <c r="K78" i="9"/>
  <c r="AJ78" i="9" s="1"/>
  <c r="V78" i="9"/>
  <c r="Y81" i="9"/>
  <c r="Q81" i="9"/>
  <c r="AC81" i="9"/>
  <c r="U81" i="9"/>
  <c r="M81" i="9"/>
  <c r="T81" i="9"/>
  <c r="AE81" i="9"/>
  <c r="M83" i="9"/>
  <c r="W83" i="9"/>
  <c r="X84" i="9"/>
  <c r="P84" i="9"/>
  <c r="AB84" i="9"/>
  <c r="T84" i="9"/>
  <c r="L84" i="9"/>
  <c r="U84" i="9"/>
  <c r="AE84" i="9"/>
  <c r="AA88" i="9"/>
  <c r="S88" i="9"/>
  <c r="K88" i="9"/>
  <c r="AJ88" i="9" s="1"/>
  <c r="AE88" i="9"/>
  <c r="W88" i="9"/>
  <c r="O88" i="9"/>
  <c r="G88" i="9" s="1"/>
  <c r="U88" i="9"/>
  <c r="L90" i="9"/>
  <c r="W90" i="9"/>
  <c r="L93" i="9"/>
  <c r="V93" i="9"/>
  <c r="Q95" i="9"/>
  <c r="AB95" i="9"/>
  <c r="Q100" i="9"/>
  <c r="AA100" i="9"/>
  <c r="M101" i="9"/>
  <c r="X101" i="9"/>
  <c r="K103" i="9"/>
  <c r="AJ103" i="9" s="1"/>
  <c r="V103" i="9"/>
  <c r="N105" i="9"/>
  <c r="X105" i="9"/>
  <c r="AC106" i="9"/>
  <c r="U106" i="9"/>
  <c r="M106" i="9"/>
  <c r="Y106" i="9"/>
  <c r="Q106" i="9"/>
  <c r="T106" i="9"/>
  <c r="AE106" i="9"/>
  <c r="K109" i="9"/>
  <c r="AJ109" i="9" s="1"/>
  <c r="V109" i="9"/>
  <c r="P112" i="9"/>
  <c r="AA112" i="9"/>
  <c r="L113" i="9"/>
  <c r="W113" i="9"/>
  <c r="S114" i="9"/>
  <c r="S126" i="9"/>
  <c r="K128" i="9"/>
  <c r="AJ128" i="9" s="1"/>
  <c r="V128" i="9"/>
  <c r="S132" i="9"/>
  <c r="Q133" i="9"/>
  <c r="AA133" i="9"/>
  <c r="N134" i="9"/>
  <c r="Y134" i="9"/>
  <c r="K135" i="9"/>
  <c r="AJ135" i="9" s="1"/>
  <c r="V135" i="9"/>
  <c r="K141" i="9"/>
  <c r="AJ141" i="9" s="1"/>
  <c r="W141" i="9"/>
  <c r="Y147" i="9"/>
  <c r="Q147" i="9"/>
  <c r="Z147" i="9"/>
  <c r="P147" i="9"/>
  <c r="AD147" i="9"/>
  <c r="U147" i="9"/>
  <c r="L147" i="9"/>
  <c r="V147" i="9"/>
  <c r="K152" i="9"/>
  <c r="AJ152" i="9" s="1"/>
  <c r="X152" i="9"/>
  <c r="K153" i="9"/>
  <c r="AJ153" i="9" s="1"/>
  <c r="X153" i="9"/>
  <c r="M154" i="9"/>
  <c r="X154" i="9"/>
  <c r="AA162" i="9"/>
  <c r="S162" i="9"/>
  <c r="K162" i="9"/>
  <c r="AJ162" i="9" s="1"/>
  <c r="AE162" i="9"/>
  <c r="V162" i="9"/>
  <c r="M162" i="9"/>
  <c r="Z162" i="9"/>
  <c r="Q162" i="9"/>
  <c r="W162" i="9"/>
  <c r="AA163" i="9"/>
  <c r="S163" i="9"/>
  <c r="K163" i="9"/>
  <c r="AJ163" i="9" s="1"/>
  <c r="Y163" i="9"/>
  <c r="P163" i="9"/>
  <c r="AD163" i="9"/>
  <c r="U163" i="9"/>
  <c r="L163" i="9"/>
  <c r="W163" i="9"/>
  <c r="O171" i="9"/>
  <c r="Z171" i="9"/>
  <c r="Y174" i="9"/>
  <c r="Q174" i="9"/>
  <c r="AD174" i="9"/>
  <c r="U174" i="9"/>
  <c r="L174" i="9"/>
  <c r="Z174" i="9"/>
  <c r="P174" i="9"/>
  <c r="V174" i="9"/>
  <c r="Q182" i="9"/>
  <c r="AD182" i="9"/>
  <c r="R183" i="9"/>
  <c r="AD183" i="9"/>
  <c r="S210" i="9"/>
  <c r="K212" i="9"/>
  <c r="AJ212" i="9" s="1"/>
  <c r="Z212" i="9"/>
  <c r="M213" i="9"/>
  <c r="AB213" i="9"/>
  <c r="AB9" i="10"/>
  <c r="T9" i="10"/>
  <c r="L9" i="10"/>
  <c r="Z9" i="10"/>
  <c r="Q9" i="10"/>
  <c r="X9" i="10"/>
  <c r="O9" i="10"/>
  <c r="AE9" i="10"/>
  <c r="V9" i="10"/>
  <c r="M9" i="10"/>
  <c r="Y9" i="10"/>
  <c r="AA12" i="10"/>
  <c r="S12" i="10"/>
  <c r="K12" i="10"/>
  <c r="AJ12" i="10" s="1"/>
  <c r="W12" i="10"/>
  <c r="N12" i="10"/>
  <c r="AD12" i="10"/>
  <c r="U12" i="10"/>
  <c r="L12" i="10"/>
  <c r="AB12" i="10"/>
  <c r="R12" i="10"/>
  <c r="Y12" i="10"/>
  <c r="P13" i="10"/>
  <c r="AD13" i="10"/>
  <c r="O16" i="10"/>
  <c r="AB16" i="10"/>
  <c r="AE18" i="10"/>
  <c r="AC20" i="10"/>
  <c r="U20" i="10"/>
  <c r="M20" i="10"/>
  <c r="Y20" i="10"/>
  <c r="P20" i="10"/>
  <c r="W20" i="10"/>
  <c r="N20" i="10"/>
  <c r="AD20" i="10"/>
  <c r="T20" i="10"/>
  <c r="K20" i="10"/>
  <c r="AJ20" i="10" s="1"/>
  <c r="Z20" i="10"/>
  <c r="P24" i="10"/>
  <c r="AC24" i="10"/>
  <c r="P27" i="10"/>
  <c r="AE27" i="10"/>
  <c r="S31" i="10"/>
  <c r="X34" i="10"/>
  <c r="P34" i="10"/>
  <c r="AC34" i="10"/>
  <c r="T34" i="10"/>
  <c r="K34" i="10"/>
  <c r="AJ34" i="10" s="1"/>
  <c r="AA34" i="10"/>
  <c r="R34" i="10"/>
  <c r="Y34" i="10"/>
  <c r="O34" i="10"/>
  <c r="W34" i="10"/>
  <c r="N40" i="10"/>
  <c r="AD40" i="10"/>
  <c r="N42" i="10"/>
  <c r="AD42" i="10"/>
  <c r="S43" i="10"/>
  <c r="L46" i="10"/>
  <c r="Z46" i="10"/>
  <c r="Q50" i="10"/>
  <c r="AD50" i="10"/>
  <c r="S55" i="10"/>
  <c r="AC62" i="10"/>
  <c r="U62" i="10"/>
  <c r="M62" i="10"/>
  <c r="W62" i="10"/>
  <c r="N62" i="10"/>
  <c r="AD62" i="10"/>
  <c r="T62" i="10"/>
  <c r="K62" i="10"/>
  <c r="AJ62" i="10" s="1"/>
  <c r="AA62" i="10"/>
  <c r="R62" i="10"/>
  <c r="Y62" i="10"/>
  <c r="O63" i="10"/>
  <c r="AC63" i="10"/>
  <c r="T64" i="10"/>
  <c r="M66" i="10"/>
  <c r="AB66" i="10"/>
  <c r="L75" i="10"/>
  <c r="AB75" i="10"/>
  <c r="L77" i="10"/>
  <c r="AD77" i="10"/>
  <c r="Q79" i="10"/>
  <c r="Y84" i="10"/>
  <c r="Q84" i="10"/>
  <c r="AC84" i="10"/>
  <c r="T84" i="10"/>
  <c r="K84" i="10"/>
  <c r="AJ84" i="10" s="1"/>
  <c r="AA84" i="10"/>
  <c r="R84" i="10"/>
  <c r="X84" i="10"/>
  <c r="O84" i="10"/>
  <c r="W84" i="10"/>
  <c r="N84" i="10"/>
  <c r="AB84" i="10"/>
  <c r="N87" i="10"/>
  <c r="S94" i="10"/>
  <c r="T96" i="10"/>
  <c r="O111" i="10"/>
  <c r="AB116" i="10"/>
  <c r="T116" i="10"/>
  <c r="L116" i="10"/>
  <c r="W116" i="10"/>
  <c r="N116" i="10"/>
  <c r="AE116" i="10"/>
  <c r="V116" i="10"/>
  <c r="M116" i="10"/>
  <c r="AD116" i="10"/>
  <c r="U116" i="10"/>
  <c r="K116" i="10"/>
  <c r="AJ116" i="10" s="1"/>
  <c r="AA116" i="10"/>
  <c r="R116" i="10"/>
  <c r="Z116" i="10"/>
  <c r="Q116" i="10"/>
  <c r="P126" i="10"/>
  <c r="S128" i="10"/>
  <c r="O144" i="10"/>
  <c r="O149" i="10"/>
  <c r="S151" i="10"/>
  <c r="O154" i="10"/>
  <c r="AC176" i="10"/>
  <c r="U176" i="10"/>
  <c r="M176" i="10"/>
  <c r="W176" i="10"/>
  <c r="N176" i="10"/>
  <c r="AE176" i="10"/>
  <c r="V176" i="10"/>
  <c r="L176" i="10"/>
  <c r="AD176" i="10"/>
  <c r="T176" i="10"/>
  <c r="K176" i="10"/>
  <c r="AJ176" i="10" s="1"/>
  <c r="AA176" i="10"/>
  <c r="R176" i="10"/>
  <c r="Z176" i="10"/>
  <c r="Q176" i="10"/>
  <c r="Y176" i="10"/>
  <c r="P176" i="10"/>
  <c r="AC114" i="9"/>
  <c r="U114" i="9"/>
  <c r="M114" i="9"/>
  <c r="Y114" i="9"/>
  <c r="Q114" i="9"/>
  <c r="T114" i="9"/>
  <c r="AE114" i="9"/>
  <c r="Y126" i="9"/>
  <c r="Q126" i="9"/>
  <c r="AC126" i="9"/>
  <c r="U126" i="9"/>
  <c r="M126" i="9"/>
  <c r="T126" i="9"/>
  <c r="AE126" i="9"/>
  <c r="AB132" i="9"/>
  <c r="T132" i="9"/>
  <c r="L132" i="9"/>
  <c r="X132" i="9"/>
  <c r="P132" i="9"/>
  <c r="U132" i="9"/>
  <c r="AE132" i="9"/>
  <c r="AA165" i="9"/>
  <c r="S165" i="9"/>
  <c r="K165" i="9"/>
  <c r="AJ165" i="9" s="1"/>
  <c r="W165" i="9"/>
  <c r="N165" i="9"/>
  <c r="AB165" i="9"/>
  <c r="R165" i="9"/>
  <c r="V165" i="9"/>
  <c r="Y211" i="9"/>
  <c r="Q211" i="9"/>
  <c r="X211" i="9"/>
  <c r="O211" i="9"/>
  <c r="AE211" i="9"/>
  <c r="V211" i="9"/>
  <c r="M211" i="9"/>
  <c r="AC211" i="9"/>
  <c r="T211" i="9"/>
  <c r="K211" i="9"/>
  <c r="AJ211" i="9" s="1"/>
  <c r="Z211" i="9"/>
  <c r="AC44" i="10"/>
  <c r="U44" i="10"/>
  <c r="M44" i="10"/>
  <c r="Y44" i="10"/>
  <c r="P44" i="10"/>
  <c r="W44" i="10"/>
  <c r="N44" i="10"/>
  <c r="AD44" i="10"/>
  <c r="T44" i="10"/>
  <c r="K44" i="10"/>
  <c r="AJ44" i="10" s="1"/>
  <c r="Z44" i="10"/>
  <c r="AB57" i="10"/>
  <c r="T57" i="10"/>
  <c r="L57" i="10"/>
  <c r="W57" i="10"/>
  <c r="N57" i="10"/>
  <c r="AD57" i="10"/>
  <c r="U57" i="10"/>
  <c r="K57" i="10"/>
  <c r="AJ57" i="10" s="1"/>
  <c r="AA57" i="10"/>
  <c r="R57" i="10"/>
  <c r="Y57" i="10"/>
  <c r="AC106" i="10"/>
  <c r="U106" i="10"/>
  <c r="M106" i="10"/>
  <c r="Z106" i="10"/>
  <c r="Q106" i="10"/>
  <c r="X106" i="10"/>
  <c r="O106" i="10"/>
  <c r="AE106" i="10"/>
  <c r="V106" i="10"/>
  <c r="L106" i="10"/>
  <c r="AD106" i="10"/>
  <c r="T106" i="10"/>
  <c r="K106" i="10"/>
  <c r="AJ106" i="10" s="1"/>
  <c r="AB106" i="10"/>
  <c r="Y130" i="10"/>
  <c r="Q130" i="10"/>
  <c r="AE130" i="10"/>
  <c r="V130" i="10"/>
  <c r="M130" i="10"/>
  <c r="AD130" i="10"/>
  <c r="U130" i="10"/>
  <c r="L130" i="10"/>
  <c r="AC130" i="10"/>
  <c r="T130" i="10"/>
  <c r="K130" i="10"/>
  <c r="AJ130" i="10" s="1"/>
  <c r="AA130" i="10"/>
  <c r="R130" i="10"/>
  <c r="Z130" i="10"/>
  <c r="P130" i="10"/>
  <c r="T154" i="10"/>
  <c r="AE174" i="10"/>
  <c r="W174" i="10"/>
  <c r="O174" i="10"/>
  <c r="G174" i="10" s="1"/>
  <c r="AA174" i="10"/>
  <c r="R174" i="10"/>
  <c r="Z174" i="10"/>
  <c r="Q174" i="10"/>
  <c r="Y174" i="10"/>
  <c r="P174" i="10"/>
  <c r="V174" i="10"/>
  <c r="M174" i="10"/>
  <c r="AD174" i="10"/>
  <c r="U174" i="10"/>
  <c r="L174" i="10"/>
  <c r="AC174" i="10"/>
  <c r="T174" i="10"/>
  <c r="K174" i="10"/>
  <c r="AJ174" i="10" s="1"/>
  <c r="O176" i="10"/>
  <c r="X182" i="10"/>
  <c r="P182" i="10"/>
  <c r="W182" i="10"/>
  <c r="N182" i="10"/>
  <c r="G182" i="10" s="1"/>
  <c r="AE182" i="10"/>
  <c r="V182" i="10"/>
  <c r="M182" i="10"/>
  <c r="AD182" i="10"/>
  <c r="U182" i="10"/>
  <c r="L182" i="10"/>
  <c r="AC182" i="10"/>
  <c r="T182" i="10"/>
  <c r="K182" i="10"/>
  <c r="AJ182" i="10" s="1"/>
  <c r="AA182" i="10"/>
  <c r="R182" i="10"/>
  <c r="Z182" i="10"/>
  <c r="Q182" i="10"/>
  <c r="Y182" i="10"/>
  <c r="O182" i="10"/>
  <c r="G331" i="10"/>
  <c r="AE228" i="8"/>
  <c r="W228" i="8"/>
  <c r="O228" i="8"/>
  <c r="AA228" i="8"/>
  <c r="S228" i="8"/>
  <c r="K228" i="8"/>
  <c r="AJ228" i="8" s="1"/>
  <c r="U228" i="8"/>
  <c r="Y237" i="8"/>
  <c r="Q237" i="8"/>
  <c r="AC237" i="8"/>
  <c r="U237" i="8"/>
  <c r="M237" i="8"/>
  <c r="T237" i="8"/>
  <c r="AE237" i="8"/>
  <c r="Y244" i="8"/>
  <c r="Q244" i="8"/>
  <c r="AC244" i="8"/>
  <c r="U244" i="8"/>
  <c r="M244" i="8"/>
  <c r="T244" i="8"/>
  <c r="AE244" i="8"/>
  <c r="Y10" i="9"/>
  <c r="Q10" i="9"/>
  <c r="G10" i="9" s="1"/>
  <c r="AC10" i="9"/>
  <c r="U10" i="9"/>
  <c r="M10" i="9"/>
  <c r="T10" i="9"/>
  <c r="AE10" i="9"/>
  <c r="L19" i="9"/>
  <c r="W19" i="9"/>
  <c r="R20" i="9"/>
  <c r="G20" i="9" s="1"/>
  <c r="X29" i="9"/>
  <c r="P29" i="9"/>
  <c r="AB29" i="9"/>
  <c r="T29" i="9"/>
  <c r="L29" i="9"/>
  <c r="U29" i="9"/>
  <c r="AE29" i="9"/>
  <c r="R34" i="9"/>
  <c r="AB42" i="9"/>
  <c r="T42" i="9"/>
  <c r="L42" i="9"/>
  <c r="X42" i="9"/>
  <c r="P42" i="9"/>
  <c r="U42" i="9"/>
  <c r="AE42" i="9"/>
  <c r="N50" i="9"/>
  <c r="X50" i="9"/>
  <c r="M53" i="9"/>
  <c r="X53" i="9"/>
  <c r="AA54" i="9"/>
  <c r="S54" i="9"/>
  <c r="K54" i="9"/>
  <c r="AJ54" i="9" s="1"/>
  <c r="AE54" i="9"/>
  <c r="W54" i="9"/>
  <c r="O54" i="9"/>
  <c r="U54" i="9"/>
  <c r="R55" i="9"/>
  <c r="L59" i="9"/>
  <c r="W59" i="9"/>
  <c r="R60" i="9"/>
  <c r="G60" i="9" s="1"/>
  <c r="N61" i="9"/>
  <c r="G61" i="9" s="1"/>
  <c r="Y61" i="9"/>
  <c r="AC68" i="9"/>
  <c r="U68" i="9"/>
  <c r="M68" i="9"/>
  <c r="Y68" i="9"/>
  <c r="Q68" i="9"/>
  <c r="G68" i="9" s="1"/>
  <c r="T68" i="9"/>
  <c r="AE68" i="9"/>
  <c r="O69" i="9"/>
  <c r="Z69" i="9"/>
  <c r="N72" i="9"/>
  <c r="X72" i="9"/>
  <c r="Y73" i="9"/>
  <c r="Q73" i="9"/>
  <c r="AC73" i="9"/>
  <c r="U73" i="9"/>
  <c r="M73" i="9"/>
  <c r="T73" i="9"/>
  <c r="AE73" i="9"/>
  <c r="L75" i="9"/>
  <c r="W75" i="9"/>
  <c r="N78" i="9"/>
  <c r="Y78" i="9"/>
  <c r="AA79" i="9"/>
  <c r="S79" i="9"/>
  <c r="K79" i="9"/>
  <c r="AJ79" i="9" s="1"/>
  <c r="AE79" i="9"/>
  <c r="W79" i="9"/>
  <c r="O79" i="9"/>
  <c r="G79" i="9" s="1"/>
  <c r="U79" i="9"/>
  <c r="L81" i="9"/>
  <c r="W81" i="9"/>
  <c r="R82" i="9"/>
  <c r="G82" i="9" s="1"/>
  <c r="O83" i="9"/>
  <c r="Z83" i="9"/>
  <c r="M84" i="9"/>
  <c r="W84" i="9"/>
  <c r="X85" i="9"/>
  <c r="P85" i="9"/>
  <c r="AB85" i="9"/>
  <c r="T85" i="9"/>
  <c r="L85" i="9"/>
  <c r="U85" i="9"/>
  <c r="AE85" i="9"/>
  <c r="M88" i="9"/>
  <c r="X88" i="9"/>
  <c r="O90" i="9"/>
  <c r="Z90" i="9"/>
  <c r="X91" i="9"/>
  <c r="P91" i="9"/>
  <c r="AB91" i="9"/>
  <c r="T91" i="9"/>
  <c r="L91" i="9"/>
  <c r="U91" i="9"/>
  <c r="AE91" i="9"/>
  <c r="N93" i="9"/>
  <c r="Y93" i="9"/>
  <c r="T95" i="9"/>
  <c r="S100" i="9"/>
  <c r="P101" i="9"/>
  <c r="Z101" i="9"/>
  <c r="N103" i="9"/>
  <c r="G103" i="9" s="1"/>
  <c r="X103" i="9"/>
  <c r="AC104" i="9"/>
  <c r="U104" i="9"/>
  <c r="M104" i="9"/>
  <c r="Y104" i="9"/>
  <c r="Q104" i="9"/>
  <c r="T104" i="9"/>
  <c r="AE104" i="9"/>
  <c r="P105" i="9"/>
  <c r="AA105" i="9"/>
  <c r="L106" i="9"/>
  <c r="W106" i="9"/>
  <c r="N109" i="9"/>
  <c r="Y109" i="9"/>
  <c r="AE110" i="9"/>
  <c r="W110" i="9"/>
  <c r="O110" i="9"/>
  <c r="G110" i="9" s="1"/>
  <c r="AA110" i="9"/>
  <c r="S110" i="9"/>
  <c r="K110" i="9"/>
  <c r="AJ110" i="9" s="1"/>
  <c r="U110" i="9"/>
  <c r="S112" i="9"/>
  <c r="O113" i="9"/>
  <c r="Z113" i="9"/>
  <c r="K114" i="9"/>
  <c r="AJ114" i="9" s="1"/>
  <c r="V114" i="9"/>
  <c r="R115" i="9"/>
  <c r="K126" i="9"/>
  <c r="AJ126" i="9" s="1"/>
  <c r="V126" i="9"/>
  <c r="R127" i="9"/>
  <c r="N128" i="9"/>
  <c r="X128" i="9"/>
  <c r="Y129" i="9"/>
  <c r="Q129" i="9"/>
  <c r="AC129" i="9"/>
  <c r="U129" i="9"/>
  <c r="M129" i="9"/>
  <c r="T129" i="9"/>
  <c r="AE129" i="9"/>
  <c r="K132" i="9"/>
  <c r="AJ132" i="9" s="1"/>
  <c r="V132" i="9"/>
  <c r="S133" i="9"/>
  <c r="Q134" i="9"/>
  <c r="AA134" i="9"/>
  <c r="N135" i="9"/>
  <c r="Y135" i="9"/>
  <c r="S138" i="9"/>
  <c r="S139" i="9"/>
  <c r="N141" i="9"/>
  <c r="Z141" i="9"/>
  <c r="M147" i="9"/>
  <c r="X147" i="9"/>
  <c r="Y149" i="9"/>
  <c r="Q149" i="9"/>
  <c r="AD149" i="9"/>
  <c r="U149" i="9"/>
  <c r="L149" i="9"/>
  <c r="Z149" i="9"/>
  <c r="P149" i="9"/>
  <c r="V149" i="9"/>
  <c r="O152" i="9"/>
  <c r="Z152" i="9"/>
  <c r="O153" i="9"/>
  <c r="AA153" i="9"/>
  <c r="O154" i="9"/>
  <c r="AA154" i="9"/>
  <c r="N162" i="9"/>
  <c r="G162" i="9" s="1"/>
  <c r="Y162" i="9"/>
  <c r="N163" i="9"/>
  <c r="Z163" i="9"/>
  <c r="L165" i="9"/>
  <c r="X165" i="9"/>
  <c r="Q171" i="9"/>
  <c r="AC171" i="9"/>
  <c r="M174" i="9"/>
  <c r="X174" i="9"/>
  <c r="S176" i="9"/>
  <c r="AB180" i="9"/>
  <c r="T180" i="9"/>
  <c r="L180" i="9"/>
  <c r="Y180" i="9"/>
  <c r="P180" i="9"/>
  <c r="AD180" i="9"/>
  <c r="U180" i="9"/>
  <c r="K180" i="9"/>
  <c r="AJ180" i="9" s="1"/>
  <c r="W180" i="9"/>
  <c r="T191" i="9"/>
  <c r="L211" i="9"/>
  <c r="AA211" i="9"/>
  <c r="N212" i="9"/>
  <c r="AC212" i="9"/>
  <c r="P213" i="9"/>
  <c r="AE213" i="9"/>
  <c r="N9" i="10"/>
  <c r="AC9" i="10"/>
  <c r="O12" i="10"/>
  <c r="AC12" i="10"/>
  <c r="T13" i="10"/>
  <c r="R16" i="10"/>
  <c r="O20" i="10"/>
  <c r="AB20" i="10"/>
  <c r="S24" i="10"/>
  <c r="S27" i="10"/>
  <c r="AD28" i="10"/>
  <c r="V28" i="10"/>
  <c r="N28" i="10"/>
  <c r="Z28" i="10"/>
  <c r="Q28" i="10"/>
  <c r="X28" i="10"/>
  <c r="O28" i="10"/>
  <c r="AE28" i="10"/>
  <c r="U28" i="10"/>
  <c r="L28" i="10"/>
  <c r="Y28" i="10"/>
  <c r="X33" i="10"/>
  <c r="P33" i="10"/>
  <c r="Z33" i="10"/>
  <c r="Q33" i="10"/>
  <c r="W33" i="10"/>
  <c r="N33" i="10"/>
  <c r="AD33" i="10"/>
  <c r="U33" i="10"/>
  <c r="L33" i="10"/>
  <c r="Y33" i="10"/>
  <c r="M34" i="10"/>
  <c r="AB34" i="10"/>
  <c r="S40" i="10"/>
  <c r="S42" i="10"/>
  <c r="L44" i="10"/>
  <c r="AA44" i="10"/>
  <c r="P46" i="10"/>
  <c r="AE46" i="10"/>
  <c r="S50" i="10"/>
  <c r="M57" i="10"/>
  <c r="Z57" i="10"/>
  <c r="O62" i="10"/>
  <c r="AB62" i="10"/>
  <c r="R63" i="10"/>
  <c r="Q66" i="10"/>
  <c r="AE66" i="10"/>
  <c r="P75" i="10"/>
  <c r="AD75" i="10"/>
  <c r="O77" i="10"/>
  <c r="X78" i="10"/>
  <c r="P78" i="10"/>
  <c r="Z78" i="10"/>
  <c r="Q78" i="10"/>
  <c r="W78" i="10"/>
  <c r="N78" i="10"/>
  <c r="AD78" i="10"/>
  <c r="U78" i="10"/>
  <c r="L78" i="10"/>
  <c r="AC78" i="10"/>
  <c r="T78" i="10"/>
  <c r="K78" i="10"/>
  <c r="AJ78" i="10" s="1"/>
  <c r="AB78" i="10"/>
  <c r="U79" i="10"/>
  <c r="M84" i="10"/>
  <c r="AE84" i="10"/>
  <c r="S87" i="10"/>
  <c r="N106" i="10"/>
  <c r="X126" i="10"/>
  <c r="W128" i="10"/>
  <c r="N130" i="10"/>
  <c r="AC141" i="10"/>
  <c r="U141" i="10"/>
  <c r="M141" i="10"/>
  <c r="Z141" i="10"/>
  <c r="Q141" i="10"/>
  <c r="Y141" i="10"/>
  <c r="P141" i="10"/>
  <c r="X141" i="10"/>
  <c r="O141" i="10"/>
  <c r="AE141" i="10"/>
  <c r="V141" i="10"/>
  <c r="L141" i="10"/>
  <c r="AD141" i="10"/>
  <c r="T141" i="10"/>
  <c r="K141" i="10"/>
  <c r="AJ141" i="10" s="1"/>
  <c r="X144" i="10"/>
  <c r="X149" i="10"/>
  <c r="X154" i="10"/>
  <c r="AE95" i="9"/>
  <c r="W95" i="9"/>
  <c r="O95" i="9"/>
  <c r="AA95" i="9"/>
  <c r="S95" i="9"/>
  <c r="K95" i="9"/>
  <c r="AJ95" i="9" s="1"/>
  <c r="U95" i="9"/>
  <c r="X100" i="9"/>
  <c r="P100" i="9"/>
  <c r="AB100" i="9"/>
  <c r="T100" i="9"/>
  <c r="L100" i="9"/>
  <c r="U100" i="9"/>
  <c r="AE100" i="9"/>
  <c r="R105" i="9"/>
  <c r="AB105" i="9"/>
  <c r="AC112" i="9"/>
  <c r="U112" i="9"/>
  <c r="M112" i="9"/>
  <c r="Y112" i="9"/>
  <c r="Q112" i="9"/>
  <c r="T112" i="9"/>
  <c r="AE112" i="9"/>
  <c r="L114" i="9"/>
  <c r="W114" i="9"/>
  <c r="L126" i="9"/>
  <c r="W126" i="9"/>
  <c r="M132" i="9"/>
  <c r="W132" i="9"/>
  <c r="AB133" i="9"/>
  <c r="T133" i="9"/>
  <c r="L133" i="9"/>
  <c r="X133" i="9"/>
  <c r="P133" i="9"/>
  <c r="U133" i="9"/>
  <c r="AE133" i="9"/>
  <c r="R134" i="9"/>
  <c r="AC134" i="9"/>
  <c r="M165" i="9"/>
  <c r="Y165" i="9"/>
  <c r="S171" i="9"/>
  <c r="AE171" i="9"/>
  <c r="AB182" i="9"/>
  <c r="T182" i="9"/>
  <c r="L182" i="9"/>
  <c r="W182" i="9"/>
  <c r="N182" i="9"/>
  <c r="AA182" i="9"/>
  <c r="R182" i="9"/>
  <c r="V182" i="9"/>
  <c r="AB183" i="9"/>
  <c r="T183" i="9"/>
  <c r="L183" i="9"/>
  <c r="Z183" i="9"/>
  <c r="Q183" i="9"/>
  <c r="AE183" i="9"/>
  <c r="V183" i="9"/>
  <c r="M183" i="9"/>
  <c r="W183" i="9"/>
  <c r="Y210" i="9"/>
  <c r="Q210" i="9"/>
  <c r="AE210" i="9"/>
  <c r="V210" i="9"/>
  <c r="M210" i="9"/>
  <c r="AC210" i="9"/>
  <c r="T210" i="9"/>
  <c r="K210" i="9"/>
  <c r="AJ210" i="9" s="1"/>
  <c r="AA210" i="9"/>
  <c r="R210" i="9"/>
  <c r="X210" i="9"/>
  <c r="N211" i="9"/>
  <c r="AB211" i="9"/>
  <c r="U13" i="10"/>
  <c r="T24" i="10"/>
  <c r="U27" i="10"/>
  <c r="Y31" i="10"/>
  <c r="Q31" i="10"/>
  <c r="X31" i="10"/>
  <c r="O31" i="10"/>
  <c r="G31" i="10" s="1"/>
  <c r="AE31" i="10"/>
  <c r="V31" i="10"/>
  <c r="M31" i="10"/>
  <c r="AC31" i="10"/>
  <c r="T31" i="10"/>
  <c r="K31" i="10"/>
  <c r="AJ31" i="10" s="1"/>
  <c r="Z31" i="10"/>
  <c r="U40" i="10"/>
  <c r="U42" i="10"/>
  <c r="AD43" i="10"/>
  <c r="V43" i="10"/>
  <c r="N43" i="10"/>
  <c r="W43" i="10"/>
  <c r="M43" i="10"/>
  <c r="AC43" i="10"/>
  <c r="T43" i="10"/>
  <c r="K43" i="10"/>
  <c r="AJ43" i="10" s="1"/>
  <c r="AA43" i="10"/>
  <c r="R43" i="10"/>
  <c r="Y43" i="10"/>
  <c r="O44" i="10"/>
  <c r="AB44" i="10"/>
  <c r="U50" i="10"/>
  <c r="AB55" i="10"/>
  <c r="T55" i="10"/>
  <c r="L55" i="10"/>
  <c r="Y55" i="10"/>
  <c r="P55" i="10"/>
  <c r="W55" i="10"/>
  <c r="N55" i="10"/>
  <c r="AD55" i="10"/>
  <c r="U55" i="10"/>
  <c r="K55" i="10"/>
  <c r="AJ55" i="10" s="1"/>
  <c r="Z55" i="10"/>
  <c r="O57" i="10"/>
  <c r="AC57" i="10"/>
  <c r="AA64" i="10"/>
  <c r="S64" i="10"/>
  <c r="K64" i="10"/>
  <c r="AJ64" i="10" s="1"/>
  <c r="AB64" i="10"/>
  <c r="R64" i="10"/>
  <c r="Y64" i="10"/>
  <c r="P64" i="10"/>
  <c r="W64" i="10"/>
  <c r="N64" i="10"/>
  <c r="X64" i="10"/>
  <c r="V79" i="10"/>
  <c r="AD96" i="10"/>
  <c r="V96" i="10"/>
  <c r="N96" i="10"/>
  <c r="AA96" i="10"/>
  <c r="R96" i="10"/>
  <c r="Y96" i="10"/>
  <c r="P96" i="10"/>
  <c r="W96" i="10"/>
  <c r="M96" i="10"/>
  <c r="AE96" i="10"/>
  <c r="U96" i="10"/>
  <c r="L96" i="10"/>
  <c r="AB96" i="10"/>
  <c r="P106" i="10"/>
  <c r="O19" i="9"/>
  <c r="G19" i="9" s="1"/>
  <c r="Z19" i="9"/>
  <c r="X20" i="9"/>
  <c r="P20" i="9"/>
  <c r="AB20" i="9"/>
  <c r="T20" i="9"/>
  <c r="L20" i="9"/>
  <c r="U20" i="9"/>
  <c r="AE20" i="9"/>
  <c r="AC34" i="9"/>
  <c r="U34" i="9"/>
  <c r="M34" i="9"/>
  <c r="Y34" i="9"/>
  <c r="Q34" i="9"/>
  <c r="T34" i="9"/>
  <c r="AE34" i="9"/>
  <c r="P50" i="9"/>
  <c r="AA50" i="9"/>
  <c r="P53" i="9"/>
  <c r="Z53" i="9"/>
  <c r="AA55" i="9"/>
  <c r="S55" i="9"/>
  <c r="K55" i="9"/>
  <c r="AJ55" i="9" s="1"/>
  <c r="AE55" i="9"/>
  <c r="W55" i="9"/>
  <c r="O55" i="9"/>
  <c r="U55" i="9"/>
  <c r="O59" i="9"/>
  <c r="Z59" i="9"/>
  <c r="AB60" i="9"/>
  <c r="T60" i="9"/>
  <c r="L60" i="9"/>
  <c r="X60" i="9"/>
  <c r="P60" i="9"/>
  <c r="U60" i="9"/>
  <c r="AE60" i="9"/>
  <c r="Q61" i="9"/>
  <c r="AB61" i="9"/>
  <c r="R69" i="9"/>
  <c r="AC69" i="9"/>
  <c r="P72" i="9"/>
  <c r="AA72" i="9"/>
  <c r="O75" i="9"/>
  <c r="Z75" i="9"/>
  <c r="Q78" i="9"/>
  <c r="AA78" i="9"/>
  <c r="O81" i="9"/>
  <c r="G81" i="9" s="1"/>
  <c r="Z81" i="9"/>
  <c r="X82" i="9"/>
  <c r="P82" i="9"/>
  <c r="AB82" i="9"/>
  <c r="T82" i="9"/>
  <c r="L82" i="9"/>
  <c r="U82" i="9"/>
  <c r="AE82" i="9"/>
  <c r="R83" i="9"/>
  <c r="AC83" i="9"/>
  <c r="O84" i="9"/>
  <c r="Z84" i="9"/>
  <c r="P88" i="9"/>
  <c r="Z88" i="9"/>
  <c r="R90" i="9"/>
  <c r="AB90" i="9"/>
  <c r="Q93" i="9"/>
  <c r="AB93" i="9"/>
  <c r="L95" i="9"/>
  <c r="V95" i="9"/>
  <c r="K100" i="9"/>
  <c r="AJ100" i="9" s="1"/>
  <c r="V100" i="9"/>
  <c r="R101" i="9"/>
  <c r="AC101" i="9"/>
  <c r="P103" i="9"/>
  <c r="AA103" i="9"/>
  <c r="S105" i="9"/>
  <c r="AD105" i="9"/>
  <c r="O106" i="9"/>
  <c r="Z106" i="9"/>
  <c r="Q109" i="9"/>
  <c r="AA109" i="9"/>
  <c r="K112" i="9"/>
  <c r="AJ112" i="9" s="1"/>
  <c r="V112" i="9"/>
  <c r="R113" i="9"/>
  <c r="AB113" i="9"/>
  <c r="N114" i="9"/>
  <c r="X114" i="9"/>
  <c r="AC115" i="9"/>
  <c r="U115" i="9"/>
  <c r="M115" i="9"/>
  <c r="Y115" i="9"/>
  <c r="Q115" i="9"/>
  <c r="T115" i="9"/>
  <c r="AE115" i="9"/>
  <c r="N126" i="9"/>
  <c r="X126" i="9"/>
  <c r="Y127" i="9"/>
  <c r="Q127" i="9"/>
  <c r="AC127" i="9"/>
  <c r="U127" i="9"/>
  <c r="M127" i="9"/>
  <c r="T127" i="9"/>
  <c r="AE127" i="9"/>
  <c r="P128" i="9"/>
  <c r="AA128" i="9"/>
  <c r="N132" i="9"/>
  <c r="Y132" i="9"/>
  <c r="K133" i="9"/>
  <c r="AJ133" i="9" s="1"/>
  <c r="V133" i="9"/>
  <c r="S134" i="9"/>
  <c r="AD134" i="9"/>
  <c r="Q135" i="9"/>
  <c r="AA135" i="9"/>
  <c r="X138" i="9"/>
  <c r="P138" i="9"/>
  <c r="Z138" i="9"/>
  <c r="Q138" i="9"/>
  <c r="G138" i="9" s="1"/>
  <c r="AD138" i="9"/>
  <c r="U138" i="9"/>
  <c r="L138" i="9"/>
  <c r="V138" i="9"/>
  <c r="X139" i="9"/>
  <c r="P139" i="9"/>
  <c r="AC139" i="9"/>
  <c r="T139" i="9"/>
  <c r="K139" i="9"/>
  <c r="AJ139" i="9" s="1"/>
  <c r="Y139" i="9"/>
  <c r="O139" i="9"/>
  <c r="V139" i="9"/>
  <c r="Q141" i="9"/>
  <c r="AC141" i="9"/>
  <c r="O147" i="9"/>
  <c r="AB147" i="9"/>
  <c r="Q152" i="9"/>
  <c r="AD152" i="9"/>
  <c r="R153" i="9"/>
  <c r="AD153" i="9"/>
  <c r="R154" i="9"/>
  <c r="AE154" i="9"/>
  <c r="P162" i="9"/>
  <c r="AC162" i="9"/>
  <c r="Q163" i="9"/>
  <c r="AC163" i="9"/>
  <c r="O165" i="9"/>
  <c r="Z165" i="9"/>
  <c r="AD168" i="9"/>
  <c r="V168" i="9"/>
  <c r="N168" i="9"/>
  <c r="G168" i="9" s="1"/>
  <c r="AE168" i="9"/>
  <c r="U168" i="9"/>
  <c r="L168" i="9"/>
  <c r="Z168" i="9"/>
  <c r="Q168" i="9"/>
  <c r="W168" i="9"/>
  <c r="AD169" i="9"/>
  <c r="V169" i="9"/>
  <c r="N169" i="9"/>
  <c r="Y169" i="9"/>
  <c r="P169" i="9"/>
  <c r="AC169" i="9"/>
  <c r="T169" i="9"/>
  <c r="K169" i="9"/>
  <c r="AJ169" i="9" s="1"/>
  <c r="W169" i="9"/>
  <c r="T171" i="9"/>
  <c r="O174" i="9"/>
  <c r="AB174" i="9"/>
  <c r="Y176" i="9"/>
  <c r="Q176" i="9"/>
  <c r="Z176" i="9"/>
  <c r="P176" i="9"/>
  <c r="AD176" i="9"/>
  <c r="U176" i="9"/>
  <c r="L176" i="9"/>
  <c r="V176" i="9"/>
  <c r="K182" i="9"/>
  <c r="AJ182" i="9" s="1"/>
  <c r="X182" i="9"/>
  <c r="K183" i="9"/>
  <c r="AJ183" i="9" s="1"/>
  <c r="X183" i="9"/>
  <c r="AA191" i="9"/>
  <c r="S191" i="9"/>
  <c r="K191" i="9"/>
  <c r="AJ191" i="9" s="1"/>
  <c r="W191" i="9"/>
  <c r="N191" i="9"/>
  <c r="AB191" i="9"/>
  <c r="R191" i="9"/>
  <c r="V191" i="9"/>
  <c r="AA192" i="9"/>
  <c r="S192" i="9"/>
  <c r="K192" i="9"/>
  <c r="AJ192" i="9" s="1"/>
  <c r="Z192" i="9"/>
  <c r="Q192" i="9"/>
  <c r="AE192" i="9"/>
  <c r="V192" i="9"/>
  <c r="M192" i="9"/>
  <c r="W192" i="9"/>
  <c r="AA193" i="9"/>
  <c r="S193" i="9"/>
  <c r="K193" i="9"/>
  <c r="AJ193" i="9" s="1"/>
  <c r="AD193" i="9"/>
  <c r="U193" i="9"/>
  <c r="L193" i="9"/>
  <c r="Y193" i="9"/>
  <c r="P193" i="9"/>
  <c r="W193" i="9"/>
  <c r="L210" i="9"/>
  <c r="Z210" i="9"/>
  <c r="P211" i="9"/>
  <c r="AD211" i="9"/>
  <c r="S212" i="9"/>
  <c r="U213" i="9"/>
  <c r="R9" i="10"/>
  <c r="Q12" i="10"/>
  <c r="W13" i="10"/>
  <c r="U16" i="10"/>
  <c r="AC18" i="10"/>
  <c r="U18" i="10"/>
  <c r="M18" i="10"/>
  <c r="AA18" i="10"/>
  <c r="R18" i="10"/>
  <c r="Y18" i="10"/>
  <c r="P18" i="10"/>
  <c r="W18" i="10"/>
  <c r="N18" i="10"/>
  <c r="X18" i="10"/>
  <c r="R20" i="10"/>
  <c r="V24" i="10"/>
  <c r="X27" i="10"/>
  <c r="L31" i="10"/>
  <c r="AA31" i="10"/>
  <c r="Q34" i="10"/>
  <c r="AE34" i="10"/>
  <c r="V40" i="10"/>
  <c r="V42" i="10"/>
  <c r="L43" i="10"/>
  <c r="Z43" i="10"/>
  <c r="Q44" i="10"/>
  <c r="AE44" i="10"/>
  <c r="S46" i="10"/>
  <c r="AC47" i="10"/>
  <c r="U47" i="10"/>
  <c r="M47" i="10"/>
  <c r="Z47" i="10"/>
  <c r="Q47" i="10"/>
  <c r="X47" i="10"/>
  <c r="O47" i="10"/>
  <c r="AE47" i="10"/>
  <c r="V47" i="10"/>
  <c r="L47" i="10"/>
  <c r="Y47" i="10"/>
  <c r="W50" i="10"/>
  <c r="AD52" i="10"/>
  <c r="V52" i="10"/>
  <c r="N52" i="10"/>
  <c r="Z52" i="10"/>
  <c r="Q52" i="10"/>
  <c r="X52" i="10"/>
  <c r="O52" i="10"/>
  <c r="AE52" i="10"/>
  <c r="U52" i="10"/>
  <c r="L52" i="10"/>
  <c r="Y52" i="10"/>
  <c r="M55" i="10"/>
  <c r="AA55" i="10"/>
  <c r="P57" i="10"/>
  <c r="AE57" i="10"/>
  <c r="Q62" i="10"/>
  <c r="V63" i="10"/>
  <c r="L64" i="10"/>
  <c r="Z64" i="10"/>
  <c r="T66" i="10"/>
  <c r="T75" i="10"/>
  <c r="U77" i="10"/>
  <c r="Z79" i="10"/>
  <c r="AA82" i="10"/>
  <c r="S82" i="10"/>
  <c r="K82" i="10"/>
  <c r="AJ82" i="10" s="1"/>
  <c r="AB82" i="10"/>
  <c r="R82" i="10"/>
  <c r="Y82" i="10"/>
  <c r="P82" i="10"/>
  <c r="W82" i="10"/>
  <c r="N82" i="10"/>
  <c r="AE82" i="10"/>
  <c r="V82" i="10"/>
  <c r="M82" i="10"/>
  <c r="AC82" i="10"/>
  <c r="S84" i="10"/>
  <c r="X87" i="10"/>
  <c r="X94" i="10"/>
  <c r="P94" i="10"/>
  <c r="AE94" i="10"/>
  <c r="V94" i="10"/>
  <c r="M94" i="10"/>
  <c r="AC94" i="10"/>
  <c r="T94" i="10"/>
  <c r="K94" i="10"/>
  <c r="AJ94" i="10" s="1"/>
  <c r="AA94" i="10"/>
  <c r="R94" i="10"/>
  <c r="Z94" i="10"/>
  <c r="Q94" i="10"/>
  <c r="AB94" i="10"/>
  <c r="K96" i="10"/>
  <c r="AJ96" i="10" s="1"/>
  <c r="AC96" i="10"/>
  <c r="R106" i="10"/>
  <c r="AC126" i="10"/>
  <c r="AC128" i="10"/>
  <c r="S130" i="10"/>
  <c r="R141" i="10"/>
  <c r="X174" i="10"/>
  <c r="AB176" i="10"/>
  <c r="X147" i="10"/>
  <c r="P147" i="10"/>
  <c r="S147" i="10"/>
  <c r="AB147" i="10"/>
  <c r="AA155" i="10"/>
  <c r="S155" i="10"/>
  <c r="K155" i="10"/>
  <c r="AJ155" i="10" s="1"/>
  <c r="T155" i="10"/>
  <c r="AC155" i="10"/>
  <c r="AB160" i="10"/>
  <c r="T160" i="10"/>
  <c r="L160" i="10"/>
  <c r="S160" i="10"/>
  <c r="AC160" i="10"/>
  <c r="Y164" i="10"/>
  <c r="Q164" i="10"/>
  <c r="S164" i="10"/>
  <c r="AB164" i="10"/>
  <c r="AC177" i="10"/>
  <c r="U177" i="10"/>
  <c r="M177" i="10"/>
  <c r="S177" i="10"/>
  <c r="AB177" i="10"/>
  <c r="AC185" i="10"/>
  <c r="U185" i="10"/>
  <c r="M185" i="10"/>
  <c r="S185" i="10"/>
  <c r="AB185" i="10"/>
  <c r="P190" i="10"/>
  <c r="Y190" i="10"/>
  <c r="P195" i="10"/>
  <c r="Y195" i="10"/>
  <c r="O199" i="10"/>
  <c r="X199" i="10"/>
  <c r="K201" i="10"/>
  <c r="AJ201" i="10" s="1"/>
  <c r="T201" i="10"/>
  <c r="AC201" i="10"/>
  <c r="L209" i="10"/>
  <c r="V209" i="10"/>
  <c r="AC212" i="10"/>
  <c r="U212" i="10"/>
  <c r="M212" i="10"/>
  <c r="Y212" i="10"/>
  <c r="Q212" i="10"/>
  <c r="T212" i="10"/>
  <c r="AE212" i="10"/>
  <c r="P213" i="10"/>
  <c r="AA213" i="10"/>
  <c r="AB221" i="10"/>
  <c r="T221" i="10"/>
  <c r="L221" i="10"/>
  <c r="X221" i="10"/>
  <c r="P221" i="10"/>
  <c r="U221" i="10"/>
  <c r="AE221" i="10"/>
  <c r="Q222" i="10"/>
  <c r="AB222" i="10"/>
  <c r="L224" i="10"/>
  <c r="V224" i="10"/>
  <c r="L231" i="10"/>
  <c r="V231" i="10"/>
  <c r="Y233" i="10"/>
  <c r="Q233" i="10"/>
  <c r="AC233" i="10"/>
  <c r="U233" i="10"/>
  <c r="M233" i="10"/>
  <c r="T233" i="10"/>
  <c r="AE233" i="10"/>
  <c r="P234" i="10"/>
  <c r="AA234" i="10"/>
  <c r="X246" i="10"/>
  <c r="P246" i="10"/>
  <c r="AB246" i="10"/>
  <c r="T246" i="10"/>
  <c r="L246" i="10"/>
  <c r="U246" i="10"/>
  <c r="AE246" i="10"/>
  <c r="K253" i="10"/>
  <c r="AJ253" i="10" s="1"/>
  <c r="V253" i="10"/>
  <c r="Q267" i="10"/>
  <c r="AB267" i="10"/>
  <c r="K272" i="10"/>
  <c r="AJ272" i="10" s="1"/>
  <c r="V272" i="10"/>
  <c r="Q285" i="10"/>
  <c r="AB285" i="10"/>
  <c r="L287" i="10"/>
  <c r="V287" i="10"/>
  <c r="P301" i="10"/>
  <c r="AA301" i="10"/>
  <c r="K302" i="10"/>
  <c r="AJ302" i="10" s="1"/>
  <c r="V302" i="10"/>
  <c r="AA306" i="10"/>
  <c r="S306" i="10"/>
  <c r="K306" i="10"/>
  <c r="AJ306" i="10" s="1"/>
  <c r="AE306" i="10"/>
  <c r="W306" i="10"/>
  <c r="O306" i="10"/>
  <c r="U306" i="10"/>
  <c r="K312" i="10"/>
  <c r="AJ312" i="10" s="1"/>
  <c r="V312" i="10"/>
  <c r="Q314" i="10"/>
  <c r="AA314" i="10"/>
  <c r="P319" i="10"/>
  <c r="AA319" i="10"/>
  <c r="K320" i="10"/>
  <c r="AJ320" i="10" s="1"/>
  <c r="V320" i="10"/>
  <c r="AA330" i="10"/>
  <c r="S330" i="10"/>
  <c r="K330" i="10"/>
  <c r="AJ330" i="10" s="1"/>
  <c r="AE330" i="10"/>
  <c r="W330" i="10"/>
  <c r="O330" i="10"/>
  <c r="U330" i="10"/>
  <c r="K337" i="10"/>
  <c r="AJ337" i="10" s="1"/>
  <c r="V337" i="10"/>
  <c r="Q338" i="10"/>
  <c r="AA338" i="10"/>
  <c r="K341" i="10"/>
  <c r="AJ341" i="10" s="1"/>
  <c r="V341" i="10"/>
  <c r="Y344" i="10"/>
  <c r="Q344" i="10"/>
  <c r="AC344" i="10"/>
  <c r="U344" i="10"/>
  <c r="M344" i="10"/>
  <c r="T344" i="10"/>
  <c r="AE344" i="10"/>
  <c r="P345" i="10"/>
  <c r="AA345" i="10"/>
  <c r="K349" i="10"/>
  <c r="AJ349" i="10" s="1"/>
  <c r="V349" i="10"/>
  <c r="L355" i="10"/>
  <c r="V355" i="10"/>
  <c r="Y357" i="10"/>
  <c r="Q357" i="10"/>
  <c r="AC357" i="10"/>
  <c r="U357" i="10"/>
  <c r="M357" i="10"/>
  <c r="AA357" i="10"/>
  <c r="S357" i="10"/>
  <c r="K357" i="10"/>
  <c r="AJ357" i="10" s="1"/>
  <c r="W357" i="10"/>
  <c r="L366" i="10"/>
  <c r="X366" i="10"/>
  <c r="AE368" i="10"/>
  <c r="W368" i="10"/>
  <c r="O368" i="10"/>
  <c r="G368" i="10" s="1"/>
  <c r="AA368" i="10"/>
  <c r="S368" i="10"/>
  <c r="K368" i="10"/>
  <c r="AJ368" i="10" s="1"/>
  <c r="Y368" i="10"/>
  <c r="Q368" i="10"/>
  <c r="V368" i="10"/>
  <c r="AE369" i="10"/>
  <c r="W369" i="10"/>
  <c r="O369" i="10"/>
  <c r="AA369" i="10"/>
  <c r="S369" i="10"/>
  <c r="K369" i="10"/>
  <c r="AJ369" i="10" s="1"/>
  <c r="Y369" i="10"/>
  <c r="Q369" i="10"/>
  <c r="V369" i="10"/>
  <c r="AE370" i="10"/>
  <c r="W370" i="10"/>
  <c r="O370" i="10"/>
  <c r="AA370" i="10"/>
  <c r="S370" i="10"/>
  <c r="K370" i="10"/>
  <c r="AJ370" i="10" s="1"/>
  <c r="Y370" i="10"/>
  <c r="Q370" i="10"/>
  <c r="V370" i="10"/>
  <c r="AE371" i="10"/>
  <c r="W371" i="10"/>
  <c r="O371" i="10"/>
  <c r="AA371" i="10"/>
  <c r="S371" i="10"/>
  <c r="K371" i="10"/>
  <c r="AJ371" i="10" s="1"/>
  <c r="Y371" i="10"/>
  <c r="Q371" i="10"/>
  <c r="V371" i="10"/>
  <c r="L382" i="10"/>
  <c r="Y382" i="10"/>
  <c r="R420" i="10"/>
  <c r="AE420" i="10"/>
  <c r="K437" i="10"/>
  <c r="AJ437" i="10" s="1"/>
  <c r="AA437" i="10"/>
  <c r="AC464" i="10"/>
  <c r="U464" i="10"/>
  <c r="M464" i="10"/>
  <c r="Y464" i="10"/>
  <c r="Q464" i="10"/>
  <c r="AE464" i="10"/>
  <c r="W464" i="10"/>
  <c r="O464" i="10"/>
  <c r="AD464" i="10"/>
  <c r="V464" i="10"/>
  <c r="N464" i="10"/>
  <c r="Z464" i="10"/>
  <c r="AB474" i="10"/>
  <c r="T474" i="10"/>
  <c r="L474" i="10"/>
  <c r="X474" i="10"/>
  <c r="P474" i="10"/>
  <c r="AD474" i="10"/>
  <c r="V474" i="10"/>
  <c r="N474" i="10"/>
  <c r="AC474" i="10"/>
  <c r="U474" i="10"/>
  <c r="M474" i="10"/>
  <c r="Z474" i="10"/>
  <c r="AC478" i="10"/>
  <c r="U478" i="10"/>
  <c r="M478" i="10"/>
  <c r="Y478" i="10"/>
  <c r="Q478" i="10"/>
  <c r="AE478" i="10"/>
  <c r="W478" i="10"/>
  <c r="O478" i="10"/>
  <c r="AD478" i="10"/>
  <c r="V478" i="10"/>
  <c r="N478" i="10"/>
  <c r="Z478" i="10"/>
  <c r="AA485" i="10"/>
  <c r="S485" i="10"/>
  <c r="K485" i="10"/>
  <c r="AE485" i="10"/>
  <c r="W485" i="10"/>
  <c r="O485" i="10"/>
  <c r="AC485" i="10"/>
  <c r="U485" i="10"/>
  <c r="M485" i="10"/>
  <c r="AB485" i="10"/>
  <c r="T485" i="10"/>
  <c r="L485" i="10"/>
  <c r="Z485" i="10"/>
  <c r="L11" i="11"/>
  <c r="AB11" i="11"/>
  <c r="AC22" i="11"/>
  <c r="U22" i="11"/>
  <c r="M22" i="11"/>
  <c r="Y22" i="11"/>
  <c r="Q22" i="11"/>
  <c r="X22" i="11"/>
  <c r="P22" i="11"/>
  <c r="AE22" i="11"/>
  <c r="W22" i="11"/>
  <c r="O22" i="11"/>
  <c r="AD22" i="11"/>
  <c r="V22" i="11"/>
  <c r="N22" i="11"/>
  <c r="AB22" i="11"/>
  <c r="R37" i="11"/>
  <c r="AA63" i="11"/>
  <c r="AD91" i="11"/>
  <c r="V91" i="11"/>
  <c r="N91" i="11"/>
  <c r="AC91" i="11"/>
  <c r="T91" i="11"/>
  <c r="K91" i="11"/>
  <c r="AJ91" i="11" s="1"/>
  <c r="Z91" i="11"/>
  <c r="Q91" i="11"/>
  <c r="Y91" i="11"/>
  <c r="P91" i="11"/>
  <c r="X91" i="11"/>
  <c r="O91" i="11"/>
  <c r="W91" i="11"/>
  <c r="M91" i="11"/>
  <c r="AE91" i="11"/>
  <c r="U91" i="11"/>
  <c r="L91" i="11"/>
  <c r="AC101" i="11"/>
  <c r="U101" i="11"/>
  <c r="M101" i="11"/>
  <c r="AD101" i="11"/>
  <c r="T101" i="11"/>
  <c r="K101" i="11"/>
  <c r="AJ101" i="11" s="1"/>
  <c r="Z101" i="11"/>
  <c r="Q101" i="11"/>
  <c r="Y101" i="11"/>
  <c r="P101" i="11"/>
  <c r="X101" i="11"/>
  <c r="O101" i="11"/>
  <c r="W101" i="11"/>
  <c r="N101" i="11"/>
  <c r="AE101" i="11"/>
  <c r="V101" i="11"/>
  <c r="L101" i="11"/>
  <c r="AE89" i="10"/>
  <c r="W89" i="10"/>
  <c r="O89" i="10"/>
  <c r="S89" i="10"/>
  <c r="AB89" i="10"/>
  <c r="AE95" i="10"/>
  <c r="W95" i="10"/>
  <c r="O95" i="10"/>
  <c r="G95" i="10" s="1"/>
  <c r="S95" i="10"/>
  <c r="AB95" i="10"/>
  <c r="AD98" i="10"/>
  <c r="V98" i="10"/>
  <c r="N98" i="10"/>
  <c r="S98" i="10"/>
  <c r="AB98" i="10"/>
  <c r="AE104" i="10"/>
  <c r="W104" i="10"/>
  <c r="O104" i="10"/>
  <c r="G104" i="10" s="1"/>
  <c r="S104" i="10"/>
  <c r="AB104" i="10"/>
  <c r="AA109" i="10"/>
  <c r="S109" i="10"/>
  <c r="K109" i="10"/>
  <c r="AJ109" i="10" s="1"/>
  <c r="T109" i="10"/>
  <c r="AC109" i="10"/>
  <c r="AA117" i="10"/>
  <c r="S117" i="10"/>
  <c r="K117" i="10"/>
  <c r="AJ117" i="10" s="1"/>
  <c r="T117" i="10"/>
  <c r="AC117" i="10"/>
  <c r="N129" i="10"/>
  <c r="W129" i="10"/>
  <c r="Y131" i="10"/>
  <c r="Q131" i="10"/>
  <c r="S131" i="10"/>
  <c r="AB131" i="10"/>
  <c r="O142" i="10"/>
  <c r="X142" i="10"/>
  <c r="K147" i="10"/>
  <c r="AJ147" i="10" s="1"/>
  <c r="T147" i="10"/>
  <c r="AC147" i="10"/>
  <c r="O150" i="10"/>
  <c r="G150" i="10" s="1"/>
  <c r="X150" i="10"/>
  <c r="AA152" i="10"/>
  <c r="S152" i="10"/>
  <c r="K152" i="10"/>
  <c r="AJ152" i="10" s="1"/>
  <c r="T152" i="10"/>
  <c r="AC152" i="10"/>
  <c r="L155" i="10"/>
  <c r="U155" i="10"/>
  <c r="AD155" i="10"/>
  <c r="AD158" i="10"/>
  <c r="V158" i="10"/>
  <c r="N158" i="10"/>
  <c r="G158" i="10" s="1"/>
  <c r="S158" i="10"/>
  <c r="AB158" i="10"/>
  <c r="K160" i="10"/>
  <c r="AJ160" i="10" s="1"/>
  <c r="U160" i="10"/>
  <c r="AD160" i="10"/>
  <c r="K164" i="10"/>
  <c r="AJ164" i="10" s="1"/>
  <c r="T164" i="10"/>
  <c r="AC164" i="10"/>
  <c r="X173" i="10"/>
  <c r="P173" i="10"/>
  <c r="S173" i="10"/>
  <c r="AB173" i="10"/>
  <c r="O175" i="10"/>
  <c r="X175" i="10"/>
  <c r="K177" i="10"/>
  <c r="AJ177" i="10" s="1"/>
  <c r="T177" i="10"/>
  <c r="AD177" i="10"/>
  <c r="O178" i="10"/>
  <c r="X178" i="10"/>
  <c r="K185" i="10"/>
  <c r="AJ185" i="10" s="1"/>
  <c r="T185" i="10"/>
  <c r="AD185" i="10"/>
  <c r="AA188" i="10"/>
  <c r="S188" i="10"/>
  <c r="K188" i="10"/>
  <c r="AJ188" i="10" s="1"/>
  <c r="T188" i="10"/>
  <c r="AC188" i="10"/>
  <c r="Q190" i="10"/>
  <c r="Z190" i="10"/>
  <c r="Q195" i="10"/>
  <c r="Z195" i="10"/>
  <c r="AA196" i="10"/>
  <c r="S196" i="10"/>
  <c r="K196" i="10"/>
  <c r="AJ196" i="10" s="1"/>
  <c r="T196" i="10"/>
  <c r="AC196" i="10"/>
  <c r="N198" i="10"/>
  <c r="W198" i="10"/>
  <c r="P199" i="10"/>
  <c r="Z199" i="10"/>
  <c r="Y200" i="10"/>
  <c r="Q200" i="10"/>
  <c r="S200" i="10"/>
  <c r="AB200" i="10"/>
  <c r="L201" i="10"/>
  <c r="U201" i="10"/>
  <c r="AD201" i="10"/>
  <c r="M209" i="10"/>
  <c r="X209" i="10"/>
  <c r="O211" i="10"/>
  <c r="Z211" i="10"/>
  <c r="K212" i="10"/>
  <c r="AJ212" i="10" s="1"/>
  <c r="V212" i="10"/>
  <c r="R213" i="10"/>
  <c r="AB213" i="10"/>
  <c r="O217" i="10"/>
  <c r="G217" i="10" s="1"/>
  <c r="Z217" i="10"/>
  <c r="K221" i="10"/>
  <c r="AJ221" i="10" s="1"/>
  <c r="V221" i="10"/>
  <c r="R222" i="10"/>
  <c r="AC222" i="10"/>
  <c r="P223" i="10"/>
  <c r="Z223" i="10"/>
  <c r="M224" i="10"/>
  <c r="X224" i="10"/>
  <c r="AA225" i="10"/>
  <c r="S225" i="10"/>
  <c r="K225" i="10"/>
  <c r="AJ225" i="10" s="1"/>
  <c r="AE225" i="10"/>
  <c r="W225" i="10"/>
  <c r="O225" i="10"/>
  <c r="U225" i="10"/>
  <c r="M231" i="10"/>
  <c r="X231" i="10"/>
  <c r="K233" i="10"/>
  <c r="AJ233" i="10" s="1"/>
  <c r="V233" i="10"/>
  <c r="R234" i="10"/>
  <c r="AB234" i="10"/>
  <c r="Y236" i="10"/>
  <c r="Q236" i="10"/>
  <c r="AC236" i="10"/>
  <c r="U236" i="10"/>
  <c r="M236" i="10"/>
  <c r="T236" i="10"/>
  <c r="AE236" i="10"/>
  <c r="K246" i="10"/>
  <c r="AJ246" i="10" s="1"/>
  <c r="V246" i="10"/>
  <c r="Y251" i="10"/>
  <c r="Q251" i="10"/>
  <c r="AC251" i="10"/>
  <c r="U251" i="10"/>
  <c r="M251" i="10"/>
  <c r="T251" i="10"/>
  <c r="AE251" i="10"/>
  <c r="L253" i="10"/>
  <c r="W253" i="10"/>
  <c r="AB257" i="10"/>
  <c r="T257" i="10"/>
  <c r="L257" i="10"/>
  <c r="X257" i="10"/>
  <c r="P257" i="10"/>
  <c r="U257" i="10"/>
  <c r="AE257" i="10"/>
  <c r="R267" i="10"/>
  <c r="AC267" i="10"/>
  <c r="Y270" i="10"/>
  <c r="Q270" i="10"/>
  <c r="AC270" i="10"/>
  <c r="U270" i="10"/>
  <c r="M270" i="10"/>
  <c r="T270" i="10"/>
  <c r="AE270" i="10"/>
  <c r="L272" i="10"/>
  <c r="W272" i="10"/>
  <c r="R285" i="10"/>
  <c r="AC285" i="10"/>
  <c r="M287" i="10"/>
  <c r="X287" i="10"/>
  <c r="AA288" i="10"/>
  <c r="S288" i="10"/>
  <c r="K288" i="10"/>
  <c r="AJ288" i="10" s="1"/>
  <c r="AE288" i="10"/>
  <c r="W288" i="10"/>
  <c r="O288" i="10"/>
  <c r="U288" i="10"/>
  <c r="AB293" i="10"/>
  <c r="T293" i="10"/>
  <c r="L293" i="10"/>
  <c r="X293" i="10"/>
  <c r="P293" i="10"/>
  <c r="U293" i="10"/>
  <c r="AE293" i="10"/>
  <c r="R301" i="10"/>
  <c r="AB301" i="10"/>
  <c r="M302" i="10"/>
  <c r="W302" i="10"/>
  <c r="L306" i="10"/>
  <c r="V306" i="10"/>
  <c r="AC310" i="10"/>
  <c r="U310" i="10"/>
  <c r="M310" i="10"/>
  <c r="Y310" i="10"/>
  <c r="Q310" i="10"/>
  <c r="T310" i="10"/>
  <c r="AE310" i="10"/>
  <c r="M312" i="10"/>
  <c r="W312" i="10"/>
  <c r="AB313" i="10"/>
  <c r="T313" i="10"/>
  <c r="L313" i="10"/>
  <c r="X313" i="10"/>
  <c r="P313" i="10"/>
  <c r="U313" i="10"/>
  <c r="AE313" i="10"/>
  <c r="R314" i="10"/>
  <c r="AC314" i="10"/>
  <c r="R319" i="10"/>
  <c r="AB319" i="10"/>
  <c r="M320" i="10"/>
  <c r="W320" i="10"/>
  <c r="AC328" i="10"/>
  <c r="U328" i="10"/>
  <c r="M328" i="10"/>
  <c r="Y328" i="10"/>
  <c r="Q328" i="10"/>
  <c r="T328" i="10"/>
  <c r="AE328" i="10"/>
  <c r="L330" i="10"/>
  <c r="V330" i="10"/>
  <c r="L337" i="10"/>
  <c r="W337" i="10"/>
  <c r="R338" i="10"/>
  <c r="AC338" i="10"/>
  <c r="L341" i="10"/>
  <c r="W341" i="10"/>
  <c r="O343" i="10"/>
  <c r="Z343" i="10"/>
  <c r="K344" i="10"/>
  <c r="AJ344" i="10" s="1"/>
  <c r="V344" i="10"/>
  <c r="R345" i="10"/>
  <c r="AB345" i="10"/>
  <c r="Y347" i="10"/>
  <c r="Q347" i="10"/>
  <c r="AC347" i="10"/>
  <c r="U347" i="10"/>
  <c r="M347" i="10"/>
  <c r="T347" i="10"/>
  <c r="AE347" i="10"/>
  <c r="L349" i="10"/>
  <c r="W349" i="10"/>
  <c r="O351" i="10"/>
  <c r="Z351" i="10"/>
  <c r="M355" i="10"/>
  <c r="X355" i="10"/>
  <c r="L357" i="10"/>
  <c r="X357" i="10"/>
  <c r="N366" i="10"/>
  <c r="Z366" i="10"/>
  <c r="L368" i="10"/>
  <c r="X368" i="10"/>
  <c r="L369" i="10"/>
  <c r="X369" i="10"/>
  <c r="L370" i="10"/>
  <c r="X370" i="10"/>
  <c r="L371" i="10"/>
  <c r="X371" i="10"/>
  <c r="N382" i="10"/>
  <c r="Z382" i="10"/>
  <c r="Q384" i="10"/>
  <c r="AD384" i="10"/>
  <c r="Q418" i="10"/>
  <c r="AC418" i="10"/>
  <c r="S420" i="10"/>
  <c r="L437" i="10"/>
  <c r="AB437" i="10"/>
  <c r="AC439" i="10"/>
  <c r="U439" i="10"/>
  <c r="M439" i="10"/>
  <c r="Y439" i="10"/>
  <c r="Q439" i="10"/>
  <c r="AE439" i="10"/>
  <c r="W439" i="10"/>
  <c r="O439" i="10"/>
  <c r="AD439" i="10"/>
  <c r="V439" i="10"/>
  <c r="N439" i="10"/>
  <c r="Z439" i="10"/>
  <c r="AA457" i="10"/>
  <c r="S457" i="10"/>
  <c r="K457" i="10"/>
  <c r="AJ457" i="10" s="1"/>
  <c r="AE457" i="10"/>
  <c r="W457" i="10"/>
  <c r="O457" i="10"/>
  <c r="AC457" i="10"/>
  <c r="U457" i="10"/>
  <c r="M457" i="10"/>
  <c r="AB457" i="10"/>
  <c r="T457" i="10"/>
  <c r="L457" i="10"/>
  <c r="Z457" i="10"/>
  <c r="K464" i="10"/>
  <c r="AJ464" i="10" s="1"/>
  <c r="AA464" i="10"/>
  <c r="K474" i="10"/>
  <c r="AJ474" i="10" s="1"/>
  <c r="AA474" i="10"/>
  <c r="R475" i="10"/>
  <c r="AA476" i="10"/>
  <c r="S476" i="10"/>
  <c r="K476" i="10"/>
  <c r="AE476" i="10"/>
  <c r="W476" i="10"/>
  <c r="O476" i="10"/>
  <c r="AC476" i="10"/>
  <c r="U476" i="10"/>
  <c r="M476" i="10"/>
  <c r="AB476" i="10"/>
  <c r="T476" i="10"/>
  <c r="L476" i="10"/>
  <c r="Z476" i="10"/>
  <c r="K478" i="10"/>
  <c r="AA478" i="10"/>
  <c r="N485" i="10"/>
  <c r="AD485" i="10"/>
  <c r="R9" i="11"/>
  <c r="M11" i="11"/>
  <c r="AC11" i="11"/>
  <c r="K22" i="11"/>
  <c r="AJ22" i="11" s="1"/>
  <c r="S37" i="11"/>
  <c r="AD82" i="11"/>
  <c r="V82" i="11"/>
  <c r="N82" i="11"/>
  <c r="G82" i="11" s="1"/>
  <c r="AC82" i="11"/>
  <c r="T82" i="11"/>
  <c r="K82" i="11"/>
  <c r="AJ82" i="11" s="1"/>
  <c r="Z82" i="11"/>
  <c r="Q82" i="11"/>
  <c r="Y82" i="11"/>
  <c r="P82" i="11"/>
  <c r="X82" i="11"/>
  <c r="O82" i="11"/>
  <c r="W82" i="11"/>
  <c r="M82" i="11"/>
  <c r="AE82" i="11"/>
  <c r="U82" i="11"/>
  <c r="L82" i="11"/>
  <c r="R91" i="11"/>
  <c r="AD110" i="11"/>
  <c r="V110" i="11"/>
  <c r="N110" i="11"/>
  <c r="AE110" i="11"/>
  <c r="U110" i="11"/>
  <c r="L110" i="11"/>
  <c r="AA110" i="11"/>
  <c r="R110" i="11"/>
  <c r="Z110" i="11"/>
  <c r="Q110" i="11"/>
  <c r="Y110" i="11"/>
  <c r="P110" i="11"/>
  <c r="X110" i="11"/>
  <c r="O110" i="11"/>
  <c r="W110" i="11"/>
  <c r="M110" i="11"/>
  <c r="AB130" i="11"/>
  <c r="T130" i="11"/>
  <c r="L130" i="11"/>
  <c r="AD130" i="11"/>
  <c r="U130" i="11"/>
  <c r="K130" i="11"/>
  <c r="AJ130" i="11" s="1"/>
  <c r="AA130" i="11"/>
  <c r="R130" i="11"/>
  <c r="Z130" i="11"/>
  <c r="Q130" i="11"/>
  <c r="Y130" i="11"/>
  <c r="P130" i="11"/>
  <c r="X130" i="11"/>
  <c r="O130" i="11"/>
  <c r="W130" i="11"/>
  <c r="N130" i="11"/>
  <c r="AE130" i="11"/>
  <c r="V130" i="11"/>
  <c r="M130" i="11"/>
  <c r="R30" i="8"/>
  <c r="G30" i="8" s="1"/>
  <c r="R71" i="8"/>
  <c r="G71" i="8" s="1"/>
  <c r="R119" i="8"/>
  <c r="G119" i="8" s="1"/>
  <c r="R182" i="8"/>
  <c r="R183" i="8"/>
  <c r="R184" i="8"/>
  <c r="R194" i="8"/>
  <c r="R195" i="8"/>
  <c r="R196" i="8"/>
  <c r="R206" i="8"/>
  <c r="R207" i="8"/>
  <c r="R208" i="8"/>
  <c r="R213" i="8"/>
  <c r="G213" i="8" s="1"/>
  <c r="N219" i="8"/>
  <c r="V219" i="8"/>
  <c r="AD219" i="8"/>
  <c r="R225" i="8"/>
  <c r="G225" i="8" s="1"/>
  <c r="R252" i="8"/>
  <c r="G252" i="8" s="1"/>
  <c r="R253" i="8"/>
  <c r="G253" i="8" s="1"/>
  <c r="N9" i="9"/>
  <c r="V9" i="9"/>
  <c r="AD9" i="9"/>
  <c r="N18" i="9"/>
  <c r="V18" i="9"/>
  <c r="AD18" i="9"/>
  <c r="R22" i="9"/>
  <c r="G22" i="9" s="1"/>
  <c r="R23" i="9"/>
  <c r="R24" i="9"/>
  <c r="R25" i="9"/>
  <c r="R31" i="9"/>
  <c r="G31" i="9" s="1"/>
  <c r="R40" i="9"/>
  <c r="G40" i="9" s="1"/>
  <c r="R49" i="9"/>
  <c r="G49" i="9" s="1"/>
  <c r="R58" i="9"/>
  <c r="G58" i="9" s="1"/>
  <c r="N62" i="9"/>
  <c r="V62" i="9"/>
  <c r="AD62" i="9"/>
  <c r="N63" i="9"/>
  <c r="V63" i="9"/>
  <c r="AD63" i="9"/>
  <c r="N64" i="9"/>
  <c r="V64" i="9"/>
  <c r="AD64" i="9"/>
  <c r="N65" i="9"/>
  <c r="V65" i="9"/>
  <c r="AD65" i="9"/>
  <c r="N71" i="9"/>
  <c r="V71" i="9"/>
  <c r="AD71" i="9"/>
  <c r="N80" i="9"/>
  <c r="V80" i="9"/>
  <c r="AD80" i="9"/>
  <c r="N89" i="9"/>
  <c r="V89" i="9"/>
  <c r="AD89" i="9"/>
  <c r="R102" i="9"/>
  <c r="G102" i="9" s="1"/>
  <c r="R111" i="9"/>
  <c r="G111" i="9" s="1"/>
  <c r="R120" i="9"/>
  <c r="G120" i="9" s="1"/>
  <c r="R121" i="9"/>
  <c r="R122" i="9"/>
  <c r="R123" i="9"/>
  <c r="X140" i="9"/>
  <c r="P140" i="9"/>
  <c r="S140" i="9"/>
  <c r="AB140" i="9"/>
  <c r="Y146" i="9"/>
  <c r="Q146" i="9"/>
  <c r="S146" i="9"/>
  <c r="AB146" i="9"/>
  <c r="N148" i="9"/>
  <c r="O155" i="9"/>
  <c r="O164" i="9"/>
  <c r="O170" i="9"/>
  <c r="Y175" i="9"/>
  <c r="Q175" i="9"/>
  <c r="S175" i="9"/>
  <c r="AB175" i="9"/>
  <c r="N177" i="9"/>
  <c r="O181" i="9"/>
  <c r="O190" i="9"/>
  <c r="G190" i="9" s="1"/>
  <c r="O11" i="10"/>
  <c r="Q19" i="10"/>
  <c r="X23" i="10"/>
  <c r="P23" i="10"/>
  <c r="S23" i="10"/>
  <c r="AB23" i="10"/>
  <c r="O26" i="10"/>
  <c r="X35" i="10"/>
  <c r="P35" i="10"/>
  <c r="S35" i="10"/>
  <c r="AB35" i="10"/>
  <c r="O45" i="10"/>
  <c r="O53" i="10"/>
  <c r="G53" i="10" s="1"/>
  <c r="Q54" i="10"/>
  <c r="G54" i="10" s="1"/>
  <c r="O56" i="10"/>
  <c r="Q60" i="10"/>
  <c r="Q65" i="10"/>
  <c r="O67" i="10"/>
  <c r="AB72" i="10"/>
  <c r="T72" i="10"/>
  <c r="L72" i="10"/>
  <c r="S72" i="10"/>
  <c r="AC72" i="10"/>
  <c r="N76" i="10"/>
  <c r="G76" i="10" s="1"/>
  <c r="Q85" i="10"/>
  <c r="G85" i="10" s="1"/>
  <c r="AE86" i="10"/>
  <c r="W86" i="10"/>
  <c r="O86" i="10"/>
  <c r="G86" i="10" s="1"/>
  <c r="S86" i="10"/>
  <c r="AB86" i="10"/>
  <c r="Q88" i="10"/>
  <c r="K89" i="10"/>
  <c r="AJ89" i="10" s="1"/>
  <c r="T89" i="10"/>
  <c r="AC89" i="10"/>
  <c r="K95" i="10"/>
  <c r="AJ95" i="10" s="1"/>
  <c r="T95" i="10"/>
  <c r="AC95" i="10"/>
  <c r="Q97" i="10"/>
  <c r="K98" i="10"/>
  <c r="AJ98" i="10" s="1"/>
  <c r="T98" i="10"/>
  <c r="AC98" i="10"/>
  <c r="O99" i="10"/>
  <c r="K104" i="10"/>
  <c r="AJ104" i="10" s="1"/>
  <c r="T104" i="10"/>
  <c r="AC104" i="10"/>
  <c r="O107" i="10"/>
  <c r="G107" i="10" s="1"/>
  <c r="Q108" i="10"/>
  <c r="G108" i="10" s="1"/>
  <c r="L109" i="10"/>
  <c r="U109" i="10"/>
  <c r="AD109" i="10"/>
  <c r="O110" i="10"/>
  <c r="Q114" i="10"/>
  <c r="L117" i="10"/>
  <c r="U117" i="10"/>
  <c r="AD117" i="10"/>
  <c r="Q124" i="10"/>
  <c r="G124" i="10" s="1"/>
  <c r="O129" i="10"/>
  <c r="X129" i="10"/>
  <c r="K131" i="10"/>
  <c r="AJ131" i="10" s="1"/>
  <c r="T131" i="10"/>
  <c r="AC131" i="10"/>
  <c r="N138" i="10"/>
  <c r="G138" i="10" s="1"/>
  <c r="Q139" i="10"/>
  <c r="AD140" i="10"/>
  <c r="V140" i="10"/>
  <c r="N140" i="10"/>
  <c r="G140" i="10" s="1"/>
  <c r="S140" i="10"/>
  <c r="AB140" i="10"/>
  <c r="P142" i="10"/>
  <c r="Y142" i="10"/>
  <c r="AC143" i="10"/>
  <c r="U143" i="10"/>
  <c r="M143" i="10"/>
  <c r="S143" i="10"/>
  <c r="AB143" i="10"/>
  <c r="L147" i="10"/>
  <c r="U147" i="10"/>
  <c r="AD147" i="10"/>
  <c r="P150" i="10"/>
  <c r="Y150" i="10"/>
  <c r="L152" i="10"/>
  <c r="U152" i="10"/>
  <c r="AD152" i="10"/>
  <c r="O153" i="10"/>
  <c r="M155" i="10"/>
  <c r="V155" i="10"/>
  <c r="AE155" i="10"/>
  <c r="K158" i="10"/>
  <c r="AJ158" i="10" s="1"/>
  <c r="T158" i="10"/>
  <c r="AC158" i="10"/>
  <c r="M160" i="10"/>
  <c r="V160" i="10"/>
  <c r="AE160" i="10"/>
  <c r="O161" i="10"/>
  <c r="G161" i="10" s="1"/>
  <c r="Y163" i="10"/>
  <c r="Q163" i="10"/>
  <c r="G163" i="10" s="1"/>
  <c r="S163" i="10"/>
  <c r="AB163" i="10"/>
  <c r="L164" i="10"/>
  <c r="U164" i="10"/>
  <c r="AD164" i="10"/>
  <c r="N165" i="10"/>
  <c r="P166" i="10"/>
  <c r="K173" i="10"/>
  <c r="AJ173" i="10" s="1"/>
  <c r="T173" i="10"/>
  <c r="AC173" i="10"/>
  <c r="P175" i="10"/>
  <c r="Y175" i="10"/>
  <c r="L177" i="10"/>
  <c r="V177" i="10"/>
  <c r="AE177" i="10"/>
  <c r="P178" i="10"/>
  <c r="Y178" i="10"/>
  <c r="AC179" i="10"/>
  <c r="U179" i="10"/>
  <c r="M179" i="10"/>
  <c r="S179" i="10"/>
  <c r="AB179" i="10"/>
  <c r="AD184" i="10"/>
  <c r="V184" i="10"/>
  <c r="N184" i="10"/>
  <c r="G184" i="10" s="1"/>
  <c r="S184" i="10"/>
  <c r="AB184" i="10"/>
  <c r="L185" i="10"/>
  <c r="V185" i="10"/>
  <c r="AE185" i="10"/>
  <c r="O186" i="10"/>
  <c r="G186" i="10" s="1"/>
  <c r="Q187" i="10"/>
  <c r="G187" i="10" s="1"/>
  <c r="L188" i="10"/>
  <c r="U188" i="10"/>
  <c r="AD188" i="10"/>
  <c r="O189" i="10"/>
  <c r="R190" i="10"/>
  <c r="Q193" i="10"/>
  <c r="R195" i="10"/>
  <c r="L196" i="10"/>
  <c r="U196" i="10"/>
  <c r="AD196" i="10"/>
  <c r="O198" i="10"/>
  <c r="X198" i="10"/>
  <c r="R199" i="10"/>
  <c r="K200" i="10"/>
  <c r="AJ200" i="10" s="1"/>
  <c r="T200" i="10"/>
  <c r="AC200" i="10"/>
  <c r="M201" i="10"/>
  <c r="V201" i="10"/>
  <c r="AE201" i="10"/>
  <c r="R208" i="10"/>
  <c r="G208" i="10" s="1"/>
  <c r="N209" i="10"/>
  <c r="Y209" i="10"/>
  <c r="P211" i="10"/>
  <c r="AA211" i="10"/>
  <c r="L212" i="10"/>
  <c r="W212" i="10"/>
  <c r="S213" i="10"/>
  <c r="O214" i="10"/>
  <c r="Q217" i="10"/>
  <c r="AA217" i="10"/>
  <c r="R220" i="10"/>
  <c r="G220" i="10" s="1"/>
  <c r="M221" i="10"/>
  <c r="W221" i="10"/>
  <c r="T222" i="10"/>
  <c r="Q223" i="10"/>
  <c r="AB223" i="10"/>
  <c r="N224" i="10"/>
  <c r="Y224" i="10"/>
  <c r="L225" i="10"/>
  <c r="V225" i="10"/>
  <c r="R230" i="10"/>
  <c r="G230" i="10" s="1"/>
  <c r="N231" i="10"/>
  <c r="Y231" i="10"/>
  <c r="L233" i="10"/>
  <c r="W233" i="10"/>
  <c r="S234" i="10"/>
  <c r="O235" i="10"/>
  <c r="K236" i="10"/>
  <c r="AJ236" i="10" s="1"/>
  <c r="V236" i="10"/>
  <c r="X243" i="10"/>
  <c r="P243" i="10"/>
  <c r="AB243" i="10"/>
  <c r="T243" i="10"/>
  <c r="L243" i="10"/>
  <c r="U243" i="10"/>
  <c r="AE243" i="10"/>
  <c r="R244" i="10"/>
  <c r="O245" i="10"/>
  <c r="M246" i="10"/>
  <c r="W246" i="10"/>
  <c r="P249" i="10"/>
  <c r="K251" i="10"/>
  <c r="AJ251" i="10" s="1"/>
  <c r="V251" i="10"/>
  <c r="R252" i="10"/>
  <c r="N253" i="10"/>
  <c r="X253" i="10"/>
  <c r="Y254" i="10"/>
  <c r="Q254" i="10"/>
  <c r="AC254" i="10"/>
  <c r="U254" i="10"/>
  <c r="M254" i="10"/>
  <c r="T254" i="10"/>
  <c r="AE254" i="10"/>
  <c r="K257" i="10"/>
  <c r="AJ257" i="10" s="1"/>
  <c r="V257" i="10"/>
  <c r="T267" i="10"/>
  <c r="O269" i="10"/>
  <c r="G269" i="10" s="1"/>
  <c r="K270" i="10"/>
  <c r="AJ270" i="10" s="1"/>
  <c r="V270" i="10"/>
  <c r="R271" i="10"/>
  <c r="N272" i="10"/>
  <c r="X272" i="10"/>
  <c r="O275" i="10"/>
  <c r="G275" i="10" s="1"/>
  <c r="O283" i="10"/>
  <c r="T285" i="10"/>
  <c r="Q286" i="10"/>
  <c r="AB286" i="10"/>
  <c r="N287" i="10"/>
  <c r="Y287" i="10"/>
  <c r="L288" i="10"/>
  <c r="V288" i="10"/>
  <c r="K293" i="10"/>
  <c r="AJ293" i="10" s="1"/>
  <c r="V293" i="10"/>
  <c r="R294" i="10"/>
  <c r="S301" i="10"/>
  <c r="N302" i="10"/>
  <c r="Y302" i="10"/>
  <c r="AA303" i="10"/>
  <c r="S303" i="10"/>
  <c r="K303" i="10"/>
  <c r="AJ303" i="10" s="1"/>
  <c r="AE303" i="10"/>
  <c r="W303" i="10"/>
  <c r="O303" i="10"/>
  <c r="G303" i="10" s="1"/>
  <c r="U303" i="10"/>
  <c r="R304" i="10"/>
  <c r="P305" i="10"/>
  <c r="M306" i="10"/>
  <c r="X306" i="10"/>
  <c r="K310" i="10"/>
  <c r="AJ310" i="10" s="1"/>
  <c r="V310" i="10"/>
  <c r="Q311" i="10"/>
  <c r="G311" i="10" s="1"/>
  <c r="AA311" i="10"/>
  <c r="N312" i="10"/>
  <c r="Y312" i="10"/>
  <c r="K313" i="10"/>
  <c r="AJ313" i="10" s="1"/>
  <c r="V313" i="10"/>
  <c r="S314" i="10"/>
  <c r="S319" i="10"/>
  <c r="N320" i="10"/>
  <c r="Y320" i="10"/>
  <c r="AA321" i="10"/>
  <c r="S321" i="10"/>
  <c r="K321" i="10"/>
  <c r="AJ321" i="10" s="1"/>
  <c r="AE321" i="10"/>
  <c r="W321" i="10"/>
  <c r="O321" i="10"/>
  <c r="G321" i="10" s="1"/>
  <c r="U321" i="10"/>
  <c r="K328" i="10"/>
  <c r="AJ328" i="10" s="1"/>
  <c r="V328" i="10"/>
  <c r="Q329" i="10"/>
  <c r="G329" i="10" s="1"/>
  <c r="AA329" i="10"/>
  <c r="M330" i="10"/>
  <c r="X330" i="10"/>
  <c r="N337" i="10"/>
  <c r="X337" i="10"/>
  <c r="S338" i="10"/>
  <c r="P339" i="10"/>
  <c r="N341" i="10"/>
  <c r="X341" i="10"/>
  <c r="Y342" i="10"/>
  <c r="Q342" i="10"/>
  <c r="AC342" i="10"/>
  <c r="U342" i="10"/>
  <c r="M342" i="10"/>
  <c r="T342" i="10"/>
  <c r="AE342" i="10"/>
  <c r="P343" i="10"/>
  <c r="AA343" i="10"/>
  <c r="L344" i="10"/>
  <c r="W344" i="10"/>
  <c r="S345" i="10"/>
  <c r="O346" i="10"/>
  <c r="K347" i="10"/>
  <c r="AJ347" i="10" s="1"/>
  <c r="V347" i="10"/>
  <c r="R348" i="10"/>
  <c r="N349" i="10"/>
  <c r="X349" i="10"/>
  <c r="Y350" i="10"/>
  <c r="Q350" i="10"/>
  <c r="AC350" i="10"/>
  <c r="U350" i="10"/>
  <c r="M350" i="10"/>
  <c r="T350" i="10"/>
  <c r="AE350" i="10"/>
  <c r="P351" i="10"/>
  <c r="AA351" i="10"/>
  <c r="R354" i="10"/>
  <c r="G354" i="10" s="1"/>
  <c r="N355" i="10"/>
  <c r="Y355" i="10"/>
  <c r="N357" i="10"/>
  <c r="Z357" i="10"/>
  <c r="O366" i="10"/>
  <c r="AB366" i="10"/>
  <c r="M368" i="10"/>
  <c r="Z368" i="10"/>
  <c r="M369" i="10"/>
  <c r="Z369" i="10"/>
  <c r="M370" i="10"/>
  <c r="Z370" i="10"/>
  <c r="M371" i="10"/>
  <c r="Z371" i="10"/>
  <c r="Y375" i="10"/>
  <c r="Q375" i="10"/>
  <c r="G375" i="10" s="1"/>
  <c r="AC375" i="10"/>
  <c r="U375" i="10"/>
  <c r="M375" i="10"/>
  <c r="AA375" i="10"/>
  <c r="S375" i="10"/>
  <c r="K375" i="10"/>
  <c r="AJ375" i="10" s="1"/>
  <c r="W375" i="10"/>
  <c r="P382" i="10"/>
  <c r="AB382" i="10"/>
  <c r="Q383" i="10"/>
  <c r="R384" i="10"/>
  <c r="R418" i="10"/>
  <c r="AE418" i="10"/>
  <c r="AB421" i="10"/>
  <c r="T421" i="10"/>
  <c r="L421" i="10"/>
  <c r="X421" i="10"/>
  <c r="P421" i="10"/>
  <c r="AD421" i="10"/>
  <c r="V421" i="10"/>
  <c r="N421" i="10"/>
  <c r="W421" i="10"/>
  <c r="AC436" i="10"/>
  <c r="U436" i="10"/>
  <c r="M436" i="10"/>
  <c r="Y436" i="10"/>
  <c r="Q436" i="10"/>
  <c r="AE436" i="10"/>
  <c r="W436" i="10"/>
  <c r="O436" i="10"/>
  <c r="AD436" i="10"/>
  <c r="V436" i="10"/>
  <c r="N436" i="10"/>
  <c r="Z436" i="10"/>
  <c r="P437" i="10"/>
  <c r="K439" i="10"/>
  <c r="AJ439" i="10" s="1"/>
  <c r="AA439" i="10"/>
  <c r="N457" i="10"/>
  <c r="AD457" i="10"/>
  <c r="L464" i="10"/>
  <c r="AB464" i="10"/>
  <c r="AB466" i="10"/>
  <c r="T466" i="10"/>
  <c r="L466" i="10"/>
  <c r="X466" i="10"/>
  <c r="P466" i="10"/>
  <c r="AD466" i="10"/>
  <c r="V466" i="10"/>
  <c r="N466" i="10"/>
  <c r="AC466" i="10"/>
  <c r="U466" i="10"/>
  <c r="M466" i="10"/>
  <c r="Z466" i="10"/>
  <c r="AB468" i="10"/>
  <c r="T468" i="10"/>
  <c r="L468" i="10"/>
  <c r="X468" i="10"/>
  <c r="P468" i="10"/>
  <c r="AD468" i="10"/>
  <c r="V468" i="10"/>
  <c r="N468" i="10"/>
  <c r="AC468" i="10"/>
  <c r="U468" i="10"/>
  <c r="M468" i="10"/>
  <c r="Z468" i="10"/>
  <c r="AC473" i="10"/>
  <c r="U473" i="10"/>
  <c r="M473" i="10"/>
  <c r="Y473" i="10"/>
  <c r="Q473" i="10"/>
  <c r="AE473" i="10"/>
  <c r="W473" i="10"/>
  <c r="O473" i="10"/>
  <c r="AD473" i="10"/>
  <c r="V473" i="10"/>
  <c r="N473" i="10"/>
  <c r="Z473" i="10"/>
  <c r="O474" i="10"/>
  <c r="AE474" i="10"/>
  <c r="V475" i="10"/>
  <c r="N476" i="10"/>
  <c r="AD476" i="10"/>
  <c r="L478" i="10"/>
  <c r="AB478" i="10"/>
  <c r="P485" i="10"/>
  <c r="T9" i="11"/>
  <c r="AE10" i="11"/>
  <c r="W10" i="11"/>
  <c r="O10" i="11"/>
  <c r="AA10" i="11"/>
  <c r="S10" i="11"/>
  <c r="K10" i="11"/>
  <c r="AJ10" i="11" s="1"/>
  <c r="Y10" i="11"/>
  <c r="Q10" i="11"/>
  <c r="X10" i="11"/>
  <c r="P10" i="11"/>
  <c r="Z10" i="11"/>
  <c r="N11" i="11"/>
  <c r="AD11" i="11"/>
  <c r="L22" i="11"/>
  <c r="AC23" i="11"/>
  <c r="U23" i="11"/>
  <c r="M23" i="11"/>
  <c r="Y23" i="11"/>
  <c r="Q23" i="11"/>
  <c r="X23" i="11"/>
  <c r="P23" i="11"/>
  <c r="AE23" i="11"/>
  <c r="W23" i="11"/>
  <c r="O23" i="11"/>
  <c r="AD23" i="11"/>
  <c r="V23" i="11"/>
  <c r="N23" i="11"/>
  <c r="AB23" i="11"/>
  <c r="AA37" i="11"/>
  <c r="AD57" i="11"/>
  <c r="V57" i="11"/>
  <c r="N57" i="11"/>
  <c r="AC57" i="11"/>
  <c r="T57" i="11"/>
  <c r="K57" i="11"/>
  <c r="AJ57" i="11" s="1"/>
  <c r="Z57" i="11"/>
  <c r="Q57" i="11"/>
  <c r="Y57" i="11"/>
  <c r="P57" i="11"/>
  <c r="X57" i="11"/>
  <c r="O57" i="11"/>
  <c r="W57" i="11"/>
  <c r="M57" i="11"/>
  <c r="AE57" i="11"/>
  <c r="U57" i="11"/>
  <c r="L57" i="11"/>
  <c r="R82" i="11"/>
  <c r="S91" i="11"/>
  <c r="S101" i="11"/>
  <c r="AC104" i="11"/>
  <c r="U104" i="11"/>
  <c r="M104" i="11"/>
  <c r="AE104" i="11"/>
  <c r="V104" i="11"/>
  <c r="L104" i="11"/>
  <c r="AA104" i="11"/>
  <c r="R104" i="11"/>
  <c r="Z104" i="11"/>
  <c r="Q104" i="11"/>
  <c r="Y104" i="11"/>
  <c r="P104" i="11"/>
  <c r="X104" i="11"/>
  <c r="O104" i="11"/>
  <c r="W104" i="11"/>
  <c r="N104" i="11"/>
  <c r="K110" i="11"/>
  <c r="AJ110" i="11" s="1"/>
  <c r="S130" i="11"/>
  <c r="AA133" i="11"/>
  <c r="S133" i="11"/>
  <c r="K133" i="11"/>
  <c r="AJ133" i="11" s="1"/>
  <c r="AD133" i="11"/>
  <c r="U133" i="11"/>
  <c r="L133" i="11"/>
  <c r="AB133" i="11"/>
  <c r="R133" i="11"/>
  <c r="Z133" i="11"/>
  <c r="Q133" i="11"/>
  <c r="Y133" i="11"/>
  <c r="P133" i="11"/>
  <c r="X133" i="11"/>
  <c r="O133" i="11"/>
  <c r="W133" i="11"/>
  <c r="N133" i="11"/>
  <c r="AE133" i="11"/>
  <c r="V133" i="11"/>
  <c r="M133" i="11"/>
  <c r="AA190" i="10"/>
  <c r="S190" i="10"/>
  <c r="K190" i="10"/>
  <c r="AJ190" i="10" s="1"/>
  <c r="T190" i="10"/>
  <c r="AC190" i="10"/>
  <c r="AB195" i="10"/>
  <c r="T195" i="10"/>
  <c r="L195" i="10"/>
  <c r="S195" i="10"/>
  <c r="AC195" i="10"/>
  <c r="Y199" i="10"/>
  <c r="Q199" i="10"/>
  <c r="S199" i="10"/>
  <c r="AB199" i="10"/>
  <c r="AC213" i="10"/>
  <c r="U213" i="10"/>
  <c r="M213" i="10"/>
  <c r="Y213" i="10"/>
  <c r="Q213" i="10"/>
  <c r="T213" i="10"/>
  <c r="AE213" i="10"/>
  <c r="AA222" i="10"/>
  <c r="S222" i="10"/>
  <c r="K222" i="10"/>
  <c r="AJ222" i="10" s="1"/>
  <c r="AE222" i="10"/>
  <c r="W222" i="10"/>
  <c r="O222" i="10"/>
  <c r="U222" i="10"/>
  <c r="Y234" i="10"/>
  <c r="Q234" i="10"/>
  <c r="AC234" i="10"/>
  <c r="U234" i="10"/>
  <c r="M234" i="10"/>
  <c r="T234" i="10"/>
  <c r="AE234" i="10"/>
  <c r="AA267" i="10"/>
  <c r="S267" i="10"/>
  <c r="K267" i="10"/>
  <c r="AJ267" i="10" s="1"/>
  <c r="AE267" i="10"/>
  <c r="W267" i="10"/>
  <c r="O267" i="10"/>
  <c r="U267" i="10"/>
  <c r="AA285" i="10"/>
  <c r="S285" i="10"/>
  <c r="K285" i="10"/>
  <c r="AJ285" i="10" s="1"/>
  <c r="AE285" i="10"/>
  <c r="W285" i="10"/>
  <c r="O285" i="10"/>
  <c r="U285" i="10"/>
  <c r="AC301" i="10"/>
  <c r="U301" i="10"/>
  <c r="M301" i="10"/>
  <c r="Y301" i="10"/>
  <c r="Q301" i="10"/>
  <c r="T301" i="10"/>
  <c r="AE301" i="10"/>
  <c r="AB314" i="10"/>
  <c r="T314" i="10"/>
  <c r="L314" i="10"/>
  <c r="X314" i="10"/>
  <c r="P314" i="10"/>
  <c r="U314" i="10"/>
  <c r="AE314" i="10"/>
  <c r="AC319" i="10"/>
  <c r="U319" i="10"/>
  <c r="M319" i="10"/>
  <c r="Y319" i="10"/>
  <c r="Q319" i="10"/>
  <c r="T319" i="10"/>
  <c r="AE319" i="10"/>
  <c r="AB338" i="10"/>
  <c r="T338" i="10"/>
  <c r="L338" i="10"/>
  <c r="X338" i="10"/>
  <c r="P338" i="10"/>
  <c r="U338" i="10"/>
  <c r="AE338" i="10"/>
  <c r="Y345" i="10"/>
  <c r="Q345" i="10"/>
  <c r="AC345" i="10"/>
  <c r="U345" i="10"/>
  <c r="M345" i="10"/>
  <c r="T345" i="10"/>
  <c r="AE345" i="10"/>
  <c r="O349" i="10"/>
  <c r="Z349" i="10"/>
  <c r="P355" i="10"/>
  <c r="Z355" i="10"/>
  <c r="P366" i="10"/>
  <c r="AD366" i="10"/>
  <c r="Q382" i="10"/>
  <c r="AD382" i="10"/>
  <c r="AB420" i="10"/>
  <c r="T420" i="10"/>
  <c r="L420" i="10"/>
  <c r="X420" i="10"/>
  <c r="P420" i="10"/>
  <c r="AD420" i="10"/>
  <c r="V420" i="10"/>
  <c r="N420" i="10"/>
  <c r="W420" i="10"/>
  <c r="R437" i="10"/>
  <c r="R11" i="11"/>
  <c r="AE157" i="11"/>
  <c r="W157" i="11"/>
  <c r="O157" i="11"/>
  <c r="AC157" i="11"/>
  <c r="T157" i="11"/>
  <c r="K157" i="11"/>
  <c r="AJ157" i="11" s="1"/>
  <c r="AA157" i="11"/>
  <c r="R157" i="11"/>
  <c r="Z157" i="11"/>
  <c r="Q157" i="11"/>
  <c r="Y157" i="11"/>
  <c r="P157" i="11"/>
  <c r="X157" i="11"/>
  <c r="N157" i="11"/>
  <c r="V157" i="11"/>
  <c r="M157" i="11"/>
  <c r="AD157" i="11"/>
  <c r="U157" i="11"/>
  <c r="L157" i="11"/>
  <c r="AC19" i="10"/>
  <c r="U19" i="10"/>
  <c r="M19" i="10"/>
  <c r="S19" i="10"/>
  <c r="AB19" i="10"/>
  <c r="AB54" i="10"/>
  <c r="T54" i="10"/>
  <c r="L54" i="10"/>
  <c r="S54" i="10"/>
  <c r="AC54" i="10"/>
  <c r="AE60" i="10"/>
  <c r="W60" i="10"/>
  <c r="O60" i="10"/>
  <c r="S60" i="10"/>
  <c r="AB60" i="10"/>
  <c r="AA65" i="10"/>
  <c r="S65" i="10"/>
  <c r="K65" i="10"/>
  <c r="AJ65" i="10" s="1"/>
  <c r="T65" i="10"/>
  <c r="AC65" i="10"/>
  <c r="X85" i="10"/>
  <c r="P85" i="10"/>
  <c r="S85" i="10"/>
  <c r="AB85" i="10"/>
  <c r="AE88" i="10"/>
  <c r="W88" i="10"/>
  <c r="O88" i="10"/>
  <c r="S88" i="10"/>
  <c r="AB88" i="10"/>
  <c r="M89" i="10"/>
  <c r="V89" i="10"/>
  <c r="M95" i="10"/>
  <c r="V95" i="10"/>
  <c r="AD97" i="10"/>
  <c r="V97" i="10"/>
  <c r="N97" i="10"/>
  <c r="S97" i="10"/>
  <c r="AB97" i="10"/>
  <c r="M98" i="10"/>
  <c r="W98" i="10"/>
  <c r="M104" i="10"/>
  <c r="V104" i="10"/>
  <c r="AA108" i="10"/>
  <c r="S108" i="10"/>
  <c r="K108" i="10"/>
  <c r="AJ108" i="10" s="1"/>
  <c r="T108" i="10"/>
  <c r="AC108" i="10"/>
  <c r="N109" i="10"/>
  <c r="W109" i="10"/>
  <c r="AD114" i="10"/>
  <c r="V114" i="10"/>
  <c r="N114" i="10"/>
  <c r="G114" i="10" s="1"/>
  <c r="S114" i="10"/>
  <c r="AB114" i="10"/>
  <c r="N117" i="10"/>
  <c r="G117" i="10" s="1"/>
  <c r="W117" i="10"/>
  <c r="AC124" i="10"/>
  <c r="U124" i="10"/>
  <c r="M124" i="10"/>
  <c r="S124" i="10"/>
  <c r="AB124" i="10"/>
  <c r="R129" i="10"/>
  <c r="M131" i="10"/>
  <c r="V131" i="10"/>
  <c r="AE131" i="10"/>
  <c r="AE139" i="10"/>
  <c r="W139" i="10"/>
  <c r="O139" i="10"/>
  <c r="G139" i="10" s="1"/>
  <c r="S139" i="10"/>
  <c r="AB139" i="10"/>
  <c r="R142" i="10"/>
  <c r="N147" i="10"/>
  <c r="W147" i="10"/>
  <c r="R150" i="10"/>
  <c r="N152" i="10"/>
  <c r="G152" i="10" s="1"/>
  <c r="W152" i="10"/>
  <c r="O155" i="10"/>
  <c r="X155" i="10"/>
  <c r="M158" i="10"/>
  <c r="W158" i="10"/>
  <c r="O160" i="10"/>
  <c r="G160" i="10" s="1"/>
  <c r="X160" i="10"/>
  <c r="N164" i="10"/>
  <c r="W164" i="10"/>
  <c r="Y166" i="10"/>
  <c r="Q166" i="10"/>
  <c r="S166" i="10"/>
  <c r="AB166" i="10"/>
  <c r="M173" i="10"/>
  <c r="V173" i="10"/>
  <c r="AE173" i="10"/>
  <c r="R175" i="10"/>
  <c r="O177" i="10"/>
  <c r="X177" i="10"/>
  <c r="R178" i="10"/>
  <c r="O185" i="10"/>
  <c r="X185" i="10"/>
  <c r="AA187" i="10"/>
  <c r="S187" i="10"/>
  <c r="K187" i="10"/>
  <c r="AJ187" i="10" s="1"/>
  <c r="T187" i="10"/>
  <c r="AC187" i="10"/>
  <c r="N188" i="10"/>
  <c r="W188" i="10"/>
  <c r="L190" i="10"/>
  <c r="U190" i="10"/>
  <c r="AD190" i="10"/>
  <c r="AD193" i="10"/>
  <c r="V193" i="10"/>
  <c r="N193" i="10"/>
  <c r="S193" i="10"/>
  <c r="AB193" i="10"/>
  <c r="K195" i="10"/>
  <c r="AJ195" i="10" s="1"/>
  <c r="U195" i="10"/>
  <c r="AD195" i="10"/>
  <c r="N196" i="10"/>
  <c r="G196" i="10" s="1"/>
  <c r="W196" i="10"/>
  <c r="R198" i="10"/>
  <c r="K199" i="10"/>
  <c r="AJ199" i="10" s="1"/>
  <c r="T199" i="10"/>
  <c r="AC199" i="10"/>
  <c r="M200" i="10"/>
  <c r="V200" i="10"/>
  <c r="AE200" i="10"/>
  <c r="O201" i="10"/>
  <c r="X201" i="10"/>
  <c r="X208" i="10"/>
  <c r="P208" i="10"/>
  <c r="AB208" i="10"/>
  <c r="T208" i="10"/>
  <c r="L208" i="10"/>
  <c r="U208" i="10"/>
  <c r="AE208" i="10"/>
  <c r="Q209" i="10"/>
  <c r="AB209" i="10"/>
  <c r="S211" i="10"/>
  <c r="O212" i="10"/>
  <c r="Z212" i="10"/>
  <c r="K213" i="10"/>
  <c r="AJ213" i="10" s="1"/>
  <c r="V213" i="10"/>
  <c r="S217" i="10"/>
  <c r="AC220" i="10"/>
  <c r="U220" i="10"/>
  <c r="M220" i="10"/>
  <c r="Y220" i="10"/>
  <c r="Q220" i="10"/>
  <c r="T220" i="10"/>
  <c r="AE220" i="10"/>
  <c r="O221" i="10"/>
  <c r="Z221" i="10"/>
  <c r="L222" i="10"/>
  <c r="V222" i="10"/>
  <c r="T223" i="10"/>
  <c r="Q224" i="10"/>
  <c r="AB224" i="10"/>
  <c r="N225" i="10"/>
  <c r="Y225" i="10"/>
  <c r="AB230" i="10"/>
  <c r="T230" i="10"/>
  <c r="L230" i="10"/>
  <c r="X230" i="10"/>
  <c r="P230" i="10"/>
  <c r="U230" i="10"/>
  <c r="AE230" i="10"/>
  <c r="Q231" i="10"/>
  <c r="AB231" i="10"/>
  <c r="O233" i="10"/>
  <c r="G233" i="10" s="1"/>
  <c r="Z233" i="10"/>
  <c r="K234" i="10"/>
  <c r="AJ234" i="10" s="1"/>
  <c r="V234" i="10"/>
  <c r="N236" i="10"/>
  <c r="X236" i="10"/>
  <c r="X244" i="10"/>
  <c r="P244" i="10"/>
  <c r="AB244" i="10"/>
  <c r="T244" i="10"/>
  <c r="L244" i="10"/>
  <c r="U244" i="10"/>
  <c r="AE244" i="10"/>
  <c r="O246" i="10"/>
  <c r="Z246" i="10"/>
  <c r="N251" i="10"/>
  <c r="X251" i="10"/>
  <c r="Y252" i="10"/>
  <c r="Q252" i="10"/>
  <c r="AC252" i="10"/>
  <c r="U252" i="10"/>
  <c r="M252" i="10"/>
  <c r="T252" i="10"/>
  <c r="AE252" i="10"/>
  <c r="P253" i="10"/>
  <c r="AA253" i="10"/>
  <c r="N257" i="10"/>
  <c r="Y257" i="10"/>
  <c r="L267" i="10"/>
  <c r="V267" i="10"/>
  <c r="N270" i="10"/>
  <c r="X270" i="10"/>
  <c r="Y271" i="10"/>
  <c r="Q271" i="10"/>
  <c r="AC271" i="10"/>
  <c r="U271" i="10"/>
  <c r="M271" i="10"/>
  <c r="T271" i="10"/>
  <c r="AE271" i="10"/>
  <c r="P272" i="10"/>
  <c r="AA272" i="10"/>
  <c r="L285" i="10"/>
  <c r="V285" i="10"/>
  <c r="T286" i="10"/>
  <c r="Q287" i="10"/>
  <c r="AB287" i="10"/>
  <c r="N288" i="10"/>
  <c r="Y288" i="10"/>
  <c r="N293" i="10"/>
  <c r="G293" i="10" s="1"/>
  <c r="Y293" i="10"/>
  <c r="AA294" i="10"/>
  <c r="S294" i="10"/>
  <c r="K294" i="10"/>
  <c r="AJ294" i="10" s="1"/>
  <c r="AE294" i="10"/>
  <c r="W294" i="10"/>
  <c r="O294" i="10"/>
  <c r="U294" i="10"/>
  <c r="K301" i="10"/>
  <c r="AJ301" i="10" s="1"/>
  <c r="V301" i="10"/>
  <c r="Q302" i="10"/>
  <c r="AA302" i="10"/>
  <c r="AA304" i="10"/>
  <c r="S304" i="10"/>
  <c r="K304" i="10"/>
  <c r="AJ304" i="10" s="1"/>
  <c r="AE304" i="10"/>
  <c r="W304" i="10"/>
  <c r="O304" i="10"/>
  <c r="U304" i="10"/>
  <c r="P306" i="10"/>
  <c r="Z306" i="10"/>
  <c r="N310" i="10"/>
  <c r="X310" i="10"/>
  <c r="S311" i="10"/>
  <c r="Q312" i="10"/>
  <c r="AA312" i="10"/>
  <c r="N313" i="10"/>
  <c r="Y313" i="10"/>
  <c r="K314" i="10"/>
  <c r="AJ314" i="10" s="1"/>
  <c r="V314" i="10"/>
  <c r="K319" i="10"/>
  <c r="AJ319" i="10" s="1"/>
  <c r="V319" i="10"/>
  <c r="Q320" i="10"/>
  <c r="AA320" i="10"/>
  <c r="N328" i="10"/>
  <c r="X328" i="10"/>
  <c r="S329" i="10"/>
  <c r="P330" i="10"/>
  <c r="Z330" i="10"/>
  <c r="P337" i="10"/>
  <c r="AA337" i="10"/>
  <c r="K338" i="10"/>
  <c r="AJ338" i="10" s="1"/>
  <c r="V338" i="10"/>
  <c r="P341" i="10"/>
  <c r="AA341" i="10"/>
  <c r="S343" i="10"/>
  <c r="O344" i="10"/>
  <c r="Z344" i="10"/>
  <c r="K345" i="10"/>
  <c r="AJ345" i="10" s="1"/>
  <c r="V345" i="10"/>
  <c r="N347" i="10"/>
  <c r="X347" i="10"/>
  <c r="Y348" i="10"/>
  <c r="Q348" i="10"/>
  <c r="AC348" i="10"/>
  <c r="U348" i="10"/>
  <c r="M348" i="10"/>
  <c r="T348" i="10"/>
  <c r="AE348" i="10"/>
  <c r="P349" i="10"/>
  <c r="AA349" i="10"/>
  <c r="S351" i="10"/>
  <c r="AB354" i="10"/>
  <c r="T354" i="10"/>
  <c r="L354" i="10"/>
  <c r="X354" i="10"/>
  <c r="P354" i="10"/>
  <c r="U354" i="10"/>
  <c r="AE354" i="10"/>
  <c r="Q355" i="10"/>
  <c r="AB355" i="10"/>
  <c r="P357" i="10"/>
  <c r="AD357" i="10"/>
  <c r="R366" i="10"/>
  <c r="AE366" i="10"/>
  <c r="P368" i="10"/>
  <c r="AC368" i="10"/>
  <c r="P369" i="10"/>
  <c r="AC369" i="10"/>
  <c r="P370" i="10"/>
  <c r="AC370" i="10"/>
  <c r="P371" i="10"/>
  <c r="AC371" i="10"/>
  <c r="R382" i="10"/>
  <c r="AA385" i="10"/>
  <c r="S385" i="10"/>
  <c r="K385" i="10"/>
  <c r="AJ385" i="10" s="1"/>
  <c r="AE385" i="10"/>
  <c r="W385" i="10"/>
  <c r="O385" i="10"/>
  <c r="AC385" i="10"/>
  <c r="U385" i="10"/>
  <c r="M385" i="10"/>
  <c r="X385" i="10"/>
  <c r="AB419" i="10"/>
  <c r="T419" i="10"/>
  <c r="L419" i="10"/>
  <c r="X419" i="10"/>
  <c r="P419" i="10"/>
  <c r="AD419" i="10"/>
  <c r="V419" i="10"/>
  <c r="N419" i="10"/>
  <c r="W419" i="10"/>
  <c r="K420" i="10"/>
  <c r="AJ420" i="10" s="1"/>
  <c r="Y420" i="10"/>
  <c r="AE424" i="10"/>
  <c r="W424" i="10"/>
  <c r="O424" i="10"/>
  <c r="AA424" i="10"/>
  <c r="S424" i="10"/>
  <c r="K424" i="10"/>
  <c r="AJ424" i="10" s="1"/>
  <c r="Y424" i="10"/>
  <c r="Q424" i="10"/>
  <c r="G424" i="10" s="1"/>
  <c r="V424" i="10"/>
  <c r="AE425" i="10"/>
  <c r="W425" i="10"/>
  <c r="O425" i="10"/>
  <c r="AA425" i="10"/>
  <c r="S425" i="10"/>
  <c r="K425" i="10"/>
  <c r="AJ425" i="10" s="1"/>
  <c r="Y425" i="10"/>
  <c r="Q425" i="10"/>
  <c r="V425" i="10"/>
  <c r="AE426" i="10"/>
  <c r="W426" i="10"/>
  <c r="O426" i="10"/>
  <c r="AA426" i="10"/>
  <c r="S426" i="10"/>
  <c r="K426" i="10"/>
  <c r="AJ426" i="10" s="1"/>
  <c r="Y426" i="10"/>
  <c r="Q426" i="10"/>
  <c r="V426" i="10"/>
  <c r="AE427" i="10"/>
  <c r="W427" i="10"/>
  <c r="O427" i="10"/>
  <c r="AA427" i="10"/>
  <c r="S427" i="10"/>
  <c r="K427" i="10"/>
  <c r="AJ427" i="10" s="1"/>
  <c r="Y427" i="10"/>
  <c r="Q427" i="10"/>
  <c r="V427" i="10"/>
  <c r="S437" i="10"/>
  <c r="AC438" i="10"/>
  <c r="U438" i="10"/>
  <c r="M438" i="10"/>
  <c r="Y438" i="10"/>
  <c r="Q438" i="10"/>
  <c r="AE438" i="10"/>
  <c r="W438" i="10"/>
  <c r="O438" i="10"/>
  <c r="AD438" i="10"/>
  <c r="V438" i="10"/>
  <c r="N438" i="10"/>
  <c r="Z438" i="10"/>
  <c r="P439" i="10"/>
  <c r="Q457" i="10"/>
  <c r="R464" i="10"/>
  <c r="R474" i="10"/>
  <c r="Q476" i="10"/>
  <c r="AB477" i="10"/>
  <c r="T477" i="10"/>
  <c r="L477" i="10"/>
  <c r="X477" i="10"/>
  <c r="P477" i="10"/>
  <c r="AD477" i="10"/>
  <c r="V477" i="10"/>
  <c r="N477" i="10"/>
  <c r="AC477" i="10"/>
  <c r="U477" i="10"/>
  <c r="M477" i="10"/>
  <c r="Z477" i="10"/>
  <c r="R478" i="10"/>
  <c r="R485" i="10"/>
  <c r="T11" i="11"/>
  <c r="AE12" i="11"/>
  <c r="W12" i="11"/>
  <c r="O12" i="11"/>
  <c r="AA12" i="11"/>
  <c r="S12" i="11"/>
  <c r="K12" i="11"/>
  <c r="AJ12" i="11" s="1"/>
  <c r="Y12" i="11"/>
  <c r="Q12" i="11"/>
  <c r="X12" i="11"/>
  <c r="P12" i="11"/>
  <c r="Z12" i="11"/>
  <c r="S22" i="11"/>
  <c r="AC24" i="11"/>
  <c r="U24" i="11"/>
  <c r="M24" i="11"/>
  <c r="Y24" i="11"/>
  <c r="Q24" i="11"/>
  <c r="X24" i="11"/>
  <c r="P24" i="11"/>
  <c r="AE24" i="11"/>
  <c r="W24" i="11"/>
  <c r="O24" i="11"/>
  <c r="AD24" i="11"/>
  <c r="V24" i="11"/>
  <c r="N24" i="11"/>
  <c r="AB24" i="11"/>
  <c r="AA51" i="11"/>
  <c r="S51" i="11"/>
  <c r="K51" i="11"/>
  <c r="AJ51" i="11" s="1"/>
  <c r="AD51" i="11"/>
  <c r="U51" i="11"/>
  <c r="L51" i="11"/>
  <c r="Z51" i="11"/>
  <c r="Q51" i="11"/>
  <c r="Y51" i="11"/>
  <c r="P51" i="11"/>
  <c r="X51" i="11"/>
  <c r="O51" i="11"/>
  <c r="W51" i="11"/>
  <c r="N51" i="11"/>
  <c r="AE51" i="11"/>
  <c r="V51" i="11"/>
  <c r="M51" i="11"/>
  <c r="AA82" i="11"/>
  <c r="AB91" i="11"/>
  <c r="AB101" i="11"/>
  <c r="T110" i="11"/>
  <c r="AB142" i="11"/>
  <c r="T142" i="11"/>
  <c r="L142" i="11"/>
  <c r="AD142" i="11"/>
  <c r="U142" i="11"/>
  <c r="K142" i="11"/>
  <c r="AJ142" i="11" s="1"/>
  <c r="AA142" i="11"/>
  <c r="R142" i="11"/>
  <c r="Z142" i="11"/>
  <c r="Q142" i="11"/>
  <c r="Y142" i="11"/>
  <c r="P142" i="11"/>
  <c r="X142" i="11"/>
  <c r="O142" i="11"/>
  <c r="W142" i="11"/>
  <c r="N142" i="11"/>
  <c r="AE142" i="11"/>
  <c r="V142" i="11"/>
  <c r="M142" i="11"/>
  <c r="S157" i="11"/>
  <c r="Y129" i="10"/>
  <c r="Q129" i="10"/>
  <c r="S129" i="10"/>
  <c r="AB129" i="10"/>
  <c r="AC142" i="10"/>
  <c r="U142" i="10"/>
  <c r="M142" i="10"/>
  <c r="S142" i="10"/>
  <c r="AB142" i="10"/>
  <c r="O147" i="10"/>
  <c r="Y147" i="10"/>
  <c r="AC150" i="10"/>
  <c r="U150" i="10"/>
  <c r="M150" i="10"/>
  <c r="S150" i="10"/>
  <c r="AB150" i="10"/>
  <c r="P155" i="10"/>
  <c r="Y155" i="10"/>
  <c r="P160" i="10"/>
  <c r="Y160" i="10"/>
  <c r="O164" i="10"/>
  <c r="X164" i="10"/>
  <c r="AD175" i="10"/>
  <c r="V175" i="10"/>
  <c r="N175" i="10"/>
  <c r="S175" i="10"/>
  <c r="AB175" i="10"/>
  <c r="P177" i="10"/>
  <c r="Y177" i="10"/>
  <c r="AC178" i="10"/>
  <c r="U178" i="10"/>
  <c r="M178" i="10"/>
  <c r="S178" i="10"/>
  <c r="AB178" i="10"/>
  <c r="P185" i="10"/>
  <c r="Y185" i="10"/>
  <c r="M190" i="10"/>
  <c r="V190" i="10"/>
  <c r="AE190" i="10"/>
  <c r="M195" i="10"/>
  <c r="V195" i="10"/>
  <c r="AE195" i="10"/>
  <c r="Y198" i="10"/>
  <c r="Q198" i="10"/>
  <c r="S198" i="10"/>
  <c r="AB198" i="10"/>
  <c r="L199" i="10"/>
  <c r="U199" i="10"/>
  <c r="AD199" i="10"/>
  <c r="P201" i="10"/>
  <c r="Z201" i="10"/>
  <c r="R209" i="10"/>
  <c r="AC209" i="10"/>
  <c r="AC211" i="10"/>
  <c r="U211" i="10"/>
  <c r="M211" i="10"/>
  <c r="Y211" i="10"/>
  <c r="Q211" i="10"/>
  <c r="T211" i="10"/>
  <c r="AE211" i="10"/>
  <c r="P212" i="10"/>
  <c r="AA212" i="10"/>
  <c r="L213" i="10"/>
  <c r="W213" i="10"/>
  <c r="X217" i="10"/>
  <c r="P217" i="10"/>
  <c r="AB217" i="10"/>
  <c r="T217" i="10"/>
  <c r="L217" i="10"/>
  <c r="U217" i="10"/>
  <c r="AE217" i="10"/>
  <c r="Q221" i="10"/>
  <c r="AA221" i="10"/>
  <c r="M222" i="10"/>
  <c r="X222" i="10"/>
  <c r="AA223" i="10"/>
  <c r="S223" i="10"/>
  <c r="K223" i="10"/>
  <c r="AJ223" i="10" s="1"/>
  <c r="AE223" i="10"/>
  <c r="W223" i="10"/>
  <c r="O223" i="10"/>
  <c r="U223" i="10"/>
  <c r="R224" i="10"/>
  <c r="AC224" i="10"/>
  <c r="R231" i="10"/>
  <c r="AC231" i="10"/>
  <c r="P233" i="10"/>
  <c r="AA233" i="10"/>
  <c r="L234" i="10"/>
  <c r="W234" i="10"/>
  <c r="Q246" i="10"/>
  <c r="AA246" i="10"/>
  <c r="R253" i="10"/>
  <c r="AB253" i="10"/>
  <c r="M267" i="10"/>
  <c r="X267" i="10"/>
  <c r="O270" i="10"/>
  <c r="Z270" i="10"/>
  <c r="R272" i="10"/>
  <c r="AB272" i="10"/>
  <c r="M285" i="10"/>
  <c r="X285" i="10"/>
  <c r="AA286" i="10"/>
  <c r="S286" i="10"/>
  <c r="K286" i="10"/>
  <c r="AJ286" i="10" s="1"/>
  <c r="AE286" i="10"/>
  <c r="W286" i="10"/>
  <c r="O286" i="10"/>
  <c r="U286" i="10"/>
  <c r="R287" i="10"/>
  <c r="AC287" i="10"/>
  <c r="P288" i="10"/>
  <c r="Z288" i="10"/>
  <c r="O293" i="10"/>
  <c r="Z293" i="10"/>
  <c r="L301" i="10"/>
  <c r="W301" i="10"/>
  <c r="R302" i="10"/>
  <c r="AC302" i="10"/>
  <c r="Q306" i="10"/>
  <c r="AB306" i="10"/>
  <c r="O310" i="10"/>
  <c r="Z310" i="10"/>
  <c r="AB311" i="10"/>
  <c r="T311" i="10"/>
  <c r="L311" i="10"/>
  <c r="X311" i="10"/>
  <c r="P311" i="10"/>
  <c r="U311" i="10"/>
  <c r="AE311" i="10"/>
  <c r="R312" i="10"/>
  <c r="AC312" i="10"/>
  <c r="O313" i="10"/>
  <c r="Z313" i="10"/>
  <c r="M314" i="10"/>
  <c r="W314" i="10"/>
  <c r="L319" i="10"/>
  <c r="W319" i="10"/>
  <c r="R320" i="10"/>
  <c r="AC320" i="10"/>
  <c r="O328" i="10"/>
  <c r="Z328" i="10"/>
  <c r="AB329" i="10"/>
  <c r="T329" i="10"/>
  <c r="L329" i="10"/>
  <c r="X329" i="10"/>
  <c r="P329" i="10"/>
  <c r="U329" i="10"/>
  <c r="AE329" i="10"/>
  <c r="Q330" i="10"/>
  <c r="AB330" i="10"/>
  <c r="R337" i="10"/>
  <c r="AB337" i="10"/>
  <c r="M338" i="10"/>
  <c r="W338" i="10"/>
  <c r="R341" i="10"/>
  <c r="AB341" i="10"/>
  <c r="Y343" i="10"/>
  <c r="Q343" i="10"/>
  <c r="AC343" i="10"/>
  <c r="U343" i="10"/>
  <c r="M343" i="10"/>
  <c r="T343" i="10"/>
  <c r="AE343" i="10"/>
  <c r="P344" i="10"/>
  <c r="AA344" i="10"/>
  <c r="L345" i="10"/>
  <c r="W345" i="10"/>
  <c r="R349" i="10"/>
  <c r="AB349" i="10"/>
  <c r="Y351" i="10"/>
  <c r="Q351" i="10"/>
  <c r="AC351" i="10"/>
  <c r="U351" i="10"/>
  <c r="M351" i="10"/>
  <c r="T351" i="10"/>
  <c r="AE351" i="10"/>
  <c r="R355" i="10"/>
  <c r="AC355" i="10"/>
  <c r="R357" i="10"/>
  <c r="AE357" i="10"/>
  <c r="T366" i="10"/>
  <c r="R368" i="10"/>
  <c r="AD368" i="10"/>
  <c r="R369" i="10"/>
  <c r="AD369" i="10"/>
  <c r="R370" i="10"/>
  <c r="AD370" i="10"/>
  <c r="R371" i="10"/>
  <c r="AD371" i="10"/>
  <c r="T382" i="10"/>
  <c r="AA384" i="10"/>
  <c r="S384" i="10"/>
  <c r="K384" i="10"/>
  <c r="AJ384" i="10" s="1"/>
  <c r="AE384" i="10"/>
  <c r="W384" i="10"/>
  <c r="O384" i="10"/>
  <c r="AC384" i="10"/>
  <c r="U384" i="10"/>
  <c r="M384" i="10"/>
  <c r="X384" i="10"/>
  <c r="AB418" i="10"/>
  <c r="T418" i="10"/>
  <c r="L418" i="10"/>
  <c r="X418" i="10"/>
  <c r="P418" i="10"/>
  <c r="AD418" i="10"/>
  <c r="V418" i="10"/>
  <c r="N418" i="10"/>
  <c r="W418" i="10"/>
  <c r="M420" i="10"/>
  <c r="Z420" i="10"/>
  <c r="T437" i="10"/>
  <c r="S464" i="10"/>
  <c r="S474" i="10"/>
  <c r="AA475" i="10"/>
  <c r="S475" i="10"/>
  <c r="K475" i="10"/>
  <c r="AJ475" i="10" s="1"/>
  <c r="AE475" i="10"/>
  <c r="W475" i="10"/>
  <c r="O475" i="10"/>
  <c r="AC475" i="10"/>
  <c r="U475" i="10"/>
  <c r="M475" i="10"/>
  <c r="AB475" i="10"/>
  <c r="T475" i="10"/>
  <c r="L475" i="10"/>
  <c r="Z475" i="10"/>
  <c r="S478" i="10"/>
  <c r="V485" i="10"/>
  <c r="AE9" i="11"/>
  <c r="W9" i="11"/>
  <c r="O9" i="11"/>
  <c r="AA9" i="11"/>
  <c r="S9" i="11"/>
  <c r="K9" i="11"/>
  <c r="AJ9" i="11" s="1"/>
  <c r="Y9" i="11"/>
  <c r="Q9" i="11"/>
  <c r="G9" i="11" s="1"/>
  <c r="X9" i="11"/>
  <c r="P9" i="11"/>
  <c r="Z9" i="11"/>
  <c r="U11" i="11"/>
  <c r="T22" i="11"/>
  <c r="AE63" i="11"/>
  <c r="W63" i="11"/>
  <c r="O63" i="11"/>
  <c r="AC63" i="11"/>
  <c r="T63" i="11"/>
  <c r="K63" i="11"/>
  <c r="AJ63" i="11" s="1"/>
  <c r="Z63" i="11"/>
  <c r="Q63" i="11"/>
  <c r="Y63" i="11"/>
  <c r="P63" i="11"/>
  <c r="X63" i="11"/>
  <c r="N63" i="11"/>
  <c r="V63" i="11"/>
  <c r="M63" i="11"/>
  <c r="AD63" i="11"/>
  <c r="U63" i="11"/>
  <c r="L63" i="11"/>
  <c r="AB82" i="11"/>
  <c r="AC85" i="11"/>
  <c r="U85" i="11"/>
  <c r="M85" i="11"/>
  <c r="AD85" i="11"/>
  <c r="T85" i="11"/>
  <c r="K85" i="11"/>
  <c r="AJ85" i="11" s="1"/>
  <c r="Z85" i="11"/>
  <c r="Q85" i="11"/>
  <c r="Y85" i="11"/>
  <c r="P85" i="11"/>
  <c r="X85" i="11"/>
  <c r="O85" i="11"/>
  <c r="W85" i="11"/>
  <c r="N85" i="11"/>
  <c r="AE85" i="11"/>
  <c r="V85" i="11"/>
  <c r="L85" i="11"/>
  <c r="AB157" i="11"/>
  <c r="X172" i="11"/>
  <c r="P172" i="11"/>
  <c r="AC172" i="11"/>
  <c r="T172" i="11"/>
  <c r="K172" i="11"/>
  <c r="AJ172" i="11" s="1"/>
  <c r="AA172" i="11"/>
  <c r="R172" i="11"/>
  <c r="Z172" i="11"/>
  <c r="Q172" i="11"/>
  <c r="Y172" i="11"/>
  <c r="O172" i="11"/>
  <c r="W172" i="11"/>
  <c r="N172" i="11"/>
  <c r="AE172" i="11"/>
  <c r="V172" i="11"/>
  <c r="M172" i="11"/>
  <c r="AD172" i="11"/>
  <c r="U172" i="11"/>
  <c r="L172" i="11"/>
  <c r="AD16" i="12"/>
  <c r="V16" i="12"/>
  <c r="N16" i="12"/>
  <c r="AC16" i="12"/>
  <c r="T16" i="12"/>
  <c r="K16" i="12"/>
  <c r="AJ16" i="12" s="1"/>
  <c r="AA16" i="12"/>
  <c r="R16" i="12"/>
  <c r="Z16" i="12"/>
  <c r="Q16" i="12"/>
  <c r="Y16" i="12"/>
  <c r="P16" i="12"/>
  <c r="X16" i="12"/>
  <c r="O16" i="12"/>
  <c r="W16" i="12"/>
  <c r="M16" i="12"/>
  <c r="AE16" i="12"/>
  <c r="U16" i="12"/>
  <c r="L16" i="12"/>
  <c r="R219" i="8"/>
  <c r="R9" i="9"/>
  <c r="R18" i="9"/>
  <c r="R62" i="9"/>
  <c r="R63" i="9"/>
  <c r="R64" i="9"/>
  <c r="R65" i="9"/>
  <c r="R71" i="9"/>
  <c r="R80" i="9"/>
  <c r="R89" i="9"/>
  <c r="G146" i="9"/>
  <c r="Y148" i="9"/>
  <c r="Q148" i="9"/>
  <c r="S148" i="9"/>
  <c r="AB148" i="9"/>
  <c r="AB155" i="9"/>
  <c r="T155" i="9"/>
  <c r="L155" i="9"/>
  <c r="S155" i="9"/>
  <c r="AC155" i="9"/>
  <c r="AA164" i="9"/>
  <c r="S164" i="9"/>
  <c r="K164" i="9"/>
  <c r="AJ164" i="9" s="1"/>
  <c r="T164" i="9"/>
  <c r="AC164" i="9"/>
  <c r="AD170" i="9"/>
  <c r="V170" i="9"/>
  <c r="N170" i="9"/>
  <c r="S170" i="9"/>
  <c r="AB170" i="9"/>
  <c r="Y177" i="9"/>
  <c r="Q177" i="9"/>
  <c r="S177" i="9"/>
  <c r="AB177" i="9"/>
  <c r="AB181" i="9"/>
  <c r="T181" i="9"/>
  <c r="L181" i="9"/>
  <c r="S181" i="9"/>
  <c r="AC181" i="9"/>
  <c r="AA190" i="9"/>
  <c r="S190" i="9"/>
  <c r="K190" i="9"/>
  <c r="AJ190" i="9" s="1"/>
  <c r="T190" i="9"/>
  <c r="AC190" i="9"/>
  <c r="AA11" i="10"/>
  <c r="S11" i="10"/>
  <c r="K11" i="10"/>
  <c r="AJ11" i="10" s="1"/>
  <c r="T11" i="10"/>
  <c r="AC11" i="10"/>
  <c r="L19" i="10"/>
  <c r="V19" i="10"/>
  <c r="AE19" i="10"/>
  <c r="AD26" i="10"/>
  <c r="V26" i="10"/>
  <c r="N26" i="10"/>
  <c r="S26" i="10"/>
  <c r="AB26" i="10"/>
  <c r="AC45" i="10"/>
  <c r="U45" i="10"/>
  <c r="M45" i="10"/>
  <c r="S45" i="10"/>
  <c r="AB45" i="10"/>
  <c r="AC53" i="10"/>
  <c r="U53" i="10"/>
  <c r="M53" i="10"/>
  <c r="S53" i="10"/>
  <c r="AB53" i="10"/>
  <c r="M54" i="10"/>
  <c r="V54" i="10"/>
  <c r="AE54" i="10"/>
  <c r="AB56" i="10"/>
  <c r="T56" i="10"/>
  <c r="L56" i="10"/>
  <c r="S56" i="10"/>
  <c r="AC56" i="10"/>
  <c r="L60" i="10"/>
  <c r="U60" i="10"/>
  <c r="AD60" i="10"/>
  <c r="M65" i="10"/>
  <c r="V65" i="10"/>
  <c r="AE65" i="10"/>
  <c r="AA67" i="10"/>
  <c r="S67" i="10"/>
  <c r="K67" i="10"/>
  <c r="AJ67" i="10" s="1"/>
  <c r="T67" i="10"/>
  <c r="AC67" i="10"/>
  <c r="X76" i="10"/>
  <c r="P76" i="10"/>
  <c r="S76" i="10"/>
  <c r="AB76" i="10"/>
  <c r="L85" i="10"/>
  <c r="U85" i="10"/>
  <c r="AD85" i="10"/>
  <c r="L88" i="10"/>
  <c r="U88" i="10"/>
  <c r="AD88" i="10"/>
  <c r="P89" i="10"/>
  <c r="Y89" i="10"/>
  <c r="P95" i="10"/>
  <c r="Y95" i="10"/>
  <c r="L97" i="10"/>
  <c r="U97" i="10"/>
  <c r="AE97" i="10"/>
  <c r="P98" i="10"/>
  <c r="Y98" i="10"/>
  <c r="AD99" i="10"/>
  <c r="V99" i="10"/>
  <c r="N99" i="10"/>
  <c r="S99" i="10"/>
  <c r="AB99" i="10"/>
  <c r="P104" i="10"/>
  <c r="Y104" i="10"/>
  <c r="AB107" i="10"/>
  <c r="T107" i="10"/>
  <c r="L107" i="10"/>
  <c r="S107" i="10"/>
  <c r="AC107" i="10"/>
  <c r="M108" i="10"/>
  <c r="V108" i="10"/>
  <c r="AE108" i="10"/>
  <c r="P109" i="10"/>
  <c r="Y109" i="10"/>
  <c r="AA110" i="10"/>
  <c r="S110" i="10"/>
  <c r="K110" i="10"/>
  <c r="AJ110" i="10" s="1"/>
  <c r="T110" i="10"/>
  <c r="AC110" i="10"/>
  <c r="L114" i="10"/>
  <c r="U114" i="10"/>
  <c r="AE114" i="10"/>
  <c r="P117" i="10"/>
  <c r="Y117" i="10"/>
  <c r="L124" i="10"/>
  <c r="V124" i="10"/>
  <c r="AE124" i="10"/>
  <c r="K129" i="10"/>
  <c r="AJ129" i="10" s="1"/>
  <c r="T129" i="10"/>
  <c r="AC129" i="10"/>
  <c r="O131" i="10"/>
  <c r="X131" i="10"/>
  <c r="X138" i="10"/>
  <c r="P138" i="10"/>
  <c r="S138" i="10"/>
  <c r="AB138" i="10"/>
  <c r="L139" i="10"/>
  <c r="U139" i="10"/>
  <c r="AD139" i="10"/>
  <c r="K142" i="10"/>
  <c r="AJ142" i="10" s="1"/>
  <c r="T142" i="10"/>
  <c r="AD142" i="10"/>
  <c r="Q147" i="10"/>
  <c r="Z147" i="10"/>
  <c r="K150" i="10"/>
  <c r="AJ150" i="10" s="1"/>
  <c r="T150" i="10"/>
  <c r="AD150" i="10"/>
  <c r="P152" i="10"/>
  <c r="Y152" i="10"/>
  <c r="AA153" i="10"/>
  <c r="S153" i="10"/>
  <c r="K153" i="10"/>
  <c r="AJ153" i="10" s="1"/>
  <c r="T153" i="10"/>
  <c r="AC153" i="10"/>
  <c r="Q155" i="10"/>
  <c r="Z155" i="10"/>
  <c r="P158" i="10"/>
  <c r="Y158" i="10"/>
  <c r="Q160" i="10"/>
  <c r="Z160" i="10"/>
  <c r="AA161" i="10"/>
  <c r="S161" i="10"/>
  <c r="K161" i="10"/>
  <c r="AJ161" i="10" s="1"/>
  <c r="T161" i="10"/>
  <c r="AC161" i="10"/>
  <c r="P164" i="10"/>
  <c r="Z164" i="10"/>
  <c r="Y165" i="10"/>
  <c r="Q165" i="10"/>
  <c r="S165" i="10"/>
  <c r="AB165" i="10"/>
  <c r="L166" i="10"/>
  <c r="U166" i="10"/>
  <c r="AD166" i="10"/>
  <c r="O173" i="10"/>
  <c r="G173" i="10" s="1"/>
  <c r="Y173" i="10"/>
  <c r="K175" i="10"/>
  <c r="AJ175" i="10" s="1"/>
  <c r="T175" i="10"/>
  <c r="AC175" i="10"/>
  <c r="Q177" i="10"/>
  <c r="Z177" i="10"/>
  <c r="K178" i="10"/>
  <c r="AJ178" i="10" s="1"/>
  <c r="T178" i="10"/>
  <c r="AD178" i="10"/>
  <c r="Q185" i="10"/>
  <c r="Z185" i="10"/>
  <c r="AB186" i="10"/>
  <c r="T186" i="10"/>
  <c r="L186" i="10"/>
  <c r="S186" i="10"/>
  <c r="AC186" i="10"/>
  <c r="M187" i="10"/>
  <c r="V187" i="10"/>
  <c r="AE187" i="10"/>
  <c r="P188" i="10"/>
  <c r="Y188" i="10"/>
  <c r="AA189" i="10"/>
  <c r="S189" i="10"/>
  <c r="K189" i="10"/>
  <c r="AJ189" i="10" s="1"/>
  <c r="T189" i="10"/>
  <c r="AC189" i="10"/>
  <c r="N190" i="10"/>
  <c r="W190" i="10"/>
  <c r="L193" i="10"/>
  <c r="U193" i="10"/>
  <c r="AE193" i="10"/>
  <c r="N195" i="10"/>
  <c r="W195" i="10"/>
  <c r="P196" i="10"/>
  <c r="Y196" i="10"/>
  <c r="K198" i="10"/>
  <c r="AJ198" i="10" s="1"/>
  <c r="T198" i="10"/>
  <c r="AC198" i="10"/>
  <c r="M199" i="10"/>
  <c r="V199" i="10"/>
  <c r="AE199" i="10"/>
  <c r="O200" i="10"/>
  <c r="X200" i="10"/>
  <c r="R201" i="10"/>
  <c r="M208" i="10"/>
  <c r="W208" i="10"/>
  <c r="T209" i="10"/>
  <c r="K211" i="10"/>
  <c r="AJ211" i="10" s="1"/>
  <c r="V211" i="10"/>
  <c r="R212" i="10"/>
  <c r="AB212" i="10"/>
  <c r="N213" i="10"/>
  <c r="X213" i="10"/>
  <c r="AC214" i="10"/>
  <c r="U214" i="10"/>
  <c r="M214" i="10"/>
  <c r="Y214" i="10"/>
  <c r="Q214" i="10"/>
  <c r="T214" i="10"/>
  <c r="AE214" i="10"/>
  <c r="K217" i="10"/>
  <c r="AJ217" i="10" s="1"/>
  <c r="V217" i="10"/>
  <c r="L220" i="10"/>
  <c r="W220" i="10"/>
  <c r="R221" i="10"/>
  <c r="AC221" i="10"/>
  <c r="N222" i="10"/>
  <c r="Y222" i="10"/>
  <c r="L223" i="10"/>
  <c r="V223" i="10"/>
  <c r="T224" i="10"/>
  <c r="Q225" i="10"/>
  <c r="AB225" i="10"/>
  <c r="M230" i="10"/>
  <c r="W230" i="10"/>
  <c r="T231" i="10"/>
  <c r="R233" i="10"/>
  <c r="AB233" i="10"/>
  <c r="N234" i="10"/>
  <c r="X234" i="10"/>
  <c r="Y235" i="10"/>
  <c r="Q235" i="10"/>
  <c r="AC235" i="10"/>
  <c r="U235" i="10"/>
  <c r="M235" i="10"/>
  <c r="T235" i="10"/>
  <c r="AE235" i="10"/>
  <c r="P236" i="10"/>
  <c r="AA236" i="10"/>
  <c r="M244" i="10"/>
  <c r="W244" i="10"/>
  <c r="X245" i="10"/>
  <c r="P245" i="10"/>
  <c r="AB245" i="10"/>
  <c r="T245" i="10"/>
  <c r="L245" i="10"/>
  <c r="U245" i="10"/>
  <c r="AE245" i="10"/>
  <c r="R246" i="10"/>
  <c r="AC246" i="10"/>
  <c r="AA249" i="10"/>
  <c r="S249" i="10"/>
  <c r="K249" i="10"/>
  <c r="AJ249" i="10" s="1"/>
  <c r="AE249" i="10"/>
  <c r="W249" i="10"/>
  <c r="O249" i="10"/>
  <c r="G249" i="10" s="1"/>
  <c r="U249" i="10"/>
  <c r="P251" i="10"/>
  <c r="AA251" i="10"/>
  <c r="L252" i="10"/>
  <c r="W252" i="10"/>
  <c r="S253" i="10"/>
  <c r="Q257" i="10"/>
  <c r="AA257" i="10"/>
  <c r="N267" i="10"/>
  <c r="G267" i="10" s="1"/>
  <c r="Y267" i="10"/>
  <c r="Y269" i="10"/>
  <c r="Q269" i="10"/>
  <c r="AC269" i="10"/>
  <c r="U269" i="10"/>
  <c r="M269" i="10"/>
  <c r="T269" i="10"/>
  <c r="AE269" i="10"/>
  <c r="P270" i="10"/>
  <c r="AA270" i="10"/>
  <c r="L271" i="10"/>
  <c r="W271" i="10"/>
  <c r="S272" i="10"/>
  <c r="AB275" i="10"/>
  <c r="T275" i="10"/>
  <c r="L275" i="10"/>
  <c r="X275" i="10"/>
  <c r="P275" i="10"/>
  <c r="U275" i="10"/>
  <c r="AE275" i="10"/>
  <c r="AC283" i="10"/>
  <c r="U283" i="10"/>
  <c r="M283" i="10"/>
  <c r="Y283" i="10"/>
  <c r="Q283" i="10"/>
  <c r="T283" i="10"/>
  <c r="AE283" i="10"/>
  <c r="N285" i="10"/>
  <c r="Y285" i="10"/>
  <c r="L286" i="10"/>
  <c r="V286" i="10"/>
  <c r="T287" i="10"/>
  <c r="Q288" i="10"/>
  <c r="AB288" i="10"/>
  <c r="Q293" i="10"/>
  <c r="AA293" i="10"/>
  <c r="M294" i="10"/>
  <c r="X294" i="10"/>
  <c r="N301" i="10"/>
  <c r="X301" i="10"/>
  <c r="S302" i="10"/>
  <c r="M304" i="10"/>
  <c r="X304" i="10"/>
  <c r="AA305" i="10"/>
  <c r="S305" i="10"/>
  <c r="K305" i="10"/>
  <c r="AJ305" i="10" s="1"/>
  <c r="AE305" i="10"/>
  <c r="W305" i="10"/>
  <c r="O305" i="10"/>
  <c r="U305" i="10"/>
  <c r="R306" i="10"/>
  <c r="AC306" i="10"/>
  <c r="P310" i="10"/>
  <c r="AA310" i="10"/>
  <c r="K311" i="10"/>
  <c r="AJ311" i="10" s="1"/>
  <c r="V311" i="10"/>
  <c r="S312" i="10"/>
  <c r="Q313" i="10"/>
  <c r="AA313" i="10"/>
  <c r="N314" i="10"/>
  <c r="Y314" i="10"/>
  <c r="N319" i="10"/>
  <c r="X319" i="10"/>
  <c r="S320" i="10"/>
  <c r="P328" i="10"/>
  <c r="AA328" i="10"/>
  <c r="K329" i="10"/>
  <c r="AJ329" i="10" s="1"/>
  <c r="V329" i="10"/>
  <c r="R330" i="10"/>
  <c r="AC330" i="10"/>
  <c r="S337" i="10"/>
  <c r="N338" i="10"/>
  <c r="Y338" i="10"/>
  <c r="AA339" i="10"/>
  <c r="S339" i="10"/>
  <c r="K339" i="10"/>
  <c r="AJ339" i="10" s="1"/>
  <c r="AE339" i="10"/>
  <c r="W339" i="10"/>
  <c r="O339" i="10"/>
  <c r="G339" i="10" s="1"/>
  <c r="U339" i="10"/>
  <c r="S341" i="10"/>
  <c r="K343" i="10"/>
  <c r="AJ343" i="10" s="1"/>
  <c r="V343" i="10"/>
  <c r="R344" i="10"/>
  <c r="AB344" i="10"/>
  <c r="N345" i="10"/>
  <c r="X345" i="10"/>
  <c r="Y346" i="10"/>
  <c r="Q346" i="10"/>
  <c r="AC346" i="10"/>
  <c r="U346" i="10"/>
  <c r="M346" i="10"/>
  <c r="T346" i="10"/>
  <c r="AE346" i="10"/>
  <c r="P347" i="10"/>
  <c r="AA347" i="10"/>
  <c r="L348" i="10"/>
  <c r="W348" i="10"/>
  <c r="S349" i="10"/>
  <c r="K351" i="10"/>
  <c r="AJ351" i="10" s="1"/>
  <c r="V351" i="10"/>
  <c r="M354" i="10"/>
  <c r="W354" i="10"/>
  <c r="T355" i="10"/>
  <c r="T357" i="10"/>
  <c r="T368" i="10"/>
  <c r="T369" i="10"/>
  <c r="T370" i="10"/>
  <c r="T371" i="10"/>
  <c r="AA383" i="10"/>
  <c r="S383" i="10"/>
  <c r="K383" i="10"/>
  <c r="AJ383" i="10" s="1"/>
  <c r="AE383" i="10"/>
  <c r="W383" i="10"/>
  <c r="O383" i="10"/>
  <c r="AC383" i="10"/>
  <c r="U383" i="10"/>
  <c r="M383" i="10"/>
  <c r="X383" i="10"/>
  <c r="L384" i="10"/>
  <c r="Y384" i="10"/>
  <c r="N385" i="10"/>
  <c r="Z385" i="10"/>
  <c r="K418" i="10"/>
  <c r="AJ418" i="10" s="1"/>
  <c r="Y418" i="10"/>
  <c r="M419" i="10"/>
  <c r="Z419" i="10"/>
  <c r="O420" i="10"/>
  <c r="AA420" i="10"/>
  <c r="M424" i="10"/>
  <c r="Z424" i="10"/>
  <c r="M425" i="10"/>
  <c r="Z425" i="10"/>
  <c r="M426" i="10"/>
  <c r="Z426" i="10"/>
  <c r="M427" i="10"/>
  <c r="Z427" i="10"/>
  <c r="L438" i="10"/>
  <c r="AB438" i="10"/>
  <c r="S439" i="10"/>
  <c r="V457" i="10"/>
  <c r="T464" i="10"/>
  <c r="AB465" i="10"/>
  <c r="T465" i="10"/>
  <c r="L465" i="10"/>
  <c r="X465" i="10"/>
  <c r="P465" i="10"/>
  <c r="AD465" i="10"/>
  <c r="V465" i="10"/>
  <c r="N465" i="10"/>
  <c r="G465" i="10" s="1"/>
  <c r="AC465" i="10"/>
  <c r="U465" i="10"/>
  <c r="M465" i="10"/>
  <c r="Z465" i="10"/>
  <c r="AB467" i="10"/>
  <c r="T467" i="10"/>
  <c r="L467" i="10"/>
  <c r="X467" i="10"/>
  <c r="P467" i="10"/>
  <c r="AD467" i="10"/>
  <c r="V467" i="10"/>
  <c r="N467" i="10"/>
  <c r="AC467" i="10"/>
  <c r="U467" i="10"/>
  <c r="M467" i="10"/>
  <c r="Z467" i="10"/>
  <c r="W474" i="10"/>
  <c r="N475" i="10"/>
  <c r="AD475" i="10"/>
  <c r="V476" i="10"/>
  <c r="O477" i="10"/>
  <c r="AE477" i="10"/>
  <c r="T478" i="10"/>
  <c r="X485" i="10"/>
  <c r="L9" i="11"/>
  <c r="AB9" i="11"/>
  <c r="M12" i="11"/>
  <c r="AC12" i="11"/>
  <c r="AC21" i="11"/>
  <c r="U21" i="11"/>
  <c r="M21" i="11"/>
  <c r="Y21" i="11"/>
  <c r="Q21" i="11"/>
  <c r="X21" i="11"/>
  <c r="P21" i="11"/>
  <c r="AE21" i="11"/>
  <c r="W21" i="11"/>
  <c r="O21" i="11"/>
  <c r="AD21" i="11"/>
  <c r="V21" i="11"/>
  <c r="N21" i="11"/>
  <c r="G21" i="11" s="1"/>
  <c r="AB21" i="11"/>
  <c r="Z22" i="11"/>
  <c r="L24" i="11"/>
  <c r="T51" i="11"/>
  <c r="R63" i="11"/>
  <c r="AB76" i="11"/>
  <c r="T76" i="11"/>
  <c r="L76" i="11"/>
  <c r="AE76" i="11"/>
  <c r="V76" i="11"/>
  <c r="M76" i="11"/>
  <c r="AA76" i="11"/>
  <c r="R76" i="11"/>
  <c r="Z76" i="11"/>
  <c r="Q76" i="11"/>
  <c r="Y76" i="11"/>
  <c r="P76" i="11"/>
  <c r="X76" i="11"/>
  <c r="O76" i="11"/>
  <c r="W76" i="11"/>
  <c r="N76" i="11"/>
  <c r="R85" i="11"/>
  <c r="AC110" i="11"/>
  <c r="AC142" i="11"/>
  <c r="S172" i="11"/>
  <c r="S16" i="12"/>
  <c r="O190" i="10"/>
  <c r="X190" i="10"/>
  <c r="O195" i="10"/>
  <c r="X195" i="10"/>
  <c r="N199" i="10"/>
  <c r="W199" i="10"/>
  <c r="Y201" i="10"/>
  <c r="Q201" i="10"/>
  <c r="S201" i="10"/>
  <c r="AB201" i="10"/>
  <c r="AE209" i="10"/>
  <c r="W209" i="10"/>
  <c r="O209" i="10"/>
  <c r="AA209" i="10"/>
  <c r="S209" i="10"/>
  <c r="K209" i="10"/>
  <c r="AJ209" i="10" s="1"/>
  <c r="U209" i="10"/>
  <c r="O213" i="10"/>
  <c r="Z213" i="10"/>
  <c r="P222" i="10"/>
  <c r="Z222" i="10"/>
  <c r="AA224" i="10"/>
  <c r="S224" i="10"/>
  <c r="K224" i="10"/>
  <c r="AJ224" i="10" s="1"/>
  <c r="AE224" i="10"/>
  <c r="W224" i="10"/>
  <c r="O224" i="10"/>
  <c r="U224" i="10"/>
  <c r="AA231" i="10"/>
  <c r="S231" i="10"/>
  <c r="K231" i="10"/>
  <c r="AJ231" i="10" s="1"/>
  <c r="AE231" i="10"/>
  <c r="W231" i="10"/>
  <c r="O231" i="10"/>
  <c r="U231" i="10"/>
  <c r="O234" i="10"/>
  <c r="Z234" i="10"/>
  <c r="Y253" i="10"/>
  <c r="Q253" i="10"/>
  <c r="AC253" i="10"/>
  <c r="U253" i="10"/>
  <c r="M253" i="10"/>
  <c r="T253" i="10"/>
  <c r="AE253" i="10"/>
  <c r="P267" i="10"/>
  <c r="Z267" i="10"/>
  <c r="Y272" i="10"/>
  <c r="Q272" i="10"/>
  <c r="AC272" i="10"/>
  <c r="U272" i="10"/>
  <c r="M272" i="10"/>
  <c r="T272" i="10"/>
  <c r="AE272" i="10"/>
  <c r="P285" i="10"/>
  <c r="Z285" i="10"/>
  <c r="AA287" i="10"/>
  <c r="S287" i="10"/>
  <c r="K287" i="10"/>
  <c r="AJ287" i="10" s="1"/>
  <c r="AE287" i="10"/>
  <c r="W287" i="10"/>
  <c r="O287" i="10"/>
  <c r="U287" i="10"/>
  <c r="O301" i="10"/>
  <c r="Z301" i="10"/>
  <c r="AB302" i="10"/>
  <c r="T302" i="10"/>
  <c r="L302" i="10"/>
  <c r="X302" i="10"/>
  <c r="P302" i="10"/>
  <c r="U302" i="10"/>
  <c r="AE302" i="10"/>
  <c r="AB312" i="10"/>
  <c r="T312" i="10"/>
  <c r="L312" i="10"/>
  <c r="X312" i="10"/>
  <c r="P312" i="10"/>
  <c r="U312" i="10"/>
  <c r="AE312" i="10"/>
  <c r="O314" i="10"/>
  <c r="Z314" i="10"/>
  <c r="O319" i="10"/>
  <c r="Z319" i="10"/>
  <c r="AB320" i="10"/>
  <c r="T320" i="10"/>
  <c r="L320" i="10"/>
  <c r="X320" i="10"/>
  <c r="P320" i="10"/>
  <c r="U320" i="10"/>
  <c r="AE320" i="10"/>
  <c r="AC337" i="10"/>
  <c r="U337" i="10"/>
  <c r="M337" i="10"/>
  <c r="Y337" i="10"/>
  <c r="Q337" i="10"/>
  <c r="T337" i="10"/>
  <c r="AE337" i="10"/>
  <c r="O338" i="10"/>
  <c r="Z338" i="10"/>
  <c r="Y341" i="10"/>
  <c r="Q341" i="10"/>
  <c r="AC341" i="10"/>
  <c r="U341" i="10"/>
  <c r="M341" i="10"/>
  <c r="T341" i="10"/>
  <c r="AE341" i="10"/>
  <c r="O345" i="10"/>
  <c r="Z345" i="10"/>
  <c r="Y349" i="10"/>
  <c r="Q349" i="10"/>
  <c r="AC349" i="10"/>
  <c r="U349" i="10"/>
  <c r="M349" i="10"/>
  <c r="T349" i="10"/>
  <c r="AE349" i="10"/>
  <c r="AA355" i="10"/>
  <c r="S355" i="10"/>
  <c r="K355" i="10"/>
  <c r="AJ355" i="10" s="1"/>
  <c r="AE355" i="10"/>
  <c r="W355" i="10"/>
  <c r="O355" i="10"/>
  <c r="U355" i="10"/>
  <c r="Y366" i="10"/>
  <c r="Q366" i="10"/>
  <c r="AC366" i="10"/>
  <c r="U366" i="10"/>
  <c r="M366" i="10"/>
  <c r="AA366" i="10"/>
  <c r="S366" i="10"/>
  <c r="K366" i="10"/>
  <c r="AJ366" i="10" s="1"/>
  <c r="W366" i="10"/>
  <c r="AA382" i="10"/>
  <c r="S382" i="10"/>
  <c r="K382" i="10"/>
  <c r="AJ382" i="10" s="1"/>
  <c r="AE382" i="10"/>
  <c r="W382" i="10"/>
  <c r="O382" i="10"/>
  <c r="AC382" i="10"/>
  <c r="U382" i="10"/>
  <c r="M382" i="10"/>
  <c r="X382" i="10"/>
  <c r="AC437" i="10"/>
  <c r="U437" i="10"/>
  <c r="M437" i="10"/>
  <c r="Y437" i="10"/>
  <c r="Q437" i="10"/>
  <c r="AE437" i="10"/>
  <c r="W437" i="10"/>
  <c r="O437" i="10"/>
  <c r="AD437" i="10"/>
  <c r="V437" i="10"/>
  <c r="N437" i="10"/>
  <c r="Z437" i="10"/>
  <c r="AE11" i="11"/>
  <c r="W11" i="11"/>
  <c r="O11" i="11"/>
  <c r="AA11" i="11"/>
  <c r="S11" i="11"/>
  <c r="K11" i="11"/>
  <c r="AJ11" i="11" s="1"/>
  <c r="Y11" i="11"/>
  <c r="Q11" i="11"/>
  <c r="X11" i="11"/>
  <c r="P11" i="11"/>
  <c r="Z11" i="11"/>
  <c r="AE37" i="11"/>
  <c r="W37" i="11"/>
  <c r="O37" i="11"/>
  <c r="AC37" i="11"/>
  <c r="T37" i="11"/>
  <c r="K37" i="11"/>
  <c r="AJ37" i="11" s="1"/>
  <c r="Z37" i="11"/>
  <c r="Q37" i="11"/>
  <c r="Y37" i="11"/>
  <c r="P37" i="11"/>
  <c r="X37" i="11"/>
  <c r="N37" i="11"/>
  <c r="V37" i="11"/>
  <c r="M37" i="11"/>
  <c r="AD37" i="11"/>
  <c r="U37" i="11"/>
  <c r="L37" i="11"/>
  <c r="AB172" i="11"/>
  <c r="AB16" i="12"/>
  <c r="AA25" i="12"/>
  <c r="S25" i="12"/>
  <c r="K25" i="12"/>
  <c r="AJ25" i="12" s="1"/>
  <c r="AE25" i="12"/>
  <c r="AD25" i="12"/>
  <c r="U25" i="12"/>
  <c r="L25" i="12"/>
  <c r="AC25" i="12"/>
  <c r="T25" i="12"/>
  <c r="AB25" i="12"/>
  <c r="R25" i="12"/>
  <c r="Z25" i="12"/>
  <c r="Q25" i="12"/>
  <c r="Y25" i="12"/>
  <c r="P25" i="12"/>
  <c r="X25" i="12"/>
  <c r="O25" i="12"/>
  <c r="W25" i="12"/>
  <c r="N25" i="12"/>
  <c r="V25" i="12"/>
  <c r="M25" i="12"/>
  <c r="R450" i="10"/>
  <c r="Z450" i="10"/>
  <c r="R482" i="10"/>
  <c r="Z482" i="10"/>
  <c r="R483" i="10"/>
  <c r="Z483" i="10"/>
  <c r="N35" i="11"/>
  <c r="X35" i="11"/>
  <c r="O49" i="11"/>
  <c r="X49" i="11"/>
  <c r="O55" i="11"/>
  <c r="X55" i="11"/>
  <c r="O64" i="11"/>
  <c r="X64" i="11"/>
  <c r="Q65" i="11"/>
  <c r="G65" i="11" s="1"/>
  <c r="Z65" i="11"/>
  <c r="O67" i="11"/>
  <c r="X67" i="11"/>
  <c r="O73" i="11"/>
  <c r="X73" i="11"/>
  <c r="Q74" i="11"/>
  <c r="Z74" i="11"/>
  <c r="AB75" i="11"/>
  <c r="T75" i="11"/>
  <c r="L75" i="11"/>
  <c r="S75" i="11"/>
  <c r="AC75" i="11"/>
  <c r="Q77" i="11"/>
  <c r="Z77" i="11"/>
  <c r="AE81" i="11"/>
  <c r="W81" i="11"/>
  <c r="O81" i="11"/>
  <c r="G81" i="11" s="1"/>
  <c r="S81" i="11"/>
  <c r="AB81" i="11"/>
  <c r="O83" i="11"/>
  <c r="X83" i="11"/>
  <c r="O92" i="11"/>
  <c r="X92" i="11"/>
  <c r="Q93" i="11"/>
  <c r="Z93" i="11"/>
  <c r="O95" i="11"/>
  <c r="X95" i="11"/>
  <c r="Q99" i="11"/>
  <c r="Z99" i="11"/>
  <c r="AD100" i="11"/>
  <c r="V100" i="11"/>
  <c r="N100" i="11"/>
  <c r="S100" i="11"/>
  <c r="AB100" i="11"/>
  <c r="AC103" i="11"/>
  <c r="U103" i="11"/>
  <c r="M103" i="11"/>
  <c r="S103" i="11"/>
  <c r="AB103" i="11"/>
  <c r="AD109" i="11"/>
  <c r="V109" i="11"/>
  <c r="N109" i="11"/>
  <c r="S109" i="11"/>
  <c r="AB109" i="11"/>
  <c r="Q111" i="11"/>
  <c r="Z111" i="11"/>
  <c r="Q117" i="11"/>
  <c r="Z117" i="11"/>
  <c r="N119" i="11"/>
  <c r="X119" i="11"/>
  <c r="M126" i="11"/>
  <c r="V126" i="11"/>
  <c r="AE126" i="11"/>
  <c r="O131" i="11"/>
  <c r="X131" i="11"/>
  <c r="O140" i="11"/>
  <c r="X140" i="11"/>
  <c r="M146" i="11"/>
  <c r="W146" i="11"/>
  <c r="Q147" i="11"/>
  <c r="Z147" i="11"/>
  <c r="O149" i="11"/>
  <c r="X149" i="11"/>
  <c r="N155" i="11"/>
  <c r="X155" i="11"/>
  <c r="X174" i="11"/>
  <c r="P174" i="11"/>
  <c r="S174" i="11"/>
  <c r="AB174" i="11"/>
  <c r="Q177" i="11"/>
  <c r="Z177" i="11"/>
  <c r="O179" i="11"/>
  <c r="X179" i="11"/>
  <c r="Q183" i="11"/>
  <c r="Z183" i="11"/>
  <c r="O185" i="11"/>
  <c r="X185" i="11"/>
  <c r="AB194" i="11"/>
  <c r="T194" i="11"/>
  <c r="L194" i="11"/>
  <c r="S194" i="11"/>
  <c r="AC194" i="11"/>
  <c r="N195" i="11"/>
  <c r="W195" i="11"/>
  <c r="Q196" i="11"/>
  <c r="Z196" i="11"/>
  <c r="Q14" i="12"/>
  <c r="Z14" i="12"/>
  <c r="AE15" i="12"/>
  <c r="W15" i="12"/>
  <c r="O15" i="12"/>
  <c r="G15" i="12" s="1"/>
  <c r="S15" i="12"/>
  <c r="AB15" i="12"/>
  <c r="O17" i="12"/>
  <c r="X17" i="12"/>
  <c r="N20" i="12"/>
  <c r="W20" i="12"/>
  <c r="Q21" i="12"/>
  <c r="Z21" i="12"/>
  <c r="O23" i="12"/>
  <c r="X23" i="12"/>
  <c r="R26" i="12"/>
  <c r="AC26" i="12"/>
  <c r="P27" i="12"/>
  <c r="Z27" i="12"/>
  <c r="M28" i="12"/>
  <c r="X28" i="12"/>
  <c r="AA33" i="12"/>
  <c r="S33" i="12"/>
  <c r="K33" i="12"/>
  <c r="AJ33" i="12" s="1"/>
  <c r="AE33" i="12"/>
  <c r="W33" i="12"/>
  <c r="O33" i="12"/>
  <c r="U33" i="12"/>
  <c r="R34" i="12"/>
  <c r="AC34" i="12"/>
  <c r="M39" i="12"/>
  <c r="W39" i="12"/>
  <c r="M44" i="12"/>
  <c r="X44" i="12"/>
  <c r="N48" i="12"/>
  <c r="Y48" i="12"/>
  <c r="AE49" i="12"/>
  <c r="W49" i="12"/>
  <c r="O49" i="12"/>
  <c r="AA49" i="12"/>
  <c r="S49" i="12"/>
  <c r="K49" i="12"/>
  <c r="AJ49" i="12" s="1"/>
  <c r="U49" i="12"/>
  <c r="N68" i="12"/>
  <c r="Y68" i="12"/>
  <c r="AE69" i="12"/>
  <c r="W69" i="12"/>
  <c r="O69" i="12"/>
  <c r="AA69" i="12"/>
  <c r="S69" i="12"/>
  <c r="K69" i="12"/>
  <c r="AJ69" i="12" s="1"/>
  <c r="U69" i="12"/>
  <c r="L71" i="12"/>
  <c r="W71" i="12"/>
  <c r="R72" i="12"/>
  <c r="AC72" i="12"/>
  <c r="N73" i="12"/>
  <c r="Y73" i="12"/>
  <c r="O76" i="12"/>
  <c r="Z76" i="12"/>
  <c r="X77" i="12"/>
  <c r="P77" i="12"/>
  <c r="AB77" i="12"/>
  <c r="T77" i="12"/>
  <c r="L77" i="12"/>
  <c r="U77" i="12"/>
  <c r="AE77" i="12"/>
  <c r="R78" i="12"/>
  <c r="AC78" i="12"/>
  <c r="O79" i="12"/>
  <c r="Z79" i="12"/>
  <c r="M80" i="12"/>
  <c r="W80" i="12"/>
  <c r="N86" i="12"/>
  <c r="Y86" i="12"/>
  <c r="AA87" i="12"/>
  <c r="S87" i="12"/>
  <c r="K87" i="12"/>
  <c r="AJ87" i="12" s="1"/>
  <c r="AE87" i="12"/>
  <c r="W87" i="12"/>
  <c r="O87" i="12"/>
  <c r="U87" i="12"/>
  <c r="S91" i="12"/>
  <c r="N95" i="12"/>
  <c r="Z95" i="12"/>
  <c r="M106" i="12"/>
  <c r="T116" i="12"/>
  <c r="AB121" i="12"/>
  <c r="T121" i="12"/>
  <c r="L121" i="12"/>
  <c r="W121" i="12"/>
  <c r="N121" i="12"/>
  <c r="X121" i="12"/>
  <c r="M121" i="12"/>
  <c r="AD121" i="12"/>
  <c r="S121" i="12"/>
  <c r="AA121" i="12"/>
  <c r="Q121" i="12"/>
  <c r="Z121" i="12"/>
  <c r="P121" i="12"/>
  <c r="Y121" i="12"/>
  <c r="O121" i="12"/>
  <c r="M129" i="12"/>
  <c r="AA154" i="12"/>
  <c r="S154" i="12"/>
  <c r="K154" i="12"/>
  <c r="AJ154" i="12" s="1"/>
  <c r="Y154" i="12"/>
  <c r="P154" i="12"/>
  <c r="AE154" i="12"/>
  <c r="V154" i="12"/>
  <c r="M154" i="12"/>
  <c r="X154" i="12"/>
  <c r="L154" i="12"/>
  <c r="U154" i="12"/>
  <c r="T154" i="12"/>
  <c r="AD154" i="12"/>
  <c r="R154" i="12"/>
  <c r="AC154" i="12"/>
  <c r="Q154" i="12"/>
  <c r="AB154" i="12"/>
  <c r="O154" i="12"/>
  <c r="Z154" i="12"/>
  <c r="N154" i="12"/>
  <c r="R358" i="10"/>
  <c r="G358" i="10" s="1"/>
  <c r="Z358" i="10"/>
  <c r="R359" i="10"/>
  <c r="Z359" i="10"/>
  <c r="R360" i="10"/>
  <c r="Z360" i="10"/>
  <c r="R361" i="10"/>
  <c r="Z361" i="10"/>
  <c r="R367" i="10"/>
  <c r="G367" i="10" s="1"/>
  <c r="Z367" i="10"/>
  <c r="R376" i="10"/>
  <c r="G376" i="10" s="1"/>
  <c r="Z376" i="10"/>
  <c r="R377" i="10"/>
  <c r="Z377" i="10"/>
  <c r="R378" i="10"/>
  <c r="Z378" i="10"/>
  <c r="R379" i="10"/>
  <c r="Z379" i="10"/>
  <c r="R396" i="10"/>
  <c r="G396" i="10" s="1"/>
  <c r="Z396" i="10"/>
  <c r="R442" i="10"/>
  <c r="G442" i="10" s="1"/>
  <c r="Z442" i="10"/>
  <c r="R443" i="10"/>
  <c r="Z443" i="10"/>
  <c r="R444" i="10"/>
  <c r="Z444" i="10"/>
  <c r="R445" i="10"/>
  <c r="Z445" i="10"/>
  <c r="K450" i="10"/>
  <c r="AJ450" i="10" s="1"/>
  <c r="S450" i="10"/>
  <c r="AA450" i="10"/>
  <c r="R451" i="10"/>
  <c r="G451" i="10" s="1"/>
  <c r="Z451" i="10"/>
  <c r="R452" i="10"/>
  <c r="Z452" i="10"/>
  <c r="R453" i="10"/>
  <c r="Z453" i="10"/>
  <c r="R454" i="10"/>
  <c r="Z454" i="10"/>
  <c r="K482" i="10"/>
  <c r="AJ482" i="10" s="1"/>
  <c r="S482" i="10"/>
  <c r="AA482" i="10"/>
  <c r="K483" i="10"/>
  <c r="S483" i="10"/>
  <c r="AA483" i="10"/>
  <c r="P35" i="11"/>
  <c r="Y35" i="11"/>
  <c r="AE36" i="11"/>
  <c r="W36" i="11"/>
  <c r="O36" i="11"/>
  <c r="S36" i="11"/>
  <c r="AB36" i="11"/>
  <c r="P49" i="11"/>
  <c r="Y49" i="11"/>
  <c r="AA50" i="11"/>
  <c r="S50" i="11"/>
  <c r="K50" i="11"/>
  <c r="AJ50" i="11" s="1"/>
  <c r="T50" i="11"/>
  <c r="AC50" i="11"/>
  <c r="P55" i="11"/>
  <c r="Y55" i="11"/>
  <c r="AD56" i="11"/>
  <c r="V56" i="11"/>
  <c r="N56" i="11"/>
  <c r="S56" i="11"/>
  <c r="AB56" i="11"/>
  <c r="P64" i="11"/>
  <c r="Y64" i="11"/>
  <c r="R65" i="11"/>
  <c r="P67" i="11"/>
  <c r="Y67" i="11"/>
  <c r="AC68" i="11"/>
  <c r="U68" i="11"/>
  <c r="M68" i="11"/>
  <c r="S68" i="11"/>
  <c r="AB68" i="11"/>
  <c r="P73" i="11"/>
  <c r="Y73" i="11"/>
  <c r="R74" i="11"/>
  <c r="K75" i="11"/>
  <c r="AJ75" i="11" s="1"/>
  <c r="U75" i="11"/>
  <c r="AD75" i="11"/>
  <c r="R77" i="11"/>
  <c r="K81" i="11"/>
  <c r="AJ81" i="11" s="1"/>
  <c r="T81" i="11"/>
  <c r="AC81" i="11"/>
  <c r="P83" i="11"/>
  <c r="Y83" i="11"/>
  <c r="AC84" i="11"/>
  <c r="U84" i="11"/>
  <c r="M84" i="11"/>
  <c r="S84" i="11"/>
  <c r="AB84" i="11"/>
  <c r="P92" i="11"/>
  <c r="Y92" i="11"/>
  <c r="R93" i="11"/>
  <c r="P95" i="11"/>
  <c r="Y95" i="11"/>
  <c r="AB96" i="11"/>
  <c r="T96" i="11"/>
  <c r="L96" i="11"/>
  <c r="S96" i="11"/>
  <c r="AC96" i="11"/>
  <c r="R99" i="11"/>
  <c r="K100" i="11"/>
  <c r="AJ100" i="11" s="1"/>
  <c r="T100" i="11"/>
  <c r="AC100" i="11"/>
  <c r="K103" i="11"/>
  <c r="AJ103" i="11" s="1"/>
  <c r="T103" i="11"/>
  <c r="AD103" i="11"/>
  <c r="K109" i="11"/>
  <c r="AJ109" i="11" s="1"/>
  <c r="T109" i="11"/>
  <c r="AC109" i="11"/>
  <c r="R111" i="11"/>
  <c r="R117" i="11"/>
  <c r="P119" i="11"/>
  <c r="Y119" i="11"/>
  <c r="AE120" i="11"/>
  <c r="W120" i="11"/>
  <c r="O120" i="11"/>
  <c r="S120" i="11"/>
  <c r="AB120" i="11"/>
  <c r="Y124" i="11"/>
  <c r="Q124" i="11"/>
  <c r="G124" i="11" s="1"/>
  <c r="S124" i="11"/>
  <c r="AB124" i="11"/>
  <c r="N126" i="11"/>
  <c r="W126" i="11"/>
  <c r="P131" i="11"/>
  <c r="Y131" i="11"/>
  <c r="AA132" i="11"/>
  <c r="S132" i="11"/>
  <c r="K132" i="11"/>
  <c r="AJ132" i="11" s="1"/>
  <c r="T132" i="11"/>
  <c r="AC132" i="11"/>
  <c r="P140" i="11"/>
  <c r="Y140" i="11"/>
  <c r="AB141" i="11"/>
  <c r="T141" i="11"/>
  <c r="L141" i="11"/>
  <c r="S141" i="11"/>
  <c r="AC141" i="11"/>
  <c r="O146" i="11"/>
  <c r="X146" i="11"/>
  <c r="R147" i="11"/>
  <c r="P149" i="11"/>
  <c r="Y149" i="11"/>
  <c r="P155" i="11"/>
  <c r="Y155" i="11"/>
  <c r="AE156" i="11"/>
  <c r="W156" i="11"/>
  <c r="O156" i="11"/>
  <c r="S156" i="11"/>
  <c r="AB156" i="11"/>
  <c r="X171" i="11"/>
  <c r="P171" i="11"/>
  <c r="S171" i="11"/>
  <c r="AB171" i="11"/>
  <c r="K174" i="11"/>
  <c r="AJ174" i="11" s="1"/>
  <c r="T174" i="11"/>
  <c r="AC174" i="11"/>
  <c r="R177" i="11"/>
  <c r="P179" i="11"/>
  <c r="Y179" i="11"/>
  <c r="AA180" i="11"/>
  <c r="S180" i="11"/>
  <c r="K180" i="11"/>
  <c r="AJ180" i="11" s="1"/>
  <c r="T180" i="11"/>
  <c r="AC180" i="11"/>
  <c r="R183" i="11"/>
  <c r="P185" i="11"/>
  <c r="Y185" i="11"/>
  <c r="AD186" i="11"/>
  <c r="V186" i="11"/>
  <c r="N186" i="11"/>
  <c r="S186" i="11"/>
  <c r="AB186" i="11"/>
  <c r="K194" i="11"/>
  <c r="AJ194" i="11" s="1"/>
  <c r="U194" i="11"/>
  <c r="AD194" i="11"/>
  <c r="O195" i="11"/>
  <c r="X195" i="11"/>
  <c r="R196" i="11"/>
  <c r="AB10" i="12"/>
  <c r="T10" i="12"/>
  <c r="L10" i="12"/>
  <c r="S10" i="12"/>
  <c r="AC10" i="12"/>
  <c r="R14" i="12"/>
  <c r="K15" i="12"/>
  <c r="AJ15" i="12" s="1"/>
  <c r="T15" i="12"/>
  <c r="AC15" i="12"/>
  <c r="P17" i="12"/>
  <c r="Y17" i="12"/>
  <c r="AC18" i="12"/>
  <c r="U18" i="12"/>
  <c r="M18" i="12"/>
  <c r="S18" i="12"/>
  <c r="AB18" i="12"/>
  <c r="O20" i="12"/>
  <c r="X20" i="12"/>
  <c r="R21" i="12"/>
  <c r="P23" i="12"/>
  <c r="Y23" i="12"/>
  <c r="AA24" i="12"/>
  <c r="S24" i="12"/>
  <c r="K24" i="12"/>
  <c r="AJ24" i="12" s="1"/>
  <c r="T24" i="12"/>
  <c r="AC24" i="12"/>
  <c r="T26" i="12"/>
  <c r="Q27" i="12"/>
  <c r="AB27" i="12"/>
  <c r="N28" i="12"/>
  <c r="Y28" i="12"/>
  <c r="L33" i="12"/>
  <c r="V33" i="12"/>
  <c r="T34" i="12"/>
  <c r="N39" i="12"/>
  <c r="Y39" i="12"/>
  <c r="AE40" i="12"/>
  <c r="W40" i="12"/>
  <c r="O40" i="12"/>
  <c r="AA40" i="12"/>
  <c r="S40" i="12"/>
  <c r="K40" i="12"/>
  <c r="AJ40" i="12" s="1"/>
  <c r="U40" i="12"/>
  <c r="N44" i="12"/>
  <c r="Y44" i="12"/>
  <c r="O48" i="12"/>
  <c r="Z48" i="12"/>
  <c r="L49" i="12"/>
  <c r="V49" i="12"/>
  <c r="Y67" i="12"/>
  <c r="Q67" i="12"/>
  <c r="G67" i="12" s="1"/>
  <c r="AC67" i="12"/>
  <c r="U67" i="12"/>
  <c r="M67" i="12"/>
  <c r="T67" i="12"/>
  <c r="AE67" i="12"/>
  <c r="O68" i="12"/>
  <c r="Z68" i="12"/>
  <c r="L69" i="12"/>
  <c r="V69" i="12"/>
  <c r="N71" i="12"/>
  <c r="X71" i="12"/>
  <c r="S72" i="12"/>
  <c r="P73" i="12"/>
  <c r="Z73" i="12"/>
  <c r="P76" i="12"/>
  <c r="AA76" i="12"/>
  <c r="K77" i="12"/>
  <c r="AJ77" i="12" s="1"/>
  <c r="V77" i="12"/>
  <c r="S78" i="12"/>
  <c r="Q79" i="12"/>
  <c r="AA79" i="12"/>
  <c r="N80" i="12"/>
  <c r="Y80" i="12"/>
  <c r="AC85" i="12"/>
  <c r="U85" i="12"/>
  <c r="M85" i="12"/>
  <c r="Y85" i="12"/>
  <c r="Q85" i="12"/>
  <c r="T85" i="12"/>
  <c r="AE85" i="12"/>
  <c r="O86" i="12"/>
  <c r="Z86" i="12"/>
  <c r="L87" i="12"/>
  <c r="V87" i="12"/>
  <c r="O95" i="12"/>
  <c r="AB95" i="12"/>
  <c r="P106" i="12"/>
  <c r="G110" i="12"/>
  <c r="U116" i="12"/>
  <c r="AB118" i="12"/>
  <c r="T118" i="12"/>
  <c r="L118" i="12"/>
  <c r="AE118" i="12"/>
  <c r="V118" i="12"/>
  <c r="M118" i="12"/>
  <c r="X118" i="12"/>
  <c r="N118" i="12"/>
  <c r="AD118" i="12"/>
  <c r="S118" i="12"/>
  <c r="AA118" i="12"/>
  <c r="Q118" i="12"/>
  <c r="Z118" i="12"/>
  <c r="P118" i="12"/>
  <c r="Y118" i="12"/>
  <c r="O118" i="12"/>
  <c r="AC127" i="12"/>
  <c r="U127" i="12"/>
  <c r="M127" i="12"/>
  <c r="AD127" i="12"/>
  <c r="T127" i="12"/>
  <c r="K127" i="12"/>
  <c r="AJ127" i="12" s="1"/>
  <c r="X127" i="12"/>
  <c r="N127" i="12"/>
  <c r="AE127" i="12"/>
  <c r="S127" i="12"/>
  <c r="AA127" i="12"/>
  <c r="Q127" i="12"/>
  <c r="Z127" i="12"/>
  <c r="P127" i="12"/>
  <c r="Y127" i="12"/>
  <c r="O127" i="12"/>
  <c r="N129" i="12"/>
  <c r="G129" i="12" s="1"/>
  <c r="W154" i="12"/>
  <c r="Q35" i="11"/>
  <c r="Z35" i="11"/>
  <c r="Q49" i="11"/>
  <c r="Z49" i="11"/>
  <c r="Q55" i="11"/>
  <c r="Z55" i="11"/>
  <c r="Q64" i="11"/>
  <c r="Z64" i="11"/>
  <c r="AC65" i="11"/>
  <c r="U65" i="11"/>
  <c r="M65" i="11"/>
  <c r="S65" i="11"/>
  <c r="AB65" i="11"/>
  <c r="Q67" i="11"/>
  <c r="Z67" i="11"/>
  <c r="Q73" i="11"/>
  <c r="Z73" i="11"/>
  <c r="AC74" i="11"/>
  <c r="U74" i="11"/>
  <c r="M74" i="11"/>
  <c r="S74" i="11"/>
  <c r="AB74" i="11"/>
  <c r="AB77" i="11"/>
  <c r="T77" i="11"/>
  <c r="L77" i="11"/>
  <c r="S77" i="11"/>
  <c r="AC77" i="11"/>
  <c r="Q83" i="11"/>
  <c r="Z83" i="11"/>
  <c r="Q92" i="11"/>
  <c r="Z92" i="11"/>
  <c r="AB93" i="11"/>
  <c r="T93" i="11"/>
  <c r="L93" i="11"/>
  <c r="S93" i="11"/>
  <c r="AC93" i="11"/>
  <c r="Q95" i="11"/>
  <c r="Z95" i="11"/>
  <c r="AE99" i="11"/>
  <c r="W99" i="11"/>
  <c r="O99" i="11"/>
  <c r="S99" i="11"/>
  <c r="AB99" i="11"/>
  <c r="AD111" i="11"/>
  <c r="V111" i="11"/>
  <c r="N111" i="11"/>
  <c r="S111" i="11"/>
  <c r="AB111" i="11"/>
  <c r="AE117" i="11"/>
  <c r="W117" i="11"/>
  <c r="O117" i="11"/>
  <c r="G117" i="11" s="1"/>
  <c r="S117" i="11"/>
  <c r="AB117" i="11"/>
  <c r="Q119" i="11"/>
  <c r="Z119" i="11"/>
  <c r="O126" i="11"/>
  <c r="X126" i="11"/>
  <c r="Q131" i="11"/>
  <c r="Z131" i="11"/>
  <c r="Q140" i="11"/>
  <c r="Z140" i="11"/>
  <c r="P146" i="11"/>
  <c r="Y146" i="11"/>
  <c r="AD147" i="11"/>
  <c r="V147" i="11"/>
  <c r="N147" i="11"/>
  <c r="S147" i="11"/>
  <c r="AB147" i="11"/>
  <c r="Q149" i="11"/>
  <c r="Z149" i="11"/>
  <c r="Q155" i="11"/>
  <c r="Z155" i="11"/>
  <c r="AA177" i="11"/>
  <c r="S177" i="11"/>
  <c r="K177" i="11"/>
  <c r="AJ177" i="11" s="1"/>
  <c r="T177" i="11"/>
  <c r="AC177" i="11"/>
  <c r="Q179" i="11"/>
  <c r="Z179" i="11"/>
  <c r="AD183" i="11"/>
  <c r="V183" i="11"/>
  <c r="N183" i="11"/>
  <c r="S183" i="11"/>
  <c r="AB183" i="11"/>
  <c r="Q185" i="11"/>
  <c r="Z185" i="11"/>
  <c r="P195" i="11"/>
  <c r="Y195" i="11"/>
  <c r="AB196" i="11"/>
  <c r="T196" i="11"/>
  <c r="L196" i="11"/>
  <c r="S196" i="11"/>
  <c r="AC196" i="11"/>
  <c r="X14" i="12"/>
  <c r="P14" i="12"/>
  <c r="S14" i="12"/>
  <c r="AB14" i="12"/>
  <c r="Q17" i="12"/>
  <c r="Z17" i="12"/>
  <c r="P20" i="12"/>
  <c r="Y20" i="12"/>
  <c r="AA21" i="12"/>
  <c r="S21" i="12"/>
  <c r="K21" i="12"/>
  <c r="AJ21" i="12" s="1"/>
  <c r="T21" i="12"/>
  <c r="AC21" i="12"/>
  <c r="Q23" i="12"/>
  <c r="Z23" i="12"/>
  <c r="AA26" i="12"/>
  <c r="S26" i="12"/>
  <c r="K26" i="12"/>
  <c r="AJ26" i="12" s="1"/>
  <c r="AE26" i="12"/>
  <c r="W26" i="12"/>
  <c r="O26" i="12"/>
  <c r="U26" i="12"/>
  <c r="R27" i="12"/>
  <c r="AC27" i="12"/>
  <c r="P28" i="12"/>
  <c r="Z28" i="12"/>
  <c r="AA34" i="12"/>
  <c r="S34" i="12"/>
  <c r="K34" i="12"/>
  <c r="AJ34" i="12" s="1"/>
  <c r="AE34" i="12"/>
  <c r="W34" i="12"/>
  <c r="O34" i="12"/>
  <c r="U34" i="12"/>
  <c r="O39" i="12"/>
  <c r="Z39" i="12"/>
  <c r="P44" i="12"/>
  <c r="Z44" i="12"/>
  <c r="Q48" i="12"/>
  <c r="AA48" i="12"/>
  <c r="Q68" i="12"/>
  <c r="AA68" i="12"/>
  <c r="O71" i="12"/>
  <c r="Z71" i="12"/>
  <c r="AB72" i="12"/>
  <c r="T72" i="12"/>
  <c r="L72" i="12"/>
  <c r="X72" i="12"/>
  <c r="P72" i="12"/>
  <c r="U72" i="12"/>
  <c r="AE72" i="12"/>
  <c r="Q73" i="12"/>
  <c r="AB73" i="12"/>
  <c r="R76" i="12"/>
  <c r="AB76" i="12"/>
  <c r="X78" i="12"/>
  <c r="P78" i="12"/>
  <c r="AB78" i="12"/>
  <c r="T78" i="12"/>
  <c r="L78" i="12"/>
  <c r="U78" i="12"/>
  <c r="AE78" i="12"/>
  <c r="R79" i="12"/>
  <c r="AC79" i="12"/>
  <c r="O80" i="12"/>
  <c r="Z80" i="12"/>
  <c r="Q86" i="12"/>
  <c r="AA86" i="12"/>
  <c r="AB91" i="12"/>
  <c r="T91" i="12"/>
  <c r="L91" i="12"/>
  <c r="Z91" i="12"/>
  <c r="Q91" i="12"/>
  <c r="AE91" i="12"/>
  <c r="V91" i="12"/>
  <c r="M91" i="12"/>
  <c r="W91" i="12"/>
  <c r="P95" i="12"/>
  <c r="AC95" i="12"/>
  <c r="Q106" i="12"/>
  <c r="R210" i="10"/>
  <c r="Z210" i="10"/>
  <c r="R219" i="10"/>
  <c r="Z219" i="10"/>
  <c r="R228" i="10"/>
  <c r="Z228" i="10"/>
  <c r="R309" i="10"/>
  <c r="Z309" i="10"/>
  <c r="L358" i="10"/>
  <c r="T358" i="10"/>
  <c r="AB358" i="10"/>
  <c r="L359" i="10"/>
  <c r="T359" i="10"/>
  <c r="AB359" i="10"/>
  <c r="L360" i="10"/>
  <c r="T360" i="10"/>
  <c r="AB360" i="10"/>
  <c r="L361" i="10"/>
  <c r="T361" i="10"/>
  <c r="AB361" i="10"/>
  <c r="L367" i="10"/>
  <c r="T367" i="10"/>
  <c r="AB367" i="10"/>
  <c r="L376" i="10"/>
  <c r="T376" i="10"/>
  <c r="AB376" i="10"/>
  <c r="L377" i="10"/>
  <c r="T377" i="10"/>
  <c r="AB377" i="10"/>
  <c r="L378" i="10"/>
  <c r="T378" i="10"/>
  <c r="AB378" i="10"/>
  <c r="L379" i="10"/>
  <c r="T379" i="10"/>
  <c r="AB379" i="10"/>
  <c r="R388" i="10"/>
  <c r="Z388" i="10"/>
  <c r="R389" i="10"/>
  <c r="Z389" i="10"/>
  <c r="R390" i="10"/>
  <c r="Z390" i="10"/>
  <c r="R391" i="10"/>
  <c r="Z391" i="10"/>
  <c r="L396" i="10"/>
  <c r="T396" i="10"/>
  <c r="AB396" i="10"/>
  <c r="R407" i="10"/>
  <c r="Z407" i="10"/>
  <c r="L442" i="10"/>
  <c r="T442" i="10"/>
  <c r="AB442" i="10"/>
  <c r="L443" i="10"/>
  <c r="T443" i="10"/>
  <c r="AB443" i="10"/>
  <c r="L444" i="10"/>
  <c r="T444" i="10"/>
  <c r="AB444" i="10"/>
  <c r="L445" i="10"/>
  <c r="T445" i="10"/>
  <c r="AB445" i="10"/>
  <c r="M450" i="10"/>
  <c r="U450" i="10"/>
  <c r="AC450" i="10"/>
  <c r="L451" i="10"/>
  <c r="T451" i="10"/>
  <c r="AB451" i="10"/>
  <c r="L452" i="10"/>
  <c r="T452" i="10"/>
  <c r="AB452" i="10"/>
  <c r="L453" i="10"/>
  <c r="T453" i="10"/>
  <c r="AB453" i="10"/>
  <c r="L454" i="10"/>
  <c r="T454" i="10"/>
  <c r="AB454" i="10"/>
  <c r="M482" i="10"/>
  <c r="U482" i="10"/>
  <c r="AC482" i="10"/>
  <c r="M483" i="10"/>
  <c r="U483" i="10"/>
  <c r="AC483" i="10"/>
  <c r="R29" i="11"/>
  <c r="Z29" i="11"/>
  <c r="R30" i="11"/>
  <c r="Z30" i="11"/>
  <c r="R31" i="11"/>
  <c r="Z31" i="11"/>
  <c r="AB32" i="11"/>
  <c r="T32" i="11"/>
  <c r="L32" i="11"/>
  <c r="S32" i="11"/>
  <c r="AC32" i="11"/>
  <c r="R35" i="11"/>
  <c r="L36" i="11"/>
  <c r="U36" i="11"/>
  <c r="AD36" i="11"/>
  <c r="AE38" i="11"/>
  <c r="W38" i="11"/>
  <c r="O38" i="11"/>
  <c r="S38" i="11"/>
  <c r="AB38" i="11"/>
  <c r="R49" i="11"/>
  <c r="M50" i="11"/>
  <c r="V50" i="11"/>
  <c r="AE50" i="11"/>
  <c r="AA52" i="11"/>
  <c r="S52" i="11"/>
  <c r="K52" i="11"/>
  <c r="AJ52" i="11" s="1"/>
  <c r="T52" i="11"/>
  <c r="AC52" i="11"/>
  <c r="R55" i="11"/>
  <c r="L56" i="11"/>
  <c r="U56" i="11"/>
  <c r="AE56" i="11"/>
  <c r="AD58" i="11"/>
  <c r="V58" i="11"/>
  <c r="N58" i="11"/>
  <c r="S58" i="11"/>
  <c r="AB58" i="11"/>
  <c r="R64" i="11"/>
  <c r="K65" i="11"/>
  <c r="AJ65" i="11" s="1"/>
  <c r="T65" i="11"/>
  <c r="AD65" i="11"/>
  <c r="R67" i="11"/>
  <c r="L68" i="11"/>
  <c r="V68" i="11"/>
  <c r="AE68" i="11"/>
  <c r="R73" i="11"/>
  <c r="K74" i="11"/>
  <c r="AJ74" i="11" s="1"/>
  <c r="T74" i="11"/>
  <c r="AD74" i="11"/>
  <c r="N75" i="11"/>
  <c r="W75" i="11"/>
  <c r="K77" i="11"/>
  <c r="AJ77" i="11" s="1"/>
  <c r="U77" i="11"/>
  <c r="AD77" i="11"/>
  <c r="M81" i="11"/>
  <c r="V81" i="11"/>
  <c r="R83" i="11"/>
  <c r="L84" i="11"/>
  <c r="V84" i="11"/>
  <c r="AE84" i="11"/>
  <c r="AC86" i="11"/>
  <c r="U86" i="11"/>
  <c r="M86" i="11"/>
  <c r="S86" i="11"/>
  <c r="AB86" i="11"/>
  <c r="R92" i="11"/>
  <c r="K93" i="11"/>
  <c r="AJ93" i="11" s="1"/>
  <c r="U93" i="11"/>
  <c r="AD93" i="11"/>
  <c r="R95" i="11"/>
  <c r="M96" i="11"/>
  <c r="V96" i="11"/>
  <c r="AE96" i="11"/>
  <c r="K99" i="11"/>
  <c r="AJ99" i="11" s="1"/>
  <c r="T99" i="11"/>
  <c r="AC99" i="11"/>
  <c r="M100" i="11"/>
  <c r="W100" i="11"/>
  <c r="AC102" i="11"/>
  <c r="U102" i="11"/>
  <c r="M102" i="11"/>
  <c r="S102" i="11"/>
  <c r="AB102" i="11"/>
  <c r="N103" i="11"/>
  <c r="W103" i="11"/>
  <c r="M109" i="11"/>
  <c r="W109" i="11"/>
  <c r="K111" i="11"/>
  <c r="AJ111" i="11" s="1"/>
  <c r="T111" i="11"/>
  <c r="AC111" i="11"/>
  <c r="K117" i="11"/>
  <c r="AJ117" i="11" s="1"/>
  <c r="T117" i="11"/>
  <c r="AC117" i="11"/>
  <c r="R119" i="11"/>
  <c r="L120" i="11"/>
  <c r="U120" i="11"/>
  <c r="AD120" i="11"/>
  <c r="L124" i="11"/>
  <c r="U124" i="11"/>
  <c r="AD124" i="11"/>
  <c r="P126" i="11"/>
  <c r="Z126" i="11"/>
  <c r="Y127" i="11"/>
  <c r="Q127" i="11"/>
  <c r="S127" i="11"/>
  <c r="AB127" i="11"/>
  <c r="R131" i="11"/>
  <c r="M132" i="11"/>
  <c r="V132" i="11"/>
  <c r="AE132" i="11"/>
  <c r="AA134" i="11"/>
  <c r="S134" i="11"/>
  <c r="K134" i="11"/>
  <c r="AJ134" i="11" s="1"/>
  <c r="T134" i="11"/>
  <c r="AC134" i="11"/>
  <c r="R140" i="11"/>
  <c r="M141" i="11"/>
  <c r="V141" i="11"/>
  <c r="AE141" i="11"/>
  <c r="Q146" i="11"/>
  <c r="Z146" i="11"/>
  <c r="K147" i="11"/>
  <c r="AJ147" i="11" s="1"/>
  <c r="T147" i="11"/>
  <c r="AC147" i="11"/>
  <c r="R149" i="11"/>
  <c r="R155" i="11"/>
  <c r="L156" i="11"/>
  <c r="U156" i="11"/>
  <c r="AD156" i="11"/>
  <c r="L171" i="11"/>
  <c r="U171" i="11"/>
  <c r="AD171" i="11"/>
  <c r="X173" i="11"/>
  <c r="P173" i="11"/>
  <c r="S173" i="11"/>
  <c r="AB173" i="11"/>
  <c r="M174" i="11"/>
  <c r="V174" i="11"/>
  <c r="AE174" i="11"/>
  <c r="L177" i="11"/>
  <c r="U177" i="11"/>
  <c r="AD177" i="11"/>
  <c r="R179" i="11"/>
  <c r="M180" i="11"/>
  <c r="V180" i="11"/>
  <c r="AE180" i="11"/>
  <c r="K183" i="11"/>
  <c r="AJ183" i="11" s="1"/>
  <c r="T183" i="11"/>
  <c r="AC183" i="11"/>
  <c r="R185" i="11"/>
  <c r="L186" i="11"/>
  <c r="U186" i="11"/>
  <c r="AE186" i="11"/>
  <c r="N194" i="11"/>
  <c r="G194" i="11" s="1"/>
  <c r="W194" i="11"/>
  <c r="Q195" i="11"/>
  <c r="Z195" i="11"/>
  <c r="K196" i="11"/>
  <c r="AJ196" i="11" s="1"/>
  <c r="U196" i="11"/>
  <c r="AD196" i="11"/>
  <c r="AC9" i="12"/>
  <c r="U9" i="12"/>
  <c r="M9" i="12"/>
  <c r="S9" i="12"/>
  <c r="AB9" i="12"/>
  <c r="M10" i="12"/>
  <c r="V10" i="12"/>
  <c r="AE10" i="12"/>
  <c r="Y13" i="12"/>
  <c r="Q13" i="12"/>
  <c r="S13" i="12"/>
  <c r="AB13" i="12"/>
  <c r="K14" i="12"/>
  <c r="AJ14" i="12" s="1"/>
  <c r="T14" i="12"/>
  <c r="AC14" i="12"/>
  <c r="M15" i="12"/>
  <c r="V15" i="12"/>
  <c r="R17" i="12"/>
  <c r="L18" i="12"/>
  <c r="V18" i="12"/>
  <c r="AE18" i="12"/>
  <c r="Q20" i="12"/>
  <c r="Z20" i="12"/>
  <c r="L21" i="12"/>
  <c r="U21" i="12"/>
  <c r="AD21" i="12"/>
  <c r="R23" i="12"/>
  <c r="M24" i="12"/>
  <c r="V24" i="12"/>
  <c r="AE24" i="12"/>
  <c r="L26" i="12"/>
  <c r="V26" i="12"/>
  <c r="T27" i="12"/>
  <c r="Q28" i="12"/>
  <c r="AB28" i="12"/>
  <c r="N33" i="12"/>
  <c r="Y33" i="12"/>
  <c r="L34" i="12"/>
  <c r="V34" i="12"/>
  <c r="Q39" i="12"/>
  <c r="AA39" i="12"/>
  <c r="M40" i="12"/>
  <c r="X40" i="12"/>
  <c r="AB43" i="12"/>
  <c r="T43" i="12"/>
  <c r="L43" i="12"/>
  <c r="X43" i="12"/>
  <c r="P43" i="12"/>
  <c r="U43" i="12"/>
  <c r="AE43" i="12"/>
  <c r="Q44" i="12"/>
  <c r="AB44" i="12"/>
  <c r="X47" i="12"/>
  <c r="P47" i="12"/>
  <c r="AB47" i="12"/>
  <c r="T47" i="12"/>
  <c r="L47" i="12"/>
  <c r="U47" i="12"/>
  <c r="AE47" i="12"/>
  <c r="R48" i="12"/>
  <c r="AC48" i="12"/>
  <c r="N49" i="12"/>
  <c r="G49" i="12" s="1"/>
  <c r="Y49" i="12"/>
  <c r="L67" i="12"/>
  <c r="W67" i="12"/>
  <c r="R68" i="12"/>
  <c r="AC68" i="12"/>
  <c r="N69" i="12"/>
  <c r="Y69" i="12"/>
  <c r="P71" i="12"/>
  <c r="AA71" i="12"/>
  <c r="K72" i="12"/>
  <c r="AJ72" i="12" s="1"/>
  <c r="V72" i="12"/>
  <c r="R73" i="12"/>
  <c r="AC73" i="12"/>
  <c r="S76" i="12"/>
  <c r="N77" i="12"/>
  <c r="G77" i="12" s="1"/>
  <c r="Y77" i="12"/>
  <c r="K78" i="12"/>
  <c r="AJ78" i="12" s="1"/>
  <c r="V78" i="12"/>
  <c r="S79" i="12"/>
  <c r="Q80" i="12"/>
  <c r="AA80" i="12"/>
  <c r="L85" i="12"/>
  <c r="W85" i="12"/>
  <c r="R86" i="12"/>
  <c r="AC86" i="12"/>
  <c r="N87" i="12"/>
  <c r="G87" i="12" s="1"/>
  <c r="Y87" i="12"/>
  <c r="K91" i="12"/>
  <c r="AJ91" i="12" s="1"/>
  <c r="X91" i="12"/>
  <c r="S95" i="12"/>
  <c r="AD95" i="12"/>
  <c r="AE97" i="12"/>
  <c r="W97" i="12"/>
  <c r="O97" i="12"/>
  <c r="G97" i="12" s="1"/>
  <c r="AD97" i="12"/>
  <c r="U97" i="12"/>
  <c r="L97" i="12"/>
  <c r="Z97" i="12"/>
  <c r="Q97" i="12"/>
  <c r="V97" i="12"/>
  <c r="T106" i="12"/>
  <c r="AD115" i="12"/>
  <c r="V115" i="12"/>
  <c r="N115" i="12"/>
  <c r="W115" i="12"/>
  <c r="M115" i="12"/>
  <c r="Z115" i="12"/>
  <c r="P115" i="12"/>
  <c r="U115" i="12"/>
  <c r="K115" i="12"/>
  <c r="AJ115" i="12" s="1"/>
  <c r="AB115" i="12"/>
  <c r="R115" i="12"/>
  <c r="AA115" i="12"/>
  <c r="Q115" i="12"/>
  <c r="AE115" i="12"/>
  <c r="R118" i="12"/>
  <c r="R127" i="12"/>
  <c r="W129" i="12"/>
  <c r="AE35" i="11"/>
  <c r="W35" i="11"/>
  <c r="O35" i="11"/>
  <c r="S35" i="11"/>
  <c r="AB35" i="11"/>
  <c r="AA49" i="11"/>
  <c r="S49" i="11"/>
  <c r="K49" i="11"/>
  <c r="AJ49" i="11" s="1"/>
  <c r="T49" i="11"/>
  <c r="AC49" i="11"/>
  <c r="AD55" i="11"/>
  <c r="V55" i="11"/>
  <c r="N55" i="11"/>
  <c r="S55" i="11"/>
  <c r="AB55" i="11"/>
  <c r="AD64" i="11"/>
  <c r="V64" i="11"/>
  <c r="N64" i="11"/>
  <c r="S64" i="11"/>
  <c r="AB64" i="11"/>
  <c r="AC67" i="11"/>
  <c r="U67" i="11"/>
  <c r="M67" i="11"/>
  <c r="S67" i="11"/>
  <c r="AB67" i="11"/>
  <c r="AD73" i="11"/>
  <c r="V73" i="11"/>
  <c r="N73" i="11"/>
  <c r="S73" i="11"/>
  <c r="AB73" i="11"/>
  <c r="AC83" i="11"/>
  <c r="U83" i="11"/>
  <c r="M83" i="11"/>
  <c r="S83" i="11"/>
  <c r="AB83" i="11"/>
  <c r="AC92" i="11"/>
  <c r="U92" i="11"/>
  <c r="M92" i="11"/>
  <c r="S92" i="11"/>
  <c r="AB92" i="11"/>
  <c r="AB95" i="11"/>
  <c r="T95" i="11"/>
  <c r="L95" i="11"/>
  <c r="S95" i="11"/>
  <c r="AC95" i="11"/>
  <c r="AE119" i="11"/>
  <c r="W119" i="11"/>
  <c r="O119" i="11"/>
  <c r="S119" i="11"/>
  <c r="AB119" i="11"/>
  <c r="R126" i="11"/>
  <c r="AA131" i="11"/>
  <c r="S131" i="11"/>
  <c r="K131" i="11"/>
  <c r="AJ131" i="11" s="1"/>
  <c r="T131" i="11"/>
  <c r="AC131" i="11"/>
  <c r="AB140" i="11"/>
  <c r="T140" i="11"/>
  <c r="L140" i="11"/>
  <c r="S140" i="11"/>
  <c r="AC140" i="11"/>
  <c r="R146" i="11"/>
  <c r="AD149" i="11"/>
  <c r="V149" i="11"/>
  <c r="N149" i="11"/>
  <c r="S149" i="11"/>
  <c r="AB149" i="11"/>
  <c r="AE155" i="11"/>
  <c r="W155" i="11"/>
  <c r="O155" i="11"/>
  <c r="S155" i="11"/>
  <c r="AB155" i="11"/>
  <c r="AA179" i="11"/>
  <c r="S179" i="11"/>
  <c r="K179" i="11"/>
  <c r="AJ179" i="11" s="1"/>
  <c r="T179" i="11"/>
  <c r="AC179" i="11"/>
  <c r="AD185" i="11"/>
  <c r="V185" i="11"/>
  <c r="N185" i="11"/>
  <c r="S185" i="11"/>
  <c r="AB185" i="11"/>
  <c r="R195" i="11"/>
  <c r="AC17" i="12"/>
  <c r="U17" i="12"/>
  <c r="M17" i="12"/>
  <c r="S17" i="12"/>
  <c r="AB17" i="12"/>
  <c r="R20" i="12"/>
  <c r="AA23" i="12"/>
  <c r="S23" i="12"/>
  <c r="K23" i="12"/>
  <c r="AJ23" i="12" s="1"/>
  <c r="T23" i="12"/>
  <c r="AC23" i="12"/>
  <c r="AA27" i="12"/>
  <c r="S27" i="12"/>
  <c r="K27" i="12"/>
  <c r="AJ27" i="12" s="1"/>
  <c r="AE27" i="12"/>
  <c r="W27" i="12"/>
  <c r="O27" i="12"/>
  <c r="U27" i="12"/>
  <c r="R28" i="12"/>
  <c r="AC28" i="12"/>
  <c r="R39" i="12"/>
  <c r="AC39" i="12"/>
  <c r="R44" i="12"/>
  <c r="AC44" i="12"/>
  <c r="S48" i="12"/>
  <c r="S68" i="12"/>
  <c r="R71" i="12"/>
  <c r="AB71" i="12"/>
  <c r="T73" i="12"/>
  <c r="Y76" i="12"/>
  <c r="Q76" i="12"/>
  <c r="AC76" i="12"/>
  <c r="U76" i="12"/>
  <c r="M76" i="12"/>
  <c r="T76" i="12"/>
  <c r="AE76" i="12"/>
  <c r="M78" i="12"/>
  <c r="W78" i="12"/>
  <c r="X79" i="12"/>
  <c r="P79" i="12"/>
  <c r="AB79" i="12"/>
  <c r="T79" i="12"/>
  <c r="L79" i="12"/>
  <c r="U79" i="12"/>
  <c r="AE79" i="12"/>
  <c r="R80" i="12"/>
  <c r="AC80" i="12"/>
  <c r="S86" i="12"/>
  <c r="N91" i="12"/>
  <c r="Y91" i="12"/>
  <c r="V106" i="12"/>
  <c r="AD116" i="12"/>
  <c r="V116" i="12"/>
  <c r="N116" i="12"/>
  <c r="Z116" i="12"/>
  <c r="Q116" i="12"/>
  <c r="W116" i="12"/>
  <c r="L116" i="12"/>
  <c r="AC116" i="12"/>
  <c r="S116" i="12"/>
  <c r="Y116" i="12"/>
  <c r="O116" i="12"/>
  <c r="X116" i="12"/>
  <c r="M116" i="12"/>
  <c r="AE116" i="12"/>
  <c r="AE133" i="12"/>
  <c r="W133" i="12"/>
  <c r="O133" i="12"/>
  <c r="X133" i="12"/>
  <c r="N133" i="12"/>
  <c r="Z133" i="12"/>
  <c r="P133" i="12"/>
  <c r="U133" i="12"/>
  <c r="K133" i="12"/>
  <c r="AJ133" i="12" s="1"/>
  <c r="AC133" i="12"/>
  <c r="S133" i="12"/>
  <c r="AB133" i="12"/>
  <c r="R133" i="12"/>
  <c r="AA133" i="12"/>
  <c r="Q133" i="12"/>
  <c r="Y126" i="11"/>
  <c r="Q126" i="11"/>
  <c r="S126" i="11"/>
  <c r="AB126" i="11"/>
  <c r="AD146" i="11"/>
  <c r="V146" i="11"/>
  <c r="N146" i="11"/>
  <c r="S146" i="11"/>
  <c r="AB146" i="11"/>
  <c r="AB195" i="11"/>
  <c r="T195" i="11"/>
  <c r="L195" i="11"/>
  <c r="S195" i="11"/>
  <c r="AC195" i="11"/>
  <c r="AA20" i="12"/>
  <c r="S20" i="12"/>
  <c r="K20" i="12"/>
  <c r="AJ20" i="12" s="1"/>
  <c r="T20" i="12"/>
  <c r="AC20" i="12"/>
  <c r="T28" i="12"/>
  <c r="S39" i="12"/>
  <c r="T44" i="12"/>
  <c r="X48" i="12"/>
  <c r="P48" i="12"/>
  <c r="AB48" i="12"/>
  <c r="T48" i="12"/>
  <c r="L48" i="12"/>
  <c r="U48" i="12"/>
  <c r="AE48" i="12"/>
  <c r="X68" i="12"/>
  <c r="P68" i="12"/>
  <c r="AB68" i="12"/>
  <c r="T68" i="12"/>
  <c r="L68" i="12"/>
  <c r="U68" i="12"/>
  <c r="AE68" i="12"/>
  <c r="S71" i="12"/>
  <c r="AA73" i="12"/>
  <c r="S73" i="12"/>
  <c r="K73" i="12"/>
  <c r="AJ73" i="12" s="1"/>
  <c r="AE73" i="12"/>
  <c r="W73" i="12"/>
  <c r="O73" i="12"/>
  <c r="U73" i="12"/>
  <c r="S80" i="12"/>
  <c r="AB86" i="12"/>
  <c r="T86" i="12"/>
  <c r="L86" i="12"/>
  <c r="X86" i="12"/>
  <c r="P86" i="12"/>
  <c r="U86" i="12"/>
  <c r="AE86" i="12"/>
  <c r="Y95" i="12"/>
  <c r="Q95" i="12"/>
  <c r="AA95" i="12"/>
  <c r="R95" i="12"/>
  <c r="AE95" i="12"/>
  <c r="V95" i="12"/>
  <c r="M95" i="12"/>
  <c r="U95" i="12"/>
  <c r="AA28" i="12"/>
  <c r="S28" i="12"/>
  <c r="K28" i="12"/>
  <c r="AJ28" i="12" s="1"/>
  <c r="AE28" i="12"/>
  <c r="W28" i="12"/>
  <c r="O28" i="12"/>
  <c r="U28" i="12"/>
  <c r="X39" i="12"/>
  <c r="P39" i="12"/>
  <c r="AB39" i="12"/>
  <c r="T39" i="12"/>
  <c r="L39" i="12"/>
  <c r="U39" i="12"/>
  <c r="AE39" i="12"/>
  <c r="AA44" i="12"/>
  <c r="S44" i="12"/>
  <c r="K44" i="12"/>
  <c r="AJ44" i="12" s="1"/>
  <c r="AE44" i="12"/>
  <c r="W44" i="12"/>
  <c r="O44" i="12"/>
  <c r="U44" i="12"/>
  <c r="AC71" i="12"/>
  <c r="U71" i="12"/>
  <c r="M71" i="12"/>
  <c r="Y71" i="12"/>
  <c r="Q71" i="12"/>
  <c r="T71" i="12"/>
  <c r="AE71" i="12"/>
  <c r="X80" i="12"/>
  <c r="P80" i="12"/>
  <c r="AB80" i="12"/>
  <c r="T80" i="12"/>
  <c r="L80" i="12"/>
  <c r="U80" i="12"/>
  <c r="AE80" i="12"/>
  <c r="AE106" i="12"/>
  <c r="W106" i="12"/>
  <c r="O106" i="12"/>
  <c r="AD106" i="12"/>
  <c r="U106" i="12"/>
  <c r="L106" i="12"/>
  <c r="AB106" i="12"/>
  <c r="R106" i="12"/>
  <c r="Y106" i="12"/>
  <c r="N106" i="12"/>
  <c r="AC106" i="12"/>
  <c r="S106" i="12"/>
  <c r="Z106" i="12"/>
  <c r="R200" i="9"/>
  <c r="G200" i="9" s="1"/>
  <c r="R201" i="9"/>
  <c r="R202" i="9"/>
  <c r="R203" i="9"/>
  <c r="R74" i="10"/>
  <c r="G74" i="10" s="1"/>
  <c r="R92" i="10"/>
  <c r="G92" i="10" s="1"/>
  <c r="R118" i="10"/>
  <c r="G118" i="10" s="1"/>
  <c r="R119" i="10"/>
  <c r="R120" i="10"/>
  <c r="R121" i="10"/>
  <c r="R127" i="10"/>
  <c r="G127" i="10" s="1"/>
  <c r="R136" i="10"/>
  <c r="G136" i="10" s="1"/>
  <c r="R162" i="10"/>
  <c r="G162" i="10" s="1"/>
  <c r="R171" i="10"/>
  <c r="G171" i="10" s="1"/>
  <c r="R197" i="10"/>
  <c r="G197" i="10" s="1"/>
  <c r="R206" i="10"/>
  <c r="G206" i="10" s="1"/>
  <c r="N210" i="10"/>
  <c r="G210" i="10" s="1"/>
  <c r="V210" i="10"/>
  <c r="N219" i="10"/>
  <c r="G219" i="10" s="1"/>
  <c r="V219" i="10"/>
  <c r="N228" i="10"/>
  <c r="G228" i="10" s="1"/>
  <c r="V228" i="10"/>
  <c r="R232" i="10"/>
  <c r="G232" i="10" s="1"/>
  <c r="R241" i="10"/>
  <c r="G241" i="10" s="1"/>
  <c r="R259" i="10"/>
  <c r="G259" i="10" s="1"/>
  <c r="R260" i="10"/>
  <c r="R261" i="10"/>
  <c r="R262" i="10"/>
  <c r="R277" i="10"/>
  <c r="G277" i="10" s="1"/>
  <c r="R278" i="10"/>
  <c r="R279" i="10"/>
  <c r="R280" i="10"/>
  <c r="R295" i="10"/>
  <c r="G295" i="10" s="1"/>
  <c r="R296" i="10"/>
  <c r="R297" i="10"/>
  <c r="R298" i="10"/>
  <c r="N309" i="10"/>
  <c r="G309" i="10" s="1"/>
  <c r="V309" i="10"/>
  <c r="R322" i="10"/>
  <c r="G322" i="10" s="1"/>
  <c r="R323" i="10"/>
  <c r="R324" i="10"/>
  <c r="R325" i="10"/>
  <c r="R331" i="10"/>
  <c r="R332" i="10"/>
  <c r="R333" i="10"/>
  <c r="R334" i="10"/>
  <c r="R340" i="10"/>
  <c r="G340" i="10" s="1"/>
  <c r="R356" i="10"/>
  <c r="G356" i="10" s="1"/>
  <c r="P358" i="10"/>
  <c r="P359" i="10"/>
  <c r="P360" i="10"/>
  <c r="P361" i="10"/>
  <c r="P367" i="10"/>
  <c r="R374" i="10"/>
  <c r="G374" i="10" s="1"/>
  <c r="P376" i="10"/>
  <c r="P377" i="10"/>
  <c r="P378" i="10"/>
  <c r="P379" i="10"/>
  <c r="N388" i="10"/>
  <c r="V388" i="10"/>
  <c r="N389" i="10"/>
  <c r="V389" i="10"/>
  <c r="N390" i="10"/>
  <c r="V390" i="10"/>
  <c r="N391" i="10"/>
  <c r="V391" i="10"/>
  <c r="P396" i="10"/>
  <c r="N407" i="10"/>
  <c r="G407" i="10" s="1"/>
  <c r="V407" i="10"/>
  <c r="R430" i="10"/>
  <c r="G430" i="10" s="1"/>
  <c r="R431" i="10"/>
  <c r="R432" i="10"/>
  <c r="R433" i="10"/>
  <c r="P442" i="10"/>
  <c r="P443" i="10"/>
  <c r="P444" i="10"/>
  <c r="P445" i="10"/>
  <c r="Q450" i="10"/>
  <c r="G450" i="10" s="1"/>
  <c r="P451" i="10"/>
  <c r="P452" i="10"/>
  <c r="P453" i="10"/>
  <c r="P454" i="10"/>
  <c r="R458" i="10"/>
  <c r="G458" i="10" s="1"/>
  <c r="R459" i="10"/>
  <c r="R460" i="10"/>
  <c r="R461" i="10"/>
  <c r="Q482" i="10"/>
  <c r="G482" i="10" s="1"/>
  <c r="Q483" i="10"/>
  <c r="R484" i="10"/>
  <c r="R15" i="11"/>
  <c r="G15" i="11" s="1"/>
  <c r="R16" i="11"/>
  <c r="R17" i="11"/>
  <c r="R18" i="11"/>
  <c r="N29" i="11"/>
  <c r="V29" i="11"/>
  <c r="N30" i="11"/>
  <c r="V30" i="11"/>
  <c r="N31" i="11"/>
  <c r="V31" i="11"/>
  <c r="O32" i="11"/>
  <c r="X32" i="11"/>
  <c r="M35" i="11"/>
  <c r="V35" i="11"/>
  <c r="Q36" i="11"/>
  <c r="Z36" i="11"/>
  <c r="N38" i="11"/>
  <c r="X38" i="11"/>
  <c r="N49" i="11"/>
  <c r="W49" i="11"/>
  <c r="Q50" i="11"/>
  <c r="Z50" i="11"/>
  <c r="O52" i="11"/>
  <c r="X52" i="11"/>
  <c r="M55" i="11"/>
  <c r="W55" i="11"/>
  <c r="Q56" i="11"/>
  <c r="Z56" i="11"/>
  <c r="O58" i="11"/>
  <c r="X58" i="11"/>
  <c r="M64" i="11"/>
  <c r="W64" i="11"/>
  <c r="P65" i="11"/>
  <c r="Y65" i="11"/>
  <c r="AC66" i="11"/>
  <c r="U66" i="11"/>
  <c r="M66" i="11"/>
  <c r="S66" i="11"/>
  <c r="AB66" i="11"/>
  <c r="N67" i="11"/>
  <c r="W67" i="11"/>
  <c r="Q68" i="11"/>
  <c r="Z68" i="11"/>
  <c r="M73" i="11"/>
  <c r="W73" i="11"/>
  <c r="P74" i="11"/>
  <c r="Y74" i="11"/>
  <c r="R75" i="11"/>
  <c r="AA75" i="11"/>
  <c r="P77" i="11"/>
  <c r="Y77" i="11"/>
  <c r="AB78" i="11"/>
  <c r="T78" i="11"/>
  <c r="L78" i="11"/>
  <c r="S78" i="11"/>
  <c r="AC78" i="11"/>
  <c r="R81" i="11"/>
  <c r="AA81" i="11"/>
  <c r="N83" i="11"/>
  <c r="W83" i="11"/>
  <c r="Q84" i="11"/>
  <c r="Z84" i="11"/>
  <c r="O86" i="11"/>
  <c r="X86" i="11"/>
  <c r="N92" i="11"/>
  <c r="W92" i="11"/>
  <c r="P93" i="11"/>
  <c r="Y93" i="11"/>
  <c r="AB94" i="11"/>
  <c r="T94" i="11"/>
  <c r="L94" i="11"/>
  <c r="S94" i="11"/>
  <c r="AC94" i="11"/>
  <c r="N95" i="11"/>
  <c r="W95" i="11"/>
  <c r="Q96" i="11"/>
  <c r="Z96" i="11"/>
  <c r="P99" i="11"/>
  <c r="Y99" i="11"/>
  <c r="R100" i="11"/>
  <c r="AA100" i="11"/>
  <c r="O102" i="11"/>
  <c r="X102" i="11"/>
  <c r="R103" i="11"/>
  <c r="AA103" i="11"/>
  <c r="R109" i="11"/>
  <c r="AA109" i="11"/>
  <c r="P111" i="11"/>
  <c r="Y111" i="11"/>
  <c r="AD112" i="11"/>
  <c r="V112" i="11"/>
  <c r="N112" i="11"/>
  <c r="S112" i="11"/>
  <c r="AB112" i="11"/>
  <c r="P117" i="11"/>
  <c r="Y117" i="11"/>
  <c r="AE118" i="11"/>
  <c r="W118" i="11"/>
  <c r="O118" i="11"/>
  <c r="S118" i="11"/>
  <c r="AB118" i="11"/>
  <c r="M119" i="11"/>
  <c r="V119" i="11"/>
  <c r="Q120" i="11"/>
  <c r="Z120" i="11"/>
  <c r="P124" i="11"/>
  <c r="Z124" i="11"/>
  <c r="Y125" i="11"/>
  <c r="Q125" i="11"/>
  <c r="S125" i="11"/>
  <c r="AB125" i="11"/>
  <c r="L126" i="11"/>
  <c r="U126" i="11"/>
  <c r="AD126" i="11"/>
  <c r="N127" i="11"/>
  <c r="W127" i="11"/>
  <c r="N131" i="11"/>
  <c r="W131" i="11"/>
  <c r="Q132" i="11"/>
  <c r="Z132" i="11"/>
  <c r="O134" i="11"/>
  <c r="X134" i="11"/>
  <c r="AB139" i="11"/>
  <c r="T139" i="11"/>
  <c r="L139" i="11"/>
  <c r="S139" i="11"/>
  <c r="AC139" i="11"/>
  <c r="N140" i="11"/>
  <c r="W140" i="11"/>
  <c r="Q141" i="11"/>
  <c r="Z141" i="11"/>
  <c r="AE145" i="11"/>
  <c r="W145" i="11"/>
  <c r="O145" i="11"/>
  <c r="G145" i="11" s="1"/>
  <c r="S145" i="11"/>
  <c r="AB145" i="11"/>
  <c r="L146" i="11"/>
  <c r="U146" i="11"/>
  <c r="AE146" i="11"/>
  <c r="P147" i="11"/>
  <c r="Y147" i="11"/>
  <c r="AD148" i="11"/>
  <c r="V148" i="11"/>
  <c r="N148" i="11"/>
  <c r="S148" i="11"/>
  <c r="AB148" i="11"/>
  <c r="M149" i="11"/>
  <c r="W149" i="11"/>
  <c r="AE154" i="11"/>
  <c r="W154" i="11"/>
  <c r="O154" i="11"/>
  <c r="G154" i="11" s="1"/>
  <c r="S154" i="11"/>
  <c r="AB154" i="11"/>
  <c r="M155" i="11"/>
  <c r="V155" i="11"/>
  <c r="Q156" i="11"/>
  <c r="Z156" i="11"/>
  <c r="Q171" i="11"/>
  <c r="G171" i="11" s="1"/>
  <c r="Z171" i="11"/>
  <c r="N173" i="11"/>
  <c r="W173" i="11"/>
  <c r="R174" i="11"/>
  <c r="AA174" i="11"/>
  <c r="P177" i="11"/>
  <c r="Y177" i="11"/>
  <c r="AA178" i="11"/>
  <c r="S178" i="11"/>
  <c r="K178" i="11"/>
  <c r="AJ178" i="11" s="1"/>
  <c r="T178" i="11"/>
  <c r="AC178" i="11"/>
  <c r="N179" i="11"/>
  <c r="W179" i="11"/>
  <c r="Q180" i="11"/>
  <c r="Z180" i="11"/>
  <c r="P183" i="11"/>
  <c r="Y183" i="11"/>
  <c r="AD184" i="11"/>
  <c r="V184" i="11"/>
  <c r="N184" i="11"/>
  <c r="S184" i="11"/>
  <c r="AB184" i="11"/>
  <c r="M185" i="11"/>
  <c r="W185" i="11"/>
  <c r="Q186" i="11"/>
  <c r="Z186" i="11"/>
  <c r="R194" i="11"/>
  <c r="AA194" i="11"/>
  <c r="M195" i="11"/>
  <c r="V195" i="11"/>
  <c r="AE195" i="11"/>
  <c r="P196" i="11"/>
  <c r="Y196" i="11"/>
  <c r="AB197" i="11"/>
  <c r="T197" i="11"/>
  <c r="L197" i="11"/>
  <c r="S197" i="11"/>
  <c r="AC197" i="11"/>
  <c r="O9" i="12"/>
  <c r="G9" i="12" s="1"/>
  <c r="X9" i="12"/>
  <c r="Q10" i="12"/>
  <c r="G10" i="12" s="1"/>
  <c r="Z10" i="12"/>
  <c r="AA11" i="12"/>
  <c r="S11" i="12"/>
  <c r="K11" i="12"/>
  <c r="AJ11" i="12" s="1"/>
  <c r="T11" i="12"/>
  <c r="AC11" i="12"/>
  <c r="N13" i="12"/>
  <c r="G13" i="12" s="1"/>
  <c r="W13" i="12"/>
  <c r="O14" i="12"/>
  <c r="G14" i="12" s="1"/>
  <c r="Y14" i="12"/>
  <c r="R15" i="12"/>
  <c r="AA15" i="12"/>
  <c r="N17" i="12"/>
  <c r="W17" i="12"/>
  <c r="Q18" i="12"/>
  <c r="G18" i="12" s="1"/>
  <c r="Z18" i="12"/>
  <c r="AB19" i="12"/>
  <c r="T19" i="12"/>
  <c r="L19" i="12"/>
  <c r="S19" i="12"/>
  <c r="AC19" i="12"/>
  <c r="M20" i="12"/>
  <c r="V20" i="12"/>
  <c r="AE20" i="12"/>
  <c r="P21" i="12"/>
  <c r="Y21" i="12"/>
  <c r="AA22" i="12"/>
  <c r="S22" i="12"/>
  <c r="K22" i="12"/>
  <c r="AJ22" i="12" s="1"/>
  <c r="T22" i="12"/>
  <c r="AC22" i="12"/>
  <c r="N23" i="12"/>
  <c r="W23" i="12"/>
  <c r="Q24" i="12"/>
  <c r="Z24" i="12"/>
  <c r="Q26" i="12"/>
  <c r="AB26" i="12"/>
  <c r="N27" i="12"/>
  <c r="Y27" i="12"/>
  <c r="L28" i="12"/>
  <c r="V28" i="12"/>
  <c r="T33" i="12"/>
  <c r="AD33" i="12"/>
  <c r="Q34" i="12"/>
  <c r="AB34" i="12"/>
  <c r="K39" i="12"/>
  <c r="AJ39" i="12" s="1"/>
  <c r="V39" i="12"/>
  <c r="R40" i="12"/>
  <c r="AC40" i="12"/>
  <c r="AC42" i="12"/>
  <c r="U42" i="12"/>
  <c r="M42" i="12"/>
  <c r="Y42" i="12"/>
  <c r="Q42" i="12"/>
  <c r="G42" i="12" s="1"/>
  <c r="T42" i="12"/>
  <c r="AE42" i="12"/>
  <c r="O43" i="12"/>
  <c r="G43" i="12" s="1"/>
  <c r="Z43" i="12"/>
  <c r="L44" i="12"/>
  <c r="V44" i="12"/>
  <c r="Y46" i="12"/>
  <c r="Q46" i="12"/>
  <c r="G46" i="12" s="1"/>
  <c r="AC46" i="12"/>
  <c r="U46" i="12"/>
  <c r="M46" i="12"/>
  <c r="T46" i="12"/>
  <c r="AE46" i="12"/>
  <c r="O47" i="12"/>
  <c r="G47" i="12" s="1"/>
  <c r="Z47" i="12"/>
  <c r="M48" i="12"/>
  <c r="W48" i="12"/>
  <c r="T49" i="12"/>
  <c r="AD49" i="12"/>
  <c r="R67" i="12"/>
  <c r="AB67" i="12"/>
  <c r="M68" i="12"/>
  <c r="W68" i="12"/>
  <c r="T69" i="12"/>
  <c r="AD69" i="12"/>
  <c r="K71" i="12"/>
  <c r="AJ71" i="12" s="1"/>
  <c r="V71" i="12"/>
  <c r="Q72" i="12"/>
  <c r="G72" i="12" s="1"/>
  <c r="AA72" i="12"/>
  <c r="M73" i="12"/>
  <c r="X73" i="12"/>
  <c r="N76" i="12"/>
  <c r="X76" i="12"/>
  <c r="S77" i="12"/>
  <c r="AD77" i="12"/>
  <c r="Q78" i="12"/>
  <c r="AA78" i="12"/>
  <c r="N79" i="12"/>
  <c r="Y79" i="12"/>
  <c r="K80" i="12"/>
  <c r="AJ80" i="12" s="1"/>
  <c r="V80" i="12"/>
  <c r="R85" i="12"/>
  <c r="G85" i="12" s="1"/>
  <c r="AB85" i="12"/>
  <c r="M86" i="12"/>
  <c r="W86" i="12"/>
  <c r="T87" i="12"/>
  <c r="AD87" i="12"/>
  <c r="AD89" i="12"/>
  <c r="V89" i="12"/>
  <c r="N89" i="12"/>
  <c r="AE89" i="12"/>
  <c r="U89" i="12"/>
  <c r="L89" i="12"/>
  <c r="Z89" i="12"/>
  <c r="Q89" i="12"/>
  <c r="W89" i="12"/>
  <c r="R91" i="12"/>
  <c r="AD91" i="12"/>
  <c r="L95" i="12"/>
  <c r="X95" i="12"/>
  <c r="P97" i="12"/>
  <c r="AB97" i="12"/>
  <c r="G105" i="12"/>
  <c r="K106" i="12"/>
  <c r="AJ106" i="12" s="1"/>
  <c r="AA106" i="12"/>
  <c r="G114" i="12"/>
  <c r="T115" i="12"/>
  <c r="R116" i="12"/>
  <c r="AA129" i="12"/>
  <c r="S129" i="12"/>
  <c r="K129" i="12"/>
  <c r="AJ129" i="12" s="1"/>
  <c r="Y129" i="12"/>
  <c r="P129" i="12"/>
  <c r="Z129" i="12"/>
  <c r="O129" i="12"/>
  <c r="V129" i="12"/>
  <c r="L129" i="12"/>
  <c r="AD129" i="12"/>
  <c r="T129" i="12"/>
  <c r="AC129" i="12"/>
  <c r="R129" i="12"/>
  <c r="AB129" i="12"/>
  <c r="Q129" i="12"/>
  <c r="R41" i="12"/>
  <c r="Z41" i="12"/>
  <c r="R50" i="12"/>
  <c r="Z50" i="12"/>
  <c r="R51" i="12"/>
  <c r="Z51" i="12"/>
  <c r="R52" i="12"/>
  <c r="Z52" i="12"/>
  <c r="R53" i="12"/>
  <c r="Z53" i="12"/>
  <c r="R54" i="12"/>
  <c r="Z54" i="12"/>
  <c r="R55" i="12"/>
  <c r="Z55" i="12"/>
  <c r="R56" i="12"/>
  <c r="Z56" i="12"/>
  <c r="R57" i="12"/>
  <c r="Z57" i="12"/>
  <c r="R58" i="12"/>
  <c r="Z58" i="12"/>
  <c r="R59" i="12"/>
  <c r="Z59" i="12"/>
  <c r="R60" i="12"/>
  <c r="Z60" i="12"/>
  <c r="R61" i="12"/>
  <c r="Z61" i="12"/>
  <c r="R62" i="12"/>
  <c r="Z62" i="12"/>
  <c r="R63" i="12"/>
  <c r="Z63" i="12"/>
  <c r="R64" i="12"/>
  <c r="Z64" i="12"/>
  <c r="R70" i="12"/>
  <c r="Z70" i="12"/>
  <c r="AC90" i="12"/>
  <c r="U90" i="12"/>
  <c r="M90" i="12"/>
  <c r="S90" i="12"/>
  <c r="AB90" i="12"/>
  <c r="Y94" i="12"/>
  <c r="Q94" i="12"/>
  <c r="S94" i="12"/>
  <c r="AB94" i="12"/>
  <c r="K98" i="12"/>
  <c r="AJ98" i="12" s="1"/>
  <c r="T98" i="12"/>
  <c r="AC98" i="12"/>
  <c r="AA100" i="12"/>
  <c r="S100" i="12"/>
  <c r="K100" i="12"/>
  <c r="AJ100" i="12" s="1"/>
  <c r="AB100" i="12"/>
  <c r="R100" i="12"/>
  <c r="U100" i="12"/>
  <c r="AE100" i="12"/>
  <c r="AC108" i="12"/>
  <c r="U108" i="12"/>
  <c r="M108" i="12"/>
  <c r="Z108" i="12"/>
  <c r="Q108" i="12"/>
  <c r="T108" i="12"/>
  <c r="AE108" i="12"/>
  <c r="AA110" i="12"/>
  <c r="S110" i="12"/>
  <c r="K110" i="12"/>
  <c r="AJ110" i="12" s="1"/>
  <c r="AE110" i="12"/>
  <c r="V110" i="12"/>
  <c r="M110" i="12"/>
  <c r="U110" i="12"/>
  <c r="Y112" i="12"/>
  <c r="Q112" i="12"/>
  <c r="Z112" i="12"/>
  <c r="P112" i="12"/>
  <c r="T112" i="12"/>
  <c r="AD112" i="12"/>
  <c r="AE114" i="12"/>
  <c r="W114" i="12"/>
  <c r="O114" i="12"/>
  <c r="AC114" i="12"/>
  <c r="T114" i="12"/>
  <c r="K114" i="12"/>
  <c r="AJ114" i="12" s="1"/>
  <c r="U114" i="12"/>
  <c r="K119" i="12"/>
  <c r="AJ119" i="12" s="1"/>
  <c r="V119" i="12"/>
  <c r="K122" i="12"/>
  <c r="AJ122" i="12" s="1"/>
  <c r="V122" i="12"/>
  <c r="R123" i="12"/>
  <c r="AC123" i="12"/>
  <c r="AB128" i="12"/>
  <c r="T128" i="12"/>
  <c r="L128" i="12"/>
  <c r="W128" i="12"/>
  <c r="N128" i="12"/>
  <c r="G128" i="12" s="1"/>
  <c r="U128" i="12"/>
  <c r="AE128" i="12"/>
  <c r="X132" i="12"/>
  <c r="P132" i="12"/>
  <c r="AD132" i="12"/>
  <c r="U132" i="12"/>
  <c r="L132" i="12"/>
  <c r="T132" i="12"/>
  <c r="AE132" i="12"/>
  <c r="K134" i="12"/>
  <c r="AJ134" i="12" s="1"/>
  <c r="U134" i="12"/>
  <c r="K136" i="12"/>
  <c r="AJ136" i="12" s="1"/>
  <c r="W136" i="12"/>
  <c r="R137" i="12"/>
  <c r="AC137" i="12"/>
  <c r="S140" i="12"/>
  <c r="AE140" i="12"/>
  <c r="AE150" i="12"/>
  <c r="W150" i="12"/>
  <c r="O150" i="12"/>
  <c r="G150" i="12" s="1"/>
  <c r="Y150" i="12"/>
  <c r="P150" i="12"/>
  <c r="AD150" i="12"/>
  <c r="U150" i="12"/>
  <c r="L150" i="12"/>
  <c r="V150" i="12"/>
  <c r="AD151" i="12"/>
  <c r="V151" i="12"/>
  <c r="N151" i="12"/>
  <c r="AA151" i="12"/>
  <c r="R151" i="12"/>
  <c r="X151" i="12"/>
  <c r="O151" i="12"/>
  <c r="U151" i="12"/>
  <c r="S152" i="12"/>
  <c r="R156" i="12"/>
  <c r="AD156" i="12"/>
  <c r="P158" i="12"/>
  <c r="AA158" i="12"/>
  <c r="M160" i="12"/>
  <c r="Y160" i="12"/>
  <c r="S166" i="12"/>
  <c r="S167" i="12"/>
  <c r="O170" i="12"/>
  <c r="AA170" i="12"/>
  <c r="O171" i="12"/>
  <c r="AA171" i="12"/>
  <c r="P172" i="12"/>
  <c r="AA172" i="12"/>
  <c r="N176" i="12"/>
  <c r="G176" i="12" s="1"/>
  <c r="AA176" i="12"/>
  <c r="M177" i="12"/>
  <c r="Z177" i="12"/>
  <c r="L178" i="12"/>
  <c r="X178" i="12"/>
  <c r="R180" i="12"/>
  <c r="AD180" i="12"/>
  <c r="Y182" i="12"/>
  <c r="Q182" i="12"/>
  <c r="AC182" i="12"/>
  <c r="T182" i="12"/>
  <c r="K182" i="12"/>
  <c r="AJ182" i="12" s="1"/>
  <c r="Z182" i="12"/>
  <c r="P182" i="12"/>
  <c r="V182" i="12"/>
  <c r="S184" i="12"/>
  <c r="R186" i="12"/>
  <c r="AE186" i="12"/>
  <c r="L188" i="12"/>
  <c r="Y188" i="12"/>
  <c r="N189" i="12"/>
  <c r="Y189" i="12"/>
  <c r="N190" i="12"/>
  <c r="Z190" i="12"/>
  <c r="L198" i="12"/>
  <c r="W198" i="12"/>
  <c r="R200" i="12"/>
  <c r="AC200" i="12"/>
  <c r="Q201" i="12"/>
  <c r="AD201" i="12"/>
  <c r="O202" i="12"/>
  <c r="AA202" i="12"/>
  <c r="P203" i="12"/>
  <c r="AA203" i="12"/>
  <c r="M204" i="12"/>
  <c r="Y204" i="12"/>
  <c r="P227" i="12"/>
  <c r="G239" i="12"/>
  <c r="O241" i="12"/>
  <c r="S245" i="12"/>
  <c r="P250" i="12"/>
  <c r="R251" i="12"/>
  <c r="R252" i="12"/>
  <c r="P254" i="12"/>
  <c r="P255" i="12"/>
  <c r="S262" i="12"/>
  <c r="M263" i="12"/>
  <c r="L295" i="12"/>
  <c r="Q296" i="12"/>
  <c r="V297" i="12"/>
  <c r="AC304" i="12"/>
  <c r="U304" i="12"/>
  <c r="M304" i="12"/>
  <c r="Z304" i="12"/>
  <c r="Q304" i="12"/>
  <c r="AE304" i="12"/>
  <c r="V304" i="12"/>
  <c r="L304" i="12"/>
  <c r="X304" i="12"/>
  <c r="K304" i="12"/>
  <c r="AJ304" i="12" s="1"/>
  <c r="S304" i="12"/>
  <c r="AD304" i="12"/>
  <c r="R304" i="12"/>
  <c r="AA304" i="12"/>
  <c r="O304" i="12"/>
  <c r="Y304" i="12"/>
  <c r="N304" i="12"/>
  <c r="V305" i="12"/>
  <c r="X330" i="12"/>
  <c r="P330" i="12"/>
  <c r="AE330" i="12"/>
  <c r="V330" i="12"/>
  <c r="M330" i="12"/>
  <c r="AA330" i="12"/>
  <c r="R330" i="12"/>
  <c r="W330" i="12"/>
  <c r="K330" i="12"/>
  <c r="AJ330" i="12" s="1"/>
  <c r="T330" i="12"/>
  <c r="AD330" i="12"/>
  <c r="S330" i="12"/>
  <c r="AC330" i="12"/>
  <c r="Q330" i="12"/>
  <c r="Z330" i="12"/>
  <c r="N330" i="12"/>
  <c r="Y330" i="12"/>
  <c r="L330" i="12"/>
  <c r="V339" i="12"/>
  <c r="AC341" i="12"/>
  <c r="U341" i="12"/>
  <c r="M341" i="12"/>
  <c r="AD341" i="12"/>
  <c r="T341" i="12"/>
  <c r="K341" i="12"/>
  <c r="AJ341" i="12" s="1"/>
  <c r="Y341" i="12"/>
  <c r="P341" i="12"/>
  <c r="X341" i="12"/>
  <c r="L341" i="12"/>
  <c r="V341" i="12"/>
  <c r="S341" i="12"/>
  <c r="AE341" i="12"/>
  <c r="R341" i="12"/>
  <c r="AA341" i="12"/>
  <c r="O341" i="12"/>
  <c r="Z341" i="12"/>
  <c r="N341" i="12"/>
  <c r="AC364" i="12"/>
  <c r="U364" i="12"/>
  <c r="M364" i="12"/>
  <c r="Y364" i="12"/>
  <c r="P364" i="12"/>
  <c r="AD364" i="12"/>
  <c r="T364" i="12"/>
  <c r="K364" i="12"/>
  <c r="AJ364" i="12" s="1"/>
  <c r="X364" i="12"/>
  <c r="L364" i="12"/>
  <c r="V364" i="12"/>
  <c r="S364" i="12"/>
  <c r="AE364" i="12"/>
  <c r="R364" i="12"/>
  <c r="AB364" i="12"/>
  <c r="Q364" i="12"/>
  <c r="AA364" i="12"/>
  <c r="O364" i="12"/>
  <c r="Z364" i="12"/>
  <c r="N364" i="12"/>
  <c r="S123" i="12"/>
  <c r="T137" i="12"/>
  <c r="S156" i="12"/>
  <c r="AE156" i="12"/>
  <c r="Q158" i="12"/>
  <c r="AB158" i="12"/>
  <c r="O160" i="12"/>
  <c r="AA160" i="12"/>
  <c r="AC162" i="12"/>
  <c r="U162" i="12"/>
  <c r="M162" i="12"/>
  <c r="Z162" i="12"/>
  <c r="Q162" i="12"/>
  <c r="W162" i="12"/>
  <c r="N162" i="12"/>
  <c r="V162" i="12"/>
  <c r="AC163" i="12"/>
  <c r="U163" i="12"/>
  <c r="M163" i="12"/>
  <c r="AD163" i="12"/>
  <c r="T163" i="12"/>
  <c r="K163" i="12"/>
  <c r="AJ163" i="12" s="1"/>
  <c r="Z163" i="12"/>
  <c r="Q163" i="12"/>
  <c r="W163" i="12"/>
  <c r="AC164" i="12"/>
  <c r="U164" i="12"/>
  <c r="M164" i="12"/>
  <c r="X164" i="12"/>
  <c r="O164" i="12"/>
  <c r="AD164" i="12"/>
  <c r="T164" i="12"/>
  <c r="K164" i="12"/>
  <c r="AJ164" i="12" s="1"/>
  <c r="W164" i="12"/>
  <c r="AC165" i="12"/>
  <c r="U165" i="12"/>
  <c r="M165" i="12"/>
  <c r="AA165" i="12"/>
  <c r="R165" i="12"/>
  <c r="X165" i="12"/>
  <c r="O165" i="12"/>
  <c r="V165" i="12"/>
  <c r="P170" i="12"/>
  <c r="AB170" i="12"/>
  <c r="P171" i="12"/>
  <c r="AB171" i="12"/>
  <c r="Q172" i="12"/>
  <c r="AB172" i="12"/>
  <c r="Q176" i="12"/>
  <c r="AB176" i="12"/>
  <c r="P177" i="12"/>
  <c r="AB177" i="12"/>
  <c r="T180" i="12"/>
  <c r="X183" i="12"/>
  <c r="P183" i="12"/>
  <c r="AD183" i="12"/>
  <c r="U183" i="12"/>
  <c r="L183" i="12"/>
  <c r="AA183" i="12"/>
  <c r="R183" i="12"/>
  <c r="V183" i="12"/>
  <c r="AE185" i="12"/>
  <c r="W185" i="12"/>
  <c r="O185" i="12"/>
  <c r="AA185" i="12"/>
  <c r="R185" i="12"/>
  <c r="X185" i="12"/>
  <c r="N185" i="12"/>
  <c r="U185" i="12"/>
  <c r="S186" i="12"/>
  <c r="O188" i="12"/>
  <c r="AA188" i="12"/>
  <c r="O189" i="12"/>
  <c r="AA189" i="12"/>
  <c r="P190" i="12"/>
  <c r="AA190" i="12"/>
  <c r="S200" i="12"/>
  <c r="S201" i="12"/>
  <c r="AE201" i="12"/>
  <c r="P202" i="12"/>
  <c r="AC202" i="12"/>
  <c r="Q203" i="12"/>
  <c r="AC203" i="12"/>
  <c r="O204" i="12"/>
  <c r="AB204" i="12"/>
  <c r="Q227" i="12"/>
  <c r="AB235" i="12"/>
  <c r="T235" i="12"/>
  <c r="L235" i="12"/>
  <c r="AE235" i="12"/>
  <c r="V235" i="12"/>
  <c r="M235" i="12"/>
  <c r="AA235" i="12"/>
  <c r="Q235" i="12"/>
  <c r="W235" i="12"/>
  <c r="K235" i="12"/>
  <c r="AJ235" i="12" s="1"/>
  <c r="AD235" i="12"/>
  <c r="S235" i="12"/>
  <c r="AC235" i="12"/>
  <c r="R235" i="12"/>
  <c r="U241" i="12"/>
  <c r="V245" i="12"/>
  <c r="S250" i="12"/>
  <c r="T251" i="12"/>
  <c r="V252" i="12"/>
  <c r="S254" i="12"/>
  <c r="S255" i="12"/>
  <c r="AE258" i="12"/>
  <c r="W258" i="12"/>
  <c r="O258" i="12"/>
  <c r="V258" i="12"/>
  <c r="M258" i="12"/>
  <c r="AA258" i="12"/>
  <c r="R258" i="12"/>
  <c r="AC258" i="12"/>
  <c r="Q258" i="12"/>
  <c r="X258" i="12"/>
  <c r="K258" i="12"/>
  <c r="AJ258" i="12" s="1"/>
  <c r="T258" i="12"/>
  <c r="AD258" i="12"/>
  <c r="S258" i="12"/>
  <c r="AE259" i="12"/>
  <c r="W259" i="12"/>
  <c r="O259" i="12"/>
  <c r="Z259" i="12"/>
  <c r="Q259" i="12"/>
  <c r="AD259" i="12"/>
  <c r="U259" i="12"/>
  <c r="L259" i="12"/>
  <c r="AC259" i="12"/>
  <c r="R259" i="12"/>
  <c r="G259" i="12" s="1"/>
  <c r="X259" i="12"/>
  <c r="K259" i="12"/>
  <c r="AJ259" i="12" s="1"/>
  <c r="T259" i="12"/>
  <c r="S259" i="12"/>
  <c r="W262" i="12"/>
  <c r="S263" i="12"/>
  <c r="V296" i="12"/>
  <c r="W297" i="12"/>
  <c r="Y300" i="12"/>
  <c r="Q300" i="12"/>
  <c r="AA300" i="12"/>
  <c r="R300" i="12"/>
  <c r="AE300" i="12"/>
  <c r="V300" i="12"/>
  <c r="M300" i="12"/>
  <c r="X300" i="12"/>
  <c r="L300" i="12"/>
  <c r="T300" i="12"/>
  <c r="AD300" i="12"/>
  <c r="S300" i="12"/>
  <c r="AB300" i="12"/>
  <c r="O300" i="12"/>
  <c r="Z300" i="12"/>
  <c r="N300" i="12"/>
  <c r="W305" i="12"/>
  <c r="AB123" i="12"/>
  <c r="T123" i="12"/>
  <c r="L123" i="12"/>
  <c r="AD123" i="12"/>
  <c r="U123" i="12"/>
  <c r="K123" i="12"/>
  <c r="AJ123" i="12" s="1"/>
  <c r="V123" i="12"/>
  <c r="AA137" i="12"/>
  <c r="S137" i="12"/>
  <c r="K137" i="12"/>
  <c r="AJ137" i="12" s="1"/>
  <c r="X137" i="12"/>
  <c r="O137" i="12"/>
  <c r="U137" i="12"/>
  <c r="AE137" i="12"/>
  <c r="Y140" i="12"/>
  <c r="Q140" i="12"/>
  <c r="X140" i="12"/>
  <c r="O140" i="12"/>
  <c r="AD140" i="12"/>
  <c r="U140" i="12"/>
  <c r="L140" i="12"/>
  <c r="V140" i="12"/>
  <c r="AC152" i="12"/>
  <c r="U152" i="12"/>
  <c r="M152" i="12"/>
  <c r="AD152" i="12"/>
  <c r="T152" i="12"/>
  <c r="K152" i="12"/>
  <c r="AJ152" i="12" s="1"/>
  <c r="Z152" i="12"/>
  <c r="Q152" i="12"/>
  <c r="W152" i="12"/>
  <c r="R158" i="12"/>
  <c r="AD158" i="12"/>
  <c r="P160" i="12"/>
  <c r="AB160" i="12"/>
  <c r="AC166" i="12"/>
  <c r="U166" i="12"/>
  <c r="M166" i="12"/>
  <c r="AE166" i="12"/>
  <c r="V166" i="12"/>
  <c r="L166" i="12"/>
  <c r="AA166" i="12"/>
  <c r="R166" i="12"/>
  <c r="W166" i="12"/>
  <c r="AC167" i="12"/>
  <c r="U167" i="12"/>
  <c r="M167" i="12"/>
  <c r="Y167" i="12"/>
  <c r="P167" i="12"/>
  <c r="AE167" i="12"/>
  <c r="V167" i="12"/>
  <c r="L167" i="12"/>
  <c r="W167" i="12"/>
  <c r="R170" i="12"/>
  <c r="AD170" i="12"/>
  <c r="R171" i="12"/>
  <c r="AE171" i="12"/>
  <c r="R172" i="12"/>
  <c r="AE172" i="12"/>
  <c r="R176" i="12"/>
  <c r="AC176" i="12"/>
  <c r="Q177" i="12"/>
  <c r="AC177" i="12"/>
  <c r="AE184" i="12"/>
  <c r="W184" i="12"/>
  <c r="O184" i="12"/>
  <c r="X184" i="12"/>
  <c r="N184" i="12"/>
  <c r="AC184" i="12"/>
  <c r="T184" i="12"/>
  <c r="K184" i="12"/>
  <c r="AJ184" i="12" s="1"/>
  <c r="V184" i="12"/>
  <c r="P188" i="12"/>
  <c r="AB188" i="12"/>
  <c r="P189" i="12"/>
  <c r="AB189" i="12"/>
  <c r="Q190" i="12"/>
  <c r="AB190" i="12"/>
  <c r="R202" i="12"/>
  <c r="AE202" i="12"/>
  <c r="R203" i="12"/>
  <c r="AE203" i="12"/>
  <c r="P204" i="12"/>
  <c r="AC204" i="12"/>
  <c r="AA214" i="12"/>
  <c r="S214" i="12"/>
  <c r="K214" i="12"/>
  <c r="AJ214" i="12" s="1"/>
  <c r="W214" i="12"/>
  <c r="N214" i="12"/>
  <c r="AB214" i="12"/>
  <c r="Q214" i="12"/>
  <c r="Y214" i="12"/>
  <c r="O214" i="12"/>
  <c r="X214" i="12"/>
  <c r="M214" i="12"/>
  <c r="AC214" i="12"/>
  <c r="G223" i="12"/>
  <c r="AC226" i="12"/>
  <c r="U226" i="12"/>
  <c r="M226" i="12"/>
  <c r="Z226" i="12"/>
  <c r="Q226" i="12"/>
  <c r="Y226" i="12"/>
  <c r="O226" i="12"/>
  <c r="G226" i="12" s="1"/>
  <c r="W226" i="12"/>
  <c r="L226" i="12"/>
  <c r="V226" i="12"/>
  <c r="K226" i="12"/>
  <c r="AJ226" i="12" s="1"/>
  <c r="AB226" i="12"/>
  <c r="V227" i="12"/>
  <c r="AB228" i="12"/>
  <c r="T228" i="12"/>
  <c r="L228" i="12"/>
  <c r="W228" i="12"/>
  <c r="N228" i="12"/>
  <c r="AC228" i="12"/>
  <c r="R228" i="12"/>
  <c r="Z228" i="12"/>
  <c r="P228" i="12"/>
  <c r="Y228" i="12"/>
  <c r="O228" i="12"/>
  <c r="AA228" i="12"/>
  <c r="AA231" i="12"/>
  <c r="S231" i="12"/>
  <c r="K231" i="12"/>
  <c r="AJ231" i="12" s="1"/>
  <c r="W231" i="12"/>
  <c r="N231" i="12"/>
  <c r="V231" i="12"/>
  <c r="L231" i="12"/>
  <c r="AB231" i="12"/>
  <c r="Q231" i="12"/>
  <c r="Y231" i="12"/>
  <c r="O231" i="12"/>
  <c r="X231" i="12"/>
  <c r="M231" i="12"/>
  <c r="AE231" i="12"/>
  <c r="N235" i="12"/>
  <c r="G235" i="12" s="1"/>
  <c r="AB236" i="12"/>
  <c r="T236" i="12"/>
  <c r="L236" i="12"/>
  <c r="Y236" i="12"/>
  <c r="P236" i="12"/>
  <c r="X236" i="12"/>
  <c r="N236" i="12"/>
  <c r="AD236" i="12"/>
  <c r="S236" i="12"/>
  <c r="AA236" i="12"/>
  <c r="Q236" i="12"/>
  <c r="Z236" i="12"/>
  <c r="O236" i="12"/>
  <c r="AE236" i="12"/>
  <c r="Y241" i="12"/>
  <c r="X245" i="12"/>
  <c r="U250" i="12"/>
  <c r="W251" i="12"/>
  <c r="W252" i="12"/>
  <c r="T254" i="12"/>
  <c r="T255" i="12"/>
  <c r="L258" i="12"/>
  <c r="M259" i="12"/>
  <c r="X262" i="12"/>
  <c r="W263" i="12"/>
  <c r="W295" i="12"/>
  <c r="X296" i="12"/>
  <c r="K300" i="12"/>
  <c r="AJ300" i="12" s="1"/>
  <c r="AC362" i="12"/>
  <c r="U362" i="12"/>
  <c r="M362" i="12"/>
  <c r="AA362" i="12"/>
  <c r="R362" i="12"/>
  <c r="W362" i="12"/>
  <c r="N362" i="12"/>
  <c r="X362" i="12"/>
  <c r="K362" i="12"/>
  <c r="AJ362" i="12" s="1"/>
  <c r="T362" i="12"/>
  <c r="AE362" i="12"/>
  <c r="S362" i="12"/>
  <c r="AD362" i="12"/>
  <c r="Q362" i="12"/>
  <c r="AB362" i="12"/>
  <c r="P362" i="12"/>
  <c r="Z362" i="12"/>
  <c r="O362" i="12"/>
  <c r="Y362" i="12"/>
  <c r="L362" i="12"/>
  <c r="Y156" i="12"/>
  <c r="Q156" i="12"/>
  <c r="AC156" i="12"/>
  <c r="T156" i="12"/>
  <c r="K156" i="12"/>
  <c r="AJ156" i="12" s="1"/>
  <c r="Z156" i="12"/>
  <c r="P156" i="12"/>
  <c r="V156" i="12"/>
  <c r="R160" i="12"/>
  <c r="AE160" i="12"/>
  <c r="AA180" i="12"/>
  <c r="S180" i="12"/>
  <c r="K180" i="12"/>
  <c r="AJ180" i="12" s="1"/>
  <c r="Y180" i="12"/>
  <c r="P180" i="12"/>
  <c r="AE180" i="12"/>
  <c r="V180" i="12"/>
  <c r="M180" i="12"/>
  <c r="W180" i="12"/>
  <c r="G182" i="12"/>
  <c r="AD186" i="12"/>
  <c r="V186" i="12"/>
  <c r="N186" i="12"/>
  <c r="AC186" i="12"/>
  <c r="T186" i="12"/>
  <c r="K186" i="12"/>
  <c r="AJ186" i="12" s="1"/>
  <c r="Z186" i="12"/>
  <c r="Q186" i="12"/>
  <c r="W186" i="12"/>
  <c r="R188" i="12"/>
  <c r="AD188" i="12"/>
  <c r="R189" i="12"/>
  <c r="AE189" i="12"/>
  <c r="R190" i="12"/>
  <c r="AE190" i="12"/>
  <c r="AD200" i="12"/>
  <c r="V200" i="12"/>
  <c r="N200" i="12"/>
  <c r="Y200" i="12"/>
  <c r="P200" i="12"/>
  <c r="AE200" i="12"/>
  <c r="U200" i="12"/>
  <c r="L200" i="12"/>
  <c r="W200" i="12"/>
  <c r="AC201" i="12"/>
  <c r="U201" i="12"/>
  <c r="M201" i="12"/>
  <c r="AA201" i="12"/>
  <c r="R201" i="12"/>
  <c r="X201" i="12"/>
  <c r="O201" i="12"/>
  <c r="V201" i="12"/>
  <c r="R204" i="12"/>
  <c r="AD204" i="12"/>
  <c r="X227" i="12"/>
  <c r="Z241" i="12"/>
  <c r="X251" i="12"/>
  <c r="X252" i="12"/>
  <c r="G258" i="12"/>
  <c r="X263" i="12"/>
  <c r="X295" i="12"/>
  <c r="P300" i="12"/>
  <c r="AC340" i="12"/>
  <c r="U340" i="12"/>
  <c r="M340" i="12"/>
  <c r="Z340" i="12"/>
  <c r="Q340" i="12"/>
  <c r="AE340" i="12"/>
  <c r="V340" i="12"/>
  <c r="L340" i="12"/>
  <c r="X340" i="12"/>
  <c r="K340" i="12"/>
  <c r="AJ340" i="12" s="1"/>
  <c r="T340" i="12"/>
  <c r="S340" i="12"/>
  <c r="AD340" i="12"/>
  <c r="R340" i="12"/>
  <c r="AA340" i="12"/>
  <c r="O340" i="12"/>
  <c r="Y340" i="12"/>
  <c r="N340" i="12"/>
  <c r="V362" i="12"/>
  <c r="R41" i="11"/>
  <c r="G41" i="11" s="1"/>
  <c r="R42" i="11"/>
  <c r="R43" i="11"/>
  <c r="R44" i="11"/>
  <c r="R123" i="11"/>
  <c r="G123" i="11" s="1"/>
  <c r="R160" i="11"/>
  <c r="G160" i="11" s="1"/>
  <c r="R161" i="11"/>
  <c r="R162" i="11"/>
  <c r="R163" i="11"/>
  <c r="R12" i="12"/>
  <c r="G12" i="12" s="1"/>
  <c r="N41" i="12"/>
  <c r="G41" i="12" s="1"/>
  <c r="V41" i="12"/>
  <c r="R45" i="12"/>
  <c r="G45" i="12" s="1"/>
  <c r="N50" i="12"/>
  <c r="V50" i="12"/>
  <c r="N51" i="12"/>
  <c r="V51" i="12"/>
  <c r="N52" i="12"/>
  <c r="V52" i="12"/>
  <c r="N53" i="12"/>
  <c r="V53" i="12"/>
  <c r="N54" i="12"/>
  <c r="V54" i="12"/>
  <c r="N55" i="12"/>
  <c r="V55" i="12"/>
  <c r="N56" i="12"/>
  <c r="V56" i="12"/>
  <c r="N57" i="12"/>
  <c r="V57" i="12"/>
  <c r="N58" i="12"/>
  <c r="V58" i="12"/>
  <c r="N59" i="12"/>
  <c r="V59" i="12"/>
  <c r="N60" i="12"/>
  <c r="V60" i="12"/>
  <c r="N61" i="12"/>
  <c r="V61" i="12"/>
  <c r="N62" i="12"/>
  <c r="V62" i="12"/>
  <c r="N63" i="12"/>
  <c r="V63" i="12"/>
  <c r="N64" i="12"/>
  <c r="V64" i="12"/>
  <c r="R66" i="12"/>
  <c r="G66" i="12" s="1"/>
  <c r="N70" i="12"/>
  <c r="G70" i="12" s="1"/>
  <c r="V70" i="12"/>
  <c r="R74" i="12"/>
  <c r="G74" i="12" s="1"/>
  <c r="R75" i="12"/>
  <c r="G75" i="12" s="1"/>
  <c r="AE88" i="12"/>
  <c r="W88" i="12"/>
  <c r="O88" i="12"/>
  <c r="G88" i="12" s="1"/>
  <c r="S88" i="12"/>
  <c r="AB88" i="12"/>
  <c r="O90" i="12"/>
  <c r="G90" i="12" s="1"/>
  <c r="X90" i="12"/>
  <c r="AA92" i="12"/>
  <c r="S92" i="12"/>
  <c r="K92" i="12"/>
  <c r="AJ92" i="12" s="1"/>
  <c r="T92" i="12"/>
  <c r="AC92" i="12"/>
  <c r="N94" i="12"/>
  <c r="G94" i="12" s="1"/>
  <c r="W94" i="12"/>
  <c r="X96" i="12"/>
  <c r="P96" i="12"/>
  <c r="S96" i="12"/>
  <c r="AB96" i="12"/>
  <c r="P98" i="12"/>
  <c r="AA99" i="12"/>
  <c r="S99" i="12"/>
  <c r="X99" i="12"/>
  <c r="O99" i="12"/>
  <c r="T99" i="12"/>
  <c r="AD99" i="12"/>
  <c r="O100" i="12"/>
  <c r="Y100" i="12"/>
  <c r="AD107" i="12"/>
  <c r="V107" i="12"/>
  <c r="N107" i="12"/>
  <c r="X107" i="12"/>
  <c r="O107" i="12"/>
  <c r="T107" i="12"/>
  <c r="AE107" i="12"/>
  <c r="O108" i="12"/>
  <c r="G108" i="12" s="1"/>
  <c r="Y108" i="12"/>
  <c r="P110" i="12"/>
  <c r="Z110" i="12"/>
  <c r="N112" i="12"/>
  <c r="X112" i="12"/>
  <c r="X113" i="12"/>
  <c r="P113" i="12"/>
  <c r="AA113" i="12"/>
  <c r="R113" i="12"/>
  <c r="G113" i="12" s="1"/>
  <c r="T113" i="12"/>
  <c r="AD113" i="12"/>
  <c r="P114" i="12"/>
  <c r="Z114" i="12"/>
  <c r="Q119" i="12"/>
  <c r="P122" i="12"/>
  <c r="N123" i="12"/>
  <c r="X123" i="12"/>
  <c r="AB124" i="12"/>
  <c r="T124" i="12"/>
  <c r="L124" i="12"/>
  <c r="X124" i="12"/>
  <c r="O124" i="12"/>
  <c r="U124" i="12"/>
  <c r="AE124" i="12"/>
  <c r="P128" i="12"/>
  <c r="Z128" i="12"/>
  <c r="Y131" i="12"/>
  <c r="Q131" i="12"/>
  <c r="G131" i="12" s="1"/>
  <c r="AC131" i="12"/>
  <c r="T131" i="12"/>
  <c r="K131" i="12"/>
  <c r="AJ131" i="12" s="1"/>
  <c r="U131" i="12"/>
  <c r="AE131" i="12"/>
  <c r="O132" i="12"/>
  <c r="G132" i="12" s="1"/>
  <c r="Z132" i="12"/>
  <c r="P134" i="12"/>
  <c r="Q136" i="12"/>
  <c r="G136" i="12" s="1"/>
  <c r="M137" i="12"/>
  <c r="W137" i="12"/>
  <c r="M140" i="12"/>
  <c r="Z140" i="12"/>
  <c r="X141" i="12"/>
  <c r="P141" i="12"/>
  <c r="Z141" i="12"/>
  <c r="Q141" i="12"/>
  <c r="G141" i="12" s="1"/>
  <c r="AE141" i="12"/>
  <c r="V141" i="12"/>
  <c r="M141" i="12"/>
  <c r="U141" i="12"/>
  <c r="X142" i="12"/>
  <c r="P142" i="12"/>
  <c r="AC142" i="12"/>
  <c r="T142" i="12"/>
  <c r="K142" i="12"/>
  <c r="AJ142" i="12" s="1"/>
  <c r="Z142" i="12"/>
  <c r="Q142" i="12"/>
  <c r="V142" i="12"/>
  <c r="X143" i="12"/>
  <c r="P143" i="12"/>
  <c r="W143" i="12"/>
  <c r="N143" i="12"/>
  <c r="AC143" i="12"/>
  <c r="T143" i="12"/>
  <c r="K143" i="12"/>
  <c r="AJ143" i="12" s="1"/>
  <c r="V143" i="12"/>
  <c r="X144" i="12"/>
  <c r="P144" i="12"/>
  <c r="AA144" i="12"/>
  <c r="R144" i="12"/>
  <c r="W144" i="12"/>
  <c r="N144" i="12"/>
  <c r="U144" i="12"/>
  <c r="Q150" i="12"/>
  <c r="AB150" i="12"/>
  <c r="P151" i="12"/>
  <c r="AB151" i="12"/>
  <c r="N152" i="12"/>
  <c r="Y152" i="12"/>
  <c r="L156" i="12"/>
  <c r="W156" i="12"/>
  <c r="X157" i="12"/>
  <c r="P157" i="12"/>
  <c r="AD157" i="12"/>
  <c r="U157" i="12"/>
  <c r="L157" i="12"/>
  <c r="AA157" i="12"/>
  <c r="R157" i="12"/>
  <c r="V157" i="12"/>
  <c r="AE159" i="12"/>
  <c r="W159" i="12"/>
  <c r="O159" i="12"/>
  <c r="AA159" i="12"/>
  <c r="R159" i="12"/>
  <c r="X159" i="12"/>
  <c r="N159" i="12"/>
  <c r="U159" i="12"/>
  <c r="S160" i="12"/>
  <c r="O162" i="12"/>
  <c r="AA162" i="12"/>
  <c r="O163" i="12"/>
  <c r="AA163" i="12"/>
  <c r="P164" i="12"/>
  <c r="AA164" i="12"/>
  <c r="N165" i="12"/>
  <c r="Z165" i="12"/>
  <c r="N166" i="12"/>
  <c r="Y166" i="12"/>
  <c r="N167" i="12"/>
  <c r="Z167" i="12"/>
  <c r="R178" i="12"/>
  <c r="L180" i="12"/>
  <c r="X180" i="12"/>
  <c r="O182" i="12"/>
  <c r="AB182" i="12"/>
  <c r="N183" i="12"/>
  <c r="G183" i="12" s="1"/>
  <c r="Z183" i="12"/>
  <c r="M184" i="12"/>
  <c r="Z184" i="12"/>
  <c r="M185" i="12"/>
  <c r="Z185" i="12"/>
  <c r="L186" i="12"/>
  <c r="X186" i="12"/>
  <c r="S188" i="12"/>
  <c r="AE188" i="12"/>
  <c r="S189" i="12"/>
  <c r="S190" i="12"/>
  <c r="R198" i="12"/>
  <c r="K200" i="12"/>
  <c r="AJ200" i="12" s="1"/>
  <c r="X200" i="12"/>
  <c r="K201" i="12"/>
  <c r="AJ201" i="12" s="1"/>
  <c r="W201" i="12"/>
  <c r="T204" i="12"/>
  <c r="AE204" i="12"/>
  <c r="P214" i="12"/>
  <c r="AE214" i="12"/>
  <c r="AA217" i="12"/>
  <c r="S217" i="12"/>
  <c r="K217" i="12"/>
  <c r="AJ217" i="12" s="1"/>
  <c r="X217" i="12"/>
  <c r="O217" i="12"/>
  <c r="AC217" i="12"/>
  <c r="R217" i="12"/>
  <c r="Z217" i="12"/>
  <c r="P217" i="12"/>
  <c r="Y217" i="12"/>
  <c r="N217" i="12"/>
  <c r="AB217" i="12"/>
  <c r="P226" i="12"/>
  <c r="AE226" i="12"/>
  <c r="M228" i="12"/>
  <c r="AE228" i="12"/>
  <c r="R231" i="12"/>
  <c r="P235" i="12"/>
  <c r="M236" i="12"/>
  <c r="AE244" i="12"/>
  <c r="W244" i="12"/>
  <c r="O244" i="12"/>
  <c r="V244" i="12"/>
  <c r="M244" i="12"/>
  <c r="AA244" i="12"/>
  <c r="R244" i="12"/>
  <c r="Z244" i="12"/>
  <c r="N244" i="12"/>
  <c r="T244" i="12"/>
  <c r="AC244" i="12"/>
  <c r="Q244" i="12"/>
  <c r="AB244" i="12"/>
  <c r="P244" i="12"/>
  <c r="P258" i="12"/>
  <c r="P259" i="12"/>
  <c r="AD261" i="12"/>
  <c r="V261" i="12"/>
  <c r="N261" i="12"/>
  <c r="W261" i="12"/>
  <c r="M261" i="12"/>
  <c r="AA261" i="12"/>
  <c r="R261" i="12"/>
  <c r="Z261" i="12"/>
  <c r="O261" i="12"/>
  <c r="T261" i="12"/>
  <c r="AC261" i="12"/>
  <c r="Q261" i="12"/>
  <c r="AB261" i="12"/>
  <c r="P261" i="12"/>
  <c r="AD269" i="12"/>
  <c r="V269" i="12"/>
  <c r="N269" i="12"/>
  <c r="Z269" i="12"/>
  <c r="Q269" i="12"/>
  <c r="AE269" i="12"/>
  <c r="U269" i="12"/>
  <c r="L269" i="12"/>
  <c r="Y269" i="12"/>
  <c r="M269" i="12"/>
  <c r="S269" i="12"/>
  <c r="AB269" i="12"/>
  <c r="P269" i="12"/>
  <c r="AA269" i="12"/>
  <c r="O269" i="12"/>
  <c r="AD280" i="12"/>
  <c r="V280" i="12"/>
  <c r="N280" i="12"/>
  <c r="Z280" i="12"/>
  <c r="Q280" i="12"/>
  <c r="AE280" i="12"/>
  <c r="U280" i="12"/>
  <c r="L280" i="12"/>
  <c r="AA280" i="12"/>
  <c r="O280" i="12"/>
  <c r="T280" i="12"/>
  <c r="AC280" i="12"/>
  <c r="R280" i="12"/>
  <c r="AB280" i="12"/>
  <c r="P280" i="12"/>
  <c r="AA298" i="12"/>
  <c r="S298" i="12"/>
  <c r="K298" i="12"/>
  <c r="AJ298" i="12" s="1"/>
  <c r="W298" i="12"/>
  <c r="N298" i="12"/>
  <c r="AB298" i="12"/>
  <c r="R298" i="12"/>
  <c r="X298" i="12"/>
  <c r="L298" i="12"/>
  <c r="AE298" i="12"/>
  <c r="T298" i="12"/>
  <c r="AD298" i="12"/>
  <c r="Q298" i="12"/>
  <c r="Z298" i="12"/>
  <c r="O298" i="12"/>
  <c r="Y298" i="12"/>
  <c r="M298" i="12"/>
  <c r="U300" i="12"/>
  <c r="AC325" i="12"/>
  <c r="U325" i="12"/>
  <c r="M325" i="12"/>
  <c r="AE325" i="12"/>
  <c r="V325" i="12"/>
  <c r="L325" i="12"/>
  <c r="Z325" i="12"/>
  <c r="Q325" i="12"/>
  <c r="AD325" i="12"/>
  <c r="R325" i="12"/>
  <c r="AA325" i="12"/>
  <c r="O325" i="12"/>
  <c r="Y325" i="12"/>
  <c r="N325" i="12"/>
  <c r="X325" i="12"/>
  <c r="K325" i="12"/>
  <c r="AJ325" i="12" s="1"/>
  <c r="T325" i="12"/>
  <c r="S325" i="12"/>
  <c r="M156" i="12"/>
  <c r="X156" i="12"/>
  <c r="AE158" i="12"/>
  <c r="W158" i="12"/>
  <c r="O158" i="12"/>
  <c r="X158" i="12"/>
  <c r="N158" i="12"/>
  <c r="AC158" i="12"/>
  <c r="T158" i="12"/>
  <c r="K158" i="12"/>
  <c r="AJ158" i="12" s="1"/>
  <c r="V158" i="12"/>
  <c r="AC170" i="12"/>
  <c r="U170" i="12"/>
  <c r="M170" i="12"/>
  <c r="Z170" i="12"/>
  <c r="Q170" i="12"/>
  <c r="W170" i="12"/>
  <c r="N170" i="12"/>
  <c r="V170" i="12"/>
  <c r="AC171" i="12"/>
  <c r="U171" i="12"/>
  <c r="M171" i="12"/>
  <c r="AD171" i="12"/>
  <c r="T171" i="12"/>
  <c r="K171" i="12"/>
  <c r="AJ171" i="12" s="1"/>
  <c r="Z171" i="12"/>
  <c r="Q171" i="12"/>
  <c r="W171" i="12"/>
  <c r="AC172" i="12"/>
  <c r="U172" i="12"/>
  <c r="M172" i="12"/>
  <c r="X172" i="12"/>
  <c r="O172" i="12"/>
  <c r="AD172" i="12"/>
  <c r="T172" i="12"/>
  <c r="K172" i="12"/>
  <c r="AJ172" i="12" s="1"/>
  <c r="W172" i="12"/>
  <c r="AE176" i="12"/>
  <c r="W176" i="12"/>
  <c r="O176" i="12"/>
  <c r="Y176" i="12"/>
  <c r="P176" i="12"/>
  <c r="AD176" i="12"/>
  <c r="U176" i="12"/>
  <c r="L176" i="12"/>
  <c r="V176" i="12"/>
  <c r="AD177" i="12"/>
  <c r="V177" i="12"/>
  <c r="N177" i="12"/>
  <c r="AA177" i="12"/>
  <c r="R177" i="12"/>
  <c r="X177" i="12"/>
  <c r="O177" i="12"/>
  <c r="U177" i="12"/>
  <c r="N180" i="12"/>
  <c r="Z180" i="12"/>
  <c r="M186" i="12"/>
  <c r="Y186" i="12"/>
  <c r="M200" i="12"/>
  <c r="Z200" i="12"/>
  <c r="L201" i="12"/>
  <c r="Y201" i="12"/>
  <c r="AB202" i="12"/>
  <c r="T202" i="12"/>
  <c r="L202" i="12"/>
  <c r="AD202" i="12"/>
  <c r="U202" i="12"/>
  <c r="K202" i="12"/>
  <c r="AJ202" i="12" s="1"/>
  <c r="Z202" i="12"/>
  <c r="Q202" i="12"/>
  <c r="W202" i="12"/>
  <c r="AB203" i="12"/>
  <c r="T203" i="12"/>
  <c r="L203" i="12"/>
  <c r="X203" i="12"/>
  <c r="O203" i="12"/>
  <c r="AD203" i="12"/>
  <c r="U203" i="12"/>
  <c r="K203" i="12"/>
  <c r="AJ203" i="12" s="1"/>
  <c r="W203" i="12"/>
  <c r="AC227" i="12"/>
  <c r="U227" i="12"/>
  <c r="M227" i="12"/>
  <c r="AD227" i="12"/>
  <c r="T227" i="12"/>
  <c r="K227" i="12"/>
  <c r="AJ227" i="12" s="1"/>
  <c r="W227" i="12"/>
  <c r="L227" i="12"/>
  <c r="AE227" i="12"/>
  <c r="S227" i="12"/>
  <c r="AB227" i="12"/>
  <c r="R227" i="12"/>
  <c r="Z227" i="12"/>
  <c r="X241" i="12"/>
  <c r="P241" i="12"/>
  <c r="AE241" i="12"/>
  <c r="V241" i="12"/>
  <c r="M241" i="12"/>
  <c r="AA241" i="12"/>
  <c r="R241" i="12"/>
  <c r="AC241" i="12"/>
  <c r="Q241" i="12"/>
  <c r="W241" i="12"/>
  <c r="K241" i="12"/>
  <c r="AJ241" i="12" s="1"/>
  <c r="T241" i="12"/>
  <c r="AD241" i="12"/>
  <c r="S241" i="12"/>
  <c r="AE245" i="12"/>
  <c r="W245" i="12"/>
  <c r="O245" i="12"/>
  <c r="Z245" i="12"/>
  <c r="Q245" i="12"/>
  <c r="AD245" i="12"/>
  <c r="U245" i="12"/>
  <c r="L245" i="12"/>
  <c r="AA245" i="12"/>
  <c r="N245" i="12"/>
  <c r="T245" i="12"/>
  <c r="AC245" i="12"/>
  <c r="R245" i="12"/>
  <c r="AB245" i="12"/>
  <c r="P245" i="12"/>
  <c r="AD262" i="12"/>
  <c r="V262" i="12"/>
  <c r="N262" i="12"/>
  <c r="Z262" i="12"/>
  <c r="Q262" i="12"/>
  <c r="AE262" i="12"/>
  <c r="U262" i="12"/>
  <c r="L262" i="12"/>
  <c r="AA262" i="12"/>
  <c r="O262" i="12"/>
  <c r="T262" i="12"/>
  <c r="AC262" i="12"/>
  <c r="R262" i="12"/>
  <c r="AB262" i="12"/>
  <c r="P262" i="12"/>
  <c r="AC363" i="12"/>
  <c r="U363" i="12"/>
  <c r="M363" i="12"/>
  <c r="AE363" i="12"/>
  <c r="V363" i="12"/>
  <c r="L363" i="12"/>
  <c r="Z363" i="12"/>
  <c r="Q363" i="12"/>
  <c r="X363" i="12"/>
  <c r="K363" i="12"/>
  <c r="AJ363" i="12" s="1"/>
  <c r="T363" i="12"/>
  <c r="S363" i="12"/>
  <c r="AD363" i="12"/>
  <c r="R363" i="12"/>
  <c r="AB363" i="12"/>
  <c r="P363" i="12"/>
  <c r="AA363" i="12"/>
  <c r="O363" i="12"/>
  <c r="Y363" i="12"/>
  <c r="N363" i="12"/>
  <c r="AD160" i="12"/>
  <c r="V160" i="12"/>
  <c r="N160" i="12"/>
  <c r="G160" i="12" s="1"/>
  <c r="AC160" i="12"/>
  <c r="T160" i="12"/>
  <c r="K160" i="12"/>
  <c r="AJ160" i="12" s="1"/>
  <c r="Z160" i="12"/>
  <c r="Q160" i="12"/>
  <c r="W160" i="12"/>
  <c r="AC188" i="12"/>
  <c r="U188" i="12"/>
  <c r="M188" i="12"/>
  <c r="Z188" i="12"/>
  <c r="Q188" i="12"/>
  <c r="W188" i="12"/>
  <c r="N188" i="12"/>
  <c r="V188" i="12"/>
  <c r="AC189" i="12"/>
  <c r="U189" i="12"/>
  <c r="M189" i="12"/>
  <c r="AD189" i="12"/>
  <c r="T189" i="12"/>
  <c r="K189" i="12"/>
  <c r="AJ189" i="12" s="1"/>
  <c r="Z189" i="12"/>
  <c r="Q189" i="12"/>
  <c r="W189" i="12"/>
  <c r="AC190" i="12"/>
  <c r="U190" i="12"/>
  <c r="M190" i="12"/>
  <c r="X190" i="12"/>
  <c r="O190" i="12"/>
  <c r="AD190" i="12"/>
  <c r="T190" i="12"/>
  <c r="K190" i="12"/>
  <c r="AJ190" i="12" s="1"/>
  <c r="W190" i="12"/>
  <c r="G201" i="12"/>
  <c r="AA204" i="12"/>
  <c r="S204" i="12"/>
  <c r="K204" i="12"/>
  <c r="AJ204" i="12" s="1"/>
  <c r="Z204" i="12"/>
  <c r="Q204" i="12"/>
  <c r="W204" i="12"/>
  <c r="N204" i="12"/>
  <c r="V204" i="12"/>
  <c r="N227" i="12"/>
  <c r="AA227" i="12"/>
  <c r="L241" i="12"/>
  <c r="K245" i="12"/>
  <c r="AJ245" i="12" s="1"/>
  <c r="AC251" i="12"/>
  <c r="U251" i="12"/>
  <c r="M251" i="12"/>
  <c r="AE251" i="12"/>
  <c r="V251" i="12"/>
  <c r="L251" i="12"/>
  <c r="Z251" i="12"/>
  <c r="Q251" i="12"/>
  <c r="Y251" i="12"/>
  <c r="N251" i="12"/>
  <c r="S251" i="12"/>
  <c r="AB251" i="12"/>
  <c r="P251" i="12"/>
  <c r="AA251" i="12"/>
  <c r="O251" i="12"/>
  <c r="AC252" i="12"/>
  <c r="U252" i="12"/>
  <c r="M252" i="12"/>
  <c r="Y252" i="12"/>
  <c r="P252" i="12"/>
  <c r="AD252" i="12"/>
  <c r="T252" i="12"/>
  <c r="K252" i="12"/>
  <c r="AJ252" i="12" s="1"/>
  <c r="Z252" i="12"/>
  <c r="N252" i="12"/>
  <c r="S252" i="12"/>
  <c r="AB252" i="12"/>
  <c r="Q252" i="12"/>
  <c r="AA252" i="12"/>
  <c r="O252" i="12"/>
  <c r="K262" i="12"/>
  <c r="AJ262" i="12" s="1"/>
  <c r="AD263" i="12"/>
  <c r="V263" i="12"/>
  <c r="N263" i="12"/>
  <c r="AC263" i="12"/>
  <c r="T263" i="12"/>
  <c r="K263" i="12"/>
  <c r="AJ263" i="12" s="1"/>
  <c r="Y263" i="12"/>
  <c r="P263" i="12"/>
  <c r="AA263" i="12"/>
  <c r="O263" i="12"/>
  <c r="U263" i="12"/>
  <c r="AE263" i="12"/>
  <c r="R263" i="12"/>
  <c r="AB263" i="12"/>
  <c r="Q263" i="12"/>
  <c r="AC296" i="12"/>
  <c r="U296" i="12"/>
  <c r="M296" i="12"/>
  <c r="AA296" i="12"/>
  <c r="R296" i="12"/>
  <c r="W296" i="12"/>
  <c r="N296" i="12"/>
  <c r="Y296" i="12"/>
  <c r="L296" i="12"/>
  <c r="T296" i="12"/>
  <c r="AE296" i="12"/>
  <c r="S296" i="12"/>
  <c r="AB296" i="12"/>
  <c r="P296" i="12"/>
  <c r="Z296" i="12"/>
  <c r="O296" i="12"/>
  <c r="AB297" i="12"/>
  <c r="T297" i="12"/>
  <c r="L297" i="12"/>
  <c r="AD297" i="12"/>
  <c r="U297" i="12"/>
  <c r="K297" i="12"/>
  <c r="AJ297" i="12" s="1"/>
  <c r="Y297" i="12"/>
  <c r="P297" i="12"/>
  <c r="X297" i="12"/>
  <c r="M297" i="12"/>
  <c r="S297" i="12"/>
  <c r="AE297" i="12"/>
  <c r="R297" i="12"/>
  <c r="AA297" i="12"/>
  <c r="O297" i="12"/>
  <c r="Z297" i="12"/>
  <c r="N297" i="12"/>
  <c r="AC305" i="12"/>
  <c r="U305" i="12"/>
  <c r="M305" i="12"/>
  <c r="AD305" i="12"/>
  <c r="T305" i="12"/>
  <c r="K305" i="12"/>
  <c r="AJ305" i="12" s="1"/>
  <c r="Y305" i="12"/>
  <c r="P305" i="12"/>
  <c r="X305" i="12"/>
  <c r="L305" i="12"/>
  <c r="S305" i="12"/>
  <c r="AE305" i="12"/>
  <c r="R305" i="12"/>
  <c r="AA305" i="12"/>
  <c r="O305" i="12"/>
  <c r="Z305" i="12"/>
  <c r="N305" i="12"/>
  <c r="AC339" i="12"/>
  <c r="U339" i="12"/>
  <c r="M339" i="12"/>
  <c r="W339" i="12"/>
  <c r="N339" i="12"/>
  <c r="AA339" i="12"/>
  <c r="R339" i="12"/>
  <c r="X339" i="12"/>
  <c r="K339" i="12"/>
  <c r="AJ339" i="12" s="1"/>
  <c r="T339" i="12"/>
  <c r="AE339" i="12"/>
  <c r="S339" i="12"/>
  <c r="AD339" i="12"/>
  <c r="Q339" i="12"/>
  <c r="Z339" i="12"/>
  <c r="O339" i="12"/>
  <c r="Y339" i="12"/>
  <c r="L339" i="12"/>
  <c r="AE98" i="12"/>
  <c r="W98" i="12"/>
  <c r="O98" i="12"/>
  <c r="S98" i="12"/>
  <c r="AB98" i="12"/>
  <c r="AB119" i="12"/>
  <c r="T119" i="12"/>
  <c r="L119" i="12"/>
  <c r="Y119" i="12"/>
  <c r="P119" i="12"/>
  <c r="U119" i="12"/>
  <c r="AE119" i="12"/>
  <c r="AB122" i="12"/>
  <c r="T122" i="12"/>
  <c r="L122" i="12"/>
  <c r="Z122" i="12"/>
  <c r="Q122" i="12"/>
  <c r="U122" i="12"/>
  <c r="AE122" i="12"/>
  <c r="Q123" i="12"/>
  <c r="AA123" i="12"/>
  <c r="AD134" i="12"/>
  <c r="V134" i="12"/>
  <c r="N134" i="12"/>
  <c r="Z134" i="12"/>
  <c r="Q134" i="12"/>
  <c r="T134" i="12"/>
  <c r="AE134" i="12"/>
  <c r="AB136" i="12"/>
  <c r="T136" i="12"/>
  <c r="L136" i="12"/>
  <c r="AE136" i="12"/>
  <c r="V136" i="12"/>
  <c r="M136" i="12"/>
  <c r="U136" i="12"/>
  <c r="Q137" i="12"/>
  <c r="G137" i="12" s="1"/>
  <c r="AB137" i="12"/>
  <c r="R140" i="12"/>
  <c r="AC140" i="12"/>
  <c r="R152" i="12"/>
  <c r="AE152" i="12"/>
  <c r="O156" i="12"/>
  <c r="G156" i="12" s="1"/>
  <c r="AB156" i="12"/>
  <c r="G157" i="12"/>
  <c r="M158" i="12"/>
  <c r="Z158" i="12"/>
  <c r="L160" i="12"/>
  <c r="X160" i="12"/>
  <c r="S162" i="12"/>
  <c r="AE162" i="12"/>
  <c r="S163" i="12"/>
  <c r="S164" i="12"/>
  <c r="S165" i="12"/>
  <c r="AE165" i="12"/>
  <c r="Q166" i="12"/>
  <c r="AD166" i="12"/>
  <c r="R167" i="12"/>
  <c r="AD167" i="12"/>
  <c r="L170" i="12"/>
  <c r="Y170" i="12"/>
  <c r="N171" i="12"/>
  <c r="Y171" i="12"/>
  <c r="N172" i="12"/>
  <c r="Z172" i="12"/>
  <c r="M176" i="12"/>
  <c r="Z176" i="12"/>
  <c r="L177" i="12"/>
  <c r="Y177" i="12"/>
  <c r="AC178" i="12"/>
  <c r="U178" i="12"/>
  <c r="M178" i="12"/>
  <c r="AD178" i="12"/>
  <c r="T178" i="12"/>
  <c r="K178" i="12"/>
  <c r="AJ178" i="12" s="1"/>
  <c r="Z178" i="12"/>
  <c r="Q178" i="12"/>
  <c r="G178" i="12" s="1"/>
  <c r="W178" i="12"/>
  <c r="Q180" i="12"/>
  <c r="AC180" i="12"/>
  <c r="S183" i="12"/>
  <c r="AE183" i="12"/>
  <c r="R184" i="12"/>
  <c r="AD184" i="12"/>
  <c r="S185" i="12"/>
  <c r="AD185" i="12"/>
  <c r="P186" i="12"/>
  <c r="AB186" i="12"/>
  <c r="K188" i="12"/>
  <c r="AJ188" i="12" s="1"/>
  <c r="X188" i="12"/>
  <c r="L189" i="12"/>
  <c r="X189" i="12"/>
  <c r="L190" i="12"/>
  <c r="Y190" i="12"/>
  <c r="X198" i="12"/>
  <c r="P198" i="12"/>
  <c r="AC198" i="12"/>
  <c r="T198" i="12"/>
  <c r="K198" i="12"/>
  <c r="AJ198" i="12" s="1"/>
  <c r="Z198" i="12"/>
  <c r="Q198" i="12"/>
  <c r="G198" i="12" s="1"/>
  <c r="V198" i="12"/>
  <c r="Q200" i="12"/>
  <c r="AB200" i="12"/>
  <c r="P201" i="12"/>
  <c r="AB201" i="12"/>
  <c r="N202" i="12"/>
  <c r="Y202" i="12"/>
  <c r="N203" i="12"/>
  <c r="Z203" i="12"/>
  <c r="L204" i="12"/>
  <c r="X204" i="12"/>
  <c r="O227" i="12"/>
  <c r="N241" i="12"/>
  <c r="G241" i="12" s="1"/>
  <c r="M245" i="12"/>
  <c r="AB250" i="12"/>
  <c r="T250" i="12"/>
  <c r="L250" i="12"/>
  <c r="Z250" i="12"/>
  <c r="Q250" i="12"/>
  <c r="AE250" i="12"/>
  <c r="V250" i="12"/>
  <c r="M250" i="12"/>
  <c r="X250" i="12"/>
  <c r="K250" i="12"/>
  <c r="AJ250" i="12" s="1"/>
  <c r="AD250" i="12"/>
  <c r="R250" i="12"/>
  <c r="AA250" i="12"/>
  <c r="O250" i="12"/>
  <c r="Y250" i="12"/>
  <c r="N250" i="12"/>
  <c r="K251" i="12"/>
  <c r="AJ251" i="12" s="1"/>
  <c r="L252" i="12"/>
  <c r="AC254" i="12"/>
  <c r="U254" i="12"/>
  <c r="M254" i="12"/>
  <c r="W254" i="12"/>
  <c r="N254" i="12"/>
  <c r="AA254" i="12"/>
  <c r="R254" i="12"/>
  <c r="X254" i="12"/>
  <c r="K254" i="12"/>
  <c r="AJ254" i="12" s="1"/>
  <c r="AD254" i="12"/>
  <c r="Q254" i="12"/>
  <c r="Z254" i="12"/>
  <c r="O254" i="12"/>
  <c r="Y254" i="12"/>
  <c r="L254" i="12"/>
  <c r="AC255" i="12"/>
  <c r="U255" i="12"/>
  <c r="M255" i="12"/>
  <c r="Z255" i="12"/>
  <c r="Q255" i="12"/>
  <c r="AE255" i="12"/>
  <c r="V255" i="12"/>
  <c r="L255" i="12"/>
  <c r="X255" i="12"/>
  <c r="K255" i="12"/>
  <c r="AJ255" i="12" s="1"/>
  <c r="AD255" i="12"/>
  <c r="R255" i="12"/>
  <c r="AA255" i="12"/>
  <c r="O255" i="12"/>
  <c r="Y255" i="12"/>
  <c r="N255" i="12"/>
  <c r="M262" i="12"/>
  <c r="L263" i="12"/>
  <c r="AD295" i="12"/>
  <c r="V295" i="12"/>
  <c r="N295" i="12"/>
  <c r="Y295" i="12"/>
  <c r="P295" i="12"/>
  <c r="AC295" i="12"/>
  <c r="T295" i="12"/>
  <c r="K295" i="12"/>
  <c r="AJ295" i="12" s="1"/>
  <c r="Z295" i="12"/>
  <c r="M295" i="12"/>
  <c r="U295" i="12"/>
  <c r="S295" i="12"/>
  <c r="AB295" i="12"/>
  <c r="Q295" i="12"/>
  <c r="AA295" i="12"/>
  <c r="O295" i="12"/>
  <c r="K296" i="12"/>
  <c r="AJ296" i="12" s="1"/>
  <c r="Q297" i="12"/>
  <c r="Q305" i="12"/>
  <c r="P339" i="12"/>
  <c r="R93" i="12"/>
  <c r="G93" i="12" s="1"/>
  <c r="X105" i="12"/>
  <c r="P105" i="12"/>
  <c r="S105" i="12"/>
  <c r="AB105" i="12"/>
  <c r="AB109" i="12"/>
  <c r="T109" i="12"/>
  <c r="L109" i="12"/>
  <c r="S109" i="12"/>
  <c r="AC109" i="12"/>
  <c r="AC117" i="12"/>
  <c r="U117" i="12"/>
  <c r="M117" i="12"/>
  <c r="S117" i="12"/>
  <c r="AB117" i="12"/>
  <c r="AB120" i="12"/>
  <c r="T120" i="12"/>
  <c r="L120" i="12"/>
  <c r="S120" i="12"/>
  <c r="AC120" i="12"/>
  <c r="AC135" i="12"/>
  <c r="U135" i="12"/>
  <c r="M135" i="12"/>
  <c r="S135" i="12"/>
  <c r="AB135" i="12"/>
  <c r="X149" i="12"/>
  <c r="P149" i="12"/>
  <c r="S149" i="12"/>
  <c r="AB149" i="12"/>
  <c r="AB153" i="12"/>
  <c r="T153" i="12"/>
  <c r="L153" i="12"/>
  <c r="S153" i="12"/>
  <c r="AC153" i="12"/>
  <c r="AC161" i="12"/>
  <c r="U161" i="12"/>
  <c r="M161" i="12"/>
  <c r="S161" i="12"/>
  <c r="AB161" i="12"/>
  <c r="P168" i="12"/>
  <c r="AC169" i="12"/>
  <c r="U169" i="12"/>
  <c r="M169" i="12"/>
  <c r="S169" i="12"/>
  <c r="AB169" i="12"/>
  <c r="X175" i="12"/>
  <c r="P175" i="12"/>
  <c r="S175" i="12"/>
  <c r="AB175" i="12"/>
  <c r="AB179" i="12"/>
  <c r="T179" i="12"/>
  <c r="L179" i="12"/>
  <c r="S179" i="12"/>
  <c r="AC179" i="12"/>
  <c r="AC187" i="12"/>
  <c r="U187" i="12"/>
  <c r="M187" i="12"/>
  <c r="S187" i="12"/>
  <c r="AB187" i="12"/>
  <c r="O197" i="12"/>
  <c r="AE199" i="12"/>
  <c r="W199" i="12"/>
  <c r="O199" i="12"/>
  <c r="G199" i="12" s="1"/>
  <c r="S199" i="12"/>
  <c r="AB199" i="12"/>
  <c r="AA215" i="12"/>
  <c r="S215" i="12"/>
  <c r="K215" i="12"/>
  <c r="AJ215" i="12" s="1"/>
  <c r="Z215" i="12"/>
  <c r="Q215" i="12"/>
  <c r="U215" i="12"/>
  <c r="AE215" i="12"/>
  <c r="Q216" i="12"/>
  <c r="S222" i="12"/>
  <c r="AE224" i="12"/>
  <c r="W224" i="12"/>
  <c r="O224" i="12"/>
  <c r="G224" i="12" s="1"/>
  <c r="AD224" i="12"/>
  <c r="U224" i="12"/>
  <c r="L224" i="12"/>
  <c r="T224" i="12"/>
  <c r="Q225" i="12"/>
  <c r="AA229" i="12"/>
  <c r="S229" i="12"/>
  <c r="K229" i="12"/>
  <c r="AJ229" i="12" s="1"/>
  <c r="Y229" i="12"/>
  <c r="P229" i="12"/>
  <c r="U229" i="12"/>
  <c r="AE229" i="12"/>
  <c r="AA232" i="12"/>
  <c r="S232" i="12"/>
  <c r="K232" i="12"/>
  <c r="AJ232" i="12" s="1"/>
  <c r="Z232" i="12"/>
  <c r="Q232" i="12"/>
  <c r="U232" i="12"/>
  <c r="AE232" i="12"/>
  <c r="L237" i="12"/>
  <c r="V237" i="12"/>
  <c r="R242" i="12"/>
  <c r="X266" i="12"/>
  <c r="P266" i="12"/>
  <c r="AA266" i="12"/>
  <c r="R266" i="12"/>
  <c r="G266" i="12" s="1"/>
  <c r="AE266" i="12"/>
  <c r="V266" i="12"/>
  <c r="M266" i="12"/>
  <c r="U266" i="12"/>
  <c r="X267" i="12"/>
  <c r="P267" i="12"/>
  <c r="AD267" i="12"/>
  <c r="U267" i="12"/>
  <c r="L267" i="12"/>
  <c r="Z267" i="12"/>
  <c r="Q267" i="12"/>
  <c r="G267" i="12" s="1"/>
  <c r="V267" i="12"/>
  <c r="K271" i="12"/>
  <c r="AJ271" i="12" s="1"/>
  <c r="X271" i="12"/>
  <c r="K272" i="12"/>
  <c r="AJ272" i="12" s="1"/>
  <c r="X272" i="12"/>
  <c r="L273" i="12"/>
  <c r="X273" i="12"/>
  <c r="K282" i="12"/>
  <c r="AJ282" i="12" s="1"/>
  <c r="X282" i="12"/>
  <c r="Q286" i="12"/>
  <c r="AB286" i="12"/>
  <c r="P287" i="12"/>
  <c r="AB287" i="12"/>
  <c r="P288" i="12"/>
  <c r="AB288" i="12"/>
  <c r="Q289" i="12"/>
  <c r="AB289" i="12"/>
  <c r="Q293" i="12"/>
  <c r="AB293" i="12"/>
  <c r="P294" i="12"/>
  <c r="AB294" i="12"/>
  <c r="K323" i="12"/>
  <c r="AJ323" i="12" s="1"/>
  <c r="X323" i="12"/>
  <c r="L327" i="12"/>
  <c r="X327" i="12"/>
  <c r="N329" i="12"/>
  <c r="AA329" i="12"/>
  <c r="L331" i="12"/>
  <c r="X331" i="12"/>
  <c r="O335" i="12"/>
  <c r="Z335" i="12"/>
  <c r="O336" i="12"/>
  <c r="AA336" i="12"/>
  <c r="O337" i="12"/>
  <c r="AA337" i="12"/>
  <c r="S347" i="12"/>
  <c r="AE347" i="12"/>
  <c r="S348" i="12"/>
  <c r="S349" i="12"/>
  <c r="O351" i="12"/>
  <c r="Z351" i="12"/>
  <c r="O352" i="12"/>
  <c r="AA352" i="12"/>
  <c r="O353" i="12"/>
  <c r="AA353" i="12"/>
  <c r="S360" i="12"/>
  <c r="R367" i="12"/>
  <c r="K369" i="12"/>
  <c r="AJ369" i="12" s="1"/>
  <c r="X369" i="12"/>
  <c r="K370" i="12"/>
  <c r="AJ370" i="12" s="1"/>
  <c r="X370" i="12"/>
  <c r="L371" i="12"/>
  <c r="X371" i="12"/>
  <c r="AC373" i="12"/>
  <c r="U373" i="12"/>
  <c r="M373" i="12"/>
  <c r="W373" i="12"/>
  <c r="N373" i="12"/>
  <c r="AA373" i="12"/>
  <c r="R373" i="12"/>
  <c r="V373" i="12"/>
  <c r="AC374" i="12"/>
  <c r="U374" i="12"/>
  <c r="M374" i="12"/>
  <c r="Z374" i="12"/>
  <c r="Q374" i="12"/>
  <c r="AE374" i="12"/>
  <c r="V374" i="12"/>
  <c r="L374" i="12"/>
  <c r="W374" i="12"/>
  <c r="AC375" i="12"/>
  <c r="U375" i="12"/>
  <c r="M375" i="12"/>
  <c r="AD375" i="12"/>
  <c r="T375" i="12"/>
  <c r="K375" i="12"/>
  <c r="AJ375" i="12" s="1"/>
  <c r="Y375" i="12"/>
  <c r="P375" i="12"/>
  <c r="W375" i="12"/>
  <c r="Q377" i="12"/>
  <c r="R378" i="12"/>
  <c r="R379" i="12"/>
  <c r="S383" i="12"/>
  <c r="S384" i="12"/>
  <c r="AE384" i="12"/>
  <c r="S385" i="12"/>
  <c r="S386" i="12"/>
  <c r="Q388" i="12"/>
  <c r="R389" i="12"/>
  <c r="P10" i="13"/>
  <c r="AB10" i="13"/>
  <c r="M14" i="13"/>
  <c r="X14" i="13"/>
  <c r="K15" i="13"/>
  <c r="AJ15" i="13" s="1"/>
  <c r="W15" i="13"/>
  <c r="L16" i="13"/>
  <c r="X16" i="13"/>
  <c r="R18" i="13"/>
  <c r="N23" i="13"/>
  <c r="G23" i="13" s="1"/>
  <c r="Y23" i="13"/>
  <c r="O25" i="13"/>
  <c r="AB25" i="13"/>
  <c r="N26" i="13"/>
  <c r="Z26" i="13"/>
  <c r="M27" i="13"/>
  <c r="Z27" i="13"/>
  <c r="L28" i="13"/>
  <c r="Y28" i="13"/>
  <c r="L29" i="13"/>
  <c r="X29" i="13"/>
  <c r="S31" i="13"/>
  <c r="AE31" i="13"/>
  <c r="S32" i="13"/>
  <c r="S33" i="13"/>
  <c r="Q35" i="13"/>
  <c r="R36" i="13"/>
  <c r="R37" i="13"/>
  <c r="L39" i="13"/>
  <c r="Y39" i="13"/>
  <c r="N40" i="13"/>
  <c r="Y40" i="13"/>
  <c r="N41" i="13"/>
  <c r="Z41" i="13"/>
  <c r="K43" i="13"/>
  <c r="AJ43" i="13" s="1"/>
  <c r="X43" i="13"/>
  <c r="K44" i="13"/>
  <c r="AJ44" i="13" s="1"/>
  <c r="X44" i="13"/>
  <c r="L45" i="13"/>
  <c r="X45" i="13"/>
  <c r="AD49" i="13"/>
  <c r="V49" i="13"/>
  <c r="N49" i="13"/>
  <c r="G49" i="13" s="1"/>
  <c r="AC49" i="13"/>
  <c r="T49" i="13"/>
  <c r="K49" i="13"/>
  <c r="AJ49" i="13" s="1"/>
  <c r="Y49" i="13"/>
  <c r="P49" i="13"/>
  <c r="W49" i="13"/>
  <c r="Q51" i="13"/>
  <c r="R52" i="13"/>
  <c r="R53" i="13"/>
  <c r="P55" i="13"/>
  <c r="AB55" i="13"/>
  <c r="P56" i="13"/>
  <c r="AB56" i="13"/>
  <c r="Q57" i="13"/>
  <c r="AB57" i="13"/>
  <c r="L63" i="13"/>
  <c r="Y63" i="13"/>
  <c r="M64" i="13"/>
  <c r="X64" i="13"/>
  <c r="L65" i="13"/>
  <c r="X65" i="13"/>
  <c r="L66" i="13"/>
  <c r="X66" i="13"/>
  <c r="M67" i="13"/>
  <c r="X67" i="13"/>
  <c r="N68" i="13"/>
  <c r="Z68" i="13"/>
  <c r="O69" i="13"/>
  <c r="AA69" i="13"/>
  <c r="Q70" i="13"/>
  <c r="AB70" i="13"/>
  <c r="R71" i="13"/>
  <c r="S72" i="13"/>
  <c r="AE72" i="13"/>
  <c r="R88" i="13"/>
  <c r="P89" i="13"/>
  <c r="AB89" i="13"/>
  <c r="N93" i="13"/>
  <c r="AA93" i="13"/>
  <c r="K95" i="13"/>
  <c r="AJ95" i="13" s="1"/>
  <c r="W95" i="13"/>
  <c r="K100" i="13"/>
  <c r="AJ100" i="13" s="1"/>
  <c r="W100" i="13"/>
  <c r="Q102" i="13"/>
  <c r="AC102" i="13"/>
  <c r="O104" i="13"/>
  <c r="Z104" i="13"/>
  <c r="O105" i="13"/>
  <c r="AB105" i="13"/>
  <c r="O106" i="13"/>
  <c r="AB106" i="13"/>
  <c r="S113" i="13"/>
  <c r="S114" i="13"/>
  <c r="O116" i="13"/>
  <c r="Z116" i="13"/>
  <c r="O117" i="13"/>
  <c r="AA117" i="13"/>
  <c r="O118" i="13"/>
  <c r="AA118" i="13"/>
  <c r="S121" i="13"/>
  <c r="AF121" i="13"/>
  <c r="AF122" i="13" s="1"/>
  <c r="Q122" i="13"/>
  <c r="AE124" i="13"/>
  <c r="W124" i="13"/>
  <c r="O124" i="13"/>
  <c r="G124" i="13" s="1"/>
  <c r="AC124" i="13"/>
  <c r="T124" i="13"/>
  <c r="K124" i="13"/>
  <c r="AJ124" i="13" s="1"/>
  <c r="Y124" i="13"/>
  <c r="P124" i="13"/>
  <c r="V124" i="13"/>
  <c r="Q126" i="13"/>
  <c r="R127" i="13"/>
  <c r="R128" i="13"/>
  <c r="R133" i="13"/>
  <c r="L135" i="13"/>
  <c r="W135" i="13"/>
  <c r="Y136" i="13"/>
  <c r="Q136" i="13"/>
  <c r="AA136" i="13"/>
  <c r="R136" i="13"/>
  <c r="AE136" i="13"/>
  <c r="V136" i="13"/>
  <c r="M136" i="13"/>
  <c r="U136" i="13"/>
  <c r="S138" i="13"/>
  <c r="K145" i="13"/>
  <c r="AJ145" i="13" s="1"/>
  <c r="Z145" i="13"/>
  <c r="R148" i="13"/>
  <c r="T151" i="13"/>
  <c r="K152" i="13"/>
  <c r="AJ152" i="13" s="1"/>
  <c r="AA152" i="13"/>
  <c r="Y156" i="13"/>
  <c r="Q156" i="13"/>
  <c r="AD156" i="13"/>
  <c r="U156" i="13"/>
  <c r="L156" i="13"/>
  <c r="Z156" i="13"/>
  <c r="P156" i="13"/>
  <c r="X156" i="13"/>
  <c r="O156" i="13"/>
  <c r="G156" i="13" s="1"/>
  <c r="W156" i="13"/>
  <c r="K157" i="13"/>
  <c r="AJ157" i="13" s="1"/>
  <c r="Y157" i="13"/>
  <c r="P167" i="13"/>
  <c r="AF167" i="13"/>
  <c r="N171" i="13"/>
  <c r="AC171" i="13"/>
  <c r="K173" i="13"/>
  <c r="AJ173" i="13" s="1"/>
  <c r="Z173" i="13"/>
  <c r="R174" i="13"/>
  <c r="AB177" i="13"/>
  <c r="T177" i="13"/>
  <c r="L177" i="13"/>
  <c r="W177" i="13"/>
  <c r="N177" i="13"/>
  <c r="AA177" i="13"/>
  <c r="R177" i="13"/>
  <c r="Z177" i="13"/>
  <c r="Q177" i="13"/>
  <c r="X177" i="13"/>
  <c r="O178" i="13"/>
  <c r="AC178" i="13"/>
  <c r="Q181" i="13"/>
  <c r="K191" i="13"/>
  <c r="AJ191" i="13" s="1"/>
  <c r="Z191" i="13"/>
  <c r="R192" i="13"/>
  <c r="AD195" i="13"/>
  <c r="V195" i="13"/>
  <c r="N195" i="13"/>
  <c r="W195" i="13"/>
  <c r="M195" i="13"/>
  <c r="AA195" i="13"/>
  <c r="R195" i="13"/>
  <c r="Z195" i="13"/>
  <c r="Q195" i="13"/>
  <c r="X195" i="13"/>
  <c r="M201" i="13"/>
  <c r="AA201" i="13"/>
  <c r="R202" i="13"/>
  <c r="AE202" i="13"/>
  <c r="O204" i="13"/>
  <c r="AC204" i="13"/>
  <c r="T205" i="13"/>
  <c r="O211" i="13"/>
  <c r="AB211" i="13"/>
  <c r="AE215" i="13"/>
  <c r="W215" i="13"/>
  <c r="O215" i="13"/>
  <c r="AC215" i="13"/>
  <c r="T215" i="13"/>
  <c r="K215" i="13"/>
  <c r="AJ215" i="13" s="1"/>
  <c r="Y215" i="13"/>
  <c r="P215" i="13"/>
  <c r="X215" i="13"/>
  <c r="N215" i="13"/>
  <c r="Z215" i="13"/>
  <c r="W226" i="13"/>
  <c r="AF229" i="13"/>
  <c r="L232" i="13"/>
  <c r="AD232" i="13"/>
  <c r="AA235" i="13"/>
  <c r="S235" i="13"/>
  <c r="K235" i="13"/>
  <c r="AJ235" i="13" s="1"/>
  <c r="W235" i="13"/>
  <c r="N235" i="13"/>
  <c r="AB235" i="13"/>
  <c r="R235" i="13"/>
  <c r="Z235" i="13"/>
  <c r="Q235" i="13"/>
  <c r="X235" i="13"/>
  <c r="O235" i="13"/>
  <c r="AC235" i="13"/>
  <c r="N255" i="13"/>
  <c r="P258" i="13"/>
  <c r="AD261" i="13"/>
  <c r="V261" i="13"/>
  <c r="N261" i="13"/>
  <c r="AE261" i="13"/>
  <c r="U261" i="13"/>
  <c r="L261" i="13"/>
  <c r="Z261" i="13"/>
  <c r="Q261" i="13"/>
  <c r="Y261" i="13"/>
  <c r="P261" i="13"/>
  <c r="W261" i="13"/>
  <c r="M261" i="13"/>
  <c r="AB261" i="13"/>
  <c r="Q271" i="13"/>
  <c r="M278" i="13"/>
  <c r="AF278" i="13"/>
  <c r="S282" i="13"/>
  <c r="AE283" i="13"/>
  <c r="W283" i="13"/>
  <c r="O283" i="13"/>
  <c r="Z283" i="13"/>
  <c r="Q283" i="13"/>
  <c r="AD283" i="13"/>
  <c r="U283" i="13"/>
  <c r="L283" i="13"/>
  <c r="AC283" i="13"/>
  <c r="T283" i="13"/>
  <c r="K283" i="13"/>
  <c r="AJ283" i="13" s="1"/>
  <c r="AA283" i="13"/>
  <c r="R283" i="13"/>
  <c r="AB283" i="13"/>
  <c r="M290" i="13"/>
  <c r="AE290" i="13"/>
  <c r="S292" i="13"/>
  <c r="R301" i="13"/>
  <c r="S305" i="13"/>
  <c r="S309" i="13"/>
  <c r="N310" i="13"/>
  <c r="V316" i="13"/>
  <c r="L317" i="13"/>
  <c r="U320" i="13"/>
  <c r="T330" i="13"/>
  <c r="W335" i="13"/>
  <c r="K338" i="13"/>
  <c r="AJ338" i="13" s="1"/>
  <c r="AF343" i="13"/>
  <c r="AB12" i="14"/>
  <c r="T12" i="14"/>
  <c r="L12" i="14"/>
  <c r="AD12" i="14"/>
  <c r="U12" i="14"/>
  <c r="K12" i="14"/>
  <c r="AJ12" i="14" s="1"/>
  <c r="Z12" i="14"/>
  <c r="Q12" i="14"/>
  <c r="AA12" i="14"/>
  <c r="O12" i="14"/>
  <c r="Y12" i="14"/>
  <c r="N12" i="14"/>
  <c r="G12" i="14" s="1"/>
  <c r="V12" i="14"/>
  <c r="S12" i="14"/>
  <c r="AE12" i="14"/>
  <c r="R12" i="14"/>
  <c r="AC12" i="14"/>
  <c r="P12" i="14"/>
  <c r="G65" i="14"/>
  <c r="AE108" i="14"/>
  <c r="W108" i="14"/>
  <c r="O108" i="14"/>
  <c r="V108" i="14"/>
  <c r="M108" i="14"/>
  <c r="AA108" i="14"/>
  <c r="Q108" i="14"/>
  <c r="Y108" i="14"/>
  <c r="L108" i="14"/>
  <c r="T108" i="14"/>
  <c r="AC108" i="14"/>
  <c r="R108" i="14"/>
  <c r="P108" i="14"/>
  <c r="N108" i="14"/>
  <c r="Z108" i="14"/>
  <c r="X108" i="14"/>
  <c r="U108" i="14"/>
  <c r="S108" i="14"/>
  <c r="AA133" i="14"/>
  <c r="S133" i="14"/>
  <c r="K133" i="14"/>
  <c r="AJ133" i="14" s="1"/>
  <c r="AE133" i="14"/>
  <c r="V133" i="14"/>
  <c r="M133" i="14"/>
  <c r="Y133" i="14"/>
  <c r="O133" i="14"/>
  <c r="T133" i="14"/>
  <c r="AB133" i="14"/>
  <c r="P133" i="14"/>
  <c r="X133" i="14"/>
  <c r="L133" i="14"/>
  <c r="R133" i="14"/>
  <c r="Q133" i="14"/>
  <c r="AC133" i="14"/>
  <c r="Z133" i="14"/>
  <c r="W133" i="14"/>
  <c r="U133" i="14"/>
  <c r="AA367" i="14"/>
  <c r="S367" i="14"/>
  <c r="K367" i="14"/>
  <c r="AJ367" i="14" s="1"/>
  <c r="AD367" i="14"/>
  <c r="U367" i="14"/>
  <c r="L367" i="14"/>
  <c r="AC367" i="14"/>
  <c r="R367" i="14"/>
  <c r="X367" i="14"/>
  <c r="N367" i="14"/>
  <c r="Z367" i="14"/>
  <c r="M367" i="14"/>
  <c r="AE367" i="14"/>
  <c r="O367" i="14"/>
  <c r="W367" i="14"/>
  <c r="T367" i="14"/>
  <c r="Q367" i="14"/>
  <c r="P367" i="14"/>
  <c r="AB367" i="14"/>
  <c r="Y367" i="14"/>
  <c r="V367" i="14"/>
  <c r="AB411" i="14"/>
  <c r="T411" i="14"/>
  <c r="L411" i="14"/>
  <c r="Z411" i="14"/>
  <c r="Q411" i="14"/>
  <c r="W411" i="14"/>
  <c r="M411" i="14"/>
  <c r="AC411" i="14"/>
  <c r="R411" i="14"/>
  <c r="U411" i="14"/>
  <c r="X411" i="14"/>
  <c r="P411" i="14"/>
  <c r="AD411" i="14"/>
  <c r="N411" i="14"/>
  <c r="O411" i="14"/>
  <c r="K411" i="14"/>
  <c r="AJ411" i="14" s="1"/>
  <c r="AA411" i="14"/>
  <c r="Y411" i="14"/>
  <c r="V411" i="14"/>
  <c r="S411" i="14"/>
  <c r="AA451" i="14"/>
  <c r="S451" i="14"/>
  <c r="K451" i="14"/>
  <c r="AJ451" i="14" s="1"/>
  <c r="W451" i="14"/>
  <c r="N451" i="14"/>
  <c r="Y451" i="14"/>
  <c r="O451" i="14"/>
  <c r="AD451" i="14"/>
  <c r="T451" i="14"/>
  <c r="AB451" i="14"/>
  <c r="M451" i="14"/>
  <c r="U451" i="14"/>
  <c r="Z451" i="14"/>
  <c r="R451" i="14"/>
  <c r="P451" i="14"/>
  <c r="V451" i="14"/>
  <c r="Q451" i="14"/>
  <c r="AE451" i="14"/>
  <c r="AC451" i="14"/>
  <c r="X451" i="14"/>
  <c r="AE482" i="14"/>
  <c r="W482" i="14"/>
  <c r="O482" i="14"/>
  <c r="Z482" i="14"/>
  <c r="Q482" i="14"/>
  <c r="AB482" i="14"/>
  <c r="R482" i="14"/>
  <c r="V482" i="14"/>
  <c r="L482" i="14"/>
  <c r="T482" i="14"/>
  <c r="AD482" i="14"/>
  <c r="N482" i="14"/>
  <c r="AC482" i="14"/>
  <c r="K482" i="14"/>
  <c r="AJ482" i="14" s="1"/>
  <c r="X482" i="14"/>
  <c r="S482" i="14"/>
  <c r="U482" i="14"/>
  <c r="P482" i="14"/>
  <c r="AA482" i="14"/>
  <c r="Y482" i="14"/>
  <c r="Y529" i="14"/>
  <c r="Q529" i="14"/>
  <c r="W529" i="14"/>
  <c r="N529" i="14"/>
  <c r="V529" i="14"/>
  <c r="L529" i="14"/>
  <c r="AB529" i="14"/>
  <c r="R529" i="14"/>
  <c r="U529" i="14"/>
  <c r="S529" i="14"/>
  <c r="AC529" i="14"/>
  <c r="K529" i="14"/>
  <c r="AJ529" i="14" s="1"/>
  <c r="X529" i="14"/>
  <c r="P529" i="14"/>
  <c r="O529" i="14"/>
  <c r="M529" i="14"/>
  <c r="AD529" i="14"/>
  <c r="AA529" i="14"/>
  <c r="Z529" i="14"/>
  <c r="T529" i="14"/>
  <c r="AC665" i="14"/>
  <c r="U665" i="14"/>
  <c r="M665" i="14"/>
  <c r="X665" i="14"/>
  <c r="O665" i="14"/>
  <c r="V665" i="14"/>
  <c r="K665" i="14"/>
  <c r="AJ665" i="14" s="1"/>
  <c r="AA665" i="14"/>
  <c r="Q665" i="14"/>
  <c r="W665" i="14"/>
  <c r="S665" i="14"/>
  <c r="T665" i="14"/>
  <c r="R665" i="14"/>
  <c r="AD665" i="14"/>
  <c r="Y665" i="14"/>
  <c r="N665" i="14"/>
  <c r="P665" i="14"/>
  <c r="L665" i="14"/>
  <c r="AE665" i="14"/>
  <c r="AB665" i="14"/>
  <c r="Z665" i="14"/>
  <c r="X222" i="12"/>
  <c r="P222" i="12"/>
  <c r="Y222" i="12"/>
  <c r="O222" i="12"/>
  <c r="G222" i="12" s="1"/>
  <c r="T222" i="12"/>
  <c r="AD222" i="12"/>
  <c r="M237" i="12"/>
  <c r="W237" i="12"/>
  <c r="Y239" i="12"/>
  <c r="Q239" i="12"/>
  <c r="AA239" i="12"/>
  <c r="R239" i="12"/>
  <c r="AE239" i="12"/>
  <c r="V239" i="12"/>
  <c r="M239" i="12"/>
  <c r="U239" i="12"/>
  <c r="Y240" i="12"/>
  <c r="Q240" i="12"/>
  <c r="G240" i="12" s="1"/>
  <c r="AD240" i="12"/>
  <c r="U240" i="12"/>
  <c r="L240" i="12"/>
  <c r="Z240" i="12"/>
  <c r="P240" i="12"/>
  <c r="V240" i="12"/>
  <c r="L271" i="12"/>
  <c r="Y271" i="12"/>
  <c r="N272" i="12"/>
  <c r="Y272" i="12"/>
  <c r="N273" i="12"/>
  <c r="Z273" i="12"/>
  <c r="N282" i="12"/>
  <c r="Y282" i="12"/>
  <c r="R286" i="12"/>
  <c r="AD286" i="12"/>
  <c r="Q287" i="12"/>
  <c r="AC287" i="12"/>
  <c r="R288" i="12"/>
  <c r="AC288" i="12"/>
  <c r="R289" i="12"/>
  <c r="AD289" i="12"/>
  <c r="R293" i="12"/>
  <c r="AD293" i="12"/>
  <c r="Q294" i="12"/>
  <c r="AC294" i="12"/>
  <c r="AE302" i="12"/>
  <c r="W302" i="12"/>
  <c r="O302" i="12"/>
  <c r="G302" i="12" s="1"/>
  <c r="AD302" i="12"/>
  <c r="U302" i="12"/>
  <c r="L302" i="12"/>
  <c r="Z302" i="12"/>
  <c r="Q302" i="12"/>
  <c r="V302" i="12"/>
  <c r="AC307" i="12"/>
  <c r="U307" i="12"/>
  <c r="M307" i="12"/>
  <c r="AA307" i="12"/>
  <c r="R307" i="12"/>
  <c r="W307" i="12"/>
  <c r="N307" i="12"/>
  <c r="V307" i="12"/>
  <c r="AD315" i="12"/>
  <c r="V315" i="12"/>
  <c r="N315" i="12"/>
  <c r="AA315" i="12"/>
  <c r="R315" i="12"/>
  <c r="W315" i="12"/>
  <c r="M315" i="12"/>
  <c r="U315" i="12"/>
  <c r="AD316" i="12"/>
  <c r="V316" i="12"/>
  <c r="N316" i="12"/>
  <c r="AE316" i="12"/>
  <c r="U316" i="12"/>
  <c r="L316" i="12"/>
  <c r="Z316" i="12"/>
  <c r="Q316" i="12"/>
  <c r="W316" i="12"/>
  <c r="M323" i="12"/>
  <c r="Y323" i="12"/>
  <c r="N327" i="12"/>
  <c r="Y327" i="12"/>
  <c r="O329" i="12"/>
  <c r="AB329" i="12"/>
  <c r="M331" i="12"/>
  <c r="Z331" i="12"/>
  <c r="AD333" i="12"/>
  <c r="V333" i="12"/>
  <c r="N333" i="12"/>
  <c r="AE333" i="12"/>
  <c r="U333" i="12"/>
  <c r="L333" i="12"/>
  <c r="Z333" i="12"/>
  <c r="Q333" i="12"/>
  <c r="W333" i="12"/>
  <c r="P335" i="12"/>
  <c r="AB335" i="12"/>
  <c r="P336" i="12"/>
  <c r="AB336" i="12"/>
  <c r="Q337" i="12"/>
  <c r="AB337" i="12"/>
  <c r="AC343" i="12"/>
  <c r="U343" i="12"/>
  <c r="M343" i="12"/>
  <c r="AA343" i="12"/>
  <c r="R343" i="12"/>
  <c r="W343" i="12"/>
  <c r="N343" i="12"/>
  <c r="V343" i="12"/>
  <c r="AC344" i="12"/>
  <c r="U344" i="12"/>
  <c r="M344" i="12"/>
  <c r="AE344" i="12"/>
  <c r="V344" i="12"/>
  <c r="L344" i="12"/>
  <c r="Z344" i="12"/>
  <c r="Q344" i="12"/>
  <c r="W344" i="12"/>
  <c r="AC345" i="12"/>
  <c r="U345" i="12"/>
  <c r="M345" i="12"/>
  <c r="Y345" i="12"/>
  <c r="P345" i="12"/>
  <c r="AD345" i="12"/>
  <c r="T345" i="12"/>
  <c r="K345" i="12"/>
  <c r="AJ345" i="12" s="1"/>
  <c r="W345" i="12"/>
  <c r="P351" i="12"/>
  <c r="AB351" i="12"/>
  <c r="P352" i="12"/>
  <c r="AB352" i="12"/>
  <c r="Q353" i="12"/>
  <c r="AB353" i="12"/>
  <c r="L369" i="12"/>
  <c r="Y369" i="12"/>
  <c r="N370" i="12"/>
  <c r="Y370" i="12"/>
  <c r="N371" i="12"/>
  <c r="Z371" i="12"/>
  <c r="R10" i="13"/>
  <c r="AC10" i="13"/>
  <c r="N14" i="13"/>
  <c r="AA14" i="13"/>
  <c r="L15" i="13"/>
  <c r="Y15" i="13"/>
  <c r="N16" i="13"/>
  <c r="Z16" i="13"/>
  <c r="O23" i="13"/>
  <c r="AB23" i="13"/>
  <c r="R25" i="13"/>
  <c r="AC25" i="13"/>
  <c r="O26" i="13"/>
  <c r="AB26" i="13"/>
  <c r="N27" i="13"/>
  <c r="AA27" i="13"/>
  <c r="O28" i="13"/>
  <c r="Z28" i="13"/>
  <c r="N29" i="13"/>
  <c r="Z29" i="13"/>
  <c r="O39" i="13"/>
  <c r="Z39" i="13"/>
  <c r="O40" i="13"/>
  <c r="AA40" i="13"/>
  <c r="O41" i="13"/>
  <c r="AA41" i="13"/>
  <c r="L43" i="13"/>
  <c r="Y43" i="13"/>
  <c r="N44" i="13"/>
  <c r="Y44" i="13"/>
  <c r="N45" i="13"/>
  <c r="Z45" i="13"/>
  <c r="Q55" i="13"/>
  <c r="AC55" i="13"/>
  <c r="R56" i="13"/>
  <c r="AC56" i="13"/>
  <c r="R57" i="13"/>
  <c r="AE57" i="13"/>
  <c r="O63" i="13"/>
  <c r="Z63" i="13"/>
  <c r="N64" i="13"/>
  <c r="Z64" i="13"/>
  <c r="M65" i="13"/>
  <c r="Y65" i="13"/>
  <c r="N66" i="13"/>
  <c r="Y66" i="13"/>
  <c r="N67" i="13"/>
  <c r="Z67" i="13"/>
  <c r="O68" i="13"/>
  <c r="AA68" i="13"/>
  <c r="Q69" i="13"/>
  <c r="AB69" i="13"/>
  <c r="R70" i="13"/>
  <c r="AE70" i="13"/>
  <c r="Q89" i="13"/>
  <c r="AC89" i="13"/>
  <c r="Y91" i="13"/>
  <c r="Q91" i="13"/>
  <c r="AD91" i="13"/>
  <c r="U91" i="13"/>
  <c r="L91" i="13"/>
  <c r="Z91" i="13"/>
  <c r="P91" i="13"/>
  <c r="V91" i="13"/>
  <c r="O93" i="13"/>
  <c r="AB93" i="13"/>
  <c r="M95" i="13"/>
  <c r="X95" i="13"/>
  <c r="L100" i="13"/>
  <c r="Y100" i="13"/>
  <c r="R102" i="13"/>
  <c r="AE102" i="13"/>
  <c r="P104" i="13"/>
  <c r="AC104" i="13"/>
  <c r="P105" i="13"/>
  <c r="AC105" i="13"/>
  <c r="Q106" i="13"/>
  <c r="AC106" i="13"/>
  <c r="P116" i="13"/>
  <c r="AB116" i="13"/>
  <c r="P117" i="13"/>
  <c r="AB117" i="13"/>
  <c r="Q118" i="13"/>
  <c r="AB118" i="13"/>
  <c r="X132" i="13"/>
  <c r="P132" i="13"/>
  <c r="Y132" i="13"/>
  <c r="O132" i="13"/>
  <c r="G132" i="13" s="1"/>
  <c r="AC132" i="13"/>
  <c r="T132" i="13"/>
  <c r="K132" i="13"/>
  <c r="AJ132" i="13" s="1"/>
  <c r="V132" i="13"/>
  <c r="M135" i="13"/>
  <c r="Z135" i="13"/>
  <c r="Y137" i="13"/>
  <c r="Q137" i="13"/>
  <c r="AC137" i="13"/>
  <c r="T137" i="13"/>
  <c r="K137" i="13"/>
  <c r="AJ137" i="13" s="1"/>
  <c r="X137" i="13"/>
  <c r="O137" i="13"/>
  <c r="V137" i="13"/>
  <c r="Y140" i="13"/>
  <c r="Q140" i="13"/>
  <c r="AA140" i="13"/>
  <c r="R140" i="13"/>
  <c r="AE140" i="13"/>
  <c r="V140" i="13"/>
  <c r="M140" i="13"/>
  <c r="AD140" i="13"/>
  <c r="U140" i="13"/>
  <c r="L140" i="13"/>
  <c r="X140" i="13"/>
  <c r="N145" i="13"/>
  <c r="AB145" i="13"/>
  <c r="S148" i="13"/>
  <c r="X149" i="13"/>
  <c r="P149" i="13"/>
  <c r="AC149" i="13"/>
  <c r="T149" i="13"/>
  <c r="K149" i="13"/>
  <c r="AJ149" i="13" s="1"/>
  <c r="Y149" i="13"/>
  <c r="O149" i="13"/>
  <c r="W149" i="13"/>
  <c r="N149" i="13"/>
  <c r="Z149" i="13"/>
  <c r="M152" i="13"/>
  <c r="AB152" i="13"/>
  <c r="L157" i="13"/>
  <c r="AB157" i="13"/>
  <c r="R167" i="13"/>
  <c r="AB170" i="13"/>
  <c r="T170" i="13"/>
  <c r="L170" i="13"/>
  <c r="Z170" i="13"/>
  <c r="Q170" i="13"/>
  <c r="AE170" i="13"/>
  <c r="V170" i="13"/>
  <c r="M170" i="13"/>
  <c r="AD170" i="13"/>
  <c r="U170" i="13"/>
  <c r="K170" i="13"/>
  <c r="AJ170" i="13" s="1"/>
  <c r="Y170" i="13"/>
  <c r="Q171" i="13"/>
  <c r="AE171" i="13"/>
  <c r="O173" i="13"/>
  <c r="AC173" i="13"/>
  <c r="S174" i="13"/>
  <c r="P178" i="13"/>
  <c r="S181" i="13"/>
  <c r="AB182" i="13"/>
  <c r="T182" i="13"/>
  <c r="L182" i="13"/>
  <c r="AE182" i="13"/>
  <c r="V182" i="13"/>
  <c r="M182" i="13"/>
  <c r="Z182" i="13"/>
  <c r="Q182" i="13"/>
  <c r="Y182" i="13"/>
  <c r="P182" i="13"/>
  <c r="X182" i="13"/>
  <c r="O191" i="13"/>
  <c r="AB191" i="13"/>
  <c r="S192" i="13"/>
  <c r="N201" i="13"/>
  <c r="AB201" i="13"/>
  <c r="S202" i="13"/>
  <c r="Q204" i="13"/>
  <c r="P211" i="13"/>
  <c r="AC211" i="13"/>
  <c r="AE217" i="13"/>
  <c r="W217" i="13"/>
  <c r="O217" i="13"/>
  <c r="AA217" i="13"/>
  <c r="R217" i="13"/>
  <c r="V217" i="13"/>
  <c r="M217" i="13"/>
  <c r="AD217" i="13"/>
  <c r="U217" i="13"/>
  <c r="L217" i="13"/>
  <c r="Y217" i="13"/>
  <c r="O232" i="13"/>
  <c r="AF240" i="13"/>
  <c r="O255" i="13"/>
  <c r="S258" i="13"/>
  <c r="AD264" i="13"/>
  <c r="V264" i="13"/>
  <c r="N264" i="13"/>
  <c r="W264" i="13"/>
  <c r="M264" i="13"/>
  <c r="AA264" i="13"/>
  <c r="R264" i="13"/>
  <c r="Z264" i="13"/>
  <c r="Q264" i="13"/>
  <c r="X264" i="13"/>
  <c r="O264" i="13"/>
  <c r="AB264" i="13"/>
  <c r="R271" i="13"/>
  <c r="Q278" i="13"/>
  <c r="T282" i="13"/>
  <c r="N290" i="13"/>
  <c r="T292" i="13"/>
  <c r="T301" i="13"/>
  <c r="W305" i="13"/>
  <c r="T309" i="13"/>
  <c r="O310" i="13"/>
  <c r="Y316" i="13"/>
  <c r="P317" i="13"/>
  <c r="V320" i="13"/>
  <c r="U330" i="13"/>
  <c r="S338" i="13"/>
  <c r="Y82" i="14"/>
  <c r="Q82" i="14"/>
  <c r="AE82" i="14"/>
  <c r="V82" i="14"/>
  <c r="M82" i="14"/>
  <c r="AB82" i="14"/>
  <c r="R82" i="14"/>
  <c r="X82" i="14"/>
  <c r="N82" i="14"/>
  <c r="U82" i="14"/>
  <c r="K82" i="14"/>
  <c r="AJ82" i="14" s="1"/>
  <c r="AD82" i="14"/>
  <c r="O82" i="14"/>
  <c r="AC82" i="14"/>
  <c r="L82" i="14"/>
  <c r="W82" i="14"/>
  <c r="T82" i="14"/>
  <c r="S82" i="14"/>
  <c r="P82" i="14"/>
  <c r="Y188" i="14"/>
  <c r="Q188" i="14"/>
  <c r="AE188" i="14"/>
  <c r="V188" i="14"/>
  <c r="M188" i="14"/>
  <c r="Z188" i="14"/>
  <c r="O188" i="14"/>
  <c r="AB188" i="14"/>
  <c r="P188" i="14"/>
  <c r="W188" i="14"/>
  <c r="K188" i="14"/>
  <c r="AJ188" i="14" s="1"/>
  <c r="T188" i="14"/>
  <c r="N188" i="14"/>
  <c r="AD188" i="14"/>
  <c r="L188" i="14"/>
  <c r="X188" i="14"/>
  <c r="U188" i="14"/>
  <c r="S188" i="14"/>
  <c r="R188" i="14"/>
  <c r="AB333" i="14"/>
  <c r="T333" i="14"/>
  <c r="L333" i="14"/>
  <c r="X333" i="14"/>
  <c r="O333" i="14"/>
  <c r="AC333" i="14"/>
  <c r="R333" i="14"/>
  <c r="W333" i="14"/>
  <c r="M333" i="14"/>
  <c r="V333" i="14"/>
  <c r="AD333" i="14"/>
  <c r="N333" i="14"/>
  <c r="Y333" i="14"/>
  <c r="S333" i="14"/>
  <c r="P333" i="14"/>
  <c r="K333" i="14"/>
  <c r="AJ333" i="14" s="1"/>
  <c r="AA333" i="14"/>
  <c r="Z333" i="14"/>
  <c r="U333" i="14"/>
  <c r="Q333" i="14"/>
  <c r="Y398" i="14"/>
  <c r="Q398" i="14"/>
  <c r="AC398" i="14"/>
  <c r="T398" i="14"/>
  <c r="K398" i="14"/>
  <c r="AJ398" i="14" s="1"/>
  <c r="AA398" i="14"/>
  <c r="P398" i="14"/>
  <c r="V398" i="14"/>
  <c r="L398" i="14"/>
  <c r="AB398" i="14"/>
  <c r="N398" i="14"/>
  <c r="S398" i="14"/>
  <c r="AD398" i="14"/>
  <c r="M398" i="14"/>
  <c r="X398" i="14"/>
  <c r="U398" i="14"/>
  <c r="R398" i="14"/>
  <c r="AE398" i="14"/>
  <c r="Z398" i="14"/>
  <c r="W398" i="14"/>
  <c r="AE435" i="14"/>
  <c r="W435" i="14"/>
  <c r="O435" i="14"/>
  <c r="Y435" i="14"/>
  <c r="P435" i="14"/>
  <c r="X435" i="14"/>
  <c r="M435" i="14"/>
  <c r="AC435" i="14"/>
  <c r="S435" i="14"/>
  <c r="U435" i="14"/>
  <c r="V435" i="14"/>
  <c r="Q435" i="14"/>
  <c r="AB435" i="14"/>
  <c r="L435" i="14"/>
  <c r="R435" i="14"/>
  <c r="N435" i="14"/>
  <c r="AD435" i="14"/>
  <c r="AA435" i="14"/>
  <c r="Z435" i="14"/>
  <c r="T435" i="14"/>
  <c r="G450" i="14"/>
  <c r="L451" i="14"/>
  <c r="AD466" i="14"/>
  <c r="V466" i="14"/>
  <c r="N466" i="14"/>
  <c r="W466" i="14"/>
  <c r="M466" i="14"/>
  <c r="U466" i="14"/>
  <c r="K466" i="14"/>
  <c r="AJ466" i="14" s="1"/>
  <c r="AA466" i="14"/>
  <c r="Q466" i="14"/>
  <c r="AC466" i="14"/>
  <c r="P466" i="14"/>
  <c r="S466" i="14"/>
  <c r="AE466" i="14"/>
  <c r="L466" i="14"/>
  <c r="Y466" i="14"/>
  <c r="T466" i="14"/>
  <c r="X466" i="14"/>
  <c r="R466" i="14"/>
  <c r="AB466" i="14"/>
  <c r="Z466" i="14"/>
  <c r="M482" i="14"/>
  <c r="AC506" i="14"/>
  <c r="U506" i="14"/>
  <c r="M506" i="14"/>
  <c r="W506" i="14"/>
  <c r="N506" i="14"/>
  <c r="AA506" i="14"/>
  <c r="Q506" i="14"/>
  <c r="V506" i="14"/>
  <c r="K506" i="14"/>
  <c r="AJ506" i="14" s="1"/>
  <c r="AD506" i="14"/>
  <c r="P506" i="14"/>
  <c r="S506" i="14"/>
  <c r="Z506" i="14"/>
  <c r="T506" i="14"/>
  <c r="O506" i="14"/>
  <c r="X506" i="14"/>
  <c r="R506" i="14"/>
  <c r="AE506" i="14"/>
  <c r="AB506" i="14"/>
  <c r="Y506" i="14"/>
  <c r="AB545" i="14"/>
  <c r="T545" i="14"/>
  <c r="L545" i="14"/>
  <c r="X545" i="14"/>
  <c r="O545" i="14"/>
  <c r="Y545" i="14"/>
  <c r="N545" i="14"/>
  <c r="AD545" i="14"/>
  <c r="S545" i="14"/>
  <c r="AE545" i="14"/>
  <c r="Q545" i="14"/>
  <c r="W545" i="14"/>
  <c r="V545" i="14"/>
  <c r="P545" i="14"/>
  <c r="AC545" i="14"/>
  <c r="K545" i="14"/>
  <c r="AJ545" i="14" s="1"/>
  <c r="R545" i="14"/>
  <c r="M545" i="14"/>
  <c r="AA545" i="14"/>
  <c r="Z545" i="14"/>
  <c r="U545" i="14"/>
  <c r="AC578" i="14"/>
  <c r="U578" i="14"/>
  <c r="M578" i="14"/>
  <c r="AE578" i="14"/>
  <c r="V578" i="14"/>
  <c r="L578" i="14"/>
  <c r="X578" i="14"/>
  <c r="N578" i="14"/>
  <c r="AB578" i="14"/>
  <c r="R578" i="14"/>
  <c r="W578" i="14"/>
  <c r="S578" i="14"/>
  <c r="AD578" i="14"/>
  <c r="K578" i="14"/>
  <c r="AJ578" i="14" s="1"/>
  <c r="Y578" i="14"/>
  <c r="Q578" i="14"/>
  <c r="T578" i="14"/>
  <c r="P578" i="14"/>
  <c r="AA578" i="14"/>
  <c r="Z578" i="14"/>
  <c r="AE618" i="14"/>
  <c r="W618" i="14"/>
  <c r="O618" i="14"/>
  <c r="AA618" i="14"/>
  <c r="R618" i="14"/>
  <c r="AB618" i="14"/>
  <c r="Q618" i="14"/>
  <c r="V618" i="14"/>
  <c r="L618" i="14"/>
  <c r="AD618" i="14"/>
  <c r="P618" i="14"/>
  <c r="Z618" i="14"/>
  <c r="M618" i="14"/>
  <c r="U618" i="14"/>
  <c r="Y618" i="14"/>
  <c r="S618" i="14"/>
  <c r="K618" i="14"/>
  <c r="AJ618" i="14" s="1"/>
  <c r="X618" i="14"/>
  <c r="T618" i="14"/>
  <c r="AC618" i="14"/>
  <c r="AC347" i="12"/>
  <c r="U347" i="12"/>
  <c r="M347" i="12"/>
  <c r="W347" i="12"/>
  <c r="N347" i="12"/>
  <c r="AA347" i="12"/>
  <c r="R347" i="12"/>
  <c r="V347" i="12"/>
  <c r="AC348" i="12"/>
  <c r="U348" i="12"/>
  <c r="M348" i="12"/>
  <c r="Z348" i="12"/>
  <c r="Q348" i="12"/>
  <c r="AE348" i="12"/>
  <c r="V348" i="12"/>
  <c r="L348" i="12"/>
  <c r="W348" i="12"/>
  <c r="AC349" i="12"/>
  <c r="U349" i="12"/>
  <c r="M349" i="12"/>
  <c r="AD349" i="12"/>
  <c r="T349" i="12"/>
  <c r="K349" i="12"/>
  <c r="AJ349" i="12" s="1"/>
  <c r="Y349" i="12"/>
  <c r="P349" i="12"/>
  <c r="W349" i="12"/>
  <c r="AD360" i="12"/>
  <c r="V360" i="12"/>
  <c r="N360" i="12"/>
  <c r="AE360" i="12"/>
  <c r="U360" i="12"/>
  <c r="L360" i="12"/>
  <c r="Z360" i="12"/>
  <c r="Q360" i="12"/>
  <c r="W360" i="12"/>
  <c r="AD383" i="12"/>
  <c r="V383" i="12"/>
  <c r="N383" i="12"/>
  <c r="G383" i="12" s="1"/>
  <c r="Y383" i="12"/>
  <c r="P383" i="12"/>
  <c r="AC383" i="12"/>
  <c r="T383" i="12"/>
  <c r="K383" i="12"/>
  <c r="AJ383" i="12" s="1"/>
  <c r="W383" i="12"/>
  <c r="AC384" i="12"/>
  <c r="U384" i="12"/>
  <c r="M384" i="12"/>
  <c r="AA384" i="12"/>
  <c r="R384" i="12"/>
  <c r="W384" i="12"/>
  <c r="N384" i="12"/>
  <c r="V384" i="12"/>
  <c r="AC385" i="12"/>
  <c r="U385" i="12"/>
  <c r="M385" i="12"/>
  <c r="AE385" i="12"/>
  <c r="V385" i="12"/>
  <c r="L385" i="12"/>
  <c r="Z385" i="12"/>
  <c r="Q385" i="12"/>
  <c r="W385" i="12"/>
  <c r="AC386" i="12"/>
  <c r="U386" i="12"/>
  <c r="M386" i="12"/>
  <c r="Y386" i="12"/>
  <c r="P386" i="12"/>
  <c r="AD386" i="12"/>
  <c r="T386" i="12"/>
  <c r="K386" i="12"/>
  <c r="AJ386" i="12" s="1"/>
  <c r="W386" i="12"/>
  <c r="O14" i="13"/>
  <c r="AB14" i="13"/>
  <c r="O16" i="13"/>
  <c r="AB16" i="13"/>
  <c r="P23" i="13"/>
  <c r="AC23" i="13"/>
  <c r="Q27" i="13"/>
  <c r="AB27" i="13"/>
  <c r="P28" i="13"/>
  <c r="AB28" i="13"/>
  <c r="AC31" i="13"/>
  <c r="U31" i="13"/>
  <c r="M31" i="13"/>
  <c r="AA31" i="13"/>
  <c r="R31" i="13"/>
  <c r="W31" i="13"/>
  <c r="N31" i="13"/>
  <c r="V31" i="13"/>
  <c r="AC32" i="13"/>
  <c r="U32" i="13"/>
  <c r="M32" i="13"/>
  <c r="AE32" i="13"/>
  <c r="V32" i="13"/>
  <c r="L32" i="13"/>
  <c r="Z32" i="13"/>
  <c r="Q32" i="13"/>
  <c r="W32" i="13"/>
  <c r="AC33" i="13"/>
  <c r="U33" i="13"/>
  <c r="M33" i="13"/>
  <c r="Y33" i="13"/>
  <c r="P33" i="13"/>
  <c r="AD33" i="13"/>
  <c r="T33" i="13"/>
  <c r="K33" i="13"/>
  <c r="AJ33" i="13" s="1"/>
  <c r="W33" i="13"/>
  <c r="P39" i="13"/>
  <c r="AB39" i="13"/>
  <c r="P40" i="13"/>
  <c r="AB40" i="13"/>
  <c r="Q41" i="13"/>
  <c r="AB41" i="13"/>
  <c r="P63" i="13"/>
  <c r="AB63" i="13"/>
  <c r="Q68" i="13"/>
  <c r="AC68" i="13"/>
  <c r="X72" i="13"/>
  <c r="P72" i="13"/>
  <c r="Y72" i="13"/>
  <c r="O72" i="13"/>
  <c r="AC72" i="13"/>
  <c r="T72" i="13"/>
  <c r="K72" i="13"/>
  <c r="V72" i="13"/>
  <c r="AC113" i="13"/>
  <c r="U113" i="13"/>
  <c r="M113" i="13"/>
  <c r="Z113" i="13"/>
  <c r="Q113" i="13"/>
  <c r="AE113" i="13"/>
  <c r="V113" i="13"/>
  <c r="L113" i="13"/>
  <c r="W113" i="13"/>
  <c r="AC114" i="13"/>
  <c r="U114" i="13"/>
  <c r="M114" i="13"/>
  <c r="AD114" i="13"/>
  <c r="T114" i="13"/>
  <c r="K114" i="13"/>
  <c r="AJ114" i="13" s="1"/>
  <c r="Y114" i="13"/>
  <c r="P114" i="13"/>
  <c r="W114" i="13"/>
  <c r="AD121" i="13"/>
  <c r="V121" i="13"/>
  <c r="N121" i="13"/>
  <c r="AE121" i="13"/>
  <c r="U121" i="13"/>
  <c r="L121" i="13"/>
  <c r="Z121" i="13"/>
  <c r="Q121" i="13"/>
  <c r="W121" i="13"/>
  <c r="Y138" i="13"/>
  <c r="Q138" i="13"/>
  <c r="AE138" i="13"/>
  <c r="V138" i="13"/>
  <c r="M138" i="13"/>
  <c r="AA138" i="13"/>
  <c r="R138" i="13"/>
  <c r="Z138" i="13"/>
  <c r="U138" i="13"/>
  <c r="X151" i="13"/>
  <c r="P151" i="13"/>
  <c r="AA151" i="13"/>
  <c r="R151" i="13"/>
  <c r="AE151" i="13"/>
  <c r="V151" i="13"/>
  <c r="M151" i="13"/>
  <c r="AD151" i="13"/>
  <c r="U151" i="13"/>
  <c r="L151" i="13"/>
  <c r="Y151" i="13"/>
  <c r="R171" i="13"/>
  <c r="R178" i="13"/>
  <c r="X205" i="13"/>
  <c r="P205" i="13"/>
  <c r="AD205" i="13"/>
  <c r="U205" i="13"/>
  <c r="L205" i="13"/>
  <c r="Z205" i="13"/>
  <c r="Q205" i="13"/>
  <c r="Y205" i="13"/>
  <c r="O205" i="13"/>
  <c r="W205" i="13"/>
  <c r="Q211" i="13"/>
  <c r="Y226" i="13"/>
  <c r="Q226" i="13"/>
  <c r="AD226" i="13"/>
  <c r="U226" i="13"/>
  <c r="L226" i="13"/>
  <c r="Z226" i="13"/>
  <c r="P226" i="13"/>
  <c r="X226" i="13"/>
  <c r="O226" i="13"/>
  <c r="AE226" i="13"/>
  <c r="V226" i="13"/>
  <c r="M226" i="13"/>
  <c r="AB226" i="13"/>
  <c r="S271" i="13"/>
  <c r="T317" i="13"/>
  <c r="W330" i="13"/>
  <c r="AD143" i="14"/>
  <c r="V143" i="14"/>
  <c r="N143" i="14"/>
  <c r="W143" i="14"/>
  <c r="M143" i="14"/>
  <c r="AA143" i="14"/>
  <c r="Q143" i="14"/>
  <c r="AB143" i="14"/>
  <c r="P143" i="14"/>
  <c r="X143" i="14"/>
  <c r="K143" i="14"/>
  <c r="AJ143" i="14" s="1"/>
  <c r="T143" i="14"/>
  <c r="R143" i="14"/>
  <c r="O143" i="14"/>
  <c r="Z143" i="14"/>
  <c r="Y143" i="14"/>
  <c r="U143" i="14"/>
  <c r="S143" i="14"/>
  <c r="Y172" i="14"/>
  <c r="Q172" i="14"/>
  <c r="AE172" i="14"/>
  <c r="V172" i="14"/>
  <c r="M172" i="14"/>
  <c r="Z172" i="14"/>
  <c r="O172" i="14"/>
  <c r="W172" i="14"/>
  <c r="K172" i="14"/>
  <c r="AJ172" i="14" s="1"/>
  <c r="AD172" i="14"/>
  <c r="S172" i="14"/>
  <c r="AB172" i="14"/>
  <c r="P172" i="14"/>
  <c r="N172" i="14"/>
  <c r="L172" i="14"/>
  <c r="X172" i="14"/>
  <c r="U172" i="14"/>
  <c r="T172" i="14"/>
  <c r="R172" i="14"/>
  <c r="Y178" i="14"/>
  <c r="Q178" i="14"/>
  <c r="AA178" i="14"/>
  <c r="R178" i="14"/>
  <c r="AC178" i="14"/>
  <c r="S178" i="14"/>
  <c r="W178" i="14"/>
  <c r="L178" i="14"/>
  <c r="AE178" i="14"/>
  <c r="T178" i="14"/>
  <c r="AB178" i="14"/>
  <c r="O178" i="14"/>
  <c r="M178" i="14"/>
  <c r="AD178" i="14"/>
  <c r="K178" i="14"/>
  <c r="AJ178" i="14" s="1"/>
  <c r="V178" i="14"/>
  <c r="U178" i="14"/>
  <c r="P178" i="14"/>
  <c r="N178" i="14"/>
  <c r="Y186" i="14"/>
  <c r="Q186" i="14"/>
  <c r="AA186" i="14"/>
  <c r="R186" i="14"/>
  <c r="W186" i="14"/>
  <c r="M186" i="14"/>
  <c r="AE186" i="14"/>
  <c r="T186" i="14"/>
  <c r="AB186" i="14"/>
  <c r="O186" i="14"/>
  <c r="X186" i="14"/>
  <c r="L186" i="14"/>
  <c r="N186" i="14"/>
  <c r="AD186" i="14"/>
  <c r="K186" i="14"/>
  <c r="AJ186" i="14" s="1"/>
  <c r="V186" i="14"/>
  <c r="U186" i="14"/>
  <c r="S186" i="14"/>
  <c r="P186" i="14"/>
  <c r="AC295" i="14"/>
  <c r="U295" i="14"/>
  <c r="M295" i="14"/>
  <c r="Z295" i="14"/>
  <c r="Q295" i="14"/>
  <c r="AE295" i="14"/>
  <c r="V295" i="14"/>
  <c r="L295" i="14"/>
  <c r="S295" i="14"/>
  <c r="W295" i="14"/>
  <c r="AD295" i="14"/>
  <c r="P295" i="14"/>
  <c r="AA295" i="14"/>
  <c r="N295" i="14"/>
  <c r="R295" i="14"/>
  <c r="O295" i="14"/>
  <c r="AB295" i="14"/>
  <c r="Y295" i="14"/>
  <c r="X295" i="14"/>
  <c r="T295" i="14"/>
  <c r="Y316" i="14"/>
  <c r="Q316" i="14"/>
  <c r="X316" i="14"/>
  <c r="O316" i="14"/>
  <c r="AB316" i="14"/>
  <c r="R316" i="14"/>
  <c r="V316" i="14"/>
  <c r="L316" i="14"/>
  <c r="AD316" i="14"/>
  <c r="P316" i="14"/>
  <c r="W316" i="14"/>
  <c r="S316" i="14"/>
  <c r="AC316" i="14"/>
  <c r="M316" i="14"/>
  <c r="N316" i="14"/>
  <c r="G316" i="14" s="1"/>
  <c r="K316" i="14"/>
  <c r="AJ316" i="14" s="1"/>
  <c r="AA316" i="14"/>
  <c r="Z316" i="14"/>
  <c r="U316" i="14"/>
  <c r="T316" i="14"/>
  <c r="Y402" i="14"/>
  <c r="Q402" i="14"/>
  <c r="AC402" i="14"/>
  <c r="T402" i="14"/>
  <c r="K402" i="14"/>
  <c r="AJ402" i="14" s="1"/>
  <c r="AD402" i="14"/>
  <c r="S402" i="14"/>
  <c r="X402" i="14"/>
  <c r="N402" i="14"/>
  <c r="R402" i="14"/>
  <c r="W402" i="14"/>
  <c r="P402" i="14"/>
  <c r="AB402" i="14"/>
  <c r="M402" i="14"/>
  <c r="U402" i="14"/>
  <c r="O402" i="14"/>
  <c r="AE402" i="14"/>
  <c r="AA402" i="14"/>
  <c r="Z402" i="14"/>
  <c r="V402" i="14"/>
  <c r="G406" i="14"/>
  <c r="G618" i="14"/>
  <c r="AB9" i="15"/>
  <c r="T9" i="15"/>
  <c r="L9" i="15"/>
  <c r="X9" i="15"/>
  <c r="O9" i="15"/>
  <c r="Y9" i="15"/>
  <c r="N9" i="15"/>
  <c r="G9" i="15" s="1"/>
  <c r="AE9" i="15"/>
  <c r="S9" i="15"/>
  <c r="Z9" i="15"/>
  <c r="M9" i="15"/>
  <c r="U9" i="15"/>
  <c r="Q9" i="15"/>
  <c r="W9" i="15"/>
  <c r="V9" i="15"/>
  <c r="K9" i="15"/>
  <c r="AJ9" i="15" s="1"/>
  <c r="AD9" i="15"/>
  <c r="AA9" i="15"/>
  <c r="AC9" i="15"/>
  <c r="R9" i="15"/>
  <c r="AC168" i="12"/>
  <c r="U168" i="12"/>
  <c r="M168" i="12"/>
  <c r="S168" i="12"/>
  <c r="AB168" i="12"/>
  <c r="Y197" i="12"/>
  <c r="Q197" i="12"/>
  <c r="S197" i="12"/>
  <c r="AB197" i="12"/>
  <c r="AA216" i="12"/>
  <c r="S216" i="12"/>
  <c r="K216" i="12"/>
  <c r="AJ216" i="12" s="1"/>
  <c r="AD216" i="12"/>
  <c r="U216" i="12"/>
  <c r="L216" i="12"/>
  <c r="V216" i="12"/>
  <c r="L222" i="12"/>
  <c r="V222" i="12"/>
  <c r="AD225" i="12"/>
  <c r="V225" i="12"/>
  <c r="N225" i="12"/>
  <c r="G225" i="12" s="1"/>
  <c r="X225" i="12"/>
  <c r="O225" i="12"/>
  <c r="T225" i="12"/>
  <c r="AE225" i="12"/>
  <c r="O237" i="12"/>
  <c r="L239" i="12"/>
  <c r="X239" i="12"/>
  <c r="M240" i="12"/>
  <c r="X240" i="12"/>
  <c r="AE242" i="12"/>
  <c r="W242" i="12"/>
  <c r="O242" i="12"/>
  <c r="G242" i="12" s="1"/>
  <c r="Y242" i="12"/>
  <c r="P242" i="12"/>
  <c r="AC242" i="12"/>
  <c r="T242" i="12"/>
  <c r="K242" i="12"/>
  <c r="AJ242" i="12" s="1"/>
  <c r="V242" i="12"/>
  <c r="P271" i="12"/>
  <c r="P272" i="12"/>
  <c r="Q273" i="12"/>
  <c r="P282" i="12"/>
  <c r="M302" i="12"/>
  <c r="Y302" i="12"/>
  <c r="L307" i="12"/>
  <c r="Y307" i="12"/>
  <c r="L315" i="12"/>
  <c r="Y315" i="12"/>
  <c r="M316" i="12"/>
  <c r="Y316" i="12"/>
  <c r="P323" i="12"/>
  <c r="P327" i="12"/>
  <c r="S329" i="12"/>
  <c r="AE329" i="12"/>
  <c r="Q331" i="12"/>
  <c r="M333" i="12"/>
  <c r="Y333" i="12"/>
  <c r="S335" i="12"/>
  <c r="AE335" i="12"/>
  <c r="S336" i="12"/>
  <c r="S337" i="12"/>
  <c r="L343" i="12"/>
  <c r="Y343" i="12"/>
  <c r="N344" i="12"/>
  <c r="Y344" i="12"/>
  <c r="N345" i="12"/>
  <c r="Z345" i="12"/>
  <c r="K347" i="12"/>
  <c r="AJ347" i="12" s="1"/>
  <c r="X347" i="12"/>
  <c r="K348" i="12"/>
  <c r="AJ348" i="12" s="1"/>
  <c r="X348" i="12"/>
  <c r="L349" i="12"/>
  <c r="X349" i="12"/>
  <c r="S351" i="12"/>
  <c r="AE351" i="12"/>
  <c r="S352" i="12"/>
  <c r="S353" i="12"/>
  <c r="K360" i="12"/>
  <c r="AJ360" i="12" s="1"/>
  <c r="X360" i="12"/>
  <c r="AD367" i="12"/>
  <c r="V367" i="12"/>
  <c r="N367" i="12"/>
  <c r="AE367" i="12"/>
  <c r="U367" i="12"/>
  <c r="L367" i="12"/>
  <c r="Z367" i="12"/>
  <c r="Q367" i="12"/>
  <c r="W367" i="12"/>
  <c r="P369" i="12"/>
  <c r="P370" i="12"/>
  <c r="Q371" i="12"/>
  <c r="AC377" i="12"/>
  <c r="U377" i="12"/>
  <c r="M377" i="12"/>
  <c r="AA377" i="12"/>
  <c r="R377" i="12"/>
  <c r="W377" i="12"/>
  <c r="N377" i="12"/>
  <c r="V377" i="12"/>
  <c r="AC378" i="12"/>
  <c r="U378" i="12"/>
  <c r="M378" i="12"/>
  <c r="AE378" i="12"/>
  <c r="V378" i="12"/>
  <c r="L378" i="12"/>
  <c r="Z378" i="12"/>
  <c r="Q378" i="12"/>
  <c r="W378" i="12"/>
  <c r="AC379" i="12"/>
  <c r="U379" i="12"/>
  <c r="M379" i="12"/>
  <c r="Y379" i="12"/>
  <c r="P379" i="12"/>
  <c r="AD379" i="12"/>
  <c r="T379" i="12"/>
  <c r="K379" i="12"/>
  <c r="AJ379" i="12" s="1"/>
  <c r="W379" i="12"/>
  <c r="L383" i="12"/>
  <c r="X383" i="12"/>
  <c r="K384" i="12"/>
  <c r="AJ384" i="12" s="1"/>
  <c r="X384" i="12"/>
  <c r="K385" i="12"/>
  <c r="AJ385" i="12" s="1"/>
  <c r="X385" i="12"/>
  <c r="L386" i="12"/>
  <c r="X386" i="12"/>
  <c r="AC388" i="12"/>
  <c r="U388" i="12"/>
  <c r="M388" i="12"/>
  <c r="W388" i="12"/>
  <c r="N388" i="12"/>
  <c r="AA388" i="12"/>
  <c r="R388" i="12"/>
  <c r="V388" i="12"/>
  <c r="AC389" i="12"/>
  <c r="U389" i="12"/>
  <c r="M389" i="12"/>
  <c r="Z389" i="12"/>
  <c r="Q389" i="12"/>
  <c r="AE389" i="12"/>
  <c r="V389" i="12"/>
  <c r="L389" i="12"/>
  <c r="W389" i="12"/>
  <c r="R14" i="13"/>
  <c r="AC14" i="13"/>
  <c r="O15" i="13"/>
  <c r="P16" i="13"/>
  <c r="AC16" i="13"/>
  <c r="AA18" i="13"/>
  <c r="S18" i="13"/>
  <c r="K18" i="13"/>
  <c r="AJ18" i="13" s="1"/>
  <c r="Y18" i="13"/>
  <c r="P18" i="13"/>
  <c r="AD18" i="13"/>
  <c r="U18" i="13"/>
  <c r="L18" i="13"/>
  <c r="W18" i="13"/>
  <c r="R23" i="13"/>
  <c r="AD23" i="13"/>
  <c r="S26" i="13"/>
  <c r="AD26" i="13"/>
  <c r="R27" i="13"/>
  <c r="AD27" i="13"/>
  <c r="Q28" i="13"/>
  <c r="AC28" i="13"/>
  <c r="Q29" i="13"/>
  <c r="K31" i="13"/>
  <c r="AJ31" i="13" s="1"/>
  <c r="X31" i="13"/>
  <c r="K32" i="13"/>
  <c r="AJ32" i="13" s="1"/>
  <c r="X32" i="13"/>
  <c r="L33" i="13"/>
  <c r="X33" i="13"/>
  <c r="AC35" i="13"/>
  <c r="U35" i="13"/>
  <c r="M35" i="13"/>
  <c r="W35" i="13"/>
  <c r="N35" i="13"/>
  <c r="AA35" i="13"/>
  <c r="R35" i="13"/>
  <c r="V35" i="13"/>
  <c r="AC36" i="13"/>
  <c r="U36" i="13"/>
  <c r="M36" i="13"/>
  <c r="Z36" i="13"/>
  <c r="Q36" i="13"/>
  <c r="AE36" i="13"/>
  <c r="V36" i="13"/>
  <c r="L36" i="13"/>
  <c r="W36" i="13"/>
  <c r="AC37" i="13"/>
  <c r="U37" i="13"/>
  <c r="M37" i="13"/>
  <c r="AD37" i="13"/>
  <c r="T37" i="13"/>
  <c r="K37" i="13"/>
  <c r="AJ37" i="13" s="1"/>
  <c r="Y37" i="13"/>
  <c r="P37" i="13"/>
  <c r="W37" i="13"/>
  <c r="Q39" i="13"/>
  <c r="AD39" i="13"/>
  <c r="R40" i="13"/>
  <c r="AD40" i="13"/>
  <c r="R41" i="13"/>
  <c r="AE41" i="13"/>
  <c r="P43" i="13"/>
  <c r="P44" i="13"/>
  <c r="Q45" i="13"/>
  <c r="AD51" i="13"/>
  <c r="V51" i="13"/>
  <c r="N51" i="13"/>
  <c r="AA51" i="13"/>
  <c r="R51" i="13"/>
  <c r="W51" i="13"/>
  <c r="M51" i="13"/>
  <c r="U51" i="13"/>
  <c r="AD52" i="13"/>
  <c r="V52" i="13"/>
  <c r="N52" i="13"/>
  <c r="AE52" i="13"/>
  <c r="U52" i="13"/>
  <c r="L52" i="13"/>
  <c r="Z52" i="13"/>
  <c r="Q52" i="13"/>
  <c r="W52" i="13"/>
  <c r="AD53" i="13"/>
  <c r="V53" i="13"/>
  <c r="N53" i="13"/>
  <c r="Y53" i="13"/>
  <c r="P53" i="13"/>
  <c r="AC53" i="13"/>
  <c r="T53" i="13"/>
  <c r="K53" i="13"/>
  <c r="AJ53" i="13" s="1"/>
  <c r="W53" i="13"/>
  <c r="Q63" i="13"/>
  <c r="AD63" i="13"/>
  <c r="Q64" i="13"/>
  <c r="P65" i="13"/>
  <c r="P66" i="13"/>
  <c r="Q67" i="13"/>
  <c r="R68" i="13"/>
  <c r="AE68" i="13"/>
  <c r="S69" i="13"/>
  <c r="AE71" i="13"/>
  <c r="W71" i="13"/>
  <c r="O71" i="13"/>
  <c r="AC71" i="13"/>
  <c r="T71" i="13"/>
  <c r="K71" i="13"/>
  <c r="Y71" i="13"/>
  <c r="P71" i="13"/>
  <c r="V71" i="13"/>
  <c r="L72" i="13"/>
  <c r="W72" i="13"/>
  <c r="X88" i="13"/>
  <c r="P88" i="13"/>
  <c r="AD88" i="13"/>
  <c r="U88" i="13"/>
  <c r="L88" i="13"/>
  <c r="Z88" i="13"/>
  <c r="Q88" i="13"/>
  <c r="G88" i="13" s="1"/>
  <c r="V88" i="13"/>
  <c r="M91" i="13"/>
  <c r="X91" i="13"/>
  <c r="S93" i="13"/>
  <c r="AE93" i="13"/>
  <c r="O95" i="13"/>
  <c r="O100" i="13"/>
  <c r="T104" i="13"/>
  <c r="AE104" i="13"/>
  <c r="T105" i="13"/>
  <c r="T106" i="13"/>
  <c r="K113" i="13"/>
  <c r="AJ113" i="13" s="1"/>
  <c r="X113" i="13"/>
  <c r="L114" i="13"/>
  <c r="X114" i="13"/>
  <c r="S116" i="13"/>
  <c r="AE116" i="13"/>
  <c r="S117" i="13"/>
  <c r="S118" i="13"/>
  <c r="K121" i="13"/>
  <c r="AJ121" i="13" s="1"/>
  <c r="X121" i="13"/>
  <c r="AB122" i="13"/>
  <c r="T122" i="13"/>
  <c r="L122" i="13"/>
  <c r="W122" i="13"/>
  <c r="N122" i="13"/>
  <c r="AA122" i="13"/>
  <c r="R122" i="13"/>
  <c r="V122" i="13"/>
  <c r="AE126" i="13"/>
  <c r="W126" i="13"/>
  <c r="O126" i="13"/>
  <c r="AA126" i="13"/>
  <c r="R126" i="13"/>
  <c r="V126" i="13"/>
  <c r="M126" i="13"/>
  <c r="U126" i="13"/>
  <c r="AE127" i="13"/>
  <c r="W127" i="13"/>
  <c r="O127" i="13"/>
  <c r="AD127" i="13"/>
  <c r="U127" i="13"/>
  <c r="L127" i="13"/>
  <c r="Z127" i="13"/>
  <c r="Q127" i="13"/>
  <c r="V127" i="13"/>
  <c r="AE128" i="13"/>
  <c r="W128" i="13"/>
  <c r="O128" i="13"/>
  <c r="Y128" i="13"/>
  <c r="P128" i="13"/>
  <c r="AC128" i="13"/>
  <c r="T128" i="13"/>
  <c r="K128" i="13"/>
  <c r="AJ128" i="13" s="1"/>
  <c r="V128" i="13"/>
  <c r="M132" i="13"/>
  <c r="Z132" i="13"/>
  <c r="AD133" i="13"/>
  <c r="V133" i="13"/>
  <c r="N133" i="13"/>
  <c r="Z133" i="13"/>
  <c r="Q133" i="13"/>
  <c r="AE133" i="13"/>
  <c r="U133" i="13"/>
  <c r="L133" i="13"/>
  <c r="W133" i="13"/>
  <c r="P135" i="13"/>
  <c r="M137" i="13"/>
  <c r="Z137" i="13"/>
  <c r="K138" i="13"/>
  <c r="AJ138" i="13" s="1"/>
  <c r="W138" i="13"/>
  <c r="N140" i="13"/>
  <c r="AB140" i="13"/>
  <c r="M149" i="13"/>
  <c r="AB149" i="13"/>
  <c r="K151" i="13"/>
  <c r="AJ151" i="13" s="1"/>
  <c r="Z151" i="13"/>
  <c r="R152" i="13"/>
  <c r="P157" i="13"/>
  <c r="W167" i="13"/>
  <c r="O170" i="13"/>
  <c r="G170" i="13" s="1"/>
  <c r="AC170" i="13"/>
  <c r="S171" i="13"/>
  <c r="S178" i="13"/>
  <c r="AB179" i="13"/>
  <c r="T179" i="13"/>
  <c r="L179" i="13"/>
  <c r="AD179" i="13"/>
  <c r="U179" i="13"/>
  <c r="K179" i="13"/>
  <c r="AJ179" i="13" s="1"/>
  <c r="Y179" i="13"/>
  <c r="P179" i="13"/>
  <c r="X179" i="13"/>
  <c r="O179" i="13"/>
  <c r="Z179" i="13"/>
  <c r="N182" i="13"/>
  <c r="AC182" i="13"/>
  <c r="AA188" i="13"/>
  <c r="S188" i="13"/>
  <c r="K188" i="13"/>
  <c r="AJ188" i="13" s="1"/>
  <c r="Z188" i="13"/>
  <c r="Q188" i="13"/>
  <c r="G188" i="13" s="1"/>
  <c r="AE188" i="13"/>
  <c r="V188" i="13"/>
  <c r="M188" i="13"/>
  <c r="AD188" i="13"/>
  <c r="U188" i="13"/>
  <c r="L188" i="13"/>
  <c r="Y188" i="13"/>
  <c r="Q191" i="13"/>
  <c r="AE198" i="13"/>
  <c r="W198" i="13"/>
  <c r="O198" i="13"/>
  <c r="AA198" i="13"/>
  <c r="R198" i="13"/>
  <c r="V198" i="13"/>
  <c r="M198" i="13"/>
  <c r="AD198" i="13"/>
  <c r="U198" i="13"/>
  <c r="L198" i="13"/>
  <c r="Y198" i="13"/>
  <c r="R201" i="13"/>
  <c r="T204" i="13"/>
  <c r="K205" i="13"/>
  <c r="AJ205" i="13" s="1"/>
  <c r="AA205" i="13"/>
  <c r="S211" i="13"/>
  <c r="AE214" i="13"/>
  <c r="W214" i="13"/>
  <c r="O214" i="13"/>
  <c r="Z214" i="13"/>
  <c r="Q214" i="13"/>
  <c r="AD214" i="13"/>
  <c r="U214" i="13"/>
  <c r="L214" i="13"/>
  <c r="AC214" i="13"/>
  <c r="T214" i="13"/>
  <c r="K214" i="13"/>
  <c r="AJ214" i="13" s="1"/>
  <c r="Y214" i="13"/>
  <c r="N217" i="13"/>
  <c r="AB217" i="13"/>
  <c r="Y224" i="13"/>
  <c r="Q224" i="13"/>
  <c r="Z224" i="13"/>
  <c r="P224" i="13"/>
  <c r="AD224" i="13"/>
  <c r="U224" i="13"/>
  <c r="L224" i="13"/>
  <c r="AC224" i="13"/>
  <c r="T224" i="13"/>
  <c r="K224" i="13"/>
  <c r="AJ224" i="13" s="1"/>
  <c r="X224" i="13"/>
  <c r="K226" i="13"/>
  <c r="AJ226" i="13" s="1"/>
  <c r="AC226" i="13"/>
  <c r="AE241" i="13"/>
  <c r="W241" i="13"/>
  <c r="O241" i="13"/>
  <c r="Z241" i="13"/>
  <c r="Q241" i="13"/>
  <c r="AD241" i="13"/>
  <c r="U241" i="13"/>
  <c r="L241" i="13"/>
  <c r="AC241" i="13"/>
  <c r="T241" i="13"/>
  <c r="K241" i="13"/>
  <c r="AJ241" i="13" s="1"/>
  <c r="AA241" i="13"/>
  <c r="R241" i="13"/>
  <c r="AB241" i="13"/>
  <c r="AB254" i="13"/>
  <c r="T254" i="13"/>
  <c r="L254" i="13"/>
  <c r="W254" i="13"/>
  <c r="N254" i="13"/>
  <c r="AA254" i="13"/>
  <c r="R254" i="13"/>
  <c r="Z254" i="13"/>
  <c r="Q254" i="13"/>
  <c r="X254" i="13"/>
  <c r="O254" i="13"/>
  <c r="AC254" i="13"/>
  <c r="V258" i="13"/>
  <c r="R261" i="13"/>
  <c r="L264" i="13"/>
  <c r="AE264" i="13"/>
  <c r="X270" i="13"/>
  <c r="P270" i="13"/>
  <c r="Z270" i="13"/>
  <c r="Q270" i="13"/>
  <c r="AD270" i="13"/>
  <c r="U270" i="13"/>
  <c r="L270" i="13"/>
  <c r="AC270" i="13"/>
  <c r="T270" i="13"/>
  <c r="K270" i="13"/>
  <c r="AJ270" i="13" s="1"/>
  <c r="AA270" i="13"/>
  <c r="R270" i="13"/>
  <c r="AB270" i="13"/>
  <c r="V271" i="13"/>
  <c r="AB279" i="13"/>
  <c r="T279" i="13"/>
  <c r="L279" i="13"/>
  <c r="AE279" i="13"/>
  <c r="V279" i="13"/>
  <c r="M279" i="13"/>
  <c r="Z279" i="13"/>
  <c r="Q279" i="13"/>
  <c r="Y279" i="13"/>
  <c r="P279" i="13"/>
  <c r="W279" i="13"/>
  <c r="N279" i="13"/>
  <c r="AC279" i="13"/>
  <c r="P283" i="13"/>
  <c r="AE284" i="13"/>
  <c r="W284" i="13"/>
  <c r="O284" i="13"/>
  <c r="AC284" i="13"/>
  <c r="T284" i="13"/>
  <c r="K284" i="13"/>
  <c r="AJ284" i="13" s="1"/>
  <c r="Y284" i="13"/>
  <c r="P284" i="13"/>
  <c r="X284" i="13"/>
  <c r="N284" i="13"/>
  <c r="AD284" i="13"/>
  <c r="U284" i="13"/>
  <c r="L284" i="13"/>
  <c r="AB284" i="13"/>
  <c r="X287" i="13"/>
  <c r="P287" i="13"/>
  <c r="Z287" i="13"/>
  <c r="Q287" i="13"/>
  <c r="AD287" i="13"/>
  <c r="U287" i="13"/>
  <c r="L287" i="13"/>
  <c r="AC287" i="13"/>
  <c r="T287" i="13"/>
  <c r="K287" i="13"/>
  <c r="AJ287" i="13" s="1"/>
  <c r="AA287" i="13"/>
  <c r="R287" i="13"/>
  <c r="AB287" i="13"/>
  <c r="S290" i="13"/>
  <c r="X301" i="13"/>
  <c r="T310" i="13"/>
  <c r="U317" i="13"/>
  <c r="AC335" i="13"/>
  <c r="U335" i="13"/>
  <c r="M335" i="13"/>
  <c r="X335" i="13"/>
  <c r="O335" i="13"/>
  <c r="Y335" i="13"/>
  <c r="N335" i="13"/>
  <c r="AD335" i="13"/>
  <c r="S335" i="13"/>
  <c r="AB335" i="13"/>
  <c r="R335" i="13"/>
  <c r="AA335" i="13"/>
  <c r="Q335" i="13"/>
  <c r="Z335" i="13"/>
  <c r="P335" i="13"/>
  <c r="X127" i="14"/>
  <c r="P127" i="14"/>
  <c r="AC127" i="14"/>
  <c r="T127" i="14"/>
  <c r="K127" i="14"/>
  <c r="AJ127" i="14" s="1"/>
  <c r="AB127" i="14"/>
  <c r="R127" i="14"/>
  <c r="AE127" i="14"/>
  <c r="S127" i="14"/>
  <c r="Z127" i="14"/>
  <c r="N127" i="14"/>
  <c r="W127" i="14"/>
  <c r="L127" i="14"/>
  <c r="O127" i="14"/>
  <c r="M127" i="14"/>
  <c r="Y127" i="14"/>
  <c r="V127" i="14"/>
  <c r="U127" i="14"/>
  <c r="Q127" i="14"/>
  <c r="L143" i="14"/>
  <c r="Y162" i="14"/>
  <c r="Q162" i="14"/>
  <c r="AA162" i="14"/>
  <c r="R162" i="14"/>
  <c r="AC162" i="14"/>
  <c r="S162" i="14"/>
  <c r="AE162" i="14"/>
  <c r="T162" i="14"/>
  <c r="Z162" i="14"/>
  <c r="N162" i="14"/>
  <c r="W162" i="14"/>
  <c r="L162" i="14"/>
  <c r="M162" i="14"/>
  <c r="AD162" i="14"/>
  <c r="K162" i="14"/>
  <c r="AJ162" i="14" s="1"/>
  <c r="V162" i="14"/>
  <c r="U162" i="14"/>
  <c r="P162" i="14"/>
  <c r="O162" i="14"/>
  <c r="AA172" i="14"/>
  <c r="X178" i="14"/>
  <c r="Z186" i="14"/>
  <c r="AE276" i="14"/>
  <c r="W276" i="14"/>
  <c r="O276" i="14"/>
  <c r="V276" i="14"/>
  <c r="M276" i="14"/>
  <c r="AA276" i="14"/>
  <c r="R276" i="14"/>
  <c r="Z276" i="14"/>
  <c r="N276" i="14"/>
  <c r="U276" i="14"/>
  <c r="AD276" i="14"/>
  <c r="Q276" i="14"/>
  <c r="AB276" i="14"/>
  <c r="L276" i="14"/>
  <c r="S276" i="14"/>
  <c r="P276" i="14"/>
  <c r="AC276" i="14"/>
  <c r="Y276" i="14"/>
  <c r="X276" i="14"/>
  <c r="T276" i="14"/>
  <c r="K295" i="14"/>
  <c r="AJ295" i="14" s="1"/>
  <c r="AE316" i="14"/>
  <c r="L402" i="14"/>
  <c r="AA452" i="14"/>
  <c r="S452" i="14"/>
  <c r="K452" i="14"/>
  <c r="AJ452" i="14" s="1"/>
  <c r="Z452" i="14"/>
  <c r="Q452" i="14"/>
  <c r="V452" i="14"/>
  <c r="L452" i="14"/>
  <c r="AB452" i="14"/>
  <c r="P452" i="14"/>
  <c r="AE452" i="14"/>
  <c r="R452" i="14"/>
  <c r="AC452" i="14"/>
  <c r="M452" i="14"/>
  <c r="U452" i="14"/>
  <c r="N452" i="14"/>
  <c r="Y452" i="14"/>
  <c r="W452" i="14"/>
  <c r="T452" i="14"/>
  <c r="AD452" i="14"/>
  <c r="X452" i="14"/>
  <c r="AB547" i="14"/>
  <c r="T547" i="14"/>
  <c r="L547" i="14"/>
  <c r="AE547" i="14"/>
  <c r="V547" i="14"/>
  <c r="M547" i="14"/>
  <c r="AA547" i="14"/>
  <c r="Q547" i="14"/>
  <c r="W547" i="14"/>
  <c r="K547" i="14"/>
  <c r="AJ547" i="14" s="1"/>
  <c r="R547" i="14"/>
  <c r="AC547" i="14"/>
  <c r="N547" i="14"/>
  <c r="O547" i="14"/>
  <c r="Y547" i="14"/>
  <c r="U547" i="14"/>
  <c r="S547" i="14"/>
  <c r="P547" i="14"/>
  <c r="AD547" i="14"/>
  <c r="Z547" i="14"/>
  <c r="X547" i="14"/>
  <c r="AB647" i="14"/>
  <c r="T647" i="14"/>
  <c r="L647" i="14"/>
  <c r="Z647" i="14"/>
  <c r="Q647" i="14"/>
  <c r="V647" i="14"/>
  <c r="K647" i="14"/>
  <c r="AJ647" i="14" s="1"/>
  <c r="AA647" i="14"/>
  <c r="P647" i="14"/>
  <c r="S647" i="14"/>
  <c r="AD647" i="14"/>
  <c r="O647" i="14"/>
  <c r="R647" i="14"/>
  <c r="W647" i="14"/>
  <c r="M647" i="14"/>
  <c r="AC647" i="14"/>
  <c r="X647" i="14"/>
  <c r="U647" i="14"/>
  <c r="AE647" i="14"/>
  <c r="Y647" i="14"/>
  <c r="P9" i="15"/>
  <c r="X286" i="12"/>
  <c r="P286" i="12"/>
  <c r="AC286" i="12"/>
  <c r="T286" i="12"/>
  <c r="K286" i="12"/>
  <c r="AJ286" i="12" s="1"/>
  <c r="Y286" i="12"/>
  <c r="O286" i="12"/>
  <c r="V286" i="12"/>
  <c r="AE287" i="12"/>
  <c r="W287" i="12"/>
  <c r="O287" i="12"/>
  <c r="V287" i="12"/>
  <c r="M287" i="12"/>
  <c r="AA287" i="12"/>
  <c r="R287" i="12"/>
  <c r="U287" i="12"/>
  <c r="AE288" i="12"/>
  <c r="W288" i="12"/>
  <c r="O288" i="12"/>
  <c r="Z288" i="12"/>
  <c r="Q288" i="12"/>
  <c r="AD288" i="12"/>
  <c r="U288" i="12"/>
  <c r="L288" i="12"/>
  <c r="V288" i="12"/>
  <c r="AE289" i="12"/>
  <c r="W289" i="12"/>
  <c r="O289" i="12"/>
  <c r="AC289" i="12"/>
  <c r="T289" i="12"/>
  <c r="K289" i="12"/>
  <c r="AJ289" i="12" s="1"/>
  <c r="Y289" i="12"/>
  <c r="P289" i="12"/>
  <c r="V289" i="12"/>
  <c r="X293" i="12"/>
  <c r="P293" i="12"/>
  <c r="AC293" i="12"/>
  <c r="T293" i="12"/>
  <c r="K293" i="12"/>
  <c r="AJ293" i="12" s="1"/>
  <c r="Y293" i="12"/>
  <c r="O293" i="12"/>
  <c r="V293" i="12"/>
  <c r="AE294" i="12"/>
  <c r="W294" i="12"/>
  <c r="O294" i="12"/>
  <c r="V294" i="12"/>
  <c r="M294" i="12"/>
  <c r="AA294" i="12"/>
  <c r="R294" i="12"/>
  <c r="U294" i="12"/>
  <c r="L347" i="12"/>
  <c r="Y347" i="12"/>
  <c r="N348" i="12"/>
  <c r="Y348" i="12"/>
  <c r="N349" i="12"/>
  <c r="Z349" i="12"/>
  <c r="M360" i="12"/>
  <c r="Y360" i="12"/>
  <c r="M383" i="12"/>
  <c r="Z383" i="12"/>
  <c r="L384" i="12"/>
  <c r="Y384" i="12"/>
  <c r="N385" i="12"/>
  <c r="Y385" i="12"/>
  <c r="N386" i="12"/>
  <c r="Z386" i="12"/>
  <c r="AD10" i="13"/>
  <c r="V10" i="13"/>
  <c r="N10" i="13"/>
  <c r="Z10" i="13"/>
  <c r="Q10" i="13"/>
  <c r="AE10" i="13"/>
  <c r="U10" i="13"/>
  <c r="L10" i="13"/>
  <c r="W10" i="13"/>
  <c r="S14" i="13"/>
  <c r="AE14" i="13"/>
  <c r="S16" i="13"/>
  <c r="AD16" i="13"/>
  <c r="T23" i="13"/>
  <c r="Y25" i="13"/>
  <c r="Q25" i="13"/>
  <c r="AD25" i="13"/>
  <c r="U25" i="13"/>
  <c r="L25" i="13"/>
  <c r="Z25" i="13"/>
  <c r="P25" i="13"/>
  <c r="V25" i="13"/>
  <c r="S27" i="13"/>
  <c r="S28" i="13"/>
  <c r="AE28" i="13"/>
  <c r="L31" i="13"/>
  <c r="Y31" i="13"/>
  <c r="N32" i="13"/>
  <c r="Y32" i="13"/>
  <c r="N33" i="13"/>
  <c r="Z33" i="13"/>
  <c r="S39" i="13"/>
  <c r="AE39" i="13"/>
  <c r="S40" i="13"/>
  <c r="S41" i="13"/>
  <c r="AD55" i="13"/>
  <c r="V55" i="13"/>
  <c r="N55" i="13"/>
  <c r="W55" i="13"/>
  <c r="M55" i="13"/>
  <c r="AA55" i="13"/>
  <c r="R55" i="13"/>
  <c r="U55" i="13"/>
  <c r="AD56" i="13"/>
  <c r="V56" i="13"/>
  <c r="N56" i="13"/>
  <c r="Z56" i="13"/>
  <c r="Q56" i="13"/>
  <c r="AE56" i="13"/>
  <c r="U56" i="13"/>
  <c r="L56" i="13"/>
  <c r="W56" i="13"/>
  <c r="AD57" i="13"/>
  <c r="V57" i="13"/>
  <c r="N57" i="13"/>
  <c r="AC57" i="13"/>
  <c r="T57" i="13"/>
  <c r="K57" i="13"/>
  <c r="AJ57" i="13" s="1"/>
  <c r="Y57" i="13"/>
  <c r="P57" i="13"/>
  <c r="W57" i="13"/>
  <c r="S63" i="13"/>
  <c r="AE63" i="13"/>
  <c r="S68" i="13"/>
  <c r="AD70" i="13"/>
  <c r="V70" i="13"/>
  <c r="N70" i="13"/>
  <c r="Y70" i="13"/>
  <c r="P70" i="13"/>
  <c r="AC70" i="13"/>
  <c r="T70" i="13"/>
  <c r="K70" i="13"/>
  <c r="W70" i="13"/>
  <c r="M72" i="13"/>
  <c r="Z72" i="13"/>
  <c r="AF287" i="13"/>
  <c r="AF220" i="13"/>
  <c r="AF334" i="13"/>
  <c r="AF325" i="13"/>
  <c r="AD89" i="13"/>
  <c r="V89" i="13"/>
  <c r="N89" i="13"/>
  <c r="W89" i="13"/>
  <c r="M89" i="13"/>
  <c r="AA89" i="13"/>
  <c r="R89" i="13"/>
  <c r="U89" i="13"/>
  <c r="G91" i="13"/>
  <c r="AF99" i="13"/>
  <c r="AF100" i="13" s="1"/>
  <c r="AA102" i="13"/>
  <c r="S102" i="13"/>
  <c r="K102" i="13"/>
  <c r="AJ102" i="13" s="1"/>
  <c r="Y102" i="13"/>
  <c r="P102" i="13"/>
  <c r="AD102" i="13"/>
  <c r="U102" i="13"/>
  <c r="L102" i="13"/>
  <c r="W102" i="13"/>
  <c r="N113" i="13"/>
  <c r="Y113" i="13"/>
  <c r="N114" i="13"/>
  <c r="Z114" i="13"/>
  <c r="M121" i="13"/>
  <c r="Y121" i="13"/>
  <c r="L138" i="13"/>
  <c r="X138" i="13"/>
  <c r="X148" i="13"/>
  <c r="P148" i="13"/>
  <c r="Z148" i="13"/>
  <c r="Q148" i="13"/>
  <c r="AD148" i="13"/>
  <c r="U148" i="13"/>
  <c r="L148" i="13"/>
  <c r="AC148" i="13"/>
  <c r="T148" i="13"/>
  <c r="K148" i="13"/>
  <c r="AJ148" i="13" s="1"/>
  <c r="Y148" i="13"/>
  <c r="N151" i="13"/>
  <c r="AB151" i="13"/>
  <c r="V171" i="13"/>
  <c r="AB174" i="13"/>
  <c r="T174" i="13"/>
  <c r="L174" i="13"/>
  <c r="AE174" i="13"/>
  <c r="V174" i="13"/>
  <c r="M174" i="13"/>
  <c r="Z174" i="13"/>
  <c r="Q174" i="13"/>
  <c r="Y174" i="13"/>
  <c r="P174" i="13"/>
  <c r="X174" i="13"/>
  <c r="W178" i="13"/>
  <c r="AB181" i="13"/>
  <c r="T181" i="13"/>
  <c r="L181" i="13"/>
  <c r="AA181" i="13"/>
  <c r="R181" i="13"/>
  <c r="W181" i="13"/>
  <c r="N181" i="13"/>
  <c r="AE181" i="13"/>
  <c r="V181" i="13"/>
  <c r="M181" i="13"/>
  <c r="Y181" i="13"/>
  <c r="S191" i="13"/>
  <c r="AD192" i="13"/>
  <c r="V192" i="13"/>
  <c r="N192" i="13"/>
  <c r="AE192" i="13"/>
  <c r="U192" i="13"/>
  <c r="L192" i="13"/>
  <c r="Z192" i="13"/>
  <c r="Q192" i="13"/>
  <c r="Y192" i="13"/>
  <c r="P192" i="13"/>
  <c r="X192" i="13"/>
  <c r="S201" i="13"/>
  <c r="X202" i="13"/>
  <c r="P202" i="13"/>
  <c r="AC202" i="13"/>
  <c r="T202" i="13"/>
  <c r="K202" i="13"/>
  <c r="AJ202" i="13" s="1"/>
  <c r="Y202" i="13"/>
  <c r="O202" i="13"/>
  <c r="W202" i="13"/>
  <c r="N202" i="13"/>
  <c r="Z202" i="13"/>
  <c r="M205" i="13"/>
  <c r="AB205" i="13"/>
  <c r="T211" i="13"/>
  <c r="N226" i="13"/>
  <c r="Z271" i="13"/>
  <c r="AE282" i="13"/>
  <c r="W282" i="13"/>
  <c r="O282" i="13"/>
  <c r="V282" i="13"/>
  <c r="M282" i="13"/>
  <c r="AA282" i="13"/>
  <c r="R282" i="13"/>
  <c r="Z282" i="13"/>
  <c r="Q282" i="13"/>
  <c r="X282" i="13"/>
  <c r="N282" i="13"/>
  <c r="AB282" i="13"/>
  <c r="Y292" i="13"/>
  <c r="Q292" i="13"/>
  <c r="AD292" i="13"/>
  <c r="U292" i="13"/>
  <c r="L292" i="13"/>
  <c r="Z292" i="13"/>
  <c r="P292" i="13"/>
  <c r="X292" i="13"/>
  <c r="O292" i="13"/>
  <c r="AE292" i="13"/>
  <c r="V292" i="13"/>
  <c r="M292" i="13"/>
  <c r="AB292" i="13"/>
  <c r="AF296" i="13"/>
  <c r="AB305" i="13"/>
  <c r="T305" i="13"/>
  <c r="L305" i="13"/>
  <c r="AD305" i="13"/>
  <c r="U305" i="13"/>
  <c r="K305" i="13"/>
  <c r="AJ305" i="13" s="1"/>
  <c r="Y305" i="13"/>
  <c r="P305" i="13"/>
  <c r="X305" i="13"/>
  <c r="O305" i="13"/>
  <c r="G305" i="13" s="1"/>
  <c r="AE305" i="13"/>
  <c r="V305" i="13"/>
  <c r="M305" i="13"/>
  <c r="AC305" i="13"/>
  <c r="AC309" i="13"/>
  <c r="U309" i="13"/>
  <c r="M309" i="13"/>
  <c r="AE309" i="13"/>
  <c r="V309" i="13"/>
  <c r="L309" i="13"/>
  <c r="Z309" i="13"/>
  <c r="Q309" i="13"/>
  <c r="Y309" i="13"/>
  <c r="P309" i="13"/>
  <c r="W309" i="13"/>
  <c r="N309" i="13"/>
  <c r="AB309" i="13"/>
  <c r="AA316" i="13"/>
  <c r="S316" i="13"/>
  <c r="K316" i="13"/>
  <c r="AJ316" i="13" s="1"/>
  <c r="AD316" i="13"/>
  <c r="U316" i="13"/>
  <c r="L316" i="13"/>
  <c r="AC316" i="13"/>
  <c r="R316" i="13"/>
  <c r="X316" i="13"/>
  <c r="N316" i="13"/>
  <c r="W316" i="13"/>
  <c r="M316" i="13"/>
  <c r="AE316" i="13"/>
  <c r="T316" i="13"/>
  <c r="W317" i="13"/>
  <c r="AB320" i="13"/>
  <c r="T320" i="13"/>
  <c r="L320" i="13"/>
  <c r="X320" i="13"/>
  <c r="O320" i="13"/>
  <c r="W320" i="13"/>
  <c r="M320" i="13"/>
  <c r="AC320" i="13"/>
  <c r="R320" i="13"/>
  <c r="AA320" i="13"/>
  <c r="Q320" i="13"/>
  <c r="Y320" i="13"/>
  <c r="N320" i="13"/>
  <c r="AE320" i="13"/>
  <c r="AA127" i="14"/>
  <c r="AC143" i="14"/>
  <c r="AD155" i="14"/>
  <c r="V155" i="14"/>
  <c r="N155" i="14"/>
  <c r="AA155" i="14"/>
  <c r="R155" i="14"/>
  <c r="AB155" i="14"/>
  <c r="Q155" i="14"/>
  <c r="Z155" i="14"/>
  <c r="O155" i="14"/>
  <c r="W155" i="14"/>
  <c r="K155" i="14"/>
  <c r="AJ155" i="14" s="1"/>
  <c r="T155" i="14"/>
  <c r="M155" i="14"/>
  <c r="AE155" i="14"/>
  <c r="L155" i="14"/>
  <c r="X155" i="14"/>
  <c r="U155" i="14"/>
  <c r="S155" i="14"/>
  <c r="P155" i="14"/>
  <c r="X162" i="14"/>
  <c r="AC172" i="14"/>
  <c r="Z178" i="14"/>
  <c r="AC186" i="14"/>
  <c r="Y200" i="14"/>
  <c r="Q200" i="14"/>
  <c r="AC200" i="14"/>
  <c r="T200" i="14"/>
  <c r="K200" i="14"/>
  <c r="AJ200" i="14" s="1"/>
  <c r="Z200" i="14"/>
  <c r="O200" i="14"/>
  <c r="X200" i="14"/>
  <c r="M200" i="14"/>
  <c r="U200" i="14"/>
  <c r="AD200" i="14"/>
  <c r="R200" i="14"/>
  <c r="P200" i="14"/>
  <c r="N200" i="14"/>
  <c r="G200" i="14" s="1"/>
  <c r="AA200" i="14"/>
  <c r="W200" i="14"/>
  <c r="V200" i="14"/>
  <c r="S200" i="14"/>
  <c r="AB208" i="14"/>
  <c r="T208" i="14"/>
  <c r="L208" i="14"/>
  <c r="AD208" i="14"/>
  <c r="U208" i="14"/>
  <c r="K208" i="14"/>
  <c r="AJ208" i="14" s="1"/>
  <c r="AC208" i="14"/>
  <c r="R208" i="14"/>
  <c r="Y208" i="14"/>
  <c r="N208" i="14"/>
  <c r="V208" i="14"/>
  <c r="AE208" i="14"/>
  <c r="Q208" i="14"/>
  <c r="O208" i="14"/>
  <c r="M208" i="14"/>
  <c r="X208" i="14"/>
  <c r="W208" i="14"/>
  <c r="S208" i="14"/>
  <c r="P208" i="14"/>
  <c r="AD263" i="14"/>
  <c r="V263" i="14"/>
  <c r="N263" i="14"/>
  <c r="W263" i="14"/>
  <c r="M263" i="14"/>
  <c r="AA263" i="14"/>
  <c r="R263" i="14"/>
  <c r="AB263" i="14"/>
  <c r="P263" i="14"/>
  <c r="Y263" i="14"/>
  <c r="K263" i="14"/>
  <c r="AJ263" i="14" s="1"/>
  <c r="T263" i="14"/>
  <c r="AE263" i="14"/>
  <c r="Q263" i="14"/>
  <c r="O263" i="14"/>
  <c r="L263" i="14"/>
  <c r="Z263" i="14"/>
  <c r="X263" i="14"/>
  <c r="U263" i="14"/>
  <c r="S263" i="14"/>
  <c r="AE266" i="14"/>
  <c r="W266" i="14"/>
  <c r="O266" i="14"/>
  <c r="AD266" i="14"/>
  <c r="U266" i="14"/>
  <c r="L266" i="14"/>
  <c r="Z266" i="14"/>
  <c r="Q266" i="14"/>
  <c r="AC266" i="14"/>
  <c r="R266" i="14"/>
  <c r="P266" i="14"/>
  <c r="Y266" i="14"/>
  <c r="K266" i="14"/>
  <c r="AJ266" i="14" s="1"/>
  <c r="V266" i="14"/>
  <c r="S266" i="14"/>
  <c r="N266" i="14"/>
  <c r="AB266" i="14"/>
  <c r="AA266" i="14"/>
  <c r="X266" i="14"/>
  <c r="T266" i="14"/>
  <c r="K276" i="14"/>
  <c r="AJ276" i="14" s="1"/>
  <c r="O452" i="14"/>
  <c r="N647" i="14"/>
  <c r="Y329" i="12"/>
  <c r="Q329" i="12"/>
  <c r="AD329" i="12"/>
  <c r="U329" i="12"/>
  <c r="L329" i="12"/>
  <c r="Z329" i="12"/>
  <c r="P329" i="12"/>
  <c r="V329" i="12"/>
  <c r="AC335" i="12"/>
  <c r="U335" i="12"/>
  <c r="M335" i="12"/>
  <c r="AA335" i="12"/>
  <c r="R335" i="12"/>
  <c r="W335" i="12"/>
  <c r="N335" i="12"/>
  <c r="V335" i="12"/>
  <c r="AC336" i="12"/>
  <c r="U336" i="12"/>
  <c r="M336" i="12"/>
  <c r="AE336" i="12"/>
  <c r="V336" i="12"/>
  <c r="L336" i="12"/>
  <c r="Z336" i="12"/>
  <c r="Q336" i="12"/>
  <c r="W336" i="12"/>
  <c r="AC337" i="12"/>
  <c r="U337" i="12"/>
  <c r="M337" i="12"/>
  <c r="Y337" i="12"/>
  <c r="P337" i="12"/>
  <c r="AD337" i="12"/>
  <c r="T337" i="12"/>
  <c r="K337" i="12"/>
  <c r="AJ337" i="12" s="1"/>
  <c r="W337" i="12"/>
  <c r="O347" i="12"/>
  <c r="Z347" i="12"/>
  <c r="O348" i="12"/>
  <c r="AA348" i="12"/>
  <c r="O349" i="12"/>
  <c r="AA349" i="12"/>
  <c r="AC351" i="12"/>
  <c r="U351" i="12"/>
  <c r="M351" i="12"/>
  <c r="AA351" i="12"/>
  <c r="R351" i="12"/>
  <c r="W351" i="12"/>
  <c r="N351" i="12"/>
  <c r="V351" i="12"/>
  <c r="AC352" i="12"/>
  <c r="U352" i="12"/>
  <c r="M352" i="12"/>
  <c r="AE352" i="12"/>
  <c r="V352" i="12"/>
  <c r="L352" i="12"/>
  <c r="Z352" i="12"/>
  <c r="Q352" i="12"/>
  <c r="W352" i="12"/>
  <c r="AC353" i="12"/>
  <c r="U353" i="12"/>
  <c r="M353" i="12"/>
  <c r="Y353" i="12"/>
  <c r="P353" i="12"/>
  <c r="AD353" i="12"/>
  <c r="T353" i="12"/>
  <c r="K353" i="12"/>
  <c r="AJ353" i="12" s="1"/>
  <c r="W353" i="12"/>
  <c r="O360" i="12"/>
  <c r="AA360" i="12"/>
  <c r="O383" i="12"/>
  <c r="AA383" i="12"/>
  <c r="O384" i="12"/>
  <c r="Z384" i="12"/>
  <c r="O385" i="12"/>
  <c r="AA385" i="12"/>
  <c r="O386" i="12"/>
  <c r="AA386" i="12"/>
  <c r="X26" i="13"/>
  <c r="P26" i="13"/>
  <c r="AE26" i="13"/>
  <c r="V26" i="13"/>
  <c r="M26" i="13"/>
  <c r="AA26" i="13"/>
  <c r="R26" i="13"/>
  <c r="U26" i="13"/>
  <c r="O31" i="13"/>
  <c r="Z31" i="13"/>
  <c r="O32" i="13"/>
  <c r="AA32" i="13"/>
  <c r="O33" i="13"/>
  <c r="AA33" i="13"/>
  <c r="AC69" i="13"/>
  <c r="U69" i="13"/>
  <c r="M69" i="13"/>
  <c r="AD69" i="13"/>
  <c r="T69" i="13"/>
  <c r="K69" i="13"/>
  <c r="Y69" i="13"/>
  <c r="P69" i="13"/>
  <c r="W69" i="13"/>
  <c r="N72" i="13"/>
  <c r="AA72" i="13"/>
  <c r="Y93" i="13"/>
  <c r="Q93" i="13"/>
  <c r="Z93" i="13"/>
  <c r="P93" i="13"/>
  <c r="AD93" i="13"/>
  <c r="U93" i="13"/>
  <c r="L93" i="13"/>
  <c r="V93" i="13"/>
  <c r="AA104" i="13"/>
  <c r="S104" i="13"/>
  <c r="K104" i="13"/>
  <c r="AJ104" i="13" s="1"/>
  <c r="W104" i="13"/>
  <c r="N104" i="13"/>
  <c r="AB104" i="13"/>
  <c r="R104" i="13"/>
  <c r="V104" i="13"/>
  <c r="AA105" i="13"/>
  <c r="S105" i="13"/>
  <c r="K105" i="13"/>
  <c r="AJ105" i="13" s="1"/>
  <c r="Z105" i="13"/>
  <c r="Q105" i="13"/>
  <c r="AE105" i="13"/>
  <c r="V105" i="13"/>
  <c r="M105" i="13"/>
  <c r="W105" i="13"/>
  <c r="AA106" i="13"/>
  <c r="S106" i="13"/>
  <c r="K106" i="13"/>
  <c r="AJ106" i="13" s="1"/>
  <c r="AD106" i="13"/>
  <c r="U106" i="13"/>
  <c r="L106" i="13"/>
  <c r="Y106" i="13"/>
  <c r="P106" i="13"/>
  <c r="W106" i="13"/>
  <c r="AF110" i="13"/>
  <c r="AF111" i="13" s="1"/>
  <c r="O113" i="13"/>
  <c r="AA113" i="13"/>
  <c r="O114" i="13"/>
  <c r="AA114" i="13"/>
  <c r="AC116" i="13"/>
  <c r="U116" i="13"/>
  <c r="M116" i="13"/>
  <c r="AA116" i="13"/>
  <c r="R116" i="13"/>
  <c r="W116" i="13"/>
  <c r="N116" i="13"/>
  <c r="V116" i="13"/>
  <c r="AC117" i="13"/>
  <c r="U117" i="13"/>
  <c r="M117" i="13"/>
  <c r="AE117" i="13"/>
  <c r="V117" i="13"/>
  <c r="L117" i="13"/>
  <c r="Z117" i="13"/>
  <c r="Q117" i="13"/>
  <c r="W117" i="13"/>
  <c r="AC118" i="13"/>
  <c r="U118" i="13"/>
  <c r="M118" i="13"/>
  <c r="Y118" i="13"/>
  <c r="P118" i="13"/>
  <c r="AD118" i="13"/>
  <c r="T118" i="13"/>
  <c r="K118" i="13"/>
  <c r="AJ118" i="13" s="1"/>
  <c r="W118" i="13"/>
  <c r="O121" i="13"/>
  <c r="AA121" i="13"/>
  <c r="N138" i="13"/>
  <c r="AB138" i="13"/>
  <c r="O151" i="13"/>
  <c r="AC151" i="13"/>
  <c r="AF156" i="13"/>
  <c r="AA167" i="13"/>
  <c r="S167" i="13"/>
  <c r="K167" i="13"/>
  <c r="AJ167" i="13" s="1"/>
  <c r="Z167" i="13"/>
  <c r="Q167" i="13"/>
  <c r="AE167" i="13"/>
  <c r="V167" i="13"/>
  <c r="M167" i="13"/>
  <c r="AD167" i="13"/>
  <c r="U167" i="13"/>
  <c r="L167" i="13"/>
  <c r="Y167" i="13"/>
  <c r="X204" i="13"/>
  <c r="P204" i="13"/>
  <c r="AA204" i="13"/>
  <c r="R204" i="13"/>
  <c r="AE204" i="13"/>
  <c r="V204" i="13"/>
  <c r="M204" i="13"/>
  <c r="AD204" i="13"/>
  <c r="U204" i="13"/>
  <c r="L204" i="13"/>
  <c r="Y204" i="13"/>
  <c r="N205" i="13"/>
  <c r="AC205" i="13"/>
  <c r="R226" i="13"/>
  <c r="G241" i="13"/>
  <c r="AC258" i="13"/>
  <c r="U258" i="13"/>
  <c r="M258" i="13"/>
  <c r="W258" i="13"/>
  <c r="N258" i="13"/>
  <c r="AA258" i="13"/>
  <c r="R258" i="13"/>
  <c r="Z258" i="13"/>
  <c r="Q258" i="13"/>
  <c r="X258" i="13"/>
  <c r="O258" i="13"/>
  <c r="AB258" i="13"/>
  <c r="G270" i="13"/>
  <c r="AA301" i="13"/>
  <c r="S301" i="13"/>
  <c r="K301" i="13"/>
  <c r="AJ301" i="13" s="1"/>
  <c r="AE301" i="13"/>
  <c r="V301" i="13"/>
  <c r="M301" i="13"/>
  <c r="Z301" i="13"/>
  <c r="Q301" i="13"/>
  <c r="Y301" i="13"/>
  <c r="P301" i="13"/>
  <c r="W301" i="13"/>
  <c r="N301" i="13"/>
  <c r="AC301" i="13"/>
  <c r="AD330" i="13"/>
  <c r="V330" i="13"/>
  <c r="N330" i="13"/>
  <c r="X330" i="13"/>
  <c r="O330" i="13"/>
  <c r="Y330" i="13"/>
  <c r="M330" i="13"/>
  <c r="AC330" i="13"/>
  <c r="S330" i="13"/>
  <c r="AB330" i="13"/>
  <c r="R330" i="13"/>
  <c r="AA330" i="13"/>
  <c r="Q330" i="13"/>
  <c r="Z330" i="13"/>
  <c r="P330" i="13"/>
  <c r="G32" i="14"/>
  <c r="AE143" i="14"/>
  <c r="AD149" i="14"/>
  <c r="V149" i="14"/>
  <c r="N149" i="14"/>
  <c r="Y149" i="14"/>
  <c r="P149" i="14"/>
  <c r="AB149" i="14"/>
  <c r="R149" i="14"/>
  <c r="W149" i="14"/>
  <c r="K149" i="14"/>
  <c r="AJ149" i="14" s="1"/>
  <c r="AE149" i="14"/>
  <c r="S149" i="14"/>
  <c r="AA149" i="14"/>
  <c r="O149" i="14"/>
  <c r="M149" i="14"/>
  <c r="L149" i="14"/>
  <c r="X149" i="14"/>
  <c r="U149" i="14"/>
  <c r="T149" i="14"/>
  <c r="Q149" i="14"/>
  <c r="AA244" i="14"/>
  <c r="S244" i="14"/>
  <c r="K244" i="14"/>
  <c r="AJ244" i="14" s="1"/>
  <c r="AE244" i="14"/>
  <c r="V244" i="14"/>
  <c r="M244" i="14"/>
  <c r="Y244" i="14"/>
  <c r="O244" i="14"/>
  <c r="AC244" i="14"/>
  <c r="Q244" i="14"/>
  <c r="X244" i="14"/>
  <c r="L244" i="14"/>
  <c r="U244" i="14"/>
  <c r="R244" i="14"/>
  <c r="P244" i="14"/>
  <c r="AB244" i="14"/>
  <c r="Z244" i="14"/>
  <c r="W244" i="14"/>
  <c r="T244" i="14"/>
  <c r="AC296" i="14"/>
  <c r="U296" i="14"/>
  <c r="M296" i="14"/>
  <c r="AD296" i="14"/>
  <c r="T296" i="14"/>
  <c r="K296" i="14"/>
  <c r="AJ296" i="14" s="1"/>
  <c r="Y296" i="14"/>
  <c r="P296" i="14"/>
  <c r="S296" i="14"/>
  <c r="Z296" i="14"/>
  <c r="L296" i="14"/>
  <c r="V296" i="14"/>
  <c r="AE296" i="14"/>
  <c r="Q296" i="14"/>
  <c r="O296" i="14"/>
  <c r="N296" i="14"/>
  <c r="AA296" i="14"/>
  <c r="X296" i="14"/>
  <c r="W296" i="14"/>
  <c r="R296" i="14"/>
  <c r="AB548" i="14"/>
  <c r="T548" i="14"/>
  <c r="L548" i="14"/>
  <c r="Y548" i="14"/>
  <c r="P548" i="14"/>
  <c r="X548" i="14"/>
  <c r="N548" i="14"/>
  <c r="AD548" i="14"/>
  <c r="S548" i="14"/>
  <c r="U548" i="14"/>
  <c r="R548" i="14"/>
  <c r="Z548" i="14"/>
  <c r="Q548" i="14"/>
  <c r="AE548" i="14"/>
  <c r="M548" i="14"/>
  <c r="V548" i="14"/>
  <c r="O548" i="14"/>
  <c r="AC548" i="14"/>
  <c r="AA548" i="14"/>
  <c r="W548" i="14"/>
  <c r="G635" i="14"/>
  <c r="AE715" i="14"/>
  <c r="W715" i="14"/>
  <c r="O715" i="14"/>
  <c r="X715" i="14"/>
  <c r="N715" i="14"/>
  <c r="Z715" i="14"/>
  <c r="P715" i="14"/>
  <c r="AC715" i="14"/>
  <c r="R715" i="14"/>
  <c r="V715" i="14"/>
  <c r="K715" i="14"/>
  <c r="AJ715" i="14" s="1"/>
  <c r="Q715" i="14"/>
  <c r="AB715" i="14"/>
  <c r="L715" i="14"/>
  <c r="AD715" i="14"/>
  <c r="AA715" i="14"/>
  <c r="S715" i="14"/>
  <c r="Y715" i="14"/>
  <c r="U715" i="14"/>
  <c r="T715" i="14"/>
  <c r="Y14" i="13"/>
  <c r="Q14" i="13"/>
  <c r="AD14" i="13"/>
  <c r="U14" i="13"/>
  <c r="L14" i="13"/>
  <c r="Z14" i="13"/>
  <c r="P14" i="13"/>
  <c r="V14" i="13"/>
  <c r="Y16" i="13"/>
  <c r="Q16" i="13"/>
  <c r="AA16" i="13"/>
  <c r="R16" i="13"/>
  <c r="AE16" i="13"/>
  <c r="V16" i="13"/>
  <c r="M16" i="13"/>
  <c r="U16" i="13"/>
  <c r="AA23" i="13"/>
  <c r="S23" i="13"/>
  <c r="K23" i="13"/>
  <c r="AJ23" i="13" s="1"/>
  <c r="Z23" i="13"/>
  <c r="Q23" i="13"/>
  <c r="AE23" i="13"/>
  <c r="V23" i="13"/>
  <c r="M23" i="13"/>
  <c r="W23" i="13"/>
  <c r="AE27" i="13"/>
  <c r="W27" i="13"/>
  <c r="O27" i="13"/>
  <c r="Y27" i="13"/>
  <c r="P27" i="13"/>
  <c r="AC27" i="13"/>
  <c r="T27" i="13"/>
  <c r="K27" i="13"/>
  <c r="AJ27" i="13" s="1"/>
  <c r="V27" i="13"/>
  <c r="AD28" i="13"/>
  <c r="V28" i="13"/>
  <c r="N28" i="13"/>
  <c r="AA28" i="13"/>
  <c r="R28" i="13"/>
  <c r="W28" i="13"/>
  <c r="M28" i="13"/>
  <c r="U28" i="13"/>
  <c r="AC39" i="13"/>
  <c r="U39" i="13"/>
  <c r="M39" i="13"/>
  <c r="AA39" i="13"/>
  <c r="R39" i="13"/>
  <c r="W39" i="13"/>
  <c r="N39" i="13"/>
  <c r="V39" i="13"/>
  <c r="AC40" i="13"/>
  <c r="U40" i="13"/>
  <c r="M40" i="13"/>
  <c r="AE40" i="13"/>
  <c r="V40" i="13"/>
  <c r="L40" i="13"/>
  <c r="Z40" i="13"/>
  <c r="Q40" i="13"/>
  <c r="W40" i="13"/>
  <c r="AC41" i="13"/>
  <c r="U41" i="13"/>
  <c r="M41" i="13"/>
  <c r="Y41" i="13"/>
  <c r="P41" i="13"/>
  <c r="AD41" i="13"/>
  <c r="T41" i="13"/>
  <c r="K41" i="13"/>
  <c r="AJ41" i="13" s="1"/>
  <c r="W41" i="13"/>
  <c r="AC63" i="13"/>
  <c r="U63" i="13"/>
  <c r="M63" i="13"/>
  <c r="AA63" i="13"/>
  <c r="R63" i="13"/>
  <c r="W63" i="13"/>
  <c r="N63" i="13"/>
  <c r="V63" i="13"/>
  <c r="AB68" i="13"/>
  <c r="T68" i="13"/>
  <c r="L68" i="13"/>
  <c r="Y68" i="13"/>
  <c r="P68" i="13"/>
  <c r="AD68" i="13"/>
  <c r="U68" i="13"/>
  <c r="K68" i="13"/>
  <c r="W68" i="13"/>
  <c r="AB171" i="13"/>
  <c r="T171" i="13"/>
  <c r="L171" i="13"/>
  <c r="AD171" i="13"/>
  <c r="U171" i="13"/>
  <c r="K171" i="13"/>
  <c r="AJ171" i="13" s="1"/>
  <c r="Y171" i="13"/>
  <c r="P171" i="13"/>
  <c r="X171" i="13"/>
  <c r="O171" i="13"/>
  <c r="Z171" i="13"/>
  <c r="AB178" i="13"/>
  <c r="T178" i="13"/>
  <c r="L178" i="13"/>
  <c r="Z178" i="13"/>
  <c r="Q178" i="13"/>
  <c r="AE178" i="13"/>
  <c r="V178" i="13"/>
  <c r="M178" i="13"/>
  <c r="AD178" i="13"/>
  <c r="U178" i="13"/>
  <c r="K178" i="13"/>
  <c r="AJ178" i="13" s="1"/>
  <c r="Y178" i="13"/>
  <c r="AD211" i="13"/>
  <c r="V211" i="13"/>
  <c r="N211" i="13"/>
  <c r="AA211" i="13"/>
  <c r="R211" i="13"/>
  <c r="W211" i="13"/>
  <c r="M211" i="13"/>
  <c r="AE211" i="13"/>
  <c r="U211" i="13"/>
  <c r="L211" i="13"/>
  <c r="Y211" i="13"/>
  <c r="X271" i="13"/>
  <c r="P271" i="13"/>
  <c r="AC271" i="13"/>
  <c r="T271" i="13"/>
  <c r="K271" i="13"/>
  <c r="AJ271" i="13" s="1"/>
  <c r="Y271" i="13"/>
  <c r="O271" i="13"/>
  <c r="W271" i="13"/>
  <c r="N271" i="13"/>
  <c r="AD271" i="13"/>
  <c r="U271" i="13"/>
  <c r="L271" i="13"/>
  <c r="AB271" i="13"/>
  <c r="Y317" i="13"/>
  <c r="Q317" i="13"/>
  <c r="AE317" i="13"/>
  <c r="V317" i="13"/>
  <c r="M317" i="13"/>
  <c r="X317" i="13"/>
  <c r="N317" i="13"/>
  <c r="AC317" i="13"/>
  <c r="S317" i="13"/>
  <c r="AB317" i="13"/>
  <c r="R317" i="13"/>
  <c r="Z317" i="13"/>
  <c r="O317" i="13"/>
  <c r="AD317" i="13"/>
  <c r="AE105" i="14"/>
  <c r="W105" i="14"/>
  <c r="O105" i="14"/>
  <c r="AD105" i="14"/>
  <c r="U105" i="14"/>
  <c r="L105" i="14"/>
  <c r="AA105" i="14"/>
  <c r="Q105" i="14"/>
  <c r="S105" i="14"/>
  <c r="Z105" i="14"/>
  <c r="N105" i="14"/>
  <c r="X105" i="14"/>
  <c r="K105" i="14"/>
  <c r="AJ105" i="14" s="1"/>
  <c r="R105" i="14"/>
  <c r="P105" i="14"/>
  <c r="AB105" i="14"/>
  <c r="Y105" i="14"/>
  <c r="V105" i="14"/>
  <c r="T105" i="14"/>
  <c r="AA366" i="14"/>
  <c r="S366" i="14"/>
  <c r="K366" i="14"/>
  <c r="AJ366" i="14" s="1"/>
  <c r="Z366" i="14"/>
  <c r="Q366" i="14"/>
  <c r="V366" i="14"/>
  <c r="L366" i="14"/>
  <c r="AB366" i="14"/>
  <c r="P366" i="14"/>
  <c r="W366" i="14"/>
  <c r="U366" i="14"/>
  <c r="AE366" i="14"/>
  <c r="O366" i="14"/>
  <c r="AC366" i="14"/>
  <c r="M366" i="14"/>
  <c r="R366" i="14"/>
  <c r="N366" i="14"/>
  <c r="AD366" i="14"/>
  <c r="Y366" i="14"/>
  <c r="X366" i="14"/>
  <c r="T366" i="14"/>
  <c r="AA373" i="14"/>
  <c r="S373" i="14"/>
  <c r="K373" i="14"/>
  <c r="AJ373" i="14" s="1"/>
  <c r="W373" i="14"/>
  <c r="N373" i="14"/>
  <c r="AC373" i="14"/>
  <c r="R373" i="14"/>
  <c r="X373" i="14"/>
  <c r="M373" i="14"/>
  <c r="V373" i="14"/>
  <c r="Q373" i="14"/>
  <c r="AB373" i="14"/>
  <c r="L373" i="14"/>
  <c r="Y373" i="14"/>
  <c r="T373" i="14"/>
  <c r="P373" i="14"/>
  <c r="AE373" i="14"/>
  <c r="AD373" i="14"/>
  <c r="Z373" i="14"/>
  <c r="U373" i="14"/>
  <c r="AA237" i="12"/>
  <c r="S237" i="12"/>
  <c r="K237" i="12"/>
  <c r="AJ237" i="12" s="1"/>
  <c r="AB237" i="12"/>
  <c r="R237" i="12"/>
  <c r="U237" i="12"/>
  <c r="AE237" i="12"/>
  <c r="AC271" i="12"/>
  <c r="U271" i="12"/>
  <c r="M271" i="12"/>
  <c r="W271" i="12"/>
  <c r="N271" i="12"/>
  <c r="AA271" i="12"/>
  <c r="R271" i="12"/>
  <c r="V271" i="12"/>
  <c r="AC272" i="12"/>
  <c r="U272" i="12"/>
  <c r="M272" i="12"/>
  <c r="Z272" i="12"/>
  <c r="Q272" i="12"/>
  <c r="AE272" i="12"/>
  <c r="V272" i="12"/>
  <c r="L272" i="12"/>
  <c r="W272" i="12"/>
  <c r="AC273" i="12"/>
  <c r="U273" i="12"/>
  <c r="M273" i="12"/>
  <c r="AD273" i="12"/>
  <c r="T273" i="12"/>
  <c r="K273" i="12"/>
  <c r="AJ273" i="12" s="1"/>
  <c r="Y273" i="12"/>
  <c r="P273" i="12"/>
  <c r="W273" i="12"/>
  <c r="AB282" i="12"/>
  <c r="T282" i="12"/>
  <c r="L282" i="12"/>
  <c r="AE282" i="12"/>
  <c r="V282" i="12"/>
  <c r="M282" i="12"/>
  <c r="Z282" i="12"/>
  <c r="Q282" i="12"/>
  <c r="W282" i="12"/>
  <c r="N286" i="12"/>
  <c r="AA286" i="12"/>
  <c r="N287" i="12"/>
  <c r="Z287" i="12"/>
  <c r="N288" i="12"/>
  <c r="AA288" i="12"/>
  <c r="N289" i="12"/>
  <c r="AA289" i="12"/>
  <c r="N293" i="12"/>
  <c r="AA293" i="12"/>
  <c r="N294" i="12"/>
  <c r="Z294" i="12"/>
  <c r="AE323" i="12"/>
  <c r="W323" i="12"/>
  <c r="O323" i="12"/>
  <c r="Z323" i="12"/>
  <c r="Q323" i="12"/>
  <c r="AD323" i="12"/>
  <c r="U323" i="12"/>
  <c r="L323" i="12"/>
  <c r="V323" i="12"/>
  <c r="AA327" i="12"/>
  <c r="S327" i="12"/>
  <c r="K327" i="12"/>
  <c r="AJ327" i="12" s="1"/>
  <c r="Z327" i="12"/>
  <c r="Q327" i="12"/>
  <c r="AE327" i="12"/>
  <c r="V327" i="12"/>
  <c r="M327" i="12"/>
  <c r="W327" i="12"/>
  <c r="M329" i="12"/>
  <c r="X329" i="12"/>
  <c r="AE331" i="12"/>
  <c r="W331" i="12"/>
  <c r="O331" i="12"/>
  <c r="G331" i="12" s="1"/>
  <c r="Y331" i="12"/>
  <c r="P331" i="12"/>
  <c r="AC331" i="12"/>
  <c r="T331" i="12"/>
  <c r="K331" i="12"/>
  <c r="AJ331" i="12" s="1"/>
  <c r="V331" i="12"/>
  <c r="L335" i="12"/>
  <c r="Y335" i="12"/>
  <c r="N336" i="12"/>
  <c r="Y336" i="12"/>
  <c r="N337" i="12"/>
  <c r="Z337" i="12"/>
  <c r="Q347" i="12"/>
  <c r="AD347" i="12"/>
  <c r="R348" i="12"/>
  <c r="AD348" i="12"/>
  <c r="R349" i="12"/>
  <c r="AE349" i="12"/>
  <c r="L351" i="12"/>
  <c r="Y351" i="12"/>
  <c r="N352" i="12"/>
  <c r="Y352" i="12"/>
  <c r="N353" i="12"/>
  <c r="Z353" i="12"/>
  <c r="R360" i="12"/>
  <c r="AC360" i="12"/>
  <c r="AC369" i="12"/>
  <c r="U369" i="12"/>
  <c r="M369" i="12"/>
  <c r="AA369" i="12"/>
  <c r="R369" i="12"/>
  <c r="W369" i="12"/>
  <c r="N369" i="12"/>
  <c r="V369" i="12"/>
  <c r="AC370" i="12"/>
  <c r="U370" i="12"/>
  <c r="M370" i="12"/>
  <c r="AE370" i="12"/>
  <c r="V370" i="12"/>
  <c r="L370" i="12"/>
  <c r="Z370" i="12"/>
  <c r="Q370" i="12"/>
  <c r="W370" i="12"/>
  <c r="AC371" i="12"/>
  <c r="U371" i="12"/>
  <c r="M371" i="12"/>
  <c r="Y371" i="12"/>
  <c r="P371" i="12"/>
  <c r="AD371" i="12"/>
  <c r="T371" i="12"/>
  <c r="K371" i="12"/>
  <c r="AJ371" i="12" s="1"/>
  <c r="W371" i="12"/>
  <c r="R383" i="12"/>
  <c r="AE383" i="12"/>
  <c r="Q384" i="12"/>
  <c r="AD384" i="12"/>
  <c r="R385" i="12"/>
  <c r="AD385" i="12"/>
  <c r="R386" i="12"/>
  <c r="AE386" i="12"/>
  <c r="O10" i="13"/>
  <c r="AA10" i="13"/>
  <c r="K14" i="13"/>
  <c r="AJ14" i="13" s="1"/>
  <c r="W14" i="13"/>
  <c r="X15" i="13"/>
  <c r="P15" i="13"/>
  <c r="AE15" i="13"/>
  <c r="V15" i="13"/>
  <c r="M15" i="13"/>
  <c r="AA15" i="13"/>
  <c r="R15" i="13"/>
  <c r="U15" i="13"/>
  <c r="K16" i="13"/>
  <c r="W16" i="13"/>
  <c r="L23" i="13"/>
  <c r="X23" i="13"/>
  <c r="N25" i="13"/>
  <c r="AA25" i="13"/>
  <c r="L26" i="13"/>
  <c r="Y26" i="13"/>
  <c r="L27" i="13"/>
  <c r="X27" i="13"/>
  <c r="K28" i="13"/>
  <c r="AJ28" i="13" s="1"/>
  <c r="X28" i="13"/>
  <c r="AC29" i="13"/>
  <c r="U29" i="13"/>
  <c r="M29" i="13"/>
  <c r="AD29" i="13"/>
  <c r="T29" i="13"/>
  <c r="K29" i="13"/>
  <c r="AJ29" i="13" s="1"/>
  <c r="Y29" i="13"/>
  <c r="P29" i="13"/>
  <c r="W29" i="13"/>
  <c r="Q31" i="13"/>
  <c r="AD31" i="13"/>
  <c r="R32" i="13"/>
  <c r="AD32" i="13"/>
  <c r="R33" i="13"/>
  <c r="AE33" i="13"/>
  <c r="K39" i="13"/>
  <c r="AJ39" i="13" s="1"/>
  <c r="X39" i="13"/>
  <c r="K40" i="13"/>
  <c r="AJ40" i="13" s="1"/>
  <c r="X40" i="13"/>
  <c r="L41" i="13"/>
  <c r="X41" i="13"/>
  <c r="AC43" i="13"/>
  <c r="U43" i="13"/>
  <c r="M43" i="13"/>
  <c r="W43" i="13"/>
  <c r="N43" i="13"/>
  <c r="AA43" i="13"/>
  <c r="R43" i="13"/>
  <c r="V43" i="13"/>
  <c r="AC44" i="13"/>
  <c r="U44" i="13"/>
  <c r="M44" i="13"/>
  <c r="Z44" i="13"/>
  <c r="Q44" i="13"/>
  <c r="AE44" i="13"/>
  <c r="V44" i="13"/>
  <c r="L44" i="13"/>
  <c r="W44" i="13"/>
  <c r="AC45" i="13"/>
  <c r="U45" i="13"/>
  <c r="M45" i="13"/>
  <c r="AD45" i="13"/>
  <c r="T45" i="13"/>
  <c r="K45" i="13"/>
  <c r="AJ45" i="13" s="1"/>
  <c r="Y45" i="13"/>
  <c r="P45" i="13"/>
  <c r="W45" i="13"/>
  <c r="O55" i="13"/>
  <c r="Z55" i="13"/>
  <c r="O56" i="13"/>
  <c r="AA56" i="13"/>
  <c r="O57" i="13"/>
  <c r="AA57" i="13"/>
  <c r="K63" i="13"/>
  <c r="AJ63" i="13" s="1"/>
  <c r="X63" i="13"/>
  <c r="AB64" i="13"/>
  <c r="T64" i="13"/>
  <c r="L64" i="13"/>
  <c r="AD64" i="13"/>
  <c r="U64" i="13"/>
  <c r="K64" i="13"/>
  <c r="AJ64" i="13" s="1"/>
  <c r="Y64" i="13"/>
  <c r="P64" i="13"/>
  <c r="W64" i="13"/>
  <c r="AA65" i="13"/>
  <c r="S65" i="13"/>
  <c r="K65" i="13"/>
  <c r="AJ65" i="13" s="1"/>
  <c r="W65" i="13"/>
  <c r="N65" i="13"/>
  <c r="G65" i="13" s="1"/>
  <c r="AB65" i="13"/>
  <c r="R65" i="13"/>
  <c r="V65" i="13"/>
  <c r="AA66" i="13"/>
  <c r="S66" i="13"/>
  <c r="K66" i="13"/>
  <c r="AJ66" i="13" s="1"/>
  <c r="Z66" i="13"/>
  <c r="Q66" i="13"/>
  <c r="AE66" i="13"/>
  <c r="V66" i="13"/>
  <c r="M66" i="13"/>
  <c r="W66" i="13"/>
  <c r="AA67" i="13"/>
  <c r="S67" i="13"/>
  <c r="K67" i="13"/>
  <c r="AD67" i="13"/>
  <c r="U67" i="13"/>
  <c r="L67" i="13"/>
  <c r="Y67" i="13"/>
  <c r="P67" i="13"/>
  <c r="W67" i="13"/>
  <c r="M68" i="13"/>
  <c r="X68" i="13"/>
  <c r="N69" i="13"/>
  <c r="Z69" i="13"/>
  <c r="O70" i="13"/>
  <c r="AA70" i="13"/>
  <c r="R72" i="13"/>
  <c r="AD72" i="13"/>
  <c r="O89" i="13"/>
  <c r="Z89" i="13"/>
  <c r="M93" i="13"/>
  <c r="X93" i="13"/>
  <c r="Y95" i="13"/>
  <c r="Q95" i="13"/>
  <c r="AD95" i="13"/>
  <c r="U95" i="13"/>
  <c r="L95" i="13"/>
  <c r="Z95" i="13"/>
  <c r="P95" i="13"/>
  <c r="V95" i="13"/>
  <c r="X100" i="13"/>
  <c r="P100" i="13"/>
  <c r="AA100" i="13"/>
  <c r="R100" i="13"/>
  <c r="AE100" i="13"/>
  <c r="V100" i="13"/>
  <c r="M100" i="13"/>
  <c r="U100" i="13"/>
  <c r="O102" i="13"/>
  <c r="G102" i="13" s="1"/>
  <c r="AB102" i="13"/>
  <c r="M104" i="13"/>
  <c r="Y104" i="13"/>
  <c r="N105" i="13"/>
  <c r="Y105" i="13"/>
  <c r="N106" i="13"/>
  <c r="Z106" i="13"/>
  <c r="R113" i="13"/>
  <c r="AD113" i="13"/>
  <c r="R114" i="13"/>
  <c r="AE114" i="13"/>
  <c r="L116" i="13"/>
  <c r="Y116" i="13"/>
  <c r="N117" i="13"/>
  <c r="Y117" i="13"/>
  <c r="N118" i="13"/>
  <c r="Z118" i="13"/>
  <c r="R121" i="13"/>
  <c r="AC121" i="13"/>
  <c r="Y135" i="13"/>
  <c r="Q135" i="13"/>
  <c r="X135" i="13"/>
  <c r="O135" i="13"/>
  <c r="G135" i="13" s="1"/>
  <c r="AC135" i="13"/>
  <c r="T135" i="13"/>
  <c r="K135" i="13"/>
  <c r="AJ135" i="13" s="1"/>
  <c r="V135" i="13"/>
  <c r="P138" i="13"/>
  <c r="AD138" i="13"/>
  <c r="AE145" i="13"/>
  <c r="W145" i="13"/>
  <c r="O145" i="13"/>
  <c r="AA145" i="13"/>
  <c r="R145" i="13"/>
  <c r="V145" i="13"/>
  <c r="M145" i="13"/>
  <c r="AD145" i="13"/>
  <c r="U145" i="13"/>
  <c r="L145" i="13"/>
  <c r="Y145" i="13"/>
  <c r="O148" i="13"/>
  <c r="G148" i="13" s="1"/>
  <c r="AE148" i="13"/>
  <c r="S151" i="13"/>
  <c r="X152" i="13"/>
  <c r="P152" i="13"/>
  <c r="AD152" i="13"/>
  <c r="U152" i="13"/>
  <c r="L152" i="13"/>
  <c r="Z152" i="13"/>
  <c r="Q152" i="13"/>
  <c r="Y152" i="13"/>
  <c r="O152" i="13"/>
  <c r="W152" i="13"/>
  <c r="AE157" i="13"/>
  <c r="W157" i="13"/>
  <c r="O157" i="13"/>
  <c r="G157" i="13" s="1"/>
  <c r="V157" i="13"/>
  <c r="M157" i="13"/>
  <c r="AA157" i="13"/>
  <c r="R157" i="13"/>
  <c r="Z157" i="13"/>
  <c r="Q157" i="13"/>
  <c r="X157" i="13"/>
  <c r="O167" i="13"/>
  <c r="G167" i="13" s="1"/>
  <c r="AC167" i="13"/>
  <c r="M171" i="13"/>
  <c r="AA171" i="13"/>
  <c r="AB173" i="13"/>
  <c r="T173" i="13"/>
  <c r="L173" i="13"/>
  <c r="AA173" i="13"/>
  <c r="R173" i="13"/>
  <c r="W173" i="13"/>
  <c r="N173" i="13"/>
  <c r="AE173" i="13"/>
  <c r="V173" i="13"/>
  <c r="M173" i="13"/>
  <c r="Y173" i="13"/>
  <c r="O174" i="13"/>
  <c r="AD174" i="13"/>
  <c r="N178" i="13"/>
  <c r="AA178" i="13"/>
  <c r="P181" i="13"/>
  <c r="AD181" i="13"/>
  <c r="AF187" i="13"/>
  <c r="AD191" i="13"/>
  <c r="V191" i="13"/>
  <c r="N191" i="13"/>
  <c r="AA191" i="13"/>
  <c r="R191" i="13"/>
  <c r="W191" i="13"/>
  <c r="M191" i="13"/>
  <c r="AE191" i="13"/>
  <c r="U191" i="13"/>
  <c r="L191" i="13"/>
  <c r="Y191" i="13"/>
  <c r="X201" i="13"/>
  <c r="P201" i="13"/>
  <c r="Z201" i="13"/>
  <c r="Q201" i="13"/>
  <c r="AD201" i="13"/>
  <c r="U201" i="13"/>
  <c r="L201" i="13"/>
  <c r="AC201" i="13"/>
  <c r="T201" i="13"/>
  <c r="K201" i="13"/>
  <c r="AJ201" i="13" s="1"/>
  <c r="Y201" i="13"/>
  <c r="N204" i="13"/>
  <c r="AB204" i="13"/>
  <c r="S205" i="13"/>
  <c r="K211" i="13"/>
  <c r="AJ211" i="13" s="1"/>
  <c r="Z211" i="13"/>
  <c r="T226" i="13"/>
  <c r="AA232" i="13"/>
  <c r="S232" i="13"/>
  <c r="K232" i="13"/>
  <c r="AJ232" i="13" s="1"/>
  <c r="AE232" i="13"/>
  <c r="V232" i="13"/>
  <c r="M232" i="13"/>
  <c r="Z232" i="13"/>
  <c r="Q232" i="13"/>
  <c r="Y232" i="13"/>
  <c r="P232" i="13"/>
  <c r="W232" i="13"/>
  <c r="N232" i="13"/>
  <c r="AC232" i="13"/>
  <c r="G250" i="13"/>
  <c r="AB255" i="13"/>
  <c r="T255" i="13"/>
  <c r="L255" i="13"/>
  <c r="Z255" i="13"/>
  <c r="Q255" i="13"/>
  <c r="AE255" i="13"/>
  <c r="V255" i="13"/>
  <c r="M255" i="13"/>
  <c r="AD255" i="13"/>
  <c r="U255" i="13"/>
  <c r="K255" i="13"/>
  <c r="AJ255" i="13" s="1"/>
  <c r="AA255" i="13"/>
  <c r="R255" i="13"/>
  <c r="AC255" i="13"/>
  <c r="L258" i="13"/>
  <c r="AE258" i="13"/>
  <c r="M271" i="13"/>
  <c r="AE271" i="13"/>
  <c r="AD278" i="13"/>
  <c r="V278" i="13"/>
  <c r="N278" i="13"/>
  <c r="AC278" i="13"/>
  <c r="T278" i="13"/>
  <c r="K278" i="13"/>
  <c r="AJ278" i="13" s="1"/>
  <c r="Y278" i="13"/>
  <c r="P278" i="13"/>
  <c r="X278" i="13"/>
  <c r="O278" i="13"/>
  <c r="AE278" i="13"/>
  <c r="U278" i="13"/>
  <c r="L278" i="13"/>
  <c r="AB278" i="13"/>
  <c r="P282" i="13"/>
  <c r="Y290" i="13"/>
  <c r="Q290" i="13"/>
  <c r="Z290" i="13"/>
  <c r="P290" i="13"/>
  <c r="AD290" i="13"/>
  <c r="U290" i="13"/>
  <c r="L290" i="13"/>
  <c r="AC290" i="13"/>
  <c r="T290" i="13"/>
  <c r="K290" i="13"/>
  <c r="AJ290" i="13" s="1"/>
  <c r="AA290" i="13"/>
  <c r="R290" i="13"/>
  <c r="AB290" i="13"/>
  <c r="O301" i="13"/>
  <c r="AC310" i="13"/>
  <c r="U310" i="13"/>
  <c r="M310" i="13"/>
  <c r="Y310" i="13"/>
  <c r="P310" i="13"/>
  <c r="AB310" i="13"/>
  <c r="R310" i="13"/>
  <c r="W310" i="13"/>
  <c r="L310" i="13"/>
  <c r="V310" i="13"/>
  <c r="K310" i="13"/>
  <c r="AJ310" i="13" s="1"/>
  <c r="AD310" i="13"/>
  <c r="S310" i="13"/>
  <c r="AE310" i="13"/>
  <c r="Q316" i="13"/>
  <c r="K317" i="13"/>
  <c r="AJ317" i="13" s="1"/>
  <c r="L330" i="13"/>
  <c r="X338" i="13"/>
  <c r="P338" i="13"/>
  <c r="Y338" i="13"/>
  <c r="O338" i="13"/>
  <c r="V338" i="13"/>
  <c r="L338" i="13"/>
  <c r="AB338" i="13"/>
  <c r="R338" i="13"/>
  <c r="AA338" i="13"/>
  <c r="Q338" i="13"/>
  <c r="Z338" i="13"/>
  <c r="N338" i="13"/>
  <c r="W338" i="13"/>
  <c r="M338" i="13"/>
  <c r="M105" i="14"/>
  <c r="AC149" i="14"/>
  <c r="AD244" i="14"/>
  <c r="AE267" i="14"/>
  <c r="W267" i="14"/>
  <c r="O267" i="14"/>
  <c r="Y267" i="14"/>
  <c r="P267" i="14"/>
  <c r="AC267" i="14"/>
  <c r="T267" i="14"/>
  <c r="K267" i="14"/>
  <c r="AJ267" i="14" s="1"/>
  <c r="AD267" i="14"/>
  <c r="R267" i="14"/>
  <c r="U267" i="14"/>
  <c r="AB267" i="14"/>
  <c r="N267" i="14"/>
  <c r="Z267" i="14"/>
  <c r="L267" i="14"/>
  <c r="Q267" i="14"/>
  <c r="M267" i="14"/>
  <c r="AA267" i="14"/>
  <c r="X267" i="14"/>
  <c r="V267" i="14"/>
  <c r="S267" i="14"/>
  <c r="AE271" i="14"/>
  <c r="W271" i="14"/>
  <c r="O271" i="14"/>
  <c r="AC271" i="14"/>
  <c r="T271" i="14"/>
  <c r="K271" i="14"/>
  <c r="AJ271" i="14" s="1"/>
  <c r="Y271" i="14"/>
  <c r="P271" i="14"/>
  <c r="Z271" i="14"/>
  <c r="M271" i="14"/>
  <c r="AA271" i="14"/>
  <c r="L271" i="14"/>
  <c r="U271" i="14"/>
  <c r="R271" i="14"/>
  <c r="S271" i="14"/>
  <c r="Q271" i="14"/>
  <c r="AD271" i="14"/>
  <c r="AB271" i="14"/>
  <c r="X271" i="14"/>
  <c r="V271" i="14"/>
  <c r="O373" i="14"/>
  <c r="AB416" i="14"/>
  <c r="T416" i="14"/>
  <c r="L416" i="14"/>
  <c r="Y416" i="14"/>
  <c r="P416" i="14"/>
  <c r="AA416" i="14"/>
  <c r="Q416" i="14"/>
  <c r="V416" i="14"/>
  <c r="K416" i="14"/>
  <c r="AJ416" i="14" s="1"/>
  <c r="U416" i="14"/>
  <c r="X416" i="14"/>
  <c r="R416" i="14"/>
  <c r="AD416" i="14"/>
  <c r="N416" i="14"/>
  <c r="S416" i="14"/>
  <c r="O416" i="14"/>
  <c r="AE416" i="14"/>
  <c r="AC416" i="14"/>
  <c r="Z416" i="14"/>
  <c r="W416" i="14"/>
  <c r="AE606" i="14"/>
  <c r="W606" i="14"/>
  <c r="O606" i="14"/>
  <c r="V606" i="14"/>
  <c r="M606" i="14"/>
  <c r="AB606" i="14"/>
  <c r="R606" i="14"/>
  <c r="X606" i="14"/>
  <c r="L606" i="14"/>
  <c r="T606" i="14"/>
  <c r="U606" i="14"/>
  <c r="Q606" i="14"/>
  <c r="AC606" i="14"/>
  <c r="K606" i="14"/>
  <c r="AJ606" i="14" s="1"/>
  <c r="Z606" i="14"/>
  <c r="S606" i="14"/>
  <c r="P606" i="14"/>
  <c r="AD606" i="14"/>
  <c r="AA606" i="14"/>
  <c r="Y606" i="14"/>
  <c r="AC698" i="14"/>
  <c r="U698" i="14"/>
  <c r="M698" i="14"/>
  <c r="Y698" i="14"/>
  <c r="P698" i="14"/>
  <c r="V698" i="14"/>
  <c r="K698" i="14"/>
  <c r="AJ698" i="14" s="1"/>
  <c r="AA698" i="14"/>
  <c r="Q698" i="14"/>
  <c r="Z698" i="14"/>
  <c r="L698" i="14"/>
  <c r="W698" i="14"/>
  <c r="AB698" i="14"/>
  <c r="X698" i="14"/>
  <c r="N698" i="14"/>
  <c r="AD698" i="14"/>
  <c r="S698" i="14"/>
  <c r="R698" i="14"/>
  <c r="O698" i="14"/>
  <c r="AE698" i="14"/>
  <c r="T698" i="14"/>
  <c r="Y250" i="13"/>
  <c r="Q250" i="13"/>
  <c r="S250" i="13"/>
  <c r="AB250" i="13"/>
  <c r="AE267" i="13"/>
  <c r="W267" i="13"/>
  <c r="O267" i="13"/>
  <c r="S267" i="13"/>
  <c r="AB267" i="13"/>
  <c r="X273" i="13"/>
  <c r="P273" i="13"/>
  <c r="S273" i="13"/>
  <c r="AB273" i="13"/>
  <c r="AD288" i="13"/>
  <c r="V288" i="13"/>
  <c r="N288" i="13"/>
  <c r="S288" i="13"/>
  <c r="AB288" i="13"/>
  <c r="X297" i="13"/>
  <c r="P297" i="13"/>
  <c r="S297" i="13"/>
  <c r="AB297" i="13"/>
  <c r="AA300" i="13"/>
  <c r="S300" i="13"/>
  <c r="K300" i="13"/>
  <c r="AJ300" i="13" s="1"/>
  <c r="T300" i="13"/>
  <c r="AC300" i="13"/>
  <c r="AC308" i="13"/>
  <c r="U308" i="13"/>
  <c r="M308" i="13"/>
  <c r="S308" i="13"/>
  <c r="AB308" i="13"/>
  <c r="AB321" i="13"/>
  <c r="T321" i="13"/>
  <c r="L321" i="13"/>
  <c r="AA321" i="13"/>
  <c r="R321" i="13"/>
  <c r="U321" i="13"/>
  <c r="AE321" i="13"/>
  <c r="AE334" i="13"/>
  <c r="W334" i="13"/>
  <c r="O334" i="13"/>
  <c r="V334" i="13"/>
  <c r="M334" i="13"/>
  <c r="T334" i="13"/>
  <c r="AD334" i="13"/>
  <c r="AE344" i="13"/>
  <c r="W344" i="13"/>
  <c r="O344" i="13"/>
  <c r="AC344" i="13"/>
  <c r="T344" i="13"/>
  <c r="K344" i="13"/>
  <c r="AJ344" i="13" s="1"/>
  <c r="U344" i="13"/>
  <c r="M356" i="13"/>
  <c r="Y356" i="13"/>
  <c r="N357" i="13"/>
  <c r="Y357" i="13"/>
  <c r="N358" i="13"/>
  <c r="Z358" i="13"/>
  <c r="L15" i="14"/>
  <c r="X15" i="14"/>
  <c r="M22" i="14"/>
  <c r="Y22" i="14"/>
  <c r="N23" i="14"/>
  <c r="Y23" i="14"/>
  <c r="N24" i="14"/>
  <c r="Z24" i="14"/>
  <c r="M25" i="14"/>
  <c r="Y25" i="14"/>
  <c r="M37" i="14"/>
  <c r="Y37" i="14"/>
  <c r="N38" i="14"/>
  <c r="Y38" i="14"/>
  <c r="N39" i="14"/>
  <c r="Z39" i="14"/>
  <c r="M40" i="14"/>
  <c r="Y40" i="14"/>
  <c r="AD68" i="14"/>
  <c r="V68" i="14"/>
  <c r="N68" i="14"/>
  <c r="AE68" i="14"/>
  <c r="U68" i="14"/>
  <c r="L68" i="14"/>
  <c r="AA68" i="14"/>
  <c r="R68" i="14"/>
  <c r="W68" i="14"/>
  <c r="AD69" i="14"/>
  <c r="V69" i="14"/>
  <c r="N69" i="14"/>
  <c r="Y69" i="14"/>
  <c r="P69" i="14"/>
  <c r="AE69" i="14"/>
  <c r="U69" i="14"/>
  <c r="L69" i="14"/>
  <c r="W69" i="14"/>
  <c r="L76" i="14"/>
  <c r="Y76" i="14"/>
  <c r="P101" i="14"/>
  <c r="Q106" i="14"/>
  <c r="Y190" i="14"/>
  <c r="Q190" i="14"/>
  <c r="AA190" i="14"/>
  <c r="R190" i="14"/>
  <c r="Z190" i="14"/>
  <c r="O190" i="14"/>
  <c r="W190" i="14"/>
  <c r="L190" i="14"/>
  <c r="AE190" i="14"/>
  <c r="T190" i="14"/>
  <c r="AC190" i="14"/>
  <c r="P190" i="14"/>
  <c r="AB190" i="14"/>
  <c r="AC226" i="14"/>
  <c r="U226" i="14"/>
  <c r="M226" i="14"/>
  <c r="X226" i="14"/>
  <c r="O226" i="14"/>
  <c r="AA226" i="14"/>
  <c r="Q226" i="14"/>
  <c r="AB226" i="14"/>
  <c r="P226" i="14"/>
  <c r="W226" i="14"/>
  <c r="K226" i="14"/>
  <c r="AJ226" i="14" s="1"/>
  <c r="T226" i="14"/>
  <c r="AD226" i="14"/>
  <c r="AC290" i="14"/>
  <c r="U290" i="14"/>
  <c r="M290" i="14"/>
  <c r="AA290" i="14"/>
  <c r="R290" i="14"/>
  <c r="W290" i="14"/>
  <c r="N290" i="14"/>
  <c r="X290" i="14"/>
  <c r="K290" i="14"/>
  <c r="AJ290" i="14" s="1"/>
  <c r="Z290" i="14"/>
  <c r="L290" i="14"/>
  <c r="T290" i="14"/>
  <c r="AE290" i="14"/>
  <c r="Q290" i="14"/>
  <c r="AB330" i="14"/>
  <c r="T330" i="14"/>
  <c r="L330" i="14"/>
  <c r="W330" i="14"/>
  <c r="N330" i="14"/>
  <c r="AA330" i="14"/>
  <c r="Q330" i="14"/>
  <c r="V330" i="14"/>
  <c r="K330" i="14"/>
  <c r="AJ330" i="14" s="1"/>
  <c r="AE330" i="14"/>
  <c r="R330" i="14"/>
  <c r="S330" i="14"/>
  <c r="AC330" i="14"/>
  <c r="M330" i="14"/>
  <c r="Y330" i="14"/>
  <c r="Y532" i="14"/>
  <c r="Q532" i="14"/>
  <c r="AD532" i="14"/>
  <c r="U532" i="14"/>
  <c r="L532" i="14"/>
  <c r="AC532" i="14"/>
  <c r="S532" i="14"/>
  <c r="X532" i="14"/>
  <c r="N532" i="14"/>
  <c r="AE532" i="14"/>
  <c r="P532" i="14"/>
  <c r="R532" i="14"/>
  <c r="AB532" i="14"/>
  <c r="K532" i="14"/>
  <c r="AJ532" i="14" s="1"/>
  <c r="W532" i="14"/>
  <c r="T532" i="14"/>
  <c r="AB550" i="14"/>
  <c r="T550" i="14"/>
  <c r="L550" i="14"/>
  <c r="W550" i="14"/>
  <c r="N550" i="14"/>
  <c r="AA550" i="14"/>
  <c r="Q550" i="14"/>
  <c r="V550" i="14"/>
  <c r="K550" i="14"/>
  <c r="AJ550" i="14" s="1"/>
  <c r="AE550" i="14"/>
  <c r="R550" i="14"/>
  <c r="S550" i="14"/>
  <c r="Z550" i="14"/>
  <c r="U550" i="14"/>
  <c r="O550" i="14"/>
  <c r="Y598" i="14"/>
  <c r="Q598" i="14"/>
  <c r="AA598" i="14"/>
  <c r="R598" i="14"/>
  <c r="AB598" i="14"/>
  <c r="P598" i="14"/>
  <c r="V598" i="14"/>
  <c r="L598" i="14"/>
  <c r="T598" i="14"/>
  <c r="Z598" i="14"/>
  <c r="K598" i="14"/>
  <c r="AJ598" i="14" s="1"/>
  <c r="AE598" i="14"/>
  <c r="N598" i="14"/>
  <c r="X598" i="14"/>
  <c r="U598" i="14"/>
  <c r="AC678" i="14"/>
  <c r="U678" i="14"/>
  <c r="M678" i="14"/>
  <c r="Z678" i="14"/>
  <c r="Q678" i="14"/>
  <c r="AB678" i="14"/>
  <c r="R678" i="14"/>
  <c r="W678" i="14"/>
  <c r="L678" i="14"/>
  <c r="S678" i="14"/>
  <c r="AD678" i="14"/>
  <c r="O678" i="14"/>
  <c r="Y678" i="14"/>
  <c r="X678" i="14"/>
  <c r="K678" i="14"/>
  <c r="AJ678" i="14" s="1"/>
  <c r="AA678" i="14"/>
  <c r="T678" i="14"/>
  <c r="AC20" i="15"/>
  <c r="U20" i="15"/>
  <c r="M20" i="15"/>
  <c r="AE20" i="15"/>
  <c r="V20" i="15"/>
  <c r="L20" i="15"/>
  <c r="W20" i="15"/>
  <c r="K20" i="15"/>
  <c r="AJ20" i="15" s="1"/>
  <c r="Z20" i="15"/>
  <c r="O20" i="15"/>
  <c r="S20" i="15"/>
  <c r="X20" i="15"/>
  <c r="R20" i="15"/>
  <c r="AA20" i="15"/>
  <c r="Y20" i="15"/>
  <c r="T20" i="15"/>
  <c r="P20" i="15"/>
  <c r="O356" i="13"/>
  <c r="AA356" i="13"/>
  <c r="O357" i="13"/>
  <c r="AA357" i="13"/>
  <c r="P358" i="13"/>
  <c r="AA358" i="13"/>
  <c r="M15" i="14"/>
  <c r="Z15" i="14"/>
  <c r="AE17" i="14"/>
  <c r="W17" i="14"/>
  <c r="O17" i="14"/>
  <c r="AD17" i="14"/>
  <c r="U17" i="14"/>
  <c r="L17" i="14"/>
  <c r="AA17" i="14"/>
  <c r="R17" i="14"/>
  <c r="V17" i="14"/>
  <c r="AE18" i="14"/>
  <c r="W18" i="14"/>
  <c r="O18" i="14"/>
  <c r="G18" i="14" s="1"/>
  <c r="Y18" i="14"/>
  <c r="P18" i="14"/>
  <c r="AD18" i="14"/>
  <c r="U18" i="14"/>
  <c r="L18" i="14"/>
  <c r="V18" i="14"/>
  <c r="AD19" i="14"/>
  <c r="V19" i="14"/>
  <c r="N19" i="14"/>
  <c r="AA19" i="14"/>
  <c r="R19" i="14"/>
  <c r="X19" i="14"/>
  <c r="O19" i="14"/>
  <c r="U19" i="14"/>
  <c r="O22" i="14"/>
  <c r="AA22" i="14"/>
  <c r="O23" i="14"/>
  <c r="AA23" i="14"/>
  <c r="P24" i="14"/>
  <c r="AA24" i="14"/>
  <c r="N25" i="14"/>
  <c r="Z25" i="14"/>
  <c r="O37" i="14"/>
  <c r="AB37" i="14"/>
  <c r="O38" i="14"/>
  <c r="AB38" i="14"/>
  <c r="P39" i="14"/>
  <c r="AB39" i="14"/>
  <c r="N40" i="14"/>
  <c r="Z40" i="14"/>
  <c r="AF523" i="14"/>
  <c r="AF391" i="14"/>
  <c r="AF313" i="14"/>
  <c r="AF485" i="14"/>
  <c r="AF158" i="14"/>
  <c r="AF76" i="14"/>
  <c r="AF263" i="14"/>
  <c r="AF511" i="14"/>
  <c r="AF377" i="14"/>
  <c r="AF447" i="14"/>
  <c r="AF249" i="14"/>
  <c r="AF237" i="14"/>
  <c r="AF435" i="14"/>
  <c r="AF473" i="14"/>
  <c r="M76" i="14"/>
  <c r="Z76" i="14"/>
  <c r="Y81" i="14"/>
  <c r="Q81" i="14"/>
  <c r="AC81" i="14"/>
  <c r="T81" i="14"/>
  <c r="K81" i="14"/>
  <c r="AJ81" i="14" s="1"/>
  <c r="V81" i="14"/>
  <c r="L81" i="14"/>
  <c r="AB81" i="14"/>
  <c r="R81" i="14"/>
  <c r="Z81" i="14"/>
  <c r="O81" i="14"/>
  <c r="AA81" i="14"/>
  <c r="R101" i="14"/>
  <c r="R106" i="14"/>
  <c r="AA132" i="14"/>
  <c r="S132" i="14"/>
  <c r="K132" i="14"/>
  <c r="AJ132" i="14" s="1"/>
  <c r="AB132" i="14"/>
  <c r="R132" i="14"/>
  <c r="AC132" i="14"/>
  <c r="Q132" i="14"/>
  <c r="U132" i="14"/>
  <c r="Z132" i="14"/>
  <c r="O132" i="14"/>
  <c r="X132" i="14"/>
  <c r="M132" i="14"/>
  <c r="AD132" i="14"/>
  <c r="AF138" i="14"/>
  <c r="Y161" i="14"/>
  <c r="Q161" i="14"/>
  <c r="X161" i="14"/>
  <c r="O161" i="14"/>
  <c r="W161" i="14"/>
  <c r="M161" i="14"/>
  <c r="V161" i="14"/>
  <c r="K161" i="14"/>
  <c r="AJ161" i="14" s="1"/>
  <c r="AD161" i="14"/>
  <c r="S161" i="14"/>
  <c r="AB161" i="14"/>
  <c r="P161" i="14"/>
  <c r="AC161" i="14"/>
  <c r="Y177" i="14"/>
  <c r="Q177" i="14"/>
  <c r="X177" i="14"/>
  <c r="O177" i="14"/>
  <c r="W177" i="14"/>
  <c r="M177" i="14"/>
  <c r="AB177" i="14"/>
  <c r="P177" i="14"/>
  <c r="V177" i="14"/>
  <c r="K177" i="14"/>
  <c r="AJ177" i="14" s="1"/>
  <c r="AE177" i="14"/>
  <c r="T177" i="14"/>
  <c r="AC177" i="14"/>
  <c r="Y185" i="14"/>
  <c r="Q185" i="14"/>
  <c r="X185" i="14"/>
  <c r="O185" i="14"/>
  <c r="AC185" i="14"/>
  <c r="S185" i="14"/>
  <c r="V185" i="14"/>
  <c r="K185" i="14"/>
  <c r="AJ185" i="14" s="1"/>
  <c r="AD185" i="14"/>
  <c r="R185" i="14"/>
  <c r="AA185" i="14"/>
  <c r="N185" i="14"/>
  <c r="AB185" i="14"/>
  <c r="AD252" i="14"/>
  <c r="V252" i="14"/>
  <c r="N252" i="14"/>
  <c r="Y252" i="14"/>
  <c r="P252" i="14"/>
  <c r="AC252" i="14"/>
  <c r="T252" i="14"/>
  <c r="K252" i="14"/>
  <c r="AJ252" i="14" s="1"/>
  <c r="S252" i="14"/>
  <c r="Z252" i="14"/>
  <c r="L252" i="14"/>
  <c r="U252" i="14"/>
  <c r="AE252" i="14"/>
  <c r="Q252" i="14"/>
  <c r="AD255" i="14"/>
  <c r="V255" i="14"/>
  <c r="N255" i="14"/>
  <c r="Z255" i="14"/>
  <c r="Q255" i="14"/>
  <c r="AE255" i="14"/>
  <c r="U255" i="14"/>
  <c r="L255" i="14"/>
  <c r="AA255" i="14"/>
  <c r="O255" i="14"/>
  <c r="AB255" i="14"/>
  <c r="M255" i="14"/>
  <c r="W255" i="14"/>
  <c r="S255" i="14"/>
  <c r="O290" i="14"/>
  <c r="X304" i="14"/>
  <c r="P304" i="14"/>
  <c r="AE304" i="14"/>
  <c r="V304" i="14"/>
  <c r="M304" i="14"/>
  <c r="AA304" i="14"/>
  <c r="R304" i="14"/>
  <c r="T304" i="14"/>
  <c r="Z304" i="14"/>
  <c r="L304" i="14"/>
  <c r="U304" i="14"/>
  <c r="AD304" i="14"/>
  <c r="Q304" i="14"/>
  <c r="AC304" i="14"/>
  <c r="Y319" i="14"/>
  <c r="Q319" i="14"/>
  <c r="AE319" i="14"/>
  <c r="V319" i="14"/>
  <c r="M319" i="14"/>
  <c r="X319" i="14"/>
  <c r="N319" i="14"/>
  <c r="AC319" i="14"/>
  <c r="S319" i="14"/>
  <c r="U319" i="14"/>
  <c r="W319" i="14"/>
  <c r="P319" i="14"/>
  <c r="AB319" i="14"/>
  <c r="L319" i="14"/>
  <c r="O330" i="14"/>
  <c r="X364" i="14"/>
  <c r="P364" i="14"/>
  <c r="AC364" i="14"/>
  <c r="T364" i="14"/>
  <c r="K364" i="14"/>
  <c r="AJ364" i="14" s="1"/>
  <c r="V364" i="14"/>
  <c r="L364" i="14"/>
  <c r="AA364" i="14"/>
  <c r="Q364" i="14"/>
  <c r="AD364" i="14"/>
  <c r="O364" i="14"/>
  <c r="Y364" i="14"/>
  <c r="S364" i="14"/>
  <c r="AE364" i="14"/>
  <c r="N364" i="14"/>
  <c r="AD381" i="14"/>
  <c r="V381" i="14"/>
  <c r="N381" i="14"/>
  <c r="Z381" i="14"/>
  <c r="Q381" i="14"/>
  <c r="AC381" i="14"/>
  <c r="S381" i="14"/>
  <c r="X381" i="14"/>
  <c r="M381" i="14"/>
  <c r="R381" i="14"/>
  <c r="AA381" i="14"/>
  <c r="K381" i="14"/>
  <c r="AJ381" i="14" s="1"/>
  <c r="U381" i="14"/>
  <c r="P381" i="14"/>
  <c r="AC504" i="14"/>
  <c r="U504" i="14"/>
  <c r="M504" i="14"/>
  <c r="Y504" i="14"/>
  <c r="P504" i="14"/>
  <c r="X504" i="14"/>
  <c r="N504" i="14"/>
  <c r="AD504" i="14"/>
  <c r="S504" i="14"/>
  <c r="R504" i="14"/>
  <c r="Q504" i="14"/>
  <c r="W504" i="14"/>
  <c r="O504" i="14"/>
  <c r="AB504" i="14"/>
  <c r="K504" i="14"/>
  <c r="AJ504" i="14" s="1"/>
  <c r="M532" i="14"/>
  <c r="Y543" i="14"/>
  <c r="Q543" i="14"/>
  <c r="Z543" i="14"/>
  <c r="P543" i="14"/>
  <c r="W543" i="14"/>
  <c r="M543" i="14"/>
  <c r="AC543" i="14"/>
  <c r="S543" i="14"/>
  <c r="U543" i="14"/>
  <c r="AA543" i="14"/>
  <c r="K543" i="14"/>
  <c r="AJ543" i="14" s="1"/>
  <c r="V543" i="14"/>
  <c r="O543" i="14"/>
  <c r="AD543" i="14"/>
  <c r="L543" i="14"/>
  <c r="M550" i="14"/>
  <c r="Y576" i="14"/>
  <c r="Q576" i="14"/>
  <c r="W576" i="14"/>
  <c r="N576" i="14"/>
  <c r="AE576" i="14"/>
  <c r="U576" i="14"/>
  <c r="K576" i="14"/>
  <c r="AJ576" i="14" s="1"/>
  <c r="AA576" i="14"/>
  <c r="P576" i="14"/>
  <c r="Z576" i="14"/>
  <c r="L576" i="14"/>
  <c r="S576" i="14"/>
  <c r="AB576" i="14"/>
  <c r="T576" i="14"/>
  <c r="O576" i="14"/>
  <c r="M598" i="14"/>
  <c r="AC603" i="14"/>
  <c r="U603" i="14"/>
  <c r="M603" i="14"/>
  <c r="Z603" i="14"/>
  <c r="Q603" i="14"/>
  <c r="AB603" i="14"/>
  <c r="R603" i="14"/>
  <c r="W603" i="14"/>
  <c r="L603" i="14"/>
  <c r="Y603" i="14"/>
  <c r="K603" i="14"/>
  <c r="AJ603" i="14" s="1"/>
  <c r="X603" i="14"/>
  <c r="S603" i="14"/>
  <c r="AE603" i="14"/>
  <c r="N603" i="14"/>
  <c r="AA603" i="14"/>
  <c r="N678" i="14"/>
  <c r="G779" i="14"/>
  <c r="Y139" i="13"/>
  <c r="Q139" i="13"/>
  <c r="S139" i="13"/>
  <c r="AB139" i="13"/>
  <c r="X153" i="13"/>
  <c r="P153" i="13"/>
  <c r="S153" i="13"/>
  <c r="AB153" i="13"/>
  <c r="AB175" i="13"/>
  <c r="T175" i="13"/>
  <c r="L175" i="13"/>
  <c r="S175" i="13"/>
  <c r="AC175" i="13"/>
  <c r="AB183" i="13"/>
  <c r="T183" i="13"/>
  <c r="L183" i="13"/>
  <c r="S183" i="13"/>
  <c r="AC183" i="13"/>
  <c r="AC187" i="13"/>
  <c r="U187" i="13"/>
  <c r="M187" i="13"/>
  <c r="S187" i="13"/>
  <c r="AB187" i="13"/>
  <c r="AD193" i="13"/>
  <c r="V193" i="13"/>
  <c r="N193" i="13"/>
  <c r="S193" i="13"/>
  <c r="AB193" i="13"/>
  <c r="X206" i="13"/>
  <c r="P206" i="13"/>
  <c r="S206" i="13"/>
  <c r="AB206" i="13"/>
  <c r="AD221" i="13"/>
  <c r="V221" i="13"/>
  <c r="N221" i="13"/>
  <c r="G221" i="13" s="1"/>
  <c r="S221" i="13"/>
  <c r="AB221" i="13"/>
  <c r="X230" i="13"/>
  <c r="P230" i="13"/>
  <c r="S230" i="13"/>
  <c r="AB230" i="13"/>
  <c r="AA233" i="13"/>
  <c r="S233" i="13"/>
  <c r="K233" i="13"/>
  <c r="AJ233" i="13" s="1"/>
  <c r="T233" i="13"/>
  <c r="AC233" i="13"/>
  <c r="Y240" i="13"/>
  <c r="Q240" i="13"/>
  <c r="S240" i="13"/>
  <c r="AB240" i="13"/>
  <c r="AA249" i="13"/>
  <c r="S249" i="13"/>
  <c r="K249" i="13"/>
  <c r="AJ249" i="13" s="1"/>
  <c r="T249" i="13"/>
  <c r="AC249" i="13"/>
  <c r="L250" i="13"/>
  <c r="U250" i="13"/>
  <c r="AD250" i="13"/>
  <c r="AB252" i="13"/>
  <c r="T252" i="13"/>
  <c r="L252" i="13"/>
  <c r="S252" i="13"/>
  <c r="AC252" i="13"/>
  <c r="AD262" i="13"/>
  <c r="V262" i="13"/>
  <c r="N262" i="13"/>
  <c r="S262" i="13"/>
  <c r="AB262" i="13"/>
  <c r="L267" i="13"/>
  <c r="U267" i="13"/>
  <c r="AD267" i="13"/>
  <c r="L273" i="13"/>
  <c r="U273" i="13"/>
  <c r="AD273" i="13"/>
  <c r="L288" i="13"/>
  <c r="U288" i="13"/>
  <c r="AE288" i="13"/>
  <c r="L297" i="13"/>
  <c r="U297" i="13"/>
  <c r="AD297" i="13"/>
  <c r="M300" i="13"/>
  <c r="V300" i="13"/>
  <c r="AE300" i="13"/>
  <c r="AA302" i="13"/>
  <c r="S302" i="13"/>
  <c r="K302" i="13"/>
  <c r="AJ302" i="13" s="1"/>
  <c r="T302" i="13"/>
  <c r="AC302" i="13"/>
  <c r="L308" i="13"/>
  <c r="V308" i="13"/>
  <c r="AE308" i="13"/>
  <c r="M321" i="13"/>
  <c r="W321" i="13"/>
  <c r="AC325" i="13"/>
  <c r="U325" i="13"/>
  <c r="M325" i="13"/>
  <c r="AA325" i="13"/>
  <c r="R325" i="13"/>
  <c r="G325" i="13" s="1"/>
  <c r="T325" i="13"/>
  <c r="AE325" i="13"/>
  <c r="AD329" i="13"/>
  <c r="V329" i="13"/>
  <c r="N329" i="13"/>
  <c r="AC329" i="13"/>
  <c r="T329" i="13"/>
  <c r="K329" i="13"/>
  <c r="AJ329" i="13" s="1"/>
  <c r="U329" i="13"/>
  <c r="L334" i="13"/>
  <c r="X334" i="13"/>
  <c r="M344" i="13"/>
  <c r="X344" i="13"/>
  <c r="P356" i="13"/>
  <c r="AC356" i="13"/>
  <c r="P357" i="13"/>
  <c r="AC357" i="13"/>
  <c r="Q358" i="13"/>
  <c r="AC358" i="13"/>
  <c r="AD9" i="14"/>
  <c r="V9" i="14"/>
  <c r="N9" i="14"/>
  <c r="G9" i="14" s="1"/>
  <c r="AE9" i="14"/>
  <c r="U9" i="14"/>
  <c r="L9" i="14"/>
  <c r="AA9" i="14"/>
  <c r="R9" i="14"/>
  <c r="W9" i="14"/>
  <c r="AD10" i="14"/>
  <c r="V10" i="14"/>
  <c r="N10" i="14"/>
  <c r="Y10" i="14"/>
  <c r="P10" i="14"/>
  <c r="AE10" i="14"/>
  <c r="U10" i="14"/>
  <c r="L10" i="14"/>
  <c r="W10" i="14"/>
  <c r="AC11" i="14"/>
  <c r="U11" i="14"/>
  <c r="M11" i="14"/>
  <c r="AA11" i="14"/>
  <c r="R11" i="14"/>
  <c r="X11" i="14"/>
  <c r="O11" i="14"/>
  <c r="V11" i="14"/>
  <c r="O15" i="14"/>
  <c r="AB15" i="14"/>
  <c r="K17" i="14"/>
  <c r="AJ17" i="14" s="1"/>
  <c r="X17" i="14"/>
  <c r="K18" i="14"/>
  <c r="AJ18" i="14" s="1"/>
  <c r="X18" i="14"/>
  <c r="K19" i="14"/>
  <c r="AJ19" i="14" s="1"/>
  <c r="W19" i="14"/>
  <c r="P22" i="14"/>
  <c r="AC22" i="14"/>
  <c r="P23" i="14"/>
  <c r="AC23" i="14"/>
  <c r="Q24" i="14"/>
  <c r="AC24" i="14"/>
  <c r="P25" i="14"/>
  <c r="AC25" i="14"/>
  <c r="P37" i="14"/>
  <c r="AC37" i="14"/>
  <c r="P38" i="14"/>
  <c r="AC38" i="14"/>
  <c r="Q39" i="14"/>
  <c r="AC39" i="14"/>
  <c r="P40" i="14"/>
  <c r="AC40" i="14"/>
  <c r="AA45" i="14"/>
  <c r="S45" i="14"/>
  <c r="K45" i="14"/>
  <c r="AJ45" i="14" s="1"/>
  <c r="Z45" i="14"/>
  <c r="Q45" i="14"/>
  <c r="W45" i="14"/>
  <c r="N45" i="14"/>
  <c r="V45" i="14"/>
  <c r="AA46" i="14"/>
  <c r="S46" i="14"/>
  <c r="K46" i="14"/>
  <c r="AJ46" i="14" s="1"/>
  <c r="AD46" i="14"/>
  <c r="U46" i="14"/>
  <c r="L46" i="14"/>
  <c r="Z46" i="14"/>
  <c r="Q46" i="14"/>
  <c r="W46" i="14"/>
  <c r="AA47" i="14"/>
  <c r="S47" i="14"/>
  <c r="K47" i="14"/>
  <c r="AJ47" i="14" s="1"/>
  <c r="X47" i="14"/>
  <c r="O47" i="14"/>
  <c r="AD47" i="14"/>
  <c r="U47" i="14"/>
  <c r="L47" i="14"/>
  <c r="W47" i="14"/>
  <c r="AA48" i="14"/>
  <c r="S48" i="14"/>
  <c r="K48" i="14"/>
  <c r="AJ48" i="14" s="1"/>
  <c r="AB48" i="14"/>
  <c r="R48" i="14"/>
  <c r="X48" i="14"/>
  <c r="O48" i="14"/>
  <c r="V48" i="14"/>
  <c r="M68" i="14"/>
  <c r="Y68" i="14"/>
  <c r="M69" i="14"/>
  <c r="Z69" i="14"/>
  <c r="O76" i="14"/>
  <c r="AB76" i="14"/>
  <c r="Y80" i="14"/>
  <c r="Q80" i="14"/>
  <c r="AA80" i="14"/>
  <c r="R80" i="14"/>
  <c r="Z80" i="14"/>
  <c r="O80" i="14"/>
  <c r="V80" i="14"/>
  <c r="L80" i="14"/>
  <c r="W80" i="14"/>
  <c r="M81" i="14"/>
  <c r="AD81" i="14"/>
  <c r="AB93" i="14"/>
  <c r="T93" i="14"/>
  <c r="L93" i="14"/>
  <c r="W93" i="14"/>
  <c r="N93" i="14"/>
  <c r="X93" i="14"/>
  <c r="M93" i="14"/>
  <c r="Y93" i="14"/>
  <c r="K93" i="14"/>
  <c r="AJ93" i="14" s="1"/>
  <c r="AE93" i="14"/>
  <c r="S93" i="14"/>
  <c r="AC93" i="14"/>
  <c r="Q93" i="14"/>
  <c r="AD93" i="14"/>
  <c r="U101" i="14"/>
  <c r="T106" i="14"/>
  <c r="L132" i="14"/>
  <c r="AE132" i="14"/>
  <c r="AD147" i="14"/>
  <c r="V147" i="14"/>
  <c r="N147" i="14"/>
  <c r="AA147" i="14"/>
  <c r="R147" i="14"/>
  <c r="X147" i="14"/>
  <c r="M147" i="14"/>
  <c r="Y147" i="14"/>
  <c r="L147" i="14"/>
  <c r="T147" i="14"/>
  <c r="AC147" i="14"/>
  <c r="Q147" i="14"/>
  <c r="AB147" i="14"/>
  <c r="AD154" i="14"/>
  <c r="V154" i="14"/>
  <c r="N154" i="14"/>
  <c r="X154" i="14"/>
  <c r="O154" i="14"/>
  <c r="U154" i="14"/>
  <c r="K154" i="14"/>
  <c r="AJ154" i="14" s="1"/>
  <c r="AB154" i="14"/>
  <c r="Q154" i="14"/>
  <c r="Y154" i="14"/>
  <c r="L154" i="14"/>
  <c r="T154" i="14"/>
  <c r="AC154" i="14"/>
  <c r="L161" i="14"/>
  <c r="AE161" i="14"/>
  <c r="R168" i="14"/>
  <c r="Y169" i="14"/>
  <c r="Q169" i="14"/>
  <c r="X169" i="14"/>
  <c r="O169" i="14"/>
  <c r="AC169" i="14"/>
  <c r="S169" i="14"/>
  <c r="AD169" i="14"/>
  <c r="R169" i="14"/>
  <c r="Z169" i="14"/>
  <c r="M169" i="14"/>
  <c r="V169" i="14"/>
  <c r="K169" i="14"/>
  <c r="AJ169" i="14" s="1"/>
  <c r="AB169" i="14"/>
  <c r="Y171" i="14"/>
  <c r="Q171" i="14"/>
  <c r="AC171" i="14"/>
  <c r="T171" i="14"/>
  <c r="K171" i="14"/>
  <c r="AJ171" i="14" s="1"/>
  <c r="AD171" i="14"/>
  <c r="S171" i="14"/>
  <c r="X171" i="14"/>
  <c r="M171" i="14"/>
  <c r="U171" i="14"/>
  <c r="AB171" i="14"/>
  <c r="P171" i="14"/>
  <c r="AA171" i="14"/>
  <c r="L177" i="14"/>
  <c r="AD177" i="14"/>
  <c r="R181" i="14"/>
  <c r="L185" i="14"/>
  <c r="AE185" i="14"/>
  <c r="M190" i="14"/>
  <c r="R193" i="14"/>
  <c r="Q206" i="14"/>
  <c r="AB207" i="14"/>
  <c r="T207" i="14"/>
  <c r="L207" i="14"/>
  <c r="Z207" i="14"/>
  <c r="Q207" i="14"/>
  <c r="V207" i="14"/>
  <c r="K207" i="14"/>
  <c r="AJ207" i="14" s="1"/>
  <c r="Y207" i="14"/>
  <c r="N207" i="14"/>
  <c r="U207" i="14"/>
  <c r="AD207" i="14"/>
  <c r="R207" i="14"/>
  <c r="AC207" i="14"/>
  <c r="P216" i="14"/>
  <c r="AE217" i="14"/>
  <c r="W217" i="14"/>
  <c r="O217" i="14"/>
  <c r="AA217" i="14"/>
  <c r="R217" i="14"/>
  <c r="X217" i="14"/>
  <c r="M217" i="14"/>
  <c r="V217" i="14"/>
  <c r="K217" i="14"/>
  <c r="AJ217" i="14" s="1"/>
  <c r="AD217" i="14"/>
  <c r="S217" i="14"/>
  <c r="AB217" i="14"/>
  <c r="P217" i="14"/>
  <c r="AC217" i="14"/>
  <c r="N226" i="14"/>
  <c r="G226" i="14" s="1"/>
  <c r="Q228" i="14"/>
  <c r="X229" i="14"/>
  <c r="P229" i="14"/>
  <c r="Y229" i="14"/>
  <c r="O229" i="14"/>
  <c r="Z229" i="14"/>
  <c r="N229" i="14"/>
  <c r="AE229" i="14"/>
  <c r="T229" i="14"/>
  <c r="AB229" i="14"/>
  <c r="Q229" i="14"/>
  <c r="W229" i="14"/>
  <c r="L229" i="14"/>
  <c r="AC229" i="14"/>
  <c r="Q233" i="14"/>
  <c r="X234" i="14"/>
  <c r="P234" i="14"/>
  <c r="W234" i="14"/>
  <c r="N234" i="14"/>
  <c r="AC234" i="14"/>
  <c r="S234" i="14"/>
  <c r="Y234" i="14"/>
  <c r="L234" i="14"/>
  <c r="AE234" i="14"/>
  <c r="T234" i="14"/>
  <c r="AB234" i="14"/>
  <c r="Q234" i="14"/>
  <c r="AA234" i="14"/>
  <c r="P240" i="14"/>
  <c r="R245" i="14"/>
  <c r="M252" i="14"/>
  <c r="K255" i="14"/>
  <c r="AJ255" i="14" s="1"/>
  <c r="Y275" i="14"/>
  <c r="Q275" i="14"/>
  <c r="AD275" i="14"/>
  <c r="U275" i="14"/>
  <c r="L275" i="14"/>
  <c r="Z275" i="14"/>
  <c r="P275" i="14"/>
  <c r="AB275" i="14"/>
  <c r="O275" i="14"/>
  <c r="T275" i="14"/>
  <c r="AC275" i="14"/>
  <c r="N275" i="14"/>
  <c r="X275" i="14"/>
  <c r="K275" i="14"/>
  <c r="AJ275" i="14" s="1"/>
  <c r="AF275" i="14"/>
  <c r="P290" i="14"/>
  <c r="AF299" i="14"/>
  <c r="K304" i="14"/>
  <c r="AJ304" i="14" s="1"/>
  <c r="R306" i="14"/>
  <c r="X308" i="14"/>
  <c r="P308" i="14"/>
  <c r="AA308" i="14"/>
  <c r="R308" i="14"/>
  <c r="AE308" i="14"/>
  <c r="V308" i="14"/>
  <c r="M308" i="14"/>
  <c r="AD308" i="14"/>
  <c r="S308" i="14"/>
  <c r="AC308" i="14"/>
  <c r="O308" i="14"/>
  <c r="Y308" i="14"/>
  <c r="K308" i="14"/>
  <c r="AJ308" i="14" s="1"/>
  <c r="U308" i="14"/>
  <c r="S314" i="14"/>
  <c r="U317" i="14"/>
  <c r="K319" i="14"/>
  <c r="AJ319" i="14" s="1"/>
  <c r="V325" i="14"/>
  <c r="T326" i="14"/>
  <c r="P330" i="14"/>
  <c r="AE340" i="14"/>
  <c r="W340" i="14"/>
  <c r="O340" i="14"/>
  <c r="X340" i="14"/>
  <c r="N340" i="14"/>
  <c r="AB340" i="14"/>
  <c r="R340" i="14"/>
  <c r="V340" i="14"/>
  <c r="L340" i="14"/>
  <c r="Z340" i="14"/>
  <c r="K340" i="14"/>
  <c r="AJ340" i="14" s="1"/>
  <c r="AD340" i="14"/>
  <c r="P340" i="14"/>
  <c r="Y340" i="14"/>
  <c r="T340" i="14"/>
  <c r="M364" i="14"/>
  <c r="L381" i="14"/>
  <c r="U413" i="14"/>
  <c r="AE422" i="14"/>
  <c r="W422" i="14"/>
  <c r="O422" i="14"/>
  <c r="AD422" i="14"/>
  <c r="U422" i="14"/>
  <c r="L422" i="14"/>
  <c r="X422" i="14"/>
  <c r="M422" i="14"/>
  <c r="AB422" i="14"/>
  <c r="R422" i="14"/>
  <c r="Z422" i="14"/>
  <c r="K422" i="14"/>
  <c r="AJ422" i="14" s="1"/>
  <c r="Y422" i="14"/>
  <c r="S422" i="14"/>
  <c r="P422" i="14"/>
  <c r="AA455" i="14"/>
  <c r="S455" i="14"/>
  <c r="K455" i="14"/>
  <c r="AJ455" i="14" s="1"/>
  <c r="AB455" i="14"/>
  <c r="R455" i="14"/>
  <c r="V455" i="14"/>
  <c r="L455" i="14"/>
  <c r="Z455" i="14"/>
  <c r="P455" i="14"/>
  <c r="Y455" i="14"/>
  <c r="M455" i="14"/>
  <c r="AD455" i="14"/>
  <c r="N455" i="14"/>
  <c r="AC455" i="14"/>
  <c r="U455" i="14"/>
  <c r="Q455" i="14"/>
  <c r="AD473" i="14"/>
  <c r="V473" i="14"/>
  <c r="N473" i="14"/>
  <c r="Y473" i="14"/>
  <c r="P473" i="14"/>
  <c r="X473" i="14"/>
  <c r="M473" i="14"/>
  <c r="AC473" i="14"/>
  <c r="S473" i="14"/>
  <c r="AA473" i="14"/>
  <c r="L473" i="14"/>
  <c r="W473" i="14"/>
  <c r="Z473" i="14"/>
  <c r="R473" i="14"/>
  <c r="O473" i="14"/>
  <c r="T485" i="14"/>
  <c r="U486" i="14"/>
  <c r="L504" i="14"/>
  <c r="O532" i="14"/>
  <c r="N543" i="14"/>
  <c r="P550" i="14"/>
  <c r="M576" i="14"/>
  <c r="O598" i="14"/>
  <c r="O603" i="14"/>
  <c r="AE620" i="14"/>
  <c r="W620" i="14"/>
  <c r="O620" i="14"/>
  <c r="Y620" i="14"/>
  <c r="P620" i="14"/>
  <c r="U620" i="14"/>
  <c r="K620" i="14"/>
  <c r="AJ620" i="14" s="1"/>
  <c r="AA620" i="14"/>
  <c r="Q620" i="14"/>
  <c r="V620" i="14"/>
  <c r="S620" i="14"/>
  <c r="Z620" i="14"/>
  <c r="M620" i="14"/>
  <c r="AB620" i="14"/>
  <c r="T620" i="14"/>
  <c r="P678" i="14"/>
  <c r="Q20" i="15"/>
  <c r="R111" i="12"/>
  <c r="G111" i="12" s="1"/>
  <c r="R130" i="12"/>
  <c r="G130" i="12" s="1"/>
  <c r="R138" i="12"/>
  <c r="G138" i="12" s="1"/>
  <c r="R139" i="12"/>
  <c r="G139" i="12" s="1"/>
  <c r="R155" i="12"/>
  <c r="G155" i="12" s="1"/>
  <c r="R181" i="12"/>
  <c r="G181" i="12" s="1"/>
  <c r="R195" i="12"/>
  <c r="G195" i="12" s="1"/>
  <c r="R196" i="12"/>
  <c r="G196" i="12" s="1"/>
  <c r="R205" i="12"/>
  <c r="G205" i="12" s="1"/>
  <c r="R206" i="12"/>
  <c r="R207" i="12"/>
  <c r="R208" i="12"/>
  <c r="R209" i="12"/>
  <c r="R210" i="12"/>
  <c r="R211" i="12"/>
  <c r="R212" i="12"/>
  <c r="AA213" i="12"/>
  <c r="S213" i="12"/>
  <c r="K213" i="12"/>
  <c r="AJ213" i="12" s="1"/>
  <c r="T213" i="12"/>
  <c r="AC213" i="12"/>
  <c r="X223" i="12"/>
  <c r="P223" i="12"/>
  <c r="S223" i="12"/>
  <c r="AB223" i="12"/>
  <c r="AA230" i="12"/>
  <c r="S230" i="12"/>
  <c r="K230" i="12"/>
  <c r="AJ230" i="12" s="1"/>
  <c r="T230" i="12"/>
  <c r="AC230" i="12"/>
  <c r="N243" i="12"/>
  <c r="O253" i="12"/>
  <c r="O260" i="12"/>
  <c r="AE268" i="12"/>
  <c r="W268" i="12"/>
  <c r="O268" i="12"/>
  <c r="G268" i="12" s="1"/>
  <c r="S268" i="12"/>
  <c r="AB268" i="12"/>
  <c r="O270" i="12"/>
  <c r="G270" i="12" s="1"/>
  <c r="O281" i="12"/>
  <c r="G281" i="12" s="1"/>
  <c r="AA283" i="12"/>
  <c r="S283" i="12"/>
  <c r="K283" i="12"/>
  <c r="AJ283" i="12" s="1"/>
  <c r="T283" i="12"/>
  <c r="AC283" i="12"/>
  <c r="N285" i="12"/>
  <c r="G285" i="12" s="1"/>
  <c r="AE290" i="12"/>
  <c r="W290" i="12"/>
  <c r="O290" i="12"/>
  <c r="S290" i="12"/>
  <c r="AB290" i="12"/>
  <c r="N301" i="12"/>
  <c r="G301" i="12" s="1"/>
  <c r="AD303" i="12"/>
  <c r="V303" i="12"/>
  <c r="N303" i="12"/>
  <c r="G303" i="12" s="1"/>
  <c r="S303" i="12"/>
  <c r="AB303" i="12"/>
  <c r="AC306" i="12"/>
  <c r="U306" i="12"/>
  <c r="M306" i="12"/>
  <c r="S306" i="12"/>
  <c r="AB306" i="12"/>
  <c r="AD314" i="12"/>
  <c r="V314" i="12"/>
  <c r="N314" i="12"/>
  <c r="G314" i="12" s="1"/>
  <c r="S314" i="12"/>
  <c r="AB314" i="12"/>
  <c r="O324" i="12"/>
  <c r="AB326" i="12"/>
  <c r="T326" i="12"/>
  <c r="L326" i="12"/>
  <c r="S326" i="12"/>
  <c r="AC326" i="12"/>
  <c r="N332" i="12"/>
  <c r="AC334" i="12"/>
  <c r="U334" i="12"/>
  <c r="M334" i="12"/>
  <c r="S334" i="12"/>
  <c r="AB334" i="12"/>
  <c r="O338" i="12"/>
  <c r="AC342" i="12"/>
  <c r="U342" i="12"/>
  <c r="M342" i="12"/>
  <c r="S342" i="12"/>
  <c r="AB342" i="12"/>
  <c r="O346" i="12"/>
  <c r="AC350" i="12"/>
  <c r="U350" i="12"/>
  <c r="M350" i="12"/>
  <c r="S350" i="12"/>
  <c r="AB350" i="12"/>
  <c r="AC361" i="12"/>
  <c r="U361" i="12"/>
  <c r="M361" i="12"/>
  <c r="S361" i="12"/>
  <c r="AB361" i="12"/>
  <c r="AC368" i="12"/>
  <c r="U368" i="12"/>
  <c r="M368" i="12"/>
  <c r="S368" i="12"/>
  <c r="AB368" i="12"/>
  <c r="O372" i="12"/>
  <c r="AC376" i="12"/>
  <c r="U376" i="12"/>
  <c r="M376" i="12"/>
  <c r="S376" i="12"/>
  <c r="AB376" i="12"/>
  <c r="O380" i="12"/>
  <c r="O387" i="12"/>
  <c r="AE9" i="13"/>
  <c r="W9" i="13"/>
  <c r="O9" i="13"/>
  <c r="G9" i="13" s="1"/>
  <c r="S9" i="13"/>
  <c r="AB9" i="13"/>
  <c r="O11" i="13"/>
  <c r="G11" i="13" s="1"/>
  <c r="O19" i="13"/>
  <c r="AB22" i="13"/>
  <c r="T22" i="13"/>
  <c r="L22" i="13"/>
  <c r="S22" i="13"/>
  <c r="AC22" i="13"/>
  <c r="AC30" i="13"/>
  <c r="U30" i="13"/>
  <c r="M30" i="13"/>
  <c r="S30" i="13"/>
  <c r="AB30" i="13"/>
  <c r="O34" i="13"/>
  <c r="AC38" i="13"/>
  <c r="U38" i="13"/>
  <c r="M38" i="13"/>
  <c r="S38" i="13"/>
  <c r="AB38" i="13"/>
  <c r="O42" i="13"/>
  <c r="AC46" i="13"/>
  <c r="U46" i="13"/>
  <c r="M46" i="13"/>
  <c r="S46" i="13"/>
  <c r="AB46" i="13"/>
  <c r="AD50" i="13"/>
  <c r="V50" i="13"/>
  <c r="N50" i="13"/>
  <c r="S50" i="13"/>
  <c r="AB50" i="13"/>
  <c r="O54" i="13"/>
  <c r="AD58" i="13"/>
  <c r="V58" i="13"/>
  <c r="N58" i="13"/>
  <c r="S58" i="13"/>
  <c r="AB58" i="13"/>
  <c r="N73" i="13"/>
  <c r="AF132" i="13"/>
  <c r="AF133" i="13" s="1"/>
  <c r="AF352" i="13"/>
  <c r="Y92" i="13"/>
  <c r="Q92" i="13"/>
  <c r="S92" i="13"/>
  <c r="AB92" i="13"/>
  <c r="N94" i="13"/>
  <c r="Y96" i="13"/>
  <c r="Q96" i="13"/>
  <c r="S96" i="13"/>
  <c r="AB96" i="13"/>
  <c r="O103" i="13"/>
  <c r="AA107" i="13"/>
  <c r="S107" i="13"/>
  <c r="K107" i="13"/>
  <c r="AJ107" i="13" s="1"/>
  <c r="T107" i="13"/>
  <c r="AC107" i="13"/>
  <c r="O110" i="13"/>
  <c r="G110" i="13" s="1"/>
  <c r="AC115" i="13"/>
  <c r="U115" i="13"/>
  <c r="M115" i="13"/>
  <c r="S115" i="13"/>
  <c r="AB115" i="13"/>
  <c r="AE125" i="13"/>
  <c r="W125" i="13"/>
  <c r="O125" i="13"/>
  <c r="S125" i="13"/>
  <c r="AB125" i="13"/>
  <c r="N129" i="13"/>
  <c r="K139" i="13"/>
  <c r="AJ139" i="13" s="1"/>
  <c r="T139" i="13"/>
  <c r="AC139" i="13"/>
  <c r="O146" i="13"/>
  <c r="G146" i="13" s="1"/>
  <c r="X150" i="13"/>
  <c r="P150" i="13"/>
  <c r="S150" i="13"/>
  <c r="AB150" i="13"/>
  <c r="K153" i="13"/>
  <c r="AJ153" i="13" s="1"/>
  <c r="T153" i="13"/>
  <c r="AC153" i="13"/>
  <c r="N168" i="13"/>
  <c r="AB172" i="13"/>
  <c r="T172" i="13"/>
  <c r="L172" i="13"/>
  <c r="S172" i="13"/>
  <c r="AC172" i="13"/>
  <c r="K175" i="13"/>
  <c r="AJ175" i="13" s="1"/>
  <c r="U175" i="13"/>
  <c r="AD175" i="13"/>
  <c r="O176" i="13"/>
  <c r="AB180" i="13"/>
  <c r="T180" i="13"/>
  <c r="L180" i="13"/>
  <c r="S180" i="13"/>
  <c r="AC180" i="13"/>
  <c r="K183" i="13"/>
  <c r="AJ183" i="13" s="1"/>
  <c r="U183" i="13"/>
  <c r="AD183" i="13"/>
  <c r="O184" i="13"/>
  <c r="K187" i="13"/>
  <c r="AJ187" i="13" s="1"/>
  <c r="T187" i="13"/>
  <c r="AD187" i="13"/>
  <c r="AD190" i="13"/>
  <c r="V190" i="13"/>
  <c r="N190" i="13"/>
  <c r="G190" i="13" s="1"/>
  <c r="S190" i="13"/>
  <c r="AB190" i="13"/>
  <c r="K193" i="13"/>
  <c r="AJ193" i="13" s="1"/>
  <c r="T193" i="13"/>
  <c r="AC193" i="13"/>
  <c r="O194" i="13"/>
  <c r="AF198" i="13"/>
  <c r="O199" i="13"/>
  <c r="G199" i="13" s="1"/>
  <c r="X203" i="13"/>
  <c r="P203" i="13"/>
  <c r="S203" i="13"/>
  <c r="AB203" i="13"/>
  <c r="K206" i="13"/>
  <c r="AJ206" i="13" s="1"/>
  <c r="T206" i="13"/>
  <c r="AC206" i="13"/>
  <c r="O212" i="13"/>
  <c r="G212" i="13" s="1"/>
  <c r="AE216" i="13"/>
  <c r="W216" i="13"/>
  <c r="O216" i="13"/>
  <c r="S216" i="13"/>
  <c r="AB216" i="13"/>
  <c r="X220" i="13"/>
  <c r="P220" i="13"/>
  <c r="S220" i="13"/>
  <c r="AB220" i="13"/>
  <c r="K221" i="13"/>
  <c r="AJ221" i="13" s="1"/>
  <c r="T221" i="13"/>
  <c r="AC221" i="13"/>
  <c r="Y223" i="13"/>
  <c r="Q223" i="13"/>
  <c r="S223" i="13"/>
  <c r="AB223" i="13"/>
  <c r="N225" i="13"/>
  <c r="K230" i="13"/>
  <c r="AJ230" i="13" s="1"/>
  <c r="T230" i="13"/>
  <c r="AC230" i="13"/>
  <c r="L233" i="13"/>
  <c r="U233" i="13"/>
  <c r="AD233" i="13"/>
  <c r="O234" i="13"/>
  <c r="K240" i="13"/>
  <c r="AJ240" i="13" s="1"/>
  <c r="T240" i="13"/>
  <c r="AC240" i="13"/>
  <c r="L249" i="13"/>
  <c r="U249" i="13"/>
  <c r="AD249" i="13"/>
  <c r="M250" i="13"/>
  <c r="V250" i="13"/>
  <c r="AE250" i="13"/>
  <c r="K252" i="13"/>
  <c r="AJ252" i="13" s="1"/>
  <c r="U252" i="13"/>
  <c r="AD252" i="13"/>
  <c r="O253" i="13"/>
  <c r="AA259" i="13"/>
  <c r="S259" i="13"/>
  <c r="K259" i="13"/>
  <c r="AJ259" i="13" s="1"/>
  <c r="T259" i="13"/>
  <c r="AC259" i="13"/>
  <c r="K262" i="13"/>
  <c r="AJ262" i="13" s="1"/>
  <c r="T262" i="13"/>
  <c r="AC262" i="13"/>
  <c r="O263" i="13"/>
  <c r="M267" i="13"/>
  <c r="V267" i="13"/>
  <c r="AF267" i="13"/>
  <c r="O268" i="13"/>
  <c r="G268" i="13" s="1"/>
  <c r="X272" i="13"/>
  <c r="P272" i="13"/>
  <c r="S272" i="13"/>
  <c r="AB272" i="13"/>
  <c r="M273" i="13"/>
  <c r="V273" i="13"/>
  <c r="AE273" i="13"/>
  <c r="N281" i="13"/>
  <c r="M288" i="13"/>
  <c r="W288" i="13"/>
  <c r="N291" i="13"/>
  <c r="Y293" i="13"/>
  <c r="Q293" i="13"/>
  <c r="S293" i="13"/>
  <c r="AB293" i="13"/>
  <c r="M297" i="13"/>
  <c r="V297" i="13"/>
  <c r="AE297" i="13"/>
  <c r="AA299" i="13"/>
  <c r="S299" i="13"/>
  <c r="K299" i="13"/>
  <c r="AJ299" i="13" s="1"/>
  <c r="T299" i="13"/>
  <c r="AC299" i="13"/>
  <c r="N300" i="13"/>
  <c r="W300" i="13"/>
  <c r="L302" i="13"/>
  <c r="U302" i="13"/>
  <c r="AD302" i="13"/>
  <c r="N308" i="13"/>
  <c r="G308" i="13" s="1"/>
  <c r="W308" i="13"/>
  <c r="AB319" i="13"/>
  <c r="T319" i="13"/>
  <c r="L319" i="13"/>
  <c r="AD319" i="13"/>
  <c r="U319" i="13"/>
  <c r="K319" i="13"/>
  <c r="AJ319" i="13" s="1"/>
  <c r="V319" i="13"/>
  <c r="N321" i="13"/>
  <c r="X321" i="13"/>
  <c r="AB322" i="13"/>
  <c r="T322" i="13"/>
  <c r="L322" i="13"/>
  <c r="AE322" i="13"/>
  <c r="V322" i="13"/>
  <c r="M322" i="13"/>
  <c r="U322" i="13"/>
  <c r="K325" i="13"/>
  <c r="AJ325" i="13" s="1"/>
  <c r="V325" i="13"/>
  <c r="O328" i="13"/>
  <c r="L329" i="13"/>
  <c r="W329" i="13"/>
  <c r="O331" i="13"/>
  <c r="N334" i="13"/>
  <c r="G334" i="13" s="1"/>
  <c r="Y334" i="13"/>
  <c r="X337" i="13"/>
  <c r="P337" i="13"/>
  <c r="AD337" i="13"/>
  <c r="U337" i="13"/>
  <c r="L337" i="13"/>
  <c r="T337" i="13"/>
  <c r="AE337" i="13"/>
  <c r="X340" i="13"/>
  <c r="P340" i="13"/>
  <c r="AE340" i="13"/>
  <c r="V340" i="13"/>
  <c r="M340" i="13"/>
  <c r="T340" i="13"/>
  <c r="AD340" i="13"/>
  <c r="N344" i="13"/>
  <c r="G344" i="13" s="1"/>
  <c r="Y344" i="13"/>
  <c r="P353" i="13"/>
  <c r="R356" i="13"/>
  <c r="R357" i="13"/>
  <c r="R358" i="13"/>
  <c r="K9" i="14"/>
  <c r="AJ9" i="14" s="1"/>
  <c r="X9" i="14"/>
  <c r="K10" i="14"/>
  <c r="AJ10" i="14" s="1"/>
  <c r="X10" i="14"/>
  <c r="K11" i="14"/>
  <c r="AJ11" i="14" s="1"/>
  <c r="W11" i="14"/>
  <c r="P15" i="14"/>
  <c r="M17" i="14"/>
  <c r="Y17" i="14"/>
  <c r="M18" i="14"/>
  <c r="Z18" i="14"/>
  <c r="L19" i="14"/>
  <c r="Y19" i="14"/>
  <c r="AC20" i="14"/>
  <c r="U20" i="14"/>
  <c r="M20" i="14"/>
  <c r="AD20" i="14"/>
  <c r="T20" i="14"/>
  <c r="K20" i="14"/>
  <c r="AJ20" i="14" s="1"/>
  <c r="Z20" i="14"/>
  <c r="Q20" i="14"/>
  <c r="G20" i="14" s="1"/>
  <c r="W20" i="14"/>
  <c r="R22" i="14"/>
  <c r="R23" i="14"/>
  <c r="R24" i="14"/>
  <c r="Q25" i="14"/>
  <c r="P26" i="14"/>
  <c r="Q27" i="14"/>
  <c r="AA34" i="14"/>
  <c r="S34" i="14"/>
  <c r="K34" i="14"/>
  <c r="AJ34" i="14" s="1"/>
  <c r="Y34" i="14"/>
  <c r="P34" i="14"/>
  <c r="AE34" i="14"/>
  <c r="V34" i="14"/>
  <c r="M34" i="14"/>
  <c r="W34" i="14"/>
  <c r="R37" i="14"/>
  <c r="R38" i="14"/>
  <c r="R39" i="14"/>
  <c r="Q40" i="14"/>
  <c r="P41" i="14"/>
  <c r="Q42" i="14"/>
  <c r="L45" i="14"/>
  <c r="X45" i="14"/>
  <c r="M46" i="14"/>
  <c r="X46" i="14"/>
  <c r="M47" i="14"/>
  <c r="Y47" i="14"/>
  <c r="L48" i="14"/>
  <c r="W48" i="14"/>
  <c r="AA49" i="14"/>
  <c r="S49" i="14"/>
  <c r="K49" i="14"/>
  <c r="AJ49" i="14" s="1"/>
  <c r="AE49" i="14"/>
  <c r="V49" i="14"/>
  <c r="M49" i="14"/>
  <c r="AB49" i="14"/>
  <c r="R49" i="14"/>
  <c r="W49" i="14"/>
  <c r="AA65" i="14"/>
  <c r="S65" i="14"/>
  <c r="K65" i="14"/>
  <c r="AJ65" i="14" s="1"/>
  <c r="AD65" i="14"/>
  <c r="U65" i="14"/>
  <c r="L65" i="14"/>
  <c r="Z65" i="14"/>
  <c r="Q65" i="14"/>
  <c r="W65" i="14"/>
  <c r="P67" i="14"/>
  <c r="O68" i="14"/>
  <c r="Z68" i="14"/>
  <c r="O69" i="14"/>
  <c r="AA69" i="14"/>
  <c r="AD72" i="14"/>
  <c r="V72" i="14"/>
  <c r="N72" i="14"/>
  <c r="Z72" i="14"/>
  <c r="Q72" i="14"/>
  <c r="W72" i="14"/>
  <c r="M72" i="14"/>
  <c r="U72" i="14"/>
  <c r="AD73" i="14"/>
  <c r="V73" i="14"/>
  <c r="N73" i="14"/>
  <c r="AC73" i="14"/>
  <c r="T73" i="14"/>
  <c r="K73" i="14"/>
  <c r="AJ73" i="14" s="1"/>
  <c r="Z73" i="14"/>
  <c r="Q73" i="14"/>
  <c r="W73" i="14"/>
  <c r="Q76" i="14"/>
  <c r="Y79" i="14"/>
  <c r="Q79" i="14"/>
  <c r="X79" i="14"/>
  <c r="O79" i="14"/>
  <c r="AE79" i="14"/>
  <c r="U79" i="14"/>
  <c r="K79" i="14"/>
  <c r="AJ79" i="14" s="1"/>
  <c r="AB79" i="14"/>
  <c r="R79" i="14"/>
  <c r="W79" i="14"/>
  <c r="K80" i="14"/>
  <c r="AJ80" i="14" s="1"/>
  <c r="X80" i="14"/>
  <c r="N81" i="14"/>
  <c r="AE81" i="14"/>
  <c r="Y84" i="14"/>
  <c r="Q84" i="14"/>
  <c r="AA84" i="14"/>
  <c r="R84" i="14"/>
  <c r="AC84" i="14"/>
  <c r="S84" i="14"/>
  <c r="X84" i="14"/>
  <c r="N84" i="14"/>
  <c r="V84" i="14"/>
  <c r="L84" i="14"/>
  <c r="Z84" i="14"/>
  <c r="O93" i="14"/>
  <c r="AA130" i="14"/>
  <c r="S130" i="14"/>
  <c r="K130" i="14"/>
  <c r="AJ130" i="14" s="1"/>
  <c r="AD130" i="14"/>
  <c r="U130" i="14"/>
  <c r="L130" i="14"/>
  <c r="Y130" i="14"/>
  <c r="O130" i="14"/>
  <c r="V130" i="14"/>
  <c r="AC130" i="14"/>
  <c r="Q130" i="14"/>
  <c r="Z130" i="14"/>
  <c r="N130" i="14"/>
  <c r="AE130" i="14"/>
  <c r="N132" i="14"/>
  <c r="AA139" i="14"/>
  <c r="S139" i="14"/>
  <c r="K139" i="14"/>
  <c r="AJ139" i="14" s="1"/>
  <c r="AB139" i="14"/>
  <c r="R139" i="14"/>
  <c r="X139" i="14"/>
  <c r="N139" i="14"/>
  <c r="AE139" i="14"/>
  <c r="T139" i="14"/>
  <c r="Z139" i="14"/>
  <c r="O139" i="14"/>
  <c r="W139" i="14"/>
  <c r="L139" i="14"/>
  <c r="AD139" i="14"/>
  <c r="S144" i="14"/>
  <c r="K147" i="14"/>
  <c r="AJ147" i="14" s="1"/>
  <c r="AE147" i="14"/>
  <c r="S153" i="14"/>
  <c r="M154" i="14"/>
  <c r="AE154" i="14"/>
  <c r="N161" i="14"/>
  <c r="G161" i="14" s="1"/>
  <c r="S168" i="14"/>
  <c r="L169" i="14"/>
  <c r="AE169" i="14"/>
  <c r="L171" i="14"/>
  <c r="AE171" i="14"/>
  <c r="N177" i="14"/>
  <c r="T181" i="14"/>
  <c r="Y182" i="14"/>
  <c r="Q182" i="14"/>
  <c r="AA182" i="14"/>
  <c r="R182" i="14"/>
  <c r="AE182" i="14"/>
  <c r="U182" i="14"/>
  <c r="K182" i="14"/>
  <c r="AJ182" i="14" s="1"/>
  <c r="AB182" i="14"/>
  <c r="O182" i="14"/>
  <c r="W182" i="14"/>
  <c r="L182" i="14"/>
  <c r="T182" i="14"/>
  <c r="AC182" i="14"/>
  <c r="M185" i="14"/>
  <c r="N190" i="14"/>
  <c r="S193" i="14"/>
  <c r="AB202" i="14"/>
  <c r="T202" i="14"/>
  <c r="L202" i="14"/>
  <c r="AA202" i="14"/>
  <c r="R202" i="14"/>
  <c r="AC202" i="14"/>
  <c r="Q202" i="14"/>
  <c r="AE202" i="14"/>
  <c r="S202" i="14"/>
  <c r="Y202" i="14"/>
  <c r="N202" i="14"/>
  <c r="G202" i="14" s="1"/>
  <c r="W202" i="14"/>
  <c r="K202" i="14"/>
  <c r="AJ202" i="14" s="1"/>
  <c r="AD202" i="14"/>
  <c r="S206" i="14"/>
  <c r="M207" i="14"/>
  <c r="AE207" i="14"/>
  <c r="S216" i="14"/>
  <c r="L217" i="14"/>
  <c r="R226" i="14"/>
  <c r="S228" i="14"/>
  <c r="K229" i="14"/>
  <c r="AJ229" i="14" s="1"/>
  <c r="AD229" i="14"/>
  <c r="S233" i="14"/>
  <c r="K234" i="14"/>
  <c r="AJ234" i="14" s="1"/>
  <c r="AD234" i="14"/>
  <c r="U240" i="14"/>
  <c r="T245" i="14"/>
  <c r="O252" i="14"/>
  <c r="P255" i="14"/>
  <c r="AD256" i="14"/>
  <c r="V256" i="14"/>
  <c r="N256" i="14"/>
  <c r="AC256" i="14"/>
  <c r="T256" i="14"/>
  <c r="K256" i="14"/>
  <c r="AJ256" i="14" s="1"/>
  <c r="Y256" i="14"/>
  <c r="P256" i="14"/>
  <c r="AA256" i="14"/>
  <c r="O256" i="14"/>
  <c r="R256" i="14"/>
  <c r="Z256" i="14"/>
  <c r="L256" i="14"/>
  <c r="W256" i="14"/>
  <c r="AE270" i="14"/>
  <c r="W270" i="14"/>
  <c r="O270" i="14"/>
  <c r="Z270" i="14"/>
  <c r="Q270" i="14"/>
  <c r="AD270" i="14"/>
  <c r="U270" i="14"/>
  <c r="L270" i="14"/>
  <c r="Y270" i="14"/>
  <c r="M270" i="14"/>
  <c r="V270" i="14"/>
  <c r="R270" i="14"/>
  <c r="AB270" i="14"/>
  <c r="N270" i="14"/>
  <c r="M275" i="14"/>
  <c r="S290" i="14"/>
  <c r="AE299" i="14"/>
  <c r="W299" i="14"/>
  <c r="O299" i="14"/>
  <c r="Z299" i="14"/>
  <c r="Q299" i="14"/>
  <c r="AD299" i="14"/>
  <c r="U299" i="14"/>
  <c r="L299" i="14"/>
  <c r="X299" i="14"/>
  <c r="K299" i="14"/>
  <c r="AJ299" i="14" s="1"/>
  <c r="T299" i="14"/>
  <c r="AC299" i="14"/>
  <c r="P299" i="14"/>
  <c r="AA299" i="14"/>
  <c r="M299" i="14"/>
  <c r="N304" i="14"/>
  <c r="S306" i="14"/>
  <c r="L308" i="14"/>
  <c r="X314" i="14"/>
  <c r="O319" i="14"/>
  <c r="U330" i="14"/>
  <c r="R364" i="14"/>
  <c r="AA369" i="14"/>
  <c r="S369" i="14"/>
  <c r="K369" i="14"/>
  <c r="AJ369" i="14" s="1"/>
  <c r="AB369" i="14"/>
  <c r="R369" i="14"/>
  <c r="V369" i="14"/>
  <c r="L369" i="14"/>
  <c r="Z369" i="14"/>
  <c r="P369" i="14"/>
  <c r="AE369" i="14"/>
  <c r="Q369" i="14"/>
  <c r="W369" i="14"/>
  <c r="O369" i="14"/>
  <c r="AC369" i="14"/>
  <c r="M369" i="14"/>
  <c r="AA370" i="14"/>
  <c r="S370" i="14"/>
  <c r="K370" i="14"/>
  <c r="AJ370" i="14" s="1"/>
  <c r="AE370" i="14"/>
  <c r="V370" i="14"/>
  <c r="M370" i="14"/>
  <c r="AC370" i="14"/>
  <c r="R370" i="14"/>
  <c r="X370" i="14"/>
  <c r="N370" i="14"/>
  <c r="U370" i="14"/>
  <c r="AD370" i="14"/>
  <c r="O370" i="14"/>
  <c r="Y370" i="14"/>
  <c r="T370" i="14"/>
  <c r="O381" i="14"/>
  <c r="Y397" i="14"/>
  <c r="Q397" i="14"/>
  <c r="AA397" i="14"/>
  <c r="R397" i="14"/>
  <c r="AE397" i="14"/>
  <c r="U397" i="14"/>
  <c r="K397" i="14"/>
  <c r="AJ397" i="14" s="1"/>
  <c r="Z397" i="14"/>
  <c r="O397" i="14"/>
  <c r="X397" i="14"/>
  <c r="L397" i="14"/>
  <c r="AC397" i="14"/>
  <c r="M397" i="14"/>
  <c r="V397" i="14"/>
  <c r="S397" i="14"/>
  <c r="AB408" i="14"/>
  <c r="T408" i="14"/>
  <c r="L408" i="14"/>
  <c r="Y408" i="14"/>
  <c r="P408" i="14"/>
  <c r="W408" i="14"/>
  <c r="M408" i="14"/>
  <c r="AC408" i="14"/>
  <c r="R408" i="14"/>
  <c r="U408" i="14"/>
  <c r="V408" i="14"/>
  <c r="AE408" i="14"/>
  <c r="O408" i="14"/>
  <c r="G408" i="14" s="1"/>
  <c r="AA408" i="14"/>
  <c r="K408" i="14"/>
  <c r="AJ408" i="14" s="1"/>
  <c r="G422" i="14"/>
  <c r="AE427" i="14"/>
  <c r="W427" i="14"/>
  <c r="O427" i="14"/>
  <c r="AC427" i="14"/>
  <c r="T427" i="14"/>
  <c r="K427" i="14"/>
  <c r="AJ427" i="14" s="1"/>
  <c r="AA427" i="14"/>
  <c r="Q427" i="14"/>
  <c r="V427" i="14"/>
  <c r="L427" i="14"/>
  <c r="Z427" i="14"/>
  <c r="M427" i="14"/>
  <c r="P427" i="14"/>
  <c r="Y427" i="14"/>
  <c r="U427" i="14"/>
  <c r="AE428" i="14"/>
  <c r="W428" i="14"/>
  <c r="O428" i="14"/>
  <c r="X428" i="14"/>
  <c r="N428" i="14"/>
  <c r="Y428" i="14"/>
  <c r="M428" i="14"/>
  <c r="AC428" i="14"/>
  <c r="S428" i="14"/>
  <c r="AB428" i="14"/>
  <c r="P428" i="14"/>
  <c r="U428" i="14"/>
  <c r="Q428" i="14"/>
  <c r="AA428" i="14"/>
  <c r="K428" i="14"/>
  <c r="AJ428" i="14" s="1"/>
  <c r="AA453" i="14"/>
  <c r="S453" i="14"/>
  <c r="K453" i="14"/>
  <c r="AJ453" i="14" s="1"/>
  <c r="AD453" i="14"/>
  <c r="U453" i="14"/>
  <c r="L453" i="14"/>
  <c r="AC453" i="14"/>
  <c r="R453" i="14"/>
  <c r="X453" i="14"/>
  <c r="N453" i="14"/>
  <c r="V453" i="14"/>
  <c r="T453" i="14"/>
  <c r="O453" i="14"/>
  <c r="Z453" i="14"/>
  <c r="W453" i="14"/>
  <c r="AE476" i="14"/>
  <c r="W476" i="14"/>
  <c r="O476" i="14"/>
  <c r="X476" i="14"/>
  <c r="N476" i="14"/>
  <c r="AB476" i="14"/>
  <c r="R476" i="14"/>
  <c r="V476" i="14"/>
  <c r="L476" i="14"/>
  <c r="T476" i="14"/>
  <c r="Y476" i="14"/>
  <c r="AD476" i="14"/>
  <c r="M476" i="14"/>
  <c r="Z476" i="14"/>
  <c r="S476" i="14"/>
  <c r="T504" i="14"/>
  <c r="AD519" i="14"/>
  <c r="V519" i="14"/>
  <c r="N519" i="14"/>
  <c r="Y519" i="14"/>
  <c r="P519" i="14"/>
  <c r="X519" i="14"/>
  <c r="M519" i="14"/>
  <c r="AC519" i="14"/>
  <c r="S519" i="14"/>
  <c r="AB519" i="14"/>
  <c r="O519" i="14"/>
  <c r="R519" i="14"/>
  <c r="T519" i="14"/>
  <c r="AE519" i="14"/>
  <c r="K519" i="14"/>
  <c r="AJ519" i="14" s="1"/>
  <c r="Z519" i="14"/>
  <c r="V532" i="14"/>
  <c r="R543" i="14"/>
  <c r="X550" i="14"/>
  <c r="R576" i="14"/>
  <c r="S598" i="14"/>
  <c r="P603" i="14"/>
  <c r="AE619" i="14"/>
  <c r="W619" i="14"/>
  <c r="O619" i="14"/>
  <c r="AD619" i="14"/>
  <c r="U619" i="14"/>
  <c r="L619" i="14"/>
  <c r="Y619" i="14"/>
  <c r="N619" i="14"/>
  <c r="AC619" i="14"/>
  <c r="S619" i="14"/>
  <c r="R619" i="14"/>
  <c r="AB619" i="14"/>
  <c r="P619" i="14"/>
  <c r="M619" i="14"/>
  <c r="V619" i="14"/>
  <c r="K619" i="14"/>
  <c r="AJ619" i="14" s="1"/>
  <c r="AA619" i="14"/>
  <c r="V678" i="14"/>
  <c r="AC19" i="15"/>
  <c r="U19" i="15"/>
  <c r="M19" i="15"/>
  <c r="AA19" i="15"/>
  <c r="R19" i="15"/>
  <c r="Y19" i="15"/>
  <c r="O19" i="15"/>
  <c r="Z19" i="15"/>
  <c r="N19" i="15"/>
  <c r="T19" i="15"/>
  <c r="AE19" i="15"/>
  <c r="P19" i="15"/>
  <c r="AB19" i="15"/>
  <c r="K19" i="15"/>
  <c r="AJ19" i="15" s="1"/>
  <c r="AD19" i="15"/>
  <c r="X19" i="15"/>
  <c r="S19" i="15"/>
  <c r="L19" i="15"/>
  <c r="AB20" i="15"/>
  <c r="AB356" i="13"/>
  <c r="T356" i="13"/>
  <c r="L356" i="13"/>
  <c r="Z356" i="13"/>
  <c r="Q356" i="13"/>
  <c r="W356" i="13"/>
  <c r="N356" i="13"/>
  <c r="V356" i="13"/>
  <c r="AB357" i="13"/>
  <c r="T357" i="13"/>
  <c r="L357" i="13"/>
  <c r="AD357" i="13"/>
  <c r="U357" i="13"/>
  <c r="K357" i="13"/>
  <c r="AJ357" i="13" s="1"/>
  <c r="Z357" i="13"/>
  <c r="Q357" i="13"/>
  <c r="W357" i="13"/>
  <c r="AB358" i="13"/>
  <c r="T358" i="13"/>
  <c r="L358" i="13"/>
  <c r="X358" i="13"/>
  <c r="O358" i="13"/>
  <c r="AD358" i="13"/>
  <c r="U358" i="13"/>
  <c r="K358" i="13"/>
  <c r="AJ358" i="13" s="1"/>
  <c r="W358" i="13"/>
  <c r="Y15" i="14"/>
  <c r="Q15" i="14"/>
  <c r="AA15" i="14"/>
  <c r="R15" i="14"/>
  <c r="W15" i="14"/>
  <c r="N15" i="14"/>
  <c r="U15" i="14"/>
  <c r="AB22" i="14"/>
  <c r="T22" i="14"/>
  <c r="L22" i="14"/>
  <c r="Z22" i="14"/>
  <c r="Q22" i="14"/>
  <c r="W22" i="14"/>
  <c r="N22" i="14"/>
  <c r="V22" i="14"/>
  <c r="AB23" i="14"/>
  <c r="T23" i="14"/>
  <c r="L23" i="14"/>
  <c r="AD23" i="14"/>
  <c r="U23" i="14"/>
  <c r="K23" i="14"/>
  <c r="AJ23" i="14" s="1"/>
  <c r="Z23" i="14"/>
  <c r="Q23" i="14"/>
  <c r="W23" i="14"/>
  <c r="AB24" i="14"/>
  <c r="T24" i="14"/>
  <c r="L24" i="14"/>
  <c r="X24" i="14"/>
  <c r="O24" i="14"/>
  <c r="AD24" i="14"/>
  <c r="U24" i="14"/>
  <c r="K24" i="14"/>
  <c r="AJ24" i="14" s="1"/>
  <c r="W24" i="14"/>
  <c r="AB25" i="14"/>
  <c r="T25" i="14"/>
  <c r="L25" i="14"/>
  <c r="AA25" i="14"/>
  <c r="R25" i="14"/>
  <c r="X25" i="14"/>
  <c r="O25" i="14"/>
  <c r="V25" i="14"/>
  <c r="AA37" i="14"/>
  <c r="S37" i="14"/>
  <c r="K37" i="14"/>
  <c r="AJ37" i="14" s="1"/>
  <c r="Z37" i="14"/>
  <c r="Q37" i="14"/>
  <c r="W37" i="14"/>
  <c r="N37" i="14"/>
  <c r="V37" i="14"/>
  <c r="AA38" i="14"/>
  <c r="S38" i="14"/>
  <c r="K38" i="14"/>
  <c r="AJ38" i="14" s="1"/>
  <c r="AD38" i="14"/>
  <c r="U38" i="14"/>
  <c r="L38" i="14"/>
  <c r="Z38" i="14"/>
  <c r="Q38" i="14"/>
  <c r="W38" i="14"/>
  <c r="AA39" i="14"/>
  <c r="S39" i="14"/>
  <c r="K39" i="14"/>
  <c r="AJ39" i="14" s="1"/>
  <c r="X39" i="14"/>
  <c r="O39" i="14"/>
  <c r="AD39" i="14"/>
  <c r="U39" i="14"/>
  <c r="L39" i="14"/>
  <c r="W39" i="14"/>
  <c r="AA40" i="14"/>
  <c r="S40" i="14"/>
  <c r="K40" i="14"/>
  <c r="AJ40" i="14" s="1"/>
  <c r="AB40" i="14"/>
  <c r="R40" i="14"/>
  <c r="X40" i="14"/>
  <c r="O40" i="14"/>
  <c r="V40" i="14"/>
  <c r="AF419" i="14"/>
  <c r="AF349" i="14"/>
  <c r="AF112" i="14"/>
  <c r="X76" i="14"/>
  <c r="P76" i="14"/>
  <c r="AA76" i="14"/>
  <c r="R76" i="14"/>
  <c r="W76" i="14"/>
  <c r="N76" i="14"/>
  <c r="U76" i="14"/>
  <c r="G79" i="14"/>
  <c r="AB101" i="14"/>
  <c r="T101" i="14"/>
  <c r="L101" i="14"/>
  <c r="Z101" i="14"/>
  <c r="Q101" i="14"/>
  <c r="X101" i="14"/>
  <c r="N101" i="14"/>
  <c r="AE101" i="14"/>
  <c r="S101" i="14"/>
  <c r="AA101" i="14"/>
  <c r="O101" i="14"/>
  <c r="W101" i="14"/>
  <c r="K101" i="14"/>
  <c r="AJ101" i="14" s="1"/>
  <c r="AD101" i="14"/>
  <c r="AE106" i="14"/>
  <c r="W106" i="14"/>
  <c r="O106" i="14"/>
  <c r="Y106" i="14"/>
  <c r="P106" i="14"/>
  <c r="X106" i="14"/>
  <c r="M106" i="14"/>
  <c r="AD106" i="14"/>
  <c r="S106" i="14"/>
  <c r="AA106" i="14"/>
  <c r="N106" i="14"/>
  <c r="V106" i="14"/>
  <c r="K106" i="14"/>
  <c r="AJ106" i="14" s="1"/>
  <c r="AC106" i="14"/>
  <c r="R130" i="14"/>
  <c r="AA131" i="14"/>
  <c r="S131" i="14"/>
  <c r="K131" i="14"/>
  <c r="AJ131" i="14" s="1"/>
  <c r="X131" i="14"/>
  <c r="O131" i="14"/>
  <c r="V131" i="14"/>
  <c r="L131" i="14"/>
  <c r="U131" i="14"/>
  <c r="AC131" i="14"/>
  <c r="Q131" i="14"/>
  <c r="Z131" i="14"/>
  <c r="N131" i="14"/>
  <c r="AD131" i="14"/>
  <c r="V132" i="14"/>
  <c r="AA134" i="14"/>
  <c r="S134" i="14"/>
  <c r="K134" i="14"/>
  <c r="AJ134" i="14" s="1"/>
  <c r="Y134" i="14"/>
  <c r="P134" i="14"/>
  <c r="V134" i="14"/>
  <c r="L134" i="14"/>
  <c r="AE134" i="14"/>
  <c r="T134" i="14"/>
  <c r="AB134" i="14"/>
  <c r="O134" i="14"/>
  <c r="X134" i="14"/>
  <c r="M134" i="14"/>
  <c r="AD134" i="14"/>
  <c r="Q139" i="14"/>
  <c r="S147" i="14"/>
  <c r="S154" i="14"/>
  <c r="U161" i="14"/>
  <c r="Y166" i="14"/>
  <c r="Q166" i="14"/>
  <c r="AA166" i="14"/>
  <c r="R166" i="14"/>
  <c r="AE166" i="14"/>
  <c r="U166" i="14"/>
  <c r="K166" i="14"/>
  <c r="AJ166" i="14" s="1"/>
  <c r="W166" i="14"/>
  <c r="L166" i="14"/>
  <c r="AD166" i="14"/>
  <c r="S166" i="14"/>
  <c r="AB166" i="14"/>
  <c r="O166" i="14"/>
  <c r="AC166" i="14"/>
  <c r="T169" i="14"/>
  <c r="Y170" i="14"/>
  <c r="Q170" i="14"/>
  <c r="AA170" i="14"/>
  <c r="R170" i="14"/>
  <c r="W170" i="14"/>
  <c r="M170" i="14"/>
  <c r="AB170" i="14"/>
  <c r="O170" i="14"/>
  <c r="V170" i="14"/>
  <c r="K170" i="14"/>
  <c r="AJ170" i="14" s="1"/>
  <c r="AE170" i="14"/>
  <c r="T170" i="14"/>
  <c r="AC170" i="14"/>
  <c r="R171" i="14"/>
  <c r="Y174" i="14"/>
  <c r="Q174" i="14"/>
  <c r="AA174" i="14"/>
  <c r="R174" i="14"/>
  <c r="Z174" i="14"/>
  <c r="O174" i="14"/>
  <c r="AE174" i="14"/>
  <c r="T174" i="14"/>
  <c r="AB174" i="14"/>
  <c r="N174" i="14"/>
  <c r="W174" i="14"/>
  <c r="L174" i="14"/>
  <c r="AC174" i="14"/>
  <c r="U177" i="14"/>
  <c r="P182" i="14"/>
  <c r="Y184" i="14"/>
  <c r="Q184" i="14"/>
  <c r="AE184" i="14"/>
  <c r="V184" i="14"/>
  <c r="M184" i="14"/>
  <c r="W184" i="14"/>
  <c r="L184" i="14"/>
  <c r="Z184" i="14"/>
  <c r="N184" i="14"/>
  <c r="T184" i="14"/>
  <c r="AC184" i="14"/>
  <c r="R184" i="14"/>
  <c r="AB184" i="14"/>
  <c r="U185" i="14"/>
  <c r="V190" i="14"/>
  <c r="P202" i="14"/>
  <c r="S207" i="14"/>
  <c r="T217" i="14"/>
  <c r="Y226" i="14"/>
  <c r="S229" i="14"/>
  <c r="R234" i="14"/>
  <c r="X238" i="14"/>
  <c r="P238" i="14"/>
  <c r="AC238" i="14"/>
  <c r="T238" i="14"/>
  <c r="K238" i="14"/>
  <c r="AJ238" i="14" s="1"/>
  <c r="AB238" i="14"/>
  <c r="R238" i="14"/>
  <c r="AA238" i="14"/>
  <c r="O238" i="14"/>
  <c r="G238" i="14" s="1"/>
  <c r="W238" i="14"/>
  <c r="L238" i="14"/>
  <c r="U238" i="14"/>
  <c r="AD238" i="14"/>
  <c r="AC249" i="14"/>
  <c r="U249" i="14"/>
  <c r="M249" i="14"/>
  <c r="Z249" i="14"/>
  <c r="Q249" i="14"/>
  <c r="AE249" i="14"/>
  <c r="AD249" i="14"/>
  <c r="S249" i="14"/>
  <c r="R249" i="14"/>
  <c r="Y249" i="14"/>
  <c r="N249" i="14"/>
  <c r="W249" i="14"/>
  <c r="K249" i="14"/>
  <c r="AJ249" i="14" s="1"/>
  <c r="AB249" i="14"/>
  <c r="X252" i="14"/>
  <c r="X255" i="14"/>
  <c r="S256" i="14"/>
  <c r="V275" i="14"/>
  <c r="AB290" i="14"/>
  <c r="W304" i="14"/>
  <c r="Y317" i="14"/>
  <c r="Q317" i="14"/>
  <c r="AA317" i="14"/>
  <c r="R317" i="14"/>
  <c r="V317" i="14"/>
  <c r="L317" i="14"/>
  <c r="AB317" i="14"/>
  <c r="P317" i="14"/>
  <c r="AE317" i="14"/>
  <c r="S317" i="14"/>
  <c r="AC317" i="14"/>
  <c r="M317" i="14"/>
  <c r="W317" i="14"/>
  <c r="T317" i="14"/>
  <c r="Z319" i="14"/>
  <c r="AA325" i="14"/>
  <c r="S325" i="14"/>
  <c r="K325" i="14"/>
  <c r="AJ325" i="14" s="1"/>
  <c r="Y325" i="14"/>
  <c r="P325" i="14"/>
  <c r="AD325" i="14"/>
  <c r="T325" i="14"/>
  <c r="X325" i="14"/>
  <c r="N325" i="14"/>
  <c r="Z325" i="14"/>
  <c r="L325" i="14"/>
  <c r="R325" i="14"/>
  <c r="AC325" i="14"/>
  <c r="M325" i="14"/>
  <c r="W325" i="14"/>
  <c r="AD330" i="14"/>
  <c r="Z364" i="14"/>
  <c r="U369" i="14"/>
  <c r="Q370" i="14"/>
  <c r="Y381" i="14"/>
  <c r="T397" i="14"/>
  <c r="S408" i="14"/>
  <c r="AB412" i="14"/>
  <c r="T412" i="14"/>
  <c r="L412" i="14"/>
  <c r="AD412" i="14"/>
  <c r="U412" i="14"/>
  <c r="K412" i="14"/>
  <c r="AJ412" i="14" s="1"/>
  <c r="AE412" i="14"/>
  <c r="S412" i="14"/>
  <c r="Y412" i="14"/>
  <c r="O412" i="14"/>
  <c r="W412" i="14"/>
  <c r="AA412" i="14"/>
  <c r="M412" i="14"/>
  <c r="V412" i="14"/>
  <c r="Q412" i="14"/>
  <c r="V422" i="14"/>
  <c r="S427" i="14"/>
  <c r="T428" i="14"/>
  <c r="AC436" i="14"/>
  <c r="U436" i="14"/>
  <c r="M436" i="14"/>
  <c r="Z436" i="14"/>
  <c r="Q436" i="14"/>
  <c r="AB436" i="14"/>
  <c r="R436" i="14"/>
  <c r="W436" i="14"/>
  <c r="L436" i="14"/>
  <c r="T436" i="14"/>
  <c r="X436" i="14"/>
  <c r="P436" i="14"/>
  <c r="AD436" i="14"/>
  <c r="N436" i="14"/>
  <c r="Q453" i="14"/>
  <c r="X455" i="14"/>
  <c r="G459" i="14"/>
  <c r="U473" i="14"/>
  <c r="Q476" i="14"/>
  <c r="AC501" i="14"/>
  <c r="U501" i="14"/>
  <c r="M501" i="14"/>
  <c r="X501" i="14"/>
  <c r="O501" i="14"/>
  <c r="Y501" i="14"/>
  <c r="N501" i="14"/>
  <c r="AD501" i="14"/>
  <c r="S501" i="14"/>
  <c r="AB501" i="14"/>
  <c r="P501" i="14"/>
  <c r="V501" i="14"/>
  <c r="W501" i="14"/>
  <c r="Q501" i="14"/>
  <c r="AE501" i="14"/>
  <c r="K501" i="14"/>
  <c r="AJ501" i="14" s="1"/>
  <c r="AA504" i="14"/>
  <c r="U519" i="14"/>
  <c r="Y528" i="14"/>
  <c r="Q528" i="14"/>
  <c r="AD528" i="14"/>
  <c r="U528" i="14"/>
  <c r="L528" i="14"/>
  <c r="AA528" i="14"/>
  <c r="P528" i="14"/>
  <c r="V528" i="14"/>
  <c r="K528" i="14"/>
  <c r="AJ528" i="14" s="1"/>
  <c r="S528" i="14"/>
  <c r="AC528" i="14"/>
  <c r="N528" i="14"/>
  <c r="T528" i="14"/>
  <c r="AE528" i="14"/>
  <c r="M528" i="14"/>
  <c r="Z528" i="14"/>
  <c r="AB543" i="14"/>
  <c r="AD550" i="14"/>
  <c r="AC576" i="14"/>
  <c r="AD598" i="14"/>
  <c r="AD603" i="14"/>
  <c r="X619" i="14"/>
  <c r="X620" i="14"/>
  <c r="AD684" i="14"/>
  <c r="V684" i="14"/>
  <c r="N684" i="14"/>
  <c r="W684" i="14"/>
  <c r="M684" i="14"/>
  <c r="AA684" i="14"/>
  <c r="Q684" i="14"/>
  <c r="U684" i="14"/>
  <c r="K684" i="14"/>
  <c r="AJ684" i="14" s="1"/>
  <c r="AE684" i="14"/>
  <c r="R684" i="14"/>
  <c r="AB684" i="14"/>
  <c r="O684" i="14"/>
  <c r="Z684" i="14"/>
  <c r="Y684" i="14"/>
  <c r="T684" i="14"/>
  <c r="P684" i="14"/>
  <c r="Y780" i="14"/>
  <c r="Q780" i="14"/>
  <c r="AE780" i="14"/>
  <c r="V780" i="14"/>
  <c r="M780" i="14"/>
  <c r="W780" i="14"/>
  <c r="L780" i="14"/>
  <c r="T780" i="14"/>
  <c r="AA780" i="14"/>
  <c r="O780" i="14"/>
  <c r="AB780" i="14"/>
  <c r="K780" i="14"/>
  <c r="AJ780" i="14" s="1"/>
  <c r="X780" i="14"/>
  <c r="P780" i="14"/>
  <c r="N780" i="14"/>
  <c r="S780" i="14"/>
  <c r="AC780" i="14"/>
  <c r="W19" i="15"/>
  <c r="AF56" i="16"/>
  <c r="X56" i="16"/>
  <c r="P56" i="16"/>
  <c r="AD56" i="16"/>
  <c r="U56" i="16"/>
  <c r="L56" i="16"/>
  <c r="AK56" i="16" s="1"/>
  <c r="AC56" i="16"/>
  <c r="S56" i="16"/>
  <c r="H56" i="16"/>
  <c r="T56" i="16"/>
  <c r="AB56" i="16"/>
  <c r="Q56" i="16"/>
  <c r="Y56" i="16"/>
  <c r="O56" i="16"/>
  <c r="W56" i="16"/>
  <c r="R56" i="16"/>
  <c r="M56" i="16"/>
  <c r="AE56" i="16"/>
  <c r="Z56" i="16"/>
  <c r="N56" i="16"/>
  <c r="AE243" i="12"/>
  <c r="W243" i="12"/>
  <c r="O243" i="12"/>
  <c r="S243" i="12"/>
  <c r="AB243" i="12"/>
  <c r="AC253" i="12"/>
  <c r="U253" i="12"/>
  <c r="M253" i="12"/>
  <c r="S253" i="12"/>
  <c r="AB253" i="12"/>
  <c r="AD260" i="12"/>
  <c r="V260" i="12"/>
  <c r="N260" i="12"/>
  <c r="G260" i="12" s="1"/>
  <c r="S260" i="12"/>
  <c r="AB260" i="12"/>
  <c r="AC270" i="12"/>
  <c r="U270" i="12"/>
  <c r="M270" i="12"/>
  <c r="S270" i="12"/>
  <c r="AB270" i="12"/>
  <c r="AC281" i="12"/>
  <c r="U281" i="12"/>
  <c r="M281" i="12"/>
  <c r="S281" i="12"/>
  <c r="AB281" i="12"/>
  <c r="Y285" i="12"/>
  <c r="Q285" i="12"/>
  <c r="S285" i="12"/>
  <c r="AB285" i="12"/>
  <c r="X301" i="12"/>
  <c r="P301" i="12"/>
  <c r="S301" i="12"/>
  <c r="AB301" i="12"/>
  <c r="AD324" i="12"/>
  <c r="V324" i="12"/>
  <c r="N324" i="12"/>
  <c r="S324" i="12"/>
  <c r="AB324" i="12"/>
  <c r="AE332" i="12"/>
  <c r="W332" i="12"/>
  <c r="O332" i="12"/>
  <c r="S332" i="12"/>
  <c r="AB332" i="12"/>
  <c r="AC338" i="12"/>
  <c r="U338" i="12"/>
  <c r="M338" i="12"/>
  <c r="S338" i="12"/>
  <c r="AB338" i="12"/>
  <c r="AC346" i="12"/>
  <c r="U346" i="12"/>
  <c r="M346" i="12"/>
  <c r="S346" i="12"/>
  <c r="AB346" i="12"/>
  <c r="AC372" i="12"/>
  <c r="U372" i="12"/>
  <c r="M372" i="12"/>
  <c r="S372" i="12"/>
  <c r="AB372" i="12"/>
  <c r="AC380" i="12"/>
  <c r="U380" i="12"/>
  <c r="M380" i="12"/>
  <c r="S380" i="12"/>
  <c r="AB380" i="12"/>
  <c r="AC387" i="12"/>
  <c r="U387" i="12"/>
  <c r="M387" i="12"/>
  <c r="S387" i="12"/>
  <c r="AB387" i="12"/>
  <c r="AC11" i="13"/>
  <c r="U11" i="13"/>
  <c r="M11" i="13"/>
  <c r="S11" i="13"/>
  <c r="AB11" i="13"/>
  <c r="AA19" i="13"/>
  <c r="S19" i="13"/>
  <c r="K19" i="13"/>
  <c r="AJ19" i="13" s="1"/>
  <c r="T19" i="13"/>
  <c r="AC19" i="13"/>
  <c r="AC34" i="13"/>
  <c r="U34" i="13"/>
  <c r="M34" i="13"/>
  <c r="S34" i="13"/>
  <c r="AB34" i="13"/>
  <c r="AC42" i="13"/>
  <c r="U42" i="13"/>
  <c r="M42" i="13"/>
  <c r="S42" i="13"/>
  <c r="AB42" i="13"/>
  <c r="AD54" i="13"/>
  <c r="V54" i="13"/>
  <c r="N54" i="13"/>
  <c r="S54" i="13"/>
  <c r="AB54" i="13"/>
  <c r="Y73" i="13"/>
  <c r="Q73" i="13"/>
  <c r="S73" i="13"/>
  <c r="AB73" i="13"/>
  <c r="Y94" i="13"/>
  <c r="Q94" i="13"/>
  <c r="S94" i="13"/>
  <c r="AB94" i="13"/>
  <c r="AA103" i="13"/>
  <c r="S103" i="13"/>
  <c r="K103" i="13"/>
  <c r="AJ103" i="13" s="1"/>
  <c r="T103" i="13"/>
  <c r="AC103" i="13"/>
  <c r="AB110" i="13"/>
  <c r="T110" i="13"/>
  <c r="L110" i="13"/>
  <c r="S110" i="13"/>
  <c r="AC110" i="13"/>
  <c r="AE129" i="13"/>
  <c r="W129" i="13"/>
  <c r="O129" i="13"/>
  <c r="S129" i="13"/>
  <c r="AB129" i="13"/>
  <c r="O139" i="13"/>
  <c r="X139" i="13"/>
  <c r="AC146" i="13"/>
  <c r="U146" i="13"/>
  <c r="M146" i="13"/>
  <c r="S146" i="13"/>
  <c r="AB146" i="13"/>
  <c r="O153" i="13"/>
  <c r="Y153" i="13"/>
  <c r="Y168" i="13"/>
  <c r="Q168" i="13"/>
  <c r="S168" i="13"/>
  <c r="AB168" i="13"/>
  <c r="P175" i="13"/>
  <c r="Y175" i="13"/>
  <c r="AB176" i="13"/>
  <c r="T176" i="13"/>
  <c r="L176" i="13"/>
  <c r="S176" i="13"/>
  <c r="AC176" i="13"/>
  <c r="P183" i="13"/>
  <c r="Y183" i="13"/>
  <c r="AB184" i="13"/>
  <c r="T184" i="13"/>
  <c r="L184" i="13"/>
  <c r="S184" i="13"/>
  <c r="AC184" i="13"/>
  <c r="P187" i="13"/>
  <c r="Y187" i="13"/>
  <c r="P193" i="13"/>
  <c r="Y193" i="13"/>
  <c r="AD194" i="13"/>
  <c r="V194" i="13"/>
  <c r="N194" i="13"/>
  <c r="S194" i="13"/>
  <c r="AB194" i="13"/>
  <c r="AC199" i="13"/>
  <c r="U199" i="13"/>
  <c r="M199" i="13"/>
  <c r="S199" i="13"/>
  <c r="AB199" i="13"/>
  <c r="O206" i="13"/>
  <c r="Y206" i="13"/>
  <c r="AB212" i="13"/>
  <c r="T212" i="13"/>
  <c r="L212" i="13"/>
  <c r="S212" i="13"/>
  <c r="AC212" i="13"/>
  <c r="P221" i="13"/>
  <c r="Y221" i="13"/>
  <c r="G223" i="13"/>
  <c r="Y225" i="13"/>
  <c r="Q225" i="13"/>
  <c r="S225" i="13"/>
  <c r="AB225" i="13"/>
  <c r="O230" i="13"/>
  <c r="G230" i="13" s="1"/>
  <c r="Y230" i="13"/>
  <c r="P233" i="13"/>
  <c r="Y233" i="13"/>
  <c r="AA234" i="13"/>
  <c r="S234" i="13"/>
  <c r="K234" i="13"/>
  <c r="AJ234" i="13" s="1"/>
  <c r="T234" i="13"/>
  <c r="AC234" i="13"/>
  <c r="O240" i="13"/>
  <c r="X240" i="13"/>
  <c r="P249" i="13"/>
  <c r="Y249" i="13"/>
  <c r="R250" i="13"/>
  <c r="AA250" i="13"/>
  <c r="P252" i="13"/>
  <c r="Y252" i="13"/>
  <c r="AB253" i="13"/>
  <c r="T253" i="13"/>
  <c r="L253" i="13"/>
  <c r="S253" i="13"/>
  <c r="AC253" i="13"/>
  <c r="P262" i="13"/>
  <c r="Y262" i="13"/>
  <c r="AD263" i="13"/>
  <c r="V263" i="13"/>
  <c r="N263" i="13"/>
  <c r="S263" i="13"/>
  <c r="AB263" i="13"/>
  <c r="R267" i="13"/>
  <c r="AA267" i="13"/>
  <c r="AC268" i="13"/>
  <c r="U268" i="13"/>
  <c r="M268" i="13"/>
  <c r="S268" i="13"/>
  <c r="AB268" i="13"/>
  <c r="R273" i="13"/>
  <c r="AA273" i="13"/>
  <c r="AE281" i="13"/>
  <c r="W281" i="13"/>
  <c r="O281" i="13"/>
  <c r="S281" i="13"/>
  <c r="AB281" i="13"/>
  <c r="R288" i="13"/>
  <c r="AA288" i="13"/>
  <c r="Y291" i="13"/>
  <c r="Q291" i="13"/>
  <c r="S291" i="13"/>
  <c r="AB291" i="13"/>
  <c r="R297" i="13"/>
  <c r="G297" i="13" s="1"/>
  <c r="AA297" i="13"/>
  <c r="R300" i="13"/>
  <c r="AB300" i="13"/>
  <c r="P302" i="13"/>
  <c r="Y302" i="13"/>
  <c r="R308" i="13"/>
  <c r="AA308" i="13"/>
  <c r="S321" i="13"/>
  <c r="AD321" i="13"/>
  <c r="P325" i="13"/>
  <c r="Z325" i="13"/>
  <c r="AD328" i="13"/>
  <c r="V328" i="13"/>
  <c r="N328" i="13"/>
  <c r="Z328" i="13"/>
  <c r="Q328" i="13"/>
  <c r="T328" i="13"/>
  <c r="AE328" i="13"/>
  <c r="Q329" i="13"/>
  <c r="AA329" i="13"/>
  <c r="AD331" i="13"/>
  <c r="V331" i="13"/>
  <c r="N331" i="13"/>
  <c r="AA331" i="13"/>
  <c r="R331" i="13"/>
  <c r="T331" i="13"/>
  <c r="AE331" i="13"/>
  <c r="S334" i="13"/>
  <c r="AC334" i="13"/>
  <c r="S344" i="13"/>
  <c r="AD344" i="13"/>
  <c r="Y353" i="13"/>
  <c r="Q353" i="13"/>
  <c r="X353" i="13"/>
  <c r="O353" i="13"/>
  <c r="G353" i="13" s="1"/>
  <c r="AD353" i="13"/>
  <c r="U353" i="13"/>
  <c r="L353" i="13"/>
  <c r="V353" i="13"/>
  <c r="K356" i="13"/>
  <c r="AJ356" i="13" s="1"/>
  <c r="X356" i="13"/>
  <c r="M357" i="13"/>
  <c r="X357" i="13"/>
  <c r="M358" i="13"/>
  <c r="Y358" i="13"/>
  <c r="Q9" i="14"/>
  <c r="AC9" i="14"/>
  <c r="R10" i="14"/>
  <c r="AC10" i="14"/>
  <c r="Q11" i="14"/>
  <c r="AD11" i="14"/>
  <c r="K15" i="14"/>
  <c r="AJ15" i="14" s="1"/>
  <c r="V15" i="14"/>
  <c r="S17" i="14"/>
  <c r="S18" i="14"/>
  <c r="S19" i="14"/>
  <c r="AE19" i="14"/>
  <c r="K22" i="14"/>
  <c r="AJ22" i="14" s="1"/>
  <c r="X22" i="14"/>
  <c r="M23" i="14"/>
  <c r="X23" i="14"/>
  <c r="M24" i="14"/>
  <c r="Y24" i="14"/>
  <c r="K25" i="14"/>
  <c r="AJ25" i="14" s="1"/>
  <c r="W25" i="14"/>
  <c r="AB26" i="14"/>
  <c r="T26" i="14"/>
  <c r="L26" i="14"/>
  <c r="AE26" i="14"/>
  <c r="V26" i="14"/>
  <c r="M26" i="14"/>
  <c r="AA26" i="14"/>
  <c r="R26" i="14"/>
  <c r="W26" i="14"/>
  <c r="AB27" i="14"/>
  <c r="T27" i="14"/>
  <c r="L27" i="14"/>
  <c r="Y27" i="14"/>
  <c r="P27" i="14"/>
  <c r="AE27" i="14"/>
  <c r="V27" i="14"/>
  <c r="M27" i="14"/>
  <c r="W27" i="14"/>
  <c r="L37" i="14"/>
  <c r="X37" i="14"/>
  <c r="M38" i="14"/>
  <c r="X38" i="14"/>
  <c r="M39" i="14"/>
  <c r="Y39" i="14"/>
  <c r="L40" i="14"/>
  <c r="W40" i="14"/>
  <c r="AA41" i="14"/>
  <c r="S41" i="14"/>
  <c r="K41" i="14"/>
  <c r="AJ41" i="14" s="1"/>
  <c r="AE41" i="14"/>
  <c r="V41" i="14"/>
  <c r="M41" i="14"/>
  <c r="AB41" i="14"/>
  <c r="R41" i="14"/>
  <c r="W41" i="14"/>
  <c r="AA42" i="14"/>
  <c r="S42" i="14"/>
  <c r="K42" i="14"/>
  <c r="AJ42" i="14" s="1"/>
  <c r="Y42" i="14"/>
  <c r="P42" i="14"/>
  <c r="AE42" i="14"/>
  <c r="V42" i="14"/>
  <c r="M42" i="14"/>
  <c r="W42" i="14"/>
  <c r="R45" i="14"/>
  <c r="AD45" i="14"/>
  <c r="R46" i="14"/>
  <c r="AE46" i="14"/>
  <c r="R47" i="14"/>
  <c r="AE47" i="14"/>
  <c r="Q48" i="14"/>
  <c r="AD48" i="14"/>
  <c r="AF225" i="14"/>
  <c r="AF363" i="14"/>
  <c r="AF64" i="14"/>
  <c r="AD67" i="14"/>
  <c r="V67" i="14"/>
  <c r="N67" i="14"/>
  <c r="AA67" i="14"/>
  <c r="R67" i="14"/>
  <c r="X67" i="14"/>
  <c r="O67" i="14"/>
  <c r="U67" i="14"/>
  <c r="T68" i="14"/>
  <c r="T69" i="14"/>
  <c r="K76" i="14"/>
  <c r="AJ76" i="14" s="1"/>
  <c r="V76" i="14"/>
  <c r="S80" i="14"/>
  <c r="AE80" i="14"/>
  <c r="W81" i="14"/>
  <c r="AF88" i="14"/>
  <c r="V93" i="14"/>
  <c r="M101" i="14"/>
  <c r="L106" i="14"/>
  <c r="AE109" i="14"/>
  <c r="W109" i="14"/>
  <c r="O109" i="14"/>
  <c r="Z109" i="14"/>
  <c r="Q109" i="14"/>
  <c r="X109" i="14"/>
  <c r="M109" i="14"/>
  <c r="Y109" i="14"/>
  <c r="L109" i="14"/>
  <c r="T109" i="14"/>
  <c r="AC109" i="14"/>
  <c r="R109" i="14"/>
  <c r="AB109" i="14"/>
  <c r="W132" i="14"/>
  <c r="AD144" i="14"/>
  <c r="V144" i="14"/>
  <c r="N144" i="14"/>
  <c r="Z144" i="14"/>
  <c r="Q144" i="14"/>
  <c r="X144" i="14"/>
  <c r="M144" i="14"/>
  <c r="AB144" i="14"/>
  <c r="P144" i="14"/>
  <c r="W144" i="14"/>
  <c r="K144" i="14"/>
  <c r="AJ144" i="14" s="1"/>
  <c r="T144" i="14"/>
  <c r="AC144" i="14"/>
  <c r="U147" i="14"/>
  <c r="AD153" i="14"/>
  <c r="V153" i="14"/>
  <c r="N153" i="14"/>
  <c r="AC153" i="14"/>
  <c r="T153" i="14"/>
  <c r="K153" i="14"/>
  <c r="AJ153" i="14" s="1"/>
  <c r="Y153" i="14"/>
  <c r="O153" i="14"/>
  <c r="AB153" i="14"/>
  <c r="Q153" i="14"/>
  <c r="X153" i="14"/>
  <c r="L153" i="14"/>
  <c r="U153" i="14"/>
  <c r="AE153" i="14"/>
  <c r="W154" i="14"/>
  <c r="Z161" i="14"/>
  <c r="Y168" i="14"/>
  <c r="Q168" i="14"/>
  <c r="AE168" i="14"/>
  <c r="V168" i="14"/>
  <c r="M168" i="14"/>
  <c r="W168" i="14"/>
  <c r="L168" i="14"/>
  <c r="T168" i="14"/>
  <c r="AB168" i="14"/>
  <c r="P168" i="14"/>
  <c r="Z168" i="14"/>
  <c r="N168" i="14"/>
  <c r="AC168" i="14"/>
  <c r="Z177" i="14"/>
  <c r="Y181" i="14"/>
  <c r="Q181" i="14"/>
  <c r="X181" i="14"/>
  <c r="O181" i="14"/>
  <c r="AA181" i="14"/>
  <c r="P181" i="14"/>
  <c r="AD181" i="14"/>
  <c r="S181" i="14"/>
  <c r="Z181" i="14"/>
  <c r="M181" i="14"/>
  <c r="V181" i="14"/>
  <c r="K181" i="14"/>
  <c r="AJ181" i="14" s="1"/>
  <c r="AC181" i="14"/>
  <c r="W185" i="14"/>
  <c r="X190" i="14"/>
  <c r="Y193" i="14"/>
  <c r="Q193" i="14"/>
  <c r="X193" i="14"/>
  <c r="O193" i="14"/>
  <c r="W193" i="14"/>
  <c r="M193" i="14"/>
  <c r="AE193" i="14"/>
  <c r="T193" i="14"/>
  <c r="AB193" i="14"/>
  <c r="P193" i="14"/>
  <c r="Z193" i="14"/>
  <c r="L193" i="14"/>
  <c r="AC193" i="14"/>
  <c r="AB206" i="14"/>
  <c r="T206" i="14"/>
  <c r="L206" i="14"/>
  <c r="W206" i="14"/>
  <c r="N206" i="14"/>
  <c r="Y206" i="14"/>
  <c r="O206" i="14"/>
  <c r="Z206" i="14"/>
  <c r="M206" i="14"/>
  <c r="U206" i="14"/>
  <c r="AD206" i="14"/>
  <c r="R206" i="14"/>
  <c r="AC206" i="14"/>
  <c r="AE216" i="14"/>
  <c r="W216" i="14"/>
  <c r="O216" i="14"/>
  <c r="X216" i="14"/>
  <c r="N216" i="14"/>
  <c r="AB216" i="14"/>
  <c r="R216" i="14"/>
  <c r="Y216" i="14"/>
  <c r="L216" i="14"/>
  <c r="T216" i="14"/>
  <c r="AC216" i="14"/>
  <c r="Q216" i="14"/>
  <c r="AA216" i="14"/>
  <c r="Z226" i="14"/>
  <c r="X228" i="14"/>
  <c r="P228" i="14"/>
  <c r="AD228" i="14"/>
  <c r="U228" i="14"/>
  <c r="L228" i="14"/>
  <c r="AB228" i="14"/>
  <c r="R228" i="14"/>
  <c r="T228" i="14"/>
  <c r="AA228" i="14"/>
  <c r="O228" i="14"/>
  <c r="Y228" i="14"/>
  <c r="M228" i="14"/>
  <c r="AC228" i="14"/>
  <c r="X233" i="14"/>
  <c r="P233" i="14"/>
  <c r="AC233" i="14"/>
  <c r="T233" i="14"/>
  <c r="K233" i="14"/>
  <c r="AJ233" i="14" s="1"/>
  <c r="V233" i="14"/>
  <c r="L233" i="14"/>
  <c r="Z233" i="14"/>
  <c r="N233" i="14"/>
  <c r="U233" i="14"/>
  <c r="AD233" i="14"/>
  <c r="R233" i="14"/>
  <c r="AB233" i="14"/>
  <c r="AA240" i="14"/>
  <c r="S240" i="14"/>
  <c r="K240" i="14"/>
  <c r="AJ240" i="14" s="1"/>
  <c r="Z240" i="14"/>
  <c r="Q240" i="14"/>
  <c r="AC240" i="14"/>
  <c r="R240" i="14"/>
  <c r="AE240" i="14"/>
  <c r="T240" i="14"/>
  <c r="Y240" i="14"/>
  <c r="N240" i="14"/>
  <c r="W240" i="14"/>
  <c r="L240" i="14"/>
  <c r="AD240" i="14"/>
  <c r="AA245" i="14"/>
  <c r="S245" i="14"/>
  <c r="K245" i="14"/>
  <c r="AJ245" i="14" s="1"/>
  <c r="Y245" i="14"/>
  <c r="P245" i="14"/>
  <c r="V245" i="14"/>
  <c r="L245" i="14"/>
  <c r="AC245" i="14"/>
  <c r="Q245" i="14"/>
  <c r="X245" i="14"/>
  <c r="M245" i="14"/>
  <c r="U245" i="14"/>
  <c r="AD245" i="14"/>
  <c r="AA252" i="14"/>
  <c r="Y255" i="14"/>
  <c r="W275" i="14"/>
  <c r="AD290" i="14"/>
  <c r="Y304" i="14"/>
  <c r="X306" i="14"/>
  <c r="P306" i="14"/>
  <c r="AC306" i="14"/>
  <c r="T306" i="14"/>
  <c r="K306" i="14"/>
  <c r="AJ306" i="14" s="1"/>
  <c r="Y306" i="14"/>
  <c r="O306" i="14"/>
  <c r="U306" i="14"/>
  <c r="AD306" i="14"/>
  <c r="Q306" i="14"/>
  <c r="Z306" i="14"/>
  <c r="L306" i="14"/>
  <c r="V306" i="14"/>
  <c r="AE306" i="14"/>
  <c r="AD314" i="14"/>
  <c r="V314" i="14"/>
  <c r="N314" i="14"/>
  <c r="Z314" i="14"/>
  <c r="Q314" i="14"/>
  <c r="AA314" i="14"/>
  <c r="P314" i="14"/>
  <c r="U314" i="14"/>
  <c r="K314" i="14"/>
  <c r="AJ314" i="14" s="1"/>
  <c r="W314" i="14"/>
  <c r="AB314" i="14"/>
  <c r="L314" i="14"/>
  <c r="T314" i="14"/>
  <c r="R314" i="14"/>
  <c r="AA319" i="14"/>
  <c r="Y326" i="14"/>
  <c r="Q326" i="14"/>
  <c r="AA326" i="14"/>
  <c r="R326" i="14"/>
  <c r="W326" i="14"/>
  <c r="M326" i="14"/>
  <c r="AC326" i="14"/>
  <c r="S326" i="14"/>
  <c r="X326" i="14"/>
  <c r="K326" i="14"/>
  <c r="AJ326" i="14" s="1"/>
  <c r="U326" i="14"/>
  <c r="AE326" i="14"/>
  <c r="O326" i="14"/>
  <c r="G326" i="14" s="1"/>
  <c r="AB326" i="14"/>
  <c r="L326" i="14"/>
  <c r="AB364" i="14"/>
  <c r="AB381" i="14"/>
  <c r="W397" i="14"/>
  <c r="AB413" i="14"/>
  <c r="T413" i="14"/>
  <c r="L413" i="14"/>
  <c r="X413" i="14"/>
  <c r="O413" i="14"/>
  <c r="AA413" i="14"/>
  <c r="Q413" i="14"/>
  <c r="V413" i="14"/>
  <c r="K413" i="14"/>
  <c r="AJ413" i="14" s="1"/>
  <c r="Z413" i="14"/>
  <c r="M413" i="14"/>
  <c r="S413" i="14"/>
  <c r="AD413" i="14"/>
  <c r="N413" i="14"/>
  <c r="Y413" i="14"/>
  <c r="Y485" i="14"/>
  <c r="Q485" i="14"/>
  <c r="W485" i="14"/>
  <c r="N485" i="14"/>
  <c r="AC485" i="14"/>
  <c r="S485" i="14"/>
  <c r="X485" i="14"/>
  <c r="M485" i="14"/>
  <c r="AD485" i="14"/>
  <c r="P485" i="14"/>
  <c r="AB485" i="14"/>
  <c r="L485" i="14"/>
  <c r="O485" i="14"/>
  <c r="Z485" i="14"/>
  <c r="U485" i="14"/>
  <c r="AE486" i="14"/>
  <c r="W486" i="14"/>
  <c r="O486" i="14"/>
  <c r="Y486" i="14"/>
  <c r="P486" i="14"/>
  <c r="X486" i="14"/>
  <c r="M486" i="14"/>
  <c r="AC486" i="14"/>
  <c r="S486" i="14"/>
  <c r="R486" i="14"/>
  <c r="T486" i="14"/>
  <c r="Z486" i="14"/>
  <c r="Q486" i="14"/>
  <c r="AD486" i="14"/>
  <c r="L486" i="14"/>
  <c r="AE504" i="14"/>
  <c r="AD515" i="14"/>
  <c r="V515" i="14"/>
  <c r="N515" i="14"/>
  <c r="AC515" i="14"/>
  <c r="T515" i="14"/>
  <c r="K515" i="14"/>
  <c r="AJ515" i="14" s="1"/>
  <c r="AA515" i="14"/>
  <c r="Q515" i="14"/>
  <c r="W515" i="14"/>
  <c r="L515" i="14"/>
  <c r="X515" i="14"/>
  <c r="P515" i="14"/>
  <c r="Z515" i="14"/>
  <c r="S515" i="14"/>
  <c r="O515" i="14"/>
  <c r="AD516" i="14"/>
  <c r="V516" i="14"/>
  <c r="N516" i="14"/>
  <c r="X516" i="14"/>
  <c r="O516" i="14"/>
  <c r="Y516" i="14"/>
  <c r="M516" i="14"/>
  <c r="AC516" i="14"/>
  <c r="S516" i="14"/>
  <c r="Z516" i="14"/>
  <c r="K516" i="14"/>
  <c r="AJ516" i="14" s="1"/>
  <c r="U516" i="14"/>
  <c r="R516" i="14"/>
  <c r="AE516" i="14"/>
  <c r="L516" i="14"/>
  <c r="AA516" i="14"/>
  <c r="W519" i="14"/>
  <c r="Y537" i="14"/>
  <c r="Q537" i="14"/>
  <c r="W537" i="14"/>
  <c r="N537" i="14"/>
  <c r="AB537" i="14"/>
  <c r="R537" i="14"/>
  <c r="V537" i="14"/>
  <c r="L537" i="14"/>
  <c r="AE537" i="14"/>
  <c r="S537" i="14"/>
  <c r="AC537" i="14"/>
  <c r="M537" i="14"/>
  <c r="O537" i="14"/>
  <c r="Z537" i="14"/>
  <c r="U537" i="14"/>
  <c r="Y538" i="14"/>
  <c r="Q538" i="14"/>
  <c r="Z538" i="14"/>
  <c r="P538" i="14"/>
  <c r="W538" i="14"/>
  <c r="M538" i="14"/>
  <c r="AC538" i="14"/>
  <c r="S538" i="14"/>
  <c r="T538" i="14"/>
  <c r="R538" i="14"/>
  <c r="X538" i="14"/>
  <c r="O538" i="14"/>
  <c r="AD538" i="14"/>
  <c r="L538" i="14"/>
  <c r="AE543" i="14"/>
  <c r="AD576" i="14"/>
  <c r="AC581" i="14"/>
  <c r="U581" i="14"/>
  <c r="M581" i="14"/>
  <c r="W581" i="14"/>
  <c r="N581" i="14"/>
  <c r="X581" i="14"/>
  <c r="L581" i="14"/>
  <c r="AB581" i="14"/>
  <c r="R581" i="14"/>
  <c r="T581" i="14"/>
  <c r="S581" i="14"/>
  <c r="AE581" i="14"/>
  <c r="O581" i="14"/>
  <c r="Z581" i="14"/>
  <c r="V581" i="14"/>
  <c r="Z619" i="14"/>
  <c r="AC620" i="14"/>
  <c r="AD627" i="14"/>
  <c r="V627" i="14"/>
  <c r="N627" i="14"/>
  <c r="Y627" i="14"/>
  <c r="P627" i="14"/>
  <c r="U627" i="14"/>
  <c r="K627" i="14"/>
  <c r="AJ627" i="14" s="1"/>
  <c r="AA627" i="14"/>
  <c r="Q627" i="14"/>
  <c r="Z627" i="14"/>
  <c r="L627" i="14"/>
  <c r="W627" i="14"/>
  <c r="X627" i="14"/>
  <c r="O627" i="14"/>
  <c r="AC627" i="14"/>
  <c r="T627" i="14"/>
  <c r="AC697" i="14"/>
  <c r="U697" i="14"/>
  <c r="M697" i="14"/>
  <c r="AE697" i="14"/>
  <c r="V697" i="14"/>
  <c r="L697" i="14"/>
  <c r="Y697" i="14"/>
  <c r="O697" i="14"/>
  <c r="AD697" i="14"/>
  <c r="S697" i="14"/>
  <c r="W697" i="14"/>
  <c r="R697" i="14"/>
  <c r="P697" i="14"/>
  <c r="N697" i="14"/>
  <c r="Q697" i="14"/>
  <c r="AB697" i="14"/>
  <c r="Z697" i="14"/>
  <c r="AD704" i="14"/>
  <c r="V704" i="14"/>
  <c r="N704" i="14"/>
  <c r="AE704" i="14"/>
  <c r="U704" i="14"/>
  <c r="L704" i="14"/>
  <c r="AC704" i="14"/>
  <c r="S704" i="14"/>
  <c r="Y704" i="14"/>
  <c r="O704" i="14"/>
  <c r="AB704" i="14"/>
  <c r="P704" i="14"/>
  <c r="Z704" i="14"/>
  <c r="K704" i="14"/>
  <c r="AJ704" i="14" s="1"/>
  <c r="AA704" i="14"/>
  <c r="X704" i="14"/>
  <c r="T704" i="14"/>
  <c r="M704" i="14"/>
  <c r="AD760" i="14"/>
  <c r="V760" i="14"/>
  <c r="N760" i="14"/>
  <c r="AC760" i="14"/>
  <c r="T760" i="14"/>
  <c r="K760" i="14"/>
  <c r="AJ760" i="14" s="1"/>
  <c r="W760" i="14"/>
  <c r="L760" i="14"/>
  <c r="Z760" i="14"/>
  <c r="O760" i="14"/>
  <c r="S760" i="14"/>
  <c r="X760" i="14"/>
  <c r="R760" i="14"/>
  <c r="AA760" i="14"/>
  <c r="Y760" i="14"/>
  <c r="AE760" i="14"/>
  <c r="Q760" i="14"/>
  <c r="M760" i="14"/>
  <c r="V56" i="16"/>
  <c r="AA88" i="14"/>
  <c r="S88" i="14"/>
  <c r="K88" i="14"/>
  <c r="AJ88" i="14" s="1"/>
  <c r="Y88" i="14"/>
  <c r="P88" i="14"/>
  <c r="Z88" i="14"/>
  <c r="O88" i="14"/>
  <c r="V88" i="14"/>
  <c r="Y112" i="14"/>
  <c r="Q112" i="14"/>
  <c r="W112" i="14"/>
  <c r="N112" i="14"/>
  <c r="Z112" i="14"/>
  <c r="O112" i="14"/>
  <c r="U112" i="14"/>
  <c r="AD152" i="14"/>
  <c r="V152" i="14"/>
  <c r="N152" i="14"/>
  <c r="Z152" i="14"/>
  <c r="Q152" i="14"/>
  <c r="AB152" i="14"/>
  <c r="R152" i="14"/>
  <c r="U152" i="14"/>
  <c r="AD159" i="14"/>
  <c r="V159" i="14"/>
  <c r="N159" i="14"/>
  <c r="Z159" i="14"/>
  <c r="Q159" i="14"/>
  <c r="W159" i="14"/>
  <c r="L159" i="14"/>
  <c r="U159" i="14"/>
  <c r="Y163" i="14"/>
  <c r="Q163" i="14"/>
  <c r="AC163" i="14"/>
  <c r="T163" i="14"/>
  <c r="K163" i="14"/>
  <c r="AJ163" i="14" s="1"/>
  <c r="X163" i="14"/>
  <c r="N163" i="14"/>
  <c r="V163" i="14"/>
  <c r="Y175" i="14"/>
  <c r="Q175" i="14"/>
  <c r="AC175" i="14"/>
  <c r="T175" i="14"/>
  <c r="K175" i="14"/>
  <c r="AJ175" i="14" s="1"/>
  <c r="V175" i="14"/>
  <c r="L175" i="14"/>
  <c r="W175" i="14"/>
  <c r="Y176" i="14"/>
  <c r="Q176" i="14"/>
  <c r="AE176" i="14"/>
  <c r="V176" i="14"/>
  <c r="M176" i="14"/>
  <c r="AB176" i="14"/>
  <c r="R176" i="14"/>
  <c r="U176" i="14"/>
  <c r="Y187" i="14"/>
  <c r="Q187" i="14"/>
  <c r="AC187" i="14"/>
  <c r="T187" i="14"/>
  <c r="K187" i="14"/>
  <c r="AJ187" i="14" s="1"/>
  <c r="AD187" i="14"/>
  <c r="S187" i="14"/>
  <c r="V187" i="14"/>
  <c r="Y194" i="14"/>
  <c r="Q194" i="14"/>
  <c r="AA194" i="14"/>
  <c r="R194" i="14"/>
  <c r="AC194" i="14"/>
  <c r="S194" i="14"/>
  <c r="U194" i="14"/>
  <c r="AB203" i="14"/>
  <c r="T203" i="14"/>
  <c r="L203" i="14"/>
  <c r="AE203" i="14"/>
  <c r="V203" i="14"/>
  <c r="M203" i="14"/>
  <c r="Y203" i="14"/>
  <c r="O203" i="14"/>
  <c r="W203" i="14"/>
  <c r="AB204" i="14"/>
  <c r="T204" i="14"/>
  <c r="L204" i="14"/>
  <c r="Y204" i="14"/>
  <c r="P204" i="14"/>
  <c r="V204" i="14"/>
  <c r="K204" i="14"/>
  <c r="AJ204" i="14" s="1"/>
  <c r="W204" i="14"/>
  <c r="AE225" i="14"/>
  <c r="W225" i="14"/>
  <c r="O225" i="14"/>
  <c r="V225" i="14"/>
  <c r="M225" i="14"/>
  <c r="U225" i="14"/>
  <c r="K225" i="14"/>
  <c r="AJ225" i="14" s="1"/>
  <c r="X225" i="14"/>
  <c r="AA241" i="14"/>
  <c r="S241" i="14"/>
  <c r="K241" i="14"/>
  <c r="AJ241" i="14" s="1"/>
  <c r="AD241" i="14"/>
  <c r="U241" i="14"/>
  <c r="L241" i="14"/>
  <c r="Y241" i="14"/>
  <c r="O241" i="14"/>
  <c r="W241" i="14"/>
  <c r="AA242" i="14"/>
  <c r="S242" i="14"/>
  <c r="K242" i="14"/>
  <c r="AJ242" i="14" s="1"/>
  <c r="X242" i="14"/>
  <c r="O242" i="14"/>
  <c r="V242" i="14"/>
  <c r="L242" i="14"/>
  <c r="W242" i="14"/>
  <c r="AA243" i="14"/>
  <c r="S243" i="14"/>
  <c r="K243" i="14"/>
  <c r="AJ243" i="14" s="1"/>
  <c r="AB243" i="14"/>
  <c r="R243" i="14"/>
  <c r="AC243" i="14"/>
  <c r="Q243" i="14"/>
  <c r="V243" i="14"/>
  <c r="AA250" i="14"/>
  <c r="S250" i="14"/>
  <c r="K250" i="14"/>
  <c r="AJ250" i="14" s="1"/>
  <c r="AB250" i="14"/>
  <c r="R250" i="14"/>
  <c r="W250" i="14"/>
  <c r="N250" i="14"/>
  <c r="G250" i="14" s="1"/>
  <c r="AC250" i="14"/>
  <c r="P250" i="14"/>
  <c r="X250" i="14"/>
  <c r="AD258" i="14"/>
  <c r="V258" i="14"/>
  <c r="N258" i="14"/>
  <c r="AA258" i="14"/>
  <c r="R258" i="14"/>
  <c r="W258" i="14"/>
  <c r="M258" i="14"/>
  <c r="Y258" i="14"/>
  <c r="L258" i="14"/>
  <c r="X258" i="14"/>
  <c r="AE269" i="14"/>
  <c r="W269" i="14"/>
  <c r="O269" i="14"/>
  <c r="V269" i="14"/>
  <c r="M269" i="14"/>
  <c r="AA269" i="14"/>
  <c r="R269" i="14"/>
  <c r="Y269" i="14"/>
  <c r="L269" i="14"/>
  <c r="X269" i="14"/>
  <c r="AC292" i="14"/>
  <c r="U292" i="14"/>
  <c r="M292" i="14"/>
  <c r="Y292" i="14"/>
  <c r="P292" i="14"/>
  <c r="AD292" i="14"/>
  <c r="T292" i="14"/>
  <c r="K292" i="14"/>
  <c r="AJ292" i="14" s="1"/>
  <c r="X292" i="14"/>
  <c r="L292" i="14"/>
  <c r="Z292" i="14"/>
  <c r="AC294" i="14"/>
  <c r="U294" i="14"/>
  <c r="M294" i="14"/>
  <c r="W294" i="14"/>
  <c r="N294" i="14"/>
  <c r="AA294" i="14"/>
  <c r="R294" i="14"/>
  <c r="AE294" i="14"/>
  <c r="S294" i="14"/>
  <c r="X294" i="14"/>
  <c r="Y318" i="14"/>
  <c r="Q318" i="14"/>
  <c r="AC318" i="14"/>
  <c r="T318" i="14"/>
  <c r="K318" i="14"/>
  <c r="AJ318" i="14" s="1"/>
  <c r="AB318" i="14"/>
  <c r="R318" i="14"/>
  <c r="W318" i="14"/>
  <c r="M318" i="14"/>
  <c r="U318" i="14"/>
  <c r="Z318" i="14"/>
  <c r="AB328" i="14"/>
  <c r="T328" i="14"/>
  <c r="L328" i="14"/>
  <c r="Y328" i="14"/>
  <c r="P328" i="14"/>
  <c r="X328" i="14"/>
  <c r="N328" i="14"/>
  <c r="AD328" i="14"/>
  <c r="S328" i="14"/>
  <c r="U328" i="14"/>
  <c r="Z328" i="14"/>
  <c r="AE341" i="14"/>
  <c r="W341" i="14"/>
  <c r="O341" i="14"/>
  <c r="AA341" i="14"/>
  <c r="R341" i="14"/>
  <c r="X341" i="14"/>
  <c r="M341" i="14"/>
  <c r="AC341" i="14"/>
  <c r="S341" i="14"/>
  <c r="Z341" i="14"/>
  <c r="L341" i="14"/>
  <c r="Y341" i="14"/>
  <c r="AC377" i="14"/>
  <c r="U377" i="14"/>
  <c r="M377" i="14"/>
  <c r="X377" i="14"/>
  <c r="O377" i="14"/>
  <c r="AA377" i="14"/>
  <c r="Q377" i="14"/>
  <c r="V377" i="14"/>
  <c r="K377" i="14"/>
  <c r="AJ377" i="14" s="1"/>
  <c r="T377" i="14"/>
  <c r="Z377" i="14"/>
  <c r="AD380" i="14"/>
  <c r="V380" i="14"/>
  <c r="N380" i="14"/>
  <c r="W380" i="14"/>
  <c r="M380" i="14"/>
  <c r="U380" i="14"/>
  <c r="K380" i="14"/>
  <c r="AJ380" i="14" s="1"/>
  <c r="AA380" i="14"/>
  <c r="Q380" i="14"/>
  <c r="AC380" i="14"/>
  <c r="P380" i="14"/>
  <c r="Z380" i="14"/>
  <c r="AD386" i="14"/>
  <c r="V386" i="14"/>
  <c r="N386" i="14"/>
  <c r="Y386" i="14"/>
  <c r="P386" i="14"/>
  <c r="W386" i="14"/>
  <c r="L386" i="14"/>
  <c r="AB386" i="14"/>
  <c r="R386" i="14"/>
  <c r="AE386" i="14"/>
  <c r="Q386" i="14"/>
  <c r="Z386" i="14"/>
  <c r="AD392" i="14"/>
  <c r="V392" i="14"/>
  <c r="N392" i="14"/>
  <c r="AE392" i="14"/>
  <c r="U392" i="14"/>
  <c r="L392" i="14"/>
  <c r="W392" i="14"/>
  <c r="K392" i="14"/>
  <c r="AJ392" i="14" s="1"/>
  <c r="AA392" i="14"/>
  <c r="Q392" i="14"/>
  <c r="Z392" i="14"/>
  <c r="M392" i="14"/>
  <c r="AB392" i="14"/>
  <c r="Y401" i="14"/>
  <c r="Q401" i="14"/>
  <c r="AA401" i="14"/>
  <c r="R401" i="14"/>
  <c r="W401" i="14"/>
  <c r="M401" i="14"/>
  <c r="AC401" i="14"/>
  <c r="S401" i="14"/>
  <c r="AE401" i="14"/>
  <c r="P401" i="14"/>
  <c r="X401" i="14"/>
  <c r="AA405" i="14"/>
  <c r="S405" i="14"/>
  <c r="K405" i="14"/>
  <c r="AJ405" i="14" s="1"/>
  <c r="Y405" i="14"/>
  <c r="P405" i="14"/>
  <c r="AC405" i="14"/>
  <c r="R405" i="14"/>
  <c r="W405" i="14"/>
  <c r="M405" i="14"/>
  <c r="Z405" i="14"/>
  <c r="L405" i="14"/>
  <c r="AB405" i="14"/>
  <c r="AD419" i="14"/>
  <c r="V419" i="14"/>
  <c r="N419" i="14"/>
  <c r="W419" i="14"/>
  <c r="M419" i="14"/>
  <c r="AA419" i="14"/>
  <c r="Q419" i="14"/>
  <c r="U419" i="14"/>
  <c r="K419" i="14"/>
  <c r="AJ419" i="14" s="1"/>
  <c r="AC419" i="14"/>
  <c r="P419" i="14"/>
  <c r="Z419" i="14"/>
  <c r="X438" i="14"/>
  <c r="P438" i="14"/>
  <c r="W438" i="14"/>
  <c r="N438" i="14"/>
  <c r="AB438" i="14"/>
  <c r="R438" i="14"/>
  <c r="V438" i="14"/>
  <c r="L438" i="14"/>
  <c r="AC438" i="14"/>
  <c r="O438" i="14"/>
  <c r="Z438" i="14"/>
  <c r="AA456" i="14"/>
  <c r="S456" i="14"/>
  <c r="K456" i="14"/>
  <c r="AJ456" i="14" s="1"/>
  <c r="AE456" i="14"/>
  <c r="V456" i="14"/>
  <c r="M456" i="14"/>
  <c r="AC456" i="14"/>
  <c r="R456" i="14"/>
  <c r="X456" i="14"/>
  <c r="N456" i="14"/>
  <c r="AD456" i="14"/>
  <c r="P456" i="14"/>
  <c r="U456" i="14"/>
  <c r="AB456" i="14"/>
  <c r="AE477" i="14"/>
  <c r="W477" i="14"/>
  <c r="O477" i="14"/>
  <c r="AA477" i="14"/>
  <c r="R477" i="14"/>
  <c r="X477" i="14"/>
  <c r="M477" i="14"/>
  <c r="AC477" i="14"/>
  <c r="S477" i="14"/>
  <c r="U477" i="14"/>
  <c r="Z477" i="14"/>
  <c r="K477" i="14"/>
  <c r="AJ477" i="14" s="1"/>
  <c r="AB477" i="14"/>
  <c r="Y536" i="14"/>
  <c r="Q536" i="14"/>
  <c r="AD536" i="14"/>
  <c r="U536" i="14"/>
  <c r="L536" i="14"/>
  <c r="V536" i="14"/>
  <c r="K536" i="14"/>
  <c r="AJ536" i="14" s="1"/>
  <c r="AA536" i="14"/>
  <c r="P536" i="14"/>
  <c r="AC536" i="14"/>
  <c r="O536" i="14"/>
  <c r="W536" i="14"/>
  <c r="AB536" i="14"/>
  <c r="AE639" i="14"/>
  <c r="W639" i="14"/>
  <c r="O639" i="14"/>
  <c r="AD639" i="14"/>
  <c r="U639" i="14"/>
  <c r="L639" i="14"/>
  <c r="V639" i="14"/>
  <c r="K639" i="14"/>
  <c r="AJ639" i="14" s="1"/>
  <c r="AA639" i="14"/>
  <c r="Q639" i="14"/>
  <c r="T639" i="14"/>
  <c r="R639" i="14"/>
  <c r="Y639" i="14"/>
  <c r="AC639" i="14"/>
  <c r="Y695" i="14"/>
  <c r="Q695" i="14"/>
  <c r="W695" i="14"/>
  <c r="N695" i="14"/>
  <c r="G695" i="14" s="1"/>
  <c r="V695" i="14"/>
  <c r="L695" i="14"/>
  <c r="AB695" i="14"/>
  <c r="R695" i="14"/>
  <c r="Z695" i="14"/>
  <c r="K695" i="14"/>
  <c r="AJ695" i="14" s="1"/>
  <c r="U695" i="14"/>
  <c r="AE695" i="14"/>
  <c r="O695" i="14"/>
  <c r="AD695" i="14"/>
  <c r="M695" i="14"/>
  <c r="AA713" i="14"/>
  <c r="S713" i="14"/>
  <c r="K713" i="14"/>
  <c r="AJ713" i="14" s="1"/>
  <c r="Y713" i="14"/>
  <c r="P713" i="14"/>
  <c r="X713" i="14"/>
  <c r="N713" i="14"/>
  <c r="Z713" i="14"/>
  <c r="M713" i="14"/>
  <c r="AE713" i="14"/>
  <c r="T713" i="14"/>
  <c r="R713" i="14"/>
  <c r="AD713" i="14"/>
  <c r="O713" i="14"/>
  <c r="W713" i="14"/>
  <c r="V713" i="14"/>
  <c r="AB747" i="14"/>
  <c r="T747" i="14"/>
  <c r="L747" i="14"/>
  <c r="X747" i="14"/>
  <c r="O747" i="14"/>
  <c r="AC747" i="14"/>
  <c r="R747" i="14"/>
  <c r="Z747" i="14"/>
  <c r="N747" i="14"/>
  <c r="U747" i="14"/>
  <c r="V747" i="14"/>
  <c r="Q747" i="14"/>
  <c r="M747" i="14"/>
  <c r="AE747" i="14"/>
  <c r="K747" i="14"/>
  <c r="AJ747" i="14" s="1"/>
  <c r="AD759" i="14"/>
  <c r="V759" i="14"/>
  <c r="N759" i="14"/>
  <c r="Z759" i="14"/>
  <c r="Q759" i="14"/>
  <c r="Y759" i="14"/>
  <c r="O759" i="14"/>
  <c r="AA759" i="14"/>
  <c r="M759" i="14"/>
  <c r="T759" i="14"/>
  <c r="AE759" i="14"/>
  <c r="P759" i="14"/>
  <c r="AB759" i="14"/>
  <c r="K759" i="14"/>
  <c r="AJ759" i="14" s="1"/>
  <c r="AC759" i="14"/>
  <c r="X759" i="14"/>
  <c r="X23" i="15"/>
  <c r="P23" i="15"/>
  <c r="AC23" i="15"/>
  <c r="T23" i="15"/>
  <c r="K23" i="15"/>
  <c r="AJ23" i="15" s="1"/>
  <c r="Y23" i="15"/>
  <c r="N23" i="15"/>
  <c r="AE23" i="15"/>
  <c r="S23" i="15"/>
  <c r="Z23" i="15"/>
  <c r="M23" i="15"/>
  <c r="W23" i="15"/>
  <c r="U23" i="15"/>
  <c r="O23" i="15"/>
  <c r="L23" i="15"/>
  <c r="X25" i="15"/>
  <c r="P25" i="15"/>
  <c r="AA25" i="15"/>
  <c r="R25" i="15"/>
  <c r="AB25" i="15"/>
  <c r="Q25" i="15"/>
  <c r="AD25" i="15"/>
  <c r="S25" i="15"/>
  <c r="W25" i="15"/>
  <c r="L25" i="15"/>
  <c r="V25" i="15"/>
  <c r="T25" i="15"/>
  <c r="Z25" i="15"/>
  <c r="Y25" i="15"/>
  <c r="AF37" i="16"/>
  <c r="X37" i="16"/>
  <c r="P37" i="16"/>
  <c r="AD37" i="16"/>
  <c r="U37" i="16"/>
  <c r="L37" i="16"/>
  <c r="AK37" i="16" s="1"/>
  <c r="AC37" i="16"/>
  <c r="S37" i="16"/>
  <c r="H37" i="16"/>
  <c r="Z37" i="16"/>
  <c r="N37" i="16"/>
  <c r="V37" i="16"/>
  <c r="AB37" i="16"/>
  <c r="O37" i="16"/>
  <c r="AA37" i="16"/>
  <c r="W37" i="16"/>
  <c r="R37" i="16"/>
  <c r="T37" i="16"/>
  <c r="Q37" i="16"/>
  <c r="AB73" i="16"/>
  <c r="T73" i="16"/>
  <c r="L73" i="16"/>
  <c r="AK73" i="16" s="1"/>
  <c r="AF73" i="16"/>
  <c r="W73" i="16"/>
  <c r="N73" i="16"/>
  <c r="X73" i="16"/>
  <c r="M73" i="16"/>
  <c r="V73" i="16"/>
  <c r="AE73" i="16"/>
  <c r="S73" i="16"/>
  <c r="Y73" i="16"/>
  <c r="H73" i="16"/>
  <c r="AD73" i="16"/>
  <c r="P73" i="16"/>
  <c r="O73" i="16"/>
  <c r="AC73" i="16"/>
  <c r="Z73" i="16"/>
  <c r="AA73" i="16"/>
  <c r="U73" i="16"/>
  <c r="AE128" i="16"/>
  <c r="W128" i="16"/>
  <c r="O128" i="16"/>
  <c r="X128" i="16"/>
  <c r="N128" i="16"/>
  <c r="V128" i="16"/>
  <c r="L128" i="16"/>
  <c r="AK128" i="16" s="1"/>
  <c r="AA128" i="16"/>
  <c r="P128" i="16"/>
  <c r="AF128" i="16"/>
  <c r="S128" i="16"/>
  <c r="AC128" i="16"/>
  <c r="Q128" i="16"/>
  <c r="Z128" i="16"/>
  <c r="H128" i="16"/>
  <c r="Y128" i="16"/>
  <c r="R128" i="16"/>
  <c r="AB128" i="16"/>
  <c r="T128" i="16"/>
  <c r="M128" i="16"/>
  <c r="U128" i="16"/>
  <c r="AC311" i="13"/>
  <c r="U311" i="13"/>
  <c r="M311" i="13"/>
  <c r="S311" i="13"/>
  <c r="AB311" i="13"/>
  <c r="AA326" i="13"/>
  <c r="S326" i="13"/>
  <c r="K326" i="13"/>
  <c r="AJ326" i="13" s="1"/>
  <c r="T326" i="13"/>
  <c r="AC326" i="13"/>
  <c r="X339" i="13"/>
  <c r="P339" i="13"/>
  <c r="S339" i="13"/>
  <c r="AB339" i="13"/>
  <c r="Y343" i="13"/>
  <c r="Q343" i="13"/>
  <c r="G343" i="13" s="1"/>
  <c r="S343" i="13"/>
  <c r="AB343" i="13"/>
  <c r="AA352" i="13"/>
  <c r="S352" i="13"/>
  <c r="K352" i="13"/>
  <c r="AJ352" i="13" s="1"/>
  <c r="T352" i="13"/>
  <c r="AC352" i="13"/>
  <c r="AB355" i="13"/>
  <c r="T355" i="13"/>
  <c r="L355" i="13"/>
  <c r="S355" i="13"/>
  <c r="AC355" i="13"/>
  <c r="AA13" i="14"/>
  <c r="S13" i="14"/>
  <c r="K13" i="14"/>
  <c r="AJ13" i="14" s="1"/>
  <c r="T13" i="14"/>
  <c r="AC13" i="14"/>
  <c r="O16" i="14"/>
  <c r="G16" i="14" s="1"/>
  <c r="AB21" i="14"/>
  <c r="T21" i="14"/>
  <c r="L21" i="14"/>
  <c r="S21" i="14"/>
  <c r="AC21" i="14"/>
  <c r="P32" i="14"/>
  <c r="AB33" i="14"/>
  <c r="T33" i="14"/>
  <c r="L33" i="14"/>
  <c r="S33" i="14"/>
  <c r="AC33" i="14"/>
  <c r="P35" i="14"/>
  <c r="AA36" i="14"/>
  <c r="S36" i="14"/>
  <c r="K36" i="14"/>
  <c r="AJ36" i="14" s="1"/>
  <c r="T36" i="14"/>
  <c r="AC36" i="14"/>
  <c r="P43" i="14"/>
  <c r="AA44" i="14"/>
  <c r="S44" i="14"/>
  <c r="K44" i="14"/>
  <c r="AJ44" i="14" s="1"/>
  <c r="T44" i="14"/>
  <c r="AC44" i="14"/>
  <c r="P64" i="14"/>
  <c r="P70" i="14"/>
  <c r="AD71" i="14"/>
  <c r="V71" i="14"/>
  <c r="N71" i="14"/>
  <c r="S71" i="14"/>
  <c r="AB71" i="14"/>
  <c r="P77" i="14"/>
  <c r="Y83" i="14"/>
  <c r="Q83" i="14"/>
  <c r="X83" i="14"/>
  <c r="O83" i="14"/>
  <c r="T83" i="14"/>
  <c r="AD83" i="14"/>
  <c r="Y85" i="14"/>
  <c r="Q85" i="14"/>
  <c r="AC85" i="14"/>
  <c r="T85" i="14"/>
  <c r="K85" i="14"/>
  <c r="AJ85" i="14" s="1"/>
  <c r="AA85" i="14"/>
  <c r="P85" i="14"/>
  <c r="V85" i="14"/>
  <c r="M88" i="14"/>
  <c r="X88" i="14"/>
  <c r="R95" i="14"/>
  <c r="R96" i="14"/>
  <c r="R103" i="14"/>
  <c r="L112" i="14"/>
  <c r="X112" i="14"/>
  <c r="P129" i="14"/>
  <c r="P138" i="14"/>
  <c r="R141" i="14"/>
  <c r="AD146" i="14"/>
  <c r="V146" i="14"/>
  <c r="N146" i="14"/>
  <c r="X146" i="14"/>
  <c r="O146" i="14"/>
  <c r="AB146" i="14"/>
  <c r="R146" i="14"/>
  <c r="U146" i="14"/>
  <c r="L152" i="14"/>
  <c r="X152" i="14"/>
  <c r="Q158" i="14"/>
  <c r="M159" i="14"/>
  <c r="Y159" i="14"/>
  <c r="M163" i="14"/>
  <c r="Z163" i="14"/>
  <c r="Y165" i="14"/>
  <c r="Q165" i="14"/>
  <c r="X165" i="14"/>
  <c r="O165" i="14"/>
  <c r="AA165" i="14"/>
  <c r="P165" i="14"/>
  <c r="U165" i="14"/>
  <c r="R167" i="14"/>
  <c r="R173" i="14"/>
  <c r="N175" i="14"/>
  <c r="Z175" i="14"/>
  <c r="L176" i="14"/>
  <c r="X176" i="14"/>
  <c r="R179" i="14"/>
  <c r="Y183" i="14"/>
  <c r="Q183" i="14"/>
  <c r="AC183" i="14"/>
  <c r="T183" i="14"/>
  <c r="K183" i="14"/>
  <c r="AJ183" i="14" s="1"/>
  <c r="AA183" i="14"/>
  <c r="P183" i="14"/>
  <c r="V183" i="14"/>
  <c r="M187" i="14"/>
  <c r="X187" i="14"/>
  <c r="Y189" i="14"/>
  <c r="Q189" i="14"/>
  <c r="X189" i="14"/>
  <c r="O189" i="14"/>
  <c r="AE189" i="14"/>
  <c r="U189" i="14"/>
  <c r="K189" i="14"/>
  <c r="AJ189" i="14" s="1"/>
  <c r="V189" i="14"/>
  <c r="R191" i="14"/>
  <c r="P192" i="14"/>
  <c r="L194" i="14"/>
  <c r="W194" i="14"/>
  <c r="Y195" i="14"/>
  <c r="Q195" i="14"/>
  <c r="AC195" i="14"/>
  <c r="T195" i="14"/>
  <c r="K195" i="14"/>
  <c r="AJ195" i="14" s="1"/>
  <c r="X195" i="14"/>
  <c r="N195" i="14"/>
  <c r="V195" i="14"/>
  <c r="N203" i="14"/>
  <c r="Z203" i="14"/>
  <c r="N204" i="14"/>
  <c r="Z204" i="14"/>
  <c r="AE214" i="14"/>
  <c r="W214" i="14"/>
  <c r="O214" i="14"/>
  <c r="Z214" i="14"/>
  <c r="Q214" i="14"/>
  <c r="X214" i="14"/>
  <c r="M214" i="14"/>
  <c r="U214" i="14"/>
  <c r="Q219" i="14"/>
  <c r="N225" i="14"/>
  <c r="Z225" i="14"/>
  <c r="X231" i="14"/>
  <c r="P231" i="14"/>
  <c r="AE231" i="14"/>
  <c r="V231" i="14"/>
  <c r="M231" i="14"/>
  <c r="AB231" i="14"/>
  <c r="R231" i="14"/>
  <c r="U231" i="14"/>
  <c r="X232" i="14"/>
  <c r="P232" i="14"/>
  <c r="Z232" i="14"/>
  <c r="Q232" i="14"/>
  <c r="Y232" i="14"/>
  <c r="N232" i="14"/>
  <c r="U232" i="14"/>
  <c r="N241" i="14"/>
  <c r="Z241" i="14"/>
  <c r="N242" i="14"/>
  <c r="Z242" i="14"/>
  <c r="M243" i="14"/>
  <c r="X243" i="14"/>
  <c r="M250" i="14"/>
  <c r="Z250" i="14"/>
  <c r="O258" i="14"/>
  <c r="AB258" i="14"/>
  <c r="N269" i="14"/>
  <c r="AB269" i="14"/>
  <c r="AB287" i="14"/>
  <c r="T287" i="14"/>
  <c r="L287" i="14"/>
  <c r="AD287" i="14"/>
  <c r="U287" i="14"/>
  <c r="K287" i="14"/>
  <c r="AJ287" i="14" s="1"/>
  <c r="Y287" i="14"/>
  <c r="P287" i="14"/>
  <c r="AE287" i="14"/>
  <c r="R287" i="14"/>
  <c r="X287" i="14"/>
  <c r="AC291" i="14"/>
  <c r="U291" i="14"/>
  <c r="M291" i="14"/>
  <c r="AE291" i="14"/>
  <c r="V291" i="14"/>
  <c r="L291" i="14"/>
  <c r="Z291" i="14"/>
  <c r="Q291" i="14"/>
  <c r="X291" i="14"/>
  <c r="K291" i="14"/>
  <c r="AJ291" i="14" s="1"/>
  <c r="Y291" i="14"/>
  <c r="O292" i="14"/>
  <c r="AB292" i="14"/>
  <c r="L294" i="14"/>
  <c r="Z294" i="14"/>
  <c r="X302" i="14"/>
  <c r="P302" i="14"/>
  <c r="Y302" i="14"/>
  <c r="O302" i="14"/>
  <c r="G302" i="14" s="1"/>
  <c r="AC302" i="14"/>
  <c r="T302" i="14"/>
  <c r="K302" i="14"/>
  <c r="AJ302" i="14" s="1"/>
  <c r="Z302" i="14"/>
  <c r="M302" i="14"/>
  <c r="W302" i="14"/>
  <c r="X305" i="14"/>
  <c r="P305" i="14"/>
  <c r="Z305" i="14"/>
  <c r="Q305" i="14"/>
  <c r="AD305" i="14"/>
  <c r="U305" i="14"/>
  <c r="L305" i="14"/>
  <c r="T305" i="14"/>
  <c r="W305" i="14"/>
  <c r="N318" i="14"/>
  <c r="AD318" i="14"/>
  <c r="M328" i="14"/>
  <c r="AC328" i="14"/>
  <c r="AD337" i="14"/>
  <c r="V337" i="14"/>
  <c r="N337" i="14"/>
  <c r="Y337" i="14"/>
  <c r="P337" i="14"/>
  <c r="X337" i="14"/>
  <c r="M337" i="14"/>
  <c r="AC337" i="14"/>
  <c r="S337" i="14"/>
  <c r="R337" i="14"/>
  <c r="Z337" i="14"/>
  <c r="AB338" i="14"/>
  <c r="T338" i="14"/>
  <c r="L338" i="14"/>
  <c r="Z338" i="14"/>
  <c r="Q338" i="14"/>
  <c r="AC338" i="14"/>
  <c r="R338" i="14"/>
  <c r="W338" i="14"/>
  <c r="M338" i="14"/>
  <c r="AE338" i="14"/>
  <c r="P338" i="14"/>
  <c r="Y338" i="14"/>
  <c r="N341" i="14"/>
  <c r="AD341" i="14"/>
  <c r="N377" i="14"/>
  <c r="G377" i="14" s="1"/>
  <c r="AD377" i="14"/>
  <c r="O380" i="14"/>
  <c r="AE380" i="14"/>
  <c r="M386" i="14"/>
  <c r="AC386" i="14"/>
  <c r="P392" i="14"/>
  <c r="Y400" i="14"/>
  <c r="Q400" i="14"/>
  <c r="X400" i="14"/>
  <c r="O400" i="14"/>
  <c r="AC400" i="14"/>
  <c r="S400" i="14"/>
  <c r="W400" i="14"/>
  <c r="M400" i="14"/>
  <c r="AE400" i="14"/>
  <c r="R400" i="14"/>
  <c r="Z400" i="14"/>
  <c r="L401" i="14"/>
  <c r="AB401" i="14"/>
  <c r="O405" i="14"/>
  <c r="AE405" i="14"/>
  <c r="AB415" i="14"/>
  <c r="T415" i="14"/>
  <c r="L415" i="14"/>
  <c r="AE415" i="14"/>
  <c r="V415" i="14"/>
  <c r="M415" i="14"/>
  <c r="AD415" i="14"/>
  <c r="S415" i="14"/>
  <c r="Y415" i="14"/>
  <c r="O415" i="14"/>
  <c r="Q415" i="14"/>
  <c r="Z415" i="14"/>
  <c r="O419" i="14"/>
  <c r="AE419" i="14"/>
  <c r="M438" i="14"/>
  <c r="AD438" i="14"/>
  <c r="X441" i="14"/>
  <c r="P441" i="14"/>
  <c r="Y441" i="14"/>
  <c r="O441" i="14"/>
  <c r="AB441" i="14"/>
  <c r="R441" i="14"/>
  <c r="V441" i="14"/>
  <c r="L441" i="14"/>
  <c r="AE441" i="14"/>
  <c r="S441" i="14"/>
  <c r="Z441" i="14"/>
  <c r="X444" i="14"/>
  <c r="P444" i="14"/>
  <c r="Z444" i="14"/>
  <c r="Q444" i="14"/>
  <c r="AB444" i="14"/>
  <c r="R444" i="14"/>
  <c r="V444" i="14"/>
  <c r="L444" i="14"/>
  <c r="AC444" i="14"/>
  <c r="N444" i="14"/>
  <c r="AE444" i="14"/>
  <c r="O444" i="14"/>
  <c r="AA444" i="14"/>
  <c r="O456" i="14"/>
  <c r="N477" i="14"/>
  <c r="N536" i="14"/>
  <c r="AA542" i="14"/>
  <c r="S542" i="14"/>
  <c r="K542" i="14"/>
  <c r="AJ542" i="14" s="1"/>
  <c r="X542" i="14"/>
  <c r="O542" i="14"/>
  <c r="AC542" i="14"/>
  <c r="R542" i="14"/>
  <c r="W542" i="14"/>
  <c r="M542" i="14"/>
  <c r="U542" i="14"/>
  <c r="Y542" i="14"/>
  <c r="AB542" i="14"/>
  <c r="AC566" i="14"/>
  <c r="U566" i="14"/>
  <c r="M566" i="14"/>
  <c r="W566" i="14"/>
  <c r="N566" i="14"/>
  <c r="X566" i="14"/>
  <c r="L566" i="14"/>
  <c r="AB566" i="14"/>
  <c r="R566" i="14"/>
  <c r="AA566" i="14"/>
  <c r="O566" i="14"/>
  <c r="T566" i="14"/>
  <c r="AD566" i="14"/>
  <c r="X571" i="14"/>
  <c r="P571" i="14"/>
  <c r="AD571" i="14"/>
  <c r="U571" i="14"/>
  <c r="L571" i="14"/>
  <c r="W571" i="14"/>
  <c r="M571" i="14"/>
  <c r="AB571" i="14"/>
  <c r="R571" i="14"/>
  <c r="AA571" i="14"/>
  <c r="N571" i="14"/>
  <c r="AE571" i="14"/>
  <c r="O571" i="14"/>
  <c r="AC571" i="14"/>
  <c r="AC600" i="14"/>
  <c r="U600" i="14"/>
  <c r="M600" i="14"/>
  <c r="Y600" i="14"/>
  <c r="P600" i="14"/>
  <c r="AB600" i="14"/>
  <c r="R600" i="14"/>
  <c r="W600" i="14"/>
  <c r="L600" i="14"/>
  <c r="AD600" i="14"/>
  <c r="O600" i="14"/>
  <c r="X600" i="14"/>
  <c r="AA600" i="14"/>
  <c r="AB635" i="14"/>
  <c r="T635" i="14"/>
  <c r="L635" i="14"/>
  <c r="Z635" i="14"/>
  <c r="Q635" i="14"/>
  <c r="AC635" i="14"/>
  <c r="R635" i="14"/>
  <c r="W635" i="14"/>
  <c r="M635" i="14"/>
  <c r="AD635" i="14"/>
  <c r="O635" i="14"/>
  <c r="Y635" i="14"/>
  <c r="K635" i="14"/>
  <c r="AJ635" i="14" s="1"/>
  <c r="V635" i="14"/>
  <c r="N639" i="14"/>
  <c r="G666" i="14"/>
  <c r="S695" i="14"/>
  <c r="Q713" i="14"/>
  <c r="AE736" i="14"/>
  <c r="W736" i="14"/>
  <c r="O736" i="14"/>
  <c r="AA736" i="14"/>
  <c r="R736" i="14"/>
  <c r="Z736" i="14"/>
  <c r="P736" i="14"/>
  <c r="X736" i="14"/>
  <c r="L736" i="14"/>
  <c r="AD736" i="14"/>
  <c r="S736" i="14"/>
  <c r="AB736" i="14"/>
  <c r="K736" i="14"/>
  <c r="AJ736" i="14" s="1"/>
  <c r="V736" i="14"/>
  <c r="T736" i="14"/>
  <c r="Q736" i="14"/>
  <c r="AE737" i="14"/>
  <c r="W737" i="14"/>
  <c r="O737" i="14"/>
  <c r="AD737" i="14"/>
  <c r="U737" i="14"/>
  <c r="L737" i="14"/>
  <c r="X737" i="14"/>
  <c r="M737" i="14"/>
  <c r="Y737" i="14"/>
  <c r="K737" i="14"/>
  <c r="AJ737" i="14" s="1"/>
  <c r="AC737" i="14"/>
  <c r="R737" i="14"/>
  <c r="S737" i="14"/>
  <c r="P737" i="14"/>
  <c r="Q737" i="14"/>
  <c r="N737" i="14"/>
  <c r="S747" i="14"/>
  <c r="R759" i="14"/>
  <c r="X771" i="14"/>
  <c r="P771" i="14"/>
  <c r="Z771" i="14"/>
  <c r="Q771" i="14"/>
  <c r="AB771" i="14"/>
  <c r="R771" i="14"/>
  <c r="AC771" i="14"/>
  <c r="O771" i="14"/>
  <c r="G771" i="14" s="1"/>
  <c r="V771" i="14"/>
  <c r="K771" i="14"/>
  <c r="AJ771" i="14" s="1"/>
  <c r="S771" i="14"/>
  <c r="AD771" i="14"/>
  <c r="M771" i="14"/>
  <c r="AA771" i="14"/>
  <c r="Y771" i="14"/>
  <c r="R23" i="15"/>
  <c r="M25" i="15"/>
  <c r="AE14" i="16"/>
  <c r="W14" i="16"/>
  <c r="O14" i="16"/>
  <c r="AC14" i="16"/>
  <c r="T14" i="16"/>
  <c r="AD14" i="16"/>
  <c r="S14" i="16"/>
  <c r="H14" i="16"/>
  <c r="U14" i="16"/>
  <c r="Z14" i="16"/>
  <c r="N14" i="16"/>
  <c r="V14" i="16"/>
  <c r="Q14" i="16"/>
  <c r="P14" i="16"/>
  <c r="M14" i="16"/>
  <c r="AB21" i="16"/>
  <c r="T21" i="16"/>
  <c r="L21" i="16"/>
  <c r="AK21" i="16" s="1"/>
  <c r="AE21" i="16"/>
  <c r="V21" i="16"/>
  <c r="M21" i="16"/>
  <c r="Y21" i="16"/>
  <c r="O21" i="16"/>
  <c r="AD21" i="16"/>
  <c r="R21" i="16"/>
  <c r="S21" i="16"/>
  <c r="Z21" i="16"/>
  <c r="X21" i="16"/>
  <c r="U21" i="16"/>
  <c r="W21" i="16"/>
  <c r="Q21" i="16"/>
  <c r="Y37" i="16"/>
  <c r="R73" i="16"/>
  <c r="AD128" i="16"/>
  <c r="X16" i="14"/>
  <c r="P16" i="14"/>
  <c r="S16" i="14"/>
  <c r="AB16" i="14"/>
  <c r="AB32" i="14"/>
  <c r="T32" i="14"/>
  <c r="L32" i="14"/>
  <c r="S32" i="14"/>
  <c r="AC32" i="14"/>
  <c r="AA35" i="14"/>
  <c r="S35" i="14"/>
  <c r="K35" i="14"/>
  <c r="AJ35" i="14" s="1"/>
  <c r="T35" i="14"/>
  <c r="AC35" i="14"/>
  <c r="AA43" i="14"/>
  <c r="S43" i="14"/>
  <c r="K43" i="14"/>
  <c r="AJ43" i="14" s="1"/>
  <c r="T43" i="14"/>
  <c r="AC43" i="14"/>
  <c r="AC64" i="14"/>
  <c r="U64" i="14"/>
  <c r="M64" i="14"/>
  <c r="S64" i="14"/>
  <c r="AB64" i="14"/>
  <c r="AD70" i="14"/>
  <c r="V70" i="14"/>
  <c r="N70" i="14"/>
  <c r="S70" i="14"/>
  <c r="AB70" i="14"/>
  <c r="AD77" i="14"/>
  <c r="V77" i="14"/>
  <c r="N77" i="14"/>
  <c r="Z77" i="14"/>
  <c r="Q77" i="14"/>
  <c r="T77" i="14"/>
  <c r="AE77" i="14"/>
  <c r="R88" i="14"/>
  <c r="AD88" i="14"/>
  <c r="AB95" i="14"/>
  <c r="T95" i="14"/>
  <c r="L95" i="14"/>
  <c r="AD95" i="14"/>
  <c r="U95" i="14"/>
  <c r="K95" i="14"/>
  <c r="AJ95" i="14" s="1"/>
  <c r="AA95" i="14"/>
  <c r="Q95" i="14"/>
  <c r="W95" i="14"/>
  <c r="AB96" i="14"/>
  <c r="T96" i="14"/>
  <c r="L96" i="14"/>
  <c r="X96" i="14"/>
  <c r="O96" i="14"/>
  <c r="Y96" i="14"/>
  <c r="N96" i="14"/>
  <c r="V96" i="14"/>
  <c r="AE103" i="14"/>
  <c r="W103" i="14"/>
  <c r="O103" i="14"/>
  <c r="X103" i="14"/>
  <c r="N103" i="14"/>
  <c r="Y103" i="14"/>
  <c r="M103" i="14"/>
  <c r="U103" i="14"/>
  <c r="R112" i="14"/>
  <c r="AC112" i="14"/>
  <c r="AA129" i="14"/>
  <c r="S129" i="14"/>
  <c r="K129" i="14"/>
  <c r="AJ129" i="14" s="1"/>
  <c r="Z129" i="14"/>
  <c r="Q129" i="14"/>
  <c r="AC129" i="14"/>
  <c r="R129" i="14"/>
  <c r="V129" i="14"/>
  <c r="AC138" i="14"/>
  <c r="U138" i="14"/>
  <c r="M138" i="14"/>
  <c r="Z138" i="14"/>
  <c r="Q138" i="14"/>
  <c r="G138" i="14" s="1"/>
  <c r="AD138" i="14"/>
  <c r="S138" i="14"/>
  <c r="V138" i="14"/>
  <c r="AD141" i="14"/>
  <c r="V141" i="14"/>
  <c r="N141" i="14"/>
  <c r="G141" i="14" s="1"/>
  <c r="Y141" i="14"/>
  <c r="P141" i="14"/>
  <c r="X141" i="14"/>
  <c r="M141" i="14"/>
  <c r="U141" i="14"/>
  <c r="P152" i="14"/>
  <c r="AC152" i="14"/>
  <c r="X158" i="14"/>
  <c r="P158" i="14"/>
  <c r="Y158" i="14"/>
  <c r="O158" i="14"/>
  <c r="AC158" i="14"/>
  <c r="S158" i="14"/>
  <c r="U158" i="14"/>
  <c r="R159" i="14"/>
  <c r="AC159" i="14"/>
  <c r="R163" i="14"/>
  <c r="AD163" i="14"/>
  <c r="Y167" i="14"/>
  <c r="Q167" i="14"/>
  <c r="AC167" i="14"/>
  <c r="T167" i="14"/>
  <c r="K167" i="14"/>
  <c r="AJ167" i="14" s="1"/>
  <c r="AA167" i="14"/>
  <c r="P167" i="14"/>
  <c r="V167" i="14"/>
  <c r="Y173" i="14"/>
  <c r="Q173" i="14"/>
  <c r="X173" i="14"/>
  <c r="O173" i="14"/>
  <c r="AE173" i="14"/>
  <c r="U173" i="14"/>
  <c r="K173" i="14"/>
  <c r="AJ173" i="14" s="1"/>
  <c r="V173" i="14"/>
  <c r="R175" i="14"/>
  <c r="AD175" i="14"/>
  <c r="P176" i="14"/>
  <c r="AC176" i="14"/>
  <c r="Y179" i="14"/>
  <c r="Q179" i="14"/>
  <c r="AC179" i="14"/>
  <c r="T179" i="14"/>
  <c r="K179" i="14"/>
  <c r="AJ179" i="14" s="1"/>
  <c r="X179" i="14"/>
  <c r="N179" i="14"/>
  <c r="V179" i="14"/>
  <c r="P187" i="14"/>
  <c r="AB187" i="14"/>
  <c r="Y191" i="14"/>
  <c r="Q191" i="14"/>
  <c r="AC191" i="14"/>
  <c r="T191" i="14"/>
  <c r="K191" i="14"/>
  <c r="AJ191" i="14" s="1"/>
  <c r="V191" i="14"/>
  <c r="L191" i="14"/>
  <c r="W191" i="14"/>
  <c r="Y192" i="14"/>
  <c r="Q192" i="14"/>
  <c r="AE192" i="14"/>
  <c r="V192" i="14"/>
  <c r="M192" i="14"/>
  <c r="AB192" i="14"/>
  <c r="R192" i="14"/>
  <c r="U192" i="14"/>
  <c r="O194" i="14"/>
  <c r="AB194" i="14"/>
  <c r="R203" i="14"/>
  <c r="AD203" i="14"/>
  <c r="R204" i="14"/>
  <c r="AD204" i="14"/>
  <c r="AE219" i="14"/>
  <c r="W219" i="14"/>
  <c r="O219" i="14"/>
  <c r="Y219" i="14"/>
  <c r="P219" i="14"/>
  <c r="AB219" i="14"/>
  <c r="R219" i="14"/>
  <c r="U219" i="14"/>
  <c r="R225" i="14"/>
  <c r="AC225" i="14"/>
  <c r="R241" i="14"/>
  <c r="AE241" i="14"/>
  <c r="R242" i="14"/>
  <c r="AD242" i="14"/>
  <c r="P243" i="14"/>
  <c r="AD243" i="14"/>
  <c r="T250" i="14"/>
  <c r="AD254" i="14"/>
  <c r="V254" i="14"/>
  <c r="N254" i="14"/>
  <c r="W254" i="14"/>
  <c r="M254" i="14"/>
  <c r="AA254" i="14"/>
  <c r="R254" i="14"/>
  <c r="Z254" i="14"/>
  <c r="O254" i="14"/>
  <c r="X254" i="14"/>
  <c r="S258" i="14"/>
  <c r="S269" i="14"/>
  <c r="O287" i="14"/>
  <c r="G287" i="14" s="1"/>
  <c r="AC287" i="14"/>
  <c r="S292" i="14"/>
  <c r="Q294" i="14"/>
  <c r="N305" i="14"/>
  <c r="AB305" i="14"/>
  <c r="S318" i="14"/>
  <c r="R328" i="14"/>
  <c r="AB331" i="14"/>
  <c r="T331" i="14"/>
  <c r="L331" i="14"/>
  <c r="Z331" i="14"/>
  <c r="Q331" i="14"/>
  <c r="X331" i="14"/>
  <c r="N331" i="14"/>
  <c r="AD331" i="14"/>
  <c r="S331" i="14"/>
  <c r="U331" i="14"/>
  <c r="Y331" i="14"/>
  <c r="O337" i="14"/>
  <c r="AE337" i="14"/>
  <c r="O338" i="14"/>
  <c r="T341" i="14"/>
  <c r="AE343" i="14"/>
  <c r="W343" i="14"/>
  <c r="O343" i="14"/>
  <c r="Y343" i="14"/>
  <c r="P343" i="14"/>
  <c r="AB343" i="14"/>
  <c r="R343" i="14"/>
  <c r="V343" i="14"/>
  <c r="L343" i="14"/>
  <c r="AC343" i="14"/>
  <c r="N343" i="14"/>
  <c r="Z343" i="14"/>
  <c r="AE346" i="14"/>
  <c r="W346" i="14"/>
  <c r="O346" i="14"/>
  <c r="Z346" i="14"/>
  <c r="Q346" i="14"/>
  <c r="AB346" i="14"/>
  <c r="R346" i="14"/>
  <c r="V346" i="14"/>
  <c r="L346" i="14"/>
  <c r="Y346" i="14"/>
  <c r="K346" i="14"/>
  <c r="AJ346" i="14" s="1"/>
  <c r="AA346" i="14"/>
  <c r="Y349" i="14"/>
  <c r="Q349" i="14"/>
  <c r="W349" i="14"/>
  <c r="N349" i="14"/>
  <c r="G349" i="14" s="1"/>
  <c r="AC349" i="14"/>
  <c r="S349" i="14"/>
  <c r="X349" i="14"/>
  <c r="M349" i="14"/>
  <c r="U349" i="14"/>
  <c r="Z349" i="14"/>
  <c r="S377" i="14"/>
  <c r="AA378" i="14"/>
  <c r="S378" i="14"/>
  <c r="K378" i="14"/>
  <c r="AJ378" i="14" s="1"/>
  <c r="Y378" i="14"/>
  <c r="P378" i="14"/>
  <c r="V378" i="14"/>
  <c r="L378" i="14"/>
  <c r="AB378" i="14"/>
  <c r="Q378" i="14"/>
  <c r="G378" i="14" s="1"/>
  <c r="W378" i="14"/>
  <c r="Z378" i="14"/>
  <c r="T380" i="14"/>
  <c r="AD384" i="14"/>
  <c r="V384" i="14"/>
  <c r="N384" i="14"/>
  <c r="AA384" i="14"/>
  <c r="R384" i="14"/>
  <c r="AC384" i="14"/>
  <c r="S384" i="14"/>
  <c r="X384" i="14"/>
  <c r="M384" i="14"/>
  <c r="Y384" i="14"/>
  <c r="K384" i="14"/>
  <c r="AJ384" i="14" s="1"/>
  <c r="Z384" i="14"/>
  <c r="T386" i="14"/>
  <c r="T392" i="14"/>
  <c r="Y399" i="14"/>
  <c r="Q399" i="14"/>
  <c r="AE399" i="14"/>
  <c r="V399" i="14"/>
  <c r="M399" i="14"/>
  <c r="W399" i="14"/>
  <c r="L399" i="14"/>
  <c r="AB399" i="14"/>
  <c r="R399" i="14"/>
  <c r="AD399" i="14"/>
  <c r="P399" i="14"/>
  <c r="Z399" i="14"/>
  <c r="N400" i="14"/>
  <c r="AD400" i="14"/>
  <c r="T401" i="14"/>
  <c r="U405" i="14"/>
  <c r="Y406" i="14"/>
  <c r="Q406" i="14"/>
  <c r="AA406" i="14"/>
  <c r="R406" i="14"/>
  <c r="V406" i="14"/>
  <c r="L406" i="14"/>
  <c r="AB406" i="14"/>
  <c r="P406" i="14"/>
  <c r="Z406" i="14"/>
  <c r="M406" i="14"/>
  <c r="X406" i="14"/>
  <c r="AB414" i="14"/>
  <c r="T414" i="14"/>
  <c r="L414" i="14"/>
  <c r="AA414" i="14"/>
  <c r="R414" i="14"/>
  <c r="W414" i="14"/>
  <c r="M414" i="14"/>
  <c r="AC414" i="14"/>
  <c r="Q414" i="14"/>
  <c r="AD414" i="14"/>
  <c r="O414" i="14"/>
  <c r="Y414" i="14"/>
  <c r="P415" i="14"/>
  <c r="T419" i="14"/>
  <c r="AB420" i="14"/>
  <c r="T420" i="14"/>
  <c r="L420" i="14"/>
  <c r="X420" i="14"/>
  <c r="O420" i="14"/>
  <c r="V420" i="14"/>
  <c r="K420" i="14"/>
  <c r="AJ420" i="14" s="1"/>
  <c r="AA420" i="14"/>
  <c r="Q420" i="14"/>
  <c r="AE420" i="14"/>
  <c r="R420" i="14"/>
  <c r="Z420" i="14"/>
  <c r="AE430" i="14"/>
  <c r="W430" i="14"/>
  <c r="O430" i="14"/>
  <c r="AD430" i="14"/>
  <c r="U430" i="14"/>
  <c r="L430" i="14"/>
  <c r="AA430" i="14"/>
  <c r="Q430" i="14"/>
  <c r="V430" i="14"/>
  <c r="K430" i="14"/>
  <c r="AJ430" i="14" s="1"/>
  <c r="AC430" i="14"/>
  <c r="P430" i="14"/>
  <c r="Z430" i="14"/>
  <c r="T438" i="14"/>
  <c r="X439" i="14"/>
  <c r="P439" i="14"/>
  <c r="AA439" i="14"/>
  <c r="R439" i="14"/>
  <c r="W439" i="14"/>
  <c r="M439" i="14"/>
  <c r="AC439" i="14"/>
  <c r="S439" i="14"/>
  <c r="AD439" i="14"/>
  <c r="O439" i="14"/>
  <c r="Y439" i="14"/>
  <c r="N441" i="14"/>
  <c r="AD441" i="14"/>
  <c r="S444" i="14"/>
  <c r="W456" i="14"/>
  <c r="AD464" i="14"/>
  <c r="V464" i="14"/>
  <c r="N464" i="14"/>
  <c r="Y464" i="14"/>
  <c r="P464" i="14"/>
  <c r="AC464" i="14"/>
  <c r="S464" i="14"/>
  <c r="X464" i="14"/>
  <c r="M464" i="14"/>
  <c r="R464" i="14"/>
  <c r="Q464" i="14"/>
  <c r="AA464" i="14"/>
  <c r="T477" i="14"/>
  <c r="AC500" i="14"/>
  <c r="U500" i="14"/>
  <c r="M500" i="14"/>
  <c r="AD500" i="14"/>
  <c r="T500" i="14"/>
  <c r="K500" i="14"/>
  <c r="AJ500" i="14" s="1"/>
  <c r="AA500" i="14"/>
  <c r="Q500" i="14"/>
  <c r="W500" i="14"/>
  <c r="L500" i="14"/>
  <c r="Z500" i="14"/>
  <c r="N500" i="14"/>
  <c r="P500" i="14"/>
  <c r="AE500" i="14"/>
  <c r="T536" i="14"/>
  <c r="AB567" i="14"/>
  <c r="T567" i="14"/>
  <c r="L567" i="14"/>
  <c r="Y567" i="14"/>
  <c r="P567" i="14"/>
  <c r="AD567" i="14"/>
  <c r="S567" i="14"/>
  <c r="X567" i="14"/>
  <c r="N567" i="14"/>
  <c r="AE567" i="14"/>
  <c r="Q567" i="14"/>
  <c r="AA567" i="14"/>
  <c r="K567" i="14"/>
  <c r="AJ567" i="14" s="1"/>
  <c r="AC567" i="14"/>
  <c r="X639" i="14"/>
  <c r="AC679" i="14"/>
  <c r="U679" i="14"/>
  <c r="M679" i="14"/>
  <c r="AD679" i="14"/>
  <c r="T679" i="14"/>
  <c r="K679" i="14"/>
  <c r="AJ679" i="14" s="1"/>
  <c r="Y679" i="14"/>
  <c r="O679" i="14"/>
  <c r="AE679" i="14"/>
  <c r="S679" i="14"/>
  <c r="V679" i="14"/>
  <c r="Q679" i="14"/>
  <c r="R679" i="14"/>
  <c r="P679" i="14"/>
  <c r="AA695" i="14"/>
  <c r="AC713" i="14"/>
  <c r="AA747" i="14"/>
  <c r="W759" i="14"/>
  <c r="AA777" i="14"/>
  <c r="S777" i="14"/>
  <c r="K777" i="14"/>
  <c r="AJ777" i="14" s="1"/>
  <c r="Y777" i="14"/>
  <c r="P777" i="14"/>
  <c r="AC777" i="14"/>
  <c r="R777" i="14"/>
  <c r="U777" i="14"/>
  <c r="Z777" i="14"/>
  <c r="N777" i="14"/>
  <c r="Q777" i="14"/>
  <c r="AD777" i="14"/>
  <c r="M777" i="14"/>
  <c r="O777" i="14"/>
  <c r="L777" i="14"/>
  <c r="AB23" i="15"/>
  <c r="U25" i="15"/>
  <c r="AD65" i="16"/>
  <c r="V65" i="16"/>
  <c r="N65" i="16"/>
  <c r="Y65" i="16"/>
  <c r="P65" i="16"/>
  <c r="AC65" i="16"/>
  <c r="S65" i="16"/>
  <c r="H65" i="16"/>
  <c r="X65" i="16"/>
  <c r="L65" i="16"/>
  <c r="AK65" i="16" s="1"/>
  <c r="U65" i="16"/>
  <c r="AF65" i="16"/>
  <c r="Q65" i="16"/>
  <c r="Z65" i="16"/>
  <c r="W65" i="16"/>
  <c r="R65" i="16"/>
  <c r="M65" i="16"/>
  <c r="AA65" i="16"/>
  <c r="T65" i="16"/>
  <c r="O65" i="16"/>
  <c r="Z74" i="16"/>
  <c r="R74" i="16"/>
  <c r="AF74" i="16"/>
  <c r="W74" i="16"/>
  <c r="N74" i="16"/>
  <c r="AB74" i="16"/>
  <c r="Q74" i="16"/>
  <c r="AD74" i="16"/>
  <c r="S74" i="16"/>
  <c r="AA74" i="16"/>
  <c r="O74" i="16"/>
  <c r="X74" i="16"/>
  <c r="P74" i="16"/>
  <c r="V74" i="16"/>
  <c r="T74" i="16"/>
  <c r="L74" i="16"/>
  <c r="AK74" i="16" s="1"/>
  <c r="H74" i="16"/>
  <c r="AE74" i="16"/>
  <c r="Y74" i="16"/>
  <c r="U74" i="16"/>
  <c r="Z225" i="16"/>
  <c r="R225" i="16"/>
  <c r="AB225" i="16"/>
  <c r="S225" i="16"/>
  <c r="AD225" i="16"/>
  <c r="T225" i="16"/>
  <c r="Y225" i="16"/>
  <c r="N225" i="16"/>
  <c r="AF225" i="16"/>
  <c r="U225" i="16"/>
  <c r="AE225" i="16"/>
  <c r="Q225" i="16"/>
  <c r="H225" i="16"/>
  <c r="X225" i="16"/>
  <c r="W225" i="16"/>
  <c r="O225" i="16"/>
  <c r="L225" i="16"/>
  <c r="AK225" i="16" s="1"/>
  <c r="V225" i="16"/>
  <c r="P225" i="16"/>
  <c r="AC225" i="16"/>
  <c r="AA225" i="16"/>
  <c r="M225" i="16"/>
  <c r="AB66" i="16"/>
  <c r="T66" i="16"/>
  <c r="L66" i="16"/>
  <c r="AK66" i="16" s="1"/>
  <c r="Z66" i="16"/>
  <c r="Q66" i="16"/>
  <c r="W66" i="16"/>
  <c r="M66" i="16"/>
  <c r="AF66" i="16"/>
  <c r="U66" i="16"/>
  <c r="H66" i="16"/>
  <c r="AD66" i="16"/>
  <c r="R66" i="16"/>
  <c r="V66" i="16"/>
  <c r="AC66" i="16"/>
  <c r="N66" i="16"/>
  <c r="P66" i="16"/>
  <c r="AA66" i="16"/>
  <c r="AA138" i="16"/>
  <c r="S138" i="16"/>
  <c r="AD138" i="16"/>
  <c r="U138" i="16"/>
  <c r="L138" i="16"/>
  <c r="AK138" i="16" s="1"/>
  <c r="AB138" i="16"/>
  <c r="Q138" i="16"/>
  <c r="X138" i="16"/>
  <c r="M138" i="16"/>
  <c r="T138" i="16"/>
  <c r="AE138" i="16"/>
  <c r="P138" i="16"/>
  <c r="W138" i="16"/>
  <c r="V138" i="16"/>
  <c r="AF138" i="16"/>
  <c r="N138" i="16"/>
  <c r="H138" i="16"/>
  <c r="AC138" i="16"/>
  <c r="Z138" i="16"/>
  <c r="Y138" i="16"/>
  <c r="R138" i="16"/>
  <c r="O138" i="16"/>
  <c r="AF193" i="16"/>
  <c r="X193" i="16"/>
  <c r="P193" i="16"/>
  <c r="AA193" i="16"/>
  <c r="R193" i="16"/>
  <c r="H193" i="16"/>
  <c r="Z193" i="16"/>
  <c r="O193" i="16"/>
  <c r="AC193" i="16"/>
  <c r="Q193" i="16"/>
  <c r="AB193" i="16"/>
  <c r="M193" i="16"/>
  <c r="Y193" i="16"/>
  <c r="L193" i="16"/>
  <c r="AK193" i="16" s="1"/>
  <c r="S193" i="16"/>
  <c r="AE193" i="16"/>
  <c r="AD193" i="16"/>
  <c r="U193" i="16"/>
  <c r="T193" i="16"/>
  <c r="W193" i="16"/>
  <c r="V193" i="16"/>
  <c r="N193" i="16"/>
  <c r="AC90" i="16"/>
  <c r="U90" i="16"/>
  <c r="M90" i="16"/>
  <c r="Z90" i="16"/>
  <c r="Q90" i="16"/>
  <c r="AA90" i="16"/>
  <c r="P90" i="16"/>
  <c r="AD90" i="16"/>
  <c r="R90" i="16"/>
  <c r="AF90" i="16"/>
  <c r="S90" i="16"/>
  <c r="AB90" i="16"/>
  <c r="N90" i="16"/>
  <c r="AE90" i="16"/>
  <c r="Y90" i="16"/>
  <c r="V90" i="16"/>
  <c r="T90" i="16"/>
  <c r="L90" i="16"/>
  <c r="AK90" i="16" s="1"/>
  <c r="H90" i="16"/>
  <c r="AA99" i="16"/>
  <c r="S99" i="16"/>
  <c r="AD99" i="16"/>
  <c r="U99" i="16"/>
  <c r="L99" i="16"/>
  <c r="AK99" i="16" s="1"/>
  <c r="X99" i="16"/>
  <c r="N99" i="16"/>
  <c r="AC99" i="16"/>
  <c r="Q99" i="16"/>
  <c r="T99" i="16"/>
  <c r="AE99" i="16"/>
  <c r="P99" i="16"/>
  <c r="R99" i="16"/>
  <c r="O99" i="16"/>
  <c r="Z99" i="16"/>
  <c r="H99" i="16"/>
  <c r="W99" i="16"/>
  <c r="M99" i="16"/>
  <c r="Y127" i="16"/>
  <c r="Q127" i="16"/>
  <c r="H127" i="16"/>
  <c r="AE127" i="16"/>
  <c r="V127" i="16"/>
  <c r="M127" i="16"/>
  <c r="AB127" i="16"/>
  <c r="R127" i="16"/>
  <c r="AC127" i="16"/>
  <c r="P127" i="16"/>
  <c r="AF127" i="16"/>
  <c r="S127" i="16"/>
  <c r="AA127" i="16"/>
  <c r="N127" i="16"/>
  <c r="O127" i="16"/>
  <c r="L127" i="16"/>
  <c r="AK127" i="16" s="1"/>
  <c r="X127" i="16"/>
  <c r="Z127" i="16"/>
  <c r="U127" i="16"/>
  <c r="T127" i="16"/>
  <c r="AE136" i="16"/>
  <c r="W136" i="16"/>
  <c r="O136" i="16"/>
  <c r="AA136" i="16"/>
  <c r="R136" i="16"/>
  <c r="H136" i="16"/>
  <c r="AC136" i="16"/>
  <c r="S136" i="16"/>
  <c r="AD136" i="16"/>
  <c r="Q136" i="16"/>
  <c r="T136" i="16"/>
  <c r="AB136" i="16"/>
  <c r="N136" i="16"/>
  <c r="V136" i="16"/>
  <c r="U136" i="16"/>
  <c r="AF136" i="16"/>
  <c r="L136" i="16"/>
  <c r="AK136" i="16" s="1"/>
  <c r="P136" i="16"/>
  <c r="Z136" i="16"/>
  <c r="Y136" i="16"/>
  <c r="W127" i="16"/>
  <c r="M136" i="16"/>
  <c r="AA460" i="14"/>
  <c r="S460" i="14"/>
  <c r="K460" i="14"/>
  <c r="AJ460" i="14" s="1"/>
  <c r="AD460" i="14"/>
  <c r="U460" i="14"/>
  <c r="L460" i="14"/>
  <c r="X460" i="14"/>
  <c r="N460" i="14"/>
  <c r="AC460" i="14"/>
  <c r="R460" i="14"/>
  <c r="Q460" i="14"/>
  <c r="Z460" i="14"/>
  <c r="AD463" i="14"/>
  <c r="V463" i="14"/>
  <c r="N463" i="14"/>
  <c r="AE463" i="14"/>
  <c r="U463" i="14"/>
  <c r="L463" i="14"/>
  <c r="W463" i="14"/>
  <c r="K463" i="14"/>
  <c r="AJ463" i="14" s="1"/>
  <c r="AA463" i="14"/>
  <c r="Q463" i="14"/>
  <c r="AC463" i="14"/>
  <c r="P463" i="14"/>
  <c r="Z463" i="14"/>
  <c r="AD467" i="14"/>
  <c r="V467" i="14"/>
  <c r="N467" i="14"/>
  <c r="Z467" i="14"/>
  <c r="Q467" i="14"/>
  <c r="AC467" i="14"/>
  <c r="S467" i="14"/>
  <c r="X467" i="14"/>
  <c r="M467" i="14"/>
  <c r="R467" i="14"/>
  <c r="Y467" i="14"/>
  <c r="AB474" i="14"/>
  <c r="T474" i="14"/>
  <c r="L474" i="14"/>
  <c r="Z474" i="14"/>
  <c r="Q474" i="14"/>
  <c r="AC474" i="14"/>
  <c r="R474" i="14"/>
  <c r="W474" i="14"/>
  <c r="M474" i="14"/>
  <c r="Y474" i="14"/>
  <c r="K474" i="14"/>
  <c r="AJ474" i="14" s="1"/>
  <c r="AA474" i="14"/>
  <c r="AC503" i="14"/>
  <c r="U503" i="14"/>
  <c r="M503" i="14"/>
  <c r="AE503" i="14"/>
  <c r="V503" i="14"/>
  <c r="L503" i="14"/>
  <c r="AA503" i="14"/>
  <c r="Q503" i="14"/>
  <c r="W503" i="14"/>
  <c r="K503" i="14"/>
  <c r="AJ503" i="14" s="1"/>
  <c r="AD503" i="14"/>
  <c r="P503" i="14"/>
  <c r="Z503" i="14"/>
  <c r="AD518" i="14"/>
  <c r="V518" i="14"/>
  <c r="N518" i="14"/>
  <c r="AE518" i="14"/>
  <c r="U518" i="14"/>
  <c r="L518" i="14"/>
  <c r="AA518" i="14"/>
  <c r="Q518" i="14"/>
  <c r="W518" i="14"/>
  <c r="K518" i="14"/>
  <c r="AJ518" i="14" s="1"/>
  <c r="Z518" i="14"/>
  <c r="M518" i="14"/>
  <c r="AB518" i="14"/>
  <c r="Y534" i="14"/>
  <c r="Q534" i="14"/>
  <c r="Z534" i="14"/>
  <c r="P534" i="14"/>
  <c r="AE534" i="14"/>
  <c r="U534" i="14"/>
  <c r="K534" i="14"/>
  <c r="AJ534" i="14" s="1"/>
  <c r="AA534" i="14"/>
  <c r="O534" i="14"/>
  <c r="T534" i="14"/>
  <c r="X534" i="14"/>
  <c r="AB551" i="14"/>
  <c r="T551" i="14"/>
  <c r="L551" i="14"/>
  <c r="Z551" i="14"/>
  <c r="Q551" i="14"/>
  <c r="X551" i="14"/>
  <c r="N551" i="14"/>
  <c r="AD551" i="14"/>
  <c r="S551" i="14"/>
  <c r="U551" i="14"/>
  <c r="Y551" i="14"/>
  <c r="AD585" i="14"/>
  <c r="V585" i="14"/>
  <c r="N585" i="14"/>
  <c r="G585" i="14" s="1"/>
  <c r="AE585" i="14"/>
  <c r="U585" i="14"/>
  <c r="L585" i="14"/>
  <c r="AB585" i="14"/>
  <c r="R585" i="14"/>
  <c r="X585" i="14"/>
  <c r="M585" i="14"/>
  <c r="W585" i="14"/>
  <c r="Z585" i="14"/>
  <c r="AB648" i="14"/>
  <c r="T648" i="14"/>
  <c r="L648" i="14"/>
  <c r="AD648" i="14"/>
  <c r="U648" i="14"/>
  <c r="K648" i="14"/>
  <c r="AJ648" i="14" s="1"/>
  <c r="AC648" i="14"/>
  <c r="R648" i="14"/>
  <c r="X648" i="14"/>
  <c r="N648" i="14"/>
  <c r="W648" i="14"/>
  <c r="S648" i="14"/>
  <c r="AA648" i="14"/>
  <c r="X671" i="14"/>
  <c r="P671" i="14"/>
  <c r="Z671" i="14"/>
  <c r="Q671" i="14"/>
  <c r="AB671" i="14"/>
  <c r="R671" i="14"/>
  <c r="V671" i="14"/>
  <c r="L671" i="14"/>
  <c r="AD671" i="14"/>
  <c r="O671" i="14"/>
  <c r="AA671" i="14"/>
  <c r="M671" i="14"/>
  <c r="AC671" i="14"/>
  <c r="X66" i="16"/>
  <c r="W90" i="16"/>
  <c r="AC98" i="16"/>
  <c r="U98" i="16"/>
  <c r="M98" i="16"/>
  <c r="AB98" i="16"/>
  <c r="S98" i="16"/>
  <c r="AD98" i="16"/>
  <c r="R98" i="16"/>
  <c r="H98" i="16"/>
  <c r="AF98" i="16"/>
  <c r="T98" i="16"/>
  <c r="Q98" i="16"/>
  <c r="AA98" i="16"/>
  <c r="O98" i="16"/>
  <c r="Y98" i="16"/>
  <c r="X98" i="16"/>
  <c r="P98" i="16"/>
  <c r="V98" i="16"/>
  <c r="L98" i="16"/>
  <c r="AK98" i="16" s="1"/>
  <c r="Y99" i="16"/>
  <c r="AD127" i="16"/>
  <c r="X136" i="16"/>
  <c r="X668" i="14"/>
  <c r="P668" i="14"/>
  <c r="Y668" i="14"/>
  <c r="O668" i="14"/>
  <c r="AB668" i="14"/>
  <c r="R668" i="14"/>
  <c r="V668" i="14"/>
  <c r="L668" i="14"/>
  <c r="T668" i="14"/>
  <c r="AD668" i="14"/>
  <c r="Q668" i="14"/>
  <c r="AA668" i="14"/>
  <c r="Y781" i="14"/>
  <c r="Q781" i="14"/>
  <c r="X781" i="14"/>
  <c r="O781" i="14"/>
  <c r="AC781" i="14"/>
  <c r="S781" i="14"/>
  <c r="AD781" i="14"/>
  <c r="R781" i="14"/>
  <c r="W781" i="14"/>
  <c r="L781" i="14"/>
  <c r="P781" i="14"/>
  <c r="AB781" i="14"/>
  <c r="M781" i="14"/>
  <c r="AE781" i="14"/>
  <c r="X24" i="15"/>
  <c r="P24" i="15"/>
  <c r="W24" i="15"/>
  <c r="N24" i="15"/>
  <c r="AE24" i="15"/>
  <c r="U24" i="15"/>
  <c r="K24" i="15"/>
  <c r="AJ24" i="15" s="1"/>
  <c r="AD24" i="15"/>
  <c r="S24" i="15"/>
  <c r="Z24" i="15"/>
  <c r="M24" i="15"/>
  <c r="Q24" i="15"/>
  <c r="AB24" i="15"/>
  <c r="L24" i="15"/>
  <c r="AD46" i="16"/>
  <c r="V46" i="16"/>
  <c r="N46" i="16"/>
  <c r="Y46" i="16"/>
  <c r="P46" i="16"/>
  <c r="AC46" i="16"/>
  <c r="S46" i="16"/>
  <c r="H46" i="16"/>
  <c r="AB46" i="16"/>
  <c r="Q46" i="16"/>
  <c r="Z46" i="16"/>
  <c r="M46" i="16"/>
  <c r="U46" i="16"/>
  <c r="AE46" i="16"/>
  <c r="L46" i="16"/>
  <c r="AK46" i="16" s="1"/>
  <c r="X46" i="16"/>
  <c r="T46" i="16"/>
  <c r="O46" i="16"/>
  <c r="AE89" i="16"/>
  <c r="W89" i="16"/>
  <c r="Y89" i="16"/>
  <c r="P89" i="16"/>
  <c r="V89" i="16"/>
  <c r="M89" i="16"/>
  <c r="AF89" i="16"/>
  <c r="T89" i="16"/>
  <c r="AD89" i="16"/>
  <c r="R89" i="16"/>
  <c r="AB89" i="16"/>
  <c r="O89" i="16"/>
  <c r="U89" i="16"/>
  <c r="S89" i="16"/>
  <c r="AC89" i="16"/>
  <c r="L89" i="16"/>
  <c r="AK89" i="16" s="1"/>
  <c r="X89" i="16"/>
  <c r="N89" i="16"/>
  <c r="Z36" i="16"/>
  <c r="R36" i="16"/>
  <c r="AD36" i="16"/>
  <c r="U36" i="16"/>
  <c r="L36" i="16"/>
  <c r="AK36" i="16" s="1"/>
  <c r="Y36" i="16"/>
  <c r="O36" i="16"/>
  <c r="AC36" i="16"/>
  <c r="Q36" i="16"/>
  <c r="V36" i="16"/>
  <c r="H36" i="16"/>
  <c r="AB36" i="16"/>
  <c r="N36" i="16"/>
  <c r="AE36" i="16"/>
  <c r="AD38" i="16"/>
  <c r="V38" i="16"/>
  <c r="N38" i="16"/>
  <c r="AF38" i="16"/>
  <c r="W38" i="16"/>
  <c r="M38" i="16"/>
  <c r="Y38" i="16"/>
  <c r="O38" i="16"/>
  <c r="X38" i="16"/>
  <c r="U38" i="16"/>
  <c r="H38" i="16"/>
  <c r="AC38" i="16"/>
  <c r="Q38" i="16"/>
  <c r="AB38" i="16"/>
  <c r="U64" i="16"/>
  <c r="AD72" i="16"/>
  <c r="V72" i="16"/>
  <c r="N72" i="16"/>
  <c r="AE72" i="16"/>
  <c r="U72" i="16"/>
  <c r="L72" i="16"/>
  <c r="AK72" i="16" s="1"/>
  <c r="AB72" i="16"/>
  <c r="R72" i="16"/>
  <c r="Y72" i="16"/>
  <c r="M72" i="16"/>
  <c r="W72" i="16"/>
  <c r="T72" i="16"/>
  <c r="AC72" i="16"/>
  <c r="O72" i="16"/>
  <c r="AC110" i="16"/>
  <c r="U110" i="16"/>
  <c r="M110" i="16"/>
  <c r="AB110" i="16"/>
  <c r="S110" i="16"/>
  <c r="X110" i="16"/>
  <c r="N110" i="16"/>
  <c r="Z110" i="16"/>
  <c r="O110" i="16"/>
  <c r="W110" i="16"/>
  <c r="T110" i="16"/>
  <c r="AA110" i="16"/>
  <c r="Y110" i="16"/>
  <c r="H110" i="16"/>
  <c r="Q110" i="16"/>
  <c r="AE117" i="16"/>
  <c r="W117" i="16"/>
  <c r="O117" i="16"/>
  <c r="AC117" i="16"/>
  <c r="T117" i="16"/>
  <c r="V117" i="16"/>
  <c r="L117" i="16"/>
  <c r="AK117" i="16" s="1"/>
  <c r="AF117" i="16"/>
  <c r="S117" i="16"/>
  <c r="X117" i="16"/>
  <c r="H117" i="16"/>
  <c r="R117" i="16"/>
  <c r="Z117" i="16"/>
  <c r="Y117" i="16"/>
  <c r="P117" i="16"/>
  <c r="AA126" i="16"/>
  <c r="S126" i="16"/>
  <c r="AD126" i="16"/>
  <c r="U126" i="16"/>
  <c r="L126" i="16"/>
  <c r="AK126" i="16" s="1"/>
  <c r="W126" i="16"/>
  <c r="M126" i="16"/>
  <c r="AE126" i="16"/>
  <c r="R126" i="16"/>
  <c r="AC126" i="16"/>
  <c r="P126" i="16"/>
  <c r="Z126" i="16"/>
  <c r="N126" i="16"/>
  <c r="X126" i="16"/>
  <c r="V126" i="16"/>
  <c r="O126" i="16"/>
  <c r="AB203" i="16"/>
  <c r="T203" i="16"/>
  <c r="L203" i="16"/>
  <c r="AK203" i="16" s="1"/>
  <c r="AF203" i="16"/>
  <c r="W203" i="16"/>
  <c r="N203" i="16"/>
  <c r="AD203" i="16"/>
  <c r="S203" i="16"/>
  <c r="H203" i="16"/>
  <c r="AA203" i="16"/>
  <c r="P203" i="16"/>
  <c r="R203" i="16"/>
  <c r="AE203" i="16"/>
  <c r="Q203" i="16"/>
  <c r="M203" i="16"/>
  <c r="Z203" i="16"/>
  <c r="V203" i="16"/>
  <c r="U203" i="16"/>
  <c r="AC203" i="16"/>
  <c r="Y120" i="16"/>
  <c r="Q120" i="16"/>
  <c r="H120" i="16"/>
  <c r="X120" i="16"/>
  <c r="O120" i="16"/>
  <c r="AB120" i="16"/>
  <c r="R120" i="16"/>
  <c r="Z120" i="16"/>
  <c r="M120" i="16"/>
  <c r="AA120" i="16"/>
  <c r="L120" i="16"/>
  <c r="AK120" i="16" s="1"/>
  <c r="V120" i="16"/>
  <c r="AC120" i="16"/>
  <c r="W120" i="16"/>
  <c r="S120" i="16"/>
  <c r="AB151" i="16"/>
  <c r="T151" i="16"/>
  <c r="L151" i="16"/>
  <c r="AK151" i="16" s="1"/>
  <c r="AE151" i="16"/>
  <c r="V151" i="16"/>
  <c r="M151" i="16"/>
  <c r="Z151" i="16"/>
  <c r="P151" i="16"/>
  <c r="AA151" i="16"/>
  <c r="O151" i="16"/>
  <c r="Y151" i="16"/>
  <c r="W151" i="16"/>
  <c r="H151" i="16"/>
  <c r="R151" i="16"/>
  <c r="Q151" i="16"/>
  <c r="AC151" i="16"/>
  <c r="X151" i="16"/>
  <c r="AB158" i="16"/>
  <c r="T158" i="16"/>
  <c r="L158" i="16"/>
  <c r="AK158" i="16" s="1"/>
  <c r="AA158" i="16"/>
  <c r="R158" i="16"/>
  <c r="H158" i="16"/>
  <c r="Z158" i="16"/>
  <c r="P158" i="16"/>
  <c r="AE158" i="16"/>
  <c r="S158" i="16"/>
  <c r="U158" i="16"/>
  <c r="AD158" i="16"/>
  <c r="O158" i="16"/>
  <c r="X158" i="16"/>
  <c r="W158" i="16"/>
  <c r="N158" i="16"/>
  <c r="AF158" i="16"/>
  <c r="M158" i="16"/>
  <c r="AB191" i="16"/>
  <c r="T191" i="16"/>
  <c r="L191" i="16"/>
  <c r="AK191" i="16" s="1"/>
  <c r="Z191" i="16"/>
  <c r="Q191" i="16"/>
  <c r="AC191" i="16"/>
  <c r="R191" i="16"/>
  <c r="W191" i="16"/>
  <c r="AD191" i="16"/>
  <c r="O191" i="16"/>
  <c r="AA191" i="16"/>
  <c r="N191" i="16"/>
  <c r="S191" i="16"/>
  <c r="AF191" i="16"/>
  <c r="M191" i="16"/>
  <c r="U191" i="16"/>
  <c r="P191" i="16"/>
  <c r="AE191" i="16"/>
  <c r="Y191" i="16"/>
  <c r="AD202" i="16"/>
  <c r="V202" i="16"/>
  <c r="N202" i="16"/>
  <c r="AE202" i="16"/>
  <c r="U202" i="16"/>
  <c r="L202" i="16"/>
  <c r="AK202" i="16" s="1"/>
  <c r="Y202" i="16"/>
  <c r="O202" i="16"/>
  <c r="AC202" i="16"/>
  <c r="R202" i="16"/>
  <c r="AF202" i="16"/>
  <c r="Q202" i="16"/>
  <c r="AB202" i="16"/>
  <c r="P202" i="16"/>
  <c r="W202" i="16"/>
  <c r="S202" i="16"/>
  <c r="Z202" i="16"/>
  <c r="X202" i="16"/>
  <c r="AB256" i="16"/>
  <c r="T256" i="16"/>
  <c r="L256" i="16"/>
  <c r="AK256" i="16" s="1"/>
  <c r="AE256" i="16"/>
  <c r="V256" i="16"/>
  <c r="M256" i="16"/>
  <c r="AC256" i="16"/>
  <c r="R256" i="16"/>
  <c r="Z256" i="16"/>
  <c r="O256" i="16"/>
  <c r="Y256" i="16"/>
  <c r="N256" i="16"/>
  <c r="AF256" i="16"/>
  <c r="S256" i="16"/>
  <c r="AD256" i="16"/>
  <c r="Q256" i="16"/>
  <c r="U256" i="16"/>
  <c r="P256" i="16"/>
  <c r="X256" i="16"/>
  <c r="H256" i="16"/>
  <c r="AA256" i="16"/>
  <c r="W256" i="16"/>
  <c r="Y89" i="14"/>
  <c r="Q89" i="14"/>
  <c r="AA89" i="14"/>
  <c r="R89" i="14"/>
  <c r="T89" i="14"/>
  <c r="AD89" i="14"/>
  <c r="AB91" i="14"/>
  <c r="T91" i="14"/>
  <c r="L91" i="14"/>
  <c r="Y91" i="14"/>
  <c r="P91" i="14"/>
  <c r="U91" i="14"/>
  <c r="AE91" i="14"/>
  <c r="AB94" i="14"/>
  <c r="T94" i="14"/>
  <c r="L94" i="14"/>
  <c r="Z94" i="14"/>
  <c r="Q94" i="14"/>
  <c r="U94" i="14"/>
  <c r="AE94" i="14"/>
  <c r="AB97" i="14"/>
  <c r="T97" i="14"/>
  <c r="L97" i="14"/>
  <c r="AA97" i="14"/>
  <c r="R97" i="14"/>
  <c r="U97" i="14"/>
  <c r="AE97" i="14"/>
  <c r="AD100" i="14"/>
  <c r="V100" i="14"/>
  <c r="N100" i="14"/>
  <c r="G100" i="14" s="1"/>
  <c r="Y100" i="14"/>
  <c r="P100" i="14"/>
  <c r="T100" i="14"/>
  <c r="AE100" i="14"/>
  <c r="AE104" i="14"/>
  <c r="W104" i="14"/>
  <c r="O104" i="14"/>
  <c r="AA104" i="14"/>
  <c r="R104" i="14"/>
  <c r="T104" i="14"/>
  <c r="AD104" i="14"/>
  <c r="AE113" i="14"/>
  <c r="W113" i="14"/>
  <c r="O113" i="14"/>
  <c r="G113" i="14" s="1"/>
  <c r="Y113" i="14"/>
  <c r="P113" i="14"/>
  <c r="T113" i="14"/>
  <c r="AD113" i="14"/>
  <c r="AD145" i="14"/>
  <c r="V145" i="14"/>
  <c r="N145" i="14"/>
  <c r="AC145" i="14"/>
  <c r="T145" i="14"/>
  <c r="K145" i="14"/>
  <c r="AJ145" i="14" s="1"/>
  <c r="U145" i="14"/>
  <c r="AD148" i="14"/>
  <c r="V148" i="14"/>
  <c r="N148" i="14"/>
  <c r="AE148" i="14"/>
  <c r="U148" i="14"/>
  <c r="L148" i="14"/>
  <c r="T148" i="14"/>
  <c r="AD151" i="14"/>
  <c r="V151" i="14"/>
  <c r="N151" i="14"/>
  <c r="W151" i="14"/>
  <c r="M151" i="14"/>
  <c r="T151" i="14"/>
  <c r="AE151" i="14"/>
  <c r="Y164" i="14"/>
  <c r="Q164" i="14"/>
  <c r="AE164" i="14"/>
  <c r="V164" i="14"/>
  <c r="M164" i="14"/>
  <c r="T164" i="14"/>
  <c r="AD164" i="14"/>
  <c r="Y180" i="14"/>
  <c r="Q180" i="14"/>
  <c r="AE180" i="14"/>
  <c r="V180" i="14"/>
  <c r="M180" i="14"/>
  <c r="T180" i="14"/>
  <c r="AD180" i="14"/>
  <c r="Y196" i="14"/>
  <c r="Q196" i="14"/>
  <c r="AE196" i="14"/>
  <c r="V196" i="14"/>
  <c r="M196" i="14"/>
  <c r="T196" i="14"/>
  <c r="AD196" i="14"/>
  <c r="AA199" i="14"/>
  <c r="S199" i="14"/>
  <c r="K199" i="14"/>
  <c r="AJ199" i="14" s="1"/>
  <c r="AB199" i="14"/>
  <c r="R199" i="14"/>
  <c r="G199" i="14" s="1"/>
  <c r="U199" i="14"/>
  <c r="AE199" i="14"/>
  <c r="AD211" i="14"/>
  <c r="V211" i="14"/>
  <c r="N211" i="14"/>
  <c r="G211" i="14" s="1"/>
  <c r="AA211" i="14"/>
  <c r="R211" i="14"/>
  <c r="T211" i="14"/>
  <c r="AE211" i="14"/>
  <c r="AE215" i="14"/>
  <c r="W215" i="14"/>
  <c r="O215" i="14"/>
  <c r="AC215" i="14"/>
  <c r="T215" i="14"/>
  <c r="K215" i="14"/>
  <c r="AJ215" i="14" s="1"/>
  <c r="U215" i="14"/>
  <c r="AE218" i="14"/>
  <c r="W218" i="14"/>
  <c r="O218" i="14"/>
  <c r="AD218" i="14"/>
  <c r="U218" i="14"/>
  <c r="L218" i="14"/>
  <c r="T218" i="14"/>
  <c r="AC300" i="14"/>
  <c r="U300" i="14"/>
  <c r="M300" i="14"/>
  <c r="AA300" i="14"/>
  <c r="R300" i="14"/>
  <c r="W300" i="14"/>
  <c r="N300" i="14"/>
  <c r="V300" i="14"/>
  <c r="X313" i="14"/>
  <c r="Y313" i="14"/>
  <c r="P313" i="14"/>
  <c r="V313" i="14"/>
  <c r="M313" i="14"/>
  <c r="AB313" i="14"/>
  <c r="R313" i="14"/>
  <c r="G313" i="14" s="1"/>
  <c r="U313" i="14"/>
  <c r="AB334" i="14"/>
  <c r="T334" i="14"/>
  <c r="L334" i="14"/>
  <c r="AA334" i="14"/>
  <c r="R334" i="14"/>
  <c r="X334" i="14"/>
  <c r="N334" i="14"/>
  <c r="AD334" i="14"/>
  <c r="S334" i="14"/>
  <c r="W334" i="14"/>
  <c r="AE350" i="14"/>
  <c r="W350" i="14"/>
  <c r="O350" i="14"/>
  <c r="G350" i="14" s="1"/>
  <c r="Y350" i="14"/>
  <c r="P350" i="14"/>
  <c r="X350" i="14"/>
  <c r="M350" i="14"/>
  <c r="AC350" i="14"/>
  <c r="S350" i="14"/>
  <c r="V350" i="14"/>
  <c r="AD383" i="14"/>
  <c r="V383" i="14"/>
  <c r="N383" i="14"/>
  <c r="X383" i="14"/>
  <c r="O383" i="14"/>
  <c r="W383" i="14"/>
  <c r="L383" i="14"/>
  <c r="AB383" i="14"/>
  <c r="R383" i="14"/>
  <c r="Y383" i="14"/>
  <c r="X391" i="14"/>
  <c r="P391" i="14"/>
  <c r="AC391" i="14"/>
  <c r="T391" i="14"/>
  <c r="K391" i="14"/>
  <c r="AJ391" i="14" s="1"/>
  <c r="AA391" i="14"/>
  <c r="Q391" i="14"/>
  <c r="G391" i="14" s="1"/>
  <c r="V391" i="14"/>
  <c r="L391" i="14"/>
  <c r="Y391" i="14"/>
  <c r="Y394" i="14"/>
  <c r="Q394" i="14"/>
  <c r="AC394" i="14"/>
  <c r="T394" i="14"/>
  <c r="K394" i="14"/>
  <c r="AJ394" i="14" s="1"/>
  <c r="X394" i="14"/>
  <c r="N394" i="14"/>
  <c r="AD394" i="14"/>
  <c r="S394" i="14"/>
  <c r="W394" i="14"/>
  <c r="Y396" i="14"/>
  <c r="Q396" i="14"/>
  <c r="X396" i="14"/>
  <c r="O396" i="14"/>
  <c r="AA396" i="14"/>
  <c r="P396" i="14"/>
  <c r="AE396" i="14"/>
  <c r="U396" i="14"/>
  <c r="K396" i="14"/>
  <c r="AJ396" i="14" s="1"/>
  <c r="W396" i="14"/>
  <c r="AE425" i="14"/>
  <c r="W425" i="14"/>
  <c r="O425" i="14"/>
  <c r="V425" i="14"/>
  <c r="M425" i="14"/>
  <c r="X425" i="14"/>
  <c r="L425" i="14"/>
  <c r="AB425" i="14"/>
  <c r="R425" i="14"/>
  <c r="Y425" i="14"/>
  <c r="X448" i="14"/>
  <c r="P448" i="14"/>
  <c r="AE448" i="14"/>
  <c r="V448" i="14"/>
  <c r="M448" i="14"/>
  <c r="AB448" i="14"/>
  <c r="R448" i="14"/>
  <c r="G448" i="14" s="1"/>
  <c r="W448" i="14"/>
  <c r="L448" i="14"/>
  <c r="Y448" i="14"/>
  <c r="AE479" i="14"/>
  <c r="W479" i="14"/>
  <c r="O479" i="14"/>
  <c r="Y479" i="14"/>
  <c r="P479" i="14"/>
  <c r="AB479" i="14"/>
  <c r="R479" i="14"/>
  <c r="V479" i="14"/>
  <c r="L479" i="14"/>
  <c r="X479" i="14"/>
  <c r="AC511" i="14"/>
  <c r="U511" i="14"/>
  <c r="M511" i="14"/>
  <c r="AA511" i="14"/>
  <c r="R511" i="14"/>
  <c r="G511" i="14" s="1"/>
  <c r="Z511" i="14"/>
  <c r="P511" i="14"/>
  <c r="V511" i="14"/>
  <c r="K511" i="14"/>
  <c r="AJ511" i="14" s="1"/>
  <c r="X511" i="14"/>
  <c r="Y526" i="14"/>
  <c r="Q526" i="14"/>
  <c r="Z526" i="14"/>
  <c r="P526" i="14"/>
  <c r="AA526" i="14"/>
  <c r="O526" i="14"/>
  <c r="AE526" i="14"/>
  <c r="U526" i="14"/>
  <c r="K526" i="14"/>
  <c r="AJ526" i="14" s="1"/>
  <c r="W526" i="14"/>
  <c r="Y530" i="14"/>
  <c r="Q530" i="14"/>
  <c r="Z530" i="14"/>
  <c r="P530" i="14"/>
  <c r="AC530" i="14"/>
  <c r="S530" i="14"/>
  <c r="W530" i="14"/>
  <c r="M530" i="14"/>
  <c r="V530" i="14"/>
  <c r="X570" i="14"/>
  <c r="P570" i="14"/>
  <c r="AA570" i="14"/>
  <c r="R570" i="14"/>
  <c r="Z570" i="14"/>
  <c r="O570" i="14"/>
  <c r="AE570" i="14"/>
  <c r="U570" i="14"/>
  <c r="K570" i="14"/>
  <c r="AJ570" i="14" s="1"/>
  <c r="W570" i="14"/>
  <c r="AD607" i="14"/>
  <c r="V607" i="14"/>
  <c r="N607" i="14"/>
  <c r="G607" i="14" s="1"/>
  <c r="Y607" i="14"/>
  <c r="P607" i="14"/>
  <c r="X607" i="14"/>
  <c r="M607" i="14"/>
  <c r="AC607" i="14"/>
  <c r="S607" i="14"/>
  <c r="W607" i="14"/>
  <c r="AB650" i="14"/>
  <c r="T650" i="14"/>
  <c r="L650" i="14"/>
  <c r="AA650" i="14"/>
  <c r="R650" i="14"/>
  <c r="V650" i="14"/>
  <c r="K650" i="14"/>
  <c r="AJ650" i="14" s="1"/>
  <c r="Z650" i="14"/>
  <c r="P650" i="14"/>
  <c r="X650" i="14"/>
  <c r="X742" i="14"/>
  <c r="P742" i="14"/>
  <c r="W742" i="14"/>
  <c r="N742" i="14"/>
  <c r="Z742" i="14"/>
  <c r="O742" i="14"/>
  <c r="V742" i="14"/>
  <c r="K742" i="14"/>
  <c r="AJ742" i="14" s="1"/>
  <c r="AC742" i="14"/>
  <c r="R742" i="14"/>
  <c r="AA742" i="14"/>
  <c r="AD761" i="14"/>
  <c r="V761" i="14"/>
  <c r="N761" i="14"/>
  <c r="X761" i="14"/>
  <c r="O761" i="14"/>
  <c r="AC761" i="14"/>
  <c r="S761" i="14"/>
  <c r="Y761" i="14"/>
  <c r="L761" i="14"/>
  <c r="AE761" i="14"/>
  <c r="R761" i="14"/>
  <c r="Z761" i="14"/>
  <c r="G770" i="14"/>
  <c r="X26" i="15"/>
  <c r="P26" i="15"/>
  <c r="AD26" i="15"/>
  <c r="U26" i="15"/>
  <c r="L26" i="15"/>
  <c r="Y26" i="15"/>
  <c r="N26" i="15"/>
  <c r="AC26" i="15"/>
  <c r="R26" i="15"/>
  <c r="W26" i="15"/>
  <c r="K26" i="15"/>
  <c r="AJ26" i="15" s="1"/>
  <c r="AA26" i="15"/>
  <c r="AD20" i="16"/>
  <c r="V20" i="16"/>
  <c r="N20" i="16"/>
  <c r="AC20" i="16"/>
  <c r="T20" i="16"/>
  <c r="AE20" i="16"/>
  <c r="S20" i="16"/>
  <c r="H20" i="16"/>
  <c r="U20" i="16"/>
  <c r="AF20" i="16"/>
  <c r="Q20" i="16"/>
  <c r="Y20" i="16"/>
  <c r="L20" i="16"/>
  <c r="AK20" i="16" s="1"/>
  <c r="AA20" i="16"/>
  <c r="Z22" i="16"/>
  <c r="R22" i="16"/>
  <c r="AE22" i="16"/>
  <c r="V22" i="16"/>
  <c r="M22" i="16"/>
  <c r="AC22" i="16"/>
  <c r="S22" i="16"/>
  <c r="H22" i="16"/>
  <c r="AA22" i="16"/>
  <c r="O22" i="16"/>
  <c r="T22" i="16"/>
  <c r="Y22" i="16"/>
  <c r="L22" i="16"/>
  <c r="AK22" i="16" s="1"/>
  <c r="AD22" i="16"/>
  <c r="Z29" i="16"/>
  <c r="R29" i="16"/>
  <c r="Y29" i="16"/>
  <c r="P29" i="16"/>
  <c r="AB29" i="16"/>
  <c r="Q29" i="16"/>
  <c r="AC29" i="16"/>
  <c r="O29" i="16"/>
  <c r="V29" i="16"/>
  <c r="AD29" i="16"/>
  <c r="N29" i="16"/>
  <c r="AA29" i="16"/>
  <c r="P36" i="16"/>
  <c r="P38" i="16"/>
  <c r="AB47" i="16"/>
  <c r="T47" i="16"/>
  <c r="L47" i="16"/>
  <c r="AK47" i="16" s="1"/>
  <c r="Z47" i="16"/>
  <c r="Q47" i="16"/>
  <c r="W47" i="16"/>
  <c r="M47" i="16"/>
  <c r="Y47" i="16"/>
  <c r="N47" i="16"/>
  <c r="V47" i="16"/>
  <c r="X47" i="16"/>
  <c r="H47" i="16"/>
  <c r="AE47" i="16"/>
  <c r="P47" i="16"/>
  <c r="AF47" i="16"/>
  <c r="Y100" i="16"/>
  <c r="Q100" i="16"/>
  <c r="H100" i="16"/>
  <c r="AE100" i="16"/>
  <c r="V100" i="16"/>
  <c r="M100" i="16"/>
  <c r="AC100" i="16"/>
  <c r="S100" i="16"/>
  <c r="Z100" i="16"/>
  <c r="N100" i="16"/>
  <c r="T100" i="16"/>
  <c r="AD100" i="16"/>
  <c r="P100" i="16"/>
  <c r="AA100" i="16"/>
  <c r="X100" i="16"/>
  <c r="R100" i="16"/>
  <c r="N120" i="16"/>
  <c r="N151" i="16"/>
  <c r="AD157" i="16"/>
  <c r="V157" i="16"/>
  <c r="N157" i="16"/>
  <c r="Z157" i="16"/>
  <c r="Q157" i="16"/>
  <c r="AF157" i="16"/>
  <c r="U157" i="16"/>
  <c r="T157" i="16"/>
  <c r="H157" i="16"/>
  <c r="AE157" i="16"/>
  <c r="R157" i="16"/>
  <c r="AB157" i="16"/>
  <c r="O157" i="16"/>
  <c r="M157" i="16"/>
  <c r="AC157" i="16"/>
  <c r="L157" i="16"/>
  <c r="AK157" i="16" s="1"/>
  <c r="X157" i="16"/>
  <c r="W157" i="16"/>
  <c r="Q158" i="16"/>
  <c r="AF167" i="16"/>
  <c r="X167" i="16"/>
  <c r="P167" i="16"/>
  <c r="AE167" i="16"/>
  <c r="V167" i="16"/>
  <c r="M167" i="16"/>
  <c r="AB167" i="16"/>
  <c r="R167" i="16"/>
  <c r="U167" i="16"/>
  <c r="T167" i="16"/>
  <c r="H167" i="16"/>
  <c r="AA167" i="16"/>
  <c r="L167" i="16"/>
  <c r="AK167" i="16" s="1"/>
  <c r="Y167" i="16"/>
  <c r="AC167" i="16"/>
  <c r="Z167" i="16"/>
  <c r="Q167" i="16"/>
  <c r="O167" i="16"/>
  <c r="V191" i="16"/>
  <c r="M202" i="16"/>
  <c r="X203" i="16"/>
  <c r="S151" i="16"/>
  <c r="V158" i="16"/>
  <c r="X191" i="16"/>
  <c r="T202" i="16"/>
  <c r="Y203" i="16"/>
  <c r="AE640" i="14"/>
  <c r="W640" i="14"/>
  <c r="O640" i="14"/>
  <c r="Y640" i="14"/>
  <c r="P640" i="14"/>
  <c r="AC640" i="14"/>
  <c r="S640" i="14"/>
  <c r="X640" i="14"/>
  <c r="M640" i="14"/>
  <c r="V640" i="14"/>
  <c r="AB666" i="14"/>
  <c r="T666" i="14"/>
  <c r="L666" i="14"/>
  <c r="Z666" i="14"/>
  <c r="Q666" i="14"/>
  <c r="AA666" i="14"/>
  <c r="P666" i="14"/>
  <c r="V666" i="14"/>
  <c r="K666" i="14"/>
  <c r="AJ666" i="14" s="1"/>
  <c r="X666" i="14"/>
  <c r="AC680" i="14"/>
  <c r="U680" i="14"/>
  <c r="M680" i="14"/>
  <c r="X680" i="14"/>
  <c r="O680" i="14"/>
  <c r="V680" i="14"/>
  <c r="K680" i="14"/>
  <c r="AJ680" i="14" s="1"/>
  <c r="AA680" i="14"/>
  <c r="Q680" i="14"/>
  <c r="Y680" i="14"/>
  <c r="AC700" i="14"/>
  <c r="U700" i="14"/>
  <c r="M700" i="14"/>
  <c r="W700" i="14"/>
  <c r="N700" i="14"/>
  <c r="Y700" i="14"/>
  <c r="O700" i="14"/>
  <c r="AD700" i="14"/>
  <c r="S700" i="14"/>
  <c r="X700" i="14"/>
  <c r="AE756" i="14"/>
  <c r="W756" i="14"/>
  <c r="O756" i="14"/>
  <c r="G756" i="14" s="1"/>
  <c r="Z756" i="14"/>
  <c r="Q756" i="14"/>
  <c r="AA756" i="14"/>
  <c r="P756" i="14"/>
  <c r="T756" i="14"/>
  <c r="Y756" i="14"/>
  <c r="M756" i="14"/>
  <c r="X756" i="14"/>
  <c r="AD758" i="14"/>
  <c r="V758" i="14"/>
  <c r="N758" i="14"/>
  <c r="W758" i="14"/>
  <c r="M758" i="14"/>
  <c r="AB758" i="14"/>
  <c r="R758" i="14"/>
  <c r="Z758" i="14"/>
  <c r="O758" i="14"/>
  <c r="T758" i="14"/>
  <c r="Y758" i="14"/>
  <c r="AF64" i="16"/>
  <c r="X64" i="16"/>
  <c r="P64" i="16"/>
  <c r="W64" i="16"/>
  <c r="N64" i="16"/>
  <c r="Y64" i="16"/>
  <c r="M64" i="16"/>
  <c r="AA64" i="16"/>
  <c r="O64" i="16"/>
  <c r="V64" i="16"/>
  <c r="AC64" i="16"/>
  <c r="L64" i="16"/>
  <c r="AK64" i="16" s="1"/>
  <c r="T64" i="16"/>
  <c r="AE64" i="16"/>
  <c r="AF82" i="16"/>
  <c r="X82" i="16"/>
  <c r="P82" i="16"/>
  <c r="AA82" i="16"/>
  <c r="R82" i="16"/>
  <c r="H82" i="16"/>
  <c r="AD82" i="16"/>
  <c r="T82" i="16"/>
  <c r="Z82" i="16"/>
  <c r="N82" i="16"/>
  <c r="W82" i="16"/>
  <c r="L82" i="16"/>
  <c r="AK82" i="16" s="1"/>
  <c r="AE82" i="16"/>
  <c r="O82" i="16"/>
  <c r="AC82" i="16"/>
  <c r="M82" i="16"/>
  <c r="V82" i="16"/>
  <c r="O100" i="16"/>
  <c r="V110" i="16"/>
  <c r="U117" i="16"/>
  <c r="T120" i="16"/>
  <c r="AB126" i="16"/>
  <c r="U151" i="16"/>
  <c r="S157" i="16"/>
  <c r="Y158" i="16"/>
  <c r="S167" i="16"/>
  <c r="AF201" i="16"/>
  <c r="X201" i="16"/>
  <c r="P201" i="16"/>
  <c r="AC201" i="16"/>
  <c r="T201" i="16"/>
  <c r="AD201" i="16"/>
  <c r="S201" i="16"/>
  <c r="H201" i="16"/>
  <c r="U201" i="16"/>
  <c r="AB201" i="16"/>
  <c r="O201" i="16"/>
  <c r="AA201" i="16"/>
  <c r="N201" i="16"/>
  <c r="AE201" i="16"/>
  <c r="L201" i="16"/>
  <c r="AK201" i="16" s="1"/>
  <c r="Y201" i="16"/>
  <c r="Z201" i="16"/>
  <c r="W201" i="16"/>
  <c r="Q201" i="16"/>
  <c r="M201" i="16"/>
  <c r="AA202" i="16"/>
  <c r="AF151" i="16"/>
  <c r="AA157" i="16"/>
  <c r="AD167" i="16"/>
  <c r="V201" i="16"/>
  <c r="AD227" i="16"/>
  <c r="V227" i="16"/>
  <c r="N227" i="16"/>
  <c r="AC227" i="16"/>
  <c r="T227" i="16"/>
  <c r="AA227" i="16"/>
  <c r="Q227" i="16"/>
  <c r="AF227" i="16"/>
  <c r="S227" i="16"/>
  <c r="Y227" i="16"/>
  <c r="M227" i="16"/>
  <c r="X227" i="16"/>
  <c r="L227" i="16"/>
  <c r="AK227" i="16" s="1"/>
  <c r="W227" i="16"/>
  <c r="U227" i="16"/>
  <c r="Z227" i="16"/>
  <c r="P227" i="16"/>
  <c r="Z235" i="16"/>
  <c r="W244" i="16"/>
  <c r="U159" i="16"/>
  <c r="AF219" i="16"/>
  <c r="X219" i="16"/>
  <c r="P219" i="16"/>
  <c r="W219" i="16"/>
  <c r="N219" i="16"/>
  <c r="Z219" i="16"/>
  <c r="O219" i="16"/>
  <c r="U219" i="16"/>
  <c r="AB219" i="16"/>
  <c r="Q219" i="16"/>
  <c r="AA219" i="16"/>
  <c r="M219" i="16"/>
  <c r="AC219" i="16"/>
  <c r="Y219" i="16"/>
  <c r="H219" i="16"/>
  <c r="T219" i="16"/>
  <c r="R219" i="16"/>
  <c r="O227" i="16"/>
  <c r="AC294" i="16"/>
  <c r="U294" i="16"/>
  <c r="M294" i="16"/>
  <c r="Y294" i="16"/>
  <c r="P294" i="16"/>
  <c r="X294" i="16"/>
  <c r="N294" i="16"/>
  <c r="V294" i="16"/>
  <c r="AF294" i="16"/>
  <c r="T294" i="16"/>
  <c r="H294" i="16"/>
  <c r="AA294" i="16"/>
  <c r="O294" i="16"/>
  <c r="Z294" i="16"/>
  <c r="L294" i="16"/>
  <c r="AK294" i="16" s="1"/>
  <c r="AB294" i="16"/>
  <c r="W294" i="16"/>
  <c r="AE294" i="16"/>
  <c r="R294" i="16"/>
  <c r="S294" i="16"/>
  <c r="AD257" i="14"/>
  <c r="V257" i="14"/>
  <c r="N257" i="14"/>
  <c r="S257" i="14"/>
  <c r="AB257" i="14"/>
  <c r="AB264" i="14"/>
  <c r="T264" i="14"/>
  <c r="L264" i="14"/>
  <c r="S264" i="14"/>
  <c r="AC264" i="14"/>
  <c r="AE272" i="14"/>
  <c r="W272" i="14"/>
  <c r="O272" i="14"/>
  <c r="S272" i="14"/>
  <c r="AB272" i="14"/>
  <c r="X307" i="14"/>
  <c r="P307" i="14"/>
  <c r="S307" i="14"/>
  <c r="AB307" i="14"/>
  <c r="Y321" i="14"/>
  <c r="Q321" i="14"/>
  <c r="AA321" i="14"/>
  <c r="R321" i="14"/>
  <c r="T321" i="14"/>
  <c r="AD321" i="14"/>
  <c r="AA368" i="14"/>
  <c r="S368" i="14"/>
  <c r="K368" i="14"/>
  <c r="AJ368" i="14" s="1"/>
  <c r="X368" i="14"/>
  <c r="O368" i="14"/>
  <c r="U368" i="14"/>
  <c r="AE368" i="14"/>
  <c r="AA371" i="14"/>
  <c r="S371" i="14"/>
  <c r="K371" i="14"/>
  <c r="AJ371" i="14" s="1"/>
  <c r="Y371" i="14"/>
  <c r="P371" i="14"/>
  <c r="U371" i="14"/>
  <c r="AE371" i="14"/>
  <c r="AA374" i="14"/>
  <c r="S374" i="14"/>
  <c r="K374" i="14"/>
  <c r="AJ374" i="14" s="1"/>
  <c r="Z374" i="14"/>
  <c r="Q374" i="14"/>
  <c r="U374" i="14"/>
  <c r="AE374" i="14"/>
  <c r="AD382" i="14"/>
  <c r="V382" i="14"/>
  <c r="N382" i="14"/>
  <c r="AC382" i="14"/>
  <c r="T382" i="14"/>
  <c r="K382" i="14"/>
  <c r="AJ382" i="14" s="1"/>
  <c r="U382" i="14"/>
  <c r="AD385" i="14"/>
  <c r="V385" i="14"/>
  <c r="N385" i="14"/>
  <c r="AE385" i="14"/>
  <c r="U385" i="14"/>
  <c r="L385" i="14"/>
  <c r="T385" i="14"/>
  <c r="AD388" i="14"/>
  <c r="V388" i="14"/>
  <c r="N388" i="14"/>
  <c r="W388" i="14"/>
  <c r="M388" i="14"/>
  <c r="T388" i="14"/>
  <c r="AE388" i="14"/>
  <c r="AB410" i="14"/>
  <c r="T410" i="14"/>
  <c r="L410" i="14"/>
  <c r="W410" i="14"/>
  <c r="N410" i="14"/>
  <c r="U410" i="14"/>
  <c r="AE410" i="14"/>
  <c r="AA454" i="14"/>
  <c r="S454" i="14"/>
  <c r="K454" i="14"/>
  <c r="AJ454" i="14" s="1"/>
  <c r="X454" i="14"/>
  <c r="O454" i="14"/>
  <c r="U454" i="14"/>
  <c r="AE454" i="14"/>
  <c r="AD462" i="14"/>
  <c r="V462" i="14"/>
  <c r="N462" i="14"/>
  <c r="AA462" i="14"/>
  <c r="R462" i="14"/>
  <c r="T462" i="14"/>
  <c r="AE462" i="14"/>
  <c r="AD468" i="14"/>
  <c r="V468" i="14"/>
  <c r="N468" i="14"/>
  <c r="AC468" i="14"/>
  <c r="T468" i="14"/>
  <c r="K468" i="14"/>
  <c r="AJ468" i="14" s="1"/>
  <c r="U468" i="14"/>
  <c r="AB497" i="14"/>
  <c r="T497" i="14"/>
  <c r="L497" i="14"/>
  <c r="W497" i="14"/>
  <c r="N497" i="14"/>
  <c r="G497" i="14" s="1"/>
  <c r="U497" i="14"/>
  <c r="AE497" i="14"/>
  <c r="AD524" i="14"/>
  <c r="V524" i="14"/>
  <c r="N524" i="14"/>
  <c r="AA524" i="14"/>
  <c r="R524" i="14"/>
  <c r="T524" i="14"/>
  <c r="AE524" i="14"/>
  <c r="Y533" i="14"/>
  <c r="Q533" i="14"/>
  <c r="W533" i="14"/>
  <c r="N533" i="14"/>
  <c r="T533" i="14"/>
  <c r="AD533" i="14"/>
  <c r="AE626" i="14"/>
  <c r="W626" i="14"/>
  <c r="O626" i="14"/>
  <c r="G626" i="14" s="1"/>
  <c r="V626" i="14"/>
  <c r="M626" i="14"/>
  <c r="T626" i="14"/>
  <c r="AD626" i="14"/>
  <c r="AE638" i="14"/>
  <c r="W638" i="14"/>
  <c r="O638" i="14"/>
  <c r="AA638" i="14"/>
  <c r="R638" i="14"/>
  <c r="T638" i="14"/>
  <c r="AD638" i="14"/>
  <c r="Y644" i="14"/>
  <c r="Q644" i="14"/>
  <c r="Z644" i="14"/>
  <c r="P644" i="14"/>
  <c r="T644" i="14"/>
  <c r="AD644" i="14"/>
  <c r="AB649" i="14"/>
  <c r="T649" i="14"/>
  <c r="L649" i="14"/>
  <c r="X649" i="14"/>
  <c r="O649" i="14"/>
  <c r="U649" i="14"/>
  <c r="AE649" i="14"/>
  <c r="AB712" i="14"/>
  <c r="T712" i="14"/>
  <c r="L712" i="14"/>
  <c r="W712" i="14"/>
  <c r="N712" i="14"/>
  <c r="G712" i="14" s="1"/>
  <c r="AC712" i="14"/>
  <c r="U712" i="14"/>
  <c r="AE716" i="14"/>
  <c r="W716" i="14"/>
  <c r="O716" i="14"/>
  <c r="AA716" i="14"/>
  <c r="R716" i="14"/>
  <c r="U716" i="14"/>
  <c r="K716" i="14"/>
  <c r="AJ716" i="14" s="1"/>
  <c r="V716" i="14"/>
  <c r="AE717" i="14"/>
  <c r="W717" i="14"/>
  <c r="O717" i="14"/>
  <c r="AD717" i="14"/>
  <c r="U717" i="14"/>
  <c r="L717" i="14"/>
  <c r="AB717" i="14"/>
  <c r="R717" i="14"/>
  <c r="V717" i="14"/>
  <c r="AE718" i="14"/>
  <c r="W718" i="14"/>
  <c r="O718" i="14"/>
  <c r="Y718" i="14"/>
  <c r="P718" i="14"/>
  <c r="Z718" i="14"/>
  <c r="N718" i="14"/>
  <c r="U718" i="14"/>
  <c r="P724" i="14"/>
  <c r="AB744" i="14"/>
  <c r="T744" i="14"/>
  <c r="L744" i="14"/>
  <c r="W744" i="14"/>
  <c r="N744" i="14"/>
  <c r="G744" i="14" s="1"/>
  <c r="AA744" i="14"/>
  <c r="Q744" i="14"/>
  <c r="V744" i="14"/>
  <c r="AB745" i="14"/>
  <c r="T745" i="14"/>
  <c r="L745" i="14"/>
  <c r="Z745" i="14"/>
  <c r="Q745" i="14"/>
  <c r="X745" i="14"/>
  <c r="N745" i="14"/>
  <c r="V745" i="14"/>
  <c r="X772" i="14"/>
  <c r="P772" i="14"/>
  <c r="AC772" i="14"/>
  <c r="T772" i="14"/>
  <c r="K772" i="14"/>
  <c r="AJ772" i="14" s="1"/>
  <c r="Y772" i="14"/>
  <c r="N772" i="14"/>
  <c r="V772" i="14"/>
  <c r="X773" i="14"/>
  <c r="P773" i="14"/>
  <c r="W773" i="14"/>
  <c r="N773" i="14"/>
  <c r="AE773" i="14"/>
  <c r="U773" i="14"/>
  <c r="K773" i="14"/>
  <c r="AJ773" i="14" s="1"/>
  <c r="V773" i="14"/>
  <c r="X774" i="14"/>
  <c r="P774" i="14"/>
  <c r="AA774" i="14"/>
  <c r="R774" i="14"/>
  <c r="AB774" i="14"/>
  <c r="Q774" i="14"/>
  <c r="U774" i="14"/>
  <c r="Y782" i="14"/>
  <c r="Q782" i="14"/>
  <c r="AA782" i="14"/>
  <c r="R782" i="14"/>
  <c r="W782" i="14"/>
  <c r="M782" i="14"/>
  <c r="U782" i="14"/>
  <c r="AB11" i="15"/>
  <c r="T11" i="15"/>
  <c r="L11" i="15"/>
  <c r="AE11" i="15"/>
  <c r="V11" i="15"/>
  <c r="M11" i="15"/>
  <c r="AA11" i="15"/>
  <c r="Q11" i="15"/>
  <c r="W11" i="15"/>
  <c r="AB12" i="15"/>
  <c r="T12" i="15"/>
  <c r="L12" i="15"/>
  <c r="Y12" i="15"/>
  <c r="P12" i="15"/>
  <c r="X12" i="15"/>
  <c r="N12" i="15"/>
  <c r="V12" i="15"/>
  <c r="AC17" i="15"/>
  <c r="U17" i="15"/>
  <c r="M17" i="15"/>
  <c r="AD17" i="15"/>
  <c r="T17" i="15"/>
  <c r="K17" i="15"/>
  <c r="AJ17" i="15" s="1"/>
  <c r="W17" i="15"/>
  <c r="L17" i="15"/>
  <c r="X17" i="15"/>
  <c r="AC18" i="15"/>
  <c r="U18" i="15"/>
  <c r="M18" i="15"/>
  <c r="X18" i="15"/>
  <c r="O18" i="15"/>
  <c r="AD18" i="15"/>
  <c r="S18" i="15"/>
  <c r="V18" i="15"/>
  <c r="AE97" i="16"/>
  <c r="W97" i="16"/>
  <c r="O97" i="16"/>
  <c r="AA97" i="16"/>
  <c r="R97" i="16"/>
  <c r="H97" i="16"/>
  <c r="Y97" i="16"/>
  <c r="N97" i="16"/>
  <c r="V97" i="16"/>
  <c r="T97" i="16"/>
  <c r="AD97" i="16"/>
  <c r="Q97" i="16"/>
  <c r="AB97" i="16"/>
  <c r="L219" i="16"/>
  <c r="AK219" i="16" s="1"/>
  <c r="AD247" i="16"/>
  <c r="V247" i="16"/>
  <c r="N247" i="16"/>
  <c r="AA247" i="16"/>
  <c r="R247" i="16"/>
  <c r="H247" i="16"/>
  <c r="AF247" i="16"/>
  <c r="U247" i="16"/>
  <c r="Z247" i="16"/>
  <c r="O247" i="16"/>
  <c r="Y247" i="16"/>
  <c r="M247" i="16"/>
  <c r="AE247" i="16"/>
  <c r="S247" i="16"/>
  <c r="AC247" i="16"/>
  <c r="Q247" i="16"/>
  <c r="X247" i="16"/>
  <c r="W247" i="16"/>
  <c r="T247" i="16"/>
  <c r="AF254" i="16"/>
  <c r="X254" i="16"/>
  <c r="P254" i="16"/>
  <c r="AB254" i="16"/>
  <c r="S254" i="16"/>
  <c r="AC254" i="16"/>
  <c r="R254" i="16"/>
  <c r="H254" i="16"/>
  <c r="U254" i="16"/>
  <c r="AE254" i="16"/>
  <c r="T254" i="16"/>
  <c r="Y254" i="16"/>
  <c r="M254" i="16"/>
  <c r="W254" i="16"/>
  <c r="L254" i="16"/>
  <c r="AK254" i="16" s="1"/>
  <c r="Q254" i="16"/>
  <c r="O254" i="16"/>
  <c r="N254" i="16"/>
  <c r="AF340" i="16"/>
  <c r="X340" i="16"/>
  <c r="P340" i="16"/>
  <c r="W340" i="16"/>
  <c r="N340" i="16"/>
  <c r="AB340" i="16"/>
  <c r="R340" i="16"/>
  <c r="Z340" i="16"/>
  <c r="M340" i="16"/>
  <c r="AC340" i="16"/>
  <c r="O340" i="16"/>
  <c r="AA340" i="16"/>
  <c r="L340" i="16"/>
  <c r="AK340" i="16" s="1"/>
  <c r="T340" i="16"/>
  <c r="AE340" i="16"/>
  <c r="S340" i="16"/>
  <c r="Q340" i="16"/>
  <c r="H340" i="16"/>
  <c r="V340" i="16"/>
  <c r="U340" i="16"/>
  <c r="AD340" i="16"/>
  <c r="Y340" i="16"/>
  <c r="AB263" i="16"/>
  <c r="T263" i="16"/>
  <c r="L263" i="16"/>
  <c r="AK263" i="16" s="1"/>
  <c r="Y263" i="16"/>
  <c r="P263" i="16"/>
  <c r="AC263" i="16"/>
  <c r="R263" i="16"/>
  <c r="AA263" i="16"/>
  <c r="O263" i="16"/>
  <c r="Z263" i="16"/>
  <c r="N263" i="16"/>
  <c r="AF263" i="16"/>
  <c r="U263" i="16"/>
  <c r="H263" i="16"/>
  <c r="AE263" i="16"/>
  <c r="S263" i="16"/>
  <c r="AD263" i="16"/>
  <c r="V263" i="16"/>
  <c r="M263" i="16"/>
  <c r="AC276" i="16"/>
  <c r="U276" i="16"/>
  <c r="M276" i="16"/>
  <c r="Y276" i="16"/>
  <c r="P276" i="16"/>
  <c r="X276" i="16"/>
  <c r="N276" i="16"/>
  <c r="AD276" i="16"/>
  <c r="R276" i="16"/>
  <c r="AB276" i="16"/>
  <c r="Q276" i="16"/>
  <c r="V276" i="16"/>
  <c r="AF276" i="16"/>
  <c r="T276" i="16"/>
  <c r="H276" i="16"/>
  <c r="W276" i="16"/>
  <c r="S276" i="16"/>
  <c r="AA276" i="16"/>
  <c r="Z276" i="16"/>
  <c r="L276" i="16"/>
  <c r="AK276" i="16" s="1"/>
  <c r="AD294" i="16"/>
  <c r="P247" i="16"/>
  <c r="Z254" i="16"/>
  <c r="Q263" i="16"/>
  <c r="Z81" i="16"/>
  <c r="R81" i="16"/>
  <c r="AA81" i="16"/>
  <c r="Q81" i="16"/>
  <c r="H81" i="16"/>
  <c r="Y81" i="16"/>
  <c r="O81" i="16"/>
  <c r="AE81" i="16"/>
  <c r="T81" i="16"/>
  <c r="AC81" i="16"/>
  <c r="P81" i="16"/>
  <c r="X81" i="16"/>
  <c r="AC118" i="16"/>
  <c r="U118" i="16"/>
  <c r="M118" i="16"/>
  <c r="AE118" i="16"/>
  <c r="V118" i="16"/>
  <c r="L118" i="16"/>
  <c r="AK118" i="16" s="1"/>
  <c r="AA118" i="16"/>
  <c r="Q118" i="16"/>
  <c r="AD118" i="16"/>
  <c r="R118" i="16"/>
  <c r="X118" i="16"/>
  <c r="T118" i="16"/>
  <c r="AB118" i="16"/>
  <c r="AC125" i="16"/>
  <c r="U125" i="16"/>
  <c r="M125" i="16"/>
  <c r="AB125" i="16"/>
  <c r="S125" i="16"/>
  <c r="AA125" i="16"/>
  <c r="Q125" i="16"/>
  <c r="V125" i="16"/>
  <c r="AD125" i="16"/>
  <c r="O125" i="16"/>
  <c r="Y125" i="16"/>
  <c r="L125" i="16"/>
  <c r="AK125" i="16" s="1"/>
  <c r="AE125" i="16"/>
  <c r="Y135" i="16"/>
  <c r="Q135" i="16"/>
  <c r="H135" i="16"/>
  <c r="Z135" i="16"/>
  <c r="P135" i="16"/>
  <c r="W135" i="16"/>
  <c r="M135" i="16"/>
  <c r="AF135" i="16"/>
  <c r="U135" i="16"/>
  <c r="AE135" i="16"/>
  <c r="S135" i="16"/>
  <c r="AC135" i="16"/>
  <c r="O135" i="16"/>
  <c r="AB135" i="16"/>
  <c r="Z159" i="16"/>
  <c r="R159" i="16"/>
  <c r="AB159" i="16"/>
  <c r="S159" i="16"/>
  <c r="AD159" i="16"/>
  <c r="T159" i="16"/>
  <c r="X159" i="16"/>
  <c r="M159" i="16"/>
  <c r="AE159" i="16"/>
  <c r="P159" i="16"/>
  <c r="AA159" i="16"/>
  <c r="N159" i="16"/>
  <c r="AC159" i="16"/>
  <c r="AD219" i="16"/>
  <c r="AD235" i="16"/>
  <c r="V235" i="16"/>
  <c r="N235" i="16"/>
  <c r="AF235" i="16"/>
  <c r="W235" i="16"/>
  <c r="M235" i="16"/>
  <c r="U235" i="16"/>
  <c r="Y235" i="16"/>
  <c r="L235" i="16"/>
  <c r="AK235" i="16" s="1"/>
  <c r="AC235" i="16"/>
  <c r="R235" i="16"/>
  <c r="AB235" i="16"/>
  <c r="Q235" i="16"/>
  <c r="T235" i="16"/>
  <c r="S235" i="16"/>
  <c r="O235" i="16"/>
  <c r="H235" i="16"/>
  <c r="AF246" i="16"/>
  <c r="X246" i="16"/>
  <c r="P246" i="16"/>
  <c r="Z246" i="16"/>
  <c r="Q246" i="16"/>
  <c r="AA246" i="16"/>
  <c r="O246" i="16"/>
  <c r="AC246" i="16"/>
  <c r="R246" i="16"/>
  <c r="AB246" i="16"/>
  <c r="N246" i="16"/>
  <c r="U246" i="16"/>
  <c r="AE246" i="16"/>
  <c r="T246" i="16"/>
  <c r="H246" i="16"/>
  <c r="Y246" i="16"/>
  <c r="W246" i="16"/>
  <c r="V246" i="16"/>
  <c r="M246" i="16"/>
  <c r="AB247" i="16"/>
  <c r="AA254" i="16"/>
  <c r="AE293" i="16"/>
  <c r="W293" i="16"/>
  <c r="O293" i="16"/>
  <c r="X293" i="16"/>
  <c r="N293" i="16"/>
  <c r="AC293" i="16"/>
  <c r="S293" i="16"/>
  <c r="H293" i="16"/>
  <c r="Y293" i="16"/>
  <c r="L293" i="16"/>
  <c r="AK293" i="16" s="1"/>
  <c r="V293" i="16"/>
  <c r="AB293" i="16"/>
  <c r="Q293" i="16"/>
  <c r="AA293" i="16"/>
  <c r="P293" i="16"/>
  <c r="AF293" i="16"/>
  <c r="AD293" i="16"/>
  <c r="M293" i="16"/>
  <c r="R293" i="16"/>
  <c r="Z293" i="16"/>
  <c r="T293" i="16"/>
  <c r="AB92" i="14"/>
  <c r="T92" i="14"/>
  <c r="L92" i="14"/>
  <c r="S92" i="14"/>
  <c r="AC92" i="14"/>
  <c r="AE107" i="14"/>
  <c r="W107" i="14"/>
  <c r="O107" i="14"/>
  <c r="S107" i="14"/>
  <c r="AB107" i="14"/>
  <c r="AA135" i="14"/>
  <c r="S135" i="14"/>
  <c r="K135" i="14"/>
  <c r="AJ135" i="14" s="1"/>
  <c r="T135" i="14"/>
  <c r="AC135" i="14"/>
  <c r="AD142" i="14"/>
  <c r="V142" i="14"/>
  <c r="N142" i="14"/>
  <c r="S142" i="14"/>
  <c r="AB142" i="14"/>
  <c r="AD150" i="14"/>
  <c r="V150" i="14"/>
  <c r="N150" i="14"/>
  <c r="S150" i="14"/>
  <c r="AB150" i="14"/>
  <c r="AB205" i="14"/>
  <c r="T205" i="14"/>
  <c r="L205" i="14"/>
  <c r="S205" i="14"/>
  <c r="AC205" i="14"/>
  <c r="AB212" i="14"/>
  <c r="T212" i="14"/>
  <c r="L212" i="14"/>
  <c r="S212" i="14"/>
  <c r="AC212" i="14"/>
  <c r="AE220" i="14"/>
  <c r="W220" i="14"/>
  <c r="O220" i="14"/>
  <c r="S220" i="14"/>
  <c r="AB220" i="14"/>
  <c r="X230" i="14"/>
  <c r="P230" i="14"/>
  <c r="S230" i="14"/>
  <c r="AB230" i="14"/>
  <c r="AA246" i="14"/>
  <c r="S246" i="14"/>
  <c r="K246" i="14"/>
  <c r="AJ246" i="14" s="1"/>
  <c r="T246" i="14"/>
  <c r="AC246" i="14"/>
  <c r="AD253" i="14"/>
  <c r="V253" i="14"/>
  <c r="N253" i="14"/>
  <c r="S253" i="14"/>
  <c r="AB253" i="14"/>
  <c r="O257" i="14"/>
  <c r="X257" i="14"/>
  <c r="O264" i="14"/>
  <c r="G264" i="14" s="1"/>
  <c r="X264" i="14"/>
  <c r="AE268" i="14"/>
  <c r="W268" i="14"/>
  <c r="O268" i="14"/>
  <c r="S268" i="14"/>
  <c r="AB268" i="14"/>
  <c r="N272" i="14"/>
  <c r="X272" i="14"/>
  <c r="AC293" i="14"/>
  <c r="U293" i="14"/>
  <c r="M293" i="14"/>
  <c r="S293" i="14"/>
  <c r="AB293" i="14"/>
  <c r="X303" i="14"/>
  <c r="P303" i="14"/>
  <c r="S303" i="14"/>
  <c r="AB303" i="14"/>
  <c r="N307" i="14"/>
  <c r="W307" i="14"/>
  <c r="Y320" i="14"/>
  <c r="Q320" i="14"/>
  <c r="X320" i="14"/>
  <c r="O320" i="14"/>
  <c r="T320" i="14"/>
  <c r="AD320" i="14"/>
  <c r="N321" i="14"/>
  <c r="X321" i="14"/>
  <c r="Y322" i="14"/>
  <c r="Q322" i="14"/>
  <c r="AC322" i="14"/>
  <c r="T322" i="14"/>
  <c r="K322" i="14"/>
  <c r="AJ322" i="14" s="1"/>
  <c r="U322" i="14"/>
  <c r="AE322" i="14"/>
  <c r="AB332" i="14"/>
  <c r="T332" i="14"/>
  <c r="L332" i="14"/>
  <c r="AD332" i="14"/>
  <c r="U332" i="14"/>
  <c r="K332" i="14"/>
  <c r="AJ332" i="14" s="1"/>
  <c r="V332" i="14"/>
  <c r="AE342" i="14"/>
  <c r="W342" i="14"/>
  <c r="O342" i="14"/>
  <c r="AD342" i="14"/>
  <c r="U342" i="14"/>
  <c r="L342" i="14"/>
  <c r="T342" i="14"/>
  <c r="AE345" i="14"/>
  <c r="W345" i="14"/>
  <c r="O345" i="14"/>
  <c r="V345" i="14"/>
  <c r="M345" i="14"/>
  <c r="T345" i="14"/>
  <c r="AD345" i="14"/>
  <c r="P368" i="14"/>
  <c r="Z368" i="14"/>
  <c r="O371" i="14"/>
  <c r="Z371" i="14"/>
  <c r="O374" i="14"/>
  <c r="Y374" i="14"/>
  <c r="P382" i="14"/>
  <c r="Z382" i="14"/>
  <c r="P385" i="14"/>
  <c r="Z385" i="14"/>
  <c r="P388" i="14"/>
  <c r="Z388" i="14"/>
  <c r="Y395" i="14"/>
  <c r="Q395" i="14"/>
  <c r="AE395" i="14"/>
  <c r="V395" i="14"/>
  <c r="M395" i="14"/>
  <c r="T395" i="14"/>
  <c r="AD395" i="14"/>
  <c r="P410" i="14"/>
  <c r="Z410" i="14"/>
  <c r="AE423" i="14"/>
  <c r="W423" i="14"/>
  <c r="O423" i="14"/>
  <c r="Y423" i="14"/>
  <c r="P423" i="14"/>
  <c r="T423" i="14"/>
  <c r="AD423" i="14"/>
  <c r="AE426" i="14"/>
  <c r="W426" i="14"/>
  <c r="O426" i="14"/>
  <c r="Z426" i="14"/>
  <c r="Q426" i="14"/>
  <c r="T426" i="14"/>
  <c r="AD426" i="14"/>
  <c r="AE429" i="14"/>
  <c r="W429" i="14"/>
  <c r="O429" i="14"/>
  <c r="AA429" i="14"/>
  <c r="R429" i="14"/>
  <c r="T429" i="14"/>
  <c r="AD429" i="14"/>
  <c r="X440" i="14"/>
  <c r="P440" i="14"/>
  <c r="AD440" i="14"/>
  <c r="U440" i="14"/>
  <c r="L440" i="14"/>
  <c r="T440" i="14"/>
  <c r="AE440" i="14"/>
  <c r="X443" i="14"/>
  <c r="P443" i="14"/>
  <c r="AE443" i="14"/>
  <c r="V443" i="14"/>
  <c r="M443" i="14"/>
  <c r="T443" i="14"/>
  <c r="AD443" i="14"/>
  <c r="P454" i="14"/>
  <c r="Z454" i="14"/>
  <c r="O462" i="14"/>
  <c r="Y462" i="14"/>
  <c r="P468" i="14"/>
  <c r="Z468" i="14"/>
  <c r="AE478" i="14"/>
  <c r="W478" i="14"/>
  <c r="O478" i="14"/>
  <c r="AD478" i="14"/>
  <c r="U478" i="14"/>
  <c r="L478" i="14"/>
  <c r="T478" i="14"/>
  <c r="AE481" i="14"/>
  <c r="W481" i="14"/>
  <c r="O481" i="14"/>
  <c r="V481" i="14"/>
  <c r="M481" i="14"/>
  <c r="T481" i="14"/>
  <c r="AD481" i="14"/>
  <c r="P497" i="14"/>
  <c r="Z497" i="14"/>
  <c r="AC502" i="14"/>
  <c r="U502" i="14"/>
  <c r="M502" i="14"/>
  <c r="AA502" i="14"/>
  <c r="R502" i="14"/>
  <c r="T502" i="14"/>
  <c r="AE502" i="14"/>
  <c r="AD514" i="14"/>
  <c r="V514" i="14"/>
  <c r="N514" i="14"/>
  <c r="Z514" i="14"/>
  <c r="Q514" i="14"/>
  <c r="T514" i="14"/>
  <c r="AE514" i="14"/>
  <c r="AD517" i="14"/>
  <c r="V517" i="14"/>
  <c r="N517" i="14"/>
  <c r="AA517" i="14"/>
  <c r="R517" i="14"/>
  <c r="T517" i="14"/>
  <c r="AE517" i="14"/>
  <c r="X523" i="14"/>
  <c r="P523" i="14"/>
  <c r="Z523" i="14"/>
  <c r="Q523" i="14"/>
  <c r="G523" i="14" s="1"/>
  <c r="T523" i="14"/>
  <c r="AD523" i="14"/>
  <c r="O524" i="14"/>
  <c r="Y524" i="14"/>
  <c r="O533" i="14"/>
  <c r="Z533" i="14"/>
  <c r="AB546" i="14"/>
  <c r="T546" i="14"/>
  <c r="L546" i="14"/>
  <c r="AA546" i="14"/>
  <c r="R546" i="14"/>
  <c r="U546" i="14"/>
  <c r="AE546" i="14"/>
  <c r="X569" i="14"/>
  <c r="P569" i="14"/>
  <c r="W569" i="14"/>
  <c r="N569" i="14"/>
  <c r="G569" i="14" s="1"/>
  <c r="T569" i="14"/>
  <c r="AD569" i="14"/>
  <c r="X572" i="14"/>
  <c r="P572" i="14"/>
  <c r="Y572" i="14"/>
  <c r="O572" i="14"/>
  <c r="T572" i="14"/>
  <c r="AD572" i="14"/>
  <c r="AC579" i="14"/>
  <c r="U579" i="14"/>
  <c r="M579" i="14"/>
  <c r="Y579" i="14"/>
  <c r="P579" i="14"/>
  <c r="T579" i="14"/>
  <c r="AE579" i="14"/>
  <c r="AC602" i="14"/>
  <c r="U602" i="14"/>
  <c r="M602" i="14"/>
  <c r="W602" i="14"/>
  <c r="N602" i="14"/>
  <c r="T602" i="14"/>
  <c r="AE602" i="14"/>
  <c r="AB615" i="14"/>
  <c r="T615" i="14"/>
  <c r="L615" i="14"/>
  <c r="Z615" i="14"/>
  <c r="Q615" i="14"/>
  <c r="G615" i="14" s="1"/>
  <c r="U615" i="14"/>
  <c r="AE615" i="14"/>
  <c r="P626" i="14"/>
  <c r="Z626" i="14"/>
  <c r="N638" i="14"/>
  <c r="Y638" i="14"/>
  <c r="N644" i="14"/>
  <c r="X644" i="14"/>
  <c r="X645" i="14"/>
  <c r="P645" i="14"/>
  <c r="AA645" i="14"/>
  <c r="R645" i="14"/>
  <c r="G645" i="14" s="1"/>
  <c r="T645" i="14"/>
  <c r="AD645" i="14"/>
  <c r="P649" i="14"/>
  <c r="Z649" i="14"/>
  <c r="X670" i="14"/>
  <c r="P670" i="14"/>
  <c r="AE670" i="14"/>
  <c r="V670" i="14"/>
  <c r="M670" i="14"/>
  <c r="T670" i="14"/>
  <c r="AD670" i="14"/>
  <c r="Y675" i="14"/>
  <c r="Q675" i="14"/>
  <c r="X675" i="14"/>
  <c r="O675" i="14"/>
  <c r="T675" i="14"/>
  <c r="AD675" i="14"/>
  <c r="AC677" i="14"/>
  <c r="U677" i="14"/>
  <c r="M677" i="14"/>
  <c r="W677" i="14"/>
  <c r="N677" i="14"/>
  <c r="G677" i="14" s="1"/>
  <c r="T677" i="14"/>
  <c r="AE677" i="14"/>
  <c r="AE683" i="14"/>
  <c r="W683" i="14"/>
  <c r="O683" i="14"/>
  <c r="G683" i="14" s="1"/>
  <c r="AC683" i="14"/>
  <c r="T683" i="14"/>
  <c r="K683" i="14"/>
  <c r="AJ683" i="14" s="1"/>
  <c r="U683" i="14"/>
  <c r="AD724" i="14"/>
  <c r="V724" i="14"/>
  <c r="N724" i="14"/>
  <c r="G724" i="14" s="1"/>
  <c r="AE724" i="14"/>
  <c r="U724" i="14"/>
  <c r="L724" i="14"/>
  <c r="AA724" i="14"/>
  <c r="Q724" i="14"/>
  <c r="W724" i="14"/>
  <c r="AB732" i="14"/>
  <c r="T732" i="14"/>
  <c r="L732" i="14"/>
  <c r="W732" i="14"/>
  <c r="N732" i="14"/>
  <c r="G732" i="14" s="1"/>
  <c r="X732" i="14"/>
  <c r="M732" i="14"/>
  <c r="V732" i="14"/>
  <c r="AA733" i="14"/>
  <c r="S733" i="14"/>
  <c r="K733" i="14"/>
  <c r="AJ733" i="14" s="1"/>
  <c r="Y733" i="14"/>
  <c r="P733" i="14"/>
  <c r="AD733" i="14"/>
  <c r="T733" i="14"/>
  <c r="V733" i="14"/>
  <c r="P744" i="14"/>
  <c r="AC744" i="14"/>
  <c r="P745" i="14"/>
  <c r="AC745" i="14"/>
  <c r="X755" i="14"/>
  <c r="P755" i="14"/>
  <c r="W755" i="14"/>
  <c r="N755" i="14"/>
  <c r="G755" i="14" s="1"/>
  <c r="AE755" i="14"/>
  <c r="U755" i="14"/>
  <c r="K755" i="14"/>
  <c r="AJ755" i="14" s="1"/>
  <c r="V755" i="14"/>
  <c r="Y770" i="14"/>
  <c r="Q770" i="14"/>
  <c r="X770" i="14"/>
  <c r="O770" i="14"/>
  <c r="W770" i="14"/>
  <c r="M770" i="14"/>
  <c r="U770" i="14"/>
  <c r="Q772" i="14"/>
  <c r="AB772" i="14"/>
  <c r="Q773" i="14"/>
  <c r="AB773" i="14"/>
  <c r="N774" i="14"/>
  <c r="Z774" i="14"/>
  <c r="Y779" i="14"/>
  <c r="Q779" i="14"/>
  <c r="AC779" i="14"/>
  <c r="T779" i="14"/>
  <c r="K779" i="14"/>
  <c r="AJ779" i="14" s="1"/>
  <c r="AA779" i="14"/>
  <c r="P779" i="14"/>
  <c r="V779" i="14"/>
  <c r="O782" i="14"/>
  <c r="AB782" i="14"/>
  <c r="P11" i="15"/>
  <c r="AC11" i="15"/>
  <c r="Q12" i="15"/>
  <c r="AC12" i="15"/>
  <c r="Q17" i="15"/>
  <c r="G17" i="15" s="1"/>
  <c r="AB17" i="15"/>
  <c r="P18" i="15"/>
  <c r="AA18" i="15"/>
  <c r="Y13" i="16"/>
  <c r="Q13" i="16"/>
  <c r="H13" i="16"/>
  <c r="AB13" i="16"/>
  <c r="S13" i="16"/>
  <c r="X13" i="16"/>
  <c r="N13" i="16"/>
  <c r="V13" i="16"/>
  <c r="AB28" i="16"/>
  <c r="T28" i="16"/>
  <c r="L28" i="16"/>
  <c r="AK28" i="16" s="1"/>
  <c r="Y28" i="16"/>
  <c r="P28" i="16"/>
  <c r="X28" i="16"/>
  <c r="N28" i="16"/>
  <c r="V28" i="16"/>
  <c r="Z28" i="16"/>
  <c r="L81" i="16"/>
  <c r="AK81" i="16" s="1"/>
  <c r="AB81" i="16"/>
  <c r="S97" i="16"/>
  <c r="N118" i="16"/>
  <c r="AF118" i="16"/>
  <c r="N125" i="16"/>
  <c r="AF125" i="16"/>
  <c r="L135" i="16"/>
  <c r="AK135" i="16" s="1"/>
  <c r="AD135" i="16"/>
  <c r="AC137" i="16"/>
  <c r="U137" i="16"/>
  <c r="M137" i="16"/>
  <c r="AB137" i="16"/>
  <c r="S137" i="16"/>
  <c r="W137" i="16"/>
  <c r="L137" i="16"/>
  <c r="AK137" i="16" s="1"/>
  <c r="Z137" i="16"/>
  <c r="O137" i="16"/>
  <c r="AF137" i="16"/>
  <c r="R137" i="16"/>
  <c r="AD137" i="16"/>
  <c r="P137" i="16"/>
  <c r="AE137" i="16"/>
  <c r="L159" i="16"/>
  <c r="AK159" i="16" s="1"/>
  <c r="AF159" i="16"/>
  <c r="AB165" i="16"/>
  <c r="T165" i="16"/>
  <c r="L165" i="16"/>
  <c r="AK165" i="16" s="1"/>
  <c r="AE165" i="16"/>
  <c r="V165" i="16"/>
  <c r="M165" i="16"/>
  <c r="AD165" i="16"/>
  <c r="S165" i="16"/>
  <c r="H165" i="16"/>
  <c r="AC165" i="16"/>
  <c r="Q165" i="16"/>
  <c r="X165" i="16"/>
  <c r="Y165" i="16"/>
  <c r="U165" i="16"/>
  <c r="AF165" i="16"/>
  <c r="AD183" i="16"/>
  <c r="V183" i="16"/>
  <c r="N183" i="16"/>
  <c r="AE183" i="16"/>
  <c r="U183" i="16"/>
  <c r="L183" i="16"/>
  <c r="AK183" i="16" s="1"/>
  <c r="Y183" i="16"/>
  <c r="O183" i="16"/>
  <c r="Z183" i="16"/>
  <c r="M183" i="16"/>
  <c r="X183" i="16"/>
  <c r="W183" i="16"/>
  <c r="H183" i="16"/>
  <c r="AF183" i="16"/>
  <c r="P183" i="16"/>
  <c r="AB183" i="16"/>
  <c r="Z192" i="16"/>
  <c r="R192" i="16"/>
  <c r="AA192" i="16"/>
  <c r="Q192" i="16"/>
  <c r="H192" i="16"/>
  <c r="AF192" i="16"/>
  <c r="V192" i="16"/>
  <c r="L192" i="16"/>
  <c r="AK192" i="16" s="1"/>
  <c r="AE192" i="16"/>
  <c r="T192" i="16"/>
  <c r="AB192" i="16"/>
  <c r="N192" i="16"/>
  <c r="Y192" i="16"/>
  <c r="M192" i="16"/>
  <c r="X192" i="16"/>
  <c r="U192" i="16"/>
  <c r="AE219" i="16"/>
  <c r="P235" i="16"/>
  <c r="AB244" i="16"/>
  <c r="T244" i="16"/>
  <c r="L244" i="16"/>
  <c r="AK244" i="16" s="1"/>
  <c r="Y244" i="16"/>
  <c r="P244" i="16"/>
  <c r="AE244" i="16"/>
  <c r="U244" i="16"/>
  <c r="Z244" i="16"/>
  <c r="N244" i="16"/>
  <c r="X244" i="16"/>
  <c r="M244" i="16"/>
  <c r="AD244" i="16"/>
  <c r="R244" i="16"/>
  <c r="AC244" i="16"/>
  <c r="Q244" i="16"/>
  <c r="S244" i="16"/>
  <c r="O244" i="16"/>
  <c r="AA244" i="16"/>
  <c r="L246" i="16"/>
  <c r="AK246" i="16" s="1"/>
  <c r="AD254" i="16"/>
  <c r="X263" i="16"/>
  <c r="U293" i="16"/>
  <c r="AB350" i="16"/>
  <c r="T350" i="16"/>
  <c r="L350" i="16"/>
  <c r="AK350" i="16" s="1"/>
  <c r="AC350" i="16"/>
  <c r="S350" i="16"/>
  <c r="AD350" i="16"/>
  <c r="R350" i="16"/>
  <c r="H350" i="16"/>
  <c r="X350" i="16"/>
  <c r="M350" i="16"/>
  <c r="AF350" i="16"/>
  <c r="Q350" i="16"/>
  <c r="AE350" i="16"/>
  <c r="P350" i="16"/>
  <c r="W350" i="16"/>
  <c r="V350" i="16"/>
  <c r="AA350" i="16"/>
  <c r="Z350" i="16"/>
  <c r="Y350" i="16"/>
  <c r="N350" i="16"/>
  <c r="U350" i="16"/>
  <c r="O350" i="16"/>
  <c r="AA277" i="16"/>
  <c r="S277" i="16"/>
  <c r="Z277" i="16"/>
  <c r="Q277" i="16"/>
  <c r="AC277" i="16"/>
  <c r="R277" i="16"/>
  <c r="X277" i="16"/>
  <c r="M277" i="16"/>
  <c r="W277" i="16"/>
  <c r="L277" i="16"/>
  <c r="AK277" i="16" s="1"/>
  <c r="AD277" i="16"/>
  <c r="P277" i="16"/>
  <c r="AB277" i="16"/>
  <c r="O277" i="16"/>
  <c r="T277" i="16"/>
  <c r="N277" i="16"/>
  <c r="V277" i="16"/>
  <c r="Y278" i="16"/>
  <c r="Q278" i="16"/>
  <c r="H278" i="16"/>
  <c r="AB278" i="16"/>
  <c r="S278" i="16"/>
  <c r="AF278" i="16"/>
  <c r="V278" i="16"/>
  <c r="L278" i="16"/>
  <c r="AK278" i="16" s="1"/>
  <c r="U278" i="16"/>
  <c r="AE278" i="16"/>
  <c r="T278" i="16"/>
  <c r="Z278" i="16"/>
  <c r="N278" i="16"/>
  <c r="X278" i="16"/>
  <c r="M278" i="16"/>
  <c r="AD278" i="16"/>
  <c r="AC278" i="16"/>
  <c r="O278" i="16"/>
  <c r="Y285" i="16"/>
  <c r="Q285" i="16"/>
  <c r="H285" i="16"/>
  <c r="X285" i="16"/>
  <c r="O285" i="16"/>
  <c r="W285" i="16"/>
  <c r="M285" i="16"/>
  <c r="Z285" i="16"/>
  <c r="L285" i="16"/>
  <c r="AK285" i="16" s="1"/>
  <c r="V285" i="16"/>
  <c r="AC285" i="16"/>
  <c r="R285" i="16"/>
  <c r="AB285" i="16"/>
  <c r="P285" i="16"/>
  <c r="AA285" i="16"/>
  <c r="U285" i="16"/>
  <c r="AE285" i="16"/>
  <c r="M286" i="16"/>
  <c r="Y292" i="16"/>
  <c r="Q292" i="16"/>
  <c r="H292" i="16"/>
  <c r="AE292" i="16"/>
  <c r="V292" i="16"/>
  <c r="M292" i="16"/>
  <c r="X292" i="16"/>
  <c r="N292" i="16"/>
  <c r="AA292" i="16"/>
  <c r="O292" i="16"/>
  <c r="Z292" i="16"/>
  <c r="L292" i="16"/>
  <c r="AK292" i="16" s="1"/>
  <c r="AD292" i="16"/>
  <c r="S292" i="16"/>
  <c r="AC292" i="16"/>
  <c r="R292" i="16"/>
  <c r="AF292" i="16"/>
  <c r="P292" i="16"/>
  <c r="T48" i="16"/>
  <c r="H55" i="16"/>
  <c r="T55" i="16"/>
  <c r="S80" i="16"/>
  <c r="H88" i="16"/>
  <c r="T88" i="16"/>
  <c r="H166" i="16"/>
  <c r="AF174" i="16"/>
  <c r="X174" i="16"/>
  <c r="P174" i="16"/>
  <c r="AA174" i="16"/>
  <c r="R174" i="16"/>
  <c r="H174" i="16"/>
  <c r="AB174" i="16"/>
  <c r="Q174" i="16"/>
  <c r="Y174" i="16"/>
  <c r="M174" i="16"/>
  <c r="W174" i="16"/>
  <c r="Z174" i="16"/>
  <c r="AF234" i="16"/>
  <c r="X234" i="16"/>
  <c r="P234" i="16"/>
  <c r="AD234" i="16"/>
  <c r="U234" i="16"/>
  <c r="L234" i="16"/>
  <c r="AK234" i="16" s="1"/>
  <c r="AA234" i="16"/>
  <c r="Q234" i="16"/>
  <c r="Z234" i="16"/>
  <c r="N234" i="16"/>
  <c r="T234" i="16"/>
  <c r="H234" i="16"/>
  <c r="AE234" i="16"/>
  <c r="S234" i="16"/>
  <c r="AB234" i="16"/>
  <c r="Y234" i="16"/>
  <c r="Y277" i="16"/>
  <c r="R278" i="16"/>
  <c r="S285" i="16"/>
  <c r="U292" i="16"/>
  <c r="AC301" i="16"/>
  <c r="U301" i="16"/>
  <c r="M301" i="16"/>
  <c r="AF301" i="16"/>
  <c r="W301" i="16"/>
  <c r="N301" i="16"/>
  <c r="Z301" i="16"/>
  <c r="P301" i="16"/>
  <c r="Y301" i="16"/>
  <c r="L301" i="16"/>
  <c r="AK301" i="16" s="1"/>
  <c r="X301" i="16"/>
  <c r="AD301" i="16"/>
  <c r="R301" i="16"/>
  <c r="AB301" i="16"/>
  <c r="Q301" i="16"/>
  <c r="T301" i="16"/>
  <c r="S301" i="16"/>
  <c r="AA301" i="16"/>
  <c r="AE735" i="14"/>
  <c r="W735" i="14"/>
  <c r="O735" i="14"/>
  <c r="X735" i="14"/>
  <c r="N735" i="14"/>
  <c r="T735" i="14"/>
  <c r="AD735" i="14"/>
  <c r="AE738" i="14"/>
  <c r="W738" i="14"/>
  <c r="O738" i="14"/>
  <c r="Y738" i="14"/>
  <c r="P738" i="14"/>
  <c r="T738" i="14"/>
  <c r="AD738" i="14"/>
  <c r="Y741" i="14"/>
  <c r="Q741" i="14"/>
  <c r="G741" i="14" s="1"/>
  <c r="AE741" i="14"/>
  <c r="V741" i="14"/>
  <c r="M741" i="14"/>
  <c r="T741" i="14"/>
  <c r="AD741" i="14"/>
  <c r="AB746" i="14"/>
  <c r="T746" i="14"/>
  <c r="L746" i="14"/>
  <c r="AD746" i="14"/>
  <c r="U746" i="14"/>
  <c r="K746" i="14"/>
  <c r="AJ746" i="14" s="1"/>
  <c r="V746" i="14"/>
  <c r="AB10" i="15"/>
  <c r="T10" i="15"/>
  <c r="L10" i="15"/>
  <c r="AA10" i="15"/>
  <c r="R10" i="15"/>
  <c r="U10" i="15"/>
  <c r="AE10" i="15"/>
  <c r="AF30" i="16"/>
  <c r="X30" i="16"/>
  <c r="P30" i="16"/>
  <c r="Z30" i="16"/>
  <c r="Q30" i="16"/>
  <c r="AD30" i="16"/>
  <c r="T30" i="16"/>
  <c r="V30" i="16"/>
  <c r="Z48" i="16"/>
  <c r="R48" i="16"/>
  <c r="AA48" i="16"/>
  <c r="Q48" i="16"/>
  <c r="H48" i="16"/>
  <c r="AB48" i="16"/>
  <c r="P48" i="16"/>
  <c r="V48" i="16"/>
  <c r="Z55" i="16"/>
  <c r="R55" i="16"/>
  <c r="AD55" i="16"/>
  <c r="U55" i="16"/>
  <c r="L55" i="16"/>
  <c r="AK55" i="16" s="1"/>
  <c r="Y55" i="16"/>
  <c r="O55" i="16"/>
  <c r="W55" i="16"/>
  <c r="AB80" i="16"/>
  <c r="T80" i="16"/>
  <c r="L80" i="16"/>
  <c r="AK80" i="16" s="1"/>
  <c r="Z80" i="16"/>
  <c r="Q80" i="16"/>
  <c r="AF80" i="16"/>
  <c r="V80" i="16"/>
  <c r="W80" i="16"/>
  <c r="Z88" i="16"/>
  <c r="R88" i="16"/>
  <c r="AE88" i="16"/>
  <c r="V88" i="16"/>
  <c r="M88" i="16"/>
  <c r="AA88" i="16"/>
  <c r="P88" i="16"/>
  <c r="W88" i="16"/>
  <c r="AA107" i="16"/>
  <c r="S107" i="16"/>
  <c r="X107" i="16"/>
  <c r="O107" i="16"/>
  <c r="AD107" i="16"/>
  <c r="T107" i="16"/>
  <c r="H107" i="16"/>
  <c r="W107" i="16"/>
  <c r="L107" i="16"/>
  <c r="AK107" i="16" s="1"/>
  <c r="Y107" i="16"/>
  <c r="Y108" i="16"/>
  <c r="Q108" i="16"/>
  <c r="H108" i="16"/>
  <c r="Z108" i="16"/>
  <c r="P108" i="16"/>
  <c r="X108" i="16"/>
  <c r="N108" i="16"/>
  <c r="AF108" i="16"/>
  <c r="U108" i="16"/>
  <c r="W108" i="16"/>
  <c r="AE109" i="16"/>
  <c r="W109" i="16"/>
  <c r="O109" i="16"/>
  <c r="AA109" i="16"/>
  <c r="R109" i="16"/>
  <c r="H109" i="16"/>
  <c r="AD109" i="16"/>
  <c r="T109" i="16"/>
  <c r="AC109" i="16"/>
  <c r="Q109" i="16"/>
  <c r="X109" i="16"/>
  <c r="AA119" i="16"/>
  <c r="S119" i="16"/>
  <c r="AF119" i="16"/>
  <c r="W119" i="16"/>
  <c r="N119" i="16"/>
  <c r="V119" i="16"/>
  <c r="L119" i="16"/>
  <c r="AK119" i="16" s="1"/>
  <c r="AB119" i="16"/>
  <c r="P119" i="16"/>
  <c r="Y119" i="16"/>
  <c r="Z166" i="16"/>
  <c r="R166" i="16"/>
  <c r="AE166" i="16"/>
  <c r="V166" i="16"/>
  <c r="M166" i="16"/>
  <c r="X166" i="16"/>
  <c r="N166" i="16"/>
  <c r="AA166" i="16"/>
  <c r="O166" i="16"/>
  <c r="W166" i="16"/>
  <c r="AB166" i="16"/>
  <c r="AF265" i="16"/>
  <c r="X265" i="16"/>
  <c r="P265" i="16"/>
  <c r="Z265" i="16"/>
  <c r="Q265" i="16"/>
  <c r="W265" i="16"/>
  <c r="M265" i="16"/>
  <c r="AC265" i="16"/>
  <c r="R265" i="16"/>
  <c r="AB265" i="16"/>
  <c r="O265" i="16"/>
  <c r="U265" i="16"/>
  <c r="AE265" i="16"/>
  <c r="T265" i="16"/>
  <c r="H265" i="16"/>
  <c r="N265" i="16"/>
  <c r="L265" i="16"/>
  <c r="AK265" i="16" s="1"/>
  <c r="V265" i="16"/>
  <c r="AE300" i="16"/>
  <c r="W300" i="16"/>
  <c r="O300" i="16"/>
  <c r="AD300" i="16"/>
  <c r="U300" i="16"/>
  <c r="L300" i="16"/>
  <c r="AK300" i="16" s="1"/>
  <c r="AF300" i="16"/>
  <c r="T300" i="16"/>
  <c r="AA300" i="16"/>
  <c r="P300" i="16"/>
  <c r="Z300" i="16"/>
  <c r="N300" i="16"/>
  <c r="S300" i="16"/>
  <c r="H300" i="16"/>
  <c r="AC300" i="16"/>
  <c r="R300" i="16"/>
  <c r="X300" i="16"/>
  <c r="V300" i="16"/>
  <c r="AB300" i="16"/>
  <c r="V301" i="16"/>
  <c r="Z332" i="16"/>
  <c r="R332" i="16"/>
  <c r="AB332" i="16"/>
  <c r="S332" i="16"/>
  <c r="X332" i="16"/>
  <c r="N332" i="16"/>
  <c r="AC332" i="16"/>
  <c r="P332" i="16"/>
  <c r="AD332" i="16"/>
  <c r="O332" i="16"/>
  <c r="AA332" i="16"/>
  <c r="M332" i="16"/>
  <c r="U332" i="16"/>
  <c r="H332" i="16"/>
  <c r="AF332" i="16"/>
  <c r="T332" i="16"/>
  <c r="V332" i="16"/>
  <c r="Q332" i="16"/>
  <c r="Y332" i="16"/>
  <c r="AD368" i="16"/>
  <c r="V368" i="16"/>
  <c r="N368" i="16"/>
  <c r="Z368" i="16"/>
  <c r="Q368" i="16"/>
  <c r="W368" i="16"/>
  <c r="L368" i="16"/>
  <c r="AK368" i="16" s="1"/>
  <c r="AC368" i="16"/>
  <c r="S368" i="16"/>
  <c r="H368" i="16"/>
  <c r="AF368" i="16"/>
  <c r="R368" i="16"/>
  <c r="Y368" i="16"/>
  <c r="X368" i="16"/>
  <c r="AE368" i="16"/>
  <c r="O368" i="16"/>
  <c r="AB368" i="16"/>
  <c r="M368" i="16"/>
  <c r="AA368" i="16"/>
  <c r="U368" i="16"/>
  <c r="T368" i="16"/>
  <c r="P368" i="16"/>
  <c r="AE286" i="16"/>
  <c r="W286" i="16"/>
  <c r="O286" i="16"/>
  <c r="Z286" i="16"/>
  <c r="Q286" i="16"/>
  <c r="AB286" i="16"/>
  <c r="R286" i="16"/>
  <c r="AF286" i="16"/>
  <c r="T286" i="16"/>
  <c r="H286" i="16"/>
  <c r="AD286" i="16"/>
  <c r="S286" i="16"/>
  <c r="X286" i="16"/>
  <c r="L286" i="16"/>
  <c r="AK286" i="16" s="1"/>
  <c r="V286" i="16"/>
  <c r="P286" i="16"/>
  <c r="N286" i="16"/>
  <c r="Y286" i="16"/>
  <c r="AA284" i="16"/>
  <c r="S284" i="16"/>
  <c r="AF284" i="16"/>
  <c r="W284" i="16"/>
  <c r="N284" i="16"/>
  <c r="AC284" i="16"/>
  <c r="R284" i="16"/>
  <c r="Z284" i="16"/>
  <c r="O284" i="16"/>
  <c r="Y284" i="16"/>
  <c r="M284" i="16"/>
  <c r="AE284" i="16"/>
  <c r="T284" i="16"/>
  <c r="AD284" i="16"/>
  <c r="Q284" i="16"/>
  <c r="AA310" i="16"/>
  <c r="S310" i="16"/>
  <c r="Z310" i="16"/>
  <c r="Q310" i="16"/>
  <c r="X310" i="16"/>
  <c r="N310" i="16"/>
  <c r="AB310" i="16"/>
  <c r="O310" i="16"/>
  <c r="Y310" i="16"/>
  <c r="M310" i="16"/>
  <c r="AE310" i="16"/>
  <c r="T310" i="16"/>
  <c r="AD310" i="16"/>
  <c r="R310" i="16"/>
  <c r="AB357" i="16"/>
  <c r="T357" i="16"/>
  <c r="L357" i="16"/>
  <c r="AK357" i="16" s="1"/>
  <c r="AF357" i="16"/>
  <c r="W357" i="16"/>
  <c r="N357" i="16"/>
  <c r="AA357" i="16"/>
  <c r="Q357" i="16"/>
  <c r="X357" i="16"/>
  <c r="M357" i="16"/>
  <c r="S357" i="16"/>
  <c r="Y357" i="16"/>
  <c r="H357" i="16"/>
  <c r="V357" i="16"/>
  <c r="AD357" i="16"/>
  <c r="O357" i="16"/>
  <c r="AC357" i="16"/>
  <c r="AD375" i="16"/>
  <c r="V375" i="16"/>
  <c r="N375" i="16"/>
  <c r="AF375" i="16"/>
  <c r="W375" i="16"/>
  <c r="M375" i="16"/>
  <c r="Y375" i="16"/>
  <c r="O375" i="16"/>
  <c r="AE375" i="16"/>
  <c r="T375" i="16"/>
  <c r="AA375" i="16"/>
  <c r="L375" i="16"/>
  <c r="AK375" i="16" s="1"/>
  <c r="S375" i="16"/>
  <c r="R375" i="16"/>
  <c r="Z375" i="16"/>
  <c r="X375" i="16"/>
  <c r="H375" i="16"/>
  <c r="AF374" i="16"/>
  <c r="X374" i="16"/>
  <c r="P374" i="16"/>
  <c r="AD374" i="16"/>
  <c r="U374" i="16"/>
  <c r="L374" i="16"/>
  <c r="AK374" i="16" s="1"/>
  <c r="AC374" i="16"/>
  <c r="S374" i="16"/>
  <c r="H374" i="16"/>
  <c r="Z374" i="16"/>
  <c r="O374" i="16"/>
  <c r="AA374" i="16"/>
  <c r="M374" i="16"/>
  <c r="Q374" i="16"/>
  <c r="AE374" i="16"/>
  <c r="N374" i="16"/>
  <c r="V374" i="16"/>
  <c r="T374" i="16"/>
  <c r="AB376" i="16"/>
  <c r="T376" i="16"/>
  <c r="L376" i="16"/>
  <c r="AK376" i="16" s="1"/>
  <c r="X376" i="16"/>
  <c r="O376" i="16"/>
  <c r="AD376" i="16"/>
  <c r="S376" i="16"/>
  <c r="H376" i="16"/>
  <c r="Z376" i="16"/>
  <c r="P376" i="16"/>
  <c r="AC376" i="16"/>
  <c r="N376" i="16"/>
  <c r="Y376" i="16"/>
  <c r="W376" i="16"/>
  <c r="AF376" i="16"/>
  <c r="Q376" i="16"/>
  <c r="AE376" i="16"/>
  <c r="M376" i="16"/>
  <c r="Z339" i="16"/>
  <c r="R339" i="16"/>
  <c r="AF339" i="16"/>
  <c r="W339" i="16"/>
  <c r="N339" i="16"/>
  <c r="X339" i="16"/>
  <c r="M339" i="16"/>
  <c r="AD339" i="16"/>
  <c r="S339" i="16"/>
  <c r="AC339" i="16"/>
  <c r="P339" i="16"/>
  <c r="AB339" i="16"/>
  <c r="O339" i="16"/>
  <c r="U339" i="16"/>
  <c r="H339" i="16"/>
  <c r="T339" i="16"/>
  <c r="AC448" i="16"/>
  <c r="U448" i="16"/>
  <c r="M448" i="16"/>
  <c r="AF448" i="16"/>
  <c r="X448" i="16"/>
  <c r="P448" i="16"/>
  <c r="Z448" i="16"/>
  <c r="O448" i="16"/>
  <c r="AD448" i="16"/>
  <c r="R448" i="16"/>
  <c r="Y448" i="16"/>
  <c r="L448" i="16"/>
  <c r="AK448" i="16" s="1"/>
  <c r="W448" i="16"/>
  <c r="H448" i="16"/>
  <c r="S448" i="16"/>
  <c r="AA448" i="16"/>
  <c r="V448" i="16"/>
  <c r="T448" i="16"/>
  <c r="Q448" i="16"/>
  <c r="N448" i="16"/>
  <c r="AE448" i="16"/>
  <c r="AB448" i="16"/>
  <c r="AD398" i="16"/>
  <c r="V398" i="16"/>
  <c r="N398" i="16"/>
  <c r="AB398" i="16"/>
  <c r="S398" i="16"/>
  <c r="X398" i="16"/>
  <c r="M398" i="16"/>
  <c r="AE398" i="16"/>
  <c r="T398" i="16"/>
  <c r="AA398" i="16"/>
  <c r="O398" i="16"/>
  <c r="R398" i="16"/>
  <c r="Q398" i="16"/>
  <c r="AC398" i="16"/>
  <c r="L398" i="16"/>
  <c r="AK398" i="16" s="1"/>
  <c r="Y398" i="16"/>
  <c r="W398" i="16"/>
  <c r="H398" i="16"/>
  <c r="AE454" i="16"/>
  <c r="W454" i="16"/>
  <c r="O454" i="16"/>
  <c r="Z454" i="16"/>
  <c r="R454" i="16"/>
  <c r="V454" i="16"/>
  <c r="L454" i="16"/>
  <c r="AK454" i="16" s="1"/>
  <c r="Y454" i="16"/>
  <c r="M454" i="16"/>
  <c r="AF454" i="16"/>
  <c r="T454" i="16"/>
  <c r="H454" i="16"/>
  <c r="U454" i="16"/>
  <c r="AD454" i="16"/>
  <c r="P454" i="16"/>
  <c r="X454" i="16"/>
  <c r="AA454" i="16"/>
  <c r="S454" i="16"/>
  <c r="Q454" i="16"/>
  <c r="N454" i="16"/>
  <c r="AC454" i="16"/>
  <c r="AB454" i="16"/>
  <c r="AB184" i="16"/>
  <c r="T184" i="16"/>
  <c r="L184" i="16"/>
  <c r="AK184" i="16" s="1"/>
  <c r="AF184" i="16"/>
  <c r="W184" i="16"/>
  <c r="N184" i="16"/>
  <c r="AD184" i="16"/>
  <c r="S184" i="16"/>
  <c r="H184" i="16"/>
  <c r="X184" i="16"/>
  <c r="Y184" i="16"/>
  <c r="Z185" i="16"/>
  <c r="R185" i="16"/>
  <c r="AF185" i="16"/>
  <c r="W185" i="16"/>
  <c r="N185" i="16"/>
  <c r="X185" i="16"/>
  <c r="M185" i="16"/>
  <c r="AE185" i="16"/>
  <c r="T185" i="16"/>
  <c r="H185" i="16"/>
  <c r="Y185" i="16"/>
  <c r="AD209" i="16"/>
  <c r="V209" i="16"/>
  <c r="N209" i="16"/>
  <c r="AA209" i="16"/>
  <c r="R209" i="16"/>
  <c r="H209" i="16"/>
  <c r="Y209" i="16"/>
  <c r="O209" i="16"/>
  <c r="W209" i="16"/>
  <c r="X209" i="16"/>
  <c r="AB217" i="16"/>
  <c r="T217" i="16"/>
  <c r="L217" i="16"/>
  <c r="AK217" i="16" s="1"/>
  <c r="AF217" i="16"/>
  <c r="W217" i="16"/>
  <c r="N217" i="16"/>
  <c r="AA217" i="16"/>
  <c r="Q217" i="16"/>
  <c r="AD217" i="16"/>
  <c r="R217" i="16"/>
  <c r="V217" i="16"/>
  <c r="Z217" i="16"/>
  <c r="AF226" i="16"/>
  <c r="X226" i="16"/>
  <c r="P226" i="16"/>
  <c r="AB226" i="16"/>
  <c r="S226" i="16"/>
  <c r="V226" i="16"/>
  <c r="L226" i="16"/>
  <c r="AK226" i="16" s="1"/>
  <c r="U226" i="16"/>
  <c r="AA226" i="16"/>
  <c r="O226" i="16"/>
  <c r="Z226" i="16"/>
  <c r="N226" i="16"/>
  <c r="AD226" i="16"/>
  <c r="Y319" i="16"/>
  <c r="Q319" i="16"/>
  <c r="H319" i="16"/>
  <c r="AB319" i="16"/>
  <c r="S319" i="16"/>
  <c r="AC319" i="16"/>
  <c r="R319" i="16"/>
  <c r="X319" i="16"/>
  <c r="M319" i="16"/>
  <c r="V319" i="16"/>
  <c r="U319" i="16"/>
  <c r="AA319" i="16"/>
  <c r="N319" i="16"/>
  <c r="Z319" i="16"/>
  <c r="L319" i="16"/>
  <c r="AK319" i="16" s="1"/>
  <c r="Q339" i="16"/>
  <c r="AD341" i="16"/>
  <c r="V341" i="16"/>
  <c r="N341" i="16"/>
  <c r="Y341" i="16"/>
  <c r="P341" i="16"/>
  <c r="W341" i="16"/>
  <c r="L341" i="16"/>
  <c r="AK341" i="16" s="1"/>
  <c r="X341" i="16"/>
  <c r="AC341" i="16"/>
  <c r="Q341" i="16"/>
  <c r="AB341" i="16"/>
  <c r="O341" i="16"/>
  <c r="T341" i="16"/>
  <c r="AF341" i="16"/>
  <c r="S341" i="16"/>
  <c r="AD349" i="16"/>
  <c r="V349" i="16"/>
  <c r="N349" i="16"/>
  <c r="AA349" i="16"/>
  <c r="R349" i="16"/>
  <c r="H349" i="16"/>
  <c r="Y349" i="16"/>
  <c r="O349" i="16"/>
  <c r="AB349" i="16"/>
  <c r="P349" i="16"/>
  <c r="AF349" i="16"/>
  <c r="S349" i="16"/>
  <c r="AE349" i="16"/>
  <c r="Q349" i="16"/>
  <c r="W349" i="16"/>
  <c r="U349" i="16"/>
  <c r="AE357" i="16"/>
  <c r="AB374" i="16"/>
  <c r="AC375" i="16"/>
  <c r="AA376" i="16"/>
  <c r="AB384" i="16"/>
  <c r="T384" i="16"/>
  <c r="L384" i="16"/>
  <c r="AK384" i="16" s="1"/>
  <c r="Y384" i="16"/>
  <c r="P384" i="16"/>
  <c r="W384" i="16"/>
  <c r="M384" i="16"/>
  <c r="AD384" i="16"/>
  <c r="S384" i="16"/>
  <c r="H384" i="16"/>
  <c r="AE384" i="16"/>
  <c r="Q384" i="16"/>
  <c r="Z384" i="16"/>
  <c r="X384" i="16"/>
  <c r="AF384" i="16"/>
  <c r="O384" i="16"/>
  <c r="AC384" i="16"/>
  <c r="N384" i="16"/>
  <c r="P398" i="16"/>
  <c r="R238" i="12"/>
  <c r="G238" i="12" s="1"/>
  <c r="R284" i="12"/>
  <c r="G284" i="12" s="1"/>
  <c r="R299" i="12"/>
  <c r="G299" i="12" s="1"/>
  <c r="R328" i="12"/>
  <c r="G328" i="12" s="1"/>
  <c r="R13" i="13"/>
  <c r="G13" i="13" s="1"/>
  <c r="R17" i="13"/>
  <c r="R24" i="13"/>
  <c r="G24" i="13" s="1"/>
  <c r="R99" i="13"/>
  <c r="G99" i="13" s="1"/>
  <c r="R111" i="13"/>
  <c r="G111" i="13" s="1"/>
  <c r="R159" i="13"/>
  <c r="G159" i="13" s="1"/>
  <c r="R160" i="13"/>
  <c r="R161" i="13"/>
  <c r="R162" i="13"/>
  <c r="R163" i="13"/>
  <c r="R164" i="13"/>
  <c r="R229" i="13"/>
  <c r="G229" i="13" s="1"/>
  <c r="R243" i="13"/>
  <c r="G243" i="13" s="1"/>
  <c r="R244" i="13"/>
  <c r="R245" i="13"/>
  <c r="R246" i="13"/>
  <c r="R296" i="13"/>
  <c r="G296" i="13" s="1"/>
  <c r="R306" i="13"/>
  <c r="G306" i="13" s="1"/>
  <c r="R346" i="13"/>
  <c r="G346" i="13" s="1"/>
  <c r="R347" i="13"/>
  <c r="R348" i="13"/>
  <c r="R349" i="13"/>
  <c r="R14" i="14"/>
  <c r="G14" i="14" s="1"/>
  <c r="R115" i="14"/>
  <c r="G115" i="14" s="1"/>
  <c r="R116" i="14"/>
  <c r="R117" i="14"/>
  <c r="R118" i="14"/>
  <c r="R119" i="14"/>
  <c r="R120" i="14"/>
  <c r="R121" i="14"/>
  <c r="R126" i="14"/>
  <c r="G126" i="14" s="1"/>
  <c r="R237" i="14"/>
  <c r="G237" i="14" s="1"/>
  <c r="R278" i="14"/>
  <c r="G278" i="14" s="1"/>
  <c r="R279" i="14"/>
  <c r="R280" i="14"/>
  <c r="R281" i="14"/>
  <c r="R282" i="14"/>
  <c r="R283" i="14"/>
  <c r="R284" i="14"/>
  <c r="R288" i="14"/>
  <c r="G288" i="14" s="1"/>
  <c r="AB329" i="14"/>
  <c r="T329" i="14"/>
  <c r="L329" i="14"/>
  <c r="S329" i="14"/>
  <c r="AC329" i="14"/>
  <c r="AE344" i="14"/>
  <c r="W344" i="14"/>
  <c r="O344" i="14"/>
  <c r="S344" i="14"/>
  <c r="AB344" i="14"/>
  <c r="AA372" i="14"/>
  <c r="S372" i="14"/>
  <c r="K372" i="14"/>
  <c r="AJ372" i="14" s="1"/>
  <c r="T372" i="14"/>
  <c r="AC372" i="14"/>
  <c r="AD387" i="14"/>
  <c r="V387" i="14"/>
  <c r="N387" i="14"/>
  <c r="S387" i="14"/>
  <c r="AB387" i="14"/>
  <c r="AB409" i="14"/>
  <c r="T409" i="14"/>
  <c r="L409" i="14"/>
  <c r="S409" i="14"/>
  <c r="AC409" i="14"/>
  <c r="AE424" i="14"/>
  <c r="W424" i="14"/>
  <c r="O424" i="14"/>
  <c r="S424" i="14"/>
  <c r="AB424" i="14"/>
  <c r="X442" i="14"/>
  <c r="P442" i="14"/>
  <c r="S442" i="14"/>
  <c r="AB442" i="14"/>
  <c r="AA450" i="14"/>
  <c r="S450" i="14"/>
  <c r="K450" i="14"/>
  <c r="AJ450" i="14" s="1"/>
  <c r="T450" i="14"/>
  <c r="AC450" i="14"/>
  <c r="AC459" i="14"/>
  <c r="U459" i="14"/>
  <c r="M459" i="14"/>
  <c r="S459" i="14"/>
  <c r="AB459" i="14"/>
  <c r="AD465" i="14"/>
  <c r="V465" i="14"/>
  <c r="N465" i="14"/>
  <c r="S465" i="14"/>
  <c r="AB465" i="14"/>
  <c r="AE480" i="14"/>
  <c r="W480" i="14"/>
  <c r="O480" i="14"/>
  <c r="S480" i="14"/>
  <c r="AB480" i="14"/>
  <c r="AC505" i="14"/>
  <c r="U505" i="14"/>
  <c r="M505" i="14"/>
  <c r="S505" i="14"/>
  <c r="AB505" i="14"/>
  <c r="AA512" i="14"/>
  <c r="S512" i="14"/>
  <c r="K512" i="14"/>
  <c r="AJ512" i="14" s="1"/>
  <c r="T512" i="14"/>
  <c r="AC512" i="14"/>
  <c r="AD520" i="14"/>
  <c r="V520" i="14"/>
  <c r="N520" i="14"/>
  <c r="S520" i="14"/>
  <c r="AB520" i="14"/>
  <c r="Y527" i="14"/>
  <c r="Q527" i="14"/>
  <c r="S527" i="14"/>
  <c r="AB527" i="14"/>
  <c r="Y531" i="14"/>
  <c r="Q531" i="14"/>
  <c r="S531" i="14"/>
  <c r="AB531" i="14"/>
  <c r="Y535" i="14"/>
  <c r="Q535" i="14"/>
  <c r="S535" i="14"/>
  <c r="AB535" i="14"/>
  <c r="Y539" i="14"/>
  <c r="Q539" i="14"/>
  <c r="S539" i="14"/>
  <c r="AB539" i="14"/>
  <c r="AB549" i="14"/>
  <c r="T549" i="14"/>
  <c r="L549" i="14"/>
  <c r="S549" i="14"/>
  <c r="AC549" i="14"/>
  <c r="AC580" i="14"/>
  <c r="U580" i="14"/>
  <c r="M580" i="14"/>
  <c r="S580" i="14"/>
  <c r="AB580" i="14"/>
  <c r="AE584" i="14"/>
  <c r="W584" i="14"/>
  <c r="O584" i="14"/>
  <c r="G584" i="14" s="1"/>
  <c r="S584" i="14"/>
  <c r="AB584" i="14"/>
  <c r="AC601" i="14"/>
  <c r="U601" i="14"/>
  <c r="M601" i="14"/>
  <c r="S601" i="14"/>
  <c r="AB601" i="14"/>
  <c r="AA616" i="14"/>
  <c r="S616" i="14"/>
  <c r="K616" i="14"/>
  <c r="AJ616" i="14" s="1"/>
  <c r="T616" i="14"/>
  <c r="AC616" i="14"/>
  <c r="AE621" i="14"/>
  <c r="W621" i="14"/>
  <c r="O621" i="14"/>
  <c r="S621" i="14"/>
  <c r="AB621" i="14"/>
  <c r="AA636" i="14"/>
  <c r="S636" i="14"/>
  <c r="K636" i="14"/>
  <c r="AJ636" i="14" s="1"/>
  <c r="T636" i="14"/>
  <c r="AC636" i="14"/>
  <c r="AE641" i="14"/>
  <c r="W641" i="14"/>
  <c r="O641" i="14"/>
  <c r="S641" i="14"/>
  <c r="AB641" i="14"/>
  <c r="X669" i="14"/>
  <c r="P669" i="14"/>
  <c r="S669" i="14"/>
  <c r="AB669" i="14"/>
  <c r="AC699" i="14"/>
  <c r="U699" i="14"/>
  <c r="M699" i="14"/>
  <c r="S699" i="14"/>
  <c r="AB699" i="14"/>
  <c r="AE703" i="14"/>
  <c r="W703" i="14"/>
  <c r="O703" i="14"/>
  <c r="G703" i="14" s="1"/>
  <c r="S703" i="14"/>
  <c r="AB703" i="14"/>
  <c r="AE723" i="14"/>
  <c r="W723" i="14"/>
  <c r="O723" i="14"/>
  <c r="G723" i="14" s="1"/>
  <c r="S723" i="14"/>
  <c r="AB723" i="14"/>
  <c r="AD757" i="14"/>
  <c r="V757" i="14"/>
  <c r="N757" i="14"/>
  <c r="G757" i="14" s="1"/>
  <c r="S757" i="14"/>
  <c r="AB757" i="14"/>
  <c r="AB54" i="16"/>
  <c r="T54" i="16"/>
  <c r="L54" i="16"/>
  <c r="AK54" i="16" s="1"/>
  <c r="AD54" i="16"/>
  <c r="U54" i="16"/>
  <c r="V54" i="16"/>
  <c r="AF54" i="16"/>
  <c r="Z173" i="16"/>
  <c r="R173" i="16"/>
  <c r="AA173" i="16"/>
  <c r="Q173" i="16"/>
  <c r="H173" i="16"/>
  <c r="W173" i="16"/>
  <c r="M173" i="16"/>
  <c r="AC173" i="16"/>
  <c r="P173" i="16"/>
  <c r="X173" i="16"/>
  <c r="AB210" i="16"/>
  <c r="T210" i="16"/>
  <c r="L210" i="16"/>
  <c r="AK210" i="16" s="1"/>
  <c r="AC210" i="16"/>
  <c r="S210" i="16"/>
  <c r="AD210" i="16"/>
  <c r="R210" i="16"/>
  <c r="H210" i="16"/>
  <c r="AF210" i="16"/>
  <c r="U210" i="16"/>
  <c r="X210" i="16"/>
  <c r="AB236" i="16"/>
  <c r="T236" i="16"/>
  <c r="L236" i="16"/>
  <c r="AK236" i="16" s="1"/>
  <c r="X236" i="16"/>
  <c r="O236" i="16"/>
  <c r="AA236" i="16"/>
  <c r="Q236" i="16"/>
  <c r="V236" i="16"/>
  <c r="AC236" i="16"/>
  <c r="P236" i="16"/>
  <c r="Z236" i="16"/>
  <c r="N236" i="16"/>
  <c r="AE236" i="16"/>
  <c r="Z245" i="16"/>
  <c r="R245" i="16"/>
  <c r="Y245" i="16"/>
  <c r="P245" i="16"/>
  <c r="W245" i="16"/>
  <c r="M245" i="16"/>
  <c r="AF245" i="16"/>
  <c r="U245" i="16"/>
  <c r="AE245" i="16"/>
  <c r="T245" i="16"/>
  <c r="H245" i="16"/>
  <c r="AA245" i="16"/>
  <c r="N245" i="16"/>
  <c r="X245" i="16"/>
  <c r="L245" i="16"/>
  <c r="AK245" i="16" s="1"/>
  <c r="AB284" i="16"/>
  <c r="AC310" i="16"/>
  <c r="V339" i="16"/>
  <c r="AB369" i="16"/>
  <c r="T369" i="16"/>
  <c r="L369" i="16"/>
  <c r="AK369" i="16" s="1"/>
  <c r="AA369" i="16"/>
  <c r="R369" i="16"/>
  <c r="H369" i="16"/>
  <c r="AC369" i="16"/>
  <c r="Q369" i="16"/>
  <c r="X369" i="16"/>
  <c r="N369" i="16"/>
  <c r="U369" i="16"/>
  <c r="AE369" i="16"/>
  <c r="O369" i="16"/>
  <c r="AD369" i="16"/>
  <c r="M369" i="16"/>
  <c r="V369" i="16"/>
  <c r="S369" i="16"/>
  <c r="AD390" i="16"/>
  <c r="V390" i="16"/>
  <c r="N390" i="16"/>
  <c r="AA390" i="16"/>
  <c r="R390" i="16"/>
  <c r="H390" i="16"/>
  <c r="X390" i="16"/>
  <c r="M390" i="16"/>
  <c r="AE390" i="16"/>
  <c r="T390" i="16"/>
  <c r="AF390" i="16"/>
  <c r="Q390" i="16"/>
  <c r="Y390" i="16"/>
  <c r="W390" i="16"/>
  <c r="S390" i="16"/>
  <c r="AC390" i="16"/>
  <c r="O390" i="16"/>
  <c r="AB390" i="16"/>
  <c r="L390" i="16"/>
  <c r="AK390" i="16" s="1"/>
  <c r="U398" i="16"/>
  <c r="AD405" i="16"/>
  <c r="V405" i="16"/>
  <c r="N405" i="16"/>
  <c r="Y405" i="16"/>
  <c r="P405" i="16"/>
  <c r="Z405" i="16"/>
  <c r="O405" i="16"/>
  <c r="AF405" i="16"/>
  <c r="U405" i="16"/>
  <c r="T405" i="16"/>
  <c r="AA405" i="16"/>
  <c r="AC417" i="16"/>
  <c r="U417" i="16"/>
  <c r="M417" i="16"/>
  <c r="AF417" i="16"/>
  <c r="X417" i="16"/>
  <c r="P417" i="16"/>
  <c r="AA417" i="16"/>
  <c r="Q417" i="16"/>
  <c r="AD417" i="16"/>
  <c r="R417" i="16"/>
  <c r="Y417" i="16"/>
  <c r="L417" i="16"/>
  <c r="AK417" i="16" s="1"/>
  <c r="AB417" i="16"/>
  <c r="AE417" i="16"/>
  <c r="Z440" i="16"/>
  <c r="Y495" i="16"/>
  <c r="Q495" i="16"/>
  <c r="H495" i="16"/>
  <c r="AC495" i="16"/>
  <c r="U495" i="16"/>
  <c r="M495" i="16"/>
  <c r="AB495" i="16"/>
  <c r="T495" i="16"/>
  <c r="L495" i="16"/>
  <c r="AK495" i="16" s="1"/>
  <c r="AD495" i="16"/>
  <c r="P495" i="16"/>
  <c r="AA495" i="16"/>
  <c r="O495" i="16"/>
  <c r="R495" i="16"/>
  <c r="Z495" i="16"/>
  <c r="W495" i="16"/>
  <c r="S495" i="16"/>
  <c r="N495" i="16"/>
  <c r="V495" i="16"/>
  <c r="H255" i="16"/>
  <c r="O257" i="16"/>
  <c r="AA257" i="16"/>
  <c r="M311" i="16"/>
  <c r="X311" i="16"/>
  <c r="AE312" i="16"/>
  <c r="W312" i="16"/>
  <c r="O312" i="16"/>
  <c r="AC312" i="16"/>
  <c r="T312" i="16"/>
  <c r="X312" i="16"/>
  <c r="M312" i="16"/>
  <c r="V312" i="16"/>
  <c r="M318" i="16"/>
  <c r="AB318" i="16"/>
  <c r="AF359" i="16"/>
  <c r="X359" i="16"/>
  <c r="P359" i="16"/>
  <c r="W359" i="16"/>
  <c r="N359" i="16"/>
  <c r="Z359" i="16"/>
  <c r="O359" i="16"/>
  <c r="AE359" i="16"/>
  <c r="U359" i="16"/>
  <c r="AB359" i="16"/>
  <c r="M359" i="16"/>
  <c r="AA359" i="16"/>
  <c r="Q377" i="16"/>
  <c r="AF377" i="16"/>
  <c r="S385" i="16"/>
  <c r="AB399" i="16"/>
  <c r="T399" i="16"/>
  <c r="L399" i="16"/>
  <c r="AK399" i="16" s="1"/>
  <c r="AD399" i="16"/>
  <c r="U399" i="16"/>
  <c r="AC399" i="16"/>
  <c r="R399" i="16"/>
  <c r="Y399" i="16"/>
  <c r="O399" i="16"/>
  <c r="AA399" i="16"/>
  <c r="N399" i="16"/>
  <c r="Z399" i="16"/>
  <c r="L405" i="16"/>
  <c r="AK405" i="16" s="1"/>
  <c r="AB405" i="16"/>
  <c r="N417" i="16"/>
  <c r="S427" i="16"/>
  <c r="T462" i="16"/>
  <c r="X495" i="16"/>
  <c r="AD255" i="16"/>
  <c r="V255" i="16"/>
  <c r="N255" i="16"/>
  <c r="AC255" i="16"/>
  <c r="T255" i="16"/>
  <c r="X255" i="16"/>
  <c r="M255" i="16"/>
  <c r="W255" i="16"/>
  <c r="P257" i="16"/>
  <c r="AB257" i="16"/>
  <c r="AD262" i="16"/>
  <c r="V262" i="16"/>
  <c r="N262" i="16"/>
  <c r="X262" i="16"/>
  <c r="O262" i="16"/>
  <c r="W262" i="16"/>
  <c r="L262" i="16"/>
  <c r="AK262" i="16" s="1"/>
  <c r="Y262" i="16"/>
  <c r="N311" i="16"/>
  <c r="Z311" i="16"/>
  <c r="L312" i="16"/>
  <c r="AK312" i="16" s="1"/>
  <c r="Y312" i="16"/>
  <c r="O318" i="16"/>
  <c r="AC318" i="16"/>
  <c r="AF367" i="16"/>
  <c r="X367" i="16"/>
  <c r="P367" i="16"/>
  <c r="Y367" i="16"/>
  <c r="O367" i="16"/>
  <c r="AC367" i="16"/>
  <c r="S367" i="16"/>
  <c r="H367" i="16"/>
  <c r="Z367" i="16"/>
  <c r="N367" i="16"/>
  <c r="AE367" i="16"/>
  <c r="R367" i="16"/>
  <c r="AA367" i="16"/>
  <c r="M399" i="16"/>
  <c r="AE399" i="16"/>
  <c r="AF404" i="16"/>
  <c r="X404" i="16"/>
  <c r="P404" i="16"/>
  <c r="W404" i="16"/>
  <c r="N404" i="16"/>
  <c r="AD404" i="16"/>
  <c r="T404" i="16"/>
  <c r="AA404" i="16"/>
  <c r="Q404" i="16"/>
  <c r="S404" i="16"/>
  <c r="Z404" i="16"/>
  <c r="M405" i="16"/>
  <c r="AC405" i="16"/>
  <c r="AE412" i="16"/>
  <c r="W412" i="16"/>
  <c r="O412" i="16"/>
  <c r="Z412" i="16"/>
  <c r="R412" i="16"/>
  <c r="X412" i="16"/>
  <c r="M412" i="16"/>
  <c r="AF412" i="16"/>
  <c r="T412" i="16"/>
  <c r="H412" i="16"/>
  <c r="AB412" i="16"/>
  <c r="P412" i="16"/>
  <c r="AD412" i="16"/>
  <c r="N412" i="16"/>
  <c r="AC412" i="16"/>
  <c r="O417" i="16"/>
  <c r="Y419" i="16"/>
  <c r="Q419" i="16"/>
  <c r="H419" i="16"/>
  <c r="AB419" i="16"/>
  <c r="T419" i="16"/>
  <c r="L419" i="16"/>
  <c r="AK419" i="16" s="1"/>
  <c r="AC419" i="16"/>
  <c r="R419" i="16"/>
  <c r="Z419" i="16"/>
  <c r="N419" i="16"/>
  <c r="V419" i="16"/>
  <c r="AD419" i="16"/>
  <c r="M419" i="16"/>
  <c r="U419" i="16"/>
  <c r="AF419" i="16"/>
  <c r="X427" i="16"/>
  <c r="Y462" i="16"/>
  <c r="AE495" i="16"/>
  <c r="AB462" i="16"/>
  <c r="AF495" i="16"/>
  <c r="AA22" i="17"/>
  <c r="S22" i="17"/>
  <c r="AE22" i="17"/>
  <c r="W22" i="17"/>
  <c r="O22" i="17"/>
  <c r="AD22" i="17"/>
  <c r="V22" i="17"/>
  <c r="N22" i="17"/>
  <c r="T22" i="17"/>
  <c r="AF22" i="17"/>
  <c r="R22" i="17"/>
  <c r="AB22" i="17"/>
  <c r="L22" i="17"/>
  <c r="AK22" i="17" s="1"/>
  <c r="X22" i="17"/>
  <c r="Q22" i="17"/>
  <c r="Y22" i="17"/>
  <c r="U22" i="17"/>
  <c r="P22" i="17"/>
  <c r="M22" i="17"/>
  <c r="AC22" i="17"/>
  <c r="Z22" i="17"/>
  <c r="AC440" i="16"/>
  <c r="U440" i="16"/>
  <c r="M440" i="16"/>
  <c r="AF440" i="16"/>
  <c r="X440" i="16"/>
  <c r="P440" i="16"/>
  <c r="AE440" i="16"/>
  <c r="T440" i="16"/>
  <c r="Y440" i="16"/>
  <c r="L440" i="16"/>
  <c r="AK440" i="16" s="1"/>
  <c r="S440" i="16"/>
  <c r="H440" i="16"/>
  <c r="AB440" i="16"/>
  <c r="N440" i="16"/>
  <c r="W440" i="16"/>
  <c r="AD440" i="16"/>
  <c r="O440" i="16"/>
  <c r="Y468" i="16"/>
  <c r="Q468" i="16"/>
  <c r="H468" i="16"/>
  <c r="AC468" i="16"/>
  <c r="U468" i="16"/>
  <c r="M468" i="16"/>
  <c r="AB468" i="16"/>
  <c r="T468" i="16"/>
  <c r="L468" i="16"/>
  <c r="AK468" i="16" s="1"/>
  <c r="V468" i="16"/>
  <c r="AF468" i="16"/>
  <c r="R468" i="16"/>
  <c r="AA468" i="16"/>
  <c r="N468" i="16"/>
  <c r="S468" i="16"/>
  <c r="AE468" i="16"/>
  <c r="W468" i="16"/>
  <c r="Q440" i="16"/>
  <c r="O468" i="16"/>
  <c r="R352" i="14"/>
  <c r="G352" i="14" s="1"/>
  <c r="R353" i="14"/>
  <c r="R354" i="14"/>
  <c r="R355" i="14"/>
  <c r="R356" i="14"/>
  <c r="R357" i="14"/>
  <c r="R358" i="14"/>
  <c r="R363" i="14"/>
  <c r="G363" i="14" s="1"/>
  <c r="R447" i="14"/>
  <c r="G447" i="14" s="1"/>
  <c r="R488" i="14"/>
  <c r="G488" i="14" s="1"/>
  <c r="R489" i="14"/>
  <c r="R490" i="14"/>
  <c r="R491" i="14"/>
  <c r="R492" i="14"/>
  <c r="R493" i="14"/>
  <c r="R494" i="14"/>
  <c r="R498" i="14"/>
  <c r="G498" i="14" s="1"/>
  <c r="R575" i="14"/>
  <c r="G575" i="14" s="1"/>
  <c r="R587" i="14"/>
  <c r="G587" i="14" s="1"/>
  <c r="R588" i="14"/>
  <c r="R589" i="14"/>
  <c r="R590" i="14"/>
  <c r="R591" i="14"/>
  <c r="R592" i="14"/>
  <c r="R597" i="14"/>
  <c r="G597" i="14" s="1"/>
  <c r="R609" i="14"/>
  <c r="G609" i="14" s="1"/>
  <c r="R610" i="14"/>
  <c r="R611" i="14"/>
  <c r="R612" i="14"/>
  <c r="R629" i="14"/>
  <c r="G629" i="14" s="1"/>
  <c r="R630" i="14"/>
  <c r="R631" i="14"/>
  <c r="R632" i="14"/>
  <c r="R674" i="14"/>
  <c r="G674" i="14" s="1"/>
  <c r="R686" i="14"/>
  <c r="G686" i="14" s="1"/>
  <c r="R687" i="14"/>
  <c r="R688" i="14"/>
  <c r="R689" i="14"/>
  <c r="R694" i="14"/>
  <c r="G694" i="14" s="1"/>
  <c r="R706" i="14"/>
  <c r="G706" i="14" s="1"/>
  <c r="R707" i="14"/>
  <c r="R708" i="14"/>
  <c r="R709" i="14"/>
  <c r="R726" i="14"/>
  <c r="G726" i="14" s="1"/>
  <c r="R727" i="14"/>
  <c r="R728" i="14"/>
  <c r="R729" i="14"/>
  <c r="R769" i="14"/>
  <c r="G769" i="14" s="1"/>
  <c r="R778" i="14"/>
  <c r="G778" i="14" s="1"/>
  <c r="AD150" i="16"/>
  <c r="V150" i="16"/>
  <c r="N150" i="16"/>
  <c r="AC150" i="16"/>
  <c r="T150" i="16"/>
  <c r="U150" i="16"/>
  <c r="AF150" i="16"/>
  <c r="U311" i="16"/>
  <c r="H318" i="16"/>
  <c r="Z377" i="16"/>
  <c r="R377" i="16"/>
  <c r="X377" i="16"/>
  <c r="O377" i="16"/>
  <c r="W377" i="16"/>
  <c r="M377" i="16"/>
  <c r="AD377" i="16"/>
  <c r="T377" i="16"/>
  <c r="AB377" i="16"/>
  <c r="N377" i="16"/>
  <c r="AA377" i="16"/>
  <c r="Z385" i="16"/>
  <c r="R385" i="16"/>
  <c r="Y385" i="16"/>
  <c r="P385" i="16"/>
  <c r="AA385" i="16"/>
  <c r="O385" i="16"/>
  <c r="AF385" i="16"/>
  <c r="V385" i="16"/>
  <c r="L385" i="16"/>
  <c r="AK385" i="16" s="1"/>
  <c r="AD385" i="16"/>
  <c r="Q385" i="16"/>
  <c r="AB385" i="16"/>
  <c r="V399" i="16"/>
  <c r="W405" i="16"/>
  <c r="AC413" i="16"/>
  <c r="U413" i="16"/>
  <c r="M413" i="16"/>
  <c r="AF413" i="16"/>
  <c r="X413" i="16"/>
  <c r="P413" i="16"/>
  <c r="AB413" i="16"/>
  <c r="R413" i="16"/>
  <c r="AA413" i="16"/>
  <c r="O413" i="16"/>
  <c r="W413" i="16"/>
  <c r="S413" i="16"/>
  <c r="AD413" i="16"/>
  <c r="W417" i="16"/>
  <c r="Y427" i="16"/>
  <c r="Q427" i="16"/>
  <c r="H427" i="16"/>
  <c r="AB427" i="16"/>
  <c r="T427" i="16"/>
  <c r="L427" i="16"/>
  <c r="AK427" i="16" s="1"/>
  <c r="W427" i="16"/>
  <c r="M427" i="16"/>
  <c r="AF427" i="16"/>
  <c r="U427" i="16"/>
  <c r="AC427" i="16"/>
  <c r="P427" i="16"/>
  <c r="V427" i="16"/>
  <c r="AD427" i="16"/>
  <c r="N427" i="16"/>
  <c r="R440" i="16"/>
  <c r="AE462" i="16"/>
  <c r="W462" i="16"/>
  <c r="O462" i="16"/>
  <c r="Z462" i="16"/>
  <c r="R462" i="16"/>
  <c r="AA462" i="16"/>
  <c r="P462" i="16"/>
  <c r="AC462" i="16"/>
  <c r="Q462" i="16"/>
  <c r="X462" i="16"/>
  <c r="L462" i="16"/>
  <c r="AK462" i="16" s="1"/>
  <c r="U462" i="16"/>
  <c r="AF462" i="16"/>
  <c r="N462" i="16"/>
  <c r="V462" i="16"/>
  <c r="H462" i="16"/>
  <c r="Y483" i="16"/>
  <c r="Q483" i="16"/>
  <c r="H483" i="16"/>
  <c r="AC483" i="16"/>
  <c r="U483" i="16"/>
  <c r="M483" i="16"/>
  <c r="AB483" i="16"/>
  <c r="T483" i="16"/>
  <c r="L483" i="16"/>
  <c r="AK483" i="16" s="1"/>
  <c r="Z483" i="16"/>
  <c r="N483" i="16"/>
  <c r="X483" i="16"/>
  <c r="S483" i="16"/>
  <c r="AE483" i="16"/>
  <c r="O483" i="16"/>
  <c r="AA483" i="16"/>
  <c r="AF483" i="16"/>
  <c r="AD483" i="16"/>
  <c r="V483" i="16"/>
  <c r="AC87" i="17"/>
  <c r="U87" i="17"/>
  <c r="M87" i="17"/>
  <c r="AB87" i="17"/>
  <c r="S87" i="17"/>
  <c r="X87" i="17"/>
  <c r="O87" i="17"/>
  <c r="AF87" i="17"/>
  <c r="W87" i="17"/>
  <c r="N87" i="17"/>
  <c r="T87" i="17"/>
  <c r="R87" i="17"/>
  <c r="AD87" i="17"/>
  <c r="P87" i="17"/>
  <c r="Y87" i="17"/>
  <c r="Z87" i="17"/>
  <c r="V87" i="17"/>
  <c r="L87" i="17"/>
  <c r="AK87" i="17" s="1"/>
  <c r="AA87" i="17"/>
  <c r="AE87" i="17"/>
  <c r="Q87" i="17"/>
  <c r="H87" i="17"/>
  <c r="Z257" i="16"/>
  <c r="R257" i="16"/>
  <c r="AE257" i="16"/>
  <c r="V257" i="16"/>
  <c r="M257" i="16"/>
  <c r="W257" i="16"/>
  <c r="L257" i="16"/>
  <c r="AK257" i="16" s="1"/>
  <c r="X257" i="16"/>
  <c r="Y311" i="16"/>
  <c r="Q311" i="16"/>
  <c r="H311" i="16"/>
  <c r="AB311" i="16"/>
  <c r="S311" i="16"/>
  <c r="AC311" i="16"/>
  <c r="R311" i="16"/>
  <c r="V311" i="16"/>
  <c r="AA318" i="16"/>
  <c r="S318" i="16"/>
  <c r="Z318" i="16"/>
  <c r="Q318" i="16"/>
  <c r="X318" i="16"/>
  <c r="N318" i="16"/>
  <c r="AD318" i="16"/>
  <c r="R318" i="16"/>
  <c r="W318" i="16"/>
  <c r="U367" i="16"/>
  <c r="L377" i="16"/>
  <c r="AK377" i="16" s="1"/>
  <c r="AC377" i="16"/>
  <c r="M385" i="16"/>
  <c r="AC385" i="16"/>
  <c r="AB391" i="16"/>
  <c r="T391" i="16"/>
  <c r="L391" i="16"/>
  <c r="AK391" i="16" s="1"/>
  <c r="AC391" i="16"/>
  <c r="S391" i="16"/>
  <c r="AA391" i="16"/>
  <c r="Q391" i="16"/>
  <c r="X391" i="16"/>
  <c r="N391" i="16"/>
  <c r="AE391" i="16"/>
  <c r="P391" i="16"/>
  <c r="Z391" i="16"/>
  <c r="W399" i="16"/>
  <c r="U404" i="16"/>
  <c r="H405" i="16"/>
  <c r="X405" i="16"/>
  <c r="V412" i="16"/>
  <c r="L413" i="16"/>
  <c r="AK413" i="16" s="1"/>
  <c r="AE413" i="16"/>
  <c r="H417" i="16"/>
  <c r="Z417" i="16"/>
  <c r="X419" i="16"/>
  <c r="O427" i="16"/>
  <c r="Y435" i="16"/>
  <c r="Q435" i="16"/>
  <c r="H435" i="16"/>
  <c r="AB435" i="16"/>
  <c r="T435" i="16"/>
  <c r="L435" i="16"/>
  <c r="AK435" i="16" s="1"/>
  <c r="AC435" i="16"/>
  <c r="R435" i="16"/>
  <c r="Z435" i="16"/>
  <c r="N435" i="16"/>
  <c r="V435" i="16"/>
  <c r="AD435" i="16"/>
  <c r="M435" i="16"/>
  <c r="W435" i="16"/>
  <c r="AE435" i="16"/>
  <c r="O435" i="16"/>
  <c r="V440" i="16"/>
  <c r="M462" i="16"/>
  <c r="P483" i="16"/>
  <c r="AD175" i="16"/>
  <c r="V175" i="16"/>
  <c r="N175" i="16"/>
  <c r="AB175" i="16"/>
  <c r="S175" i="16"/>
  <c r="U175" i="16"/>
  <c r="AF175" i="16"/>
  <c r="Z218" i="16"/>
  <c r="R218" i="16"/>
  <c r="AF218" i="16"/>
  <c r="W218" i="16"/>
  <c r="N218" i="16"/>
  <c r="U218" i="16"/>
  <c r="AE218" i="16"/>
  <c r="Z237" i="16"/>
  <c r="R237" i="16"/>
  <c r="X237" i="16"/>
  <c r="O237" i="16"/>
  <c r="U237" i="16"/>
  <c r="AE237" i="16"/>
  <c r="Z264" i="16"/>
  <c r="R264" i="16"/>
  <c r="Y264" i="16"/>
  <c r="P264" i="16"/>
  <c r="U264" i="16"/>
  <c r="AE264" i="16"/>
  <c r="AA302" i="16"/>
  <c r="S302" i="16"/>
  <c r="X302" i="16"/>
  <c r="O302" i="16"/>
  <c r="U302" i="16"/>
  <c r="AE302" i="16"/>
  <c r="AE320" i="16"/>
  <c r="W320" i="16"/>
  <c r="O320" i="16"/>
  <c r="AC320" i="16"/>
  <c r="T320" i="16"/>
  <c r="X320" i="16"/>
  <c r="M320" i="16"/>
  <c r="V320" i="16"/>
  <c r="AF333" i="16"/>
  <c r="X333" i="16"/>
  <c r="P333" i="16"/>
  <c r="AB333" i="16"/>
  <c r="S333" i="16"/>
  <c r="AA333" i="16"/>
  <c r="Q333" i="16"/>
  <c r="V333" i="16"/>
  <c r="Y411" i="16"/>
  <c r="Q411" i="16"/>
  <c r="AB411" i="16"/>
  <c r="T411" i="16"/>
  <c r="L411" i="16"/>
  <c r="AK411" i="16" s="1"/>
  <c r="AD411" i="16"/>
  <c r="S411" i="16"/>
  <c r="H411" i="16"/>
  <c r="W411" i="16"/>
  <c r="AE411" i="16"/>
  <c r="R411" i="16"/>
  <c r="Z411" i="16"/>
  <c r="AC455" i="16"/>
  <c r="U455" i="16"/>
  <c r="M455" i="16"/>
  <c r="AF455" i="16"/>
  <c r="X455" i="16"/>
  <c r="P455" i="16"/>
  <c r="AA455" i="16"/>
  <c r="Q455" i="16"/>
  <c r="V455" i="16"/>
  <c r="AD455" i="16"/>
  <c r="R455" i="16"/>
  <c r="Z455" i="16"/>
  <c r="AC463" i="16"/>
  <c r="U463" i="16"/>
  <c r="M463" i="16"/>
  <c r="AF463" i="16"/>
  <c r="X463" i="16"/>
  <c r="P463" i="16"/>
  <c r="AE463" i="16"/>
  <c r="T463" i="16"/>
  <c r="Y463" i="16"/>
  <c r="L463" i="16"/>
  <c r="AK463" i="16" s="1"/>
  <c r="S463" i="16"/>
  <c r="H463" i="16"/>
  <c r="AA463" i="16"/>
  <c r="AC41" i="17"/>
  <c r="U41" i="17"/>
  <c r="M41" i="17"/>
  <c r="Y41" i="17"/>
  <c r="Q41" i="17"/>
  <c r="H41" i="17"/>
  <c r="AF41" i="17"/>
  <c r="X41" i="17"/>
  <c r="P41" i="17"/>
  <c r="T41" i="17"/>
  <c r="AE41" i="17"/>
  <c r="S41" i="17"/>
  <c r="R41" i="17"/>
  <c r="O41" i="17"/>
  <c r="AB41" i="17"/>
  <c r="L41" i="17"/>
  <c r="AK41" i="17" s="1"/>
  <c r="Z41" i="17"/>
  <c r="V41" i="17"/>
  <c r="AC53" i="17"/>
  <c r="U53" i="17"/>
  <c r="M53" i="17"/>
  <c r="Y53" i="17"/>
  <c r="Q53" i="17"/>
  <c r="H53" i="17"/>
  <c r="AF53" i="17"/>
  <c r="X53" i="17"/>
  <c r="P53" i="17"/>
  <c r="V53" i="17"/>
  <c r="T53" i="17"/>
  <c r="AD53" i="17"/>
  <c r="R53" i="17"/>
  <c r="Z53" i="17"/>
  <c r="L53" i="17"/>
  <c r="AK53" i="17" s="1"/>
  <c r="AB53" i="17"/>
  <c r="AA53" i="17"/>
  <c r="S53" i="17"/>
  <c r="N53" i="17"/>
  <c r="AE53" i="17"/>
  <c r="S455" i="16"/>
  <c r="R463" i="16"/>
  <c r="Y23" i="17"/>
  <c r="Q23" i="17"/>
  <c r="H23" i="17"/>
  <c r="AC23" i="17"/>
  <c r="U23" i="17"/>
  <c r="M23" i="17"/>
  <c r="AB23" i="17"/>
  <c r="T23" i="17"/>
  <c r="L23" i="17"/>
  <c r="AK23" i="17" s="1"/>
  <c r="AF23" i="17"/>
  <c r="S23" i="17"/>
  <c r="AE23" i="17"/>
  <c r="R23" i="17"/>
  <c r="V23" i="17"/>
  <c r="AD23" i="17"/>
  <c r="N23" i="17"/>
  <c r="Z23" i="17"/>
  <c r="AD41" i="17"/>
  <c r="AE86" i="17"/>
  <c r="W86" i="17"/>
  <c r="O86" i="17"/>
  <c r="AA86" i="17"/>
  <c r="R86" i="17"/>
  <c r="H86" i="17"/>
  <c r="AF86" i="17"/>
  <c r="V86" i="17"/>
  <c r="M86" i="17"/>
  <c r="AD86" i="17"/>
  <c r="U86" i="17"/>
  <c r="L86" i="17"/>
  <c r="AK86" i="17" s="1"/>
  <c r="S86" i="17"/>
  <c r="Q86" i="17"/>
  <c r="AB86" i="17"/>
  <c r="N86" i="17"/>
  <c r="X86" i="17"/>
  <c r="AC86" i="17"/>
  <c r="Z86" i="17"/>
  <c r="T86" i="17"/>
  <c r="O23" i="17"/>
  <c r="P86" i="17"/>
  <c r="AE94" i="17"/>
  <c r="W94" i="17"/>
  <c r="O94" i="17"/>
  <c r="AC94" i="17"/>
  <c r="T94" i="17"/>
  <c r="Y94" i="17"/>
  <c r="P94" i="17"/>
  <c r="X94" i="17"/>
  <c r="N94" i="17"/>
  <c r="AB94" i="17"/>
  <c r="M94" i="17"/>
  <c r="AA94" i="17"/>
  <c r="L94" i="17"/>
  <c r="AK94" i="17" s="1"/>
  <c r="V94" i="17"/>
  <c r="H94" i="17"/>
  <c r="AF94" i="17"/>
  <c r="R94" i="17"/>
  <c r="AD94" i="17"/>
  <c r="U94" i="17"/>
  <c r="Q94" i="17"/>
  <c r="AA34" i="17"/>
  <c r="S34" i="17"/>
  <c r="AE34" i="17"/>
  <c r="W34" i="17"/>
  <c r="O34" i="17"/>
  <c r="AD34" i="17"/>
  <c r="V34" i="17"/>
  <c r="N34" i="17"/>
  <c r="U34" i="17"/>
  <c r="H34" i="17"/>
  <c r="T34" i="17"/>
  <c r="X34" i="17"/>
  <c r="R34" i="17"/>
  <c r="AF34" i="17"/>
  <c r="P34" i="17"/>
  <c r="AB34" i="17"/>
  <c r="L34" i="17"/>
  <c r="AK34" i="17" s="1"/>
  <c r="Y34" i="17"/>
  <c r="Y43" i="17"/>
  <c r="Q43" i="17"/>
  <c r="H43" i="17"/>
  <c r="AC43" i="17"/>
  <c r="U43" i="17"/>
  <c r="M43" i="17"/>
  <c r="AB43" i="17"/>
  <c r="T43" i="17"/>
  <c r="L43" i="17"/>
  <c r="AK43" i="17" s="1"/>
  <c r="AF43" i="17"/>
  <c r="S43" i="17"/>
  <c r="AE43" i="17"/>
  <c r="R43" i="17"/>
  <c r="O43" i="17"/>
  <c r="AD43" i="17"/>
  <c r="N43" i="17"/>
  <c r="Z43" i="17"/>
  <c r="W43" i="17"/>
  <c r="P43" i="17"/>
  <c r="Y455" i="16"/>
  <c r="Z463" i="16"/>
  <c r="Y476" i="16"/>
  <c r="Q476" i="16"/>
  <c r="H476" i="16"/>
  <c r="AC476" i="16"/>
  <c r="U476" i="16"/>
  <c r="M476" i="16"/>
  <c r="AB476" i="16"/>
  <c r="T476" i="16"/>
  <c r="L476" i="16"/>
  <c r="AK476" i="16" s="1"/>
  <c r="AE476" i="16"/>
  <c r="R476" i="16"/>
  <c r="AD476" i="16"/>
  <c r="P476" i="16"/>
  <c r="AA476" i="16"/>
  <c r="W476" i="16"/>
  <c r="Y491" i="16"/>
  <c r="Q491" i="16"/>
  <c r="H491" i="16"/>
  <c r="AC491" i="16"/>
  <c r="U491" i="16"/>
  <c r="M491" i="16"/>
  <c r="AB491" i="16"/>
  <c r="T491" i="16"/>
  <c r="L491" i="16"/>
  <c r="AK491" i="16" s="1"/>
  <c r="W491" i="16"/>
  <c r="V491" i="16"/>
  <c r="R491" i="16"/>
  <c r="AD491" i="16"/>
  <c r="N491" i="16"/>
  <c r="Z491" i="16"/>
  <c r="V43" i="17"/>
  <c r="Y51" i="17"/>
  <c r="Q51" i="17"/>
  <c r="H51" i="17"/>
  <c r="AC51" i="17"/>
  <c r="U51" i="17"/>
  <c r="M51" i="17"/>
  <c r="AB51" i="17"/>
  <c r="T51" i="17"/>
  <c r="L51" i="17"/>
  <c r="AK51" i="17" s="1"/>
  <c r="AA51" i="17"/>
  <c r="O51" i="17"/>
  <c r="Z51" i="17"/>
  <c r="N51" i="17"/>
  <c r="AE51" i="17"/>
  <c r="R51" i="17"/>
  <c r="V51" i="17"/>
  <c r="S51" i="17"/>
  <c r="AD51" i="17"/>
  <c r="W51" i="17"/>
  <c r="AA96" i="17"/>
  <c r="S96" i="17"/>
  <c r="AF96" i="17"/>
  <c r="W96" i="17"/>
  <c r="N96" i="17"/>
  <c r="AB96" i="17"/>
  <c r="R96" i="17"/>
  <c r="H96" i="17"/>
  <c r="Z96" i="17"/>
  <c r="Q96" i="17"/>
  <c r="AE96" i="17"/>
  <c r="P96" i="17"/>
  <c r="AD96" i="17"/>
  <c r="O96" i="17"/>
  <c r="Y96" i="17"/>
  <c r="L96" i="17"/>
  <c r="AK96" i="17" s="1"/>
  <c r="U96" i="17"/>
  <c r="AC96" i="17"/>
  <c r="V96" i="17"/>
  <c r="M96" i="17"/>
  <c r="AA42" i="17"/>
  <c r="S42" i="17"/>
  <c r="AE42" i="17"/>
  <c r="W42" i="17"/>
  <c r="O42" i="17"/>
  <c r="AD42" i="17"/>
  <c r="V42" i="17"/>
  <c r="N42" i="17"/>
  <c r="T42" i="17"/>
  <c r="AF42" i="17"/>
  <c r="R42" i="17"/>
  <c r="Z42" i="17"/>
  <c r="AC75" i="17"/>
  <c r="AB75" i="17"/>
  <c r="T75" i="17"/>
  <c r="L75" i="17"/>
  <c r="AK75" i="17" s="1"/>
  <c r="X75" i="17"/>
  <c r="P75" i="17"/>
  <c r="AF75" i="17"/>
  <c r="W75" i="17"/>
  <c r="O75" i="17"/>
  <c r="AE75" i="17"/>
  <c r="R75" i="17"/>
  <c r="AD75" i="17"/>
  <c r="Q75" i="17"/>
  <c r="Z75" i="17"/>
  <c r="M75" i="17"/>
  <c r="U75" i="17"/>
  <c r="H75" i="17"/>
  <c r="S106" i="17"/>
  <c r="AC13" i="17"/>
  <c r="U13" i="17"/>
  <c r="M13" i="17"/>
  <c r="Y13" i="17"/>
  <c r="Q13" i="17"/>
  <c r="H13" i="17"/>
  <c r="AF13" i="17"/>
  <c r="X13" i="17"/>
  <c r="P13" i="17"/>
  <c r="V13" i="17"/>
  <c r="T13" i="17"/>
  <c r="AA13" i="17"/>
  <c r="P14" i="17"/>
  <c r="AF14" i="17"/>
  <c r="M42" i="17"/>
  <c r="AC42" i="17"/>
  <c r="AA54" i="17"/>
  <c r="S54" i="17"/>
  <c r="AE54" i="17"/>
  <c r="W54" i="17"/>
  <c r="O54" i="17"/>
  <c r="AD54" i="17"/>
  <c r="V54" i="17"/>
  <c r="N54" i="17"/>
  <c r="U54" i="17"/>
  <c r="H54" i="17"/>
  <c r="T54" i="17"/>
  <c r="AC54" i="17"/>
  <c r="Q54" i="17"/>
  <c r="Y54" i="17"/>
  <c r="L54" i="17"/>
  <c r="AK54" i="17" s="1"/>
  <c r="R67" i="17"/>
  <c r="S75" i="17"/>
  <c r="V76" i="17"/>
  <c r="S77" i="17"/>
  <c r="AC95" i="17"/>
  <c r="U95" i="17"/>
  <c r="M95" i="17"/>
  <c r="AE95" i="17"/>
  <c r="V95" i="17"/>
  <c r="L95" i="17"/>
  <c r="AK95" i="17" s="1"/>
  <c r="Z95" i="17"/>
  <c r="Q95" i="17"/>
  <c r="Y95" i="17"/>
  <c r="P95" i="17"/>
  <c r="AD95" i="17"/>
  <c r="O95" i="17"/>
  <c r="AB95" i="17"/>
  <c r="N95" i="17"/>
  <c r="X95" i="17"/>
  <c r="S95" i="17"/>
  <c r="Z366" i="16"/>
  <c r="R366" i="16"/>
  <c r="X366" i="16"/>
  <c r="O366" i="16"/>
  <c r="U366" i="16"/>
  <c r="AE366" i="16"/>
  <c r="AA418" i="16"/>
  <c r="S418" i="16"/>
  <c r="AD418" i="16"/>
  <c r="V418" i="16"/>
  <c r="N418" i="16"/>
  <c r="W418" i="16"/>
  <c r="L418" i="16"/>
  <c r="AK418" i="16" s="1"/>
  <c r="X418" i="16"/>
  <c r="AA434" i="16"/>
  <c r="S434" i="16"/>
  <c r="AD434" i="16"/>
  <c r="V434" i="16"/>
  <c r="N434" i="16"/>
  <c r="W434" i="16"/>
  <c r="L434" i="16"/>
  <c r="AK434" i="16" s="1"/>
  <c r="X434" i="16"/>
  <c r="AC33" i="17"/>
  <c r="U33" i="17"/>
  <c r="M33" i="17"/>
  <c r="Y33" i="17"/>
  <c r="Q33" i="17"/>
  <c r="H33" i="17"/>
  <c r="AF33" i="17"/>
  <c r="X33" i="17"/>
  <c r="P33" i="17"/>
  <c r="V33" i="17"/>
  <c r="T33" i="17"/>
  <c r="AA33" i="17"/>
  <c r="Q42" i="17"/>
  <c r="P54" i="17"/>
  <c r="Y75" i="17"/>
  <c r="T95" i="17"/>
  <c r="AF119" i="17"/>
  <c r="X119" i="17"/>
  <c r="P119" i="17"/>
  <c r="AE119" i="17"/>
  <c r="W119" i="17"/>
  <c r="O119" i="17"/>
  <c r="V119" i="17"/>
  <c r="L119" i="17"/>
  <c r="AK119" i="17" s="1"/>
  <c r="AC119" i="17"/>
  <c r="S119" i="17"/>
  <c r="H119" i="17"/>
  <c r="AB119" i="17"/>
  <c r="R119" i="17"/>
  <c r="AA119" i="17"/>
  <c r="Q119" i="17"/>
  <c r="Z119" i="17"/>
  <c r="Y119" i="17"/>
  <c r="T119" i="17"/>
  <c r="M119" i="17"/>
  <c r="AF157" i="17"/>
  <c r="X157" i="17"/>
  <c r="P157" i="17"/>
  <c r="AC157" i="17"/>
  <c r="U157" i="17"/>
  <c r="M157" i="17"/>
  <c r="AB157" i="17"/>
  <c r="T157" i="17"/>
  <c r="L157" i="17"/>
  <c r="AK157" i="17" s="1"/>
  <c r="S157" i="17"/>
  <c r="AE157" i="17"/>
  <c r="R157" i="17"/>
  <c r="AA157" i="17"/>
  <c r="O157" i="17"/>
  <c r="N157" i="17"/>
  <c r="Z157" i="17"/>
  <c r="H157" i="17"/>
  <c r="Y157" i="17"/>
  <c r="W157" i="17"/>
  <c r="V157" i="17"/>
  <c r="AD157" i="17"/>
  <c r="Q157" i="17"/>
  <c r="AE106" i="17"/>
  <c r="W106" i="17"/>
  <c r="O106" i="17"/>
  <c r="AD106" i="17"/>
  <c r="V106" i="17"/>
  <c r="N106" i="17"/>
  <c r="U106" i="17"/>
  <c r="AB106" i="17"/>
  <c r="R106" i="17"/>
  <c r="AA106" i="17"/>
  <c r="Q106" i="17"/>
  <c r="Z106" i="17"/>
  <c r="P106" i="17"/>
  <c r="AC106" i="17"/>
  <c r="H106" i="17"/>
  <c r="Y106" i="17"/>
  <c r="T106" i="17"/>
  <c r="L106" i="17"/>
  <c r="AK106" i="17" s="1"/>
  <c r="U119" i="17"/>
  <c r="Z211" i="16"/>
  <c r="R211" i="16"/>
  <c r="T211" i="16"/>
  <c r="AC211" i="16"/>
  <c r="Z358" i="16"/>
  <c r="R358" i="16"/>
  <c r="AF358" i="16"/>
  <c r="W358" i="16"/>
  <c r="N358" i="16"/>
  <c r="U358" i="16"/>
  <c r="AE358" i="16"/>
  <c r="N366" i="16"/>
  <c r="Y366" i="16"/>
  <c r="P418" i="16"/>
  <c r="AB418" i="16"/>
  <c r="AA426" i="16"/>
  <c r="S426" i="16"/>
  <c r="AD426" i="16"/>
  <c r="V426" i="16"/>
  <c r="N426" i="16"/>
  <c r="AB426" i="16"/>
  <c r="Q426" i="16"/>
  <c r="W426" i="16"/>
  <c r="P434" i="16"/>
  <c r="AB434" i="16"/>
  <c r="AA441" i="16"/>
  <c r="S441" i="16"/>
  <c r="AD441" i="16"/>
  <c r="V441" i="16"/>
  <c r="N441" i="16"/>
  <c r="Z441" i="16"/>
  <c r="P441" i="16"/>
  <c r="W441" i="16"/>
  <c r="AA482" i="16"/>
  <c r="S482" i="16"/>
  <c r="AE482" i="16"/>
  <c r="W482" i="16"/>
  <c r="O482" i="16"/>
  <c r="AD482" i="16"/>
  <c r="V482" i="16"/>
  <c r="N482" i="16"/>
  <c r="Z482" i="16"/>
  <c r="M482" i="16"/>
  <c r="Y482" i="16"/>
  <c r="L482" i="16"/>
  <c r="AK482" i="16" s="1"/>
  <c r="AC482" i="16"/>
  <c r="AA14" i="17"/>
  <c r="S14" i="17"/>
  <c r="AE14" i="17"/>
  <c r="W14" i="17"/>
  <c r="O14" i="17"/>
  <c r="AD14" i="17"/>
  <c r="V14" i="17"/>
  <c r="N14" i="17"/>
  <c r="U14" i="17"/>
  <c r="H14" i="17"/>
  <c r="T14" i="17"/>
  <c r="Z14" i="17"/>
  <c r="AE33" i="17"/>
  <c r="H42" i="17"/>
  <c r="Y42" i="17"/>
  <c r="Z54" i="17"/>
  <c r="AB67" i="17"/>
  <c r="T67" i="17"/>
  <c r="L67" i="17"/>
  <c r="AK67" i="17" s="1"/>
  <c r="AF67" i="17"/>
  <c r="X67" i="17"/>
  <c r="P67" i="17"/>
  <c r="AE67" i="17"/>
  <c r="W67" i="17"/>
  <c r="O67" i="17"/>
  <c r="U67" i="17"/>
  <c r="H67" i="17"/>
  <c r="S67" i="17"/>
  <c r="AC67" i="17"/>
  <c r="Q67" i="17"/>
  <c r="Y67" i="17"/>
  <c r="AA76" i="17"/>
  <c r="S76" i="17"/>
  <c r="AD76" i="17"/>
  <c r="U76" i="17"/>
  <c r="L76" i="17"/>
  <c r="AK76" i="17" s="1"/>
  <c r="Y76" i="17"/>
  <c r="P76" i="17"/>
  <c r="X76" i="17"/>
  <c r="O76" i="17"/>
  <c r="T76" i="17"/>
  <c r="AF76" i="17"/>
  <c r="R76" i="17"/>
  <c r="AC76" i="17"/>
  <c r="N76" i="17"/>
  <c r="W76" i="17"/>
  <c r="H76" i="17"/>
  <c r="Y77" i="17"/>
  <c r="Q77" i="17"/>
  <c r="H77" i="17"/>
  <c r="AE77" i="17"/>
  <c r="V77" i="17"/>
  <c r="M77" i="17"/>
  <c r="AA77" i="17"/>
  <c r="R77" i="17"/>
  <c r="Z77" i="17"/>
  <c r="P77" i="17"/>
  <c r="U77" i="17"/>
  <c r="T77" i="17"/>
  <c r="AD77" i="17"/>
  <c r="O77" i="17"/>
  <c r="X77" i="17"/>
  <c r="AF95" i="17"/>
  <c r="M106" i="17"/>
  <c r="AD119" i="17"/>
  <c r="M66" i="17"/>
  <c r="AA66" i="17"/>
  <c r="Z130" i="17"/>
  <c r="R130" i="17"/>
  <c r="Y130" i="17"/>
  <c r="Q130" i="17"/>
  <c r="H130" i="17"/>
  <c r="W130" i="17"/>
  <c r="M130" i="17"/>
  <c r="AD130" i="17"/>
  <c r="T130" i="17"/>
  <c r="AC130" i="17"/>
  <c r="S130" i="17"/>
  <c r="AB130" i="17"/>
  <c r="P130" i="17"/>
  <c r="AE130" i="17"/>
  <c r="Y182" i="17"/>
  <c r="Q182" i="17"/>
  <c r="H182" i="17"/>
  <c r="AE182" i="17"/>
  <c r="W182" i="17"/>
  <c r="O182" i="17"/>
  <c r="AD182" i="17"/>
  <c r="V182" i="17"/>
  <c r="N182" i="17"/>
  <c r="AC182" i="17"/>
  <c r="U182" i="17"/>
  <c r="M182" i="17"/>
  <c r="S182" i="17"/>
  <c r="R182" i="17"/>
  <c r="AB182" i="17"/>
  <c r="L182" i="17"/>
  <c r="AK182" i="17" s="1"/>
  <c r="AF182" i="17"/>
  <c r="AA182" i="17"/>
  <c r="Z182" i="17"/>
  <c r="X182" i="17"/>
  <c r="T182" i="17"/>
  <c r="P182" i="17"/>
  <c r="L130" i="17"/>
  <c r="AK130" i="17" s="1"/>
  <c r="AF130" i="17"/>
  <c r="AE183" i="17"/>
  <c r="W183" i="17"/>
  <c r="O183" i="17"/>
  <c r="AC183" i="17"/>
  <c r="U183" i="17"/>
  <c r="M183" i="17"/>
  <c r="AB183" i="17"/>
  <c r="T183" i="17"/>
  <c r="L183" i="17"/>
  <c r="AK183" i="17" s="1"/>
  <c r="AA183" i="17"/>
  <c r="S183" i="17"/>
  <c r="Y183" i="17"/>
  <c r="H183" i="17"/>
  <c r="X183" i="17"/>
  <c r="R183" i="17"/>
  <c r="AF183" i="17"/>
  <c r="AD183" i="17"/>
  <c r="Z183" i="17"/>
  <c r="V183" i="17"/>
  <c r="Q183" i="17"/>
  <c r="P183" i="17"/>
  <c r="N183" i="17"/>
  <c r="S66" i="17"/>
  <c r="AE66" i="17"/>
  <c r="Y85" i="17"/>
  <c r="Q85" i="17"/>
  <c r="H85" i="17"/>
  <c r="Z85" i="17"/>
  <c r="P85" i="17"/>
  <c r="AD85" i="17"/>
  <c r="U85" i="17"/>
  <c r="L85" i="17"/>
  <c r="AK85" i="17" s="1"/>
  <c r="AC85" i="17"/>
  <c r="T85" i="17"/>
  <c r="X85" i="17"/>
  <c r="AD120" i="17"/>
  <c r="V120" i="17"/>
  <c r="N120" i="17"/>
  <c r="AC120" i="17"/>
  <c r="U120" i="17"/>
  <c r="M120" i="17"/>
  <c r="AB120" i="17"/>
  <c r="R120" i="17"/>
  <c r="Y120" i="17"/>
  <c r="O120" i="17"/>
  <c r="X120" i="17"/>
  <c r="L120" i="17"/>
  <c r="AK120" i="17" s="1"/>
  <c r="W120" i="17"/>
  <c r="AF120" i="17"/>
  <c r="O130" i="17"/>
  <c r="AB139" i="17"/>
  <c r="T139" i="17"/>
  <c r="L139" i="17"/>
  <c r="AK139" i="17" s="1"/>
  <c r="AF139" i="17"/>
  <c r="X139" i="17"/>
  <c r="P139" i="17"/>
  <c r="Z139" i="17"/>
  <c r="O139" i="17"/>
  <c r="Y139" i="17"/>
  <c r="N139" i="17"/>
  <c r="AE139" i="17"/>
  <c r="R139" i="17"/>
  <c r="AA139" i="17"/>
  <c r="W139" i="17"/>
  <c r="V139" i="17"/>
  <c r="H139" i="17"/>
  <c r="AD158" i="17"/>
  <c r="V158" i="17"/>
  <c r="N158" i="17"/>
  <c r="AA158" i="17"/>
  <c r="S158" i="17"/>
  <c r="Z158" i="17"/>
  <c r="R158" i="17"/>
  <c r="AE158" i="17"/>
  <c r="Q158" i="17"/>
  <c r="AC158" i="17"/>
  <c r="P158" i="17"/>
  <c r="Y158" i="17"/>
  <c r="M158" i="17"/>
  <c r="AB158" i="17"/>
  <c r="H158" i="17"/>
  <c r="U158" i="17"/>
  <c r="T158" i="17"/>
  <c r="O158" i="17"/>
  <c r="L158" i="17"/>
  <c r="AK158" i="17" s="1"/>
  <c r="AE191" i="17"/>
  <c r="W191" i="17"/>
  <c r="O191" i="17"/>
  <c r="AC191" i="17"/>
  <c r="U191" i="17"/>
  <c r="M191" i="17"/>
  <c r="AB191" i="17"/>
  <c r="T191" i="17"/>
  <c r="L191" i="17"/>
  <c r="AK191" i="17" s="1"/>
  <c r="AA191" i="17"/>
  <c r="S191" i="17"/>
  <c r="Y191" i="17"/>
  <c r="H191" i="17"/>
  <c r="X191" i="17"/>
  <c r="R191" i="17"/>
  <c r="AD191" i="17"/>
  <c r="N191" i="17"/>
  <c r="AF191" i="17"/>
  <c r="Z191" i="17"/>
  <c r="V191" i="17"/>
  <c r="Q191" i="17"/>
  <c r="P191" i="17"/>
  <c r="Z351" i="16"/>
  <c r="R351" i="16"/>
  <c r="T351" i="16"/>
  <c r="AC351" i="16"/>
  <c r="AA449" i="16"/>
  <c r="S449" i="16"/>
  <c r="AD449" i="16"/>
  <c r="V449" i="16"/>
  <c r="N449" i="16"/>
  <c r="U449" i="16"/>
  <c r="AF449" i="16"/>
  <c r="H490" i="16"/>
  <c r="AF65" i="17"/>
  <c r="X65" i="17"/>
  <c r="P65" i="17"/>
  <c r="AB65" i="17"/>
  <c r="T65" i="17"/>
  <c r="L65" i="17"/>
  <c r="AK65" i="17" s="1"/>
  <c r="AA65" i="17"/>
  <c r="S65" i="17"/>
  <c r="W65" i="17"/>
  <c r="N85" i="17"/>
  <c r="AB85" i="17"/>
  <c r="Z118" i="17"/>
  <c r="R118" i="17"/>
  <c r="Y118" i="17"/>
  <c r="Q118" i="17"/>
  <c r="H118" i="17"/>
  <c r="AC118" i="17"/>
  <c r="S118" i="17"/>
  <c r="X118" i="17"/>
  <c r="N118" i="17"/>
  <c r="W118" i="17"/>
  <c r="M118" i="17"/>
  <c r="AF118" i="17"/>
  <c r="V118" i="17"/>
  <c r="L118" i="17"/>
  <c r="AK118" i="17" s="1"/>
  <c r="AE118" i="17"/>
  <c r="Q120" i="17"/>
  <c r="AB129" i="17"/>
  <c r="T129" i="17"/>
  <c r="L129" i="17"/>
  <c r="AK129" i="17" s="1"/>
  <c r="AA129" i="17"/>
  <c r="S129" i="17"/>
  <c r="AD129" i="17"/>
  <c r="R129" i="17"/>
  <c r="Y129" i="17"/>
  <c r="O129" i="17"/>
  <c r="X129" i="17"/>
  <c r="N129" i="17"/>
  <c r="W129" i="17"/>
  <c r="M129" i="17"/>
  <c r="AF129" i="17"/>
  <c r="V130" i="17"/>
  <c r="Q139" i="17"/>
  <c r="AF149" i="17"/>
  <c r="X149" i="17"/>
  <c r="P149" i="17"/>
  <c r="AC149" i="17"/>
  <c r="U149" i="17"/>
  <c r="M149" i="17"/>
  <c r="AB149" i="17"/>
  <c r="T149" i="17"/>
  <c r="L149" i="17"/>
  <c r="AK149" i="17" s="1"/>
  <c r="Z149" i="17"/>
  <c r="N149" i="17"/>
  <c r="Y149" i="17"/>
  <c r="Q149" i="17"/>
  <c r="AA149" i="17"/>
  <c r="H149" i="17"/>
  <c r="W149" i="17"/>
  <c r="V149" i="17"/>
  <c r="W158" i="17"/>
  <c r="AA490" i="16"/>
  <c r="S490" i="16"/>
  <c r="AE490" i="16"/>
  <c r="W490" i="16"/>
  <c r="O490" i="16"/>
  <c r="AD490" i="16"/>
  <c r="V490" i="16"/>
  <c r="N490" i="16"/>
  <c r="X490" i="16"/>
  <c r="AC497" i="16"/>
  <c r="U497" i="16"/>
  <c r="M497" i="16"/>
  <c r="Y497" i="16"/>
  <c r="Q497" i="16"/>
  <c r="H497" i="16"/>
  <c r="AF497" i="16"/>
  <c r="X497" i="16"/>
  <c r="P497" i="16"/>
  <c r="W497" i="16"/>
  <c r="AD66" i="17"/>
  <c r="V66" i="17"/>
  <c r="N66" i="17"/>
  <c r="Z66" i="17"/>
  <c r="R66" i="17"/>
  <c r="Y66" i="17"/>
  <c r="Q66" i="17"/>
  <c r="H66" i="17"/>
  <c r="W66" i="17"/>
  <c r="S139" i="17"/>
  <c r="AB147" i="17"/>
  <c r="T147" i="17"/>
  <c r="L147" i="17"/>
  <c r="AK147" i="17" s="1"/>
  <c r="AF147" i="17"/>
  <c r="X147" i="17"/>
  <c r="P147" i="17"/>
  <c r="AD147" i="17"/>
  <c r="S147" i="17"/>
  <c r="H147" i="17"/>
  <c r="AC147" i="17"/>
  <c r="R147" i="17"/>
  <c r="V147" i="17"/>
  <c r="AE147" i="17"/>
  <c r="O147" i="17"/>
  <c r="AA147" i="17"/>
  <c r="N147" i="17"/>
  <c r="Z147" i="17"/>
  <c r="M147" i="17"/>
  <c r="Z148" i="17"/>
  <c r="R148" i="17"/>
  <c r="AE148" i="17"/>
  <c r="W148" i="17"/>
  <c r="O148" i="17"/>
  <c r="AD148" i="17"/>
  <c r="V148" i="17"/>
  <c r="N148" i="17"/>
  <c r="AB148" i="17"/>
  <c r="P148" i="17"/>
  <c r="AA148" i="17"/>
  <c r="M148" i="17"/>
  <c r="Y148" i="17"/>
  <c r="T148" i="17"/>
  <c r="S148" i="17"/>
  <c r="Q148" i="17"/>
  <c r="X158" i="17"/>
  <c r="Z159" i="17"/>
  <c r="AE171" i="17"/>
  <c r="W171" i="17"/>
  <c r="O171" i="17"/>
  <c r="AB171" i="17"/>
  <c r="T171" i="17"/>
  <c r="L171" i="17"/>
  <c r="AK171" i="17" s="1"/>
  <c r="AA171" i="17"/>
  <c r="S171" i="17"/>
  <c r="AF171" i="17"/>
  <c r="R171" i="17"/>
  <c r="AD171" i="17"/>
  <c r="Q171" i="17"/>
  <c r="Z171" i="17"/>
  <c r="N171" i="17"/>
  <c r="AF226" i="17"/>
  <c r="X226" i="17"/>
  <c r="P226" i="17"/>
  <c r="AE226" i="17"/>
  <c r="W226" i="17"/>
  <c r="O226" i="17"/>
  <c r="AD226" i="17"/>
  <c r="V226" i="17"/>
  <c r="N226" i="17"/>
  <c r="AC226" i="17"/>
  <c r="U226" i="17"/>
  <c r="M226" i="17"/>
  <c r="AB226" i="17"/>
  <c r="T226" i="17"/>
  <c r="L226" i="17"/>
  <c r="AK226" i="17" s="1"/>
  <c r="AA226" i="17"/>
  <c r="S226" i="17"/>
  <c r="Y226" i="17"/>
  <c r="Q226" i="17"/>
  <c r="H226" i="17"/>
  <c r="Z226" i="17"/>
  <c r="R226" i="17"/>
  <c r="R469" i="16"/>
  <c r="Z469" i="16"/>
  <c r="R477" i="16"/>
  <c r="Z477" i="16"/>
  <c r="R496" i="16"/>
  <c r="Z496" i="16"/>
  <c r="R12" i="17"/>
  <c r="Z12" i="17"/>
  <c r="R24" i="17"/>
  <c r="Z24" i="17"/>
  <c r="R32" i="17"/>
  <c r="Z32" i="17"/>
  <c r="R44" i="17"/>
  <c r="Z44" i="17"/>
  <c r="R52" i="17"/>
  <c r="Z52" i="17"/>
  <c r="S97" i="17"/>
  <c r="T105" i="17"/>
  <c r="V107" i="17"/>
  <c r="S160" i="17"/>
  <c r="M171" i="17"/>
  <c r="S469" i="16"/>
  <c r="AA469" i="16"/>
  <c r="S477" i="16"/>
  <c r="AA477" i="16"/>
  <c r="S496" i="16"/>
  <c r="AA496" i="16"/>
  <c r="S12" i="17"/>
  <c r="AA12" i="17"/>
  <c r="S24" i="17"/>
  <c r="AA24" i="17"/>
  <c r="S32" i="17"/>
  <c r="AA32" i="17"/>
  <c r="S44" i="17"/>
  <c r="AA44" i="17"/>
  <c r="S52" i="17"/>
  <c r="AA52" i="17"/>
  <c r="Y97" i="17"/>
  <c r="Q97" i="17"/>
  <c r="H97" i="17"/>
  <c r="T97" i="17"/>
  <c r="AC97" i="17"/>
  <c r="Y105" i="17"/>
  <c r="Q105" i="17"/>
  <c r="H105" i="17"/>
  <c r="AF105" i="17"/>
  <c r="X105" i="17"/>
  <c r="P105" i="17"/>
  <c r="U105" i="17"/>
  <c r="AE105" i="17"/>
  <c r="AC107" i="17"/>
  <c r="U107" i="17"/>
  <c r="M107" i="17"/>
  <c r="AB107" i="17"/>
  <c r="T107" i="17"/>
  <c r="L107" i="17"/>
  <c r="AK107" i="17" s="1"/>
  <c r="W107" i="17"/>
  <c r="Z140" i="17"/>
  <c r="R140" i="17"/>
  <c r="AD140" i="17"/>
  <c r="V140" i="17"/>
  <c r="N140" i="17"/>
  <c r="AE140" i="17"/>
  <c r="T140" i="17"/>
  <c r="AC140" i="17"/>
  <c r="S140" i="17"/>
  <c r="H140" i="17"/>
  <c r="X140" i="17"/>
  <c r="AB159" i="17"/>
  <c r="T159" i="17"/>
  <c r="L159" i="17"/>
  <c r="AK159" i="17" s="1"/>
  <c r="Y159" i="17"/>
  <c r="Q159" i="17"/>
  <c r="H159" i="17"/>
  <c r="AF159" i="17"/>
  <c r="X159" i="17"/>
  <c r="P159" i="17"/>
  <c r="AC159" i="17"/>
  <c r="O159" i="17"/>
  <c r="AA159" i="17"/>
  <c r="N159" i="17"/>
  <c r="W159" i="17"/>
  <c r="AE159" i="17"/>
  <c r="AC21" i="21"/>
  <c r="U21" i="21"/>
  <c r="M21" i="21"/>
  <c r="AE21" i="21"/>
  <c r="V21" i="21"/>
  <c r="L21" i="21"/>
  <c r="AA21" i="21"/>
  <c r="Q21" i="21"/>
  <c r="W21" i="21"/>
  <c r="K21" i="21"/>
  <c r="AJ21" i="21" s="1"/>
  <c r="T21" i="21"/>
  <c r="S21" i="21"/>
  <c r="R21" i="21"/>
  <c r="AD21" i="21"/>
  <c r="P21" i="21"/>
  <c r="AB21" i="21"/>
  <c r="O21" i="21"/>
  <c r="Z21" i="21"/>
  <c r="N21" i="21"/>
  <c r="X21" i="21"/>
  <c r="Y21" i="21"/>
  <c r="L105" i="17"/>
  <c r="AK105" i="17" s="1"/>
  <c r="V105" i="17"/>
  <c r="N107" i="17"/>
  <c r="X107" i="17"/>
  <c r="L140" i="17"/>
  <c r="AK140" i="17" s="1"/>
  <c r="Y140" i="17"/>
  <c r="M159" i="17"/>
  <c r="U171" i="17"/>
  <c r="AC172" i="17"/>
  <c r="U172" i="17"/>
  <c r="M172" i="17"/>
  <c r="Z172" i="17"/>
  <c r="R172" i="17"/>
  <c r="Y172" i="17"/>
  <c r="Q172" i="17"/>
  <c r="H172" i="17"/>
  <c r="AD172" i="17"/>
  <c r="P172" i="17"/>
  <c r="AB172" i="17"/>
  <c r="O172" i="17"/>
  <c r="X172" i="17"/>
  <c r="L172" i="17"/>
  <c r="AK172" i="17" s="1"/>
  <c r="AF172" i="17"/>
  <c r="AF204" i="17"/>
  <c r="X204" i="17"/>
  <c r="P204" i="17"/>
  <c r="AD204" i="17"/>
  <c r="V204" i="17"/>
  <c r="N204" i="17"/>
  <c r="AC204" i="17"/>
  <c r="U204" i="17"/>
  <c r="M204" i="17"/>
  <c r="AB204" i="17"/>
  <c r="T204" i="17"/>
  <c r="L204" i="17"/>
  <c r="AK204" i="17" s="1"/>
  <c r="Y204" i="17"/>
  <c r="H204" i="17"/>
  <c r="W204" i="17"/>
  <c r="R204" i="17"/>
  <c r="AE204" i="17"/>
  <c r="O204" i="17"/>
  <c r="AA204" i="17"/>
  <c r="AF246" i="17"/>
  <c r="X246" i="17"/>
  <c r="P246" i="17"/>
  <c r="AE246" i="17"/>
  <c r="W246" i="17"/>
  <c r="O246" i="17"/>
  <c r="AD246" i="17"/>
  <c r="V246" i="17"/>
  <c r="N246" i="17"/>
  <c r="AC246" i="17"/>
  <c r="U246" i="17"/>
  <c r="M246" i="17"/>
  <c r="AB246" i="17"/>
  <c r="T246" i="17"/>
  <c r="L246" i="17"/>
  <c r="AK246" i="17" s="1"/>
  <c r="AA246" i="17"/>
  <c r="S246" i="17"/>
  <c r="Y246" i="17"/>
  <c r="Q246" i="17"/>
  <c r="H246" i="17"/>
  <c r="Z246" i="17"/>
  <c r="R246" i="17"/>
  <c r="X73" i="20"/>
  <c r="P73" i="20"/>
  <c r="AA73" i="20"/>
  <c r="R73" i="20"/>
  <c r="AB73" i="20"/>
  <c r="Q73" i="20"/>
  <c r="Z73" i="20"/>
  <c r="O73" i="20"/>
  <c r="Y73" i="20"/>
  <c r="N73" i="20"/>
  <c r="G73" i="20" s="1"/>
  <c r="W73" i="20"/>
  <c r="M73" i="20"/>
  <c r="V73" i="20"/>
  <c r="L73" i="20"/>
  <c r="AE73" i="20"/>
  <c r="U73" i="20"/>
  <c r="K73" i="20"/>
  <c r="AJ73" i="20" s="1"/>
  <c r="AC73" i="20"/>
  <c r="S73" i="20"/>
  <c r="AD73" i="20"/>
  <c r="T73" i="20"/>
  <c r="S204" i="17"/>
  <c r="O469" i="16"/>
  <c r="W469" i="16"/>
  <c r="O477" i="16"/>
  <c r="W477" i="16"/>
  <c r="O496" i="16"/>
  <c r="W496" i="16"/>
  <c r="O12" i="17"/>
  <c r="W12" i="17"/>
  <c r="O24" i="17"/>
  <c r="W24" i="17"/>
  <c r="O32" i="17"/>
  <c r="W32" i="17"/>
  <c r="O44" i="17"/>
  <c r="W44" i="17"/>
  <c r="O52" i="17"/>
  <c r="W52" i="17"/>
  <c r="O97" i="17"/>
  <c r="X97" i="17"/>
  <c r="O105" i="17"/>
  <c r="AA105" i="17"/>
  <c r="Q107" i="17"/>
  <c r="AA107" i="17"/>
  <c r="P140" i="17"/>
  <c r="AF140" i="17"/>
  <c r="U159" i="17"/>
  <c r="Z160" i="17"/>
  <c r="R160" i="17"/>
  <c r="AE160" i="17"/>
  <c r="W160" i="17"/>
  <c r="O160" i="17"/>
  <c r="AD160" i="17"/>
  <c r="V160" i="17"/>
  <c r="N160" i="17"/>
  <c r="AA160" i="17"/>
  <c r="M160" i="17"/>
  <c r="Y160" i="17"/>
  <c r="L160" i="17"/>
  <c r="AK160" i="17" s="1"/>
  <c r="U160" i="17"/>
  <c r="AF160" i="17"/>
  <c r="Y171" i="17"/>
  <c r="AC206" i="17"/>
  <c r="U206" i="17"/>
  <c r="M206" i="17"/>
  <c r="AB206" i="17"/>
  <c r="T206" i="17"/>
  <c r="L206" i="17"/>
  <c r="AK206" i="17" s="1"/>
  <c r="Z206" i="17"/>
  <c r="R206" i="17"/>
  <c r="Y206" i="17"/>
  <c r="Q206" i="17"/>
  <c r="H206" i="17"/>
  <c r="AF206" i="17"/>
  <c r="X206" i="17"/>
  <c r="P206" i="17"/>
  <c r="AE206" i="17"/>
  <c r="R216" i="17"/>
  <c r="Z217" i="17"/>
  <c r="R217" i="17"/>
  <c r="Y217" i="17"/>
  <c r="Q217" i="17"/>
  <c r="H217" i="17"/>
  <c r="AE217" i="17"/>
  <c r="W217" i="17"/>
  <c r="O217" i="17"/>
  <c r="AD217" i="17"/>
  <c r="V217" i="17"/>
  <c r="N217" i="17"/>
  <c r="AC217" i="17"/>
  <c r="U217" i="17"/>
  <c r="M217" i="17"/>
  <c r="AF217" i="17"/>
  <c r="AF234" i="17"/>
  <c r="X234" i="17"/>
  <c r="P234" i="17"/>
  <c r="AE234" i="17"/>
  <c r="W234" i="17"/>
  <c r="O234" i="17"/>
  <c r="AD234" i="17"/>
  <c r="V234" i="17"/>
  <c r="N234" i="17"/>
  <c r="AC234" i="17"/>
  <c r="U234" i="17"/>
  <c r="M234" i="17"/>
  <c r="AB234" i="17"/>
  <c r="T234" i="17"/>
  <c r="L234" i="17"/>
  <c r="AK234" i="17" s="1"/>
  <c r="AA234" i="17"/>
  <c r="S234" i="17"/>
  <c r="Y234" i="17"/>
  <c r="Q234" i="17"/>
  <c r="H234" i="17"/>
  <c r="Z237" i="17"/>
  <c r="R237" i="17"/>
  <c r="Y237" i="17"/>
  <c r="Q237" i="17"/>
  <c r="H237" i="17"/>
  <c r="AF237" i="17"/>
  <c r="X237" i="17"/>
  <c r="P237" i="17"/>
  <c r="AE237" i="17"/>
  <c r="W237" i="17"/>
  <c r="O237" i="17"/>
  <c r="AD237" i="17"/>
  <c r="V237" i="17"/>
  <c r="N237" i="17"/>
  <c r="AC237" i="17"/>
  <c r="U237" i="17"/>
  <c r="M237" i="17"/>
  <c r="AA237" i="17"/>
  <c r="S237" i="17"/>
  <c r="X24" i="21"/>
  <c r="P24" i="21"/>
  <c r="Z24" i="21"/>
  <c r="Q24" i="21"/>
  <c r="AE24" i="21"/>
  <c r="U24" i="21"/>
  <c r="K24" i="21"/>
  <c r="AJ24" i="21" s="1"/>
  <c r="AA24" i="21"/>
  <c r="O24" i="21"/>
  <c r="Y24" i="21"/>
  <c r="N24" i="21"/>
  <c r="V24" i="21"/>
  <c r="T24" i="21"/>
  <c r="S24" i="21"/>
  <c r="R24" i="21"/>
  <c r="AD24" i="21"/>
  <c r="M24" i="21"/>
  <c r="AC24" i="21"/>
  <c r="L24" i="21"/>
  <c r="W24" i="21"/>
  <c r="N206" i="17"/>
  <c r="U216" i="17"/>
  <c r="L217" i="17"/>
  <c r="AK217" i="17" s="1"/>
  <c r="R234" i="17"/>
  <c r="L237" i="17"/>
  <c r="AK237" i="17" s="1"/>
  <c r="Y53" i="20"/>
  <c r="Q53" i="20"/>
  <c r="X53" i="20"/>
  <c r="O53" i="20"/>
  <c r="AB53" i="20"/>
  <c r="R53" i="20"/>
  <c r="AA53" i="20"/>
  <c r="P53" i="20"/>
  <c r="Z53" i="20"/>
  <c r="N53" i="20"/>
  <c r="W53" i="20"/>
  <c r="M53" i="20"/>
  <c r="V53" i="20"/>
  <c r="L53" i="20"/>
  <c r="AE53" i="20"/>
  <c r="U53" i="20"/>
  <c r="K53" i="20"/>
  <c r="AJ53" i="20" s="1"/>
  <c r="AC53" i="20"/>
  <c r="S53" i="20"/>
  <c r="AC13" i="21"/>
  <c r="U13" i="21"/>
  <c r="M13" i="21"/>
  <c r="Z13" i="21"/>
  <c r="Q13" i="21"/>
  <c r="AD13" i="21"/>
  <c r="S13" i="21"/>
  <c r="X13" i="21"/>
  <c r="N13" i="21"/>
  <c r="T13" i="21"/>
  <c r="R13" i="21"/>
  <c r="AE13" i="21"/>
  <c r="P13" i="21"/>
  <c r="AB13" i="21"/>
  <c r="O13" i="21"/>
  <c r="AA13" i="21"/>
  <c r="L13" i="21"/>
  <c r="Y13" i="21"/>
  <c r="K13" i="21"/>
  <c r="AJ13" i="21" s="1"/>
  <c r="V13" i="21"/>
  <c r="AB24" i="21"/>
  <c r="Z245" i="17"/>
  <c r="R245" i="17"/>
  <c r="Y245" i="17"/>
  <c r="Q245" i="17"/>
  <c r="H245" i="17"/>
  <c r="AF245" i="17"/>
  <c r="X245" i="17"/>
  <c r="P245" i="17"/>
  <c r="AE245" i="17"/>
  <c r="W245" i="17"/>
  <c r="O245" i="17"/>
  <c r="AD245" i="17"/>
  <c r="V245" i="17"/>
  <c r="N245" i="17"/>
  <c r="AC245" i="17"/>
  <c r="U245" i="17"/>
  <c r="M245" i="17"/>
  <c r="AA245" i="17"/>
  <c r="S245" i="17"/>
  <c r="X23" i="18"/>
  <c r="P23" i="18"/>
  <c r="AE23" i="18"/>
  <c r="W23" i="18"/>
  <c r="O23" i="18"/>
  <c r="AD23" i="18"/>
  <c r="V23" i="18"/>
  <c r="N23" i="18"/>
  <c r="G23" i="18" s="1"/>
  <c r="AC23" i="18"/>
  <c r="U23" i="18"/>
  <c r="M23" i="18"/>
  <c r="AB23" i="18"/>
  <c r="T23" i="18"/>
  <c r="L23" i="18"/>
  <c r="AA23" i="18"/>
  <c r="S23" i="18"/>
  <c r="K23" i="18"/>
  <c r="AJ23" i="18" s="1"/>
  <c r="Y23" i="18"/>
  <c r="Q23" i="18"/>
  <c r="X25" i="18"/>
  <c r="P25" i="18"/>
  <c r="AE25" i="18"/>
  <c r="W25" i="18"/>
  <c r="O25" i="18"/>
  <c r="AD25" i="18"/>
  <c r="V25" i="18"/>
  <c r="N25" i="18"/>
  <c r="AC25" i="18"/>
  <c r="U25" i="18"/>
  <c r="M25" i="18"/>
  <c r="AB25" i="18"/>
  <c r="T25" i="18"/>
  <c r="L25" i="18"/>
  <c r="AA25" i="18"/>
  <c r="S25" i="18"/>
  <c r="K25" i="18"/>
  <c r="AJ25" i="18" s="1"/>
  <c r="Y25" i="18"/>
  <c r="Q25" i="18"/>
  <c r="G21" i="20"/>
  <c r="AA173" i="17"/>
  <c r="S173" i="17"/>
  <c r="AF173" i="17"/>
  <c r="X173" i="17"/>
  <c r="P173" i="17"/>
  <c r="AE173" i="17"/>
  <c r="W173" i="17"/>
  <c r="O173" i="17"/>
  <c r="V173" i="17"/>
  <c r="AA193" i="17"/>
  <c r="S193" i="17"/>
  <c r="Y193" i="17"/>
  <c r="Q193" i="17"/>
  <c r="H193" i="17"/>
  <c r="AF193" i="17"/>
  <c r="X193" i="17"/>
  <c r="P193" i="17"/>
  <c r="AE193" i="17"/>
  <c r="W193" i="17"/>
  <c r="O193" i="17"/>
  <c r="Z193" i="17"/>
  <c r="S206" i="17"/>
  <c r="Z216" i="17"/>
  <c r="AB236" i="17"/>
  <c r="T236" i="17"/>
  <c r="L236" i="17"/>
  <c r="AK236" i="17" s="1"/>
  <c r="AA236" i="17"/>
  <c r="S236" i="17"/>
  <c r="Z236" i="17"/>
  <c r="R236" i="17"/>
  <c r="Y236" i="17"/>
  <c r="Q236" i="17"/>
  <c r="H236" i="17"/>
  <c r="AF236" i="17"/>
  <c r="X236" i="17"/>
  <c r="P236" i="17"/>
  <c r="AE236" i="17"/>
  <c r="W236" i="17"/>
  <c r="O236" i="17"/>
  <c r="AC236" i="17"/>
  <c r="U236" i="17"/>
  <c r="M236" i="17"/>
  <c r="L245" i="17"/>
  <c r="AK245" i="17" s="1"/>
  <c r="R23" i="18"/>
  <c r="R25" i="18"/>
  <c r="V206" i="17"/>
  <c r="T217" i="17"/>
  <c r="N236" i="17"/>
  <c r="T245" i="17"/>
  <c r="Z23" i="18"/>
  <c r="Z25" i="18"/>
  <c r="R104" i="17"/>
  <c r="Z104" i="17"/>
  <c r="T138" i="17"/>
  <c r="W206" i="17"/>
  <c r="AB216" i="17"/>
  <c r="T216" i="17"/>
  <c r="L216" i="17"/>
  <c r="AK216" i="17" s="1"/>
  <c r="AA216" i="17"/>
  <c r="S216" i="17"/>
  <c r="Y216" i="17"/>
  <c r="Q216" i="17"/>
  <c r="H216" i="17"/>
  <c r="AF216" i="17"/>
  <c r="X216" i="17"/>
  <c r="P216" i="17"/>
  <c r="AE216" i="17"/>
  <c r="W216" i="17"/>
  <c r="O216" i="17"/>
  <c r="AD216" i="17"/>
  <c r="AB244" i="17"/>
  <c r="T244" i="17"/>
  <c r="L244" i="17"/>
  <c r="AK244" i="17" s="1"/>
  <c r="AA244" i="17"/>
  <c r="S244" i="17"/>
  <c r="Z244" i="17"/>
  <c r="R244" i="17"/>
  <c r="Y244" i="17"/>
  <c r="Q244" i="17"/>
  <c r="H244" i="17"/>
  <c r="AF244" i="17"/>
  <c r="X244" i="17"/>
  <c r="P244" i="17"/>
  <c r="AE244" i="17"/>
  <c r="W244" i="17"/>
  <c r="O244" i="17"/>
  <c r="AC244" i="17"/>
  <c r="U244" i="17"/>
  <c r="M244" i="17"/>
  <c r="AB245" i="17"/>
  <c r="AB25" i="20"/>
  <c r="T25" i="20"/>
  <c r="L25" i="20"/>
  <c r="Y25" i="20"/>
  <c r="AA25" i="20"/>
  <c r="Q25" i="20"/>
  <c r="Z25" i="20"/>
  <c r="P25" i="20"/>
  <c r="X25" i="20"/>
  <c r="O25" i="20"/>
  <c r="W25" i="20"/>
  <c r="N25" i="20"/>
  <c r="V25" i="20"/>
  <c r="M25" i="20"/>
  <c r="AE25" i="20"/>
  <c r="U25" i="20"/>
  <c r="K25" i="20"/>
  <c r="AJ25" i="20" s="1"/>
  <c r="AC25" i="20"/>
  <c r="R25" i="20"/>
  <c r="Y55" i="20"/>
  <c r="Q55" i="20"/>
  <c r="AC55" i="20"/>
  <c r="T55" i="20"/>
  <c r="K55" i="20"/>
  <c r="AJ55" i="20" s="1"/>
  <c r="AB55" i="20"/>
  <c r="R55" i="20"/>
  <c r="AA55" i="20"/>
  <c r="P55" i="20"/>
  <c r="Z55" i="20"/>
  <c r="O55" i="20"/>
  <c r="X55" i="20"/>
  <c r="N55" i="20"/>
  <c r="W55" i="20"/>
  <c r="M55" i="20"/>
  <c r="V55" i="20"/>
  <c r="L55" i="20"/>
  <c r="AD55" i="20"/>
  <c r="S55" i="20"/>
  <c r="AE33" i="21"/>
  <c r="W33" i="21"/>
  <c r="O33" i="21"/>
  <c r="V33" i="21"/>
  <c r="M33" i="21"/>
  <c r="Y33" i="21"/>
  <c r="N33" i="21"/>
  <c r="AC33" i="21"/>
  <c r="S33" i="21"/>
  <c r="AB33" i="21"/>
  <c r="R33" i="21"/>
  <c r="U33" i="21"/>
  <c r="T33" i="21"/>
  <c r="Q33" i="21"/>
  <c r="P33" i="21"/>
  <c r="AD33" i="21"/>
  <c r="L33" i="21"/>
  <c r="AA33" i="21"/>
  <c r="K33" i="21"/>
  <c r="AJ33" i="21" s="1"/>
  <c r="X33" i="21"/>
  <c r="S104" i="17"/>
  <c r="AD138" i="17"/>
  <c r="V138" i="17"/>
  <c r="N138" i="17"/>
  <c r="Z138" i="17"/>
  <c r="R138" i="17"/>
  <c r="U138" i="17"/>
  <c r="AF138" i="17"/>
  <c r="N173" i="17"/>
  <c r="AB173" i="17"/>
  <c r="N193" i="17"/>
  <c r="AD193" i="17"/>
  <c r="AA206" i="17"/>
  <c r="M216" i="17"/>
  <c r="AA217" i="17"/>
  <c r="AD236" i="17"/>
  <c r="N244" i="17"/>
  <c r="X24" i="18"/>
  <c r="P24" i="18"/>
  <c r="AE24" i="18"/>
  <c r="W24" i="18"/>
  <c r="O24" i="18"/>
  <c r="AD24" i="18"/>
  <c r="V24" i="18"/>
  <c r="N24" i="18"/>
  <c r="AC24" i="18"/>
  <c r="U24" i="18"/>
  <c r="M24" i="18"/>
  <c r="AB24" i="18"/>
  <c r="T24" i="18"/>
  <c r="L24" i="18"/>
  <c r="AA24" i="18"/>
  <c r="S24" i="18"/>
  <c r="K24" i="18"/>
  <c r="AJ24" i="18" s="1"/>
  <c r="Y24" i="18"/>
  <c r="Q24" i="18"/>
  <c r="X26" i="18"/>
  <c r="P26" i="18"/>
  <c r="AE26" i="18"/>
  <c r="W26" i="18"/>
  <c r="O26" i="18"/>
  <c r="AD26" i="18"/>
  <c r="V26" i="18"/>
  <c r="N26" i="18"/>
  <c r="AC26" i="18"/>
  <c r="U26" i="18"/>
  <c r="M26" i="18"/>
  <c r="AB26" i="18"/>
  <c r="T26" i="18"/>
  <c r="L26" i="18"/>
  <c r="AA26" i="18"/>
  <c r="S26" i="18"/>
  <c r="K26" i="18"/>
  <c r="AJ26" i="18" s="1"/>
  <c r="Y26" i="18"/>
  <c r="Q26" i="18"/>
  <c r="S25" i="20"/>
  <c r="U55" i="20"/>
  <c r="Z33" i="21"/>
  <c r="O227" i="17"/>
  <c r="W227" i="17"/>
  <c r="AE227" i="17"/>
  <c r="O247" i="17"/>
  <c r="W247" i="17"/>
  <c r="AE247" i="17"/>
  <c r="L258" i="17"/>
  <c r="AK258" i="17" s="1"/>
  <c r="T258" i="17"/>
  <c r="AB258" i="17"/>
  <c r="K21" i="18"/>
  <c r="AJ21" i="18" s="1"/>
  <c r="S21" i="18"/>
  <c r="AA21" i="18"/>
  <c r="R22" i="18"/>
  <c r="Z22" i="18"/>
  <c r="K10" i="19"/>
  <c r="AJ10" i="19" s="1"/>
  <c r="S10" i="19"/>
  <c r="AA10" i="19"/>
  <c r="K11" i="19"/>
  <c r="AJ11" i="19" s="1"/>
  <c r="S11" i="19"/>
  <c r="AA11" i="19"/>
  <c r="K12" i="19"/>
  <c r="AJ12" i="19" s="1"/>
  <c r="S12" i="19"/>
  <c r="AA12" i="19"/>
  <c r="K13" i="19"/>
  <c r="AJ13" i="19" s="1"/>
  <c r="S13" i="19"/>
  <c r="AA13" i="19"/>
  <c r="K14" i="19"/>
  <c r="AJ14" i="19" s="1"/>
  <c r="S14" i="19"/>
  <c r="AA14" i="19"/>
  <c r="K15" i="19"/>
  <c r="AJ15" i="19" s="1"/>
  <c r="S15" i="19"/>
  <c r="AA15" i="19"/>
  <c r="K16" i="19"/>
  <c r="AJ16" i="19" s="1"/>
  <c r="S16" i="19"/>
  <c r="AA16" i="19"/>
  <c r="K17" i="19"/>
  <c r="AJ17" i="19" s="1"/>
  <c r="S17" i="19"/>
  <c r="AA17" i="19"/>
  <c r="K23" i="20"/>
  <c r="AJ23" i="20" s="1"/>
  <c r="U23" i="20"/>
  <c r="AD23" i="20"/>
  <c r="K57" i="20"/>
  <c r="AJ57" i="20" s="1"/>
  <c r="U57" i="20"/>
  <c r="AE57" i="20"/>
  <c r="K85" i="20"/>
  <c r="AJ85" i="20" s="1"/>
  <c r="U85" i="20"/>
  <c r="M14" i="21"/>
  <c r="Z14" i="21"/>
  <c r="X58" i="21"/>
  <c r="P58" i="21"/>
  <c r="AD58" i="21"/>
  <c r="U58" i="21"/>
  <c r="L58" i="21"/>
  <c r="Y58" i="21"/>
  <c r="N58" i="21"/>
  <c r="V58" i="21"/>
  <c r="K58" i="21"/>
  <c r="AJ58" i="21" s="1"/>
  <c r="AC58" i="21"/>
  <c r="S58" i="21"/>
  <c r="AB58" i="21"/>
  <c r="R58" i="21"/>
  <c r="AA58" i="21"/>
  <c r="Q58" i="21"/>
  <c r="Y66" i="21"/>
  <c r="Q66" i="21"/>
  <c r="AA66" i="21"/>
  <c r="R66" i="21"/>
  <c r="W66" i="21"/>
  <c r="M66" i="21"/>
  <c r="AE66" i="21"/>
  <c r="U66" i="21"/>
  <c r="K66" i="21"/>
  <c r="AJ66" i="21" s="1"/>
  <c r="AC66" i="21"/>
  <c r="S66" i="21"/>
  <c r="AB66" i="21"/>
  <c r="P66" i="21"/>
  <c r="Z66" i="21"/>
  <c r="O66" i="21"/>
  <c r="R150" i="17"/>
  <c r="Z150" i="17"/>
  <c r="H192" i="17"/>
  <c r="Q192" i="17"/>
  <c r="Y192" i="17"/>
  <c r="R205" i="17"/>
  <c r="Z205" i="17"/>
  <c r="H227" i="17"/>
  <c r="Q227" i="17"/>
  <c r="Y227" i="17"/>
  <c r="H235" i="17"/>
  <c r="Q235" i="17"/>
  <c r="Y235" i="17"/>
  <c r="H247" i="17"/>
  <c r="Q247" i="17"/>
  <c r="Y247" i="17"/>
  <c r="P257" i="17"/>
  <c r="X257" i="17"/>
  <c r="AF257" i="17"/>
  <c r="N258" i="17"/>
  <c r="V258" i="17"/>
  <c r="AD258" i="17"/>
  <c r="P9" i="18"/>
  <c r="X9" i="18"/>
  <c r="O10" i="18"/>
  <c r="W10" i="18"/>
  <c r="AE10" i="18"/>
  <c r="O11" i="18"/>
  <c r="W11" i="18"/>
  <c r="AE11" i="18"/>
  <c r="O12" i="18"/>
  <c r="W12" i="18"/>
  <c r="AE12" i="18"/>
  <c r="O13" i="18"/>
  <c r="W13" i="18"/>
  <c r="AE13" i="18"/>
  <c r="M21" i="18"/>
  <c r="U21" i="18"/>
  <c r="AC21" i="18"/>
  <c r="L22" i="18"/>
  <c r="T22" i="18"/>
  <c r="AB22" i="18"/>
  <c r="N9" i="19"/>
  <c r="G9" i="19" s="1"/>
  <c r="V9" i="19"/>
  <c r="AD9" i="19"/>
  <c r="M10" i="19"/>
  <c r="U10" i="19"/>
  <c r="AC10" i="19"/>
  <c r="M11" i="19"/>
  <c r="U11" i="19"/>
  <c r="AC11" i="19"/>
  <c r="M12" i="19"/>
  <c r="U12" i="19"/>
  <c r="AC12" i="19"/>
  <c r="M13" i="19"/>
  <c r="U13" i="19"/>
  <c r="AC13" i="19"/>
  <c r="M14" i="19"/>
  <c r="U14" i="19"/>
  <c r="AC14" i="19"/>
  <c r="M15" i="19"/>
  <c r="U15" i="19"/>
  <c r="AC15" i="19"/>
  <c r="M16" i="19"/>
  <c r="U16" i="19"/>
  <c r="AC16" i="19"/>
  <c r="M17" i="19"/>
  <c r="U17" i="19"/>
  <c r="AC17" i="19"/>
  <c r="P20" i="19"/>
  <c r="X20" i="19"/>
  <c r="O21" i="19"/>
  <c r="W21" i="19"/>
  <c r="AE21" i="19"/>
  <c r="O22" i="19"/>
  <c r="W22" i="19"/>
  <c r="AE22" i="19"/>
  <c r="O23" i="19"/>
  <c r="W23" i="19"/>
  <c r="AE23" i="19"/>
  <c r="O24" i="19"/>
  <c r="W24" i="19"/>
  <c r="AE24" i="19"/>
  <c r="R9" i="20"/>
  <c r="Q10" i="20"/>
  <c r="G10" i="20" s="1"/>
  <c r="Y10" i="20"/>
  <c r="P11" i="20"/>
  <c r="X11" i="20"/>
  <c r="P12" i="20"/>
  <c r="X12" i="20"/>
  <c r="P13" i="20"/>
  <c r="X13" i="20"/>
  <c r="P14" i="20"/>
  <c r="X14" i="20"/>
  <c r="R15" i="20"/>
  <c r="O20" i="20"/>
  <c r="Q21" i="20"/>
  <c r="AB22" i="20"/>
  <c r="T22" i="20"/>
  <c r="L22" i="20"/>
  <c r="S22" i="20"/>
  <c r="AC22" i="20"/>
  <c r="N23" i="20"/>
  <c r="W23" i="20"/>
  <c r="Q24" i="20"/>
  <c r="Q44" i="20"/>
  <c r="G44" i="20" s="1"/>
  <c r="AA44" i="20"/>
  <c r="S46" i="20"/>
  <c r="O47" i="20"/>
  <c r="AA47" i="20"/>
  <c r="O52" i="20"/>
  <c r="O54" i="20"/>
  <c r="Z54" i="20"/>
  <c r="R56" i="20"/>
  <c r="AB56" i="20"/>
  <c r="M57" i="20"/>
  <c r="W57" i="20"/>
  <c r="R74" i="20"/>
  <c r="AB74" i="20"/>
  <c r="N75" i="20"/>
  <c r="Q84" i="20"/>
  <c r="AA84" i="20"/>
  <c r="M85" i="20"/>
  <c r="X85" i="20"/>
  <c r="S87" i="20"/>
  <c r="AE87" i="20"/>
  <c r="S88" i="20"/>
  <c r="AE88" i="20"/>
  <c r="Q89" i="20"/>
  <c r="AB89" i="20"/>
  <c r="R90" i="20"/>
  <c r="AE90" i="20"/>
  <c r="T91" i="20"/>
  <c r="P11" i="21"/>
  <c r="P14" i="21"/>
  <c r="AC14" i="21"/>
  <c r="R19" i="21"/>
  <c r="U34" i="21"/>
  <c r="AB52" i="21"/>
  <c r="O58" i="21"/>
  <c r="N66" i="21"/>
  <c r="AA120" i="21"/>
  <c r="S120" i="21"/>
  <c r="K120" i="21"/>
  <c r="AJ120" i="21" s="1"/>
  <c r="Z120" i="21"/>
  <c r="Q120" i="21"/>
  <c r="W120" i="21"/>
  <c r="N120" i="21"/>
  <c r="AE120" i="21"/>
  <c r="V120" i="21"/>
  <c r="M120" i="21"/>
  <c r="AB120" i="21"/>
  <c r="R120" i="21"/>
  <c r="Y120" i="21"/>
  <c r="X120" i="21"/>
  <c r="U120" i="21"/>
  <c r="T120" i="21"/>
  <c r="P120" i="21"/>
  <c r="O120" i="21"/>
  <c r="AD120" i="21"/>
  <c r="L120" i="21"/>
  <c r="S150" i="17"/>
  <c r="AA150" i="17"/>
  <c r="R192" i="17"/>
  <c r="Z192" i="17"/>
  <c r="S205" i="17"/>
  <c r="AA205" i="17"/>
  <c r="R227" i="17"/>
  <c r="Z227" i="17"/>
  <c r="R235" i="17"/>
  <c r="Z235" i="17"/>
  <c r="R247" i="17"/>
  <c r="Z247" i="17"/>
  <c r="H257" i="17"/>
  <c r="Q257" i="17"/>
  <c r="Y257" i="17"/>
  <c r="O258" i="17"/>
  <c r="W258" i="17"/>
  <c r="AE258" i="17"/>
  <c r="P10" i="18"/>
  <c r="X10" i="18"/>
  <c r="P11" i="18"/>
  <c r="X11" i="18"/>
  <c r="P12" i="18"/>
  <c r="X12" i="18"/>
  <c r="P13" i="18"/>
  <c r="X13" i="18"/>
  <c r="N21" i="18"/>
  <c r="V21" i="18"/>
  <c r="AD21" i="18"/>
  <c r="M22" i="18"/>
  <c r="U22" i="18"/>
  <c r="AC22" i="18"/>
  <c r="N10" i="19"/>
  <c r="V10" i="19"/>
  <c r="AD10" i="19"/>
  <c r="N11" i="19"/>
  <c r="V11" i="19"/>
  <c r="AD11" i="19"/>
  <c r="N12" i="19"/>
  <c r="V12" i="19"/>
  <c r="AD12" i="19"/>
  <c r="N13" i="19"/>
  <c r="V13" i="19"/>
  <c r="AD13" i="19"/>
  <c r="N14" i="19"/>
  <c r="V14" i="19"/>
  <c r="AD14" i="19"/>
  <c r="N15" i="19"/>
  <c r="V15" i="19"/>
  <c r="AD15" i="19"/>
  <c r="N16" i="19"/>
  <c r="V16" i="19"/>
  <c r="AD16" i="19"/>
  <c r="N17" i="19"/>
  <c r="V17" i="19"/>
  <c r="AD17" i="19"/>
  <c r="P21" i="19"/>
  <c r="X21" i="19"/>
  <c r="P22" i="19"/>
  <c r="X22" i="19"/>
  <c r="P23" i="19"/>
  <c r="X23" i="19"/>
  <c r="P24" i="19"/>
  <c r="X24" i="19"/>
  <c r="R10" i="20"/>
  <c r="Z10" i="20"/>
  <c r="AC15" i="20"/>
  <c r="U15" i="20"/>
  <c r="M15" i="20"/>
  <c r="S15" i="20"/>
  <c r="AB15" i="20"/>
  <c r="O23" i="20"/>
  <c r="X23" i="20"/>
  <c r="R44" i="20"/>
  <c r="AB44" i="20"/>
  <c r="X46" i="20"/>
  <c r="P46" i="20"/>
  <c r="AE46" i="20"/>
  <c r="V46" i="20"/>
  <c r="M46" i="20"/>
  <c r="T46" i="20"/>
  <c r="AD46" i="20"/>
  <c r="R47" i="20"/>
  <c r="AB47" i="20"/>
  <c r="P54" i="20"/>
  <c r="AB54" i="20"/>
  <c r="S56" i="20"/>
  <c r="N57" i="20"/>
  <c r="Z57" i="20"/>
  <c r="S74" i="20"/>
  <c r="R84" i="20"/>
  <c r="AB84" i="20"/>
  <c r="O85" i="20"/>
  <c r="Z85" i="20"/>
  <c r="R89" i="20"/>
  <c r="S90" i="20"/>
  <c r="AD92" i="20"/>
  <c r="V92" i="20"/>
  <c r="N92" i="20"/>
  <c r="AE92" i="20"/>
  <c r="U92" i="20"/>
  <c r="L92" i="20"/>
  <c r="Y92" i="20"/>
  <c r="O92" i="20"/>
  <c r="AC92" i="20"/>
  <c r="S92" i="20"/>
  <c r="X92" i="20"/>
  <c r="R14" i="21"/>
  <c r="AB20" i="21"/>
  <c r="T20" i="21"/>
  <c r="L20" i="21"/>
  <c r="Z20" i="21"/>
  <c r="Q20" i="21"/>
  <c r="AD20" i="21"/>
  <c r="S20" i="21"/>
  <c r="X20" i="21"/>
  <c r="N20" i="21"/>
  <c r="W20" i="21"/>
  <c r="T58" i="21"/>
  <c r="T66" i="21"/>
  <c r="S192" i="17"/>
  <c r="AA192" i="17"/>
  <c r="S227" i="17"/>
  <c r="AA227" i="17"/>
  <c r="S235" i="17"/>
  <c r="AA235" i="17"/>
  <c r="S247" i="17"/>
  <c r="AA247" i="17"/>
  <c r="R257" i="17"/>
  <c r="Z257" i="17"/>
  <c r="P258" i="17"/>
  <c r="X258" i="17"/>
  <c r="AF258" i="17"/>
  <c r="R9" i="18"/>
  <c r="Z9" i="18"/>
  <c r="Q10" i="18"/>
  <c r="G10" i="18" s="1"/>
  <c r="Y10" i="18"/>
  <c r="Q11" i="18"/>
  <c r="Y11" i="18"/>
  <c r="Q12" i="18"/>
  <c r="Y12" i="18"/>
  <c r="Q13" i="18"/>
  <c r="Y13" i="18"/>
  <c r="O21" i="18"/>
  <c r="W21" i="18"/>
  <c r="AE21" i="18"/>
  <c r="N22" i="18"/>
  <c r="G22" i="18" s="1"/>
  <c r="V22" i="18"/>
  <c r="AD22" i="18"/>
  <c r="O10" i="19"/>
  <c r="W10" i="19"/>
  <c r="AE10" i="19"/>
  <c r="O11" i="19"/>
  <c r="W11" i="19"/>
  <c r="AE11" i="19"/>
  <c r="O12" i="19"/>
  <c r="W12" i="19"/>
  <c r="AE12" i="19"/>
  <c r="O13" i="19"/>
  <c r="W13" i="19"/>
  <c r="AE13" i="19"/>
  <c r="O14" i="19"/>
  <c r="W14" i="19"/>
  <c r="AE14" i="19"/>
  <c r="O15" i="19"/>
  <c r="W15" i="19"/>
  <c r="AE15" i="19"/>
  <c r="O16" i="19"/>
  <c r="W16" i="19"/>
  <c r="AE16" i="19"/>
  <c r="O17" i="19"/>
  <c r="W17" i="19"/>
  <c r="AE17" i="19"/>
  <c r="R20" i="19"/>
  <c r="Z20" i="19"/>
  <c r="Q21" i="19"/>
  <c r="G21" i="19" s="1"/>
  <c r="Y21" i="19"/>
  <c r="Q22" i="19"/>
  <c r="Y22" i="19"/>
  <c r="Q23" i="19"/>
  <c r="Y23" i="19"/>
  <c r="Q24" i="19"/>
  <c r="Y24" i="19"/>
  <c r="K10" i="20"/>
  <c r="AJ10" i="20" s="1"/>
  <c r="S10" i="20"/>
  <c r="AA10" i="20"/>
  <c r="R11" i="20"/>
  <c r="Z11" i="20"/>
  <c r="R12" i="20"/>
  <c r="Z12" i="20"/>
  <c r="R13" i="20"/>
  <c r="Z13" i="20"/>
  <c r="R14" i="20"/>
  <c r="Z14" i="20"/>
  <c r="K15" i="20"/>
  <c r="AJ15" i="20" s="1"/>
  <c r="T15" i="20"/>
  <c r="AD15" i="20"/>
  <c r="AC21" i="20"/>
  <c r="U21" i="20"/>
  <c r="M21" i="20"/>
  <c r="S21" i="20"/>
  <c r="AB21" i="20"/>
  <c r="P23" i="20"/>
  <c r="Y23" i="20"/>
  <c r="AB24" i="20"/>
  <c r="T24" i="20"/>
  <c r="L24" i="20"/>
  <c r="S24" i="20"/>
  <c r="AC24" i="20"/>
  <c r="S44" i="20"/>
  <c r="K46" i="20"/>
  <c r="AJ46" i="20" s="1"/>
  <c r="U46" i="20"/>
  <c r="S47" i="20"/>
  <c r="S54" i="20"/>
  <c r="Y56" i="20"/>
  <c r="Q56" i="20"/>
  <c r="AE56" i="20"/>
  <c r="V56" i="20"/>
  <c r="M56" i="20"/>
  <c r="T56" i="20"/>
  <c r="AD56" i="20"/>
  <c r="P57" i="20"/>
  <c r="AA57" i="20"/>
  <c r="X74" i="20"/>
  <c r="P74" i="20"/>
  <c r="AD74" i="20"/>
  <c r="U74" i="20"/>
  <c r="L74" i="20"/>
  <c r="T74" i="20"/>
  <c r="AE74" i="20"/>
  <c r="S84" i="20"/>
  <c r="Q85" i="20"/>
  <c r="AA85" i="20"/>
  <c r="AD87" i="20"/>
  <c r="V87" i="20"/>
  <c r="N87" i="20"/>
  <c r="W87" i="20"/>
  <c r="M87" i="20"/>
  <c r="Z87" i="20"/>
  <c r="P87" i="20"/>
  <c r="U87" i="20"/>
  <c r="AD88" i="20"/>
  <c r="V88" i="20"/>
  <c r="N88" i="20"/>
  <c r="Z88" i="20"/>
  <c r="Q88" i="20"/>
  <c r="W88" i="20"/>
  <c r="L88" i="20"/>
  <c r="U88" i="20"/>
  <c r="AD91" i="20"/>
  <c r="V91" i="20"/>
  <c r="N91" i="20"/>
  <c r="AA91" i="20"/>
  <c r="R91" i="20"/>
  <c r="AB91" i="20"/>
  <c r="Q91" i="20"/>
  <c r="W91" i="20"/>
  <c r="L91" i="20"/>
  <c r="X91" i="20"/>
  <c r="K92" i="20"/>
  <c r="AJ92" i="20" s="1"/>
  <c r="Z92" i="20"/>
  <c r="S14" i="21"/>
  <c r="K20" i="21"/>
  <c r="AJ20" i="21" s="1"/>
  <c r="Y20" i="21"/>
  <c r="X34" i="21"/>
  <c r="P34" i="21"/>
  <c r="AA34" i="21"/>
  <c r="R34" i="21"/>
  <c r="V34" i="21"/>
  <c r="L34" i="21"/>
  <c r="AB34" i="21"/>
  <c r="Q34" i="21"/>
  <c r="Z34" i="21"/>
  <c r="O34" i="21"/>
  <c r="Y34" i="21"/>
  <c r="W58" i="21"/>
  <c r="V66" i="21"/>
  <c r="L227" i="17"/>
  <c r="AK227" i="17" s="1"/>
  <c r="T227" i="17"/>
  <c r="AB227" i="17"/>
  <c r="L247" i="17"/>
  <c r="AK247" i="17" s="1"/>
  <c r="T247" i="17"/>
  <c r="AB247" i="17"/>
  <c r="S257" i="17"/>
  <c r="AA257" i="17"/>
  <c r="H258" i="17"/>
  <c r="Q258" i="17"/>
  <c r="Y258" i="17"/>
  <c r="R10" i="18"/>
  <c r="Z10" i="18"/>
  <c r="R11" i="18"/>
  <c r="Z11" i="18"/>
  <c r="R12" i="18"/>
  <c r="Z12" i="18"/>
  <c r="R13" i="18"/>
  <c r="Z13" i="18"/>
  <c r="P21" i="18"/>
  <c r="X21" i="18"/>
  <c r="O22" i="18"/>
  <c r="W22" i="18"/>
  <c r="AE22" i="18"/>
  <c r="P10" i="19"/>
  <c r="X10" i="19"/>
  <c r="P11" i="19"/>
  <c r="X11" i="19"/>
  <c r="P12" i="19"/>
  <c r="X12" i="19"/>
  <c r="P13" i="19"/>
  <c r="X13" i="19"/>
  <c r="P14" i="19"/>
  <c r="X14" i="19"/>
  <c r="P15" i="19"/>
  <c r="X15" i="19"/>
  <c r="P16" i="19"/>
  <c r="X16" i="19"/>
  <c r="P17" i="19"/>
  <c r="X17" i="19"/>
  <c r="R21" i="19"/>
  <c r="Z21" i="19"/>
  <c r="R22" i="19"/>
  <c r="Z22" i="19"/>
  <c r="R23" i="19"/>
  <c r="Z23" i="19"/>
  <c r="R24" i="19"/>
  <c r="Z24" i="19"/>
  <c r="Q23" i="20"/>
  <c r="Z23" i="20"/>
  <c r="X44" i="20"/>
  <c r="P44" i="20"/>
  <c r="Y44" i="20"/>
  <c r="O44" i="20"/>
  <c r="T44" i="20"/>
  <c r="AD44" i="20"/>
  <c r="X47" i="20"/>
  <c r="P47" i="20"/>
  <c r="Z47" i="20"/>
  <c r="Q47" i="20"/>
  <c r="T47" i="20"/>
  <c r="AD47" i="20"/>
  <c r="Y54" i="20"/>
  <c r="Q54" i="20"/>
  <c r="AA54" i="20"/>
  <c r="R54" i="20"/>
  <c r="T54" i="20"/>
  <c r="AD54" i="20"/>
  <c r="R57" i="20"/>
  <c r="AB57" i="20"/>
  <c r="AD84" i="20"/>
  <c r="V84" i="20"/>
  <c r="N84" i="20"/>
  <c r="AE84" i="20"/>
  <c r="U84" i="20"/>
  <c r="L84" i="20"/>
  <c r="T84" i="20"/>
  <c r="R85" i="20"/>
  <c r="AB85" i="20"/>
  <c r="AD89" i="20"/>
  <c r="V89" i="20"/>
  <c r="N89" i="20"/>
  <c r="AC89" i="20"/>
  <c r="T89" i="20"/>
  <c r="K89" i="20"/>
  <c r="AJ89" i="20" s="1"/>
  <c r="AE89" i="20"/>
  <c r="S89" i="20"/>
  <c r="W89" i="20"/>
  <c r="AD90" i="20"/>
  <c r="V90" i="20"/>
  <c r="N90" i="20"/>
  <c r="X90" i="20"/>
  <c r="O90" i="20"/>
  <c r="U90" i="20"/>
  <c r="AA90" i="20"/>
  <c r="Q90" i="20"/>
  <c r="W90" i="20"/>
  <c r="T14" i="21"/>
  <c r="Y52" i="21"/>
  <c r="Q52" i="21"/>
  <c r="X52" i="21"/>
  <c r="O52" i="21"/>
  <c r="AE52" i="21"/>
  <c r="U52" i="21"/>
  <c r="K52" i="21"/>
  <c r="AJ52" i="21" s="1"/>
  <c r="AC52" i="21"/>
  <c r="S52" i="21"/>
  <c r="AA52" i="21"/>
  <c r="P52" i="21"/>
  <c r="Z52" i="21"/>
  <c r="N52" i="21"/>
  <c r="W52" i="21"/>
  <c r="M52" i="21"/>
  <c r="Z58" i="21"/>
  <c r="X66" i="21"/>
  <c r="N150" i="17"/>
  <c r="V150" i="17"/>
  <c r="M192" i="17"/>
  <c r="U192" i="17"/>
  <c r="N205" i="17"/>
  <c r="V205" i="17"/>
  <c r="M227" i="17"/>
  <c r="U227" i="17"/>
  <c r="M235" i="17"/>
  <c r="U235" i="17"/>
  <c r="M247" i="17"/>
  <c r="U247" i="17"/>
  <c r="L257" i="17"/>
  <c r="AK257" i="17" s="1"/>
  <c r="T257" i="17"/>
  <c r="R258" i="17"/>
  <c r="Z258" i="17"/>
  <c r="L9" i="18"/>
  <c r="T9" i="18"/>
  <c r="K10" i="18"/>
  <c r="AJ10" i="18" s="1"/>
  <c r="S10" i="18"/>
  <c r="K11" i="18"/>
  <c r="AJ11" i="18" s="1"/>
  <c r="S11" i="18"/>
  <c r="K12" i="18"/>
  <c r="AJ12" i="18" s="1"/>
  <c r="S12" i="18"/>
  <c r="K13" i="18"/>
  <c r="AJ13" i="18" s="1"/>
  <c r="S13" i="18"/>
  <c r="Q21" i="18"/>
  <c r="Y21" i="18"/>
  <c r="P22" i="18"/>
  <c r="R9" i="19"/>
  <c r="Q10" i="19"/>
  <c r="Y10" i="19"/>
  <c r="Q11" i="19"/>
  <c r="Y11" i="19"/>
  <c r="Q12" i="19"/>
  <c r="Y12" i="19"/>
  <c r="Q13" i="19"/>
  <c r="Y13" i="19"/>
  <c r="Q14" i="19"/>
  <c r="Y14" i="19"/>
  <c r="Q15" i="19"/>
  <c r="Y15" i="19"/>
  <c r="Q16" i="19"/>
  <c r="Y16" i="19"/>
  <c r="Q17" i="19"/>
  <c r="Y17" i="19"/>
  <c r="L20" i="19"/>
  <c r="T20" i="19"/>
  <c r="K21" i="19"/>
  <c r="AJ21" i="19" s="1"/>
  <c r="S21" i="19"/>
  <c r="K22" i="19"/>
  <c r="AJ22" i="19" s="1"/>
  <c r="S22" i="19"/>
  <c r="K23" i="19"/>
  <c r="AJ23" i="19" s="1"/>
  <c r="S23" i="19"/>
  <c r="K24" i="19"/>
  <c r="AJ24" i="19" s="1"/>
  <c r="S24" i="19"/>
  <c r="M10" i="20"/>
  <c r="U10" i="20"/>
  <c r="L11" i="20"/>
  <c r="T11" i="20"/>
  <c r="L12" i="20"/>
  <c r="T12" i="20"/>
  <c r="L13" i="20"/>
  <c r="T13" i="20"/>
  <c r="L14" i="20"/>
  <c r="T14" i="20"/>
  <c r="AB14" i="20"/>
  <c r="N15" i="20"/>
  <c r="W15" i="20"/>
  <c r="AD20" i="20"/>
  <c r="V20" i="20"/>
  <c r="N20" i="20"/>
  <c r="G20" i="20" s="1"/>
  <c r="S20" i="20"/>
  <c r="AB20" i="20"/>
  <c r="L21" i="20"/>
  <c r="V21" i="20"/>
  <c r="AE21" i="20"/>
  <c r="R23" i="20"/>
  <c r="M24" i="20"/>
  <c r="V24" i="20"/>
  <c r="AE24" i="20"/>
  <c r="K44" i="20"/>
  <c r="AJ44" i="20" s="1"/>
  <c r="U44" i="20"/>
  <c r="AE44" i="20"/>
  <c r="N46" i="20"/>
  <c r="Y46" i="20"/>
  <c r="K47" i="20"/>
  <c r="AJ47" i="20" s="1"/>
  <c r="U47" i="20"/>
  <c r="AE47" i="20"/>
  <c r="Y52" i="20"/>
  <c r="Q52" i="20"/>
  <c r="G52" i="20" s="1"/>
  <c r="AE52" i="20"/>
  <c r="V52" i="20"/>
  <c r="M52" i="20"/>
  <c r="T52" i="20"/>
  <c r="AD52" i="20"/>
  <c r="K54" i="20"/>
  <c r="AJ54" i="20" s="1"/>
  <c r="U54" i="20"/>
  <c r="AE54" i="20"/>
  <c r="L56" i="20"/>
  <c r="W56" i="20"/>
  <c r="S57" i="20"/>
  <c r="M74" i="20"/>
  <c r="W74" i="20"/>
  <c r="X75" i="20"/>
  <c r="P75" i="20"/>
  <c r="Y75" i="20"/>
  <c r="O75" i="20"/>
  <c r="T75" i="20"/>
  <c r="AD75" i="20"/>
  <c r="K84" i="20"/>
  <c r="AJ84" i="20" s="1"/>
  <c r="W84" i="20"/>
  <c r="S85" i="20"/>
  <c r="L87" i="20"/>
  <c r="Y87" i="20"/>
  <c r="M88" i="20"/>
  <c r="Y88" i="20"/>
  <c r="L89" i="20"/>
  <c r="X89" i="20"/>
  <c r="K90" i="20"/>
  <c r="AJ90" i="20" s="1"/>
  <c r="Y90" i="20"/>
  <c r="M91" i="20"/>
  <c r="Z91" i="20"/>
  <c r="P92" i="20"/>
  <c r="AB92" i="20"/>
  <c r="AA11" i="21"/>
  <c r="S11" i="21"/>
  <c r="K11" i="21"/>
  <c r="AJ11" i="21" s="1"/>
  <c r="Z11" i="21"/>
  <c r="Q11" i="21"/>
  <c r="W11" i="21"/>
  <c r="M11" i="21"/>
  <c r="AC11" i="21"/>
  <c r="R11" i="21"/>
  <c r="X11" i="21"/>
  <c r="AB19" i="21"/>
  <c r="T19" i="21"/>
  <c r="L19" i="21"/>
  <c r="W19" i="21"/>
  <c r="N19" i="21"/>
  <c r="V19" i="21"/>
  <c r="K19" i="21"/>
  <c r="AJ19" i="21" s="1"/>
  <c r="AA19" i="21"/>
  <c r="Q19" i="21"/>
  <c r="Y19" i="21"/>
  <c r="O20" i="21"/>
  <c r="AC20" i="21"/>
  <c r="AE23" i="21"/>
  <c r="W23" i="21"/>
  <c r="O23" i="21"/>
  <c r="AD23" i="21"/>
  <c r="U23" i="21"/>
  <c r="L23" i="21"/>
  <c r="X23" i="21"/>
  <c r="M23" i="21"/>
  <c r="AB23" i="21"/>
  <c r="R23" i="21"/>
  <c r="AA23" i="21"/>
  <c r="Q23" i="21"/>
  <c r="Z23" i="21"/>
  <c r="M34" i="21"/>
  <c r="AD34" i="21"/>
  <c r="L52" i="21"/>
  <c r="AE58" i="21"/>
  <c r="AD66" i="21"/>
  <c r="AD91" i="21"/>
  <c r="V91" i="21"/>
  <c r="N91" i="21"/>
  <c r="W91" i="21"/>
  <c r="M91" i="21"/>
  <c r="AC91" i="21"/>
  <c r="S91" i="21"/>
  <c r="AB91" i="21"/>
  <c r="R91" i="21"/>
  <c r="AA91" i="21"/>
  <c r="Q91" i="21"/>
  <c r="Z91" i="21"/>
  <c r="P91" i="21"/>
  <c r="Y91" i="21"/>
  <c r="O91" i="21"/>
  <c r="X91" i="21"/>
  <c r="L91" i="21"/>
  <c r="U91" i="21"/>
  <c r="K91" i="21"/>
  <c r="AJ91" i="21" s="1"/>
  <c r="S258" i="17"/>
  <c r="R21" i="18"/>
  <c r="R10" i="19"/>
  <c r="R11" i="19"/>
  <c r="R12" i="19"/>
  <c r="R13" i="19"/>
  <c r="R14" i="19"/>
  <c r="R15" i="19"/>
  <c r="R16" i="19"/>
  <c r="R17" i="19"/>
  <c r="AB23" i="20"/>
  <c r="T23" i="20"/>
  <c r="L23" i="20"/>
  <c r="S23" i="20"/>
  <c r="AC23" i="20"/>
  <c r="Y57" i="20"/>
  <c r="Q57" i="20"/>
  <c r="X57" i="20"/>
  <c r="O57" i="20"/>
  <c r="T57" i="20"/>
  <c r="AD57" i="20"/>
  <c r="AD85" i="20"/>
  <c r="V85" i="20"/>
  <c r="N85" i="20"/>
  <c r="Y85" i="20"/>
  <c r="P85" i="20"/>
  <c r="T85" i="20"/>
  <c r="AE85" i="20"/>
  <c r="AD14" i="21"/>
  <c r="V14" i="21"/>
  <c r="N14" i="21"/>
  <c r="AE14" i="21"/>
  <c r="U14" i="21"/>
  <c r="L14" i="21"/>
  <c r="AA14" i="21"/>
  <c r="Q14" i="21"/>
  <c r="W14" i="21"/>
  <c r="K14" i="21"/>
  <c r="AJ14" i="21" s="1"/>
  <c r="Y14" i="21"/>
  <c r="R52" i="21"/>
  <c r="O51" i="21"/>
  <c r="Z51" i="21"/>
  <c r="N59" i="21"/>
  <c r="X59" i="21"/>
  <c r="AE64" i="21"/>
  <c r="W64" i="21"/>
  <c r="O64" i="21"/>
  <c r="AA64" i="21"/>
  <c r="R64" i="21"/>
  <c r="T64" i="21"/>
  <c r="AD64" i="21"/>
  <c r="O86" i="21"/>
  <c r="Z86" i="21"/>
  <c r="P89" i="21"/>
  <c r="Z89" i="21"/>
  <c r="N90" i="21"/>
  <c r="X90" i="21"/>
  <c r="AE92" i="21"/>
  <c r="W92" i="21"/>
  <c r="O92" i="21"/>
  <c r="AA92" i="21"/>
  <c r="R92" i="21"/>
  <c r="T92" i="21"/>
  <c r="AD92" i="21"/>
  <c r="S106" i="21"/>
  <c r="O108" i="21"/>
  <c r="Z108" i="21"/>
  <c r="P118" i="21"/>
  <c r="AB118" i="21"/>
  <c r="X130" i="21"/>
  <c r="V138" i="21"/>
  <c r="R139" i="21"/>
  <c r="AD32" i="21"/>
  <c r="V32" i="21"/>
  <c r="N32" i="21"/>
  <c r="G32" i="21" s="1"/>
  <c r="AA32" i="21"/>
  <c r="R32" i="21"/>
  <c r="T32" i="21"/>
  <c r="AE32" i="21"/>
  <c r="Q51" i="21"/>
  <c r="AA51" i="21"/>
  <c r="AE57" i="21"/>
  <c r="W57" i="21"/>
  <c r="O57" i="21"/>
  <c r="Z57" i="21"/>
  <c r="Q57" i="21"/>
  <c r="G57" i="21" s="1"/>
  <c r="T57" i="21"/>
  <c r="AD57" i="21"/>
  <c r="O59" i="21"/>
  <c r="AA59" i="21"/>
  <c r="K64" i="21"/>
  <c r="AJ64" i="21" s="1"/>
  <c r="U64" i="21"/>
  <c r="AE84" i="21"/>
  <c r="W84" i="21"/>
  <c r="O84" i="21"/>
  <c r="AC84" i="21"/>
  <c r="T84" i="21"/>
  <c r="K84" i="21"/>
  <c r="AJ84" i="21" s="1"/>
  <c r="U84" i="21"/>
  <c r="P86" i="21"/>
  <c r="AA86" i="21"/>
  <c r="Q89" i="21"/>
  <c r="AA89" i="21"/>
  <c r="O90" i="21"/>
  <c r="Y90" i="21"/>
  <c r="K92" i="21"/>
  <c r="AJ92" i="21" s="1"/>
  <c r="U92" i="21"/>
  <c r="AE106" i="21"/>
  <c r="W106" i="21"/>
  <c r="O106" i="21"/>
  <c r="AC106" i="21"/>
  <c r="T106" i="21"/>
  <c r="K106" i="21"/>
  <c r="AJ106" i="21" s="1"/>
  <c r="U106" i="21"/>
  <c r="P108" i="21"/>
  <c r="AA108" i="21"/>
  <c r="R118" i="21"/>
  <c r="AD118" i="21"/>
  <c r="W138" i="21"/>
  <c r="S139" i="21"/>
  <c r="X45" i="20"/>
  <c r="P45" i="20"/>
  <c r="S45" i="20"/>
  <c r="AB45" i="20"/>
  <c r="X76" i="20"/>
  <c r="P76" i="20"/>
  <c r="S76" i="20"/>
  <c r="AB76" i="20"/>
  <c r="AD86" i="20"/>
  <c r="V86" i="20"/>
  <c r="N86" i="20"/>
  <c r="AB86" i="20"/>
  <c r="S86" i="20"/>
  <c r="AC86" i="20"/>
  <c r="P12" i="21"/>
  <c r="AD22" i="21"/>
  <c r="V22" i="21"/>
  <c r="N22" i="21"/>
  <c r="Z22" i="21"/>
  <c r="Q22" i="21"/>
  <c r="T22" i="21"/>
  <c r="AE22" i="21"/>
  <c r="K32" i="21"/>
  <c r="AJ32" i="21" s="1"/>
  <c r="U32" i="21"/>
  <c r="O35" i="21"/>
  <c r="AE43" i="21"/>
  <c r="W43" i="21"/>
  <c r="O43" i="21"/>
  <c r="X43" i="21"/>
  <c r="N43" i="21"/>
  <c r="G43" i="21" s="1"/>
  <c r="T43" i="21"/>
  <c r="AD43" i="21"/>
  <c r="O45" i="21"/>
  <c r="AE50" i="21"/>
  <c r="W50" i="21"/>
  <c r="O50" i="21"/>
  <c r="Y50" i="21"/>
  <c r="P50" i="21"/>
  <c r="T50" i="21"/>
  <c r="AD50" i="21"/>
  <c r="R51" i="21"/>
  <c r="K57" i="21"/>
  <c r="AJ57" i="21" s="1"/>
  <c r="U57" i="21"/>
  <c r="R59" i="21"/>
  <c r="L64" i="21"/>
  <c r="V64" i="21"/>
  <c r="X65" i="21"/>
  <c r="P65" i="21"/>
  <c r="AE65" i="21"/>
  <c r="V65" i="21"/>
  <c r="M65" i="21"/>
  <c r="T65" i="21"/>
  <c r="AD65" i="21"/>
  <c r="X75" i="21"/>
  <c r="P75" i="21"/>
  <c r="W75" i="21"/>
  <c r="N75" i="21"/>
  <c r="T75" i="21"/>
  <c r="AD75" i="21"/>
  <c r="L84" i="21"/>
  <c r="V84" i="21"/>
  <c r="X85" i="21"/>
  <c r="P85" i="21"/>
  <c r="Y85" i="21"/>
  <c r="O85" i="21"/>
  <c r="T85" i="21"/>
  <c r="AD85" i="21"/>
  <c r="R86" i="21"/>
  <c r="AA88" i="21"/>
  <c r="S88" i="21"/>
  <c r="K88" i="21"/>
  <c r="AJ88" i="21" s="1"/>
  <c r="AB88" i="21"/>
  <c r="R88" i="21"/>
  <c r="U88" i="21"/>
  <c r="AE88" i="21"/>
  <c r="R89" i="21"/>
  <c r="P90" i="21"/>
  <c r="Z90" i="21"/>
  <c r="L92" i="21"/>
  <c r="V92" i="21"/>
  <c r="X93" i="21"/>
  <c r="P93" i="21"/>
  <c r="AE93" i="21"/>
  <c r="V93" i="21"/>
  <c r="M93" i="21"/>
  <c r="T93" i="21"/>
  <c r="AD93" i="21"/>
  <c r="P98" i="21"/>
  <c r="X100" i="21"/>
  <c r="P100" i="21"/>
  <c r="W100" i="21"/>
  <c r="N100" i="21"/>
  <c r="T100" i="21"/>
  <c r="AD100" i="21"/>
  <c r="L106" i="21"/>
  <c r="V106" i="21"/>
  <c r="X107" i="21"/>
  <c r="P107" i="21"/>
  <c r="Y107" i="21"/>
  <c r="O107" i="21"/>
  <c r="T107" i="21"/>
  <c r="AD107" i="21"/>
  <c r="R108" i="21"/>
  <c r="S118" i="21"/>
  <c r="AA130" i="21"/>
  <c r="S130" i="21"/>
  <c r="K130" i="21"/>
  <c r="AJ130" i="21" s="1"/>
  <c r="Z130" i="21"/>
  <c r="Q130" i="21"/>
  <c r="W130" i="21"/>
  <c r="N130" i="21"/>
  <c r="AE130" i="21"/>
  <c r="V130" i="21"/>
  <c r="M130" i="21"/>
  <c r="AB130" i="21"/>
  <c r="R130" i="21"/>
  <c r="AC130" i="21"/>
  <c r="V139" i="21"/>
  <c r="X138" i="21"/>
  <c r="P138" i="21"/>
  <c r="AC138" i="21"/>
  <c r="T138" i="21"/>
  <c r="K138" i="21"/>
  <c r="AJ138" i="21" s="1"/>
  <c r="Z138" i="21"/>
  <c r="Q138" i="21"/>
  <c r="Y138" i="21"/>
  <c r="O138" i="21"/>
  <c r="AD138" i="21"/>
  <c r="U138" i="21"/>
  <c r="L138" i="21"/>
  <c r="AB138" i="21"/>
  <c r="W139" i="21"/>
  <c r="X51" i="21"/>
  <c r="P51" i="21"/>
  <c r="AC51" i="21"/>
  <c r="T51" i="21"/>
  <c r="K51" i="21"/>
  <c r="AJ51" i="21" s="1"/>
  <c r="U51" i="21"/>
  <c r="AE51" i="21"/>
  <c r="Y59" i="21"/>
  <c r="Q59" i="21"/>
  <c r="Z59" i="21"/>
  <c r="P59" i="21"/>
  <c r="T59" i="21"/>
  <c r="AD59" i="21"/>
  <c r="Y86" i="21"/>
  <c r="Q86" i="21"/>
  <c r="AC86" i="21"/>
  <c r="T86" i="21"/>
  <c r="K86" i="21"/>
  <c r="AJ86" i="21" s="1"/>
  <c r="U86" i="21"/>
  <c r="AE86" i="21"/>
  <c r="AB89" i="21"/>
  <c r="T89" i="21"/>
  <c r="L89" i="21"/>
  <c r="W89" i="21"/>
  <c r="N89" i="21"/>
  <c r="U89" i="21"/>
  <c r="AE89" i="21"/>
  <c r="S90" i="21"/>
  <c r="Y108" i="21"/>
  <c r="Q108" i="21"/>
  <c r="AC108" i="21"/>
  <c r="T108" i="21"/>
  <c r="K108" i="21"/>
  <c r="AJ108" i="21" s="1"/>
  <c r="U108" i="21"/>
  <c r="AE108" i="21"/>
  <c r="Y118" i="21"/>
  <c r="Q118" i="21"/>
  <c r="W118" i="21"/>
  <c r="N118" i="21"/>
  <c r="AC118" i="21"/>
  <c r="T118" i="21"/>
  <c r="K118" i="21"/>
  <c r="AJ118" i="21" s="1"/>
  <c r="V118" i="21"/>
  <c r="O130" i="21"/>
  <c r="AB131" i="21"/>
  <c r="T131" i="21"/>
  <c r="L131" i="21"/>
  <c r="AE131" i="21"/>
  <c r="V131" i="21"/>
  <c r="M131" i="21"/>
  <c r="AA131" i="21"/>
  <c r="R131" i="21"/>
  <c r="Z131" i="21"/>
  <c r="Q131" i="21"/>
  <c r="W131" i="21"/>
  <c r="N131" i="21"/>
  <c r="AC131" i="21"/>
  <c r="M138" i="21"/>
  <c r="AE138" i="21"/>
  <c r="AC90" i="21"/>
  <c r="U90" i="21"/>
  <c r="M90" i="21"/>
  <c r="AA90" i="21"/>
  <c r="R90" i="21"/>
  <c r="T90" i="21"/>
  <c r="AE90" i="21"/>
  <c r="N138" i="21"/>
  <c r="Y139" i="21"/>
  <c r="Q139" i="21"/>
  <c r="X139" i="21"/>
  <c r="O139" i="21"/>
  <c r="AD139" i="21"/>
  <c r="U139" i="21"/>
  <c r="L139" i="21"/>
  <c r="AC139" i="21"/>
  <c r="T139" i="21"/>
  <c r="K139" i="21"/>
  <c r="AJ139" i="21" s="1"/>
  <c r="Z139" i="21"/>
  <c r="P139" i="21"/>
  <c r="AB139" i="21"/>
  <c r="AB12" i="21"/>
  <c r="T12" i="21"/>
  <c r="L12" i="21"/>
  <c r="AE12" i="21"/>
  <c r="V12" i="21"/>
  <c r="M12" i="21"/>
  <c r="U12" i="21"/>
  <c r="P32" i="21"/>
  <c r="Z32" i="21"/>
  <c r="Y35" i="21"/>
  <c r="Q35" i="21"/>
  <c r="AE35" i="21"/>
  <c r="V35" i="21"/>
  <c r="M35" i="21"/>
  <c r="T35" i="21"/>
  <c r="AD35" i="21"/>
  <c r="Y45" i="21"/>
  <c r="Q45" i="21"/>
  <c r="W45" i="21"/>
  <c r="N45" i="21"/>
  <c r="T45" i="21"/>
  <c r="AD45" i="21"/>
  <c r="M51" i="21"/>
  <c r="W51" i="21"/>
  <c r="P57" i="21"/>
  <c r="AA57" i="21"/>
  <c r="L59" i="21"/>
  <c r="V59" i="21"/>
  <c r="Q64" i="21"/>
  <c r="G64" i="21" s="1"/>
  <c r="AB64" i="21"/>
  <c r="Q84" i="21"/>
  <c r="G84" i="21" s="1"/>
  <c r="AA84" i="21"/>
  <c r="M86" i="21"/>
  <c r="W86" i="21"/>
  <c r="M89" i="21"/>
  <c r="X89" i="21"/>
  <c r="K90" i="21"/>
  <c r="AJ90" i="21" s="1"/>
  <c r="V90" i="21"/>
  <c r="Q92" i="21"/>
  <c r="AB92" i="21"/>
  <c r="AD98" i="21"/>
  <c r="V98" i="21"/>
  <c r="N98" i="21"/>
  <c r="G98" i="21" s="1"/>
  <c r="X98" i="21"/>
  <c r="O98" i="21"/>
  <c r="T98" i="21"/>
  <c r="AE98" i="21"/>
  <c r="Q106" i="21"/>
  <c r="G106" i="21" s="1"/>
  <c r="AA106" i="21"/>
  <c r="M108" i="21"/>
  <c r="W108" i="21"/>
  <c r="M118" i="21"/>
  <c r="Z118" i="21"/>
  <c r="T130" i="21"/>
  <c r="R138" i="21"/>
  <c r="M139" i="21"/>
  <c r="AE139" i="21"/>
  <c r="X44" i="21"/>
  <c r="P44" i="21"/>
  <c r="S44" i="21"/>
  <c r="AB44" i="21"/>
  <c r="AE74" i="21"/>
  <c r="W74" i="21"/>
  <c r="O74" i="21"/>
  <c r="S74" i="21"/>
  <c r="AB74" i="21"/>
  <c r="Y76" i="21"/>
  <c r="Q76" i="21"/>
  <c r="S76" i="21"/>
  <c r="AB76" i="21"/>
  <c r="AE99" i="21"/>
  <c r="W99" i="21"/>
  <c r="O99" i="21"/>
  <c r="S99" i="21"/>
  <c r="AB99" i="21"/>
  <c r="Y101" i="21"/>
  <c r="Q101" i="21"/>
  <c r="S101" i="21"/>
  <c r="AB101" i="21"/>
  <c r="O117" i="21"/>
  <c r="K128" i="21"/>
  <c r="AJ128" i="21" s="1"/>
  <c r="T128" i="21"/>
  <c r="AC128" i="21"/>
  <c r="O141" i="21"/>
  <c r="X141" i="21"/>
  <c r="AB142" i="21"/>
  <c r="T142" i="21"/>
  <c r="L142" i="21"/>
  <c r="S142" i="21"/>
  <c r="AC142" i="21"/>
  <c r="O143" i="21"/>
  <c r="X143" i="21"/>
  <c r="AD144" i="21"/>
  <c r="V144" i="21"/>
  <c r="N144" i="21"/>
  <c r="S144" i="21"/>
  <c r="AB144" i="21"/>
  <c r="N151" i="21"/>
  <c r="Z151" i="21"/>
  <c r="K161" i="21"/>
  <c r="AJ161" i="21" s="1"/>
  <c r="W161" i="21"/>
  <c r="AA160" i="21"/>
  <c r="S160" i="21"/>
  <c r="K160" i="21"/>
  <c r="AJ160" i="21" s="1"/>
  <c r="X160" i="21"/>
  <c r="P160" i="21"/>
  <c r="AE160" i="21"/>
  <c r="W160" i="21"/>
  <c r="O160" i="21"/>
  <c r="V160" i="21"/>
  <c r="L160" i="21"/>
  <c r="Y160" i="21"/>
  <c r="X117" i="21"/>
  <c r="P117" i="21"/>
  <c r="S117" i="21"/>
  <c r="AB117" i="21"/>
  <c r="N128" i="21"/>
  <c r="W128" i="21"/>
  <c r="R141" i="21"/>
  <c r="R143" i="21"/>
  <c r="R151" i="21"/>
  <c r="M160" i="21"/>
  <c r="Z160" i="21"/>
  <c r="O161" i="21"/>
  <c r="AC161" i="21"/>
  <c r="O128" i="21"/>
  <c r="AA141" i="21"/>
  <c r="S141" i="21"/>
  <c r="K141" i="21"/>
  <c r="AJ141" i="21" s="1"/>
  <c r="T141" i="21"/>
  <c r="AC141" i="21"/>
  <c r="AC143" i="21"/>
  <c r="U143" i="21"/>
  <c r="M143" i="21"/>
  <c r="S143" i="21"/>
  <c r="AB143" i="21"/>
  <c r="N160" i="21"/>
  <c r="AB160" i="21"/>
  <c r="R161" i="21"/>
  <c r="Q160" i="21"/>
  <c r="AC160" i="21"/>
  <c r="AE151" i="21"/>
  <c r="W151" i="21"/>
  <c r="O151" i="21"/>
  <c r="AB151" i="21"/>
  <c r="T151" i="21"/>
  <c r="L151" i="21"/>
  <c r="AA151" i="21"/>
  <c r="S151" i="21"/>
  <c r="K151" i="21"/>
  <c r="AJ151" i="21" s="1"/>
  <c r="X151" i="21"/>
  <c r="R160" i="21"/>
  <c r="AD160" i="21"/>
  <c r="Y128" i="21"/>
  <c r="Q128" i="21"/>
  <c r="S128" i="21"/>
  <c r="AB128" i="21"/>
  <c r="N141" i="21"/>
  <c r="W141" i="21"/>
  <c r="N143" i="21"/>
  <c r="W143" i="21"/>
  <c r="M151" i="21"/>
  <c r="Y151" i="21"/>
  <c r="T160" i="21"/>
  <c r="AB161" i="21"/>
  <c r="T161" i="21"/>
  <c r="L161" i="21"/>
  <c r="Y161" i="21"/>
  <c r="Q161" i="21"/>
  <c r="X161" i="21"/>
  <c r="P161" i="21"/>
  <c r="V161" i="21"/>
  <c r="R33" i="20"/>
  <c r="R34" i="20"/>
  <c r="R35" i="20"/>
  <c r="R36" i="20"/>
  <c r="R62" i="20"/>
  <c r="R63" i="20"/>
  <c r="R64" i="20"/>
  <c r="R65" i="20"/>
  <c r="R9" i="21"/>
  <c r="R10" i="21"/>
  <c r="R87" i="21"/>
  <c r="R109" i="21"/>
  <c r="R119" i="21"/>
  <c r="R129" i="21"/>
  <c r="R140" i="21"/>
  <c r="R150" i="21"/>
  <c r="Q162" i="21"/>
  <c r="Y162" i="21"/>
  <c r="R162" i="21"/>
  <c r="Z162" i="21"/>
  <c r="M162" i="21"/>
  <c r="U162" i="21"/>
  <c r="C1158" i="22"/>
  <c r="D1158" i="22" s="1"/>
  <c r="G1158" i="22"/>
  <c r="E1158" i="22" s="1"/>
  <c r="C1063" i="22"/>
  <c r="D1063" i="22" s="1"/>
  <c r="A1063" i="22"/>
  <c r="B1063" i="22" s="1"/>
  <c r="C1106" i="22"/>
  <c r="D1106" i="22" s="1"/>
  <c r="A1106" i="22"/>
  <c r="B1106" i="22" s="1"/>
  <c r="C1038" i="22"/>
  <c r="D1038" i="22" s="1"/>
  <c r="A1038" i="22"/>
  <c r="B1038" i="22" s="1"/>
  <c r="A1023" i="22"/>
  <c r="B1023" i="22" s="1"/>
  <c r="C1023" i="22"/>
  <c r="D1023" i="22" s="1"/>
  <c r="C1028" i="22"/>
  <c r="D1028" i="22" s="1"/>
  <c r="A1028" i="22"/>
  <c r="B1028" i="22" s="1"/>
  <c r="C1032" i="22"/>
  <c r="D1032" i="22" s="1"/>
  <c r="A1032" i="22"/>
  <c r="B1032" i="22" s="1"/>
  <c r="A1066" i="22"/>
  <c r="B1066" i="22" s="1"/>
  <c r="G1066" i="22"/>
  <c r="A1069" i="22"/>
  <c r="B1069" i="22" s="1"/>
  <c r="C1069" i="22"/>
  <c r="D1069" i="22" s="1"/>
  <c r="C1046" i="22"/>
  <c r="D1046" i="22" s="1"/>
  <c r="A1046" i="22"/>
  <c r="B1046" i="22" s="1"/>
  <c r="A1040" i="22"/>
  <c r="B1040" i="22" s="1"/>
  <c r="A1088" i="22"/>
  <c r="B1088" i="22" s="1"/>
  <c r="C1088" i="22"/>
  <c r="D1088" i="22" s="1"/>
  <c r="A1111" i="22"/>
  <c r="B1111" i="22" s="1"/>
  <c r="C1111" i="22"/>
  <c r="D1111" i="22" s="1"/>
  <c r="C1129" i="22"/>
  <c r="D1129" i="22" s="1"/>
  <c r="A1129" i="22"/>
  <c r="B1129" i="22" s="1"/>
  <c r="C1048" i="22"/>
  <c r="D1048" i="22" s="1"/>
  <c r="A1056" i="22"/>
  <c r="B1056" i="22" s="1"/>
  <c r="C1065" i="22"/>
  <c r="D1065" i="22" s="1"/>
  <c r="A1067" i="22"/>
  <c r="B1067" i="22" s="1"/>
  <c r="A1078" i="22"/>
  <c r="B1078" i="22" s="1"/>
  <c r="G1083" i="22"/>
  <c r="E1083" i="22" s="1"/>
  <c r="A1085" i="22"/>
  <c r="B1085" i="22" s="1"/>
  <c r="G1086" i="22"/>
  <c r="E1086" i="22" s="1"/>
  <c r="C1086" i="22"/>
  <c r="D1086" i="22" s="1"/>
  <c r="C1134" i="22"/>
  <c r="D1134" i="22" s="1"/>
  <c r="A1134" i="22"/>
  <c r="B1134" i="22" s="1"/>
  <c r="A1029" i="22"/>
  <c r="B1029" i="22" s="1"/>
  <c r="A1070" i="22"/>
  <c r="B1070" i="22" s="1"/>
  <c r="C1082" i="22"/>
  <c r="D1082" i="22" s="1"/>
  <c r="A1082" i="22"/>
  <c r="B1082" i="22" s="1"/>
  <c r="A1099" i="22"/>
  <c r="B1099" i="22" s="1"/>
  <c r="G1099" i="22"/>
  <c r="E1099" i="22" s="1"/>
  <c r="A1144" i="22"/>
  <c r="B1144" i="22" s="1"/>
  <c r="C1144" i="22"/>
  <c r="D1144" i="22" s="1"/>
  <c r="A1054" i="22"/>
  <c r="B1054" i="22" s="1"/>
  <c r="A1057" i="22"/>
  <c r="B1057" i="22" s="1"/>
  <c r="A1087" i="22"/>
  <c r="B1087" i="22" s="1"/>
  <c r="C1087" i="22"/>
  <c r="D1087" i="22" s="1"/>
  <c r="C1105" i="22"/>
  <c r="D1105" i="22" s="1"/>
  <c r="A1105" i="22"/>
  <c r="B1105" i="22" s="1"/>
  <c r="A1049" i="22"/>
  <c r="B1049" i="22" s="1"/>
  <c r="A1096" i="22"/>
  <c r="B1096" i="22" s="1"/>
  <c r="C1096" i="22"/>
  <c r="D1096" i="22" s="1"/>
  <c r="C1164" i="22"/>
  <c r="D1164" i="22" s="1"/>
  <c r="A1164" i="22"/>
  <c r="B1164" i="22" s="1"/>
  <c r="C1033" i="22"/>
  <c r="D1033" i="22" s="1"/>
  <c r="A1072" i="22"/>
  <c r="B1072" i="22" s="1"/>
  <c r="C1072" i="22"/>
  <c r="D1072" i="22" s="1"/>
  <c r="G1075" i="22"/>
  <c r="E1075" i="22" s="1"/>
  <c r="C1075" i="22"/>
  <c r="D1075" i="22" s="1"/>
  <c r="C1077" i="22"/>
  <c r="D1077" i="22" s="1"/>
  <c r="A1077" i="22"/>
  <c r="B1077" i="22" s="1"/>
  <c r="A1074" i="22"/>
  <c r="B1074" i="22" s="1"/>
  <c r="C1098" i="22"/>
  <c r="D1098" i="22" s="1"/>
  <c r="A1103" i="22"/>
  <c r="B1103" i="22" s="1"/>
  <c r="C1110" i="22"/>
  <c r="D1110" i="22" s="1"/>
  <c r="C1117" i="22"/>
  <c r="D1117" i="22" s="1"/>
  <c r="A1123" i="22"/>
  <c r="B1123" i="22" s="1"/>
  <c r="C1128" i="22"/>
  <c r="D1128" i="22" s="1"/>
  <c r="C1143" i="22"/>
  <c r="D1143" i="22" s="1"/>
  <c r="C1170" i="22"/>
  <c r="D1170" i="22" s="1"/>
  <c r="A1179" i="22"/>
  <c r="B1179" i="22" s="1"/>
  <c r="C1179" i="22"/>
  <c r="D1179" i="22" s="1"/>
  <c r="A1145" i="22"/>
  <c r="B1145" i="22" s="1"/>
  <c r="C1148" i="22"/>
  <c r="D1148" i="22" s="1"/>
  <c r="A1148" i="22"/>
  <c r="B1148" i="22" s="1"/>
  <c r="C1104" i="22"/>
  <c r="D1104" i="22" s="1"/>
  <c r="C1138" i="22"/>
  <c r="D1138" i="22" s="1"/>
  <c r="G1139" i="22"/>
  <c r="E1139" i="22" s="1"/>
  <c r="G1150" i="22"/>
  <c r="E1150" i="22" s="1"/>
  <c r="A1114" i="22"/>
  <c r="B1114" i="22" s="1"/>
  <c r="A1137" i="22"/>
  <c r="B1137" i="22" s="1"/>
  <c r="C1149" i="22"/>
  <c r="D1149" i="22" s="1"/>
  <c r="A1149" i="22"/>
  <c r="B1149" i="22" s="1"/>
  <c r="C1176" i="22"/>
  <c r="D1176" i="22" s="1"/>
  <c r="A1176" i="22"/>
  <c r="B1176" i="22" s="1"/>
  <c r="C1122" i="22"/>
  <c r="D1122" i="22" s="1"/>
  <c r="A1127" i="22"/>
  <c r="B1127" i="22" s="1"/>
  <c r="C1181" i="22"/>
  <c r="D1181" i="22" s="1"/>
  <c r="A1181" i="22"/>
  <c r="B1181" i="22" s="1"/>
  <c r="A1243" i="22"/>
  <c r="B1243" i="22" s="1"/>
  <c r="G1243" i="22"/>
  <c r="E1243" i="22" s="1"/>
  <c r="A1119" i="22"/>
  <c r="B1119" i="22" s="1"/>
  <c r="A1154" i="22"/>
  <c r="B1154" i="22" s="1"/>
  <c r="C1154" i="22"/>
  <c r="D1154" i="22" s="1"/>
  <c r="C1156" i="22"/>
  <c r="D1156" i="22" s="1"/>
  <c r="C1178" i="22"/>
  <c r="D1178" i="22" s="1"/>
  <c r="A1308" i="22"/>
  <c r="B1308" i="22" s="1"/>
  <c r="G1308" i="22"/>
  <c r="E1308" i="22" s="1"/>
  <c r="C1172" i="22"/>
  <c r="D1172" i="22" s="1"/>
  <c r="A1187" i="22"/>
  <c r="B1187" i="22" s="1"/>
  <c r="G1187" i="22"/>
  <c r="E1187" i="22" s="1"/>
  <c r="A1219" i="22"/>
  <c r="B1219" i="22" s="1"/>
  <c r="G1219" i="22"/>
  <c r="E1219" i="22" s="1"/>
  <c r="A1209" i="22"/>
  <c r="B1209" i="22" s="1"/>
  <c r="G1209" i="22"/>
  <c r="E1209" i="22" s="1"/>
  <c r="C1322" i="22"/>
  <c r="D1322" i="22" s="1"/>
  <c r="A1322" i="22"/>
  <c r="B1322" i="22" s="1"/>
  <c r="C1157" i="22"/>
  <c r="D1157" i="22" s="1"/>
  <c r="A1157" i="22"/>
  <c r="B1157" i="22" s="1"/>
  <c r="G1189" i="22"/>
  <c r="E1189" i="22" s="1"/>
  <c r="A1211" i="22"/>
  <c r="B1211" i="22" s="1"/>
  <c r="G1211" i="22"/>
  <c r="E1211" i="22" s="1"/>
  <c r="A1235" i="22"/>
  <c r="B1235" i="22" s="1"/>
  <c r="G1235" i="22"/>
  <c r="E1235" i="22" s="1"/>
  <c r="A1259" i="22"/>
  <c r="B1259" i="22" s="1"/>
  <c r="G1259" i="22"/>
  <c r="E1259" i="22" s="1"/>
  <c r="A1163" i="22"/>
  <c r="B1163" i="22" s="1"/>
  <c r="C1165" i="22"/>
  <c r="D1165" i="22" s="1"/>
  <c r="A1165" i="22"/>
  <c r="B1165" i="22" s="1"/>
  <c r="A1195" i="22"/>
  <c r="B1195" i="22" s="1"/>
  <c r="G1195" i="22"/>
  <c r="E1195" i="22" s="1"/>
  <c r="A1332" i="22"/>
  <c r="B1332" i="22" s="1"/>
  <c r="G1332" i="22"/>
  <c r="A1156" i="22"/>
  <c r="B1156" i="22" s="1"/>
  <c r="C1162" i="22"/>
  <c r="D1162" i="22" s="1"/>
  <c r="A1171" i="22"/>
  <c r="B1171" i="22" s="1"/>
  <c r="C1173" i="22"/>
  <c r="D1173" i="22" s="1"/>
  <c r="A1173" i="22"/>
  <c r="B1173" i="22" s="1"/>
  <c r="A1193" i="22"/>
  <c r="B1193" i="22" s="1"/>
  <c r="G1197" i="22"/>
  <c r="E1197" i="22" s="1"/>
  <c r="A1197" i="22"/>
  <c r="B1197" i="22" s="1"/>
  <c r="A1203" i="22"/>
  <c r="B1203" i="22" s="1"/>
  <c r="G1203" i="22"/>
  <c r="E1203" i="22" s="1"/>
  <c r="A1251" i="22"/>
  <c r="B1251" i="22" s="1"/>
  <c r="G1251" i="22"/>
  <c r="E1251" i="22" s="1"/>
  <c r="C1330" i="22"/>
  <c r="D1330" i="22" s="1"/>
  <c r="A1330" i="22"/>
  <c r="B1330" i="22" s="1"/>
  <c r="A1227" i="22"/>
  <c r="B1227" i="22" s="1"/>
  <c r="G1227" i="22"/>
  <c r="E1227" i="22" s="1"/>
  <c r="A1205" i="22"/>
  <c r="B1205" i="22" s="1"/>
  <c r="A1213" i="22"/>
  <c r="B1213" i="22" s="1"/>
  <c r="A1221" i="22"/>
  <c r="B1221" i="22" s="1"/>
  <c r="A1229" i="22"/>
  <c r="B1229" i="22" s="1"/>
  <c r="A1237" i="22"/>
  <c r="B1237" i="22" s="1"/>
  <c r="A1245" i="22"/>
  <c r="B1245" i="22" s="1"/>
  <c r="A1261" i="22"/>
  <c r="B1261" i="22" s="1"/>
  <c r="C1344" i="22"/>
  <c r="D1344" i="22" s="1"/>
  <c r="A1344" i="22"/>
  <c r="B1344" i="22" s="1"/>
  <c r="C1354" i="22"/>
  <c r="D1354" i="22" s="1"/>
  <c r="A1354" i="22"/>
  <c r="B1354" i="22" s="1"/>
  <c r="C1307" i="22"/>
  <c r="D1307" i="22" s="1"/>
  <c r="A1307" i="22"/>
  <c r="B1307" i="22" s="1"/>
  <c r="A1326" i="22"/>
  <c r="B1326" i="22" s="1"/>
  <c r="G1217" i="22"/>
  <c r="E1217" i="22" s="1"/>
  <c r="G1225" i="22"/>
  <c r="E1225" i="22" s="1"/>
  <c r="G1233" i="22"/>
  <c r="E1233" i="22" s="1"/>
  <c r="G1241" i="22"/>
  <c r="E1241" i="22" s="1"/>
  <c r="G1249" i="22"/>
  <c r="E1249" i="22" s="1"/>
  <c r="C1253" i="22"/>
  <c r="D1253" i="22" s="1"/>
  <c r="G1257" i="22"/>
  <c r="E1257" i="22" s="1"/>
  <c r="G1265" i="22"/>
  <c r="E1265" i="22" s="1"/>
  <c r="C1312" i="22"/>
  <c r="D1312" i="22" s="1"/>
  <c r="A1312" i="22"/>
  <c r="B1312" i="22" s="1"/>
  <c r="A1314" i="22"/>
  <c r="B1314" i="22" s="1"/>
  <c r="C1315" i="22"/>
  <c r="D1315" i="22" s="1"/>
  <c r="A1315" i="22"/>
  <c r="B1315" i="22" s="1"/>
  <c r="A1379" i="22"/>
  <c r="B1379" i="22" s="1"/>
  <c r="C1379" i="22"/>
  <c r="D1379" i="22" s="1"/>
  <c r="A1300" i="22"/>
  <c r="B1300" i="22" s="1"/>
  <c r="A1304" i="22"/>
  <c r="B1304" i="22" s="1"/>
  <c r="C1309" i="22"/>
  <c r="D1309" i="22" s="1"/>
  <c r="A1309" i="22"/>
  <c r="B1309" i="22" s="1"/>
  <c r="C1331" i="22"/>
  <c r="D1331" i="22" s="1"/>
  <c r="A1331" i="22"/>
  <c r="B1331" i="22" s="1"/>
  <c r="C1317" i="22"/>
  <c r="D1317" i="22" s="1"/>
  <c r="A1317" i="22"/>
  <c r="B1317" i="22" s="1"/>
  <c r="C1320" i="22"/>
  <c r="D1320" i="22" s="1"/>
  <c r="A1320" i="22"/>
  <c r="B1320" i="22" s="1"/>
  <c r="C1323" i="22"/>
  <c r="D1323" i="22" s="1"/>
  <c r="A1323" i="22"/>
  <c r="B1323" i="22" s="1"/>
  <c r="C1341" i="22"/>
  <c r="D1341" i="22" s="1"/>
  <c r="A1341" i="22"/>
  <c r="B1341" i="22" s="1"/>
  <c r="A1365" i="22"/>
  <c r="B1365" i="22" s="1"/>
  <c r="C1365" i="22"/>
  <c r="D1365" i="22" s="1"/>
  <c r="C1328" i="22"/>
  <c r="D1328" i="22" s="1"/>
  <c r="A1328" i="22"/>
  <c r="B1328" i="22" s="1"/>
  <c r="A1334" i="22"/>
  <c r="B1334" i="22" s="1"/>
  <c r="C1325" i="22"/>
  <c r="D1325" i="22" s="1"/>
  <c r="A1325" i="22"/>
  <c r="B1325" i="22" s="1"/>
  <c r="A1373" i="22"/>
  <c r="B1373" i="22" s="1"/>
  <c r="C1373" i="22"/>
  <c r="D1373" i="22" s="1"/>
  <c r="C1442" i="22"/>
  <c r="D1442" i="22" s="1"/>
  <c r="A1442" i="22"/>
  <c r="B1442" i="22" s="1"/>
  <c r="C1305" i="22"/>
  <c r="D1305" i="22" s="1"/>
  <c r="C1313" i="22"/>
  <c r="D1313" i="22" s="1"/>
  <c r="C1329" i="22"/>
  <c r="D1329" i="22" s="1"/>
  <c r="A1333" i="22"/>
  <c r="B1333" i="22" s="1"/>
  <c r="A1346" i="22"/>
  <c r="B1346" i="22" s="1"/>
  <c r="A1359" i="22"/>
  <c r="B1359" i="22" s="1"/>
  <c r="A1363" i="22"/>
  <c r="B1363" i="22" s="1"/>
  <c r="A1371" i="22"/>
  <c r="B1371" i="22" s="1"/>
  <c r="C1381" i="22"/>
  <c r="D1381" i="22" s="1"/>
  <c r="C1397" i="22"/>
  <c r="D1397" i="22" s="1"/>
  <c r="A1380" i="22"/>
  <c r="B1380" i="22" s="1"/>
  <c r="A1383" i="22"/>
  <c r="B1383" i="22" s="1"/>
  <c r="A1386" i="22"/>
  <c r="B1386" i="22" s="1"/>
  <c r="C1311" i="22"/>
  <c r="D1311" i="22" s="1"/>
  <c r="C1327" i="22"/>
  <c r="D1327" i="22" s="1"/>
  <c r="A1339" i="22"/>
  <c r="B1339" i="22" s="1"/>
  <c r="A1345" i="22"/>
  <c r="B1345" i="22" s="1"/>
  <c r="A1366" i="22"/>
  <c r="B1366" i="22" s="1"/>
  <c r="A1405" i="22"/>
  <c r="B1405" i="22" s="1"/>
  <c r="C1405" i="22"/>
  <c r="D1405" i="22" s="1"/>
  <c r="A1447" i="22"/>
  <c r="B1447" i="22" s="1"/>
  <c r="C1447" i="22"/>
  <c r="D1447" i="22" s="1"/>
  <c r="C1445" i="22"/>
  <c r="D1445" i="22" s="1"/>
  <c r="A1445" i="22"/>
  <c r="B1445" i="22" s="1"/>
  <c r="A1336" i="22"/>
  <c r="B1336" i="22" s="1"/>
  <c r="A1419" i="22"/>
  <c r="B1419" i="22" s="1"/>
  <c r="A1422" i="22"/>
  <c r="B1422" i="22" s="1"/>
  <c r="A1400" i="22"/>
  <c r="B1400" i="22" s="1"/>
  <c r="A1416" i="22"/>
  <c r="B1416" i="22" s="1"/>
  <c r="C1416" i="22"/>
  <c r="D1416" i="22" s="1"/>
  <c r="A1399" i="22"/>
  <c r="B1399" i="22" s="1"/>
  <c r="C1415" i="22"/>
  <c r="D1415" i="22" s="1"/>
  <c r="A1429" i="22"/>
  <c r="B1429" i="22" s="1"/>
  <c r="C1418" i="22"/>
  <c r="D1418" i="22" s="1"/>
  <c r="A1418" i="22"/>
  <c r="B1418" i="22" s="1"/>
  <c r="A1424" i="22"/>
  <c r="B1424" i="22" s="1"/>
  <c r="C1424" i="22"/>
  <c r="D1424" i="22" s="1"/>
  <c r="A1426" i="22"/>
  <c r="B1426" i="22" s="1"/>
  <c r="C1438" i="22"/>
  <c r="D1438" i="22" s="1"/>
  <c r="A1438" i="22"/>
  <c r="B1438" i="22" s="1"/>
  <c r="A1410" i="22"/>
  <c r="B1410" i="22" s="1"/>
  <c r="F126" i="25"/>
  <c r="F118" i="25"/>
  <c r="F110" i="25"/>
  <c r="F102" i="25"/>
  <c r="F94" i="25"/>
  <c r="F86" i="25"/>
  <c r="F78" i="25"/>
  <c r="F70" i="25"/>
  <c r="F62" i="25"/>
  <c r="F54" i="25"/>
  <c r="F46" i="25"/>
  <c r="F38" i="25"/>
  <c r="F30" i="25"/>
  <c r="F22" i="25"/>
  <c r="F14" i="25"/>
  <c r="F6" i="25"/>
  <c r="F130" i="25"/>
  <c r="F122" i="25"/>
  <c r="F114" i="25"/>
  <c r="F106" i="25"/>
  <c r="F98" i="25"/>
  <c r="F90" i="25"/>
  <c r="F82" i="25"/>
  <c r="F74" i="25"/>
  <c r="F66" i="25"/>
  <c r="F58" i="25"/>
  <c r="F50" i="25"/>
  <c r="F42" i="25"/>
  <c r="F34" i="25"/>
  <c r="F26" i="25"/>
  <c r="F18" i="25"/>
  <c r="F10" i="25"/>
  <c r="F13" i="25"/>
  <c r="F24" i="25"/>
  <c r="F35" i="25"/>
  <c r="F45" i="25"/>
  <c r="F56" i="25"/>
  <c r="F67" i="25"/>
  <c r="F77" i="25"/>
  <c r="F88" i="25"/>
  <c r="F99" i="25"/>
  <c r="F109" i="25"/>
  <c r="F120" i="25"/>
  <c r="F131" i="25"/>
  <c r="E5" i="25"/>
  <c r="F5" i="25" s="1"/>
  <c r="F15" i="25"/>
  <c r="F25" i="25"/>
  <c r="F36" i="25"/>
  <c r="F47" i="25"/>
  <c r="F57" i="25"/>
  <c r="F68" i="25"/>
  <c r="F79" i="25"/>
  <c r="F89" i="25"/>
  <c r="F100" i="25"/>
  <c r="F111" i="25"/>
  <c r="F121" i="25"/>
  <c r="F132" i="25"/>
  <c r="F7" i="25"/>
  <c r="F17" i="25"/>
  <c r="F28" i="25"/>
  <c r="F39" i="25"/>
  <c r="F49" i="25"/>
  <c r="F60" i="25"/>
  <c r="F71" i="25"/>
  <c r="F81" i="25"/>
  <c r="F92" i="25"/>
  <c r="F103" i="25"/>
  <c r="F113" i="25"/>
  <c r="F124" i="25"/>
  <c r="E196" i="4" a="1"/>
  <c r="E307" i="4" a="1"/>
  <c r="E634" i="4" a="1"/>
  <c r="E670" i="4" a="1"/>
  <c r="E811" i="4" a="1"/>
  <c r="E101" i="4" a="1"/>
  <c r="E420" i="4" a="1"/>
  <c r="E550" i="4" a="1"/>
  <c r="E594" i="4" a="1"/>
  <c r="E645" i="4" a="1"/>
  <c r="E697" i="4" a="1"/>
  <c r="E824" i="4" a="1"/>
  <c r="E1103" i="4" a="1"/>
  <c r="E158" i="4" a="1"/>
  <c r="E191" i="4" a="1"/>
  <c r="E505" i="4" a="1"/>
  <c r="E536" i="4" a="1"/>
  <c r="E635" i="4" a="1"/>
  <c r="E1100" i="4" a="1"/>
  <c r="E891" i="4" a="1"/>
  <c r="E168" i="4" a="1"/>
  <c r="E541" i="4" a="1"/>
  <c r="E589" i="4" a="1"/>
  <c r="E895" i="4" a="1"/>
  <c r="E982" i="4" a="1"/>
  <c r="E952" i="4" a="1"/>
  <c r="E845" i="4" a="1"/>
  <c r="E91" i="4" a="1"/>
  <c r="E284" i="4" a="1"/>
  <c r="E637" i="4" a="1"/>
  <c r="E742" i="4" a="1"/>
  <c r="E769" i="4" a="1"/>
  <c r="E1084" i="4" a="1"/>
  <c r="E288" i="4" a="1"/>
  <c r="E463" i="4" a="1"/>
  <c r="E598" i="4" a="1"/>
  <c r="E649" i="4" a="1"/>
  <c r="E319" i="4" a="1"/>
  <c r="E375" i="4" a="1"/>
  <c r="E472" i="4" a="1"/>
  <c r="E603" i="4" a="1"/>
  <c r="E639" i="4" a="1"/>
  <c r="E978" i="4" a="1"/>
  <c r="E1097" i="4" a="1"/>
  <c r="E239" i="4" a="1"/>
  <c r="E270" i="4" a="1"/>
  <c r="E346" i="4" a="1"/>
  <c r="E484" i="4" a="1"/>
  <c r="E544" i="4" a="1"/>
  <c r="E592" i="4" a="1"/>
  <c r="E644" i="4" a="1"/>
  <c r="E914" i="4" a="1"/>
  <c r="E781" i="4" a="1"/>
  <c r="E887" i="4" a="1"/>
  <c r="E1089" i="4" a="1"/>
  <c r="M8" i="16" a="1"/>
  <c r="M153" i="16" a="1"/>
  <c r="M161" i="16" a="1"/>
  <c r="M288" i="16" a="1"/>
  <c r="M16" i="16" a="1"/>
  <c r="M24" i="16" a="1"/>
  <c r="M280" i="16" a="1"/>
  <c r="M272" i="16" a="1"/>
  <c r="M145" i="16" a="1"/>
  <c r="E473" i="4" a="1"/>
  <c r="E556" i="4" a="1"/>
  <c r="E604" i="4" a="1"/>
  <c r="E685" i="4" a="1"/>
  <c r="E841" i="4" a="1"/>
  <c r="E941" i="4" a="1"/>
  <c r="E1113" i="4" a="1"/>
  <c r="E1016" i="4" a="1"/>
  <c r="E427" i="4" a="1"/>
  <c r="E467" i="4" a="1"/>
  <c r="E565" i="4" a="1"/>
  <c r="E704" i="4" a="1"/>
  <c r="E792" i="4" a="1"/>
  <c r="E1132" i="4" a="1"/>
  <c r="E1027" i="4" a="1"/>
  <c r="E292" i="4" a="1"/>
  <c r="E475" i="4" a="1"/>
  <c r="E515" i="4" a="1"/>
  <c r="E555" i="4" a="1"/>
  <c r="E606" i="4" a="1"/>
  <c r="E686" i="4" a="1"/>
  <c r="E757" i="4" a="1"/>
  <c r="E883" i="4" a="1"/>
  <c r="E906" i="4" a="1"/>
  <c r="E134" i="4" a="1"/>
  <c r="E175" i="4" a="1"/>
  <c r="E242" i="4" a="1"/>
  <c r="E349" i="4" a="1"/>
  <c r="E435" i="4" a="1"/>
  <c r="E487" i="4" a="1"/>
  <c r="E548" i="4" a="1"/>
  <c r="E596" i="4" a="1"/>
  <c r="E647" i="4" a="1"/>
  <c r="E833" i="4" a="1"/>
  <c r="E60" i="4" a="1"/>
  <c r="E1069" i="4" a="1"/>
  <c r="E477" i="4" a="1"/>
  <c r="E560" i="4" a="1"/>
  <c r="E608" i="4" a="1"/>
  <c r="E688" i="4" a="1"/>
  <c r="E719" i="4" a="1"/>
  <c r="E749" i="4" a="1"/>
  <c r="E776" i="4" a="1"/>
  <c r="E81" i="4" a="1"/>
  <c r="E849" i="4" a="1"/>
  <c r="E568" i="4" a="1"/>
  <c r="E613" i="4" a="1"/>
  <c r="E1039" i="4" a="1"/>
  <c r="E1129" i="4" a="1"/>
  <c r="E201" i="4" a="1"/>
  <c r="E355" i="4" a="1"/>
  <c r="E382" i="4" a="1"/>
  <c r="E479" i="4" a="1"/>
  <c r="E518" i="4" a="1"/>
  <c r="E558" i="4" a="1"/>
  <c r="E654" i="4" a="1"/>
  <c r="E690" i="4" a="1"/>
  <c r="E730" i="4" a="1"/>
  <c r="E69" i="4" a="1"/>
  <c r="E106" i="4" a="1"/>
  <c r="E212" i="4" a="1"/>
  <c r="E439" i="4" a="1"/>
  <c r="E491" i="4" a="1"/>
  <c r="E929" i="4" a="1"/>
  <c r="E1094" i="4" a="1"/>
  <c r="E28" i="4" a="1"/>
  <c r="E788" i="4" a="1"/>
  <c r="E956" i="4" a="1"/>
  <c r="E655" i="4" a="1"/>
  <c r="E860" i="4" a="1"/>
  <c r="E1140" i="4" a="1"/>
  <c r="E207" i="4" a="1"/>
  <c r="E434" i="4" a="1"/>
  <c r="E572" i="4" a="1"/>
  <c r="E616" i="4" a="1"/>
  <c r="E675" i="4" a="1"/>
  <c r="E753" i="4" a="1"/>
  <c r="E879" i="4" a="1"/>
  <c r="E144" i="4" a="1"/>
  <c r="E235" i="4" a="1"/>
  <c r="E299" i="4" a="1"/>
  <c r="E657" i="4" a="1"/>
  <c r="E828" i="4" a="1"/>
  <c r="E902" i="4" a="1"/>
  <c r="E974" i="4" a="1"/>
  <c r="E1051" i="4" a="1"/>
  <c r="E43" i="4" a="1"/>
  <c r="E925" i="4" a="1"/>
  <c r="E249" i="4" a="1"/>
  <c r="E280" i="4" a="1"/>
  <c r="E359" i="4" a="1"/>
  <c r="E443" i="4" a="1"/>
  <c r="E31" i="4" a="1"/>
  <c r="E1031" i="4" a="1"/>
  <c r="E1124" i="4" a="1"/>
  <c r="E366" i="4" a="1"/>
  <c r="E448" i="4" a="1"/>
  <c r="E496" i="4" a="1"/>
  <c r="E527" i="4" a="1"/>
  <c r="E623" i="4" a="1"/>
  <c r="E659" i="4" a="1"/>
  <c r="E864" i="4" a="1"/>
  <c r="E1046" i="4" a="1"/>
  <c r="E180" i="4" a="1"/>
  <c r="E437" i="4" a="1"/>
  <c r="E485" i="4" a="1"/>
  <c r="E678" i="4" a="1"/>
  <c r="E820" i="4" a="1"/>
  <c r="E796" i="4" a="1"/>
  <c r="E302" i="4" a="1"/>
  <c r="E389" i="4" a="1"/>
  <c r="E449" i="4" a="1"/>
  <c r="E577" i="4" a="1"/>
  <c r="E624" i="4" a="1"/>
  <c r="E737" i="4" a="1"/>
  <c r="E46" i="4" a="1"/>
  <c r="E76" i="4" a="1"/>
  <c r="E185" i="4" a="1"/>
  <c r="E362" i="4" a="1"/>
  <c r="E566" i="4" a="1"/>
  <c r="E614" i="4" a="1"/>
  <c r="E948" i="4" a="1"/>
  <c r="E1119" i="4" a="1"/>
  <c r="E34" i="4" a="1"/>
  <c r="E918" i="4" a="1"/>
  <c r="E1116" i="4" a="1"/>
  <c r="E868" i="4" a="1"/>
  <c r="E933" i="4" a="1"/>
  <c r="E963" i="4" a="1"/>
  <c r="E999" i="4" a="1"/>
  <c r="E114" i="4" a="1"/>
  <c r="E328" i="4" a="1"/>
  <c r="E451" i="4" a="1"/>
  <c r="E499" i="4" a="1"/>
  <c r="E530" i="4" a="1"/>
  <c r="E578" i="4" a="1"/>
  <c r="E626" i="4" a="1"/>
  <c r="E64" i="4" a="1"/>
  <c r="E275" i="4" a="1"/>
  <c r="E441" i="4" a="1"/>
  <c r="E489" i="4" a="1"/>
  <c r="E542" i="4" a="1"/>
  <c r="E1081" i="4" a="1"/>
  <c r="E55" i="4" a="1"/>
  <c r="E804" i="4" a="1"/>
  <c r="E151" i="4" a="1"/>
  <c r="E339" i="4" a="1"/>
  <c r="E453" i="4" a="1"/>
  <c r="E497" i="4" a="1"/>
  <c r="E528" i="4" a="1"/>
  <c r="E580" i="4" a="1"/>
  <c r="E628" i="4" a="1"/>
  <c r="E665" i="4" a="1"/>
  <c r="E989" i="4" a="1"/>
  <c r="E24" i="4" a="1"/>
  <c r="E49" i="4" a="1"/>
  <c r="E256" i="4" a="1"/>
  <c r="E462" i="4" a="1"/>
  <c r="E570" i="4" a="1"/>
  <c r="E618" i="4" a="1"/>
  <c r="E676" i="4" a="1"/>
  <c r="E837" i="4" a="1"/>
  <c r="E937" i="4" a="1"/>
  <c r="E223" i="4" a="1"/>
  <c r="E455" i="4" a="1"/>
  <c r="E503" i="4" a="1"/>
  <c r="E534" i="4" a="1"/>
  <c r="E582" i="4" a="1"/>
  <c r="E666" i="4" a="1"/>
  <c r="E762" i="4" a="1"/>
  <c r="E38" i="4" a="1"/>
  <c r="E1062" i="4" a="1"/>
  <c r="E311" i="4" a="1"/>
  <c r="E546" i="4" a="1"/>
  <c r="E590" i="4" a="1"/>
  <c r="E126" i="4" a="1"/>
  <c r="E218" i="4" a="1"/>
  <c r="E342" i="4" a="1"/>
  <c r="E396" i="4" a="1"/>
  <c r="E457" i="4" a="1"/>
  <c r="E501" i="4" a="1"/>
  <c r="E532" i="4" a="1"/>
  <c r="E584" i="4" a="1"/>
  <c r="E668" i="4" a="1"/>
  <c r="E714" i="4" a="1"/>
  <c r="E854" i="4" a="1"/>
  <c r="E120" i="4" a="1"/>
  <c r="E229" i="4" a="1"/>
  <c r="E465" i="4" a="1"/>
  <c r="E680" i="4" a="1"/>
  <c r="E1135" i="4" a="1"/>
  <c r="E910" i="4" a="1"/>
  <c r="E970" i="4" a="1"/>
  <c r="E1006" i="4" a="1"/>
  <c r="E1108" i="4" a="1"/>
  <c r="G10" i="19" l="1"/>
  <c r="G89" i="14"/>
  <c r="G420" i="14"/>
  <c r="G542" i="14"/>
  <c r="G23" i="15"/>
  <c r="G419" i="14"/>
  <c r="G88" i="14"/>
  <c r="G240" i="14"/>
  <c r="G267" i="13"/>
  <c r="G15" i="13"/>
  <c r="G237" i="12"/>
  <c r="G201" i="13"/>
  <c r="G197" i="12"/>
  <c r="G29" i="11"/>
  <c r="G95" i="12"/>
  <c r="G301" i="10"/>
  <c r="G185" i="10"/>
  <c r="G130" i="11"/>
  <c r="G198" i="10"/>
  <c r="G43" i="10"/>
  <c r="G69" i="9"/>
  <c r="G112" i="9"/>
  <c r="G172" i="7"/>
  <c r="G31" i="8"/>
  <c r="G199" i="8"/>
  <c r="G106" i="7"/>
  <c r="G120" i="7"/>
  <c r="G69" i="7"/>
  <c r="G157" i="7"/>
  <c r="G21" i="14"/>
  <c r="G319" i="13"/>
  <c r="G11" i="14"/>
  <c r="G10" i="13"/>
  <c r="G287" i="13"/>
  <c r="G526" i="14"/>
  <c r="G158" i="14"/>
  <c r="G328" i="14"/>
  <c r="G486" i="14"/>
  <c r="G240" i="13"/>
  <c r="G325" i="14"/>
  <c r="G101" i="14"/>
  <c r="G299" i="14"/>
  <c r="G17" i="14"/>
  <c r="G29" i="13"/>
  <c r="G14" i="13"/>
  <c r="G55" i="11"/>
  <c r="G93" i="11"/>
  <c r="G195" i="10"/>
  <c r="G283" i="10"/>
  <c r="G90" i="9"/>
  <c r="G301" i="7"/>
  <c r="G282" i="7"/>
  <c r="G220" i="7"/>
  <c r="G275" i="7"/>
  <c r="G38" i="7"/>
  <c r="G270" i="7"/>
  <c r="G125" i="7"/>
  <c r="G94" i="7"/>
  <c r="G220" i="13"/>
  <c r="G84" i="20"/>
  <c r="G668" i="14"/>
  <c r="G500" i="14"/>
  <c r="G129" i="14"/>
  <c r="G600" i="14"/>
  <c r="G228" i="14"/>
  <c r="G249" i="14"/>
  <c r="G332" i="12"/>
  <c r="G275" i="14"/>
  <c r="G100" i="13"/>
  <c r="G293" i="12"/>
  <c r="G286" i="12"/>
  <c r="G198" i="13"/>
  <c r="G435" i="14"/>
  <c r="G227" i="12"/>
  <c r="G40" i="12"/>
  <c r="G310" i="10"/>
  <c r="G221" i="10"/>
  <c r="G211" i="10"/>
  <c r="G330" i="10"/>
  <c r="G59" i="9"/>
  <c r="G78" i="9"/>
  <c r="G24" i="10"/>
  <c r="G30" i="9"/>
  <c r="G166" i="8"/>
  <c r="G144" i="8"/>
  <c r="G331" i="7"/>
  <c r="G102" i="7"/>
  <c r="G90" i="7"/>
  <c r="G196" i="7"/>
  <c r="G33" i="20"/>
  <c r="G29" i="9"/>
  <c r="G735" i="14"/>
  <c r="G675" i="14"/>
  <c r="G338" i="14"/>
  <c r="G337" i="14"/>
  <c r="G436" i="14"/>
  <c r="G152" i="12"/>
  <c r="G140" i="12"/>
  <c r="G304" i="12"/>
  <c r="G92" i="11"/>
  <c r="G146" i="11"/>
  <c r="G177" i="11"/>
  <c r="G74" i="11"/>
  <c r="G357" i="10"/>
  <c r="G341" i="10"/>
  <c r="G80" i="9"/>
  <c r="G174" i="9"/>
  <c r="G16" i="10"/>
  <c r="G231" i="7"/>
  <c r="G126" i="8"/>
  <c r="G332" i="7"/>
  <c r="G307" i="7"/>
  <c r="G271" i="7"/>
  <c r="G96" i="7"/>
  <c r="G292" i="7"/>
  <c r="G180" i="7"/>
  <c r="G22" i="20"/>
  <c r="G10" i="21"/>
  <c r="G92" i="12"/>
  <c r="G300" i="14"/>
  <c r="G777" i="14"/>
  <c r="G103" i="14"/>
  <c r="G159" i="14"/>
  <c r="G252" i="14"/>
  <c r="G606" i="14"/>
  <c r="G647" i="14"/>
  <c r="G263" i="14"/>
  <c r="G204" i="12"/>
  <c r="G112" i="12"/>
  <c r="G75" i="11"/>
  <c r="G99" i="11"/>
  <c r="G71" i="12"/>
  <c r="G94" i="10"/>
  <c r="G149" i="10"/>
  <c r="G210" i="9"/>
  <c r="G21" i="9"/>
  <c r="G298" i="7"/>
  <c r="G283" i="7"/>
  <c r="G242" i="7"/>
  <c r="G153" i="8"/>
  <c r="G82" i="8"/>
  <c r="G278" i="7"/>
  <c r="G54" i="7"/>
  <c r="E1031" i="22"/>
  <c r="H281" i="16"/>
  <c r="H25" i="16"/>
  <c r="H154" i="16"/>
  <c r="H289" i="16"/>
  <c r="H162" i="16"/>
  <c r="H17" i="16"/>
  <c r="G13" i="14"/>
  <c r="G187" i="13"/>
  <c r="G22" i="13"/>
  <c r="G161" i="12"/>
  <c r="G21" i="18"/>
  <c r="G366" i="14"/>
  <c r="G50" i="12"/>
  <c r="G236" i="12"/>
  <c r="G185" i="12"/>
  <c r="G355" i="10"/>
  <c r="G302" i="10"/>
  <c r="G18" i="9"/>
  <c r="G141" i="10"/>
  <c r="G72" i="9"/>
  <c r="G41" i="9"/>
  <c r="G242" i="8"/>
  <c r="G349" i="7"/>
  <c r="G240" i="7"/>
  <c r="G193" i="7"/>
  <c r="G178" i="7"/>
  <c r="G222" i="7"/>
  <c r="G100" i="7"/>
  <c r="G101" i="8"/>
  <c r="G257" i="10"/>
  <c r="G306" i="7"/>
  <c r="G187" i="8"/>
  <c r="G249" i="13"/>
  <c r="G361" i="12"/>
  <c r="G109" i="12"/>
  <c r="G21" i="8"/>
  <c r="E1108" i="4"/>
  <c r="E1006" i="4"/>
  <c r="E970" i="4"/>
  <c r="E910" i="4"/>
  <c r="E1135" i="4"/>
  <c r="E680" i="4"/>
  <c r="E465" i="4"/>
  <c r="E229" i="4"/>
  <c r="E120" i="4"/>
  <c r="E854" i="4"/>
  <c r="E714" i="4"/>
  <c r="E668" i="4"/>
  <c r="E584" i="4"/>
  <c r="E532" i="4"/>
  <c r="E501" i="4"/>
  <c r="E457" i="4"/>
  <c r="E396" i="4"/>
  <c r="E342" i="4"/>
  <c r="E218" i="4"/>
  <c r="E126" i="4"/>
  <c r="E590" i="4"/>
  <c r="E546" i="4"/>
  <c r="E311" i="4"/>
  <c r="E1062" i="4"/>
  <c r="E38" i="4"/>
  <c r="E762" i="4"/>
  <c r="E666" i="4"/>
  <c r="E582" i="4"/>
  <c r="E534" i="4"/>
  <c r="E503" i="4"/>
  <c r="E455" i="4"/>
  <c r="E223" i="4"/>
  <c r="E937" i="4"/>
  <c r="E837" i="4"/>
  <c r="E676" i="4"/>
  <c r="E618" i="4"/>
  <c r="E570" i="4"/>
  <c r="E462" i="4"/>
  <c r="E256" i="4"/>
  <c r="E49" i="4"/>
  <c r="E24" i="4"/>
  <c r="E989" i="4"/>
  <c r="E665" i="4"/>
  <c r="E628" i="4"/>
  <c r="E580" i="4"/>
  <c r="E528" i="4"/>
  <c r="E497" i="4"/>
  <c r="E453" i="4"/>
  <c r="E339" i="4"/>
  <c r="E151" i="4"/>
  <c r="E804" i="4"/>
  <c r="E55" i="4"/>
  <c r="E1081" i="4"/>
  <c r="E542" i="4"/>
  <c r="E489" i="4"/>
  <c r="E441" i="4"/>
  <c r="E275" i="4"/>
  <c r="E64" i="4"/>
  <c r="E626" i="4"/>
  <c r="E578" i="4"/>
  <c r="E530" i="4"/>
  <c r="E499" i="4"/>
  <c r="E451" i="4"/>
  <c r="E328" i="4"/>
  <c r="E114" i="4"/>
  <c r="E999" i="4"/>
  <c r="E963" i="4"/>
  <c r="E933" i="4"/>
  <c r="E868" i="4"/>
  <c r="E1116" i="4"/>
  <c r="E918" i="4"/>
  <c r="E34" i="4"/>
  <c r="E1119" i="4"/>
  <c r="E948" i="4"/>
  <c r="E614" i="4"/>
  <c r="E566" i="4"/>
  <c r="E362" i="4"/>
  <c r="E185" i="4"/>
  <c r="E76" i="4"/>
  <c r="E46" i="4"/>
  <c r="E737" i="4"/>
  <c r="E624" i="4"/>
  <c r="E577" i="4"/>
  <c r="E449" i="4"/>
  <c r="E389" i="4"/>
  <c r="E302" i="4"/>
  <c r="E796" i="4"/>
  <c r="E820" i="4"/>
  <c r="E678" i="4"/>
  <c r="E485" i="4"/>
  <c r="E437" i="4"/>
  <c r="E180" i="4"/>
  <c r="E1046" i="4"/>
  <c r="E864" i="4"/>
  <c r="E659" i="4"/>
  <c r="E623" i="4"/>
  <c r="E527" i="4"/>
  <c r="E496" i="4"/>
  <c r="E448" i="4"/>
  <c r="E366" i="4"/>
  <c r="E1124" i="4"/>
  <c r="E1031" i="4"/>
  <c r="E31" i="4"/>
  <c r="E443" i="4"/>
  <c r="E359" i="4"/>
  <c r="E280" i="4"/>
  <c r="E249" i="4"/>
  <c r="E925" i="4"/>
  <c r="E43" i="4"/>
  <c r="E1051" i="4"/>
  <c r="E974" i="4"/>
  <c r="E902" i="4"/>
  <c r="E828" i="4"/>
  <c r="E657" i="4"/>
  <c r="E299" i="4"/>
  <c r="E235" i="4"/>
  <c r="E144" i="4"/>
  <c r="E879" i="4"/>
  <c r="E753" i="4"/>
  <c r="E675" i="4"/>
  <c r="E616" i="4"/>
  <c r="E572" i="4"/>
  <c r="E434" i="4"/>
  <c r="E207" i="4"/>
  <c r="E1140" i="4"/>
  <c r="E860" i="4"/>
  <c r="E655" i="4"/>
  <c r="E956" i="4"/>
  <c r="E788" i="4"/>
  <c r="E28" i="4"/>
  <c r="E1094" i="4"/>
  <c r="E929" i="4"/>
  <c r="E491" i="4"/>
  <c r="E439" i="4"/>
  <c r="E212" i="4"/>
  <c r="E106" i="4"/>
  <c r="E69" i="4"/>
  <c r="E730" i="4"/>
  <c r="E690" i="4"/>
  <c r="E654" i="4"/>
  <c r="E558" i="4"/>
  <c r="E518" i="4"/>
  <c r="E479" i="4"/>
  <c r="E382" i="4"/>
  <c r="E355" i="4"/>
  <c r="E201" i="4"/>
  <c r="E1129" i="4"/>
  <c r="E1039" i="4"/>
  <c r="E613" i="4"/>
  <c r="E568" i="4"/>
  <c r="E849" i="4"/>
  <c r="E81" i="4"/>
  <c r="E776" i="4"/>
  <c r="E749" i="4"/>
  <c r="E719" i="4"/>
  <c r="E688" i="4"/>
  <c r="E608" i="4"/>
  <c r="E560" i="4"/>
  <c r="E477" i="4"/>
  <c r="E1069" i="4"/>
  <c r="E60" i="4"/>
  <c r="E833" i="4"/>
  <c r="E647" i="4"/>
  <c r="E596" i="4"/>
  <c r="E548" i="4"/>
  <c r="E487" i="4"/>
  <c r="E435" i="4"/>
  <c r="E349" i="4"/>
  <c r="E242" i="4"/>
  <c r="E175" i="4"/>
  <c r="E134" i="4"/>
  <c r="E906" i="4"/>
  <c r="E883" i="4"/>
  <c r="E757" i="4"/>
  <c r="E686" i="4"/>
  <c r="E606" i="4"/>
  <c r="E555" i="4"/>
  <c r="E515" i="4"/>
  <c r="E475" i="4"/>
  <c r="E292" i="4"/>
  <c r="E1027" i="4"/>
  <c r="E1132" i="4"/>
  <c r="E792" i="4"/>
  <c r="E704" i="4"/>
  <c r="E565" i="4"/>
  <c r="E467" i="4"/>
  <c r="E427" i="4"/>
  <c r="E1016" i="4"/>
  <c r="E1113" i="4"/>
  <c r="E941" i="4"/>
  <c r="E841" i="4"/>
  <c r="E685" i="4"/>
  <c r="E604" i="4"/>
  <c r="E556" i="4"/>
  <c r="E473" i="4"/>
  <c r="M145" i="16"/>
  <c r="M272" i="16"/>
  <c r="M280" i="16"/>
  <c r="M24" i="16"/>
  <c r="M16" i="16"/>
  <c r="M288" i="16"/>
  <c r="M161" i="16"/>
  <c r="M153" i="16"/>
  <c r="M8" i="16"/>
  <c r="E1089" i="4"/>
  <c r="E887" i="4"/>
  <c r="E781" i="4"/>
  <c r="E914" i="4"/>
  <c r="E644" i="4"/>
  <c r="E592" i="4"/>
  <c r="E544" i="4"/>
  <c r="E484" i="4"/>
  <c r="E346" i="4"/>
  <c r="E270" i="4"/>
  <c r="E239" i="4"/>
  <c r="E1097" i="4"/>
  <c r="E978" i="4"/>
  <c r="E639" i="4"/>
  <c r="E603" i="4"/>
  <c r="E472" i="4"/>
  <c r="E375" i="4"/>
  <c r="E319" i="4"/>
  <c r="E649" i="4"/>
  <c r="E598" i="4"/>
  <c r="E463" i="4"/>
  <c r="E288" i="4"/>
  <c r="E1084" i="4"/>
  <c r="E769" i="4"/>
  <c r="E742" i="4"/>
  <c r="E637" i="4"/>
  <c r="E284" i="4"/>
  <c r="E91" i="4"/>
  <c r="E845" i="4"/>
  <c r="E952" i="4"/>
  <c r="E982" i="4"/>
  <c r="E895" i="4"/>
  <c r="E589" i="4"/>
  <c r="E541" i="4"/>
  <c r="E168" i="4"/>
  <c r="E891" i="4"/>
  <c r="E1100" i="4"/>
  <c r="E635" i="4"/>
  <c r="E536" i="4"/>
  <c r="E505" i="4"/>
  <c r="E191" i="4"/>
  <c r="E158" i="4"/>
  <c r="E1103" i="4"/>
  <c r="E824" i="4"/>
  <c r="E697" i="4"/>
  <c r="E645" i="4"/>
  <c r="E594" i="4"/>
  <c r="E550" i="4"/>
  <c r="E420" i="4"/>
  <c r="E101" i="4"/>
  <c r="E811" i="4"/>
  <c r="E670" i="4"/>
  <c r="E634" i="4"/>
  <c r="E307" i="4"/>
  <c r="E196" i="4"/>
  <c r="G19" i="21"/>
  <c r="G20" i="21"/>
  <c r="G474" i="14"/>
  <c r="G77" i="14"/>
  <c r="G392" i="14"/>
  <c r="G380" i="14"/>
  <c r="G627" i="14"/>
  <c r="G485" i="14"/>
  <c r="G67" i="14"/>
  <c r="G19" i="14"/>
  <c r="G232" i="13"/>
  <c r="G294" i="12"/>
  <c r="G287" i="12"/>
  <c r="G316" i="13"/>
  <c r="G335" i="13"/>
  <c r="G279" i="13"/>
  <c r="G214" i="13"/>
  <c r="G122" i="13"/>
  <c r="G578" i="14"/>
  <c r="G27" i="13"/>
  <c r="G26" i="13"/>
  <c r="G159" i="12"/>
  <c r="G200" i="12"/>
  <c r="G184" i="12"/>
  <c r="G83" i="11"/>
  <c r="G49" i="11"/>
  <c r="G106" i="12"/>
  <c r="G86" i="12"/>
  <c r="G20" i="12"/>
  <c r="G100" i="11"/>
  <c r="G35" i="11"/>
  <c r="G63" i="11"/>
  <c r="G366" i="10"/>
  <c r="G101" i="11"/>
  <c r="G474" i="10"/>
  <c r="G9" i="10"/>
  <c r="G221" i="7"/>
  <c r="G59" i="8"/>
  <c r="G208" i="7"/>
  <c r="G11" i="9"/>
  <c r="G52" i="9"/>
  <c r="G361" i="7"/>
  <c r="G317" i="7"/>
  <c r="G305" i="7"/>
  <c r="G276" i="7"/>
  <c r="G241" i="7"/>
  <c r="G207" i="7"/>
  <c r="G297" i="7"/>
  <c r="Y190" i="7"/>
  <c r="Q190" i="7"/>
  <c r="AD190" i="7"/>
  <c r="V190" i="7"/>
  <c r="N190" i="7"/>
  <c r="AC190" i="7"/>
  <c r="U190" i="7"/>
  <c r="M190" i="7"/>
  <c r="AB190" i="7"/>
  <c r="T190" i="7"/>
  <c r="L190" i="7"/>
  <c r="AK190" i="7" s="1"/>
  <c r="AA190" i="7"/>
  <c r="S190" i="7"/>
  <c r="P190" i="7"/>
  <c r="O190" i="7"/>
  <c r="AF190" i="7"/>
  <c r="AE190" i="7"/>
  <c r="Z190" i="7"/>
  <c r="X190" i="7"/>
  <c r="W190" i="7"/>
  <c r="R190" i="7"/>
  <c r="G363" i="7"/>
  <c r="G346" i="7"/>
  <c r="G330" i="7"/>
  <c r="G131" i="7"/>
  <c r="G320" i="7"/>
  <c r="G233" i="7"/>
  <c r="G132" i="7"/>
  <c r="G63" i="7"/>
  <c r="AE176" i="7"/>
  <c r="W176" i="7"/>
  <c r="O176" i="7"/>
  <c r="AA176" i="7"/>
  <c r="S176" i="7"/>
  <c r="Z176" i="7"/>
  <c r="R176" i="7"/>
  <c r="Y176" i="7"/>
  <c r="Q176" i="7"/>
  <c r="AB176" i="7"/>
  <c r="L176" i="7"/>
  <c r="AK176" i="7" s="1"/>
  <c r="X176" i="7"/>
  <c r="V176" i="7"/>
  <c r="U176" i="7"/>
  <c r="T176" i="7"/>
  <c r="AF176" i="7"/>
  <c r="P176" i="7"/>
  <c r="AD176" i="7"/>
  <c r="N176" i="7"/>
  <c r="AC176" i="7"/>
  <c r="M176" i="7"/>
  <c r="G60" i="7"/>
  <c r="G226" i="7"/>
  <c r="Y151" i="7"/>
  <c r="Q151" i="7"/>
  <c r="AF151" i="7"/>
  <c r="X151" i="7"/>
  <c r="P151" i="7"/>
  <c r="AD151" i="7"/>
  <c r="T151" i="7"/>
  <c r="AC151" i="7"/>
  <c r="S151" i="7"/>
  <c r="AB151" i="7"/>
  <c r="R151" i="7"/>
  <c r="AA151" i="7"/>
  <c r="O151" i="7"/>
  <c r="Z151" i="7"/>
  <c r="N151" i="7"/>
  <c r="W151" i="7"/>
  <c r="M151" i="7"/>
  <c r="V151" i="7"/>
  <c r="L151" i="7"/>
  <c r="AK151" i="7" s="1"/>
  <c r="AE151" i="7"/>
  <c r="U151" i="7"/>
  <c r="G39" i="7"/>
  <c r="G215" i="7"/>
  <c r="G28" i="7"/>
  <c r="G27" i="7"/>
  <c r="Z156" i="17"/>
  <c r="R156" i="17"/>
  <c r="AE156" i="17"/>
  <c r="W156" i="17"/>
  <c r="O156" i="17"/>
  <c r="AD156" i="17"/>
  <c r="V156" i="17"/>
  <c r="N156" i="17"/>
  <c r="U156" i="17"/>
  <c r="H156" i="17"/>
  <c r="T156" i="17"/>
  <c r="AC156" i="17"/>
  <c r="Q156" i="17"/>
  <c r="Y156" i="17"/>
  <c r="P156" i="17"/>
  <c r="M156" i="17"/>
  <c r="AF156" i="17"/>
  <c r="L156" i="17"/>
  <c r="AK156" i="17" s="1"/>
  <c r="AB156" i="17"/>
  <c r="AA156" i="17"/>
  <c r="X156" i="17"/>
  <c r="S156" i="17"/>
  <c r="Z126" i="17"/>
  <c r="R126" i="17"/>
  <c r="Y126" i="17"/>
  <c r="Q126" i="17"/>
  <c r="H126" i="17"/>
  <c r="W126" i="17"/>
  <c r="M126" i="17"/>
  <c r="AD126" i="17"/>
  <c r="T126" i="17"/>
  <c r="AC126" i="17"/>
  <c r="S126" i="17"/>
  <c r="AB126" i="17"/>
  <c r="P126" i="17"/>
  <c r="O126" i="17"/>
  <c r="N126" i="17"/>
  <c r="AE126" i="17"/>
  <c r="X126" i="17"/>
  <c r="V126" i="17"/>
  <c r="U126" i="17"/>
  <c r="L126" i="17"/>
  <c r="AK126" i="17" s="1"/>
  <c r="AF126" i="17"/>
  <c r="AA126" i="17"/>
  <c r="AE20" i="17"/>
  <c r="W20" i="17"/>
  <c r="O20" i="17"/>
  <c r="AA20" i="17"/>
  <c r="S20" i="17"/>
  <c r="Z20" i="17"/>
  <c r="R20" i="17"/>
  <c r="V20" i="17"/>
  <c r="H20" i="17"/>
  <c r="U20" i="17"/>
  <c r="Q20" i="17"/>
  <c r="AC20" i="17"/>
  <c r="M20" i="17"/>
  <c r="Y20" i="17"/>
  <c r="AF20" i="17"/>
  <c r="AD20" i="17"/>
  <c r="AB20" i="17"/>
  <c r="X20" i="17"/>
  <c r="N20" i="17"/>
  <c r="L20" i="17"/>
  <c r="AK20" i="17" s="1"/>
  <c r="T20" i="17"/>
  <c r="P20" i="17"/>
  <c r="Z403" i="16"/>
  <c r="R403" i="16"/>
  <c r="AF403" i="16"/>
  <c r="W403" i="16"/>
  <c r="N403" i="16"/>
  <c r="AA403" i="16"/>
  <c r="P403" i="16"/>
  <c r="V403" i="16"/>
  <c r="L403" i="16"/>
  <c r="AK403" i="16" s="1"/>
  <c r="T403" i="16"/>
  <c r="S403" i="16"/>
  <c r="AE403" i="16"/>
  <c r="Q403" i="16"/>
  <c r="AC403" i="16"/>
  <c r="M403" i="16"/>
  <c r="Y403" i="16"/>
  <c r="H403" i="16"/>
  <c r="X403" i="16"/>
  <c r="O403" i="16"/>
  <c r="AD403" i="16"/>
  <c r="AB403" i="16"/>
  <c r="U403" i="16"/>
  <c r="AC83" i="17"/>
  <c r="U83" i="17"/>
  <c r="M83" i="17"/>
  <c r="AF83" i="17"/>
  <c r="W83" i="17"/>
  <c r="N83" i="17"/>
  <c r="AA83" i="17"/>
  <c r="R83" i="17"/>
  <c r="H83" i="17"/>
  <c r="Z83" i="17"/>
  <c r="Q83" i="17"/>
  <c r="X83" i="17"/>
  <c r="V83" i="17"/>
  <c r="S83" i="17"/>
  <c r="AB83" i="17"/>
  <c r="L83" i="17"/>
  <c r="AK83" i="17" s="1"/>
  <c r="AD83" i="17"/>
  <c r="T83" i="17"/>
  <c r="O83" i="17"/>
  <c r="AE83" i="17"/>
  <c r="Y83" i="17"/>
  <c r="P83" i="17"/>
  <c r="Z253" i="16"/>
  <c r="R253" i="16"/>
  <c r="AB253" i="16"/>
  <c r="S253" i="16"/>
  <c r="H253" i="16"/>
  <c r="Y253" i="16"/>
  <c r="O253" i="16"/>
  <c r="X253" i="16"/>
  <c r="M253" i="16"/>
  <c r="W253" i="16"/>
  <c r="L253" i="16"/>
  <c r="AK253" i="16" s="1"/>
  <c r="AD253" i="16"/>
  <c r="Q253" i="16"/>
  <c r="AC253" i="16"/>
  <c r="P253" i="16"/>
  <c r="AE253" i="16"/>
  <c r="AA253" i="16"/>
  <c r="T253" i="16"/>
  <c r="AF253" i="16"/>
  <c r="V253" i="16"/>
  <c r="U253" i="16"/>
  <c r="N253" i="16"/>
  <c r="AB117" i="17"/>
  <c r="T117" i="17"/>
  <c r="L117" i="17"/>
  <c r="AK117" i="17" s="1"/>
  <c r="AA117" i="17"/>
  <c r="S117" i="17"/>
  <c r="X117" i="17"/>
  <c r="N117" i="17"/>
  <c r="AE117" i="17"/>
  <c r="U117" i="17"/>
  <c r="H117" i="17"/>
  <c r="AD117" i="17"/>
  <c r="R117" i="17"/>
  <c r="AC117" i="17"/>
  <c r="Q117" i="17"/>
  <c r="W117" i="17"/>
  <c r="V117" i="17"/>
  <c r="O117" i="17"/>
  <c r="AF117" i="17"/>
  <c r="Z117" i="17"/>
  <c r="Y117" i="17"/>
  <c r="P117" i="17"/>
  <c r="M117" i="17"/>
  <c r="AC290" i="16"/>
  <c r="U290" i="16"/>
  <c r="M290" i="16"/>
  <c r="AB290" i="16"/>
  <c r="S290" i="16"/>
  <c r="X290" i="16"/>
  <c r="N290" i="16"/>
  <c r="AF290" i="16"/>
  <c r="T290" i="16"/>
  <c r="AE290" i="16"/>
  <c r="R290" i="16"/>
  <c r="Y290" i="16"/>
  <c r="L290" i="16"/>
  <c r="AK290" i="16" s="1"/>
  <c r="W290" i="16"/>
  <c r="Q290" i="16"/>
  <c r="P290" i="16"/>
  <c r="Z290" i="16"/>
  <c r="V290" i="16"/>
  <c r="H290" i="16"/>
  <c r="O290" i="16"/>
  <c r="AD290" i="16"/>
  <c r="AA290" i="16"/>
  <c r="Z44" i="16"/>
  <c r="R44" i="16"/>
  <c r="AF44" i="16"/>
  <c r="W44" i="16"/>
  <c r="N44" i="16"/>
  <c r="AD44" i="16"/>
  <c r="T44" i="16"/>
  <c r="H44" i="16"/>
  <c r="V44" i="16"/>
  <c r="AE44" i="16"/>
  <c r="S44" i="16"/>
  <c r="AB44" i="16"/>
  <c r="M44" i="16"/>
  <c r="U44" i="16"/>
  <c r="P44" i="16"/>
  <c r="L44" i="16"/>
  <c r="AK44" i="16" s="1"/>
  <c r="AA44" i="16"/>
  <c r="AC44" i="16"/>
  <c r="Q44" i="16"/>
  <c r="O44" i="16"/>
  <c r="Y44" i="16"/>
  <c r="X44" i="16"/>
  <c r="AC481" i="16"/>
  <c r="U481" i="16"/>
  <c r="M481" i="16"/>
  <c r="Y481" i="16"/>
  <c r="Q481" i="16"/>
  <c r="H481" i="16"/>
  <c r="AF481" i="16"/>
  <c r="X481" i="16"/>
  <c r="P481" i="16"/>
  <c r="AA481" i="16"/>
  <c r="N481" i="16"/>
  <c r="Z481" i="16"/>
  <c r="L481" i="16"/>
  <c r="AK481" i="16" s="1"/>
  <c r="T481" i="16"/>
  <c r="AE481" i="16"/>
  <c r="O481" i="16"/>
  <c r="AB481" i="16"/>
  <c r="AD481" i="16"/>
  <c r="R481" i="16"/>
  <c r="W481" i="16"/>
  <c r="V481" i="16"/>
  <c r="S481" i="16"/>
  <c r="AC21" i="17"/>
  <c r="U21" i="17"/>
  <c r="M21" i="17"/>
  <c r="Y21" i="17"/>
  <c r="Q21" i="17"/>
  <c r="H21" i="17"/>
  <c r="AF21" i="17"/>
  <c r="X21" i="17"/>
  <c r="P21" i="17"/>
  <c r="T21" i="17"/>
  <c r="AE21" i="17"/>
  <c r="S21" i="17"/>
  <c r="W21" i="17"/>
  <c r="O21" i="17"/>
  <c r="AB21" i="17"/>
  <c r="L21" i="17"/>
  <c r="AK21" i="17" s="1"/>
  <c r="AA21" i="17"/>
  <c r="Z21" i="17"/>
  <c r="V21" i="17"/>
  <c r="R21" i="17"/>
  <c r="AD21" i="17"/>
  <c r="N21" i="17"/>
  <c r="AA30" i="17"/>
  <c r="S30" i="17"/>
  <c r="AE30" i="17"/>
  <c r="W30" i="17"/>
  <c r="O30" i="17"/>
  <c r="AD30" i="17"/>
  <c r="V30" i="17"/>
  <c r="N30" i="17"/>
  <c r="AB30" i="17"/>
  <c r="P30" i="17"/>
  <c r="Z30" i="17"/>
  <c r="M30" i="17"/>
  <c r="Y30" i="17"/>
  <c r="H30" i="17"/>
  <c r="X30" i="17"/>
  <c r="T30" i="17"/>
  <c r="Q30" i="17"/>
  <c r="AF30" i="17"/>
  <c r="AC30" i="17"/>
  <c r="U30" i="17"/>
  <c r="R30" i="17"/>
  <c r="L30" i="17"/>
  <c r="AK30" i="17" s="1"/>
  <c r="AE308" i="16"/>
  <c r="W308" i="16"/>
  <c r="O308" i="16"/>
  <c r="X308" i="16"/>
  <c r="N308" i="16"/>
  <c r="Z308" i="16"/>
  <c r="P308" i="16"/>
  <c r="AF308" i="16"/>
  <c r="T308" i="16"/>
  <c r="H308" i="16"/>
  <c r="AD308" i="16"/>
  <c r="S308" i="16"/>
  <c r="Y308" i="16"/>
  <c r="L308" i="16"/>
  <c r="AK308" i="16" s="1"/>
  <c r="V308" i="16"/>
  <c r="M308" i="16"/>
  <c r="R308" i="16"/>
  <c r="AB308" i="16"/>
  <c r="U308" i="16"/>
  <c r="Q308" i="16"/>
  <c r="AC308" i="16"/>
  <c r="AA308" i="16"/>
  <c r="AE275" i="16"/>
  <c r="W275" i="16"/>
  <c r="O275" i="16"/>
  <c r="X275" i="16"/>
  <c r="N275" i="16"/>
  <c r="AC275" i="16"/>
  <c r="S275" i="16"/>
  <c r="H275" i="16"/>
  <c r="AF275" i="16"/>
  <c r="T275" i="16"/>
  <c r="AD275" i="16"/>
  <c r="R275" i="16"/>
  <c r="Y275" i="16"/>
  <c r="L275" i="16"/>
  <c r="AK275" i="16" s="1"/>
  <c r="V275" i="16"/>
  <c r="AA275" i="16"/>
  <c r="Z275" i="16"/>
  <c r="Q275" i="16"/>
  <c r="M275" i="16"/>
  <c r="P275" i="16"/>
  <c r="AB275" i="16"/>
  <c r="U275" i="16"/>
  <c r="AF329" i="16"/>
  <c r="X329" i="16"/>
  <c r="P329" i="16"/>
  <c r="Y329" i="16"/>
  <c r="O329" i="16"/>
  <c r="V329" i="16"/>
  <c r="L329" i="16"/>
  <c r="AK329" i="16" s="1"/>
  <c r="AA329" i="16"/>
  <c r="N329" i="16"/>
  <c r="AD329" i="16"/>
  <c r="R329" i="16"/>
  <c r="AC329" i="16"/>
  <c r="Q329" i="16"/>
  <c r="U329" i="16"/>
  <c r="H329" i="16"/>
  <c r="T329" i="16"/>
  <c r="AE329" i="16"/>
  <c r="AB329" i="16"/>
  <c r="W329" i="16"/>
  <c r="S329" i="16"/>
  <c r="Z329" i="16"/>
  <c r="M329" i="16"/>
  <c r="AD86" i="16"/>
  <c r="V86" i="16"/>
  <c r="N86" i="16"/>
  <c r="AC86" i="16"/>
  <c r="T86" i="16"/>
  <c r="AA86" i="16"/>
  <c r="Q86" i="16"/>
  <c r="AB86" i="16"/>
  <c r="P86" i="16"/>
  <c r="Y86" i="16"/>
  <c r="M86" i="16"/>
  <c r="Z86" i="16"/>
  <c r="X86" i="16"/>
  <c r="H86" i="16"/>
  <c r="S86" i="16"/>
  <c r="AE86" i="16"/>
  <c r="U86" i="16"/>
  <c r="O86" i="16"/>
  <c r="AF86" i="16"/>
  <c r="R86" i="16"/>
  <c r="L86" i="16"/>
  <c r="AK86" i="16" s="1"/>
  <c r="W86" i="16"/>
  <c r="AB62" i="16"/>
  <c r="T62" i="16"/>
  <c r="L62" i="16"/>
  <c r="AK62" i="16" s="1"/>
  <c r="AE62" i="16"/>
  <c r="V62" i="16"/>
  <c r="M62" i="16"/>
  <c r="Y62" i="16"/>
  <c r="O62" i="16"/>
  <c r="AF62" i="16"/>
  <c r="S62" i="16"/>
  <c r="AC62" i="16"/>
  <c r="Q62" i="16"/>
  <c r="R62" i="16"/>
  <c r="Z62" i="16"/>
  <c r="X62" i="16"/>
  <c r="U62" i="16"/>
  <c r="N62" i="16"/>
  <c r="W62" i="16"/>
  <c r="P62" i="16"/>
  <c r="AD62" i="16"/>
  <c r="AA62" i="16"/>
  <c r="H62" i="16"/>
  <c r="AB172" i="16"/>
  <c r="T172" i="16"/>
  <c r="L172" i="16"/>
  <c r="AK172" i="16" s="1"/>
  <c r="Z172" i="16"/>
  <c r="Q172" i="16"/>
  <c r="AD172" i="16"/>
  <c r="S172" i="16"/>
  <c r="H172" i="16"/>
  <c r="AF172" i="16"/>
  <c r="U172" i="16"/>
  <c r="X172" i="16"/>
  <c r="W172" i="16"/>
  <c r="R172" i="16"/>
  <c r="V172" i="16"/>
  <c r="P172" i="16"/>
  <c r="AE172" i="16"/>
  <c r="M172" i="16"/>
  <c r="AC172" i="16"/>
  <c r="Y172" i="16"/>
  <c r="O172" i="16"/>
  <c r="N172" i="16"/>
  <c r="AA172" i="16"/>
  <c r="AC106" i="16"/>
  <c r="U106" i="16"/>
  <c r="M106" i="16"/>
  <c r="AF106" i="16"/>
  <c r="W106" i="16"/>
  <c r="N106" i="16"/>
  <c r="Y106" i="16"/>
  <c r="O106" i="16"/>
  <c r="Z106" i="16"/>
  <c r="L106" i="16"/>
  <c r="AK106" i="16" s="1"/>
  <c r="V106" i="16"/>
  <c r="H106" i="16"/>
  <c r="S106" i="16"/>
  <c r="X106" i="16"/>
  <c r="T106" i="16"/>
  <c r="AE106" i="16"/>
  <c r="P106" i="16"/>
  <c r="AD106" i="16"/>
  <c r="AA106" i="16"/>
  <c r="Q106" i="16"/>
  <c r="R106" i="16"/>
  <c r="AB106" i="16"/>
  <c r="E1066" i="22"/>
  <c r="H255" i="17"/>
  <c r="H178" i="17"/>
  <c r="H232" i="17"/>
  <c r="H155" i="17"/>
  <c r="H188" i="17"/>
  <c r="H168" i="17"/>
  <c r="H242" i="17"/>
  <c r="H222" i="17"/>
  <c r="H214" i="17"/>
  <c r="H201" i="17"/>
  <c r="H39" i="17"/>
  <c r="H19" i="17"/>
  <c r="H446" i="16"/>
  <c r="H438" i="16"/>
  <c r="H125" i="17"/>
  <c r="H49" i="17"/>
  <c r="H29" i="17"/>
  <c r="H9" i="17"/>
  <c r="H474" i="16"/>
  <c r="H466" i="16"/>
  <c r="H62" i="17"/>
  <c r="H315" i="16"/>
  <c r="H102" i="17"/>
  <c r="H72" i="17"/>
  <c r="H452" i="16"/>
  <c r="H432" i="16"/>
  <c r="H346" i="16"/>
  <c r="H328" i="16"/>
  <c r="H307" i="16"/>
  <c r="H123" i="16"/>
  <c r="H145" i="17"/>
  <c r="H460" i="16"/>
  <c r="H354" i="16"/>
  <c r="H206" i="16"/>
  <c r="H170" i="16"/>
  <c r="H95" i="16"/>
  <c r="H115" i="17"/>
  <c r="H364" i="16"/>
  <c r="H135" i="17"/>
  <c r="H92" i="17"/>
  <c r="H488" i="16"/>
  <c r="H82" i="17"/>
  <c r="H402" i="16"/>
  <c r="H214" i="16"/>
  <c r="H388" i="16"/>
  <c r="H382" i="16"/>
  <c r="H242" i="16"/>
  <c r="H480" i="16"/>
  <c r="H297" i="16"/>
  <c r="H188" i="16"/>
  <c r="H180" i="16"/>
  <c r="H396" i="16"/>
  <c r="H424" i="16"/>
  <c r="H336" i="16"/>
  <c r="H252" i="16"/>
  <c r="H85" i="16"/>
  <c r="H372" i="16"/>
  <c r="H133" i="16"/>
  <c r="H77" i="16"/>
  <c r="H198" i="16"/>
  <c r="H105" i="16"/>
  <c r="H43" i="16"/>
  <c r="H260" i="16"/>
  <c r="H232" i="16"/>
  <c r="H222" i="16"/>
  <c r="H61" i="16"/>
  <c r="H33" i="16"/>
  <c r="H115" i="16"/>
  <c r="H51" i="16"/>
  <c r="H69" i="16"/>
  <c r="G128" i="21"/>
  <c r="G644" i="14"/>
  <c r="G462" i="14"/>
  <c r="G394" i="14"/>
  <c r="G460" i="14"/>
  <c r="G713" i="14"/>
  <c r="G112" i="14"/>
  <c r="G476" i="14"/>
  <c r="G139" i="14"/>
  <c r="G168" i="13"/>
  <c r="G10" i="14"/>
  <c r="G598" i="14"/>
  <c r="G211" i="13"/>
  <c r="G266" i="14"/>
  <c r="G113" i="13"/>
  <c r="G333" i="12"/>
  <c r="G327" i="12"/>
  <c r="G261" i="13"/>
  <c r="G250" i="12"/>
  <c r="G202" i="12"/>
  <c r="G296" i="12"/>
  <c r="G180" i="12"/>
  <c r="G158" i="12"/>
  <c r="G228" i="12"/>
  <c r="G388" i="10"/>
  <c r="G91" i="12"/>
  <c r="G73" i="12"/>
  <c r="G328" i="10"/>
  <c r="G473" i="10"/>
  <c r="G62" i="9"/>
  <c r="G464" i="10"/>
  <c r="G126" i="9"/>
  <c r="G64" i="10"/>
  <c r="G109" i="9"/>
  <c r="G62" i="10"/>
  <c r="G63" i="10"/>
  <c r="G100" i="9"/>
  <c r="G232" i="7"/>
  <c r="G12" i="9"/>
  <c r="G246" i="7"/>
  <c r="G10" i="8"/>
  <c r="G143" i="8"/>
  <c r="G293" i="7"/>
  <c r="G252" i="7"/>
  <c r="G333" i="7"/>
  <c r="G302" i="7"/>
  <c r="G353" i="7"/>
  <c r="G280" i="7"/>
  <c r="G295" i="7"/>
  <c r="G195" i="7"/>
  <c r="G351" i="7"/>
  <c r="G205" i="7"/>
  <c r="Y175" i="7"/>
  <c r="Q175" i="7"/>
  <c r="AC175" i="7"/>
  <c r="U175" i="7"/>
  <c r="M175" i="7"/>
  <c r="AB175" i="7"/>
  <c r="T175" i="7"/>
  <c r="L175" i="7"/>
  <c r="AK175" i="7" s="1"/>
  <c r="AA175" i="7"/>
  <c r="S175" i="7"/>
  <c r="V175" i="7"/>
  <c r="R175" i="7"/>
  <c r="AF175" i="7"/>
  <c r="P175" i="7"/>
  <c r="AE175" i="7"/>
  <c r="O175" i="7"/>
  <c r="AD175" i="7"/>
  <c r="N175" i="7"/>
  <c r="Z175" i="7"/>
  <c r="X175" i="7"/>
  <c r="W175" i="7"/>
  <c r="G153" i="7"/>
  <c r="G155" i="7"/>
  <c r="G95" i="7"/>
  <c r="G20" i="7"/>
  <c r="G18" i="7"/>
  <c r="G166" i="7"/>
  <c r="G114" i="7"/>
  <c r="G141" i="7"/>
  <c r="G67" i="7"/>
  <c r="G105" i="7"/>
  <c r="AD243" i="17"/>
  <c r="V243" i="17"/>
  <c r="N243" i="17"/>
  <c r="AC243" i="17"/>
  <c r="U243" i="17"/>
  <c r="M243" i="17"/>
  <c r="AB243" i="17"/>
  <c r="T243" i="17"/>
  <c r="L243" i="17"/>
  <c r="AK243" i="17" s="1"/>
  <c r="AA243" i="17"/>
  <c r="S243" i="17"/>
  <c r="Z243" i="17"/>
  <c r="R243" i="17"/>
  <c r="Y243" i="17"/>
  <c r="Q243" i="17"/>
  <c r="H243" i="17"/>
  <c r="AE243" i="17"/>
  <c r="W243" i="17"/>
  <c r="O243" i="17"/>
  <c r="AF243" i="17"/>
  <c r="X243" i="17"/>
  <c r="P243" i="17"/>
  <c r="AE256" i="17"/>
  <c r="W256" i="17"/>
  <c r="O256" i="17"/>
  <c r="AD256" i="17"/>
  <c r="V256" i="17"/>
  <c r="N256" i="17"/>
  <c r="AC256" i="17"/>
  <c r="U256" i="17"/>
  <c r="M256" i="17"/>
  <c r="AB256" i="17"/>
  <c r="T256" i="17"/>
  <c r="L256" i="17"/>
  <c r="AK256" i="17" s="1"/>
  <c r="AA256" i="17"/>
  <c r="S256" i="17"/>
  <c r="Z256" i="17"/>
  <c r="R256" i="17"/>
  <c r="AF256" i="17"/>
  <c r="X256" i="17"/>
  <c r="P256" i="17"/>
  <c r="Y256" i="17"/>
  <c r="Q256" i="17"/>
  <c r="H256" i="17"/>
  <c r="Z155" i="16"/>
  <c r="R155" i="16"/>
  <c r="X155" i="16"/>
  <c r="O155" i="16"/>
  <c r="W155" i="16"/>
  <c r="M155" i="16"/>
  <c r="AC155" i="16"/>
  <c r="Q155" i="16"/>
  <c r="AF155" i="16"/>
  <c r="T155" i="16"/>
  <c r="AD155" i="16"/>
  <c r="P155" i="16"/>
  <c r="N155" i="16"/>
  <c r="AE155" i="16"/>
  <c r="L155" i="16"/>
  <c r="AK155" i="16" s="1"/>
  <c r="Y155" i="16"/>
  <c r="V155" i="16"/>
  <c r="S155" i="16"/>
  <c r="H155" i="16"/>
  <c r="AB155" i="16"/>
  <c r="AA155" i="16"/>
  <c r="U155" i="16"/>
  <c r="AF73" i="17"/>
  <c r="X73" i="17"/>
  <c r="P73" i="17"/>
  <c r="AB73" i="17"/>
  <c r="T73" i="17"/>
  <c r="L73" i="17"/>
  <c r="AK73" i="17" s="1"/>
  <c r="AA73" i="17"/>
  <c r="S73" i="17"/>
  <c r="U73" i="17"/>
  <c r="AE73" i="17"/>
  <c r="R73" i="17"/>
  <c r="AC73" i="17"/>
  <c r="O73" i="17"/>
  <c r="W73" i="17"/>
  <c r="M73" i="17"/>
  <c r="H73" i="17"/>
  <c r="Z73" i="17"/>
  <c r="V73" i="17"/>
  <c r="N73" i="17"/>
  <c r="AD73" i="17"/>
  <c r="Q73" i="17"/>
  <c r="Y73" i="17"/>
  <c r="AF163" i="16"/>
  <c r="X163" i="16"/>
  <c r="P163" i="16"/>
  <c r="AB163" i="16"/>
  <c r="S163" i="16"/>
  <c r="Y163" i="16"/>
  <c r="N163" i="16"/>
  <c r="W163" i="16"/>
  <c r="L163" i="16"/>
  <c r="AK163" i="16" s="1"/>
  <c r="T163" i="16"/>
  <c r="AD163" i="16"/>
  <c r="Q163" i="16"/>
  <c r="AA163" i="16"/>
  <c r="H163" i="16"/>
  <c r="Z163" i="16"/>
  <c r="R163" i="16"/>
  <c r="O163" i="16"/>
  <c r="U163" i="16"/>
  <c r="AE163" i="16"/>
  <c r="AC163" i="16"/>
  <c r="V163" i="16"/>
  <c r="M163" i="16"/>
  <c r="AD116" i="17"/>
  <c r="V116" i="17"/>
  <c r="N116" i="17"/>
  <c r="AC116" i="17"/>
  <c r="U116" i="17"/>
  <c r="M116" i="17"/>
  <c r="AB116" i="17"/>
  <c r="R116" i="17"/>
  <c r="Y116" i="17"/>
  <c r="O116" i="17"/>
  <c r="X116" i="17"/>
  <c r="L116" i="17"/>
  <c r="AK116" i="17" s="1"/>
  <c r="W116" i="17"/>
  <c r="AE116" i="17"/>
  <c r="H116" i="17"/>
  <c r="AA116" i="17"/>
  <c r="T116" i="17"/>
  <c r="Q116" i="17"/>
  <c r="P116" i="17"/>
  <c r="Z116" i="17"/>
  <c r="AF116" i="17"/>
  <c r="S116" i="17"/>
  <c r="AA467" i="16"/>
  <c r="S467" i="16"/>
  <c r="AE467" i="16"/>
  <c r="W467" i="16"/>
  <c r="O467" i="16"/>
  <c r="AD467" i="16"/>
  <c r="V467" i="16"/>
  <c r="N467" i="16"/>
  <c r="U467" i="16"/>
  <c r="H467" i="16"/>
  <c r="AF467" i="16"/>
  <c r="Q467" i="16"/>
  <c r="Z467" i="16"/>
  <c r="L467" i="16"/>
  <c r="AK467" i="16" s="1"/>
  <c r="AB467" i="16"/>
  <c r="T467" i="16"/>
  <c r="AC467" i="16"/>
  <c r="R467" i="16"/>
  <c r="P467" i="16"/>
  <c r="M467" i="16"/>
  <c r="Y467" i="16"/>
  <c r="X467" i="16"/>
  <c r="AF208" i="16"/>
  <c r="X208" i="16"/>
  <c r="P208" i="16"/>
  <c r="Z208" i="16"/>
  <c r="Q208" i="16"/>
  <c r="AD208" i="16"/>
  <c r="T208" i="16"/>
  <c r="Y208" i="16"/>
  <c r="M208" i="16"/>
  <c r="W208" i="16"/>
  <c r="V208" i="16"/>
  <c r="H208" i="16"/>
  <c r="AA208" i="16"/>
  <c r="S208" i="16"/>
  <c r="AC208" i="16"/>
  <c r="AB208" i="16"/>
  <c r="O208" i="16"/>
  <c r="N208" i="16"/>
  <c r="R208" i="16"/>
  <c r="AE208" i="16"/>
  <c r="U208" i="16"/>
  <c r="L208" i="16"/>
  <c r="AK208" i="16" s="1"/>
  <c r="AD223" i="16"/>
  <c r="V223" i="16"/>
  <c r="N223" i="16"/>
  <c r="Z223" i="16"/>
  <c r="Q223" i="16"/>
  <c r="AF223" i="16"/>
  <c r="U223" i="16"/>
  <c r="W223" i="16"/>
  <c r="AB223" i="16"/>
  <c r="P223" i="16"/>
  <c r="AA223" i="16"/>
  <c r="O223" i="16"/>
  <c r="AC223" i="16"/>
  <c r="H223" i="16"/>
  <c r="Y223" i="16"/>
  <c r="X223" i="16"/>
  <c r="S223" i="16"/>
  <c r="R223" i="16"/>
  <c r="AE223" i="16"/>
  <c r="L223" i="16"/>
  <c r="AK223" i="16" s="1"/>
  <c r="T223" i="16"/>
  <c r="M223" i="16"/>
  <c r="AD383" i="16"/>
  <c r="V383" i="16"/>
  <c r="N383" i="16"/>
  <c r="X383" i="16"/>
  <c r="O383" i="16"/>
  <c r="AB383" i="16"/>
  <c r="R383" i="16"/>
  <c r="Y383" i="16"/>
  <c r="M383" i="16"/>
  <c r="AC383" i="16"/>
  <c r="P383" i="16"/>
  <c r="T383" i="16"/>
  <c r="S383" i="16"/>
  <c r="Z383" i="16"/>
  <c r="W383" i="16"/>
  <c r="H383" i="16"/>
  <c r="Q383" i="16"/>
  <c r="L383" i="16"/>
  <c r="AK383" i="16" s="1"/>
  <c r="AF383" i="16"/>
  <c r="AE383" i="16"/>
  <c r="AA383" i="16"/>
  <c r="U383" i="16"/>
  <c r="Y299" i="16"/>
  <c r="Q299" i="16"/>
  <c r="H299" i="16"/>
  <c r="AC299" i="16"/>
  <c r="T299" i="16"/>
  <c r="Z299" i="16"/>
  <c r="O299" i="16"/>
  <c r="AE299" i="16"/>
  <c r="S299" i="16"/>
  <c r="AD299" i="16"/>
  <c r="R299" i="16"/>
  <c r="W299" i="16"/>
  <c r="L299" i="16"/>
  <c r="AK299" i="16" s="1"/>
  <c r="V299" i="16"/>
  <c r="AB299" i="16"/>
  <c r="AA299" i="16"/>
  <c r="M299" i="16"/>
  <c r="U299" i="16"/>
  <c r="X299" i="16"/>
  <c r="AF299" i="16"/>
  <c r="P299" i="16"/>
  <c r="N299" i="16"/>
  <c r="AB35" i="16"/>
  <c r="T35" i="16"/>
  <c r="L35" i="16"/>
  <c r="AK35" i="16" s="1"/>
  <c r="AD35" i="16"/>
  <c r="U35" i="16"/>
  <c r="AF35" i="16"/>
  <c r="V35" i="16"/>
  <c r="S35" i="16"/>
  <c r="W35" i="16"/>
  <c r="AA35" i="16"/>
  <c r="O35" i="16"/>
  <c r="AC35" i="16"/>
  <c r="M35" i="16"/>
  <c r="Y35" i="16"/>
  <c r="R35" i="16"/>
  <c r="AE35" i="16"/>
  <c r="Z35" i="16"/>
  <c r="Q35" i="16"/>
  <c r="N35" i="16"/>
  <c r="X35" i="16"/>
  <c r="P35" i="16"/>
  <c r="H35" i="16"/>
  <c r="AA291" i="16"/>
  <c r="S291" i="16"/>
  <c r="AD291" i="16"/>
  <c r="U291" i="16"/>
  <c r="L291" i="16"/>
  <c r="AK291" i="16" s="1"/>
  <c r="AC291" i="16"/>
  <c r="R291" i="16"/>
  <c r="AB291" i="16"/>
  <c r="P291" i="16"/>
  <c r="Z291" i="16"/>
  <c r="O291" i="16"/>
  <c r="V291" i="16"/>
  <c r="H291" i="16"/>
  <c r="AF291" i="16"/>
  <c r="T291" i="16"/>
  <c r="M291" i="16"/>
  <c r="Q291" i="16"/>
  <c r="Y291" i="16"/>
  <c r="W291" i="16"/>
  <c r="AE291" i="16"/>
  <c r="X291" i="16"/>
  <c r="N291" i="16"/>
  <c r="AF355" i="16"/>
  <c r="X355" i="16"/>
  <c r="P355" i="16"/>
  <c r="AC355" i="16"/>
  <c r="T355" i="16"/>
  <c r="AA355" i="16"/>
  <c r="Q355" i="16"/>
  <c r="W355" i="16"/>
  <c r="M355" i="16"/>
  <c r="AE355" i="16"/>
  <c r="R355" i="16"/>
  <c r="AD355" i="16"/>
  <c r="N355" i="16"/>
  <c r="AB355" i="16"/>
  <c r="L355" i="16"/>
  <c r="AK355" i="16" s="1"/>
  <c r="U355" i="16"/>
  <c r="S355" i="16"/>
  <c r="Z355" i="16"/>
  <c r="Y355" i="16"/>
  <c r="V355" i="16"/>
  <c r="H355" i="16"/>
  <c r="O355" i="16"/>
  <c r="AF52" i="16"/>
  <c r="X52" i="16"/>
  <c r="P52" i="16"/>
  <c r="AA52" i="16"/>
  <c r="R52" i="16"/>
  <c r="H52" i="16"/>
  <c r="AE52" i="16"/>
  <c r="U52" i="16"/>
  <c r="T52" i="16"/>
  <c r="AC52" i="16"/>
  <c r="Q52" i="16"/>
  <c r="O52" i="16"/>
  <c r="Y52" i="16"/>
  <c r="V52" i="16"/>
  <c r="N52" i="16"/>
  <c r="AD52" i="16"/>
  <c r="L52" i="16"/>
  <c r="AK52" i="16" s="1"/>
  <c r="AB52" i="16"/>
  <c r="Z52" i="16"/>
  <c r="S52" i="16"/>
  <c r="M52" i="16"/>
  <c r="W52" i="16"/>
  <c r="G231" i="10"/>
  <c r="G126" i="10"/>
  <c r="G13" i="7"/>
  <c r="G201" i="7"/>
  <c r="G129" i="7"/>
  <c r="G290" i="7"/>
  <c r="AD99" i="7"/>
  <c r="V99" i="7"/>
  <c r="N99" i="7"/>
  <c r="Z99" i="7"/>
  <c r="Q99" i="7"/>
  <c r="Y99" i="7"/>
  <c r="P99" i="7"/>
  <c r="X99" i="7"/>
  <c r="O99" i="7"/>
  <c r="AF99" i="7"/>
  <c r="W99" i="7"/>
  <c r="M99" i="7"/>
  <c r="AE99" i="7"/>
  <c r="U99" i="7"/>
  <c r="L99" i="7"/>
  <c r="AK99" i="7" s="1"/>
  <c r="AC99" i="7"/>
  <c r="T99" i="7"/>
  <c r="AB99" i="7"/>
  <c r="S99" i="7"/>
  <c r="AA99" i="7"/>
  <c r="R99" i="7"/>
  <c r="G45" i="7"/>
  <c r="G91" i="7"/>
  <c r="G34" i="7"/>
  <c r="Z233" i="17"/>
  <c r="R233" i="17"/>
  <c r="Y233" i="17"/>
  <c r="Q233" i="17"/>
  <c r="H233" i="17"/>
  <c r="AF233" i="17"/>
  <c r="X233" i="17"/>
  <c r="P233" i="17"/>
  <c r="AE233" i="17"/>
  <c r="W233" i="17"/>
  <c r="O233" i="17"/>
  <c r="AD233" i="17"/>
  <c r="V233" i="17"/>
  <c r="N233" i="17"/>
  <c r="AC233" i="17"/>
  <c r="U233" i="17"/>
  <c r="M233" i="17"/>
  <c r="AA233" i="17"/>
  <c r="S233" i="17"/>
  <c r="AB233" i="17"/>
  <c r="T233" i="17"/>
  <c r="L233" i="17"/>
  <c r="AK233" i="17" s="1"/>
  <c r="AB224" i="17"/>
  <c r="T224" i="17"/>
  <c r="L224" i="17"/>
  <c r="AK224" i="17" s="1"/>
  <c r="AA224" i="17"/>
  <c r="S224" i="17"/>
  <c r="Z224" i="17"/>
  <c r="R224" i="17"/>
  <c r="Y224" i="17"/>
  <c r="Q224" i="17"/>
  <c r="H224" i="17"/>
  <c r="AF224" i="17"/>
  <c r="X224" i="17"/>
  <c r="P224" i="17"/>
  <c r="AE224" i="17"/>
  <c r="W224" i="17"/>
  <c r="O224" i="17"/>
  <c r="AC224" i="17"/>
  <c r="U224" i="17"/>
  <c r="M224" i="17"/>
  <c r="AD224" i="17"/>
  <c r="V224" i="17"/>
  <c r="N224" i="17"/>
  <c r="AE179" i="17"/>
  <c r="W179" i="17"/>
  <c r="O179" i="17"/>
  <c r="AB179" i="17"/>
  <c r="T179" i="17"/>
  <c r="L179" i="17"/>
  <c r="AK179" i="17" s="1"/>
  <c r="AA179" i="17"/>
  <c r="S179" i="17"/>
  <c r="AC179" i="17"/>
  <c r="P179" i="17"/>
  <c r="Z179" i="17"/>
  <c r="N179" i="17"/>
  <c r="X179" i="17"/>
  <c r="V179" i="17"/>
  <c r="U179" i="17"/>
  <c r="R179" i="17"/>
  <c r="Q179" i="17"/>
  <c r="M179" i="17"/>
  <c r="AF179" i="17"/>
  <c r="H179" i="17"/>
  <c r="AD179" i="17"/>
  <c r="Y179" i="17"/>
  <c r="Z373" i="16"/>
  <c r="R373" i="16"/>
  <c r="AD373" i="16"/>
  <c r="U373" i="16"/>
  <c r="L373" i="16"/>
  <c r="AK373" i="16" s="1"/>
  <c r="Y373" i="16"/>
  <c r="O373" i="16"/>
  <c r="AF373" i="16"/>
  <c r="V373" i="16"/>
  <c r="AA373" i="16"/>
  <c r="M373" i="16"/>
  <c r="AB373" i="16"/>
  <c r="H373" i="16"/>
  <c r="X373" i="16"/>
  <c r="Q373" i="16"/>
  <c r="AE373" i="16"/>
  <c r="P373" i="16"/>
  <c r="AC373" i="16"/>
  <c r="W373" i="16"/>
  <c r="T373" i="16"/>
  <c r="S373" i="16"/>
  <c r="N373" i="16"/>
  <c r="Z233" i="16"/>
  <c r="R233" i="16"/>
  <c r="AD233" i="16"/>
  <c r="U233" i="16"/>
  <c r="L233" i="16"/>
  <c r="AK233" i="16" s="1"/>
  <c r="W233" i="16"/>
  <c r="M233" i="16"/>
  <c r="AC233" i="16"/>
  <c r="Q233" i="16"/>
  <c r="X233" i="16"/>
  <c r="V233" i="16"/>
  <c r="H233" i="16"/>
  <c r="S233" i="16"/>
  <c r="P233" i="16"/>
  <c r="AA233" i="16"/>
  <c r="T233" i="16"/>
  <c r="O233" i="16"/>
  <c r="N233" i="16"/>
  <c r="AF233" i="16"/>
  <c r="AE233" i="16"/>
  <c r="AB233" i="16"/>
  <c r="Y233" i="16"/>
  <c r="AC103" i="17"/>
  <c r="U103" i="17"/>
  <c r="M103" i="17"/>
  <c r="AB103" i="17"/>
  <c r="T103" i="17"/>
  <c r="L103" i="17"/>
  <c r="AK103" i="17" s="1"/>
  <c r="AD103" i="17"/>
  <c r="R103" i="17"/>
  <c r="X103" i="17"/>
  <c r="N103" i="17"/>
  <c r="W103" i="17"/>
  <c r="V103" i="17"/>
  <c r="S103" i="17"/>
  <c r="AF103" i="17"/>
  <c r="P103" i="17"/>
  <c r="Z103" i="17"/>
  <c r="H103" i="17"/>
  <c r="O103" i="17"/>
  <c r="AA103" i="17"/>
  <c r="Q103" i="17"/>
  <c r="Y103" i="17"/>
  <c r="AE103" i="17"/>
  <c r="AB199" i="16"/>
  <c r="T199" i="16"/>
  <c r="L199" i="16"/>
  <c r="AK199" i="16" s="1"/>
  <c r="AA199" i="16"/>
  <c r="R199" i="16"/>
  <c r="H199" i="16"/>
  <c r="AE199" i="16"/>
  <c r="U199" i="16"/>
  <c r="Y199" i="16"/>
  <c r="N199" i="16"/>
  <c r="AD199" i="16"/>
  <c r="P199" i="16"/>
  <c r="AC199" i="16"/>
  <c r="O199" i="16"/>
  <c r="AF199" i="16"/>
  <c r="X199" i="16"/>
  <c r="M199" i="16"/>
  <c r="W199" i="16"/>
  <c r="V199" i="16"/>
  <c r="Z199" i="16"/>
  <c r="S199" i="16"/>
  <c r="Q199" i="16"/>
  <c r="AF215" i="16"/>
  <c r="X215" i="16"/>
  <c r="P215" i="16"/>
  <c r="AC215" i="16"/>
  <c r="T215" i="16"/>
  <c r="AA215" i="16"/>
  <c r="Q215" i="16"/>
  <c r="V215" i="16"/>
  <c r="Z215" i="16"/>
  <c r="N215" i="16"/>
  <c r="U215" i="16"/>
  <c r="S215" i="16"/>
  <c r="R215" i="16"/>
  <c r="M215" i="16"/>
  <c r="AD215" i="16"/>
  <c r="AB215" i="16"/>
  <c r="O215" i="16"/>
  <c r="L215" i="16"/>
  <c r="AK215" i="16" s="1"/>
  <c r="AE215" i="16"/>
  <c r="Y215" i="16"/>
  <c r="W215" i="16"/>
  <c r="H215" i="16"/>
  <c r="AE282" i="16"/>
  <c r="W282" i="16"/>
  <c r="O282" i="16"/>
  <c r="AC282" i="16"/>
  <c r="T282" i="16"/>
  <c r="AB282" i="16"/>
  <c r="R282" i="16"/>
  <c r="U282" i="16"/>
  <c r="H282" i="16"/>
  <c r="AF282" i="16"/>
  <c r="S282" i="16"/>
  <c r="Y282" i="16"/>
  <c r="M282" i="16"/>
  <c r="X282" i="16"/>
  <c r="L282" i="16"/>
  <c r="AK282" i="16" s="1"/>
  <c r="N282" i="16"/>
  <c r="Q282" i="16"/>
  <c r="V282" i="16"/>
  <c r="AD282" i="16"/>
  <c r="AA282" i="16"/>
  <c r="Z282" i="16"/>
  <c r="P282" i="16"/>
  <c r="AB147" i="16"/>
  <c r="T147" i="16"/>
  <c r="L147" i="16"/>
  <c r="AK147" i="16" s="1"/>
  <c r="Z147" i="16"/>
  <c r="Q147" i="16"/>
  <c r="AA147" i="16"/>
  <c r="P147" i="16"/>
  <c r="Y147" i="16"/>
  <c r="N147" i="16"/>
  <c r="AC147" i="16"/>
  <c r="M147" i="16"/>
  <c r="W147" i="16"/>
  <c r="AD147" i="16"/>
  <c r="H147" i="16"/>
  <c r="X147" i="16"/>
  <c r="S147" i="16"/>
  <c r="AE147" i="16"/>
  <c r="V147" i="16"/>
  <c r="U147" i="16"/>
  <c r="R147" i="16"/>
  <c r="O147" i="16"/>
  <c r="AF147" i="16"/>
  <c r="AF26" i="16"/>
  <c r="X26" i="16"/>
  <c r="P26" i="16"/>
  <c r="AE26" i="16"/>
  <c r="V26" i="16"/>
  <c r="M26" i="16"/>
  <c r="Y26" i="16"/>
  <c r="N26" i="16"/>
  <c r="AA26" i="16"/>
  <c r="O26" i="16"/>
  <c r="W26" i="16"/>
  <c r="AD26" i="16"/>
  <c r="R26" i="16"/>
  <c r="Q26" i="16"/>
  <c r="AC26" i="16"/>
  <c r="U26" i="16"/>
  <c r="T26" i="16"/>
  <c r="S26" i="16"/>
  <c r="H26" i="16"/>
  <c r="AB26" i="16"/>
  <c r="L26" i="16"/>
  <c r="AK26" i="16" s="1"/>
  <c r="Z26" i="16"/>
  <c r="AE316" i="16"/>
  <c r="W316" i="16"/>
  <c r="O316" i="16"/>
  <c r="X316" i="16"/>
  <c r="N316" i="16"/>
  <c r="Z316" i="16"/>
  <c r="P316" i="16"/>
  <c r="V316" i="16"/>
  <c r="U316" i="16"/>
  <c r="H316" i="16"/>
  <c r="T316" i="16"/>
  <c r="AB316" i="16"/>
  <c r="M316" i="16"/>
  <c r="AA316" i="16"/>
  <c r="L316" i="16"/>
  <c r="AK316" i="16" s="1"/>
  <c r="AC316" i="16"/>
  <c r="Y316" i="16"/>
  <c r="AF316" i="16"/>
  <c r="AD316" i="16"/>
  <c r="R316" i="16"/>
  <c r="Q316" i="16"/>
  <c r="S316" i="16"/>
  <c r="AF189" i="16"/>
  <c r="X189" i="16"/>
  <c r="P189" i="16"/>
  <c r="W189" i="16"/>
  <c r="N189" i="16"/>
  <c r="AC189" i="16"/>
  <c r="S189" i="16"/>
  <c r="H189" i="16"/>
  <c r="AD189" i="16"/>
  <c r="R189" i="16"/>
  <c r="AB189" i="16"/>
  <c r="O189" i="16"/>
  <c r="AA189" i="16"/>
  <c r="M189" i="16"/>
  <c r="T189" i="16"/>
  <c r="L189" i="16"/>
  <c r="AK189" i="16" s="1"/>
  <c r="Z189" i="16"/>
  <c r="Y189" i="16"/>
  <c r="Q189" i="16"/>
  <c r="AE189" i="16"/>
  <c r="V189" i="16"/>
  <c r="U189" i="16"/>
  <c r="AC18" i="16"/>
  <c r="U18" i="16"/>
  <c r="M18" i="16"/>
  <c r="AF18" i="16"/>
  <c r="W18" i="16"/>
  <c r="N18" i="16"/>
  <c r="AA18" i="16"/>
  <c r="Q18" i="16"/>
  <c r="T18" i="16"/>
  <c r="H18" i="16"/>
  <c r="Z18" i="16"/>
  <c r="O18" i="16"/>
  <c r="R18" i="16"/>
  <c r="AD18" i="16"/>
  <c r="L18" i="16"/>
  <c r="AK18" i="16" s="1"/>
  <c r="V18" i="16"/>
  <c r="S18" i="16"/>
  <c r="AE18" i="16"/>
  <c r="X18" i="16"/>
  <c r="Y18" i="16"/>
  <c r="P18" i="16"/>
  <c r="AB18" i="16"/>
  <c r="G638" i="14"/>
  <c r="G514" i="14"/>
  <c r="G405" i="14"/>
  <c r="G314" i="14"/>
  <c r="G15" i="14"/>
  <c r="G576" i="14"/>
  <c r="G288" i="13"/>
  <c r="G25" i="13"/>
  <c r="G28" i="13"/>
  <c r="G89" i="13"/>
  <c r="G367" i="12"/>
  <c r="G360" i="12"/>
  <c r="G282" i="12"/>
  <c r="G295" i="12"/>
  <c r="G134" i="12"/>
  <c r="G298" i="12"/>
  <c r="G269" i="12"/>
  <c r="G330" i="12"/>
  <c r="G89" i="12"/>
  <c r="G73" i="11"/>
  <c r="G44" i="12"/>
  <c r="G475" i="10"/>
  <c r="G338" i="10"/>
  <c r="G222" i="10"/>
  <c r="G147" i="10"/>
  <c r="G52" i="10"/>
  <c r="G50" i="9"/>
  <c r="G44" i="10"/>
  <c r="G128" i="10"/>
  <c r="G50" i="10"/>
  <c r="G125" i="8"/>
  <c r="G272" i="7"/>
  <c r="G72" i="8"/>
  <c r="G58" i="8"/>
  <c r="G359" i="7"/>
  <c r="G223" i="7"/>
  <c r="G234" i="8"/>
  <c r="G52" i="8"/>
  <c r="G11" i="8"/>
  <c r="G347" i="7"/>
  <c r="G245" i="7"/>
  <c r="AC142" i="7"/>
  <c r="U142" i="7"/>
  <c r="M142" i="7"/>
  <c r="AB142" i="7"/>
  <c r="T142" i="7"/>
  <c r="L142" i="7"/>
  <c r="AK142" i="7" s="1"/>
  <c r="X142" i="7"/>
  <c r="N142" i="7"/>
  <c r="W142" i="7"/>
  <c r="AF142" i="7"/>
  <c r="V142" i="7"/>
  <c r="AE142" i="7"/>
  <c r="S142" i="7"/>
  <c r="AD142" i="7"/>
  <c r="R142" i="7"/>
  <c r="AA142" i="7"/>
  <c r="Q142" i="7"/>
  <c r="Z142" i="7"/>
  <c r="P142" i="7"/>
  <c r="Y142" i="7"/>
  <c r="O142" i="7"/>
  <c r="G142" i="7" s="1"/>
  <c r="G357" i="7"/>
  <c r="G315" i="7"/>
  <c r="G202" i="7"/>
  <c r="G156" i="7"/>
  <c r="G182" i="7"/>
  <c r="G171" i="7"/>
  <c r="G29" i="7"/>
  <c r="AD325" i="7"/>
  <c r="V325" i="7"/>
  <c r="N325" i="7"/>
  <c r="AC325" i="7"/>
  <c r="U325" i="7"/>
  <c r="M325" i="7"/>
  <c r="AB325" i="7"/>
  <c r="T325" i="7"/>
  <c r="L325" i="7"/>
  <c r="AK325" i="7" s="1"/>
  <c r="AA325" i="7"/>
  <c r="S325" i="7"/>
  <c r="Z325" i="7"/>
  <c r="R325" i="7"/>
  <c r="Y325" i="7"/>
  <c r="Q325" i="7"/>
  <c r="AF325" i="7"/>
  <c r="X325" i="7"/>
  <c r="P325" i="7"/>
  <c r="AE325" i="7"/>
  <c r="W325" i="7"/>
  <c r="O325" i="7"/>
  <c r="G64" i="7"/>
  <c r="G30" i="7"/>
  <c r="AD223" i="17"/>
  <c r="V223" i="17"/>
  <c r="N223" i="17"/>
  <c r="AC223" i="17"/>
  <c r="U223" i="17"/>
  <c r="M223" i="17"/>
  <c r="AB223" i="17"/>
  <c r="T223" i="17"/>
  <c r="L223" i="17"/>
  <c r="AK223" i="17" s="1"/>
  <c r="AA223" i="17"/>
  <c r="S223" i="17"/>
  <c r="Z223" i="17"/>
  <c r="R223" i="17"/>
  <c r="Y223" i="17"/>
  <c r="Q223" i="17"/>
  <c r="H223" i="17"/>
  <c r="AE223" i="17"/>
  <c r="W223" i="17"/>
  <c r="O223" i="17"/>
  <c r="P223" i="17"/>
  <c r="AF223" i="17"/>
  <c r="X223" i="17"/>
  <c r="AD146" i="17"/>
  <c r="V146" i="17"/>
  <c r="N146" i="17"/>
  <c r="Z146" i="17"/>
  <c r="R146" i="17"/>
  <c r="Y146" i="17"/>
  <c r="O146" i="17"/>
  <c r="X146" i="17"/>
  <c r="M146" i="17"/>
  <c r="U146" i="17"/>
  <c r="AE146" i="17"/>
  <c r="Q146" i="17"/>
  <c r="AC146" i="17"/>
  <c r="P146" i="17"/>
  <c r="AB146" i="17"/>
  <c r="L146" i="17"/>
  <c r="AK146" i="17" s="1"/>
  <c r="S146" i="17"/>
  <c r="AF146" i="17"/>
  <c r="AA146" i="17"/>
  <c r="W146" i="17"/>
  <c r="H146" i="17"/>
  <c r="T146" i="17"/>
  <c r="AA181" i="17"/>
  <c r="S181" i="17"/>
  <c r="Y181" i="17"/>
  <c r="Q181" i="17"/>
  <c r="AF181" i="17"/>
  <c r="X181" i="17"/>
  <c r="P181" i="17"/>
  <c r="AE181" i="17"/>
  <c r="W181" i="17"/>
  <c r="O181" i="17"/>
  <c r="AC181" i="17"/>
  <c r="M181" i="17"/>
  <c r="AB181" i="17"/>
  <c r="L181" i="17"/>
  <c r="AK181" i="17" s="1"/>
  <c r="V181" i="17"/>
  <c r="H181" i="17"/>
  <c r="AD181" i="17"/>
  <c r="Z181" i="17"/>
  <c r="U181" i="17"/>
  <c r="T181" i="17"/>
  <c r="R181" i="17"/>
  <c r="N181" i="17"/>
  <c r="AA84" i="17"/>
  <c r="S84" i="17"/>
  <c r="X84" i="17"/>
  <c r="O84" i="17"/>
  <c r="AC84" i="17"/>
  <c r="T84" i="17"/>
  <c r="AB84" i="17"/>
  <c r="R84" i="17"/>
  <c r="H84" i="17"/>
  <c r="Z84" i="17"/>
  <c r="M84" i="17"/>
  <c r="Y84" i="17"/>
  <c r="L84" i="17"/>
  <c r="AK84" i="17" s="1"/>
  <c r="V84" i="17"/>
  <c r="AE84" i="17"/>
  <c r="P84" i="17"/>
  <c r="N84" i="17"/>
  <c r="AF84" i="17"/>
  <c r="W84" i="17"/>
  <c r="Q84" i="17"/>
  <c r="AD84" i="17"/>
  <c r="U84" i="17"/>
  <c r="AE447" i="16"/>
  <c r="W447" i="16"/>
  <c r="O447" i="16"/>
  <c r="Z447" i="16"/>
  <c r="R447" i="16"/>
  <c r="AF447" i="16"/>
  <c r="U447" i="16"/>
  <c r="T447" i="16"/>
  <c r="AB447" i="16"/>
  <c r="P447" i="16"/>
  <c r="S447" i="16"/>
  <c r="AC447" i="16"/>
  <c r="M447" i="16"/>
  <c r="V447" i="16"/>
  <c r="AA447" i="16"/>
  <c r="Y447" i="16"/>
  <c r="X447" i="16"/>
  <c r="Q447" i="16"/>
  <c r="L447" i="16"/>
  <c r="AK447" i="16" s="1"/>
  <c r="H447" i="16"/>
  <c r="AD447" i="16"/>
  <c r="N447" i="16"/>
  <c r="Z148" i="16"/>
  <c r="R148" i="16"/>
  <c r="AB148" i="16"/>
  <c r="S148" i="16"/>
  <c r="H148" i="16"/>
  <c r="AF148" i="16"/>
  <c r="V148" i="16"/>
  <c r="L148" i="16"/>
  <c r="AK148" i="16" s="1"/>
  <c r="X148" i="16"/>
  <c r="M148" i="16"/>
  <c r="AC148" i="16"/>
  <c r="O148" i="16"/>
  <c r="Y148" i="16"/>
  <c r="T148" i="16"/>
  <c r="Q148" i="16"/>
  <c r="AD148" i="16"/>
  <c r="AA148" i="16"/>
  <c r="W148" i="16"/>
  <c r="U148" i="16"/>
  <c r="P148" i="16"/>
  <c r="N148" i="16"/>
  <c r="AE148" i="16"/>
  <c r="AF149" i="16"/>
  <c r="X149" i="16"/>
  <c r="P149" i="16"/>
  <c r="AB149" i="16"/>
  <c r="S149" i="16"/>
  <c r="Z149" i="16"/>
  <c r="O149" i="16"/>
  <c r="U149" i="16"/>
  <c r="H149" i="16"/>
  <c r="AC149" i="16"/>
  <c r="N149" i="16"/>
  <c r="Y149" i="16"/>
  <c r="L149" i="16"/>
  <c r="AK149" i="16" s="1"/>
  <c r="AD149" i="16"/>
  <c r="AA149" i="16"/>
  <c r="T149" i="16"/>
  <c r="W149" i="16"/>
  <c r="V149" i="16"/>
  <c r="R149" i="16"/>
  <c r="Q149" i="16"/>
  <c r="M149" i="16"/>
  <c r="AE149" i="16"/>
  <c r="AC283" i="16"/>
  <c r="U283" i="16"/>
  <c r="M283" i="16"/>
  <c r="AE283" i="16"/>
  <c r="V283" i="16"/>
  <c r="L283" i="16"/>
  <c r="AK283" i="16" s="1"/>
  <c r="X283" i="16"/>
  <c r="N283" i="16"/>
  <c r="AD283" i="16"/>
  <c r="R283" i="16"/>
  <c r="AB283" i="16"/>
  <c r="Q283" i="16"/>
  <c r="W283" i="16"/>
  <c r="T283" i="16"/>
  <c r="H283" i="16"/>
  <c r="AF283" i="16"/>
  <c r="P283" i="16"/>
  <c r="Z283" i="16"/>
  <c r="S283" i="16"/>
  <c r="AA283" i="16"/>
  <c r="Y283" i="16"/>
  <c r="O283" i="16"/>
  <c r="AD216" i="16"/>
  <c r="V216" i="16"/>
  <c r="N216" i="16"/>
  <c r="AE216" i="16"/>
  <c r="U216" i="16"/>
  <c r="L216" i="16"/>
  <c r="AK216" i="16" s="1"/>
  <c r="W216" i="16"/>
  <c r="AF216" i="16"/>
  <c r="S216" i="16"/>
  <c r="Y216" i="16"/>
  <c r="M216" i="16"/>
  <c r="Z216" i="16"/>
  <c r="H216" i="16"/>
  <c r="X216" i="16"/>
  <c r="AC216" i="16"/>
  <c r="AA216" i="16"/>
  <c r="AB216" i="16"/>
  <c r="T216" i="16"/>
  <c r="P216" i="16"/>
  <c r="O216" i="16"/>
  <c r="Q216" i="16"/>
  <c r="R216" i="16"/>
  <c r="AB87" i="16"/>
  <c r="T87" i="16"/>
  <c r="L87" i="16"/>
  <c r="AK87" i="16" s="1"/>
  <c r="AE87" i="16"/>
  <c r="V87" i="16"/>
  <c r="M87" i="16"/>
  <c r="W87" i="16"/>
  <c r="Z87" i="16"/>
  <c r="O87" i="16"/>
  <c r="X87" i="16"/>
  <c r="AF87" i="16"/>
  <c r="Q87" i="16"/>
  <c r="AD87" i="16"/>
  <c r="P87" i="16"/>
  <c r="Y87" i="16"/>
  <c r="U87" i="16"/>
  <c r="R87" i="16"/>
  <c r="H87" i="16"/>
  <c r="AC87" i="16"/>
  <c r="AA87" i="16"/>
  <c r="S87" i="16"/>
  <c r="N87" i="16"/>
  <c r="AF156" i="16"/>
  <c r="X156" i="16"/>
  <c r="P156" i="16"/>
  <c r="Y156" i="16"/>
  <c r="O156" i="16"/>
  <c r="AB156" i="16"/>
  <c r="R156" i="16"/>
  <c r="W156" i="16"/>
  <c r="L156" i="16"/>
  <c r="AK156" i="16" s="1"/>
  <c r="AE156" i="16"/>
  <c r="S156" i="16"/>
  <c r="AC156" i="16"/>
  <c r="N156" i="16"/>
  <c r="V156" i="16"/>
  <c r="U156" i="16"/>
  <c r="M156" i="16"/>
  <c r="AD156" i="16"/>
  <c r="T156" i="16"/>
  <c r="H156" i="16"/>
  <c r="AA156" i="16"/>
  <c r="Q156" i="16"/>
  <c r="Z156" i="16"/>
  <c r="G524" i="14"/>
  <c r="G323" i="12"/>
  <c r="G258" i="13"/>
  <c r="G280" i="12"/>
  <c r="G107" i="12"/>
  <c r="G133" i="12"/>
  <c r="G116" i="12"/>
  <c r="G69" i="12"/>
  <c r="G39" i="12"/>
  <c r="G436" i="10"/>
  <c r="G96" i="10"/>
  <c r="G116" i="10"/>
  <c r="G348" i="7"/>
  <c r="G323" i="7"/>
  <c r="G308" i="7"/>
  <c r="G68" i="7"/>
  <c r="AB326" i="7"/>
  <c r="T326" i="7"/>
  <c r="L326" i="7"/>
  <c r="AK326" i="7" s="1"/>
  <c r="AA326" i="7"/>
  <c r="S326" i="7"/>
  <c r="Z326" i="7"/>
  <c r="R326" i="7"/>
  <c r="Y326" i="7"/>
  <c r="Q326" i="7"/>
  <c r="AF326" i="7"/>
  <c r="X326" i="7"/>
  <c r="P326" i="7"/>
  <c r="AE326" i="7"/>
  <c r="W326" i="7"/>
  <c r="O326" i="7"/>
  <c r="AD326" i="7"/>
  <c r="V326" i="7"/>
  <c r="N326" i="7"/>
  <c r="AC326" i="7"/>
  <c r="U326" i="7"/>
  <c r="M326" i="7"/>
  <c r="G216" i="7"/>
  <c r="G255" i="7"/>
  <c r="G59" i="7"/>
  <c r="AD52" i="7"/>
  <c r="V52" i="7"/>
  <c r="N52" i="7"/>
  <c r="Y52" i="7"/>
  <c r="P52" i="7"/>
  <c r="X52" i="7"/>
  <c r="O52" i="7"/>
  <c r="AF52" i="7"/>
  <c r="W52" i="7"/>
  <c r="M52" i="7"/>
  <c r="AE52" i="7"/>
  <c r="U52" i="7"/>
  <c r="L52" i="7"/>
  <c r="AK52" i="7" s="1"/>
  <c r="AC52" i="7"/>
  <c r="T52" i="7"/>
  <c r="AB52" i="7"/>
  <c r="S52" i="7"/>
  <c r="AA52" i="7"/>
  <c r="R52" i="7"/>
  <c r="Z52" i="7"/>
  <c r="Q52" i="7"/>
  <c r="G165" i="7"/>
  <c r="G89" i="7"/>
  <c r="Z225" i="17"/>
  <c r="R225" i="17"/>
  <c r="Y225" i="17"/>
  <c r="Q225" i="17"/>
  <c r="H225" i="17"/>
  <c r="AF225" i="17"/>
  <c r="X225" i="17"/>
  <c r="P225" i="17"/>
  <c r="AE225" i="17"/>
  <c r="W225" i="17"/>
  <c r="O225" i="17"/>
  <c r="AD225" i="17"/>
  <c r="V225" i="17"/>
  <c r="N225" i="17"/>
  <c r="AC225" i="17"/>
  <c r="U225" i="17"/>
  <c r="M225" i="17"/>
  <c r="AA225" i="17"/>
  <c r="S225" i="17"/>
  <c r="L225" i="17"/>
  <c r="AK225" i="17" s="1"/>
  <c r="AB225" i="17"/>
  <c r="T225" i="17"/>
  <c r="AB202" i="17"/>
  <c r="T202" i="17"/>
  <c r="L202" i="17"/>
  <c r="AK202" i="17" s="1"/>
  <c r="Z202" i="17"/>
  <c r="R202" i="17"/>
  <c r="Y202" i="17"/>
  <c r="Q202" i="17"/>
  <c r="H202" i="17"/>
  <c r="AF202" i="17"/>
  <c r="X202" i="17"/>
  <c r="P202" i="17"/>
  <c r="AE202" i="17"/>
  <c r="O202" i="17"/>
  <c r="AD202" i="17"/>
  <c r="N202" i="17"/>
  <c r="AA202" i="17"/>
  <c r="V202" i="17"/>
  <c r="U202" i="17"/>
  <c r="AC202" i="17"/>
  <c r="W202" i="17"/>
  <c r="S202" i="17"/>
  <c r="M202" i="17"/>
  <c r="Y93" i="17"/>
  <c r="Q93" i="17"/>
  <c r="H93" i="17"/>
  <c r="AB93" i="17"/>
  <c r="S93" i="17"/>
  <c r="AF93" i="17"/>
  <c r="W93" i="17"/>
  <c r="N93" i="17"/>
  <c r="AE93" i="17"/>
  <c r="V93" i="17"/>
  <c r="M93" i="17"/>
  <c r="Z93" i="17"/>
  <c r="X93" i="17"/>
  <c r="T93" i="17"/>
  <c r="AC93" i="17"/>
  <c r="O93" i="17"/>
  <c r="AD93" i="17"/>
  <c r="AA93" i="17"/>
  <c r="R93" i="17"/>
  <c r="L93" i="17"/>
  <c r="AK93" i="17" s="1"/>
  <c r="U93" i="17"/>
  <c r="P93" i="17"/>
  <c r="AD74" i="17"/>
  <c r="V74" i="17"/>
  <c r="N74" i="17"/>
  <c r="Z74" i="17"/>
  <c r="R74" i="17"/>
  <c r="Y74" i="17"/>
  <c r="Q74" i="17"/>
  <c r="H74" i="17"/>
  <c r="AF74" i="17"/>
  <c r="T74" i="17"/>
  <c r="AE74" i="17"/>
  <c r="S74" i="17"/>
  <c r="AB74" i="17"/>
  <c r="O74" i="17"/>
  <c r="W74" i="17"/>
  <c r="L74" i="17"/>
  <c r="AK74" i="17" s="1"/>
  <c r="AA74" i="17"/>
  <c r="U74" i="17"/>
  <c r="M74" i="17"/>
  <c r="AC74" i="17"/>
  <c r="X74" i="17"/>
  <c r="P74" i="17"/>
  <c r="Z347" i="16"/>
  <c r="R347" i="16"/>
  <c r="Y347" i="16"/>
  <c r="P347" i="16"/>
  <c r="AB347" i="16"/>
  <c r="Q347" i="16"/>
  <c r="V347" i="16"/>
  <c r="AE347" i="16"/>
  <c r="S347" i="16"/>
  <c r="AD347" i="16"/>
  <c r="O347" i="16"/>
  <c r="W347" i="16"/>
  <c r="H347" i="16"/>
  <c r="U347" i="16"/>
  <c r="X347" i="16"/>
  <c r="T347" i="16"/>
  <c r="N347" i="16"/>
  <c r="M347" i="16"/>
  <c r="AC347" i="16"/>
  <c r="AF347" i="16"/>
  <c r="AA347" i="16"/>
  <c r="L347" i="16"/>
  <c r="AK347" i="16" s="1"/>
  <c r="Z207" i="16"/>
  <c r="R207" i="16"/>
  <c r="Y207" i="16"/>
  <c r="P207" i="16"/>
  <c r="AB207" i="16"/>
  <c r="Q207" i="16"/>
  <c r="AD207" i="16"/>
  <c r="S207" i="16"/>
  <c r="X207" i="16"/>
  <c r="L207" i="16"/>
  <c r="AK207" i="16" s="1"/>
  <c r="W207" i="16"/>
  <c r="O207" i="16"/>
  <c r="AE207" i="16"/>
  <c r="M207" i="16"/>
  <c r="AF207" i="16"/>
  <c r="AC207" i="16"/>
  <c r="U207" i="16"/>
  <c r="T207" i="16"/>
  <c r="AA207" i="16"/>
  <c r="V207" i="16"/>
  <c r="N207" i="16"/>
  <c r="H207" i="16"/>
  <c r="Y170" i="17"/>
  <c r="Q170" i="17"/>
  <c r="H170" i="17"/>
  <c r="AD170" i="17"/>
  <c r="V170" i="17"/>
  <c r="N170" i="17"/>
  <c r="AC170" i="17"/>
  <c r="U170" i="17"/>
  <c r="M170" i="17"/>
  <c r="AF170" i="17"/>
  <c r="S170" i="17"/>
  <c r="AE170" i="17"/>
  <c r="R170" i="17"/>
  <c r="AA170" i="17"/>
  <c r="O170" i="17"/>
  <c r="Z170" i="17"/>
  <c r="X170" i="17"/>
  <c r="W170" i="17"/>
  <c r="T170" i="17"/>
  <c r="P170" i="17"/>
  <c r="AB170" i="17"/>
  <c r="L170" i="17"/>
  <c r="AK170" i="17" s="1"/>
  <c r="AF397" i="16"/>
  <c r="X397" i="16"/>
  <c r="P397" i="16"/>
  <c r="AA397" i="16"/>
  <c r="R397" i="16"/>
  <c r="H397" i="16"/>
  <c r="AD397" i="16"/>
  <c r="T397" i="16"/>
  <c r="Z397" i="16"/>
  <c r="O397" i="16"/>
  <c r="AC397" i="16"/>
  <c r="N397" i="16"/>
  <c r="Q397" i="16"/>
  <c r="AE397" i="16"/>
  <c r="M397" i="16"/>
  <c r="Y397" i="16"/>
  <c r="V397" i="16"/>
  <c r="U397" i="16"/>
  <c r="L397" i="16"/>
  <c r="AK397" i="16" s="1"/>
  <c r="AB397" i="16"/>
  <c r="W397" i="16"/>
  <c r="S397" i="16"/>
  <c r="Y116" i="16"/>
  <c r="Q116" i="16"/>
  <c r="H116" i="16"/>
  <c r="AB116" i="16"/>
  <c r="S116" i="16"/>
  <c r="AA116" i="16"/>
  <c r="P116" i="16"/>
  <c r="V116" i="16"/>
  <c r="W116" i="16"/>
  <c r="AF116" i="16"/>
  <c r="T116" i="16"/>
  <c r="O116" i="16"/>
  <c r="AE116" i="16"/>
  <c r="N116" i="16"/>
  <c r="Z116" i="16"/>
  <c r="X116" i="16"/>
  <c r="R116" i="16"/>
  <c r="L116" i="16"/>
  <c r="AK116" i="16" s="1"/>
  <c r="AC116" i="16"/>
  <c r="U116" i="16"/>
  <c r="AD116" i="16"/>
  <c r="M116" i="16"/>
  <c r="Y31" i="17"/>
  <c r="Q31" i="17"/>
  <c r="H31" i="17"/>
  <c r="AC31" i="17"/>
  <c r="U31" i="17"/>
  <c r="M31" i="17"/>
  <c r="AB31" i="17"/>
  <c r="T31" i="17"/>
  <c r="L31" i="17"/>
  <c r="AK31" i="17" s="1"/>
  <c r="AA31" i="17"/>
  <c r="O31" i="17"/>
  <c r="Z31" i="17"/>
  <c r="N31" i="17"/>
  <c r="R31" i="17"/>
  <c r="AF31" i="17"/>
  <c r="P31" i="17"/>
  <c r="AD31" i="17"/>
  <c r="W31" i="17"/>
  <c r="AE31" i="17"/>
  <c r="X31" i="17"/>
  <c r="V31" i="17"/>
  <c r="S31" i="17"/>
  <c r="Y461" i="16"/>
  <c r="Q461" i="16"/>
  <c r="H461" i="16"/>
  <c r="AB461" i="16"/>
  <c r="T461" i="16"/>
  <c r="L461" i="16"/>
  <c r="AK461" i="16" s="1"/>
  <c r="AF461" i="16"/>
  <c r="V461" i="16"/>
  <c r="AE461" i="16"/>
  <c r="S461" i="16"/>
  <c r="AA461" i="16"/>
  <c r="O461" i="16"/>
  <c r="P461" i="16"/>
  <c r="Z461" i="16"/>
  <c r="R461" i="16"/>
  <c r="U461" i="16"/>
  <c r="N461" i="16"/>
  <c r="M461" i="16"/>
  <c r="AD461" i="16"/>
  <c r="AC461" i="16"/>
  <c r="X461" i="16"/>
  <c r="W461" i="16"/>
  <c r="Y96" i="16"/>
  <c r="Q96" i="16"/>
  <c r="H96" i="16"/>
  <c r="Z96" i="16"/>
  <c r="P96" i="16"/>
  <c r="AD96" i="16"/>
  <c r="T96" i="16"/>
  <c r="X96" i="16"/>
  <c r="M96" i="16"/>
  <c r="AF96" i="16"/>
  <c r="S96" i="16"/>
  <c r="AC96" i="16"/>
  <c r="O96" i="16"/>
  <c r="AA96" i="16"/>
  <c r="W96" i="16"/>
  <c r="R96" i="16"/>
  <c r="AE96" i="16"/>
  <c r="V96" i="16"/>
  <c r="N96" i="16"/>
  <c r="L96" i="16"/>
  <c r="AK96" i="16" s="1"/>
  <c r="AB96" i="16"/>
  <c r="U96" i="16"/>
  <c r="AF182" i="16"/>
  <c r="X182" i="16"/>
  <c r="P182" i="16"/>
  <c r="AC182" i="16"/>
  <c r="T182" i="16"/>
  <c r="AD182" i="16"/>
  <c r="S182" i="16"/>
  <c r="H182" i="16"/>
  <c r="AA182" i="16"/>
  <c r="O182" i="16"/>
  <c r="W182" i="16"/>
  <c r="V182" i="16"/>
  <c r="Y182" i="16"/>
  <c r="R182" i="16"/>
  <c r="Q182" i="16"/>
  <c r="N182" i="16"/>
  <c r="AE182" i="16"/>
  <c r="AB182" i="16"/>
  <c r="Z182" i="16"/>
  <c r="U182" i="16"/>
  <c r="M182" i="16"/>
  <c r="L182" i="16"/>
  <c r="AK182" i="16" s="1"/>
  <c r="AD190" i="16"/>
  <c r="V190" i="16"/>
  <c r="N190" i="16"/>
  <c r="Y190" i="16"/>
  <c r="P190" i="16"/>
  <c r="X190" i="16"/>
  <c r="M190" i="16"/>
  <c r="AB190" i="16"/>
  <c r="Q190" i="16"/>
  <c r="AE190" i="16"/>
  <c r="R190" i="16"/>
  <c r="AC190" i="16"/>
  <c r="O190" i="16"/>
  <c r="AA190" i="16"/>
  <c r="W190" i="16"/>
  <c r="U190" i="16"/>
  <c r="T190" i="16"/>
  <c r="H190" i="16"/>
  <c r="AF190" i="16"/>
  <c r="S190" i="16"/>
  <c r="L190" i="16"/>
  <c r="AK190" i="16" s="1"/>
  <c r="Z190" i="16"/>
  <c r="AD337" i="16"/>
  <c r="V337" i="16"/>
  <c r="N337" i="16"/>
  <c r="AE337" i="16"/>
  <c r="U337" i="16"/>
  <c r="L337" i="16"/>
  <c r="AK337" i="16" s="1"/>
  <c r="Y337" i="16"/>
  <c r="O337" i="16"/>
  <c r="X337" i="16"/>
  <c r="AC337" i="16"/>
  <c r="Q337" i="16"/>
  <c r="AB337" i="16"/>
  <c r="P337" i="16"/>
  <c r="T337" i="16"/>
  <c r="S337" i="16"/>
  <c r="AA337" i="16"/>
  <c r="Z337" i="16"/>
  <c r="R337" i="16"/>
  <c r="H337" i="16"/>
  <c r="M337" i="16"/>
  <c r="AF337" i="16"/>
  <c r="W337" i="16"/>
  <c r="AA134" i="16"/>
  <c r="S134" i="16"/>
  <c r="X134" i="16"/>
  <c r="O134" i="16"/>
  <c r="AC134" i="16"/>
  <c r="R134" i="16"/>
  <c r="W134" i="16"/>
  <c r="L134" i="16"/>
  <c r="AK134" i="16" s="1"/>
  <c r="AF134" i="16"/>
  <c r="T134" i="16"/>
  <c r="AD134" i="16"/>
  <c r="P134" i="16"/>
  <c r="V134" i="16"/>
  <c r="U134" i="16"/>
  <c r="AE134" i="16"/>
  <c r="M134" i="16"/>
  <c r="Q134" i="16"/>
  <c r="AB134" i="16"/>
  <c r="Z134" i="16"/>
  <c r="Y134" i="16"/>
  <c r="N134" i="16"/>
  <c r="H134" i="16"/>
  <c r="G566" i="14"/>
  <c r="G214" i="14"/>
  <c r="G697" i="14"/>
  <c r="G324" i="12"/>
  <c r="G684" i="14"/>
  <c r="G76" i="14"/>
  <c r="G543" i="14"/>
  <c r="G317" i="13"/>
  <c r="G63" i="13"/>
  <c r="G276" i="14"/>
  <c r="G127" i="14"/>
  <c r="G121" i="13"/>
  <c r="G384" i="12"/>
  <c r="G145" i="13"/>
  <c r="G329" i="12"/>
  <c r="G76" i="12"/>
  <c r="G64" i="11"/>
  <c r="G127" i="12"/>
  <c r="G118" i="12"/>
  <c r="G319" i="10"/>
  <c r="G294" i="10"/>
  <c r="G251" i="10"/>
  <c r="G193" i="10"/>
  <c r="G320" i="10"/>
  <c r="G71" i="9"/>
  <c r="G219" i="8"/>
  <c r="G91" i="11"/>
  <c r="G106" i="10"/>
  <c r="G42" i="10"/>
  <c r="G70" i="9"/>
  <c r="G159" i="8"/>
  <c r="G9" i="8"/>
  <c r="G233" i="8"/>
  <c r="G49" i="8"/>
  <c r="G358" i="7"/>
  <c r="G217" i="7"/>
  <c r="G44" i="7"/>
  <c r="G322" i="7"/>
  <c r="G206" i="7"/>
  <c r="G352" i="7"/>
  <c r="AF250" i="7"/>
  <c r="X250" i="7"/>
  <c r="P250" i="7"/>
  <c r="AE250" i="7"/>
  <c r="W250" i="7"/>
  <c r="O250" i="7"/>
  <c r="AD250" i="7"/>
  <c r="V250" i="7"/>
  <c r="N250" i="7"/>
  <c r="AB250" i="7"/>
  <c r="T250" i="7"/>
  <c r="L250" i="7"/>
  <c r="AK250" i="7" s="1"/>
  <c r="AA250" i="7"/>
  <c r="S250" i="7"/>
  <c r="Z250" i="7"/>
  <c r="R250" i="7"/>
  <c r="Y250" i="7"/>
  <c r="Q250" i="7"/>
  <c r="AC250" i="7"/>
  <c r="U250" i="7"/>
  <c r="M250" i="7"/>
  <c r="G146" i="7"/>
  <c r="G104" i="7"/>
  <c r="G124" i="7"/>
  <c r="G121" i="7"/>
  <c r="G16" i="7"/>
  <c r="G230" i="7"/>
  <c r="G119" i="7"/>
  <c r="AB53" i="7"/>
  <c r="T53" i="7"/>
  <c r="L53" i="7"/>
  <c r="AK53" i="7" s="1"/>
  <c r="Z53" i="7"/>
  <c r="Q53" i="7"/>
  <c r="Y53" i="7"/>
  <c r="P53" i="7"/>
  <c r="X53" i="7"/>
  <c r="O53" i="7"/>
  <c r="AF53" i="7"/>
  <c r="W53" i="7"/>
  <c r="N53" i="7"/>
  <c r="AE53" i="7"/>
  <c r="V53" i="7"/>
  <c r="M53" i="7"/>
  <c r="AD53" i="7"/>
  <c r="U53" i="7"/>
  <c r="AC53" i="7"/>
  <c r="S53" i="7"/>
  <c r="AA53" i="7"/>
  <c r="R53" i="7"/>
  <c r="G145" i="7"/>
  <c r="G57" i="7"/>
  <c r="G42" i="7"/>
  <c r="AD215" i="17"/>
  <c r="V215" i="17"/>
  <c r="N215" i="17"/>
  <c r="AC215" i="17"/>
  <c r="U215" i="17"/>
  <c r="M215" i="17"/>
  <c r="AA215" i="17"/>
  <c r="S215" i="17"/>
  <c r="Z215" i="17"/>
  <c r="R215" i="17"/>
  <c r="Y215" i="17"/>
  <c r="Q215" i="17"/>
  <c r="H215" i="17"/>
  <c r="T215" i="17"/>
  <c r="P215" i="17"/>
  <c r="O215" i="17"/>
  <c r="AF215" i="17"/>
  <c r="L215" i="17"/>
  <c r="AK215" i="17" s="1"/>
  <c r="AB215" i="17"/>
  <c r="X215" i="17"/>
  <c r="AE215" i="17"/>
  <c r="W215" i="17"/>
  <c r="Z64" i="17"/>
  <c r="R64" i="17"/>
  <c r="AD64" i="17"/>
  <c r="V64" i="17"/>
  <c r="N64" i="17"/>
  <c r="AC64" i="17"/>
  <c r="U64" i="17"/>
  <c r="M64" i="17"/>
  <c r="AA64" i="17"/>
  <c r="O64" i="17"/>
  <c r="Y64" i="17"/>
  <c r="L64" i="17"/>
  <c r="AK64" i="17" s="1"/>
  <c r="W64" i="17"/>
  <c r="H64" i="17"/>
  <c r="AE64" i="17"/>
  <c r="Q64" i="17"/>
  <c r="T64" i="17"/>
  <c r="S64" i="17"/>
  <c r="AF64" i="17"/>
  <c r="X64" i="17"/>
  <c r="P64" i="17"/>
  <c r="AB64" i="17"/>
  <c r="AF137" i="17"/>
  <c r="X137" i="17"/>
  <c r="P137" i="17"/>
  <c r="AB137" i="17"/>
  <c r="T137" i="17"/>
  <c r="L137" i="17"/>
  <c r="AK137" i="17" s="1"/>
  <c r="AA137" i="17"/>
  <c r="Q137" i="17"/>
  <c r="Z137" i="17"/>
  <c r="O137" i="17"/>
  <c r="S137" i="17"/>
  <c r="AC137" i="17"/>
  <c r="M137" i="17"/>
  <c r="Y137" i="17"/>
  <c r="W137" i="17"/>
  <c r="V137" i="17"/>
  <c r="U137" i="17"/>
  <c r="N137" i="17"/>
  <c r="AE137" i="17"/>
  <c r="H137" i="17"/>
  <c r="AD137" i="17"/>
  <c r="R137" i="17"/>
  <c r="AE439" i="16"/>
  <c r="W439" i="16"/>
  <c r="O439" i="16"/>
  <c r="Z439" i="16"/>
  <c r="R439" i="16"/>
  <c r="AA439" i="16"/>
  <c r="P439" i="16"/>
  <c r="AC439" i="16"/>
  <c r="Q439" i="16"/>
  <c r="X439" i="16"/>
  <c r="L439" i="16"/>
  <c r="AK439" i="16" s="1"/>
  <c r="Y439" i="16"/>
  <c r="H439" i="16"/>
  <c r="T439" i="16"/>
  <c r="AB439" i="16"/>
  <c r="AD439" i="16"/>
  <c r="V439" i="16"/>
  <c r="U439" i="16"/>
  <c r="S439" i="16"/>
  <c r="M439" i="16"/>
  <c r="AF439" i="16"/>
  <c r="N439" i="16"/>
  <c r="AC489" i="16"/>
  <c r="U489" i="16"/>
  <c r="M489" i="16"/>
  <c r="Y489" i="16"/>
  <c r="Q489" i="16"/>
  <c r="H489" i="16"/>
  <c r="AF489" i="16"/>
  <c r="X489" i="16"/>
  <c r="P489" i="16"/>
  <c r="W489" i="16"/>
  <c r="V489" i="16"/>
  <c r="AA489" i="16"/>
  <c r="S489" i="16"/>
  <c r="AE489" i="16"/>
  <c r="O489" i="16"/>
  <c r="AD489" i="16"/>
  <c r="Z489" i="16"/>
  <c r="L489" i="16"/>
  <c r="AK489" i="16" s="1"/>
  <c r="AB489" i="16"/>
  <c r="T489" i="16"/>
  <c r="R489" i="16"/>
  <c r="N489" i="16"/>
  <c r="AB63" i="17"/>
  <c r="T63" i="17"/>
  <c r="L63" i="17"/>
  <c r="AK63" i="17" s="1"/>
  <c r="AF63" i="17"/>
  <c r="X63" i="17"/>
  <c r="P63" i="17"/>
  <c r="AE63" i="17"/>
  <c r="W63" i="17"/>
  <c r="O63" i="17"/>
  <c r="AA63" i="17"/>
  <c r="N63" i="17"/>
  <c r="Z63" i="17"/>
  <c r="M63" i="17"/>
  <c r="V63" i="17"/>
  <c r="AD63" i="17"/>
  <c r="R63" i="17"/>
  <c r="U63" i="17"/>
  <c r="S63" i="17"/>
  <c r="Y63" i="17"/>
  <c r="AC63" i="17"/>
  <c r="Q63" i="17"/>
  <c r="H63" i="17"/>
  <c r="AB365" i="16"/>
  <c r="T365" i="16"/>
  <c r="L365" i="16"/>
  <c r="AK365" i="16" s="1"/>
  <c r="X365" i="16"/>
  <c r="O365" i="16"/>
  <c r="AE365" i="16"/>
  <c r="U365" i="16"/>
  <c r="AA365" i="16"/>
  <c r="Q365" i="16"/>
  <c r="AF365" i="16"/>
  <c r="R365" i="16"/>
  <c r="P365" i="16"/>
  <c r="AD365" i="16"/>
  <c r="N365" i="16"/>
  <c r="W365" i="16"/>
  <c r="V365" i="16"/>
  <c r="Y365" i="16"/>
  <c r="S365" i="16"/>
  <c r="M365" i="16"/>
  <c r="AC365" i="16"/>
  <c r="H365" i="16"/>
  <c r="Z365" i="16"/>
  <c r="Z70" i="16"/>
  <c r="R70" i="16"/>
  <c r="AC70" i="16"/>
  <c r="T70" i="16"/>
  <c r="AD70" i="16"/>
  <c r="S70" i="16"/>
  <c r="AF70" i="16"/>
  <c r="U70" i="16"/>
  <c r="AB70" i="16"/>
  <c r="P70" i="16"/>
  <c r="AE70" i="16"/>
  <c r="N70" i="16"/>
  <c r="W70" i="16"/>
  <c r="Q70" i="16"/>
  <c r="M70" i="16"/>
  <c r="AA70" i="16"/>
  <c r="H70" i="16"/>
  <c r="O70" i="16"/>
  <c r="L70" i="16"/>
  <c r="AK70" i="16" s="1"/>
  <c r="Y70" i="16"/>
  <c r="X70" i="16"/>
  <c r="V70" i="16"/>
  <c r="Y453" i="16"/>
  <c r="Q453" i="16"/>
  <c r="H453" i="16"/>
  <c r="AB453" i="16"/>
  <c r="T453" i="16"/>
  <c r="L453" i="16"/>
  <c r="AK453" i="16" s="1"/>
  <c r="AC453" i="16"/>
  <c r="R453" i="16"/>
  <c r="AA453" i="16"/>
  <c r="O453" i="16"/>
  <c r="W453" i="16"/>
  <c r="AF453" i="16"/>
  <c r="P453" i="16"/>
  <c r="Z453" i="16"/>
  <c r="S453" i="16"/>
  <c r="AD453" i="16"/>
  <c r="X453" i="16"/>
  <c r="V453" i="16"/>
  <c r="U453" i="16"/>
  <c r="M453" i="16"/>
  <c r="AE453" i="16"/>
  <c r="N453" i="16"/>
  <c r="AB338" i="16"/>
  <c r="T338" i="16"/>
  <c r="L338" i="16"/>
  <c r="AK338" i="16" s="1"/>
  <c r="AF338" i="16"/>
  <c r="W338" i="16"/>
  <c r="N338" i="16"/>
  <c r="AD338" i="16"/>
  <c r="S338" i="16"/>
  <c r="H338" i="16"/>
  <c r="V338" i="16"/>
  <c r="AE338" i="16"/>
  <c r="Q338" i="16"/>
  <c r="AC338" i="16"/>
  <c r="P338" i="16"/>
  <c r="X338" i="16"/>
  <c r="U338" i="16"/>
  <c r="Z338" i="16"/>
  <c r="Y338" i="16"/>
  <c r="O338" i="16"/>
  <c r="R338" i="16"/>
  <c r="M338" i="16"/>
  <c r="AA338" i="16"/>
  <c r="Y274" i="16"/>
  <c r="Q274" i="16"/>
  <c r="H274" i="16"/>
  <c r="AE274" i="16"/>
  <c r="V274" i="16"/>
  <c r="M274" i="16"/>
  <c r="X274" i="16"/>
  <c r="N274" i="16"/>
  <c r="U274" i="16"/>
  <c r="AF274" i="16"/>
  <c r="T274" i="16"/>
  <c r="AA274" i="16"/>
  <c r="O274" i="16"/>
  <c r="Z274" i="16"/>
  <c r="L274" i="16"/>
  <c r="AK274" i="16" s="1"/>
  <c r="AD274" i="16"/>
  <c r="AC274" i="16"/>
  <c r="P274" i="16"/>
  <c r="AB274" i="16"/>
  <c r="W274" i="16"/>
  <c r="S274" i="16"/>
  <c r="R274" i="16"/>
  <c r="AA50" i="17"/>
  <c r="S50" i="17"/>
  <c r="AE50" i="17"/>
  <c r="W50" i="17"/>
  <c r="O50" i="17"/>
  <c r="AD50" i="17"/>
  <c r="V50" i="17"/>
  <c r="N50" i="17"/>
  <c r="AB50" i="17"/>
  <c r="P50" i="17"/>
  <c r="Z50" i="17"/>
  <c r="M50" i="17"/>
  <c r="AF50" i="17"/>
  <c r="R50" i="17"/>
  <c r="Y50" i="17"/>
  <c r="X50" i="17"/>
  <c r="T50" i="17"/>
  <c r="L50" i="17"/>
  <c r="AK50" i="17" s="1"/>
  <c r="AC50" i="17"/>
  <c r="H50" i="17"/>
  <c r="U50" i="17"/>
  <c r="Q50" i="17"/>
  <c r="AD243" i="16"/>
  <c r="V243" i="16"/>
  <c r="N243" i="16"/>
  <c r="X243" i="16"/>
  <c r="O243" i="16"/>
  <c r="Z243" i="16"/>
  <c r="P243" i="16"/>
  <c r="AC243" i="16"/>
  <c r="R243" i="16"/>
  <c r="AB243" i="16"/>
  <c r="Q243" i="16"/>
  <c r="U243" i="16"/>
  <c r="AF243" i="16"/>
  <c r="T243" i="16"/>
  <c r="H243" i="16"/>
  <c r="Y243" i="16"/>
  <c r="W243" i="16"/>
  <c r="AA243" i="16"/>
  <c r="AE243" i="16"/>
  <c r="S243" i="16"/>
  <c r="M243" i="16"/>
  <c r="L243" i="16"/>
  <c r="AK243" i="16" s="1"/>
  <c r="AD164" i="16"/>
  <c r="V164" i="16"/>
  <c r="N164" i="16"/>
  <c r="AC164" i="16"/>
  <c r="T164" i="16"/>
  <c r="Y164" i="16"/>
  <c r="AF164" i="16"/>
  <c r="S164" i="16"/>
  <c r="H164" i="16"/>
  <c r="W164" i="16"/>
  <c r="U164" i="16"/>
  <c r="Q164" i="16"/>
  <c r="R164" i="16"/>
  <c r="P164" i="16"/>
  <c r="AB164" i="16"/>
  <c r="L164" i="16"/>
  <c r="AK164" i="16" s="1"/>
  <c r="AA164" i="16"/>
  <c r="Z164" i="16"/>
  <c r="O164" i="16"/>
  <c r="M164" i="16"/>
  <c r="AE164" i="16"/>
  <c r="X164" i="16"/>
  <c r="AB331" i="16"/>
  <c r="T331" i="16"/>
  <c r="L331" i="16"/>
  <c r="AK331" i="16" s="1"/>
  <c r="AA331" i="16"/>
  <c r="R331" i="16"/>
  <c r="H331" i="16"/>
  <c r="AF331" i="16"/>
  <c r="V331" i="16"/>
  <c r="U331" i="16"/>
  <c r="AD331" i="16"/>
  <c r="P331" i="16"/>
  <c r="AC331" i="16"/>
  <c r="O331" i="16"/>
  <c r="W331" i="16"/>
  <c r="S331" i="16"/>
  <c r="Y331" i="16"/>
  <c r="X331" i="16"/>
  <c r="AE331" i="16"/>
  <c r="M331" i="16"/>
  <c r="Z331" i="16"/>
  <c r="Q331" i="16"/>
  <c r="N331" i="16"/>
  <c r="AF45" i="16"/>
  <c r="X45" i="16"/>
  <c r="P45" i="16"/>
  <c r="W45" i="16"/>
  <c r="N45" i="16"/>
  <c r="Y45" i="16"/>
  <c r="M45" i="16"/>
  <c r="AD45" i="16"/>
  <c r="S45" i="16"/>
  <c r="AB45" i="16"/>
  <c r="Q45" i="16"/>
  <c r="AE45" i="16"/>
  <c r="O45" i="16"/>
  <c r="V45" i="16"/>
  <c r="H45" i="16"/>
  <c r="AC45" i="16"/>
  <c r="Z45" i="16"/>
  <c r="T45" i="16"/>
  <c r="AA45" i="16"/>
  <c r="U45" i="16"/>
  <c r="L45" i="16"/>
  <c r="AK45" i="16" s="1"/>
  <c r="R45" i="16"/>
  <c r="AE124" i="16"/>
  <c r="W124" i="16"/>
  <c r="O124" i="16"/>
  <c r="AA124" i="16"/>
  <c r="R124" i="16"/>
  <c r="H124" i="16"/>
  <c r="X124" i="16"/>
  <c r="M124" i="16"/>
  <c r="Z124" i="16"/>
  <c r="N124" i="16"/>
  <c r="AF124" i="16"/>
  <c r="S124" i="16"/>
  <c r="AC124" i="16"/>
  <c r="P124" i="16"/>
  <c r="Y124" i="16"/>
  <c r="V124" i="16"/>
  <c r="Q124" i="16"/>
  <c r="AB124" i="16"/>
  <c r="U124" i="16"/>
  <c r="T124" i="16"/>
  <c r="AD124" i="16"/>
  <c r="L124" i="16"/>
  <c r="AK124" i="16" s="1"/>
  <c r="E1332" i="22"/>
  <c r="G742" i="14"/>
  <c r="G567" i="14"/>
  <c r="G225" i="14"/>
  <c r="G328" i="13"/>
  <c r="G473" i="14"/>
  <c r="G340" i="14"/>
  <c r="G364" i="14"/>
  <c r="G290" i="14"/>
  <c r="G133" i="13"/>
  <c r="G545" i="14"/>
  <c r="G290" i="13"/>
  <c r="G64" i="13"/>
  <c r="G300" i="12"/>
  <c r="G17" i="12"/>
  <c r="G131" i="11"/>
  <c r="G115" i="12"/>
  <c r="G68" i="12"/>
  <c r="G109" i="11"/>
  <c r="G418" i="10"/>
  <c r="G175" i="10"/>
  <c r="G60" i="10"/>
  <c r="G337" i="10"/>
  <c r="G382" i="10"/>
  <c r="G82" i="10"/>
  <c r="G132" i="9"/>
  <c r="G176" i="10"/>
  <c r="G84" i="10"/>
  <c r="G28" i="9"/>
  <c r="G173" i="7"/>
  <c r="G327" i="7"/>
  <c r="G267" i="7"/>
  <c r="G43" i="9"/>
  <c r="G200" i="7"/>
  <c r="G300" i="7"/>
  <c r="AD251" i="7"/>
  <c r="V251" i="7"/>
  <c r="N251" i="7"/>
  <c r="AC251" i="7"/>
  <c r="U251" i="7"/>
  <c r="M251" i="7"/>
  <c r="AB251" i="7"/>
  <c r="T251" i="7"/>
  <c r="L251" i="7"/>
  <c r="AK251" i="7" s="1"/>
  <c r="Z251" i="7"/>
  <c r="R251" i="7"/>
  <c r="Y251" i="7"/>
  <c r="Q251" i="7"/>
  <c r="AF251" i="7"/>
  <c r="X251" i="7"/>
  <c r="P251" i="7"/>
  <c r="AE251" i="7"/>
  <c r="W251" i="7"/>
  <c r="O251" i="7"/>
  <c r="AA251" i="7"/>
  <c r="S251" i="7"/>
  <c r="G97" i="7"/>
  <c r="G92" i="7"/>
  <c r="G140" i="7"/>
  <c r="G115" i="7"/>
  <c r="G170" i="7"/>
  <c r="G152" i="7"/>
  <c r="G43" i="7"/>
  <c r="AE40" i="17"/>
  <c r="W40" i="17"/>
  <c r="O40" i="17"/>
  <c r="AA40" i="17"/>
  <c r="S40" i="17"/>
  <c r="Z40" i="17"/>
  <c r="R40" i="17"/>
  <c r="V40" i="17"/>
  <c r="H40" i="17"/>
  <c r="U40" i="17"/>
  <c r="AD40" i="17"/>
  <c r="N40" i="17"/>
  <c r="AC40" i="17"/>
  <c r="M40" i="17"/>
  <c r="Y40" i="17"/>
  <c r="T40" i="17"/>
  <c r="AF40" i="17"/>
  <c r="P40" i="17"/>
  <c r="AB40" i="17"/>
  <c r="X40" i="17"/>
  <c r="Q40" i="17"/>
  <c r="L40" i="17"/>
  <c r="AK40" i="17" s="1"/>
  <c r="AA189" i="17"/>
  <c r="S189" i="17"/>
  <c r="Y189" i="17"/>
  <c r="Q189" i="17"/>
  <c r="H189" i="17"/>
  <c r="AF189" i="17"/>
  <c r="X189" i="17"/>
  <c r="P189" i="17"/>
  <c r="AE189" i="17"/>
  <c r="W189" i="17"/>
  <c r="O189" i="17"/>
  <c r="AC189" i="17"/>
  <c r="M189" i="17"/>
  <c r="AB189" i="17"/>
  <c r="L189" i="17"/>
  <c r="AK189" i="17" s="1"/>
  <c r="V189" i="17"/>
  <c r="R189" i="17"/>
  <c r="AD189" i="17"/>
  <c r="Z189" i="17"/>
  <c r="U189" i="17"/>
  <c r="T189" i="17"/>
  <c r="N189" i="17"/>
  <c r="Z200" i="16"/>
  <c r="R200" i="16"/>
  <c r="AC200" i="16"/>
  <c r="T200" i="16"/>
  <c r="Y200" i="16"/>
  <c r="O200" i="16"/>
  <c r="W200" i="16"/>
  <c r="L200" i="16"/>
  <c r="AK200" i="16" s="1"/>
  <c r="AE200" i="16"/>
  <c r="Q200" i="16"/>
  <c r="AD200" i="16"/>
  <c r="P200" i="16"/>
  <c r="V200" i="16"/>
  <c r="S200" i="16"/>
  <c r="H200" i="16"/>
  <c r="AF200" i="16"/>
  <c r="X200" i="16"/>
  <c r="U200" i="16"/>
  <c r="AB200" i="16"/>
  <c r="AA200" i="16"/>
  <c r="N200" i="16"/>
  <c r="M200" i="16"/>
  <c r="Y190" i="17"/>
  <c r="Q190" i="17"/>
  <c r="H190" i="17"/>
  <c r="AE190" i="17"/>
  <c r="W190" i="17"/>
  <c r="O190" i="17"/>
  <c r="AD190" i="17"/>
  <c r="V190" i="17"/>
  <c r="N190" i="17"/>
  <c r="AC190" i="17"/>
  <c r="U190" i="17"/>
  <c r="M190" i="17"/>
  <c r="S190" i="17"/>
  <c r="R190" i="17"/>
  <c r="AB190" i="17"/>
  <c r="L190" i="17"/>
  <c r="AK190" i="17" s="1"/>
  <c r="X190" i="17"/>
  <c r="AF190" i="17"/>
  <c r="AA190" i="17"/>
  <c r="Z190" i="17"/>
  <c r="T190" i="17"/>
  <c r="P190" i="17"/>
  <c r="AF348" i="16"/>
  <c r="X348" i="16"/>
  <c r="P348" i="16"/>
  <c r="Z348" i="16"/>
  <c r="Q348" i="16"/>
  <c r="AD348" i="16"/>
  <c r="T348" i="16"/>
  <c r="AC348" i="16"/>
  <c r="R348" i="16"/>
  <c r="AE348" i="16"/>
  <c r="O348" i="16"/>
  <c r="AB348" i="16"/>
  <c r="N348" i="16"/>
  <c r="V348" i="16"/>
  <c r="H348" i="16"/>
  <c r="U348" i="16"/>
  <c r="S348" i="16"/>
  <c r="M348" i="16"/>
  <c r="L348" i="16"/>
  <c r="AK348" i="16" s="1"/>
  <c r="Y348" i="16"/>
  <c r="AA348" i="16"/>
  <c r="W348" i="16"/>
  <c r="Y11" i="17"/>
  <c r="Q11" i="17"/>
  <c r="H11" i="17"/>
  <c r="AC11" i="17"/>
  <c r="U11" i="17"/>
  <c r="M11" i="17"/>
  <c r="AB11" i="17"/>
  <c r="T11" i="17"/>
  <c r="L11" i="17"/>
  <c r="AK11" i="17" s="1"/>
  <c r="AA11" i="17"/>
  <c r="O11" i="17"/>
  <c r="Z11" i="17"/>
  <c r="N11" i="17"/>
  <c r="V11" i="17"/>
  <c r="AF11" i="17"/>
  <c r="P11" i="17"/>
  <c r="AD11" i="17"/>
  <c r="AE11" i="17"/>
  <c r="X11" i="17"/>
  <c r="W11" i="17"/>
  <c r="S11" i="17"/>
  <c r="R11" i="17"/>
  <c r="Z136" i="17"/>
  <c r="AD136" i="17"/>
  <c r="V136" i="17"/>
  <c r="W136" i="17"/>
  <c r="N136" i="17"/>
  <c r="AF136" i="17"/>
  <c r="U136" i="17"/>
  <c r="M136" i="17"/>
  <c r="AE136" i="17"/>
  <c r="R136" i="17"/>
  <c r="AA136" i="17"/>
  <c r="O136" i="17"/>
  <c r="Y136" i="17"/>
  <c r="L136" i="17"/>
  <c r="AK136" i="17" s="1"/>
  <c r="X136" i="17"/>
  <c r="T136" i="17"/>
  <c r="S136" i="17"/>
  <c r="P136" i="17"/>
  <c r="H136" i="17"/>
  <c r="AC136" i="17"/>
  <c r="AB136" i="17"/>
  <c r="Q136" i="17"/>
  <c r="AC309" i="16"/>
  <c r="U309" i="16"/>
  <c r="M309" i="16"/>
  <c r="Y309" i="16"/>
  <c r="P309" i="16"/>
  <c r="AE309" i="16"/>
  <c r="T309" i="16"/>
  <c r="AD309" i="16"/>
  <c r="R309" i="16"/>
  <c r="AB309" i="16"/>
  <c r="Q309" i="16"/>
  <c r="W309" i="16"/>
  <c r="V309" i="16"/>
  <c r="H309" i="16"/>
  <c r="L309" i="16"/>
  <c r="AK309" i="16" s="1"/>
  <c r="AF309" i="16"/>
  <c r="O309" i="16"/>
  <c r="N309" i="16"/>
  <c r="Z309" i="16"/>
  <c r="X309" i="16"/>
  <c r="S309" i="16"/>
  <c r="AA309" i="16"/>
  <c r="AF261" i="16"/>
  <c r="X261" i="16"/>
  <c r="P261" i="16"/>
  <c r="AE261" i="16"/>
  <c r="V261" i="16"/>
  <c r="M261" i="16"/>
  <c r="AB261" i="16"/>
  <c r="R261" i="16"/>
  <c r="U261" i="16"/>
  <c r="T261" i="16"/>
  <c r="H261" i="16"/>
  <c r="Z261" i="16"/>
  <c r="N261" i="16"/>
  <c r="Y261" i="16"/>
  <c r="L261" i="16"/>
  <c r="AK261" i="16" s="1"/>
  <c r="O261" i="16"/>
  <c r="AA261" i="16"/>
  <c r="S261" i="16"/>
  <c r="W261" i="16"/>
  <c r="Q261" i="16"/>
  <c r="AD261" i="16"/>
  <c r="AC261" i="16"/>
  <c r="AD53" i="16"/>
  <c r="V53" i="16"/>
  <c r="N53" i="16"/>
  <c r="AB53" i="16"/>
  <c r="S53" i="16"/>
  <c r="Z53" i="16"/>
  <c r="P53" i="16"/>
  <c r="AE53" i="16"/>
  <c r="R53" i="16"/>
  <c r="AA53" i="16"/>
  <c r="O53" i="16"/>
  <c r="W53" i="16"/>
  <c r="AF53" i="16"/>
  <c r="M53" i="16"/>
  <c r="L53" i="16"/>
  <c r="AK53" i="16" s="1"/>
  <c r="AC53" i="16"/>
  <c r="H53" i="16"/>
  <c r="X53" i="16"/>
  <c r="Y53" i="16"/>
  <c r="T53" i="16"/>
  <c r="U53" i="16"/>
  <c r="Q53" i="16"/>
  <c r="AA10" i="17"/>
  <c r="S10" i="17"/>
  <c r="AE10" i="17"/>
  <c r="W10" i="17"/>
  <c r="O10" i="17"/>
  <c r="AD10" i="17"/>
  <c r="V10" i="17"/>
  <c r="N10" i="17"/>
  <c r="AB10" i="17"/>
  <c r="P10" i="17"/>
  <c r="Z10" i="17"/>
  <c r="M10" i="17"/>
  <c r="AF10" i="17"/>
  <c r="L10" i="17"/>
  <c r="AK10" i="17" s="1"/>
  <c r="X10" i="17"/>
  <c r="T10" i="17"/>
  <c r="AC10" i="17"/>
  <c r="Y10" i="17"/>
  <c r="U10" i="17"/>
  <c r="R10" i="17"/>
  <c r="Q10" i="17"/>
  <c r="H10" i="17"/>
  <c r="AC425" i="16"/>
  <c r="U425" i="16"/>
  <c r="M425" i="16"/>
  <c r="AF425" i="16"/>
  <c r="X425" i="16"/>
  <c r="P425" i="16"/>
  <c r="V425" i="16"/>
  <c r="Y425" i="16"/>
  <c r="L425" i="16"/>
  <c r="AK425" i="16" s="1"/>
  <c r="AE425" i="16"/>
  <c r="S425" i="16"/>
  <c r="Q425" i="16"/>
  <c r="Z425" i="16"/>
  <c r="H425" i="16"/>
  <c r="T425" i="16"/>
  <c r="R425" i="16"/>
  <c r="N425" i="16"/>
  <c r="AB425" i="16"/>
  <c r="AA425" i="16"/>
  <c r="W425" i="16"/>
  <c r="O425" i="16"/>
  <c r="AD425" i="16"/>
  <c r="AD356" i="16"/>
  <c r="V356" i="16"/>
  <c r="N356" i="16"/>
  <c r="AE356" i="16"/>
  <c r="U356" i="16"/>
  <c r="L356" i="16"/>
  <c r="AK356" i="16" s="1"/>
  <c r="W356" i="16"/>
  <c r="AB356" i="16"/>
  <c r="R356" i="16"/>
  <c r="AF356" i="16"/>
  <c r="Q356" i="16"/>
  <c r="S356" i="16"/>
  <c r="P356" i="16"/>
  <c r="Y356" i="16"/>
  <c r="H356" i="16"/>
  <c r="X356" i="16"/>
  <c r="AC356" i="16"/>
  <c r="AA356" i="16"/>
  <c r="Z356" i="16"/>
  <c r="T356" i="16"/>
  <c r="M356" i="16"/>
  <c r="O356" i="16"/>
  <c r="AA12" i="16"/>
  <c r="S12" i="16"/>
  <c r="Z12" i="16"/>
  <c r="Q12" i="16"/>
  <c r="AE12" i="16"/>
  <c r="U12" i="16"/>
  <c r="Y12" i="16"/>
  <c r="N12" i="16"/>
  <c r="AF12" i="16"/>
  <c r="T12" i="16"/>
  <c r="R12" i="16"/>
  <c r="AD12" i="16"/>
  <c r="O12" i="16"/>
  <c r="AB12" i="16"/>
  <c r="X12" i="16"/>
  <c r="W12" i="16"/>
  <c r="M12" i="16"/>
  <c r="H12" i="16"/>
  <c r="V12" i="16"/>
  <c r="P12" i="16"/>
  <c r="AC12" i="16"/>
  <c r="L12" i="16"/>
  <c r="AK12" i="16" s="1"/>
  <c r="AD171" i="16"/>
  <c r="V171" i="16"/>
  <c r="N171" i="16"/>
  <c r="Y171" i="16"/>
  <c r="P171" i="16"/>
  <c r="Z171" i="16"/>
  <c r="O171" i="16"/>
  <c r="W171" i="16"/>
  <c r="AA171" i="16"/>
  <c r="L171" i="16"/>
  <c r="AK171" i="16" s="1"/>
  <c r="T171" i="16"/>
  <c r="AF171" i="16"/>
  <c r="R171" i="16"/>
  <c r="AE171" i="16"/>
  <c r="AC171" i="16"/>
  <c r="H171" i="16"/>
  <c r="U171" i="16"/>
  <c r="S171" i="16"/>
  <c r="X171" i="16"/>
  <c r="M171" i="16"/>
  <c r="AB171" i="16"/>
  <c r="Q171" i="16"/>
  <c r="AB224" i="16"/>
  <c r="T224" i="16"/>
  <c r="L224" i="16"/>
  <c r="AK224" i="16" s="1"/>
  <c r="AA224" i="16"/>
  <c r="R224" i="16"/>
  <c r="H224" i="16"/>
  <c r="Z224" i="16"/>
  <c r="P224" i="16"/>
  <c r="AF224" i="16"/>
  <c r="U224" i="16"/>
  <c r="Y224" i="16"/>
  <c r="N224" i="16"/>
  <c r="X224" i="16"/>
  <c r="M224" i="16"/>
  <c r="S224" i="16"/>
  <c r="Q224" i="16"/>
  <c r="AD224" i="16"/>
  <c r="W224" i="16"/>
  <c r="AC224" i="16"/>
  <c r="V224" i="16"/>
  <c r="AE224" i="16"/>
  <c r="O224" i="16"/>
  <c r="AF19" i="16"/>
  <c r="X19" i="16"/>
  <c r="AB19" i="16"/>
  <c r="S19" i="16"/>
  <c r="Y19" i="16"/>
  <c r="O19" i="16"/>
  <c r="V19" i="16"/>
  <c r="L19" i="16"/>
  <c r="AK19" i="16" s="1"/>
  <c r="AE19" i="16"/>
  <c r="R19" i="16"/>
  <c r="Z19" i="16"/>
  <c r="M19" i="16"/>
  <c r="W19" i="16"/>
  <c r="T19" i="16"/>
  <c r="N19" i="16"/>
  <c r="AD19" i="16"/>
  <c r="U19" i="16"/>
  <c r="P19" i="16"/>
  <c r="Q19" i="16"/>
  <c r="H19" i="16"/>
  <c r="AC19" i="16"/>
  <c r="AA19" i="16"/>
  <c r="AF78" i="16"/>
  <c r="X78" i="16"/>
  <c r="P78" i="16"/>
  <c r="W78" i="16"/>
  <c r="N78" i="16"/>
  <c r="V78" i="16"/>
  <c r="L78" i="16"/>
  <c r="AK78" i="16" s="1"/>
  <c r="AC78" i="16"/>
  <c r="R78" i="16"/>
  <c r="AA78" i="16"/>
  <c r="O78" i="16"/>
  <c r="T78" i="16"/>
  <c r="AB78" i="16"/>
  <c r="AD78" i="16"/>
  <c r="H78" i="16"/>
  <c r="Y78" i="16"/>
  <c r="S78" i="16"/>
  <c r="AE78" i="16"/>
  <c r="Z78" i="16"/>
  <c r="Q78" i="16"/>
  <c r="M78" i="16"/>
  <c r="U78" i="16"/>
  <c r="AD79" i="16"/>
  <c r="V79" i="16"/>
  <c r="N79" i="16"/>
  <c r="Y79" i="16"/>
  <c r="P79" i="16"/>
  <c r="AB79" i="16"/>
  <c r="R79" i="16"/>
  <c r="Z79" i="16"/>
  <c r="M79" i="16"/>
  <c r="W79" i="16"/>
  <c r="X79" i="16"/>
  <c r="H79" i="16"/>
  <c r="AF79" i="16"/>
  <c r="Q79" i="16"/>
  <c r="U79" i="16"/>
  <c r="S79" i="16"/>
  <c r="L79" i="16"/>
  <c r="AK79" i="16" s="1"/>
  <c r="AE79" i="16"/>
  <c r="AA79" i="16"/>
  <c r="T79" i="16"/>
  <c r="O79" i="16"/>
  <c r="AC79" i="16"/>
  <c r="G438" i="14"/>
  <c r="G704" i="14"/>
  <c r="G281" i="13"/>
  <c r="G278" i="13"/>
  <c r="G715" i="14"/>
  <c r="G665" i="14"/>
  <c r="G203" i="12"/>
  <c r="G297" i="12"/>
  <c r="G177" i="12"/>
  <c r="G325" i="12"/>
  <c r="G186" i="12"/>
  <c r="G151" i="12"/>
  <c r="G183" i="11"/>
  <c r="G154" i="12"/>
  <c r="G48" i="12"/>
  <c r="G285" i="10"/>
  <c r="G16" i="12"/>
  <c r="G457" i="10"/>
  <c r="G209" i="10"/>
  <c r="G89" i="9"/>
  <c r="G9" i="9"/>
  <c r="G40" i="10"/>
  <c r="G152" i="9"/>
  <c r="G151" i="10"/>
  <c r="G92" i="9"/>
  <c r="G316" i="7"/>
  <c r="G257" i="7"/>
  <c r="G20" i="8"/>
  <c r="G62" i="8"/>
  <c r="G39" i="8"/>
  <c r="G197" i="7"/>
  <c r="G181" i="7"/>
  <c r="G177" i="7"/>
  <c r="G291" i="7"/>
  <c r="G277" i="7"/>
  <c r="G256" i="7"/>
  <c r="AE191" i="7"/>
  <c r="W191" i="7"/>
  <c r="O191" i="7"/>
  <c r="G191" i="7" s="1"/>
  <c r="AB191" i="7"/>
  <c r="T191" i="7"/>
  <c r="L191" i="7"/>
  <c r="AK191" i="7" s="1"/>
  <c r="AA191" i="7"/>
  <c r="S191" i="7"/>
  <c r="Z191" i="7"/>
  <c r="R191" i="7"/>
  <c r="Y191" i="7"/>
  <c r="Q191" i="7"/>
  <c r="AF191" i="7"/>
  <c r="M191" i="7"/>
  <c r="AD191" i="7"/>
  <c r="AC191" i="7"/>
  <c r="X191" i="7"/>
  <c r="V191" i="7"/>
  <c r="U191" i="7"/>
  <c r="P191" i="7"/>
  <c r="N191" i="7"/>
  <c r="G281" i="7"/>
  <c r="G192" i="7"/>
  <c r="G37" i="7"/>
  <c r="G362" i="7"/>
  <c r="G265" i="7"/>
  <c r="G107" i="7"/>
  <c r="AA150" i="7"/>
  <c r="S150" i="7"/>
  <c r="Z150" i="7"/>
  <c r="R150" i="7"/>
  <c r="Y150" i="7"/>
  <c r="O150" i="7"/>
  <c r="X150" i="7"/>
  <c r="N150" i="7"/>
  <c r="W150" i="7"/>
  <c r="M150" i="7"/>
  <c r="AF150" i="7"/>
  <c r="V150" i="7"/>
  <c r="L150" i="7"/>
  <c r="AK150" i="7" s="1"/>
  <c r="AE150" i="7"/>
  <c r="U150" i="7"/>
  <c r="AD150" i="7"/>
  <c r="T150" i="7"/>
  <c r="AC150" i="7"/>
  <c r="Q150" i="7"/>
  <c r="AB150" i="7"/>
  <c r="P150" i="7"/>
  <c r="G225" i="7"/>
  <c r="G33" i="7"/>
  <c r="Z203" i="17"/>
  <c r="R203" i="17"/>
  <c r="AF203" i="17"/>
  <c r="X203" i="17"/>
  <c r="P203" i="17"/>
  <c r="AE203" i="17"/>
  <c r="W203" i="17"/>
  <c r="O203" i="17"/>
  <c r="AD203" i="17"/>
  <c r="V203" i="17"/>
  <c r="N203" i="17"/>
  <c r="T203" i="17"/>
  <c r="S203" i="17"/>
  <c r="AC203" i="17"/>
  <c r="M203" i="17"/>
  <c r="AA203" i="17"/>
  <c r="Y203" i="17"/>
  <c r="H203" i="17"/>
  <c r="Q203" i="17"/>
  <c r="L203" i="17"/>
  <c r="AK203" i="17" s="1"/>
  <c r="AB203" i="17"/>
  <c r="U203" i="17"/>
  <c r="AC180" i="17"/>
  <c r="U180" i="17"/>
  <c r="M180" i="17"/>
  <c r="Z180" i="17"/>
  <c r="R180" i="17"/>
  <c r="Y180" i="17"/>
  <c r="Q180" i="17"/>
  <c r="H180" i="17"/>
  <c r="AB180" i="17"/>
  <c r="O180" i="17"/>
  <c r="AA180" i="17"/>
  <c r="N180" i="17"/>
  <c r="W180" i="17"/>
  <c r="S180" i="17"/>
  <c r="P180" i="17"/>
  <c r="AF180" i="17"/>
  <c r="L180" i="17"/>
  <c r="AK180" i="17" s="1"/>
  <c r="AE180" i="17"/>
  <c r="AD180" i="17"/>
  <c r="X180" i="17"/>
  <c r="V180" i="17"/>
  <c r="T180" i="17"/>
  <c r="AA169" i="17"/>
  <c r="S169" i="17"/>
  <c r="AF169" i="17"/>
  <c r="X169" i="17"/>
  <c r="P169" i="17"/>
  <c r="AE169" i="17"/>
  <c r="W169" i="17"/>
  <c r="O169" i="17"/>
  <c r="T169" i="17"/>
  <c r="AD169" i="17"/>
  <c r="R169" i="17"/>
  <c r="AB169" i="17"/>
  <c r="N169" i="17"/>
  <c r="Q169" i="17"/>
  <c r="L169" i="17"/>
  <c r="AK169" i="17" s="1"/>
  <c r="AC169" i="17"/>
  <c r="Z169" i="17"/>
  <c r="H169" i="17"/>
  <c r="Y169" i="17"/>
  <c r="V169" i="17"/>
  <c r="U169" i="17"/>
  <c r="M169" i="17"/>
  <c r="Z181" i="16"/>
  <c r="R181" i="16"/>
  <c r="AC181" i="16"/>
  <c r="T181" i="16"/>
  <c r="Y181" i="16"/>
  <c r="O181" i="16"/>
  <c r="AE181" i="16"/>
  <c r="S181" i="16"/>
  <c r="W181" i="16"/>
  <c r="H181" i="16"/>
  <c r="V181" i="16"/>
  <c r="P181" i="16"/>
  <c r="AD181" i="16"/>
  <c r="M181" i="16"/>
  <c r="X181" i="16"/>
  <c r="U181" i="16"/>
  <c r="L181" i="16"/>
  <c r="AK181" i="16" s="1"/>
  <c r="AF181" i="16"/>
  <c r="AA181" i="16"/>
  <c r="N181" i="16"/>
  <c r="AB181" i="16"/>
  <c r="Q181" i="16"/>
  <c r="AD128" i="17"/>
  <c r="V128" i="17"/>
  <c r="N128" i="17"/>
  <c r="AC128" i="17"/>
  <c r="U128" i="17"/>
  <c r="M128" i="17"/>
  <c r="X128" i="17"/>
  <c r="L128" i="17"/>
  <c r="AK128" i="17" s="1"/>
  <c r="AE128" i="17"/>
  <c r="S128" i="17"/>
  <c r="H128" i="17"/>
  <c r="AB128" i="17"/>
  <c r="R128" i="17"/>
  <c r="AA128" i="17"/>
  <c r="Q128" i="17"/>
  <c r="W128" i="17"/>
  <c r="T128" i="17"/>
  <c r="O128" i="17"/>
  <c r="AF128" i="17"/>
  <c r="Z128" i="17"/>
  <c r="Y128" i="17"/>
  <c r="P128" i="17"/>
  <c r="AC317" i="16"/>
  <c r="U317" i="16"/>
  <c r="M317" i="16"/>
  <c r="Y317" i="16"/>
  <c r="P317" i="16"/>
  <c r="AE317" i="16"/>
  <c r="T317" i="16"/>
  <c r="V317" i="16"/>
  <c r="H317" i="16"/>
  <c r="X317" i="16"/>
  <c r="W317" i="16"/>
  <c r="AB317" i="16"/>
  <c r="O317" i="16"/>
  <c r="AA317" i="16"/>
  <c r="N317" i="16"/>
  <c r="Z317" i="16"/>
  <c r="S317" i="16"/>
  <c r="AF317" i="16"/>
  <c r="AD317" i="16"/>
  <c r="Q317" i="16"/>
  <c r="L317" i="16"/>
  <c r="AK317" i="16" s="1"/>
  <c r="R317" i="16"/>
  <c r="Z63" i="16"/>
  <c r="R63" i="16"/>
  <c r="AF63" i="16"/>
  <c r="W63" i="16"/>
  <c r="N63" i="16"/>
  <c r="AD63" i="16"/>
  <c r="T63" i="16"/>
  <c r="H63" i="16"/>
  <c r="AC63" i="16"/>
  <c r="Q63" i="16"/>
  <c r="AA63" i="16"/>
  <c r="O63" i="16"/>
  <c r="X63" i="16"/>
  <c r="P63" i="16"/>
  <c r="S63" i="16"/>
  <c r="L63" i="16"/>
  <c r="AK63" i="16" s="1"/>
  <c r="AB63" i="16"/>
  <c r="V63" i="16"/>
  <c r="U63" i="16"/>
  <c r="AE63" i="16"/>
  <c r="M63" i="16"/>
  <c r="Y63" i="16"/>
  <c r="AF127" i="17"/>
  <c r="X127" i="17"/>
  <c r="P127" i="17"/>
  <c r="AE127" i="17"/>
  <c r="W127" i="17"/>
  <c r="O127" i="17"/>
  <c r="AB127" i="17"/>
  <c r="R127" i="17"/>
  <c r="Y127" i="17"/>
  <c r="M127" i="17"/>
  <c r="V127" i="17"/>
  <c r="L127" i="17"/>
  <c r="AK127" i="17" s="1"/>
  <c r="U127" i="17"/>
  <c r="AC127" i="17"/>
  <c r="H127" i="17"/>
  <c r="AA127" i="17"/>
  <c r="T127" i="17"/>
  <c r="Q127" i="17"/>
  <c r="N127" i="17"/>
  <c r="AD127" i="17"/>
  <c r="S127" i="17"/>
  <c r="Z127" i="17"/>
  <c r="AA298" i="16"/>
  <c r="S298" i="16"/>
  <c r="AB298" i="16"/>
  <c r="R298" i="16"/>
  <c r="H298" i="16"/>
  <c r="AE298" i="16"/>
  <c r="U298" i="16"/>
  <c r="V298" i="16"/>
  <c r="AF298" i="16"/>
  <c r="T298" i="16"/>
  <c r="Y298" i="16"/>
  <c r="N298" i="16"/>
  <c r="X298" i="16"/>
  <c r="M298" i="16"/>
  <c r="AD298" i="16"/>
  <c r="AC298" i="16"/>
  <c r="O298" i="16"/>
  <c r="L298" i="16"/>
  <c r="AK298" i="16" s="1"/>
  <c r="W298" i="16"/>
  <c r="P298" i="16"/>
  <c r="Z298" i="16"/>
  <c r="Q298" i="16"/>
  <c r="AC433" i="16"/>
  <c r="U433" i="16"/>
  <c r="M433" i="16"/>
  <c r="AF433" i="16"/>
  <c r="X433" i="16"/>
  <c r="P433" i="16"/>
  <c r="AA433" i="16"/>
  <c r="Q433" i="16"/>
  <c r="AD433" i="16"/>
  <c r="R433" i="16"/>
  <c r="Y433" i="16"/>
  <c r="L433" i="16"/>
  <c r="AK433" i="16" s="1"/>
  <c r="AE433" i="16"/>
  <c r="N433" i="16"/>
  <c r="V433" i="16"/>
  <c r="AB433" i="16"/>
  <c r="H433" i="16"/>
  <c r="Z433" i="16"/>
  <c r="T433" i="16"/>
  <c r="S433" i="16"/>
  <c r="O433" i="16"/>
  <c r="W433" i="16"/>
  <c r="AD34" i="16"/>
  <c r="V34" i="16"/>
  <c r="N34" i="16"/>
  <c r="AB34" i="16"/>
  <c r="S34" i="16"/>
  <c r="Z34" i="16"/>
  <c r="P34" i="16"/>
  <c r="W34" i="16"/>
  <c r="U34" i="16"/>
  <c r="AC34" i="16"/>
  <c r="O34" i="16"/>
  <c r="X34" i="16"/>
  <c r="R34" i="16"/>
  <c r="AF34" i="16"/>
  <c r="M34" i="16"/>
  <c r="AE34" i="16"/>
  <c r="AA34" i="16"/>
  <c r="Y34" i="16"/>
  <c r="Q34" i="16"/>
  <c r="H34" i="16"/>
  <c r="T34" i="16"/>
  <c r="L34" i="16"/>
  <c r="AK34" i="16" s="1"/>
  <c r="AA475" i="16"/>
  <c r="S475" i="16"/>
  <c r="AE475" i="16"/>
  <c r="W475" i="16"/>
  <c r="O475" i="16"/>
  <c r="AD475" i="16"/>
  <c r="V475" i="16"/>
  <c r="N475" i="16"/>
  <c r="AF475" i="16"/>
  <c r="R475" i="16"/>
  <c r="AC475" i="16"/>
  <c r="Q475" i="16"/>
  <c r="U475" i="16"/>
  <c r="M475" i="16"/>
  <c r="L475" i="16"/>
  <c r="AK475" i="16" s="1"/>
  <c r="Z475" i="16"/>
  <c r="P475" i="16"/>
  <c r="AB475" i="16"/>
  <c r="Y475" i="16"/>
  <c r="X475" i="16"/>
  <c r="T475" i="16"/>
  <c r="H475" i="16"/>
  <c r="AF389" i="16"/>
  <c r="X389" i="16"/>
  <c r="P389" i="16"/>
  <c r="Z389" i="16"/>
  <c r="Q389" i="16"/>
  <c r="AC389" i="16"/>
  <c r="S389" i="16"/>
  <c r="H389" i="16"/>
  <c r="Y389" i="16"/>
  <c r="N389" i="16"/>
  <c r="AE389" i="16"/>
  <c r="R389" i="16"/>
  <c r="U389" i="16"/>
  <c r="T389" i="16"/>
  <c r="AD389" i="16"/>
  <c r="M389" i="16"/>
  <c r="AA389" i="16"/>
  <c r="W389" i="16"/>
  <c r="AB389" i="16"/>
  <c r="V389" i="16"/>
  <c r="O389" i="16"/>
  <c r="L389" i="16"/>
  <c r="AK389" i="16" s="1"/>
  <c r="AD330" i="16"/>
  <c r="V330" i="16"/>
  <c r="N330" i="16"/>
  <c r="Z330" i="16"/>
  <c r="Q330" i="16"/>
  <c r="AA330" i="16"/>
  <c r="P330" i="16"/>
  <c r="W330" i="16"/>
  <c r="AE330" i="16"/>
  <c r="R330" i="16"/>
  <c r="AC330" i="16"/>
  <c r="O330" i="16"/>
  <c r="U330" i="16"/>
  <c r="H330" i="16"/>
  <c r="T330" i="16"/>
  <c r="AB330" i="16"/>
  <c r="Y330" i="16"/>
  <c r="AF330" i="16"/>
  <c r="S330" i="16"/>
  <c r="M330" i="16"/>
  <c r="L330" i="16"/>
  <c r="AK330" i="16" s="1"/>
  <c r="X330" i="16"/>
  <c r="AF71" i="16"/>
  <c r="X71" i="16"/>
  <c r="P71" i="16"/>
  <c r="AC71" i="16"/>
  <c r="T71" i="16"/>
  <c r="W71" i="16"/>
  <c r="M71" i="16"/>
  <c r="AB71" i="16"/>
  <c r="Q71" i="16"/>
  <c r="Z71" i="16"/>
  <c r="N71" i="16"/>
  <c r="S71" i="16"/>
  <c r="AA71" i="16"/>
  <c r="L71" i="16"/>
  <c r="AK71" i="16" s="1"/>
  <c r="AD71" i="16"/>
  <c r="V71" i="16"/>
  <c r="R71" i="16"/>
  <c r="O71" i="16"/>
  <c r="AE71" i="16"/>
  <c r="U71" i="16"/>
  <c r="Y71" i="16"/>
  <c r="H71" i="16"/>
  <c r="AE10" i="16"/>
  <c r="W10" i="16"/>
  <c r="O10" i="16"/>
  <c r="X10" i="16"/>
  <c r="N10" i="16"/>
  <c r="AF10" i="16"/>
  <c r="U10" i="16"/>
  <c r="AD10" i="16"/>
  <c r="S10" i="16"/>
  <c r="Z10" i="16"/>
  <c r="M10" i="16"/>
  <c r="AA10" i="16"/>
  <c r="V10" i="16"/>
  <c r="R10" i="16"/>
  <c r="Q10" i="16"/>
  <c r="AB10" i="16"/>
  <c r="P10" i="16"/>
  <c r="H10" i="16"/>
  <c r="AC10" i="16"/>
  <c r="L10" i="16"/>
  <c r="AK10" i="16" s="1"/>
  <c r="Y10" i="16"/>
  <c r="T10" i="16"/>
  <c r="AC11" i="16"/>
  <c r="U11" i="16"/>
  <c r="M11" i="16"/>
  <c r="Y11" i="16"/>
  <c r="P11" i="16"/>
  <c r="AA11" i="16"/>
  <c r="Q11" i="16"/>
  <c r="AD11" i="16"/>
  <c r="R11" i="16"/>
  <c r="W11" i="16"/>
  <c r="AF11" i="16"/>
  <c r="O11" i="16"/>
  <c r="AB11" i="16"/>
  <c r="L11" i="16"/>
  <c r="AK11" i="16" s="1"/>
  <c r="N11" i="16"/>
  <c r="Z11" i="16"/>
  <c r="T11" i="16"/>
  <c r="H11" i="16"/>
  <c r="AE11" i="16"/>
  <c r="X11" i="16"/>
  <c r="V11" i="16"/>
  <c r="S11" i="16"/>
  <c r="AD27" i="16"/>
  <c r="V27" i="16"/>
  <c r="N27" i="16"/>
  <c r="X27" i="16"/>
  <c r="O27" i="16"/>
  <c r="AC27" i="16"/>
  <c r="S27" i="16"/>
  <c r="H27" i="16"/>
  <c r="Y27" i="16"/>
  <c r="L27" i="16"/>
  <c r="AK27" i="16" s="1"/>
  <c r="Z27" i="16"/>
  <c r="AF27" i="16"/>
  <c r="R27" i="16"/>
  <c r="AA27" i="16"/>
  <c r="U27" i="16"/>
  <c r="Q27" i="16"/>
  <c r="P27" i="16"/>
  <c r="W27" i="16"/>
  <c r="M27" i="16"/>
  <c r="AE27" i="16"/>
  <c r="AB27" i="16"/>
  <c r="T27" i="16"/>
  <c r="M254" i="17" a="1"/>
  <c r="M144" i="17" a="1"/>
  <c r="M187" i="17" a="1"/>
  <c r="M71" i="17" a="1"/>
  <c r="M459" i="16" a="1"/>
  <c r="M487" i="16" a="1"/>
  <c r="M381" i="16" a="1"/>
  <c r="M401" i="16" a="1"/>
  <c r="M179" i="16" a="1"/>
  <c r="M445" i="16" a="1"/>
  <c r="M479" i="16" a="1"/>
  <c r="M169" i="16" a="1"/>
  <c r="M251" i="16" a="1"/>
  <c r="M431" i="16" a="1"/>
  <c r="M132" i="16" a="1"/>
  <c r="M114" i="16" a="1"/>
  <c r="M101" i="17" a="1"/>
  <c r="M81" i="17" a="1"/>
  <c r="M451" i="16" a="1"/>
  <c r="M124" i="17" a="1"/>
  <c r="M42" i="16" a="1"/>
  <c r="M32" i="16" a="1"/>
  <c r="M177" i="17" a="1"/>
  <c r="M167" i="17" a="1"/>
  <c r="M61" i="17" a="1"/>
  <c r="M363" i="16" a="1"/>
  <c r="M18" i="17" a="1"/>
  <c r="M104" i="16" a="1"/>
  <c r="M423" i="16" a="1"/>
  <c r="M221" i="16" a="1"/>
  <c r="M154" i="17" a="1"/>
  <c r="M353" i="16" a="1"/>
  <c r="M213" i="16" a="1"/>
  <c r="M296" i="16" a="1"/>
  <c r="M76" i="16" a="1"/>
  <c r="M200" i="17" a="1"/>
  <c r="M231" i="17" a="1"/>
  <c r="M134" i="17" a="1"/>
  <c r="M437" i="16" a="1"/>
  <c r="M60" i="16" a="1"/>
  <c r="M8" i="17" a="1"/>
  <c r="M345" i="16" a="1"/>
  <c r="M465" i="16" a="1"/>
  <c r="M371" i="16" a="1"/>
  <c r="M231" i="16" a="1"/>
  <c r="M94" i="16" a="1"/>
  <c r="M197" i="16" a="1"/>
  <c r="M327" i="16" a="1"/>
  <c r="M50" i="16" a="1"/>
  <c r="M68" i="16" a="1"/>
  <c r="M122" i="16" a="1"/>
  <c r="M241" i="17" a="1"/>
  <c r="M91" i="17" a="1"/>
  <c r="M335" i="16" a="1"/>
  <c r="M48" i="17" a="1"/>
  <c r="M306" i="16" a="1"/>
  <c r="M259" i="16" a="1"/>
  <c r="M84" i="16" a="1"/>
  <c r="M205" i="16" a="1"/>
  <c r="M221" i="17" a="1"/>
  <c r="M213" i="17" a="1"/>
  <c r="M473" i="16" a="1"/>
  <c r="M114" i="17" a="1"/>
  <c r="M314" i="16" a="1"/>
  <c r="M28" i="17" a="1"/>
  <c r="M38" i="17" a="1"/>
  <c r="M241" i="16" a="1"/>
  <c r="M387" i="16" a="1"/>
  <c r="M395" i="16" a="1"/>
  <c r="M187" i="16" a="1"/>
  <c r="G176" i="7" l="1"/>
  <c r="G53" i="7"/>
  <c r="G325" i="7"/>
  <c r="G190" i="7"/>
  <c r="M187" i="16"/>
  <c r="M395" i="16"/>
  <c r="M387" i="16"/>
  <c r="M241" i="16"/>
  <c r="M38" i="17"/>
  <c r="M28" i="17"/>
  <c r="M314" i="16"/>
  <c r="M114" i="17"/>
  <c r="M473" i="16"/>
  <c r="M213" i="17"/>
  <c r="M221" i="17"/>
  <c r="M205" i="16"/>
  <c r="M84" i="16"/>
  <c r="M259" i="16"/>
  <c r="M306" i="16"/>
  <c r="M48" i="17"/>
  <c r="M335" i="16"/>
  <c r="M91" i="17"/>
  <c r="M241" i="17"/>
  <c r="M122" i="16"/>
  <c r="M68" i="16"/>
  <c r="M50" i="16"/>
  <c r="M327" i="16"/>
  <c r="M197" i="16"/>
  <c r="M94" i="16"/>
  <c r="M231" i="16"/>
  <c r="M371" i="16"/>
  <c r="M465" i="16"/>
  <c r="M345" i="16"/>
  <c r="M8" i="17"/>
  <c r="M60" i="16"/>
  <c r="M437" i="16"/>
  <c r="M134" i="17"/>
  <c r="M231" i="17"/>
  <c r="M200" i="17"/>
  <c r="M76" i="16"/>
  <c r="M296" i="16"/>
  <c r="M213" i="16"/>
  <c r="M353" i="16"/>
  <c r="M154" i="17"/>
  <c r="M221" i="16"/>
  <c r="M423" i="16"/>
  <c r="M104" i="16"/>
  <c r="M18" i="17"/>
  <c r="M363" i="16"/>
  <c r="M61" i="17"/>
  <c r="M167" i="17"/>
  <c r="M177" i="17"/>
  <c r="M32" i="16"/>
  <c r="M42" i="16"/>
  <c r="M124" i="17"/>
  <c r="M451" i="16"/>
  <c r="M81" i="17"/>
  <c r="M101" i="17"/>
  <c r="M114" i="16"/>
  <c r="M132" i="16"/>
  <c r="M431" i="16"/>
  <c r="M251" i="16"/>
  <c r="M169" i="16"/>
  <c r="M479" i="16"/>
  <c r="M445" i="16"/>
  <c r="M179" i="16"/>
  <c r="M401" i="16"/>
  <c r="M381" i="16"/>
  <c r="M487" i="16"/>
  <c r="M459" i="16"/>
  <c r="M71" i="17"/>
  <c r="M187" i="17"/>
  <c r="M144" i="17"/>
  <c r="M254" i="17"/>
  <c r="G151" i="7"/>
  <c r="G52" i="7"/>
  <c r="G326" i="7"/>
  <c r="G99" i="7"/>
  <c r="G175" i="7"/>
  <c r="G150" i="7"/>
  <c r="G251" i="7"/>
  <c r="G250"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HEC</author>
  </authors>
  <commentList>
    <comment ref="E8" authorId="0" shapeId="0" xr:uid="{3CDEED5D-394D-4B20-A444-0F4F871EEE4F}">
      <text>
        <r>
          <rPr>
            <b/>
            <sz val="9"/>
            <color indexed="81"/>
            <rFont val="Tahoma"/>
            <family val="2"/>
          </rPr>
          <t xml:space="preserve">Pak : Note </t>
        </r>
        <r>
          <rPr>
            <b/>
            <sz val="9"/>
            <color indexed="81"/>
            <rFont val="돋움"/>
            <family val="3"/>
            <charset val="129"/>
          </rPr>
          <t>추가</t>
        </r>
        <r>
          <rPr>
            <sz val="9"/>
            <color indexed="81"/>
            <rFont val="Tahoma"/>
            <family val="2"/>
          </rPr>
          <t xml:space="preserve">
Rev.4</t>
        </r>
      </text>
    </comment>
    <comment ref="D98" authorId="0" shapeId="0" xr:uid="{4225FA48-72DA-48CE-8D53-E9B0D7761353}">
      <text>
        <r>
          <rPr>
            <b/>
            <sz val="9"/>
            <color indexed="81"/>
            <rFont val="Tahoma"/>
            <family val="2"/>
          </rPr>
          <t xml:space="preserve">Pak :
-4*D1*D1 </t>
        </r>
        <r>
          <rPr>
            <b/>
            <sz val="9"/>
            <color indexed="81"/>
            <rFont val="돋움"/>
            <family val="3"/>
            <charset val="129"/>
          </rPr>
          <t>추가</t>
        </r>
        <r>
          <rPr>
            <sz val="9"/>
            <color indexed="81"/>
            <rFont val="Tahoma"/>
            <family val="2"/>
          </rPr>
          <t xml:space="preserve">
</t>
        </r>
      </text>
    </comment>
    <comment ref="D99" authorId="0" shapeId="0" xr:uid="{7274A5A8-2B77-49C9-9C85-F197C264A249}">
      <text>
        <r>
          <rPr>
            <b/>
            <sz val="9"/>
            <color indexed="81"/>
            <rFont val="Tahoma"/>
            <family val="2"/>
          </rPr>
          <t xml:space="preserve">Pak :
-4*D1*D1 </t>
        </r>
        <r>
          <rPr>
            <b/>
            <sz val="9"/>
            <color indexed="81"/>
            <rFont val="돋움"/>
            <family val="3"/>
            <charset val="129"/>
          </rPr>
          <t>추가</t>
        </r>
      </text>
    </comment>
    <comment ref="E100" authorId="0" shapeId="0" xr:uid="{972A8003-6EAC-40D9-BB7E-A5091E6AE7C1}">
      <text>
        <r>
          <rPr>
            <b/>
            <sz val="9"/>
            <color indexed="81"/>
            <rFont val="Tahoma"/>
            <family val="2"/>
          </rPr>
          <t xml:space="preserve">Pak : </t>
        </r>
        <r>
          <rPr>
            <b/>
            <sz val="9"/>
            <color indexed="81"/>
            <rFont val="돋움"/>
            <family val="3"/>
            <charset val="129"/>
          </rPr>
          <t>항목</t>
        </r>
        <r>
          <rPr>
            <b/>
            <sz val="9"/>
            <color indexed="81"/>
            <rFont val="Tahoma"/>
            <family val="2"/>
          </rPr>
          <t xml:space="preserve"> </t>
        </r>
        <r>
          <rPr>
            <b/>
            <sz val="9"/>
            <color indexed="81"/>
            <rFont val="돋움"/>
            <family val="3"/>
            <charset val="129"/>
          </rPr>
          <t xml:space="preserve">추가
</t>
        </r>
        <r>
          <rPr>
            <sz val="9"/>
            <color indexed="81"/>
            <rFont val="Tahoma"/>
            <family val="2"/>
          </rPr>
          <t xml:space="preserve">
</t>
        </r>
      </text>
    </comment>
    <comment ref="N103" authorId="0" shapeId="0" xr:uid="{2735EE9C-1048-4875-815D-508F76F7FFBC}">
      <text>
        <r>
          <rPr>
            <b/>
            <sz val="9"/>
            <color indexed="81"/>
            <rFont val="Tahoma"/>
            <family val="2"/>
          </rPr>
          <t xml:space="preserve">Pak : Note </t>
        </r>
        <r>
          <rPr>
            <b/>
            <sz val="9"/>
            <color indexed="81"/>
            <rFont val="돋움"/>
            <family val="3"/>
            <charset val="129"/>
          </rPr>
          <t xml:space="preserve">추가
</t>
        </r>
        <r>
          <rPr>
            <b/>
            <sz val="9"/>
            <color indexed="81"/>
            <rFont val="Tahoma"/>
            <family val="2"/>
          </rPr>
          <t>Rev.4</t>
        </r>
      </text>
    </comment>
    <comment ref="E106" authorId="0" shapeId="0" xr:uid="{AB1EC415-9A15-4FB9-BA82-E3DEDC8F7DD8}">
      <text>
        <r>
          <rPr>
            <b/>
            <sz val="9"/>
            <color indexed="81"/>
            <rFont val="Tahoma"/>
            <family val="2"/>
          </rPr>
          <t xml:space="preserve">Pak : 
- Floor </t>
        </r>
        <r>
          <rPr>
            <b/>
            <sz val="9"/>
            <color indexed="81"/>
            <rFont val="돋움"/>
            <family val="3"/>
            <charset val="129"/>
          </rPr>
          <t>카테고리에서</t>
        </r>
        <r>
          <rPr>
            <b/>
            <sz val="9"/>
            <color indexed="81"/>
            <rFont val="Tahoma"/>
            <family val="2"/>
          </rPr>
          <t xml:space="preserve"> </t>
        </r>
        <r>
          <rPr>
            <b/>
            <sz val="9"/>
            <color indexed="81"/>
            <rFont val="돋움"/>
            <family val="3"/>
            <charset val="129"/>
          </rPr>
          <t xml:space="preserve">이동
</t>
        </r>
        <r>
          <rPr>
            <b/>
            <sz val="9"/>
            <color indexed="81"/>
            <rFont val="Tahoma"/>
            <family val="2"/>
          </rPr>
          <t xml:space="preserve">- </t>
        </r>
        <r>
          <rPr>
            <b/>
            <sz val="9"/>
            <color indexed="81"/>
            <rFont val="돋움"/>
            <family val="3"/>
            <charset val="129"/>
          </rPr>
          <t>물량수식</t>
        </r>
        <r>
          <rPr>
            <b/>
            <sz val="9"/>
            <color indexed="81"/>
            <rFont val="Tahoma"/>
            <family val="2"/>
          </rPr>
          <t xml:space="preserve"> </t>
        </r>
        <r>
          <rPr>
            <b/>
            <sz val="9"/>
            <color indexed="81"/>
            <rFont val="돋움"/>
            <family val="3"/>
            <charset val="129"/>
          </rPr>
          <t>수정</t>
        </r>
        <r>
          <rPr>
            <sz val="9"/>
            <color indexed="81"/>
            <rFont val="Tahoma"/>
            <family val="2"/>
          </rPr>
          <t xml:space="preserve">
</t>
        </r>
      </text>
    </comment>
    <comment ref="E110" authorId="0" shapeId="0" xr:uid="{783AF37F-F835-4D71-A4A2-E9E91CE8C90E}">
      <text>
        <r>
          <rPr>
            <b/>
            <sz val="9"/>
            <color indexed="81"/>
            <rFont val="Tahoma"/>
            <family val="2"/>
          </rPr>
          <t xml:space="preserve">Pak : </t>
        </r>
        <r>
          <rPr>
            <b/>
            <sz val="9"/>
            <color indexed="81"/>
            <rFont val="돋움"/>
            <family val="3"/>
            <charset val="129"/>
          </rPr>
          <t>항목</t>
        </r>
        <r>
          <rPr>
            <b/>
            <sz val="9"/>
            <color indexed="81"/>
            <rFont val="Tahoma"/>
            <family val="2"/>
          </rPr>
          <t xml:space="preserve"> </t>
        </r>
        <r>
          <rPr>
            <b/>
            <sz val="9"/>
            <color indexed="81"/>
            <rFont val="돋움"/>
            <family val="3"/>
            <charset val="129"/>
          </rPr>
          <t>추가</t>
        </r>
      </text>
    </comment>
    <comment ref="E111" authorId="0" shapeId="0" xr:uid="{8E8F8A76-4E7B-450C-BFA6-1CD720CB3289}">
      <text>
        <r>
          <rPr>
            <b/>
            <sz val="9"/>
            <color indexed="81"/>
            <rFont val="Tahoma"/>
            <family val="2"/>
          </rPr>
          <t xml:space="preserve">Pak : </t>
        </r>
        <r>
          <rPr>
            <b/>
            <sz val="9"/>
            <color indexed="81"/>
            <rFont val="돋움"/>
            <family val="3"/>
            <charset val="129"/>
          </rPr>
          <t>항목</t>
        </r>
        <r>
          <rPr>
            <b/>
            <sz val="9"/>
            <color indexed="81"/>
            <rFont val="Tahoma"/>
            <family val="2"/>
          </rPr>
          <t xml:space="preserve"> </t>
        </r>
        <r>
          <rPr>
            <b/>
            <sz val="9"/>
            <color indexed="81"/>
            <rFont val="돋움"/>
            <family val="3"/>
            <charset val="129"/>
          </rPr>
          <t>추가</t>
        </r>
        <r>
          <rPr>
            <sz val="9"/>
            <color indexed="81"/>
            <rFont val="Tahoma"/>
            <family val="2"/>
          </rPr>
          <t xml:space="preserve">
</t>
        </r>
      </text>
    </comment>
    <comment ref="E112" authorId="0" shapeId="0" xr:uid="{4B6123BA-600F-48BD-BC18-01D2B799ADFC}">
      <text>
        <r>
          <rPr>
            <b/>
            <sz val="9"/>
            <color indexed="81"/>
            <rFont val="Tahoma"/>
            <family val="2"/>
          </rPr>
          <t xml:space="preserve">Pak : </t>
        </r>
        <r>
          <rPr>
            <b/>
            <sz val="9"/>
            <color indexed="81"/>
            <rFont val="돋움"/>
            <family val="3"/>
            <charset val="129"/>
          </rPr>
          <t>항목</t>
        </r>
        <r>
          <rPr>
            <b/>
            <sz val="9"/>
            <color indexed="81"/>
            <rFont val="Tahoma"/>
            <family val="2"/>
          </rPr>
          <t xml:space="preserve"> </t>
        </r>
        <r>
          <rPr>
            <b/>
            <sz val="9"/>
            <color indexed="81"/>
            <rFont val="돋움"/>
            <family val="3"/>
            <charset val="129"/>
          </rPr>
          <t>추가</t>
        </r>
      </text>
    </comment>
    <comment ref="D141" authorId="0" shapeId="0" xr:uid="{0FB98577-DEB7-4044-B466-6CFF632D0934}">
      <text>
        <r>
          <rPr>
            <b/>
            <sz val="9"/>
            <color indexed="81"/>
            <rFont val="Tahoma"/>
            <family val="2"/>
          </rPr>
          <t xml:space="preserve">Pak :
-4*D1*D1 </t>
        </r>
        <r>
          <rPr>
            <b/>
            <sz val="9"/>
            <color indexed="81"/>
            <rFont val="돋움"/>
            <family val="3"/>
            <charset val="129"/>
          </rPr>
          <t>추가</t>
        </r>
        <r>
          <rPr>
            <sz val="9"/>
            <color indexed="81"/>
            <rFont val="Tahoma"/>
            <family val="2"/>
          </rPr>
          <t xml:space="preserve">
</t>
        </r>
      </text>
    </comment>
    <comment ref="D142" authorId="0" shapeId="0" xr:uid="{0C353294-FFF8-4B36-A69F-C98D915581DD}">
      <text>
        <r>
          <rPr>
            <b/>
            <sz val="9"/>
            <color indexed="81"/>
            <rFont val="Tahoma"/>
            <family val="2"/>
          </rPr>
          <t xml:space="preserve">Pak :
-4*D1*D1 </t>
        </r>
        <r>
          <rPr>
            <b/>
            <sz val="9"/>
            <color indexed="81"/>
            <rFont val="돋움"/>
            <family val="3"/>
            <charset val="129"/>
          </rPr>
          <t>추가</t>
        </r>
      </text>
    </comment>
    <comment ref="E143" authorId="0" shapeId="0" xr:uid="{602BEB9F-4560-45A7-975B-84C740DEF755}">
      <text>
        <r>
          <rPr>
            <b/>
            <sz val="9"/>
            <color indexed="81"/>
            <rFont val="Tahoma"/>
            <family val="2"/>
          </rPr>
          <t xml:space="preserve">Pak : </t>
        </r>
        <r>
          <rPr>
            <b/>
            <sz val="9"/>
            <color indexed="81"/>
            <rFont val="돋움"/>
            <family val="3"/>
            <charset val="129"/>
          </rPr>
          <t>항목</t>
        </r>
        <r>
          <rPr>
            <b/>
            <sz val="9"/>
            <color indexed="81"/>
            <rFont val="Tahoma"/>
            <family val="2"/>
          </rPr>
          <t xml:space="preserve"> </t>
        </r>
        <r>
          <rPr>
            <b/>
            <sz val="9"/>
            <color indexed="81"/>
            <rFont val="돋움"/>
            <family val="3"/>
            <charset val="129"/>
          </rPr>
          <t xml:space="preserve">추가
</t>
        </r>
        <r>
          <rPr>
            <sz val="9"/>
            <color indexed="81"/>
            <rFont val="Tahoma"/>
            <family val="2"/>
          </rPr>
          <t xml:space="preserve">
</t>
        </r>
      </text>
    </comment>
    <comment ref="E144" authorId="0" shapeId="0" xr:uid="{64AA640B-1858-4F2C-AC8F-2CEA5A30BE04}">
      <text>
        <r>
          <rPr>
            <b/>
            <sz val="9"/>
            <color indexed="81"/>
            <rFont val="Tahoma"/>
            <family val="2"/>
          </rPr>
          <t xml:space="preserve">Pak : </t>
        </r>
        <r>
          <rPr>
            <b/>
            <sz val="9"/>
            <color indexed="81"/>
            <rFont val="돋움"/>
            <family val="3"/>
            <charset val="129"/>
          </rPr>
          <t>항목</t>
        </r>
        <r>
          <rPr>
            <b/>
            <sz val="9"/>
            <color indexed="81"/>
            <rFont val="Tahoma"/>
            <family val="2"/>
          </rPr>
          <t xml:space="preserve"> </t>
        </r>
        <r>
          <rPr>
            <b/>
            <sz val="9"/>
            <color indexed="81"/>
            <rFont val="돋움"/>
            <family val="3"/>
            <charset val="129"/>
          </rPr>
          <t xml:space="preserve">추가
</t>
        </r>
        <r>
          <rPr>
            <sz val="9"/>
            <color indexed="81"/>
            <rFont val="Tahoma"/>
            <family val="2"/>
          </rPr>
          <t xml:space="preserve">
</t>
        </r>
      </text>
    </comment>
    <comment ref="E145" authorId="0" shapeId="0" xr:uid="{886AAF0C-FFF4-4E62-AFE3-E26CB1CA4705}">
      <text>
        <r>
          <rPr>
            <b/>
            <sz val="9"/>
            <color indexed="81"/>
            <rFont val="Tahoma"/>
            <family val="2"/>
          </rPr>
          <t xml:space="preserve">Pak : </t>
        </r>
        <r>
          <rPr>
            <b/>
            <sz val="9"/>
            <color indexed="81"/>
            <rFont val="돋움"/>
            <family val="3"/>
            <charset val="129"/>
          </rPr>
          <t>항목</t>
        </r>
        <r>
          <rPr>
            <b/>
            <sz val="9"/>
            <color indexed="81"/>
            <rFont val="Tahoma"/>
            <family val="2"/>
          </rPr>
          <t xml:space="preserve"> </t>
        </r>
        <r>
          <rPr>
            <b/>
            <sz val="9"/>
            <color indexed="81"/>
            <rFont val="돋움"/>
            <family val="3"/>
            <charset val="129"/>
          </rPr>
          <t xml:space="preserve">추가
</t>
        </r>
        <r>
          <rPr>
            <sz val="9"/>
            <color indexed="81"/>
            <rFont val="Tahoma"/>
            <family val="2"/>
          </rPr>
          <t xml:space="preserve">
</t>
        </r>
      </text>
    </comment>
    <comment ref="E151" authorId="0" shapeId="0" xr:uid="{78363243-04B9-46B2-A087-11297C747FB3}">
      <text>
        <r>
          <rPr>
            <b/>
            <sz val="9"/>
            <color indexed="81"/>
            <rFont val="Tahoma"/>
            <family val="2"/>
          </rPr>
          <t xml:space="preserve">Pak : 
- Floor </t>
        </r>
        <r>
          <rPr>
            <b/>
            <sz val="9"/>
            <color indexed="81"/>
            <rFont val="돋움"/>
            <family val="3"/>
            <charset val="129"/>
          </rPr>
          <t>카테고리에서</t>
        </r>
        <r>
          <rPr>
            <b/>
            <sz val="9"/>
            <color indexed="81"/>
            <rFont val="Tahoma"/>
            <family val="2"/>
          </rPr>
          <t xml:space="preserve"> </t>
        </r>
        <r>
          <rPr>
            <b/>
            <sz val="9"/>
            <color indexed="81"/>
            <rFont val="돋움"/>
            <family val="3"/>
            <charset val="129"/>
          </rPr>
          <t xml:space="preserve">이동
</t>
        </r>
        <r>
          <rPr>
            <b/>
            <sz val="9"/>
            <color indexed="81"/>
            <rFont val="Tahoma"/>
            <family val="2"/>
          </rPr>
          <t xml:space="preserve">- </t>
        </r>
        <r>
          <rPr>
            <b/>
            <sz val="9"/>
            <color indexed="81"/>
            <rFont val="돋움"/>
            <family val="3"/>
            <charset val="129"/>
          </rPr>
          <t>물량수식</t>
        </r>
        <r>
          <rPr>
            <b/>
            <sz val="9"/>
            <color indexed="81"/>
            <rFont val="Tahoma"/>
            <family val="2"/>
          </rPr>
          <t xml:space="preserve"> </t>
        </r>
        <r>
          <rPr>
            <b/>
            <sz val="9"/>
            <color indexed="81"/>
            <rFont val="돋움"/>
            <family val="3"/>
            <charset val="129"/>
          </rPr>
          <t>수정</t>
        </r>
        <r>
          <rPr>
            <sz val="9"/>
            <color indexed="81"/>
            <rFont val="Tahoma"/>
            <family val="2"/>
          </rPr>
          <t xml:space="preserve">
</t>
        </r>
      </text>
    </comment>
    <comment ref="E155" authorId="0" shapeId="0" xr:uid="{B88C94A5-3EDB-4EBF-A645-0A5D2D350CFE}">
      <text>
        <r>
          <rPr>
            <b/>
            <sz val="9"/>
            <color indexed="81"/>
            <rFont val="Tahoma"/>
            <family val="2"/>
          </rPr>
          <t xml:space="preserve">Pak : </t>
        </r>
        <r>
          <rPr>
            <b/>
            <sz val="9"/>
            <color indexed="81"/>
            <rFont val="돋움"/>
            <family val="3"/>
            <charset val="129"/>
          </rPr>
          <t>항목</t>
        </r>
        <r>
          <rPr>
            <b/>
            <sz val="9"/>
            <color indexed="81"/>
            <rFont val="Tahoma"/>
            <family val="2"/>
          </rPr>
          <t xml:space="preserve"> </t>
        </r>
        <r>
          <rPr>
            <b/>
            <sz val="9"/>
            <color indexed="81"/>
            <rFont val="돋움"/>
            <family val="3"/>
            <charset val="129"/>
          </rPr>
          <t>추가</t>
        </r>
      </text>
    </comment>
    <comment ref="E156" authorId="0" shapeId="0" xr:uid="{439D1BC9-B43B-436C-8D47-491867F03EE4}">
      <text>
        <r>
          <rPr>
            <b/>
            <sz val="9"/>
            <color indexed="81"/>
            <rFont val="Tahoma"/>
            <family val="2"/>
          </rPr>
          <t xml:space="preserve">Pak : </t>
        </r>
        <r>
          <rPr>
            <b/>
            <sz val="9"/>
            <color indexed="81"/>
            <rFont val="돋움"/>
            <family val="3"/>
            <charset val="129"/>
          </rPr>
          <t>항목</t>
        </r>
        <r>
          <rPr>
            <b/>
            <sz val="9"/>
            <color indexed="81"/>
            <rFont val="Tahoma"/>
            <family val="2"/>
          </rPr>
          <t xml:space="preserve"> </t>
        </r>
        <r>
          <rPr>
            <b/>
            <sz val="9"/>
            <color indexed="81"/>
            <rFont val="돋움"/>
            <family val="3"/>
            <charset val="129"/>
          </rPr>
          <t>추가</t>
        </r>
        <r>
          <rPr>
            <sz val="9"/>
            <color indexed="81"/>
            <rFont val="Tahoma"/>
            <family val="2"/>
          </rPr>
          <t xml:space="preserve">
</t>
        </r>
      </text>
    </comment>
    <comment ref="E157" authorId="0" shapeId="0" xr:uid="{2B1E3AA3-388C-4B8E-B9F5-D8339CEC81F5}">
      <text>
        <r>
          <rPr>
            <b/>
            <sz val="9"/>
            <color indexed="81"/>
            <rFont val="Tahoma"/>
            <family val="2"/>
          </rPr>
          <t xml:space="preserve">Pak : </t>
        </r>
        <r>
          <rPr>
            <b/>
            <sz val="9"/>
            <color indexed="81"/>
            <rFont val="돋움"/>
            <family val="3"/>
            <charset val="129"/>
          </rPr>
          <t>항목</t>
        </r>
        <r>
          <rPr>
            <b/>
            <sz val="9"/>
            <color indexed="81"/>
            <rFont val="Tahoma"/>
            <family val="2"/>
          </rPr>
          <t xml:space="preserve"> </t>
        </r>
        <r>
          <rPr>
            <b/>
            <sz val="9"/>
            <color indexed="81"/>
            <rFont val="돋움"/>
            <family val="3"/>
            <charset val="129"/>
          </rPr>
          <t>추가</t>
        </r>
      </text>
    </comment>
    <comment ref="E190" authorId="0" shapeId="0" xr:uid="{8D2C7A8F-314A-461A-9471-3A18BA5BACE8}">
      <text>
        <r>
          <rPr>
            <b/>
            <sz val="9"/>
            <color indexed="81"/>
            <rFont val="Tahoma"/>
            <family val="2"/>
          </rPr>
          <t xml:space="preserve">Pak : </t>
        </r>
        <r>
          <rPr>
            <b/>
            <sz val="9"/>
            <color indexed="81"/>
            <rFont val="돋움"/>
            <family val="3"/>
            <charset val="129"/>
          </rPr>
          <t>항목</t>
        </r>
        <r>
          <rPr>
            <b/>
            <sz val="9"/>
            <color indexed="81"/>
            <rFont val="Tahoma"/>
            <family val="2"/>
          </rPr>
          <t xml:space="preserve"> </t>
        </r>
        <r>
          <rPr>
            <b/>
            <sz val="9"/>
            <color indexed="81"/>
            <rFont val="돋움"/>
            <family val="3"/>
            <charset val="129"/>
          </rPr>
          <t xml:space="preserve">추가
</t>
        </r>
        <r>
          <rPr>
            <sz val="9"/>
            <color indexed="81"/>
            <rFont val="Tahoma"/>
            <family val="2"/>
          </rPr>
          <t>*Wall</t>
        </r>
        <r>
          <rPr>
            <sz val="9"/>
            <color indexed="81"/>
            <rFont val="돋움"/>
            <family val="3"/>
            <charset val="129"/>
          </rPr>
          <t>에</t>
        </r>
        <r>
          <rPr>
            <sz val="9"/>
            <color indexed="81"/>
            <rFont val="Tahoma"/>
            <family val="2"/>
          </rPr>
          <t xml:space="preserve"> </t>
        </r>
        <r>
          <rPr>
            <sz val="9"/>
            <color indexed="81"/>
            <rFont val="돋움"/>
            <family val="3"/>
            <charset val="129"/>
          </rPr>
          <t>대한</t>
        </r>
        <r>
          <rPr>
            <sz val="9"/>
            <color indexed="81"/>
            <rFont val="Tahoma"/>
            <family val="2"/>
          </rPr>
          <t xml:space="preserve"> Protection </t>
        </r>
        <r>
          <rPr>
            <sz val="9"/>
            <color indexed="81"/>
            <rFont val="돋움"/>
            <family val="3"/>
            <charset val="129"/>
          </rPr>
          <t>미고려</t>
        </r>
        <r>
          <rPr>
            <sz val="9"/>
            <color indexed="81"/>
            <rFont val="Tahoma"/>
            <family val="2"/>
          </rPr>
          <t xml:space="preserve">
</t>
        </r>
      </text>
    </comment>
    <comment ref="D195" authorId="0" shapeId="0" xr:uid="{37CBD764-5745-40EE-9E29-DCC8673E00E5}">
      <text>
        <r>
          <rPr>
            <b/>
            <sz val="9"/>
            <color indexed="81"/>
            <rFont val="Tahoma"/>
            <family val="2"/>
          </rPr>
          <t xml:space="preserve">Pak : </t>
        </r>
        <r>
          <rPr>
            <b/>
            <sz val="9"/>
            <color indexed="81"/>
            <rFont val="돋움"/>
            <family val="3"/>
            <charset val="129"/>
          </rPr>
          <t>수식</t>
        </r>
        <r>
          <rPr>
            <b/>
            <sz val="9"/>
            <color indexed="81"/>
            <rFont val="Tahoma"/>
            <family val="2"/>
          </rPr>
          <t xml:space="preserve"> </t>
        </r>
        <r>
          <rPr>
            <b/>
            <sz val="9"/>
            <color indexed="81"/>
            <rFont val="돋움"/>
            <family val="3"/>
            <charset val="129"/>
          </rPr>
          <t>수정</t>
        </r>
        <r>
          <rPr>
            <b/>
            <sz val="9"/>
            <color indexed="81"/>
            <rFont val="Tahoma"/>
            <family val="2"/>
          </rPr>
          <t xml:space="preserve"> R4(05.02)
</t>
        </r>
      </text>
    </comment>
    <comment ref="D196" authorId="0" shapeId="0" xr:uid="{4AD59EFC-E026-4FB8-BB56-3F200A4713E3}">
      <text>
        <r>
          <rPr>
            <b/>
            <sz val="9"/>
            <color indexed="81"/>
            <rFont val="Tahoma"/>
            <family val="2"/>
          </rPr>
          <t xml:space="preserve">Pak : </t>
        </r>
        <r>
          <rPr>
            <b/>
            <sz val="9"/>
            <color indexed="81"/>
            <rFont val="돋움"/>
            <family val="3"/>
            <charset val="129"/>
          </rPr>
          <t>수식</t>
        </r>
        <r>
          <rPr>
            <b/>
            <sz val="9"/>
            <color indexed="81"/>
            <rFont val="Tahoma"/>
            <family val="2"/>
          </rPr>
          <t xml:space="preserve"> </t>
        </r>
        <r>
          <rPr>
            <b/>
            <sz val="9"/>
            <color indexed="81"/>
            <rFont val="돋움"/>
            <family val="3"/>
            <charset val="129"/>
          </rPr>
          <t>수정</t>
        </r>
        <r>
          <rPr>
            <b/>
            <sz val="9"/>
            <color indexed="81"/>
            <rFont val="Tahoma"/>
            <family val="2"/>
          </rPr>
          <t xml:space="preserve"> R4(05.02)
</t>
        </r>
      </text>
    </comment>
    <comment ref="D197" authorId="0" shapeId="0" xr:uid="{959833C9-CB0D-42C8-BDC0-3D3449F332D8}">
      <text>
        <r>
          <rPr>
            <b/>
            <sz val="9"/>
            <color indexed="81"/>
            <rFont val="Tahoma"/>
            <family val="2"/>
          </rPr>
          <t xml:space="preserve">Pak : </t>
        </r>
        <r>
          <rPr>
            <b/>
            <sz val="9"/>
            <color indexed="81"/>
            <rFont val="돋움"/>
            <family val="3"/>
            <charset val="129"/>
          </rPr>
          <t>수식</t>
        </r>
        <r>
          <rPr>
            <b/>
            <sz val="9"/>
            <color indexed="81"/>
            <rFont val="Tahoma"/>
            <family val="2"/>
          </rPr>
          <t xml:space="preserve"> </t>
        </r>
        <r>
          <rPr>
            <b/>
            <sz val="9"/>
            <color indexed="81"/>
            <rFont val="돋움"/>
            <family val="3"/>
            <charset val="129"/>
          </rPr>
          <t>수정</t>
        </r>
        <r>
          <rPr>
            <b/>
            <sz val="9"/>
            <color indexed="81"/>
            <rFont val="Tahoma"/>
            <family val="2"/>
          </rPr>
          <t xml:space="preserve"> R4(05.02)
</t>
        </r>
      </text>
    </comment>
    <comment ref="D214" authorId="0" shapeId="0" xr:uid="{A477C08E-5A71-4844-947A-5E0A074EA99A}">
      <text>
        <r>
          <rPr>
            <b/>
            <sz val="9"/>
            <color indexed="81"/>
            <rFont val="Tahoma"/>
            <family val="2"/>
          </rPr>
          <t xml:space="preserve">Pak : </t>
        </r>
        <r>
          <rPr>
            <b/>
            <sz val="9"/>
            <color indexed="81"/>
            <rFont val="돋움"/>
            <family val="3"/>
            <charset val="129"/>
          </rPr>
          <t>수식</t>
        </r>
        <r>
          <rPr>
            <b/>
            <sz val="9"/>
            <color indexed="81"/>
            <rFont val="Tahoma"/>
            <family val="2"/>
          </rPr>
          <t xml:space="preserve"> </t>
        </r>
        <r>
          <rPr>
            <b/>
            <sz val="9"/>
            <color indexed="81"/>
            <rFont val="돋움"/>
            <family val="3"/>
            <charset val="129"/>
          </rPr>
          <t>수정</t>
        </r>
        <r>
          <rPr>
            <b/>
            <sz val="9"/>
            <color indexed="81"/>
            <rFont val="Tahoma"/>
            <family val="2"/>
          </rPr>
          <t xml:space="preserve"> R4(05.02)</t>
        </r>
        <r>
          <rPr>
            <sz val="9"/>
            <color indexed="81"/>
            <rFont val="Tahoma"/>
            <family val="2"/>
          </rPr>
          <t xml:space="preserve">
</t>
        </r>
      </text>
    </comment>
    <comment ref="E215" authorId="0" shapeId="0" xr:uid="{B565F47A-9AB4-490F-A537-BAD58D7A4307}">
      <text>
        <r>
          <rPr>
            <b/>
            <sz val="9"/>
            <color indexed="81"/>
            <rFont val="Tahoma"/>
            <family val="2"/>
          </rPr>
          <t xml:space="preserve">Pak : </t>
        </r>
        <r>
          <rPr>
            <b/>
            <sz val="9"/>
            <color indexed="81"/>
            <rFont val="돋움"/>
            <family val="3"/>
            <charset val="129"/>
          </rPr>
          <t>항목</t>
        </r>
        <r>
          <rPr>
            <b/>
            <sz val="9"/>
            <color indexed="81"/>
            <rFont val="Tahoma"/>
            <family val="2"/>
          </rPr>
          <t xml:space="preserve"> </t>
        </r>
        <r>
          <rPr>
            <b/>
            <sz val="9"/>
            <color indexed="81"/>
            <rFont val="돋움"/>
            <family val="3"/>
            <charset val="129"/>
          </rPr>
          <t>추가</t>
        </r>
        <r>
          <rPr>
            <b/>
            <sz val="9"/>
            <color indexed="81"/>
            <rFont val="Tahoma"/>
            <family val="2"/>
          </rPr>
          <t xml:space="preserve">
</t>
        </r>
      </text>
    </comment>
    <comment ref="D219" authorId="0" shapeId="0" xr:uid="{7FE0A0BE-CF2C-4365-99C6-42EB63DC2E1E}">
      <text>
        <r>
          <rPr>
            <b/>
            <sz val="9"/>
            <color indexed="81"/>
            <rFont val="Tahoma"/>
            <family val="2"/>
          </rPr>
          <t xml:space="preserve">Pak : </t>
        </r>
        <r>
          <rPr>
            <b/>
            <sz val="9"/>
            <color indexed="81"/>
            <rFont val="돋움"/>
            <family val="3"/>
            <charset val="129"/>
          </rPr>
          <t>수식</t>
        </r>
        <r>
          <rPr>
            <b/>
            <sz val="9"/>
            <color indexed="81"/>
            <rFont val="Tahoma"/>
            <family val="2"/>
          </rPr>
          <t xml:space="preserve"> </t>
        </r>
        <r>
          <rPr>
            <b/>
            <sz val="9"/>
            <color indexed="81"/>
            <rFont val="돋움"/>
            <family val="3"/>
            <charset val="129"/>
          </rPr>
          <t>수정</t>
        </r>
        <r>
          <rPr>
            <b/>
            <sz val="9"/>
            <color indexed="81"/>
            <rFont val="Tahoma"/>
            <family val="2"/>
          </rPr>
          <t xml:space="preserve"> R4(05.02)
</t>
        </r>
      </text>
    </comment>
    <comment ref="D220" authorId="0" shapeId="0" xr:uid="{B27A698B-47BC-4FE9-A131-BCCDC60C021F}">
      <text>
        <r>
          <rPr>
            <b/>
            <sz val="9"/>
            <color indexed="81"/>
            <rFont val="Tahoma"/>
            <family val="2"/>
          </rPr>
          <t xml:space="preserve">Pak : </t>
        </r>
        <r>
          <rPr>
            <b/>
            <sz val="9"/>
            <color indexed="81"/>
            <rFont val="돋움"/>
            <family val="3"/>
            <charset val="129"/>
          </rPr>
          <t>수식</t>
        </r>
        <r>
          <rPr>
            <b/>
            <sz val="9"/>
            <color indexed="81"/>
            <rFont val="Tahoma"/>
            <family val="2"/>
          </rPr>
          <t xml:space="preserve"> </t>
        </r>
        <r>
          <rPr>
            <b/>
            <sz val="9"/>
            <color indexed="81"/>
            <rFont val="돋움"/>
            <family val="3"/>
            <charset val="129"/>
          </rPr>
          <t>수정</t>
        </r>
        <r>
          <rPr>
            <b/>
            <sz val="9"/>
            <color indexed="81"/>
            <rFont val="Tahoma"/>
            <family val="2"/>
          </rPr>
          <t xml:space="preserve"> R4(05.02)
</t>
        </r>
      </text>
    </comment>
    <comment ref="E221" authorId="0" shapeId="0" xr:uid="{56CC01E7-1594-4D8B-A495-E1F7414A769B}">
      <text>
        <r>
          <rPr>
            <b/>
            <sz val="9"/>
            <color indexed="81"/>
            <rFont val="Tahoma"/>
            <family val="2"/>
          </rPr>
          <t xml:space="preserve">Pak : </t>
        </r>
        <r>
          <rPr>
            <b/>
            <sz val="9"/>
            <color indexed="81"/>
            <rFont val="돋움"/>
            <family val="3"/>
            <charset val="129"/>
          </rPr>
          <t>항목</t>
        </r>
        <r>
          <rPr>
            <b/>
            <sz val="9"/>
            <color indexed="81"/>
            <rFont val="Tahoma"/>
            <family val="2"/>
          </rPr>
          <t xml:space="preserve"> </t>
        </r>
        <r>
          <rPr>
            <b/>
            <sz val="9"/>
            <color indexed="81"/>
            <rFont val="돋움"/>
            <family val="3"/>
            <charset val="129"/>
          </rPr>
          <t>추가</t>
        </r>
        <r>
          <rPr>
            <b/>
            <sz val="9"/>
            <color indexed="81"/>
            <rFont val="Tahoma"/>
            <family val="2"/>
          </rPr>
          <t xml:space="preserve">
</t>
        </r>
      </text>
    </comment>
    <comment ref="E245" authorId="0" shapeId="0" xr:uid="{AD983334-B336-440B-9904-19EF2FDCDEE7}">
      <text>
        <r>
          <rPr>
            <b/>
            <sz val="9"/>
            <color indexed="81"/>
            <rFont val="Tahoma"/>
            <family val="2"/>
          </rPr>
          <t xml:space="preserve">Pak : </t>
        </r>
        <r>
          <rPr>
            <b/>
            <sz val="9"/>
            <color indexed="81"/>
            <rFont val="돋움"/>
            <family val="3"/>
            <charset val="129"/>
          </rPr>
          <t>슬라브두께를</t>
        </r>
        <r>
          <rPr>
            <b/>
            <sz val="9"/>
            <color indexed="81"/>
            <rFont val="Tahoma"/>
            <family val="2"/>
          </rPr>
          <t xml:space="preserve"> </t>
        </r>
        <r>
          <rPr>
            <b/>
            <sz val="9"/>
            <color indexed="81"/>
            <rFont val="돋움"/>
            <family val="3"/>
            <charset val="129"/>
          </rPr>
          <t>포함한</t>
        </r>
        <r>
          <rPr>
            <b/>
            <sz val="9"/>
            <color indexed="81"/>
            <rFont val="Tahoma"/>
            <family val="2"/>
          </rPr>
          <t xml:space="preserve"> H</t>
        </r>
        <r>
          <rPr>
            <b/>
            <sz val="9"/>
            <color indexed="81"/>
            <rFont val="돋움"/>
            <family val="3"/>
            <charset val="129"/>
          </rPr>
          <t>로</t>
        </r>
        <r>
          <rPr>
            <b/>
            <sz val="9"/>
            <color indexed="81"/>
            <rFont val="Tahoma"/>
            <family val="2"/>
          </rPr>
          <t xml:space="preserve"> </t>
        </r>
        <r>
          <rPr>
            <b/>
            <sz val="9"/>
            <color indexed="81"/>
            <rFont val="돋움"/>
            <family val="3"/>
            <charset val="129"/>
          </rPr>
          <t>변경</t>
        </r>
        <r>
          <rPr>
            <sz val="9"/>
            <color indexed="81"/>
            <rFont val="Tahoma"/>
            <family val="2"/>
          </rPr>
          <t xml:space="preserve">
</t>
        </r>
      </text>
    </comment>
    <comment ref="L245" authorId="0" shapeId="0" xr:uid="{81E6C985-F360-4FF0-8103-556130666743}">
      <text>
        <r>
          <rPr>
            <b/>
            <sz val="9"/>
            <color indexed="81"/>
            <rFont val="Tahoma"/>
            <family val="2"/>
          </rPr>
          <t>R4: Length =&gt; Depth</t>
        </r>
      </text>
    </comment>
    <comment ref="E256" authorId="0" shapeId="0" xr:uid="{31D8E4D9-02AD-4BAB-8B1F-65F66732A51D}">
      <text>
        <r>
          <rPr>
            <b/>
            <sz val="9"/>
            <color indexed="81"/>
            <rFont val="Tahoma"/>
            <family val="2"/>
          </rPr>
          <t xml:space="preserve">Pak : </t>
        </r>
        <r>
          <rPr>
            <b/>
            <sz val="9"/>
            <color indexed="81"/>
            <rFont val="돋움"/>
            <family val="3"/>
            <charset val="129"/>
          </rPr>
          <t>슬라브두께를</t>
        </r>
        <r>
          <rPr>
            <b/>
            <sz val="9"/>
            <color indexed="81"/>
            <rFont val="Tahoma"/>
            <family val="2"/>
          </rPr>
          <t xml:space="preserve"> </t>
        </r>
        <r>
          <rPr>
            <b/>
            <sz val="9"/>
            <color indexed="81"/>
            <rFont val="돋움"/>
            <family val="3"/>
            <charset val="129"/>
          </rPr>
          <t>포함한</t>
        </r>
        <r>
          <rPr>
            <b/>
            <sz val="9"/>
            <color indexed="81"/>
            <rFont val="Tahoma"/>
            <family val="2"/>
          </rPr>
          <t xml:space="preserve"> H</t>
        </r>
        <r>
          <rPr>
            <b/>
            <sz val="9"/>
            <color indexed="81"/>
            <rFont val="돋움"/>
            <family val="3"/>
            <charset val="129"/>
          </rPr>
          <t>로</t>
        </r>
        <r>
          <rPr>
            <b/>
            <sz val="9"/>
            <color indexed="81"/>
            <rFont val="Tahoma"/>
            <family val="2"/>
          </rPr>
          <t xml:space="preserve"> </t>
        </r>
        <r>
          <rPr>
            <b/>
            <sz val="9"/>
            <color indexed="81"/>
            <rFont val="돋움"/>
            <family val="3"/>
            <charset val="129"/>
          </rPr>
          <t>변경</t>
        </r>
        <r>
          <rPr>
            <sz val="9"/>
            <color indexed="81"/>
            <rFont val="Tahoma"/>
            <family val="2"/>
          </rPr>
          <t xml:space="preserve">
</t>
        </r>
      </text>
    </comment>
    <comment ref="L256" authorId="0" shapeId="0" xr:uid="{4AD11FD4-D89D-40E0-98A2-C9DB50FA1BD4}">
      <text>
        <r>
          <rPr>
            <b/>
            <sz val="9"/>
            <color indexed="81"/>
            <rFont val="Tahoma"/>
            <family val="2"/>
          </rPr>
          <t>R4: Length =&gt; Depth</t>
        </r>
      </text>
    </comment>
    <comment ref="E289" authorId="0" shapeId="0" xr:uid="{651F933E-0AED-4364-B474-8017A05C96BB}">
      <text>
        <r>
          <rPr>
            <b/>
            <sz val="9"/>
            <color indexed="81"/>
            <rFont val="Tahoma"/>
            <family val="2"/>
          </rPr>
          <t xml:space="preserve">Pak : </t>
        </r>
        <r>
          <rPr>
            <b/>
            <sz val="9"/>
            <color indexed="81"/>
            <rFont val="돋움"/>
            <family val="3"/>
            <charset val="129"/>
          </rPr>
          <t>슬라브</t>
        </r>
        <r>
          <rPr>
            <b/>
            <sz val="9"/>
            <color indexed="81"/>
            <rFont val="Tahoma"/>
            <family val="2"/>
          </rPr>
          <t xml:space="preserve"> </t>
        </r>
        <r>
          <rPr>
            <b/>
            <sz val="9"/>
            <color indexed="81"/>
            <rFont val="돋움"/>
            <family val="3"/>
            <charset val="129"/>
          </rPr>
          <t>두께</t>
        </r>
        <r>
          <rPr>
            <b/>
            <sz val="9"/>
            <color indexed="81"/>
            <rFont val="Tahoma"/>
            <family val="2"/>
          </rPr>
          <t xml:space="preserve"> </t>
        </r>
        <r>
          <rPr>
            <b/>
            <sz val="9"/>
            <color indexed="81"/>
            <rFont val="돋움"/>
            <family val="3"/>
            <charset val="129"/>
          </rPr>
          <t>포함한</t>
        </r>
        <r>
          <rPr>
            <b/>
            <sz val="9"/>
            <color indexed="81"/>
            <rFont val="Tahoma"/>
            <family val="2"/>
          </rPr>
          <t xml:space="preserve"> B</t>
        </r>
        <r>
          <rPr>
            <b/>
            <sz val="9"/>
            <color indexed="81"/>
            <rFont val="돋움"/>
            <family val="3"/>
            <charset val="129"/>
          </rPr>
          <t>로</t>
        </r>
        <r>
          <rPr>
            <b/>
            <sz val="9"/>
            <color indexed="81"/>
            <rFont val="Tahoma"/>
            <family val="2"/>
          </rPr>
          <t xml:space="preserve"> </t>
        </r>
        <r>
          <rPr>
            <b/>
            <sz val="9"/>
            <color indexed="81"/>
            <rFont val="돋움"/>
            <family val="3"/>
            <charset val="129"/>
          </rPr>
          <t>변경</t>
        </r>
        <r>
          <rPr>
            <b/>
            <sz val="9"/>
            <color indexed="81"/>
            <rFont val="Tahoma"/>
            <family val="2"/>
          </rPr>
          <t xml:space="preserve"> R4(05.02)</t>
        </r>
      </text>
    </comment>
    <comment ref="E299" authorId="0" shapeId="0" xr:uid="{4988294C-4F22-4D1A-9C0D-7E8B607C9EE2}">
      <text>
        <r>
          <rPr>
            <b/>
            <sz val="9"/>
            <color indexed="81"/>
            <rFont val="Tahoma"/>
            <family val="2"/>
          </rPr>
          <t xml:space="preserve">Pak : </t>
        </r>
        <r>
          <rPr>
            <b/>
            <sz val="9"/>
            <color indexed="81"/>
            <rFont val="돋움"/>
            <family val="3"/>
            <charset val="129"/>
          </rPr>
          <t>슬라브</t>
        </r>
        <r>
          <rPr>
            <b/>
            <sz val="9"/>
            <color indexed="81"/>
            <rFont val="Tahoma"/>
            <family val="2"/>
          </rPr>
          <t xml:space="preserve"> </t>
        </r>
        <r>
          <rPr>
            <b/>
            <sz val="9"/>
            <color indexed="81"/>
            <rFont val="돋움"/>
            <family val="3"/>
            <charset val="129"/>
          </rPr>
          <t>두께</t>
        </r>
        <r>
          <rPr>
            <b/>
            <sz val="9"/>
            <color indexed="81"/>
            <rFont val="Tahoma"/>
            <family val="2"/>
          </rPr>
          <t xml:space="preserve"> </t>
        </r>
        <r>
          <rPr>
            <b/>
            <sz val="9"/>
            <color indexed="81"/>
            <rFont val="돋움"/>
            <family val="3"/>
            <charset val="129"/>
          </rPr>
          <t>포함한</t>
        </r>
        <r>
          <rPr>
            <b/>
            <sz val="9"/>
            <color indexed="81"/>
            <rFont val="Tahoma"/>
            <family val="2"/>
          </rPr>
          <t xml:space="preserve"> B</t>
        </r>
        <r>
          <rPr>
            <b/>
            <sz val="9"/>
            <color indexed="81"/>
            <rFont val="돋움"/>
            <family val="3"/>
            <charset val="129"/>
          </rPr>
          <t>로</t>
        </r>
        <r>
          <rPr>
            <b/>
            <sz val="9"/>
            <color indexed="81"/>
            <rFont val="Tahoma"/>
            <family val="2"/>
          </rPr>
          <t xml:space="preserve"> </t>
        </r>
        <r>
          <rPr>
            <b/>
            <sz val="9"/>
            <color indexed="81"/>
            <rFont val="돋움"/>
            <family val="3"/>
            <charset val="129"/>
          </rPr>
          <t>변경</t>
        </r>
        <r>
          <rPr>
            <b/>
            <sz val="9"/>
            <color indexed="81"/>
            <rFont val="Tahoma"/>
            <family val="2"/>
          </rPr>
          <t xml:space="preserve"> R4(05.02)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tc={76E20A84-5573-4A66-A95D-B44F8CAFB43B}</author>
  </authors>
  <commentList>
    <comment ref="G397" authorId="0" shapeId="0" xr:uid="{76E20A84-5573-4A66-A95D-B44F8CAFB43B}">
      <text>
        <t>[스레드 댓글]
사용 중인 버전의 Excel에서 이 스레드 댓글을 읽을 수 있지만 파일을 이후 버전의 Excel에서 열면 편집 내용이 모두 제거됩니다. 자세한 정보: https://go.microsoft.com/fwlink/?linkid=870924.
댓글:
    - Generic Model탭에 Chain Link 내용 없음
- 패밀리에 L, H 매개변수가 없음</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<sst xmlns="http://schemas.openxmlformats.org/spreadsheetml/2006/main" count="75944" uniqueCount="9734">
  <si>
    <t>[Family 작성 및 적용 규칙]</t>
    <phoneticPr fontId="4" type="noConversion"/>
  </si>
  <si>
    <t>No.</t>
    <phoneticPr fontId="4" type="noConversion"/>
  </si>
  <si>
    <t>Item</t>
    <phoneticPr fontId="4" type="noConversion"/>
  </si>
  <si>
    <t>협력사 작업 기준 (협력사 배포) -실행</t>
    <phoneticPr fontId="4" type="noConversion"/>
  </si>
  <si>
    <t>본사, 팀 내부 기준 (실행)</t>
    <phoneticPr fontId="4" type="noConversion"/>
  </si>
  <si>
    <t>본사, 팀 내부 기준 (입찰/기본)</t>
    <phoneticPr fontId="4" type="noConversion"/>
  </si>
  <si>
    <t>비고</t>
    <phoneticPr fontId="4" type="noConversion"/>
  </si>
  <si>
    <t>General</t>
    <phoneticPr fontId="4" type="noConversion"/>
  </si>
  <si>
    <t>Family Name
: 모델 Family Name - 패밀리 리스트 Family Name</t>
    <phoneticPr fontId="4" type="noConversion"/>
  </si>
  <si>
    <t xml:space="preserve">▶ 모델상의 Family Name - Family List의 Family Name 반드시 일치
* Family Name 추가 또는 변경 필요 시, HEC 담당자의 검토 및 승인 필수 </t>
    <phoneticPr fontId="4" type="noConversion"/>
  </si>
  <si>
    <t xml:space="preserve">▶ 모델상의 Family Name - Family List의 Family Name 반드시 일치
* BIM협력사가 Family List의 Family Name 추가 또는 변경 필요 시, 반드시 HEC BIM Manager의 검토 및 승인 필수 
</t>
    <phoneticPr fontId="4" type="noConversion"/>
  </si>
  <si>
    <t>▶ 실행과 동일</t>
    <phoneticPr fontId="4" type="noConversion"/>
  </si>
  <si>
    <t>Manual 2.4 참조</t>
    <phoneticPr fontId="4" type="noConversion"/>
  </si>
  <si>
    <t>Family List,
Family Name 명명 체계</t>
    <phoneticPr fontId="4" type="noConversion"/>
  </si>
  <si>
    <t>▶ HEC Family List의 Family Name 명명 체계 준수
- Lv1 : Family Category 1단계
- LV2 : Family Category 2단계, 
            Standard Hierarchy
- Lv3 : □  / 팀 표준 설계 정보 (Large)
- Lv4 : ▶  / 팀 표준 설계 정보 (Middle, Small)
- Lv5 : 동일 WM Group
- Lv6 : 사용자 추가 정보
※ Lv5까지의 Full Family Name 반드시 준수</t>
    <phoneticPr fontId="4" type="noConversion"/>
  </si>
  <si>
    <t>▶ Family Name은 L1 ~ L6 분류 체계 적용
- Lv1 : Family Category 1단계
- LV2 : Family Category 2단계, 
            Standard Hierarchy
- Lv3 : □  / 팀 표준 설계 정보 (Large)
- Lv4 : ▶  / 팀 표준 설계 정보 (Middle, Small)
-Lv5 : 동일 WM Group
-Lv6 : 사용자 추가 정보
※ Lv5까지의 Full Family Name 반드시 준수</t>
    <phoneticPr fontId="4" type="noConversion"/>
  </si>
  <si>
    <t>Family Name - 부재명</t>
    <phoneticPr fontId="4" type="noConversion"/>
  </si>
  <si>
    <t xml:space="preserve">▶ 부재명 
: Revit 모델 부재명 - 도면, 계산서 부재명 일치
     - Type Mark (Type Parameter)
     - Mark (Instance Parameter)
     에 부재명 적용
▶ Family Name Lv6 제일 마지막에 부재명 반영
</t>
    <phoneticPr fontId="4" type="noConversion"/>
  </si>
  <si>
    <t xml:space="preserve">▶ 부재명 
: Revit 모델 부재명 - 도면, 계산서 부재명 일치
▶ Family Name Lv6 제일 마지막에 부재명 반영
</t>
    <phoneticPr fontId="4" type="noConversion"/>
  </si>
  <si>
    <t>구조패밀리 : 마감패밀리 분리</t>
    <phoneticPr fontId="4" type="noConversion"/>
  </si>
  <si>
    <t xml:space="preserve">▶구조부재와 마감부재는 반드시 구분
</t>
    <phoneticPr fontId="4" type="noConversion"/>
  </si>
  <si>
    <t xml:space="preserve">▶구조부재와 마감부재는 반드시 구분
*예외) 
Room패밀리가 적용되지 않는 구조부재의 Painting은 구조패밀리에 포함
- 외벽의 외부면 페인트
- Trench/Pit의 내부 벽, 바닥 페인트
 </t>
    <phoneticPr fontId="4" type="noConversion"/>
  </si>
  <si>
    <t xml:space="preserve">▶구조부재+마감부재 ⇒ 구조부재만 모델링
*예)
- Conc. Wall (T200)+마감 Wall ⇒ Conc. Wall (T200)
- Roof Slab(T150) + Roof 마감 ⇒ Roof Slab(T150)
</t>
    <phoneticPr fontId="4" type="noConversion"/>
  </si>
  <si>
    <t>Room 패밀리 : 객체 패밀리 
분리 기준</t>
    <phoneticPr fontId="4" type="noConversion"/>
  </si>
  <si>
    <t xml:space="preserve">▶ Room 패밀리 : 최종 마감만 반영
* Interior Finish Schedule 상의 '바탕(Base)' - '마감(Finish)' 중 '바탕'을 제외한 '마감'만 Room Family에 반영
</t>
    <phoneticPr fontId="4" type="noConversion"/>
  </si>
  <si>
    <t xml:space="preserve">▶ Room 패밀리 : 최종 마감만 반영
* 최종마감 : "BIM 팀 표준 설계 정보"의 Finish Style Name
* Interior Finish Schedule 상의 '바탕(Base)' - '마감(Finish)' 중 '바탕'을 제외한 '마감'만 Room Family에 반영
</t>
    <phoneticPr fontId="4" type="noConversion"/>
  </si>
  <si>
    <t>Family Group 구분 
: 모델링</t>
    <phoneticPr fontId="4" type="noConversion"/>
  </si>
  <si>
    <t>▶ 실행 Family Group
- F1 Group : 객체 Family
- R1 Group : Room Family
- F2 Group : F1 - R1 사이의 Family
▶ “BIM 팀 표준 설계 정보”의 Family Group 구분 및 실행/입찰 구분 기준 적용</t>
    <phoneticPr fontId="4" type="noConversion"/>
  </si>
  <si>
    <t xml:space="preserve">▶ 입찰 Family Group
- F1 Group : 객체 Family
- R1 Group : Room Family
▶ 입찰에서는 F1, R1 Group 만으로 최대한 단순화하여 모델링
▶ “BIM 팀 표준 설계 정보”의 Family Group 구분 및 실행/입찰 구분 기준 적용
</t>
    <phoneticPr fontId="4" type="noConversion"/>
  </si>
  <si>
    <t>Family Group 구분 
: 물량 산출 (Family List)</t>
    <phoneticPr fontId="4" type="noConversion"/>
  </si>
  <si>
    <t xml:space="preserve">▶ 실행 Family List
: F1, F2, R1에 대한 각각의 Family List 작성 및 물량 산출
</t>
    <phoneticPr fontId="4" type="noConversion"/>
  </si>
  <si>
    <t xml:space="preserve">▶ 입찰 Family List 
: F2 Group에 해당하는 물량은 F1/R1 Group의 Family List에서 반영하여 산출
</t>
    <phoneticPr fontId="4" type="noConversion"/>
  </si>
  <si>
    <t>공유매개변수</t>
    <phoneticPr fontId="4" type="noConversion"/>
  </si>
  <si>
    <t>▶ HEC가 제공하는 공유매개변수 적용</t>
    <phoneticPr fontId="4" type="noConversion"/>
  </si>
  <si>
    <t xml:space="preserve">▶ 팀 기준 공유 매개변수 적용 필수
-추가 또는 변경 필요시, BIM Manager의 검토 필수 
-외주 업체 적용 필수 
</t>
    <phoneticPr fontId="4" type="noConversion"/>
  </si>
  <si>
    <t>물량 산출 필수 매개변수</t>
    <phoneticPr fontId="4" type="noConversion"/>
  </si>
  <si>
    <t>▶ 하기 매개변수에 대한 값은 물량산출과 연계되므로, 해당 Family 의 매개변수 값은 모델상에서 자동 산출 되어야함</t>
    <phoneticPr fontId="4" type="noConversion"/>
  </si>
  <si>
    <t xml:space="preserve">▶ 하기 매개변수에 대한 값은 물량산출과 연계되므로, 해당 Family 의 매개변수 값은 모델상에서 자동 산출 되어야함
</t>
    <phoneticPr fontId="4" type="noConversion"/>
  </si>
  <si>
    <t>*Manual 3.1 참조
* Family List / 산출기준 / 모델 Parameter(회색음영부분)</t>
    <phoneticPr fontId="4" type="noConversion"/>
  </si>
  <si>
    <t>Family Category</t>
    <phoneticPr fontId="4" type="noConversion"/>
  </si>
  <si>
    <t>매개변수</t>
    <phoneticPr fontId="4" type="noConversion"/>
  </si>
  <si>
    <t>Room</t>
    <phoneticPr fontId="4" type="noConversion"/>
  </si>
  <si>
    <t>Area, Perimeter</t>
    <phoneticPr fontId="4" type="noConversion"/>
  </si>
  <si>
    <t>Floor</t>
    <phoneticPr fontId="4" type="noConversion"/>
  </si>
  <si>
    <t>Volume, Area, Perimeter</t>
    <phoneticPr fontId="4" type="noConversion"/>
  </si>
  <si>
    <t>Roof</t>
    <phoneticPr fontId="4" type="noConversion"/>
  </si>
  <si>
    <t>Area  (Gutter : Length)</t>
    <phoneticPr fontId="4" type="noConversion"/>
  </si>
  <si>
    <t>Wall</t>
    <phoneticPr fontId="4" type="noConversion"/>
  </si>
  <si>
    <t>Volume, Area</t>
    <phoneticPr fontId="4" type="noConversion"/>
  </si>
  <si>
    <t>Structural Foundation (System Family)</t>
    <phoneticPr fontId="4" type="noConversion"/>
  </si>
  <si>
    <t>Volume, Area, Perimeter, Thickness
* Elevation at Bottom Survey : GL=0 를 Survey Level Z=0 로 Setting</t>
    <phoneticPr fontId="4" type="noConversion"/>
  </si>
  <si>
    <t>Structural Foundation (Load Family)</t>
    <phoneticPr fontId="4" type="noConversion"/>
  </si>
  <si>
    <t>Volume, Width, Length, Foundation Thickness
* Elevation at Bottom Survey : GL=0 를 Survey Level Z=0 로 Setting</t>
    <phoneticPr fontId="4" type="noConversion"/>
  </si>
  <si>
    <t>Structural Column (RC)</t>
    <phoneticPr fontId="4" type="noConversion"/>
  </si>
  <si>
    <t>Volume, Width(기둥 가로), Length(기둥 세로), Length(기둥길이)</t>
    <phoneticPr fontId="4" type="noConversion"/>
  </si>
  <si>
    <t>Structural Column (Steel)</t>
    <phoneticPr fontId="4" type="noConversion"/>
  </si>
  <si>
    <t>Normal Weight, Perimeter, Length</t>
    <phoneticPr fontId="4" type="noConversion"/>
  </si>
  <si>
    <t>Framing (RC)</t>
    <phoneticPr fontId="4" type="noConversion"/>
  </si>
  <si>
    <t>Volume, Width(보 폭), Height(보 Depth), Length(보길이)</t>
    <phoneticPr fontId="4" type="noConversion"/>
  </si>
  <si>
    <t>Framing (Steel)</t>
    <phoneticPr fontId="4" type="noConversion"/>
  </si>
  <si>
    <t xml:space="preserve">Ceiling </t>
    <phoneticPr fontId="4" type="noConversion"/>
  </si>
  <si>
    <t>Area</t>
    <phoneticPr fontId="4" type="noConversion"/>
  </si>
  <si>
    <t>1.10</t>
    <phoneticPr fontId="4" type="noConversion"/>
  </si>
  <si>
    <t>모델 Material Browser에서 Material 지정</t>
    <phoneticPr fontId="4" type="noConversion"/>
  </si>
  <si>
    <r>
      <t xml:space="preserve">▶Concrete, Steel : Material Name 지정 
- RC : Material Name에 반드시 "Concrete" 포함
ex) Concrete Material Name
     - </t>
    </r>
    <r>
      <rPr>
        <b/>
        <sz val="11"/>
        <color theme="1"/>
        <rFont val="현대하모니 L"/>
        <family val="1"/>
        <charset val="129"/>
      </rPr>
      <t>Concrete</t>
    </r>
    <r>
      <rPr>
        <sz val="11"/>
        <color theme="1"/>
        <rFont val="현대하모니 L"/>
        <family val="1"/>
        <charset val="129"/>
      </rPr>
      <t xml:space="preserve"> 28MPa
     - </t>
    </r>
    <r>
      <rPr>
        <b/>
        <sz val="11"/>
        <color theme="1"/>
        <rFont val="현대하모니 L"/>
        <family val="1"/>
        <charset val="129"/>
      </rPr>
      <t>Concrete</t>
    </r>
    <r>
      <rPr>
        <sz val="11"/>
        <color theme="1"/>
        <rFont val="현대하모니 L"/>
        <family val="1"/>
        <charset val="129"/>
      </rPr>
      <t xml:space="preserve"> 24MPa
- Steel : Material Name에 반드시 "Steel" 포함
ex) Steel Material Name
     - </t>
    </r>
    <r>
      <rPr>
        <b/>
        <sz val="11"/>
        <color theme="1"/>
        <rFont val="현대하모니 L"/>
        <family val="1"/>
        <charset val="129"/>
      </rPr>
      <t>Steel</t>
    </r>
    <r>
      <rPr>
        <sz val="11"/>
        <color theme="1"/>
        <rFont val="현대하모니 L"/>
        <family val="1"/>
        <charset val="129"/>
      </rPr>
      <t xml:space="preserve">_KS D3503 SS275
     - </t>
    </r>
    <r>
      <rPr>
        <b/>
        <sz val="11"/>
        <color theme="1"/>
        <rFont val="현대하모니 L"/>
        <family val="1"/>
        <charset val="129"/>
      </rPr>
      <t>Steel</t>
    </r>
    <r>
      <rPr>
        <sz val="11"/>
        <color theme="1"/>
        <rFont val="현대하모니 L"/>
        <family val="1"/>
        <charset val="129"/>
      </rPr>
      <t xml:space="preserve">_ASTM A36
</t>
    </r>
    <phoneticPr fontId="4" type="noConversion"/>
  </si>
  <si>
    <t xml:space="preserve">▶주요물량을 Revit 상에서 즉시 확인하기 위해 주요물량에 대한 Material 지정 
   : Revit Schedule - Material Takeoff 기능 활용 
- RC : Concrete 강도, UG/AG 구분 적용
- Steel : 재질 구분 적용
</t>
    <phoneticPr fontId="4" type="noConversion"/>
  </si>
  <si>
    <t>각자 Study</t>
    <phoneticPr fontId="4" type="noConversion"/>
  </si>
  <si>
    <t>Steel Family List 작성 규칙
- Structural Columns, Structural Framing</t>
    <phoneticPr fontId="4" type="noConversion"/>
  </si>
  <si>
    <t>▶ Steel Family의 Lv.4 : 국가별 모양, 치수 규정 (KS D 3502, ASTM A6 등)
▶ Steel Family의 Lv.5 : WM에 따라 Heavy, Medium, Light, Purlin &amp; Girth 구분
▶ Steel Family의 재질 구분이 필요시 Lv.6 또는 Revit Material Browser에서 반영</t>
    <phoneticPr fontId="4" type="noConversion"/>
  </si>
  <si>
    <t>Steel 물량 산출</t>
    <phoneticPr fontId="4" type="noConversion"/>
  </si>
  <si>
    <t>▶ Steel 부재 Family는 하기 매개변수에 대한 값 반영
: Normal Weight, Perimeter</t>
    <phoneticPr fontId="4" type="noConversion"/>
  </si>
  <si>
    <t xml:space="preserve">▶ Family List를 이용한 물량 산출 
- 중량 : 철골Family 작성시 입력된 Nominal Weight (kgf/m) x Length
- 도장 : 철골Family 작성시 입력된 Perimeter (m2/m) x Length
▶ Revit 자동 산출 (Schedule, Material Take off 기능)
   - 중량 : Revit 자동 산출 V x Material Density x Cut Length
  - 도장 : Revit 자동 산출 Material Area
</t>
    <phoneticPr fontId="4" type="noConversion"/>
  </si>
  <si>
    <t>Structural Foundations : 
"Elevation at Bottom"</t>
    <phoneticPr fontId="4" type="noConversion"/>
  </si>
  <si>
    <t>▶ GL=0 를 Survey Level Z=0 로 Setting
▶ UCS 기준점(NWD 통합리뷰모델 생성시 참조됨) 및 Survey Point 일치 하도록 Setting
▶ Project Base Point는 각 건물 기준좌표 및 GL레벨에 일치하도록 Setting</t>
  </si>
  <si>
    <t>▶ GL=0 를 Survey Level Z=0 로 Setting</t>
    <phoneticPr fontId="4" type="noConversion"/>
  </si>
  <si>
    <t xml:space="preserve">대물량 상시 검토
-Concrete 
-Steel </t>
    <phoneticPr fontId="4" type="noConversion"/>
  </si>
  <si>
    <t xml:space="preserve">▶ Materior Takeoff 활용
▶ 팀표준 Template에 Setting된 하기 Schedule 양식 준수
-Quantity(Concrete)- Material Takeoff
-Quantity(Steel)- Material Takeoff
▶ Family Type 매개변수 항목인 'Type Comment'에 하기 기준으로 입력
-Concrete : CV-AG, CV-UG
-Steel : SW-MA, SW-SE
</t>
    <phoneticPr fontId="4" type="noConversion"/>
  </si>
  <si>
    <t>물량산출 수식을 사용하지 않고 직접산출한 물량 값 적용시</t>
    <phoneticPr fontId="4" type="noConversion"/>
  </si>
  <si>
    <t>▶ 물량산출식 셀에 산출값 직접입력
-반드시  문자 형식 적용
예) '= 100          결과 값 100
     '= 25*3        결과 값 75</t>
    <phoneticPr fontId="4" type="noConversion"/>
  </si>
  <si>
    <t>설계 기본 정보 입력</t>
    <phoneticPr fontId="4" type="noConversion"/>
  </si>
  <si>
    <t>입찰/기본설계용 Template의 Key Schedule
("BIM 팀 표준 설계 정보" 적용)</t>
    <phoneticPr fontId="4" type="noConversion"/>
  </si>
  <si>
    <t xml:space="preserve">▶ 입찰/기본설계용 Template의 Key Schedule
- A_Key Schedule for Interior Finish (Floor)
- A_Key Schedule for Interior Finish (Skirt)
- A_Key Schedule for Interior Finish (Wall)
- A_Key Schedule for Interior Finish (Ceiling)
- E_Key Schedule for Wall Style
- F_Key Schedule for Roof Style
- G_Key Schedule for Door Style
- H_Key Schedule for Window Style
▶ Revit 입력 편의를 위해 "BIM 팀 표준 설계 정보"를 Key Schedule로 작성한 것 임.
</t>
    <phoneticPr fontId="4" type="noConversion"/>
  </si>
  <si>
    <t>입찰/기본설계 모델의 정보 입력</t>
    <phoneticPr fontId="4" type="noConversion"/>
  </si>
  <si>
    <t xml:space="preserve">▶ HEC에서 제공하는 입찰/기본설계 모델의 Schedule 정보 반영
    - 01_Room Schedule
    - 02_Interior Finish Schedule
    - 03_Wall Schedule
    - 04_Roof Schedule
    - 05_Door Schedule
    - 06_Window Schedule
</t>
    <phoneticPr fontId="4" type="noConversion"/>
  </si>
  <si>
    <t xml:space="preserve">▶ 입찰/기본설계용 Template의 Key Schedule을 활용하여 모델링 반영 및 하기 작성
    - 01_Room Schedule
    - 02_Interior Finish Schedule
    - 03_Wall Schedule
    - 04_Roof Schedule
    - 05_Door Schedule
    - 06_Window Schedule
</t>
    <phoneticPr fontId="4" type="noConversion"/>
  </si>
  <si>
    <t>실행 모델링 Template 선택</t>
    <phoneticPr fontId="4" type="noConversion"/>
  </si>
  <si>
    <t xml:space="preserve">▶ 1) HEC 제공 입찰/기본설계 모델(LOD200)에서 LOD350으로 Develop
    or
▶ 2) HEC 제공 입찰/기본설계 모델(LOD200)의 정보만 참조하여 협력사의 자체 New Template에서 LOD350 모델 작성
* 협력사의 자체 판단에 따라 1) or 2) 효율적 방법 선택
</t>
    <phoneticPr fontId="4" type="noConversion"/>
  </si>
  <si>
    <t>Room Family</t>
    <phoneticPr fontId="4" type="noConversion"/>
  </si>
  <si>
    <t>Room 마감 모델링 대상</t>
    <phoneticPr fontId="4" type="noConversion"/>
  </si>
  <si>
    <t xml:space="preserve">▶ 다음 Room 마감은 별개의 객체 Family 적용
   - Wall의 Plaster 
   - Tile 
   - Slope용 Screed
     (Tile Bonding용 Screed : X)
   - Raised Floor
   - Suspended Ceiling
   - 바닥 Screed
▶ 이외에도 도면 표현상 필요 할 경우, 별개의 객체 Family 적용
</t>
    <phoneticPr fontId="4" type="noConversion"/>
  </si>
  <si>
    <t xml:space="preserve">Room 마감 물량 산출 기준
</t>
    <phoneticPr fontId="4" type="noConversion"/>
  </si>
  <si>
    <t xml:space="preserve">▶ 모든 최종마감 
Tile, Suspended Ceiling, Raised Floor, Paint은 Room Family List에서 물량 산출
</t>
    <phoneticPr fontId="4" type="noConversion"/>
  </si>
  <si>
    <t>Interior Finish Schedule 도면 작성 기준</t>
    <phoneticPr fontId="4" type="noConversion"/>
  </si>
  <si>
    <t xml:space="preserve">▶ Interior Finish Schedule 도면
: 반드시 Room Family에 입력된 정보를 이용하여 작성
▶ Interior Finish Schedule 도면 양식
: '바탕(Base)' - '마감(Finish)' 으로 구분하여 작성
</t>
    <phoneticPr fontId="4" type="noConversion"/>
  </si>
  <si>
    <t>Room 패밀리 마감 정보</t>
    <phoneticPr fontId="4" type="noConversion"/>
  </si>
  <si>
    <t xml:space="preserve">▶ Room 패밀리 : 최종 마감만 반영
- Interior Finish Schedule 상의 '바탕(Base)' - '마감(Finish)' 중 '바탕'을 제외한 '마감'만 Room Family에 반영
* 최종마감 : "BIM 팀 표준 설계 정보"의 Finish Style Name 참조
</t>
    <phoneticPr fontId="4" type="noConversion"/>
  </si>
  <si>
    <t>*Manual 3.1 참조</t>
    <phoneticPr fontId="4" type="noConversion"/>
  </si>
  <si>
    <t>Room 패밀리 마감 물량 산출</t>
    <phoneticPr fontId="4" type="noConversion"/>
  </si>
  <si>
    <t xml:space="preserve">▶ Room 최종 마감은 Room Family List에서 산출
▶객체 패밀리 : Room 패밀리에 반영된 최종 마감 WM 제외
</t>
    <phoneticPr fontId="4" type="noConversion"/>
  </si>
  <si>
    <t>Room에 해당하지 않는 Trench, Pit 등의 패밀리 구성</t>
    <phoneticPr fontId="4" type="noConversion"/>
  </si>
  <si>
    <t>▶ Trench, Pit 등 Room이 적용 되지 않는 객체
   - (바닥 Floor +  바닥 마감) 의 복합패밀리로 작성
   - (Wall +  Wall 내/외부 마감) 의 복합패밀리로 작성</t>
    <phoneticPr fontId="4" type="noConversion"/>
  </si>
  <si>
    <t xml:space="preserve">▶ Trench, Pit 등 Room이 적용 되지 않는 객체
   - (바닥 Floor +  바닥 마감) 의 복합패밀리로 작성
   - (Wall +  Wall 내/외부 마감) 의 복합패밀리로 작성
</t>
    <phoneticPr fontId="4" type="noConversion"/>
  </si>
  <si>
    <t xml:space="preserve">공유매개변수 
H_Room H or CH </t>
    <phoneticPr fontId="4" type="noConversion"/>
  </si>
  <si>
    <t xml:space="preserve">▶ Room 패밀리에 공유매개변수 "H_Room H or CH" 적용
: 반드시 반영하고 해당 Room의 층고를 반드시 수동 입력한다.
</t>
    <phoneticPr fontId="4" type="noConversion"/>
  </si>
  <si>
    <t>▶ Room 패밀리에 공유매개변수 "H_Room H or CH" 적용
: 반드시 반영하고 해당 Room의 층고를 반드시 수동 입력한다.</t>
    <phoneticPr fontId="4" type="noConversion"/>
  </si>
  <si>
    <t>Room Perimeter 값 적용</t>
    <phoneticPr fontId="4" type="noConversion"/>
  </si>
  <si>
    <t xml:space="preserve">▶ </t>
    <phoneticPr fontId="4" type="noConversion"/>
  </si>
  <si>
    <t>Deck Slab</t>
    <phoneticPr fontId="4" type="noConversion"/>
  </si>
  <si>
    <t xml:space="preserve">▶ Deck Slab : V = Default Thickness x Area로 계산 되므로 모델에서 평균두께 입력
: Deck 골을 고려한 가중평균 두께 =&gt; Family Parameter Thickness에 입력
</t>
    <phoneticPr fontId="4" type="noConversion"/>
  </si>
  <si>
    <t>물량산출시 Revit 자체 산출 Volumn 사용</t>
    <phoneticPr fontId="4" type="noConversion"/>
  </si>
  <si>
    <t>Painting 마감 + 슬라브구체 페밀리 분리</t>
    <phoneticPr fontId="4" type="noConversion"/>
  </si>
  <si>
    <t xml:space="preserve">▶ Slab에 적용된 Painting
 - F1 Group : Concrete Slab ⇒ Floors
 - R1 Group : Floor Paint ⇒ Room Floor Finish
</t>
    <phoneticPr fontId="4" type="noConversion"/>
  </si>
  <si>
    <t>* Room 바닥 마감이 다양하더라도 전체층에 대한 동일 Floor Family 적용 할 수 있다.</t>
    <phoneticPr fontId="4" type="noConversion"/>
  </si>
  <si>
    <t>Tile 마감은 슬라브구체와 구분 별도 페밀리 적용</t>
    <phoneticPr fontId="4" type="noConversion"/>
  </si>
  <si>
    <t xml:space="preserve">▶ 바닥 Tile 마감 (Screed+Tile)
 - F1 Group : Slab
 - F2 Group : Tile (For 도면 표현)
 - R1 Group : Tile (물량 산출)
</t>
    <phoneticPr fontId="4" type="noConversion"/>
  </si>
  <si>
    <t>Roof Concrete Slab</t>
    <phoneticPr fontId="4" type="noConversion"/>
  </si>
  <si>
    <t>▶Roof 구조체 : Floor 패밀리 적용</t>
    <phoneticPr fontId="4" type="noConversion"/>
  </si>
  <si>
    <t>* Roof Slab를 Floor로 적용한 이유
   - 철근 모델링을 위해서는 Strucutre Category에서 모델링해야 함</t>
    <phoneticPr fontId="4" type="noConversion"/>
  </si>
  <si>
    <t>Concrete Roof 의 
Slab / Finish 패밀리 구분</t>
    <phoneticPr fontId="4" type="noConversion"/>
  </si>
  <si>
    <t>▶Roof 마감과 구조체는 패밀리 분리
   - Roof Finish : Roof 패밀리 적용
   - Roof Concrete Slab : Floor 패밀리 적용</t>
    <phoneticPr fontId="4" type="noConversion"/>
  </si>
  <si>
    <t xml:space="preserve">▶Roof 마감과 구조체는 패밀리 분리
   - Roof Finish : Roof 패밀리 적용
   - Roof Concrete Slab : Floor 패밀리 적용
</t>
    <phoneticPr fontId="4" type="noConversion"/>
  </si>
  <si>
    <t>Roof Finish
입찰 : 실행</t>
    <phoneticPr fontId="4" type="noConversion"/>
  </si>
  <si>
    <t xml:space="preserve">▶ 모델링
: Roof Slab - Roof Finish 각각 패밀리 작성
▶ 물량 산출
: Roof Slab - Roof Finish 각각의 패밀리 리스트에서 산출
</t>
    <phoneticPr fontId="4" type="noConversion"/>
  </si>
  <si>
    <t xml:space="preserve">▶ Roof Slab - Roof Finish 각각 패밀리 작성 하지만, 
Roof Finish 패밀리는 Roof Finish물량산출을 위한 용도이므로 물량산출 면적 매개변수만 활용 가능하도록 단순 모델링
</t>
    <phoneticPr fontId="4" type="noConversion"/>
  </si>
  <si>
    <t>Roof Fnish 방수 마감</t>
    <phoneticPr fontId="4" type="noConversion"/>
  </si>
  <si>
    <t>▶Roof Finish 방수 마감 물량
- 방수마감의 Parapet에 감아 올린 물량은 '산출기준' 수식에 반영하여 산출</t>
    <phoneticPr fontId="4" type="noConversion"/>
  </si>
  <si>
    <t>Roof Slope Mortar</t>
    <phoneticPr fontId="4" type="noConversion"/>
  </si>
  <si>
    <t>▶ Roof 마감 Slope 모델링  : 모델링시 도면 표현을 위해 Slope 반영 (구체 Slope일 경우 Floor패밀리로 작성된 Roof Slab에서 적용)</t>
    <phoneticPr fontId="4" type="noConversion"/>
  </si>
  <si>
    <t xml:space="preserve">▶Roof Sloop Mortar 물량
-설계자가 평균두께 Ts, Tp 값을 산정하여 Slope Mortar 물량 수식에 반영 : 산출기준 Roof 참조
▶구체구배 : Floor 패밀리 Sloop모델링에 따른 V 자동 산출
</t>
    <phoneticPr fontId="4" type="noConversion"/>
  </si>
  <si>
    <t>▶ 모델링 : Sloop 반영 선택
▶ 물량 : 실행과 동일</t>
    <phoneticPr fontId="4" type="noConversion"/>
  </si>
  <si>
    <t>Skirt</t>
    <phoneticPr fontId="4" type="noConversion"/>
  </si>
  <si>
    <t>▶ 도면 표현상 필요하지 않은 경우, No Modeling
    - Room Family에 Skirt 정보 입력</t>
    <phoneticPr fontId="4" type="noConversion"/>
  </si>
  <si>
    <t>Concrete + 마감 Wall</t>
    <phoneticPr fontId="4" type="noConversion"/>
  </si>
  <si>
    <t>▶ 실행모델 : 콘크리트 Wall - 마감 Wall (조적, Gypsum 등) Family 분리</t>
    <phoneticPr fontId="4" type="noConversion"/>
  </si>
  <si>
    <t>Exterior Wall
Family 구성</t>
    <phoneticPr fontId="4" type="noConversion"/>
  </si>
  <si>
    <t xml:space="preserve">▶ 입찰
- F1 Group : R1 제외한 전체
   * Concrete Wall 인 경우, RC물량산출 두께와 동일한 두께 적용
- R1 Group : Room 최종 마감
▶ 실행
- F1 Group : R1, F2 제외한 전체
- R1 Group : Room 최종 마감
- F2 Group : 외벽 내부 Plaster, 외벽 내부 Tile
</t>
    <phoneticPr fontId="4" type="noConversion"/>
  </si>
  <si>
    <t>Interior Wall
Family 구성</t>
    <phoneticPr fontId="4" type="noConversion"/>
  </si>
  <si>
    <t xml:space="preserve">▶ 입찰
- F1 Group : R1 제외한 전체
   * Concrete Wall 인 경우, RC물량산출 두께와 동일한 두께 적용
- R1 Group : Room 최종 마감
▶ 실행
- F1 Group : R1, F2 제외한 전체
- R1 Group : Room 최종 마감
- F2 Group : Plaster, Tile
</t>
    <phoneticPr fontId="4" type="noConversion"/>
  </si>
  <si>
    <t>Parapet의 Roof방수 누름 Brick</t>
    <phoneticPr fontId="4" type="noConversion"/>
  </si>
  <si>
    <t>▶Parapet의 Roof방수 누름 Brick : 별도 페밀리 모델링</t>
    <phoneticPr fontId="4" type="noConversion"/>
  </si>
  <si>
    <t>▶Parapet의 Roof방수 누름 Brick : Parapet Wall Family에 Brick WM 반영</t>
    <phoneticPr fontId="4" type="noConversion"/>
  </si>
  <si>
    <t xml:space="preserve">외측면에 노출된 Conc. 기둥, 보의 Paint 물량을 Wall에서 할증으로 반영 </t>
    <phoneticPr fontId="4" type="noConversion"/>
  </si>
  <si>
    <t xml:space="preserve">▶ 외벽의 외측면 Paint 물량 할증 - 외측면에 노출된 Conc. 기둥, 보의 Paint 물량을 Wall에서 할증으로 반영 
▶ 외부 보, 기둥에서는 외부면 Paint 산출 않함
</t>
    <phoneticPr fontId="4" type="noConversion"/>
  </si>
  <si>
    <t>Structural Foundation</t>
    <phoneticPr fontId="4" type="noConversion"/>
  </si>
  <si>
    <t>Lean Concrete
입찰 : 실행</t>
    <phoneticPr fontId="4" type="noConversion"/>
  </si>
  <si>
    <t>▶ 실행 모델링 : Foundation과 별개로 Lean Concrete 모델링
* Lean : Foundation Slab Category 적용</t>
    <phoneticPr fontId="4" type="noConversion"/>
  </si>
  <si>
    <t>▶ Lean Concrete 모델링
: Structural Foundation 카테고리로 별도 모델링
▶ 물량 산출
: 기초와 분리된 별도의 Family Name으로 Family List에 추가
: Lean Family에서 하기 물량 산출
  - Lean
  - Base Course, Sub Base Course
  - PE Sheet</t>
    <phoneticPr fontId="4" type="noConversion"/>
  </si>
  <si>
    <t>▶ Lean Concrete 모델링
: 모델링 생략
▶ 물량 산출
: 해당 기초와 연계하여 기초 Family에서 하기 물량 산출
  - Lean
  - Base Course, Sub Base Course
  - PE Sheet</t>
    <phoneticPr fontId="4" type="noConversion"/>
  </si>
  <si>
    <t>Ditch 모델링</t>
    <phoneticPr fontId="4" type="noConversion"/>
  </si>
  <si>
    <t>▶ Model In-Place 기능을 활용하여 작성
▶ Structural Foundation Category로 설정</t>
    <phoneticPr fontId="4" type="noConversion"/>
  </si>
  <si>
    <t>▶ Model In-Place 기능을 활용하여 작성
▶ Structural Foundation Category로 설정
▶물량 : 다이나모 이용하여 산출</t>
    <phoneticPr fontId="4" type="noConversion"/>
  </si>
  <si>
    <t>* 슬라브에 Ditch 모델링 형상결합하면 중복 슬라브 물량 제외됨
Ditch
*Wall 과 Foundation으로 구분하기 어려운 요소</t>
    <phoneticPr fontId="4" type="noConversion"/>
  </si>
  <si>
    <t>Concrete Pit</t>
    <phoneticPr fontId="4" type="noConversion"/>
  </si>
  <si>
    <t>▶ Pit Wall과 Pit 바닥을 구분하여 기본 Family Category 적용
- Pit Wall : Family Category Basic Wall 적용
- Pit 바닥 : Family Category Foundation Slab 적용</t>
    <phoneticPr fontId="4" type="noConversion"/>
  </si>
  <si>
    <t>Concrete Trench</t>
    <phoneticPr fontId="4" type="noConversion"/>
  </si>
  <si>
    <t>SOG Slab
Mat, Mass
Lean</t>
    <phoneticPr fontId="4" type="noConversion"/>
  </si>
  <si>
    <t xml:space="preserve">▶ Structural Foundations / Foundation Slab Category 적용
</t>
    <phoneticPr fontId="4" type="noConversion"/>
  </si>
  <si>
    <t>SOG Haunch 모델링</t>
    <phoneticPr fontId="4" type="noConversion"/>
  </si>
  <si>
    <t xml:space="preserve">▶Model In-Place 기능 적용 예정
</t>
    <phoneticPr fontId="4" type="noConversion"/>
  </si>
  <si>
    <t xml:space="preserve">Haunch 모델링
- Slab Edge 기능은 Slab 모서리부에 구속되어 형태 조작이 어려움 - Slab Edge는 생성된 모델에 Parameter 추가되지 않아 WBS 입력 한계
</t>
    <phoneticPr fontId="4" type="noConversion"/>
  </si>
  <si>
    <t>Ramp &amp; Pathway Haunch
Stoop 모델링</t>
    <phoneticPr fontId="4" type="noConversion"/>
  </si>
  <si>
    <t xml:space="preserve">Hunch 모델링
Slope에 적용 시 측면 적용 불가능
기울기 조절 시 하부면 수평 적용 불가능 
</t>
    <phoneticPr fontId="4" type="noConversion"/>
  </si>
  <si>
    <t>Slab 두께 변화되는 부분</t>
    <phoneticPr fontId="4" type="noConversion"/>
  </si>
  <si>
    <t>Dynamo Logic으로 물량 산출 해결
- 상하부 별도 작성한 후 Dynamo 활용하여 산출</t>
    <phoneticPr fontId="4" type="noConversion"/>
  </si>
  <si>
    <t>Slab 두께 변화되는 부분
- 물량 영향없이 작성할 수 있는 방법</t>
    <phoneticPr fontId="4" type="noConversion"/>
  </si>
  <si>
    <t>Slab 두께 변화되는 부분 lean concrete 적용</t>
    <phoneticPr fontId="4" type="noConversion"/>
  </si>
  <si>
    <t xml:space="preserve">Lean 자동생성용 Dynamo Tool 개발중
</t>
    <phoneticPr fontId="4" type="noConversion"/>
  </si>
  <si>
    <t xml:space="preserve">Slab 두께 변화되는 부분 lean concrete 적용
</t>
    <phoneticPr fontId="4" type="noConversion"/>
  </si>
  <si>
    <t>Structural Columns</t>
    <phoneticPr fontId="4" type="noConversion"/>
  </si>
  <si>
    <t>BasePlate</t>
    <phoneticPr fontId="4" type="noConversion"/>
  </si>
  <si>
    <t xml:space="preserve">-Plate or Generic Models ?
</t>
    <phoneticPr fontId="4" type="noConversion"/>
  </si>
  <si>
    <t>Anchor Bolt</t>
    <phoneticPr fontId="4" type="noConversion"/>
  </si>
  <si>
    <t>LOD 350에서 Anchor Bolt 모델링 할지 결정 필요</t>
    <phoneticPr fontId="4" type="noConversion"/>
  </si>
  <si>
    <t>Grout</t>
    <phoneticPr fontId="4" type="noConversion"/>
  </si>
  <si>
    <t>Generic Models에서 작성시 같은 유형임에도 개별로 생성됨</t>
    <phoneticPr fontId="4" type="noConversion"/>
  </si>
  <si>
    <t>Steel Connection - Add in
우측 링크의 Autodesk Add-in 기능 조사</t>
    <phoneticPr fontId="4" type="noConversion"/>
  </si>
  <si>
    <t>https://help.autodesk.com/view/RVT/2023/KOR/?guid=GUID-C6E1D473-1B03-4E6F-9CAE-3354FCAE7790</t>
    <phoneticPr fontId="4" type="noConversion"/>
  </si>
  <si>
    <t>Concrete Column Size에 대한 Family 매개변수명</t>
    <phoneticPr fontId="4" type="noConversion"/>
  </si>
  <si>
    <t>▶Concrete Column Size에 대한 Family 매개변수명은 반드시 하기 이름 적용
- 매개변수명 : Width
- 매개변수명 : Depth</t>
    <phoneticPr fontId="4" type="noConversion"/>
  </si>
  <si>
    <t>Concrete Column 산출기준 참조</t>
    <phoneticPr fontId="4" type="noConversion"/>
  </si>
  <si>
    <t>Structural Framing</t>
    <phoneticPr fontId="4" type="noConversion"/>
  </si>
  <si>
    <t>Tie Girder</t>
    <phoneticPr fontId="4" type="noConversion"/>
  </si>
  <si>
    <t>▶Family Category : Foundation(X), Structural Framing(O)</t>
    <phoneticPr fontId="4" type="noConversion"/>
  </si>
  <si>
    <t>▶ Family Category : Foundation(X), Structural Framing(O)</t>
    <phoneticPr fontId="4" type="noConversion"/>
  </si>
  <si>
    <t>▶ Family Name의 W, T가 산출식과 일치하도록 해야함</t>
    <phoneticPr fontId="4" type="noConversion"/>
  </si>
  <si>
    <t>Steel Member Family 제작 – Connection 오류</t>
    <phoneticPr fontId="4" type="noConversion"/>
  </si>
  <si>
    <t xml:space="preserve">국가별 Steel 규격 적용을 위해 Family 생성 (Excel Data 연동) - Steel Connection 관련 오류 발생
</t>
    <phoneticPr fontId="4" type="noConversion"/>
  </si>
  <si>
    <t xml:space="preserve">Revit 기본 Library 활용
- Connection 생성됨.
- 해당 Family를 모체로 Steel Family 생성
</t>
    <phoneticPr fontId="4" type="noConversion"/>
  </si>
  <si>
    <t xml:space="preserve">1. 오류-1 : Visibility setting 의 Detail level 조정
2. 오류-2 : Revit 제공 Steel Family 활용하여 해결
</t>
    <phoneticPr fontId="4" type="noConversion"/>
  </si>
  <si>
    <t>Steel Family 관련 Stick Symbol 등 적용</t>
    <phoneticPr fontId="4" type="noConversion"/>
  </si>
  <si>
    <t xml:space="preserve">Symbolic Line 및 Visility Option을 통해 Detail에 따라 single line으로 나타나게 할 수 있음. (기본 Family Library 활용 시 자동 연계되어 있음.)
- Rigid Link, Shear Link 의 경우 Symbol 추가하여 양단 접합부 표현 가능함.
</t>
    <phoneticPr fontId="4" type="noConversion"/>
  </si>
  <si>
    <t xml:space="preserve">Steel Structure 관련 Family 에서 Stick Symbol, Rigid Link 등 활용 방법
-Family 제작 시 적용 방법
-도면 작성 시 view setting 방법
</t>
    <phoneticPr fontId="4" type="noConversion"/>
  </si>
  <si>
    <t>Family 작성 시 Profile 활용</t>
    <phoneticPr fontId="4" type="noConversion"/>
  </si>
  <si>
    <t xml:space="preserve">Family Parameter와 Profile Parameter를 연동하여 활용 가능
-위 기능을 활용할 시 Profile을 생성하여 다방면으로 사용 가능함.
</t>
    <phoneticPr fontId="4" type="noConversion"/>
  </si>
  <si>
    <t>Family Edit에서 Load Profile 사용 시 매개변수도 함께 로드되지 않음. - Type parameter로 조정 불가함</t>
    <phoneticPr fontId="4" type="noConversion"/>
  </si>
  <si>
    <t>Steel Connection Symbol</t>
    <phoneticPr fontId="4" type="noConversion"/>
  </si>
  <si>
    <t xml:space="preserve">1. Splice용 Symbol Family 추가
  : Cut-back 설정에 따라 폭/길이 변경가능하도록 타입 매개변수 추가 
2. Connection Symbol 설정에서 Splice Connection 추가 후 Symbol Family 설정
3. 개별 부재에서 Connection Type 지정
</t>
    <phoneticPr fontId="4" type="noConversion"/>
  </si>
  <si>
    <t xml:space="preserve">STEEL CONNECTION 관련 
: Splice 표현 적용 방법
</t>
    <phoneticPr fontId="4" type="noConversion"/>
  </si>
  <si>
    <t>Purlin, Girth용 Bracket 물량 산출</t>
    <phoneticPr fontId="4" type="noConversion"/>
  </si>
  <si>
    <t>Steel Connection으로 모델에 나타나지만 어떤 Family Category인지, 물량에 어떻게 반영할지 확인 필요</t>
    <phoneticPr fontId="4" type="noConversion"/>
  </si>
  <si>
    <t>Concrete Beam Size에 대한 Family 매개변수명</t>
    <phoneticPr fontId="4" type="noConversion"/>
  </si>
  <si>
    <t>▶Concrete Beam Size에 대한 Family 매개변수명은 반드시 하기 이름 적용
- 매개변수명 : Width
- 매개변수명 : Height</t>
    <phoneticPr fontId="4" type="noConversion"/>
  </si>
  <si>
    <t>▶Concrete Column Size에 대한 Family 매개변수명은 반드시 하기 이름 적용
- 매개변수명 : Width
- 매개변수명 : Height</t>
    <phoneticPr fontId="4" type="noConversion"/>
  </si>
  <si>
    <t>Concrete Beam 산출기준 참조</t>
    <phoneticPr fontId="4" type="noConversion"/>
  </si>
  <si>
    <t>Doors &amp; Windows</t>
    <phoneticPr fontId="4" type="noConversion"/>
  </si>
  <si>
    <t>인방 모델링</t>
    <phoneticPr fontId="4" type="noConversion"/>
  </si>
  <si>
    <t xml:space="preserve">인방을 패밀리 요소로 반영하는 것은 가능하나 다소 비효율적인 것으로 판단됨. 따라서, 인방 모델링이 반드시 필요한 경우 별도 모델링 권장됨
</t>
    <phoneticPr fontId="4" type="noConversion"/>
  </si>
  <si>
    <t>창문 상하부 인방(LINTEL)을 패밀리 요소로 포함 필요</t>
    <phoneticPr fontId="4" type="noConversion"/>
  </si>
  <si>
    <t>Stairs</t>
    <phoneticPr fontId="4" type="noConversion"/>
  </si>
  <si>
    <t>철골 STAIR Tread &amp; Riser</t>
    <phoneticPr fontId="4" type="noConversion"/>
  </si>
  <si>
    <t xml:space="preserve">Grating Pattern 가진 재질을 입혀서 Grating Tread로 표현하고,
Riser는 아래와 같이 생략가능함
</t>
    <phoneticPr fontId="4" type="noConversion"/>
  </si>
  <si>
    <t xml:space="preserve">-Assembled Stair의 Grating Tread 적용불가
-Riser 미적용 불가
-Stair 물량 산출 방안
</t>
    <phoneticPr fontId="4" type="noConversion"/>
  </si>
  <si>
    <t>RC STAIR Tread &amp; Riser</t>
    <phoneticPr fontId="4" type="noConversion"/>
  </si>
  <si>
    <t xml:space="preserve">유형편집 – Run Type – Tread / Riser Material에서 원하는 재료지정
</t>
    <phoneticPr fontId="4" type="noConversion"/>
  </si>
  <si>
    <t xml:space="preserve">- Cast-in-place stair(Monolithic stair)의 Tread 및 Riser 재료지정 불가 (Paint / Tile 등) 
-Stair 물량 산출 방안
</t>
    <phoneticPr fontId="4" type="noConversion"/>
  </si>
  <si>
    <t>Generic Model</t>
    <phoneticPr fontId="4" type="noConversion"/>
  </si>
  <si>
    <t xml:space="preserve">DOWNSPOUT 모델링 패밀리 없음
</t>
    <phoneticPr fontId="4" type="noConversion"/>
  </si>
  <si>
    <t xml:space="preserve">신규패밀리 생성하고, Label 및 Formula 조합으로 Downpipe 및 Bracket 형상구현 가능
Reference Line을 기준으로 Sweep Path를 지정하고, Step 및 Bracket Distance는 간단한 산수의 조합으로 길이와 연동되도록 만들수 있다. 복잡한 형상도 원리는 이와 마찬가지임 
</t>
    <phoneticPr fontId="4" type="noConversion"/>
  </si>
  <si>
    <t xml:space="preserve">업체 BIM모델(BIMobject) 활용하여 패밀리 Import
옵션(Bracket 개수/길이, Head유무, Offset 길이)에 따라 Customizing
(작성방법 심화학습)
</t>
    <phoneticPr fontId="4" type="noConversion"/>
  </si>
  <si>
    <t>Ladder : CAGE 및 SUPPORT</t>
    <phoneticPr fontId="4" type="noConversion"/>
  </si>
  <si>
    <t xml:space="preserve">신규패밀리 생성하고, Label 및 Formula 조합으로 Cage Ladder 형상구현 가능
Reference Line을 기준으로 Sweep Path를 지정하고, Step은 간단한 산수의 조합으로 길이와 연동되도록 만들수 있다. 복잡한 형상도 원리는 이와 마찬가지임 
</t>
    <phoneticPr fontId="4" type="noConversion"/>
  </si>
  <si>
    <t xml:space="preserve">업체 BIM모델(BIMobject) 활용하여 패밀리 Import
옵션(Bracket 개수/길이, Handrail, Cage여부)에 따라 Customizing 가능 
</t>
    <phoneticPr fontId="4" type="noConversion"/>
  </si>
  <si>
    <t>기타</t>
    <phoneticPr fontId="4" type="noConversion"/>
  </si>
  <si>
    <t xml:space="preserve">DOOR 상부 캐노피(RC) 패밀리 생성 필요 
</t>
    <phoneticPr fontId="4" type="noConversion"/>
  </si>
  <si>
    <r>
      <t xml:space="preserve">▶ 신규패밀리 생성(카테고리 </t>
    </r>
    <r>
      <rPr>
        <sz val="11"/>
        <color rgb="FFFF0000"/>
        <rFont val="바탕"/>
        <family val="1"/>
        <charset val="129"/>
      </rPr>
      <t>–</t>
    </r>
    <r>
      <rPr>
        <sz val="11"/>
        <color rgb="FFFF0000"/>
        <rFont val="현대하모니 L"/>
        <family val="1"/>
        <charset val="129"/>
      </rPr>
      <t xml:space="preserve"> Structural Stiffener)
길이/폭/돌출길이/두께 등 옵션화 &gt; 유형별 옵션조정 
</t>
    </r>
    <phoneticPr fontId="4" type="noConversion"/>
  </si>
  <si>
    <t xml:space="preserve">Concrete 체적 - Revit 자동산출 기준 </t>
    <phoneticPr fontId="4" type="noConversion"/>
  </si>
  <si>
    <t>Family</t>
    <phoneticPr fontId="4" type="noConversion"/>
  </si>
  <si>
    <t>형상결합 (Join) 기준</t>
    <phoneticPr fontId="4" type="noConversion"/>
  </si>
  <si>
    <t>Concrete Volume
(Revit 자동산출)</t>
    <phoneticPr fontId="4" type="noConversion"/>
  </si>
  <si>
    <t>팀표준 철근비</t>
    <phoneticPr fontId="4" type="noConversion"/>
  </si>
  <si>
    <t>Column</t>
    <phoneticPr fontId="4" type="noConversion"/>
  </si>
  <si>
    <t>V = Width(W) x Depth(D) x Length(H)</t>
    <phoneticPr fontId="4" type="noConversion"/>
  </si>
  <si>
    <t>RE = 0.30</t>
    <phoneticPr fontId="4" type="noConversion"/>
  </si>
  <si>
    <t>Beam</t>
    <phoneticPr fontId="4" type="noConversion"/>
  </si>
  <si>
    <t>V = Width(W) x Depth(D) x Cut Length</t>
    <phoneticPr fontId="4" type="noConversion"/>
  </si>
  <si>
    <t>RE = 0.14</t>
    <phoneticPr fontId="4" type="noConversion"/>
  </si>
  <si>
    <t>Slab</t>
    <phoneticPr fontId="4" type="noConversion"/>
  </si>
  <si>
    <t>V = Area(A) x Thickness(T)</t>
    <phoneticPr fontId="4" type="noConversion"/>
  </si>
  <si>
    <t>Slab
RE = 0.10
SOG
RE = 0.09</t>
    <phoneticPr fontId="4" type="noConversion"/>
  </si>
  <si>
    <t>Concrete Wall</t>
    <phoneticPr fontId="4" type="noConversion"/>
  </si>
  <si>
    <t>V = Area x Width</t>
    <phoneticPr fontId="4" type="noConversion"/>
  </si>
  <si>
    <t>RE = 0.12</t>
    <phoneticPr fontId="4" type="noConversion"/>
  </si>
  <si>
    <t>Foundation : Single, Mat</t>
    <phoneticPr fontId="4" type="noConversion"/>
  </si>
  <si>
    <t>V = Width x Length x Foundation Thickness</t>
    <phoneticPr fontId="4" type="noConversion"/>
  </si>
  <si>
    <t>Wall - Floor</t>
    <phoneticPr fontId="4" type="noConversion"/>
  </si>
  <si>
    <t>콘크리트 철근비 할증</t>
    <phoneticPr fontId="4" type="noConversion"/>
  </si>
  <si>
    <t>Blast Resistant, High Seismic Zone
: 철근비 5% 상향 조정</t>
    <phoneticPr fontId="4" type="noConversion"/>
  </si>
  <si>
    <t>철골 할증</t>
    <phoneticPr fontId="4" type="noConversion"/>
  </si>
  <si>
    <t>Add Plates - Gusset, Stiffener, ETC
-일반철골 : 10%
-Truss : 20%</t>
    <phoneticPr fontId="4" type="noConversion"/>
  </si>
  <si>
    <t>Allowance
구조물별로 차등?
철골 할증 5%
도장 할증 3%</t>
    <phoneticPr fontId="4" type="noConversion"/>
  </si>
  <si>
    <t xml:space="preserve">Bolt &amp; Nut (ton)
: </t>
    <phoneticPr fontId="4" type="noConversion"/>
  </si>
  <si>
    <t>Material Takeoff/Schedule : 매개변수를 이용한 산출식 적용 사례</t>
    <phoneticPr fontId="4" type="noConversion"/>
  </si>
  <si>
    <t>Formula Name</t>
    <phoneticPr fontId="4" type="noConversion"/>
  </si>
  <si>
    <t>Formula</t>
    <phoneticPr fontId="4" type="noConversion"/>
  </si>
  <si>
    <t>Steel : Weight(Ton)</t>
    <phoneticPr fontId="4" type="noConversion"/>
  </si>
  <si>
    <t>(Material: Volume / 1 m³) * (Material: Unit weight / 9800 Pa/m)</t>
    <phoneticPr fontId="4" type="noConversion"/>
  </si>
  <si>
    <t>(1 Pa = N/m2)
(1 kg = 9.807 N)</t>
    <phoneticPr fontId="4" type="noConversion"/>
  </si>
  <si>
    <t>*Material: Volume :  m³
*Material: Unit weight : kN/m³</t>
    <phoneticPr fontId="4" type="noConversion"/>
  </si>
  <si>
    <t>Concrete : Re-Bar(Ton)</t>
    <phoneticPr fontId="4" type="noConversion"/>
  </si>
  <si>
    <t>(Material: Volume / 1 m³) * (H_Re Bar Ratio)</t>
  </si>
  <si>
    <t>*Material: Volume :  m³</t>
    <phoneticPr fontId="4" type="noConversion"/>
  </si>
  <si>
    <t>Concrete Index</t>
  </si>
  <si>
    <t>(Material: Volume / 1 m³) / (H_Building Area / 1 m²)</t>
  </si>
  <si>
    <t>물량산출 Dynamo Tool 사용을 위한 Family List 작성 유의 사항</t>
    <phoneticPr fontId="4" type="noConversion"/>
  </si>
  <si>
    <t>&lt;카테고리 별 시트&gt;</t>
    <phoneticPr fontId="4" type="noConversion"/>
  </si>
  <si>
    <t>자동 연동 구간 (사용자 수정 자제)</t>
  </si>
  <si>
    <t>사용자 작성 필요구간</t>
  </si>
  <si>
    <t>사용자 검토 필요구간</t>
  </si>
  <si>
    <t>공통</t>
    <phoneticPr fontId="4" type="noConversion"/>
  </si>
  <si>
    <t>어떤 시트의 어떤 셀이라도, '#' 표기가 들어있는 항목은 엑셀 내 자동 입력을 위해 작성된 표식이므로 임의 삭제 절대 금지</t>
    <phoneticPr fontId="4" type="noConversion"/>
  </si>
  <si>
    <t>8.Doors, 9.Windows 시트의 I열 참조</t>
    <phoneticPr fontId="4" type="noConversion"/>
  </si>
  <si>
    <r>
      <rPr>
        <sz val="11"/>
        <color rgb="FFFF0000"/>
        <rFont val="현대하모니 L"/>
        <family val="1"/>
        <charset val="129"/>
      </rPr>
      <t xml:space="preserve">칼럼 제목 변경 금지 및 </t>
    </r>
    <r>
      <rPr>
        <sz val="11"/>
        <color theme="1"/>
        <rFont val="현대하모니 L"/>
        <family val="1"/>
        <charset val="129"/>
      </rPr>
      <t>열 추가 자제</t>
    </r>
    <phoneticPr fontId="4" type="noConversion"/>
  </si>
  <si>
    <t>열 추가 가능하나 기존 헤더 명과 중복되지 않도록 작성</t>
    <phoneticPr fontId="4" type="noConversion"/>
  </si>
  <si>
    <t>표준 체계 구성명</t>
    <phoneticPr fontId="4" type="noConversion"/>
  </si>
  <si>
    <r>
      <rPr>
        <b/>
        <sz val="10"/>
        <rFont val="현대하모니 L"/>
        <family val="1"/>
        <charset val="129"/>
      </rPr>
      <t>[Family Name 분류 체계 Lv3 &amp; Lv4]</t>
    </r>
    <r>
      <rPr>
        <sz val="10"/>
        <rFont val="현대하모니 L"/>
        <family val="1"/>
        <charset val="129"/>
      </rPr>
      <t xml:space="preserve">
□ 팀 표준 분류 (Large) / ▶ 팀 표준 분류 (Middle, Small)
'Family_표준_구성도 시트' 와 일치해야 함.
사용자가 신규 그룹 생성시, '표준구성도 시트'에 반영 요망</t>
    </r>
    <phoneticPr fontId="4" type="noConversion"/>
  </si>
  <si>
    <t>STP-PL-EN-AR-PP-001의 2.3항 참조</t>
    <phoneticPr fontId="4" type="noConversion"/>
  </si>
  <si>
    <t>표준 구성번호</t>
    <phoneticPr fontId="4" type="noConversion"/>
  </si>
  <si>
    <r>
      <rPr>
        <b/>
        <sz val="10"/>
        <color theme="1"/>
        <rFont val="현대하모니 L"/>
        <family val="1"/>
        <charset val="129"/>
      </rPr>
      <t>[Family Name 분류 체계 Lv5] - 번호</t>
    </r>
    <r>
      <rPr>
        <sz val="10"/>
        <color theme="1"/>
        <rFont val="현대하모니 L"/>
        <family val="1"/>
        <charset val="129"/>
      </rPr>
      <t xml:space="preserve">
해당 행의 F 열 값과 'Family_표준_구성도 시트' 상의 타입 명들을 비교하여, 일치하는 항목의 번호가 자동으로 기입됨(사용자 수정 자제)
* 만약 사용자가 기존타입을 복사하여 신규 타입을 생성하였을 경우에는 해당 항목이 비어있게 되며, 번호를 부여하고 싶다면 표준 구성도 상에 신규 생성한 표준 타입명을 추가한뒤, 번호를 할당해 주어야 함.</t>
    </r>
    <phoneticPr fontId="4" type="noConversion"/>
  </si>
  <si>
    <t>Q’ty Cal Type Tag 입력</t>
    <phoneticPr fontId="4" type="noConversion"/>
  </si>
  <si>
    <t>산출기준 태그 입력 (입력시 15번 항목으로 연동되어 태그 설명 자동 기입)</t>
    <phoneticPr fontId="4" type="noConversion"/>
  </si>
  <si>
    <t>"산출기준 시트" 참조</t>
    <phoneticPr fontId="4" type="noConversion"/>
  </si>
  <si>
    <t>표준 타입명</t>
    <phoneticPr fontId="4" type="noConversion"/>
  </si>
  <si>
    <r>
      <rPr>
        <b/>
        <sz val="10"/>
        <color theme="1"/>
        <rFont val="현대하모니 L"/>
        <family val="1"/>
        <charset val="129"/>
      </rPr>
      <t>[Family Name 분류 체계 Lv5] - 이름</t>
    </r>
    <r>
      <rPr>
        <sz val="10"/>
        <color theme="1"/>
        <rFont val="현대하모니 L"/>
        <family val="1"/>
        <charset val="129"/>
      </rPr>
      <t xml:space="preserve">
* 대소문자 구분
* 'Family_표준_구성도 시트' 와 일치해야 함.
* Family Type명에는 Only Under Bar(_)만 적용, Dash(-) 적용하지 말것 </t>
    </r>
    <r>
      <rPr>
        <sz val="10"/>
        <color rgb="FFFF0000"/>
        <rFont val="현대하모니 L"/>
        <family val="1"/>
        <charset val="129"/>
      </rPr>
      <t>(철골은 예외)</t>
    </r>
    <phoneticPr fontId="4" type="noConversion"/>
  </si>
  <si>
    <t>타입 공통 WorkMaster</t>
    <phoneticPr fontId="4" type="noConversion"/>
  </si>
  <si>
    <r>
      <t xml:space="preserve">* Lv5 표준타입이 공통으로 가져야 하는 WM 항목들을 규정.
* 프로젝트를 위해 WM 조합의 별도 타입이 필요하다면 신규타입 </t>
    </r>
    <r>
      <rPr>
        <b/>
        <sz val="10"/>
        <color theme="1"/>
        <rFont val="현대하모니 L"/>
        <family val="1"/>
        <charset val="129"/>
      </rPr>
      <t>추가</t>
    </r>
    <r>
      <rPr>
        <sz val="10"/>
        <color theme="1"/>
        <rFont val="현대하모니 L"/>
        <family val="1"/>
        <charset val="129"/>
      </rPr>
      <t>만 가능. 기존의 팀표준 타입을 변경하는 것은 자제.
* 추가한 타입은 프로젝트 종료시 BIM 운영 팀으로 변경사항 고지 필.</t>
    </r>
    <phoneticPr fontId="4" type="noConversion"/>
  </si>
  <si>
    <t>예를 들어 예시 그림의 "H_SF_AR_S18_Shallow Fdn_Bitumen" 이라는 타입에, 2가지 별도 WM이 추가된 조합이 필요하다면,
해당 타입의 내용을 수정하지 말고, 타입 전체를 행 복사 한 뒤, "H_SF_AR_S18_Shallow Fdn_Bitumen_onlyPJT" 와 같이 새로운 이름의 타입을 생성하는 것을 권유.</t>
    <phoneticPr fontId="4" type="noConversion"/>
  </si>
  <si>
    <t>Guage Code</t>
    <phoneticPr fontId="4" type="noConversion"/>
  </si>
  <si>
    <t>동일 Work Master Code 내 Spec에 따른 하위 분개 필요시
예) A03AD032-00002 (Concrete Cylinder Strength 20 Mpa &lt; F'c &lt;25Mpa)인 경우,
     A03AD032-00002    A(Guage Code)   F'c = 21 Mpa
                                      B(Guage Code)   F'c = 24 Mpa</t>
    <phoneticPr fontId="4" type="noConversion"/>
  </si>
  <si>
    <t>WorkMaster 별 Description(실제 적용 스펙)</t>
    <phoneticPr fontId="4" type="noConversion"/>
  </si>
  <si>
    <t>* WM 항목별 실 적용 스펙 기입
* 범위형 WM 항목의 경우에는 실제 spec 값 기입 필수</t>
    <phoneticPr fontId="4" type="noConversion"/>
  </si>
  <si>
    <t>입찰_물량산출식</t>
    <phoneticPr fontId="4" type="noConversion"/>
  </si>
  <si>
    <t>물량산출 모드가 '입찰'일 경우 WM 항목별로 참조하게 될 다이나모 수식 계산식.
* 실행과 달리 모델링 되지 않는 항목들에 대한 WM 할당이 이루어지기 때문에 실행 물량산출식과 항목 구성이 다를 수 있음.</t>
    <phoneticPr fontId="4" type="noConversion"/>
  </si>
  <si>
    <t>** 보, 기둥의 경우:
- 내측 페인트 물량은 룸 에서 할증을 통해 계산,
- 외측 페인트 물량 외측페인트 WM 항목 포함된 분개 타입을 통해 계산</t>
    <phoneticPr fontId="4" type="noConversion"/>
  </si>
  <si>
    <t>실행_물량산출식</t>
    <phoneticPr fontId="4" type="noConversion"/>
  </si>
  <si>
    <t>물량산출 모드가 '실행'일 경우 WM 항목별로 참조하게 될 다이나모 수식 계산식.
* 입찰에서 모델링 하지 않는 부재들도 모델링이 되므로 입찰 물량산출식과 항목 구성이 다를 수 있음.</t>
    <phoneticPr fontId="4" type="noConversion"/>
  </si>
  <si>
    <t>Building Tag</t>
  </si>
  <si>
    <t>Building Tag에 건물명 기입은 선택사항.
* 물량산출에 참조되는 데이터는 아님. 프로젝트 전체 패밀리리스트 취합 시의 관리를 위한 입력항목</t>
  </si>
  <si>
    <t>실제 적용패밀리 타입 명</t>
    <phoneticPr fontId="4" type="noConversion"/>
  </si>
  <si>
    <t>레빗 모델링 내의 '프로젝트 브라우저' 혹은 '[H_PAB.RT.G1]_Revit RVT Summary.dyn'을 통해 실행된 RVT Summary 웹 페이지 에서 확인할 수 있는 모델링에 실제 적용된 패밀리 타입 명을 입력하는 구간</t>
    <phoneticPr fontId="4" type="noConversion"/>
  </si>
  <si>
    <t>실제 적용패밀리 타입 별 단독 WM</t>
    <phoneticPr fontId="4" type="noConversion"/>
  </si>
  <si>
    <t>표준 타입의 공통 WM 항목 이외에, 실제 적용 패밀리 타입 별로 개별 WM 할당이 필요한 경우에만 입력
(2개 이상의 입력이 필요한 경우 패밀리 타입 명 중복 입력을 통해 할당)</t>
    <phoneticPr fontId="4" type="noConversion"/>
  </si>
  <si>
    <t>산출기준 태그 설명</t>
    <phoneticPr fontId="4" type="noConversion"/>
  </si>
  <si>
    <t>산출타입 설명(only 검토용)</t>
    <phoneticPr fontId="4" type="noConversion"/>
  </si>
  <si>
    <t>&lt;산출기준 시트&gt;</t>
    <phoneticPr fontId="4" type="noConversion"/>
  </si>
  <si>
    <t>Q'ty Calc Type Tag</t>
    <phoneticPr fontId="4" type="noConversion"/>
  </si>
  <si>
    <t>카테고리마다 부재의 종류별로 물량 산출에 참여하는 항목들을 규정하는 번호체계 부여</t>
    <phoneticPr fontId="4" type="noConversion"/>
  </si>
  <si>
    <t>각 카테고리 시트의 E열에 해당</t>
    <phoneticPr fontId="4" type="noConversion"/>
  </si>
  <si>
    <t>산출 타입 별 전체 수식</t>
    <phoneticPr fontId="4" type="noConversion"/>
  </si>
  <si>
    <t>각 타입별로 사용된 모든 수식을 모아서 기입. 여기에 등장하는 약자중 우측 '산출수식 약자' 항목에 없는 것이 있어서는 안됨</t>
    <phoneticPr fontId="4" type="noConversion"/>
  </si>
  <si>
    <t>산출수식 약자</t>
    <phoneticPr fontId="4" type="noConversion"/>
  </si>
  <si>
    <t>수동 입력 값</t>
    <phoneticPr fontId="4" type="noConversion"/>
  </si>
  <si>
    <t>Parameter</t>
    <phoneticPr fontId="4" type="noConversion"/>
  </si>
  <si>
    <t>&lt;물량Param&gt; Sheet상의 항목중, 물량산출 단위가 개수일 경우(산출수식약자가 Q인 항목)</t>
    <phoneticPr fontId="4" type="noConversion"/>
  </si>
  <si>
    <t>Q 항목의 입력값은
- 페밀리 1개가 1개의 물량으로 산출시에는 "1" 입력   
- 페밀리 1개당 2개(필요개수)의 물량으로 산출시에는 "2(필요개수)" 입력  
ex) Base Plate Family 1개에 Anchor Bolt가 4개 인경우, 
      BasePlate 수량은 Q=1 
      Anchor Bolt 수량은 Q=4</t>
    <phoneticPr fontId="4" type="noConversion"/>
  </si>
  <si>
    <t>&lt;물량Param&gt; Sheet상의 '구분'의 명과 해당 Sheet의 명칭 동일해야 함.</t>
    <phoneticPr fontId="4" type="noConversion"/>
  </si>
  <si>
    <t>&lt;물량Param&gt; Sheet상의 '구분' : "1.Floors" 는 Sheet명 "1.Floors" 일치해야함
- 띄어쓰기, 대소문자, 철자 일치</t>
    <phoneticPr fontId="4" type="noConversion"/>
  </si>
  <si>
    <t>[플랜트건축팀 Family 구성도]</t>
    <phoneticPr fontId="4" type="noConversion"/>
  </si>
  <si>
    <t>표준</t>
  </si>
  <si>
    <r>
      <rPr>
        <i/>
        <sz val="9"/>
        <color rgb="FF0000FF"/>
        <rFont val="a"/>
        <family val="3"/>
        <charset val="129"/>
      </rPr>
      <t>바로가기</t>
    </r>
    <phoneticPr fontId="4" type="noConversion"/>
  </si>
  <si>
    <r>
      <rPr>
        <sz val="9"/>
        <color theme="1"/>
        <rFont val="현대하모니 L"/>
        <family val="1"/>
        <charset val="129"/>
      </rPr>
      <t>※</t>
    </r>
    <r>
      <rPr>
        <sz val="9"/>
        <color theme="1"/>
        <rFont val="Arial Narrow"/>
        <family val="2"/>
      </rPr>
      <t xml:space="preserve"> Lv5</t>
    </r>
    <r>
      <rPr>
        <sz val="9"/>
        <color theme="1"/>
        <rFont val="Arial Unicode MS"/>
        <family val="2"/>
        <charset val="129"/>
      </rPr>
      <t xml:space="preserve">까지의 </t>
    </r>
    <r>
      <rPr>
        <sz val="9"/>
        <color theme="1"/>
        <rFont val="Arial Narrow"/>
        <family val="2"/>
      </rPr>
      <t xml:space="preserve">Full Family Name </t>
    </r>
    <r>
      <rPr>
        <sz val="9"/>
        <color theme="1"/>
        <rFont val="Arial Unicode MS"/>
        <family val="2"/>
        <charset val="129"/>
      </rPr>
      <t>반드시 준수</t>
    </r>
    <phoneticPr fontId="4" type="noConversion"/>
  </si>
  <si>
    <r>
      <rPr>
        <sz val="9"/>
        <color theme="1"/>
        <rFont val="현대하모니 L"/>
        <family val="1"/>
        <charset val="129"/>
      </rPr>
      <t>※</t>
    </r>
    <r>
      <rPr>
        <sz val="9"/>
        <color theme="1"/>
        <rFont val="Arial Narrow"/>
        <family val="2"/>
      </rPr>
      <t xml:space="preserve"> Lv6 : </t>
    </r>
    <r>
      <rPr>
        <sz val="9"/>
        <color theme="1"/>
        <rFont val="Arial Unicode MS"/>
        <family val="2"/>
        <charset val="129"/>
      </rPr>
      <t>사용자 추가 정보는</t>
    </r>
    <r>
      <rPr>
        <sz val="9"/>
        <color theme="1"/>
        <rFont val="Arial Narrow"/>
        <family val="2"/>
      </rPr>
      <t xml:space="preserve"> Family Name Lv6 </t>
    </r>
    <r>
      <rPr>
        <sz val="9"/>
        <color theme="1"/>
        <rFont val="Arial Unicode MS"/>
        <family val="2"/>
        <charset val="129"/>
      </rPr>
      <t>에 반영</t>
    </r>
    <phoneticPr fontId="4" type="noConversion"/>
  </si>
  <si>
    <t>13.Manual_Input</t>
    <phoneticPr fontId="4" type="noConversion"/>
  </si>
  <si>
    <t>No</t>
    <phoneticPr fontId="4" type="noConversion"/>
  </si>
  <si>
    <t>Category</t>
    <phoneticPr fontId="4" type="noConversion"/>
  </si>
  <si>
    <r>
      <rPr>
        <b/>
        <sz val="9"/>
        <color theme="1" tint="0.499984740745262"/>
        <rFont val="a"/>
        <family val="3"/>
        <charset val="129"/>
      </rPr>
      <t>행위치</t>
    </r>
    <phoneticPr fontId="4" type="noConversion"/>
  </si>
  <si>
    <r>
      <rPr>
        <b/>
        <sz val="9"/>
        <color theme="1" tint="0.499984740745262"/>
        <rFont val="a"/>
        <family val="3"/>
        <charset val="129"/>
      </rPr>
      <t>이동버튼</t>
    </r>
    <phoneticPr fontId="4" type="noConversion"/>
  </si>
  <si>
    <t>Check
Slot</t>
    <phoneticPr fontId="4" type="noConversion"/>
  </si>
  <si>
    <t>0.Room</t>
    <phoneticPr fontId="4" type="noConversion"/>
  </si>
  <si>
    <t>행위치</t>
  </si>
  <si>
    <t>Basic Room</t>
    <phoneticPr fontId="4" type="noConversion"/>
  </si>
  <si>
    <t>0.1.1</t>
    <phoneticPr fontId="4" type="noConversion"/>
  </si>
  <si>
    <r>
      <rPr>
        <b/>
        <sz val="11"/>
        <color theme="1"/>
        <rFont val="a"/>
        <family val="3"/>
        <charset val="129"/>
      </rPr>
      <t>□</t>
    </r>
    <r>
      <rPr>
        <b/>
        <sz val="11"/>
        <color theme="1"/>
        <rFont val="Arial Narrow"/>
        <family val="2"/>
      </rPr>
      <t xml:space="preserve"> Room - normal</t>
    </r>
    <phoneticPr fontId="4" type="noConversion"/>
  </si>
  <si>
    <t>0.1.1.1</t>
    <phoneticPr fontId="4" type="noConversion"/>
  </si>
  <si>
    <r>
      <rPr>
        <b/>
        <sz val="11"/>
        <color rgb="FF0000FF"/>
        <rFont val="a"/>
        <family val="3"/>
        <charset val="129"/>
      </rPr>
      <t>▶</t>
    </r>
    <r>
      <rPr>
        <b/>
        <sz val="11"/>
        <color rgb="FF0000FF"/>
        <rFont val="Arial Narrow"/>
        <family val="2"/>
      </rPr>
      <t xml:space="preserve"> Rooms</t>
    </r>
    <phoneticPr fontId="4" type="noConversion"/>
  </si>
  <si>
    <t>General Rooms</t>
    <phoneticPr fontId="4" type="noConversion"/>
  </si>
  <si>
    <t>1.Floors</t>
    <phoneticPr fontId="4" type="noConversion"/>
  </si>
  <si>
    <t>Floors</t>
    <phoneticPr fontId="4" type="noConversion"/>
  </si>
  <si>
    <t>1.1.1</t>
    <phoneticPr fontId="4" type="noConversion"/>
  </si>
  <si>
    <r>
      <rPr>
        <b/>
        <sz val="11"/>
        <color theme="1"/>
        <rFont val="a"/>
        <family val="3"/>
        <charset val="129"/>
      </rPr>
      <t>□</t>
    </r>
    <r>
      <rPr>
        <b/>
        <sz val="11"/>
        <color theme="1"/>
        <rFont val="Arial Narrow"/>
        <family val="2"/>
      </rPr>
      <t xml:space="preserve"> Concrete Slab</t>
    </r>
  </si>
  <si>
    <t>1.1.1.1</t>
    <phoneticPr fontId="4" type="noConversion"/>
  </si>
  <si>
    <r>
      <rPr>
        <b/>
        <sz val="11"/>
        <color rgb="FF0000FF"/>
        <rFont val="a"/>
        <family val="3"/>
        <charset val="129"/>
      </rPr>
      <t>▶</t>
    </r>
    <r>
      <rPr>
        <b/>
        <sz val="11"/>
        <color rgb="FF0000FF"/>
        <rFont val="Arial Narrow"/>
        <family val="2"/>
      </rPr>
      <t xml:space="preserve"> Concrete Slab</t>
    </r>
    <phoneticPr fontId="4" type="noConversion"/>
  </si>
  <si>
    <t>O</t>
    <phoneticPr fontId="4" type="noConversion"/>
  </si>
  <si>
    <t>1.1.1.1.1</t>
    <phoneticPr fontId="4" type="noConversion"/>
  </si>
  <si>
    <t>H_FL_AR_S17_RC Slab</t>
    <phoneticPr fontId="4" type="noConversion"/>
  </si>
  <si>
    <t>1.1.1.1.2</t>
    <phoneticPr fontId="4" type="noConversion"/>
  </si>
  <si>
    <t>H_FL_AR_S17_RC Slab_S Trowel</t>
  </si>
  <si>
    <t>1.1.1.2</t>
    <phoneticPr fontId="4" type="noConversion"/>
  </si>
  <si>
    <r>
      <rPr>
        <b/>
        <sz val="11"/>
        <color rgb="FF0000FF"/>
        <rFont val="a"/>
        <family val="3"/>
        <charset val="129"/>
      </rPr>
      <t>▶</t>
    </r>
    <r>
      <rPr>
        <b/>
        <sz val="11"/>
        <color rgb="FF0000FF"/>
        <rFont val="Arial Narrow"/>
        <family val="2"/>
      </rPr>
      <t xml:space="preserve"> Roof Concrete Slab</t>
    </r>
    <phoneticPr fontId="4" type="noConversion"/>
  </si>
  <si>
    <t>1.1.1.2.1</t>
    <phoneticPr fontId="4" type="noConversion"/>
  </si>
  <si>
    <t>H_FL_AR_S17_Roof RC Slab</t>
    <phoneticPr fontId="4" type="noConversion"/>
  </si>
  <si>
    <t>1.1.1.3</t>
    <phoneticPr fontId="4" type="noConversion"/>
  </si>
  <si>
    <r>
      <rPr>
        <b/>
        <sz val="11"/>
        <color rgb="FF0000FF"/>
        <rFont val="a"/>
        <family val="3"/>
        <charset val="129"/>
      </rPr>
      <t>▶</t>
    </r>
    <r>
      <rPr>
        <b/>
        <sz val="11"/>
        <color rgb="FF0000FF"/>
        <rFont val="Arial Narrow"/>
        <family val="2"/>
      </rPr>
      <t xml:space="preserve"> Turbine Top Deck Slab</t>
    </r>
    <phoneticPr fontId="4" type="noConversion"/>
  </si>
  <si>
    <t>1.1.1.3.1</t>
    <phoneticPr fontId="4" type="noConversion"/>
  </si>
  <si>
    <t>H_FL_AR_S17_STG Top Slab</t>
    <phoneticPr fontId="4" type="noConversion"/>
  </si>
  <si>
    <t>1.1.1.4</t>
    <phoneticPr fontId="4" type="noConversion"/>
  </si>
  <si>
    <r>
      <rPr>
        <b/>
        <sz val="11"/>
        <color rgb="FF0000FF"/>
        <rFont val="a"/>
        <family val="3"/>
        <charset val="129"/>
      </rPr>
      <t>▶</t>
    </r>
    <r>
      <rPr>
        <b/>
        <sz val="11"/>
        <color rgb="FF0000FF"/>
        <rFont val="Arial Narrow"/>
        <family val="2"/>
      </rPr>
      <t xml:space="preserve"> Concrete Deck Slab</t>
    </r>
    <phoneticPr fontId="4" type="noConversion"/>
  </si>
  <si>
    <t>1.1.1.4.1</t>
    <phoneticPr fontId="4" type="noConversion"/>
  </si>
  <si>
    <t>H_FL_AR_S17_RC Deck Slab</t>
  </si>
  <si>
    <t>1.1.1.4.2</t>
    <phoneticPr fontId="4" type="noConversion"/>
  </si>
  <si>
    <t>H_FL_AR_S17_RC Deck Slab_S Trowel</t>
    <phoneticPr fontId="4" type="noConversion"/>
  </si>
  <si>
    <t>1.1.1.5</t>
    <phoneticPr fontId="4" type="noConversion"/>
  </si>
  <si>
    <r>
      <rPr>
        <b/>
        <sz val="11"/>
        <color rgb="FF0000FF"/>
        <rFont val="a"/>
        <family val="3"/>
        <charset val="129"/>
      </rPr>
      <t>▶</t>
    </r>
    <r>
      <rPr>
        <b/>
        <sz val="11"/>
        <color rgb="FF0000FF"/>
        <rFont val="Arial Narrow"/>
        <family val="2"/>
      </rPr>
      <t xml:space="preserve"> Roof Concrete Deck Slab</t>
    </r>
    <phoneticPr fontId="4" type="noConversion"/>
  </si>
  <si>
    <t>1.1.1.5.1</t>
    <phoneticPr fontId="4" type="noConversion"/>
  </si>
  <si>
    <t>H_RF_AR_S17_Roof RC Deck Slab</t>
  </si>
  <si>
    <t>1.1.2</t>
    <phoneticPr fontId="4" type="noConversion"/>
  </si>
  <si>
    <r>
      <rPr>
        <b/>
        <sz val="11"/>
        <color theme="1"/>
        <rFont val="a"/>
        <family val="3"/>
        <charset val="129"/>
      </rPr>
      <t>□</t>
    </r>
    <r>
      <rPr>
        <b/>
        <sz val="11"/>
        <color theme="1"/>
        <rFont val="Arial Narrow"/>
        <family val="2"/>
      </rPr>
      <t xml:space="preserve"> Checkered / Grating</t>
    </r>
    <phoneticPr fontId="4" type="noConversion"/>
  </si>
  <si>
    <t>1.1.2.1</t>
    <phoneticPr fontId="4" type="noConversion"/>
  </si>
  <si>
    <r>
      <rPr>
        <b/>
        <sz val="11"/>
        <color rgb="FF0000FF"/>
        <rFont val="a"/>
        <family val="3"/>
        <charset val="129"/>
      </rPr>
      <t>▶</t>
    </r>
    <r>
      <rPr>
        <b/>
        <sz val="11"/>
        <color rgb="FF0000FF"/>
        <rFont val="Arial Narrow"/>
        <family val="2"/>
      </rPr>
      <t xml:space="preserve"> Grating Floor</t>
    </r>
    <phoneticPr fontId="4" type="noConversion"/>
  </si>
  <si>
    <t>1.1.2.1.1</t>
    <phoneticPr fontId="4" type="noConversion"/>
  </si>
  <si>
    <t>H_FL_AR_S05_Grating</t>
  </si>
  <si>
    <t>1.1.2.2</t>
    <phoneticPr fontId="4" type="noConversion"/>
  </si>
  <si>
    <r>
      <rPr>
        <b/>
        <sz val="11"/>
        <color rgb="FF0000FF"/>
        <rFont val="a"/>
        <family val="3"/>
        <charset val="129"/>
      </rPr>
      <t>▶</t>
    </r>
    <r>
      <rPr>
        <b/>
        <sz val="11"/>
        <color rgb="FF0000FF"/>
        <rFont val="Arial Narrow"/>
        <family val="2"/>
      </rPr>
      <t xml:space="preserve"> Removable Grating Floor</t>
    </r>
    <phoneticPr fontId="4" type="noConversion"/>
  </si>
  <si>
    <t>1.1.2.2.1</t>
    <phoneticPr fontId="4" type="noConversion"/>
  </si>
  <si>
    <t>H_FL_AR_S06_Removable Grating</t>
  </si>
  <si>
    <t>1.1.2.3</t>
    <phoneticPr fontId="4" type="noConversion"/>
  </si>
  <si>
    <r>
      <rPr>
        <b/>
        <sz val="11"/>
        <color rgb="FF0000FF"/>
        <rFont val="a"/>
        <family val="3"/>
        <charset val="129"/>
      </rPr>
      <t>▶</t>
    </r>
    <r>
      <rPr>
        <b/>
        <sz val="11"/>
        <color rgb="FF0000FF"/>
        <rFont val="Arial Narrow"/>
        <family val="2"/>
      </rPr>
      <t xml:space="preserve"> Checkered Plate Floor</t>
    </r>
    <phoneticPr fontId="4" type="noConversion"/>
  </si>
  <si>
    <t>1.1.2.3.1</t>
    <phoneticPr fontId="4" type="noConversion"/>
  </si>
  <si>
    <t>H_FL_AR_S07_CHK PL</t>
  </si>
  <si>
    <t>1.1.3</t>
    <phoneticPr fontId="4" type="noConversion"/>
  </si>
  <si>
    <r>
      <rPr>
        <b/>
        <sz val="11"/>
        <rFont val="Segoe UI Symbol"/>
        <family val="3"/>
      </rPr>
      <t>□</t>
    </r>
    <r>
      <rPr>
        <b/>
        <sz val="11"/>
        <rFont val="Arial Narrow"/>
        <family val="2"/>
      </rPr>
      <t xml:space="preserve"> Finish - F2 Group </t>
    </r>
    <r>
      <rPr>
        <b/>
        <sz val="10"/>
        <rFont val="현대하모니 L"/>
        <family val="1"/>
        <charset val="129"/>
      </rPr>
      <t>(실행 모델에서만 적용)</t>
    </r>
    <phoneticPr fontId="57" type="noConversion"/>
  </si>
  <si>
    <t>1.1.3.1</t>
    <phoneticPr fontId="4" type="noConversion"/>
  </si>
  <si>
    <r>
      <rPr>
        <b/>
        <sz val="11"/>
        <color rgb="FF0000FF"/>
        <rFont val="Segoe UI Symbol"/>
        <family val="3"/>
      </rPr>
      <t>▶</t>
    </r>
    <r>
      <rPr>
        <b/>
        <sz val="11"/>
        <color rgb="FF0000FF"/>
        <rFont val="Arial Unicode MS"/>
        <family val="3"/>
        <charset val="129"/>
      </rPr>
      <t xml:space="preserve"> </t>
    </r>
    <r>
      <rPr>
        <b/>
        <sz val="11"/>
        <color rgb="FF0000FF"/>
        <rFont val="Arial Narrow"/>
        <family val="2"/>
      </rPr>
      <t>Tile</t>
    </r>
    <phoneticPr fontId="4" type="noConversion"/>
  </si>
  <si>
    <t>[Ceramic Tile]</t>
    <phoneticPr fontId="4" type="noConversion"/>
  </si>
  <si>
    <t>1.1.3.1.1</t>
    <phoneticPr fontId="4" type="noConversion"/>
  </si>
  <si>
    <t>H_FL_AR_B07_Ceramic Tile</t>
  </si>
  <si>
    <t>1.1.3.1.2</t>
  </si>
  <si>
    <t>H_FL_AR_B07_Ceramic Tile_L Waterproof</t>
    <phoneticPr fontId="4" type="noConversion"/>
  </si>
  <si>
    <t>1.1.3.1.3</t>
  </si>
  <si>
    <t>H_FL_AR_B07_Ceramic Tile_Memb</t>
  </si>
  <si>
    <t>[Acid Resistant Tile]</t>
    <phoneticPr fontId="4" type="noConversion"/>
  </si>
  <si>
    <t>1.1.3.1.4</t>
    <phoneticPr fontId="4" type="noConversion"/>
  </si>
  <si>
    <t>H_FL_AR_B07_Acid R Tile</t>
  </si>
  <si>
    <t>1.1.3.1.5</t>
  </si>
  <si>
    <t>H_FL_AR_B07_Acid R Tile_L Waterproof</t>
  </si>
  <si>
    <t>[Vinyl Tile]</t>
    <phoneticPr fontId="4" type="noConversion"/>
  </si>
  <si>
    <t>1.1.3.1.6</t>
    <phoneticPr fontId="4" type="noConversion"/>
  </si>
  <si>
    <t>H_FL_AR_B07_Vinyl Tile</t>
  </si>
  <si>
    <t>1.1.3.1.7</t>
  </si>
  <si>
    <t>H_FL_AR_B07_Vinyl Tile_Screed</t>
  </si>
  <si>
    <t>1.1.3.1.8</t>
  </si>
  <si>
    <t>H_FL_AR_B07_Anti Static Vinyl Tile</t>
  </si>
  <si>
    <t>[Etc. Tile]</t>
    <phoneticPr fontId="4" type="noConversion"/>
  </si>
  <si>
    <t>1.1.3.1.9</t>
    <phoneticPr fontId="4" type="noConversion"/>
  </si>
  <si>
    <t>H_FL_AR_B07_Granite Tile</t>
  </si>
  <si>
    <t>1.1.3.1.10</t>
  </si>
  <si>
    <t>H_FL_AR_B07_Marble Tile</t>
  </si>
  <si>
    <t>1.1.3.1.11</t>
  </si>
  <si>
    <t>H_FL_AR_B07_Stone Tile</t>
  </si>
  <si>
    <t>1.1.3.1.12</t>
  </si>
  <si>
    <t>H_FL_AR_B07_Porcelain Tile</t>
    <phoneticPr fontId="4" type="noConversion"/>
  </si>
  <si>
    <t>1.1.3.1.13</t>
  </si>
  <si>
    <t>H_FL_AR_B07_Carpet Tile</t>
    <phoneticPr fontId="4" type="noConversion"/>
  </si>
  <si>
    <t>1.1.3.2</t>
    <phoneticPr fontId="4" type="noConversion"/>
  </si>
  <si>
    <r>
      <rPr>
        <b/>
        <sz val="11"/>
        <color rgb="FF0000FF"/>
        <rFont val="a"/>
        <family val="3"/>
        <charset val="129"/>
      </rPr>
      <t>▶</t>
    </r>
    <r>
      <rPr>
        <b/>
        <sz val="11"/>
        <color rgb="FF0000FF"/>
        <rFont val="Arial Narrow"/>
        <family val="2"/>
      </rPr>
      <t xml:space="preserve"> Mat</t>
    </r>
    <phoneticPr fontId="4" type="noConversion"/>
  </si>
  <si>
    <t>1.1.3.2.1</t>
    <phoneticPr fontId="4" type="noConversion"/>
  </si>
  <si>
    <t>H_FL_AR_B07_Carpet</t>
  </si>
  <si>
    <t>1.1.3.2.2</t>
  </si>
  <si>
    <t>H_FL_AR_B07_Matwell</t>
  </si>
  <si>
    <t>1.1.3.2.3</t>
  </si>
  <si>
    <t>H_FL_AR_B07_Entrance Floor Mats and Frame</t>
  </si>
  <si>
    <t>1.1.3.3</t>
    <phoneticPr fontId="4" type="noConversion"/>
  </si>
  <si>
    <r>
      <rPr>
        <b/>
        <sz val="11"/>
        <color rgb="FF0000FF"/>
        <rFont val="a"/>
        <family val="3"/>
        <charset val="129"/>
      </rPr>
      <t>▶</t>
    </r>
    <r>
      <rPr>
        <b/>
        <sz val="11"/>
        <color rgb="FF0000FF"/>
        <rFont val="Arial Narrow"/>
        <family val="2"/>
      </rPr>
      <t xml:space="preserve"> Raised Floor</t>
    </r>
    <phoneticPr fontId="4" type="noConversion"/>
  </si>
  <si>
    <t>1.1.3.3.1</t>
    <phoneticPr fontId="4" type="noConversion"/>
  </si>
  <si>
    <t>H_FL_AR_B10_Raised Floor_600x600</t>
    <phoneticPr fontId="4" type="noConversion"/>
  </si>
  <si>
    <t>1.1.3.4</t>
    <phoneticPr fontId="4" type="noConversion"/>
  </si>
  <si>
    <r>
      <rPr>
        <b/>
        <sz val="11"/>
        <color rgb="FF0000FF"/>
        <rFont val="a"/>
        <family val="3"/>
        <charset val="129"/>
      </rPr>
      <t>▶</t>
    </r>
    <r>
      <rPr>
        <b/>
        <sz val="11"/>
        <color rgb="FF0000FF"/>
        <rFont val="Arial Narrow"/>
        <family val="2"/>
      </rPr>
      <t xml:space="preserve"> UG Insulation</t>
    </r>
    <phoneticPr fontId="4" type="noConversion"/>
  </si>
  <si>
    <t>1.1.3.4.1</t>
    <phoneticPr fontId="4" type="noConversion"/>
  </si>
  <si>
    <t>H_FL_AR_B07_Ground Insulation</t>
  </si>
  <si>
    <t>Slab Edge</t>
    <phoneticPr fontId="4" type="noConversion"/>
  </si>
  <si>
    <t>1.2.1</t>
    <phoneticPr fontId="4" type="noConversion"/>
  </si>
  <si>
    <r>
      <rPr>
        <b/>
        <sz val="11"/>
        <rFont val="a"/>
        <family val="3"/>
        <charset val="129"/>
      </rPr>
      <t>□</t>
    </r>
    <r>
      <rPr>
        <b/>
        <sz val="11"/>
        <rFont val="Arial Narrow"/>
        <family val="2"/>
      </rPr>
      <t xml:space="preserve"> Edge</t>
    </r>
    <phoneticPr fontId="57" type="noConversion"/>
  </si>
  <si>
    <t>1.2.1.1</t>
    <phoneticPr fontId="4" type="noConversion"/>
  </si>
  <si>
    <r>
      <rPr>
        <b/>
        <sz val="11"/>
        <color rgb="FF0000FF"/>
        <rFont val="Segoe UI Symbol"/>
        <family val="3"/>
      </rPr>
      <t>▶</t>
    </r>
    <r>
      <rPr>
        <b/>
        <sz val="11"/>
        <color rgb="FF0000FF"/>
        <rFont val="Arial Narrow"/>
        <family val="2"/>
      </rPr>
      <t xml:space="preserve"> Edge</t>
    </r>
    <phoneticPr fontId="4" type="noConversion"/>
  </si>
  <si>
    <t>1.2.1.1.1</t>
    <phoneticPr fontId="4" type="noConversion"/>
  </si>
  <si>
    <t>H_FL_AR_S17_Thickened</t>
    <phoneticPr fontId="4" type="noConversion"/>
  </si>
  <si>
    <t>2.Roofs</t>
    <phoneticPr fontId="4" type="noConversion"/>
  </si>
  <si>
    <t>Basic Roof</t>
  </si>
  <si>
    <t>2.1.1</t>
    <phoneticPr fontId="4" type="noConversion"/>
  </si>
  <si>
    <r>
      <rPr>
        <b/>
        <sz val="11"/>
        <color theme="1"/>
        <rFont val="a"/>
        <family val="3"/>
        <charset val="129"/>
      </rPr>
      <t>□</t>
    </r>
    <r>
      <rPr>
        <b/>
        <sz val="11"/>
        <color theme="1"/>
        <rFont val="Arial Narrow"/>
        <family val="2"/>
      </rPr>
      <t xml:space="preserve"> For Concrete Roof</t>
    </r>
  </si>
  <si>
    <t>2.1.1.1</t>
    <phoneticPr fontId="4" type="noConversion"/>
  </si>
  <si>
    <r>
      <rPr>
        <b/>
        <sz val="11"/>
        <color rgb="FF0000FF"/>
        <rFont val="a"/>
        <family val="3"/>
        <charset val="129"/>
      </rPr>
      <t>▶</t>
    </r>
    <r>
      <rPr>
        <b/>
        <sz val="11"/>
        <color rgb="FF0000FF"/>
        <rFont val="Arial Narrow"/>
        <family val="2"/>
      </rPr>
      <t xml:space="preserve"> Slope &lt; Insulation &lt; Waterproofing</t>
    </r>
    <phoneticPr fontId="4" type="noConversion"/>
  </si>
  <si>
    <t>2.1.1.1.1</t>
    <phoneticPr fontId="4" type="noConversion"/>
  </si>
  <si>
    <t>H_RF_AR_B06_LW Conc(Slope)_XPS_Memb</t>
  </si>
  <si>
    <t>2.1.1.1.2</t>
  </si>
  <si>
    <t>H_RF_AR_B06_Mortar(Slope)_XPS_Memb</t>
    <phoneticPr fontId="4" type="noConversion"/>
  </si>
  <si>
    <t>2.1.1.1.3</t>
  </si>
  <si>
    <t>H_RF_AR_B06_LW Conc(Slope)_XPS_Memb_Gravel</t>
  </si>
  <si>
    <t>2.1.1.2</t>
    <phoneticPr fontId="4" type="noConversion"/>
  </si>
  <si>
    <r>
      <rPr>
        <b/>
        <sz val="11"/>
        <color rgb="FF0000FF"/>
        <rFont val="a"/>
        <family val="3"/>
        <charset val="129"/>
      </rPr>
      <t>▶</t>
    </r>
    <r>
      <rPr>
        <b/>
        <sz val="11"/>
        <color rgb="FF0000FF"/>
        <rFont val="Arial Narrow"/>
        <family val="2"/>
      </rPr>
      <t xml:space="preserve"> Slope &lt; Waterproofing &lt; Insulation &lt; Protection</t>
    </r>
    <phoneticPr fontId="4" type="noConversion"/>
  </si>
  <si>
    <t>2.1.1.2.1</t>
    <phoneticPr fontId="4" type="noConversion"/>
  </si>
  <si>
    <t>H_RF_AR_B06_Memb_XPS_PE_Protective Conc</t>
  </si>
  <si>
    <t>2.1.1.2.2</t>
  </si>
  <si>
    <t>H_RF_AR_B06_Memb_XPS_PE_Roof Tile</t>
  </si>
  <si>
    <t>2.1.1.2.3</t>
  </si>
  <si>
    <t>H_RF_AR_B06_LW Conc(Slope)_Memb_XPS_Geot_Gravel</t>
  </si>
  <si>
    <t>2.1.1.2.4</t>
  </si>
  <si>
    <t>H_RF_AR_B06_LW Conc(Slope)_Memb_XPS_Geot_Roof Tile</t>
  </si>
  <si>
    <t>2.1.1.2.5</t>
  </si>
  <si>
    <t>H_RF_AR_B06_LW Conc(Slope)_Memb_XPS_PE_Roof Tile</t>
  </si>
  <si>
    <t>2.1.1.2.6</t>
  </si>
  <si>
    <t>H_RF_AR_B06_LW Conc(Slope)_Memb_XPS_PE_Protective Conc</t>
  </si>
  <si>
    <t>2.1.1.3</t>
    <phoneticPr fontId="4" type="noConversion"/>
  </si>
  <si>
    <r>
      <rPr>
        <b/>
        <sz val="11"/>
        <color rgb="FF0000FF"/>
        <rFont val="Segoe UI Symbol"/>
        <family val="3"/>
      </rPr>
      <t>▶</t>
    </r>
    <r>
      <rPr>
        <b/>
        <sz val="11"/>
        <color rgb="FF0000FF"/>
        <rFont val="Arial Narrow"/>
        <family val="2"/>
      </rPr>
      <t xml:space="preserve"> Waterproofing &lt; Insulation &lt; Protection &amp; Slope</t>
    </r>
    <phoneticPr fontId="4" type="noConversion"/>
  </si>
  <si>
    <t>2.1.1.3.1</t>
    <phoneticPr fontId="4" type="noConversion"/>
  </si>
  <si>
    <t>H_RF_AR_B06_Memb_XPS_PE_Protective Conc(Slope)</t>
  </si>
  <si>
    <t>2.1.1.3.2</t>
  </si>
  <si>
    <t>H_RF_AR_B06_Memb_XPS_PE_LW Conc(Slope)</t>
  </si>
  <si>
    <t>2.1.2</t>
    <phoneticPr fontId="4" type="noConversion"/>
  </si>
  <si>
    <r>
      <rPr>
        <b/>
        <sz val="11"/>
        <color theme="1"/>
        <rFont val="a"/>
        <family val="3"/>
        <charset val="129"/>
      </rPr>
      <t>□</t>
    </r>
    <r>
      <rPr>
        <b/>
        <sz val="11"/>
        <color theme="1"/>
        <rFont val="Arial Narrow"/>
        <family val="2"/>
      </rPr>
      <t xml:space="preserve"> Cladding Roof</t>
    </r>
  </si>
  <si>
    <t>2.1.2.1</t>
    <phoneticPr fontId="4" type="noConversion"/>
  </si>
  <si>
    <r>
      <rPr>
        <b/>
        <sz val="11"/>
        <color rgb="FF0000FF"/>
        <rFont val="a"/>
        <family val="3"/>
        <charset val="129"/>
      </rPr>
      <t>▶</t>
    </r>
    <r>
      <rPr>
        <b/>
        <sz val="11"/>
        <color rgb="FF0000FF"/>
        <rFont val="Arial Narrow"/>
        <family val="2"/>
      </rPr>
      <t xml:space="preserve"> Sandwitch Panel Roof</t>
    </r>
    <phoneticPr fontId="4" type="noConversion"/>
  </si>
  <si>
    <t>2.1.2.1.1</t>
    <phoneticPr fontId="4" type="noConversion"/>
  </si>
  <si>
    <t>H_RF_AR_B05_Roof Panel Steel Mineral Wool</t>
    <phoneticPr fontId="4" type="noConversion"/>
  </si>
  <si>
    <t>2.1.2.1.2</t>
  </si>
  <si>
    <t>H_RF_AR_B05_Roof Panel Steel Glass Wool</t>
    <phoneticPr fontId="4" type="noConversion"/>
  </si>
  <si>
    <t>2.1.2.1.3</t>
  </si>
  <si>
    <t>H_RF_AR_B05_Roof Panel AL Mineral Wool</t>
    <phoneticPr fontId="4" type="noConversion"/>
  </si>
  <si>
    <t>2.1.2.1.4</t>
  </si>
  <si>
    <t>H_RF_AR_B05_Roof Panel AL Glass Wool</t>
    <phoneticPr fontId="4" type="noConversion"/>
  </si>
  <si>
    <t>2.1.2.2</t>
    <phoneticPr fontId="4" type="noConversion"/>
  </si>
  <si>
    <r>
      <rPr>
        <b/>
        <sz val="11"/>
        <color rgb="FF0000FF"/>
        <rFont val="a"/>
        <family val="3"/>
        <charset val="129"/>
      </rPr>
      <t>▶</t>
    </r>
    <r>
      <rPr>
        <b/>
        <sz val="11"/>
        <color rgb="FF0000FF"/>
        <rFont val="Arial Narrow"/>
        <family val="2"/>
      </rPr>
      <t xml:space="preserve"> Single Metal Sheet Roof</t>
    </r>
    <phoneticPr fontId="4" type="noConversion"/>
  </si>
  <si>
    <t>2.1.2.2.1</t>
    <phoneticPr fontId="4" type="noConversion"/>
  </si>
  <si>
    <t>H_RF_AR_B05_Roof Single Sheet Steel</t>
    <phoneticPr fontId="4" type="noConversion"/>
  </si>
  <si>
    <t>2.1.2.2.2</t>
  </si>
  <si>
    <t>H_RF_AR_B05_Roof Single Sheet AL</t>
    <phoneticPr fontId="4" type="noConversion"/>
  </si>
  <si>
    <t>Gutter</t>
    <phoneticPr fontId="4" type="noConversion"/>
  </si>
  <si>
    <t>2.2.1</t>
    <phoneticPr fontId="4" type="noConversion"/>
  </si>
  <si>
    <r>
      <rPr>
        <b/>
        <sz val="11"/>
        <color theme="1"/>
        <rFont val="a"/>
        <family val="3"/>
        <charset val="129"/>
      </rPr>
      <t>□</t>
    </r>
    <r>
      <rPr>
        <b/>
        <sz val="11"/>
        <color theme="1"/>
        <rFont val="Arial Narrow"/>
        <family val="2"/>
      </rPr>
      <t xml:space="preserve"> Gutter - general</t>
    </r>
    <phoneticPr fontId="4" type="noConversion"/>
  </si>
  <si>
    <t>2.2.1.1</t>
    <phoneticPr fontId="4" type="noConversion"/>
  </si>
  <si>
    <r>
      <rPr>
        <b/>
        <sz val="11"/>
        <color rgb="FF0000FF"/>
        <rFont val="a"/>
        <family val="3"/>
        <charset val="129"/>
      </rPr>
      <t>▶</t>
    </r>
    <r>
      <rPr>
        <b/>
        <sz val="11"/>
        <color rgb="FF0000FF"/>
        <rFont val="Arial Narrow"/>
        <family val="2"/>
      </rPr>
      <t xml:space="preserve"> Gutter</t>
    </r>
    <phoneticPr fontId="4" type="noConversion"/>
  </si>
  <si>
    <t>2.2.1.1.1</t>
    <phoneticPr fontId="4" type="noConversion"/>
  </si>
  <si>
    <t>H_RF_AR_B07_Gutter_Steel_Eave</t>
    <phoneticPr fontId="4" type="noConversion"/>
  </si>
  <si>
    <t>2.2.1.1.2</t>
  </si>
  <si>
    <t>H_RF_AR_B07_Gutter_Steel_Valley</t>
    <phoneticPr fontId="4" type="noConversion"/>
  </si>
  <si>
    <t>2.2.1.1.3</t>
  </si>
  <si>
    <t>H_RF_AR_B07_Gutter_AL_Eave</t>
    <phoneticPr fontId="4" type="noConversion"/>
  </si>
  <si>
    <t>2.2.1.1.4</t>
  </si>
  <si>
    <t>H_RF_AR_B07_Gutter_AL_Valley</t>
    <phoneticPr fontId="4" type="noConversion"/>
  </si>
  <si>
    <t>Fascia</t>
    <phoneticPr fontId="4" type="noConversion"/>
  </si>
  <si>
    <t>2.3.1</t>
    <phoneticPr fontId="4" type="noConversion"/>
  </si>
  <si>
    <r>
      <rPr>
        <b/>
        <sz val="11"/>
        <color theme="1"/>
        <rFont val="a"/>
        <family val="3"/>
        <charset val="129"/>
      </rPr>
      <t>□</t>
    </r>
    <r>
      <rPr>
        <b/>
        <sz val="11"/>
        <color theme="1"/>
        <rFont val="Arial Narrow"/>
        <family val="2"/>
      </rPr>
      <t xml:space="preserve"> Fascia - general</t>
    </r>
    <phoneticPr fontId="4" type="noConversion"/>
  </si>
  <si>
    <t>2.3.1.1</t>
    <phoneticPr fontId="4" type="noConversion"/>
  </si>
  <si>
    <r>
      <rPr>
        <b/>
        <sz val="11"/>
        <color rgb="FF0000FF"/>
        <rFont val="a"/>
        <family val="3"/>
        <charset val="129"/>
      </rPr>
      <t>▶</t>
    </r>
    <r>
      <rPr>
        <b/>
        <sz val="11"/>
        <color rgb="FF0000FF"/>
        <rFont val="Arial Narrow"/>
        <family val="2"/>
      </rPr>
      <t xml:space="preserve"> Fascia</t>
    </r>
    <phoneticPr fontId="4" type="noConversion"/>
  </si>
  <si>
    <t>2.3.1.1.1</t>
    <phoneticPr fontId="4" type="noConversion"/>
  </si>
  <si>
    <t>H_RF_AR_B07_Fascia-Flat</t>
    <phoneticPr fontId="4" type="noConversion"/>
  </si>
  <si>
    <t>Roof Soffit</t>
    <phoneticPr fontId="4" type="noConversion"/>
  </si>
  <si>
    <t>2.4.1</t>
    <phoneticPr fontId="4" type="noConversion"/>
  </si>
  <si>
    <r>
      <rPr>
        <b/>
        <sz val="11"/>
        <color theme="1"/>
        <rFont val="a"/>
        <family val="3"/>
        <charset val="129"/>
      </rPr>
      <t>□</t>
    </r>
    <r>
      <rPr>
        <b/>
        <sz val="11"/>
        <color theme="1"/>
        <rFont val="Arial Narrow"/>
        <family val="2"/>
      </rPr>
      <t xml:space="preserve"> Soffit - general</t>
    </r>
    <phoneticPr fontId="4" type="noConversion"/>
  </si>
  <si>
    <t>2.4.1.1</t>
    <phoneticPr fontId="4" type="noConversion"/>
  </si>
  <si>
    <r>
      <rPr>
        <b/>
        <sz val="11"/>
        <color rgb="FF0000FF"/>
        <rFont val="a"/>
        <family val="3"/>
        <charset val="129"/>
      </rPr>
      <t>▶</t>
    </r>
    <r>
      <rPr>
        <b/>
        <sz val="11"/>
        <color rgb="FF0000FF"/>
        <rFont val="Arial Narrow"/>
        <family val="2"/>
      </rPr>
      <t xml:space="preserve"> Soffit</t>
    </r>
    <phoneticPr fontId="4" type="noConversion"/>
  </si>
  <si>
    <t>2.4.1.1.1</t>
    <phoneticPr fontId="4" type="noConversion"/>
  </si>
  <si>
    <t>H_RF_AR_B07_Soffit</t>
    <phoneticPr fontId="4" type="noConversion"/>
  </si>
  <si>
    <t>Sloped Glazing</t>
    <phoneticPr fontId="4" type="noConversion"/>
  </si>
  <si>
    <t>2.5.1</t>
    <phoneticPr fontId="4" type="noConversion"/>
  </si>
  <si>
    <r>
      <rPr>
        <b/>
        <sz val="11"/>
        <color theme="1"/>
        <rFont val="a"/>
        <family val="3"/>
        <charset val="129"/>
      </rPr>
      <t>□</t>
    </r>
    <r>
      <rPr>
        <b/>
        <sz val="11"/>
        <color theme="1"/>
        <rFont val="Arial Narrow"/>
        <family val="2"/>
      </rPr>
      <t xml:space="preserve"> Sloped Glazing - general</t>
    </r>
    <phoneticPr fontId="4" type="noConversion"/>
  </si>
  <si>
    <t>2.5.1.1</t>
    <phoneticPr fontId="4" type="noConversion"/>
  </si>
  <si>
    <r>
      <rPr>
        <b/>
        <sz val="11"/>
        <color rgb="FF0000FF"/>
        <rFont val="a"/>
        <family val="3"/>
        <charset val="129"/>
      </rPr>
      <t>▶</t>
    </r>
    <r>
      <rPr>
        <b/>
        <sz val="11"/>
        <color rgb="FF0000FF"/>
        <rFont val="Arial Narrow"/>
        <family val="2"/>
      </rPr>
      <t xml:space="preserve"> Sloped Glazing</t>
    </r>
    <phoneticPr fontId="4" type="noConversion"/>
  </si>
  <si>
    <t>2.5.1.1.1</t>
    <phoneticPr fontId="4" type="noConversion"/>
  </si>
  <si>
    <t>H_RF_AR_B07_Sloped Glazing</t>
    <phoneticPr fontId="4" type="noConversion"/>
  </si>
  <si>
    <t>3.Walls_Ext</t>
    <phoneticPr fontId="4" type="noConversion"/>
  </si>
  <si>
    <t>Basic Wall -Ext</t>
    <phoneticPr fontId="4" type="noConversion"/>
  </si>
  <si>
    <t>3.1.1</t>
    <phoneticPr fontId="4" type="noConversion"/>
  </si>
  <si>
    <r>
      <rPr>
        <b/>
        <sz val="11"/>
        <color theme="1"/>
        <rFont val="a"/>
        <family val="3"/>
        <charset val="129"/>
      </rPr>
      <t>□</t>
    </r>
    <r>
      <rPr>
        <b/>
        <sz val="11"/>
        <color theme="1"/>
        <rFont val="Arial Narrow"/>
        <family val="2"/>
      </rPr>
      <t xml:space="preserve"> Exterior Wall</t>
    </r>
  </si>
  <si>
    <t>3.1.1.1</t>
    <phoneticPr fontId="4" type="noConversion"/>
  </si>
  <si>
    <r>
      <rPr>
        <b/>
        <sz val="11"/>
        <color rgb="FF0000FF"/>
        <rFont val="a"/>
        <family val="3"/>
        <charset val="129"/>
      </rPr>
      <t>▶</t>
    </r>
    <r>
      <rPr>
        <b/>
        <sz val="11"/>
        <color rgb="FF0000FF"/>
        <rFont val="Arial Narrow"/>
        <family val="2"/>
      </rPr>
      <t xml:space="preserve"> Gypsum + Concrete          </t>
    </r>
    <r>
      <rPr>
        <sz val="11"/>
        <rFont val="Arial Narrow"/>
        <family val="2"/>
      </rPr>
      <t>(*Concrete Wall</t>
    </r>
    <r>
      <rPr>
        <sz val="11"/>
        <rFont val="a"/>
        <family val="3"/>
        <charset val="129"/>
      </rPr>
      <t>은</t>
    </r>
    <r>
      <rPr>
        <sz val="11"/>
        <rFont val="Arial Narrow"/>
        <family val="2"/>
      </rPr>
      <t xml:space="preserve"> </t>
    </r>
    <r>
      <rPr>
        <sz val="11"/>
        <rFont val="a"/>
        <family val="3"/>
        <charset val="129"/>
      </rPr>
      <t>별도</t>
    </r>
    <r>
      <rPr>
        <sz val="11"/>
        <rFont val="Arial Narrow"/>
        <family val="2"/>
      </rPr>
      <t xml:space="preserve"> Family</t>
    </r>
    <r>
      <rPr>
        <sz val="11"/>
        <rFont val="a"/>
        <family val="3"/>
        <charset val="129"/>
      </rPr>
      <t>로</t>
    </r>
    <r>
      <rPr>
        <sz val="11"/>
        <rFont val="Arial Narrow"/>
        <family val="2"/>
      </rPr>
      <t xml:space="preserve"> </t>
    </r>
    <r>
      <rPr>
        <sz val="11"/>
        <rFont val="a"/>
        <family val="3"/>
        <charset val="129"/>
      </rPr>
      <t>분리</t>
    </r>
    <r>
      <rPr>
        <sz val="11"/>
        <rFont val="Arial Narrow"/>
        <family val="2"/>
      </rPr>
      <t>)</t>
    </r>
    <phoneticPr fontId="4" type="noConversion"/>
  </si>
  <si>
    <t>3.1.1.1.1</t>
    <phoneticPr fontId="4" type="noConversion"/>
  </si>
  <si>
    <t>H_WA_AR_B02_Ext Wall_1L Gypsum_Mineral Wool</t>
  </si>
  <si>
    <t>3.1.1.1.2</t>
  </si>
  <si>
    <t>H_WA_AR_B02_Ext Wall_1L Gypsum_Glass Wool</t>
  </si>
  <si>
    <t>3.1.1.1.3</t>
  </si>
  <si>
    <t>H_WA_AR_B02_Ext Wall_2L Gypsum_Glass Wool</t>
  </si>
  <si>
    <t>3.1.1.1.4</t>
  </si>
  <si>
    <t>H_WA_AR_B02_Ext Wall_1L Gypsum_Rigid Ins</t>
  </si>
  <si>
    <t>3.1.1.2</t>
    <phoneticPr fontId="4" type="noConversion"/>
  </si>
  <si>
    <r>
      <rPr>
        <b/>
        <sz val="11"/>
        <color rgb="FF0000FF"/>
        <rFont val="a"/>
        <family val="3"/>
        <charset val="129"/>
      </rPr>
      <t>▶</t>
    </r>
    <r>
      <rPr>
        <b/>
        <sz val="11"/>
        <color rgb="FF0000FF"/>
        <rFont val="Arial Narrow"/>
        <family val="2"/>
      </rPr>
      <t xml:space="preserve"> Gypsum + Masonry</t>
    </r>
    <phoneticPr fontId="4" type="noConversion"/>
  </si>
  <si>
    <t>[Gyp + Block]</t>
    <phoneticPr fontId="4" type="noConversion"/>
  </si>
  <si>
    <t>3.1.1.2.1</t>
    <phoneticPr fontId="4" type="noConversion"/>
  </si>
  <si>
    <t>H_WA_AR_B02_Ext Wall_1L Gypsum_T200 Block_Mineral Wool</t>
    <phoneticPr fontId="4" type="noConversion"/>
  </si>
  <si>
    <t>3.1.1.2.2</t>
  </si>
  <si>
    <t>H_WA_AR_B02_Ext Wall_1L Gypsum_T200 Block_Glass Wool</t>
    <phoneticPr fontId="4" type="noConversion"/>
  </si>
  <si>
    <t>3.1.1.2.3</t>
  </si>
  <si>
    <t>H_WA_AR_B02_Ext Wall_1L Gypsum_T200 Block_Rigid Ins</t>
    <phoneticPr fontId="4" type="noConversion"/>
  </si>
  <si>
    <t>[Gyp + Brick]</t>
    <phoneticPr fontId="4" type="noConversion"/>
  </si>
  <si>
    <t>3.1.1.2.4</t>
    <phoneticPr fontId="4" type="noConversion"/>
  </si>
  <si>
    <t>H_WA_AR_B02_Ext Wall_1L Gypsum_1B Brick_Mineral Wool</t>
  </si>
  <si>
    <t>3.1.1.2.5</t>
  </si>
  <si>
    <t>H_WA_AR_B02_Ext Wall_1L Gypsum_1B Brick_Glass Wool</t>
  </si>
  <si>
    <t>3.1.1.2.6</t>
  </si>
  <si>
    <t>H_WA_AR_B02_Ext Wall_1L Gypsum_1B Brick_Rigid Ins</t>
  </si>
  <si>
    <t>[Gyp + Clay Brick]</t>
    <phoneticPr fontId="4" type="noConversion"/>
  </si>
  <si>
    <t>3.1.1.2.7</t>
    <phoneticPr fontId="4" type="noConversion"/>
  </si>
  <si>
    <t>H_WA_AR_B02_Ext Wall_1L Gypsum_1B Clay Brick_Mineral Wool</t>
  </si>
  <si>
    <t>3.1.1.2.8</t>
  </si>
  <si>
    <t>H_WA_AR_B02_Ext Wall_1L Gypsum_1B Clay Brick_Glass Wool</t>
  </si>
  <si>
    <t>3.1.1.2.9</t>
  </si>
  <si>
    <t>H_WA_AR_B02_Ext Wall_1L Gypsum_1B Clay Brick_Rigid Ins</t>
  </si>
  <si>
    <t>3.1.1.3</t>
    <phoneticPr fontId="4" type="noConversion"/>
  </si>
  <si>
    <r>
      <rPr>
        <b/>
        <sz val="11"/>
        <color rgb="FF0000FF"/>
        <rFont val="a"/>
        <family val="3"/>
        <charset val="129"/>
      </rPr>
      <t>▶</t>
    </r>
    <r>
      <rPr>
        <b/>
        <sz val="11"/>
        <color rgb="FF0000FF"/>
        <rFont val="Arial Narrow"/>
        <family val="2"/>
      </rPr>
      <t xml:space="preserve"> Masonry + Masonry</t>
    </r>
    <phoneticPr fontId="4" type="noConversion"/>
  </si>
  <si>
    <t>[Block + Block]</t>
    <phoneticPr fontId="4" type="noConversion"/>
  </si>
  <si>
    <t>3.1.1.3.1</t>
    <phoneticPr fontId="4" type="noConversion"/>
  </si>
  <si>
    <t>H_WA_AR_B02_Ext Wall_T100 Block_T200 Block_Mineral Wool</t>
  </si>
  <si>
    <t>3.1.1.3.2</t>
  </si>
  <si>
    <t>H_WA_AR_B02_Ext Wall_T100 Block_T200 Block_Galss Wool</t>
  </si>
  <si>
    <t>3.1.1.3.3</t>
  </si>
  <si>
    <t>H_WA_AR_B02_Ext Wall_T100 Block_T200 Block_EPS or XPS</t>
    <phoneticPr fontId="4" type="noConversion"/>
  </si>
  <si>
    <t>[Brick + Brick]</t>
    <phoneticPr fontId="4" type="noConversion"/>
  </si>
  <si>
    <t>3.1.1.3.4</t>
    <phoneticPr fontId="4" type="noConversion"/>
  </si>
  <si>
    <t>H_WA_AR_B02_Ext Wall_0.5B Brick_1B Brick_Mineral Wool</t>
  </si>
  <si>
    <t>3.1.1.3.5</t>
  </si>
  <si>
    <t>H_WA_AR_B02_Ext Wall_0.5B Brick_1B Brick_Glass Wool</t>
  </si>
  <si>
    <t>3.1.1.3.6</t>
  </si>
  <si>
    <t>H_WA_AR_B02_Ext Wall_0.5B Brick_1B Brick_EPS or XPS</t>
    <phoneticPr fontId="4" type="noConversion"/>
  </si>
  <si>
    <t>[Clay Brick + Clay Brick]</t>
    <phoneticPr fontId="4" type="noConversion"/>
  </si>
  <si>
    <t>3.1.1.3.7</t>
    <phoneticPr fontId="4" type="noConversion"/>
  </si>
  <si>
    <t>H_WA_AR_B02_Ext Wall_0.5B Brick_1B Clay Brick_Mineral Wool</t>
  </si>
  <si>
    <t>3.1.1.3.8</t>
  </si>
  <si>
    <t>H_WA_AR_B02_Ext Wall_0.5B Brick_1B Clay Brick_Glass Wool</t>
  </si>
  <si>
    <t>3.1.1.3.9</t>
  </si>
  <si>
    <t>H_WA_AR_B02_Ext Wall_0.5B Brick_1B Clay Brick_EPS or XPS</t>
    <phoneticPr fontId="4" type="noConversion"/>
  </si>
  <si>
    <t>3.1.1.4</t>
    <phoneticPr fontId="4" type="noConversion"/>
  </si>
  <si>
    <r>
      <rPr>
        <b/>
        <sz val="11"/>
        <color rgb="FF0000FF"/>
        <rFont val="a"/>
        <family val="3"/>
        <charset val="129"/>
      </rPr>
      <t>▶</t>
    </r>
    <r>
      <rPr>
        <b/>
        <sz val="11"/>
        <color rgb="FF0000FF"/>
        <rFont val="Arial Narrow"/>
        <family val="2"/>
      </rPr>
      <t xml:space="preserve"> Masonry + Concrete          </t>
    </r>
    <r>
      <rPr>
        <b/>
        <sz val="11"/>
        <rFont val="Arial Narrow"/>
        <family val="2"/>
      </rPr>
      <t>(</t>
    </r>
    <r>
      <rPr>
        <sz val="11"/>
        <rFont val="Arial Narrow"/>
        <family val="2"/>
      </rPr>
      <t>*Concrete Wall</t>
    </r>
    <r>
      <rPr>
        <sz val="11"/>
        <rFont val="a"/>
        <family val="3"/>
        <charset val="129"/>
      </rPr>
      <t>은</t>
    </r>
    <r>
      <rPr>
        <sz val="11"/>
        <rFont val="Arial Narrow"/>
        <family val="2"/>
      </rPr>
      <t xml:space="preserve"> </t>
    </r>
    <r>
      <rPr>
        <sz val="11"/>
        <rFont val="a"/>
        <family val="3"/>
        <charset val="129"/>
      </rPr>
      <t>별도</t>
    </r>
    <r>
      <rPr>
        <sz val="11"/>
        <rFont val="Arial Narrow"/>
        <family val="2"/>
      </rPr>
      <t xml:space="preserve"> Family</t>
    </r>
    <r>
      <rPr>
        <sz val="11"/>
        <rFont val="a"/>
        <family val="3"/>
        <charset val="129"/>
      </rPr>
      <t>로</t>
    </r>
    <r>
      <rPr>
        <sz val="11"/>
        <rFont val="Arial Narrow"/>
        <family val="2"/>
      </rPr>
      <t xml:space="preserve"> </t>
    </r>
    <r>
      <rPr>
        <sz val="11"/>
        <rFont val="a"/>
        <family val="3"/>
        <charset val="129"/>
      </rPr>
      <t>분리</t>
    </r>
    <r>
      <rPr>
        <sz val="11"/>
        <rFont val="Arial Narrow"/>
        <family val="2"/>
      </rPr>
      <t>)</t>
    </r>
    <phoneticPr fontId="4" type="noConversion"/>
  </si>
  <si>
    <t>[Block]</t>
    <phoneticPr fontId="4" type="noConversion"/>
  </si>
  <si>
    <t>3.1.1.4.1</t>
    <phoneticPr fontId="4" type="noConversion"/>
  </si>
  <si>
    <t>H_WA_AR_B02_Ext Wall_T100 Block_Mineral Wool</t>
  </si>
  <si>
    <t>3.1.1.4.2</t>
  </si>
  <si>
    <t>H_WA_AR_B02_Ext Wall_T100 Block_Galss Wool</t>
  </si>
  <si>
    <t>3.1.1.4.3</t>
  </si>
  <si>
    <t>H_WA_AR_B02_Ext Wall_T100 Block_EPS or XPS</t>
    <phoneticPr fontId="4" type="noConversion"/>
  </si>
  <si>
    <t>[Brick]</t>
    <phoneticPr fontId="4" type="noConversion"/>
  </si>
  <si>
    <t>3.1.1.4.4</t>
    <phoneticPr fontId="4" type="noConversion"/>
  </si>
  <si>
    <t>H_WA_AR_B02_Ext Wall_0.5B Brick_Mineral Wool</t>
    <phoneticPr fontId="4" type="noConversion"/>
  </si>
  <si>
    <t>3.1.1.4.5</t>
  </si>
  <si>
    <t>H_WA_AR_B02_Ext Wall_0.5B Brick_Galss Wool</t>
  </si>
  <si>
    <t>3.1.1.4.6</t>
  </si>
  <si>
    <t>H_WA_AR_B02_Ext Wall_0.5B Brick_EPS or XPS</t>
    <phoneticPr fontId="4" type="noConversion"/>
  </si>
  <si>
    <t>3.1.1.5</t>
    <phoneticPr fontId="4" type="noConversion"/>
  </si>
  <si>
    <r>
      <rPr>
        <b/>
        <sz val="11"/>
        <color rgb="FF0000FF"/>
        <rFont val="a"/>
        <family val="3"/>
        <charset val="129"/>
      </rPr>
      <t>▶</t>
    </r>
    <r>
      <rPr>
        <b/>
        <sz val="11"/>
        <color rgb="FF0000FF"/>
        <rFont val="Arial Narrow"/>
        <family val="2"/>
      </rPr>
      <t xml:space="preserve"> Single Wall</t>
    </r>
    <phoneticPr fontId="4" type="noConversion"/>
  </si>
  <si>
    <t>[Only RC]</t>
    <phoneticPr fontId="4" type="noConversion"/>
  </si>
  <si>
    <t>3.1.1.5.1</t>
    <phoneticPr fontId="4" type="noConversion"/>
  </si>
  <si>
    <t>H_WA_AR_B02_Ext Wall_RC</t>
    <phoneticPr fontId="4" type="noConversion"/>
  </si>
  <si>
    <t>3.1.1.5.2</t>
  </si>
  <si>
    <t>H_WA_AR_B02_Ext Wall_RC_Exposed</t>
    <phoneticPr fontId="4" type="noConversion"/>
  </si>
  <si>
    <t>3.1.1.5.3</t>
  </si>
  <si>
    <t>H_WA_AR_B02_Ext Wall_RC_Parapet_Exposed</t>
    <phoneticPr fontId="4" type="noConversion"/>
  </si>
  <si>
    <t>[Combined RC]</t>
    <phoneticPr fontId="4" type="noConversion"/>
  </si>
  <si>
    <t>3.1.1.5.4</t>
    <phoneticPr fontId="4" type="noConversion"/>
  </si>
  <si>
    <t>H_WA_AR_B02_Ext Wall_RC_Emulsion Paint</t>
    <phoneticPr fontId="4" type="noConversion"/>
  </si>
  <si>
    <t>3.1.1.5.5</t>
  </si>
  <si>
    <t>H_WA_AR_B02_Ext Wall_RC_UG_Bitumen</t>
    <phoneticPr fontId="4" type="noConversion"/>
  </si>
  <si>
    <t>3.1.1.5.6</t>
  </si>
  <si>
    <t>H_WA_AR_B08_Ext Wall_RC_UG_Pit_Bitumen_Epoxy</t>
    <phoneticPr fontId="4" type="noConversion"/>
  </si>
  <si>
    <t>3.1.1.5.7</t>
  </si>
  <si>
    <t>H_WA_AR_B08_Ext Wall_RC_UG_Trench_Bitumen_Epoxy</t>
    <phoneticPr fontId="4" type="noConversion"/>
  </si>
  <si>
    <t>[Combined Masonry]</t>
    <phoneticPr fontId="4" type="noConversion"/>
  </si>
  <si>
    <t>3.1.1.5.8</t>
    <phoneticPr fontId="4" type="noConversion"/>
  </si>
  <si>
    <t>H_WA_AR_B02_Ext Wall_Block_Emulsion</t>
    <phoneticPr fontId="4" type="noConversion"/>
  </si>
  <si>
    <t>3.1.1.5.9</t>
  </si>
  <si>
    <t>H_WA_AR_B02_Ext Wall_Brick_Emulsion</t>
    <phoneticPr fontId="4" type="noConversion"/>
  </si>
  <si>
    <t>3.1.1.5.10</t>
  </si>
  <si>
    <t>H_WA_AR_B02_Ext Wall_Clay Brick</t>
    <phoneticPr fontId="4" type="noConversion"/>
  </si>
  <si>
    <t>3.1.1.5.11</t>
  </si>
  <si>
    <t>H_WA_AR_B02_Ext Wall_AAC Block</t>
    <phoneticPr fontId="4" type="noConversion"/>
  </si>
  <si>
    <t>[Fence]</t>
    <phoneticPr fontId="4" type="noConversion"/>
  </si>
  <si>
    <t>3.1.1.5.12</t>
    <phoneticPr fontId="4" type="noConversion"/>
  </si>
  <si>
    <t>H_WA_AR_B02_Ext Wall_Chain Link Fence (Fixed Type)</t>
    <phoneticPr fontId="4" type="noConversion"/>
  </si>
  <si>
    <t>[Fence Gate]</t>
    <phoneticPr fontId="4" type="noConversion"/>
  </si>
  <si>
    <t>3.1.1.5.13</t>
    <phoneticPr fontId="4" type="noConversion"/>
  </si>
  <si>
    <t>H_WA_AR_B02_Ext Wall_Chain Link Fence Gate</t>
    <phoneticPr fontId="4" type="noConversion"/>
  </si>
  <si>
    <t>3.1.1.6</t>
    <phoneticPr fontId="4" type="noConversion"/>
  </si>
  <si>
    <r>
      <rPr>
        <b/>
        <sz val="11"/>
        <color rgb="FF0000FF"/>
        <rFont val="a"/>
        <family val="3"/>
        <charset val="129"/>
      </rPr>
      <t>▶</t>
    </r>
    <r>
      <rPr>
        <b/>
        <sz val="11"/>
        <color rgb="FF0000FF"/>
        <rFont val="Arial Narrow"/>
        <family val="2"/>
      </rPr>
      <t xml:space="preserve"> Cladding Wall</t>
    </r>
    <phoneticPr fontId="4" type="noConversion"/>
  </si>
  <si>
    <t>3.1.1.6.1</t>
    <phoneticPr fontId="4" type="noConversion"/>
  </si>
  <si>
    <t>H_WA_AR_B02_Ext Wall_Sandwich Panel_Steel_Mineral Wool</t>
    <phoneticPr fontId="4" type="noConversion"/>
  </si>
  <si>
    <t>3.1.1.6.2</t>
  </si>
  <si>
    <t>H_WA_AR_B02_Ext Wall_Sandwich Panel_Steel_Glass Wool</t>
    <phoneticPr fontId="4" type="noConversion"/>
  </si>
  <si>
    <t>3.1.1.6.3</t>
  </si>
  <si>
    <t>H_WA_AR_B02_Ext Wall_Single Sheet_Steel</t>
    <phoneticPr fontId="4" type="noConversion"/>
  </si>
  <si>
    <t>3.1.1.6.4</t>
  </si>
  <si>
    <t>H_WA_AR_B02_Ext Wall_Sandwich Panel_AL_Mineral Wool</t>
    <phoneticPr fontId="4" type="noConversion"/>
  </si>
  <si>
    <t>3.1.1.6.5</t>
  </si>
  <si>
    <t>H_WA_AR_B02_Ext Wall_Sandwich Panel_AL_Glass Wool</t>
    <phoneticPr fontId="4" type="noConversion"/>
  </si>
  <si>
    <t>3.1.1.7</t>
    <phoneticPr fontId="4" type="noConversion"/>
  </si>
  <si>
    <r>
      <rPr>
        <b/>
        <sz val="11"/>
        <color rgb="FF0000FF"/>
        <rFont val="a"/>
        <family val="3"/>
        <charset val="129"/>
      </rPr>
      <t>▶</t>
    </r>
    <r>
      <rPr>
        <b/>
        <sz val="11"/>
        <color rgb="FF0000FF"/>
        <rFont val="Arial Narrow"/>
        <family val="2"/>
      </rPr>
      <t xml:space="preserve"> Cladding + Gypsum/Masonry</t>
    </r>
    <phoneticPr fontId="4" type="noConversion"/>
  </si>
  <si>
    <t>3.1.1.7.1</t>
    <phoneticPr fontId="4" type="noConversion"/>
  </si>
  <si>
    <t>H_WA_AR_B02_Ext Wall_Sandwich Panel_Steel_Mineral Wool_1L Gypsum</t>
    <phoneticPr fontId="4" type="noConversion"/>
  </si>
  <si>
    <t>3.1.1.7.2</t>
  </si>
  <si>
    <t>H_WA_AR_B02_Ext Wall_Sandwich Panel_Steel_Mineral Wool_T100 Block</t>
    <phoneticPr fontId="4" type="noConversion"/>
  </si>
  <si>
    <t>3.1.1.7.3</t>
  </si>
  <si>
    <t>H_WA_AR_B02_Ext Wall_Sandwich Panel_Steel_Mineral Wool_1.0B Brick</t>
    <phoneticPr fontId="4" type="noConversion"/>
  </si>
  <si>
    <t>3.1.2</t>
    <phoneticPr fontId="4" type="noConversion"/>
  </si>
  <si>
    <r>
      <rPr>
        <b/>
        <sz val="11"/>
        <color theme="1"/>
        <rFont val="Segoe UI Symbol"/>
        <family val="3"/>
      </rPr>
      <t>□</t>
    </r>
    <r>
      <rPr>
        <b/>
        <sz val="11"/>
        <color theme="1"/>
        <rFont val="Arial Narrow"/>
        <family val="2"/>
      </rPr>
      <t xml:space="preserve"> Exterior Wall - F2 Group</t>
    </r>
    <phoneticPr fontId="4" type="noConversion"/>
  </si>
  <si>
    <t>3.1.2.1</t>
    <phoneticPr fontId="4" type="noConversion"/>
  </si>
  <si>
    <r>
      <rPr>
        <b/>
        <sz val="11"/>
        <color rgb="FF0000FF"/>
        <rFont val="a"/>
        <family val="3"/>
        <charset val="129"/>
      </rPr>
      <t>▶</t>
    </r>
    <r>
      <rPr>
        <b/>
        <sz val="11"/>
        <color rgb="FF0000FF"/>
        <rFont val="Arial Narrow"/>
        <family val="2"/>
      </rPr>
      <t xml:space="preserve"> Exterior Wall Finish Only - F2</t>
    </r>
    <phoneticPr fontId="4" type="noConversion"/>
  </si>
  <si>
    <t>[Protection Board]</t>
    <phoneticPr fontId="4" type="noConversion"/>
  </si>
  <si>
    <t>3.1.2.1.1</t>
    <phoneticPr fontId="4" type="noConversion"/>
  </si>
  <si>
    <t>H_WA_AR_B07_Ext Wall_Protection Board</t>
  </si>
  <si>
    <t>[Plaster]</t>
    <phoneticPr fontId="4" type="noConversion"/>
  </si>
  <si>
    <t>3.1.2.1.2</t>
    <phoneticPr fontId="4" type="noConversion"/>
  </si>
  <si>
    <t>H_WA_AR_B07_Ext Wall_Int Plaster</t>
    <phoneticPr fontId="4" type="noConversion"/>
  </si>
  <si>
    <t>3.Walls_Int</t>
    <phoneticPr fontId="4" type="noConversion"/>
  </si>
  <si>
    <t>Basic Wall - Int</t>
    <phoneticPr fontId="4" type="noConversion"/>
  </si>
  <si>
    <t>3.2.1</t>
    <phoneticPr fontId="4" type="noConversion"/>
  </si>
  <si>
    <r>
      <rPr>
        <b/>
        <sz val="11"/>
        <color theme="1"/>
        <rFont val="a"/>
        <family val="3"/>
        <charset val="129"/>
      </rPr>
      <t>□</t>
    </r>
    <r>
      <rPr>
        <b/>
        <sz val="11"/>
        <color theme="1"/>
        <rFont val="Arial Narrow"/>
        <family val="2"/>
      </rPr>
      <t xml:space="preserve"> Interior Wall</t>
    </r>
    <phoneticPr fontId="4" type="noConversion"/>
  </si>
  <si>
    <t>3.2.1.1</t>
    <phoneticPr fontId="4" type="noConversion"/>
  </si>
  <si>
    <r>
      <rPr>
        <b/>
        <sz val="11"/>
        <color rgb="FF0000FF"/>
        <rFont val="a"/>
        <family val="3"/>
        <charset val="129"/>
      </rPr>
      <t>▶</t>
    </r>
    <r>
      <rPr>
        <b/>
        <sz val="11"/>
        <color rgb="FF0000FF"/>
        <rFont val="Arial Narrow"/>
        <family val="2"/>
      </rPr>
      <t xml:space="preserve"> Gypsum</t>
    </r>
    <phoneticPr fontId="4" type="noConversion"/>
  </si>
  <si>
    <t>[1L Both Gypsum]</t>
    <phoneticPr fontId="4" type="noConversion"/>
  </si>
  <si>
    <t>3.2.1.1.1</t>
    <phoneticPr fontId="4" type="noConversion"/>
  </si>
  <si>
    <t>H_WA_AR_B02_Int Wall_1L Both Gypsum_Mineral Wool</t>
    <phoneticPr fontId="4" type="noConversion"/>
  </si>
  <si>
    <t>3.2.1.1.2</t>
  </si>
  <si>
    <t>H_WA_AR_B02_Int Wall_1L Both Gypsum_Glass Wool</t>
    <phoneticPr fontId="4" type="noConversion"/>
  </si>
  <si>
    <t>3.2.1.1.3</t>
  </si>
  <si>
    <t>H_WA_AR_B02_Int Wall_1L Both Gypsum</t>
    <phoneticPr fontId="4" type="noConversion"/>
  </si>
  <si>
    <t>[2L Both Gypsum]</t>
    <phoneticPr fontId="4" type="noConversion"/>
  </si>
  <si>
    <t>3.2.1.1.4</t>
    <phoneticPr fontId="4" type="noConversion"/>
  </si>
  <si>
    <t>H_WA_AR_B02_Int Wall_2L Both Gypsum_Mineral Wool</t>
    <phoneticPr fontId="4" type="noConversion"/>
  </si>
  <si>
    <t>3.2.1.1.5</t>
  </si>
  <si>
    <t>H_WA_AR_B02_Int Wall_2L Both Gypsum_Glass Wool</t>
    <phoneticPr fontId="4" type="noConversion"/>
  </si>
  <si>
    <t>3.2.1.1.6</t>
  </si>
  <si>
    <t>H_WA_AR_B02_Int Wall_2L Both Gypsum</t>
    <phoneticPr fontId="4" type="noConversion"/>
  </si>
  <si>
    <t>3.2.1.2</t>
    <phoneticPr fontId="4" type="noConversion"/>
  </si>
  <si>
    <r>
      <rPr>
        <b/>
        <sz val="11"/>
        <color rgb="FF0000FF"/>
        <rFont val="a"/>
        <family val="3"/>
        <charset val="129"/>
      </rPr>
      <t>▶</t>
    </r>
    <r>
      <rPr>
        <b/>
        <sz val="11"/>
        <color rgb="FF0000FF"/>
        <rFont val="Arial Narrow"/>
        <family val="2"/>
      </rPr>
      <t xml:space="preserve"> Masonry</t>
    </r>
    <phoneticPr fontId="4" type="noConversion"/>
  </si>
  <si>
    <t>3.2.1.2.1</t>
    <phoneticPr fontId="4" type="noConversion"/>
  </si>
  <si>
    <t>H_WA_AR_B02_Int Wall_Block</t>
    <phoneticPr fontId="4" type="noConversion"/>
  </si>
  <si>
    <t>3.2.1.2.2</t>
  </si>
  <si>
    <t>H_WA_AR_B02_Int Wall_Brick</t>
    <phoneticPr fontId="4" type="noConversion"/>
  </si>
  <si>
    <t>3.2.1.3</t>
    <phoneticPr fontId="4" type="noConversion"/>
  </si>
  <si>
    <r>
      <rPr>
        <b/>
        <sz val="11"/>
        <color rgb="FF0000FF"/>
        <rFont val="a"/>
        <family val="3"/>
        <charset val="129"/>
      </rPr>
      <t>▶</t>
    </r>
    <r>
      <rPr>
        <b/>
        <sz val="11"/>
        <color rgb="FF0000FF"/>
        <rFont val="Arial Narrow"/>
        <family val="2"/>
      </rPr>
      <t xml:space="preserve"> Concrete</t>
    </r>
    <phoneticPr fontId="4" type="noConversion"/>
  </si>
  <si>
    <t>3.2.1.3.1</t>
    <phoneticPr fontId="4" type="noConversion"/>
  </si>
  <si>
    <t>H_WA_AR_B02_Int Wall_RC</t>
    <phoneticPr fontId="4" type="noConversion"/>
  </si>
  <si>
    <t>3.2.1.4</t>
    <phoneticPr fontId="4" type="noConversion"/>
  </si>
  <si>
    <r>
      <rPr>
        <b/>
        <sz val="11"/>
        <color rgb="FF0000FF"/>
        <rFont val="a"/>
        <family val="3"/>
        <charset val="129"/>
      </rPr>
      <t>▶</t>
    </r>
    <r>
      <rPr>
        <b/>
        <sz val="11"/>
        <color rgb="FF0000FF"/>
        <rFont val="Arial Narrow"/>
        <family val="2"/>
      </rPr>
      <t xml:space="preserve"> Masonry + Gypsum</t>
    </r>
    <phoneticPr fontId="4" type="noConversion"/>
  </si>
  <si>
    <t>[Masonry + 1L One Side Gypsum]</t>
    <phoneticPr fontId="4" type="noConversion"/>
  </si>
  <si>
    <t>3.2.1.4.1</t>
    <phoneticPr fontId="4" type="noConversion"/>
  </si>
  <si>
    <t xml:space="preserve">H_WA_AR_B02_Int Wall_Block T200_1L Gypsum_Mineral Wool </t>
  </si>
  <si>
    <t>3.2.1.4.2</t>
  </si>
  <si>
    <t xml:space="preserve">H_WA_AR_B02_Int Wall_Brick 1B_1L Gypsum_Mineral Wool </t>
  </si>
  <si>
    <t>[Masonry + 2L One Side Gypsum]</t>
    <phoneticPr fontId="4" type="noConversion"/>
  </si>
  <si>
    <t>3.2.1.4.3</t>
    <phoneticPr fontId="4" type="noConversion"/>
  </si>
  <si>
    <t xml:space="preserve">H_WA_AR_B02_Int Wall_Block T200_2L Gypsum_Mineral Wool </t>
  </si>
  <si>
    <t>3.2.1.4.4</t>
  </si>
  <si>
    <t xml:space="preserve">H_WA_AR_B02_Int Wall_Brick 1B_2L Gypsum_Mineral Wool </t>
  </si>
  <si>
    <t>Glass Wall - Wall Family F1</t>
    <phoneticPr fontId="4" type="noConversion"/>
  </si>
  <si>
    <r>
      <t xml:space="preserve">WM </t>
    </r>
    <r>
      <rPr>
        <sz val="11"/>
        <color theme="1"/>
        <rFont val="Arial Unicode MS"/>
        <family val="2"/>
        <charset val="129"/>
      </rPr>
      <t>찾기</t>
    </r>
    <phoneticPr fontId="4" type="noConversion"/>
  </si>
  <si>
    <t>3.2.2</t>
    <phoneticPr fontId="4" type="noConversion"/>
  </si>
  <si>
    <r>
      <rPr>
        <b/>
        <sz val="11"/>
        <color theme="1"/>
        <rFont val="Segoe UI Symbol"/>
        <family val="3"/>
      </rPr>
      <t>□</t>
    </r>
    <r>
      <rPr>
        <b/>
        <sz val="11"/>
        <color theme="1"/>
        <rFont val="Arial Narrow"/>
        <family val="2"/>
      </rPr>
      <t xml:space="preserve"> Interior Wall - F2</t>
    </r>
    <r>
      <rPr>
        <b/>
        <sz val="11"/>
        <color theme="1"/>
        <rFont val="Arial Narrow"/>
        <family val="3"/>
      </rPr>
      <t xml:space="preserve"> Group</t>
    </r>
    <phoneticPr fontId="4" type="noConversion"/>
  </si>
  <si>
    <t>3.2.2.1</t>
    <phoneticPr fontId="4" type="noConversion"/>
  </si>
  <si>
    <r>
      <rPr>
        <b/>
        <sz val="11"/>
        <color rgb="FF0000FF"/>
        <rFont val="Segoe UI Symbol"/>
        <family val="3"/>
      </rPr>
      <t>▶</t>
    </r>
    <r>
      <rPr>
        <b/>
        <sz val="11"/>
        <color rgb="FF0000FF"/>
        <rFont val="Arial Narrow"/>
        <family val="2"/>
      </rPr>
      <t xml:space="preserve"> Interior Wall Finish Only</t>
    </r>
    <phoneticPr fontId="4" type="noConversion"/>
  </si>
  <si>
    <t>3.2.2.1.1</t>
    <phoneticPr fontId="4" type="noConversion"/>
  </si>
  <si>
    <t>H_WA_AR_B07_Int Wall_Plaster</t>
    <phoneticPr fontId="4" type="noConversion"/>
  </si>
  <si>
    <t>3.2.2.1.2</t>
    <phoneticPr fontId="4" type="noConversion"/>
  </si>
  <si>
    <t>H_WA_AR_B07_Int Wall_Ceramic Tile</t>
  </si>
  <si>
    <t>3.2.2.1.3</t>
  </si>
  <si>
    <t>H_WA_AR_B07_Int Wall_Ceramic Tile_L Waterproof</t>
    <phoneticPr fontId="4" type="noConversion"/>
  </si>
  <si>
    <t>3.2.2.1.4</t>
  </si>
  <si>
    <t>H_WA_AR_B07_Int Wall_Ceramic Tile_Membrane</t>
  </si>
  <si>
    <t>[Acide Resistant Tile]</t>
    <phoneticPr fontId="4" type="noConversion"/>
  </si>
  <si>
    <t>3.2.2.1.5</t>
    <phoneticPr fontId="4" type="noConversion"/>
  </si>
  <si>
    <t>H_WA_AR_B07_Int Wall_Acid R Tile</t>
  </si>
  <si>
    <t>3.2.2.1.6</t>
  </si>
  <si>
    <t>H_WA_AR_B07_Int Wall_Acid R Tile_L Waterproof</t>
  </si>
  <si>
    <t>3.2.2.1.7</t>
    <phoneticPr fontId="4" type="noConversion"/>
  </si>
  <si>
    <t>H_WA_AR_B07_Int Wall_Granite Tile</t>
  </si>
  <si>
    <t>3.2.2.1.8</t>
  </si>
  <si>
    <t>H_WA_AR_B07_Int Wall_Marble Tile</t>
  </si>
  <si>
    <t>Curtain Wall</t>
    <phoneticPr fontId="4" type="noConversion"/>
  </si>
  <si>
    <t>3.3.1</t>
    <phoneticPr fontId="4" type="noConversion"/>
  </si>
  <si>
    <r>
      <rPr>
        <b/>
        <sz val="11"/>
        <color theme="1"/>
        <rFont val="a"/>
        <family val="3"/>
        <charset val="129"/>
      </rPr>
      <t>□</t>
    </r>
    <r>
      <rPr>
        <b/>
        <sz val="11"/>
        <color theme="1"/>
        <rFont val="Arial Narrow"/>
        <family val="2"/>
      </rPr>
      <t xml:space="preserve"> Curtain Wall - normal</t>
    </r>
    <phoneticPr fontId="4" type="noConversion"/>
  </si>
  <si>
    <t>3.3.1.1</t>
    <phoneticPr fontId="4" type="noConversion"/>
  </si>
  <si>
    <r>
      <rPr>
        <b/>
        <sz val="11"/>
        <color rgb="FF0000FF"/>
        <rFont val="a"/>
        <family val="3"/>
        <charset val="129"/>
      </rPr>
      <t>▶</t>
    </r>
    <r>
      <rPr>
        <b/>
        <sz val="11"/>
        <color rgb="FF0000FF"/>
        <rFont val="Arial Narrow"/>
        <family val="2"/>
      </rPr>
      <t xml:space="preserve"> Curtain Wall</t>
    </r>
    <phoneticPr fontId="4" type="noConversion"/>
  </si>
  <si>
    <t>3.3.1.1.1</t>
    <phoneticPr fontId="4" type="noConversion"/>
  </si>
  <si>
    <t>H_WA_AR_B02_Exterior Curtain Wall</t>
    <phoneticPr fontId="4" type="noConversion"/>
  </si>
  <si>
    <t>3.3.1.1.2</t>
  </si>
  <si>
    <t>H_WA_AR_B02_Pavillion Curtain Wall</t>
    <phoneticPr fontId="4" type="noConversion"/>
  </si>
  <si>
    <t>3.3.1.1.3</t>
  </si>
  <si>
    <t>H_WA_AR_B02_Storefront Curtain Wall</t>
    <phoneticPr fontId="4" type="noConversion"/>
  </si>
  <si>
    <t>Stacked Wall</t>
    <phoneticPr fontId="4" type="noConversion"/>
  </si>
  <si>
    <t>3.4.1</t>
    <phoneticPr fontId="4" type="noConversion"/>
  </si>
  <si>
    <r>
      <rPr>
        <b/>
        <sz val="11"/>
        <color theme="1"/>
        <rFont val="a"/>
        <family val="3"/>
        <charset val="129"/>
      </rPr>
      <t>□</t>
    </r>
    <r>
      <rPr>
        <b/>
        <sz val="11"/>
        <color theme="1"/>
        <rFont val="Arial Narrow"/>
        <family val="2"/>
      </rPr>
      <t xml:space="preserve"> Stacked Wall - normal</t>
    </r>
    <phoneticPr fontId="4" type="noConversion"/>
  </si>
  <si>
    <t>3.4.1.1</t>
    <phoneticPr fontId="4" type="noConversion"/>
  </si>
  <si>
    <r>
      <rPr>
        <b/>
        <sz val="11"/>
        <color rgb="FF0000FF"/>
        <rFont val="a"/>
        <family val="3"/>
        <charset val="129"/>
      </rPr>
      <t>▶</t>
    </r>
    <r>
      <rPr>
        <b/>
        <sz val="11"/>
        <color rgb="FF0000FF"/>
        <rFont val="Arial Narrow"/>
        <family val="2"/>
      </rPr>
      <t xml:space="preserve"> Stacked Wall</t>
    </r>
    <phoneticPr fontId="4" type="noConversion"/>
  </si>
  <si>
    <t>3.4.1.1.1</t>
    <phoneticPr fontId="4" type="noConversion"/>
  </si>
  <si>
    <t>H_WA_AR_B02_Exterior-Brick Over CMU w Metal Stud</t>
    <phoneticPr fontId="4" type="noConversion"/>
  </si>
  <si>
    <t>4.St_Fdn</t>
    <phoneticPr fontId="4" type="noConversion"/>
  </si>
  <si>
    <t>Foundation Slab</t>
    <phoneticPr fontId="4" type="noConversion"/>
  </si>
  <si>
    <t>4.1.1</t>
    <phoneticPr fontId="4" type="noConversion"/>
  </si>
  <si>
    <r>
      <rPr>
        <b/>
        <sz val="11"/>
        <color theme="1"/>
        <rFont val="a"/>
        <family val="3"/>
        <charset val="129"/>
      </rPr>
      <t>□</t>
    </r>
    <r>
      <rPr>
        <b/>
        <sz val="11"/>
        <color theme="1"/>
        <rFont val="Arial Narrow"/>
        <family val="2"/>
      </rPr>
      <t xml:space="preserve"> Slab</t>
    </r>
    <phoneticPr fontId="4" type="noConversion"/>
  </si>
  <si>
    <t>4.1.1.1</t>
    <phoneticPr fontId="4" type="noConversion"/>
  </si>
  <si>
    <r>
      <t>▶</t>
    </r>
    <r>
      <rPr>
        <b/>
        <sz val="11"/>
        <color rgb="FF0000FF"/>
        <rFont val="Arial Narrow"/>
        <family val="3"/>
      </rPr>
      <t xml:space="preserve"> Mat Foundation for Building</t>
    </r>
  </si>
  <si>
    <t>4.1.1.1.1</t>
    <phoneticPr fontId="4" type="noConversion"/>
  </si>
  <si>
    <t>H_SF_AR_S18_MAT_Bitumen</t>
    <phoneticPr fontId="4" type="noConversion"/>
  </si>
  <si>
    <t>4.1.1.2</t>
    <phoneticPr fontId="4" type="noConversion"/>
  </si>
  <si>
    <r>
      <rPr>
        <b/>
        <sz val="11"/>
        <color rgb="FF0000FF"/>
        <rFont val="a"/>
        <family val="3"/>
        <charset val="129"/>
      </rPr>
      <t>▶</t>
    </r>
    <r>
      <rPr>
        <b/>
        <sz val="11"/>
        <color rgb="FF0000FF"/>
        <rFont val="Arial Narrow"/>
        <family val="2"/>
      </rPr>
      <t xml:space="preserve"> Mat Foundation for Equipment</t>
    </r>
    <phoneticPr fontId="4" type="noConversion"/>
  </si>
  <si>
    <t>4.1.1.2.1</t>
    <phoneticPr fontId="4" type="noConversion"/>
  </si>
  <si>
    <t>H_SF_AR_B01_EQ FDN_Bitumen</t>
    <phoneticPr fontId="4" type="noConversion"/>
  </si>
  <si>
    <t>4.1.1.2.2</t>
  </si>
  <si>
    <t>H_SF_AR_B01_EQ FDN_CEP Can_Bitumen</t>
    <phoneticPr fontId="4" type="noConversion"/>
  </si>
  <si>
    <t>4.1.1.3</t>
    <phoneticPr fontId="4" type="noConversion"/>
  </si>
  <si>
    <r>
      <rPr>
        <b/>
        <sz val="11"/>
        <color rgb="FF0000FF"/>
        <rFont val="a"/>
        <family val="3"/>
        <charset val="129"/>
      </rPr>
      <t>▶</t>
    </r>
    <r>
      <rPr>
        <b/>
        <sz val="11"/>
        <color rgb="FF0000FF"/>
        <rFont val="Arial Narrow"/>
        <family val="2"/>
      </rPr>
      <t xml:space="preserve"> Mass Concrete (Temperature Control) for Equipment</t>
    </r>
    <phoneticPr fontId="4" type="noConversion"/>
  </si>
  <si>
    <t>4.1.1.3.1</t>
    <phoneticPr fontId="4" type="noConversion"/>
  </si>
  <si>
    <t>H_SF_AR_B01_Mass_Bitumen</t>
    <phoneticPr fontId="4" type="noConversion"/>
  </si>
  <si>
    <t>4.1.1.4</t>
    <phoneticPr fontId="4" type="noConversion"/>
  </si>
  <si>
    <r>
      <rPr>
        <b/>
        <sz val="11"/>
        <color rgb="FF0000FF"/>
        <rFont val="a"/>
        <family val="3"/>
        <charset val="129"/>
      </rPr>
      <t>▶</t>
    </r>
    <r>
      <rPr>
        <b/>
        <sz val="11"/>
        <color rgb="FF0000FF"/>
        <rFont val="Arial Narrow"/>
        <family val="2"/>
      </rPr>
      <t xml:space="preserve"> SOG Slab</t>
    </r>
    <phoneticPr fontId="4" type="noConversion"/>
  </si>
  <si>
    <t>4.1.1.4.1</t>
    <phoneticPr fontId="4" type="noConversion"/>
  </si>
  <si>
    <t>H_SF_AR_S17_SOG</t>
    <phoneticPr fontId="4" type="noConversion"/>
  </si>
  <si>
    <t>4.1.1.4.2</t>
  </si>
  <si>
    <t>H_SF_AR_S17_SOG_S Trowel</t>
    <phoneticPr fontId="4" type="noConversion"/>
  </si>
  <si>
    <t>H_SF_AR_S17_Suspended</t>
    <phoneticPr fontId="4" type="noConversion"/>
  </si>
  <si>
    <t>H_SF_AR_S17_Suspended_S Trowel</t>
    <phoneticPr fontId="4" type="noConversion"/>
  </si>
  <si>
    <t>4.1.1.5</t>
    <phoneticPr fontId="4" type="noConversion"/>
  </si>
  <si>
    <r>
      <rPr>
        <b/>
        <sz val="11"/>
        <color rgb="FF0000FF"/>
        <rFont val="a"/>
        <family val="3"/>
        <charset val="129"/>
      </rPr>
      <t>▶</t>
    </r>
    <r>
      <rPr>
        <b/>
        <sz val="11"/>
        <color rgb="FF0000FF"/>
        <rFont val="Arial Narrow"/>
        <family val="2"/>
      </rPr>
      <t xml:space="preserve"> Pit, Trench Slab</t>
    </r>
    <phoneticPr fontId="4" type="noConversion"/>
  </si>
  <si>
    <t>4.1.1.5.1</t>
    <phoneticPr fontId="4" type="noConversion"/>
  </si>
  <si>
    <t>H_FL_AR_B08_UG RC Slab_Pit</t>
    <phoneticPr fontId="4" type="noConversion"/>
  </si>
  <si>
    <t>4.1.1.5.2</t>
    <phoneticPr fontId="4" type="noConversion"/>
  </si>
  <si>
    <t>H_FL_AR_B08_UG RC Slab_Trench</t>
    <phoneticPr fontId="4" type="noConversion"/>
  </si>
  <si>
    <t>4.1.1.6</t>
    <phoneticPr fontId="4" type="noConversion"/>
  </si>
  <si>
    <r>
      <rPr>
        <b/>
        <sz val="11"/>
        <color rgb="FF0000FF"/>
        <rFont val="Segoe UI Symbol"/>
        <family val="3"/>
      </rPr>
      <t>▶</t>
    </r>
    <r>
      <rPr>
        <b/>
        <sz val="11"/>
        <color rgb="FF0000FF"/>
        <rFont val="Arial Narrow"/>
        <family val="2"/>
      </rPr>
      <t xml:space="preserve"> SOG Slab Edge</t>
    </r>
    <phoneticPr fontId="4" type="noConversion"/>
  </si>
  <si>
    <t>4.1.1.6.1</t>
    <phoneticPr fontId="4" type="noConversion"/>
  </si>
  <si>
    <t>H_SF_AR_S17_SOG Edge</t>
  </si>
  <si>
    <t>4.1.1.7</t>
    <phoneticPr fontId="4" type="noConversion"/>
  </si>
  <si>
    <r>
      <rPr>
        <b/>
        <sz val="11"/>
        <color rgb="FF0000FF"/>
        <rFont val="Segoe UI Symbol"/>
        <family val="3"/>
      </rPr>
      <t>▶</t>
    </r>
    <r>
      <rPr>
        <b/>
        <sz val="11"/>
        <color rgb="FF0000FF"/>
        <rFont val="Arial Narrow"/>
        <family val="2"/>
      </rPr>
      <t xml:space="preserve"> Stoop, Pathway with Haunch</t>
    </r>
    <phoneticPr fontId="4" type="noConversion"/>
  </si>
  <si>
    <t>4.1.1.7.1</t>
    <phoneticPr fontId="4" type="noConversion"/>
  </si>
  <si>
    <t>H_SF_AR_B08_Stoop</t>
    <phoneticPr fontId="4" type="noConversion"/>
  </si>
  <si>
    <t>4.1.1.7.2</t>
    <phoneticPr fontId="4" type="noConversion"/>
  </si>
  <si>
    <t>H_SF_AR_B08_Ramp</t>
    <phoneticPr fontId="4" type="noConversion"/>
  </si>
  <si>
    <t>4.1.1.8</t>
    <phoneticPr fontId="4" type="noConversion"/>
  </si>
  <si>
    <r>
      <rPr>
        <b/>
        <sz val="11"/>
        <color rgb="FF0000FF"/>
        <rFont val="a"/>
        <family val="3"/>
        <charset val="129"/>
      </rPr>
      <t>▶</t>
    </r>
    <r>
      <rPr>
        <b/>
        <sz val="11"/>
        <color rgb="FF0000FF"/>
        <rFont val="Arial Narrow"/>
        <family val="2"/>
      </rPr>
      <t xml:space="preserve"> Lean Concrete</t>
    </r>
    <phoneticPr fontId="4" type="noConversion"/>
  </si>
  <si>
    <t>4.1.1.8.1</t>
    <phoneticPr fontId="4" type="noConversion"/>
  </si>
  <si>
    <t>H_SF_AR_S18_Lean</t>
    <phoneticPr fontId="4" type="noConversion"/>
  </si>
  <si>
    <t>4.1.1.8.2</t>
    <phoneticPr fontId="4" type="noConversion"/>
  </si>
  <si>
    <t>H_SF_AR_S18_Lean_Base_Subbase</t>
    <phoneticPr fontId="4" type="noConversion"/>
  </si>
  <si>
    <t>4.1.1.8.3</t>
    <phoneticPr fontId="4" type="noConversion"/>
  </si>
  <si>
    <t>H_SF_AR_S18_Lean_Bitumen_PE_Base_Subbase</t>
    <phoneticPr fontId="4" type="noConversion"/>
  </si>
  <si>
    <t>Wall Foundation</t>
    <phoneticPr fontId="4" type="noConversion"/>
  </si>
  <si>
    <t>4.2.1</t>
    <phoneticPr fontId="4" type="noConversion"/>
  </si>
  <si>
    <r>
      <rPr>
        <b/>
        <sz val="11"/>
        <color theme="1"/>
        <rFont val="a"/>
        <family val="3"/>
        <charset val="129"/>
      </rPr>
      <t>□</t>
    </r>
    <r>
      <rPr>
        <b/>
        <sz val="11"/>
        <color theme="1"/>
        <rFont val="Arial Narrow"/>
        <family val="2"/>
      </rPr>
      <t xml:space="preserve"> Wall Foundation - normal</t>
    </r>
    <phoneticPr fontId="4" type="noConversion"/>
  </si>
  <si>
    <t>4.2.1.1</t>
    <phoneticPr fontId="4" type="noConversion"/>
  </si>
  <si>
    <r>
      <rPr>
        <b/>
        <sz val="11"/>
        <color rgb="FF0000FF"/>
        <rFont val="a"/>
        <family val="3"/>
        <charset val="129"/>
      </rPr>
      <t>▶</t>
    </r>
    <r>
      <rPr>
        <b/>
        <sz val="11"/>
        <color rgb="FF0000FF"/>
        <rFont val="Arial Narrow"/>
        <family val="2"/>
      </rPr>
      <t xml:space="preserve"> Wall Foundation</t>
    </r>
    <phoneticPr fontId="4" type="noConversion"/>
  </si>
  <si>
    <t>4.2.1.1.1</t>
    <phoneticPr fontId="4" type="noConversion"/>
  </si>
  <si>
    <t>H_SF_AR_S18_Wall Foundation</t>
    <phoneticPr fontId="4" type="noConversion"/>
  </si>
  <si>
    <t>4.3.1</t>
    <phoneticPr fontId="4" type="noConversion"/>
  </si>
  <si>
    <t>4.3.1.1</t>
    <phoneticPr fontId="4" type="noConversion"/>
  </si>
  <si>
    <t>4.3.1.1.1</t>
    <phoneticPr fontId="4" type="noConversion"/>
  </si>
  <si>
    <t>H_SF_AR_S18_Stacked Wall</t>
    <phoneticPr fontId="4" type="noConversion"/>
  </si>
  <si>
    <t>Foundation Rectangular</t>
    <phoneticPr fontId="4" type="noConversion"/>
  </si>
  <si>
    <t>4.4.1</t>
    <phoneticPr fontId="4" type="noConversion"/>
  </si>
  <si>
    <r>
      <rPr>
        <b/>
        <sz val="11"/>
        <color theme="1"/>
        <rFont val="Segoe UI Symbol"/>
        <family val="3"/>
      </rPr>
      <t>□</t>
    </r>
    <r>
      <rPr>
        <b/>
        <sz val="11"/>
        <color theme="1"/>
        <rFont val="맑은 고딕"/>
        <family val="3"/>
        <charset val="129"/>
      </rPr>
      <t xml:space="preserve"> </t>
    </r>
    <r>
      <rPr>
        <b/>
        <sz val="11"/>
        <color theme="1"/>
        <rFont val="Arial Narrow"/>
        <family val="2"/>
      </rPr>
      <t>Foundation Rectangular (Non-Pile)</t>
    </r>
    <phoneticPr fontId="4" type="noConversion"/>
  </si>
  <si>
    <t>4.4.1.1</t>
    <phoneticPr fontId="4" type="noConversion"/>
  </si>
  <si>
    <r>
      <rPr>
        <b/>
        <sz val="11"/>
        <color rgb="FF0000FF"/>
        <rFont val="Segoe UI Symbol"/>
        <family val="3"/>
      </rPr>
      <t>▶</t>
    </r>
    <r>
      <rPr>
        <b/>
        <sz val="11"/>
        <color rgb="FF0000FF"/>
        <rFont val="Arial Narrow"/>
        <family val="3"/>
      </rPr>
      <t xml:space="preserve"> Shallow Foundation / Pile Cap(Pile </t>
    </r>
    <r>
      <rPr>
        <b/>
        <sz val="11"/>
        <color rgb="FF0000FF"/>
        <rFont val="맑은 고딕"/>
        <family val="3"/>
        <charset val="129"/>
      </rPr>
      <t>별도모델링</t>
    </r>
    <r>
      <rPr>
        <b/>
        <sz val="11"/>
        <color rgb="FF0000FF"/>
        <rFont val="Arial Narrow"/>
        <family val="3"/>
      </rPr>
      <t>)</t>
    </r>
    <phoneticPr fontId="4" type="noConversion"/>
  </si>
  <si>
    <t>4.4.1.1.1</t>
    <phoneticPr fontId="4" type="noConversion"/>
  </si>
  <si>
    <t>H_SF_AR_S18_Shallow Fdn_Bitumen</t>
    <phoneticPr fontId="4" type="noConversion"/>
  </si>
  <si>
    <t>Pile</t>
  </si>
  <si>
    <t>4.5.1</t>
    <phoneticPr fontId="4" type="noConversion"/>
  </si>
  <si>
    <r>
      <rPr>
        <b/>
        <sz val="11"/>
        <color theme="1"/>
        <rFont val="a"/>
        <family val="3"/>
        <charset val="129"/>
      </rPr>
      <t>□</t>
    </r>
    <r>
      <rPr>
        <b/>
        <sz val="11"/>
        <color theme="1"/>
        <rFont val="Arial Narrow"/>
        <family val="2"/>
      </rPr>
      <t xml:space="preserve"> Pile - normal</t>
    </r>
    <phoneticPr fontId="4" type="noConversion"/>
  </si>
  <si>
    <t>4.5.1.1</t>
    <phoneticPr fontId="4" type="noConversion"/>
  </si>
  <si>
    <r>
      <rPr>
        <b/>
        <sz val="11"/>
        <color rgb="FF0000FF"/>
        <rFont val="Segoe UI Symbol"/>
        <family val="3"/>
      </rPr>
      <t>▶</t>
    </r>
    <r>
      <rPr>
        <b/>
        <sz val="11"/>
        <color rgb="FF0000FF"/>
        <rFont val="맑은 고딕"/>
        <family val="3"/>
        <charset val="129"/>
      </rPr>
      <t xml:space="preserve"> </t>
    </r>
    <r>
      <rPr>
        <b/>
        <sz val="11"/>
        <color rgb="FF0000FF"/>
        <rFont val="Arial Narrow"/>
        <family val="2"/>
      </rPr>
      <t>Only Pile</t>
    </r>
    <phoneticPr fontId="4" type="noConversion"/>
  </si>
  <si>
    <t>4.5.1.1.1</t>
    <phoneticPr fontId="4" type="noConversion"/>
  </si>
  <si>
    <t>H_SF_AR_S19_Steel Pile</t>
    <phoneticPr fontId="4" type="noConversion"/>
  </si>
  <si>
    <t>4.5.1.1.2</t>
  </si>
  <si>
    <t>H_SF_AR_S19_PHC Pile_Driven</t>
    <phoneticPr fontId="4" type="noConversion"/>
  </si>
  <si>
    <t>4.5.1.1.3</t>
  </si>
  <si>
    <t>H_SF_AR_S19_PHC Pile_Pre-boring</t>
    <phoneticPr fontId="4" type="noConversion"/>
  </si>
  <si>
    <t>H_SF_AR_S19_PHC Pile_Direct Driving</t>
    <phoneticPr fontId="4" type="noConversion"/>
  </si>
  <si>
    <t>Common User Input</t>
    <phoneticPr fontId="4" type="noConversion"/>
  </si>
  <si>
    <t>Steel Common User Input</t>
  </si>
  <si>
    <r>
      <rPr>
        <sz val="10"/>
        <rFont val="Arial Unicode MS"/>
        <family val="2"/>
        <charset val="129"/>
      </rPr>
      <t xml:space="preserve">단위중량 기준 ( </t>
    </r>
    <r>
      <rPr>
        <sz val="10"/>
        <rFont val="Arial Narrow"/>
        <family val="2"/>
      </rPr>
      <t>KG/M )</t>
    </r>
    <phoneticPr fontId="4" type="noConversion"/>
  </si>
  <si>
    <t>Extra Heavy Steel</t>
    <phoneticPr fontId="4" type="noConversion"/>
  </si>
  <si>
    <t>Heavy Steel</t>
    <phoneticPr fontId="4" type="noConversion"/>
  </si>
  <si>
    <t>Medium Steel</t>
    <phoneticPr fontId="4" type="noConversion"/>
  </si>
  <si>
    <t>Light Steel</t>
    <phoneticPr fontId="4" type="noConversion"/>
  </si>
  <si>
    <t>Extra Light Steel</t>
    <phoneticPr fontId="4" type="noConversion"/>
  </si>
  <si>
    <t>5.St_Col</t>
    <phoneticPr fontId="4" type="noConversion"/>
  </si>
  <si>
    <t>RC Columns</t>
    <phoneticPr fontId="4" type="noConversion"/>
  </si>
  <si>
    <t>5.1.1</t>
    <phoneticPr fontId="4" type="noConversion"/>
  </si>
  <si>
    <r>
      <rPr>
        <b/>
        <sz val="11"/>
        <color theme="1"/>
        <rFont val="a"/>
        <family val="3"/>
        <charset val="129"/>
      </rPr>
      <t>□</t>
    </r>
    <r>
      <rPr>
        <b/>
        <sz val="11"/>
        <color theme="1"/>
        <rFont val="Arial Narrow"/>
        <family val="2"/>
      </rPr>
      <t xml:space="preserve"> RC_UG Pedestal</t>
    </r>
    <phoneticPr fontId="4" type="noConversion"/>
  </si>
  <si>
    <t>5.1.1.1</t>
    <phoneticPr fontId="4" type="noConversion"/>
  </si>
  <si>
    <r>
      <rPr>
        <b/>
        <sz val="11"/>
        <color rgb="FF0000FF"/>
        <rFont val="a"/>
        <family val="3"/>
        <charset val="129"/>
      </rPr>
      <t>▶</t>
    </r>
    <r>
      <rPr>
        <b/>
        <sz val="11"/>
        <color rgb="FF0000FF"/>
        <rFont val="Arial Narrow"/>
        <family val="2"/>
      </rPr>
      <t xml:space="preserve"> RC_UG Pedestal</t>
    </r>
    <phoneticPr fontId="4" type="noConversion"/>
  </si>
  <si>
    <t>5.1.1.1.1</t>
    <phoneticPr fontId="4" type="noConversion"/>
  </si>
  <si>
    <t>H_SC_AR_S15_UG PED_Bit</t>
    <phoneticPr fontId="4" type="noConversion"/>
  </si>
  <si>
    <t>5.1.1.1.2</t>
  </si>
  <si>
    <t>H_SC_AR_S15_UG PED_Bit_Anchor</t>
    <phoneticPr fontId="4" type="noConversion"/>
  </si>
  <si>
    <t>5.1.1.1.3</t>
  </si>
  <si>
    <t>H_SC_AR_S15_UG PED_Grout only</t>
  </si>
  <si>
    <t>5.1.2</t>
    <phoneticPr fontId="4" type="noConversion"/>
  </si>
  <si>
    <r>
      <rPr>
        <b/>
        <sz val="11"/>
        <color theme="1"/>
        <rFont val="a"/>
        <family val="3"/>
        <charset val="129"/>
      </rPr>
      <t>□</t>
    </r>
    <r>
      <rPr>
        <b/>
        <sz val="11"/>
        <color theme="1"/>
        <rFont val="Arial Narrow"/>
        <family val="2"/>
      </rPr>
      <t xml:space="preserve"> RC_Column_Rectangular  </t>
    </r>
    <phoneticPr fontId="4" type="noConversion"/>
  </si>
  <si>
    <t>5.1.2.1</t>
    <phoneticPr fontId="4" type="noConversion"/>
  </si>
  <si>
    <r>
      <rPr>
        <b/>
        <sz val="11"/>
        <color rgb="FF0000FF"/>
        <rFont val="a"/>
        <family val="3"/>
        <charset val="129"/>
      </rPr>
      <t>▶</t>
    </r>
    <r>
      <rPr>
        <b/>
        <sz val="11"/>
        <color rgb="FF0000FF"/>
        <rFont val="Arial Narrow"/>
        <family val="2"/>
      </rPr>
      <t xml:space="preserve"> RC_Column Rectangular</t>
    </r>
    <phoneticPr fontId="4" type="noConversion"/>
  </si>
  <si>
    <t>5.1.2.1.1</t>
    <phoneticPr fontId="4" type="noConversion"/>
  </si>
  <si>
    <t>H_SC_AR_S15_AG Column</t>
    <phoneticPr fontId="4" type="noConversion"/>
  </si>
  <si>
    <t>Steel Column</t>
    <phoneticPr fontId="4" type="noConversion"/>
  </si>
  <si>
    <t>5.2.1</t>
    <phoneticPr fontId="4" type="noConversion"/>
  </si>
  <si>
    <r>
      <rPr>
        <b/>
        <sz val="11"/>
        <color theme="1"/>
        <rFont val="a"/>
        <family val="3"/>
        <charset val="129"/>
      </rPr>
      <t>□</t>
    </r>
    <r>
      <rPr>
        <b/>
        <sz val="11"/>
        <color theme="1"/>
        <rFont val="Arial Narrow"/>
        <family val="2"/>
      </rPr>
      <t xml:space="preserve"> Steel Column_W</t>
    </r>
    <phoneticPr fontId="4" type="noConversion"/>
  </si>
  <si>
    <t>5.2.1.1</t>
    <phoneticPr fontId="4" type="noConversion"/>
  </si>
  <si>
    <r>
      <rPr>
        <b/>
        <sz val="11"/>
        <color rgb="FF0000FF"/>
        <rFont val="Segoe UI Symbol"/>
        <family val="3"/>
      </rPr>
      <t>▶</t>
    </r>
    <r>
      <rPr>
        <b/>
        <sz val="11"/>
        <color rgb="FF0000FF"/>
        <rFont val="Arial Narrow"/>
        <family val="2"/>
      </rPr>
      <t xml:space="preserve"> Steel Column_W</t>
    </r>
    <r>
      <rPr>
        <b/>
        <sz val="11"/>
        <color rgb="FF0000FF"/>
        <rFont val="Arial Narrow"/>
        <family val="3"/>
      </rPr>
      <t>_ASTM A6M</t>
    </r>
    <phoneticPr fontId="4" type="noConversion"/>
  </si>
  <si>
    <t>[W-Extra Heavy Steel]</t>
    <phoneticPr fontId="4" type="noConversion"/>
  </si>
  <si>
    <t>5.2.1.1.1</t>
    <phoneticPr fontId="4" type="noConversion"/>
  </si>
  <si>
    <t>H_SC_AR_S01_W (Extra Heavy)</t>
  </si>
  <si>
    <t>[W-Heavy Steel]</t>
    <phoneticPr fontId="4" type="noConversion"/>
  </si>
  <si>
    <t>5.2.1.1.2</t>
    <phoneticPr fontId="4" type="noConversion"/>
  </si>
  <si>
    <t>H_SC_AR_S01_W (Heavy)</t>
  </si>
  <si>
    <t>[W-Medium Steel]</t>
  </si>
  <si>
    <t>5.2.1.1.3</t>
    <phoneticPr fontId="4" type="noConversion"/>
  </si>
  <si>
    <t>H_SC_AR_S01_W (Medium)</t>
  </si>
  <si>
    <t>[W-Light Steel]</t>
    <phoneticPr fontId="4" type="noConversion"/>
  </si>
  <si>
    <t>5.2.1.1.4</t>
    <phoneticPr fontId="4" type="noConversion"/>
  </si>
  <si>
    <t>H_SC_AR_S01_W (Light)</t>
  </si>
  <si>
    <t>[W-Extra Light Steel]</t>
    <phoneticPr fontId="4" type="noConversion"/>
  </si>
  <si>
    <t>5.2.1.1.5</t>
    <phoneticPr fontId="4" type="noConversion"/>
  </si>
  <si>
    <t>H_SC_AR_S01_W (Extra Light)</t>
  </si>
  <si>
    <t>5.2.2</t>
    <phoneticPr fontId="4" type="noConversion"/>
  </si>
  <si>
    <r>
      <rPr>
        <b/>
        <sz val="11"/>
        <color theme="1"/>
        <rFont val="a"/>
        <family val="3"/>
        <charset val="129"/>
      </rPr>
      <t>□</t>
    </r>
    <r>
      <rPr>
        <b/>
        <sz val="11"/>
        <color theme="1"/>
        <rFont val="Arial Narrow"/>
        <family val="2"/>
      </rPr>
      <t xml:space="preserve"> Steel Column_H</t>
    </r>
    <phoneticPr fontId="4" type="noConversion"/>
  </si>
  <si>
    <t>5.2.2.1</t>
    <phoneticPr fontId="4" type="noConversion"/>
  </si>
  <si>
    <r>
      <rPr>
        <b/>
        <sz val="11"/>
        <color rgb="FF0000FF"/>
        <rFont val="Segoe UI Symbol"/>
        <family val="1"/>
      </rPr>
      <t>▶</t>
    </r>
    <r>
      <rPr>
        <b/>
        <sz val="11"/>
        <color rgb="FF0000FF"/>
        <rFont val="Arial Narrow"/>
        <family val="2"/>
      </rPr>
      <t xml:space="preserve"> Steel Column_H_KSD3502</t>
    </r>
    <phoneticPr fontId="4" type="noConversion"/>
  </si>
  <si>
    <t>[H-Extra Heavy Steel]</t>
    <phoneticPr fontId="4" type="noConversion"/>
  </si>
  <si>
    <t>5.2.2.1.1</t>
    <phoneticPr fontId="4" type="noConversion"/>
  </si>
  <si>
    <t>H_SC_AR_S01_H (Extra Heavy)</t>
    <phoneticPr fontId="4" type="noConversion"/>
  </si>
  <si>
    <t>[H-Heavy Steel]</t>
    <phoneticPr fontId="4" type="noConversion"/>
  </si>
  <si>
    <t>5.2.2.1.2</t>
    <phoneticPr fontId="4" type="noConversion"/>
  </si>
  <si>
    <t>H_SC_AR_S01_H (Heavy)</t>
    <phoneticPr fontId="4" type="noConversion"/>
  </si>
  <si>
    <t>[H-Medium Steel]</t>
    <phoneticPr fontId="4" type="noConversion"/>
  </si>
  <si>
    <t>5.2.2.1.3</t>
    <phoneticPr fontId="4" type="noConversion"/>
  </si>
  <si>
    <t>H_SC_AR_S01_H (Medium)</t>
    <phoneticPr fontId="4" type="noConversion"/>
  </si>
  <si>
    <t>[H-Light Steel]</t>
    <phoneticPr fontId="4" type="noConversion"/>
  </si>
  <si>
    <t>5.2.2.1.4</t>
    <phoneticPr fontId="4" type="noConversion"/>
  </si>
  <si>
    <t>H_SC_AR_S01_H (Light)</t>
    <phoneticPr fontId="4" type="noConversion"/>
  </si>
  <si>
    <t>[H-Extra Light Steel]</t>
    <phoneticPr fontId="4" type="noConversion"/>
  </si>
  <si>
    <t>5.2.2.1.5</t>
    <phoneticPr fontId="4" type="noConversion"/>
  </si>
  <si>
    <t>H_SC_AR_S01_H (Extra Light)</t>
    <phoneticPr fontId="4" type="noConversion"/>
  </si>
  <si>
    <t>5.2.3</t>
    <phoneticPr fontId="4" type="noConversion"/>
  </si>
  <si>
    <r>
      <rPr>
        <b/>
        <sz val="11"/>
        <color theme="1"/>
        <rFont val="a"/>
        <family val="3"/>
        <charset val="129"/>
      </rPr>
      <t>□</t>
    </r>
    <r>
      <rPr>
        <b/>
        <sz val="11"/>
        <color theme="1"/>
        <rFont val="Arial Narrow"/>
        <family val="2"/>
      </rPr>
      <t xml:space="preserve"> Steel Column_H_Built Up</t>
    </r>
    <phoneticPr fontId="4" type="noConversion"/>
  </si>
  <si>
    <t>5.2.3.1</t>
    <phoneticPr fontId="4" type="noConversion"/>
  </si>
  <si>
    <r>
      <rPr>
        <b/>
        <sz val="11"/>
        <color rgb="FF0000FF"/>
        <rFont val="a"/>
        <family val="3"/>
        <charset val="129"/>
      </rPr>
      <t>▶</t>
    </r>
    <r>
      <rPr>
        <b/>
        <sz val="11"/>
        <color rgb="FF0000FF"/>
        <rFont val="Arial Narrow"/>
        <family val="2"/>
      </rPr>
      <t xml:space="preserve"> Steel Column_H_Built Up</t>
    </r>
    <phoneticPr fontId="4" type="noConversion"/>
  </si>
  <si>
    <t>[BH-Extra Heavy Steel]</t>
    <phoneticPr fontId="4" type="noConversion"/>
  </si>
  <si>
    <t>5.2.3.1.1</t>
    <phoneticPr fontId="4" type="noConversion"/>
  </si>
  <si>
    <t>H_SC_AR_S01_BH (Extra Heavy)</t>
    <phoneticPr fontId="4" type="noConversion"/>
  </si>
  <si>
    <t>[BH-Heavy Steel]</t>
    <phoneticPr fontId="4" type="noConversion"/>
  </si>
  <si>
    <t>5.2.3.1.2</t>
    <phoneticPr fontId="4" type="noConversion"/>
  </si>
  <si>
    <t>H_SC_AR_S01_BH (Heavy)</t>
    <phoneticPr fontId="4" type="noConversion"/>
  </si>
  <si>
    <t>[BH-Medium Steel]</t>
    <phoneticPr fontId="4" type="noConversion"/>
  </si>
  <si>
    <t>5.2.3.1.3</t>
    <phoneticPr fontId="4" type="noConversion"/>
  </si>
  <si>
    <t>H_SC_AR_S01_BH (Medium)</t>
    <phoneticPr fontId="4" type="noConversion"/>
  </si>
  <si>
    <t>5.2.4</t>
    <phoneticPr fontId="4" type="noConversion"/>
  </si>
  <si>
    <r>
      <rPr>
        <b/>
        <sz val="11"/>
        <color theme="1"/>
        <rFont val="Segoe UI Symbol"/>
        <family val="3"/>
      </rPr>
      <t>□</t>
    </r>
    <r>
      <rPr>
        <b/>
        <sz val="11"/>
        <color theme="1"/>
        <rFont val="Arial Narrow"/>
        <family val="2"/>
      </rPr>
      <t xml:space="preserve"> Steel Column_SHS (Square Hollow Section)</t>
    </r>
    <phoneticPr fontId="4" type="noConversion"/>
  </si>
  <si>
    <t>5.2.4.1</t>
    <phoneticPr fontId="4" type="noConversion"/>
  </si>
  <si>
    <t>▶ Steel Column_SHS_KSD3502</t>
  </si>
  <si>
    <t>[SHS-Heavy Steel]</t>
    <phoneticPr fontId="4" type="noConversion"/>
  </si>
  <si>
    <t>5.2.4.1.1</t>
    <phoneticPr fontId="4" type="noConversion"/>
  </si>
  <si>
    <t>H_SC_AR_S01_SHS (Heavy)</t>
    <phoneticPr fontId="4" type="noConversion"/>
  </si>
  <si>
    <t>[SHS-Medium Steel]</t>
    <phoneticPr fontId="4" type="noConversion"/>
  </si>
  <si>
    <t>5.2.4.1.2</t>
    <phoneticPr fontId="4" type="noConversion"/>
  </si>
  <si>
    <t>H_SC_AR_S01_SHS (Medium)</t>
    <phoneticPr fontId="4" type="noConversion"/>
  </si>
  <si>
    <t>[SHS-Light Steel]</t>
    <phoneticPr fontId="4" type="noConversion"/>
  </si>
  <si>
    <t>5.2.4.1.3</t>
    <phoneticPr fontId="4" type="noConversion"/>
  </si>
  <si>
    <t>H_SC_AR_S01_SHS (Light)</t>
    <phoneticPr fontId="4" type="noConversion"/>
  </si>
  <si>
    <t>[SHS-Extra Light Steel]</t>
    <phoneticPr fontId="4" type="noConversion"/>
  </si>
  <si>
    <t>5.2.4.1.4</t>
    <phoneticPr fontId="4" type="noConversion"/>
  </si>
  <si>
    <t>H_SC_AR_S01_SHS (Extra Light)</t>
    <phoneticPr fontId="4" type="noConversion"/>
  </si>
  <si>
    <t>5.2.5</t>
    <phoneticPr fontId="4" type="noConversion"/>
  </si>
  <si>
    <r>
      <rPr>
        <b/>
        <sz val="11"/>
        <color theme="1"/>
        <rFont val="Segoe UI Symbol"/>
        <family val="3"/>
      </rPr>
      <t>□</t>
    </r>
    <r>
      <rPr>
        <b/>
        <sz val="11"/>
        <color theme="1"/>
        <rFont val="Arial Narrow"/>
        <family val="2"/>
      </rPr>
      <t xml:space="preserve"> Steel Column_RHS (Rectangular Hollow Section)</t>
    </r>
    <phoneticPr fontId="4" type="noConversion"/>
  </si>
  <si>
    <t>5.2.5.1</t>
    <phoneticPr fontId="4" type="noConversion"/>
  </si>
  <si>
    <t>▶ Steel Column_RHS_KSD3502</t>
  </si>
  <si>
    <t>[RHS-Heavy Steel]</t>
    <phoneticPr fontId="4" type="noConversion"/>
  </si>
  <si>
    <t>5.2.5.1.1</t>
    <phoneticPr fontId="4" type="noConversion"/>
  </si>
  <si>
    <t>H_SC_AR_S01_RHS (Heavy)</t>
    <phoneticPr fontId="4" type="noConversion"/>
  </si>
  <si>
    <t>[RHS-Medium Steel]</t>
    <phoneticPr fontId="4" type="noConversion"/>
  </si>
  <si>
    <t>5.2.5.1.2</t>
    <phoneticPr fontId="4" type="noConversion"/>
  </si>
  <si>
    <t>H_SC_AR_S01_RHS (Medium)</t>
    <phoneticPr fontId="4" type="noConversion"/>
  </si>
  <si>
    <t>[RHS-Light Steel]</t>
    <phoneticPr fontId="4" type="noConversion"/>
  </si>
  <si>
    <t>5.2.5.1.3</t>
    <phoneticPr fontId="4" type="noConversion"/>
  </si>
  <si>
    <t>H_SC_AR_S01_RHS (Light)</t>
    <phoneticPr fontId="4" type="noConversion"/>
  </si>
  <si>
    <t>[RHS-Extra Light Steel]</t>
    <phoneticPr fontId="4" type="noConversion"/>
  </si>
  <si>
    <t>5.2.5.1.4</t>
    <phoneticPr fontId="4" type="noConversion"/>
  </si>
  <si>
    <t>H_SC_AR_S01_RHS (Extra Light)</t>
    <phoneticPr fontId="4" type="noConversion"/>
  </si>
  <si>
    <t>5.2.6</t>
    <phoneticPr fontId="4" type="noConversion"/>
  </si>
  <si>
    <r>
      <rPr>
        <b/>
        <sz val="11"/>
        <color theme="1"/>
        <rFont val="Segoe UI Symbol"/>
        <family val="3"/>
      </rPr>
      <t>□</t>
    </r>
    <r>
      <rPr>
        <b/>
        <sz val="11"/>
        <color theme="1"/>
        <rFont val="Arial Narrow"/>
        <family val="2"/>
      </rPr>
      <t xml:space="preserve"> Steel Column_CHS (Circular Hollow Section)</t>
    </r>
    <phoneticPr fontId="4" type="noConversion"/>
  </si>
  <si>
    <t>5.2.6.1</t>
    <phoneticPr fontId="4" type="noConversion"/>
  </si>
  <si>
    <t>▶ Steel Column_CHS_KSD3502</t>
  </si>
  <si>
    <t>[CHS-Extra Heavy Steel]</t>
    <phoneticPr fontId="4" type="noConversion"/>
  </si>
  <si>
    <t>5.2.6.1.1</t>
    <phoneticPr fontId="4" type="noConversion"/>
  </si>
  <si>
    <t>H_SC_AR_S01_CHS (Extra Heavy)</t>
    <phoneticPr fontId="4" type="noConversion"/>
  </si>
  <si>
    <t>[CHS-Heavy Steel]</t>
    <phoneticPr fontId="4" type="noConversion"/>
  </si>
  <si>
    <t>5.2.6.1.2</t>
    <phoneticPr fontId="4" type="noConversion"/>
  </si>
  <si>
    <t>H_SC_AR_S01_CHS (Heavy)</t>
    <phoneticPr fontId="4" type="noConversion"/>
  </si>
  <si>
    <t>[CHS-Medium Steel]</t>
    <phoneticPr fontId="4" type="noConversion"/>
  </si>
  <si>
    <t>5.2.6.1.3</t>
    <phoneticPr fontId="4" type="noConversion"/>
  </si>
  <si>
    <t>H_SC_AR_S01_CHS (Medium)</t>
    <phoneticPr fontId="4" type="noConversion"/>
  </si>
  <si>
    <t>[CHS-Light Steel]</t>
    <phoneticPr fontId="4" type="noConversion"/>
  </si>
  <si>
    <t>5.2.6.1.4</t>
    <phoneticPr fontId="4" type="noConversion"/>
  </si>
  <si>
    <t>H_SC_AR_S01_CHS (Light)</t>
    <phoneticPr fontId="4" type="noConversion"/>
  </si>
  <si>
    <t>[CHS-Extra Light Steel]</t>
    <phoneticPr fontId="4" type="noConversion"/>
  </si>
  <si>
    <t>5.2.6.1.5</t>
    <phoneticPr fontId="4" type="noConversion"/>
  </si>
  <si>
    <t>H_SC_AR_S01_CHS (Extra Light)</t>
    <phoneticPr fontId="4" type="noConversion"/>
  </si>
  <si>
    <t>6.St_Framing</t>
    <phoneticPr fontId="4" type="noConversion"/>
  </si>
  <si>
    <t>RC_Tie Girder</t>
    <phoneticPr fontId="4" type="noConversion"/>
  </si>
  <si>
    <t>6.1.1</t>
    <phoneticPr fontId="4" type="noConversion"/>
  </si>
  <si>
    <r>
      <rPr>
        <b/>
        <sz val="11"/>
        <color theme="1"/>
        <rFont val="a"/>
        <family val="3"/>
        <charset val="129"/>
      </rPr>
      <t>□</t>
    </r>
    <r>
      <rPr>
        <b/>
        <sz val="11"/>
        <color theme="1"/>
        <rFont val="Arial Narrow"/>
        <family val="2"/>
      </rPr>
      <t xml:space="preserve"> RC_Beam / Girder</t>
    </r>
    <phoneticPr fontId="4" type="noConversion"/>
  </si>
  <si>
    <t>6.1.1.1</t>
    <phoneticPr fontId="4" type="noConversion"/>
  </si>
  <si>
    <r>
      <rPr>
        <b/>
        <sz val="11"/>
        <color rgb="FF0000FF"/>
        <rFont val="Segoe UI Symbol"/>
        <family val="3"/>
      </rPr>
      <t>▶</t>
    </r>
    <r>
      <rPr>
        <b/>
        <sz val="11"/>
        <color rgb="FF0000FF"/>
        <rFont val="Arial Narrow"/>
        <family val="2"/>
      </rPr>
      <t xml:space="preserve"> Tie Girder</t>
    </r>
    <phoneticPr fontId="4" type="noConversion"/>
  </si>
  <si>
    <t>6.1.1.1.1</t>
    <phoneticPr fontId="4" type="noConversion"/>
  </si>
  <si>
    <t>H_SB_AR_S16_TG</t>
    <phoneticPr fontId="4" type="noConversion"/>
  </si>
  <si>
    <t>6.1.1.2</t>
    <phoneticPr fontId="4" type="noConversion"/>
  </si>
  <si>
    <r>
      <rPr>
        <b/>
        <sz val="11"/>
        <color rgb="FF0000FF"/>
        <rFont val="a"/>
        <family val="3"/>
        <charset val="129"/>
      </rPr>
      <t>▶</t>
    </r>
    <r>
      <rPr>
        <b/>
        <sz val="11"/>
        <color rgb="FF0000FF"/>
        <rFont val="Arial Narrow"/>
        <family val="2"/>
      </rPr>
      <t xml:space="preserve"> RC Beam / Girder</t>
    </r>
    <phoneticPr fontId="4" type="noConversion"/>
  </si>
  <si>
    <t>6.1.1.2.1</t>
    <phoneticPr fontId="4" type="noConversion"/>
  </si>
  <si>
    <t>H_SB_AR_S16_AG</t>
    <phoneticPr fontId="4" type="noConversion"/>
  </si>
  <si>
    <t>Steel Beam</t>
    <phoneticPr fontId="4" type="noConversion"/>
  </si>
  <si>
    <t>6.2.1</t>
    <phoneticPr fontId="4" type="noConversion"/>
  </si>
  <si>
    <r>
      <rPr>
        <b/>
        <sz val="11"/>
        <color theme="1"/>
        <rFont val="a"/>
        <family val="3"/>
        <charset val="129"/>
      </rPr>
      <t>□</t>
    </r>
    <r>
      <rPr>
        <b/>
        <sz val="11"/>
        <color theme="1"/>
        <rFont val="Arial Narrow"/>
        <family val="2"/>
      </rPr>
      <t xml:space="preserve"> Steel Beam_W</t>
    </r>
    <phoneticPr fontId="4" type="noConversion"/>
  </si>
  <si>
    <t>6.2.1.1</t>
    <phoneticPr fontId="4" type="noConversion"/>
  </si>
  <si>
    <r>
      <rPr>
        <b/>
        <sz val="11"/>
        <color rgb="FF0000FF"/>
        <rFont val="a"/>
        <family val="3"/>
        <charset val="129"/>
      </rPr>
      <t>▶</t>
    </r>
    <r>
      <rPr>
        <b/>
        <sz val="11"/>
        <color rgb="FF0000FF"/>
        <rFont val="Arial Narrow"/>
        <family val="2"/>
      </rPr>
      <t xml:space="preserve"> Steel Beam_W_ASTM A6 M</t>
    </r>
    <phoneticPr fontId="4" type="noConversion"/>
  </si>
  <si>
    <t>6.2.1.1.1</t>
    <phoneticPr fontId="4" type="noConversion"/>
  </si>
  <si>
    <t>H_SB_AR_S02_W (Extra Heavy)</t>
    <phoneticPr fontId="4" type="noConversion"/>
  </si>
  <si>
    <t>6.2.1.1.2</t>
    <phoneticPr fontId="4" type="noConversion"/>
  </si>
  <si>
    <t>H_SB_AR_S02_W (Heavy)</t>
    <phoneticPr fontId="4" type="noConversion"/>
  </si>
  <si>
    <t>[W-Medium Steel]</t>
    <phoneticPr fontId="4" type="noConversion"/>
  </si>
  <si>
    <t>6.2.1.1.3</t>
    <phoneticPr fontId="4" type="noConversion"/>
  </si>
  <si>
    <t>H_SB_AR_S02_W (Medium)</t>
    <phoneticPr fontId="4" type="noConversion"/>
  </si>
  <si>
    <t>6.2.1.1.4</t>
    <phoneticPr fontId="4" type="noConversion"/>
  </si>
  <si>
    <t>H_SB_AR_S02_W (Light)</t>
    <phoneticPr fontId="4" type="noConversion"/>
  </si>
  <si>
    <t>6.2.1.1.5</t>
    <phoneticPr fontId="4" type="noConversion"/>
  </si>
  <si>
    <t>H_SB_AR_S02_W (Extra Light)</t>
    <phoneticPr fontId="4" type="noConversion"/>
  </si>
  <si>
    <t>6.2.2</t>
    <phoneticPr fontId="4" type="noConversion"/>
  </si>
  <si>
    <r>
      <rPr>
        <b/>
        <sz val="11"/>
        <color theme="1"/>
        <rFont val="a"/>
        <family val="3"/>
        <charset val="129"/>
      </rPr>
      <t>□</t>
    </r>
    <r>
      <rPr>
        <b/>
        <sz val="11"/>
        <color theme="1"/>
        <rFont val="Arial Narrow"/>
        <family val="2"/>
      </rPr>
      <t xml:space="preserve"> Steel Beam_H</t>
    </r>
    <phoneticPr fontId="4" type="noConversion"/>
  </si>
  <si>
    <t>6.2.2.1</t>
    <phoneticPr fontId="4" type="noConversion"/>
  </si>
  <si>
    <r>
      <rPr>
        <b/>
        <sz val="11"/>
        <color rgb="FF0000FF"/>
        <rFont val="a"/>
        <family val="3"/>
        <charset val="129"/>
      </rPr>
      <t>▶</t>
    </r>
    <r>
      <rPr>
        <b/>
        <sz val="11"/>
        <color rgb="FF0000FF"/>
        <rFont val="Arial Narrow"/>
        <family val="2"/>
      </rPr>
      <t xml:space="preserve"> Steel Beam_H-KSD3502</t>
    </r>
    <phoneticPr fontId="4" type="noConversion"/>
  </si>
  <si>
    <t>6.2.2.1.1</t>
    <phoneticPr fontId="4" type="noConversion"/>
  </si>
  <si>
    <t>H_SB_AR_S02_H (Extra Heavy)</t>
  </si>
  <si>
    <t>6.2.2.1.2</t>
    <phoneticPr fontId="4" type="noConversion"/>
  </si>
  <si>
    <t>H_SB_AR_S02_H (Heavy)</t>
  </si>
  <si>
    <t>[H-Medium Steel]</t>
  </si>
  <si>
    <t>6.2.2.1.3</t>
    <phoneticPr fontId="4" type="noConversion"/>
  </si>
  <si>
    <t>H_SB_AR_S02_H (Medium)</t>
  </si>
  <si>
    <t>6.2.2.1.4</t>
    <phoneticPr fontId="4" type="noConversion"/>
  </si>
  <si>
    <t>H_SB_AR_S02_H (Light)</t>
  </si>
  <si>
    <t>6.2.2.1.5</t>
    <phoneticPr fontId="4" type="noConversion"/>
  </si>
  <si>
    <t>H_SB_AR_S02_H (Extra Light)</t>
  </si>
  <si>
    <t>6.2.3</t>
    <phoneticPr fontId="4" type="noConversion"/>
  </si>
  <si>
    <r>
      <rPr>
        <b/>
        <sz val="11"/>
        <color theme="1"/>
        <rFont val="a"/>
        <family val="3"/>
        <charset val="129"/>
      </rPr>
      <t>□</t>
    </r>
    <r>
      <rPr>
        <b/>
        <sz val="11"/>
        <color theme="1"/>
        <rFont val="Arial Narrow"/>
        <family val="2"/>
      </rPr>
      <t xml:space="preserve"> Steel Beam_BH</t>
    </r>
    <phoneticPr fontId="4" type="noConversion"/>
  </si>
  <si>
    <t>6.2.3.1</t>
    <phoneticPr fontId="4" type="noConversion"/>
  </si>
  <si>
    <r>
      <rPr>
        <b/>
        <sz val="11"/>
        <color rgb="FF0000FF"/>
        <rFont val="a"/>
        <family val="3"/>
        <charset val="129"/>
      </rPr>
      <t>▶</t>
    </r>
    <r>
      <rPr>
        <b/>
        <sz val="11"/>
        <color rgb="FF0000FF"/>
        <rFont val="Arial Narrow"/>
        <family val="2"/>
      </rPr>
      <t xml:space="preserve"> Steel Beam_H-Built Up</t>
    </r>
    <phoneticPr fontId="4" type="noConversion"/>
  </si>
  <si>
    <t>6.2.3.1.1</t>
    <phoneticPr fontId="4" type="noConversion"/>
  </si>
  <si>
    <t>H_SB_AR_S02_BH (Extra Heavy)</t>
    <phoneticPr fontId="4" type="noConversion"/>
  </si>
  <si>
    <t>6.2.3.1.2</t>
    <phoneticPr fontId="4" type="noConversion"/>
  </si>
  <si>
    <t>H_SB_AR_S02_BH (Heavy)</t>
    <phoneticPr fontId="4" type="noConversion"/>
  </si>
  <si>
    <t>6.2.3.1.3</t>
    <phoneticPr fontId="4" type="noConversion"/>
  </si>
  <si>
    <t>H_SB_AR_S02_BH (Medium)</t>
    <phoneticPr fontId="4" type="noConversion"/>
  </si>
  <si>
    <t>6.2.4</t>
    <phoneticPr fontId="4" type="noConversion"/>
  </si>
  <si>
    <r>
      <rPr>
        <b/>
        <sz val="11"/>
        <color rgb="FF000000"/>
        <rFont val="Segoe UI Symbol"/>
        <family val="2"/>
      </rPr>
      <t>□</t>
    </r>
    <r>
      <rPr>
        <b/>
        <sz val="11"/>
        <color rgb="FF000000"/>
        <rFont val="Arial Narrow"/>
        <family val="2"/>
      </rPr>
      <t xml:space="preserve"> Steel Beam_SHS (Square Hollow Section)</t>
    </r>
  </si>
  <si>
    <t>6.2.4.1</t>
    <phoneticPr fontId="4" type="noConversion"/>
  </si>
  <si>
    <r>
      <rPr>
        <b/>
        <sz val="11"/>
        <color rgb="FF0000FF"/>
        <rFont val="a"/>
        <family val="3"/>
        <charset val="129"/>
      </rPr>
      <t>▶</t>
    </r>
    <r>
      <rPr>
        <b/>
        <sz val="11"/>
        <color rgb="FF0000FF"/>
        <rFont val="Arial Narrow"/>
        <family val="2"/>
      </rPr>
      <t xml:space="preserve"> Steel Beam_SHS_KSD</t>
    </r>
    <phoneticPr fontId="4" type="noConversion"/>
  </si>
  <si>
    <t>6.2.4.1.1</t>
    <phoneticPr fontId="4" type="noConversion"/>
  </si>
  <si>
    <t>H_SB_AR_S02_SHS (Heavy)</t>
    <phoneticPr fontId="4" type="noConversion"/>
  </si>
  <si>
    <t>6.2.4.1.2</t>
    <phoneticPr fontId="4" type="noConversion"/>
  </si>
  <si>
    <t>H_SB_AR_S02_SHS (Medium)</t>
    <phoneticPr fontId="4" type="noConversion"/>
  </si>
  <si>
    <t>6.2.4.1.3</t>
    <phoneticPr fontId="4" type="noConversion"/>
  </si>
  <si>
    <t>H_SB_AR_S02_SHS (Light)</t>
    <phoneticPr fontId="4" type="noConversion"/>
  </si>
  <si>
    <t>6.2.4.1.4</t>
    <phoneticPr fontId="4" type="noConversion"/>
  </si>
  <si>
    <t>H_SB_AR_S02_SHS (Extra Light)</t>
    <phoneticPr fontId="4" type="noConversion"/>
  </si>
  <si>
    <t>6.2.5</t>
    <phoneticPr fontId="4" type="noConversion"/>
  </si>
  <si>
    <r>
      <rPr>
        <b/>
        <sz val="11"/>
        <color rgb="FF000000"/>
        <rFont val="Segoe UI Symbol"/>
        <family val="2"/>
      </rPr>
      <t>□</t>
    </r>
    <r>
      <rPr>
        <b/>
        <sz val="11"/>
        <color rgb="FF000000"/>
        <rFont val="Arial Narrow"/>
        <family val="2"/>
      </rPr>
      <t xml:space="preserve"> Steel Beam_RHS (Rectangular Hollow Section)</t>
    </r>
  </si>
  <si>
    <t>6.2.5.1</t>
    <phoneticPr fontId="4" type="noConversion"/>
  </si>
  <si>
    <r>
      <rPr>
        <b/>
        <sz val="11"/>
        <color rgb="FF0000FF"/>
        <rFont val="a"/>
        <family val="3"/>
        <charset val="129"/>
      </rPr>
      <t>▶</t>
    </r>
    <r>
      <rPr>
        <b/>
        <sz val="11"/>
        <color rgb="FF0000FF"/>
        <rFont val="Arial Narrow"/>
        <family val="2"/>
      </rPr>
      <t xml:space="preserve"> Steel Beam_RHS_KSD</t>
    </r>
    <phoneticPr fontId="4" type="noConversion"/>
  </si>
  <si>
    <t>6.2.5.1.1</t>
    <phoneticPr fontId="4" type="noConversion"/>
  </si>
  <si>
    <t>H_SB_AR_S02_RHS (Heavy)</t>
    <phoneticPr fontId="4" type="noConversion"/>
  </si>
  <si>
    <t>6.2.5.1.2</t>
    <phoneticPr fontId="4" type="noConversion"/>
  </si>
  <si>
    <t>H_SB_AR_S02_RHS (Medium)</t>
    <phoneticPr fontId="4" type="noConversion"/>
  </si>
  <si>
    <t>6.2.5.1.3</t>
    <phoneticPr fontId="4" type="noConversion"/>
  </si>
  <si>
    <t>H_SB_AR_S02_RHS (Light)</t>
    <phoneticPr fontId="4" type="noConversion"/>
  </si>
  <si>
    <t>6.2.5.1.4</t>
    <phoneticPr fontId="4" type="noConversion"/>
  </si>
  <si>
    <t>H_SB_AR_S02_RHS (Extra Light)</t>
    <phoneticPr fontId="4" type="noConversion"/>
  </si>
  <si>
    <t>6.2.6</t>
    <phoneticPr fontId="4" type="noConversion"/>
  </si>
  <si>
    <r>
      <rPr>
        <b/>
        <sz val="11"/>
        <color rgb="FF000000"/>
        <rFont val="Segoe UI Symbol"/>
        <family val="2"/>
      </rPr>
      <t>□</t>
    </r>
    <r>
      <rPr>
        <b/>
        <sz val="11"/>
        <color rgb="FF000000"/>
        <rFont val="Arial Narrow"/>
        <family val="2"/>
      </rPr>
      <t xml:space="preserve"> Steel Beam_CHS (Circular Hollow Section)</t>
    </r>
  </si>
  <si>
    <t>6.2.6.1</t>
    <phoneticPr fontId="4" type="noConversion"/>
  </si>
  <si>
    <r>
      <rPr>
        <b/>
        <sz val="11"/>
        <color rgb="FF0000FF"/>
        <rFont val="a"/>
        <family val="3"/>
        <charset val="129"/>
      </rPr>
      <t>▶</t>
    </r>
    <r>
      <rPr>
        <b/>
        <sz val="11"/>
        <color rgb="FF0000FF"/>
        <rFont val="Arial Narrow"/>
        <family val="2"/>
      </rPr>
      <t xml:space="preserve"> Steel Beam_CHS_KSD</t>
    </r>
    <phoneticPr fontId="4" type="noConversion"/>
  </si>
  <si>
    <t>6.2.6.1.1</t>
    <phoneticPr fontId="4" type="noConversion"/>
  </si>
  <si>
    <t>H_SB_AR_S02_CHS (Extra Heavy)</t>
    <phoneticPr fontId="4" type="noConversion"/>
  </si>
  <si>
    <t>6.2.6.1.2</t>
    <phoneticPr fontId="4" type="noConversion"/>
  </si>
  <si>
    <t>H_SB_AR_S02_CHS (Heavy)</t>
    <phoneticPr fontId="4" type="noConversion"/>
  </si>
  <si>
    <t>6.2.6.1.3</t>
    <phoneticPr fontId="4" type="noConversion"/>
  </si>
  <si>
    <t>H_SB_AR_S02_CHS (Medium)</t>
    <phoneticPr fontId="4" type="noConversion"/>
  </si>
  <si>
    <t>6.2.6.1.4</t>
    <phoneticPr fontId="4" type="noConversion"/>
  </si>
  <si>
    <t>H_SB_AR_S02_CHS (Light)</t>
    <phoneticPr fontId="4" type="noConversion"/>
  </si>
  <si>
    <t>6.2.6.1.5</t>
    <phoneticPr fontId="4" type="noConversion"/>
  </si>
  <si>
    <t>H_SB_AR_S02_CHS (Extra Light)</t>
    <phoneticPr fontId="4" type="noConversion"/>
  </si>
  <si>
    <t>6.2.7</t>
    <phoneticPr fontId="4" type="noConversion"/>
  </si>
  <si>
    <r>
      <rPr>
        <b/>
        <sz val="11"/>
        <color theme="1"/>
        <rFont val="a"/>
        <family val="3"/>
        <charset val="129"/>
      </rPr>
      <t>□</t>
    </r>
    <r>
      <rPr>
        <b/>
        <sz val="11"/>
        <color theme="1"/>
        <rFont val="Arial Narrow"/>
        <family val="2"/>
      </rPr>
      <t xml:space="preserve"> Steel Beam_Channel</t>
    </r>
    <phoneticPr fontId="4" type="noConversion"/>
  </si>
  <si>
    <t>6.2.7.1</t>
    <phoneticPr fontId="4" type="noConversion"/>
  </si>
  <si>
    <r>
      <rPr>
        <b/>
        <sz val="11"/>
        <color rgb="FF0000FF"/>
        <rFont val="a"/>
        <family val="3"/>
        <charset val="129"/>
      </rPr>
      <t>▶</t>
    </r>
    <r>
      <rPr>
        <b/>
        <sz val="11"/>
        <color rgb="FF0000FF"/>
        <rFont val="Arial Narrow"/>
        <family val="2"/>
      </rPr>
      <t xml:space="preserve"> Steel Beam_Channel_KSD</t>
    </r>
    <phoneticPr fontId="4" type="noConversion"/>
  </si>
  <si>
    <t>[C-Heavy Steel]</t>
    <phoneticPr fontId="4" type="noConversion"/>
  </si>
  <si>
    <t>6.2.7.1.1</t>
    <phoneticPr fontId="4" type="noConversion"/>
  </si>
  <si>
    <t>H_SB_AR_S02_C (Heavy)</t>
    <phoneticPr fontId="4" type="noConversion"/>
  </si>
  <si>
    <t>[C-Medium Steel]</t>
    <phoneticPr fontId="4" type="noConversion"/>
  </si>
  <si>
    <t>6.2.7.1.2</t>
    <phoneticPr fontId="4" type="noConversion"/>
  </si>
  <si>
    <t>H_SB_AR_S02_C (Medium)</t>
    <phoneticPr fontId="4" type="noConversion"/>
  </si>
  <si>
    <t>[C-Light Steel]</t>
    <phoneticPr fontId="4" type="noConversion"/>
  </si>
  <si>
    <t>6.2.7.1.3</t>
    <phoneticPr fontId="4" type="noConversion"/>
  </si>
  <si>
    <t>H_SB_AR_S02_C (Light)</t>
    <phoneticPr fontId="4" type="noConversion"/>
  </si>
  <si>
    <t>6.2.8</t>
    <phoneticPr fontId="4" type="noConversion"/>
  </si>
  <si>
    <r>
      <rPr>
        <b/>
        <sz val="11"/>
        <color theme="1"/>
        <rFont val="a"/>
        <family val="3"/>
        <charset val="129"/>
      </rPr>
      <t>□</t>
    </r>
    <r>
      <rPr>
        <b/>
        <sz val="11"/>
        <color theme="1"/>
        <rFont val="Arial Narrow"/>
        <family val="2"/>
      </rPr>
      <t xml:space="preserve"> Steel Beam_Angle</t>
    </r>
    <phoneticPr fontId="4" type="noConversion"/>
  </si>
  <si>
    <t>6.2.8.1</t>
    <phoneticPr fontId="4" type="noConversion"/>
  </si>
  <si>
    <r>
      <rPr>
        <b/>
        <sz val="11"/>
        <color rgb="FF0000FF"/>
        <rFont val="a"/>
        <family val="3"/>
        <charset val="129"/>
      </rPr>
      <t>▶</t>
    </r>
    <r>
      <rPr>
        <b/>
        <sz val="11"/>
        <color rgb="FF0000FF"/>
        <rFont val="Arial Narrow"/>
        <family val="2"/>
      </rPr>
      <t xml:space="preserve"> Steel Beam_Angle_KSD</t>
    </r>
    <phoneticPr fontId="4" type="noConversion"/>
  </si>
  <si>
    <t>[L-Heavy Steel]</t>
    <phoneticPr fontId="4" type="noConversion"/>
  </si>
  <si>
    <t>6.2.8.1.1</t>
    <phoneticPr fontId="4" type="noConversion"/>
  </si>
  <si>
    <t>H_SB_AR_S02_L (Heavy)</t>
    <phoneticPr fontId="4" type="noConversion"/>
  </si>
  <si>
    <t>[L-Medium Steel]</t>
    <phoneticPr fontId="4" type="noConversion"/>
  </si>
  <si>
    <t>6.2.8.1.2</t>
    <phoneticPr fontId="4" type="noConversion"/>
  </si>
  <si>
    <t>H_SB_AR_S02_L (Medium)</t>
    <phoneticPr fontId="4" type="noConversion"/>
  </si>
  <si>
    <t>[L-Light Steel]</t>
    <phoneticPr fontId="4" type="noConversion"/>
  </si>
  <si>
    <t>6.2.8.1.3</t>
    <phoneticPr fontId="4" type="noConversion"/>
  </si>
  <si>
    <t>H_SB_AR_S02_L (Light)</t>
    <phoneticPr fontId="4" type="noConversion"/>
  </si>
  <si>
    <t>6.2.9</t>
    <phoneticPr fontId="4" type="noConversion"/>
  </si>
  <si>
    <r>
      <rPr>
        <b/>
        <sz val="11"/>
        <color theme="1"/>
        <rFont val="a"/>
        <family val="3"/>
        <charset val="129"/>
      </rPr>
      <t>□</t>
    </r>
    <r>
      <rPr>
        <b/>
        <sz val="11"/>
        <color theme="1"/>
        <rFont val="Arial Narrow"/>
        <family val="2"/>
      </rPr>
      <t xml:space="preserve"> Steel Beam_Tee</t>
    </r>
    <phoneticPr fontId="4" type="noConversion"/>
  </si>
  <si>
    <t>6.2.9.1</t>
    <phoneticPr fontId="4" type="noConversion"/>
  </si>
  <si>
    <r>
      <rPr>
        <b/>
        <sz val="11"/>
        <color rgb="FF0000FF"/>
        <rFont val="a"/>
        <family val="3"/>
        <charset val="129"/>
      </rPr>
      <t>▶</t>
    </r>
    <r>
      <rPr>
        <b/>
        <sz val="11"/>
        <color rgb="FF0000FF"/>
        <rFont val="Arial Narrow"/>
        <family val="2"/>
      </rPr>
      <t xml:space="preserve"> Steel Beam_Tee_KSD</t>
    </r>
    <phoneticPr fontId="4" type="noConversion"/>
  </si>
  <si>
    <t>[CT-Heavy Steel]</t>
    <phoneticPr fontId="4" type="noConversion"/>
  </si>
  <si>
    <t>6.2.9.1.1</t>
    <phoneticPr fontId="4" type="noConversion"/>
  </si>
  <si>
    <t>H_SB_AR_S02_CT (Heavy)</t>
    <phoneticPr fontId="4" type="noConversion"/>
  </si>
  <si>
    <t>[CT-Medium Steel]</t>
    <phoneticPr fontId="4" type="noConversion"/>
  </si>
  <si>
    <t>6.2.9.1.2</t>
    <phoneticPr fontId="4" type="noConversion"/>
  </si>
  <si>
    <t>H_SB_AR_S02_CT (Medium)</t>
    <phoneticPr fontId="4" type="noConversion"/>
  </si>
  <si>
    <t>[CT-Light Steel]</t>
    <phoneticPr fontId="4" type="noConversion"/>
  </si>
  <si>
    <t>6.2.9.1.3</t>
    <phoneticPr fontId="4" type="noConversion"/>
  </si>
  <si>
    <t>H_SB_AR_S02_CT (Light)</t>
    <phoneticPr fontId="4" type="noConversion"/>
  </si>
  <si>
    <t>Steel Hori. Brace</t>
    <phoneticPr fontId="4" type="noConversion"/>
  </si>
  <si>
    <t>6.3.1</t>
    <phoneticPr fontId="4" type="noConversion"/>
  </si>
  <si>
    <r>
      <rPr>
        <b/>
        <sz val="11"/>
        <color theme="1"/>
        <rFont val="a"/>
        <family val="3"/>
        <charset val="129"/>
      </rPr>
      <t>□</t>
    </r>
    <r>
      <rPr>
        <b/>
        <sz val="11"/>
        <color theme="1"/>
        <rFont val="Arial Narrow"/>
        <family val="2"/>
      </rPr>
      <t xml:space="preserve"> Steel Hori. Brace_Angle</t>
    </r>
    <phoneticPr fontId="4" type="noConversion"/>
  </si>
  <si>
    <t>6.3.1.1</t>
    <phoneticPr fontId="4" type="noConversion"/>
  </si>
  <si>
    <r>
      <rPr>
        <b/>
        <sz val="11"/>
        <color rgb="FF0000FF"/>
        <rFont val="a"/>
        <family val="3"/>
        <charset val="129"/>
      </rPr>
      <t>▶</t>
    </r>
    <r>
      <rPr>
        <b/>
        <sz val="11"/>
        <color rgb="FF0000FF"/>
        <rFont val="Arial Narrow"/>
        <family val="2"/>
      </rPr>
      <t xml:space="preserve"> Steel Hori. Brace_Angle_KSD</t>
    </r>
    <phoneticPr fontId="4" type="noConversion"/>
  </si>
  <si>
    <t>[L-HB-Heavy Steel]</t>
    <phoneticPr fontId="4" type="noConversion"/>
  </si>
  <si>
    <t>6.3.1.1.1</t>
    <phoneticPr fontId="4" type="noConversion"/>
  </si>
  <si>
    <t>H_SB_AR_S03_L (Heavy)</t>
    <phoneticPr fontId="4" type="noConversion"/>
  </si>
  <si>
    <t>[L-HB-Medium Steel]</t>
    <phoneticPr fontId="4" type="noConversion"/>
  </si>
  <si>
    <t>6.3.1.1.2</t>
    <phoneticPr fontId="4" type="noConversion"/>
  </si>
  <si>
    <t>H_SB_AR_S03_L (Medium)</t>
    <phoneticPr fontId="4" type="noConversion"/>
  </si>
  <si>
    <t>[L-HB-Light Steel]</t>
    <phoneticPr fontId="4" type="noConversion"/>
  </si>
  <si>
    <t>6.3.1.1.3</t>
    <phoneticPr fontId="4" type="noConversion"/>
  </si>
  <si>
    <t>H_SB_AR_S03_L (Light)</t>
    <phoneticPr fontId="4" type="noConversion"/>
  </si>
  <si>
    <t>6.3.2</t>
    <phoneticPr fontId="4" type="noConversion"/>
  </si>
  <si>
    <r>
      <rPr>
        <b/>
        <sz val="11"/>
        <color theme="1"/>
        <rFont val="Segoe UI Symbol"/>
        <family val="3"/>
      </rPr>
      <t>□</t>
    </r>
    <r>
      <rPr>
        <b/>
        <sz val="11"/>
        <color theme="1"/>
        <rFont val="Arial Narrow"/>
        <family val="2"/>
      </rPr>
      <t xml:space="preserve"> Steel Hori. Brace_CHS (Circular Hollow Section)</t>
    </r>
    <phoneticPr fontId="4" type="noConversion"/>
  </si>
  <si>
    <t>6.3.2.1</t>
    <phoneticPr fontId="4" type="noConversion"/>
  </si>
  <si>
    <r>
      <rPr>
        <b/>
        <sz val="11"/>
        <color rgb="FF0000FF"/>
        <rFont val="a"/>
        <family val="3"/>
        <charset val="129"/>
      </rPr>
      <t>▶</t>
    </r>
    <r>
      <rPr>
        <b/>
        <sz val="11"/>
        <color rgb="FF0000FF"/>
        <rFont val="Arial Narrow"/>
        <family val="2"/>
      </rPr>
      <t xml:space="preserve"> Steel Hori. Brace_CHS_KSD</t>
    </r>
    <phoneticPr fontId="4" type="noConversion"/>
  </si>
  <si>
    <t>[CHS-HB-Heavy Steel]</t>
    <phoneticPr fontId="4" type="noConversion"/>
  </si>
  <si>
    <t>6.3.2.1.1</t>
    <phoneticPr fontId="4" type="noConversion"/>
  </si>
  <si>
    <t>H_SB_AR_S03_CHS (Heavy)</t>
    <phoneticPr fontId="4" type="noConversion"/>
  </si>
  <si>
    <t>[CHS-HB-Medium Steel]</t>
    <phoneticPr fontId="4" type="noConversion"/>
  </si>
  <si>
    <t>6.3.2.1.2</t>
    <phoneticPr fontId="4" type="noConversion"/>
  </si>
  <si>
    <t>H_SB_AR_S03_CHS (Medium)</t>
    <phoneticPr fontId="4" type="noConversion"/>
  </si>
  <si>
    <t>[CHS-HB-Light Steel]</t>
    <phoneticPr fontId="4" type="noConversion"/>
  </si>
  <si>
    <t>6.3.2.1.3</t>
    <phoneticPr fontId="4" type="noConversion"/>
  </si>
  <si>
    <t>H_SB_AR_S03_CHS (Light)</t>
    <phoneticPr fontId="4" type="noConversion"/>
  </si>
  <si>
    <t>6.3.3</t>
    <phoneticPr fontId="4" type="noConversion"/>
  </si>
  <si>
    <r>
      <rPr>
        <b/>
        <sz val="11"/>
        <color theme="1"/>
        <rFont val="Segoe UI Symbol"/>
        <family val="3"/>
      </rPr>
      <t>□</t>
    </r>
    <r>
      <rPr>
        <b/>
        <sz val="11"/>
        <color theme="1"/>
        <rFont val="Arial Narrow"/>
        <family val="2"/>
      </rPr>
      <t xml:space="preserve"> Steel Hori. Brace_Double Angle</t>
    </r>
    <phoneticPr fontId="4" type="noConversion"/>
  </si>
  <si>
    <t>6.3.3.1</t>
    <phoneticPr fontId="4" type="noConversion"/>
  </si>
  <si>
    <r>
      <rPr>
        <b/>
        <sz val="11"/>
        <color rgb="FF0000FF"/>
        <rFont val="Segoe UI Symbol"/>
        <family val="3"/>
      </rPr>
      <t>▶</t>
    </r>
    <r>
      <rPr>
        <b/>
        <sz val="11"/>
        <color rgb="FF0000FF"/>
        <rFont val="Arial Narrow"/>
        <family val="2"/>
      </rPr>
      <t xml:space="preserve"> Steel Hori. Brace_2Ls_KSD</t>
    </r>
    <phoneticPr fontId="4" type="noConversion"/>
  </si>
  <si>
    <t>[2Ls-HB-Heavy Steel]</t>
    <phoneticPr fontId="4" type="noConversion"/>
  </si>
  <si>
    <t>6.3.3.1.1</t>
    <phoneticPr fontId="4" type="noConversion"/>
  </si>
  <si>
    <t>H_SB_AR_S03_2Ls (Heavy)</t>
    <phoneticPr fontId="4" type="noConversion"/>
  </si>
  <si>
    <t>[2Ls-HB-Medium Steel]</t>
    <phoneticPr fontId="4" type="noConversion"/>
  </si>
  <si>
    <t>6.3.3.1.2</t>
    <phoneticPr fontId="4" type="noConversion"/>
  </si>
  <si>
    <t>H_SB_AR_S03_2Ls (Medium)</t>
    <phoneticPr fontId="4" type="noConversion"/>
  </si>
  <si>
    <t>[2Ls-HB-Light Steel]</t>
    <phoneticPr fontId="4" type="noConversion"/>
  </si>
  <si>
    <t>6.3.3.1.3</t>
    <phoneticPr fontId="4" type="noConversion"/>
  </si>
  <si>
    <t>H_SB_AR_S03_2Ls (Light)</t>
    <phoneticPr fontId="4" type="noConversion"/>
  </si>
  <si>
    <t>Steel Ver. Brace</t>
    <phoneticPr fontId="4" type="noConversion"/>
  </si>
  <si>
    <t>6.4.1</t>
    <phoneticPr fontId="4" type="noConversion"/>
  </si>
  <si>
    <r>
      <rPr>
        <b/>
        <sz val="11"/>
        <color theme="1"/>
        <rFont val="a"/>
        <family val="3"/>
        <charset val="129"/>
      </rPr>
      <t>□</t>
    </r>
    <r>
      <rPr>
        <b/>
        <sz val="11"/>
        <color theme="1"/>
        <rFont val="Arial Narrow"/>
        <family val="2"/>
      </rPr>
      <t xml:space="preserve"> Steel Ver. Brace_Angle</t>
    </r>
    <phoneticPr fontId="4" type="noConversion"/>
  </si>
  <si>
    <t>6.4.1.1</t>
    <phoneticPr fontId="4" type="noConversion"/>
  </si>
  <si>
    <r>
      <rPr>
        <b/>
        <sz val="11"/>
        <color rgb="FF0000FF"/>
        <rFont val="a"/>
        <family val="3"/>
        <charset val="129"/>
      </rPr>
      <t>▶</t>
    </r>
    <r>
      <rPr>
        <b/>
        <sz val="11"/>
        <color rgb="FF0000FF"/>
        <rFont val="Arial Narrow"/>
        <family val="2"/>
      </rPr>
      <t xml:space="preserve"> Steel Ver. Brace_Angle_KSD</t>
    </r>
    <phoneticPr fontId="4" type="noConversion"/>
  </si>
  <si>
    <t>[L-VB-Heavy Steel]</t>
    <phoneticPr fontId="4" type="noConversion"/>
  </si>
  <si>
    <t>6.4.1.1.1</t>
    <phoneticPr fontId="4" type="noConversion"/>
  </si>
  <si>
    <t>H_SB_AR_S04_L (Heavy)</t>
    <phoneticPr fontId="4" type="noConversion"/>
  </si>
  <si>
    <t>[L-VB-Medium Steel]</t>
    <phoneticPr fontId="4" type="noConversion"/>
  </si>
  <si>
    <t>6.4.1.1.2</t>
    <phoneticPr fontId="4" type="noConversion"/>
  </si>
  <si>
    <t>H_SB_AR_S04_L (Medium)</t>
    <phoneticPr fontId="4" type="noConversion"/>
  </si>
  <si>
    <t>[L-VB-Light Steel]</t>
    <phoneticPr fontId="4" type="noConversion"/>
  </si>
  <si>
    <t>6.4.1.1.3</t>
    <phoneticPr fontId="4" type="noConversion"/>
  </si>
  <si>
    <t>H_SB_AR_S04_L (Light)</t>
    <phoneticPr fontId="4" type="noConversion"/>
  </si>
  <si>
    <t>6.4.2</t>
    <phoneticPr fontId="4" type="noConversion"/>
  </si>
  <si>
    <r>
      <rPr>
        <b/>
        <sz val="11"/>
        <color theme="1"/>
        <rFont val="Segoe UI Symbol"/>
        <family val="3"/>
      </rPr>
      <t>□</t>
    </r>
    <r>
      <rPr>
        <b/>
        <sz val="11"/>
        <color theme="1"/>
        <rFont val="Arial Narrow"/>
        <family val="2"/>
      </rPr>
      <t xml:space="preserve"> Steel Ver. Brace_CHS (Circular Hollow Section)</t>
    </r>
    <phoneticPr fontId="4" type="noConversion"/>
  </si>
  <si>
    <t>6.4.2.1</t>
    <phoneticPr fontId="4" type="noConversion"/>
  </si>
  <si>
    <r>
      <rPr>
        <b/>
        <sz val="11"/>
        <color rgb="FF0000FF"/>
        <rFont val="a"/>
        <family val="3"/>
        <charset val="129"/>
      </rPr>
      <t>▶</t>
    </r>
    <r>
      <rPr>
        <b/>
        <sz val="11"/>
        <color rgb="FF0000FF"/>
        <rFont val="Arial Narrow"/>
        <family val="2"/>
      </rPr>
      <t xml:space="preserve"> Steel Ver. Brace_CHS_KSD</t>
    </r>
    <phoneticPr fontId="4" type="noConversion"/>
  </si>
  <si>
    <t>[CHS-VB-Heavy Steel]</t>
    <phoneticPr fontId="4" type="noConversion"/>
  </si>
  <si>
    <t>6.4.2.1.1</t>
    <phoneticPr fontId="4" type="noConversion"/>
  </si>
  <si>
    <t>H_SB_AR_S04_CHS (Heavy)</t>
    <phoneticPr fontId="4" type="noConversion"/>
  </si>
  <si>
    <t>[CHS-VB-Medium Steel]</t>
    <phoneticPr fontId="4" type="noConversion"/>
  </si>
  <si>
    <t>6.4.2.1.2</t>
    <phoneticPr fontId="4" type="noConversion"/>
  </si>
  <si>
    <t>H_SB_AR_S04_CHS (Medium)</t>
    <phoneticPr fontId="4" type="noConversion"/>
  </si>
  <si>
    <t>[CHS-VB-Light Steel]</t>
    <phoneticPr fontId="4" type="noConversion"/>
  </si>
  <si>
    <t>6.4.2.1.3</t>
    <phoneticPr fontId="4" type="noConversion"/>
  </si>
  <si>
    <t>H_SB_AR_S04_CHS (Light)</t>
    <phoneticPr fontId="4" type="noConversion"/>
  </si>
  <si>
    <t>6.4.3</t>
    <phoneticPr fontId="4" type="noConversion"/>
  </si>
  <si>
    <r>
      <rPr>
        <b/>
        <sz val="11"/>
        <color theme="1"/>
        <rFont val="Segoe UI Symbol"/>
        <family val="3"/>
      </rPr>
      <t>□</t>
    </r>
    <r>
      <rPr>
        <b/>
        <sz val="11"/>
        <color theme="1"/>
        <rFont val="Arial Narrow"/>
        <family val="2"/>
      </rPr>
      <t xml:space="preserve"> Steel Ver. Brace_Double Angle</t>
    </r>
    <phoneticPr fontId="4" type="noConversion"/>
  </si>
  <si>
    <t>6.4.3.1</t>
    <phoneticPr fontId="4" type="noConversion"/>
  </si>
  <si>
    <r>
      <rPr>
        <b/>
        <sz val="11"/>
        <color rgb="FF0000FF"/>
        <rFont val="Segoe UI Symbol"/>
        <family val="3"/>
      </rPr>
      <t>▶</t>
    </r>
    <r>
      <rPr>
        <b/>
        <sz val="11"/>
        <color rgb="FF0000FF"/>
        <rFont val="Arial Narrow"/>
        <family val="2"/>
      </rPr>
      <t xml:space="preserve"> Steel Ver. Brace_2Ls_KSD</t>
    </r>
    <phoneticPr fontId="4" type="noConversion"/>
  </si>
  <si>
    <t>[2Ls-VB-Heavy Steel]</t>
    <phoneticPr fontId="4" type="noConversion"/>
  </si>
  <si>
    <t>6.4.3.1.1</t>
    <phoneticPr fontId="4" type="noConversion"/>
  </si>
  <si>
    <t>H_SB_AR_S04_2Ls (Heavy)</t>
    <phoneticPr fontId="4" type="noConversion"/>
  </si>
  <si>
    <t>[2Ls-VB-Medium Steel]</t>
    <phoneticPr fontId="4" type="noConversion"/>
  </si>
  <si>
    <t>6.4.3.1.2</t>
    <phoneticPr fontId="4" type="noConversion"/>
  </si>
  <si>
    <t>H_SB_AR_S04_2Ls (Medium)</t>
    <phoneticPr fontId="4" type="noConversion"/>
  </si>
  <si>
    <t>[2Ls-VB-Light Steel]</t>
    <phoneticPr fontId="4" type="noConversion"/>
  </si>
  <si>
    <t>6.4.3.1.3</t>
    <phoneticPr fontId="4" type="noConversion"/>
  </si>
  <si>
    <t>H_SB_AR_S04_2Ls (Light)</t>
    <phoneticPr fontId="4" type="noConversion"/>
  </si>
  <si>
    <t>Steel Purlin</t>
    <phoneticPr fontId="4" type="noConversion"/>
  </si>
  <si>
    <t>6.5.1</t>
    <phoneticPr fontId="4" type="noConversion"/>
  </si>
  <si>
    <r>
      <rPr>
        <b/>
        <sz val="11"/>
        <color theme="1"/>
        <rFont val="a"/>
        <family val="3"/>
        <charset val="129"/>
      </rPr>
      <t>□</t>
    </r>
    <r>
      <rPr>
        <b/>
        <sz val="11"/>
        <color theme="1"/>
        <rFont val="Arial Narrow"/>
        <family val="2"/>
      </rPr>
      <t xml:space="preserve"> Steel Purlin_LC</t>
    </r>
    <phoneticPr fontId="4" type="noConversion"/>
  </si>
  <si>
    <t>6.5.1.1</t>
    <phoneticPr fontId="4" type="noConversion"/>
  </si>
  <si>
    <r>
      <rPr>
        <b/>
        <sz val="11"/>
        <color rgb="FF0000FF"/>
        <rFont val="a"/>
        <family val="3"/>
        <charset val="129"/>
      </rPr>
      <t>▶</t>
    </r>
    <r>
      <rPr>
        <b/>
        <sz val="11"/>
        <color rgb="FF0000FF"/>
        <rFont val="Arial Narrow"/>
        <family val="2"/>
      </rPr>
      <t xml:space="preserve"> Steel Purlin_LC_KSD</t>
    </r>
    <phoneticPr fontId="4" type="noConversion"/>
  </si>
  <si>
    <t>6.5.1.1.1</t>
    <phoneticPr fontId="4" type="noConversion"/>
  </si>
  <si>
    <t>H_SB_AR_B03_LC</t>
    <phoneticPr fontId="4" type="noConversion"/>
  </si>
  <si>
    <t>Steel Girth</t>
    <phoneticPr fontId="4" type="noConversion"/>
  </si>
  <si>
    <t>6.6.1</t>
    <phoneticPr fontId="4" type="noConversion"/>
  </si>
  <si>
    <r>
      <rPr>
        <b/>
        <sz val="11"/>
        <color theme="1"/>
        <rFont val="a"/>
        <family val="3"/>
        <charset val="129"/>
      </rPr>
      <t>□</t>
    </r>
    <r>
      <rPr>
        <b/>
        <sz val="11"/>
        <color theme="1"/>
        <rFont val="Arial Narrow"/>
        <family val="2"/>
      </rPr>
      <t xml:space="preserve"> Steel Girth_LC</t>
    </r>
    <phoneticPr fontId="4" type="noConversion"/>
  </si>
  <si>
    <t>6.6.1.1</t>
    <phoneticPr fontId="4" type="noConversion"/>
  </si>
  <si>
    <r>
      <rPr>
        <b/>
        <sz val="11"/>
        <color rgb="FF0000FF"/>
        <rFont val="a"/>
        <family val="3"/>
        <charset val="129"/>
      </rPr>
      <t>▶</t>
    </r>
    <r>
      <rPr>
        <b/>
        <sz val="11"/>
        <color rgb="FF0000FF"/>
        <rFont val="Arial Narrow"/>
        <family val="2"/>
      </rPr>
      <t xml:space="preserve"> Steel Girth_LC_KSD</t>
    </r>
    <phoneticPr fontId="4" type="noConversion"/>
  </si>
  <si>
    <t>6.6.1.1.1</t>
    <phoneticPr fontId="4" type="noConversion"/>
  </si>
  <si>
    <t>H_SB_AR_B04_LC</t>
    <phoneticPr fontId="4" type="noConversion"/>
  </si>
  <si>
    <t>7.Ceilings</t>
    <phoneticPr fontId="4" type="noConversion"/>
  </si>
  <si>
    <t>Ceiling</t>
    <phoneticPr fontId="4" type="noConversion"/>
  </si>
  <si>
    <t>7.1.1</t>
    <phoneticPr fontId="4" type="noConversion"/>
  </si>
  <si>
    <r>
      <rPr>
        <b/>
        <sz val="11"/>
        <color theme="1"/>
        <rFont val="a"/>
        <family val="3"/>
        <charset val="129"/>
      </rPr>
      <t>□</t>
    </r>
    <r>
      <rPr>
        <b/>
        <sz val="11"/>
        <color theme="1"/>
        <rFont val="Arial Narrow"/>
        <family val="2"/>
      </rPr>
      <t xml:space="preserve"> Basic Ceiling</t>
    </r>
    <phoneticPr fontId="4" type="noConversion"/>
  </si>
  <si>
    <t>7.1.1.1</t>
    <phoneticPr fontId="4" type="noConversion"/>
  </si>
  <si>
    <r>
      <rPr>
        <b/>
        <sz val="11"/>
        <color rgb="FF0000FF"/>
        <rFont val="a"/>
        <family val="3"/>
        <charset val="129"/>
      </rPr>
      <t>▶</t>
    </r>
    <r>
      <rPr>
        <b/>
        <sz val="11"/>
        <color rgb="FF0000FF"/>
        <rFont val="Arial Narrow"/>
        <family val="2"/>
      </rPr>
      <t xml:space="preserve"> Simple Ceiling</t>
    </r>
    <phoneticPr fontId="4" type="noConversion"/>
  </si>
  <si>
    <t>7.1.1.1.1</t>
    <phoneticPr fontId="4" type="noConversion"/>
  </si>
  <si>
    <t>H_CE_AR_B09_Acrylic Emulsion Paint</t>
    <phoneticPr fontId="4" type="noConversion"/>
  </si>
  <si>
    <t>7.1.2</t>
    <phoneticPr fontId="4" type="noConversion"/>
  </si>
  <si>
    <r>
      <rPr>
        <b/>
        <sz val="11"/>
        <color theme="1"/>
        <rFont val="Segoe UI Symbol"/>
        <family val="3"/>
      </rPr>
      <t>□</t>
    </r>
    <r>
      <rPr>
        <b/>
        <sz val="11"/>
        <color theme="1"/>
        <rFont val="Arial Narrow"/>
        <family val="2"/>
      </rPr>
      <t xml:space="preserve"> Compound Ceiling - normal</t>
    </r>
    <phoneticPr fontId="4" type="noConversion"/>
  </si>
  <si>
    <t>7.1.2.1</t>
    <phoneticPr fontId="4" type="noConversion"/>
  </si>
  <si>
    <r>
      <rPr>
        <b/>
        <sz val="11"/>
        <color rgb="FF0000FF"/>
        <rFont val="a"/>
        <family val="3"/>
        <charset val="129"/>
      </rPr>
      <t>▶</t>
    </r>
    <r>
      <rPr>
        <b/>
        <sz val="11"/>
        <color rgb="FF0000FF"/>
        <rFont val="Arial Narrow"/>
        <family val="2"/>
      </rPr>
      <t xml:space="preserve"> Compound Ceiling</t>
    </r>
    <phoneticPr fontId="4" type="noConversion"/>
  </si>
  <si>
    <t>7.1.2.1.1</t>
    <phoneticPr fontId="4" type="noConversion"/>
  </si>
  <si>
    <t>H_CE_AR_B09_Acoustic Ceiling_T Bar</t>
    <phoneticPr fontId="4" type="noConversion"/>
  </si>
  <si>
    <t>7.1.2.1.2</t>
  </si>
  <si>
    <t>H_CE_AR_B09_Moisture Resistant Ceiling_M Bar</t>
    <phoneticPr fontId="4" type="noConversion"/>
  </si>
  <si>
    <t>8.Doors</t>
    <phoneticPr fontId="4" type="noConversion"/>
  </si>
  <si>
    <t>Single Door</t>
    <phoneticPr fontId="4" type="noConversion"/>
  </si>
  <si>
    <t>8.1.1</t>
    <phoneticPr fontId="4" type="noConversion"/>
  </si>
  <si>
    <r>
      <rPr>
        <b/>
        <sz val="11"/>
        <color theme="1"/>
        <rFont val="a"/>
        <family val="3"/>
        <charset val="129"/>
      </rPr>
      <t>□</t>
    </r>
    <r>
      <rPr>
        <b/>
        <sz val="11"/>
        <color theme="1"/>
        <rFont val="Arial Narrow"/>
        <family val="2"/>
      </rPr>
      <t xml:space="preserve"> Single Door - normal</t>
    </r>
    <phoneticPr fontId="4" type="noConversion"/>
  </si>
  <si>
    <t>8.1.1.1</t>
    <phoneticPr fontId="4" type="noConversion"/>
  </si>
  <si>
    <r>
      <rPr>
        <b/>
        <sz val="11"/>
        <color rgb="FF0000FF"/>
        <rFont val="a"/>
        <family val="3"/>
        <charset val="129"/>
      </rPr>
      <t>▶</t>
    </r>
    <r>
      <rPr>
        <b/>
        <sz val="11"/>
        <color rgb="FF0000FF"/>
        <rFont val="Arial Narrow"/>
        <family val="2"/>
      </rPr>
      <t xml:space="preserve"> Single Door_Steel</t>
    </r>
    <phoneticPr fontId="4" type="noConversion"/>
  </si>
  <si>
    <t>8.1.1.1.1</t>
    <phoneticPr fontId="4" type="noConversion"/>
  </si>
  <si>
    <t>H_DR_AR_B12_Single Door_Steel</t>
    <phoneticPr fontId="4" type="noConversion"/>
  </si>
  <si>
    <t>8.1.1.1.2</t>
  </si>
  <si>
    <t>H_DR_AR_B12_Single Door_Steel_Vision</t>
    <phoneticPr fontId="4" type="noConversion"/>
  </si>
  <si>
    <t>8.1.1.1.3</t>
  </si>
  <si>
    <t>H_DR_AR_B12_Single Door_Steel_Panic</t>
    <phoneticPr fontId="4" type="noConversion"/>
  </si>
  <si>
    <t>8.1.1.1.4</t>
  </si>
  <si>
    <t>H_DR_AR_B12_Single Door_Steel_Vision_Panic</t>
    <phoneticPr fontId="4" type="noConversion"/>
  </si>
  <si>
    <t>8.1.1.2</t>
    <phoneticPr fontId="4" type="noConversion"/>
  </si>
  <si>
    <r>
      <rPr>
        <b/>
        <sz val="11"/>
        <color rgb="FF0000FF"/>
        <rFont val="a"/>
        <family val="3"/>
        <charset val="129"/>
      </rPr>
      <t>▶</t>
    </r>
    <r>
      <rPr>
        <b/>
        <sz val="11"/>
        <color rgb="FF0000FF"/>
        <rFont val="Arial Narrow"/>
        <family val="2"/>
      </rPr>
      <t xml:space="preserve"> Single Door_Blast</t>
    </r>
    <phoneticPr fontId="4" type="noConversion"/>
  </si>
  <si>
    <t>8.1.1.2.1</t>
    <phoneticPr fontId="4" type="noConversion"/>
  </si>
  <si>
    <t>H_DR_AR_B12_Single Door_Blast</t>
    <phoneticPr fontId="4" type="noConversion"/>
  </si>
  <si>
    <t>8.1.1.2.2</t>
  </si>
  <si>
    <t>H_DR_AR_B12_Single Door_Blast_Panic</t>
    <phoneticPr fontId="4" type="noConversion"/>
  </si>
  <si>
    <t>8.1.1.3</t>
    <phoneticPr fontId="4" type="noConversion"/>
  </si>
  <si>
    <r>
      <rPr>
        <b/>
        <sz val="11"/>
        <color rgb="FF0000FF"/>
        <rFont val="a"/>
        <family val="3"/>
        <charset val="129"/>
      </rPr>
      <t>▶</t>
    </r>
    <r>
      <rPr>
        <b/>
        <sz val="11"/>
        <color rgb="FF0000FF"/>
        <rFont val="Arial Narrow"/>
        <family val="2"/>
      </rPr>
      <t xml:space="preserve"> Single Door_Aluminum</t>
    </r>
    <phoneticPr fontId="4" type="noConversion"/>
  </si>
  <si>
    <t>8.1.1.3.1</t>
    <phoneticPr fontId="4" type="noConversion"/>
  </si>
  <si>
    <t>H_DR_AR_B12_Single Door_AL</t>
    <phoneticPr fontId="4" type="noConversion"/>
  </si>
  <si>
    <t>8.1.1.3.2</t>
  </si>
  <si>
    <t>H_DR_AR_B12_Single Door_AL_Vision</t>
    <phoneticPr fontId="4" type="noConversion"/>
  </si>
  <si>
    <t>8.1.1.3.3</t>
  </si>
  <si>
    <t>H_DR_AR_B12_Single Door_AL_Panic</t>
    <phoneticPr fontId="4" type="noConversion"/>
  </si>
  <si>
    <t>8.1.1.3.4</t>
  </si>
  <si>
    <t>H_DR_AR_B12_Single Door_AL_Vision_Panic</t>
    <phoneticPr fontId="4" type="noConversion"/>
  </si>
  <si>
    <t>8.1.1.4</t>
    <phoneticPr fontId="4" type="noConversion"/>
  </si>
  <si>
    <r>
      <rPr>
        <b/>
        <sz val="11"/>
        <color rgb="FF0000FF"/>
        <rFont val="a"/>
        <family val="3"/>
        <charset val="129"/>
      </rPr>
      <t>▶</t>
    </r>
    <r>
      <rPr>
        <b/>
        <sz val="11"/>
        <color rgb="FF0000FF"/>
        <rFont val="Arial Narrow"/>
        <family val="2"/>
      </rPr>
      <t xml:space="preserve"> Single Door_Glass</t>
    </r>
    <phoneticPr fontId="4" type="noConversion"/>
  </si>
  <si>
    <t>8.1.1.4.1</t>
    <phoneticPr fontId="4" type="noConversion"/>
  </si>
  <si>
    <t>H_DR_AR_B12_Single Door_Glass</t>
    <phoneticPr fontId="4" type="noConversion"/>
  </si>
  <si>
    <t>8.1.1.5</t>
    <phoneticPr fontId="4" type="noConversion"/>
  </si>
  <si>
    <r>
      <rPr>
        <b/>
        <sz val="11"/>
        <color rgb="FF0000FF"/>
        <rFont val="a"/>
        <family val="3"/>
        <charset val="129"/>
      </rPr>
      <t>▶</t>
    </r>
    <r>
      <rPr>
        <b/>
        <sz val="11"/>
        <color rgb="FF0000FF"/>
        <rFont val="Arial Narrow"/>
        <family val="2"/>
      </rPr>
      <t xml:space="preserve"> Single Door_SST</t>
    </r>
    <phoneticPr fontId="4" type="noConversion"/>
  </si>
  <si>
    <t>8.1.1.5.1</t>
    <phoneticPr fontId="4" type="noConversion"/>
  </si>
  <si>
    <t>H_DR_AR_B12_Single Door_SST</t>
  </si>
  <si>
    <t>8.1.1.6</t>
    <phoneticPr fontId="4" type="noConversion"/>
  </si>
  <si>
    <r>
      <rPr>
        <b/>
        <sz val="11"/>
        <color rgb="FF0000FF"/>
        <rFont val="a"/>
        <family val="3"/>
        <charset val="129"/>
      </rPr>
      <t>▶</t>
    </r>
    <r>
      <rPr>
        <b/>
        <sz val="11"/>
        <color rgb="FF0000FF"/>
        <rFont val="Arial Narrow"/>
        <family val="2"/>
      </rPr>
      <t xml:space="preserve"> Single Door_Wood</t>
    </r>
    <phoneticPr fontId="4" type="noConversion"/>
  </si>
  <si>
    <t>8.1.1.6.1</t>
    <phoneticPr fontId="4" type="noConversion"/>
  </si>
  <si>
    <t>H_DR_AR_B12_Single Door_Wood</t>
    <phoneticPr fontId="4" type="noConversion"/>
  </si>
  <si>
    <t>8.1.1.6.2</t>
  </si>
  <si>
    <t>H_DR_AR_B12_Single Door_Wood_Vision</t>
    <phoneticPr fontId="4" type="noConversion"/>
  </si>
  <si>
    <t>8.1.1.7</t>
    <phoneticPr fontId="4" type="noConversion"/>
  </si>
  <si>
    <r>
      <rPr>
        <b/>
        <sz val="11"/>
        <color rgb="FF0000FF"/>
        <rFont val="a"/>
        <family val="3"/>
        <charset val="129"/>
      </rPr>
      <t>▶</t>
    </r>
    <r>
      <rPr>
        <b/>
        <sz val="11"/>
        <color rgb="FF0000FF"/>
        <rFont val="Arial Narrow"/>
        <family val="2"/>
      </rPr>
      <t xml:space="preserve"> Single Door_uPVC</t>
    </r>
    <phoneticPr fontId="4" type="noConversion"/>
  </si>
  <si>
    <t>8.1.1.7.1</t>
    <phoneticPr fontId="4" type="noConversion"/>
  </si>
  <si>
    <t>H_DR_AR_B12_Single Door_uPVC</t>
    <phoneticPr fontId="4" type="noConversion"/>
  </si>
  <si>
    <t>Double Door</t>
    <phoneticPr fontId="4" type="noConversion"/>
  </si>
  <si>
    <t>8.2.1</t>
    <phoneticPr fontId="4" type="noConversion"/>
  </si>
  <si>
    <r>
      <rPr>
        <b/>
        <sz val="11"/>
        <color theme="1"/>
        <rFont val="a"/>
        <family val="3"/>
        <charset val="129"/>
      </rPr>
      <t>□</t>
    </r>
    <r>
      <rPr>
        <b/>
        <sz val="11"/>
        <color theme="1"/>
        <rFont val="Arial Narrow"/>
        <family val="2"/>
      </rPr>
      <t xml:space="preserve"> Double Door - normal</t>
    </r>
    <phoneticPr fontId="4" type="noConversion"/>
  </si>
  <si>
    <t>8.2.1.1</t>
    <phoneticPr fontId="4" type="noConversion"/>
  </si>
  <si>
    <r>
      <rPr>
        <b/>
        <sz val="11"/>
        <color rgb="FF0000FF"/>
        <rFont val="Segoe UI Symbol"/>
        <family val="3"/>
      </rPr>
      <t>▶</t>
    </r>
    <r>
      <rPr>
        <b/>
        <sz val="11"/>
        <color rgb="FF0000FF"/>
        <rFont val="Arial Narrow"/>
        <family val="2"/>
      </rPr>
      <t xml:space="preserve"> Double Door_Steel</t>
    </r>
    <phoneticPr fontId="4" type="noConversion"/>
  </si>
  <si>
    <t>8.2.1.1.1</t>
    <phoneticPr fontId="4" type="noConversion"/>
  </si>
  <si>
    <t>H_DR_AR_B12_Double Door_Steel</t>
    <phoneticPr fontId="4" type="noConversion"/>
  </si>
  <si>
    <t>8.2.1.1.2</t>
  </si>
  <si>
    <t>H_DR_AR_B12_Double Door_Steel_Vision</t>
    <phoneticPr fontId="4" type="noConversion"/>
  </si>
  <si>
    <t>8.2.1.1.3</t>
  </si>
  <si>
    <t>H_DR_AR_B12_Double Door_Steel_Panic</t>
    <phoneticPr fontId="4" type="noConversion"/>
  </si>
  <si>
    <t>8.2.1.1.4</t>
  </si>
  <si>
    <t>H_DR_AR_B12_Double Door_Steel_Vision_Panic</t>
    <phoneticPr fontId="4" type="noConversion"/>
  </si>
  <si>
    <t>8.2.1.2</t>
    <phoneticPr fontId="4" type="noConversion"/>
  </si>
  <si>
    <r>
      <rPr>
        <b/>
        <sz val="11"/>
        <color rgb="FF0000FF"/>
        <rFont val="a"/>
        <family val="3"/>
        <charset val="129"/>
      </rPr>
      <t>▶</t>
    </r>
    <r>
      <rPr>
        <b/>
        <sz val="11"/>
        <color rgb="FF0000FF"/>
        <rFont val="Arial Narrow"/>
        <family val="2"/>
      </rPr>
      <t xml:space="preserve"> Double Door_Blast</t>
    </r>
    <phoneticPr fontId="4" type="noConversion"/>
  </si>
  <si>
    <t>8.2.1.2.1</t>
    <phoneticPr fontId="4" type="noConversion"/>
  </si>
  <si>
    <t>H_DR_AR_B12_Double Door_Blast</t>
    <phoneticPr fontId="4" type="noConversion"/>
  </si>
  <si>
    <t>8.2.1.2.2</t>
  </si>
  <si>
    <t>H_DR_AR_B12_Double Door_Blast_Panic</t>
    <phoneticPr fontId="4" type="noConversion"/>
  </si>
  <si>
    <t>8.2.1.3</t>
    <phoneticPr fontId="4" type="noConversion"/>
  </si>
  <si>
    <r>
      <rPr>
        <b/>
        <sz val="11"/>
        <color rgb="FF0000FF"/>
        <rFont val="a"/>
        <family val="3"/>
        <charset val="129"/>
      </rPr>
      <t>▶</t>
    </r>
    <r>
      <rPr>
        <b/>
        <sz val="11"/>
        <color rgb="FF0000FF"/>
        <rFont val="Arial Narrow"/>
        <family val="2"/>
      </rPr>
      <t xml:space="preserve"> Double Door_Aluminum</t>
    </r>
    <phoneticPr fontId="4" type="noConversion"/>
  </si>
  <si>
    <t>8.2.1.3.1</t>
    <phoneticPr fontId="4" type="noConversion"/>
  </si>
  <si>
    <t>H_DR_AR_B12_Double Door_AL</t>
    <phoneticPr fontId="4" type="noConversion"/>
  </si>
  <si>
    <t>8.2.1.3.2</t>
  </si>
  <si>
    <t>H_DR_AR_B12_Double Door_AL_Vision</t>
    <phoneticPr fontId="4" type="noConversion"/>
  </si>
  <si>
    <t>8.2.1.3.3</t>
  </si>
  <si>
    <t>H_DR_AR_B12_Double Door_AL_Panic</t>
    <phoneticPr fontId="4" type="noConversion"/>
  </si>
  <si>
    <t>8.2.1.3.4</t>
  </si>
  <si>
    <t>H_DR_AR_B12_Double Door_AL_Vision_Panic</t>
    <phoneticPr fontId="4" type="noConversion"/>
  </si>
  <si>
    <t>8.2.1.4</t>
    <phoneticPr fontId="4" type="noConversion"/>
  </si>
  <si>
    <r>
      <rPr>
        <b/>
        <sz val="11"/>
        <color rgb="FF0000FF"/>
        <rFont val="a"/>
        <family val="3"/>
        <charset val="129"/>
      </rPr>
      <t>▶</t>
    </r>
    <r>
      <rPr>
        <b/>
        <sz val="11"/>
        <color rgb="FF0000FF"/>
        <rFont val="Arial Narrow"/>
        <family val="2"/>
      </rPr>
      <t xml:space="preserve"> Double Door_Glass</t>
    </r>
    <phoneticPr fontId="4" type="noConversion"/>
  </si>
  <si>
    <t>8.2.1.4.1</t>
    <phoneticPr fontId="4" type="noConversion"/>
  </si>
  <si>
    <t>H_DR_AR_B12_Double Door_Glass</t>
    <phoneticPr fontId="4" type="noConversion"/>
  </si>
  <si>
    <t>8.2.1.5</t>
    <phoneticPr fontId="4" type="noConversion"/>
  </si>
  <si>
    <r>
      <rPr>
        <b/>
        <sz val="11"/>
        <color rgb="FF0000FF"/>
        <rFont val="a"/>
        <family val="3"/>
        <charset val="129"/>
      </rPr>
      <t>▶</t>
    </r>
    <r>
      <rPr>
        <b/>
        <sz val="11"/>
        <color rgb="FF0000FF"/>
        <rFont val="Arial Narrow"/>
        <family val="2"/>
      </rPr>
      <t xml:space="preserve"> Double Door_SST</t>
    </r>
    <phoneticPr fontId="4" type="noConversion"/>
  </si>
  <si>
    <t>8.2.1.5.1</t>
    <phoneticPr fontId="4" type="noConversion"/>
  </si>
  <si>
    <t>H_DR_AR_B12_Double Door_SST</t>
    <phoneticPr fontId="4" type="noConversion"/>
  </si>
  <si>
    <t>8.2.1.6</t>
    <phoneticPr fontId="4" type="noConversion"/>
  </si>
  <si>
    <r>
      <rPr>
        <b/>
        <sz val="11"/>
        <color rgb="FF0000FF"/>
        <rFont val="a"/>
        <family val="3"/>
        <charset val="129"/>
      </rPr>
      <t>▶</t>
    </r>
    <r>
      <rPr>
        <b/>
        <sz val="11"/>
        <color rgb="FF0000FF"/>
        <rFont val="Arial Narrow"/>
        <family val="2"/>
      </rPr>
      <t xml:space="preserve"> Double Door_Wood</t>
    </r>
    <phoneticPr fontId="4" type="noConversion"/>
  </si>
  <si>
    <t>8.2.1.6.1</t>
    <phoneticPr fontId="4" type="noConversion"/>
  </si>
  <si>
    <t>H_DR_AR_B12_Double Door_Wood</t>
    <phoneticPr fontId="4" type="noConversion"/>
  </si>
  <si>
    <t>8.2.1.6.2</t>
  </si>
  <si>
    <t>H_DR_AR_B12_Double Door_Wood_Vision</t>
    <phoneticPr fontId="4" type="noConversion"/>
  </si>
  <si>
    <t>Double Door + Transsom</t>
    <phoneticPr fontId="4" type="noConversion"/>
  </si>
  <si>
    <t>8.3.1</t>
    <phoneticPr fontId="4" type="noConversion"/>
  </si>
  <si>
    <r>
      <rPr>
        <b/>
        <sz val="11"/>
        <color theme="1"/>
        <rFont val="a"/>
        <family val="3"/>
        <charset val="129"/>
      </rPr>
      <t>□</t>
    </r>
    <r>
      <rPr>
        <b/>
        <sz val="11"/>
        <color theme="1"/>
        <rFont val="Arial Narrow"/>
        <family val="2"/>
      </rPr>
      <t xml:space="preserve"> Double Door + Transsom - normal</t>
    </r>
    <phoneticPr fontId="4" type="noConversion"/>
  </si>
  <si>
    <t>8.3.1.1</t>
    <phoneticPr fontId="4" type="noConversion"/>
  </si>
  <si>
    <r>
      <rPr>
        <b/>
        <sz val="11"/>
        <color rgb="FF0000FF"/>
        <rFont val="a"/>
        <family val="3"/>
        <charset val="129"/>
      </rPr>
      <t>▶</t>
    </r>
    <r>
      <rPr>
        <b/>
        <sz val="11"/>
        <color rgb="FF0000FF"/>
        <rFont val="Arial Narrow"/>
        <family val="2"/>
      </rPr>
      <t xml:space="preserve"> Double Door_Steel_Transsom</t>
    </r>
    <phoneticPr fontId="4" type="noConversion"/>
  </si>
  <si>
    <t>8.3.1.1.1</t>
    <phoneticPr fontId="4" type="noConversion"/>
  </si>
  <si>
    <t>H_DR_AR_B12_Double Door_Steel_Transsom</t>
    <phoneticPr fontId="4" type="noConversion"/>
  </si>
  <si>
    <t>8.3.1.1.2</t>
  </si>
  <si>
    <t>H_DR_AR_B12_Double Door_Steel_Vision_Transsom</t>
    <phoneticPr fontId="4" type="noConversion"/>
  </si>
  <si>
    <t>8.3.1.1.3</t>
  </si>
  <si>
    <t>H_DR_AR_B12_Double Door_Steel_Panic_Transsom</t>
    <phoneticPr fontId="4" type="noConversion"/>
  </si>
  <si>
    <t>8.3.1.1.4</t>
  </si>
  <si>
    <t>H_DR_AR_B12_Double Door_Steel_Vision_Panic_Transsom</t>
    <phoneticPr fontId="4" type="noConversion"/>
  </si>
  <si>
    <t>8.3.1.2</t>
    <phoneticPr fontId="4" type="noConversion"/>
  </si>
  <si>
    <r>
      <rPr>
        <b/>
        <sz val="11"/>
        <color rgb="FF0000FF"/>
        <rFont val="a"/>
        <family val="3"/>
        <charset val="129"/>
      </rPr>
      <t>▶</t>
    </r>
    <r>
      <rPr>
        <b/>
        <sz val="11"/>
        <color rgb="FF0000FF"/>
        <rFont val="Arial Narrow"/>
        <family val="2"/>
      </rPr>
      <t xml:space="preserve"> Double Door_Blast_Transsom</t>
    </r>
    <phoneticPr fontId="4" type="noConversion"/>
  </si>
  <si>
    <t>8.3.1.2.1</t>
    <phoneticPr fontId="4" type="noConversion"/>
  </si>
  <si>
    <t>H_DR_AR_B12_Double Door_Blast_Transsom</t>
    <phoneticPr fontId="4" type="noConversion"/>
  </si>
  <si>
    <t>8.3.1.2.2</t>
  </si>
  <si>
    <t>H_DR_AR_B12_Double Door_Blast_Panic_Transsom</t>
    <phoneticPr fontId="4" type="noConversion"/>
  </si>
  <si>
    <t>Etc.</t>
    <phoneticPr fontId="4" type="noConversion"/>
  </si>
  <si>
    <t>8.4.1</t>
    <phoneticPr fontId="4" type="noConversion"/>
  </si>
  <si>
    <r>
      <rPr>
        <b/>
        <sz val="11"/>
        <color theme="1"/>
        <rFont val="a"/>
        <family val="3"/>
        <charset val="129"/>
      </rPr>
      <t>□</t>
    </r>
    <r>
      <rPr>
        <b/>
        <sz val="11"/>
        <color theme="1"/>
        <rFont val="Arial Narrow"/>
        <family val="2"/>
      </rPr>
      <t xml:space="preserve"> Etc. - normal</t>
    </r>
    <phoneticPr fontId="4" type="noConversion"/>
  </si>
  <si>
    <t>8.4.1.1</t>
    <phoneticPr fontId="4" type="noConversion"/>
  </si>
  <si>
    <r>
      <rPr>
        <b/>
        <sz val="11"/>
        <color rgb="FF0000FF"/>
        <rFont val="a"/>
        <family val="3"/>
        <charset val="129"/>
      </rPr>
      <t>▶</t>
    </r>
    <r>
      <rPr>
        <b/>
        <sz val="11"/>
        <color rgb="FF0000FF"/>
        <rFont val="Arial Narrow"/>
        <family val="2"/>
      </rPr>
      <t xml:space="preserve"> Shutter</t>
    </r>
    <phoneticPr fontId="4" type="noConversion"/>
  </si>
  <si>
    <t>[Roll up Steel]</t>
    <phoneticPr fontId="4" type="noConversion"/>
  </si>
  <si>
    <t>8.4.1.1.1</t>
    <phoneticPr fontId="4" type="noConversion"/>
  </si>
  <si>
    <t>H_DR_AR_B12_Roll up Door_Steel_Manual</t>
    <phoneticPr fontId="4" type="noConversion"/>
  </si>
  <si>
    <t>8.4.1.1.2</t>
  </si>
  <si>
    <t>H_DR_AR_B12_Roll up Door_Steel_Motor</t>
    <phoneticPr fontId="4" type="noConversion"/>
  </si>
  <si>
    <t>[Roll up Blast]</t>
    <phoneticPr fontId="4" type="noConversion"/>
  </si>
  <si>
    <t>8.4.1.1.3</t>
    <phoneticPr fontId="4" type="noConversion"/>
  </si>
  <si>
    <t>H_DR_AR_B12_Roll up Door_Blast_Manual</t>
    <phoneticPr fontId="4" type="noConversion"/>
  </si>
  <si>
    <t>8.4.1.1.4</t>
  </si>
  <si>
    <t>H_DR_AR_B12_Roll up Door_Blast_Motor</t>
    <phoneticPr fontId="4" type="noConversion"/>
  </si>
  <si>
    <t>[Roll up Aluminum]</t>
    <phoneticPr fontId="4" type="noConversion"/>
  </si>
  <si>
    <t>8.4.1.1.5</t>
    <phoneticPr fontId="4" type="noConversion"/>
  </si>
  <si>
    <t>H_DR_AR_B12_Roll up Door_AL_Manual</t>
    <phoneticPr fontId="4" type="noConversion"/>
  </si>
  <si>
    <t>8.4.1.1.6</t>
  </si>
  <si>
    <t>H_DR_AR_B12_Roll up Door_AL_Motor</t>
    <phoneticPr fontId="4" type="noConversion"/>
  </si>
  <si>
    <t>8.4.1.2</t>
    <phoneticPr fontId="4" type="noConversion"/>
  </si>
  <si>
    <r>
      <rPr>
        <b/>
        <sz val="11"/>
        <color rgb="FF0000FF"/>
        <rFont val="a"/>
        <family val="3"/>
        <charset val="129"/>
      </rPr>
      <t>▶</t>
    </r>
    <r>
      <rPr>
        <b/>
        <sz val="11"/>
        <color rgb="FF0000FF"/>
        <rFont val="Arial Narrow"/>
        <family val="2"/>
      </rPr>
      <t xml:space="preserve"> Sliding</t>
    </r>
    <phoneticPr fontId="4" type="noConversion"/>
  </si>
  <si>
    <t>[Sliding Door Steel]</t>
    <phoneticPr fontId="4" type="noConversion"/>
  </si>
  <si>
    <t>8.4.1.2.1</t>
    <phoneticPr fontId="4" type="noConversion"/>
  </si>
  <si>
    <t>H_DR_AR_B12_Sliding Door_Steel_Manual</t>
    <phoneticPr fontId="4" type="noConversion"/>
  </si>
  <si>
    <t>8.4.1.2.2</t>
  </si>
  <si>
    <t>H_DR_AR_B12_Sliding Door_Steel_Motor</t>
    <phoneticPr fontId="4" type="noConversion"/>
  </si>
  <si>
    <t>[Sliding Door Aluminum]</t>
    <phoneticPr fontId="4" type="noConversion"/>
  </si>
  <si>
    <t>8.4.1.2.3</t>
    <phoneticPr fontId="4" type="noConversion"/>
  </si>
  <si>
    <t>H_DR_AR_B12_Sliding Door_AL_Manual</t>
    <phoneticPr fontId="4" type="noConversion"/>
  </si>
  <si>
    <t>8.4.1.2.4</t>
  </si>
  <si>
    <t>H_DR_AR_B12_Sliding Door_AL_Motor</t>
    <phoneticPr fontId="4" type="noConversion"/>
  </si>
  <si>
    <t>[Sliding Door Glass]</t>
    <phoneticPr fontId="4" type="noConversion"/>
  </si>
  <si>
    <t>8.4.1.2.5</t>
    <phoneticPr fontId="4" type="noConversion"/>
  </si>
  <si>
    <t>H_DR_AR_B12_Sliding Door_Glass_Manual</t>
    <phoneticPr fontId="4" type="noConversion"/>
  </si>
  <si>
    <t>8.4.1.2.6</t>
  </si>
  <si>
    <t>H_DR_AR_B12_Sliding Door_Glass_Motor</t>
    <phoneticPr fontId="4" type="noConversion"/>
  </si>
  <si>
    <t>8.4.1.3</t>
    <phoneticPr fontId="4" type="noConversion"/>
  </si>
  <si>
    <r>
      <rPr>
        <b/>
        <sz val="11"/>
        <color rgb="FF0000FF"/>
        <rFont val="a"/>
        <family val="3"/>
        <charset val="129"/>
      </rPr>
      <t>▶</t>
    </r>
    <r>
      <rPr>
        <b/>
        <sz val="11"/>
        <color rgb="FF0000FF"/>
        <rFont val="Arial Narrow"/>
        <family val="2"/>
      </rPr>
      <t xml:space="preserve"> Hanger</t>
    </r>
    <phoneticPr fontId="4" type="noConversion"/>
  </si>
  <si>
    <t>8.4.1.3.1</t>
    <phoneticPr fontId="4" type="noConversion"/>
  </si>
  <si>
    <t>H_DR_AR_B12_Hanger Door_Steel</t>
    <phoneticPr fontId="4" type="noConversion"/>
  </si>
  <si>
    <t>8.4.1.4</t>
    <phoneticPr fontId="4" type="noConversion"/>
  </si>
  <si>
    <r>
      <rPr>
        <b/>
        <sz val="11"/>
        <color rgb="FF0000FF"/>
        <rFont val="a"/>
        <family val="3"/>
        <charset val="129"/>
      </rPr>
      <t>▶</t>
    </r>
    <r>
      <rPr>
        <b/>
        <sz val="11"/>
        <color rgb="FF0000FF"/>
        <rFont val="Arial Narrow"/>
        <family val="2"/>
      </rPr>
      <t xml:space="preserve"> Swing</t>
    </r>
    <phoneticPr fontId="4" type="noConversion"/>
  </si>
  <si>
    <t>8.4.1.4.1</t>
    <phoneticPr fontId="4" type="noConversion"/>
  </si>
  <si>
    <t>H_DR_AR_B12_Swing Door_Steel</t>
    <phoneticPr fontId="4" type="noConversion"/>
  </si>
  <si>
    <t>8.4.1.4.2</t>
  </si>
  <si>
    <t>H_DR_AR_B12_Swing Door_AL</t>
    <phoneticPr fontId="4" type="noConversion"/>
  </si>
  <si>
    <t>8.4.1.5</t>
    <phoneticPr fontId="4" type="noConversion"/>
  </si>
  <si>
    <r>
      <rPr>
        <b/>
        <sz val="11"/>
        <color rgb="FF0000FF"/>
        <rFont val="a"/>
        <family val="3"/>
        <charset val="129"/>
      </rPr>
      <t>▶</t>
    </r>
    <r>
      <rPr>
        <b/>
        <sz val="11"/>
        <color rgb="FF0000FF"/>
        <rFont val="Arial Narrow"/>
        <family val="2"/>
      </rPr>
      <t xml:space="preserve"> Revolving</t>
    </r>
    <phoneticPr fontId="4" type="noConversion"/>
  </si>
  <si>
    <t>8.4.1.5.1</t>
    <phoneticPr fontId="4" type="noConversion"/>
  </si>
  <si>
    <t>H_DR_AR_B12_Revolving Door_Manual</t>
    <phoneticPr fontId="4" type="noConversion"/>
  </si>
  <si>
    <t>8.4.1.5.2</t>
  </si>
  <si>
    <t>H_DR_AR_B12_Revolving Door_Auto</t>
    <phoneticPr fontId="4" type="noConversion"/>
  </si>
  <si>
    <t>8.4.1.6</t>
    <phoneticPr fontId="4" type="noConversion"/>
  </si>
  <si>
    <r>
      <rPr>
        <b/>
        <sz val="11"/>
        <color rgb="FF0000FF"/>
        <rFont val="a"/>
        <family val="3"/>
        <charset val="129"/>
      </rPr>
      <t>▶</t>
    </r>
    <r>
      <rPr>
        <b/>
        <sz val="11"/>
        <color rgb="FF0000FF"/>
        <rFont val="Arial Narrow"/>
        <family val="2"/>
      </rPr>
      <t xml:space="preserve"> Folding</t>
    </r>
    <phoneticPr fontId="4" type="noConversion"/>
  </si>
  <si>
    <t>[Folding Door Steel]</t>
    <phoneticPr fontId="4" type="noConversion"/>
  </si>
  <si>
    <t>8.4.1.6.1</t>
    <phoneticPr fontId="4" type="noConversion"/>
  </si>
  <si>
    <t>H_DR_AR_B12_Folding Door_Steel_Manual</t>
    <phoneticPr fontId="4" type="noConversion"/>
  </si>
  <si>
    <t>8.4.1.6.2</t>
  </si>
  <si>
    <t>H_DR_AR_B12_Folding Door_Steel_Motor</t>
    <phoneticPr fontId="4" type="noConversion"/>
  </si>
  <si>
    <t>[Folding Door Aluminum]</t>
    <phoneticPr fontId="4" type="noConversion"/>
  </si>
  <si>
    <t>8.4.1.6.3</t>
    <phoneticPr fontId="4" type="noConversion"/>
  </si>
  <si>
    <t>H_DR_AR_B12_Folding Door_AL_Manual</t>
    <phoneticPr fontId="4" type="noConversion"/>
  </si>
  <si>
    <t>8.4.1.6.4</t>
  </si>
  <si>
    <t>H_DR_AR_B12_Folding Door_AL_Motor</t>
    <phoneticPr fontId="4" type="noConversion"/>
  </si>
  <si>
    <t>[Folding Door Etc.]</t>
    <phoneticPr fontId="4" type="noConversion"/>
  </si>
  <si>
    <t>8.4.1.6.5</t>
    <phoneticPr fontId="4" type="noConversion"/>
  </si>
  <si>
    <t>H_DR_AR_B12_Folding Door_PVC_Manual</t>
    <phoneticPr fontId="4" type="noConversion"/>
  </si>
  <si>
    <t>8.4.1.6.6</t>
  </si>
  <si>
    <t>H_DR_AR_B12_Folding Door_Glass_Manual</t>
    <phoneticPr fontId="4" type="noConversion"/>
  </si>
  <si>
    <t>9.Windows</t>
    <phoneticPr fontId="4" type="noConversion"/>
  </si>
  <si>
    <t>Sliding Type Window</t>
  </si>
  <si>
    <t>9.1.1</t>
    <phoneticPr fontId="4" type="noConversion"/>
  </si>
  <si>
    <r>
      <rPr>
        <b/>
        <sz val="11"/>
        <color theme="1"/>
        <rFont val="a"/>
        <family val="3"/>
        <charset val="129"/>
      </rPr>
      <t>□</t>
    </r>
    <r>
      <rPr>
        <b/>
        <sz val="11"/>
        <color theme="1"/>
        <rFont val="Arial Narrow"/>
        <family val="2"/>
      </rPr>
      <t xml:space="preserve"> Sliding Type</t>
    </r>
    <phoneticPr fontId="4" type="noConversion"/>
  </si>
  <si>
    <t>9.1.1.1</t>
    <phoneticPr fontId="4" type="noConversion"/>
  </si>
  <si>
    <r>
      <rPr>
        <b/>
        <sz val="11"/>
        <color rgb="FF0000FF"/>
        <rFont val="Segoe UI Symbol"/>
        <family val="3"/>
      </rPr>
      <t>▶</t>
    </r>
    <r>
      <rPr>
        <b/>
        <sz val="11"/>
        <color rgb="FF0000FF"/>
        <rFont val="Arial Narrow"/>
        <family val="2"/>
      </rPr>
      <t xml:space="preserve"> Steel Window (Sliding)</t>
    </r>
    <phoneticPr fontId="4" type="noConversion"/>
  </si>
  <si>
    <t>9.1.1.1.1</t>
    <phoneticPr fontId="4" type="noConversion"/>
  </si>
  <si>
    <t>H_WD_AR_B11_Sliding_Steel Window</t>
    <phoneticPr fontId="4" type="noConversion"/>
  </si>
  <si>
    <t>9.1.1.2</t>
    <phoneticPr fontId="4" type="noConversion"/>
  </si>
  <si>
    <r>
      <rPr>
        <b/>
        <sz val="11"/>
        <color rgb="FF0000FF"/>
        <rFont val="Segoe UI Symbol"/>
        <family val="3"/>
      </rPr>
      <t>▶</t>
    </r>
    <r>
      <rPr>
        <b/>
        <sz val="11"/>
        <color rgb="FF0000FF"/>
        <rFont val="Arial Narrow"/>
        <family val="2"/>
      </rPr>
      <t xml:space="preserve"> Aluminum Window (Sliding)</t>
    </r>
    <phoneticPr fontId="4" type="noConversion"/>
  </si>
  <si>
    <t>9.1.1.2.1</t>
    <phoneticPr fontId="4" type="noConversion"/>
  </si>
  <si>
    <t>H_WD_AR_B11_Sliding_AL Window</t>
    <phoneticPr fontId="4" type="noConversion"/>
  </si>
  <si>
    <t>9.1.1.3</t>
    <phoneticPr fontId="4" type="noConversion"/>
  </si>
  <si>
    <r>
      <rPr>
        <b/>
        <sz val="11"/>
        <color rgb="FF0000FF"/>
        <rFont val="Segoe UI Symbol"/>
        <family val="3"/>
      </rPr>
      <t>▶</t>
    </r>
    <r>
      <rPr>
        <b/>
        <sz val="11"/>
        <color rgb="FF0000FF"/>
        <rFont val="Arial Narrow"/>
        <family val="2"/>
      </rPr>
      <t xml:space="preserve"> uPVC Window (Sliding)</t>
    </r>
    <phoneticPr fontId="4" type="noConversion"/>
  </si>
  <si>
    <t>9.1.1.3.1</t>
    <phoneticPr fontId="4" type="noConversion"/>
  </si>
  <si>
    <t>H_WD_AR_B11_Sliding_uPVC Window</t>
    <phoneticPr fontId="4" type="noConversion"/>
  </si>
  <si>
    <t>9.1.1.4</t>
    <phoneticPr fontId="4" type="noConversion"/>
  </si>
  <si>
    <r>
      <rPr>
        <b/>
        <sz val="11"/>
        <color rgb="FF0000FF"/>
        <rFont val="Segoe UI Symbol"/>
        <family val="3"/>
      </rPr>
      <t>▶</t>
    </r>
    <r>
      <rPr>
        <b/>
        <sz val="11"/>
        <color rgb="FF0000FF"/>
        <rFont val="Arial Narrow"/>
        <family val="2"/>
      </rPr>
      <t xml:space="preserve"> Blast Resistant Window (Sliding)</t>
    </r>
    <phoneticPr fontId="4" type="noConversion"/>
  </si>
  <si>
    <t>9.1.1.4.1</t>
    <phoneticPr fontId="4" type="noConversion"/>
  </si>
  <si>
    <t>H_WD_AR_B11_Sliding_Blast Window</t>
    <phoneticPr fontId="4" type="noConversion"/>
  </si>
  <si>
    <t>9.1.1.5</t>
    <phoneticPr fontId="4" type="noConversion"/>
  </si>
  <si>
    <r>
      <rPr>
        <b/>
        <sz val="11"/>
        <color rgb="FF0000FF"/>
        <rFont val="Segoe UI Symbol"/>
        <family val="3"/>
      </rPr>
      <t>▶</t>
    </r>
    <r>
      <rPr>
        <b/>
        <sz val="11"/>
        <color rgb="FF0000FF"/>
        <rFont val="Arial Narrow"/>
        <family val="2"/>
      </rPr>
      <t xml:space="preserve"> Bullet-Proof Steel Window (Sliding)</t>
    </r>
    <phoneticPr fontId="4" type="noConversion"/>
  </si>
  <si>
    <t>9.1.1.5.1</t>
    <phoneticPr fontId="4" type="noConversion"/>
  </si>
  <si>
    <t>H_WD_AR_B11_Sliding_Bullet-Proof Steel Window</t>
    <phoneticPr fontId="4" type="noConversion"/>
  </si>
  <si>
    <t>Awning Type Window</t>
  </si>
  <si>
    <t>9.2.1</t>
    <phoneticPr fontId="4" type="noConversion"/>
  </si>
  <si>
    <r>
      <rPr>
        <b/>
        <sz val="11"/>
        <color theme="1"/>
        <rFont val="a"/>
        <family val="3"/>
        <charset val="129"/>
      </rPr>
      <t>□</t>
    </r>
    <r>
      <rPr>
        <b/>
        <sz val="11"/>
        <color theme="1"/>
        <rFont val="Arial Narrow"/>
        <family val="2"/>
      </rPr>
      <t xml:space="preserve"> Awning Type</t>
    </r>
    <phoneticPr fontId="4" type="noConversion"/>
  </si>
  <si>
    <t>9.2.1.1</t>
    <phoneticPr fontId="4" type="noConversion"/>
  </si>
  <si>
    <r>
      <rPr>
        <b/>
        <sz val="11"/>
        <color rgb="FF0000FF"/>
        <rFont val="Segoe UI Symbol"/>
        <family val="3"/>
      </rPr>
      <t>▶</t>
    </r>
    <r>
      <rPr>
        <b/>
        <sz val="11"/>
        <color rgb="FF0000FF"/>
        <rFont val="Arial Narrow"/>
        <family val="2"/>
      </rPr>
      <t xml:space="preserve"> Steel Window (Awning)</t>
    </r>
    <phoneticPr fontId="4" type="noConversion"/>
  </si>
  <si>
    <t>9.2.1.1.1</t>
    <phoneticPr fontId="4" type="noConversion"/>
  </si>
  <si>
    <t>H_WD_AR_B11_Awning_Steel Window</t>
    <phoneticPr fontId="4" type="noConversion"/>
  </si>
  <si>
    <t>9.2.1.2</t>
    <phoneticPr fontId="4" type="noConversion"/>
  </si>
  <si>
    <r>
      <rPr>
        <b/>
        <sz val="11"/>
        <color rgb="FF0000FF"/>
        <rFont val="Segoe UI Symbol"/>
        <family val="3"/>
      </rPr>
      <t>▶</t>
    </r>
    <r>
      <rPr>
        <b/>
        <sz val="11"/>
        <color rgb="FF0000FF"/>
        <rFont val="Arial Narrow"/>
        <family val="2"/>
      </rPr>
      <t xml:space="preserve"> Aluminum Window (Awning)</t>
    </r>
    <phoneticPr fontId="4" type="noConversion"/>
  </si>
  <si>
    <t>9.2.1.2.1</t>
    <phoneticPr fontId="4" type="noConversion"/>
  </si>
  <si>
    <t>H_WD_AR_B11_Awning_AL Window</t>
    <phoneticPr fontId="4" type="noConversion"/>
  </si>
  <si>
    <t>9.2.1.3</t>
    <phoneticPr fontId="4" type="noConversion"/>
  </si>
  <si>
    <r>
      <rPr>
        <b/>
        <sz val="11"/>
        <color rgb="FF0000FF"/>
        <rFont val="Segoe UI Symbol"/>
        <family val="3"/>
      </rPr>
      <t>▶</t>
    </r>
    <r>
      <rPr>
        <b/>
        <sz val="11"/>
        <color rgb="FF0000FF"/>
        <rFont val="Arial Narrow"/>
        <family val="2"/>
      </rPr>
      <t xml:space="preserve"> uPVC Window (Awning)</t>
    </r>
    <phoneticPr fontId="4" type="noConversion"/>
  </si>
  <si>
    <t>9.2.1.3.1</t>
    <phoneticPr fontId="4" type="noConversion"/>
  </si>
  <si>
    <t>H_WD_AR_B11_Awning_uPVC Window</t>
    <phoneticPr fontId="4" type="noConversion"/>
  </si>
  <si>
    <t>9.2.1.4</t>
    <phoneticPr fontId="4" type="noConversion"/>
  </si>
  <si>
    <r>
      <rPr>
        <b/>
        <sz val="11"/>
        <color rgb="FF0000FF"/>
        <rFont val="Segoe UI Symbol"/>
        <family val="3"/>
      </rPr>
      <t>▶</t>
    </r>
    <r>
      <rPr>
        <b/>
        <sz val="11"/>
        <color rgb="FF0000FF"/>
        <rFont val="Arial Narrow"/>
        <family val="2"/>
      </rPr>
      <t xml:space="preserve"> Blast Resistant Window (Awning)</t>
    </r>
    <phoneticPr fontId="4" type="noConversion"/>
  </si>
  <si>
    <t>9.2.1.4.1</t>
    <phoneticPr fontId="4" type="noConversion"/>
  </si>
  <si>
    <t>H_WD_AR_B11_Awning_Blast Window</t>
    <phoneticPr fontId="4" type="noConversion"/>
  </si>
  <si>
    <t>9.2.1.5</t>
    <phoneticPr fontId="4" type="noConversion"/>
  </si>
  <si>
    <r>
      <rPr>
        <b/>
        <sz val="11"/>
        <color rgb="FF0000FF"/>
        <rFont val="Segoe UI Symbol"/>
        <family val="3"/>
      </rPr>
      <t>▶</t>
    </r>
    <r>
      <rPr>
        <b/>
        <sz val="11"/>
        <color rgb="FF0000FF"/>
        <rFont val="Arial Narrow"/>
        <family val="2"/>
      </rPr>
      <t xml:space="preserve"> Bullet-Proof Steel Window (Awning)</t>
    </r>
    <phoneticPr fontId="4" type="noConversion"/>
  </si>
  <si>
    <t>9.2.1.5.1</t>
    <phoneticPr fontId="4" type="noConversion"/>
  </si>
  <si>
    <t>H_WD_AR_B11_Awning_Bullet-Proof Steel Window</t>
    <phoneticPr fontId="4" type="noConversion"/>
  </si>
  <si>
    <t>Fix Type Window</t>
  </si>
  <si>
    <t>9.3.1</t>
    <phoneticPr fontId="4" type="noConversion"/>
  </si>
  <si>
    <r>
      <rPr>
        <b/>
        <sz val="11"/>
        <color theme="1"/>
        <rFont val="a"/>
        <family val="3"/>
        <charset val="129"/>
      </rPr>
      <t>□</t>
    </r>
    <r>
      <rPr>
        <b/>
        <sz val="11"/>
        <color theme="1"/>
        <rFont val="Arial Narrow"/>
        <family val="2"/>
      </rPr>
      <t xml:space="preserve"> Fix Type</t>
    </r>
    <phoneticPr fontId="4" type="noConversion"/>
  </si>
  <si>
    <t>9.3.1.1</t>
  </si>
  <si>
    <r>
      <rPr>
        <b/>
        <sz val="11"/>
        <color rgb="FF0000FF"/>
        <rFont val="Segoe UI Symbol"/>
        <family val="3"/>
      </rPr>
      <t>▶</t>
    </r>
    <r>
      <rPr>
        <b/>
        <sz val="11"/>
        <color rgb="FF0000FF"/>
        <rFont val="Arial Narrow"/>
        <family val="2"/>
      </rPr>
      <t xml:space="preserve"> Steel Window (Fix)</t>
    </r>
    <phoneticPr fontId="4" type="noConversion"/>
  </si>
  <si>
    <t>9.3.1.1.1</t>
    <phoneticPr fontId="4" type="noConversion"/>
  </si>
  <si>
    <t>H_WD_AR_B11_Fix_Steel Window</t>
    <phoneticPr fontId="4" type="noConversion"/>
  </si>
  <si>
    <t>9.3.1.2</t>
  </si>
  <si>
    <r>
      <rPr>
        <b/>
        <sz val="11"/>
        <color rgb="FF0000FF"/>
        <rFont val="Segoe UI Symbol"/>
        <family val="3"/>
      </rPr>
      <t>▶</t>
    </r>
    <r>
      <rPr>
        <b/>
        <sz val="11"/>
        <color rgb="FF0000FF"/>
        <rFont val="Arial Narrow"/>
        <family val="2"/>
      </rPr>
      <t xml:space="preserve"> Aluminum Window (Fix)</t>
    </r>
    <phoneticPr fontId="4" type="noConversion"/>
  </si>
  <si>
    <t>9.3.1.2.1</t>
    <phoneticPr fontId="4" type="noConversion"/>
  </si>
  <si>
    <t>H_WD_AR_B11_Fix_AL Window</t>
    <phoneticPr fontId="4" type="noConversion"/>
  </si>
  <si>
    <t>9.3.1.3</t>
  </si>
  <si>
    <r>
      <rPr>
        <b/>
        <sz val="11"/>
        <color rgb="FF0000FF"/>
        <rFont val="Segoe UI Symbol"/>
        <family val="3"/>
      </rPr>
      <t>▶</t>
    </r>
    <r>
      <rPr>
        <b/>
        <sz val="11"/>
        <color rgb="FF0000FF"/>
        <rFont val="Arial Narrow"/>
        <family val="2"/>
      </rPr>
      <t xml:space="preserve"> uPVC Window (Fix)</t>
    </r>
    <phoneticPr fontId="4" type="noConversion"/>
  </si>
  <si>
    <t>9.3.1.3.1</t>
    <phoneticPr fontId="4" type="noConversion"/>
  </si>
  <si>
    <t>H_WD_AR_B11_Fix_uPVC Window</t>
    <phoneticPr fontId="4" type="noConversion"/>
  </si>
  <si>
    <t>9.3.1.4</t>
  </si>
  <si>
    <r>
      <rPr>
        <b/>
        <sz val="11"/>
        <color rgb="FF0000FF"/>
        <rFont val="Segoe UI Symbol"/>
        <family val="3"/>
      </rPr>
      <t>▶</t>
    </r>
    <r>
      <rPr>
        <b/>
        <sz val="11"/>
        <color rgb="FF0000FF"/>
        <rFont val="Arial Narrow"/>
        <family val="2"/>
      </rPr>
      <t xml:space="preserve"> Blast Resistant Window (Fix)</t>
    </r>
    <phoneticPr fontId="4" type="noConversion"/>
  </si>
  <si>
    <t>9.3.1.4.1</t>
    <phoneticPr fontId="4" type="noConversion"/>
  </si>
  <si>
    <t>H_WD_AR_B11_Fix_Blast R Window</t>
    <phoneticPr fontId="4" type="noConversion"/>
  </si>
  <si>
    <t>9.3.1.5</t>
  </si>
  <si>
    <r>
      <rPr>
        <b/>
        <sz val="11"/>
        <color rgb="FF0000FF"/>
        <rFont val="Segoe UI Symbol"/>
        <family val="3"/>
      </rPr>
      <t>▶</t>
    </r>
    <r>
      <rPr>
        <b/>
        <sz val="11"/>
        <color rgb="FF0000FF"/>
        <rFont val="Arial Narrow"/>
        <family val="2"/>
      </rPr>
      <t xml:space="preserve"> Bullet-Proof Steel Window (Fix)</t>
    </r>
    <phoneticPr fontId="4" type="noConversion"/>
  </si>
  <si>
    <t>9.3.1.5.1</t>
    <phoneticPr fontId="4" type="noConversion"/>
  </si>
  <si>
    <t>H_WD_AR_B11_Fix_Bullet-Proof Steel Window</t>
    <phoneticPr fontId="4" type="noConversion"/>
  </si>
  <si>
    <t>Combination Type Window</t>
  </si>
  <si>
    <t>9.4.1</t>
    <phoneticPr fontId="4" type="noConversion"/>
  </si>
  <si>
    <r>
      <rPr>
        <b/>
        <sz val="11"/>
        <color theme="1"/>
        <rFont val="a"/>
        <family val="3"/>
        <charset val="129"/>
      </rPr>
      <t>□</t>
    </r>
    <r>
      <rPr>
        <b/>
        <sz val="11"/>
        <color theme="1"/>
        <rFont val="Arial Narrow"/>
        <family val="2"/>
      </rPr>
      <t xml:space="preserve"> Fix + Awning</t>
    </r>
    <phoneticPr fontId="4" type="noConversion"/>
  </si>
  <si>
    <t>9.4.1.1</t>
    <phoneticPr fontId="4" type="noConversion"/>
  </si>
  <si>
    <r>
      <rPr>
        <b/>
        <sz val="11"/>
        <color rgb="FF0000FF"/>
        <rFont val="Segoe UI Symbol"/>
        <family val="3"/>
      </rPr>
      <t>▶</t>
    </r>
    <r>
      <rPr>
        <b/>
        <sz val="11"/>
        <color rgb="FF0000FF"/>
        <rFont val="Arial Narrow"/>
        <family val="2"/>
      </rPr>
      <t xml:space="preserve"> Steel Window (Fix + Awning)</t>
    </r>
    <phoneticPr fontId="4" type="noConversion"/>
  </si>
  <si>
    <t>9.4.1.1.1</t>
    <phoneticPr fontId="4" type="noConversion"/>
  </si>
  <si>
    <t>H_WD_AR_B11_Fix_Awning_Steel Window</t>
    <phoneticPr fontId="4" type="noConversion"/>
  </si>
  <si>
    <t>9.4.1.2</t>
    <phoneticPr fontId="4" type="noConversion"/>
  </si>
  <si>
    <r>
      <rPr>
        <b/>
        <sz val="11"/>
        <color rgb="FF0000FF"/>
        <rFont val="Segoe UI Symbol"/>
        <family val="3"/>
      </rPr>
      <t>▶</t>
    </r>
    <r>
      <rPr>
        <b/>
        <sz val="11"/>
        <color rgb="FF0000FF"/>
        <rFont val="Arial Narrow"/>
        <family val="2"/>
      </rPr>
      <t xml:space="preserve"> Aluminum Window (Fix + Awning)</t>
    </r>
    <phoneticPr fontId="4" type="noConversion"/>
  </si>
  <si>
    <t>9.4.1.2.1</t>
    <phoneticPr fontId="4" type="noConversion"/>
  </si>
  <si>
    <t>H_WD_AR_B11_Fix_Awning_AL Window</t>
    <phoneticPr fontId="4" type="noConversion"/>
  </si>
  <si>
    <t>9.4.1.3</t>
    <phoneticPr fontId="4" type="noConversion"/>
  </si>
  <si>
    <r>
      <rPr>
        <b/>
        <sz val="11"/>
        <color rgb="FF0000FF"/>
        <rFont val="Segoe UI Symbol"/>
        <family val="3"/>
      </rPr>
      <t>▶</t>
    </r>
    <r>
      <rPr>
        <b/>
        <sz val="11"/>
        <color rgb="FF0000FF"/>
        <rFont val="Arial Narrow"/>
        <family val="2"/>
      </rPr>
      <t xml:space="preserve"> uPVC Window (Fix + Awning)</t>
    </r>
    <phoneticPr fontId="4" type="noConversion"/>
  </si>
  <si>
    <t>9.4.1.3.1</t>
    <phoneticPr fontId="4" type="noConversion"/>
  </si>
  <si>
    <t>H_WD_AR_B11_Fix_Awning_uPVC Window</t>
    <phoneticPr fontId="4" type="noConversion"/>
  </si>
  <si>
    <t>Skylight</t>
  </si>
  <si>
    <t>9.5.1</t>
    <phoneticPr fontId="4" type="noConversion"/>
  </si>
  <si>
    <r>
      <rPr>
        <b/>
        <sz val="11"/>
        <color theme="1"/>
        <rFont val="Segoe UI Symbol"/>
        <family val="3"/>
      </rPr>
      <t>□</t>
    </r>
    <r>
      <rPr>
        <b/>
        <sz val="11"/>
        <color theme="1"/>
        <rFont val="Arial Narrow"/>
        <family val="2"/>
      </rPr>
      <t xml:space="preserve"> Skylight - normal</t>
    </r>
    <phoneticPr fontId="4" type="noConversion"/>
  </si>
  <si>
    <t>9.5.1.1</t>
    <phoneticPr fontId="4" type="noConversion"/>
  </si>
  <si>
    <r>
      <rPr>
        <b/>
        <sz val="11"/>
        <color rgb="FF0000FF"/>
        <rFont val="Segoe UI Symbol"/>
        <family val="3"/>
      </rPr>
      <t>▶</t>
    </r>
    <r>
      <rPr>
        <b/>
        <sz val="11"/>
        <color rgb="FF0000FF"/>
        <rFont val="Arial Narrow"/>
        <family val="2"/>
      </rPr>
      <t xml:space="preserve"> Skylight</t>
    </r>
    <phoneticPr fontId="4" type="noConversion"/>
  </si>
  <si>
    <t>9.5.1.1.1</t>
    <phoneticPr fontId="4" type="noConversion"/>
  </si>
  <si>
    <t>H_WD_AR_B11_Skylight</t>
    <phoneticPr fontId="4" type="noConversion"/>
  </si>
  <si>
    <t>MISC Window</t>
  </si>
  <si>
    <t>9.6.1</t>
    <phoneticPr fontId="4" type="noConversion"/>
  </si>
  <si>
    <r>
      <rPr>
        <b/>
        <sz val="11"/>
        <color theme="1"/>
        <rFont val="a"/>
        <family val="3"/>
        <charset val="129"/>
      </rPr>
      <t>□</t>
    </r>
    <r>
      <rPr>
        <b/>
        <sz val="11"/>
        <color theme="1"/>
        <rFont val="Arial Narrow"/>
        <family val="2"/>
      </rPr>
      <t xml:space="preserve"> MISC</t>
    </r>
  </si>
  <si>
    <t>9.6.1.1</t>
    <phoneticPr fontId="4" type="noConversion"/>
  </si>
  <si>
    <r>
      <rPr>
        <b/>
        <sz val="11"/>
        <color rgb="FF0000FF"/>
        <rFont val="a"/>
        <family val="3"/>
        <charset val="129"/>
      </rPr>
      <t>▶</t>
    </r>
    <r>
      <rPr>
        <b/>
        <sz val="11"/>
        <color rgb="FF0000FF"/>
        <rFont val="Arial Narrow"/>
        <family val="2"/>
      </rPr>
      <t xml:space="preserve"> Casement_Aluminum Window</t>
    </r>
    <phoneticPr fontId="4" type="noConversion"/>
  </si>
  <si>
    <t>9.6.1.1.1</t>
    <phoneticPr fontId="4" type="noConversion"/>
  </si>
  <si>
    <t>H_WD_AR_B11_Casement_AL Window</t>
    <phoneticPr fontId="4" type="noConversion"/>
  </si>
  <si>
    <t>9.6.1.2</t>
    <phoneticPr fontId="4" type="noConversion"/>
  </si>
  <si>
    <r>
      <rPr>
        <b/>
        <sz val="11"/>
        <color rgb="FF0000FF"/>
        <rFont val="a"/>
        <family val="3"/>
        <charset val="129"/>
      </rPr>
      <t>▶</t>
    </r>
    <r>
      <rPr>
        <b/>
        <sz val="11"/>
        <color rgb="FF0000FF"/>
        <rFont val="Arial Narrow"/>
        <family val="2"/>
      </rPr>
      <t xml:space="preserve"> Hung_Aluminum Window</t>
    </r>
    <phoneticPr fontId="4" type="noConversion"/>
  </si>
  <si>
    <t>9.6.1.2.1</t>
    <phoneticPr fontId="4" type="noConversion"/>
  </si>
  <si>
    <t>H_WD_AR_B11_Hung_AL Window</t>
    <phoneticPr fontId="4" type="noConversion"/>
  </si>
  <si>
    <t>9.6.1.3</t>
    <phoneticPr fontId="4" type="noConversion"/>
  </si>
  <si>
    <r>
      <rPr>
        <b/>
        <sz val="11"/>
        <color rgb="FF0000FF"/>
        <rFont val="a"/>
        <family val="3"/>
        <charset val="129"/>
      </rPr>
      <t>▶</t>
    </r>
    <r>
      <rPr>
        <b/>
        <sz val="11"/>
        <color rgb="FF0000FF"/>
        <rFont val="Arial Narrow"/>
        <family val="2"/>
      </rPr>
      <t xml:space="preserve"> Tilt_Aluminum Window</t>
    </r>
    <phoneticPr fontId="4" type="noConversion"/>
  </si>
  <si>
    <t>9.6.1.3.1</t>
    <phoneticPr fontId="4" type="noConversion"/>
  </si>
  <si>
    <t>H_WD_AR_B11_Tilt_AL Window</t>
    <phoneticPr fontId="4" type="noConversion"/>
  </si>
  <si>
    <t>9.6.1.4</t>
    <phoneticPr fontId="4" type="noConversion"/>
  </si>
  <si>
    <r>
      <rPr>
        <b/>
        <sz val="11"/>
        <color rgb="FF0000FF"/>
        <rFont val="a"/>
        <family val="3"/>
        <charset val="129"/>
      </rPr>
      <t>▶</t>
    </r>
    <r>
      <rPr>
        <b/>
        <sz val="11"/>
        <color rgb="FF0000FF"/>
        <rFont val="Arial Narrow"/>
        <family val="2"/>
      </rPr>
      <t xml:space="preserve"> Center Pivotilt_Aluminum Window</t>
    </r>
    <phoneticPr fontId="4" type="noConversion"/>
  </si>
  <si>
    <t>9.6.1.4.1</t>
    <phoneticPr fontId="4" type="noConversion"/>
  </si>
  <si>
    <t>H_WD_AR_B11_Center Pivot_AL Window</t>
    <phoneticPr fontId="4" type="noConversion"/>
  </si>
  <si>
    <t>Louver</t>
  </si>
  <si>
    <t>9.7.1</t>
    <phoneticPr fontId="4" type="noConversion"/>
  </si>
  <si>
    <r>
      <rPr>
        <b/>
        <sz val="11"/>
        <color theme="1"/>
        <rFont val="Segoe UI Symbol"/>
        <family val="2"/>
      </rPr>
      <t>□</t>
    </r>
    <r>
      <rPr>
        <b/>
        <sz val="11"/>
        <color theme="1"/>
        <rFont val="Arial Narrow"/>
        <family val="2"/>
      </rPr>
      <t xml:space="preserve"> Louver - normal</t>
    </r>
    <phoneticPr fontId="4" type="noConversion"/>
  </si>
  <si>
    <t>9.7.1.1</t>
    <phoneticPr fontId="4" type="noConversion"/>
  </si>
  <si>
    <r>
      <rPr>
        <b/>
        <sz val="11"/>
        <color rgb="FF0000FF"/>
        <rFont val="Segoe UI Symbol"/>
        <family val="3"/>
      </rPr>
      <t>▶</t>
    </r>
    <r>
      <rPr>
        <b/>
        <sz val="11"/>
        <color rgb="FF0000FF"/>
        <rFont val="Arial Narrow"/>
        <family val="2"/>
      </rPr>
      <t xml:space="preserve"> Louver</t>
    </r>
    <phoneticPr fontId="4" type="noConversion"/>
  </si>
  <si>
    <t>9.7.1.1.1</t>
    <phoneticPr fontId="4" type="noConversion"/>
  </si>
  <si>
    <t>H_WD_AR_B11_Louver</t>
  </si>
  <si>
    <t>10.Stairs</t>
    <phoneticPr fontId="4" type="noConversion"/>
  </si>
  <si>
    <t>Assembled Stair</t>
    <phoneticPr fontId="4" type="noConversion"/>
  </si>
  <si>
    <t>10.1.1</t>
    <phoneticPr fontId="4" type="noConversion"/>
  </si>
  <si>
    <r>
      <rPr>
        <b/>
        <sz val="11"/>
        <color theme="1"/>
        <rFont val="a"/>
        <family val="3"/>
        <charset val="129"/>
      </rPr>
      <t>□</t>
    </r>
    <r>
      <rPr>
        <b/>
        <sz val="11"/>
        <color theme="1"/>
        <rFont val="Arial Narrow"/>
        <family val="2"/>
      </rPr>
      <t xml:space="preserve"> Assembled Stair - normal</t>
    </r>
    <phoneticPr fontId="4" type="noConversion"/>
  </si>
  <si>
    <t>10.1.1.1</t>
    <phoneticPr fontId="4" type="noConversion"/>
  </si>
  <si>
    <r>
      <rPr>
        <b/>
        <sz val="11"/>
        <color rgb="FF0000FF"/>
        <rFont val="a"/>
        <family val="3"/>
        <charset val="129"/>
      </rPr>
      <t>▶</t>
    </r>
    <r>
      <rPr>
        <b/>
        <sz val="11"/>
        <color rgb="FF0000FF"/>
        <rFont val="Arial Narrow"/>
        <family val="2"/>
      </rPr>
      <t xml:space="preserve"> Assembled Stair</t>
    </r>
    <phoneticPr fontId="4" type="noConversion"/>
  </si>
  <si>
    <t>10.1.1.1.1</t>
    <phoneticPr fontId="4" type="noConversion"/>
  </si>
  <si>
    <t>H_SR_AR_S09_Steel Stair</t>
    <phoneticPr fontId="4" type="noConversion"/>
  </si>
  <si>
    <t>Precast Stair</t>
    <phoneticPr fontId="4" type="noConversion"/>
  </si>
  <si>
    <t>10.2.1</t>
    <phoneticPr fontId="4" type="noConversion"/>
  </si>
  <si>
    <r>
      <rPr>
        <b/>
        <sz val="11"/>
        <color theme="1"/>
        <rFont val="a"/>
        <family val="3"/>
        <charset val="129"/>
      </rPr>
      <t>□</t>
    </r>
    <r>
      <rPr>
        <b/>
        <sz val="11"/>
        <color theme="1"/>
        <rFont val="Arial Narrow"/>
        <family val="2"/>
      </rPr>
      <t xml:space="preserve"> Precast Stair - normal</t>
    </r>
    <phoneticPr fontId="4" type="noConversion"/>
  </si>
  <si>
    <t>10.2.1.1</t>
    <phoneticPr fontId="4" type="noConversion"/>
  </si>
  <si>
    <r>
      <rPr>
        <b/>
        <sz val="11"/>
        <color rgb="FF0000FF"/>
        <rFont val="a"/>
        <family val="3"/>
        <charset val="129"/>
      </rPr>
      <t>▶</t>
    </r>
    <r>
      <rPr>
        <b/>
        <sz val="11"/>
        <color rgb="FF0000FF"/>
        <rFont val="Arial Narrow"/>
        <family val="2"/>
      </rPr>
      <t xml:space="preserve"> Precast Stair</t>
    </r>
    <phoneticPr fontId="4" type="noConversion"/>
  </si>
  <si>
    <t>10.2.1.1.1</t>
    <phoneticPr fontId="4" type="noConversion"/>
  </si>
  <si>
    <t>H_SR_AR_B08_Concrete Stair_Outdoor</t>
    <phoneticPr fontId="4" type="noConversion"/>
  </si>
  <si>
    <t>11.Railings</t>
    <phoneticPr fontId="4" type="noConversion"/>
  </si>
  <si>
    <t>Railing</t>
    <phoneticPr fontId="4" type="noConversion"/>
  </si>
  <si>
    <t>11.1.1</t>
    <phoneticPr fontId="4" type="noConversion"/>
  </si>
  <si>
    <r>
      <rPr>
        <b/>
        <sz val="11"/>
        <color theme="1"/>
        <rFont val="a"/>
        <family val="3"/>
        <charset val="129"/>
      </rPr>
      <t>□</t>
    </r>
    <r>
      <rPr>
        <b/>
        <sz val="11"/>
        <color theme="1"/>
        <rFont val="Arial Narrow"/>
        <family val="2"/>
      </rPr>
      <t xml:space="preserve"> Railing - normal</t>
    </r>
    <phoneticPr fontId="4" type="noConversion"/>
  </si>
  <si>
    <t>11.1.1.1</t>
    <phoneticPr fontId="4" type="noConversion"/>
  </si>
  <si>
    <r>
      <rPr>
        <b/>
        <sz val="11"/>
        <color rgb="FF0000FF"/>
        <rFont val="a"/>
        <family val="3"/>
        <charset val="129"/>
      </rPr>
      <t>▶</t>
    </r>
    <r>
      <rPr>
        <b/>
        <sz val="11"/>
        <color rgb="FF0000FF"/>
        <rFont val="Arial Narrow"/>
        <family val="2"/>
      </rPr>
      <t xml:space="preserve"> Steel Handrail</t>
    </r>
    <phoneticPr fontId="4" type="noConversion"/>
  </si>
  <si>
    <t>11.1.1.1.1</t>
    <phoneticPr fontId="4" type="noConversion"/>
  </si>
  <si>
    <t>H_RL_AR_S10_Steel Handrail</t>
    <phoneticPr fontId="4" type="noConversion"/>
  </si>
  <si>
    <t>11.1.1.1.2</t>
  </si>
  <si>
    <t>H_RL_AR_S11_Steel Removable Handrail</t>
    <phoneticPr fontId="4" type="noConversion"/>
  </si>
  <si>
    <t>12.Generic</t>
    <phoneticPr fontId="4" type="noConversion"/>
  </si>
  <si>
    <t>Ladder</t>
  </si>
  <si>
    <t>12.1.1</t>
    <phoneticPr fontId="4" type="noConversion"/>
  </si>
  <si>
    <r>
      <rPr>
        <b/>
        <sz val="11"/>
        <color theme="1"/>
        <rFont val="a"/>
        <family val="3"/>
        <charset val="129"/>
      </rPr>
      <t>□</t>
    </r>
    <r>
      <rPr>
        <b/>
        <sz val="11"/>
        <color theme="1"/>
        <rFont val="Arial Narrow"/>
        <family val="2"/>
      </rPr>
      <t xml:space="preserve"> Ladder - normal</t>
    </r>
    <phoneticPr fontId="4" type="noConversion"/>
  </si>
  <si>
    <t>12.1.1.1</t>
    <phoneticPr fontId="4" type="noConversion"/>
  </si>
  <si>
    <r>
      <rPr>
        <b/>
        <sz val="11"/>
        <color rgb="FF0000FF"/>
        <rFont val="a"/>
        <family val="3"/>
        <charset val="129"/>
      </rPr>
      <t>▶</t>
    </r>
    <r>
      <rPr>
        <b/>
        <sz val="11"/>
        <color rgb="FF0000FF"/>
        <rFont val="Arial Narrow"/>
        <family val="2"/>
      </rPr>
      <t xml:space="preserve"> Caged Ladder</t>
    </r>
    <phoneticPr fontId="4" type="noConversion"/>
  </si>
  <si>
    <t>12.1.1.1.1</t>
    <phoneticPr fontId="4" type="noConversion"/>
  </si>
  <si>
    <t>H_GM_AR_S08_Caged Ladder</t>
    <phoneticPr fontId="4" type="noConversion"/>
  </si>
  <si>
    <t>12.1.1.2</t>
    <phoneticPr fontId="4" type="noConversion"/>
  </si>
  <si>
    <r>
      <rPr>
        <b/>
        <sz val="11"/>
        <color rgb="FF0000FF"/>
        <rFont val="a"/>
        <family val="3"/>
        <charset val="129"/>
      </rPr>
      <t>▶</t>
    </r>
    <r>
      <rPr>
        <b/>
        <sz val="11"/>
        <color rgb="FF0000FF"/>
        <rFont val="Arial Narrow"/>
        <family val="2"/>
      </rPr>
      <t xml:space="preserve"> Non Caged Ladder</t>
    </r>
    <phoneticPr fontId="4" type="noConversion"/>
  </si>
  <si>
    <t>12.1.1.2.1</t>
    <phoneticPr fontId="4" type="noConversion"/>
  </si>
  <si>
    <t>H_GM_AR_S08_Non Caged Ladder</t>
    <phoneticPr fontId="4" type="noConversion"/>
  </si>
  <si>
    <t>Bollard</t>
  </si>
  <si>
    <t>12.2.1</t>
    <phoneticPr fontId="4" type="noConversion"/>
  </si>
  <si>
    <r>
      <rPr>
        <b/>
        <sz val="11"/>
        <color theme="1"/>
        <rFont val="a"/>
        <family val="3"/>
        <charset val="129"/>
      </rPr>
      <t>□</t>
    </r>
    <r>
      <rPr>
        <b/>
        <sz val="11"/>
        <color theme="1"/>
        <rFont val="Arial Narrow"/>
        <family val="2"/>
      </rPr>
      <t xml:space="preserve"> Bollard - normal</t>
    </r>
    <phoneticPr fontId="4" type="noConversion"/>
  </si>
  <si>
    <t>12.2.1.1</t>
    <phoneticPr fontId="4" type="noConversion"/>
  </si>
  <si>
    <r>
      <rPr>
        <b/>
        <sz val="11"/>
        <color rgb="FF0000FF"/>
        <rFont val="a"/>
        <family val="3"/>
        <charset val="129"/>
      </rPr>
      <t>▶</t>
    </r>
    <r>
      <rPr>
        <b/>
        <sz val="11"/>
        <color rgb="FF0000FF"/>
        <rFont val="Arial Narrow"/>
        <family val="2"/>
      </rPr>
      <t xml:space="preserve"> Steel Bollard</t>
    </r>
    <phoneticPr fontId="4" type="noConversion"/>
  </si>
  <si>
    <t>12.2.1.1.1</t>
    <phoneticPr fontId="4" type="noConversion"/>
  </si>
  <si>
    <t>H_GM_AR_B07_Steel Bollard</t>
  </si>
  <si>
    <t>Rain Drainage</t>
    <phoneticPr fontId="4" type="noConversion"/>
  </si>
  <si>
    <t>12.3.1</t>
    <phoneticPr fontId="4" type="noConversion"/>
  </si>
  <si>
    <r>
      <rPr>
        <b/>
        <sz val="11"/>
        <color theme="1"/>
        <rFont val="a"/>
        <family val="3"/>
        <charset val="129"/>
      </rPr>
      <t>□</t>
    </r>
    <r>
      <rPr>
        <b/>
        <sz val="11"/>
        <color theme="1"/>
        <rFont val="Arial Narrow"/>
        <family val="2"/>
      </rPr>
      <t xml:space="preserve"> Roof Drain - normal</t>
    </r>
    <phoneticPr fontId="4" type="noConversion"/>
  </si>
  <si>
    <t>12.3.1.1</t>
    <phoneticPr fontId="4" type="noConversion"/>
  </si>
  <si>
    <r>
      <rPr>
        <b/>
        <sz val="11"/>
        <color rgb="FF0000FF"/>
        <rFont val="a"/>
        <family val="3"/>
        <charset val="129"/>
      </rPr>
      <t>▶</t>
    </r>
    <r>
      <rPr>
        <b/>
        <sz val="11"/>
        <color rgb="FF0000FF"/>
        <rFont val="Arial Narrow"/>
        <family val="2"/>
      </rPr>
      <t xml:space="preserve"> Roof Drain</t>
    </r>
    <phoneticPr fontId="4" type="noConversion"/>
  </si>
  <si>
    <t>12.3.1.1.1</t>
    <phoneticPr fontId="4" type="noConversion"/>
  </si>
  <si>
    <t>H_GM_AR_B07_Roof Drain</t>
  </si>
  <si>
    <t>12.3.2</t>
    <phoneticPr fontId="4" type="noConversion"/>
  </si>
  <si>
    <r>
      <rPr>
        <b/>
        <sz val="11"/>
        <color theme="1"/>
        <rFont val="a"/>
        <family val="3"/>
        <charset val="129"/>
      </rPr>
      <t>□</t>
    </r>
    <r>
      <rPr>
        <b/>
        <sz val="11"/>
        <color theme="1"/>
        <rFont val="Arial Narrow"/>
        <family val="2"/>
      </rPr>
      <t xml:space="preserve"> Downspout &amp; Splash Block</t>
    </r>
    <phoneticPr fontId="4" type="noConversion"/>
  </si>
  <si>
    <t>12.3.2.1</t>
    <phoneticPr fontId="4" type="noConversion"/>
  </si>
  <si>
    <r>
      <rPr>
        <b/>
        <sz val="11"/>
        <color rgb="FF0000FF"/>
        <rFont val="a"/>
        <family val="3"/>
        <charset val="129"/>
      </rPr>
      <t>▶</t>
    </r>
    <r>
      <rPr>
        <b/>
        <sz val="11"/>
        <color rgb="FF0000FF"/>
        <rFont val="Arial Narrow"/>
        <family val="2"/>
      </rPr>
      <t xml:space="preserve"> Downspout</t>
    </r>
    <phoneticPr fontId="4" type="noConversion"/>
  </si>
  <si>
    <t>12.3.2.1.1</t>
    <phoneticPr fontId="4" type="noConversion"/>
  </si>
  <si>
    <t>H_GM_AR_B07_Steel Downspout</t>
    <phoneticPr fontId="4" type="noConversion"/>
  </si>
  <si>
    <t>12.3.2.2</t>
    <phoneticPr fontId="4" type="noConversion"/>
  </si>
  <si>
    <r>
      <rPr>
        <b/>
        <sz val="11"/>
        <color rgb="FF0000FF"/>
        <rFont val="a"/>
        <family val="3"/>
        <charset val="129"/>
      </rPr>
      <t>▶</t>
    </r>
    <r>
      <rPr>
        <b/>
        <sz val="11"/>
        <color rgb="FF0000FF"/>
        <rFont val="Arial Narrow"/>
        <family val="2"/>
      </rPr>
      <t xml:space="preserve"> Splash Block</t>
    </r>
    <phoneticPr fontId="4" type="noConversion"/>
  </si>
  <si>
    <t>12.3.2.2.1</t>
    <phoneticPr fontId="4" type="noConversion"/>
  </si>
  <si>
    <t>H_GM_AR_B07_Splash Block</t>
    <phoneticPr fontId="4" type="noConversion"/>
  </si>
  <si>
    <t>12.4.1</t>
    <phoneticPr fontId="4" type="noConversion"/>
  </si>
  <si>
    <r>
      <rPr>
        <b/>
        <sz val="11"/>
        <color theme="1"/>
        <rFont val="a"/>
        <family val="3"/>
        <charset val="129"/>
      </rPr>
      <t>□</t>
    </r>
    <r>
      <rPr>
        <b/>
        <sz val="11"/>
        <color theme="1"/>
        <rFont val="Arial Narrow"/>
        <family val="2"/>
      </rPr>
      <t xml:space="preserve"> Grout - normal</t>
    </r>
    <phoneticPr fontId="4" type="noConversion"/>
  </si>
  <si>
    <t>12.4.1.1</t>
    <phoneticPr fontId="4" type="noConversion"/>
  </si>
  <si>
    <r>
      <rPr>
        <b/>
        <sz val="11"/>
        <color rgb="FF0000FF"/>
        <rFont val="a"/>
        <family val="3"/>
        <charset val="129"/>
      </rPr>
      <t>▶</t>
    </r>
    <r>
      <rPr>
        <b/>
        <sz val="11"/>
        <color rgb="FF0000FF"/>
        <rFont val="Arial Narrow"/>
        <family val="2"/>
      </rPr>
      <t xml:space="preserve"> Grouting</t>
    </r>
    <phoneticPr fontId="4" type="noConversion"/>
  </si>
  <si>
    <t>12.4.1.1.1</t>
    <phoneticPr fontId="4" type="noConversion"/>
  </si>
  <si>
    <t>H_GM_AR_B07_Grouting</t>
    <phoneticPr fontId="4" type="noConversion"/>
  </si>
  <si>
    <t>MISC</t>
    <phoneticPr fontId="4" type="noConversion"/>
  </si>
  <si>
    <t>12.5.1</t>
    <phoneticPr fontId="4" type="noConversion"/>
  </si>
  <si>
    <r>
      <rPr>
        <b/>
        <sz val="11"/>
        <color theme="1"/>
        <rFont val="a"/>
        <family val="3"/>
        <charset val="129"/>
      </rPr>
      <t>□</t>
    </r>
    <r>
      <rPr>
        <b/>
        <sz val="11"/>
        <color theme="1"/>
        <rFont val="Arial Narrow"/>
        <family val="2"/>
      </rPr>
      <t xml:space="preserve"> MISC - normal</t>
    </r>
    <phoneticPr fontId="4" type="noConversion"/>
  </si>
  <si>
    <t>12.5.1.1</t>
    <phoneticPr fontId="4" type="noConversion"/>
  </si>
  <si>
    <r>
      <rPr>
        <b/>
        <sz val="11"/>
        <color rgb="FF0000FF"/>
        <rFont val="a"/>
        <family val="3"/>
        <charset val="129"/>
      </rPr>
      <t>▶</t>
    </r>
    <r>
      <rPr>
        <b/>
        <sz val="11"/>
        <color rgb="FF0000FF"/>
        <rFont val="Arial Narrow"/>
        <family val="2"/>
      </rPr>
      <t xml:space="preserve"> Room Signage</t>
    </r>
    <phoneticPr fontId="4" type="noConversion"/>
  </si>
  <si>
    <t>12.5.1.1.1</t>
    <phoneticPr fontId="4" type="noConversion"/>
  </si>
  <si>
    <t>H_GM_AR_B07_Room Signage</t>
  </si>
  <si>
    <t>Lv1</t>
    <phoneticPr fontId="4" type="noConversion"/>
  </si>
  <si>
    <t>13.Manual_Input</t>
  </si>
  <si>
    <t>(모델링 없이 직접 산출한 물량 입력)</t>
    <phoneticPr fontId="4" type="noConversion"/>
  </si>
  <si>
    <t>Lv2</t>
    <phoneticPr fontId="4" type="noConversion"/>
  </si>
  <si>
    <t>Lv3</t>
    <phoneticPr fontId="4" type="noConversion"/>
  </si>
  <si>
    <t>13.1.1</t>
    <phoneticPr fontId="4" type="noConversion"/>
  </si>
  <si>
    <t>Lv4</t>
    <phoneticPr fontId="4" type="noConversion"/>
  </si>
  <si>
    <t>13.1.1.1</t>
    <phoneticPr fontId="4" type="noConversion"/>
  </si>
  <si>
    <t>13.1.1.1.1</t>
    <phoneticPr fontId="4" type="noConversion"/>
  </si>
  <si>
    <t>H_MI_AR_S08_Caged Ladder</t>
    <phoneticPr fontId="4" type="noConversion"/>
  </si>
  <si>
    <t>13.1.1.2</t>
    <phoneticPr fontId="4" type="noConversion"/>
  </si>
  <si>
    <t>13.1.1.2.1</t>
    <phoneticPr fontId="4" type="noConversion"/>
  </si>
  <si>
    <t>H_MI_AR_S08_Non Caged Ladder</t>
    <phoneticPr fontId="4" type="noConversion"/>
  </si>
  <si>
    <t>13.2.1</t>
    <phoneticPr fontId="4" type="noConversion"/>
  </si>
  <si>
    <t>13.2.1.1</t>
    <phoneticPr fontId="4" type="noConversion"/>
  </si>
  <si>
    <t>13.2.1.1.1</t>
    <phoneticPr fontId="4" type="noConversion"/>
  </si>
  <si>
    <t>H_MI_AR_B07_Steel Bollard</t>
    <phoneticPr fontId="4" type="noConversion"/>
  </si>
  <si>
    <t>13.3.1</t>
    <phoneticPr fontId="4" type="noConversion"/>
  </si>
  <si>
    <r>
      <rPr>
        <b/>
        <sz val="11"/>
        <color theme="1"/>
        <rFont val="Segoe UI Symbol"/>
        <family val="3"/>
      </rPr>
      <t>□</t>
    </r>
    <r>
      <rPr>
        <b/>
        <sz val="11"/>
        <color theme="1"/>
        <rFont val="Arial Narrow"/>
        <family val="2"/>
      </rPr>
      <t xml:space="preserve"> Rain Drainage</t>
    </r>
    <phoneticPr fontId="4" type="noConversion"/>
  </si>
  <si>
    <t>13.3.1.1</t>
    <phoneticPr fontId="4" type="noConversion"/>
  </si>
  <si>
    <t>13.3.1.1.1</t>
    <phoneticPr fontId="4" type="noConversion"/>
  </si>
  <si>
    <t>H_MI_AR_B07_Roof Drain</t>
    <phoneticPr fontId="4" type="noConversion"/>
  </si>
  <si>
    <t>13.3.1.2</t>
    <phoneticPr fontId="4" type="noConversion"/>
  </si>
  <si>
    <t>13.3.1.2.1</t>
    <phoneticPr fontId="4" type="noConversion"/>
  </si>
  <si>
    <t>H_MI_AR_B07_Steel Downspout</t>
    <phoneticPr fontId="4" type="noConversion"/>
  </si>
  <si>
    <t>13.3.1.3</t>
    <phoneticPr fontId="4" type="noConversion"/>
  </si>
  <si>
    <r>
      <rPr>
        <b/>
        <sz val="11"/>
        <color rgb="FF0000FF"/>
        <rFont val="Segoe UI Symbol"/>
        <family val="3"/>
      </rPr>
      <t>▶</t>
    </r>
    <r>
      <rPr>
        <b/>
        <sz val="11"/>
        <color rgb="FF0000FF"/>
        <rFont val="Arial Narrow"/>
        <family val="2"/>
      </rPr>
      <t xml:space="preserve"> Gutter</t>
    </r>
    <phoneticPr fontId="4" type="noConversion"/>
  </si>
  <si>
    <t>13.3.1.3.1</t>
    <phoneticPr fontId="4" type="noConversion"/>
  </si>
  <si>
    <t>H_MI_AR_B07_Steel Eave Gutter</t>
    <phoneticPr fontId="4" type="noConversion"/>
  </si>
  <si>
    <t>13.3.1.4</t>
    <phoneticPr fontId="4" type="noConversion"/>
  </si>
  <si>
    <t>13.3.1.4.1</t>
    <phoneticPr fontId="4" type="noConversion"/>
  </si>
  <si>
    <t>H_MI_AR_B07_Splash Block</t>
    <phoneticPr fontId="4" type="noConversion"/>
  </si>
  <si>
    <t>13.4.1</t>
    <phoneticPr fontId="4" type="noConversion"/>
  </si>
  <si>
    <r>
      <rPr>
        <b/>
        <sz val="11"/>
        <color theme="1"/>
        <rFont val="Segoe UI Symbol"/>
        <family val="3"/>
      </rPr>
      <t>□</t>
    </r>
    <r>
      <rPr>
        <b/>
        <sz val="11"/>
        <color theme="1"/>
        <rFont val="Arial Narrow"/>
        <family val="2"/>
      </rPr>
      <t xml:space="preserve"> Grout</t>
    </r>
    <phoneticPr fontId="4" type="noConversion"/>
  </si>
  <si>
    <t>13.4.1.1</t>
    <phoneticPr fontId="4" type="noConversion"/>
  </si>
  <si>
    <t>13.4.1.1.1</t>
    <phoneticPr fontId="4" type="noConversion"/>
  </si>
  <si>
    <t>H_MI_AR_B07_Grouting</t>
    <phoneticPr fontId="4" type="noConversion"/>
  </si>
  <si>
    <t>13.5.1</t>
    <phoneticPr fontId="4" type="noConversion"/>
  </si>
  <si>
    <r>
      <rPr>
        <b/>
        <sz val="11"/>
        <color theme="1"/>
        <rFont val="Segoe UI Symbol"/>
        <family val="3"/>
      </rPr>
      <t>□</t>
    </r>
    <r>
      <rPr>
        <b/>
        <sz val="11"/>
        <color theme="1"/>
        <rFont val="Arial Narrow"/>
        <family val="2"/>
      </rPr>
      <t xml:space="preserve"> Anchor Bolt</t>
    </r>
    <phoneticPr fontId="4" type="noConversion"/>
  </si>
  <si>
    <t>13.5.1.1</t>
    <phoneticPr fontId="4" type="noConversion"/>
  </si>
  <si>
    <r>
      <rPr>
        <b/>
        <sz val="11"/>
        <color rgb="FF0000FF"/>
        <rFont val="Segoe UI Symbol"/>
        <family val="3"/>
      </rPr>
      <t>▶</t>
    </r>
    <r>
      <rPr>
        <b/>
        <sz val="11"/>
        <color rgb="FF0000FF"/>
        <rFont val="Arial Narrow"/>
        <family val="2"/>
      </rPr>
      <t xml:space="preserve"> Anchor Bolt - Substructure</t>
    </r>
    <phoneticPr fontId="4" type="noConversion"/>
  </si>
  <si>
    <t>13.5.1.1.1</t>
    <phoneticPr fontId="4" type="noConversion"/>
  </si>
  <si>
    <t>H_MI_AR_B07_Anchor Bolt_Substructure</t>
    <phoneticPr fontId="4" type="noConversion"/>
  </si>
  <si>
    <t>13.5.1.2</t>
    <phoneticPr fontId="4" type="noConversion"/>
  </si>
  <si>
    <r>
      <rPr>
        <b/>
        <sz val="11"/>
        <color rgb="FF0000FF"/>
        <rFont val="Segoe UI Symbol"/>
        <family val="3"/>
      </rPr>
      <t>▶</t>
    </r>
    <r>
      <rPr>
        <b/>
        <sz val="11"/>
        <color rgb="FF0000FF"/>
        <rFont val="Arial Narrow"/>
        <family val="2"/>
      </rPr>
      <t xml:space="preserve"> Anchor Bolt - Equipment Foundation</t>
    </r>
    <phoneticPr fontId="4" type="noConversion"/>
  </si>
  <si>
    <t>13.5.1.2.1</t>
    <phoneticPr fontId="4" type="noConversion"/>
  </si>
  <si>
    <t>H_MI_AR_B07_Anchor Bolt_Equipment Foundation</t>
    <phoneticPr fontId="4" type="noConversion"/>
  </si>
  <si>
    <t>13.5.1.3</t>
    <phoneticPr fontId="4" type="noConversion"/>
  </si>
  <si>
    <r>
      <rPr>
        <b/>
        <sz val="11"/>
        <color rgb="FF0000FF"/>
        <rFont val="Segoe UI Symbol"/>
        <family val="3"/>
      </rPr>
      <t>▶</t>
    </r>
    <r>
      <rPr>
        <b/>
        <sz val="11"/>
        <color rgb="FF0000FF"/>
        <rFont val="Arial Narrow"/>
        <family val="2"/>
      </rPr>
      <t xml:space="preserve"> Anchor Bolt - Mass Concrete</t>
    </r>
    <phoneticPr fontId="4" type="noConversion"/>
  </si>
  <si>
    <t>13.5.1.3.1</t>
    <phoneticPr fontId="4" type="noConversion"/>
  </si>
  <si>
    <t>H_MI_AR_B07_Anchor Bolt_Mass Concrete</t>
    <phoneticPr fontId="4" type="noConversion"/>
  </si>
  <si>
    <t>Embedded Steel</t>
    <phoneticPr fontId="4" type="noConversion"/>
  </si>
  <si>
    <t>13.6.1</t>
    <phoneticPr fontId="4" type="noConversion"/>
  </si>
  <si>
    <r>
      <rPr>
        <b/>
        <sz val="11"/>
        <color theme="1"/>
        <rFont val="Segoe UI Symbol"/>
        <family val="3"/>
      </rPr>
      <t>□</t>
    </r>
    <r>
      <rPr>
        <b/>
        <sz val="11"/>
        <color theme="1"/>
        <rFont val="Arial Narrow"/>
        <family val="2"/>
      </rPr>
      <t xml:space="preserve"> Embedded Steel</t>
    </r>
    <phoneticPr fontId="4" type="noConversion"/>
  </si>
  <si>
    <t>13.6.1.1</t>
    <phoneticPr fontId="4" type="noConversion"/>
  </si>
  <si>
    <r>
      <rPr>
        <b/>
        <sz val="11"/>
        <color rgb="FF0000FF"/>
        <rFont val="Segoe UI Symbol"/>
        <family val="3"/>
      </rPr>
      <t>▶</t>
    </r>
    <r>
      <rPr>
        <b/>
        <sz val="11"/>
        <color rgb="FF0000FF"/>
        <rFont val="Arial Narrow"/>
        <family val="2"/>
      </rPr>
      <t xml:space="preserve"> Embedded Steel</t>
    </r>
    <phoneticPr fontId="4" type="noConversion"/>
  </si>
  <si>
    <t>13.6.1.1.1</t>
    <phoneticPr fontId="4" type="noConversion"/>
  </si>
  <si>
    <t>H_MI_AR_B07_Embedded Steel</t>
    <phoneticPr fontId="4" type="noConversion"/>
  </si>
  <si>
    <t>Room, Toilt, Shower</t>
    <phoneticPr fontId="4" type="noConversion"/>
  </si>
  <si>
    <t>13.7.1</t>
    <phoneticPr fontId="4" type="noConversion"/>
  </si>
  <si>
    <r>
      <rPr>
        <b/>
        <sz val="11"/>
        <color theme="1"/>
        <rFont val="Segoe UI Symbol"/>
        <family val="3"/>
      </rPr>
      <t>□</t>
    </r>
    <r>
      <rPr>
        <b/>
        <sz val="11"/>
        <color theme="1"/>
        <rFont val="Arial Narrow"/>
        <family val="2"/>
      </rPr>
      <t xml:space="preserve"> Room, Toilt, Shower</t>
    </r>
    <phoneticPr fontId="4" type="noConversion"/>
  </si>
  <si>
    <t>13.7.1.1</t>
    <phoneticPr fontId="4" type="noConversion"/>
  </si>
  <si>
    <r>
      <rPr>
        <b/>
        <sz val="11"/>
        <color rgb="FF0000FF"/>
        <rFont val="Segoe UI Symbol"/>
        <family val="3"/>
      </rPr>
      <t>▶</t>
    </r>
    <r>
      <rPr>
        <b/>
        <sz val="11"/>
        <color rgb="FF0000FF"/>
        <rFont val="Arial Narrow"/>
        <family val="2"/>
      </rPr>
      <t xml:space="preserve"> Signage</t>
    </r>
    <phoneticPr fontId="4" type="noConversion"/>
  </si>
  <si>
    <t>13.7.1.1.1</t>
    <phoneticPr fontId="4" type="noConversion"/>
  </si>
  <si>
    <t>H_MI_AR_B07_Signage</t>
    <phoneticPr fontId="4" type="noConversion"/>
  </si>
  <si>
    <t>13.7.1.2</t>
    <phoneticPr fontId="4" type="noConversion"/>
  </si>
  <si>
    <r>
      <rPr>
        <b/>
        <sz val="11"/>
        <color rgb="FF0000FF"/>
        <rFont val="Segoe UI Symbol"/>
        <family val="3"/>
      </rPr>
      <t>▶</t>
    </r>
    <r>
      <rPr>
        <b/>
        <sz val="11"/>
        <color rgb="FF0000FF"/>
        <rFont val="Arial Narrow"/>
        <family val="2"/>
      </rPr>
      <t xml:space="preserve"> Toilet Accessories</t>
    </r>
    <phoneticPr fontId="4" type="noConversion"/>
  </si>
  <si>
    <t>13.7.1.2.1</t>
    <phoneticPr fontId="4" type="noConversion"/>
  </si>
  <si>
    <t>H_MI_AR_B07_Toilet Accessories</t>
    <phoneticPr fontId="4" type="noConversion"/>
  </si>
  <si>
    <t>13.7.1.3</t>
    <phoneticPr fontId="4" type="noConversion"/>
  </si>
  <si>
    <r>
      <rPr>
        <b/>
        <sz val="11"/>
        <color rgb="FF0000FF"/>
        <rFont val="Segoe UI Symbol"/>
        <family val="3"/>
      </rPr>
      <t>▶</t>
    </r>
    <r>
      <rPr>
        <b/>
        <sz val="11"/>
        <color rgb="FF0000FF"/>
        <rFont val="Arial Narrow"/>
        <family val="2"/>
      </rPr>
      <t xml:space="preserve"> Septic Tank</t>
    </r>
    <phoneticPr fontId="4" type="noConversion"/>
  </si>
  <si>
    <t>13.7.1.3.1</t>
    <phoneticPr fontId="4" type="noConversion"/>
  </si>
  <si>
    <t>H_MI_AR_B07_Septic Tank</t>
    <phoneticPr fontId="4" type="noConversion"/>
  </si>
  <si>
    <t>Furniture Installation</t>
    <phoneticPr fontId="4" type="noConversion"/>
  </si>
  <si>
    <t>13.8.1</t>
    <phoneticPr fontId="4" type="noConversion"/>
  </si>
  <si>
    <r>
      <rPr>
        <b/>
        <sz val="11"/>
        <color theme="1"/>
        <rFont val="Segoe UI Symbol"/>
        <family val="3"/>
      </rPr>
      <t>□</t>
    </r>
    <r>
      <rPr>
        <b/>
        <sz val="11"/>
        <color theme="1"/>
        <rFont val="Arial Narrow"/>
        <family val="2"/>
      </rPr>
      <t xml:space="preserve"> Furniture Installation</t>
    </r>
    <phoneticPr fontId="4" type="noConversion"/>
  </si>
  <si>
    <t>13.8.1.1</t>
    <phoneticPr fontId="4" type="noConversion"/>
  </si>
  <si>
    <r>
      <rPr>
        <b/>
        <sz val="11"/>
        <color rgb="FF0000FF"/>
        <rFont val="Segoe UI Symbol"/>
        <family val="3"/>
      </rPr>
      <t>▶</t>
    </r>
    <r>
      <rPr>
        <b/>
        <sz val="11"/>
        <color rgb="FF0000FF"/>
        <rFont val="Arial Narrow"/>
        <family val="2"/>
      </rPr>
      <t xml:space="preserve"> Furniture Installation</t>
    </r>
    <phoneticPr fontId="4" type="noConversion"/>
  </si>
  <si>
    <t>13.8.1.1.1</t>
    <phoneticPr fontId="4" type="noConversion"/>
  </si>
  <si>
    <t>H_MI_AR_B07_Furniture Installation</t>
    <phoneticPr fontId="4" type="noConversion"/>
  </si>
  <si>
    <t>[플랜트건축팀 - Q'ty Parameter]</t>
    <phoneticPr fontId="4" type="noConversion"/>
  </si>
  <si>
    <t>qos</t>
  </si>
  <si>
    <t>* Rev.4 : 적색</t>
    <phoneticPr fontId="4" type="noConversion"/>
  </si>
  <si>
    <t>구간판별</t>
    <phoneticPr fontId="4" type="noConversion"/>
  </si>
  <si>
    <t>Q'ty Cal Type Tag</t>
    <phoneticPr fontId="4" type="noConversion"/>
  </si>
  <si>
    <t>항목</t>
    <phoneticPr fontId="4" type="noConversion"/>
  </si>
  <si>
    <t>수동 입력값</t>
    <phoneticPr fontId="4" type="noConversion"/>
  </si>
  <si>
    <t>엑셀 적용여부</t>
    <phoneticPr fontId="4" type="noConversion"/>
  </si>
  <si>
    <t>Parameter Type</t>
    <phoneticPr fontId="4" type="noConversion"/>
  </si>
  <si>
    <t>단위</t>
    <phoneticPr fontId="4" type="noConversion"/>
  </si>
  <si>
    <t>Note</t>
    <phoneticPr fontId="4" type="noConversion"/>
  </si>
  <si>
    <t>#</t>
    <phoneticPr fontId="4" type="noConversion"/>
  </si>
  <si>
    <t>RM-Q1</t>
    <phoneticPr fontId="4" type="noConversion"/>
  </si>
  <si>
    <t>[ 룸 일반 산출 ]</t>
    <phoneticPr fontId="4" type="noConversion"/>
  </si>
  <si>
    <t>▶ 모델 Parameter</t>
    <phoneticPr fontId="4" type="noConversion"/>
  </si>
  <si>
    <t>= A</t>
  </si>
  <si>
    <t>바닥마감, Ceiling마감</t>
    <phoneticPr fontId="4" type="noConversion"/>
  </si>
  <si>
    <t>면적</t>
    <phoneticPr fontId="4" type="noConversion"/>
  </si>
  <si>
    <t>A</t>
    <phoneticPr fontId="4" type="noConversion"/>
  </si>
  <si>
    <t>BP</t>
    <phoneticPr fontId="4" type="noConversion"/>
  </si>
  <si>
    <t>m2</t>
    <phoneticPr fontId="4" type="noConversion"/>
  </si>
  <si>
    <t>Revit자동산출</t>
    <phoneticPr fontId="4" type="noConversion"/>
  </si>
  <si>
    <r>
      <t xml:space="preserve">= A * </t>
    </r>
    <r>
      <rPr>
        <sz val="11"/>
        <color rgb="FF0000FF"/>
        <rFont val="현대하모니 L"/>
        <family val="1"/>
        <charset val="129"/>
      </rPr>
      <t>CR</t>
    </r>
    <phoneticPr fontId="4" type="noConversion"/>
  </si>
  <si>
    <t>벽체 마감</t>
    <phoneticPr fontId="4" type="noConversion"/>
  </si>
  <si>
    <t>둘레</t>
    <phoneticPr fontId="4" type="noConversion"/>
  </si>
  <si>
    <t>P</t>
    <phoneticPr fontId="4" type="noConversion"/>
  </si>
  <si>
    <t>Perimeter</t>
    <phoneticPr fontId="4" type="noConversion"/>
  </si>
  <si>
    <t>mm</t>
    <phoneticPr fontId="4" type="noConversion"/>
  </si>
  <si>
    <t>= P/1000</t>
  </si>
  <si>
    <t>Ceiling Height</t>
    <phoneticPr fontId="4" type="noConversion"/>
  </si>
  <si>
    <t>CH</t>
    <phoneticPr fontId="4" type="noConversion"/>
  </si>
  <si>
    <t>SP</t>
    <phoneticPr fontId="4" type="noConversion"/>
  </si>
  <si>
    <t>H_Room H or CH</t>
    <phoneticPr fontId="4" type="noConversion"/>
  </si>
  <si>
    <t>*적용규칙A, 3.7 참조</t>
    <phoneticPr fontId="4" type="noConversion"/>
  </si>
  <si>
    <t>*벽마감 상세산출시 하기 적용</t>
    <phoneticPr fontId="4" type="noConversion"/>
  </si>
  <si>
    <t>▶ 수동 입력 값 (엑셀 상에서 입력)</t>
    <phoneticPr fontId="4" type="noConversion"/>
  </si>
  <si>
    <t>= (P/1000)*(CH/1000)</t>
  </si>
  <si>
    <t>벽체마감(일반)</t>
  </si>
  <si>
    <t>주 마감재 높이</t>
    <phoneticPr fontId="4" type="noConversion"/>
  </si>
  <si>
    <t>MH</t>
    <phoneticPr fontId="4" type="noConversion"/>
  </si>
  <si>
    <t>m</t>
    <phoneticPr fontId="4" type="noConversion"/>
  </si>
  <si>
    <t>O</t>
  </si>
  <si>
    <t>ex) 1.5m Tile + Above Paint =&gt; MH=1.5</t>
    <phoneticPr fontId="4" type="noConversion"/>
  </si>
  <si>
    <r>
      <t>= (P/1000)*</t>
    </r>
    <r>
      <rPr>
        <sz val="11"/>
        <color rgb="FF0000FF"/>
        <rFont val="현대하모니 L"/>
        <family val="1"/>
        <charset val="129"/>
      </rPr>
      <t>MH</t>
    </r>
    <phoneticPr fontId="4" type="noConversion"/>
  </si>
  <si>
    <t>벽체마감(높이 구간 별 다를때 주 마감)</t>
  </si>
  <si>
    <t>Raised Floor 높이</t>
    <phoneticPr fontId="4" type="noConversion"/>
  </si>
  <si>
    <t>RH</t>
  </si>
  <si>
    <t>m</t>
  </si>
  <si>
    <r>
      <t>= ( P/1000 )* (CH/1000-</t>
    </r>
    <r>
      <rPr>
        <sz val="11"/>
        <color rgb="FF0000FF"/>
        <rFont val="현대하모니 L"/>
        <family val="1"/>
        <charset val="129"/>
      </rPr>
      <t>MH</t>
    </r>
    <r>
      <rPr>
        <sz val="11"/>
        <color theme="1"/>
        <rFont val="현대하모니 L"/>
        <family val="1"/>
        <charset val="129"/>
      </rPr>
      <t xml:space="preserve"> )</t>
    </r>
    <phoneticPr fontId="4" type="noConversion"/>
  </si>
  <si>
    <t>벽체마감(높이 구간 별 다를때 부 마감)</t>
  </si>
  <si>
    <t>천장Paint 보측면에 대한 할증률</t>
    <phoneticPr fontId="4" type="noConversion"/>
  </si>
  <si>
    <t>CR</t>
    <phoneticPr fontId="4" type="noConversion"/>
  </si>
  <si>
    <t>* 페인트 아닌 경우 순수 면적 CR=1.0</t>
    <phoneticPr fontId="4" type="noConversion"/>
  </si>
  <si>
    <r>
      <t xml:space="preserve">= (P/1000) * </t>
    </r>
    <r>
      <rPr>
        <sz val="11"/>
        <color rgb="FF0000FF"/>
        <rFont val="현대하모니 L"/>
        <family val="1"/>
        <charset val="129"/>
      </rPr>
      <t>RH</t>
    </r>
    <phoneticPr fontId="4" type="noConversion"/>
  </si>
  <si>
    <t>Raised Floor 내측벽 마감</t>
  </si>
  <si>
    <t>FL-Q1</t>
    <phoneticPr fontId="4" type="noConversion"/>
  </si>
  <si>
    <t>[ 플로어 일반 산출 ]</t>
    <phoneticPr fontId="4" type="noConversion"/>
  </si>
  <si>
    <t>=A</t>
    <phoneticPr fontId="4" type="noConversion"/>
  </si>
  <si>
    <t>바닥 면적, Slab Form 면적</t>
    <phoneticPr fontId="4" type="noConversion"/>
  </si>
  <si>
    <t>체적</t>
    <phoneticPr fontId="4" type="noConversion"/>
  </si>
  <si>
    <t>V</t>
    <phoneticPr fontId="4" type="noConversion"/>
  </si>
  <si>
    <t>Volume</t>
    <phoneticPr fontId="4" type="noConversion"/>
  </si>
  <si>
    <t>m3</t>
    <phoneticPr fontId="4" type="noConversion"/>
  </si>
  <si>
    <t>*적용규칙A, 4.1 참조</t>
    <phoneticPr fontId="4" type="noConversion"/>
  </si>
  <si>
    <t>=V</t>
    <phoneticPr fontId="4" type="noConversion"/>
  </si>
  <si>
    <t>Slab Concrete 물량</t>
    <phoneticPr fontId="4" type="noConversion"/>
  </si>
  <si>
    <r>
      <t>=V*</t>
    </r>
    <r>
      <rPr>
        <sz val="11"/>
        <color rgb="FF0000FF"/>
        <rFont val="현대하모니 L"/>
        <family val="1"/>
        <charset val="129"/>
      </rPr>
      <t>RE</t>
    </r>
    <phoneticPr fontId="4" type="noConversion"/>
  </si>
  <si>
    <t>철근 물량</t>
    <phoneticPr fontId="4" type="noConversion"/>
  </si>
  <si>
    <t>철근비</t>
    <phoneticPr fontId="4" type="noConversion"/>
  </si>
  <si>
    <t>RE</t>
    <phoneticPr fontId="4" type="noConversion"/>
  </si>
  <si>
    <t>*적용규칙B 철근비 참조</t>
    <phoneticPr fontId="4" type="noConversion"/>
  </si>
  <si>
    <t>RF-Q1</t>
    <phoneticPr fontId="4" type="noConversion"/>
  </si>
  <si>
    <t>[ 루프 일반 산출 ]</t>
    <phoneticPr fontId="4" type="noConversion"/>
  </si>
  <si>
    <t>Roof 면적</t>
    <phoneticPr fontId="4" type="noConversion"/>
  </si>
  <si>
    <t>=A*Ts</t>
    <phoneticPr fontId="4" type="noConversion"/>
  </si>
  <si>
    <t>부피 (Slope가 있을 경우)</t>
    <phoneticPr fontId="4" type="noConversion"/>
  </si>
  <si>
    <t>길이</t>
    <phoneticPr fontId="4" type="noConversion"/>
  </si>
  <si>
    <t>L</t>
    <phoneticPr fontId="4" type="noConversion"/>
  </si>
  <si>
    <t>Length</t>
    <phoneticPr fontId="4" type="noConversion"/>
  </si>
  <si>
    <t>Revit자동산출 (Gutter 객체 Only)</t>
    <phoneticPr fontId="4" type="noConversion"/>
  </si>
  <si>
    <t>=A*Tp</t>
    <phoneticPr fontId="4" type="noConversion"/>
  </si>
  <si>
    <t>= L/1000</t>
  </si>
  <si>
    <t>Gutter 길이</t>
    <phoneticPr fontId="4" type="noConversion"/>
  </si>
  <si>
    <t>Slope Motar 
평균두께</t>
    <phoneticPr fontId="4" type="noConversion"/>
  </si>
  <si>
    <t>Ts</t>
    <phoneticPr fontId="4" type="noConversion"/>
  </si>
  <si>
    <t>*적용규칙A, 5.4 참조</t>
    <phoneticPr fontId="4" type="noConversion"/>
  </si>
  <si>
    <t>Protection Motar 
평균 두께</t>
    <phoneticPr fontId="4" type="noConversion"/>
  </si>
  <si>
    <t>Tp</t>
    <phoneticPr fontId="4" type="noConversion"/>
  </si>
  <si>
    <t>Roof 방수마감 중 Parapet 측 추가물량</t>
    <phoneticPr fontId="4" type="noConversion"/>
  </si>
  <si>
    <t>Wf</t>
    <phoneticPr fontId="4" type="noConversion"/>
  </si>
  <si>
    <t>*Parapet Wall에서 산출</t>
    <phoneticPr fontId="4" type="noConversion"/>
  </si>
  <si>
    <t>3.Walls</t>
    <phoneticPr fontId="4" type="noConversion"/>
  </si>
  <si>
    <t>WA-Q1</t>
    <phoneticPr fontId="4" type="noConversion"/>
  </si>
  <si>
    <t>[ 벽체 일반 산출 ]</t>
    <phoneticPr fontId="4" type="noConversion"/>
  </si>
  <si>
    <t>Wall One Side 면적</t>
    <phoneticPr fontId="4" type="noConversion"/>
  </si>
  <si>
    <t>Conc. Wall 일 경우 Conc. 물량</t>
    <phoneticPr fontId="4" type="noConversion"/>
  </si>
  <si>
    <t>=V*RE</t>
    <phoneticPr fontId="4" type="noConversion"/>
  </si>
  <si>
    <t>Conc. Wall 일 경우 철근 물량</t>
    <phoneticPr fontId="4" type="noConversion"/>
  </si>
  <si>
    <t>펜스길이</t>
    <phoneticPr fontId="4" type="noConversion"/>
  </si>
  <si>
    <t>FL</t>
    <phoneticPr fontId="4" type="noConversion"/>
  </si>
  <si>
    <t>Fence Length</t>
    <phoneticPr fontId="4" type="noConversion"/>
  </si>
  <si>
    <t>=A*2</t>
    <phoneticPr fontId="4" type="noConversion"/>
  </si>
  <si>
    <t>Wall Both Side 면적</t>
    <phoneticPr fontId="4" type="noConversion"/>
  </si>
  <si>
    <t>외측Paint 프레임부분에 대한 할증</t>
    <phoneticPr fontId="4" type="noConversion"/>
  </si>
  <si>
    <t>PR</t>
    <phoneticPr fontId="4" type="noConversion"/>
  </si>
  <si>
    <t>*적용규칙A, 6.6 참조</t>
    <phoneticPr fontId="4" type="noConversion"/>
  </si>
  <si>
    <t>Q'ty</t>
    <phoneticPr fontId="4" type="noConversion"/>
  </si>
  <si>
    <t>Q</t>
    <phoneticPr fontId="4" type="noConversion"/>
  </si>
  <si>
    <t>4.St Fdn</t>
    <phoneticPr fontId="4" type="noConversion"/>
  </si>
  <si>
    <t>SF-Q0</t>
    <phoneticPr fontId="4" type="noConversion"/>
  </si>
  <si>
    <t>[ 온통 터파기 산출 전용 ]</t>
    <phoneticPr fontId="4" type="noConversion"/>
  </si>
  <si>
    <t>Geometry derived by algorithm in Dynamo</t>
    <phoneticPr fontId="4" type="noConversion"/>
  </si>
  <si>
    <t>[ 온통 터파기 ]</t>
    <phoneticPr fontId="4" type="noConversion"/>
  </si>
  <si>
    <t>※ EarthWork</t>
    <phoneticPr fontId="4" type="noConversion"/>
  </si>
  <si>
    <t>GL에서 기초 구조체바닥깊이</t>
    <phoneticPr fontId="4" type="noConversion"/>
  </si>
  <si>
    <t>H2</t>
    <phoneticPr fontId="4" type="noConversion"/>
  </si>
  <si>
    <t>Elevation at Bottom Survey</t>
    <phoneticPr fontId="4" type="noConversion"/>
  </si>
  <si>
    <t>*GL=0 를 Survey Level Z=0 로 Setting한 경우</t>
    <phoneticPr fontId="4" type="noConversion"/>
  </si>
  <si>
    <t xml:space="preserve"> * Excavation  : 가상모델링으로 산출 </t>
    <phoneticPr fontId="4" type="noConversion"/>
  </si>
  <si>
    <t xml:space="preserve"> * Backfill :  Exca - (Conc+Lean+Base+Subbase)</t>
    <phoneticPr fontId="4" type="noConversion"/>
  </si>
  <si>
    <t xml:space="preserve"> * Disposal : (Exca - Back)*VCF</t>
    <phoneticPr fontId="4" type="noConversion"/>
  </si>
  <si>
    <t>Lean 두께</t>
  </si>
  <si>
    <t>C1</t>
  </si>
  <si>
    <t>Base 두께</t>
  </si>
  <si>
    <t>C2</t>
  </si>
  <si>
    <t>SubBase두께</t>
  </si>
  <si>
    <t>C3</t>
  </si>
  <si>
    <t>ExtraExcavation 두께(입찰)</t>
  </si>
  <si>
    <t>C4</t>
  </si>
  <si>
    <t>VCF 토량환산계수</t>
  </si>
  <si>
    <t>VCF</t>
  </si>
  <si>
    <t>Lean 돌출길이</t>
    <phoneticPr fontId="4" type="noConversion"/>
  </si>
  <si>
    <t>D1</t>
  </si>
  <si>
    <t>터파기 여유폭</t>
  </si>
  <si>
    <t>D2</t>
  </si>
  <si>
    <t>지하수위</t>
  </si>
  <si>
    <t>GWL</t>
  </si>
  <si>
    <t>FL - GL gap(Level Difference)</t>
  </si>
  <si>
    <t>LD</t>
  </si>
  <si>
    <t>G = L / H</t>
  </si>
  <si>
    <t>G</t>
  </si>
  <si>
    <t>*G = L / H    ex) 45도 터파기 : G=1, 90도 터파기 : G=0</t>
    <phoneticPr fontId="4" type="noConversion"/>
  </si>
  <si>
    <t>터파기 깊이</t>
  </si>
  <si>
    <t>H</t>
  </si>
  <si>
    <t>SF-Q1</t>
    <phoneticPr fontId="4" type="noConversion"/>
  </si>
  <si>
    <t>[ Mat, Mass ]</t>
    <phoneticPr fontId="4" type="noConversion"/>
  </si>
  <si>
    <t>기초 Concrete 물량</t>
    <phoneticPr fontId="4" type="noConversion"/>
  </si>
  <si>
    <t>기초판 체적</t>
    <phoneticPr fontId="4" type="noConversion"/>
  </si>
  <si>
    <t>= (P/1000) * (T/1000)</t>
  </si>
  <si>
    <t>거푸집 물량</t>
    <phoneticPr fontId="4" type="noConversion"/>
  </si>
  <si>
    <t>= (P/1000) * (H2/1000)</t>
  </si>
  <si>
    <t>UG Protection (바닥 ⇒ Lean에서 산출)</t>
    <phoneticPr fontId="4" type="noConversion"/>
  </si>
  <si>
    <t>두께</t>
    <phoneticPr fontId="4" type="noConversion"/>
  </si>
  <si>
    <t>T</t>
    <phoneticPr fontId="4" type="noConversion"/>
  </si>
  <si>
    <t>Thickness</t>
    <phoneticPr fontId="4" type="noConversion"/>
  </si>
  <si>
    <t>=Exca</t>
    <phoneticPr fontId="4" type="noConversion"/>
  </si>
  <si>
    <t>GL에서 기초바닥깊이</t>
    <phoneticPr fontId="4" type="noConversion"/>
  </si>
  <si>
    <t>Elevation at Bottom</t>
    <phoneticPr fontId="4" type="noConversion"/>
  </si>
  <si>
    <t>=Back</t>
    <phoneticPr fontId="4" type="noConversion"/>
  </si>
  <si>
    <t>=Disp</t>
    <phoneticPr fontId="4" type="noConversion"/>
  </si>
  <si>
    <t>*적용규칙B 철근비 참조</t>
  </si>
  <si>
    <t>=(A+(P/1000)*D1+(4*D1*D1))</t>
    <phoneticPr fontId="4" type="noConversion"/>
  </si>
  <si>
    <t>(입찰 Only) 바닥보호층, 기층, 보조기층</t>
    <phoneticPr fontId="4" type="noConversion"/>
  </si>
  <si>
    <r>
      <t>=(A+(P/1000)*D1+(4*D1*D1))*</t>
    </r>
    <r>
      <rPr>
        <sz val="11"/>
        <color rgb="FF0000FF"/>
        <rFont val="현대하모니 L"/>
        <family val="1"/>
        <charset val="129"/>
      </rPr>
      <t>C1</t>
    </r>
    <phoneticPr fontId="4" type="noConversion"/>
  </si>
  <si>
    <t>(입찰 Only) Lean Conc</t>
    <phoneticPr fontId="4" type="noConversion"/>
  </si>
  <si>
    <t>Lean 돌출길이</t>
  </si>
  <si>
    <t>Mat, Mass철근비</t>
  </si>
  <si>
    <t>RE</t>
  </si>
  <si>
    <t>*G = L / H    ex) 45도 터파기 : G=1, 90도 터파기 : G=0</t>
  </si>
  <si>
    <t>Dynamo 자동산출 (H2+C1+C2+C3)</t>
  </si>
  <si>
    <t>SF-Q2</t>
    <phoneticPr fontId="4" type="noConversion"/>
  </si>
  <si>
    <t>[ SOG ]</t>
    <phoneticPr fontId="4" type="noConversion"/>
  </si>
  <si>
    <t>테두리 Isolation 물량</t>
    <phoneticPr fontId="4" type="noConversion"/>
  </si>
  <si>
    <t>= A</t>
    <phoneticPr fontId="4" type="noConversion"/>
  </si>
  <si>
    <t>-UG Protection (바닥 )
-SOG 옆면 Protection 산출 X</t>
    <phoneticPr fontId="4" type="noConversion"/>
  </si>
  <si>
    <t>= V + (TCS * P/1000)</t>
  </si>
  <si>
    <t>(입찰 Only) Thickened 포함 슬라브 Conc</t>
    <phoneticPr fontId="4" type="noConversion"/>
  </si>
  <si>
    <t>= (V + (TCS * P/1000) )*RE</t>
  </si>
  <si>
    <t>(입찰 Only) Thickened 포함 슬라브 철근</t>
    <phoneticPr fontId="4" type="noConversion"/>
  </si>
  <si>
    <r>
      <t>= ( A + (P/1000)*</t>
    </r>
    <r>
      <rPr>
        <sz val="11"/>
        <color rgb="FF0000FF"/>
        <rFont val="현대하모니 L"/>
        <family val="1"/>
        <charset val="129"/>
      </rPr>
      <t>D1+(4*D1*D1)</t>
    </r>
    <r>
      <rPr>
        <sz val="11"/>
        <color theme="1"/>
        <rFont val="현대하모니 L"/>
        <family val="1"/>
        <charset val="129"/>
      </rPr>
      <t xml:space="preserve"> )</t>
    </r>
    <phoneticPr fontId="4" type="noConversion"/>
  </si>
  <si>
    <r>
      <t>= ( A + (P/1000)*</t>
    </r>
    <r>
      <rPr>
        <sz val="11"/>
        <color rgb="FF0000FF"/>
        <rFont val="현대하모니 L"/>
        <family val="1"/>
        <charset val="129"/>
      </rPr>
      <t>D1+(4*D1*D1)</t>
    </r>
    <r>
      <rPr>
        <sz val="11"/>
        <color theme="1"/>
        <rFont val="현대하모니 L"/>
        <family val="1"/>
        <charset val="129"/>
      </rPr>
      <t xml:space="preserve"> ) * </t>
    </r>
    <r>
      <rPr>
        <sz val="11"/>
        <color rgb="FF0000FF"/>
        <rFont val="현대하모니 L"/>
        <family val="1"/>
        <charset val="129"/>
      </rPr>
      <t>C1</t>
    </r>
    <phoneticPr fontId="4" type="noConversion"/>
  </si>
  <si>
    <t>수동 입력</t>
    <phoneticPr fontId="4" type="noConversion"/>
  </si>
  <si>
    <t>Control Joint</t>
    <phoneticPr fontId="4" type="noConversion"/>
  </si>
  <si>
    <t>SOG철근비</t>
  </si>
  <si>
    <t>테두리 내림부 깊이</t>
  </si>
  <si>
    <t>TCH</t>
  </si>
  <si>
    <t>테두리 내림부 폭</t>
  </si>
  <si>
    <t>TCW</t>
  </si>
  <si>
    <t>테두리 내림부 단면적
(Thickened Cross Section)</t>
  </si>
  <si>
    <t>TCS</t>
  </si>
  <si>
    <t>m2</t>
  </si>
  <si>
    <t>*설계자 결정</t>
    <phoneticPr fontId="4" type="noConversion"/>
  </si>
  <si>
    <t>SF-Q2A</t>
    <phoneticPr fontId="4" type="noConversion"/>
  </si>
  <si>
    <t>[ 피트/트렌치 플로어 산출 ]</t>
    <phoneticPr fontId="4" type="noConversion"/>
  </si>
  <si>
    <t>[ Trench ]</t>
    <phoneticPr fontId="4" type="noConversion"/>
  </si>
  <si>
    <t>Lean 체적</t>
    <phoneticPr fontId="4" type="noConversion"/>
  </si>
  <si>
    <t>*Trench Wall : Wall 패밀리에서 산출, 
  Trench 바닥 : Floor 패밀리에서 산출</t>
    <phoneticPr fontId="4" type="noConversion"/>
  </si>
  <si>
    <t>[Trench/Pit 바닥]</t>
    <phoneticPr fontId="4" type="noConversion"/>
  </si>
  <si>
    <t>Pit/Trench 바닥 옆면 Form 산출 X</t>
    <phoneticPr fontId="4" type="noConversion"/>
  </si>
  <si>
    <t>*Form물량: Pit,Trench Wall에서 산출</t>
    <phoneticPr fontId="4" type="noConversion"/>
  </si>
  <si>
    <t>UG Protection (바닥)
'Pit/Trench 바닥 옆면 Protection 산출 X</t>
    <phoneticPr fontId="4" type="noConversion"/>
  </si>
  <si>
    <t>피트/트렌치 내측 바닥면 마감 면적</t>
    <phoneticPr fontId="4" type="noConversion"/>
  </si>
  <si>
    <t>SF-Q2B</t>
    <phoneticPr fontId="4" type="noConversion"/>
  </si>
  <si>
    <t>[ 장비패드 ]</t>
    <phoneticPr fontId="4" type="noConversion"/>
  </si>
  <si>
    <t>Lean 두께</t>
    <phoneticPr fontId="4" type="noConversion"/>
  </si>
  <si>
    <t>C1</t>
    <phoneticPr fontId="4" type="noConversion"/>
  </si>
  <si>
    <t>Base 두께</t>
    <phoneticPr fontId="4" type="noConversion"/>
  </si>
  <si>
    <t>C2</t>
    <phoneticPr fontId="4" type="noConversion"/>
  </si>
  <si>
    <t>SubBase두께</t>
    <phoneticPr fontId="4" type="noConversion"/>
  </si>
  <si>
    <t>C3</t>
    <phoneticPr fontId="4" type="noConversion"/>
  </si>
  <si>
    <t>C4</t>
    <phoneticPr fontId="4" type="noConversion"/>
  </si>
  <si>
    <t>VCF 토량환산계수</t>
    <phoneticPr fontId="4" type="noConversion"/>
  </si>
  <si>
    <t>VCF</t>
    <phoneticPr fontId="4" type="noConversion"/>
  </si>
  <si>
    <t>D1</t>
    <phoneticPr fontId="4" type="noConversion"/>
  </si>
  <si>
    <t>터파기 여유폭</t>
    <phoneticPr fontId="4" type="noConversion"/>
  </si>
  <si>
    <t>D2</t>
    <phoneticPr fontId="4" type="noConversion"/>
  </si>
  <si>
    <t>지하수위</t>
    <phoneticPr fontId="4" type="noConversion"/>
  </si>
  <si>
    <t>GWL</t>
    <phoneticPr fontId="4" type="noConversion"/>
  </si>
  <si>
    <t>FL - GL gap(Level Difference)</t>
    <phoneticPr fontId="4" type="noConversion"/>
  </si>
  <si>
    <t>LD</t>
    <phoneticPr fontId="4" type="noConversion"/>
  </si>
  <si>
    <t>G = L / H</t>
    <phoneticPr fontId="4" type="noConversion"/>
  </si>
  <si>
    <t>G</t>
    <phoneticPr fontId="4" type="noConversion"/>
  </si>
  <si>
    <t>SOG철근비</t>
    <phoneticPr fontId="4" type="noConversion"/>
  </si>
  <si>
    <t>터파기 깊이</t>
    <phoneticPr fontId="4" type="noConversion"/>
  </si>
  <si>
    <t>H</t>
    <phoneticPr fontId="4" type="noConversion"/>
  </si>
  <si>
    <t>Dynamo 자동산출 (H2+C1+C2+C3)</t>
    <phoneticPr fontId="4" type="noConversion"/>
  </si>
  <si>
    <t>SF-Q2C</t>
    <phoneticPr fontId="4" type="noConversion"/>
  </si>
  <si>
    <t>Trench/Pit 폭</t>
    <phoneticPr fontId="4" type="noConversion"/>
  </si>
  <si>
    <t>W</t>
    <phoneticPr fontId="4" type="noConversion"/>
  </si>
  <si>
    <t>* W : Trench/Pit 벽체 두께 포함한 폭</t>
    <phoneticPr fontId="4" type="noConversion"/>
  </si>
  <si>
    <t>Trench/Pit 길이</t>
    <phoneticPr fontId="4" type="noConversion"/>
  </si>
  <si>
    <t>* L : Trench/Pit 벽체 두께 포함한 길이</t>
    <phoneticPr fontId="4" type="noConversion"/>
  </si>
  <si>
    <t>Trench/Pit 깊이 (GL이하)</t>
    <phoneticPr fontId="4" type="noConversion"/>
  </si>
  <si>
    <t>Trench/Pit 바닥슬라브 철근비</t>
    <phoneticPr fontId="4" type="noConversion"/>
  </si>
  <si>
    <t>SF-Q3</t>
    <phoneticPr fontId="4" type="noConversion"/>
  </si>
  <si>
    <t>[ Lean ]</t>
    <phoneticPr fontId="4" type="noConversion"/>
  </si>
  <si>
    <t>[ Lean, Base, SubBase ]</t>
    <phoneticPr fontId="4" type="noConversion"/>
  </si>
  <si>
    <t>Lean Concrete 물량</t>
    <phoneticPr fontId="4" type="noConversion"/>
  </si>
  <si>
    <t>*적용규칙A, 7.1 참조</t>
    <phoneticPr fontId="4" type="noConversion"/>
  </si>
  <si>
    <t>Base 물량, Sub Base 물량</t>
    <phoneticPr fontId="4" type="noConversion"/>
  </si>
  <si>
    <t>PE Sheet, Bitumen Paint</t>
    <phoneticPr fontId="4" type="noConversion"/>
  </si>
  <si>
    <t>Slab Edge 길이</t>
    <phoneticPr fontId="4" type="noConversion"/>
  </si>
  <si>
    <t>Slab Edge인 경우, Length 존재</t>
    <phoneticPr fontId="4" type="noConversion"/>
  </si>
  <si>
    <t>* Earth Work 물량은 해당 기초에서 산출</t>
    <phoneticPr fontId="4" type="noConversion"/>
  </si>
  <si>
    <t>SF-Q4</t>
    <phoneticPr fontId="4" type="noConversion"/>
  </si>
  <si>
    <t>[Wall Foundation]</t>
    <phoneticPr fontId="4" type="noConversion"/>
  </si>
  <si>
    <t>[ Wall Foundation ]</t>
    <phoneticPr fontId="4" type="noConversion"/>
  </si>
  <si>
    <t>[Wall Foundation]</t>
  </si>
  <si>
    <t>거푸집 물량, 측면보호층 (Wall Part)</t>
    <phoneticPr fontId="4" type="noConversion"/>
  </si>
  <si>
    <t>폭</t>
    <phoneticPr fontId="4" type="noConversion"/>
  </si>
  <si>
    <t>Width</t>
    <phoneticPr fontId="4" type="noConversion"/>
  </si>
  <si>
    <r>
      <t>=2*(W/1000+L/1000) * (T/1000) + 2*(W/1000</t>
    </r>
    <r>
      <rPr>
        <sz val="11"/>
        <color rgb="FFFF0000"/>
        <rFont val="현대하모니 L"/>
        <family val="1"/>
        <charset val="129"/>
      </rPr>
      <t>*</t>
    </r>
    <r>
      <rPr>
        <sz val="11"/>
        <rFont val="현대하모니 L"/>
        <family val="1"/>
        <charset val="129"/>
      </rPr>
      <t>L/1000)</t>
    </r>
    <phoneticPr fontId="4" type="noConversion"/>
  </si>
  <si>
    <t>UG Protection (바닥 + 상부 + 측면)</t>
    <phoneticPr fontId="4" type="noConversion"/>
  </si>
  <si>
    <t>Foundation Thickness</t>
    <phoneticPr fontId="4" type="noConversion"/>
  </si>
  <si>
    <t>= (L/1000) * (T/1000) * 2</t>
  </si>
  <si>
    <t>거푸집 물량, 측면보호층 (FDN Part)</t>
    <phoneticPr fontId="4" type="noConversion"/>
  </si>
  <si>
    <t>=(W/1000+2*D1)*(L/1000+2*D1)</t>
    <phoneticPr fontId="4" type="noConversion"/>
  </si>
  <si>
    <t>=(W/1000+2*D1)*(L/1000+2*D1) * C1</t>
    <phoneticPr fontId="4" type="noConversion"/>
  </si>
  <si>
    <t>기초철근비</t>
  </si>
  <si>
    <t>SF-Q5</t>
    <phoneticPr fontId="4" type="noConversion"/>
  </si>
  <si>
    <t>[독립기초]</t>
    <phoneticPr fontId="4" type="noConversion"/>
  </si>
  <si>
    <t>Load Family</t>
    <phoneticPr fontId="4" type="noConversion"/>
  </si>
  <si>
    <t>[ 독립기초 ]</t>
    <phoneticPr fontId="4" type="noConversion"/>
  </si>
  <si>
    <t>기초 폭</t>
    <phoneticPr fontId="4" type="noConversion"/>
  </si>
  <si>
    <t>=2*(W/1000 + D/1000) * (T/1000)</t>
    <phoneticPr fontId="4" type="noConversion"/>
  </si>
  <si>
    <t>기초 길이</t>
    <phoneticPr fontId="4" type="noConversion"/>
  </si>
  <si>
    <t>D</t>
    <phoneticPr fontId="4" type="noConversion"/>
  </si>
  <si>
    <r>
      <t>=2*(W/1000 + D/1000) * (T/1000) + 2*(W/1000</t>
    </r>
    <r>
      <rPr>
        <sz val="11"/>
        <color rgb="FFFF0000"/>
        <rFont val="현대하모니 L"/>
        <family val="1"/>
        <charset val="129"/>
      </rPr>
      <t>*</t>
    </r>
    <r>
      <rPr>
        <sz val="11"/>
        <rFont val="현대하모니 L"/>
        <family val="1"/>
        <charset val="129"/>
      </rPr>
      <t>D/1000)</t>
    </r>
    <phoneticPr fontId="4" type="noConversion"/>
  </si>
  <si>
    <t>Protection : 옆면 + 윗면 + 밑면</t>
    <phoneticPr fontId="4" type="noConversion"/>
  </si>
  <si>
    <t>기초 두께</t>
    <phoneticPr fontId="4" type="noConversion"/>
  </si>
  <si>
    <t>=(W/1000+2*D1)*(D/1000+2*D1)</t>
    <phoneticPr fontId="4" type="noConversion"/>
  </si>
  <si>
    <t>=(W/1000+2*D1)*(D/1000+2*D1) * C1</t>
    <phoneticPr fontId="4" type="noConversion"/>
  </si>
  <si>
    <t>Pedestal폭1</t>
  </si>
  <si>
    <t>PC</t>
  </si>
  <si>
    <t>Pedestal폭2</t>
  </si>
  <si>
    <t>PD</t>
  </si>
  <si>
    <t>SF-Q6</t>
    <phoneticPr fontId="4" type="noConversion"/>
  </si>
  <si>
    <t>[Pile]</t>
    <phoneticPr fontId="4" type="noConversion"/>
  </si>
  <si>
    <t xml:space="preserve">Load Family </t>
    <phoneticPr fontId="4" type="noConversion"/>
  </si>
  <si>
    <t>=L</t>
    <phoneticPr fontId="4" type="noConversion"/>
  </si>
  <si>
    <t>Pile 길이</t>
    <phoneticPr fontId="4" type="noConversion"/>
  </si>
  <si>
    <t>파일 길이</t>
    <phoneticPr fontId="4" type="noConversion"/>
  </si>
  <si>
    <t>SP-F</t>
    <phoneticPr fontId="4" type="noConversion"/>
  </si>
  <si>
    <t>Depth</t>
    <phoneticPr fontId="4" type="noConversion"/>
  </si>
  <si>
    <t>[ Pile ]</t>
    <phoneticPr fontId="4" type="noConversion"/>
  </si>
  <si>
    <t>=Q</t>
    <phoneticPr fontId="4" type="noConversion"/>
  </si>
  <si>
    <t>Pile 개수</t>
    <phoneticPr fontId="4" type="noConversion"/>
  </si>
  <si>
    <t>5.St Col</t>
    <phoneticPr fontId="4" type="noConversion"/>
  </si>
  <si>
    <t>SC-Q1</t>
    <phoneticPr fontId="4" type="noConversion"/>
  </si>
  <si>
    <t>[Concrete Column]-AG</t>
    <phoneticPr fontId="4" type="noConversion"/>
  </si>
  <si>
    <t>[ Concrete Column ]</t>
    <phoneticPr fontId="4" type="noConversion"/>
  </si>
  <si>
    <t>[Concret Column]</t>
    <phoneticPr fontId="4" type="noConversion"/>
  </si>
  <si>
    <t>기둥 Concrete 물량</t>
    <phoneticPr fontId="4" type="noConversion"/>
  </si>
  <si>
    <t>*적용규칙B - 형상결합 우선순위 참조</t>
    <phoneticPr fontId="4" type="noConversion"/>
  </si>
  <si>
    <t>※ Revit 자동산출 V : 슬라브두께 포함 체적 
                            (적용규칙B - 형상결합 우선순위)</t>
    <phoneticPr fontId="4" type="noConversion"/>
  </si>
  <si>
    <t>기둥단면 가로 (X)</t>
    <phoneticPr fontId="4" type="noConversion"/>
  </si>
  <si>
    <t>*적용규칙A, 8.5 참조</t>
    <phoneticPr fontId="4" type="noConversion"/>
  </si>
  <si>
    <t>※ Revit 자동산출 H : 슬라브두께 포함 높이</t>
    <phoneticPr fontId="4" type="noConversion"/>
  </si>
  <si>
    <r>
      <t>= 2*( (W/1000)+(D/1000) ) *</t>
    </r>
    <r>
      <rPr>
        <sz val="11"/>
        <color rgb="FFFF0000"/>
        <rFont val="현대하모니 L"/>
        <family val="1"/>
        <charset val="129"/>
      </rPr>
      <t xml:space="preserve"> (H/1000)</t>
    </r>
    <phoneticPr fontId="4" type="noConversion"/>
  </si>
  <si>
    <t>거푸집 물량, Paint</t>
    <phoneticPr fontId="4" type="noConversion"/>
  </si>
  <si>
    <t>기둥단면 세로 (Y)</t>
    <phoneticPr fontId="4" type="noConversion"/>
  </si>
  <si>
    <t>Depth</t>
  </si>
  <si>
    <t>높이</t>
    <phoneticPr fontId="4" type="noConversion"/>
  </si>
  <si>
    <t>*슬라브 두께를 포함한 기둥높이</t>
    <phoneticPr fontId="4" type="noConversion"/>
  </si>
  <si>
    <t>GroutThk</t>
    <phoneticPr fontId="4" type="noConversion"/>
  </si>
  <si>
    <t>GT</t>
    <phoneticPr fontId="4" type="noConversion"/>
  </si>
  <si>
    <t>SC-Q1A</t>
    <phoneticPr fontId="4" type="noConversion"/>
  </si>
  <si>
    <t>[Concrete Column]-UG</t>
    <phoneticPr fontId="4" type="noConversion"/>
  </si>
  <si>
    <r>
      <t xml:space="preserve">거푸집 물량, </t>
    </r>
    <r>
      <rPr>
        <sz val="11"/>
        <color rgb="FFFF0000"/>
        <rFont val="현대하모니 L"/>
        <family val="1"/>
        <charset val="129"/>
      </rPr>
      <t>UG Protection</t>
    </r>
    <phoneticPr fontId="4" type="noConversion"/>
  </si>
  <si>
    <t>= (W/1000) * (D/1000) * GT</t>
    <phoneticPr fontId="4" type="noConversion"/>
  </si>
  <si>
    <t>Pedestal Grout 물량
(별도 모델링시는 제외)</t>
    <phoneticPr fontId="4" type="noConversion"/>
  </si>
  <si>
    <t>= 2*( (W/1000)+(D/1000) )</t>
    <phoneticPr fontId="4" type="noConversion"/>
  </si>
  <si>
    <t>Separation Joint</t>
    <phoneticPr fontId="4" type="noConversion"/>
  </si>
  <si>
    <t>그라우트 체적</t>
    <phoneticPr fontId="4" type="noConversion"/>
  </si>
  <si>
    <t>GV</t>
    <phoneticPr fontId="4" type="noConversion"/>
  </si>
  <si>
    <t>Grout Volume</t>
    <phoneticPr fontId="4" type="noConversion"/>
  </si>
  <si>
    <t>철근비</t>
  </si>
  <si>
    <t>*G = L / H
ex) 45도 터파기 : G=1, 90도 터파기 : G=0</t>
    <phoneticPr fontId="4" type="noConversion"/>
  </si>
  <si>
    <t>GL에서 TG바닥깊이</t>
  </si>
  <si>
    <t>H2</t>
  </si>
  <si>
    <t>SC-Q2</t>
    <phoneticPr fontId="4" type="noConversion"/>
  </si>
  <si>
    <t>[Steel Column]</t>
    <phoneticPr fontId="4" type="noConversion"/>
  </si>
  <si>
    <t xml:space="preserve"> [ Steel Column ]</t>
    <phoneticPr fontId="4" type="noConversion"/>
  </si>
  <si>
    <t>= (H/1000) * W</t>
  </si>
  <si>
    <t>철골 물량</t>
    <phoneticPr fontId="4" type="noConversion"/>
  </si>
  <si>
    <t>철골단위중량</t>
    <phoneticPr fontId="4" type="noConversion"/>
  </si>
  <si>
    <t>Nominal Weight</t>
    <phoneticPr fontId="4" type="noConversion"/>
  </si>
  <si>
    <t>kgf/m</t>
    <phoneticPr fontId="4" type="noConversion"/>
  </si>
  <si>
    <t>철골Family에 Shape에 따라 수동입력된 값</t>
    <phoneticPr fontId="4" type="noConversion"/>
  </si>
  <si>
    <t>= P * (H/1000)</t>
  </si>
  <si>
    <t>철골 도장 물량</t>
    <phoneticPr fontId="4" type="noConversion"/>
  </si>
  <si>
    <t>철골둘레</t>
    <phoneticPr fontId="4" type="noConversion"/>
  </si>
  <si>
    <t>m2/m</t>
    <phoneticPr fontId="4" type="noConversion"/>
  </si>
  <si>
    <t>Revit자동산출 Cut Length (X), Length 적용</t>
    <phoneticPr fontId="4" type="noConversion"/>
  </si>
  <si>
    <t>철골제작할증</t>
    <phoneticPr fontId="4" type="noConversion"/>
  </si>
  <si>
    <t>SE</t>
    <phoneticPr fontId="4" type="noConversion"/>
  </si>
  <si>
    <t>철골페인트할증</t>
    <phoneticPr fontId="4" type="noConversion"/>
  </si>
  <si>
    <t>PE</t>
    <phoneticPr fontId="4" type="noConversion"/>
  </si>
  <si>
    <t>6.St Framing</t>
    <phoneticPr fontId="4" type="noConversion"/>
  </si>
  <si>
    <t>SB-Q1</t>
    <phoneticPr fontId="4" type="noConversion"/>
  </si>
  <si>
    <t>[Concrete Beam] - AG</t>
    <phoneticPr fontId="4" type="noConversion"/>
  </si>
  <si>
    <t xml:space="preserve"> [ Concrete Beam ] - AG</t>
    <phoneticPr fontId="4" type="noConversion"/>
  </si>
  <si>
    <t>[Concret Beam] - AG</t>
    <phoneticPr fontId="4" type="noConversion"/>
  </si>
  <si>
    <t>= V</t>
    <phoneticPr fontId="4" type="noConversion"/>
  </si>
  <si>
    <t>보 Concrete 물량</t>
    <phoneticPr fontId="4" type="noConversion"/>
  </si>
  <si>
    <t>※ Revit 자동산출 V : 슬라브두께 포함 체적 
                             (적용규칙B - 형상결합 우선순위)</t>
    <phoneticPr fontId="4" type="noConversion"/>
  </si>
  <si>
    <r>
      <t>= V*</t>
    </r>
    <r>
      <rPr>
        <sz val="11"/>
        <color theme="1"/>
        <rFont val="Arial Narrow"/>
        <family val="2"/>
      </rPr>
      <t>RE</t>
    </r>
    <phoneticPr fontId="4" type="noConversion"/>
  </si>
  <si>
    <t>보 폭</t>
    <phoneticPr fontId="4" type="noConversion"/>
  </si>
  <si>
    <t>SP-P</t>
    <phoneticPr fontId="4" type="noConversion"/>
  </si>
  <si>
    <t>※ 거푸집 = 슬라브두께 포함한 D로 적용 (여유반영)</t>
    <phoneticPr fontId="4" type="noConversion"/>
  </si>
  <si>
    <t>= 2*(L/1000)*(D/1000) + (W/1000)*(L/1000)</t>
    <phoneticPr fontId="4" type="noConversion"/>
  </si>
  <si>
    <t>보 높이</t>
    <phoneticPr fontId="4" type="noConversion"/>
  </si>
  <si>
    <t>Height</t>
    <phoneticPr fontId="4" type="noConversion"/>
  </si>
  <si>
    <t>Revit자동산출 (슬라브두께 포함 보높이)</t>
    <phoneticPr fontId="4" type="noConversion"/>
  </si>
  <si>
    <t>SB-Q1A</t>
    <phoneticPr fontId="4" type="noConversion"/>
  </si>
  <si>
    <t>[Concrete Beam] - UG</t>
    <phoneticPr fontId="4" type="noConversion"/>
  </si>
  <si>
    <t xml:space="preserve"> [ Concrete Beam ] - UG</t>
    <phoneticPr fontId="4" type="noConversion"/>
  </si>
  <si>
    <t>[Concret Beam] -UG</t>
    <phoneticPr fontId="4" type="noConversion"/>
  </si>
  <si>
    <t>= 2 * (L/1000) * (D/1000)</t>
    <phoneticPr fontId="4" type="noConversion"/>
  </si>
  <si>
    <r>
      <t>= 2 * (L/1000) * (</t>
    </r>
    <r>
      <rPr>
        <sz val="11"/>
        <color rgb="FFFF0000"/>
        <rFont val="현대하모니 L"/>
        <family val="1"/>
        <charset val="129"/>
      </rPr>
      <t>H2</t>
    </r>
    <r>
      <rPr>
        <sz val="11"/>
        <rFont val="현대하모니 L"/>
        <family val="1"/>
        <charset val="129"/>
      </rPr>
      <t>/1000) + (W/1000) * (L/1000)</t>
    </r>
    <phoneticPr fontId="4" type="noConversion"/>
  </si>
  <si>
    <t>GL하부 보 양측 측면 면적 + 바닥</t>
    <phoneticPr fontId="4" type="noConversion"/>
  </si>
  <si>
    <r>
      <t>= ( (W/1000) + 2*</t>
    </r>
    <r>
      <rPr>
        <sz val="11"/>
        <color rgb="FF0000FF"/>
        <rFont val="현대하모니 L"/>
        <family val="1"/>
        <charset val="129"/>
      </rPr>
      <t>D1</t>
    </r>
    <r>
      <rPr>
        <sz val="11"/>
        <color theme="1"/>
        <rFont val="현대하모니 L"/>
        <family val="1"/>
        <charset val="129"/>
      </rPr>
      <t xml:space="preserve"> ) * (L/1000)</t>
    </r>
    <phoneticPr fontId="4" type="noConversion"/>
  </si>
  <si>
    <r>
      <t>= ( (W/1000) + 2*</t>
    </r>
    <r>
      <rPr>
        <sz val="11"/>
        <color rgb="FF0000FF"/>
        <rFont val="현대하모니 L"/>
        <family val="1"/>
        <charset val="129"/>
      </rPr>
      <t>D1</t>
    </r>
    <r>
      <rPr>
        <sz val="11"/>
        <color theme="1"/>
        <rFont val="현대하모니 L"/>
        <family val="1"/>
        <charset val="129"/>
      </rPr>
      <t xml:space="preserve"> ) * (L/1000) * </t>
    </r>
    <r>
      <rPr>
        <sz val="11"/>
        <color rgb="FF0000FF"/>
        <rFont val="현대하모니 L"/>
        <family val="1"/>
        <charset val="129"/>
      </rPr>
      <t>C1</t>
    </r>
    <phoneticPr fontId="4" type="noConversion"/>
  </si>
  <si>
    <t>GL에서 TG바닥깊이</t>
    <phoneticPr fontId="4" type="noConversion"/>
  </si>
  <si>
    <t>SB-Q2</t>
    <phoneticPr fontId="4" type="noConversion"/>
  </si>
  <si>
    <t>[Steel Beam]</t>
    <phoneticPr fontId="4" type="noConversion"/>
  </si>
  <si>
    <t>Load Family - Steel</t>
    <phoneticPr fontId="4" type="noConversion"/>
  </si>
  <si>
    <t>= (L/1000) * W</t>
  </si>
  <si>
    <t xml:space="preserve"> [ Steel Beam ]</t>
    <phoneticPr fontId="4" type="noConversion"/>
  </si>
  <si>
    <t>= P * (L/1000)</t>
  </si>
  <si>
    <t>보 길이</t>
    <phoneticPr fontId="4" type="noConversion"/>
  </si>
  <si>
    <t>페인트할증</t>
    <phoneticPr fontId="4" type="noConversion"/>
  </si>
  <si>
    <t>CE-Q1</t>
    <phoneticPr fontId="4" type="noConversion"/>
  </si>
  <si>
    <t>[ 천장 일반 산출 ]</t>
    <phoneticPr fontId="4" type="noConversion"/>
  </si>
  <si>
    <t>System Family</t>
    <phoneticPr fontId="4" type="noConversion"/>
  </si>
  <si>
    <t>* Ceiling 마감 면적은 Room 패밀리에서 산출</t>
    <phoneticPr fontId="4" type="noConversion"/>
  </si>
  <si>
    <t>DR-Q1</t>
    <phoneticPr fontId="4" type="noConversion"/>
  </si>
  <si>
    <t>[ 도어 일반 산출 ]</t>
    <phoneticPr fontId="4" type="noConversion"/>
  </si>
  <si>
    <t>Door 개수</t>
    <phoneticPr fontId="4" type="noConversion"/>
  </si>
  <si>
    <t>WD-Q1</t>
    <phoneticPr fontId="4" type="noConversion"/>
  </si>
  <si>
    <t>[ 윈도우 일반 산출 ]</t>
    <phoneticPr fontId="4" type="noConversion"/>
  </si>
  <si>
    <t>Window 개수</t>
    <phoneticPr fontId="4" type="noConversion"/>
  </si>
  <si>
    <t>WD-Q2</t>
    <phoneticPr fontId="4" type="noConversion"/>
  </si>
  <si>
    <t>[ 스카이라이트 일반 산출 ]</t>
    <phoneticPr fontId="4" type="noConversion"/>
  </si>
  <si>
    <t>= (H/1000) * (W/1000)</t>
  </si>
  <si>
    <t>Skylight 면적</t>
    <phoneticPr fontId="4" type="noConversion"/>
  </si>
  <si>
    <t>Window 높이</t>
    <phoneticPr fontId="4" type="noConversion"/>
  </si>
  <si>
    <t>Skylight</t>
    <phoneticPr fontId="4" type="noConversion"/>
  </si>
  <si>
    <t>Window 폭</t>
    <phoneticPr fontId="4" type="noConversion"/>
  </si>
  <si>
    <t>SR-Q1</t>
    <phoneticPr fontId="4" type="noConversion"/>
  </si>
  <si>
    <t>[Concrete Stair]</t>
    <phoneticPr fontId="4" type="noConversion"/>
  </si>
  <si>
    <t>Cast-In-Place Stair / Concrete Stair</t>
    <phoneticPr fontId="4" type="noConversion"/>
  </si>
  <si>
    <t>=[(R*T*QR)*W+(A+S+C)*T1*W]*Q</t>
    <phoneticPr fontId="4" type="noConversion"/>
  </si>
  <si>
    <t>Concrete 물량</t>
    <phoneticPr fontId="4" type="noConversion"/>
  </si>
  <si>
    <t>Riser 개수</t>
    <phoneticPr fontId="4" type="noConversion"/>
  </si>
  <si>
    <t>QR</t>
    <phoneticPr fontId="4" type="noConversion"/>
  </si>
  <si>
    <t>Actual Number of Risers</t>
    <phoneticPr fontId="4" type="noConversion"/>
  </si>
  <si>
    <t>EA</t>
    <phoneticPr fontId="4" type="noConversion"/>
  </si>
  <si>
    <t>=[(R*T*QR)*W+(A+S+C)*T1*W]*RE*Q</t>
    <phoneticPr fontId="4" type="noConversion"/>
  </si>
  <si>
    <t>Riser 높이</t>
    <phoneticPr fontId="4" type="noConversion"/>
  </si>
  <si>
    <t>R</t>
    <phoneticPr fontId="4" type="noConversion"/>
  </si>
  <si>
    <t>Actual Riser Height</t>
    <phoneticPr fontId="4" type="noConversion"/>
  </si>
  <si>
    <t>=[(A+S+C)*W+R*W*QR]*Q</t>
    <phoneticPr fontId="4" type="noConversion"/>
  </si>
  <si>
    <t>Tread 깊이</t>
    <phoneticPr fontId="4" type="noConversion"/>
  </si>
  <si>
    <t>Actual Tread Depth</t>
    <phoneticPr fontId="4" type="noConversion"/>
  </si>
  <si>
    <t>=[(A+C)*W+(T+R)*QR*W]*Q</t>
    <phoneticPr fontId="4" type="noConversion"/>
  </si>
  <si>
    <t>마감 물량</t>
    <phoneticPr fontId="4" type="noConversion"/>
  </si>
  <si>
    <t>수식 출처 확인 ↑</t>
    <phoneticPr fontId="4" type="noConversion"/>
  </si>
  <si>
    <t>* 참고 : ABOQ</t>
    <phoneticPr fontId="4" type="noConversion"/>
  </si>
  <si>
    <t>Landing Slab 길이</t>
    <phoneticPr fontId="4" type="noConversion"/>
  </si>
  <si>
    <t>※ Concrete = [(A+C)*THK + S*(THK+0.17)] * W</t>
    <phoneticPr fontId="4" type="noConversion"/>
  </si>
  <si>
    <t>Run 길이</t>
    <phoneticPr fontId="4" type="noConversion"/>
  </si>
  <si>
    <t>B</t>
    <phoneticPr fontId="4" type="noConversion"/>
  </si>
  <si>
    <t>* S=√(B^2+H^2)</t>
    <phoneticPr fontId="4" type="noConversion"/>
  </si>
  <si>
    <t>C</t>
    <phoneticPr fontId="4" type="noConversion"/>
  </si>
  <si>
    <t>※ Form = (A + C + S + H) * W</t>
    <phoneticPr fontId="4" type="noConversion"/>
  </si>
  <si>
    <t>계단높이</t>
    <phoneticPr fontId="4" type="noConversion"/>
  </si>
  <si>
    <t>계단폭</t>
    <phoneticPr fontId="4" type="noConversion"/>
  </si>
  <si>
    <t>Landing Slab두께</t>
    <phoneticPr fontId="4" type="noConversion"/>
  </si>
  <si>
    <t>T1</t>
    <phoneticPr fontId="4" type="noConversion"/>
  </si>
  <si>
    <t>경사길이</t>
    <phoneticPr fontId="4" type="noConversion"/>
  </si>
  <si>
    <t>S</t>
    <phoneticPr fontId="4" type="noConversion"/>
  </si>
  <si>
    <t>엑셀상에서 자동계산</t>
    <phoneticPr fontId="4" type="noConversion"/>
  </si>
  <si>
    <t>Form</t>
    <phoneticPr fontId="4" type="noConversion"/>
  </si>
  <si>
    <t>(A+S+C+H)*W</t>
    <phoneticPr fontId="4" type="noConversion"/>
  </si>
  <si>
    <t>SR-Q2</t>
    <phoneticPr fontId="4" type="noConversion"/>
  </si>
  <si>
    <t>[Steel Stair]</t>
    <phoneticPr fontId="4" type="noConversion"/>
  </si>
  <si>
    <t>수동 산출</t>
    <phoneticPr fontId="4" type="noConversion"/>
  </si>
  <si>
    <t>= S</t>
    <phoneticPr fontId="4" type="noConversion"/>
  </si>
  <si>
    <t>RL-Q1</t>
    <phoneticPr fontId="4" type="noConversion"/>
  </si>
  <si>
    <t>[Handrail]</t>
    <phoneticPr fontId="4" type="noConversion"/>
  </si>
  <si>
    <t>Handrail 길이</t>
    <phoneticPr fontId="4" type="noConversion"/>
  </si>
  <si>
    <t>GM-Q1A</t>
    <phoneticPr fontId="4" type="noConversion"/>
  </si>
  <si>
    <t>[Caged Ladder]</t>
    <phoneticPr fontId="4" type="noConversion"/>
  </si>
  <si>
    <t>Load Family - Ladder</t>
    <phoneticPr fontId="4" type="noConversion"/>
  </si>
  <si>
    <t>Ladder 길이</t>
    <phoneticPr fontId="4" type="noConversion"/>
  </si>
  <si>
    <t>FP</t>
    <phoneticPr fontId="4" type="noConversion"/>
  </si>
  <si>
    <t>Ladder_Length</t>
    <phoneticPr fontId="4" type="noConversion"/>
  </si>
  <si>
    <t>pad 가로</t>
    <phoneticPr fontId="4" type="noConversion"/>
  </si>
  <si>
    <t>PW</t>
    <phoneticPr fontId="4" type="noConversion"/>
  </si>
  <si>
    <t>pad 세로</t>
    <phoneticPr fontId="4" type="noConversion"/>
  </si>
  <si>
    <t>PL</t>
    <phoneticPr fontId="4" type="noConversion"/>
  </si>
  <si>
    <t>pad 두께</t>
    <phoneticPr fontId="4" type="noConversion"/>
  </si>
  <si>
    <t>PT</t>
    <phoneticPr fontId="4" type="noConversion"/>
  </si>
  <si>
    <t>GM-Q1B</t>
    <phoneticPr fontId="4" type="noConversion"/>
  </si>
  <si>
    <t>[Non-Caged Ladder]</t>
    <phoneticPr fontId="4" type="noConversion"/>
  </si>
  <si>
    <t>Id_total height</t>
    <phoneticPr fontId="4" type="noConversion"/>
  </si>
  <si>
    <t>GM-Q2</t>
    <phoneticPr fontId="4" type="noConversion"/>
  </si>
  <si>
    <t>[Downspout &amp; Splash Block]</t>
    <phoneticPr fontId="4" type="noConversion"/>
  </si>
  <si>
    <t>Load Family - Downspout</t>
    <phoneticPr fontId="4" type="noConversion"/>
  </si>
  <si>
    <t>=L/1000</t>
    <phoneticPr fontId="4" type="noConversion"/>
  </si>
  <si>
    <t>Downspout 길이</t>
    <phoneticPr fontId="4" type="noConversion"/>
  </si>
  <si>
    <t>Rainwater Downpipe Height</t>
    <phoneticPr fontId="4" type="noConversion"/>
  </si>
  <si>
    <t>= Q</t>
    <phoneticPr fontId="4" type="noConversion"/>
  </si>
  <si>
    <t>Splash Block</t>
    <phoneticPr fontId="4" type="noConversion"/>
  </si>
  <si>
    <t>GM-Q3</t>
    <phoneticPr fontId="4" type="noConversion"/>
  </si>
  <si>
    <t>[Grouting]</t>
    <phoneticPr fontId="4" type="noConversion"/>
  </si>
  <si>
    <t>Load Family - Grouting</t>
    <phoneticPr fontId="4" type="noConversion"/>
  </si>
  <si>
    <t>Grout 물량</t>
    <phoneticPr fontId="4" type="noConversion"/>
  </si>
  <si>
    <t>GM-Q4</t>
    <phoneticPr fontId="4" type="noConversion"/>
  </si>
  <si>
    <t>[MISC : EA base]</t>
    <phoneticPr fontId="4" type="noConversion"/>
  </si>
  <si>
    <t>[플랜트건축팀 Family 구성도]- For 협력사</t>
    <phoneticPr fontId="4" type="noConversion"/>
  </si>
  <si>
    <t>Project Use</t>
    <phoneticPr fontId="4" type="noConversion"/>
  </si>
  <si>
    <t>Room : Number  /  Room : Name</t>
    <phoneticPr fontId="4" type="noConversion"/>
  </si>
  <si>
    <t>H_FL_AR_S17_RC Slab</t>
  </si>
  <si>
    <t>H_FL_AR_S17_RC Slab_T150</t>
    <phoneticPr fontId="4" type="noConversion"/>
  </si>
  <si>
    <t>H_FL_AR_S17_RC Slab_S Trowel_T150</t>
    <phoneticPr fontId="4" type="noConversion"/>
  </si>
  <si>
    <t>H_FL_AR_S17_Roof RC Slab</t>
  </si>
  <si>
    <t>H_FL_AR_S17_Roof RC Slab_T150</t>
    <phoneticPr fontId="4" type="noConversion"/>
  </si>
  <si>
    <t>H_FL_AR_S17_STG Top Slab_T2000</t>
    <phoneticPr fontId="4" type="noConversion"/>
  </si>
  <si>
    <r>
      <rPr>
        <b/>
        <sz val="11"/>
        <color rgb="FF0000FF"/>
        <rFont val="Segoe UI Symbol"/>
        <family val="3"/>
      </rPr>
      <t>▶</t>
    </r>
    <r>
      <rPr>
        <b/>
        <sz val="11"/>
        <color rgb="FF0000FF"/>
        <rFont val="Arial Narrow"/>
        <family val="2"/>
      </rPr>
      <t xml:space="preserve"> Concrete Deck Slab</t>
    </r>
    <phoneticPr fontId="4" type="noConversion"/>
  </si>
  <si>
    <t>H_FL_AR_S17_RC Deck Slab_T200</t>
    <phoneticPr fontId="4" type="noConversion"/>
  </si>
  <si>
    <t>H_FL_AR_S17_RC Deck Slab_S Trowel_T200</t>
    <phoneticPr fontId="4" type="noConversion"/>
  </si>
  <si>
    <t>H_FL_AR_S17_RC Deck Slab_S Trowel_T200_Mez_2DS1</t>
    <phoneticPr fontId="4" type="noConversion"/>
  </si>
  <si>
    <t>TVEP</t>
    <phoneticPr fontId="4" type="noConversion"/>
  </si>
  <si>
    <t>H_RF_AR_S17_Roof RC Deck Slab_T200</t>
    <phoneticPr fontId="4" type="noConversion"/>
  </si>
  <si>
    <t>H_RF_AR_S17_Roof RC Deck Slab_T200_Slope</t>
    <phoneticPr fontId="4" type="noConversion"/>
  </si>
  <si>
    <t>H_FL_AR_S05_Grating_T32</t>
    <phoneticPr fontId="4" type="noConversion"/>
  </si>
  <si>
    <t>H_FL_AR_S06_Removable Grating_T32</t>
    <phoneticPr fontId="4" type="noConversion"/>
  </si>
  <si>
    <t>H_FL_AR_S07_CHK PL_T6</t>
    <phoneticPr fontId="4" type="noConversion"/>
  </si>
  <si>
    <r>
      <rPr>
        <b/>
        <sz val="11"/>
        <rFont val="a"/>
        <family val="3"/>
        <charset val="129"/>
      </rPr>
      <t>□</t>
    </r>
    <r>
      <rPr>
        <b/>
        <sz val="11"/>
        <rFont val="Arial Narrow"/>
        <family val="2"/>
      </rPr>
      <t xml:space="preserve"> Finish</t>
    </r>
    <phoneticPr fontId="57" type="noConversion"/>
  </si>
  <si>
    <t>H_FL_AR_B07_Ceramic Tile_150x150xT6</t>
    <phoneticPr fontId="4" type="noConversion"/>
  </si>
  <si>
    <t>H_FL_AR_B07_Ceramic Tile_L Waterproof</t>
  </si>
  <si>
    <t>H_FL_AR_B07_Ceramic Tile_L Waterproof_150x150xT6</t>
    <phoneticPr fontId="4" type="noConversion"/>
  </si>
  <si>
    <t>H_FL_AR_B07_Ceramic Tile_Memb_150x150xT6</t>
    <phoneticPr fontId="4" type="noConversion"/>
  </si>
  <si>
    <t>H_FL_AR_B07_Acid R Tile_150x150xT6</t>
    <phoneticPr fontId="4" type="noConversion"/>
  </si>
  <si>
    <t>H_FL_AR_B07_Acid R Tile_L Waterproof_150x150xT6</t>
    <phoneticPr fontId="4" type="noConversion"/>
  </si>
  <si>
    <t>H_FL_AR_B07_Vinyl Tile_300x300xT3</t>
    <phoneticPr fontId="4" type="noConversion"/>
  </si>
  <si>
    <t>H_FL_AR_B07_Vinyl Tile_Screed_300x300xT3</t>
    <phoneticPr fontId="4" type="noConversion"/>
  </si>
  <si>
    <t>H_FL_AR_B07_Anti Static Vinyl Tile_300x300xT3</t>
    <phoneticPr fontId="4" type="noConversion"/>
  </si>
  <si>
    <t>H_FL_AR_B07_Granite Tile_150x150xT12</t>
    <phoneticPr fontId="4" type="noConversion"/>
  </si>
  <si>
    <t>H_FL_AR_B07_Marble Tile_150x150xT12</t>
    <phoneticPr fontId="4" type="noConversion"/>
  </si>
  <si>
    <t>H_FL_AR_B07_Stone Tile_150x150xT12</t>
    <phoneticPr fontId="4" type="noConversion"/>
  </si>
  <si>
    <t>H_FL_AR_B07_Porcelain Tile_150x150xT9</t>
    <phoneticPr fontId="4" type="noConversion"/>
  </si>
  <si>
    <t>H_FL_AR_B07_Carpet Tile_150x150xT9</t>
    <phoneticPr fontId="4" type="noConversion"/>
  </si>
  <si>
    <t>H_FL_AR_B07_Carpet_900x600xT6</t>
    <phoneticPr fontId="4" type="noConversion"/>
  </si>
  <si>
    <t>H_FL_AR_B07_Matwell_900x600xT6</t>
    <phoneticPr fontId="4" type="noConversion"/>
  </si>
  <si>
    <t>H_FL_AR_B07_Entrance Floor Mats and Frame_900x600xT6</t>
    <phoneticPr fontId="4" type="noConversion"/>
  </si>
  <si>
    <t>H_FL_AR_B10_Raised Floor_600x600</t>
  </si>
  <si>
    <t>H_FL_AR_B10_Raised Floor_600x600xH1000</t>
    <phoneticPr fontId="4" type="noConversion"/>
  </si>
  <si>
    <t>H_FL_AR_B07_Ground Insulation_T50</t>
    <phoneticPr fontId="4" type="noConversion"/>
  </si>
  <si>
    <r>
      <rPr>
        <b/>
        <sz val="11"/>
        <color rgb="FF0000FF"/>
        <rFont val="a"/>
        <family val="3"/>
        <charset val="129"/>
      </rPr>
      <t>▶</t>
    </r>
    <r>
      <rPr>
        <b/>
        <sz val="11"/>
        <color rgb="FF0000FF"/>
        <rFont val="Arial Narrow"/>
        <family val="2"/>
      </rPr>
      <t xml:space="preserve"> Edge</t>
    </r>
    <phoneticPr fontId="4" type="noConversion"/>
  </si>
  <si>
    <t>H_SF_AR_S17_Thickened_SOG Edge_600x300</t>
    <phoneticPr fontId="4" type="noConversion"/>
  </si>
  <si>
    <t>H_RF_AR_B06_LW Conc(Slope)_XPS_Memb_T120</t>
    <phoneticPr fontId="4" type="noConversion"/>
  </si>
  <si>
    <t>H_RF_AR_B06_Mortar(Slope)_XPS_Memb</t>
  </si>
  <si>
    <t>H_RF_AR_B06_Mortar(Slope)_XPS_Memb_T120</t>
    <phoneticPr fontId="4" type="noConversion"/>
  </si>
  <si>
    <t>H_RF_AR_B06_LW Conc(Slope)_XPS_Memb_Gravel_T120</t>
    <phoneticPr fontId="4" type="noConversion"/>
  </si>
  <si>
    <t>H_RF_AR_B06_Memb_XPS_PE_Protective Conc_T120</t>
    <phoneticPr fontId="4" type="noConversion"/>
  </si>
  <si>
    <t>H_RF_AR_B06_Memb_XPS_PE_Roof Tile_T120</t>
    <phoneticPr fontId="4" type="noConversion"/>
  </si>
  <si>
    <t>H_RF_AR_B06_LW Conc(Slope)_Memb_XPS_Geot_Gravel_T120</t>
    <phoneticPr fontId="4" type="noConversion"/>
  </si>
  <si>
    <t>H_RF_AR_B06_LW Conc(Slope)_Memb_XPS_Geot_Roof Tile_T120</t>
    <phoneticPr fontId="4" type="noConversion"/>
  </si>
  <si>
    <t>H_RF_AR_B06_LW Conc(Slope)_Memb_XPS_PE_Roof Tile_T120</t>
    <phoneticPr fontId="4" type="noConversion"/>
  </si>
  <si>
    <t>H_RF_AR_B06_LW Conc(Slope)_Memb_XPS_PE_Protective Conc_T120</t>
    <phoneticPr fontId="4" type="noConversion"/>
  </si>
  <si>
    <t>H_RF_AR_B06_Memb_XPS_PE_Protective Conc(Slope)_T120</t>
    <phoneticPr fontId="4" type="noConversion"/>
  </si>
  <si>
    <t>H_RF_AR_B06_Memb_XPS_PE_LW Conc(Slope)_T120</t>
    <phoneticPr fontId="4" type="noConversion"/>
  </si>
  <si>
    <t>H_RF_AR_B05_Roof Panel Steel Mineral Wool_T200</t>
    <phoneticPr fontId="4" type="noConversion"/>
  </si>
  <si>
    <t>H_RF_AR_B05_Roof Panel Steel Glass Wool_T220</t>
    <phoneticPr fontId="4" type="noConversion"/>
  </si>
  <si>
    <t>H_RF_AR_B05_Roof Panel AL Mineral Wool_T200</t>
    <phoneticPr fontId="4" type="noConversion"/>
  </si>
  <si>
    <t>H_RF_AR_B05_Roof Panel AL Glass Wool_T200</t>
    <phoneticPr fontId="4" type="noConversion"/>
  </si>
  <si>
    <t>H_RF_AR_B05_Roof Single Sheet Steel_T0.7</t>
    <phoneticPr fontId="4" type="noConversion"/>
  </si>
  <si>
    <t>H_RF_AR_B05_Roof Single Sheet AL_T0.7</t>
    <phoneticPr fontId="4" type="noConversion"/>
  </si>
  <si>
    <t>H_RF_AR_B07_Gutter_Steel_Eave_W250xH300xT0.7</t>
    <phoneticPr fontId="4" type="noConversion"/>
  </si>
  <si>
    <t>H_RF_AR_B07_Gutter_Steel_Valley_W250xH300xT0.7</t>
    <phoneticPr fontId="4" type="noConversion"/>
  </si>
  <si>
    <t>H_RF_AR_B07_Gutter_AL_Eave_W250xH300xT0.7</t>
    <phoneticPr fontId="4" type="noConversion"/>
  </si>
  <si>
    <t>H_RF_AR_B07_Gutter_AL_Valley_W250xH300xT0.7</t>
    <phoneticPr fontId="4" type="noConversion"/>
  </si>
  <si>
    <t>Lv5</t>
    <phoneticPr fontId="4" type="noConversion"/>
  </si>
  <si>
    <t>Lv6</t>
    <phoneticPr fontId="4" type="noConversion"/>
  </si>
  <si>
    <t>H_WA_AR_B02_Ext Wall_1L Gypsum_Mineral Wool_T135</t>
    <phoneticPr fontId="4" type="noConversion"/>
  </si>
  <si>
    <t>H_WA_AR_B02_Ext Wall_1L Gypsum_Glass Wool_T135</t>
    <phoneticPr fontId="4" type="noConversion"/>
  </si>
  <si>
    <t>H_WA_AR_B02_Ext Wall_2L Gypsum_Glass Wool_T135</t>
    <phoneticPr fontId="4" type="noConversion"/>
  </si>
  <si>
    <t>H_WA_AR_B02_Ext Wall_1L Gypsum_Rigid Ins_T135</t>
    <phoneticPr fontId="4" type="noConversion"/>
  </si>
  <si>
    <t>H_WA_AR_B02_Ext Wall_1L Gypsum_T200 Block_Mineral Wool_T135</t>
    <phoneticPr fontId="4" type="noConversion"/>
  </si>
  <si>
    <t>H_WA_AR_B02_Ext Wall_1L Gypsum_T200 Block_Glass Wool_T135</t>
    <phoneticPr fontId="4" type="noConversion"/>
  </si>
  <si>
    <t>H_WA_AR_B02_Ext Wall_1L Gypsum_T200 Block_Rigid Ins_T135</t>
    <phoneticPr fontId="4" type="noConversion"/>
  </si>
  <si>
    <t>H_WA_AR_B02_Ext Wall_1L Gypsum_1B Brick_Mineral Wool_T135</t>
    <phoneticPr fontId="4" type="noConversion"/>
  </si>
  <si>
    <t>H_WA_AR_B02_Ext Wall_1L Gypsum_1B Brick_Glass Wool_T135</t>
    <phoneticPr fontId="4" type="noConversion"/>
  </si>
  <si>
    <t>H_WA_AR_B02_Ext Wall_1L Gypsum_1B Brick_Rigid Ins_T135</t>
    <phoneticPr fontId="4" type="noConversion"/>
  </si>
  <si>
    <t>H_WA_AR_B02_Ext Wall_1L Gypsum_1B Clay Brick_Mineral Wool_T135</t>
    <phoneticPr fontId="4" type="noConversion"/>
  </si>
  <si>
    <t>H_WA_AR_B02_Ext Wall_1L Gypsum_1B Clay Brick_Glass Wool_T135</t>
    <phoneticPr fontId="4" type="noConversion"/>
  </si>
  <si>
    <t>H_WA_AR_B02_Ext Wall_1L Gypsum_1B Clay Brick_Rigid Ins_T135</t>
    <phoneticPr fontId="4" type="noConversion"/>
  </si>
  <si>
    <t>H_WA_AR_B02_Ext Wall_T100 Block_T200 Block_Mineral Wool_T100</t>
    <phoneticPr fontId="4" type="noConversion"/>
  </si>
  <si>
    <t>H_WA_AR_B02_Ext Wall_T100 Block_T200 Block_Galss Wool_T100</t>
    <phoneticPr fontId="4" type="noConversion"/>
  </si>
  <si>
    <t>H_WA_AR_B02_Ext Wall_T100 Block_T200 Block_EPS_T100</t>
    <phoneticPr fontId="4" type="noConversion"/>
  </si>
  <si>
    <t>H_WA_AR_B02_Ext Wall_T100 Block_T200 Block_XPS_T100</t>
    <phoneticPr fontId="4" type="noConversion"/>
  </si>
  <si>
    <t>H_WA_AR_B02_Ext Wall_0.5B Brick_1B Brick_Mineral Wool_T100</t>
    <phoneticPr fontId="4" type="noConversion"/>
  </si>
  <si>
    <t>H_WA_AR_B02_Ext Wall_0.5B Brick_1B Brick_Glass Wool_T100</t>
    <phoneticPr fontId="4" type="noConversion"/>
  </si>
  <si>
    <t>H_WA_AR_B02_Ext Wall_0.5B Brick_1B Brick_EPS_T100</t>
    <phoneticPr fontId="4" type="noConversion"/>
  </si>
  <si>
    <t>H_WA_AR_B02_Ext Wall_0.5B Brick_1B Brick_XPS_T100</t>
    <phoneticPr fontId="4" type="noConversion"/>
  </si>
  <si>
    <t>H_WA_AR_B02_Ext Wall_0.5B Brick_1B Clay Brick_Mineral Wool_T100</t>
    <phoneticPr fontId="4" type="noConversion"/>
  </si>
  <si>
    <t>H_WA_AR_B02_Ext Wall_0.5B Brick_1B Clay Brick_Glass Wool_T100</t>
    <phoneticPr fontId="4" type="noConversion"/>
  </si>
  <si>
    <t>H_WA_AR_B02_Ext Wall_0.5B Brick_1B Clay Brick_EPS_T100</t>
    <phoneticPr fontId="4" type="noConversion"/>
  </si>
  <si>
    <t>H_WA_AR_B02_Ext Wall_0.5B Brick_1B Clay Brick_XPS_T100</t>
    <phoneticPr fontId="4" type="noConversion"/>
  </si>
  <si>
    <t>H_WA_AR_B02_Ext Wall_T100 Block_Mineral Wool_T100</t>
    <phoneticPr fontId="4" type="noConversion"/>
  </si>
  <si>
    <t>H_WA_AR_B02_Ext Wall_T100 Block_Galss Wool_T100</t>
    <phoneticPr fontId="4" type="noConversion"/>
  </si>
  <si>
    <t>H_WA_AR_B02_Ext Wall_T100 Block_EPS_T100</t>
    <phoneticPr fontId="4" type="noConversion"/>
  </si>
  <si>
    <t>H_WA_AR_B02_Ext Wall_T100 Block_XPS_T100</t>
    <phoneticPr fontId="4" type="noConversion"/>
  </si>
  <si>
    <t>H_WA_AR_B02_Ext Wall_0.5B Brick_Mineral Wool_T100</t>
    <phoneticPr fontId="4" type="noConversion"/>
  </si>
  <si>
    <t>H_WA_AR_B02_Ext Wall_0.5B Brick_Galss Wool_T100</t>
    <phoneticPr fontId="4" type="noConversion"/>
  </si>
  <si>
    <t>H_WA_AR_B02_Ext Wall_0.5B Brick_EPS_T100</t>
    <phoneticPr fontId="4" type="noConversion"/>
  </si>
  <si>
    <t>H_WA_AR_B02_Ext Wall_0.5B Brick_XPS_T100</t>
    <phoneticPr fontId="4" type="noConversion"/>
  </si>
  <si>
    <t>H_WA_AR_B02_Ext Wall_RC_T150</t>
    <phoneticPr fontId="4" type="noConversion"/>
  </si>
  <si>
    <t>H_WA_AR_B02_Ext Wall_RC_Trench_T200</t>
    <phoneticPr fontId="4" type="noConversion"/>
  </si>
  <si>
    <t>H_WA_AR_B02_Ext Wall_RC_Pit_T260_EW1</t>
    <phoneticPr fontId="4" type="noConversion"/>
  </si>
  <si>
    <t>H_WA_AR_B02_Ext Wall_RC_CEP Pit_T260_EW1</t>
    <phoneticPr fontId="4" type="noConversion"/>
  </si>
  <si>
    <t>H_WA_AR_B02_Ext Wall_RC_Pit_T400_EW2</t>
    <phoneticPr fontId="4" type="noConversion"/>
  </si>
  <si>
    <t>H_WA_AR_B02_Ext Wall_RC_Exposed_T200</t>
    <phoneticPr fontId="4" type="noConversion"/>
  </si>
  <si>
    <t>H_WA_AR_B02_Ext Wall_RC_Parapet_Exposed_T120</t>
    <phoneticPr fontId="4" type="noConversion"/>
  </si>
  <si>
    <t>H_WA_AR_B02_Ext Wall_RC_Emulsion Paint_T200</t>
    <phoneticPr fontId="4" type="noConversion"/>
  </si>
  <si>
    <t>H_WA_AR_B02_Ext Wall_RC_UG_Bitumen_T150</t>
    <phoneticPr fontId="4" type="noConversion"/>
  </si>
  <si>
    <t>H_WA_AR_B08_Ext Wall_RC_UG_Pit_Bitumen_Epoxy_T200</t>
    <phoneticPr fontId="4" type="noConversion"/>
  </si>
  <si>
    <t>H_WA_AR_B08_Ext Wall_RC_UG_Trench_Bitumen_Epoxy_T250</t>
    <phoneticPr fontId="4" type="noConversion"/>
  </si>
  <si>
    <t>H_WA_AR_B02_Ext Wall_Block_Emulsion_T200</t>
    <phoneticPr fontId="4" type="noConversion"/>
  </si>
  <si>
    <t>H_WA_AR_B02_Ext Wall_Brick_Emulsion_1.0B</t>
    <phoneticPr fontId="4" type="noConversion"/>
  </si>
  <si>
    <t>H_WA_AR_B02_Ext Wall_Clay Brick_1.0B</t>
    <phoneticPr fontId="4" type="noConversion"/>
  </si>
  <si>
    <t>H_WA_AR_B02_Ext Wall_AAC Block_T200</t>
    <phoneticPr fontId="4" type="noConversion"/>
  </si>
  <si>
    <t>H_WA_AR_B02_Ext Wall_Chain Link Fence (Fixed Type)_H1200</t>
    <phoneticPr fontId="4" type="noConversion"/>
  </si>
  <si>
    <t>H_WA_AR_B02_Ext Wall_Chain Link Fence Gate_W3000xH1600</t>
    <phoneticPr fontId="4" type="noConversion"/>
  </si>
  <si>
    <t>H_WA_AR_B02_Ext Wall_Sandwich Panel_Steel_Mineral Wool_T120</t>
    <phoneticPr fontId="4" type="noConversion"/>
  </si>
  <si>
    <t>H_WA_AR_B02_Ext Wall_Sandwich Panel_Steel_Glass Wool_T135</t>
    <phoneticPr fontId="4" type="noConversion"/>
  </si>
  <si>
    <t>H_WA_AR_B02_Ext Wall_Single Sheet_Steel_T0.7</t>
    <phoneticPr fontId="4" type="noConversion"/>
  </si>
  <si>
    <t>H_WA_AR_B02_Ext Wall_Sandwich Panel_AL_Mineral Wool_T120</t>
    <phoneticPr fontId="4" type="noConversion"/>
  </si>
  <si>
    <t>H_WA_AR_B02_Ext Wall_Sandwich Panel_AL_Glass Wool_T120</t>
    <phoneticPr fontId="4" type="noConversion"/>
  </si>
  <si>
    <t>H_WA_AR_B02_Ext Wall_Sandwich Panel_Steel_Mineral Wool_1L Gypsum_T120</t>
    <phoneticPr fontId="4" type="noConversion"/>
  </si>
  <si>
    <t>H_WA_AR_B02_Ext Wall_Sandwich Panel_Steel_Mineral Wool_T100 Block_T120</t>
    <phoneticPr fontId="4" type="noConversion"/>
  </si>
  <si>
    <t>H_WA_AR_B02_Ext Wall_Sandwich Panel_Steel_Mineral Wool_1.0B Brick_T120</t>
    <phoneticPr fontId="4" type="noConversion"/>
  </si>
  <si>
    <t>H_WA_AR_B07_Ext Wall_Protection Board_T6</t>
    <phoneticPr fontId="4" type="noConversion"/>
  </si>
  <si>
    <t>H_WA_AR_B07_Ext Wall_Int Plaster_T12</t>
    <phoneticPr fontId="4" type="noConversion"/>
  </si>
  <si>
    <t>H_WA_AR_B02_Int Wall_1L Both Gypsum_Mineral Wool_T110_No FR</t>
    <phoneticPr fontId="4" type="noConversion"/>
  </si>
  <si>
    <t>H_WA_AR_B02_Int Wall_1L Both Gypsum_Glass Wool_T100_No FR</t>
    <phoneticPr fontId="4" type="noConversion"/>
  </si>
  <si>
    <t>H_WA_AR_B02_Int Wall_1L Both Gypsum_No FR</t>
    <phoneticPr fontId="4" type="noConversion"/>
  </si>
  <si>
    <t>H_WA_AR_B02_Int Wall_2L Both Gypsum_Mineral Wool_T100_FR 2H</t>
    <phoneticPr fontId="4" type="noConversion"/>
  </si>
  <si>
    <t>H_WA_AR_B02_Int Wall_2L Both Gypsum_Glass Wool_T100_FR 2H</t>
    <phoneticPr fontId="4" type="noConversion"/>
  </si>
  <si>
    <t>H_WA_AR_B02_Int Wall_2L Both Gypsum_No FR</t>
    <phoneticPr fontId="4" type="noConversion"/>
  </si>
  <si>
    <t>H_WA_AR_B02_Int Wall_Block_T200</t>
    <phoneticPr fontId="4" type="noConversion"/>
  </si>
  <si>
    <t xml:space="preserve">H_WA_AR_B02_Int Wall_Brick_1.0B </t>
    <phoneticPr fontId="4" type="noConversion"/>
  </si>
  <si>
    <t>H_WA_AR_B02_Int Wall_RC_T200</t>
    <phoneticPr fontId="4" type="noConversion"/>
  </si>
  <si>
    <t xml:space="preserve">H_WA_AR_B02_Int Wall_Block T200_1L Gypsum_Mineral Wool_T50 </t>
    <phoneticPr fontId="4" type="noConversion"/>
  </si>
  <si>
    <t>H_WA_AR_B02_Int Wall_Brick 1B_1L Gypsum_Mineral Wool_T50</t>
    <phoneticPr fontId="4" type="noConversion"/>
  </si>
  <si>
    <t xml:space="preserve">H_WA_AR_B02_Int Wall_Block T200_2L Gypsum_Mineral Wool_T50 </t>
    <phoneticPr fontId="4" type="noConversion"/>
  </si>
  <si>
    <t xml:space="preserve">H_WA_AR_B02_Int Wall_Brick 1B_2L Gypsum_Mineral Wool_T50 </t>
    <phoneticPr fontId="4" type="noConversion"/>
  </si>
  <si>
    <r>
      <rPr>
        <b/>
        <sz val="11"/>
        <color theme="1"/>
        <rFont val="Segoe UI Symbol"/>
        <family val="3"/>
      </rPr>
      <t>□</t>
    </r>
    <r>
      <rPr>
        <b/>
        <sz val="11"/>
        <color theme="1"/>
        <rFont val="Arial Narrow"/>
        <family val="2"/>
      </rPr>
      <t xml:space="preserve"> Interior Wall - F2</t>
    </r>
    <phoneticPr fontId="4" type="noConversion"/>
  </si>
  <si>
    <t>H_WA_AR_B07_Int Wall_Plaster_T12</t>
    <phoneticPr fontId="4" type="noConversion"/>
  </si>
  <si>
    <t>H_WA_AR_B07_Int Wall_Ceramic Tile_150x150xT6</t>
    <phoneticPr fontId="4" type="noConversion"/>
  </si>
  <si>
    <t>H_WA_AR_B07_Int Wall_Ceramic Tile_L Waterproof_150x150xT6</t>
    <phoneticPr fontId="4" type="noConversion"/>
  </si>
  <si>
    <t>H_WA_AR_B07_Int Wall_Ceramic Tile_Membrane_150x150xT6</t>
    <phoneticPr fontId="4" type="noConversion"/>
  </si>
  <si>
    <t>H_WA_AR_B07_Int Wall_Acid R Tile_150x150xT6</t>
    <phoneticPr fontId="4" type="noConversion"/>
  </si>
  <si>
    <t>H_WA_AR_B07_Int Wall_Acid R Tile_L Waterproof_150x150xT6</t>
    <phoneticPr fontId="4" type="noConversion"/>
  </si>
  <si>
    <t>H_WA_AR_B07_Int Wall_Granite Tile_300x300xT9</t>
    <phoneticPr fontId="4" type="noConversion"/>
  </si>
  <si>
    <t>H_WA_AR_B07_Int Wall_Marble Tile_300x300xT9</t>
    <phoneticPr fontId="4" type="noConversion"/>
  </si>
  <si>
    <t>H_SF_AR_S18_MAT_Bitumen_T500</t>
    <phoneticPr fontId="4" type="noConversion"/>
  </si>
  <si>
    <t>H_SF_AR_B01_EQ FDN_Bitumen_Mat T600</t>
    <phoneticPr fontId="4" type="noConversion"/>
  </si>
  <si>
    <t>H_SF_AR_B01_EQ FDN_Bitumen_Mat T1170_G3_FL-900</t>
    <phoneticPr fontId="4" type="noConversion"/>
  </si>
  <si>
    <t>H_SF_AR_B01_EQ FDN_CEP Can_Bitumen_Mat T1000</t>
    <phoneticPr fontId="4" type="noConversion"/>
  </si>
  <si>
    <t>H_SF_AR_B01_Mass_Bitumen_STG Mat T2500</t>
    <phoneticPr fontId="4" type="noConversion"/>
  </si>
  <si>
    <t>H_SF_AR_S17_SOG T200_GS1</t>
    <phoneticPr fontId="4" type="noConversion"/>
  </si>
  <si>
    <t>H_SF_AR_S17_SOG_S Trowel_T200_GS1</t>
    <phoneticPr fontId="4" type="noConversion"/>
  </si>
  <si>
    <t>H_SF_AR_S17_SOG_S Trowel_T150_GS1</t>
    <phoneticPr fontId="4" type="noConversion"/>
  </si>
  <si>
    <t>H_FL_AR_B08_UG RC Slab_Pit_T150_Bitumen_Epoxy</t>
    <phoneticPr fontId="4" type="noConversion"/>
  </si>
  <si>
    <t>H_FL_AR_B08_UG RC Slab_Pit_T350_Bitumen_SF1</t>
    <phoneticPr fontId="4" type="noConversion"/>
  </si>
  <si>
    <t>H_FL_AR_B08_UG RC Slab_Trench_T200_Bitumen_Epoxy</t>
    <phoneticPr fontId="4" type="noConversion"/>
  </si>
  <si>
    <t>H_FL_AR_B08_UG RC Slab_Trench_T200_Bitumen</t>
    <phoneticPr fontId="4" type="noConversion"/>
  </si>
  <si>
    <t>H_SF_AR_S17_SOG Edge_600x300</t>
    <phoneticPr fontId="4" type="noConversion"/>
  </si>
  <si>
    <r>
      <rPr>
        <b/>
        <sz val="11"/>
        <color rgb="FF0000FF"/>
        <rFont val="a"/>
        <family val="3"/>
        <charset val="129"/>
      </rPr>
      <t>▶</t>
    </r>
    <r>
      <rPr>
        <b/>
        <sz val="11"/>
        <color rgb="FF0000FF"/>
        <rFont val="Arial Narrow"/>
        <family val="2"/>
      </rPr>
      <t xml:space="preserve"> Stoop, Pathway with Haunch</t>
    </r>
    <phoneticPr fontId="4" type="noConversion"/>
  </si>
  <si>
    <t>H_SF_AR_B08_Stoop_T450</t>
    <phoneticPr fontId="4" type="noConversion"/>
  </si>
  <si>
    <t>H_SF_AR_B08_ Ramp_T200</t>
    <phoneticPr fontId="4" type="noConversion"/>
  </si>
  <si>
    <t>H_SF_AR_S18_Lean_T100</t>
    <phoneticPr fontId="4" type="noConversion"/>
  </si>
  <si>
    <t>H_SF_AR_S18_Lean_Base_Subbase_T100</t>
    <phoneticPr fontId="4" type="noConversion"/>
  </si>
  <si>
    <t>H_SF_AR_S18_Lean_Bitumen_PE_Base_Subbase_T100</t>
    <phoneticPr fontId="4" type="noConversion"/>
  </si>
  <si>
    <t>H_SF_AR_S18_Wall Foundation_Bitumen_T150</t>
    <phoneticPr fontId="4" type="noConversion"/>
  </si>
  <si>
    <t>H_SF_AR_S18_Shallow Fdn_Bitumen_1500x1500xT500_F1</t>
    <phoneticPr fontId="4" type="noConversion"/>
  </si>
  <si>
    <t>H_SF_AR_S18_Pile Cap_Bitumen_3000x4100xT800_F5P_FL-3600</t>
    <phoneticPr fontId="4" type="noConversion"/>
  </si>
  <si>
    <t>H_SF_AR_S19_Steel Pile_D508x12t_L10</t>
    <phoneticPr fontId="4" type="noConversion"/>
  </si>
  <si>
    <t>H_SF_AR_S19_PHC Pile_Driven_D500_L30</t>
    <phoneticPr fontId="4" type="noConversion"/>
  </si>
  <si>
    <t>H_SF_AR_S19_PHC Pile_Pre-boring_D500_L30</t>
    <phoneticPr fontId="4" type="noConversion"/>
  </si>
  <si>
    <r>
      <rPr>
        <b/>
        <sz val="11"/>
        <color rgb="FF0000FF"/>
        <rFont val="Segoe UI Symbol"/>
        <family val="3"/>
      </rPr>
      <t>▶</t>
    </r>
    <r>
      <rPr>
        <b/>
        <sz val="11"/>
        <color rgb="FF0000FF"/>
        <rFont val="Arial Narrow"/>
        <family val="2"/>
      </rPr>
      <t xml:space="preserve"> RC_UG Pedestal</t>
    </r>
    <phoneticPr fontId="4" type="noConversion"/>
  </si>
  <si>
    <t>H_SC_AR_S15_UG PED_Bit_500x500_PD1</t>
    <phoneticPr fontId="4" type="noConversion"/>
  </si>
  <si>
    <t>H_SC_AR_S15_UG PED_Bit_800x900_PD3</t>
    <phoneticPr fontId="4" type="noConversion"/>
  </si>
  <si>
    <t>H_SC_AR_S15_UG PED_Bit_Anchor_1000x1800_PD2</t>
    <phoneticPr fontId="4" type="noConversion"/>
  </si>
  <si>
    <t>H_SC_AR_S15_Grout</t>
    <phoneticPr fontId="4" type="noConversion"/>
  </si>
  <si>
    <t>H_SC_AR_S15_Grout_T25_Baseplate_600x450x28</t>
    <phoneticPr fontId="4" type="noConversion"/>
  </si>
  <si>
    <t>H_SC_AR_S15_AG Column_500x500_C1</t>
    <phoneticPr fontId="4" type="noConversion"/>
  </si>
  <si>
    <t>[Extra Heavy Steel]</t>
    <phoneticPr fontId="4" type="noConversion"/>
  </si>
  <si>
    <t>H_SC_AR_S01_W (Extra Heavy)</t>
    <phoneticPr fontId="4" type="noConversion"/>
  </si>
  <si>
    <t>[Heavy Steel]</t>
    <phoneticPr fontId="4" type="noConversion"/>
  </si>
  <si>
    <t>H_SC_AR_S01_W (Medium)</t>
    <phoneticPr fontId="4" type="noConversion"/>
  </si>
  <si>
    <t>H_SC_AR_S01_W-360x91</t>
    <phoneticPr fontId="4" type="noConversion"/>
  </si>
  <si>
    <t>[Medium Steel]</t>
    <phoneticPr fontId="4" type="noConversion"/>
  </si>
  <si>
    <t>H_SC_AR_S01_W-200x31.3</t>
    <phoneticPr fontId="4" type="noConversion"/>
  </si>
  <si>
    <t>[Light Steel]</t>
    <phoneticPr fontId="4" type="noConversion"/>
  </si>
  <si>
    <t>H_SC_AR_S01_W (Light)</t>
    <phoneticPr fontId="4" type="noConversion"/>
  </si>
  <si>
    <t>H_SC_AR_S01_W-200x22.5</t>
    <phoneticPr fontId="4" type="noConversion"/>
  </si>
  <si>
    <t>[Extra Light Steel]</t>
    <phoneticPr fontId="4" type="noConversion"/>
  </si>
  <si>
    <t>H_SC_AR_S01_W (Extra Light)</t>
    <phoneticPr fontId="4" type="noConversion"/>
  </si>
  <si>
    <t>▶ Steel Column_H_KSD3502</t>
  </si>
  <si>
    <t>H_SC_AR_S01_H-400x400x13x21_SC1</t>
    <phoneticPr fontId="4" type="noConversion"/>
  </si>
  <si>
    <t>H_SC_AR_S01_H-200x200x8x12_C2</t>
    <phoneticPr fontId="4" type="noConversion"/>
  </si>
  <si>
    <t>H_SC_AR_S01_H-100x100x6x8</t>
    <phoneticPr fontId="4" type="noConversion"/>
  </si>
  <si>
    <t>H_SC_AR_S01_BH-1000x300x20x40_SC1</t>
    <phoneticPr fontId="4" type="noConversion"/>
  </si>
  <si>
    <t>H_SC_AR_S01_SHS-350x350x12_SC1</t>
    <phoneticPr fontId="4" type="noConversion"/>
  </si>
  <si>
    <t>H_SC_AR_S01_SHS-250x250x12_SC2</t>
    <phoneticPr fontId="4" type="noConversion"/>
  </si>
  <si>
    <t>H_SC_AR_S01_SHS-100x100x9_SC3</t>
    <phoneticPr fontId="4" type="noConversion"/>
  </si>
  <si>
    <t>H_SC_AR_S01_SHS-40x40x1.6_SC4</t>
    <phoneticPr fontId="4" type="noConversion"/>
  </si>
  <si>
    <t>H_SC_AR_S01_RHS-400x200x12_SC1</t>
    <phoneticPr fontId="4" type="noConversion"/>
  </si>
  <si>
    <t>H_SC_AR_S01_RHS-250x150x12_SC2</t>
    <phoneticPr fontId="4" type="noConversion"/>
  </si>
  <si>
    <t>H_SC_AR_S01_RHS-200x100x4.5_SC3</t>
    <phoneticPr fontId="4" type="noConversion"/>
  </si>
  <si>
    <t>H_SC_AR_S01_RHS-50x20x1.6_SC4</t>
    <phoneticPr fontId="4" type="noConversion"/>
  </si>
  <si>
    <t>H_SC_AR_S01_CHS-1016x16_SC1</t>
    <phoneticPr fontId="4" type="noConversion"/>
  </si>
  <si>
    <t>H_SC_AR_S01_CHS-558.8x9.5_SC2</t>
    <phoneticPr fontId="4" type="noConversion"/>
  </si>
  <si>
    <t>H_SC_AR_S01_CHS-267.4x6.6_SC3</t>
    <phoneticPr fontId="4" type="noConversion"/>
  </si>
  <si>
    <t>H_SC_AR_S01_CHS-165.2x4.5_SC4</t>
    <phoneticPr fontId="4" type="noConversion"/>
  </si>
  <si>
    <t>H_SC_AR_S01_CHS-21.7x1.9_SC5</t>
    <phoneticPr fontId="4" type="noConversion"/>
  </si>
  <si>
    <t>H_SB_AR_S16_TG_400x600_TG1</t>
    <phoneticPr fontId="4" type="noConversion"/>
  </si>
  <si>
    <t>H_SB_AR_S16_TG_Bit_260x1500_TG1</t>
    <phoneticPr fontId="4" type="noConversion"/>
  </si>
  <si>
    <t>H_SB_AR_S16_AG_300x600_RG1</t>
    <phoneticPr fontId="4" type="noConversion"/>
  </si>
  <si>
    <t>H_SB_AR_S02_W-1100x400x499_SG1</t>
    <phoneticPr fontId="4" type="noConversion"/>
  </si>
  <si>
    <t>H_SB_AR_S02_W-530x210x101_SG2</t>
    <phoneticPr fontId="4" type="noConversion"/>
  </si>
  <si>
    <t>H_SB_AR_S02_W-310x200x60_SG3</t>
    <phoneticPr fontId="4" type="noConversion"/>
  </si>
  <si>
    <t>H_SB_AR_S02_W-250x100x22.3_SG4</t>
    <phoneticPr fontId="4" type="noConversion"/>
  </si>
  <si>
    <r>
      <rPr>
        <b/>
        <sz val="11"/>
        <color rgb="FF0000FF"/>
        <rFont val="Segoe UI Symbol"/>
        <family val="3"/>
      </rPr>
      <t>▶</t>
    </r>
    <r>
      <rPr>
        <b/>
        <sz val="11"/>
        <color rgb="FF0000FF"/>
        <rFont val="Arial Narrow"/>
        <family val="2"/>
      </rPr>
      <t xml:space="preserve"> Steel Beam_H-KSD3502</t>
    </r>
    <phoneticPr fontId="4" type="noConversion"/>
  </si>
  <si>
    <t>H_SB_AR_S02_H (Extra Heavy)</t>
    <phoneticPr fontId="4" type="noConversion"/>
  </si>
  <si>
    <t>H_SB_AR_S02_H-900x300x16x28_RSG1</t>
    <phoneticPr fontId="4" type="noConversion"/>
  </si>
  <si>
    <t>H_SB_AR_S02_H (Heavy)</t>
    <phoneticPr fontId="4" type="noConversion"/>
  </si>
  <si>
    <t>H_SB_AR_S02_H-588x300x12x20_RSG2</t>
    <phoneticPr fontId="4" type="noConversion"/>
  </si>
  <si>
    <t>H_SB_AR_S02_H (Medium)</t>
    <phoneticPr fontId="4" type="noConversion"/>
  </si>
  <si>
    <t>H_SB_AR_S02_H-400x200x8x13_RSG1</t>
    <phoneticPr fontId="4" type="noConversion"/>
  </si>
  <si>
    <t>H_SB_AR_S02_H (Light)</t>
    <phoneticPr fontId="4" type="noConversion"/>
  </si>
  <si>
    <t>H_SB_AR_S02_H-100x100x6x8_RSG3</t>
    <phoneticPr fontId="4" type="noConversion"/>
  </si>
  <si>
    <t>H_SB_AR_S02_H (Extra Light)</t>
    <phoneticPr fontId="4" type="noConversion"/>
  </si>
  <si>
    <t>H_SB_AR_S02_BH (Extra Heavy Steel)</t>
    <phoneticPr fontId="4" type="noConversion"/>
  </si>
  <si>
    <t>H_SB_AR_S02_BH-1000x300x20x40_SG1</t>
    <phoneticPr fontId="4" type="noConversion"/>
  </si>
  <si>
    <t>H_SB_AR_S02_BH (Heavy Steel)</t>
    <phoneticPr fontId="4" type="noConversion"/>
  </si>
  <si>
    <t>H_SB_AR_S02_BH (Medium Steel)</t>
    <phoneticPr fontId="4" type="noConversion"/>
  </si>
  <si>
    <r>
      <rPr>
        <b/>
        <sz val="11"/>
        <color theme="1"/>
        <rFont val="Segoe UI Symbol"/>
        <family val="3"/>
      </rPr>
      <t>□</t>
    </r>
    <r>
      <rPr>
        <b/>
        <sz val="11"/>
        <color theme="1"/>
        <rFont val="Arial Narrow"/>
        <family val="2"/>
      </rPr>
      <t xml:space="preserve"> Steel Beam_SHS (Square Hollow Section)</t>
    </r>
    <phoneticPr fontId="4" type="noConversion"/>
  </si>
  <si>
    <t xml:space="preserve">H_SB_AR_S02_SHS-350x350x12_SG1 </t>
    <phoneticPr fontId="4" type="noConversion"/>
  </si>
  <si>
    <t>H_SB_AR_S02_SHS-250x250x12_SG2</t>
    <phoneticPr fontId="4" type="noConversion"/>
  </si>
  <si>
    <t>H_SB_AR_S02_SHS-100x100x9_SG3</t>
    <phoneticPr fontId="4" type="noConversion"/>
  </si>
  <si>
    <t>H_SB_AR_S02_SHS-40x40x1.6_SG4</t>
    <phoneticPr fontId="4" type="noConversion"/>
  </si>
  <si>
    <r>
      <rPr>
        <b/>
        <sz val="11"/>
        <color theme="1"/>
        <rFont val="Segoe UI Symbol"/>
        <family val="3"/>
      </rPr>
      <t>□</t>
    </r>
    <r>
      <rPr>
        <b/>
        <sz val="11"/>
        <color theme="1"/>
        <rFont val="Arial Narrow"/>
        <family val="2"/>
      </rPr>
      <t xml:space="preserve"> Steel Beam_RHS (Rectangular Hollow Section)</t>
    </r>
    <phoneticPr fontId="4" type="noConversion"/>
  </si>
  <si>
    <t>H_SB_AR_S02_RHS-400x200x12_SG1</t>
    <phoneticPr fontId="4" type="noConversion"/>
  </si>
  <si>
    <t>H_SB_AR_S02_RHS-250x150x12_SG2</t>
    <phoneticPr fontId="4" type="noConversion"/>
  </si>
  <si>
    <t>H_SBC_AR_S02_RHS-200x100x4.5_SG3</t>
    <phoneticPr fontId="4" type="noConversion"/>
  </si>
  <si>
    <t>H_SB_AR_S02_RHS-50x20x1.6_SG4</t>
    <phoneticPr fontId="4" type="noConversion"/>
  </si>
  <si>
    <r>
      <rPr>
        <b/>
        <sz val="11"/>
        <color theme="1"/>
        <rFont val="Segoe UI Symbol"/>
        <family val="3"/>
      </rPr>
      <t>□</t>
    </r>
    <r>
      <rPr>
        <b/>
        <sz val="11"/>
        <color theme="1"/>
        <rFont val="Arial Narrow"/>
        <family val="2"/>
      </rPr>
      <t xml:space="preserve"> Steel Beam_CHS (Circular Hollow Section)</t>
    </r>
    <phoneticPr fontId="4" type="noConversion"/>
  </si>
  <si>
    <t>H_SB_AR_S02_CHS-1016x16_SG1</t>
    <phoneticPr fontId="4" type="noConversion"/>
  </si>
  <si>
    <t>H_SB_AR_S02_CHS-558.8x9.5_SG2</t>
    <phoneticPr fontId="4" type="noConversion"/>
  </si>
  <si>
    <t>H_SB_AR_S02_CHS-267.4x6.6_SG3</t>
    <phoneticPr fontId="4" type="noConversion"/>
  </si>
  <si>
    <t>H_SB_AR_S02_CHS-165.2x4.5_SG4</t>
    <phoneticPr fontId="4" type="noConversion"/>
  </si>
  <si>
    <t>H_SB_AR_S02_CHS-21.7x1.9_SG5</t>
    <phoneticPr fontId="4" type="noConversion"/>
  </si>
  <si>
    <t>H_SB_AR_S02_C-250x90x9x13_PB1</t>
    <phoneticPr fontId="4" type="noConversion"/>
  </si>
  <si>
    <t>H_SB_AR_S02_C-125x65x6x8_PB2</t>
    <phoneticPr fontId="4" type="noConversion"/>
  </si>
  <si>
    <t>H_SB_AR_S02_L-250x250x35_PB1</t>
    <phoneticPr fontId="4" type="noConversion"/>
  </si>
  <si>
    <t>H_SB_AR_S02_L-175x175x12_PB2</t>
    <phoneticPr fontId="4" type="noConversion"/>
  </si>
  <si>
    <t>H_SB_AR_S02_L-100x100x10_PB3</t>
    <phoneticPr fontId="4" type="noConversion"/>
  </si>
  <si>
    <t>H_SB_AR_S02_CT-170x250x9x14_PB2</t>
    <phoneticPr fontId="4" type="noConversion"/>
  </si>
  <si>
    <t>H_SB_AR_S02_CT-125x125x6x9_PB3</t>
    <phoneticPr fontId="4" type="noConversion"/>
  </si>
  <si>
    <t>[L-B-Heavy Steel]</t>
    <phoneticPr fontId="4" type="noConversion"/>
  </si>
  <si>
    <t>H_SB_AR_S03_L-250x250x35_HBR1</t>
    <phoneticPr fontId="4" type="noConversion"/>
  </si>
  <si>
    <t>[L-B-Medium Steel]</t>
    <phoneticPr fontId="4" type="noConversion"/>
  </si>
  <si>
    <t>H_SB_AR_S03_L-175x175x12_HBR2</t>
    <phoneticPr fontId="4" type="noConversion"/>
  </si>
  <si>
    <t>[L-B-Light Steel]</t>
    <phoneticPr fontId="4" type="noConversion"/>
  </si>
  <si>
    <t>H_SB_AR_S03_L-100x100x10_HBR3</t>
    <phoneticPr fontId="4" type="noConversion"/>
  </si>
  <si>
    <t>H_SB_AR_S03_CHS-558.8x9.5_HBR1</t>
    <phoneticPr fontId="4" type="noConversion"/>
  </si>
  <si>
    <t>H_SB_AR_S03_CHS-267.4x6.6_HBR2</t>
    <phoneticPr fontId="4" type="noConversion"/>
  </si>
  <si>
    <t>H_SB_AR_S03_CHS-165.2x4.5_HBR3</t>
    <phoneticPr fontId="4" type="noConversion"/>
  </si>
  <si>
    <t>H_SB_AR_S03_2Ls-200x200x15_HBR1</t>
    <phoneticPr fontId="4" type="noConversion"/>
  </si>
  <si>
    <t>H_SB_AR_S03_2Ls-100x100x13_HBR2</t>
    <phoneticPr fontId="4" type="noConversion"/>
  </si>
  <si>
    <t>H_SB_AR_S03_2Ls-75x75x6_HBR3</t>
    <phoneticPr fontId="4" type="noConversion"/>
  </si>
  <si>
    <t>H_SB_AR_S04_L-250x250x35_VBR1</t>
    <phoneticPr fontId="4" type="noConversion"/>
  </si>
  <si>
    <t>H_SB_AR_S04_L-175x175x12_VBR2</t>
    <phoneticPr fontId="4" type="noConversion"/>
  </si>
  <si>
    <t>H_SB_AR_S04_L-100x100x10_VBR3</t>
    <phoneticPr fontId="4" type="noConversion"/>
  </si>
  <si>
    <t>H_SB_AR_S04_CHS-558.8x9.5_VBR1</t>
    <phoneticPr fontId="4" type="noConversion"/>
  </si>
  <si>
    <t>H_SB_AR_S04_CHS-267.4x6.6_VBR2</t>
    <phoneticPr fontId="4" type="noConversion"/>
  </si>
  <si>
    <t>H_SB_AR_S04_CHS-165.2x4.5_VBR3</t>
    <phoneticPr fontId="4" type="noConversion"/>
  </si>
  <si>
    <t>H_SB_AR_S04_2Ls-200x200x15_VBR1</t>
    <phoneticPr fontId="4" type="noConversion"/>
  </si>
  <si>
    <t>H_SB_AR_S04_2Ls-100x100x13_VBR2</t>
    <phoneticPr fontId="4" type="noConversion"/>
  </si>
  <si>
    <t>H_SB_AR_S04_2Ls-75x75x6_VBR3</t>
    <phoneticPr fontId="4" type="noConversion"/>
  </si>
  <si>
    <t>H_SB_AR_B03_LC-200x75x25x4.0_Purlin</t>
    <phoneticPr fontId="4" type="noConversion"/>
  </si>
  <si>
    <t>H_SB_AR_B04_LC-200x75x25x4.0_Girth</t>
    <phoneticPr fontId="4" type="noConversion"/>
  </si>
  <si>
    <t>H_CE_AR_B09_Acoustic Ceiling_T Bar_600x600x9T</t>
    <phoneticPr fontId="4" type="noConversion"/>
  </si>
  <si>
    <t>H_CE_AR_B09_Moisture Resistant Ceiling_M Bar_600x1200x9T</t>
    <phoneticPr fontId="4" type="noConversion"/>
  </si>
  <si>
    <t>H_DR_AR_B12_Single Door_Steel_W1000xH2100_No FR</t>
    <phoneticPr fontId="4" type="noConversion"/>
  </si>
  <si>
    <t>H_DR_AR_B12_Single Door_Steel_W1000xH2100_FR 0.5H</t>
    <phoneticPr fontId="4" type="noConversion"/>
  </si>
  <si>
    <t>H_DR_AR_B12_Single Door_Steel_Vision_W1000xH2100_No FR</t>
    <phoneticPr fontId="4" type="noConversion"/>
  </si>
  <si>
    <t>H_DR_AR_B12_Single Door_Steel_Vision_W1000xH2100_FR 1.0H</t>
    <phoneticPr fontId="4" type="noConversion"/>
  </si>
  <si>
    <t>H_DR_AR_B12_Single Door_Steel_Panic_W1000xH2100_No FR</t>
    <phoneticPr fontId="4" type="noConversion"/>
  </si>
  <si>
    <t>H_DR_AR_B12_Single Door_Steel_Panic_W1000xH2100_FR 1.5H</t>
    <phoneticPr fontId="4" type="noConversion"/>
  </si>
  <si>
    <t>H_DR_AR_B12_Single Door_Steel_Vision_Panic_W1000xH2100_No FR</t>
    <phoneticPr fontId="4" type="noConversion"/>
  </si>
  <si>
    <t>H_DR_AR_B12_Single Door_Steel_Vision_Panic_W1000xH2100_FR 2.0H</t>
    <phoneticPr fontId="4" type="noConversion"/>
  </si>
  <si>
    <t>H_DR_AR_B12_Single Door_Blast_W1000xH2100_No FR</t>
    <phoneticPr fontId="4" type="noConversion"/>
  </si>
  <si>
    <t>H_DR_AR_B12_Single Door_Blast_W1000xH2100_FR 1.0H</t>
    <phoneticPr fontId="4" type="noConversion"/>
  </si>
  <si>
    <t>H_DR_AR_B12_Single Door_Blast_Panic_W1000xH2100_No FR</t>
    <phoneticPr fontId="4" type="noConversion"/>
  </si>
  <si>
    <t>H_DR_AR_B12_Single Door_Blast_Panic_W1000xH2100_FR 1.5H</t>
    <phoneticPr fontId="4" type="noConversion"/>
  </si>
  <si>
    <t>H_DR_AR_B12_Single Door_Glass_W1000xH2100</t>
    <phoneticPr fontId="4" type="noConversion"/>
  </si>
  <si>
    <t>H_DR_AR_B12_Single Door_SST_W1000xH2100</t>
    <phoneticPr fontId="4" type="noConversion"/>
  </si>
  <si>
    <t>H_DR_AR_B12_Single Door_Wood_W1000xH2100</t>
    <phoneticPr fontId="4" type="noConversion"/>
  </si>
  <si>
    <t>H_DR_AR_B12_Single Door_Wood_Vision_W1000xH2100</t>
    <phoneticPr fontId="4" type="noConversion"/>
  </si>
  <si>
    <t>H_DR_AR_B12_Single Door_uPVC_W1000xH2100</t>
    <phoneticPr fontId="4" type="noConversion"/>
  </si>
  <si>
    <t>H_DR_AR_B12_Double Door_Steel_W2000xH2100_No FR</t>
    <phoneticPr fontId="4" type="noConversion"/>
  </si>
  <si>
    <t>H_DR_AR_B12_Double Door_Steel_W2000xH2100_FR 1.0H</t>
    <phoneticPr fontId="4" type="noConversion"/>
  </si>
  <si>
    <t>H_DR_AR_B12_Double Door_Steel_Vision_W2000xH2100_No FR</t>
    <phoneticPr fontId="4" type="noConversion"/>
  </si>
  <si>
    <t>H_DR_AR_B12_Double Door_Steel_Vision_W2000xH2100_FR 1.0H</t>
    <phoneticPr fontId="4" type="noConversion"/>
  </si>
  <si>
    <t>H_DR_AR_B12_Double Door_Steel_Panic_W2000xH2100_No FR</t>
    <phoneticPr fontId="4" type="noConversion"/>
  </si>
  <si>
    <t>H_DR_AR_B12_Double Door_Steel_Panic_W2000xH2100_FR 2.0H</t>
    <phoneticPr fontId="4" type="noConversion"/>
  </si>
  <si>
    <t>H_DR_AR_B12_Double Door_Steel_Vision_Panic_W2000xH2100_No FR</t>
    <phoneticPr fontId="4" type="noConversion"/>
  </si>
  <si>
    <t>H_DR_AR_B12_Double Door_Steel_Vision_Panic_W2000xH2100_FR 1.0H</t>
    <phoneticPr fontId="4" type="noConversion"/>
  </si>
  <si>
    <t>H_DR_AR_B12_Double Door_Blast_Panic_W2000xH2100_No FR</t>
    <phoneticPr fontId="4" type="noConversion"/>
  </si>
  <si>
    <t>H_DR_AR_B12_Double Door_Blast_Panic_W2000xH2100_FR 1.0H</t>
    <phoneticPr fontId="4" type="noConversion"/>
  </si>
  <si>
    <t>H_DR_AR_B12_Double Door_AL_W2000xH2100_No FR</t>
    <phoneticPr fontId="4" type="noConversion"/>
  </si>
  <si>
    <t>H_DR_AR_B12_Double Door_AL_W2000xH2100_FR 1.0H</t>
    <phoneticPr fontId="4" type="noConversion"/>
  </si>
  <si>
    <t>H_DR_AR_B12_Double Door_AL_Vision_W2000xH2100_No FR</t>
    <phoneticPr fontId="4" type="noConversion"/>
  </si>
  <si>
    <t>H_DR_AR_B12_Double Door_AL_Vision_W2000xH2100_FR 1.0H</t>
    <phoneticPr fontId="4" type="noConversion"/>
  </si>
  <si>
    <t>H_DR_AR_B12_Double Door_AL_Panic_W2000xH2100_No FR</t>
    <phoneticPr fontId="4" type="noConversion"/>
  </si>
  <si>
    <t>H_DR_AR_B12_Double Door_AL_Panic_W2000xH2100_FR 1.0H</t>
    <phoneticPr fontId="4" type="noConversion"/>
  </si>
  <si>
    <t>H_DR_AR_B12_Double Door_AL_Vision_Panic_W2000xH2100_No FR</t>
    <phoneticPr fontId="4" type="noConversion"/>
  </si>
  <si>
    <t>H_DR_AR_B12_Double Door_AL_Vision_Panic_W2000xH2100_FR 1.0H</t>
    <phoneticPr fontId="4" type="noConversion"/>
  </si>
  <si>
    <t>H_DR_AR_B12_Double Door_Glass_W2000xH2100</t>
    <phoneticPr fontId="4" type="noConversion"/>
  </si>
  <si>
    <t>H_DR_AR_B12_Double Door_SST_W2000xH2100</t>
    <phoneticPr fontId="4" type="noConversion"/>
  </si>
  <si>
    <t>H_DR_AR_B12_Double Door_Wood_W2000xH2100</t>
    <phoneticPr fontId="4" type="noConversion"/>
  </si>
  <si>
    <t>H_DR_AR_B12_Double Door_Wood_Vision_W2000xH2100</t>
    <phoneticPr fontId="4" type="noConversion"/>
  </si>
  <si>
    <t>H_DR_AR_B12_Double Door_Steel_Transsom_W2000xH3000_No FR</t>
    <phoneticPr fontId="4" type="noConversion"/>
  </si>
  <si>
    <t>H_DR_AR_B12_Double Door_Steel_Transsom_W2000xH3000_FR 1.0H</t>
    <phoneticPr fontId="4" type="noConversion"/>
  </si>
  <si>
    <t>H_DR_AR_B12_Double Door_Steel_Vision_Transsom_W2000xH3000_No FR</t>
    <phoneticPr fontId="4" type="noConversion"/>
  </si>
  <si>
    <t>H_DR_AR_B12_Double Door_Steel_Vision_Transsom_W2000xH3000_FR 1.0H</t>
    <phoneticPr fontId="4" type="noConversion"/>
  </si>
  <si>
    <t>H_DR_AR_B12_Double Door_Steel_Panic_Transsom_W2000xH3000_No FR</t>
    <phoneticPr fontId="4" type="noConversion"/>
  </si>
  <si>
    <t>H_DR_AR_B12_Double Door_Steel_Panic_Transsom_W2000xH3000_FR 1.0H</t>
    <phoneticPr fontId="4" type="noConversion"/>
  </si>
  <si>
    <t>H_DR_AR_B12_Double Door_Steel_Vision_Panic_Transsom_W2000xH3000_No FR</t>
    <phoneticPr fontId="4" type="noConversion"/>
  </si>
  <si>
    <t>H_DR_AR_B12_Double Door_Steel_Vision_Panic_Transsom_W2000xH3000_FR 1.0H</t>
    <phoneticPr fontId="4" type="noConversion"/>
  </si>
  <si>
    <t>H_DR_AR_B12_Double Door_Blast_Transsom_W2000xH3000_No FR</t>
    <phoneticPr fontId="4" type="noConversion"/>
  </si>
  <si>
    <t>H_DR_AR_B12_Double Door_Blast_Transsom_W2000xH3000_FR 1.0H</t>
    <phoneticPr fontId="4" type="noConversion"/>
  </si>
  <si>
    <t>H_DR_AR_B12_Double Door_Blast_Panic_Transsom_W2000xH3000_No FR</t>
    <phoneticPr fontId="4" type="noConversion"/>
  </si>
  <si>
    <t>H_DR_AR_B12_Double Door_Blast_Panic_Transsom_W2000xH3000_FR 2.0H</t>
    <phoneticPr fontId="4" type="noConversion"/>
  </si>
  <si>
    <t>H_DR_AR_B12_Roll up Door_Steel_Manual_W5000xH6000_No FR</t>
    <phoneticPr fontId="4" type="noConversion"/>
  </si>
  <si>
    <t>H_DR_AR_B12_Roll up Door_Steel_Manual_W5000xH6000_FR 1.0H</t>
    <phoneticPr fontId="4" type="noConversion"/>
  </si>
  <si>
    <t>H_DR_AR_B12_Roll up Door_Steel_Motor_W5000xH6000_No FR</t>
    <phoneticPr fontId="4" type="noConversion"/>
  </si>
  <si>
    <t>H_DR_AR_B12_Roll up Door_Steel_Motor_W5000xH6000_FR 1.0H</t>
    <phoneticPr fontId="4" type="noConversion"/>
  </si>
  <si>
    <t>H_DR_AR_B12_Roll up Door_Blast_Manual_W5000xH6000_No FR</t>
    <phoneticPr fontId="4" type="noConversion"/>
  </si>
  <si>
    <t>H_DR_AR_B12_Roll up Door_Blast_Manual_W5000xH6000_FR 2.0H</t>
    <phoneticPr fontId="4" type="noConversion"/>
  </si>
  <si>
    <t>H_DR_AR_B12_Roll up Door_Blast_Motor_W5000xH6000_No FR</t>
    <phoneticPr fontId="4" type="noConversion"/>
  </si>
  <si>
    <t>H_DR_AR_B12_Roll up Door_Blast_Motor_W5000xH6000_FR 2.0H</t>
    <phoneticPr fontId="4" type="noConversion"/>
  </si>
  <si>
    <t>H_DR_AR_B12_Roll up Door_AL_Manual_W5000xH6000</t>
    <phoneticPr fontId="4" type="noConversion"/>
  </si>
  <si>
    <t>H_DR_AR_B12_Roll up Door_AL_Mortor_W5000xH6000</t>
    <phoneticPr fontId="4" type="noConversion"/>
  </si>
  <si>
    <t>H_DR_AR_B12_Sliding Door_Steel_Manual_W5000xH6000</t>
    <phoneticPr fontId="4" type="noConversion"/>
  </si>
  <si>
    <t>H_DR_AR_B12_Sliding Door_Steel_Mortor_W5000xH6000</t>
    <phoneticPr fontId="4" type="noConversion"/>
  </si>
  <si>
    <t>H_DR_AR_B12_Sliding Door_AL_Manual_W5000xH6000</t>
    <phoneticPr fontId="4" type="noConversion"/>
  </si>
  <si>
    <t>H_DR_AR_B12_Sliding Door_AL_Mortor_W5000xH6000</t>
    <phoneticPr fontId="4" type="noConversion"/>
  </si>
  <si>
    <t>H_DR_AR_B12_Sliding Door_Glass_Manual_W1000xH2100</t>
    <phoneticPr fontId="4" type="noConversion"/>
  </si>
  <si>
    <t>H_DR_AR_B12_Sliding Door_Glass_Motor_W1000xH2100</t>
    <phoneticPr fontId="4" type="noConversion"/>
  </si>
  <si>
    <t>H_DR_AR_B12_Hanger Door_Steel_W5000xH6000</t>
    <phoneticPr fontId="4" type="noConversion"/>
  </si>
  <si>
    <t>H_DR_AR_B12_Swing Door_Steel_W5000xH6000</t>
    <phoneticPr fontId="4" type="noConversion"/>
  </si>
  <si>
    <t>H_DR_AR_B12_Swing Door_AL_W5000xH6000</t>
    <phoneticPr fontId="4" type="noConversion"/>
  </si>
  <si>
    <t>H_DR_AR_B12_Revolving Door_Manual_W5000xH6000</t>
    <phoneticPr fontId="4" type="noConversion"/>
  </si>
  <si>
    <t>H_DR_AR_B12_Revolving Door_Auto_W5000xH6000</t>
    <phoneticPr fontId="4" type="noConversion"/>
  </si>
  <si>
    <t>H_DR_AR_B12_Folding Door_Steel_Manual_W5000xH6000</t>
    <phoneticPr fontId="4" type="noConversion"/>
  </si>
  <si>
    <t>H_DR_AR_B12_Folding Door_Steel_Mortor_W5000xH6000</t>
    <phoneticPr fontId="4" type="noConversion"/>
  </si>
  <si>
    <t>H_DR_AR_B12_Folding Door_AL_Manual_W5000xH6000</t>
    <phoneticPr fontId="4" type="noConversion"/>
  </si>
  <si>
    <t>H_DR_AR_B12_Folding Door_AL_Mortor_W5000xH6000</t>
    <phoneticPr fontId="4" type="noConversion"/>
  </si>
  <si>
    <t>H_DR_AR_B12_Folding Door_PVC_Manual_W5000xH6000</t>
    <phoneticPr fontId="4" type="noConversion"/>
  </si>
  <si>
    <t>H_DR_AR_B12_Folding Door_Glass_Manual_W5000xH6000</t>
    <phoneticPr fontId="4" type="noConversion"/>
  </si>
  <si>
    <t>H_WD_AR_B11_Sliding_Steel Window_SG_W2000xH1000</t>
    <phoneticPr fontId="4" type="noConversion"/>
  </si>
  <si>
    <t>H_WD_AR_B11_Sliding_Steel Window_DG_W2000xH1000</t>
    <phoneticPr fontId="4" type="noConversion"/>
  </si>
  <si>
    <t>H_WD_AR_B11_Sliding_AL Window_SG_W2000xH1000</t>
    <phoneticPr fontId="4" type="noConversion"/>
  </si>
  <si>
    <t>H_WD_AR_B11_Sliding_AL Window_DG_W2000xH1000</t>
    <phoneticPr fontId="4" type="noConversion"/>
  </si>
  <si>
    <t>H_WD_AR_B11_Sliding_uPVC Window_SG_W2000xH1000</t>
    <phoneticPr fontId="4" type="noConversion"/>
  </si>
  <si>
    <t>H_WD_AR_B11_Sliding_uPVC Window_DG_W2000xH1000</t>
    <phoneticPr fontId="4" type="noConversion"/>
  </si>
  <si>
    <t>H_WD_AR_B11_Sliding_Blast Window_W2000xH1000</t>
    <phoneticPr fontId="4" type="noConversion"/>
  </si>
  <si>
    <t>H_WD_AR_B11_Sliding_Bullet-Proof Steel Window_W2000xH1000</t>
    <phoneticPr fontId="4" type="noConversion"/>
  </si>
  <si>
    <t>H_WD_AR_B11_Awining_ Steel Window_SG_W2000xH1000</t>
    <phoneticPr fontId="4" type="noConversion"/>
  </si>
  <si>
    <t>H_WD_AR_B11_Awining_ Steel Window_DG_W2000xH1000</t>
    <phoneticPr fontId="4" type="noConversion"/>
  </si>
  <si>
    <t>H_WD_AR_B11_Awining_ AL Window_SG_W2000xH1000</t>
    <phoneticPr fontId="4" type="noConversion"/>
  </si>
  <si>
    <t>H_WD_AR_B11_Awining_ AL Window_DG_W2000xH1000</t>
    <phoneticPr fontId="4" type="noConversion"/>
  </si>
  <si>
    <t>H_WD_AR_B11_Awining_uPVC Window_SG_W2000xH1000</t>
    <phoneticPr fontId="4" type="noConversion"/>
  </si>
  <si>
    <t>H_WD_AR_B11_Awining_uPVC Window_DG_W2000xH1000</t>
    <phoneticPr fontId="4" type="noConversion"/>
  </si>
  <si>
    <t>H_WD_AR_B11_Awining_Blast Window_W2000xH1000</t>
    <phoneticPr fontId="4" type="noConversion"/>
  </si>
  <si>
    <t>H_WD_AR_B11_Awining_Bullet-Proof Steel Window_W2000xH1000</t>
    <phoneticPr fontId="4" type="noConversion"/>
  </si>
  <si>
    <t>H_WD_AR_B11_Fix_Steel Window_SG_W2000xH1000</t>
    <phoneticPr fontId="4" type="noConversion"/>
  </si>
  <si>
    <t>H_WD_AR_B11_Fix_Steel Window_DG_W2000xH1000</t>
    <phoneticPr fontId="4" type="noConversion"/>
  </si>
  <si>
    <t>H_WD_AR_B11_Fix_AL Window_SG_W2000xH1000</t>
    <phoneticPr fontId="4" type="noConversion"/>
  </si>
  <si>
    <t>H_WD_AR_B11_Fix_AL Window_DG_W2000xH1000</t>
    <phoneticPr fontId="4" type="noConversion"/>
  </si>
  <si>
    <t>H_WD_AR_B11_Fix_AL Window_DG LowE_W2000xH1000</t>
    <phoneticPr fontId="4" type="noConversion"/>
  </si>
  <si>
    <t>H_WD_AR_B11_Fix_uPVC Window_SG_W2000xH1000</t>
    <phoneticPr fontId="4" type="noConversion"/>
  </si>
  <si>
    <t>H_WD_AR_B11_Fix_uPVC Window_DG_W2000xH1000</t>
    <phoneticPr fontId="4" type="noConversion"/>
  </si>
  <si>
    <t>H_WD_AR_B11_Fix_Blast Window</t>
    <phoneticPr fontId="4" type="noConversion"/>
  </si>
  <si>
    <t>H_WD_AR_B11_Fix_Blast Window_W2000xH1000</t>
    <phoneticPr fontId="4" type="noConversion"/>
  </si>
  <si>
    <t>H_WD_AR_B11_Fix_Bullet-Proof Steel Window_W2000xH1000</t>
    <phoneticPr fontId="4" type="noConversion"/>
  </si>
  <si>
    <t>H_WD_AR_B11_Fix_Awning_Steel Window_SG_W2000xH1000</t>
    <phoneticPr fontId="4" type="noConversion"/>
  </si>
  <si>
    <t>H_WD_AR_B11_Fix_Awning_Steel Window_DG_W2000xH1000</t>
    <phoneticPr fontId="4" type="noConversion"/>
  </si>
  <si>
    <t>H_WD_AR_B11_Fix_Awning_AL Window_SG_W2000xH1000</t>
    <phoneticPr fontId="4" type="noConversion"/>
  </si>
  <si>
    <t>H_WD_AR_B11_Fix_Awning_AL Window_DG_W2000xH1000</t>
    <phoneticPr fontId="4" type="noConversion"/>
  </si>
  <si>
    <t>H_WD_AR_B11_Fix_Awning_AL Window_DG LowE_W2000xH1000</t>
    <phoneticPr fontId="4" type="noConversion"/>
  </si>
  <si>
    <t>H_WD_AR_B11_Fix_Awning_uPVC Window_SG_W2000xH1000</t>
    <phoneticPr fontId="4" type="noConversion"/>
  </si>
  <si>
    <t>H_WD_AR_B11_Fix_Awning_uPVC Window_DG_W2000xH1000</t>
    <phoneticPr fontId="4" type="noConversion"/>
  </si>
  <si>
    <t>H_WD_AR_B11_Skylight_FRP_W2000xH1000</t>
    <phoneticPr fontId="4" type="noConversion"/>
  </si>
  <si>
    <t>H_WD_AR_B11_Skylight_Acrylic_W2000xH1000</t>
    <phoneticPr fontId="4" type="noConversion"/>
  </si>
  <si>
    <t>H_WD_AR_B11_Casement_AL Window_DG_W2000xH1000</t>
    <phoneticPr fontId="4" type="noConversion"/>
  </si>
  <si>
    <t>H_WD_AR_B11_Hung_AL Window_Single_DG_W2000xH1000</t>
    <phoneticPr fontId="4" type="noConversion"/>
  </si>
  <si>
    <t>H_WD_AR_B11_Hung_AL Window_Single_DG_Low E_W2000xH1000</t>
    <phoneticPr fontId="4" type="noConversion"/>
  </si>
  <si>
    <t>H_WD_AR_B11_Hung_AL Window_Double_DG_W2000xH1000</t>
    <phoneticPr fontId="4" type="noConversion"/>
  </si>
  <si>
    <t>H_WD_AR_B11_Tilt_AL Window_DG_W2000xH1000</t>
    <phoneticPr fontId="4" type="noConversion"/>
  </si>
  <si>
    <t>H_WD_AR_B11_Center Pivot_AL Window_DG_W2000xH1000</t>
    <phoneticPr fontId="4" type="noConversion"/>
  </si>
  <si>
    <t>H_WD_AR_B11_Louver_Steel_W2000xH1000</t>
    <phoneticPr fontId="4" type="noConversion"/>
  </si>
  <si>
    <t>H_WD_AR_B11_Louver_AL_W1000xH500</t>
    <phoneticPr fontId="4" type="noConversion"/>
  </si>
  <si>
    <t>H_SR_AR_S09_Steel Stair_W1000</t>
    <phoneticPr fontId="4" type="noConversion"/>
  </si>
  <si>
    <t>H_SR_AR_B08_Concrete Stair_Outdoor_W1000</t>
    <phoneticPr fontId="4" type="noConversion"/>
  </si>
  <si>
    <t>H_RL_AR_S10_Steel Handrail_H1100</t>
    <phoneticPr fontId="4" type="noConversion"/>
  </si>
  <si>
    <t>H_RL_AR_S11_Steel Removable Handrail_H1100</t>
    <phoneticPr fontId="4" type="noConversion"/>
  </si>
  <si>
    <t>H_GM_AR_S08_Caged Ladder_Bracket Set 150</t>
    <phoneticPr fontId="4" type="noConversion"/>
  </si>
  <si>
    <t>H_GM_AR_S08_Non Caged Ladder_Bracket Set 150_H1250</t>
    <phoneticPr fontId="4" type="noConversion"/>
  </si>
  <si>
    <t>H_GM_AR_B07_Steel Bollard_D150</t>
    <phoneticPr fontId="4" type="noConversion"/>
  </si>
  <si>
    <t>H_GM_AR_B07_Roof Drain_D150</t>
    <phoneticPr fontId="4" type="noConversion"/>
  </si>
  <si>
    <t>H_GM_AR_B07_Steel Downspout_D150</t>
    <phoneticPr fontId="4" type="noConversion"/>
  </si>
  <si>
    <t>H_GM_AR_B07_Splash Block_200x300</t>
    <phoneticPr fontId="4" type="noConversion"/>
  </si>
  <si>
    <t>H_GM_AR_B07_Grouting_T50</t>
    <phoneticPr fontId="4" type="noConversion"/>
  </si>
  <si>
    <t>H_GM_AR_B07_Room Signage</t>
    <phoneticPr fontId="4" type="noConversion"/>
  </si>
  <si>
    <t>H_MI_AR_S08_Caged Ladder_Bracket Set 150</t>
    <phoneticPr fontId="4" type="noConversion"/>
  </si>
  <si>
    <t>H_MI_AR_S08_Non Caged Ladder_Bracket Set 150_H1250</t>
    <phoneticPr fontId="4" type="noConversion"/>
  </si>
  <si>
    <t>H_MI_AR_B07_Steel Bollard_Fix_D150</t>
    <phoneticPr fontId="4" type="noConversion"/>
  </si>
  <si>
    <t>H_MI_AR_B07_Steel Bollard_Removable_D150</t>
    <phoneticPr fontId="4" type="noConversion"/>
  </si>
  <si>
    <t>H_MI_AR_B07_Roof Drain_D100</t>
    <phoneticPr fontId="4" type="noConversion"/>
  </si>
  <si>
    <t>H_MI_AR_B07_Steel Downspout_D150</t>
    <phoneticPr fontId="4" type="noConversion"/>
  </si>
  <si>
    <t>H_MI_AR_B07_Steel Eave Gutter_200x200</t>
    <phoneticPr fontId="4" type="noConversion"/>
  </si>
  <si>
    <t>H_MI_AR_B07_Splash Block_200x300</t>
    <phoneticPr fontId="4" type="noConversion"/>
  </si>
  <si>
    <t>H_MI_AR_B07_Grouting_T50</t>
    <phoneticPr fontId="4" type="noConversion"/>
  </si>
  <si>
    <t>H_MI_AR_B07_Anchor Bolt_Substructure_M12</t>
    <phoneticPr fontId="4" type="noConversion"/>
  </si>
  <si>
    <t>H_MI_AR_B07_Anchor Bolt_Substructure_M16</t>
    <phoneticPr fontId="4" type="noConversion"/>
  </si>
  <si>
    <t>H_MI_AR_B07_Anchor Bolt_Substructure_M20</t>
    <phoneticPr fontId="4" type="noConversion"/>
  </si>
  <si>
    <t>H_MI_AR_B07_Anchor Bolt_Substructure_Chemical_M10</t>
    <phoneticPr fontId="4" type="noConversion"/>
  </si>
  <si>
    <t>H_MI_AR_B07_Anchor Bolt_Substructure_Chemical_M12</t>
    <phoneticPr fontId="4" type="noConversion"/>
  </si>
  <si>
    <t>H_MI_AR_B07_Anchor Bolt_Substructure_Chemical_M16</t>
    <phoneticPr fontId="4" type="noConversion"/>
  </si>
  <si>
    <t>H_MI_AR_B07_Anchor Bolt_Substructure_Expansion_M10</t>
    <phoneticPr fontId="4" type="noConversion"/>
  </si>
  <si>
    <t>H_MI_AR_B07_Anchor Bolt_Substructure_Expansion_M12</t>
    <phoneticPr fontId="4" type="noConversion"/>
  </si>
  <si>
    <t>H_MI_AR_B07_Anchor Bolt_Substructure_Expansion_M16</t>
    <phoneticPr fontId="4" type="noConversion"/>
  </si>
  <si>
    <t>H_MI_AR_B07_Anchor Bolt_Equipment Foundation_M12</t>
    <phoneticPr fontId="4" type="noConversion"/>
  </si>
  <si>
    <t>H_MI_AR_B07_Anchor Bolt_Equipment Foundation_M16</t>
    <phoneticPr fontId="4" type="noConversion"/>
  </si>
  <si>
    <t>H_MI_AR_B07_Anchor Bolt_Equipment Foundation_M20</t>
    <phoneticPr fontId="4" type="noConversion"/>
  </si>
  <si>
    <t>H_MI_AR_B07_Anchor Bolt_Mass Concrete_M12</t>
    <phoneticPr fontId="4" type="noConversion"/>
  </si>
  <si>
    <t>H_MI_AR_B07_Anchor Bolt_Mass Concrete_M16</t>
    <phoneticPr fontId="4" type="noConversion"/>
  </si>
  <si>
    <t>H_MI_AR_B07_Anchor Bolt_Mass Concrete_M20</t>
    <phoneticPr fontId="4" type="noConversion"/>
  </si>
  <si>
    <t>H_MI_AR_B07_Embedded Steel_Galva.</t>
    <phoneticPr fontId="4" type="noConversion"/>
  </si>
  <si>
    <t>H_MI_AR_B07_Embedded Steel_SUS 304</t>
    <phoneticPr fontId="4" type="noConversion"/>
  </si>
  <si>
    <t>H_MI_AR_B07_Embedded Steel_SUS 316L</t>
    <phoneticPr fontId="4" type="noConversion"/>
  </si>
  <si>
    <t>H_MI_AR_B07_Signage_Room</t>
    <phoneticPr fontId="4" type="noConversion"/>
  </si>
  <si>
    <t>H_MI_AR_B07_Signage_Building</t>
    <phoneticPr fontId="4" type="noConversion"/>
  </si>
  <si>
    <t>H_MI_AR_B07_Toilet Accessories_Mirror_W750xH800</t>
    <phoneticPr fontId="4" type="noConversion"/>
  </si>
  <si>
    <t>H_MI_AR_B07_Toilet Accessories_Soap Dish</t>
    <phoneticPr fontId="4" type="noConversion"/>
  </si>
  <si>
    <t>H_MI_AR_B07_Toilet Accessories_Towel Bar</t>
    <phoneticPr fontId="4" type="noConversion"/>
  </si>
  <si>
    <t>H_MI_AR_B07_Toilet Accessories_Paper Tower Dispenser</t>
    <phoneticPr fontId="4" type="noConversion"/>
  </si>
  <si>
    <t>H_MI_AR_B07_Toilet Accessories_Urinal Partition</t>
    <phoneticPr fontId="4" type="noConversion"/>
  </si>
  <si>
    <t>H_MI_AR_B07_Toilet Accessories_Marble Washstand</t>
    <phoneticPr fontId="4" type="noConversion"/>
  </si>
  <si>
    <t>H_MI_AR_B07_Septic Tank_FRP</t>
    <phoneticPr fontId="4" type="noConversion"/>
  </si>
  <si>
    <t>H_MI_AR_B07_Furniture Installation_Desk</t>
    <phoneticPr fontId="4" type="noConversion"/>
  </si>
  <si>
    <t>H_MI_AR_B07_Furniture Installation_Washing Unit</t>
    <phoneticPr fontId="4" type="noConversion"/>
  </si>
  <si>
    <t>[Family List] - Room</t>
    <phoneticPr fontId="4" type="noConversion"/>
  </si>
  <si>
    <t>NO</t>
    <phoneticPr fontId="4" type="noConversion"/>
  </si>
  <si>
    <t>Family 
Category</t>
    <phoneticPr fontId="4" type="noConversion"/>
  </si>
  <si>
    <t>Building Tag</t>
    <phoneticPr fontId="4" type="noConversion"/>
  </si>
  <si>
    <t>Standard Type</t>
    <phoneticPr fontId="4" type="noConversion"/>
  </si>
  <si>
    <t>Family Type Name</t>
    <phoneticPr fontId="4" type="noConversion"/>
  </si>
  <si>
    <r>
      <rPr>
        <b/>
        <sz val="11"/>
        <color theme="0" tint="-0.249977111117893"/>
        <rFont val="Arial Unicode MS"/>
        <family val="2"/>
        <charset val="129"/>
      </rPr>
      <t xml:space="preserve">추천 </t>
    </r>
    <r>
      <rPr>
        <b/>
        <sz val="11"/>
        <color theme="0" tint="-0.249977111117893"/>
        <rFont val="Arial Narrow"/>
        <family val="2"/>
      </rPr>
      <t>WorkMaster</t>
    </r>
    <phoneticPr fontId="4" type="noConversion"/>
  </si>
  <si>
    <t>Work Master Code /w Description</t>
    <phoneticPr fontId="57" type="noConversion"/>
  </si>
  <si>
    <t>Work Master Code</t>
    <phoneticPr fontId="4" type="noConversion"/>
  </si>
  <si>
    <t>Gauge
Code</t>
    <phoneticPr fontId="4" type="noConversion"/>
  </si>
  <si>
    <t>Unit</t>
    <phoneticPr fontId="4" type="noConversion"/>
  </si>
  <si>
    <t>Work Category-L1</t>
    <phoneticPr fontId="4" type="noConversion"/>
  </si>
  <si>
    <t>Work Category
-L2</t>
    <phoneticPr fontId="4" type="noConversion"/>
  </si>
  <si>
    <t>Work Category
-L3</t>
    <phoneticPr fontId="4" type="noConversion"/>
  </si>
  <si>
    <t>Spec. 1
- L4</t>
    <phoneticPr fontId="4" type="noConversion"/>
  </si>
  <si>
    <t>Spec. 2
- L5</t>
    <phoneticPr fontId="4" type="noConversion"/>
  </si>
  <si>
    <t>Spec. 3
- L6</t>
    <phoneticPr fontId="4" type="noConversion"/>
  </si>
  <si>
    <t>Spec. 4
- L7</t>
    <phoneticPr fontId="4" type="noConversion"/>
  </si>
  <si>
    <t>Spec. 5
- L8</t>
    <phoneticPr fontId="4" type="noConversion"/>
  </si>
  <si>
    <t>Spec. 6
- L9</t>
    <phoneticPr fontId="4" type="noConversion"/>
  </si>
  <si>
    <t>Spec. 7
- L10</t>
    <phoneticPr fontId="4" type="noConversion"/>
  </si>
  <si>
    <t>Spec. 8
- L11</t>
    <phoneticPr fontId="4" type="noConversion"/>
  </si>
  <si>
    <t>BOQ Spec1</t>
    <phoneticPr fontId="4" type="noConversion"/>
  </si>
  <si>
    <t>BOQ Spec2</t>
    <phoneticPr fontId="4" type="noConversion"/>
  </si>
  <si>
    <t>BOQ Spec3</t>
    <phoneticPr fontId="4" type="noConversion"/>
  </si>
  <si>
    <t>BOQ Spec4</t>
  </si>
  <si>
    <t>BOQ Spec5</t>
  </si>
  <si>
    <t>BOQ Spec6</t>
  </si>
  <si>
    <t>BOQ Spec7</t>
  </si>
  <si>
    <t>BOQ Spec8</t>
  </si>
  <si>
    <t>BOQ Spec9</t>
  </si>
  <si>
    <t>Description</t>
    <phoneticPr fontId="4" type="noConversion"/>
  </si>
  <si>
    <r>
      <rPr>
        <b/>
        <sz val="11"/>
        <color theme="0"/>
        <rFont val="Arial Unicode MS"/>
        <family val="2"/>
        <charset val="129"/>
      </rPr>
      <t>입찰</t>
    </r>
    <r>
      <rPr>
        <b/>
        <sz val="11"/>
        <color theme="0"/>
        <rFont val="Arial Narrow"/>
        <family val="2"/>
      </rPr>
      <t xml:space="preserve">_
</t>
    </r>
    <r>
      <rPr>
        <b/>
        <sz val="11"/>
        <color theme="0"/>
        <rFont val="돋움"/>
        <family val="3"/>
        <charset val="129"/>
      </rPr>
      <t>물량산출식</t>
    </r>
    <phoneticPr fontId="4" type="noConversion"/>
  </si>
  <si>
    <r>
      <rPr>
        <b/>
        <sz val="11"/>
        <color theme="0"/>
        <rFont val="Arial Unicode MS"/>
        <family val="2"/>
        <charset val="129"/>
      </rPr>
      <t>실행</t>
    </r>
    <r>
      <rPr>
        <b/>
        <sz val="11"/>
        <color theme="0"/>
        <rFont val="Arial Narrow"/>
        <family val="2"/>
      </rPr>
      <t xml:space="preserve">_
</t>
    </r>
    <r>
      <rPr>
        <b/>
        <sz val="11"/>
        <color theme="0"/>
        <rFont val="돋움"/>
        <family val="3"/>
        <charset val="129"/>
      </rPr>
      <t>물량산출식</t>
    </r>
    <phoneticPr fontId="4" type="noConversion"/>
  </si>
  <si>
    <t>Quantity</t>
    <phoneticPr fontId="4" type="noConversion"/>
  </si>
  <si>
    <r>
      <t xml:space="preserve">Remark
</t>
    </r>
    <r>
      <rPr>
        <sz val="9"/>
        <color theme="0"/>
        <rFont val="Arial Narrow"/>
        <family val="2"/>
      </rPr>
      <t>(</t>
    </r>
    <r>
      <rPr>
        <sz val="9"/>
        <color theme="0"/>
        <rFont val="Arial Unicode MS"/>
        <family val="2"/>
        <charset val="129"/>
      </rPr>
      <t>물량관련)</t>
    </r>
    <phoneticPr fontId="4" type="noConversion"/>
  </si>
  <si>
    <t>Basic Room</t>
  </si>
  <si>
    <r>
      <rPr>
        <b/>
        <sz val="11"/>
        <rFont val="Segoe UI Symbol"/>
        <family val="1"/>
      </rPr>
      <t>□</t>
    </r>
    <r>
      <rPr>
        <b/>
        <sz val="11"/>
        <rFont val="Arial Narrow"/>
        <family val="1"/>
      </rPr>
      <t xml:space="preserve"> Room - normal</t>
    </r>
    <phoneticPr fontId="57" type="noConversion"/>
  </si>
  <si>
    <r>
      <rPr>
        <b/>
        <sz val="9"/>
        <rFont val="Segoe UI Symbol"/>
        <family val="1"/>
      </rPr>
      <t>▶</t>
    </r>
    <r>
      <rPr>
        <b/>
        <sz val="9"/>
        <rFont val="Arial Narrow"/>
        <family val="1"/>
      </rPr>
      <t xml:space="preserve"> Rooms</t>
    </r>
    <phoneticPr fontId="4" type="noConversion"/>
  </si>
  <si>
    <t>-</t>
    <phoneticPr fontId="4" type="noConversion"/>
  </si>
  <si>
    <t>RM-Q1</t>
  </si>
  <si>
    <t>FUEL GAS SUPPLY SYSTEM SHELTER</t>
    <phoneticPr fontId="4" type="noConversion"/>
  </si>
  <si>
    <t>F06A</t>
  </si>
  <si>
    <t>Floor</t>
    <phoneticPr fontId="57" type="noConversion"/>
  </si>
  <si>
    <t xml:space="preserve">A04AM080-00006 Finishing Work Painting Work Floor Painting Epoxy Paint       </t>
  </si>
  <si>
    <t xml:space="preserve">A04AS173-00001 Finishing Work Exterior/Interior Finish Work Steel Trowel Finish        </t>
  </si>
  <si>
    <t>Base</t>
    <phoneticPr fontId="57" type="noConversion"/>
  </si>
  <si>
    <t>Wall</t>
    <phoneticPr fontId="57" type="noConversion"/>
  </si>
  <si>
    <t>Ceiling</t>
    <phoneticPr fontId="57" type="noConversion"/>
  </si>
  <si>
    <t>= A * 0</t>
    <phoneticPr fontId="4" type="noConversion"/>
  </si>
  <si>
    <r>
      <t xml:space="preserve">*HGEN SGB : </t>
    </r>
    <r>
      <rPr>
        <sz val="10"/>
        <color rgb="FFFF0000"/>
        <rFont val="Arial Unicode MS"/>
        <family val="2"/>
        <charset val="129"/>
      </rPr>
      <t xml:space="preserve">지붕 철골조 샌드위치 판넬 =&gt; </t>
    </r>
    <r>
      <rPr>
        <sz val="10"/>
        <color rgb="FFFF0000"/>
        <rFont val="Arial Narrow"/>
        <family val="2"/>
      </rPr>
      <t>CR=0</t>
    </r>
    <phoneticPr fontId="4" type="noConversion"/>
  </si>
  <si>
    <t>STEAM TURBINE HALL</t>
    <phoneticPr fontId="4" type="noConversion"/>
  </si>
  <si>
    <t>B03</t>
  </si>
  <si>
    <t>W01B</t>
  </si>
  <si>
    <t xml:space="preserve">A04AM077-00003 Finishing Work Painting Work External Wall Painting Water Emulsion Paint       </t>
  </si>
  <si>
    <t>= (P/1000)*1.15</t>
    <phoneticPr fontId="4" type="noConversion"/>
  </si>
  <si>
    <t>_by "H_WA_AR_B07_Int Wall_Plaster"</t>
    <phoneticPr fontId="4" type="noConversion"/>
  </si>
  <si>
    <t>C01</t>
  </si>
  <si>
    <r>
      <t xml:space="preserve">= A * </t>
    </r>
    <r>
      <rPr>
        <b/>
        <sz val="11"/>
        <color rgb="FF0000FF"/>
        <rFont val="Arial Narrow"/>
        <family val="2"/>
      </rPr>
      <t>CR</t>
    </r>
    <phoneticPr fontId="4" type="noConversion"/>
  </si>
  <si>
    <r>
      <t xml:space="preserve">* </t>
    </r>
    <r>
      <rPr>
        <sz val="11"/>
        <color rgb="FFFF0000"/>
        <rFont val="Arial Unicode MS"/>
        <family val="2"/>
        <charset val="129"/>
      </rPr>
      <t>페인트의 경우 보측면 할증계수 적용</t>
    </r>
    <r>
      <rPr>
        <sz val="11"/>
        <color rgb="FFFF0000"/>
        <rFont val="Arial Narrow"/>
        <family val="2"/>
      </rPr>
      <t xml:space="preserve">
</t>
    </r>
    <r>
      <rPr>
        <sz val="11"/>
        <color rgb="FFFF0000"/>
        <rFont val="Arial Unicode MS"/>
        <family val="2"/>
        <charset val="129"/>
      </rPr>
      <t>* 비 페인트의 경우 순수 면적</t>
    </r>
    <phoneticPr fontId="4" type="noConversion"/>
  </si>
  <si>
    <t>RACK ROOM</t>
  </si>
  <si>
    <t>CONTROL ROOM</t>
  </si>
  <si>
    <t>F91</t>
  </si>
  <si>
    <t>B35</t>
  </si>
  <si>
    <t>= P/1000</t>
    <phoneticPr fontId="4" type="noConversion"/>
  </si>
  <si>
    <t>= (P/1000)*(CH/1000)</t>
    <phoneticPr fontId="4" type="noConversion"/>
  </si>
  <si>
    <t xml:space="preserve">A04AM078-00007 Finishing Work Painting Work Internal Wall Painting Anti-Dust Paint       </t>
  </si>
  <si>
    <t>= (P/1000) * RH</t>
    <phoneticPr fontId="4" type="noConversion"/>
  </si>
  <si>
    <t>= (P/1000) * RH</t>
  </si>
  <si>
    <t>C95A</t>
  </si>
  <si>
    <t>AIR LOCK</t>
  </si>
  <si>
    <t>LIBRARY</t>
  </si>
  <si>
    <t>SHIFT SUPERVISOR/DAY SUPERVISOR</t>
  </si>
  <si>
    <t>CORRIDOR</t>
  </si>
  <si>
    <t>STORE</t>
  </si>
  <si>
    <t>DRIVERS LOUNGE</t>
  </si>
  <si>
    <t>EWH ROOM</t>
  </si>
  <si>
    <t>F34A</t>
  </si>
  <si>
    <t>BREAK ROOM</t>
  </si>
  <si>
    <t>C96A</t>
  </si>
  <si>
    <t>JANITOR</t>
    <phoneticPr fontId="4" type="noConversion"/>
  </si>
  <si>
    <t>ABLUTIONS</t>
    <phoneticPr fontId="4" type="noConversion"/>
  </si>
  <si>
    <t>TOILETS</t>
    <phoneticPr fontId="4" type="noConversion"/>
  </si>
  <si>
    <t>F31B</t>
  </si>
  <si>
    <t>B32</t>
  </si>
  <si>
    <t>W32B</t>
  </si>
  <si>
    <r>
      <t>= (P/1000)*</t>
    </r>
    <r>
      <rPr>
        <b/>
        <sz val="11"/>
        <color rgb="FF0000FF"/>
        <rFont val="Arial Narrow"/>
        <family val="2"/>
      </rPr>
      <t>MH</t>
    </r>
    <phoneticPr fontId="4" type="noConversion"/>
  </si>
  <si>
    <t xml:space="preserve">A04AM078-00001 Finishing Work Painting Work Internal Wall Painting Acrylic Emulsion Paint       </t>
  </si>
  <si>
    <r>
      <t>= ( P/1000 )*( (CH/1000)-</t>
    </r>
    <r>
      <rPr>
        <b/>
        <sz val="11"/>
        <color rgb="FF0000FF"/>
        <rFont val="Arial Narrow"/>
        <family val="2"/>
      </rPr>
      <t>MH</t>
    </r>
    <r>
      <rPr>
        <b/>
        <sz val="11"/>
        <color theme="0"/>
        <rFont val="Arial Narrow"/>
        <family val="2"/>
      </rPr>
      <t xml:space="preserve"> )</t>
    </r>
    <phoneticPr fontId="4" type="noConversion"/>
  </si>
  <si>
    <r>
      <t>= ( P/1000 )*( (CH/1000)-</t>
    </r>
    <r>
      <rPr>
        <b/>
        <sz val="11"/>
        <color rgb="FF0000FF"/>
        <rFont val="Arial Narrow"/>
        <family val="2"/>
      </rPr>
      <t xml:space="preserve">MH </t>
    </r>
    <r>
      <rPr>
        <b/>
        <sz val="11"/>
        <color theme="0"/>
        <rFont val="Arial Narrow"/>
        <family val="2"/>
      </rPr>
      <t>)</t>
    </r>
    <phoneticPr fontId="4" type="noConversion"/>
  </si>
  <si>
    <t>PRAYER ROOM</t>
    <phoneticPr fontId="4" type="noConversion"/>
  </si>
  <si>
    <t>F43-1</t>
    <phoneticPr fontId="4" type="noConversion"/>
  </si>
  <si>
    <t>F43</t>
  </si>
  <si>
    <t>A04AS168-00001 Finishing Work Exterior/Interior Finish Work Screed      w/o Welded Wire Fabric  THK&lt;50mm</t>
  </si>
  <si>
    <t>ELECTRICAL ROOM(SS08)</t>
    <phoneticPr fontId="4" type="noConversion"/>
  </si>
  <si>
    <t>F06B</t>
  </si>
  <si>
    <t>BATTTERY ROOM</t>
    <phoneticPr fontId="4" type="noConversion"/>
  </si>
  <si>
    <t>F32A</t>
  </si>
  <si>
    <t>W04B</t>
  </si>
  <si>
    <t>TELECOMS ROOM</t>
    <phoneticPr fontId="4" type="noConversion"/>
  </si>
  <si>
    <t>W03B</t>
  </si>
  <si>
    <t>LOCKER</t>
    <phoneticPr fontId="4" type="noConversion"/>
  </si>
  <si>
    <t>F31A</t>
  </si>
  <si>
    <t>SHOWER ROOM</t>
    <phoneticPr fontId="4" type="noConversion"/>
  </si>
  <si>
    <t>W32C</t>
  </si>
  <si>
    <t>EWH ROOM</t>
    <phoneticPr fontId="4" type="noConversion"/>
  </si>
  <si>
    <t>Room No</t>
    <phoneticPr fontId="4" type="noConversion"/>
  </si>
  <si>
    <t>Room Name</t>
    <phoneticPr fontId="4" type="noConversion"/>
  </si>
  <si>
    <t>F01</t>
  </si>
  <si>
    <t>B01</t>
  </si>
  <si>
    <t>W01A</t>
  </si>
  <si>
    <t>[Family List] - Floors</t>
    <phoneticPr fontId="4" type="noConversion"/>
  </si>
  <si>
    <t>입찰_
물량산출식</t>
  </si>
  <si>
    <t>실행_
물량산출식</t>
  </si>
  <si>
    <t>Floors ( FL )</t>
    <phoneticPr fontId="4" type="noConversion"/>
  </si>
  <si>
    <r>
      <t xml:space="preserve">Floor </t>
    </r>
    <r>
      <rPr>
        <b/>
        <sz val="14"/>
        <color rgb="FFFF0000"/>
        <rFont val="Arial Narrow"/>
        <family val="2"/>
      </rPr>
      <t>(System Family)</t>
    </r>
    <phoneticPr fontId="4" type="noConversion"/>
  </si>
  <si>
    <r>
      <rPr>
        <b/>
        <sz val="11"/>
        <rFont val="Segoe UI Symbol"/>
        <family val="1"/>
      </rPr>
      <t>□</t>
    </r>
    <r>
      <rPr>
        <b/>
        <sz val="11"/>
        <rFont val="Arial Unicode MS"/>
        <family val="1"/>
        <charset val="129"/>
      </rPr>
      <t xml:space="preserve"> </t>
    </r>
    <r>
      <rPr>
        <b/>
        <sz val="11"/>
        <rFont val="Arial Narrow"/>
        <family val="3"/>
      </rPr>
      <t>Concrete Slab</t>
    </r>
    <phoneticPr fontId="57" type="noConversion"/>
  </si>
  <si>
    <t>▶ Concrete Slab</t>
  </si>
  <si>
    <t>구체</t>
    <phoneticPr fontId="4" type="noConversion"/>
  </si>
  <si>
    <t xml:space="preserve">A03AF032-00022 Concrete Work Superstructure Work Structural Concrete  Cement Type-1 25MPa ≤ F'c (Cylinder Strength) &lt; 30MPa     </t>
  </si>
  <si>
    <t>ASTM C150 Type I or Type IA 
F'c (Cylinder Strength) = 28MPa</t>
    <phoneticPr fontId="4" type="noConversion"/>
  </si>
  <si>
    <t>철근</t>
    <phoneticPr fontId="4" type="noConversion"/>
  </si>
  <si>
    <t xml:space="preserve">A03AF037-00003 Concrete Work Superstructure Work Rebar Work Deformed Bar (Non-Coat.)  300MPa&lt;Fy≤400MPa     </t>
  </si>
  <si>
    <t>KS D3504 SD400 (Fy=400MPa)</t>
    <phoneticPr fontId="4" type="noConversion"/>
  </si>
  <si>
    <r>
      <t>= V*</t>
    </r>
    <r>
      <rPr>
        <b/>
        <sz val="11"/>
        <color rgb="FF0000FF"/>
        <rFont val="Arial Narrow"/>
        <family val="2"/>
      </rPr>
      <t>RE</t>
    </r>
    <phoneticPr fontId="4" type="noConversion"/>
  </si>
  <si>
    <t>RE=0.10</t>
    <phoneticPr fontId="4" type="noConversion"/>
  </si>
  <si>
    <t>거푸집</t>
    <phoneticPr fontId="4" type="noConversion"/>
  </si>
  <si>
    <t xml:space="preserve">A03AF036-00001 Concrete Work Superstructure Work Form Work (1 time in use) Flat Form     Dressed Lumber, Plywood or Steel Form(Wood Planks are not Allowed) incl. Chamfer  </t>
  </si>
  <si>
    <t>H_FL_AR_S17_RC Slab_T200</t>
    <phoneticPr fontId="4" type="noConversion"/>
  </si>
  <si>
    <t>H_FL_AR_S17_RC Slab_S Trowel</t>
    <phoneticPr fontId="4" type="noConversion"/>
  </si>
  <si>
    <t>표면처리</t>
  </si>
  <si>
    <t>H_FL_AR_S17_RC Slab_S Trowel_T200</t>
    <phoneticPr fontId="4" type="noConversion"/>
  </si>
  <si>
    <t>□ Concrete Slab</t>
    <phoneticPr fontId="57" type="noConversion"/>
  </si>
  <si>
    <t>▶ Roof Concrete Slab</t>
  </si>
  <si>
    <t xml:space="preserve">A03AF032-00025 Concrete Work Superstructure Work Structural Concrete  Cement Type-1 20MPa ≤ F'c (Cylinder Strength) &lt; 25MPa     </t>
  </si>
  <si>
    <t xml:space="preserve"> F'c (Cylinder Strength) = 24MPa</t>
    <phoneticPr fontId="4" type="noConversion"/>
  </si>
  <si>
    <r>
      <rPr>
        <sz val="11"/>
        <rFont val="맑은 고딕"/>
        <family val="2"/>
        <charset val="129"/>
      </rPr>
      <t>*적용규칙</t>
    </r>
    <r>
      <rPr>
        <sz val="11"/>
        <rFont val="Arial Narrow"/>
        <family val="2"/>
      </rPr>
      <t>A, 5.4</t>
    </r>
    <phoneticPr fontId="4" type="noConversion"/>
  </si>
  <si>
    <t>ASTM A615 GRADE 60 (Fy=420MPa)</t>
    <phoneticPr fontId="4" type="noConversion"/>
  </si>
  <si>
    <t>▶ Turbine Top Deck Slab</t>
  </si>
  <si>
    <t>Steam Turbine 기초 Top Desk Slab</t>
    <phoneticPr fontId="4" type="noConversion"/>
  </si>
  <si>
    <t xml:space="preserve">A03AE032-00019 Concrete Work Mass Concrete Work Structural Concrete  Cement Type-1 30MPa ≤ F'c (Cylinder Strength) &lt; 35MPa   Including Concrete Temperature Control (Pile Cooling &amp; Curing), Max Temperature of Concrete : 30℃  </t>
  </si>
  <si>
    <r>
      <rPr>
        <b/>
        <sz val="11"/>
        <rFont val="Segoe UI Symbol"/>
        <family val="1"/>
      </rPr>
      <t>□</t>
    </r>
    <r>
      <rPr>
        <b/>
        <sz val="11"/>
        <rFont val="Arial Unicode MS"/>
        <family val="1"/>
        <charset val="129"/>
      </rPr>
      <t xml:space="preserve"> </t>
    </r>
    <r>
      <rPr>
        <b/>
        <sz val="11"/>
        <rFont val="Arial Narrow"/>
        <family val="3"/>
      </rPr>
      <t>Concrete Deck Slab</t>
    </r>
    <phoneticPr fontId="57" type="noConversion"/>
  </si>
  <si>
    <t>▶ Concrete Deck Slab</t>
  </si>
  <si>
    <t>H_FL_AR_S17_RC Deck Slab</t>
    <phoneticPr fontId="4" type="noConversion"/>
  </si>
  <si>
    <t>Steel Deck Slab</t>
    <phoneticPr fontId="4" type="noConversion"/>
  </si>
  <si>
    <t>데크_제작</t>
    <phoneticPr fontId="4" type="noConversion"/>
  </si>
  <si>
    <t xml:space="preserve">S02AA024-00001 Miscellaneous Steel Fabrication Work Shelter/Building Galvanized Steel Deck Plate        </t>
  </si>
  <si>
    <t>THK=(1.6) mm
600x200x75</t>
    <phoneticPr fontId="4" type="noConversion"/>
  </si>
  <si>
    <t>데크_시공</t>
    <phoneticPr fontId="4" type="noConversion"/>
  </si>
  <si>
    <t xml:space="preserve">S04AA024-00001 Miscellaneous Steel Erection Work Shelter/Building Galvanized Steel Deck Plate        </t>
  </si>
  <si>
    <t>Steel Trowel</t>
    <phoneticPr fontId="4" type="noConversion"/>
  </si>
  <si>
    <t>▶ Roof Concrete Deck Slab</t>
  </si>
  <si>
    <t>H_RF_AR_S17_Roof RC Deck Slab</t>
    <phoneticPr fontId="4" type="noConversion"/>
  </si>
  <si>
    <r>
      <rPr>
        <b/>
        <sz val="11"/>
        <rFont val="Segoe UI Symbol"/>
        <family val="1"/>
      </rPr>
      <t>□</t>
    </r>
    <r>
      <rPr>
        <b/>
        <sz val="11"/>
        <rFont val="Arial Narrow"/>
        <family val="1"/>
      </rPr>
      <t xml:space="preserve"> Checkered / Grating</t>
    </r>
    <phoneticPr fontId="57" type="noConversion"/>
  </si>
  <si>
    <t>▶ Grating Floor</t>
  </si>
  <si>
    <t>H_FL_AR_S05_Grating</t>
    <phoneticPr fontId="4" type="noConversion"/>
  </si>
  <si>
    <t>Grating</t>
    <phoneticPr fontId="4" type="noConversion"/>
  </si>
  <si>
    <t>그레이팅_제작</t>
    <phoneticPr fontId="4" type="noConversion"/>
  </si>
  <si>
    <t xml:space="preserve">S02AA018-00003 Miscellaneous Steel Fabrication Work Shelter/Building Grating Hot-Dip Galvanized Steel, (I=32)       </t>
  </si>
  <si>
    <t>Material: ( ASTM A 1011M   )
THK=( 32 )mm</t>
    <phoneticPr fontId="4" type="noConversion"/>
  </si>
  <si>
    <t>그레이팅_시공</t>
    <phoneticPr fontId="4" type="noConversion"/>
  </si>
  <si>
    <t xml:space="preserve">S04AA018-00003 Miscellaneous Steel Erection Work Shelter/Building Grating Hot-Dip Galvanized Steel, (I=32)       </t>
  </si>
  <si>
    <t>STB</t>
    <phoneticPr fontId="4" type="noConversion"/>
  </si>
  <si>
    <t>Template</t>
    <phoneticPr fontId="4" type="noConversion"/>
  </si>
  <si>
    <t>H_FL_AR_S05_Grating_T32_PLATFORM</t>
    <phoneticPr fontId="4" type="noConversion"/>
  </si>
  <si>
    <t>H_FL_AR_S05_Grating_T32_STAIR</t>
    <phoneticPr fontId="4" type="noConversion"/>
  </si>
  <si>
    <t>H_FL_AR_S05_Grating_T32_SUMP</t>
    <phoneticPr fontId="4" type="noConversion"/>
  </si>
  <si>
    <t>▶ Removable Grating Floor</t>
  </si>
  <si>
    <t>H_FL_AR_S06_Removable Grating</t>
    <phoneticPr fontId="4" type="noConversion"/>
  </si>
  <si>
    <r>
      <t xml:space="preserve">*WM : Removable Grating </t>
    </r>
    <r>
      <rPr>
        <sz val="11"/>
        <color theme="1"/>
        <rFont val="돋움"/>
        <family val="3"/>
        <charset val="129"/>
      </rPr>
      <t>구분</t>
    </r>
    <r>
      <rPr>
        <sz val="11"/>
        <color theme="1"/>
        <rFont val="Arial Narrow"/>
        <family val="2"/>
      </rPr>
      <t xml:space="preserve"> </t>
    </r>
    <r>
      <rPr>
        <sz val="11"/>
        <color theme="1"/>
        <rFont val="돋움"/>
        <family val="3"/>
        <charset val="129"/>
      </rPr>
      <t>없음</t>
    </r>
    <phoneticPr fontId="4" type="noConversion"/>
  </si>
  <si>
    <t>(a)</t>
    <phoneticPr fontId="4" type="noConversion"/>
  </si>
  <si>
    <t>Material: ( ASTM A 1011M   )
THK=( 32 )mm, Removable Type</t>
    <phoneticPr fontId="4" type="noConversion"/>
  </si>
  <si>
    <t>▶ Checkered Plate Floor</t>
  </si>
  <si>
    <t>H_FL_AR_S07_CHK PL</t>
    <phoneticPr fontId="4" type="noConversion"/>
  </si>
  <si>
    <t>Checkered Plate</t>
    <phoneticPr fontId="4" type="noConversion"/>
  </si>
  <si>
    <t>체커드_제작</t>
    <phoneticPr fontId="4" type="noConversion"/>
  </si>
  <si>
    <t xml:space="preserve">S02AA017-00003 Miscellaneous Steel Fabrication Work Shelter/Building Checkered/Flooring Plate Galvanized Steel THK ≤ 6mm      </t>
  </si>
  <si>
    <t>Material: ( ASTM A36  )
THK=( 6 )mm</t>
    <phoneticPr fontId="4" type="noConversion"/>
  </si>
  <si>
    <t>체커드_시공</t>
    <phoneticPr fontId="4" type="noConversion"/>
  </si>
  <si>
    <t xml:space="preserve">S04AA017-00001 Miscellaneous Steel Erection Work Shelter/Building Checkered/Flooring Plate        </t>
  </si>
  <si>
    <t>Template, CDS</t>
    <phoneticPr fontId="4" type="noConversion"/>
  </si>
  <si>
    <t>H_FL_AR_S07_CHK PL_T6_Trench</t>
    <phoneticPr fontId="4" type="noConversion"/>
  </si>
  <si>
    <t>□ Finish</t>
    <phoneticPr fontId="57" type="noConversion"/>
  </si>
  <si>
    <r>
      <rPr>
        <b/>
        <sz val="9"/>
        <rFont val="Segoe UI Symbol"/>
        <family val="3"/>
      </rPr>
      <t xml:space="preserve">▶ </t>
    </r>
    <r>
      <rPr>
        <b/>
        <sz val="9"/>
        <rFont val="Arial Narrow"/>
        <family val="3"/>
      </rPr>
      <t>Tile</t>
    </r>
    <phoneticPr fontId="57" type="noConversion"/>
  </si>
  <si>
    <t>[Ceramic Tile]</t>
  </si>
  <si>
    <t>H_FL_AR_B07_Ceramic Tile</t>
    <phoneticPr fontId="4" type="noConversion"/>
  </si>
  <si>
    <t>F31A</t>
    <phoneticPr fontId="4" type="noConversion"/>
  </si>
  <si>
    <t xml:space="preserve">A04AN083-00001 Finishing Work Tile Work Floor Tile Ceramic Tile     Non-Slip Type, w/ Mortar Bond Coat or Adhesive  </t>
  </si>
  <si>
    <t>Tile Size=W(  )mm x L(  )mm x THK(  )mm</t>
    <phoneticPr fontId="4" type="noConversion"/>
  </si>
  <si>
    <t>_by Rooms</t>
    <phoneticPr fontId="4" type="noConversion"/>
  </si>
  <si>
    <t>_by Rooms</t>
  </si>
  <si>
    <t>F31B</t>
    <phoneticPr fontId="4" type="noConversion"/>
  </si>
  <si>
    <t>스크리드</t>
    <phoneticPr fontId="4" type="noConversion"/>
  </si>
  <si>
    <t>Drain Slope</t>
    <phoneticPr fontId="4" type="noConversion"/>
  </si>
  <si>
    <t>방수</t>
    <phoneticPr fontId="4" type="noConversion"/>
  </si>
  <si>
    <t xml:space="preserve">A04AP085-00001 Finishing Work Waterproofing Work Liquid Waterproofing     for Internal Floor Area Min. 2 Coats  </t>
  </si>
  <si>
    <t>타일</t>
    <phoneticPr fontId="4" type="noConversion"/>
  </si>
  <si>
    <t>Tile Size=W( 300 )mm x L( 300 )mm x THK( 7 )mm</t>
    <phoneticPr fontId="4" type="noConversion"/>
  </si>
  <si>
    <t>H_FL_AR_B07_Ceramic Tile_Memb</t>
    <phoneticPr fontId="4" type="noConversion"/>
  </si>
  <si>
    <t>F31C</t>
  </si>
  <si>
    <t>F31C</t>
    <phoneticPr fontId="4" type="noConversion"/>
  </si>
  <si>
    <t xml:space="preserve">A04AP310-00001 Finishing Work Waterproofing Work Waterproofing Membrane     for Internal Area   </t>
  </si>
  <si>
    <t>No BM</t>
  </si>
  <si>
    <t>Tile Size=W( )mm x L( )mm x THK( 7 )mm</t>
    <phoneticPr fontId="4" type="noConversion"/>
  </si>
  <si>
    <t>[Acid Resistant Tile]</t>
  </si>
  <si>
    <t>H_FL_AR_B07_Acid R Tile</t>
    <phoneticPr fontId="4" type="noConversion"/>
  </si>
  <si>
    <t>F32A</t>
    <phoneticPr fontId="4" type="noConversion"/>
  </si>
  <si>
    <t xml:space="preserve">A04AN083-00002 Finishing Work Tile Work Floor Tile Acid/Alkaline Resistant Tile     Non-Slip Type, w/ Mortar Bond Coat or Adhesive  </t>
  </si>
  <si>
    <t>Tile Size=W(  )mm x L(  )mm x THK(  )mm</t>
  </si>
  <si>
    <t>H_FL_AR_B07_Acid R Tile_L Waterproof</t>
    <phoneticPr fontId="4" type="noConversion"/>
  </si>
  <si>
    <t>F32B</t>
  </si>
  <si>
    <t>F32B</t>
    <phoneticPr fontId="4" type="noConversion"/>
  </si>
  <si>
    <t>H_FL_AR_B07_Vinyl Tile</t>
    <phoneticPr fontId="4" type="noConversion"/>
  </si>
  <si>
    <t>F34A</t>
    <phoneticPr fontId="4" type="noConversion"/>
  </si>
  <si>
    <t xml:space="preserve">A04AN083-00004 Finishing Work Tile Work Floor Tile Vinyl Tile     w/ Mortar Bond Coat or Adhesive  </t>
  </si>
  <si>
    <t>H_FL_AR_B07_Vinyl Tile_Screed</t>
    <phoneticPr fontId="4" type="noConversion"/>
  </si>
  <si>
    <t>F34B</t>
  </si>
  <si>
    <t>F34B</t>
    <phoneticPr fontId="4" type="noConversion"/>
  </si>
  <si>
    <t>H_FL_AR_B07_Anti Static Vinyl Tile</t>
    <phoneticPr fontId="4" type="noConversion"/>
  </si>
  <si>
    <t>F35</t>
  </si>
  <si>
    <t>F35</t>
    <phoneticPr fontId="4" type="noConversion"/>
  </si>
  <si>
    <t xml:space="preserve">A04AN083-00005 Finishing Work Tile Work Floor Tile Anti-Static Vinyl Tile     w/ Mortar Bond Coat or Adhesive  </t>
  </si>
  <si>
    <t>[Etc. Tile]</t>
  </si>
  <si>
    <t>H_FL_AR_B07_Terrazzo Tile</t>
    <phoneticPr fontId="4" type="noConversion"/>
  </si>
  <si>
    <t>F33</t>
  </si>
  <si>
    <t>F36</t>
    <phoneticPr fontId="4" type="noConversion"/>
  </si>
  <si>
    <t xml:space="preserve">A04AN083-00006 Finishing Work Tile Work Floor Tile Granite Tile     Non-Slip Type, w/ Mortar Bond Coat or Adhesive  </t>
  </si>
  <si>
    <t>H_FL_AR_B07_Terrazzo Tile_150x150xT12</t>
    <phoneticPr fontId="4" type="noConversion"/>
  </si>
  <si>
    <t>H_FL_AR_B07_Granite Tile</t>
    <phoneticPr fontId="4" type="noConversion"/>
  </si>
  <si>
    <t>F36</t>
  </si>
  <si>
    <t>H_FL_AR_B07_Marble Tile</t>
    <phoneticPr fontId="4" type="noConversion"/>
  </si>
  <si>
    <t>F37</t>
  </si>
  <si>
    <t>F37</t>
    <phoneticPr fontId="4" type="noConversion"/>
  </si>
  <si>
    <t xml:space="preserve">A04AN083-00007 Finishing Work Tile Work Floor Tile Marble Tile     Non-Slip Type, w/ Mortar Bond Coat or Adhesive  </t>
  </si>
  <si>
    <t>H_FL_AR_B07_Stone Tile</t>
    <phoneticPr fontId="4" type="noConversion"/>
  </si>
  <si>
    <t>F38</t>
  </si>
  <si>
    <t>F38</t>
    <phoneticPr fontId="4" type="noConversion"/>
  </si>
  <si>
    <t xml:space="preserve">A04AN083-00008 Finishing Work Tile Work Floor Tile Stone Tile     Non-Slip Type, w/ Mortar Bond Coat or Adhesive  </t>
  </si>
  <si>
    <t>F39</t>
  </si>
  <si>
    <t>F41</t>
    <phoneticPr fontId="4" type="noConversion"/>
  </si>
  <si>
    <t xml:space="preserve">A04AN083-00011 Finishing Work Tile Work Floor Tile Porcelain Tile     Non-Slip Type, w/ Mortar Bond Coat or Adhesive  </t>
  </si>
  <si>
    <t>Tile Size=W( )mm x L( )mm x THK( 9 )mm</t>
    <phoneticPr fontId="4" type="noConversion"/>
  </si>
  <si>
    <t>F43</t>
    <phoneticPr fontId="4" type="noConversion"/>
  </si>
  <si>
    <t xml:space="preserve">A04AS170-00001 Finishing Work Exterior/Interior Finish Work Carpet Tile        </t>
  </si>
  <si>
    <r>
      <rPr>
        <b/>
        <sz val="9"/>
        <rFont val="Segoe UI Symbol"/>
        <family val="3"/>
      </rPr>
      <t xml:space="preserve">▶ </t>
    </r>
    <r>
      <rPr>
        <b/>
        <sz val="9"/>
        <rFont val="Arial Narrow"/>
        <family val="3"/>
      </rPr>
      <t>Mat</t>
    </r>
    <phoneticPr fontId="57" type="noConversion"/>
  </si>
  <si>
    <t>H_FL_AR_B07_Carpet</t>
    <phoneticPr fontId="4" type="noConversion"/>
  </si>
  <si>
    <t>F71</t>
  </si>
  <si>
    <t>F71</t>
    <phoneticPr fontId="4" type="noConversion"/>
  </si>
  <si>
    <t xml:space="preserve">A04AS169-00001 Finishing Work Exterior/Interior Finish Work Carpet        </t>
  </si>
  <si>
    <t>H_FL_AR_B07_Matwell</t>
    <phoneticPr fontId="4" type="noConversion"/>
  </si>
  <si>
    <t>F72</t>
  </si>
  <si>
    <t>F72</t>
    <phoneticPr fontId="4" type="noConversion"/>
  </si>
  <si>
    <t xml:space="preserve">A04AS171-00001 Finishing Work Exterior/Interior Finish Work Recess Floor Mat        </t>
  </si>
  <si>
    <t>H_FL_AR_B07_Entrance Floor Mats and Frame</t>
    <phoneticPr fontId="4" type="noConversion"/>
  </si>
  <si>
    <t>F73</t>
  </si>
  <si>
    <t>F73</t>
    <phoneticPr fontId="4" type="noConversion"/>
  </si>
  <si>
    <t xml:space="preserve">A04AS172-00002 Finishing Work Exterior/Interior Finish Work Entrance Floor Mats and Frame Embedded Type       </t>
  </si>
  <si>
    <r>
      <rPr>
        <b/>
        <sz val="9"/>
        <rFont val="Segoe UI Symbol"/>
        <family val="3"/>
      </rPr>
      <t xml:space="preserve">▶ </t>
    </r>
    <r>
      <rPr>
        <b/>
        <sz val="9"/>
        <rFont val="Arial Narrow"/>
        <family val="3"/>
      </rPr>
      <t>Raised Floor</t>
    </r>
    <phoneticPr fontId="57" type="noConversion"/>
  </si>
  <si>
    <t>F91, F92, F93</t>
    <phoneticPr fontId="4" type="noConversion"/>
  </si>
  <si>
    <t>F91</t>
    <phoneticPr fontId="4" type="noConversion"/>
  </si>
  <si>
    <t>바닥 페인트</t>
    <phoneticPr fontId="4" type="noConversion"/>
  </si>
  <si>
    <t xml:space="preserve">A04AM080-00005 Finishing Work Painting Work Floor Painting Anti-Dust Paint       </t>
  </si>
  <si>
    <t>Raised Floor</t>
    <phoneticPr fontId="4" type="noConversion"/>
  </si>
  <si>
    <t>A04AS174-00002 Finishing Work Exterior/Interior Finish Work Raised Floor Top Finish: Anti-Static Vinyl Tile       600mm x 600mm / 600mm&lt;H≤1000mm</t>
  </si>
  <si>
    <t>600x600x H=( 1000 )mm
Top Finish: Anti-Static Vinyl Tile</t>
  </si>
  <si>
    <r>
      <rPr>
        <b/>
        <sz val="9"/>
        <rFont val="Segoe UI Symbol"/>
        <family val="3"/>
      </rPr>
      <t xml:space="preserve">▶ </t>
    </r>
    <r>
      <rPr>
        <b/>
        <sz val="9"/>
        <rFont val="Arial Narrow"/>
        <family val="3"/>
      </rPr>
      <t>UG Insulation</t>
    </r>
    <phoneticPr fontId="57" type="noConversion"/>
  </si>
  <si>
    <t>A03AD047-00002 Concrete Work Substructure Work Insulation under Ground Floor Extruded Polystyrene Insulation Board       50mm≤THK&lt;75mm</t>
  </si>
  <si>
    <t>THK=( 50 )mm</t>
    <phoneticPr fontId="4" type="noConversion"/>
  </si>
  <si>
    <r>
      <t>_by "</t>
    </r>
    <r>
      <rPr>
        <b/>
        <i/>
        <sz val="11"/>
        <color rgb="FFFFC000"/>
        <rFont val="Segoe UI Symbol"/>
        <family val="2"/>
      </rPr>
      <t>▶</t>
    </r>
    <r>
      <rPr>
        <b/>
        <i/>
        <sz val="11"/>
        <color rgb="FFFFC000"/>
        <rFont val="Arial Narrow"/>
        <family val="2"/>
      </rPr>
      <t xml:space="preserve"> SOG Slab"</t>
    </r>
    <phoneticPr fontId="4" type="noConversion"/>
  </si>
  <si>
    <r>
      <t xml:space="preserve">Slab Edge </t>
    </r>
    <r>
      <rPr>
        <b/>
        <sz val="14"/>
        <color rgb="FFFF0000"/>
        <rFont val="Arial Narrow"/>
        <family val="2"/>
      </rPr>
      <t>(System Family)</t>
    </r>
    <phoneticPr fontId="4" type="noConversion"/>
  </si>
  <si>
    <t>□ Edge - normal</t>
    <phoneticPr fontId="57" type="noConversion"/>
  </si>
  <si>
    <r>
      <rPr>
        <b/>
        <sz val="9"/>
        <rFont val="Segoe UI Symbol"/>
        <family val="3"/>
      </rPr>
      <t>▶</t>
    </r>
    <r>
      <rPr>
        <b/>
        <sz val="9"/>
        <rFont val="Arial Narrow"/>
        <family val="3"/>
      </rPr>
      <t xml:space="preserve"> Edge</t>
    </r>
    <phoneticPr fontId="57" type="noConversion"/>
  </si>
  <si>
    <t>H_FL_AR_S17_Thickened</t>
  </si>
  <si>
    <r>
      <t>_by "</t>
    </r>
    <r>
      <rPr>
        <b/>
        <i/>
        <strike/>
        <sz val="11"/>
        <color rgb="FFFFC000"/>
        <rFont val="Segoe UI Symbol"/>
        <family val="2"/>
      </rPr>
      <t>▶</t>
    </r>
    <r>
      <rPr>
        <b/>
        <i/>
        <strike/>
        <sz val="11"/>
        <color rgb="FFFFC000"/>
        <rFont val="Arial Narrow"/>
        <family val="2"/>
      </rPr>
      <t xml:space="preserve"> SOG Slab"</t>
    </r>
    <phoneticPr fontId="4" type="noConversion"/>
  </si>
  <si>
    <r>
      <t>= V*</t>
    </r>
    <r>
      <rPr>
        <b/>
        <strike/>
        <sz val="11"/>
        <color rgb="FF0000FF"/>
        <rFont val="Arial Narrow"/>
        <family val="2"/>
      </rPr>
      <t>RE</t>
    </r>
    <phoneticPr fontId="4" type="noConversion"/>
  </si>
  <si>
    <t>[Family List] - Roofs</t>
    <phoneticPr fontId="4" type="noConversion"/>
  </si>
  <si>
    <t>Roofs [RF]</t>
  </si>
  <si>
    <r>
      <t xml:space="preserve">Basic Roof  </t>
    </r>
    <r>
      <rPr>
        <b/>
        <sz val="14"/>
        <color rgb="FFFF0000"/>
        <rFont val="Arial Narrow"/>
        <family val="2"/>
      </rPr>
      <t xml:space="preserve">(System Family) </t>
    </r>
    <phoneticPr fontId="4" type="noConversion"/>
  </si>
  <si>
    <r>
      <rPr>
        <b/>
        <sz val="11"/>
        <rFont val="Segoe UI Symbol"/>
        <family val="1"/>
      </rPr>
      <t>□</t>
    </r>
    <r>
      <rPr>
        <b/>
        <sz val="11"/>
        <rFont val="Arial Narrow"/>
        <family val="1"/>
      </rPr>
      <t xml:space="preserve"> For Concrete Roof</t>
    </r>
    <phoneticPr fontId="57" type="noConversion"/>
  </si>
  <si>
    <t>▶ Slope &lt; Insulation &lt; Waterproofing</t>
  </si>
  <si>
    <t>RF-Q1</t>
  </si>
  <si>
    <t>H_RF_AR_B06_LW Conc(Slope)_XPS_Memb</t>
    <phoneticPr fontId="4" type="noConversion"/>
  </si>
  <si>
    <t>RF11</t>
  </si>
  <si>
    <t>보호/보조층</t>
    <phoneticPr fontId="4" type="noConversion"/>
  </si>
  <si>
    <t>A04AQ086-00001 Finishing Work Roof Work Roof Screed Light-Weight Concrete Screed     w/o Welded Wire Fabric  30mm≤Min. THK&lt;50mm</t>
  </si>
  <si>
    <t>Min. THK=( 30 )mm, Slope=( 1% )</t>
  </si>
  <si>
    <r>
      <t>= A*</t>
    </r>
    <r>
      <rPr>
        <b/>
        <sz val="11"/>
        <color rgb="FF0000FF"/>
        <rFont val="Arial Narrow"/>
        <family val="2"/>
      </rPr>
      <t>Ts</t>
    </r>
    <phoneticPr fontId="4" type="noConversion"/>
  </si>
  <si>
    <t>와이어메쉬</t>
    <phoneticPr fontId="4" type="noConversion"/>
  </si>
  <si>
    <t>A04AQ038-00001 Finishing Work Roof Work Welded Wire Fabric        DIA≤6mm</t>
  </si>
  <si>
    <t>Mesh Size=DIA( #8 )mm x ( 150 )mm x (150  )mm</t>
  </si>
  <si>
    <t>단열층</t>
    <phoneticPr fontId="4" type="noConversion"/>
  </si>
  <si>
    <t>A04AQ088-00004 Finishing Work Roof Work Roof Insulation Rigid Extruded Polystyrene Foam Insulation       100mm≤THK</t>
  </si>
  <si>
    <t>XPS
THK=( 120 )mm</t>
  </si>
  <si>
    <t>방수층</t>
    <phoneticPr fontId="4" type="noConversion"/>
  </si>
  <si>
    <t xml:space="preserve">A04AQ310-00001 Finishing Work Roof Work Waterproofing Membrane EPDM(or Equivalent)     w/ Accessories  </t>
  </si>
  <si>
    <r>
      <rPr>
        <sz val="11"/>
        <rFont val="맑은 고딕"/>
        <family val="2"/>
        <charset val="129"/>
      </rPr>
      <t>*적용규칙</t>
    </r>
    <r>
      <rPr>
        <sz val="11"/>
        <rFont val="Arial Narrow"/>
        <family val="2"/>
      </rPr>
      <t>A, 5.3</t>
    </r>
    <phoneticPr fontId="4" type="noConversion"/>
  </si>
  <si>
    <t>H_RF_AR_B06_LW Conc(Slope)_XPS_Memb_T150</t>
    <phoneticPr fontId="4" type="noConversion"/>
  </si>
  <si>
    <t>RF12</t>
    <phoneticPr fontId="4" type="noConversion"/>
  </si>
  <si>
    <t>A04AQ086-00004 Finishing Work Roof Work Roof Screed Bed Mortar Screed     w/o Welded Wire Fabric  30mm≤Min. THK&lt;50mm</t>
  </si>
  <si>
    <t>Min. THK=( 30 )mm, Slope=( 1% )</t>
    <phoneticPr fontId="4" type="noConversion"/>
  </si>
  <si>
    <t>Mesh Size=DIA( #8 )mm x ( 150 )mm x (150  )mm</t>
    <phoneticPr fontId="57" type="noConversion"/>
  </si>
  <si>
    <t>차단층</t>
    <phoneticPr fontId="4" type="noConversion"/>
  </si>
  <si>
    <t xml:space="preserve">A04AQ012-00001 Finishing Work Roof Work PE Sheet (Vapor Barrier)        </t>
  </si>
  <si>
    <t>THK=( 0.1 )mm, 2ply</t>
    <phoneticPr fontId="4" type="noConversion"/>
  </si>
  <si>
    <t>THK=( 120 )mm</t>
    <phoneticPr fontId="4" type="noConversion"/>
  </si>
  <si>
    <t>H_RF_AR_B06_Mortar(Slope)_XPS_Memb_T150</t>
    <phoneticPr fontId="4" type="noConversion"/>
  </si>
  <si>
    <t>RF13</t>
    <phoneticPr fontId="4" type="noConversion"/>
  </si>
  <si>
    <t>THK=(  )mm</t>
  </si>
  <si>
    <t xml:space="preserve">A04AQ091-00001 Finishing Work Roof Work Gravel for Roof        </t>
  </si>
  <si>
    <t>THK=(  )mmDIA=(  )mm~(  )mm or Max DIA=(  )mm</t>
  </si>
  <si>
    <t>H_RF_AR_B06_LW Conc(Slope)_XPS_Memb_Gravel_T150</t>
    <phoneticPr fontId="4" type="noConversion"/>
  </si>
  <si>
    <r>
      <rPr>
        <b/>
        <sz val="9"/>
        <rFont val="Segoe UI Symbol"/>
        <family val="1"/>
      </rPr>
      <t>▶</t>
    </r>
    <r>
      <rPr>
        <b/>
        <sz val="9"/>
        <rFont val="Arial Narrow"/>
        <family val="1"/>
      </rPr>
      <t xml:space="preserve"> Slope &lt; Waterproofing &lt; Insulation &lt; Protection</t>
    </r>
    <phoneticPr fontId="4" type="noConversion"/>
  </si>
  <si>
    <t>RF21</t>
    <phoneticPr fontId="4" type="noConversion"/>
  </si>
  <si>
    <t xml:space="preserve">A04AQ089-00001 Finishing Work Roof Work Protective Concrete w/ Steel Trowel Finish        </t>
  </si>
  <si>
    <r>
      <t>= A*</t>
    </r>
    <r>
      <rPr>
        <b/>
        <sz val="11"/>
        <color rgb="FF0000FF"/>
        <rFont val="Arial Narrow"/>
        <family val="2"/>
      </rPr>
      <t>Tp</t>
    </r>
    <phoneticPr fontId="4" type="noConversion"/>
  </si>
  <si>
    <t>H_RF_AR_B06_Memb_XPS_PE_Roof Tile</t>
    <phoneticPr fontId="4" type="noConversion"/>
  </si>
  <si>
    <t>RF22</t>
    <phoneticPr fontId="4" type="noConversion"/>
  </si>
  <si>
    <t>A04AQ088-00002 Finishing Work Roof Work Roof Insulation Rigid Extruded Polystyrene Foam Insulation       50mm≤THK&lt;75mm</t>
  </si>
  <si>
    <t>A04AQ090-00001 Finishing Work Roof Work Concrete Tile      w/ Plastic Spacer  THK≤50mm</t>
  </si>
  <si>
    <t>RF23</t>
    <phoneticPr fontId="4" type="noConversion"/>
  </si>
  <si>
    <t xml:space="preserve">A04AQ095-00001 Finishing Work Roof Work Geotextile      w/ Fixing Accessories  </t>
  </si>
  <si>
    <t>RF24</t>
    <phoneticPr fontId="4" type="noConversion"/>
  </si>
  <si>
    <t>RF25</t>
    <phoneticPr fontId="4" type="noConversion"/>
  </si>
  <si>
    <t>RF26</t>
    <phoneticPr fontId="4" type="noConversion"/>
  </si>
  <si>
    <t>▶ Waterproofing &lt; Insulation &lt; Protection &amp; Slope</t>
  </si>
  <si>
    <t>RF31</t>
    <phoneticPr fontId="4" type="noConversion"/>
  </si>
  <si>
    <t>EPDM(or Equivalent)
THK=( 4 )mm</t>
    <phoneticPr fontId="4" type="noConversion"/>
  </si>
  <si>
    <t>XPS
THK=( 120 )mm</t>
    <phoneticPr fontId="4" type="noConversion"/>
  </si>
  <si>
    <t>Protective Concrete w/ Steel Trowel Finish (Slope 1%)</t>
    <phoneticPr fontId="4" type="noConversion"/>
  </si>
  <si>
    <t>RF32</t>
    <phoneticPr fontId="4" type="noConversion"/>
  </si>
  <si>
    <r>
      <rPr>
        <b/>
        <sz val="11"/>
        <rFont val="Segoe UI Symbol"/>
        <family val="1"/>
      </rPr>
      <t>□</t>
    </r>
    <r>
      <rPr>
        <b/>
        <sz val="11"/>
        <rFont val="Arial Narrow"/>
        <family val="1"/>
      </rPr>
      <t xml:space="preserve"> Cladding Roof</t>
    </r>
    <phoneticPr fontId="57" type="noConversion"/>
  </si>
  <si>
    <r>
      <rPr>
        <b/>
        <sz val="9"/>
        <rFont val="Segoe UI Symbol"/>
        <family val="1"/>
      </rPr>
      <t>▶</t>
    </r>
    <r>
      <rPr>
        <b/>
        <sz val="9"/>
        <rFont val="맑은 고딕"/>
        <family val="1"/>
        <charset val="129"/>
      </rPr>
      <t xml:space="preserve"> </t>
    </r>
    <r>
      <rPr>
        <b/>
        <sz val="9"/>
        <rFont val="Arial Narrow"/>
        <family val="2"/>
      </rPr>
      <t>Sandwitch Panel Roof</t>
    </r>
    <phoneticPr fontId="4" type="noConversion"/>
  </si>
  <si>
    <t>H_RF_AR_B05_Roof Panel Steel Mineral Wool</t>
  </si>
  <si>
    <t>RF61</t>
    <phoneticPr fontId="4" type="noConversion"/>
  </si>
  <si>
    <t>A05ZZ200-00008 Cladding Work - Sandwich Panel Corrugated Galvanized Steel Sheet Sandwich Panel, Fire Protective Rating: N/A   Mineral Wool (Rock Wool) for Roof w/ Accessories, Flashing  150mm≤THK</t>
  </si>
  <si>
    <t>THK=( 200 )mm</t>
    <phoneticPr fontId="4" type="noConversion"/>
  </si>
  <si>
    <t>H_RF_AR_B05_Roof Panel Steel Glass Wool</t>
  </si>
  <si>
    <t>RF62</t>
    <phoneticPr fontId="4" type="noConversion"/>
  </si>
  <si>
    <t>A05ZZ200-00032 Cladding Work - Sandwich Panel Corrugated Galvanized Steel Sheet Sandwich Panel, Fire Protective Rating: N/A   Glass Wool (Fiberglass) for Roof w/ Accessories, Flashing  150mm≤THK</t>
  </si>
  <si>
    <t>THK=( 220 )mm</t>
    <phoneticPr fontId="4" type="noConversion"/>
  </si>
  <si>
    <t>H_RF_AR_B05_Roof Panel Steel Glass Wool_T125</t>
    <phoneticPr fontId="4" type="noConversion"/>
  </si>
  <si>
    <t>H_RF_AR_B05_Roof Panel AL Mineral Wool</t>
  </si>
  <si>
    <t>RF63</t>
    <phoneticPr fontId="4" type="noConversion"/>
  </si>
  <si>
    <t>A05ZZ200-00054 Cladding Work - Sandwich Panel Corrugated Aluminum Sheet Sandwich Panel, Fire Protective Rating: N/A   Mineral Wool (Rock Wool) for Roof w/ Accessories, Flashing  70mm≤THK&lt;100mm</t>
  </si>
  <si>
    <t>THK=(  )mm</t>
    <phoneticPr fontId="4" type="noConversion"/>
  </si>
  <si>
    <t>RF64</t>
    <phoneticPr fontId="4" type="noConversion"/>
  </si>
  <si>
    <t>A05ZZ200-00078 Cladding Work - Sandwich Panel Corrugated Aluminum Sheet Sandwich Panel, Fire Protective Rating: N/A   Glass Wool (Fiberglass) for Roof w/ Accessories, Flashing  70mm≤THK&lt;100mm</t>
  </si>
  <si>
    <r>
      <rPr>
        <b/>
        <sz val="9"/>
        <rFont val="Segoe UI Symbol"/>
        <family val="1"/>
      </rPr>
      <t>▶</t>
    </r>
    <r>
      <rPr>
        <b/>
        <sz val="9"/>
        <rFont val="맑은 고딕"/>
        <family val="1"/>
        <charset val="129"/>
      </rPr>
      <t xml:space="preserve"> </t>
    </r>
    <r>
      <rPr>
        <b/>
        <sz val="9"/>
        <rFont val="Arial Narrow"/>
        <family val="1"/>
      </rPr>
      <t>Single Metal Sheet Roof</t>
    </r>
    <phoneticPr fontId="4" type="noConversion"/>
  </si>
  <si>
    <t>RF71</t>
    <phoneticPr fontId="4" type="noConversion"/>
  </si>
  <si>
    <t xml:space="preserve">A05ZZ199-00006 Cladding Work - Single Metal Sheet Corrugated Galvanized Steel Sheet    for Roof w/ Accessories, Flashing  </t>
  </si>
  <si>
    <t>THK=( 0.6 )mm</t>
    <phoneticPr fontId="4" type="noConversion"/>
  </si>
  <si>
    <t>GCB, CDS, FGSS</t>
    <phoneticPr fontId="4" type="noConversion"/>
  </si>
  <si>
    <t>H_RF_AR_B05_Roof Single Sheet Steel_T0.6</t>
    <phoneticPr fontId="4" type="noConversion"/>
  </si>
  <si>
    <t>RF72</t>
    <phoneticPr fontId="4" type="noConversion"/>
  </si>
  <si>
    <t xml:space="preserve">A05ZZ199-00004 Cladding Work - Single Metal Sheet Corrugated Aluminum Sheet    for Roof w/ Accessories, Flashing  </t>
  </si>
  <si>
    <t>THK=( 0.7 )mm</t>
    <phoneticPr fontId="4" type="noConversion"/>
  </si>
  <si>
    <r>
      <t xml:space="preserve">Gutter </t>
    </r>
    <r>
      <rPr>
        <b/>
        <sz val="14"/>
        <color rgb="FFFF0000"/>
        <rFont val="Arial Narrow"/>
        <family val="2"/>
      </rPr>
      <t>(System Family)</t>
    </r>
    <phoneticPr fontId="4" type="noConversion"/>
  </si>
  <si>
    <r>
      <rPr>
        <b/>
        <sz val="11"/>
        <rFont val="Segoe UI Symbol"/>
        <family val="1"/>
      </rPr>
      <t>□</t>
    </r>
    <r>
      <rPr>
        <b/>
        <sz val="11"/>
        <rFont val="Arial Narrow"/>
        <family val="1"/>
      </rPr>
      <t xml:space="preserve"> Gutter - general</t>
    </r>
    <phoneticPr fontId="57" type="noConversion"/>
  </si>
  <si>
    <r>
      <rPr>
        <b/>
        <sz val="9"/>
        <rFont val="Segoe UI Symbol"/>
        <family val="1"/>
      </rPr>
      <t>▶</t>
    </r>
    <r>
      <rPr>
        <b/>
        <sz val="9"/>
        <rFont val="Arial Narrow"/>
        <family val="2"/>
      </rPr>
      <t xml:space="preserve"> Gutter</t>
    </r>
    <phoneticPr fontId="4" type="noConversion"/>
  </si>
  <si>
    <t xml:space="preserve">A05ZZ204-00001 Cladding Work - Gutter Galvanized Steel Eave Gutter w/ Coating     w/ Accessories  </t>
  </si>
  <si>
    <t>THK=( 0.7 )mm</t>
    <phoneticPr fontId="57" type="noConversion"/>
  </si>
  <si>
    <t>= L/1000</t>
    <phoneticPr fontId="4" type="noConversion"/>
  </si>
  <si>
    <t>H_RF_AR_B07_Gutter_Steel_Eave_W200xH200xT0.7</t>
    <phoneticPr fontId="4" type="noConversion"/>
  </si>
  <si>
    <t>H_RF_AR_B07_Gutter_Steel_Eave_W300xH300_T0.7</t>
  </si>
  <si>
    <t xml:space="preserve">A05ZZ204-00002 Cladding Work - Gutter Galvanized Steel Valley Gutter w/ Coating     w/ Accessories  </t>
  </si>
  <si>
    <t xml:space="preserve">A05ZZ204-00003 Cladding Work - Gutter Aluminum Eave Gutter w/ Coating     w/ Accessories  </t>
  </si>
  <si>
    <t>H_RF_AR_B07_Gutter_AL_Eave_W200xH200xT0.7</t>
    <phoneticPr fontId="4" type="noConversion"/>
  </si>
  <si>
    <t xml:space="preserve">A05ZZ204-00004 Cladding Work - Gutter Aluminum Valley Gutter w/ Coating     w/ Accessories  </t>
  </si>
  <si>
    <t>H_RF_AR_B07_Gutter_AL_Valley_W200xH200xT0.7</t>
    <phoneticPr fontId="4" type="noConversion"/>
  </si>
  <si>
    <r>
      <t xml:space="preserve">Fascia </t>
    </r>
    <r>
      <rPr>
        <b/>
        <sz val="14"/>
        <color rgb="FFFF0000"/>
        <rFont val="Arial Narrow"/>
        <family val="2"/>
      </rPr>
      <t>(System Family)</t>
    </r>
    <phoneticPr fontId="4" type="noConversion"/>
  </si>
  <si>
    <r>
      <rPr>
        <b/>
        <sz val="11"/>
        <rFont val="Segoe UI Symbol"/>
        <family val="1"/>
      </rPr>
      <t>□</t>
    </r>
    <r>
      <rPr>
        <b/>
        <sz val="11"/>
        <rFont val="Arial Narrow"/>
        <family val="1"/>
      </rPr>
      <t xml:space="preserve"> Fascia - general</t>
    </r>
    <phoneticPr fontId="4" type="noConversion"/>
  </si>
  <si>
    <t>▶ Fascia</t>
  </si>
  <si>
    <t>H_RF_AR_B07_Fascia-Flat</t>
  </si>
  <si>
    <r>
      <t xml:space="preserve">Roof Soffit </t>
    </r>
    <r>
      <rPr>
        <b/>
        <sz val="14"/>
        <color rgb="FFFF0000"/>
        <rFont val="Arial Narrow"/>
        <family val="2"/>
      </rPr>
      <t>(System Family)</t>
    </r>
    <phoneticPr fontId="4" type="noConversion"/>
  </si>
  <si>
    <r>
      <rPr>
        <b/>
        <sz val="11"/>
        <rFont val="Segoe UI Symbol"/>
        <family val="1"/>
      </rPr>
      <t>□</t>
    </r>
    <r>
      <rPr>
        <b/>
        <sz val="11"/>
        <rFont val="Arial Narrow"/>
        <family val="1"/>
      </rPr>
      <t xml:space="preserve"> Soffit - general</t>
    </r>
    <phoneticPr fontId="4" type="noConversion"/>
  </si>
  <si>
    <t>▶ Soffit</t>
  </si>
  <si>
    <t>H_RF_AR_B07_Soffit</t>
  </si>
  <si>
    <r>
      <t xml:space="preserve">Sloped Glazing </t>
    </r>
    <r>
      <rPr>
        <b/>
        <sz val="14"/>
        <color rgb="FFFF0000"/>
        <rFont val="Arial Narrow"/>
        <family val="2"/>
      </rPr>
      <t>(System Family)</t>
    </r>
    <phoneticPr fontId="4" type="noConversion"/>
  </si>
  <si>
    <r>
      <rPr>
        <b/>
        <sz val="11"/>
        <rFont val="Segoe UI Symbol"/>
        <family val="1"/>
      </rPr>
      <t>□</t>
    </r>
    <r>
      <rPr>
        <b/>
        <sz val="11"/>
        <rFont val="Arial Narrow"/>
        <family val="1"/>
      </rPr>
      <t xml:space="preserve"> Sloped Glazing - general</t>
    </r>
    <phoneticPr fontId="4" type="noConversion"/>
  </si>
  <si>
    <t>▶ Sloped Glazing</t>
  </si>
  <si>
    <t>H_RF_AR_B07_Sloped Glazing</t>
  </si>
  <si>
    <t>[Family List] - Walls_Exterior</t>
    <phoneticPr fontId="4" type="noConversion"/>
  </si>
  <si>
    <t>Walls (WA)</t>
  </si>
  <si>
    <r>
      <t xml:space="preserve">Basic Wall - Ext </t>
    </r>
    <r>
      <rPr>
        <b/>
        <sz val="14"/>
        <color rgb="FFFF0000"/>
        <rFont val="Arial Narrow"/>
        <family val="2"/>
      </rPr>
      <t>(System Family)</t>
    </r>
    <r>
      <rPr>
        <b/>
        <sz val="14"/>
        <color rgb="FF0000FF"/>
        <rFont val="Arial Narrow"/>
        <family val="2"/>
      </rPr>
      <t xml:space="preserve"> </t>
    </r>
    <phoneticPr fontId="4" type="noConversion"/>
  </si>
  <si>
    <r>
      <rPr>
        <b/>
        <sz val="11"/>
        <rFont val="Segoe UI Symbol"/>
        <family val="1"/>
      </rPr>
      <t>□</t>
    </r>
    <r>
      <rPr>
        <b/>
        <sz val="11"/>
        <rFont val="Arial Narrow"/>
        <family val="1"/>
      </rPr>
      <t xml:space="preserve"> Exterior Wall</t>
    </r>
    <phoneticPr fontId="4" type="noConversion"/>
  </si>
  <si>
    <r>
      <rPr>
        <b/>
        <sz val="9"/>
        <rFont val="Segoe UI Symbol"/>
        <family val="1"/>
      </rPr>
      <t>▶</t>
    </r>
    <r>
      <rPr>
        <b/>
        <sz val="9"/>
        <rFont val="Arial Narrow"/>
        <family val="2"/>
      </rPr>
      <t xml:space="preserve"> Gypsum + Concrete          (*Concrete Wall</t>
    </r>
    <r>
      <rPr>
        <b/>
        <sz val="9"/>
        <rFont val="바탕"/>
        <family val="1"/>
        <charset val="129"/>
      </rPr>
      <t>은</t>
    </r>
    <r>
      <rPr>
        <b/>
        <sz val="9"/>
        <rFont val="Arial Narrow"/>
        <family val="2"/>
      </rPr>
      <t xml:space="preserve"> </t>
    </r>
    <r>
      <rPr>
        <b/>
        <sz val="9"/>
        <rFont val="바탕"/>
        <family val="1"/>
        <charset val="129"/>
      </rPr>
      <t>별도</t>
    </r>
    <r>
      <rPr>
        <b/>
        <sz val="9"/>
        <rFont val="Arial Narrow"/>
        <family val="2"/>
      </rPr>
      <t xml:space="preserve"> Family</t>
    </r>
    <r>
      <rPr>
        <b/>
        <sz val="9"/>
        <rFont val="바탕"/>
        <family val="1"/>
        <charset val="129"/>
      </rPr>
      <t>로</t>
    </r>
    <r>
      <rPr>
        <b/>
        <sz val="9"/>
        <rFont val="Arial Narrow"/>
        <family val="2"/>
      </rPr>
      <t xml:space="preserve"> </t>
    </r>
    <r>
      <rPr>
        <b/>
        <sz val="9"/>
        <rFont val="바탕"/>
        <family val="1"/>
        <charset val="129"/>
      </rPr>
      <t>분리</t>
    </r>
    <r>
      <rPr>
        <b/>
        <sz val="9"/>
        <rFont val="Arial Narrow"/>
        <family val="2"/>
      </rPr>
      <t>)</t>
    </r>
    <phoneticPr fontId="4" type="noConversion"/>
  </si>
  <si>
    <t>WA-Q1</t>
  </si>
  <si>
    <t>EW11</t>
  </si>
  <si>
    <r>
      <t xml:space="preserve">*Concrete+Gypsum </t>
    </r>
    <r>
      <rPr>
        <sz val="9"/>
        <color rgb="FF0000FF"/>
        <rFont val="맑은 고딕"/>
        <family val="3"/>
        <charset val="129"/>
      </rPr>
      <t>외벽의</t>
    </r>
    <r>
      <rPr>
        <sz val="9"/>
        <color rgb="FF0000FF"/>
        <rFont val="Arial Narrow"/>
        <family val="2"/>
      </rPr>
      <t xml:space="preserve"> </t>
    </r>
    <r>
      <rPr>
        <sz val="9"/>
        <color rgb="FF0000FF"/>
        <rFont val="맑은 고딕"/>
        <family val="3"/>
        <charset val="129"/>
      </rPr>
      <t>내부</t>
    </r>
    <r>
      <rPr>
        <sz val="9"/>
        <color rgb="FF0000FF"/>
        <rFont val="Arial Narrow"/>
        <family val="2"/>
      </rPr>
      <t>Gypsum</t>
    </r>
  </si>
  <si>
    <t>보드+단열층</t>
    <phoneticPr fontId="4" type="noConversion"/>
  </si>
  <si>
    <t>A04AS176-00002 Finishing Work Exterior/Interior Finish Work Plasterboard Dry Liner System    Mineral Wool (Rock Wool) for Wall To External Side w/ 1-Layer Gypsum Board, Supporting Frame(Stud), Accessories  1-Layer Gypsumboard THK=12.5mm</t>
  </si>
  <si>
    <t>Mineral Wool (Rock Wool)
 / THK=(135)mm</t>
    <phoneticPr fontId="4" type="noConversion"/>
  </si>
  <si>
    <t>공기층</t>
    <phoneticPr fontId="4" type="noConversion"/>
  </si>
  <si>
    <t>Air Space T10</t>
    <phoneticPr fontId="4" type="noConversion"/>
  </si>
  <si>
    <t>EW12</t>
  </si>
  <si>
    <t>A04AS176-00005 Finishing Work Exterior/Interior Finish Work Plasterboard Dry Liner System    Glass Wool (Fiberglass) for Wall To External Side w/ 1-Layer Gypsum Board, Supporting Frame(Stud), Accessories  1-Layer Gypsumboard THK=12.5mm</t>
  </si>
  <si>
    <t>Glass Wool (Fiberglass)
 / THK=(135)mm</t>
    <phoneticPr fontId="4" type="noConversion"/>
  </si>
  <si>
    <t>EW12A</t>
  </si>
  <si>
    <t>보드층</t>
    <phoneticPr fontId="4" type="noConversion"/>
  </si>
  <si>
    <t>A04AS177-00004 Finishing Work Exterior/Interior Finish Work Gypsumboard Partition Wall (Fixed Type) Fire Protective Rating: N/A, 2-Layer Gypsum Boards to One Side   w/o Insulation  Including Supporting Frame(Stud) &amp; Accessories  1-Layer Gypsumboard THK=9.5mm</t>
  </si>
  <si>
    <t>Thk9.5 2 Ply Gypsum-Interior Side</t>
  </si>
  <si>
    <t>A04AL076-00008 Finishing Work Masonry Work Insulation Glass Wool (Fiberglass)     Minimum Density of 50 kg/m3  100mm≤THK</t>
  </si>
  <si>
    <t>Glass Wool (Fiberglass)
 / THK=(135)mm</t>
  </si>
  <si>
    <t>EW13</t>
  </si>
  <si>
    <t>A04AS176-00008 Finishing Work Exterior/Interior Finish Work Plasterboard Dry Liner System    Rigid Insulation for Wall To External Side w/ 1-Layer Gypsum Board, Supporting Frame(Stud), Accessories  1-Layer Gypsumboard THK=12.5mm</t>
  </si>
  <si>
    <t>Rigid Insulation
 / THK=(135)mm</t>
  </si>
  <si>
    <r>
      <rPr>
        <b/>
        <sz val="9"/>
        <rFont val="바탕"/>
        <family val="1"/>
        <charset val="129"/>
      </rPr>
      <t>▶</t>
    </r>
    <r>
      <rPr>
        <b/>
        <sz val="9"/>
        <rFont val="Arial Narrow"/>
        <family val="2"/>
      </rPr>
      <t xml:space="preserve"> Gypsum + Masonry</t>
    </r>
  </si>
  <si>
    <t>[Gyp + Block]</t>
  </si>
  <si>
    <t>H_WA_AR_B02_Ext Wall_1L Gypsum_T200 Block_Mineral Wool</t>
  </si>
  <si>
    <t>EW21</t>
  </si>
  <si>
    <t>Base Material
Mineral Wool (Rock Wool)
 / THK=(135)mm</t>
  </si>
  <si>
    <t>Air Space T20</t>
  </si>
  <si>
    <t/>
  </si>
  <si>
    <t>조적층</t>
    <phoneticPr fontId="4" type="noConversion"/>
  </si>
  <si>
    <t>A04AL069-00002 Finishing Work Masonry Work Reinforced Concrete Block      w/ All Reinf.(Lath, Steel Tie, Anchor Bar, Mortar, ETC.), Filler, Sealant, Lintel/Sill for Opening, ETC.  100mm&lt;THK≤200mm</t>
  </si>
  <si>
    <t>Base Material
THK=( 200 )mm</t>
  </si>
  <si>
    <t>플라스터층</t>
    <phoneticPr fontId="4" type="noConversion"/>
  </si>
  <si>
    <t xml:space="preserve">A04AT198-00001 Finishing Work Plastering Work Plastering     for External Masonry Wall   </t>
  </si>
  <si>
    <t>Wall Exterior Finish
THK=(18)mm</t>
  </si>
  <si>
    <t>마감층</t>
    <phoneticPr fontId="4" type="noConversion"/>
  </si>
  <si>
    <t xml:space="preserve">A04AM077-00001 Finishing Work Painting Work External Wall Painting Acrylic Emulsion Paint       </t>
  </si>
  <si>
    <t>Wall Exterior Finish</t>
  </si>
  <si>
    <r>
      <t xml:space="preserve">= A * </t>
    </r>
    <r>
      <rPr>
        <b/>
        <sz val="11"/>
        <color rgb="FF0000FF"/>
        <rFont val="Arial Narrow"/>
        <family val="2"/>
      </rPr>
      <t>PR</t>
    </r>
    <phoneticPr fontId="4" type="noConversion"/>
  </si>
  <si>
    <t>H_WA_AR_B02_Ext Wall_1L Gypsum_T200 Block_Glass Wool</t>
  </si>
  <si>
    <t>EW22</t>
    <phoneticPr fontId="4" type="noConversion"/>
  </si>
  <si>
    <t>Base Material
Glass Wool (Fiberglass)
 / THK=(135)mm</t>
  </si>
  <si>
    <t>EW23</t>
    <phoneticPr fontId="4" type="noConversion"/>
  </si>
  <si>
    <t>Base Material
Rigid Insulation
 / THK=(135)mm</t>
  </si>
  <si>
    <t>THK=(18)mm</t>
  </si>
  <si>
    <t>[Gyp + Brick]</t>
  </si>
  <si>
    <t>EW24</t>
    <phoneticPr fontId="4" type="noConversion"/>
  </si>
  <si>
    <t>A04AL073-00002 Finishing Work Masonry Work Concrete Brick      [1.0B] w/ All Reinf.(Lath, Steel Tie, Anchor Bar, Mortar, ETC.), Filler, Sealant, Lintel/Sill for Opening, ETC.  90mm&lt;THK≤190mm</t>
  </si>
  <si>
    <t>Base Material
1.0B, THK=( 190 )mm</t>
  </si>
  <si>
    <t>EW25</t>
    <phoneticPr fontId="4" type="noConversion"/>
  </si>
  <si>
    <t>EW26</t>
    <phoneticPr fontId="4" type="noConversion"/>
  </si>
  <si>
    <t>[Gyp + Clay Brick]</t>
  </si>
  <si>
    <t>EW27</t>
    <phoneticPr fontId="4" type="noConversion"/>
  </si>
  <si>
    <t>A04AL074-00002 Finishing Work Masonry Work Burnt Clay Brick      [1.0B] w/ All Reinf.(Lath, Steel Tie, Anchor Bar, Mortar, ETC.), Filler, Sealant, Lintel/Sill for Opening, ETC.  90mm&lt;THK≤190mm</t>
  </si>
  <si>
    <t>EW28</t>
    <phoneticPr fontId="4" type="noConversion"/>
  </si>
  <si>
    <t>EW29</t>
    <phoneticPr fontId="4" type="noConversion"/>
  </si>
  <si>
    <r>
      <rPr>
        <b/>
        <sz val="9"/>
        <rFont val="Segoe UI Symbol"/>
        <family val="1"/>
      </rPr>
      <t>▶</t>
    </r>
    <r>
      <rPr>
        <b/>
        <sz val="9"/>
        <rFont val="Arial Narrow"/>
        <family val="2"/>
      </rPr>
      <t xml:space="preserve"> Masonry + Masonry</t>
    </r>
    <phoneticPr fontId="4" type="noConversion"/>
  </si>
  <si>
    <t>EW31</t>
    <phoneticPr fontId="4" type="noConversion"/>
  </si>
  <si>
    <t>A04AL069-00001 Finishing Work Masonry Work Reinforced Concrete Block      w/ All Reinf.(Lath, Steel Tie, Anchor Bar, Mortar, ETC.), Filler, Sealant, Lintel/Sill for Opening, ETC.  50mm&lt;THK≤100mm</t>
  </si>
  <si>
    <t>Base Material
THK=( 100 )mm</t>
  </si>
  <si>
    <t>A04AL076-00004 Finishing Work Masonry Work Insulation Mineral Wool (Rock Wool)     Minimum Density of 50 kg/m3  100mm≤THK</t>
  </si>
  <si>
    <t>EW32</t>
    <phoneticPr fontId="4" type="noConversion"/>
  </si>
  <si>
    <t>EW33</t>
    <phoneticPr fontId="4" type="noConversion"/>
  </si>
  <si>
    <t>A04AL076-00012 Finishing Work Masonry Work Insulation Polystyrene (Extruded Polystyrene(XPS) or Expanded Polystyrene(EPS))     Minimum Density of 25 kg/m3  100mm≤THK</t>
  </si>
  <si>
    <t>[Brick + Brick]</t>
  </si>
  <si>
    <t>EW34</t>
    <phoneticPr fontId="4" type="noConversion"/>
  </si>
  <si>
    <t>A04AL073-00001 Finishing Work Masonry Work Concrete Brick      [0.5B] w/ All Reinf.(Lath, Steel Tie, Anchor Bar, Mortar, ETC.), Filler, Sealant, Lintel/Sill for Opening, ETC.  THK≤90mm</t>
  </si>
  <si>
    <t>Base Material</t>
  </si>
  <si>
    <t>EW35</t>
    <phoneticPr fontId="4" type="noConversion"/>
  </si>
  <si>
    <t>EW36</t>
    <phoneticPr fontId="4" type="noConversion"/>
  </si>
  <si>
    <t>[Clay Brick + Clay Brick]</t>
  </si>
  <si>
    <t>EW37</t>
    <phoneticPr fontId="4" type="noConversion"/>
  </si>
  <si>
    <t>EW38</t>
    <phoneticPr fontId="4" type="noConversion"/>
  </si>
  <si>
    <t>EW39</t>
    <phoneticPr fontId="4" type="noConversion"/>
  </si>
  <si>
    <r>
      <rPr>
        <b/>
        <sz val="9"/>
        <rFont val="Segoe UI Symbol"/>
        <family val="1"/>
      </rPr>
      <t>▶</t>
    </r>
    <r>
      <rPr>
        <b/>
        <sz val="9"/>
        <rFont val="Arial Narrow"/>
        <family val="1"/>
      </rPr>
      <t xml:space="preserve"> Masonry + Concrete          (*Concrete Wall</t>
    </r>
    <r>
      <rPr>
        <b/>
        <sz val="9"/>
        <rFont val="맑은 고딕"/>
        <family val="1"/>
        <charset val="129"/>
      </rPr>
      <t>은</t>
    </r>
    <r>
      <rPr>
        <b/>
        <sz val="9"/>
        <rFont val="Arial Narrow"/>
        <family val="1"/>
      </rPr>
      <t xml:space="preserve"> </t>
    </r>
    <r>
      <rPr>
        <b/>
        <sz val="9"/>
        <rFont val="맑은 고딕"/>
        <family val="1"/>
        <charset val="129"/>
      </rPr>
      <t>별도</t>
    </r>
    <r>
      <rPr>
        <b/>
        <sz val="9"/>
        <rFont val="Arial Narrow"/>
        <family val="1"/>
      </rPr>
      <t xml:space="preserve"> Family</t>
    </r>
    <r>
      <rPr>
        <b/>
        <sz val="9"/>
        <rFont val="맑은 고딕"/>
        <family val="1"/>
        <charset val="129"/>
      </rPr>
      <t>로</t>
    </r>
    <r>
      <rPr>
        <b/>
        <sz val="9"/>
        <rFont val="Arial Narrow"/>
        <family val="1"/>
      </rPr>
      <t xml:space="preserve"> </t>
    </r>
    <r>
      <rPr>
        <b/>
        <sz val="9"/>
        <rFont val="맑은 고딕"/>
        <family val="1"/>
        <charset val="129"/>
      </rPr>
      <t>분리</t>
    </r>
    <r>
      <rPr>
        <b/>
        <sz val="9"/>
        <rFont val="Arial Narrow"/>
        <family val="1"/>
      </rPr>
      <t>)</t>
    </r>
    <phoneticPr fontId="4" type="noConversion"/>
  </si>
  <si>
    <t>EW41</t>
    <phoneticPr fontId="4" type="noConversion"/>
  </si>
  <si>
    <t>*Concrete+Masonry 외벽의 내부Masonry</t>
  </si>
  <si>
    <t>EW42</t>
    <phoneticPr fontId="4" type="noConversion"/>
  </si>
  <si>
    <t>EW43</t>
    <phoneticPr fontId="4" type="noConversion"/>
  </si>
  <si>
    <t>H_WA_AR_B02_Ext Wall_0.5B Brick_Mineral Wool</t>
  </si>
  <si>
    <t>EW44</t>
    <phoneticPr fontId="4" type="noConversion"/>
  </si>
  <si>
    <t>Base Material
THK=( 90 )mm</t>
    <phoneticPr fontId="4" type="noConversion"/>
  </si>
  <si>
    <t>EW45</t>
    <phoneticPr fontId="4" type="noConversion"/>
  </si>
  <si>
    <t>EW46</t>
    <phoneticPr fontId="4" type="noConversion"/>
  </si>
  <si>
    <r>
      <rPr>
        <b/>
        <sz val="9"/>
        <rFont val="Segoe UI Symbol"/>
        <family val="1"/>
      </rPr>
      <t>▶</t>
    </r>
    <r>
      <rPr>
        <b/>
        <sz val="9"/>
        <rFont val="Arial Unicode MS"/>
        <family val="1"/>
        <charset val="129"/>
      </rPr>
      <t xml:space="preserve"> </t>
    </r>
    <r>
      <rPr>
        <b/>
        <sz val="9"/>
        <rFont val="Arial Narrow"/>
        <family val="1"/>
      </rPr>
      <t>Single Wall</t>
    </r>
    <phoneticPr fontId="4" type="noConversion"/>
  </si>
  <si>
    <t>[Only RC]</t>
  </si>
  <si>
    <t>EW51</t>
  </si>
  <si>
    <t>구조층</t>
    <phoneticPr fontId="4" type="noConversion"/>
  </si>
  <si>
    <t>ASTM C150 Type I or Type IA 
F'c (Cylinder Strength) = 28MPa</t>
  </si>
  <si>
    <t xml:space="preserve">A03AF037-00002 Concrete Work Superstructure Work Rebar Work Deformed Bar (Non-Coat.)  400MPa&lt;Fy≤470MPa     </t>
  </si>
  <si>
    <t>ASTM A615 GRADE 60 (Fy=420MPa)</t>
  </si>
  <si>
    <t>= A*2</t>
    <phoneticPr fontId="4" type="noConversion"/>
  </si>
  <si>
    <t>H_WA_AR_B02_Ext Wall_RC_T250_W1</t>
    <phoneticPr fontId="4" type="noConversion"/>
  </si>
  <si>
    <t>CDS</t>
    <phoneticPr fontId="4" type="noConversion"/>
  </si>
  <si>
    <t>H_WA_AR_B02_Ext Wall_Dike Wall_T150</t>
    <phoneticPr fontId="4" type="noConversion"/>
  </si>
  <si>
    <t xml:space="preserve">A03AD037-00002 Concrete Work Substructure Work Rebar Work Deformed Bar (Non-Coat.)  400MPa&lt;Fy≤470MPa     </t>
  </si>
  <si>
    <t>RE=0.12</t>
    <phoneticPr fontId="4" type="noConversion"/>
  </si>
  <si>
    <t xml:space="preserve">A03AD036-00001 Concrete Work Substructure Work Form Work (1 time in use) Flat Form     Dressed Lumber, Plywood or Steel Form(Wood Planks are not Allowed) incl. Chamfer  </t>
  </si>
  <si>
    <t>*HGEN : 노출콘크리트용 Form 단가 적용 필요 (해당 자재 W/M 에 없음)</t>
  </si>
  <si>
    <t>Parapet</t>
    <phoneticPr fontId="4" type="noConversion"/>
  </si>
  <si>
    <t>ASTM C150 Type I or Type IA 
F'c (Cylinder Strength) = 24MPa</t>
    <phoneticPr fontId="4" type="noConversion"/>
  </si>
  <si>
    <t>EW51A</t>
  </si>
  <si>
    <t>EW51B</t>
  </si>
  <si>
    <t>UG Wall</t>
  </si>
  <si>
    <t xml:space="preserve">A03AD037-00003 Concrete Work Substructure Work Rebar Work Deformed Bar (Non-Coat.)  300MPa&lt;Fy≤400MPa     </t>
  </si>
  <si>
    <t xml:space="preserve">A03AD035-00001 Concrete Work Substructure Work Form Work (3 times in use) Flat Form     Dressed Lumber, Plywood or Steel Form(Wood Planks are not Allowed) incl. Chamfer  </t>
  </si>
  <si>
    <t>보호층</t>
    <phoneticPr fontId="4" type="noConversion"/>
  </si>
  <si>
    <t xml:space="preserve">A03AH056-00001 Concrete Work Concrete Protective Coating (U/G) Bitumen/Bituminous/Asphalt Coating        </t>
  </si>
  <si>
    <t>Exterior Protection</t>
  </si>
  <si>
    <t>EW51C</t>
  </si>
  <si>
    <t>UG Wall, Pit Wall</t>
  </si>
  <si>
    <t xml:space="preserve">A03AD032-00022 Concrete Work Substructure Work Structural Concrete  Cement Type-1 25MPa ≤ F'c (Cylinder Strength) &lt; 30MPa     </t>
  </si>
  <si>
    <t>Interior Paint</t>
  </si>
  <si>
    <t>H_WA_AR_B08_Ext Wall_RC_UG_Pit_Bitumen_Epoxy_T150</t>
    <phoneticPr fontId="4" type="noConversion"/>
  </si>
  <si>
    <t>H_WA_AR_B08_Ext Wall_RC_UG_Pit_Bitumen_Epoxy_T250</t>
    <phoneticPr fontId="4" type="noConversion"/>
  </si>
  <si>
    <t>H_WA_AR_B08_Ext Wall_RC_UG_Pit_Bitumen_Epoxy_T300</t>
    <phoneticPr fontId="4" type="noConversion"/>
  </si>
  <si>
    <t>H_WA_AR_B08_Ext Wall_RC_UG_Pit_Bitumen_Epoxy_T1100</t>
    <phoneticPr fontId="4" type="noConversion"/>
  </si>
  <si>
    <t>H_WA_AR_B08_Ext Wall_RC_UG_Pit_Bitumen_Epoxy_T250_BW1</t>
    <phoneticPr fontId="4" type="noConversion"/>
  </si>
  <si>
    <t>H_WA_AR_B08_Ext Wall_RC_UG_Pit_Bitumen_Epoxy_T350_BW2</t>
    <phoneticPr fontId="4" type="noConversion"/>
  </si>
  <si>
    <t>H_WA_AR_B08_Ext Wall_RC_UG_Pit_Bitumen_T200</t>
    <phoneticPr fontId="4" type="noConversion"/>
  </si>
  <si>
    <t>H_WA_AR_B08_Ext Wall_RC_UG_Trench_Bitumen_Epoxy</t>
  </si>
  <si>
    <t>UG Wall, Trench Wall</t>
  </si>
  <si>
    <t xml:space="preserve">A04AM078-00005 Finishing Work Painting Work Internal Wall Painting Epoxy Paint       </t>
  </si>
  <si>
    <t>[Combined Masonry]</t>
  </si>
  <si>
    <t>EW52</t>
    <phoneticPr fontId="4" type="noConversion"/>
  </si>
  <si>
    <t>EW53</t>
    <phoneticPr fontId="4" type="noConversion"/>
  </si>
  <si>
    <t>Base Material
1.0B</t>
  </si>
  <si>
    <t>EW54</t>
    <phoneticPr fontId="4" type="noConversion"/>
  </si>
  <si>
    <t>EW55</t>
    <phoneticPr fontId="4" type="noConversion"/>
  </si>
  <si>
    <t>A04AL070-00002 Finishing Work Masonry Work AAC (Autoclaved Aerated Concrete) Block      w/ All Reinf.(Lath, Steel Tie, Anchor Bar, Mortar, ETC.), Filler, Sealant, Lintel/Sill for Opening, ETC.  100mm&lt;THK≤200mm</t>
  </si>
  <si>
    <t>Base Material
THK=(200)mm</t>
  </si>
  <si>
    <t>A04AV212-00001 Finishing Work Misc. Work Chain Link Fence (Fixed Type) Self-Standing Type w/ Steel Frame     w/ Fixing Accessories  1500mm≤H&lt;2000mm</t>
  </si>
  <si>
    <t>=FL/1000</t>
    <phoneticPr fontId="4" type="noConversion"/>
  </si>
  <si>
    <t>FGSS</t>
    <phoneticPr fontId="4" type="noConversion"/>
  </si>
  <si>
    <t>H_GM_AR_B07_Chain Link Fence (Fixed Type)_H1600_1</t>
  </si>
  <si>
    <t>H_GM_AR_B07_Chain Link Fence (Fixed Type)_H1600_2</t>
  </si>
  <si>
    <t>H_GM_AR_B07_Chain Link Fence (Fixed Type)_H1600_3</t>
  </si>
  <si>
    <t>H_GM_AR_B07_Chain Link Fence (Fixed Type)_H1600_4</t>
  </si>
  <si>
    <t xml:space="preserve">A04AV215-00002 Finishing Work Misc. Work Chain Link Fence Double Gate Frame Type, Double     w/ Frame, Fixing Accessories  </t>
  </si>
  <si>
    <t>H_GM_AR_B07_Chain Link Fence Door_W3000xH1600</t>
    <phoneticPr fontId="4" type="noConversion"/>
  </si>
  <si>
    <r>
      <rPr>
        <b/>
        <sz val="9"/>
        <rFont val="Segoe UI Symbol"/>
        <family val="1"/>
      </rPr>
      <t>▶</t>
    </r>
    <r>
      <rPr>
        <b/>
        <sz val="9"/>
        <rFont val="Arial Unicode MS"/>
        <family val="1"/>
        <charset val="129"/>
      </rPr>
      <t xml:space="preserve"> </t>
    </r>
    <r>
      <rPr>
        <b/>
        <sz val="9"/>
        <rFont val="Arial Narrow"/>
        <family val="2"/>
      </rPr>
      <t>Cladding Wall</t>
    </r>
    <phoneticPr fontId="4" type="noConversion"/>
  </si>
  <si>
    <t>EW61A</t>
    <phoneticPr fontId="4" type="noConversion"/>
  </si>
  <si>
    <t>A05ZZ200-00003 Cladding Work - Sandwich Panel Corrugated Galvanized Steel Sheet Sandwich Panel, Fire Protective Rating: N/A   Mineral Wool (Rock Wool) for Wall w/ Accessories, Flashing  100mm≤THK&lt;150mm</t>
  </si>
  <si>
    <t>THK=( 120 )mm</t>
  </si>
  <si>
    <t>EW61B</t>
  </si>
  <si>
    <t>A05ZZ200-00027 Cladding Work - Sandwich Panel Corrugated Galvanized Steel Sheet Sandwich Panel, Fire Protective Rating: N/A   Glass Wool (Fiberglass) for Wall w/ Accessories, Flashing  100mm≤THK&lt;150mm</t>
  </si>
  <si>
    <t>THK=( 135  )mm</t>
  </si>
  <si>
    <t>H_WA_AR_B02_Ext Wall_Sandwich Panel_Steel_Glass Wool_T100</t>
    <phoneticPr fontId="4" type="noConversion"/>
  </si>
  <si>
    <t>EW62</t>
  </si>
  <si>
    <t xml:space="preserve">A05ZZ199-00005 Cladding Work - Single Metal Sheet Corrugated Galvanized Steel Sheet    for Wall w/ Accessories, Flashing  </t>
  </si>
  <si>
    <t>THK=( 0.7 )mm</t>
  </si>
  <si>
    <t>EW65A</t>
  </si>
  <si>
    <t>A05ZZ200-00051 Cladding Work - Sandwich Panel Corrugated Aluminum Sheet Sandwich Panel, Fire Protective Rating: N/A   Mineral Wool (Rock Wool) for Wall w/ Accessories, Flashing  100mm≤THK&lt;150mm</t>
  </si>
  <si>
    <t>THK=( 120  )mm</t>
  </si>
  <si>
    <t>EW65B</t>
  </si>
  <si>
    <t>A05ZZ200-00075 Cladding Work - Sandwich Panel Corrugated Aluminum Sheet Sandwich Panel, Fire Protective Rating: N/A   Glass Wool (Fiberglass) for Wall w/ Accessories, Flashing  100mm≤THK&lt;150mm</t>
  </si>
  <si>
    <t>▶ Cladding + Gypsum/Masonry</t>
  </si>
  <si>
    <t>EW91</t>
  </si>
  <si>
    <t>A04AS177-00002 Finishing Work Exterior/Interior Finish Work Gypsumboard Partition Wall (Fixed Type) Fire Protective Rating: N/A, 1-Layer Gypsum Board to One Side   w/o Insulation  Including Supporting Frame(Stud) &amp; Accessories  1-Layer Gypsumboard THK=12.5mm</t>
  </si>
  <si>
    <t>클래딩층</t>
    <phoneticPr fontId="4" type="noConversion"/>
  </si>
  <si>
    <t>EW92</t>
  </si>
  <si>
    <t>THK=( 100 )mm</t>
  </si>
  <si>
    <t>EW93</t>
    <phoneticPr fontId="4" type="noConversion"/>
  </si>
  <si>
    <t>1.0B</t>
  </si>
  <si>
    <r>
      <rPr>
        <b/>
        <sz val="11"/>
        <rFont val="Segoe UI Symbol"/>
        <family val="1"/>
      </rPr>
      <t>□</t>
    </r>
    <r>
      <rPr>
        <b/>
        <sz val="11"/>
        <rFont val="Arial Narrow"/>
        <family val="1"/>
      </rPr>
      <t xml:space="preserve"> Exterior Wall - F2 Group</t>
    </r>
    <phoneticPr fontId="4" type="noConversion"/>
  </si>
  <si>
    <t>▶ Exterior Wall Finish Only - F2</t>
  </si>
  <si>
    <t>EWF1</t>
  </si>
  <si>
    <t>Protection Only</t>
  </si>
  <si>
    <t xml:space="preserve">A03AH059-00001 Concrete Work Concrete Protective Coating (U/G) Sheet Membrane Adhesive Rubber Sheet or Bitumen Polyethylene Laminated Waterproofing Membrane       </t>
  </si>
  <si>
    <t>THK=( 4 )mm</t>
  </si>
  <si>
    <t xml:space="preserve">A03AH060-00001 Concrete Work Concrete Protective Coating (U/G) Memebrane Protection Board Bitumen Impregnated Fiberboard       </t>
  </si>
  <si>
    <t>THK=( 6 )mm</t>
  </si>
  <si>
    <t xml:space="preserve">A04AT198-00002 Finishing Work Plastering Work Plastering     for Internal Masonry Wall   </t>
  </si>
  <si>
    <t>[Family List] - Walls_Interior</t>
    <phoneticPr fontId="4" type="noConversion"/>
  </si>
  <si>
    <r>
      <t xml:space="preserve">Basic Wall - Int </t>
    </r>
    <r>
      <rPr>
        <b/>
        <sz val="14"/>
        <color rgb="FFFF0000"/>
        <rFont val="Arial Narrow"/>
        <family val="2"/>
      </rPr>
      <t>(System Family)</t>
    </r>
    <r>
      <rPr>
        <b/>
        <sz val="14"/>
        <color rgb="FF0000FF"/>
        <rFont val="Arial Narrow"/>
        <family val="2"/>
      </rPr>
      <t xml:space="preserve"> </t>
    </r>
    <phoneticPr fontId="4" type="noConversion"/>
  </si>
  <si>
    <r>
      <rPr>
        <b/>
        <sz val="11"/>
        <rFont val="Segoe UI Symbol"/>
        <family val="1"/>
      </rPr>
      <t>□</t>
    </r>
    <r>
      <rPr>
        <b/>
        <sz val="11"/>
        <rFont val="Arial Narrow"/>
        <family val="1"/>
      </rPr>
      <t xml:space="preserve"> Interior Wall</t>
    </r>
    <phoneticPr fontId="4" type="noConversion"/>
  </si>
  <si>
    <t>▶ Gypsum</t>
  </si>
  <si>
    <t>IW11</t>
    <phoneticPr fontId="4" type="noConversion"/>
  </si>
  <si>
    <t>A04AS177-00008 Finishing Work Exterior/Interior Finish Work Gypsumboard Partition Wall (Fixed Type) Fire Protective Rating: N/A, 1-Layer Gypsum Board to Both Sides   Mineral Wool (Rock Wool)  Including Supporting Frame(Stud) &amp; Accessories  1-Layer Gypsumboard THK=12.5mm</t>
  </si>
  <si>
    <t>THK=( 110 )mm</t>
    <phoneticPr fontId="4" type="noConversion"/>
  </si>
  <si>
    <t>H_WA_AR_B02_Int Wall_1L Both Gypsum_Mineral Wool_T110_0Hr</t>
    <phoneticPr fontId="4" type="noConversion"/>
  </si>
  <si>
    <t>IW12</t>
    <phoneticPr fontId="4" type="noConversion"/>
  </si>
  <si>
    <t>A04AS177-00012 Finishing Work Exterior/Interior Finish Work Gypsumboard Partition Wall (Fixed Type) Fire Protective Rating: N/A, 1-Layer Gypsum Board to Both Sides   Glass Wool (Fiberglass)  Including Supporting Frame(Stud) &amp; Accessories  1-Layer Gypsumboard THK=16mm</t>
  </si>
  <si>
    <t>H_WA_AR_B02_Int Wall_1L Both Gypsum_Glass Wool_T100_0Hr</t>
    <phoneticPr fontId="4" type="noConversion"/>
  </si>
  <si>
    <t>IW13</t>
    <phoneticPr fontId="4" type="noConversion"/>
  </si>
  <si>
    <t>A04AS177-00015 Finishing Work Exterior/Interior Finish Work Gypsumboard Partition Wall (Fixed Type) Fire Protective Rating: N/A, 1-Layer Gypsum Board to Both Sides   w/o Insulation  Including Supporting Frame(Stud) &amp; Accessories  1-Layer Gypsumboard THK=16mm</t>
  </si>
  <si>
    <t>H_WA_AR_B02_Int Wall_1L Both Gypsum_0Hr</t>
    <phoneticPr fontId="4" type="noConversion"/>
  </si>
  <si>
    <t>IW14</t>
    <phoneticPr fontId="4" type="noConversion"/>
  </si>
  <si>
    <t>A04AS177-00032 Finishing Work Exterior/Interior Finish Work Gypsumboard Partition Wall (Fixed Type) Fire Protective Rating: 2-hrs, 2-Layer Gypsum Boards to Both Sides   Mineral Wool (Rock Wool)  Including Supporting Frame(Stud) &amp; Accessories  1-Layer Gypsumboard THK=12.5mm</t>
  </si>
  <si>
    <t>H_WA_AR_B02_Int Wall_2L Both Gypsum_Mineral Wool_T100_2Hr</t>
    <phoneticPr fontId="4" type="noConversion"/>
  </si>
  <si>
    <t>IW15</t>
    <phoneticPr fontId="4" type="noConversion"/>
  </si>
  <si>
    <t>H_WA_AR_B02_Int Wall_2L Both Gypsum_Glass Wool_T100_2Hr</t>
    <phoneticPr fontId="4" type="noConversion"/>
  </si>
  <si>
    <t>IW16</t>
    <phoneticPr fontId="4" type="noConversion"/>
  </si>
  <si>
    <t>A04AS177-00023 Finishing Work Exterior/Interior Finish Work Gypsumboard Partition Wall (Fixed Type) Fire Protective Rating: N/A, 2-Layer Gypsum Boards to Both Sides   w/o Insulation  Including Supporting Frame(Stud) &amp; Accessories  1-Layer Gypsumboard THK=12.5mm</t>
  </si>
  <si>
    <t>H_WA_AR_B02_Int Wall_2L Both Gypsum_0Hr</t>
    <phoneticPr fontId="4" type="noConversion"/>
  </si>
  <si>
    <t>▶ Masonry</t>
  </si>
  <si>
    <t>IW21</t>
  </si>
  <si>
    <t>IW22</t>
    <phoneticPr fontId="4" type="noConversion"/>
  </si>
  <si>
    <t>1.0 B</t>
  </si>
  <si>
    <t>▶ Concrete</t>
  </si>
  <si>
    <t>IW31</t>
    <phoneticPr fontId="4" type="noConversion"/>
  </si>
  <si>
    <t>구조층</t>
  </si>
  <si>
    <t>ASTM C150 Type I or Type IA 
F'c (Cylinder Strength) = 24MPa</t>
  </si>
  <si>
    <t>철근</t>
  </si>
  <si>
    <t>거푸집</t>
  </si>
  <si>
    <t>H_WA_AR_B02_Int Wall_RC_T250_W1</t>
    <phoneticPr fontId="4" type="noConversion"/>
  </si>
  <si>
    <t>▶ Masonry + Gypsum</t>
  </si>
  <si>
    <t>IW41</t>
  </si>
  <si>
    <t>THK=( 200 )mm</t>
  </si>
  <si>
    <t>A04AL076-00002 Finishing Work Masonry Work Insulation Mineral Wool (Rock Wool)     Minimum Density of 50 kg/m3  50mm≤THK&lt;75mm</t>
  </si>
  <si>
    <t>THK=( 50 )mm</t>
  </si>
  <si>
    <t>IW42</t>
    <phoneticPr fontId="4" type="noConversion"/>
  </si>
  <si>
    <t>IW46</t>
    <phoneticPr fontId="4" type="noConversion"/>
  </si>
  <si>
    <t>A04AS177-00005 Finishing Work Exterior/Interior Finish Work Gypsumboard Partition Wall (Fixed Type) Fire Protective Rating: N/A, 2-Layer Gypsum Boards to One Side   w/o Insulation  Including Supporting Frame(Stud) &amp; Accessories  1-Layer Gypsumboard THK=12.5mm</t>
  </si>
  <si>
    <t>IW47</t>
  </si>
  <si>
    <r>
      <rPr>
        <b/>
        <sz val="11"/>
        <rFont val="Segoe UI Symbol"/>
        <family val="2"/>
      </rPr>
      <t>□</t>
    </r>
    <r>
      <rPr>
        <b/>
        <sz val="11"/>
        <rFont val="Arial Narrow"/>
        <family val="1"/>
      </rPr>
      <t xml:space="preserve"> Interior Wall - F2</t>
    </r>
    <phoneticPr fontId="4" type="noConversion"/>
  </si>
  <si>
    <t>▶ Interior Wall Finish Only</t>
  </si>
  <si>
    <t>[Plaster]</t>
  </si>
  <si>
    <t>IWF1</t>
    <phoneticPr fontId="4" type="noConversion"/>
  </si>
  <si>
    <t>THK=(12)mm</t>
    <phoneticPr fontId="4" type="noConversion"/>
  </si>
  <si>
    <t>IWF2</t>
    <phoneticPr fontId="4" type="noConversion"/>
  </si>
  <si>
    <t xml:space="preserve">A04AN082-00001 Finishing Work Tile Work Wall Tile Unglazed Ceramic Tile     w/ Mortar Bond Coat or Adhesive  </t>
  </si>
  <si>
    <t>H_WA_AR_B07_Int Wall_Ceramic Tile_L Waterproof</t>
  </si>
  <si>
    <t>IWF2A</t>
    <phoneticPr fontId="4" type="noConversion"/>
  </si>
  <si>
    <t>IWF2B</t>
    <phoneticPr fontId="4" type="noConversion"/>
  </si>
  <si>
    <t>[Acide Resistant Tile]</t>
  </si>
  <si>
    <t>IWF3</t>
    <phoneticPr fontId="4" type="noConversion"/>
  </si>
  <si>
    <t xml:space="preserve">A04AN082-00003 Finishing Work Tile Work Wall Tile Acid/Alkaline Resistant Tile     w/ Mortar Bond Coat or Adhesive  </t>
  </si>
  <si>
    <t>IWF3A</t>
  </si>
  <si>
    <t>IWF4</t>
  </si>
  <si>
    <t xml:space="preserve">A04AN082-00004 Finishing Work Tile Work Wall Tile Granite Tile     w/ Wet Method (Mortar Bond Coat or Adhesive) or Dry Method (Steel or SST Frame, Angle, Bolt, etc.)  </t>
  </si>
  <si>
    <t>IWF5</t>
    <phoneticPr fontId="4" type="noConversion"/>
  </si>
  <si>
    <t xml:space="preserve">A04AN082-00005 Finishing Work Tile Work Wall Tile Marble Tile     w/ Wet Method (Mortar Bond Coat or Adhesive) or Dry Method (Steel or SST Frame, Angle, Bolt, etc.)  </t>
  </si>
  <si>
    <r>
      <t xml:space="preserve">Curtain Wall </t>
    </r>
    <r>
      <rPr>
        <b/>
        <sz val="14"/>
        <color rgb="FFFF0000"/>
        <rFont val="Arial Narrow"/>
        <family val="2"/>
      </rPr>
      <t>(System Family)</t>
    </r>
    <phoneticPr fontId="4" type="noConversion"/>
  </si>
  <si>
    <r>
      <rPr>
        <b/>
        <sz val="11"/>
        <rFont val="Segoe UI Symbol"/>
        <family val="2"/>
      </rPr>
      <t>□</t>
    </r>
    <r>
      <rPr>
        <b/>
        <sz val="11"/>
        <rFont val="Arial Narrow"/>
        <family val="2"/>
      </rPr>
      <t xml:space="preserve"> Curtain Wall - normal</t>
    </r>
    <phoneticPr fontId="4" type="noConversion"/>
  </si>
  <si>
    <t>▶ Curtain Wall</t>
  </si>
  <si>
    <t>H_WA_AR_B02_Exterior Curtain Wall</t>
  </si>
  <si>
    <t>H_WA_AR_B02_Pavillion Curtain Wall</t>
  </si>
  <si>
    <t>H_WA_AR_B02_Storefront Curtain Wall</t>
  </si>
  <si>
    <r>
      <t xml:space="preserve">Stacked Wall </t>
    </r>
    <r>
      <rPr>
        <b/>
        <sz val="14"/>
        <color rgb="FFFF0000"/>
        <rFont val="Arial Narrow"/>
        <family val="2"/>
      </rPr>
      <t>(System Family)</t>
    </r>
    <phoneticPr fontId="4" type="noConversion"/>
  </si>
  <si>
    <t>□ Stacked Wall - normal</t>
  </si>
  <si>
    <t>▶ Stacked Wall</t>
  </si>
  <si>
    <t>H_WA_AR_B02_Exterior-Brick Over CMU w Metal Stud</t>
  </si>
  <si>
    <t>[Family List] - Structural Foundations</t>
    <phoneticPr fontId="4" type="noConversion"/>
  </si>
  <si>
    <t>Structural Foundations  ( SF )</t>
    <phoneticPr fontId="4" type="noConversion"/>
  </si>
  <si>
    <r>
      <t xml:space="preserve">Foundation Slab </t>
    </r>
    <r>
      <rPr>
        <b/>
        <sz val="14"/>
        <color rgb="FFFF0000"/>
        <rFont val="Arial Narrow"/>
        <family val="2"/>
      </rPr>
      <t>(System Family)</t>
    </r>
    <phoneticPr fontId="4" type="noConversion"/>
  </si>
  <si>
    <r>
      <rPr>
        <b/>
        <sz val="11"/>
        <rFont val="Segoe UI Symbol"/>
        <family val="2"/>
      </rPr>
      <t>□</t>
    </r>
    <r>
      <rPr>
        <b/>
        <sz val="11"/>
        <rFont val="Arial Narrow"/>
        <family val="2"/>
      </rPr>
      <t xml:space="preserve"> Slab</t>
    </r>
    <phoneticPr fontId="4" type="noConversion"/>
  </si>
  <si>
    <t>▶ Mat Foundation for Building</t>
    <phoneticPr fontId="57" type="noConversion"/>
  </si>
  <si>
    <t xml:space="preserve"> F'c (Cylinder Strength) = 28MPa</t>
    <phoneticPr fontId="4" type="noConversion"/>
  </si>
  <si>
    <t>ASTM A615 GRADE 60 (Fy=420MPa) or
KS D 3504 SD400</t>
    <phoneticPr fontId="4" type="noConversion"/>
  </si>
  <si>
    <t>= (P/1000) * (T/1000)</t>
    <phoneticPr fontId="4" type="noConversion"/>
  </si>
  <si>
    <t>측면+하부면 보호층</t>
    <phoneticPr fontId="4" type="noConversion"/>
  </si>
  <si>
    <t>= (P/1000) * (H2/1000) + A</t>
    <phoneticPr fontId="4" type="noConversion"/>
  </si>
  <si>
    <t>터파기</t>
    <phoneticPr fontId="4" type="noConversion"/>
  </si>
  <si>
    <t xml:space="preserve">A01ZZ001-00012 Earth Work - Excavation Soil, Mech.      Manual Excavation Above GWL </t>
    <phoneticPr fontId="4" type="noConversion"/>
  </si>
  <si>
    <t>Above GWL</t>
    <phoneticPr fontId="4" type="noConversion"/>
  </si>
  <si>
    <r>
      <t xml:space="preserve">* </t>
    </r>
    <r>
      <rPr>
        <sz val="11"/>
        <rFont val="돋움"/>
        <family val="3"/>
        <charset val="129"/>
      </rPr>
      <t>가상모델링</t>
    </r>
    <r>
      <rPr>
        <sz val="11"/>
        <rFont val="Arial Narrow"/>
        <family val="2"/>
      </rPr>
      <t/>
    </r>
    <phoneticPr fontId="4" type="noConversion"/>
  </si>
  <si>
    <t xml:space="preserve">A01ZZ001-00013 Earth Work - Excavation Soil, Mech.      Manual Excavation Below GWL </t>
    <phoneticPr fontId="4" type="noConversion"/>
  </si>
  <si>
    <t>Below GWL</t>
    <phoneticPr fontId="4" type="noConversion"/>
  </si>
  <si>
    <t>되메우기</t>
    <phoneticPr fontId="4" type="noConversion"/>
  </si>
  <si>
    <t xml:space="preserve">A01ZZ003-00001 Earth Work - Backfill Re-use, Soil       </t>
  </si>
  <si>
    <t>Compaction=( 95 )%</t>
    <phoneticPr fontId="4" type="noConversion"/>
  </si>
  <si>
    <t>잔토처리</t>
    <phoneticPr fontId="4" type="noConversion"/>
  </si>
  <si>
    <t xml:space="preserve">A01ZZ004-00001 Earth Work - Disposal Soil       </t>
  </si>
  <si>
    <t>Disposal Distance=Appx. (20 )km from Site</t>
    <phoneticPr fontId="4" type="noConversion"/>
  </si>
  <si>
    <t>버림</t>
    <phoneticPr fontId="4" type="noConversion"/>
  </si>
  <si>
    <t xml:space="preserve">A03AD034-00013 Concrete Work Substructure Work Lean Concrete (including Form work)  Cement Type-1 10MPa ≤ F'c (Cylinder Strength) &lt; 15MPa     </t>
  </si>
  <si>
    <t>=(A+(P/1000)*D1+(4*D1*D1) )*C1</t>
    <phoneticPr fontId="4" type="noConversion"/>
  </si>
  <si>
    <r>
      <t>_by "</t>
    </r>
    <r>
      <rPr>
        <b/>
        <i/>
        <sz val="9"/>
        <color rgb="FFFFC000"/>
        <rFont val="Segoe UI Symbol"/>
        <family val="2"/>
      </rPr>
      <t>▶</t>
    </r>
    <r>
      <rPr>
        <b/>
        <i/>
        <sz val="9"/>
        <color rgb="FFFFC000"/>
        <rFont val="Arial Narrow"/>
        <family val="2"/>
      </rPr>
      <t xml:space="preserve"> Lean Concrete"</t>
    </r>
    <phoneticPr fontId="4" type="noConversion"/>
  </si>
  <si>
    <r>
      <rPr>
        <sz val="11"/>
        <rFont val="맑은 고딕"/>
        <family val="2"/>
        <charset val="129"/>
      </rPr>
      <t>*적용규칙</t>
    </r>
    <r>
      <rPr>
        <sz val="11"/>
        <rFont val="Arial Narrow"/>
        <family val="2"/>
      </rPr>
      <t>A, 7.1</t>
    </r>
    <phoneticPr fontId="4" type="noConversion"/>
  </si>
  <si>
    <t>A01ZZ012-00002 Earth Work - PE Sheet (Vapor Barrier)        THK ≤ 0.25mm (or 0.01 inch)</t>
  </si>
  <si>
    <t>THK=( 0.1 )mm</t>
    <phoneticPr fontId="4" type="noConversion"/>
  </si>
  <si>
    <t>기층</t>
    <phoneticPr fontId="4" type="noConversion"/>
  </si>
  <si>
    <t>A01ZZ005-00001 Earth Work - Base Course        THK≤150mm</t>
  </si>
  <si>
    <t>THK=( 150  )mm
CBR=(  )%</t>
    <phoneticPr fontId="4" type="noConversion"/>
  </si>
  <si>
    <t>보조기층</t>
    <phoneticPr fontId="4" type="noConversion"/>
  </si>
  <si>
    <t>A01ZZ006-00001 Earth Work - Subbase Course      Including Compaction of Sub-Grade  THK≤150mm</t>
  </si>
  <si>
    <t>THK=( 150  )mm  /  CBR=(10 )% for Subgrade, (80 )% for Subbase    Compaction=(90 )% for Subgrade, (95  )% for Subbase</t>
    <phoneticPr fontId="4" type="noConversion"/>
  </si>
  <si>
    <t>STG</t>
    <phoneticPr fontId="4" type="noConversion"/>
  </si>
  <si>
    <t>H_SF_AR_S18_MAT_Bitumen_T200_MF1</t>
    <phoneticPr fontId="4" type="noConversion"/>
  </si>
  <si>
    <t>STG, CDS</t>
    <phoneticPr fontId="4" type="noConversion"/>
  </si>
  <si>
    <t>H_SF_AR_S18_MAT_Bitumen_T300_MF1</t>
    <phoneticPr fontId="4" type="noConversion"/>
  </si>
  <si>
    <t>H_SF_AR_S18_MAT_Bitumen_T400_MF1</t>
    <phoneticPr fontId="4" type="noConversion"/>
  </si>
  <si>
    <t>H_SF_AR_S18_MAT_Bitumen_T400_CB2</t>
    <phoneticPr fontId="4" type="noConversion"/>
  </si>
  <si>
    <t>H_SF_AR_S18_MAT_Bitumen_T600_CB1</t>
    <phoneticPr fontId="4" type="noConversion"/>
  </si>
  <si>
    <t>GCB, STG, CDS</t>
    <phoneticPr fontId="4" type="noConversion"/>
  </si>
  <si>
    <t>H_SF_AR_S18_MAT_Bitumen_T600_MF1</t>
    <phoneticPr fontId="4" type="noConversion"/>
  </si>
  <si>
    <t>H_SF_AR_S18_MAT_Bitumen_T1000_MF1</t>
    <phoneticPr fontId="4" type="noConversion"/>
  </si>
  <si>
    <t>STB</t>
  </si>
  <si>
    <t>H_SF_AR_S18_MAT_Bitumen_T1000_MF2</t>
  </si>
  <si>
    <t>H_SF_AR_S18_MAT_Bitumen_T700_MF1</t>
  </si>
  <si>
    <t>H_SF_AR_S18_MAT_Bitumen_T400_MF1</t>
  </si>
  <si>
    <t>H_SF_AR_S18_MAT_Bitumen_T600_MF1</t>
  </si>
  <si>
    <r>
      <rPr>
        <b/>
        <sz val="11"/>
        <rFont val="Segoe UI Symbol"/>
        <family val="3"/>
      </rPr>
      <t>▶</t>
    </r>
    <r>
      <rPr>
        <b/>
        <sz val="11"/>
        <rFont val="맑은 고딕"/>
        <family val="3"/>
        <charset val="129"/>
      </rPr>
      <t xml:space="preserve"> </t>
    </r>
    <r>
      <rPr>
        <b/>
        <sz val="11"/>
        <rFont val="Arial Narrow"/>
        <family val="2"/>
      </rPr>
      <t>Mat Foundation for Equipment</t>
    </r>
    <phoneticPr fontId="57" type="noConversion"/>
  </si>
  <si>
    <t>Mat Foundation for Building/Shelter</t>
    <phoneticPr fontId="4" type="noConversion"/>
  </si>
  <si>
    <t xml:space="preserve">A03AG032-00022 Concrete Work Equipment Foundation Work Structural Concrete  Cement Type-1 25MPa ≤ F'c (Cylinder Strength) &lt; 30MPa     </t>
  </si>
  <si>
    <t xml:space="preserve">A03AG037-00002 Concrete Work Equipment Foundation Work Rebar Work Deformed Bar (Non-Coat.)  400MPa&lt;Fy≤470MPa     </t>
  </si>
  <si>
    <t xml:space="preserve">A03AG035-00001 Concrete Work Equipment Foundation Work Form Work (3 times in use) Flat Form     Dressed Lumber, Plywood or Steel Form(Wood Planks are not Allowed) incl. Chamfer  </t>
  </si>
  <si>
    <t xml:space="preserve">A01ZZ003-00001 Earth Work - Backfill Re-use, Soil       </t>
    <phoneticPr fontId="4" type="noConversion"/>
  </si>
  <si>
    <t>H_SF_AR_B01_EQ FDN_Bitumen_Mat T1200</t>
  </si>
  <si>
    <t>H_SF_AR_B01_EQ FDN_Bitumen_Mat T2000</t>
  </si>
  <si>
    <t>H_SF_AR_B01_EQ FDN_Bitumen_Mat T2350</t>
  </si>
  <si>
    <t>H_SF_AR_B01_EQ FDN_Bitumen_Mat T2440</t>
    <phoneticPr fontId="4" type="noConversion"/>
  </si>
  <si>
    <t>H_SF_AR_B01_EQ FDN_Bitumen_Mat T3010</t>
  </si>
  <si>
    <t>H_SF_AR_B01_EQ FDN_Bitumen_Mat T3493</t>
  </si>
  <si>
    <t>H_SF_AR_B01_EQ FDN_Bitumen_Mat T4093</t>
  </si>
  <si>
    <t>H_SF_AR_B01_EQ FDN_Bitumen_Mat T4188</t>
  </si>
  <si>
    <t>H_SF_AR_B01_EQ FDN_Bitumen_Mat_T300</t>
    <phoneticPr fontId="4" type="noConversion"/>
  </si>
  <si>
    <t>H_SF_AR_B01_EQ FDN_Bitumen_Mat_T115</t>
    <phoneticPr fontId="4" type="noConversion"/>
  </si>
  <si>
    <t>STB, FGSS</t>
    <phoneticPr fontId="4" type="noConversion"/>
  </si>
  <si>
    <t>H_SF_AR_B01_EQ FDN_Bitumen_Mat_T600</t>
    <phoneticPr fontId="4" type="noConversion"/>
  </si>
  <si>
    <t>Mat Foundation for Equipment</t>
    <phoneticPr fontId="4" type="noConversion"/>
  </si>
  <si>
    <r>
      <rPr>
        <b/>
        <sz val="11"/>
        <rFont val="Segoe UI Symbol"/>
        <family val="1"/>
      </rPr>
      <t>▶</t>
    </r>
    <r>
      <rPr>
        <b/>
        <sz val="11"/>
        <rFont val="맑은 고딕"/>
        <family val="1"/>
        <charset val="129"/>
      </rPr>
      <t xml:space="preserve"> </t>
    </r>
    <r>
      <rPr>
        <b/>
        <sz val="11"/>
        <rFont val="Arial Narrow"/>
        <family val="2"/>
      </rPr>
      <t>Mass Concrete (Temperature Control) for Equipment</t>
    </r>
    <phoneticPr fontId="57" type="noConversion"/>
  </si>
  <si>
    <t>Mass Concrete, Temperature Control</t>
    <phoneticPr fontId="4" type="noConversion"/>
  </si>
  <si>
    <t xml:space="preserve">A03AE032-00022 Concrete Work Mass Concrete Work Structural Concrete  Cement Type-1 25MPa ≤ F'c (Cylinder Strength) &lt; 30MPa   Including Concrete Temperature Control (Pile Cooling &amp; Curing), Max Temperature of Concrete : 30℃  </t>
  </si>
  <si>
    <t xml:space="preserve"> F'c (Cylinder Strength) = 30MPa</t>
    <phoneticPr fontId="4" type="noConversion"/>
  </si>
  <si>
    <t xml:space="preserve">A03AE037-00002 Concrete Work Mass Concrete Work Rebar Work Deformed Bar (Non-Coat.)  400MPa&lt;Fy≤470MPa     </t>
  </si>
  <si>
    <t xml:space="preserve">A03AE054-00001 Concrete Work Mass Concrete Work System Form Heavy Duty Forms, Metal Framed Playwood forms     Including Form Tie, All Accessories, Sealing of Form Tie Hole, Separator &amp; Anchor Box out, Chamfer for Exposed Edge, Opening &amp; Sleeve, Shoring, Scaffording, Safety Measures and Shop Drawing  </t>
  </si>
  <si>
    <t>측면+상부+하부 보호층</t>
    <phoneticPr fontId="4" type="noConversion"/>
  </si>
  <si>
    <t>= (P/1000) * (H2/1000) + 2*A</t>
    <phoneticPr fontId="4" type="noConversion"/>
  </si>
  <si>
    <t>수화열 모니터링</t>
    <phoneticPr fontId="4" type="noConversion"/>
  </si>
  <si>
    <t xml:space="preserve">A03AE052-00001 Concrete Work Mass Concrete Work Concrete Temperature Monitoring      Including Themo Coupler, Monitoring &amp; Record Acc. To Approved MS  </t>
  </si>
  <si>
    <t>H_SF_AR_B01_Mass_Bitumen_STG Mat_T2500</t>
    <phoneticPr fontId="4" type="noConversion"/>
  </si>
  <si>
    <r>
      <rPr>
        <b/>
        <sz val="11"/>
        <rFont val="Segoe UI Symbol"/>
        <family val="3"/>
      </rPr>
      <t>▶</t>
    </r>
    <r>
      <rPr>
        <b/>
        <sz val="11"/>
        <rFont val="맑은 고딕"/>
        <family val="3"/>
        <charset val="129"/>
      </rPr>
      <t xml:space="preserve"> </t>
    </r>
    <r>
      <rPr>
        <b/>
        <sz val="11"/>
        <rFont val="Arial Narrow"/>
        <family val="2"/>
      </rPr>
      <t>SOG Slab</t>
    </r>
    <phoneticPr fontId="57" type="noConversion"/>
  </si>
  <si>
    <t>SOG</t>
    <phoneticPr fontId="4" type="noConversion"/>
  </si>
  <si>
    <r>
      <t xml:space="preserve">= V + </t>
    </r>
    <r>
      <rPr>
        <b/>
        <sz val="11"/>
        <color rgb="FFFFC000"/>
        <rFont val="Arial Narrow"/>
        <family val="2"/>
      </rPr>
      <t>(</t>
    </r>
    <r>
      <rPr>
        <b/>
        <sz val="11"/>
        <color rgb="FF0000FF"/>
        <rFont val="Arial Narrow"/>
        <family val="2"/>
      </rPr>
      <t>TCS</t>
    </r>
    <r>
      <rPr>
        <b/>
        <sz val="11"/>
        <color theme="0"/>
        <rFont val="Arial Narrow"/>
        <family val="2"/>
      </rPr>
      <t xml:space="preserve"> * P/1000</t>
    </r>
    <r>
      <rPr>
        <b/>
        <sz val="11"/>
        <color rgb="FFFFC000"/>
        <rFont val="Arial Narrow"/>
        <family val="2"/>
      </rPr>
      <t>)</t>
    </r>
    <phoneticPr fontId="4" type="noConversion"/>
  </si>
  <si>
    <r>
      <t xml:space="preserve">= (V + </t>
    </r>
    <r>
      <rPr>
        <b/>
        <sz val="11"/>
        <color rgb="FFFFC000"/>
        <rFont val="Arial Narrow"/>
        <family val="2"/>
      </rPr>
      <t>(</t>
    </r>
    <r>
      <rPr>
        <b/>
        <sz val="11"/>
        <color rgb="FF0000FF"/>
        <rFont val="Arial Narrow"/>
        <family val="2"/>
      </rPr>
      <t>TCS</t>
    </r>
    <r>
      <rPr>
        <b/>
        <sz val="11"/>
        <color theme="0"/>
        <rFont val="Arial Narrow"/>
        <family val="2"/>
      </rPr>
      <t xml:space="preserve"> * P/1000</t>
    </r>
    <r>
      <rPr>
        <b/>
        <sz val="11"/>
        <color rgb="FFFFC000"/>
        <rFont val="Arial Narrow"/>
        <family val="2"/>
      </rPr>
      <t>)</t>
    </r>
    <r>
      <rPr>
        <b/>
        <sz val="11"/>
        <color theme="0"/>
        <rFont val="Arial Narrow"/>
        <family val="2"/>
      </rPr>
      <t xml:space="preserve"> )*</t>
    </r>
    <r>
      <rPr>
        <b/>
        <sz val="11"/>
        <color rgb="FF0000FF"/>
        <rFont val="Arial Narrow"/>
        <family val="2"/>
      </rPr>
      <t>RE</t>
    </r>
    <phoneticPr fontId="4" type="noConversion"/>
  </si>
  <si>
    <t>RE=0.09</t>
    <phoneticPr fontId="4" type="noConversion"/>
  </si>
  <si>
    <r>
      <t xml:space="preserve">*Slab </t>
    </r>
    <r>
      <rPr>
        <sz val="11"/>
        <rFont val="Arial Unicode MS"/>
        <family val="2"/>
        <charset val="129"/>
      </rPr>
      <t>옆면만 산출</t>
    </r>
    <phoneticPr fontId="4" type="noConversion"/>
  </si>
  <si>
    <t>줄눈</t>
    <phoneticPr fontId="4" type="noConversion"/>
  </si>
  <si>
    <t xml:space="preserve">A03AD044-00001 Concrete Work Substructure Work Isolation Joint (Separation Joint)      w/ Flexible Joint Filler, Sealant  </t>
  </si>
  <si>
    <t>H=200, T=12</t>
    <phoneticPr fontId="4" type="noConversion"/>
  </si>
  <si>
    <t xml:space="preserve">A03AD045-00001 Concrete Work Substructure Work Control Joint      w/ Joint Sealant, Backstop  </t>
  </si>
  <si>
    <t>=25</t>
    <phoneticPr fontId="4" type="noConversion"/>
  </si>
  <si>
    <t>*수동입력 추가
(수동입력시 반드시  문자 형식 적용)</t>
    <phoneticPr fontId="4" type="noConversion"/>
  </si>
  <si>
    <t>바닥보호층</t>
    <phoneticPr fontId="4" type="noConversion"/>
  </si>
  <si>
    <r>
      <t>*</t>
    </r>
    <r>
      <rPr>
        <sz val="9"/>
        <rFont val="Arial Unicode MS"/>
        <family val="2"/>
        <charset val="129"/>
      </rPr>
      <t>기초바닥</t>
    </r>
    <r>
      <rPr>
        <sz val="9"/>
        <rFont val="Arial Narrow"/>
        <family val="2"/>
      </rPr>
      <t xml:space="preserve"> Protection </t>
    </r>
    <r>
      <rPr>
        <sz val="9"/>
        <rFont val="Arial Unicode MS"/>
        <family val="2"/>
        <charset val="129"/>
      </rPr>
      <t>은</t>
    </r>
    <r>
      <rPr>
        <sz val="9"/>
        <rFont val="Arial Narrow"/>
        <family val="2"/>
      </rPr>
      <t xml:space="preserve"> Lean</t>
    </r>
    <r>
      <rPr>
        <sz val="9"/>
        <rFont val="Arial Unicode MS"/>
        <family val="2"/>
        <charset val="129"/>
      </rPr>
      <t>에</t>
    </r>
    <r>
      <rPr>
        <sz val="9"/>
        <rFont val="Arial Narrow"/>
        <family val="2"/>
      </rPr>
      <t xml:space="preserve"> </t>
    </r>
    <r>
      <rPr>
        <sz val="9"/>
        <rFont val="Arial Unicode MS"/>
        <family val="2"/>
        <charset val="129"/>
      </rPr>
      <t>적용</t>
    </r>
    <phoneticPr fontId="4" type="noConversion"/>
  </si>
  <si>
    <t>H_SF_AR_S17_SOG_T200</t>
    <phoneticPr fontId="4" type="noConversion"/>
  </si>
  <si>
    <t>H_SF_AR_S17_SOG_T300_GS1</t>
    <phoneticPr fontId="4" type="noConversion"/>
  </si>
  <si>
    <t>H_SF_AR_S17_SOG_T600_GS1</t>
    <phoneticPr fontId="4" type="noConversion"/>
  </si>
  <si>
    <t>H_SF_AR_S17_SOG_T600_GS2</t>
    <phoneticPr fontId="4" type="noConversion"/>
  </si>
  <si>
    <t>H_SF_AR_S17_SOG_T800_GS1</t>
    <phoneticPr fontId="4" type="noConversion"/>
  </si>
  <si>
    <t>H_SF_AR_S17_SOG_T800_GS2</t>
    <phoneticPr fontId="4" type="noConversion"/>
  </si>
  <si>
    <t>표면처리</t>
    <phoneticPr fontId="4" type="noConversion"/>
  </si>
  <si>
    <t>H_SF_AR_S17_SOG_S Trowel_T200</t>
    <phoneticPr fontId="4" type="noConversion"/>
  </si>
  <si>
    <t>▶ Pit, Trench Slab</t>
  </si>
  <si>
    <t>H_FL_AR_B08_UG RC Slab_Pit</t>
  </si>
  <si>
    <t>Protection -하부</t>
    <phoneticPr fontId="4" type="noConversion"/>
  </si>
  <si>
    <t>*Side Protection : Pit,Trench Wall에서 산출</t>
    <phoneticPr fontId="4" type="noConversion"/>
  </si>
  <si>
    <t>페인팅</t>
    <phoneticPr fontId="4" type="noConversion"/>
  </si>
  <si>
    <t xml:space="preserve">= A </t>
    <phoneticPr fontId="4" type="noConversion"/>
  </si>
  <si>
    <t>H_FL_AR_B08_UG RC Slab_Pit_Bitumen_Epoxy_T150</t>
    <phoneticPr fontId="4" type="noConversion"/>
  </si>
  <si>
    <t>H_FL_AR_B08_UG RC Slab_Pit_Bitumen_Epoxy_T200</t>
    <phoneticPr fontId="4" type="noConversion"/>
  </si>
  <si>
    <t>H_FL_AR_B08_UG RC Slab_Pit_Bitumen_Epoxy_T250</t>
    <phoneticPr fontId="4" type="noConversion"/>
  </si>
  <si>
    <t>H_FL_AR_B08_UG RC Slab_Pit_Bitumen_Epoxy_T300</t>
    <phoneticPr fontId="4" type="noConversion"/>
  </si>
  <si>
    <t>H_FL_AR_B08_UG RC Slab_Pit_Bitumen_Epoxy_T1000_MF1</t>
    <phoneticPr fontId="4" type="noConversion"/>
  </si>
  <si>
    <t>H_FL_AR_B08_UG RC Slab_Pit_Bitumen_Epoxy_T1000_MF2</t>
    <phoneticPr fontId="4" type="noConversion"/>
  </si>
  <si>
    <t>ASD</t>
    <phoneticPr fontId="4" type="noConversion"/>
  </si>
  <si>
    <t>H_FL_AR_B08_UG RC Slab_Pit_Bitumen_Epoxy_T500</t>
    <phoneticPr fontId="4" type="noConversion"/>
  </si>
  <si>
    <t>H_FL_AR_B08_UG RC Slab_Pit_Bitumen_T200_Valve Pit</t>
    <phoneticPr fontId="4" type="noConversion"/>
  </si>
  <si>
    <t>H_FL_AR_B08_UG RC Slab_Pit_Bitumen_Epoxy_T200_SG3</t>
    <phoneticPr fontId="4" type="noConversion"/>
  </si>
  <si>
    <t>H_FL_AR_B08_UG RC Slab_Pit_Bitumen_Epoxy_T200_SG3 2</t>
  </si>
  <si>
    <t>H_FL_AR_B08_UG RC Slab_Trench</t>
  </si>
  <si>
    <r>
      <t>*Form</t>
    </r>
    <r>
      <rPr>
        <sz val="11"/>
        <rFont val="돋움"/>
        <family val="2"/>
        <charset val="129"/>
      </rPr>
      <t>물량</t>
    </r>
    <r>
      <rPr>
        <sz val="11"/>
        <rFont val="Arial Narrow"/>
        <family val="2"/>
      </rPr>
      <t>: Pit,Trench Wall</t>
    </r>
    <r>
      <rPr>
        <sz val="11"/>
        <rFont val="돋움"/>
        <family val="2"/>
        <charset val="129"/>
      </rPr>
      <t>에서</t>
    </r>
    <r>
      <rPr>
        <sz val="11"/>
        <rFont val="Arial Narrow"/>
        <family val="2"/>
      </rPr>
      <t xml:space="preserve"> </t>
    </r>
    <r>
      <rPr>
        <sz val="11"/>
        <rFont val="돋움"/>
        <family val="2"/>
        <charset val="129"/>
      </rPr>
      <t>산출</t>
    </r>
    <phoneticPr fontId="4" type="noConversion"/>
  </si>
  <si>
    <r>
      <t>*Side Protection : Pit,Trench Wall</t>
    </r>
    <r>
      <rPr>
        <sz val="11"/>
        <rFont val="돋움"/>
        <family val="2"/>
        <charset val="129"/>
      </rPr>
      <t>에서</t>
    </r>
    <r>
      <rPr>
        <sz val="11"/>
        <rFont val="Arial Narrow"/>
        <family val="2"/>
      </rPr>
      <t xml:space="preserve"> </t>
    </r>
    <r>
      <rPr>
        <sz val="11"/>
        <rFont val="돋움"/>
        <family val="2"/>
        <charset val="129"/>
      </rPr>
      <t>산출</t>
    </r>
    <phoneticPr fontId="4" type="noConversion"/>
  </si>
  <si>
    <r>
      <t xml:space="preserve">A03AD034-00013 Concrete Work Substructure Work Lean Concrete (including Form work)  Cement Type-1 10MPa </t>
    </r>
    <r>
      <rPr>
        <sz val="9"/>
        <rFont val="Cambria Math"/>
        <family val="2"/>
      </rPr>
      <t>≤</t>
    </r>
    <r>
      <rPr>
        <sz val="9"/>
        <rFont val="Arial Narrow"/>
        <family val="2"/>
      </rPr>
      <t xml:space="preserve"> F'c (Cylinder Strength) &lt; 15MPa     </t>
    </r>
    <phoneticPr fontId="4" type="noConversion"/>
  </si>
  <si>
    <t>H_FL_AR_B08_UG RC Slab_Trench_Bitumen_Epoxy_T500</t>
    <phoneticPr fontId="4" type="noConversion"/>
  </si>
  <si>
    <r>
      <rPr>
        <b/>
        <sz val="11"/>
        <rFont val="Segoe UI Symbol"/>
        <family val="3"/>
      </rPr>
      <t>▶</t>
    </r>
    <r>
      <rPr>
        <b/>
        <sz val="11"/>
        <rFont val="맑은 고딕"/>
        <family val="3"/>
        <charset val="129"/>
      </rPr>
      <t xml:space="preserve"> </t>
    </r>
    <r>
      <rPr>
        <b/>
        <sz val="11"/>
        <rFont val="Arial Narrow"/>
        <family val="2"/>
      </rPr>
      <t>SOG Slab</t>
    </r>
    <r>
      <rPr>
        <b/>
        <sz val="11"/>
        <rFont val="Arial Narrow"/>
        <family val="3"/>
      </rPr>
      <t xml:space="preserve"> Edge</t>
    </r>
    <phoneticPr fontId="57" type="noConversion"/>
  </si>
  <si>
    <t>H_SF_AR_S17_SOG Edge</t>
    <phoneticPr fontId="4" type="noConversion"/>
  </si>
  <si>
    <t>_by "H_SF_AR_S17_SOG"</t>
    <phoneticPr fontId="4" type="noConversion"/>
  </si>
  <si>
    <t>Protection-바닥</t>
    <phoneticPr fontId="4" type="noConversion"/>
  </si>
  <si>
    <t>_N/A</t>
    <phoneticPr fontId="4" type="noConversion"/>
  </si>
  <si>
    <r>
      <t>_by "</t>
    </r>
    <r>
      <rPr>
        <b/>
        <i/>
        <sz val="9"/>
        <color rgb="FFFFC000"/>
        <rFont val="Segoe UI Symbol"/>
        <family val="1"/>
      </rPr>
      <t>▶</t>
    </r>
    <r>
      <rPr>
        <b/>
        <i/>
        <sz val="9"/>
        <color rgb="FFFFC000"/>
        <rFont val="Arial Narrow"/>
        <family val="2"/>
      </rPr>
      <t xml:space="preserve"> SOG Slab Edge"</t>
    </r>
    <phoneticPr fontId="4" type="noConversion"/>
  </si>
  <si>
    <t>H_SF_AR_S17_SOG Edge_800x800</t>
    <phoneticPr fontId="4" type="noConversion"/>
  </si>
  <si>
    <t>H_SF_AR_S17_SOG Edge_200x200</t>
    <phoneticPr fontId="4" type="noConversion"/>
  </si>
  <si>
    <t>H_SF_AR_S17_SOG Edge_300x300</t>
    <phoneticPr fontId="4" type="noConversion"/>
  </si>
  <si>
    <t>H_SF_AR_B08_Ramp_T150_SideEdge</t>
    <phoneticPr fontId="4" type="noConversion"/>
  </si>
  <si>
    <t>H_SF_AR_B08_Ramp_T150_FrontEdge</t>
    <phoneticPr fontId="4" type="noConversion"/>
  </si>
  <si>
    <t>H_SF_AR_B08_Ramp_T150_BackEdge</t>
    <phoneticPr fontId="4" type="noConversion"/>
  </si>
  <si>
    <t>H_SF_AR_B08_Stoop_T150_BackEdge</t>
    <phoneticPr fontId="4" type="noConversion"/>
  </si>
  <si>
    <t>H_SF_AR_B08_Stoop_T150_FrontEdge</t>
    <phoneticPr fontId="4" type="noConversion"/>
  </si>
  <si>
    <t>H_SF_AR_S17_SOG Edge_500x500</t>
    <phoneticPr fontId="4" type="noConversion"/>
  </si>
  <si>
    <t>▶ Stoop, Pathway with Haunch</t>
    <phoneticPr fontId="57" type="noConversion"/>
  </si>
  <si>
    <t>SF-Q2</t>
  </si>
  <si>
    <t>= V + (TCS * P/1000)</t>
    <phoneticPr fontId="4" type="noConversion"/>
  </si>
  <si>
    <t>= V + (TCS * P/1000)*RE</t>
    <phoneticPr fontId="4" type="noConversion"/>
  </si>
  <si>
    <t>H_SF_AR_B08_Stoop_T200</t>
    <phoneticPr fontId="4" type="noConversion"/>
  </si>
  <si>
    <t>H_SF_AR_B08_Pathway_T200</t>
    <phoneticPr fontId="4" type="noConversion"/>
  </si>
  <si>
    <t>H_SF_AR_B08_Stoop_T150</t>
    <phoneticPr fontId="4" type="noConversion"/>
  </si>
  <si>
    <t>Template, STB</t>
    <phoneticPr fontId="4" type="noConversion"/>
  </si>
  <si>
    <t>H_SF_AR_B08_Ramp_T200</t>
    <phoneticPr fontId="4" type="noConversion"/>
  </si>
  <si>
    <t>H_SF_AR_B08_Ramp_Bit_T150</t>
    <phoneticPr fontId="4" type="noConversion"/>
  </si>
  <si>
    <r>
      <rPr>
        <b/>
        <sz val="11"/>
        <rFont val="Segoe UI Symbol"/>
        <family val="3"/>
      </rPr>
      <t>▶</t>
    </r>
    <r>
      <rPr>
        <b/>
        <sz val="11"/>
        <rFont val="맑은 고딕"/>
        <family val="3"/>
        <charset val="129"/>
      </rPr>
      <t xml:space="preserve"> </t>
    </r>
    <r>
      <rPr>
        <b/>
        <sz val="11"/>
        <rFont val="Arial Narrow"/>
        <family val="2"/>
      </rPr>
      <t>Lean Concrete</t>
    </r>
    <phoneticPr fontId="57" type="noConversion"/>
  </si>
  <si>
    <t>SF-Q3</t>
  </si>
  <si>
    <t xml:space="preserve"> F'c (Cylinder Strength) = 18MPa</t>
    <phoneticPr fontId="4" type="noConversion"/>
  </si>
  <si>
    <r>
      <t xml:space="preserve">_by "
</t>
    </r>
    <r>
      <rPr>
        <b/>
        <i/>
        <sz val="9"/>
        <color rgb="FFFFC000"/>
        <rFont val="Segoe UI Symbol"/>
        <family val="2"/>
      </rPr>
      <t>▶</t>
    </r>
    <r>
      <rPr>
        <b/>
        <i/>
        <sz val="9"/>
        <color rgb="FFFFC000"/>
        <rFont val="Arial Narrow"/>
        <family val="2"/>
      </rPr>
      <t xml:space="preserve"> </t>
    </r>
    <r>
      <rPr>
        <b/>
        <i/>
        <sz val="9"/>
        <color rgb="FFFFC000"/>
        <rFont val="Arial Unicode MS"/>
        <family val="2"/>
        <charset val="129"/>
      </rPr>
      <t>해당 기초</t>
    </r>
    <r>
      <rPr>
        <b/>
        <i/>
        <sz val="9"/>
        <color rgb="FFFFC000"/>
        <rFont val="Arial Narrow"/>
        <family val="2"/>
      </rPr>
      <t>"</t>
    </r>
    <phoneticPr fontId="4" type="noConversion"/>
  </si>
  <si>
    <t>H_SF_AR_S18_Lean_T200</t>
    <phoneticPr fontId="4" type="noConversion"/>
  </si>
  <si>
    <t>H_SF_AR_S18_Lean_T200 2</t>
    <phoneticPr fontId="4" type="noConversion"/>
  </si>
  <si>
    <t>H_SF_AR_S18_Lean_T100_Slab Edge</t>
    <phoneticPr fontId="4" type="noConversion"/>
  </si>
  <si>
    <t>CDS, STB, FGSS</t>
    <phoneticPr fontId="4" type="noConversion"/>
  </si>
  <si>
    <t>H_SF_AR_S18_Lean_T50</t>
    <phoneticPr fontId="4" type="noConversion"/>
  </si>
  <si>
    <t>H_SF_AR_S18_Lean_Subbase_T50</t>
    <phoneticPr fontId="4" type="noConversion"/>
  </si>
  <si>
    <r>
      <t>*</t>
    </r>
    <r>
      <rPr>
        <sz val="11"/>
        <rFont val="Arial Unicode MS"/>
        <family val="2"/>
        <charset val="129"/>
      </rPr>
      <t>기초바닥</t>
    </r>
    <r>
      <rPr>
        <sz val="11"/>
        <rFont val="Arial Narrow"/>
        <family val="2"/>
      </rPr>
      <t xml:space="preserve"> Protection </t>
    </r>
    <r>
      <rPr>
        <sz val="11"/>
        <rFont val="Arial Unicode MS"/>
        <family val="2"/>
        <charset val="129"/>
      </rPr>
      <t>은</t>
    </r>
    <r>
      <rPr>
        <sz val="11"/>
        <rFont val="Arial Narrow"/>
        <family val="2"/>
      </rPr>
      <t xml:space="preserve"> Lean</t>
    </r>
    <r>
      <rPr>
        <sz val="11"/>
        <rFont val="Arial Unicode MS"/>
        <family val="2"/>
        <charset val="129"/>
      </rPr>
      <t>에</t>
    </r>
    <r>
      <rPr>
        <sz val="11"/>
        <rFont val="Arial Narrow"/>
        <family val="2"/>
      </rPr>
      <t xml:space="preserve"> </t>
    </r>
    <r>
      <rPr>
        <sz val="11"/>
        <rFont val="Arial Unicode MS"/>
        <family val="2"/>
        <charset val="129"/>
      </rPr>
      <t>적용</t>
    </r>
    <phoneticPr fontId="4" type="noConversion"/>
  </si>
  <si>
    <r>
      <t xml:space="preserve">Wall Foundation </t>
    </r>
    <r>
      <rPr>
        <b/>
        <sz val="14"/>
        <color rgb="FFFF0000"/>
        <rFont val="Arial Narrow"/>
        <family val="2"/>
      </rPr>
      <t>(System Family)</t>
    </r>
    <phoneticPr fontId="4" type="noConversion"/>
  </si>
  <si>
    <r>
      <rPr>
        <b/>
        <sz val="11"/>
        <rFont val="Segoe UI Symbol"/>
        <family val="2"/>
      </rPr>
      <t>□</t>
    </r>
    <r>
      <rPr>
        <b/>
        <sz val="11"/>
        <rFont val="Arial Narrow"/>
        <family val="2"/>
      </rPr>
      <t xml:space="preserve"> Wall Foundation - normal</t>
    </r>
    <phoneticPr fontId="4" type="noConversion"/>
  </si>
  <si>
    <r>
      <rPr>
        <b/>
        <sz val="11"/>
        <rFont val="Segoe UI Symbol"/>
        <family val="3"/>
      </rPr>
      <t>▶</t>
    </r>
    <r>
      <rPr>
        <b/>
        <sz val="11"/>
        <rFont val="Arial Narrow"/>
        <family val="3"/>
      </rPr>
      <t xml:space="preserve"> Wall Foundation</t>
    </r>
    <phoneticPr fontId="57" type="noConversion"/>
  </si>
  <si>
    <t>H_SF_AR_S18_Wall Foundation(Wall part)</t>
    <phoneticPr fontId="4" type="noConversion"/>
  </si>
  <si>
    <t>= A * 2</t>
    <phoneticPr fontId="4" type="noConversion"/>
  </si>
  <si>
    <t>= A * 2</t>
  </si>
  <si>
    <t>Protection -Side</t>
    <phoneticPr fontId="4" type="noConversion"/>
  </si>
  <si>
    <t>_N/A</t>
  </si>
  <si>
    <t>H_SF_AR_S18_Wall Foundation(Wall)_Bitumen_T150</t>
    <phoneticPr fontId="4" type="noConversion"/>
  </si>
  <si>
    <t>H_SF_AR_S18_Wall Foundation(FDN part)</t>
    <phoneticPr fontId="4" type="noConversion"/>
  </si>
  <si>
    <r>
      <t>*</t>
    </r>
    <r>
      <rPr>
        <sz val="11"/>
        <rFont val="Arial Unicode MS"/>
        <family val="2"/>
        <charset val="129"/>
      </rPr>
      <t>옆면만 산출</t>
    </r>
    <phoneticPr fontId="4" type="noConversion"/>
  </si>
  <si>
    <t>= (L/1000) * (T/1000) * 2 + 2*(L/1000)*(W/1000)</t>
    <phoneticPr fontId="4" type="noConversion"/>
  </si>
  <si>
    <r>
      <t xml:space="preserve">= (L/1000) * ((W/1000) + </t>
    </r>
    <r>
      <rPr>
        <b/>
        <sz val="9"/>
        <color rgb="FF0000FF"/>
        <rFont val="Arial Narrow"/>
        <family val="2"/>
      </rPr>
      <t>D1</t>
    </r>
    <r>
      <rPr>
        <b/>
        <sz val="9"/>
        <color theme="0"/>
        <rFont val="Arial Narrow"/>
        <family val="2"/>
      </rPr>
      <t xml:space="preserve">*2 ) * </t>
    </r>
    <r>
      <rPr>
        <b/>
        <sz val="9"/>
        <color rgb="FF0000FF"/>
        <rFont val="Arial Narrow"/>
        <family val="2"/>
      </rPr>
      <t>C1</t>
    </r>
    <phoneticPr fontId="4" type="noConversion"/>
  </si>
  <si>
    <r>
      <t xml:space="preserve">= (L/1000) * ((W/1000) + </t>
    </r>
    <r>
      <rPr>
        <b/>
        <sz val="9"/>
        <color rgb="FF0000FF"/>
        <rFont val="Arial Narrow"/>
        <family val="2"/>
      </rPr>
      <t>D1</t>
    </r>
    <r>
      <rPr>
        <b/>
        <sz val="9"/>
        <color theme="0"/>
        <rFont val="Arial Narrow"/>
        <family val="2"/>
      </rPr>
      <t>*2 )</t>
    </r>
    <phoneticPr fontId="4" type="noConversion"/>
  </si>
  <si>
    <t>H_SF_AR_S18_Wall Foundation_Bitumen_W900xT300</t>
    <phoneticPr fontId="4" type="noConversion"/>
  </si>
  <si>
    <r>
      <rPr>
        <b/>
        <sz val="11"/>
        <rFont val="Segoe UI Symbol"/>
        <family val="2"/>
      </rPr>
      <t>□</t>
    </r>
    <r>
      <rPr>
        <b/>
        <sz val="11"/>
        <rFont val="Arial Narrow"/>
        <family val="2"/>
      </rPr>
      <t xml:space="preserve"> Stacked Wall - normal</t>
    </r>
    <phoneticPr fontId="4" type="noConversion"/>
  </si>
  <si>
    <r>
      <rPr>
        <b/>
        <sz val="11"/>
        <rFont val="Segoe UI Symbol"/>
        <family val="3"/>
      </rPr>
      <t>▶</t>
    </r>
    <r>
      <rPr>
        <b/>
        <sz val="11"/>
        <rFont val="Arial Narrow"/>
        <family val="3"/>
      </rPr>
      <t xml:space="preserve"> Stacked Wall</t>
    </r>
    <phoneticPr fontId="57" type="noConversion"/>
  </si>
  <si>
    <t>H_SF_AR_S18_Stacked Wall</t>
  </si>
  <si>
    <t>Exterior-Brick Over CMU w Metal Stud</t>
    <phoneticPr fontId="4" type="noConversion"/>
  </si>
  <si>
    <t>Revit Sample - Arch Link Model.rvt</t>
    <phoneticPr fontId="4" type="noConversion"/>
  </si>
  <si>
    <t>Foundation Rectangular (Non-Pile)</t>
    <phoneticPr fontId="4" type="noConversion"/>
  </si>
  <si>
    <r>
      <rPr>
        <b/>
        <sz val="11"/>
        <rFont val="Segoe UI Symbol"/>
        <family val="2"/>
      </rPr>
      <t xml:space="preserve">□ </t>
    </r>
    <r>
      <rPr>
        <b/>
        <sz val="11"/>
        <rFont val="Arial Narrow"/>
        <family val="2"/>
      </rPr>
      <t>Foundation Rectangular (Non-Pile)</t>
    </r>
    <phoneticPr fontId="4" type="noConversion"/>
  </si>
  <si>
    <r>
      <rPr>
        <b/>
        <sz val="11"/>
        <rFont val="Segoe UI Symbol"/>
        <family val="3"/>
      </rPr>
      <t>▶</t>
    </r>
    <r>
      <rPr>
        <b/>
        <sz val="11"/>
        <rFont val="맑은 고딕"/>
        <family val="3"/>
        <charset val="129"/>
      </rPr>
      <t xml:space="preserve"> </t>
    </r>
    <r>
      <rPr>
        <b/>
        <sz val="11"/>
        <rFont val="Arial Narrow"/>
        <family val="2"/>
      </rPr>
      <t xml:space="preserve">Shallow Foundation / Pile Cap(Pile </t>
    </r>
    <r>
      <rPr>
        <b/>
        <sz val="11"/>
        <rFont val="돋움"/>
        <family val="3"/>
        <charset val="129"/>
      </rPr>
      <t>별도모델링</t>
    </r>
    <r>
      <rPr>
        <b/>
        <sz val="11"/>
        <rFont val="Arial Narrow"/>
        <family val="2"/>
      </rPr>
      <t>)</t>
    </r>
    <phoneticPr fontId="57" type="noConversion"/>
  </si>
  <si>
    <r>
      <t>=V*</t>
    </r>
    <r>
      <rPr>
        <b/>
        <sz val="11"/>
        <color rgb="FF0000FF"/>
        <rFont val="Arial Narrow"/>
        <family val="2"/>
      </rPr>
      <t>RE</t>
    </r>
    <phoneticPr fontId="4" type="noConversion"/>
  </si>
  <si>
    <t>=2*(W/1000 + D/1000) * (T/1000)+2*(W/1000*D/1000)</t>
    <phoneticPr fontId="4" type="noConversion"/>
  </si>
  <si>
    <t>H_SF_AR_S18_Shallow Fdn_Bitumen_1500x1500xT500</t>
    <phoneticPr fontId="4" type="noConversion"/>
  </si>
  <si>
    <t>GCB</t>
    <phoneticPr fontId="4" type="noConversion"/>
  </si>
  <si>
    <t>H_SF_AR_S18_Shallow Fdn_Bitumen_1500x400x150_Stair Pad</t>
    <phoneticPr fontId="4" type="noConversion"/>
  </si>
  <si>
    <t>H_SF_AR_S18_Shallow Fdn_Bitumen_400x1500x600_SF2</t>
    <phoneticPr fontId="4" type="noConversion"/>
  </si>
  <si>
    <t>H_SF_AR_S18_Shallow Fdn_Bitumen_1250x1250x600_F7</t>
    <phoneticPr fontId="4" type="noConversion"/>
  </si>
  <si>
    <t>H_SF_AR_S18_Shallow Fdn_Bitumen_1250x1250x800_F8</t>
    <phoneticPr fontId="4" type="noConversion"/>
  </si>
  <si>
    <t>H_SF_AR_S18_Shallow Fdn_Bitumen_1500x400x200_SF3</t>
    <phoneticPr fontId="4" type="noConversion"/>
  </si>
  <si>
    <t>H_SF_AR_S18_Shallow Fdn_Bitumen_1500x400x600_SF1</t>
    <phoneticPr fontId="4" type="noConversion"/>
  </si>
  <si>
    <t>H_SF_AR_S18_Shallow Fdn_Bitumen_2600x2750x700_F3</t>
    <phoneticPr fontId="4" type="noConversion"/>
  </si>
  <si>
    <t>H_SF_AR_S18_Shallow Fdn_Bitumen_2600x2750x700_F4</t>
    <phoneticPr fontId="4" type="noConversion"/>
  </si>
  <si>
    <t>H_SF_AR_S18_Shallow Fdn_Bitumen_2750x2600x700_F1</t>
    <phoneticPr fontId="4" type="noConversion"/>
  </si>
  <si>
    <t>H_SF_AR_S18_Shallow Fdn_Bitumen_2750x2600x700_F1A</t>
    <phoneticPr fontId="4" type="noConversion"/>
  </si>
  <si>
    <t>H_SF_AR_S18_Shallow Fdn_Bitumen_2750x2750x800_F2</t>
    <phoneticPr fontId="4" type="noConversion"/>
  </si>
  <si>
    <t>H_SF_AR_S18_Shallow Fdn_Bitumen_2750x3750x700_F5</t>
    <phoneticPr fontId="4" type="noConversion"/>
  </si>
  <si>
    <t>H_SF_AR_S18_Shallow Fdn_Bitumen_2750x3750x700_F6</t>
    <phoneticPr fontId="4" type="noConversion"/>
  </si>
  <si>
    <t>H_SF_AR_S18_Shallow Fdn_Bitumen_2750x4700x800_CF1</t>
    <phoneticPr fontId="4" type="noConversion"/>
  </si>
  <si>
    <t>H_SF_AR_S18_Shallow Fdn_Bitumen_4200x2600x700_CF2</t>
    <phoneticPr fontId="4" type="noConversion"/>
  </si>
  <si>
    <t>H_SF_AR_S18_Shallow Fdn_Bitumen_5650x3750x800_CF3</t>
    <phoneticPr fontId="4" type="noConversion"/>
  </si>
  <si>
    <t>Pile</t>
    <phoneticPr fontId="4" type="noConversion"/>
  </si>
  <si>
    <r>
      <rPr>
        <b/>
        <sz val="11"/>
        <rFont val="Segoe UI Symbol"/>
        <family val="2"/>
      </rPr>
      <t>□</t>
    </r>
    <r>
      <rPr>
        <b/>
        <sz val="11"/>
        <rFont val="Arial Narrow"/>
        <family val="2"/>
      </rPr>
      <t xml:space="preserve"> Pile - normal</t>
    </r>
    <phoneticPr fontId="4" type="noConversion"/>
  </si>
  <si>
    <r>
      <rPr>
        <b/>
        <sz val="11"/>
        <rFont val="Segoe UI Symbol"/>
        <family val="1"/>
      </rPr>
      <t>▶</t>
    </r>
    <r>
      <rPr>
        <b/>
        <sz val="11"/>
        <rFont val="맑은 고딕"/>
        <family val="1"/>
        <charset val="129"/>
      </rPr>
      <t xml:space="preserve"> </t>
    </r>
    <r>
      <rPr>
        <b/>
        <sz val="11"/>
        <rFont val="Arial Narrow"/>
        <family val="2"/>
      </rPr>
      <t>Only Pile</t>
    </r>
    <phoneticPr fontId="57" type="noConversion"/>
  </si>
  <si>
    <t>H_SF_AR_S19_Steel Pile</t>
  </si>
  <si>
    <t>Pile Only</t>
    <phoneticPr fontId="4" type="noConversion"/>
  </si>
  <si>
    <t>파일</t>
    <phoneticPr fontId="4" type="noConversion"/>
  </si>
  <si>
    <t>A02AA020-00004 Pile Work Piling Work Steel Pipe Pile Work Direct Driving     Including Pile Connection and Joint Welding Work  500 ≤ DIA &lt;600</t>
  </si>
  <si>
    <t>D=( 508 )mm / THK=(12 )mm
Pile Length per Hole=( 30 )M</t>
    <phoneticPr fontId="4" type="noConversion"/>
  </si>
  <si>
    <t>파일 두부</t>
    <phoneticPr fontId="4" type="noConversion"/>
  </si>
  <si>
    <t>A02AB018-00004 Pile Work Pile Head Treatment Pretensioned High-strength Concrete Pile (Type-A)        500 ≤ DIA &lt;600</t>
  </si>
  <si>
    <t>H_SF_AR_S19_PHC Pile_Driven</t>
  </si>
  <si>
    <t>A02AA018-00009 Pile Work Piling Work Pretensioned High-strength Concrete Pile (Type-A) Direct Driving     Including Pile Connection and Joint Welding Work  500 ≤ DIA &lt;600</t>
  </si>
  <si>
    <t>D=( 500 )mm 
Pile Length per Hole=( 30 )M</t>
    <phoneticPr fontId="4" type="noConversion"/>
  </si>
  <si>
    <t>H_SF_AR_S19_PHC Pile_Hammering_D500_L27.4</t>
    <phoneticPr fontId="4" type="noConversion"/>
  </si>
  <si>
    <t>H_SF_AR_S19_PHC Pile_Hammering_D500_L28.2</t>
    <phoneticPr fontId="4" type="noConversion"/>
  </si>
  <si>
    <t>H_SF_AR_S19_PHC Pile_Hammering_D500_L24.7</t>
    <phoneticPr fontId="4" type="noConversion"/>
  </si>
  <si>
    <t>H_SF_AR_S19_PHC Pile_Hammering_D500_L25.6</t>
    <phoneticPr fontId="4" type="noConversion"/>
  </si>
  <si>
    <t>H_SF_AR_S19_PHC Pile_Hammering_D500_L25.5</t>
    <phoneticPr fontId="4" type="noConversion"/>
  </si>
  <si>
    <t>H_SF_AR_S19_PHC Pile_Hammering_D500_L24.9</t>
    <phoneticPr fontId="4" type="noConversion"/>
  </si>
  <si>
    <t>H_SF_AR_S19_PHC Pile_Hammering_D500_L26.9</t>
    <phoneticPr fontId="4" type="noConversion"/>
  </si>
  <si>
    <t>H_SF_AR_S19_PHC Pile_Hammering_D500_L28.6</t>
    <phoneticPr fontId="4" type="noConversion"/>
  </si>
  <si>
    <t>H_SF_AR_S19_PHC Pile_Hammering_D500_L28.7</t>
    <phoneticPr fontId="4" type="noConversion"/>
  </si>
  <si>
    <t>H_SF_AR_S19_PHC Pile_Hammering_D500_L28.8</t>
    <phoneticPr fontId="4" type="noConversion"/>
  </si>
  <si>
    <t>H_SF_AR_S19_PHC Pile_Hammering_D500_L27</t>
    <phoneticPr fontId="4" type="noConversion"/>
  </si>
  <si>
    <t>H_SF_AR_S19_PHC Pile_Pre-boring</t>
  </si>
  <si>
    <t>A02AA018-00025 Pile Work Piling Work Pretensioned High-strength Concrete Pile (Type-A) Augering without Casing     Including Pile Connection and Joint Welding Work  500 ≤ DIA &lt;600</t>
  </si>
  <si>
    <t>H_SF_AR_S19_PHC Pile_Pre-boring_D500_L28.6</t>
    <phoneticPr fontId="4" type="noConversion"/>
  </si>
  <si>
    <t>H_SF_AR_S19_PHC Pile_Pre-boring_D500_L28.7</t>
    <phoneticPr fontId="4" type="noConversion"/>
  </si>
  <si>
    <t>H_SF_AR_S19_PHC Pile_Pre-boring_D500_L32.4</t>
    <phoneticPr fontId="4" type="noConversion"/>
  </si>
  <si>
    <t>H_SF_AR_S19_PHC Pile_Pre-Boring_D500_L33.8 2</t>
    <phoneticPr fontId="4" type="noConversion"/>
  </si>
  <si>
    <t>[Family List] - Structural Columns</t>
    <phoneticPr fontId="4" type="noConversion"/>
  </si>
  <si>
    <t>Work Master Code</t>
  </si>
  <si>
    <t>Structural Columns [SC]</t>
    <phoneticPr fontId="4" type="noConversion"/>
  </si>
  <si>
    <t>RC_UG Pedestal</t>
    <phoneticPr fontId="4" type="noConversion"/>
  </si>
  <si>
    <r>
      <rPr>
        <b/>
        <sz val="11"/>
        <rFont val="Segoe UI Symbol"/>
        <family val="2"/>
      </rPr>
      <t>□</t>
    </r>
    <r>
      <rPr>
        <b/>
        <sz val="11"/>
        <rFont val="Arial Narrow"/>
        <family val="2"/>
      </rPr>
      <t xml:space="preserve"> RC_UG Pedestal</t>
    </r>
    <phoneticPr fontId="4" type="noConversion"/>
  </si>
  <si>
    <t>▶ RC_UG Pedestal</t>
    <phoneticPr fontId="57" type="noConversion"/>
  </si>
  <si>
    <t>H_SC_AR_S15_UG PED_Bit</t>
  </si>
  <si>
    <t xml:space="preserve"> F'c (Cylinder Strength) = 24MPa</t>
  </si>
  <si>
    <t>RE=0.3</t>
    <phoneticPr fontId="4" type="noConversion"/>
  </si>
  <si>
    <t>=2*( (W/1000)+(D/1000) ) * (H/1000)</t>
    <phoneticPr fontId="4" type="noConversion"/>
  </si>
  <si>
    <t>M</t>
  </si>
  <si>
    <t>Concrete Work</t>
  </si>
  <si>
    <t>Substructure Work</t>
  </si>
  <si>
    <t>Isolation Joint (Separation Joint)</t>
  </si>
  <si>
    <t>w/ Flexible Joint Filler, Sealant</t>
  </si>
  <si>
    <t>= 2*( (W/1000)+(L/1000) )</t>
  </si>
  <si>
    <t>분리줄눈 공통 WBS로 반영</t>
    <phoneticPr fontId="4" type="noConversion"/>
  </si>
  <si>
    <t>H_SC_AR_S15_UG PED_Bit_500x500</t>
    <phoneticPr fontId="4" type="noConversion"/>
  </si>
  <si>
    <t>Pedestal, UG</t>
    <phoneticPr fontId="4" type="noConversion"/>
  </si>
  <si>
    <t>앵커설치</t>
    <phoneticPr fontId="4" type="noConversion"/>
  </si>
  <si>
    <t>A03AD029-00008 Concrete Work Substructure Work Anchor Bolt (Installation only)        M36</t>
  </si>
  <si>
    <t>= 12</t>
    <phoneticPr fontId="4" type="noConversion"/>
  </si>
  <si>
    <t>타입별 앵커볼트 개수 상이하므로, 개별입력 필요</t>
    <phoneticPr fontId="4" type="noConversion"/>
  </si>
  <si>
    <t>그라우트</t>
    <phoneticPr fontId="4" type="noConversion"/>
  </si>
  <si>
    <t>H_SC_AR_S15_UG PED_Bit_Anchor_1000x1800</t>
    <phoneticPr fontId="4" type="noConversion"/>
  </si>
  <si>
    <t>=12</t>
    <phoneticPr fontId="4" type="noConversion"/>
  </si>
  <si>
    <t>칼럼당 앵커볼트 개수 입력</t>
  </si>
  <si>
    <t>H_SC_AR_S15_UG PED_Bit_Anchor_400x400_PD6</t>
    <phoneticPr fontId="4" type="noConversion"/>
  </si>
  <si>
    <t>A03AF329-00005 Concrete Work Superstructure Work Anchor Bolt (Purchase &amp; Installation)        M24</t>
  </si>
  <si>
    <t>=4</t>
    <phoneticPr fontId="4" type="noConversion"/>
  </si>
  <si>
    <t>H_SC_AR_S15_UG PED_Bit_Anchor_400x675_PD7A</t>
    <phoneticPr fontId="4" type="noConversion"/>
  </si>
  <si>
    <t>H_SC_AR_S15_UG PED_Bit_Anchor_400x675_PD9</t>
    <phoneticPr fontId="4" type="noConversion"/>
  </si>
  <si>
    <t>H_SC_AR_S15_UG PED_Bit_Anchor_450x450_PD4</t>
  </si>
  <si>
    <t>H_SC_AR_S15_UG PED_Bit_Anchor_450x450_PD5</t>
    <phoneticPr fontId="4" type="noConversion"/>
  </si>
  <si>
    <t>H_SC_AR_S15_UG PED_Bit_Anchor_700x800_PD2</t>
  </si>
  <si>
    <t>A03AF329-00009 Concrete Work Superstructure Work Anchor Bolt (Purchase &amp; Installation)        M36</t>
  </si>
  <si>
    <t>H_SC_AR_S15_UG PED_Bit_Anchor_700x1100_PD2B</t>
    <phoneticPr fontId="4" type="noConversion"/>
  </si>
  <si>
    <t>=8</t>
    <phoneticPr fontId="4" type="noConversion"/>
  </si>
  <si>
    <t>H_SC_AR_S15_UG PED_Bit_Anchor_700x1200_PD1</t>
  </si>
  <si>
    <t>H_SC_AR_S15_UG PED_Bit_Anchor_705x400_PD7</t>
    <phoneticPr fontId="4" type="noConversion"/>
  </si>
  <si>
    <t>H_SC_AR_S15_UG PED_Bit_Anchor_705x450_PD4A</t>
    <phoneticPr fontId="4" type="noConversion"/>
  </si>
  <si>
    <t>H_SC_AR_S15_UG PED_Bit_Anchor_780x400_PD8</t>
    <phoneticPr fontId="4" type="noConversion"/>
  </si>
  <si>
    <t>H_SC_AR_S15_UG PED_Bit_Anchor_780x800_PD2A</t>
    <phoneticPr fontId="4" type="noConversion"/>
  </si>
  <si>
    <t>H_SC_AR_S15_UG PED_Bit_Anchor_830x1100_PD2C</t>
    <phoneticPr fontId="4" type="noConversion"/>
  </si>
  <si>
    <t>H_SC_AR_S15_UG PED_Bit_Anchor_830x1200_PD1A</t>
    <phoneticPr fontId="4" type="noConversion"/>
  </si>
  <si>
    <t>H_SC_AR_S15_UG PED_Bit_Anchor_1100x600_PD3</t>
  </si>
  <si>
    <t>=6</t>
    <phoneticPr fontId="4" type="noConversion"/>
  </si>
  <si>
    <t>H_SC_AR_S15_UG PED_Bit_Anchor_290x290_PD10</t>
    <phoneticPr fontId="4" type="noConversion"/>
  </si>
  <si>
    <t>A03AF329-00003 Concrete Work Superstructure Work Anchor Bolt (Purchase &amp; Installation)        M20</t>
  </si>
  <si>
    <t>=2</t>
    <phoneticPr fontId="4" type="noConversion"/>
  </si>
  <si>
    <t>Grout modeling 별도 적용할 경우</t>
    <phoneticPr fontId="4" type="noConversion"/>
  </si>
  <si>
    <t xml:space="preserve">S03AA030-00001 Main Steel Structure Erection Work Shelter/Building Non-Shrink Grouting        </t>
  </si>
  <si>
    <t>= GV</t>
    <phoneticPr fontId="4" type="noConversion"/>
  </si>
  <si>
    <t>H_SC_AR_S15_Grout_T25_Baseplate_300x300x24</t>
    <phoneticPr fontId="4" type="noConversion"/>
  </si>
  <si>
    <t>H_SC_AR_S15_Grout_T25_Baseplate_300x300x15</t>
    <phoneticPr fontId="4" type="noConversion"/>
  </si>
  <si>
    <t>H_SC_AR_S15_Grout_T25_Baseplate_200x350x20</t>
    <phoneticPr fontId="4" type="noConversion"/>
  </si>
  <si>
    <t>H_SC_AR_S15_Grout_T25_Baseplate_250x450x24</t>
    <phoneticPr fontId="4" type="noConversion"/>
  </si>
  <si>
    <t>H_SC_AR_S15_Grout_T25_Baseplate_400x500x24</t>
  </si>
  <si>
    <t>H_SC_AR_S15_Grout_T25_Baseplate_450x900x40</t>
    <phoneticPr fontId="4" type="noConversion"/>
  </si>
  <si>
    <t>H_SC_AR_S15_Grout_T25_Baseplate_800x400x40</t>
    <phoneticPr fontId="4" type="noConversion"/>
  </si>
  <si>
    <r>
      <rPr>
        <b/>
        <sz val="11"/>
        <rFont val="Segoe UI Symbol"/>
        <family val="2"/>
      </rPr>
      <t>□</t>
    </r>
    <r>
      <rPr>
        <b/>
        <sz val="11"/>
        <rFont val="Arial Narrow"/>
        <family val="2"/>
      </rPr>
      <t xml:space="preserve"> RC_Column_Rectangular  </t>
    </r>
    <phoneticPr fontId="4" type="noConversion"/>
  </si>
  <si>
    <t>▶ RC_Column Rectangular</t>
  </si>
  <si>
    <t>*HGEN SGB - Roof Steel Frame 용 Steel Column</t>
    <phoneticPr fontId="4" type="noConversion"/>
  </si>
  <si>
    <t>H_SC_AR_S15_AG Column_500x1690_C4</t>
    <phoneticPr fontId="4" type="noConversion"/>
  </si>
  <si>
    <t>H_SC_AR_S15_AG Column_600x650_C3</t>
    <phoneticPr fontId="4" type="noConversion"/>
  </si>
  <si>
    <t>H_SC_AR_S15_AG Column_900x900_C2</t>
    <phoneticPr fontId="4" type="noConversion"/>
  </si>
  <si>
    <t>H_SC_AR_S15_AG Column_900x1070_C1</t>
    <phoneticPr fontId="4" type="noConversion"/>
  </si>
  <si>
    <t>H_SC_AR_S15_AG PED_Bit_290x290_PD10</t>
    <phoneticPr fontId="4" type="noConversion"/>
  </si>
  <si>
    <t>H_SC_AR_S15_AG Column_500x500_PD25</t>
    <phoneticPr fontId="4" type="noConversion"/>
  </si>
  <si>
    <t>H_SC_AR_S15_AG Column_800x600_PD30</t>
    <phoneticPr fontId="4" type="noConversion"/>
  </si>
  <si>
    <t>H_SC_AR_S15_AG Column_450x450_PD25</t>
    <phoneticPr fontId="4" type="noConversion"/>
  </si>
  <si>
    <t>Steel Column_W</t>
    <phoneticPr fontId="4" type="noConversion"/>
  </si>
  <si>
    <r>
      <rPr>
        <b/>
        <sz val="11"/>
        <rFont val="Segoe UI Symbol"/>
        <family val="2"/>
      </rPr>
      <t>□</t>
    </r>
    <r>
      <rPr>
        <b/>
        <sz val="11"/>
        <rFont val="Arial Narrow"/>
        <family val="2"/>
      </rPr>
      <t xml:space="preserve"> Steel Column_W</t>
    </r>
    <phoneticPr fontId="4" type="noConversion"/>
  </si>
  <si>
    <t>▶ Steel Column_W_ASTM A6M</t>
  </si>
  <si>
    <t>ASTM A992</t>
    <phoneticPr fontId="4" type="noConversion"/>
  </si>
  <si>
    <t>철골제작</t>
    <phoneticPr fontId="4" type="noConversion"/>
  </si>
  <si>
    <t xml:space="preserve">S01AA071-00001 Main Steel Structure Fabrication Work Shelter/Building Extra Heavy Steel - Standard        </t>
  </si>
  <si>
    <t>= ( (H/1000) * W )/1000</t>
    <phoneticPr fontId="4" type="noConversion"/>
  </si>
  <si>
    <t>= ( (H/1000) * W )/1000</t>
  </si>
  <si>
    <t>철골설치</t>
    <phoneticPr fontId="4" type="noConversion"/>
  </si>
  <si>
    <t xml:space="preserve">S03AA081-00001 Main Steel Structure Erection Work Shelter/Building Extra Heavy Steel        </t>
  </si>
  <si>
    <t>= ( (H/1000) * W ) * (1+SE) / 1000</t>
  </si>
  <si>
    <t xml:space="preserve">S01AA009-00001 Main Steel Structure Fabrication Work Shelter/Building Plates - Gusset, Stiffener, ETC        </t>
  </si>
  <si>
    <t>TON</t>
  </si>
  <si>
    <t>Main Steel Structure Fabrication Work</t>
  </si>
  <si>
    <t>Shelter/Building</t>
  </si>
  <si>
    <t>Plates - Gusset, Stiffener, ETC</t>
  </si>
  <si>
    <t>Material: (   )</t>
  </si>
  <si>
    <t>= ( (H/1000) * W ) * SE / 1000</t>
    <phoneticPr fontId="4" type="noConversion"/>
  </si>
  <si>
    <t>도장</t>
    <phoneticPr fontId="4" type="noConversion"/>
  </si>
  <si>
    <t xml:space="preserve">S41AA051-00001 Steel Structure Paint Work Shelter/Building for Non-Fireproofed Steel Surface        </t>
  </si>
  <si>
    <t>= P * (H/1000) * (1+PE)</t>
    <phoneticPr fontId="4" type="noConversion"/>
  </si>
  <si>
    <t>H_SC_AR_S01_W (Heavy)</t>
    <phoneticPr fontId="4" type="noConversion"/>
  </si>
  <si>
    <t>ASTM A36</t>
    <phoneticPr fontId="4" type="noConversion"/>
  </si>
  <si>
    <t xml:space="preserve">S01AA072-00001 Main Steel Structure Fabrication Work Shelter/Building Heavy Steel - Standard        </t>
  </si>
  <si>
    <t xml:space="preserve">S03AA027-00001 Main Steel Structure Erection Work Shelter/Building Heavy Steel (Weight≥90KG/M)        </t>
  </si>
  <si>
    <t>ASTM A6M</t>
    <phoneticPr fontId="4" type="noConversion"/>
  </si>
  <si>
    <t xml:space="preserve">S01AA073-00001 Main Steel Structure Fabrication Work Shelter/Building Medium Steel - Standard        </t>
  </si>
  <si>
    <t xml:space="preserve">S03AA028-00001 Main Steel Structure Erection Work Shelter/Building Medium Steel (90KG/M&gt;Weight≥30KG/M)        </t>
  </si>
  <si>
    <t xml:space="preserve">S01AA074-00001 Main Steel Structure Fabrication Work Shelter/Building Light Steel - Standard        </t>
  </si>
  <si>
    <t xml:space="preserve">S03AA029-00001 Main Steel Structure Erection Work Shelter/Building Light Steel (30KG/M&gt;Weight)        </t>
  </si>
  <si>
    <t xml:space="preserve">S01AA075-00001 Main Steel Structure Fabrication Work Shelter/Building Extra Light Steel - Standard        </t>
  </si>
  <si>
    <t xml:space="preserve">S03AA085-00001 Main Steel Structure Erection Work Shelter/Building Extra Light Steel        </t>
  </si>
  <si>
    <r>
      <rPr>
        <b/>
        <sz val="11"/>
        <rFont val="Segoe UI Symbol"/>
        <family val="2"/>
      </rPr>
      <t>□</t>
    </r>
    <r>
      <rPr>
        <b/>
        <sz val="11"/>
        <rFont val="Arial Narrow"/>
        <family val="2"/>
      </rPr>
      <t xml:space="preserve"> Steel Column_H</t>
    </r>
    <phoneticPr fontId="4" type="noConversion"/>
  </si>
  <si>
    <t>KSD3502</t>
  </si>
  <si>
    <t xml:space="preserve">S03AA081-00001 Main Steel Structure Erection Work Shelter/Building Extra Heavy Steel    </t>
  </si>
  <si>
    <t xml:space="preserve">S03AA082-00001 Main Steel Structure Erection Work Shelter/Building Heavy Steel        </t>
  </si>
  <si>
    <t>H_SC_AR_S01_H-300x300x10x15_SC30</t>
    <phoneticPr fontId="4" type="noConversion"/>
  </si>
  <si>
    <t>H_SC_AR_S01_H-300x300x10x15_PLATFORM</t>
    <phoneticPr fontId="4" type="noConversion"/>
  </si>
  <si>
    <t>H_SC_AR_S01_H-250x250x9x14_SC25</t>
    <phoneticPr fontId="4" type="noConversion"/>
  </si>
  <si>
    <t xml:space="preserve">S03AA083-00001 Main Steel Structure Erection Work Shelter/Building Medium Steel     </t>
  </si>
  <si>
    <t>H_SC_AR_S01_H-200x200x8x12_HC2</t>
    <phoneticPr fontId="4" type="noConversion"/>
  </si>
  <si>
    <t>H_SC_AR_S01_H-250x250x9x14_STAIR</t>
    <phoneticPr fontId="4" type="noConversion"/>
  </si>
  <si>
    <t>H_SC_AR_S01_H-150x150x7x10_HC1</t>
    <phoneticPr fontId="4" type="noConversion"/>
  </si>
  <si>
    <t>H_SC_AR_S01_H-400x200x8x13_WC40</t>
    <phoneticPr fontId="4" type="noConversion"/>
  </si>
  <si>
    <t>H_SC_AR_S01_H-300x150x6.5x9_WC30</t>
    <phoneticPr fontId="4" type="noConversion"/>
  </si>
  <si>
    <t>H_SC_AR_S01_H-300x150x6.5x9_SC30</t>
    <phoneticPr fontId="4" type="noConversion"/>
  </si>
  <si>
    <t>H_SC_AR_S01_H-200x200x8x12_SP20</t>
    <phoneticPr fontId="4" type="noConversion"/>
  </si>
  <si>
    <t>H_SC_AR_S01_C-300x90x9x13_PC10</t>
    <phoneticPr fontId="4" type="noConversion"/>
  </si>
  <si>
    <t xml:space="preserve">S03AA084-00001 Main Steel Structure Erection Work Shelter/Building Light Steel        </t>
  </si>
  <si>
    <t>H_SC_AR_S01_C-150x75x6.5x10_MP15</t>
    <phoneticPr fontId="4" type="noConversion"/>
  </si>
  <si>
    <t>H_SC_AR_S01_L-90x90x7</t>
    <phoneticPr fontId="4" type="noConversion"/>
  </si>
  <si>
    <r>
      <rPr>
        <b/>
        <sz val="11"/>
        <rFont val="Segoe UI Symbol"/>
        <family val="1"/>
      </rPr>
      <t>□</t>
    </r>
    <r>
      <rPr>
        <b/>
        <sz val="11"/>
        <rFont val="Arial Narrow"/>
        <family val="2"/>
      </rPr>
      <t xml:space="preserve"> Steel Column_H_Built Up</t>
    </r>
    <phoneticPr fontId="4" type="noConversion"/>
  </si>
  <si>
    <t>▶ Steel Column_H_Built Up</t>
  </si>
  <si>
    <t>KS D 3503 SS275</t>
  </si>
  <si>
    <t xml:space="preserve">S01AA076-00001 Main Steel Structure Fabrication Work Shelter/Building Extra Heavy Steel - Built up        </t>
  </si>
  <si>
    <t>(338 kg/m)</t>
    <phoneticPr fontId="4" type="noConversion"/>
  </si>
  <si>
    <t xml:space="preserve">S01AA077-00001 Main Steel Structure Fabrication Work Shelter/Building Heavy Steel - Built up        </t>
  </si>
  <si>
    <t xml:space="preserve">S01AA078-00001 Main Steel Structure Fabrication Work Shelter/Building Medium Steel - Built up        </t>
  </si>
  <si>
    <t xml:space="preserve">S03AA083-00001 Main Steel Structure Erection Work Shelter/Building Medium Steel        </t>
  </si>
  <si>
    <r>
      <rPr>
        <b/>
        <sz val="11"/>
        <rFont val="Segoe UI Symbol"/>
        <family val="2"/>
      </rPr>
      <t>□</t>
    </r>
    <r>
      <rPr>
        <b/>
        <sz val="11"/>
        <rFont val="Arial Narrow"/>
        <family val="2"/>
      </rPr>
      <t xml:space="preserve"> Steel Column_SHS (Square Hollow Section)</t>
    </r>
    <phoneticPr fontId="4" type="noConversion"/>
  </si>
  <si>
    <t>KSD3502</t>
    <phoneticPr fontId="4" type="noConversion"/>
  </si>
  <si>
    <t xml:space="preserve">H_SC_AR_S01_SHS-350x350x12_SC1 </t>
    <phoneticPr fontId="4" type="noConversion"/>
  </si>
  <si>
    <t>(124.4kg/m)</t>
    <phoneticPr fontId="4" type="noConversion"/>
  </si>
  <si>
    <t>(86.7kg/m)</t>
    <phoneticPr fontId="4" type="noConversion"/>
  </si>
  <si>
    <t>(24.1kg/m)</t>
    <phoneticPr fontId="4" type="noConversion"/>
  </si>
  <si>
    <t>(1.9kg/m)</t>
    <phoneticPr fontId="4" type="noConversion"/>
  </si>
  <si>
    <r>
      <rPr>
        <b/>
        <sz val="11"/>
        <rFont val="Segoe UI Symbol"/>
        <family val="2"/>
      </rPr>
      <t>□</t>
    </r>
    <r>
      <rPr>
        <b/>
        <sz val="11"/>
        <rFont val="Arial Narrow"/>
        <family val="2"/>
      </rPr>
      <t xml:space="preserve"> Steel Column_RHS (Rectangular Hollow Section)</t>
    </r>
    <phoneticPr fontId="4" type="noConversion"/>
  </si>
  <si>
    <t>(105.6kg/m)</t>
    <phoneticPr fontId="4" type="noConversion"/>
  </si>
  <si>
    <t>(67.9kg/m)</t>
    <phoneticPr fontId="4" type="noConversion"/>
  </si>
  <si>
    <t>(20.2kg/m)</t>
    <phoneticPr fontId="4" type="noConversion"/>
  </si>
  <si>
    <t>= P * (H/1000)</t>
    <phoneticPr fontId="4" type="noConversion"/>
  </si>
  <si>
    <t>(1.6kg/m)</t>
    <phoneticPr fontId="4" type="noConversion"/>
  </si>
  <si>
    <r>
      <rPr>
        <b/>
        <sz val="11"/>
        <rFont val="Segoe UI Symbol"/>
        <family val="2"/>
      </rPr>
      <t>□</t>
    </r>
    <r>
      <rPr>
        <b/>
        <sz val="11"/>
        <rFont val="Arial Narrow"/>
        <family val="2"/>
      </rPr>
      <t xml:space="preserve"> Steel Column_CHS (Circular Hollow Section)</t>
    </r>
    <phoneticPr fontId="4" type="noConversion"/>
  </si>
  <si>
    <t>(395 kg/m)</t>
    <phoneticPr fontId="4" type="noConversion"/>
  </si>
  <si>
    <t>(129 kg/m)</t>
    <phoneticPr fontId="4" type="noConversion"/>
  </si>
  <si>
    <t>(42.4 kg/m)</t>
    <phoneticPr fontId="4" type="noConversion"/>
  </si>
  <si>
    <t>(17.8 kg/m)</t>
    <phoneticPr fontId="4" type="noConversion"/>
  </si>
  <si>
    <t>(0.928 kg/m)</t>
    <phoneticPr fontId="4" type="noConversion"/>
  </si>
  <si>
    <t>[Family List] - Structural Framing</t>
    <phoneticPr fontId="4" type="noConversion"/>
  </si>
  <si>
    <t>Structural Framing [SB]</t>
    <phoneticPr fontId="4" type="noConversion"/>
  </si>
  <si>
    <r>
      <rPr>
        <b/>
        <sz val="11"/>
        <rFont val="Segoe UI Symbol"/>
        <family val="2"/>
      </rPr>
      <t>□</t>
    </r>
    <r>
      <rPr>
        <b/>
        <sz val="11"/>
        <rFont val="Arial Narrow"/>
        <family val="2"/>
      </rPr>
      <t xml:space="preserve"> RC_Beam / Girder</t>
    </r>
    <phoneticPr fontId="4" type="noConversion"/>
  </si>
  <si>
    <t>▶ Tie Girder</t>
  </si>
  <si>
    <t>SB-Q1A</t>
  </si>
  <si>
    <t>H_SB_AR_S16_TG</t>
  </si>
  <si>
    <t>* 기준 : 슬라브 두께 미공제</t>
    <phoneticPr fontId="4" type="noConversion"/>
  </si>
  <si>
    <t>RE=0.14</t>
    <phoneticPr fontId="4" type="noConversion"/>
  </si>
  <si>
    <t>Dressed Lumber, Plywood or Steel Form(Wood Planks are not Allowed) incl. Chamfer</t>
    <phoneticPr fontId="4" type="noConversion"/>
  </si>
  <si>
    <t>측면보호층</t>
    <phoneticPr fontId="4" type="noConversion"/>
  </si>
  <si>
    <t>Bitumen/Bituminous/Asphalt Coating</t>
    <phoneticPr fontId="4" type="noConversion"/>
  </si>
  <si>
    <t>= 2 * (L/1000) * (H2/1000)</t>
    <phoneticPr fontId="4" type="noConversion"/>
  </si>
  <si>
    <t>= (W/1000) * (L/1000)</t>
    <phoneticPr fontId="4" type="noConversion"/>
  </si>
  <si>
    <r>
      <t>= ( (W/1000) + 2*</t>
    </r>
    <r>
      <rPr>
        <b/>
        <sz val="9"/>
        <color rgb="FF0000FF"/>
        <rFont val="Arial Narrow"/>
        <family val="2"/>
      </rPr>
      <t>D1</t>
    </r>
    <r>
      <rPr>
        <b/>
        <sz val="9"/>
        <color theme="0"/>
        <rFont val="Arial Narrow"/>
        <family val="2"/>
      </rPr>
      <t xml:space="preserve"> ) * (L/1000) * </t>
    </r>
    <r>
      <rPr>
        <b/>
        <sz val="9"/>
        <color rgb="FF0000FF"/>
        <rFont val="Arial Narrow"/>
        <family val="2"/>
      </rPr>
      <t>C1</t>
    </r>
    <phoneticPr fontId="4" type="noConversion"/>
  </si>
  <si>
    <t>= ( (W/1000) + 2*D1 ) * (L/1000)</t>
    <phoneticPr fontId="4" type="noConversion"/>
  </si>
  <si>
    <r>
      <t>= ( (W/1000) + 2*</t>
    </r>
    <r>
      <rPr>
        <b/>
        <sz val="9"/>
        <color rgb="FF0000FF"/>
        <rFont val="Arial Narrow"/>
        <family val="2"/>
      </rPr>
      <t>D1</t>
    </r>
    <r>
      <rPr>
        <b/>
        <sz val="9"/>
        <color theme="0"/>
        <rFont val="Arial Narrow"/>
        <family val="2"/>
      </rPr>
      <t xml:space="preserve"> ) * (L/1000)</t>
    </r>
    <phoneticPr fontId="4" type="noConversion"/>
  </si>
  <si>
    <t>H_SB_AR_S16_TG_400x600_TG2</t>
  </si>
  <si>
    <t>H_SB_AR_S16_TG_600x800_TG1</t>
  </si>
  <si>
    <t>▶ RC Beam / Girder</t>
  </si>
  <si>
    <t>SB-Q1</t>
  </si>
  <si>
    <t>Steel Beam</t>
  </si>
  <si>
    <r>
      <rPr>
        <b/>
        <sz val="11"/>
        <rFont val="Segoe UI Symbol"/>
        <family val="2"/>
      </rPr>
      <t>□</t>
    </r>
    <r>
      <rPr>
        <b/>
        <sz val="11"/>
        <rFont val="Arial Narrow"/>
        <family val="2"/>
      </rPr>
      <t xml:space="preserve"> Steel Beam_W</t>
    </r>
    <phoneticPr fontId="4" type="noConversion"/>
  </si>
  <si>
    <t>▶ Steel Beam_W_ASTM A6 M</t>
  </si>
  <si>
    <t>= ( (L/1000) * W )/1000</t>
    <phoneticPr fontId="4" type="noConversion"/>
  </si>
  <si>
    <t>= ( (L/1000) * W )/1000</t>
  </si>
  <si>
    <t>= ( (L/1000) * W ) * (1+SE) / 1000</t>
  </si>
  <si>
    <t>= ( (L/1000) * W ) * SE / 1000</t>
  </si>
  <si>
    <t>= P * (L/1000) * (1+PE)</t>
    <phoneticPr fontId="4" type="noConversion"/>
  </si>
  <si>
    <t>(498.6 kg/m)</t>
    <phoneticPr fontId="4" type="noConversion"/>
  </si>
  <si>
    <t>(101.5 kg/m)</t>
    <phoneticPr fontId="4" type="noConversion"/>
  </si>
  <si>
    <t>ASTM A36</t>
  </si>
  <si>
    <t>(59.6 kg/m)</t>
    <phoneticPr fontId="4" type="noConversion"/>
  </si>
  <si>
    <t>(22.4 kg/m)</t>
    <phoneticPr fontId="4" type="noConversion"/>
  </si>
  <si>
    <t>N.A</t>
    <phoneticPr fontId="4" type="noConversion"/>
  </si>
  <si>
    <r>
      <rPr>
        <b/>
        <sz val="11"/>
        <rFont val="Segoe UI Symbol"/>
        <family val="2"/>
      </rPr>
      <t>□</t>
    </r>
    <r>
      <rPr>
        <b/>
        <sz val="11"/>
        <rFont val="Arial Narrow"/>
        <family val="2"/>
      </rPr>
      <t xml:space="preserve"> Steel Beam_H</t>
    </r>
    <phoneticPr fontId="4" type="noConversion"/>
  </si>
  <si>
    <t>▶ Steel Beam_H-KSD3502</t>
  </si>
  <si>
    <t xml:space="preserve">S03AA081-00001 Main Steel Structure Erection Work Shelter/Building Extra Heavy Steel     </t>
  </si>
  <si>
    <t>(240.0 kg/m)</t>
    <phoneticPr fontId="4" type="noConversion"/>
  </si>
  <si>
    <t>KS</t>
    <phoneticPr fontId="4" type="noConversion"/>
  </si>
  <si>
    <t>(151.0 kg/m)</t>
    <phoneticPr fontId="4" type="noConversion"/>
  </si>
  <si>
    <t>H_SB_AR_S02_H-390x300x10x16_SB39</t>
  </si>
  <si>
    <t>H_SB_AR_S02_H-390x300x10x16_SCG39</t>
  </si>
  <si>
    <t>H_SB_AR_S02_H-390x300x10x16_SG39</t>
  </si>
  <si>
    <t>H_SB_AR_S02_H-390x300x10x16_WSG39</t>
  </si>
  <si>
    <t>H_SB_AR_S02_H-482x300x11x15_SB48</t>
  </si>
  <si>
    <t>H_SB_AR_S02_H-482x300x11x15_SG48</t>
  </si>
  <si>
    <t>H_SB_AR_S02_H-588x300x12x20_SB58</t>
  </si>
  <si>
    <t>H_SB_AR_S02_H-588x300x12x20_SCG58</t>
  </si>
  <si>
    <t>H_SB_AR_S02_H-588x300x12x20_SG58</t>
  </si>
  <si>
    <t>H_SB_AR_S02_H-700x300x13x24_SG70</t>
  </si>
  <si>
    <t>H_SB_AR_S02_H-800x300x14x26_CRG80</t>
  </si>
  <si>
    <t>KS D</t>
    <phoneticPr fontId="4" type="noConversion"/>
  </si>
  <si>
    <t>H_SB_AR_S02_H-150x150x7x10_VB15</t>
  </si>
  <si>
    <t>GCB, CDS</t>
    <phoneticPr fontId="4" type="noConversion"/>
  </si>
  <si>
    <t>H_SB_AR_S02_H-200x100x5.5x8_SB20</t>
  </si>
  <si>
    <t>H_SB_AR_S02_H-200x100x5.5x8_SG20</t>
    <phoneticPr fontId="4" type="noConversion"/>
  </si>
  <si>
    <t>H_SB_AR_S02_H-244x175x7x11_SCG24</t>
  </si>
  <si>
    <t>H_SB_AR_S02_H-294x200x8x12_SB29</t>
  </si>
  <si>
    <t>H_SB_AR_S02_H-294x200x8x12_SG29</t>
  </si>
  <si>
    <t>H_SB_AR_S02_H-300x150x6.5x9_SB30</t>
  </si>
  <si>
    <t>H_SB_AR_S02_H-300x150x6.5x9_SG30</t>
  </si>
  <si>
    <t>H_SB_AR_S02_H-194x150x6x9_SB19</t>
  </si>
  <si>
    <t>H_SB_AR_S02_H-194x150x6x9_SG19</t>
  </si>
  <si>
    <t>H_SB_AR_S02_H-350x175x7x11_SBG35</t>
  </si>
  <si>
    <t>H_SB_AR_S02_H-200x200x8x12_VB20</t>
  </si>
  <si>
    <t>H_SB_AR_S00_H-294x200x8x12_WSG29</t>
  </si>
  <si>
    <t>H_SB_AR_S02_H-294x200x8x12_SCB29</t>
  </si>
  <si>
    <t>H_SB_AR_S02_H-294x200x8x12_SCG29</t>
  </si>
  <si>
    <t>H_SB_AR_S02_H-400x200x8x13_SB40</t>
  </si>
  <si>
    <t>H_SB_AR_S02_H-400x200x8x13_SG40</t>
  </si>
  <si>
    <t>H_SB_AR_S02_H-340x250x9x14_SB34</t>
  </si>
  <si>
    <t>H_SB_AR_S02_H-340x250x9x14_SCG34</t>
  </si>
  <si>
    <t>H_SB_AR_S02_H-340x250x9x14_SG34</t>
  </si>
  <si>
    <t>H_SB_AR_S02_H-340x250x9x14_WSG34</t>
  </si>
  <si>
    <t>H_SB_AR_S02_H-500x200x10x16_SB50</t>
  </si>
  <si>
    <t>H_SB_AR_S02_H-500x200x10x16_SG50</t>
  </si>
  <si>
    <t>H_SB_AR_S02_H-194x150x6x9_Staggered Ladder</t>
    <phoneticPr fontId="4" type="noConversion"/>
  </si>
  <si>
    <t>H_SB_AR_S02_H-194x150x6x9_Platform</t>
    <phoneticPr fontId="4" type="noConversion"/>
  </si>
  <si>
    <t>H_SB_AR_S02_H-350x175x7x11_Platform</t>
    <phoneticPr fontId="4" type="noConversion"/>
  </si>
  <si>
    <t>H_SB_AR_S02_H-300x150x6.5x9_Stair</t>
    <phoneticPr fontId="4" type="noConversion"/>
  </si>
  <si>
    <t>H_SB_AR_S02_H-250x125x6x9_SB25</t>
  </si>
  <si>
    <t>(17.2 kg/m)</t>
    <phoneticPr fontId="4" type="noConversion"/>
  </si>
  <si>
    <r>
      <rPr>
        <b/>
        <sz val="11"/>
        <rFont val="Segoe UI Symbol"/>
        <family val="2"/>
      </rPr>
      <t>□</t>
    </r>
    <r>
      <rPr>
        <b/>
        <sz val="11"/>
        <rFont val="Arial Narrow"/>
        <family val="2"/>
      </rPr>
      <t xml:space="preserve"> Steel Beam_BH</t>
    </r>
    <phoneticPr fontId="4" type="noConversion"/>
  </si>
  <si>
    <t>▶ Steel Beam_H-Built Up</t>
  </si>
  <si>
    <t>KS D 3515</t>
    <phoneticPr fontId="4" type="noConversion"/>
  </si>
  <si>
    <r>
      <rPr>
        <b/>
        <sz val="11"/>
        <rFont val="Segoe UI Symbol"/>
        <family val="2"/>
      </rPr>
      <t>□</t>
    </r>
    <r>
      <rPr>
        <b/>
        <sz val="11"/>
        <rFont val="Arial Narrow"/>
        <family val="2"/>
      </rPr>
      <t xml:space="preserve"> Steel Beam_SHS (Square Hollow Section)</t>
    </r>
    <phoneticPr fontId="4" type="noConversion"/>
  </si>
  <si>
    <t>▶ Steel Beam_SHS_KSD</t>
  </si>
  <si>
    <t>KSD3568</t>
    <phoneticPr fontId="4" type="noConversion"/>
  </si>
  <si>
    <r>
      <rPr>
        <b/>
        <sz val="11"/>
        <rFont val="Segoe UI Symbol"/>
        <family val="2"/>
      </rPr>
      <t>□</t>
    </r>
    <r>
      <rPr>
        <b/>
        <sz val="11"/>
        <rFont val="Arial Narrow"/>
        <family val="2"/>
      </rPr>
      <t xml:space="preserve"> Steel Beam_RHS (Rectangular Hollow Section)</t>
    </r>
    <phoneticPr fontId="4" type="noConversion"/>
  </si>
  <si>
    <t>▶ Steel Beam_RHS_KSD</t>
  </si>
  <si>
    <r>
      <rPr>
        <b/>
        <sz val="11"/>
        <rFont val="Segoe UI Symbol"/>
        <family val="2"/>
      </rPr>
      <t>□</t>
    </r>
    <r>
      <rPr>
        <b/>
        <sz val="11"/>
        <rFont val="Arial Narrow"/>
        <family val="2"/>
      </rPr>
      <t xml:space="preserve"> Steel Beam_CHS (Circular Hollow Section)</t>
    </r>
    <phoneticPr fontId="4" type="noConversion"/>
  </si>
  <si>
    <t>▶ Steel Beam_CHS_KSD</t>
  </si>
  <si>
    <t>KSD3566</t>
    <phoneticPr fontId="4" type="noConversion"/>
  </si>
  <si>
    <r>
      <t>일반구종용</t>
    </r>
    <r>
      <rPr>
        <sz val="11"/>
        <color theme="1"/>
        <rFont val="Arial Narrow"/>
        <family val="2"/>
      </rPr>
      <t xml:space="preserve"> </t>
    </r>
    <r>
      <rPr>
        <sz val="11"/>
        <color theme="1"/>
        <rFont val="돋움"/>
        <family val="3"/>
        <charset val="129"/>
      </rPr>
      <t>강관</t>
    </r>
  </si>
  <si>
    <r>
      <rPr>
        <b/>
        <sz val="11"/>
        <rFont val="Segoe UI Symbol"/>
        <family val="2"/>
      </rPr>
      <t>□</t>
    </r>
    <r>
      <rPr>
        <b/>
        <sz val="11"/>
        <rFont val="Arial Narrow"/>
        <family val="2"/>
      </rPr>
      <t xml:space="preserve"> Steel Beam_Channel</t>
    </r>
    <phoneticPr fontId="4" type="noConversion"/>
  </si>
  <si>
    <t>▶ Steel Beam_Channel_KSD</t>
  </si>
  <si>
    <t>(34.6 kg/m)</t>
    <phoneticPr fontId="4" type="noConversion"/>
  </si>
  <si>
    <t>H_SB_AR_S02_C-300x90x9x13_Stringer</t>
    <phoneticPr fontId="4" type="noConversion"/>
  </si>
  <si>
    <t>H_SB_AR_S02_C-200x90x8x13.5_Stringer</t>
    <phoneticPr fontId="4" type="noConversion"/>
  </si>
  <si>
    <t>H_SB_AR_S02_C-250x90x10x13_ST1_Stringer</t>
    <phoneticPr fontId="4" type="noConversion"/>
  </si>
  <si>
    <t>(13.4 kg/m)</t>
    <phoneticPr fontId="4" type="noConversion"/>
  </si>
  <si>
    <t>GCB,STB</t>
    <phoneticPr fontId="4" type="noConversion"/>
  </si>
  <si>
    <t>H_SB_AR_S02_C-150x75x6.5x10_JB15</t>
    <phoneticPr fontId="4" type="noConversion"/>
  </si>
  <si>
    <r>
      <rPr>
        <b/>
        <sz val="11"/>
        <rFont val="Segoe UI Symbol"/>
        <family val="2"/>
      </rPr>
      <t>□</t>
    </r>
    <r>
      <rPr>
        <b/>
        <sz val="11"/>
        <rFont val="Arial Narrow"/>
        <family val="2"/>
      </rPr>
      <t xml:space="preserve"> Steel Beam_Angle</t>
    </r>
    <phoneticPr fontId="4" type="noConversion"/>
  </si>
  <si>
    <t>▶ Steel Beam_Angle_KSD</t>
  </si>
  <si>
    <t>(128 kg/m)</t>
    <phoneticPr fontId="4" type="noConversion"/>
  </si>
  <si>
    <t>(31.8 kg/m)</t>
    <phoneticPr fontId="4" type="noConversion"/>
  </si>
  <si>
    <t>(14.9 kg/m)</t>
    <phoneticPr fontId="4" type="noConversion"/>
  </si>
  <si>
    <r>
      <rPr>
        <b/>
        <sz val="11"/>
        <rFont val="Segoe UI Symbol"/>
        <family val="2"/>
      </rPr>
      <t>□</t>
    </r>
    <r>
      <rPr>
        <b/>
        <sz val="11"/>
        <rFont val="Arial Narrow"/>
        <family val="2"/>
      </rPr>
      <t xml:space="preserve"> Steel Beam_Tee</t>
    </r>
    <phoneticPr fontId="4" type="noConversion"/>
  </si>
  <si>
    <t>▶ Steel Beam_Tee_KSD</t>
  </si>
  <si>
    <t>H_SB_AR_S02_CT-125x125x6x9_VB1</t>
  </si>
  <si>
    <t>H_SB_AR_S02_CT-150x150x6.5x9_HB2</t>
  </si>
  <si>
    <t>H_SB_AR_S02_CT-150x150x6.5x9_MB15</t>
  </si>
  <si>
    <t>H_SB_AR_S02_CT-150x150x6.5x9_MG15</t>
  </si>
  <si>
    <t>(39.8 kg/m)</t>
    <phoneticPr fontId="4" type="noConversion"/>
  </si>
  <si>
    <t>H_SB_AR_S02_CT-170x250x9x14_PLATFORM</t>
    <phoneticPr fontId="4" type="noConversion"/>
  </si>
  <si>
    <t>H_SB_AR_S02_CT-100x100x5.5x8_HB5</t>
    <phoneticPr fontId="4" type="noConversion"/>
  </si>
  <si>
    <t>H_SB_AR_S02_CT-125x125x6x9_HB1</t>
  </si>
  <si>
    <t>H_SB_AR_S02_CT-150x150x6.5x9_VB2</t>
  </si>
  <si>
    <t>H_SB_AR_S02_CT-200x200x8x13_HB4</t>
  </si>
  <si>
    <t>(12.8 kg/m)</t>
    <phoneticPr fontId="4" type="noConversion"/>
  </si>
  <si>
    <t>Steel Hori. Brace</t>
  </si>
  <si>
    <r>
      <rPr>
        <b/>
        <sz val="11"/>
        <rFont val="Segoe UI Symbol"/>
        <family val="2"/>
      </rPr>
      <t>□</t>
    </r>
    <r>
      <rPr>
        <b/>
        <sz val="11"/>
        <rFont val="Arial Narrow"/>
        <family val="2"/>
      </rPr>
      <t xml:space="preserve"> Steel Hori. Brace_Angle</t>
    </r>
    <phoneticPr fontId="4" type="noConversion"/>
  </si>
  <si>
    <t>▶ Steel Hori. Brace_Angle_KSD</t>
  </si>
  <si>
    <t>H_SB_AR_S03_L-90x90x7</t>
    <phoneticPr fontId="4" type="noConversion"/>
  </si>
  <si>
    <t>H_SB_AR_S03_L-100x100x7_HB13</t>
    <phoneticPr fontId="4" type="noConversion"/>
  </si>
  <si>
    <t>H_SB_AR_S04_L-100x100x10_HB14</t>
    <phoneticPr fontId="4" type="noConversion"/>
  </si>
  <si>
    <t>CDS, FGSS</t>
    <phoneticPr fontId="4" type="noConversion"/>
  </si>
  <si>
    <t>H_SB_AR_S03_L-100x100x7_HB13</t>
  </si>
  <si>
    <r>
      <rPr>
        <b/>
        <sz val="11"/>
        <rFont val="Segoe UI Symbol"/>
        <family val="2"/>
      </rPr>
      <t>□</t>
    </r>
    <r>
      <rPr>
        <b/>
        <sz val="11"/>
        <rFont val="Arial Narrow"/>
        <family val="2"/>
      </rPr>
      <t xml:space="preserve"> Steel Hori. Brace_CHS (Circular Hollow Section)</t>
    </r>
    <phoneticPr fontId="4" type="noConversion"/>
  </si>
  <si>
    <t>▶ Steel Hori. Brace_CHS_KSD</t>
  </si>
  <si>
    <r>
      <rPr>
        <b/>
        <sz val="11"/>
        <rFont val="Segoe UI Symbol"/>
        <family val="2"/>
      </rPr>
      <t>□</t>
    </r>
    <r>
      <rPr>
        <b/>
        <sz val="11"/>
        <rFont val="Arial Narrow"/>
        <family val="2"/>
      </rPr>
      <t xml:space="preserve"> Steel Hori. Brace_Double Angle</t>
    </r>
    <phoneticPr fontId="4" type="noConversion"/>
  </si>
  <si>
    <r>
      <t>▶</t>
    </r>
    <r>
      <rPr>
        <b/>
        <sz val="11"/>
        <rFont val="Arial Narrow"/>
        <family val="2"/>
      </rPr>
      <t xml:space="preserve"> Steel Hori. Brace_2Ls_KSD</t>
    </r>
    <phoneticPr fontId="4" type="noConversion"/>
  </si>
  <si>
    <t>(90.7 kg/m)</t>
    <phoneticPr fontId="4" type="noConversion"/>
  </si>
  <si>
    <t>(38.2 kg/m)</t>
    <phoneticPr fontId="4" type="noConversion"/>
  </si>
  <si>
    <t>(13.7 kg/m)</t>
    <phoneticPr fontId="4" type="noConversion"/>
  </si>
  <si>
    <t>Steel Ver. Brace</t>
  </si>
  <si>
    <r>
      <rPr>
        <b/>
        <sz val="11"/>
        <rFont val="Segoe UI Symbol"/>
        <family val="2"/>
      </rPr>
      <t>□</t>
    </r>
    <r>
      <rPr>
        <b/>
        <sz val="11"/>
        <rFont val="Arial Narrow"/>
        <family val="2"/>
      </rPr>
      <t xml:space="preserve"> Steel Ver. Brace_Angle</t>
    </r>
    <phoneticPr fontId="4" type="noConversion"/>
  </si>
  <si>
    <t>▶ Steel Ver. Brace_Angle_KSD</t>
  </si>
  <si>
    <t>H_SB_AR_S04_L-75x75x6_VB11</t>
    <phoneticPr fontId="4" type="noConversion"/>
  </si>
  <si>
    <t>GCB, FGSS</t>
    <phoneticPr fontId="4" type="noConversion"/>
  </si>
  <si>
    <t>H_SB_AR_S04_L-100x100x7_VB13</t>
  </si>
  <si>
    <t>H_SB_AR_S04_L-75x75x6_VB11</t>
  </si>
  <si>
    <r>
      <rPr>
        <b/>
        <sz val="11"/>
        <rFont val="Segoe UI Symbol"/>
        <family val="2"/>
      </rPr>
      <t>□</t>
    </r>
    <r>
      <rPr>
        <b/>
        <sz val="11"/>
        <rFont val="Arial Narrow"/>
        <family val="2"/>
      </rPr>
      <t xml:space="preserve"> Steel Ver. Brace_CHS (Circular Hollow Section)</t>
    </r>
    <phoneticPr fontId="4" type="noConversion"/>
  </si>
  <si>
    <r>
      <rPr>
        <b/>
        <sz val="11"/>
        <rFont val="Segoe UI Symbol"/>
        <family val="1"/>
      </rPr>
      <t>▶</t>
    </r>
    <r>
      <rPr>
        <b/>
        <sz val="11"/>
        <rFont val="Arial Narrow"/>
        <family val="2"/>
      </rPr>
      <t xml:space="preserve"> Steel Ver. Brace_CHS_KSD</t>
    </r>
    <phoneticPr fontId="4" type="noConversion"/>
  </si>
  <si>
    <r>
      <rPr>
        <b/>
        <sz val="11"/>
        <rFont val="Segoe UI Symbol"/>
        <family val="2"/>
      </rPr>
      <t>□</t>
    </r>
    <r>
      <rPr>
        <b/>
        <sz val="11"/>
        <rFont val="Arial Narrow"/>
        <family val="2"/>
      </rPr>
      <t xml:space="preserve"> Steel Ver. Brace_Double Angle</t>
    </r>
    <phoneticPr fontId="4" type="noConversion"/>
  </si>
  <si>
    <r>
      <t>▶</t>
    </r>
    <r>
      <rPr>
        <b/>
        <sz val="11"/>
        <rFont val="Arial Narrow"/>
        <family val="2"/>
      </rPr>
      <t xml:space="preserve"> Steel Ver. Brace_2Ls_KSD</t>
    </r>
  </si>
  <si>
    <t>Steel Purlin</t>
  </si>
  <si>
    <r>
      <rPr>
        <b/>
        <sz val="11"/>
        <rFont val="Segoe UI Symbol"/>
        <family val="2"/>
      </rPr>
      <t>□</t>
    </r>
    <r>
      <rPr>
        <b/>
        <sz val="11"/>
        <rFont val="Arial Narrow"/>
        <family val="2"/>
      </rPr>
      <t xml:space="preserve"> Steel Purlin_LC</t>
    </r>
    <phoneticPr fontId="4" type="noConversion"/>
  </si>
  <si>
    <r>
      <rPr>
        <b/>
        <sz val="11"/>
        <rFont val="Segoe UI Symbol"/>
        <family val="1"/>
      </rPr>
      <t>▶</t>
    </r>
    <r>
      <rPr>
        <b/>
        <sz val="11"/>
        <rFont val="Arial Narrow"/>
        <family val="2"/>
      </rPr>
      <t xml:space="preserve"> Steel Purlin_LC_KSD</t>
    </r>
    <phoneticPr fontId="4" type="noConversion"/>
  </si>
  <si>
    <t>H_SB_AR_B03_LC</t>
  </si>
  <si>
    <t xml:space="preserve">S01AA007-00001 Main Steel Structure Fabrication Work Shelter/Building Girth &amp; Purlin        </t>
  </si>
  <si>
    <t xml:space="preserve">S03AA007-00001 Main Steel Structure Erection Work Shelter/Building Girth &amp; Purlin        </t>
  </si>
  <si>
    <t>H_SB_AR_B04_LC-200x75x20x4.5_Purlin-1</t>
    <phoneticPr fontId="4" type="noConversion"/>
  </si>
  <si>
    <t>H_SB_S02_C-200x80x7.5x11_Purlin-2</t>
    <phoneticPr fontId="4" type="noConversion"/>
  </si>
  <si>
    <t>H_SB_AR_B03_LC-150x75x20x3.2_Trim</t>
    <phoneticPr fontId="4" type="noConversion"/>
  </si>
  <si>
    <t>H_SB_AR_B03_LC-150x75x20x3.2_Purlin</t>
    <phoneticPr fontId="4" type="noConversion"/>
  </si>
  <si>
    <t>Steel Girth</t>
  </si>
  <si>
    <r>
      <rPr>
        <b/>
        <sz val="11"/>
        <rFont val="Segoe UI Symbol"/>
        <family val="2"/>
      </rPr>
      <t>□</t>
    </r>
    <r>
      <rPr>
        <b/>
        <sz val="11"/>
        <rFont val="Arial Narrow"/>
        <family val="2"/>
      </rPr>
      <t xml:space="preserve"> Steel Girth_LC</t>
    </r>
    <phoneticPr fontId="4" type="noConversion"/>
  </si>
  <si>
    <r>
      <rPr>
        <b/>
        <sz val="11"/>
        <rFont val="Segoe UI Symbol"/>
        <family val="1"/>
      </rPr>
      <t>▶</t>
    </r>
    <r>
      <rPr>
        <b/>
        <sz val="11"/>
        <rFont val="Arial Narrow"/>
        <family val="2"/>
      </rPr>
      <t xml:space="preserve"> Steel Girth_LC_KSD</t>
    </r>
    <phoneticPr fontId="4" type="noConversion"/>
  </si>
  <si>
    <t>H_SB_AR_B04_LC</t>
  </si>
  <si>
    <t>H_SB_AR_B04_RHS-150x100x3.2_Girth</t>
    <phoneticPr fontId="4" type="noConversion"/>
  </si>
  <si>
    <t>H_SB_S02_C-150x75x6.5x10_Girth</t>
    <phoneticPr fontId="4" type="noConversion"/>
  </si>
  <si>
    <t>H_SB_AR_S01_LC</t>
    <phoneticPr fontId="4" type="noConversion"/>
  </si>
  <si>
    <t>H_SC_AR_S01_C-150x75x6.5x10_Girth</t>
    <phoneticPr fontId="4" type="noConversion"/>
  </si>
  <si>
    <t>H_SC_AR_S01_RHS-150x100x3.2_Girth</t>
    <phoneticPr fontId="4" type="noConversion"/>
  </si>
  <si>
    <t>[Family List] - Ceilings</t>
    <phoneticPr fontId="4" type="noConversion"/>
  </si>
  <si>
    <t>Ceilings [CE]</t>
    <phoneticPr fontId="4" type="noConversion"/>
  </si>
  <si>
    <r>
      <t xml:space="preserve">Basic Ceiling </t>
    </r>
    <r>
      <rPr>
        <b/>
        <sz val="14"/>
        <color rgb="FFFF0000"/>
        <rFont val="Arial Narrow"/>
        <family val="2"/>
      </rPr>
      <t>(System Family)</t>
    </r>
    <phoneticPr fontId="4" type="noConversion"/>
  </si>
  <si>
    <r>
      <rPr>
        <b/>
        <sz val="11"/>
        <rFont val="Segoe UI Symbol"/>
        <family val="2"/>
      </rPr>
      <t>□</t>
    </r>
    <r>
      <rPr>
        <b/>
        <sz val="11"/>
        <rFont val="Arial Narrow"/>
        <family val="2"/>
      </rPr>
      <t xml:space="preserve"> Basic Ceiling</t>
    </r>
    <phoneticPr fontId="4" type="noConversion"/>
  </si>
  <si>
    <t>▶ Simple Ceiling</t>
  </si>
  <si>
    <t>H_CE_AR_B09_Acrylic Emulsion Paint</t>
  </si>
  <si>
    <t xml:space="preserve">A04AM079-00001 Finishing Work Painting Work Ceiling Painting Acrylic Emulsion Paint       </t>
  </si>
  <si>
    <r>
      <rPr>
        <b/>
        <sz val="11"/>
        <rFont val="Segoe UI Symbol"/>
        <family val="2"/>
      </rPr>
      <t>□</t>
    </r>
    <r>
      <rPr>
        <b/>
        <sz val="11"/>
        <rFont val="Arial Narrow"/>
        <family val="2"/>
      </rPr>
      <t xml:space="preserve"> Compound Ceiling - normal</t>
    </r>
    <phoneticPr fontId="4" type="noConversion"/>
  </si>
  <si>
    <t>▶ Compound Ceiling</t>
  </si>
  <si>
    <t>H_CE_AR_B09_Acoustic Ceiling_T Bar</t>
  </si>
  <si>
    <t>Suspended Ceiling / T Bar</t>
    <phoneticPr fontId="4" type="noConversion"/>
  </si>
  <si>
    <t xml:space="preserve">A04AS190-00002 Finishing Work Exterior/Interior Finish Work Acoustic Tiled Ceiling System T-Bar System     w/ Hot-Dip Galvanized Suspension System &amp; Accessories(Moldings, Ceiling Access Door/Hatch, Curtain Boxes and etc.)  </t>
  </si>
  <si>
    <t>Tile Size=( 600 )mm x (600  )mm</t>
    <phoneticPr fontId="4" type="noConversion"/>
  </si>
  <si>
    <t>H_CE_AR_B09_Moisture Resistant Ceiling_M Bar</t>
  </si>
  <si>
    <t>Suspended Ceiling / M Bar</t>
    <phoneticPr fontId="4" type="noConversion"/>
  </si>
  <si>
    <t xml:space="preserve">A04AS191-00001 Finishing Work Exterior/Interior Finish Work Moisture Resistant Tiled Ceiling System M-Bar System     w/ Hot-Dip Galvanized Suspension System &amp; Accessories(Moldings, Ceiling Access Door/Hatch, Curtain Boxes and etc.)  </t>
  </si>
  <si>
    <t>Tile Size=( 600 )mm x (1200  )mm</t>
    <phoneticPr fontId="4" type="noConversion"/>
  </si>
  <si>
    <t>[Family List] - Doors</t>
    <phoneticPr fontId="4" type="noConversion"/>
  </si>
  <si>
    <t>Doors [DR]</t>
  </si>
  <si>
    <t>Single Door</t>
  </si>
  <si>
    <r>
      <rPr>
        <b/>
        <sz val="11"/>
        <rFont val="Segoe UI Symbol"/>
        <family val="1"/>
      </rPr>
      <t>□</t>
    </r>
    <r>
      <rPr>
        <b/>
        <sz val="11"/>
        <rFont val="Arial Narrow"/>
        <family val="1"/>
      </rPr>
      <t xml:space="preserve"> Single Door - normal</t>
    </r>
    <phoneticPr fontId="4" type="noConversion"/>
  </si>
  <si>
    <t>▶ Single Door_Steel</t>
  </si>
  <si>
    <t>H_DR_AR_B12_Single Door_Steel</t>
  </si>
  <si>
    <t>SD11</t>
  </si>
  <si>
    <t>Work Group Code →
Actual Family Type Name ↓</t>
    <phoneticPr fontId="4" type="noConversion"/>
  </si>
  <si>
    <t>A04AR099</t>
  </si>
  <si>
    <t>H_DR_AR_B12_Single Door_Steel_W1000xH2100_0Hr</t>
    <phoneticPr fontId="4" type="noConversion"/>
  </si>
  <si>
    <t>00001</t>
  </si>
  <si>
    <t>W x H=( 1000 )mm x (2100  )mm</t>
    <phoneticPr fontId="4" type="noConversion"/>
  </si>
  <si>
    <t>=Q</t>
  </si>
  <si>
    <t>H_DR_AR_B12_Single Door_Steel_W1000xH2100_0.5Hr</t>
    <phoneticPr fontId="4" type="noConversion"/>
  </si>
  <si>
    <t>00003</t>
  </si>
  <si>
    <t>H_DR_AR_B12_Single Door_Steel_W1100xH2280_SD1</t>
    <phoneticPr fontId="4" type="noConversion"/>
  </si>
  <si>
    <t>DR-Q1</t>
  </si>
  <si>
    <t>H_DR_AR_B12_Single Door_Steel_Vision</t>
  </si>
  <si>
    <t>SD12</t>
  </si>
  <si>
    <t>A04AR101</t>
    <phoneticPr fontId="4" type="noConversion"/>
  </si>
  <si>
    <t>H_DR_AR_B12_Single Door_Steel_Vision_W1000xH2100_0Hr</t>
    <phoneticPr fontId="4" type="noConversion"/>
  </si>
  <si>
    <t>H_DR_AR_B12_Single Door_Steel_Vision_W1000xH2100_1.0Hr</t>
    <phoneticPr fontId="4" type="noConversion"/>
  </si>
  <si>
    <t>00005</t>
  </si>
  <si>
    <t>H_DR_AR_B12_Single Door_Steel_Panic</t>
  </si>
  <si>
    <t>SD13</t>
    <phoneticPr fontId="4" type="noConversion"/>
  </si>
  <si>
    <t>A04AR103</t>
    <phoneticPr fontId="4" type="noConversion"/>
  </si>
  <si>
    <t>H_DR_AR_B12_Single Door_Steel_Panic_W1000xH2100_0Hr</t>
    <phoneticPr fontId="4" type="noConversion"/>
  </si>
  <si>
    <t>H_DR_AR_B12_Single Door_Steel_Panic_W1000xH2100_1.5Hr</t>
    <phoneticPr fontId="4" type="noConversion"/>
  </si>
  <si>
    <t>00007</t>
  </si>
  <si>
    <t>H_DR_AR_B12_Single Door_Steel_Vision_Panic</t>
  </si>
  <si>
    <t>SD14</t>
    <phoneticPr fontId="4" type="noConversion"/>
  </si>
  <si>
    <t>A04AR105</t>
    <phoneticPr fontId="4" type="noConversion"/>
  </si>
  <si>
    <t>H_DR_AR_B12_Single Door_Steel_Vision_Panic_W1000xH2100_0Hr</t>
    <phoneticPr fontId="4" type="noConversion"/>
  </si>
  <si>
    <t>H_DR_AR_B12_Single Door_Steel_Vision_Panic_W1000xH2100_2.0Hr</t>
    <phoneticPr fontId="4" type="noConversion"/>
  </si>
  <si>
    <t>00009</t>
  </si>
  <si>
    <t>▶ Single Door_Blast</t>
  </si>
  <si>
    <t>H_DR_AR_B12_Single Door_Blast</t>
  </si>
  <si>
    <t>SD21</t>
    <phoneticPr fontId="4" type="noConversion"/>
  </si>
  <si>
    <t>A04AR107</t>
    <phoneticPr fontId="4" type="noConversion"/>
  </si>
  <si>
    <t>H_DR_AR_B12_Single Door_Blast_W1000xH2100_0Hr</t>
    <phoneticPr fontId="4" type="noConversion"/>
  </si>
  <si>
    <t>H_DR_AR_B12_Single Door_Blast_W1000xH2100_1.0Hr</t>
    <phoneticPr fontId="4" type="noConversion"/>
  </si>
  <si>
    <t>H_DR_AR_B12_Single Door_Blast_Panic</t>
  </si>
  <si>
    <t>SD22</t>
  </si>
  <si>
    <t>A04AR109</t>
    <phoneticPr fontId="4" type="noConversion"/>
  </si>
  <si>
    <t>H_DR_AR_B12_Single Door_Blast_Panic_W1000xH2100_0Hr</t>
    <phoneticPr fontId="4" type="noConversion"/>
  </si>
  <si>
    <t>H_DR_AR_B12_Single Door_Blast_Panic_W1000xH2100_1.5Hr</t>
    <phoneticPr fontId="4" type="noConversion"/>
  </si>
  <si>
    <t>▶ Single Door_Aluminum</t>
  </si>
  <si>
    <t>H_DR_AR_B12_Single Door_AL</t>
  </si>
  <si>
    <t>SD31</t>
    <phoneticPr fontId="4" type="noConversion"/>
  </si>
  <si>
    <t>A04AR111</t>
    <phoneticPr fontId="4" type="noConversion"/>
  </si>
  <si>
    <t>H_DR_AR_B12_Single Door_AL_W1000xH2100_0Hr</t>
    <phoneticPr fontId="4" type="noConversion"/>
  </si>
  <si>
    <t>H_DR_AR_B12_Single Door_AL_W1000xH2100_0.5Hr</t>
    <phoneticPr fontId="4" type="noConversion"/>
  </si>
  <si>
    <t>H_DR_AR_B12_Single Door_AL_Vision</t>
  </si>
  <si>
    <t>SD32</t>
  </si>
  <si>
    <t>A04AR113</t>
    <phoneticPr fontId="4" type="noConversion"/>
  </si>
  <si>
    <t>H_DR_AR_B12_Double Door_AL_Vision_W2000xH2100_0Hr</t>
    <phoneticPr fontId="4" type="noConversion"/>
  </si>
  <si>
    <t>H_DR_AR_B12_Double Door_AL_Vision_W2000xH2100_1.0Hr</t>
    <phoneticPr fontId="4" type="noConversion"/>
  </si>
  <si>
    <t>H_DR_AR_B12_Single Door_AL_Panic</t>
  </si>
  <si>
    <t>SD33</t>
  </si>
  <si>
    <t>A04AR115</t>
    <phoneticPr fontId="4" type="noConversion"/>
  </si>
  <si>
    <t>H_DR_AR_B12_Single Door_AL_Panic_W1000xH2100_0Hr</t>
    <phoneticPr fontId="4" type="noConversion"/>
  </si>
  <si>
    <t>H_DR_AR_B12_Single Door_AL_Panic_W1000xH2100_1.5Hr</t>
  </si>
  <si>
    <t>H_DR_AR_B12_Single Door_AL_Vision_Panic</t>
  </si>
  <si>
    <t>SD34</t>
    <phoneticPr fontId="4" type="noConversion"/>
  </si>
  <si>
    <t>A04AR117</t>
    <phoneticPr fontId="4" type="noConversion"/>
  </si>
  <si>
    <t>H_DR_AR_B12_Single Door_AL_Vision_Panic_W1000xH2100_0Hr</t>
  </si>
  <si>
    <t>H_DR_AR_B12_Single Door_AL_Vision_Panic_W1000xH2100_1.5Hr</t>
  </si>
  <si>
    <t>▶ Single Door_Glass</t>
  </si>
  <si>
    <t>H_DR_AR_B12_Single Door_Glass</t>
  </si>
  <si>
    <t>SD41</t>
    <phoneticPr fontId="4" type="noConversion"/>
  </si>
  <si>
    <t>A04AR119</t>
    <phoneticPr fontId="4" type="noConversion"/>
  </si>
  <si>
    <t>▶ Single Door_SST</t>
  </si>
  <si>
    <t>SD51</t>
    <phoneticPr fontId="4" type="noConversion"/>
  </si>
  <si>
    <t>A04AR121</t>
    <phoneticPr fontId="4" type="noConversion"/>
  </si>
  <si>
    <t>▶ Single Door_Wood</t>
  </si>
  <si>
    <t>H_DR_AR_B12_Single Door_Wood</t>
  </si>
  <si>
    <t>SD61</t>
    <phoneticPr fontId="4" type="noConversion"/>
  </si>
  <si>
    <t>A04AR123</t>
    <phoneticPr fontId="4" type="noConversion"/>
  </si>
  <si>
    <t>H_DR_AR_B12_Single Door_Wood_Vision</t>
  </si>
  <si>
    <t>SD62</t>
    <phoneticPr fontId="4" type="noConversion"/>
  </si>
  <si>
    <t>A04AR125</t>
    <phoneticPr fontId="4" type="noConversion"/>
  </si>
  <si>
    <t>▶ Single Door_uPVC</t>
  </si>
  <si>
    <t>H_DR_AR_B12_Single Door_uPVC</t>
  </si>
  <si>
    <t>SD71</t>
    <phoneticPr fontId="4" type="noConversion"/>
  </si>
  <si>
    <t>A04AR150</t>
    <phoneticPr fontId="4" type="noConversion"/>
  </si>
  <si>
    <t xml:space="preserve">Double Door
</t>
  </si>
  <si>
    <r>
      <rPr>
        <b/>
        <sz val="11"/>
        <rFont val="Segoe UI Symbol"/>
        <family val="1"/>
      </rPr>
      <t>□</t>
    </r>
    <r>
      <rPr>
        <b/>
        <sz val="11"/>
        <rFont val="Arial Narrow"/>
        <family val="1"/>
      </rPr>
      <t xml:space="preserve"> Double Door - normal</t>
    </r>
    <phoneticPr fontId="4" type="noConversion"/>
  </si>
  <si>
    <t>▶ Double Door_Steel</t>
  </si>
  <si>
    <t>H_DR_AR_B12_Double Door_Steel</t>
  </si>
  <si>
    <t>DD11</t>
    <phoneticPr fontId="4" type="noConversion"/>
  </si>
  <si>
    <t>H_DR_AR_B12_Double Door_Steel_W2000xH2100_0Hr</t>
  </si>
  <si>
    <t>00002</t>
  </si>
  <si>
    <t>W x H=( 3000 )mm x ( 3000 )mm</t>
    <phoneticPr fontId="4" type="noConversion"/>
  </si>
  <si>
    <t>H_DR_AR_B12_Double Door_Steel_W2000xH2100_1.0Hr</t>
  </si>
  <si>
    <t>00006</t>
  </si>
  <si>
    <t>W x H=( 2000 )mm x ( 2100 )mm</t>
    <phoneticPr fontId="4" type="noConversion"/>
  </si>
  <si>
    <t>H_DR_AR_B12_Double Door_Steel_W2400xH2800_2.0Hr</t>
  </si>
  <si>
    <t>00010</t>
  </si>
  <si>
    <t>W x H=( 2400 )mm x ( 2800 )mm</t>
    <phoneticPr fontId="4" type="noConversion"/>
  </si>
  <si>
    <t>H_DR_AR_B12_Double Door_Steel_Vision</t>
  </si>
  <si>
    <t>DD12</t>
    <phoneticPr fontId="4" type="noConversion"/>
  </si>
  <si>
    <t>H_DR_AR_B12_Double Door_Steel_Vision_W2000xH2100_0Hr</t>
  </si>
  <si>
    <t>W x H=( 2000 )mm x (2100  )mm</t>
    <phoneticPr fontId="4" type="noConversion"/>
  </si>
  <si>
    <t>H_DR_AR_B12_Double Door_Steel_Vision_W2000xH2100_1.0Hr</t>
  </si>
  <si>
    <t>H_DR_AR_B12_Double Door_Steel_Panic</t>
  </si>
  <si>
    <t>DD13</t>
    <phoneticPr fontId="4" type="noConversion"/>
  </si>
  <si>
    <t>H_DR_AR_B12_Double Door_Steel_Panic_W2000xH2100_0Hr</t>
  </si>
  <si>
    <t>H_DR_AR_B12_Double Door_Steel_Panic_W2000xH2100_2.0Hr</t>
  </si>
  <si>
    <t>DD14</t>
    <phoneticPr fontId="4" type="noConversion"/>
  </si>
  <si>
    <t>H_DR_AR_B12_Double Door_Steel_Vision_Panic_W2000xH2100_0Hr</t>
  </si>
  <si>
    <t>H_DR_AR_B12_Double Door_Steel_Vision_Panic_W2000xH2100_1.0Hr</t>
  </si>
  <si>
    <t>▶ Double Door_Blast</t>
  </si>
  <si>
    <t>H_DR_AR_B12_Double Door_Blast</t>
  </si>
  <si>
    <t>DD21</t>
    <phoneticPr fontId="4" type="noConversion"/>
  </si>
  <si>
    <t>H_DR_AR_B12_Double Door_Blast_W2000xH2100_0Hr</t>
  </si>
  <si>
    <t>H_DR_AR_B12_Double Door_Blast_W2000xH2100_1.0Hr</t>
  </si>
  <si>
    <t>H_DR_AR_B12_Double Door_Blast_Panic</t>
  </si>
  <si>
    <t>DD22</t>
    <phoneticPr fontId="4" type="noConversion"/>
  </si>
  <si>
    <t>H_DR_AR_B12_Double Door_Blast_Panic_W2000xH2100_0Hr</t>
  </si>
  <si>
    <t>H_DR_AR_B12_Double Door_Blast_Panic_W2000xH2100_1.0Hr</t>
  </si>
  <si>
    <t>▶ Double Door_Aluminum</t>
  </si>
  <si>
    <t>H_DR_AR_B12_Double Door_AL</t>
  </si>
  <si>
    <t>DD31</t>
  </si>
  <si>
    <t>H_DR_AR_B12_Double Door_AL_W2000xH2100_0Hr</t>
  </si>
  <si>
    <t>H_DR_AR_B12_Double Door_AL_W2000xH2100_1.0Hr</t>
  </si>
  <si>
    <t>H_DR_AR_B12_Double Door_AL_Vision</t>
  </si>
  <si>
    <t>DD32</t>
    <phoneticPr fontId="4" type="noConversion"/>
  </si>
  <si>
    <t>H_DR_AR_B12_Double Door_AL_Vision_W2000xH2100_0Hr</t>
  </si>
  <si>
    <t>H_DR_AR_B12_Double Door_AL_Vision_W2000xH2100_1.0Hr</t>
  </si>
  <si>
    <t>H_DR_AR_B12_Double Door_AL_Panic</t>
  </si>
  <si>
    <t>DD33</t>
    <phoneticPr fontId="4" type="noConversion"/>
  </si>
  <si>
    <t>H_DR_AR_B12_Double Door_AL_Panic_W2000xH2100_0Hr</t>
  </si>
  <si>
    <t>H_DR_AR_B12_Double Door_AL_Panic_W2000xH2100_1.0Hr</t>
  </si>
  <si>
    <t>H_DR_AR_B12_Double Door_AL_Vision_Panic</t>
  </si>
  <si>
    <t>DD34</t>
    <phoneticPr fontId="4" type="noConversion"/>
  </si>
  <si>
    <t>H_DR_AR_B12_Double Door_AL_Vision_Panic_W2000xH2100_0Hr</t>
  </si>
  <si>
    <t>H_DR_AR_B12_Double Door_AL_Vision_Panic_W2000xH2100_1.0Hr</t>
  </si>
  <si>
    <t>▶ Double Door_Glass</t>
  </si>
  <si>
    <t>H_DR_AR_B12_Double Door_Glass</t>
  </si>
  <si>
    <t>DD41</t>
    <phoneticPr fontId="4" type="noConversion"/>
  </si>
  <si>
    <t>▶ Double Door_SST</t>
  </si>
  <si>
    <t>H_DR_AR_B12_Double Door_SST</t>
  </si>
  <si>
    <t>DD51</t>
    <phoneticPr fontId="4" type="noConversion"/>
  </si>
  <si>
    <t>▶ Double Door_Wood</t>
  </si>
  <si>
    <t>H_DR_AR_B12_Double Door_Wood</t>
  </si>
  <si>
    <t>DD61</t>
    <phoneticPr fontId="4" type="noConversion"/>
  </si>
  <si>
    <t>H_DR_AR_B12_Double Door_Wood_Vision</t>
  </si>
  <si>
    <t>DD62</t>
    <phoneticPr fontId="4" type="noConversion"/>
  </si>
  <si>
    <t>Double Door + Transsom</t>
  </si>
  <si>
    <r>
      <rPr>
        <b/>
        <sz val="11"/>
        <rFont val="Segoe UI Symbol"/>
        <family val="1"/>
      </rPr>
      <t>□</t>
    </r>
    <r>
      <rPr>
        <b/>
        <sz val="11"/>
        <rFont val="Arial Narrow"/>
        <family val="1"/>
      </rPr>
      <t xml:space="preserve"> Double Door + Transsom - normal</t>
    </r>
    <phoneticPr fontId="4" type="noConversion"/>
  </si>
  <si>
    <t>▶ Double Door_Steel_Transsom</t>
  </si>
  <si>
    <t>H_DR_AR_B12_Double Door_Steel_Transsom</t>
  </si>
  <si>
    <t>DDT11</t>
  </si>
  <si>
    <t>A04AR099</t>
    <phoneticPr fontId="4" type="noConversion"/>
  </si>
  <si>
    <t>H_DR_AR_B12_Double Door_Steel_Transsom_W2000xH3000_0Hr</t>
  </si>
  <si>
    <t>W x H=( 2000 )mm x (3000  )mm</t>
    <phoneticPr fontId="4" type="noConversion"/>
  </si>
  <si>
    <t>H_DR_AR_B12_Double Door_Steel_Transsom_W2000xH3000_1.0Hr</t>
  </si>
  <si>
    <t>H_DR_AR_B12_Double Door_Steel_Vision_Transsom</t>
  </si>
  <si>
    <t>DDT12</t>
  </si>
  <si>
    <t>H_DR_AR_B12_Double Door_Steel_Vision_Transsom_W2000xH3000_0Hr</t>
  </si>
  <si>
    <t>H_DR_AR_B12_Double Door_Steel_Vision_Transsom_W2000xH3000_1.0Hr</t>
  </si>
  <si>
    <t>H_DR_AR_B12_Double Door_Steel_Panic_Transsom</t>
  </si>
  <si>
    <t>DDT13</t>
  </si>
  <si>
    <t>H_DR_AR_B12_Double Door_Steel_Panic_Transsom_W2000xH3000_0Hr</t>
  </si>
  <si>
    <t>H_DR_AR_B12_Double Door_Steel_Panic_Transsom_W2000xH3000_1.0Hr</t>
  </si>
  <si>
    <t>H_DR_AR_B12_Double Door_Steel_Vision_Panic_Transsom</t>
  </si>
  <si>
    <t>DDT14</t>
    <phoneticPr fontId="4" type="noConversion"/>
  </si>
  <si>
    <t>H_DR_AR_B12_Double Door_Steel_Vision_Panic_Transsom_W2000xH3000_0Hr</t>
  </si>
  <si>
    <t>H_DR_AR_B12_Double Door_Steel_Vision_Panic_Transsom_W2000xH3000_1.0Hr</t>
  </si>
  <si>
    <t>▶ Double Door_Blast_Transsom</t>
  </si>
  <si>
    <t>H_DR_AR_B12_Double Door_Blast_Transsom</t>
  </si>
  <si>
    <t>DDT21</t>
  </si>
  <si>
    <t>H_DR_AR_B12_Double Door_Blast_Transsom_W2000xH3000_0Hr</t>
  </si>
  <si>
    <t>H_DR_AR_B12_Double Door_Blast_Transsom_W2000xH3000_1.0Hr</t>
  </si>
  <si>
    <t>H_DR_AR_B12_Double Door_Blast_Panic_Transsom</t>
  </si>
  <si>
    <t>DDT22</t>
  </si>
  <si>
    <t>H_DR_AR_B12_Double Door_Blast_Panic_Transsom_W2000xH3000_0Hr</t>
  </si>
  <si>
    <t>H_DR_AR_B12_Double Door_Blast_Panic_Transsom_W2000xH3000_2.0Hr</t>
  </si>
  <si>
    <t>Etc.</t>
  </si>
  <si>
    <r>
      <rPr>
        <b/>
        <sz val="11"/>
        <rFont val="Segoe UI Symbol"/>
        <family val="1"/>
      </rPr>
      <t>□</t>
    </r>
    <r>
      <rPr>
        <b/>
        <sz val="11"/>
        <rFont val="Arial Narrow"/>
        <family val="1"/>
      </rPr>
      <t xml:space="preserve"> Etc. - normal</t>
    </r>
    <phoneticPr fontId="4" type="noConversion"/>
  </si>
  <si>
    <t>▶ Shutter</t>
  </si>
  <si>
    <t>[Roll up Steel]</t>
  </si>
  <si>
    <t>H_DR_AR_B12_Roll up Door_Steel_Manual</t>
  </si>
  <si>
    <t>BD11</t>
  </si>
  <si>
    <t>A04AR127</t>
    <phoneticPr fontId="4" type="noConversion"/>
  </si>
  <si>
    <t>H_DR_AR_B12_Roll up Door_Steel_Manual_W5000xH6000_0Hr</t>
  </si>
  <si>
    <t>W x H=( 5000 )mm x (6000  )mm</t>
    <phoneticPr fontId="4" type="noConversion"/>
  </si>
  <si>
    <t>H_DR_AR_B12_Roll up Door_Steel_Manual_W5000xH6000_1.0Hr</t>
  </si>
  <si>
    <t>H_DR_AR_B12_Roll up Door_Steel_Manual_W6500xH5000_RST1</t>
    <phoneticPr fontId="4" type="noConversion"/>
  </si>
  <si>
    <t xml:space="preserve"> </t>
    <phoneticPr fontId="4" type="noConversion"/>
  </si>
  <si>
    <t>H_DR_AR_B12_Roll up Door_Steel_Motor</t>
  </si>
  <si>
    <t>BD12</t>
  </si>
  <si>
    <t>H_DR_AR_B12_Roll up Door_Steel_Motor_W5000xH6000_0Hr</t>
  </si>
  <si>
    <t>H_DR_AR_B12_Roll up Door_Steel_Motor_W5000xH6000_1.0Hr</t>
  </si>
  <si>
    <t>[Roll up Blast]</t>
  </si>
  <si>
    <t>BD13</t>
    <phoneticPr fontId="4" type="noConversion"/>
  </si>
  <si>
    <t>A04AR129</t>
    <phoneticPr fontId="4" type="noConversion"/>
  </si>
  <si>
    <t>H_DR_AR_B12_Roll up Door_Blast_Manual_W5000xH6000_0Hr</t>
  </si>
  <si>
    <t>H_DR_AR_B12_Roll up Door_Blast_Manual_W5000xH6000_2.0Hr</t>
  </si>
  <si>
    <t>BD14</t>
    <phoneticPr fontId="4" type="noConversion"/>
  </si>
  <si>
    <t>H_DR_AR_B12_Roll up Door_Blast_Motor_W5000xH6000_0Hr</t>
  </si>
  <si>
    <t>H_DR_AR_B12_Roll up Door_Blast_Motor_W5000xH6000_2.0Hr</t>
  </si>
  <si>
    <t>[Roll up Aluminum]</t>
  </si>
  <si>
    <t>H_DR_AR_B12_Roll up Door_AL_Manual</t>
  </si>
  <si>
    <t>BD15</t>
    <phoneticPr fontId="4" type="noConversion"/>
  </si>
  <si>
    <t>A04AR131</t>
    <phoneticPr fontId="4" type="noConversion"/>
  </si>
  <si>
    <t>H_DR_AR_B12_Roll up Door_AL_Motor</t>
  </si>
  <si>
    <t>BD16</t>
    <phoneticPr fontId="4" type="noConversion"/>
  </si>
  <si>
    <t>A04AR131</t>
  </si>
  <si>
    <t>▶ Sliding</t>
  </si>
  <si>
    <t>[Sliding Door Steel]</t>
  </si>
  <si>
    <t>H_DR_AR_B12_Sliding Door_Steel_Manual</t>
  </si>
  <si>
    <t>BD21</t>
    <phoneticPr fontId="4" type="noConversion"/>
  </si>
  <si>
    <t>A04AR133</t>
    <phoneticPr fontId="4" type="noConversion"/>
  </si>
  <si>
    <t>H_DR_AR_B12_Sliding Door_Steel_Motor</t>
  </si>
  <si>
    <t>BD22</t>
    <phoneticPr fontId="4" type="noConversion"/>
  </si>
  <si>
    <t>[Sliding Door Aluminum]</t>
  </si>
  <si>
    <t>H_DR_AR_B12_Sliding Door_AL_Manual</t>
  </si>
  <si>
    <t>BD23</t>
    <phoneticPr fontId="4" type="noConversion"/>
  </si>
  <si>
    <t>A04AR135</t>
    <phoneticPr fontId="4" type="noConversion"/>
  </si>
  <si>
    <t>H_DR_AR_B12_Sliding Door_AL_Motor</t>
  </si>
  <si>
    <t>BD24</t>
    <phoneticPr fontId="4" type="noConversion"/>
  </si>
  <si>
    <t>A04AR135</t>
  </si>
  <si>
    <t>[Sliding Door Glass]</t>
  </si>
  <si>
    <t>H_DR_AR_B12_Sliding Door_Glass_Manual</t>
  </si>
  <si>
    <t>BD25</t>
    <phoneticPr fontId="4" type="noConversion"/>
  </si>
  <si>
    <t xml:space="preserve">WM 항목없음 </t>
  </si>
  <si>
    <t>H_DR_AR_B12_Sliding Door_Glass_Motor</t>
  </si>
  <si>
    <t>BD26</t>
    <phoneticPr fontId="4" type="noConversion"/>
  </si>
  <si>
    <t>▶ Hanger</t>
  </si>
  <si>
    <t>H_DR_AR_B12_Hanger Door_Steel</t>
  </si>
  <si>
    <t>BD31</t>
  </si>
  <si>
    <t>A04AR137</t>
    <phoneticPr fontId="4" type="noConversion"/>
  </si>
  <si>
    <t>▶ Swing</t>
  </si>
  <si>
    <t>H_DR_AR_B12_Swing Door_Steel</t>
  </si>
  <si>
    <t>BD41</t>
    <phoneticPr fontId="4" type="noConversion"/>
  </si>
  <si>
    <t>A04AR139</t>
    <phoneticPr fontId="4" type="noConversion"/>
  </si>
  <si>
    <t>H_DR_AR_B12_Swing Door_AL</t>
  </si>
  <si>
    <t>BD42</t>
    <phoneticPr fontId="4" type="noConversion"/>
  </si>
  <si>
    <t>A04AR141</t>
    <phoneticPr fontId="4" type="noConversion"/>
  </si>
  <si>
    <t>▶ Revolving</t>
  </si>
  <si>
    <t>H_DR_AR_B12_Revolving Door_Manual</t>
  </si>
  <si>
    <t>BD51</t>
    <phoneticPr fontId="4" type="noConversion"/>
  </si>
  <si>
    <t>A04AR142</t>
    <phoneticPr fontId="4" type="noConversion"/>
  </si>
  <si>
    <t>H_DR_AR_B12_Revolving Door_Auto</t>
  </si>
  <si>
    <t>BD52</t>
    <phoneticPr fontId="4" type="noConversion"/>
  </si>
  <si>
    <t>A04AR142</t>
  </si>
  <si>
    <t>▶ Folding</t>
  </si>
  <si>
    <t>[Folding Door Steel]</t>
  </si>
  <si>
    <t>H_DR_AR_B12_Folding Door_Steel_Manual</t>
  </si>
  <si>
    <t>BD61</t>
    <phoneticPr fontId="4" type="noConversion"/>
  </si>
  <si>
    <t>A04AR144</t>
    <phoneticPr fontId="4" type="noConversion"/>
  </si>
  <si>
    <t>H_DR_AR_B12_Folding Door_Steel_Motor</t>
  </si>
  <si>
    <t>BD62</t>
    <phoneticPr fontId="4" type="noConversion"/>
  </si>
  <si>
    <t>A04AR144</t>
  </si>
  <si>
    <t>[Folding Door Aluminum]</t>
  </si>
  <si>
    <t>H_DR_AR_B12_Folding Door_AL_Manual</t>
  </si>
  <si>
    <t>BD63</t>
  </si>
  <si>
    <t>A04AR146</t>
    <phoneticPr fontId="4" type="noConversion"/>
  </si>
  <si>
    <t>H_DR_AR_B12_Folding Door_AL_Motor</t>
  </si>
  <si>
    <t>BD64</t>
  </si>
  <si>
    <t>A04AR146</t>
  </si>
  <si>
    <t>[Folding Door Etc.]</t>
  </si>
  <si>
    <t>H_DR_AR_B12_Folding Door_PVC_Manual</t>
  </si>
  <si>
    <t>BD65</t>
  </si>
  <si>
    <t>A04AR148</t>
    <phoneticPr fontId="4" type="noConversion"/>
  </si>
  <si>
    <t>H_DR_AR_B12_Folding Door_Glass_Manual</t>
  </si>
  <si>
    <t>BD66</t>
  </si>
  <si>
    <t>WM 항목없음</t>
  </si>
  <si>
    <t>[Family List] - Windows</t>
  </si>
  <si>
    <t>Windows [WD]</t>
  </si>
  <si>
    <r>
      <rPr>
        <b/>
        <sz val="11"/>
        <rFont val="Segoe UI Symbol"/>
        <family val="1"/>
      </rPr>
      <t>□</t>
    </r>
    <r>
      <rPr>
        <b/>
        <sz val="11"/>
        <rFont val="Arial Narrow"/>
        <family val="1"/>
      </rPr>
      <t xml:space="preserve"> Sliding Type</t>
    </r>
    <phoneticPr fontId="4" type="noConversion"/>
  </si>
  <si>
    <t>▶ Steel Window (Sliding)</t>
  </si>
  <si>
    <t>WN11, WN12</t>
    <phoneticPr fontId="4" type="noConversion"/>
  </si>
  <si>
    <t>A04AR153</t>
    <phoneticPr fontId="4" type="noConversion"/>
  </si>
  <si>
    <t>WM는 DG/SG 구분 없음
WM는 Type 구분 없음</t>
  </si>
  <si>
    <t>W x H=( 2000 )mm x (1000  )mm</t>
    <phoneticPr fontId="4" type="noConversion"/>
  </si>
  <si>
    <t>H_WD_AR_B11_Sliding_Steel Window_DG_W4000xH1200_AW1</t>
    <phoneticPr fontId="4" type="noConversion"/>
  </si>
  <si>
    <t>▶ Aluminum Window (Sliding)</t>
  </si>
  <si>
    <t>WN12, WN13</t>
    <phoneticPr fontId="4" type="noConversion"/>
  </si>
  <si>
    <t>A04AR159</t>
    <phoneticPr fontId="4" type="noConversion"/>
  </si>
  <si>
    <t>▶ uPVC Window (Sliding)</t>
  </si>
  <si>
    <t>H_WD_AR_B11_Sliding_uPVC Window</t>
  </si>
  <si>
    <t>WN15, WN16</t>
    <phoneticPr fontId="4" type="noConversion"/>
  </si>
  <si>
    <t>A04AR161</t>
    <phoneticPr fontId="4" type="noConversion"/>
  </si>
  <si>
    <t>▶ Blast Resistant Window (Sliding)</t>
  </si>
  <si>
    <t>WN17</t>
    <phoneticPr fontId="4" type="noConversion"/>
  </si>
  <si>
    <t>A04AR155</t>
    <phoneticPr fontId="4" type="noConversion"/>
  </si>
  <si>
    <t>▶ Bullet-Proof Steel Window (Sliding)</t>
  </si>
  <si>
    <t>H_WD_AR_B11_Sliding_Bullet-Proof Steel Window</t>
  </si>
  <si>
    <t>WN18</t>
    <phoneticPr fontId="4" type="noConversion"/>
  </si>
  <si>
    <t>A04AR157</t>
    <phoneticPr fontId="4" type="noConversion"/>
  </si>
  <si>
    <r>
      <rPr>
        <b/>
        <sz val="11"/>
        <rFont val="Segoe UI Symbol"/>
        <family val="1"/>
      </rPr>
      <t>□</t>
    </r>
    <r>
      <rPr>
        <b/>
        <sz val="11"/>
        <rFont val="Arial Narrow"/>
        <family val="1"/>
      </rPr>
      <t xml:space="preserve"> Awning Type</t>
    </r>
    <phoneticPr fontId="4" type="noConversion"/>
  </si>
  <si>
    <t>▶ Steel Window (Awning)</t>
  </si>
  <si>
    <t>H_WD_AR_B11_Awning_Steel Window</t>
  </si>
  <si>
    <t>WN21, WN22</t>
  </si>
  <si>
    <t>▶ Aluminum Window (Awning)</t>
  </si>
  <si>
    <t>WN23, WN24</t>
    <phoneticPr fontId="4" type="noConversion"/>
  </si>
  <si>
    <t>▶ uPVC Window (Awning)</t>
  </si>
  <si>
    <t>H_WD_AR_B11_Awning_uPVC Window</t>
  </si>
  <si>
    <t>WN25, WN26</t>
    <phoneticPr fontId="4" type="noConversion"/>
  </si>
  <si>
    <t>H_WD_AR_B11_Awining_uPVC Window_DG_W2000xH1000</t>
  </si>
  <si>
    <t>▶ Blast Resistant Window (Awning)</t>
  </si>
  <si>
    <t>WN27</t>
    <phoneticPr fontId="4" type="noConversion"/>
  </si>
  <si>
    <t>▶ Bullet-Proof Steel Window (Awning)</t>
  </si>
  <si>
    <t>H_WD_AR_B11_Awning_Bullet-Proof Steel Window</t>
  </si>
  <si>
    <t>WN29</t>
    <phoneticPr fontId="4" type="noConversion"/>
  </si>
  <si>
    <r>
      <rPr>
        <b/>
        <sz val="11"/>
        <rFont val="Segoe UI Symbol"/>
        <family val="1"/>
      </rPr>
      <t>□</t>
    </r>
    <r>
      <rPr>
        <b/>
        <sz val="11"/>
        <rFont val="Arial Narrow"/>
        <family val="1"/>
      </rPr>
      <t xml:space="preserve"> Fix Type</t>
    </r>
    <phoneticPr fontId="4" type="noConversion"/>
  </si>
  <si>
    <t>▶ Steel Window (Fix)</t>
  </si>
  <si>
    <t>H_WD_AR_B11_Fix_Steel Window</t>
  </si>
  <si>
    <t>WN31, WN32</t>
  </si>
  <si>
    <t>H_WD_AR_B11_Fix_Steel Window_DG_W2000xH1000</t>
  </si>
  <si>
    <t>▶ Aluminum Window (Fix)</t>
  </si>
  <si>
    <t>H_WD_AR_B11_Fix_AL Window</t>
  </si>
  <si>
    <t>WN33, WN34, WN34A</t>
  </si>
  <si>
    <t>H_WD_AR_B11_Fix_AL Window_DG_W2000xH1000</t>
  </si>
  <si>
    <t>H_WD_AR_B11_Fix_Aluminum Window_SG_W4000xH1200_AW2</t>
    <phoneticPr fontId="4" type="noConversion"/>
  </si>
  <si>
    <t>▶ uPVC Window (Fix)</t>
  </si>
  <si>
    <t>H_WD_AR_B11_Fix_uPVC Window</t>
  </si>
  <si>
    <t>WN35, WN36</t>
    <phoneticPr fontId="4" type="noConversion"/>
  </si>
  <si>
    <t>H_WD_AR_B11_Fix_uPVC Window_DG_W2000xH1000</t>
  </si>
  <si>
    <t>▶ Blast Resistant Window (Fix)</t>
  </si>
  <si>
    <t>WN37</t>
  </si>
  <si>
    <t>▶ Bullet-Proof Steel Window (Fix)</t>
  </si>
  <si>
    <t>WN39</t>
  </si>
  <si>
    <r>
      <rPr>
        <b/>
        <sz val="11"/>
        <rFont val="Segoe UI Symbol"/>
        <family val="1"/>
      </rPr>
      <t>□</t>
    </r>
    <r>
      <rPr>
        <b/>
        <sz val="11"/>
        <rFont val="Arial Narrow"/>
        <family val="1"/>
      </rPr>
      <t xml:space="preserve"> Fix + Awning</t>
    </r>
    <phoneticPr fontId="4" type="noConversion"/>
  </si>
  <si>
    <t>▶ Steel Window (Fix + Awning)</t>
  </si>
  <si>
    <t>H_WD_AR_B11_Fix_Awning_Steel Window</t>
  </si>
  <si>
    <t>WN41, WN42</t>
    <phoneticPr fontId="4" type="noConversion"/>
  </si>
  <si>
    <t>H_WD_AR_B11_Fix_Awning_Steel Window_DG_W2000xH1000</t>
  </si>
  <si>
    <t>▶ Aluminum Window (Fix + Awning)</t>
  </si>
  <si>
    <t>H_WD_AR_B11_Fix_Awning_AL Window</t>
  </si>
  <si>
    <t>WN43, WN44, WN44A</t>
  </si>
  <si>
    <t>H_WD_AR_B11_Fix_Awning_AL Window_DG_W2000xH1000</t>
  </si>
  <si>
    <t>▶ uPVC Window (Fix + Awning)</t>
  </si>
  <si>
    <t>H_WD_AR_B11_Fix_Awning_uPVC Window</t>
  </si>
  <si>
    <t>WN45, WN46</t>
    <phoneticPr fontId="4" type="noConversion"/>
  </si>
  <si>
    <t>H_WD_AR_B11_Fix_Awning_uPVC Window_DG_W2000xH1000</t>
  </si>
  <si>
    <r>
      <rPr>
        <b/>
        <sz val="11"/>
        <rFont val="Segoe UI Symbol"/>
        <family val="1"/>
      </rPr>
      <t>□</t>
    </r>
    <r>
      <rPr>
        <b/>
        <sz val="11"/>
        <rFont val="Arial Narrow"/>
        <family val="1"/>
      </rPr>
      <t xml:space="preserve"> Skylight - normal</t>
    </r>
    <phoneticPr fontId="4" type="noConversion"/>
  </si>
  <si>
    <t>▶ Skylight</t>
  </si>
  <si>
    <t>WN71, WN72</t>
  </si>
  <si>
    <t>A04AR162</t>
    <phoneticPr fontId="4" type="noConversion"/>
  </si>
  <si>
    <t>= (H/1000) * (W/1000)</t>
    <phoneticPr fontId="4" type="noConversion"/>
  </si>
  <si>
    <r>
      <rPr>
        <b/>
        <sz val="11"/>
        <rFont val="Segoe UI Symbol"/>
        <family val="1"/>
      </rPr>
      <t>□</t>
    </r>
    <r>
      <rPr>
        <b/>
        <sz val="11"/>
        <rFont val="Arial Narrow"/>
        <family val="1"/>
      </rPr>
      <t xml:space="preserve"> MISC</t>
    </r>
    <phoneticPr fontId="4" type="noConversion"/>
  </si>
  <si>
    <t>▶ Casement_Aluminum Window</t>
  </si>
  <si>
    <t>WN81</t>
  </si>
  <si>
    <t>▶ Hung_Aluminum Window</t>
  </si>
  <si>
    <t>WN91, WN91A, WN95</t>
  </si>
  <si>
    <t>▶ Tilt_Aluminum Window</t>
  </si>
  <si>
    <t>WN101</t>
  </si>
  <si>
    <t>▶ Center Pivotilt_Aluminum Window</t>
  </si>
  <si>
    <t>WN111</t>
    <phoneticPr fontId="4" type="noConversion"/>
  </si>
  <si>
    <r>
      <rPr>
        <b/>
        <sz val="11"/>
        <rFont val="Segoe UI Symbol"/>
        <family val="1"/>
      </rPr>
      <t>□</t>
    </r>
    <r>
      <rPr>
        <b/>
        <sz val="11"/>
        <rFont val="Arial Narrow"/>
        <family val="1"/>
      </rPr>
      <t xml:space="preserve"> Louver - normal</t>
    </r>
    <phoneticPr fontId="4" type="noConversion"/>
  </si>
  <si>
    <t>▶ Louver</t>
  </si>
  <si>
    <t>H_WD_AR_B11_Louver</t>
    <phoneticPr fontId="4" type="noConversion"/>
  </si>
  <si>
    <t>LV11, LV12</t>
  </si>
  <si>
    <t>A04AR164</t>
    <phoneticPr fontId="4" type="noConversion"/>
  </si>
  <si>
    <t>H_WD_AR_B11_Louver_Steel_W1600xH1100</t>
    <phoneticPr fontId="4" type="noConversion"/>
  </si>
  <si>
    <t>W x H=( 600 )mm x (800  )mm</t>
    <phoneticPr fontId="4" type="noConversion"/>
  </si>
  <si>
    <t>[Family List] - Stairs</t>
    <phoneticPr fontId="4" type="noConversion"/>
  </si>
  <si>
    <t>Stairs [SR]</t>
    <phoneticPr fontId="4" type="noConversion"/>
  </si>
  <si>
    <r>
      <t xml:space="preserve">Assembled Stair </t>
    </r>
    <r>
      <rPr>
        <b/>
        <sz val="14"/>
        <color rgb="FFFF0000"/>
        <rFont val="Arial Narrow"/>
        <family val="2"/>
      </rPr>
      <t>(System Family)</t>
    </r>
    <phoneticPr fontId="4" type="noConversion"/>
  </si>
  <si>
    <r>
      <rPr>
        <b/>
        <sz val="11"/>
        <rFont val="Segoe UI Symbol"/>
        <family val="2"/>
      </rPr>
      <t>□</t>
    </r>
    <r>
      <rPr>
        <b/>
        <sz val="11"/>
        <rFont val="Arial Narrow"/>
        <family val="2"/>
      </rPr>
      <t xml:space="preserve"> Assembled Stair - normal</t>
    </r>
    <phoneticPr fontId="4" type="noConversion"/>
  </si>
  <si>
    <r>
      <t>▶</t>
    </r>
    <r>
      <rPr>
        <b/>
        <sz val="11"/>
        <rFont val="Arial Narrow"/>
        <family val="1"/>
      </rPr>
      <t xml:space="preserve"> Assembled Stair</t>
    </r>
  </si>
  <si>
    <t>H_SR_AR_S09_Steel Stair</t>
  </si>
  <si>
    <t xml:space="preserve">S02AA019-00003 Miscellaneous Steel Fabrication Work Shelter/Building Steel Stairs Galvanized Steel W/Painting       </t>
  </si>
  <si>
    <t>= S</t>
  </si>
  <si>
    <t xml:space="preserve">S04AA019-00001 Miscellaneous Steel Erection Work Shelter/Building Steel Stairs        </t>
  </si>
  <si>
    <t>GCB, STB</t>
    <phoneticPr fontId="4" type="noConversion"/>
  </si>
  <si>
    <t>H_SR_AR_S09_Steel Stair_W1200</t>
    <phoneticPr fontId="4" type="noConversion"/>
  </si>
  <si>
    <t>H_SR_AR_S09_Steel Stair_W1200_Landing=t25</t>
    <phoneticPr fontId="4" type="noConversion"/>
  </si>
  <si>
    <r>
      <t xml:space="preserve">Precast Stair </t>
    </r>
    <r>
      <rPr>
        <b/>
        <sz val="14"/>
        <color rgb="FFFF0000"/>
        <rFont val="Arial Narrow"/>
        <family val="2"/>
      </rPr>
      <t>(System Family)</t>
    </r>
    <phoneticPr fontId="4" type="noConversion"/>
  </si>
  <si>
    <r>
      <rPr>
        <b/>
        <sz val="11"/>
        <rFont val="Segoe UI Symbol"/>
        <family val="2"/>
      </rPr>
      <t>□</t>
    </r>
    <r>
      <rPr>
        <b/>
        <sz val="11"/>
        <rFont val="Arial Narrow"/>
        <family val="2"/>
      </rPr>
      <t xml:space="preserve"> Precast Stair - normal</t>
    </r>
    <phoneticPr fontId="4" type="noConversion"/>
  </si>
  <si>
    <r>
      <t>▶</t>
    </r>
    <r>
      <rPr>
        <b/>
        <sz val="11"/>
        <rFont val="Arial Narrow"/>
        <family val="1"/>
      </rPr>
      <t xml:space="preserve"> Precast Stair</t>
    </r>
    <phoneticPr fontId="4" type="noConversion"/>
  </si>
  <si>
    <t>SR-Q1</t>
  </si>
  <si>
    <t>H_SR_AR_B08_Concrete Stair_Outdoor</t>
  </si>
  <si>
    <t>= ((A+C)*(T/1000)+S*((T+0.17)/1000))*W*Q</t>
    <phoneticPr fontId="4" type="noConversion"/>
  </si>
  <si>
    <t>= ((A+C)*(T/1000)+S*((T+0.17)/1000))*W*Q</t>
  </si>
  <si>
    <r>
      <t>= ((A+C)*(T/1000)+S*((T+0.17)/1000))*W*Q*</t>
    </r>
    <r>
      <rPr>
        <sz val="11"/>
        <color rgb="FF0000FF"/>
        <rFont val="Arial Narrow"/>
        <family val="2"/>
      </rPr>
      <t>RE</t>
    </r>
    <phoneticPr fontId="4" type="noConversion"/>
  </si>
  <si>
    <t>=(A+S+C+H)*W*Q</t>
    <phoneticPr fontId="4" type="noConversion"/>
  </si>
  <si>
    <t>[Family List] - Railings</t>
    <phoneticPr fontId="4" type="noConversion"/>
  </si>
  <si>
    <t>Railings [RL]</t>
    <phoneticPr fontId="4" type="noConversion"/>
  </si>
  <si>
    <r>
      <t xml:space="preserve">Railing </t>
    </r>
    <r>
      <rPr>
        <b/>
        <sz val="14"/>
        <color rgb="FFFF0000"/>
        <rFont val="Arial Narrow"/>
        <family val="2"/>
      </rPr>
      <t>(System Family)</t>
    </r>
    <phoneticPr fontId="4" type="noConversion"/>
  </si>
  <si>
    <r>
      <t>□</t>
    </r>
    <r>
      <rPr>
        <b/>
        <sz val="11"/>
        <rFont val="Arial Narrow"/>
        <family val="2"/>
      </rPr>
      <t xml:space="preserve"> Railing - normal</t>
    </r>
    <phoneticPr fontId="4" type="noConversion"/>
  </si>
  <si>
    <r>
      <rPr>
        <b/>
        <sz val="11"/>
        <rFont val="바탕"/>
        <family val="1"/>
        <charset val="129"/>
      </rPr>
      <t>▶</t>
    </r>
    <r>
      <rPr>
        <b/>
        <sz val="11"/>
        <rFont val="Arial Narrow"/>
        <family val="2"/>
      </rPr>
      <t xml:space="preserve"> Steel Handrail</t>
    </r>
    <phoneticPr fontId="4" type="noConversion"/>
  </si>
  <si>
    <t>RL-Q1</t>
  </si>
  <si>
    <t>H_RL_AR_S10_Steel Handrail</t>
  </si>
  <si>
    <t xml:space="preserve">S02AA020-00002 Miscellaneous Steel Fabrication Work Shelter/Building Steel Handrails W/Painting       </t>
  </si>
  <si>
    <t>Material: ( KS D 3566, ASTM A53 grade B )
H=(1100)mm</t>
  </si>
  <si>
    <t xml:space="preserve">S04AA020-00001 Miscellaneous Steel Erection Work Shelter/Building Steel Handrails        </t>
  </si>
  <si>
    <t>Template, GCB, STB</t>
    <phoneticPr fontId="4" type="noConversion"/>
  </si>
  <si>
    <t>H_RL_AR_S10_Steel Handrail_H1100_PLATFORM</t>
    <phoneticPr fontId="4" type="noConversion"/>
  </si>
  <si>
    <t>H_RL_AR_S10_Steel Handrail_H1100_LADDER</t>
    <phoneticPr fontId="4" type="noConversion"/>
  </si>
  <si>
    <t>H_RL_AR_S10_Steel Handrail_H1100_STAIR</t>
    <phoneticPr fontId="4" type="noConversion"/>
  </si>
  <si>
    <t>H_RL_AR_S10_Steel Handrail_H1200_STAIR</t>
    <phoneticPr fontId="4" type="noConversion"/>
  </si>
  <si>
    <t>H_RL_AR_S11_Steel Removable Handrail</t>
  </si>
  <si>
    <t xml:space="preserve">S02AA021-00002 Miscellaneous Steel Fabrication Work Shelter/Building Steel Handrails - Removable W/Painting       </t>
  </si>
  <si>
    <t xml:space="preserve">S04AA021-00001 Miscellaneous Steel Erection Work Shelter/Building Steel Handrails - Removable        </t>
  </si>
  <si>
    <t>[Family List] - Generic Model</t>
    <phoneticPr fontId="4" type="noConversion"/>
  </si>
  <si>
    <t>Generic Model [GM]</t>
    <phoneticPr fontId="4" type="noConversion"/>
  </si>
  <si>
    <t>Ladder</t>
    <phoneticPr fontId="4" type="noConversion"/>
  </si>
  <si>
    <r>
      <t>□</t>
    </r>
    <r>
      <rPr>
        <b/>
        <sz val="11"/>
        <rFont val="Arial Narrow"/>
        <family val="2"/>
      </rPr>
      <t xml:space="preserve"> Ladder - normal</t>
    </r>
    <phoneticPr fontId="4" type="noConversion"/>
  </si>
  <si>
    <r>
      <rPr>
        <b/>
        <sz val="11"/>
        <rFont val="Segoe UI Symbol"/>
        <family val="1"/>
      </rPr>
      <t>▶</t>
    </r>
    <r>
      <rPr>
        <b/>
        <sz val="11"/>
        <rFont val="Arial Narrow"/>
        <family val="2"/>
      </rPr>
      <t xml:space="preserve"> Caged Ladder</t>
    </r>
    <phoneticPr fontId="4" type="noConversion"/>
  </si>
  <si>
    <t xml:space="preserve">S02AA041-00001 Miscellaneous Steel Fabrication Work Shelter/Building Steel Ladder w/ Cage W/Painting       </t>
  </si>
  <si>
    <t xml:space="preserve">S04AA041-00001 Miscellaneous Steel Erection Work Shelter/Building Steel Ladder w/ Cage        </t>
  </si>
  <si>
    <r>
      <t xml:space="preserve">= </t>
    </r>
    <r>
      <rPr>
        <b/>
        <sz val="11"/>
        <color rgb="FF0000FF"/>
        <rFont val="Arial Narrow"/>
        <family val="2"/>
      </rPr>
      <t>PW</t>
    </r>
    <r>
      <rPr>
        <b/>
        <sz val="11"/>
        <color theme="0"/>
        <rFont val="Arial Narrow"/>
        <family val="2"/>
      </rPr>
      <t xml:space="preserve"> * </t>
    </r>
    <r>
      <rPr>
        <b/>
        <sz val="11"/>
        <color rgb="FF0000FF"/>
        <rFont val="Arial Narrow"/>
        <family val="2"/>
      </rPr>
      <t>PL</t>
    </r>
    <r>
      <rPr>
        <b/>
        <sz val="11"/>
        <color theme="0"/>
        <rFont val="Arial Narrow"/>
        <family val="2"/>
      </rPr>
      <t xml:space="preserve"> * </t>
    </r>
    <r>
      <rPr>
        <b/>
        <sz val="11"/>
        <color rgb="FF0000FF"/>
        <rFont val="Arial Narrow"/>
        <family val="2"/>
      </rPr>
      <t>PT</t>
    </r>
    <phoneticPr fontId="4" type="noConversion"/>
  </si>
  <si>
    <t>래더 패드</t>
    <phoneticPr fontId="4" type="noConversion"/>
  </si>
  <si>
    <t>H_GM_AR_S08_Caged Ladder_Staggered</t>
    <phoneticPr fontId="4" type="noConversion"/>
  </si>
  <si>
    <t>H_GM_AR_S08_Caged Ladder_Access Platform</t>
    <phoneticPr fontId="4" type="noConversion"/>
  </si>
  <si>
    <r>
      <rPr>
        <b/>
        <sz val="11"/>
        <rFont val="Segoe UI Symbol"/>
        <family val="1"/>
      </rPr>
      <t>▶</t>
    </r>
    <r>
      <rPr>
        <b/>
        <sz val="11"/>
        <rFont val="Arial Narrow"/>
        <family val="2"/>
      </rPr>
      <t xml:space="preserve"> Non Caged Ladder</t>
    </r>
    <phoneticPr fontId="4" type="noConversion"/>
  </si>
  <si>
    <t xml:space="preserve">S02AA044-00001 Miscellaneous Steel Fabrication Work Shelter/Building Steel Ladder w/o Cage W/Painting       </t>
  </si>
  <si>
    <t xml:space="preserve">S04AA044-00001 Miscellaneous Steel Erection Work Shelter/Building Steel Ladder w/o Cage        </t>
  </si>
  <si>
    <t>Bollard</t>
    <phoneticPr fontId="4" type="noConversion"/>
  </si>
  <si>
    <r>
      <t>□</t>
    </r>
    <r>
      <rPr>
        <b/>
        <sz val="11"/>
        <rFont val="Arial Narrow"/>
        <family val="2"/>
      </rPr>
      <t xml:space="preserve"> Bollard - normal</t>
    </r>
    <phoneticPr fontId="4" type="noConversion"/>
  </si>
  <si>
    <r>
      <rPr>
        <b/>
        <sz val="11"/>
        <rFont val="Segoe UI Symbol"/>
        <family val="1"/>
      </rPr>
      <t>▶</t>
    </r>
    <r>
      <rPr>
        <b/>
        <sz val="11"/>
        <rFont val="Arial Narrow"/>
        <family val="2"/>
      </rPr>
      <t xml:space="preserve"> Steel Bollard</t>
    </r>
    <phoneticPr fontId="4" type="noConversion"/>
  </si>
  <si>
    <t>GM-Q4</t>
  </si>
  <si>
    <t xml:space="preserve">A04AV219-00002 Finishing Work Misc. Work Steel Bollard Removable Type     w/ Paint, Concrete Fill  </t>
  </si>
  <si>
    <t>DIA=( 150 )mm / H=( 1000 )mm</t>
  </si>
  <si>
    <t>= Q</t>
  </si>
  <si>
    <r>
      <t>□</t>
    </r>
    <r>
      <rPr>
        <b/>
        <sz val="11"/>
        <rFont val="Arial Narrow"/>
        <family val="2"/>
      </rPr>
      <t xml:space="preserve"> Roof Drain - normal</t>
    </r>
    <phoneticPr fontId="4" type="noConversion"/>
  </si>
  <si>
    <r>
      <rPr>
        <b/>
        <sz val="11"/>
        <rFont val="Segoe UI Symbol"/>
        <family val="1"/>
      </rPr>
      <t>▶</t>
    </r>
    <r>
      <rPr>
        <b/>
        <sz val="11"/>
        <rFont val="Arial Narrow"/>
        <family val="2"/>
      </rPr>
      <t xml:space="preserve"> Roof Drain</t>
    </r>
    <phoneticPr fontId="4" type="noConversion"/>
  </si>
  <si>
    <t>A04AV205-00010 Finishing Work Misc. Work Roof Drain (for Building) Stainless Steel Type       DIA=150mm</t>
  </si>
  <si>
    <t>H_GM_AR_B07_Steel Downspout_D100</t>
    <phoneticPr fontId="4" type="noConversion"/>
  </si>
  <si>
    <r>
      <t>□</t>
    </r>
    <r>
      <rPr>
        <b/>
        <sz val="11"/>
        <rFont val="Arial Narrow"/>
        <family val="2"/>
      </rPr>
      <t xml:space="preserve"> Downspout &amp; Splash Block</t>
    </r>
    <phoneticPr fontId="4" type="noConversion"/>
  </si>
  <si>
    <r>
      <rPr>
        <b/>
        <sz val="11"/>
        <rFont val="Segoe UI Symbol"/>
        <family val="1"/>
      </rPr>
      <t>▶</t>
    </r>
    <r>
      <rPr>
        <b/>
        <sz val="11"/>
        <rFont val="Arial Narrow"/>
        <family val="2"/>
      </rPr>
      <t xml:space="preserve"> Downspout</t>
    </r>
    <phoneticPr fontId="4" type="noConversion"/>
  </si>
  <si>
    <t>H_GM_AR_B07_Steel Downspout</t>
  </si>
  <si>
    <t>A04AV207-00010 Finishing Work Misc. Work Downspout Stainless Steel Type     w/ Fixing Accessories  DIA=150mm</t>
  </si>
  <si>
    <t>H_GM_AR_B07_Steel Downspout_D150_1</t>
    <phoneticPr fontId="4" type="noConversion"/>
  </si>
  <si>
    <t>H_GM_AR_B07_Steel Downspout_D150_2</t>
    <phoneticPr fontId="4" type="noConversion"/>
  </si>
  <si>
    <t>H_GM_AR_B07_Steel Downspout_D150_3</t>
    <phoneticPr fontId="4" type="noConversion"/>
  </si>
  <si>
    <r>
      <rPr>
        <b/>
        <sz val="11"/>
        <rFont val="Segoe UI Symbol"/>
        <family val="1"/>
      </rPr>
      <t>▶</t>
    </r>
    <r>
      <rPr>
        <b/>
        <sz val="11"/>
        <rFont val="Arial Narrow"/>
        <family val="2"/>
      </rPr>
      <t xml:space="preserve"> Splash Block</t>
    </r>
    <phoneticPr fontId="4" type="noConversion"/>
  </si>
  <si>
    <t>H_GM_AR_B07_Splash Block</t>
  </si>
  <si>
    <t xml:space="preserve">A04AV209-00001 Finishing Work Misc. Work Splash Block Precast Concrete Block Type       </t>
  </si>
  <si>
    <t>H_DEC_Splash Block_300</t>
    <phoneticPr fontId="4" type="noConversion"/>
  </si>
  <si>
    <t>H_DEC_Splash Block_450</t>
    <phoneticPr fontId="4" type="noConversion"/>
  </si>
  <si>
    <t>Grout</t>
  </si>
  <si>
    <r>
      <t>□</t>
    </r>
    <r>
      <rPr>
        <b/>
        <sz val="11"/>
        <rFont val="Arial Narrow"/>
        <family val="2"/>
      </rPr>
      <t xml:space="preserve"> Grout - normal</t>
    </r>
    <phoneticPr fontId="4" type="noConversion"/>
  </si>
  <si>
    <r>
      <rPr>
        <b/>
        <sz val="11"/>
        <rFont val="Segoe UI Symbol"/>
        <family val="1"/>
      </rPr>
      <t>▶</t>
    </r>
    <r>
      <rPr>
        <b/>
        <sz val="11"/>
        <rFont val="Arial Narrow"/>
        <family val="2"/>
      </rPr>
      <t xml:space="preserve"> Grouting</t>
    </r>
    <phoneticPr fontId="4" type="noConversion"/>
  </si>
  <si>
    <t>GM-Q3</t>
  </si>
  <si>
    <t>H_GM_AR_B07_Grouting</t>
  </si>
  <si>
    <t>=V</t>
  </si>
  <si>
    <r>
      <t>□</t>
    </r>
    <r>
      <rPr>
        <b/>
        <sz val="11"/>
        <rFont val="Arial Narrow"/>
        <family val="2"/>
      </rPr>
      <t xml:space="preserve"> MISC - normal</t>
    </r>
    <phoneticPr fontId="4" type="noConversion"/>
  </si>
  <si>
    <r>
      <rPr>
        <b/>
        <sz val="11"/>
        <rFont val="Segoe UI Symbol"/>
        <family val="1"/>
      </rPr>
      <t>▶</t>
    </r>
    <r>
      <rPr>
        <b/>
        <sz val="11"/>
        <rFont val="Arial Narrow"/>
        <family val="2"/>
      </rPr>
      <t xml:space="preserve"> Room Signage</t>
    </r>
    <phoneticPr fontId="4" type="noConversion"/>
  </si>
  <si>
    <t>CEP CAN</t>
    <phoneticPr fontId="4" type="noConversion"/>
  </si>
  <si>
    <t xml:space="preserve">A03AE053-00001 Concrete Work Mass Concrete Work Steel Casing for CEP      Including Anchoring, Tar Epoxy Coating, Frame &amp; Accessories, Weldings  </t>
  </si>
  <si>
    <r>
      <t xml:space="preserve">MISC </t>
    </r>
    <r>
      <rPr>
        <b/>
        <sz val="16"/>
        <color theme="1"/>
        <rFont val="현대하모니 L"/>
        <family val="1"/>
        <charset val="129"/>
      </rPr>
      <t>(직접산출-모델객체 없음)</t>
    </r>
    <phoneticPr fontId="4" type="noConversion"/>
  </si>
  <si>
    <r>
      <t>□</t>
    </r>
    <r>
      <rPr>
        <b/>
        <sz val="11"/>
        <rFont val="Arial Narrow"/>
        <family val="2"/>
      </rPr>
      <t xml:space="preserve"> Ladder</t>
    </r>
    <phoneticPr fontId="4" type="noConversion"/>
  </si>
  <si>
    <t>직접산출</t>
    <phoneticPr fontId="4" type="noConversion"/>
  </si>
  <si>
    <t xml:space="preserve">S02AA041-00002 Miscellaneous Steel Fabrication Work Shelter/Building Steel Ladder w/ Cage Galvanized Steel       </t>
  </si>
  <si>
    <t>Fabrication</t>
    <phoneticPr fontId="4" type="noConversion"/>
  </si>
  <si>
    <t>물량 직접 산출 입력</t>
    <phoneticPr fontId="4" type="noConversion"/>
  </si>
  <si>
    <t>Erection</t>
    <phoneticPr fontId="4" type="noConversion"/>
  </si>
  <si>
    <r>
      <rPr>
        <b/>
        <sz val="11"/>
        <color theme="0"/>
        <rFont val="돋움"/>
        <family val="2"/>
        <charset val="129"/>
      </rPr>
      <t>물량</t>
    </r>
    <r>
      <rPr>
        <b/>
        <sz val="11"/>
        <color theme="0"/>
        <rFont val="Arial Narrow"/>
        <family val="2"/>
      </rPr>
      <t xml:space="preserve"> </t>
    </r>
    <r>
      <rPr>
        <b/>
        <sz val="11"/>
        <color theme="0"/>
        <rFont val="돋움"/>
        <family val="2"/>
        <charset val="129"/>
      </rPr>
      <t>직접</t>
    </r>
    <r>
      <rPr>
        <b/>
        <sz val="11"/>
        <color theme="0"/>
        <rFont val="Arial Narrow"/>
        <family val="2"/>
      </rPr>
      <t xml:space="preserve"> </t>
    </r>
    <r>
      <rPr>
        <b/>
        <sz val="11"/>
        <color theme="0"/>
        <rFont val="돋움"/>
        <family val="2"/>
        <charset val="129"/>
      </rPr>
      <t>산출</t>
    </r>
    <r>
      <rPr>
        <b/>
        <sz val="11"/>
        <color theme="0"/>
        <rFont val="Arial Narrow"/>
        <family val="2"/>
      </rPr>
      <t xml:space="preserve"> </t>
    </r>
    <r>
      <rPr>
        <b/>
        <sz val="11"/>
        <color theme="0"/>
        <rFont val="돋움"/>
        <family val="2"/>
        <charset val="129"/>
      </rPr>
      <t>입력</t>
    </r>
    <phoneticPr fontId="4" type="noConversion"/>
  </si>
  <si>
    <t xml:space="preserve">S02AA044-00002 Miscellaneous Steel Fabrication Work Shelter/Building Steel Ladder w/o Cage Galvanized Steel       </t>
  </si>
  <si>
    <r>
      <t>□</t>
    </r>
    <r>
      <rPr>
        <b/>
        <sz val="11"/>
        <rFont val="Arial Narrow"/>
        <family val="2"/>
      </rPr>
      <t xml:space="preserve"> Bollard</t>
    </r>
    <phoneticPr fontId="4" type="noConversion"/>
  </si>
  <si>
    <t xml:space="preserve">A04AV219-00001 Finishing Work Misc. Work Steel Bollard Fixed Type     w/ Paint, Concrete Fill  </t>
  </si>
  <si>
    <t>DIA=( 150 )mm / H=( 1000 )mm</t>
    <phoneticPr fontId="4" type="noConversion"/>
  </si>
  <si>
    <r>
      <t>□</t>
    </r>
    <r>
      <rPr>
        <b/>
        <sz val="11"/>
        <rFont val="Arial Narrow"/>
        <family val="2"/>
      </rPr>
      <t xml:space="preserve"> Rain Drainage</t>
    </r>
    <phoneticPr fontId="4" type="noConversion"/>
  </si>
  <si>
    <t>A04AV205-00001 Finishing Work Misc. Work Roof Drain (for Building) Cast Iron Type       DIA=100mm</t>
  </si>
  <si>
    <t>A04AV207-00002 Finishing Work Misc. Work Downspout Galvanized Steel Type     w/ Fixing Accessories  DIA=150mm</t>
  </si>
  <si>
    <r>
      <rPr>
        <b/>
        <sz val="11"/>
        <rFont val="Segoe UI Symbol"/>
        <family val="1"/>
      </rPr>
      <t>▶</t>
    </r>
    <r>
      <rPr>
        <b/>
        <sz val="11"/>
        <rFont val="Arial Narrow"/>
        <family val="2"/>
      </rPr>
      <t xml:space="preserve"> Gutter</t>
    </r>
    <phoneticPr fontId="4" type="noConversion"/>
  </si>
  <si>
    <r>
      <t>□</t>
    </r>
    <r>
      <rPr>
        <b/>
        <sz val="11"/>
        <rFont val="Arial Narrow"/>
        <family val="2"/>
      </rPr>
      <t xml:space="preserve"> Grout</t>
    </r>
    <phoneticPr fontId="4" type="noConversion"/>
  </si>
  <si>
    <r>
      <t>□</t>
    </r>
    <r>
      <rPr>
        <b/>
        <sz val="11"/>
        <rFont val="Arial Narrow"/>
        <family val="2"/>
      </rPr>
      <t xml:space="preserve"> Anchor Bolt</t>
    </r>
    <phoneticPr fontId="4" type="noConversion"/>
  </si>
  <si>
    <r>
      <rPr>
        <b/>
        <sz val="11"/>
        <rFont val="Segoe UI Symbol"/>
        <family val="1"/>
      </rPr>
      <t>▶</t>
    </r>
    <r>
      <rPr>
        <b/>
        <sz val="11"/>
        <rFont val="Arial Narrow"/>
        <family val="2"/>
      </rPr>
      <t xml:space="preserve"> Anchor Bolt - Substructure</t>
    </r>
    <phoneticPr fontId="4" type="noConversion"/>
  </si>
  <si>
    <t>A03AD329-00001 Concrete Work Substructure Work Anchor Bolt (Purchase &amp; Installation)        M12</t>
  </si>
  <si>
    <t>A03AD329-00002 Concrete Work Substructure Work Anchor Bolt (Purchase &amp; Installation)        M16</t>
  </si>
  <si>
    <t>A03AD329-00003 Concrete Work Substructure Work Anchor Bolt (Purchase &amp; Installation)        M20</t>
  </si>
  <si>
    <t>A03AD030-00001 Concrete Work Substructure Work Chemical Anchor Bolt      Including injected Chemical material  M10</t>
  </si>
  <si>
    <t>A03AD030-00002 Concrete Work Substructure Work Chemical Anchor Bolt      Including injected Chemical material  M12</t>
  </si>
  <si>
    <t>A03AD030-00003 Concrete Work Substructure Work Chemical Anchor Bolt      Including injected Chemical material  M16</t>
  </si>
  <si>
    <t>A03AD031-00001 Concrete Work Substructure Work Expansion Anchor Bolt        M10</t>
  </si>
  <si>
    <t>A03AD031-00002 Concrete Work Substructure Work Expansion Anchor Bolt        M12</t>
  </si>
  <si>
    <t>A03AD031-00003 Concrete Work Substructure Work Expansion Anchor Bolt        M16</t>
  </si>
  <si>
    <r>
      <rPr>
        <b/>
        <sz val="11"/>
        <rFont val="Segoe UI Symbol"/>
        <family val="1"/>
      </rPr>
      <t>▶</t>
    </r>
    <r>
      <rPr>
        <b/>
        <sz val="11"/>
        <rFont val="Arial Narrow"/>
        <family val="2"/>
      </rPr>
      <t xml:space="preserve"> Anchor Bolt - Equipment Foundation</t>
    </r>
    <phoneticPr fontId="4" type="noConversion"/>
  </si>
  <si>
    <t>A03AG329-00001 Concrete Work Equipment Foundation Work Anchor Bolt (Purchase &amp; Installation)        M12</t>
  </si>
  <si>
    <t>A03AG329-00002 Concrete Work Equipment Foundation Work Anchor Bolt (Purchase &amp; Installation)        M16</t>
  </si>
  <si>
    <t>A03AG329-00003 Concrete Work Equipment Foundation Work Anchor Bolt (Purchase &amp; Installation)        M20</t>
  </si>
  <si>
    <r>
      <rPr>
        <b/>
        <sz val="11"/>
        <rFont val="Segoe UI Symbol"/>
        <family val="1"/>
      </rPr>
      <t>▶</t>
    </r>
    <r>
      <rPr>
        <b/>
        <sz val="11"/>
        <rFont val="Arial Narrow"/>
        <family val="2"/>
      </rPr>
      <t xml:space="preserve"> Anchor Bolt - Mass Concrete</t>
    </r>
    <phoneticPr fontId="4" type="noConversion"/>
  </si>
  <si>
    <r>
      <rPr>
        <b/>
        <sz val="11"/>
        <color theme="0"/>
        <rFont val="Arial Unicode MS"/>
        <family val="2"/>
        <charset val="129"/>
      </rPr>
      <t>물량</t>
    </r>
    <r>
      <rPr>
        <b/>
        <sz val="11"/>
        <color theme="0"/>
        <rFont val="Arial Narrow"/>
        <family val="2"/>
      </rPr>
      <t xml:space="preserve"> </t>
    </r>
    <r>
      <rPr>
        <b/>
        <sz val="11"/>
        <color theme="0"/>
        <rFont val="Arial Unicode MS"/>
        <family val="2"/>
        <charset val="129"/>
      </rPr>
      <t>직접</t>
    </r>
    <r>
      <rPr>
        <b/>
        <sz val="11"/>
        <color theme="0"/>
        <rFont val="Arial Narrow"/>
        <family val="2"/>
      </rPr>
      <t xml:space="preserve"> </t>
    </r>
    <r>
      <rPr>
        <b/>
        <sz val="11"/>
        <color theme="0"/>
        <rFont val="Arial Unicode MS"/>
        <family val="2"/>
        <charset val="129"/>
      </rPr>
      <t>산출 입력</t>
    </r>
    <phoneticPr fontId="4" type="noConversion"/>
  </si>
  <si>
    <t>A03AE329-00001 Concrete Work Mass Concrete Work Anchor Bolt (Purchase &amp; Installation)        M12</t>
  </si>
  <si>
    <t>A03AE329-00002 Concrete Work Mass Concrete Work Anchor Bolt (Purchase &amp; Installation)        M16</t>
  </si>
  <si>
    <t>A03AE329-00003 Concrete Work Mass Concrete Work Anchor Bolt (Purchase &amp; Installation)        M20</t>
  </si>
  <si>
    <r>
      <t>□</t>
    </r>
    <r>
      <rPr>
        <b/>
        <sz val="11"/>
        <rFont val="Arial Narrow"/>
        <family val="2"/>
      </rPr>
      <t xml:space="preserve"> Embedded Steel</t>
    </r>
    <phoneticPr fontId="4" type="noConversion"/>
  </si>
  <si>
    <r>
      <rPr>
        <b/>
        <sz val="11"/>
        <rFont val="Segoe UI Symbol"/>
        <family val="1"/>
      </rPr>
      <t>▶</t>
    </r>
    <r>
      <rPr>
        <b/>
        <sz val="11"/>
        <rFont val="Arial Narrow"/>
        <family val="2"/>
      </rPr>
      <t xml:space="preserve"> Embedded Steel</t>
    </r>
    <phoneticPr fontId="4" type="noConversion"/>
  </si>
  <si>
    <t xml:space="preserve">A03AG049-00001 Concrete Work Equipment Foundation Work Embedded Steel(Steel Plate, Corner Angle and etc.) w/ Anchor Bar (Purchase &amp; Installation) Hot-Dip Galvanized Steel     Galv.: ASTM A123  </t>
  </si>
  <si>
    <t>Hot-Dip Galvanized Steel</t>
    <phoneticPr fontId="4" type="noConversion"/>
  </si>
  <si>
    <t xml:space="preserve">A03AG049-00003 Concrete Work Equipment Foundation Work Embedded Steel(Steel Plate, Corner Angle and etc.) w/ Anchor Bar (Purchase &amp; Installation) SUS     SUS 304  </t>
  </si>
  <si>
    <t>SUS 304</t>
    <phoneticPr fontId="4" type="noConversion"/>
  </si>
  <si>
    <t xml:space="preserve">A03AG049-00004 Concrete Work Equipment Foundation Work Embedded Steel(Steel Plate, Corner Angle and etc.) w/ Anchor Bar (Purchase &amp; Installation) SUS     SUS 316L  </t>
  </si>
  <si>
    <t>SUS 316L</t>
    <phoneticPr fontId="4" type="noConversion"/>
  </si>
  <si>
    <r>
      <t>□</t>
    </r>
    <r>
      <rPr>
        <b/>
        <sz val="11"/>
        <rFont val="Arial Narrow"/>
        <family val="2"/>
      </rPr>
      <t xml:space="preserve"> Room, Toilt, Shower</t>
    </r>
    <phoneticPr fontId="4" type="noConversion"/>
  </si>
  <si>
    <r>
      <rPr>
        <b/>
        <sz val="11"/>
        <rFont val="Segoe UI Symbol"/>
        <family val="1"/>
      </rPr>
      <t>▶</t>
    </r>
    <r>
      <rPr>
        <b/>
        <sz val="11"/>
        <rFont val="Arial Narrow"/>
        <family val="2"/>
      </rPr>
      <t xml:space="preserve"> Signage</t>
    </r>
    <phoneticPr fontId="4" type="noConversion"/>
  </si>
  <si>
    <t xml:space="preserve">A04AV221-00001 Finishing Work Misc. Work Room Signage        </t>
  </si>
  <si>
    <r>
      <rPr>
        <b/>
        <sz val="11"/>
        <color theme="0"/>
        <rFont val="Arial Unicode MS"/>
        <family val="2"/>
        <charset val="129"/>
      </rPr>
      <t>물량</t>
    </r>
    <r>
      <rPr>
        <b/>
        <sz val="11"/>
        <color theme="0"/>
        <rFont val="Arial Narrow"/>
        <family val="2"/>
      </rPr>
      <t xml:space="preserve"> </t>
    </r>
    <r>
      <rPr>
        <b/>
        <sz val="11"/>
        <color theme="0"/>
        <rFont val="Arial Unicode MS"/>
        <family val="2"/>
        <charset val="129"/>
      </rPr>
      <t>직접</t>
    </r>
    <r>
      <rPr>
        <b/>
        <sz val="11"/>
        <color theme="0"/>
        <rFont val="Arial Narrow"/>
        <family val="2"/>
      </rPr>
      <t xml:space="preserve"> </t>
    </r>
    <r>
      <rPr>
        <b/>
        <sz val="11"/>
        <color theme="0"/>
        <rFont val="Arial Unicode MS"/>
        <family val="2"/>
        <charset val="129"/>
      </rPr>
      <t>산출</t>
    </r>
    <r>
      <rPr>
        <b/>
        <sz val="11"/>
        <color theme="0"/>
        <rFont val="Arial Narrow"/>
        <family val="2"/>
      </rPr>
      <t xml:space="preserve"> </t>
    </r>
    <r>
      <rPr>
        <b/>
        <sz val="11"/>
        <color theme="0"/>
        <rFont val="Arial Unicode MS"/>
        <family val="2"/>
        <charset val="129"/>
      </rPr>
      <t>입력</t>
    </r>
    <phoneticPr fontId="4" type="noConversion"/>
  </si>
  <si>
    <t xml:space="preserve">A04AV220-00001 Finishing Work Misc. Work Building Signage        </t>
  </si>
  <si>
    <r>
      <rPr>
        <b/>
        <sz val="11"/>
        <rFont val="Segoe UI Symbol"/>
        <family val="1"/>
      </rPr>
      <t>▶</t>
    </r>
    <r>
      <rPr>
        <b/>
        <sz val="11"/>
        <rFont val="Arial Narrow"/>
        <family val="2"/>
      </rPr>
      <t xml:space="preserve"> Toilet Accessories</t>
    </r>
    <phoneticPr fontId="4" type="noConversion"/>
  </si>
  <si>
    <t xml:space="preserve">A04AV225-00001 Finishing Work Misc. Work Mirror w/ Shelf Stainless Steel, Surface Mounted Type       </t>
  </si>
  <si>
    <t xml:space="preserve">A04AV227-00001 Finishing Work Misc. Work Soap Dish Stainless Steel, Surface Mounted Type       </t>
  </si>
  <si>
    <t xml:space="preserve">A04AV228-00001 Finishing Work Misc. Work Towel Bar Stainless Steel, Surface Mounted Type       </t>
  </si>
  <si>
    <t xml:space="preserve">A04AV231-00001 Finishing Work Misc. Work Paper Tower Dispenser Stainless Steel, Surface Mounted Type       </t>
  </si>
  <si>
    <t xml:space="preserve">A04AV240-00001 Finishing Work Misc. Work Urinal Partition        </t>
  </si>
  <si>
    <t xml:space="preserve">A04AV244-00001 Finishing Work Misc. Work Marble Washstand      w/ Mortar Bond Coat or Adhesive  </t>
  </si>
  <si>
    <r>
      <rPr>
        <b/>
        <sz val="11"/>
        <rFont val="Segoe UI Symbol"/>
        <family val="1"/>
      </rPr>
      <t>▶</t>
    </r>
    <r>
      <rPr>
        <b/>
        <sz val="11"/>
        <rFont val="Arial Narrow"/>
        <family val="2"/>
      </rPr>
      <t xml:space="preserve"> Septic Tank</t>
    </r>
    <phoneticPr fontId="4" type="noConversion"/>
  </si>
  <si>
    <t>A04AV241-00001 Finishing Work Misc. Work Septic Tank FRP Type     Including Excatvation, Installation, Backfilling and Any Other Works to Complete the Work  10 People≤Capa.&lt;50 People</t>
  </si>
  <si>
    <r>
      <t>□</t>
    </r>
    <r>
      <rPr>
        <b/>
        <sz val="11"/>
        <rFont val="Arial Narrow"/>
        <family val="2"/>
      </rPr>
      <t xml:space="preserve"> Furniture Installation</t>
    </r>
    <phoneticPr fontId="4" type="noConversion"/>
  </si>
  <si>
    <r>
      <t xml:space="preserve">▶ </t>
    </r>
    <r>
      <rPr>
        <b/>
        <sz val="11"/>
        <rFont val="Arial Narrow"/>
        <family val="2"/>
      </rPr>
      <t>Furniture Installation</t>
    </r>
    <phoneticPr fontId="4" type="noConversion"/>
  </si>
  <si>
    <t xml:space="preserve">A04BA260-00001 Finishing Work Furniture Installation Desk        </t>
  </si>
  <si>
    <t xml:space="preserve">A04BA291-00001 Finishing Work Furniture Installation Washing Unit        </t>
  </si>
  <si>
    <t>Work Master</t>
  </si>
  <si>
    <t>As of 2022-02-11</t>
  </si>
  <si>
    <t>Work Master
Code</t>
    <phoneticPr fontId="4" type="noConversion"/>
  </si>
  <si>
    <t>Discipline</t>
  </si>
  <si>
    <t>Category(Large)</t>
    <phoneticPr fontId="4" type="noConversion"/>
  </si>
  <si>
    <t>Category(Middle)</t>
  </si>
  <si>
    <t>Category(Small)</t>
  </si>
  <si>
    <t>Attributes Specifications</t>
    <phoneticPr fontId="4" type="noConversion"/>
  </si>
  <si>
    <t>BOQ Specifications</t>
    <phoneticPr fontId="4" type="noConversion"/>
  </si>
  <si>
    <t>UoM</t>
  </si>
  <si>
    <t>Work Group
Code</t>
  </si>
  <si>
    <t>Work Master
Code</t>
  </si>
  <si>
    <t>single door</t>
    <phoneticPr fontId="4" type="noConversion"/>
  </si>
  <si>
    <t>double door</t>
    <phoneticPr fontId="4" type="noConversion"/>
  </si>
  <si>
    <t>Work Group Code /w Description</t>
    <phoneticPr fontId="57" type="noConversion"/>
  </si>
  <si>
    <t>Code</t>
  </si>
  <si>
    <t>Description</t>
  </si>
  <si>
    <t>L04</t>
  </si>
  <si>
    <t>L05</t>
  </si>
  <si>
    <t>L06</t>
  </si>
  <si>
    <t>L07</t>
  </si>
  <si>
    <t>L08</t>
  </si>
  <si>
    <t>L09</t>
  </si>
  <si>
    <t>L10</t>
  </si>
  <si>
    <t>L11</t>
  </si>
  <si>
    <t>B02</t>
  </si>
  <si>
    <t>B04</t>
  </si>
  <si>
    <t>B05</t>
  </si>
  <si>
    <t>B06</t>
  </si>
  <si>
    <t>B07</t>
  </si>
  <si>
    <t>B08</t>
  </si>
  <si>
    <t>B09</t>
  </si>
  <si>
    <t>UoM1</t>
  </si>
  <si>
    <t>UoM2</t>
  </si>
  <si>
    <t>A01ZZ001-00010</t>
  </si>
  <si>
    <t>AR</t>
  </si>
  <si>
    <t>A01</t>
  </si>
  <si>
    <t>Earth Work</t>
  </si>
  <si>
    <t>ZZ</t>
  </si>
  <si>
    <t>-</t>
  </si>
  <si>
    <t>001</t>
  </si>
  <si>
    <t>Excavation</t>
  </si>
  <si>
    <t>01</t>
  </si>
  <si>
    <t>Soil, Manual</t>
  </si>
  <si>
    <t>07</t>
  </si>
  <si>
    <t>Manual Excavation Above GWL</t>
  </si>
  <si>
    <t>M3</t>
  </si>
  <si>
    <t>A01ZZ001</t>
  </si>
  <si>
    <t>A01ZZ001-00011</t>
  </si>
  <si>
    <t>08</t>
  </si>
  <si>
    <t>Manual Excavation Below GWL</t>
  </si>
  <si>
    <t>A01ZZ001-00012</t>
  </si>
  <si>
    <t>02</t>
  </si>
  <si>
    <t>Soil, Mech.</t>
  </si>
  <si>
    <t>A01ZZ001-00013</t>
  </si>
  <si>
    <t>A01ZZ317-00001</t>
  </si>
  <si>
    <t>317</t>
  </si>
  <si>
    <t>Rock Excavation</t>
  </si>
  <si>
    <t>03</t>
  </si>
  <si>
    <t>Weathered Rock</t>
  </si>
  <si>
    <t>59</t>
  </si>
  <si>
    <t>w/ Ripping</t>
  </si>
  <si>
    <t>RQD Value=(  )%</t>
  </si>
  <si>
    <t>A01ZZ317</t>
  </si>
  <si>
    <t>A01ZZ317-00002</t>
  </si>
  <si>
    <t>04</t>
  </si>
  <si>
    <t>Soft Rock</t>
  </si>
  <si>
    <t>A01ZZ317-00003</t>
  </si>
  <si>
    <t>60</t>
  </si>
  <si>
    <t>w/ Breaking</t>
  </si>
  <si>
    <t>A01ZZ317-00004</t>
  </si>
  <si>
    <t>A01ZZ317-00005</t>
  </si>
  <si>
    <t>61</t>
  </si>
  <si>
    <t>w/ Blasting</t>
  </si>
  <si>
    <t>A01ZZ317-00006</t>
  </si>
  <si>
    <t>05</t>
  </si>
  <si>
    <t>Hard Rock</t>
  </si>
  <si>
    <t>A01ZZ003-00001</t>
  </si>
  <si>
    <t>003</t>
  </si>
  <si>
    <t>Backfill</t>
  </si>
  <si>
    <t>06</t>
  </si>
  <si>
    <t>Re-use, Soil</t>
  </si>
  <si>
    <t>Compaction=(  )%</t>
  </si>
  <si>
    <t>A01ZZ003</t>
  </si>
  <si>
    <t>A01ZZ003-00002</t>
  </si>
  <si>
    <t>Borrow Soil (Borrow Pit provided by Client, Free of Charge)</t>
  </si>
  <si>
    <t>Borrow Pit Distance=Appx. (  )km</t>
  </si>
  <si>
    <t>A01ZZ003-00003</t>
  </si>
  <si>
    <t>Purchased, Soil</t>
  </si>
  <si>
    <t>A01ZZ004-00001</t>
  </si>
  <si>
    <t>004</t>
  </si>
  <si>
    <t>Disposal</t>
  </si>
  <si>
    <t>09</t>
  </si>
  <si>
    <t>Soil</t>
  </si>
  <si>
    <t>Disposal Distance=Appx. (  )km from Site</t>
  </si>
  <si>
    <t>A01ZZ004</t>
  </si>
  <si>
    <t>A01ZZ004-00002</t>
  </si>
  <si>
    <t>A01ZZ004-00003</t>
  </si>
  <si>
    <t>A01ZZ004-00004</t>
  </si>
  <si>
    <t>A01ZZ004-00005</t>
  </si>
  <si>
    <t>10</t>
  </si>
  <si>
    <t>Contaminated Soil</t>
  </si>
  <si>
    <t>A01ZZ005-00001</t>
  </si>
  <si>
    <t>005</t>
  </si>
  <si>
    <t>Base Course</t>
  </si>
  <si>
    <t>THK≤150mm</t>
  </si>
  <si>
    <t>CBR=(  )%</t>
  </si>
  <si>
    <t>M2</t>
  </si>
  <si>
    <t>A01ZZ005</t>
  </si>
  <si>
    <t>A01ZZ005-00002</t>
  </si>
  <si>
    <t>150mm&lt;THK≤250mm</t>
  </si>
  <si>
    <t>A01ZZ005-00003</t>
  </si>
  <si>
    <t>250mm&lt;THK≤350mm</t>
  </si>
  <si>
    <t>A01ZZ005-00004</t>
  </si>
  <si>
    <t>350mm&lt;THK</t>
  </si>
  <si>
    <t>A01ZZ006-00001</t>
  </si>
  <si>
    <t>006</t>
  </si>
  <si>
    <t>Subbase Course</t>
  </si>
  <si>
    <t>Including Compaction of Sub-Grade</t>
  </si>
  <si>
    <t>CBR=(  )% for Subgrade, (  )% for Subbase</t>
  </si>
  <si>
    <t>Compaction=(  )% for Subgrade, (  )% for Subbase</t>
  </si>
  <si>
    <t>A01ZZ006</t>
  </si>
  <si>
    <t>A01ZZ006-00002</t>
  </si>
  <si>
    <t>A01ZZ006-00003</t>
  </si>
  <si>
    <t>A01ZZ006-00004</t>
  </si>
  <si>
    <t>A01ZZ007-00001</t>
  </si>
  <si>
    <t>007</t>
  </si>
  <si>
    <t>Fill Material (only for Module Base Frame)</t>
  </si>
  <si>
    <t>A01ZZ007</t>
  </si>
  <si>
    <t>A01ZZ008-00002</t>
  </si>
  <si>
    <t>008</t>
  </si>
  <si>
    <t>Gravel</t>
  </si>
  <si>
    <t>87</t>
  </si>
  <si>
    <t>DIA ≤ 25mm</t>
  </si>
  <si>
    <t>DIA=(  )mm~(  )mm or Max DIA=(  )mm</t>
  </si>
  <si>
    <t>A01ZZ008</t>
  </si>
  <si>
    <t>A01ZZ008-00003</t>
  </si>
  <si>
    <t>88</t>
  </si>
  <si>
    <t>25mm &lt; DIA ≤ 100mm</t>
  </si>
  <si>
    <t>A01ZZ009-00002</t>
  </si>
  <si>
    <t>009</t>
  </si>
  <si>
    <t>Crushed Stone</t>
  </si>
  <si>
    <t>A01ZZ009</t>
  </si>
  <si>
    <t>A01ZZ009-00003</t>
  </si>
  <si>
    <t>A01ZZ010-00001</t>
  </si>
  <si>
    <t>010</t>
  </si>
  <si>
    <t>Clean Sand for Cable Trench or UG Pipe</t>
  </si>
  <si>
    <t>A01ZZ010</t>
  </si>
  <si>
    <t>A01ZZ011-00001</t>
  </si>
  <si>
    <t>011</t>
  </si>
  <si>
    <t>Anti Termite Treatment</t>
  </si>
  <si>
    <t>A01ZZ011</t>
  </si>
  <si>
    <t>A01ZZ012-00002</t>
  </si>
  <si>
    <t>012</t>
  </si>
  <si>
    <t>PE Sheet (Vapor Barrier)</t>
  </si>
  <si>
    <t>89</t>
  </si>
  <si>
    <t>THK ≤ 0.25mm (or 0.01 inch)</t>
  </si>
  <si>
    <t>A01ZZ012</t>
  </si>
  <si>
    <t>A01ZZ012-00003</t>
  </si>
  <si>
    <t>90</t>
  </si>
  <si>
    <t>THK &gt; 0.25mm (or 0.01 inch)</t>
  </si>
  <si>
    <t>A01ZZ013-00001</t>
  </si>
  <si>
    <t>013</t>
  </si>
  <si>
    <t>Sheet Pile</t>
  </si>
  <si>
    <t>To Comply with ASTM A 328, Including Dewatering</t>
  </si>
  <si>
    <t>H=(  )m</t>
  </si>
  <si>
    <t>A01ZZ013</t>
  </si>
  <si>
    <t>A01ZZ095-00001</t>
  </si>
  <si>
    <t>095</t>
  </si>
  <si>
    <t>Geotextile</t>
  </si>
  <si>
    <t>34</t>
  </si>
  <si>
    <t>w/ Fixing Accessories</t>
  </si>
  <si>
    <t>A01ZZ095</t>
  </si>
  <si>
    <t>A02AA014-00007</t>
  </si>
  <si>
    <t>A02</t>
  </si>
  <si>
    <t>Pile Work</t>
  </si>
  <si>
    <t>AA</t>
  </si>
  <si>
    <t>Piling Work</t>
  </si>
  <si>
    <t>014</t>
  </si>
  <si>
    <t>Reinforced Concrete Pile (Round Type)</t>
  </si>
  <si>
    <t>11</t>
  </si>
  <si>
    <t>Direct Driving</t>
  </si>
  <si>
    <t>Including Pile Connection and Joint Welding Work</t>
  </si>
  <si>
    <t>91</t>
  </si>
  <si>
    <t>250 ≤ DIA &lt;300</t>
  </si>
  <si>
    <t>DIA=(  )mm</t>
  </si>
  <si>
    <t>Pile Length per Hole=(  )M</t>
  </si>
  <si>
    <t>A02AA014</t>
  </si>
  <si>
    <t>A02AA014-00008</t>
  </si>
  <si>
    <t>92</t>
  </si>
  <si>
    <t>300 ≤ DIA &lt;350</t>
  </si>
  <si>
    <t>A02AA014-00009</t>
  </si>
  <si>
    <t>93</t>
  </si>
  <si>
    <t>350 ≤ DIA &lt;400</t>
  </si>
  <si>
    <t>A02AA014-00010</t>
  </si>
  <si>
    <t>94</t>
  </si>
  <si>
    <t>400 ≤ DIA &lt;450</t>
  </si>
  <si>
    <t>A02AA014-00011</t>
  </si>
  <si>
    <t>13</t>
  </si>
  <si>
    <t>Jacking</t>
  </si>
  <si>
    <t>A02AA014-00012</t>
  </si>
  <si>
    <t>A02AA014-00013</t>
  </si>
  <si>
    <t>A02AA014-00014</t>
  </si>
  <si>
    <t>A02AA014-00015</t>
  </si>
  <si>
    <t>FL</t>
  </si>
  <si>
    <t>Augering without Casing</t>
  </si>
  <si>
    <t>A02AA014-00016</t>
  </si>
  <si>
    <t>A02AA014-00017</t>
  </si>
  <si>
    <t>A02AA014-00018</t>
  </si>
  <si>
    <t>A02AA014-00019</t>
  </si>
  <si>
    <t>FM</t>
  </si>
  <si>
    <t>Augering with Casing</t>
  </si>
  <si>
    <t>A02AA014-00020</t>
  </si>
  <si>
    <t>A02AA014-00021</t>
  </si>
  <si>
    <t>A02AA014-00022</t>
  </si>
  <si>
    <t>A02AA014-00023</t>
  </si>
  <si>
    <t>FN</t>
  </si>
  <si>
    <t>Percussion Rotary Drilling with Casing</t>
  </si>
  <si>
    <t>A02AA014-00024</t>
  </si>
  <si>
    <t>A02AA014-00025</t>
  </si>
  <si>
    <t>A02AA014-00026</t>
  </si>
  <si>
    <t>A02AA015-00004</t>
  </si>
  <si>
    <t>015</t>
  </si>
  <si>
    <t>Reinforced Concrete Pile (Square Type)</t>
  </si>
  <si>
    <t>95</t>
  </si>
  <si>
    <t>SIZE &lt;200</t>
  </si>
  <si>
    <t>Size=(  )mm x (  )mm</t>
  </si>
  <si>
    <t>A02AA015</t>
  </si>
  <si>
    <t>A02AA015-00005</t>
  </si>
  <si>
    <t>96</t>
  </si>
  <si>
    <t>200 ≤ SIZE &lt;250</t>
  </si>
  <si>
    <t>A02AA015-00006</t>
  </si>
  <si>
    <t>97</t>
  </si>
  <si>
    <t>250 ≤ SIZE &lt;300</t>
  </si>
  <si>
    <t>A02AA015-00007</t>
  </si>
  <si>
    <t>98</t>
  </si>
  <si>
    <t>300 ≤ SIZE &lt;350</t>
  </si>
  <si>
    <t>A02AA015-00008</t>
  </si>
  <si>
    <t>99</t>
  </si>
  <si>
    <t>350 ≤ SIZE &lt;400</t>
  </si>
  <si>
    <t>A02AA015-00009</t>
  </si>
  <si>
    <t>400 ≤ SIZE &lt;450</t>
  </si>
  <si>
    <t>A02AA015-00010</t>
  </si>
  <si>
    <t>A02AA015-00011</t>
  </si>
  <si>
    <t>A02AA015-00012</t>
  </si>
  <si>
    <t>A02AA015-00013</t>
  </si>
  <si>
    <t>A02AA015-00014</t>
  </si>
  <si>
    <t>A02AA015-00015</t>
  </si>
  <si>
    <t>A02AA015-00016</t>
  </si>
  <si>
    <t>A02AA015-00017</t>
  </si>
  <si>
    <t>A02AA015-00018</t>
  </si>
  <si>
    <t>A02AA015-00019</t>
  </si>
  <si>
    <t>A02AA015-00020</t>
  </si>
  <si>
    <t>A02AA015-00021</t>
  </si>
  <si>
    <t>A02AA015-00022</t>
  </si>
  <si>
    <t>A02AA015-00023</t>
  </si>
  <si>
    <t>A02AA015-00024</t>
  </si>
  <si>
    <t>A02AA015-00025</t>
  </si>
  <si>
    <t>A02AA015-00026</t>
  </si>
  <si>
    <t>A02AA015-00027</t>
  </si>
  <si>
    <t>A02AA015-00028</t>
  </si>
  <si>
    <t>A02AA015-00029</t>
  </si>
  <si>
    <t>A02AA015-00030</t>
  </si>
  <si>
    <t>A02AA015-00031</t>
  </si>
  <si>
    <t>A02AA015-00032</t>
  </si>
  <si>
    <t>A02AA015-00033</t>
  </si>
  <si>
    <t>A02AA016-00007</t>
  </si>
  <si>
    <t>016</t>
  </si>
  <si>
    <t>Pretensioned Concrete Pile (Type-A)</t>
  </si>
  <si>
    <t>AB</t>
  </si>
  <si>
    <t>DIA&lt;400</t>
  </si>
  <si>
    <t>A02AA016</t>
  </si>
  <si>
    <t>A02AA016-00008</t>
  </si>
  <si>
    <t>AC</t>
  </si>
  <si>
    <t>400 ≤ DIA &lt;500</t>
  </si>
  <si>
    <t>A02AA016-00009</t>
  </si>
  <si>
    <t>AD</t>
  </si>
  <si>
    <t>500 ≤ DIA &lt;600</t>
  </si>
  <si>
    <t>A02AA016-00010</t>
  </si>
  <si>
    <t>AE</t>
  </si>
  <si>
    <t>600 ≤ DIA &lt;700</t>
  </si>
  <si>
    <t>A02AA016-00011</t>
  </si>
  <si>
    <t>AF</t>
  </si>
  <si>
    <t>700 ≤ DIA &lt;800</t>
  </si>
  <si>
    <t>A02AA016-00012</t>
  </si>
  <si>
    <t>AG</t>
  </si>
  <si>
    <t>800 ≤ DIA &lt;900</t>
  </si>
  <si>
    <t>A02AA016-00013</t>
  </si>
  <si>
    <t>AH</t>
  </si>
  <si>
    <t>900 ≤ DIA &lt;1000</t>
  </si>
  <si>
    <t>A02AA016-00014</t>
  </si>
  <si>
    <t>AJ</t>
  </si>
  <si>
    <t>1000 ≤ DIA &lt;1200</t>
  </si>
  <si>
    <t>A02AA016-00015</t>
  </si>
  <si>
    <t>A02AA016-00016</t>
  </si>
  <si>
    <t>A02AA016-00017</t>
  </si>
  <si>
    <t>A02AA016-00018</t>
  </si>
  <si>
    <t>A02AA016-00019</t>
  </si>
  <si>
    <t>A02AA016-00020</t>
  </si>
  <si>
    <t>A02AA016-00021</t>
  </si>
  <si>
    <t>A02AA016-00022</t>
  </si>
  <si>
    <t>A02AA016-00023</t>
  </si>
  <si>
    <t>A02AA016-00024</t>
  </si>
  <si>
    <t>A02AA016-00025</t>
  </si>
  <si>
    <t>A02AA016-00026</t>
  </si>
  <si>
    <t>A02AA016-00027</t>
  </si>
  <si>
    <t>A02AA016-00028</t>
  </si>
  <si>
    <t>A02AA016-00029</t>
  </si>
  <si>
    <t>A02AA016-00030</t>
  </si>
  <si>
    <t>A02AA016-00031</t>
  </si>
  <si>
    <t>A02AA016-00032</t>
  </si>
  <si>
    <t>A02AA016-00033</t>
  </si>
  <si>
    <t>A02AA016-00034</t>
  </si>
  <si>
    <t>A02AA016-00035</t>
  </si>
  <si>
    <t>A02AA016-00036</t>
  </si>
  <si>
    <t>A02AA016-00037</t>
  </si>
  <si>
    <t>A02AA016-00038</t>
  </si>
  <si>
    <t>A02AA016-00039</t>
  </si>
  <si>
    <t>A02AA016-00040</t>
  </si>
  <si>
    <t>A02AA016-00041</t>
  </si>
  <si>
    <t>A02AA016-00042</t>
  </si>
  <si>
    <t>A02AA016-00043</t>
  </si>
  <si>
    <t>A02AA016-00044</t>
  </si>
  <si>
    <t>A02AA016-00045</t>
  </si>
  <si>
    <t>A02AA016-00046</t>
  </si>
  <si>
    <t>A02AA017-00007</t>
  </si>
  <si>
    <t>017</t>
  </si>
  <si>
    <t>Pretensioned Concrete Pile (Type-B)</t>
  </si>
  <si>
    <t>A02AA017</t>
  </si>
  <si>
    <t>A02AA017-00008</t>
  </si>
  <si>
    <t>A02AA017-00009</t>
  </si>
  <si>
    <t>A02AA017-00010</t>
  </si>
  <si>
    <t>A02AA017-00011</t>
  </si>
  <si>
    <t>A02AA017-00012</t>
  </si>
  <si>
    <t>A02AA017-00013</t>
  </si>
  <si>
    <t>A02AA017-00014</t>
  </si>
  <si>
    <t>A02AA017-00015</t>
  </si>
  <si>
    <t>A02AA017-00016</t>
  </si>
  <si>
    <t>A02AA017-00017</t>
  </si>
  <si>
    <t>A02AA017-00018</t>
  </si>
  <si>
    <t>A02AA017-00019</t>
  </si>
  <si>
    <t>A02AA017-00020</t>
  </si>
  <si>
    <t>A02AA017-00021</t>
  </si>
  <si>
    <t>A02AA017-00022</t>
  </si>
  <si>
    <t>A02AA017-00023</t>
  </si>
  <si>
    <t>A02AA017-00024</t>
  </si>
  <si>
    <t>A02AA017-00025</t>
  </si>
  <si>
    <t>A02AA017-00026</t>
  </si>
  <si>
    <t>A02AA017-00027</t>
  </si>
  <si>
    <t>A02AA017-00028</t>
  </si>
  <si>
    <t>A02AA017-00029</t>
  </si>
  <si>
    <t>A02AA017-00030</t>
  </si>
  <si>
    <t>A02AA017-00031</t>
  </si>
  <si>
    <t>A02AA017-00032</t>
  </si>
  <si>
    <t>A02AA017-00033</t>
  </si>
  <si>
    <t>A02AA017-00034</t>
  </si>
  <si>
    <t>A02AA017-00035</t>
  </si>
  <si>
    <t>A02AA017-00036</t>
  </si>
  <si>
    <t>A02AA017-00037</t>
  </si>
  <si>
    <t>A02AA017-00038</t>
  </si>
  <si>
    <t>A02AA017-00039</t>
  </si>
  <si>
    <t>A02AA017-00040</t>
  </si>
  <si>
    <t>A02AA017-00041</t>
  </si>
  <si>
    <t>A02AA017-00042</t>
  </si>
  <si>
    <t>A02AA017-00043</t>
  </si>
  <si>
    <t>A02AA017-00044</t>
  </si>
  <si>
    <t>A02AA017-00045</t>
  </si>
  <si>
    <t>A02AA017-00046</t>
  </si>
  <si>
    <t>A02AA018-00007</t>
  </si>
  <si>
    <t>018</t>
  </si>
  <si>
    <t>Pretensioned High-strength Concrete Pile (Type-A)</t>
  </si>
  <si>
    <t>A02AA018</t>
  </si>
  <si>
    <t>A02AA018-00008</t>
  </si>
  <si>
    <t>A02AA018-00009</t>
  </si>
  <si>
    <t>A02AA018-00010</t>
  </si>
  <si>
    <t>A02AA018-00011</t>
  </si>
  <si>
    <t>A02AA018-00012</t>
  </si>
  <si>
    <t>A02AA018-00013</t>
  </si>
  <si>
    <t>A02AA018-00014</t>
  </si>
  <si>
    <t>A02AA018-00015</t>
  </si>
  <si>
    <t>A02AA018-00016</t>
  </si>
  <si>
    <t>A02AA018-00017</t>
  </si>
  <si>
    <t>A02AA018-00018</t>
  </si>
  <si>
    <t>A02AA018-00019</t>
  </si>
  <si>
    <t>A02AA018-00020</t>
  </si>
  <si>
    <t>A02AA018-00021</t>
  </si>
  <si>
    <t>A02AA018-00022</t>
  </si>
  <si>
    <t>A02AA018-00023</t>
  </si>
  <si>
    <t>A02AA018-00024</t>
  </si>
  <si>
    <t>A02AA018-00025</t>
  </si>
  <si>
    <t>A02AA018-00026</t>
  </si>
  <si>
    <t>A02AA018-00027</t>
  </si>
  <si>
    <t>A02AA018-00028</t>
  </si>
  <si>
    <t>A02AA018-00029</t>
  </si>
  <si>
    <t>A02AA018-00030</t>
  </si>
  <si>
    <t>A02AA018-00031</t>
  </si>
  <si>
    <t>A02AA018-00032</t>
  </si>
  <si>
    <t>A02AA018-00033</t>
  </si>
  <si>
    <t>A02AA018-00034</t>
  </si>
  <si>
    <t>A02AA018-00035</t>
  </si>
  <si>
    <t>A02AA018-00036</t>
  </si>
  <si>
    <t>A02AA018-00037</t>
  </si>
  <si>
    <t>A02AA018-00038</t>
  </si>
  <si>
    <t>A02AA018-00039</t>
  </si>
  <si>
    <t>A02AA018-00040</t>
  </si>
  <si>
    <t>A02AA018-00041</t>
  </si>
  <si>
    <t>A02AA018-00042</t>
  </si>
  <si>
    <t>A02AA018-00043</t>
  </si>
  <si>
    <t>A02AA018-00044</t>
  </si>
  <si>
    <t>A02AA018-00045</t>
  </si>
  <si>
    <t>A02AA018-00046</t>
  </si>
  <si>
    <t>A02AA019-00007</t>
  </si>
  <si>
    <t>019</t>
  </si>
  <si>
    <t>Pretensioned High-strength Concrete Pile (Type-B)</t>
  </si>
  <si>
    <t>A02AA019</t>
  </si>
  <si>
    <t>A02AA019-00008</t>
  </si>
  <si>
    <t>A02AA019-00009</t>
  </si>
  <si>
    <t>A02AA019-00010</t>
  </si>
  <si>
    <t>A02AA019-00011</t>
  </si>
  <si>
    <t>A02AA019-00012</t>
  </si>
  <si>
    <t>A02AA019-00013</t>
  </si>
  <si>
    <t>A02AA019-00014</t>
  </si>
  <si>
    <t>A02AA019-00015</t>
  </si>
  <si>
    <t>A02AA019-00016</t>
  </si>
  <si>
    <t>A02AA019-00017</t>
  </si>
  <si>
    <t>A02AA019-00018</t>
  </si>
  <si>
    <t>A02AA019-00019</t>
  </si>
  <si>
    <t>A02AA019-00020</t>
  </si>
  <si>
    <t>A02AA019-00021</t>
  </si>
  <si>
    <t>A02AA019-00022</t>
  </si>
  <si>
    <t>A02AA019-00023</t>
  </si>
  <si>
    <t>A02AA019-00024</t>
  </si>
  <si>
    <t>A02AA019-00025</t>
  </si>
  <si>
    <t>A02AA019-00026</t>
  </si>
  <si>
    <t>A02AA019-00027</t>
  </si>
  <si>
    <t>A02AA019-00028</t>
  </si>
  <si>
    <t>A02AA019-00029</t>
  </si>
  <si>
    <t>A02AA019-00030</t>
  </si>
  <si>
    <t>A02AA019-00031</t>
  </si>
  <si>
    <t>A02AA019-00032</t>
  </si>
  <si>
    <t>A02AA019-00033</t>
  </si>
  <si>
    <t>A02AA019-00034</t>
  </si>
  <si>
    <t>A02AA019-00035</t>
  </si>
  <si>
    <t>A02AA019-00036</t>
  </si>
  <si>
    <t>A02AA019-00037</t>
  </si>
  <si>
    <t>A02AA019-00038</t>
  </si>
  <si>
    <t>A02AA019-00039</t>
  </si>
  <si>
    <t>A02AA019-00040</t>
  </si>
  <si>
    <t>A02AA019-00041</t>
  </si>
  <si>
    <t>A02AA019-00042</t>
  </si>
  <si>
    <t>A02AA019-00043</t>
  </si>
  <si>
    <t>A02AA019-00044</t>
  </si>
  <si>
    <t>A02AA019-00045</t>
  </si>
  <si>
    <t>A02AA019-00046</t>
  </si>
  <si>
    <t>A02AA020-00002</t>
  </si>
  <si>
    <t>020</t>
  </si>
  <si>
    <t>Steel Pipe Pile Work</t>
  </si>
  <si>
    <t>A02AA020</t>
  </si>
  <si>
    <t>A02AA020-00003</t>
  </si>
  <si>
    <t>A02AA020-00004</t>
  </si>
  <si>
    <t>A02AA020-00005</t>
  </si>
  <si>
    <t>A02AA020-00006</t>
  </si>
  <si>
    <t>A02AA020-00007</t>
  </si>
  <si>
    <t>A02AA020-00008</t>
  </si>
  <si>
    <t>A02AA020-00009</t>
  </si>
  <si>
    <t>A02AA020-00010</t>
  </si>
  <si>
    <t>A02AA020-00011</t>
  </si>
  <si>
    <t>A02AA020-00012</t>
  </si>
  <si>
    <t>A02AA020-00013</t>
  </si>
  <si>
    <t>A02AA020-00014</t>
  </si>
  <si>
    <t>A02AA020-00015</t>
  </si>
  <si>
    <t>A02AA020-00016</t>
  </si>
  <si>
    <t>A02AA020-00017</t>
  </si>
  <si>
    <t>A02AA021-00002</t>
  </si>
  <si>
    <t>021</t>
  </si>
  <si>
    <t>H-Pile Work</t>
  </si>
  <si>
    <t>A02AA021</t>
  </si>
  <si>
    <t>A02AA021-00003</t>
  </si>
  <si>
    <t>A02AA021-00004</t>
  </si>
  <si>
    <t>A02AA021-00005</t>
  </si>
  <si>
    <t>A02AA022-00002</t>
  </si>
  <si>
    <t>022</t>
  </si>
  <si>
    <t>Micro Pile Work</t>
  </si>
  <si>
    <t>FP</t>
  </si>
  <si>
    <t>Boring and Pressure Grouting</t>
  </si>
  <si>
    <t>AK</t>
  </si>
  <si>
    <t>DIA&lt;150</t>
  </si>
  <si>
    <t>A02AA022</t>
  </si>
  <si>
    <t>A02AA022-00003</t>
  </si>
  <si>
    <t>AL</t>
  </si>
  <si>
    <t>150 ≤ DIA &lt;200</t>
  </si>
  <si>
    <t>A02AA022-00004</t>
  </si>
  <si>
    <t>FQ</t>
  </si>
  <si>
    <t>Boring and Post Grouting</t>
  </si>
  <si>
    <t>AM</t>
  </si>
  <si>
    <t>200 ≤ DIA &lt;250</t>
  </si>
  <si>
    <t>A02AA022-00005</t>
  </si>
  <si>
    <t>A02AA022-00006</t>
  </si>
  <si>
    <t>AN</t>
  </si>
  <si>
    <t>300 ≤ DIA</t>
  </si>
  <si>
    <t>A02AA023-00008</t>
  </si>
  <si>
    <t>023</t>
  </si>
  <si>
    <t>Cast-In-Place Pile Work</t>
  </si>
  <si>
    <t>18</t>
  </si>
  <si>
    <t>R.C.D Method</t>
  </si>
  <si>
    <t>A02AA023</t>
  </si>
  <si>
    <t>A02AA023-00009</t>
  </si>
  <si>
    <t>A02AA023-00010</t>
  </si>
  <si>
    <t>A02AA023-00011</t>
  </si>
  <si>
    <t>A02AA023-00012</t>
  </si>
  <si>
    <t>A02AA023-00013</t>
  </si>
  <si>
    <t>A02AA023-00014</t>
  </si>
  <si>
    <t>A02AA023-00015</t>
  </si>
  <si>
    <t>A02AA023-00016</t>
  </si>
  <si>
    <t>AP</t>
  </si>
  <si>
    <t>1200 ≤ DIA &lt;1500</t>
  </si>
  <si>
    <t>A02AA023-00017</t>
  </si>
  <si>
    <t>AQ</t>
  </si>
  <si>
    <t>1500 ≤ DIA &lt;1800</t>
  </si>
  <si>
    <t>A02AA023-00018</t>
  </si>
  <si>
    <t>1800 ≤ DIA &lt;2000</t>
  </si>
  <si>
    <t>A02AA023-00019</t>
  </si>
  <si>
    <t>AS</t>
  </si>
  <si>
    <t>2000 ≤ DIA</t>
  </si>
  <si>
    <t>A02AA023-00020</t>
  </si>
  <si>
    <t>19</t>
  </si>
  <si>
    <t>Beneto Method</t>
  </si>
  <si>
    <t>A02AA023-00021</t>
  </si>
  <si>
    <t>A02AA023-00022</t>
  </si>
  <si>
    <t>A02AA023-00023</t>
  </si>
  <si>
    <t>A02AA023-00024</t>
  </si>
  <si>
    <t>A02AA023-00025</t>
  </si>
  <si>
    <t>A02AA023-00026</t>
  </si>
  <si>
    <t>A02AA023-00027</t>
  </si>
  <si>
    <t>A02AA023-00028</t>
  </si>
  <si>
    <t>A02AA023-00029</t>
  </si>
  <si>
    <t>A02AA023-00030</t>
  </si>
  <si>
    <t>A02AA023-00031</t>
  </si>
  <si>
    <t>A02AA023-00032</t>
  </si>
  <si>
    <t>20</t>
  </si>
  <si>
    <t>Earth Drill Method</t>
  </si>
  <si>
    <t>A02AA023-00033</t>
  </si>
  <si>
    <t>A02AA023-00034</t>
  </si>
  <si>
    <t>A02AA023-00035</t>
  </si>
  <si>
    <t>A02AA023-00036</t>
  </si>
  <si>
    <t>A02AA023-00037</t>
  </si>
  <si>
    <t>A02AA023-00038</t>
  </si>
  <si>
    <t>A02AA023-00039</t>
  </si>
  <si>
    <t>A02AA023-00040</t>
  </si>
  <si>
    <t>A02AA023-00041</t>
  </si>
  <si>
    <t>A02AA023-00042</t>
  </si>
  <si>
    <t>A02AA023-00043</t>
  </si>
  <si>
    <t>A02AA023-00044</t>
  </si>
  <si>
    <t>FR</t>
  </si>
  <si>
    <t>Continious Flight Auger Method</t>
  </si>
  <si>
    <t>A02AA023-00045</t>
  </si>
  <si>
    <t>A02AA023-00046</t>
  </si>
  <si>
    <t>A02AA023-00047</t>
  </si>
  <si>
    <t>A02AA023-00048</t>
  </si>
  <si>
    <t>A02AA023-00049</t>
  </si>
  <si>
    <t>A02AA023-00050</t>
  </si>
  <si>
    <t>A02AA023-00051</t>
  </si>
  <si>
    <t>A02AB014-00002</t>
  </si>
  <si>
    <t>Pile Head Treatment</t>
  </si>
  <si>
    <t>EA</t>
  </si>
  <si>
    <t>A02AB014</t>
  </si>
  <si>
    <t>A02AB014-00003</t>
  </si>
  <si>
    <t>A02AB014-00004</t>
  </si>
  <si>
    <t>A02AB014-00005</t>
  </si>
  <si>
    <t>A02AB015-00002</t>
  </si>
  <si>
    <t>A02AB015</t>
  </si>
  <si>
    <t>A02AB015-00003</t>
  </si>
  <si>
    <t>A02AB015-00004</t>
  </si>
  <si>
    <t>A02AB015-00005</t>
  </si>
  <si>
    <t>A02AB015-00006</t>
  </si>
  <si>
    <t>A02AB015-00007</t>
  </si>
  <si>
    <t>A02AB016-00002</t>
  </si>
  <si>
    <t>A02AB016</t>
  </si>
  <si>
    <t>A02AB016-00003</t>
  </si>
  <si>
    <t>A02AB016-00004</t>
  </si>
  <si>
    <t>A02AB016-00005</t>
  </si>
  <si>
    <t>A02AB016-00006</t>
  </si>
  <si>
    <t>A02AB016-00007</t>
  </si>
  <si>
    <t>A02AB016-00008</t>
  </si>
  <si>
    <t>A02AB016-00009</t>
  </si>
  <si>
    <t>A02AB017-00002</t>
  </si>
  <si>
    <t>A02AB017</t>
  </si>
  <si>
    <t>A02AB017-00003</t>
  </si>
  <si>
    <t>A02AB017-00004</t>
  </si>
  <si>
    <t>A02AB017-00005</t>
  </si>
  <si>
    <t>A02AB017-00006</t>
  </si>
  <si>
    <t>A02AB017-00007</t>
  </si>
  <si>
    <t>A02AB017-00008</t>
  </si>
  <si>
    <t>A02AB017-00009</t>
  </si>
  <si>
    <t>A02AB018-00002</t>
  </si>
  <si>
    <t>A02AB018</t>
  </si>
  <si>
    <t>A02AB018-00003</t>
  </si>
  <si>
    <t>A02AB018-00004</t>
  </si>
  <si>
    <t>A02AB018-00005</t>
  </si>
  <si>
    <t>A02AB018-00006</t>
  </si>
  <si>
    <t>A02AB018-00007</t>
  </si>
  <si>
    <t>A02AB018-00008</t>
  </si>
  <si>
    <t>A02AB018-00009</t>
  </si>
  <si>
    <t>A02AB019-00002</t>
  </si>
  <si>
    <t>A02AB019</t>
  </si>
  <si>
    <t>A02AB019-00003</t>
  </si>
  <si>
    <t>A02AB019-00004</t>
  </si>
  <si>
    <t>A02AB019-00005</t>
  </si>
  <si>
    <t>A02AB019-00006</t>
  </si>
  <si>
    <t>A02AB019-00007</t>
  </si>
  <si>
    <t>A02AB019-00008</t>
  </si>
  <si>
    <t>A02AB019-00009</t>
  </si>
  <si>
    <t>A02AB020-00002</t>
  </si>
  <si>
    <t>D=(  )mm / THK=(  )mm</t>
  </si>
  <si>
    <t>A02AB020</t>
  </si>
  <si>
    <t>A02AB020-00003</t>
  </si>
  <si>
    <t>A02AB020-00004</t>
  </si>
  <si>
    <t>A02AB020-00005</t>
  </si>
  <si>
    <t>A02AB020-00006</t>
  </si>
  <si>
    <t>A02AB020-00007</t>
  </si>
  <si>
    <t>A02AB020-00008</t>
  </si>
  <si>
    <t>A02AB020-00009</t>
  </si>
  <si>
    <t>A02AB021-00002</t>
  </si>
  <si>
    <t>A02AB021</t>
  </si>
  <si>
    <t>A02AB021-00003</t>
  </si>
  <si>
    <t>A02AB021-00004</t>
  </si>
  <si>
    <t>A02AB021-00005</t>
  </si>
  <si>
    <t>A02AB022-00002</t>
  </si>
  <si>
    <t>A02AB022</t>
  </si>
  <si>
    <t>A02AB022-00003</t>
  </si>
  <si>
    <t>A02AB022-00004</t>
  </si>
  <si>
    <t>A02AB022-00005</t>
  </si>
  <si>
    <t>A02AB022-00006</t>
  </si>
  <si>
    <t>A02AB023-00002</t>
  </si>
  <si>
    <t>A02AB023</t>
  </si>
  <si>
    <t>A02AB023-00003</t>
  </si>
  <si>
    <t>A02AB023-00004</t>
  </si>
  <si>
    <t>A02AB023-00005</t>
  </si>
  <si>
    <t>A02AB023-00006</t>
  </si>
  <si>
    <t>A02AB023-00007</t>
  </si>
  <si>
    <t>A02AB023-00008</t>
  </si>
  <si>
    <t>A02AB023-00009</t>
  </si>
  <si>
    <t>A02AB023-00010</t>
  </si>
  <si>
    <t>A02AB023-00011</t>
  </si>
  <si>
    <t>A02AB023-00012</t>
  </si>
  <si>
    <t>A02AB023-00013</t>
  </si>
  <si>
    <t>A02AC024-00001</t>
  </si>
  <si>
    <t>Pile Test</t>
  </si>
  <si>
    <t>024</t>
  </si>
  <si>
    <t>Static Axial Compressive Load Test</t>
  </si>
  <si>
    <t>A02AC024</t>
  </si>
  <si>
    <t>A02AC025-00001</t>
  </si>
  <si>
    <t>025</t>
  </si>
  <si>
    <t>Static Axial Tensile Load Test</t>
  </si>
  <si>
    <t>A02AC025</t>
  </si>
  <si>
    <t>A02AC026-00001</t>
  </si>
  <si>
    <t>026</t>
  </si>
  <si>
    <t>Lateral Load Test</t>
  </si>
  <si>
    <t>A02AC026</t>
  </si>
  <si>
    <t>A02AC027-00001</t>
  </si>
  <si>
    <t>027</t>
  </si>
  <si>
    <t>Dynamic Load Test</t>
  </si>
  <si>
    <t>A02AC027</t>
  </si>
  <si>
    <t>A02AC028-00001</t>
  </si>
  <si>
    <t>028</t>
  </si>
  <si>
    <t>Integrity Test</t>
  </si>
  <si>
    <t>A02AC028</t>
  </si>
  <si>
    <t>A03AD029-00001</t>
  </si>
  <si>
    <t>A03</t>
  </si>
  <si>
    <t>029</t>
  </si>
  <si>
    <t>Anchor Bolt (Installation only)</t>
  </si>
  <si>
    <t>37</t>
  </si>
  <si>
    <t>M12</t>
  </si>
  <si>
    <t>A03AD029</t>
  </si>
  <si>
    <t>A03AD029-00002</t>
  </si>
  <si>
    <t>38</t>
  </si>
  <si>
    <t>M16</t>
  </si>
  <si>
    <t>A03AD029-00003</t>
  </si>
  <si>
    <t>39</t>
  </si>
  <si>
    <t>M20</t>
  </si>
  <si>
    <t>A03AD029-00004</t>
  </si>
  <si>
    <t>40</t>
  </si>
  <si>
    <t>M22</t>
  </si>
  <si>
    <t>A03AD029-00005</t>
  </si>
  <si>
    <t>41</t>
  </si>
  <si>
    <t>M24</t>
  </si>
  <si>
    <t>A03AD029-00006</t>
  </si>
  <si>
    <t>42</t>
  </si>
  <si>
    <t>M30</t>
  </si>
  <si>
    <t>A03AD029-00007</t>
  </si>
  <si>
    <t>43</t>
  </si>
  <si>
    <t>M33</t>
  </si>
  <si>
    <t>A03AD029-00008</t>
  </si>
  <si>
    <t>44</t>
  </si>
  <si>
    <t>M36</t>
  </si>
  <si>
    <t>A03AD029-00009</t>
  </si>
  <si>
    <t>45</t>
  </si>
  <si>
    <t>M42</t>
  </si>
  <si>
    <t>A03AD029-00010</t>
  </si>
  <si>
    <t>46</t>
  </si>
  <si>
    <t>M48</t>
  </si>
  <si>
    <t>A03AD029-00011</t>
  </si>
  <si>
    <t>47</t>
  </si>
  <si>
    <t>M52</t>
  </si>
  <si>
    <t>A03AD029-00012</t>
  </si>
  <si>
    <t>48</t>
  </si>
  <si>
    <t>M56</t>
  </si>
  <si>
    <t>A03AD029-00013</t>
  </si>
  <si>
    <t>49</t>
  </si>
  <si>
    <t>M64</t>
  </si>
  <si>
    <t>A03AD029-00014</t>
  </si>
  <si>
    <t>50</t>
  </si>
  <si>
    <t>M72</t>
  </si>
  <si>
    <t>A03AD029-00015</t>
  </si>
  <si>
    <t>51</t>
  </si>
  <si>
    <t>M76</t>
  </si>
  <si>
    <t>A03AD029-00016</t>
  </si>
  <si>
    <t>52</t>
  </si>
  <si>
    <t>Over M76</t>
  </si>
  <si>
    <t>A03AD029-00017</t>
  </si>
  <si>
    <t>AU</t>
  </si>
  <si>
    <t>M27</t>
  </si>
  <si>
    <t>A03AD329-00001</t>
  </si>
  <si>
    <t>329</t>
  </si>
  <si>
    <t>Anchor Bolt (Purchase &amp; Installation)</t>
  </si>
  <si>
    <t>A03AD329</t>
  </si>
  <si>
    <t>A03AD329-00002</t>
  </si>
  <si>
    <t>A03AD329-00003</t>
  </si>
  <si>
    <t>A03AD329-00004</t>
  </si>
  <si>
    <t>A03AD329-00005</t>
  </si>
  <si>
    <t>A03AD329-00006</t>
  </si>
  <si>
    <t>A03AD329-00007</t>
  </si>
  <si>
    <t>A03AD329-00008</t>
  </si>
  <si>
    <t>A03AD329-00009</t>
  </si>
  <si>
    <t>A03AD329-00010</t>
  </si>
  <si>
    <t>A03AD329-00011</t>
  </si>
  <si>
    <t>A03AD329-00012</t>
  </si>
  <si>
    <t>A03AD329-00013</t>
  </si>
  <si>
    <t>A03AD329-00014</t>
  </si>
  <si>
    <t>A03AD329-00015</t>
  </si>
  <si>
    <t>A03AD329-00016</t>
  </si>
  <si>
    <t>A03AD329-00017</t>
  </si>
  <si>
    <t>A03AD030-00001</t>
  </si>
  <si>
    <t>030</t>
  </si>
  <si>
    <t>Chemical Anchor Bolt</t>
  </si>
  <si>
    <t>Including injected Chemical material</t>
  </si>
  <si>
    <t>36</t>
  </si>
  <si>
    <t>M10</t>
  </si>
  <si>
    <t>A03AD030</t>
  </si>
  <si>
    <t>A03AD030-00002</t>
  </si>
  <si>
    <t>A03AD030-00003</t>
  </si>
  <si>
    <t>A03AD030-00004</t>
  </si>
  <si>
    <t>A03AD030-00005</t>
  </si>
  <si>
    <t>A03AD030-00006</t>
  </si>
  <si>
    <t>A03AD031-00001</t>
  </si>
  <si>
    <t>031</t>
  </si>
  <si>
    <t>Expansion Anchor Bolt</t>
  </si>
  <si>
    <t>A03AD031</t>
  </si>
  <si>
    <t>A03AD031-00002</t>
  </si>
  <si>
    <t>A03AD031-00003</t>
  </si>
  <si>
    <t>A03AD031-00004</t>
  </si>
  <si>
    <t>A03AD031-00005</t>
  </si>
  <si>
    <t>A03AD031-00006</t>
  </si>
  <si>
    <t>A03AD032-00016</t>
  </si>
  <si>
    <t>032</t>
  </si>
  <si>
    <t>Structural Concrete</t>
  </si>
  <si>
    <t>Cement Type-1</t>
  </si>
  <si>
    <t xml:space="preserve">35MPa ≤ F'c (Cylinder Strength) </t>
  </si>
  <si>
    <t>A03AD032</t>
  </si>
  <si>
    <t>A03AD032-00017</t>
  </si>
  <si>
    <t>Cement Type-2</t>
  </si>
  <si>
    <t>A03AD032-00018</t>
  </si>
  <si>
    <t>Cement Type-5</t>
  </si>
  <si>
    <t>A03AD032-00019</t>
  </si>
  <si>
    <t>14</t>
  </si>
  <si>
    <t>30MPa ≤ F'c (Cylinder Strength) &lt; 35MPa</t>
  </si>
  <si>
    <t>A03AD032-00020</t>
  </si>
  <si>
    <t>A03AD032-00021</t>
  </si>
  <si>
    <t>A03AD032-00022</t>
  </si>
  <si>
    <t>15</t>
  </si>
  <si>
    <t>25MPa ≤ F'c (Cylinder Strength) &lt; 30MPa</t>
  </si>
  <si>
    <t>A03AD032-00023</t>
  </si>
  <si>
    <t>A03AD032-00024</t>
  </si>
  <si>
    <t>A03AD032-00025</t>
  </si>
  <si>
    <t>16</t>
  </si>
  <si>
    <t>20MPa ≤ F'c (Cylinder Strength) &lt; 25MPa</t>
  </si>
  <si>
    <t>A03AD032-00026</t>
  </si>
  <si>
    <t>A03AD032-00027</t>
  </si>
  <si>
    <t>A03AD032-00028</t>
  </si>
  <si>
    <t>17</t>
  </si>
  <si>
    <t>F'c (Cylinder Strength) &lt; 20MPa</t>
  </si>
  <si>
    <t>A03AD032-00029</t>
  </si>
  <si>
    <t>A03AD032-00030</t>
  </si>
  <si>
    <t>A03AD033-00016</t>
  </si>
  <si>
    <t>033</t>
  </si>
  <si>
    <t>Colored Concrete</t>
  </si>
  <si>
    <t>A03AD033</t>
  </si>
  <si>
    <t>A03AD033-00017</t>
  </si>
  <si>
    <t>A03AD033-00018</t>
  </si>
  <si>
    <t>A03AD033-00019</t>
  </si>
  <si>
    <t>A03AD033-00020</t>
  </si>
  <si>
    <t>A03AD033-00021</t>
  </si>
  <si>
    <t>A03AD033-00022</t>
  </si>
  <si>
    <t>A03AD033-00023</t>
  </si>
  <si>
    <t>A03AD033-00024</t>
  </si>
  <si>
    <t>A03AD033-00025</t>
  </si>
  <si>
    <t>A03AD033-00026</t>
  </si>
  <si>
    <t>A03AD033-00027</t>
  </si>
  <si>
    <t>A03AD033-00028</t>
  </si>
  <si>
    <t>A03AD033-00029</t>
  </si>
  <si>
    <t>A03AD033-00030</t>
  </si>
  <si>
    <t>A03AD034-00010</t>
  </si>
  <si>
    <t>034</t>
  </si>
  <si>
    <t>Lean Concrete (including Form work)</t>
  </si>
  <si>
    <t>15MPa ≤ F'c (Cylinder Strength) &lt; 20MPa</t>
  </si>
  <si>
    <t>A03AD034</t>
  </si>
  <si>
    <t>A03AD034-00011</t>
  </si>
  <si>
    <t>A03AD034-00012</t>
  </si>
  <si>
    <t>A03AD034-00013</t>
  </si>
  <si>
    <t>10MPa ≤ F'c (Cylinder Strength) &lt; 15MPa</t>
  </si>
  <si>
    <t>A03AD034-00014</t>
  </si>
  <si>
    <t>A03AD034-00015</t>
  </si>
  <si>
    <t>A03AD034-00016</t>
  </si>
  <si>
    <t>F'c (Cylinder Strength) &lt; 10MPa</t>
  </si>
  <si>
    <t>A03AD034-00017</t>
  </si>
  <si>
    <t>A03AD034-00018</t>
  </si>
  <si>
    <t>A03AD035-00001</t>
  </si>
  <si>
    <t>035</t>
  </si>
  <si>
    <t>Form Work (3 times in use)</t>
  </si>
  <si>
    <t>25</t>
  </si>
  <si>
    <t>Flat Form</t>
  </si>
  <si>
    <t>Dressed Lumber, Plywood or Steel Form(Wood Planks are not Allowed) incl. Chamfer</t>
  </si>
  <si>
    <t>A03AD035</t>
  </si>
  <si>
    <t>A03AD035-00002</t>
  </si>
  <si>
    <t>26</t>
  </si>
  <si>
    <t>Circular Form</t>
  </si>
  <si>
    <t>A03AD036-00001</t>
  </si>
  <si>
    <t>036</t>
  </si>
  <si>
    <t>Form Work (1 time in use)</t>
  </si>
  <si>
    <t>A03AD036</t>
  </si>
  <si>
    <t>A03AD036-00002</t>
  </si>
  <si>
    <t>A03AD037-00001</t>
  </si>
  <si>
    <t>037</t>
  </si>
  <si>
    <t>Rebar Work</t>
  </si>
  <si>
    <t>27</t>
  </si>
  <si>
    <t>Deformed Bar (Non-Coat.)</t>
  </si>
  <si>
    <t>Fy&gt;470MPa</t>
  </si>
  <si>
    <t>A03AD037</t>
  </si>
  <si>
    <t>A03AD037-00002</t>
  </si>
  <si>
    <t>400MPa&lt;Fy≤470MPa</t>
  </si>
  <si>
    <t>A03AD037-00003</t>
  </si>
  <si>
    <t>300MPa&lt;Fy≤400MPa</t>
  </si>
  <si>
    <t>A03AD037-00004</t>
  </si>
  <si>
    <t>12</t>
  </si>
  <si>
    <t>Fy≤300MPa</t>
  </si>
  <si>
    <t>A03AD037-00005</t>
  </si>
  <si>
    <t>28</t>
  </si>
  <si>
    <t>Deformed Bar (Epoxy Coat.)</t>
  </si>
  <si>
    <t>A03AD037-00006</t>
  </si>
  <si>
    <t>A03AD037-00007</t>
  </si>
  <si>
    <t>A03AD037-00008</t>
  </si>
  <si>
    <t>A03AD038-00001</t>
  </si>
  <si>
    <t>038</t>
  </si>
  <si>
    <t>Welded Wire Fabric</t>
  </si>
  <si>
    <t>53</t>
  </si>
  <si>
    <t>DIA≤6mm</t>
  </si>
  <si>
    <t>Mesh Size=DIA(  )mm x (  )mm x (  )mm</t>
  </si>
  <si>
    <t>A03AD038</t>
  </si>
  <si>
    <t>A03AD038-00002</t>
  </si>
  <si>
    <t>54</t>
  </si>
  <si>
    <t>DIA&gt;6mm</t>
  </si>
  <si>
    <t>A03AD039-00001</t>
  </si>
  <si>
    <t>039</t>
  </si>
  <si>
    <t>Expansion Joint (Exposed Type)</t>
  </si>
  <si>
    <t>w/ Flexible Joint Filler, Sealant, Dowel Bar w/ PVC Sleeve</t>
  </si>
  <si>
    <t>A03AD039</t>
  </si>
  <si>
    <t>A03AD040-00001</t>
  </si>
  <si>
    <t>040</t>
  </si>
  <si>
    <t>Expansion Joint (w/ Aluminum Cover)</t>
  </si>
  <si>
    <t>w/ Flexible Joint Filler, Sealant, Aluminum Flashing Cover w/ Fixing Accessories</t>
  </si>
  <si>
    <t>A03AD040</t>
  </si>
  <si>
    <t>A03AD041-00001</t>
  </si>
  <si>
    <t>041</t>
  </si>
  <si>
    <t>Expansion Joint (w/ Galvanized Steel Cover)</t>
  </si>
  <si>
    <t>w/ Flexible Joint Filler, Sealant, Galv. Steel Cover w/ Galv. Steel Angle, Fixing Accessories</t>
  </si>
  <si>
    <t>A03AD041</t>
  </si>
  <si>
    <t>A03AD042-00001</t>
  </si>
  <si>
    <t>042</t>
  </si>
  <si>
    <t>Expansion Joint (w/ Stainless Steel Cover)</t>
  </si>
  <si>
    <t>w/ Flexible Joint Filler, Sealant, SST Flashing Cover w/ Fixing Accessories</t>
  </si>
  <si>
    <t>A03AD042</t>
  </si>
  <si>
    <t>A03AD043-00001</t>
  </si>
  <si>
    <t>043</t>
  </si>
  <si>
    <t>Expansion Joint (w/ Ready-Made Cover)</t>
  </si>
  <si>
    <t>w/ Flexible Joint Filler, Sealant, Ready-Made Cover Profile w/ Fixing Accessories</t>
  </si>
  <si>
    <t>A03AD043</t>
  </si>
  <si>
    <t>A03AD044-00001</t>
  </si>
  <si>
    <t>044</t>
  </si>
  <si>
    <t>A03AD044</t>
  </si>
  <si>
    <t>A03AD045-00001</t>
  </si>
  <si>
    <t>045</t>
  </si>
  <si>
    <t>Control Joint</t>
  </si>
  <si>
    <t>w/ Joint Sealant, Backstop</t>
  </si>
  <si>
    <t>Saw Cut: W(  )mm x D(  )mm</t>
  </si>
  <si>
    <t>A03AD045</t>
  </si>
  <si>
    <t>A03AD045-00002</t>
  </si>
  <si>
    <t>w/ Joint Sealant, Backstop, Bottom Crack Inducer</t>
  </si>
  <si>
    <t>A03AD046-00001</t>
  </si>
  <si>
    <t>046</t>
  </si>
  <si>
    <t>Water Stop</t>
  </si>
  <si>
    <t>29</t>
  </si>
  <si>
    <t>PVC Type</t>
  </si>
  <si>
    <t>W=(  )mm</t>
  </si>
  <si>
    <t>A03AD046</t>
  </si>
  <si>
    <t>A03AD046-00002</t>
  </si>
  <si>
    <t>30</t>
  </si>
  <si>
    <t>Stainless Steel Type</t>
  </si>
  <si>
    <t>A03AD046-00003</t>
  </si>
  <si>
    <t>31</t>
  </si>
  <si>
    <t>Expandable Rubber Type</t>
  </si>
  <si>
    <t>A03AD046-00004</t>
  </si>
  <si>
    <t>FS</t>
  </si>
  <si>
    <t>Copper</t>
  </si>
  <si>
    <t>A03AD047-00001</t>
  </si>
  <si>
    <t>047</t>
  </si>
  <si>
    <t>Insulation under Ground Floor</t>
  </si>
  <si>
    <t>32</t>
  </si>
  <si>
    <t>Extruded Polystyrene Insulation Board</t>
  </si>
  <si>
    <t>THK&lt;50mm</t>
  </si>
  <si>
    <t>A03AD047</t>
  </si>
  <si>
    <t>A03AD047-00002</t>
  </si>
  <si>
    <t>50mm≤THK&lt;75mm</t>
  </si>
  <si>
    <t>A03AD047-00003</t>
  </si>
  <si>
    <t>75mm≤THK&lt;100mm</t>
  </si>
  <si>
    <t>A03AD047-00004</t>
  </si>
  <si>
    <t>100mm≤THK</t>
  </si>
  <si>
    <t>A03AD048-00004</t>
  </si>
  <si>
    <t>048</t>
  </si>
  <si>
    <t>Ladder Rung</t>
  </si>
  <si>
    <t>33</t>
  </si>
  <si>
    <t>Hot-Dip Galvanized Steel</t>
  </si>
  <si>
    <t>Galv.: ASTM A123</t>
  </si>
  <si>
    <t>L=(  )mm</t>
  </si>
  <si>
    <t>A03AD048</t>
  </si>
  <si>
    <t>A03AD048-00005</t>
  </si>
  <si>
    <t>SUS</t>
  </si>
  <si>
    <t>62</t>
  </si>
  <si>
    <t>SUS 304</t>
  </si>
  <si>
    <t>A03AD048-00006</t>
  </si>
  <si>
    <t>63</t>
  </si>
  <si>
    <t>SUS 316L</t>
  </si>
  <si>
    <t>A03AD048-00007</t>
  </si>
  <si>
    <t>64</t>
  </si>
  <si>
    <t>SUS Duplex</t>
  </si>
  <si>
    <t>A03AD048-00008</t>
  </si>
  <si>
    <t>35</t>
  </si>
  <si>
    <t>FRP</t>
  </si>
  <si>
    <t>A03AD049-00001</t>
  </si>
  <si>
    <t>049</t>
  </si>
  <si>
    <t>Embedded Steel(Steel Plate, Corner Angle and etc.) w/ Anchor Bar (Purchase &amp; Installation)</t>
  </si>
  <si>
    <t>A03AD049</t>
  </si>
  <si>
    <t>A03AD049-00003</t>
  </si>
  <si>
    <t>A03AD049-00004</t>
  </si>
  <si>
    <t>A03AD049-00005</t>
  </si>
  <si>
    <t>A03AD050-00001</t>
  </si>
  <si>
    <t>050</t>
  </si>
  <si>
    <t>Embedded Steel(Steel Plate, Corner Angle and etc.) w/ Anchor Bar (Installation Only)</t>
  </si>
  <si>
    <t>A03AD050</t>
  </si>
  <si>
    <t>A03AD050-00003</t>
  </si>
  <si>
    <t>A03AD050-00004</t>
  </si>
  <si>
    <t>A03AD050-00005</t>
  </si>
  <si>
    <t>A03AE029-00001</t>
  </si>
  <si>
    <t>Mass Concrete Work</t>
  </si>
  <si>
    <t>A03AE029</t>
  </si>
  <si>
    <t>A03AE029-00002</t>
  </si>
  <si>
    <t>A03AE029-00003</t>
  </si>
  <si>
    <t>A03AE029-00004</t>
  </si>
  <si>
    <t>A03AE029-00005</t>
  </si>
  <si>
    <t>A03AE029-00006</t>
  </si>
  <si>
    <t>A03AE029-00007</t>
  </si>
  <si>
    <t>A03AE029-00008</t>
  </si>
  <si>
    <t>A03AE029-00009</t>
  </si>
  <si>
    <t>A03AE029-00010</t>
  </si>
  <si>
    <t>A03AE029-00011</t>
  </si>
  <si>
    <t>A03AE029-00012</t>
  </si>
  <si>
    <t>A03AE029-00013</t>
  </si>
  <si>
    <t>A03AE029-00014</t>
  </si>
  <si>
    <t>A03AE029-00015</t>
  </si>
  <si>
    <t>A03AE029-00016</t>
  </si>
  <si>
    <t>A03AE029-00017</t>
  </si>
  <si>
    <t>A03AE329-00001</t>
  </si>
  <si>
    <t>A03AE329</t>
  </si>
  <si>
    <t>A03AE329-00002</t>
  </si>
  <si>
    <t>A03AE329-00003</t>
  </si>
  <si>
    <t>A03AE329-00004</t>
  </si>
  <si>
    <t>A03AE329-00005</t>
  </si>
  <si>
    <t>A03AE329-00006</t>
  </si>
  <si>
    <t>A03AE329-00007</t>
  </si>
  <si>
    <t>A03AE329-00008</t>
  </si>
  <si>
    <t>A03AE329-00009</t>
  </si>
  <si>
    <t>A03AE329-00010</t>
  </si>
  <si>
    <t>A03AE329-00011</t>
  </si>
  <si>
    <t>A03AE329-00012</t>
  </si>
  <si>
    <t>A03AE329-00013</t>
  </si>
  <si>
    <t>A03AE329-00014</t>
  </si>
  <si>
    <t>A03AE329-00015</t>
  </si>
  <si>
    <t>A03AE329-00016</t>
  </si>
  <si>
    <t>A03AE329-00017</t>
  </si>
  <si>
    <t>A03AE030-00001</t>
  </si>
  <si>
    <t>A03AE030</t>
  </si>
  <si>
    <t>A03AE030-00002</t>
  </si>
  <si>
    <t>A03AE030-00003</t>
  </si>
  <si>
    <t>A03AE030-00004</t>
  </si>
  <si>
    <t>A03AE030-00005</t>
  </si>
  <si>
    <t>A03AE030-00006</t>
  </si>
  <si>
    <t>A03AE031-00001</t>
  </si>
  <si>
    <t>A03AE031</t>
  </si>
  <si>
    <t>A03AE031-00002</t>
  </si>
  <si>
    <t>A03AE031-00003</t>
  </si>
  <si>
    <t>A03AE031-00004</t>
  </si>
  <si>
    <t>A03AE031-00005</t>
  </si>
  <si>
    <t>A03AE031-00006</t>
  </si>
  <si>
    <t>A03AE032-00016</t>
  </si>
  <si>
    <t>Including Concrete Temperature Control (Pile Cooling &amp; Curing), Max Temperature of Concrete : 30℃</t>
  </si>
  <si>
    <t>A03AE032</t>
  </si>
  <si>
    <t>A03AE032-00017</t>
  </si>
  <si>
    <t>A03AE032-00018</t>
  </si>
  <si>
    <t>A03AE032-00019</t>
  </si>
  <si>
    <t>A03AE032-00020</t>
  </si>
  <si>
    <t>A03AE032-00021</t>
  </si>
  <si>
    <t>A03AE032-00022</t>
  </si>
  <si>
    <t>A03AE032-00023</t>
  </si>
  <si>
    <t>A03AE032-00024</t>
  </si>
  <si>
    <t>A03AE032-00025</t>
  </si>
  <si>
    <t>A03AE032-00026</t>
  </si>
  <si>
    <t>A03AE032-00027</t>
  </si>
  <si>
    <t>A03AE032-00028</t>
  </si>
  <si>
    <t>A03AE032-00029</t>
  </si>
  <si>
    <t>A03AE032-00030</t>
  </si>
  <si>
    <t>A03AE034-00010</t>
  </si>
  <si>
    <t>A03AE034</t>
  </si>
  <si>
    <t>A03AE034-00011</t>
  </si>
  <si>
    <t>A03AE034-00012</t>
  </si>
  <si>
    <t>A03AE034-00013</t>
  </si>
  <si>
    <t>A03AE034-00014</t>
  </si>
  <si>
    <t>A03AE034-00015</t>
  </si>
  <si>
    <t>A03AE034-00016</t>
  </si>
  <si>
    <t>A03AE034-00017</t>
  </si>
  <si>
    <t>A03AE034-00018</t>
  </si>
  <si>
    <t>A03AE035-00001</t>
  </si>
  <si>
    <t>A03AE035</t>
  </si>
  <si>
    <t>A03AE035-00002</t>
  </si>
  <si>
    <t>A03AE036-00001</t>
  </si>
  <si>
    <t>A03AE036</t>
  </si>
  <si>
    <t>A03AE036-00002</t>
  </si>
  <si>
    <t>A03AE037-00001</t>
  </si>
  <si>
    <t>A03AE037</t>
  </si>
  <si>
    <t>A03AE037-00002</t>
  </si>
  <si>
    <t>A03AE037-00003</t>
  </si>
  <si>
    <t>A03AE037-00004</t>
  </si>
  <si>
    <t>A03AE037-00005</t>
  </si>
  <si>
    <t>A03AE037-00006</t>
  </si>
  <si>
    <t>A03AE037-00007</t>
  </si>
  <si>
    <t>A03AE037-00008</t>
  </si>
  <si>
    <t>A03AE046-00001</t>
  </si>
  <si>
    <t>A03AE046</t>
  </si>
  <si>
    <t>A03AE046-00002</t>
  </si>
  <si>
    <t>A03AE046-00003</t>
  </si>
  <si>
    <t>A03AE046-00004</t>
  </si>
  <si>
    <t>A03AE049-00001</t>
  </si>
  <si>
    <t>A03AE049</t>
  </si>
  <si>
    <t>A03AE049-00003</t>
  </si>
  <si>
    <t>A03AE049-00004</t>
  </si>
  <si>
    <t>A03AE049-00005</t>
  </si>
  <si>
    <t>A03AE050-00001</t>
  </si>
  <si>
    <t>A03AE050</t>
  </si>
  <si>
    <t>A03AE050-00003</t>
  </si>
  <si>
    <t>A03AE050-00004</t>
  </si>
  <si>
    <t>A03AE050-00005</t>
  </si>
  <si>
    <t>A03AE052-00001</t>
  </si>
  <si>
    <t>052</t>
  </si>
  <si>
    <t>Concrete Temperature Monitoring</t>
  </si>
  <si>
    <t>Including Themo Coupler, Monitoring &amp; Record Acc. To Approved MS</t>
  </si>
  <si>
    <t>SET</t>
  </si>
  <si>
    <t>A03AE052</t>
  </si>
  <si>
    <t>A03AE053-00001</t>
  </si>
  <si>
    <t>053</t>
  </si>
  <si>
    <t>Steel Casing for CEP</t>
  </si>
  <si>
    <t>Including Anchoring, Tar Epoxy Coating, Frame &amp; Accessories, Weldings</t>
  </si>
  <si>
    <t>Steel Pipe: D(  )mm x THK(  )t x L(  )m, Steel Plate: W(  )mm x L(  )mm x THK(  )t</t>
  </si>
  <si>
    <t>A03AE053</t>
  </si>
  <si>
    <t>A03AE054-00001</t>
  </si>
  <si>
    <t>054</t>
  </si>
  <si>
    <t>System Form</t>
  </si>
  <si>
    <t>Heavy Duty Forms, Metal Framed Playwood forms</t>
  </si>
  <si>
    <t>Including Form Tie, All Accessories, Sealing of Form Tie Hole, Separator &amp; Anchor Box out, Chamfer for Exposed Edge, Opening &amp; Sleeve, Shoring, Scaffording, Safety Measures and Shop Drawing</t>
  </si>
  <si>
    <t>A03AE054</t>
  </si>
  <si>
    <t>A03AE055-00001</t>
  </si>
  <si>
    <t>055</t>
  </si>
  <si>
    <t>System Support</t>
  </si>
  <si>
    <t>A03AE055</t>
  </si>
  <si>
    <t>A03AF029-00001</t>
  </si>
  <si>
    <t>Superstructure Work</t>
  </si>
  <si>
    <t>A03AF029</t>
  </si>
  <si>
    <t>A03AF029-00002</t>
  </si>
  <si>
    <t>A03AF029-00003</t>
  </si>
  <si>
    <t>A03AF029-00004</t>
  </si>
  <si>
    <t>A03AF029-00005</t>
  </si>
  <si>
    <t>A03AF029-00006</t>
  </si>
  <si>
    <t>A03AF029-00007</t>
  </si>
  <si>
    <t>A03AF029-00008</t>
  </si>
  <si>
    <t>A03AF029-00009</t>
  </si>
  <si>
    <t>A03AF029-00010</t>
  </si>
  <si>
    <t>A03AF029-00011</t>
  </si>
  <si>
    <t>A03AF029-00012</t>
  </si>
  <si>
    <t>A03AF029-00013</t>
  </si>
  <si>
    <t>A03AF029-00014</t>
  </si>
  <si>
    <t>A03AF029-00015</t>
  </si>
  <si>
    <t>A03AF029-00016</t>
  </si>
  <si>
    <t>A03AF029-00017</t>
  </si>
  <si>
    <t>A03AF329-00001</t>
  </si>
  <si>
    <t>A03AF329</t>
  </si>
  <si>
    <t>A03AF329-00002</t>
  </si>
  <si>
    <t>A03AF329-00003</t>
  </si>
  <si>
    <t>A03AF329-00004</t>
  </si>
  <si>
    <t>A03AF329-00005</t>
  </si>
  <si>
    <t>A03AF329-00006</t>
  </si>
  <si>
    <t>A03AF329-00007</t>
  </si>
  <si>
    <t>A03AF329-00008</t>
  </si>
  <si>
    <t>A03AF329-00009</t>
  </si>
  <si>
    <t>A03AF329-00010</t>
  </si>
  <si>
    <t>A03AF329-00011</t>
  </si>
  <si>
    <t>A03AF329-00012</t>
  </si>
  <si>
    <t>A03AF329-00013</t>
  </si>
  <si>
    <t>A03AF329-00014</t>
  </si>
  <si>
    <t>A03AF329-00015</t>
  </si>
  <si>
    <t>A03AF329-00016</t>
  </si>
  <si>
    <t>A03AF329-00017</t>
  </si>
  <si>
    <t>A03AF030-00001</t>
  </si>
  <si>
    <t>A03AF030</t>
  </si>
  <si>
    <t>A03AF030-00002</t>
  </si>
  <si>
    <t>A03AF030-00003</t>
  </si>
  <si>
    <t>A03AF030-00004</t>
  </si>
  <si>
    <t>A03AF030-00005</t>
  </si>
  <si>
    <t>A03AF030-00006</t>
  </si>
  <si>
    <t>A03AF031-00001</t>
  </si>
  <si>
    <t>A03AF031</t>
  </si>
  <si>
    <t>A03AF031-00002</t>
  </si>
  <si>
    <t>A03AF031-00003</t>
  </si>
  <si>
    <t>A03AF031-00004</t>
  </si>
  <si>
    <t>A03AF031-00005</t>
  </si>
  <si>
    <t>A03AF031-00006</t>
  </si>
  <si>
    <t>A03AF032-00016</t>
  </si>
  <si>
    <t>A03AF032</t>
  </si>
  <si>
    <t>A03AF032-00017</t>
  </si>
  <si>
    <t>A03AF032-00018</t>
  </si>
  <si>
    <t>A03AF032-00019</t>
  </si>
  <si>
    <t>A03AF032-00020</t>
  </si>
  <si>
    <t>A03AF032-00021</t>
  </si>
  <si>
    <t>A03AF032-00022</t>
  </si>
  <si>
    <t>A03AF032-00023</t>
  </si>
  <si>
    <t>A03AF032-00024</t>
  </si>
  <si>
    <t>A03AF032-00025</t>
  </si>
  <si>
    <t>A03AF032-00026</t>
  </si>
  <si>
    <t>A03AF032-00027</t>
  </si>
  <si>
    <t>A03AF032-00028</t>
  </si>
  <si>
    <t>A03AF032-00029</t>
  </si>
  <si>
    <t>A03AF032-00030</t>
  </si>
  <si>
    <t>A03AF035-00001</t>
  </si>
  <si>
    <t>A03AF035</t>
  </si>
  <si>
    <t>A03AF035-00002</t>
  </si>
  <si>
    <t>A03AF036-00001</t>
  </si>
  <si>
    <t>A03AF036</t>
  </si>
  <si>
    <t>A03AF036-00002</t>
  </si>
  <si>
    <t>A03AF037-00001</t>
  </si>
  <si>
    <t>A03AF037</t>
  </si>
  <si>
    <t>A03AF037-00002</t>
  </si>
  <si>
    <t>A03AF037-00003</t>
  </si>
  <si>
    <t>A03AF037-00004</t>
  </si>
  <si>
    <t>A03AF037-00005</t>
  </si>
  <si>
    <t>A03AF037-00006</t>
  </si>
  <si>
    <t>A03AF037-00007</t>
  </si>
  <si>
    <t>A03AF037-00008</t>
  </si>
  <si>
    <t>A03AF038-00001</t>
  </si>
  <si>
    <t>A03AF038</t>
  </si>
  <si>
    <t>A03AF038-00002</t>
  </si>
  <si>
    <t>A03AF039-00001</t>
  </si>
  <si>
    <t>A03AF039</t>
  </si>
  <si>
    <t>A03AF040-00001</t>
  </si>
  <si>
    <t>A03AF040</t>
  </si>
  <si>
    <t>A03AF041-00001</t>
  </si>
  <si>
    <t>A03AF041</t>
  </si>
  <si>
    <t>A03AF042-00001</t>
  </si>
  <si>
    <t>A03AF042</t>
  </si>
  <si>
    <t>A03AF043-00001</t>
  </si>
  <si>
    <t>A03AF043</t>
  </si>
  <si>
    <t>A03AF044-00001</t>
  </si>
  <si>
    <t>A03AF044</t>
  </si>
  <si>
    <t>A03AF045-00001</t>
  </si>
  <si>
    <t>A03AF045</t>
  </si>
  <si>
    <t>A03AF045-00002</t>
  </si>
  <si>
    <t>A03AF046-00001</t>
  </si>
  <si>
    <t>A03AF046</t>
  </si>
  <si>
    <t>A03AF046-00002</t>
  </si>
  <si>
    <t>A03AF046-00003</t>
  </si>
  <si>
    <t>A03AF046-00004</t>
  </si>
  <si>
    <t>A03AF049-00001</t>
  </si>
  <si>
    <t>A03AF049</t>
  </si>
  <si>
    <t>A03AF049-00003</t>
  </si>
  <si>
    <t>A03AF049-00004</t>
  </si>
  <si>
    <t>A03AF049-00005</t>
  </si>
  <si>
    <t>A03AF050-00001</t>
  </si>
  <si>
    <t>A03AF050</t>
  </si>
  <si>
    <t>A03AF050-00003</t>
  </si>
  <si>
    <t>A03AF050-00004</t>
  </si>
  <si>
    <t>A03AF050-00005</t>
  </si>
  <si>
    <t>A03AF051-00001</t>
  </si>
  <si>
    <t>051</t>
  </si>
  <si>
    <t>Groove Joint</t>
  </si>
  <si>
    <t>A03AF051</t>
  </si>
  <si>
    <t>A03AF054-00001</t>
  </si>
  <si>
    <t>A03AF054</t>
  </si>
  <si>
    <t>A03AF055-00001</t>
  </si>
  <si>
    <t>A03AF055</t>
  </si>
  <si>
    <t>A03AG029-00001</t>
  </si>
  <si>
    <t>Equipment Foundation Work</t>
  </si>
  <si>
    <t>A03AG029</t>
  </si>
  <si>
    <t>A03AG029-00002</t>
  </si>
  <si>
    <t>A03AG029-00003</t>
  </si>
  <si>
    <t>A03AG029-00004</t>
  </si>
  <si>
    <t>A03AG029-00005</t>
  </si>
  <si>
    <t>A03AG029-00006</t>
  </si>
  <si>
    <t>A03AG029-00007</t>
  </si>
  <si>
    <t>A03AG029-00008</t>
  </si>
  <si>
    <t>A03AG029-00009</t>
  </si>
  <si>
    <t>A03AG029-00010</t>
  </si>
  <si>
    <t>A03AG029-00011</t>
  </si>
  <si>
    <t>A03AG029-00012</t>
  </si>
  <si>
    <t>A03AG029-00013</t>
  </si>
  <si>
    <t>A03AG029-00014</t>
  </si>
  <si>
    <t>A03AG029-00015</t>
  </si>
  <si>
    <t>A03AG029-00016</t>
  </si>
  <si>
    <t>A03AG029-00017</t>
  </si>
  <si>
    <t>A03AG329-00001</t>
  </si>
  <si>
    <t>A03AG329</t>
  </si>
  <si>
    <t>A03AG329-00002</t>
  </si>
  <si>
    <t>A03AG329-00003</t>
  </si>
  <si>
    <t>A03AG329-00004</t>
  </si>
  <si>
    <t>A03AG329-00005</t>
  </si>
  <si>
    <t>A03AG329-00006</t>
  </si>
  <si>
    <t>A03AG329-00007</t>
  </si>
  <si>
    <t>A03AG329-00008</t>
  </si>
  <si>
    <t>A03AG329-00009</t>
  </si>
  <si>
    <t>A03AG329-00010</t>
  </si>
  <si>
    <t>A03AG329-00011</t>
  </si>
  <si>
    <t>A03AG329-00012</t>
  </si>
  <si>
    <t>A03AG329-00013</t>
  </si>
  <si>
    <t>A03AG329-00014</t>
  </si>
  <si>
    <t>A03AG329-00015</t>
  </si>
  <si>
    <t>A03AG329-00016</t>
  </si>
  <si>
    <t>A03AG329-00017</t>
  </si>
  <si>
    <t>A03AG030-00001</t>
  </si>
  <si>
    <t>A03AG030</t>
  </si>
  <si>
    <t>A03AG030-00002</t>
  </si>
  <si>
    <t>A03AG030-00003</t>
  </si>
  <si>
    <t>A03AG030-00004</t>
  </si>
  <si>
    <t>A03AG030-00005</t>
  </si>
  <si>
    <t>A03AG030-00006</t>
  </si>
  <si>
    <t>A03AG031-00001</t>
  </si>
  <si>
    <t>A03AG031</t>
  </si>
  <si>
    <t>A03AG031-00002</t>
  </si>
  <si>
    <t>A03AG031-00003</t>
  </si>
  <si>
    <t>A03AG031-00004</t>
  </si>
  <si>
    <t>A03AG031-00005</t>
  </si>
  <si>
    <t>A03AG031-00006</t>
  </si>
  <si>
    <t>A03AG032-00016</t>
  </si>
  <si>
    <t>A03AG032</t>
  </si>
  <si>
    <t>A03AG032-00017</t>
  </si>
  <si>
    <t>A03AG032-00018</t>
  </si>
  <si>
    <t>A03AG032-00019</t>
  </si>
  <si>
    <t>A03AG032-00020</t>
  </si>
  <si>
    <t>A03AG032-00021</t>
  </si>
  <si>
    <t>A03AG032-00022</t>
  </si>
  <si>
    <t>A03AG032-00023</t>
  </si>
  <si>
    <t>A03AG032-00024</t>
  </si>
  <si>
    <t>A03AG032-00025</t>
  </si>
  <si>
    <t>A03AG032-00026</t>
  </si>
  <si>
    <t>A03AG032-00027</t>
  </si>
  <si>
    <t>A03AG032-00028</t>
  </si>
  <si>
    <t>A03AG032-00029</t>
  </si>
  <si>
    <t>A03AG032-00030</t>
  </si>
  <si>
    <t>A03AG034-00010</t>
  </si>
  <si>
    <t>A03AG034</t>
  </si>
  <si>
    <t>A03AG034-00011</t>
  </si>
  <si>
    <t>A03AG034-00012</t>
  </si>
  <si>
    <t>A03AG034-00013</t>
  </si>
  <si>
    <t>A03AG034-00014</t>
  </si>
  <si>
    <t>A03AG034-00015</t>
  </si>
  <si>
    <t>A03AG034-00016</t>
  </si>
  <si>
    <t>A03AG034-00017</t>
  </si>
  <si>
    <t>A03AG034-00018</t>
  </si>
  <si>
    <t>A03AG035-00001</t>
  </si>
  <si>
    <t>A03AG035</t>
  </si>
  <si>
    <t>A03AG035-00002</t>
  </si>
  <si>
    <t>A03AG036-00001</t>
  </si>
  <si>
    <t>A03AG036</t>
  </si>
  <si>
    <t>A03AG036-00002</t>
  </si>
  <si>
    <t>A03AG037-00001</t>
  </si>
  <si>
    <t>A03AG037</t>
  </si>
  <si>
    <t>A03AG037-00002</t>
  </si>
  <si>
    <t>A03AG037-00003</t>
  </si>
  <si>
    <t>A03AG037-00004</t>
  </si>
  <si>
    <t>A03AG037-00005</t>
  </si>
  <si>
    <t>A03AG037-00006</t>
  </si>
  <si>
    <t>A03AG037-00007</t>
  </si>
  <si>
    <t>A03AG037-00008</t>
  </si>
  <si>
    <t>A03AG046-00001</t>
  </si>
  <si>
    <t>A03AG046</t>
  </si>
  <si>
    <t>A03AG046-00002</t>
  </si>
  <si>
    <t>A03AG046-00003</t>
  </si>
  <si>
    <t>A03AG046-00004</t>
  </si>
  <si>
    <t>A03AG049-00001</t>
  </si>
  <si>
    <t>A03AG049</t>
  </si>
  <si>
    <t>A03AG049-00003</t>
  </si>
  <si>
    <t>A03AG049-00004</t>
  </si>
  <si>
    <t>A03AG049-00005</t>
  </si>
  <si>
    <t>A03AG050-00001</t>
  </si>
  <si>
    <t>A03AG050</t>
  </si>
  <si>
    <t>A03AG050-00003</t>
  </si>
  <si>
    <t>A03AG050-00004</t>
  </si>
  <si>
    <t>A03AG050-00005</t>
  </si>
  <si>
    <t>A03AG054-00001</t>
  </si>
  <si>
    <t>A03AG054</t>
  </si>
  <si>
    <t>A03AG055-00001</t>
  </si>
  <si>
    <t>A03AG055</t>
  </si>
  <si>
    <t>A03AH056-00001</t>
  </si>
  <si>
    <t>Concrete Protective Coating (U/G)</t>
  </si>
  <si>
    <t>056</t>
  </si>
  <si>
    <t>Bitumen/Bituminous/Asphalt Coating</t>
  </si>
  <si>
    <t>A03AH056</t>
  </si>
  <si>
    <t>A03AH057-00001</t>
  </si>
  <si>
    <t>057</t>
  </si>
  <si>
    <t>Coal Tar Epoxy</t>
  </si>
  <si>
    <t>A03AH057</t>
  </si>
  <si>
    <t>A03AH058-00001</t>
  </si>
  <si>
    <t>058</t>
  </si>
  <si>
    <t>Epoxy Coating (Epoxy Resin Based Coating)</t>
  </si>
  <si>
    <t>A03AH058</t>
  </si>
  <si>
    <t>A03AH059-00001</t>
  </si>
  <si>
    <t>059</t>
  </si>
  <si>
    <t>Sheet Membrane</t>
  </si>
  <si>
    <t>Adhesive Rubber Sheet or Bitumen Polyethylene Laminated Waterproofing Membrane</t>
  </si>
  <si>
    <t>A03AH059</t>
  </si>
  <si>
    <t>A03AH060-00001</t>
  </si>
  <si>
    <t>060</t>
  </si>
  <si>
    <t>Memebrane Protection Board</t>
  </si>
  <si>
    <t>Bitumen Impregnated Fiberboard</t>
  </si>
  <si>
    <t>A03AH060</t>
  </si>
  <si>
    <t>A03AH060-00002</t>
  </si>
  <si>
    <t>Bitumen Impregnated Softboard</t>
  </si>
  <si>
    <t>A03AH061-00001</t>
  </si>
  <si>
    <t>061</t>
  </si>
  <si>
    <t>Protective Screed</t>
  </si>
  <si>
    <t>A03AH061</t>
  </si>
  <si>
    <t>A03AJ058-00001</t>
  </si>
  <si>
    <t>Concrete Protective Coating (A/G)</t>
  </si>
  <si>
    <t>A03AJ058</t>
  </si>
  <si>
    <t>A03AJ062-00001</t>
  </si>
  <si>
    <t>062</t>
  </si>
  <si>
    <t>Acrylic Polymer Coating</t>
  </si>
  <si>
    <t>A03AJ062</t>
  </si>
  <si>
    <t>A03AJ063-00001</t>
  </si>
  <si>
    <t>063</t>
  </si>
  <si>
    <t>Bituminous Damp Proofing</t>
  </si>
  <si>
    <t>for External Conc. Wall behind Panel (Granite, Marble, Aluminum Panel, ETC.)</t>
  </si>
  <si>
    <t>A03AJ063</t>
  </si>
  <si>
    <t>A03AK064-00001</t>
  </si>
  <si>
    <t>Precast Concrete Work</t>
  </si>
  <si>
    <t>064</t>
  </si>
  <si>
    <t>PC Slab/Roof Panel</t>
  </si>
  <si>
    <t>Hollow Core Slab</t>
  </si>
  <si>
    <t>Including Supply and Install Work w/ All Items to Complete the Work</t>
  </si>
  <si>
    <t>100mm&lt;THK≤120mm</t>
  </si>
  <si>
    <t>A03AK064</t>
  </si>
  <si>
    <t>A03AK064-00002</t>
  </si>
  <si>
    <t>120mm&lt;THK≤150mm</t>
  </si>
  <si>
    <t>A03AK064-00003</t>
  </si>
  <si>
    <t>150mm&lt;THK≤200mm</t>
  </si>
  <si>
    <t>A03AK064-00004</t>
  </si>
  <si>
    <t>200mm&lt;THK</t>
  </si>
  <si>
    <t>A03AK064-00005</t>
  </si>
  <si>
    <t>Single Tee Slab</t>
  </si>
  <si>
    <t>A03AK064-00006</t>
  </si>
  <si>
    <t>A03AK064-00007</t>
  </si>
  <si>
    <t>A03AK064-00008</t>
  </si>
  <si>
    <t>A03AK064-00009</t>
  </si>
  <si>
    <t>Doube Tee Slab</t>
  </si>
  <si>
    <t>A03AK064-00010</t>
  </si>
  <si>
    <t>A03AK064-00011</t>
  </si>
  <si>
    <t>A03AK064-00012</t>
  </si>
  <si>
    <t>A03AK065-00001</t>
  </si>
  <si>
    <t>065</t>
  </si>
  <si>
    <t>PC Wall Panel</t>
  </si>
  <si>
    <t>A03AK065</t>
  </si>
  <si>
    <t>A03AK065-00002</t>
  </si>
  <si>
    <t>200mm&lt;THK≤250mm</t>
  </si>
  <si>
    <t>A03AK065-00003</t>
  </si>
  <si>
    <t>250mm&lt;THK≤300mm</t>
  </si>
  <si>
    <t>A03AK065-00004</t>
  </si>
  <si>
    <t>300mm&lt;THK≤350mm</t>
  </si>
  <si>
    <t>A03AK065-00005</t>
  </si>
  <si>
    <t>350mm&lt;THK≤400mm</t>
  </si>
  <si>
    <t>A03AK065-00006</t>
  </si>
  <si>
    <t>400mm&lt;THK≤450mm</t>
  </si>
  <si>
    <t>A03AK066-00001</t>
  </si>
  <si>
    <t>066</t>
  </si>
  <si>
    <t>PC Column</t>
  </si>
  <si>
    <t>W(  )mm x L(  )mm</t>
  </si>
  <si>
    <t>A03AK066</t>
  </si>
  <si>
    <t>A03AK067-00001</t>
  </si>
  <si>
    <t>067</t>
  </si>
  <si>
    <t>PC Girder &amp; Beam</t>
  </si>
  <si>
    <t>W(  )mm x H(  )mm</t>
  </si>
  <si>
    <t>A03AK067</t>
  </si>
  <si>
    <t>A03AK068-00001</t>
  </si>
  <si>
    <t>068</t>
  </si>
  <si>
    <t>PC Cover</t>
  </si>
  <si>
    <t>W(  )mm x L(  )mm x THK(  )mm</t>
  </si>
  <si>
    <t>A03AK068</t>
  </si>
  <si>
    <t>A04AL012-00001</t>
  </si>
  <si>
    <t>A04</t>
  </si>
  <si>
    <t>Finishing Work</t>
  </si>
  <si>
    <t>Masonry Work</t>
  </si>
  <si>
    <t>A04AL012</t>
  </si>
  <si>
    <t>A04AL069-00001</t>
  </si>
  <si>
    <t>069</t>
  </si>
  <si>
    <t>Reinforced Concrete Block</t>
  </si>
  <si>
    <t>21</t>
  </si>
  <si>
    <t>w/ All Reinf.(Lath, Steel Tie, Anchor Bar, Mortar, ETC.), Filler, Sealant, Lintel/Sill for Opening, ETC.</t>
  </si>
  <si>
    <t>50mm&lt;THK≤100mm</t>
  </si>
  <si>
    <t>A04AL069</t>
  </si>
  <si>
    <t>A04AL069-00002</t>
  </si>
  <si>
    <t>100mm&lt;THK≤200mm</t>
  </si>
  <si>
    <t>A04AL069-00003</t>
  </si>
  <si>
    <t>A04AL070-00001</t>
  </si>
  <si>
    <t>070</t>
  </si>
  <si>
    <t>AAC (Autoclaved Aerated Concrete) Block</t>
  </si>
  <si>
    <t>A04AL070</t>
  </si>
  <si>
    <t>A04AL070-00002</t>
  </si>
  <si>
    <t>A04AL070-00003</t>
  </si>
  <si>
    <t>A04AL071-00001</t>
  </si>
  <si>
    <t>071</t>
  </si>
  <si>
    <t>Glass Block</t>
  </si>
  <si>
    <t>50mm&lt;THK≤80mm</t>
  </si>
  <si>
    <t>A04AL071</t>
  </si>
  <si>
    <t>A04AL071-00002</t>
  </si>
  <si>
    <t>80mm&lt;THK≤90mm</t>
  </si>
  <si>
    <t>A04AL071-00003</t>
  </si>
  <si>
    <t>90mm&lt;THK</t>
  </si>
  <si>
    <t>A04AL072-00001</t>
  </si>
  <si>
    <t>072</t>
  </si>
  <si>
    <t>Clay Block</t>
  </si>
  <si>
    <t>A04AL072</t>
  </si>
  <si>
    <t>A04AL072-00002</t>
  </si>
  <si>
    <t>A04AL072-00003</t>
  </si>
  <si>
    <t>A04AL073-00001</t>
  </si>
  <si>
    <t>073</t>
  </si>
  <si>
    <t>Concrete Brick</t>
  </si>
  <si>
    <t>22</t>
  </si>
  <si>
    <t>[0.5B] w/ All Reinf.(Lath, Steel Tie, Anchor Bar, Mortar, ETC.), Filler, Sealant, Lintel/Sill for Opening, ETC.</t>
  </si>
  <si>
    <t>THK≤90mm</t>
  </si>
  <si>
    <t>A04AL073</t>
  </si>
  <si>
    <t>A04AL073-00002</t>
  </si>
  <si>
    <t>23</t>
  </si>
  <si>
    <t>[1.0B] w/ All Reinf.(Lath, Steel Tie, Anchor Bar, Mortar, ETC.), Filler, Sealant, Lintel/Sill for Opening, ETC.</t>
  </si>
  <si>
    <t>90mm&lt;THK≤190mm</t>
  </si>
  <si>
    <t>A04AL073-00003</t>
  </si>
  <si>
    <t>24</t>
  </si>
  <si>
    <t>[1.5B] w/ All Reinf.(Lath, Steel Tie, Anchor Bar, Mortar, ETC.), Filler, Sealant, Lintel/Sill for Opening, ETC.</t>
  </si>
  <si>
    <t>190mm&lt;THK≤290mm</t>
  </si>
  <si>
    <t>A04AL073-00004</t>
  </si>
  <si>
    <t>[2.0B] w/ All Reinf.(Lath, Steel Tie, Anchor Bar, Mortar, ETC.), Filler, Sealant, Lintel/Sill for Opening, ETC.</t>
  </si>
  <si>
    <t>290mm&lt;THK</t>
  </si>
  <si>
    <t>A04AL074-00001</t>
  </si>
  <si>
    <t>074</t>
  </si>
  <si>
    <t>Burnt Clay Brick</t>
  </si>
  <si>
    <t>A04AL074</t>
  </si>
  <si>
    <t>A04AL074-00002</t>
  </si>
  <si>
    <t>A04AL074-00003</t>
  </si>
  <si>
    <t>A04AL074-00004</t>
  </si>
  <si>
    <t>A04AL075-00001</t>
  </si>
  <si>
    <t>075</t>
  </si>
  <si>
    <t>Insulated Brick</t>
  </si>
  <si>
    <t>A04AL075</t>
  </si>
  <si>
    <t>A04AL076-00001</t>
  </si>
  <si>
    <t>076</t>
  </si>
  <si>
    <t>Insulation</t>
  </si>
  <si>
    <t>Mineral Wool (Rock Wool)</t>
  </si>
  <si>
    <t>Minimum Density of 50 kg/m3</t>
  </si>
  <si>
    <t>A04AL076</t>
  </si>
  <si>
    <t>A04AL076-00002</t>
  </si>
  <si>
    <t>A04AL076-00003</t>
  </si>
  <si>
    <t>A04AL076-00004</t>
  </si>
  <si>
    <t>A04AL076-00005</t>
  </si>
  <si>
    <t>Glass Wool (Fiberglass)</t>
  </si>
  <si>
    <t>A04AL076-00006</t>
  </si>
  <si>
    <t>A04AL076-00007</t>
  </si>
  <si>
    <t>A04AL076-00008</t>
  </si>
  <si>
    <t>A04AL076-00009</t>
  </si>
  <si>
    <t>Polystyrene (Extruded Polystyrene(XPS) or Expanded Polystyrene(EPS))</t>
  </si>
  <si>
    <t>57</t>
  </si>
  <si>
    <t>Minimum Density of 25 kg/m3</t>
  </si>
  <si>
    <t>A04AL076-00010</t>
  </si>
  <si>
    <t>A04AL076-00011</t>
  </si>
  <si>
    <t>A04AL076-00012</t>
  </si>
  <si>
    <t>A04AM077-00001</t>
  </si>
  <si>
    <t>Painting Work</t>
  </si>
  <si>
    <t>077</t>
  </si>
  <si>
    <t>External Wall Painting</t>
  </si>
  <si>
    <t>Acrylic Emulsion Paint</t>
  </si>
  <si>
    <t>A04AM077</t>
  </si>
  <si>
    <t>A04AM077-00002</t>
  </si>
  <si>
    <t>Acrylic Emulsion Paint (Textured Type)</t>
  </si>
  <si>
    <t>A04AM077-00003</t>
  </si>
  <si>
    <t>Water Emulsion Paint</t>
  </si>
  <si>
    <t>A04AM077-00004</t>
  </si>
  <si>
    <t>Latex Paint</t>
  </si>
  <si>
    <t>A04AM077-00005</t>
  </si>
  <si>
    <t>Latex Paint (Textured Type)</t>
  </si>
  <si>
    <t>A04AM077-00006</t>
  </si>
  <si>
    <t>Epoxy Paint</t>
  </si>
  <si>
    <t>A04AM077-00007</t>
  </si>
  <si>
    <t>Stucco Finish</t>
  </si>
  <si>
    <t>A04AM077-00008</t>
  </si>
  <si>
    <t>74</t>
  </si>
  <si>
    <t>Chemical Resistant Paint</t>
  </si>
  <si>
    <t>A04AM078-00001</t>
  </si>
  <si>
    <t>078</t>
  </si>
  <si>
    <t>Internal Wall Painting</t>
  </si>
  <si>
    <t>A04AM078</t>
  </si>
  <si>
    <t>A04AM078-00002</t>
  </si>
  <si>
    <t>A04AM078-00003</t>
  </si>
  <si>
    <t>A04AM078-00004</t>
  </si>
  <si>
    <t>Acid/Alkaline Resistant Paint</t>
  </si>
  <si>
    <t>A04AM078-00005</t>
  </si>
  <si>
    <t>A04AM078-00006</t>
  </si>
  <si>
    <t>A04AM078-00007</t>
  </si>
  <si>
    <t>Anti-Dust Paint</t>
  </si>
  <si>
    <t>A04AM078-00008</t>
  </si>
  <si>
    <t>Epoxy Based Sealer</t>
  </si>
  <si>
    <t>A04AM078-00009</t>
  </si>
  <si>
    <t>A04AM079-00001</t>
  </si>
  <si>
    <t>079</t>
  </si>
  <si>
    <t>Ceiling Painting</t>
  </si>
  <si>
    <t>A04AM079</t>
  </si>
  <si>
    <t>A04AM079-00002</t>
  </si>
  <si>
    <t>A04AM079-00003</t>
  </si>
  <si>
    <t>A04AM079-00004</t>
  </si>
  <si>
    <t>A04AM079-00005</t>
  </si>
  <si>
    <t>A04AM079-00006</t>
  </si>
  <si>
    <t>A04AM080-00001</t>
  </si>
  <si>
    <t>080</t>
  </si>
  <si>
    <t>Floor Painting</t>
  </si>
  <si>
    <t>A04AM080</t>
  </si>
  <si>
    <t>A04AM080-00002</t>
  </si>
  <si>
    <t>A04AM080-00003</t>
  </si>
  <si>
    <t>A04AM080-00004</t>
  </si>
  <si>
    <t>55</t>
  </si>
  <si>
    <t>Oil Based Paint</t>
  </si>
  <si>
    <t>A04AM080-00005</t>
  </si>
  <si>
    <t>A04AM080-00006</t>
  </si>
  <si>
    <t>A04AM080-00007</t>
  </si>
  <si>
    <t>A04AM080-00008</t>
  </si>
  <si>
    <t>56</t>
  </si>
  <si>
    <t>Epoxy Lining</t>
  </si>
  <si>
    <t>A04AM080-00009</t>
  </si>
  <si>
    <t>Road Marker Paint</t>
  </si>
  <si>
    <t>A04AM080-00010</t>
  </si>
  <si>
    <t>58</t>
  </si>
  <si>
    <t>White Strips for Parking Place</t>
  </si>
  <si>
    <t>A04AM080-00011</t>
  </si>
  <si>
    <t>A04AM080-00012</t>
  </si>
  <si>
    <t>FT</t>
  </si>
  <si>
    <t>Polyurethane Coating</t>
  </si>
  <si>
    <t>A04AM081-00001</t>
  </si>
  <si>
    <t>081</t>
  </si>
  <si>
    <t>Skirt Painting</t>
  </si>
  <si>
    <t>86</t>
  </si>
  <si>
    <t>H&lt;150mm</t>
  </si>
  <si>
    <t>H=(  )mm</t>
  </si>
  <si>
    <t>A04AM081</t>
  </si>
  <si>
    <t>A04AM081-00002</t>
  </si>
  <si>
    <t>67</t>
  </si>
  <si>
    <t>150mm≤H&lt;200mm</t>
  </si>
  <si>
    <t>A04AM081-00003</t>
  </si>
  <si>
    <t>68</t>
  </si>
  <si>
    <t>200mm≤H</t>
  </si>
  <si>
    <t>A04AM081-00004</t>
  </si>
  <si>
    <t>A04AM081-00005</t>
  </si>
  <si>
    <t>A04AM081-00006</t>
  </si>
  <si>
    <t>A04AM081-00007</t>
  </si>
  <si>
    <t>A04AM081-00008</t>
  </si>
  <si>
    <t>A04AM081-00009</t>
  </si>
  <si>
    <t>A04AM081-00010</t>
  </si>
  <si>
    <t>A04AM081-00011</t>
  </si>
  <si>
    <t>A04AM081-00012</t>
  </si>
  <si>
    <t>A04AM081-00013</t>
  </si>
  <si>
    <t>A04AM081-00014</t>
  </si>
  <si>
    <t>A04AM081-00015</t>
  </si>
  <si>
    <t>A04AN082-00001</t>
  </si>
  <si>
    <t>Tile Work</t>
  </si>
  <si>
    <t>082</t>
  </si>
  <si>
    <t>Wall Tile</t>
  </si>
  <si>
    <t>Unglazed Ceramic Tile</t>
  </si>
  <si>
    <t>w/ Mortar Bond Coat or Adhesive</t>
  </si>
  <si>
    <t>A04AN082</t>
  </si>
  <si>
    <t>A04AN082-00002</t>
  </si>
  <si>
    <t>Glazed Ceramic Tile</t>
  </si>
  <si>
    <t>A04AN082-00003</t>
  </si>
  <si>
    <t>Acid/Alkaline Resistant Tile</t>
  </si>
  <si>
    <t>A04AN082-00004</t>
  </si>
  <si>
    <t>Granite Tile</t>
  </si>
  <si>
    <t>w/ Wet Method (Mortar Bond Coat or Adhesive) or Dry Method (Steel or SST Frame, Angle, Bolt, etc.)</t>
  </si>
  <si>
    <t>A04AN082-00005</t>
  </si>
  <si>
    <t>Marble Tile</t>
  </si>
  <si>
    <t>A04AN082-00006</t>
  </si>
  <si>
    <t>72</t>
  </si>
  <si>
    <t>Stone Tile</t>
  </si>
  <si>
    <t>A04AN082-00007</t>
  </si>
  <si>
    <t>65</t>
  </si>
  <si>
    <t>Mosaic Tile</t>
  </si>
  <si>
    <t>A04AN082-00008</t>
  </si>
  <si>
    <t>66</t>
  </si>
  <si>
    <t>Acoustic Tile</t>
  </si>
  <si>
    <t>A04AN082-00009</t>
  </si>
  <si>
    <t>Porcelain Tile</t>
  </si>
  <si>
    <t>A04AN083-00001</t>
  </si>
  <si>
    <t>083</t>
  </si>
  <si>
    <t>Floor Tile</t>
  </si>
  <si>
    <t>Ceramic Tile</t>
  </si>
  <si>
    <t>Non-Slip Type, w/ Mortar Bond Coat or Adhesive</t>
  </si>
  <si>
    <t>A04AN083</t>
  </si>
  <si>
    <t>A04AN083-00002</t>
  </si>
  <si>
    <t>A04AN083-00003</t>
  </si>
  <si>
    <t>69</t>
  </si>
  <si>
    <t>Terrazzo Tile</t>
  </si>
  <si>
    <t>A04AN083-00004</t>
  </si>
  <si>
    <t>70</t>
  </si>
  <si>
    <t>Vinyl Tile</t>
  </si>
  <si>
    <t>A04AN083-00005</t>
  </si>
  <si>
    <t>71</t>
  </si>
  <si>
    <t>Anti-Static Vinyl Tile</t>
  </si>
  <si>
    <t>A04AN083-00006</t>
  </si>
  <si>
    <t>A04AN083-00007</t>
  </si>
  <si>
    <t>A04AN083-00008</t>
  </si>
  <si>
    <t>A04AN083-00009</t>
  </si>
  <si>
    <t>73</t>
  </si>
  <si>
    <t>Concrete Tile</t>
  </si>
  <si>
    <t>A04AN083-00010</t>
  </si>
  <si>
    <t>A04AN083-00011</t>
  </si>
  <si>
    <t>A04AN083-00012</t>
  </si>
  <si>
    <t>FD</t>
  </si>
  <si>
    <t>Rubber Tile</t>
  </si>
  <si>
    <t>A04AN084-00001</t>
  </si>
  <si>
    <t>084</t>
  </si>
  <si>
    <t>Skirt Tile</t>
  </si>
  <si>
    <t>A04AN084</t>
  </si>
  <si>
    <t>A04AN084-00002</t>
  </si>
  <si>
    <t>A04AN084-00003</t>
  </si>
  <si>
    <t>A04AN084-00004</t>
  </si>
  <si>
    <t>A04AN084-00005</t>
  </si>
  <si>
    <t>A04AN084-00006</t>
  </si>
  <si>
    <t>A04AN084-00007</t>
  </si>
  <si>
    <t>A04AN084-00008</t>
  </si>
  <si>
    <t>A04AN084-00009</t>
  </si>
  <si>
    <t>A04AN084-00010</t>
  </si>
  <si>
    <t>A04AN084-00011</t>
  </si>
  <si>
    <t>A04AN084-00012</t>
  </si>
  <si>
    <t>A04AN084-00013</t>
  </si>
  <si>
    <t>A04AN084-00014</t>
  </si>
  <si>
    <t>A04AN084-00015</t>
  </si>
  <si>
    <t>A04AN084-00016</t>
  </si>
  <si>
    <t>A04AN084-00017</t>
  </si>
  <si>
    <t>A04AN084-00018</t>
  </si>
  <si>
    <t>A04AN084-00019</t>
  </si>
  <si>
    <t>A04AN084-00020</t>
  </si>
  <si>
    <t>A04AN084-00021</t>
  </si>
  <si>
    <t>A04AN084-00022</t>
  </si>
  <si>
    <t>A04AN084-00023</t>
  </si>
  <si>
    <t>A04AN084-00024</t>
  </si>
  <si>
    <t>A04AN084-00025</t>
  </si>
  <si>
    <t>A04AN084-00026</t>
  </si>
  <si>
    <t>A04AN084-00027</t>
  </si>
  <si>
    <t>A04AN084-00028</t>
  </si>
  <si>
    <t>A04AN084-00029</t>
  </si>
  <si>
    <t>A04AN084-00030</t>
  </si>
  <si>
    <t>A04AN084-00031</t>
  </si>
  <si>
    <t>A04AN084-00032</t>
  </si>
  <si>
    <t>A04AN084-00033</t>
  </si>
  <si>
    <t>A04AP085-00001</t>
  </si>
  <si>
    <t>Waterproofing Work</t>
  </si>
  <si>
    <t>085</t>
  </si>
  <si>
    <t>Liquid Waterproofing</t>
  </si>
  <si>
    <t>for Internal Floor Area</t>
  </si>
  <si>
    <t>Min. 2 Coats</t>
  </si>
  <si>
    <t>A04AP085</t>
  </si>
  <si>
    <t>A04AP085-00002</t>
  </si>
  <si>
    <t>for Internal Wall Area</t>
  </si>
  <si>
    <t>A04AP310-00001</t>
  </si>
  <si>
    <t>310</t>
  </si>
  <si>
    <t>Waterproofing Membrane</t>
  </si>
  <si>
    <t>for Internal Area</t>
  </si>
  <si>
    <t>A04AP310</t>
  </si>
  <si>
    <t>A04AQ012-00001</t>
  </si>
  <si>
    <t>Roof Work</t>
  </si>
  <si>
    <t>A04AQ012</t>
  </si>
  <si>
    <t>A04AQ038-00001</t>
  </si>
  <si>
    <t>A04AQ038</t>
  </si>
  <si>
    <t>A04AQ038-00002</t>
  </si>
  <si>
    <t>A04AQ086-00001</t>
  </si>
  <si>
    <t>086</t>
  </si>
  <si>
    <t>Roof Screed</t>
  </si>
  <si>
    <t>75</t>
  </si>
  <si>
    <t>Light-Weight Concrete Screed</t>
  </si>
  <si>
    <t>w/o Welded Wire Fabric</t>
  </si>
  <si>
    <t>83</t>
  </si>
  <si>
    <t>30mm≤Min. THK&lt;50mm</t>
  </si>
  <si>
    <t>Min. THK=(  )mm, Slope=(  )</t>
  </si>
  <si>
    <t>A04AQ086</t>
  </si>
  <si>
    <t>A04AQ086-00002</t>
  </si>
  <si>
    <t>84</t>
  </si>
  <si>
    <t>50mm≤Min. THK&lt;75mm</t>
  </si>
  <si>
    <t>A04AQ086-00003</t>
  </si>
  <si>
    <t>85</t>
  </si>
  <si>
    <t>75mm≤Min. THK</t>
  </si>
  <si>
    <t>A04AQ086-00004</t>
  </si>
  <si>
    <t>76</t>
  </si>
  <si>
    <t>Bed Mortar Screed</t>
  </si>
  <si>
    <t>A04AQ086-00005</t>
  </si>
  <si>
    <t>A04AQ086-00006</t>
  </si>
  <si>
    <t>A04AQ087-00001</t>
  </si>
  <si>
    <t>087</t>
  </si>
  <si>
    <t>Waterproofing Coating</t>
  </si>
  <si>
    <t>79</t>
  </si>
  <si>
    <t>Hot Bitumen</t>
  </si>
  <si>
    <t>only for Roof Area</t>
  </si>
  <si>
    <t>A04AQ087</t>
  </si>
  <si>
    <t>A04AQ087-00002</t>
  </si>
  <si>
    <t>80</t>
  </si>
  <si>
    <t>Acrylic Polymer Protective Coating</t>
  </si>
  <si>
    <t>A04AQ088-00001</t>
  </si>
  <si>
    <t>088</t>
  </si>
  <si>
    <t>Roof Insulation</t>
  </si>
  <si>
    <t>81</t>
  </si>
  <si>
    <t>Rigid Extruded Polystyrene Foam Insulation</t>
  </si>
  <si>
    <t>A04AQ088</t>
  </si>
  <si>
    <t>A04AQ088-00002</t>
  </si>
  <si>
    <t>A04AQ088-00003</t>
  </si>
  <si>
    <t>A04AQ088-00004</t>
  </si>
  <si>
    <t>A04AQ089-00001</t>
  </si>
  <si>
    <t>089</t>
  </si>
  <si>
    <t>Protective Concrete w/ Steel Trowel Finish</t>
  </si>
  <si>
    <t>A04AQ089</t>
  </si>
  <si>
    <t>A04AQ090-00001</t>
  </si>
  <si>
    <t>090</t>
  </si>
  <si>
    <t>w/ Plastic Spacer</t>
  </si>
  <si>
    <t>THK≤50mm</t>
  </si>
  <si>
    <t>A04AQ090</t>
  </si>
  <si>
    <t>A04AQ090-00002</t>
  </si>
  <si>
    <t>50mm&lt;THK≤75mm</t>
  </si>
  <si>
    <t>A04AQ090-00003</t>
  </si>
  <si>
    <t>75mm&lt;THK≤100mm</t>
  </si>
  <si>
    <t>A04AQ091-00001</t>
  </si>
  <si>
    <t>091</t>
  </si>
  <si>
    <t>Gravel for Roof</t>
  </si>
  <si>
    <t>A04AQ091</t>
  </si>
  <si>
    <t>A04AQ092-00001</t>
  </si>
  <si>
    <t>092</t>
  </si>
  <si>
    <t>Crushed Stone for Roof</t>
  </si>
  <si>
    <t>A04AQ092</t>
  </si>
  <si>
    <t>A04AQ093-00001</t>
  </si>
  <si>
    <t>093</t>
  </si>
  <si>
    <t>Clean Sand</t>
  </si>
  <si>
    <t>A04AQ093</t>
  </si>
  <si>
    <t>A04AQ094-00001</t>
  </si>
  <si>
    <t>094</t>
  </si>
  <si>
    <t>Substrate Board</t>
  </si>
  <si>
    <t>82</t>
  </si>
  <si>
    <t>Water-Resistant Gypsum Substrate</t>
  </si>
  <si>
    <t>A04AQ094</t>
  </si>
  <si>
    <t>A04AQ095-00001</t>
  </si>
  <si>
    <t>A04AQ095</t>
  </si>
  <si>
    <t>A04AQ096-00001</t>
  </si>
  <si>
    <t>096</t>
  </si>
  <si>
    <t>Metal Coping for Parapet</t>
  </si>
  <si>
    <t>Galvanized Steel Coping</t>
  </si>
  <si>
    <t>w/ Fixing Accessories, Sealant</t>
  </si>
  <si>
    <t>A04AQ096</t>
  </si>
  <si>
    <t>A04AQ096-00002</t>
  </si>
  <si>
    <t>Aluminum Coping</t>
  </si>
  <si>
    <t>A04AQ096-00003</t>
  </si>
  <si>
    <t>Stainless Steel Coping</t>
  </si>
  <si>
    <t>A04AQ097-00001</t>
  </si>
  <si>
    <t>097</t>
  </si>
  <si>
    <t>Flashing along Roof Corner</t>
  </si>
  <si>
    <t>Galvanized Steel Flashing</t>
  </si>
  <si>
    <t>A04AQ097</t>
  </si>
  <si>
    <t>A04AQ097-00002</t>
  </si>
  <si>
    <t>Aluminum Flashing</t>
  </si>
  <si>
    <t>A04AQ097-00003</t>
  </si>
  <si>
    <t>Stainless Steel Flashing</t>
  </si>
  <si>
    <t>A04AQ310-00001</t>
  </si>
  <si>
    <t>77</t>
  </si>
  <si>
    <t>EPDM(or Equivalent)</t>
  </si>
  <si>
    <t>w/ Accessories</t>
  </si>
  <si>
    <t>A04AQ310</t>
  </si>
  <si>
    <t>A04AQ310-00002</t>
  </si>
  <si>
    <t>78</t>
  </si>
  <si>
    <t>EPDM(or Equivalent) with Solar Shield</t>
  </si>
  <si>
    <t>A04AR098-00001</t>
  </si>
  <si>
    <t>Door &amp; Window Work</t>
  </si>
  <si>
    <t>098</t>
  </si>
  <si>
    <t>Steel Door w/ Steel Frame (UoM: M2)</t>
  </si>
  <si>
    <t>Fire Protective Rating: N/A</t>
  </si>
  <si>
    <t>w/ Hardware &amp; Accessories</t>
  </si>
  <si>
    <t>A04AR098</t>
  </si>
  <si>
    <t>A04AR098-00002</t>
  </si>
  <si>
    <t>Fire Protective Rating: 0.5-hr</t>
  </si>
  <si>
    <t>A04AR098-00003</t>
  </si>
  <si>
    <t>Fire Protective Rating: 1-hr</t>
  </si>
  <si>
    <t>A04AR098-00004</t>
  </si>
  <si>
    <t>Fire Protective Rating: 1.5-hrs</t>
  </si>
  <si>
    <t>A04AR098-00005</t>
  </si>
  <si>
    <t>Fire Protective Rating: 2-hrs</t>
  </si>
  <si>
    <t>A04AR098-00006</t>
  </si>
  <si>
    <t>FH</t>
  </si>
  <si>
    <t>Fire Protective Rating: 3-hrs</t>
  </si>
  <si>
    <t>A04AR099-00001</t>
  </si>
  <si>
    <t>099</t>
  </si>
  <si>
    <t>Steel Door w/ Steel Frame (UoM: EA)</t>
  </si>
  <si>
    <t>Fire Protective Rating: N/A, Single Door</t>
  </si>
  <si>
    <t>W x H=(  )mm x (  )mm</t>
  </si>
  <si>
    <t>A04AR099-00002</t>
  </si>
  <si>
    <t>Fire Protective Rating: N/A, Double Door</t>
  </si>
  <si>
    <t>A04AR099-00003</t>
  </si>
  <si>
    <t>Fire Protective Rating: 0.5-hr, Single Door</t>
  </si>
  <si>
    <t>A04AR099-00004</t>
  </si>
  <si>
    <t>Fire Protective Rating: 0.5-hr, Double Door</t>
  </si>
  <si>
    <t>A04AR099-00005</t>
  </si>
  <si>
    <t>Fire Protective Rating: 1-hr, Single Door</t>
  </si>
  <si>
    <t>A04AR099-00006</t>
  </si>
  <si>
    <t>Fire Protective Rating: 1-hr, Double Door</t>
  </si>
  <si>
    <t>A04AR099-00007</t>
  </si>
  <si>
    <t>Fire Protective Rating: 1.5-hrs, Single Door</t>
  </si>
  <si>
    <t>A04AR099-00008</t>
  </si>
  <si>
    <t>Fire Protective Rating: 1.5-hrs, Double Door</t>
  </si>
  <si>
    <t>A04AR099-00009</t>
  </si>
  <si>
    <t>Fire Protective Rating: 2-hrs, Single Door</t>
  </si>
  <si>
    <t>A04AR099-00010</t>
  </si>
  <si>
    <t>Fire Protective Rating: 2-hrs, Double Door</t>
  </si>
  <si>
    <t>A04AR099-00011</t>
  </si>
  <si>
    <t>FJ</t>
  </si>
  <si>
    <t>Fire Protective Rating: 3-hrs, Single Door</t>
  </si>
  <si>
    <t>A04AR099-00012</t>
  </si>
  <si>
    <t>FK</t>
  </si>
  <si>
    <t>Fire Protective Rating: 3-hrs, Double Door</t>
  </si>
  <si>
    <t>A04AR100-00001</t>
  </si>
  <si>
    <t>100</t>
  </si>
  <si>
    <t>Steel Door w/ Steel Frame &amp; Vision Panel for Each Leaf (UoM: M2)</t>
  </si>
  <si>
    <t>A04AR100</t>
  </si>
  <si>
    <t>A04AR100-00002</t>
  </si>
  <si>
    <t>A04AR100-00003</t>
  </si>
  <si>
    <t>A04AR100-00004</t>
  </si>
  <si>
    <t>A04AR100-00005</t>
  </si>
  <si>
    <t>A04AR100-00006</t>
  </si>
  <si>
    <t>A04AR101-00001</t>
  </si>
  <si>
    <t>101</t>
  </si>
  <si>
    <t>Steel Door w/ Steel Frame &amp; Vision Panel for Each Leaf (UoM: EA)</t>
  </si>
  <si>
    <t>A04AR101</t>
  </si>
  <si>
    <t>A04AR101-00002</t>
  </si>
  <si>
    <t>A04AR101-00003</t>
  </si>
  <si>
    <t>A04AR101-00004</t>
  </si>
  <si>
    <t>A04AR101-00005</t>
  </si>
  <si>
    <t>A04AR101-00006</t>
  </si>
  <si>
    <t>A04AR101-00007</t>
  </si>
  <si>
    <t>A04AR101-00008</t>
  </si>
  <si>
    <t>A04AR101-00009</t>
  </si>
  <si>
    <t>A04AR101-00010</t>
  </si>
  <si>
    <t>A04AR101-00011</t>
  </si>
  <si>
    <t>A04AR101-00012</t>
  </si>
  <si>
    <t>A04AR102-00001</t>
  </si>
  <si>
    <t>102</t>
  </si>
  <si>
    <t>Steel Door w/ Steel Frame &amp; Panic Bar (UoM: M2)</t>
  </si>
  <si>
    <t>A04AR102</t>
  </si>
  <si>
    <t>A04AR102-00002</t>
  </si>
  <si>
    <t>A04AR102-00003</t>
  </si>
  <si>
    <t>A04AR102-00004</t>
  </si>
  <si>
    <t>A04AR102-00005</t>
  </si>
  <si>
    <t>A04AR102-00006</t>
  </si>
  <si>
    <t>A04AR103-00001</t>
  </si>
  <si>
    <t>103</t>
  </si>
  <si>
    <t>Steel Door w/ Steel Frame &amp; Panic Bar (UoM: EA)</t>
  </si>
  <si>
    <t>A04AR103</t>
  </si>
  <si>
    <t>A04AR103-00002</t>
  </si>
  <si>
    <t>A04AR103-00003</t>
  </si>
  <si>
    <t>A04AR103-00004</t>
  </si>
  <si>
    <t>A04AR103-00005</t>
  </si>
  <si>
    <t>A04AR103-00006</t>
  </si>
  <si>
    <t>A04AR103-00007</t>
  </si>
  <si>
    <t>A04AR103-00008</t>
  </si>
  <si>
    <t>A04AR103-00009</t>
  </si>
  <si>
    <t>A04AR103-00010</t>
  </si>
  <si>
    <t>A04AR103-00011</t>
  </si>
  <si>
    <t>A04AR103-00012</t>
  </si>
  <si>
    <t>A04AR104-00001</t>
  </si>
  <si>
    <t>104</t>
  </si>
  <si>
    <t>Steel Door w/ Steel Frame, Panic Bar &amp; Vision Panel for Each Leaf (UoM: M2)</t>
  </si>
  <si>
    <t>A04AR104</t>
  </si>
  <si>
    <t>A04AR104-00002</t>
  </si>
  <si>
    <t>A04AR104-00003</t>
  </si>
  <si>
    <t>A04AR104-00004</t>
  </si>
  <si>
    <t>A04AR104-00005</t>
  </si>
  <si>
    <t>A04AR105-00001</t>
  </si>
  <si>
    <t>105</t>
  </si>
  <si>
    <t>Steel Door w/ Steel Frame, Panic Bar &amp; Vision Panel for Each Leaf (UoM: EA)</t>
  </si>
  <si>
    <t>A04AR105</t>
  </si>
  <si>
    <t>A04AR105-00002</t>
  </si>
  <si>
    <t>A04AR105-00003</t>
  </si>
  <si>
    <t>A04AR105-00004</t>
  </si>
  <si>
    <t>A04AR105-00005</t>
  </si>
  <si>
    <t>A04AR105-00006</t>
  </si>
  <si>
    <t>A04AR105-00007</t>
  </si>
  <si>
    <t>A04AR105-00008</t>
  </si>
  <si>
    <t>A04AR105-00009</t>
  </si>
  <si>
    <t>A04AR105-00010</t>
  </si>
  <si>
    <t>A04AR106-00001</t>
  </si>
  <si>
    <t>106</t>
  </si>
  <si>
    <t>Blast Resistant Door w/ Steel Frame (UoM: M2)</t>
  </si>
  <si>
    <t>Blast Load: Overpressure (   )psi, Duration (  )ms</t>
  </si>
  <si>
    <t>A04AR106</t>
  </si>
  <si>
    <t>A04AR106-00002</t>
  </si>
  <si>
    <t>A04AR106-00003</t>
  </si>
  <si>
    <t>A04AR106-00004</t>
  </si>
  <si>
    <t>A04AR106-00005</t>
  </si>
  <si>
    <t>A04AR106-00006</t>
  </si>
  <si>
    <t>A04AR107-00001</t>
  </si>
  <si>
    <t>107</t>
  </si>
  <si>
    <t>Blast Resistant Door w/ Steel Frame (UoM: EA)</t>
  </si>
  <si>
    <t>A04AR107</t>
  </si>
  <si>
    <t>A04AR107-00002</t>
  </si>
  <si>
    <t>A04AR107-00003</t>
  </si>
  <si>
    <t>A04AR107-00004</t>
  </si>
  <si>
    <t>A04AR107-00005</t>
  </si>
  <si>
    <t>A04AR107-00006</t>
  </si>
  <si>
    <t>A04AR107-00007</t>
  </si>
  <si>
    <t>A04AR107-00008</t>
  </si>
  <si>
    <t>A04AR107-00009</t>
  </si>
  <si>
    <t>A04AR107-00010</t>
  </si>
  <si>
    <t>A04AR107-00011</t>
  </si>
  <si>
    <t>A04AR107-00012</t>
  </si>
  <si>
    <t>A04AR108-00001</t>
  </si>
  <si>
    <t>108</t>
  </si>
  <si>
    <t>Blast Resistant Door w/ Steel Frame, Panic Bar (UoM: M2)</t>
  </si>
  <si>
    <t>A04AR108</t>
  </si>
  <si>
    <t>A04AR108-00002</t>
  </si>
  <si>
    <t>A04AR108-00003</t>
  </si>
  <si>
    <t>A04AR108-00004</t>
  </si>
  <si>
    <t>A04AR108-00005</t>
  </si>
  <si>
    <t>A04AR108-00006</t>
  </si>
  <si>
    <t>A04AR109-00001</t>
  </si>
  <si>
    <t>109</t>
  </si>
  <si>
    <t>Blast Resistant Door w/ Steel Frame, Panic Bar (UoM: EA)</t>
  </si>
  <si>
    <t>A04AR109</t>
  </si>
  <si>
    <t>A04AR109-00002</t>
  </si>
  <si>
    <t>A04AR109-00003</t>
  </si>
  <si>
    <t>A04AR109-00004</t>
  </si>
  <si>
    <t>A04AR109-00005</t>
  </si>
  <si>
    <t>A04AR109-00006</t>
  </si>
  <si>
    <t>A04AR109-00007</t>
  </si>
  <si>
    <t>A04AR109-00008</t>
  </si>
  <si>
    <t>A04AR109-00009</t>
  </si>
  <si>
    <t>A04AR109-00010</t>
  </si>
  <si>
    <t>A04AR109-00011</t>
  </si>
  <si>
    <t>A04AR109-00012</t>
  </si>
  <si>
    <t>A04AR110-00001</t>
  </si>
  <si>
    <t>110</t>
  </si>
  <si>
    <t>Aluminum Door w/ Aluminum Frame (UoM: M2)</t>
  </si>
  <si>
    <t>A04AR110</t>
  </si>
  <si>
    <t>A04AR110-00002</t>
  </si>
  <si>
    <t>A04AR110-00003</t>
  </si>
  <si>
    <t>A04AR110-00004</t>
  </si>
  <si>
    <t>A04AR111-00001</t>
  </si>
  <si>
    <t>111</t>
  </si>
  <si>
    <t>Aluminum Door w/ Aluminum Frame (UoM: EA)</t>
  </si>
  <si>
    <t>A04AR111</t>
  </si>
  <si>
    <t>A04AR111-00002</t>
  </si>
  <si>
    <t>A04AR111-00003</t>
  </si>
  <si>
    <t>A04AR111-00004</t>
  </si>
  <si>
    <t>A04AR111-00005</t>
  </si>
  <si>
    <t>A04AR111-00006</t>
  </si>
  <si>
    <t>A04AR111-00007</t>
  </si>
  <si>
    <t>A04AR111-00008</t>
  </si>
  <si>
    <t>A04AR112-00001</t>
  </si>
  <si>
    <t>112</t>
  </si>
  <si>
    <t>Aluminum Door w/ Aluminum Frame &amp; Vision Panel for Each Leaf (UoM: M2)</t>
  </si>
  <si>
    <t>A04AR112</t>
  </si>
  <si>
    <t>A04AR112-00002</t>
  </si>
  <si>
    <t>A04AR112-00003</t>
  </si>
  <si>
    <t>A04AR112-00004</t>
  </si>
  <si>
    <t>A04AR113-00001</t>
  </si>
  <si>
    <t>113</t>
  </si>
  <si>
    <t>Aluminum Door w/ Aluminum Frame &amp; Vision Panel for Each Leaf (UoM: EA)</t>
  </si>
  <si>
    <t>A04AR113</t>
  </si>
  <si>
    <t>A04AR113-00002</t>
  </si>
  <si>
    <t>A04AR113-00003</t>
  </si>
  <si>
    <t>A04AR113-00004</t>
  </si>
  <si>
    <t>A04AR113-00005</t>
  </si>
  <si>
    <t>A04AR113-00006</t>
  </si>
  <si>
    <t>A04AR113-00007</t>
  </si>
  <si>
    <t>A04AR113-00008</t>
  </si>
  <si>
    <t>A04AR114-00001</t>
  </si>
  <si>
    <t>114</t>
  </si>
  <si>
    <t>Aluminum Door w/ Aluminum Frame &amp; Panic Bar (UoM: M2)</t>
  </si>
  <si>
    <t>A04AR114</t>
  </si>
  <si>
    <t>A04AR114-00002</t>
  </si>
  <si>
    <t>A04AR114-00003</t>
  </si>
  <si>
    <t>A04AR114-00004</t>
  </si>
  <si>
    <t>A04AR115-00001</t>
  </si>
  <si>
    <t>115</t>
  </si>
  <si>
    <t>Aluminum Door w/ Aluminum Frame &amp; Panic Bar (UoM: EA)</t>
  </si>
  <si>
    <t>A04AR115</t>
  </si>
  <si>
    <t>A04AR115-00002</t>
  </si>
  <si>
    <t>A04AR115-00003</t>
  </si>
  <si>
    <t>A04AR115-00004</t>
  </si>
  <si>
    <t>A04AR115-00005</t>
  </si>
  <si>
    <t>A04AR115-00006</t>
  </si>
  <si>
    <t>A04AR115-00007</t>
  </si>
  <si>
    <t>A04AR115-00008</t>
  </si>
  <si>
    <t>A04AR116-00001</t>
  </si>
  <si>
    <t>116</t>
  </si>
  <si>
    <t>Aluminum Door w/ Aluminum Frame, Panic Bar &amp; Vision Panel for Each Leafr (UoM: M2)</t>
  </si>
  <si>
    <t>A04AR116</t>
  </si>
  <si>
    <t>A04AR116-00002</t>
  </si>
  <si>
    <t>A04AR116-00003</t>
  </si>
  <si>
    <t>A04AR116-00004</t>
  </si>
  <si>
    <t>A04AR117-00001</t>
  </si>
  <si>
    <t>117</t>
  </si>
  <si>
    <t>Aluminum Door w/ Aluminum Frame, Panic Bar &amp; Vision Panel for Each Leaf (UoM: EA)</t>
  </si>
  <si>
    <t>A04AR117</t>
  </si>
  <si>
    <t>A04AR117-00002</t>
  </si>
  <si>
    <t>A04AR117-00003</t>
  </si>
  <si>
    <t>A04AR117-00004</t>
  </si>
  <si>
    <t>A04AR117-00005</t>
  </si>
  <si>
    <t>A04AR117-00006</t>
  </si>
  <si>
    <t>A04AR117-00007</t>
  </si>
  <si>
    <t>A04AR117-00008</t>
  </si>
  <si>
    <t>A04AR118-00001</t>
  </si>
  <si>
    <t>118</t>
  </si>
  <si>
    <t>Glass Door w/ SST Frame (UoM: M2)</t>
  </si>
  <si>
    <t>A04AR118</t>
  </si>
  <si>
    <t>A04AR119-00001</t>
  </si>
  <si>
    <t>119</t>
  </si>
  <si>
    <t>Glass Door w/ SST Frame (UoM: EA)</t>
  </si>
  <si>
    <t>A04AR119</t>
  </si>
  <si>
    <t>A04AR119-00002</t>
  </si>
  <si>
    <t>Double Door</t>
  </si>
  <si>
    <t>A04AR120-00001</t>
  </si>
  <si>
    <t>120</t>
  </si>
  <si>
    <t>Stainless Steel Door w/ SST Frame (UoM: M2)</t>
  </si>
  <si>
    <t>A04AR120</t>
  </si>
  <si>
    <t>A04AR121-00001</t>
  </si>
  <si>
    <t>121</t>
  </si>
  <si>
    <t>Stainless Steel Door w/ SST Frame (UoM: EA)</t>
  </si>
  <si>
    <t>A04AR121</t>
  </si>
  <si>
    <t>A04AR121-00002</t>
  </si>
  <si>
    <t>A04AR122-00001</t>
  </si>
  <si>
    <t>122</t>
  </si>
  <si>
    <t>Wood Door w/ Wood Frame (UoM: M2)</t>
  </si>
  <si>
    <t>A04AR122</t>
  </si>
  <si>
    <t>A04AR123-00001</t>
  </si>
  <si>
    <t>123</t>
  </si>
  <si>
    <t>Wood Door w/ Wood Frame (UoM: EA)</t>
  </si>
  <si>
    <t>A04AR123</t>
  </si>
  <si>
    <t>A04AR123-00002</t>
  </si>
  <si>
    <t>A04AR124-00001</t>
  </si>
  <si>
    <t>124</t>
  </si>
  <si>
    <t>Wood Door w/ Wood Frame &amp; Vision Panel for Each Leaf (UoM: M2)</t>
  </si>
  <si>
    <t>A04AR124</t>
  </si>
  <si>
    <t>A04AR125-00001</t>
  </si>
  <si>
    <t>125</t>
  </si>
  <si>
    <t>Wood Door w/ Wood Frame &amp; Vision Panel for Each Leaf (UoM: EA)</t>
  </si>
  <si>
    <t>A04AR125</t>
  </si>
  <si>
    <t>A04AR125-00002</t>
  </si>
  <si>
    <t>A04AR126-00001</t>
  </si>
  <si>
    <t>126</t>
  </si>
  <si>
    <t>Steel Roll Up Door w/ Steel Frame (UoM: M2)</t>
  </si>
  <si>
    <t>Fire Protective Rating: N/A, Motorized Type</t>
  </si>
  <si>
    <t>A04AR126</t>
  </si>
  <si>
    <t>A04AR126-00002</t>
  </si>
  <si>
    <t>Fire Protective Rating: N/A, Manual Type</t>
  </si>
  <si>
    <t>A04AR126-00003</t>
  </si>
  <si>
    <t>Fire Protective Rating: 0.5-hr, Motorized Type</t>
  </si>
  <si>
    <t>A04AR126-00004</t>
  </si>
  <si>
    <t>Fire Protective Rating: 0.5-hr, Manual Type</t>
  </si>
  <si>
    <t>A04AR126-00005</t>
  </si>
  <si>
    <t>Fire Protective Rating: 1-hr, Motorized Type</t>
  </si>
  <si>
    <t>A04AR126-00006</t>
  </si>
  <si>
    <t>Fire Protective Rating: 1-hr, Manual Type</t>
  </si>
  <si>
    <t>A04AR126-00007</t>
  </si>
  <si>
    <t>Fire Protective Rating: 1.5-hrs, Motorized Type</t>
  </si>
  <si>
    <t>A04AR126-00008</t>
  </si>
  <si>
    <t>AT</t>
  </si>
  <si>
    <t>Fire Protective Rating: 1.5-hrs, Manual Type</t>
  </si>
  <si>
    <t>A04AR126-00009</t>
  </si>
  <si>
    <t>Fire Protective Rating: 2-hrs, Motorized Type</t>
  </si>
  <si>
    <t>A04AR126-00010</t>
  </si>
  <si>
    <t>AV</t>
  </si>
  <si>
    <t>Fire Protective Rating: 2-hrs, Manual Type</t>
  </si>
  <si>
    <t>A04AR127-00001</t>
  </si>
  <si>
    <t>127</t>
  </si>
  <si>
    <t>Steel Roll Up Door w/ Steel Frame (UoM: EA)</t>
  </si>
  <si>
    <t>A04AR127</t>
  </si>
  <si>
    <t>A04AR127-00002</t>
  </si>
  <si>
    <t>A04AR127-00003</t>
  </si>
  <si>
    <t>A04AR127-00004</t>
  </si>
  <si>
    <t>A04AR127-00005</t>
  </si>
  <si>
    <t>A04AR127-00006</t>
  </si>
  <si>
    <t>A04AR127-00007</t>
  </si>
  <si>
    <t>A04AR127-00008</t>
  </si>
  <si>
    <t>A04AR127-00009</t>
  </si>
  <si>
    <t>A04AR127-00010</t>
  </si>
  <si>
    <t>A04AR128-00001</t>
  </si>
  <si>
    <t>128</t>
  </si>
  <si>
    <t>Blast Resistant Roll Up Door w/ Steel Frame (UoM: M2)</t>
  </si>
  <si>
    <t>A04AR128</t>
  </si>
  <si>
    <t>A04AR128-00002</t>
  </si>
  <si>
    <t>A04AR128-00003</t>
  </si>
  <si>
    <t>A04AR128-00004</t>
  </si>
  <si>
    <t>A04AR128-00005</t>
  </si>
  <si>
    <t>A04AR128-00006</t>
  </si>
  <si>
    <t>A04AR129-00001</t>
  </si>
  <si>
    <t>129</t>
  </si>
  <si>
    <t>Blast Resistant Roll Up Door w/ Steel Frame (UoM: EA)</t>
  </si>
  <si>
    <t>A04AR129</t>
  </si>
  <si>
    <t>A04AR129-00002</t>
  </si>
  <si>
    <t>A04AR129-00003</t>
  </si>
  <si>
    <t>A04AR129-00004</t>
  </si>
  <si>
    <t>A04AR129-00005</t>
  </si>
  <si>
    <t>A04AR129-00006</t>
  </si>
  <si>
    <t>A04AR130-00001</t>
  </si>
  <si>
    <t>130</t>
  </si>
  <si>
    <t>Aluminum Roll Up Door w/ Aluminum Frame (UoM: M2)</t>
  </si>
  <si>
    <t>A04AR130</t>
  </si>
  <si>
    <t>A04AR130-00002</t>
  </si>
  <si>
    <t>A04AR131-00001</t>
  </si>
  <si>
    <t>131</t>
  </si>
  <si>
    <t>Aluminum Roll Up Door w/ Aluminum Frame (UoM: EA)</t>
  </si>
  <si>
    <t>A04AR131-00002</t>
  </si>
  <si>
    <t>A04AR132-00001</t>
  </si>
  <si>
    <t>132</t>
  </si>
  <si>
    <t>Steel Sliding Door w/ Steel Frame (UoM: M2)</t>
  </si>
  <si>
    <t>A04AR132</t>
  </si>
  <si>
    <t>A04AR132-00002</t>
  </si>
  <si>
    <t>A04AR132-00003</t>
  </si>
  <si>
    <t>A04AR132-00004</t>
  </si>
  <si>
    <t>A04AR132-00005</t>
  </si>
  <si>
    <t>A04AR132-00006</t>
  </si>
  <si>
    <t>A04AR132-00007</t>
  </si>
  <si>
    <t>A04AR132-00008</t>
  </si>
  <si>
    <t>A04AR132-00009</t>
  </si>
  <si>
    <t>A04AR132-00010</t>
  </si>
  <si>
    <t>A04AR133-00001</t>
  </si>
  <si>
    <t>133</t>
  </si>
  <si>
    <t>Steel Sliding Door w/ Steel Frame (UoM: EA)</t>
  </si>
  <si>
    <t>A04AR133</t>
  </si>
  <si>
    <t>A04AR133-00002</t>
  </si>
  <si>
    <t>A04AR133-00003</t>
  </si>
  <si>
    <t>A04AR133-00004</t>
  </si>
  <si>
    <t>A04AR133-00005</t>
  </si>
  <si>
    <t>A04AR133-00006</t>
  </si>
  <si>
    <t>A04AR133-00007</t>
  </si>
  <si>
    <t>A04AR133-00008</t>
  </si>
  <si>
    <t>A04AR133-00009</t>
  </si>
  <si>
    <t>A04AR133-00010</t>
  </si>
  <si>
    <t>A04AR134-00001</t>
  </si>
  <si>
    <t>134</t>
  </si>
  <si>
    <t>Aluminum Sliding Door w/ Aluminum Frame (UoM: M2)</t>
  </si>
  <si>
    <t>A04AR134</t>
  </si>
  <si>
    <t>A04AR134-00002</t>
  </si>
  <si>
    <t>A04AR135-00001</t>
  </si>
  <si>
    <t>135</t>
  </si>
  <si>
    <t>Aluminum Sliding Door w/ Aluminum Frame (UoM: EA)</t>
  </si>
  <si>
    <t>A04AR135-00002</t>
  </si>
  <si>
    <t>A04AR136-00001</t>
  </si>
  <si>
    <t>136</t>
  </si>
  <si>
    <t>Steel Hanger Door w/ Steel Frame (UoM: M2)</t>
  </si>
  <si>
    <t>A04AR136</t>
  </si>
  <si>
    <t>A04AR137-00001</t>
  </si>
  <si>
    <t>137</t>
  </si>
  <si>
    <t>Steel Hanger Door w/ Steel Frame (UoM: EA)</t>
  </si>
  <si>
    <t>A04AR137</t>
  </si>
  <si>
    <t>A04AR138-00001</t>
  </si>
  <si>
    <t>138</t>
  </si>
  <si>
    <t>Steel Swing Door w/ Steel Frame (UoM: M2)</t>
  </si>
  <si>
    <t>A04AR138</t>
  </si>
  <si>
    <t>A04AR139-00001</t>
  </si>
  <si>
    <t>139</t>
  </si>
  <si>
    <t>Steel Swing Door w/ Steel Frame (UoM: EA)</t>
  </si>
  <si>
    <t>A04AR139</t>
  </si>
  <si>
    <t>A04AR140-00001</t>
  </si>
  <si>
    <t>140</t>
  </si>
  <si>
    <t>Aluminum Swing Door w/ Aluminum Frame (UoM: M2)</t>
  </si>
  <si>
    <t>A04AR140</t>
  </si>
  <si>
    <t>A04AR141-00001</t>
  </si>
  <si>
    <t>141</t>
  </si>
  <si>
    <t>Aluminum Swing Door w/ Aluminum Frame (UoM: EA)</t>
  </si>
  <si>
    <t>A04AR141</t>
  </si>
  <si>
    <t>A04AR142-00001</t>
  </si>
  <si>
    <t>142</t>
  </si>
  <si>
    <t>Revolving Door (UoM: EA)</t>
  </si>
  <si>
    <t>AW</t>
  </si>
  <si>
    <t>Manual Revolving Door</t>
  </si>
  <si>
    <t>A04AR142-00002</t>
  </si>
  <si>
    <t>BA</t>
  </si>
  <si>
    <t>Auto Revolving Door</t>
  </si>
  <si>
    <t>A04AR143-00001</t>
  </si>
  <si>
    <t>143</t>
  </si>
  <si>
    <t>Steel Folding(Accordion) Door w/ Steel Frame (UoM: M2)</t>
  </si>
  <si>
    <t>BB</t>
  </si>
  <si>
    <t>Motorized Type</t>
  </si>
  <si>
    <t>A04AR143</t>
  </si>
  <si>
    <t>A04AR143-00002</t>
  </si>
  <si>
    <t>BC</t>
  </si>
  <si>
    <t>Manual Type</t>
  </si>
  <si>
    <t>A04AR144-00001</t>
  </si>
  <si>
    <t>144</t>
  </si>
  <si>
    <t>Steel Folding(Accordion) Door w/ Steel Frame (UoM: EA)</t>
  </si>
  <si>
    <t>A04AR144-00002</t>
  </si>
  <si>
    <t>A04AR145-00001</t>
  </si>
  <si>
    <t>145</t>
  </si>
  <si>
    <t>Aluminum Folding(Accordion) Door w/ Aluminum Frame (UoM: M2)</t>
  </si>
  <si>
    <t>A04AR145</t>
  </si>
  <si>
    <t>A04AR145-00002</t>
  </si>
  <si>
    <t>A04AR146-00001</t>
  </si>
  <si>
    <t>146</t>
  </si>
  <si>
    <t>Aluminum Folding(Accordion) Door w/ Aluminum Frame (UoM: EA)</t>
  </si>
  <si>
    <t>A04AR146-00002</t>
  </si>
  <si>
    <t>A04AR147-00001</t>
  </si>
  <si>
    <t>147</t>
  </si>
  <si>
    <t>PVC Folding(Accordion) Door w/ PVC Frame (UoM: M2)</t>
  </si>
  <si>
    <t>A04AR147</t>
  </si>
  <si>
    <t>A04AR148-00001</t>
  </si>
  <si>
    <t>148</t>
  </si>
  <si>
    <t>PVC Folding(Accordion) Door w/ PVC Frame (UoM: EA)</t>
  </si>
  <si>
    <t>A04AR148</t>
  </si>
  <si>
    <t>A04AR149-00001</t>
  </si>
  <si>
    <t>149</t>
  </si>
  <si>
    <t>uPVC Door w/ uPVC Frame (UoM: M2)</t>
  </si>
  <si>
    <t>A04AR149</t>
  </si>
  <si>
    <t>A04AR150-00001</t>
  </si>
  <si>
    <t>150</t>
  </si>
  <si>
    <t>uPVC Door w/ uPVC Frame (UoM: EA)</t>
  </si>
  <si>
    <t>A04AR150</t>
  </si>
  <si>
    <t>A04AR151-00001</t>
  </si>
  <si>
    <t>151</t>
  </si>
  <si>
    <t>Master Key System</t>
  </si>
  <si>
    <t>BD</t>
  </si>
  <si>
    <t>Three Levels Master Key</t>
  </si>
  <si>
    <t>w/ Accessories (Key Box, Key Tag and ETC)</t>
  </si>
  <si>
    <t>A04AR151</t>
  </si>
  <si>
    <t>A04AR152-00001</t>
  </si>
  <si>
    <t>152</t>
  </si>
  <si>
    <t>Steel Window (UoM: M2)</t>
  </si>
  <si>
    <t>A04AR152</t>
  </si>
  <si>
    <t>A04AR152-00002</t>
  </si>
  <si>
    <t>A04AR152-00003</t>
  </si>
  <si>
    <t>A04AR153-00001</t>
  </si>
  <si>
    <t>153</t>
  </si>
  <si>
    <t>Steel Window (UoM: EA)</t>
  </si>
  <si>
    <t>A04AR153</t>
  </si>
  <si>
    <t>A04AR153-00002</t>
  </si>
  <si>
    <t>A04AR153-00003</t>
  </si>
  <si>
    <t>A04AR154-00001</t>
  </si>
  <si>
    <t>154</t>
  </si>
  <si>
    <t>Blast Resistant Steel Window (UoM: M2)</t>
  </si>
  <si>
    <t>A04AR154</t>
  </si>
  <si>
    <t>A04AR155-00001</t>
  </si>
  <si>
    <t>155</t>
  </si>
  <si>
    <t>Blast Resistant Steel Window (UoM: EA)</t>
  </si>
  <si>
    <t>A04AR155</t>
  </si>
  <si>
    <t>A04AR156-00001</t>
  </si>
  <si>
    <t>156</t>
  </si>
  <si>
    <t>Bullet-Proof Steel Window (UoM: M2)</t>
  </si>
  <si>
    <t>A04AR156</t>
  </si>
  <si>
    <t>A04AR157-00001</t>
  </si>
  <si>
    <t>157</t>
  </si>
  <si>
    <t>Bullet-Proof Steel Window (UoM: EA)</t>
  </si>
  <si>
    <t>A04AR157</t>
  </si>
  <si>
    <t>A04AR158-00001</t>
  </si>
  <si>
    <t>158</t>
  </si>
  <si>
    <t>Aluminum Window (UoM: M2)</t>
  </si>
  <si>
    <t>A04AR158</t>
  </si>
  <si>
    <t>A04AR158-00002</t>
  </si>
  <si>
    <t>A04AR158-00003</t>
  </si>
  <si>
    <t>A04AR159-00001</t>
  </si>
  <si>
    <t>159</t>
  </si>
  <si>
    <t>Aluminum Window (UoM: EA)</t>
  </si>
  <si>
    <t>A04AR159</t>
  </si>
  <si>
    <t>A04AR159-00002</t>
  </si>
  <si>
    <t>A04AR159-00003</t>
  </si>
  <si>
    <t>A04AR160-00001</t>
  </si>
  <si>
    <t>160</t>
  </si>
  <si>
    <t>uPVC Window (UoM: M2)</t>
  </si>
  <si>
    <t>A04AR160</t>
  </si>
  <si>
    <t>A04AR161-00001</t>
  </si>
  <si>
    <t>161</t>
  </si>
  <si>
    <t>uPVC Window (UoM: EA)</t>
  </si>
  <si>
    <t>A04AR161</t>
  </si>
  <si>
    <t>A04AR162-00001</t>
  </si>
  <si>
    <t>162</t>
  </si>
  <si>
    <t>Skylight (UoM: M2)</t>
  </si>
  <si>
    <t>BG</t>
  </si>
  <si>
    <t>FRP(Fiberglass Reinforced Plastics) Skylight</t>
  </si>
  <si>
    <t>A04AR162</t>
  </si>
  <si>
    <t>A04AR162-00002</t>
  </si>
  <si>
    <t>BH</t>
  </si>
  <si>
    <t>Acrylic Skylight w/ Ventilation</t>
  </si>
  <si>
    <t>A04AR163-00001</t>
  </si>
  <si>
    <t>163</t>
  </si>
  <si>
    <t>Louver (UoM: M2)</t>
  </si>
  <si>
    <t>BJ</t>
  </si>
  <si>
    <t>Aluminum</t>
  </si>
  <si>
    <t>A04AR163</t>
  </si>
  <si>
    <t>A04AR163-00002</t>
  </si>
  <si>
    <t>BK</t>
  </si>
  <si>
    <t>Steel</t>
  </si>
  <si>
    <t>A04AR164-00001</t>
  </si>
  <si>
    <t>164</t>
  </si>
  <si>
    <t>Louver (UoM: EA)</t>
  </si>
  <si>
    <t>A04AR164</t>
  </si>
  <si>
    <t>A04AR164-00002</t>
  </si>
  <si>
    <t>A04AR165-00001</t>
  </si>
  <si>
    <t>165</t>
  </si>
  <si>
    <t>Shade (UoM: M2)</t>
  </si>
  <si>
    <t>A04AR165</t>
  </si>
  <si>
    <t>A04AR165-00002</t>
  </si>
  <si>
    <t>A04AR166-00001</t>
  </si>
  <si>
    <t>166</t>
  </si>
  <si>
    <t>Shade (UoM: EA)</t>
  </si>
  <si>
    <t>A04AR166</t>
  </si>
  <si>
    <t>A04AR166-00002</t>
  </si>
  <si>
    <t>A04AR315-00001</t>
  </si>
  <si>
    <t>315</t>
  </si>
  <si>
    <t>Curtain Wall System (UoM: M2)</t>
  </si>
  <si>
    <t>A04AR315</t>
  </si>
  <si>
    <t>A04AR316-00001</t>
  </si>
  <si>
    <t>316</t>
  </si>
  <si>
    <t>Curtain Wall System (UoM: EA)</t>
  </si>
  <si>
    <t>A04AR316</t>
  </si>
  <si>
    <t>A04AR318-00001</t>
  </si>
  <si>
    <t>318</t>
  </si>
  <si>
    <t>Ballistic Resistant Door w/ Steel Frame (UoM: M2)</t>
  </si>
  <si>
    <t>A04AR318</t>
  </si>
  <si>
    <t>A04AR318-00002</t>
  </si>
  <si>
    <t>A04AR318-00003</t>
  </si>
  <si>
    <t>A04AR318-00004</t>
  </si>
  <si>
    <t>A04AR318-00005</t>
  </si>
  <si>
    <t>A04AR318-00006</t>
  </si>
  <si>
    <t>A04AR319-00001</t>
  </si>
  <si>
    <t>319</t>
  </si>
  <si>
    <t>Ballistic Resistant Door w/ Steel Frame (UoM: EA)</t>
  </si>
  <si>
    <t>A04AR319</t>
  </si>
  <si>
    <t>A04AR319-00002</t>
  </si>
  <si>
    <t>A04AR319-00003</t>
  </si>
  <si>
    <t>A04AR319-00004</t>
  </si>
  <si>
    <t>A04AR319-00005</t>
  </si>
  <si>
    <t>A04AR319-00006</t>
  </si>
  <si>
    <t>A04AR319-00007</t>
  </si>
  <si>
    <t>A04AR319-00008</t>
  </si>
  <si>
    <t>A04AR319-00009</t>
  </si>
  <si>
    <t>A04AR319-00010</t>
  </si>
  <si>
    <t>A04AR319-00011</t>
  </si>
  <si>
    <t>A04AR319-00012</t>
  </si>
  <si>
    <t>A04AR320-00001</t>
  </si>
  <si>
    <t>320</t>
  </si>
  <si>
    <t>Ballistic Resistant Door w/ Steel Frame, Panic Bar (UoM: M2)</t>
  </si>
  <si>
    <t>A04AR320</t>
  </si>
  <si>
    <t>A04AR320-00002</t>
  </si>
  <si>
    <t>A04AR320-00003</t>
  </si>
  <si>
    <t>A04AR320-00004</t>
  </si>
  <si>
    <t>A04AR320-00005</t>
  </si>
  <si>
    <t>A04AR320-00006</t>
  </si>
  <si>
    <t>A04AR321-00001</t>
  </si>
  <si>
    <t>321</t>
  </si>
  <si>
    <t>Ballistic Resistant Door w/ Steel Frame, Panic Bar (UoM: EA)</t>
  </si>
  <si>
    <t>A04AR321</t>
  </si>
  <si>
    <t>A04AR321-00002</t>
  </si>
  <si>
    <t>A04AR321-00003</t>
  </si>
  <si>
    <t>A04AR321-00004</t>
  </si>
  <si>
    <t>A04AR321-00005</t>
  </si>
  <si>
    <t>A04AR321-00006</t>
  </si>
  <si>
    <t>A04AR321-00007</t>
  </si>
  <si>
    <t>A04AR321-00008</t>
  </si>
  <si>
    <t>A04AR321-00009</t>
  </si>
  <si>
    <t>A04AR321-00010</t>
  </si>
  <si>
    <t>A04AR321-00011</t>
  </si>
  <si>
    <t>A04AR321-00012</t>
  </si>
  <si>
    <t>A04AS038-00001</t>
  </si>
  <si>
    <t>Exterior/Interior Finish Work</t>
  </si>
  <si>
    <t>A04AS038</t>
  </si>
  <si>
    <t>A04AS038-00002</t>
  </si>
  <si>
    <t>A04AS167-00001</t>
  </si>
  <si>
    <t>167</t>
  </si>
  <si>
    <t>Marble Window Sill</t>
  </si>
  <si>
    <t>THK=(  )mm / W=(  )mm</t>
  </si>
  <si>
    <t>A04AS167</t>
  </si>
  <si>
    <t>A04AS168-00001</t>
  </si>
  <si>
    <t>168</t>
  </si>
  <si>
    <t>Screed</t>
  </si>
  <si>
    <t>A04AS168</t>
  </si>
  <si>
    <t>A04AS168-00002</t>
  </si>
  <si>
    <t>A04AS168-00003</t>
  </si>
  <si>
    <t>75mm≤THK</t>
  </si>
  <si>
    <t>A04AS169-00001</t>
  </si>
  <si>
    <t>169</t>
  </si>
  <si>
    <t>Carpet</t>
  </si>
  <si>
    <t>A04AS169</t>
  </si>
  <si>
    <t>A04AS170-00001</t>
  </si>
  <si>
    <t>170</t>
  </si>
  <si>
    <t>Carpet Tile</t>
  </si>
  <si>
    <t>Tile Size=W(  )mm x L(  )mm</t>
  </si>
  <si>
    <t>A04AS170</t>
  </si>
  <si>
    <t>A04AS171-00001</t>
  </si>
  <si>
    <t>171</t>
  </si>
  <si>
    <t>Recess Floor Mat</t>
  </si>
  <si>
    <t>A04AS171</t>
  </si>
  <si>
    <t>A04AS172-00001</t>
  </si>
  <si>
    <t>172</t>
  </si>
  <si>
    <t>Entrance Floor Mats and Frame</t>
  </si>
  <si>
    <t>A04AS172</t>
  </si>
  <si>
    <t>A04AS172-00002</t>
  </si>
  <si>
    <t>BL</t>
  </si>
  <si>
    <t>Embedded Type</t>
  </si>
  <si>
    <t>A04AS173-00001</t>
  </si>
  <si>
    <t>173</t>
  </si>
  <si>
    <t>Steel Trowel Finish</t>
  </si>
  <si>
    <t>A04AS173</t>
  </si>
  <si>
    <t>A04AS173-00002</t>
  </si>
  <si>
    <t>BM</t>
  </si>
  <si>
    <t>Brushed(Broom) Finish</t>
  </si>
  <si>
    <t>A04AS173-00003</t>
  </si>
  <si>
    <t>BN</t>
  </si>
  <si>
    <t>Hardener Finish(Powder Type)</t>
  </si>
  <si>
    <t>A04AS173-00004</t>
  </si>
  <si>
    <t>BP</t>
  </si>
  <si>
    <t>Hardener Finish(Liquid Type)</t>
  </si>
  <si>
    <t>A04AS174-00001</t>
  </si>
  <si>
    <t>174</t>
  </si>
  <si>
    <t>Raised Floor</t>
  </si>
  <si>
    <t>BQ</t>
  </si>
  <si>
    <t>Top Finish: Anti-Static Vinyl Tile</t>
  </si>
  <si>
    <t>600mm x 600mm / H≤600mm</t>
  </si>
  <si>
    <t>A04AS174</t>
  </si>
  <si>
    <t>A04AS174-00002</t>
  </si>
  <si>
    <t>600mm x 600mm / 600mm&lt;H≤1000mm</t>
  </si>
  <si>
    <t>A04AS174-00003</t>
  </si>
  <si>
    <t>600mm x 600mm / 1000mm&lt;H≤1500mm</t>
  </si>
  <si>
    <t>A04AS174-00004</t>
  </si>
  <si>
    <t>BR</t>
  </si>
  <si>
    <t>Top Finish: Carpet Tile</t>
  </si>
  <si>
    <t>A04AS174-00005</t>
  </si>
  <si>
    <t>A04AS174-00006</t>
  </si>
  <si>
    <t>A04AS174-00007</t>
  </si>
  <si>
    <t>BS</t>
  </si>
  <si>
    <t>Top Finish: Marble</t>
  </si>
  <si>
    <t>A04AS174-00008</t>
  </si>
  <si>
    <t>A04AS174-00009</t>
  </si>
  <si>
    <t>A04AS174-00010</t>
  </si>
  <si>
    <t>600mm x 600mm / 1500mm≤H</t>
  </si>
  <si>
    <t>A04AS174-00011</t>
  </si>
  <si>
    <t>A04AS174-00012</t>
  </si>
  <si>
    <t>A04AS174-00013</t>
  </si>
  <si>
    <t>600mm x 600mm / 1500mm&lt;H</t>
  </si>
  <si>
    <t>A04AS174-00014</t>
  </si>
  <si>
    <t>A04AS174-00015</t>
  </si>
  <si>
    <t>A04AS175-00001</t>
  </si>
  <si>
    <t>175</t>
  </si>
  <si>
    <t>Material Dividing Strip</t>
  </si>
  <si>
    <t>BT</t>
  </si>
  <si>
    <t>Stainless Steel</t>
  </si>
  <si>
    <t>A04AS175</t>
  </si>
  <si>
    <t>A04AS176-00001</t>
  </si>
  <si>
    <t>176</t>
  </si>
  <si>
    <t>Plasterboard Dry Liner System</t>
  </si>
  <si>
    <t>for Wall To External Side</t>
  </si>
  <si>
    <t>w/ 1-Layer Gypsum Board, Supporting Frame(Stud), Accessories</t>
  </si>
  <si>
    <t>1-Layer Gypsumboard THK=9.5mm</t>
  </si>
  <si>
    <t>Insulation THK=(  )mm</t>
  </si>
  <si>
    <t>A04AS176</t>
  </si>
  <si>
    <t>A04AS176-00002</t>
  </si>
  <si>
    <t>1-Layer Gypsumboard THK=12.5mm</t>
  </si>
  <si>
    <t>A04AS176-00003</t>
  </si>
  <si>
    <t>1-Layer Gypsumboard THK=16mm</t>
  </si>
  <si>
    <t>A04AS176-00004</t>
  </si>
  <si>
    <t>A04AS176-00005</t>
  </si>
  <si>
    <t>A04AS176-00006</t>
  </si>
  <si>
    <t>A04AS176-00007</t>
  </si>
  <si>
    <t>Rigid Insulation</t>
  </si>
  <si>
    <t>A04AS176-00008</t>
  </si>
  <si>
    <t>A04AS176-00009</t>
  </si>
  <si>
    <t>A04AS177-00001</t>
  </si>
  <si>
    <t>177</t>
  </si>
  <si>
    <t>Gypsumboard Partition Wall (Fixed Type)</t>
  </si>
  <si>
    <t>BU</t>
  </si>
  <si>
    <t>Fire Protective Rating: N/A, 1-Layer Gypsum Board to One Side</t>
  </si>
  <si>
    <t>w/o Insulation</t>
  </si>
  <si>
    <t>Including Supporting Frame(Stud) &amp; Accessories</t>
  </si>
  <si>
    <t>A04AS177</t>
  </si>
  <si>
    <t>A04AS177-00002</t>
  </si>
  <si>
    <t>A04AS177-00003</t>
  </si>
  <si>
    <t>A04AS177-00004</t>
  </si>
  <si>
    <t>BV</t>
  </si>
  <si>
    <t>Fire Protective Rating: N/A, 2-Layer Gypsum Boards to One Side</t>
  </si>
  <si>
    <t>A04AS177-00005</t>
  </si>
  <si>
    <t>A04AS177-00006</t>
  </si>
  <si>
    <t>A04AS177-00007</t>
  </si>
  <si>
    <t>BW</t>
  </si>
  <si>
    <t>Fire Protective Rating: N/A, 1-Layer Gypsum Board to Both Sides</t>
  </si>
  <si>
    <t>A04AS177-00008</t>
  </si>
  <si>
    <t>A04AS177-00009</t>
  </si>
  <si>
    <t>A04AS177-00010</t>
  </si>
  <si>
    <t>A04AS177-00011</t>
  </si>
  <si>
    <t>A04AS177-00012</t>
  </si>
  <si>
    <t>A04AS177-00013</t>
  </si>
  <si>
    <t>A04AS177-00014</t>
  </si>
  <si>
    <t>A04AS177-00015</t>
  </si>
  <si>
    <t>A04AS177-00016</t>
  </si>
  <si>
    <t>CA</t>
  </si>
  <si>
    <t>Fire Protective Rating: N/A, 2-Layer Gypsum Boards to Both Sides</t>
  </si>
  <si>
    <t>A04AS177-00017</t>
  </si>
  <si>
    <t>A04AS177-00018</t>
  </si>
  <si>
    <t>A04AS177-00019</t>
  </si>
  <si>
    <t>A04AS177-00020</t>
  </si>
  <si>
    <t>A04AS177-00021</t>
  </si>
  <si>
    <t>A04AS177-00022</t>
  </si>
  <si>
    <t>A04AS177-00023</t>
  </si>
  <si>
    <t>A04AS177-00024</t>
  </si>
  <si>
    <t>A04AS177-00025</t>
  </si>
  <si>
    <t>CB</t>
  </si>
  <si>
    <t>Fire Protective Rating: 1-hr, 2-Layer Gypsum Boards to Both Sides</t>
  </si>
  <si>
    <t>A04AS177-00026</t>
  </si>
  <si>
    <t>A04AS177-00027</t>
  </si>
  <si>
    <t>A04AS177-00028</t>
  </si>
  <si>
    <t>A04AS177-00029</t>
  </si>
  <si>
    <t>A04AS177-00030</t>
  </si>
  <si>
    <t>A04AS177-00031</t>
  </si>
  <si>
    <t>CC</t>
  </si>
  <si>
    <t>Fire Protective Rating: 2-hrs, 2-Layer Gypsum Boards to Both Sides</t>
  </si>
  <si>
    <t>A04AS177-00032</t>
  </si>
  <si>
    <t>A04AS177-00033</t>
  </si>
  <si>
    <t>A04AS177-00034</t>
  </si>
  <si>
    <t>A04AS177-00035</t>
  </si>
  <si>
    <t>A04AS177-00036</t>
  </si>
  <si>
    <t>A04AS178-00001</t>
  </si>
  <si>
    <t>178</t>
  </si>
  <si>
    <t>Gypsumboard Partition Wall (Removable Type)</t>
  </si>
  <si>
    <t>A04AS178</t>
  </si>
  <si>
    <t>A04AS178-00002</t>
  </si>
  <si>
    <t>A04AS178-00003</t>
  </si>
  <si>
    <t>A04AS178-00004</t>
  </si>
  <si>
    <t>A04AS178-00005</t>
  </si>
  <si>
    <t>A04AS178-00006</t>
  </si>
  <si>
    <t>A04AS178-00007</t>
  </si>
  <si>
    <t>A04AS178-00008</t>
  </si>
  <si>
    <t>A04AS178-00009</t>
  </si>
  <si>
    <t>A04AS179-00001</t>
  </si>
  <si>
    <t>179</t>
  </si>
  <si>
    <t>Cubicle Partition</t>
  </si>
  <si>
    <t>for Toilet</t>
  </si>
  <si>
    <t>A04AS179</t>
  </si>
  <si>
    <t>A04AS180-00001</t>
  </si>
  <si>
    <t>180</t>
  </si>
  <si>
    <t>Shower Booth Partition</t>
  </si>
  <si>
    <t>A04AS180</t>
  </si>
  <si>
    <t>A04AS181-00001</t>
  </si>
  <si>
    <t>181</t>
  </si>
  <si>
    <t>Acoustic Panel</t>
  </si>
  <si>
    <t>for Wall</t>
  </si>
  <si>
    <t>w/ Accessories (Supporting Frame, Acoustic Insulation, Etc.)</t>
  </si>
  <si>
    <t>A04AS181</t>
  </si>
  <si>
    <t>A04AS182-00001</t>
  </si>
  <si>
    <t>182</t>
  </si>
  <si>
    <t>Face Brick</t>
  </si>
  <si>
    <t>w/ Bedding</t>
  </si>
  <si>
    <t>A04AS182</t>
  </si>
  <si>
    <t>A04AS183-00001</t>
  </si>
  <si>
    <t>183</t>
  </si>
  <si>
    <t>Hard Wood Trim</t>
  </si>
  <si>
    <t>A04AS183</t>
  </si>
  <si>
    <t>A04AS183-00002</t>
  </si>
  <si>
    <t>A04AS183-00003</t>
  </si>
  <si>
    <t>A04AS184-00001</t>
  </si>
  <si>
    <t>184</t>
  </si>
  <si>
    <t>Aluminum Baseboard</t>
  </si>
  <si>
    <t>for Skirt</t>
  </si>
  <si>
    <t>w/ Adhesive</t>
  </si>
  <si>
    <t>A04AS184</t>
  </si>
  <si>
    <t>A04AS184-00002</t>
  </si>
  <si>
    <t>A04AS184-00003</t>
  </si>
  <si>
    <t>A04AS185-00001</t>
  </si>
  <si>
    <t>185</t>
  </si>
  <si>
    <t>Coved Rubber Skirting</t>
  </si>
  <si>
    <t>A04AS185</t>
  </si>
  <si>
    <t>A04AS185-00002</t>
  </si>
  <si>
    <t>A04AS185-00003</t>
  </si>
  <si>
    <t>A04AS186-00001</t>
  </si>
  <si>
    <t>186</t>
  </si>
  <si>
    <t>Fiber Board Ceiling System</t>
  </si>
  <si>
    <t>CD</t>
  </si>
  <si>
    <t>M-Bar System</t>
  </si>
  <si>
    <t>w/ Hot-Dip Galvanized Suspension System &amp; Accessories(Moldings, Ceiling Access Door/Hatch, Curtain Boxes and etc.)</t>
  </si>
  <si>
    <t>Tile Size=(  )mm x (  )mm</t>
  </si>
  <si>
    <t>A04AS186</t>
  </si>
  <si>
    <t>A04AS186-00002</t>
  </si>
  <si>
    <t>CE</t>
  </si>
  <si>
    <t>T-Bar System</t>
  </si>
  <si>
    <t>A04AS187-00001</t>
  </si>
  <si>
    <t>187</t>
  </si>
  <si>
    <t>Gypsum Plaster Board Ceiling System</t>
  </si>
  <si>
    <t>A04AS187</t>
  </si>
  <si>
    <t>A04AS187-00002</t>
  </si>
  <si>
    <t>A04AS188-00001</t>
  </si>
  <si>
    <t>188</t>
  </si>
  <si>
    <t>Moisture Resistant Gypsum Plaster Board Ceiling System</t>
  </si>
  <si>
    <t>A04AS188</t>
  </si>
  <si>
    <t>A04AS188-00002</t>
  </si>
  <si>
    <t>A04AS189-00001</t>
  </si>
  <si>
    <t>189</t>
  </si>
  <si>
    <t>Cement Board Ceiling System</t>
  </si>
  <si>
    <t>A04AS189</t>
  </si>
  <si>
    <t>A04AS189-00002</t>
  </si>
  <si>
    <t>A04AS190-00001</t>
  </si>
  <si>
    <t>190</t>
  </si>
  <si>
    <t>Acoustic Tiled Ceiling System</t>
  </si>
  <si>
    <t>A04AS190</t>
  </si>
  <si>
    <t>A04AS190-00002</t>
  </si>
  <si>
    <t>A04AS191-00001</t>
  </si>
  <si>
    <t>191</t>
  </si>
  <si>
    <t>Moisture Resistant Tiled Ceiling System</t>
  </si>
  <si>
    <t>A04AS191</t>
  </si>
  <si>
    <t>A04AS191-00002</t>
  </si>
  <si>
    <t>A04AS192-00001</t>
  </si>
  <si>
    <t>192</t>
  </si>
  <si>
    <t>Aluminum Spandrel Ceiling System</t>
  </si>
  <si>
    <t>A04AS192</t>
  </si>
  <si>
    <t>A04AS193-00001</t>
  </si>
  <si>
    <t>193</t>
  </si>
  <si>
    <t>Metal Open Cell Ceiling</t>
  </si>
  <si>
    <t>A04AS193</t>
  </si>
  <si>
    <t>A04AS194-00001</t>
  </si>
  <si>
    <t>194</t>
  </si>
  <si>
    <t>for Exposed Ceiling Structure of Cable Room</t>
  </si>
  <si>
    <t>A04AS194</t>
  </si>
  <si>
    <t>A04AS194-00002</t>
  </si>
  <si>
    <t>A04AS194-00003</t>
  </si>
  <si>
    <t>A04AS194-00004</t>
  </si>
  <si>
    <t>for Exposed Wall Structure of Cable Room</t>
  </si>
  <si>
    <t>A04AS194-00005</t>
  </si>
  <si>
    <t>A04AS194-00006</t>
  </si>
  <si>
    <t>A04AS195-00001</t>
  </si>
  <si>
    <t>195</t>
  </si>
  <si>
    <t>Pre-Fabricated Canopy</t>
  </si>
  <si>
    <t>CF</t>
  </si>
  <si>
    <t>Steel Canopy</t>
  </si>
  <si>
    <t>w/ Supporting Frame, Accessories</t>
  </si>
  <si>
    <t>W x L x Min. D=(  )mm x (  )mm x (  )mm</t>
  </si>
  <si>
    <t>A04AS195</t>
  </si>
  <si>
    <t>A04AS195-00002</t>
  </si>
  <si>
    <t>CG</t>
  </si>
  <si>
    <t>Stainless Steel Canopy</t>
  </si>
  <si>
    <t>A04AS195-00003</t>
  </si>
  <si>
    <t>CH</t>
  </si>
  <si>
    <t>Aluminum Canopy</t>
  </si>
  <si>
    <t>A04AS195-00004</t>
  </si>
  <si>
    <t>CJ</t>
  </si>
  <si>
    <t>Polycarbonate Canopy</t>
  </si>
  <si>
    <t>A04AS195-00005</t>
  </si>
  <si>
    <t>CK</t>
  </si>
  <si>
    <t>GRP Canopy</t>
  </si>
  <si>
    <t>A04AS195-00006</t>
  </si>
  <si>
    <t>CL</t>
  </si>
  <si>
    <t>Steel Canopy (Continuous Type)</t>
  </si>
  <si>
    <t>along Walkway, w/ Supporting Frame, Accessories</t>
  </si>
  <si>
    <t>W x Min. D=(  )mm x (  )mm</t>
  </si>
  <si>
    <t>A04AS195-00007</t>
  </si>
  <si>
    <t>CM</t>
  </si>
  <si>
    <t>Polycarbonate Canopy (Continuous Type)</t>
  </si>
  <si>
    <t>A04AS195-00008</t>
  </si>
  <si>
    <t>CN</t>
  </si>
  <si>
    <t>Steel Canopy (Rounded Type)</t>
  </si>
  <si>
    <t>W x H x Min. D=(  )mm x (  )mm x (  )mm</t>
  </si>
  <si>
    <t>A04AS195-00009</t>
  </si>
  <si>
    <t>CP</t>
  </si>
  <si>
    <t>Stainless Steel Canopy (Rounded Type)</t>
  </si>
  <si>
    <t>A04AS195-00010</t>
  </si>
  <si>
    <t>CQ</t>
  </si>
  <si>
    <t>Aluminum Canopy (Rounded Type)</t>
  </si>
  <si>
    <t>A04AS195-00011</t>
  </si>
  <si>
    <t>CR</t>
  </si>
  <si>
    <t>Polycarbonate Canopy (Rounded Type)</t>
  </si>
  <si>
    <t>A04AS195-00012</t>
  </si>
  <si>
    <t>CS</t>
  </si>
  <si>
    <t>GRP Canopy (Rounded Type)</t>
  </si>
  <si>
    <t>A04AS196-00001</t>
  </si>
  <si>
    <t>196</t>
  </si>
  <si>
    <t>Custom-Made Canopy for Main Entrance</t>
  </si>
  <si>
    <t>w/ Supporting Frame, Accessories, Lighting Fixtures</t>
  </si>
  <si>
    <t>A04AS196</t>
  </si>
  <si>
    <t>A04AS196-00002</t>
  </si>
  <si>
    <t>A04AS196-00003</t>
  </si>
  <si>
    <t>A04AS197-00001</t>
  </si>
  <si>
    <t>197</t>
  </si>
  <si>
    <t>Roof Tile</t>
  </si>
  <si>
    <t>CT</t>
  </si>
  <si>
    <t>Metallic Tile w/ Insulation</t>
  </si>
  <si>
    <t>A04AS197</t>
  </si>
  <si>
    <t>A04AS197-00002</t>
  </si>
  <si>
    <t>CU</t>
  </si>
  <si>
    <t>Metallic Tile w/o Insulation</t>
  </si>
  <si>
    <t>A04AS314-00001</t>
  </si>
  <si>
    <t>314</t>
  </si>
  <si>
    <t>Plywood w/ Fire Retardant Paint</t>
  </si>
  <si>
    <t>A04AS314</t>
  </si>
  <si>
    <t>A04AT198-00001</t>
  </si>
  <si>
    <t>Plastering Work</t>
  </si>
  <si>
    <t>198</t>
  </si>
  <si>
    <t>Plastering</t>
  </si>
  <si>
    <t>for External Masonry Wall</t>
  </si>
  <si>
    <t>A04AT198</t>
  </si>
  <si>
    <t>A04AT198-00002</t>
  </si>
  <si>
    <t>for Internal Masonry Wall</t>
  </si>
  <si>
    <t>A04AT198-00003</t>
  </si>
  <si>
    <t>for Exposed Conc. Surface</t>
  </si>
  <si>
    <t>A04AV205-00001</t>
  </si>
  <si>
    <t>Misc. Work</t>
  </si>
  <si>
    <t>205</t>
  </si>
  <si>
    <t>Roof Drain (for Building)</t>
  </si>
  <si>
    <t>DQ</t>
  </si>
  <si>
    <t>Cast Iron Type</t>
  </si>
  <si>
    <t>DIA=100mm</t>
  </si>
  <si>
    <t>A04AV205</t>
  </si>
  <si>
    <t>A04AV205-00002</t>
  </si>
  <si>
    <t>DIA=150mm</t>
  </si>
  <si>
    <t>A04AV205-00003</t>
  </si>
  <si>
    <t>DIA=200mm</t>
  </si>
  <si>
    <t>A04AV205-00004</t>
  </si>
  <si>
    <t>DIA=250mm</t>
  </si>
  <si>
    <t>A04AV205-00005</t>
  </si>
  <si>
    <t>A04AV205-00006</t>
  </si>
  <si>
    <t>A04AV205-00007</t>
  </si>
  <si>
    <t>A04AV205-00008</t>
  </si>
  <si>
    <t>A04AV205-00009</t>
  </si>
  <si>
    <t>A04AV205-00010</t>
  </si>
  <si>
    <t>A04AV205-00011</t>
  </si>
  <si>
    <t>A04AV205-00012</t>
  </si>
  <si>
    <t>A04AV206-00001</t>
  </si>
  <si>
    <t>206</t>
  </si>
  <si>
    <t>Roof Drain (for Shelter)</t>
  </si>
  <si>
    <t>A04AV206</t>
  </si>
  <si>
    <t>A04AV206-00002</t>
  </si>
  <si>
    <t>A04AV206-00003</t>
  </si>
  <si>
    <t>A04AV206-00004</t>
  </si>
  <si>
    <t>A04AV206-00005</t>
  </si>
  <si>
    <t>A04AV206-00006</t>
  </si>
  <si>
    <t>A04AV206-00007</t>
  </si>
  <si>
    <t>A04AV206-00008</t>
  </si>
  <si>
    <t>A04AV206-00009</t>
  </si>
  <si>
    <t>A04AV206-00010</t>
  </si>
  <si>
    <t>A04AV206-00011</t>
  </si>
  <si>
    <t>A04AV206-00012</t>
  </si>
  <si>
    <t>A04AV207-00001</t>
  </si>
  <si>
    <t>207</t>
  </si>
  <si>
    <t>Downspout</t>
  </si>
  <si>
    <t>DR</t>
  </si>
  <si>
    <t>Galvanized Steel Type</t>
  </si>
  <si>
    <t>A04AV207</t>
  </si>
  <si>
    <t>A04AV207-00002</t>
  </si>
  <si>
    <t>A04AV207-00003</t>
  </si>
  <si>
    <t>A04AV207-00004</t>
  </si>
  <si>
    <t>A04AV207-00005</t>
  </si>
  <si>
    <t>A04AV207-00006</t>
  </si>
  <si>
    <t>A04AV207-00007</t>
  </si>
  <si>
    <t>A04AV207-00008</t>
  </si>
  <si>
    <t>A04AV207-00009</t>
  </si>
  <si>
    <t>A04AV207-00010</t>
  </si>
  <si>
    <t>A04AV207-00011</t>
  </si>
  <si>
    <t>A04AV207-00012</t>
  </si>
  <si>
    <t>A04AV208-00001</t>
  </si>
  <si>
    <t>208</t>
  </si>
  <si>
    <t>Water Collection Box</t>
  </si>
  <si>
    <t>A04AV208</t>
  </si>
  <si>
    <t>A04AV208-00002</t>
  </si>
  <si>
    <t>A04AV208-00003</t>
  </si>
  <si>
    <t>A04AV209-00001</t>
  </si>
  <si>
    <t>209</t>
  </si>
  <si>
    <t>Splash Block</t>
  </si>
  <si>
    <t>DS</t>
  </si>
  <si>
    <t>Precast Concrete Block Type</t>
  </si>
  <si>
    <t>A04AV209</t>
  </si>
  <si>
    <t>A04AV210-00001</t>
  </si>
  <si>
    <t>210</t>
  </si>
  <si>
    <t>Natural Ventilator</t>
  </si>
  <si>
    <t>400mm≤DIA&lt;600mm</t>
  </si>
  <si>
    <t>A04AV210</t>
  </si>
  <si>
    <t>A04AV210-00002</t>
  </si>
  <si>
    <t>600mm≤DIA&lt;800mm</t>
  </si>
  <si>
    <t>A04AV210-00003</t>
  </si>
  <si>
    <t>800mm≤DIA&lt;1000mm</t>
  </si>
  <si>
    <t>A04AV210-00004</t>
  </si>
  <si>
    <t>1000mm≤DIA</t>
  </si>
  <si>
    <t>A04AV211-00001</t>
  </si>
  <si>
    <t>211</t>
  </si>
  <si>
    <t>Manhole Cover</t>
  </si>
  <si>
    <t>DT</t>
  </si>
  <si>
    <t>Round Cast Iron Cover w/Frame</t>
  </si>
  <si>
    <t>Heavy Duty Type</t>
  </si>
  <si>
    <t>DIA=600mm</t>
  </si>
  <si>
    <t>A04AV211</t>
  </si>
  <si>
    <t>A04AV211-00002</t>
  </si>
  <si>
    <t>DIA=800mm</t>
  </si>
  <si>
    <t>A04AV212-00001</t>
  </si>
  <si>
    <t>212</t>
  </si>
  <si>
    <t>Chain Link Fence (Fixed Type)</t>
  </si>
  <si>
    <t>DU</t>
  </si>
  <si>
    <t>Self-Standing Type w/ Steel Frame</t>
  </si>
  <si>
    <t>1500mm≤H&lt;2000mm</t>
  </si>
  <si>
    <t>A04AV212</t>
  </si>
  <si>
    <t>A04AV212-00002</t>
  </si>
  <si>
    <t>2000mm≤H&lt;2500mm</t>
  </si>
  <si>
    <t>A04AV212-00003</t>
  </si>
  <si>
    <t>2500mm≤H&lt;3000mm</t>
  </si>
  <si>
    <t>A04AV212-00004</t>
  </si>
  <si>
    <t>3000mm≤H&lt;3500mm</t>
  </si>
  <si>
    <t>A04AV212-00005</t>
  </si>
  <si>
    <t>DV</t>
  </si>
  <si>
    <t>Self-Standing Type w/ Stainless Steel Frame</t>
  </si>
  <si>
    <t>A04AV212-00006</t>
  </si>
  <si>
    <t>A04AV212-00007</t>
  </si>
  <si>
    <t>A04AV212-00008</t>
  </si>
  <si>
    <t>A04AV213-00001</t>
  </si>
  <si>
    <t>213</t>
  </si>
  <si>
    <t>Chain Link Fence (Removable Type)</t>
  </si>
  <si>
    <t>A04AV213</t>
  </si>
  <si>
    <t>A04AV213-00002</t>
  </si>
  <si>
    <t>A04AV213-00003</t>
  </si>
  <si>
    <t>A04AV213-00004</t>
  </si>
  <si>
    <t>A04AV213-00005</t>
  </si>
  <si>
    <t>DW</t>
  </si>
  <si>
    <t>Frame Type w/ Steel Frame</t>
  </si>
  <si>
    <t>for Cable Room</t>
  </si>
  <si>
    <t>A04AV213-00006</t>
  </si>
  <si>
    <t>A04AV213-00007</t>
  </si>
  <si>
    <t>A04AV213-00008</t>
  </si>
  <si>
    <t>A04AV214-00001</t>
  </si>
  <si>
    <t>214</t>
  </si>
  <si>
    <t>Chain Link Fence Single Gate</t>
  </si>
  <si>
    <t>Self-Standing Type, Single</t>
  </si>
  <si>
    <t>w/ Frame, Fixing Accessories</t>
  </si>
  <si>
    <t>A04AV214</t>
  </si>
  <si>
    <t>A04AV214-00002</t>
  </si>
  <si>
    <t>EC</t>
  </si>
  <si>
    <t>Frame Type, Single</t>
  </si>
  <si>
    <t>A04AV215-00001</t>
  </si>
  <si>
    <t>215</t>
  </si>
  <si>
    <t>Chain Link Fence Double Gate</t>
  </si>
  <si>
    <t>EB</t>
  </si>
  <si>
    <t>Self-Standing Type, Double</t>
  </si>
  <si>
    <t>A04AV215</t>
  </si>
  <si>
    <t>A04AV215-00002</t>
  </si>
  <si>
    <t>ED</t>
  </si>
  <si>
    <t>Frame Type, Double</t>
  </si>
  <si>
    <t>A04AV216-00001</t>
  </si>
  <si>
    <t>216</t>
  </si>
  <si>
    <t>Metal Louvered Fence</t>
  </si>
  <si>
    <t>H=(   )mm</t>
  </si>
  <si>
    <t>A04AV216</t>
  </si>
  <si>
    <t>A04AV216-00002</t>
  </si>
  <si>
    <t>EE</t>
  </si>
  <si>
    <t>Self-Standing Type w/ Galv. Steel Frame</t>
  </si>
  <si>
    <t>A04AV216-00003</t>
  </si>
  <si>
    <t>EF</t>
  </si>
  <si>
    <t>Self-Standing Type w/ Aluminum Frame</t>
  </si>
  <si>
    <t>A04AV217-00001</t>
  </si>
  <si>
    <t>217</t>
  </si>
  <si>
    <t>Metal Louvered Fence Single Gate</t>
  </si>
  <si>
    <t>A04AV217</t>
  </si>
  <si>
    <t>A04AV217-00002</t>
  </si>
  <si>
    <t>A04AV217-00003</t>
  </si>
  <si>
    <t>A04AV218-00001</t>
  </si>
  <si>
    <t>218</t>
  </si>
  <si>
    <t>Metal Louvered Fence Double Gate</t>
  </si>
  <si>
    <t>A04AV218</t>
  </si>
  <si>
    <t>A04AV218-00002</t>
  </si>
  <si>
    <t>A04AV218-00003</t>
  </si>
  <si>
    <t>A04AV219-00001</t>
  </si>
  <si>
    <t>219</t>
  </si>
  <si>
    <t>Steel Bollard</t>
  </si>
  <si>
    <t>EG</t>
  </si>
  <si>
    <t>Fixed Type</t>
  </si>
  <si>
    <t>w/ Paint, Concrete Fill</t>
  </si>
  <si>
    <t>DIA=(  )mm / H=(  )mm</t>
  </si>
  <si>
    <t>A04AV219</t>
  </si>
  <si>
    <t>A04AV219-00002</t>
  </si>
  <si>
    <t>EH</t>
  </si>
  <si>
    <t>Removable Type</t>
  </si>
  <si>
    <t>A04AV220-00001</t>
  </si>
  <si>
    <t>220</t>
  </si>
  <si>
    <t>Building Signage</t>
  </si>
  <si>
    <t>A04AV220</t>
  </si>
  <si>
    <t>A04AV221-00001</t>
  </si>
  <si>
    <t>221</t>
  </si>
  <si>
    <t>Room Signage</t>
  </si>
  <si>
    <t>A04AV221</t>
  </si>
  <si>
    <t>A04AV222-00001</t>
  </si>
  <si>
    <t>222</t>
  </si>
  <si>
    <t>Turnstile</t>
  </si>
  <si>
    <t>A04AV222</t>
  </si>
  <si>
    <t>A04AV223-00001</t>
  </si>
  <si>
    <t>223</t>
  </si>
  <si>
    <t>Wheel Stop</t>
  </si>
  <si>
    <t>EJ</t>
  </si>
  <si>
    <t>Concrete Type</t>
  </si>
  <si>
    <t>w/ Painting, Fixing Accessories</t>
  </si>
  <si>
    <t>A04AV223</t>
  </si>
  <si>
    <t>A04AV223-00002</t>
  </si>
  <si>
    <t>EK</t>
  </si>
  <si>
    <t>Rubber Type</t>
  </si>
  <si>
    <t>A04AV224-00001</t>
  </si>
  <si>
    <t>224</t>
  </si>
  <si>
    <t>Mirror</t>
  </si>
  <si>
    <t>EL</t>
  </si>
  <si>
    <t>Stainless Steel, Surface Mounted Type</t>
  </si>
  <si>
    <t>A04AV224</t>
  </si>
  <si>
    <t>A04AV225-00001</t>
  </si>
  <si>
    <t>225</t>
  </si>
  <si>
    <t>Mirror w/ Shelf</t>
  </si>
  <si>
    <t>A04AV225</t>
  </si>
  <si>
    <t>A04AV226-00001</t>
  </si>
  <si>
    <t>226</t>
  </si>
  <si>
    <t>Liquid Soap Dispensers</t>
  </si>
  <si>
    <t>A04AV226</t>
  </si>
  <si>
    <t>A04AV227-00001</t>
  </si>
  <si>
    <t>227</t>
  </si>
  <si>
    <t>Soap Dish</t>
  </si>
  <si>
    <t>A04AV227</t>
  </si>
  <si>
    <t>A04AV228-00001</t>
  </si>
  <si>
    <t>228</t>
  </si>
  <si>
    <t>Towel Bar</t>
  </si>
  <si>
    <t>A04AV228</t>
  </si>
  <si>
    <t>A04AV229-00001</t>
  </si>
  <si>
    <t>229</t>
  </si>
  <si>
    <t>Coat &amp; Hat Hooks</t>
  </si>
  <si>
    <t>A04AV229</t>
  </si>
  <si>
    <t>A04AV230-00001</t>
  </si>
  <si>
    <t>230</t>
  </si>
  <si>
    <t>Electric Hand Dryer</t>
  </si>
  <si>
    <t>EM</t>
  </si>
  <si>
    <t>Surface Mounted Type</t>
  </si>
  <si>
    <t>A04AV230</t>
  </si>
  <si>
    <t>A04AV231-00001</t>
  </si>
  <si>
    <t>231</t>
  </si>
  <si>
    <t>Paper Tower Dispenser</t>
  </si>
  <si>
    <t>A04AV231</t>
  </si>
  <si>
    <t>A04AV232-00001</t>
  </si>
  <si>
    <t>232</t>
  </si>
  <si>
    <t>Paper Towel Dispenser and Waste Receptacle</t>
  </si>
  <si>
    <t>EN</t>
  </si>
  <si>
    <t>Stainless Steel, Recessed Type</t>
  </si>
  <si>
    <t>A04AV232</t>
  </si>
  <si>
    <t>A04AV233-00001</t>
  </si>
  <si>
    <t>233</t>
  </si>
  <si>
    <t>Toilet Tissue Dispenser</t>
  </si>
  <si>
    <t>A04AV233</t>
  </si>
  <si>
    <t>A04AV234-00001</t>
  </si>
  <si>
    <t>234</t>
  </si>
  <si>
    <t>Grease Traps</t>
  </si>
  <si>
    <t>EP</t>
  </si>
  <si>
    <t>Stainless Steel, Embedded Type</t>
  </si>
  <si>
    <t>A04AV234</t>
  </si>
  <si>
    <t>A04AV235-00001</t>
  </si>
  <si>
    <t>235</t>
  </si>
  <si>
    <t>Shelves</t>
  </si>
  <si>
    <t>A04AV235</t>
  </si>
  <si>
    <t>A04AV236-00001</t>
  </si>
  <si>
    <t>236</t>
  </si>
  <si>
    <t>Shower Curtain and Curtain Rod</t>
  </si>
  <si>
    <t>A04AV236</t>
  </si>
  <si>
    <t>A04AV237-00001</t>
  </si>
  <si>
    <t>237</t>
  </si>
  <si>
    <t>Waste Bin</t>
  </si>
  <si>
    <t>Capa.=(  )L</t>
  </si>
  <si>
    <t>A04AV237</t>
  </si>
  <si>
    <t>A04AV238-00001</t>
  </si>
  <si>
    <t>238</t>
  </si>
  <si>
    <t>Toilet Seat-Cover Dispenser</t>
  </si>
  <si>
    <t>A04AV238</t>
  </si>
  <si>
    <t>A04AV239-00001</t>
  </si>
  <si>
    <t>239</t>
  </si>
  <si>
    <t>Ash Tray</t>
  </si>
  <si>
    <t>A04AV239</t>
  </si>
  <si>
    <t>A04AV240-00001</t>
  </si>
  <si>
    <t>240</t>
  </si>
  <si>
    <t>Urinal Partition</t>
  </si>
  <si>
    <t>A04AV240</t>
  </si>
  <si>
    <t>A04AV241-00001</t>
  </si>
  <si>
    <t>241</t>
  </si>
  <si>
    <t>Septic Tank</t>
  </si>
  <si>
    <t>EQ</t>
  </si>
  <si>
    <t>FRP Type</t>
  </si>
  <si>
    <t>Including Excatvation, Installation, Backfilling and Any Other Works to Complete the Work</t>
  </si>
  <si>
    <t>10 People≤Capa.&lt;50 People</t>
  </si>
  <si>
    <t>Capa.=(  )People</t>
  </si>
  <si>
    <t>A04AV241</t>
  </si>
  <si>
    <t>A04AV241-00002</t>
  </si>
  <si>
    <t>50 People≤Capa.&lt;100 People</t>
  </si>
  <si>
    <t>A04AV241-00003</t>
  </si>
  <si>
    <t>100 People≤Capa.&lt;150 People</t>
  </si>
  <si>
    <t>A04AV241-00004</t>
  </si>
  <si>
    <t>150 People≤Capa.</t>
  </si>
  <si>
    <t>A04AV242-00001</t>
  </si>
  <si>
    <t>242</t>
  </si>
  <si>
    <t>Feature Water Wall</t>
  </si>
  <si>
    <t>ER</t>
  </si>
  <si>
    <t>w/ Water Circulation System, Accessories</t>
  </si>
  <si>
    <t>A04AV242</t>
  </si>
  <si>
    <t>A04AV243-00001</t>
  </si>
  <si>
    <t>243</t>
  </si>
  <si>
    <t>Urinal Sill</t>
  </si>
  <si>
    <t>A04AV243</t>
  </si>
  <si>
    <t>A04AV244-00001</t>
  </si>
  <si>
    <t>244</t>
  </si>
  <si>
    <t>Marble Washstand</t>
  </si>
  <si>
    <t>A04AV244</t>
  </si>
  <si>
    <t>A04AV245-00001</t>
  </si>
  <si>
    <t>245</t>
  </si>
  <si>
    <t>Column Guard</t>
  </si>
  <si>
    <t>A04AV245</t>
  </si>
  <si>
    <t>A04AV246-00001</t>
  </si>
  <si>
    <t>246</t>
  </si>
  <si>
    <t>Non Slip Nosing</t>
  </si>
  <si>
    <t>ES</t>
  </si>
  <si>
    <t>Adhesive Vinyl/Rubber Type</t>
  </si>
  <si>
    <t>A04AV246</t>
  </si>
  <si>
    <t>A04AV246-00002</t>
  </si>
  <si>
    <t>ET</t>
  </si>
  <si>
    <t>Adhesive PVC Type</t>
  </si>
  <si>
    <t>A04AV247-00001</t>
  </si>
  <si>
    <t>247</t>
  </si>
  <si>
    <t>Flashing Cover for Opening</t>
  </si>
  <si>
    <t>A04AV247</t>
  </si>
  <si>
    <t>A04AV248-00001</t>
  </si>
  <si>
    <t>248</t>
  </si>
  <si>
    <t>Interlocking Block</t>
  </si>
  <si>
    <t>w/ Sand Bedding</t>
  </si>
  <si>
    <t>A04AV248</t>
  </si>
  <si>
    <t>A04AV249-00001</t>
  </si>
  <si>
    <t>249</t>
  </si>
  <si>
    <t>Plant Box</t>
  </si>
  <si>
    <t>A04AV249</t>
  </si>
  <si>
    <t>A04AV311-00001</t>
  </si>
  <si>
    <t>311</t>
  </si>
  <si>
    <t>PVC Pipe</t>
  </si>
  <si>
    <t>A04AV311</t>
  </si>
  <si>
    <t>A04AV312-00001</t>
  </si>
  <si>
    <t>312</t>
  </si>
  <si>
    <t>Catch Basin (Ready-made)</t>
  </si>
  <si>
    <t>W x L x H=(  )mm x (  )mm x (  )mm</t>
  </si>
  <si>
    <t>A04AV312</t>
  </si>
  <si>
    <t>A04AV313-00001</t>
  </si>
  <si>
    <t>313</t>
  </si>
  <si>
    <t xml:space="preserve">Safety Rope System </t>
  </si>
  <si>
    <t>for Roof</t>
  </si>
  <si>
    <t>w/ Rope, Supporting Frame, Accessories</t>
  </si>
  <si>
    <t>A04AV313</t>
  </si>
  <si>
    <t>A04AW250-00001</t>
  </si>
  <si>
    <t>Landscaping</t>
  </si>
  <si>
    <t>250</t>
  </si>
  <si>
    <t>Detail Design</t>
  </si>
  <si>
    <t>EU</t>
  </si>
  <si>
    <t>Comply with local condition</t>
  </si>
  <si>
    <t>Lot</t>
  </si>
  <si>
    <t>A04AW250</t>
  </si>
  <si>
    <t>A04AW251-00001</t>
  </si>
  <si>
    <t>251</t>
  </si>
  <si>
    <t>Soft Landscaping</t>
  </si>
  <si>
    <t>EV</t>
  </si>
  <si>
    <t>w/ Irrigation System</t>
  </si>
  <si>
    <t>Supply and Install Work w/ All Items to Complete the Work</t>
  </si>
  <si>
    <t>A04AW251</t>
  </si>
  <si>
    <t>A04AW251-00002</t>
  </si>
  <si>
    <t>EW</t>
  </si>
  <si>
    <t>w/o Irrigation System</t>
  </si>
  <si>
    <t>A04AW252-00001</t>
  </si>
  <si>
    <t>252</t>
  </si>
  <si>
    <t>Hard Landscaping</t>
  </si>
  <si>
    <t>FA</t>
  </si>
  <si>
    <t>Interlocking Paving Block w/ Sand Bedding</t>
  </si>
  <si>
    <t>A04AW252</t>
  </si>
  <si>
    <t>A04AW252-00002</t>
  </si>
  <si>
    <t>FB</t>
  </si>
  <si>
    <t>Kerbstone</t>
  </si>
  <si>
    <t>A04AW252-00003</t>
  </si>
  <si>
    <t>FC</t>
  </si>
  <si>
    <t>Bench</t>
  </si>
  <si>
    <t>A04BA253-00001</t>
  </si>
  <si>
    <t>Furniture Installation</t>
  </si>
  <si>
    <t>253</t>
  </si>
  <si>
    <t>Automatic Counter Top Tea/Coffee Machine</t>
  </si>
  <si>
    <t>A04BA253</t>
  </si>
  <si>
    <t>A04BA254-00001</t>
  </si>
  <si>
    <t>254</t>
  </si>
  <si>
    <t>Benches</t>
  </si>
  <si>
    <t>A04BA254</t>
  </si>
  <si>
    <t>A04BA255-00001</t>
  </si>
  <si>
    <t>255</t>
  </si>
  <si>
    <t>Bicycle/ Tricycle Cart Stand</t>
  </si>
  <si>
    <t>A04BA255</t>
  </si>
  <si>
    <t>A04BA256-00001</t>
  </si>
  <si>
    <t>256</t>
  </si>
  <si>
    <t>Printer</t>
  </si>
  <si>
    <t>A04BA256</t>
  </si>
  <si>
    <t>A04BA257-00001</t>
  </si>
  <si>
    <t>257</t>
  </si>
  <si>
    <t>Bed</t>
  </si>
  <si>
    <t>A04BA257</t>
  </si>
  <si>
    <t>A04BA258-00001</t>
  </si>
  <si>
    <t>258</t>
  </si>
  <si>
    <t>Chairs</t>
  </si>
  <si>
    <t>A04BA258</t>
  </si>
  <si>
    <t>A04BA259-00001</t>
  </si>
  <si>
    <t>259</t>
  </si>
  <si>
    <t>Cloak-Stand</t>
  </si>
  <si>
    <t>A04BA259</t>
  </si>
  <si>
    <t>A04BA260-00001</t>
  </si>
  <si>
    <t>260</t>
  </si>
  <si>
    <t>Desk</t>
  </si>
  <si>
    <t>A04BA260</t>
  </si>
  <si>
    <t>A04BA261-00001</t>
  </si>
  <si>
    <t>261</t>
  </si>
  <si>
    <t>Desk Lamp</t>
  </si>
  <si>
    <t>A04BA261</t>
  </si>
  <si>
    <t>A04BA262-00001</t>
  </si>
  <si>
    <t>262</t>
  </si>
  <si>
    <t>Desk Top Computer &amp; Monitor</t>
  </si>
  <si>
    <t>A04BA262</t>
  </si>
  <si>
    <t>A04BA263-00001</t>
  </si>
  <si>
    <t>263</t>
  </si>
  <si>
    <t>Dining Chair</t>
  </si>
  <si>
    <t>A04BA263</t>
  </si>
  <si>
    <t>A04BA264-00001</t>
  </si>
  <si>
    <t>264</t>
  </si>
  <si>
    <t>Dining Table</t>
  </si>
  <si>
    <t>A04BA264</t>
  </si>
  <si>
    <t>A04BA265-00001</t>
  </si>
  <si>
    <t>265</t>
  </si>
  <si>
    <t>Hanger</t>
  </si>
  <si>
    <t>A04BA265</t>
  </si>
  <si>
    <t>A04BA266-00001</t>
  </si>
  <si>
    <t>266</t>
  </si>
  <si>
    <t>Executive Chair</t>
  </si>
  <si>
    <t>A04BA266</t>
  </si>
  <si>
    <t>A04BA267-00001</t>
  </si>
  <si>
    <t>267</t>
  </si>
  <si>
    <t>Filing Drawers</t>
  </si>
  <si>
    <t>A04BA267</t>
  </si>
  <si>
    <t>A04BA268-00001</t>
  </si>
  <si>
    <t>268</t>
  </si>
  <si>
    <t>Full Height Locker</t>
  </si>
  <si>
    <t>A04BA268</t>
  </si>
  <si>
    <t>A04BA269-00001</t>
  </si>
  <si>
    <t>269</t>
  </si>
  <si>
    <t>Half Height Locker</t>
  </si>
  <si>
    <t>A04BA269</t>
  </si>
  <si>
    <t>A04BA270-00001</t>
  </si>
  <si>
    <t>270</t>
  </si>
  <si>
    <t>Hot Plate</t>
  </si>
  <si>
    <t>A04BA270</t>
  </si>
  <si>
    <t>A04BA271-00001</t>
  </si>
  <si>
    <t>271</t>
  </si>
  <si>
    <t>Information Board</t>
  </si>
  <si>
    <t>A04BA271</t>
  </si>
  <si>
    <t>A04BA272-00001</t>
  </si>
  <si>
    <t>272</t>
  </si>
  <si>
    <t>Key Cabinet</t>
  </si>
  <si>
    <t>A04BA272</t>
  </si>
  <si>
    <t>A04BA273-00001</t>
  </si>
  <si>
    <t>273</t>
  </si>
  <si>
    <t>Kitchen Sink</t>
  </si>
  <si>
    <t>A04BA273</t>
  </si>
  <si>
    <t>A04BA274-00001</t>
  </si>
  <si>
    <t>274</t>
  </si>
  <si>
    <t>Kitchen Unit</t>
  </si>
  <si>
    <t>LOT</t>
  </si>
  <si>
    <t>A04BA274</t>
  </si>
  <si>
    <t>A04BA275-00001</t>
  </si>
  <si>
    <t>275</t>
  </si>
  <si>
    <t>Metal Cabinet</t>
  </si>
  <si>
    <t>A04BA275</t>
  </si>
  <si>
    <t>A04BA276-00001</t>
  </si>
  <si>
    <t>276</t>
  </si>
  <si>
    <t>Microwave Oven</t>
  </si>
  <si>
    <t>A04BA276</t>
  </si>
  <si>
    <t>A04BA277-00001</t>
  </si>
  <si>
    <t>277</t>
  </si>
  <si>
    <t>Office Partition</t>
  </si>
  <si>
    <t>A04BA277</t>
  </si>
  <si>
    <t>A04BA278-00001</t>
  </si>
  <si>
    <t>278</t>
  </si>
  <si>
    <t>Printer Table</t>
  </si>
  <si>
    <t>A04BA278</t>
  </si>
  <si>
    <t>A04BA279-00001</t>
  </si>
  <si>
    <t>279</t>
  </si>
  <si>
    <t>Quartz Clock</t>
  </si>
  <si>
    <t>A04BA279</t>
  </si>
  <si>
    <t>A04BA280-00001</t>
  </si>
  <si>
    <t>280</t>
  </si>
  <si>
    <t>Reception Counter</t>
  </si>
  <si>
    <t>A04BA280</t>
  </si>
  <si>
    <t>A04BA281-00001</t>
  </si>
  <si>
    <t>281</t>
  </si>
  <si>
    <t>Refrigerator</t>
  </si>
  <si>
    <t>A04BA281</t>
  </si>
  <si>
    <t>A04BA282-00001</t>
  </si>
  <si>
    <t>282</t>
  </si>
  <si>
    <t>Side Chair</t>
  </si>
  <si>
    <t>A04BA282</t>
  </si>
  <si>
    <t>A04BA283-00001</t>
  </si>
  <si>
    <t>283</t>
  </si>
  <si>
    <t>Sofa</t>
  </si>
  <si>
    <t>A04BA283</t>
  </si>
  <si>
    <t>A04BA284-00001</t>
  </si>
  <si>
    <t>284</t>
  </si>
  <si>
    <t>Storage Cabinets(Bookcase)</t>
  </si>
  <si>
    <t>A04BA284</t>
  </si>
  <si>
    <t>A04BA285-00001</t>
  </si>
  <si>
    <t>285</t>
  </si>
  <si>
    <t>Strip Curtain</t>
  </si>
  <si>
    <t>A04BA285</t>
  </si>
  <si>
    <t>A04BA286-00001</t>
  </si>
  <si>
    <t>286</t>
  </si>
  <si>
    <t>Table</t>
  </si>
  <si>
    <t>A04BA286</t>
  </si>
  <si>
    <t>A04BA287-00001</t>
  </si>
  <si>
    <t>287</t>
  </si>
  <si>
    <t>Tall Storage Cupboard</t>
  </si>
  <si>
    <t>A04BA287</t>
  </si>
  <si>
    <t>A04BA288-00001</t>
  </si>
  <si>
    <t>288</t>
  </si>
  <si>
    <t>Umbrella's Holder</t>
  </si>
  <si>
    <t>A04BA288</t>
  </si>
  <si>
    <t>A04BA289-00001</t>
  </si>
  <si>
    <t>289</t>
  </si>
  <si>
    <t>Visitors Chairs</t>
  </si>
  <si>
    <t>A04BA289</t>
  </si>
  <si>
    <t>A04BA290-00001</t>
  </si>
  <si>
    <t>290</t>
  </si>
  <si>
    <t>Wall Cupboard</t>
  </si>
  <si>
    <t>A04BA290</t>
  </si>
  <si>
    <t>A04BA291-00001</t>
  </si>
  <si>
    <t>291</t>
  </si>
  <si>
    <t>Washing Unit</t>
  </si>
  <si>
    <t>A04BA291</t>
  </si>
  <si>
    <t>A04BA292-00001</t>
  </si>
  <si>
    <t>292</t>
  </si>
  <si>
    <t>Water Cooler</t>
  </si>
  <si>
    <t>A04BA292</t>
  </si>
  <si>
    <t>A04BA293-00001</t>
  </si>
  <si>
    <t>293</t>
  </si>
  <si>
    <t>White Board</t>
  </si>
  <si>
    <t>A04BA293</t>
  </si>
  <si>
    <t>A04BA294-00001</t>
  </si>
  <si>
    <t>294</t>
  </si>
  <si>
    <t>Rack</t>
  </si>
  <si>
    <t>A04BA294</t>
  </si>
  <si>
    <t>A04BA295-00001</t>
  </si>
  <si>
    <t>295</t>
  </si>
  <si>
    <t>Medicine Cabinet</t>
  </si>
  <si>
    <t>A04BA295</t>
  </si>
  <si>
    <t>A04BA296-00001</t>
  </si>
  <si>
    <t>296</t>
  </si>
  <si>
    <t>Others</t>
  </si>
  <si>
    <t>A04BA296</t>
  </si>
  <si>
    <t>A04BD308-00001</t>
  </si>
  <si>
    <t>Work for Ergonomic/Sustainable Design</t>
  </si>
  <si>
    <t>308</t>
  </si>
  <si>
    <t>Ergonomic Designed Area</t>
  </si>
  <si>
    <t>for Floor</t>
  </si>
  <si>
    <t>A04BD308</t>
  </si>
  <si>
    <t>A04BD308-00002</t>
  </si>
  <si>
    <t>A04BD308-00003</t>
  </si>
  <si>
    <t>for Ceiling</t>
  </si>
  <si>
    <t>A04BD309-00001</t>
  </si>
  <si>
    <t>309</t>
  </si>
  <si>
    <t>Sustainable Designed Area</t>
  </si>
  <si>
    <t>A04BD309</t>
  </si>
  <si>
    <t>A05ZZ199-00001</t>
  </si>
  <si>
    <t>A05</t>
  </si>
  <si>
    <t>Cladding Work</t>
  </si>
  <si>
    <t>199</t>
  </si>
  <si>
    <t>Single Metal Sheet</t>
  </si>
  <si>
    <t>CV</t>
  </si>
  <si>
    <t>Stainless Steel Sheet</t>
  </si>
  <si>
    <t>w/ Accessories, Flashing</t>
  </si>
  <si>
    <t>A05ZZ199</t>
  </si>
  <si>
    <t>A05ZZ199-00002</t>
  </si>
  <si>
    <t>A05ZZ199-00003</t>
  </si>
  <si>
    <t>CW</t>
  </si>
  <si>
    <t>Corrugated Aluminum Sheet</t>
  </si>
  <si>
    <t>A05ZZ199-00004</t>
  </si>
  <si>
    <t>A05ZZ199-00005</t>
  </si>
  <si>
    <t>DA</t>
  </si>
  <si>
    <t>Corrugated Galvanized Steel Sheet</t>
  </si>
  <si>
    <t>A05ZZ199-00006</t>
  </si>
  <si>
    <t>A05ZZ200-00001</t>
  </si>
  <si>
    <t>200</t>
  </si>
  <si>
    <t>Sandwich Panel</t>
  </si>
  <si>
    <t>DB</t>
  </si>
  <si>
    <t>Corrugated Galvanized Steel Sheet Sandwich Panel, Fire Protective Rating: N/A</t>
  </si>
  <si>
    <t>50mm≤THK&lt;70mm</t>
  </si>
  <si>
    <t>A05ZZ200</t>
  </si>
  <si>
    <t>A05ZZ200-00002</t>
  </si>
  <si>
    <t>70mm≤THK&lt;100mm</t>
  </si>
  <si>
    <t>A05ZZ200-00003</t>
  </si>
  <si>
    <t>100mm≤THK&lt;150mm</t>
  </si>
  <si>
    <t>A05ZZ200-00004</t>
  </si>
  <si>
    <t>150mm≤THK</t>
  </si>
  <si>
    <t>A05ZZ200-00005</t>
  </si>
  <si>
    <t>A05ZZ200-00006</t>
  </si>
  <si>
    <t>A05ZZ200-00007</t>
  </si>
  <si>
    <t>A05ZZ200-00008</t>
  </si>
  <si>
    <t>A05ZZ200-00009</t>
  </si>
  <si>
    <t>DC</t>
  </si>
  <si>
    <t>Corrugated Galvanized Steel Sheet Sandwich Panel, Fire Protective Rating: 1-hr</t>
  </si>
  <si>
    <t>A05ZZ200-00010</t>
  </si>
  <si>
    <t>A05ZZ200-00011</t>
  </si>
  <si>
    <t>A05ZZ200-00012</t>
  </si>
  <si>
    <t>A05ZZ200-00013</t>
  </si>
  <si>
    <t>A05ZZ200-00014</t>
  </si>
  <si>
    <t>A05ZZ200-00015</t>
  </si>
  <si>
    <t>A05ZZ200-00016</t>
  </si>
  <si>
    <t>A05ZZ200-00017</t>
  </si>
  <si>
    <t>DD</t>
  </si>
  <si>
    <t>Corrugated Galvanized Steel Sheet Sandwich Panel, Fire Protective Rating: 2-hrs</t>
  </si>
  <si>
    <t>A05ZZ200-00018</t>
  </si>
  <si>
    <t>A05ZZ200-00019</t>
  </si>
  <si>
    <t>A05ZZ200-00020</t>
  </si>
  <si>
    <t>A05ZZ200-00021</t>
  </si>
  <si>
    <t>A05ZZ200-00022</t>
  </si>
  <si>
    <t>A05ZZ200-00023</t>
  </si>
  <si>
    <t>A05ZZ200-00024</t>
  </si>
  <si>
    <t>A05ZZ200-00025</t>
  </si>
  <si>
    <t>A05ZZ200-00026</t>
  </si>
  <si>
    <t>A05ZZ200-00027</t>
  </si>
  <si>
    <t>A05ZZ200-00028</t>
  </si>
  <si>
    <t>A05ZZ200-00029</t>
  </si>
  <si>
    <t>A05ZZ200-00030</t>
  </si>
  <si>
    <t>A05ZZ200-00031</t>
  </si>
  <si>
    <t>A05ZZ200-00032</t>
  </si>
  <si>
    <t>A05ZZ200-00033</t>
  </si>
  <si>
    <t>A05ZZ200-00034</t>
  </si>
  <si>
    <t>A05ZZ200-00035</t>
  </si>
  <si>
    <t>A05ZZ200-00036</t>
  </si>
  <si>
    <t>A05ZZ200-00037</t>
  </si>
  <si>
    <t>A05ZZ200-00038</t>
  </si>
  <si>
    <t>A05ZZ200-00039</t>
  </si>
  <si>
    <t>A05ZZ200-00040</t>
  </si>
  <si>
    <t>A05ZZ200-00041</t>
  </si>
  <si>
    <t>A05ZZ200-00042</t>
  </si>
  <si>
    <t>A05ZZ200-00043</t>
  </si>
  <si>
    <t>A05ZZ200-00044</t>
  </si>
  <si>
    <t>A05ZZ200-00045</t>
  </si>
  <si>
    <t>A05ZZ200-00046</t>
  </si>
  <si>
    <t>A05ZZ200-00047</t>
  </si>
  <si>
    <t>A05ZZ200-00048</t>
  </si>
  <si>
    <t>A05ZZ200-00049</t>
  </si>
  <si>
    <t>FE</t>
  </si>
  <si>
    <t>Corrugated Aluminum Sheet Sandwich Panel, Fire Protective Rating: N/A</t>
  </si>
  <si>
    <t>A05ZZ200-00050</t>
  </si>
  <si>
    <t>A05ZZ200-00051</t>
  </si>
  <si>
    <t>A05ZZ200-00052</t>
  </si>
  <si>
    <t>A05ZZ200-00053</t>
  </si>
  <si>
    <t>A05ZZ200-00054</t>
  </si>
  <si>
    <t>A05ZZ200-00055</t>
  </si>
  <si>
    <t>A05ZZ200-00056</t>
  </si>
  <si>
    <t>A05ZZ200-00057</t>
  </si>
  <si>
    <t>FF</t>
  </si>
  <si>
    <t>Corrugated Aluminum Sheet Sandwich Panel, Fire Protective Rating: 1-hr</t>
  </si>
  <si>
    <t>A05ZZ200-00058</t>
  </si>
  <si>
    <t>A05ZZ200-00059</t>
  </si>
  <si>
    <t>A05ZZ200-00060</t>
  </si>
  <si>
    <t>A05ZZ200-00061</t>
  </si>
  <si>
    <t>A05ZZ200-00062</t>
  </si>
  <si>
    <t>A05ZZ200-00063</t>
  </si>
  <si>
    <t>A05ZZ200-00064</t>
  </si>
  <si>
    <t>A05ZZ200-00065</t>
  </si>
  <si>
    <t>FG</t>
  </si>
  <si>
    <t>Corrugated Aluminum Sheet Sandwich Panel, Fire Protective Rating: 2-hrs</t>
  </si>
  <si>
    <t>A05ZZ200-00066</t>
  </si>
  <si>
    <t>A05ZZ200-00067</t>
  </si>
  <si>
    <t>A05ZZ200-00068</t>
  </si>
  <si>
    <t>A05ZZ200-00069</t>
  </si>
  <si>
    <t>A05ZZ200-00070</t>
  </si>
  <si>
    <t>A05ZZ200-00071</t>
  </si>
  <si>
    <t>A05ZZ200-00072</t>
  </si>
  <si>
    <t>A05ZZ200-00073</t>
  </si>
  <si>
    <t>A05ZZ200-00074</t>
  </si>
  <si>
    <t>A05ZZ200-00075</t>
  </si>
  <si>
    <t>A05ZZ200-00076</t>
  </si>
  <si>
    <t>A05ZZ200-00077</t>
  </si>
  <si>
    <t>A05ZZ200-00078</t>
  </si>
  <si>
    <t>A05ZZ200-00079</t>
  </si>
  <si>
    <t>A05ZZ200-00080</t>
  </si>
  <si>
    <t>A05ZZ200-00081</t>
  </si>
  <si>
    <t>A05ZZ200-00082</t>
  </si>
  <si>
    <t>A05ZZ200-00083</t>
  </si>
  <si>
    <t>A05ZZ200-00084</t>
  </si>
  <si>
    <t>A05ZZ200-00085</t>
  </si>
  <si>
    <t>A05ZZ200-00086</t>
  </si>
  <si>
    <t>A05ZZ200-00087</t>
  </si>
  <si>
    <t>A05ZZ200-00088</t>
  </si>
  <si>
    <t>A05ZZ200-00089</t>
  </si>
  <si>
    <t>A05ZZ200-00090</t>
  </si>
  <si>
    <t>A05ZZ200-00091</t>
  </si>
  <si>
    <t>A05ZZ200-00092</t>
  </si>
  <si>
    <t>A05ZZ200-00093</t>
  </si>
  <si>
    <t>A05ZZ200-00094</t>
  </si>
  <si>
    <t>A05ZZ200-00095</t>
  </si>
  <si>
    <t>A05ZZ200-00096</t>
  </si>
  <si>
    <t>A05ZZ200-00097</t>
  </si>
  <si>
    <t>DE</t>
  </si>
  <si>
    <t>Stainless Steel Sheet Sandwich Panel, Fire Protective Rating: N/A</t>
  </si>
  <si>
    <t>A05ZZ200-00098</t>
  </si>
  <si>
    <t>A05ZZ200-00099</t>
  </si>
  <si>
    <t>A05ZZ200-00100</t>
  </si>
  <si>
    <t>A05ZZ200-00101</t>
  </si>
  <si>
    <t>A05ZZ200-00102</t>
  </si>
  <si>
    <t>A05ZZ200-00103</t>
  </si>
  <si>
    <t>A05ZZ200-00104</t>
  </si>
  <si>
    <t>A05ZZ200-00105</t>
  </si>
  <si>
    <t>DF</t>
  </si>
  <si>
    <t>Stainless Steel Sheet Sandwich Panel, Fire Protective Rating: 1-hr</t>
  </si>
  <si>
    <t>A05ZZ200-00106</t>
  </si>
  <si>
    <t>A05ZZ200-00107</t>
  </si>
  <si>
    <t>A05ZZ200-00108</t>
  </si>
  <si>
    <t>A05ZZ200-00109</t>
  </si>
  <si>
    <t>A05ZZ200-00110</t>
  </si>
  <si>
    <t>A05ZZ200-00111</t>
  </si>
  <si>
    <t>A05ZZ200-00112</t>
  </si>
  <si>
    <t>A05ZZ200-00113</t>
  </si>
  <si>
    <t>DG</t>
  </si>
  <si>
    <t>Stainless Steel Sheet Sandwich Panel, Fire Protective Rating: 2-hrs</t>
  </si>
  <si>
    <t>A05ZZ200-00114</t>
  </si>
  <si>
    <t>A05ZZ200-00115</t>
  </si>
  <si>
    <t>A05ZZ200-00116</t>
  </si>
  <si>
    <t>A05ZZ200-00117</t>
  </si>
  <si>
    <t>A05ZZ200-00118</t>
  </si>
  <si>
    <t>A05ZZ200-00119</t>
  </si>
  <si>
    <t>A05ZZ200-00120</t>
  </si>
  <si>
    <t>A05ZZ200-00121</t>
  </si>
  <si>
    <t>A05ZZ200-00122</t>
  </si>
  <si>
    <t>A05ZZ200-00123</t>
  </si>
  <si>
    <t>A05ZZ200-00124</t>
  </si>
  <si>
    <t>A05ZZ200-00125</t>
  </si>
  <si>
    <t>A05ZZ200-00126</t>
  </si>
  <si>
    <t>A05ZZ200-00127</t>
  </si>
  <si>
    <t>A05ZZ200-00128</t>
  </si>
  <si>
    <t>A05ZZ200-00129</t>
  </si>
  <si>
    <t>A05ZZ200-00130</t>
  </si>
  <si>
    <t>A05ZZ200-00131</t>
  </si>
  <si>
    <t>A05ZZ200-00132</t>
  </si>
  <si>
    <t>A05ZZ200-00133</t>
  </si>
  <si>
    <t>A05ZZ200-00134</t>
  </si>
  <si>
    <t>A05ZZ200-00135</t>
  </si>
  <si>
    <t>A05ZZ200-00136</t>
  </si>
  <si>
    <t>A05ZZ200-00137</t>
  </si>
  <si>
    <t>A05ZZ200-00138</t>
  </si>
  <si>
    <t>A05ZZ200-00139</t>
  </si>
  <si>
    <t>A05ZZ200-00140</t>
  </si>
  <si>
    <t>A05ZZ200-00141</t>
  </si>
  <si>
    <t>A05ZZ200-00142</t>
  </si>
  <si>
    <t>A05ZZ200-00143</t>
  </si>
  <si>
    <t>A05ZZ200-00144</t>
  </si>
  <si>
    <t>A05ZZ201-00001</t>
  </si>
  <si>
    <t>201</t>
  </si>
  <si>
    <t>FRP Translucent Panel w/ Accessories</t>
  </si>
  <si>
    <t>A05ZZ201</t>
  </si>
  <si>
    <t>A05ZZ201-00002</t>
  </si>
  <si>
    <t>A05ZZ202-00001</t>
  </si>
  <si>
    <t>202</t>
  </si>
  <si>
    <t>Glass Panel</t>
  </si>
  <si>
    <t>DH</t>
  </si>
  <si>
    <t>Straight Type</t>
  </si>
  <si>
    <t>w/ Frame, Accessories</t>
  </si>
  <si>
    <t>A05ZZ202</t>
  </si>
  <si>
    <t>A05ZZ202-00002</t>
  </si>
  <si>
    <t>DJ</t>
  </si>
  <si>
    <t>Curved Type</t>
  </si>
  <si>
    <t>A05ZZ203-00001</t>
  </si>
  <si>
    <t>203</t>
  </si>
  <si>
    <t>Fabric Roof</t>
  </si>
  <si>
    <t>DK</t>
  </si>
  <si>
    <t>Fabric Type</t>
  </si>
  <si>
    <t>for Car Parking Shelter</t>
  </si>
  <si>
    <t>A05ZZ203</t>
  </si>
  <si>
    <t>A05ZZ204-00001</t>
  </si>
  <si>
    <t>204</t>
  </si>
  <si>
    <t>Gutter</t>
  </si>
  <si>
    <t>DL</t>
  </si>
  <si>
    <t>Galvanized Steel Eave Gutter w/ Coating</t>
  </si>
  <si>
    <t>A05ZZ204</t>
  </si>
  <si>
    <t>A05ZZ204-00002</t>
  </si>
  <si>
    <t>DM</t>
  </si>
  <si>
    <t>Galvanized Steel Valley Gutter w/ Coating</t>
  </si>
  <si>
    <t>A05ZZ204-00003</t>
  </si>
  <si>
    <t>DN</t>
  </si>
  <si>
    <t>Aluminum Eave Gutter w/ Coating</t>
  </si>
  <si>
    <t>A05ZZ204-00004</t>
  </si>
  <si>
    <t>DP</t>
  </si>
  <si>
    <t>Aluminum Valley Gutter w/ Coating</t>
  </si>
  <si>
    <t>A06BB297-00001</t>
  </si>
  <si>
    <t>A06</t>
  </si>
  <si>
    <t>Demolition Work</t>
  </si>
  <si>
    <t>Revamping Work</t>
  </si>
  <si>
    <t>297</t>
  </si>
  <si>
    <t>Demolition Work of Concrete Structure</t>
  </si>
  <si>
    <t>for Foundation &amp; Structure(Reinforced) Demoliton</t>
  </si>
  <si>
    <t>Including Scaffolding, Strutting, Disposal and Any Work to Complete The Work</t>
  </si>
  <si>
    <t>A06BB297</t>
  </si>
  <si>
    <t>A06BB298-00001</t>
  </si>
  <si>
    <t>298</t>
  </si>
  <si>
    <t>Cutting and Breaking Reinforced Conc.</t>
  </si>
  <si>
    <t>for Floor Openings</t>
  </si>
  <si>
    <t>A06BB298</t>
  </si>
  <si>
    <t>A06BB298-00002</t>
  </si>
  <si>
    <t>for Wall Openings</t>
  </si>
  <si>
    <t>A06BB299-00001</t>
  </si>
  <si>
    <t>299</t>
  </si>
  <si>
    <t>Demolition Work of Masonry</t>
  </si>
  <si>
    <t>for Masonry Wall incl. Plastering, Any Type of Lining and etc.</t>
  </si>
  <si>
    <t>A06BB299</t>
  </si>
  <si>
    <t>A06BB300-00001</t>
  </si>
  <si>
    <t>300</t>
  </si>
  <si>
    <t>Demolition Work of Roof Waterproofing System</t>
  </si>
  <si>
    <t>for Roof Waterproofing System incl. Conc. Tile, Conc. Screed for Protection, Waterproofing Membrane, Rigid Insulation and etc.</t>
  </si>
  <si>
    <t>A06BB300</t>
  </si>
  <si>
    <t>A06BB301-00001</t>
  </si>
  <si>
    <t>301</t>
  </si>
  <si>
    <t>Demolition Work of Finishing Material</t>
  </si>
  <si>
    <t>for Existing Floor Finish incl. Flooring Tile, Mortar Bed and etc.</t>
  </si>
  <si>
    <t>A06BB301</t>
  </si>
  <si>
    <t>A06BB301-00002</t>
  </si>
  <si>
    <t>for Existing Wall Finish incl. Wall Tile, Plastering and etc.</t>
  </si>
  <si>
    <t>A06BB301-00003</t>
  </si>
  <si>
    <t>for Existing False Ceiling System incl. Any Material of False Ceiling System</t>
  </si>
  <si>
    <t>A06BB302-00001</t>
  </si>
  <si>
    <t>302</t>
  </si>
  <si>
    <t>Demolition Work of Door</t>
  </si>
  <si>
    <t>A06BB302</t>
  </si>
  <si>
    <t>A06BB303-00001</t>
  </si>
  <si>
    <t>303</t>
  </si>
  <si>
    <t>Demolition Work of Window</t>
  </si>
  <si>
    <t>A06BB303</t>
  </si>
  <si>
    <t>A06BB304-00001</t>
  </si>
  <si>
    <t>304</t>
  </si>
  <si>
    <t>Demolition Work of Cladding</t>
  </si>
  <si>
    <t>for Existing Roof Cladding</t>
  </si>
  <si>
    <t>A06BB304</t>
  </si>
  <si>
    <t>A06BB304-00002</t>
  </si>
  <si>
    <t>for Existing Wall Cladding</t>
  </si>
  <si>
    <t>A06BB305-00001</t>
  </si>
  <si>
    <t>305</t>
  </si>
  <si>
    <t>Demolition Work of Fence &amp; Gates</t>
  </si>
  <si>
    <t>A06BB305</t>
  </si>
  <si>
    <t>A06BC306-00001</t>
  </si>
  <si>
    <t>306</t>
  </si>
  <si>
    <t>Demolition Work of RC Structure Building</t>
  </si>
  <si>
    <t>for All Structural and Architectural Components Below and Above Ground Level</t>
  </si>
  <si>
    <t>A06BC306</t>
  </si>
  <si>
    <t>A06BC307-00001</t>
  </si>
  <si>
    <t>307</t>
  </si>
  <si>
    <t>Demolition Work of Steel Structure Shelter</t>
  </si>
  <si>
    <t>A06BC307</t>
  </si>
  <si>
    <t>A10SA000-00001</t>
  </si>
  <si>
    <t>A10</t>
  </si>
  <si>
    <t>Site Instruction</t>
  </si>
  <si>
    <t>SA</t>
  </si>
  <si>
    <t>General / Common Work (Other Work)</t>
  </si>
  <si>
    <t>000</t>
  </si>
  <si>
    <t>A10SA000</t>
  </si>
  <si>
    <t>A10SB000-00001</t>
  </si>
  <si>
    <t>SB</t>
  </si>
  <si>
    <t>Incentive of Subcontractor (Progress Expediting)</t>
  </si>
  <si>
    <t>A10SB000</t>
  </si>
  <si>
    <t>A10SC000-00001</t>
  </si>
  <si>
    <t>SC</t>
  </si>
  <si>
    <t>Claim of Subcontractor</t>
  </si>
  <si>
    <t>A10SC000</t>
  </si>
  <si>
    <t>S01AA007-00001</t>
  </si>
  <si>
    <t>SS</t>
  </si>
  <si>
    <t>S01</t>
  </si>
  <si>
    <t>Girth &amp; Purlin</t>
  </si>
  <si>
    <t>S01AA007</t>
  </si>
  <si>
    <t>S01AA008-00001</t>
  </si>
  <si>
    <t>P.E.B. (Pre-Engineered Building)</t>
  </si>
  <si>
    <t>S01AA008</t>
  </si>
  <si>
    <t>S01AA009-00001</t>
  </si>
  <si>
    <t>S01AA009</t>
  </si>
  <si>
    <t>S01AA011-00001</t>
  </si>
  <si>
    <t>High Strength Bolts&amp;Nuts</t>
  </si>
  <si>
    <t>S01AA011</t>
  </si>
  <si>
    <t>S01AA012-00001</t>
  </si>
  <si>
    <t>Common Bolts&amp;Nuts</t>
  </si>
  <si>
    <t>S01AA012</t>
  </si>
  <si>
    <t>S01AA071-00001</t>
  </si>
  <si>
    <t>Extra Heavy Steel - Standard</t>
  </si>
  <si>
    <t>Weight≥(   )KG/M</t>
  </si>
  <si>
    <t>S01AA071</t>
  </si>
  <si>
    <t>S01AA072-00001</t>
  </si>
  <si>
    <t>Heavy Steel - Standard</t>
  </si>
  <si>
    <t>Weight≥(90)KG/M</t>
  </si>
  <si>
    <t>S01AA072</t>
  </si>
  <si>
    <t>S01AA073-00001</t>
  </si>
  <si>
    <t>Medium Steel - Standard</t>
  </si>
  <si>
    <t>(90)KG/M&gt;Weight≥(30)KG/M</t>
  </si>
  <si>
    <t>S01AA073</t>
  </si>
  <si>
    <t>S01AA074-00001</t>
  </si>
  <si>
    <t>Light Steel - Standard</t>
  </si>
  <si>
    <t>(30)KG/M&gt;Weight</t>
  </si>
  <si>
    <t>S01AA074</t>
  </si>
  <si>
    <t>S01AA075-00001</t>
  </si>
  <si>
    <t>Extra Light Steel - Standard</t>
  </si>
  <si>
    <t>(   )KG/M&gt;Weight</t>
  </si>
  <si>
    <t>S01AA075</t>
  </si>
  <si>
    <t>S01AA076-00001</t>
  </si>
  <si>
    <t>Extra Heavy Steel - Built up</t>
  </si>
  <si>
    <t>S01AA076</t>
  </si>
  <si>
    <t>S01AA077-00001</t>
  </si>
  <si>
    <t>Heavy Steel - Built up</t>
  </si>
  <si>
    <t>S01AA077</t>
  </si>
  <si>
    <t>S01AA078-00001</t>
  </si>
  <si>
    <t>Medium Steel - Built up</t>
  </si>
  <si>
    <t>S01AA078</t>
  </si>
  <si>
    <t>S01AA079-00001</t>
  </si>
  <si>
    <t>Light Steel - Built up</t>
  </si>
  <si>
    <t>S01AA079</t>
  </si>
  <si>
    <t>S01AA080-00001</t>
  </si>
  <si>
    <t>Extra Light Steel - Built up</t>
  </si>
  <si>
    <t>S01AA080</t>
  </si>
  <si>
    <t>S02AA017-00002</t>
  </si>
  <si>
    <t>S02</t>
  </si>
  <si>
    <t>Miscellaneous Steel Fabrication Work</t>
  </si>
  <si>
    <t>Checkered/Flooring Plate</t>
  </si>
  <si>
    <t>SUS Checkered plate</t>
  </si>
  <si>
    <t>S02AA017</t>
  </si>
  <si>
    <t>S02AA017-00003</t>
  </si>
  <si>
    <t>Galvanized Steel</t>
  </si>
  <si>
    <t>THK ≤ 6mm</t>
  </si>
  <si>
    <t>S02AA017-00004</t>
  </si>
  <si>
    <t>THK &gt; 6mm</t>
  </si>
  <si>
    <t>S02AA017-00005</t>
  </si>
  <si>
    <t>Galvanized Steel W/Painting</t>
  </si>
  <si>
    <t>S02AA017-00006</t>
  </si>
  <si>
    <t>S02AA018-00002</t>
  </si>
  <si>
    <t>Grating</t>
  </si>
  <si>
    <t>Hot-Dip Galvanized Steel, (I=25)</t>
  </si>
  <si>
    <t>S02AA018</t>
  </si>
  <si>
    <t>S02AA018-00003</t>
  </si>
  <si>
    <t>Hot-Dip Galvanized Steel, (I=32)</t>
  </si>
  <si>
    <t>S02AA018-00004</t>
  </si>
  <si>
    <t>Hot-Dip Galvanized Steel, (I=50)</t>
  </si>
  <si>
    <t>S02AA018-00005</t>
  </si>
  <si>
    <t>Hot-Dip Galvanized Steel, (I=75)</t>
  </si>
  <si>
    <t>S02AA019-00002</t>
  </si>
  <si>
    <t>Steel Stairs</t>
  </si>
  <si>
    <t>S02AA019</t>
  </si>
  <si>
    <t>S02AA019-00003</t>
  </si>
  <si>
    <t>S02AA020-00002</t>
  </si>
  <si>
    <t>Steel Handrails</t>
  </si>
  <si>
    <t>W/Painting</t>
  </si>
  <si>
    <t>S02AA020</t>
  </si>
  <si>
    <t>S02AA020-00003</t>
  </si>
  <si>
    <t>S02AA020-00004</t>
  </si>
  <si>
    <t>S02AA021-00002</t>
  </si>
  <si>
    <t>Steel Handrails - Removable</t>
  </si>
  <si>
    <t>S02AA021</t>
  </si>
  <si>
    <t>S02AA021-00003</t>
  </si>
  <si>
    <t>S02AA021-00004</t>
  </si>
  <si>
    <t>S02AA022-00002</t>
  </si>
  <si>
    <t>Stainless Steel Handrail</t>
  </si>
  <si>
    <t>S02AA022</t>
  </si>
  <si>
    <t>S02AA022-00003</t>
  </si>
  <si>
    <t>S02AA022-00004</t>
  </si>
  <si>
    <t>S02AA024-00001</t>
  </si>
  <si>
    <t>Galvanized Steel Deck Plate</t>
  </si>
  <si>
    <t>S02AA024</t>
  </si>
  <si>
    <t>S02AA037-00001</t>
  </si>
  <si>
    <t>Stainless Steel Handrail - Removable</t>
  </si>
  <si>
    <t>S02AA037</t>
  </si>
  <si>
    <t>S02AA037-00002</t>
  </si>
  <si>
    <t>S02AA037-00003</t>
  </si>
  <si>
    <t>S02AA038-00001</t>
  </si>
  <si>
    <t>FRP Grating</t>
  </si>
  <si>
    <t>S02AA038</t>
  </si>
  <si>
    <t>S02AA039-00001</t>
  </si>
  <si>
    <t>FRP Handrail</t>
  </si>
  <si>
    <t>S02AA039</t>
  </si>
  <si>
    <t>S02AA040-00001</t>
  </si>
  <si>
    <t>FRP Handrail - Removable</t>
  </si>
  <si>
    <t>S02AA040</t>
  </si>
  <si>
    <t>S02AA041-00001</t>
  </si>
  <si>
    <t>Steel Ladder w/ Cage</t>
  </si>
  <si>
    <t>S02AA041</t>
  </si>
  <si>
    <t>S02AA041-00002</t>
  </si>
  <si>
    <t>S02AA041-00003</t>
  </si>
  <si>
    <t>S02AA042-00001</t>
  </si>
  <si>
    <t>Stainless Steel Ladder w/ Cage</t>
  </si>
  <si>
    <t>S02AA042</t>
  </si>
  <si>
    <t>S02AA042-00002</t>
  </si>
  <si>
    <t>S02AA042-00003</t>
  </si>
  <si>
    <t>S02AA043-00001</t>
  </si>
  <si>
    <t>FRP Ladder w/ Cage</t>
  </si>
  <si>
    <t>S02AA043</t>
  </si>
  <si>
    <t>S02AA044-00001</t>
  </si>
  <si>
    <t>Steel Ladder w/o Cage</t>
  </si>
  <si>
    <t>S02AA044</t>
  </si>
  <si>
    <t>S02AA044-00002</t>
  </si>
  <si>
    <t>S02AA044-00003</t>
  </si>
  <si>
    <t>S02AA045-00001</t>
  </si>
  <si>
    <t>Stainless Steel Ladder w/o Cage</t>
  </si>
  <si>
    <t>S02AA045</t>
  </si>
  <si>
    <t>S02AA045-00002</t>
  </si>
  <si>
    <t>S02AA045-00003</t>
  </si>
  <si>
    <t>S02AA046-00001</t>
  </si>
  <si>
    <t>FRP Ladder w/o Cage</t>
  </si>
  <si>
    <t>S02AA046</t>
  </si>
  <si>
    <t>S03AA007-00001</t>
  </si>
  <si>
    <t>S03</t>
  </si>
  <si>
    <t>Main Steel Structure Erection Work</t>
  </si>
  <si>
    <t>S03AA007</t>
  </si>
  <si>
    <t>S03AA008-00001</t>
  </si>
  <si>
    <t>S03AA008</t>
  </si>
  <si>
    <t>S03AA030-00001</t>
  </si>
  <si>
    <t>Non-Shrink Grouting</t>
  </si>
  <si>
    <t>S03AA030</t>
  </si>
  <si>
    <t>S03AA031-00001</t>
  </si>
  <si>
    <t>Epoxy Grouting</t>
  </si>
  <si>
    <t>S03AA031</t>
  </si>
  <si>
    <t>S03AA081-00001</t>
  </si>
  <si>
    <t>Extra Heavy Steel</t>
  </si>
  <si>
    <t>S03AA081</t>
  </si>
  <si>
    <t>S03AA082-00001</t>
  </si>
  <si>
    <t>Heavy Steel</t>
  </si>
  <si>
    <t>S03AA082</t>
  </si>
  <si>
    <t>S03AA083-00001</t>
  </si>
  <si>
    <t>Medium Steel</t>
  </si>
  <si>
    <t>S03AA083</t>
  </si>
  <si>
    <t>S03AA084-00001</t>
  </si>
  <si>
    <t>Light Steel</t>
  </si>
  <si>
    <t>S03AA084</t>
  </si>
  <si>
    <t>S03AA085-00001</t>
  </si>
  <si>
    <t>Extra Light Steel</t>
  </si>
  <si>
    <t>S03AA085</t>
  </si>
  <si>
    <t>S04AA017-00001</t>
  </si>
  <si>
    <t>S04</t>
  </si>
  <si>
    <t>Miscellaneous Steel Erection Work</t>
  </si>
  <si>
    <t>S04AA017</t>
  </si>
  <si>
    <t>S04AA018-00002</t>
  </si>
  <si>
    <t>S04AA018</t>
  </si>
  <si>
    <t>S04AA018-00003</t>
  </si>
  <si>
    <t>S04AA018-00004</t>
  </si>
  <si>
    <t>S04AA018-00005</t>
  </si>
  <si>
    <t>S04AA019-00001</t>
  </si>
  <si>
    <t>S04AA019</t>
  </si>
  <si>
    <t>S04AA020-00001</t>
  </si>
  <si>
    <t>S04AA020</t>
  </si>
  <si>
    <t>S04AA021-00001</t>
  </si>
  <si>
    <t>S04AA021</t>
  </si>
  <si>
    <t>S04AA022-00001</t>
  </si>
  <si>
    <t>S04AA022</t>
  </si>
  <si>
    <t>S04AA024-00001</t>
  </si>
  <si>
    <t>S04AA024</t>
  </si>
  <si>
    <t>S04AA037-00001</t>
  </si>
  <si>
    <t>S04AA037</t>
  </si>
  <si>
    <t>S04AA038-00001</t>
  </si>
  <si>
    <t>S04AA038</t>
  </si>
  <si>
    <t>S04AA039-00001</t>
  </si>
  <si>
    <t>S04AA039</t>
  </si>
  <si>
    <t>S04AA040-00001</t>
  </si>
  <si>
    <t>S04AA040</t>
  </si>
  <si>
    <t>S04AA041-00001</t>
  </si>
  <si>
    <t>S04AA041</t>
  </si>
  <si>
    <t>S04AA042-00001</t>
  </si>
  <si>
    <t>S04AA042</t>
  </si>
  <si>
    <t>S04AA043-00001</t>
  </si>
  <si>
    <t>S04AA043</t>
  </si>
  <si>
    <t>S04AA044-00001</t>
  </si>
  <si>
    <t>S04AA044</t>
  </si>
  <si>
    <t>S04AA045-00001</t>
  </si>
  <si>
    <t>S04AA045</t>
  </si>
  <si>
    <t>S04AA046-00001</t>
  </si>
  <si>
    <t>S04AA046</t>
  </si>
  <si>
    <t>S05AF032-00001</t>
  </si>
  <si>
    <t>S05</t>
  </si>
  <si>
    <t>Revamping Work (Shelter/Building)</t>
  </si>
  <si>
    <t>Demolition Work of Steel for Building/Shelter</t>
  </si>
  <si>
    <t>S05AF032</t>
  </si>
  <si>
    <t>S11AA007-00001</t>
  </si>
  <si>
    <t>S11</t>
  </si>
  <si>
    <t>Main Steel Structure Fabrication Work for Revamping</t>
  </si>
  <si>
    <t>S11AA007</t>
  </si>
  <si>
    <t>S11AA008-00001</t>
  </si>
  <si>
    <t>S11AA008</t>
  </si>
  <si>
    <t>S11AA009-00001</t>
  </si>
  <si>
    <t>S11AA009</t>
  </si>
  <si>
    <t>S11AA011-00001</t>
  </si>
  <si>
    <t>S11AA011</t>
  </si>
  <si>
    <t>S11AA012-00001</t>
  </si>
  <si>
    <t>S11AA012</t>
  </si>
  <si>
    <t>S11AA071-00001</t>
  </si>
  <si>
    <t>S11AA071</t>
  </si>
  <si>
    <t>S11AA072-00001</t>
  </si>
  <si>
    <t>S11AA072</t>
  </si>
  <si>
    <t>S11AA073-00001</t>
  </si>
  <si>
    <t>S11AA073</t>
  </si>
  <si>
    <t>S11AA074-00001</t>
  </si>
  <si>
    <t>S11AA074</t>
  </si>
  <si>
    <t>S11AA075-00001</t>
  </si>
  <si>
    <t>S11AA075</t>
  </si>
  <si>
    <t>S11AA076-00001</t>
  </si>
  <si>
    <t>S11AA076</t>
  </si>
  <si>
    <t>S11AA077-00001</t>
  </si>
  <si>
    <t>S11AA077</t>
  </si>
  <si>
    <t>S11AA078-00001</t>
  </si>
  <si>
    <t>S11AA078</t>
  </si>
  <si>
    <t>S11AA079-00001</t>
  </si>
  <si>
    <t>S11AA079</t>
  </si>
  <si>
    <t>S11AA080-00001</t>
  </si>
  <si>
    <t>S11AA080</t>
  </si>
  <si>
    <t>S12AA017-00001</t>
  </si>
  <si>
    <t>S12</t>
  </si>
  <si>
    <t>Miscellaneous Steel Fabrication Work for Revamping</t>
  </si>
  <si>
    <t>S12AA017</t>
  </si>
  <si>
    <t>S12AA017-00002</t>
  </si>
  <si>
    <t>S12AA017-00003</t>
  </si>
  <si>
    <t>S12AA017-00004</t>
  </si>
  <si>
    <t>S12AA017-00005</t>
  </si>
  <si>
    <t>S12AA018-00001</t>
  </si>
  <si>
    <t>S12AA018</t>
  </si>
  <si>
    <t>S12AA018-00002</t>
  </si>
  <si>
    <t>S12AA018-00003</t>
  </si>
  <si>
    <t>S12AA018-00004</t>
  </si>
  <si>
    <t>S12AA019-00001</t>
  </si>
  <si>
    <t>S12AA019</t>
  </si>
  <si>
    <t>S12AA019-00002</t>
  </si>
  <si>
    <t>S12AA020-00001</t>
  </si>
  <si>
    <t>S12AA020</t>
  </si>
  <si>
    <t>S12AA020-00002</t>
  </si>
  <si>
    <t>S12AA020-00003</t>
  </si>
  <si>
    <t>S12AA021-00001</t>
  </si>
  <si>
    <t>S12AA021</t>
  </si>
  <si>
    <t>S12AA021-00002</t>
  </si>
  <si>
    <t>S12AA021-00003</t>
  </si>
  <si>
    <t>S12AA022-00001</t>
  </si>
  <si>
    <t>S12AA022</t>
  </si>
  <si>
    <t>S12AA022-00002</t>
  </si>
  <si>
    <t>S12AA022-00003</t>
  </si>
  <si>
    <t>S12AA024-00001</t>
  </si>
  <si>
    <t>S12AA024</t>
  </si>
  <si>
    <t>S12AA037-00001</t>
  </si>
  <si>
    <t>S12AA037</t>
  </si>
  <si>
    <t>S12AA037-00002</t>
  </si>
  <si>
    <t>S12AA037-00003</t>
  </si>
  <si>
    <t>S12AA038-00001</t>
  </si>
  <si>
    <t>S12AA038</t>
  </si>
  <si>
    <t>S12AA039-00001</t>
  </si>
  <si>
    <t>S12AA039</t>
  </si>
  <si>
    <t>S12AA040-00001</t>
  </si>
  <si>
    <t>S12AA040</t>
  </si>
  <si>
    <t>S12AA041-00001</t>
  </si>
  <si>
    <t>S12AA041</t>
  </si>
  <si>
    <t>S12AA041-00002</t>
  </si>
  <si>
    <t>S12AA041-00003</t>
  </si>
  <si>
    <t>S12AA042-00001</t>
  </si>
  <si>
    <t>S12AA042</t>
  </si>
  <si>
    <t>S12AA042-00002</t>
  </si>
  <si>
    <t>S12AA042-00003</t>
  </si>
  <si>
    <t>S12AA043-00001</t>
  </si>
  <si>
    <t>S12AA043</t>
  </si>
  <si>
    <t>S12AA044-00001</t>
  </si>
  <si>
    <t>S12AA044</t>
  </si>
  <si>
    <t>S12AA044-00002</t>
  </si>
  <si>
    <t>S12AA044-00003</t>
  </si>
  <si>
    <t>S12AA045-00001</t>
  </si>
  <si>
    <t>S12AA045</t>
  </si>
  <si>
    <t>S12AA045-00002</t>
  </si>
  <si>
    <t>S12AA045-00003</t>
  </si>
  <si>
    <t>S12AA046-00001</t>
  </si>
  <si>
    <t>S12AA046</t>
  </si>
  <si>
    <t>S13AA007-00001</t>
  </si>
  <si>
    <t>S13</t>
  </si>
  <si>
    <t>Main Steel Structure Erection Work for Revamping</t>
  </si>
  <si>
    <t>S13AA007</t>
  </si>
  <si>
    <t>S13AA008-00001</t>
  </si>
  <si>
    <t>S13AA008</t>
  </si>
  <si>
    <t>S13AA030-00001</t>
  </si>
  <si>
    <t>S13AA030</t>
  </si>
  <si>
    <t>S13AA031-00001</t>
  </si>
  <si>
    <t>S13AA031</t>
  </si>
  <si>
    <t>S13AA081-00001</t>
  </si>
  <si>
    <t>S13AA081</t>
  </si>
  <si>
    <t>S13AA082-00001</t>
  </si>
  <si>
    <t>S13AA082</t>
  </si>
  <si>
    <t>S13AA083-00001</t>
  </si>
  <si>
    <t>S13AA083</t>
  </si>
  <si>
    <t>S13AA084-00001</t>
  </si>
  <si>
    <t>S13AA084</t>
  </si>
  <si>
    <t>S13AA085-00001</t>
  </si>
  <si>
    <t>S13AA085</t>
  </si>
  <si>
    <t>S14AA017-00001</t>
  </si>
  <si>
    <t>S14</t>
  </si>
  <si>
    <t>Miscellaneous Steel Erection Work for Revamping</t>
  </si>
  <si>
    <t>S14AA017</t>
  </si>
  <si>
    <t>S14AA018-00001</t>
  </si>
  <si>
    <t>S14AA018</t>
  </si>
  <si>
    <t>S14AA018-00002</t>
  </si>
  <si>
    <t>S14AA018-00003</t>
  </si>
  <si>
    <t>S14AA018-00004</t>
  </si>
  <si>
    <t>S14AA019-00001</t>
  </si>
  <si>
    <t>S14AA019</t>
  </si>
  <si>
    <t>S14AA020-00001</t>
  </si>
  <si>
    <t>S14AA020</t>
  </si>
  <si>
    <t>S14AA021-00001</t>
  </si>
  <si>
    <t>S14AA021</t>
  </si>
  <si>
    <t>S14AA022-00001</t>
  </si>
  <si>
    <t>S14AA022</t>
  </si>
  <si>
    <t>S14AA024-00001</t>
  </si>
  <si>
    <t>S14AA024</t>
  </si>
  <si>
    <t>S14AA037-00001</t>
  </si>
  <si>
    <t>S14AA037</t>
  </si>
  <si>
    <t>S14AA038-00001</t>
  </si>
  <si>
    <t>S14AA038</t>
  </si>
  <si>
    <t>S14AA039-00001</t>
  </si>
  <si>
    <t>S14AA039</t>
  </si>
  <si>
    <t>S14AA040-00001</t>
  </si>
  <si>
    <t>S14AA040</t>
  </si>
  <si>
    <t>S14AA041-00001</t>
  </si>
  <si>
    <t>S14AA041</t>
  </si>
  <si>
    <t>S14AA042-00001</t>
  </si>
  <si>
    <t>S14AA042</t>
  </si>
  <si>
    <t>S14AA043-00001</t>
  </si>
  <si>
    <t>S14AA043</t>
  </si>
  <si>
    <t>S14AA044-00001</t>
  </si>
  <si>
    <t>S14AA044</t>
  </si>
  <si>
    <t>S14AA045-00001</t>
  </si>
  <si>
    <t>S14AA045</t>
  </si>
  <si>
    <t>S14AA046-00001</t>
  </si>
  <si>
    <t>S14AA046</t>
  </si>
  <si>
    <t>S41AA051-00001</t>
  </si>
  <si>
    <t>S41</t>
  </si>
  <si>
    <t>Steel Structure Paint Work</t>
  </si>
  <si>
    <t>for Non-Fireproofed Steel Surface</t>
  </si>
  <si>
    <t>S41AA051</t>
  </si>
  <si>
    <t>S41AA052-00001</t>
  </si>
  <si>
    <t>for Fireproofed Steel Surface</t>
  </si>
  <si>
    <t>S41AA052</t>
  </si>
  <si>
    <t>S41AA053-00001</t>
  </si>
  <si>
    <t>Additional Painting on Hot-Dip Galvanized Steel Surface (Non-Fireproofed Steel)</t>
  </si>
  <si>
    <t>S41AA053</t>
  </si>
  <si>
    <t>S41AA054-00001</t>
  </si>
  <si>
    <t>Touch up</t>
  </si>
  <si>
    <t>S41AA054</t>
  </si>
  <si>
    <t>S42AA055-00001</t>
  </si>
  <si>
    <t>S42</t>
  </si>
  <si>
    <t>Steel Structure Coating Work</t>
  </si>
  <si>
    <t>Hot-Dip Galvanizing w/ Surface Preparation</t>
  </si>
  <si>
    <t>S42AA055</t>
  </si>
  <si>
    <t>S43AA061-00001</t>
  </si>
  <si>
    <t>S43</t>
  </si>
  <si>
    <t>Anchor Bolt Work</t>
  </si>
  <si>
    <t>Anchor Bolt (Material Supply)</t>
  </si>
  <si>
    <t>S43AA061</t>
  </si>
  <si>
    <t>S43AA061-00002</t>
  </si>
  <si>
    <t>S43AA061-00003</t>
  </si>
  <si>
    <t>S43AA061-00004</t>
  </si>
  <si>
    <t>S43AA061-00005</t>
  </si>
  <si>
    <t>S43AA061-00006</t>
  </si>
  <si>
    <t>S43AA061-00007</t>
  </si>
  <si>
    <t>S43AA061-00008</t>
  </si>
  <si>
    <t>S43AA061-00009</t>
  </si>
  <si>
    <t>S43AA061-00010</t>
  </si>
  <si>
    <t>S43AA061-00011</t>
  </si>
  <si>
    <t>S43AA061-00012</t>
  </si>
  <si>
    <t>S43AA061-00013</t>
  </si>
  <si>
    <t>S43AA061-00014</t>
  </si>
  <si>
    <t>S43AA061-00015</t>
  </si>
  <si>
    <t>S43AA061-00016</t>
  </si>
  <si>
    <t>S43AA061-00017</t>
  </si>
  <si>
    <t>S43AA062-00001</t>
  </si>
  <si>
    <t>Setting Bolt</t>
  </si>
  <si>
    <t>S43AA062</t>
  </si>
  <si>
    <t>S43AA062-00002</t>
  </si>
  <si>
    <t>S43AA062-00003</t>
  </si>
  <si>
    <t>S43AA062-00004</t>
  </si>
  <si>
    <t>S43AA062-00005</t>
  </si>
  <si>
    <t>S43AA062-00006</t>
  </si>
  <si>
    <t>S43AA062-00007</t>
  </si>
  <si>
    <t>S43AA062-00008</t>
  </si>
  <si>
    <t>S43AA062-00009</t>
  </si>
  <si>
    <t>S43AA062-00010</t>
  </si>
  <si>
    <t>S43AA062-00011</t>
  </si>
  <si>
    <t>S43AA062-00012</t>
  </si>
  <si>
    <t>S43AA062-00013</t>
  </si>
  <si>
    <t>S43AA062-00014</t>
  </si>
  <si>
    <t>S43AA062-00015</t>
  </si>
  <si>
    <t>S43AA062-00016</t>
  </si>
  <si>
    <t>S43AA062-00017</t>
  </si>
  <si>
    <t>F01AA000-00001</t>
  </si>
  <si>
    <t>Building/Shelter Fire Proofing Work</t>
  </si>
  <si>
    <t>Dense Concrete</t>
  </si>
  <si>
    <t>0.5 hr. rating (UL 1709)</t>
  </si>
  <si>
    <t>F01AA000</t>
  </si>
  <si>
    <t>F01AA000-00002</t>
  </si>
  <si>
    <t>1 hr. rating (UL 1709)</t>
  </si>
  <si>
    <t>F01AA000-00003</t>
  </si>
  <si>
    <t>1.5 hr. rating (UL 1709)</t>
  </si>
  <si>
    <t>F01AA000-00004</t>
  </si>
  <si>
    <t>2 hr. rating (UL 1709)</t>
  </si>
  <si>
    <t>F01AA000-00005</t>
  </si>
  <si>
    <t>2.5 hr. rating (UL 1709)</t>
  </si>
  <si>
    <t>F01AA000-00006</t>
  </si>
  <si>
    <t>3 hr. rating (UL 1709)</t>
  </si>
  <si>
    <t>F01AA000-00007</t>
  </si>
  <si>
    <t>3.5 hr. rating (UL 1709)</t>
  </si>
  <si>
    <t>F01AA000-00008</t>
  </si>
  <si>
    <t>4 hr. rating (UL 1709)</t>
  </si>
  <si>
    <t>F01AA000-00009</t>
  </si>
  <si>
    <t>Others (UL1709 rating)</t>
  </si>
  <si>
    <t>F01AB000-00001</t>
  </si>
  <si>
    <t>Lightweight Cementitious</t>
  </si>
  <si>
    <t>F01AB000</t>
  </si>
  <si>
    <t>F01AB000-00002</t>
  </si>
  <si>
    <t>F01AB000-00003</t>
  </si>
  <si>
    <t>F01AB000-00004</t>
  </si>
  <si>
    <t>F01AB000-00005</t>
  </si>
  <si>
    <t>F01AB000-00006</t>
  </si>
  <si>
    <t>F01AB000-00007</t>
  </si>
  <si>
    <t>F01AB000-00008</t>
  </si>
  <si>
    <t>F01AB000-00009</t>
  </si>
  <si>
    <t>F01AC000-00001</t>
  </si>
  <si>
    <t>Intumescent Coating Type</t>
  </si>
  <si>
    <t>DFT=(  )㎛</t>
  </si>
  <si>
    <t>F01AC000</t>
  </si>
  <si>
    <t>F01AC000-00002</t>
  </si>
  <si>
    <t>F01AC000-00003</t>
  </si>
  <si>
    <t>F01AC000-00004</t>
  </si>
  <si>
    <t>F01AC000-00005</t>
  </si>
  <si>
    <t>F01AC000-00006</t>
  </si>
  <si>
    <t>F01AC000-00007</t>
  </si>
  <si>
    <t>F01AC000-00008</t>
  </si>
  <si>
    <t>F01AC000-00009</t>
  </si>
  <si>
    <t>0.5 hr. rating (UL 263)</t>
  </si>
  <si>
    <t>F01AC000-00010</t>
  </si>
  <si>
    <t>1 hr. rating (UL 263)</t>
  </si>
  <si>
    <t>F01AC000-00011</t>
  </si>
  <si>
    <t>1.5 hr. rating (UL 263)</t>
  </si>
  <si>
    <t>F01AC000-00012</t>
  </si>
  <si>
    <t>2 hr. rating (UL 263)</t>
  </si>
  <si>
    <t>F01AC000-00013</t>
  </si>
  <si>
    <t>2.5 hr. rating (UL 263)</t>
  </si>
  <si>
    <t>F01AC000-00014</t>
  </si>
  <si>
    <t>3 hr. rating (UL 263)</t>
  </si>
  <si>
    <t>F01AC000-00015</t>
  </si>
  <si>
    <t>3.5 hr. rating (UL 263)</t>
  </si>
  <si>
    <t>F01AC000-00016</t>
  </si>
  <si>
    <t>4 hr. rating (UL 263)</t>
  </si>
  <si>
    <t>F01AC000-00017</t>
  </si>
  <si>
    <t>Others (UL263 rating)</t>
  </si>
  <si>
    <t>F01AC000-00018</t>
  </si>
  <si>
    <t>F01AD000-00001</t>
  </si>
  <si>
    <t>Top Coat for Cementitious Fire Proofing</t>
  </si>
  <si>
    <t>F01AD000</t>
  </si>
  <si>
    <t>F01AF000-00001</t>
  </si>
  <si>
    <t>Cryogenic (Cold protection)</t>
  </si>
  <si>
    <t>F01AF000</t>
  </si>
  <si>
    <t>F01AM000-00001</t>
  </si>
  <si>
    <t>Top Coat for Dense Concrete Fire Proofing</t>
  </si>
  <si>
    <t>F01AM000</t>
  </si>
  <si>
    <t>F01AP000-00001</t>
  </si>
  <si>
    <t>Top Coat for Cryogenic (Cold protection) Fire Proofing</t>
  </si>
  <si>
    <t>F01AP000</t>
  </si>
  <si>
    <t>F01AQ000-00001</t>
  </si>
  <si>
    <t>Top Coat for Intumescent Fire Proofing</t>
  </si>
  <si>
    <t>F01AQ000</t>
  </si>
  <si>
    <t>F01AR000-00001</t>
  </si>
  <si>
    <t>Intermediate and top Coat for Intumescent Fire Proofing</t>
  </si>
  <si>
    <t>F01AR000</t>
  </si>
  <si>
    <t>2024.05.21</t>
    <phoneticPr fontId="4" type="noConversion"/>
  </si>
  <si>
    <t xml:space="preserve">1. 대물량 상시 검토
-Concrete 
-Steel </t>
    <phoneticPr fontId="4" type="noConversion"/>
  </si>
  <si>
    <t>Closed</t>
    <phoneticPr fontId="4" type="noConversion"/>
  </si>
  <si>
    <t>적용규칙A, 1.14</t>
    <phoneticPr fontId="4" type="noConversion"/>
  </si>
  <si>
    <t>2. Room Perimeter 값 적용 - 강한호</t>
    <phoneticPr fontId="4" type="noConversion"/>
  </si>
  <si>
    <t>적용규칙A, 3.8</t>
    <phoneticPr fontId="4" type="noConversion"/>
  </si>
  <si>
    <t>3. 형상결합 : Wall - Floor Case 추가</t>
    <phoneticPr fontId="4" type="noConversion"/>
  </si>
  <si>
    <t>적용규칙B, Wall-Floor</t>
    <phoneticPr fontId="4" type="noConversion"/>
  </si>
  <si>
    <t>2024.05.23</t>
    <phoneticPr fontId="4" type="noConversion"/>
  </si>
  <si>
    <t>Steel Family 속성값 확인
    Teams / 링크 : 지은호 작업 파일
     - Column : 강한호
     - Beam : 박진영</t>
    <phoneticPr fontId="4" type="noConversion"/>
  </si>
  <si>
    <t>입찰용 Pit, Trench, Sump 모델 및 Family List
     - Pit : 강한호
     - Trench : 배중혁
     - Sump : 권준석</t>
    <phoneticPr fontId="4" type="noConversion"/>
  </si>
  <si>
    <t>적용규칙A, 7.2~7.4</t>
    <phoneticPr fontId="4" type="noConversion"/>
  </si>
  <si>
    <r>
      <t xml:space="preserve">헌치 구조물 모델링 및 Form물량 산출 팀 기준 정리 : 강한호
   - Floors
       Slab Edge / ▶ Edge
     </t>
    </r>
    <r>
      <rPr>
        <sz val="11"/>
        <color rgb="FFFF0000"/>
        <rFont val="맑은 고딕"/>
        <family val="3"/>
        <charset val="129"/>
        <scheme val="minor"/>
      </rPr>
      <t>:  삭제</t>
    </r>
    <r>
      <rPr>
        <sz val="11"/>
        <color theme="1"/>
        <rFont val="맑은 고딕"/>
        <family val="2"/>
        <charset val="129"/>
        <scheme val="minor"/>
      </rPr>
      <t xml:space="preserve">
   - Structural Foundations
       4.1.1.6  ▶ SOG Slab Edge
</t>
    </r>
    <r>
      <rPr>
        <sz val="11"/>
        <color rgb="FFFF0000"/>
        <rFont val="맑은 고딕"/>
        <family val="3"/>
        <charset val="129"/>
        <scheme val="minor"/>
      </rPr>
      <t xml:space="preserve">     : 기본적으로 Slab Edge는 Floor 카테고리에 속함. (RVT summary도 마찬가지) 토공물량이 관계되는 케이스가 많으므로 공통 WBS에 토공물량 포함시켜야 함. 
     : Slab Edge 객체와 연계된 Profile 매개변수를 찾고, Profile 정보에서 다시 Height(Thickness) 매개변수를 추출함. 이를 활용하여 Length x Thickness로 Form 물량산출</t>
    </r>
    <r>
      <rPr>
        <sz val="11"/>
        <color theme="1"/>
        <rFont val="맑은 고딕"/>
        <family val="2"/>
        <charset val="129"/>
        <scheme val="minor"/>
      </rPr>
      <t xml:space="preserve">
       4.1.1.7  ▶ Stoop, Pathway with Haunch
</t>
    </r>
    <r>
      <rPr>
        <sz val="11"/>
        <color rgb="FFFF0000"/>
        <rFont val="맑은 고딕"/>
        <family val="3"/>
        <charset val="129"/>
        <scheme val="minor"/>
      </rPr>
      <t xml:space="preserve">     : 기존 Load Family는 삭제하고, SOG 패밀리를 수정하여 Stoop, Pathway 용으로 표준템플릿 수정 예정</t>
    </r>
    <phoneticPr fontId="4" type="noConversion"/>
  </si>
  <si>
    <t>적용규칙A, 7.6~7.9</t>
    <phoneticPr fontId="4" type="noConversion"/>
  </si>
  <si>
    <r>
      <t xml:space="preserve">Stair 물량 산출 방안
   - Concrete Stair : 박진영
   - Steel Stair : 강한호
     </t>
    </r>
    <r>
      <rPr>
        <sz val="11"/>
        <color rgb="FFFF0000"/>
        <rFont val="맑은 고딕"/>
        <family val="3"/>
        <charset val="129"/>
        <scheme val="minor"/>
      </rPr>
      <t xml:space="preserve">: Steel Stair Template 활용. Dynamo 물량산출에는 문제없으나, Revit Material Takeoff시 해당 부재 누락됨. </t>
    </r>
    <phoneticPr fontId="4" type="noConversion"/>
  </si>
  <si>
    <t>Suspended Slab 타입 추가</t>
    <phoneticPr fontId="4" type="noConversion"/>
  </si>
  <si>
    <t>ACC 활용 생산성 향상</t>
    <phoneticPr fontId="4" type="noConversion"/>
  </si>
  <si>
    <t>ACC 사용자 지침</t>
    <phoneticPr fontId="4" type="noConversion"/>
  </si>
  <si>
    <t xml:space="preserve">Equipment pad 용 family type 추가 </t>
  </si>
  <si>
    <t xml:space="preserve">Pit wall 부재 옆면 (두께 옆면) paint &amp; 거푸집 물량 누락됨 </t>
  </si>
  <si>
    <t>2024.05.30</t>
    <phoneticPr fontId="4" type="noConversion"/>
  </si>
  <si>
    <t>Pit Wall 측면 Bitumen 및 Form 물량 누락 - 권준석</t>
    <phoneticPr fontId="4" type="noConversion"/>
  </si>
  <si>
    <t>Door 면적 수량 미산출 (E-Space는 자동산출됨) - 권준석</t>
    <phoneticPr fontId="4" type="noConversion"/>
  </si>
  <si>
    <t>Grating 객체 인식불가 (Dynamo 오류?) - 배중혁</t>
    <phoneticPr fontId="4" type="noConversion"/>
  </si>
  <si>
    <t>Slab 측면 Protective Coating 누락 - 배중혁</t>
  </si>
  <si>
    <r>
      <t xml:space="preserve">Sample Model(Pit, Trench, Sump)을 팀표준 Template에 업데이트 - 강한호 
</t>
    </r>
    <r>
      <rPr>
        <sz val="11"/>
        <color rgb="FFFF0000"/>
        <rFont val="맑은 고딕"/>
        <family val="3"/>
        <charset val="129"/>
        <scheme val="minor"/>
      </rPr>
      <t xml:space="preserve">  : 표준템플릿 Rev.4에 업데이트 완료</t>
    </r>
    <r>
      <rPr>
        <b/>
        <sz val="11"/>
        <color theme="1"/>
        <rFont val="맑은 고딕"/>
        <family val="3"/>
        <charset val="129"/>
        <scheme val="minor"/>
      </rPr>
      <t xml:space="preserve"> </t>
    </r>
    <phoneticPr fontId="4" type="noConversion"/>
  </si>
  <si>
    <t>2024.06.10</t>
  </si>
  <si>
    <t>Ramp 모델링 FDN slab 로 적용 (material takeoff 에 volumn 산정안됨)</t>
  </si>
  <si>
    <t>(숨김 시트)"링크용_Int Finish Style-WM DB"에서 붙여넣기</t>
    <phoneticPr fontId="4" type="noConversion"/>
  </si>
  <si>
    <t>스타일 선택 용 데이터 유효성 처리 구간</t>
    <phoneticPr fontId="4" type="noConversion"/>
  </si>
  <si>
    <t xml:space="preserve"> | A04AM080-00001 |  | </t>
  </si>
  <si>
    <t>F01-1</t>
    <phoneticPr fontId="4" type="noConversion"/>
  </si>
  <si>
    <t xml:space="preserve"> | A04AM080-00001 |  | A04AS168-00003</t>
    <phoneticPr fontId="4" type="noConversion"/>
  </si>
  <si>
    <t>F02</t>
  </si>
  <si>
    <t xml:space="preserve"> | A04AM080-00002 |  | </t>
  </si>
  <si>
    <t>F03</t>
  </si>
  <si>
    <t xml:space="preserve"> | A04AM080-00003 |  | </t>
  </si>
  <si>
    <t>F04</t>
  </si>
  <si>
    <t xml:space="preserve"> | A04AM080-00004 |  | </t>
  </si>
  <si>
    <t>F05</t>
  </si>
  <si>
    <t xml:space="preserve"> | A04AM080-00005 |  | </t>
  </si>
  <si>
    <t xml:space="preserve"> | A04AM080-00006 |  | </t>
  </si>
  <si>
    <t xml:space="preserve"> | A04AM080-00006 |  | A04AS168-00003</t>
    <phoneticPr fontId="4" type="noConversion"/>
  </si>
  <si>
    <t>F07A</t>
  </si>
  <si>
    <t xml:space="preserve"> | A04AM080-00007 |  | </t>
  </si>
  <si>
    <t>F07B</t>
  </si>
  <si>
    <t>F07C</t>
  </si>
  <si>
    <t>F08</t>
  </si>
  <si>
    <t xml:space="preserve"> | A04AM080-00008 |  | </t>
  </si>
  <si>
    <t>F09</t>
  </si>
  <si>
    <t xml:space="preserve"> | A04AM080-00009 |  | </t>
  </si>
  <si>
    <t>F10</t>
  </si>
  <si>
    <t xml:space="preserve"> | A04AM080-00010 |  | </t>
  </si>
  <si>
    <t>F11</t>
  </si>
  <si>
    <t xml:space="preserve"> | A04AM080-00011 |  | </t>
  </si>
  <si>
    <t xml:space="preserve"> | A04AN083-00001 |  | </t>
  </si>
  <si>
    <t xml:space="preserve"> | A04AN083-00001 | A04AP085-00001 | A04AS168-00003</t>
  </si>
  <si>
    <t xml:space="preserve"> | A04AN083-00001 | A04AP310-00001 | A04AS168-00003</t>
  </si>
  <si>
    <t xml:space="preserve"> | A04AN083-00002 |  | </t>
  </si>
  <si>
    <t xml:space="preserve"> | A04AN083-00002 | A04AP085-00001 | A04AS168-00003</t>
  </si>
  <si>
    <t xml:space="preserve"> | A04AN083-00003 |  | </t>
  </si>
  <si>
    <t xml:space="preserve"> | A04AN083-00004 |  | </t>
  </si>
  <si>
    <t xml:space="preserve"> | A04AN083-00004 |  | A04AS168-00003</t>
  </si>
  <si>
    <t xml:space="preserve"> | A04AN083-00005 |  | </t>
  </si>
  <si>
    <t xml:space="preserve"> | A04AN083-00006 |  | </t>
  </si>
  <si>
    <t xml:space="preserve"> | A04AN083-00007 |  | </t>
  </si>
  <si>
    <t xml:space="preserve"> | A04AN083-00008 |  | </t>
  </si>
  <si>
    <t xml:space="preserve"> | A04AN083-00009 |  | </t>
  </si>
  <si>
    <t>F40</t>
  </si>
  <si>
    <t xml:space="preserve"> | A04AN083-00010 |  | </t>
  </si>
  <si>
    <t>F41</t>
  </si>
  <si>
    <t xml:space="preserve"> | A04AN083-00011 |  | </t>
  </si>
  <si>
    <t>F42</t>
  </si>
  <si>
    <t xml:space="preserve"> | A04AN083-00012 |  | </t>
  </si>
  <si>
    <t xml:space="preserve"> | A04AS170-00001 |  | </t>
  </si>
  <si>
    <t>F51</t>
  </si>
  <si>
    <t xml:space="preserve"> |  |  | </t>
  </si>
  <si>
    <t>F52</t>
  </si>
  <si>
    <t xml:space="preserve"> | A04AS173-00002 |  | </t>
  </si>
  <si>
    <t>F53A</t>
  </si>
  <si>
    <t xml:space="preserve"> | A04AS173-00003 |  | </t>
  </si>
  <si>
    <t>F53B</t>
  </si>
  <si>
    <t xml:space="preserve">A04AM080-00006 | A04AS173-00003 |  | </t>
  </si>
  <si>
    <t>F54A</t>
  </si>
  <si>
    <t xml:space="preserve"> | A04AS173-00004 |  | </t>
  </si>
  <si>
    <t>F54B</t>
  </si>
  <si>
    <t xml:space="preserve">A04AM080-00006 | A04AS173-00004 |  | </t>
  </si>
  <si>
    <t xml:space="preserve">A04AS174-00002 |  | A04AM080-00005 | </t>
  </si>
  <si>
    <t>F92</t>
  </si>
  <si>
    <t xml:space="preserve">A04AS174-00005 |  | A04AM080-00005 | </t>
  </si>
  <si>
    <t>F93</t>
  </si>
  <si>
    <t xml:space="preserve">A04AS174-00008 |  | A04AM080-00005 | </t>
  </si>
  <si>
    <t xml:space="preserve"> | A04AM081-00001 |  | </t>
  </si>
  <si>
    <t xml:space="preserve"> | A04AM081-00004 |  | </t>
  </si>
  <si>
    <t xml:space="preserve"> | A04AM081-00007 |  | </t>
  </si>
  <si>
    <t xml:space="preserve"> | A04AM081-00010 |  | </t>
  </si>
  <si>
    <t>B31</t>
  </si>
  <si>
    <t xml:space="preserve"> | A04AN084-00001 |  | </t>
  </si>
  <si>
    <t xml:space="preserve"> | A04AN084-00004 |  | </t>
  </si>
  <si>
    <t>B33</t>
  </si>
  <si>
    <t xml:space="preserve"> | A04AN084-00007 |  | </t>
  </si>
  <si>
    <t>B34</t>
  </si>
  <si>
    <t xml:space="preserve"> | A04AN084-00010 |  | </t>
  </si>
  <si>
    <t xml:space="preserve"> | A04AN084-00013 |  | </t>
  </si>
  <si>
    <t>B36</t>
  </si>
  <si>
    <t xml:space="preserve"> | A04AN084-00016 |  | </t>
  </si>
  <si>
    <t>B37</t>
  </si>
  <si>
    <t xml:space="preserve"> | A04AN084-00019 |  | </t>
  </si>
  <si>
    <t>B38</t>
  </si>
  <si>
    <t xml:space="preserve"> | A04AN084-00022 |  | </t>
  </si>
  <si>
    <t>B39</t>
  </si>
  <si>
    <t xml:space="preserve"> | A04AN084-00025 |  | </t>
  </si>
  <si>
    <t>B40</t>
  </si>
  <si>
    <t xml:space="preserve"> | A04AN084-00028 |  | </t>
  </si>
  <si>
    <t>B41</t>
  </si>
  <si>
    <t xml:space="preserve"> | A04AN084-00031 |  | </t>
  </si>
  <si>
    <t>B42</t>
  </si>
  <si>
    <t xml:space="preserve"> | A04AS185-00001 |  | </t>
  </si>
  <si>
    <t xml:space="preserve"> | A04AM078-00001 |  | </t>
  </si>
  <si>
    <t xml:space="preserve"> | A04AM078-00001 |  | A04AT198-00002</t>
  </si>
  <si>
    <t>W01C</t>
  </si>
  <si>
    <t>W02A</t>
  </si>
  <si>
    <t xml:space="preserve"> | A04AM078-00002 |  | </t>
  </si>
  <si>
    <t>W02B</t>
  </si>
  <si>
    <t xml:space="preserve"> | A04AM078-00002 |  | A04AT198-00002</t>
  </si>
  <si>
    <t>W02C</t>
  </si>
  <si>
    <t>W03A</t>
  </si>
  <si>
    <t xml:space="preserve"> | A04AM078-00003 |  | </t>
  </si>
  <si>
    <t xml:space="preserve"> | A04AM078-00003 |  | A04AT198-00002</t>
  </si>
  <si>
    <t>W03C</t>
  </si>
  <si>
    <t>W04A</t>
  </si>
  <si>
    <t xml:space="preserve"> | A04AM078-00004 |  | </t>
  </si>
  <si>
    <t xml:space="preserve"> | A04AM078-00004 |  | A04AT198-00002</t>
  </si>
  <si>
    <t>W04C</t>
  </si>
  <si>
    <t>W05A</t>
  </si>
  <si>
    <t xml:space="preserve"> | A04AM078-00005 |  | </t>
  </si>
  <si>
    <t>W05B</t>
  </si>
  <si>
    <t xml:space="preserve"> | A04AM078-00005 |  | A04AT198-00002</t>
  </si>
  <si>
    <t>W05C</t>
  </si>
  <si>
    <t>W06</t>
  </si>
  <si>
    <t xml:space="preserve"> | A04AM078-00006 |  | A04AT198-00002</t>
  </si>
  <si>
    <t>W07</t>
  </si>
  <si>
    <t xml:space="preserve"> | A04AM078-00007 |  | A04AT198-00002</t>
  </si>
  <si>
    <t>W08</t>
  </si>
  <si>
    <t xml:space="preserve"> | A04AM078-00008 |  | A04AT198-00002</t>
  </si>
  <si>
    <t>W09A</t>
  </si>
  <si>
    <t xml:space="preserve"> | A04AM078-00009 |  | </t>
  </si>
  <si>
    <t>W09B</t>
  </si>
  <si>
    <t xml:space="preserve"> | A04AM078-00009 |  | A04AT198-00002</t>
  </si>
  <si>
    <t>W09C</t>
  </si>
  <si>
    <t>W31A</t>
  </si>
  <si>
    <t xml:space="preserve"> | A04AN082-00001 |  | </t>
  </si>
  <si>
    <t>W31B</t>
  </si>
  <si>
    <t>W32A</t>
  </si>
  <si>
    <t xml:space="preserve"> | A04AN082-00002 | A04AP085-00002 | </t>
  </si>
  <si>
    <t xml:space="preserve"> | A04AN082-00002 |  | </t>
  </si>
  <si>
    <t>W32D</t>
  </si>
  <si>
    <t>W32E</t>
  </si>
  <si>
    <t xml:space="preserve"> | A04AN082-00002 | A04AP310-00001 | </t>
  </si>
  <si>
    <t>W32F</t>
  </si>
  <si>
    <t>W33A</t>
  </si>
  <si>
    <t>W33B</t>
  </si>
  <si>
    <t>W33C</t>
  </si>
  <si>
    <t>W33D</t>
  </si>
  <si>
    <t>W33E</t>
  </si>
  <si>
    <t>W33F</t>
  </si>
  <si>
    <t>W34A</t>
  </si>
  <si>
    <t>W34B</t>
  </si>
  <si>
    <t>W34C</t>
  </si>
  <si>
    <t>W34D</t>
  </si>
  <si>
    <t>W34E</t>
  </si>
  <si>
    <t>W34F</t>
  </si>
  <si>
    <t>W35A</t>
  </si>
  <si>
    <t xml:space="preserve"> | A04AN082-00003 | A04AP085-00002 | </t>
  </si>
  <si>
    <t>W35B</t>
  </si>
  <si>
    <t>W36A</t>
  </si>
  <si>
    <t>W36B</t>
  </si>
  <si>
    <t>W41</t>
  </si>
  <si>
    <t xml:space="preserve"> | A04AN082-00004 |  | </t>
  </si>
  <si>
    <t>W42</t>
  </si>
  <si>
    <t xml:space="preserve"> | A04AN082-00005 |  | </t>
  </si>
  <si>
    <t>W43</t>
  </si>
  <si>
    <t xml:space="preserve"> | A04AN082-00006 |  | </t>
  </si>
  <si>
    <t>W44</t>
  </si>
  <si>
    <t xml:space="preserve"> | A04AN082-00007 |  | </t>
  </si>
  <si>
    <t>W45</t>
  </si>
  <si>
    <t xml:space="preserve"> | A04AN082-00008 |  | </t>
  </si>
  <si>
    <t>W46</t>
  </si>
  <si>
    <t xml:space="preserve"> | A04AN082-00009 |  | </t>
  </si>
  <si>
    <t xml:space="preserve"> | A04AM079-00001 |  | </t>
  </si>
  <si>
    <t>C02</t>
  </si>
  <si>
    <t xml:space="preserve"> | A04AM079-00002 |  | </t>
  </si>
  <si>
    <t>C03</t>
  </si>
  <si>
    <t xml:space="preserve"> | A04AM079-00003 |  | </t>
  </si>
  <si>
    <t>C04</t>
  </si>
  <si>
    <t xml:space="preserve"> | A04AM079-00004 |  | </t>
  </si>
  <si>
    <t>C05</t>
  </si>
  <si>
    <t xml:space="preserve"> | A04AM079-00005 |  | </t>
  </si>
  <si>
    <t>C06</t>
  </si>
  <si>
    <t xml:space="preserve"> | A04AM079-00006 |  | </t>
  </si>
  <si>
    <t>C91A</t>
  </si>
  <si>
    <t xml:space="preserve"> | A04AS186-00001 |  | </t>
  </si>
  <si>
    <t>C91B</t>
  </si>
  <si>
    <t xml:space="preserve"> | A04AS186-00002 |  | </t>
  </si>
  <si>
    <t>C92</t>
  </si>
  <si>
    <t xml:space="preserve"> | A04AS187-00001 |  | </t>
  </si>
  <si>
    <t>C93</t>
  </si>
  <si>
    <t xml:space="preserve"> | A04AS188-00001 |  | </t>
  </si>
  <si>
    <t>C94A</t>
  </si>
  <si>
    <t xml:space="preserve"> | A04AS189-00001 |  | </t>
  </si>
  <si>
    <t>C94B</t>
  </si>
  <si>
    <t xml:space="preserve"> | A04AS189-00002 |  | </t>
  </si>
  <si>
    <t xml:space="preserve"> | A04AS190-00001 |  | </t>
  </si>
  <si>
    <t>C95B</t>
  </si>
  <si>
    <t xml:space="preserve"> | A04AS190-00002 |  | </t>
  </si>
  <si>
    <t xml:space="preserve"> | A04AS191-00001 |  | </t>
  </si>
  <si>
    <t>C96B</t>
  </si>
  <si>
    <t xml:space="preserve"> | A04AS191-00002 |  | </t>
  </si>
  <si>
    <t>C97</t>
  </si>
  <si>
    <t xml:space="preserve"> | A04AS192-00001 |  | </t>
  </si>
  <si>
    <t>C98</t>
  </si>
  <si>
    <t xml:space="preserve"> | A04AS193-00001 |  | </t>
  </si>
  <si>
    <t>Revit Elements' Bill of Quantities Page</t>
  </si>
  <si>
    <t>Project Name</t>
  </si>
  <si>
    <t>FUEL GAS SUPPLY SYSTEM SHELTER</t>
  </si>
  <si>
    <t>Home</t>
  </si>
  <si>
    <t>Work Master Code /w Description</t>
  </si>
  <si>
    <t>IfcGUID / GaugeCode</t>
  </si>
  <si>
    <t>산출 수식</t>
  </si>
  <si>
    <t>값 대입 수식</t>
  </si>
  <si>
    <t>Quantity</t>
  </si>
  <si>
    <t>Unit</t>
  </si>
  <si>
    <t>rIDX</t>
  </si>
  <si>
    <t>3jer1om0PDEAzd9YVVdG7Z</t>
  </si>
  <si>
    <t>A03AG032-00022 Concrete Work Equipment Foundation Work Structural Concrete Cement Type-1 25MPa ≤ F'c (Cylinder Strength) &lt; 30MPa</t>
  </si>
  <si>
    <t>F'c (Cylinder Strength) = 28MPa</t>
  </si>
  <si>
    <t>'= V</t>
  </si>
  <si>
    <t>'= 34.865</t>
  </si>
  <si>
    <t>A03AG037-00002 Concrete Work Equipment Foundation Work Rebar Work Deformed Bar (Non-Coat.) 400MPa&lt;="" td=""&gt;</t>
  </si>
  <si>
    <t>ASTM A615 GRADE 60 (Fy=420MPa) or KS D 3504 SD400</t>
  </si>
  <si>
    <t>'= V*RE</t>
  </si>
  <si>
    <t>'= 34.865*0.12</t>
  </si>
  <si>
    <t>A03AG035-00001 Concrete Work Equipment Foundation Work Form Work (3 times in use) Flat Form Dressed Lumber, Plywood or Steel Form(Wood Planks are not Allowed) incl. Chamfer</t>
  </si>
  <si>
    <t>'= (P/1000) * (T/1000)</t>
  </si>
  <si>
    <t>'= (14100.0/1000) * (4188.0/1000)</t>
  </si>
  <si>
    <t>A03AH056-00001 Concrete Work Concrete Protective Coating (U/G) Bitumen/Bituminous/Asphalt Coating</t>
  </si>
  <si>
    <t>'= (P/1000) * (H2/1000) + A</t>
  </si>
  <si>
    <t>'= (14100.0/1000) * (-1700.0/1000) + 8.325</t>
  </si>
  <si>
    <t>A01ZZ001-00012 Earth Work - Excavation Soil, Mech. Manual Excavation Above GWL</t>
  </si>
  <si>
    <t>Above GWL</t>
  </si>
  <si>
    <t>'= 11.671992798150765</t>
  </si>
  <si>
    <t>A01ZZ001-00013 Earth Work - Excavation Soil, Mech. Manual Excavation Below GWL</t>
  </si>
  <si>
    <t>Below GWL</t>
  </si>
  <si>
    <t>'= 0</t>
  </si>
  <si>
    <t>A01ZZ003-00001 Earth Work - Backfill Re-use, Soil</t>
  </si>
  <si>
    <t>Compaction=( 95 )%</t>
  </si>
  <si>
    <t>'= 3.9036629875043927</t>
  </si>
  <si>
    <t>A01ZZ004-00001 Earth Work - Disposal Soil</t>
  </si>
  <si>
    <t>Disposal Distance=Appx. (20 )km from Site</t>
  </si>
  <si>
    <t>'= 9.570214757094721</t>
  </si>
  <si>
    <t>A03AD034-00013 Concrete Work Substructure Work Lean Concrete (including Form work) Cement Type-1 10MPa ≤ F'c (Cylinder Strength) &lt; 15MPa</t>
  </si>
  <si>
    <t>'_by "▶ Lean Concrete"</t>
  </si>
  <si>
    <t>A01ZZ012-00002 Earth Work - PE Sheet (Vapor Barrier) THK ≤ 0.25mm (or 0.01 inch)</t>
  </si>
  <si>
    <t>THK=( 0.1 )mm</t>
  </si>
  <si>
    <t>A01ZZ005-00001 Earth Work - Base Course THK≤150mm</t>
  </si>
  <si>
    <t>THK=( 150 )mm CBR=( )%</t>
  </si>
  <si>
    <t>A01ZZ006-00001 Earth Work - Subbase Course Including Compaction of Sub-Grade THK≤150mm</t>
  </si>
  <si>
    <t>THK=( 150 )mm / CBR=(10 )% for Subgrade, (80 )% for Subbase Compaction=(90 )% for Subgrade, (95 )% for Subbase</t>
  </si>
  <si>
    <t>3jer1om0PDEAzd9YVVdGDj</t>
  </si>
  <si>
    <t>'= 63.22</t>
  </si>
  <si>
    <t>'= 63.22*0.12</t>
  </si>
  <si>
    <t>'= (27800.0/1000) * (4093.0/1000)</t>
  </si>
  <si>
    <t>'= (27800.0/1000) * (-1700.0/1000) + 15.446</t>
  </si>
  <si>
    <t>'= 33.459712688030436</t>
  </si>
  <si>
    <t>'= 11.190500564178668</t>
  </si>
  <si>
    <t>'= 27.43461563700342</t>
  </si>
  <si>
    <t>H_SF_AR_B01_EQ FDN_Bitumen_Mat T2440</t>
  </si>
  <si>
    <t>3jer1om0PDEAzd9YVVdGEZ</t>
  </si>
  <si>
    <t>'= 42.299</t>
  </si>
  <si>
    <t>'= 42.299*0.12</t>
  </si>
  <si>
    <t>'= (32560.0/1000) * (2440.0/1000)</t>
  </si>
  <si>
    <t>'= (32560.0/1000) * (-1700.0/1000) + 17.336</t>
  </si>
  <si>
    <t>'= 72.60189826626308</t>
  </si>
  <si>
    <t>'= 24.281487144977746</t>
  </si>
  <si>
    <t>'= 59.52846015214839</t>
  </si>
  <si>
    <t>3jer1om0PDEAzd9YVVdGOG</t>
  </si>
  <si>
    <t>'= 0.379</t>
  </si>
  <si>
    <t>'= 0.379*0.12</t>
  </si>
  <si>
    <t>'= (1340.0/1000) * (4033.0/1000)</t>
  </si>
  <si>
    <t>'= (1340.0/1000) * (-1700.0/1000) + 0.094</t>
  </si>
  <si>
    <t>'= 0.13179187063377718</t>
  </si>
  <si>
    <t>'= 0.04407739589494545</t>
  </si>
  <si>
    <t>'= 0.10806008254257336</t>
  </si>
  <si>
    <t>3qmo9EaHr65fOztcjEWdYs</t>
  </si>
  <si>
    <t>'= 11.428</t>
  </si>
  <si>
    <t>'= 11.428*0.12</t>
  </si>
  <si>
    <t>'= (13930.0/1000) * (2000.0/1000)</t>
  </si>
  <si>
    <t>'= (13930.0/1000) * (-1700.0/1000) + 5.714</t>
  </si>
  <si>
    <t>'= 8.011613795397617</t>
  </si>
  <si>
    <t>'= 2.679460207363068</t>
  </si>
  <si>
    <t>'= 6.568960921994872</t>
  </si>
  <si>
    <t>3Ypo05vRv9HxNOpWuuxraV</t>
  </si>
  <si>
    <t>'= 87.83</t>
  </si>
  <si>
    <t>'= 87.83*0.12</t>
  </si>
  <si>
    <t>'= (22700.0/1000) * (3010.0/1000)</t>
  </si>
  <si>
    <t>'= (22700.0/1000) * (-1700.0/1000) + 29.179</t>
  </si>
  <si>
    <t>'= 43.37915401499182</t>
  </si>
  <si>
    <t>'= 14.508027967975183</t>
  </si>
  <si>
    <t>'= 35.56786121135484</t>
  </si>
  <si>
    <t>3Ypo05vRv9HxNOpWuuxqA9</t>
  </si>
  <si>
    <t>'= 68.131</t>
  </si>
  <si>
    <t>'= 68.131*0.12</t>
  </si>
  <si>
    <t>'= (24550.0/1000) * (2350.0/1000)</t>
  </si>
  <si>
    <t>'= (24550.0/1000) * (-1700.0/1000) + 28.992</t>
  </si>
  <si>
    <t>'= 41.27328816720255</t>
  </si>
  <si>
    <t>'= 13.803727450589065</t>
  </si>
  <si>
    <t>'= 33.841199041363794</t>
  </si>
  <si>
    <t>3Ypo05vRv9HxNOpWuuxqzr</t>
  </si>
  <si>
    <t>'= 84.134</t>
  </si>
  <si>
    <t>'= 84.134*0.12</t>
  </si>
  <si>
    <t>'= (34320.0/1000) * (1200.0/1000)</t>
  </si>
  <si>
    <t>'= (34320.0/1000) * (-900.0/1000) + 70.112</t>
  </si>
  <si>
    <t>'= 102.2704916118844</t>
  </si>
  <si>
    <t>'= 19.802350071553896</t>
  </si>
  <si>
    <t>'= 48.54741392547723</t>
  </si>
  <si>
    <t>H_SF_AR_S17_SOG Edge_800x800</t>
  </si>
  <si>
    <t>1J0Bi93ej05eGG1yCSgtdQ</t>
  </si>
  <si>
    <t>A03AD032-00022 Concrete Work Substructure Work Structural Concrete Cement Type-1 25MPa ≤ F'c (Cylinder Strength) &lt; 30MPa</t>
  </si>
  <si>
    <t>F'c (Cylinder Strength) = 24MPa</t>
  </si>
  <si>
    <t>'= 2.624</t>
  </si>
  <si>
    <t>A03AD037-00002 Concrete Work Substructure Work Rebar Work Deformed Bar (Non-Coat.) 400MPa&lt;="" td=""&gt;</t>
  </si>
  <si>
    <t>'= 2.624*0.09</t>
  </si>
  <si>
    <t>'= 0.0</t>
  </si>
  <si>
    <t>'= 3.0760395433068166</t>
  </si>
  <si>
    <t>'= 7.541214271056147</t>
  </si>
  <si>
    <t>*기초바닥 Protection 은 Lean에 적용</t>
  </si>
  <si>
    <t>H_SF_AR_S18_Lean_T100</t>
  </si>
  <si>
    <t>1DXLpabwjAu8wtFv2ZhU3E</t>
  </si>
  <si>
    <t>F'c (Cylinder Strength) = 18MPa</t>
  </si>
  <si>
    <t>'= 14.364</t>
  </si>
  <si>
    <t>1J0Bi93ej05eGG1yCSgtdj</t>
  </si>
  <si>
    <t>'= 6.602</t>
  </si>
  <si>
    <t>H_SF_AR_S19_PHC Pile_Hammering_D500_L27.4</t>
  </si>
  <si>
    <t>2I1Coq6NT888sg6EbvvmNo</t>
  </si>
  <si>
    <t>A02AA018-00009 Pile Work Piling Work Pretensioned High-strength Concrete Pile (Type-A) Direct Driving Including Pile Connection and Joint Welding Work 500 ≤ DIA &lt;600</t>
  </si>
  <si>
    <t>D=( 500 )mm Pile Length per Hole=( 30 )M</t>
  </si>
  <si>
    <t>'=L/1000</t>
  </si>
  <si>
    <t>'=27400.0/1000</t>
  </si>
  <si>
    <t>A02AB018-00004 Pile Work Pile Head Treatment Pretensioned High-strength Concrete Pile (Type-A) 500 ≤ DIA &lt;600</t>
  </si>
  <si>
    <t>'=Q</t>
  </si>
  <si>
    <t>'=1.0</t>
  </si>
  <si>
    <t>2I1Coq6NT888sg6EbvvmSj</t>
  </si>
  <si>
    <t>2I1Coq6NT888sg6Ebvvm2e</t>
  </si>
  <si>
    <t>2I1Coq6NT888sg6Ebvvm05</t>
  </si>
  <si>
    <t>2I1Coq6NT888sg6Ebvvm6P</t>
  </si>
  <si>
    <t>2I1Coq6NT888sg6Ebvvm6H</t>
  </si>
  <si>
    <t>2I1Coq6NT888sg6Ebvvm6j</t>
  </si>
  <si>
    <t>2I1Coq6NT888sg6Ebvvm6d</t>
  </si>
  <si>
    <t>2I1Coq6NT888sg6Ebvvm6r</t>
  </si>
  <si>
    <t>2I1Coq6NT888sg6Ebvvm7F</t>
  </si>
  <si>
    <t>2I1Coq6NT888sg6Ebvvm77</t>
  </si>
  <si>
    <t>2I1Coq6NT888sg6Ebvvm7V</t>
  </si>
  <si>
    <t>2I1Coq6NT888sg6Ebvvm7n</t>
  </si>
  <si>
    <t>2I1Coq6NT888sg6EbvvmAe</t>
  </si>
  <si>
    <t>2I1Coq6NT888sg6Ebvvm8R</t>
  </si>
  <si>
    <t>2I1Coq6NT888sg6EbvvmE0</t>
  </si>
  <si>
    <t>2I1Coq6NT888sg6EbvvmFn</t>
  </si>
  <si>
    <t>2I1Coq6NT888sg6Ebvvnoi</t>
  </si>
  <si>
    <t>2I1Coq6NT888sg6Ebvvnn$</t>
  </si>
  <si>
    <t>2I1Coq6NT888sg6EbvvntK</t>
  </si>
  <si>
    <t>2I1Coq6NT888sg6EbvvnrJ</t>
  </si>
  <si>
    <t>2I1Coq6NT888sg6EbvvnuF</t>
  </si>
  <si>
    <t>2I1Coq6NT888sg6EbvvnvN</t>
  </si>
  <si>
    <t>2I1Coq6NT888sg6Ebvvn$R</t>
  </si>
  <si>
    <t>H_SF_AR_S19_PHC Pile_Hammering_D500_L28.2</t>
  </si>
  <si>
    <t>2I1Coq6NT888sg6Ebvvnck</t>
  </si>
  <si>
    <t>'=28200.0/1000</t>
  </si>
  <si>
    <t>2I1Coq6NT888sg6Ebvvnbz</t>
  </si>
  <si>
    <t>2I1Coq6NT888sg6Ebvvnhw</t>
  </si>
  <si>
    <t>2I1Coq6NT888sg6EbvvniD</t>
  </si>
  <si>
    <t>2I1Coq6NT888sg6EbvvnMA</t>
  </si>
  <si>
    <t>2I1Coq6NT888sg6EbvvnLL</t>
  </si>
  <si>
    <t>2I1Coq6NT888sg6EbvvnR6</t>
  </si>
  <si>
    <t>2I1Coq6NT888sg6EbvvnP2</t>
  </si>
  <si>
    <t>2I1Coq6NT888sg6EbvvnVF</t>
  </si>
  <si>
    <t>2I1Coq6NT888sg6Ebvvn7Y</t>
  </si>
  <si>
    <t>H_SC_AR_S15_AG Column_600x650_C3</t>
  </si>
  <si>
    <t>3Ypo05vRv9HxNOpWuuxtjQ</t>
  </si>
  <si>
    <t>A03AF032-00022 Concrete Work Superstructure Work Structural Concrete Cement Type-1 25MPa ≤ F'c (Cylinder Strength) &lt; 30MPa</t>
  </si>
  <si>
    <t>'= 0.991</t>
  </si>
  <si>
    <t>A03AF037-00002 Concrete Work Superstructure Work Rebar Work Deformed Bar (Non-Coat.) 400MPa&lt;="" td=""&gt;</t>
  </si>
  <si>
    <t>'= 0.991*0.3</t>
  </si>
  <si>
    <t>A03AF036-00001 Concrete Work Superstructure Work Form Work (1 time in use) Flat Form Dressed Lumber, Plywood or Steel Form(Wood Planks are not Allowed) incl. Chamfer</t>
  </si>
  <si>
    <t>'=2*( (W/1000)+(D/1000) ) * (H/1000)</t>
  </si>
  <si>
    <t>'=2*( (600.0/1000)+(/1000) ) * (2540.038/1000)</t>
  </si>
  <si>
    <t>3Ypo05vRv9HxNOpWuuxsJt</t>
  </si>
  <si>
    <t>3Ypo05vRv9HxNOpWuuxsJO</t>
  </si>
  <si>
    <t>3Ypo05vRv9HxNOpWuuxsJU</t>
  </si>
  <si>
    <t>H_SC_AR_S15_AG Column_900x1070_C1</t>
  </si>
  <si>
    <t>3Ypo05vRv9HxNOpWuuxsK$</t>
  </si>
  <si>
    <t>'= 1.315</t>
  </si>
  <si>
    <t>'= 1.315*0.3</t>
  </si>
  <si>
    <t>'=2*( (900.0/1000)+(/1000) ) * (1365.038/1000)</t>
  </si>
  <si>
    <t>H_SC_AR_S15_AG Column_900x900_C2</t>
  </si>
  <si>
    <t>3Ypo05vRv9HxNOpWuuxs3F</t>
  </si>
  <si>
    <t>'= 2.057</t>
  </si>
  <si>
    <t>'= 2.057*0.3</t>
  </si>
  <si>
    <t>'=2*( (900.0/1000)+(/1000) ) * (2540.038/1000)</t>
  </si>
  <si>
    <t>H_SC_AR_S15_AG Column_500x1690_C4</t>
  </si>
  <si>
    <t>3Ypo05vRv9HxNOpWuuxsuR</t>
  </si>
  <si>
    <t>'= 1.318</t>
  </si>
  <si>
    <t>'= 1.318*0.3</t>
  </si>
  <si>
    <t>'=2*( (500.0/1000)+(/1000) ) * (1560.038/1000)</t>
  </si>
  <si>
    <t>3Ypo05vRv9HxNOpWuuxssk</t>
  </si>
  <si>
    <t>H_SF_AR_S18_Lean_T100_Slab Edge</t>
  </si>
  <si>
    <t>2I1Coq6NT888sg6EbvvmXg</t>
  </si>
  <si>
    <t>'= 0.95</t>
  </si>
  <si>
    <t>H_WA_AR_B08_Ext Wall_RC_UG_Pit_Bitumen_Epoxy_T200</t>
  </si>
  <si>
    <t>1_uDVFigj7BRqf2ZL3aa9X</t>
  </si>
  <si>
    <t>'= 0.502</t>
  </si>
  <si>
    <t>'= 0.502*0.12</t>
  </si>
  <si>
    <t>A03AD035-00001 Concrete Work Substructure Work Form Work (3 times in use) Flat Form Dressed Lumber, Plywood or Steel Form(Wood Planks are not Allowed) incl. Chamfer</t>
  </si>
  <si>
    <t>'= A*2</t>
  </si>
  <si>
    <t>'= 2.522*2</t>
  </si>
  <si>
    <t>'= A</t>
  </si>
  <si>
    <t>'= 2.522</t>
  </si>
  <si>
    <t>1_uDVFigj7BRqf2ZL3aa9Y</t>
  </si>
  <si>
    <t>'= 0.657</t>
  </si>
  <si>
    <t>'= 0.657*0.12</t>
  </si>
  <si>
    <t>'= 3.292*2</t>
  </si>
  <si>
    <t>'= 3.292</t>
  </si>
  <si>
    <t>1_uDVFigj7BRqf2ZL3aa9Z</t>
  </si>
  <si>
    <t>'= 0.459</t>
  </si>
  <si>
    <t>'= 0.459*0.12</t>
  </si>
  <si>
    <t>'= 2.31*2</t>
  </si>
  <si>
    <t>'= 2.31</t>
  </si>
  <si>
    <t>1_uDVFigj7BRqf2ZL3aa9a</t>
  </si>
  <si>
    <t>1_uDVFigj7BRqf2ZL3aZyS</t>
  </si>
  <si>
    <t>'= 0.506</t>
  </si>
  <si>
    <t>'= 0.506*0.12</t>
  </si>
  <si>
    <t>'= 2.53*2</t>
  </si>
  <si>
    <t>'= 2.53</t>
  </si>
  <si>
    <t>H_FL_AR_B08_UG RC Slab_Trench_Bitumen_Epoxy_T500</t>
  </si>
  <si>
    <t>1_uDVFigj7BRqf2ZL3aaCq</t>
  </si>
  <si>
    <t>A03AF032-00025 Concrete Work Superstructure Work Structural Concrete Cement Type-1 20MPa ≤ F'c (Cylinder Strength) &lt; 25MPa</t>
  </si>
  <si>
    <t>ASTM C150 Type I or Type IA F'c (Cylinder Strength) = 24MPa</t>
  </si>
  <si>
    <t>'= 4.0</t>
  </si>
  <si>
    <t>KS D3504 SD400 (Fy=400MPa)</t>
  </si>
  <si>
    <t>'= 4.0*0.09</t>
  </si>
  <si>
    <t>'=A</t>
  </si>
  <si>
    <t>'=8.0</t>
  </si>
  <si>
    <t>A04AM080-00006 Finishing Work Painting Work Floor Painting Epoxy Paint</t>
  </si>
  <si>
    <t>'= 8.0</t>
  </si>
  <si>
    <t>'= 11.45736663488401</t>
  </si>
  <si>
    <t>'= 12.902602750869182</t>
  </si>
  <si>
    <t>1_uDVFigj7BRqf2ZL3aZll</t>
  </si>
  <si>
    <t>'= 45.314</t>
  </si>
  <si>
    <t>'= 45.314*0.12</t>
  </si>
  <si>
    <t>'= (34800.0/1000) * (600.0/1000)</t>
  </si>
  <si>
    <t>'= (34800.0/1000) * (-800.0/1000) + 75.69</t>
  </si>
  <si>
    <t>'= 98.46338812259049</t>
  </si>
  <si>
    <t>'= 38.714646455105836</t>
  </si>
  <si>
    <t>'= 43.598125098807515</t>
  </si>
  <si>
    <t>1_uDVFigj7BRqf2ZL3aZ0u</t>
  </si>
  <si>
    <t>'= 7.436</t>
  </si>
  <si>
    <t>'= 7.436*0.12</t>
  </si>
  <si>
    <t>'= (17305.801/1000) * (400.0/1000)</t>
  </si>
  <si>
    <t>'= (17305.801/1000) * (-200.0/1000) + 18.982</t>
  </si>
  <si>
    <t>1_uDVFigj7BRqf2ZL3aYTQ</t>
  </si>
  <si>
    <t>'= 0.507</t>
  </si>
  <si>
    <t>'= 0.507*0.12</t>
  </si>
  <si>
    <t>'= (5200.0/1000) * (400.0/1000)</t>
  </si>
  <si>
    <t>'= (5200.0/1000) * (/1000) + 1.69</t>
  </si>
  <si>
    <t>H_SF_AR_S18_MAT_Bitumen_T600_CB1</t>
  </si>
  <si>
    <t>1_uDVFigj7BRqf2ZL3aYPH</t>
  </si>
  <si>
    <t>'= 0.441</t>
  </si>
  <si>
    <t>'= 0.441*0.12</t>
  </si>
  <si>
    <t>'= (3500.0/1000) * (600.0/1000)</t>
  </si>
  <si>
    <t>'= (3500.0/1000) * (-750.0/1000) + 0.735</t>
  </si>
  <si>
    <t>'= 0.8605302053520095</t>
  </si>
  <si>
    <t>'= 0.3383503584364185</t>
  </si>
  <si>
    <t>'= 0.3810299874866056</t>
  </si>
  <si>
    <t>1_uDVFigj7BRqf2ZL3a_Mc</t>
  </si>
  <si>
    <t>'= 2.604</t>
  </si>
  <si>
    <t>'= 2.604*0.12</t>
  </si>
  <si>
    <t>'= (34900.0/1000) * (400.0/1000)</t>
  </si>
  <si>
    <t>'= (34900.0/1000) * (/1000) + 46.026</t>
  </si>
  <si>
    <t>H_SF_AR_S18_MAT_Bitumen_T400_CB2</t>
  </si>
  <si>
    <t>3icNkkdqf9XwrqiZl7inJH</t>
  </si>
  <si>
    <t>'= 0.105</t>
  </si>
  <si>
    <t>'= 0.105*0.12</t>
  </si>
  <si>
    <t>'= (2600.0/1000) * (400.0/1000)</t>
  </si>
  <si>
    <t>'= (2600.0/1000) * (900.0/1000) + 0.263</t>
  </si>
  <si>
    <t>H_FL_AR_S07_CHK PL_T6</t>
  </si>
  <si>
    <t>3icNkkdqf9XwrqiZl7ioh1</t>
  </si>
  <si>
    <t>S02AA017-00003 Miscellaneous Steel Fabrication Work Shelter/Building Checkered/Flooring Plate Galvanized Steel THK ≤ 6mm</t>
  </si>
  <si>
    <t>Material: ( ASTM A36 ) THK=( 6 )mm</t>
  </si>
  <si>
    <t>'= 3.08</t>
  </si>
  <si>
    <t>S04AA017-00001 Miscellaneous Steel Erection Work Shelter/Building Checkered/Flooring Plate</t>
  </si>
  <si>
    <t>H_WA_AR_B02_Ext Wall_RC_T250_W1</t>
  </si>
  <si>
    <t>1_uDVFigj7BRqf2ZL3aZij</t>
  </si>
  <si>
    <t>ASTM C150 Type I or Type IA F'c (Cylinder Strength) = 28MPa</t>
  </si>
  <si>
    <t>'= 3.169</t>
  </si>
  <si>
    <t>'= 3.169*0.12</t>
  </si>
  <si>
    <t>'= 12.675*2</t>
  </si>
  <si>
    <t>1_uDVFigj7BRqf2ZL3aZik</t>
  </si>
  <si>
    <t>'= 3.263</t>
  </si>
  <si>
    <t>'= 3.263*0.12</t>
  </si>
  <si>
    <t>'= 13.05*2</t>
  </si>
  <si>
    <t>1_uDVFigj7BRqf2ZL3aZil</t>
  </si>
  <si>
    <t>1_uDVFigj7BRqf2ZL3aZim</t>
  </si>
  <si>
    <t>'= 3.075</t>
  </si>
  <si>
    <t>'= 3.075*0.12</t>
  </si>
  <si>
    <t>'= 12.3*2</t>
  </si>
  <si>
    <t>H_SF_AR_S18_Lean_T50</t>
  </si>
  <si>
    <t>1_uDVFigj7BRqf2ZL3a_Tp</t>
  </si>
  <si>
    <t>'= 3.944</t>
  </si>
  <si>
    <t>1_uDVFigj7BRqf2ZL3a_2x</t>
  </si>
  <si>
    <t>H_SF_AR_S19_PHC Pile_Hammering_D500_L25.6</t>
  </si>
  <si>
    <t>1_uDVFigj7BRqf2ZL3azqE</t>
  </si>
  <si>
    <t>'=25600.0/1000</t>
  </si>
  <si>
    <t>1_uDVFigj7BRqf2ZL3azoD</t>
  </si>
  <si>
    <t>1_uDVFigj7BRqf2ZL3aznW</t>
  </si>
  <si>
    <t>1_uDVFigj7BRqf2ZL3az$7</t>
  </si>
  <si>
    <t>1_uDVFigj7BRqf2ZL3azz8</t>
  </si>
  <si>
    <t>1_uDVFigj7BRqf2ZL3azxv</t>
  </si>
  <si>
    <t>1_uDVFigj7BRqf2ZL3azvI</t>
  </si>
  <si>
    <t>1_uDVFigj7BRqf2ZL3azav</t>
  </si>
  <si>
    <t>1_uDVFigj7BRqf2ZL3azYq</t>
  </si>
  <si>
    <t>H_SF_AR_S19_PHC Pile_Hammering_D500_L24.7</t>
  </si>
  <si>
    <t>1_uDVFigj7BRqf2ZL3azie</t>
  </si>
  <si>
    <t>'=24700.0/1000</t>
  </si>
  <si>
    <t>1XffXfr099UhdOBOvhJq2Q</t>
  </si>
  <si>
    <t>'= 0.052</t>
  </si>
  <si>
    <t>H_SR_AR_B08_Concrete Stair_Outdoor_W1000</t>
  </si>
  <si>
    <t>1_uDVFigj7BRqf2ZL3aXDb</t>
  </si>
  <si>
    <t>'= ((A+C)*(T/1000)+S*((T+0.17)/1000))*W*Q</t>
  </si>
  <si>
    <t>'= ((1.5+2.0)*(300.0/1000)+3.3541019662496847*((300.0+0.17)/1000))*2.0*1.0</t>
  </si>
  <si>
    <t>'= ((A+C)*(T/1000)+S*((T+0.17)/1000))*W*Q*RE</t>
  </si>
  <si>
    <t>'= ((1.5+2.0)*(300.0/1000)+3.3541019662496847*((300.0+0.17)/1000))*2.0*1.0*0.12</t>
  </si>
  <si>
    <t>'=(A+S+C+H)*W*Q</t>
  </si>
  <si>
    <t>'=(1.5+3.3541019662496847+2.0+1.5)*2.0*1.0</t>
  </si>
  <si>
    <t>1_uDVFigj7BRqf2ZL3a$mh</t>
  </si>
  <si>
    <t>H_RL_AR_S10_Steel Handrail_H1200_STAIR</t>
  </si>
  <si>
    <t>3icNkkdqf9XwrqiZl7im1a</t>
  </si>
  <si>
    <t>S02AA020-00002 Miscellaneous Steel Fabrication Work Shelter/Building Steel Handrails W/Painting</t>
  </si>
  <si>
    <t>Material: ( KS D 3566, ASTM A53 grade B ) H=(1100)mm</t>
  </si>
  <si>
    <t>'= L/1000</t>
  </si>
  <si>
    <t>'= 6394.456/1000</t>
  </si>
  <si>
    <t>S04AA020-00001 Miscellaneous Steel Erection Work Shelter/Building Steel Handrails</t>
  </si>
  <si>
    <t>3icNkkdqf9XwrqiZl7imVV</t>
  </si>
  <si>
    <t>'= 3766.815/1000</t>
  </si>
  <si>
    <t>A04AM078-00005 Finishing Work Painting Work Internal Wall Painting Epoxy Paint</t>
  </si>
  <si>
    <t>H_WA_AR_B08_Ext Wall_RC_UG_Pit_Bitumen_T200</t>
  </si>
  <si>
    <t>26uduuMbT1PPScLOpHESpO</t>
  </si>
  <si>
    <t>'= 0.288</t>
  </si>
  <si>
    <t>'= 0.288*0.12</t>
  </si>
  <si>
    <t>'= 1.44*2</t>
  </si>
  <si>
    <t>'= 1.44</t>
  </si>
  <si>
    <t>26uduuMbT1PPScLOpHESq8</t>
  </si>
  <si>
    <t>'= 0.198</t>
  </si>
  <si>
    <t>'= 0.198*0.12</t>
  </si>
  <si>
    <t>'= 0.99*2</t>
  </si>
  <si>
    <t>'= 0.99</t>
  </si>
  <si>
    <t>26uduuMbT1PPScLOpHESr8</t>
  </si>
  <si>
    <t>'= 0.252</t>
  </si>
  <si>
    <t>'= 0.252*0.12</t>
  </si>
  <si>
    <t>'= 1.26*2</t>
  </si>
  <si>
    <t>'= 1.26</t>
  </si>
  <si>
    <t>26uduuMbT1PPScLOpHESsq</t>
  </si>
  <si>
    <t>'= 0.162</t>
  </si>
  <si>
    <t>'= 0.162*0.12</t>
  </si>
  <si>
    <t>'= 0.81*2</t>
  </si>
  <si>
    <t>'= 0.81</t>
  </si>
  <si>
    <t>3RcaD84FXFOh6gDMQwfFlZ</t>
  </si>
  <si>
    <t>'= 21.0</t>
  </si>
  <si>
    <t>'= 21.0*0.12</t>
  </si>
  <si>
    <t>'= (56000.0/1000) * (600.0/1000)</t>
  </si>
  <si>
    <t>'= (56000.0/1000) * (-900.0/1000) + 35.0</t>
  </si>
  <si>
    <t>'= 41.41480978854169</t>
  </si>
  <si>
    <t>'= 17.731079462684647</t>
  </si>
  <si>
    <t>'= 23.06010704552212</t>
  </si>
  <si>
    <t>H_SF_AR_S18_MAT_Bitumen_T300_MF1</t>
  </si>
  <si>
    <t>3RcaD84FXFOh6gDMQwfERO</t>
  </si>
  <si>
    <t>'= 8.719</t>
  </si>
  <si>
    <t>'= 8.719*0.12</t>
  </si>
  <si>
    <t>'= (23000.0/1000) * (300.0/1000)</t>
  </si>
  <si>
    <t>'= (23000.0/1000) * (-600.0/1000) + 29.062</t>
  </si>
  <si>
    <t>'= 11.51533735583843</t>
  </si>
  <si>
    <t>'= 4.930105021331834</t>
  </si>
  <si>
    <t>'= 6.41183464192567</t>
  </si>
  <si>
    <t>H_FL_AR_B08_UG RC Slab_Pit_Bitumen_T200_Valve Pit</t>
  </si>
  <si>
    <t>26uduuMbT1PPScLOpHESmm</t>
  </si>
  <si>
    <t>'= 0.416</t>
  </si>
  <si>
    <t>'= 0.416*0.09</t>
  </si>
  <si>
    <t>'=2.08</t>
  </si>
  <si>
    <t>'= 2.08</t>
  </si>
  <si>
    <t>'= 0.7985486688994506</t>
  </si>
  <si>
    <t>'= 1.0385502938292284</t>
  </si>
  <si>
    <t>H_SF_AR_B01_EQ FDN_Bitumen_Mat_T300</t>
  </si>
  <si>
    <t>3On3Q7EHj1pOcC1weg79YY</t>
  </si>
  <si>
    <t>'= 6.72</t>
  </si>
  <si>
    <t>'= 6.72*0.12</t>
  </si>
  <si>
    <t>'= (20400.0/1000) * (300.0/1000)</t>
  </si>
  <si>
    <t>'= (20400.0/1000) * (-300.0/1000) + 22.4</t>
  </si>
  <si>
    <t>'= 3.269912660818062</t>
  </si>
  <si>
    <t>'= 1.3999600993228478</t>
  </si>
  <si>
    <t>'= 1.8207142897185278</t>
  </si>
  <si>
    <t>H_SF_AR_S17_SOG Edge_300x300</t>
  </si>
  <si>
    <t>3RcaD84FXFOh6gDMQwfEUN</t>
  </si>
  <si>
    <t>'= 0.999</t>
  </si>
  <si>
    <t>'= 0.999*0.09</t>
  </si>
  <si>
    <t>'= 18.78818200163114</t>
  </si>
  <si>
    <t>'= 8.043855561120376</t>
  </si>
  <si>
    <t>'= 10.461414415773481</t>
  </si>
  <si>
    <t>H_RF_AR_B05_Roof Single Sheet Steel_T0.6</t>
  </si>
  <si>
    <t>3On3Q7EHj1pOcC1weg795y</t>
  </si>
  <si>
    <t>A05ZZ199-00006 Cladding Work - Single Metal Sheet Corrugated Galvanized Steel Sheet for Roof w/ Accessories, Flashing</t>
  </si>
  <si>
    <t>THK=( 0.6 )mm</t>
  </si>
  <si>
    <t>'= 61.568</t>
  </si>
  <si>
    <t>H_WA_AR_B02_Ext Wall_Dike Wall_T150</t>
  </si>
  <si>
    <t>26uduuMbT1PPScLOpHESA1</t>
  </si>
  <si>
    <t>'= 0.307</t>
  </si>
  <si>
    <t>'= 0.307*0.12</t>
  </si>
  <si>
    <t>'= 2.05*2</t>
  </si>
  <si>
    <t>26uduuMbT1PPScLOpHESCp</t>
  </si>
  <si>
    <t>'= 0.183</t>
  </si>
  <si>
    <t>'= 0.183*0.12</t>
  </si>
  <si>
    <t>'= 1.22*2</t>
  </si>
  <si>
    <t>26uduuMbT1PPScLOpHESDy</t>
  </si>
  <si>
    <t>'= 0.303</t>
  </si>
  <si>
    <t>'= 0.303*0.12</t>
  </si>
  <si>
    <t>'= 2.02*2</t>
  </si>
  <si>
    <t>26uduuMbT1PPScLOpHESEf</t>
  </si>
  <si>
    <t>'= 0.178</t>
  </si>
  <si>
    <t>'= 0.178*0.12</t>
  </si>
  <si>
    <t>'= 1.19*2</t>
  </si>
  <si>
    <t>H_SF_AR_S19_PHC Pile_Hammering_D500_L25.5</t>
  </si>
  <si>
    <t>26uduuMbT1PPScLOpHESQU</t>
  </si>
  <si>
    <t>'=25500.0/1000</t>
  </si>
  <si>
    <t>26uduuMbT1PPScLOpHESTO</t>
  </si>
  <si>
    <t>26uduuMbT1PPScLOpHESUo</t>
  </si>
  <si>
    <t>26uduuMbT1PPScLOpHESVa</t>
  </si>
  <si>
    <t>26uduuMbT1PPScLOpHESVb</t>
  </si>
  <si>
    <t>26uduuMbT1PPScLOpHESVc</t>
  </si>
  <si>
    <t>2qf9BHZT12wR7JH2Q6EPUE</t>
  </si>
  <si>
    <t>'= 1.91</t>
  </si>
  <si>
    <t>2qf9BHZT12wR7JH2Q6EPQS</t>
  </si>
  <si>
    <t>'= 1.126</t>
  </si>
  <si>
    <t>2qf9BHZT12wR7JH2Q6EPOo</t>
  </si>
  <si>
    <t>'= 0.135</t>
  </si>
  <si>
    <t>H_SC_AR_S15_AG Column_450x450_PD25</t>
  </si>
  <si>
    <t>26uduuMbT1PPScLOpHES18</t>
  </si>
  <si>
    <t>'= 0.056</t>
  </si>
  <si>
    <t>'= 0.056*0.3</t>
  </si>
  <si>
    <t>'=2*( (450.0/1000)+(/1000) ) * (275.0/1000)</t>
  </si>
  <si>
    <t>26uduuMbT1PPScLOpHES4t</t>
  </si>
  <si>
    <t>26uduuMbT1PPScLOpHES5c</t>
  </si>
  <si>
    <t>26uduuMbT1PPScLOpHES5d</t>
  </si>
  <si>
    <t>26uduuMbT1PPScLOpHES5o</t>
  </si>
  <si>
    <t>26uduuMbT1PPScLOpHES5p</t>
  </si>
  <si>
    <t>H_SC_AR_S01_H-250x250x9x14_SC25</t>
  </si>
  <si>
    <t>081Sl1UezCgB2BesAOAKKA</t>
  </si>
  <si>
    <t>S01AA073-00001 Main Steel Structure Fabrication Work Shelter/Building Medium Steel - Standard</t>
  </si>
  <si>
    <t>- Material: ( KSD3502 ) - (90)KG/M&gt;Weight≥(30)KG/M</t>
  </si>
  <si>
    <t>'= ( (H/1000) * W )/1000</t>
  </si>
  <si>
    <t>'= ( (5700.0/1000) * 49.9 )/1000</t>
  </si>
  <si>
    <t>S03AA083-00001 Main Steel Structure Erection Work Shelter/Building Medium Steel</t>
  </si>
  <si>
    <t>- Material: ( KSD3502 )</t>
  </si>
  <si>
    <t>'= ( (H/1000) * W ) * (1+SE) / 1000</t>
  </si>
  <si>
    <t>'= ( (5700.0/1000) * 49.9 ) * (1+0.2) / 1000</t>
  </si>
  <si>
    <t>S01AA009-00001 Main Steel Structure Fabrication Work Shelter/Building Plates - Gusset, Stiffener, ETC</t>
  </si>
  <si>
    <t>'= ( (H/1000) * W ) * SE / 1000</t>
  </si>
  <si>
    <t>'= ( (5700.0/1000) * 49.9 ) * 0.2 / 1000</t>
  </si>
  <si>
    <t>S41AA051-00001 Steel Structure Paint Work Shelter/Building for Non-Fireproofed Steel Surface</t>
  </si>
  <si>
    <t>'= P * (H/1000) * (1+PE)</t>
  </si>
  <si>
    <t>'= 1.16 * (5700.0/1000) * (1+0.2)</t>
  </si>
  <si>
    <t>081Sl1UezCgB2BesAOAKHZ</t>
  </si>
  <si>
    <t>'= ( (4700.0/1000) * 49.9 )/1000</t>
  </si>
  <si>
    <t>'= ( (4700.0/1000) * 49.9 ) * (1+0.2) / 1000</t>
  </si>
  <si>
    <t>'= ( (4700.0/1000) * 49.9 ) * 0.2 / 1000</t>
  </si>
  <si>
    <t>'= 1.16 * (4700.0/1000) * (1+0.2)</t>
  </si>
  <si>
    <t>081Sl1UezCgB2BesAOAKFR</t>
  </si>
  <si>
    <t>081Sl1UezCgB2BesAOAKFQ</t>
  </si>
  <si>
    <t>081Sl1UezCgB2BesAOAKFI</t>
  </si>
  <si>
    <t>081Sl1UezCgB2BesAOAKFH</t>
  </si>
  <si>
    <t>H_SC_AR_S15_Grout_T25_Baseplate_300x300x15</t>
  </si>
  <si>
    <t>0ynledHfbBdQJFpaHKt_Jf</t>
  </si>
  <si>
    <t>S03AA030-00001 Main Steel Structure Erection Work Shelter/Building Non-Shrink Grouting</t>
  </si>
  <si>
    <t>'= GV</t>
  </si>
  <si>
    <t>'= 0.003</t>
  </si>
  <si>
    <t>0ynledHfbBdQJFpaHKt_DW</t>
  </si>
  <si>
    <t>0ynledHfbBdQJFpaHKt_CT</t>
  </si>
  <si>
    <t>0ynledHfbBdQJFpaHKt_CM</t>
  </si>
  <si>
    <t>0ynledHfbBdQJFpaHKt_C3</t>
  </si>
  <si>
    <t>0ynledHfbBdQJFpaHKt_Cq</t>
  </si>
  <si>
    <t>H_SB_AR_S02_H-200x100x5.5x8_SG20</t>
  </si>
  <si>
    <t>081Sl1UezCgB2BesAOAK4v</t>
  </si>
  <si>
    <t>- Material: ( KS D ) - (90)KG/M&gt;Weight≥(30)KG/M</t>
  </si>
  <si>
    <t>'= ( (L/1000) * W )/1000</t>
  </si>
  <si>
    <t>'= ( (586.882/1000) * 66.0 )/1000</t>
  </si>
  <si>
    <t>- Material: ( KS D )</t>
  </si>
  <si>
    <t>'= ( (L/1000) * W ) * (1+SE) / 1000</t>
  </si>
  <si>
    <t>'= ( (586.882/1000) * 66.0 ) * (1+0.2) / 1000</t>
  </si>
  <si>
    <t>'= ( (L/1000) * W ) * SE / 1000</t>
  </si>
  <si>
    <t>'= ( (586.882/1000) * 66.0 ) * 0.2 / 1000</t>
  </si>
  <si>
    <t>'= P * (L/1000) * (1+PE)</t>
  </si>
  <si>
    <t>'= 1.56 * (586.882/1000) * (1+0.2)</t>
  </si>
  <si>
    <t>'= ( (636.882/1000) * 66.0 )/1000</t>
  </si>
  <si>
    <t>'= ( (636.882/1000) * 66.0 ) * (1+0.2) / 1000</t>
  </si>
  <si>
    <t>'= ( (636.882/1000) * 66.0 ) * 0.2 / 1000</t>
  </si>
  <si>
    <t>'= 1.56 * (636.882/1000) * (1+0.2)</t>
  </si>
  <si>
    <t>'= ( (3875.255/1000) * 66.0 )/1000</t>
  </si>
  <si>
    <t>'= ( (3875.255/1000) * 66.0 ) * (1+0.2) / 1000</t>
  </si>
  <si>
    <t>'= ( (3875.255/1000) * 66.0 ) * 0.2 / 1000</t>
  </si>
  <si>
    <t>'= 1.56 * (3875.255/1000) * (1+0.2)</t>
  </si>
  <si>
    <t>081Sl1UezCgB2BesAOAR$O</t>
  </si>
  <si>
    <t>081Sl1UezCgB2BesAOAR$N</t>
  </si>
  <si>
    <t>081Sl1UezCgB2BesAOAR$M</t>
  </si>
  <si>
    <t>081Sl1UezCgB2BesAOAR$1</t>
  </si>
  <si>
    <t>081Sl1UezCgB2BesAOAR$0</t>
  </si>
  <si>
    <t>081Sl1UezCgB2BesAOAR$$</t>
  </si>
  <si>
    <t>081Sl1UezCgB2BesAOAR_q</t>
  </si>
  <si>
    <t>'= ( (4500.0/1000) * 66.0 )/1000</t>
  </si>
  <si>
    <t>'= ( (4500.0/1000) * 66.0 ) * (1+0.2) / 1000</t>
  </si>
  <si>
    <t>'= ( (4500.0/1000) * 66.0 ) * 0.2 / 1000</t>
  </si>
  <si>
    <t>'= 1.56 * (4500.0/1000) * (1+0.2)</t>
  </si>
  <si>
    <t>081Sl1UezCgB2BesAOARve</t>
  </si>
  <si>
    <t>081Sl1UezCgB2BesAOARun</t>
  </si>
  <si>
    <t>081Sl1UezCgB2BesAOARum</t>
  </si>
  <si>
    <t>081Sl1UezCgB2BesAOARrX</t>
  </si>
  <si>
    <t>'= ( (5001.0/1000) * 66.0 )/1000</t>
  </si>
  <si>
    <t>'= ( (5001.0/1000) * 66.0 ) * (1+0.2) / 1000</t>
  </si>
  <si>
    <t>'= ( (5001.0/1000) * 66.0 ) * 0.2 / 1000</t>
  </si>
  <si>
    <t>'= 1.56 * (5001.0/1000) * (1+0.2)</t>
  </si>
  <si>
    <t>081Sl1UezCgB2BesAOARlU</t>
  </si>
  <si>
    <t>081Sl1UezCgB2BesAOARl0</t>
  </si>
  <si>
    <t>'= ( (2250.0/1000) * 66.0 )/1000</t>
  </si>
  <si>
    <t>'= ( (2250.0/1000) * 66.0 ) * (1+0.2) / 1000</t>
  </si>
  <si>
    <t>'= ( (2250.0/1000) * 66.0 ) * 0.2 / 1000</t>
  </si>
  <si>
    <t>'= 1.56 * (2250.0/1000) * (1+0.2)</t>
  </si>
  <si>
    <t>081Sl1UezCgB2BesAOARgH</t>
  </si>
  <si>
    <t>081Sl1UezCgB2BesAOARg9</t>
  </si>
  <si>
    <t>081Sl1UezCgB2BesAOARg$</t>
  </si>
  <si>
    <t>081Sl1UezCgB2BesAOARbX</t>
  </si>
  <si>
    <t>S01AA074-00001 Main Steel Structure Fabrication Work Shelter/Building Light Steel - Standard</t>
  </si>
  <si>
    <t>'= ( (3200.697/1000) * 14.9 )/1000</t>
  </si>
  <si>
    <t>S03AA084-00001 Main Steel Structure Erection Work Shelter/Building Light Steel</t>
  </si>
  <si>
    <t>'= ( (3200.697/1000) * 14.9 ) * (1+0.2) / 1000</t>
  </si>
  <si>
    <t>'= ( (3200.697/1000) * 14.9 ) * 0.2 / 1000</t>
  </si>
  <si>
    <t>'= 0.4 * (3200.697/1000) * (1+0.2)</t>
  </si>
  <si>
    <t>081Sl1UezCgB2BesAOARZr</t>
  </si>
  <si>
    <t>081Sl1UezCgB2BesAOARZe</t>
  </si>
  <si>
    <t>081Sl1UezCgB2BesAOARZd</t>
  </si>
  <si>
    <t>081Sl1UezCgB2BesAOARUI</t>
  </si>
  <si>
    <t>'= ( (3418.487/1000) * 14.9 )/1000</t>
  </si>
  <si>
    <t>'= ( (3418.487/1000) * 14.9 ) * (1+0.2) / 1000</t>
  </si>
  <si>
    <t>'= ( (3418.487/1000) * 14.9 ) * 0.2 / 1000</t>
  </si>
  <si>
    <t>'= 0.4 * (3418.487/1000) * (1+0.2)</t>
  </si>
  <si>
    <t>081Sl1UezCgB2BesAOARQd</t>
  </si>
  <si>
    <t>081Sl1UezCgB2BesAOARPE</t>
  </si>
  <si>
    <t>081Sl1UezCgB2BesAOARPD</t>
  </si>
  <si>
    <t>H_SB_AR_B03_LC-150x75x20x3.2_Purlin</t>
  </si>
  <si>
    <t>2Ful40Wx9148mJMPocM60a</t>
  </si>
  <si>
    <t>S01AA007-00001 Main Steel Structure Fabrication Work Shelter/Building Girth &amp; Purlin</t>
  </si>
  <si>
    <t>'= ( (10250.0/1000) * 9.52 )/1000</t>
  </si>
  <si>
    <t>S03AA007-00001 Main Steel Structure Erection Work Shelter/Building Girth &amp; Purlin</t>
  </si>
  <si>
    <t>'= P * (L/1000)</t>
  </si>
  <si>
    <t>'= 0.78 * (10250.0/1000)</t>
  </si>
  <si>
    <t>2Ful40Wx9148mJMPocM6VN</t>
  </si>
  <si>
    <t>2Ful40Wx9148mJMPocM6Ub</t>
  </si>
  <si>
    <t>2Ful40Wx9148mJMPocM6UQ</t>
  </si>
  <si>
    <t>2Ful40Wx9148mJMPocM6UK</t>
  </si>
  <si>
    <t>2Ful40Wx9148mJMPocM6Tt</t>
  </si>
  <si>
    <t>H_SB_AR_B03_LC-150x75x20x3.2_Trim</t>
  </si>
  <si>
    <t>2Ful40Wx9148mJMPocM6SH</t>
  </si>
  <si>
    <t>'= ( (5150.0/1000) * 9.52 )/1000</t>
  </si>
  <si>
    <t>'= 0.78 * (5150.0/1000)</t>
  </si>
  <si>
    <t>2Ful40Wx9148mJMPocM7lB</t>
  </si>
  <si>
    <t>2R2dzc9Y16MO$pT$sjz7O$</t>
  </si>
  <si>
    <t>'= ( (2051.828/1000) * 6.85 )/1000</t>
  </si>
  <si>
    <t>'= ( (2051.828/1000) * 6.85 ) * (1+0.2) / 1000</t>
  </si>
  <si>
    <t>'= ( (2051.828/1000) * 6.85 ) * 0.2 / 1000</t>
  </si>
  <si>
    <t>'= 0.3 * (2051.828/1000) * (1+0.2)</t>
  </si>
  <si>
    <t>2R2dzc9Y16MO$pT$sjz7Pv</t>
  </si>
  <si>
    <t>2R2dzc9Y16MO$pT$sjz7Pw</t>
  </si>
  <si>
    <t>2R2dzc9Y16MO$pT$sjz7Px</t>
  </si>
  <si>
    <t>2R2dzc9Y16MO$pT$sjz7P4</t>
  </si>
  <si>
    <t>2R2dzc9Y16MO$pT$sjz7Ls</t>
  </si>
  <si>
    <t>2R2dzc9Y16MO$pT$sjz7Ig</t>
  </si>
  <si>
    <t>2R2dzc9Y16MO$pT$sjz7Ih</t>
  </si>
  <si>
    <t>2qf9BHZT12wR7JH2Q6EPSO</t>
  </si>
  <si>
    <t>'= 0.462</t>
  </si>
  <si>
    <t>H_DEC_Splash Block_300</t>
  </si>
  <si>
    <t>3On3Q7EHj1pOcC1weg79$W</t>
  </si>
  <si>
    <t>A04AV209-00001 Finishing Work Misc. Work Splash Block Precast Concrete Block Type</t>
  </si>
  <si>
    <t>'= Q</t>
  </si>
  <si>
    <t>'= 1.0</t>
  </si>
  <si>
    <t>H_GM_AR_B07_Steel Downspout_D100</t>
  </si>
  <si>
    <t>3On3Q7EHj1pOcC1weg79rh</t>
  </si>
  <si>
    <t>A04AV207-00010 Finishing Work Misc. Work Downspout Stainless Steel Type w/ Fixing Accessories DIA=150mm</t>
  </si>
  <si>
    <t>'= 4725.0/1000</t>
  </si>
  <si>
    <t>0xxOAwsTv2ieKruI6vcD5H</t>
  </si>
  <si>
    <t>'= 44.411</t>
  </si>
  <si>
    <t>'= 44.411*0.12</t>
  </si>
  <si>
    <t>'= (35000.0/1000) * (600.0/1000)</t>
  </si>
  <si>
    <t>'= (35000.0/1000) * (-1375.0/1000) + 74.312</t>
  </si>
  <si>
    <t>'= 147.1336861430738</t>
  </si>
  <si>
    <t>'= 94.54804974835902</t>
  </si>
  <si>
    <t>'= 52.709932951001605</t>
  </si>
  <si>
    <t>H_SF_AR_S18_Shallow Fdn_Bitumen_1500x400x150_Stair Pad</t>
  </si>
  <si>
    <t>0xxOAwsTv2ieKruI6vcCMh</t>
  </si>
  <si>
    <t>'=V</t>
  </si>
  <si>
    <t>'=0.09</t>
  </si>
  <si>
    <t>'=V*RE</t>
  </si>
  <si>
    <t>'=0.09*0.12</t>
  </si>
  <si>
    <t>'=2*(W/1000 + D/1000) * (T/1000)</t>
  </si>
  <si>
    <t>'=2*(1500.0/1000 + 400.0/1000) * (150.0/1000)</t>
  </si>
  <si>
    <t>'=2*(W/1000 + D/1000) * (T/1000)+2*(W/1000*D/1000)</t>
  </si>
  <si>
    <t>'=2*(1500.0/1000 + 400.0/1000) * (150.0/1000)+2*(1500.0/1000*400.0/1000)</t>
  </si>
  <si>
    <t>'= 0.3341135009136718</t>
  </si>
  <si>
    <t>'= 0.13471448240009526</t>
  </si>
  <si>
    <t>'= 0.07510246222673829</t>
  </si>
  <si>
    <t>H_FL_AR_S05_Grating_T32_PLATFORM</t>
  </si>
  <si>
    <t>17e80x_Mv2zxBmXuRk5X$$</t>
  </si>
  <si>
    <t>S02AA018-00003 Miscellaneous Steel Fabrication Work Shelter/Building Grating Hot-Dip Galvanized Steel, (I=32)</t>
  </si>
  <si>
    <t>Material: ( ASTM A 1011M ) THK=( 32 )mm</t>
  </si>
  <si>
    <t>'= 58.056</t>
  </si>
  <si>
    <t>S04AA018-00003 Miscellaneous Steel Erection Work Shelter/Building Grating Hot-Dip Galvanized Steel, (I=32)</t>
  </si>
  <si>
    <t>2l7fZVnMT0TusMrE4IqLhE</t>
  </si>
  <si>
    <t>'= 72.282</t>
  </si>
  <si>
    <t>0xxOAwsTv2ieKruI6vcC7j</t>
  </si>
  <si>
    <t>'= 3.834</t>
  </si>
  <si>
    <t>H_SF_AR_S19_PHC Pile_Hammering_D500_L27</t>
  </si>
  <si>
    <t>0xxOAwsTv2ieKruI6vcC5k</t>
  </si>
  <si>
    <t>'=27000.0/1000</t>
  </si>
  <si>
    <t>0xxOAwsTv2ieKruI6vcC25</t>
  </si>
  <si>
    <t>0xxOAwsTv2ieKruI6vcC0i</t>
  </si>
  <si>
    <t>0xxOAwsTv2ieKruI6vcC1H</t>
  </si>
  <si>
    <t>0xxOAwsTv2ieKruI6vcCFC</t>
  </si>
  <si>
    <t>0xxOAwsTv2ieKruI6vcCDd</t>
  </si>
  <si>
    <t>H_SC_AR_S15_AG Column_500x500_PD25</t>
  </si>
  <si>
    <t>0xxOAwsTv2ieKruI6vcDCI</t>
  </si>
  <si>
    <t>'= 0.194</t>
  </si>
  <si>
    <t>'= 0.194*0.3</t>
  </si>
  <si>
    <t>'=2*( (500.0/1000)+(/1000) ) * (775.0/1000)</t>
  </si>
  <si>
    <t>0xxOAwsTv2ieKruI6vcDo3</t>
  </si>
  <si>
    <t>0xxOAwsTv2ieKruI6vcDpv</t>
  </si>
  <si>
    <t>0xxOAwsTv2ieKruI6vcDpj</t>
  </si>
  <si>
    <t>0xxOAwsTv2ieKruI6vcDpV</t>
  </si>
  <si>
    <t>0xxOAwsTv2ieKruI6vcDpJ</t>
  </si>
  <si>
    <t>0xxOAwsTv2ieKruI6vcDvL</t>
  </si>
  <si>
    <t>'= ( (10100.0/1000) * 72.4 )/1000</t>
  </si>
  <si>
    <t>'= ( (10100.0/1000) * 72.4 ) * (1+0.2) / 1000</t>
  </si>
  <si>
    <t>'= ( (10100.0/1000) * 72.4 ) * 0.2 / 1000</t>
  </si>
  <si>
    <t>'= 1.46 * (10100.0/1000) * (1+0.2)</t>
  </si>
  <si>
    <t>0xxOAwsTv2ieKruI6vcDgk</t>
  </si>
  <si>
    <t>'= ( (6700.0/1000) * 72.4 )/1000</t>
  </si>
  <si>
    <t>'= ( (6700.0/1000) * 72.4 ) * (1+0.2) / 1000</t>
  </si>
  <si>
    <t>'= ( (6700.0/1000) * 72.4 ) * 0.2 / 1000</t>
  </si>
  <si>
    <t>'= 1.46 * (6700.0/1000) * (1+0.2)</t>
  </si>
  <si>
    <t>0xxOAwsTv2ieKruI6vcDgY</t>
  </si>
  <si>
    <t>0xxOAwsTv2ieKruI6vcDhw</t>
  </si>
  <si>
    <t>0xxOAwsTv2ieKruI6vcDhv</t>
  </si>
  <si>
    <t>0xxOAwsTv2ieKruI6vcDhu</t>
  </si>
  <si>
    <t>'= ( (2800.0/1000) * 72.4 )/1000</t>
  </si>
  <si>
    <t>'= ( (2800.0/1000) * 72.4 ) * (1+0.2) / 1000</t>
  </si>
  <si>
    <t>'= ( (2800.0/1000) * 72.4 ) * 0.2 / 1000</t>
  </si>
  <si>
    <t>'= 1.46 * (2800.0/1000) * (1+0.2)</t>
  </si>
  <si>
    <t>'= ( (1600.0/1000) * 72.4 )/1000</t>
  </si>
  <si>
    <t>'= ( (1600.0/1000) * 72.4 ) * (1+0.2) / 1000</t>
  </si>
  <si>
    <t>'= ( (1600.0/1000) * 72.4 ) * 0.2 / 1000</t>
  </si>
  <si>
    <t>'= 1.46 * (1600.0/1000) * (1+0.2)</t>
  </si>
  <si>
    <t>H_SC_AR_S01_H-150x150x7x10_HC1</t>
  </si>
  <si>
    <t>0F_OZNhC145vv2U4jz_3F1</t>
  </si>
  <si>
    <t>'= ( (1200.0/1000) * 49.9 )/1000</t>
  </si>
  <si>
    <t>'= ( (1200.0/1000) * 49.9 ) * (1+0.2) / 1000</t>
  </si>
  <si>
    <t>'= ( (1200.0/1000) * 49.9 ) * 0.2 / 1000</t>
  </si>
  <si>
    <t>'= 1.16 * (1200.0/1000) * (1+0.2)</t>
  </si>
  <si>
    <t>0F_OZNhC145vv2U4jz_3L5</t>
  </si>
  <si>
    <t>0F_OZNhC145vv2U4jz_3LI</t>
  </si>
  <si>
    <t>0F_OZNhC145vv2U4jz_3Lk</t>
  </si>
  <si>
    <t>0F_OZNhC145vv2U4jz_3Ly</t>
  </si>
  <si>
    <t>H_SC_AR_S15_Grout_T25_Baseplate_300x300x24</t>
  </si>
  <si>
    <t>3PScuG1YjE1BtLwzb1jecN</t>
  </si>
  <si>
    <t>3PScuG1YjE1BtLwzb1jeeC</t>
  </si>
  <si>
    <t>3PScuG1YjE1BtLwzb1jee5</t>
  </si>
  <si>
    <t>3PScuG1YjE1BtLwzb1jeew</t>
  </si>
  <si>
    <t>3PScuG1YjE1BtLwzb1jeex</t>
  </si>
  <si>
    <t>3PScuG1YjE1BtLwzb1jeeu</t>
  </si>
  <si>
    <t>0xxOAwsTv2ieKruI6vcC$9</t>
  </si>
  <si>
    <t>'= ( (1700.0/1000) * 44.1 )/1000</t>
  </si>
  <si>
    <t>'= ( (1700.0/1000) * 44.1 ) * (1+0.2) / 1000</t>
  </si>
  <si>
    <t>'= ( (1700.0/1000) * 44.1 ) * 0.2 / 1000</t>
  </si>
  <si>
    <t>'= 1.15 * (1700.0/1000) * (1+0.2)</t>
  </si>
  <si>
    <t>0xxOAwsTv2ieKruI6vcCgM</t>
  </si>
  <si>
    <t>0xxOAwsTv2ieKruI6vcChO</t>
  </si>
  <si>
    <t>0xxOAwsTv2ieKruI6vcCez</t>
  </si>
  <si>
    <t>0xxOAwsTv2ieKruI6vcCe1</t>
  </si>
  <si>
    <t>'= ( (4560.0/1000) * 36.7 )/1000</t>
  </si>
  <si>
    <t>'= ( (4560.0/1000) * 36.7 ) * (1+0.2) / 1000</t>
  </si>
  <si>
    <t>'= ( (4560.0/1000) * 36.7 ) * 0.2 / 1000</t>
  </si>
  <si>
    <t>'= 1.17 * (4560.0/1000) * (1+0.2)</t>
  </si>
  <si>
    <t>0xxOAwsTv2ieKruI6vcCfi</t>
  </si>
  <si>
    <t>'= ( (4440.0/1000) * 36.7 )/1000</t>
  </si>
  <si>
    <t>'= ( (4440.0/1000) * 36.7 ) * (1+0.2) / 1000</t>
  </si>
  <si>
    <t>'= ( (4440.0/1000) * 36.7 ) * 0.2 / 1000</t>
  </si>
  <si>
    <t>'= 1.17 * (4440.0/1000) * (1+0.2)</t>
  </si>
  <si>
    <t>0xxOAwsTv2ieKruI6vcCfD</t>
  </si>
  <si>
    <t>0xxOAwsTv2ieKruI6vcFMv</t>
  </si>
  <si>
    <t>0xxOAwsTv2ieKruI6vcFML</t>
  </si>
  <si>
    <t>'= ( (600.0/1000) * 36.7 )/1000</t>
  </si>
  <si>
    <t>'= ( (600.0/1000) * 36.7 ) * (1+0.2) / 1000</t>
  </si>
  <si>
    <t>'= ( (600.0/1000) * 36.7 ) * 0.2 / 1000</t>
  </si>
  <si>
    <t>'= 1.17 * (600.0/1000) * (1+0.2)</t>
  </si>
  <si>
    <t>0xxOAwsTv2ieKruI6vcFNw</t>
  </si>
  <si>
    <t>0xxOAwsTv2ieKruI6vcFNB</t>
  </si>
  <si>
    <t>0xxOAwsTv2ieKruI6vcFKS</t>
  </si>
  <si>
    <t>0xxOAwsTv2ieKruI6vcFL5</t>
  </si>
  <si>
    <t>'= ( (4910.0/1000) * 36.7 )/1000</t>
  </si>
  <si>
    <t>'= ( (4910.0/1000) * 36.7 ) * (1+0.2) / 1000</t>
  </si>
  <si>
    <t>'= ( (4910.0/1000) * 36.7 ) * 0.2 / 1000</t>
  </si>
  <si>
    <t>'= 1.17 * (4910.0/1000) * (1+0.2)</t>
  </si>
  <si>
    <t>0xxOAwsTv2ieKruI6vcFI4</t>
  </si>
  <si>
    <t>0xxOAwsTv2ieKruI6vcFGi</t>
  </si>
  <si>
    <t>'= ( (2760.0/1000) * 21.3 )/1000</t>
  </si>
  <si>
    <t>'= ( (2760.0/1000) * 21.3 ) * (1+0.2) / 1000</t>
  </si>
  <si>
    <t>'= ( (2760.0/1000) * 21.3 ) * 0.2 / 1000</t>
  </si>
  <si>
    <t>'= 0.77 * (2760.0/1000) * (1+0.2)</t>
  </si>
  <si>
    <t>0xxOAwsTv2ieKruI6vcFH3</t>
  </si>
  <si>
    <t>'= ( (3710.0/1000) * 21.3 )/1000</t>
  </si>
  <si>
    <t>'= ( (3710.0/1000) * 21.3 ) * (1+0.2) / 1000</t>
  </si>
  <si>
    <t>'= ( (3710.0/1000) * 21.3 ) * 0.2 / 1000</t>
  </si>
  <si>
    <t>'= 0.77 * (3710.0/1000) * (1+0.2)</t>
  </si>
  <si>
    <t>0xxOAwsTv2ieKruI6vcFUR</t>
  </si>
  <si>
    <t>0xxOAwsTv2ieKruI6vcFVu</t>
  </si>
  <si>
    <t>'= ( (3000.0/1000) * 21.3 )/1000</t>
  </si>
  <si>
    <t>'= ( (3000.0/1000) * 21.3 ) * (1+0.2) / 1000</t>
  </si>
  <si>
    <t>'= ( (3000.0/1000) * 21.3 ) * 0.2 / 1000</t>
  </si>
  <si>
    <t>'= 0.77 * (3000.0/1000) * (1+0.2)</t>
  </si>
  <si>
    <t>0xxOAwsTv2ieKruI6vcFTh</t>
  </si>
  <si>
    <t>0xxOAwsTv2ieKruI6vcFRr</t>
  </si>
  <si>
    <t>0xxOAwsTv2ieKruI6vcFRq</t>
  </si>
  <si>
    <t>0xxOAwsTv2ieKruI6vcFRh</t>
  </si>
  <si>
    <t>0xxOAwsTv2ieKruI6vcFRg</t>
  </si>
  <si>
    <t>0xxOAwsTv2ieKruI6vcF6T</t>
  </si>
  <si>
    <t>'= ( (1090.0/1000) * 21.3 )/1000</t>
  </si>
  <si>
    <t>'= ( (1090.0/1000) * 21.3 ) * (1+0.2) / 1000</t>
  </si>
  <si>
    <t>'= ( (1090.0/1000) * 21.3 ) * 0.2 / 1000</t>
  </si>
  <si>
    <t>'= 0.77 * (1090.0/1000) * (1+0.2)</t>
  </si>
  <si>
    <t>0xxOAwsTv2ieKruI6vcF7q</t>
  </si>
  <si>
    <t>0xxOAwsTv2ieKruI6vcF7j</t>
  </si>
  <si>
    <t>0xxOAwsTv2ieKruI6vcF40</t>
  </si>
  <si>
    <t>'= ( (1200.0/1000) * 21.3 )/1000</t>
  </si>
  <si>
    <t>'= ( (1200.0/1000) * 21.3 ) * (1+0.2) / 1000</t>
  </si>
  <si>
    <t>'= ( (1200.0/1000) * 21.3 ) * 0.2 / 1000</t>
  </si>
  <si>
    <t>'= 0.77 * (1200.0/1000) * (1+0.2)</t>
  </si>
  <si>
    <t>0xxOAwsTv2ieKruI6vcF5$</t>
  </si>
  <si>
    <t>H_SB_AR_S02_CT-100x100x5.5x8_HB5</t>
  </si>
  <si>
    <t>0xxOAwsTv2ieKruI6vcF3x</t>
  </si>
  <si>
    <t>'= ( (3632.3/1000) * 10.7 )/1000</t>
  </si>
  <si>
    <t>'= ( (3632.3/1000) * 10.7 ) * (1+0.2) / 1000</t>
  </si>
  <si>
    <t>'= ( (3632.3/1000) * 10.7 ) * 0.2 / 1000</t>
  </si>
  <si>
    <t>'= 0.4 * (3632.3/1000) * (1+0.2)</t>
  </si>
  <si>
    <t>0xxOAwsTv2ieKruI6vcFFp</t>
  </si>
  <si>
    <t>0xxOAwsTv2ieKruI6vcFFb</t>
  </si>
  <si>
    <t>0xxOAwsTv2ieKruI6vcFFa</t>
  </si>
  <si>
    <t>1viiN_Agj5j88L6nH4A2VJ</t>
  </si>
  <si>
    <t>'= ( (4560.0/1000) * 56.8 )/1000</t>
  </si>
  <si>
    <t>'= ( (4560.0/1000) * 56.8 ) * (1+0.2) / 1000</t>
  </si>
  <si>
    <t>'= ( (4560.0/1000) * 56.8 ) * 0.2 / 1000</t>
  </si>
  <si>
    <t>'= 1.34 * (4560.0/1000) * (1+0.2)</t>
  </si>
  <si>
    <t>1viiN_Agj5j88L6nH4A2O2</t>
  </si>
  <si>
    <t>'= ( (4440.0/1000) * 56.8 )/1000</t>
  </si>
  <si>
    <t>'= ( (4440.0/1000) * 56.8 ) * (1+0.2) / 1000</t>
  </si>
  <si>
    <t>'= ( (4440.0/1000) * 56.8 ) * 0.2 / 1000</t>
  </si>
  <si>
    <t>'= 1.34 * (4440.0/1000) * (1+0.2)</t>
  </si>
  <si>
    <t>1viiN_Agj5j88L6nH4A2Oj</t>
  </si>
  <si>
    <t>1viiN_Agj5j88L6nH4A2P7</t>
  </si>
  <si>
    <t>1viiN_Agj5j88L6nH4A2QJ</t>
  </si>
  <si>
    <t>1viiN_Agj5j88L6nH4A2Qc</t>
  </si>
  <si>
    <t>1viiN_Agj5j88L6nH4A2RA</t>
  </si>
  <si>
    <t>1viiN_Agj5j88L6nH4A2aM</t>
  </si>
  <si>
    <t>'= ( (600.0/1000) * 56.8 )/1000</t>
  </si>
  <si>
    <t>'= ( (600.0/1000) * 56.8 ) * (1+0.2) / 1000</t>
  </si>
  <si>
    <t>'= ( (600.0/1000) * 56.8 ) * 0.2 / 1000</t>
  </si>
  <si>
    <t>'= 1.34 * (600.0/1000) * (1+0.2)</t>
  </si>
  <si>
    <t>1viiN_Agj5j88L6nH4A2a9</t>
  </si>
  <si>
    <t>1viiN_Agj5j88L6nH4A2by</t>
  </si>
  <si>
    <t>'= ( (6000.0/1000) * 56.8 )/1000</t>
  </si>
  <si>
    <t>'= ( (6000.0/1000) * 56.8 ) * (1+0.2) / 1000</t>
  </si>
  <si>
    <t>'= ( (6000.0/1000) * 56.8 ) * 0.2 / 1000</t>
  </si>
  <si>
    <t>'= 1.34 * (6000.0/1000) * (1+0.2)</t>
  </si>
  <si>
    <t>1viiN_Agj5j88L6nH4A2bY</t>
  </si>
  <si>
    <t>1viiN_Agj5j88L6nH4A2ci</t>
  </si>
  <si>
    <t>'= ( (1485.0/1000) * 56.8 )/1000</t>
  </si>
  <si>
    <t>'= ( (1485.0/1000) * 56.8 ) * (1+0.2) / 1000</t>
  </si>
  <si>
    <t>'= ( (1485.0/1000) * 56.8 ) * 0.2 / 1000</t>
  </si>
  <si>
    <t>'= 1.34 * (1485.0/1000) * (1+0.2)</t>
  </si>
  <si>
    <t>1viiN_Agj5j88L6nH4A2dI</t>
  </si>
  <si>
    <t>'= ( (4800.0/1000) * 36.7 )/1000</t>
  </si>
  <si>
    <t>'= ( (4800.0/1000) * 36.7 ) * (1+0.2) / 1000</t>
  </si>
  <si>
    <t>'= ( (4800.0/1000) * 36.7 ) * 0.2 / 1000</t>
  </si>
  <si>
    <t>'= 1.17 * (4800.0/1000) * (1+0.2)</t>
  </si>
  <si>
    <t>'= ( (4800.0/1000) * 56.8 )/1000</t>
  </si>
  <si>
    <t>'= ( (4800.0/1000) * 56.8 ) * (1+0.2) / 1000</t>
  </si>
  <si>
    <t>'= ( (4800.0/1000) * 56.8 ) * 0.2 / 1000</t>
  </si>
  <si>
    <t>'= 1.34 * (4800.0/1000) * (1+0.2)</t>
  </si>
  <si>
    <t>1viiN_Agj5j88L6nH4A2$d</t>
  </si>
  <si>
    <t>'= ( (1030.0/1000) * 21.3 )/1000</t>
  </si>
  <si>
    <t>'= ( (1030.0/1000) * 21.3 ) * (1+0.2) / 1000</t>
  </si>
  <si>
    <t>'= ( (1030.0/1000) * 21.3 ) * 0.2 / 1000</t>
  </si>
  <si>
    <t>'= 0.77 * (1030.0/1000) * (1+0.2)</t>
  </si>
  <si>
    <t>1viiN_Agj5j88L6nH4A2uW</t>
  </si>
  <si>
    <t>1viiN_Agj5j88L6nH4A2vB</t>
  </si>
  <si>
    <t>'= ( (1840.0/1000) * 21.3 )/1000</t>
  </si>
  <si>
    <t>'= ( (1840.0/1000) * 21.3 ) * (1+0.2) / 1000</t>
  </si>
  <si>
    <t>'= ( (1840.0/1000) * 21.3 ) * 0.2 / 1000</t>
  </si>
  <si>
    <t>'= 0.77 * (1840.0/1000) * (1+0.2)</t>
  </si>
  <si>
    <t>1viiN_Agj5j88L6nH4A2ws</t>
  </si>
  <si>
    <t>'= ( (1690.0/1000) * 21.3 )/1000</t>
  </si>
  <si>
    <t>'= ( (1690.0/1000) * 21.3 ) * (1+0.2) / 1000</t>
  </si>
  <si>
    <t>'= ( (1690.0/1000) * 21.3 ) * 0.2 / 1000</t>
  </si>
  <si>
    <t>'= 0.77 * (1690.0/1000) * (1+0.2)</t>
  </si>
  <si>
    <t>'= ( (1795.0/1000) * 56.8 )/1000</t>
  </si>
  <si>
    <t>'= ( (1795.0/1000) * 56.8 ) * (1+0.2) / 1000</t>
  </si>
  <si>
    <t>'= ( (1795.0/1000) * 56.8 ) * 0.2 / 1000</t>
  </si>
  <si>
    <t>'= 1.34 * (1795.0/1000) * (1+0.2)</t>
  </si>
  <si>
    <t>1viiN_Agj5j88L6nH4A35s</t>
  </si>
  <si>
    <t>'= ( (2370.0/1000) * 56.8 )/1000</t>
  </si>
  <si>
    <t>'= ( (2370.0/1000) * 56.8 ) * (1+0.2) / 1000</t>
  </si>
  <si>
    <t>'= ( (2370.0/1000) * 56.8 ) * 0.2 / 1000</t>
  </si>
  <si>
    <t>'= 1.34 * (2370.0/1000) * (1+0.2)</t>
  </si>
  <si>
    <t>1viiN_Agj5j88L6nH4A36u</t>
  </si>
  <si>
    <t>'= ( (2070.0/1000) * 21.3 )/1000</t>
  </si>
  <si>
    <t>'= ( (2070.0/1000) * 21.3 ) * (1+0.2) / 1000</t>
  </si>
  <si>
    <t>'= ( (2070.0/1000) * 21.3 ) * 0.2 / 1000</t>
  </si>
  <si>
    <t>'= 0.77 * (2070.0/1000) * (1+0.2)</t>
  </si>
  <si>
    <t>1viiN_Agj5j88L6nH4A37g</t>
  </si>
  <si>
    <t>1viiN_Agj5j88L6nH4A31O</t>
  </si>
  <si>
    <t>1viiN_Agj5j88L6nH4A32L</t>
  </si>
  <si>
    <t>1viiN_Agj5j88L6nH4A32I</t>
  </si>
  <si>
    <t>1viiN_Agj5j88L6nH4A328</t>
  </si>
  <si>
    <t>1viiN_Agj5j88L6nH4A33K</t>
  </si>
  <si>
    <t>1viiN_Agj5j88L6nH4A33$</t>
  </si>
  <si>
    <t>1viiN_Agj5j88L6nH4A3CS</t>
  </si>
  <si>
    <t>1viiN_Agj5j88L6nH4A3Cp</t>
  </si>
  <si>
    <t>1viiN_Agj5j88L6nH4A3Dc</t>
  </si>
  <si>
    <t>'= ( (1450.0/1000) * 21.3 )/1000</t>
  </si>
  <si>
    <t>'= ( (1450.0/1000) * 21.3 ) * (1+0.2) / 1000</t>
  </si>
  <si>
    <t>'= ( (1450.0/1000) * 21.3 ) * 0.2 / 1000</t>
  </si>
  <si>
    <t>'= 0.77 * (1450.0/1000) * (1+0.2)</t>
  </si>
  <si>
    <t>'= ( (920.0/1000) * 21.3 )/1000</t>
  </si>
  <si>
    <t>'= ( (920.0/1000) * 21.3 ) * (1+0.2) / 1000</t>
  </si>
  <si>
    <t>'= ( (920.0/1000) * 21.3 ) * 0.2 / 1000</t>
  </si>
  <si>
    <t>'= 0.77 * (920.0/1000) * (1+0.2)</t>
  </si>
  <si>
    <t>1viiN_Agj5j88L6nH4A3FK</t>
  </si>
  <si>
    <t>'= ( (2720.0/1000) * 56.8 )/1000</t>
  </si>
  <si>
    <t>'= ( (2720.0/1000) * 56.8 ) * (1+0.2) / 1000</t>
  </si>
  <si>
    <t>'= ( (2720.0/1000) * 56.8 ) * 0.2 / 1000</t>
  </si>
  <si>
    <t>'= 1.34 * (2720.0/1000) * (1+0.2)</t>
  </si>
  <si>
    <t>1viiN_Agj5j88L6nH4A3Kt</t>
  </si>
  <si>
    <t>1viiN_Agj5j88L6nH4A3Kq</t>
  </si>
  <si>
    <t>1viiN_Agj5j88L6nH4A3Ki</t>
  </si>
  <si>
    <t>1viiN_Agj5j88L6nH4A3Kj</t>
  </si>
  <si>
    <t>1viiN_Agj5j88L6nH4A3N9</t>
  </si>
  <si>
    <t>1viiN_Agj5j88L6nH4A3N_</t>
  </si>
  <si>
    <t>1viiN_Agj5j88L6nH4A3IQ</t>
  </si>
  <si>
    <t>'= ( (2297.0/1000) * 10.7 )/1000</t>
  </si>
  <si>
    <t>'= ( (2297.0/1000) * 10.7 ) * (1+0.2) / 1000</t>
  </si>
  <si>
    <t>'= ( (2297.0/1000) * 10.7 ) * 0.2 / 1000</t>
  </si>
  <si>
    <t>'= 0.4 * (2297.0/1000) * (1+0.2)</t>
  </si>
  <si>
    <t>1viiN_Agj5j88L6nH4A3Ij</t>
  </si>
  <si>
    <t>'= ( (2373.9/1000) * 10.7 )/1000</t>
  </si>
  <si>
    <t>'= ( (2373.9/1000) * 10.7 ) * (1+0.2) / 1000</t>
  </si>
  <si>
    <t>'= ( (2373.9/1000) * 10.7 ) * 0.2 / 1000</t>
  </si>
  <si>
    <t>'= 0.4 * (2373.9/1000) * (1+0.2)</t>
  </si>
  <si>
    <t>1viiN_Agj5j88L6nH4A3SH</t>
  </si>
  <si>
    <t>1viiN_Agj5j88L6nH4A3Sd</t>
  </si>
  <si>
    <t>1viiN_Agj5j88L6nH4A3Uq</t>
  </si>
  <si>
    <t>1viiN_Agj5j88L6nH4A3Ux</t>
  </si>
  <si>
    <t>1viiN_Agj5j88L6nH4A3V0</t>
  </si>
  <si>
    <t>'= ( (2102.0/1000) * 10.7 )/1000</t>
  </si>
  <si>
    <t>'= ( (2102.0/1000) * 10.7 ) * (1+0.2) / 1000</t>
  </si>
  <si>
    <t>'= ( (2102.0/1000) * 10.7 ) * 0.2 / 1000</t>
  </si>
  <si>
    <t>'= 0.4 * (2102.0/1000) * (1+0.2)</t>
  </si>
  <si>
    <t>1viiN_Agj5j88L6nH4A3ON</t>
  </si>
  <si>
    <t>'= ( (1979.1/1000) * 10.7 )/1000</t>
  </si>
  <si>
    <t>'= ( (1979.1/1000) * 10.7 ) * (1+0.2) / 1000</t>
  </si>
  <si>
    <t>'= ( (1979.1/1000) * 10.7 ) * 0.2 / 1000</t>
  </si>
  <si>
    <t>'= 0.4 * (1979.1/1000) * (1+0.2)</t>
  </si>
  <si>
    <t>1viiN_Agj5j88L6nH4A3PG</t>
  </si>
  <si>
    <t>'= ( (2259.6/1000) * 10.7 )/1000</t>
  </si>
  <si>
    <t>'= ( (2259.6/1000) * 10.7 ) * (1+0.2) / 1000</t>
  </si>
  <si>
    <t>'= ( (2259.6/1000) * 10.7 ) * 0.2 / 1000</t>
  </si>
  <si>
    <t>'= 0.4 * (2259.6/1000) * (1+0.2)</t>
  </si>
  <si>
    <t>1viiN_Agj5j88L6nH4A3Qe</t>
  </si>
  <si>
    <t>'= ( (2178.7/1000) * 10.7 )/1000</t>
  </si>
  <si>
    <t>'= ( (2178.7/1000) * 10.7 ) * (1+0.2) / 1000</t>
  </si>
  <si>
    <t>'= ( (2178.7/1000) * 10.7 ) * 0.2 / 1000</t>
  </si>
  <si>
    <t>'= 0.4 * (2178.7/1000) * (1+0.2)</t>
  </si>
  <si>
    <t>1viiN_Agj5j88L6nH4A3bO</t>
  </si>
  <si>
    <t>'= ( (1987.9/1000) * 10.7 )/1000</t>
  </si>
  <si>
    <t>'= ( (1987.9/1000) * 10.7 ) * (1+0.2) / 1000</t>
  </si>
  <si>
    <t>'= ( (1987.9/1000) * 10.7 ) * 0.2 / 1000</t>
  </si>
  <si>
    <t>'= 0.4 * (1987.9/1000) * (1+0.2)</t>
  </si>
  <si>
    <t>1viiN_Agj5j88L6nH4A3b9</t>
  </si>
  <si>
    <t>'= ( (2307.4/1000) * 10.7 )/1000</t>
  </si>
  <si>
    <t>'= ( (2307.4/1000) * 10.7 ) * (1+0.2) / 1000</t>
  </si>
  <si>
    <t>'= ( (2307.4/1000) * 10.7 ) * 0.2 / 1000</t>
  </si>
  <si>
    <t>'= 0.4 * (2307.4/1000) * (1+0.2)</t>
  </si>
  <si>
    <t>1viiN_Agj5j88L6nH4A3d_</t>
  </si>
  <si>
    <t>'= ( (1632.4/1000) * 10.7 )/1000</t>
  </si>
  <si>
    <t>'= ( (1632.4/1000) * 10.7 ) * (1+0.2) / 1000</t>
  </si>
  <si>
    <t>'= ( (1632.4/1000) * 10.7 ) * 0.2 / 1000</t>
  </si>
  <si>
    <t>'= 0.4 * (1632.4/1000) * (1+0.2)</t>
  </si>
  <si>
    <t>1viiN_Agj5j88L6nH4A3XM</t>
  </si>
  <si>
    <t>'= ( (1898.1/1000) * 10.7 )/1000</t>
  </si>
  <si>
    <t>'= ( (1898.1/1000) * 10.7 ) * (1+0.2) / 1000</t>
  </si>
  <si>
    <t>'= ( (1898.1/1000) * 10.7 ) * 0.2 / 1000</t>
  </si>
  <si>
    <t>'= 0.4 * (1898.1/1000) * (1+0.2)</t>
  </si>
  <si>
    <t>1viiN_Agj5j88L6nH4A3YB</t>
  </si>
  <si>
    <t>'= ( (2485.0/1000) * 10.7 )/1000</t>
  </si>
  <si>
    <t>'= ( (2485.0/1000) * 10.7 ) * (1+0.2) / 1000</t>
  </si>
  <si>
    <t>'= ( (2485.0/1000) * 10.7 ) * 0.2 / 1000</t>
  </si>
  <si>
    <t>'= 0.4 * (2485.0/1000) * (1+0.2)</t>
  </si>
  <si>
    <t>1viiN_Agj5j88L6nH4A3Yf</t>
  </si>
  <si>
    <t>'= ( (2556.3/1000) * 10.7 )/1000</t>
  </si>
  <si>
    <t>'= ( (2556.3/1000) * 10.7 ) * (1+0.2) / 1000</t>
  </si>
  <si>
    <t>'= ( (2556.3/1000) * 10.7 ) * 0.2 / 1000</t>
  </si>
  <si>
    <t>'= 0.4 * (2556.3/1000) * (1+0.2)</t>
  </si>
  <si>
    <t>1viiN_Agj5j88L6nH4A3iB</t>
  </si>
  <si>
    <t>1viiN_Agj5j88L6nH4A3jD</t>
  </si>
  <si>
    <t>1viiN_Agj5j88L6nH4A3g3</t>
  </si>
  <si>
    <t>'= ( (611.882/1000) * 36.7 )/1000</t>
  </si>
  <si>
    <t>'= ( (611.882/1000) * 36.7 ) * (1+0.2) / 1000</t>
  </si>
  <si>
    <t>'= ( (611.882/1000) * 36.7 ) * 0.2 / 1000</t>
  </si>
  <si>
    <t>'= 1.17 * (611.882/1000) * (1+0.2)</t>
  </si>
  <si>
    <t>1viiN_Agj5j88L6nH4A3hW</t>
  </si>
  <si>
    <t>'= ( (6118.823/1000) * 36.7 )/1000</t>
  </si>
  <si>
    <t>'= ( (6118.823/1000) * 36.7 ) * (1+0.2) / 1000</t>
  </si>
  <si>
    <t>'= ( (6118.823/1000) * 36.7 ) * 0.2 / 1000</t>
  </si>
  <si>
    <t>'= 1.17 * (6118.823/1000) * (1+0.2)</t>
  </si>
  <si>
    <t>1viiN_Agj5j88L6nH4A3rU</t>
  </si>
  <si>
    <t>'= ( (9000.0/1000) * 36.7 )/1000</t>
  </si>
  <si>
    <t>'= ( (9000.0/1000) * 36.7 ) * (1+0.2) / 1000</t>
  </si>
  <si>
    <t>'= ( (9000.0/1000) * 36.7 ) * 0.2 / 1000</t>
  </si>
  <si>
    <t>'= 1.17 * (9000.0/1000) * (1+0.2)</t>
  </si>
  <si>
    <t>1viiN_Agj5j88L6nH4A3s1</t>
  </si>
  <si>
    <t>1viiN_Agj5j88L6nH4A3m5</t>
  </si>
  <si>
    <t>1viiN_Agj5j88L6nH4A3oo</t>
  </si>
  <si>
    <t>1viiN_Agj5j88L6nH4A3oz</t>
  </si>
  <si>
    <t>1viiN_Agj5j88L6nH4A3_w</t>
  </si>
  <si>
    <t>'= ( (2250.0/1000) * 21.3 )/1000</t>
  </si>
  <si>
    <t>'= ( (2250.0/1000) * 21.3 ) * (1+0.2) / 1000</t>
  </si>
  <si>
    <t>'= ( (2250.0/1000) * 21.3 ) * 0.2 / 1000</t>
  </si>
  <si>
    <t>'= 0.77 * (2250.0/1000) * (1+0.2)</t>
  </si>
  <si>
    <t>1viiN_Agj5j88L6nH4A3uR</t>
  </si>
  <si>
    <t>1viiN_Agj5j88L6nH4A3u1</t>
  </si>
  <si>
    <t>1viiN_Agj5j88L6nH4A3ut</t>
  </si>
  <si>
    <t>0ylBDVRwj4iAb9IppE06mk</t>
  </si>
  <si>
    <t>'= ( (4116.2/1000) * 10.7 )/1000</t>
  </si>
  <si>
    <t>'= ( (4116.2/1000) * 10.7 ) * (1+0.2) / 1000</t>
  </si>
  <si>
    <t>'= ( (4116.2/1000) * 10.7 ) * 0.2 / 1000</t>
  </si>
  <si>
    <t>'= 0.4 * (4116.2/1000) * (1+0.2)</t>
  </si>
  <si>
    <t>0ylBDVRwj4iAb9IppE06rX</t>
  </si>
  <si>
    <t>0ylBDVRwj4iAb9IppE06r3</t>
  </si>
  <si>
    <t>'= ( (4219.3/1000) * 10.7 )/1000</t>
  </si>
  <si>
    <t>'= ( (4219.3/1000) * 10.7 ) * (1+0.2) / 1000</t>
  </si>
  <si>
    <t>'= ( (4219.3/1000) * 10.7 ) * 0.2 / 1000</t>
  </si>
  <si>
    <t>'= 0.4 * (4219.3/1000) * (1+0.2)</t>
  </si>
  <si>
    <t>0ylBDVRwj4iAb9IppE06wF</t>
  </si>
  <si>
    <t>0ylBDVRwj4iAb9IppE06y1</t>
  </si>
  <si>
    <t>'= ( (3309.5/1000) * 10.7 )/1000</t>
  </si>
  <si>
    <t>'= ( (3309.5/1000) * 10.7 ) * (1+0.2) / 1000</t>
  </si>
  <si>
    <t>'= ( (3309.5/1000) * 10.7 ) * 0.2 / 1000</t>
  </si>
  <si>
    <t>'= 0.4 * (3309.5/1000) * (1+0.2)</t>
  </si>
  <si>
    <t>0ylBDVRwj4iAb9IppE06_D</t>
  </si>
  <si>
    <t>0ylBDVRwj4iAb9IppE06_C</t>
  </si>
  <si>
    <t>'= ( (3400.3/1000) * 10.7 )/1000</t>
  </si>
  <si>
    <t>'= ( (3400.3/1000) * 10.7 ) * (1+0.2) / 1000</t>
  </si>
  <si>
    <t>'= ( (3400.3/1000) * 10.7 ) * 0.2 / 1000</t>
  </si>
  <si>
    <t>'= 0.4 * (3400.3/1000) * (1+0.2)</t>
  </si>
  <si>
    <t>0ylBDVRwj4iAb9IppE06$S</t>
  </si>
  <si>
    <t>1V_eOztKr7EPmPBLy7Jf4z</t>
  </si>
  <si>
    <t>'= ( (1911.969/1000) * 6.85 )/1000</t>
  </si>
  <si>
    <t>'= ( (1911.969/1000) * 6.85 ) * (1+0.2) / 1000</t>
  </si>
  <si>
    <t>'= ( (1911.969/1000) * 6.85 ) * 0.2 / 1000</t>
  </si>
  <si>
    <t>'= 0.3 * (1911.969/1000) * (1+0.2)</t>
  </si>
  <si>
    <t>0eeevx9Ar1xfMOVk_scI5t</t>
  </si>
  <si>
    <t>'= ( (5684.725/1000) * 31.5 )/1000</t>
  </si>
  <si>
    <t>'= ( (5684.725/1000) * 31.5 ) * (1+0.2) / 1000</t>
  </si>
  <si>
    <t>'= ( (5684.725/1000) * 31.5 ) * 0.2 / 1000</t>
  </si>
  <si>
    <t>'= 0.87 * (5684.725/1000) * (1+0.2)</t>
  </si>
  <si>
    <t>0eeevx9Ar1xfMOVk_scI1V</t>
  </si>
  <si>
    <t>'= ( (5300.925/1000) * 31.5 )/1000</t>
  </si>
  <si>
    <t>'= ( (5300.925/1000) * 31.5 ) * (1+0.2) / 1000</t>
  </si>
  <si>
    <t>'= ( (5300.925/1000) * 31.5 ) * 0.2 / 1000</t>
  </si>
  <si>
    <t>'= 0.87 * (5300.925/1000) * (1+0.2)</t>
  </si>
  <si>
    <t>0eeevx9Ar1xfMOVk_scI18</t>
  </si>
  <si>
    <t>'= ( (5198.058/1000) * 31.5 )/1000</t>
  </si>
  <si>
    <t>'= ( (5198.058/1000) * 31.5 ) * (1+0.2) / 1000</t>
  </si>
  <si>
    <t>'= ( (5198.058/1000) * 31.5 ) * 0.2 / 1000</t>
  </si>
  <si>
    <t>'= 0.87 * (5198.058/1000) * (1+0.2)</t>
  </si>
  <si>
    <t>0eeevx9Ar1xfMOVk_scIVL</t>
  </si>
  <si>
    <t>'= ( (2317.461/1000) * 10.7 )/1000</t>
  </si>
  <si>
    <t>'= ( (2317.461/1000) * 10.7 ) * (1+0.2) / 1000</t>
  </si>
  <si>
    <t>'= ( (2317.461/1000) * 10.7 ) * 0.2 / 1000</t>
  </si>
  <si>
    <t>'= 0.4 * (2317.461/1000) * (1+0.2)</t>
  </si>
  <si>
    <t>0eeevx9Ar1xfMOVk_scIV7</t>
  </si>
  <si>
    <t>0eeevx9Ar1xfMOVk_scION</t>
  </si>
  <si>
    <t>'= ( (3400.735/1000) * 10.7 )/1000</t>
  </si>
  <si>
    <t>'= ( (3400.735/1000) * 10.7 ) * (1+0.2) / 1000</t>
  </si>
  <si>
    <t>'= ( (3400.735/1000) * 10.7 ) * 0.2 / 1000</t>
  </si>
  <si>
    <t>'= 0.4 * (3400.735/1000) * (1+0.2)</t>
  </si>
  <si>
    <t>0eeevx9Ar1xfMOVk_scIOg</t>
  </si>
  <si>
    <t>0eeevx9Ar1xfMOVk_scJeV</t>
  </si>
  <si>
    <t>0eeevx9Ar1xfMOVk_scJeS</t>
  </si>
  <si>
    <t>0eeevx9Ar1xfMOVk_scJeT</t>
  </si>
  <si>
    <t>0eeevx9Ar1xfMOVk_scJeR</t>
  </si>
  <si>
    <t>'= ( (2623.928/1000) * 10.7 )/1000</t>
  </si>
  <si>
    <t>'= ( (2623.928/1000) * 10.7 ) * (1+0.2) / 1000</t>
  </si>
  <si>
    <t>'= ( (2623.928/1000) * 10.7 ) * 0.2 / 1000</t>
  </si>
  <si>
    <t>'= 0.4 * (2623.928/1000) * (1+0.2)</t>
  </si>
  <si>
    <t>0eeevx9Ar1xfMOVk_scJeO</t>
  </si>
  <si>
    <t>0eeevx9Ar1xfMOVk_scJcI</t>
  </si>
  <si>
    <t>'= ( (5778.936/1000) * 31.5 )/1000</t>
  </si>
  <si>
    <t>'= ( (5778.936/1000) * 31.5 ) * (1+0.2) / 1000</t>
  </si>
  <si>
    <t>'= ( (5778.936/1000) * 31.5 ) * 0.2 / 1000</t>
  </si>
  <si>
    <t>'= 0.87 * (5778.936/1000) * (1+0.2)</t>
  </si>
  <si>
    <t>0eeevx9Ar1xfMOVk_scJWt</t>
  </si>
  <si>
    <t>'= ( (2317.461/1000) * 6.85 )/1000</t>
  </si>
  <si>
    <t>'= ( (2317.461/1000) * 6.85 ) * (1+0.2) / 1000</t>
  </si>
  <si>
    <t>'= ( (2317.461/1000) * 6.85 ) * 0.2 / 1000</t>
  </si>
  <si>
    <t>'= 0.3 * (2317.461/1000) * (1+0.2)</t>
  </si>
  <si>
    <t>'= ( (4895.059/1000) * 36.7 )/1000</t>
  </si>
  <si>
    <t>'= ( (4895.059/1000) * 36.7 ) * (1+0.2) / 1000</t>
  </si>
  <si>
    <t>'= ( (4895.059/1000) * 36.7 ) * 0.2 / 1000</t>
  </si>
  <si>
    <t>'= 1.17 * (4895.059/1000) * (1+0.2)</t>
  </si>
  <si>
    <t>0eeevx9Ar1xfMOVk_scJQY</t>
  </si>
  <si>
    <t>'= ( (2204.56/1000) * 10.7 )/1000</t>
  </si>
  <si>
    <t>'= ( (2204.56/1000) * 10.7 ) * (1+0.2) / 1000</t>
  </si>
  <si>
    <t>'= ( (2204.56/1000) * 10.7 ) * 0.2 / 1000</t>
  </si>
  <si>
    <t>'= 0.4 * (2204.56/1000) * (1+0.2)</t>
  </si>
  <si>
    <t>0eeevx9Ar1xfMOVk_scJNg</t>
  </si>
  <si>
    <t>'= ( (1931.943/1000) * 10.7 )/1000</t>
  </si>
  <si>
    <t>'= ( (1931.943/1000) * 10.7 ) * (1+0.2) / 1000</t>
  </si>
  <si>
    <t>'= ( (1931.943/1000) * 10.7 ) * 0.2 / 1000</t>
  </si>
  <si>
    <t>'= 0.4 * (1931.943/1000) * (1+0.2)</t>
  </si>
  <si>
    <t>0eeevx9Ar1xfMOVk_scJKN</t>
  </si>
  <si>
    <t>'= ( (4647.849/1000) * 31.5 )/1000</t>
  </si>
  <si>
    <t>'= ( (4647.849/1000) * 31.5 ) * (1+0.2) / 1000</t>
  </si>
  <si>
    <t>'= ( (4647.849/1000) * 31.5 ) * 0.2 / 1000</t>
  </si>
  <si>
    <t>'= 0.87 * (4647.849/1000) * (1+0.2)</t>
  </si>
  <si>
    <t>0eeevx9Ar1xfMOVk_scJKE</t>
  </si>
  <si>
    <t>0eeevx9Ar1xfMOVk_scJJe</t>
  </si>
  <si>
    <t>0eeevx9Ar1xfMOVk_scJJf</t>
  </si>
  <si>
    <t>H_SB_AR_S02_C-200x90x8x13.5_Stringer</t>
  </si>
  <si>
    <t>17e80x_Mv2zxBmXuRk5W36</t>
  </si>
  <si>
    <t>'= ( (1175.0/1000) * 30.3 )/1000</t>
  </si>
  <si>
    <t>'= ( (1175.0/1000) * 30.3 ) * (1+0.2) / 1000</t>
  </si>
  <si>
    <t>'= ( (1175.0/1000) * 30.3 ) * 0.2 / 1000</t>
  </si>
  <si>
    <t>'= 0.76 * (1175.0/1000) * (1+0.2)</t>
  </si>
  <si>
    <t>17e80x_Mv2zxBmXuRk5WhY</t>
  </si>
  <si>
    <t>17e80x_Mv2zxBmXuRk5Wib</t>
  </si>
  <si>
    <t>'= ( (1200.0/1000) * 30.3 )/1000</t>
  </si>
  <si>
    <t>'= ( (1200.0/1000) * 30.3 ) * (1+0.2) / 1000</t>
  </si>
  <si>
    <t>'= ( (1200.0/1000) * 30.3 ) * 0.2 / 1000</t>
  </si>
  <si>
    <t>'= 0.76 * (1200.0/1000) * (1+0.2)</t>
  </si>
  <si>
    <t>17e80x_Mv2zxBmXuRk5Wia</t>
  </si>
  <si>
    <t>17e80x_Mv2zxBmXuRk5Wkc</t>
  </si>
  <si>
    <t>'= ( (1986.102/1000) * 30.3 )/1000</t>
  </si>
  <si>
    <t>'= ( (1986.102/1000) * 30.3 ) * (1+0.2) / 1000</t>
  </si>
  <si>
    <t>'= ( (1986.102/1000) * 30.3 ) * 0.2 / 1000</t>
  </si>
  <si>
    <t>'= 0.76 * (1986.102/1000) * (1+0.2)</t>
  </si>
  <si>
    <t>17e80x_Mv2zxBmXuRk5Wwb</t>
  </si>
  <si>
    <t>17e80x_Mv2zxBmXuRk5W$f</t>
  </si>
  <si>
    <t>'= ( (3981.598/1000) * 30.3 )/1000</t>
  </si>
  <si>
    <t>'= ( (3981.598/1000) * 30.3 ) * (1+0.2) / 1000</t>
  </si>
  <si>
    <t>'= ( (3981.598/1000) * 30.3 ) * 0.2 / 1000</t>
  </si>
  <si>
    <t>'= 0.76 * (3981.598/1000) * (1+0.2)</t>
  </si>
  <si>
    <t>17e80x_Mv2zxBmXuRk5WsH</t>
  </si>
  <si>
    <t>H_SB_AR_S02_C-150x75x6.5x10_JB15</t>
  </si>
  <si>
    <t>17e80x_Mv2zxBmXuRk5d9E</t>
  </si>
  <si>
    <t>'= ( (1200.0/1000) * 18.6 )/1000</t>
  </si>
  <si>
    <t>'= ( (1200.0/1000) * 18.6 ) * (1+0.2) / 1000</t>
  </si>
  <si>
    <t>'= ( (1200.0/1000) * 18.6 ) * 0.2 / 1000</t>
  </si>
  <si>
    <t>'= 0.51 * (1200.0/1000) * (1+0.2)</t>
  </si>
  <si>
    <t>H_SB_AR_S04_L-100x100x10_HB14</t>
  </si>
  <si>
    <t>17e80x_Mv2zxBmXuRk5dED</t>
  </si>
  <si>
    <t>'= ( (1200.0/1000) * 14.9 )/1000</t>
  </si>
  <si>
    <t>'= ( (1200.0/1000) * 14.9 ) * (1+0.2) / 1000</t>
  </si>
  <si>
    <t>'= ( (1200.0/1000) * 14.9 ) * 0.2 / 1000</t>
  </si>
  <si>
    <t>'= 0.4 * (1200.0/1000) * (1+0.2)</t>
  </si>
  <si>
    <t>0Uzvl3CzLCfvTHRPJZRtpQ</t>
  </si>
  <si>
    <t>'= ( (300.0/1000) * 30.3 )/1000</t>
  </si>
  <si>
    <t>'= ( (300.0/1000) * 30.3 ) * (1+0.2) / 1000</t>
  </si>
  <si>
    <t>'= ( (300.0/1000) * 30.3 ) * 0.2 / 1000</t>
  </si>
  <si>
    <t>'= 0.76 * (300.0/1000) * (1+0.2)</t>
  </si>
  <si>
    <t>0Uzvl3CzLCfvTHRPJZRtsh</t>
  </si>
  <si>
    <t>0Uzvl3CzLCfvTHRPJZRteq</t>
  </si>
  <si>
    <t>'= ( (1290.0/1000) * 30.3 )/1000</t>
  </si>
  <si>
    <t>'= ( (1290.0/1000) * 30.3 ) * (1+0.2) / 1000</t>
  </si>
  <si>
    <t>'= ( (1290.0/1000) * 30.3 ) * 0.2 / 1000</t>
  </si>
  <si>
    <t>'= 0.76 * (1290.0/1000) * (1+0.2)</t>
  </si>
  <si>
    <t>0Uzvl3CzLCfvTHRPJZRthO</t>
  </si>
  <si>
    <t>0Uzvl3CzLCfvTHRPJZRtlh</t>
  </si>
  <si>
    <t>0Uzvl3CzLCfvTHRPJZRtZ4</t>
  </si>
  <si>
    <t>0Uzvl3CzLCfvTHRPJZRtdz</t>
  </si>
  <si>
    <t>0Uzvl3CzLCfvTHRPJZRtdy</t>
  </si>
  <si>
    <t>0Uzvl3CzLCfvTHRPJZRsQi</t>
  </si>
  <si>
    <t>0Uzvl3CzLCfvTHRPJZRsHe</t>
  </si>
  <si>
    <t>0Uzvl3CzLCfvTHRPJZRsHh</t>
  </si>
  <si>
    <t>0Uzvl3CzLCfvTHRPJZRsHg</t>
  </si>
  <si>
    <t>0Uzvl3CzLCfvTHRPJZRsHj</t>
  </si>
  <si>
    <t>0Uzvl3CzLCfvTHRPJZRsHi</t>
  </si>
  <si>
    <t>0Uzvl3CzLCfvTHRPJZRsGC</t>
  </si>
  <si>
    <t>0Uzvl3CzLCfvTHRPJZRsGF</t>
  </si>
  <si>
    <t>0Uzvl3CzLCfvTHRPJZRsBD</t>
  </si>
  <si>
    <t>0Uzvl3CzLCfvTHRPJZRsD3</t>
  </si>
  <si>
    <t>2l7fZVnMT0TusMrE4IqQIT</t>
  </si>
  <si>
    <t>'= ( (10250.0/1000) * 9.0 )/1000</t>
  </si>
  <si>
    <t>'= 0.64 * (10250.0/1000)</t>
  </si>
  <si>
    <t>2l7fZVnMT0TusMrE4IqLaN</t>
  </si>
  <si>
    <t>2l7fZVnMT0TusMrE4IqLeu</t>
  </si>
  <si>
    <t>2l7fZVnMT0TusMrE4IqLeE</t>
  </si>
  <si>
    <t>2l7fZVnMT0TusMrE4IqLeI</t>
  </si>
  <si>
    <t>2l7fZVnMT0TusMrE4IqLha</t>
  </si>
  <si>
    <t>2l7fZVnMT0TusMrE4IqLhg</t>
  </si>
  <si>
    <t>2l7fZVnMT0TusMrE4IqLya</t>
  </si>
  <si>
    <t>'= ( (6000.0/1000) * 9.0 )/1000</t>
  </si>
  <si>
    <t>'= 0.64 * (6000.0/1000)</t>
  </si>
  <si>
    <t>2l7fZVnMT0TusMrE4IqL1V</t>
  </si>
  <si>
    <t>1V_eOztKr7EPmPBLy7JaPX</t>
  </si>
  <si>
    <t>1V_eOztKr7EPmPBLy7JaQN</t>
  </si>
  <si>
    <t>1V_eOztKr7EPmPBLy7JaQG</t>
  </si>
  <si>
    <t>H_SR_AR_S09_Steel Stair_W1200</t>
  </si>
  <si>
    <t>0SVIOYdrL6buzlLvK8IxsI</t>
  </si>
  <si>
    <t>S02AA019-00003 Miscellaneous Steel Fabrication Work Shelter/Building Steel Stairs Galvanized Steel W/Painting</t>
  </si>
  <si>
    <t>'= S</t>
  </si>
  <si>
    <t>'= 3.3541019662496847</t>
  </si>
  <si>
    <t>S04AA019-00001 Miscellaneous Steel Erection Work Shelter/Building Steel Stairs</t>
  </si>
  <si>
    <t>0SVIOYdrL6buzlLvK8IuQX</t>
  </si>
  <si>
    <t>0SVIOYdrL6buzlLvK8Iuva</t>
  </si>
  <si>
    <t>H_RL_AR_S10_Steel Handrail_H1100_STAIR</t>
  </si>
  <si>
    <t>14iiauOFn7ARDHIWlETrCV</t>
  </si>
  <si>
    <t>'= 2317.138/1000</t>
  </si>
  <si>
    <t>14iiauOFn7ARDHIWlETr89</t>
  </si>
  <si>
    <t>14iiauOFn7ARDHIWlETrtf</t>
  </si>
  <si>
    <t>'= 861.2/1000</t>
  </si>
  <si>
    <t>14iiauOFn7ARDHIWlETrm4</t>
  </si>
  <si>
    <t>'= 4511.551/1000</t>
  </si>
  <si>
    <t>14iiauOFn7ARDHIWlETryV</t>
  </si>
  <si>
    <t>'= 7253.527/1000</t>
  </si>
  <si>
    <t>H_RL_AR_S10_Steel Handrail_H1100_PLATFORM</t>
  </si>
  <si>
    <t>14iiauOFn7ARDHIWlETrXZ</t>
  </si>
  <si>
    <t>'= 980.0/1000</t>
  </si>
  <si>
    <t>14iiauOFn7ARDHIWlETsK$</t>
  </si>
  <si>
    <t>'= 4313.452/1000</t>
  </si>
  <si>
    <t>14iiauOFn7ARDHIWlETsHE</t>
  </si>
  <si>
    <t>'= 4700.399/1000</t>
  </si>
  <si>
    <t>14iiauOFn7ARDHIWlETsHn</t>
  </si>
  <si>
    <t>'= 14679.257/1000</t>
  </si>
  <si>
    <t>14iiauOFn7ARDHIWlETsAF</t>
  </si>
  <si>
    <t>14iiauOFn7ARDHIWlETsAt</t>
  </si>
  <si>
    <t>14iiauOFn7ARDHIWlETsrS</t>
  </si>
  <si>
    <t>'= 17450.0/1000</t>
  </si>
  <si>
    <t>14iiauOFn7ARDHIWlETse3</t>
  </si>
  <si>
    <t>'= 15570.0/1000</t>
  </si>
  <si>
    <t>14iiauOFn7ARDHIWlETtFz</t>
  </si>
  <si>
    <t>'= 19980.0/1000</t>
  </si>
  <si>
    <t>2l7fZVnMT0TusMrE4IqLUs</t>
  </si>
  <si>
    <t>'= 11855.0/1000</t>
  </si>
  <si>
    <t>H2가 음수 값으로 산출됨</t>
    <phoneticPr fontId="4" type="noConversion"/>
  </si>
  <si>
    <t>H_SB_AR_S02_I-300x150x8x13_HOIST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</si>
</sst>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0.0_ "/>
    <numFmt numFmtId="177" formatCode="_(* #,##0_);_(* \(#,##0\);_(* &quot;-&quot;_);_(@_)"/>
    <numFmt numFmtId="178" formatCode="_-* #,##0.00_-;\-* #,##0.00_-;_-* &quot;-&quot;_-;_-@_-"/>
    <numFmt numFmtId="179" formatCode="0.0"/>
    <numFmt numFmtId="180" formatCode="0.000"/>
  </numFmts>
  <fonts count="264">
    <font>
      <sz val="11"/>
      <color theme="1"/>
      <name val="맑은 고딕"/>
      <family val="2"/>
      <charset val="129"/>
      <scheme val="minor"/>
    </font>
    <font>
      <sz val="11"/>
      <color theme="1"/>
      <name val="맑은 고딕"/>
      <family val="2"/>
      <charset val="129"/>
      <scheme val="minor"/>
    </font>
    <font>
      <u/>
      <sz val="11"/>
      <color theme="10"/>
      <name val="맑은 고딕"/>
      <family val="2"/>
      <charset val="129"/>
      <scheme val="minor"/>
    </font>
    <font>
      <b/>
      <sz val="14"/>
      <color theme="1"/>
      <name val="현대하모니 L"/>
      <family val="1"/>
      <charset val="129"/>
    </font>
    <font>
      <sz val="8"/>
      <name val="맑은 고딕"/>
      <family val="2"/>
      <charset val="129"/>
      <scheme val="minor"/>
    </font>
    <font>
      <sz val="11"/>
      <color theme="1"/>
      <name val="현대하모니 L"/>
      <family val="1"/>
      <charset val="129"/>
    </font>
    <font>
      <b/>
      <sz val="11"/>
      <color theme="0"/>
      <name val="현대하모니 L"/>
      <family val="1"/>
      <charset val="129"/>
    </font>
    <font>
      <b/>
      <sz val="11"/>
      <color theme="1"/>
      <name val="현대하모니 L"/>
      <family val="1"/>
      <charset val="129"/>
    </font>
    <font>
      <b/>
      <sz val="11"/>
      <name val="현대하모니 L"/>
      <family val="1"/>
      <charset val="129"/>
    </font>
    <font>
      <sz val="11"/>
      <name val="현대하모니 L"/>
      <family val="1"/>
      <charset val="129"/>
    </font>
    <font>
      <sz val="11"/>
      <name val="현대하모니 L"/>
      <family val="1"/>
    </font>
    <font>
      <sz val="11"/>
      <color rgb="FF000000"/>
      <name val="현대하모니 L"/>
      <family val="1"/>
      <charset val="129"/>
    </font>
    <font>
      <sz val="11"/>
      <color theme="1"/>
      <name val="현대하모니 L"/>
      <family val="1"/>
    </font>
    <font>
      <sz val="11"/>
      <color rgb="FF0033CC"/>
      <name val="현대하모니 L"/>
      <family val="1"/>
      <charset val="129"/>
    </font>
    <font>
      <sz val="11"/>
      <color rgb="FF0000FF"/>
      <name val="현대하모니 L"/>
      <family val="1"/>
      <charset val="129"/>
    </font>
    <font>
      <sz val="11"/>
      <color rgb="FFFF0000"/>
      <name val="현대하모니 L"/>
      <family val="1"/>
      <charset val="129"/>
    </font>
    <font>
      <u/>
      <sz val="11"/>
      <color rgb="FFFF0000"/>
      <name val="맑은 고딕"/>
      <family val="2"/>
      <charset val="129"/>
      <scheme val="minor"/>
    </font>
    <font>
      <sz val="11"/>
      <color rgb="FFFF0000"/>
      <name val="바탕"/>
      <family val="1"/>
      <charset val="129"/>
    </font>
    <font>
      <b/>
      <u/>
      <sz val="14"/>
      <color theme="1"/>
      <name val="현대하모니 L"/>
      <family val="1"/>
      <charset val="129"/>
    </font>
    <font>
      <sz val="10"/>
      <name val="현대하모니 L"/>
      <family val="1"/>
      <charset val="129"/>
    </font>
    <font>
      <sz val="10"/>
      <color theme="1"/>
      <name val="현대하모니 L"/>
      <family val="1"/>
      <charset val="129"/>
    </font>
    <font>
      <b/>
      <sz val="10"/>
      <name val="현대하모니 L"/>
      <family val="1"/>
      <charset val="129"/>
    </font>
    <font>
      <b/>
      <sz val="10"/>
      <color theme="1"/>
      <name val="현대하모니 L"/>
      <family val="1"/>
      <charset val="129"/>
    </font>
    <font>
      <sz val="10"/>
      <color rgb="FFFF0000"/>
      <name val="현대하모니 L"/>
      <family val="1"/>
      <charset val="129"/>
    </font>
    <font>
      <sz val="9"/>
      <name val="Arial Narrow"/>
      <family val="2"/>
    </font>
    <font>
      <sz val="9"/>
      <color theme="1"/>
      <name val="Arial Narrow"/>
      <family val="2"/>
    </font>
    <font>
      <sz val="9"/>
      <color theme="1" tint="0.499984740745262"/>
      <name val="Arial Narrow"/>
      <family val="2"/>
    </font>
    <font>
      <b/>
      <sz val="9"/>
      <color rgb="FF0000FF"/>
      <name val="Arial Narrow"/>
      <family val="2"/>
    </font>
    <font>
      <sz val="11"/>
      <color theme="1"/>
      <name val="Arial Narrow"/>
      <family val="2"/>
    </font>
    <font>
      <sz val="20"/>
      <name val="현대하모니 M"/>
      <family val="1"/>
      <charset val="129"/>
    </font>
    <font>
      <sz val="6"/>
      <color theme="1" tint="0.499984740745262"/>
      <name val="Arial Unicode MS"/>
      <family val="2"/>
      <charset val="129"/>
    </font>
    <font>
      <b/>
      <sz val="11"/>
      <color rgb="FF0000FF"/>
      <name val="맑은 고딕"/>
      <family val="2"/>
      <charset val="129"/>
    </font>
    <font>
      <i/>
      <sz val="9"/>
      <color rgb="FF0000FF"/>
      <name val="Arial Narrow"/>
      <family val="2"/>
    </font>
    <font>
      <i/>
      <sz val="9"/>
      <color rgb="FF0000FF"/>
      <name val="a"/>
      <family val="3"/>
      <charset val="129"/>
    </font>
    <font>
      <sz val="9"/>
      <color theme="1"/>
      <name val="Arial Narrow"/>
      <family val="1"/>
      <charset val="129"/>
    </font>
    <font>
      <sz val="9"/>
      <color theme="1"/>
      <name val="현대하모니 L"/>
      <family val="1"/>
      <charset val="129"/>
    </font>
    <font>
      <sz val="9"/>
      <color theme="1"/>
      <name val="Arial Unicode MS"/>
      <family val="2"/>
      <charset val="129"/>
    </font>
    <font>
      <b/>
      <u/>
      <sz val="11"/>
      <color rgb="FF9933FF"/>
      <name val="Arial Narrow"/>
      <family val="2"/>
    </font>
    <font>
      <sz val="11"/>
      <color theme="1" tint="0.499984740745262"/>
      <name val="Arial Narrow"/>
      <family val="2"/>
    </font>
    <font>
      <sz val="11"/>
      <color theme="2" tint="-9.9978637043366805E-2"/>
      <name val="Arial Narrow"/>
      <family val="2"/>
    </font>
    <font>
      <b/>
      <sz val="11"/>
      <name val="Arial Narrow"/>
      <family val="2"/>
    </font>
    <font>
      <sz val="11"/>
      <name val="Arial Narrow"/>
      <family val="2"/>
    </font>
    <font>
      <b/>
      <sz val="9"/>
      <color theme="1" tint="0.499984740745262"/>
      <name val="Arial Narrow"/>
      <family val="2"/>
    </font>
    <font>
      <b/>
      <sz val="9"/>
      <color theme="1" tint="0.499984740745262"/>
      <name val="a"/>
      <family val="3"/>
      <charset val="129"/>
    </font>
    <font>
      <b/>
      <sz val="10"/>
      <name val="Arial Narrow"/>
      <family val="2"/>
    </font>
    <font>
      <b/>
      <sz val="11"/>
      <color theme="1"/>
      <name val="Arial Narrow"/>
      <family val="2"/>
    </font>
    <font>
      <b/>
      <sz val="9"/>
      <color theme="1"/>
      <name val="Arial Narrow"/>
      <family val="2"/>
    </font>
    <font>
      <b/>
      <sz val="9"/>
      <name val="Arial Narrow"/>
      <family val="2"/>
    </font>
    <font>
      <b/>
      <sz val="11"/>
      <color rgb="FF0000FF"/>
      <name val="Arial Narrow"/>
      <family val="2"/>
    </font>
    <font>
      <b/>
      <sz val="11"/>
      <color theme="1"/>
      <name val="a"/>
      <family val="3"/>
      <charset val="129"/>
    </font>
    <font>
      <u/>
      <sz val="11"/>
      <color theme="10"/>
      <name val="Arial Narrow"/>
      <family val="2"/>
    </font>
    <font>
      <b/>
      <sz val="11"/>
      <color rgb="FF0000FF"/>
      <name val="a"/>
      <family val="3"/>
      <charset val="129"/>
    </font>
    <font>
      <u/>
      <sz val="9"/>
      <color theme="1" tint="0.499984740745262"/>
      <name val="Arial Narrow"/>
      <family val="2"/>
    </font>
    <font>
      <b/>
      <u/>
      <sz val="9"/>
      <color theme="10"/>
      <name val="Arial Narrow"/>
      <family val="2"/>
    </font>
    <font>
      <b/>
      <u/>
      <sz val="11"/>
      <color theme="10"/>
      <name val="Arial Narrow"/>
      <family val="2"/>
    </font>
    <font>
      <b/>
      <u/>
      <sz val="9"/>
      <color rgb="FFCC00FF"/>
      <name val="맑은 고딕"/>
      <family val="2"/>
      <charset val="129"/>
      <scheme val="minor"/>
    </font>
    <font>
      <b/>
      <sz val="11"/>
      <name val="Segoe UI Symbol"/>
      <family val="3"/>
    </font>
    <font>
      <sz val="8"/>
      <name val="돋움"/>
      <family val="3"/>
      <charset val="129"/>
    </font>
    <font>
      <b/>
      <sz val="11"/>
      <color rgb="FF0000FF"/>
      <name val="Arial Narrow"/>
      <family val="3"/>
    </font>
    <font>
      <b/>
      <sz val="11"/>
      <color rgb="FF0000FF"/>
      <name val="Segoe UI Symbol"/>
      <family val="3"/>
    </font>
    <font>
      <b/>
      <sz val="11"/>
      <color rgb="FF0000FF"/>
      <name val="Arial Unicode MS"/>
      <family val="3"/>
      <charset val="129"/>
    </font>
    <font>
      <i/>
      <sz val="11"/>
      <color rgb="FF0000FF"/>
      <name val="Arial Narrow"/>
      <family val="2"/>
    </font>
    <font>
      <b/>
      <i/>
      <sz val="11"/>
      <color rgb="FF0000FF"/>
      <name val="Arial Narrow"/>
      <family val="2"/>
    </font>
    <font>
      <i/>
      <sz val="9"/>
      <color theme="1" tint="0.499984740745262"/>
      <name val="Arial Narrow"/>
      <family val="2"/>
    </font>
    <font>
      <b/>
      <sz val="11"/>
      <name val="a"/>
      <family val="3"/>
      <charset val="129"/>
    </font>
    <font>
      <b/>
      <i/>
      <sz val="9"/>
      <color rgb="FF0000FF"/>
      <name val="Arial Narrow"/>
      <family val="2"/>
    </font>
    <font>
      <sz val="11"/>
      <color rgb="FF0000FF"/>
      <name val="Arial Narrow"/>
      <family val="2"/>
    </font>
    <font>
      <sz val="11"/>
      <name val="a"/>
      <family val="3"/>
      <charset val="129"/>
    </font>
    <font>
      <b/>
      <sz val="11"/>
      <color theme="1"/>
      <name val="Arial Narrow"/>
      <family val="3"/>
    </font>
    <font>
      <b/>
      <sz val="11"/>
      <color theme="1"/>
      <name val="Segoe UI Symbol"/>
      <family val="3"/>
    </font>
    <font>
      <sz val="11"/>
      <color theme="1"/>
      <name val="Arial Unicode MS"/>
      <family val="2"/>
      <charset val="129"/>
    </font>
    <font>
      <b/>
      <sz val="11"/>
      <color rgb="FF0000FF"/>
      <name val="바탕"/>
      <family val="1"/>
      <charset val="129"/>
    </font>
    <font>
      <sz val="11"/>
      <color rgb="FFFF0000"/>
      <name val="Arial Narrow"/>
      <family val="2"/>
    </font>
    <font>
      <b/>
      <sz val="11"/>
      <color theme="1"/>
      <name val="맑은 고딕"/>
      <family val="3"/>
      <charset val="129"/>
    </font>
    <font>
      <b/>
      <sz val="11"/>
      <color rgb="FF0000FF"/>
      <name val="맑은 고딕"/>
      <family val="3"/>
      <charset val="129"/>
    </font>
    <font>
      <sz val="10"/>
      <name val="Arial Narrow"/>
      <family val="2"/>
      <charset val="129"/>
    </font>
    <font>
      <sz val="10"/>
      <name val="Arial Unicode MS"/>
      <family val="2"/>
      <charset val="129"/>
    </font>
    <font>
      <sz val="10"/>
      <name val="Arial Narrow"/>
      <family val="2"/>
    </font>
    <font>
      <b/>
      <sz val="11"/>
      <color rgb="FF0000FF"/>
      <name val="Arial Narrow"/>
      <family val="1"/>
    </font>
    <font>
      <b/>
      <sz val="11"/>
      <color rgb="FF0000FF"/>
      <name val="Segoe UI Symbol"/>
      <family val="1"/>
    </font>
    <font>
      <b/>
      <sz val="11"/>
      <color rgb="FF000000"/>
      <name val="Arial Narrow"/>
      <family val="3"/>
    </font>
    <font>
      <b/>
      <sz val="11"/>
      <color rgb="FF000000"/>
      <name val="Segoe UI Symbol"/>
      <family val="2"/>
    </font>
    <font>
      <b/>
      <sz val="11"/>
      <color rgb="FF000000"/>
      <name val="Arial Narrow"/>
      <family val="2"/>
    </font>
    <font>
      <b/>
      <sz val="11"/>
      <color theme="1"/>
      <name val="Segoe UI Symbol"/>
      <family val="2"/>
    </font>
    <font>
      <sz val="20"/>
      <color theme="1"/>
      <name val="현대하모니 B"/>
      <family val="1"/>
      <charset val="129"/>
    </font>
    <font>
      <sz val="20"/>
      <color theme="1" tint="0.499984740745262"/>
      <name val="현대하모니 B"/>
      <family val="1"/>
      <charset val="129"/>
    </font>
    <font>
      <u/>
      <sz val="12"/>
      <color rgb="FFFF0000"/>
      <name val="Arial Narrow"/>
      <family val="2"/>
    </font>
    <font>
      <sz val="11"/>
      <color rgb="FFFF0000"/>
      <name val="현대하모니 L"/>
      <family val="1"/>
    </font>
    <font>
      <sz val="11"/>
      <color theme="0"/>
      <name val="현대하모니 L"/>
      <family val="1"/>
    </font>
    <font>
      <sz val="11"/>
      <color theme="1" tint="0.499984740745262"/>
      <name val="현대하모니 L"/>
      <family val="1"/>
    </font>
    <font>
      <b/>
      <sz val="11"/>
      <color theme="1"/>
      <name val="현대하모니 L"/>
      <family val="1"/>
    </font>
    <font>
      <b/>
      <sz val="11"/>
      <color theme="1" tint="0.499984740745262"/>
      <name val="현대하모니 L"/>
      <family val="1"/>
    </font>
    <font>
      <sz val="10"/>
      <color theme="1"/>
      <name val="현대하모니 L"/>
      <family val="1"/>
    </font>
    <font>
      <sz val="10"/>
      <name val="현대하모니 L"/>
      <family val="1"/>
    </font>
    <font>
      <sz val="9"/>
      <color theme="1"/>
      <name val="현대하모니 L"/>
      <family val="1"/>
    </font>
    <font>
      <sz val="9"/>
      <color rgb="FFFF0000"/>
      <name val="현대하모니 L"/>
      <family val="1"/>
      <charset val="129"/>
    </font>
    <font>
      <b/>
      <sz val="11"/>
      <color theme="1" tint="0.499984740745262"/>
      <name val="현대하모니 L"/>
      <family val="1"/>
      <charset val="129"/>
    </font>
    <font>
      <sz val="11"/>
      <color theme="1" tint="0.499984740745262"/>
      <name val="현대하모니 L"/>
      <family val="1"/>
      <charset val="129"/>
    </font>
    <font>
      <b/>
      <sz val="10"/>
      <color rgb="FFFF0000"/>
      <name val="현대하모니 L"/>
      <family val="1"/>
    </font>
    <font>
      <sz val="10"/>
      <color rgb="FFFF0000"/>
      <name val="현대하모니 L"/>
      <family val="1"/>
    </font>
    <font>
      <sz val="9"/>
      <color rgb="FFFF0000"/>
      <name val="현대하모니 L"/>
      <family val="1"/>
    </font>
    <font>
      <sz val="9"/>
      <name val="현대하모니 L"/>
      <family val="1"/>
    </font>
    <font>
      <b/>
      <sz val="10"/>
      <name val="현대하모니 L"/>
      <family val="1"/>
    </font>
    <font>
      <sz val="9"/>
      <name val="현대하모니 L"/>
      <family val="1"/>
      <charset val="129"/>
    </font>
    <font>
      <sz val="10"/>
      <color rgb="FF0000FF"/>
      <name val="현대하모니 L"/>
      <family val="1"/>
      <charset val="129"/>
    </font>
    <font>
      <b/>
      <sz val="10"/>
      <color theme="1"/>
      <name val="현대하모니 L"/>
      <family val="1"/>
    </font>
    <font>
      <b/>
      <sz val="11"/>
      <color rgb="FFFF0000"/>
      <name val="현대하모니 L"/>
      <family val="1"/>
      <charset val="129"/>
    </font>
    <font>
      <b/>
      <sz val="11"/>
      <color rgb="FFFF0000"/>
      <name val="현대하모니 L"/>
      <family val="1"/>
    </font>
    <font>
      <sz val="11"/>
      <color rgb="FF0000FF"/>
      <name val="현대하모니 L"/>
      <family val="1"/>
    </font>
    <font>
      <sz val="11"/>
      <color rgb="FFFF00FF"/>
      <name val="현대하모니 L"/>
      <family val="1"/>
    </font>
    <font>
      <sz val="11"/>
      <color rgb="FFFF00FF"/>
      <name val="현대하모니 L"/>
      <family val="1"/>
      <charset val="129"/>
    </font>
    <font>
      <b/>
      <sz val="11"/>
      <name val="현대하모니 L"/>
      <family val="1"/>
    </font>
    <font>
      <strike/>
      <sz val="11"/>
      <name val="현대하모니 L"/>
      <family val="1"/>
      <charset val="129"/>
    </font>
    <font>
      <sz val="8"/>
      <color rgb="FF0000FF"/>
      <name val="현대하모니 L"/>
      <family val="1"/>
      <charset val="129"/>
    </font>
    <font>
      <b/>
      <sz val="10"/>
      <color rgb="FF0000FF"/>
      <name val="현대하모니 L"/>
      <family val="1"/>
      <charset val="129"/>
    </font>
    <font>
      <sz val="9"/>
      <color rgb="FF0000FF"/>
      <name val="현대하모니 L"/>
      <family val="1"/>
      <charset val="129"/>
    </font>
    <font>
      <b/>
      <sz val="10"/>
      <color rgb="FF0000FF"/>
      <name val="현대하모니 L"/>
      <family val="1"/>
    </font>
    <font>
      <b/>
      <sz val="10"/>
      <color rgb="FFFF0000"/>
      <name val="현대하모니 L"/>
      <family val="1"/>
      <charset val="129"/>
    </font>
    <font>
      <b/>
      <sz val="11"/>
      <color rgb="FFFF00FF"/>
      <name val="현대하모니 L"/>
      <family val="1"/>
    </font>
    <font>
      <sz val="10"/>
      <color rgb="FFFF00FF"/>
      <name val="현대하모니 L"/>
      <family val="1"/>
    </font>
    <font>
      <b/>
      <sz val="9"/>
      <color indexed="81"/>
      <name val="Tahoma"/>
      <family val="2"/>
    </font>
    <font>
      <b/>
      <sz val="9"/>
      <color indexed="81"/>
      <name val="돋움"/>
      <family val="3"/>
      <charset val="129"/>
    </font>
    <font>
      <sz val="9"/>
      <color indexed="81"/>
      <name val="Tahoma"/>
      <family val="2"/>
    </font>
    <font>
      <sz val="9"/>
      <color indexed="81"/>
      <name val="돋움"/>
      <family val="3"/>
      <charset val="129"/>
    </font>
    <font>
      <sz val="10"/>
      <color rgb="FFFF00FF"/>
      <name val="Arial Narrow"/>
      <family val="2"/>
    </font>
    <font>
      <sz val="11"/>
      <color rgb="FFFF00FF"/>
      <name val="Arial Narrow"/>
      <family val="2"/>
    </font>
    <font>
      <b/>
      <sz val="16"/>
      <color theme="1"/>
      <name val="Arial Narrow"/>
      <family val="2"/>
    </font>
    <font>
      <u/>
      <sz val="12"/>
      <color theme="0" tint="-0.249977111117893"/>
      <name val="Arial Narrow"/>
      <family val="2"/>
    </font>
    <font>
      <sz val="11"/>
      <color theme="0"/>
      <name val="Arial Narrow"/>
      <family val="2"/>
    </font>
    <font>
      <b/>
      <sz val="11"/>
      <color theme="0"/>
      <name val="Arial Narrow"/>
      <family val="2"/>
    </font>
    <font>
      <b/>
      <sz val="11"/>
      <color rgb="FFFF00FF"/>
      <name val="Arial Narrow"/>
      <family val="2"/>
    </font>
    <font>
      <b/>
      <sz val="11"/>
      <color rgb="FF6699FF"/>
      <name val="Arial Narrow"/>
      <family val="2"/>
    </font>
    <font>
      <b/>
      <sz val="11"/>
      <color theme="0" tint="-0.249977111117893"/>
      <name val="Arial Narrow"/>
      <family val="2"/>
      <charset val="129"/>
    </font>
    <font>
      <b/>
      <sz val="11"/>
      <color theme="0" tint="-0.249977111117893"/>
      <name val="Arial Unicode MS"/>
      <family val="2"/>
      <charset val="129"/>
    </font>
    <font>
      <b/>
      <sz val="11"/>
      <color theme="0" tint="-0.249977111117893"/>
      <name val="Arial Narrow"/>
      <family val="2"/>
    </font>
    <font>
      <b/>
      <sz val="11"/>
      <color theme="0"/>
      <name val="Arial Narrow"/>
      <family val="2"/>
      <charset val="129"/>
    </font>
    <font>
      <b/>
      <sz val="11"/>
      <color theme="0"/>
      <name val="Arial Unicode MS"/>
      <family val="2"/>
      <charset val="129"/>
    </font>
    <font>
      <b/>
      <sz val="11"/>
      <color theme="0"/>
      <name val="돋움"/>
      <family val="3"/>
      <charset val="129"/>
    </font>
    <font>
      <sz val="9"/>
      <color theme="0"/>
      <name val="Arial Narrow"/>
      <family val="2"/>
    </font>
    <font>
      <sz val="9"/>
      <color theme="0"/>
      <name val="Arial Unicode MS"/>
      <family val="2"/>
      <charset val="129"/>
    </font>
    <font>
      <b/>
      <sz val="16"/>
      <name val="Arial Narrow"/>
      <family val="2"/>
    </font>
    <font>
      <b/>
      <sz val="16"/>
      <color rgb="FFFF00FF"/>
      <name val="Arial Narrow"/>
      <family val="2"/>
    </font>
    <font>
      <b/>
      <sz val="16"/>
      <color theme="0" tint="-0.249977111117893"/>
      <name val="Arial Narrow"/>
      <family val="2"/>
    </font>
    <font>
      <b/>
      <sz val="14"/>
      <color theme="1"/>
      <name val="Arial Narrow"/>
      <family val="2"/>
    </font>
    <font>
      <b/>
      <sz val="14"/>
      <color rgb="FFFF00FF"/>
      <name val="Arial Narrow"/>
      <family val="2"/>
    </font>
    <font>
      <b/>
      <sz val="14"/>
      <name val="Arial Narrow"/>
      <family val="2"/>
    </font>
    <font>
      <sz val="11"/>
      <color theme="0" tint="-0.249977111117893"/>
      <name val="Arial Narrow"/>
      <family val="2"/>
    </font>
    <font>
      <b/>
      <sz val="11"/>
      <name val="Arial Narrow"/>
      <family val="3"/>
    </font>
    <font>
      <b/>
      <sz val="11"/>
      <name val="Arial Narrow"/>
      <family val="1"/>
    </font>
    <font>
      <b/>
      <sz val="11"/>
      <name val="Segoe UI Symbol"/>
      <family val="1"/>
    </font>
    <font>
      <b/>
      <sz val="9"/>
      <name val="Arial Narrow"/>
      <family val="1"/>
    </font>
    <font>
      <b/>
      <sz val="9"/>
      <name val="Segoe UI Symbol"/>
      <family val="1"/>
    </font>
    <font>
      <b/>
      <sz val="11"/>
      <color rgb="FFFF0000"/>
      <name val="Arial Narrow"/>
      <family val="2"/>
    </font>
    <font>
      <sz val="8"/>
      <color rgb="FFFF00FF"/>
      <name val="Arial Narrow"/>
      <family val="2"/>
    </font>
    <font>
      <b/>
      <sz val="9"/>
      <color theme="4" tint="0.39997558519241921"/>
      <name val="Arial Narrow"/>
      <family val="2"/>
    </font>
    <font>
      <b/>
      <sz val="14"/>
      <color theme="0" tint="-0.249977111117893"/>
      <name val="Arial Narrow"/>
      <family val="2"/>
    </font>
    <font>
      <sz val="11"/>
      <color rgb="FFFF00FF"/>
      <name val="맑은 고딕"/>
      <family val="3"/>
      <charset val="129"/>
    </font>
    <font>
      <sz val="11"/>
      <name val="Arial Unicode MS"/>
      <family val="2"/>
      <charset val="129"/>
    </font>
    <font>
      <sz val="11"/>
      <color rgb="FF990000"/>
      <name val="Arial Narrow"/>
      <family val="2"/>
    </font>
    <font>
      <sz val="9"/>
      <name val="Arial Unicode MS"/>
      <family val="3"/>
      <charset val="129"/>
    </font>
    <font>
      <sz val="10"/>
      <color rgb="FFFF0000"/>
      <name val="Arial Narrow"/>
      <family val="2"/>
    </font>
    <font>
      <sz val="10"/>
      <color rgb="FFFF0000"/>
      <name val="Arial Unicode MS"/>
      <family val="2"/>
      <charset val="129"/>
    </font>
    <font>
      <sz val="9"/>
      <color rgb="FFFF00FF"/>
      <name val="Arial Unicode MS"/>
      <family val="3"/>
      <charset val="129"/>
    </font>
    <font>
      <sz val="9"/>
      <color rgb="FFFF00FF"/>
      <name val="Arial Narrow"/>
      <family val="2"/>
    </font>
    <font>
      <b/>
      <i/>
      <sz val="11"/>
      <color rgb="FFFFC000"/>
      <name val="Arial Narrow"/>
      <family val="2"/>
    </font>
    <font>
      <sz val="11"/>
      <color rgb="FFFF0000"/>
      <name val="Arial Unicode MS"/>
      <family val="2"/>
      <charset val="129"/>
    </font>
    <font>
      <b/>
      <i/>
      <sz val="11"/>
      <color theme="0"/>
      <name val="Arial Narrow"/>
      <family val="2"/>
    </font>
    <font>
      <b/>
      <sz val="14"/>
      <color rgb="FFFF0000"/>
      <name val="Arial Narrow"/>
      <family val="2"/>
    </font>
    <font>
      <b/>
      <sz val="11"/>
      <name val="Arial Unicode MS"/>
      <family val="1"/>
      <charset val="129"/>
    </font>
    <font>
      <b/>
      <sz val="9"/>
      <name val="Arial Narrow"/>
      <family val="3"/>
    </font>
    <font>
      <sz val="11"/>
      <color rgb="FF0000FF"/>
      <name val="맑은 고딕"/>
      <family val="3"/>
      <charset val="129"/>
    </font>
    <font>
      <sz val="9"/>
      <color theme="1" tint="0.499984740745262"/>
      <name val="Arial Unicode MS"/>
      <family val="3"/>
      <charset val="129"/>
    </font>
    <font>
      <sz val="11"/>
      <color rgb="FFFF00FF"/>
      <name val="Arial Unicode MS"/>
      <family val="2"/>
      <charset val="129"/>
    </font>
    <font>
      <sz val="9"/>
      <color rgb="FFFF00FF"/>
      <name val="Arial Unicode MS"/>
      <family val="2"/>
      <charset val="129"/>
    </font>
    <font>
      <b/>
      <sz val="11"/>
      <name val="맑은 고딕"/>
      <family val="3"/>
      <charset val="129"/>
    </font>
    <font>
      <b/>
      <sz val="9"/>
      <name val="맑은 고딕"/>
      <family val="3"/>
      <charset val="129"/>
    </font>
    <font>
      <sz val="10"/>
      <color rgb="FF0000FF"/>
      <name val="맑은 고딕"/>
      <family val="3"/>
      <charset val="129"/>
      <scheme val="minor"/>
    </font>
    <font>
      <sz val="11"/>
      <name val="Arial Narrow"/>
      <family val="2"/>
      <charset val="129"/>
    </font>
    <font>
      <sz val="11"/>
      <name val="맑은 고딕"/>
      <family val="2"/>
      <charset val="129"/>
    </font>
    <font>
      <sz val="11"/>
      <color theme="1"/>
      <name val="돋움"/>
      <family val="3"/>
      <charset val="129"/>
    </font>
    <font>
      <b/>
      <sz val="10"/>
      <name val="맑은 고딕"/>
      <family val="3"/>
      <charset val="129"/>
      <scheme val="minor"/>
    </font>
    <font>
      <b/>
      <sz val="9"/>
      <name val="Segoe UI Symbol"/>
      <family val="3"/>
    </font>
    <font>
      <b/>
      <sz val="11"/>
      <color theme="1" tint="0.499984740745262"/>
      <name val="Arial Narrow"/>
      <family val="2"/>
    </font>
    <font>
      <sz val="9"/>
      <color rgb="FF0000FF"/>
      <name val="맑은 고딕"/>
      <family val="3"/>
      <charset val="129"/>
      <scheme val="minor"/>
    </font>
    <font>
      <sz val="11"/>
      <color theme="1"/>
      <name val="맑은 고딕"/>
      <family val="3"/>
      <charset val="129"/>
    </font>
    <font>
      <sz val="9"/>
      <color theme="1" tint="0.499984740745262"/>
      <name val="Arial Unicode MS"/>
      <family val="2"/>
      <charset val="129"/>
    </font>
    <font>
      <b/>
      <i/>
      <sz val="11"/>
      <color rgb="FFFFC000"/>
      <name val="Segoe UI Symbol"/>
      <family val="2"/>
    </font>
    <font>
      <b/>
      <strike/>
      <sz val="11"/>
      <name val="Arial Narrow"/>
      <family val="2"/>
    </font>
    <font>
      <strike/>
      <sz val="11"/>
      <name val="Arial Narrow"/>
      <family val="2"/>
    </font>
    <font>
      <b/>
      <strike/>
      <sz val="9"/>
      <color rgb="FF0000FF"/>
      <name val="Arial Narrow"/>
      <family val="2"/>
    </font>
    <font>
      <b/>
      <strike/>
      <sz val="11"/>
      <color rgb="FF0000FF"/>
      <name val="Arial Narrow"/>
      <family val="2"/>
    </font>
    <font>
      <strike/>
      <sz val="11"/>
      <color theme="1"/>
      <name val="Arial Narrow"/>
      <family val="2"/>
    </font>
    <font>
      <strike/>
      <sz val="11"/>
      <color rgb="FFFF0000"/>
      <name val="Arial Narrow"/>
      <family val="2"/>
    </font>
    <font>
      <strike/>
      <sz val="9"/>
      <color theme="1" tint="0.499984740745262"/>
      <name val="Arial Unicode MS"/>
      <family val="3"/>
      <charset val="129"/>
    </font>
    <font>
      <strike/>
      <sz val="9"/>
      <name val="Arial Narrow"/>
      <family val="2"/>
    </font>
    <font>
      <b/>
      <i/>
      <strike/>
      <sz val="11"/>
      <color rgb="FFFFC000"/>
      <name val="Arial Narrow"/>
      <family val="2"/>
    </font>
    <font>
      <b/>
      <i/>
      <strike/>
      <sz val="11"/>
      <color rgb="FFFFC000"/>
      <name val="Segoe UI Symbol"/>
      <family val="2"/>
    </font>
    <font>
      <b/>
      <strike/>
      <sz val="11"/>
      <color theme="0"/>
      <name val="Arial Narrow"/>
      <family val="2"/>
    </font>
    <font>
      <b/>
      <strike/>
      <sz val="11"/>
      <color rgb="FFFF00FF"/>
      <name val="Arial Narrow"/>
      <family val="2"/>
    </font>
    <font>
      <strike/>
      <sz val="11"/>
      <color rgb="FFFF00FF"/>
      <name val="Arial Narrow"/>
      <family val="2"/>
    </font>
    <font>
      <strike/>
      <sz val="11"/>
      <color rgb="FFFF00FF"/>
      <name val="Arial Unicode MS"/>
      <family val="2"/>
      <charset val="129"/>
    </font>
    <font>
      <strike/>
      <sz val="9"/>
      <color rgb="FFFF00FF"/>
      <name val="Arial Unicode MS"/>
      <family val="2"/>
      <charset val="129"/>
    </font>
    <font>
      <strike/>
      <sz val="9"/>
      <color rgb="FFFF00FF"/>
      <name val="Arial Narrow"/>
      <family val="2"/>
    </font>
    <font>
      <strike/>
      <sz val="11"/>
      <color rgb="FFFF00FF"/>
      <name val="맑은 고딕"/>
      <family val="3"/>
      <charset val="129"/>
    </font>
    <font>
      <sz val="9"/>
      <name val="Arial Unicode MS"/>
      <family val="2"/>
      <charset val="129"/>
    </font>
    <font>
      <b/>
      <sz val="9"/>
      <name val="맑은 고딕"/>
      <family val="1"/>
      <charset val="129"/>
    </font>
    <font>
      <b/>
      <sz val="14"/>
      <color rgb="FF0000FF"/>
      <name val="Arial Narrow"/>
      <family val="2"/>
    </font>
    <font>
      <b/>
      <sz val="9"/>
      <name val="바탕"/>
      <family val="1"/>
      <charset val="129"/>
    </font>
    <font>
      <sz val="9"/>
      <color rgb="FF0000FF"/>
      <name val="Arial Narrow"/>
      <family val="2"/>
    </font>
    <font>
      <sz val="9"/>
      <color rgb="FF0000FF"/>
      <name val="맑은 고딕"/>
      <family val="3"/>
      <charset val="129"/>
    </font>
    <font>
      <sz val="11"/>
      <color theme="1" tint="0.34998626667073579"/>
      <name val="Arial Narrow"/>
      <family val="2"/>
    </font>
    <font>
      <b/>
      <sz val="9"/>
      <name val="Arial Unicode MS"/>
      <family val="1"/>
      <charset val="129"/>
    </font>
    <font>
      <sz val="9"/>
      <color rgb="FFCC00FF"/>
      <name val="Arial Narrow"/>
      <family val="2"/>
    </font>
    <font>
      <b/>
      <sz val="11"/>
      <name val="Segoe UI Symbol"/>
      <family val="2"/>
    </font>
    <font>
      <b/>
      <sz val="12"/>
      <name val="Arial Narrow"/>
      <family val="2"/>
    </font>
    <font>
      <sz val="11"/>
      <color rgb="FFC00000"/>
      <name val="Arial Narrow"/>
      <family val="2"/>
    </font>
    <font>
      <sz val="11"/>
      <color theme="1" tint="0.499984740745262"/>
      <name val="Arial Unicode MS"/>
      <family val="2"/>
      <charset val="129"/>
    </font>
    <font>
      <sz val="11"/>
      <color theme="1" tint="0.499984740745262"/>
      <name val="Arial Unicode MS"/>
      <family val="3"/>
      <charset val="129"/>
    </font>
    <font>
      <sz val="11"/>
      <color theme="5" tint="-0.249977111117893"/>
      <name val="Arial Unicode MS"/>
      <family val="3"/>
      <charset val="129"/>
    </font>
    <font>
      <sz val="11"/>
      <name val="돋움"/>
      <family val="3"/>
      <charset val="129"/>
    </font>
    <font>
      <sz val="9"/>
      <color rgb="FFFFC000"/>
      <name val="Arial Unicode MS"/>
      <family val="3"/>
      <charset val="129"/>
    </font>
    <font>
      <b/>
      <i/>
      <sz val="9"/>
      <color rgb="FFFFC000"/>
      <name val="Arial Narrow"/>
      <family val="2"/>
    </font>
    <font>
      <b/>
      <i/>
      <sz val="9"/>
      <color rgb="FFFFC000"/>
      <name val="Segoe UI Symbol"/>
      <family val="2"/>
    </font>
    <font>
      <b/>
      <sz val="9"/>
      <color theme="0"/>
      <name val="Arial Narrow"/>
      <family val="2"/>
    </font>
    <font>
      <b/>
      <sz val="11"/>
      <name val="맑은 고딕"/>
      <family val="1"/>
      <charset val="129"/>
    </font>
    <font>
      <sz val="11"/>
      <name val="Arial Narrow"/>
      <family val="3"/>
    </font>
    <font>
      <b/>
      <sz val="11"/>
      <color rgb="FFFFC000"/>
      <name val="Arial Narrow"/>
      <family val="2"/>
    </font>
    <font>
      <sz val="9"/>
      <color rgb="FFFF0000"/>
      <name val="Arial Narrow"/>
      <family val="3"/>
    </font>
    <font>
      <sz val="11"/>
      <name val="돋움"/>
      <family val="2"/>
      <charset val="129"/>
    </font>
    <font>
      <sz val="9"/>
      <name val="Cambria Math"/>
      <family val="2"/>
    </font>
    <font>
      <b/>
      <i/>
      <sz val="9"/>
      <color rgb="FFFFC000"/>
      <name val="Segoe UI Symbol"/>
      <family val="1"/>
    </font>
    <font>
      <b/>
      <sz val="11"/>
      <name val="돋움"/>
      <family val="3"/>
      <charset val="129"/>
    </font>
    <font>
      <b/>
      <i/>
      <sz val="9"/>
      <color rgb="FFFFC000"/>
      <name val="Arial Unicode MS"/>
      <family val="2"/>
      <charset val="129"/>
    </font>
    <font>
      <strike/>
      <sz val="11"/>
      <color theme="1" tint="0.499984740745262"/>
      <name val="Arial Unicode MS"/>
      <family val="3"/>
      <charset val="129"/>
    </font>
    <font>
      <sz val="10"/>
      <color rgb="FFFF00FF"/>
      <name val="현대하모니 L"/>
      <family val="1"/>
      <charset val="129"/>
    </font>
    <font>
      <b/>
      <sz val="10"/>
      <color rgb="FF0000FF"/>
      <name val="맑은 고딕"/>
      <family val="3"/>
      <charset val="129"/>
      <scheme val="minor"/>
    </font>
    <font>
      <sz val="11"/>
      <color theme="1" tint="0.499984740745262"/>
      <name val="Arial Unicode MS"/>
      <family val="3"/>
    </font>
    <font>
      <sz val="11"/>
      <name val="Arial Unicode MS"/>
      <family val="3"/>
      <charset val="129"/>
    </font>
    <font>
      <sz val="11"/>
      <name val="Arial Unicode MS"/>
      <family val="3"/>
    </font>
    <font>
      <sz val="10"/>
      <color rgb="FFFF00FF"/>
      <name val="맑은 고딕"/>
      <family val="3"/>
      <charset val="129"/>
      <scheme val="minor"/>
    </font>
    <font>
      <b/>
      <i/>
      <sz val="11"/>
      <color theme="1" tint="0.499984740745262"/>
      <name val="Arial Narrow"/>
      <family val="2"/>
    </font>
    <font>
      <i/>
      <sz val="11"/>
      <color theme="1" tint="0.499984740745262"/>
      <name val="Arial Narrow"/>
      <family val="2"/>
    </font>
    <font>
      <sz val="14"/>
      <name val="Arial Narrow"/>
      <family val="2"/>
    </font>
    <font>
      <sz val="11"/>
      <color rgb="FFCC00FF"/>
      <name val="Arial Narrow"/>
      <family val="2"/>
    </font>
    <font>
      <b/>
      <sz val="11"/>
      <name val="바탕"/>
      <family val="1"/>
      <charset val="129"/>
    </font>
    <font>
      <sz val="11"/>
      <color rgb="FFFF00FF"/>
      <name val="Arial Narrow"/>
      <family val="2"/>
      <charset val="129"/>
    </font>
    <font>
      <b/>
      <sz val="16"/>
      <color theme="1"/>
      <name val="현대하모니 L"/>
      <family val="1"/>
      <charset val="129"/>
    </font>
    <font>
      <b/>
      <sz val="11"/>
      <color theme="0"/>
      <name val="돋움"/>
      <family val="2"/>
      <charset val="129"/>
    </font>
    <font>
      <sz val="11"/>
      <color theme="1"/>
      <name val="맑은 고딕"/>
      <family val="2"/>
      <scheme val="minor"/>
    </font>
    <font>
      <sz val="11"/>
      <color rgb="FFCC00FF"/>
      <name val="맑은 고딕"/>
      <family val="2"/>
      <scheme val="minor"/>
    </font>
    <font>
      <b/>
      <sz val="14"/>
      <color rgb="FF000000"/>
      <name val="맑은 고딕"/>
      <family val="3"/>
      <charset val="129"/>
    </font>
    <font>
      <b/>
      <sz val="10"/>
      <color rgb="FF000000"/>
      <name val="맑은 고딕"/>
      <family val="3"/>
      <charset val="129"/>
    </font>
    <font>
      <sz val="9"/>
      <color rgb="FF000000"/>
      <name val="맑은 고딕"/>
      <family val="3"/>
      <charset val="129"/>
    </font>
    <font>
      <b/>
      <sz val="11"/>
      <color rgb="FFCC00FF"/>
      <name val="Arial Narrow"/>
      <family val="2"/>
    </font>
    <font>
      <sz val="11"/>
      <color rgb="FF0000FF"/>
      <name val="맑은 고딕"/>
      <family val="3"/>
      <charset val="129"/>
      <scheme val="minor"/>
    </font>
    <font>
      <sz val="11"/>
      <color theme="0" tint="-0.34998626667073579"/>
      <name val="맑은 고딕"/>
      <family val="2"/>
      <charset val="129"/>
      <scheme val="minor"/>
    </font>
    <font>
      <sz val="11"/>
      <color rgb="FFFF0000"/>
      <name val="맑은 고딕"/>
      <family val="3"/>
      <charset val="129"/>
      <scheme val="minor"/>
    </font>
    <font>
      <b/>
      <sz val="11"/>
      <color theme="1"/>
      <name val="맑은 고딕"/>
      <family val="3"/>
      <charset val="129"/>
      <scheme val="minor"/>
    </font>
    <font>
      <b/>
      <sz val="10"/>
      <color theme="1"/>
      <name val="맑은 고딕"/>
      <family val="3"/>
      <charset val="129"/>
      <scheme val="minor"/>
    </font>
    <font>
      <b/>
      <sz val="12"/>
      <color theme="1"/>
      <name val="맑은 고딕"/>
      <family val="3"/>
      <charset val="129"/>
      <scheme val="minor"/>
    </font>
    <font>
      <sz val="11"/>
      <color theme="1"/>
      <name val="STIX Two Math"/>
      <family val="2"/>
    </font>
    <font>
      <b/>
      <sz val="11"/>
      <color theme="1"/>
      <name val="STIX Two Math"/>
      <family val="2"/>
    </font>
    <font>
      <b/>
      <sz val="10"/>
      <color theme="1"/>
      <name val="STIX Two Math"/>
      <family val="2"/>
    </font>
    <font>
      <sz val="9"/>
      <color theme="1"/>
      <name val="STIX Two Math"/>
      <family val="2"/>
    </font>
  </fonts>
  <fills count="33">
    <fill>
      <patternFill patternType="none"/>
    </fill>
    <fill>
      <patternFill patternType="gray125"/>
    </fill>
    <fill>
      <patternFill patternType="solid">
        <fgColor theme="8" tint="0.59999389629810485"/>
        <bgColor indexed="64"/>
      </patternFill>
    </fill>
    <fill>
      <patternFill patternType="solid">
        <fgColor theme="8" tint="-0.49998474074526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CC"/>
        <bgColor indexed="64"/>
      </patternFill>
    </fill>
    <fill>
      <patternFill patternType="solid">
        <fgColor theme="0"/>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CCFF"/>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0" tint="-0.34998626667073579"/>
        <bgColor indexed="64"/>
      </patternFill>
    </fill>
    <fill>
      <patternFill patternType="solid">
        <fgColor rgb="FFFFC000"/>
        <bgColor indexed="64"/>
      </patternFill>
    </fill>
    <fill>
      <patternFill patternType="solid">
        <fgColor rgb="FFFF0000"/>
        <bgColor indexed="64"/>
      </patternFill>
    </fill>
    <fill>
      <patternFill patternType="solid">
        <fgColor theme="8" tint="0.39997558519241921"/>
        <bgColor indexed="64"/>
      </patternFill>
    </fill>
    <fill>
      <patternFill patternType="solid">
        <fgColor theme="5" tint="-0.249977111117893"/>
        <bgColor indexed="64"/>
      </patternFill>
    </fill>
    <fill>
      <patternFill patternType="solid">
        <fgColor theme="2" tint="-9.9978637043366805E-2"/>
        <bgColor indexed="64"/>
      </patternFill>
    </fill>
    <fill>
      <patternFill patternType="solid">
        <fgColor theme="6" tint="0.79998168889431442"/>
        <bgColor indexed="64"/>
      </patternFill>
    </fill>
    <fill>
      <patternFill patternType="solid">
        <fgColor rgb="FFFFFFFF"/>
      </patternFill>
    </fill>
    <fill>
      <patternFill patternType="solid">
        <fgColor rgb="FFD3D3D3"/>
      </patternFill>
    </fill>
    <fill>
      <patternFill patternType="solid">
        <fgColor theme="0" tint="-0.14999847407452621"/>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rgb="FFCCFFFF"/>
        <bgColor indexed="64"/>
      </patternFill>
    </fill>
  </fills>
  <borders count="68">
    <border>
      <left/>
      <right/>
      <top/>
      <bottom/>
      <diagonal/>
    </border>
    <border>
      <left style="thin">
        <color theme="0"/>
      </left>
      <right style="thin">
        <color theme="0"/>
      </right>
      <top style="thin">
        <color theme="0"/>
      </top>
      <bottom style="thin">
        <color theme="0"/>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theme="0"/>
      </left>
      <right/>
      <top/>
      <bottom style="thin">
        <color theme="0"/>
      </bottom>
      <diagonal/>
    </border>
    <border>
      <left/>
      <right style="thin">
        <color theme="0"/>
      </right>
      <top/>
      <bottom style="thin">
        <color theme="0"/>
      </bottom>
      <diagonal/>
    </border>
    <border>
      <left style="thin">
        <color theme="0"/>
      </left>
      <right style="thin">
        <color theme="0"/>
      </right>
      <top/>
      <bottom style="thin">
        <color theme="0"/>
      </bottom>
      <diagonal/>
    </border>
    <border>
      <left style="thin">
        <color indexed="64"/>
      </left>
      <right style="thin">
        <color indexed="64"/>
      </right>
      <top style="thin">
        <color theme="0"/>
      </top>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right style="thin">
        <color indexed="64"/>
      </right>
      <top style="thin">
        <color indexed="64"/>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top style="thin">
        <color indexed="64"/>
      </top>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style="thin">
        <color indexed="64"/>
      </left>
      <right style="thin">
        <color indexed="64"/>
      </right>
      <top style="thin">
        <color indexed="64"/>
      </top>
      <bottom style="hair">
        <color indexed="64"/>
      </bottom>
      <diagonal/>
    </border>
    <border>
      <left/>
      <right/>
      <top style="thin">
        <color indexed="64"/>
      </top>
      <bottom style="hair">
        <color indexed="64"/>
      </bottom>
      <diagonal/>
    </border>
    <border>
      <left style="thin">
        <color indexed="64"/>
      </left>
      <right/>
      <top style="thin">
        <color indexed="64"/>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top style="hair">
        <color indexed="64"/>
      </top>
      <bottom style="thin">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top style="hair">
        <color auto="1"/>
      </top>
      <bottom/>
      <diagonal/>
    </border>
    <border>
      <left/>
      <right/>
      <top/>
      <bottom style="thin">
        <color rgb="FF000000"/>
      </bottom>
      <diagonal/>
    </border>
    <border>
      <left style="thin">
        <color rgb="FFA9A9A9"/>
      </left>
      <right style="thin">
        <color rgb="FFA9A9A9"/>
      </right>
      <top style="thin">
        <color rgb="FFA9A9A9"/>
      </top>
      <bottom style="thin">
        <color rgb="FFA9A9A9"/>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right/>
      <top/>
      <bottom style="medium">
        <color rgb="FF808080"/>
      </bottom>
      <diagonal/>
    </border>
    <border>
      <left/>
      <right/>
      <top style="medium">
        <color rgb="FF808080"/>
      </top>
      <bottom/>
      <diagonal/>
    </border>
  </borders>
  <cellStyleXfs count="5">
    <xf numFmtId="0" fontId="0" fillId="0" borderId="0">
      <alignment vertical="center"/>
    </xf>
    <xf numFmtId="177"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248" fillId="0" borderId="0"/>
  </cellStyleXfs>
  <cellXfs count="1513">
    <xf numFmtId="0" fontId="0" fillId="0" borderId="0" xfId="0">
      <alignment vertical="center"/>
    </xf>
    <xf numFmtId="0" fontId="3" fillId="2" borderId="0" xfId="0" applyFont="1" applyFill="1">
      <alignment vertical="center"/>
    </xf>
    <xf numFmtId="0" fontId="5" fillId="2" borderId="0" xfId="0" applyFont="1" applyFill="1">
      <alignment vertical="center"/>
    </xf>
    <xf numFmtId="0" fontId="5" fillId="2" borderId="0" xfId="0" applyFont="1" applyFill="1" applyAlignment="1">
      <alignment vertical="top"/>
    </xf>
    <xf numFmtId="0" fontId="5" fillId="0" borderId="0" xfId="0" applyFont="1">
      <alignment vertical="center"/>
    </xf>
    <xf numFmtId="0" fontId="3" fillId="0" borderId="0" xfId="0" applyFont="1">
      <alignment vertical="center"/>
    </xf>
    <xf numFmtId="0" fontId="5" fillId="0" borderId="0" xfId="0" applyFont="1" applyAlignment="1">
      <alignment vertical="top"/>
    </xf>
    <xf numFmtId="0" fontId="6" fillId="3" borderId="1" xfId="0" applyFont="1" applyFill="1" applyBorder="1" applyAlignment="1">
      <alignment horizontal="center" vertical="center"/>
    </xf>
    <xf numFmtId="0" fontId="7" fillId="4" borderId="2" xfId="0" applyFont="1" applyFill="1" applyBorder="1" applyAlignment="1">
      <alignment horizontal="center" vertical="center"/>
    </xf>
    <xf numFmtId="0" fontId="8" fillId="4" borderId="3" xfId="0" applyFont="1" applyFill="1" applyBorder="1" applyAlignment="1">
      <alignment horizontal="left" vertical="center"/>
    </xf>
    <xf numFmtId="0" fontId="8" fillId="4" borderId="4" xfId="0" applyFont="1" applyFill="1" applyBorder="1" applyAlignment="1">
      <alignment horizontal="left" vertical="center"/>
    </xf>
    <xf numFmtId="0" fontId="9" fillId="4" borderId="4" xfId="0" applyFont="1" applyFill="1" applyBorder="1" applyAlignment="1">
      <alignment vertical="top" wrapText="1"/>
    </xf>
    <xf numFmtId="0" fontId="5" fillId="0" borderId="5" xfId="0" applyFont="1" applyBorder="1" applyAlignment="1">
      <alignment horizontal="center" vertical="center"/>
    </xf>
    <xf numFmtId="0" fontId="9" fillId="0" borderId="6" xfId="0" applyFont="1" applyBorder="1" applyAlignment="1">
      <alignment vertical="center" wrapText="1"/>
    </xf>
    <xf numFmtId="0" fontId="9" fillId="5" borderId="5" xfId="0" quotePrefix="1" applyFont="1" applyFill="1" applyBorder="1" applyAlignment="1">
      <alignment vertical="top" wrapText="1"/>
    </xf>
    <xf numFmtId="0" fontId="9" fillId="6" borderId="5" xfId="0" quotePrefix="1" applyFont="1" applyFill="1" applyBorder="1" applyAlignment="1">
      <alignment vertical="top" wrapText="1"/>
    </xf>
    <xf numFmtId="0" fontId="9" fillId="0" borderId="5" xfId="0" quotePrefix="1" applyFont="1" applyBorder="1" applyAlignment="1">
      <alignment vertical="top" wrapText="1"/>
    </xf>
    <xf numFmtId="0" fontId="9" fillId="0" borderId="5" xfId="0" applyFont="1" applyBorder="1" applyAlignment="1">
      <alignment vertical="top" wrapText="1"/>
    </xf>
    <xf numFmtId="0" fontId="9" fillId="0" borderId="5" xfId="0" applyFont="1" applyBorder="1">
      <alignment vertical="center"/>
    </xf>
    <xf numFmtId="0" fontId="5" fillId="0" borderId="2" xfId="0" applyFont="1" applyBorder="1" applyAlignment="1">
      <alignment horizontal="center" vertical="center"/>
    </xf>
    <xf numFmtId="0" fontId="9" fillId="5" borderId="2" xfId="0" quotePrefix="1" applyFont="1" applyFill="1" applyBorder="1" applyAlignment="1">
      <alignment vertical="top" wrapText="1"/>
    </xf>
    <xf numFmtId="0" fontId="10" fillId="0" borderId="5" xfId="0" applyFont="1" applyBorder="1" applyAlignment="1">
      <alignment vertical="top" wrapText="1"/>
    </xf>
    <xf numFmtId="0" fontId="5" fillId="0" borderId="5" xfId="0" applyFont="1" applyBorder="1" applyAlignment="1">
      <alignment vertical="center" wrapText="1"/>
    </xf>
    <xf numFmtId="0" fontId="5" fillId="5" borderId="5" xfId="0" quotePrefix="1" applyFont="1" applyFill="1" applyBorder="1" applyAlignment="1">
      <alignment vertical="top" wrapText="1"/>
    </xf>
    <xf numFmtId="0" fontId="5" fillId="6" borderId="5" xfId="0" quotePrefix="1" applyFont="1" applyFill="1" applyBorder="1" applyAlignment="1">
      <alignment vertical="top" wrapText="1"/>
    </xf>
    <xf numFmtId="0" fontId="9" fillId="0" borderId="5" xfId="0" applyFont="1" applyBorder="1" applyAlignment="1">
      <alignment vertical="center" wrapText="1"/>
    </xf>
    <xf numFmtId="0" fontId="9" fillId="0" borderId="2" xfId="0" applyFont="1" applyBorder="1" applyAlignment="1">
      <alignment vertical="top" wrapText="1"/>
    </xf>
    <xf numFmtId="0" fontId="5" fillId="7" borderId="6" xfId="0" applyFont="1" applyFill="1" applyBorder="1" applyAlignment="1">
      <alignment horizontal="center" vertical="center"/>
    </xf>
    <xf numFmtId="0" fontId="8" fillId="0" borderId="2" xfId="0" applyFont="1" applyBorder="1" applyAlignment="1">
      <alignment horizontal="center" vertical="center" wrapText="1"/>
    </xf>
    <xf numFmtId="0" fontId="8" fillId="5" borderId="2" xfId="0" quotePrefix="1" applyFont="1" applyFill="1" applyBorder="1" applyAlignment="1">
      <alignment horizontal="center" vertical="center" wrapText="1"/>
    </xf>
    <xf numFmtId="0" fontId="8" fillId="6" borderId="2" xfId="0" quotePrefix="1" applyFont="1" applyFill="1" applyBorder="1" applyAlignment="1">
      <alignment horizontal="center" vertical="center" wrapText="1"/>
    </xf>
    <xf numFmtId="0" fontId="5" fillId="7" borderId="7" xfId="0" applyFont="1" applyFill="1" applyBorder="1" applyAlignment="1">
      <alignment horizontal="center" vertical="center"/>
    </xf>
    <xf numFmtId="0" fontId="9" fillId="0" borderId="2" xfId="0" applyFont="1" applyBorder="1" applyAlignment="1">
      <alignment horizontal="right" vertical="center" wrapText="1"/>
    </xf>
    <xf numFmtId="0" fontId="9" fillId="5" borderId="2" xfId="0" quotePrefix="1" applyFont="1" applyFill="1" applyBorder="1" applyAlignment="1">
      <alignment vertical="center" wrapText="1"/>
    </xf>
    <xf numFmtId="0" fontId="9" fillId="6" borderId="2" xfId="0" quotePrefix="1" applyFont="1" applyFill="1" applyBorder="1" applyAlignment="1">
      <alignment vertical="center" wrapText="1"/>
    </xf>
    <xf numFmtId="0" fontId="5" fillId="7" borderId="2" xfId="0" applyFont="1" applyFill="1" applyBorder="1" applyAlignment="1">
      <alignment horizontal="center" vertical="center"/>
    </xf>
    <xf numFmtId="0" fontId="5" fillId="0" borderId="5" xfId="0" quotePrefix="1" applyFont="1" applyBorder="1" applyAlignment="1">
      <alignment horizontal="center" vertical="center"/>
    </xf>
    <xf numFmtId="0" fontId="9" fillId="0" borderId="2" xfId="0" applyFont="1" applyBorder="1" applyAlignment="1">
      <alignment vertical="center" wrapText="1"/>
    </xf>
    <xf numFmtId="0" fontId="11" fillId="5" borderId="5" xfId="0" quotePrefix="1" applyFont="1" applyFill="1" applyBorder="1" applyAlignment="1">
      <alignment vertical="top" wrapText="1"/>
    </xf>
    <xf numFmtId="0" fontId="5" fillId="0" borderId="5" xfId="0" applyFont="1" applyBorder="1" applyAlignment="1">
      <alignment vertical="top"/>
    </xf>
    <xf numFmtId="0" fontId="12" fillId="0" borderId="5" xfId="0" applyFont="1" applyBorder="1" applyAlignment="1">
      <alignment horizontal="center" vertical="center"/>
    </xf>
    <xf numFmtId="0" fontId="13" fillId="0" borderId="5" xfId="0" applyFont="1" applyBorder="1" applyAlignment="1">
      <alignment vertical="center" wrapText="1"/>
    </xf>
    <xf numFmtId="0" fontId="12" fillId="0" borderId="5" xfId="0" applyFont="1" applyBorder="1" applyAlignment="1">
      <alignment vertical="top" wrapText="1"/>
    </xf>
    <xf numFmtId="0" fontId="5" fillId="6" borderId="5" xfId="0" applyFont="1" applyFill="1" applyBorder="1" applyAlignment="1">
      <alignment vertical="top" wrapText="1"/>
    </xf>
    <xf numFmtId="0" fontId="9" fillId="0" borderId="5" xfId="0" applyFont="1" applyBorder="1" applyAlignment="1">
      <alignment horizontal="left" vertical="top" wrapText="1"/>
    </xf>
    <xf numFmtId="0" fontId="9" fillId="5" borderId="5" xfId="0" applyFont="1" applyFill="1" applyBorder="1">
      <alignment vertical="center"/>
    </xf>
    <xf numFmtId="0" fontId="9" fillId="5" borderId="5" xfId="0" applyFont="1" applyFill="1" applyBorder="1" applyAlignment="1">
      <alignment vertical="center" wrapText="1"/>
    </xf>
    <xf numFmtId="0" fontId="9" fillId="5" borderId="5" xfId="0" quotePrefix="1" applyFont="1" applyFill="1" applyBorder="1" applyAlignment="1">
      <alignment horizontal="left" vertical="top" wrapText="1"/>
    </xf>
    <xf numFmtId="0" fontId="7" fillId="4" borderId="5" xfId="0" applyFont="1" applyFill="1" applyBorder="1" applyAlignment="1">
      <alignment horizontal="center" vertical="center"/>
    </xf>
    <xf numFmtId="0" fontId="9" fillId="4" borderId="8" xfId="0" applyFont="1" applyFill="1" applyBorder="1" applyAlignment="1">
      <alignment vertical="top" wrapText="1"/>
    </xf>
    <xf numFmtId="0" fontId="9" fillId="0" borderId="5" xfId="0" applyFont="1" applyBorder="1" applyAlignment="1">
      <alignment horizontal="center" vertical="center"/>
    </xf>
    <xf numFmtId="0" fontId="5" fillId="0" borderId="2" xfId="0" applyFont="1" applyBorder="1" applyAlignment="1">
      <alignment horizontal="center" vertical="center" wrapText="1"/>
    </xf>
    <xf numFmtId="0" fontId="13" fillId="5" borderId="5" xfId="0" quotePrefix="1" applyFont="1" applyFill="1" applyBorder="1" applyAlignment="1">
      <alignment horizontal="left" vertical="top" wrapText="1"/>
    </xf>
    <xf numFmtId="0" fontId="10" fillId="0" borderId="5" xfId="0" applyFont="1" applyBorder="1" applyAlignment="1">
      <alignment vertical="center" wrapText="1"/>
    </xf>
    <xf numFmtId="0" fontId="5" fillId="0" borderId="5" xfId="0" applyFont="1" applyBorder="1">
      <alignment vertical="center"/>
    </xf>
    <xf numFmtId="0" fontId="14" fillId="6" borderId="5" xfId="0" quotePrefix="1" applyFont="1" applyFill="1" applyBorder="1" applyAlignment="1">
      <alignment vertical="top" wrapText="1"/>
    </xf>
    <xf numFmtId="0" fontId="5" fillId="0" borderId="2" xfId="0" applyFont="1" applyBorder="1">
      <alignment vertical="center"/>
    </xf>
    <xf numFmtId="0" fontId="9" fillId="5" borderId="2" xfId="0" quotePrefix="1" applyFont="1" applyFill="1" applyBorder="1" applyAlignment="1">
      <alignment horizontal="left" vertical="top" wrapText="1"/>
    </xf>
    <xf numFmtId="0" fontId="5" fillId="0" borderId="2" xfId="0" applyFont="1" applyBorder="1" applyAlignment="1">
      <alignment vertical="center" wrapText="1"/>
    </xf>
    <xf numFmtId="0" fontId="5" fillId="0" borderId="5" xfId="0" quotePrefix="1" applyFont="1" applyBorder="1" applyAlignment="1">
      <alignment vertical="top" wrapText="1"/>
    </xf>
    <xf numFmtId="0" fontId="9" fillId="0" borderId="5" xfId="0" applyFont="1" applyBorder="1" applyAlignment="1">
      <alignment horizontal="center" vertical="center" wrapText="1"/>
    </xf>
    <xf numFmtId="0" fontId="14" fillId="0" borderId="5" xfId="0" applyFont="1" applyBorder="1" applyAlignment="1">
      <alignment vertical="top" wrapText="1"/>
    </xf>
    <xf numFmtId="0" fontId="15" fillId="6" borderId="5" xfId="0" quotePrefix="1" applyFont="1" applyFill="1" applyBorder="1" applyAlignment="1">
      <alignment vertical="top" wrapText="1"/>
    </xf>
    <xf numFmtId="0" fontId="15" fillId="0" borderId="5" xfId="0" quotePrefix="1" applyFont="1" applyBorder="1" applyAlignment="1">
      <alignment vertical="top" wrapText="1"/>
    </xf>
    <xf numFmtId="0" fontId="15" fillId="0" borderId="5" xfId="0" applyFont="1" applyBorder="1" applyAlignment="1">
      <alignment vertical="top" wrapText="1"/>
    </xf>
    <xf numFmtId="0" fontId="16" fillId="0" borderId="5" xfId="2" applyFont="1" applyBorder="1" applyAlignment="1">
      <alignment vertical="top" wrapText="1"/>
    </xf>
    <xf numFmtId="0" fontId="14" fillId="0" borderId="5" xfId="0" applyFont="1" applyBorder="1" applyAlignment="1">
      <alignment vertical="center" wrapText="1"/>
    </xf>
    <xf numFmtId="0" fontId="5" fillId="0" borderId="5" xfId="0" applyFont="1" applyBorder="1" applyAlignment="1">
      <alignment vertical="top" wrapText="1"/>
    </xf>
    <xf numFmtId="0" fontId="9" fillId="0" borderId="2" xfId="0" applyFont="1" applyBorder="1">
      <alignment vertical="center"/>
    </xf>
    <xf numFmtId="0" fontId="9" fillId="0" borderId="5" xfId="0" applyFont="1" applyBorder="1" applyAlignment="1">
      <alignment horizontal="left" vertical="center" wrapText="1"/>
    </xf>
    <xf numFmtId="0" fontId="9" fillId="0" borderId="0" xfId="0" applyFont="1">
      <alignment vertical="center"/>
    </xf>
    <xf numFmtId="0" fontId="9" fillId="0" borderId="0" xfId="0" applyFont="1" applyAlignment="1">
      <alignment vertical="top"/>
    </xf>
    <xf numFmtId="0" fontId="18" fillId="0" borderId="0" xfId="0" applyFont="1">
      <alignment vertical="center"/>
    </xf>
    <xf numFmtId="0" fontId="5" fillId="8" borderId="5" xfId="0" applyFont="1" applyFill="1" applyBorder="1" applyAlignment="1">
      <alignment horizontal="center" vertical="center"/>
    </xf>
    <xf numFmtId="0" fontId="5" fillId="8" borderId="5" xfId="0" applyFont="1" applyFill="1" applyBorder="1" applyAlignment="1">
      <alignment horizontal="center" vertical="center" wrapText="1"/>
    </xf>
    <xf numFmtId="0" fontId="5" fillId="0" borderId="5" xfId="0" applyFont="1" applyBorder="1" applyAlignment="1">
      <alignment horizontal="center" vertical="center" wrapText="1"/>
    </xf>
    <xf numFmtId="0" fontId="5" fillId="7" borderId="0" xfId="0" applyFont="1" applyFill="1">
      <alignment vertical="center"/>
    </xf>
    <xf numFmtId="0" fontId="5" fillId="7" borderId="0" xfId="0" applyFont="1" applyFill="1" applyAlignment="1">
      <alignment vertical="center" wrapText="1"/>
    </xf>
    <xf numFmtId="0" fontId="18" fillId="7" borderId="0" xfId="0" applyFont="1" applyFill="1">
      <alignment vertical="center"/>
    </xf>
    <xf numFmtId="0" fontId="5" fillId="0" borderId="0" xfId="0" applyFont="1" applyAlignment="1">
      <alignment vertical="center" wrapText="1"/>
    </xf>
    <xf numFmtId="0" fontId="14" fillId="0" borderId="5" xfId="0" applyFont="1" applyBorder="1" applyAlignment="1">
      <alignment horizontal="left" vertical="center"/>
    </xf>
    <xf numFmtId="0" fontId="19" fillId="0" borderId="5" xfId="0" applyFont="1" applyBorder="1" applyAlignment="1">
      <alignment vertical="center" wrapText="1"/>
    </xf>
    <xf numFmtId="0" fontId="20" fillId="0" borderId="5" xfId="0" applyFont="1" applyBorder="1" applyAlignment="1">
      <alignment vertical="center" wrapText="1"/>
    </xf>
    <xf numFmtId="0" fontId="5" fillId="0" borderId="0" xfId="0" applyFont="1" applyAlignment="1">
      <alignment horizontal="center" vertical="center"/>
    </xf>
    <xf numFmtId="0" fontId="24" fillId="0" borderId="0" xfId="0" applyFont="1" applyAlignment="1">
      <alignment horizontal="left" vertical="center"/>
    </xf>
    <xf numFmtId="0" fontId="25" fillId="0" borderId="0" xfId="0" applyFont="1">
      <alignment vertical="center"/>
    </xf>
    <xf numFmtId="0" fontId="26" fillId="0" borderId="0" xfId="0" applyFont="1" applyAlignment="1">
      <alignment horizontal="center" vertical="center"/>
    </xf>
    <xf numFmtId="0" fontId="27" fillId="0" borderId="0" xfId="0" applyFont="1" applyAlignment="1">
      <alignment horizontal="center" vertical="center"/>
    </xf>
    <xf numFmtId="0" fontId="28" fillId="0" borderId="0" xfId="0" applyFont="1">
      <alignment vertical="center"/>
    </xf>
    <xf numFmtId="0" fontId="29" fillId="0" borderId="0" xfId="0" applyFont="1" applyAlignment="1">
      <alignment horizontal="left" vertical="center"/>
    </xf>
    <xf numFmtId="0" fontId="30" fillId="0" borderId="0" xfId="0" applyFont="1" applyAlignment="1">
      <alignment horizontal="left" vertical="center"/>
    </xf>
    <xf numFmtId="0" fontId="31" fillId="0" borderId="9" xfId="0" applyFont="1" applyBorder="1" applyAlignment="1">
      <alignment horizontal="center" vertical="center"/>
    </xf>
    <xf numFmtId="0" fontId="27" fillId="0" borderId="0" xfId="0" applyFont="1" applyAlignment="1">
      <alignment horizontal="left" vertical="center"/>
    </xf>
    <xf numFmtId="0" fontId="32" fillId="0" borderId="0" xfId="0" applyFont="1" applyAlignment="1">
      <alignment horizontal="center" vertical="center"/>
    </xf>
    <xf numFmtId="0" fontId="34" fillId="0" borderId="0" xfId="0" applyFont="1">
      <alignment vertical="center"/>
    </xf>
    <xf numFmtId="0" fontId="26" fillId="0" borderId="0" xfId="0" applyFont="1" applyAlignment="1">
      <alignment horizontal="left" vertical="center"/>
    </xf>
    <xf numFmtId="0" fontId="37" fillId="9" borderId="9" xfId="0" applyFont="1" applyFill="1" applyBorder="1" applyAlignment="1">
      <alignment horizontal="center" vertical="center"/>
    </xf>
    <xf numFmtId="0" fontId="38" fillId="0" borderId="0" xfId="0" applyFont="1" applyAlignment="1">
      <alignment horizontal="center" vertical="center"/>
    </xf>
    <xf numFmtId="0" fontId="37" fillId="10" borderId="9" xfId="0" applyFont="1" applyFill="1" applyBorder="1" applyAlignment="1">
      <alignment horizontal="center" vertical="center"/>
    </xf>
    <xf numFmtId="0" fontId="38" fillId="0" borderId="0" xfId="2" applyFont="1" applyFill="1" applyBorder="1" applyAlignment="1">
      <alignment horizontal="center" vertical="center"/>
    </xf>
    <xf numFmtId="0" fontId="39" fillId="0" borderId="0" xfId="0" applyFont="1" applyAlignment="1">
      <alignment horizontal="center" vertical="center"/>
    </xf>
    <xf numFmtId="0" fontId="40" fillId="0" borderId="0" xfId="0" applyFont="1" applyAlignment="1">
      <alignment horizontal="center" vertical="center"/>
    </xf>
    <xf numFmtId="0" fontId="41" fillId="0" borderId="0" xfId="0" applyFont="1" applyAlignment="1">
      <alignment horizontal="center" vertical="center"/>
    </xf>
    <xf numFmtId="0" fontId="40" fillId="0" borderId="0" xfId="0" applyFont="1">
      <alignment vertical="center"/>
    </xf>
    <xf numFmtId="0" fontId="41" fillId="0" borderId="0" xfId="0" applyFont="1">
      <alignment vertical="center"/>
    </xf>
    <xf numFmtId="0" fontId="41" fillId="11" borderId="10" xfId="0" applyFont="1" applyFill="1" applyBorder="1" applyAlignment="1">
      <alignment horizontal="center" vertical="center"/>
    </xf>
    <xf numFmtId="0" fontId="40" fillId="11" borderId="11" xfId="0" applyFont="1" applyFill="1" applyBorder="1" applyAlignment="1">
      <alignment horizontal="center" vertical="center"/>
    </xf>
    <xf numFmtId="0" fontId="42" fillId="11" borderId="12" xfId="0" applyFont="1" applyFill="1" applyBorder="1" applyAlignment="1">
      <alignment horizontal="center" vertical="center" wrapText="1"/>
    </xf>
    <xf numFmtId="0" fontId="44" fillId="11" borderId="12" xfId="0" applyFont="1" applyFill="1" applyBorder="1" applyAlignment="1">
      <alignment horizontal="center" vertical="center" wrapText="1"/>
    </xf>
    <xf numFmtId="0" fontId="40" fillId="12" borderId="13" xfId="0" applyFont="1" applyFill="1" applyBorder="1" applyAlignment="1">
      <alignment horizontal="left" vertical="center"/>
    </xf>
    <xf numFmtId="0" fontId="45" fillId="12" borderId="14" xfId="0" applyFont="1" applyFill="1" applyBorder="1">
      <alignment vertical="center"/>
    </xf>
    <xf numFmtId="0" fontId="26" fillId="12" borderId="15" xfId="0" applyFont="1" applyFill="1" applyBorder="1">
      <alignment vertical="center"/>
    </xf>
    <xf numFmtId="0" fontId="46" fillId="12" borderId="15" xfId="0" applyFont="1" applyFill="1" applyBorder="1">
      <alignment vertical="center"/>
    </xf>
    <xf numFmtId="0" fontId="45" fillId="12" borderId="15" xfId="0" applyFont="1" applyFill="1" applyBorder="1">
      <alignment vertical="center"/>
    </xf>
    <xf numFmtId="0" fontId="45" fillId="0" borderId="0" xfId="0" applyFont="1">
      <alignment vertical="center"/>
    </xf>
    <xf numFmtId="0" fontId="41" fillId="12" borderId="16" xfId="0" applyFont="1" applyFill="1" applyBorder="1" applyAlignment="1">
      <alignment horizontal="left" vertical="center"/>
    </xf>
    <xf numFmtId="0" fontId="41" fillId="12" borderId="17" xfId="0" applyFont="1" applyFill="1" applyBorder="1">
      <alignment vertical="center"/>
    </xf>
    <xf numFmtId="0" fontId="26" fillId="12" borderId="18" xfId="0" applyFont="1" applyFill="1" applyBorder="1" applyAlignment="1">
      <alignment horizontal="center" vertical="center" wrapText="1"/>
    </xf>
    <xf numFmtId="0" fontId="47" fillId="12" borderId="18" xfId="0" applyFont="1" applyFill="1" applyBorder="1" applyAlignment="1">
      <alignment horizontal="center" vertical="center" wrapText="1"/>
    </xf>
    <xf numFmtId="0" fontId="41" fillId="12" borderId="18" xfId="0" applyFont="1" applyFill="1" applyBorder="1" applyAlignment="1">
      <alignment horizontal="center" vertical="center" wrapText="1"/>
    </xf>
    <xf numFmtId="0" fontId="40" fillId="13" borderId="19" xfId="0" applyFont="1" applyFill="1" applyBorder="1" applyAlignment="1">
      <alignment horizontal="left" vertical="center"/>
    </xf>
    <xf numFmtId="0" fontId="45" fillId="13" borderId="3" xfId="0" applyFont="1" applyFill="1" applyBorder="1">
      <alignment vertical="center"/>
    </xf>
    <xf numFmtId="0" fontId="26" fillId="13" borderId="20" xfId="0" applyFont="1" applyFill="1" applyBorder="1" applyAlignment="1">
      <alignment horizontal="center" vertical="center"/>
    </xf>
    <xf numFmtId="0" fontId="27" fillId="13" borderId="20" xfId="0" applyFont="1" applyFill="1" applyBorder="1" applyAlignment="1">
      <alignment horizontal="center" vertical="center"/>
    </xf>
    <xf numFmtId="0" fontId="48" fillId="13" borderId="20" xfId="0" applyFont="1" applyFill="1" applyBorder="1" applyAlignment="1">
      <alignment horizontal="center" vertical="center"/>
    </xf>
    <xf numFmtId="0" fontId="40" fillId="0" borderId="19" xfId="0" applyFont="1" applyBorder="1" applyAlignment="1">
      <alignment horizontal="left" vertical="center" wrapText="1" readingOrder="1"/>
    </xf>
    <xf numFmtId="0" fontId="45" fillId="14" borderId="3" xfId="0" applyFont="1" applyFill="1" applyBorder="1">
      <alignment vertical="center"/>
    </xf>
    <xf numFmtId="0" fontId="26" fillId="14" borderId="20" xfId="0" applyFont="1" applyFill="1" applyBorder="1" applyAlignment="1">
      <alignment horizontal="center" vertical="center"/>
    </xf>
    <xf numFmtId="0" fontId="27" fillId="14" borderId="20" xfId="0" applyFont="1" applyFill="1" applyBorder="1" applyAlignment="1">
      <alignment horizontal="center" vertical="center"/>
    </xf>
    <xf numFmtId="0" fontId="48" fillId="14" borderId="20" xfId="0" applyFont="1" applyFill="1" applyBorder="1" applyAlignment="1">
      <alignment horizontal="center" vertical="center"/>
    </xf>
    <xf numFmtId="0" fontId="50" fillId="0" borderId="0" xfId="2" applyFont="1">
      <alignment vertical="center"/>
    </xf>
    <xf numFmtId="0" fontId="41" fillId="0" borderId="19" xfId="0" applyFont="1" applyBorder="1" applyAlignment="1">
      <alignment horizontal="left" vertical="center" wrapText="1"/>
    </xf>
    <xf numFmtId="0" fontId="48" fillId="0" borderId="3" xfId="0" applyFont="1" applyBorder="1" applyAlignment="1">
      <alignment horizontal="left" vertical="center" indent="1"/>
    </xf>
    <xf numFmtId="0" fontId="26" fillId="0" borderId="20" xfId="0" applyFont="1" applyBorder="1" applyAlignment="1">
      <alignment horizontal="center" vertical="center"/>
    </xf>
    <xf numFmtId="0" fontId="27" fillId="0" borderId="20" xfId="0" applyFont="1" applyBorder="1" applyAlignment="1">
      <alignment horizontal="center" vertical="center"/>
    </xf>
    <xf numFmtId="0" fontId="48" fillId="0" borderId="20" xfId="0" applyFont="1" applyBorder="1" applyAlignment="1">
      <alignment horizontal="center" vertical="center"/>
    </xf>
    <xf numFmtId="0" fontId="41" fillId="0" borderId="19" xfId="0" applyFont="1" applyBorder="1" applyAlignment="1">
      <alignment horizontal="left" vertical="center"/>
    </xf>
    <xf numFmtId="0" fontId="28" fillId="0" borderId="3" xfId="0" applyFont="1" applyBorder="1" applyAlignment="1">
      <alignment horizontal="left" vertical="center" indent="2"/>
    </xf>
    <xf numFmtId="0" fontId="41" fillId="0" borderId="21" xfId="0" applyFont="1" applyBorder="1" applyAlignment="1">
      <alignment horizontal="left" vertical="center"/>
    </xf>
    <xf numFmtId="0" fontId="28" fillId="0" borderId="22" xfId="0" applyFont="1" applyBorder="1">
      <alignment vertical="center"/>
    </xf>
    <xf numFmtId="0" fontId="26" fillId="0" borderId="23" xfId="0" applyFont="1" applyBorder="1" applyAlignment="1">
      <alignment horizontal="center" vertical="center"/>
    </xf>
    <xf numFmtId="0" fontId="27" fillId="0" borderId="23" xfId="0" applyFont="1" applyBorder="1" applyAlignment="1">
      <alignment horizontal="center" vertical="center"/>
    </xf>
    <xf numFmtId="0" fontId="48" fillId="0" borderId="23" xfId="0" applyFont="1" applyBorder="1" applyAlignment="1">
      <alignment horizontal="center" vertical="center"/>
    </xf>
    <xf numFmtId="0" fontId="52" fillId="12" borderId="9" xfId="2" applyFont="1" applyFill="1" applyBorder="1" applyAlignment="1">
      <alignment horizontal="center" vertical="center"/>
    </xf>
    <xf numFmtId="0" fontId="53" fillId="12" borderId="9" xfId="2" applyFont="1" applyFill="1" applyBorder="1" applyAlignment="1">
      <alignment horizontal="center" vertical="center"/>
    </xf>
    <xf numFmtId="0" fontId="54" fillId="12" borderId="9" xfId="2" applyFont="1" applyFill="1" applyBorder="1" applyAlignment="1">
      <alignment horizontal="center" vertical="center"/>
    </xf>
    <xf numFmtId="0" fontId="40" fillId="13" borderId="19" xfId="0" quotePrefix="1" applyFont="1" applyFill="1" applyBorder="1" applyAlignment="1">
      <alignment horizontal="left" vertical="center"/>
    </xf>
    <xf numFmtId="0" fontId="26" fillId="0" borderId="20" xfId="2" applyFont="1" applyBorder="1" applyAlignment="1">
      <alignment horizontal="center" vertical="center"/>
    </xf>
    <xf numFmtId="0" fontId="55" fillId="0" borderId="20" xfId="2" applyFont="1" applyBorder="1" applyAlignment="1">
      <alignment horizontal="center" vertical="center"/>
    </xf>
    <xf numFmtId="0" fontId="38" fillId="0" borderId="19" xfId="0" applyFont="1" applyBorder="1" applyAlignment="1">
      <alignment horizontal="left" vertical="center" wrapText="1"/>
    </xf>
    <xf numFmtId="0" fontId="28" fillId="0" borderId="3" xfId="0" applyFont="1" applyBorder="1">
      <alignment vertical="center"/>
    </xf>
    <xf numFmtId="0" fontId="0" fillId="14" borderId="0" xfId="0" applyFill="1">
      <alignment vertical="center"/>
    </xf>
    <xf numFmtId="0" fontId="26" fillId="14" borderId="18" xfId="0" applyFont="1" applyFill="1" applyBorder="1" applyAlignment="1">
      <alignment horizontal="center" vertical="center"/>
    </xf>
    <xf numFmtId="0" fontId="27" fillId="14" borderId="18" xfId="0" applyFont="1" applyFill="1" applyBorder="1" applyAlignment="1">
      <alignment horizontal="center" vertical="center"/>
    </xf>
    <xf numFmtId="0" fontId="48" fillId="14" borderId="18" xfId="0" applyFont="1" applyFill="1" applyBorder="1" applyAlignment="1">
      <alignment horizontal="center" vertical="center"/>
    </xf>
    <xf numFmtId="0" fontId="58" fillId="0" borderId="3" xfId="0" applyFont="1" applyBorder="1" applyAlignment="1">
      <alignment horizontal="left" vertical="center" indent="1"/>
    </xf>
    <xf numFmtId="0" fontId="61" fillId="0" borderId="3" xfId="0" applyFont="1" applyBorder="1" applyAlignment="1">
      <alignment horizontal="left" vertical="center" indent="2"/>
    </xf>
    <xf numFmtId="0" fontId="62" fillId="0" borderId="20" xfId="0" applyFont="1" applyBorder="1" applyAlignment="1">
      <alignment horizontal="center" vertical="center"/>
    </xf>
    <xf numFmtId="0" fontId="63" fillId="0" borderId="20" xfId="0" applyFont="1" applyBorder="1" applyAlignment="1">
      <alignment horizontal="center" vertical="center"/>
    </xf>
    <xf numFmtId="0" fontId="28" fillId="0" borderId="0" xfId="0" applyFont="1" applyAlignment="1">
      <alignment horizontal="left" vertical="center" indent="2"/>
    </xf>
    <xf numFmtId="0" fontId="26" fillId="0" borderId="24" xfId="0" applyFont="1" applyBorder="1" applyAlignment="1">
      <alignment horizontal="center" vertical="center"/>
    </xf>
    <xf numFmtId="0" fontId="27" fillId="0" borderId="24" xfId="0" applyFont="1" applyBorder="1" applyAlignment="1">
      <alignment horizontal="center" vertical="center"/>
    </xf>
    <xf numFmtId="0" fontId="48" fillId="0" borderId="24" xfId="0" applyFont="1" applyBorder="1" applyAlignment="1">
      <alignment horizontal="center" vertical="center"/>
    </xf>
    <xf numFmtId="0" fontId="40" fillId="14" borderId="25" xfId="0" applyFont="1" applyFill="1" applyBorder="1">
      <alignment vertical="center"/>
    </xf>
    <xf numFmtId="0" fontId="45" fillId="0" borderId="3" xfId="0" applyFont="1" applyBorder="1">
      <alignment vertical="center"/>
    </xf>
    <xf numFmtId="0" fontId="26" fillId="0" borderId="18" xfId="0" applyFont="1" applyBorder="1" applyAlignment="1">
      <alignment horizontal="center" vertical="center"/>
    </xf>
    <xf numFmtId="0" fontId="27" fillId="0" borderId="18" xfId="0" applyFont="1" applyBorder="1" applyAlignment="1">
      <alignment horizontal="center" vertical="center"/>
    </xf>
    <xf numFmtId="0" fontId="48" fillId="0" borderId="18" xfId="0" applyFont="1" applyBorder="1" applyAlignment="1">
      <alignment horizontal="center" vertical="center"/>
    </xf>
    <xf numFmtId="0" fontId="63" fillId="14" borderId="20" xfId="0" applyFont="1" applyFill="1" applyBorder="1" applyAlignment="1">
      <alignment horizontal="center" vertical="center"/>
    </xf>
    <xf numFmtId="0" fontId="65" fillId="14" borderId="20" xfId="0" applyFont="1" applyFill="1" applyBorder="1" applyAlignment="1">
      <alignment horizontal="center" vertical="center"/>
    </xf>
    <xf numFmtId="0" fontId="62" fillId="14" borderId="20" xfId="0" applyFont="1" applyFill="1" applyBorder="1" applyAlignment="1">
      <alignment horizontal="center" vertical="center"/>
    </xf>
    <xf numFmtId="0" fontId="65" fillId="0" borderId="20" xfId="0" applyFont="1" applyBorder="1" applyAlignment="1">
      <alignment horizontal="center" vertical="center"/>
    </xf>
    <xf numFmtId="0" fontId="63" fillId="13" borderId="20" xfId="0" applyFont="1" applyFill="1" applyBorder="1" applyAlignment="1">
      <alignment horizontal="center" vertical="center"/>
    </xf>
    <xf numFmtId="0" fontId="65" fillId="13" borderId="20" xfId="0" applyFont="1" applyFill="1" applyBorder="1" applyAlignment="1">
      <alignment horizontal="center" vertical="center"/>
    </xf>
    <xf numFmtId="0" fontId="62" fillId="13" borderId="20" xfId="0" applyFont="1" applyFill="1" applyBorder="1" applyAlignment="1">
      <alignment horizontal="center" vertical="center"/>
    </xf>
    <xf numFmtId="0" fontId="66" fillId="0" borderId="3" xfId="0" applyFont="1" applyBorder="1" applyAlignment="1">
      <alignment horizontal="left" vertical="center" wrapText="1" indent="1"/>
    </xf>
    <xf numFmtId="0" fontId="48" fillId="0" borderId="3" xfId="0" applyFont="1" applyBorder="1" applyAlignment="1">
      <alignment horizontal="left" vertical="center" wrapText="1" indent="1"/>
    </xf>
    <xf numFmtId="0" fontId="40" fillId="0" borderId="19" xfId="0" applyFont="1" applyBorder="1" applyAlignment="1">
      <alignment horizontal="left" vertical="center"/>
    </xf>
    <xf numFmtId="0" fontId="61" fillId="15" borderId="3" xfId="0" applyFont="1" applyFill="1" applyBorder="1" applyAlignment="1">
      <alignment horizontal="left" vertical="center" indent="2"/>
    </xf>
    <xf numFmtId="0" fontId="28" fillId="15" borderId="3" xfId="0" applyFont="1" applyFill="1" applyBorder="1" applyAlignment="1">
      <alignment horizontal="left" vertical="center" indent="2"/>
    </xf>
    <xf numFmtId="0" fontId="68" fillId="14" borderId="3" xfId="0" applyFont="1" applyFill="1" applyBorder="1">
      <alignment vertical="center"/>
    </xf>
    <xf numFmtId="0" fontId="45" fillId="0" borderId="3" xfId="0" applyFont="1" applyBorder="1" applyAlignment="1">
      <alignment horizontal="left" vertical="center" indent="1"/>
    </xf>
    <xf numFmtId="0" fontId="28" fillId="16" borderId="0" xfId="0" applyFont="1" applyFill="1">
      <alignment vertical="center"/>
    </xf>
    <xf numFmtId="0" fontId="71" fillId="0" borderId="3" xfId="0" applyFont="1" applyBorder="1" applyAlignment="1">
      <alignment horizontal="left" vertical="center" indent="1"/>
    </xf>
    <xf numFmtId="0" fontId="72" fillId="0" borderId="3" xfId="0" applyFont="1" applyBorder="1" applyAlignment="1">
      <alignment horizontal="left" vertical="center" indent="2"/>
    </xf>
    <xf numFmtId="0" fontId="40" fillId="15" borderId="13" xfId="0" applyFont="1" applyFill="1" applyBorder="1" applyAlignment="1">
      <alignment horizontal="left" vertical="center"/>
    </xf>
    <xf numFmtId="0" fontId="45" fillId="15" borderId="14" xfId="0" applyFont="1" applyFill="1" applyBorder="1">
      <alignment vertical="center"/>
    </xf>
    <xf numFmtId="0" fontId="52" fillId="15" borderId="9" xfId="2" applyFont="1" applyFill="1" applyBorder="1" applyAlignment="1">
      <alignment horizontal="center" vertical="center"/>
    </xf>
    <xf numFmtId="0" fontId="53" fillId="15" borderId="9" xfId="2" applyFont="1" applyFill="1" applyBorder="1" applyAlignment="1">
      <alignment horizontal="center" vertical="center"/>
    </xf>
    <xf numFmtId="0" fontId="54" fillId="15" borderId="9" xfId="2" applyFont="1" applyFill="1" applyBorder="1" applyAlignment="1">
      <alignment horizontal="center" vertical="center"/>
    </xf>
    <xf numFmtId="0" fontId="47" fillId="0" borderId="10" xfId="0" applyFont="1" applyBorder="1" applyAlignment="1">
      <alignment vertical="center" wrapText="1"/>
    </xf>
    <xf numFmtId="0" fontId="40" fillId="0" borderId="11" xfId="0" applyFont="1" applyBorder="1">
      <alignment vertical="center"/>
    </xf>
    <xf numFmtId="0" fontId="26" fillId="0" borderId="12" xfId="0" applyFont="1" applyBorder="1" applyAlignment="1">
      <alignment horizontal="center" vertical="center" wrapText="1"/>
    </xf>
    <xf numFmtId="0" fontId="47" fillId="0" borderId="12" xfId="0" applyFont="1" applyBorder="1" applyAlignment="1">
      <alignment horizontal="center" vertical="center" wrapText="1"/>
    </xf>
    <xf numFmtId="0" fontId="41" fillId="0" borderId="12" xfId="0" applyFont="1" applyBorder="1" applyAlignment="1">
      <alignment horizontal="center" vertical="center" wrapText="1"/>
    </xf>
    <xf numFmtId="0" fontId="47" fillId="0" borderId="19" xfId="0" applyFont="1" applyBorder="1" applyAlignment="1">
      <alignment vertical="center" wrapText="1"/>
    </xf>
    <xf numFmtId="0" fontId="75" fillId="0" borderId="3" xfId="0" applyFont="1" applyBorder="1" applyAlignment="1">
      <alignment horizontal="left" vertical="center"/>
    </xf>
    <xf numFmtId="0" fontId="26" fillId="0" borderId="20" xfId="0" applyFont="1" applyBorder="1" applyAlignment="1">
      <alignment horizontal="center" vertical="center" wrapText="1"/>
    </xf>
    <xf numFmtId="0" fontId="47" fillId="0" borderId="20" xfId="0" applyFont="1" applyBorder="1" applyAlignment="1">
      <alignment horizontal="center" vertical="center" wrapText="1"/>
    </xf>
    <xf numFmtId="0" fontId="41" fillId="0" borderId="20" xfId="0" applyFont="1" applyBorder="1" applyAlignment="1">
      <alignment horizontal="center" vertical="center" wrapText="1"/>
    </xf>
    <xf numFmtId="0" fontId="47" fillId="15" borderId="19" xfId="0" applyFont="1" applyFill="1" applyBorder="1" applyAlignment="1">
      <alignment vertical="center" wrapText="1"/>
    </xf>
    <xf numFmtId="0" fontId="48" fillId="0" borderId="3" xfId="0" applyFont="1" applyBorder="1" applyAlignment="1">
      <alignment horizontal="left" vertical="center"/>
    </xf>
    <xf numFmtId="0" fontId="55" fillId="0" borderId="20" xfId="2" applyFont="1" applyFill="1" applyBorder="1" applyAlignment="1">
      <alignment horizontal="center" vertical="center"/>
    </xf>
    <xf numFmtId="0" fontId="41" fillId="0" borderId="26" xfId="0" applyFont="1" applyBorder="1" applyAlignment="1">
      <alignment horizontal="left" vertical="center"/>
    </xf>
    <xf numFmtId="0" fontId="28" fillId="0" borderId="27" xfId="0" applyFont="1" applyBorder="1">
      <alignment vertical="center"/>
    </xf>
    <xf numFmtId="0" fontId="26" fillId="0" borderId="28" xfId="0" applyFont="1" applyBorder="1" applyAlignment="1">
      <alignment horizontal="center" vertical="center"/>
    </xf>
    <xf numFmtId="0" fontId="27" fillId="0" borderId="28" xfId="0" applyFont="1" applyBorder="1" applyAlignment="1">
      <alignment horizontal="center" vertical="center"/>
    </xf>
    <xf numFmtId="0" fontId="48" fillId="0" borderId="28" xfId="0" applyFont="1" applyBorder="1" applyAlignment="1">
      <alignment horizontal="center" vertical="center"/>
    </xf>
    <xf numFmtId="0" fontId="78" fillId="0" borderId="3" xfId="0" applyFont="1" applyBorder="1" applyAlignment="1">
      <alignment horizontal="left" vertical="center" indent="1"/>
    </xf>
    <xf numFmtId="0" fontId="55" fillId="0" borderId="20" xfId="3" applyFont="1" applyBorder="1" applyAlignment="1">
      <alignment horizontal="center" vertical="center"/>
    </xf>
    <xf numFmtId="0" fontId="80" fillId="14" borderId="3" xfId="0" applyFont="1" applyFill="1" applyBorder="1">
      <alignment vertical="center"/>
    </xf>
    <xf numFmtId="0" fontId="45" fillId="13" borderId="3" xfId="0" applyFont="1" applyFill="1" applyBorder="1" applyAlignment="1">
      <alignment vertical="center" wrapText="1"/>
    </xf>
    <xf numFmtId="0" fontId="45" fillId="13" borderId="5" xfId="0" applyFont="1" applyFill="1" applyBorder="1">
      <alignment vertical="center"/>
    </xf>
    <xf numFmtId="0" fontId="45" fillId="14" borderId="5" xfId="0" applyFont="1" applyFill="1" applyBorder="1">
      <alignment vertical="center"/>
    </xf>
    <xf numFmtId="0" fontId="58" fillId="0" borderId="5" xfId="0" applyFont="1" applyBorder="1" applyAlignment="1">
      <alignment horizontal="left" vertical="center" indent="1"/>
    </xf>
    <xf numFmtId="0" fontId="28" fillId="0" borderId="5" xfId="0" applyFont="1" applyBorder="1" applyAlignment="1">
      <alignment horizontal="left" vertical="center" indent="2"/>
    </xf>
    <xf numFmtId="0" fontId="28" fillId="0" borderId="5" xfId="0" applyFont="1" applyBorder="1">
      <alignment vertical="center"/>
    </xf>
    <xf numFmtId="0" fontId="45" fillId="13" borderId="4" xfId="0" applyFont="1" applyFill="1" applyBorder="1">
      <alignment vertical="center"/>
    </xf>
    <xf numFmtId="0" fontId="45" fillId="14" borderId="4" xfId="0" applyFont="1" applyFill="1" applyBorder="1">
      <alignment vertical="center"/>
    </xf>
    <xf numFmtId="0" fontId="58" fillId="0" borderId="4" xfId="0" applyFont="1" applyBorder="1" applyAlignment="1">
      <alignment horizontal="left" vertical="center" indent="1"/>
    </xf>
    <xf numFmtId="0" fontId="28" fillId="0" borderId="4" xfId="0" applyFont="1" applyBorder="1" applyAlignment="1">
      <alignment horizontal="left" vertical="center" indent="2"/>
    </xf>
    <xf numFmtId="0" fontId="28" fillId="0" borderId="4" xfId="0" applyFont="1" applyBorder="1">
      <alignment vertical="center"/>
    </xf>
    <xf numFmtId="0" fontId="68" fillId="14" borderId="4" xfId="0" applyFont="1" applyFill="1" applyBorder="1">
      <alignment vertical="center"/>
    </xf>
    <xf numFmtId="0" fontId="48" fillId="0" borderId="4" xfId="0" applyFont="1" applyBorder="1" applyAlignment="1">
      <alignment horizontal="left" vertical="center" indent="1"/>
    </xf>
    <xf numFmtId="0" fontId="45" fillId="0" borderId="4" xfId="0" applyFont="1" applyBorder="1">
      <alignment vertical="center"/>
    </xf>
    <xf numFmtId="0" fontId="40" fillId="0" borderId="26" xfId="0" applyFont="1" applyBorder="1" applyAlignment="1">
      <alignment horizontal="left" vertical="center"/>
    </xf>
    <xf numFmtId="0" fontId="63" fillId="0" borderId="28" xfId="0" applyFont="1" applyBorder="1" applyAlignment="1">
      <alignment horizontal="center" vertical="center"/>
    </xf>
    <xf numFmtId="0" fontId="65" fillId="0" borderId="28" xfId="0" applyFont="1" applyBorder="1" applyAlignment="1">
      <alignment horizontal="center" vertical="center"/>
    </xf>
    <xf numFmtId="0" fontId="62" fillId="0" borderId="28" xfId="0" applyFont="1" applyBorder="1" applyAlignment="1">
      <alignment horizontal="center" vertical="center"/>
    </xf>
    <xf numFmtId="0" fontId="7" fillId="12" borderId="14" xfId="0" applyFont="1" applyFill="1" applyBorder="1">
      <alignment vertical="center"/>
    </xf>
    <xf numFmtId="0" fontId="58" fillId="0" borderId="22" xfId="0" applyFont="1" applyBorder="1" applyAlignment="1">
      <alignment horizontal="left" vertical="center" indent="1"/>
    </xf>
    <xf numFmtId="0" fontId="84" fillId="0" borderId="0" xfId="0" applyFont="1" applyAlignment="1">
      <alignment horizontal="left" vertical="center"/>
    </xf>
    <xf numFmtId="0" fontId="85" fillId="0" borderId="0" xfId="0" applyFont="1" applyAlignment="1">
      <alignment horizontal="center" vertical="center"/>
    </xf>
    <xf numFmtId="0" fontId="86" fillId="0" borderId="0" xfId="2" applyFont="1" applyAlignment="1">
      <alignment horizontal="center" vertical="center"/>
    </xf>
    <xf numFmtId="0" fontId="35" fillId="0" borderId="0" xfId="0" applyFont="1" applyAlignment="1">
      <alignment horizontal="center" vertical="center" wrapText="1"/>
    </xf>
    <xf numFmtId="0" fontId="87" fillId="0" borderId="0" xfId="0" applyFont="1">
      <alignment vertical="center"/>
    </xf>
    <xf numFmtId="0" fontId="88" fillId="17" borderId="1" xfId="0" applyFont="1" applyFill="1" applyBorder="1" applyAlignment="1">
      <alignment horizontal="center" vertical="center"/>
    </xf>
    <xf numFmtId="0" fontId="89" fillId="17" borderId="1" xfId="0" applyFont="1" applyFill="1" applyBorder="1" applyAlignment="1">
      <alignment horizontal="center" vertical="center" wrapText="1"/>
    </xf>
    <xf numFmtId="0" fontId="88" fillId="17" borderId="1" xfId="0" applyFont="1" applyFill="1" applyBorder="1" applyAlignment="1">
      <alignment horizontal="center" vertical="center" wrapText="1"/>
    </xf>
    <xf numFmtId="0" fontId="88" fillId="17" borderId="29" xfId="0" applyFont="1" applyFill="1" applyBorder="1" applyAlignment="1">
      <alignment horizontal="center" vertical="center"/>
    </xf>
    <xf numFmtId="0" fontId="88" fillId="17" borderId="30" xfId="0" applyFont="1" applyFill="1" applyBorder="1" applyAlignment="1">
      <alignment horizontal="center" vertical="center"/>
    </xf>
    <xf numFmtId="0" fontId="88" fillId="17" borderId="31" xfId="0" applyFont="1" applyFill="1" applyBorder="1" applyAlignment="1">
      <alignment horizontal="center" vertical="center" wrapText="1"/>
    </xf>
    <xf numFmtId="0" fontId="6" fillId="17" borderId="1" xfId="0" applyFont="1" applyFill="1" applyBorder="1" applyAlignment="1">
      <alignment horizontal="left" vertical="center"/>
    </xf>
    <xf numFmtId="0" fontId="90" fillId="14" borderId="32" xfId="0" applyFont="1" applyFill="1" applyBorder="1" applyAlignment="1">
      <alignment horizontal="center" vertical="center"/>
    </xf>
    <xf numFmtId="0" fontId="91" fillId="14" borderId="7" xfId="0" applyFont="1" applyFill="1" applyBorder="1" applyAlignment="1">
      <alignment horizontal="center" vertical="center"/>
    </xf>
    <xf numFmtId="0" fontId="90" fillId="13" borderId="7" xfId="0" applyFont="1" applyFill="1" applyBorder="1" applyAlignment="1">
      <alignment horizontal="center" vertical="center"/>
    </xf>
    <xf numFmtId="0" fontId="7" fillId="13" borderId="7" xfId="0" applyFont="1" applyFill="1" applyBorder="1" applyAlignment="1">
      <alignment horizontal="center" vertical="center"/>
    </xf>
    <xf numFmtId="0" fontId="12" fillId="18" borderId="3" xfId="0" applyFont="1" applyFill="1" applyBorder="1" applyAlignment="1">
      <alignment horizontal="left" vertical="center"/>
    </xf>
    <xf numFmtId="0" fontId="12" fillId="18" borderId="4" xfId="0" applyFont="1" applyFill="1" applyBorder="1" applyAlignment="1">
      <alignment horizontal="center" vertical="center"/>
    </xf>
    <xf numFmtId="0" fontId="92" fillId="18" borderId="4" xfId="0" applyFont="1" applyFill="1" applyBorder="1">
      <alignment vertical="center"/>
    </xf>
    <xf numFmtId="0" fontId="12" fillId="18" borderId="4" xfId="0" applyFont="1" applyFill="1" applyBorder="1">
      <alignment vertical="center"/>
    </xf>
    <xf numFmtId="0" fontId="12" fillId="18" borderId="25" xfId="0" applyFont="1" applyFill="1" applyBorder="1" applyAlignment="1">
      <alignment horizontal="center" vertical="center"/>
    </xf>
    <xf numFmtId="0" fontId="92" fillId="18" borderId="4" xfId="0" applyFont="1" applyFill="1" applyBorder="1" applyAlignment="1">
      <alignment horizontal="center" vertical="center"/>
    </xf>
    <xf numFmtId="0" fontId="93" fillId="18" borderId="4" xfId="0" applyFont="1" applyFill="1" applyBorder="1" applyAlignment="1">
      <alignment horizontal="center" vertical="center"/>
    </xf>
    <xf numFmtId="0" fontId="94" fillId="18" borderId="8" xfId="0" applyFont="1" applyFill="1" applyBorder="1" applyAlignment="1">
      <alignment vertical="center" wrapText="1"/>
    </xf>
    <xf numFmtId="0" fontId="7" fillId="7" borderId="6" xfId="0" applyFont="1" applyFill="1" applyBorder="1" applyAlignment="1">
      <alignment horizontal="left" vertical="center"/>
    </xf>
    <xf numFmtId="0" fontId="90" fillId="14" borderId="7" xfId="0" applyFont="1" applyFill="1" applyBorder="1" applyAlignment="1">
      <alignment horizontal="center" vertical="center"/>
    </xf>
    <xf numFmtId="0" fontId="5" fillId="19" borderId="7" xfId="0" quotePrefix="1" applyFont="1" applyFill="1" applyBorder="1" applyAlignment="1">
      <alignment horizontal="center" vertical="center"/>
    </xf>
    <xf numFmtId="0" fontId="9" fillId="19" borderId="7" xfId="0" quotePrefix="1" applyFont="1" applyFill="1" applyBorder="1" applyAlignment="1">
      <alignment horizontal="left" vertical="center"/>
    </xf>
    <xf numFmtId="0" fontId="5" fillId="20" borderId="5" xfId="0" applyFont="1" applyFill="1" applyBorder="1" applyAlignment="1">
      <alignment horizontal="center" vertical="center"/>
    </xf>
    <xf numFmtId="0" fontId="7" fillId="20" borderId="5" xfId="0" applyFont="1" applyFill="1" applyBorder="1" applyAlignment="1">
      <alignment horizontal="center" vertical="center"/>
    </xf>
    <xf numFmtId="0" fontId="20" fillId="20" borderId="3" xfId="0" applyFont="1" applyFill="1" applyBorder="1">
      <alignment vertical="center"/>
    </xf>
    <xf numFmtId="0" fontId="5" fillId="20" borderId="8" xfId="0" applyFont="1" applyFill="1" applyBorder="1">
      <alignment vertical="center"/>
    </xf>
    <xf numFmtId="0" fontId="5" fillId="20" borderId="2" xfId="0" applyFont="1" applyFill="1" applyBorder="1" applyAlignment="1">
      <alignment horizontal="center" vertical="center"/>
    </xf>
    <xf numFmtId="0" fontId="22" fillId="20" borderId="5" xfId="0" applyFont="1" applyFill="1" applyBorder="1" applyAlignment="1">
      <alignment horizontal="center" vertical="center"/>
    </xf>
    <xf numFmtId="0" fontId="93" fillId="20" borderId="8" xfId="0" applyFont="1" applyFill="1" applyBorder="1" applyAlignment="1">
      <alignment horizontal="center" vertical="center"/>
    </xf>
    <xf numFmtId="0" fontId="35" fillId="20" borderId="8" xfId="0" applyFont="1" applyFill="1" applyBorder="1" applyAlignment="1">
      <alignment vertical="center" wrapText="1"/>
    </xf>
    <xf numFmtId="0" fontId="15" fillId="7" borderId="7" xfId="0" applyFont="1" applyFill="1" applyBorder="1" applyAlignment="1">
      <alignment horizontal="left" vertical="center"/>
    </xf>
    <xf numFmtId="0" fontId="19" fillId="20" borderId="8" xfId="0" applyFont="1" applyFill="1" applyBorder="1" applyAlignment="1">
      <alignment horizontal="center" vertical="center"/>
    </xf>
    <xf numFmtId="0" fontId="87" fillId="7" borderId="7" xfId="0" applyFont="1" applyFill="1" applyBorder="1" applyAlignment="1">
      <alignment horizontal="left" vertical="center" wrapText="1"/>
    </xf>
    <xf numFmtId="0" fontId="9" fillId="20" borderId="5" xfId="0" applyFont="1" applyFill="1" applyBorder="1" applyAlignment="1">
      <alignment horizontal="center" vertical="center"/>
    </xf>
    <xf numFmtId="0" fontId="12" fillId="21" borderId="2" xfId="0" applyFont="1" applyFill="1" applyBorder="1" applyAlignment="1">
      <alignment horizontal="center" vertical="center"/>
    </xf>
    <xf numFmtId="0" fontId="35" fillId="20" borderId="8" xfId="0" applyFont="1" applyFill="1" applyBorder="1">
      <alignment vertical="center"/>
    </xf>
    <xf numFmtId="0" fontId="12" fillId="7" borderId="7" xfId="0" applyFont="1" applyFill="1" applyBorder="1" applyAlignment="1">
      <alignment horizontal="left" vertical="center"/>
    </xf>
    <xf numFmtId="0" fontId="15" fillId="19" borderId="7" xfId="0" quotePrefix="1" applyFont="1" applyFill="1" applyBorder="1" applyAlignment="1">
      <alignment horizontal="left" vertical="center"/>
    </xf>
    <xf numFmtId="0" fontId="5" fillId="18" borderId="3" xfId="0" applyFont="1" applyFill="1" applyBorder="1" applyAlignment="1">
      <alignment horizontal="left" vertical="center"/>
    </xf>
    <xf numFmtId="0" fontId="5" fillId="18" borderId="4" xfId="0" applyFont="1" applyFill="1" applyBorder="1" applyAlignment="1">
      <alignment horizontal="center" vertical="center"/>
    </xf>
    <xf numFmtId="0" fontId="20" fillId="18" borderId="4" xfId="0" applyFont="1" applyFill="1" applyBorder="1">
      <alignment vertical="center"/>
    </xf>
    <xf numFmtId="0" fontId="5" fillId="18" borderId="4" xfId="0" applyFont="1" applyFill="1" applyBorder="1">
      <alignment vertical="center"/>
    </xf>
    <xf numFmtId="0" fontId="5" fillId="18" borderId="25" xfId="0" applyFont="1" applyFill="1" applyBorder="1" applyAlignment="1">
      <alignment horizontal="center" vertical="center"/>
    </xf>
    <xf numFmtId="0" fontId="20" fillId="18" borderId="4" xfId="0" applyFont="1" applyFill="1" applyBorder="1" applyAlignment="1">
      <alignment horizontal="center" vertical="center"/>
    </xf>
    <xf numFmtId="0" fontId="19" fillId="18" borderId="4" xfId="0" applyFont="1" applyFill="1" applyBorder="1" applyAlignment="1">
      <alignment horizontal="center" vertical="center"/>
    </xf>
    <xf numFmtId="0" fontId="35" fillId="18" borderId="8" xfId="0" applyFont="1" applyFill="1" applyBorder="1" applyAlignment="1">
      <alignment vertical="center" wrapText="1"/>
    </xf>
    <xf numFmtId="0" fontId="12" fillId="7" borderId="7" xfId="0" applyFont="1" applyFill="1" applyBorder="1" applyAlignment="1">
      <alignment horizontal="center" vertical="center"/>
    </xf>
    <xf numFmtId="0" fontId="5" fillId="4" borderId="8" xfId="0" applyFont="1" applyFill="1" applyBorder="1" applyAlignment="1">
      <alignment horizontal="left" vertical="center" wrapText="1"/>
    </xf>
    <xf numFmtId="0" fontId="14" fillId="4" borderId="3" xfId="0" applyFont="1" applyFill="1" applyBorder="1">
      <alignment vertical="center"/>
    </xf>
    <xf numFmtId="0" fontId="5" fillId="4" borderId="8" xfId="0" applyFont="1" applyFill="1" applyBorder="1">
      <alignment vertical="center"/>
    </xf>
    <xf numFmtId="0" fontId="5" fillId="4" borderId="5" xfId="0" applyFont="1" applyFill="1" applyBorder="1" applyAlignment="1">
      <alignment horizontal="center" vertical="center"/>
    </xf>
    <xf numFmtId="0" fontId="20"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95" fillId="4" borderId="8" xfId="0" applyFont="1" applyFill="1" applyBorder="1" applyAlignment="1">
      <alignment vertical="center" wrapText="1"/>
    </xf>
    <xf numFmtId="0" fontId="5" fillId="4" borderId="5" xfId="0" applyFont="1" applyFill="1" applyBorder="1" applyAlignment="1">
      <alignment horizontal="left" vertical="center" wrapText="1"/>
    </xf>
    <xf numFmtId="0" fontId="35" fillId="4" borderId="8" xfId="0" applyFont="1" applyFill="1" applyBorder="1" applyAlignment="1">
      <alignment vertical="center" wrapText="1"/>
    </xf>
    <xf numFmtId="0" fontId="20" fillId="4" borderId="5" xfId="0" applyFont="1" applyFill="1" applyBorder="1" applyAlignment="1">
      <alignment horizontal="left" vertical="center" wrapText="1"/>
    </xf>
    <xf numFmtId="0" fontId="20" fillId="4" borderId="8" xfId="0" applyFont="1" applyFill="1" applyBorder="1" applyAlignment="1">
      <alignment horizontal="left" vertical="center" wrapText="1"/>
    </xf>
    <xf numFmtId="0" fontId="90" fillId="14" borderId="2" xfId="0" applyFont="1" applyFill="1" applyBorder="1" applyAlignment="1">
      <alignment horizontal="center" vertical="center"/>
    </xf>
    <xf numFmtId="0" fontId="91" fillId="14" borderId="2" xfId="0" applyFont="1" applyFill="1" applyBorder="1" applyAlignment="1">
      <alignment horizontal="center" vertical="center"/>
    </xf>
    <xf numFmtId="0" fontId="12" fillId="7" borderId="2" xfId="0" applyFont="1" applyFill="1" applyBorder="1" applyAlignment="1">
      <alignment horizontal="center" vertical="center"/>
    </xf>
    <xf numFmtId="0" fontId="12" fillId="4" borderId="5" xfId="0" applyFont="1" applyFill="1" applyBorder="1" applyAlignment="1">
      <alignment horizontal="center" vertical="center"/>
    </xf>
    <xf numFmtId="0" fontId="92" fillId="4" borderId="5" xfId="0" applyFont="1" applyFill="1" applyBorder="1" applyAlignment="1">
      <alignment horizontal="center" vertical="center"/>
    </xf>
    <xf numFmtId="0" fontId="93" fillId="4" borderId="8" xfId="0" applyFont="1" applyFill="1" applyBorder="1" applyAlignment="1">
      <alignment horizontal="center" vertical="center"/>
    </xf>
    <xf numFmtId="0" fontId="12" fillId="4" borderId="8" xfId="0" applyFont="1" applyFill="1" applyBorder="1">
      <alignment vertical="center"/>
    </xf>
    <xf numFmtId="0" fontId="7" fillId="11" borderId="7" xfId="0" applyFont="1" applyFill="1" applyBorder="1" applyAlignment="1">
      <alignment horizontal="center" vertical="center"/>
    </xf>
    <xf numFmtId="0" fontId="96" fillId="11" borderId="7" xfId="0" applyFont="1" applyFill="1" applyBorder="1" applyAlignment="1">
      <alignment horizontal="center" vertical="center"/>
    </xf>
    <xf numFmtId="0" fontId="87" fillId="7" borderId="6" xfId="0" applyFont="1" applyFill="1" applyBorder="1" applyAlignment="1">
      <alignment horizontal="left" vertical="center"/>
    </xf>
    <xf numFmtId="0" fontId="7" fillId="20" borderId="2" xfId="0" applyFont="1" applyFill="1" applyBorder="1" applyAlignment="1">
      <alignment horizontal="center" vertical="center"/>
    </xf>
    <xf numFmtId="0" fontId="20" fillId="20" borderId="17" xfId="0" applyFont="1" applyFill="1" applyBorder="1">
      <alignment vertical="center"/>
    </xf>
    <xf numFmtId="0" fontId="5" fillId="20" borderId="33" xfId="0" applyFont="1" applyFill="1" applyBorder="1">
      <alignment vertical="center"/>
    </xf>
    <xf numFmtId="0" fontId="22" fillId="20" borderId="2" xfId="0" applyFont="1" applyFill="1" applyBorder="1" applyAlignment="1">
      <alignment horizontal="center" vertical="center"/>
    </xf>
    <xf numFmtId="0" fontId="15" fillId="7" borderId="7" xfId="0" applyFont="1" applyFill="1" applyBorder="1" applyAlignment="1">
      <alignment horizontal="left" vertical="center" wrapText="1"/>
    </xf>
    <xf numFmtId="0" fontId="35" fillId="20" borderId="33" xfId="0" applyFont="1" applyFill="1" applyBorder="1">
      <alignment vertical="center"/>
    </xf>
    <xf numFmtId="0" fontId="5" fillId="7" borderId="7" xfId="0" applyFont="1" applyFill="1" applyBorder="1" applyAlignment="1">
      <alignment horizontal="left" vertical="center"/>
    </xf>
    <xf numFmtId="0" fontId="23" fillId="18" borderId="4" xfId="0" applyFont="1" applyFill="1" applyBorder="1" applyAlignment="1">
      <alignment horizontal="center" vertical="center"/>
    </xf>
    <xf numFmtId="0" fontId="20" fillId="4" borderId="8" xfId="0" applyFont="1" applyFill="1" applyBorder="1" applyAlignment="1">
      <alignment horizontal="center" vertical="center"/>
    </xf>
    <xf numFmtId="0" fontId="5" fillId="4" borderId="5" xfId="0" applyFont="1" applyFill="1" applyBorder="1" applyAlignment="1">
      <alignment horizontal="center" vertical="center" wrapText="1"/>
    </xf>
    <xf numFmtId="0" fontId="7" fillId="14" borderId="6" xfId="0" applyFont="1" applyFill="1" applyBorder="1" applyAlignment="1">
      <alignment horizontal="center" vertical="center"/>
    </xf>
    <xf numFmtId="0" fontId="96" fillId="14" borderId="6" xfId="0" applyFont="1" applyFill="1" applyBorder="1" applyAlignment="1">
      <alignment horizontal="center" vertical="center"/>
    </xf>
    <xf numFmtId="0" fontId="7" fillId="13" borderId="6" xfId="0" applyFont="1" applyFill="1" applyBorder="1" applyAlignment="1">
      <alignment horizontal="center" vertical="center"/>
    </xf>
    <xf numFmtId="0" fontId="15" fillId="7" borderId="6" xfId="0" quotePrefix="1" applyFont="1" applyFill="1" applyBorder="1" applyAlignment="1">
      <alignment horizontal="left" vertical="center"/>
    </xf>
    <xf numFmtId="0" fontId="7" fillId="14" borderId="7" xfId="0" applyFont="1" applyFill="1" applyBorder="1" applyAlignment="1">
      <alignment horizontal="center" vertical="center"/>
    </xf>
    <xf numFmtId="0" fontId="96" fillId="14" borderId="7" xfId="0" applyFont="1" applyFill="1" applyBorder="1" applyAlignment="1">
      <alignment horizontal="center" vertical="center"/>
    </xf>
    <xf numFmtId="0" fontId="15" fillId="7" borderId="7" xfId="0" quotePrefix="1" applyFont="1" applyFill="1" applyBorder="1" applyAlignment="1">
      <alignment horizontal="left" vertical="center"/>
    </xf>
    <xf numFmtId="0" fontId="20" fillId="20" borderId="5" xfId="0" applyFont="1" applyFill="1" applyBorder="1" applyAlignment="1">
      <alignment horizontal="center" vertical="center"/>
    </xf>
    <xf numFmtId="0" fontId="20" fillId="20" borderId="8" xfId="0" applyFont="1" applyFill="1" applyBorder="1" applyAlignment="1">
      <alignment horizontal="center" vertical="center"/>
    </xf>
    <xf numFmtId="0" fontId="35" fillId="4" borderId="8" xfId="0" applyFont="1" applyFill="1" applyBorder="1" applyAlignment="1">
      <alignment horizontal="left" vertical="center" wrapText="1"/>
    </xf>
    <xf numFmtId="0" fontId="7" fillId="14" borderId="2" xfId="0" applyFont="1" applyFill="1" applyBorder="1" applyAlignment="1">
      <alignment horizontal="center" vertical="center"/>
    </xf>
    <xf numFmtId="0" fontId="96" fillId="14" borderId="2" xfId="0" applyFont="1" applyFill="1" applyBorder="1" applyAlignment="1">
      <alignment horizontal="center" vertical="center"/>
    </xf>
    <xf numFmtId="0" fontId="7" fillId="11" borderId="2" xfId="0" applyFont="1" applyFill="1" applyBorder="1" applyAlignment="1">
      <alignment horizontal="center" vertical="center"/>
    </xf>
    <xf numFmtId="0" fontId="7" fillId="11" borderId="5" xfId="0" applyFont="1" applyFill="1" applyBorder="1" applyAlignment="1">
      <alignment horizontal="center" vertical="center"/>
    </xf>
    <xf numFmtId="0" fontId="9" fillId="22" borderId="5" xfId="0" applyFont="1" applyFill="1" applyBorder="1" applyAlignment="1">
      <alignment horizontal="center" vertical="center"/>
    </xf>
    <xf numFmtId="0" fontId="8" fillId="22" borderId="5" xfId="0" applyFont="1" applyFill="1" applyBorder="1" applyAlignment="1">
      <alignment horizontal="center" vertical="center"/>
    </xf>
    <xf numFmtId="0" fontId="19" fillId="22" borderId="3" xfId="0" applyFont="1" applyFill="1" applyBorder="1">
      <alignment vertical="center"/>
    </xf>
    <xf numFmtId="0" fontId="9" fillId="22" borderId="8" xfId="0" applyFont="1" applyFill="1" applyBorder="1">
      <alignment vertical="center"/>
    </xf>
    <xf numFmtId="0" fontId="9" fillId="22" borderId="2" xfId="0" applyFont="1" applyFill="1" applyBorder="1" applyAlignment="1">
      <alignment horizontal="center" vertical="center"/>
    </xf>
    <xf numFmtId="0" fontId="21" fillId="22" borderId="5" xfId="0" applyFont="1" applyFill="1" applyBorder="1" applyAlignment="1">
      <alignment horizontal="center" vertical="center"/>
    </xf>
    <xf numFmtId="0" fontId="21" fillId="22" borderId="8" xfId="0" applyFont="1" applyFill="1" applyBorder="1" applyAlignment="1">
      <alignment horizontal="center" vertical="center"/>
    </xf>
    <xf numFmtId="0" fontId="20" fillId="4" borderId="5" xfId="0" applyFont="1" applyFill="1" applyBorder="1" applyAlignment="1">
      <alignment horizontal="center" vertical="center" wrapText="1"/>
    </xf>
    <xf numFmtId="0" fontId="96" fillId="11" borderId="2" xfId="0" applyFont="1" applyFill="1" applyBorder="1" applyAlignment="1">
      <alignment horizontal="center" vertical="center"/>
    </xf>
    <xf numFmtId="0" fontId="7" fillId="14" borderId="6" xfId="0" applyFont="1" applyFill="1" applyBorder="1" applyAlignment="1">
      <alignment horizontal="left" vertical="center"/>
    </xf>
    <xf numFmtId="0" fontId="5" fillId="7" borderId="6" xfId="0" applyFont="1" applyFill="1" applyBorder="1" applyAlignment="1">
      <alignment horizontal="left" vertical="center"/>
    </xf>
    <xf numFmtId="0" fontId="5" fillId="14" borderId="7" xfId="0" applyFont="1" applyFill="1" applyBorder="1">
      <alignment vertical="center"/>
    </xf>
    <xf numFmtId="0" fontId="97" fillId="14" borderId="7" xfId="0" applyFont="1" applyFill="1" applyBorder="1" applyAlignment="1">
      <alignment horizontal="center" vertical="center"/>
    </xf>
    <xf numFmtId="0" fontId="94" fillId="20" borderId="5" xfId="0" applyFont="1" applyFill="1" applyBorder="1" applyAlignment="1">
      <alignment horizontal="left" vertical="center" wrapText="1"/>
    </xf>
    <xf numFmtId="0" fontId="98" fillId="20" borderId="5" xfId="0" applyFont="1" applyFill="1" applyBorder="1" applyAlignment="1">
      <alignment horizontal="center" vertical="center" wrapText="1"/>
    </xf>
    <xf numFmtId="0" fontId="99" fillId="20" borderId="8" xfId="0" applyFont="1" applyFill="1" applyBorder="1" applyAlignment="1">
      <alignment horizontal="center" vertical="center"/>
    </xf>
    <xf numFmtId="0" fontId="100" fillId="20" borderId="8" xfId="0" applyFont="1" applyFill="1" applyBorder="1" applyAlignment="1">
      <alignment vertical="center" wrapText="1"/>
    </xf>
    <xf numFmtId="0" fontId="7" fillId="7" borderId="7" xfId="0" applyFont="1" applyFill="1" applyBorder="1" applyAlignment="1">
      <alignment horizontal="left" vertical="center"/>
    </xf>
    <xf numFmtId="0" fontId="12" fillId="19" borderId="7" xfId="0" applyFont="1" applyFill="1" applyBorder="1" applyAlignment="1">
      <alignment horizontal="center" vertical="center"/>
    </xf>
    <xf numFmtId="0" fontId="95" fillId="19" borderId="7" xfId="0" quotePrefix="1" applyFont="1" applyFill="1" applyBorder="1" applyAlignment="1">
      <alignment horizontal="left" vertical="center" wrapText="1"/>
    </xf>
    <xf numFmtId="0" fontId="20" fillId="20" borderId="5" xfId="0" applyFont="1" applyFill="1" applyBorder="1" applyAlignment="1">
      <alignment horizontal="center" vertical="center" wrapText="1"/>
    </xf>
    <xf numFmtId="0" fontId="20" fillId="20" borderId="8" xfId="0" applyFont="1" applyFill="1" applyBorder="1" applyAlignment="1">
      <alignment horizontal="center" vertical="center" wrapText="1"/>
    </xf>
    <xf numFmtId="0" fontId="5" fillId="20" borderId="5" xfId="0" applyFont="1" applyFill="1" applyBorder="1" applyAlignment="1">
      <alignment horizontal="center" vertical="center" wrapText="1"/>
    </xf>
    <xf numFmtId="0" fontId="12" fillId="20" borderId="5" xfId="0" applyFont="1" applyFill="1" applyBorder="1" applyAlignment="1">
      <alignment horizontal="center" vertical="center"/>
    </xf>
    <xf numFmtId="0" fontId="92" fillId="20" borderId="3" xfId="0" applyFont="1" applyFill="1" applyBorder="1">
      <alignment vertical="center"/>
    </xf>
    <xf numFmtId="0" fontId="12" fillId="20" borderId="8" xfId="0" applyFont="1" applyFill="1" applyBorder="1">
      <alignment vertical="center"/>
    </xf>
    <xf numFmtId="0" fontId="12" fillId="20" borderId="2" xfId="0" applyFont="1" applyFill="1" applyBorder="1" applyAlignment="1">
      <alignment horizontal="center" vertical="center"/>
    </xf>
    <xf numFmtId="0" fontId="92" fillId="20" borderId="5" xfId="0" applyFont="1" applyFill="1" applyBorder="1" applyAlignment="1">
      <alignment horizontal="center" vertical="center"/>
    </xf>
    <xf numFmtId="0" fontId="92" fillId="20" borderId="8" xfId="0" applyFont="1" applyFill="1" applyBorder="1" applyAlignment="1">
      <alignment horizontal="center" vertical="center"/>
    </xf>
    <xf numFmtId="0" fontId="94" fillId="20" borderId="8" xfId="0" applyFont="1" applyFill="1" applyBorder="1">
      <alignment vertical="center"/>
    </xf>
    <xf numFmtId="0" fontId="99" fillId="18" borderId="4" xfId="0" applyFont="1" applyFill="1" applyBorder="1" applyAlignment="1">
      <alignment horizontal="center" vertical="center"/>
    </xf>
    <xf numFmtId="2" fontId="14" fillId="4" borderId="3" xfId="0" applyNumberFormat="1" applyFont="1" applyFill="1" applyBorder="1">
      <alignment vertical="center"/>
    </xf>
    <xf numFmtId="0" fontId="35" fillId="4" borderId="8" xfId="0" applyFont="1" applyFill="1" applyBorder="1">
      <alignment vertical="center"/>
    </xf>
    <xf numFmtId="0" fontId="5" fillId="7" borderId="7" xfId="0" quotePrefix="1" applyFont="1" applyFill="1" applyBorder="1" applyAlignment="1">
      <alignment horizontal="left" vertical="center"/>
    </xf>
    <xf numFmtId="0" fontId="87" fillId="4" borderId="5" xfId="0" applyFont="1" applyFill="1" applyBorder="1" applyAlignment="1">
      <alignment horizontal="center" vertical="center"/>
    </xf>
    <xf numFmtId="0" fontId="101" fillId="4" borderId="8" xfId="0" applyFont="1" applyFill="1" applyBorder="1" applyAlignment="1">
      <alignment vertical="center" wrapText="1"/>
    </xf>
    <xf numFmtId="176" fontId="14" fillId="4" borderId="3" xfId="0" applyNumberFormat="1" applyFont="1" applyFill="1" applyBorder="1">
      <alignment vertical="center"/>
    </xf>
    <xf numFmtId="0" fontId="5" fillId="7" borderId="5" xfId="0" applyFont="1" applyFill="1" applyBorder="1" applyAlignment="1">
      <alignment horizontal="center" vertical="center"/>
    </xf>
    <xf numFmtId="0" fontId="5" fillId="7" borderId="3" xfId="0" applyFont="1" applyFill="1" applyBorder="1">
      <alignment vertical="center"/>
    </xf>
    <xf numFmtId="0" fontId="5" fillId="7" borderId="8" xfId="0" applyFont="1" applyFill="1" applyBorder="1">
      <alignment vertical="center"/>
    </xf>
    <xf numFmtId="0" fontId="5" fillId="7" borderId="5" xfId="0" applyFont="1" applyFill="1" applyBorder="1">
      <alignment vertical="center"/>
    </xf>
    <xf numFmtId="0" fontId="20" fillId="7" borderId="5" xfId="0" applyFont="1" applyFill="1" applyBorder="1" applyAlignment="1">
      <alignment horizontal="center" vertical="center"/>
    </xf>
    <xf numFmtId="0" fontId="20" fillId="7" borderId="8" xfId="0" applyFont="1" applyFill="1" applyBorder="1" applyAlignment="1">
      <alignment horizontal="center" vertical="center"/>
    </xf>
    <xf numFmtId="0" fontId="7" fillId="14" borderId="7" xfId="0" applyFont="1" applyFill="1" applyBorder="1" applyAlignment="1">
      <alignment horizontal="left" vertical="center"/>
    </xf>
    <xf numFmtId="0" fontId="8" fillId="13" borderId="7" xfId="0" applyFont="1" applyFill="1" applyBorder="1" applyAlignment="1">
      <alignment horizontal="left" vertical="center"/>
    </xf>
    <xf numFmtId="0" fontId="9" fillId="14" borderId="7" xfId="0" applyFont="1" applyFill="1" applyBorder="1" applyAlignment="1">
      <alignment vertical="center" wrapText="1"/>
    </xf>
    <xf numFmtId="0" fontId="97" fillId="14" borderId="7" xfId="0" applyFont="1" applyFill="1" applyBorder="1" applyAlignment="1">
      <alignment horizontal="center" vertical="center" wrapText="1"/>
    </xf>
    <xf numFmtId="0" fontId="102" fillId="20" borderId="5" xfId="0" applyFont="1" applyFill="1" applyBorder="1" applyAlignment="1">
      <alignment horizontal="center" vertical="center"/>
    </xf>
    <xf numFmtId="0" fontId="103" fillId="20" borderId="8" xfId="0" applyFont="1" applyFill="1" applyBorder="1">
      <alignment vertical="center"/>
    </xf>
    <xf numFmtId="0" fontId="9" fillId="14" borderId="7" xfId="0" applyFont="1" applyFill="1" applyBorder="1">
      <alignment vertical="center"/>
    </xf>
    <xf numFmtId="0" fontId="21" fillId="20" borderId="5" xfId="0" applyFont="1" applyFill="1" applyBorder="1" applyAlignment="1">
      <alignment horizontal="center" vertical="center"/>
    </xf>
    <xf numFmtId="0" fontId="10" fillId="19" borderId="7" xfId="0" quotePrefix="1" applyFont="1" applyFill="1" applyBorder="1" applyAlignment="1">
      <alignment horizontal="center" vertical="center"/>
    </xf>
    <xf numFmtId="0" fontId="103" fillId="19" borderId="7" xfId="0" quotePrefix="1" applyFont="1" applyFill="1" applyBorder="1" applyAlignment="1">
      <alignment horizontal="left" vertical="center" wrapText="1"/>
    </xf>
    <xf numFmtId="0" fontId="21" fillId="20" borderId="5" xfId="0" applyFont="1" applyFill="1" applyBorder="1" applyAlignment="1">
      <alignment horizontal="center" vertical="center" wrapText="1"/>
    </xf>
    <xf numFmtId="0" fontId="19" fillId="20" borderId="8" xfId="0" applyFont="1" applyFill="1" applyBorder="1" applyAlignment="1">
      <alignment horizontal="center" vertical="center" wrapText="1"/>
    </xf>
    <xf numFmtId="0" fontId="12" fillId="20" borderId="5" xfId="0" applyFont="1" applyFill="1" applyBorder="1" applyAlignment="1">
      <alignment horizontal="center" vertical="center" wrapText="1"/>
    </xf>
    <xf numFmtId="0" fontId="90" fillId="20" borderId="5" xfId="0" applyFont="1" applyFill="1" applyBorder="1" applyAlignment="1">
      <alignment horizontal="center" vertical="center"/>
    </xf>
    <xf numFmtId="0" fontId="103" fillId="20" borderId="8" xfId="0" applyFont="1" applyFill="1" applyBorder="1" applyAlignment="1">
      <alignment vertical="center" wrapText="1"/>
    </xf>
    <xf numFmtId="0" fontId="104" fillId="19" borderId="7" xfId="0" applyFont="1" applyFill="1" applyBorder="1" applyAlignment="1">
      <alignment horizontal="left" vertical="center"/>
    </xf>
    <xf numFmtId="0" fontId="10" fillId="4" borderId="5" xfId="0" applyFont="1" applyFill="1" applyBorder="1" applyAlignment="1">
      <alignment horizontal="center" vertical="center"/>
    </xf>
    <xf numFmtId="0" fontId="9" fillId="4" borderId="5" xfId="0" applyFont="1" applyFill="1" applyBorder="1" applyAlignment="1">
      <alignment horizontal="center" vertical="center"/>
    </xf>
    <xf numFmtId="0" fontId="9" fillId="4" borderId="3" xfId="0" applyFont="1" applyFill="1" applyBorder="1">
      <alignment vertical="center"/>
    </xf>
    <xf numFmtId="0" fontId="9" fillId="4" borderId="8" xfId="0" applyFont="1" applyFill="1" applyBorder="1">
      <alignment vertical="center"/>
    </xf>
    <xf numFmtId="0" fontId="19" fillId="4" borderId="5" xfId="0" applyFont="1" applyFill="1" applyBorder="1" applyAlignment="1">
      <alignment horizontal="center" vertical="center"/>
    </xf>
    <xf numFmtId="0" fontId="90" fillId="14" borderId="7" xfId="0" applyFont="1" applyFill="1" applyBorder="1" applyAlignment="1">
      <alignment horizontal="left" vertical="center"/>
    </xf>
    <xf numFmtId="0" fontId="91" fillId="14" borderId="6" xfId="0" applyFont="1" applyFill="1" applyBorder="1" applyAlignment="1">
      <alignment horizontal="center" vertical="center"/>
    </xf>
    <xf numFmtId="0" fontId="90" fillId="13" borderId="7" xfId="0" applyFont="1" applyFill="1" applyBorder="1" applyAlignment="1">
      <alignment horizontal="left" vertical="center"/>
    </xf>
    <xf numFmtId="0" fontId="10" fillId="14" borderId="7" xfId="0" applyFont="1" applyFill="1" applyBorder="1" applyAlignment="1">
      <alignment vertical="center" wrapText="1"/>
    </xf>
    <xf numFmtId="0" fontId="89" fillId="14" borderId="7" xfId="0" applyFont="1" applyFill="1" applyBorder="1" applyAlignment="1">
      <alignment horizontal="center" vertical="center" wrapText="1"/>
    </xf>
    <xf numFmtId="0" fontId="5" fillId="19" borderId="7" xfId="0" quotePrefix="1" applyFont="1" applyFill="1" applyBorder="1" applyAlignment="1">
      <alignment horizontal="left" vertical="center"/>
    </xf>
    <xf numFmtId="0" fontId="10" fillId="14" borderId="7" xfId="0" applyFont="1" applyFill="1" applyBorder="1">
      <alignment vertical="center"/>
    </xf>
    <xf numFmtId="0" fontId="89" fillId="14" borderId="7" xfId="0" applyFont="1" applyFill="1" applyBorder="1" applyAlignment="1">
      <alignment horizontal="center" vertical="center"/>
    </xf>
    <xf numFmtId="0" fontId="105" fillId="20" borderId="5" xfId="0" applyFont="1" applyFill="1" applyBorder="1" applyAlignment="1">
      <alignment horizontal="center" vertical="center"/>
    </xf>
    <xf numFmtId="0" fontId="12" fillId="7" borderId="7" xfId="0" quotePrefix="1" applyFont="1" applyFill="1" applyBorder="1" applyAlignment="1">
      <alignment horizontal="left" vertical="center"/>
    </xf>
    <xf numFmtId="0" fontId="105" fillId="20" borderId="5" xfId="0" applyFont="1" applyFill="1" applyBorder="1" applyAlignment="1">
      <alignment horizontal="center" vertical="center" wrapText="1"/>
    </xf>
    <xf numFmtId="0" fontId="87" fillId="19" borderId="7" xfId="0" quotePrefix="1" applyFont="1" applyFill="1" applyBorder="1" applyAlignment="1">
      <alignment horizontal="center" vertical="center"/>
    </xf>
    <xf numFmtId="0" fontId="102" fillId="20" borderId="5" xfId="0" applyFont="1" applyFill="1" applyBorder="1" applyAlignment="1">
      <alignment horizontal="center" vertical="center" wrapText="1"/>
    </xf>
    <xf numFmtId="0" fontId="101" fillId="20" borderId="8" xfId="0" applyFont="1" applyFill="1" applyBorder="1" applyAlignment="1">
      <alignment vertical="center" wrapText="1"/>
    </xf>
    <xf numFmtId="0" fontId="94" fillId="19" borderId="7" xfId="0" quotePrefix="1" applyFont="1" applyFill="1" applyBorder="1" applyAlignment="1">
      <alignment horizontal="left" vertical="center" wrapText="1"/>
    </xf>
    <xf numFmtId="0" fontId="35" fillId="19" borderId="7" xfId="0" quotePrefix="1" applyFont="1" applyFill="1" applyBorder="1" applyAlignment="1">
      <alignment horizontal="left" vertical="center" wrapText="1"/>
    </xf>
    <xf numFmtId="0" fontId="5" fillId="19" borderId="7" xfId="0" applyFont="1" applyFill="1" applyBorder="1" applyAlignment="1">
      <alignment horizontal="center" vertical="center"/>
    </xf>
    <xf numFmtId="0" fontId="106" fillId="14" borderId="7" xfId="0" applyFont="1" applyFill="1" applyBorder="1" applyAlignment="1">
      <alignment horizontal="left" vertical="center"/>
    </xf>
    <xf numFmtId="0" fontId="107" fillId="13" borderId="7" xfId="0" applyFont="1" applyFill="1" applyBorder="1" applyAlignment="1">
      <alignment horizontal="center" vertical="center"/>
    </xf>
    <xf numFmtId="0" fontId="7" fillId="15" borderId="7" xfId="0" applyFont="1" applyFill="1" applyBorder="1" applyAlignment="1">
      <alignment horizontal="center" vertical="center"/>
    </xf>
    <xf numFmtId="0" fontId="12" fillId="18" borderId="17" xfId="0" applyFont="1" applyFill="1" applyBorder="1" applyAlignment="1">
      <alignment horizontal="left" vertical="center"/>
    </xf>
    <xf numFmtId="0" fontId="92" fillId="18" borderId="25" xfId="0" applyFont="1" applyFill="1" applyBorder="1">
      <alignment vertical="center"/>
    </xf>
    <xf numFmtId="0" fontId="12" fillId="18" borderId="25" xfId="0" applyFont="1" applyFill="1" applyBorder="1">
      <alignment vertical="center"/>
    </xf>
    <xf numFmtId="0" fontId="92" fillId="18" borderId="25" xfId="0" applyFont="1" applyFill="1" applyBorder="1" applyAlignment="1">
      <alignment horizontal="center" vertical="center"/>
    </xf>
    <xf numFmtId="0" fontId="93" fillId="18" borderId="25" xfId="0" applyFont="1" applyFill="1" applyBorder="1" applyAlignment="1">
      <alignment horizontal="center" vertical="center"/>
    </xf>
    <xf numFmtId="0" fontId="94" fillId="18" borderId="33" xfId="0" applyFont="1" applyFill="1" applyBorder="1" applyAlignment="1">
      <alignment vertical="center" wrapText="1"/>
    </xf>
    <xf numFmtId="0" fontId="90" fillId="7" borderId="7" xfId="0" applyFont="1" applyFill="1" applyBorder="1" applyAlignment="1">
      <alignment horizontal="left" vertical="center"/>
    </xf>
    <xf numFmtId="0" fontId="15" fillId="14" borderId="7" xfId="0" applyFont="1" applyFill="1" applyBorder="1">
      <alignment vertical="center"/>
    </xf>
    <xf numFmtId="0" fontId="92" fillId="7" borderId="7" xfId="0" applyFont="1" applyFill="1" applyBorder="1" applyAlignment="1">
      <alignment horizontal="left" vertical="center" wrapText="1"/>
    </xf>
    <xf numFmtId="0" fontId="12" fillId="0" borderId="0" xfId="0" applyFont="1">
      <alignment vertical="center"/>
    </xf>
    <xf numFmtId="0" fontId="15" fillId="14" borderId="7" xfId="0" applyFont="1" applyFill="1" applyBorder="1" applyAlignment="1">
      <alignment vertical="center" wrapText="1"/>
    </xf>
    <xf numFmtId="0" fontId="12" fillId="7" borderId="7" xfId="0" applyFont="1" applyFill="1" applyBorder="1" applyAlignment="1">
      <alignment horizontal="left" vertical="center" wrapText="1"/>
    </xf>
    <xf numFmtId="0" fontId="10" fillId="20" borderId="5" xfId="0" applyFont="1" applyFill="1" applyBorder="1" applyAlignment="1">
      <alignment horizontal="center" vertical="center"/>
    </xf>
    <xf numFmtId="0" fontId="8" fillId="20" borderId="5" xfId="0" applyFont="1" applyFill="1" applyBorder="1" applyAlignment="1">
      <alignment horizontal="center" vertical="center"/>
    </xf>
    <xf numFmtId="0" fontId="19" fillId="20" borderId="3" xfId="0" applyFont="1" applyFill="1" applyBorder="1">
      <alignment vertical="center"/>
    </xf>
    <xf numFmtId="0" fontId="9" fillId="20" borderId="8" xfId="0" applyFont="1" applyFill="1" applyBorder="1">
      <alignment vertical="center"/>
    </xf>
    <xf numFmtId="0" fontId="9" fillId="20" borderId="2" xfId="0" applyFont="1" applyFill="1" applyBorder="1" applyAlignment="1">
      <alignment horizontal="center" vertical="center"/>
    </xf>
    <xf numFmtId="0" fontId="101" fillId="20" borderId="8" xfId="0" applyFont="1" applyFill="1" applyBorder="1">
      <alignment vertical="center"/>
    </xf>
    <xf numFmtId="0" fontId="87" fillId="20" borderId="5" xfId="0" applyFont="1" applyFill="1" applyBorder="1" applyAlignment="1">
      <alignment horizontal="center" vertical="center"/>
    </xf>
    <xf numFmtId="0" fontId="107" fillId="20" borderId="5" xfId="0" applyFont="1" applyFill="1" applyBorder="1" applyAlignment="1">
      <alignment horizontal="center" vertical="center"/>
    </xf>
    <xf numFmtId="0" fontId="99" fillId="20" borderId="3" xfId="0" applyFont="1" applyFill="1" applyBorder="1">
      <alignment vertical="center"/>
    </xf>
    <xf numFmtId="0" fontId="87" fillId="20" borderId="8" xfId="0" applyFont="1" applyFill="1" applyBorder="1">
      <alignment vertical="center"/>
    </xf>
    <xf numFmtId="0" fontId="87" fillId="20" borderId="2" xfId="0" applyFont="1" applyFill="1" applyBorder="1" applyAlignment="1">
      <alignment horizontal="center" vertical="center"/>
    </xf>
    <xf numFmtId="0" fontId="99" fillId="20" borderId="8" xfId="0" applyFont="1" applyFill="1" applyBorder="1" applyAlignment="1">
      <alignment horizontal="center" vertical="center" wrapText="1"/>
    </xf>
    <xf numFmtId="0" fontId="100" fillId="20" borderId="8" xfId="0" applyFont="1" applyFill="1" applyBorder="1">
      <alignment vertical="center"/>
    </xf>
    <xf numFmtId="0" fontId="12" fillId="14" borderId="7" xfId="0" applyFont="1" applyFill="1" applyBorder="1">
      <alignment vertical="center"/>
    </xf>
    <xf numFmtId="2" fontId="108" fillId="4" borderId="3" xfId="0" applyNumberFormat="1" applyFont="1" applyFill="1" applyBorder="1">
      <alignment vertical="center"/>
    </xf>
    <xf numFmtId="0" fontId="92" fillId="4" borderId="8" xfId="0" applyFont="1" applyFill="1" applyBorder="1" applyAlignment="1">
      <alignment horizontal="center" vertical="center"/>
    </xf>
    <xf numFmtId="0" fontId="94" fillId="4" borderId="8" xfId="0" applyFont="1" applyFill="1" applyBorder="1">
      <alignment vertical="center"/>
    </xf>
    <xf numFmtId="0" fontId="108" fillId="4" borderId="3" xfId="0" applyFont="1" applyFill="1" applyBorder="1">
      <alignment vertical="center"/>
    </xf>
    <xf numFmtId="0" fontId="12" fillId="4" borderId="5" xfId="0" applyFont="1" applyFill="1" applyBorder="1" applyAlignment="1">
      <alignment horizontal="center" vertical="center" wrapText="1"/>
    </xf>
    <xf numFmtId="176" fontId="108" fillId="4" borderId="3" xfId="0" applyNumberFormat="1" applyFont="1" applyFill="1" applyBorder="1">
      <alignment vertical="center"/>
    </xf>
    <xf numFmtId="0" fontId="94" fillId="4" borderId="8" xfId="0" applyFont="1" applyFill="1" applyBorder="1" applyAlignment="1">
      <alignment vertical="center" wrapText="1"/>
    </xf>
    <xf numFmtId="0" fontId="12" fillId="7" borderId="5" xfId="0" applyFont="1" applyFill="1" applyBorder="1" applyAlignment="1">
      <alignment horizontal="center" vertical="center"/>
    </xf>
    <xf numFmtId="0" fontId="12" fillId="7" borderId="3" xfId="0" applyFont="1" applyFill="1" applyBorder="1">
      <alignment vertical="center"/>
    </xf>
    <xf numFmtId="0" fontId="12" fillId="7" borderId="8" xfId="0" applyFont="1" applyFill="1" applyBorder="1">
      <alignment vertical="center"/>
    </xf>
    <xf numFmtId="0" fontId="12" fillId="7" borderId="5" xfId="0" applyFont="1" applyFill="1" applyBorder="1">
      <alignment vertical="center"/>
    </xf>
    <xf numFmtId="0" fontId="92" fillId="7" borderId="5" xfId="0" applyFont="1" applyFill="1" applyBorder="1" applyAlignment="1">
      <alignment horizontal="center" vertical="center"/>
    </xf>
    <xf numFmtId="0" fontId="92" fillId="7" borderId="8" xfId="0" applyFont="1" applyFill="1" applyBorder="1" applyAlignment="1">
      <alignment horizontal="center" vertical="center"/>
    </xf>
    <xf numFmtId="0" fontId="90" fillId="14" borderId="7" xfId="0" applyFont="1" applyFill="1" applyBorder="1" applyAlignment="1">
      <alignment horizontal="center" vertical="center"/>
    </xf>
    <xf numFmtId="0" fontId="10" fillId="14" borderId="7" xfId="0" applyFont="1" applyFill="1" applyBorder="1" applyAlignment="1">
      <alignment horizontal="center" vertical="center" wrapText="1"/>
    </xf>
    <xf numFmtId="0" fontId="10" fillId="14" borderId="7" xfId="0" applyFont="1" applyFill="1" applyBorder="1" applyAlignment="1">
      <alignment horizontal="center" vertical="center"/>
    </xf>
    <xf numFmtId="0" fontId="5" fillId="14" borderId="7" xfId="0" applyFont="1" applyFill="1" applyBorder="1" applyAlignment="1">
      <alignment horizontal="center" vertical="center"/>
    </xf>
    <xf numFmtId="0" fontId="109" fillId="4" borderId="5" xfId="0" applyFont="1" applyFill="1" applyBorder="1" applyAlignment="1">
      <alignment horizontal="center" vertical="center"/>
    </xf>
    <xf numFmtId="2" fontId="110" fillId="4" borderId="3" xfId="0" applyNumberFormat="1" applyFont="1" applyFill="1" applyBorder="1">
      <alignment vertical="center"/>
    </xf>
    <xf numFmtId="0" fontId="110" fillId="4" borderId="5" xfId="0" applyFont="1" applyFill="1" applyBorder="1" applyAlignment="1">
      <alignment horizontal="center" vertical="center"/>
    </xf>
    <xf numFmtId="0" fontId="110" fillId="4" borderId="3" xfId="0" applyFont="1" applyFill="1" applyBorder="1">
      <alignment vertical="center"/>
    </xf>
    <xf numFmtId="0" fontId="110" fillId="4" borderId="5" xfId="0" applyFont="1" applyFill="1" applyBorder="1" applyAlignment="1">
      <alignment horizontal="center" vertical="center" wrapText="1"/>
    </xf>
    <xf numFmtId="0" fontId="106" fillId="14" borderId="7" xfId="0" applyFont="1" applyFill="1" applyBorder="1" applyAlignment="1">
      <alignment horizontal="center" vertical="center"/>
    </xf>
    <xf numFmtId="0" fontId="15" fillId="14" borderId="7" xfId="0" applyFont="1" applyFill="1" applyBorder="1" applyAlignment="1">
      <alignment horizontal="center" vertical="center"/>
    </xf>
    <xf numFmtId="0" fontId="15" fillId="14" borderId="7" xfId="0" applyFont="1" applyFill="1" applyBorder="1" applyAlignment="1">
      <alignment horizontal="center" vertical="center" wrapText="1"/>
    </xf>
    <xf numFmtId="0" fontId="12" fillId="14" borderId="7" xfId="0" applyFont="1" applyFill="1" applyBorder="1" applyAlignment="1">
      <alignment horizontal="center" vertical="center"/>
    </xf>
    <xf numFmtId="0" fontId="111" fillId="13" borderId="7" xfId="0" applyFont="1" applyFill="1" applyBorder="1" applyAlignment="1">
      <alignment horizontal="center" vertical="center"/>
    </xf>
    <xf numFmtId="0" fontId="9" fillId="19" borderId="7" xfId="0" quotePrefix="1" applyFont="1" applyFill="1" applyBorder="1" applyAlignment="1">
      <alignment horizontal="center" vertical="center"/>
    </xf>
    <xf numFmtId="0" fontId="9" fillId="19" borderId="7" xfId="0" quotePrefix="1" applyFont="1" applyFill="1" applyBorder="1">
      <alignment vertical="center"/>
    </xf>
    <xf numFmtId="0" fontId="5" fillId="7" borderId="7" xfId="0" applyFont="1" applyFill="1" applyBorder="1" applyAlignment="1">
      <alignment horizontal="left" vertical="center" wrapText="1"/>
    </xf>
    <xf numFmtId="0" fontId="9" fillId="7" borderId="7" xfId="0" quotePrefix="1" applyFont="1" applyFill="1" applyBorder="1" applyAlignment="1">
      <alignment horizontal="center" vertical="center"/>
    </xf>
    <xf numFmtId="0" fontId="103" fillId="7" borderId="7" xfId="0" quotePrefix="1" applyFont="1" applyFill="1" applyBorder="1" applyAlignment="1">
      <alignment vertical="center" wrapText="1"/>
    </xf>
    <xf numFmtId="0" fontId="112" fillId="7" borderId="7" xfId="0" quotePrefix="1" applyFont="1" applyFill="1" applyBorder="1" applyAlignment="1">
      <alignment horizontal="center" vertical="center"/>
    </xf>
    <xf numFmtId="0" fontId="112" fillId="7" borderId="7" xfId="0" quotePrefix="1" applyFont="1" applyFill="1" applyBorder="1" applyAlignment="1">
      <alignment horizontal="left" vertical="center"/>
    </xf>
    <xf numFmtId="0" fontId="15" fillId="4" borderId="5" xfId="0" applyFont="1" applyFill="1" applyBorder="1" applyAlignment="1">
      <alignment horizontal="center" vertical="center"/>
    </xf>
    <xf numFmtId="0" fontId="5" fillId="14" borderId="34" xfId="0" applyFont="1" applyFill="1" applyBorder="1">
      <alignment vertical="center"/>
    </xf>
    <xf numFmtId="0" fontId="97" fillId="14" borderId="34" xfId="0" applyFont="1" applyFill="1" applyBorder="1" applyAlignment="1">
      <alignment horizontal="center" vertical="center"/>
    </xf>
    <xf numFmtId="0" fontId="107" fillId="13" borderId="7" xfId="0" applyFont="1" applyFill="1" applyBorder="1" applyAlignment="1">
      <alignment horizontal="left" vertical="center"/>
    </xf>
    <xf numFmtId="0" fontId="113" fillId="7" borderId="0" xfId="0" quotePrefix="1" applyFont="1" applyFill="1">
      <alignment vertical="center"/>
    </xf>
    <xf numFmtId="0" fontId="12" fillId="19" borderId="7" xfId="0" quotePrefix="1" applyFont="1" applyFill="1" applyBorder="1" applyAlignment="1">
      <alignment horizontal="center" vertical="center"/>
    </xf>
    <xf numFmtId="0" fontId="87" fillId="19" borderId="7" xfId="0" quotePrefix="1" applyFont="1" applyFill="1" applyBorder="1" applyAlignment="1">
      <alignment horizontal="left" vertical="center"/>
    </xf>
    <xf numFmtId="0" fontId="35" fillId="20" borderId="33" xfId="0" applyFont="1" applyFill="1" applyBorder="1" applyAlignment="1">
      <alignment vertical="center" wrapText="1"/>
    </xf>
    <xf numFmtId="0" fontId="9" fillId="15" borderId="7" xfId="0" quotePrefix="1" applyFont="1" applyFill="1" applyBorder="1" applyAlignment="1">
      <alignment horizontal="center" vertical="center" wrapText="1"/>
    </xf>
    <xf numFmtId="0" fontId="103" fillId="15" borderId="7" xfId="0" quotePrefix="1" applyFont="1" applyFill="1" applyBorder="1" applyAlignment="1">
      <alignment horizontal="left" vertical="center" wrapText="1"/>
    </xf>
    <xf numFmtId="0" fontId="22" fillId="20" borderId="5" xfId="0" applyFont="1" applyFill="1" applyBorder="1" applyAlignment="1">
      <alignment horizontal="center" vertical="center" wrapText="1"/>
    </xf>
    <xf numFmtId="0" fontId="100" fillId="19" borderId="7" xfId="0" quotePrefix="1" applyFont="1" applyFill="1" applyBorder="1" applyAlignment="1">
      <alignment horizontal="left" vertical="center" wrapText="1"/>
    </xf>
    <xf numFmtId="0" fontId="15" fillId="19" borderId="7" xfId="0" quotePrefix="1" applyFont="1" applyFill="1" applyBorder="1" applyAlignment="1">
      <alignment horizontal="center" vertical="center" wrapText="1"/>
    </xf>
    <xf numFmtId="0" fontId="97" fillId="14" borderId="2" xfId="0" applyFont="1" applyFill="1" applyBorder="1" applyAlignment="1">
      <alignment horizontal="center" vertical="center"/>
    </xf>
    <xf numFmtId="0" fontId="111" fillId="13" borderId="7" xfId="0" applyFont="1" applyFill="1" applyBorder="1" applyAlignment="1">
      <alignment horizontal="left" vertical="center"/>
    </xf>
    <xf numFmtId="0" fontId="10" fillId="19" borderId="7" xfId="0" quotePrefix="1" applyFont="1" applyFill="1" applyBorder="1" applyAlignment="1">
      <alignment horizontal="left" vertical="center"/>
    </xf>
    <xf numFmtId="0" fontId="9" fillId="19" borderId="7" xfId="0" quotePrefix="1" applyFont="1" applyFill="1" applyBorder="1" applyAlignment="1">
      <alignment horizontal="center" vertical="center" wrapText="1"/>
    </xf>
    <xf numFmtId="0" fontId="10" fillId="0" borderId="7" xfId="0" quotePrefix="1" applyFont="1" applyBorder="1" applyAlignment="1">
      <alignment horizontal="center" vertical="center"/>
    </xf>
    <xf numFmtId="0" fontId="104" fillId="0" borderId="7" xfId="0" quotePrefix="1" applyFont="1" applyBorder="1" applyAlignment="1">
      <alignment horizontal="left" vertical="center" wrapText="1"/>
    </xf>
    <xf numFmtId="0" fontId="14" fillId="7" borderId="3" xfId="0" applyFont="1" applyFill="1" applyBorder="1">
      <alignment vertical="center"/>
    </xf>
    <xf numFmtId="0" fontId="5" fillId="14" borderId="7" xfId="0" applyFont="1" applyFill="1" applyBorder="1" applyAlignment="1">
      <alignment horizontal="left" vertical="center"/>
    </xf>
    <xf numFmtId="0" fontId="5" fillId="21" borderId="2" xfId="0" applyFont="1" applyFill="1" applyBorder="1" applyAlignment="1">
      <alignment horizontal="center" vertical="center"/>
    </xf>
    <xf numFmtId="0" fontId="7" fillId="11" borderId="6" xfId="0" applyFont="1" applyFill="1" applyBorder="1" applyAlignment="1">
      <alignment horizontal="center" vertical="center" wrapText="1"/>
    </xf>
    <xf numFmtId="0" fontId="96" fillId="11" borderId="6" xfId="0" applyFont="1" applyFill="1" applyBorder="1" applyAlignment="1">
      <alignment horizontal="center" vertical="center" wrapText="1"/>
    </xf>
    <xf numFmtId="0" fontId="5" fillId="11" borderId="7" xfId="0" applyFont="1" applyFill="1" applyBorder="1" applyAlignment="1">
      <alignment vertical="center" wrapText="1"/>
    </xf>
    <xf numFmtId="0" fontId="97" fillId="11" borderId="7" xfId="0" applyFont="1" applyFill="1" applyBorder="1" applyAlignment="1">
      <alignment horizontal="center" vertical="center" wrapText="1"/>
    </xf>
    <xf numFmtId="0" fontId="90" fillId="20" borderId="2" xfId="0" applyFont="1" applyFill="1" applyBorder="1" applyAlignment="1">
      <alignment horizontal="center" vertical="center"/>
    </xf>
    <xf numFmtId="0" fontId="92" fillId="20" borderId="17" xfId="0" applyFont="1" applyFill="1" applyBorder="1">
      <alignment vertical="center"/>
    </xf>
    <xf numFmtId="0" fontId="12" fillId="20" borderId="33" xfId="0" applyFont="1" applyFill="1" applyBorder="1">
      <alignment vertical="center"/>
    </xf>
    <xf numFmtId="0" fontId="105" fillId="20" borderId="2" xfId="0" applyFont="1" applyFill="1" applyBorder="1" applyAlignment="1">
      <alignment horizontal="center" vertical="center"/>
    </xf>
    <xf numFmtId="0" fontId="94" fillId="20" borderId="33" xfId="0" applyFont="1" applyFill="1" applyBorder="1" applyAlignment="1">
      <alignment vertical="center" wrapText="1"/>
    </xf>
    <xf numFmtId="0" fontId="5" fillId="21" borderId="5" xfId="0" applyFont="1" applyFill="1" applyBorder="1" applyAlignment="1">
      <alignment horizontal="center" vertical="center"/>
    </xf>
    <xf numFmtId="0" fontId="5" fillId="19" borderId="7" xfId="0" quotePrefix="1" applyFont="1" applyFill="1" applyBorder="1" applyAlignment="1">
      <alignment horizontal="center" vertical="center" wrapText="1"/>
    </xf>
    <xf numFmtId="0" fontId="12" fillId="21" borderId="5" xfId="0" applyFont="1" applyFill="1" applyBorder="1" applyAlignment="1">
      <alignment horizontal="center" vertical="center"/>
    </xf>
    <xf numFmtId="0" fontId="94" fillId="4" borderId="5" xfId="0" applyFont="1" applyFill="1" applyBorder="1">
      <alignment vertical="center"/>
    </xf>
    <xf numFmtId="0" fontId="97" fillId="11" borderId="35" xfId="0" applyFont="1" applyFill="1" applyBorder="1" applyAlignment="1">
      <alignment horizontal="center" vertical="center" wrapText="1"/>
    </xf>
    <xf numFmtId="0" fontId="5" fillId="7" borderId="35" xfId="0" applyFont="1" applyFill="1" applyBorder="1" applyAlignment="1">
      <alignment horizontal="center" vertical="center"/>
    </xf>
    <xf numFmtId="0" fontId="5" fillId="7" borderId="33" xfId="0" applyFont="1" applyFill="1" applyBorder="1" applyAlignment="1">
      <alignment horizontal="center" vertical="center"/>
    </xf>
    <xf numFmtId="0" fontId="90" fillId="11" borderId="7" xfId="0" applyFont="1" applyFill="1" applyBorder="1" applyAlignment="1">
      <alignment horizontal="center" vertical="center" wrapText="1"/>
    </xf>
    <xf numFmtId="0" fontId="91" fillId="11" borderId="6" xfId="0" applyFont="1" applyFill="1" applyBorder="1" applyAlignment="1">
      <alignment horizontal="center" vertical="center" wrapText="1"/>
    </xf>
    <xf numFmtId="0" fontId="90" fillId="13" borderId="36" xfId="0" applyFont="1" applyFill="1" applyBorder="1" applyAlignment="1">
      <alignment horizontal="center" vertical="center"/>
    </xf>
    <xf numFmtId="0" fontId="12" fillId="11" borderId="7" xfId="0" applyFont="1" applyFill="1" applyBorder="1" applyAlignment="1">
      <alignment vertical="center" wrapText="1"/>
    </xf>
    <xf numFmtId="0" fontId="89" fillId="11" borderId="35" xfId="0" applyFont="1" applyFill="1" applyBorder="1" applyAlignment="1">
      <alignment horizontal="center" vertical="center" wrapText="1"/>
    </xf>
    <xf numFmtId="0" fontId="12" fillId="19" borderId="35" xfId="0" quotePrefix="1" applyFont="1" applyFill="1" applyBorder="1" applyAlignment="1">
      <alignment horizontal="center" vertical="center"/>
    </xf>
    <xf numFmtId="0" fontId="89" fillId="11" borderId="7" xfId="0" applyFont="1" applyFill="1" applyBorder="1" applyAlignment="1">
      <alignment horizontal="center" vertical="center" wrapText="1"/>
    </xf>
    <xf numFmtId="0" fontId="93" fillId="19" borderId="7" xfId="0" quotePrefix="1" applyFont="1" applyFill="1" applyBorder="1" applyAlignment="1">
      <alignment horizontal="left" vertical="center" wrapText="1"/>
    </xf>
    <xf numFmtId="0" fontId="10" fillId="19" borderId="7" xfId="0" quotePrefix="1" applyFont="1" applyFill="1" applyBorder="1" applyAlignment="1">
      <alignment horizontal="left" vertical="center" wrapText="1"/>
    </xf>
    <xf numFmtId="0" fontId="12" fillId="15" borderId="2" xfId="0" applyFont="1" applyFill="1" applyBorder="1" applyAlignment="1">
      <alignment horizontal="center" vertical="center"/>
    </xf>
    <xf numFmtId="0" fontId="90" fillId="15" borderId="2" xfId="0" applyFont="1" applyFill="1" applyBorder="1" applyAlignment="1">
      <alignment horizontal="center" vertical="center"/>
    </xf>
    <xf numFmtId="0" fontId="92" fillId="15" borderId="17" xfId="0" applyFont="1" applyFill="1" applyBorder="1">
      <alignment vertical="center"/>
    </xf>
    <xf numFmtId="0" fontId="12" fillId="15" borderId="33" xfId="0" applyFont="1" applyFill="1" applyBorder="1">
      <alignment vertical="center"/>
    </xf>
    <xf numFmtId="0" fontId="105" fillId="15" borderId="2" xfId="0" applyFont="1" applyFill="1" applyBorder="1" applyAlignment="1">
      <alignment horizontal="center" vertical="center"/>
    </xf>
    <xf numFmtId="0" fontId="19" fillId="15" borderId="8" xfId="0" applyFont="1" applyFill="1" applyBorder="1" applyAlignment="1">
      <alignment horizontal="center" vertical="center"/>
    </xf>
    <xf numFmtId="0" fontId="94" fillId="15" borderId="33" xfId="0" applyFont="1" applyFill="1" applyBorder="1" applyAlignment="1">
      <alignment vertical="center" wrapText="1"/>
    </xf>
    <xf numFmtId="0" fontId="94" fillId="4" borderId="5" xfId="0" applyFont="1" applyFill="1" applyBorder="1" applyAlignment="1">
      <alignment vertical="center" wrapText="1"/>
    </xf>
    <xf numFmtId="0" fontId="7" fillId="13" borderId="36" xfId="0" applyFont="1" applyFill="1" applyBorder="1" applyAlignment="1">
      <alignment horizontal="center" vertical="center"/>
    </xf>
    <xf numFmtId="0" fontId="94" fillId="20" borderId="8" xfId="0" applyFont="1" applyFill="1" applyBorder="1" applyAlignment="1">
      <alignment vertical="center" wrapText="1"/>
    </xf>
    <xf numFmtId="0" fontId="114" fillId="20" borderId="5" xfId="0" applyFont="1" applyFill="1" applyBorder="1" applyAlignment="1">
      <alignment horizontal="center" vertical="center"/>
    </xf>
    <xf numFmtId="0" fontId="114" fillId="20" borderId="8" xfId="0" applyFont="1" applyFill="1" applyBorder="1" applyAlignment="1">
      <alignment horizontal="center" vertical="center"/>
    </xf>
    <xf numFmtId="0" fontId="5" fillId="11" borderId="2" xfId="0" applyFont="1" applyFill="1" applyBorder="1" applyAlignment="1">
      <alignment vertical="center" wrapText="1"/>
    </xf>
    <xf numFmtId="0" fontId="97" fillId="11" borderId="2" xfId="0" applyFont="1" applyFill="1" applyBorder="1" applyAlignment="1">
      <alignment horizontal="center" vertical="center" wrapText="1"/>
    </xf>
    <xf numFmtId="0" fontId="7" fillId="14" borderId="6" xfId="0" applyFont="1" applyFill="1" applyBorder="1" applyAlignment="1">
      <alignment horizontal="center" vertical="center" wrapText="1"/>
    </xf>
    <xf numFmtId="0" fontId="96" fillId="14" borderId="6" xfId="0" applyFont="1" applyFill="1" applyBorder="1" applyAlignment="1">
      <alignment horizontal="center" vertical="center" wrapText="1"/>
    </xf>
    <xf numFmtId="0" fontId="5" fillId="14" borderId="7" xfId="0" applyFont="1" applyFill="1" applyBorder="1" applyAlignment="1">
      <alignment vertical="center" wrapText="1"/>
    </xf>
    <xf numFmtId="0" fontId="20" fillId="7" borderId="7" xfId="0" applyFont="1" applyFill="1" applyBorder="1" applyAlignment="1">
      <alignment horizontal="left" vertical="center"/>
    </xf>
    <xf numFmtId="0" fontId="90" fillId="14" borderId="7" xfId="0" applyFont="1" applyFill="1" applyBorder="1" applyAlignment="1">
      <alignment horizontal="center" vertical="center" wrapText="1"/>
    </xf>
    <xf numFmtId="0" fontId="91" fillId="14" borderId="6" xfId="0" applyFont="1" applyFill="1" applyBorder="1" applyAlignment="1">
      <alignment horizontal="center" vertical="center" wrapText="1"/>
    </xf>
    <xf numFmtId="0" fontId="101" fillId="19" borderId="7" xfId="0" quotePrefix="1" applyFont="1" applyFill="1" applyBorder="1" applyAlignment="1">
      <alignment horizontal="left" vertical="center" wrapText="1"/>
    </xf>
    <xf numFmtId="0" fontId="100" fillId="4" borderId="8" xfId="0" applyFont="1" applyFill="1" applyBorder="1" applyAlignment="1">
      <alignment vertical="center" wrapText="1"/>
    </xf>
    <xf numFmtId="0" fontId="115" fillId="4" borderId="3" xfId="0" applyFont="1" applyFill="1" applyBorder="1" applyAlignment="1">
      <alignment vertical="center" wrapText="1"/>
    </xf>
    <xf numFmtId="0" fontId="116" fillId="20" borderId="5" xfId="0" applyFont="1" applyFill="1" applyBorder="1" applyAlignment="1">
      <alignment horizontal="center" vertical="center"/>
    </xf>
    <xf numFmtId="0" fontId="90" fillId="0" borderId="7" xfId="0" applyFont="1" applyBorder="1" applyAlignment="1">
      <alignment horizontal="left" vertical="center"/>
    </xf>
    <xf numFmtId="0" fontId="5" fillId="14" borderId="2" xfId="0" applyFont="1" applyFill="1" applyBorder="1" applyAlignment="1">
      <alignment vertical="center" wrapText="1"/>
    </xf>
    <xf numFmtId="0" fontId="97" fillId="14" borderId="2" xfId="0" applyFont="1" applyFill="1" applyBorder="1" applyAlignment="1">
      <alignment horizontal="center" vertical="center" wrapText="1"/>
    </xf>
    <xf numFmtId="0" fontId="7" fillId="11" borderId="2" xfId="0" applyFont="1" applyFill="1" applyBorder="1" applyAlignment="1">
      <alignment horizontal="left" vertical="center" wrapText="1"/>
    </xf>
    <xf numFmtId="0" fontId="96" fillId="11" borderId="7" xfId="0" applyFont="1" applyFill="1" applyBorder="1" applyAlignment="1">
      <alignment horizontal="center" vertical="center" wrapText="1"/>
    </xf>
    <xf numFmtId="0" fontId="7" fillId="11" borderId="5" xfId="0" applyFont="1" applyFill="1" applyBorder="1" applyAlignment="1">
      <alignment horizontal="left" vertical="center" wrapText="1"/>
    </xf>
    <xf numFmtId="0" fontId="23" fillId="7" borderId="7" xfId="0" applyFont="1" applyFill="1" applyBorder="1" applyAlignment="1">
      <alignment horizontal="left" vertical="center" wrapText="1"/>
    </xf>
    <xf numFmtId="0" fontId="96" fillId="11" borderId="2" xfId="0" applyFont="1" applyFill="1" applyBorder="1" applyAlignment="1">
      <alignment horizontal="center" vertical="center" wrapText="1"/>
    </xf>
    <xf numFmtId="0" fontId="7" fillId="14" borderId="2" xfId="0" applyFont="1" applyFill="1" applyBorder="1" applyAlignment="1">
      <alignment horizontal="left" vertical="center"/>
    </xf>
    <xf numFmtId="0" fontId="7" fillId="14" borderId="5" xfId="0" applyFont="1" applyFill="1" applyBorder="1" applyAlignment="1">
      <alignment horizontal="left" vertical="center"/>
    </xf>
    <xf numFmtId="0" fontId="5" fillId="7" borderId="17" xfId="0" applyFont="1" applyFill="1" applyBorder="1">
      <alignment vertical="center"/>
    </xf>
    <xf numFmtId="0" fontId="5" fillId="7" borderId="2" xfId="0" applyFont="1" applyFill="1" applyBorder="1">
      <alignment vertical="center"/>
    </xf>
    <xf numFmtId="0" fontId="5" fillId="7" borderId="2" xfId="0" applyFont="1" applyFill="1" applyBorder="1" applyAlignment="1">
      <alignment horizontal="left" vertical="center"/>
    </xf>
    <xf numFmtId="0" fontId="7" fillId="14" borderId="6" xfId="0" applyFont="1" applyFill="1" applyBorder="1">
      <alignment vertical="center"/>
    </xf>
    <xf numFmtId="0" fontId="12" fillId="14" borderId="7" xfId="0" applyFont="1" applyFill="1" applyBorder="1" applyAlignment="1">
      <alignment vertical="center" wrapText="1"/>
    </xf>
    <xf numFmtId="0" fontId="23" fillId="19" borderId="7" xfId="0" quotePrefix="1" applyFont="1" applyFill="1" applyBorder="1" applyAlignment="1">
      <alignment horizontal="left" vertical="center" wrapText="1"/>
    </xf>
    <xf numFmtId="0" fontId="15" fillId="20" borderId="5" xfId="0" applyFont="1" applyFill="1" applyBorder="1" applyAlignment="1">
      <alignment horizontal="center" vertical="center"/>
    </xf>
    <xf numFmtId="0" fontId="106" fillId="20" borderId="5" xfId="0" applyFont="1" applyFill="1" applyBorder="1" applyAlignment="1">
      <alignment horizontal="center" vertical="center"/>
    </xf>
    <xf numFmtId="0" fontId="23" fillId="20" borderId="3" xfId="0" applyFont="1" applyFill="1" applyBorder="1">
      <alignment vertical="center"/>
    </xf>
    <xf numFmtId="0" fontId="15" fillId="20" borderId="8" xfId="0" applyFont="1" applyFill="1" applyBorder="1">
      <alignment vertical="center"/>
    </xf>
    <xf numFmtId="0" fontId="15" fillId="20" borderId="2" xfId="0" applyFont="1" applyFill="1" applyBorder="1" applyAlignment="1">
      <alignment horizontal="center" vertical="center"/>
    </xf>
    <xf numFmtId="0" fontId="117" fillId="20" borderId="5" xfId="0" applyFont="1" applyFill="1" applyBorder="1" applyAlignment="1">
      <alignment horizontal="center" vertical="center" wrapText="1"/>
    </xf>
    <xf numFmtId="0" fontId="23" fillId="20" borderId="8" xfId="0" applyFont="1" applyFill="1" applyBorder="1" applyAlignment="1">
      <alignment horizontal="center" vertical="center"/>
    </xf>
    <xf numFmtId="0" fontId="7" fillId="14" borderId="7" xfId="0" applyFont="1" applyFill="1" applyBorder="1">
      <alignment vertical="center"/>
    </xf>
    <xf numFmtId="0" fontId="12" fillId="7" borderId="7" xfId="0" quotePrefix="1" applyFont="1" applyFill="1" applyBorder="1" applyAlignment="1">
      <alignment horizontal="center" vertical="center"/>
    </xf>
    <xf numFmtId="0" fontId="14" fillId="0" borderId="3" xfId="0" applyFont="1" applyBorder="1">
      <alignment vertical="center"/>
    </xf>
    <xf numFmtId="0" fontId="5" fillId="0" borderId="8" xfId="0" applyFont="1" applyBorder="1">
      <alignment vertical="center"/>
    </xf>
    <xf numFmtId="0" fontId="20" fillId="0" borderId="5" xfId="0" applyFont="1" applyBorder="1" applyAlignment="1">
      <alignment horizontal="center" vertical="center"/>
    </xf>
    <xf numFmtId="0" fontId="20" fillId="0" borderId="8" xfId="0" applyFont="1" applyBorder="1" applyAlignment="1">
      <alignment horizontal="center" vertical="center"/>
    </xf>
    <xf numFmtId="0" fontId="90" fillId="14" borderId="7" xfId="0" applyFont="1" applyFill="1" applyBorder="1">
      <alignment vertical="center"/>
    </xf>
    <xf numFmtId="0" fontId="99" fillId="19" borderId="7" xfId="0" quotePrefix="1" applyFont="1" applyFill="1" applyBorder="1" applyAlignment="1">
      <alignment horizontal="left" vertical="center" wrapText="1"/>
    </xf>
    <xf numFmtId="0" fontId="7" fillId="14" borderId="2" xfId="0" applyFont="1" applyFill="1" applyBorder="1">
      <alignment vertical="center"/>
    </xf>
    <xf numFmtId="0" fontId="7" fillId="11" borderId="2" xfId="0" applyFont="1" applyFill="1" applyBorder="1" applyAlignment="1">
      <alignment horizontal="center" vertical="center" wrapText="1"/>
    </xf>
    <xf numFmtId="0" fontId="7" fillId="11" borderId="5" xfId="0" applyFont="1" applyFill="1" applyBorder="1" applyAlignment="1">
      <alignment horizontal="center" vertical="center" wrapText="1"/>
    </xf>
    <xf numFmtId="0" fontId="7" fillId="14" borderId="2" xfId="0" applyFont="1" applyFill="1" applyBorder="1" applyAlignment="1">
      <alignment horizontal="center" vertical="center" wrapText="1"/>
    </xf>
    <xf numFmtId="0" fontId="96" fillId="14" borderId="7" xfId="0" applyFont="1" applyFill="1" applyBorder="1" applyAlignment="1">
      <alignment horizontal="center" vertical="center" wrapText="1"/>
    </xf>
    <xf numFmtId="0" fontId="7" fillId="14" borderId="5" xfId="0" applyFont="1" applyFill="1" applyBorder="1" applyAlignment="1">
      <alignment horizontal="center" vertical="center" wrapText="1"/>
    </xf>
    <xf numFmtId="0" fontId="96" fillId="14" borderId="2" xfId="0" applyFont="1" applyFill="1" applyBorder="1" applyAlignment="1">
      <alignment horizontal="center" vertical="center" wrapText="1"/>
    </xf>
    <xf numFmtId="0" fontId="118" fillId="13" borderId="7" xfId="0" applyFont="1" applyFill="1" applyBorder="1" applyAlignment="1">
      <alignment horizontal="center" vertical="center"/>
    </xf>
    <xf numFmtId="0" fontId="119" fillId="20" borderId="5" xfId="0" applyFont="1" applyFill="1" applyBorder="1" applyAlignment="1">
      <alignment horizontal="center" vertical="center"/>
    </xf>
    <xf numFmtId="0" fontId="119" fillId="22" borderId="5" xfId="0" applyFont="1" applyFill="1" applyBorder="1" applyAlignment="1">
      <alignment horizontal="center" vertical="center"/>
    </xf>
    <xf numFmtId="0" fontId="97" fillId="0" borderId="0" xfId="0" applyFont="1" applyAlignment="1">
      <alignment horizontal="center" vertical="center"/>
    </xf>
    <xf numFmtId="0" fontId="124" fillId="0" borderId="3" xfId="0" applyFont="1" applyBorder="1" applyAlignment="1">
      <alignment horizontal="left" vertical="center" indent="4"/>
    </xf>
    <xf numFmtId="0" fontId="125" fillId="0" borderId="20" xfId="0" applyFont="1" applyBorder="1" applyAlignment="1">
      <alignment horizontal="center" vertical="center"/>
    </xf>
    <xf numFmtId="0" fontId="124" fillId="0" borderId="20" xfId="0" applyFont="1" applyBorder="1" applyAlignment="1">
      <alignment horizontal="center" vertical="center"/>
    </xf>
    <xf numFmtId="0" fontId="61" fillId="21" borderId="3" xfId="0" applyFont="1" applyFill="1" applyBorder="1" applyAlignment="1">
      <alignment horizontal="left" vertical="center" indent="2"/>
    </xf>
    <xf numFmtId="0" fontId="28" fillId="21" borderId="3" xfId="0" applyFont="1" applyFill="1" applyBorder="1" applyAlignment="1">
      <alignment horizontal="left" vertical="center" indent="2"/>
    </xf>
    <xf numFmtId="0" fontId="124" fillId="21" borderId="3" xfId="0" applyFont="1" applyFill="1" applyBorder="1" applyAlignment="1">
      <alignment horizontal="left" vertical="center" indent="4"/>
    </xf>
    <xf numFmtId="0" fontId="126" fillId="0" borderId="0" xfId="0" applyFont="1">
      <alignment vertical="center"/>
    </xf>
    <xf numFmtId="0" fontId="28" fillId="0" borderId="0" xfId="0" applyFont="1" applyAlignment="1">
      <alignment vertical="center" wrapText="1"/>
    </xf>
    <xf numFmtId="0" fontId="125" fillId="0" borderId="0" xfId="0" applyFont="1" applyAlignment="1">
      <alignment vertical="center" wrapText="1"/>
    </xf>
    <xf numFmtId="0" fontId="2" fillId="0" borderId="0" xfId="2" applyAlignment="1">
      <alignment vertical="center"/>
    </xf>
    <xf numFmtId="0" fontId="25" fillId="0" borderId="0" xfId="0" applyFont="1" applyAlignment="1">
      <alignment vertical="center" wrapText="1"/>
    </xf>
    <xf numFmtId="0" fontId="127" fillId="0" borderId="0" xfId="2" applyFont="1" applyAlignment="1">
      <alignment horizontal="center" vertical="center"/>
    </xf>
    <xf numFmtId="0" fontId="28" fillId="0" borderId="0" xfId="0" applyFont="1" applyAlignment="1">
      <alignment horizontal="center" vertical="center" wrapText="1"/>
    </xf>
    <xf numFmtId="0" fontId="28" fillId="0" borderId="0" xfId="0" applyFont="1" applyAlignment="1">
      <alignment horizontal="center" vertical="center"/>
    </xf>
    <xf numFmtId="0" fontId="125" fillId="0" borderId="0" xfId="0" applyFont="1">
      <alignment vertical="center"/>
    </xf>
    <xf numFmtId="0" fontId="128" fillId="0" borderId="0" xfId="0" applyFont="1">
      <alignment vertical="center"/>
    </xf>
    <xf numFmtId="0" fontId="129" fillId="3" borderId="1" xfId="0" applyFont="1" applyFill="1" applyBorder="1" applyAlignment="1">
      <alignment horizontal="center" vertical="center" wrapText="1"/>
    </xf>
    <xf numFmtId="0" fontId="130" fillId="3" borderId="1" xfId="0" applyFont="1" applyFill="1" applyBorder="1" applyAlignment="1">
      <alignment horizontal="center" vertical="center" wrapText="1"/>
    </xf>
    <xf numFmtId="0" fontId="131" fillId="3" borderId="1" xfId="0" applyFont="1" applyFill="1" applyBorder="1" applyAlignment="1">
      <alignment horizontal="center" vertical="center" wrapText="1"/>
    </xf>
    <xf numFmtId="0" fontId="132" fillId="3" borderId="1" xfId="0" applyFont="1" applyFill="1" applyBorder="1" applyAlignment="1">
      <alignment horizontal="center" vertical="center" wrapText="1"/>
    </xf>
    <xf numFmtId="0" fontId="129" fillId="23" borderId="1" xfId="0" applyFont="1" applyFill="1" applyBorder="1" applyAlignment="1">
      <alignment horizontal="center" vertical="center" wrapText="1"/>
    </xf>
    <xf numFmtId="0" fontId="135" fillId="24" borderId="1" xfId="0" applyFont="1" applyFill="1" applyBorder="1" applyAlignment="1">
      <alignment horizontal="center" vertical="center" wrapText="1"/>
    </xf>
    <xf numFmtId="0" fontId="137" fillId="24" borderId="37" xfId="0" applyFont="1" applyFill="1" applyBorder="1" applyAlignment="1">
      <alignment horizontal="center" vertical="center" wrapText="1"/>
    </xf>
    <xf numFmtId="0" fontId="137" fillId="24" borderId="38" xfId="0" applyFont="1" applyFill="1" applyBorder="1" applyAlignment="1">
      <alignment horizontal="center" vertical="center" wrapText="1"/>
    </xf>
    <xf numFmtId="0" fontId="129" fillId="24" borderId="1" xfId="0" applyFont="1" applyFill="1" applyBorder="1" applyAlignment="1">
      <alignment horizontal="center" vertical="center" wrapText="1"/>
    </xf>
    <xf numFmtId="0" fontId="140" fillId="2" borderId="17" xfId="0" applyFont="1" applyFill="1" applyBorder="1" applyAlignment="1">
      <alignment horizontal="center" vertical="center"/>
    </xf>
    <xf numFmtId="0" fontId="140" fillId="2" borderId="25" xfId="0" applyFont="1" applyFill="1" applyBorder="1">
      <alignment vertical="center"/>
    </xf>
    <xf numFmtId="0" fontId="141" fillId="2" borderId="25" xfId="0" applyFont="1" applyFill="1" applyBorder="1">
      <alignment vertical="center"/>
    </xf>
    <xf numFmtId="0" fontId="47" fillId="2" borderId="25" xfId="0" applyFont="1" applyFill="1" applyBorder="1">
      <alignment vertical="center"/>
    </xf>
    <xf numFmtId="0" fontId="140" fillId="2" borderId="25" xfId="0" applyFont="1" applyFill="1" applyBorder="1" applyAlignment="1">
      <alignment horizontal="center" vertical="center"/>
    </xf>
    <xf numFmtId="0" fontId="142" fillId="2" borderId="25" xfId="0" applyFont="1" applyFill="1" applyBorder="1" applyAlignment="1">
      <alignment horizontal="center" vertical="center"/>
    </xf>
    <xf numFmtId="0" fontId="140" fillId="2" borderId="25" xfId="0" applyFont="1" applyFill="1" applyBorder="1" applyAlignment="1">
      <alignment horizontal="center" vertical="center" wrapText="1"/>
    </xf>
    <xf numFmtId="0" fontId="41" fillId="2" borderId="25" xfId="0" applyFont="1" applyFill="1" applyBorder="1" applyAlignment="1">
      <alignment horizontal="center" vertical="center" wrapText="1"/>
    </xf>
    <xf numFmtId="0" fontId="41" fillId="2" borderId="25" xfId="0" applyFont="1" applyFill="1" applyBorder="1" applyAlignment="1">
      <alignment horizontal="center" vertical="center"/>
    </xf>
    <xf numFmtId="0" fontId="125" fillId="2" borderId="25" xfId="0" applyFont="1" applyFill="1" applyBorder="1">
      <alignment vertical="center"/>
    </xf>
    <xf numFmtId="0" fontId="128" fillId="2" borderId="25" xfId="0" applyFont="1" applyFill="1" applyBorder="1">
      <alignment vertical="center"/>
    </xf>
    <xf numFmtId="0" fontId="41" fillId="2" borderId="25" xfId="0" applyFont="1" applyFill="1" applyBorder="1">
      <alignment vertical="center"/>
    </xf>
    <xf numFmtId="0" fontId="143" fillId="15" borderId="3" xfId="0" applyFont="1" applyFill="1" applyBorder="1" applyAlignment="1">
      <alignment horizontal="center" vertical="center"/>
    </xf>
    <xf numFmtId="0" fontId="140" fillId="15" borderId="4" xfId="0" applyFont="1" applyFill="1" applyBorder="1">
      <alignment vertical="center"/>
    </xf>
    <xf numFmtId="0" fontId="144" fillId="15" borderId="4" xfId="0" applyFont="1" applyFill="1" applyBorder="1">
      <alignment vertical="center"/>
    </xf>
    <xf numFmtId="0" fontId="145" fillId="15" borderId="4" xfId="0" applyFont="1" applyFill="1" applyBorder="1">
      <alignment vertical="center"/>
    </xf>
    <xf numFmtId="0" fontId="47" fillId="15" borderId="4" xfId="0" applyFont="1" applyFill="1" applyBorder="1">
      <alignment vertical="center"/>
    </xf>
    <xf numFmtId="0" fontId="48" fillId="15" borderId="4" xfId="0" applyFont="1" applyFill="1" applyBorder="1" applyAlignment="1">
      <alignment vertical="center" wrapText="1"/>
    </xf>
    <xf numFmtId="0" fontId="134" fillId="15" borderId="4" xfId="0" applyFont="1" applyFill="1" applyBorder="1" applyAlignment="1">
      <alignment vertical="center" wrapText="1"/>
    </xf>
    <xf numFmtId="0" fontId="28" fillId="15" borderId="4" xfId="0" applyFont="1" applyFill="1" applyBorder="1" applyAlignment="1">
      <alignment horizontal="center" vertical="center" wrapText="1"/>
    </xf>
    <xf numFmtId="0" fontId="28" fillId="15" borderId="4" xfId="0" applyFont="1" applyFill="1" applyBorder="1" applyAlignment="1">
      <alignment horizontal="center" vertical="center"/>
    </xf>
    <xf numFmtId="0" fontId="125" fillId="15" borderId="4" xfId="0" applyFont="1" applyFill="1" applyBorder="1">
      <alignment vertical="center"/>
    </xf>
    <xf numFmtId="0" fontId="128" fillId="15" borderId="4" xfId="0" applyFont="1" applyFill="1" applyBorder="1">
      <alignment vertical="center"/>
    </xf>
    <xf numFmtId="0" fontId="28" fillId="15" borderId="4" xfId="0" applyFont="1" applyFill="1" applyBorder="1">
      <alignment vertical="center"/>
    </xf>
    <xf numFmtId="0" fontId="28" fillId="7" borderId="39" xfId="0" applyFont="1" applyFill="1" applyBorder="1">
      <alignment vertical="center"/>
    </xf>
    <xf numFmtId="0" fontId="41" fillId="7" borderId="39" xfId="0" applyFont="1" applyFill="1" applyBorder="1" applyAlignment="1">
      <alignment vertical="center" wrapText="1"/>
    </xf>
    <xf numFmtId="0" fontId="125" fillId="7" borderId="39" xfId="0" applyFont="1" applyFill="1" applyBorder="1" applyAlignment="1">
      <alignment vertical="center" wrapText="1"/>
    </xf>
    <xf numFmtId="0" fontId="24" fillId="7" borderId="39" xfId="0" applyFont="1" applyFill="1" applyBorder="1" applyAlignment="1">
      <alignment vertical="center" wrapText="1"/>
    </xf>
    <xf numFmtId="0" fontId="41" fillId="7" borderId="39" xfId="0" applyFont="1" applyFill="1" applyBorder="1" applyAlignment="1">
      <alignment horizontal="left" vertical="center" wrapText="1"/>
    </xf>
    <xf numFmtId="0" fontId="146" fillId="7" borderId="39" xfId="0" applyFont="1" applyFill="1" applyBorder="1" applyAlignment="1">
      <alignment horizontal="left" vertical="center" wrapText="1"/>
    </xf>
    <xf numFmtId="0" fontId="41" fillId="7" borderId="39" xfId="0" applyFont="1" applyFill="1" applyBorder="1" applyAlignment="1">
      <alignment horizontal="center" vertical="center" wrapText="1"/>
    </xf>
    <xf numFmtId="0" fontId="24" fillId="7" borderId="39" xfId="0" applyFont="1" applyFill="1" applyBorder="1" applyAlignment="1">
      <alignment horizontal="center" vertical="center" wrapText="1"/>
    </xf>
    <xf numFmtId="0" fontId="129" fillId="7" borderId="39" xfId="0" quotePrefix="1" applyFont="1" applyFill="1" applyBorder="1" applyAlignment="1">
      <alignment vertical="center" wrapText="1"/>
    </xf>
    <xf numFmtId="0" fontId="129" fillId="7" borderId="39" xfId="0" applyFont="1" applyFill="1" applyBorder="1" applyAlignment="1">
      <alignment vertical="center" wrapText="1"/>
    </xf>
    <xf numFmtId="0" fontId="147" fillId="7" borderId="0" xfId="0" applyFont="1" applyFill="1">
      <alignment vertical="center"/>
    </xf>
    <xf numFmtId="0" fontId="148" fillId="7" borderId="0" xfId="0" applyFont="1" applyFill="1">
      <alignment vertical="center"/>
    </xf>
    <xf numFmtId="0" fontId="130" fillId="7" borderId="0" xfId="0" applyFont="1" applyFill="1" applyAlignment="1">
      <alignment vertical="center" wrapText="1"/>
    </xf>
    <xf numFmtId="0" fontId="40" fillId="7" borderId="0" xfId="0" applyFont="1" applyFill="1" applyAlignment="1">
      <alignment vertical="center" wrapText="1"/>
    </xf>
    <xf numFmtId="0" fontId="150" fillId="7" borderId="0" xfId="0" applyFont="1" applyFill="1">
      <alignment vertical="center"/>
    </xf>
    <xf numFmtId="0" fontId="134" fillId="7" borderId="0" xfId="0" applyFont="1" applyFill="1">
      <alignment vertical="center"/>
    </xf>
    <xf numFmtId="0" fontId="147" fillId="7" borderId="0" xfId="0" applyFont="1" applyFill="1" applyAlignment="1">
      <alignment vertical="center" wrapText="1"/>
    </xf>
    <xf numFmtId="0" fontId="41" fillId="7" borderId="0" xfId="0" applyFont="1" applyFill="1" applyAlignment="1">
      <alignment horizontal="center" vertical="center" wrapText="1"/>
    </xf>
    <xf numFmtId="0" fontId="41" fillId="7" borderId="0" xfId="0" applyFont="1" applyFill="1" applyAlignment="1">
      <alignment horizontal="center" vertical="center"/>
    </xf>
    <xf numFmtId="0" fontId="125" fillId="7" borderId="0" xfId="0" applyFont="1" applyFill="1">
      <alignment vertical="center"/>
    </xf>
    <xf numFmtId="0" fontId="128" fillId="7" borderId="0" xfId="0" applyFont="1" applyFill="1">
      <alignment vertical="center"/>
    </xf>
    <xf numFmtId="0" fontId="41" fillId="7" borderId="0" xfId="0" applyFont="1" applyFill="1">
      <alignment vertical="center"/>
    </xf>
    <xf numFmtId="0" fontId="41" fillId="7" borderId="35" xfId="0" applyFont="1" applyFill="1" applyBorder="1" applyAlignment="1">
      <alignment horizontal="center" vertical="center"/>
    </xf>
    <xf numFmtId="0" fontId="28" fillId="7" borderId="0" xfId="0" applyFont="1" applyFill="1">
      <alignment vertical="center"/>
    </xf>
    <xf numFmtId="0" fontId="41" fillId="7" borderId="0" xfId="0" applyFont="1" applyFill="1" applyAlignment="1">
      <alignment vertical="center" wrapText="1"/>
    </xf>
    <xf numFmtId="0" fontId="125" fillId="7" borderId="0" xfId="0" applyFont="1" applyFill="1" applyAlignment="1">
      <alignment vertical="center" wrapText="1"/>
    </xf>
    <xf numFmtId="0" fontId="24" fillId="7" borderId="0" xfId="0" applyFont="1" applyFill="1" applyAlignment="1">
      <alignment vertical="center" wrapText="1"/>
    </xf>
    <xf numFmtId="0" fontId="41" fillId="7" borderId="0" xfId="0" applyFont="1" applyFill="1" applyAlignment="1">
      <alignment horizontal="left" vertical="center" wrapText="1"/>
    </xf>
    <xf numFmtId="0" fontId="146" fillId="7" borderId="0" xfId="0" applyFont="1" applyFill="1" applyAlignment="1">
      <alignment horizontal="left" vertical="center" wrapText="1"/>
    </xf>
    <xf numFmtId="0" fontId="24" fillId="7" borderId="0" xfId="0" applyFont="1" applyFill="1" applyAlignment="1">
      <alignment horizontal="center" vertical="center" wrapText="1"/>
    </xf>
    <xf numFmtId="0" fontId="129" fillId="7" borderId="0" xfId="0" quotePrefix="1" applyFont="1" applyFill="1" applyAlignment="1">
      <alignment vertical="center" wrapText="1"/>
    </xf>
    <xf numFmtId="0" fontId="129" fillId="7" borderId="0" xfId="0" applyFont="1" applyFill="1" applyAlignment="1">
      <alignment vertical="center" wrapText="1"/>
    </xf>
    <xf numFmtId="0" fontId="152" fillId="5" borderId="5" xfId="0" quotePrefix="1" applyFont="1" applyFill="1" applyBorder="1" applyAlignment="1">
      <alignment horizontal="left" vertical="center" wrapText="1"/>
    </xf>
    <xf numFmtId="0" fontId="41" fillId="5" borderId="5" xfId="0" applyFont="1" applyFill="1" applyBorder="1" applyAlignment="1">
      <alignment vertical="center" wrapText="1"/>
    </xf>
    <xf numFmtId="0" fontId="153" fillId="5" borderId="5" xfId="0" applyFont="1" applyFill="1" applyBorder="1" applyAlignment="1">
      <alignment horizontal="left" vertical="center" wrapText="1"/>
    </xf>
    <xf numFmtId="0" fontId="154" fillId="5" borderId="3" xfId="0" applyFont="1" applyFill="1" applyBorder="1">
      <alignment vertical="center"/>
    </xf>
    <xf numFmtId="0" fontId="145" fillId="5" borderId="3" xfId="0" applyFont="1" applyFill="1" applyBorder="1" applyAlignment="1">
      <alignment horizontal="center" vertical="center"/>
    </xf>
    <xf numFmtId="0" fontId="155" fillId="5" borderId="4" xfId="0" applyFont="1" applyFill="1" applyBorder="1" applyAlignment="1">
      <alignment horizontal="center" vertical="center"/>
    </xf>
    <xf numFmtId="0" fontId="40" fillId="5" borderId="4" xfId="0" applyFont="1" applyFill="1" applyBorder="1" applyAlignment="1">
      <alignment horizontal="left" vertical="center" wrapText="1"/>
    </xf>
    <xf numFmtId="0" fontId="40" fillId="5" borderId="4" xfId="0" applyFont="1" applyFill="1" applyBorder="1" applyAlignment="1">
      <alignment horizontal="left" vertical="center"/>
    </xf>
    <xf numFmtId="0" fontId="40" fillId="5" borderId="8" xfId="0" applyFont="1" applyFill="1" applyBorder="1" applyAlignment="1">
      <alignment horizontal="left" vertical="center"/>
    </xf>
    <xf numFmtId="0" fontId="28" fillId="5" borderId="3" xfId="0" applyFont="1" applyFill="1" applyBorder="1" applyAlignment="1">
      <alignment horizontal="left" vertical="center"/>
    </xf>
    <xf numFmtId="0" fontId="28" fillId="5" borderId="4" xfId="0" applyFont="1" applyFill="1" applyBorder="1" applyAlignment="1">
      <alignment horizontal="center" vertical="center" wrapText="1"/>
    </xf>
    <xf numFmtId="0" fontId="28" fillId="5" borderId="8" xfId="0" applyFont="1" applyFill="1" applyBorder="1" applyAlignment="1">
      <alignment horizontal="center" vertical="center" wrapText="1"/>
    </xf>
    <xf numFmtId="0" fontId="28" fillId="5" borderId="3" xfId="0" applyFont="1" applyFill="1" applyBorder="1" applyAlignment="1">
      <alignment horizontal="center" vertical="center" wrapText="1"/>
    </xf>
    <xf numFmtId="0" fontId="156" fillId="5" borderId="5" xfId="0" applyFont="1" applyFill="1" applyBorder="1" applyAlignment="1">
      <alignment horizontal="left" vertical="center" wrapText="1"/>
    </xf>
    <xf numFmtId="0" fontId="128" fillId="5" borderId="3" xfId="0" applyFont="1" applyFill="1" applyBorder="1" applyAlignment="1">
      <alignment vertical="center" wrapText="1"/>
    </xf>
    <xf numFmtId="0" fontId="28" fillId="5" borderId="3" xfId="0" applyFont="1" applyFill="1" applyBorder="1" applyAlignment="1">
      <alignment vertical="center" wrapText="1"/>
    </xf>
    <xf numFmtId="0" fontId="28" fillId="5" borderId="5" xfId="0" applyFont="1" applyFill="1" applyBorder="1" applyAlignment="1">
      <alignment horizontal="center" vertical="center"/>
    </xf>
    <xf numFmtId="0" fontId="152" fillId="10" borderId="40" xfId="0" applyFont="1" applyFill="1" applyBorder="1" applyAlignment="1">
      <alignment horizontal="left" vertical="center" wrapText="1"/>
    </xf>
    <xf numFmtId="0" fontId="41" fillId="10" borderId="40" xfId="0" applyFont="1" applyFill="1" applyBorder="1" applyAlignment="1">
      <alignment vertical="center" wrapText="1"/>
    </xf>
    <xf numFmtId="0" fontId="125" fillId="10" borderId="40" xfId="0" applyFont="1" applyFill="1" applyBorder="1" applyAlignment="1">
      <alignment horizontal="left" vertical="center"/>
    </xf>
    <xf numFmtId="0" fontId="157" fillId="10" borderId="40" xfId="0" applyFont="1" applyFill="1" applyBorder="1" applyAlignment="1">
      <alignment vertical="center" wrapText="1"/>
    </xf>
    <xf numFmtId="0" fontId="144" fillId="0" borderId="41" xfId="0" applyFont="1" applyBorder="1" applyAlignment="1">
      <alignment horizontal="center" vertical="center" wrapText="1"/>
    </xf>
    <xf numFmtId="0" fontId="144" fillId="0" borderId="42" xfId="0" applyFont="1" applyBorder="1" applyAlignment="1">
      <alignment horizontal="left" vertical="center"/>
    </xf>
    <xf numFmtId="0" fontId="155" fillId="0" borderId="42" xfId="0" applyFont="1" applyBorder="1" applyAlignment="1">
      <alignment horizontal="left" vertical="center"/>
    </xf>
    <xf numFmtId="0" fontId="41" fillId="10" borderId="42" xfId="0" applyFont="1" applyFill="1" applyBorder="1" applyAlignment="1">
      <alignment horizontal="left" vertical="center" wrapText="1"/>
    </xf>
    <xf numFmtId="0" fontId="41" fillId="10" borderId="42" xfId="0" applyFont="1" applyFill="1" applyBorder="1" applyAlignment="1">
      <alignment horizontal="center" vertical="center" wrapText="1"/>
    </xf>
    <xf numFmtId="0" fontId="40" fillId="10" borderId="43" xfId="0" applyFont="1" applyFill="1" applyBorder="1" applyAlignment="1">
      <alignment horizontal="left" vertical="center"/>
    </xf>
    <xf numFmtId="0" fontId="24" fillId="10" borderId="44" xfId="0" applyFont="1" applyFill="1" applyBorder="1" applyAlignment="1">
      <alignment horizontal="center" vertical="center" wrapText="1"/>
    </xf>
    <xf numFmtId="0" fontId="40" fillId="10" borderId="45" xfId="0" applyFont="1" applyFill="1" applyBorder="1" applyAlignment="1">
      <alignment horizontal="left" vertical="center"/>
    </xf>
    <xf numFmtId="0" fontId="40" fillId="10" borderId="46" xfId="0" applyFont="1" applyFill="1" applyBorder="1" applyAlignment="1">
      <alignment horizontal="left" vertical="center"/>
    </xf>
    <xf numFmtId="0" fontId="28" fillId="10" borderId="41" xfId="0" applyFont="1" applyFill="1" applyBorder="1" applyAlignment="1">
      <alignment horizontal="left" vertical="center"/>
    </xf>
    <xf numFmtId="0" fontId="28" fillId="10" borderId="45" xfId="0" applyFont="1" applyFill="1" applyBorder="1" applyAlignment="1">
      <alignment horizontal="center" vertical="center" wrapText="1"/>
    </xf>
    <xf numFmtId="0" fontId="28" fillId="10" borderId="46" xfId="0" applyFont="1" applyFill="1" applyBorder="1" applyAlignment="1">
      <alignment horizontal="center" vertical="center" wrapText="1"/>
    </xf>
    <xf numFmtId="0" fontId="28" fillId="10" borderId="41" xfId="0" applyFont="1" applyFill="1" applyBorder="1" applyAlignment="1">
      <alignment horizontal="center" vertical="center" wrapText="1"/>
    </xf>
    <xf numFmtId="0" fontId="156" fillId="10" borderId="40" xfId="0" applyFont="1" applyFill="1" applyBorder="1" applyAlignment="1">
      <alignment horizontal="left" vertical="center" wrapText="1"/>
    </xf>
    <xf numFmtId="0" fontId="128" fillId="10" borderId="41" xfId="0" applyFont="1" applyFill="1" applyBorder="1" applyAlignment="1">
      <alignment vertical="center" wrapText="1"/>
    </xf>
    <xf numFmtId="0" fontId="28" fillId="10" borderId="41" xfId="0" applyFont="1" applyFill="1" applyBorder="1" applyAlignment="1">
      <alignment vertical="center" wrapText="1"/>
    </xf>
    <xf numFmtId="0" fontId="28" fillId="10" borderId="40" xfId="0" applyFont="1" applyFill="1" applyBorder="1" applyAlignment="1">
      <alignment horizontal="center" vertical="center"/>
    </xf>
    <xf numFmtId="0" fontId="152" fillId="10" borderId="47" xfId="0" applyFont="1" applyFill="1" applyBorder="1" applyAlignment="1">
      <alignment horizontal="left" vertical="center" wrapText="1"/>
    </xf>
    <xf numFmtId="0" fontId="41" fillId="10" borderId="47" xfId="0" applyFont="1" applyFill="1" applyBorder="1" applyAlignment="1">
      <alignment vertical="center" wrapText="1"/>
    </xf>
    <xf numFmtId="0" fontId="125" fillId="10" borderId="47" xfId="0" applyFont="1" applyFill="1" applyBorder="1" applyAlignment="1">
      <alignment horizontal="left" vertical="center"/>
    </xf>
    <xf numFmtId="0" fontId="157" fillId="10" borderId="47" xfId="0" applyFont="1" applyFill="1" applyBorder="1" applyAlignment="1">
      <alignment vertical="center" wrapText="1"/>
    </xf>
    <xf numFmtId="0" fontId="144" fillId="0" borderId="47" xfId="0" applyFont="1" applyBorder="1" applyAlignment="1">
      <alignment horizontal="left" vertical="center"/>
    </xf>
    <xf numFmtId="0" fontId="155" fillId="0" borderId="47" xfId="0" applyFont="1" applyBorder="1" applyAlignment="1">
      <alignment horizontal="left" vertical="center"/>
    </xf>
    <xf numFmtId="0" fontId="41" fillId="10" borderId="47" xfId="0" applyFont="1" applyFill="1" applyBorder="1" applyAlignment="1">
      <alignment horizontal="left" vertical="center" wrapText="1"/>
    </xf>
    <xf numFmtId="0" fontId="41" fillId="10" borderId="47" xfId="0" applyFont="1" applyFill="1" applyBorder="1" applyAlignment="1">
      <alignment horizontal="center" vertical="center" wrapText="1"/>
    </xf>
    <xf numFmtId="0" fontId="40" fillId="10" borderId="48" xfId="0" applyFont="1" applyFill="1" applyBorder="1" applyAlignment="1">
      <alignment horizontal="left" vertical="center"/>
    </xf>
    <xf numFmtId="0" fontId="24" fillId="10" borderId="49" xfId="0" applyFont="1" applyFill="1" applyBorder="1" applyAlignment="1">
      <alignment horizontal="center" vertical="center" wrapText="1"/>
    </xf>
    <xf numFmtId="0" fontId="40" fillId="10" borderId="50" xfId="0" applyFont="1" applyFill="1" applyBorder="1" applyAlignment="1">
      <alignment horizontal="left" vertical="center"/>
    </xf>
    <xf numFmtId="0" fontId="28" fillId="10" borderId="49" xfId="0" applyFont="1" applyFill="1" applyBorder="1" applyAlignment="1">
      <alignment horizontal="left" vertical="center"/>
    </xf>
    <xf numFmtId="0" fontId="28" fillId="10" borderId="48" xfId="0" applyFont="1" applyFill="1" applyBorder="1" applyAlignment="1">
      <alignment horizontal="center" vertical="center" wrapText="1"/>
    </xf>
    <xf numFmtId="0" fontId="28" fillId="10" borderId="50" xfId="0" applyFont="1" applyFill="1" applyBorder="1" applyAlignment="1">
      <alignment horizontal="center" vertical="center" wrapText="1"/>
    </xf>
    <xf numFmtId="0" fontId="28" fillId="10" borderId="49" xfId="0" applyFont="1" applyFill="1" applyBorder="1" applyAlignment="1">
      <alignment horizontal="center" vertical="center" wrapText="1"/>
    </xf>
    <xf numFmtId="0" fontId="156" fillId="10" borderId="47" xfId="0" applyFont="1" applyFill="1" applyBorder="1" applyAlignment="1">
      <alignment horizontal="left" vertical="center" wrapText="1"/>
    </xf>
    <xf numFmtId="0" fontId="128" fillId="10" borderId="49" xfId="0" applyFont="1" applyFill="1" applyBorder="1" applyAlignment="1">
      <alignment vertical="center" wrapText="1"/>
    </xf>
    <xf numFmtId="0" fontId="28" fillId="10" borderId="49" xfId="0" applyFont="1" applyFill="1" applyBorder="1" applyAlignment="1">
      <alignment vertical="center" wrapText="1"/>
    </xf>
    <xf numFmtId="0" fontId="28" fillId="10" borderId="47" xfId="0" applyFont="1" applyFill="1" applyBorder="1" applyAlignment="1">
      <alignment horizontal="center" vertical="center"/>
    </xf>
    <xf numFmtId="0" fontId="152" fillId="10" borderId="51" xfId="0" applyFont="1" applyFill="1" applyBorder="1" applyAlignment="1">
      <alignment horizontal="left" vertical="center" wrapText="1"/>
    </xf>
    <xf numFmtId="0" fontId="41" fillId="10" borderId="51" xfId="0" applyFont="1" applyFill="1" applyBorder="1" applyAlignment="1">
      <alignment vertical="center" wrapText="1"/>
    </xf>
    <xf numFmtId="0" fontId="125" fillId="10" borderId="51" xfId="0" applyFont="1" applyFill="1" applyBorder="1" applyAlignment="1">
      <alignment horizontal="left" vertical="center" wrapText="1"/>
    </xf>
    <xf numFmtId="0" fontId="157" fillId="10" borderId="51" xfId="0" applyFont="1" applyFill="1" applyBorder="1" applyAlignment="1">
      <alignment vertical="center" wrapText="1"/>
    </xf>
    <xf numFmtId="0" fontId="144" fillId="0" borderId="51" xfId="0" applyFont="1" applyBorder="1" applyAlignment="1">
      <alignment horizontal="center" vertical="center" wrapText="1"/>
    </xf>
    <xf numFmtId="0" fontId="144" fillId="0" borderId="51" xfId="0" applyFont="1" applyBorder="1" applyAlignment="1">
      <alignment horizontal="left" vertical="center"/>
    </xf>
    <xf numFmtId="0" fontId="155" fillId="0" borderId="51" xfId="0" applyFont="1" applyBorder="1" applyAlignment="1">
      <alignment horizontal="left" vertical="center"/>
    </xf>
    <xf numFmtId="0" fontId="41" fillId="10" borderId="51" xfId="0" applyFont="1" applyFill="1" applyBorder="1" applyAlignment="1">
      <alignment horizontal="left" vertical="center" wrapText="1"/>
    </xf>
    <xf numFmtId="0" fontId="41" fillId="10" borderId="51" xfId="0" applyFont="1" applyFill="1" applyBorder="1" applyAlignment="1">
      <alignment horizontal="center" vertical="center" wrapText="1"/>
    </xf>
    <xf numFmtId="0" fontId="40" fillId="10" borderId="52" xfId="0" applyFont="1" applyFill="1" applyBorder="1" applyAlignment="1">
      <alignment horizontal="left" vertical="center"/>
    </xf>
    <xf numFmtId="0" fontId="24" fillId="10" borderId="53" xfId="0" applyFont="1" applyFill="1" applyBorder="1" applyAlignment="1">
      <alignment horizontal="center" vertical="center" wrapText="1"/>
    </xf>
    <xf numFmtId="0" fontId="40" fillId="10" borderId="54" xfId="0" applyFont="1" applyFill="1" applyBorder="1" applyAlignment="1">
      <alignment horizontal="left" vertical="center"/>
    </xf>
    <xf numFmtId="0" fontId="28" fillId="10" borderId="53" xfId="0" applyFont="1" applyFill="1" applyBorder="1" applyAlignment="1">
      <alignment horizontal="left" vertical="center"/>
    </xf>
    <xf numFmtId="0" fontId="28" fillId="10" borderId="52" xfId="0" applyFont="1" applyFill="1" applyBorder="1" applyAlignment="1">
      <alignment horizontal="center" vertical="center" wrapText="1"/>
    </xf>
    <xf numFmtId="0" fontId="28" fillId="10" borderId="54" xfId="0" applyFont="1" applyFill="1" applyBorder="1" applyAlignment="1">
      <alignment horizontal="center" vertical="center" wrapText="1"/>
    </xf>
    <xf numFmtId="0" fontId="28" fillId="10" borderId="53" xfId="0" applyFont="1" applyFill="1" applyBorder="1" applyAlignment="1">
      <alignment horizontal="center" vertical="center" wrapText="1"/>
    </xf>
    <xf numFmtId="0" fontId="156" fillId="10" borderId="51" xfId="0" applyFont="1" applyFill="1" applyBorder="1" applyAlignment="1">
      <alignment horizontal="left" vertical="center" wrapText="1"/>
    </xf>
    <xf numFmtId="0" fontId="128" fillId="10" borderId="53" xfId="0" applyFont="1" applyFill="1" applyBorder="1" applyAlignment="1">
      <alignment vertical="center" wrapText="1"/>
    </xf>
    <xf numFmtId="0" fontId="28" fillId="10" borderId="53" xfId="0" applyFont="1" applyFill="1" applyBorder="1" applyAlignment="1">
      <alignment vertical="center" wrapText="1"/>
    </xf>
    <xf numFmtId="0" fontId="28" fillId="10" borderId="51" xfId="0" applyFont="1" applyFill="1" applyBorder="1" applyAlignment="1">
      <alignment horizontal="center" vertical="center"/>
    </xf>
    <xf numFmtId="0" fontId="28" fillId="10" borderId="3" xfId="0" applyFont="1" applyFill="1" applyBorder="1">
      <alignment vertical="center"/>
    </xf>
    <xf numFmtId="0" fontId="40" fillId="10" borderId="4" xfId="0" applyFont="1" applyFill="1" applyBorder="1" applyAlignment="1">
      <alignment vertical="center" wrapText="1"/>
    </xf>
    <xf numFmtId="0" fontId="130" fillId="10" borderId="4" xfId="0" applyFont="1" applyFill="1" applyBorder="1" applyAlignment="1">
      <alignment vertical="center" wrapText="1"/>
    </xf>
    <xf numFmtId="0" fontId="40" fillId="0" borderId="5" xfId="0" applyFont="1" applyBorder="1" applyAlignment="1">
      <alignment vertical="center" wrapText="1"/>
    </xf>
    <xf numFmtId="0" fontId="158" fillId="10" borderId="4" xfId="0" applyFont="1" applyFill="1" applyBorder="1" applyAlignment="1">
      <alignment vertical="center" wrapText="1"/>
    </xf>
    <xf numFmtId="0" fontId="146" fillId="10" borderId="4" xfId="0" applyFont="1" applyFill="1" applyBorder="1" applyAlignment="1">
      <alignment vertical="center" wrapText="1"/>
    </xf>
    <xf numFmtId="0" fontId="40" fillId="10" borderId="4" xfId="0" applyFont="1" applyFill="1" applyBorder="1" applyAlignment="1">
      <alignment horizontal="center" vertical="center" wrapText="1"/>
    </xf>
    <xf numFmtId="0" fontId="40" fillId="10" borderId="4" xfId="0" applyFont="1" applyFill="1" applyBorder="1" applyAlignment="1">
      <alignment horizontal="left" vertical="center"/>
    </xf>
    <xf numFmtId="0" fontId="41" fillId="10" borderId="4" xfId="0" applyFont="1" applyFill="1" applyBorder="1" applyAlignment="1">
      <alignment horizontal="center" vertical="center"/>
    </xf>
    <xf numFmtId="0" fontId="41" fillId="10" borderId="4" xfId="0" applyFont="1" applyFill="1" applyBorder="1">
      <alignment vertical="center"/>
    </xf>
    <xf numFmtId="0" fontId="125" fillId="10" borderId="4" xfId="0" applyFont="1" applyFill="1" applyBorder="1">
      <alignment vertical="center"/>
    </xf>
    <xf numFmtId="0" fontId="128" fillId="10" borderId="4" xfId="0" applyFont="1" applyFill="1" applyBorder="1">
      <alignment vertical="center"/>
    </xf>
    <xf numFmtId="0" fontId="41" fillId="10" borderId="8" xfId="0" applyFont="1" applyFill="1" applyBorder="1" applyAlignment="1">
      <alignment horizontal="center" vertical="center"/>
    </xf>
    <xf numFmtId="0" fontId="28" fillId="10" borderId="0" xfId="0" applyFont="1" applyFill="1">
      <alignment vertical="center"/>
    </xf>
    <xf numFmtId="0" fontId="28" fillId="10" borderId="5" xfId="0" applyFont="1" applyFill="1" applyBorder="1" applyAlignment="1">
      <alignment vertical="center" wrapText="1"/>
    </xf>
    <xf numFmtId="0" fontId="41" fillId="10" borderId="5" xfId="0" applyFont="1" applyFill="1" applyBorder="1" applyAlignment="1">
      <alignment horizontal="left" vertical="center" wrapText="1"/>
    </xf>
    <xf numFmtId="0" fontId="125" fillId="10" borderId="5" xfId="0" applyFont="1" applyFill="1" applyBorder="1" applyAlignment="1">
      <alignment horizontal="left" vertical="center" wrapText="1"/>
    </xf>
    <xf numFmtId="0" fontId="41" fillId="10" borderId="5" xfId="0" quotePrefix="1" applyFont="1" applyFill="1" applyBorder="1" applyAlignment="1">
      <alignment horizontal="center" vertical="center" wrapText="1"/>
    </xf>
    <xf numFmtId="0" fontId="159" fillId="10" borderId="5" xfId="0" applyFont="1" applyFill="1" applyBorder="1" applyAlignment="1">
      <alignment horizontal="left" vertical="center" wrapText="1"/>
    </xf>
    <xf numFmtId="0" fontId="146" fillId="10" borderId="5" xfId="0" applyFont="1" applyFill="1" applyBorder="1" applyAlignment="1">
      <alignment horizontal="left" vertical="center" wrapText="1"/>
    </xf>
    <xf numFmtId="0" fontId="41" fillId="18" borderId="5" xfId="0" applyFont="1" applyFill="1" applyBorder="1" applyAlignment="1">
      <alignment horizontal="left" vertical="center" wrapText="1"/>
    </xf>
    <xf numFmtId="0" fontId="41" fillId="10" borderId="5" xfId="0" applyFont="1" applyFill="1" applyBorder="1" applyAlignment="1">
      <alignment horizontal="center" vertical="center" wrapText="1"/>
    </xf>
    <xf numFmtId="0" fontId="24" fillId="10" borderId="3" xfId="0" applyFont="1" applyFill="1" applyBorder="1" applyAlignment="1">
      <alignment horizontal="center" vertical="center" wrapText="1"/>
    </xf>
    <xf numFmtId="0" fontId="125" fillId="0" borderId="5" xfId="0" applyFont="1" applyBorder="1" applyAlignment="1">
      <alignment vertical="center" wrapText="1"/>
    </xf>
    <xf numFmtId="0" fontId="129" fillId="24" borderId="3" xfId="0" quotePrefix="1" applyFont="1" applyFill="1" applyBorder="1" applyAlignment="1">
      <alignment vertical="center" wrapText="1"/>
    </xf>
    <xf numFmtId="0" fontId="129" fillId="24" borderId="5" xfId="0" applyFont="1" applyFill="1" applyBorder="1" applyAlignment="1">
      <alignment vertical="center" wrapText="1"/>
    </xf>
    <xf numFmtId="0" fontId="72" fillId="0" borderId="5" xfId="0" applyFont="1" applyBorder="1" applyAlignment="1">
      <alignment horizontal="left" vertical="center" wrapText="1"/>
    </xf>
    <xf numFmtId="0" fontId="72" fillId="10" borderId="0" xfId="0" applyFont="1" applyFill="1">
      <alignment vertical="center"/>
    </xf>
    <xf numFmtId="0" fontId="28" fillId="10" borderId="5" xfId="0" applyFont="1" applyFill="1" applyBorder="1">
      <alignment vertical="center"/>
    </xf>
    <xf numFmtId="0" fontId="41" fillId="10" borderId="5" xfId="0" applyFont="1" applyFill="1" applyBorder="1" applyAlignment="1">
      <alignment vertical="center" wrapText="1"/>
    </xf>
    <xf numFmtId="0" fontId="125" fillId="10" borderId="5" xfId="0" applyFont="1" applyFill="1" applyBorder="1" applyAlignment="1">
      <alignment vertical="center" wrapText="1"/>
    </xf>
    <xf numFmtId="0" fontId="159" fillId="10" borderId="5" xfId="0" applyFont="1" applyFill="1" applyBorder="1" applyAlignment="1">
      <alignment vertical="center" wrapText="1"/>
    </xf>
    <xf numFmtId="0" fontId="160" fillId="0" borderId="5" xfId="0" applyFont="1" applyBorder="1" applyAlignment="1">
      <alignment horizontal="left" vertical="center" wrapText="1"/>
    </xf>
    <xf numFmtId="0" fontId="125" fillId="10" borderId="5" xfId="0" quotePrefix="1" applyFont="1" applyFill="1" applyBorder="1" applyAlignment="1">
      <alignment horizontal="center" vertical="center" wrapText="1"/>
    </xf>
    <xf numFmtId="0" fontId="162" fillId="10" borderId="5" xfId="0" applyFont="1" applyFill="1" applyBorder="1" applyAlignment="1">
      <alignment horizontal="left" vertical="center" wrapText="1"/>
    </xf>
    <xf numFmtId="0" fontId="125" fillId="0" borderId="5" xfId="0" applyFont="1" applyBorder="1" applyAlignment="1">
      <alignment horizontal="left" vertical="center" wrapText="1"/>
    </xf>
    <xf numFmtId="0" fontId="125" fillId="10" borderId="5" xfId="0" applyFont="1" applyFill="1" applyBorder="1" applyAlignment="1">
      <alignment horizontal="center" vertical="center" wrapText="1"/>
    </xf>
    <xf numFmtId="0" fontId="163" fillId="10" borderId="3" xfId="0" applyFont="1" applyFill="1" applyBorder="1" applyAlignment="1">
      <alignment horizontal="center" vertical="center" wrapText="1"/>
    </xf>
    <xf numFmtId="0" fontId="130" fillId="24" borderId="5" xfId="0" applyFont="1" applyFill="1" applyBorder="1" applyAlignment="1">
      <alignment vertical="center" wrapText="1"/>
    </xf>
    <xf numFmtId="0" fontId="125" fillId="10" borderId="5" xfId="0" applyFont="1" applyFill="1" applyBorder="1">
      <alignment vertical="center"/>
    </xf>
    <xf numFmtId="0" fontId="162" fillId="10" borderId="5" xfId="0" applyFont="1" applyFill="1" applyBorder="1" applyAlignment="1">
      <alignment vertical="center" wrapText="1"/>
    </xf>
    <xf numFmtId="0" fontId="164" fillId="24" borderId="3" xfId="0" quotePrefix="1" applyFont="1" applyFill="1" applyBorder="1" applyAlignment="1">
      <alignment vertical="center" wrapText="1"/>
    </xf>
    <xf numFmtId="0" fontId="125" fillId="10" borderId="40" xfId="0" applyFont="1" applyFill="1" applyBorder="1" applyAlignment="1">
      <alignment horizontal="left" vertical="center" wrapText="1"/>
    </xf>
    <xf numFmtId="0" fontId="125" fillId="10" borderId="47" xfId="0" applyFont="1" applyFill="1" applyBorder="1" applyAlignment="1">
      <alignment horizontal="left" vertical="center" wrapText="1"/>
    </xf>
    <xf numFmtId="0" fontId="72" fillId="10" borderId="5" xfId="0" applyFont="1" applyFill="1" applyBorder="1" applyAlignment="1">
      <alignment vertical="center" wrapText="1"/>
    </xf>
    <xf numFmtId="0" fontId="166" fillId="24" borderId="3" xfId="0" quotePrefix="1" applyFont="1" applyFill="1" applyBorder="1" applyAlignment="1">
      <alignment vertical="center" wrapText="1"/>
    </xf>
    <xf numFmtId="0" fontId="28" fillId="25" borderId="0" xfId="0" applyFont="1" applyFill="1">
      <alignment vertical="center"/>
    </xf>
    <xf numFmtId="0" fontId="41" fillId="25" borderId="0" xfId="0" applyFont="1" applyFill="1" applyAlignment="1">
      <alignment vertical="center" wrapText="1"/>
    </xf>
    <xf numFmtId="0" fontId="125" fillId="25" borderId="0" xfId="0" applyFont="1" applyFill="1" applyAlignment="1">
      <alignment vertical="center" wrapText="1"/>
    </xf>
    <xf numFmtId="0" fontId="24" fillId="25" borderId="0" xfId="0" applyFont="1" applyFill="1" applyAlignment="1">
      <alignment vertical="center" wrapText="1"/>
    </xf>
    <xf numFmtId="0" fontId="41" fillId="25" borderId="0" xfId="0" applyFont="1" applyFill="1" applyAlignment="1">
      <alignment horizontal="left" vertical="center" wrapText="1"/>
    </xf>
    <xf numFmtId="0" fontId="146" fillId="25" borderId="0" xfId="0" applyFont="1" applyFill="1" applyAlignment="1">
      <alignment horizontal="left" vertical="center" wrapText="1"/>
    </xf>
    <xf numFmtId="0" fontId="41" fillId="25" borderId="0" xfId="0" applyFont="1" applyFill="1" applyAlignment="1">
      <alignment horizontal="center" vertical="center" wrapText="1"/>
    </xf>
    <xf numFmtId="0" fontId="24" fillId="25" borderId="0" xfId="0" applyFont="1" applyFill="1" applyAlignment="1">
      <alignment horizontal="center" vertical="center" wrapText="1"/>
    </xf>
    <xf numFmtId="0" fontId="129" fillId="25" borderId="0" xfId="0" quotePrefix="1" applyFont="1" applyFill="1" applyAlignment="1">
      <alignment vertical="center" wrapText="1"/>
    </xf>
    <xf numFmtId="0" fontId="129" fillId="25" borderId="0" xfId="0" applyFont="1" applyFill="1" applyAlignment="1">
      <alignment vertical="center" wrapText="1"/>
    </xf>
    <xf numFmtId="0" fontId="146" fillId="0" borderId="0" xfId="0" applyFont="1">
      <alignment vertical="center"/>
    </xf>
    <xf numFmtId="0" fontId="126" fillId="7" borderId="0" xfId="0" applyFont="1" applyFill="1">
      <alignment vertical="center"/>
    </xf>
    <xf numFmtId="0" fontId="28" fillId="7" borderId="0" xfId="0" applyFont="1" applyFill="1" applyAlignment="1">
      <alignment vertical="center" wrapText="1"/>
    </xf>
    <xf numFmtId="0" fontId="25" fillId="7" borderId="0" xfId="0" applyFont="1" applyFill="1" applyAlignment="1">
      <alignment vertical="center" wrapText="1"/>
    </xf>
    <xf numFmtId="0" fontId="86" fillId="7" borderId="0" xfId="2" applyFont="1" applyFill="1" applyAlignment="1">
      <alignment horizontal="center" vertical="center"/>
    </xf>
    <xf numFmtId="0" fontId="28" fillId="7" borderId="0" xfId="0" applyFont="1" applyFill="1" applyAlignment="1">
      <alignment horizontal="center" vertical="center" wrapText="1"/>
    </xf>
    <xf numFmtId="0" fontId="28" fillId="7" borderId="0" xfId="0" applyFont="1" applyFill="1" applyAlignment="1">
      <alignment horizontal="center" vertical="center"/>
    </xf>
    <xf numFmtId="0" fontId="169" fillId="7" borderId="0" xfId="0" applyFont="1" applyFill="1">
      <alignment vertical="center"/>
    </xf>
    <xf numFmtId="0" fontId="40" fillId="5" borderId="5" xfId="0" applyFont="1" applyFill="1" applyBorder="1" applyAlignment="1">
      <alignment horizontal="left" vertical="center" wrapText="1"/>
    </xf>
    <xf numFmtId="0" fontId="41" fillId="5" borderId="5" xfId="0" applyFont="1" applyFill="1" applyBorder="1" applyAlignment="1">
      <alignment horizontal="left" vertical="center" wrapText="1"/>
    </xf>
    <xf numFmtId="0" fontId="27" fillId="5" borderId="3" xfId="0" applyFont="1" applyFill="1" applyBorder="1">
      <alignment vertical="center"/>
    </xf>
    <xf numFmtId="0" fontId="48" fillId="5" borderId="3" xfId="0" applyFont="1" applyFill="1" applyBorder="1" applyAlignment="1">
      <alignment horizontal="left" vertical="center"/>
    </xf>
    <xf numFmtId="0" fontId="48" fillId="5" borderId="4" xfId="0" applyFont="1" applyFill="1" applyBorder="1" applyAlignment="1">
      <alignment horizontal="left" vertical="center" wrapText="1"/>
    </xf>
    <xf numFmtId="0" fontId="170" fillId="5" borderId="5" xfId="0" applyFont="1" applyFill="1" applyBorder="1" applyAlignment="1">
      <alignment horizontal="left" vertical="center" wrapText="1"/>
    </xf>
    <xf numFmtId="0" fontId="72" fillId="10" borderId="5" xfId="0" applyFont="1" applyFill="1" applyBorder="1" applyAlignment="1">
      <alignment horizontal="left" vertical="center" wrapText="1"/>
    </xf>
    <xf numFmtId="0" fontId="171" fillId="10" borderId="5" xfId="0" applyFont="1" applyFill="1" applyBorder="1" applyAlignment="1">
      <alignment horizontal="left" vertical="center" wrapText="1"/>
    </xf>
    <xf numFmtId="0" fontId="41" fillId="0" borderId="5" xfId="0" applyFont="1" applyBorder="1" applyAlignment="1">
      <alignment horizontal="left" vertical="center" wrapText="1"/>
    </xf>
    <xf numFmtId="0" fontId="41" fillId="0" borderId="5" xfId="0" applyFont="1" applyBorder="1" applyAlignment="1">
      <alignment vertical="center" wrapText="1"/>
    </xf>
    <xf numFmtId="0" fontId="171" fillId="10" borderId="5" xfId="0" applyFont="1" applyFill="1" applyBorder="1" applyAlignment="1">
      <alignment vertical="center" wrapText="1"/>
    </xf>
    <xf numFmtId="0" fontId="130" fillId="10" borderId="40" xfId="0" applyFont="1" applyFill="1" applyBorder="1" applyAlignment="1">
      <alignment horizontal="left" vertical="center" wrapText="1"/>
    </xf>
    <xf numFmtId="0" fontId="125" fillId="10" borderId="40" xfId="0" applyFont="1" applyFill="1" applyBorder="1" applyAlignment="1">
      <alignment vertical="center" wrapText="1"/>
    </xf>
    <xf numFmtId="0" fontId="172" fillId="10" borderId="40" xfId="0" applyFont="1" applyFill="1" applyBorder="1" applyAlignment="1">
      <alignment vertical="center" wrapText="1"/>
    </xf>
    <xf numFmtId="0" fontId="173" fillId="10" borderId="41" xfId="0" applyFont="1" applyFill="1" applyBorder="1" applyAlignment="1">
      <alignment vertical="center" wrapText="1"/>
    </xf>
    <xf numFmtId="0" fontId="125" fillId="0" borderId="44" xfId="0" applyFont="1" applyBorder="1" applyAlignment="1">
      <alignment horizontal="left" vertical="center"/>
    </xf>
    <xf numFmtId="0" fontId="125" fillId="0" borderId="42" xfId="0" applyFont="1" applyBorder="1" applyAlignment="1">
      <alignment horizontal="left" vertical="center" wrapText="1"/>
    </xf>
    <xf numFmtId="0" fontId="125" fillId="10" borderId="42" xfId="0" applyFont="1" applyFill="1" applyBorder="1" applyAlignment="1">
      <alignment horizontal="center" vertical="center" wrapText="1"/>
    </xf>
    <xf numFmtId="0" fontId="130" fillId="10" borderId="43" xfId="0" applyFont="1" applyFill="1" applyBorder="1" applyAlignment="1">
      <alignment horizontal="left" vertical="center"/>
    </xf>
    <xf numFmtId="0" fontId="163" fillId="10" borderId="44" xfId="0" applyFont="1" applyFill="1" applyBorder="1" applyAlignment="1">
      <alignment horizontal="center" vertical="center" wrapText="1"/>
    </xf>
    <xf numFmtId="0" fontId="130" fillId="10" borderId="45" xfId="0" applyFont="1" applyFill="1" applyBorder="1" applyAlignment="1">
      <alignment horizontal="left" vertical="center"/>
    </xf>
    <xf numFmtId="0" fontId="130" fillId="10" borderId="46" xfId="0" applyFont="1" applyFill="1" applyBorder="1" applyAlignment="1">
      <alignment horizontal="left" vertical="center"/>
    </xf>
    <xf numFmtId="0" fontId="125" fillId="10" borderId="41" xfId="0" applyFont="1" applyFill="1" applyBorder="1" applyAlignment="1">
      <alignment horizontal="left" vertical="center"/>
    </xf>
    <xf numFmtId="0" fontId="125" fillId="10" borderId="45" xfId="0" applyFont="1" applyFill="1" applyBorder="1" applyAlignment="1">
      <alignment horizontal="center" vertical="center" wrapText="1"/>
    </xf>
    <xf numFmtId="0" fontId="125" fillId="10" borderId="46" xfId="0" applyFont="1" applyFill="1" applyBorder="1" applyAlignment="1">
      <alignment horizontal="center" vertical="center" wrapText="1"/>
    </xf>
    <xf numFmtId="0" fontId="125" fillId="10" borderId="41" xfId="0" applyFont="1" applyFill="1" applyBorder="1" applyAlignment="1">
      <alignment horizontal="center" vertical="center" wrapText="1"/>
    </xf>
    <xf numFmtId="0" fontId="129" fillId="24" borderId="44" xfId="0" quotePrefix="1" applyFont="1" applyFill="1" applyBorder="1" applyAlignment="1">
      <alignment vertical="center" wrapText="1"/>
    </xf>
    <xf numFmtId="0" fontId="129" fillId="24" borderId="42" xfId="0" quotePrefix="1" applyFont="1" applyFill="1" applyBorder="1" applyAlignment="1">
      <alignment vertical="center" wrapText="1"/>
    </xf>
    <xf numFmtId="0" fontId="129" fillId="24" borderId="42" xfId="0" applyFont="1" applyFill="1" applyBorder="1" applyAlignment="1">
      <alignment vertical="center" wrapText="1"/>
    </xf>
    <xf numFmtId="0" fontId="125" fillId="10" borderId="40" xfId="0" applyFont="1" applyFill="1" applyBorder="1" applyAlignment="1">
      <alignment horizontal="center" vertical="center"/>
    </xf>
    <xf numFmtId="0" fontId="130" fillId="10" borderId="47" xfId="0" applyFont="1" applyFill="1" applyBorder="1" applyAlignment="1">
      <alignment horizontal="left" vertical="center" wrapText="1"/>
    </xf>
    <xf numFmtId="0" fontId="125" fillId="10" borderId="47" xfId="0" applyFont="1" applyFill="1" applyBorder="1" applyAlignment="1">
      <alignment vertical="center" wrapText="1"/>
    </xf>
    <xf numFmtId="0" fontId="172" fillId="10" borderId="47" xfId="0" applyFont="1" applyFill="1" applyBorder="1" applyAlignment="1">
      <alignment vertical="center" wrapText="1"/>
    </xf>
    <xf numFmtId="0" fontId="173" fillId="10" borderId="49" xfId="0" applyFont="1" applyFill="1" applyBorder="1" applyAlignment="1">
      <alignment vertical="center" wrapText="1"/>
    </xf>
    <xf numFmtId="0" fontId="125" fillId="0" borderId="49" xfId="0" applyFont="1" applyBorder="1" applyAlignment="1">
      <alignment horizontal="left" vertical="center"/>
    </xf>
    <xf numFmtId="0" fontId="125" fillId="0" borderId="47" xfId="0" applyFont="1" applyBorder="1" applyAlignment="1">
      <alignment horizontal="left" vertical="center" wrapText="1"/>
    </xf>
    <xf numFmtId="0" fontId="125" fillId="10" borderId="47" xfId="0" applyFont="1" applyFill="1" applyBorder="1" applyAlignment="1">
      <alignment horizontal="center" vertical="center" wrapText="1"/>
    </xf>
    <xf numFmtId="0" fontId="130" fillId="10" borderId="48" xfId="0" applyFont="1" applyFill="1" applyBorder="1" applyAlignment="1">
      <alignment horizontal="left" vertical="center"/>
    </xf>
    <xf numFmtId="0" fontId="163" fillId="10" borderId="49" xfId="0" applyFont="1" applyFill="1" applyBorder="1" applyAlignment="1">
      <alignment horizontal="center" vertical="center" wrapText="1"/>
    </xf>
    <xf numFmtId="0" fontId="130" fillId="10" borderId="50" xfId="0" applyFont="1" applyFill="1" applyBorder="1" applyAlignment="1">
      <alignment horizontal="left" vertical="center"/>
    </xf>
    <xf numFmtId="0" fontId="125" fillId="10" borderId="49" xfId="0" applyFont="1" applyFill="1" applyBorder="1" applyAlignment="1">
      <alignment horizontal="left" vertical="center"/>
    </xf>
    <xf numFmtId="0" fontId="125" fillId="10" borderId="48" xfId="0" applyFont="1" applyFill="1" applyBorder="1" applyAlignment="1">
      <alignment horizontal="center" vertical="center" wrapText="1"/>
    </xf>
    <xf numFmtId="0" fontId="125" fillId="10" borderId="50" xfId="0" applyFont="1" applyFill="1" applyBorder="1" applyAlignment="1">
      <alignment horizontal="center" vertical="center" wrapText="1"/>
    </xf>
    <xf numFmtId="0" fontId="125" fillId="10" borderId="49" xfId="0" applyFont="1" applyFill="1" applyBorder="1" applyAlignment="1">
      <alignment horizontal="center" vertical="center" wrapText="1"/>
    </xf>
    <xf numFmtId="0" fontId="129" fillId="24" borderId="49" xfId="0" quotePrefix="1" applyFont="1" applyFill="1" applyBorder="1" applyAlignment="1">
      <alignment vertical="center" wrapText="1"/>
    </xf>
    <xf numFmtId="0" fontId="129" fillId="24" borderId="47" xfId="0" quotePrefix="1" applyFont="1" applyFill="1" applyBorder="1" applyAlignment="1">
      <alignment vertical="center" wrapText="1"/>
    </xf>
    <xf numFmtId="0" fontId="129" fillId="24" borderId="47" xfId="0" applyFont="1" applyFill="1" applyBorder="1" applyAlignment="1">
      <alignment vertical="center" wrapText="1"/>
    </xf>
    <xf numFmtId="0" fontId="125" fillId="10" borderId="47" xfId="0" applyFont="1" applyFill="1" applyBorder="1" applyAlignment="1">
      <alignment horizontal="center" vertical="center"/>
    </xf>
    <xf numFmtId="0" fontId="130" fillId="10" borderId="51" xfId="0" applyFont="1" applyFill="1" applyBorder="1" applyAlignment="1">
      <alignment horizontal="left" vertical="center" wrapText="1"/>
    </xf>
    <xf numFmtId="0" fontId="125" fillId="10" borderId="51" xfId="0" applyFont="1" applyFill="1" applyBorder="1" applyAlignment="1">
      <alignment vertical="center" wrapText="1"/>
    </xf>
    <xf numFmtId="0" fontId="172" fillId="10" borderId="51" xfId="0" applyFont="1" applyFill="1" applyBorder="1" applyAlignment="1">
      <alignment vertical="center" wrapText="1"/>
    </xf>
    <xf numFmtId="0" fontId="173" fillId="10" borderId="53" xfId="0" applyFont="1" applyFill="1" applyBorder="1" applyAlignment="1">
      <alignment vertical="center" wrapText="1"/>
    </xf>
    <xf numFmtId="0" fontId="130" fillId="0" borderId="53" xfId="0" applyFont="1" applyBorder="1" applyAlignment="1">
      <alignment horizontal="left" vertical="center"/>
    </xf>
    <xf numFmtId="0" fontId="125" fillId="0" borderId="51" xfId="0" applyFont="1" applyBorder="1" applyAlignment="1">
      <alignment horizontal="left" vertical="center" wrapText="1"/>
    </xf>
    <xf numFmtId="0" fontId="125" fillId="10" borderId="51" xfId="0" applyFont="1" applyFill="1" applyBorder="1" applyAlignment="1">
      <alignment horizontal="center" vertical="center" wrapText="1"/>
    </xf>
    <xf numFmtId="0" fontId="130" fillId="10" borderId="52" xfId="0" applyFont="1" applyFill="1" applyBorder="1" applyAlignment="1">
      <alignment horizontal="left" vertical="center"/>
    </xf>
    <xf numFmtId="0" fontId="163" fillId="10" borderId="53" xfId="0" applyFont="1" applyFill="1" applyBorder="1" applyAlignment="1">
      <alignment horizontal="center" vertical="center" wrapText="1"/>
    </xf>
    <xf numFmtId="0" fontId="130" fillId="10" borderId="54" xfId="0" applyFont="1" applyFill="1" applyBorder="1" applyAlignment="1">
      <alignment horizontal="left" vertical="center"/>
    </xf>
    <xf numFmtId="0" fontId="125" fillId="10" borderId="53" xfId="0" applyFont="1" applyFill="1" applyBorder="1" applyAlignment="1">
      <alignment horizontal="left" vertical="center"/>
    </xf>
    <xf numFmtId="0" fontId="125" fillId="10" borderId="52" xfId="0" applyFont="1" applyFill="1" applyBorder="1" applyAlignment="1">
      <alignment horizontal="center" vertical="center" wrapText="1"/>
    </xf>
    <xf numFmtId="0" fontId="125" fillId="10" borderId="54" xfId="0" applyFont="1" applyFill="1" applyBorder="1" applyAlignment="1">
      <alignment horizontal="center" vertical="center" wrapText="1"/>
    </xf>
    <xf numFmtId="0" fontId="125" fillId="10" borderId="53" xfId="0" applyFont="1" applyFill="1" applyBorder="1" applyAlignment="1">
      <alignment horizontal="center" vertical="center" wrapText="1"/>
    </xf>
    <xf numFmtId="0" fontId="129" fillId="24" borderId="53" xfId="0" quotePrefix="1" applyFont="1" applyFill="1" applyBorder="1" applyAlignment="1">
      <alignment vertical="center" wrapText="1"/>
    </xf>
    <xf numFmtId="0" fontId="129" fillId="24" borderId="51" xfId="0" applyFont="1" applyFill="1" applyBorder="1" applyAlignment="1">
      <alignment vertical="center" wrapText="1"/>
    </xf>
    <xf numFmtId="0" fontId="125" fillId="10" borderId="51" xfId="0" applyFont="1" applyFill="1" applyBorder="1" applyAlignment="1">
      <alignment horizontal="center" vertical="center"/>
    </xf>
    <xf numFmtId="0" fontId="125" fillId="7" borderId="7" xfId="0" applyFont="1" applyFill="1" applyBorder="1">
      <alignment vertical="center"/>
    </xf>
    <xf numFmtId="0" fontId="173" fillId="10" borderId="40" xfId="0" applyFont="1" applyFill="1" applyBorder="1" applyAlignment="1">
      <alignment vertical="center" wrapText="1"/>
    </xf>
    <xf numFmtId="0" fontId="125" fillId="0" borderId="42" xfId="0" applyFont="1" applyBorder="1" applyAlignment="1">
      <alignment horizontal="left" vertical="center"/>
    </xf>
    <xf numFmtId="0" fontId="130" fillId="10" borderId="42" xfId="0" applyFont="1" applyFill="1" applyBorder="1" applyAlignment="1">
      <alignment horizontal="left" vertical="center"/>
    </xf>
    <xf numFmtId="0" fontId="163" fillId="10" borderId="42" xfId="0" applyFont="1" applyFill="1" applyBorder="1" applyAlignment="1">
      <alignment horizontal="center" vertical="center" wrapText="1"/>
    </xf>
    <xf numFmtId="0" fontId="130" fillId="10" borderId="40" xfId="0" applyFont="1" applyFill="1" applyBorder="1" applyAlignment="1">
      <alignment horizontal="left" vertical="center"/>
    </xf>
    <xf numFmtId="0" fontId="125" fillId="10" borderId="40" xfId="0" applyFont="1" applyFill="1" applyBorder="1" applyAlignment="1">
      <alignment horizontal="center" vertical="center" wrapText="1"/>
    </xf>
    <xf numFmtId="0" fontId="125" fillId="0" borderId="34" xfId="0" applyFont="1" applyBorder="1">
      <alignment vertical="center"/>
    </xf>
    <xf numFmtId="0" fontId="173" fillId="10" borderId="47" xfId="0" applyFont="1" applyFill="1" applyBorder="1" applyAlignment="1">
      <alignment vertical="center" wrapText="1"/>
    </xf>
    <xf numFmtId="0" fontId="125" fillId="0" borderId="47" xfId="0" applyFont="1" applyBorder="1" applyAlignment="1">
      <alignment horizontal="left" vertical="center"/>
    </xf>
    <xf numFmtId="0" fontId="130" fillId="10" borderId="47" xfId="0" applyFont="1" applyFill="1" applyBorder="1" applyAlignment="1">
      <alignment horizontal="left" vertical="center"/>
    </xf>
    <xf numFmtId="0" fontId="163" fillId="10" borderId="47" xfId="0" applyFont="1" applyFill="1" applyBorder="1" applyAlignment="1">
      <alignment horizontal="center" vertical="center" wrapText="1"/>
    </xf>
    <xf numFmtId="0" fontId="173" fillId="10" borderId="51" xfId="0" applyFont="1" applyFill="1" applyBorder="1" applyAlignment="1">
      <alignment vertical="center" wrapText="1"/>
    </xf>
    <xf numFmtId="0" fontId="130" fillId="0" borderId="51" xfId="0" applyFont="1" applyBorder="1" applyAlignment="1">
      <alignment horizontal="left" vertical="center"/>
    </xf>
    <xf numFmtId="0" fontId="130" fillId="10" borderId="51" xfId="0" applyFont="1" applyFill="1" applyBorder="1" applyAlignment="1">
      <alignment horizontal="left" vertical="center"/>
    </xf>
    <xf numFmtId="0" fontId="163" fillId="10" borderId="51" xfId="0" applyFont="1" applyFill="1" applyBorder="1" applyAlignment="1">
      <alignment horizontal="center" vertical="center" wrapText="1"/>
    </xf>
    <xf numFmtId="0" fontId="125" fillId="10" borderId="51" xfId="0" applyFont="1" applyFill="1" applyBorder="1" applyAlignment="1">
      <alignment horizontal="left" vertical="center"/>
    </xf>
    <xf numFmtId="0" fontId="174" fillId="7" borderId="0" xfId="0" applyFont="1" applyFill="1">
      <alignment vertical="center"/>
    </xf>
    <xf numFmtId="0" fontId="174" fillId="7" borderId="0" xfId="0" applyFont="1" applyFill="1" applyAlignment="1">
      <alignment vertical="center" wrapText="1"/>
    </xf>
    <xf numFmtId="0" fontId="175" fillId="7" borderId="0" xfId="0" applyFont="1" applyFill="1">
      <alignment vertical="center"/>
    </xf>
    <xf numFmtId="0" fontId="148" fillId="7" borderId="0" xfId="0" applyFont="1" applyFill="1" applyAlignment="1">
      <alignment vertical="center" wrapText="1"/>
    </xf>
    <xf numFmtId="0" fontId="28" fillId="7" borderId="25" xfId="0" applyFont="1" applyFill="1" applyBorder="1">
      <alignment vertical="center"/>
    </xf>
    <xf numFmtId="0" fontId="41" fillId="7" borderId="25" xfId="0" applyFont="1" applyFill="1" applyBorder="1" applyAlignment="1">
      <alignment vertical="center" wrapText="1"/>
    </xf>
    <xf numFmtId="0" fontId="24" fillId="7" borderId="25" xfId="0" applyFont="1" applyFill="1" applyBorder="1" applyAlignment="1">
      <alignment vertical="center" wrapText="1"/>
    </xf>
    <xf numFmtId="0" fontId="41" fillId="7" borderId="25" xfId="0" applyFont="1" applyFill="1" applyBorder="1" applyAlignment="1">
      <alignment horizontal="left" vertical="center" wrapText="1"/>
    </xf>
    <xf numFmtId="0" fontId="41" fillId="7" borderId="25" xfId="0" applyFont="1" applyFill="1" applyBorder="1" applyAlignment="1">
      <alignment horizontal="center" vertical="center" wrapText="1"/>
    </xf>
    <xf numFmtId="0" fontId="24" fillId="7" borderId="25" xfId="0" applyFont="1" applyFill="1" applyBorder="1" applyAlignment="1">
      <alignment horizontal="center" vertical="center" wrapText="1"/>
    </xf>
    <xf numFmtId="0" fontId="129" fillId="7" borderId="25" xfId="0" quotePrefix="1" applyFont="1" applyFill="1" applyBorder="1" applyAlignment="1">
      <alignment vertical="center" wrapText="1"/>
    </xf>
    <xf numFmtId="0" fontId="129" fillId="7" borderId="25" xfId="0" applyFont="1" applyFill="1" applyBorder="1" applyAlignment="1">
      <alignment vertical="center" wrapText="1"/>
    </xf>
    <xf numFmtId="0" fontId="176" fillId="5" borderId="5" xfId="0" applyFont="1" applyFill="1" applyBorder="1" applyAlignment="1">
      <alignment horizontal="left" vertical="center" wrapText="1"/>
    </xf>
    <xf numFmtId="0" fontId="28" fillId="5" borderId="3" xfId="0" applyFont="1" applyFill="1" applyBorder="1" applyAlignment="1">
      <alignment horizontal="center" vertical="center"/>
    </xf>
    <xf numFmtId="0" fontId="177" fillId="0" borderId="5" xfId="0" applyFont="1" applyBorder="1" applyAlignment="1">
      <alignment horizontal="left" vertical="center" wrapText="1"/>
    </xf>
    <xf numFmtId="0" fontId="41" fillId="0" borderId="3" xfId="0" applyFont="1" applyBorder="1" applyAlignment="1">
      <alignment horizontal="left" vertical="center" wrapText="1"/>
    </xf>
    <xf numFmtId="0" fontId="27" fillId="5" borderId="3" xfId="0" applyFont="1" applyFill="1" applyBorder="1" applyAlignment="1">
      <alignment horizontal="left" vertical="center"/>
    </xf>
    <xf numFmtId="0" fontId="125" fillId="0" borderId="40" xfId="0" applyFont="1" applyBorder="1" applyAlignment="1">
      <alignment horizontal="left" vertical="center"/>
    </xf>
    <xf numFmtId="0" fontId="148" fillId="7" borderId="25" xfId="0" applyFont="1" applyFill="1" applyBorder="1">
      <alignment vertical="center"/>
    </xf>
    <xf numFmtId="0" fontId="40" fillId="7" borderId="25" xfId="0" applyFont="1" applyFill="1" applyBorder="1" applyAlignment="1">
      <alignment vertical="center" wrapText="1"/>
    </xf>
    <xf numFmtId="0" fontId="169" fillId="7" borderId="25" xfId="0" applyFont="1" applyFill="1" applyBorder="1">
      <alignment vertical="center"/>
    </xf>
    <xf numFmtId="0" fontId="28" fillId="7" borderId="25" xfId="0" applyFont="1" applyFill="1" applyBorder="1" applyAlignment="1">
      <alignment vertical="center" wrapText="1"/>
    </xf>
    <xf numFmtId="0" fontId="41" fillId="7" borderId="25" xfId="0" applyFont="1" applyFill="1" applyBorder="1" applyAlignment="1">
      <alignment horizontal="center" vertical="center"/>
    </xf>
    <xf numFmtId="0" fontId="41" fillId="7" borderId="25" xfId="0" applyFont="1" applyFill="1" applyBorder="1">
      <alignment vertical="center"/>
    </xf>
    <xf numFmtId="0" fontId="24" fillId="10" borderId="3" xfId="0" quotePrefix="1" applyFont="1" applyFill="1" applyBorder="1" applyAlignment="1">
      <alignment horizontal="center" vertical="center" wrapText="1"/>
    </xf>
    <xf numFmtId="0" fontId="148" fillId="7" borderId="25" xfId="0" applyFont="1" applyFill="1" applyBorder="1" applyAlignment="1">
      <alignment vertical="center" wrapText="1"/>
    </xf>
    <xf numFmtId="0" fontId="180" fillId="7" borderId="0" xfId="0" applyFont="1" applyFill="1">
      <alignment vertical="center"/>
    </xf>
    <xf numFmtId="0" fontId="182" fillId="5" borderId="4" xfId="0" applyFont="1" applyFill="1" applyBorder="1" applyAlignment="1">
      <alignment horizontal="left" vertical="center"/>
    </xf>
    <xf numFmtId="0" fontId="95" fillId="0" borderId="3" xfId="0" applyFont="1" applyBorder="1" applyAlignment="1">
      <alignment horizontal="left" vertical="center" wrapText="1"/>
    </xf>
    <xf numFmtId="0" fontId="104" fillId="0" borderId="0" xfId="0" applyFont="1" applyAlignment="1">
      <alignment vertical="center" wrapText="1"/>
    </xf>
    <xf numFmtId="0" fontId="45" fillId="5" borderId="3" xfId="0" applyFont="1" applyFill="1" applyBorder="1" applyAlignment="1">
      <alignment horizontal="left" vertical="center"/>
    </xf>
    <xf numFmtId="0" fontId="183" fillId="5" borderId="5" xfId="0" applyFont="1" applyFill="1" applyBorder="1" applyAlignment="1">
      <alignment horizontal="left" vertical="center" wrapText="1"/>
    </xf>
    <xf numFmtId="0" fontId="130" fillId="24" borderId="44" xfId="0" quotePrefix="1" applyFont="1" applyFill="1" applyBorder="1" applyAlignment="1">
      <alignment vertical="center" wrapText="1"/>
    </xf>
    <xf numFmtId="0" fontId="130" fillId="24" borderId="42" xfId="0" applyFont="1" applyFill="1" applyBorder="1" applyAlignment="1">
      <alignment vertical="center" wrapText="1"/>
    </xf>
    <xf numFmtId="0" fontId="130" fillId="24" borderId="49" xfId="0" quotePrefix="1" applyFont="1" applyFill="1" applyBorder="1" applyAlignment="1">
      <alignment vertical="center" wrapText="1"/>
    </xf>
    <xf numFmtId="0" fontId="130" fillId="24" borderId="47" xfId="0" applyFont="1" applyFill="1" applyBorder="1" applyAlignment="1">
      <alignment vertical="center" wrapText="1"/>
    </xf>
    <xf numFmtId="0" fontId="130" fillId="24" borderId="53" xfId="0" quotePrefix="1" applyFont="1" applyFill="1" applyBorder="1" applyAlignment="1">
      <alignment vertical="center" wrapText="1"/>
    </xf>
    <xf numFmtId="0" fontId="130" fillId="24" borderId="51" xfId="0" applyFont="1" applyFill="1" applyBorder="1" applyAlignment="1">
      <alignment vertical="center" wrapText="1"/>
    </xf>
    <xf numFmtId="0" fontId="72" fillId="5" borderId="3" xfId="0" applyFont="1" applyFill="1" applyBorder="1" applyAlignment="1">
      <alignment vertical="center" wrapText="1"/>
    </xf>
    <xf numFmtId="0" fontId="25" fillId="5" borderId="5" xfId="0" applyFont="1" applyFill="1" applyBorder="1" applyAlignment="1">
      <alignment vertical="center" wrapText="1"/>
    </xf>
    <xf numFmtId="0" fontId="184" fillId="7" borderId="0" xfId="0" applyFont="1" applyFill="1">
      <alignment vertical="center"/>
    </xf>
    <xf numFmtId="0" fontId="184" fillId="0" borderId="0" xfId="0" applyFont="1">
      <alignment vertical="center"/>
    </xf>
    <xf numFmtId="0" fontId="185" fillId="10" borderId="5" xfId="0" applyFont="1" applyFill="1" applyBorder="1" applyAlignment="1">
      <alignment vertical="center" wrapText="1"/>
    </xf>
    <xf numFmtId="0" fontId="28" fillId="0" borderId="42" xfId="0" applyFont="1" applyBorder="1" applyAlignment="1">
      <alignment vertical="center" wrapText="1"/>
    </xf>
    <xf numFmtId="0" fontId="125" fillId="10" borderId="42" xfId="0" applyFont="1" applyFill="1" applyBorder="1" applyAlignment="1">
      <alignment horizontal="left" vertical="center"/>
    </xf>
    <xf numFmtId="0" fontId="125" fillId="0" borderId="42" xfId="0" applyFont="1" applyBorder="1" applyAlignment="1">
      <alignment vertical="center" wrapText="1"/>
    </xf>
    <xf numFmtId="0" fontId="164" fillId="24" borderId="44" xfId="0" quotePrefix="1" applyFont="1" applyFill="1" applyBorder="1" applyAlignment="1">
      <alignment vertical="center" wrapText="1"/>
    </xf>
    <xf numFmtId="0" fontId="164" fillId="24" borderId="42" xfId="0" quotePrefix="1" applyFont="1" applyFill="1" applyBorder="1" applyAlignment="1">
      <alignment vertical="center" wrapText="1"/>
    </xf>
    <xf numFmtId="0" fontId="125" fillId="0" borderId="47" xfId="0" applyFont="1" applyBorder="1" applyAlignment="1">
      <alignment vertical="center" wrapText="1"/>
    </xf>
    <xf numFmtId="0" fontId="130" fillId="24" borderId="47" xfId="0" quotePrefix="1" applyFont="1" applyFill="1" applyBorder="1" applyAlignment="1">
      <alignment vertical="center" wrapText="1"/>
    </xf>
    <xf numFmtId="0" fontId="187" fillId="5" borderId="5" xfId="0" applyFont="1" applyFill="1" applyBorder="1" applyAlignment="1">
      <alignment horizontal="left" vertical="center" wrapText="1"/>
    </xf>
    <xf numFmtId="0" fontId="188" fillId="5" borderId="5" xfId="0" applyFont="1" applyFill="1" applyBorder="1" applyAlignment="1">
      <alignment vertical="center" wrapText="1"/>
    </xf>
    <xf numFmtId="0" fontId="188" fillId="5" borderId="5" xfId="0" applyFont="1" applyFill="1" applyBorder="1" applyAlignment="1">
      <alignment horizontal="left" vertical="center" wrapText="1"/>
    </xf>
    <xf numFmtId="0" fontId="189" fillId="5" borderId="3" xfId="0" applyFont="1" applyFill="1" applyBorder="1" applyAlignment="1">
      <alignment horizontal="left" vertical="center"/>
    </xf>
    <xf numFmtId="0" fontId="190" fillId="5" borderId="3" xfId="0" applyFont="1" applyFill="1" applyBorder="1" applyAlignment="1">
      <alignment horizontal="left" vertical="center"/>
    </xf>
    <xf numFmtId="0" fontId="190" fillId="5" borderId="4" xfId="0" applyFont="1" applyFill="1" applyBorder="1" applyAlignment="1">
      <alignment horizontal="left" vertical="center" wrapText="1"/>
    </xf>
    <xf numFmtId="0" fontId="187" fillId="5" borderId="4" xfId="0" applyFont="1" applyFill="1" applyBorder="1" applyAlignment="1">
      <alignment horizontal="left" vertical="center"/>
    </xf>
    <xf numFmtId="0" fontId="187" fillId="5" borderId="8" xfId="0" applyFont="1" applyFill="1" applyBorder="1" applyAlignment="1">
      <alignment horizontal="left" vertical="center"/>
    </xf>
    <xf numFmtId="0" fontId="191" fillId="5" borderId="3" xfId="0" applyFont="1" applyFill="1" applyBorder="1" applyAlignment="1">
      <alignment horizontal="left" vertical="center"/>
    </xf>
    <xf numFmtId="0" fontId="191" fillId="5" borderId="4" xfId="0" applyFont="1" applyFill="1" applyBorder="1" applyAlignment="1">
      <alignment horizontal="center" vertical="center" wrapText="1"/>
    </xf>
    <xf numFmtId="0" fontId="191" fillId="5" borderId="8" xfId="0" applyFont="1" applyFill="1" applyBorder="1" applyAlignment="1">
      <alignment horizontal="center" vertical="center" wrapText="1"/>
    </xf>
    <xf numFmtId="0" fontId="191" fillId="5" borderId="3" xfId="0" applyFont="1" applyFill="1" applyBorder="1" applyAlignment="1">
      <alignment horizontal="center" vertical="center" wrapText="1"/>
    </xf>
    <xf numFmtId="0" fontId="191" fillId="5" borderId="5" xfId="0" applyFont="1" applyFill="1" applyBorder="1" applyAlignment="1">
      <alignment vertical="center" wrapText="1"/>
    </xf>
    <xf numFmtId="0" fontId="191" fillId="5" borderId="3" xfId="0" applyFont="1" applyFill="1" applyBorder="1" applyAlignment="1">
      <alignment vertical="center" wrapText="1"/>
    </xf>
    <xf numFmtId="0" fontId="191" fillId="5" borderId="3" xfId="0" applyFont="1" applyFill="1" applyBorder="1" applyAlignment="1">
      <alignment horizontal="center" vertical="center"/>
    </xf>
    <xf numFmtId="0" fontId="157" fillId="0" borderId="0" xfId="0" applyFont="1">
      <alignment vertical="center"/>
    </xf>
    <xf numFmtId="0" fontId="191" fillId="10" borderId="5" xfId="0" applyFont="1" applyFill="1" applyBorder="1" applyAlignment="1">
      <alignment vertical="center" wrapText="1"/>
    </xf>
    <xf numFmtId="0" fontId="188" fillId="10" borderId="5" xfId="0" applyFont="1" applyFill="1" applyBorder="1" applyAlignment="1">
      <alignment horizontal="left" vertical="center" wrapText="1"/>
    </xf>
    <xf numFmtId="0" fontId="192" fillId="10" borderId="5" xfId="0" applyFont="1" applyFill="1" applyBorder="1" applyAlignment="1">
      <alignment horizontal="left" vertical="center" wrapText="1"/>
    </xf>
    <xf numFmtId="0" fontId="193" fillId="10" borderId="5" xfId="0" applyFont="1" applyFill="1" applyBorder="1" applyAlignment="1">
      <alignment horizontal="left" vertical="center" wrapText="1"/>
    </xf>
    <xf numFmtId="0" fontId="188" fillId="0" borderId="5" xfId="0" applyFont="1" applyBorder="1" applyAlignment="1">
      <alignment horizontal="left" vertical="center" wrapText="1"/>
    </xf>
    <xf numFmtId="0" fontId="188" fillId="10" borderId="5" xfId="0" applyFont="1" applyFill="1" applyBorder="1" applyAlignment="1">
      <alignment horizontal="center" vertical="center" wrapText="1"/>
    </xf>
    <xf numFmtId="0" fontId="194" fillId="10" borderId="3" xfId="0" applyFont="1" applyFill="1" applyBorder="1" applyAlignment="1">
      <alignment horizontal="center" vertical="center" wrapText="1"/>
    </xf>
    <xf numFmtId="0" fontId="188" fillId="0" borderId="5" xfId="0" applyFont="1" applyBorder="1" applyAlignment="1">
      <alignment vertical="center" wrapText="1"/>
    </xf>
    <xf numFmtId="0" fontId="195" fillId="24" borderId="44" xfId="0" quotePrefix="1" applyFont="1" applyFill="1" applyBorder="1" applyAlignment="1">
      <alignment vertical="center" wrapText="1"/>
    </xf>
    <xf numFmtId="0" fontId="197" fillId="24" borderId="3" xfId="0" quotePrefix="1" applyFont="1" applyFill="1" applyBorder="1" applyAlignment="1">
      <alignment vertical="center" wrapText="1"/>
    </xf>
    <xf numFmtId="0" fontId="197" fillId="24" borderId="5" xfId="0" applyFont="1" applyFill="1" applyBorder="1" applyAlignment="1">
      <alignment vertical="center" wrapText="1"/>
    </xf>
    <xf numFmtId="0" fontId="191" fillId="10" borderId="5" xfId="0" applyFont="1" applyFill="1" applyBorder="1">
      <alignment vertical="center"/>
    </xf>
    <xf numFmtId="0" fontId="188" fillId="10" borderId="5" xfId="0" applyFont="1" applyFill="1" applyBorder="1" applyAlignment="1">
      <alignment vertical="center" wrapText="1"/>
    </xf>
    <xf numFmtId="0" fontId="192" fillId="10" borderId="5" xfId="0" applyFont="1" applyFill="1" applyBorder="1" applyAlignment="1">
      <alignment vertical="center" wrapText="1"/>
    </xf>
    <xf numFmtId="0" fontId="193" fillId="10" borderId="5" xfId="0" applyFont="1" applyFill="1" applyBorder="1" applyAlignment="1">
      <alignment vertical="center" wrapText="1"/>
    </xf>
    <xf numFmtId="0" fontId="198" fillId="10" borderId="40" xfId="0" applyFont="1" applyFill="1" applyBorder="1" applyAlignment="1">
      <alignment horizontal="left" vertical="center" wrapText="1"/>
    </xf>
    <xf numFmtId="0" fontId="199" fillId="10" borderId="40" xfId="0" applyFont="1" applyFill="1" applyBorder="1" applyAlignment="1">
      <alignment vertical="center" wrapText="1"/>
    </xf>
    <xf numFmtId="0" fontId="199" fillId="10" borderId="40" xfId="0" applyFont="1" applyFill="1" applyBorder="1" applyAlignment="1">
      <alignment horizontal="left" vertical="center" wrapText="1"/>
    </xf>
    <xf numFmtId="0" fontId="200" fillId="10" borderId="40" xfId="0" applyFont="1" applyFill="1" applyBorder="1" applyAlignment="1">
      <alignment vertical="center" wrapText="1"/>
    </xf>
    <xf numFmtId="0" fontId="201" fillId="10" borderId="40" xfId="0" applyFont="1" applyFill="1" applyBorder="1" applyAlignment="1">
      <alignment vertical="center" wrapText="1"/>
    </xf>
    <xf numFmtId="0" fontId="199" fillId="0" borderId="40" xfId="0" applyFont="1" applyBorder="1" applyAlignment="1">
      <alignment horizontal="left" vertical="center"/>
    </xf>
    <xf numFmtId="0" fontId="199" fillId="0" borderId="42" xfId="0" applyFont="1" applyBorder="1" applyAlignment="1">
      <alignment horizontal="left" vertical="center" wrapText="1"/>
    </xf>
    <xf numFmtId="0" fontId="199" fillId="10" borderId="42" xfId="0" applyFont="1" applyFill="1" applyBorder="1" applyAlignment="1">
      <alignment horizontal="center" vertical="center" wrapText="1"/>
    </xf>
    <xf numFmtId="0" fontId="198" fillId="10" borderId="42" xfId="0" applyFont="1" applyFill="1" applyBorder="1" applyAlignment="1">
      <alignment horizontal="left" vertical="center"/>
    </xf>
    <xf numFmtId="0" fontId="202" fillId="10" borderId="42" xfId="0" applyFont="1" applyFill="1" applyBorder="1" applyAlignment="1">
      <alignment horizontal="center" vertical="center" wrapText="1"/>
    </xf>
    <xf numFmtId="0" fontId="198" fillId="10" borderId="40" xfId="0" applyFont="1" applyFill="1" applyBorder="1" applyAlignment="1">
      <alignment horizontal="left" vertical="center"/>
    </xf>
    <xf numFmtId="0" fontId="199" fillId="10" borderId="40" xfId="0" applyFont="1" applyFill="1" applyBorder="1" applyAlignment="1">
      <alignment horizontal="left" vertical="center"/>
    </xf>
    <xf numFmtId="0" fontId="199" fillId="10" borderId="40" xfId="0" applyFont="1" applyFill="1" applyBorder="1" applyAlignment="1">
      <alignment horizontal="center" vertical="center" wrapText="1"/>
    </xf>
    <xf numFmtId="0" fontId="203" fillId="10" borderId="40" xfId="0" applyFont="1" applyFill="1" applyBorder="1" applyAlignment="1">
      <alignment horizontal="left" vertical="center" wrapText="1"/>
    </xf>
    <xf numFmtId="0" fontId="198" fillId="24" borderId="44" xfId="0" quotePrefix="1" applyFont="1" applyFill="1" applyBorder="1" applyAlignment="1">
      <alignment vertical="center" wrapText="1"/>
    </xf>
    <xf numFmtId="0" fontId="198" fillId="24" borderId="42" xfId="0" applyFont="1" applyFill="1" applyBorder="1" applyAlignment="1">
      <alignment vertical="center" wrapText="1"/>
    </xf>
    <xf numFmtId="0" fontId="199" fillId="10" borderId="40" xfId="0" applyFont="1" applyFill="1" applyBorder="1" applyAlignment="1">
      <alignment horizontal="center" vertical="center"/>
    </xf>
    <xf numFmtId="0" fontId="41" fillId="0" borderId="34" xfId="0" applyFont="1" applyBorder="1">
      <alignment vertical="center"/>
    </xf>
    <xf numFmtId="0" fontId="198" fillId="10" borderId="47" xfId="0" applyFont="1" applyFill="1" applyBorder="1" applyAlignment="1">
      <alignment horizontal="left" vertical="center" wrapText="1"/>
    </xf>
    <xf numFmtId="0" fontId="199" fillId="10" borderId="47" xfId="0" applyFont="1" applyFill="1" applyBorder="1" applyAlignment="1">
      <alignment vertical="center" wrapText="1"/>
    </xf>
    <xf numFmtId="0" fontId="199" fillId="10" borderId="47" xfId="0" applyFont="1" applyFill="1" applyBorder="1" applyAlignment="1">
      <alignment horizontal="left" vertical="center" wrapText="1"/>
    </xf>
    <xf numFmtId="0" fontId="200" fillId="10" borderId="47" xfId="0" applyFont="1" applyFill="1" applyBorder="1" applyAlignment="1">
      <alignment vertical="center" wrapText="1"/>
    </xf>
    <xf numFmtId="0" fontId="201" fillId="10" borderId="47" xfId="0" applyFont="1" applyFill="1" applyBorder="1" applyAlignment="1">
      <alignment vertical="center" wrapText="1"/>
    </xf>
    <xf numFmtId="0" fontId="199" fillId="0" borderId="47" xfId="0" applyFont="1" applyBorder="1" applyAlignment="1">
      <alignment horizontal="left" vertical="center"/>
    </xf>
    <xf numFmtId="0" fontId="199" fillId="0" borderId="47" xfId="0" applyFont="1" applyBorder="1" applyAlignment="1">
      <alignment horizontal="left" vertical="center" wrapText="1"/>
    </xf>
    <xf numFmtId="0" fontId="199" fillId="10" borderId="47" xfId="0" applyFont="1" applyFill="1" applyBorder="1" applyAlignment="1">
      <alignment horizontal="center" vertical="center" wrapText="1"/>
    </xf>
    <xf numFmtId="0" fontId="198" fillId="10" borderId="47" xfId="0" applyFont="1" applyFill="1" applyBorder="1" applyAlignment="1">
      <alignment horizontal="left" vertical="center"/>
    </xf>
    <xf numFmtId="0" fontId="202" fillId="10" borderId="47" xfId="0" applyFont="1" applyFill="1" applyBorder="1" applyAlignment="1">
      <alignment horizontal="center" vertical="center" wrapText="1"/>
    </xf>
    <xf numFmtId="0" fontId="199" fillId="10" borderId="47" xfId="0" applyFont="1" applyFill="1" applyBorder="1" applyAlignment="1">
      <alignment horizontal="left" vertical="center"/>
    </xf>
    <xf numFmtId="0" fontId="203" fillId="10" borderId="47" xfId="0" applyFont="1" applyFill="1" applyBorder="1" applyAlignment="1">
      <alignment horizontal="left" vertical="center" wrapText="1"/>
    </xf>
    <xf numFmtId="0" fontId="198" fillId="24" borderId="49" xfId="0" quotePrefix="1" applyFont="1" applyFill="1" applyBorder="1" applyAlignment="1">
      <alignment vertical="center" wrapText="1"/>
    </xf>
    <xf numFmtId="0" fontId="198" fillId="24" borderId="47" xfId="0" applyFont="1" applyFill="1" applyBorder="1" applyAlignment="1">
      <alignment vertical="center" wrapText="1"/>
    </xf>
    <xf numFmtId="0" fontId="199" fillId="10" borderId="47" xfId="0" applyFont="1" applyFill="1" applyBorder="1" applyAlignment="1">
      <alignment horizontal="center" vertical="center"/>
    </xf>
    <xf numFmtId="0" fontId="198" fillId="10" borderId="51" xfId="0" applyFont="1" applyFill="1" applyBorder="1" applyAlignment="1">
      <alignment horizontal="left" vertical="center" wrapText="1"/>
    </xf>
    <xf numFmtId="0" fontId="199" fillId="10" borderId="51" xfId="0" applyFont="1" applyFill="1" applyBorder="1" applyAlignment="1">
      <alignment vertical="center" wrapText="1"/>
    </xf>
    <xf numFmtId="0" fontId="199" fillId="10" borderId="51" xfId="0" applyFont="1" applyFill="1" applyBorder="1" applyAlignment="1">
      <alignment horizontal="left" vertical="center" wrapText="1"/>
    </xf>
    <xf numFmtId="0" fontId="200" fillId="10" borderId="51" xfId="0" applyFont="1" applyFill="1" applyBorder="1" applyAlignment="1">
      <alignment vertical="center" wrapText="1"/>
    </xf>
    <xf numFmtId="0" fontId="201" fillId="10" borderId="51" xfId="0" applyFont="1" applyFill="1" applyBorder="1" applyAlignment="1">
      <alignment vertical="center" wrapText="1"/>
    </xf>
    <xf numFmtId="0" fontId="198" fillId="0" borderId="51" xfId="0" applyFont="1" applyBorder="1" applyAlignment="1">
      <alignment horizontal="left" vertical="center"/>
    </xf>
    <xf numFmtId="0" fontId="199" fillId="0" borderId="51" xfId="0" applyFont="1" applyBorder="1" applyAlignment="1">
      <alignment horizontal="left" vertical="center" wrapText="1"/>
    </xf>
    <xf numFmtId="0" fontId="199" fillId="10" borderId="51" xfId="0" applyFont="1" applyFill="1" applyBorder="1" applyAlignment="1">
      <alignment horizontal="center" vertical="center" wrapText="1"/>
    </xf>
    <xf numFmtId="0" fontId="198" fillId="10" borderId="51" xfId="0" applyFont="1" applyFill="1" applyBorder="1" applyAlignment="1">
      <alignment horizontal="left" vertical="center"/>
    </xf>
    <xf numFmtId="0" fontId="202" fillId="10" borderId="51" xfId="0" applyFont="1" applyFill="1" applyBorder="1" applyAlignment="1">
      <alignment horizontal="center" vertical="center" wrapText="1"/>
    </xf>
    <xf numFmtId="0" fontId="199" fillId="10" borderId="51" xfId="0" applyFont="1" applyFill="1" applyBorder="1" applyAlignment="1">
      <alignment horizontal="left" vertical="center"/>
    </xf>
    <xf numFmtId="0" fontId="203" fillId="10" borderId="51" xfId="0" applyFont="1" applyFill="1" applyBorder="1" applyAlignment="1">
      <alignment horizontal="left" vertical="center" wrapText="1"/>
    </xf>
    <xf numFmtId="0" fontId="198" fillId="24" borderId="53" xfId="0" quotePrefix="1" applyFont="1" applyFill="1" applyBorder="1" applyAlignment="1">
      <alignment vertical="center" wrapText="1"/>
    </xf>
    <xf numFmtId="0" fontId="198" fillId="24" borderId="51" xfId="0" applyFont="1" applyFill="1" applyBorder="1" applyAlignment="1">
      <alignment vertical="center" wrapText="1"/>
    </xf>
    <xf numFmtId="0" fontId="199" fillId="10" borderId="51" xfId="0" applyFont="1" applyFill="1" applyBorder="1" applyAlignment="1">
      <alignment horizontal="center" vertical="center"/>
    </xf>
    <xf numFmtId="0" fontId="28" fillId="0" borderId="7" xfId="0" applyFont="1" applyBorder="1">
      <alignment vertical="center"/>
    </xf>
    <xf numFmtId="0" fontId="41" fillId="10" borderId="40" xfId="0" applyFont="1" applyFill="1" applyBorder="1" applyAlignment="1">
      <alignment horizontal="left" vertical="center" wrapText="1"/>
    </xf>
    <xf numFmtId="0" fontId="204" fillId="10" borderId="40" xfId="0" applyFont="1" applyFill="1" applyBorder="1" applyAlignment="1">
      <alignment vertical="center" wrapText="1"/>
    </xf>
    <xf numFmtId="0" fontId="40" fillId="10" borderId="42" xfId="0" applyFont="1" applyFill="1" applyBorder="1" applyAlignment="1">
      <alignment horizontal="left" vertical="center"/>
    </xf>
    <xf numFmtId="0" fontId="24" fillId="10" borderId="42" xfId="0" applyFont="1" applyFill="1" applyBorder="1" applyAlignment="1">
      <alignment horizontal="center" vertical="center" wrapText="1"/>
    </xf>
    <xf numFmtId="0" fontId="40" fillId="10" borderId="40" xfId="0" applyFont="1" applyFill="1" applyBorder="1" applyAlignment="1">
      <alignment horizontal="left" vertical="center"/>
    </xf>
    <xf numFmtId="0" fontId="28" fillId="10" borderId="40" xfId="0" applyFont="1" applyFill="1" applyBorder="1" applyAlignment="1">
      <alignment horizontal="left" vertical="center"/>
    </xf>
    <xf numFmtId="0" fontId="28" fillId="10" borderId="40" xfId="0" applyFont="1" applyFill="1" applyBorder="1" applyAlignment="1">
      <alignment horizontal="center" vertical="center" wrapText="1"/>
    </xf>
    <xf numFmtId="0" fontId="170" fillId="10" borderId="40" xfId="0" applyFont="1" applyFill="1" applyBorder="1" applyAlignment="1">
      <alignment horizontal="left" vertical="center" wrapText="1"/>
    </xf>
    <xf numFmtId="0" fontId="28" fillId="0" borderId="34" xfId="0" applyFont="1" applyBorder="1">
      <alignment vertical="center"/>
    </xf>
    <xf numFmtId="0" fontId="204" fillId="10" borderId="47" xfId="0" applyFont="1" applyFill="1" applyBorder="1" applyAlignment="1">
      <alignment vertical="center" wrapText="1"/>
    </xf>
    <xf numFmtId="0" fontId="40" fillId="10" borderId="47" xfId="0" applyFont="1" applyFill="1" applyBorder="1" applyAlignment="1">
      <alignment horizontal="left" vertical="center"/>
    </xf>
    <xf numFmtId="0" fontId="24" fillId="10" borderId="47" xfId="0" applyFont="1" applyFill="1" applyBorder="1" applyAlignment="1">
      <alignment horizontal="center" vertical="center" wrapText="1"/>
    </xf>
    <xf numFmtId="0" fontId="28" fillId="10" borderId="47" xfId="0" applyFont="1" applyFill="1" applyBorder="1" applyAlignment="1">
      <alignment horizontal="left" vertical="center"/>
    </xf>
    <xf numFmtId="0" fontId="28" fillId="10" borderId="47" xfId="0" applyFont="1" applyFill="1" applyBorder="1" applyAlignment="1">
      <alignment horizontal="center" vertical="center" wrapText="1"/>
    </xf>
    <xf numFmtId="0" fontId="170" fillId="10" borderId="47" xfId="0" applyFont="1" applyFill="1" applyBorder="1" applyAlignment="1">
      <alignment horizontal="left" vertical="center" wrapText="1"/>
    </xf>
    <xf numFmtId="0" fontId="204" fillId="10" borderId="51" xfId="0" applyFont="1" applyFill="1" applyBorder="1" applyAlignment="1">
      <alignment vertical="center" wrapText="1"/>
    </xf>
    <xf numFmtId="0" fontId="40" fillId="10" borderId="51" xfId="0" applyFont="1" applyFill="1" applyBorder="1" applyAlignment="1">
      <alignment horizontal="left" vertical="center"/>
    </xf>
    <xf numFmtId="0" fontId="24" fillId="10" borderId="51" xfId="0" applyFont="1" applyFill="1" applyBorder="1" applyAlignment="1">
      <alignment horizontal="center" vertical="center" wrapText="1"/>
    </xf>
    <xf numFmtId="0" fontId="28" fillId="10" borderId="51" xfId="0" applyFont="1" applyFill="1" applyBorder="1" applyAlignment="1">
      <alignment horizontal="left" vertical="center"/>
    </xf>
    <xf numFmtId="0" fontId="28" fillId="10" borderId="51" xfId="0" applyFont="1" applyFill="1" applyBorder="1" applyAlignment="1">
      <alignment horizontal="center" vertical="center" wrapText="1"/>
    </xf>
    <xf numFmtId="0" fontId="170" fillId="10" borderId="51" xfId="0" applyFont="1" applyFill="1" applyBorder="1" applyAlignment="1">
      <alignment horizontal="left" vertical="center" wrapText="1"/>
    </xf>
    <xf numFmtId="0" fontId="70" fillId="0" borderId="0" xfId="0" applyFont="1">
      <alignment vertical="center"/>
    </xf>
    <xf numFmtId="0" fontId="28" fillId="0" borderId="35" xfId="0" applyFont="1" applyBorder="1">
      <alignment vertical="center"/>
    </xf>
    <xf numFmtId="0" fontId="208" fillId="5" borderId="5" xfId="0" applyFont="1" applyFill="1" applyBorder="1" applyAlignment="1">
      <alignment horizontal="left" vertical="center" wrapText="1"/>
    </xf>
    <xf numFmtId="0" fontId="210" fillId="10" borderId="3" xfId="0" applyFont="1" applyFill="1" applyBorder="1" applyAlignment="1">
      <alignment vertical="center" wrapText="1"/>
    </xf>
    <xf numFmtId="0" fontId="129" fillId="10" borderId="3" xfId="0" quotePrefix="1" applyFont="1" applyFill="1" applyBorder="1" applyAlignment="1">
      <alignment vertical="center" wrapText="1"/>
    </xf>
    <xf numFmtId="0" fontId="129" fillId="10" borderId="5" xfId="0" applyFont="1" applyFill="1" applyBorder="1" applyAlignment="1">
      <alignment vertical="center" wrapText="1"/>
    </xf>
    <xf numFmtId="0" fontId="47" fillId="7" borderId="0" xfId="0" applyFont="1" applyFill="1">
      <alignment vertical="center"/>
    </xf>
    <xf numFmtId="0" fontId="212" fillId="10" borderId="3" xfId="0" applyFont="1" applyFill="1" applyBorder="1" applyAlignment="1">
      <alignment horizontal="center" vertical="center" wrapText="1"/>
    </xf>
    <xf numFmtId="0" fontId="125" fillId="8" borderId="42" xfId="0" applyFont="1" applyFill="1" applyBorder="1" applyAlignment="1">
      <alignment horizontal="left" vertical="center"/>
    </xf>
    <xf numFmtId="0" fontId="125" fillId="8" borderId="47" xfId="0" applyFont="1" applyFill="1" applyBorder="1" applyAlignment="1">
      <alignment horizontal="left" vertical="center"/>
    </xf>
    <xf numFmtId="0" fontId="28" fillId="10" borderId="40" xfId="0" applyFont="1" applyFill="1" applyBorder="1" applyAlignment="1">
      <alignment vertical="center" wrapText="1"/>
    </xf>
    <xf numFmtId="0" fontId="28" fillId="10" borderId="47" xfId="0" applyFont="1" applyFill="1" applyBorder="1" applyAlignment="1">
      <alignment vertical="center" wrapText="1"/>
    </xf>
    <xf numFmtId="0" fontId="28" fillId="10" borderId="51" xfId="0" applyFont="1" applyFill="1" applyBorder="1" applyAlignment="1">
      <alignment vertical="center" wrapText="1"/>
    </xf>
    <xf numFmtId="0" fontId="177" fillId="0" borderId="5" xfId="0" applyFont="1" applyBorder="1" applyAlignment="1">
      <alignment vertical="center" wrapText="1"/>
    </xf>
    <xf numFmtId="0" fontId="47" fillId="7" borderId="0" xfId="0" applyFont="1" applyFill="1" applyAlignment="1">
      <alignment horizontal="left" vertical="center"/>
    </xf>
    <xf numFmtId="0" fontId="24" fillId="7" borderId="0" xfId="0" applyFont="1" applyFill="1" applyAlignment="1">
      <alignment horizontal="left" vertical="center"/>
    </xf>
    <xf numFmtId="0" fontId="40" fillId="7" borderId="0" xfId="0" applyFont="1" applyFill="1">
      <alignment vertical="center"/>
    </xf>
    <xf numFmtId="0" fontId="41" fillId="7" borderId="5" xfId="0" applyFont="1" applyFill="1" applyBorder="1" applyAlignment="1">
      <alignment vertical="center" wrapText="1"/>
    </xf>
    <xf numFmtId="0" fontId="40" fillId="10" borderId="3" xfId="0" applyFont="1" applyFill="1" applyBorder="1" applyAlignment="1">
      <alignment vertical="center" wrapText="1"/>
    </xf>
    <xf numFmtId="0" fontId="125" fillId="7" borderId="0" xfId="0" applyFont="1" applyFill="1" applyAlignment="1">
      <alignment horizontal="left" vertical="center" wrapText="1"/>
    </xf>
    <xf numFmtId="0" fontId="28" fillId="7" borderId="0" xfId="0" applyFont="1" applyFill="1" applyAlignment="1">
      <alignment horizontal="left" vertical="center"/>
    </xf>
    <xf numFmtId="0" fontId="141" fillId="2" borderId="25" xfId="0" applyFont="1" applyFill="1" applyBorder="1" applyAlignment="1">
      <alignment horizontal="left" vertical="center"/>
    </xf>
    <xf numFmtId="0" fontId="214" fillId="2" borderId="25" xfId="0" applyFont="1" applyFill="1" applyBorder="1" applyAlignment="1">
      <alignment horizontal="center" vertical="center"/>
    </xf>
    <xf numFmtId="0" fontId="41" fillId="2" borderId="25" xfId="0" applyFont="1" applyFill="1" applyBorder="1" applyAlignment="1">
      <alignment horizontal="left" vertical="center"/>
    </xf>
    <xf numFmtId="0" fontId="144" fillId="15" borderId="4" xfId="0" applyFont="1" applyFill="1" applyBorder="1" applyAlignment="1">
      <alignment horizontal="left" vertical="center"/>
    </xf>
    <xf numFmtId="0" fontId="152" fillId="15" borderId="4" xfId="0" applyFont="1" applyFill="1" applyBorder="1" applyAlignment="1">
      <alignment vertical="center" wrapText="1"/>
    </xf>
    <xf numFmtId="0" fontId="28" fillId="15" borderId="4" xfId="0" applyFont="1" applyFill="1" applyBorder="1" applyAlignment="1">
      <alignment horizontal="left" vertical="center"/>
    </xf>
    <xf numFmtId="0" fontId="40" fillId="7" borderId="39" xfId="0" applyFont="1" applyFill="1" applyBorder="1" applyAlignment="1">
      <alignment vertical="center" wrapText="1"/>
    </xf>
    <xf numFmtId="0" fontId="130" fillId="7" borderId="39" xfId="0" applyFont="1" applyFill="1" applyBorder="1" applyAlignment="1">
      <alignment horizontal="left" vertical="center" wrapText="1"/>
    </xf>
    <xf numFmtId="0" fontId="215" fillId="7" borderId="39" xfId="0" applyFont="1" applyFill="1" applyBorder="1" applyAlignment="1">
      <alignment horizontal="left" vertical="center" indent="1"/>
    </xf>
    <xf numFmtId="0" fontId="28" fillId="7" borderId="39" xfId="0" applyFont="1" applyFill="1" applyBorder="1" applyAlignment="1">
      <alignment horizontal="center" vertical="center" wrapText="1"/>
    </xf>
    <xf numFmtId="0" fontId="28" fillId="7" borderId="39" xfId="0" applyFont="1" applyFill="1" applyBorder="1" applyAlignment="1">
      <alignment vertical="center" wrapText="1"/>
    </xf>
    <xf numFmtId="0" fontId="48" fillId="7" borderId="39" xfId="0" applyFont="1" applyFill="1" applyBorder="1" applyAlignment="1">
      <alignment horizontal="left" vertical="center" wrapText="1"/>
    </xf>
    <xf numFmtId="0" fontId="130" fillId="7" borderId="0" xfId="0" applyFont="1" applyFill="1" applyAlignment="1">
      <alignment horizontal="left" vertical="center" wrapText="1"/>
    </xf>
    <xf numFmtId="0" fontId="41" fillId="7" borderId="0" xfId="0" applyFont="1" applyFill="1" applyAlignment="1">
      <alignment horizontal="left" vertical="center"/>
    </xf>
    <xf numFmtId="0" fontId="215" fillId="7" borderId="0" xfId="0" applyFont="1" applyFill="1" applyAlignment="1">
      <alignment horizontal="left" vertical="center" indent="1"/>
    </xf>
    <xf numFmtId="0" fontId="48" fillId="7" borderId="0" xfId="0" applyFont="1" applyFill="1" applyAlignment="1">
      <alignment horizontal="left" vertical="center" wrapText="1"/>
    </xf>
    <xf numFmtId="0" fontId="125" fillId="5" borderId="5" xfId="0" applyFont="1" applyFill="1" applyBorder="1" applyAlignment="1">
      <alignment horizontal="left" vertical="center" wrapText="1"/>
    </xf>
    <xf numFmtId="0" fontId="48" fillId="5" borderId="4" xfId="0" applyFont="1" applyFill="1" applyBorder="1" applyAlignment="1">
      <alignment horizontal="left" vertical="center"/>
    </xf>
    <xf numFmtId="0" fontId="216" fillId="10" borderId="5" xfId="0" applyFont="1" applyFill="1" applyBorder="1" applyAlignment="1">
      <alignment horizontal="left" vertical="center" wrapText="1"/>
    </xf>
    <xf numFmtId="0" fontId="24" fillId="10" borderId="5" xfId="0" applyFont="1" applyFill="1" applyBorder="1" applyAlignment="1">
      <alignment horizontal="center" vertical="center" wrapText="1"/>
    </xf>
    <xf numFmtId="0" fontId="129" fillId="24" borderId="5" xfId="0" quotePrefix="1" applyFont="1" applyFill="1" applyBorder="1" applyAlignment="1">
      <alignment vertical="center" wrapText="1"/>
    </xf>
    <xf numFmtId="0" fontId="217" fillId="10" borderId="5" xfId="0" applyFont="1" applyFill="1" applyBorder="1" applyAlignment="1">
      <alignment horizontal="left" vertical="center" wrapText="1"/>
    </xf>
    <xf numFmtId="0" fontId="41" fillId="10" borderId="5" xfId="0" applyFont="1" applyFill="1" applyBorder="1" applyAlignment="1">
      <alignment horizontal="right" vertical="center" wrapText="1"/>
    </xf>
    <xf numFmtId="0" fontId="72" fillId="0" borderId="5" xfId="0" quotePrefix="1" applyFont="1" applyBorder="1" applyAlignment="1">
      <alignment horizontal="left" vertical="center" wrapText="1"/>
    </xf>
    <xf numFmtId="0" fontId="218" fillId="10" borderId="5" xfId="0" applyFont="1" applyFill="1" applyBorder="1" applyAlignment="1">
      <alignment horizontal="left" vertical="center" wrapText="1"/>
    </xf>
    <xf numFmtId="0" fontId="25" fillId="7" borderId="0" xfId="0" applyFont="1" applyFill="1">
      <alignment vertical="center"/>
    </xf>
    <xf numFmtId="0" fontId="25" fillId="10" borderId="5" xfId="0" applyFont="1" applyFill="1" applyBorder="1">
      <alignment vertical="center"/>
    </xf>
    <xf numFmtId="0" fontId="163" fillId="10" borderId="5" xfId="0" applyFont="1" applyFill="1" applyBorder="1" applyAlignment="1">
      <alignment horizontal="left" vertical="center" wrapText="1"/>
    </xf>
    <xf numFmtId="0" fontId="24" fillId="10" borderId="5" xfId="0" applyFont="1" applyFill="1" applyBorder="1" applyAlignment="1">
      <alignment vertical="center" wrapText="1"/>
    </xf>
    <xf numFmtId="0" fontId="220" fillId="10" borderId="5" xfId="0" applyFont="1" applyFill="1" applyBorder="1" applyAlignment="1">
      <alignment horizontal="left" vertical="center" wrapText="1"/>
    </xf>
    <xf numFmtId="0" fontId="24" fillId="10" borderId="5" xfId="0" applyFont="1" applyFill="1" applyBorder="1" applyAlignment="1">
      <alignment horizontal="left" vertical="center" wrapText="1"/>
    </xf>
    <xf numFmtId="0" fontId="24" fillId="0" borderId="5" xfId="0" applyFont="1" applyBorder="1" applyAlignment="1">
      <alignment horizontal="left" vertical="center" wrapText="1"/>
    </xf>
    <xf numFmtId="0" fontId="24" fillId="0" borderId="5" xfId="0" applyFont="1" applyBorder="1" applyAlignment="1">
      <alignment vertical="center" wrapText="1"/>
    </xf>
    <xf numFmtId="0" fontId="27" fillId="15" borderId="5" xfId="0" quotePrefix="1" applyFont="1" applyFill="1" applyBorder="1" applyAlignment="1">
      <alignment vertical="center" wrapText="1"/>
    </xf>
    <xf numFmtId="0" fontId="221" fillId="24" borderId="5" xfId="0" quotePrefix="1" applyFont="1" applyFill="1" applyBorder="1" applyAlignment="1">
      <alignment vertical="center" wrapText="1"/>
    </xf>
    <xf numFmtId="0" fontId="223" fillId="24" borderId="5" xfId="0" applyFont="1" applyFill="1" applyBorder="1" applyAlignment="1">
      <alignment vertical="center" wrapText="1"/>
    </xf>
    <xf numFmtId="0" fontId="24" fillId="10" borderId="5" xfId="0" applyFont="1" applyFill="1" applyBorder="1" applyAlignment="1">
      <alignment horizontal="right" vertical="center" wrapText="1"/>
    </xf>
    <xf numFmtId="0" fontId="28" fillId="10" borderId="7" xfId="0" applyFont="1" applyFill="1" applyBorder="1">
      <alignment vertical="center"/>
    </xf>
    <xf numFmtId="0" fontId="125" fillId="10" borderId="7" xfId="0" applyFont="1" applyFill="1" applyBorder="1" applyAlignment="1">
      <alignment horizontal="left" vertical="center" wrapText="1"/>
    </xf>
    <xf numFmtId="0" fontId="41" fillId="10" borderId="7" xfId="0" applyFont="1" applyFill="1" applyBorder="1" applyAlignment="1">
      <alignment vertical="center" wrapText="1"/>
    </xf>
    <xf numFmtId="0" fontId="41" fillId="10" borderId="7" xfId="0" applyFont="1" applyFill="1" applyBorder="1" applyAlignment="1">
      <alignment horizontal="center" vertical="center" wrapText="1"/>
    </xf>
    <xf numFmtId="0" fontId="125" fillId="0" borderId="41" xfId="0" applyFont="1" applyBorder="1" applyAlignment="1">
      <alignment horizontal="left" vertical="center"/>
    </xf>
    <xf numFmtId="0" fontId="199" fillId="0" borderId="7" xfId="0" applyFont="1" applyBorder="1" applyAlignment="1">
      <alignment horizontal="left" vertical="center" wrapText="1"/>
    </xf>
    <xf numFmtId="0" fontId="24" fillId="10" borderId="34" xfId="0" applyFont="1" applyFill="1" applyBorder="1" applyAlignment="1">
      <alignment horizontal="center" vertical="center" wrapText="1"/>
    </xf>
    <xf numFmtId="0" fontId="125" fillId="10" borderId="7" xfId="0" applyFont="1" applyFill="1" applyBorder="1" applyAlignment="1">
      <alignment vertical="center" wrapText="1"/>
    </xf>
    <xf numFmtId="0" fontId="197" fillId="24" borderId="34" xfId="0" quotePrefix="1" applyFont="1" applyFill="1" applyBorder="1" applyAlignment="1">
      <alignment vertical="center" wrapText="1"/>
    </xf>
    <xf numFmtId="0" fontId="197" fillId="24" borderId="7" xfId="0" applyFont="1" applyFill="1" applyBorder="1" applyAlignment="1">
      <alignment vertical="center" wrapText="1"/>
    </xf>
    <xf numFmtId="0" fontId="129" fillId="24" borderId="7" xfId="0" applyFont="1" applyFill="1" applyBorder="1" applyAlignment="1">
      <alignment vertical="center" wrapText="1"/>
    </xf>
    <xf numFmtId="0" fontId="41" fillId="0" borderId="34" xfId="0" applyFont="1" applyBorder="1" applyAlignment="1">
      <alignment horizontal="left" vertical="center" wrapText="1"/>
    </xf>
    <xf numFmtId="0" fontId="28" fillId="10" borderId="47" xfId="0" applyFont="1" applyFill="1" applyBorder="1">
      <alignment vertical="center"/>
    </xf>
    <xf numFmtId="0" fontId="197" fillId="24" borderId="49" xfId="0" quotePrefix="1" applyFont="1" applyFill="1" applyBorder="1" applyAlignment="1">
      <alignment vertical="center" wrapText="1"/>
    </xf>
    <xf numFmtId="0" fontId="197" fillId="24" borderId="47" xfId="0" applyFont="1" applyFill="1" applyBorder="1" applyAlignment="1">
      <alignment vertical="center" wrapText="1"/>
    </xf>
    <xf numFmtId="0" fontId="41" fillId="0" borderId="49" xfId="0" applyFont="1" applyBorder="1" applyAlignment="1">
      <alignment horizontal="left" vertical="center" wrapText="1"/>
    </xf>
    <xf numFmtId="0" fontId="125" fillId="0" borderId="7" xfId="0" applyFont="1" applyBorder="1" applyAlignment="1">
      <alignment horizontal="left" vertical="center" wrapText="1"/>
    </xf>
    <xf numFmtId="0" fontId="28" fillId="10" borderId="2" xfId="0" applyFont="1" applyFill="1" applyBorder="1">
      <alignment vertical="center"/>
    </xf>
    <xf numFmtId="0" fontId="125" fillId="10" borderId="2" xfId="0" applyFont="1" applyFill="1" applyBorder="1" applyAlignment="1">
      <alignment horizontal="left" vertical="center" wrapText="1"/>
    </xf>
    <xf numFmtId="0" fontId="41" fillId="10" borderId="2" xfId="0" applyFont="1" applyFill="1" applyBorder="1" applyAlignment="1">
      <alignment vertical="center" wrapText="1"/>
    </xf>
    <xf numFmtId="0" fontId="41" fillId="10" borderId="2" xfId="0" applyFont="1" applyFill="1" applyBorder="1" applyAlignment="1">
      <alignment horizontal="center" vertical="center" wrapText="1"/>
    </xf>
    <xf numFmtId="0" fontId="125" fillId="0" borderId="2" xfId="0" applyFont="1" applyBorder="1" applyAlignment="1">
      <alignment horizontal="left" vertical="center" wrapText="1"/>
    </xf>
    <xf numFmtId="0" fontId="24" fillId="10" borderId="17" xfId="0" applyFont="1" applyFill="1" applyBorder="1" applyAlignment="1">
      <alignment horizontal="center" vertical="center" wrapText="1"/>
    </xf>
    <xf numFmtId="0" fontId="125" fillId="10" borderId="2" xfId="0" applyFont="1" applyFill="1" applyBorder="1" applyAlignment="1">
      <alignment vertical="center" wrapText="1"/>
    </xf>
    <xf numFmtId="0" fontId="129" fillId="24" borderId="17" xfId="0" quotePrefix="1" applyFont="1" applyFill="1" applyBorder="1" applyAlignment="1">
      <alignment vertical="center" wrapText="1"/>
    </xf>
    <xf numFmtId="0" fontId="129" fillId="24" borderId="2" xfId="0" applyFont="1" applyFill="1" applyBorder="1" applyAlignment="1">
      <alignment vertical="center" wrapText="1"/>
    </xf>
    <xf numFmtId="0" fontId="41" fillId="0" borderId="17" xfId="0" applyFont="1" applyBorder="1" applyAlignment="1">
      <alignment horizontal="left" vertical="center" wrapText="1"/>
    </xf>
    <xf numFmtId="0" fontId="41" fillId="7" borderId="35" xfId="0" applyFont="1" applyFill="1" applyBorder="1" applyAlignment="1">
      <alignment horizontal="left" vertical="center"/>
    </xf>
    <xf numFmtId="0" fontId="28" fillId="10" borderId="6" xfId="0" applyFont="1" applyFill="1" applyBorder="1">
      <alignment vertical="center"/>
    </xf>
    <xf numFmtId="0" fontId="125" fillId="10" borderId="6" xfId="0" applyFont="1" applyFill="1" applyBorder="1" applyAlignment="1">
      <alignment horizontal="left" vertical="center" wrapText="1"/>
    </xf>
    <xf numFmtId="0" fontId="41" fillId="10" borderId="6" xfId="0" applyFont="1" applyFill="1" applyBorder="1" applyAlignment="1">
      <alignment vertical="center" wrapText="1"/>
    </xf>
    <xf numFmtId="0" fontId="41" fillId="10" borderId="6" xfId="0" applyFont="1" applyFill="1" applyBorder="1" applyAlignment="1">
      <alignment horizontal="center" vertical="center" wrapText="1"/>
    </xf>
    <xf numFmtId="0" fontId="125" fillId="0" borderId="6" xfId="0" applyFont="1" applyBorder="1" applyAlignment="1">
      <alignment horizontal="left" vertical="center" wrapText="1"/>
    </xf>
    <xf numFmtId="0" fontId="24" fillId="10" borderId="22" xfId="0" applyFont="1" applyFill="1" applyBorder="1" applyAlignment="1">
      <alignment horizontal="center" vertical="center" wrapText="1"/>
    </xf>
    <xf numFmtId="0" fontId="125" fillId="10" borderId="6" xfId="0" applyFont="1" applyFill="1" applyBorder="1" applyAlignment="1">
      <alignment vertical="center" wrapText="1"/>
    </xf>
    <xf numFmtId="0" fontId="129" fillId="24" borderId="22" xfId="0" quotePrefix="1" applyFont="1" applyFill="1" applyBorder="1" applyAlignment="1">
      <alignment vertical="center" wrapText="1"/>
    </xf>
    <xf numFmtId="0" fontId="129" fillId="24" borderId="6" xfId="0" applyFont="1" applyFill="1" applyBorder="1" applyAlignment="1">
      <alignment vertical="center" wrapText="1"/>
    </xf>
    <xf numFmtId="0" fontId="41" fillId="0" borderId="22" xfId="0" applyFont="1" applyBorder="1" applyAlignment="1">
      <alignment horizontal="left" vertical="center" wrapText="1"/>
    </xf>
    <xf numFmtId="0" fontId="225" fillId="0" borderId="5" xfId="0" quotePrefix="1" applyFont="1" applyBorder="1" applyAlignment="1">
      <alignment horizontal="left" vertical="center" wrapText="1"/>
    </xf>
    <xf numFmtId="0" fontId="48" fillId="15" borderId="3" xfId="0" quotePrefix="1" applyFont="1" applyFill="1" applyBorder="1" applyAlignment="1">
      <alignment vertical="center" wrapText="1"/>
    </xf>
    <xf numFmtId="0" fontId="23" fillId="15" borderId="3" xfId="0" applyFont="1" applyFill="1" applyBorder="1" applyAlignment="1">
      <alignment horizontal="left" vertical="center" wrapText="1"/>
    </xf>
    <xf numFmtId="0" fontId="227" fillId="0" borderId="5" xfId="0" quotePrefix="1" applyFont="1" applyBorder="1" applyAlignment="1">
      <alignment horizontal="left" vertical="center" wrapText="1"/>
    </xf>
    <xf numFmtId="0" fontId="28" fillId="10" borderId="42" xfId="0" applyFont="1" applyFill="1" applyBorder="1">
      <alignment vertical="center"/>
    </xf>
    <xf numFmtId="0" fontId="125" fillId="10" borderId="42" xfId="0" applyFont="1" applyFill="1" applyBorder="1" applyAlignment="1">
      <alignment horizontal="left" vertical="center" wrapText="1"/>
    </xf>
    <xf numFmtId="0" fontId="41" fillId="10" borderId="42" xfId="0" applyFont="1" applyFill="1" applyBorder="1" applyAlignment="1">
      <alignment vertical="center" wrapText="1"/>
    </xf>
    <xf numFmtId="0" fontId="125" fillId="10" borderId="42" xfId="0" applyFont="1" applyFill="1" applyBorder="1" applyAlignment="1">
      <alignment vertical="center" wrapText="1"/>
    </xf>
    <xf numFmtId="0" fontId="41" fillId="0" borderId="44" xfId="0" applyFont="1" applyBorder="1" applyAlignment="1">
      <alignment horizontal="left" vertical="center" wrapText="1"/>
    </xf>
    <xf numFmtId="0" fontId="28" fillId="7" borderId="4" xfId="0" applyFont="1" applyFill="1" applyBorder="1">
      <alignment vertical="center"/>
    </xf>
    <xf numFmtId="0" fontId="40" fillId="7" borderId="4" xfId="0" applyFont="1" applyFill="1" applyBorder="1" applyAlignment="1">
      <alignment vertical="center" wrapText="1"/>
    </xf>
    <xf numFmtId="0" fontId="130" fillId="7" borderId="4" xfId="0" applyFont="1" applyFill="1" applyBorder="1" applyAlignment="1">
      <alignment horizontal="left" vertical="center" wrapText="1"/>
    </xf>
    <xf numFmtId="0" fontId="215" fillId="7" borderId="4" xfId="0" applyFont="1" applyFill="1" applyBorder="1" applyAlignment="1">
      <alignment horizontal="left" vertical="center" indent="1"/>
    </xf>
    <xf numFmtId="0" fontId="28" fillId="7" borderId="4" xfId="0" applyFont="1" applyFill="1" applyBorder="1" applyAlignment="1">
      <alignment horizontal="center" vertical="center" wrapText="1"/>
    </xf>
    <xf numFmtId="0" fontId="28" fillId="7" borderId="4" xfId="0" applyFont="1" applyFill="1" applyBorder="1" applyAlignment="1">
      <alignment vertical="center" wrapText="1"/>
    </xf>
    <xf numFmtId="0" fontId="48" fillId="7" borderId="4" xfId="0" applyFont="1" applyFill="1" applyBorder="1" applyAlignment="1">
      <alignment horizontal="left" vertical="center" wrapText="1"/>
    </xf>
    <xf numFmtId="0" fontId="41" fillId="21" borderId="5" xfId="0" applyFont="1" applyFill="1" applyBorder="1" applyAlignment="1">
      <alignment horizontal="left" vertical="center" wrapText="1"/>
    </xf>
    <xf numFmtId="0" fontId="65" fillId="15" borderId="3" xfId="0" quotePrefix="1" applyFont="1" applyFill="1" applyBorder="1" applyAlignment="1">
      <alignment vertical="center" wrapText="1"/>
    </xf>
    <xf numFmtId="0" fontId="103" fillId="15" borderId="3" xfId="0" quotePrefix="1" applyFont="1" applyFill="1" applyBorder="1" applyAlignment="1">
      <alignment horizontal="left" vertical="center" wrapText="1"/>
    </xf>
    <xf numFmtId="0" fontId="178" fillId="0" borderId="3" xfId="0" applyFont="1" applyBorder="1" applyAlignment="1">
      <alignment horizontal="left" vertical="center" wrapText="1"/>
    </xf>
    <xf numFmtId="0" fontId="125" fillId="0" borderId="7" xfId="0" applyFont="1" applyBorder="1">
      <alignment vertical="center"/>
    </xf>
    <xf numFmtId="0" fontId="41" fillId="15" borderId="3" xfId="0" quotePrefix="1" applyFont="1" applyFill="1" applyBorder="1" applyAlignment="1">
      <alignment horizontal="left" vertical="center" wrapText="1"/>
    </xf>
    <xf numFmtId="0" fontId="130" fillId="7" borderId="25" xfId="0" applyFont="1" applyFill="1" applyBorder="1" applyAlignment="1">
      <alignment horizontal="left" vertical="center" wrapText="1"/>
    </xf>
    <xf numFmtId="0" fontId="215" fillId="7" borderId="25" xfId="0" applyFont="1" applyFill="1" applyBorder="1" applyAlignment="1">
      <alignment horizontal="left" vertical="center" indent="1"/>
    </xf>
    <xf numFmtId="0" fontId="28" fillId="7" borderId="25" xfId="0" applyFont="1" applyFill="1" applyBorder="1" applyAlignment="1">
      <alignment horizontal="center" vertical="center" wrapText="1"/>
    </xf>
    <xf numFmtId="0" fontId="48" fillId="7" borderId="25" xfId="0" applyFont="1" applyFill="1" applyBorder="1" applyAlignment="1">
      <alignment horizontal="left" vertical="center" wrapText="1"/>
    </xf>
    <xf numFmtId="0" fontId="221" fillId="24" borderId="3" xfId="0" quotePrefix="1" applyFont="1" applyFill="1" applyBorder="1" applyAlignment="1">
      <alignment vertical="center" wrapText="1"/>
    </xf>
    <xf numFmtId="0" fontId="231" fillId="7" borderId="0" xfId="0" applyFont="1" applyFill="1">
      <alignment vertical="center"/>
    </xf>
    <xf numFmtId="0" fontId="41" fillId="10" borderId="6" xfId="0" applyFont="1" applyFill="1" applyBorder="1" applyAlignment="1">
      <alignment horizontal="right" vertical="center" wrapText="1"/>
    </xf>
    <xf numFmtId="0" fontId="41" fillId="10" borderId="47" xfId="0" applyFont="1" applyFill="1" applyBorder="1" applyAlignment="1">
      <alignment horizontal="right" vertical="center" wrapText="1"/>
    </xf>
    <xf numFmtId="0" fontId="41" fillId="10" borderId="2" xfId="0" applyFont="1" applyFill="1" applyBorder="1" applyAlignment="1">
      <alignment horizontal="right" vertical="center" wrapText="1"/>
    </xf>
    <xf numFmtId="0" fontId="221" fillId="24" borderId="44" xfId="0" quotePrefix="1" applyFont="1" applyFill="1" applyBorder="1" applyAlignment="1">
      <alignment vertical="center" wrapText="1"/>
    </xf>
    <xf numFmtId="0" fontId="28" fillId="10" borderId="6" xfId="0" applyFont="1" applyFill="1" applyBorder="1" applyAlignment="1">
      <alignment vertical="center" wrapText="1"/>
    </xf>
    <xf numFmtId="0" fontId="41" fillId="10" borderId="6" xfId="0" applyFont="1" applyFill="1" applyBorder="1" applyAlignment="1">
      <alignment horizontal="left" vertical="center" wrapText="1"/>
    </xf>
    <xf numFmtId="0" fontId="28" fillId="10" borderId="7" xfId="0" applyFont="1" applyFill="1" applyBorder="1" applyAlignment="1">
      <alignment vertical="center" wrapText="1"/>
    </xf>
    <xf numFmtId="0" fontId="41" fillId="10" borderId="7" xfId="0" applyFont="1" applyFill="1" applyBorder="1" applyAlignment="1">
      <alignment horizontal="left" vertical="center" wrapText="1"/>
    </xf>
    <xf numFmtId="0" fontId="125" fillId="0" borderId="40" xfId="0" applyFont="1" applyBorder="1" applyAlignment="1">
      <alignment horizontal="left" vertical="center" wrapText="1"/>
    </xf>
    <xf numFmtId="0" fontId="129" fillId="24" borderId="34" xfId="0" quotePrefix="1" applyFont="1" applyFill="1" applyBorder="1" applyAlignment="1">
      <alignment vertical="center" wrapText="1"/>
    </xf>
    <xf numFmtId="0" fontId="28" fillId="10" borderId="2" xfId="0" applyFont="1" applyFill="1" applyBorder="1" applyAlignment="1">
      <alignment vertical="center" wrapText="1"/>
    </xf>
    <xf numFmtId="0" fontId="41" fillId="10" borderId="2" xfId="0" applyFont="1" applyFill="1" applyBorder="1" applyAlignment="1">
      <alignment horizontal="left" vertical="center" wrapText="1"/>
    </xf>
    <xf numFmtId="0" fontId="41" fillId="7" borderId="4" xfId="0" applyFont="1" applyFill="1" applyBorder="1" applyAlignment="1">
      <alignment horizontal="left" vertical="center" wrapText="1"/>
    </xf>
    <xf numFmtId="0" fontId="125" fillId="7" borderId="4" xfId="0" applyFont="1" applyFill="1" applyBorder="1" applyAlignment="1">
      <alignment horizontal="left" vertical="center" wrapText="1"/>
    </xf>
    <xf numFmtId="0" fontId="41" fillId="7" borderId="4" xfId="0" applyFont="1" applyFill="1" applyBorder="1" applyAlignment="1">
      <alignment horizontal="center" vertical="center" wrapText="1"/>
    </xf>
    <xf numFmtId="0" fontId="24" fillId="7" borderId="4" xfId="0" applyFont="1" applyFill="1" applyBorder="1" applyAlignment="1">
      <alignment horizontal="center" vertical="center" wrapText="1"/>
    </xf>
    <xf numFmtId="0" fontId="41" fillId="7" borderId="4" xfId="0" applyFont="1" applyFill="1" applyBorder="1" applyAlignment="1">
      <alignment vertical="center" wrapText="1"/>
    </xf>
    <xf numFmtId="0" fontId="129" fillId="7" borderId="4" xfId="0" quotePrefix="1" applyFont="1" applyFill="1" applyBorder="1" applyAlignment="1">
      <alignment vertical="center" wrapText="1"/>
    </xf>
    <xf numFmtId="0" fontId="129" fillId="7" borderId="4" xfId="0" applyFont="1" applyFill="1" applyBorder="1" applyAlignment="1">
      <alignment vertical="center" wrapText="1"/>
    </xf>
    <xf numFmtId="0" fontId="41" fillId="5" borderId="3" xfId="0" applyFont="1" applyFill="1" applyBorder="1">
      <alignment vertical="center"/>
    </xf>
    <xf numFmtId="0" fontId="28" fillId="5" borderId="5" xfId="0" applyFont="1" applyFill="1" applyBorder="1" applyAlignment="1">
      <alignment vertical="center" wrapText="1"/>
    </xf>
    <xf numFmtId="0" fontId="164" fillId="24" borderId="5" xfId="0" quotePrefix="1" applyFont="1" applyFill="1" applyBorder="1" applyAlignment="1">
      <alignment vertical="center" wrapText="1"/>
    </xf>
    <xf numFmtId="0" fontId="28" fillId="26" borderId="6" xfId="0" applyFont="1" applyFill="1" applyBorder="1">
      <alignment vertical="center"/>
    </xf>
    <xf numFmtId="0" fontId="40" fillId="26" borderId="6" xfId="0" applyFont="1" applyFill="1" applyBorder="1" applyAlignment="1">
      <alignment vertical="center" wrapText="1"/>
    </xf>
    <xf numFmtId="0" fontId="130" fillId="26" borderId="6" xfId="0" applyFont="1" applyFill="1" applyBorder="1" applyAlignment="1">
      <alignment horizontal="left" vertical="center" wrapText="1"/>
    </xf>
    <xf numFmtId="0" fontId="125" fillId="0" borderId="6" xfId="0" applyFont="1" applyBorder="1" applyAlignment="1">
      <alignment vertical="center" wrapText="1"/>
    </xf>
    <xf numFmtId="0" fontId="130" fillId="0" borderId="6" xfId="0" applyFont="1" applyBorder="1" applyAlignment="1">
      <alignment vertical="center" wrapText="1"/>
    </xf>
    <xf numFmtId="0" fontId="28" fillId="26" borderId="6" xfId="0" applyFont="1" applyFill="1" applyBorder="1" applyAlignment="1">
      <alignment horizontal="center" vertical="center" wrapText="1"/>
    </xf>
    <xf numFmtId="0" fontId="28" fillId="26" borderId="22" xfId="0" applyFont="1" applyFill="1" applyBorder="1" applyAlignment="1">
      <alignment horizontal="center" vertical="center" wrapText="1"/>
    </xf>
    <xf numFmtId="0" fontId="28" fillId="26" borderId="22" xfId="0" applyFont="1" applyFill="1" applyBorder="1" applyAlignment="1">
      <alignment horizontal="center" vertical="center"/>
    </xf>
    <xf numFmtId="0" fontId="125" fillId="10" borderId="6" xfId="0" applyFont="1" applyFill="1" applyBorder="1">
      <alignment vertical="center"/>
    </xf>
    <xf numFmtId="0" fontId="28" fillId="0" borderId="22" xfId="0" applyFont="1" applyBorder="1" applyAlignment="1">
      <alignment horizontal="left" vertical="center"/>
    </xf>
    <xf numFmtId="0" fontId="28" fillId="26" borderId="47" xfId="0" applyFont="1" applyFill="1" applyBorder="1">
      <alignment vertical="center"/>
    </xf>
    <xf numFmtId="0" fontId="40" fillId="26" borderId="47" xfId="0" applyFont="1" applyFill="1" applyBorder="1" applyAlignment="1">
      <alignment vertical="center" wrapText="1"/>
    </xf>
    <xf numFmtId="0" fontId="130" fillId="26" borderId="47" xfId="0" applyFont="1" applyFill="1" applyBorder="1" applyAlignment="1">
      <alignment horizontal="left" vertical="center" wrapText="1"/>
    </xf>
    <xf numFmtId="0" fontId="125" fillId="0" borderId="48" xfId="0" applyFont="1" applyBorder="1">
      <alignment vertical="center"/>
    </xf>
    <xf numFmtId="0" fontId="28" fillId="26" borderId="47" xfId="0" applyFont="1" applyFill="1" applyBorder="1" applyAlignment="1">
      <alignment horizontal="center" vertical="center" wrapText="1"/>
    </xf>
    <xf numFmtId="0" fontId="28" fillId="26" borderId="49" xfId="0" applyFont="1" applyFill="1" applyBorder="1" applyAlignment="1">
      <alignment horizontal="center" vertical="center" wrapText="1"/>
    </xf>
    <xf numFmtId="0" fontId="28" fillId="26" borderId="49" xfId="0" applyFont="1" applyFill="1" applyBorder="1" applyAlignment="1">
      <alignment horizontal="center" vertical="center"/>
    </xf>
    <xf numFmtId="0" fontId="125" fillId="10" borderId="47" xfId="0" applyFont="1" applyFill="1" applyBorder="1">
      <alignment vertical="center"/>
    </xf>
    <xf numFmtId="0" fontId="28" fillId="0" borderId="49" xfId="0" applyFont="1" applyBorder="1" applyAlignment="1">
      <alignment horizontal="left" vertical="center"/>
    </xf>
    <xf numFmtId="0" fontId="28" fillId="26" borderId="2" xfId="0" applyFont="1" applyFill="1" applyBorder="1">
      <alignment vertical="center"/>
    </xf>
    <xf numFmtId="0" fontId="40" fillId="26" borderId="2" xfId="0" applyFont="1" applyFill="1" applyBorder="1" applyAlignment="1">
      <alignment vertical="center" wrapText="1"/>
    </xf>
    <xf numFmtId="0" fontId="130" fillId="26" borderId="2" xfId="0" applyFont="1" applyFill="1" applyBorder="1" applyAlignment="1">
      <alignment horizontal="left" vertical="center" wrapText="1"/>
    </xf>
    <xf numFmtId="0" fontId="125" fillId="0" borderId="2" xfId="0" applyFont="1" applyBorder="1" applyAlignment="1">
      <alignment vertical="center" wrapText="1"/>
    </xf>
    <xf numFmtId="0" fontId="130" fillId="0" borderId="2" xfId="0" applyFont="1" applyBorder="1" applyAlignment="1">
      <alignment vertical="center" wrapText="1"/>
    </xf>
    <xf numFmtId="0" fontId="28" fillId="26" borderId="2" xfId="0" applyFont="1" applyFill="1" applyBorder="1" applyAlignment="1">
      <alignment horizontal="center" vertical="center" wrapText="1"/>
    </xf>
    <xf numFmtId="0" fontId="28" fillId="26" borderId="17" xfId="0" applyFont="1" applyFill="1" applyBorder="1" applyAlignment="1">
      <alignment horizontal="center" vertical="center" wrapText="1"/>
    </xf>
    <xf numFmtId="0" fontId="28" fillId="26" borderId="17" xfId="0" applyFont="1" applyFill="1" applyBorder="1" applyAlignment="1">
      <alignment horizontal="center" vertical="center"/>
    </xf>
    <xf numFmtId="0" fontId="125" fillId="10" borderId="2" xfId="0" applyFont="1" applyFill="1" applyBorder="1">
      <alignment vertical="center"/>
    </xf>
    <xf numFmtId="0" fontId="28" fillId="0" borderId="17" xfId="0" applyFont="1" applyBorder="1" applyAlignment="1">
      <alignment horizontal="left" vertical="center"/>
    </xf>
    <xf numFmtId="0" fontId="223" fillId="24" borderId="5" xfId="0" quotePrefix="1" applyFont="1" applyFill="1" applyBorder="1" applyAlignment="1">
      <alignment vertical="center" wrapText="1"/>
    </xf>
    <xf numFmtId="0" fontId="24" fillId="0" borderId="3" xfId="0" applyFont="1" applyBorder="1" applyAlignment="1">
      <alignment horizontal="left" vertical="center" wrapText="1"/>
    </xf>
    <xf numFmtId="0" fontId="223" fillId="24" borderId="3" xfId="0" quotePrefix="1" applyFont="1" applyFill="1" applyBorder="1" applyAlignment="1">
      <alignment vertical="center" wrapText="1"/>
    </xf>
    <xf numFmtId="0" fontId="28" fillId="7" borderId="4" xfId="0" applyFont="1" applyFill="1" applyBorder="1" applyAlignment="1">
      <alignment horizontal="center" vertical="center"/>
    </xf>
    <xf numFmtId="0" fontId="41" fillId="7" borderId="4" xfId="0" applyFont="1" applyFill="1" applyBorder="1">
      <alignment vertical="center"/>
    </xf>
    <xf numFmtId="0" fontId="28" fillId="7" borderId="4" xfId="0" applyFont="1" applyFill="1" applyBorder="1" applyAlignment="1">
      <alignment horizontal="left" vertical="center"/>
    </xf>
    <xf numFmtId="0" fontId="41" fillId="26" borderId="6" xfId="0" applyFont="1" applyFill="1" applyBorder="1" applyAlignment="1">
      <alignment vertical="center" wrapText="1"/>
    </xf>
    <xf numFmtId="0" fontId="125" fillId="26" borderId="6" xfId="0" applyFont="1" applyFill="1" applyBorder="1" applyAlignment="1">
      <alignment horizontal="left" vertical="center" wrapText="1"/>
    </xf>
    <xf numFmtId="0" fontId="28" fillId="26" borderId="34" xfId="0" applyFont="1" applyFill="1" applyBorder="1" applyAlignment="1">
      <alignment horizontal="center" vertical="center"/>
    </xf>
    <xf numFmtId="0" fontId="28" fillId="26" borderId="51" xfId="0" applyFont="1" applyFill="1" applyBorder="1">
      <alignment vertical="center"/>
    </xf>
    <xf numFmtId="0" fontId="41" fillId="26" borderId="51" xfId="0" applyFont="1" applyFill="1" applyBorder="1" applyAlignment="1">
      <alignment vertical="center" wrapText="1"/>
    </xf>
    <xf numFmtId="0" fontId="125" fillId="26" borderId="53" xfId="0" applyFont="1" applyFill="1" applyBorder="1" applyAlignment="1">
      <alignment horizontal="left" vertical="center" wrapText="1"/>
    </xf>
    <xf numFmtId="0" fontId="41" fillId="26" borderId="53" xfId="0" applyFont="1" applyFill="1" applyBorder="1" applyAlignment="1">
      <alignment vertical="center" wrapText="1"/>
    </xf>
    <xf numFmtId="0" fontId="125" fillId="0" borderId="53" xfId="0" applyFont="1" applyBorder="1" applyAlignment="1">
      <alignment vertical="center" wrapText="1"/>
    </xf>
    <xf numFmtId="0" fontId="130" fillId="0" borderId="53" xfId="0" applyFont="1" applyBorder="1" applyAlignment="1">
      <alignment vertical="center" wrapText="1"/>
    </xf>
    <xf numFmtId="0" fontId="28" fillId="26" borderId="51" xfId="0" applyFont="1" applyFill="1" applyBorder="1" applyAlignment="1">
      <alignment horizontal="center" vertical="center" wrapText="1"/>
    </xf>
    <xf numFmtId="0" fontId="28" fillId="26" borderId="53" xfId="0" applyFont="1" applyFill="1" applyBorder="1" applyAlignment="1">
      <alignment horizontal="center" vertical="center" wrapText="1"/>
    </xf>
    <xf numFmtId="0" fontId="28" fillId="26" borderId="53" xfId="0" applyFont="1" applyFill="1" applyBorder="1" applyAlignment="1">
      <alignment horizontal="center" vertical="center"/>
    </xf>
    <xf numFmtId="0" fontId="125" fillId="10" borderId="51" xfId="0" applyFont="1" applyFill="1" applyBorder="1">
      <alignment vertical="center"/>
    </xf>
    <xf numFmtId="0" fontId="28" fillId="0" borderId="53" xfId="0" applyFont="1" applyBorder="1" applyAlignment="1">
      <alignment horizontal="left" vertical="center"/>
    </xf>
    <xf numFmtId="0" fontId="48" fillId="7" borderId="4" xfId="0" applyFont="1" applyFill="1" applyBorder="1" applyAlignment="1">
      <alignment vertical="center" wrapText="1"/>
    </xf>
    <xf numFmtId="0" fontId="23" fillId="0" borderId="5" xfId="0" quotePrefix="1" applyFont="1" applyBorder="1" applyAlignment="1">
      <alignment horizontal="left" vertical="center" wrapText="1"/>
    </xf>
    <xf numFmtId="0" fontId="48" fillId="15" borderId="5" xfId="0" quotePrefix="1" applyFont="1" applyFill="1" applyBorder="1" applyAlignment="1">
      <alignment vertical="center" wrapText="1"/>
    </xf>
    <xf numFmtId="0" fontId="28" fillId="10" borderId="51" xfId="0" applyFont="1" applyFill="1" applyBorder="1">
      <alignment vertical="center"/>
    </xf>
    <xf numFmtId="0" fontId="41" fillId="0" borderId="53" xfId="0" applyFont="1" applyBorder="1" applyAlignment="1">
      <alignment horizontal="left" vertical="center" wrapText="1"/>
    </xf>
    <xf numFmtId="0" fontId="40" fillId="10" borderId="5" xfId="0" applyFont="1" applyFill="1" applyBorder="1" applyAlignment="1">
      <alignment vertical="center" wrapText="1"/>
    </xf>
    <xf numFmtId="0" fontId="130" fillId="10" borderId="5" xfId="0" applyFont="1" applyFill="1" applyBorder="1" applyAlignment="1">
      <alignment horizontal="left" vertical="center" wrapText="1"/>
    </xf>
    <xf numFmtId="0" fontId="40" fillId="10" borderId="6" xfId="0" applyFont="1" applyFill="1" applyBorder="1" applyAlignment="1">
      <alignment vertical="center" wrapText="1"/>
    </xf>
    <xf numFmtId="0" fontId="130" fillId="10" borderId="6" xfId="0" applyFont="1" applyFill="1" applyBorder="1" applyAlignment="1">
      <alignment horizontal="left" vertical="center" wrapText="1"/>
    </xf>
    <xf numFmtId="0" fontId="40" fillId="10" borderId="47" xfId="0" applyFont="1" applyFill="1" applyBorder="1" applyAlignment="1">
      <alignment vertical="center" wrapText="1"/>
    </xf>
    <xf numFmtId="0" fontId="40" fillId="10" borderId="2" xfId="0" applyFont="1" applyFill="1" applyBorder="1" applyAlignment="1">
      <alignment vertical="center" wrapText="1"/>
    </xf>
    <xf numFmtId="0" fontId="130" fillId="10" borderId="2" xfId="0" applyFont="1" applyFill="1" applyBorder="1" applyAlignment="1">
      <alignment horizontal="left" vertical="center" wrapText="1"/>
    </xf>
    <xf numFmtId="0" fontId="40" fillId="10" borderId="42" xfId="0" applyFont="1" applyFill="1" applyBorder="1" applyAlignment="1">
      <alignment vertical="center" wrapText="1"/>
    </xf>
    <xf numFmtId="0" fontId="130" fillId="10" borderId="42" xfId="0" applyFont="1" applyFill="1" applyBorder="1" applyAlignment="1">
      <alignment horizontal="left" vertical="center" wrapText="1"/>
    </xf>
    <xf numFmtId="0" fontId="28" fillId="10" borderId="40" xfId="0" applyFont="1" applyFill="1" applyBorder="1">
      <alignment vertical="center"/>
    </xf>
    <xf numFmtId="0" fontId="40" fillId="10" borderId="40" xfId="0" applyFont="1" applyFill="1" applyBorder="1" applyAlignment="1">
      <alignment vertical="center" wrapText="1"/>
    </xf>
    <xf numFmtId="0" fontId="41" fillId="10" borderId="40" xfId="0" applyFont="1" applyFill="1" applyBorder="1" applyAlignment="1">
      <alignment horizontal="center" vertical="center" wrapText="1"/>
    </xf>
    <xf numFmtId="0" fontId="24" fillId="10" borderId="41" xfId="0" applyFont="1" applyFill="1" applyBorder="1" applyAlignment="1">
      <alignment horizontal="center" vertical="center" wrapText="1"/>
    </xf>
    <xf numFmtId="0" fontId="129" fillId="24" borderId="41" xfId="0" quotePrefix="1" applyFont="1" applyFill="1" applyBorder="1" applyAlignment="1">
      <alignment vertical="center" wrapText="1"/>
    </xf>
    <xf numFmtId="0" fontId="129" fillId="24" borderId="40" xfId="0" applyFont="1" applyFill="1" applyBorder="1" applyAlignment="1">
      <alignment vertical="center" wrapText="1"/>
    </xf>
    <xf numFmtId="0" fontId="41" fillId="0" borderId="41" xfId="0" applyFont="1" applyBorder="1" applyAlignment="1">
      <alignment horizontal="left" vertical="center" wrapText="1"/>
    </xf>
    <xf numFmtId="0" fontId="125" fillId="0" borderId="0" xfId="0" applyFont="1" applyAlignment="1">
      <alignment horizontal="left" vertical="center" wrapText="1"/>
    </xf>
    <xf numFmtId="0" fontId="28" fillId="0" borderId="0" xfId="0" applyFont="1" applyAlignment="1">
      <alignment horizontal="left" vertical="center"/>
    </xf>
    <xf numFmtId="0" fontId="214" fillId="2" borderId="25" xfId="0" applyFont="1" applyFill="1" applyBorder="1" applyAlignment="1">
      <alignment horizontal="left" vertical="center"/>
    </xf>
    <xf numFmtId="0" fontId="152" fillId="15" borderId="4" xfId="0" applyFont="1" applyFill="1" applyBorder="1" applyAlignment="1">
      <alignment horizontal="left" vertical="center" wrapText="1"/>
    </xf>
    <xf numFmtId="0" fontId="143" fillId="7" borderId="0" xfId="0" applyFont="1" applyFill="1" applyAlignment="1">
      <alignment horizontal="center" vertical="center"/>
    </xf>
    <xf numFmtId="0" fontId="152" fillId="7" borderId="0" xfId="0" applyFont="1" applyFill="1" applyAlignment="1">
      <alignment vertical="center" wrapText="1"/>
    </xf>
    <xf numFmtId="0" fontId="152" fillId="7" borderId="0" xfId="0" applyFont="1" applyFill="1" applyAlignment="1">
      <alignment horizontal="left" vertical="center" wrapText="1"/>
    </xf>
    <xf numFmtId="0" fontId="40" fillId="7" borderId="25" xfId="0" applyFont="1" applyFill="1" applyBorder="1" applyAlignment="1">
      <alignment horizontal="left" vertical="center" wrapText="1"/>
    </xf>
    <xf numFmtId="0" fontId="48" fillId="5" borderId="3" xfId="0" applyFont="1" applyFill="1" applyBorder="1">
      <alignment vertical="center"/>
    </xf>
    <xf numFmtId="0" fontId="28" fillId="5" borderId="3" xfId="0" applyFont="1" applyFill="1" applyBorder="1" applyAlignment="1">
      <alignment horizontal="left" vertical="center" wrapText="1"/>
    </xf>
    <xf numFmtId="0" fontId="41" fillId="0" borderId="5" xfId="0" quotePrefix="1" applyFont="1" applyBorder="1" applyAlignment="1">
      <alignment vertical="center" wrapText="1"/>
    </xf>
    <xf numFmtId="0" fontId="125" fillId="21" borderId="6" xfId="0" applyFont="1" applyFill="1" applyBorder="1" applyAlignment="1">
      <alignment horizontal="left" vertical="center" wrapText="1"/>
    </xf>
    <xf numFmtId="0" fontId="157" fillId="0" borderId="3" xfId="0" applyFont="1" applyBorder="1" applyAlignment="1">
      <alignment horizontal="left" vertical="center" wrapText="1"/>
    </xf>
    <xf numFmtId="0" fontId="41" fillId="10" borderId="42" xfId="0" applyFont="1" applyFill="1" applyBorder="1" applyAlignment="1">
      <alignment horizontal="right" vertical="center" wrapText="1"/>
    </xf>
    <xf numFmtId="0" fontId="172" fillId="0" borderId="44" xfId="0" applyFont="1" applyBorder="1" applyAlignment="1">
      <alignment horizontal="left" vertical="center" wrapText="1"/>
    </xf>
    <xf numFmtId="0" fontId="28" fillId="10" borderId="55" xfId="0" applyFont="1" applyFill="1" applyBorder="1">
      <alignment vertical="center"/>
    </xf>
    <xf numFmtId="0" fontId="41" fillId="10" borderId="55" xfId="0" applyFont="1" applyFill="1" applyBorder="1" applyAlignment="1">
      <alignment horizontal="right" vertical="center" wrapText="1"/>
    </xf>
    <xf numFmtId="0" fontId="125" fillId="0" borderId="55" xfId="0" applyFont="1" applyBorder="1" applyAlignment="1">
      <alignment horizontal="left" vertical="center" wrapText="1"/>
    </xf>
    <xf numFmtId="0" fontId="41" fillId="10" borderId="55" xfId="0" applyFont="1" applyFill="1" applyBorder="1" applyAlignment="1">
      <alignment horizontal="center" vertical="center" wrapText="1"/>
    </xf>
    <xf numFmtId="0" fontId="24" fillId="10" borderId="56" xfId="0" applyFont="1" applyFill="1" applyBorder="1" applyAlignment="1">
      <alignment horizontal="center" vertical="center" wrapText="1"/>
    </xf>
    <xf numFmtId="0" fontId="125" fillId="10" borderId="55" xfId="0" applyFont="1" applyFill="1" applyBorder="1" applyAlignment="1">
      <alignment vertical="center" wrapText="1"/>
    </xf>
    <xf numFmtId="0" fontId="129" fillId="24" borderId="55" xfId="0" applyFont="1" applyFill="1" applyBorder="1" applyAlignment="1">
      <alignment vertical="center" wrapText="1"/>
    </xf>
    <xf numFmtId="0" fontId="172" fillId="0" borderId="56" xfId="0" applyFont="1" applyBorder="1" applyAlignment="1">
      <alignment horizontal="left" vertical="center" wrapText="1"/>
    </xf>
    <xf numFmtId="0" fontId="125" fillId="0" borderId="49" xfId="0" applyFont="1" applyBorder="1" applyAlignment="1">
      <alignment horizontal="left" vertical="center" wrapText="1"/>
    </xf>
    <xf numFmtId="0" fontId="125" fillId="0" borderId="17" xfId="0" applyFont="1" applyBorder="1" applyAlignment="1">
      <alignment horizontal="left" vertical="center" wrapText="1"/>
    </xf>
    <xf numFmtId="0" fontId="40" fillId="7" borderId="4" xfId="0" applyFont="1" applyFill="1" applyBorder="1" applyAlignment="1">
      <alignment horizontal="left" vertical="center" wrapText="1"/>
    </xf>
    <xf numFmtId="0" fontId="233" fillId="21" borderId="5" xfId="0" applyFont="1" applyFill="1" applyBorder="1" applyAlignment="1">
      <alignment horizontal="left" vertical="center" wrapText="1"/>
    </xf>
    <xf numFmtId="0" fontId="188" fillId="21" borderId="5" xfId="0" applyFont="1" applyFill="1" applyBorder="1" applyAlignment="1">
      <alignment horizontal="left" vertical="center" wrapText="1"/>
    </xf>
    <xf numFmtId="0" fontId="188" fillId="21" borderId="5" xfId="0" applyFont="1" applyFill="1" applyBorder="1" applyAlignment="1">
      <alignment horizontal="center" vertical="center" wrapText="1"/>
    </xf>
    <xf numFmtId="0" fontId="194" fillId="21" borderId="3" xfId="0" applyFont="1" applyFill="1" applyBorder="1" applyAlignment="1">
      <alignment horizontal="center" vertical="center" wrapText="1"/>
    </xf>
    <xf numFmtId="0" fontId="188" fillId="21" borderId="5" xfId="0" applyFont="1" applyFill="1" applyBorder="1" applyAlignment="1">
      <alignment vertical="center" wrapText="1"/>
    </xf>
    <xf numFmtId="0" fontId="197" fillId="21" borderId="3" xfId="0" quotePrefix="1" applyFont="1" applyFill="1" applyBorder="1" applyAlignment="1">
      <alignment vertical="center" wrapText="1"/>
    </xf>
    <xf numFmtId="0" fontId="197" fillId="21" borderId="5" xfId="0" applyFont="1" applyFill="1" applyBorder="1" applyAlignment="1">
      <alignment vertical="center" wrapText="1"/>
    </xf>
    <xf numFmtId="0" fontId="191" fillId="15" borderId="5" xfId="0" applyFont="1" applyFill="1" applyBorder="1" applyAlignment="1">
      <alignment vertical="center" wrapText="1"/>
    </xf>
    <xf numFmtId="0" fontId="188" fillId="15" borderId="5" xfId="0" applyFont="1" applyFill="1" applyBorder="1" applyAlignment="1">
      <alignment horizontal="left" vertical="center" wrapText="1"/>
    </xf>
    <xf numFmtId="0" fontId="233" fillId="15" borderId="5" xfId="0" applyFont="1" applyFill="1" applyBorder="1" applyAlignment="1">
      <alignment horizontal="left" vertical="center" wrapText="1"/>
    </xf>
    <xf numFmtId="0" fontId="188" fillId="15" borderId="5" xfId="0" applyFont="1" applyFill="1" applyBorder="1" applyAlignment="1">
      <alignment horizontal="center" vertical="center" wrapText="1"/>
    </xf>
    <xf numFmtId="0" fontId="194" fillId="15" borderId="3" xfId="0" applyFont="1" applyFill="1" applyBorder="1" applyAlignment="1">
      <alignment horizontal="center" vertical="center" wrapText="1"/>
    </xf>
    <xf numFmtId="0" fontId="188" fillId="15" borderId="5" xfId="0" applyFont="1" applyFill="1" applyBorder="1" applyAlignment="1">
      <alignment vertical="center" wrapText="1"/>
    </xf>
    <xf numFmtId="0" fontId="197" fillId="15" borderId="3" xfId="0" quotePrefix="1" applyFont="1" applyFill="1" applyBorder="1" applyAlignment="1">
      <alignment vertical="center" wrapText="1"/>
    </xf>
    <xf numFmtId="0" fontId="197" fillId="15" borderId="5" xfId="0" applyFont="1" applyFill="1" applyBorder="1" applyAlignment="1">
      <alignment vertical="center" wrapText="1"/>
    </xf>
    <xf numFmtId="0" fontId="188" fillId="15" borderId="3" xfId="0" applyFont="1" applyFill="1" applyBorder="1" applyAlignment="1">
      <alignment horizontal="left" vertical="center" wrapText="1"/>
    </xf>
    <xf numFmtId="0" fontId="191" fillId="15" borderId="0" xfId="0" applyFont="1" applyFill="1">
      <alignment vertical="center"/>
    </xf>
    <xf numFmtId="0" fontId="125" fillId="21" borderId="22" xfId="0" applyFont="1" applyFill="1" applyBorder="1" applyAlignment="1">
      <alignment horizontal="left" vertical="center" wrapText="1"/>
    </xf>
    <xf numFmtId="0" fontId="234" fillId="0" borderId="3" xfId="0" applyFont="1" applyBorder="1" applyAlignment="1">
      <alignment horizontal="left" vertical="center" wrapText="1"/>
    </xf>
    <xf numFmtId="0" fontId="48" fillId="15" borderId="44" xfId="0" quotePrefix="1" applyFont="1" applyFill="1" applyBorder="1" applyAlignment="1">
      <alignment vertical="center" wrapText="1"/>
    </xf>
    <xf numFmtId="0" fontId="48" fillId="15" borderId="42" xfId="0" quotePrefix="1" applyFont="1" applyFill="1" applyBorder="1" applyAlignment="1">
      <alignment vertical="center" wrapText="1"/>
    </xf>
    <xf numFmtId="0" fontId="125" fillId="0" borderId="22" xfId="0" applyFont="1" applyBorder="1" applyAlignment="1">
      <alignment horizontal="left" vertical="center" wrapText="1"/>
    </xf>
    <xf numFmtId="0" fontId="172" fillId="0" borderId="49" xfId="0" applyFont="1" applyBorder="1" applyAlignment="1">
      <alignment horizontal="left" vertical="center" wrapText="1"/>
    </xf>
    <xf numFmtId="0" fontId="129" fillId="24" borderId="51" xfId="0" quotePrefix="1" applyFont="1" applyFill="1" applyBorder="1" applyAlignment="1">
      <alignment vertical="center" wrapText="1"/>
    </xf>
    <xf numFmtId="0" fontId="40" fillId="7" borderId="39" xfId="0" applyFont="1" applyFill="1" applyBorder="1" applyAlignment="1">
      <alignment horizontal="left" vertical="center" wrapText="1"/>
    </xf>
    <xf numFmtId="0" fontId="40" fillId="15" borderId="5" xfId="0" applyFont="1" applyFill="1" applyBorder="1" applyAlignment="1">
      <alignment vertical="center" wrapText="1"/>
    </xf>
    <xf numFmtId="0" fontId="48" fillId="15" borderId="5" xfId="0" applyFont="1" applyFill="1" applyBorder="1" applyAlignment="1">
      <alignment horizontal="left" vertical="center" wrapText="1"/>
    </xf>
    <xf numFmtId="0" fontId="40" fillId="7" borderId="0" xfId="0" applyFont="1" applyFill="1" applyAlignment="1">
      <alignment horizontal="left" vertical="center" wrapText="1"/>
    </xf>
    <xf numFmtId="0" fontId="40" fillId="7" borderId="25" xfId="0" applyFont="1" applyFill="1" applyBorder="1">
      <alignment vertical="center"/>
    </xf>
    <xf numFmtId="0" fontId="235" fillId="0" borderId="5" xfId="0" applyFont="1" applyBorder="1" applyAlignment="1">
      <alignment horizontal="left" vertical="center" wrapText="1"/>
    </xf>
    <xf numFmtId="0" fontId="66" fillId="0" borderId="5" xfId="0" applyFont="1" applyBorder="1" applyAlignment="1">
      <alignment vertical="center" wrapText="1"/>
    </xf>
    <xf numFmtId="0" fontId="129" fillId="21" borderId="3" xfId="0" quotePrefix="1" applyFont="1" applyFill="1" applyBorder="1" applyAlignment="1">
      <alignment vertical="center" wrapText="1"/>
    </xf>
    <xf numFmtId="0" fontId="236" fillId="10" borderId="5" xfId="0" applyFont="1" applyFill="1" applyBorder="1" applyAlignment="1">
      <alignment horizontal="left" vertical="center" wrapText="1"/>
    </xf>
    <xf numFmtId="0" fontId="237" fillId="0" borderId="3" xfId="0" applyFont="1" applyBorder="1" applyAlignment="1">
      <alignment horizontal="left" vertical="center" wrapText="1"/>
    </xf>
    <xf numFmtId="0" fontId="40" fillId="7" borderId="39" xfId="0" applyFont="1" applyFill="1" applyBorder="1">
      <alignment vertical="center"/>
    </xf>
    <xf numFmtId="0" fontId="238" fillId="0" borderId="3" xfId="0" applyFont="1" applyBorder="1" applyAlignment="1">
      <alignment horizontal="left" vertical="center" wrapText="1"/>
    </xf>
    <xf numFmtId="0" fontId="125" fillId="8" borderId="47" xfId="0" applyFont="1" applyFill="1" applyBorder="1" applyAlignment="1">
      <alignment horizontal="left" vertical="center" wrapText="1"/>
    </xf>
    <xf numFmtId="0" fontId="41" fillId="5" borderId="3" xfId="0" quotePrefix="1" applyFont="1" applyFill="1" applyBorder="1" applyAlignment="1">
      <alignment vertical="center" wrapText="1"/>
    </xf>
    <xf numFmtId="0" fontId="41" fillId="5" borderId="3" xfId="0" applyFont="1" applyFill="1" applyBorder="1" applyAlignment="1">
      <alignment vertical="center" wrapText="1"/>
    </xf>
    <xf numFmtId="0" fontId="41" fillId="5" borderId="5" xfId="0" quotePrefix="1" applyFont="1" applyFill="1" applyBorder="1" applyAlignment="1">
      <alignment vertical="center" wrapText="1"/>
    </xf>
    <xf numFmtId="0" fontId="125" fillId="7" borderId="0" xfId="0" applyFont="1" applyFill="1" applyAlignment="1">
      <alignment horizontal="center" vertical="center"/>
    </xf>
    <xf numFmtId="0" fontId="239" fillId="5" borderId="5" xfId="0" applyFont="1" applyFill="1" applyBorder="1" applyAlignment="1">
      <alignment horizontal="left" vertical="center" wrapText="1"/>
    </xf>
    <xf numFmtId="0" fontId="36" fillId="0" borderId="0" xfId="0" applyFont="1">
      <alignment vertical="center"/>
    </xf>
    <xf numFmtId="0" fontId="125" fillId="10" borderId="6" xfId="0" applyFont="1" applyFill="1" applyBorder="1" applyAlignment="1">
      <alignment horizontal="right" vertical="center" wrapText="1"/>
    </xf>
    <xf numFmtId="0" fontId="125" fillId="10" borderId="6" xfId="0" applyFont="1" applyFill="1" applyBorder="1" applyAlignment="1">
      <alignment horizontal="center" vertical="center" wrapText="1"/>
    </xf>
    <xf numFmtId="0" fontId="163" fillId="10" borderId="22" xfId="0" applyFont="1" applyFill="1" applyBorder="1" applyAlignment="1">
      <alignment horizontal="center" vertical="center" wrapText="1"/>
    </xf>
    <xf numFmtId="0" fontId="130" fillId="24" borderId="22" xfId="0" quotePrefix="1" applyFont="1" applyFill="1" applyBorder="1" applyAlignment="1">
      <alignment vertical="center" wrapText="1"/>
    </xf>
    <xf numFmtId="0" fontId="130" fillId="24" borderId="6" xfId="0" applyFont="1" applyFill="1" applyBorder="1" applyAlignment="1">
      <alignment vertical="center" wrapText="1"/>
    </xf>
    <xf numFmtId="0" fontId="125" fillId="10" borderId="47" xfId="0" applyFont="1" applyFill="1" applyBorder="1" applyAlignment="1">
      <alignment horizontal="right" vertical="center" wrapText="1"/>
    </xf>
    <xf numFmtId="0" fontId="125" fillId="10" borderId="2" xfId="0" applyFont="1" applyFill="1" applyBorder="1" applyAlignment="1">
      <alignment horizontal="right" vertical="center" wrapText="1"/>
    </xf>
    <xf numFmtId="0" fontId="125" fillId="10" borderId="2" xfId="0" applyFont="1" applyFill="1" applyBorder="1" applyAlignment="1">
      <alignment horizontal="center" vertical="center" wrapText="1"/>
    </xf>
    <xf numFmtId="0" fontId="163" fillId="10" borderId="17" xfId="0" applyFont="1" applyFill="1" applyBorder="1" applyAlignment="1">
      <alignment horizontal="center" vertical="center" wrapText="1"/>
    </xf>
    <xf numFmtId="0" fontId="130" fillId="24" borderId="17" xfId="0" quotePrefix="1" applyFont="1" applyFill="1" applyBorder="1" applyAlignment="1">
      <alignment vertical="center" wrapText="1"/>
    </xf>
    <xf numFmtId="0" fontId="130" fillId="24" borderId="2" xfId="0" applyFont="1" applyFill="1" applyBorder="1" applyAlignment="1">
      <alignment vertical="center" wrapText="1"/>
    </xf>
    <xf numFmtId="0" fontId="48" fillId="15" borderId="22" xfId="0" quotePrefix="1" applyFont="1" applyFill="1" applyBorder="1" applyAlignment="1">
      <alignment vertical="center" wrapText="1"/>
    </xf>
    <xf numFmtId="0" fontId="40" fillId="7" borderId="0" xfId="0" applyFont="1" applyFill="1" applyAlignment="1">
      <alignment horizontal="left" vertical="center"/>
    </xf>
    <xf numFmtId="0" fontId="0" fillId="5" borderId="5" xfId="0" applyFill="1" applyBorder="1" applyAlignment="1">
      <alignment horizontal="left" vertical="center" wrapText="1"/>
    </xf>
    <xf numFmtId="0" fontId="129" fillId="24" borderId="3" xfId="0" applyFont="1" applyFill="1" applyBorder="1" applyAlignment="1">
      <alignment vertical="center" wrapText="1"/>
    </xf>
    <xf numFmtId="0" fontId="238" fillId="0" borderId="3" xfId="0" quotePrefix="1" applyFont="1" applyBorder="1" applyAlignment="1">
      <alignment horizontal="left" vertical="center" wrapText="1"/>
    </xf>
    <xf numFmtId="0" fontId="129" fillId="21" borderId="22" xfId="0" quotePrefix="1" applyFont="1" applyFill="1" applyBorder="1" applyAlignment="1">
      <alignment vertical="center" wrapText="1"/>
    </xf>
    <xf numFmtId="0" fontId="28" fillId="0" borderId="45" xfId="0" applyFont="1" applyBorder="1">
      <alignment vertical="center"/>
    </xf>
    <xf numFmtId="0" fontId="28" fillId="0" borderId="48" xfId="0" applyFont="1" applyBorder="1">
      <alignment vertical="center"/>
    </xf>
    <xf numFmtId="0" fontId="125" fillId="10" borderId="55" xfId="0" applyFont="1" applyFill="1" applyBorder="1" applyAlignment="1">
      <alignment horizontal="left" vertical="center" wrapText="1"/>
    </xf>
    <xf numFmtId="0" fontId="125" fillId="0" borderId="55" xfId="0" applyFont="1" applyBorder="1" applyAlignment="1">
      <alignment vertical="center" wrapText="1"/>
    </xf>
    <xf numFmtId="0" fontId="129" fillId="24" borderId="56" xfId="0" quotePrefix="1" applyFont="1" applyFill="1" applyBorder="1" applyAlignment="1">
      <alignment vertical="center" wrapText="1"/>
    </xf>
    <xf numFmtId="0" fontId="41" fillId="0" borderId="56" xfId="0" applyFont="1" applyBorder="1" applyAlignment="1">
      <alignment horizontal="left" vertical="center" wrapText="1"/>
    </xf>
    <xf numFmtId="0" fontId="28" fillId="0" borderId="57" xfId="0" applyFont="1" applyBorder="1">
      <alignment vertical="center"/>
    </xf>
    <xf numFmtId="0" fontId="179" fillId="5" borderId="3" xfId="0" applyFont="1" applyFill="1" applyBorder="1" applyAlignment="1">
      <alignment vertical="center" wrapText="1"/>
    </xf>
    <xf numFmtId="0" fontId="125" fillId="21" borderId="47" xfId="0" applyFont="1" applyFill="1" applyBorder="1" applyAlignment="1">
      <alignment horizontal="left" vertical="center" wrapText="1"/>
    </xf>
    <xf numFmtId="0" fontId="125" fillId="5" borderId="5" xfId="0" applyFont="1" applyFill="1" applyBorder="1" applyAlignment="1">
      <alignment vertical="center" wrapText="1"/>
    </xf>
    <xf numFmtId="0" fontId="41" fillId="0" borderId="6" xfId="0" applyFont="1" applyBorder="1" applyAlignment="1">
      <alignment vertical="center" wrapText="1"/>
    </xf>
    <xf numFmtId="0" fontId="41" fillId="0" borderId="47" xfId="0" applyFont="1" applyBorder="1" applyAlignment="1">
      <alignment vertical="center" wrapText="1"/>
    </xf>
    <xf numFmtId="0" fontId="41" fillId="0" borderId="2" xfId="0" applyFont="1" applyBorder="1" applyAlignment="1">
      <alignment vertical="center" wrapText="1"/>
    </xf>
    <xf numFmtId="0" fontId="182" fillId="5" borderId="4" xfId="0" applyFont="1" applyFill="1" applyBorder="1" applyAlignment="1">
      <alignment horizontal="center" vertical="center"/>
    </xf>
    <xf numFmtId="0" fontId="240" fillId="5" borderId="4" xfId="0" applyFont="1" applyFill="1" applyBorder="1" applyAlignment="1">
      <alignment horizontal="center" vertical="center"/>
    </xf>
    <xf numFmtId="0" fontId="240" fillId="5" borderId="8" xfId="0" applyFont="1" applyFill="1" applyBorder="1" applyAlignment="1">
      <alignment horizontal="center" vertical="center"/>
    </xf>
    <xf numFmtId="0" fontId="241" fillId="5" borderId="3" xfId="0" applyFont="1" applyFill="1" applyBorder="1" applyAlignment="1">
      <alignment horizontal="center" vertical="center"/>
    </xf>
    <xf numFmtId="0" fontId="241" fillId="5" borderId="4" xfId="0" applyFont="1" applyFill="1" applyBorder="1" applyAlignment="1">
      <alignment horizontal="center" vertical="center" wrapText="1"/>
    </xf>
    <xf numFmtId="0" fontId="241" fillId="5" borderId="8" xfId="0" applyFont="1" applyFill="1" applyBorder="1" applyAlignment="1">
      <alignment horizontal="center" vertical="center" wrapText="1"/>
    </xf>
    <xf numFmtId="0" fontId="241" fillId="5" borderId="3" xfId="0" applyFont="1" applyFill="1" applyBorder="1" applyAlignment="1">
      <alignment horizontal="center" vertical="center" wrapText="1"/>
    </xf>
    <xf numFmtId="0" fontId="242" fillId="10" borderId="5" xfId="0" applyFont="1" applyFill="1" applyBorder="1" applyAlignment="1">
      <alignment horizontal="center" vertical="center" wrapText="1"/>
    </xf>
    <xf numFmtId="0" fontId="38" fillId="10" borderId="5" xfId="0" applyFont="1" applyFill="1" applyBorder="1" applyAlignment="1">
      <alignment horizontal="left" vertical="center" wrapText="1"/>
    </xf>
    <xf numFmtId="0" fontId="38" fillId="10" borderId="5" xfId="0" applyFont="1" applyFill="1" applyBorder="1" applyAlignment="1">
      <alignment horizontal="center" vertical="center" wrapText="1"/>
    </xf>
    <xf numFmtId="0" fontId="63" fillId="10" borderId="3" xfId="0" applyFont="1" applyFill="1" applyBorder="1" applyAlignment="1">
      <alignment horizontal="center" vertical="center" wrapText="1"/>
    </xf>
    <xf numFmtId="0" fontId="41" fillId="0" borderId="42" xfId="0" applyFont="1" applyBorder="1" applyAlignment="1">
      <alignment horizontal="left" vertical="center" wrapText="1"/>
    </xf>
    <xf numFmtId="0" fontId="125" fillId="0" borderId="42" xfId="0" quotePrefix="1" applyFont="1" applyBorder="1" applyAlignment="1">
      <alignment horizontal="center" vertical="center" wrapText="1"/>
    </xf>
    <xf numFmtId="0" fontId="41" fillId="10" borderId="40" xfId="0" applyFont="1" applyFill="1" applyBorder="1" applyAlignment="1">
      <alignment horizontal="left" vertical="center"/>
    </xf>
    <xf numFmtId="0" fontId="41" fillId="0" borderId="42" xfId="0" applyFont="1" applyBorder="1" applyAlignment="1">
      <alignment vertical="center" wrapText="1"/>
    </xf>
    <xf numFmtId="0" fontId="41" fillId="0" borderId="47" xfId="0" applyFont="1" applyBorder="1" applyAlignment="1">
      <alignment horizontal="left" vertical="center" wrapText="1"/>
    </xf>
    <xf numFmtId="0" fontId="125" fillId="0" borderId="47" xfId="0" quotePrefix="1" applyFont="1" applyBorder="1" applyAlignment="1">
      <alignment horizontal="center" vertical="center" wrapText="1"/>
    </xf>
    <xf numFmtId="0" fontId="41" fillId="10" borderId="47" xfId="0" applyFont="1" applyFill="1" applyBorder="1" applyAlignment="1">
      <alignment horizontal="left" vertical="center"/>
    </xf>
    <xf numFmtId="0" fontId="170" fillId="0" borderId="47" xfId="0" applyFont="1" applyBorder="1" applyAlignment="1">
      <alignment horizontal="left" vertical="center" wrapText="1"/>
    </xf>
    <xf numFmtId="0" fontId="128" fillId="24" borderId="47" xfId="0" applyFont="1" applyFill="1" applyBorder="1" applyAlignment="1">
      <alignment vertical="center" wrapText="1"/>
    </xf>
    <xf numFmtId="0" fontId="41" fillId="0" borderId="51" xfId="0" applyFont="1" applyBorder="1" applyAlignment="1">
      <alignment horizontal="left" vertical="center" wrapText="1"/>
    </xf>
    <xf numFmtId="0" fontId="125" fillId="0" borderId="51" xfId="0" quotePrefix="1" applyFont="1" applyBorder="1" applyAlignment="1">
      <alignment horizontal="center" vertical="center" wrapText="1"/>
    </xf>
    <xf numFmtId="0" fontId="41" fillId="10" borderId="51" xfId="0" applyFont="1" applyFill="1" applyBorder="1" applyAlignment="1">
      <alignment horizontal="left" vertical="center"/>
    </xf>
    <xf numFmtId="0" fontId="170" fillId="0" borderId="51" xfId="0" applyFont="1" applyBorder="1" applyAlignment="1">
      <alignment horizontal="left" vertical="center" wrapText="1"/>
    </xf>
    <xf numFmtId="0" fontId="128" fillId="24" borderId="51" xfId="0" applyFont="1" applyFill="1" applyBorder="1" applyAlignment="1">
      <alignment vertical="center" wrapText="1"/>
    </xf>
    <xf numFmtId="0" fontId="243" fillId="0" borderId="42" xfId="0" quotePrefix="1" applyFont="1" applyBorder="1" applyAlignment="1">
      <alignment horizontal="center" vertical="center" wrapText="1"/>
    </xf>
    <xf numFmtId="0" fontId="243" fillId="0" borderId="47" xfId="0" quotePrefix="1" applyFont="1" applyBorder="1" applyAlignment="1">
      <alignment horizontal="center" vertical="center" wrapText="1"/>
    </xf>
    <xf numFmtId="0" fontId="243" fillId="0" borderId="51" xfId="0" quotePrefix="1" applyFont="1" applyBorder="1" applyAlignment="1">
      <alignment horizontal="center" vertical="center" wrapText="1"/>
    </xf>
    <xf numFmtId="0" fontId="41" fillId="7" borderId="0" xfId="0" quotePrefix="1" applyFont="1" applyFill="1" applyAlignment="1">
      <alignment horizontal="center" vertical="center" wrapText="1"/>
    </xf>
    <xf numFmtId="0" fontId="38" fillId="10" borderId="5" xfId="0" applyFont="1" applyFill="1" applyBorder="1" applyAlignment="1">
      <alignment vertical="center" wrapText="1"/>
    </xf>
    <xf numFmtId="0" fontId="244" fillId="7" borderId="0" xfId="0" applyFont="1" applyFill="1">
      <alignment vertical="center"/>
    </xf>
    <xf numFmtId="0" fontId="216" fillId="10" borderId="5" xfId="0" applyFont="1" applyFill="1" applyBorder="1" applyAlignment="1">
      <alignment vertical="center" wrapText="1"/>
    </xf>
    <xf numFmtId="0" fontId="128" fillId="24" borderId="3" xfId="0" quotePrefix="1" applyFont="1" applyFill="1" applyBorder="1" applyAlignment="1">
      <alignment vertical="center" wrapText="1"/>
    </xf>
    <xf numFmtId="0" fontId="217" fillId="10" borderId="5" xfId="0" applyFont="1" applyFill="1" applyBorder="1" applyAlignment="1">
      <alignment vertical="center" wrapText="1"/>
    </xf>
    <xf numFmtId="0" fontId="128" fillId="24" borderId="5" xfId="0" quotePrefix="1" applyFont="1" applyFill="1" applyBorder="1" applyAlignment="1">
      <alignment vertical="center" wrapText="1"/>
    </xf>
    <xf numFmtId="0" fontId="245" fillId="0" borderId="47" xfId="0" applyFont="1" applyBorder="1" applyAlignment="1">
      <alignment horizontal="left" vertical="center" wrapText="1"/>
    </xf>
    <xf numFmtId="0" fontId="247" fillId="24" borderId="22" xfId="0" quotePrefix="1" applyFont="1" applyFill="1" applyBorder="1" applyAlignment="1">
      <alignment vertical="center" wrapText="1"/>
    </xf>
    <xf numFmtId="0" fontId="247" fillId="24" borderId="49" xfId="0" quotePrefix="1" applyFont="1" applyFill="1" applyBorder="1" applyAlignment="1">
      <alignment vertical="center" wrapText="1"/>
    </xf>
    <xf numFmtId="0" fontId="247" fillId="24" borderId="44" xfId="0" quotePrefix="1" applyFont="1" applyFill="1" applyBorder="1" applyAlignment="1">
      <alignment vertical="center" wrapText="1"/>
    </xf>
    <xf numFmtId="0" fontId="41" fillId="10" borderId="51" xfId="0" applyFont="1" applyFill="1" applyBorder="1" applyAlignment="1">
      <alignment horizontal="right" vertical="center" wrapText="1"/>
    </xf>
    <xf numFmtId="0" fontId="41" fillId="0" borderId="51" xfId="0" applyFont="1" applyBorder="1" applyAlignment="1">
      <alignment vertical="center" wrapText="1"/>
    </xf>
    <xf numFmtId="0" fontId="135" fillId="24" borderId="3" xfId="0" quotePrefix="1" applyFont="1" applyFill="1" applyBorder="1" applyAlignment="1">
      <alignment vertical="center" wrapText="1"/>
    </xf>
    <xf numFmtId="0" fontId="247" fillId="24" borderId="17" xfId="0" quotePrefix="1" applyFont="1" applyFill="1" applyBorder="1" applyAlignment="1">
      <alignment vertical="center" wrapText="1"/>
    </xf>
    <xf numFmtId="0" fontId="248" fillId="20" borderId="0" xfId="4" applyFill="1" applyAlignment="1">
      <alignment horizontal="center" vertical="center" wrapText="1"/>
    </xf>
    <xf numFmtId="0" fontId="249" fillId="20" borderId="0" xfId="4" applyFont="1" applyFill="1" applyAlignment="1">
      <alignment horizontal="center" vertical="center" wrapText="1"/>
    </xf>
    <xf numFmtId="0" fontId="248" fillId="0" borderId="0" xfId="4" applyAlignment="1">
      <alignment horizontal="center" vertical="center" wrapText="1"/>
    </xf>
    <xf numFmtId="0" fontId="248" fillId="15" borderId="0" xfId="4" applyFill="1" applyAlignment="1">
      <alignment horizontal="center" vertical="center" wrapText="1"/>
    </xf>
    <xf numFmtId="0" fontId="248" fillId="20" borderId="0" xfId="4" applyFill="1" applyAlignment="1">
      <alignment wrapText="1"/>
    </xf>
    <xf numFmtId="0" fontId="249" fillId="20" borderId="0" xfId="4" applyFont="1" applyFill="1" applyAlignment="1">
      <alignment wrapText="1"/>
    </xf>
    <xf numFmtId="0" fontId="248" fillId="0" borderId="0" xfId="4" applyAlignment="1">
      <alignment wrapText="1"/>
    </xf>
    <xf numFmtId="0" fontId="250" fillId="27" borderId="0" xfId="4" applyFont="1" applyFill="1" applyAlignment="1">
      <alignment horizontal="left" vertical="top" wrapText="1" shrinkToFit="1"/>
    </xf>
    <xf numFmtId="0" fontId="251" fillId="27" borderId="58" xfId="4" applyFont="1" applyFill="1" applyBorder="1" applyAlignment="1">
      <alignment horizontal="right" vertical="top" wrapText="1" shrinkToFit="1"/>
    </xf>
    <xf numFmtId="49" fontId="252" fillId="28" borderId="59" xfId="4" applyNumberFormat="1" applyFont="1" applyFill="1" applyBorder="1" applyAlignment="1">
      <alignment horizontal="center" vertical="center" wrapText="1" shrinkToFit="1"/>
    </xf>
    <xf numFmtId="0" fontId="40" fillId="20" borderId="1" xfId="0" applyFont="1" applyFill="1" applyBorder="1" applyAlignment="1">
      <alignment horizontal="center" vertical="center" wrapText="1"/>
    </xf>
    <xf numFmtId="0" fontId="253" fillId="20" borderId="0" xfId="0" applyFont="1" applyFill="1" applyAlignment="1">
      <alignment horizontal="center" vertical="center" wrapText="1"/>
    </xf>
    <xf numFmtId="49" fontId="252" fillId="28" borderId="59" xfId="4" applyNumberFormat="1" applyFont="1" applyFill="1" applyBorder="1" applyAlignment="1">
      <alignment horizontal="center" vertical="center" wrapText="1" shrinkToFit="1"/>
    </xf>
    <xf numFmtId="49" fontId="252" fillId="29" borderId="59" xfId="4" applyNumberFormat="1" applyFont="1" applyFill="1" applyBorder="1" applyAlignment="1">
      <alignment horizontal="center" vertical="center" wrapText="1" shrinkToFit="1"/>
    </xf>
    <xf numFmtId="0" fontId="248" fillId="11" borderId="0" xfId="4" applyFill="1" applyAlignment="1">
      <alignment wrapText="1"/>
    </xf>
    <xf numFmtId="0" fontId="248" fillId="13" borderId="0" xfId="4" applyFill="1" applyAlignment="1">
      <alignment wrapText="1"/>
    </xf>
    <xf numFmtId="0" fontId="248" fillId="5" borderId="0" xfId="4" applyFill="1" applyAlignment="1">
      <alignment wrapText="1"/>
    </xf>
    <xf numFmtId="0" fontId="248" fillId="14" borderId="0" xfId="4" applyFill="1" applyAlignment="1">
      <alignment wrapText="1"/>
    </xf>
    <xf numFmtId="0" fontId="248" fillId="15" borderId="0" xfId="4" applyFill="1" applyAlignment="1">
      <alignment wrapText="1"/>
    </xf>
    <xf numFmtId="0" fontId="248" fillId="4" borderId="0" xfId="4" applyFill="1" applyAlignment="1">
      <alignment wrapText="1"/>
    </xf>
    <xf numFmtId="0" fontId="248" fillId="6" borderId="0" xfId="4" applyFill="1" applyAlignment="1">
      <alignment wrapText="1"/>
    </xf>
    <xf numFmtId="0" fontId="254" fillId="20" borderId="0" xfId="4" applyFont="1" applyFill="1" applyAlignment="1">
      <alignment wrapText="1"/>
    </xf>
    <xf numFmtId="0" fontId="254" fillId="0" borderId="0" xfId="4" applyFont="1" applyAlignment="1">
      <alignment wrapText="1"/>
    </xf>
    <xf numFmtId="0" fontId="248" fillId="29" borderId="0" xfId="4" applyFill="1" applyAlignment="1">
      <alignment wrapText="1"/>
    </xf>
    <xf numFmtId="0" fontId="248" fillId="2" borderId="0" xfId="4" applyFill="1" applyAlignment="1">
      <alignment wrapText="1"/>
    </xf>
    <xf numFmtId="0" fontId="248" fillId="25" borderId="0" xfId="4" applyFill="1" applyAlignment="1">
      <alignment wrapText="1"/>
    </xf>
    <xf numFmtId="0" fontId="248" fillId="30" borderId="0" xfId="4" applyFill="1" applyAlignment="1">
      <alignment wrapText="1"/>
    </xf>
    <xf numFmtId="0" fontId="248" fillId="21" borderId="0" xfId="4" applyFill="1" applyAlignment="1">
      <alignment wrapText="1"/>
    </xf>
    <xf numFmtId="0" fontId="249" fillId="13" borderId="0" xfId="4" applyFont="1" applyFill="1" applyAlignment="1">
      <alignment wrapText="1"/>
    </xf>
    <xf numFmtId="0" fontId="0" fillId="13" borderId="0" xfId="0" applyFill="1">
      <alignment vertical="center"/>
    </xf>
    <xf numFmtId="0" fontId="248" fillId="19" borderId="0" xfId="4" applyFill="1" applyAlignment="1">
      <alignment wrapText="1"/>
    </xf>
    <xf numFmtId="0" fontId="249" fillId="19" borderId="0" xfId="4" applyFont="1" applyFill="1" applyAlignment="1">
      <alignment wrapText="1"/>
    </xf>
    <xf numFmtId="0" fontId="0" fillId="19" borderId="0" xfId="0" applyFill="1">
      <alignment vertical="center"/>
    </xf>
    <xf numFmtId="0" fontId="249" fillId="5" borderId="0" xfId="4" applyFont="1" applyFill="1" applyAlignment="1">
      <alignment wrapText="1"/>
    </xf>
    <xf numFmtId="0" fontId="0" fillId="5" borderId="0" xfId="0" applyFill="1">
      <alignment vertical="center"/>
    </xf>
    <xf numFmtId="0" fontId="248" fillId="31" borderId="0" xfId="4" applyFill="1" applyAlignment="1">
      <alignment wrapText="1"/>
    </xf>
    <xf numFmtId="0" fontId="248" fillId="32" borderId="0" xfId="4" applyFill="1" applyAlignment="1">
      <alignment wrapText="1"/>
    </xf>
    <xf numFmtId="0" fontId="0" fillId="0" borderId="5" xfId="0" applyBorder="1" applyAlignment="1">
      <alignment horizontal="center" vertical="center" wrapText="1"/>
    </xf>
    <xf numFmtId="0" fontId="255" fillId="0" borderId="5" xfId="0" applyFont="1" applyBorder="1" applyAlignment="1">
      <alignment horizontal="center" vertical="center"/>
    </xf>
    <xf numFmtId="0" fontId="255" fillId="0" borderId="5" xfId="0" applyFont="1" applyBorder="1" applyAlignment="1">
      <alignment vertical="center" wrapText="1"/>
    </xf>
    <xf numFmtId="0" fontId="0" fillId="0" borderId="5" xfId="0" applyBorder="1">
      <alignment vertical="center"/>
    </xf>
    <xf numFmtId="0" fontId="0" fillId="0" borderId="5" xfId="0" applyBorder="1" applyAlignment="1">
      <alignment horizontal="center" vertical="center"/>
    </xf>
    <xf numFmtId="0" fontId="0" fillId="0" borderId="5" xfId="0" applyBorder="1" applyAlignment="1">
      <alignment vertical="center" wrapText="1"/>
    </xf>
    <xf numFmtId="0" fontId="257" fillId="0" borderId="5" xfId="0" applyFont="1" applyBorder="1" applyAlignment="1">
      <alignment vertical="center" wrapText="1"/>
    </xf>
    <xf numFmtId="0" fontId="0" fillId="15" borderId="5" xfId="0" applyFill="1" applyBorder="1">
      <alignment vertical="center"/>
    </xf>
    <xf numFmtId="0" fontId="257" fillId="0" borderId="5" xfId="0" applyFont="1" applyBorder="1">
      <alignment vertical="center"/>
    </xf>
    <xf numFmtId="0" fontId="0" fillId="0" borderId="0" xfId="0" applyAlignment="1">
      <alignment horizontal="center" vertical="center"/>
    </xf>
    <xf numFmtId="0" fontId="248" fillId="15" borderId="0" xfId="4" applyFill="1"/>
    <xf numFmtId="0" fontId="248" fillId="0" borderId="0" xfId="4"/>
    <xf numFmtId="0" fontId="248" fillId="16" borderId="0" xfId="4" applyFill="1"/>
    <xf numFmtId="0" fontId="0" fillId="0" borderId="60" xfId="0" applyBorder="1" applyAlignment="1"/>
    <xf numFmtId="0" fontId="0" fillId="0" borderId="61" xfId="0" applyBorder="1" applyAlignment="1"/>
    <xf numFmtId="0" fontId="2" fillId="0" borderId="0" xfId="2" applyAlignment="1"/>
    <xf numFmtId="0" fontId="256" fillId="0" borderId="62" xfId="0" applyFont="1" applyBorder="1" applyAlignment="1"/>
    <xf numFmtId="0" fontId="256" fillId="0" borderId="63" xfId="0" applyFont="1" applyBorder="1" applyAlignment="1"/>
    <xf numFmtId="0" fontId="0" fillId="0" borderId="62" xfId="0" applyBorder="1" applyAlignment="1"/>
    <xf numFmtId="0" fontId="0" fillId="0" borderId="63" xfId="0" applyBorder="1" applyAlignment="1"/>
    <xf numFmtId="0" fontId="0" fillId="0" borderId="64" xfId="0" applyBorder="1" applyAlignment="1"/>
    <xf numFmtId="0" fontId="0" fillId="0" borderId="65" xfId="0" applyBorder="1" applyAlignment="1"/>
    <xf numFmtId="0" fontId="258" fillId="0" borderId="0" xfId="0" applyFont="1">
      <alignment vertical="center"/>
    </xf>
    <xf numFmtId="0" fontId="259" fillId="0" borderId="0" xfId="0" applyFont="1">
      <alignment vertical="center"/>
    </xf>
    <xf numFmtId="0" fontId="0" fillId="0" borderId="0" xfId="0" applyAlignment="1">
      <alignment horizontal="left" vertical="center"/>
    </xf>
    <xf numFmtId="0" fontId="257" fillId="0" borderId="0" xfId="0" applyFont="1" applyAlignment="1">
      <alignment horizontal="left" vertical="center"/>
    </xf>
    <xf numFmtId="0" fontId="260" fillId="0" borderId="66" xfId="0" applyFont="1" applyBorder="1" applyAlignment="1">
      <alignment horizontal="left" vertical="center"/>
    </xf>
    <xf numFmtId="0" fontId="261" fillId="0" borderId="0" xfId="0" applyFont="1" applyAlignment="1">
      <alignment horizontal="center" vertical="center"/>
    </xf>
    <xf numFmtId="0" fontId="262" fillId="0" borderId="0" xfId="0" applyFont="1">
      <alignment vertical="center"/>
    </xf>
    <xf numFmtId="0" fontId="260" fillId="0" borderId="0" xfId="0" applyFont="1">
      <alignment vertical="center"/>
    </xf>
    <xf numFmtId="0" fontId="262" fillId="0" borderId="66" xfId="0" applyFont="1" applyBorder="1">
      <alignment vertical="center"/>
    </xf>
    <xf numFmtId="0" fontId="260" fillId="0" borderId="66" xfId="0" applyFont="1" applyBorder="1">
      <alignment vertical="center"/>
    </xf>
    <xf numFmtId="0" fontId="262" fillId="0" borderId="67" xfId="0" applyFont="1" applyBorder="1">
      <alignment vertical="center"/>
    </xf>
    <xf numFmtId="0" fontId="260" fillId="0" borderId="67" xfId="0" applyFont="1" applyBorder="1">
      <alignment vertical="center"/>
    </xf>
    <xf numFmtId="0" fontId="263" fillId="0" borderId="66" xfId="0" applyFont="1" applyBorder="1" applyAlignment="1">
      <alignment horizontal="left" vertical="center" wrapText="1"/>
    </xf>
    <xf numFmtId="0" fontId="263" fillId="0" borderId="67" xfId="0" applyFont="1" applyBorder="1" applyAlignment="1">
      <alignment horizontal="left" vertical="center" wrapText="1"/>
    </xf>
    <xf numFmtId="0" fontId="258" fillId="0" borderId="0" xfId="0" applyFont="1" applyAlignment="1">
      <alignment vertical="center" wrapText="1"/>
    </xf>
    <xf numFmtId="0" fontId="260" fillId="0" borderId="0" xfId="0" applyFont="1" applyAlignment="1">
      <alignment horizontal="left" vertical="center" wrapText="1"/>
    </xf>
    <xf numFmtId="178" fontId="0" fillId="15" borderId="0" xfId="1" applyNumberFormat="1" applyFont="1" applyFill="1">
      <alignment vertical="center"/>
    </xf>
    <xf numFmtId="178" fontId="0" fillId="0" borderId="0" xfId="1" applyNumberFormat="1" applyFont="1">
      <alignment vertical="center"/>
    </xf>
    <xf numFmtId="0" fontId="260" fillId="0" borderId="66" xfId="0" applyFont="1" applyBorder="1" applyAlignment="1">
      <alignment horizontal="left" vertical="center" wrapText="1"/>
    </xf>
    <xf numFmtId="178" fontId="0" fillId="22" borderId="0" xfId="1" applyNumberFormat="1" applyFont="1" applyFill="1">
      <alignment vertical="center"/>
    </xf>
    <xf numFmtId="0" fontId="260" fillId="0" borderId="67" xfId="0" applyFont="1" applyBorder="1" applyAlignment="1">
      <alignment horizontal="left" vertical="center" wrapText="1"/>
    </xf>
    <xf numFmtId="0" fontId="262" fillId="0" borderId="66" xfId="0" applyFont="1" applyBorder="1" applyAlignment="1">
      <alignment vertical="center" wrapText="1"/>
    </xf>
    <xf numFmtId="0" fontId="262" fillId="0" borderId="67" xfId="0" applyFont="1" applyBorder="1" applyAlignment="1">
      <alignment vertical="center" wrapText="1"/>
    </xf>
    <xf numFmtId="0" fontId="259" fillId="0" borderId="66" xfId="0" applyFont="1" applyBorder="1" applyAlignment="1">
      <alignment vertical="center" wrapText="1"/>
    </xf>
    <xf numFmtId="0" fontId="257" fillId="0" borderId="66" xfId="0" applyFont="1" applyBorder="1" applyAlignment="1">
      <alignment horizontal="left" vertical="center" wrapText="1"/>
    </xf>
    <xf numFmtId="0" fontId="261" fillId="0" borderId="66" xfId="0" applyFont="1" applyBorder="1" applyAlignment="1">
      <alignment horizontal="center" vertical="center" wrapText="1"/>
    </xf>
    <xf numFmtId="0" fontId="0" fillId="0" borderId="66" xfId="0" applyBorder="1" applyAlignment="1">
      <alignment vertical="center" wrapText="1"/>
    </xf>
    <xf numFmtId="0" fontId="0" fillId="0" borderId="0" xfId="0" applyAlignment="1">
      <alignment vertical="center" wrapText="1"/>
    </xf>
    <xf numFmtId="0" fontId="0" fillId="0" borderId="0" xfId="0" applyAlignment="1">
      <alignment horizontal="left" vertical="center" indent="1"/>
    </xf>
    <xf numFmtId="0" fontId="257" fillId="0" borderId="0" xfId="0" applyFont="1" applyAlignment="1">
      <alignment horizontal="left" vertical="center" indent="1"/>
    </xf>
    <xf numFmtId="0" fontId="260" fillId="0" borderId="66" xfId="0" applyFont="1" applyBorder="1" applyAlignment="1">
      <alignment horizontal="left" vertical="center" wrapText="1" indent="2"/>
    </xf>
    <xf numFmtId="0" fontId="261" fillId="0" borderId="0" xfId="0" applyFont="1" applyAlignment="1">
      <alignment horizontal="center" vertical="center" wrapText="1"/>
    </xf>
    <xf numFmtId="0" fontId="262" fillId="0" borderId="0" xfId="0" applyFont="1" applyAlignment="1">
      <alignment vertical="center" wrapText="1"/>
    </xf>
    <xf numFmtId="0" fontId="260" fillId="0" borderId="0" xfId="0" applyFont="1" applyAlignment="1">
      <alignment vertical="center" wrapText="1"/>
    </xf>
    <xf numFmtId="0" fontId="260" fillId="0" borderId="66" xfId="0" applyFont="1" applyBorder="1" applyAlignment="1">
      <alignment vertical="center" wrapText="1"/>
    </xf>
    <xf numFmtId="0" fontId="260" fillId="0" borderId="67" xfId="0" applyFont="1" applyBorder="1" applyAlignment="1">
      <alignment vertical="center" wrapText="1"/>
    </xf>
    <xf numFmtId="0" fontId="259" fillId="0" borderId="0" xfId="0" applyFont="1" applyAlignment="1">
      <alignment vertical="center" wrapText="1"/>
    </xf>
    <xf numFmtId="0" fontId="0" fillId="0" borderId="0" xfId="0" applyAlignment="1">
      <alignment horizontal="left" vertical="center" wrapText="1"/>
    </xf>
    <xf numFmtId="0" fontId="257" fillId="0" borderId="0" xfId="0" applyFont="1" applyAlignment="1">
      <alignment horizontal="left" vertical="center" wrapText="1"/>
    </xf>
    <xf numFmtId="179" fontId="0" fillId="0" borderId="0" xfId="0" applyNumberFormat="1">
      <alignment vertical="center"/>
    </xf>
    <xf numFmtId="179" fontId="0" fillId="15" borderId="0" xfId="0" applyNumberFormat="1" applyFill="1">
      <alignment vertical="center"/>
    </xf>
    <xf numFmtId="180" fontId="0" fillId="15" borderId="0" xfId="0" applyNumberFormat="1" applyFill="1">
      <alignment vertical="center"/>
    </xf>
    <xf numFmtId="0" fontId="262" fillId="0" borderId="0" xfId="0" applyFont="1" applyAlignment="1">
      <alignment horizontal="left" vertical="center"/>
    </xf>
    <xf numFmtId="0" fontId="260" fillId="0" borderId="0" xfId="0" applyFont="1" applyAlignment="1">
      <alignment horizontal="left" vertical="center"/>
    </xf>
    <xf numFmtId="0" fontId="262" fillId="0" borderId="66" xfId="0" applyFont="1" applyBorder="1" applyAlignment="1">
      <alignment horizontal="left" vertical="center"/>
    </xf>
    <xf numFmtId="0" fontId="262" fillId="0" borderId="67" xfId="0" applyFont="1" applyBorder="1" applyAlignment="1">
      <alignment horizontal="left" vertical="center"/>
    </xf>
    <xf numFmtId="0" fontId="260" fillId="0" borderId="67" xfId="0" applyFont="1" applyBorder="1" applyAlignment="1">
      <alignment horizontal="left" vertical="center"/>
    </xf>
    <xf numFmtId="0" fontId="262" fillId="0" borderId="67" xfId="0" applyFont="1" applyBorder="1" applyAlignment="1">
      <alignment horizontal="left" vertical="center"/>
    </xf>
    <xf numFmtId="0" fontId="260" fillId="0" borderId="67" xfId="0" applyFont="1" applyBorder="1" applyAlignment="1">
      <alignment horizontal="left" vertical="center"/>
    </xf>
    <xf numFmtId="0" fontId="262" fillId="0" borderId="66" xfId="0" applyFont="1" applyBorder="1" applyAlignment="1">
      <alignment horizontal="left" vertical="center"/>
    </xf>
    <xf numFmtId="0" fontId="260" fillId="0" borderId="66" xfId="0" applyFont="1" applyBorder="1" applyAlignment="1">
      <alignment horizontal="left" vertical="center"/>
    </xf>
    <xf numFmtId="14" fontId="0" fillId="0" borderId="0" xfId="0" applyNumberFormat="1">
      <alignment vertical="center"/>
    </xf>
    <xf numFmtId="2" fontId="0" fillId="15" borderId="0" xfId="0" applyNumberFormat="1" applyFill="1">
      <alignment vertical="center"/>
    </xf>
    <xf numFmtId="2" fontId="0" fillId="0" borderId="0" xfId="0" applyNumberFormat="1">
      <alignment vertical="center"/>
    </xf>
    <xf numFmtId="2" fontId="0" fillId="21" borderId="0" xfId="0" applyNumberFormat="1" applyFill="1">
      <alignment vertical="center"/>
    </xf>
  </cellXfs>
  <cellStyles count="5">
    <cellStyle name="Hyperlink" xfId="3" xr:uid="{AD4FA725-01EB-4613-AEC3-7AB83A05EE3D}"/>
    <cellStyle name="쉼표 [0]" xfId="1" builtinId="6"/>
    <cellStyle name="표준" xfId="0" builtinId="0"/>
    <cellStyle name="표준 2" xfId="4" xr:uid="{35DDE6BC-B7CE-4565-87A7-B6241B7B5354}"/>
    <cellStyle name="하이퍼링크" xfId="2" builtinId="8"/>
  </cellStyles>
  <dxfs count="34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
      <font>
        <strike/>
        <color theme="1" tint="0.34998626667073579"/>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microsoft.com/office/2007/relationships/hdphoto" Target="../media/hdphoto1.wdp"/><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xdr:from>
      <xdr:col>3</xdr:col>
      <xdr:colOff>495300</xdr:colOff>
      <xdr:row>4</xdr:row>
      <xdr:rowOff>220980</xdr:rowOff>
    </xdr:from>
    <xdr:to>
      <xdr:col>3</xdr:col>
      <xdr:colOff>1215300</xdr:colOff>
      <xdr:row>4</xdr:row>
      <xdr:rowOff>1300980</xdr:rowOff>
    </xdr:to>
    <xdr:sp macro="" textlink="">
      <xdr:nvSpPr>
        <xdr:cNvPr id="2" name="직사각형 1">
          <a:extLst>
            <a:ext uri="{FF2B5EF4-FFF2-40B4-BE49-F238E27FC236}">
              <a16:creationId xmlns:a16="http://schemas.microsoft.com/office/drawing/2014/main" id="{93196F52-6F8E-4559-9A0B-06FC35E462D4}"/>
            </a:ext>
          </a:extLst>
        </xdr:cNvPr>
        <xdr:cNvSpPr/>
      </xdr:nvSpPr>
      <xdr:spPr>
        <a:xfrm>
          <a:off x="4829175" y="3583305"/>
          <a:ext cx="720000" cy="1080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Beam</a:t>
          </a:r>
          <a:endParaRPr lang="ko-KR" altLang="en-US" sz="1100"/>
        </a:p>
      </xdr:txBody>
    </xdr:sp>
    <xdr:clientData/>
  </xdr:twoCellAnchor>
  <xdr:twoCellAnchor>
    <xdr:from>
      <xdr:col>3</xdr:col>
      <xdr:colOff>1226820</xdr:colOff>
      <xdr:row>4</xdr:row>
      <xdr:rowOff>228600</xdr:rowOff>
    </xdr:from>
    <xdr:to>
      <xdr:col>3</xdr:col>
      <xdr:colOff>2514600</xdr:colOff>
      <xdr:row>4</xdr:row>
      <xdr:rowOff>480600</xdr:rowOff>
    </xdr:to>
    <xdr:sp macro="" textlink="">
      <xdr:nvSpPr>
        <xdr:cNvPr id="3" name="직사각형 2">
          <a:extLst>
            <a:ext uri="{FF2B5EF4-FFF2-40B4-BE49-F238E27FC236}">
              <a16:creationId xmlns:a16="http://schemas.microsoft.com/office/drawing/2014/main" id="{16BD781D-EA59-40E2-90B2-59FDFEBD76A2}"/>
            </a:ext>
          </a:extLst>
        </xdr:cNvPr>
        <xdr:cNvSpPr/>
      </xdr:nvSpPr>
      <xdr:spPr>
        <a:xfrm>
          <a:off x="5560695" y="3590925"/>
          <a:ext cx="1287780" cy="252000"/>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Slab</a:t>
          </a:r>
          <a:endParaRPr lang="ko-KR" altLang="en-US" sz="1100">
            <a:solidFill>
              <a:schemeClr val="tx1"/>
            </a:solidFill>
          </a:endParaRPr>
        </a:p>
      </xdr:txBody>
    </xdr:sp>
    <xdr:clientData/>
  </xdr:twoCellAnchor>
  <xdr:twoCellAnchor editAs="oneCell">
    <xdr:from>
      <xdr:col>2</xdr:col>
      <xdr:colOff>167640</xdr:colOff>
      <xdr:row>3</xdr:row>
      <xdr:rowOff>82486</xdr:rowOff>
    </xdr:from>
    <xdr:to>
      <xdr:col>2</xdr:col>
      <xdr:colOff>2727960</xdr:colOff>
      <xdr:row>3</xdr:row>
      <xdr:rowOff>2493397</xdr:rowOff>
    </xdr:to>
    <xdr:pic>
      <xdr:nvPicPr>
        <xdr:cNvPr id="4" name="그림 3">
          <a:extLst>
            <a:ext uri="{FF2B5EF4-FFF2-40B4-BE49-F238E27FC236}">
              <a16:creationId xmlns:a16="http://schemas.microsoft.com/office/drawing/2014/main" id="{5A9C82C7-82E1-40B0-97D9-1244078A5276}"/>
            </a:ext>
          </a:extLst>
        </xdr:cNvPr>
        <xdr:cNvPicPr>
          <a:picLocks noChangeAspect="1"/>
        </xdr:cNvPicPr>
      </xdr:nvPicPr>
      <xdr:blipFill>
        <a:blip xmlns:r="http://schemas.openxmlformats.org/officeDocument/2006/relationships" r:embed="rId1"/>
        <a:stretch>
          <a:fillRect/>
        </a:stretch>
      </xdr:blipFill>
      <xdr:spPr>
        <a:xfrm>
          <a:off x="1091565" y="911161"/>
          <a:ext cx="2560320" cy="2410911"/>
        </a:xfrm>
        <a:prstGeom prst="rect">
          <a:avLst/>
        </a:prstGeom>
        <a:ln>
          <a:solidFill>
            <a:schemeClr val="accent1">
              <a:shade val="15000"/>
            </a:schemeClr>
          </a:solidFill>
        </a:ln>
      </xdr:spPr>
    </xdr:pic>
    <xdr:clientData/>
  </xdr:twoCellAnchor>
  <xdr:twoCellAnchor editAs="oneCell">
    <xdr:from>
      <xdr:col>2</xdr:col>
      <xdr:colOff>100080</xdr:colOff>
      <xdr:row>4</xdr:row>
      <xdr:rowOff>68580</xdr:rowOff>
    </xdr:from>
    <xdr:to>
      <xdr:col>2</xdr:col>
      <xdr:colOff>3052080</xdr:colOff>
      <xdr:row>4</xdr:row>
      <xdr:rowOff>2468880</xdr:rowOff>
    </xdr:to>
    <xdr:pic>
      <xdr:nvPicPr>
        <xdr:cNvPr id="5" name="그림 4">
          <a:extLst>
            <a:ext uri="{FF2B5EF4-FFF2-40B4-BE49-F238E27FC236}">
              <a16:creationId xmlns:a16="http://schemas.microsoft.com/office/drawing/2014/main" id="{9663845A-FD37-4BCA-A271-E2963312C394}"/>
            </a:ext>
          </a:extLst>
        </xdr:cNvPr>
        <xdr:cNvPicPr>
          <a:picLocks noChangeAspect="1"/>
        </xdr:cNvPicPr>
      </xdr:nvPicPr>
      <xdr:blipFill rotWithShape="1">
        <a:blip xmlns:r="http://schemas.openxmlformats.org/officeDocument/2006/relationships" r:embed="rId2"/>
        <a:srcRect l="232" r="20575"/>
        <a:stretch/>
      </xdr:blipFill>
      <xdr:spPr>
        <a:xfrm>
          <a:off x="1024005" y="3430905"/>
          <a:ext cx="2952000" cy="2400300"/>
        </a:xfrm>
        <a:prstGeom prst="rect">
          <a:avLst/>
        </a:prstGeom>
        <a:ln>
          <a:solidFill>
            <a:schemeClr val="accent1">
              <a:shade val="15000"/>
            </a:schemeClr>
          </a:solidFill>
        </a:ln>
      </xdr:spPr>
    </xdr:pic>
    <xdr:clientData/>
  </xdr:twoCellAnchor>
  <xdr:twoCellAnchor>
    <xdr:from>
      <xdr:col>3</xdr:col>
      <xdr:colOff>312421</xdr:colOff>
      <xdr:row>4</xdr:row>
      <xdr:rowOff>205740</xdr:rowOff>
    </xdr:from>
    <xdr:to>
      <xdr:col>3</xdr:col>
      <xdr:colOff>358140</xdr:colOff>
      <xdr:row>4</xdr:row>
      <xdr:rowOff>1303020</xdr:rowOff>
    </xdr:to>
    <xdr:sp macro="" textlink="">
      <xdr:nvSpPr>
        <xdr:cNvPr id="6" name="왼쪽 중괄호 5">
          <a:extLst>
            <a:ext uri="{FF2B5EF4-FFF2-40B4-BE49-F238E27FC236}">
              <a16:creationId xmlns:a16="http://schemas.microsoft.com/office/drawing/2014/main" id="{8871A4E3-7BF2-4295-A357-3BEE9FD1E257}"/>
            </a:ext>
          </a:extLst>
        </xdr:cNvPr>
        <xdr:cNvSpPr/>
      </xdr:nvSpPr>
      <xdr:spPr>
        <a:xfrm>
          <a:off x="4646296" y="3568065"/>
          <a:ext cx="45719" cy="1097280"/>
        </a:xfrm>
        <a:prstGeom prst="leftBrace">
          <a:avLst/>
        </a:prstGeom>
        <a:ln w="9525">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clientData/>
  </xdr:twoCellAnchor>
  <xdr:twoCellAnchor>
    <xdr:from>
      <xdr:col>3</xdr:col>
      <xdr:colOff>502922</xdr:colOff>
      <xdr:row>4</xdr:row>
      <xdr:rowOff>1447800</xdr:rowOff>
    </xdr:from>
    <xdr:to>
      <xdr:col>3</xdr:col>
      <xdr:colOff>1196343</xdr:colOff>
      <xdr:row>4</xdr:row>
      <xdr:rowOff>1508757</xdr:rowOff>
    </xdr:to>
    <xdr:sp macro="" textlink="">
      <xdr:nvSpPr>
        <xdr:cNvPr id="7" name="왼쪽 중괄호 6">
          <a:extLst>
            <a:ext uri="{FF2B5EF4-FFF2-40B4-BE49-F238E27FC236}">
              <a16:creationId xmlns:a16="http://schemas.microsoft.com/office/drawing/2014/main" id="{2B2BDF38-835E-4E3E-85EE-F5EEEEBB2F85}"/>
            </a:ext>
          </a:extLst>
        </xdr:cNvPr>
        <xdr:cNvSpPr/>
      </xdr:nvSpPr>
      <xdr:spPr>
        <a:xfrm rot="16200000">
          <a:off x="5153029" y="4493893"/>
          <a:ext cx="60957" cy="693421"/>
        </a:xfrm>
        <a:prstGeom prst="leftBrace">
          <a:avLst/>
        </a:prstGeom>
        <a:ln w="9525">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clientData/>
  </xdr:twoCellAnchor>
  <xdr:twoCellAnchor>
    <xdr:from>
      <xdr:col>3</xdr:col>
      <xdr:colOff>68580</xdr:colOff>
      <xdr:row>4</xdr:row>
      <xdr:rowOff>640080</xdr:rowOff>
    </xdr:from>
    <xdr:to>
      <xdr:col>3</xdr:col>
      <xdr:colOff>281940</xdr:colOff>
      <xdr:row>4</xdr:row>
      <xdr:rowOff>876300</xdr:rowOff>
    </xdr:to>
    <xdr:sp macro="" textlink="">
      <xdr:nvSpPr>
        <xdr:cNvPr id="8" name="TextBox 7">
          <a:extLst>
            <a:ext uri="{FF2B5EF4-FFF2-40B4-BE49-F238E27FC236}">
              <a16:creationId xmlns:a16="http://schemas.microsoft.com/office/drawing/2014/main" id="{E61F932A-F595-419B-90C1-A0E7885A41B3}"/>
            </a:ext>
          </a:extLst>
        </xdr:cNvPr>
        <xdr:cNvSpPr txBox="1"/>
      </xdr:nvSpPr>
      <xdr:spPr>
        <a:xfrm>
          <a:off x="4402455" y="4002405"/>
          <a:ext cx="213360"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t>D</a:t>
          </a:r>
          <a:endParaRPr lang="ko-KR" altLang="en-US" sz="1100" b="1"/>
        </a:p>
      </xdr:txBody>
    </xdr:sp>
    <xdr:clientData/>
  </xdr:twoCellAnchor>
  <xdr:twoCellAnchor>
    <xdr:from>
      <xdr:col>3</xdr:col>
      <xdr:colOff>746760</xdr:colOff>
      <xdr:row>4</xdr:row>
      <xdr:rowOff>1531620</xdr:rowOff>
    </xdr:from>
    <xdr:to>
      <xdr:col>3</xdr:col>
      <xdr:colOff>960120</xdr:colOff>
      <xdr:row>4</xdr:row>
      <xdr:rowOff>1767840</xdr:rowOff>
    </xdr:to>
    <xdr:sp macro="" textlink="">
      <xdr:nvSpPr>
        <xdr:cNvPr id="9" name="TextBox 8">
          <a:extLst>
            <a:ext uri="{FF2B5EF4-FFF2-40B4-BE49-F238E27FC236}">
              <a16:creationId xmlns:a16="http://schemas.microsoft.com/office/drawing/2014/main" id="{C0F844E7-5D02-43F4-A69B-FE1E5A2F7E82}"/>
            </a:ext>
          </a:extLst>
        </xdr:cNvPr>
        <xdr:cNvSpPr txBox="1"/>
      </xdr:nvSpPr>
      <xdr:spPr>
        <a:xfrm>
          <a:off x="5080635" y="4893945"/>
          <a:ext cx="213360"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t>WB</a:t>
          </a:r>
          <a:endParaRPr lang="ko-KR" altLang="en-US" sz="1100" b="1"/>
        </a:p>
      </xdr:txBody>
    </xdr:sp>
    <xdr:clientData/>
  </xdr:twoCellAnchor>
  <xdr:twoCellAnchor>
    <xdr:from>
      <xdr:col>3</xdr:col>
      <xdr:colOff>495300</xdr:colOff>
      <xdr:row>3</xdr:row>
      <xdr:rowOff>220980</xdr:rowOff>
    </xdr:from>
    <xdr:to>
      <xdr:col>3</xdr:col>
      <xdr:colOff>967740</xdr:colOff>
      <xdr:row>3</xdr:row>
      <xdr:rowOff>2125980</xdr:rowOff>
    </xdr:to>
    <xdr:sp macro="" textlink="">
      <xdr:nvSpPr>
        <xdr:cNvPr id="10" name="직사각형 9">
          <a:extLst>
            <a:ext uri="{FF2B5EF4-FFF2-40B4-BE49-F238E27FC236}">
              <a16:creationId xmlns:a16="http://schemas.microsoft.com/office/drawing/2014/main" id="{262F71CF-1C7E-4B03-B569-38E478F36F58}"/>
            </a:ext>
          </a:extLst>
        </xdr:cNvPr>
        <xdr:cNvSpPr/>
      </xdr:nvSpPr>
      <xdr:spPr>
        <a:xfrm>
          <a:off x="4829175" y="1049655"/>
          <a:ext cx="472440" cy="1905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Column</a:t>
          </a:r>
          <a:endParaRPr lang="ko-KR" altLang="en-US" sz="1100"/>
        </a:p>
      </xdr:txBody>
    </xdr:sp>
    <xdr:clientData/>
  </xdr:twoCellAnchor>
  <xdr:twoCellAnchor>
    <xdr:from>
      <xdr:col>3</xdr:col>
      <xdr:colOff>982980</xdr:colOff>
      <xdr:row>3</xdr:row>
      <xdr:rowOff>220980</xdr:rowOff>
    </xdr:from>
    <xdr:to>
      <xdr:col>3</xdr:col>
      <xdr:colOff>2270760</xdr:colOff>
      <xdr:row>3</xdr:row>
      <xdr:rowOff>419100</xdr:rowOff>
    </xdr:to>
    <xdr:sp macro="" textlink="">
      <xdr:nvSpPr>
        <xdr:cNvPr id="11" name="직사각형 10">
          <a:extLst>
            <a:ext uri="{FF2B5EF4-FFF2-40B4-BE49-F238E27FC236}">
              <a16:creationId xmlns:a16="http://schemas.microsoft.com/office/drawing/2014/main" id="{60EFAA6A-9EC6-444E-86C7-F585F830A936}"/>
            </a:ext>
          </a:extLst>
        </xdr:cNvPr>
        <xdr:cNvSpPr/>
      </xdr:nvSpPr>
      <xdr:spPr>
        <a:xfrm>
          <a:off x="5316855" y="1049655"/>
          <a:ext cx="1287780" cy="198120"/>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Slab</a:t>
          </a:r>
          <a:endParaRPr lang="ko-KR" altLang="en-US" sz="1100">
            <a:solidFill>
              <a:schemeClr val="tx1"/>
            </a:solidFill>
          </a:endParaRPr>
        </a:p>
      </xdr:txBody>
    </xdr:sp>
    <xdr:clientData/>
  </xdr:twoCellAnchor>
  <xdr:twoCellAnchor>
    <xdr:from>
      <xdr:col>3</xdr:col>
      <xdr:colOff>312421</xdr:colOff>
      <xdr:row>3</xdr:row>
      <xdr:rowOff>205740</xdr:rowOff>
    </xdr:from>
    <xdr:to>
      <xdr:col>3</xdr:col>
      <xdr:colOff>358140</xdr:colOff>
      <xdr:row>3</xdr:row>
      <xdr:rowOff>2125980</xdr:rowOff>
    </xdr:to>
    <xdr:sp macro="" textlink="">
      <xdr:nvSpPr>
        <xdr:cNvPr id="12" name="왼쪽 중괄호 11">
          <a:extLst>
            <a:ext uri="{FF2B5EF4-FFF2-40B4-BE49-F238E27FC236}">
              <a16:creationId xmlns:a16="http://schemas.microsoft.com/office/drawing/2014/main" id="{2350C3A3-DD9E-431B-AB6A-B81A27C64DD4}"/>
            </a:ext>
          </a:extLst>
        </xdr:cNvPr>
        <xdr:cNvSpPr/>
      </xdr:nvSpPr>
      <xdr:spPr>
        <a:xfrm>
          <a:off x="4646296" y="1034415"/>
          <a:ext cx="45719" cy="1920240"/>
        </a:xfrm>
        <a:prstGeom prst="leftBrace">
          <a:avLst/>
        </a:prstGeom>
        <a:ln w="9525">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clientData/>
  </xdr:twoCellAnchor>
  <xdr:twoCellAnchor>
    <xdr:from>
      <xdr:col>3</xdr:col>
      <xdr:colOff>502923</xdr:colOff>
      <xdr:row>3</xdr:row>
      <xdr:rowOff>2209799</xdr:rowOff>
    </xdr:from>
    <xdr:to>
      <xdr:col>3</xdr:col>
      <xdr:colOff>960121</xdr:colOff>
      <xdr:row>3</xdr:row>
      <xdr:rowOff>2255518</xdr:rowOff>
    </xdr:to>
    <xdr:sp macro="" textlink="">
      <xdr:nvSpPr>
        <xdr:cNvPr id="13" name="왼쪽 중괄호 12">
          <a:extLst>
            <a:ext uri="{FF2B5EF4-FFF2-40B4-BE49-F238E27FC236}">
              <a16:creationId xmlns:a16="http://schemas.microsoft.com/office/drawing/2014/main" id="{854CD0FB-E259-48CE-9EB6-C20EA769C704}"/>
            </a:ext>
          </a:extLst>
        </xdr:cNvPr>
        <xdr:cNvSpPr/>
      </xdr:nvSpPr>
      <xdr:spPr>
        <a:xfrm rot="16200000">
          <a:off x="5042537" y="2832735"/>
          <a:ext cx="45719" cy="457198"/>
        </a:xfrm>
        <a:prstGeom prst="leftBrace">
          <a:avLst/>
        </a:prstGeom>
        <a:ln w="9525">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clientData/>
  </xdr:twoCellAnchor>
  <xdr:twoCellAnchor>
    <xdr:from>
      <xdr:col>3</xdr:col>
      <xdr:colOff>30480</xdr:colOff>
      <xdr:row>3</xdr:row>
      <xdr:rowOff>1066800</xdr:rowOff>
    </xdr:from>
    <xdr:to>
      <xdr:col>3</xdr:col>
      <xdr:colOff>243840</xdr:colOff>
      <xdr:row>3</xdr:row>
      <xdr:rowOff>1303020</xdr:rowOff>
    </xdr:to>
    <xdr:sp macro="" textlink="">
      <xdr:nvSpPr>
        <xdr:cNvPr id="14" name="TextBox 13">
          <a:extLst>
            <a:ext uri="{FF2B5EF4-FFF2-40B4-BE49-F238E27FC236}">
              <a16:creationId xmlns:a16="http://schemas.microsoft.com/office/drawing/2014/main" id="{F4317A2E-90AA-4FCE-87B9-3FD2875CA78A}"/>
            </a:ext>
          </a:extLst>
        </xdr:cNvPr>
        <xdr:cNvSpPr txBox="1"/>
      </xdr:nvSpPr>
      <xdr:spPr>
        <a:xfrm>
          <a:off x="4364355" y="1895475"/>
          <a:ext cx="213360"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t>H</a:t>
          </a:r>
          <a:endParaRPr lang="ko-KR" altLang="en-US" sz="1100" b="1"/>
        </a:p>
      </xdr:txBody>
    </xdr:sp>
    <xdr:clientData/>
  </xdr:twoCellAnchor>
  <xdr:twoCellAnchor>
    <xdr:from>
      <xdr:col>3</xdr:col>
      <xdr:colOff>670560</xdr:colOff>
      <xdr:row>3</xdr:row>
      <xdr:rowOff>2286000</xdr:rowOff>
    </xdr:from>
    <xdr:to>
      <xdr:col>3</xdr:col>
      <xdr:colOff>883920</xdr:colOff>
      <xdr:row>3</xdr:row>
      <xdr:rowOff>2522220</xdr:rowOff>
    </xdr:to>
    <xdr:sp macro="" textlink="">
      <xdr:nvSpPr>
        <xdr:cNvPr id="15" name="TextBox 14">
          <a:extLst>
            <a:ext uri="{FF2B5EF4-FFF2-40B4-BE49-F238E27FC236}">
              <a16:creationId xmlns:a16="http://schemas.microsoft.com/office/drawing/2014/main" id="{95535667-C3BE-4CA1-9D1E-0075AA5E74A3}"/>
            </a:ext>
          </a:extLst>
        </xdr:cNvPr>
        <xdr:cNvSpPr txBox="1"/>
      </xdr:nvSpPr>
      <xdr:spPr>
        <a:xfrm>
          <a:off x="5004435" y="3114675"/>
          <a:ext cx="213360"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t>W</a:t>
          </a:r>
          <a:endParaRPr lang="ko-KR" altLang="en-US" sz="1100" b="1"/>
        </a:p>
      </xdr:txBody>
    </xdr:sp>
    <xdr:clientData/>
  </xdr:twoCellAnchor>
  <xdr:twoCellAnchor>
    <xdr:from>
      <xdr:col>3</xdr:col>
      <xdr:colOff>982980</xdr:colOff>
      <xdr:row>3</xdr:row>
      <xdr:rowOff>2133600</xdr:rowOff>
    </xdr:from>
    <xdr:to>
      <xdr:col>3</xdr:col>
      <xdr:colOff>2270760</xdr:colOff>
      <xdr:row>3</xdr:row>
      <xdr:rowOff>2331720</xdr:rowOff>
    </xdr:to>
    <xdr:sp macro="" textlink="">
      <xdr:nvSpPr>
        <xdr:cNvPr id="16" name="직사각형 15">
          <a:extLst>
            <a:ext uri="{FF2B5EF4-FFF2-40B4-BE49-F238E27FC236}">
              <a16:creationId xmlns:a16="http://schemas.microsoft.com/office/drawing/2014/main" id="{31A1338F-D1C1-4DDF-BFBA-6FF1DD6151B1}"/>
            </a:ext>
          </a:extLst>
        </xdr:cNvPr>
        <xdr:cNvSpPr/>
      </xdr:nvSpPr>
      <xdr:spPr>
        <a:xfrm>
          <a:off x="5316855" y="2962275"/>
          <a:ext cx="1287780" cy="198120"/>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Slab</a:t>
          </a:r>
          <a:endParaRPr lang="ko-KR" altLang="en-US" sz="1100">
            <a:solidFill>
              <a:schemeClr val="tx1"/>
            </a:solidFill>
          </a:endParaRPr>
        </a:p>
      </xdr:txBody>
    </xdr:sp>
    <xdr:clientData/>
  </xdr:twoCellAnchor>
  <xdr:twoCellAnchor>
    <xdr:from>
      <xdr:col>3</xdr:col>
      <xdr:colOff>982980</xdr:colOff>
      <xdr:row>3</xdr:row>
      <xdr:rowOff>411480</xdr:rowOff>
    </xdr:from>
    <xdr:to>
      <xdr:col>3</xdr:col>
      <xdr:colOff>2270760</xdr:colOff>
      <xdr:row>3</xdr:row>
      <xdr:rowOff>838200</xdr:rowOff>
    </xdr:to>
    <xdr:sp macro="" textlink="">
      <xdr:nvSpPr>
        <xdr:cNvPr id="17" name="직사각형 16">
          <a:extLst>
            <a:ext uri="{FF2B5EF4-FFF2-40B4-BE49-F238E27FC236}">
              <a16:creationId xmlns:a16="http://schemas.microsoft.com/office/drawing/2014/main" id="{13CD547F-4896-441C-8127-E6EFA886A795}"/>
            </a:ext>
          </a:extLst>
        </xdr:cNvPr>
        <xdr:cNvSpPr/>
      </xdr:nvSpPr>
      <xdr:spPr>
        <a:xfrm>
          <a:off x="5316855" y="1240155"/>
          <a:ext cx="1287780" cy="426720"/>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Beam</a:t>
          </a:r>
          <a:endParaRPr lang="ko-KR" altLang="en-US" sz="1100">
            <a:solidFill>
              <a:schemeClr val="tx1"/>
            </a:solidFill>
          </a:endParaRPr>
        </a:p>
      </xdr:txBody>
    </xdr:sp>
    <xdr:clientData/>
  </xdr:twoCellAnchor>
  <xdr:twoCellAnchor>
    <xdr:from>
      <xdr:col>3</xdr:col>
      <xdr:colOff>1424940</xdr:colOff>
      <xdr:row>3</xdr:row>
      <xdr:rowOff>1097280</xdr:rowOff>
    </xdr:from>
    <xdr:to>
      <xdr:col>3</xdr:col>
      <xdr:colOff>2148840</xdr:colOff>
      <xdr:row>3</xdr:row>
      <xdr:rowOff>1524000</xdr:rowOff>
    </xdr:to>
    <xdr:sp macro="" textlink="">
      <xdr:nvSpPr>
        <xdr:cNvPr id="18" name="직사각형 17">
          <a:extLst>
            <a:ext uri="{FF2B5EF4-FFF2-40B4-BE49-F238E27FC236}">
              <a16:creationId xmlns:a16="http://schemas.microsoft.com/office/drawing/2014/main" id="{38D459EB-1407-4ACB-8757-24BC83118B74}"/>
            </a:ext>
          </a:extLst>
        </xdr:cNvPr>
        <xdr:cNvSpPr/>
      </xdr:nvSpPr>
      <xdr:spPr>
        <a:xfrm>
          <a:off x="5758815" y="1925955"/>
          <a:ext cx="723900" cy="4267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000"/>
            <a:t>Column</a:t>
          </a:r>
        </a:p>
        <a:p>
          <a:pPr algn="ctr"/>
          <a:r>
            <a:rPr lang="en-US" altLang="ko-KR" sz="1000"/>
            <a:t>Plan</a:t>
          </a:r>
          <a:endParaRPr lang="ko-KR" altLang="en-US" sz="1000"/>
        </a:p>
      </xdr:txBody>
    </xdr:sp>
    <xdr:clientData/>
  </xdr:twoCellAnchor>
  <xdr:twoCellAnchor>
    <xdr:from>
      <xdr:col>3</xdr:col>
      <xdr:colOff>1424943</xdr:colOff>
      <xdr:row>3</xdr:row>
      <xdr:rowOff>1584959</xdr:rowOff>
    </xdr:from>
    <xdr:to>
      <xdr:col>3</xdr:col>
      <xdr:colOff>2148843</xdr:colOff>
      <xdr:row>3</xdr:row>
      <xdr:rowOff>1645919</xdr:rowOff>
    </xdr:to>
    <xdr:sp macro="" textlink="">
      <xdr:nvSpPr>
        <xdr:cNvPr id="19" name="왼쪽 중괄호 18">
          <a:extLst>
            <a:ext uri="{FF2B5EF4-FFF2-40B4-BE49-F238E27FC236}">
              <a16:creationId xmlns:a16="http://schemas.microsoft.com/office/drawing/2014/main" id="{01147615-03E4-40F1-9F4C-F9F0451425D2}"/>
            </a:ext>
          </a:extLst>
        </xdr:cNvPr>
        <xdr:cNvSpPr/>
      </xdr:nvSpPr>
      <xdr:spPr>
        <a:xfrm rot="16200000">
          <a:off x="6090288" y="2082164"/>
          <a:ext cx="60960" cy="723900"/>
        </a:xfrm>
        <a:prstGeom prst="leftBrace">
          <a:avLst/>
        </a:prstGeom>
        <a:ln w="9525">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clientData/>
  </xdr:twoCellAnchor>
  <xdr:twoCellAnchor>
    <xdr:from>
      <xdr:col>3</xdr:col>
      <xdr:colOff>1385582</xdr:colOff>
      <xdr:row>3</xdr:row>
      <xdr:rowOff>1661160</xdr:rowOff>
    </xdr:from>
    <xdr:to>
      <xdr:col>3</xdr:col>
      <xdr:colOff>2195818</xdr:colOff>
      <xdr:row>3</xdr:row>
      <xdr:rowOff>1897380</xdr:rowOff>
    </xdr:to>
    <xdr:sp macro="" textlink="">
      <xdr:nvSpPr>
        <xdr:cNvPr id="20" name="TextBox 19">
          <a:extLst>
            <a:ext uri="{FF2B5EF4-FFF2-40B4-BE49-F238E27FC236}">
              <a16:creationId xmlns:a16="http://schemas.microsoft.com/office/drawing/2014/main" id="{3163D9ED-B5A2-424C-BBB4-F62CE18DAE6F}"/>
            </a:ext>
          </a:extLst>
        </xdr:cNvPr>
        <xdr:cNvSpPr txBox="1"/>
      </xdr:nvSpPr>
      <xdr:spPr>
        <a:xfrm>
          <a:off x="5719457" y="2489835"/>
          <a:ext cx="810236"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t>W (X-</a:t>
          </a:r>
          <a:r>
            <a:rPr lang="ko-KR" altLang="en-US" sz="1100" b="1"/>
            <a:t>방향</a:t>
          </a:r>
          <a:r>
            <a:rPr lang="en-US" altLang="ko-KR" sz="1100" b="1"/>
            <a:t>)</a:t>
          </a:r>
          <a:endParaRPr lang="ko-KR" altLang="en-US" sz="1100" b="1"/>
        </a:p>
      </xdr:txBody>
    </xdr:sp>
    <xdr:clientData/>
  </xdr:twoCellAnchor>
  <xdr:twoCellAnchor>
    <xdr:from>
      <xdr:col>3</xdr:col>
      <xdr:colOff>1310641</xdr:colOff>
      <xdr:row>3</xdr:row>
      <xdr:rowOff>1089660</xdr:rowOff>
    </xdr:from>
    <xdr:to>
      <xdr:col>3</xdr:col>
      <xdr:colOff>1363980</xdr:colOff>
      <xdr:row>3</xdr:row>
      <xdr:rowOff>1516380</xdr:rowOff>
    </xdr:to>
    <xdr:sp macro="" textlink="">
      <xdr:nvSpPr>
        <xdr:cNvPr id="21" name="왼쪽 중괄호 20">
          <a:extLst>
            <a:ext uri="{FF2B5EF4-FFF2-40B4-BE49-F238E27FC236}">
              <a16:creationId xmlns:a16="http://schemas.microsoft.com/office/drawing/2014/main" id="{1922DAE8-2A13-43B7-843E-D780A7F9551D}"/>
            </a:ext>
          </a:extLst>
        </xdr:cNvPr>
        <xdr:cNvSpPr/>
      </xdr:nvSpPr>
      <xdr:spPr>
        <a:xfrm>
          <a:off x="5644516" y="1918335"/>
          <a:ext cx="53339" cy="426720"/>
        </a:xfrm>
        <a:prstGeom prst="leftBrace">
          <a:avLst/>
        </a:prstGeom>
        <a:ln w="9525">
          <a:solidFill>
            <a:srgbClr val="00B05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clientData/>
  </xdr:twoCellAnchor>
  <xdr:twoCellAnchor>
    <xdr:from>
      <xdr:col>3</xdr:col>
      <xdr:colOff>1097280</xdr:colOff>
      <xdr:row>3</xdr:row>
      <xdr:rowOff>1203960</xdr:rowOff>
    </xdr:from>
    <xdr:to>
      <xdr:col>3</xdr:col>
      <xdr:colOff>1310640</xdr:colOff>
      <xdr:row>3</xdr:row>
      <xdr:rowOff>1440180</xdr:rowOff>
    </xdr:to>
    <xdr:sp macro="" textlink="">
      <xdr:nvSpPr>
        <xdr:cNvPr id="22" name="TextBox 21">
          <a:extLst>
            <a:ext uri="{FF2B5EF4-FFF2-40B4-BE49-F238E27FC236}">
              <a16:creationId xmlns:a16="http://schemas.microsoft.com/office/drawing/2014/main" id="{F5A9C075-7BE2-461E-B7B0-B5D3C77AF1C8}"/>
            </a:ext>
          </a:extLst>
        </xdr:cNvPr>
        <xdr:cNvSpPr txBox="1"/>
      </xdr:nvSpPr>
      <xdr:spPr>
        <a:xfrm>
          <a:off x="5431155" y="2032635"/>
          <a:ext cx="213360"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t>D</a:t>
          </a:r>
          <a:endParaRPr lang="ko-KR" altLang="en-US" sz="1100" b="1"/>
        </a:p>
      </xdr:txBody>
    </xdr:sp>
    <xdr:clientData/>
  </xdr:twoCellAnchor>
  <xdr:twoCellAnchor editAs="oneCell">
    <xdr:from>
      <xdr:col>2</xdr:col>
      <xdr:colOff>175260</xdr:colOff>
      <xdr:row>5</xdr:row>
      <xdr:rowOff>83820</xdr:rowOff>
    </xdr:from>
    <xdr:to>
      <xdr:col>2</xdr:col>
      <xdr:colOff>2735580</xdr:colOff>
      <xdr:row>5</xdr:row>
      <xdr:rowOff>2437117</xdr:rowOff>
    </xdr:to>
    <xdr:pic>
      <xdr:nvPicPr>
        <xdr:cNvPr id="23" name="그림 22">
          <a:extLst>
            <a:ext uri="{FF2B5EF4-FFF2-40B4-BE49-F238E27FC236}">
              <a16:creationId xmlns:a16="http://schemas.microsoft.com/office/drawing/2014/main" id="{137AE1D9-0854-4B2A-9483-7BB85FB9A1AA}"/>
            </a:ext>
          </a:extLst>
        </xdr:cNvPr>
        <xdr:cNvPicPr>
          <a:picLocks noChangeAspect="1"/>
        </xdr:cNvPicPr>
      </xdr:nvPicPr>
      <xdr:blipFill>
        <a:blip xmlns:r="http://schemas.openxmlformats.org/officeDocument/2006/relationships" r:embed="rId3"/>
        <a:stretch>
          <a:fillRect/>
        </a:stretch>
      </xdr:blipFill>
      <xdr:spPr>
        <a:xfrm>
          <a:off x="1099185" y="5979795"/>
          <a:ext cx="2560320" cy="2353297"/>
        </a:xfrm>
        <a:prstGeom prst="rect">
          <a:avLst/>
        </a:prstGeom>
        <a:ln>
          <a:solidFill>
            <a:schemeClr val="accent1">
              <a:shade val="15000"/>
            </a:schemeClr>
          </a:solidFill>
        </a:ln>
      </xdr:spPr>
    </xdr:pic>
    <xdr:clientData/>
  </xdr:twoCellAnchor>
  <xdr:twoCellAnchor>
    <xdr:from>
      <xdr:col>3</xdr:col>
      <xdr:colOff>457200</xdr:colOff>
      <xdr:row>5</xdr:row>
      <xdr:rowOff>662940</xdr:rowOff>
    </xdr:from>
    <xdr:to>
      <xdr:col>3</xdr:col>
      <xdr:colOff>883920</xdr:colOff>
      <xdr:row>5</xdr:row>
      <xdr:rowOff>1958340</xdr:rowOff>
    </xdr:to>
    <xdr:sp macro="" textlink="">
      <xdr:nvSpPr>
        <xdr:cNvPr id="24" name="직사각형 23">
          <a:extLst>
            <a:ext uri="{FF2B5EF4-FFF2-40B4-BE49-F238E27FC236}">
              <a16:creationId xmlns:a16="http://schemas.microsoft.com/office/drawing/2014/main" id="{79953C2A-F02A-453E-B860-7CEEDFB7C0F1}"/>
            </a:ext>
          </a:extLst>
        </xdr:cNvPr>
        <xdr:cNvSpPr/>
      </xdr:nvSpPr>
      <xdr:spPr>
        <a:xfrm>
          <a:off x="4791075" y="6558915"/>
          <a:ext cx="426720" cy="12954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800"/>
            <a:t>Beam</a:t>
          </a:r>
        </a:p>
        <a:p>
          <a:pPr algn="ctr"/>
          <a:r>
            <a:rPr lang="en-US" altLang="ko-KR" sz="800"/>
            <a:t>Plan</a:t>
          </a:r>
          <a:endParaRPr lang="ko-KR" altLang="en-US" sz="800"/>
        </a:p>
      </xdr:txBody>
    </xdr:sp>
    <xdr:clientData/>
  </xdr:twoCellAnchor>
  <xdr:twoCellAnchor>
    <xdr:from>
      <xdr:col>3</xdr:col>
      <xdr:colOff>899160</xdr:colOff>
      <xdr:row>5</xdr:row>
      <xdr:rowOff>571500</xdr:rowOff>
    </xdr:from>
    <xdr:to>
      <xdr:col>3</xdr:col>
      <xdr:colOff>2362200</xdr:colOff>
      <xdr:row>5</xdr:row>
      <xdr:rowOff>1950720</xdr:rowOff>
    </xdr:to>
    <xdr:sp macro="" textlink="">
      <xdr:nvSpPr>
        <xdr:cNvPr id="25" name="직사각형 24">
          <a:extLst>
            <a:ext uri="{FF2B5EF4-FFF2-40B4-BE49-F238E27FC236}">
              <a16:creationId xmlns:a16="http://schemas.microsoft.com/office/drawing/2014/main" id="{BE6454F7-2591-4F49-98CE-7B585AFA1130}"/>
            </a:ext>
          </a:extLst>
        </xdr:cNvPr>
        <xdr:cNvSpPr/>
      </xdr:nvSpPr>
      <xdr:spPr>
        <a:xfrm>
          <a:off x="5233035" y="6467475"/>
          <a:ext cx="1463040" cy="1379220"/>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Slab</a:t>
          </a:r>
        </a:p>
        <a:p>
          <a:pPr algn="ctr"/>
          <a:r>
            <a:rPr lang="en-US" altLang="ko-KR" sz="1100">
              <a:solidFill>
                <a:schemeClr val="tx1"/>
              </a:solidFill>
            </a:rPr>
            <a:t>Plan</a:t>
          </a:r>
          <a:endParaRPr lang="ko-KR" altLang="en-US" sz="1100">
            <a:solidFill>
              <a:schemeClr val="tx1"/>
            </a:solidFill>
          </a:endParaRPr>
        </a:p>
      </xdr:txBody>
    </xdr:sp>
    <xdr:clientData/>
  </xdr:twoCellAnchor>
  <xdr:twoCellAnchor>
    <xdr:from>
      <xdr:col>3</xdr:col>
      <xdr:colOff>982980</xdr:colOff>
      <xdr:row>5</xdr:row>
      <xdr:rowOff>182880</xdr:rowOff>
    </xdr:from>
    <xdr:to>
      <xdr:col>3</xdr:col>
      <xdr:colOff>2369820</xdr:colOff>
      <xdr:row>5</xdr:row>
      <xdr:rowOff>556260</xdr:rowOff>
    </xdr:to>
    <xdr:sp macro="" textlink="">
      <xdr:nvSpPr>
        <xdr:cNvPr id="26" name="직사각형 25">
          <a:extLst>
            <a:ext uri="{FF2B5EF4-FFF2-40B4-BE49-F238E27FC236}">
              <a16:creationId xmlns:a16="http://schemas.microsoft.com/office/drawing/2014/main" id="{B0A01618-A556-40B9-9A8B-928E03DB87EE}"/>
            </a:ext>
          </a:extLst>
        </xdr:cNvPr>
        <xdr:cNvSpPr/>
      </xdr:nvSpPr>
      <xdr:spPr>
        <a:xfrm>
          <a:off x="5316855" y="6078855"/>
          <a:ext cx="1386840" cy="3733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800"/>
            <a:t>Beam Plan</a:t>
          </a:r>
          <a:endParaRPr lang="ko-KR" altLang="en-US" sz="800"/>
        </a:p>
      </xdr:txBody>
    </xdr:sp>
    <xdr:clientData/>
  </xdr:twoCellAnchor>
  <xdr:twoCellAnchor>
    <xdr:from>
      <xdr:col>3</xdr:col>
      <xdr:colOff>449580</xdr:colOff>
      <xdr:row>5</xdr:row>
      <xdr:rowOff>182880</xdr:rowOff>
    </xdr:from>
    <xdr:to>
      <xdr:col>3</xdr:col>
      <xdr:colOff>990600</xdr:colOff>
      <xdr:row>5</xdr:row>
      <xdr:rowOff>655320</xdr:rowOff>
    </xdr:to>
    <xdr:sp macro="" textlink="">
      <xdr:nvSpPr>
        <xdr:cNvPr id="27" name="직사각형 26">
          <a:extLst>
            <a:ext uri="{FF2B5EF4-FFF2-40B4-BE49-F238E27FC236}">
              <a16:creationId xmlns:a16="http://schemas.microsoft.com/office/drawing/2014/main" id="{D870EB7F-07D5-4B3C-8CBD-2DDCAADCAC5D}"/>
            </a:ext>
          </a:extLst>
        </xdr:cNvPr>
        <xdr:cNvSpPr/>
      </xdr:nvSpPr>
      <xdr:spPr>
        <a:xfrm>
          <a:off x="4783455" y="6078855"/>
          <a:ext cx="541020" cy="4724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800"/>
            <a:t>Column</a:t>
          </a:r>
        </a:p>
        <a:p>
          <a:pPr algn="ctr"/>
          <a:r>
            <a:rPr lang="en-US" altLang="ko-KR" sz="800"/>
            <a:t>Plan</a:t>
          </a:r>
          <a:endParaRPr lang="ko-KR" altLang="en-US" sz="800"/>
        </a:p>
      </xdr:txBody>
    </xdr:sp>
    <xdr:clientData/>
  </xdr:twoCellAnchor>
  <xdr:twoCellAnchor editAs="oneCell">
    <xdr:from>
      <xdr:col>2</xdr:col>
      <xdr:colOff>76201</xdr:colOff>
      <xdr:row>6</xdr:row>
      <xdr:rowOff>76200</xdr:rowOff>
    </xdr:from>
    <xdr:to>
      <xdr:col>2</xdr:col>
      <xdr:colOff>3208020</xdr:colOff>
      <xdr:row>6</xdr:row>
      <xdr:rowOff>2466273</xdr:rowOff>
    </xdr:to>
    <xdr:pic>
      <xdr:nvPicPr>
        <xdr:cNvPr id="28" name="그림 27">
          <a:extLst>
            <a:ext uri="{FF2B5EF4-FFF2-40B4-BE49-F238E27FC236}">
              <a16:creationId xmlns:a16="http://schemas.microsoft.com/office/drawing/2014/main" id="{D83D390A-B97F-4FB5-9EA4-3D31A87D88F2}"/>
            </a:ext>
          </a:extLst>
        </xdr:cNvPr>
        <xdr:cNvPicPr>
          <a:picLocks noChangeAspect="1"/>
        </xdr:cNvPicPr>
      </xdr:nvPicPr>
      <xdr:blipFill>
        <a:blip xmlns:r="http://schemas.openxmlformats.org/officeDocument/2006/relationships" r:embed="rId4"/>
        <a:stretch>
          <a:fillRect/>
        </a:stretch>
      </xdr:blipFill>
      <xdr:spPr>
        <a:xfrm>
          <a:off x="1000126" y="8505825"/>
          <a:ext cx="3131819" cy="2390073"/>
        </a:xfrm>
        <a:prstGeom prst="rect">
          <a:avLst/>
        </a:prstGeom>
        <a:ln>
          <a:solidFill>
            <a:schemeClr val="accent1">
              <a:shade val="15000"/>
            </a:schemeClr>
          </a:solidFill>
        </a:ln>
      </xdr:spPr>
    </xdr:pic>
    <xdr:clientData/>
  </xdr:twoCellAnchor>
  <xdr:twoCellAnchor editAs="oneCell">
    <xdr:from>
      <xdr:col>6</xdr:col>
      <xdr:colOff>60961</xdr:colOff>
      <xdr:row>6</xdr:row>
      <xdr:rowOff>83820</xdr:rowOff>
    </xdr:from>
    <xdr:to>
      <xdr:col>6</xdr:col>
      <xdr:colOff>5988659</xdr:colOff>
      <xdr:row>6</xdr:row>
      <xdr:rowOff>1524000</xdr:rowOff>
    </xdr:to>
    <xdr:pic>
      <xdr:nvPicPr>
        <xdr:cNvPr id="29" name="그림 28">
          <a:extLst>
            <a:ext uri="{FF2B5EF4-FFF2-40B4-BE49-F238E27FC236}">
              <a16:creationId xmlns:a16="http://schemas.microsoft.com/office/drawing/2014/main" id="{AE44D7FA-C921-4A3B-9D09-9743672524FF}"/>
            </a:ext>
          </a:extLst>
        </xdr:cNvPr>
        <xdr:cNvPicPr>
          <a:picLocks noChangeAspect="1"/>
        </xdr:cNvPicPr>
      </xdr:nvPicPr>
      <xdr:blipFill>
        <a:blip xmlns:r="http://schemas.openxmlformats.org/officeDocument/2006/relationships" r:embed="rId5"/>
        <a:stretch>
          <a:fillRect/>
        </a:stretch>
      </xdr:blipFill>
      <xdr:spPr>
        <a:xfrm>
          <a:off x="10043161" y="8513445"/>
          <a:ext cx="5927698" cy="1440180"/>
        </a:xfrm>
        <a:prstGeom prst="rect">
          <a:avLst/>
        </a:prstGeom>
      </xdr:spPr>
    </xdr:pic>
    <xdr:clientData/>
  </xdr:twoCellAnchor>
  <xdr:twoCellAnchor>
    <xdr:from>
      <xdr:col>3</xdr:col>
      <xdr:colOff>281940</xdr:colOff>
      <xdr:row>6</xdr:row>
      <xdr:rowOff>182880</xdr:rowOff>
    </xdr:from>
    <xdr:to>
      <xdr:col>3</xdr:col>
      <xdr:colOff>708660</xdr:colOff>
      <xdr:row>6</xdr:row>
      <xdr:rowOff>1958340</xdr:rowOff>
    </xdr:to>
    <xdr:sp macro="" textlink="">
      <xdr:nvSpPr>
        <xdr:cNvPr id="30" name="직사각형 29">
          <a:extLst>
            <a:ext uri="{FF2B5EF4-FFF2-40B4-BE49-F238E27FC236}">
              <a16:creationId xmlns:a16="http://schemas.microsoft.com/office/drawing/2014/main" id="{62D043B4-5D17-48C7-B524-8487317E46B4}"/>
            </a:ext>
          </a:extLst>
        </xdr:cNvPr>
        <xdr:cNvSpPr/>
      </xdr:nvSpPr>
      <xdr:spPr>
        <a:xfrm>
          <a:off x="4615815" y="8612505"/>
          <a:ext cx="426720" cy="17754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800"/>
            <a:t>Column</a:t>
          </a:r>
        </a:p>
        <a:p>
          <a:pPr algn="ctr"/>
          <a:endParaRPr lang="en-US" altLang="ko-KR" sz="800"/>
        </a:p>
        <a:p>
          <a:pPr algn="ctr"/>
          <a:r>
            <a:rPr lang="en-US" altLang="ko-KR" sz="800"/>
            <a:t>Elevation</a:t>
          </a:r>
          <a:endParaRPr lang="ko-KR" altLang="en-US" sz="800"/>
        </a:p>
      </xdr:txBody>
    </xdr:sp>
    <xdr:clientData/>
  </xdr:twoCellAnchor>
  <xdr:twoCellAnchor>
    <xdr:from>
      <xdr:col>3</xdr:col>
      <xdr:colOff>723900</xdr:colOff>
      <xdr:row>6</xdr:row>
      <xdr:rowOff>571500</xdr:rowOff>
    </xdr:from>
    <xdr:to>
      <xdr:col>3</xdr:col>
      <xdr:colOff>2186940</xdr:colOff>
      <xdr:row>6</xdr:row>
      <xdr:rowOff>1950720</xdr:rowOff>
    </xdr:to>
    <xdr:sp macro="" textlink="">
      <xdr:nvSpPr>
        <xdr:cNvPr id="31" name="직사각형 30">
          <a:extLst>
            <a:ext uri="{FF2B5EF4-FFF2-40B4-BE49-F238E27FC236}">
              <a16:creationId xmlns:a16="http://schemas.microsoft.com/office/drawing/2014/main" id="{6231EBCE-D79C-43E8-8F2B-63D8BFAF0EBC}"/>
            </a:ext>
          </a:extLst>
        </xdr:cNvPr>
        <xdr:cNvSpPr/>
      </xdr:nvSpPr>
      <xdr:spPr>
        <a:xfrm>
          <a:off x="5057775" y="9001125"/>
          <a:ext cx="1463040" cy="1379220"/>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Concrete Wall</a:t>
          </a:r>
        </a:p>
        <a:p>
          <a:pPr algn="ctr"/>
          <a:r>
            <a:rPr lang="en-US" altLang="ko-KR" sz="1100">
              <a:solidFill>
                <a:schemeClr val="tx1"/>
              </a:solidFill>
            </a:rPr>
            <a:t>Elevation</a:t>
          </a:r>
          <a:endParaRPr lang="ko-KR" altLang="en-US" sz="1100">
            <a:solidFill>
              <a:schemeClr val="tx1"/>
            </a:solidFill>
          </a:endParaRPr>
        </a:p>
      </xdr:txBody>
    </xdr:sp>
    <xdr:clientData/>
  </xdr:twoCellAnchor>
  <xdr:twoCellAnchor>
    <xdr:from>
      <xdr:col>3</xdr:col>
      <xdr:colOff>701040</xdr:colOff>
      <xdr:row>6</xdr:row>
      <xdr:rowOff>2156460</xdr:rowOff>
    </xdr:from>
    <xdr:to>
      <xdr:col>3</xdr:col>
      <xdr:colOff>2468880</xdr:colOff>
      <xdr:row>6</xdr:row>
      <xdr:rowOff>2377440</xdr:rowOff>
    </xdr:to>
    <xdr:sp macro="" textlink="">
      <xdr:nvSpPr>
        <xdr:cNvPr id="32" name="TextBox 31">
          <a:extLst>
            <a:ext uri="{FF2B5EF4-FFF2-40B4-BE49-F238E27FC236}">
              <a16:creationId xmlns:a16="http://schemas.microsoft.com/office/drawing/2014/main" id="{2F6094E7-B9DC-48D1-BBB1-6E6FE4210632}"/>
            </a:ext>
          </a:extLst>
        </xdr:cNvPr>
        <xdr:cNvSpPr txBox="1"/>
      </xdr:nvSpPr>
      <xdr:spPr>
        <a:xfrm>
          <a:off x="5034915" y="10586085"/>
          <a:ext cx="1767840" cy="22098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t>Area (A)</a:t>
          </a:r>
          <a:r>
            <a:rPr lang="en-US" altLang="ko-KR" sz="900" b="0"/>
            <a:t> (</a:t>
          </a:r>
          <a:r>
            <a:rPr lang="ko-KR" altLang="en-US" sz="900" b="0"/>
            <a:t>보</a:t>
          </a:r>
          <a:r>
            <a:rPr lang="en-US" altLang="ko-KR" sz="900" b="0"/>
            <a:t>, </a:t>
          </a:r>
          <a:r>
            <a:rPr lang="ko-KR" altLang="en-US" sz="900" b="0"/>
            <a:t>기둥 제외 면적</a:t>
          </a:r>
          <a:r>
            <a:rPr lang="en-US" altLang="ko-KR" sz="900" b="0"/>
            <a:t>)</a:t>
          </a:r>
          <a:endParaRPr lang="ko-KR" altLang="en-US" sz="900" b="0"/>
        </a:p>
      </xdr:txBody>
    </xdr:sp>
    <xdr:clientData/>
  </xdr:twoCellAnchor>
  <xdr:twoCellAnchor>
    <xdr:from>
      <xdr:col>3</xdr:col>
      <xdr:colOff>723900</xdr:colOff>
      <xdr:row>6</xdr:row>
      <xdr:rowOff>182880</xdr:rowOff>
    </xdr:from>
    <xdr:to>
      <xdr:col>3</xdr:col>
      <xdr:colOff>2194560</xdr:colOff>
      <xdr:row>6</xdr:row>
      <xdr:rowOff>556260</xdr:rowOff>
    </xdr:to>
    <xdr:sp macro="" textlink="">
      <xdr:nvSpPr>
        <xdr:cNvPr id="33" name="직사각형 32">
          <a:extLst>
            <a:ext uri="{FF2B5EF4-FFF2-40B4-BE49-F238E27FC236}">
              <a16:creationId xmlns:a16="http://schemas.microsoft.com/office/drawing/2014/main" id="{8AF44067-CCA0-4E88-A949-4DDB8E30167F}"/>
            </a:ext>
          </a:extLst>
        </xdr:cNvPr>
        <xdr:cNvSpPr/>
      </xdr:nvSpPr>
      <xdr:spPr>
        <a:xfrm>
          <a:off x="5057775" y="8612505"/>
          <a:ext cx="1470660" cy="3733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800"/>
            <a:t>Beam Elevation</a:t>
          </a:r>
          <a:endParaRPr lang="ko-KR" altLang="en-US" sz="800"/>
        </a:p>
      </xdr:txBody>
    </xdr:sp>
    <xdr:clientData/>
  </xdr:twoCellAnchor>
  <xdr:twoCellAnchor>
    <xdr:from>
      <xdr:col>3</xdr:col>
      <xdr:colOff>1409700</xdr:colOff>
      <xdr:row>6</xdr:row>
      <xdr:rowOff>1615440</xdr:rowOff>
    </xdr:from>
    <xdr:to>
      <xdr:col>3</xdr:col>
      <xdr:colOff>1584960</xdr:colOff>
      <xdr:row>6</xdr:row>
      <xdr:rowOff>2156460</xdr:rowOff>
    </xdr:to>
    <xdr:cxnSp macro="">
      <xdr:nvCxnSpPr>
        <xdr:cNvPr id="34" name="직선 화살표 연결선 33">
          <a:extLst>
            <a:ext uri="{FF2B5EF4-FFF2-40B4-BE49-F238E27FC236}">
              <a16:creationId xmlns:a16="http://schemas.microsoft.com/office/drawing/2014/main" id="{EB63E7C3-2E16-4185-8ED2-8AA08F861B96}"/>
            </a:ext>
          </a:extLst>
        </xdr:cNvPr>
        <xdr:cNvCxnSpPr>
          <a:stCxn id="32" idx="0"/>
        </xdr:cNvCxnSpPr>
      </xdr:nvCxnSpPr>
      <xdr:spPr>
        <a:xfrm flipH="1" flipV="1">
          <a:off x="5743575" y="10045065"/>
          <a:ext cx="175260" cy="5410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6</xdr:row>
      <xdr:rowOff>175260</xdr:rowOff>
    </xdr:from>
    <xdr:to>
      <xdr:col>3</xdr:col>
      <xdr:colOff>2628900</xdr:colOff>
      <xdr:row>6</xdr:row>
      <xdr:rowOff>175260</xdr:rowOff>
    </xdr:to>
    <xdr:cxnSp macro="">
      <xdr:nvCxnSpPr>
        <xdr:cNvPr id="35" name="직선 연결선 34">
          <a:extLst>
            <a:ext uri="{FF2B5EF4-FFF2-40B4-BE49-F238E27FC236}">
              <a16:creationId xmlns:a16="http://schemas.microsoft.com/office/drawing/2014/main" id="{AFAE0F0D-E444-4843-9A9E-0BCFEC5DDD1F}"/>
            </a:ext>
          </a:extLst>
        </xdr:cNvPr>
        <xdr:cNvCxnSpPr/>
      </xdr:nvCxnSpPr>
      <xdr:spPr>
        <a:xfrm>
          <a:off x="4410075" y="8604885"/>
          <a:ext cx="2552700" cy="0"/>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60960</xdr:colOff>
      <xdr:row>6</xdr:row>
      <xdr:rowOff>1958340</xdr:rowOff>
    </xdr:from>
    <xdr:to>
      <xdr:col>3</xdr:col>
      <xdr:colOff>2613660</xdr:colOff>
      <xdr:row>6</xdr:row>
      <xdr:rowOff>1958340</xdr:rowOff>
    </xdr:to>
    <xdr:cxnSp macro="">
      <xdr:nvCxnSpPr>
        <xdr:cNvPr id="36" name="직선 연결선 35">
          <a:extLst>
            <a:ext uri="{FF2B5EF4-FFF2-40B4-BE49-F238E27FC236}">
              <a16:creationId xmlns:a16="http://schemas.microsoft.com/office/drawing/2014/main" id="{5EC229BE-0074-40C3-8D46-57651EDAF7BC}"/>
            </a:ext>
          </a:extLst>
        </xdr:cNvPr>
        <xdr:cNvCxnSpPr/>
      </xdr:nvCxnSpPr>
      <xdr:spPr>
        <a:xfrm>
          <a:off x="4394835" y="10387965"/>
          <a:ext cx="2552700" cy="0"/>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510540</xdr:colOff>
      <xdr:row>6</xdr:row>
      <xdr:rowOff>38100</xdr:rowOff>
    </xdr:from>
    <xdr:to>
      <xdr:col>3</xdr:col>
      <xdr:colOff>518160</xdr:colOff>
      <xdr:row>6</xdr:row>
      <xdr:rowOff>2164080</xdr:rowOff>
    </xdr:to>
    <xdr:cxnSp macro="">
      <xdr:nvCxnSpPr>
        <xdr:cNvPr id="37" name="직선 연결선 36">
          <a:extLst>
            <a:ext uri="{FF2B5EF4-FFF2-40B4-BE49-F238E27FC236}">
              <a16:creationId xmlns:a16="http://schemas.microsoft.com/office/drawing/2014/main" id="{70F5CBAA-061D-4D42-8080-198B550B8ED1}"/>
            </a:ext>
          </a:extLst>
        </xdr:cNvPr>
        <xdr:cNvCxnSpPr/>
      </xdr:nvCxnSpPr>
      <xdr:spPr>
        <a:xfrm flipH="1" flipV="1">
          <a:off x="4844415" y="8467725"/>
          <a:ext cx="7620" cy="2125980"/>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5</xdr:row>
      <xdr:rowOff>411480</xdr:rowOff>
    </xdr:from>
    <xdr:to>
      <xdr:col>3</xdr:col>
      <xdr:colOff>2590800</xdr:colOff>
      <xdr:row>5</xdr:row>
      <xdr:rowOff>411480</xdr:rowOff>
    </xdr:to>
    <xdr:cxnSp macro="">
      <xdr:nvCxnSpPr>
        <xdr:cNvPr id="38" name="직선 연결선 37">
          <a:extLst>
            <a:ext uri="{FF2B5EF4-FFF2-40B4-BE49-F238E27FC236}">
              <a16:creationId xmlns:a16="http://schemas.microsoft.com/office/drawing/2014/main" id="{9A1404AC-89BA-4C14-B57A-C950B2BEC4FE}"/>
            </a:ext>
          </a:extLst>
        </xdr:cNvPr>
        <xdr:cNvCxnSpPr/>
      </xdr:nvCxnSpPr>
      <xdr:spPr>
        <a:xfrm>
          <a:off x="4371975" y="6307455"/>
          <a:ext cx="2552700" cy="0"/>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708660</xdr:colOff>
      <xdr:row>5</xdr:row>
      <xdr:rowOff>60960</xdr:rowOff>
    </xdr:from>
    <xdr:to>
      <xdr:col>3</xdr:col>
      <xdr:colOff>716280</xdr:colOff>
      <xdr:row>5</xdr:row>
      <xdr:rowOff>2186940</xdr:rowOff>
    </xdr:to>
    <xdr:cxnSp macro="">
      <xdr:nvCxnSpPr>
        <xdr:cNvPr id="39" name="직선 연결선 38">
          <a:extLst>
            <a:ext uri="{FF2B5EF4-FFF2-40B4-BE49-F238E27FC236}">
              <a16:creationId xmlns:a16="http://schemas.microsoft.com/office/drawing/2014/main" id="{C721B8AC-4FAC-4839-9CF5-5C0C0616020D}"/>
            </a:ext>
          </a:extLst>
        </xdr:cNvPr>
        <xdr:cNvCxnSpPr/>
      </xdr:nvCxnSpPr>
      <xdr:spPr>
        <a:xfrm flipH="1" flipV="1">
          <a:off x="5042535" y="5956935"/>
          <a:ext cx="7620" cy="2125980"/>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723900</xdr:colOff>
      <xdr:row>3</xdr:row>
      <xdr:rowOff>106680</xdr:rowOff>
    </xdr:from>
    <xdr:to>
      <xdr:col>3</xdr:col>
      <xdr:colOff>731520</xdr:colOff>
      <xdr:row>3</xdr:row>
      <xdr:rowOff>2232660</xdr:rowOff>
    </xdr:to>
    <xdr:cxnSp macro="">
      <xdr:nvCxnSpPr>
        <xdr:cNvPr id="40" name="직선 연결선 39">
          <a:extLst>
            <a:ext uri="{FF2B5EF4-FFF2-40B4-BE49-F238E27FC236}">
              <a16:creationId xmlns:a16="http://schemas.microsoft.com/office/drawing/2014/main" id="{ACCC91A0-C288-4D29-B260-DA36AC276EBD}"/>
            </a:ext>
          </a:extLst>
        </xdr:cNvPr>
        <xdr:cNvCxnSpPr/>
      </xdr:nvCxnSpPr>
      <xdr:spPr>
        <a:xfrm flipH="1" flipV="1">
          <a:off x="5057775" y="935355"/>
          <a:ext cx="7620" cy="2125980"/>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106680</xdr:colOff>
      <xdr:row>3</xdr:row>
      <xdr:rowOff>220980</xdr:rowOff>
    </xdr:from>
    <xdr:to>
      <xdr:col>3</xdr:col>
      <xdr:colOff>2659380</xdr:colOff>
      <xdr:row>3</xdr:row>
      <xdr:rowOff>220980</xdr:rowOff>
    </xdr:to>
    <xdr:cxnSp macro="">
      <xdr:nvCxnSpPr>
        <xdr:cNvPr id="41" name="직선 연결선 40">
          <a:extLst>
            <a:ext uri="{FF2B5EF4-FFF2-40B4-BE49-F238E27FC236}">
              <a16:creationId xmlns:a16="http://schemas.microsoft.com/office/drawing/2014/main" id="{778DAC07-DF68-4DC9-A21D-76809EED5427}"/>
            </a:ext>
          </a:extLst>
        </xdr:cNvPr>
        <xdr:cNvCxnSpPr/>
      </xdr:nvCxnSpPr>
      <xdr:spPr>
        <a:xfrm>
          <a:off x="4440555" y="1049655"/>
          <a:ext cx="2552700" cy="0"/>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106680</xdr:colOff>
      <xdr:row>3</xdr:row>
      <xdr:rowOff>2125980</xdr:rowOff>
    </xdr:from>
    <xdr:to>
      <xdr:col>3</xdr:col>
      <xdr:colOff>2659380</xdr:colOff>
      <xdr:row>3</xdr:row>
      <xdr:rowOff>2125980</xdr:rowOff>
    </xdr:to>
    <xdr:cxnSp macro="">
      <xdr:nvCxnSpPr>
        <xdr:cNvPr id="42" name="직선 연결선 41">
          <a:extLst>
            <a:ext uri="{FF2B5EF4-FFF2-40B4-BE49-F238E27FC236}">
              <a16:creationId xmlns:a16="http://schemas.microsoft.com/office/drawing/2014/main" id="{4336669E-E16B-40EC-9D51-29C8948A2798}"/>
            </a:ext>
          </a:extLst>
        </xdr:cNvPr>
        <xdr:cNvCxnSpPr/>
      </xdr:nvCxnSpPr>
      <xdr:spPr>
        <a:xfrm>
          <a:off x="4440555" y="2954655"/>
          <a:ext cx="2552700" cy="0"/>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129540</xdr:colOff>
      <xdr:row>4</xdr:row>
      <xdr:rowOff>213360</xdr:rowOff>
    </xdr:from>
    <xdr:to>
      <xdr:col>3</xdr:col>
      <xdr:colOff>2682240</xdr:colOff>
      <xdr:row>4</xdr:row>
      <xdr:rowOff>213360</xdr:rowOff>
    </xdr:to>
    <xdr:cxnSp macro="">
      <xdr:nvCxnSpPr>
        <xdr:cNvPr id="43" name="직선 연결선 42">
          <a:extLst>
            <a:ext uri="{FF2B5EF4-FFF2-40B4-BE49-F238E27FC236}">
              <a16:creationId xmlns:a16="http://schemas.microsoft.com/office/drawing/2014/main" id="{77C3B48D-F8BE-40B5-B2AA-DB2B9AC88204}"/>
            </a:ext>
          </a:extLst>
        </xdr:cNvPr>
        <xdr:cNvCxnSpPr/>
      </xdr:nvCxnSpPr>
      <xdr:spPr>
        <a:xfrm>
          <a:off x="4463415" y="3575685"/>
          <a:ext cx="2552700" cy="0"/>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98613</xdr:colOff>
      <xdr:row>4</xdr:row>
      <xdr:rowOff>93134</xdr:rowOff>
    </xdr:from>
    <xdr:to>
      <xdr:col>6</xdr:col>
      <xdr:colOff>5602941</xdr:colOff>
      <xdr:row>4</xdr:row>
      <xdr:rowOff>1852540</xdr:rowOff>
    </xdr:to>
    <xdr:pic>
      <xdr:nvPicPr>
        <xdr:cNvPr id="44" name="그림 43">
          <a:extLst>
            <a:ext uri="{FF2B5EF4-FFF2-40B4-BE49-F238E27FC236}">
              <a16:creationId xmlns:a16="http://schemas.microsoft.com/office/drawing/2014/main" id="{5BA92422-E8DA-4377-9C5B-7146C91FC722}"/>
            </a:ext>
          </a:extLst>
        </xdr:cNvPr>
        <xdr:cNvPicPr>
          <a:picLocks noChangeAspect="1"/>
        </xdr:cNvPicPr>
      </xdr:nvPicPr>
      <xdr:blipFill>
        <a:blip xmlns:r="http://schemas.openxmlformats.org/officeDocument/2006/relationships" r:embed="rId6"/>
        <a:stretch>
          <a:fillRect/>
        </a:stretch>
      </xdr:blipFill>
      <xdr:spPr>
        <a:xfrm>
          <a:off x="10080813" y="3455459"/>
          <a:ext cx="5504328" cy="1759406"/>
        </a:xfrm>
        <a:prstGeom prst="rect">
          <a:avLst/>
        </a:prstGeom>
      </xdr:spPr>
    </xdr:pic>
    <xdr:clientData/>
  </xdr:twoCellAnchor>
  <xdr:twoCellAnchor editAs="oneCell">
    <xdr:from>
      <xdr:col>6</xdr:col>
      <xdr:colOff>116541</xdr:colOff>
      <xdr:row>3</xdr:row>
      <xdr:rowOff>35859</xdr:rowOff>
    </xdr:from>
    <xdr:to>
      <xdr:col>6</xdr:col>
      <xdr:colOff>5567082</xdr:colOff>
      <xdr:row>3</xdr:row>
      <xdr:rowOff>2507305</xdr:rowOff>
    </xdr:to>
    <xdr:pic>
      <xdr:nvPicPr>
        <xdr:cNvPr id="45" name="그림 44">
          <a:extLst>
            <a:ext uri="{FF2B5EF4-FFF2-40B4-BE49-F238E27FC236}">
              <a16:creationId xmlns:a16="http://schemas.microsoft.com/office/drawing/2014/main" id="{DDC7E1E6-898A-42F8-B5A8-707439BD624B}"/>
            </a:ext>
          </a:extLst>
        </xdr:cNvPr>
        <xdr:cNvPicPr>
          <a:picLocks noChangeAspect="1"/>
        </xdr:cNvPicPr>
      </xdr:nvPicPr>
      <xdr:blipFill>
        <a:blip xmlns:r="http://schemas.openxmlformats.org/officeDocument/2006/relationships" r:embed="rId7"/>
        <a:stretch>
          <a:fillRect/>
        </a:stretch>
      </xdr:blipFill>
      <xdr:spPr>
        <a:xfrm>
          <a:off x="10098741" y="864534"/>
          <a:ext cx="5450541" cy="2471446"/>
        </a:xfrm>
        <a:prstGeom prst="rect">
          <a:avLst/>
        </a:prstGeom>
      </xdr:spPr>
    </xdr:pic>
    <xdr:clientData/>
  </xdr:twoCellAnchor>
  <xdr:twoCellAnchor editAs="oneCell">
    <xdr:from>
      <xdr:col>6</xdr:col>
      <xdr:colOff>89647</xdr:colOff>
      <xdr:row>5</xdr:row>
      <xdr:rowOff>53789</xdr:rowOff>
    </xdr:from>
    <xdr:to>
      <xdr:col>6</xdr:col>
      <xdr:colOff>3245224</xdr:colOff>
      <xdr:row>5</xdr:row>
      <xdr:rowOff>2236652</xdr:rowOff>
    </xdr:to>
    <xdr:pic>
      <xdr:nvPicPr>
        <xdr:cNvPr id="46" name="그림 45">
          <a:extLst>
            <a:ext uri="{FF2B5EF4-FFF2-40B4-BE49-F238E27FC236}">
              <a16:creationId xmlns:a16="http://schemas.microsoft.com/office/drawing/2014/main" id="{16648430-0D68-4AE5-B184-5D6EE0B5DC8F}"/>
            </a:ext>
          </a:extLst>
        </xdr:cNvPr>
        <xdr:cNvPicPr>
          <a:picLocks noChangeAspect="1"/>
        </xdr:cNvPicPr>
      </xdr:nvPicPr>
      <xdr:blipFill>
        <a:blip xmlns:r="http://schemas.openxmlformats.org/officeDocument/2006/relationships" r:embed="rId8"/>
        <a:stretch>
          <a:fillRect/>
        </a:stretch>
      </xdr:blipFill>
      <xdr:spPr>
        <a:xfrm>
          <a:off x="10071847" y="5949764"/>
          <a:ext cx="3155577" cy="2182863"/>
        </a:xfrm>
        <a:prstGeom prst="rect">
          <a:avLst/>
        </a:prstGeom>
      </xdr:spPr>
    </xdr:pic>
    <xdr:clientData/>
  </xdr:twoCellAnchor>
  <xdr:twoCellAnchor editAs="oneCell">
    <xdr:from>
      <xdr:col>2</xdr:col>
      <xdr:colOff>331694</xdr:colOff>
      <xdr:row>7</xdr:row>
      <xdr:rowOff>125505</xdr:rowOff>
    </xdr:from>
    <xdr:to>
      <xdr:col>2</xdr:col>
      <xdr:colOff>2979761</xdr:colOff>
      <xdr:row>7</xdr:row>
      <xdr:rowOff>2384612</xdr:rowOff>
    </xdr:to>
    <xdr:pic>
      <xdr:nvPicPr>
        <xdr:cNvPr id="47" name="그림 46">
          <a:extLst>
            <a:ext uri="{FF2B5EF4-FFF2-40B4-BE49-F238E27FC236}">
              <a16:creationId xmlns:a16="http://schemas.microsoft.com/office/drawing/2014/main" id="{B55662E4-3265-4A92-8797-9D10213FBEE8}"/>
            </a:ext>
          </a:extLst>
        </xdr:cNvPr>
        <xdr:cNvPicPr>
          <a:picLocks noChangeAspect="1"/>
        </xdr:cNvPicPr>
      </xdr:nvPicPr>
      <xdr:blipFill>
        <a:blip xmlns:r="http://schemas.openxmlformats.org/officeDocument/2006/relationships" r:embed="rId9"/>
        <a:stretch>
          <a:fillRect/>
        </a:stretch>
      </xdr:blipFill>
      <xdr:spPr>
        <a:xfrm>
          <a:off x="1255619" y="11088780"/>
          <a:ext cx="2648067" cy="2259107"/>
        </a:xfrm>
        <a:prstGeom prst="rect">
          <a:avLst/>
        </a:prstGeom>
        <a:ln>
          <a:solidFill>
            <a:schemeClr val="accent1">
              <a:shade val="15000"/>
            </a:schemeClr>
          </a:solidFill>
        </a:ln>
      </xdr:spPr>
    </xdr:pic>
    <xdr:clientData/>
  </xdr:twoCellAnchor>
  <xdr:twoCellAnchor editAs="oneCell">
    <xdr:from>
      <xdr:col>6</xdr:col>
      <xdr:colOff>53788</xdr:colOff>
      <xdr:row>7</xdr:row>
      <xdr:rowOff>92277</xdr:rowOff>
    </xdr:from>
    <xdr:to>
      <xdr:col>6</xdr:col>
      <xdr:colOff>5959460</xdr:colOff>
      <xdr:row>7</xdr:row>
      <xdr:rowOff>1407459</xdr:rowOff>
    </xdr:to>
    <xdr:pic>
      <xdr:nvPicPr>
        <xdr:cNvPr id="48" name="그림 47">
          <a:extLst>
            <a:ext uri="{FF2B5EF4-FFF2-40B4-BE49-F238E27FC236}">
              <a16:creationId xmlns:a16="http://schemas.microsoft.com/office/drawing/2014/main" id="{B071E788-7437-49F3-8285-C0A9DE419E9F}"/>
            </a:ext>
          </a:extLst>
        </xdr:cNvPr>
        <xdr:cNvPicPr>
          <a:picLocks noChangeAspect="1"/>
        </xdr:cNvPicPr>
      </xdr:nvPicPr>
      <xdr:blipFill>
        <a:blip xmlns:r="http://schemas.openxmlformats.org/officeDocument/2006/relationships" r:embed="rId10"/>
        <a:stretch>
          <a:fillRect/>
        </a:stretch>
      </xdr:blipFill>
      <xdr:spPr>
        <a:xfrm>
          <a:off x="10035988" y="11055552"/>
          <a:ext cx="5905672" cy="1315182"/>
        </a:xfrm>
        <a:prstGeom prst="rect">
          <a:avLst/>
        </a:prstGeom>
      </xdr:spPr>
    </xdr:pic>
    <xdr:clientData/>
  </xdr:twoCellAnchor>
  <xdr:twoCellAnchor>
    <xdr:from>
      <xdr:col>2</xdr:col>
      <xdr:colOff>3406587</xdr:colOff>
      <xdr:row>1</xdr:row>
      <xdr:rowOff>0</xdr:rowOff>
    </xdr:from>
    <xdr:to>
      <xdr:col>3</xdr:col>
      <xdr:colOff>1237128</xdr:colOff>
      <xdr:row>1</xdr:row>
      <xdr:rowOff>224118</xdr:rowOff>
    </xdr:to>
    <xdr:sp macro="" textlink="">
      <xdr:nvSpPr>
        <xdr:cNvPr id="49" name="말풍선: 사각형 48">
          <a:extLst>
            <a:ext uri="{FF2B5EF4-FFF2-40B4-BE49-F238E27FC236}">
              <a16:creationId xmlns:a16="http://schemas.microsoft.com/office/drawing/2014/main" id="{08E92718-F2E3-4DE4-AB17-870F2ED0DB99}"/>
            </a:ext>
          </a:extLst>
        </xdr:cNvPr>
        <xdr:cNvSpPr/>
      </xdr:nvSpPr>
      <xdr:spPr>
        <a:xfrm>
          <a:off x="4330512" y="171450"/>
          <a:ext cx="1240491" cy="224118"/>
        </a:xfrm>
        <a:prstGeom prst="wedgeRectCallout">
          <a:avLst>
            <a:gd name="adj1" fmla="val -87976"/>
            <a:gd name="adj2" fmla="val 17984"/>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algn="l"/>
          <a:r>
            <a:rPr lang="en-US" altLang="ko-KR" sz="1000" baseline="0"/>
            <a:t> R4-</a:t>
          </a:r>
          <a:r>
            <a:rPr lang="ko-KR" altLang="en-US" sz="1000" baseline="0"/>
            <a:t>적용규칙</a:t>
          </a:r>
          <a:r>
            <a:rPr lang="en-US" altLang="ko-KR" sz="1000" baseline="0"/>
            <a:t>B  </a:t>
          </a:r>
          <a:r>
            <a:rPr lang="ko-KR" altLang="en-US" sz="1000" baseline="0"/>
            <a:t>추가</a:t>
          </a:r>
          <a:endParaRPr lang="ko-KR" altLang="en-US" sz="1000"/>
        </a:p>
      </xdr:txBody>
    </xdr:sp>
    <xdr:clientData/>
  </xdr:twoCellAnchor>
  <xdr:twoCellAnchor>
    <xdr:from>
      <xdr:col>3</xdr:col>
      <xdr:colOff>504264</xdr:colOff>
      <xdr:row>8</xdr:row>
      <xdr:rowOff>454064</xdr:rowOff>
    </xdr:from>
    <xdr:to>
      <xdr:col>3</xdr:col>
      <xdr:colOff>770964</xdr:colOff>
      <xdr:row>8</xdr:row>
      <xdr:rowOff>1534064</xdr:rowOff>
    </xdr:to>
    <xdr:sp macro="" textlink="">
      <xdr:nvSpPr>
        <xdr:cNvPr id="50" name="직사각형 49">
          <a:extLst>
            <a:ext uri="{FF2B5EF4-FFF2-40B4-BE49-F238E27FC236}">
              <a16:creationId xmlns:a16="http://schemas.microsoft.com/office/drawing/2014/main" id="{51C97BC7-B9A2-4836-BC1E-2D816868A255}"/>
            </a:ext>
          </a:extLst>
        </xdr:cNvPr>
        <xdr:cNvSpPr/>
      </xdr:nvSpPr>
      <xdr:spPr>
        <a:xfrm>
          <a:off x="4838139" y="13950989"/>
          <a:ext cx="266700" cy="1080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WALL</a:t>
          </a:r>
          <a:endParaRPr lang="ko-KR" altLang="en-US" sz="1100"/>
        </a:p>
      </xdr:txBody>
    </xdr:sp>
    <xdr:clientData/>
  </xdr:twoCellAnchor>
  <xdr:twoCellAnchor>
    <xdr:from>
      <xdr:col>3</xdr:col>
      <xdr:colOff>502023</xdr:colOff>
      <xdr:row>8</xdr:row>
      <xdr:rowOff>228600</xdr:rowOff>
    </xdr:from>
    <xdr:to>
      <xdr:col>3</xdr:col>
      <xdr:colOff>2514600</xdr:colOff>
      <xdr:row>8</xdr:row>
      <xdr:rowOff>457200</xdr:rowOff>
    </xdr:to>
    <xdr:sp macro="" textlink="">
      <xdr:nvSpPr>
        <xdr:cNvPr id="51" name="직사각형 50">
          <a:extLst>
            <a:ext uri="{FF2B5EF4-FFF2-40B4-BE49-F238E27FC236}">
              <a16:creationId xmlns:a16="http://schemas.microsoft.com/office/drawing/2014/main" id="{28586FE0-D516-4CCD-AD58-C3F2985755B2}"/>
            </a:ext>
          </a:extLst>
        </xdr:cNvPr>
        <xdr:cNvSpPr/>
      </xdr:nvSpPr>
      <xdr:spPr>
        <a:xfrm>
          <a:off x="4835898" y="13725525"/>
          <a:ext cx="2012577" cy="228600"/>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Slab</a:t>
          </a:r>
          <a:endParaRPr lang="ko-KR" altLang="en-US" sz="1100">
            <a:solidFill>
              <a:schemeClr val="tx1"/>
            </a:solidFill>
          </a:endParaRPr>
        </a:p>
      </xdr:txBody>
    </xdr:sp>
    <xdr:clientData/>
  </xdr:twoCellAnchor>
  <xdr:twoCellAnchor>
    <xdr:from>
      <xdr:col>3</xdr:col>
      <xdr:colOff>129540</xdr:colOff>
      <xdr:row>8</xdr:row>
      <xdr:rowOff>213360</xdr:rowOff>
    </xdr:from>
    <xdr:to>
      <xdr:col>3</xdr:col>
      <xdr:colOff>2682240</xdr:colOff>
      <xdr:row>8</xdr:row>
      <xdr:rowOff>213360</xdr:rowOff>
    </xdr:to>
    <xdr:cxnSp macro="">
      <xdr:nvCxnSpPr>
        <xdr:cNvPr id="52" name="직선 연결선 51">
          <a:extLst>
            <a:ext uri="{FF2B5EF4-FFF2-40B4-BE49-F238E27FC236}">
              <a16:creationId xmlns:a16="http://schemas.microsoft.com/office/drawing/2014/main" id="{D6AC7810-E727-4062-83BF-C709220039E8}"/>
            </a:ext>
          </a:extLst>
        </xdr:cNvPr>
        <xdr:cNvCxnSpPr/>
      </xdr:nvCxnSpPr>
      <xdr:spPr>
        <a:xfrm>
          <a:off x="4463415" y="13710285"/>
          <a:ext cx="2552700" cy="0"/>
        </a:xfrm>
        <a:prstGeom prst="line">
          <a:avLst/>
        </a:prstGeom>
        <a:ln>
          <a:solidFill>
            <a:srgbClr val="FF0000"/>
          </a:solidFill>
          <a:prstDash val="dash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1165412</xdr:colOff>
      <xdr:row>8</xdr:row>
      <xdr:rowOff>770965</xdr:rowOff>
    </xdr:from>
    <xdr:to>
      <xdr:col>3</xdr:col>
      <xdr:colOff>1837765</xdr:colOff>
      <xdr:row>8</xdr:row>
      <xdr:rowOff>986118</xdr:rowOff>
    </xdr:to>
    <xdr:sp macro="" textlink="">
      <xdr:nvSpPr>
        <xdr:cNvPr id="53" name="TextBox 52">
          <a:extLst>
            <a:ext uri="{FF2B5EF4-FFF2-40B4-BE49-F238E27FC236}">
              <a16:creationId xmlns:a16="http://schemas.microsoft.com/office/drawing/2014/main" id="{B800EE9B-91A5-4B33-97BE-93B9CA27107C}"/>
            </a:ext>
          </a:extLst>
        </xdr:cNvPr>
        <xdr:cNvSpPr txBox="1"/>
      </xdr:nvSpPr>
      <xdr:spPr>
        <a:xfrm>
          <a:off x="5499287" y="14267890"/>
          <a:ext cx="672353" cy="215153"/>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1100" b="1"/>
            <a:t>Section</a:t>
          </a:r>
          <a:endParaRPr lang="ko-KR" altLang="en-US" sz="900" b="0"/>
        </a:p>
      </xdr:txBody>
    </xdr:sp>
    <xdr:clientData/>
  </xdr:twoCellAnchor>
  <xdr:twoCellAnchor>
    <xdr:from>
      <xdr:col>3</xdr:col>
      <xdr:colOff>502023</xdr:colOff>
      <xdr:row>8</xdr:row>
      <xdr:rowOff>1528482</xdr:rowOff>
    </xdr:from>
    <xdr:to>
      <xdr:col>3</xdr:col>
      <xdr:colOff>2514600</xdr:colOff>
      <xdr:row>8</xdr:row>
      <xdr:rowOff>1757082</xdr:rowOff>
    </xdr:to>
    <xdr:sp macro="" textlink="">
      <xdr:nvSpPr>
        <xdr:cNvPr id="54" name="직사각형 53">
          <a:extLst>
            <a:ext uri="{FF2B5EF4-FFF2-40B4-BE49-F238E27FC236}">
              <a16:creationId xmlns:a16="http://schemas.microsoft.com/office/drawing/2014/main" id="{CE82C850-676A-47B3-896E-20AD218BED84}"/>
            </a:ext>
          </a:extLst>
        </xdr:cNvPr>
        <xdr:cNvSpPr/>
      </xdr:nvSpPr>
      <xdr:spPr>
        <a:xfrm>
          <a:off x="4835898" y="15025407"/>
          <a:ext cx="2012577" cy="228600"/>
        </a:xfrm>
        <a:prstGeom prst="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solidFill>
                <a:schemeClr val="tx1"/>
              </a:solidFill>
            </a:rPr>
            <a:t>Slab</a:t>
          </a:r>
          <a:endParaRPr lang="ko-KR" alt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84733</xdr:colOff>
      <xdr:row>4</xdr:row>
      <xdr:rowOff>158523</xdr:rowOff>
    </xdr:from>
    <xdr:to>
      <xdr:col>4</xdr:col>
      <xdr:colOff>2514599</xdr:colOff>
      <xdr:row>43</xdr:row>
      <xdr:rowOff>40872</xdr:rowOff>
    </xdr:to>
    <xdr:pic>
      <xdr:nvPicPr>
        <xdr:cNvPr id="2" name="그림 1">
          <a:extLst>
            <a:ext uri="{FF2B5EF4-FFF2-40B4-BE49-F238E27FC236}">
              <a16:creationId xmlns:a16="http://schemas.microsoft.com/office/drawing/2014/main" id="{DE5F3951-29BD-4F35-BA75-8391C6A99D82}"/>
            </a:ext>
          </a:extLst>
        </xdr:cNvPr>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saturation sat="33000"/>
                  </a14:imgEffect>
                </a14:imgLayer>
              </a14:imgProps>
            </a:ext>
          </a:extLst>
        </a:blip>
        <a:srcRect b="876"/>
        <a:stretch/>
      </xdr:blipFill>
      <xdr:spPr>
        <a:xfrm>
          <a:off x="341908" y="930048"/>
          <a:ext cx="12878791" cy="6568899"/>
        </a:xfrm>
        <a:prstGeom prst="rect">
          <a:avLst/>
        </a:prstGeom>
      </xdr:spPr>
    </xdr:pic>
    <xdr:clientData/>
  </xdr:twoCellAnchor>
  <xdr:twoCellAnchor>
    <xdr:from>
      <xdr:col>2</xdr:col>
      <xdr:colOff>427261</xdr:colOff>
      <xdr:row>11</xdr:row>
      <xdr:rowOff>54283</xdr:rowOff>
    </xdr:from>
    <xdr:to>
      <xdr:col>3</xdr:col>
      <xdr:colOff>724315</xdr:colOff>
      <xdr:row>12</xdr:row>
      <xdr:rowOff>98244</xdr:rowOff>
    </xdr:to>
    <xdr:sp macro="" textlink="">
      <xdr:nvSpPr>
        <xdr:cNvPr id="3" name="모서리가 둥근 직사각형 6">
          <a:extLst>
            <a:ext uri="{FF2B5EF4-FFF2-40B4-BE49-F238E27FC236}">
              <a16:creationId xmlns:a16="http://schemas.microsoft.com/office/drawing/2014/main" id="{2E42E4A3-CB35-4D22-BC54-9D1A7D215707}"/>
            </a:ext>
          </a:extLst>
        </xdr:cNvPr>
        <xdr:cNvSpPr/>
      </xdr:nvSpPr>
      <xdr:spPr>
        <a:xfrm>
          <a:off x="1122586" y="2025958"/>
          <a:ext cx="3125979" cy="215411"/>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xdr:col>
      <xdr:colOff>128411</xdr:colOff>
      <xdr:row>13</xdr:row>
      <xdr:rowOff>77152</xdr:rowOff>
    </xdr:from>
    <xdr:to>
      <xdr:col>1</xdr:col>
      <xdr:colOff>380884</xdr:colOff>
      <xdr:row>14</xdr:row>
      <xdr:rowOff>129130</xdr:rowOff>
    </xdr:to>
    <xdr:sp macro="" textlink="">
      <xdr:nvSpPr>
        <xdr:cNvPr id="4" name="포인트가 8개인 별 7">
          <a:extLst>
            <a:ext uri="{FF2B5EF4-FFF2-40B4-BE49-F238E27FC236}">
              <a16:creationId xmlns:a16="http://schemas.microsoft.com/office/drawing/2014/main" id="{E8C47CA4-D9DA-4B67-A599-9AE0EC284307}"/>
            </a:ext>
          </a:extLst>
        </xdr:cNvPr>
        <xdr:cNvSpPr/>
      </xdr:nvSpPr>
      <xdr:spPr>
        <a:xfrm>
          <a:off x="385586" y="2391727"/>
          <a:ext cx="252473" cy="223428"/>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3</a:t>
          </a:r>
          <a:endParaRPr lang="ko-KR" altLang="en-US" sz="1200" b="1">
            <a:solidFill>
              <a:srgbClr val="FF0000"/>
            </a:solidFill>
          </a:endParaRPr>
        </a:p>
      </xdr:txBody>
    </xdr:sp>
    <xdr:clientData/>
  </xdr:twoCellAnchor>
  <xdr:twoCellAnchor>
    <xdr:from>
      <xdr:col>2</xdr:col>
      <xdr:colOff>139211</xdr:colOff>
      <xdr:row>13</xdr:row>
      <xdr:rowOff>3313</xdr:rowOff>
    </xdr:from>
    <xdr:to>
      <xdr:col>2</xdr:col>
      <xdr:colOff>493229</xdr:colOff>
      <xdr:row>14</xdr:row>
      <xdr:rowOff>158197</xdr:rowOff>
    </xdr:to>
    <xdr:sp macro="" textlink="">
      <xdr:nvSpPr>
        <xdr:cNvPr id="5" name="모서리가 둥근 직사각형 8">
          <a:extLst>
            <a:ext uri="{FF2B5EF4-FFF2-40B4-BE49-F238E27FC236}">
              <a16:creationId xmlns:a16="http://schemas.microsoft.com/office/drawing/2014/main" id="{93EC5FB1-7321-4331-AF26-14814D62FD94}"/>
            </a:ext>
          </a:extLst>
        </xdr:cNvPr>
        <xdr:cNvSpPr/>
      </xdr:nvSpPr>
      <xdr:spPr>
        <a:xfrm>
          <a:off x="834536" y="2317888"/>
          <a:ext cx="354018" cy="326334"/>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2</xdr:col>
      <xdr:colOff>86968</xdr:colOff>
      <xdr:row>8</xdr:row>
      <xdr:rowOff>133350</xdr:rowOff>
    </xdr:from>
    <xdr:to>
      <xdr:col>4</xdr:col>
      <xdr:colOff>1704975</xdr:colOff>
      <xdr:row>11</xdr:row>
      <xdr:rowOff>11595</xdr:rowOff>
    </xdr:to>
    <xdr:sp macro="" textlink="">
      <xdr:nvSpPr>
        <xdr:cNvPr id="6" name="모서리가 둥근 직사각형 18">
          <a:extLst>
            <a:ext uri="{FF2B5EF4-FFF2-40B4-BE49-F238E27FC236}">
              <a16:creationId xmlns:a16="http://schemas.microsoft.com/office/drawing/2014/main" id="{795442EE-9C34-476A-9C1A-E436906BB956}"/>
            </a:ext>
          </a:extLst>
        </xdr:cNvPr>
        <xdr:cNvSpPr/>
      </xdr:nvSpPr>
      <xdr:spPr>
        <a:xfrm>
          <a:off x="782293" y="1590675"/>
          <a:ext cx="11628782" cy="392595"/>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4</xdr:col>
      <xdr:colOff>1616886</xdr:colOff>
      <xdr:row>7</xdr:row>
      <xdr:rowOff>102071</xdr:rowOff>
    </xdr:from>
    <xdr:to>
      <xdr:col>4</xdr:col>
      <xdr:colOff>1863756</xdr:colOff>
      <xdr:row>8</xdr:row>
      <xdr:rowOff>153374</xdr:rowOff>
    </xdr:to>
    <xdr:sp macro="" textlink="">
      <xdr:nvSpPr>
        <xdr:cNvPr id="7" name="포인트가 8개인 별 19">
          <a:extLst>
            <a:ext uri="{FF2B5EF4-FFF2-40B4-BE49-F238E27FC236}">
              <a16:creationId xmlns:a16="http://schemas.microsoft.com/office/drawing/2014/main" id="{6098E634-4257-40F5-950B-59862A303379}"/>
            </a:ext>
          </a:extLst>
        </xdr:cNvPr>
        <xdr:cNvSpPr/>
      </xdr:nvSpPr>
      <xdr:spPr>
        <a:xfrm>
          <a:off x="12322986" y="1387946"/>
          <a:ext cx="246870" cy="222753"/>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1</a:t>
          </a:r>
          <a:endParaRPr lang="ko-KR" altLang="en-US" sz="1200" b="1">
            <a:solidFill>
              <a:srgbClr val="FF0000"/>
            </a:solidFill>
          </a:endParaRPr>
        </a:p>
      </xdr:txBody>
    </xdr:sp>
    <xdr:clientData/>
  </xdr:twoCellAnchor>
  <xdr:twoCellAnchor>
    <xdr:from>
      <xdr:col>2</xdr:col>
      <xdr:colOff>1125340</xdr:colOff>
      <xdr:row>13</xdr:row>
      <xdr:rowOff>83281</xdr:rowOff>
    </xdr:from>
    <xdr:to>
      <xdr:col>2</xdr:col>
      <xdr:colOff>1439142</xdr:colOff>
      <xdr:row>14</xdr:row>
      <xdr:rowOff>106418</xdr:rowOff>
    </xdr:to>
    <xdr:sp macro="" textlink="">
      <xdr:nvSpPr>
        <xdr:cNvPr id="8" name="모서리가 둥근 직사각형 8">
          <a:extLst>
            <a:ext uri="{FF2B5EF4-FFF2-40B4-BE49-F238E27FC236}">
              <a16:creationId xmlns:a16="http://schemas.microsoft.com/office/drawing/2014/main" id="{DE09F884-7B86-41A2-A3E0-28EABC456076}"/>
            </a:ext>
          </a:extLst>
        </xdr:cNvPr>
        <xdr:cNvSpPr/>
      </xdr:nvSpPr>
      <xdr:spPr>
        <a:xfrm>
          <a:off x="1820665" y="2397856"/>
          <a:ext cx="313802" cy="194587"/>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3</xdr:col>
      <xdr:colOff>968925</xdr:colOff>
      <xdr:row>14</xdr:row>
      <xdr:rowOff>117788</xdr:rowOff>
    </xdr:from>
    <xdr:to>
      <xdr:col>3</xdr:col>
      <xdr:colOff>3105151</xdr:colOff>
      <xdr:row>37</xdr:row>
      <xdr:rowOff>161192</xdr:rowOff>
    </xdr:to>
    <xdr:sp macro="" textlink="">
      <xdr:nvSpPr>
        <xdr:cNvPr id="9" name="모서리가 둥근 직사각형 8">
          <a:extLst>
            <a:ext uri="{FF2B5EF4-FFF2-40B4-BE49-F238E27FC236}">
              <a16:creationId xmlns:a16="http://schemas.microsoft.com/office/drawing/2014/main" id="{14BE79DC-4550-4C45-9FB6-55E8C11FCCF1}"/>
            </a:ext>
          </a:extLst>
        </xdr:cNvPr>
        <xdr:cNvSpPr/>
      </xdr:nvSpPr>
      <xdr:spPr>
        <a:xfrm>
          <a:off x="4493175" y="2603813"/>
          <a:ext cx="2136226" cy="3986754"/>
        </a:xfrm>
        <a:prstGeom prst="roundRect">
          <a:avLst>
            <a:gd name="adj" fmla="val 5936"/>
          </a:avLst>
        </a:prstGeom>
        <a:noFill/>
        <a:ln w="25400">
          <a:solidFill>
            <a:srgbClr val="00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rgbClr val="0000FF"/>
            </a:solidFill>
            <a:latin typeface="+mn-lt"/>
            <a:ea typeface="+mn-ea"/>
            <a:cs typeface="+mn-cs"/>
          </a:endParaRPr>
        </a:p>
      </xdr:txBody>
    </xdr:sp>
    <xdr:clientData/>
  </xdr:twoCellAnchor>
  <xdr:twoCellAnchor>
    <xdr:from>
      <xdr:col>2</xdr:col>
      <xdr:colOff>1507098</xdr:colOff>
      <xdr:row>13</xdr:row>
      <xdr:rowOff>83281</xdr:rowOff>
    </xdr:from>
    <xdr:to>
      <xdr:col>3</xdr:col>
      <xdr:colOff>254396</xdr:colOff>
      <xdr:row>14</xdr:row>
      <xdr:rowOff>106418</xdr:rowOff>
    </xdr:to>
    <xdr:sp macro="" textlink="">
      <xdr:nvSpPr>
        <xdr:cNvPr id="10" name="모서리가 둥근 직사각형 8">
          <a:extLst>
            <a:ext uri="{FF2B5EF4-FFF2-40B4-BE49-F238E27FC236}">
              <a16:creationId xmlns:a16="http://schemas.microsoft.com/office/drawing/2014/main" id="{1D866396-E537-4B65-8778-843B938AC77D}"/>
            </a:ext>
          </a:extLst>
        </xdr:cNvPr>
        <xdr:cNvSpPr/>
      </xdr:nvSpPr>
      <xdr:spPr>
        <a:xfrm>
          <a:off x="2202423" y="2397856"/>
          <a:ext cx="1576223" cy="194587"/>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3</xdr:col>
      <xdr:colOff>5301762</xdr:colOff>
      <xdr:row>8</xdr:row>
      <xdr:rowOff>28161</xdr:rowOff>
    </xdr:from>
    <xdr:to>
      <xdr:col>3</xdr:col>
      <xdr:colOff>6276242</xdr:colOff>
      <xdr:row>38</xdr:row>
      <xdr:rowOff>33618</xdr:rowOff>
    </xdr:to>
    <xdr:sp macro="" textlink="">
      <xdr:nvSpPr>
        <xdr:cNvPr id="11" name="모서리가 둥근 직사각형 8">
          <a:extLst>
            <a:ext uri="{FF2B5EF4-FFF2-40B4-BE49-F238E27FC236}">
              <a16:creationId xmlns:a16="http://schemas.microsoft.com/office/drawing/2014/main" id="{0A0AF5DC-FC8C-4C6E-B8B0-ED4295A39A84}"/>
            </a:ext>
          </a:extLst>
        </xdr:cNvPr>
        <xdr:cNvSpPr/>
      </xdr:nvSpPr>
      <xdr:spPr>
        <a:xfrm>
          <a:off x="8826012" y="1485486"/>
          <a:ext cx="974480" cy="5148957"/>
        </a:xfrm>
        <a:prstGeom prst="roundRect">
          <a:avLst>
            <a:gd name="adj" fmla="val 5936"/>
          </a:avLst>
        </a:prstGeom>
        <a:noFill/>
        <a:ln w="19050">
          <a:solidFill>
            <a:srgbClr val="00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3</xdr:col>
      <xdr:colOff>6340719</xdr:colOff>
      <xdr:row>8</xdr:row>
      <xdr:rowOff>28161</xdr:rowOff>
    </xdr:from>
    <xdr:to>
      <xdr:col>4</xdr:col>
      <xdr:colOff>96298</xdr:colOff>
      <xdr:row>38</xdr:row>
      <xdr:rowOff>22412</xdr:rowOff>
    </xdr:to>
    <xdr:sp macro="" textlink="">
      <xdr:nvSpPr>
        <xdr:cNvPr id="12" name="모서리가 둥근 직사각형 8">
          <a:extLst>
            <a:ext uri="{FF2B5EF4-FFF2-40B4-BE49-F238E27FC236}">
              <a16:creationId xmlns:a16="http://schemas.microsoft.com/office/drawing/2014/main" id="{AF07CD14-222D-4A4F-84F8-BE25D372505B}"/>
            </a:ext>
          </a:extLst>
        </xdr:cNvPr>
        <xdr:cNvSpPr/>
      </xdr:nvSpPr>
      <xdr:spPr>
        <a:xfrm>
          <a:off x="9864969" y="1485486"/>
          <a:ext cx="937429" cy="5137751"/>
        </a:xfrm>
        <a:prstGeom prst="roundRect">
          <a:avLst>
            <a:gd name="adj" fmla="val 5936"/>
          </a:avLst>
        </a:prstGeom>
        <a:noFill/>
        <a:ln w="19050">
          <a:solidFill>
            <a:srgbClr val="00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1</xdr:col>
      <xdr:colOff>196357</xdr:colOff>
      <xdr:row>66</xdr:row>
      <xdr:rowOff>14040</xdr:rowOff>
    </xdr:from>
    <xdr:to>
      <xdr:col>4</xdr:col>
      <xdr:colOff>1342158</xdr:colOff>
      <xdr:row>87</xdr:row>
      <xdr:rowOff>21648</xdr:rowOff>
    </xdr:to>
    <xdr:grpSp>
      <xdr:nvGrpSpPr>
        <xdr:cNvPr id="13" name="그룹 12">
          <a:extLst>
            <a:ext uri="{FF2B5EF4-FFF2-40B4-BE49-F238E27FC236}">
              <a16:creationId xmlns:a16="http://schemas.microsoft.com/office/drawing/2014/main" id="{4D7BE8F4-1881-4B4E-87FA-3A03E882BB34}"/>
            </a:ext>
          </a:extLst>
        </xdr:cNvPr>
        <xdr:cNvGrpSpPr/>
      </xdr:nvGrpSpPr>
      <xdr:grpSpPr>
        <a:xfrm>
          <a:off x="454092" y="21887922"/>
          <a:ext cx="11589684" cy="3537461"/>
          <a:chOff x="740148" y="7114494"/>
          <a:chExt cx="11631706" cy="2984609"/>
        </a:xfrm>
      </xdr:grpSpPr>
      <xdr:pic>
        <xdr:nvPicPr>
          <xdr:cNvPr id="14" name="그림 13">
            <a:extLst>
              <a:ext uri="{FF2B5EF4-FFF2-40B4-BE49-F238E27FC236}">
                <a16:creationId xmlns:a16="http://schemas.microsoft.com/office/drawing/2014/main" id="{FAAE0EDF-FF9F-4BA4-1B17-C241BB301845}"/>
              </a:ext>
            </a:extLst>
          </xdr:cNvPr>
          <xdr:cNvPicPr>
            <a:picLocks noChangeAspect="1"/>
          </xdr:cNvPicPr>
        </xdr:nvPicPr>
        <xdr:blipFill>
          <a:blip xmlns:r="http://schemas.openxmlformats.org/officeDocument/2006/relationships" r:embed="rId3"/>
          <a:stretch>
            <a:fillRect/>
          </a:stretch>
        </xdr:blipFill>
        <xdr:spPr>
          <a:xfrm>
            <a:off x="740148" y="7114494"/>
            <a:ext cx="11631706" cy="2984609"/>
          </a:xfrm>
          <a:prstGeom prst="rect">
            <a:avLst/>
          </a:prstGeom>
        </xdr:spPr>
      </xdr:pic>
      <xdr:sp macro="" textlink="">
        <xdr:nvSpPr>
          <xdr:cNvPr id="15" name="모서리가 둥근 직사각형 24">
            <a:extLst>
              <a:ext uri="{FF2B5EF4-FFF2-40B4-BE49-F238E27FC236}">
                <a16:creationId xmlns:a16="http://schemas.microsoft.com/office/drawing/2014/main" id="{3F91C288-F664-6814-DACF-C0CAB9CD48ED}"/>
              </a:ext>
            </a:extLst>
          </xdr:cNvPr>
          <xdr:cNvSpPr/>
        </xdr:nvSpPr>
        <xdr:spPr>
          <a:xfrm>
            <a:off x="1628934" y="7189642"/>
            <a:ext cx="1243422" cy="131637"/>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6" name="모서리가 둥근 직사각형 24">
            <a:extLst>
              <a:ext uri="{FF2B5EF4-FFF2-40B4-BE49-F238E27FC236}">
                <a16:creationId xmlns:a16="http://schemas.microsoft.com/office/drawing/2014/main" id="{8DD99CDA-A07A-E444-71F8-F2C1CC4844BC}"/>
              </a:ext>
            </a:extLst>
          </xdr:cNvPr>
          <xdr:cNvSpPr/>
        </xdr:nvSpPr>
        <xdr:spPr>
          <a:xfrm>
            <a:off x="4705962" y="7340728"/>
            <a:ext cx="292271" cy="2672978"/>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7" name="모서리가 둥근 직사각형 24">
            <a:extLst>
              <a:ext uri="{FF2B5EF4-FFF2-40B4-BE49-F238E27FC236}">
                <a16:creationId xmlns:a16="http://schemas.microsoft.com/office/drawing/2014/main" id="{CC894889-4078-821C-6483-0E4C4EC3323A}"/>
              </a:ext>
            </a:extLst>
          </xdr:cNvPr>
          <xdr:cNvSpPr/>
        </xdr:nvSpPr>
        <xdr:spPr>
          <a:xfrm>
            <a:off x="6065466" y="7340728"/>
            <a:ext cx="548548" cy="804612"/>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sp macro="" textlink="">
        <xdr:nvSpPr>
          <xdr:cNvPr id="18" name="모서리가 둥근 직사각형 24">
            <a:extLst>
              <a:ext uri="{FF2B5EF4-FFF2-40B4-BE49-F238E27FC236}">
                <a16:creationId xmlns:a16="http://schemas.microsoft.com/office/drawing/2014/main" id="{19C97DD1-364C-4EC8-F816-ABC6B2636080}"/>
              </a:ext>
            </a:extLst>
          </xdr:cNvPr>
          <xdr:cNvSpPr/>
        </xdr:nvSpPr>
        <xdr:spPr>
          <a:xfrm>
            <a:off x="5097341" y="8262571"/>
            <a:ext cx="359020" cy="1685193"/>
          </a:xfrm>
          <a:prstGeom prst="roundRect">
            <a:avLst/>
          </a:prstGeom>
          <a:noFill/>
          <a:ln w="254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grpSp>
    <xdr:clientData/>
  </xdr:twoCellAnchor>
  <xdr:oneCellAnchor>
    <xdr:from>
      <xdr:col>3</xdr:col>
      <xdr:colOff>208237</xdr:colOff>
      <xdr:row>13</xdr:row>
      <xdr:rowOff>40727</xdr:rowOff>
    </xdr:from>
    <xdr:ext cx="893514" cy="291875"/>
    <xdr:sp macro="" textlink="">
      <xdr:nvSpPr>
        <xdr:cNvPr id="19" name="TextBox 18">
          <a:extLst>
            <a:ext uri="{FF2B5EF4-FFF2-40B4-BE49-F238E27FC236}">
              <a16:creationId xmlns:a16="http://schemas.microsoft.com/office/drawing/2014/main" id="{5BEE35ED-FFD2-4CD6-B3AB-41BA96950D7B}"/>
            </a:ext>
          </a:extLst>
        </xdr:cNvPr>
        <xdr:cNvSpPr txBox="1"/>
      </xdr:nvSpPr>
      <xdr:spPr>
        <a:xfrm>
          <a:off x="3732487" y="2355302"/>
          <a:ext cx="893514" cy="291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900" i="1" u="none">
              <a:solidFill>
                <a:srgbClr val="0000FF"/>
              </a:solidFill>
              <a:latin typeface="+mn-ea"/>
              <a:ea typeface="+mn-ea"/>
            </a:rPr>
            <a:t>"</a:t>
          </a:r>
          <a:r>
            <a:rPr lang="ko-KR" altLang="en-US" sz="900" i="1" u="none">
              <a:solidFill>
                <a:srgbClr val="0000FF"/>
              </a:solidFill>
              <a:latin typeface="+mn-ea"/>
              <a:ea typeface="+mn-ea"/>
            </a:rPr>
            <a:t>표준 타입명</a:t>
          </a:r>
          <a:r>
            <a:rPr lang="en-US" altLang="ko-KR" sz="900" i="1" u="none">
              <a:solidFill>
                <a:srgbClr val="0000FF"/>
              </a:solidFill>
              <a:latin typeface="+mn-ea"/>
              <a:ea typeface="+mn-ea"/>
            </a:rPr>
            <a:t>"</a:t>
          </a:r>
          <a:endParaRPr lang="ko-KR" altLang="en-US" sz="900" i="1" u="none">
            <a:solidFill>
              <a:srgbClr val="0000FF"/>
            </a:solidFill>
            <a:latin typeface="+mn-ea"/>
            <a:ea typeface="+mn-ea"/>
          </a:endParaRPr>
        </a:p>
      </xdr:txBody>
    </xdr:sp>
    <xdr:clientData/>
  </xdr:oneCellAnchor>
  <xdr:oneCellAnchor>
    <xdr:from>
      <xdr:col>3</xdr:col>
      <xdr:colOff>728448</xdr:colOff>
      <xdr:row>11</xdr:row>
      <xdr:rowOff>18746</xdr:rowOff>
    </xdr:from>
    <xdr:ext cx="1164934" cy="291875"/>
    <xdr:sp macro="" textlink="">
      <xdr:nvSpPr>
        <xdr:cNvPr id="20" name="TextBox 19">
          <a:extLst>
            <a:ext uri="{FF2B5EF4-FFF2-40B4-BE49-F238E27FC236}">
              <a16:creationId xmlns:a16="http://schemas.microsoft.com/office/drawing/2014/main" id="{FEFECA48-A9F0-4BCD-A9CD-89989EFB3CB3}"/>
            </a:ext>
          </a:extLst>
        </xdr:cNvPr>
        <xdr:cNvSpPr txBox="1"/>
      </xdr:nvSpPr>
      <xdr:spPr>
        <a:xfrm>
          <a:off x="4252698" y="1990421"/>
          <a:ext cx="1164934" cy="291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900" i="1" u="none">
              <a:solidFill>
                <a:srgbClr val="0000FF"/>
              </a:solidFill>
              <a:latin typeface="+mn-ea"/>
              <a:ea typeface="+mn-ea"/>
            </a:rPr>
            <a:t>"</a:t>
          </a:r>
          <a:r>
            <a:rPr lang="ko-KR" altLang="en-US" sz="900" i="1" u="none">
              <a:solidFill>
                <a:srgbClr val="0000FF"/>
              </a:solidFill>
              <a:latin typeface="+mn-ea"/>
              <a:ea typeface="+mn-ea"/>
            </a:rPr>
            <a:t>표준 체계 구성명</a:t>
          </a:r>
          <a:r>
            <a:rPr lang="en-US" altLang="ko-KR" sz="900" i="1" u="none">
              <a:solidFill>
                <a:srgbClr val="0000FF"/>
              </a:solidFill>
              <a:latin typeface="+mn-ea"/>
              <a:ea typeface="+mn-ea"/>
            </a:rPr>
            <a:t>"</a:t>
          </a:r>
          <a:endParaRPr lang="ko-KR" altLang="en-US" sz="900" i="1" u="none">
            <a:solidFill>
              <a:srgbClr val="0000FF"/>
            </a:solidFill>
            <a:latin typeface="+mn-ea"/>
            <a:ea typeface="+mn-ea"/>
          </a:endParaRPr>
        </a:p>
      </xdr:txBody>
    </xdr:sp>
    <xdr:clientData/>
  </xdr:oneCellAnchor>
  <xdr:oneCellAnchor>
    <xdr:from>
      <xdr:col>0</xdr:col>
      <xdr:colOff>156949</xdr:colOff>
      <xdr:row>15</xdr:row>
      <xdr:rowOff>18747</xdr:rowOff>
    </xdr:from>
    <xdr:ext cx="1008931" cy="291875"/>
    <xdr:sp macro="" textlink="">
      <xdr:nvSpPr>
        <xdr:cNvPr id="21" name="TextBox 20">
          <a:extLst>
            <a:ext uri="{FF2B5EF4-FFF2-40B4-BE49-F238E27FC236}">
              <a16:creationId xmlns:a16="http://schemas.microsoft.com/office/drawing/2014/main" id="{152AB103-C0B6-4000-B198-08E44134BAE6}"/>
            </a:ext>
          </a:extLst>
        </xdr:cNvPr>
        <xdr:cNvSpPr txBox="1"/>
      </xdr:nvSpPr>
      <xdr:spPr>
        <a:xfrm>
          <a:off x="156949" y="2676222"/>
          <a:ext cx="1008931" cy="291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900" i="1" u="none">
              <a:solidFill>
                <a:srgbClr val="0000FF"/>
              </a:solidFill>
              <a:latin typeface="+mn-ea"/>
              <a:ea typeface="+mn-ea"/>
            </a:rPr>
            <a:t>"</a:t>
          </a:r>
          <a:r>
            <a:rPr lang="ko-KR" altLang="en-US" sz="900" i="1" u="none">
              <a:solidFill>
                <a:srgbClr val="0000FF"/>
              </a:solidFill>
              <a:latin typeface="+mn-ea"/>
              <a:ea typeface="+mn-ea"/>
            </a:rPr>
            <a:t>표준 구성번호</a:t>
          </a:r>
          <a:r>
            <a:rPr lang="en-US" altLang="ko-KR" sz="900" i="1" u="none">
              <a:solidFill>
                <a:srgbClr val="0000FF"/>
              </a:solidFill>
              <a:latin typeface="+mn-ea"/>
              <a:ea typeface="+mn-ea"/>
            </a:rPr>
            <a:t>"</a:t>
          </a:r>
          <a:endParaRPr lang="ko-KR" altLang="en-US" sz="900" i="1" u="none">
            <a:solidFill>
              <a:srgbClr val="0000FF"/>
            </a:solidFill>
            <a:latin typeface="+mn-ea"/>
            <a:ea typeface="+mn-ea"/>
          </a:endParaRPr>
        </a:p>
      </xdr:txBody>
    </xdr:sp>
    <xdr:clientData/>
  </xdr:oneCellAnchor>
  <xdr:oneCellAnchor>
    <xdr:from>
      <xdr:col>2</xdr:col>
      <xdr:colOff>462552</xdr:colOff>
      <xdr:row>14</xdr:row>
      <xdr:rowOff>92335</xdr:rowOff>
    </xdr:from>
    <xdr:ext cx="987386" cy="491417"/>
    <xdr:sp macro="" textlink="">
      <xdr:nvSpPr>
        <xdr:cNvPr id="22" name="TextBox 21">
          <a:extLst>
            <a:ext uri="{FF2B5EF4-FFF2-40B4-BE49-F238E27FC236}">
              <a16:creationId xmlns:a16="http://schemas.microsoft.com/office/drawing/2014/main" id="{B205F28F-BDDD-4E25-B48C-003194C8D932}"/>
            </a:ext>
          </a:extLst>
        </xdr:cNvPr>
        <xdr:cNvSpPr txBox="1"/>
      </xdr:nvSpPr>
      <xdr:spPr>
        <a:xfrm>
          <a:off x="1157877" y="2578360"/>
          <a:ext cx="987386" cy="4914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lang="ko-KR" altLang="en-US" sz="900" i="1" u="none">
              <a:solidFill>
                <a:srgbClr val="0000FF"/>
              </a:solidFill>
              <a:latin typeface="+mn-ea"/>
              <a:ea typeface="+mn-ea"/>
            </a:rPr>
            <a:t>↑</a:t>
          </a:r>
          <a:endParaRPr lang="en-US" altLang="ko-KR" sz="900" i="1" u="none">
            <a:solidFill>
              <a:srgbClr val="0000FF"/>
            </a:solidFill>
            <a:latin typeface="+mn-ea"/>
            <a:ea typeface="+mn-ea"/>
          </a:endParaRPr>
        </a:p>
        <a:p>
          <a:r>
            <a:rPr lang="en-US" altLang="ko-KR" sz="900" i="1" u="none">
              <a:solidFill>
                <a:srgbClr val="0000FF"/>
              </a:solidFill>
              <a:latin typeface="+mn-ea"/>
              <a:ea typeface="+mn-ea"/>
            </a:rPr>
            <a:t>"</a:t>
          </a:r>
          <a:r>
            <a:rPr lang="ko-KR" altLang="en-US" sz="900" i="1" u="none">
              <a:solidFill>
                <a:srgbClr val="0000FF"/>
              </a:solidFill>
              <a:latin typeface="+mn-ea"/>
              <a:ea typeface="+mn-ea"/>
            </a:rPr>
            <a:t>산출타입태그</a:t>
          </a:r>
          <a:r>
            <a:rPr lang="en-US" altLang="ko-KR" sz="900" i="1" u="none">
              <a:solidFill>
                <a:srgbClr val="0000FF"/>
              </a:solidFill>
              <a:latin typeface="+mn-ea"/>
              <a:ea typeface="+mn-ea"/>
            </a:rPr>
            <a:t>"</a:t>
          </a:r>
          <a:endParaRPr lang="ko-KR" altLang="en-US" sz="900" i="1" u="none">
            <a:solidFill>
              <a:srgbClr val="0000FF"/>
            </a:solidFill>
            <a:latin typeface="+mn-ea"/>
            <a:ea typeface="+mn-ea"/>
          </a:endParaRPr>
        </a:p>
      </xdr:txBody>
    </xdr:sp>
    <xdr:clientData/>
  </xdr:oneCellAnchor>
  <xdr:oneCellAnchor>
    <xdr:from>
      <xdr:col>2</xdr:col>
      <xdr:colOff>1577793</xdr:colOff>
      <xdr:row>42</xdr:row>
      <xdr:rowOff>82803</xdr:rowOff>
    </xdr:from>
    <xdr:ext cx="1314591" cy="291875"/>
    <xdr:sp macro="" textlink="">
      <xdr:nvSpPr>
        <xdr:cNvPr id="23" name="TextBox 22">
          <a:extLst>
            <a:ext uri="{FF2B5EF4-FFF2-40B4-BE49-F238E27FC236}">
              <a16:creationId xmlns:a16="http://schemas.microsoft.com/office/drawing/2014/main" id="{BA73E357-0781-47EB-AA5C-4B5386C85876}"/>
            </a:ext>
          </a:extLst>
        </xdr:cNvPr>
        <xdr:cNvSpPr txBox="1"/>
      </xdr:nvSpPr>
      <xdr:spPr>
        <a:xfrm>
          <a:off x="2273118" y="7369428"/>
          <a:ext cx="1314591" cy="291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900" i="1" u="none">
              <a:solidFill>
                <a:srgbClr val="FF00FF"/>
              </a:solidFill>
              <a:latin typeface="+mn-ea"/>
              <a:ea typeface="+mn-ea"/>
            </a:rPr>
            <a:t>"</a:t>
          </a:r>
          <a:r>
            <a:rPr lang="ko-KR" altLang="en-US" sz="900" i="1" u="none">
              <a:solidFill>
                <a:srgbClr val="FF00FF"/>
              </a:solidFill>
              <a:latin typeface="+mn-ea"/>
              <a:ea typeface="+mn-ea"/>
            </a:rPr>
            <a:t>실적용패밀리타입명</a:t>
          </a:r>
          <a:r>
            <a:rPr lang="en-US" altLang="ko-KR" sz="900" i="1" u="none">
              <a:solidFill>
                <a:srgbClr val="FF00FF"/>
              </a:solidFill>
              <a:latin typeface="+mn-ea"/>
              <a:ea typeface="+mn-ea"/>
            </a:rPr>
            <a:t>"</a:t>
          </a:r>
          <a:endParaRPr lang="ko-KR" altLang="en-US" sz="900" i="1" u="none">
            <a:solidFill>
              <a:srgbClr val="FF00FF"/>
            </a:solidFill>
            <a:latin typeface="+mn-ea"/>
            <a:ea typeface="+mn-ea"/>
          </a:endParaRPr>
        </a:p>
      </xdr:txBody>
    </xdr:sp>
    <xdr:clientData/>
  </xdr:oneCellAnchor>
  <xdr:oneCellAnchor>
    <xdr:from>
      <xdr:col>3</xdr:col>
      <xdr:colOff>1381979</xdr:colOff>
      <xdr:row>38</xdr:row>
      <xdr:rowOff>142283</xdr:rowOff>
    </xdr:from>
    <xdr:ext cx="1773856" cy="491417"/>
    <xdr:sp macro="" textlink="">
      <xdr:nvSpPr>
        <xdr:cNvPr id="24" name="TextBox 23">
          <a:extLst>
            <a:ext uri="{FF2B5EF4-FFF2-40B4-BE49-F238E27FC236}">
              <a16:creationId xmlns:a16="http://schemas.microsoft.com/office/drawing/2014/main" id="{A1D13760-8AB3-439F-8C77-689D9680D666}"/>
            </a:ext>
          </a:extLst>
        </xdr:cNvPr>
        <xdr:cNvSpPr txBox="1"/>
      </xdr:nvSpPr>
      <xdr:spPr>
        <a:xfrm>
          <a:off x="4906229" y="6743108"/>
          <a:ext cx="1773856" cy="4914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ko-KR" sz="900" i="1" u="none">
              <a:solidFill>
                <a:srgbClr val="FF00FF"/>
              </a:solidFill>
              <a:latin typeface="+mn-ea"/>
              <a:ea typeface="+mn-ea"/>
            </a:rPr>
            <a:t>"</a:t>
          </a:r>
          <a:r>
            <a:rPr lang="ko-KR" altLang="en-US" sz="900" i="1" u="none">
              <a:solidFill>
                <a:srgbClr val="FF00FF"/>
              </a:solidFill>
              <a:latin typeface="+mn-ea"/>
              <a:ea typeface="+mn-ea"/>
            </a:rPr>
            <a:t>실적용패밀리 </a:t>
          </a:r>
          <a:r>
            <a:rPr lang="en-US" altLang="ko-KR" sz="900" i="1" u="none">
              <a:solidFill>
                <a:srgbClr val="FF00FF"/>
              </a:solidFill>
              <a:latin typeface="+mn-ea"/>
              <a:ea typeface="+mn-ea"/>
            </a:rPr>
            <a:t>only</a:t>
          </a:r>
          <a:r>
            <a:rPr lang="ko-KR" altLang="en-US" sz="900" i="1" u="none">
              <a:solidFill>
                <a:srgbClr val="FF00FF"/>
              </a:solidFill>
              <a:latin typeface="+mn-ea"/>
              <a:ea typeface="+mn-ea"/>
            </a:rPr>
            <a:t> </a:t>
          </a:r>
          <a:r>
            <a:rPr lang="en-US" altLang="ko-KR" sz="900" i="1" u="none">
              <a:solidFill>
                <a:srgbClr val="FF00FF"/>
              </a:solidFill>
              <a:latin typeface="+mn-ea"/>
              <a:ea typeface="+mn-ea"/>
            </a:rPr>
            <a:t>WM"</a:t>
          </a:r>
        </a:p>
        <a:p>
          <a:r>
            <a:rPr lang="en-US" altLang="ko-KR" sz="900" i="1" u="none">
              <a:solidFill>
                <a:srgbClr val="FF00FF"/>
              </a:solidFill>
              <a:latin typeface="+mn-ea"/>
              <a:ea typeface="+mn-ea"/>
            </a:rPr>
            <a:t>(</a:t>
          </a:r>
          <a:r>
            <a:rPr lang="ko-KR" altLang="en-US" sz="900" i="1" u="none">
              <a:solidFill>
                <a:srgbClr val="FF00FF"/>
              </a:solidFill>
              <a:latin typeface="+mn-ea"/>
              <a:ea typeface="+mn-ea"/>
            </a:rPr>
            <a:t>필요 시에만 기입</a:t>
          </a:r>
          <a:r>
            <a:rPr lang="en-US" altLang="ko-KR" sz="900" i="1" u="none">
              <a:solidFill>
                <a:srgbClr val="FF00FF"/>
              </a:solidFill>
              <a:latin typeface="+mn-ea"/>
              <a:ea typeface="+mn-ea"/>
            </a:rPr>
            <a:t>)</a:t>
          </a:r>
          <a:endParaRPr lang="ko-KR" altLang="en-US" sz="900" i="1" u="none">
            <a:solidFill>
              <a:srgbClr val="FF00FF"/>
            </a:solidFill>
            <a:latin typeface="+mn-ea"/>
            <a:ea typeface="+mn-ea"/>
          </a:endParaRPr>
        </a:p>
      </xdr:txBody>
    </xdr:sp>
    <xdr:clientData/>
  </xdr:oneCellAnchor>
  <xdr:oneCellAnchor>
    <xdr:from>
      <xdr:col>3</xdr:col>
      <xdr:colOff>2558905</xdr:colOff>
      <xdr:row>12</xdr:row>
      <xdr:rowOff>151270</xdr:rowOff>
    </xdr:from>
    <xdr:ext cx="1034642" cy="291875"/>
    <xdr:sp macro="" textlink="">
      <xdr:nvSpPr>
        <xdr:cNvPr id="25" name="TextBox 24">
          <a:extLst>
            <a:ext uri="{FF2B5EF4-FFF2-40B4-BE49-F238E27FC236}">
              <a16:creationId xmlns:a16="http://schemas.microsoft.com/office/drawing/2014/main" id="{59394B7D-6871-43EF-AB7C-4FD7AC9F1CCB}"/>
            </a:ext>
          </a:extLst>
        </xdr:cNvPr>
        <xdr:cNvSpPr txBox="1"/>
      </xdr:nvSpPr>
      <xdr:spPr>
        <a:xfrm>
          <a:off x="6083155" y="2294395"/>
          <a:ext cx="1034642" cy="291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900" i="1" u="none">
              <a:solidFill>
                <a:srgbClr val="0000FF"/>
              </a:solidFill>
              <a:latin typeface="+mn-ea"/>
              <a:ea typeface="+mn-ea"/>
            </a:rPr>
            <a:t>"</a:t>
          </a:r>
          <a:r>
            <a:rPr lang="ko-KR" altLang="en-US" sz="900" i="1" u="none">
              <a:solidFill>
                <a:srgbClr val="0000FF"/>
              </a:solidFill>
              <a:latin typeface="+mn-ea"/>
              <a:ea typeface="+mn-ea"/>
            </a:rPr>
            <a:t>타입 공통 </a:t>
          </a:r>
          <a:r>
            <a:rPr lang="en-US" altLang="ko-KR" sz="900" i="1" u="none">
              <a:solidFill>
                <a:srgbClr val="0000FF"/>
              </a:solidFill>
              <a:latin typeface="+mn-ea"/>
              <a:ea typeface="+mn-ea"/>
            </a:rPr>
            <a:t>WM"</a:t>
          </a:r>
          <a:endParaRPr lang="ko-KR" altLang="en-US" sz="900" i="1" u="none">
            <a:solidFill>
              <a:srgbClr val="0000FF"/>
            </a:solidFill>
            <a:latin typeface="+mn-ea"/>
            <a:ea typeface="+mn-ea"/>
          </a:endParaRPr>
        </a:p>
      </xdr:txBody>
    </xdr:sp>
    <xdr:clientData/>
  </xdr:oneCellAnchor>
  <xdr:twoCellAnchor>
    <xdr:from>
      <xdr:col>3</xdr:col>
      <xdr:colOff>4174295</xdr:colOff>
      <xdr:row>8</xdr:row>
      <xdr:rowOff>28577</xdr:rowOff>
    </xdr:from>
    <xdr:to>
      <xdr:col>3</xdr:col>
      <xdr:colOff>5226326</xdr:colOff>
      <xdr:row>38</xdr:row>
      <xdr:rowOff>38100</xdr:rowOff>
    </xdr:to>
    <xdr:sp macro="" textlink="">
      <xdr:nvSpPr>
        <xdr:cNvPr id="26" name="모서리가 둥근 직사각형 8">
          <a:extLst>
            <a:ext uri="{FF2B5EF4-FFF2-40B4-BE49-F238E27FC236}">
              <a16:creationId xmlns:a16="http://schemas.microsoft.com/office/drawing/2014/main" id="{2DCB7600-5B39-4232-AAD5-841AFF612C83}"/>
            </a:ext>
          </a:extLst>
        </xdr:cNvPr>
        <xdr:cNvSpPr/>
      </xdr:nvSpPr>
      <xdr:spPr>
        <a:xfrm>
          <a:off x="7698545" y="1485902"/>
          <a:ext cx="1052031" cy="5153023"/>
        </a:xfrm>
        <a:prstGeom prst="roundRect">
          <a:avLst>
            <a:gd name="adj" fmla="val 5936"/>
          </a:avLst>
        </a:prstGeom>
        <a:noFill/>
        <a:ln w="25400">
          <a:solidFill>
            <a:srgbClr val="FF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oneCellAnchor>
    <xdr:from>
      <xdr:col>3</xdr:col>
      <xdr:colOff>4105267</xdr:colOff>
      <xdr:row>11</xdr:row>
      <xdr:rowOff>135119</xdr:rowOff>
    </xdr:from>
    <xdr:ext cx="1350487" cy="291875"/>
    <xdr:sp macro="" textlink="">
      <xdr:nvSpPr>
        <xdr:cNvPr id="27" name="TextBox 26">
          <a:extLst>
            <a:ext uri="{FF2B5EF4-FFF2-40B4-BE49-F238E27FC236}">
              <a16:creationId xmlns:a16="http://schemas.microsoft.com/office/drawing/2014/main" id="{D92D0733-2AFB-4810-A151-C0170D8142A6}"/>
            </a:ext>
          </a:extLst>
        </xdr:cNvPr>
        <xdr:cNvSpPr txBox="1"/>
      </xdr:nvSpPr>
      <xdr:spPr>
        <a:xfrm>
          <a:off x="7629517" y="2106794"/>
          <a:ext cx="1350487" cy="291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ko-KR" sz="900" i="1" u="none">
              <a:solidFill>
                <a:srgbClr val="FF00FF"/>
              </a:solidFill>
              <a:latin typeface="+mn-ea"/>
              <a:ea typeface="+mn-ea"/>
            </a:rPr>
            <a:t>"WM </a:t>
          </a:r>
          <a:r>
            <a:rPr lang="ko-KR" altLang="en-US" sz="900" i="1" u="none">
              <a:solidFill>
                <a:srgbClr val="FF00FF"/>
              </a:solidFill>
              <a:latin typeface="+mn-ea"/>
              <a:ea typeface="+mn-ea"/>
            </a:rPr>
            <a:t>상세스펙</a:t>
          </a:r>
          <a:r>
            <a:rPr lang="en-US" altLang="ko-KR" sz="900" i="1" u="none">
              <a:solidFill>
                <a:srgbClr val="FF00FF"/>
              </a:solidFill>
              <a:latin typeface="+mn-ea"/>
              <a:ea typeface="+mn-ea"/>
            </a:rPr>
            <a:t>"</a:t>
          </a:r>
          <a:endParaRPr lang="ko-KR" altLang="en-US" sz="900" i="1" u="none">
            <a:solidFill>
              <a:srgbClr val="FF00FF"/>
            </a:solidFill>
            <a:latin typeface="+mn-ea"/>
            <a:ea typeface="+mn-ea"/>
          </a:endParaRPr>
        </a:p>
      </xdr:txBody>
    </xdr:sp>
    <xdr:clientData/>
  </xdr:oneCellAnchor>
  <xdr:oneCellAnchor>
    <xdr:from>
      <xdr:col>4</xdr:col>
      <xdr:colOff>1860243</xdr:colOff>
      <xdr:row>15</xdr:row>
      <xdr:rowOff>18747</xdr:rowOff>
    </xdr:from>
    <xdr:ext cx="893514" cy="291875"/>
    <xdr:sp macro="" textlink="">
      <xdr:nvSpPr>
        <xdr:cNvPr id="28" name="TextBox 27">
          <a:extLst>
            <a:ext uri="{FF2B5EF4-FFF2-40B4-BE49-F238E27FC236}">
              <a16:creationId xmlns:a16="http://schemas.microsoft.com/office/drawing/2014/main" id="{8DB9F13B-D915-4DA2-8D4A-7E37F392517C}"/>
            </a:ext>
          </a:extLst>
        </xdr:cNvPr>
        <xdr:cNvSpPr txBox="1"/>
      </xdr:nvSpPr>
      <xdr:spPr>
        <a:xfrm>
          <a:off x="12566343" y="2676222"/>
          <a:ext cx="893514" cy="2918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900" i="1" u="none">
              <a:solidFill>
                <a:srgbClr val="0000FF"/>
              </a:solidFill>
              <a:latin typeface="+mn-ea"/>
              <a:ea typeface="+mn-ea"/>
            </a:rPr>
            <a:t>"</a:t>
          </a:r>
          <a:r>
            <a:rPr lang="ko-KR" altLang="en-US" sz="900" i="1" u="none">
              <a:solidFill>
                <a:srgbClr val="0000FF"/>
              </a:solidFill>
              <a:latin typeface="+mn-ea"/>
              <a:ea typeface="+mn-ea"/>
            </a:rPr>
            <a:t>산출타입 명</a:t>
          </a:r>
          <a:r>
            <a:rPr lang="en-US" altLang="ko-KR" sz="900" i="1" u="none">
              <a:solidFill>
                <a:srgbClr val="0000FF"/>
              </a:solidFill>
              <a:latin typeface="+mn-ea"/>
              <a:ea typeface="+mn-ea"/>
            </a:rPr>
            <a:t>"</a:t>
          </a:r>
          <a:endParaRPr lang="ko-KR" altLang="en-US" sz="900" i="1" u="none">
            <a:solidFill>
              <a:srgbClr val="0000FF"/>
            </a:solidFill>
            <a:latin typeface="+mn-ea"/>
            <a:ea typeface="+mn-ea"/>
          </a:endParaRPr>
        </a:p>
      </xdr:txBody>
    </xdr:sp>
    <xdr:clientData/>
  </xdr:oneCellAnchor>
  <xdr:twoCellAnchor>
    <xdr:from>
      <xdr:col>2</xdr:col>
      <xdr:colOff>1831730</xdr:colOff>
      <xdr:row>37</xdr:row>
      <xdr:rowOff>152400</xdr:rowOff>
    </xdr:from>
    <xdr:to>
      <xdr:col>3</xdr:col>
      <xdr:colOff>1038225</xdr:colOff>
      <xdr:row>42</xdr:row>
      <xdr:rowOff>50224</xdr:rowOff>
    </xdr:to>
    <xdr:sp macro="" textlink="">
      <xdr:nvSpPr>
        <xdr:cNvPr id="29" name="모서리가 둥근 직사각형 8">
          <a:extLst>
            <a:ext uri="{FF2B5EF4-FFF2-40B4-BE49-F238E27FC236}">
              <a16:creationId xmlns:a16="http://schemas.microsoft.com/office/drawing/2014/main" id="{7847F849-53A9-437C-8E7C-424394428688}"/>
            </a:ext>
          </a:extLst>
        </xdr:cNvPr>
        <xdr:cNvSpPr/>
      </xdr:nvSpPr>
      <xdr:spPr>
        <a:xfrm>
          <a:off x="2527055" y="6581775"/>
          <a:ext cx="2035420" cy="755074"/>
        </a:xfrm>
        <a:prstGeom prst="roundRect">
          <a:avLst>
            <a:gd name="adj" fmla="val 5936"/>
          </a:avLst>
        </a:prstGeom>
        <a:noFill/>
        <a:ln w="25400">
          <a:solidFill>
            <a:srgbClr val="FF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3</xdr:col>
      <xdr:colOff>1036027</xdr:colOff>
      <xdr:row>37</xdr:row>
      <xdr:rowOff>161925</xdr:rowOff>
    </xdr:from>
    <xdr:to>
      <xdr:col>3</xdr:col>
      <xdr:colOff>3077765</xdr:colOff>
      <xdr:row>42</xdr:row>
      <xdr:rowOff>59749</xdr:rowOff>
    </xdr:to>
    <xdr:sp macro="" textlink="">
      <xdr:nvSpPr>
        <xdr:cNvPr id="30" name="모서리가 둥근 직사각형 8">
          <a:extLst>
            <a:ext uri="{FF2B5EF4-FFF2-40B4-BE49-F238E27FC236}">
              <a16:creationId xmlns:a16="http://schemas.microsoft.com/office/drawing/2014/main" id="{EC42634B-766E-47A9-9934-50C9D4A884E5}"/>
            </a:ext>
          </a:extLst>
        </xdr:cNvPr>
        <xdr:cNvSpPr/>
      </xdr:nvSpPr>
      <xdr:spPr>
        <a:xfrm>
          <a:off x="4560277" y="6591300"/>
          <a:ext cx="2041738" cy="755074"/>
        </a:xfrm>
        <a:prstGeom prst="roundRect">
          <a:avLst>
            <a:gd name="adj" fmla="val 5936"/>
          </a:avLst>
        </a:prstGeom>
        <a:noFill/>
        <a:ln w="25400">
          <a:solidFill>
            <a:srgbClr val="FF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5</xdr:col>
      <xdr:colOff>220100</xdr:colOff>
      <xdr:row>23</xdr:row>
      <xdr:rowOff>25713</xdr:rowOff>
    </xdr:from>
    <xdr:to>
      <xdr:col>5</xdr:col>
      <xdr:colOff>513419</xdr:colOff>
      <xdr:row>23</xdr:row>
      <xdr:rowOff>139391</xdr:rowOff>
    </xdr:to>
    <xdr:sp macro="" textlink="">
      <xdr:nvSpPr>
        <xdr:cNvPr id="31" name="모서리가 둥근 직사각형 8">
          <a:extLst>
            <a:ext uri="{FF2B5EF4-FFF2-40B4-BE49-F238E27FC236}">
              <a16:creationId xmlns:a16="http://schemas.microsoft.com/office/drawing/2014/main" id="{E1C9EB96-8890-4BFC-8983-4331204C68C4}"/>
            </a:ext>
          </a:extLst>
        </xdr:cNvPr>
        <xdr:cNvSpPr/>
      </xdr:nvSpPr>
      <xdr:spPr>
        <a:xfrm>
          <a:off x="14621900" y="4054788"/>
          <a:ext cx="293319" cy="113678"/>
        </a:xfrm>
        <a:prstGeom prst="roundRect">
          <a:avLst>
            <a:gd name="adj" fmla="val 5936"/>
          </a:avLst>
        </a:prstGeom>
        <a:noFill/>
        <a:ln w="25400">
          <a:solidFill>
            <a:srgbClr val="FF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5</xdr:col>
      <xdr:colOff>220100</xdr:colOff>
      <xdr:row>22</xdr:row>
      <xdr:rowOff>38851</xdr:rowOff>
    </xdr:from>
    <xdr:to>
      <xdr:col>5</xdr:col>
      <xdr:colOff>513419</xdr:colOff>
      <xdr:row>22</xdr:row>
      <xdr:rowOff>152529</xdr:rowOff>
    </xdr:to>
    <xdr:sp macro="" textlink="">
      <xdr:nvSpPr>
        <xdr:cNvPr id="32" name="모서리가 둥근 직사각형 8">
          <a:extLst>
            <a:ext uri="{FF2B5EF4-FFF2-40B4-BE49-F238E27FC236}">
              <a16:creationId xmlns:a16="http://schemas.microsoft.com/office/drawing/2014/main" id="{843263B9-B41E-4B84-8851-7453BDBEE875}"/>
            </a:ext>
          </a:extLst>
        </xdr:cNvPr>
        <xdr:cNvSpPr/>
      </xdr:nvSpPr>
      <xdr:spPr>
        <a:xfrm>
          <a:off x="14621900" y="3896476"/>
          <a:ext cx="293319" cy="113678"/>
        </a:xfrm>
        <a:prstGeom prst="roundRect">
          <a:avLst>
            <a:gd name="adj" fmla="val 5936"/>
          </a:avLst>
        </a:prstGeom>
        <a:solidFill>
          <a:schemeClr val="bg1">
            <a:lumMod val="50000"/>
          </a:schemeClr>
        </a:solidFill>
        <a:ln w="25400">
          <a:no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2</xdr:col>
      <xdr:colOff>164680</xdr:colOff>
      <xdr:row>11</xdr:row>
      <xdr:rowOff>83314</xdr:rowOff>
    </xdr:from>
    <xdr:to>
      <xdr:col>2</xdr:col>
      <xdr:colOff>417153</xdr:colOff>
      <xdr:row>12</xdr:row>
      <xdr:rowOff>137101</xdr:rowOff>
    </xdr:to>
    <xdr:sp macro="" textlink="">
      <xdr:nvSpPr>
        <xdr:cNvPr id="33" name="포인트가 8개인 별 5">
          <a:extLst>
            <a:ext uri="{FF2B5EF4-FFF2-40B4-BE49-F238E27FC236}">
              <a16:creationId xmlns:a16="http://schemas.microsoft.com/office/drawing/2014/main" id="{C21416BC-E779-4E9A-A944-9E1C0494DFAD}"/>
            </a:ext>
          </a:extLst>
        </xdr:cNvPr>
        <xdr:cNvSpPr/>
      </xdr:nvSpPr>
      <xdr:spPr>
        <a:xfrm>
          <a:off x="860005" y="2054989"/>
          <a:ext cx="252473" cy="225237"/>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2</a:t>
          </a:r>
          <a:endParaRPr lang="ko-KR" altLang="en-US" sz="1200" b="1">
            <a:solidFill>
              <a:srgbClr val="FF0000"/>
            </a:solidFill>
          </a:endParaRPr>
        </a:p>
      </xdr:txBody>
    </xdr:sp>
    <xdr:clientData/>
  </xdr:twoCellAnchor>
  <xdr:twoCellAnchor>
    <xdr:from>
      <xdr:col>5</xdr:col>
      <xdr:colOff>220100</xdr:colOff>
      <xdr:row>24</xdr:row>
      <xdr:rowOff>25713</xdr:rowOff>
    </xdr:from>
    <xdr:to>
      <xdr:col>5</xdr:col>
      <xdr:colOff>513419</xdr:colOff>
      <xdr:row>24</xdr:row>
      <xdr:rowOff>139391</xdr:rowOff>
    </xdr:to>
    <xdr:sp macro="" textlink="">
      <xdr:nvSpPr>
        <xdr:cNvPr id="34" name="모서리가 둥근 직사각형 8">
          <a:extLst>
            <a:ext uri="{FF2B5EF4-FFF2-40B4-BE49-F238E27FC236}">
              <a16:creationId xmlns:a16="http://schemas.microsoft.com/office/drawing/2014/main" id="{4BB2BAF0-CA73-46F0-8BD1-D449372DECD5}"/>
            </a:ext>
          </a:extLst>
        </xdr:cNvPr>
        <xdr:cNvSpPr/>
      </xdr:nvSpPr>
      <xdr:spPr>
        <a:xfrm>
          <a:off x="14621900" y="4226238"/>
          <a:ext cx="293319" cy="113678"/>
        </a:xfrm>
        <a:prstGeom prst="roundRect">
          <a:avLst>
            <a:gd name="adj" fmla="val 5936"/>
          </a:avLst>
        </a:prstGeom>
        <a:noFill/>
        <a:ln w="25400">
          <a:solidFill>
            <a:srgbClr val="00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2</xdr:col>
      <xdr:colOff>1029170</xdr:colOff>
      <xdr:row>12</xdr:row>
      <xdr:rowOff>74083</xdr:rowOff>
    </xdr:from>
    <xdr:to>
      <xdr:col>2</xdr:col>
      <xdr:colOff>1280181</xdr:colOff>
      <xdr:row>13</xdr:row>
      <xdr:rowOff>124730</xdr:rowOff>
    </xdr:to>
    <xdr:sp macro="" textlink="">
      <xdr:nvSpPr>
        <xdr:cNvPr id="35" name="포인트가 8개인 별 12">
          <a:extLst>
            <a:ext uri="{FF2B5EF4-FFF2-40B4-BE49-F238E27FC236}">
              <a16:creationId xmlns:a16="http://schemas.microsoft.com/office/drawing/2014/main" id="{62349CCC-892C-47A5-A72E-93E89226F311}"/>
            </a:ext>
          </a:extLst>
        </xdr:cNvPr>
        <xdr:cNvSpPr/>
      </xdr:nvSpPr>
      <xdr:spPr>
        <a:xfrm>
          <a:off x="1724495" y="2217208"/>
          <a:ext cx="251011" cy="222097"/>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4</a:t>
          </a:r>
          <a:endParaRPr lang="ko-KR" altLang="en-US" sz="1200" b="1">
            <a:solidFill>
              <a:srgbClr val="FF0000"/>
            </a:solidFill>
          </a:endParaRPr>
        </a:p>
      </xdr:txBody>
    </xdr:sp>
    <xdr:clientData/>
  </xdr:twoCellAnchor>
  <xdr:twoCellAnchor>
    <xdr:from>
      <xdr:col>2</xdr:col>
      <xdr:colOff>1411703</xdr:colOff>
      <xdr:row>12</xdr:row>
      <xdr:rowOff>67919</xdr:rowOff>
    </xdr:from>
    <xdr:to>
      <xdr:col>2</xdr:col>
      <xdr:colOff>1662714</xdr:colOff>
      <xdr:row>13</xdr:row>
      <xdr:rowOff>121708</xdr:rowOff>
    </xdr:to>
    <xdr:sp macro="" textlink="">
      <xdr:nvSpPr>
        <xdr:cNvPr id="36" name="포인트가 8개인 별 9">
          <a:extLst>
            <a:ext uri="{FF2B5EF4-FFF2-40B4-BE49-F238E27FC236}">
              <a16:creationId xmlns:a16="http://schemas.microsoft.com/office/drawing/2014/main" id="{7D4FB337-C9AF-4BB9-8317-913A1DB278A8}"/>
            </a:ext>
          </a:extLst>
        </xdr:cNvPr>
        <xdr:cNvSpPr/>
      </xdr:nvSpPr>
      <xdr:spPr>
        <a:xfrm>
          <a:off x="2107028" y="2211044"/>
          <a:ext cx="251011" cy="225239"/>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5</a:t>
          </a:r>
          <a:endParaRPr lang="ko-KR" altLang="en-US" sz="1200" b="1">
            <a:solidFill>
              <a:srgbClr val="FF0000"/>
            </a:solidFill>
          </a:endParaRPr>
        </a:p>
      </xdr:txBody>
    </xdr:sp>
    <xdr:clientData/>
  </xdr:twoCellAnchor>
  <xdr:twoCellAnchor>
    <xdr:from>
      <xdr:col>2</xdr:col>
      <xdr:colOff>1447799</xdr:colOff>
      <xdr:row>15</xdr:row>
      <xdr:rowOff>8738</xdr:rowOff>
    </xdr:from>
    <xdr:to>
      <xdr:col>3</xdr:col>
      <xdr:colOff>958712</xdr:colOff>
      <xdr:row>37</xdr:row>
      <xdr:rowOff>82827</xdr:rowOff>
    </xdr:to>
    <xdr:sp macro="" textlink="">
      <xdr:nvSpPr>
        <xdr:cNvPr id="37" name="모서리가 둥근 직사각형 8">
          <a:extLst>
            <a:ext uri="{FF2B5EF4-FFF2-40B4-BE49-F238E27FC236}">
              <a16:creationId xmlns:a16="http://schemas.microsoft.com/office/drawing/2014/main" id="{BA45BC2E-1DE1-4572-A543-9C6D217079D7}"/>
            </a:ext>
          </a:extLst>
        </xdr:cNvPr>
        <xdr:cNvSpPr/>
      </xdr:nvSpPr>
      <xdr:spPr>
        <a:xfrm>
          <a:off x="2143124" y="2666213"/>
          <a:ext cx="2339838" cy="3845989"/>
        </a:xfrm>
        <a:prstGeom prst="roundRect">
          <a:avLst>
            <a:gd name="adj" fmla="val 3875"/>
          </a:avLst>
        </a:prstGeom>
        <a:noFill/>
        <a:ln w="12700">
          <a:solidFill>
            <a:srgbClr val="FF0000"/>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3</xdr:col>
      <xdr:colOff>2397335</xdr:colOff>
      <xdr:row>13</xdr:row>
      <xdr:rowOff>33327</xdr:rowOff>
    </xdr:from>
    <xdr:to>
      <xdr:col>3</xdr:col>
      <xdr:colOff>2648346</xdr:colOff>
      <xdr:row>14</xdr:row>
      <xdr:rowOff>92964</xdr:rowOff>
    </xdr:to>
    <xdr:sp macro="" textlink="">
      <xdr:nvSpPr>
        <xdr:cNvPr id="38" name="포인트가 8개인 별 9">
          <a:extLst>
            <a:ext uri="{FF2B5EF4-FFF2-40B4-BE49-F238E27FC236}">
              <a16:creationId xmlns:a16="http://schemas.microsoft.com/office/drawing/2014/main" id="{E809E5B9-B85C-4AC5-986B-4CB4561F3FE6}"/>
            </a:ext>
          </a:extLst>
        </xdr:cNvPr>
        <xdr:cNvSpPr/>
      </xdr:nvSpPr>
      <xdr:spPr>
        <a:xfrm>
          <a:off x="5921585" y="2347902"/>
          <a:ext cx="251011" cy="231087"/>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6</a:t>
          </a:r>
          <a:endParaRPr lang="ko-KR" altLang="en-US" sz="1200" b="1">
            <a:solidFill>
              <a:srgbClr val="FF0000"/>
            </a:solidFill>
          </a:endParaRPr>
        </a:p>
      </xdr:txBody>
    </xdr:sp>
    <xdr:clientData/>
  </xdr:twoCellAnchor>
  <xdr:twoCellAnchor>
    <xdr:from>
      <xdr:col>3</xdr:col>
      <xdr:colOff>4245185</xdr:colOff>
      <xdr:row>13</xdr:row>
      <xdr:rowOff>85094</xdr:rowOff>
    </xdr:from>
    <xdr:to>
      <xdr:col>3</xdr:col>
      <xdr:colOff>4496196</xdr:colOff>
      <xdr:row>14</xdr:row>
      <xdr:rowOff>142245</xdr:rowOff>
    </xdr:to>
    <xdr:sp macro="" textlink="">
      <xdr:nvSpPr>
        <xdr:cNvPr id="39" name="포인트가 8개인 별 9">
          <a:extLst>
            <a:ext uri="{FF2B5EF4-FFF2-40B4-BE49-F238E27FC236}">
              <a16:creationId xmlns:a16="http://schemas.microsoft.com/office/drawing/2014/main" id="{B393517E-CF6E-4F80-B2BB-C8A7258CAC14}"/>
            </a:ext>
          </a:extLst>
        </xdr:cNvPr>
        <xdr:cNvSpPr/>
      </xdr:nvSpPr>
      <xdr:spPr>
        <a:xfrm>
          <a:off x="7769435" y="2399669"/>
          <a:ext cx="251011" cy="228601"/>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8</a:t>
          </a:r>
          <a:endParaRPr lang="ko-KR" altLang="en-US" sz="1200" b="1">
            <a:solidFill>
              <a:srgbClr val="FF0000"/>
            </a:solidFill>
          </a:endParaRPr>
        </a:p>
      </xdr:txBody>
    </xdr:sp>
    <xdr:clientData/>
  </xdr:twoCellAnchor>
  <xdr:twoCellAnchor>
    <xdr:from>
      <xdr:col>3</xdr:col>
      <xdr:colOff>5668965</xdr:colOff>
      <xdr:row>11</xdr:row>
      <xdr:rowOff>132719</xdr:rowOff>
    </xdr:from>
    <xdr:to>
      <xdr:col>3</xdr:col>
      <xdr:colOff>5919976</xdr:colOff>
      <xdr:row>13</xdr:row>
      <xdr:rowOff>18420</xdr:rowOff>
    </xdr:to>
    <xdr:sp macro="" textlink="">
      <xdr:nvSpPr>
        <xdr:cNvPr id="40" name="포인트가 8개인 별 9">
          <a:extLst>
            <a:ext uri="{FF2B5EF4-FFF2-40B4-BE49-F238E27FC236}">
              <a16:creationId xmlns:a16="http://schemas.microsoft.com/office/drawing/2014/main" id="{01D9B9D9-95DD-4B86-AFA0-87CBEE3CB0AE}"/>
            </a:ext>
          </a:extLst>
        </xdr:cNvPr>
        <xdr:cNvSpPr/>
      </xdr:nvSpPr>
      <xdr:spPr>
        <a:xfrm>
          <a:off x="9193215" y="2104394"/>
          <a:ext cx="251011" cy="228601"/>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9</a:t>
          </a:r>
          <a:endParaRPr lang="ko-KR" altLang="en-US" sz="1200" b="1">
            <a:solidFill>
              <a:srgbClr val="FF0000"/>
            </a:solidFill>
          </a:endParaRPr>
        </a:p>
      </xdr:txBody>
    </xdr:sp>
    <xdr:clientData/>
  </xdr:twoCellAnchor>
  <xdr:twoCellAnchor>
    <xdr:from>
      <xdr:col>3</xdr:col>
      <xdr:colOff>3599455</xdr:colOff>
      <xdr:row>11</xdr:row>
      <xdr:rowOff>132719</xdr:rowOff>
    </xdr:from>
    <xdr:to>
      <xdr:col>3</xdr:col>
      <xdr:colOff>3850466</xdr:colOff>
      <xdr:row>13</xdr:row>
      <xdr:rowOff>18420</xdr:rowOff>
    </xdr:to>
    <xdr:sp macro="" textlink="">
      <xdr:nvSpPr>
        <xdr:cNvPr id="41" name="포인트가 8개인 별 9">
          <a:extLst>
            <a:ext uri="{FF2B5EF4-FFF2-40B4-BE49-F238E27FC236}">
              <a16:creationId xmlns:a16="http://schemas.microsoft.com/office/drawing/2014/main" id="{ECF168F1-B76C-4254-ACE1-1603F673B334}"/>
            </a:ext>
          </a:extLst>
        </xdr:cNvPr>
        <xdr:cNvSpPr/>
      </xdr:nvSpPr>
      <xdr:spPr>
        <a:xfrm>
          <a:off x="7123705" y="2104394"/>
          <a:ext cx="251011" cy="228601"/>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7</a:t>
          </a:r>
          <a:endParaRPr lang="ko-KR" altLang="en-US" sz="1200" b="1">
            <a:solidFill>
              <a:srgbClr val="FF0000"/>
            </a:solidFill>
          </a:endParaRPr>
        </a:p>
      </xdr:txBody>
    </xdr:sp>
    <xdr:clientData/>
  </xdr:twoCellAnchor>
  <xdr:twoCellAnchor>
    <xdr:from>
      <xdr:col>3</xdr:col>
      <xdr:colOff>3644209</xdr:colOff>
      <xdr:row>8</xdr:row>
      <xdr:rowOff>28577</xdr:rowOff>
    </xdr:from>
    <xdr:to>
      <xdr:col>3</xdr:col>
      <xdr:colOff>3942523</xdr:colOff>
      <xdr:row>38</xdr:row>
      <xdr:rowOff>38100</xdr:rowOff>
    </xdr:to>
    <xdr:sp macro="" textlink="">
      <xdr:nvSpPr>
        <xdr:cNvPr id="42" name="모서리가 둥근 직사각형 8">
          <a:extLst>
            <a:ext uri="{FF2B5EF4-FFF2-40B4-BE49-F238E27FC236}">
              <a16:creationId xmlns:a16="http://schemas.microsoft.com/office/drawing/2014/main" id="{A96E08A9-E065-44DA-8C1C-79EA363A1AD7}"/>
            </a:ext>
          </a:extLst>
        </xdr:cNvPr>
        <xdr:cNvSpPr/>
      </xdr:nvSpPr>
      <xdr:spPr>
        <a:xfrm>
          <a:off x="7168459" y="1485902"/>
          <a:ext cx="298314" cy="5153023"/>
        </a:xfrm>
        <a:prstGeom prst="roundRect">
          <a:avLst>
            <a:gd name="adj" fmla="val 5936"/>
          </a:avLst>
        </a:prstGeom>
        <a:noFill/>
        <a:ln w="25400">
          <a:solidFill>
            <a:srgbClr val="FF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3</xdr:col>
      <xdr:colOff>6570623</xdr:colOff>
      <xdr:row>11</xdr:row>
      <xdr:rowOff>74544</xdr:rowOff>
    </xdr:from>
    <xdr:to>
      <xdr:col>3</xdr:col>
      <xdr:colOff>7052004</xdr:colOff>
      <xdr:row>13</xdr:row>
      <xdr:rowOff>50182</xdr:rowOff>
    </xdr:to>
    <xdr:sp macro="" textlink="">
      <xdr:nvSpPr>
        <xdr:cNvPr id="43" name="포인트가 8개인 별 9">
          <a:extLst>
            <a:ext uri="{FF2B5EF4-FFF2-40B4-BE49-F238E27FC236}">
              <a16:creationId xmlns:a16="http://schemas.microsoft.com/office/drawing/2014/main" id="{2F1F7523-D003-4BA1-B006-7968BCF4C4CE}"/>
            </a:ext>
          </a:extLst>
        </xdr:cNvPr>
        <xdr:cNvSpPr/>
      </xdr:nvSpPr>
      <xdr:spPr>
        <a:xfrm>
          <a:off x="10094873" y="2046219"/>
          <a:ext cx="481381" cy="318538"/>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1">
              <a:solidFill>
                <a:srgbClr val="FF0000"/>
              </a:solidFill>
            </a:rPr>
            <a:t>10</a:t>
          </a:r>
          <a:endParaRPr lang="ko-KR" altLang="en-US" sz="1100" b="1">
            <a:solidFill>
              <a:srgbClr val="FF0000"/>
            </a:solidFill>
          </a:endParaRPr>
        </a:p>
      </xdr:txBody>
    </xdr:sp>
    <xdr:clientData/>
  </xdr:twoCellAnchor>
  <xdr:twoCellAnchor>
    <xdr:from>
      <xdr:col>2</xdr:col>
      <xdr:colOff>1331873</xdr:colOff>
      <xdr:row>39</xdr:row>
      <xdr:rowOff>28575</xdr:rowOff>
    </xdr:from>
    <xdr:to>
      <xdr:col>2</xdr:col>
      <xdr:colOff>1813254</xdr:colOff>
      <xdr:row>41</xdr:row>
      <xdr:rowOff>6698</xdr:rowOff>
    </xdr:to>
    <xdr:sp macro="" textlink="">
      <xdr:nvSpPr>
        <xdr:cNvPr id="44" name="포인트가 8개인 별 9">
          <a:extLst>
            <a:ext uri="{FF2B5EF4-FFF2-40B4-BE49-F238E27FC236}">
              <a16:creationId xmlns:a16="http://schemas.microsoft.com/office/drawing/2014/main" id="{636E5F01-F252-4DA9-BA0B-12F34077C03A}"/>
            </a:ext>
          </a:extLst>
        </xdr:cNvPr>
        <xdr:cNvSpPr/>
      </xdr:nvSpPr>
      <xdr:spPr>
        <a:xfrm>
          <a:off x="2027198" y="6800850"/>
          <a:ext cx="481381" cy="321023"/>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1">
              <a:solidFill>
                <a:srgbClr val="FF0000"/>
              </a:solidFill>
            </a:rPr>
            <a:t>12</a:t>
          </a:r>
          <a:endParaRPr lang="ko-KR" altLang="en-US" sz="1100" b="1">
            <a:solidFill>
              <a:srgbClr val="FF0000"/>
            </a:solidFill>
          </a:endParaRPr>
        </a:p>
      </xdr:txBody>
    </xdr:sp>
    <xdr:clientData/>
  </xdr:twoCellAnchor>
  <xdr:twoCellAnchor>
    <xdr:from>
      <xdr:col>4</xdr:col>
      <xdr:colOff>1431679</xdr:colOff>
      <xdr:row>14</xdr:row>
      <xdr:rowOff>123825</xdr:rowOff>
    </xdr:from>
    <xdr:to>
      <xdr:col>4</xdr:col>
      <xdr:colOff>1913060</xdr:colOff>
      <xdr:row>16</xdr:row>
      <xdr:rowOff>101948</xdr:rowOff>
    </xdr:to>
    <xdr:sp macro="" textlink="">
      <xdr:nvSpPr>
        <xdr:cNvPr id="45" name="포인트가 8개인 별 9">
          <a:extLst>
            <a:ext uri="{FF2B5EF4-FFF2-40B4-BE49-F238E27FC236}">
              <a16:creationId xmlns:a16="http://schemas.microsoft.com/office/drawing/2014/main" id="{9C5B41A1-0CB9-4434-BA36-24F669BC5379}"/>
            </a:ext>
          </a:extLst>
        </xdr:cNvPr>
        <xdr:cNvSpPr/>
      </xdr:nvSpPr>
      <xdr:spPr>
        <a:xfrm>
          <a:off x="12137779" y="2609850"/>
          <a:ext cx="481381" cy="321023"/>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1">
              <a:solidFill>
                <a:srgbClr val="FF0000"/>
              </a:solidFill>
            </a:rPr>
            <a:t>14</a:t>
          </a:r>
          <a:endParaRPr lang="ko-KR" altLang="en-US" sz="1100" b="1">
            <a:solidFill>
              <a:srgbClr val="FF0000"/>
            </a:solidFill>
          </a:endParaRPr>
        </a:p>
      </xdr:txBody>
    </xdr:sp>
    <xdr:clientData/>
  </xdr:twoCellAnchor>
  <xdr:twoCellAnchor>
    <xdr:from>
      <xdr:col>3</xdr:col>
      <xdr:colOff>1008851</xdr:colOff>
      <xdr:row>39</xdr:row>
      <xdr:rowOff>28575</xdr:rowOff>
    </xdr:from>
    <xdr:to>
      <xdr:col>3</xdr:col>
      <xdr:colOff>1490232</xdr:colOff>
      <xdr:row>41</xdr:row>
      <xdr:rowOff>6698</xdr:rowOff>
    </xdr:to>
    <xdr:sp macro="" textlink="">
      <xdr:nvSpPr>
        <xdr:cNvPr id="46" name="포인트가 8개인 별 9">
          <a:extLst>
            <a:ext uri="{FF2B5EF4-FFF2-40B4-BE49-F238E27FC236}">
              <a16:creationId xmlns:a16="http://schemas.microsoft.com/office/drawing/2014/main" id="{E9A35C39-3469-43B8-BA9E-0196229D768D}"/>
            </a:ext>
          </a:extLst>
        </xdr:cNvPr>
        <xdr:cNvSpPr/>
      </xdr:nvSpPr>
      <xdr:spPr>
        <a:xfrm>
          <a:off x="4533101" y="6800850"/>
          <a:ext cx="481381" cy="321023"/>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1">
              <a:solidFill>
                <a:srgbClr val="FF0000"/>
              </a:solidFill>
            </a:rPr>
            <a:t>13</a:t>
          </a:r>
          <a:endParaRPr lang="ko-KR" altLang="en-US" sz="1100" b="1">
            <a:solidFill>
              <a:srgbClr val="FF0000"/>
            </a:solidFill>
          </a:endParaRPr>
        </a:p>
      </xdr:txBody>
    </xdr:sp>
    <xdr:clientData/>
  </xdr:twoCellAnchor>
  <xdr:twoCellAnchor>
    <xdr:from>
      <xdr:col>2</xdr:col>
      <xdr:colOff>762000</xdr:colOff>
      <xdr:row>37</xdr:row>
      <xdr:rowOff>149087</xdr:rowOff>
    </xdr:from>
    <xdr:to>
      <xdr:col>2</xdr:col>
      <xdr:colOff>1175845</xdr:colOff>
      <xdr:row>42</xdr:row>
      <xdr:rowOff>43413</xdr:rowOff>
    </xdr:to>
    <xdr:sp macro="" textlink="">
      <xdr:nvSpPr>
        <xdr:cNvPr id="47" name="모서리가 둥근 직사각형 8">
          <a:extLst>
            <a:ext uri="{FF2B5EF4-FFF2-40B4-BE49-F238E27FC236}">
              <a16:creationId xmlns:a16="http://schemas.microsoft.com/office/drawing/2014/main" id="{FED06161-61A1-4E24-933A-F46CE14B07DA}"/>
            </a:ext>
          </a:extLst>
        </xdr:cNvPr>
        <xdr:cNvSpPr/>
      </xdr:nvSpPr>
      <xdr:spPr>
        <a:xfrm>
          <a:off x="1457325" y="6578462"/>
          <a:ext cx="413845" cy="751576"/>
        </a:xfrm>
        <a:prstGeom prst="roundRect">
          <a:avLst>
            <a:gd name="adj" fmla="val 3875"/>
          </a:avLst>
        </a:prstGeom>
        <a:noFill/>
        <a:ln w="25400">
          <a:solidFill>
            <a:srgbClr val="FF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2</xdr:col>
      <xdr:colOff>478816</xdr:colOff>
      <xdr:row>39</xdr:row>
      <xdr:rowOff>9525</xdr:rowOff>
    </xdr:from>
    <xdr:to>
      <xdr:col>2</xdr:col>
      <xdr:colOff>960197</xdr:colOff>
      <xdr:row>40</xdr:row>
      <xdr:rowOff>159098</xdr:rowOff>
    </xdr:to>
    <xdr:sp macro="" textlink="">
      <xdr:nvSpPr>
        <xdr:cNvPr id="48" name="포인트가 8개인 별 9">
          <a:extLst>
            <a:ext uri="{FF2B5EF4-FFF2-40B4-BE49-F238E27FC236}">
              <a16:creationId xmlns:a16="http://schemas.microsoft.com/office/drawing/2014/main" id="{37486602-71D3-42F3-A412-7B6183757892}"/>
            </a:ext>
          </a:extLst>
        </xdr:cNvPr>
        <xdr:cNvSpPr/>
      </xdr:nvSpPr>
      <xdr:spPr>
        <a:xfrm>
          <a:off x="1174141" y="6781800"/>
          <a:ext cx="481381" cy="321023"/>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1">
              <a:solidFill>
                <a:srgbClr val="FF0000"/>
              </a:solidFill>
            </a:rPr>
            <a:t>11</a:t>
          </a:r>
          <a:endParaRPr lang="ko-KR" altLang="en-US" sz="1100" b="1">
            <a:solidFill>
              <a:srgbClr val="FF0000"/>
            </a:solidFill>
          </a:endParaRPr>
        </a:p>
      </xdr:txBody>
    </xdr:sp>
    <xdr:clientData/>
  </xdr:twoCellAnchor>
  <xdr:oneCellAnchor>
    <xdr:from>
      <xdr:col>2</xdr:col>
      <xdr:colOff>205220</xdr:colOff>
      <xdr:row>35</xdr:row>
      <xdr:rowOff>82810</xdr:rowOff>
    </xdr:from>
    <xdr:ext cx="744756" cy="491417"/>
    <xdr:sp macro="" textlink="">
      <xdr:nvSpPr>
        <xdr:cNvPr id="49" name="TextBox 48">
          <a:extLst>
            <a:ext uri="{FF2B5EF4-FFF2-40B4-BE49-F238E27FC236}">
              <a16:creationId xmlns:a16="http://schemas.microsoft.com/office/drawing/2014/main" id="{6BFA9698-72C2-4869-BFDD-1E87847A3971}"/>
            </a:ext>
          </a:extLst>
        </xdr:cNvPr>
        <xdr:cNvSpPr txBox="1"/>
      </xdr:nvSpPr>
      <xdr:spPr>
        <a:xfrm>
          <a:off x="900545" y="6169285"/>
          <a:ext cx="744756" cy="4914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900" i="1" u="none">
              <a:solidFill>
                <a:srgbClr val="FF00FF"/>
              </a:solidFill>
              <a:latin typeface="+mn-ea"/>
              <a:ea typeface="+mn-ea"/>
            </a:rPr>
            <a:t>"</a:t>
          </a:r>
          <a:r>
            <a:rPr lang="ko-KR" altLang="en-US" sz="900" i="1" u="none">
              <a:solidFill>
                <a:srgbClr val="FF00FF"/>
              </a:solidFill>
              <a:latin typeface="+mn-ea"/>
              <a:ea typeface="+mn-ea"/>
            </a:rPr>
            <a:t>빌딩태그</a:t>
          </a:r>
          <a:r>
            <a:rPr lang="en-US" altLang="ko-KR" sz="900" i="1" u="none">
              <a:solidFill>
                <a:srgbClr val="FF00FF"/>
              </a:solidFill>
              <a:latin typeface="+mn-ea"/>
              <a:ea typeface="+mn-ea"/>
            </a:rPr>
            <a:t>"</a:t>
          </a:r>
        </a:p>
        <a:p>
          <a:pPr algn="r"/>
          <a:r>
            <a:rPr lang="ko-KR" altLang="en-US" sz="900" i="1" u="none">
              <a:solidFill>
                <a:srgbClr val="FF00FF"/>
              </a:solidFill>
              <a:latin typeface="+mn-ea"/>
              <a:ea typeface="+mn-ea"/>
            </a:rPr>
            <a:t>↘</a:t>
          </a:r>
        </a:p>
      </xdr:txBody>
    </xdr:sp>
    <xdr:clientData/>
  </xdr:oneCellAnchor>
  <xdr:twoCellAnchor>
    <xdr:from>
      <xdr:col>2</xdr:col>
      <xdr:colOff>683558</xdr:colOff>
      <xdr:row>67</xdr:row>
      <xdr:rowOff>145675</xdr:rowOff>
    </xdr:from>
    <xdr:to>
      <xdr:col>2</xdr:col>
      <xdr:colOff>1837763</xdr:colOff>
      <xdr:row>78</xdr:row>
      <xdr:rowOff>0</xdr:rowOff>
    </xdr:to>
    <xdr:sp macro="" textlink="">
      <xdr:nvSpPr>
        <xdr:cNvPr id="50" name="모서리가 둥근 직사각형 8">
          <a:extLst>
            <a:ext uri="{FF2B5EF4-FFF2-40B4-BE49-F238E27FC236}">
              <a16:creationId xmlns:a16="http://schemas.microsoft.com/office/drawing/2014/main" id="{E9370980-99CB-4500-BB06-DB6E8DFF4AC1}"/>
            </a:ext>
          </a:extLst>
        </xdr:cNvPr>
        <xdr:cNvSpPr/>
      </xdr:nvSpPr>
      <xdr:spPr>
        <a:xfrm>
          <a:off x="1378883" y="22367500"/>
          <a:ext cx="1154205" cy="1740275"/>
        </a:xfrm>
        <a:prstGeom prst="roundRect">
          <a:avLst>
            <a:gd name="adj" fmla="val 5936"/>
          </a:avLst>
        </a:prstGeom>
        <a:noFill/>
        <a:ln w="19050">
          <a:solidFill>
            <a:srgbClr val="0000FF"/>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ko-KR" altLang="en-US" sz="1100">
            <a:solidFill>
              <a:schemeClr val="lt1"/>
            </a:solidFill>
            <a:latin typeface="+mn-lt"/>
            <a:ea typeface="+mn-ea"/>
            <a:cs typeface="+mn-cs"/>
          </a:endParaRPr>
        </a:p>
      </xdr:txBody>
    </xdr:sp>
    <xdr:clientData/>
  </xdr:twoCellAnchor>
  <xdr:twoCellAnchor>
    <xdr:from>
      <xdr:col>2</xdr:col>
      <xdr:colOff>381000</xdr:colOff>
      <xdr:row>64</xdr:row>
      <xdr:rowOff>156883</xdr:rowOff>
    </xdr:from>
    <xdr:to>
      <xdr:col>2</xdr:col>
      <xdr:colOff>627870</xdr:colOff>
      <xdr:row>66</xdr:row>
      <xdr:rowOff>40098</xdr:rowOff>
    </xdr:to>
    <xdr:sp macro="" textlink="">
      <xdr:nvSpPr>
        <xdr:cNvPr id="51" name="포인트가 8개인 별 19">
          <a:extLst>
            <a:ext uri="{FF2B5EF4-FFF2-40B4-BE49-F238E27FC236}">
              <a16:creationId xmlns:a16="http://schemas.microsoft.com/office/drawing/2014/main" id="{AC2733D2-E6E3-4B84-B2D0-22B35DD290F0}"/>
            </a:ext>
          </a:extLst>
        </xdr:cNvPr>
        <xdr:cNvSpPr/>
      </xdr:nvSpPr>
      <xdr:spPr>
        <a:xfrm>
          <a:off x="1076325" y="21864358"/>
          <a:ext cx="246870" cy="226115"/>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1</a:t>
          </a:r>
          <a:endParaRPr lang="ko-KR" altLang="en-US" sz="1200" b="1">
            <a:solidFill>
              <a:srgbClr val="FF0000"/>
            </a:solidFill>
          </a:endParaRPr>
        </a:p>
      </xdr:txBody>
    </xdr:sp>
    <xdr:clientData/>
  </xdr:twoCellAnchor>
  <xdr:twoCellAnchor>
    <xdr:from>
      <xdr:col>2</xdr:col>
      <xdr:colOff>1355912</xdr:colOff>
      <xdr:row>78</xdr:row>
      <xdr:rowOff>11207</xdr:rowOff>
    </xdr:from>
    <xdr:to>
      <xdr:col>2</xdr:col>
      <xdr:colOff>1602782</xdr:colOff>
      <xdr:row>79</xdr:row>
      <xdr:rowOff>62510</xdr:rowOff>
    </xdr:to>
    <xdr:sp macro="" textlink="">
      <xdr:nvSpPr>
        <xdr:cNvPr id="52" name="포인트가 8개인 별 19">
          <a:extLst>
            <a:ext uri="{FF2B5EF4-FFF2-40B4-BE49-F238E27FC236}">
              <a16:creationId xmlns:a16="http://schemas.microsoft.com/office/drawing/2014/main" id="{61184021-18A5-434B-8C01-A577040F4940}"/>
            </a:ext>
          </a:extLst>
        </xdr:cNvPr>
        <xdr:cNvSpPr/>
      </xdr:nvSpPr>
      <xdr:spPr>
        <a:xfrm>
          <a:off x="2051237" y="24118982"/>
          <a:ext cx="246870" cy="222753"/>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2</a:t>
          </a:r>
          <a:endParaRPr lang="ko-KR" altLang="en-US" sz="1200" b="1">
            <a:solidFill>
              <a:srgbClr val="FF0000"/>
            </a:solidFill>
          </a:endParaRPr>
        </a:p>
      </xdr:txBody>
    </xdr:sp>
    <xdr:clientData/>
  </xdr:twoCellAnchor>
  <xdr:twoCellAnchor>
    <xdr:from>
      <xdr:col>3</xdr:col>
      <xdr:colOff>605118</xdr:colOff>
      <xdr:row>65</xdr:row>
      <xdr:rowOff>134472</xdr:rowOff>
    </xdr:from>
    <xdr:to>
      <xdr:col>3</xdr:col>
      <xdr:colOff>851988</xdr:colOff>
      <xdr:row>67</xdr:row>
      <xdr:rowOff>17686</xdr:rowOff>
    </xdr:to>
    <xdr:sp macro="" textlink="">
      <xdr:nvSpPr>
        <xdr:cNvPr id="53" name="포인트가 8개인 별 19">
          <a:extLst>
            <a:ext uri="{FF2B5EF4-FFF2-40B4-BE49-F238E27FC236}">
              <a16:creationId xmlns:a16="http://schemas.microsoft.com/office/drawing/2014/main" id="{A83687A9-632C-49E8-8574-7135075D57B7}"/>
            </a:ext>
          </a:extLst>
        </xdr:cNvPr>
        <xdr:cNvSpPr/>
      </xdr:nvSpPr>
      <xdr:spPr>
        <a:xfrm>
          <a:off x="4129368" y="22013397"/>
          <a:ext cx="246870" cy="226114"/>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3</a:t>
          </a:r>
          <a:endParaRPr lang="ko-KR" altLang="en-US" sz="1200" b="1">
            <a:solidFill>
              <a:srgbClr val="FF0000"/>
            </a:solidFill>
          </a:endParaRPr>
        </a:p>
      </xdr:txBody>
    </xdr:sp>
    <xdr:clientData/>
  </xdr:twoCellAnchor>
  <xdr:twoCellAnchor>
    <xdr:from>
      <xdr:col>3</xdr:col>
      <xdr:colOff>1456765</xdr:colOff>
      <xdr:row>72</xdr:row>
      <xdr:rowOff>2</xdr:rowOff>
    </xdr:from>
    <xdr:to>
      <xdr:col>3</xdr:col>
      <xdr:colOff>1703635</xdr:colOff>
      <xdr:row>73</xdr:row>
      <xdr:rowOff>51305</xdr:rowOff>
    </xdr:to>
    <xdr:sp macro="" textlink="">
      <xdr:nvSpPr>
        <xdr:cNvPr id="54" name="포인트가 8개인 별 19">
          <a:extLst>
            <a:ext uri="{FF2B5EF4-FFF2-40B4-BE49-F238E27FC236}">
              <a16:creationId xmlns:a16="http://schemas.microsoft.com/office/drawing/2014/main" id="{A55E8913-6950-49C7-92A2-C4E6FEBF1629}"/>
            </a:ext>
          </a:extLst>
        </xdr:cNvPr>
        <xdr:cNvSpPr/>
      </xdr:nvSpPr>
      <xdr:spPr>
        <a:xfrm>
          <a:off x="4981015" y="23079077"/>
          <a:ext cx="246870" cy="222753"/>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4</a:t>
          </a:r>
          <a:endParaRPr lang="ko-KR" altLang="en-US" sz="1200" b="1">
            <a:solidFill>
              <a:srgbClr val="FF0000"/>
            </a:solidFill>
          </a:endParaRPr>
        </a:p>
      </xdr:txBody>
    </xdr:sp>
    <xdr:clientData/>
  </xdr:twoCellAnchor>
  <xdr:twoCellAnchor>
    <xdr:from>
      <xdr:col>3</xdr:col>
      <xdr:colOff>2106706</xdr:colOff>
      <xdr:row>66</xdr:row>
      <xdr:rowOff>22415</xdr:rowOff>
    </xdr:from>
    <xdr:to>
      <xdr:col>3</xdr:col>
      <xdr:colOff>2353576</xdr:colOff>
      <xdr:row>67</xdr:row>
      <xdr:rowOff>73717</xdr:rowOff>
    </xdr:to>
    <xdr:sp macro="" textlink="">
      <xdr:nvSpPr>
        <xdr:cNvPr id="55" name="포인트가 8개인 별 19">
          <a:extLst>
            <a:ext uri="{FF2B5EF4-FFF2-40B4-BE49-F238E27FC236}">
              <a16:creationId xmlns:a16="http://schemas.microsoft.com/office/drawing/2014/main" id="{AB39B7CC-2381-4E4B-9CB6-4546B2A9A616}"/>
            </a:ext>
          </a:extLst>
        </xdr:cNvPr>
        <xdr:cNvSpPr/>
      </xdr:nvSpPr>
      <xdr:spPr>
        <a:xfrm>
          <a:off x="5630956" y="22072790"/>
          <a:ext cx="246870" cy="222752"/>
        </a:xfrm>
        <a:prstGeom prst="star8">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200" b="1">
              <a:solidFill>
                <a:srgbClr val="FF0000"/>
              </a:solidFill>
            </a:rPr>
            <a:t>5</a:t>
          </a:r>
          <a:endParaRPr lang="ko-KR" altLang="en-US" sz="1200" b="1">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2815590</xdr:colOff>
      <xdr:row>1</xdr:row>
      <xdr:rowOff>5715</xdr:rowOff>
    </xdr:from>
    <xdr:to>
      <xdr:col>3</xdr:col>
      <xdr:colOff>396240</xdr:colOff>
      <xdr:row>7</xdr:row>
      <xdr:rowOff>0</xdr:rowOff>
    </xdr:to>
    <xdr:sp macro="" textlink="">
      <xdr:nvSpPr>
        <xdr:cNvPr id="2" name="TextBox 1">
          <a:extLst>
            <a:ext uri="{FF2B5EF4-FFF2-40B4-BE49-F238E27FC236}">
              <a16:creationId xmlns:a16="http://schemas.microsoft.com/office/drawing/2014/main" id="{CF8DB266-8F96-4560-8FA8-D1715551CF2B}"/>
            </a:ext>
          </a:extLst>
        </xdr:cNvPr>
        <xdr:cNvSpPr txBox="1"/>
      </xdr:nvSpPr>
      <xdr:spPr>
        <a:xfrm>
          <a:off x="4158615" y="53340"/>
          <a:ext cx="2381250" cy="9658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altLang="ko-KR" sz="800">
              <a:latin typeface="현대하모니 L" panose="02020603020101020101" pitchFamily="18" charset="-127"/>
              <a:ea typeface="현대하모니 L" panose="02020603020101020101" pitchFamily="18" charset="-127"/>
            </a:rPr>
            <a:t> [Family Name </a:t>
          </a:r>
          <a:r>
            <a:rPr lang="ko-KR" altLang="en-US" sz="800">
              <a:latin typeface="현대하모니 L" panose="02020603020101020101" pitchFamily="18" charset="-127"/>
              <a:ea typeface="현대하모니 L" panose="02020603020101020101" pitchFamily="18" charset="-127"/>
            </a:rPr>
            <a:t>분류 체계</a:t>
          </a:r>
          <a:r>
            <a:rPr lang="en-US" altLang="ko-KR" sz="800">
              <a:latin typeface="현대하모니 L" panose="02020603020101020101" pitchFamily="18" charset="-127"/>
              <a:ea typeface="현대하모니 L" panose="02020603020101020101" pitchFamily="18" charset="-127"/>
            </a:rPr>
            <a:t>]</a:t>
          </a:r>
        </a:p>
        <a:p>
          <a:r>
            <a:rPr lang="en-US" altLang="ko-KR" sz="800">
              <a:latin typeface="현대하모니 L" panose="02020603020101020101" pitchFamily="18" charset="-127"/>
              <a:ea typeface="현대하모니 L" panose="02020603020101020101" pitchFamily="18" charset="-127"/>
            </a:rPr>
            <a:t>- Lv1 : Family Category 1</a:t>
          </a:r>
          <a:r>
            <a:rPr lang="ko-KR" altLang="en-US" sz="800">
              <a:latin typeface="현대하모니 L" panose="02020603020101020101" pitchFamily="18" charset="-127"/>
              <a:ea typeface="현대하모니 L" panose="02020603020101020101" pitchFamily="18" charset="-127"/>
            </a:rPr>
            <a:t>단계</a:t>
          </a:r>
        </a:p>
        <a:p>
          <a:r>
            <a:rPr lang="en-US" altLang="ko-KR" sz="800">
              <a:latin typeface="현대하모니 L" panose="02020603020101020101" pitchFamily="18" charset="-127"/>
              <a:ea typeface="현대하모니 L" panose="02020603020101020101" pitchFamily="18" charset="-127"/>
            </a:rPr>
            <a:t>- LV2 : Family Category 2</a:t>
          </a:r>
          <a:r>
            <a:rPr lang="ko-KR" altLang="en-US" sz="800">
              <a:latin typeface="현대하모니 L" panose="02020603020101020101" pitchFamily="18" charset="-127"/>
              <a:ea typeface="현대하모니 L" panose="02020603020101020101" pitchFamily="18" charset="-127"/>
            </a:rPr>
            <a:t>단계</a:t>
          </a:r>
          <a:r>
            <a:rPr lang="en-US" altLang="ko-KR" sz="800">
              <a:latin typeface="현대하모니 L" panose="02020603020101020101" pitchFamily="18" charset="-127"/>
              <a:ea typeface="현대하모니 L" panose="02020603020101020101" pitchFamily="18" charset="-127"/>
            </a:rPr>
            <a:t>, Standard Hierarchy</a:t>
          </a:r>
        </a:p>
        <a:p>
          <a:r>
            <a:rPr lang="en-US" altLang="ko-KR" sz="800">
              <a:latin typeface="현대하모니 L" panose="02020603020101020101" pitchFamily="18" charset="-127"/>
              <a:ea typeface="현대하모니 L" panose="02020603020101020101" pitchFamily="18" charset="-127"/>
            </a:rPr>
            <a:t>- Lv3 : □  / </a:t>
          </a:r>
          <a:r>
            <a:rPr lang="ko-KR" altLang="en-US" sz="800">
              <a:latin typeface="현대하모니 L" panose="02020603020101020101" pitchFamily="18" charset="-127"/>
              <a:ea typeface="현대하모니 L" panose="02020603020101020101" pitchFamily="18" charset="-127"/>
            </a:rPr>
            <a:t>팀 표준 설계 정보 </a:t>
          </a:r>
          <a:r>
            <a:rPr lang="en-US" altLang="ko-KR" sz="800">
              <a:latin typeface="현대하모니 L" panose="02020603020101020101" pitchFamily="18" charset="-127"/>
              <a:ea typeface="현대하모니 L" panose="02020603020101020101" pitchFamily="18" charset="-127"/>
            </a:rPr>
            <a:t>(Large) </a:t>
          </a:r>
        </a:p>
        <a:p>
          <a:r>
            <a:rPr lang="en-US" altLang="ko-KR" sz="800">
              <a:latin typeface="현대하모니 L" panose="02020603020101020101" pitchFamily="18" charset="-127"/>
              <a:ea typeface="현대하모니 L" panose="02020603020101020101" pitchFamily="18" charset="-127"/>
            </a:rPr>
            <a:t>- Lv4 : ▶  / </a:t>
          </a:r>
          <a:r>
            <a:rPr lang="ko-KR" altLang="en-US" sz="800">
              <a:latin typeface="현대하모니 L" panose="02020603020101020101" pitchFamily="18" charset="-127"/>
              <a:ea typeface="현대하모니 L" panose="02020603020101020101" pitchFamily="18" charset="-127"/>
            </a:rPr>
            <a:t>팀 표준 설계 정보 </a:t>
          </a:r>
          <a:r>
            <a:rPr lang="en-US" altLang="ko-KR" sz="800">
              <a:latin typeface="현대하모니 L" panose="02020603020101020101" pitchFamily="18" charset="-127"/>
              <a:ea typeface="현대하모니 L" panose="02020603020101020101" pitchFamily="18" charset="-127"/>
            </a:rPr>
            <a:t>(Middle, Small)</a:t>
          </a:r>
        </a:p>
        <a:p>
          <a:r>
            <a:rPr lang="en-US" altLang="ko-KR" sz="800">
              <a:latin typeface="현대하모니 L" panose="02020603020101020101" pitchFamily="18" charset="-127"/>
              <a:ea typeface="현대하모니 L" panose="02020603020101020101" pitchFamily="18" charset="-127"/>
            </a:rPr>
            <a:t>- Lv5 : </a:t>
          </a:r>
          <a:r>
            <a:rPr lang="ko-KR" altLang="en-US" sz="800">
              <a:latin typeface="현대하모니 L" panose="02020603020101020101" pitchFamily="18" charset="-127"/>
              <a:ea typeface="현대하모니 L" panose="02020603020101020101" pitchFamily="18" charset="-127"/>
            </a:rPr>
            <a:t>동일 </a:t>
          </a:r>
          <a:r>
            <a:rPr lang="en-US" altLang="ko-KR" sz="800">
              <a:latin typeface="현대하모니 L" panose="02020603020101020101" pitchFamily="18" charset="-127"/>
              <a:ea typeface="현대하모니 L" panose="02020603020101020101" pitchFamily="18" charset="-127"/>
            </a:rPr>
            <a:t>WM Group</a:t>
          </a:r>
        </a:p>
        <a:p>
          <a:r>
            <a:rPr lang="en-US" altLang="ko-KR" sz="800">
              <a:latin typeface="현대하모니 L" panose="02020603020101020101" pitchFamily="18" charset="-127"/>
              <a:ea typeface="현대하모니 L" panose="02020603020101020101" pitchFamily="18" charset="-127"/>
            </a:rPr>
            <a:t>- Lv6 : User </a:t>
          </a:r>
          <a:r>
            <a:rPr lang="ko-KR" altLang="en-US" sz="800">
              <a:latin typeface="현대하모니 L" panose="02020603020101020101" pitchFamily="18" charset="-127"/>
              <a:ea typeface="현대하모니 L" panose="02020603020101020101" pitchFamily="18" charset="-127"/>
            </a:rPr>
            <a:t>추가</a:t>
          </a:r>
        </a:p>
        <a:p>
          <a:endParaRPr lang="ko-KR" altLang="en-US" sz="1100"/>
        </a:p>
      </xdr:txBody>
    </xdr:sp>
    <xdr:clientData/>
  </xdr:twoCellAnchor>
  <xdr:twoCellAnchor>
    <xdr:from>
      <xdr:col>2</xdr:col>
      <xdr:colOff>3329940</xdr:colOff>
      <xdr:row>231</xdr:row>
      <xdr:rowOff>60960</xdr:rowOff>
    </xdr:from>
    <xdr:to>
      <xdr:col>2</xdr:col>
      <xdr:colOff>4335780</xdr:colOff>
      <xdr:row>232</xdr:row>
      <xdr:rowOff>114300</xdr:rowOff>
    </xdr:to>
    <xdr:sp macro="" textlink="">
      <xdr:nvSpPr>
        <xdr:cNvPr id="3" name="말풍선: 사각형 2">
          <a:extLst>
            <a:ext uri="{FF2B5EF4-FFF2-40B4-BE49-F238E27FC236}">
              <a16:creationId xmlns:a16="http://schemas.microsoft.com/office/drawing/2014/main" id="{E8DF293A-6234-44D9-BE23-009C1EB5E09C}"/>
            </a:ext>
          </a:extLst>
        </xdr:cNvPr>
        <xdr:cNvSpPr/>
      </xdr:nvSpPr>
      <xdr:spPr>
        <a:xfrm>
          <a:off x="4672965" y="48724185"/>
          <a:ext cx="1005840" cy="262890"/>
        </a:xfrm>
        <a:prstGeom prst="wedgeRectCallout">
          <a:avLst>
            <a:gd name="adj1" fmla="val -34500"/>
            <a:gd name="adj2" fmla="val 198376"/>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marL="0" indent="0" algn="l"/>
          <a:r>
            <a:rPr lang="en-US" altLang="ko-KR" sz="1000" baseline="0">
              <a:solidFill>
                <a:schemeClr val="lt1"/>
              </a:solidFill>
              <a:latin typeface="+mn-lt"/>
              <a:ea typeface="+mn-ea"/>
              <a:cs typeface="+mn-cs"/>
            </a:rPr>
            <a:t> R4-Fence </a:t>
          </a:r>
          <a:r>
            <a:rPr lang="ko-KR" altLang="en-US" sz="1000" baseline="0">
              <a:solidFill>
                <a:schemeClr val="lt1"/>
              </a:solidFill>
              <a:latin typeface="+mn-lt"/>
              <a:ea typeface="+mn-ea"/>
              <a:cs typeface="+mn-cs"/>
            </a:rPr>
            <a:t>추가</a:t>
          </a:r>
        </a:p>
      </xdr:txBody>
    </xdr:sp>
    <xdr:clientData/>
  </xdr:twoCellAnchor>
  <xdr:twoCellAnchor>
    <xdr:from>
      <xdr:col>2</xdr:col>
      <xdr:colOff>2491740</xdr:colOff>
      <xdr:row>258</xdr:row>
      <xdr:rowOff>22860</xdr:rowOff>
    </xdr:from>
    <xdr:to>
      <xdr:col>2</xdr:col>
      <xdr:colOff>3497580</xdr:colOff>
      <xdr:row>259</xdr:row>
      <xdr:rowOff>76200</xdr:rowOff>
    </xdr:to>
    <xdr:sp macro="" textlink="">
      <xdr:nvSpPr>
        <xdr:cNvPr id="4" name="말풍선: 사각형 3">
          <a:extLst>
            <a:ext uri="{FF2B5EF4-FFF2-40B4-BE49-F238E27FC236}">
              <a16:creationId xmlns:a16="http://schemas.microsoft.com/office/drawing/2014/main" id="{A06B58A2-1337-48EE-8C57-2807BE6F9D09}"/>
            </a:ext>
          </a:extLst>
        </xdr:cNvPr>
        <xdr:cNvSpPr/>
      </xdr:nvSpPr>
      <xdr:spPr>
        <a:xfrm>
          <a:off x="3834765" y="54343935"/>
          <a:ext cx="1005840" cy="262890"/>
        </a:xfrm>
        <a:prstGeom prst="wedgeRectCallout">
          <a:avLst>
            <a:gd name="adj1" fmla="val -84500"/>
            <a:gd name="adj2" fmla="val 51710"/>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en-US" altLang="ko-KR" sz="1000" baseline="0">
              <a:solidFill>
                <a:schemeClr val="lt1"/>
              </a:solidFill>
              <a:latin typeface="+mn-lt"/>
              <a:ea typeface="+mn-ea"/>
              <a:cs typeface="+mn-cs"/>
            </a:rPr>
            <a:t> R4-</a:t>
          </a:r>
          <a:r>
            <a:rPr lang="ko-KR" altLang="en-US" sz="1000" baseline="0">
              <a:solidFill>
                <a:schemeClr val="lt1"/>
              </a:solidFill>
              <a:latin typeface="+mn-lt"/>
              <a:ea typeface="+mn-ea"/>
              <a:cs typeface="+mn-cs"/>
            </a:rPr>
            <a:t> </a:t>
          </a:r>
          <a:r>
            <a:rPr lang="en-US" altLang="ko-KR" sz="1000" baseline="0">
              <a:solidFill>
                <a:schemeClr val="lt1"/>
              </a:solidFill>
              <a:latin typeface="+mn-lt"/>
              <a:ea typeface="+mn-ea"/>
              <a:cs typeface="+mn-cs"/>
            </a:rPr>
            <a:t>Plaster </a:t>
          </a:r>
          <a:r>
            <a:rPr lang="ko-KR" altLang="en-US" sz="1000" baseline="0">
              <a:solidFill>
                <a:schemeClr val="lt1"/>
              </a:solidFill>
              <a:latin typeface="+mn-lt"/>
              <a:ea typeface="+mn-ea"/>
              <a:cs typeface="+mn-cs"/>
            </a:rPr>
            <a:t>추가</a:t>
          </a:r>
        </a:p>
      </xdr:txBody>
    </xdr:sp>
    <xdr:clientData/>
  </xdr:twoCellAnchor>
  <xdr:twoCellAnchor>
    <xdr:from>
      <xdr:col>2</xdr:col>
      <xdr:colOff>2141220</xdr:colOff>
      <xdr:row>1073</xdr:row>
      <xdr:rowOff>60960</xdr:rowOff>
    </xdr:from>
    <xdr:to>
      <xdr:col>2</xdr:col>
      <xdr:colOff>3665220</xdr:colOff>
      <xdr:row>1074</xdr:row>
      <xdr:rowOff>137160</xdr:rowOff>
    </xdr:to>
    <xdr:sp macro="" textlink="">
      <xdr:nvSpPr>
        <xdr:cNvPr id="5" name="말풍선: 사각형 4">
          <a:extLst>
            <a:ext uri="{FF2B5EF4-FFF2-40B4-BE49-F238E27FC236}">
              <a16:creationId xmlns:a16="http://schemas.microsoft.com/office/drawing/2014/main" id="{768D0A32-E143-497B-BFC9-F726E988CD86}"/>
            </a:ext>
          </a:extLst>
        </xdr:cNvPr>
        <xdr:cNvSpPr/>
      </xdr:nvSpPr>
      <xdr:spPr>
        <a:xfrm>
          <a:off x="3484245" y="227470335"/>
          <a:ext cx="1524000" cy="285750"/>
        </a:xfrm>
        <a:prstGeom prst="wedgeRectCallout">
          <a:avLst>
            <a:gd name="adj1" fmla="val -43000"/>
            <a:gd name="adj2" fmla="val 165043"/>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en-US" altLang="ko-KR" sz="1000" baseline="0">
              <a:solidFill>
                <a:schemeClr val="lt1"/>
              </a:solidFill>
              <a:latin typeface="+mn-lt"/>
              <a:ea typeface="+mn-ea"/>
              <a:cs typeface="+mn-cs"/>
            </a:rPr>
            <a:t> R4-13. Manual Input </a:t>
          </a:r>
          <a:r>
            <a:rPr lang="ko-KR" altLang="en-US" sz="1000" baseline="0">
              <a:solidFill>
                <a:schemeClr val="lt1"/>
              </a:solidFill>
              <a:latin typeface="+mn-lt"/>
              <a:ea typeface="+mn-ea"/>
              <a:cs typeface="+mn-cs"/>
            </a:rPr>
            <a:t>추가</a:t>
          </a:r>
        </a:p>
      </xdr:txBody>
    </xdr:sp>
    <xdr:clientData/>
  </xdr:twoCellAnchor>
  <xdr:twoCellAnchor>
    <xdr:from>
      <xdr:col>2</xdr:col>
      <xdr:colOff>2484120</xdr:colOff>
      <xdr:row>32</xdr:row>
      <xdr:rowOff>83820</xdr:rowOff>
    </xdr:from>
    <xdr:to>
      <xdr:col>2</xdr:col>
      <xdr:colOff>3202577</xdr:colOff>
      <xdr:row>33</xdr:row>
      <xdr:rowOff>148046</xdr:rowOff>
    </xdr:to>
    <xdr:sp macro="" textlink="">
      <xdr:nvSpPr>
        <xdr:cNvPr id="6" name="말풍선: 사각형 5">
          <a:extLst>
            <a:ext uri="{FF2B5EF4-FFF2-40B4-BE49-F238E27FC236}">
              <a16:creationId xmlns:a16="http://schemas.microsoft.com/office/drawing/2014/main" id="{FE17DA03-70C3-4F3F-A944-93725A5CC2F8}"/>
            </a:ext>
          </a:extLst>
        </xdr:cNvPr>
        <xdr:cNvSpPr/>
      </xdr:nvSpPr>
      <xdr:spPr>
        <a:xfrm>
          <a:off x="3827145" y="6589395"/>
          <a:ext cx="718457" cy="273776"/>
        </a:xfrm>
        <a:prstGeom prst="wedgeRectCallout">
          <a:avLst>
            <a:gd name="adj1" fmla="val -62585"/>
            <a:gd name="adj2" fmla="val 191203"/>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ko-KR" altLang="en-US" sz="1000" baseline="0">
              <a:solidFill>
                <a:schemeClr val="lt1"/>
              </a:solidFill>
              <a:latin typeface="+mn-lt"/>
              <a:ea typeface="+mn-ea"/>
              <a:cs typeface="+mn-cs"/>
            </a:rPr>
            <a:t>항목 추가</a:t>
          </a:r>
        </a:p>
      </xdr:txBody>
    </xdr:sp>
    <xdr:clientData/>
  </xdr:twoCellAnchor>
  <xdr:twoCellAnchor>
    <xdr:from>
      <xdr:col>2</xdr:col>
      <xdr:colOff>2095500</xdr:colOff>
      <xdr:row>357</xdr:row>
      <xdr:rowOff>118108</xdr:rowOff>
    </xdr:from>
    <xdr:to>
      <xdr:col>2</xdr:col>
      <xdr:colOff>4625340</xdr:colOff>
      <xdr:row>361</xdr:row>
      <xdr:rowOff>53340</xdr:rowOff>
    </xdr:to>
    <xdr:sp macro="" textlink="">
      <xdr:nvSpPr>
        <xdr:cNvPr id="7" name="사각형 설명선 2">
          <a:extLst>
            <a:ext uri="{FF2B5EF4-FFF2-40B4-BE49-F238E27FC236}">
              <a16:creationId xmlns:a16="http://schemas.microsoft.com/office/drawing/2014/main" id="{91331AC1-5F19-4615-BBC9-AE7E30C7A3D8}"/>
            </a:ext>
          </a:extLst>
        </xdr:cNvPr>
        <xdr:cNvSpPr/>
      </xdr:nvSpPr>
      <xdr:spPr>
        <a:xfrm>
          <a:off x="3438525" y="75641833"/>
          <a:ext cx="2529840" cy="773432"/>
        </a:xfrm>
        <a:prstGeom prst="wedgeRectCallout">
          <a:avLst>
            <a:gd name="adj1" fmla="val -47890"/>
            <a:gd name="adj2" fmla="val 79362"/>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lIns="36000" tIns="0" rIns="0" bIns="0"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ko-KR" altLang="en-US" sz="1000" baseline="0">
              <a:solidFill>
                <a:schemeClr val="lt1"/>
              </a:solidFill>
              <a:latin typeface="+mn-lt"/>
              <a:ea typeface="+mn-ea"/>
              <a:cs typeface="+mn-cs"/>
            </a:rPr>
            <a:t>패밀리는 표준템플릿에서 삭제하되 </a:t>
          </a:r>
          <a:r>
            <a:rPr lang="en-US" altLang="ko-KR" sz="1000" baseline="0">
              <a:solidFill>
                <a:schemeClr val="lt1"/>
              </a:solidFill>
              <a:latin typeface="+mn-lt"/>
              <a:ea typeface="+mn-ea"/>
              <a:cs typeface="+mn-cs"/>
            </a:rPr>
            <a:t>STOOP, RAMP</a:t>
          </a:r>
          <a:r>
            <a:rPr lang="ko-KR" altLang="en-US" sz="1000" baseline="0">
              <a:solidFill>
                <a:schemeClr val="lt1"/>
              </a:solidFill>
              <a:latin typeface="+mn-lt"/>
              <a:ea typeface="+mn-ea"/>
              <a:cs typeface="+mn-cs"/>
            </a:rPr>
            <a:t>용 분류는 유지</a:t>
          </a:r>
          <a:r>
            <a:rPr lang="en-US" altLang="ko-KR" sz="1000" baseline="0">
              <a:solidFill>
                <a:schemeClr val="lt1"/>
              </a:solidFill>
              <a:latin typeface="+mn-lt"/>
              <a:ea typeface="+mn-ea"/>
              <a:cs typeface="+mn-cs"/>
            </a:rPr>
            <a:t>.</a:t>
          </a:r>
        </a:p>
        <a:p>
          <a:pPr marL="0" indent="0" algn="l"/>
          <a:r>
            <a:rPr lang="en-US" altLang="ko-KR" sz="1000" baseline="0">
              <a:solidFill>
                <a:schemeClr val="lt1"/>
              </a:solidFill>
              <a:latin typeface="+mn-lt"/>
              <a:ea typeface="+mn-ea"/>
              <a:cs typeface="+mn-cs"/>
            </a:rPr>
            <a:t>SOG </a:t>
          </a:r>
          <a:r>
            <a:rPr lang="ko-KR" altLang="en-US" sz="1000" baseline="0">
              <a:solidFill>
                <a:schemeClr val="lt1"/>
              </a:solidFill>
              <a:latin typeface="+mn-lt"/>
              <a:ea typeface="+mn-ea"/>
              <a:cs typeface="+mn-cs"/>
            </a:rPr>
            <a:t>패밀리 이용</a:t>
          </a:r>
          <a:endParaRPr lang="en-US" altLang="ko-KR" sz="1000" baseline="0">
            <a:solidFill>
              <a:schemeClr val="lt1"/>
            </a:solidFill>
            <a:latin typeface="+mn-lt"/>
            <a:ea typeface="+mn-ea"/>
            <a:cs typeface="+mn-cs"/>
          </a:endParaRPr>
        </a:p>
      </xdr:txBody>
    </xdr:sp>
    <xdr:clientData/>
  </xdr:twoCellAnchor>
  <xdr:twoCellAnchor>
    <xdr:from>
      <xdr:col>2</xdr:col>
      <xdr:colOff>2127885</xdr:colOff>
      <xdr:row>347</xdr:row>
      <xdr:rowOff>171450</xdr:rowOff>
    </xdr:from>
    <xdr:to>
      <xdr:col>2</xdr:col>
      <xdr:colOff>3695700</xdr:colOff>
      <xdr:row>349</xdr:row>
      <xdr:rowOff>120015</xdr:rowOff>
    </xdr:to>
    <xdr:sp macro="" textlink="">
      <xdr:nvSpPr>
        <xdr:cNvPr id="8" name="사각형 설명선 2">
          <a:extLst>
            <a:ext uri="{FF2B5EF4-FFF2-40B4-BE49-F238E27FC236}">
              <a16:creationId xmlns:a16="http://schemas.microsoft.com/office/drawing/2014/main" id="{C17FAEB8-9819-439F-8CF8-6B73FB9282A2}"/>
            </a:ext>
          </a:extLst>
        </xdr:cNvPr>
        <xdr:cNvSpPr/>
      </xdr:nvSpPr>
      <xdr:spPr>
        <a:xfrm>
          <a:off x="3470910" y="73599675"/>
          <a:ext cx="1567815" cy="367665"/>
        </a:xfrm>
        <a:prstGeom prst="wedgeRectCallout">
          <a:avLst>
            <a:gd name="adj1" fmla="val -47890"/>
            <a:gd name="adj2" fmla="val 79362"/>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lIns="36000" tIns="0" rIns="0" bIns="0"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ko-KR" sz="1000" baseline="0">
              <a:solidFill>
                <a:schemeClr val="lt1"/>
              </a:solidFill>
              <a:latin typeface="+mn-lt"/>
              <a:ea typeface="+mn-ea"/>
              <a:cs typeface="+mn-cs"/>
            </a:rPr>
            <a:t>Suspended Slab </a:t>
          </a:r>
          <a:r>
            <a:rPr lang="ko-KR" altLang="en-US" sz="1000" baseline="0">
              <a:solidFill>
                <a:schemeClr val="lt1"/>
              </a:solidFill>
              <a:latin typeface="+mn-lt"/>
              <a:ea typeface="+mn-ea"/>
              <a:cs typeface="+mn-cs"/>
            </a:rPr>
            <a:t>타입 추가</a:t>
          </a:r>
          <a:endParaRPr lang="en-US" altLang="ko-KR" sz="1000" baseline="0">
            <a:solidFill>
              <a:schemeClr val="lt1"/>
            </a:solidFill>
            <a:latin typeface="+mn-lt"/>
            <a:ea typeface="+mn-ea"/>
            <a:cs typeface="+mn-cs"/>
          </a:endParaRPr>
        </a:p>
      </xdr:txBody>
    </xdr:sp>
    <xdr:clientData/>
  </xdr:twoCellAnchor>
  <xdr:twoCellAnchor>
    <xdr:from>
      <xdr:col>2</xdr:col>
      <xdr:colOff>363855</xdr:colOff>
      <xdr:row>342</xdr:row>
      <xdr:rowOff>133350</xdr:rowOff>
    </xdr:from>
    <xdr:to>
      <xdr:col>2</xdr:col>
      <xdr:colOff>1929765</xdr:colOff>
      <xdr:row>344</xdr:row>
      <xdr:rowOff>49530</xdr:rowOff>
    </xdr:to>
    <xdr:sp macro="" textlink="">
      <xdr:nvSpPr>
        <xdr:cNvPr id="9" name="사각형 설명선 2">
          <a:extLst>
            <a:ext uri="{FF2B5EF4-FFF2-40B4-BE49-F238E27FC236}">
              <a16:creationId xmlns:a16="http://schemas.microsoft.com/office/drawing/2014/main" id="{0EFE0319-4D93-44DC-A3E2-19880428A10D}"/>
            </a:ext>
          </a:extLst>
        </xdr:cNvPr>
        <xdr:cNvSpPr/>
      </xdr:nvSpPr>
      <xdr:spPr>
        <a:xfrm>
          <a:off x="1706880" y="72513825"/>
          <a:ext cx="1565910" cy="335280"/>
        </a:xfrm>
        <a:prstGeom prst="wedgeRectCallout">
          <a:avLst>
            <a:gd name="adj1" fmla="val -47890"/>
            <a:gd name="adj2" fmla="val 79362"/>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lIns="36000" tIns="0" rIns="0" bIns="0"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ko-KR" sz="1000" baseline="0">
              <a:solidFill>
                <a:schemeClr val="lt1"/>
              </a:solidFill>
              <a:latin typeface="+mn-lt"/>
              <a:ea typeface="+mn-ea"/>
              <a:cs typeface="+mn-cs"/>
            </a:rPr>
            <a:t>Equipment Pad </a:t>
          </a:r>
          <a:r>
            <a:rPr lang="ko-KR" altLang="en-US" sz="1000" baseline="0">
              <a:solidFill>
                <a:schemeClr val="lt1"/>
              </a:solidFill>
              <a:latin typeface="+mn-lt"/>
              <a:ea typeface="+mn-ea"/>
              <a:cs typeface="+mn-cs"/>
            </a:rPr>
            <a:t>타입 추가</a:t>
          </a:r>
          <a:endParaRPr lang="en-US" altLang="ko-KR" sz="1000" baseline="0">
            <a:solidFill>
              <a:schemeClr val="lt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239480</xdr:colOff>
      <xdr:row>87</xdr:row>
      <xdr:rowOff>4426</xdr:rowOff>
    </xdr:from>
    <xdr:to>
      <xdr:col>14</xdr:col>
      <xdr:colOff>4935575</xdr:colOff>
      <xdr:row>98</xdr:row>
      <xdr:rowOff>283320</xdr:rowOff>
    </xdr:to>
    <xdr:pic>
      <xdr:nvPicPr>
        <xdr:cNvPr id="2" name="그림 30">
          <a:extLst>
            <a:ext uri="{FF2B5EF4-FFF2-40B4-BE49-F238E27FC236}">
              <a16:creationId xmlns:a16="http://schemas.microsoft.com/office/drawing/2014/main" id="{DAF10C4D-42E5-47B0-A0C6-ED5226AAC132}"/>
            </a:ext>
          </a:extLst>
        </xdr:cNvPr>
        <xdr:cNvPicPr>
          <a:picLocks noChangeAspect="1"/>
        </xdr:cNvPicPr>
      </xdr:nvPicPr>
      <xdr:blipFill>
        <a:blip xmlns:r="http://schemas.openxmlformats.org/officeDocument/2006/relationships" r:embed="rId1"/>
        <a:stretch>
          <a:fillRect/>
        </a:stretch>
      </xdr:blipFill>
      <xdr:spPr>
        <a:xfrm>
          <a:off x="16451030" y="27455476"/>
          <a:ext cx="4696095" cy="3736469"/>
        </a:xfrm>
        <a:prstGeom prst="rect">
          <a:avLst/>
        </a:prstGeom>
      </xdr:spPr>
    </xdr:pic>
    <xdr:clientData/>
  </xdr:twoCellAnchor>
  <xdr:twoCellAnchor>
    <xdr:from>
      <xdr:col>14</xdr:col>
      <xdr:colOff>137157</xdr:colOff>
      <xdr:row>287</xdr:row>
      <xdr:rowOff>293914</xdr:rowOff>
    </xdr:from>
    <xdr:to>
      <xdr:col>14</xdr:col>
      <xdr:colOff>3733797</xdr:colOff>
      <xdr:row>294</xdr:row>
      <xdr:rowOff>130628</xdr:rowOff>
    </xdr:to>
    <xdr:grpSp>
      <xdr:nvGrpSpPr>
        <xdr:cNvPr id="3" name="그룹 2">
          <a:extLst>
            <a:ext uri="{FF2B5EF4-FFF2-40B4-BE49-F238E27FC236}">
              <a16:creationId xmlns:a16="http://schemas.microsoft.com/office/drawing/2014/main" id="{C7DEDF7E-0531-4FE8-9503-2147AF56CE67}"/>
            </a:ext>
          </a:extLst>
        </xdr:cNvPr>
        <xdr:cNvGrpSpPr/>
      </xdr:nvGrpSpPr>
      <xdr:grpSpPr>
        <a:xfrm>
          <a:off x="16352069" y="89313443"/>
          <a:ext cx="3596640" cy="2033067"/>
          <a:chOff x="1089660" y="27531060"/>
          <a:chExt cx="2796540" cy="1485900"/>
        </a:xfrm>
      </xdr:grpSpPr>
      <xdr:grpSp>
        <xdr:nvGrpSpPr>
          <xdr:cNvPr id="4" name="그룹 3">
            <a:extLst>
              <a:ext uri="{FF2B5EF4-FFF2-40B4-BE49-F238E27FC236}">
                <a16:creationId xmlns:a16="http://schemas.microsoft.com/office/drawing/2014/main" id="{B859F2FF-8F21-3E4C-61B1-7F990FDD953D}"/>
              </a:ext>
            </a:extLst>
          </xdr:cNvPr>
          <xdr:cNvGrpSpPr/>
        </xdr:nvGrpSpPr>
        <xdr:grpSpPr>
          <a:xfrm>
            <a:off x="1089660" y="27531060"/>
            <a:ext cx="2796540" cy="1485900"/>
            <a:chOff x="2133600" y="19056008"/>
            <a:chExt cx="1777044" cy="891629"/>
          </a:xfrm>
        </xdr:grpSpPr>
        <xdr:pic>
          <xdr:nvPicPr>
            <xdr:cNvPr id="7" name="그림 6">
              <a:extLst>
                <a:ext uri="{FF2B5EF4-FFF2-40B4-BE49-F238E27FC236}">
                  <a16:creationId xmlns:a16="http://schemas.microsoft.com/office/drawing/2014/main" id="{A13C6601-1C66-7145-231F-AF850C014222}"/>
                </a:ext>
              </a:extLst>
            </xdr:cNvPr>
            <xdr:cNvPicPr>
              <a:picLocks noChangeAspect="1"/>
            </xdr:cNvPicPr>
          </xdr:nvPicPr>
          <xdr:blipFill>
            <a:blip xmlns:r="http://schemas.openxmlformats.org/officeDocument/2006/relationships" r:embed="rId2"/>
            <a:stretch>
              <a:fillRect/>
            </a:stretch>
          </xdr:blipFill>
          <xdr:spPr>
            <a:xfrm>
              <a:off x="2133600" y="19056008"/>
              <a:ext cx="1777044" cy="891629"/>
            </a:xfrm>
            <a:prstGeom prst="rect">
              <a:avLst/>
            </a:prstGeom>
          </xdr:spPr>
        </xdr:pic>
        <xdr:sp macro="" textlink="">
          <xdr:nvSpPr>
            <xdr:cNvPr id="8" name="TextBox 7">
              <a:extLst>
                <a:ext uri="{FF2B5EF4-FFF2-40B4-BE49-F238E27FC236}">
                  <a16:creationId xmlns:a16="http://schemas.microsoft.com/office/drawing/2014/main" id="{404BF752-1264-E9A7-0672-7AE068C56971}"/>
                </a:ext>
              </a:extLst>
            </xdr:cNvPr>
            <xdr:cNvSpPr txBox="1"/>
          </xdr:nvSpPr>
          <xdr:spPr>
            <a:xfrm>
              <a:off x="3489961" y="19720561"/>
              <a:ext cx="149526" cy="9447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W</a:t>
              </a:r>
              <a:endParaRPr lang="ko-KR" altLang="en-US" sz="1100"/>
            </a:p>
          </xdr:txBody>
        </xdr:sp>
        <xdr:sp macro="" textlink="">
          <xdr:nvSpPr>
            <xdr:cNvPr id="9" name="TextBox 8">
              <a:extLst>
                <a:ext uri="{FF2B5EF4-FFF2-40B4-BE49-F238E27FC236}">
                  <a16:creationId xmlns:a16="http://schemas.microsoft.com/office/drawing/2014/main" id="{E347686E-858C-BB9E-0EB0-A20F30D3DD73}"/>
                </a:ext>
              </a:extLst>
            </xdr:cNvPr>
            <xdr:cNvSpPr txBox="1"/>
          </xdr:nvSpPr>
          <xdr:spPr>
            <a:xfrm>
              <a:off x="3103315" y="19490439"/>
              <a:ext cx="157040" cy="96629"/>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D'</a:t>
              </a:r>
            </a:p>
          </xdr:txBody>
        </xdr:sp>
      </xdr:grpSp>
      <xdr:cxnSp macro="">
        <xdr:nvCxnSpPr>
          <xdr:cNvPr id="5" name="직선 화살표 연결선 4">
            <a:extLst>
              <a:ext uri="{FF2B5EF4-FFF2-40B4-BE49-F238E27FC236}">
                <a16:creationId xmlns:a16="http://schemas.microsoft.com/office/drawing/2014/main" id="{E5CE69DB-40B0-5134-2E14-6107F89ED25F}"/>
              </a:ext>
            </a:extLst>
          </xdr:cNvPr>
          <xdr:cNvCxnSpPr/>
        </xdr:nvCxnSpPr>
        <xdr:spPr>
          <a:xfrm>
            <a:off x="2278380" y="27721560"/>
            <a:ext cx="0" cy="800100"/>
          </a:xfrm>
          <a:prstGeom prst="straightConnector1">
            <a:avLst/>
          </a:prstGeom>
          <a:ln>
            <a:solidFill>
              <a:schemeClr val="bg1"/>
            </a:solidFill>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6" name="TextBox 5">
            <a:extLst>
              <a:ext uri="{FF2B5EF4-FFF2-40B4-BE49-F238E27FC236}">
                <a16:creationId xmlns:a16="http://schemas.microsoft.com/office/drawing/2014/main" id="{8A887825-B963-5371-B1D9-6E3B96A34D27}"/>
              </a:ext>
            </a:extLst>
          </xdr:cNvPr>
          <xdr:cNvSpPr txBox="1"/>
        </xdr:nvSpPr>
        <xdr:spPr>
          <a:xfrm>
            <a:off x="2011680" y="28056840"/>
            <a:ext cx="231029" cy="190423"/>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D</a:t>
            </a:r>
            <a:endParaRPr lang="ko-KR" altLang="en-US" sz="1100"/>
          </a:p>
        </xdr:txBody>
      </xdr:sp>
    </xdr:grpSp>
    <xdr:clientData/>
  </xdr:twoCellAnchor>
  <xdr:twoCellAnchor>
    <xdr:from>
      <xdr:col>14</xdr:col>
      <xdr:colOff>130901</xdr:colOff>
      <xdr:row>217</xdr:row>
      <xdr:rowOff>51764</xdr:rowOff>
    </xdr:from>
    <xdr:to>
      <xdr:col>14</xdr:col>
      <xdr:colOff>3823855</xdr:colOff>
      <xdr:row>234</xdr:row>
      <xdr:rowOff>230578</xdr:rowOff>
    </xdr:to>
    <xdr:pic>
      <xdr:nvPicPr>
        <xdr:cNvPr id="10" name="그림 9">
          <a:extLst>
            <a:ext uri="{FF2B5EF4-FFF2-40B4-BE49-F238E27FC236}">
              <a16:creationId xmlns:a16="http://schemas.microsoft.com/office/drawing/2014/main" id="{98F7F175-D99D-475F-A32D-A8D070B40ADD}"/>
            </a:ext>
          </a:extLst>
        </xdr:cNvPr>
        <xdr:cNvPicPr>
          <a:picLocks noChangeAspect="1"/>
        </xdr:cNvPicPr>
      </xdr:nvPicPr>
      <xdr:blipFill rotWithShape="1">
        <a:blip xmlns:r="http://schemas.openxmlformats.org/officeDocument/2006/relationships" r:embed="rId3"/>
        <a:srcRect l="10882" t="7181" r="6258" b="1437"/>
        <a:stretch/>
      </xdr:blipFill>
      <xdr:spPr>
        <a:xfrm>
          <a:off x="16342451" y="66812489"/>
          <a:ext cx="3692954" cy="5712839"/>
        </a:xfrm>
        <a:prstGeom prst="rect">
          <a:avLst/>
        </a:prstGeom>
        <a:ln>
          <a:solidFill>
            <a:schemeClr val="accent1"/>
          </a:solidFill>
        </a:ln>
      </xdr:spPr>
    </xdr:pic>
    <xdr:clientData/>
  </xdr:twoCellAnchor>
  <xdr:twoCellAnchor>
    <xdr:from>
      <xdr:col>14</xdr:col>
      <xdr:colOff>201571</xdr:colOff>
      <xdr:row>225</xdr:row>
      <xdr:rowOff>133577</xdr:rowOff>
    </xdr:from>
    <xdr:to>
      <xdr:col>14</xdr:col>
      <xdr:colOff>2564647</xdr:colOff>
      <xdr:row>234</xdr:row>
      <xdr:rowOff>199184</xdr:rowOff>
    </xdr:to>
    <xdr:grpSp>
      <xdr:nvGrpSpPr>
        <xdr:cNvPr id="11" name="그룹 10">
          <a:extLst>
            <a:ext uri="{FF2B5EF4-FFF2-40B4-BE49-F238E27FC236}">
              <a16:creationId xmlns:a16="http://schemas.microsoft.com/office/drawing/2014/main" id="{F6E05AF2-087F-4F0B-ADE6-96ECC943C68C}"/>
            </a:ext>
          </a:extLst>
        </xdr:cNvPr>
        <xdr:cNvGrpSpPr/>
      </xdr:nvGrpSpPr>
      <xdr:grpSpPr>
        <a:xfrm>
          <a:off x="16416483" y="69834165"/>
          <a:ext cx="2363076" cy="2889490"/>
          <a:chOff x="12926971" y="35162123"/>
          <a:chExt cx="2363076" cy="696901"/>
        </a:xfrm>
      </xdr:grpSpPr>
      <xdr:sp macro="" textlink="">
        <xdr:nvSpPr>
          <xdr:cNvPr id="12" name="TextBox 11">
            <a:extLst>
              <a:ext uri="{FF2B5EF4-FFF2-40B4-BE49-F238E27FC236}">
                <a16:creationId xmlns:a16="http://schemas.microsoft.com/office/drawing/2014/main" id="{6060515F-BDDA-C687-1A72-BA77D3DCB863}"/>
              </a:ext>
            </a:extLst>
          </xdr:cNvPr>
          <xdr:cNvSpPr txBox="1"/>
        </xdr:nvSpPr>
        <xdr:spPr>
          <a:xfrm>
            <a:off x="12926971" y="35162123"/>
            <a:ext cx="252000" cy="200942"/>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C1</a:t>
            </a:r>
            <a:endParaRPr lang="ko-KR" altLang="en-US" sz="1100"/>
          </a:p>
        </xdr:txBody>
      </xdr:sp>
      <xdr:sp macro="" textlink="">
        <xdr:nvSpPr>
          <xdr:cNvPr id="13" name="TextBox 12">
            <a:extLst>
              <a:ext uri="{FF2B5EF4-FFF2-40B4-BE49-F238E27FC236}">
                <a16:creationId xmlns:a16="http://schemas.microsoft.com/office/drawing/2014/main" id="{08307F2E-5C05-80B0-08FB-3AC1D75F23D9}"/>
              </a:ext>
            </a:extLst>
          </xdr:cNvPr>
          <xdr:cNvSpPr txBox="1"/>
        </xdr:nvSpPr>
        <xdr:spPr>
          <a:xfrm>
            <a:off x="15038047" y="35380068"/>
            <a:ext cx="252000" cy="20455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C2</a:t>
            </a:r>
            <a:endParaRPr lang="ko-KR" altLang="en-US" sz="1100"/>
          </a:p>
        </xdr:txBody>
      </xdr:sp>
      <xdr:sp macro="" textlink="">
        <xdr:nvSpPr>
          <xdr:cNvPr id="14" name="TextBox 13">
            <a:extLst>
              <a:ext uri="{FF2B5EF4-FFF2-40B4-BE49-F238E27FC236}">
                <a16:creationId xmlns:a16="http://schemas.microsoft.com/office/drawing/2014/main" id="{2C004CE0-0E07-E276-3872-0C23E9218092}"/>
              </a:ext>
            </a:extLst>
          </xdr:cNvPr>
          <xdr:cNvSpPr txBox="1"/>
        </xdr:nvSpPr>
        <xdr:spPr>
          <a:xfrm>
            <a:off x="14926745" y="35648781"/>
            <a:ext cx="252000" cy="210243"/>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C3</a:t>
            </a:r>
            <a:endParaRPr lang="ko-KR" altLang="en-US" sz="1100"/>
          </a:p>
        </xdr:txBody>
      </xdr:sp>
    </xdr:grpSp>
    <xdr:clientData/>
  </xdr:twoCellAnchor>
  <xdr:twoCellAnchor>
    <xdr:from>
      <xdr:col>14</xdr:col>
      <xdr:colOff>425822</xdr:colOff>
      <xdr:row>243</xdr:row>
      <xdr:rowOff>228600</xdr:rowOff>
    </xdr:from>
    <xdr:to>
      <xdr:col>14</xdr:col>
      <xdr:colOff>2503715</xdr:colOff>
      <xdr:row>251</xdr:row>
      <xdr:rowOff>206829</xdr:rowOff>
    </xdr:to>
    <xdr:grpSp>
      <xdr:nvGrpSpPr>
        <xdr:cNvPr id="15" name="그룹 18">
          <a:extLst>
            <a:ext uri="{FF2B5EF4-FFF2-40B4-BE49-F238E27FC236}">
              <a16:creationId xmlns:a16="http://schemas.microsoft.com/office/drawing/2014/main" id="{AFBB1595-3E3E-4E25-A667-47DBCFD93131}"/>
            </a:ext>
          </a:extLst>
        </xdr:cNvPr>
        <xdr:cNvGrpSpPr/>
      </xdr:nvGrpSpPr>
      <xdr:grpSpPr>
        <a:xfrm>
          <a:off x="16640734" y="75442482"/>
          <a:ext cx="2077893" cy="2488347"/>
          <a:chOff x="2133600" y="20017917"/>
          <a:chExt cx="1718846" cy="2072463"/>
        </a:xfrm>
      </xdr:grpSpPr>
      <xdr:pic>
        <xdr:nvPicPr>
          <xdr:cNvPr id="16" name="그림 19">
            <a:extLst>
              <a:ext uri="{FF2B5EF4-FFF2-40B4-BE49-F238E27FC236}">
                <a16:creationId xmlns:a16="http://schemas.microsoft.com/office/drawing/2014/main" id="{19074BF4-10E0-8F3B-6D65-9A26C8EBE582}"/>
              </a:ext>
            </a:extLst>
          </xdr:cNvPr>
          <xdr:cNvPicPr>
            <a:picLocks noChangeAspect="1"/>
          </xdr:cNvPicPr>
        </xdr:nvPicPr>
        <xdr:blipFill>
          <a:blip xmlns:r="http://schemas.openxmlformats.org/officeDocument/2006/relationships" r:embed="rId4"/>
          <a:stretch>
            <a:fillRect/>
          </a:stretch>
        </xdr:blipFill>
        <xdr:spPr>
          <a:xfrm>
            <a:off x="2133600" y="20017917"/>
            <a:ext cx="1718846" cy="2072463"/>
          </a:xfrm>
          <a:prstGeom prst="rect">
            <a:avLst/>
          </a:prstGeom>
        </xdr:spPr>
      </xdr:pic>
      <xdr:sp macro="" textlink="">
        <xdr:nvSpPr>
          <xdr:cNvPr id="17" name="TextBox 20">
            <a:extLst>
              <a:ext uri="{FF2B5EF4-FFF2-40B4-BE49-F238E27FC236}">
                <a16:creationId xmlns:a16="http://schemas.microsoft.com/office/drawing/2014/main" id="{E9FA89F6-5D48-8774-F01D-C7F909C70B92}"/>
              </a:ext>
            </a:extLst>
          </xdr:cNvPr>
          <xdr:cNvSpPr txBox="1"/>
        </xdr:nvSpPr>
        <xdr:spPr>
          <a:xfrm>
            <a:off x="3124199" y="21232293"/>
            <a:ext cx="233083" cy="178229"/>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H</a:t>
            </a:r>
            <a:endParaRPr lang="ko-KR" altLang="en-US" sz="1100"/>
          </a:p>
        </xdr:txBody>
      </xdr:sp>
      <xdr:sp macro="" textlink="">
        <xdr:nvSpPr>
          <xdr:cNvPr id="18" name="TextBox 21">
            <a:extLst>
              <a:ext uri="{FF2B5EF4-FFF2-40B4-BE49-F238E27FC236}">
                <a16:creationId xmlns:a16="http://schemas.microsoft.com/office/drawing/2014/main" id="{B948F973-C743-FE86-EDAA-207CE9E14F9C}"/>
              </a:ext>
            </a:extLst>
          </xdr:cNvPr>
          <xdr:cNvSpPr txBox="1"/>
        </xdr:nvSpPr>
        <xdr:spPr>
          <a:xfrm>
            <a:off x="2346960" y="21838921"/>
            <a:ext cx="205740" cy="16002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W</a:t>
            </a:r>
            <a:endParaRPr lang="ko-KR" altLang="en-US" sz="1100"/>
          </a:p>
        </xdr:txBody>
      </xdr:sp>
      <xdr:sp macro="" textlink="">
        <xdr:nvSpPr>
          <xdr:cNvPr id="19" name="TextBox 22">
            <a:extLst>
              <a:ext uri="{FF2B5EF4-FFF2-40B4-BE49-F238E27FC236}">
                <a16:creationId xmlns:a16="http://schemas.microsoft.com/office/drawing/2014/main" id="{681918D3-819F-4293-E288-8FC99C51A529}"/>
              </a:ext>
            </a:extLst>
          </xdr:cNvPr>
          <xdr:cNvSpPr txBox="1"/>
        </xdr:nvSpPr>
        <xdr:spPr>
          <a:xfrm>
            <a:off x="2979420" y="21800821"/>
            <a:ext cx="190500" cy="17526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D</a:t>
            </a:r>
            <a:endParaRPr lang="ko-KR" altLang="en-US" sz="1100"/>
          </a:p>
        </xdr:txBody>
      </xdr:sp>
    </xdr:grpSp>
    <xdr:clientData/>
  </xdr:twoCellAnchor>
  <xdr:twoCellAnchor>
    <xdr:from>
      <xdr:col>3</xdr:col>
      <xdr:colOff>0</xdr:colOff>
      <xdr:row>88</xdr:row>
      <xdr:rowOff>268939</xdr:rowOff>
    </xdr:from>
    <xdr:to>
      <xdr:col>3</xdr:col>
      <xdr:colOff>0</xdr:colOff>
      <xdr:row>89</xdr:row>
      <xdr:rowOff>108644</xdr:rowOff>
    </xdr:to>
    <xdr:sp macro="" textlink="">
      <xdr:nvSpPr>
        <xdr:cNvPr id="20" name="TextBox 19">
          <a:extLst>
            <a:ext uri="{FF2B5EF4-FFF2-40B4-BE49-F238E27FC236}">
              <a16:creationId xmlns:a16="http://schemas.microsoft.com/office/drawing/2014/main" id="{B035DBD9-A7DA-4ABC-8CDA-7D19C64A6928}"/>
            </a:ext>
          </a:extLst>
        </xdr:cNvPr>
        <xdr:cNvSpPr txBox="1"/>
      </xdr:nvSpPr>
      <xdr:spPr>
        <a:xfrm>
          <a:off x="1952625" y="28034314"/>
          <a:ext cx="0" cy="15403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C2</a:t>
          </a:r>
          <a:endParaRPr lang="ko-KR" altLang="en-US" sz="1100"/>
        </a:p>
      </xdr:txBody>
    </xdr:sp>
    <xdr:clientData/>
  </xdr:twoCellAnchor>
  <xdr:twoCellAnchor>
    <xdr:from>
      <xdr:col>14</xdr:col>
      <xdr:colOff>4569494</xdr:colOff>
      <xdr:row>98</xdr:row>
      <xdr:rowOff>231648</xdr:rowOff>
    </xdr:from>
    <xdr:to>
      <xdr:col>14</xdr:col>
      <xdr:colOff>4903635</xdr:colOff>
      <xdr:row>99</xdr:row>
      <xdr:rowOff>152340</xdr:rowOff>
    </xdr:to>
    <xdr:sp macro="" textlink="">
      <xdr:nvSpPr>
        <xdr:cNvPr id="21" name="TextBox 33">
          <a:extLst>
            <a:ext uri="{FF2B5EF4-FFF2-40B4-BE49-F238E27FC236}">
              <a16:creationId xmlns:a16="http://schemas.microsoft.com/office/drawing/2014/main" id="{E953B7BD-F2A2-417F-83F8-DB8AEF8EE63C}"/>
            </a:ext>
          </a:extLst>
        </xdr:cNvPr>
        <xdr:cNvSpPr txBox="1"/>
      </xdr:nvSpPr>
      <xdr:spPr>
        <a:xfrm>
          <a:off x="20781044" y="31140273"/>
          <a:ext cx="334141" cy="235017"/>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C1</a:t>
          </a:r>
          <a:endParaRPr lang="ko-KR" altLang="en-US" sz="1100"/>
        </a:p>
      </xdr:txBody>
    </xdr:sp>
    <xdr:clientData/>
  </xdr:twoCellAnchor>
  <xdr:twoCellAnchor>
    <xdr:from>
      <xdr:col>14</xdr:col>
      <xdr:colOff>87085</xdr:colOff>
      <xdr:row>64</xdr:row>
      <xdr:rowOff>272144</xdr:rowOff>
    </xdr:from>
    <xdr:to>
      <xdr:col>14</xdr:col>
      <xdr:colOff>4139136</xdr:colOff>
      <xdr:row>80</xdr:row>
      <xdr:rowOff>283032</xdr:rowOff>
    </xdr:to>
    <xdr:grpSp>
      <xdr:nvGrpSpPr>
        <xdr:cNvPr id="22" name="그룹 23">
          <a:extLst>
            <a:ext uri="{FF2B5EF4-FFF2-40B4-BE49-F238E27FC236}">
              <a16:creationId xmlns:a16="http://schemas.microsoft.com/office/drawing/2014/main" id="{D72BE679-70F4-4992-BEBE-5F5880371139}"/>
            </a:ext>
          </a:extLst>
        </xdr:cNvPr>
        <xdr:cNvGrpSpPr/>
      </xdr:nvGrpSpPr>
      <xdr:grpSpPr>
        <a:xfrm>
          <a:off x="16301997" y="20453938"/>
          <a:ext cx="4052051" cy="5031123"/>
          <a:chOff x="959223" y="7987553"/>
          <a:chExt cx="2859741" cy="2328048"/>
        </a:xfrm>
      </xdr:grpSpPr>
      <xdr:pic>
        <xdr:nvPicPr>
          <xdr:cNvPr id="23" name="그림 24">
            <a:extLst>
              <a:ext uri="{FF2B5EF4-FFF2-40B4-BE49-F238E27FC236}">
                <a16:creationId xmlns:a16="http://schemas.microsoft.com/office/drawing/2014/main" id="{42C71519-ABFB-EF12-1253-F618328AD9B4}"/>
              </a:ext>
            </a:extLst>
          </xdr:cNvPr>
          <xdr:cNvPicPr>
            <a:picLocks noChangeAspect="1"/>
          </xdr:cNvPicPr>
        </xdr:nvPicPr>
        <xdr:blipFill>
          <a:blip xmlns:r="http://schemas.openxmlformats.org/officeDocument/2006/relationships" r:embed="rId5"/>
          <a:stretch>
            <a:fillRect/>
          </a:stretch>
        </xdr:blipFill>
        <xdr:spPr>
          <a:xfrm>
            <a:off x="959223" y="7987553"/>
            <a:ext cx="2859741" cy="2325664"/>
          </a:xfrm>
          <a:prstGeom prst="rect">
            <a:avLst/>
          </a:prstGeom>
        </xdr:spPr>
      </xdr:pic>
      <xdr:sp macro="" textlink="">
        <xdr:nvSpPr>
          <xdr:cNvPr id="24" name="TextBox 25">
            <a:extLst>
              <a:ext uri="{FF2B5EF4-FFF2-40B4-BE49-F238E27FC236}">
                <a16:creationId xmlns:a16="http://schemas.microsoft.com/office/drawing/2014/main" id="{7445390F-270C-A1E8-DF91-283F0310BBFB}"/>
              </a:ext>
            </a:extLst>
          </xdr:cNvPr>
          <xdr:cNvSpPr txBox="1"/>
        </xdr:nvSpPr>
        <xdr:spPr>
          <a:xfrm>
            <a:off x="1246094" y="9643864"/>
            <a:ext cx="245117" cy="120976"/>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C1</a:t>
            </a:r>
            <a:endParaRPr lang="ko-KR" altLang="en-US" sz="1100"/>
          </a:p>
        </xdr:txBody>
      </xdr:sp>
      <xdr:sp macro="" textlink="">
        <xdr:nvSpPr>
          <xdr:cNvPr id="25" name="TextBox 26">
            <a:extLst>
              <a:ext uri="{FF2B5EF4-FFF2-40B4-BE49-F238E27FC236}">
                <a16:creationId xmlns:a16="http://schemas.microsoft.com/office/drawing/2014/main" id="{B656E27F-B32D-8F3F-8150-5B67F14D8E5F}"/>
              </a:ext>
            </a:extLst>
          </xdr:cNvPr>
          <xdr:cNvSpPr txBox="1"/>
        </xdr:nvSpPr>
        <xdr:spPr>
          <a:xfrm>
            <a:off x="2609239" y="9935030"/>
            <a:ext cx="280562" cy="123148"/>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C2</a:t>
            </a:r>
            <a:endParaRPr lang="ko-KR" altLang="en-US" sz="1100"/>
          </a:p>
        </xdr:txBody>
      </xdr:sp>
      <xdr:sp macro="" textlink="">
        <xdr:nvSpPr>
          <xdr:cNvPr id="26" name="TextBox 27">
            <a:extLst>
              <a:ext uri="{FF2B5EF4-FFF2-40B4-BE49-F238E27FC236}">
                <a16:creationId xmlns:a16="http://schemas.microsoft.com/office/drawing/2014/main" id="{EB4AFDDB-97EE-2595-C2C2-DEBF8B8EE0F7}"/>
              </a:ext>
            </a:extLst>
          </xdr:cNvPr>
          <xdr:cNvSpPr txBox="1"/>
        </xdr:nvSpPr>
        <xdr:spPr>
          <a:xfrm>
            <a:off x="2710333" y="10189026"/>
            <a:ext cx="279593" cy="12657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C3</a:t>
            </a:r>
            <a:endParaRPr lang="ko-KR" altLang="en-US" sz="1100"/>
          </a:p>
        </xdr:txBody>
      </xdr:sp>
    </xdr:grpSp>
    <xdr:clientData/>
  </xdr:twoCellAnchor>
  <xdr:twoCellAnchor editAs="oneCell">
    <xdr:from>
      <xdr:col>14</xdr:col>
      <xdr:colOff>87086</xdr:colOff>
      <xdr:row>60</xdr:row>
      <xdr:rowOff>315683</xdr:rowOff>
    </xdr:from>
    <xdr:to>
      <xdr:col>14</xdr:col>
      <xdr:colOff>4197003</xdr:colOff>
      <xdr:row>65</xdr:row>
      <xdr:rowOff>228600</xdr:rowOff>
    </xdr:to>
    <xdr:pic>
      <xdr:nvPicPr>
        <xdr:cNvPr id="27" name="그림 56">
          <a:extLst>
            <a:ext uri="{FF2B5EF4-FFF2-40B4-BE49-F238E27FC236}">
              <a16:creationId xmlns:a16="http://schemas.microsoft.com/office/drawing/2014/main" id="{E2012F69-3B60-4D7A-9488-116E9D6D59F7}"/>
            </a:ext>
          </a:extLst>
        </xdr:cNvPr>
        <xdr:cNvPicPr>
          <a:picLocks noChangeAspect="1"/>
        </xdr:cNvPicPr>
      </xdr:nvPicPr>
      <xdr:blipFill>
        <a:blip xmlns:r="http://schemas.openxmlformats.org/officeDocument/2006/relationships" r:embed="rId6"/>
        <a:stretch>
          <a:fillRect/>
        </a:stretch>
      </xdr:blipFill>
      <xdr:spPr>
        <a:xfrm>
          <a:off x="16298636" y="19279958"/>
          <a:ext cx="4109917" cy="1484542"/>
        </a:xfrm>
        <a:prstGeom prst="rect">
          <a:avLst/>
        </a:prstGeom>
      </xdr:spPr>
    </xdr:pic>
    <xdr:clientData/>
  </xdr:twoCellAnchor>
  <xdr:twoCellAnchor>
    <xdr:from>
      <xdr:col>14</xdr:col>
      <xdr:colOff>217715</xdr:colOff>
      <xdr:row>43</xdr:row>
      <xdr:rowOff>174172</xdr:rowOff>
    </xdr:from>
    <xdr:to>
      <xdr:col>14</xdr:col>
      <xdr:colOff>4335076</xdr:colOff>
      <xdr:row>59</xdr:row>
      <xdr:rowOff>206835</xdr:rowOff>
    </xdr:to>
    <xdr:grpSp>
      <xdr:nvGrpSpPr>
        <xdr:cNvPr id="28" name="그룹 29">
          <a:extLst>
            <a:ext uri="{FF2B5EF4-FFF2-40B4-BE49-F238E27FC236}">
              <a16:creationId xmlns:a16="http://schemas.microsoft.com/office/drawing/2014/main" id="{EC896ADD-051C-489C-8324-F2D64AE9F8B9}"/>
            </a:ext>
          </a:extLst>
        </xdr:cNvPr>
        <xdr:cNvGrpSpPr/>
      </xdr:nvGrpSpPr>
      <xdr:grpSpPr>
        <a:xfrm>
          <a:off x="16432627" y="13766907"/>
          <a:ext cx="4117361" cy="5052899"/>
          <a:chOff x="959223" y="7987553"/>
          <a:chExt cx="2859741" cy="2328048"/>
        </a:xfrm>
      </xdr:grpSpPr>
      <xdr:pic>
        <xdr:nvPicPr>
          <xdr:cNvPr id="29" name="그림 55">
            <a:extLst>
              <a:ext uri="{FF2B5EF4-FFF2-40B4-BE49-F238E27FC236}">
                <a16:creationId xmlns:a16="http://schemas.microsoft.com/office/drawing/2014/main" id="{AFFB75EE-E32D-E472-7673-26783A38C42C}"/>
              </a:ext>
            </a:extLst>
          </xdr:cNvPr>
          <xdr:cNvPicPr>
            <a:picLocks noChangeAspect="1"/>
          </xdr:cNvPicPr>
        </xdr:nvPicPr>
        <xdr:blipFill>
          <a:blip xmlns:r="http://schemas.openxmlformats.org/officeDocument/2006/relationships" r:embed="rId5"/>
          <a:stretch>
            <a:fillRect/>
          </a:stretch>
        </xdr:blipFill>
        <xdr:spPr>
          <a:xfrm>
            <a:off x="959223" y="7987553"/>
            <a:ext cx="2859741" cy="2325664"/>
          </a:xfrm>
          <a:prstGeom prst="rect">
            <a:avLst/>
          </a:prstGeom>
        </xdr:spPr>
      </xdr:pic>
      <xdr:sp macro="" textlink="">
        <xdr:nvSpPr>
          <xdr:cNvPr id="30" name="TextBox 56">
            <a:extLst>
              <a:ext uri="{FF2B5EF4-FFF2-40B4-BE49-F238E27FC236}">
                <a16:creationId xmlns:a16="http://schemas.microsoft.com/office/drawing/2014/main" id="{540BD13B-A7A7-2C0B-F72C-61FDFA79103F}"/>
              </a:ext>
            </a:extLst>
          </xdr:cNvPr>
          <xdr:cNvSpPr txBox="1"/>
        </xdr:nvSpPr>
        <xdr:spPr>
          <a:xfrm>
            <a:off x="1246094" y="9643864"/>
            <a:ext cx="245117" cy="120976"/>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C1</a:t>
            </a:r>
            <a:endParaRPr lang="ko-KR" altLang="en-US" sz="1100"/>
          </a:p>
        </xdr:txBody>
      </xdr:sp>
      <xdr:sp macro="" textlink="">
        <xdr:nvSpPr>
          <xdr:cNvPr id="31" name="TextBox 57">
            <a:extLst>
              <a:ext uri="{FF2B5EF4-FFF2-40B4-BE49-F238E27FC236}">
                <a16:creationId xmlns:a16="http://schemas.microsoft.com/office/drawing/2014/main" id="{9855F299-18D3-5BA2-C681-25F477E320E5}"/>
              </a:ext>
            </a:extLst>
          </xdr:cNvPr>
          <xdr:cNvSpPr txBox="1"/>
        </xdr:nvSpPr>
        <xdr:spPr>
          <a:xfrm>
            <a:off x="2609239" y="9935030"/>
            <a:ext cx="280562" cy="123148"/>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C2</a:t>
            </a:r>
            <a:endParaRPr lang="ko-KR" altLang="en-US" sz="1100"/>
          </a:p>
        </xdr:txBody>
      </xdr:sp>
      <xdr:sp macro="" textlink="">
        <xdr:nvSpPr>
          <xdr:cNvPr id="32" name="TextBox 58">
            <a:extLst>
              <a:ext uri="{FF2B5EF4-FFF2-40B4-BE49-F238E27FC236}">
                <a16:creationId xmlns:a16="http://schemas.microsoft.com/office/drawing/2014/main" id="{1CA3032C-7027-B785-567B-5420ED3DB43D}"/>
              </a:ext>
            </a:extLst>
          </xdr:cNvPr>
          <xdr:cNvSpPr txBox="1"/>
        </xdr:nvSpPr>
        <xdr:spPr>
          <a:xfrm>
            <a:off x="2710333" y="10189026"/>
            <a:ext cx="279593" cy="12657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C3</a:t>
            </a:r>
            <a:endParaRPr lang="ko-KR" altLang="en-US" sz="1100"/>
          </a:p>
        </xdr:txBody>
      </xdr:sp>
    </xdr:grpSp>
    <xdr:clientData/>
  </xdr:twoCellAnchor>
  <xdr:twoCellAnchor editAs="oneCell">
    <xdr:from>
      <xdr:col>14</xdr:col>
      <xdr:colOff>163285</xdr:colOff>
      <xdr:row>39</xdr:row>
      <xdr:rowOff>304802</xdr:rowOff>
    </xdr:from>
    <xdr:to>
      <xdr:col>14</xdr:col>
      <xdr:colOff>4354286</xdr:colOff>
      <xdr:row>44</xdr:row>
      <xdr:rowOff>261821</xdr:rowOff>
    </xdr:to>
    <xdr:pic>
      <xdr:nvPicPr>
        <xdr:cNvPr id="33" name="그림 56">
          <a:extLst>
            <a:ext uri="{FF2B5EF4-FFF2-40B4-BE49-F238E27FC236}">
              <a16:creationId xmlns:a16="http://schemas.microsoft.com/office/drawing/2014/main" id="{60B74529-8983-4267-BCA5-FCC9BF77EE65}"/>
            </a:ext>
          </a:extLst>
        </xdr:cNvPr>
        <xdr:cNvPicPr>
          <a:picLocks noChangeAspect="1"/>
        </xdr:cNvPicPr>
      </xdr:nvPicPr>
      <xdr:blipFill>
        <a:blip xmlns:r="http://schemas.openxmlformats.org/officeDocument/2006/relationships" r:embed="rId6"/>
        <a:stretch>
          <a:fillRect/>
        </a:stretch>
      </xdr:blipFill>
      <xdr:spPr>
        <a:xfrm>
          <a:off x="16374835" y="12668252"/>
          <a:ext cx="4191001" cy="1528644"/>
        </a:xfrm>
        <a:prstGeom prst="rect">
          <a:avLst/>
        </a:prstGeom>
      </xdr:spPr>
    </xdr:pic>
    <xdr:clientData/>
  </xdr:twoCellAnchor>
  <xdr:twoCellAnchor>
    <xdr:from>
      <xdr:col>14</xdr:col>
      <xdr:colOff>4830751</xdr:colOff>
      <xdr:row>100</xdr:row>
      <xdr:rowOff>166334</xdr:rowOff>
    </xdr:from>
    <xdr:to>
      <xdr:col>14</xdr:col>
      <xdr:colOff>5164892</xdr:colOff>
      <xdr:row>101</xdr:row>
      <xdr:rowOff>87025</xdr:rowOff>
    </xdr:to>
    <xdr:sp macro="" textlink="">
      <xdr:nvSpPr>
        <xdr:cNvPr id="34" name="TextBox 60">
          <a:extLst>
            <a:ext uri="{FF2B5EF4-FFF2-40B4-BE49-F238E27FC236}">
              <a16:creationId xmlns:a16="http://schemas.microsoft.com/office/drawing/2014/main" id="{AAE03234-8D17-45CC-8307-8EA5A1859EAF}"/>
            </a:ext>
          </a:extLst>
        </xdr:cNvPr>
        <xdr:cNvSpPr txBox="1"/>
      </xdr:nvSpPr>
      <xdr:spPr>
        <a:xfrm>
          <a:off x="21042301" y="31703609"/>
          <a:ext cx="334141" cy="235016"/>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C2</a:t>
          </a:r>
          <a:endParaRPr lang="ko-KR" altLang="en-US" sz="1100"/>
        </a:p>
      </xdr:txBody>
    </xdr:sp>
    <xdr:clientData/>
  </xdr:twoCellAnchor>
  <xdr:twoCellAnchor>
    <xdr:from>
      <xdr:col>14</xdr:col>
      <xdr:colOff>4427980</xdr:colOff>
      <xdr:row>102</xdr:row>
      <xdr:rowOff>46591</xdr:rowOff>
    </xdr:from>
    <xdr:to>
      <xdr:col>14</xdr:col>
      <xdr:colOff>4762121</xdr:colOff>
      <xdr:row>102</xdr:row>
      <xdr:rowOff>282968</xdr:rowOff>
    </xdr:to>
    <xdr:sp macro="" textlink="">
      <xdr:nvSpPr>
        <xdr:cNvPr id="35" name="TextBox 61">
          <a:extLst>
            <a:ext uri="{FF2B5EF4-FFF2-40B4-BE49-F238E27FC236}">
              <a16:creationId xmlns:a16="http://schemas.microsoft.com/office/drawing/2014/main" id="{C33D79F7-5F3E-45C8-841A-2B1654AB8AC5}"/>
            </a:ext>
          </a:extLst>
        </xdr:cNvPr>
        <xdr:cNvSpPr txBox="1"/>
      </xdr:nvSpPr>
      <xdr:spPr>
        <a:xfrm>
          <a:off x="20639530" y="32212516"/>
          <a:ext cx="334141" cy="236377"/>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C3</a:t>
          </a:r>
          <a:endParaRPr lang="ko-KR" altLang="en-US" sz="1100"/>
        </a:p>
      </xdr:txBody>
    </xdr:sp>
    <xdr:clientData/>
  </xdr:twoCellAnchor>
  <xdr:twoCellAnchor editAs="oneCell">
    <xdr:from>
      <xdr:col>14</xdr:col>
      <xdr:colOff>87090</xdr:colOff>
      <xdr:row>211</xdr:row>
      <xdr:rowOff>1</xdr:rowOff>
    </xdr:from>
    <xdr:to>
      <xdr:col>14</xdr:col>
      <xdr:colOff>3823856</xdr:colOff>
      <xdr:row>217</xdr:row>
      <xdr:rowOff>16659</xdr:rowOff>
    </xdr:to>
    <xdr:pic>
      <xdr:nvPicPr>
        <xdr:cNvPr id="36" name="그림 35">
          <a:extLst>
            <a:ext uri="{FF2B5EF4-FFF2-40B4-BE49-F238E27FC236}">
              <a16:creationId xmlns:a16="http://schemas.microsoft.com/office/drawing/2014/main" id="{F0FB9E71-B383-4375-8E69-B0754FF5FBF8}"/>
            </a:ext>
          </a:extLst>
        </xdr:cNvPr>
        <xdr:cNvPicPr>
          <a:picLocks noChangeAspect="1"/>
        </xdr:cNvPicPr>
      </xdr:nvPicPr>
      <xdr:blipFill>
        <a:blip xmlns:r="http://schemas.openxmlformats.org/officeDocument/2006/relationships" r:embed="rId7"/>
        <a:stretch>
          <a:fillRect/>
        </a:stretch>
      </xdr:blipFill>
      <xdr:spPr>
        <a:xfrm>
          <a:off x="16298640" y="64770001"/>
          <a:ext cx="3736766" cy="2007383"/>
        </a:xfrm>
        <a:prstGeom prst="rect">
          <a:avLst/>
        </a:prstGeom>
      </xdr:spPr>
    </xdr:pic>
    <xdr:clientData/>
  </xdr:twoCellAnchor>
  <xdr:twoCellAnchor editAs="oneCell">
    <xdr:from>
      <xdr:col>14</xdr:col>
      <xdr:colOff>228600</xdr:colOff>
      <xdr:row>108</xdr:row>
      <xdr:rowOff>121383</xdr:rowOff>
    </xdr:from>
    <xdr:to>
      <xdr:col>14</xdr:col>
      <xdr:colOff>4386943</xdr:colOff>
      <xdr:row>116</xdr:row>
      <xdr:rowOff>62988</xdr:rowOff>
    </xdr:to>
    <xdr:pic>
      <xdr:nvPicPr>
        <xdr:cNvPr id="37" name="그림 31">
          <a:extLst>
            <a:ext uri="{FF2B5EF4-FFF2-40B4-BE49-F238E27FC236}">
              <a16:creationId xmlns:a16="http://schemas.microsoft.com/office/drawing/2014/main" id="{C217BBF6-CA90-44FA-8123-5C17D4661D51}"/>
            </a:ext>
          </a:extLst>
        </xdr:cNvPr>
        <xdr:cNvPicPr>
          <a:picLocks noChangeAspect="1"/>
        </xdr:cNvPicPr>
      </xdr:nvPicPr>
      <xdr:blipFill>
        <a:blip xmlns:r="http://schemas.openxmlformats.org/officeDocument/2006/relationships" r:embed="rId8"/>
        <a:stretch>
          <a:fillRect/>
        </a:stretch>
      </xdr:blipFill>
      <xdr:spPr>
        <a:xfrm>
          <a:off x="16440150" y="34087533"/>
          <a:ext cx="4158343" cy="2227605"/>
        </a:xfrm>
        <a:prstGeom prst="rect">
          <a:avLst/>
        </a:prstGeom>
      </xdr:spPr>
    </xdr:pic>
    <xdr:clientData/>
  </xdr:twoCellAnchor>
  <xdr:twoCellAnchor editAs="oneCell">
    <xdr:from>
      <xdr:col>14</xdr:col>
      <xdr:colOff>76201</xdr:colOff>
      <xdr:row>334</xdr:row>
      <xdr:rowOff>76201</xdr:rowOff>
    </xdr:from>
    <xdr:to>
      <xdr:col>14</xdr:col>
      <xdr:colOff>3560731</xdr:colOff>
      <xdr:row>339</xdr:row>
      <xdr:rowOff>174171</xdr:rowOff>
    </xdr:to>
    <xdr:pic>
      <xdr:nvPicPr>
        <xdr:cNvPr id="38" name="그림 37">
          <a:extLst>
            <a:ext uri="{FF2B5EF4-FFF2-40B4-BE49-F238E27FC236}">
              <a16:creationId xmlns:a16="http://schemas.microsoft.com/office/drawing/2014/main" id="{0EBEC5B6-CF8F-4D83-9F2A-2B1F2245CCF2}"/>
            </a:ext>
          </a:extLst>
        </xdr:cNvPr>
        <xdr:cNvPicPr>
          <a:picLocks noChangeAspect="1"/>
        </xdr:cNvPicPr>
      </xdr:nvPicPr>
      <xdr:blipFill>
        <a:blip xmlns:r="http://schemas.openxmlformats.org/officeDocument/2006/relationships" r:embed="rId9"/>
        <a:stretch>
          <a:fillRect/>
        </a:stretch>
      </xdr:blipFill>
      <xdr:spPr>
        <a:xfrm>
          <a:off x="16287751" y="103632001"/>
          <a:ext cx="3484530" cy="1669595"/>
        </a:xfrm>
        <a:prstGeom prst="rect">
          <a:avLst/>
        </a:prstGeom>
      </xdr:spPr>
    </xdr:pic>
    <xdr:clientData/>
  </xdr:twoCellAnchor>
  <xdr:twoCellAnchor>
    <xdr:from>
      <xdr:col>14</xdr:col>
      <xdr:colOff>348342</xdr:colOff>
      <xdr:row>344</xdr:row>
      <xdr:rowOff>130627</xdr:rowOff>
    </xdr:from>
    <xdr:to>
      <xdr:col>14</xdr:col>
      <xdr:colOff>2634343</xdr:colOff>
      <xdr:row>350</xdr:row>
      <xdr:rowOff>119742</xdr:rowOff>
    </xdr:to>
    <xdr:grpSp>
      <xdr:nvGrpSpPr>
        <xdr:cNvPr id="39" name="그룹 38">
          <a:extLst>
            <a:ext uri="{FF2B5EF4-FFF2-40B4-BE49-F238E27FC236}">
              <a16:creationId xmlns:a16="http://schemas.microsoft.com/office/drawing/2014/main" id="{7A7B8E8D-C7A5-499F-B437-F037D445E674}"/>
            </a:ext>
          </a:extLst>
        </xdr:cNvPr>
        <xdr:cNvGrpSpPr/>
      </xdr:nvGrpSpPr>
      <xdr:grpSpPr>
        <a:xfrm>
          <a:off x="16563254" y="107034745"/>
          <a:ext cx="2286001" cy="1871703"/>
          <a:chOff x="16502743" y="74044629"/>
          <a:chExt cx="2613343" cy="1886288"/>
        </a:xfrm>
      </xdr:grpSpPr>
      <xdr:pic>
        <xdr:nvPicPr>
          <xdr:cNvPr id="40" name="그림 39">
            <a:extLst>
              <a:ext uri="{FF2B5EF4-FFF2-40B4-BE49-F238E27FC236}">
                <a16:creationId xmlns:a16="http://schemas.microsoft.com/office/drawing/2014/main" id="{7F90D3CE-6D83-F616-2E50-321F0F88E1C1}"/>
              </a:ext>
            </a:extLst>
          </xdr:cNvPr>
          <xdr:cNvPicPr>
            <a:picLocks noChangeAspect="1"/>
          </xdr:cNvPicPr>
        </xdr:nvPicPr>
        <xdr:blipFill>
          <a:blip xmlns:r="http://schemas.openxmlformats.org/officeDocument/2006/relationships" r:embed="rId10"/>
          <a:stretch>
            <a:fillRect/>
          </a:stretch>
        </xdr:blipFill>
        <xdr:spPr>
          <a:xfrm>
            <a:off x="16502743" y="74300083"/>
            <a:ext cx="2227950" cy="1630834"/>
          </a:xfrm>
          <a:prstGeom prst="rect">
            <a:avLst/>
          </a:prstGeom>
        </xdr:spPr>
      </xdr:pic>
      <xdr:cxnSp macro="">
        <xdr:nvCxnSpPr>
          <xdr:cNvPr id="41" name="직선 연결선 40">
            <a:extLst>
              <a:ext uri="{FF2B5EF4-FFF2-40B4-BE49-F238E27FC236}">
                <a16:creationId xmlns:a16="http://schemas.microsoft.com/office/drawing/2014/main" id="{32E6837F-A924-409F-AD23-61CEE963D80A}"/>
              </a:ext>
            </a:extLst>
          </xdr:cNvPr>
          <xdr:cNvCxnSpPr/>
        </xdr:nvCxnSpPr>
        <xdr:spPr>
          <a:xfrm flipV="1">
            <a:off x="18233571" y="74294999"/>
            <a:ext cx="0" cy="511628"/>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42" name="직선 연결선 41">
            <a:extLst>
              <a:ext uri="{FF2B5EF4-FFF2-40B4-BE49-F238E27FC236}">
                <a16:creationId xmlns:a16="http://schemas.microsoft.com/office/drawing/2014/main" id="{E309D679-8470-DBFE-8FA2-AB7FB61D5AE8}"/>
              </a:ext>
            </a:extLst>
          </xdr:cNvPr>
          <xdr:cNvCxnSpPr/>
        </xdr:nvCxnSpPr>
        <xdr:spPr>
          <a:xfrm flipV="1">
            <a:off x="17591314" y="74316772"/>
            <a:ext cx="0" cy="511628"/>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43" name="직선 연결선 42">
            <a:extLst>
              <a:ext uri="{FF2B5EF4-FFF2-40B4-BE49-F238E27FC236}">
                <a16:creationId xmlns:a16="http://schemas.microsoft.com/office/drawing/2014/main" id="{C7EEC641-EED3-26A2-3809-508131CAA57B}"/>
              </a:ext>
            </a:extLst>
          </xdr:cNvPr>
          <xdr:cNvCxnSpPr/>
        </xdr:nvCxnSpPr>
        <xdr:spPr>
          <a:xfrm flipH="1">
            <a:off x="17602203" y="74436514"/>
            <a:ext cx="642254" cy="0"/>
          </a:xfrm>
          <a:prstGeom prst="line">
            <a:avLst/>
          </a:prstGeom>
          <a:ln w="25400">
            <a:solidFill>
              <a:sysClr val="windowText" lastClr="000000"/>
            </a:solidFill>
            <a:headEnd type="arrow" w="sm" len="sm"/>
            <a:tailEnd type="arrow" w="sm" len="sm"/>
          </a:ln>
        </xdr:spPr>
        <xdr:style>
          <a:lnRef idx="1">
            <a:schemeClr val="accent1"/>
          </a:lnRef>
          <a:fillRef idx="0">
            <a:schemeClr val="accent1"/>
          </a:fillRef>
          <a:effectRef idx="0">
            <a:schemeClr val="accent1"/>
          </a:effectRef>
          <a:fontRef idx="minor">
            <a:schemeClr val="tx1"/>
          </a:fontRef>
        </xdr:style>
      </xdr:cxnSp>
      <xdr:cxnSp macro="">
        <xdr:nvCxnSpPr>
          <xdr:cNvPr id="44" name="직선 연결선 43">
            <a:extLst>
              <a:ext uri="{FF2B5EF4-FFF2-40B4-BE49-F238E27FC236}">
                <a16:creationId xmlns:a16="http://schemas.microsoft.com/office/drawing/2014/main" id="{F79E8F02-836D-C3CC-DBB1-45138F6A69AD}"/>
              </a:ext>
            </a:extLst>
          </xdr:cNvPr>
          <xdr:cNvCxnSpPr/>
        </xdr:nvCxnSpPr>
        <xdr:spPr>
          <a:xfrm>
            <a:off x="17885229" y="74882829"/>
            <a:ext cx="968828" cy="0"/>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45" name="직선 연결선 44">
            <a:extLst>
              <a:ext uri="{FF2B5EF4-FFF2-40B4-BE49-F238E27FC236}">
                <a16:creationId xmlns:a16="http://schemas.microsoft.com/office/drawing/2014/main" id="{926F7966-4072-ABD3-973D-E95B82931B27}"/>
              </a:ext>
            </a:extLst>
          </xdr:cNvPr>
          <xdr:cNvCxnSpPr/>
        </xdr:nvCxnSpPr>
        <xdr:spPr>
          <a:xfrm>
            <a:off x="18342429" y="75318257"/>
            <a:ext cx="544285" cy="0"/>
          </a:xfrm>
          <a:prstGeom prst="line">
            <a:avLst/>
          </a:prstGeom>
          <a:ln w="254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46" name="직선 연결선 45">
            <a:extLst>
              <a:ext uri="{FF2B5EF4-FFF2-40B4-BE49-F238E27FC236}">
                <a16:creationId xmlns:a16="http://schemas.microsoft.com/office/drawing/2014/main" id="{40957390-03E9-1C13-4268-9004368F2329}"/>
              </a:ext>
            </a:extLst>
          </xdr:cNvPr>
          <xdr:cNvCxnSpPr/>
        </xdr:nvCxnSpPr>
        <xdr:spPr>
          <a:xfrm flipV="1">
            <a:off x="18614571" y="74882828"/>
            <a:ext cx="3" cy="424543"/>
          </a:xfrm>
          <a:prstGeom prst="line">
            <a:avLst/>
          </a:prstGeom>
          <a:ln w="25400">
            <a:solidFill>
              <a:sysClr val="windowText" lastClr="000000"/>
            </a:solidFill>
            <a:headEnd type="arrow" w="sm" len="sm"/>
            <a:tailEnd type="arrow" w="sm" len="sm"/>
          </a:ln>
        </xdr:spPr>
        <xdr:style>
          <a:lnRef idx="1">
            <a:schemeClr val="accent1"/>
          </a:lnRef>
          <a:fillRef idx="0">
            <a:schemeClr val="accent1"/>
          </a:fillRef>
          <a:effectRef idx="0">
            <a:schemeClr val="accent1"/>
          </a:effectRef>
          <a:fontRef idx="minor">
            <a:schemeClr val="tx1"/>
          </a:fontRef>
        </xdr:style>
      </xdr:cxnSp>
      <xdr:sp macro="" textlink="">
        <xdr:nvSpPr>
          <xdr:cNvPr id="47" name="TextBox 46">
            <a:extLst>
              <a:ext uri="{FF2B5EF4-FFF2-40B4-BE49-F238E27FC236}">
                <a16:creationId xmlns:a16="http://schemas.microsoft.com/office/drawing/2014/main" id="{D89856D5-06A6-C21B-6E41-ECBF8EE7A914}"/>
              </a:ext>
            </a:extLst>
          </xdr:cNvPr>
          <xdr:cNvSpPr txBox="1"/>
        </xdr:nvSpPr>
        <xdr:spPr>
          <a:xfrm>
            <a:off x="17678400" y="74044629"/>
            <a:ext cx="360000" cy="28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2000"/>
              <a:t>T</a:t>
            </a:r>
            <a:endParaRPr lang="ko-KR" altLang="en-US" sz="2000"/>
          </a:p>
        </xdr:txBody>
      </xdr:sp>
      <xdr:sp macro="" textlink="">
        <xdr:nvSpPr>
          <xdr:cNvPr id="48" name="TextBox 47">
            <a:extLst>
              <a:ext uri="{FF2B5EF4-FFF2-40B4-BE49-F238E27FC236}">
                <a16:creationId xmlns:a16="http://schemas.microsoft.com/office/drawing/2014/main" id="{52EFB73E-683B-BDF0-7A2B-5BBCEE465B5A}"/>
              </a:ext>
            </a:extLst>
          </xdr:cNvPr>
          <xdr:cNvSpPr txBox="1"/>
        </xdr:nvSpPr>
        <xdr:spPr>
          <a:xfrm>
            <a:off x="18756086" y="74959029"/>
            <a:ext cx="360000" cy="28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ko-KR" sz="2000"/>
              <a:t>R</a:t>
            </a:r>
            <a:endParaRPr lang="ko-KR" altLang="en-US" sz="2000"/>
          </a:p>
        </xdr:txBody>
      </xdr:sp>
    </xdr:grpSp>
    <xdr:clientData/>
  </xdr:twoCellAnchor>
  <xdr:twoCellAnchor>
    <xdr:from>
      <xdr:col>14</xdr:col>
      <xdr:colOff>4427980</xdr:colOff>
      <xdr:row>103</xdr:row>
      <xdr:rowOff>46591</xdr:rowOff>
    </xdr:from>
    <xdr:to>
      <xdr:col>14</xdr:col>
      <xdr:colOff>4762121</xdr:colOff>
      <xdr:row>103</xdr:row>
      <xdr:rowOff>282968</xdr:rowOff>
    </xdr:to>
    <xdr:sp macro="" textlink="">
      <xdr:nvSpPr>
        <xdr:cNvPr id="49" name="TextBox 61">
          <a:extLst>
            <a:ext uri="{FF2B5EF4-FFF2-40B4-BE49-F238E27FC236}">
              <a16:creationId xmlns:a16="http://schemas.microsoft.com/office/drawing/2014/main" id="{7D495AE3-DC15-42D7-AA45-DF8294851FDE}"/>
            </a:ext>
          </a:extLst>
        </xdr:cNvPr>
        <xdr:cNvSpPr txBox="1"/>
      </xdr:nvSpPr>
      <xdr:spPr>
        <a:xfrm>
          <a:off x="20639530" y="32526841"/>
          <a:ext cx="334141" cy="236377"/>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C3</a:t>
          </a:r>
          <a:endParaRPr lang="ko-KR" altLang="en-US" sz="1100"/>
        </a:p>
      </xdr:txBody>
    </xdr:sp>
    <xdr:clientData/>
  </xdr:twoCellAnchor>
  <xdr:twoCellAnchor>
    <xdr:from>
      <xdr:col>14</xdr:col>
      <xdr:colOff>220227</xdr:colOff>
      <xdr:row>186</xdr:row>
      <xdr:rowOff>243848</xdr:rowOff>
    </xdr:from>
    <xdr:to>
      <xdr:col>14</xdr:col>
      <xdr:colOff>3875673</xdr:colOff>
      <xdr:row>207</xdr:row>
      <xdr:rowOff>292028</xdr:rowOff>
    </xdr:to>
    <xdr:grpSp>
      <xdr:nvGrpSpPr>
        <xdr:cNvPr id="50" name="그룹 49">
          <a:extLst>
            <a:ext uri="{FF2B5EF4-FFF2-40B4-BE49-F238E27FC236}">
              <a16:creationId xmlns:a16="http://schemas.microsoft.com/office/drawing/2014/main" id="{F02D5E39-DDFD-4422-BFB9-2D60F49FCDF3}"/>
            </a:ext>
          </a:extLst>
        </xdr:cNvPr>
        <xdr:cNvGrpSpPr/>
      </xdr:nvGrpSpPr>
      <xdr:grpSpPr>
        <a:xfrm>
          <a:off x="16435139" y="57405054"/>
          <a:ext cx="3655446" cy="6637239"/>
          <a:chOff x="15806589" y="39022721"/>
          <a:chExt cx="3655446" cy="3872034"/>
        </a:xfrm>
      </xdr:grpSpPr>
      <xdr:grpSp>
        <xdr:nvGrpSpPr>
          <xdr:cNvPr id="51" name="그룹 50">
            <a:extLst>
              <a:ext uri="{FF2B5EF4-FFF2-40B4-BE49-F238E27FC236}">
                <a16:creationId xmlns:a16="http://schemas.microsoft.com/office/drawing/2014/main" id="{4D6C2018-7A5A-B02D-BE5C-123E4742A59A}"/>
              </a:ext>
            </a:extLst>
          </xdr:cNvPr>
          <xdr:cNvGrpSpPr/>
        </xdr:nvGrpSpPr>
        <xdr:grpSpPr>
          <a:xfrm>
            <a:off x="15806589" y="39022721"/>
            <a:ext cx="3655446" cy="3872034"/>
            <a:chOff x="17540386" y="38844591"/>
            <a:chExt cx="3425856" cy="3836408"/>
          </a:xfrm>
        </xdr:grpSpPr>
        <xdr:pic>
          <xdr:nvPicPr>
            <xdr:cNvPr id="53" name="그림 70">
              <a:extLst>
                <a:ext uri="{FF2B5EF4-FFF2-40B4-BE49-F238E27FC236}">
                  <a16:creationId xmlns:a16="http://schemas.microsoft.com/office/drawing/2014/main" id="{6DE227AB-7B58-AB63-8C5A-72169F040568}"/>
                </a:ext>
              </a:extLst>
            </xdr:cNvPr>
            <xdr:cNvPicPr>
              <a:picLocks noChangeAspect="1"/>
            </xdr:cNvPicPr>
          </xdr:nvPicPr>
          <xdr:blipFill rotWithShape="1">
            <a:blip xmlns:r="http://schemas.openxmlformats.org/officeDocument/2006/relationships" r:embed="rId11"/>
            <a:srcRect l="26056" t="27125" r="21182" b="16026"/>
            <a:stretch/>
          </xdr:blipFill>
          <xdr:spPr>
            <a:xfrm>
              <a:off x="17893036" y="38844591"/>
              <a:ext cx="3073206" cy="3518896"/>
            </a:xfrm>
            <a:prstGeom prst="rect">
              <a:avLst/>
            </a:prstGeom>
          </xdr:spPr>
        </xdr:pic>
        <xdr:sp macro="" textlink="">
          <xdr:nvSpPr>
            <xdr:cNvPr id="54" name="TextBox 21">
              <a:extLst>
                <a:ext uri="{FF2B5EF4-FFF2-40B4-BE49-F238E27FC236}">
                  <a16:creationId xmlns:a16="http://schemas.microsoft.com/office/drawing/2014/main" id="{16A19BC8-80C8-138A-F0B6-FF9AF7D3FF89}"/>
                </a:ext>
              </a:extLst>
            </xdr:cNvPr>
            <xdr:cNvSpPr txBox="1"/>
          </xdr:nvSpPr>
          <xdr:spPr>
            <a:xfrm>
              <a:off x="19985611" y="42455646"/>
              <a:ext cx="317775" cy="225353"/>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W</a:t>
              </a:r>
              <a:endParaRPr lang="ko-KR" altLang="en-US" sz="1100"/>
            </a:p>
          </xdr:txBody>
        </xdr:sp>
        <xdr:sp macro="" textlink="">
          <xdr:nvSpPr>
            <xdr:cNvPr id="55" name="TextBox 22">
              <a:extLst>
                <a:ext uri="{FF2B5EF4-FFF2-40B4-BE49-F238E27FC236}">
                  <a16:creationId xmlns:a16="http://schemas.microsoft.com/office/drawing/2014/main" id="{D120255D-E36D-20AB-6C12-E31019754264}"/>
                </a:ext>
              </a:extLst>
            </xdr:cNvPr>
            <xdr:cNvSpPr txBox="1"/>
          </xdr:nvSpPr>
          <xdr:spPr>
            <a:xfrm>
              <a:off x="18196031" y="41757600"/>
              <a:ext cx="294236" cy="24681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L</a:t>
              </a:r>
              <a:endParaRPr lang="ko-KR" altLang="en-US" sz="1100"/>
            </a:p>
          </xdr:txBody>
        </xdr:sp>
        <xdr:sp macro="" textlink="">
          <xdr:nvSpPr>
            <xdr:cNvPr id="56" name="TextBox 21">
              <a:extLst>
                <a:ext uri="{FF2B5EF4-FFF2-40B4-BE49-F238E27FC236}">
                  <a16:creationId xmlns:a16="http://schemas.microsoft.com/office/drawing/2014/main" id="{C6444C33-91D5-95BB-520D-62F72931A6EE}"/>
                </a:ext>
              </a:extLst>
            </xdr:cNvPr>
            <xdr:cNvSpPr txBox="1"/>
          </xdr:nvSpPr>
          <xdr:spPr>
            <a:xfrm>
              <a:off x="20442811" y="41950821"/>
              <a:ext cx="317775" cy="22807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T</a:t>
              </a:r>
              <a:endParaRPr lang="ko-KR" altLang="en-US" sz="1100"/>
            </a:p>
          </xdr:txBody>
        </xdr:sp>
        <xdr:sp macro="" textlink="">
          <xdr:nvSpPr>
            <xdr:cNvPr id="57" name="오른쪽 중괄호 56">
              <a:extLst>
                <a:ext uri="{FF2B5EF4-FFF2-40B4-BE49-F238E27FC236}">
                  <a16:creationId xmlns:a16="http://schemas.microsoft.com/office/drawing/2014/main" id="{ADFDBC51-C19A-07F8-C299-B6A37EC0C36C}"/>
                </a:ext>
              </a:extLst>
            </xdr:cNvPr>
            <xdr:cNvSpPr/>
          </xdr:nvSpPr>
          <xdr:spPr>
            <a:xfrm rot="4575363">
              <a:off x="19947391" y="42140640"/>
              <a:ext cx="172810" cy="3524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sp macro="" textlink="">
          <xdr:nvSpPr>
            <xdr:cNvPr id="58" name="오른쪽 중괄호 57">
              <a:extLst>
                <a:ext uri="{FF2B5EF4-FFF2-40B4-BE49-F238E27FC236}">
                  <a16:creationId xmlns:a16="http://schemas.microsoft.com/office/drawing/2014/main" id="{B3CC3C63-9080-AF53-83F4-1C81995A0D28}"/>
                </a:ext>
              </a:extLst>
            </xdr:cNvPr>
            <xdr:cNvSpPr/>
          </xdr:nvSpPr>
          <xdr:spPr>
            <a:xfrm rot="7821018">
              <a:off x="18512625" y="40517262"/>
              <a:ext cx="257175" cy="2201653"/>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grpSp>
      <xdr:sp macro="" textlink="">
        <xdr:nvSpPr>
          <xdr:cNvPr id="52" name="오른쪽 중괄호 51">
            <a:extLst>
              <a:ext uri="{FF2B5EF4-FFF2-40B4-BE49-F238E27FC236}">
                <a16:creationId xmlns:a16="http://schemas.microsoft.com/office/drawing/2014/main" id="{FE7D5FF0-2047-417B-BAE6-06B8C33BB789}"/>
              </a:ext>
            </a:extLst>
          </xdr:cNvPr>
          <xdr:cNvSpPr/>
        </xdr:nvSpPr>
        <xdr:spPr>
          <a:xfrm>
            <a:off x="18673577" y="42171905"/>
            <a:ext cx="100013" cy="144824"/>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grpSp>
    <xdr:clientData/>
  </xdr:twoCellAnchor>
  <xdr:twoCellAnchor>
    <xdr:from>
      <xdr:col>14</xdr:col>
      <xdr:colOff>2383972</xdr:colOff>
      <xdr:row>99</xdr:row>
      <xdr:rowOff>185057</xdr:rowOff>
    </xdr:from>
    <xdr:to>
      <xdr:col>14</xdr:col>
      <xdr:colOff>3189515</xdr:colOff>
      <xdr:row>101</xdr:row>
      <xdr:rowOff>283029</xdr:rowOff>
    </xdr:to>
    <xdr:sp macro="" textlink="">
      <xdr:nvSpPr>
        <xdr:cNvPr id="59" name="자유형: 도형 58">
          <a:extLst>
            <a:ext uri="{FF2B5EF4-FFF2-40B4-BE49-F238E27FC236}">
              <a16:creationId xmlns:a16="http://schemas.microsoft.com/office/drawing/2014/main" id="{9A484CDA-3FD0-416C-99CB-046B82CF069F}"/>
            </a:ext>
          </a:extLst>
        </xdr:cNvPr>
        <xdr:cNvSpPr/>
      </xdr:nvSpPr>
      <xdr:spPr>
        <a:xfrm>
          <a:off x="18595522" y="31408007"/>
          <a:ext cx="805543" cy="726622"/>
        </a:xfrm>
        <a:custGeom>
          <a:avLst/>
          <a:gdLst>
            <a:gd name="connsiteX0" fmla="*/ 805543 w 805543"/>
            <a:gd name="connsiteY0" fmla="*/ 0 h 729343"/>
            <a:gd name="connsiteX1" fmla="*/ 0 w 805543"/>
            <a:gd name="connsiteY1" fmla="*/ 348343 h 729343"/>
            <a:gd name="connsiteX2" fmla="*/ 0 w 805543"/>
            <a:gd name="connsiteY2" fmla="*/ 729343 h 729343"/>
            <a:gd name="connsiteX3" fmla="*/ 772886 w 805543"/>
            <a:gd name="connsiteY3" fmla="*/ 359228 h 729343"/>
            <a:gd name="connsiteX4" fmla="*/ 805543 w 805543"/>
            <a:gd name="connsiteY4" fmla="*/ 0 h 72934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05543" h="729343">
              <a:moveTo>
                <a:pt x="805543" y="0"/>
              </a:moveTo>
              <a:lnTo>
                <a:pt x="0" y="348343"/>
              </a:lnTo>
              <a:lnTo>
                <a:pt x="0" y="729343"/>
              </a:lnTo>
              <a:lnTo>
                <a:pt x="772886" y="359228"/>
              </a:lnTo>
              <a:lnTo>
                <a:pt x="805543" y="0"/>
              </a:lnTo>
              <a:close/>
            </a:path>
          </a:pathLst>
        </a:cu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1676400</xdr:colOff>
      <xdr:row>103</xdr:row>
      <xdr:rowOff>108858</xdr:rowOff>
    </xdr:from>
    <xdr:to>
      <xdr:col>14</xdr:col>
      <xdr:colOff>2133600</xdr:colOff>
      <xdr:row>104</xdr:row>
      <xdr:rowOff>108857</xdr:rowOff>
    </xdr:to>
    <xdr:sp macro="" textlink="">
      <xdr:nvSpPr>
        <xdr:cNvPr id="60" name="말풍선: 모서리가 둥근 사각형 59">
          <a:extLst>
            <a:ext uri="{FF2B5EF4-FFF2-40B4-BE49-F238E27FC236}">
              <a16:creationId xmlns:a16="http://schemas.microsoft.com/office/drawing/2014/main" id="{F4F96379-0B53-409B-926E-5715E102CB68}"/>
            </a:ext>
          </a:extLst>
        </xdr:cNvPr>
        <xdr:cNvSpPr/>
      </xdr:nvSpPr>
      <xdr:spPr>
        <a:xfrm>
          <a:off x="17887950" y="32589108"/>
          <a:ext cx="457200" cy="314324"/>
        </a:xfrm>
        <a:prstGeom prst="wedgeRoundRectCallout">
          <a:avLst>
            <a:gd name="adj1" fmla="val 155358"/>
            <a:gd name="adj2" fmla="val -285776"/>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TCS</a:t>
          </a:r>
          <a:endParaRPr lang="ko-KR" altLang="en-US" sz="1100"/>
        </a:p>
      </xdr:txBody>
    </xdr:sp>
    <xdr:clientData/>
  </xdr:twoCellAnchor>
  <xdr:twoCellAnchor>
    <xdr:from>
      <xdr:col>14</xdr:col>
      <xdr:colOff>609600</xdr:colOff>
      <xdr:row>219</xdr:row>
      <xdr:rowOff>174171</xdr:rowOff>
    </xdr:from>
    <xdr:to>
      <xdr:col>14</xdr:col>
      <xdr:colOff>1763486</xdr:colOff>
      <xdr:row>221</xdr:row>
      <xdr:rowOff>54429</xdr:rowOff>
    </xdr:to>
    <xdr:cxnSp macro="">
      <xdr:nvCxnSpPr>
        <xdr:cNvPr id="61" name="직선 연결선 60">
          <a:extLst>
            <a:ext uri="{FF2B5EF4-FFF2-40B4-BE49-F238E27FC236}">
              <a16:creationId xmlns:a16="http://schemas.microsoft.com/office/drawing/2014/main" id="{F8176EB9-7A91-4627-9235-753EA21F2FE7}"/>
            </a:ext>
          </a:extLst>
        </xdr:cNvPr>
        <xdr:cNvCxnSpPr/>
      </xdr:nvCxnSpPr>
      <xdr:spPr>
        <a:xfrm flipH="1">
          <a:off x="16821150" y="67754046"/>
          <a:ext cx="1153886" cy="50890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729343</xdr:colOff>
      <xdr:row>221</xdr:row>
      <xdr:rowOff>0</xdr:rowOff>
    </xdr:from>
    <xdr:to>
      <xdr:col>14</xdr:col>
      <xdr:colOff>729343</xdr:colOff>
      <xdr:row>225</xdr:row>
      <xdr:rowOff>54428</xdr:rowOff>
    </xdr:to>
    <xdr:cxnSp macro="">
      <xdr:nvCxnSpPr>
        <xdr:cNvPr id="62" name="직선 화살표 연결선 61">
          <a:extLst>
            <a:ext uri="{FF2B5EF4-FFF2-40B4-BE49-F238E27FC236}">
              <a16:creationId xmlns:a16="http://schemas.microsoft.com/office/drawing/2014/main" id="{02A33347-9D71-4C3B-9E1D-CBE96A3A0A4F}"/>
            </a:ext>
          </a:extLst>
        </xdr:cNvPr>
        <xdr:cNvCxnSpPr/>
      </xdr:nvCxnSpPr>
      <xdr:spPr>
        <a:xfrm>
          <a:off x="16940893" y="68208525"/>
          <a:ext cx="0" cy="1311728"/>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502022</xdr:colOff>
      <xdr:row>222</xdr:row>
      <xdr:rowOff>133876</xdr:rowOff>
    </xdr:from>
    <xdr:to>
      <xdr:col>14</xdr:col>
      <xdr:colOff>862029</xdr:colOff>
      <xdr:row>223</xdr:row>
      <xdr:rowOff>43525</xdr:rowOff>
    </xdr:to>
    <xdr:sp macro="" textlink="">
      <xdr:nvSpPr>
        <xdr:cNvPr id="63" name="TextBox 20">
          <a:extLst>
            <a:ext uri="{FF2B5EF4-FFF2-40B4-BE49-F238E27FC236}">
              <a16:creationId xmlns:a16="http://schemas.microsoft.com/office/drawing/2014/main" id="{0523F457-9A0B-43EF-A2D2-0B1EBE95E449}"/>
            </a:ext>
          </a:extLst>
        </xdr:cNvPr>
        <xdr:cNvSpPr txBox="1"/>
      </xdr:nvSpPr>
      <xdr:spPr>
        <a:xfrm>
          <a:off x="16713572" y="68656726"/>
          <a:ext cx="360007" cy="223974"/>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H2</a:t>
          </a:r>
          <a:endParaRPr lang="ko-KR" altLang="en-US" sz="1100"/>
        </a:p>
      </xdr:txBody>
    </xdr:sp>
    <xdr:clientData/>
  </xdr:twoCellAnchor>
  <xdr:twoCellAnchor>
    <xdr:from>
      <xdr:col>14</xdr:col>
      <xdr:colOff>1415143</xdr:colOff>
      <xdr:row>221</xdr:row>
      <xdr:rowOff>97972</xdr:rowOff>
    </xdr:from>
    <xdr:to>
      <xdr:col>14</xdr:col>
      <xdr:colOff>1632857</xdr:colOff>
      <xdr:row>222</xdr:row>
      <xdr:rowOff>65314</xdr:rowOff>
    </xdr:to>
    <xdr:sp macro="" textlink="">
      <xdr:nvSpPr>
        <xdr:cNvPr id="64" name="곱하기 기호 63">
          <a:extLst>
            <a:ext uri="{FF2B5EF4-FFF2-40B4-BE49-F238E27FC236}">
              <a16:creationId xmlns:a16="http://schemas.microsoft.com/office/drawing/2014/main" id="{8194C2E4-6D16-479D-994E-B313E833FA68}"/>
            </a:ext>
          </a:extLst>
        </xdr:cNvPr>
        <xdr:cNvSpPr/>
      </xdr:nvSpPr>
      <xdr:spPr>
        <a:xfrm>
          <a:off x="17626693" y="68306497"/>
          <a:ext cx="217714" cy="281667"/>
        </a:xfrm>
        <a:prstGeom prst="mathMultiply">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1447801</xdr:colOff>
      <xdr:row>224</xdr:row>
      <xdr:rowOff>76201</xdr:rowOff>
    </xdr:from>
    <xdr:to>
      <xdr:col>14</xdr:col>
      <xdr:colOff>1665515</xdr:colOff>
      <xdr:row>225</xdr:row>
      <xdr:rowOff>43542</xdr:rowOff>
    </xdr:to>
    <xdr:sp macro="" textlink="">
      <xdr:nvSpPr>
        <xdr:cNvPr id="65" name="곱하기 기호 64">
          <a:extLst>
            <a:ext uri="{FF2B5EF4-FFF2-40B4-BE49-F238E27FC236}">
              <a16:creationId xmlns:a16="http://schemas.microsoft.com/office/drawing/2014/main" id="{40569AC0-08B5-4566-BB42-30C191273768}"/>
            </a:ext>
          </a:extLst>
        </xdr:cNvPr>
        <xdr:cNvSpPr/>
      </xdr:nvSpPr>
      <xdr:spPr>
        <a:xfrm>
          <a:off x="17659351" y="69227701"/>
          <a:ext cx="217714" cy="281666"/>
        </a:xfrm>
        <a:prstGeom prst="mathMultiply">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997002</xdr:colOff>
      <xdr:row>222</xdr:row>
      <xdr:rowOff>265786</xdr:rowOff>
    </xdr:from>
    <xdr:to>
      <xdr:col>14</xdr:col>
      <xdr:colOff>1357009</xdr:colOff>
      <xdr:row>223</xdr:row>
      <xdr:rowOff>175436</xdr:rowOff>
    </xdr:to>
    <xdr:sp macro="" textlink="">
      <xdr:nvSpPr>
        <xdr:cNvPr id="66" name="TextBox 20">
          <a:extLst>
            <a:ext uri="{FF2B5EF4-FFF2-40B4-BE49-F238E27FC236}">
              <a16:creationId xmlns:a16="http://schemas.microsoft.com/office/drawing/2014/main" id="{F47AEC4F-3860-43ED-8006-5079A564247E}"/>
            </a:ext>
          </a:extLst>
        </xdr:cNvPr>
        <xdr:cNvSpPr txBox="1"/>
      </xdr:nvSpPr>
      <xdr:spPr>
        <a:xfrm>
          <a:off x="17208552" y="68788636"/>
          <a:ext cx="360007" cy="223975"/>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W</a:t>
          </a:r>
          <a:endParaRPr lang="ko-KR" altLang="en-US" sz="1100"/>
        </a:p>
      </xdr:txBody>
    </xdr:sp>
    <xdr:clientData/>
  </xdr:twoCellAnchor>
  <xdr:twoCellAnchor>
    <xdr:from>
      <xdr:col>14</xdr:col>
      <xdr:colOff>1846728</xdr:colOff>
      <xdr:row>222</xdr:row>
      <xdr:rowOff>188946</xdr:rowOff>
    </xdr:from>
    <xdr:to>
      <xdr:col>14</xdr:col>
      <xdr:colOff>2206735</xdr:colOff>
      <xdr:row>223</xdr:row>
      <xdr:rowOff>91551</xdr:rowOff>
    </xdr:to>
    <xdr:sp macro="" textlink="">
      <xdr:nvSpPr>
        <xdr:cNvPr id="67" name="TextBox 20">
          <a:extLst>
            <a:ext uri="{FF2B5EF4-FFF2-40B4-BE49-F238E27FC236}">
              <a16:creationId xmlns:a16="http://schemas.microsoft.com/office/drawing/2014/main" id="{B60DB3A5-0729-4272-83F4-2166855867AE}"/>
            </a:ext>
          </a:extLst>
        </xdr:cNvPr>
        <xdr:cNvSpPr txBox="1"/>
      </xdr:nvSpPr>
      <xdr:spPr>
        <a:xfrm>
          <a:off x="18058278" y="68711796"/>
          <a:ext cx="360007" cy="21693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D</a:t>
          </a:r>
          <a:endParaRPr lang="ko-KR" altLang="en-US" sz="1100"/>
        </a:p>
      </xdr:txBody>
    </xdr:sp>
    <xdr:clientData/>
  </xdr:twoCellAnchor>
  <xdr:twoCellAnchor>
    <xdr:from>
      <xdr:col>14</xdr:col>
      <xdr:colOff>132554</xdr:colOff>
      <xdr:row>297</xdr:row>
      <xdr:rowOff>119742</xdr:rowOff>
    </xdr:from>
    <xdr:to>
      <xdr:col>14</xdr:col>
      <xdr:colOff>4615544</xdr:colOff>
      <xdr:row>311</xdr:row>
      <xdr:rowOff>250371</xdr:rowOff>
    </xdr:to>
    <xdr:grpSp>
      <xdr:nvGrpSpPr>
        <xdr:cNvPr id="68" name="그룹 67">
          <a:extLst>
            <a:ext uri="{FF2B5EF4-FFF2-40B4-BE49-F238E27FC236}">
              <a16:creationId xmlns:a16="http://schemas.microsoft.com/office/drawing/2014/main" id="{4EE972A3-3491-45D0-81B0-60682C7AF3A8}"/>
            </a:ext>
          </a:extLst>
        </xdr:cNvPr>
        <xdr:cNvGrpSpPr/>
      </xdr:nvGrpSpPr>
      <xdr:grpSpPr>
        <a:xfrm>
          <a:off x="16347466" y="92276918"/>
          <a:ext cx="4482990" cy="4523335"/>
          <a:chOff x="19182553" y="63920914"/>
          <a:chExt cx="5625989" cy="4648200"/>
        </a:xfrm>
      </xdr:grpSpPr>
      <xdr:grpSp>
        <xdr:nvGrpSpPr>
          <xdr:cNvPr id="69" name="그룹 68">
            <a:extLst>
              <a:ext uri="{FF2B5EF4-FFF2-40B4-BE49-F238E27FC236}">
                <a16:creationId xmlns:a16="http://schemas.microsoft.com/office/drawing/2014/main" id="{C817DD2D-A27A-53F4-7269-F141B53823D3}"/>
              </a:ext>
            </a:extLst>
          </xdr:cNvPr>
          <xdr:cNvGrpSpPr/>
        </xdr:nvGrpSpPr>
        <xdr:grpSpPr>
          <a:xfrm>
            <a:off x="19182553" y="63920914"/>
            <a:ext cx="5625989" cy="4648200"/>
            <a:chOff x="914401" y="38637882"/>
            <a:chExt cx="2734234" cy="2325712"/>
          </a:xfrm>
        </xdr:grpSpPr>
        <xdr:pic>
          <xdr:nvPicPr>
            <xdr:cNvPr id="75" name="그림 74">
              <a:extLst>
                <a:ext uri="{FF2B5EF4-FFF2-40B4-BE49-F238E27FC236}">
                  <a16:creationId xmlns:a16="http://schemas.microsoft.com/office/drawing/2014/main" id="{005CF376-99F3-BB97-437C-F20C5D8A7574}"/>
                </a:ext>
              </a:extLst>
            </xdr:cNvPr>
            <xdr:cNvPicPr>
              <a:picLocks noChangeAspect="1"/>
            </xdr:cNvPicPr>
          </xdr:nvPicPr>
          <xdr:blipFill>
            <a:blip xmlns:r="http://schemas.openxmlformats.org/officeDocument/2006/relationships" r:embed="rId12"/>
            <a:stretch>
              <a:fillRect/>
            </a:stretch>
          </xdr:blipFill>
          <xdr:spPr>
            <a:xfrm>
              <a:off x="914401" y="38637882"/>
              <a:ext cx="2734234" cy="2293080"/>
            </a:xfrm>
            <a:prstGeom prst="rect">
              <a:avLst/>
            </a:prstGeom>
            <a:ln>
              <a:solidFill>
                <a:sysClr val="windowText" lastClr="000000"/>
              </a:solidFill>
            </a:ln>
          </xdr:spPr>
        </xdr:pic>
        <xdr:sp macro="" textlink="">
          <xdr:nvSpPr>
            <xdr:cNvPr id="76" name="TextBox 75">
              <a:extLst>
                <a:ext uri="{FF2B5EF4-FFF2-40B4-BE49-F238E27FC236}">
                  <a16:creationId xmlns:a16="http://schemas.microsoft.com/office/drawing/2014/main" id="{D5C7E81E-D77C-EBCF-0684-D22263B9D0EB}"/>
                </a:ext>
              </a:extLst>
            </xdr:cNvPr>
            <xdr:cNvSpPr txBox="1"/>
          </xdr:nvSpPr>
          <xdr:spPr>
            <a:xfrm>
              <a:off x="2895601" y="39014400"/>
              <a:ext cx="183375" cy="123200"/>
            </a:xfrm>
            <a:prstGeom prst="rect">
              <a:avLst/>
            </a:prstGeom>
            <a:solidFill>
              <a:schemeClr val="accent5">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L</a:t>
              </a:r>
              <a:endParaRPr lang="ko-KR" altLang="en-US" sz="1100"/>
            </a:p>
          </xdr:txBody>
        </xdr:sp>
        <xdr:sp macro="" textlink="">
          <xdr:nvSpPr>
            <xdr:cNvPr id="77" name="TextBox 76">
              <a:extLst>
                <a:ext uri="{FF2B5EF4-FFF2-40B4-BE49-F238E27FC236}">
                  <a16:creationId xmlns:a16="http://schemas.microsoft.com/office/drawing/2014/main" id="{C6F634BF-AC1A-3B48-8B2B-D1756040DBB6}"/>
                </a:ext>
              </a:extLst>
            </xdr:cNvPr>
            <xdr:cNvSpPr txBox="1"/>
          </xdr:nvSpPr>
          <xdr:spPr>
            <a:xfrm>
              <a:off x="2868707" y="40287387"/>
              <a:ext cx="183375" cy="123200"/>
            </a:xfrm>
            <a:prstGeom prst="rect">
              <a:avLst/>
            </a:prstGeom>
            <a:solidFill>
              <a:schemeClr val="accent5">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G</a:t>
              </a:r>
              <a:endParaRPr lang="ko-KR" altLang="en-US" sz="1100"/>
            </a:p>
          </xdr:txBody>
        </xdr:sp>
        <xdr:sp macro="" textlink="">
          <xdr:nvSpPr>
            <xdr:cNvPr id="78" name="TextBox 77">
              <a:extLst>
                <a:ext uri="{FF2B5EF4-FFF2-40B4-BE49-F238E27FC236}">
                  <a16:creationId xmlns:a16="http://schemas.microsoft.com/office/drawing/2014/main" id="{F0149CD9-244B-60D2-A352-0459AC1BB330}"/>
                </a:ext>
              </a:extLst>
            </xdr:cNvPr>
            <xdr:cNvSpPr txBox="1"/>
          </xdr:nvSpPr>
          <xdr:spPr>
            <a:xfrm>
              <a:off x="1179887" y="40559133"/>
              <a:ext cx="244072" cy="135520"/>
            </a:xfrm>
            <a:prstGeom prst="rect">
              <a:avLst/>
            </a:prstGeom>
            <a:solidFill>
              <a:schemeClr val="accent5">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C1</a:t>
              </a:r>
              <a:endParaRPr lang="ko-KR" altLang="en-US" sz="1100"/>
            </a:p>
          </xdr:txBody>
        </xdr:sp>
        <xdr:sp macro="" textlink="">
          <xdr:nvSpPr>
            <xdr:cNvPr id="79" name="TextBox 78">
              <a:extLst>
                <a:ext uri="{FF2B5EF4-FFF2-40B4-BE49-F238E27FC236}">
                  <a16:creationId xmlns:a16="http://schemas.microsoft.com/office/drawing/2014/main" id="{C73A59E1-388E-54FA-8EF1-837559575BC5}"/>
                </a:ext>
              </a:extLst>
            </xdr:cNvPr>
            <xdr:cNvSpPr txBox="1"/>
          </xdr:nvSpPr>
          <xdr:spPr>
            <a:xfrm>
              <a:off x="2892146" y="40648780"/>
              <a:ext cx="244072" cy="135520"/>
            </a:xfrm>
            <a:prstGeom prst="rect">
              <a:avLst/>
            </a:prstGeom>
            <a:solidFill>
              <a:schemeClr val="accent5">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C2</a:t>
              </a:r>
              <a:endParaRPr lang="ko-KR" altLang="en-US" sz="1100"/>
            </a:p>
          </xdr:txBody>
        </xdr:sp>
        <xdr:sp macro="" textlink="">
          <xdr:nvSpPr>
            <xdr:cNvPr id="80" name="TextBox 79">
              <a:extLst>
                <a:ext uri="{FF2B5EF4-FFF2-40B4-BE49-F238E27FC236}">
                  <a16:creationId xmlns:a16="http://schemas.microsoft.com/office/drawing/2014/main" id="{21600995-843A-2ADA-00A9-CFAADBA3D192}"/>
                </a:ext>
              </a:extLst>
            </xdr:cNvPr>
            <xdr:cNvSpPr txBox="1"/>
          </xdr:nvSpPr>
          <xdr:spPr>
            <a:xfrm>
              <a:off x="2856287" y="40828074"/>
              <a:ext cx="244072" cy="135520"/>
            </a:xfrm>
            <a:prstGeom prst="rect">
              <a:avLst/>
            </a:prstGeom>
            <a:solidFill>
              <a:schemeClr val="accent5">
                <a:lumMod val="60000"/>
                <a:lumOff val="4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C3</a:t>
              </a:r>
              <a:endParaRPr lang="ko-KR" altLang="en-US" sz="1100"/>
            </a:p>
          </xdr:txBody>
        </xdr:sp>
      </xdr:grpSp>
      <xdr:sp macro="" textlink="">
        <xdr:nvSpPr>
          <xdr:cNvPr id="70" name="TextBox 69">
            <a:extLst>
              <a:ext uri="{FF2B5EF4-FFF2-40B4-BE49-F238E27FC236}">
                <a16:creationId xmlns:a16="http://schemas.microsoft.com/office/drawing/2014/main" id="{5997CBB4-58EB-AD6B-0BD6-360266AD2C20}"/>
              </a:ext>
            </a:extLst>
          </xdr:cNvPr>
          <xdr:cNvSpPr txBox="1"/>
        </xdr:nvSpPr>
        <xdr:spPr>
          <a:xfrm>
            <a:off x="21281571" y="66304886"/>
            <a:ext cx="342018" cy="262981"/>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D</a:t>
            </a:r>
            <a:endParaRPr lang="ko-KR" altLang="en-US" sz="1100"/>
          </a:p>
        </xdr:txBody>
      </xdr:sp>
      <xdr:cxnSp macro="">
        <xdr:nvCxnSpPr>
          <xdr:cNvPr id="71" name="직선 화살표 연결선 70">
            <a:extLst>
              <a:ext uri="{FF2B5EF4-FFF2-40B4-BE49-F238E27FC236}">
                <a16:creationId xmlns:a16="http://schemas.microsoft.com/office/drawing/2014/main" id="{211D182B-ABC6-FDA7-D360-95DB88FC4797}"/>
              </a:ext>
            </a:extLst>
          </xdr:cNvPr>
          <xdr:cNvCxnSpPr/>
        </xdr:nvCxnSpPr>
        <xdr:spPr>
          <a:xfrm>
            <a:off x="20618187" y="66315771"/>
            <a:ext cx="0" cy="1970314"/>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2" name="직선 연결선 71">
            <a:extLst>
              <a:ext uri="{FF2B5EF4-FFF2-40B4-BE49-F238E27FC236}">
                <a16:creationId xmlns:a16="http://schemas.microsoft.com/office/drawing/2014/main" id="{A0F410EE-1317-3CFF-E027-F5F5A0C7EA64}"/>
              </a:ext>
            </a:extLst>
          </xdr:cNvPr>
          <xdr:cNvCxnSpPr/>
        </xdr:nvCxnSpPr>
        <xdr:spPr>
          <a:xfrm flipH="1">
            <a:off x="20584886" y="65346942"/>
            <a:ext cx="1372245" cy="990601"/>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73" name="직선 연결선 72">
            <a:extLst>
              <a:ext uri="{FF2B5EF4-FFF2-40B4-BE49-F238E27FC236}">
                <a16:creationId xmlns:a16="http://schemas.microsoft.com/office/drawing/2014/main" id="{1564B5FB-8EBD-D37F-60AF-8FDB74FCE403}"/>
              </a:ext>
            </a:extLst>
          </xdr:cNvPr>
          <xdr:cNvCxnSpPr/>
        </xdr:nvCxnSpPr>
        <xdr:spPr>
          <a:xfrm flipH="1">
            <a:off x="20617543" y="67088657"/>
            <a:ext cx="1306930" cy="1186544"/>
          </a:xfrm>
          <a:prstGeom prst="line">
            <a:avLst/>
          </a:prstGeom>
        </xdr:spPr>
        <xdr:style>
          <a:lnRef idx="1">
            <a:schemeClr val="accent1"/>
          </a:lnRef>
          <a:fillRef idx="0">
            <a:schemeClr val="accent1"/>
          </a:fillRef>
          <a:effectRef idx="0">
            <a:schemeClr val="accent1"/>
          </a:effectRef>
          <a:fontRef idx="minor">
            <a:schemeClr val="tx1"/>
          </a:fontRef>
        </xdr:style>
      </xdr:cxnSp>
      <xdr:sp macro="" textlink="">
        <xdr:nvSpPr>
          <xdr:cNvPr id="74" name="TextBox 20">
            <a:extLst>
              <a:ext uri="{FF2B5EF4-FFF2-40B4-BE49-F238E27FC236}">
                <a16:creationId xmlns:a16="http://schemas.microsoft.com/office/drawing/2014/main" id="{D1EE08D4-F510-798C-EAD1-7DC858A37E5A}"/>
              </a:ext>
            </a:extLst>
          </xdr:cNvPr>
          <xdr:cNvSpPr txBox="1"/>
        </xdr:nvSpPr>
        <xdr:spPr>
          <a:xfrm>
            <a:off x="20423524" y="66972161"/>
            <a:ext cx="360007" cy="225334"/>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H2</a:t>
            </a:r>
            <a:endParaRPr lang="ko-KR" altLang="en-US" sz="1100"/>
          </a:p>
        </xdr:txBody>
      </xdr:sp>
    </xdr:grpSp>
    <xdr:clientData/>
  </xdr:twoCellAnchor>
  <xdr:twoCellAnchor>
    <xdr:from>
      <xdr:col>1</xdr:col>
      <xdr:colOff>979716</xdr:colOff>
      <xdr:row>182</xdr:row>
      <xdr:rowOff>228600</xdr:rowOff>
    </xdr:from>
    <xdr:to>
      <xdr:col>5</xdr:col>
      <xdr:colOff>674915</xdr:colOff>
      <xdr:row>209</xdr:row>
      <xdr:rowOff>0</xdr:rowOff>
    </xdr:to>
    <xdr:sp macro="" textlink="">
      <xdr:nvSpPr>
        <xdr:cNvPr id="81" name="구름 80">
          <a:extLst>
            <a:ext uri="{FF2B5EF4-FFF2-40B4-BE49-F238E27FC236}">
              <a16:creationId xmlns:a16="http://schemas.microsoft.com/office/drawing/2014/main" id="{D848E9DC-7290-4102-BDF5-3107B04BB958}"/>
            </a:ext>
          </a:extLst>
        </xdr:cNvPr>
        <xdr:cNvSpPr/>
      </xdr:nvSpPr>
      <xdr:spPr>
        <a:xfrm>
          <a:off x="1274991" y="55968900"/>
          <a:ext cx="6381749" cy="8172450"/>
        </a:xfrm>
        <a:prstGeom prst="cloud">
          <a:avLst/>
        </a:prstGeom>
        <a:noFill/>
        <a:ln>
          <a:solidFill>
            <a:srgbClr val="0000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5</xdr:col>
      <xdr:colOff>129267</xdr:colOff>
      <xdr:row>183</xdr:row>
      <xdr:rowOff>261257</xdr:rowOff>
    </xdr:from>
    <xdr:to>
      <xdr:col>5</xdr:col>
      <xdr:colOff>1251857</xdr:colOff>
      <xdr:row>184</xdr:row>
      <xdr:rowOff>231665</xdr:rowOff>
    </xdr:to>
    <xdr:sp macro="" textlink="">
      <xdr:nvSpPr>
        <xdr:cNvPr id="82" name="사각형 설명선 25">
          <a:extLst>
            <a:ext uri="{FF2B5EF4-FFF2-40B4-BE49-F238E27FC236}">
              <a16:creationId xmlns:a16="http://schemas.microsoft.com/office/drawing/2014/main" id="{DE9BE886-6C4C-404B-B56F-599986324CC7}"/>
            </a:ext>
            <a:ext uri="{147F2762-F138-4A5C-976F-8EAC2B608ADB}">
              <a16:predDERef xmlns:a16="http://schemas.microsoft.com/office/drawing/2014/main" pred="{01104D22-6513-48E5-AEF2-B27F8D1837BC}"/>
            </a:ext>
          </a:extLst>
        </xdr:cNvPr>
        <xdr:cNvSpPr/>
      </xdr:nvSpPr>
      <xdr:spPr>
        <a:xfrm>
          <a:off x="7111092" y="56287307"/>
          <a:ext cx="1122590" cy="256158"/>
        </a:xfrm>
        <a:prstGeom prst="wedgeRectCallout">
          <a:avLst>
            <a:gd name="adj1" fmla="val -58040"/>
            <a:gd name="adj2" fmla="val 113930"/>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lIns="36000" tIns="0" rIns="0" bIns="0"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ko-KR" altLang="en-US" sz="1000" baseline="0">
              <a:solidFill>
                <a:schemeClr val="lt1"/>
              </a:solidFill>
              <a:latin typeface="+mn-lt"/>
              <a:ea typeface="+mn-ea"/>
              <a:cs typeface="+mn-cs"/>
            </a:rPr>
            <a:t>줄기초 재정리 </a:t>
          </a:r>
          <a:r>
            <a:rPr lang="en-US" altLang="ko-KR" sz="1000" baseline="0">
              <a:solidFill>
                <a:schemeClr val="lt1"/>
              </a:solidFill>
              <a:latin typeface="+mn-lt"/>
              <a:ea typeface="+mn-ea"/>
              <a:cs typeface="+mn-cs"/>
            </a:rPr>
            <a:t>?</a:t>
          </a:r>
          <a:endParaRPr lang="ko-KR" altLang="en-US" sz="1000" baseline="0">
            <a:solidFill>
              <a:schemeClr val="lt1"/>
            </a:solidFill>
            <a:latin typeface="+mn-lt"/>
            <a:ea typeface="+mn-ea"/>
            <a:cs typeface="+mn-cs"/>
          </a:endParaRPr>
        </a:p>
      </xdr:txBody>
    </xdr:sp>
    <xdr:clientData/>
  </xdr:twoCellAnchor>
  <xdr:twoCellAnchor>
    <xdr:from>
      <xdr:col>14</xdr:col>
      <xdr:colOff>1367245</xdr:colOff>
      <xdr:row>300</xdr:row>
      <xdr:rowOff>304799</xdr:rowOff>
    </xdr:from>
    <xdr:to>
      <xdr:col>14</xdr:col>
      <xdr:colOff>1709263</xdr:colOff>
      <xdr:row>301</xdr:row>
      <xdr:rowOff>252094</xdr:rowOff>
    </xdr:to>
    <xdr:sp macro="" textlink="">
      <xdr:nvSpPr>
        <xdr:cNvPr id="83" name="TextBox 82">
          <a:extLst>
            <a:ext uri="{FF2B5EF4-FFF2-40B4-BE49-F238E27FC236}">
              <a16:creationId xmlns:a16="http://schemas.microsoft.com/office/drawing/2014/main" id="{3221EB35-1746-4348-8E69-33EDCBBF9B84}"/>
            </a:ext>
          </a:extLst>
        </xdr:cNvPr>
        <xdr:cNvSpPr txBox="1"/>
      </xdr:nvSpPr>
      <xdr:spPr>
        <a:xfrm>
          <a:off x="17578795" y="93173549"/>
          <a:ext cx="342018" cy="26162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W</a:t>
          </a:r>
          <a:endParaRPr lang="ko-KR" altLang="en-US" sz="1100"/>
        </a:p>
      </xdr:txBody>
    </xdr:sp>
    <xdr:clientData/>
  </xdr:twoCellAnchor>
  <xdr:twoCellAnchor>
    <xdr:from>
      <xdr:col>14</xdr:col>
      <xdr:colOff>631372</xdr:colOff>
      <xdr:row>224</xdr:row>
      <xdr:rowOff>87086</xdr:rowOff>
    </xdr:from>
    <xdr:to>
      <xdr:col>14</xdr:col>
      <xdr:colOff>1328058</xdr:colOff>
      <xdr:row>225</xdr:row>
      <xdr:rowOff>97971</xdr:rowOff>
    </xdr:to>
    <xdr:cxnSp macro="">
      <xdr:nvCxnSpPr>
        <xdr:cNvPr id="84" name="직선 연결선 83">
          <a:extLst>
            <a:ext uri="{FF2B5EF4-FFF2-40B4-BE49-F238E27FC236}">
              <a16:creationId xmlns:a16="http://schemas.microsoft.com/office/drawing/2014/main" id="{00A463A9-38FE-43B8-9614-ACA23C253EAC}"/>
            </a:ext>
          </a:extLst>
        </xdr:cNvPr>
        <xdr:cNvCxnSpPr/>
      </xdr:nvCxnSpPr>
      <xdr:spPr>
        <a:xfrm flipH="1">
          <a:off x="16842922" y="69238586"/>
          <a:ext cx="696686" cy="32521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495300</xdr:colOff>
      <xdr:row>40</xdr:row>
      <xdr:rowOff>219075</xdr:rowOff>
    </xdr:from>
    <xdr:to>
      <xdr:col>10</xdr:col>
      <xdr:colOff>476250</xdr:colOff>
      <xdr:row>42</xdr:row>
      <xdr:rowOff>219075</xdr:rowOff>
    </xdr:to>
    <xdr:sp macro="" textlink="">
      <xdr:nvSpPr>
        <xdr:cNvPr id="85" name="TextBox 14">
          <a:extLst>
            <a:ext uri="{FF2B5EF4-FFF2-40B4-BE49-F238E27FC236}">
              <a16:creationId xmlns:a16="http://schemas.microsoft.com/office/drawing/2014/main" id="{EBD41796-0F35-4674-8B14-FDA487EDC69F}"/>
            </a:ext>
            <a:ext uri="{147F2762-F138-4A5C-976F-8EAC2B608ADB}">
              <a16:predDERef xmlns:a16="http://schemas.microsoft.com/office/drawing/2014/main" pred="{D4500F12-9FA6-40FE-BA1B-DAE456A8391D}"/>
            </a:ext>
          </a:extLst>
        </xdr:cNvPr>
        <xdr:cNvSpPr txBox="1"/>
      </xdr:nvSpPr>
      <xdr:spPr>
        <a:xfrm>
          <a:off x="9667875" y="12896850"/>
          <a:ext cx="2324100" cy="628650"/>
        </a:xfrm>
        <a:prstGeom prst="rect">
          <a:avLst/>
        </a:prstGeom>
        <a:solidFill>
          <a:srgbClr val="FFFF00"/>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Mat FDN  Top level </a:t>
          </a:r>
          <a:r>
            <a:rPr lang="ko-KR"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이 </a:t>
          </a:r>
          <a:r>
            <a:rPr 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GL </a:t>
          </a:r>
          <a:r>
            <a:rPr lang="ko-KR"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보다 높을때  </a:t>
          </a:r>
          <a:r>
            <a:rPr lang="en-US" altLang="ko-KR"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a:t>
          </a:r>
          <a:r>
            <a:rPr lang="ko-KR"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값으로 산출됨 </a:t>
          </a:r>
          <a:r>
            <a:rPr lang="en-US" altLang="ko-KR"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a:t>
          </a:r>
          <a:r>
            <a:rPr lang="ko-KR"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합계에 반영될 수 있음</a:t>
          </a:r>
          <a:r>
            <a:rPr lang="en-US" altLang="ko-KR"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 - </a:t>
          </a:r>
          <a:r>
            <a:rPr lang="ko-KR"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값은 </a:t>
          </a:r>
          <a:r>
            <a:rPr lang="en-US" altLang="ko-KR"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0</a:t>
          </a:r>
          <a:r>
            <a:rPr lang="ko-KR" altLang="en-US" sz="1100" b="0" i="0" u="none" strike="noStrike">
              <a:solidFill>
                <a:srgbClr val="000000"/>
              </a:solidFill>
              <a:latin typeface="Calibri" panose="020F0502020204030204" pitchFamily="34" charset="0"/>
              <a:ea typeface="Calibri" panose="020F0502020204030204" pitchFamily="34" charset="0"/>
              <a:cs typeface="Calibri" panose="020F0502020204030204" pitchFamily="34" charset="0"/>
            </a:rPr>
            <a:t>으로 산출되야함 </a:t>
          </a:r>
        </a:p>
      </xdr:txBody>
    </xdr:sp>
    <xdr:clientData/>
  </xdr:twoCellAnchor>
  <xdr:twoCellAnchor>
    <xdr:from>
      <xdr:col>6</xdr:col>
      <xdr:colOff>146957</xdr:colOff>
      <xdr:row>280</xdr:row>
      <xdr:rowOff>146956</xdr:rowOff>
    </xdr:from>
    <xdr:to>
      <xdr:col>9</xdr:col>
      <xdr:colOff>525235</xdr:colOff>
      <xdr:row>282</xdr:row>
      <xdr:rowOff>107769</xdr:rowOff>
    </xdr:to>
    <xdr:sp macro="" textlink="">
      <xdr:nvSpPr>
        <xdr:cNvPr id="86" name="말풍선: 사각형 85">
          <a:extLst>
            <a:ext uri="{FF2B5EF4-FFF2-40B4-BE49-F238E27FC236}">
              <a16:creationId xmlns:a16="http://schemas.microsoft.com/office/drawing/2014/main" id="{DA3ACAFF-57C7-41A9-869C-C55FE00811EF}"/>
            </a:ext>
          </a:extLst>
        </xdr:cNvPr>
        <xdr:cNvSpPr/>
      </xdr:nvSpPr>
      <xdr:spPr>
        <a:xfrm>
          <a:off x="9319532" y="86729206"/>
          <a:ext cx="2064203" cy="589463"/>
        </a:xfrm>
        <a:prstGeom prst="wedgeRectCallout">
          <a:avLst>
            <a:gd name="adj1" fmla="val -62585"/>
            <a:gd name="adj2" fmla="val 191203"/>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ko-KR" altLang="en-US" sz="1000" baseline="0">
              <a:solidFill>
                <a:schemeClr val="lt1"/>
              </a:solidFill>
              <a:latin typeface="+mn-lt"/>
              <a:ea typeface="+mn-ea"/>
              <a:cs typeface="+mn-cs"/>
            </a:rPr>
            <a:t>항목 추가</a:t>
          </a:r>
        </a:p>
      </xdr:txBody>
    </xdr:sp>
    <xdr:clientData/>
  </xdr:twoCellAnchor>
  <xdr:twoCellAnchor editAs="oneCell">
    <xdr:from>
      <xdr:col>14</xdr:col>
      <xdr:colOff>228600</xdr:colOff>
      <xdr:row>153</xdr:row>
      <xdr:rowOff>121383</xdr:rowOff>
    </xdr:from>
    <xdr:to>
      <xdr:col>14</xdr:col>
      <xdr:colOff>4386943</xdr:colOff>
      <xdr:row>161</xdr:row>
      <xdr:rowOff>62988</xdr:rowOff>
    </xdr:to>
    <xdr:pic>
      <xdr:nvPicPr>
        <xdr:cNvPr id="87" name="그림 31">
          <a:extLst>
            <a:ext uri="{FF2B5EF4-FFF2-40B4-BE49-F238E27FC236}">
              <a16:creationId xmlns:a16="http://schemas.microsoft.com/office/drawing/2014/main" id="{1E5843E4-516B-46A0-9D26-D6B2C4A694C1}"/>
            </a:ext>
          </a:extLst>
        </xdr:cNvPr>
        <xdr:cNvPicPr>
          <a:picLocks noChangeAspect="1"/>
        </xdr:cNvPicPr>
      </xdr:nvPicPr>
      <xdr:blipFill>
        <a:blip xmlns:r="http://schemas.openxmlformats.org/officeDocument/2006/relationships" r:embed="rId8"/>
        <a:stretch>
          <a:fillRect/>
        </a:stretch>
      </xdr:blipFill>
      <xdr:spPr>
        <a:xfrm>
          <a:off x="16440150" y="47546358"/>
          <a:ext cx="4158343" cy="2227605"/>
        </a:xfrm>
        <a:prstGeom prst="rect">
          <a:avLst/>
        </a:prstGeom>
      </xdr:spPr>
    </xdr:pic>
    <xdr:clientData/>
  </xdr:twoCellAnchor>
  <xdr:oneCellAnchor>
    <xdr:from>
      <xdr:col>14</xdr:col>
      <xdr:colOff>239480</xdr:colOff>
      <xdr:row>135</xdr:row>
      <xdr:rowOff>4426</xdr:rowOff>
    </xdr:from>
    <xdr:ext cx="4696095" cy="3730306"/>
    <xdr:pic>
      <xdr:nvPicPr>
        <xdr:cNvPr id="88" name="그림 30">
          <a:extLst>
            <a:ext uri="{FF2B5EF4-FFF2-40B4-BE49-F238E27FC236}">
              <a16:creationId xmlns:a16="http://schemas.microsoft.com/office/drawing/2014/main" id="{D6849DA8-31FF-4F5B-9D5F-EB6E163E375A}"/>
            </a:ext>
          </a:extLst>
        </xdr:cNvPr>
        <xdr:cNvPicPr>
          <a:picLocks noChangeAspect="1"/>
        </xdr:cNvPicPr>
      </xdr:nvPicPr>
      <xdr:blipFill>
        <a:blip xmlns:r="http://schemas.openxmlformats.org/officeDocument/2006/relationships" r:embed="rId1"/>
        <a:stretch>
          <a:fillRect/>
        </a:stretch>
      </xdr:blipFill>
      <xdr:spPr>
        <a:xfrm>
          <a:off x="16451030" y="41857276"/>
          <a:ext cx="4696095" cy="3730306"/>
        </a:xfrm>
        <a:prstGeom prst="rect">
          <a:avLst/>
        </a:prstGeom>
      </xdr:spPr>
    </xdr:pic>
    <xdr:clientData/>
  </xdr:oneCellAnchor>
  <xdr:twoCellAnchor>
    <xdr:from>
      <xdr:col>3</xdr:col>
      <xdr:colOff>0</xdr:colOff>
      <xdr:row>136</xdr:row>
      <xdr:rowOff>268939</xdr:rowOff>
    </xdr:from>
    <xdr:to>
      <xdr:col>3</xdr:col>
      <xdr:colOff>0</xdr:colOff>
      <xdr:row>137</xdr:row>
      <xdr:rowOff>108644</xdr:rowOff>
    </xdr:to>
    <xdr:sp macro="" textlink="">
      <xdr:nvSpPr>
        <xdr:cNvPr id="89" name="TextBox 88">
          <a:extLst>
            <a:ext uri="{FF2B5EF4-FFF2-40B4-BE49-F238E27FC236}">
              <a16:creationId xmlns:a16="http://schemas.microsoft.com/office/drawing/2014/main" id="{107B66B0-C32D-45CD-9765-3598DC0E4F42}"/>
            </a:ext>
          </a:extLst>
        </xdr:cNvPr>
        <xdr:cNvSpPr txBox="1"/>
      </xdr:nvSpPr>
      <xdr:spPr>
        <a:xfrm>
          <a:off x="1952625" y="42436114"/>
          <a:ext cx="0" cy="15403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C2</a:t>
          </a:r>
          <a:endParaRPr lang="ko-KR" altLang="en-US" sz="1100"/>
        </a:p>
      </xdr:txBody>
    </xdr:sp>
    <xdr:clientData/>
  </xdr:twoCellAnchor>
  <xdr:twoCellAnchor>
    <xdr:from>
      <xdr:col>14</xdr:col>
      <xdr:colOff>4569494</xdr:colOff>
      <xdr:row>142</xdr:row>
      <xdr:rowOff>231648</xdr:rowOff>
    </xdr:from>
    <xdr:to>
      <xdr:col>14</xdr:col>
      <xdr:colOff>4903635</xdr:colOff>
      <xdr:row>144</xdr:row>
      <xdr:rowOff>152340</xdr:rowOff>
    </xdr:to>
    <xdr:sp macro="" textlink="">
      <xdr:nvSpPr>
        <xdr:cNvPr id="90" name="TextBox 33">
          <a:extLst>
            <a:ext uri="{FF2B5EF4-FFF2-40B4-BE49-F238E27FC236}">
              <a16:creationId xmlns:a16="http://schemas.microsoft.com/office/drawing/2014/main" id="{54C81535-652C-436C-A0B9-FDC2B7622C8C}"/>
            </a:ext>
          </a:extLst>
        </xdr:cNvPr>
        <xdr:cNvSpPr txBox="1"/>
      </xdr:nvSpPr>
      <xdr:spPr>
        <a:xfrm>
          <a:off x="20781044" y="44284773"/>
          <a:ext cx="334141" cy="549342"/>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C1</a:t>
          </a:r>
          <a:endParaRPr lang="ko-KR" altLang="en-US" sz="1100"/>
        </a:p>
      </xdr:txBody>
    </xdr:sp>
    <xdr:clientData/>
  </xdr:twoCellAnchor>
  <xdr:twoCellAnchor>
    <xdr:from>
      <xdr:col>14</xdr:col>
      <xdr:colOff>4830751</xdr:colOff>
      <xdr:row>145</xdr:row>
      <xdr:rowOff>166334</xdr:rowOff>
    </xdr:from>
    <xdr:to>
      <xdr:col>14</xdr:col>
      <xdr:colOff>5164892</xdr:colOff>
      <xdr:row>146</xdr:row>
      <xdr:rowOff>87025</xdr:rowOff>
    </xdr:to>
    <xdr:sp macro="" textlink="">
      <xdr:nvSpPr>
        <xdr:cNvPr id="91" name="TextBox 60">
          <a:extLst>
            <a:ext uri="{FF2B5EF4-FFF2-40B4-BE49-F238E27FC236}">
              <a16:creationId xmlns:a16="http://schemas.microsoft.com/office/drawing/2014/main" id="{897BD152-C5F0-4405-B150-87CC3154BF04}"/>
            </a:ext>
          </a:extLst>
        </xdr:cNvPr>
        <xdr:cNvSpPr txBox="1"/>
      </xdr:nvSpPr>
      <xdr:spPr>
        <a:xfrm>
          <a:off x="21042301" y="45162434"/>
          <a:ext cx="334141" cy="235016"/>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C2</a:t>
          </a:r>
          <a:endParaRPr lang="ko-KR" altLang="en-US" sz="1100"/>
        </a:p>
      </xdr:txBody>
    </xdr:sp>
    <xdr:clientData/>
  </xdr:twoCellAnchor>
  <xdr:twoCellAnchor>
    <xdr:from>
      <xdr:col>14</xdr:col>
      <xdr:colOff>4427980</xdr:colOff>
      <xdr:row>148</xdr:row>
      <xdr:rowOff>46591</xdr:rowOff>
    </xdr:from>
    <xdr:to>
      <xdr:col>14</xdr:col>
      <xdr:colOff>4762121</xdr:colOff>
      <xdr:row>148</xdr:row>
      <xdr:rowOff>282968</xdr:rowOff>
    </xdr:to>
    <xdr:sp macro="" textlink="">
      <xdr:nvSpPr>
        <xdr:cNvPr id="92" name="TextBox 61">
          <a:extLst>
            <a:ext uri="{FF2B5EF4-FFF2-40B4-BE49-F238E27FC236}">
              <a16:creationId xmlns:a16="http://schemas.microsoft.com/office/drawing/2014/main" id="{0BD964BD-037B-426E-9B30-A8EA9C4ED1F9}"/>
            </a:ext>
          </a:extLst>
        </xdr:cNvPr>
        <xdr:cNvSpPr txBox="1"/>
      </xdr:nvSpPr>
      <xdr:spPr>
        <a:xfrm>
          <a:off x="20639530" y="45985666"/>
          <a:ext cx="334141" cy="236377"/>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lang="en-US" altLang="ko-KR" sz="1100"/>
            <a:t>C3</a:t>
          </a:r>
          <a:endParaRPr lang="ko-KR" altLang="en-US" sz="1100"/>
        </a:p>
      </xdr:txBody>
    </xdr:sp>
    <xdr:clientData/>
  </xdr:twoCellAnchor>
  <xdr:twoCellAnchor>
    <xdr:from>
      <xdr:col>14</xdr:col>
      <xdr:colOff>2395177</xdr:colOff>
      <xdr:row>142</xdr:row>
      <xdr:rowOff>117822</xdr:rowOff>
    </xdr:from>
    <xdr:to>
      <xdr:col>14</xdr:col>
      <xdr:colOff>3200720</xdr:colOff>
      <xdr:row>144</xdr:row>
      <xdr:rowOff>215795</xdr:rowOff>
    </xdr:to>
    <xdr:sp macro="" textlink="">
      <xdr:nvSpPr>
        <xdr:cNvPr id="93" name="자유형: 도형 92">
          <a:extLst>
            <a:ext uri="{FF2B5EF4-FFF2-40B4-BE49-F238E27FC236}">
              <a16:creationId xmlns:a16="http://schemas.microsoft.com/office/drawing/2014/main" id="{4FE80F84-5B54-4154-AD7F-1DE3A449C6E0}"/>
            </a:ext>
          </a:extLst>
        </xdr:cNvPr>
        <xdr:cNvSpPr/>
      </xdr:nvSpPr>
      <xdr:spPr>
        <a:xfrm>
          <a:off x="18606727" y="44170947"/>
          <a:ext cx="805543" cy="726623"/>
        </a:xfrm>
        <a:custGeom>
          <a:avLst/>
          <a:gdLst>
            <a:gd name="connsiteX0" fmla="*/ 805543 w 805543"/>
            <a:gd name="connsiteY0" fmla="*/ 0 h 729343"/>
            <a:gd name="connsiteX1" fmla="*/ 0 w 805543"/>
            <a:gd name="connsiteY1" fmla="*/ 348343 h 729343"/>
            <a:gd name="connsiteX2" fmla="*/ 0 w 805543"/>
            <a:gd name="connsiteY2" fmla="*/ 729343 h 729343"/>
            <a:gd name="connsiteX3" fmla="*/ 772886 w 805543"/>
            <a:gd name="connsiteY3" fmla="*/ 359228 h 729343"/>
            <a:gd name="connsiteX4" fmla="*/ 805543 w 805543"/>
            <a:gd name="connsiteY4" fmla="*/ 0 h 729343"/>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805543" h="729343">
              <a:moveTo>
                <a:pt x="805543" y="0"/>
              </a:moveTo>
              <a:lnTo>
                <a:pt x="0" y="348343"/>
              </a:lnTo>
              <a:lnTo>
                <a:pt x="0" y="729343"/>
              </a:lnTo>
              <a:lnTo>
                <a:pt x="772886" y="359228"/>
              </a:lnTo>
              <a:lnTo>
                <a:pt x="805543" y="0"/>
              </a:lnTo>
              <a:close/>
            </a:path>
          </a:pathLst>
        </a:cu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14</xdr:col>
      <xdr:colOff>1508312</xdr:colOff>
      <xdr:row>146</xdr:row>
      <xdr:rowOff>220917</xdr:rowOff>
    </xdr:from>
    <xdr:to>
      <xdr:col>14</xdr:col>
      <xdr:colOff>1965512</xdr:colOff>
      <xdr:row>147</xdr:row>
      <xdr:rowOff>220916</xdr:rowOff>
    </xdr:to>
    <xdr:sp macro="" textlink="">
      <xdr:nvSpPr>
        <xdr:cNvPr id="94" name="말풍선: 모서리가 둥근 사각형 93">
          <a:extLst>
            <a:ext uri="{FF2B5EF4-FFF2-40B4-BE49-F238E27FC236}">
              <a16:creationId xmlns:a16="http://schemas.microsoft.com/office/drawing/2014/main" id="{7CE964CA-C5C7-4320-B615-26E57077DBCB}"/>
            </a:ext>
          </a:extLst>
        </xdr:cNvPr>
        <xdr:cNvSpPr/>
      </xdr:nvSpPr>
      <xdr:spPr>
        <a:xfrm>
          <a:off x="17719862" y="45531342"/>
          <a:ext cx="457200" cy="314324"/>
        </a:xfrm>
        <a:prstGeom prst="wedgeRoundRectCallout">
          <a:avLst>
            <a:gd name="adj1" fmla="val 155358"/>
            <a:gd name="adj2" fmla="val -285776"/>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TCS</a:t>
          </a:r>
          <a:endParaRPr lang="ko-KR"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3566160</xdr:colOff>
      <xdr:row>1</xdr:row>
      <xdr:rowOff>13335</xdr:rowOff>
    </xdr:from>
    <xdr:to>
      <xdr:col>6</xdr:col>
      <xdr:colOff>38100</xdr:colOff>
      <xdr:row>8</xdr:row>
      <xdr:rowOff>7620</xdr:rowOff>
    </xdr:to>
    <xdr:sp macro="" textlink="">
      <xdr:nvSpPr>
        <xdr:cNvPr id="2" name="TextBox 1">
          <a:extLst>
            <a:ext uri="{FF2B5EF4-FFF2-40B4-BE49-F238E27FC236}">
              <a16:creationId xmlns:a16="http://schemas.microsoft.com/office/drawing/2014/main" id="{3AC22CF3-B0A1-4313-A33F-34FBACC33F6C}"/>
            </a:ext>
          </a:extLst>
        </xdr:cNvPr>
        <xdr:cNvSpPr txBox="1"/>
      </xdr:nvSpPr>
      <xdr:spPr>
        <a:xfrm>
          <a:off x="4909185" y="60960"/>
          <a:ext cx="2444115" cy="9658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US" altLang="ko-KR" sz="800">
              <a:latin typeface="현대하모니 L" panose="02020603020101020101" pitchFamily="18" charset="-127"/>
              <a:ea typeface="현대하모니 L" panose="02020603020101020101" pitchFamily="18" charset="-127"/>
            </a:rPr>
            <a:t> [Family Name </a:t>
          </a:r>
          <a:r>
            <a:rPr lang="ko-KR" altLang="en-US" sz="800">
              <a:latin typeface="현대하모니 L" panose="02020603020101020101" pitchFamily="18" charset="-127"/>
              <a:ea typeface="현대하모니 L" panose="02020603020101020101" pitchFamily="18" charset="-127"/>
            </a:rPr>
            <a:t>분류 체계</a:t>
          </a:r>
          <a:r>
            <a:rPr lang="en-US" altLang="ko-KR" sz="800">
              <a:latin typeface="현대하모니 L" panose="02020603020101020101" pitchFamily="18" charset="-127"/>
              <a:ea typeface="현대하모니 L" panose="02020603020101020101" pitchFamily="18" charset="-127"/>
            </a:rPr>
            <a:t>]</a:t>
          </a:r>
        </a:p>
        <a:p>
          <a:r>
            <a:rPr lang="en-US" altLang="ko-KR" sz="800">
              <a:latin typeface="현대하모니 L" panose="02020603020101020101" pitchFamily="18" charset="-127"/>
              <a:ea typeface="현대하모니 L" panose="02020603020101020101" pitchFamily="18" charset="-127"/>
            </a:rPr>
            <a:t>- Lv1 : Family Category 1</a:t>
          </a:r>
          <a:r>
            <a:rPr lang="ko-KR" altLang="en-US" sz="800">
              <a:latin typeface="현대하모니 L" panose="02020603020101020101" pitchFamily="18" charset="-127"/>
              <a:ea typeface="현대하모니 L" panose="02020603020101020101" pitchFamily="18" charset="-127"/>
            </a:rPr>
            <a:t>단계</a:t>
          </a:r>
        </a:p>
        <a:p>
          <a:r>
            <a:rPr lang="en-US" altLang="ko-KR" sz="800">
              <a:latin typeface="현대하모니 L" panose="02020603020101020101" pitchFamily="18" charset="-127"/>
              <a:ea typeface="현대하모니 L" panose="02020603020101020101" pitchFamily="18" charset="-127"/>
            </a:rPr>
            <a:t>- LV2 : Family Category 2</a:t>
          </a:r>
          <a:r>
            <a:rPr lang="ko-KR" altLang="en-US" sz="800">
              <a:latin typeface="현대하모니 L" panose="02020603020101020101" pitchFamily="18" charset="-127"/>
              <a:ea typeface="현대하모니 L" panose="02020603020101020101" pitchFamily="18" charset="-127"/>
            </a:rPr>
            <a:t>단계</a:t>
          </a:r>
          <a:r>
            <a:rPr lang="en-US" altLang="ko-KR" sz="800">
              <a:latin typeface="현대하모니 L" panose="02020603020101020101" pitchFamily="18" charset="-127"/>
              <a:ea typeface="현대하모니 L" panose="02020603020101020101" pitchFamily="18" charset="-127"/>
            </a:rPr>
            <a:t>, Standard Hierarchy</a:t>
          </a:r>
        </a:p>
        <a:p>
          <a:r>
            <a:rPr lang="en-US" altLang="ko-KR" sz="800">
              <a:latin typeface="현대하모니 L" panose="02020603020101020101" pitchFamily="18" charset="-127"/>
              <a:ea typeface="현대하모니 L" panose="02020603020101020101" pitchFamily="18" charset="-127"/>
            </a:rPr>
            <a:t>- Lv3 : □  / </a:t>
          </a:r>
          <a:r>
            <a:rPr lang="ko-KR" altLang="en-US" sz="800">
              <a:latin typeface="현대하모니 L" panose="02020603020101020101" pitchFamily="18" charset="-127"/>
              <a:ea typeface="현대하모니 L" panose="02020603020101020101" pitchFamily="18" charset="-127"/>
            </a:rPr>
            <a:t>팀 표준 설계 정보 </a:t>
          </a:r>
          <a:r>
            <a:rPr lang="en-US" altLang="ko-KR" sz="800">
              <a:latin typeface="현대하모니 L" panose="02020603020101020101" pitchFamily="18" charset="-127"/>
              <a:ea typeface="현대하모니 L" panose="02020603020101020101" pitchFamily="18" charset="-127"/>
            </a:rPr>
            <a:t>(Large) </a:t>
          </a:r>
        </a:p>
        <a:p>
          <a:r>
            <a:rPr lang="en-US" altLang="ko-KR" sz="800">
              <a:latin typeface="현대하모니 L" panose="02020603020101020101" pitchFamily="18" charset="-127"/>
              <a:ea typeface="현대하모니 L" panose="02020603020101020101" pitchFamily="18" charset="-127"/>
            </a:rPr>
            <a:t>- Lv4 : ▶  / </a:t>
          </a:r>
          <a:r>
            <a:rPr lang="ko-KR" altLang="en-US" sz="800">
              <a:latin typeface="현대하모니 L" panose="02020603020101020101" pitchFamily="18" charset="-127"/>
              <a:ea typeface="현대하모니 L" panose="02020603020101020101" pitchFamily="18" charset="-127"/>
            </a:rPr>
            <a:t>팀 표준 설계 정보 </a:t>
          </a:r>
          <a:r>
            <a:rPr lang="en-US" altLang="ko-KR" sz="800">
              <a:latin typeface="현대하모니 L" panose="02020603020101020101" pitchFamily="18" charset="-127"/>
              <a:ea typeface="현대하모니 L" panose="02020603020101020101" pitchFamily="18" charset="-127"/>
            </a:rPr>
            <a:t>(Middle, Small)</a:t>
          </a:r>
        </a:p>
        <a:p>
          <a:r>
            <a:rPr lang="en-US" altLang="ko-KR" sz="800">
              <a:latin typeface="현대하모니 L" panose="02020603020101020101" pitchFamily="18" charset="-127"/>
              <a:ea typeface="현대하모니 L" panose="02020603020101020101" pitchFamily="18" charset="-127"/>
            </a:rPr>
            <a:t>- Lv5 : </a:t>
          </a:r>
          <a:r>
            <a:rPr lang="ko-KR" altLang="en-US" sz="800">
              <a:latin typeface="현대하모니 L" panose="02020603020101020101" pitchFamily="18" charset="-127"/>
              <a:ea typeface="현대하모니 L" panose="02020603020101020101" pitchFamily="18" charset="-127"/>
            </a:rPr>
            <a:t>동일 </a:t>
          </a:r>
          <a:r>
            <a:rPr lang="en-US" altLang="ko-KR" sz="800">
              <a:latin typeface="현대하모니 L" panose="02020603020101020101" pitchFamily="18" charset="-127"/>
              <a:ea typeface="현대하모니 L" panose="02020603020101020101" pitchFamily="18" charset="-127"/>
            </a:rPr>
            <a:t>WM Group</a:t>
          </a:r>
        </a:p>
        <a:p>
          <a:r>
            <a:rPr lang="en-US" altLang="ko-KR" sz="800">
              <a:latin typeface="현대하모니 L" panose="02020603020101020101" pitchFamily="18" charset="-127"/>
              <a:ea typeface="현대하모니 L" panose="02020603020101020101" pitchFamily="18" charset="-127"/>
            </a:rPr>
            <a:t>- Lv6 : User </a:t>
          </a:r>
          <a:r>
            <a:rPr lang="ko-KR" altLang="en-US" sz="800">
              <a:latin typeface="현대하모니 L" panose="02020603020101020101" pitchFamily="18" charset="-127"/>
              <a:ea typeface="현대하모니 L" panose="02020603020101020101" pitchFamily="18" charset="-127"/>
            </a:rPr>
            <a:t>추가</a:t>
          </a:r>
        </a:p>
        <a:p>
          <a:endParaRPr lang="ko-KR" altLang="en-US" sz="1100"/>
        </a:p>
      </xdr:txBody>
    </xdr:sp>
    <xdr:clientData/>
  </xdr:twoCellAnchor>
  <xdr:twoCellAnchor>
    <xdr:from>
      <xdr:col>2</xdr:col>
      <xdr:colOff>1013460</xdr:colOff>
      <xdr:row>6</xdr:row>
      <xdr:rowOff>38100</xdr:rowOff>
    </xdr:from>
    <xdr:to>
      <xdr:col>2</xdr:col>
      <xdr:colOff>3489960</xdr:colOff>
      <xdr:row>8</xdr:row>
      <xdr:rowOff>60960</xdr:rowOff>
    </xdr:to>
    <xdr:sp macro="" textlink="">
      <xdr:nvSpPr>
        <xdr:cNvPr id="3" name="말풍선: 사각형 2">
          <a:extLst>
            <a:ext uri="{FF2B5EF4-FFF2-40B4-BE49-F238E27FC236}">
              <a16:creationId xmlns:a16="http://schemas.microsoft.com/office/drawing/2014/main" id="{82CEBBE3-72C2-4C92-A418-D96917C0EF9B}"/>
            </a:ext>
          </a:extLst>
        </xdr:cNvPr>
        <xdr:cNvSpPr/>
      </xdr:nvSpPr>
      <xdr:spPr>
        <a:xfrm>
          <a:off x="2356485" y="838200"/>
          <a:ext cx="2476500" cy="241935"/>
        </a:xfrm>
        <a:prstGeom prst="wedgeRectCallout">
          <a:avLst>
            <a:gd name="adj1" fmla="val -63003"/>
            <a:gd name="adj2" fmla="val 26098"/>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algn="l"/>
          <a:r>
            <a:rPr lang="en-US" altLang="ko-KR" sz="1000" baseline="0"/>
            <a:t> R4- </a:t>
          </a:r>
          <a:r>
            <a:rPr lang="ko-KR" altLang="en-US" sz="1000" baseline="0"/>
            <a:t>협력사 배포 기준  수립 후 수정 필요</a:t>
          </a:r>
          <a:endParaRPr lang="ko-KR" altLang="en-US"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95250</xdr:colOff>
      <xdr:row>250</xdr:row>
      <xdr:rowOff>231321</xdr:rowOff>
    </xdr:from>
    <xdr:to>
      <xdr:col>6</xdr:col>
      <xdr:colOff>2354036</xdr:colOff>
      <xdr:row>251</xdr:row>
      <xdr:rowOff>550272</xdr:rowOff>
    </xdr:to>
    <xdr:sp macro="" textlink="">
      <xdr:nvSpPr>
        <xdr:cNvPr id="2" name="사각형 설명선 2">
          <a:extLst>
            <a:ext uri="{FF2B5EF4-FFF2-40B4-BE49-F238E27FC236}">
              <a16:creationId xmlns:a16="http://schemas.microsoft.com/office/drawing/2014/main" id="{F304C4D7-5A3E-4C27-9E28-EBF126554552}"/>
            </a:ext>
          </a:extLst>
        </xdr:cNvPr>
        <xdr:cNvSpPr/>
      </xdr:nvSpPr>
      <xdr:spPr>
        <a:xfrm>
          <a:off x="3095625" y="87537471"/>
          <a:ext cx="2258786" cy="757101"/>
        </a:xfrm>
        <a:prstGeom prst="wedgeRectCallout">
          <a:avLst>
            <a:gd name="adj1" fmla="val -47890"/>
            <a:gd name="adj2" fmla="val 79362"/>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lIns="36000" tIns="0" rIns="0" bIns="0"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ko-KR" altLang="en-US" sz="1000" baseline="0">
              <a:solidFill>
                <a:schemeClr val="lt1"/>
              </a:solidFill>
              <a:latin typeface="+mn-lt"/>
              <a:ea typeface="+mn-ea"/>
              <a:cs typeface="+mn-cs"/>
            </a:rPr>
            <a:t>삭제 </a:t>
          </a:r>
          <a:endParaRPr lang="en-US" altLang="ko-KR" sz="1000" baseline="0">
            <a:solidFill>
              <a:schemeClr val="lt1"/>
            </a:solidFill>
            <a:latin typeface="+mn-lt"/>
            <a:ea typeface="+mn-ea"/>
            <a:cs typeface="+mn-cs"/>
          </a:endParaRPr>
        </a:p>
        <a:p>
          <a:pPr marL="0" indent="0" algn="l"/>
          <a:r>
            <a:rPr lang="en-US" altLang="ko-KR" sz="1000" baseline="0">
              <a:solidFill>
                <a:schemeClr val="lt1"/>
              </a:solidFill>
              <a:latin typeface="+mn-lt"/>
              <a:ea typeface="+mn-ea"/>
              <a:cs typeface="+mn-cs"/>
            </a:rPr>
            <a:t>Str. FDN </a:t>
          </a:r>
          <a:r>
            <a:rPr lang="ko-KR" altLang="en-US" sz="1000" baseline="0">
              <a:solidFill>
                <a:schemeClr val="lt1"/>
              </a:solidFill>
              <a:latin typeface="+mn-lt"/>
              <a:ea typeface="+mn-ea"/>
              <a:cs typeface="+mn-cs"/>
            </a:rPr>
            <a:t>카테고리에서 입력 요망</a:t>
          </a:r>
          <a:endParaRPr lang="en-US" altLang="ko-KR" sz="1000" baseline="0">
            <a:solidFill>
              <a:schemeClr val="lt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31</xdr:col>
      <xdr:colOff>1578429</xdr:colOff>
      <xdr:row>199</xdr:row>
      <xdr:rowOff>446314</xdr:rowOff>
    </xdr:from>
    <xdr:to>
      <xdr:col>33</xdr:col>
      <xdr:colOff>130628</xdr:colOff>
      <xdr:row>214</xdr:row>
      <xdr:rowOff>108857</xdr:rowOff>
    </xdr:to>
    <xdr:sp macro="" textlink="">
      <xdr:nvSpPr>
        <xdr:cNvPr id="2" name="구름 1">
          <a:extLst>
            <a:ext uri="{FF2B5EF4-FFF2-40B4-BE49-F238E27FC236}">
              <a16:creationId xmlns:a16="http://schemas.microsoft.com/office/drawing/2014/main" id="{600AD9A1-DF46-4259-A7C8-3A01714DB70A}"/>
            </a:ext>
          </a:extLst>
        </xdr:cNvPr>
        <xdr:cNvSpPr/>
      </xdr:nvSpPr>
      <xdr:spPr>
        <a:xfrm>
          <a:off x="13741854" y="78865639"/>
          <a:ext cx="2085974" cy="4158343"/>
        </a:xfrm>
        <a:prstGeom prst="cloud">
          <a:avLst/>
        </a:prstGeom>
        <a:noFill/>
        <a:ln>
          <a:solidFill>
            <a:srgbClr val="0000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10</xdr:col>
      <xdr:colOff>152399</xdr:colOff>
      <xdr:row>197</xdr:row>
      <xdr:rowOff>446315</xdr:rowOff>
    </xdr:from>
    <xdr:to>
      <xdr:col>31</xdr:col>
      <xdr:colOff>1741713</xdr:colOff>
      <xdr:row>198</xdr:row>
      <xdr:rowOff>413658</xdr:rowOff>
    </xdr:to>
    <xdr:sp macro="" textlink="">
      <xdr:nvSpPr>
        <xdr:cNvPr id="3" name="말풍선: 사각형 2">
          <a:extLst>
            <a:ext uri="{FF2B5EF4-FFF2-40B4-BE49-F238E27FC236}">
              <a16:creationId xmlns:a16="http://schemas.microsoft.com/office/drawing/2014/main" id="{370DDA2F-191F-4B27-85CF-E149EA45428F}"/>
            </a:ext>
          </a:extLst>
        </xdr:cNvPr>
        <xdr:cNvSpPr/>
      </xdr:nvSpPr>
      <xdr:spPr>
        <a:xfrm>
          <a:off x="11877674" y="77608340"/>
          <a:ext cx="2027464" cy="595993"/>
        </a:xfrm>
        <a:prstGeom prst="wedgeRectCallout">
          <a:avLst>
            <a:gd name="adj1" fmla="val 61643"/>
            <a:gd name="adj2" fmla="val 333332"/>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ko-KR" altLang="en-US" sz="1000" baseline="0">
              <a:solidFill>
                <a:schemeClr val="lt1"/>
              </a:solidFill>
              <a:latin typeface="+mn-lt"/>
              <a:ea typeface="+mn-ea"/>
              <a:cs typeface="+mn-cs"/>
            </a:rPr>
            <a:t>해당 </a:t>
          </a:r>
          <a:r>
            <a:rPr lang="en-US" altLang="ko-KR" sz="1000" baseline="0">
              <a:solidFill>
                <a:schemeClr val="lt1"/>
              </a:solidFill>
              <a:latin typeface="+mn-lt"/>
              <a:ea typeface="+mn-ea"/>
              <a:cs typeface="+mn-cs"/>
            </a:rPr>
            <a:t>SOG</a:t>
          </a:r>
          <a:r>
            <a:rPr lang="ko-KR" altLang="en-US" sz="1000" baseline="0">
              <a:solidFill>
                <a:schemeClr val="lt1"/>
              </a:solidFill>
              <a:latin typeface="+mn-lt"/>
              <a:ea typeface="+mn-ea"/>
              <a:cs typeface="+mn-cs"/>
            </a:rPr>
            <a:t>에서 산출 </a:t>
          </a:r>
          <a:r>
            <a:rPr lang="en-US" altLang="ko-KR" sz="1000" baseline="0">
              <a:solidFill>
                <a:schemeClr val="lt1"/>
              </a:solidFill>
              <a:latin typeface="+mn-lt"/>
              <a:ea typeface="+mn-ea"/>
              <a:cs typeface="+mn-cs"/>
            </a:rPr>
            <a:t>?</a:t>
          </a:r>
        </a:p>
        <a:p>
          <a:pPr marL="0" indent="0" algn="l"/>
          <a:r>
            <a:rPr lang="en-US" altLang="ko-KR" sz="1000" baseline="0">
              <a:solidFill>
                <a:schemeClr val="lt1"/>
              </a:solidFill>
              <a:latin typeface="+mn-lt"/>
              <a:ea typeface="+mn-ea"/>
              <a:cs typeface="+mn-cs"/>
            </a:rPr>
            <a:t>=&gt; </a:t>
          </a:r>
          <a:r>
            <a:rPr lang="ko-KR" altLang="en-US" sz="1000" baseline="0">
              <a:solidFill>
                <a:schemeClr val="lt1"/>
              </a:solidFill>
              <a:latin typeface="+mn-lt"/>
              <a:ea typeface="+mn-ea"/>
              <a:cs typeface="+mn-cs"/>
            </a:rPr>
            <a:t>전부 </a:t>
          </a:r>
          <a:r>
            <a:rPr lang="en-US" altLang="ko-KR" sz="1000" baseline="0">
              <a:solidFill>
                <a:schemeClr val="lt1"/>
              </a:solidFill>
              <a:latin typeface="+mn-lt"/>
              <a:ea typeface="+mn-ea"/>
              <a:cs typeface="+mn-cs"/>
            </a:rPr>
            <a:t>N.A?</a:t>
          </a:r>
          <a:endParaRPr lang="ko-KR" altLang="en-US" sz="1000" baseline="0">
            <a:solidFill>
              <a:schemeClr val="lt1"/>
            </a:solidFill>
            <a:latin typeface="+mn-lt"/>
            <a:ea typeface="+mn-ea"/>
            <a:cs typeface="+mn-cs"/>
          </a:endParaRPr>
        </a:p>
      </xdr:txBody>
    </xdr:sp>
    <xdr:clientData/>
  </xdr:twoCellAnchor>
  <xdr:twoCellAnchor>
    <xdr:from>
      <xdr:col>6</xdr:col>
      <xdr:colOff>892629</xdr:colOff>
      <xdr:row>290</xdr:row>
      <xdr:rowOff>97971</xdr:rowOff>
    </xdr:from>
    <xdr:to>
      <xdr:col>6</xdr:col>
      <xdr:colOff>2035629</xdr:colOff>
      <xdr:row>292</xdr:row>
      <xdr:rowOff>65312</xdr:rowOff>
    </xdr:to>
    <xdr:sp macro="" textlink="">
      <xdr:nvSpPr>
        <xdr:cNvPr id="4" name="구름 3">
          <a:extLst>
            <a:ext uri="{FF2B5EF4-FFF2-40B4-BE49-F238E27FC236}">
              <a16:creationId xmlns:a16="http://schemas.microsoft.com/office/drawing/2014/main" id="{6A9E02E8-FD1E-4209-B32B-A7B0220C8FF1}"/>
            </a:ext>
          </a:extLst>
        </xdr:cNvPr>
        <xdr:cNvSpPr/>
      </xdr:nvSpPr>
      <xdr:spPr>
        <a:xfrm>
          <a:off x="3845379" y="113797896"/>
          <a:ext cx="1143000" cy="653141"/>
        </a:xfrm>
        <a:prstGeom prst="cloud">
          <a:avLst/>
        </a:prstGeom>
        <a:noFill/>
        <a:ln>
          <a:solidFill>
            <a:srgbClr val="0000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1120270</xdr:colOff>
      <xdr:row>126</xdr:row>
      <xdr:rowOff>384523</xdr:rowOff>
    </xdr:from>
    <xdr:to>
      <xdr:col>7</xdr:col>
      <xdr:colOff>53790</xdr:colOff>
      <xdr:row>127</xdr:row>
      <xdr:rowOff>493059</xdr:rowOff>
    </xdr:to>
    <xdr:sp macro="" textlink="">
      <xdr:nvSpPr>
        <xdr:cNvPr id="5" name="말풍선: 사각형 9">
          <a:extLst>
            <a:ext uri="{FF2B5EF4-FFF2-40B4-BE49-F238E27FC236}">
              <a16:creationId xmlns:a16="http://schemas.microsoft.com/office/drawing/2014/main" id="{55DAFD1E-4229-47F5-9D64-9B5DC5AB8E5C}"/>
            </a:ext>
          </a:extLst>
        </xdr:cNvPr>
        <xdr:cNvSpPr/>
      </xdr:nvSpPr>
      <xdr:spPr>
        <a:xfrm>
          <a:off x="4073020" y="48781048"/>
          <a:ext cx="2819720" cy="737186"/>
        </a:xfrm>
        <a:prstGeom prst="wedgeRectCallout">
          <a:avLst>
            <a:gd name="adj1" fmla="val 73809"/>
            <a:gd name="adj2" fmla="val 260257"/>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en-US" altLang="ko-KR" sz="1000" baseline="0">
              <a:solidFill>
                <a:sysClr val="windowText" lastClr="000000"/>
              </a:solidFill>
              <a:latin typeface="+mn-lt"/>
              <a:ea typeface="+mn-ea"/>
              <a:cs typeface="+mn-cs"/>
            </a:rPr>
            <a:t>Stoop, Ramp, Walkway</a:t>
          </a:r>
          <a:r>
            <a:rPr lang="ko-KR" altLang="en-US" sz="1000" baseline="0">
              <a:solidFill>
                <a:sysClr val="windowText" lastClr="000000"/>
              </a:solidFill>
              <a:latin typeface="+mn-lt"/>
              <a:ea typeface="+mn-ea"/>
              <a:cs typeface="+mn-cs"/>
            </a:rPr>
            <a:t>의 </a:t>
          </a:r>
          <a:r>
            <a:rPr lang="en-US" altLang="ko-KR" sz="1000" baseline="0">
              <a:solidFill>
                <a:sysClr val="windowText" lastClr="000000"/>
              </a:solidFill>
              <a:latin typeface="+mn-lt"/>
              <a:ea typeface="+mn-ea"/>
              <a:cs typeface="+mn-cs"/>
            </a:rPr>
            <a:t>Joint </a:t>
          </a:r>
          <a:r>
            <a:rPr lang="ko-KR" altLang="en-US" sz="1000" baseline="0">
              <a:solidFill>
                <a:sysClr val="windowText" lastClr="000000"/>
              </a:solidFill>
              <a:latin typeface="+mn-lt"/>
              <a:ea typeface="+mn-ea"/>
              <a:cs typeface="+mn-cs"/>
            </a:rPr>
            <a:t>산출방식을 </a:t>
          </a:r>
          <a:r>
            <a:rPr lang="en-US" altLang="ko-KR" sz="1000" baseline="0">
              <a:solidFill>
                <a:sysClr val="windowText" lastClr="000000"/>
              </a:solidFill>
              <a:latin typeface="+mn-lt"/>
              <a:ea typeface="+mn-ea"/>
              <a:cs typeface="+mn-cs"/>
            </a:rPr>
            <a:t>Perimeter </a:t>
          </a:r>
          <a:r>
            <a:rPr lang="ko-KR" altLang="en-US" sz="1000" baseline="0">
              <a:solidFill>
                <a:sysClr val="windowText" lastClr="000000"/>
              </a:solidFill>
              <a:latin typeface="+mn-lt"/>
              <a:ea typeface="+mn-ea"/>
              <a:cs typeface="+mn-cs"/>
            </a:rPr>
            <a:t>기준으로 할 경우 과다산출</a:t>
          </a:r>
        </a:p>
      </xdr:txBody>
    </xdr:sp>
    <xdr:clientData/>
  </xdr:twoCellAnchor>
  <xdr:twoCellAnchor>
    <xdr:from>
      <xdr:col>6</xdr:col>
      <xdr:colOff>1371600</xdr:colOff>
      <xdr:row>275</xdr:row>
      <xdr:rowOff>141513</xdr:rowOff>
    </xdr:from>
    <xdr:to>
      <xdr:col>6</xdr:col>
      <xdr:colOff>2383971</xdr:colOff>
      <xdr:row>276</xdr:row>
      <xdr:rowOff>228599</xdr:rowOff>
    </xdr:to>
    <xdr:sp macro="" textlink="">
      <xdr:nvSpPr>
        <xdr:cNvPr id="6" name="말풍선: 사각형 5">
          <a:extLst>
            <a:ext uri="{FF2B5EF4-FFF2-40B4-BE49-F238E27FC236}">
              <a16:creationId xmlns:a16="http://schemas.microsoft.com/office/drawing/2014/main" id="{8D6AE501-EF46-4991-B732-97DEAB7CA5EE}"/>
            </a:ext>
          </a:extLst>
        </xdr:cNvPr>
        <xdr:cNvSpPr/>
      </xdr:nvSpPr>
      <xdr:spPr>
        <a:xfrm>
          <a:off x="4324350" y="107002488"/>
          <a:ext cx="1012371" cy="334736"/>
        </a:xfrm>
        <a:prstGeom prst="wedgeRectCallout">
          <a:avLst>
            <a:gd name="adj1" fmla="val -46550"/>
            <a:gd name="adj2" fmla="val 174775"/>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algn="l"/>
          <a:r>
            <a:rPr lang="en-US" altLang="ko-KR" sz="1200" baseline="0"/>
            <a:t> R4- </a:t>
          </a:r>
          <a:r>
            <a:rPr lang="ko-KR" altLang="en-US" sz="1200" baseline="0"/>
            <a:t>삭제 </a:t>
          </a:r>
          <a:r>
            <a:rPr lang="en-US" altLang="ko-KR" sz="1200" baseline="0"/>
            <a:t>?</a:t>
          </a:r>
          <a:endParaRPr lang="ko-KR" altLang="en-US" sz="1200"/>
        </a:p>
      </xdr:txBody>
    </xdr:sp>
    <xdr:clientData/>
  </xdr:twoCellAnchor>
  <xdr:twoCellAnchor>
    <xdr:from>
      <xdr:col>5</xdr:col>
      <xdr:colOff>141515</xdr:colOff>
      <xdr:row>207</xdr:row>
      <xdr:rowOff>0</xdr:rowOff>
    </xdr:from>
    <xdr:to>
      <xdr:col>6</xdr:col>
      <xdr:colOff>2743200</xdr:colOff>
      <xdr:row>212</xdr:row>
      <xdr:rowOff>13608</xdr:rowOff>
    </xdr:to>
    <xdr:sp macro="" textlink="">
      <xdr:nvSpPr>
        <xdr:cNvPr id="7" name="구름 6">
          <a:extLst>
            <a:ext uri="{FF2B5EF4-FFF2-40B4-BE49-F238E27FC236}">
              <a16:creationId xmlns:a16="http://schemas.microsoft.com/office/drawing/2014/main" id="{6C89C367-F337-4294-AAD7-D95F23739225}"/>
            </a:ext>
          </a:extLst>
        </xdr:cNvPr>
        <xdr:cNvSpPr/>
      </xdr:nvSpPr>
      <xdr:spPr>
        <a:xfrm>
          <a:off x="2503715" y="81657825"/>
          <a:ext cx="3192235" cy="851808"/>
        </a:xfrm>
        <a:prstGeom prst="cloud">
          <a:avLst/>
        </a:prstGeom>
        <a:noFill/>
        <a:ln>
          <a:solidFill>
            <a:srgbClr val="0000FF"/>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6</xdr:col>
      <xdr:colOff>2628899</xdr:colOff>
      <xdr:row>210</xdr:row>
      <xdr:rowOff>95252</xdr:rowOff>
    </xdr:from>
    <xdr:to>
      <xdr:col>7</xdr:col>
      <xdr:colOff>419100</xdr:colOff>
      <xdr:row>211</xdr:row>
      <xdr:rowOff>146957</xdr:rowOff>
    </xdr:to>
    <xdr:sp macro="" textlink="">
      <xdr:nvSpPr>
        <xdr:cNvPr id="8" name="말풍선: 사각형 2">
          <a:extLst>
            <a:ext uri="{FF2B5EF4-FFF2-40B4-BE49-F238E27FC236}">
              <a16:creationId xmlns:a16="http://schemas.microsoft.com/office/drawing/2014/main" id="{65B3F87D-162A-49D0-814C-DC0DE69F1517}"/>
            </a:ext>
          </a:extLst>
        </xdr:cNvPr>
        <xdr:cNvSpPr/>
      </xdr:nvSpPr>
      <xdr:spPr>
        <a:xfrm>
          <a:off x="5581649" y="81753077"/>
          <a:ext cx="1676401" cy="470805"/>
        </a:xfrm>
        <a:prstGeom prst="wedgeRectCallout">
          <a:avLst>
            <a:gd name="adj1" fmla="val -43091"/>
            <a:gd name="adj2" fmla="val -134319"/>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en-US" altLang="ko-KR" sz="1000" baseline="0">
              <a:solidFill>
                <a:schemeClr val="lt1"/>
              </a:solidFill>
              <a:latin typeface="+mn-lt"/>
              <a:ea typeface="+mn-ea"/>
              <a:cs typeface="+mn-cs"/>
            </a:rPr>
            <a:t>Family </a:t>
          </a:r>
          <a:r>
            <a:rPr lang="ko-KR" altLang="en-US" sz="1000" baseline="0">
              <a:solidFill>
                <a:schemeClr val="lt1"/>
              </a:solidFill>
              <a:latin typeface="+mn-lt"/>
              <a:ea typeface="+mn-ea"/>
              <a:cs typeface="+mn-cs"/>
            </a:rPr>
            <a:t>분리</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34</xdr:col>
      <xdr:colOff>328248</xdr:colOff>
      <xdr:row>62</xdr:row>
      <xdr:rowOff>186732</xdr:rowOff>
    </xdr:from>
    <xdr:to>
      <xdr:col>36</xdr:col>
      <xdr:colOff>36845</xdr:colOff>
      <xdr:row>62</xdr:row>
      <xdr:rowOff>589504</xdr:rowOff>
    </xdr:to>
    <xdr:sp macro="" textlink="">
      <xdr:nvSpPr>
        <xdr:cNvPr id="2" name="말풍선: 사각형 1">
          <a:extLst>
            <a:ext uri="{FF2B5EF4-FFF2-40B4-BE49-F238E27FC236}">
              <a16:creationId xmlns:a16="http://schemas.microsoft.com/office/drawing/2014/main" id="{18E8EDDD-7378-4CDB-B908-1FBDA70E9D4B}"/>
            </a:ext>
          </a:extLst>
        </xdr:cNvPr>
        <xdr:cNvSpPr/>
      </xdr:nvSpPr>
      <xdr:spPr>
        <a:xfrm>
          <a:off x="16825548" y="23542032"/>
          <a:ext cx="737297" cy="402772"/>
        </a:xfrm>
        <a:prstGeom prst="wedgeRectCallout">
          <a:avLst>
            <a:gd name="adj1" fmla="val -60732"/>
            <a:gd name="adj2" fmla="val 263543"/>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en-US" altLang="ko-KR" sz="1000" baseline="0">
              <a:solidFill>
                <a:schemeClr val="lt1"/>
              </a:solidFill>
              <a:latin typeface="+mn-lt"/>
              <a:ea typeface="+mn-ea"/>
              <a:cs typeface="+mn-cs"/>
            </a:rPr>
            <a:t>74</a:t>
          </a:r>
          <a:endParaRPr lang="ko-KR" altLang="en-US" sz="1000" baseline="0">
            <a:solidFill>
              <a:schemeClr val="lt1"/>
            </a:solidFill>
            <a:latin typeface="+mn-lt"/>
            <a:ea typeface="+mn-ea"/>
            <a:cs typeface="+mn-cs"/>
          </a:endParaRPr>
        </a:p>
      </xdr:txBody>
    </xdr:sp>
    <xdr:clientData/>
  </xdr:twoCellAnchor>
  <xdr:twoCellAnchor>
    <xdr:from>
      <xdr:col>31</xdr:col>
      <xdr:colOff>844062</xdr:colOff>
      <xdr:row>60</xdr:row>
      <xdr:rowOff>35169</xdr:rowOff>
    </xdr:from>
    <xdr:to>
      <xdr:col>33</xdr:col>
      <xdr:colOff>1087734</xdr:colOff>
      <xdr:row>62</xdr:row>
      <xdr:rowOff>317361</xdr:rowOff>
    </xdr:to>
    <xdr:sp macro="" textlink="">
      <xdr:nvSpPr>
        <xdr:cNvPr id="3" name="말풍선: 사각형 2">
          <a:extLst>
            <a:ext uri="{FF2B5EF4-FFF2-40B4-BE49-F238E27FC236}">
              <a16:creationId xmlns:a16="http://schemas.microsoft.com/office/drawing/2014/main" id="{A0595224-A750-4B36-AA85-4FD0DFDCDE28}"/>
            </a:ext>
          </a:extLst>
        </xdr:cNvPr>
        <xdr:cNvSpPr/>
      </xdr:nvSpPr>
      <xdr:spPr>
        <a:xfrm>
          <a:off x="12388362" y="22742769"/>
          <a:ext cx="3548847" cy="929892"/>
        </a:xfrm>
        <a:prstGeom prst="wedgeRectCallout">
          <a:avLst>
            <a:gd name="adj1" fmla="val 29454"/>
            <a:gd name="adj2" fmla="val 165402"/>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en-US" altLang="ko-KR" sz="1000" baseline="0">
              <a:solidFill>
                <a:schemeClr val="lt1"/>
              </a:solidFill>
              <a:latin typeface="+mn-lt"/>
              <a:ea typeface="+mn-ea"/>
              <a:cs typeface="+mn-cs"/>
            </a:rPr>
            <a:t>=2*( (500.0/1000)+(3700.0/1000) ) * (3700.0/1000)</a:t>
          </a:r>
        </a:p>
        <a:p>
          <a:pPr marL="0" indent="0" algn="l"/>
          <a:endParaRPr lang="en-US" altLang="ko-KR" sz="1000" baseline="0">
            <a:solidFill>
              <a:schemeClr val="lt1"/>
            </a:solidFill>
            <a:latin typeface="+mn-lt"/>
            <a:ea typeface="+mn-ea"/>
            <a:cs typeface="+mn-cs"/>
          </a:endParaRPr>
        </a:p>
        <a:p>
          <a:pPr marL="0" indent="0" algn="l"/>
          <a:r>
            <a:rPr lang="en-US" altLang="ko-KR" sz="1000" baseline="0">
              <a:solidFill>
                <a:schemeClr val="lt1"/>
              </a:solidFill>
              <a:latin typeface="+mn-lt"/>
              <a:ea typeface="+mn-ea"/>
              <a:cs typeface="+mn-cs"/>
            </a:rPr>
            <a:t>- Length 500, Length 1150 </a:t>
          </a:r>
        </a:p>
        <a:p>
          <a:pPr marL="0" indent="0" algn="l"/>
          <a:r>
            <a:rPr lang="en-US" altLang="ko-KR" sz="1000" baseline="0">
              <a:solidFill>
                <a:schemeClr val="lt1"/>
              </a:solidFill>
              <a:latin typeface="+mn-lt"/>
              <a:ea typeface="+mn-ea"/>
              <a:cs typeface="+mn-cs"/>
            </a:rPr>
            <a:t>-Column </a:t>
          </a:r>
          <a:r>
            <a:rPr lang="ko-KR" altLang="en-US" sz="1000" baseline="0">
              <a:solidFill>
                <a:schemeClr val="lt1"/>
              </a:solidFill>
              <a:latin typeface="+mn-lt"/>
              <a:ea typeface="+mn-ea"/>
              <a:cs typeface="+mn-cs"/>
            </a:rPr>
            <a:t>단면 </a:t>
          </a:r>
          <a:r>
            <a:rPr lang="en-US" altLang="ko-KR" sz="1000" baseline="0">
              <a:solidFill>
                <a:schemeClr val="lt1"/>
              </a:solidFill>
              <a:latin typeface="+mn-lt"/>
              <a:ea typeface="+mn-ea"/>
              <a:cs typeface="+mn-cs"/>
            </a:rPr>
            <a:t>Length </a:t>
          </a:r>
          <a:r>
            <a:rPr lang="ko-KR" altLang="en-US" sz="1000" baseline="0">
              <a:solidFill>
                <a:schemeClr val="lt1"/>
              </a:solidFill>
              <a:latin typeface="+mn-lt"/>
              <a:ea typeface="+mn-ea"/>
              <a:cs typeface="+mn-cs"/>
            </a:rPr>
            <a:t>매개변수명 변경 필요</a:t>
          </a:r>
          <a:r>
            <a:rPr lang="en-US" altLang="ko-KR" sz="1000" baseline="0">
              <a:solidFill>
                <a:schemeClr val="lt1"/>
              </a:solidFill>
              <a:latin typeface="+mn-lt"/>
              <a:ea typeface="+mn-ea"/>
              <a:cs typeface="+mn-cs"/>
            </a:rPr>
            <a:t> </a:t>
          </a:r>
          <a:endParaRPr lang="ko-KR" altLang="en-US" sz="1000" baseline="0">
            <a:solidFill>
              <a:schemeClr val="lt1"/>
            </a:solidFill>
            <a:latin typeface="+mn-lt"/>
            <a:ea typeface="+mn-ea"/>
            <a:cs typeface="+mn-cs"/>
          </a:endParaRPr>
        </a:p>
      </xdr:txBody>
    </xdr:sp>
    <xdr:clientData/>
  </xdr:twoCellAnchor>
  <xdr:twoCellAnchor>
    <xdr:from>
      <xdr:col>33</xdr:col>
      <xdr:colOff>961293</xdr:colOff>
      <xdr:row>63</xdr:row>
      <xdr:rowOff>175846</xdr:rowOff>
    </xdr:from>
    <xdr:to>
      <xdr:col>33</xdr:col>
      <xdr:colOff>1488831</xdr:colOff>
      <xdr:row>63</xdr:row>
      <xdr:rowOff>457200</xdr:rowOff>
    </xdr:to>
    <xdr:sp macro="" textlink="">
      <xdr:nvSpPr>
        <xdr:cNvPr id="4" name="말풍선: 사각형 3">
          <a:extLst>
            <a:ext uri="{FF2B5EF4-FFF2-40B4-BE49-F238E27FC236}">
              <a16:creationId xmlns:a16="http://schemas.microsoft.com/office/drawing/2014/main" id="{07FA9454-6E4A-4BCE-BDC3-466AA0B7C778}"/>
            </a:ext>
          </a:extLst>
        </xdr:cNvPr>
        <xdr:cNvSpPr/>
      </xdr:nvSpPr>
      <xdr:spPr>
        <a:xfrm>
          <a:off x="15810768" y="24159796"/>
          <a:ext cx="527538" cy="281354"/>
        </a:xfrm>
        <a:prstGeom prst="wedgeRectCallout">
          <a:avLst>
            <a:gd name="adj1" fmla="val -49419"/>
            <a:gd name="adj2" fmla="val 160600"/>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en-US" altLang="ko-KR" sz="1000" baseline="0">
              <a:solidFill>
                <a:schemeClr val="lt1"/>
              </a:solidFill>
              <a:latin typeface="+mn-lt"/>
              <a:ea typeface="+mn-ea"/>
              <a:cs typeface="+mn-cs"/>
            </a:rPr>
            <a:t>L=&gt;D</a:t>
          </a:r>
          <a:endParaRPr lang="ko-KR" altLang="en-US" sz="1000" baseline="0">
            <a:solidFill>
              <a:schemeClr val="lt1"/>
            </a:solidFill>
            <a:latin typeface="+mn-lt"/>
            <a:ea typeface="+mn-ea"/>
            <a:cs typeface="+mn-cs"/>
          </a:endParaRPr>
        </a:p>
      </xdr:txBody>
    </xdr:sp>
    <xdr:clientData/>
  </xdr:twoCellAnchor>
  <xdr:twoCellAnchor>
    <xdr:from>
      <xdr:col>6</xdr:col>
      <xdr:colOff>1498042</xdr:colOff>
      <xdr:row>17</xdr:row>
      <xdr:rowOff>40821</xdr:rowOff>
    </xdr:from>
    <xdr:to>
      <xdr:col>7</xdr:col>
      <xdr:colOff>163287</xdr:colOff>
      <xdr:row>19</xdr:row>
      <xdr:rowOff>73478</xdr:rowOff>
    </xdr:to>
    <xdr:sp macro="" textlink="">
      <xdr:nvSpPr>
        <xdr:cNvPr id="5" name="말풍선: 사각형 1">
          <a:extLst>
            <a:ext uri="{FF2B5EF4-FFF2-40B4-BE49-F238E27FC236}">
              <a16:creationId xmlns:a16="http://schemas.microsoft.com/office/drawing/2014/main" id="{F9F6B8E5-2700-4735-8982-7D7CC5EE1DCC}"/>
            </a:ext>
          </a:extLst>
        </xdr:cNvPr>
        <xdr:cNvSpPr/>
      </xdr:nvSpPr>
      <xdr:spPr>
        <a:xfrm>
          <a:off x="4450792" y="8327571"/>
          <a:ext cx="2008520" cy="451757"/>
        </a:xfrm>
        <a:prstGeom prst="wedgeRectCallout">
          <a:avLst>
            <a:gd name="adj1" fmla="val -49419"/>
            <a:gd name="adj2" fmla="val 160600"/>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ko-KR" altLang="en-US" sz="1000" baseline="0">
              <a:solidFill>
                <a:schemeClr val="lt1"/>
              </a:solidFill>
              <a:latin typeface="+mn-lt"/>
              <a:ea typeface="+mn-ea"/>
              <a:cs typeface="+mn-cs"/>
            </a:rPr>
            <a:t>이름 변경</a:t>
          </a:r>
          <a:endParaRPr lang="en-US" altLang="ko-KR" sz="1000" baseline="0">
            <a:solidFill>
              <a:schemeClr val="lt1"/>
            </a:solidFill>
            <a:latin typeface="+mn-lt"/>
            <a:ea typeface="+mn-ea"/>
            <a:cs typeface="+mn-cs"/>
          </a:endParaRPr>
        </a:p>
        <a:p>
          <a:pPr marL="0" indent="0" algn="l"/>
          <a:r>
            <a:rPr lang="en-US" altLang="ko-KR" sz="1000" baseline="0">
              <a:solidFill>
                <a:schemeClr val="lt1"/>
              </a:solidFill>
              <a:latin typeface="+mn-lt"/>
              <a:ea typeface="+mn-ea"/>
              <a:cs typeface="+mn-cs"/>
            </a:rPr>
            <a:t>: H_SC_AR_S15_UG PED_Bit_Grout</a:t>
          </a:r>
          <a:endParaRPr lang="ko-KR" altLang="en-US" sz="1000" baseline="0">
            <a:solidFill>
              <a:schemeClr val="lt1"/>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33</xdr:col>
      <xdr:colOff>718457</xdr:colOff>
      <xdr:row>31</xdr:row>
      <xdr:rowOff>533399</xdr:rowOff>
    </xdr:from>
    <xdr:to>
      <xdr:col>34</xdr:col>
      <xdr:colOff>10885</xdr:colOff>
      <xdr:row>32</xdr:row>
      <xdr:rowOff>438494</xdr:rowOff>
    </xdr:to>
    <xdr:sp macro="" textlink="">
      <xdr:nvSpPr>
        <xdr:cNvPr id="2" name="사각형 설명선 25">
          <a:extLst>
            <a:ext uri="{FF2B5EF4-FFF2-40B4-BE49-F238E27FC236}">
              <a16:creationId xmlns:a16="http://schemas.microsoft.com/office/drawing/2014/main" id="{080CE31D-25AE-48F0-BDC8-F253C5CFEC28}"/>
            </a:ext>
            <a:ext uri="{147F2762-F138-4A5C-976F-8EAC2B608ADB}">
              <a16:predDERef xmlns:a16="http://schemas.microsoft.com/office/drawing/2014/main" pred="{01104D22-6513-48E5-AEF2-B27F8D1837BC}"/>
            </a:ext>
          </a:extLst>
        </xdr:cNvPr>
        <xdr:cNvSpPr/>
      </xdr:nvSpPr>
      <xdr:spPr>
        <a:xfrm>
          <a:off x="15167882" y="13315949"/>
          <a:ext cx="635453" cy="533745"/>
        </a:xfrm>
        <a:prstGeom prst="wedgeRectCallout">
          <a:avLst>
            <a:gd name="adj1" fmla="val -58040"/>
            <a:gd name="adj2" fmla="val 113930"/>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lIns="36000" tIns="0" rIns="0" bIns="0"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ko-KR" sz="1000" baseline="0">
              <a:solidFill>
                <a:schemeClr val="lt1"/>
              </a:solidFill>
              <a:latin typeface="+mn-lt"/>
              <a:ea typeface="+mn-ea"/>
              <a:cs typeface="+mn-cs"/>
            </a:rPr>
            <a:t>B=&gt; W</a:t>
          </a:r>
        </a:p>
        <a:p>
          <a:pPr marL="0" indent="0" algn="l"/>
          <a:r>
            <a:rPr lang="en-US" altLang="ko-KR" sz="1000" baseline="0">
              <a:solidFill>
                <a:schemeClr val="lt1"/>
              </a:solidFill>
              <a:latin typeface="+mn-lt"/>
              <a:ea typeface="+mn-ea"/>
              <a:cs typeface="+mn-cs"/>
            </a:rPr>
            <a:t>H=&gt; D</a:t>
          </a:r>
          <a:endParaRPr lang="ko-KR" altLang="en-US" sz="1000" baseline="0">
            <a:solidFill>
              <a:schemeClr val="lt1"/>
            </a:solidFill>
            <a:latin typeface="+mn-lt"/>
            <a:ea typeface="+mn-ea"/>
            <a:cs typeface="+mn-cs"/>
          </a:endParaRPr>
        </a:p>
      </xdr:txBody>
    </xdr:sp>
    <xdr:clientData/>
  </xdr:twoCellAnchor>
  <xdr:twoCellAnchor>
    <xdr:from>
      <xdr:col>33</xdr:col>
      <xdr:colOff>925286</xdr:colOff>
      <xdr:row>8</xdr:row>
      <xdr:rowOff>478971</xdr:rowOff>
    </xdr:from>
    <xdr:to>
      <xdr:col>34</xdr:col>
      <xdr:colOff>217714</xdr:colOff>
      <xdr:row>9</xdr:row>
      <xdr:rowOff>384067</xdr:rowOff>
    </xdr:to>
    <xdr:sp macro="" textlink="">
      <xdr:nvSpPr>
        <xdr:cNvPr id="3" name="말풍선: 사각형 2">
          <a:extLst>
            <a:ext uri="{FF2B5EF4-FFF2-40B4-BE49-F238E27FC236}">
              <a16:creationId xmlns:a16="http://schemas.microsoft.com/office/drawing/2014/main" id="{BDFC1744-D2A6-4626-98A6-8000D44D60FA}"/>
            </a:ext>
          </a:extLst>
        </xdr:cNvPr>
        <xdr:cNvSpPr/>
      </xdr:nvSpPr>
      <xdr:spPr>
        <a:xfrm>
          <a:off x="15374711" y="3603171"/>
          <a:ext cx="635453" cy="533746"/>
        </a:xfrm>
        <a:prstGeom prst="wedgeRectCallout">
          <a:avLst>
            <a:gd name="adj1" fmla="val -58040"/>
            <a:gd name="adj2" fmla="val 113930"/>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36000" tIns="0" rIns="0" bIns="0" rtlCol="0" anchor="t"/>
        <a:lstStyle/>
        <a:p>
          <a:pPr marL="0" indent="0" algn="l"/>
          <a:r>
            <a:rPr lang="en-US" altLang="ko-KR" sz="1000" baseline="0">
              <a:solidFill>
                <a:schemeClr val="lt1"/>
              </a:solidFill>
              <a:latin typeface="+mn-lt"/>
              <a:ea typeface="+mn-ea"/>
              <a:cs typeface="+mn-cs"/>
            </a:rPr>
            <a:t>B=&gt; W</a:t>
          </a:r>
        </a:p>
        <a:p>
          <a:pPr marL="0" indent="0" algn="l"/>
          <a:r>
            <a:rPr lang="en-US" altLang="ko-KR" sz="1000" baseline="0">
              <a:solidFill>
                <a:schemeClr val="lt1"/>
              </a:solidFill>
              <a:latin typeface="+mn-lt"/>
              <a:ea typeface="+mn-ea"/>
              <a:cs typeface="+mn-cs"/>
            </a:rPr>
            <a:t>H=&gt; D</a:t>
          </a:r>
          <a:endParaRPr lang="ko-KR" altLang="en-US" sz="1000" baseline="0">
            <a:solidFill>
              <a:schemeClr val="lt1"/>
            </a:solidFill>
            <a:latin typeface="+mn-lt"/>
            <a:ea typeface="+mn-ea"/>
            <a:cs typeface="+mn-cs"/>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7</xdr:col>
      <xdr:colOff>326572</xdr:colOff>
      <xdr:row>37</xdr:row>
      <xdr:rowOff>353786</xdr:rowOff>
    </xdr:from>
    <xdr:to>
      <xdr:col>7</xdr:col>
      <xdr:colOff>1687526</xdr:colOff>
      <xdr:row>39</xdr:row>
      <xdr:rowOff>206829</xdr:rowOff>
    </xdr:to>
    <xdr:sp macro="" textlink="">
      <xdr:nvSpPr>
        <xdr:cNvPr id="2" name="사각형 설명선 2">
          <a:extLst>
            <a:ext uri="{FF2B5EF4-FFF2-40B4-BE49-F238E27FC236}">
              <a16:creationId xmlns:a16="http://schemas.microsoft.com/office/drawing/2014/main" id="{42B10D98-C640-40E4-A3CB-41ACC0F8DBAC}"/>
            </a:ext>
          </a:extLst>
        </xdr:cNvPr>
        <xdr:cNvSpPr/>
      </xdr:nvSpPr>
      <xdr:spPr>
        <a:xfrm>
          <a:off x="7146472" y="11459936"/>
          <a:ext cx="1360954" cy="538843"/>
        </a:xfrm>
        <a:prstGeom prst="wedgeRectCallout">
          <a:avLst>
            <a:gd name="adj1" fmla="val -58040"/>
            <a:gd name="adj2" fmla="val 113930"/>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lIns="36000" tIns="0" rIns="0" bIns="0"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altLang="ko-KR" sz="1000" baseline="0">
              <a:solidFill>
                <a:schemeClr val="lt1"/>
              </a:solidFill>
              <a:latin typeface="+mn-lt"/>
              <a:ea typeface="+mn-ea"/>
              <a:cs typeface="+mn-cs"/>
            </a:rPr>
            <a:t>Water Collection Box </a:t>
          </a:r>
          <a:r>
            <a:rPr lang="ko-KR" altLang="en-US" sz="1000" baseline="0">
              <a:solidFill>
                <a:schemeClr val="lt1"/>
              </a:solidFill>
              <a:latin typeface="+mn-lt"/>
              <a:ea typeface="+mn-ea"/>
              <a:cs typeface="+mn-cs"/>
            </a:rPr>
            <a:t>추가 요망</a:t>
          </a:r>
          <a:endParaRPr lang="en-US" altLang="ko-KR" sz="1000" baseline="0">
            <a:solidFill>
              <a:schemeClr val="lt1"/>
            </a:solidFill>
            <a:latin typeface="+mn-lt"/>
            <a:ea typeface="+mn-ea"/>
            <a:cs typeface="+mn-cs"/>
          </a:endParaRPr>
        </a:p>
        <a:p>
          <a:pPr marL="0" indent="0" algn="l"/>
          <a:endParaRPr lang="ko-KR" altLang="en-US" sz="1000" baseline="0">
            <a:solidFill>
              <a:schemeClr val="lt1"/>
            </a:solidFill>
            <a:latin typeface="+mn-lt"/>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henginmc6eaoutlook.sharepoint.com/sites/jhjh/Shared%20Documents/01.%20&#51221;&#48372;&#51077;&#47141;%20&#54016;&#54364;&#51456;/A.1_BIM%20&#54016;%20&#54364;&#51456;%20&#49444;&#44228;%20&#51221;&#48372;_Rev3_2024.05.03.xlsx" TargetMode="External"/><Relationship Id="rId1" Type="http://schemas.openxmlformats.org/officeDocument/2006/relationships/externalLinkPath" Target="https://henginmc6eaoutlook.sharepoint.com/sites/jhjh/Shared%20Documents/01.%20&#51221;&#48372;&#51077;&#47141;%20&#54016;&#54364;&#51456;/A.1_BIM%20&#54016;%20&#54364;&#51456;%20&#49444;&#44228;%20&#51221;&#48372;_Rev3_2024.05.0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henginmc6eaoutlook-my.sharepoint.com/personal/1300042_hec_co_kr/Documents/Microsoft%20Teams%20&#52292;&#54021;%20&#54028;&#51068;/A.2_&#54540;&#47004;&#53944;&#44148;&#52629;&#49444;&#44228;&#54016;_BIM%20&#54016;%20&#54364;&#51456;%20Family%20List_Rev.4_2024.07.12_FGSS,%20ST%20FDN,%20ASD,%20GCB,%20CDS,%20STB,%20FGSS.xlsx" TargetMode="External"/><Relationship Id="rId1" Type="http://schemas.openxmlformats.org/officeDocument/2006/relationships/externalLinkPath" Target="https://henginmc6eaoutlook-my.sharepoint.com/personal/1300042_hec_co_kr/Documents/Microsoft%20Teams%20&#52292;&#54021;%20&#54028;&#51068;/A.2_&#54540;&#47004;&#53944;&#44148;&#52629;&#49444;&#44228;&#54016;_BIM%20&#54016;%20&#54364;&#51456;%20Family%20List_Rev.4_2024.07.12_FGSS,%20ST%20FDN,%20ASD,%20GCB,%20CDS,%20STB,%20FGS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UV99KKdsQ0W_a4uQ7k42d0nX-B0taaBJsX8Dmrt1UwtRh9Ux9rtSTZg-tXG0zsGi" itemId="01RORTWH2JOY32NKSG5NBLAUUV4AFPIVHV">
      <xxl21:absoluteUrl r:id="rId2"/>
    </xxl21:alternateUrls>
    <sheetNames>
      <sheetName val="Int Finish Style No"/>
      <sheetName val="Int Finish 사례"/>
      <sheetName val="COBie"/>
      <sheetName val="Wall Style No"/>
      <sheetName val="Wall 사례"/>
      <sheetName val="Roof Style No"/>
      <sheetName val="Roof 사례"/>
      <sheetName val="Door Style No"/>
      <sheetName val="Door 사례"/>
      <sheetName val="Window Style No"/>
      <sheetName val="Window 사례"/>
    </sheetNames>
    <sheetDataSet>
      <sheetData sheetId="0">
        <row r="1">
          <cell r="C1"/>
          <cell r="D1" t="str">
            <v># B칼럼에는 노란색 행을 제외하면 콜론( : ) 이 들어가서는 안됨</v>
          </cell>
        </row>
        <row r="2">
          <cell r="C2"/>
          <cell r="D2"/>
        </row>
        <row r="3">
          <cell r="C3"/>
          <cell r="D3"/>
        </row>
        <row r="4">
          <cell r="C4"/>
          <cell r="D4"/>
        </row>
        <row r="5">
          <cell r="C5"/>
          <cell r="D5"/>
        </row>
        <row r="6">
          <cell r="C6"/>
          <cell r="D6"/>
        </row>
        <row r="7">
          <cell r="C7"/>
          <cell r="D7" t="str">
            <v>Room Family</v>
          </cell>
        </row>
        <row r="8">
          <cell r="C8"/>
          <cell r="D8"/>
        </row>
        <row r="9">
          <cell r="C9"/>
          <cell r="D9"/>
        </row>
        <row r="10">
          <cell r="C10"/>
          <cell r="D10"/>
        </row>
        <row r="11">
          <cell r="C11"/>
          <cell r="D11" t="str">
            <v>Interior Finish Schedule 도면상에서 Base Material - Finish의 분류 기준</v>
          </cell>
        </row>
        <row r="12">
          <cell r="C12"/>
          <cell r="D12" t="str">
            <v>Tile + Screed 적용 기준</v>
          </cell>
        </row>
        <row r="13">
          <cell r="C13"/>
          <cell r="D13" t="str">
            <v>Hardener위 Epoxy 기준 ?</v>
          </cell>
        </row>
        <row r="14">
          <cell r="C14"/>
          <cell r="D14" t="str">
            <v>Epoxy Paint / Epoxy Based Sealer / Epoxy Lining 기준 ?</v>
          </cell>
        </row>
        <row r="15">
          <cell r="C15"/>
          <cell r="D15"/>
        </row>
        <row r="16">
          <cell r="C16" t="b">
            <v>0</v>
          </cell>
          <cell r="D16" t="str">
            <v>Floor Finish Style No</v>
          </cell>
        </row>
        <row r="17">
          <cell r="C17" t="b">
            <v>0</v>
          </cell>
          <cell r="D17" t="str">
            <v>(Key Name)</v>
          </cell>
        </row>
        <row r="18">
          <cell r="C18" t="b">
            <v>0</v>
          </cell>
          <cell r="D18"/>
        </row>
        <row r="19">
          <cell r="C19" t="b">
            <v>0</v>
          </cell>
          <cell r="D19"/>
          <cell r="Q19" t="str">
            <v>삭제 금지</v>
          </cell>
        </row>
        <row r="20">
          <cell r="C20" t="b">
            <v>1</v>
          </cell>
          <cell r="D20" t="str">
            <v>F01</v>
          </cell>
          <cell r="Q20" t="str">
            <v xml:space="preserve"> | A04AM080-00001 |  | </v>
          </cell>
        </row>
        <row r="21">
          <cell r="C21" t="b">
            <v>0</v>
          </cell>
          <cell r="D21"/>
          <cell r="Q21" t="str">
            <v xml:space="preserve"> | Water Emulsion Paint |  | </v>
          </cell>
        </row>
        <row r="22">
          <cell r="C22" t="b">
            <v>1</v>
          </cell>
          <cell r="D22" t="str">
            <v>F02</v>
          </cell>
          <cell r="Q22" t="str">
            <v xml:space="preserve"> | A04AM080-00002 |  | </v>
          </cell>
        </row>
        <row r="23">
          <cell r="C23" t="b">
            <v>0</v>
          </cell>
          <cell r="D23"/>
          <cell r="Q23" t="str">
            <v xml:space="preserve"> | Acid/Alkaline Resistant Paint |  | </v>
          </cell>
        </row>
        <row r="24">
          <cell r="C24" t="b">
            <v>1</v>
          </cell>
          <cell r="D24" t="str">
            <v>F03</v>
          </cell>
          <cell r="Q24" t="str">
            <v xml:space="preserve"> | A04AM080-00003 |  | </v>
          </cell>
        </row>
        <row r="25">
          <cell r="C25" t="b">
            <v>0</v>
          </cell>
          <cell r="D25"/>
          <cell r="Q25" t="str">
            <v xml:space="preserve"> | Oil Based Paint |  | </v>
          </cell>
        </row>
        <row r="26">
          <cell r="C26" t="b">
            <v>1</v>
          </cell>
          <cell r="D26" t="str">
            <v>F04</v>
          </cell>
          <cell r="Q26" t="str">
            <v xml:space="preserve"> | A04AM080-00004 |  | </v>
          </cell>
        </row>
        <row r="27">
          <cell r="C27" t="b">
            <v>0</v>
          </cell>
          <cell r="D27"/>
          <cell r="Q27" t="str">
            <v xml:space="preserve"> | Anti-Dust Paint |  | </v>
          </cell>
        </row>
        <row r="28">
          <cell r="C28" t="b">
            <v>1</v>
          </cell>
          <cell r="D28" t="str">
            <v>F05</v>
          </cell>
          <cell r="Q28" t="str">
            <v xml:space="preserve"> | A04AM080-00005 |  | </v>
          </cell>
        </row>
        <row r="29">
          <cell r="C29" t="b">
            <v>0</v>
          </cell>
          <cell r="D29"/>
          <cell r="Q29" t="str">
            <v xml:space="preserve"> |  |  | </v>
          </cell>
        </row>
        <row r="30">
          <cell r="C30" t="b">
            <v>0</v>
          </cell>
          <cell r="D30"/>
          <cell r="Q30" t="str">
            <v xml:space="preserve"> | Epoxy Paint |  | </v>
          </cell>
        </row>
        <row r="31">
          <cell r="C31" t="b">
            <v>1</v>
          </cell>
          <cell r="D31" t="str">
            <v>F06A</v>
          </cell>
          <cell r="Q31" t="str">
            <v xml:space="preserve"> | A04AM080-00006 |  | </v>
          </cell>
        </row>
        <row r="32">
          <cell r="C32" t="b">
            <v>0</v>
          </cell>
          <cell r="D32"/>
          <cell r="Q32" t="str">
            <v xml:space="preserve"> | Epoxy Paint |  | Screed</v>
          </cell>
        </row>
        <row r="33">
          <cell r="C33" t="b">
            <v>1</v>
          </cell>
          <cell r="D33" t="str">
            <v>F06B</v>
          </cell>
          <cell r="Q33" t="str">
            <v xml:space="preserve"> | A04AM080-00006 |  | A04AS168-00003</v>
          </cell>
        </row>
        <row r="34">
          <cell r="C34" t="b">
            <v>0</v>
          </cell>
          <cell r="D34"/>
          <cell r="Q34" t="str">
            <v xml:space="preserve"> |  |  | </v>
          </cell>
        </row>
        <row r="35">
          <cell r="C35" t="b">
            <v>0</v>
          </cell>
          <cell r="D35"/>
          <cell r="Q35" t="str">
            <v xml:space="preserve"> | Epoxy Based Sealer |  | </v>
          </cell>
        </row>
        <row r="36">
          <cell r="C36" t="b">
            <v>1</v>
          </cell>
          <cell r="D36" t="str">
            <v>F07A</v>
          </cell>
          <cell r="Q36" t="str">
            <v xml:space="preserve"> | A04AM080-00007 |  | </v>
          </cell>
        </row>
        <row r="37">
          <cell r="C37" t="b">
            <v>0</v>
          </cell>
          <cell r="D37"/>
          <cell r="Q37" t="str">
            <v xml:space="preserve"> | Epoxy Based Sealer |  | </v>
          </cell>
        </row>
        <row r="38">
          <cell r="C38" t="b">
            <v>1</v>
          </cell>
          <cell r="D38" t="str">
            <v>F07B</v>
          </cell>
          <cell r="Q38" t="str">
            <v xml:space="preserve"> | A04AM080-00007 |  | </v>
          </cell>
        </row>
        <row r="39">
          <cell r="C39" t="b">
            <v>0</v>
          </cell>
          <cell r="D39"/>
          <cell r="Q39" t="str">
            <v xml:space="preserve"> | Epoxy Based Sealer |  | </v>
          </cell>
        </row>
        <row r="40">
          <cell r="C40" t="b">
            <v>1</v>
          </cell>
          <cell r="D40" t="str">
            <v>F07C</v>
          </cell>
          <cell r="Q40" t="str">
            <v xml:space="preserve"> | A04AM080-00007 |  | </v>
          </cell>
        </row>
        <row r="41">
          <cell r="C41" t="b">
            <v>0</v>
          </cell>
          <cell r="D41"/>
          <cell r="Q41" t="str">
            <v xml:space="preserve"> |  |  | </v>
          </cell>
        </row>
        <row r="42">
          <cell r="C42" t="b">
            <v>0</v>
          </cell>
          <cell r="D42"/>
          <cell r="Q42" t="str">
            <v xml:space="preserve"> | Epoxy Lining |  | </v>
          </cell>
        </row>
        <row r="43">
          <cell r="C43" t="b">
            <v>1</v>
          </cell>
          <cell r="D43" t="str">
            <v>F08</v>
          </cell>
          <cell r="Q43" t="str">
            <v xml:space="preserve"> | A04AM080-00008 |  | </v>
          </cell>
        </row>
        <row r="44">
          <cell r="C44" t="b">
            <v>0</v>
          </cell>
          <cell r="D44"/>
          <cell r="Q44" t="str">
            <v xml:space="preserve"> |  |  | </v>
          </cell>
        </row>
        <row r="45">
          <cell r="C45" t="b">
            <v>0</v>
          </cell>
          <cell r="D45"/>
          <cell r="Q45" t="str">
            <v xml:space="preserve"> | Road Marker Paint |  | </v>
          </cell>
        </row>
        <row r="46">
          <cell r="C46" t="b">
            <v>1</v>
          </cell>
          <cell r="D46" t="str">
            <v>F09</v>
          </cell>
          <cell r="Q46" t="str">
            <v xml:space="preserve"> | A04AM080-00009 |  | </v>
          </cell>
        </row>
        <row r="47">
          <cell r="C47" t="b">
            <v>0</v>
          </cell>
          <cell r="D47"/>
          <cell r="Q47" t="str">
            <v xml:space="preserve"> | White Strips for Parking Place |  | </v>
          </cell>
        </row>
        <row r="48">
          <cell r="C48" t="b">
            <v>1</v>
          </cell>
          <cell r="D48" t="str">
            <v>F10</v>
          </cell>
          <cell r="Q48" t="str">
            <v xml:space="preserve"> | A04AM080-00010 |  | </v>
          </cell>
        </row>
        <row r="49">
          <cell r="C49" t="b">
            <v>0</v>
          </cell>
          <cell r="D49"/>
          <cell r="Q49" t="str">
            <v xml:space="preserve"> | Chemical Resistant Paint |  | </v>
          </cell>
        </row>
        <row r="50">
          <cell r="C50" t="b">
            <v>1</v>
          </cell>
          <cell r="D50" t="str">
            <v>F11</v>
          </cell>
          <cell r="Q50" t="str">
            <v xml:space="preserve"> | A04AM080-00011 |  | </v>
          </cell>
        </row>
        <row r="51">
          <cell r="C51" t="b">
            <v>0</v>
          </cell>
          <cell r="D51"/>
          <cell r="Q51" t="str">
            <v xml:space="preserve"> |  |  | </v>
          </cell>
        </row>
        <row r="52">
          <cell r="C52" t="b">
            <v>0</v>
          </cell>
          <cell r="D52"/>
          <cell r="Q52" t="str">
            <v xml:space="preserve"> |  |  | </v>
          </cell>
        </row>
        <row r="53">
          <cell r="C53" t="b">
            <v>0</v>
          </cell>
          <cell r="D53"/>
          <cell r="Q53" t="str">
            <v xml:space="preserve"> |  |  | </v>
          </cell>
        </row>
        <row r="54">
          <cell r="C54" t="b">
            <v>0</v>
          </cell>
          <cell r="D54"/>
          <cell r="Q54" t="str">
            <v xml:space="preserve"> | Room Family (R1)
-Floor |  | Floor Family-2 (F2)</v>
          </cell>
        </row>
        <row r="55">
          <cell r="C55" t="b">
            <v>0</v>
          </cell>
          <cell r="D55"/>
          <cell r="Q55" t="str">
            <v>BM | BM | BM | BM</v>
          </cell>
        </row>
        <row r="56">
          <cell r="C56" t="b">
            <v>0</v>
          </cell>
          <cell r="D56"/>
          <cell r="Q56" t="str">
            <v>BM | BM | BM ⇒ R1 | BM ⇒ R1</v>
          </cell>
        </row>
        <row r="57">
          <cell r="C57" t="b">
            <v>0</v>
          </cell>
          <cell r="D57"/>
          <cell r="Q57" t="str">
            <v xml:space="preserve"> | Ceramic Tile |  | </v>
          </cell>
        </row>
        <row r="58">
          <cell r="C58" t="b">
            <v>1</v>
          </cell>
          <cell r="D58" t="str">
            <v>F31A</v>
          </cell>
          <cell r="Q58" t="str">
            <v xml:space="preserve"> | A04AN083-00001 |  | </v>
          </cell>
        </row>
        <row r="59">
          <cell r="C59" t="b">
            <v>0</v>
          </cell>
          <cell r="D59"/>
          <cell r="Q59" t="str">
            <v xml:space="preserve"> | Ceramic Tile | Liquid Waterproofing | Screed</v>
          </cell>
        </row>
        <row r="60">
          <cell r="C60" t="b">
            <v>1</v>
          </cell>
          <cell r="D60" t="str">
            <v>F31B</v>
          </cell>
          <cell r="Q60" t="str">
            <v xml:space="preserve"> | A04AN083-00001 | A04AP085-00001 | A04AS168-00003</v>
          </cell>
        </row>
        <row r="61">
          <cell r="C61" t="b">
            <v>0</v>
          </cell>
          <cell r="D61"/>
          <cell r="Q61" t="str">
            <v xml:space="preserve"> | Ceramic Tile | Waterproof Membrane | Screed</v>
          </cell>
        </row>
        <row r="62">
          <cell r="C62" t="b">
            <v>1</v>
          </cell>
          <cell r="D62" t="str">
            <v>F31C</v>
          </cell>
          <cell r="Q62" t="str">
            <v xml:space="preserve"> | A04AN083-00001 | A04AP310-00001 | A04AS168-00003</v>
          </cell>
        </row>
        <row r="63">
          <cell r="C63" t="b">
            <v>0</v>
          </cell>
          <cell r="D63"/>
          <cell r="Q63" t="str">
            <v xml:space="preserve"> |  |  | </v>
          </cell>
        </row>
        <row r="64">
          <cell r="C64" t="b">
            <v>0</v>
          </cell>
          <cell r="D64"/>
          <cell r="Q64" t="str">
            <v xml:space="preserve"> | Acid/Alkaline Resistant Tile |  | </v>
          </cell>
        </row>
        <row r="65">
          <cell r="C65" t="b">
            <v>1</v>
          </cell>
          <cell r="D65" t="str">
            <v>F32A</v>
          </cell>
          <cell r="Q65" t="str">
            <v xml:space="preserve"> | A04AN083-00002 |  | </v>
          </cell>
        </row>
        <row r="66">
          <cell r="C66" t="b">
            <v>0</v>
          </cell>
          <cell r="D66"/>
          <cell r="Q66" t="str">
            <v xml:space="preserve"> | Acid/Alkaline Resistant Tile | Liquid Waterproofing | Screed</v>
          </cell>
        </row>
        <row r="67">
          <cell r="C67" t="b">
            <v>1</v>
          </cell>
          <cell r="D67" t="str">
            <v>F32B</v>
          </cell>
          <cell r="Q67" t="str">
            <v xml:space="preserve"> | A04AN083-00002 | A04AP085-00001 | A04AS168-00003</v>
          </cell>
        </row>
        <row r="68">
          <cell r="C68" t="b">
            <v>0</v>
          </cell>
          <cell r="D68"/>
          <cell r="Q68" t="str">
            <v xml:space="preserve"> |  |  | </v>
          </cell>
        </row>
        <row r="69">
          <cell r="C69" t="b">
            <v>0</v>
          </cell>
          <cell r="D69"/>
          <cell r="Q69" t="str">
            <v xml:space="preserve"> | Terrazzo Tile |  | </v>
          </cell>
        </row>
        <row r="70">
          <cell r="C70" t="b">
            <v>1</v>
          </cell>
          <cell r="D70" t="str">
            <v>F33</v>
          </cell>
          <cell r="Q70" t="str">
            <v xml:space="preserve"> | A04AN083-00003 |  | </v>
          </cell>
        </row>
        <row r="71">
          <cell r="C71" t="b">
            <v>0</v>
          </cell>
          <cell r="D71"/>
          <cell r="Q71" t="str">
            <v xml:space="preserve"> |  |  | </v>
          </cell>
        </row>
        <row r="72">
          <cell r="C72" t="b">
            <v>0</v>
          </cell>
          <cell r="D72"/>
          <cell r="Q72" t="str">
            <v xml:space="preserve"> | Vinyl Tile |  | </v>
          </cell>
        </row>
        <row r="73">
          <cell r="C73" t="b">
            <v>1</v>
          </cell>
          <cell r="D73" t="str">
            <v>F34A</v>
          </cell>
          <cell r="Q73" t="str">
            <v xml:space="preserve"> | A04AN083-00004 |  | </v>
          </cell>
        </row>
        <row r="74">
          <cell r="C74" t="b">
            <v>0</v>
          </cell>
          <cell r="D74"/>
          <cell r="Q74" t="str">
            <v xml:space="preserve"> | Vinyl Tile |  | Screed</v>
          </cell>
        </row>
        <row r="75">
          <cell r="C75" t="b">
            <v>1</v>
          </cell>
          <cell r="D75" t="str">
            <v>F34B</v>
          </cell>
          <cell r="Q75" t="str">
            <v xml:space="preserve"> | A04AN083-00004 |  | A04AS168-00003</v>
          </cell>
        </row>
        <row r="76">
          <cell r="C76" t="b">
            <v>0</v>
          </cell>
          <cell r="D76"/>
          <cell r="Q76" t="str">
            <v xml:space="preserve"> |  |  | </v>
          </cell>
        </row>
        <row r="77">
          <cell r="C77" t="b">
            <v>0</v>
          </cell>
          <cell r="D77"/>
          <cell r="Q77" t="str">
            <v xml:space="preserve"> | Anti-Static Vinyl Tile |  | </v>
          </cell>
        </row>
        <row r="78">
          <cell r="C78" t="b">
            <v>1</v>
          </cell>
          <cell r="D78" t="str">
            <v>F35</v>
          </cell>
          <cell r="Q78" t="str">
            <v xml:space="preserve"> | A04AN083-00005 |  | </v>
          </cell>
        </row>
        <row r="79">
          <cell r="C79" t="b">
            <v>0</v>
          </cell>
          <cell r="D79"/>
          <cell r="Q79" t="str">
            <v xml:space="preserve"> |  |  | </v>
          </cell>
        </row>
        <row r="80">
          <cell r="C80" t="b">
            <v>0</v>
          </cell>
          <cell r="D80"/>
          <cell r="Q80" t="str">
            <v xml:space="preserve"> | Granite Tile |  | </v>
          </cell>
        </row>
        <row r="81">
          <cell r="C81" t="b">
            <v>1</v>
          </cell>
          <cell r="D81" t="str">
            <v>F36</v>
          </cell>
          <cell r="Q81" t="str">
            <v xml:space="preserve"> | A04AN083-00006 |  | </v>
          </cell>
        </row>
        <row r="82">
          <cell r="C82" t="b">
            <v>0</v>
          </cell>
          <cell r="D82"/>
          <cell r="Q82" t="str">
            <v xml:space="preserve"> |  |  | </v>
          </cell>
        </row>
        <row r="83">
          <cell r="C83" t="b">
            <v>0</v>
          </cell>
          <cell r="D83"/>
          <cell r="Q83" t="str">
            <v xml:space="preserve"> | Marble Tile |  | </v>
          </cell>
        </row>
        <row r="84">
          <cell r="C84" t="b">
            <v>1</v>
          </cell>
          <cell r="D84" t="str">
            <v>F37</v>
          </cell>
          <cell r="Q84" t="str">
            <v xml:space="preserve"> | A04AN083-00007 |  | </v>
          </cell>
        </row>
        <row r="85">
          <cell r="C85" t="b">
            <v>0</v>
          </cell>
          <cell r="D85"/>
          <cell r="Q85" t="str">
            <v xml:space="preserve"> |  |  | </v>
          </cell>
        </row>
        <row r="86">
          <cell r="C86" t="b">
            <v>0</v>
          </cell>
          <cell r="D86"/>
          <cell r="Q86" t="str">
            <v xml:space="preserve"> | Stone Tile |  | </v>
          </cell>
        </row>
        <row r="87">
          <cell r="C87" t="b">
            <v>1</v>
          </cell>
          <cell r="D87" t="str">
            <v>F38</v>
          </cell>
          <cell r="Q87" t="str">
            <v xml:space="preserve"> | A04AN083-00008 |  | </v>
          </cell>
        </row>
        <row r="88">
          <cell r="C88" t="b">
            <v>0</v>
          </cell>
          <cell r="D88"/>
          <cell r="Q88" t="str">
            <v xml:space="preserve"> | Concrete Tile |  | </v>
          </cell>
        </row>
        <row r="89">
          <cell r="C89" t="b">
            <v>1</v>
          </cell>
          <cell r="D89" t="str">
            <v>F39</v>
          </cell>
          <cell r="Q89" t="str">
            <v xml:space="preserve"> | A04AN083-00009 |  | </v>
          </cell>
        </row>
        <row r="90">
          <cell r="C90" t="b">
            <v>0</v>
          </cell>
          <cell r="D90"/>
          <cell r="Q90" t="str">
            <v xml:space="preserve"> | Mosaic Tile |  | </v>
          </cell>
        </row>
        <row r="91">
          <cell r="C91" t="b">
            <v>1</v>
          </cell>
          <cell r="D91" t="str">
            <v>F40</v>
          </cell>
          <cell r="Q91" t="str">
            <v xml:space="preserve"> | A04AN083-00010 |  | </v>
          </cell>
        </row>
        <row r="92">
          <cell r="C92" t="b">
            <v>0</v>
          </cell>
          <cell r="D92"/>
          <cell r="Q92" t="str">
            <v xml:space="preserve"> | Porcelain Tile |  | </v>
          </cell>
        </row>
        <row r="93">
          <cell r="C93" t="b">
            <v>1</v>
          </cell>
          <cell r="D93" t="str">
            <v>F41</v>
          </cell>
          <cell r="Q93" t="str">
            <v xml:space="preserve"> | A04AN083-00011 |  | </v>
          </cell>
        </row>
        <row r="94">
          <cell r="C94" t="b">
            <v>0</v>
          </cell>
          <cell r="D94"/>
          <cell r="Q94" t="str">
            <v xml:space="preserve"> | Rubber Tile |  | </v>
          </cell>
        </row>
        <row r="95">
          <cell r="C95" t="b">
            <v>1</v>
          </cell>
          <cell r="D95" t="str">
            <v>F42</v>
          </cell>
          <cell r="Q95" t="str">
            <v xml:space="preserve"> | A04AN083-00012 |  | </v>
          </cell>
        </row>
        <row r="96">
          <cell r="C96" t="b">
            <v>0</v>
          </cell>
          <cell r="D96"/>
          <cell r="Q96" t="str">
            <v xml:space="preserve"> | Carpet Tile |  | </v>
          </cell>
        </row>
        <row r="97">
          <cell r="C97" t="b">
            <v>1</v>
          </cell>
          <cell r="D97" t="str">
            <v>F43</v>
          </cell>
          <cell r="Q97" t="str">
            <v xml:space="preserve"> | A04AS170-00001 |  | </v>
          </cell>
        </row>
        <row r="98">
          <cell r="C98" t="b">
            <v>0</v>
          </cell>
          <cell r="D98"/>
          <cell r="Q98" t="str">
            <v xml:space="preserve"> |  |  | </v>
          </cell>
        </row>
        <row r="99">
          <cell r="C99" t="b">
            <v>0</v>
          </cell>
          <cell r="D99"/>
          <cell r="Q99" t="str">
            <v xml:space="preserve"> |  |  | </v>
          </cell>
        </row>
        <row r="100">
          <cell r="C100" t="b">
            <v>0</v>
          </cell>
          <cell r="D100"/>
          <cell r="Q100" t="str">
            <v xml:space="preserve"> | Room Family (R1)
-Floor |  | Floor Family-2 (F2)</v>
          </cell>
        </row>
        <row r="101">
          <cell r="C101" t="b">
            <v>0</v>
          </cell>
          <cell r="D101"/>
          <cell r="Q101" t="str">
            <v>BM | BM | BM | BM</v>
          </cell>
        </row>
        <row r="102">
          <cell r="C102" t="b">
            <v>0</v>
          </cell>
          <cell r="D102"/>
          <cell r="Q102" t="str">
            <v>BM | BM | BM ⇒ R1 | BM ⇒ R1</v>
          </cell>
        </row>
        <row r="103">
          <cell r="C103" t="b">
            <v>0</v>
          </cell>
          <cell r="D103"/>
          <cell r="Q103" t="str">
            <v xml:space="preserve"> |  |  | </v>
          </cell>
        </row>
        <row r="104">
          <cell r="C104" t="b">
            <v>1</v>
          </cell>
          <cell r="D104" t="str">
            <v>F51</v>
          </cell>
          <cell r="Q104" t="str">
            <v xml:space="preserve"> |  |  | </v>
          </cell>
        </row>
        <row r="105">
          <cell r="C105" t="b">
            <v>0</v>
          </cell>
          <cell r="D105"/>
          <cell r="Q105" t="str">
            <v xml:space="preserve"> | Brushed(Broom) Finish |  | </v>
          </cell>
        </row>
        <row r="106">
          <cell r="C106" t="b">
            <v>1</v>
          </cell>
          <cell r="D106" t="str">
            <v>F52</v>
          </cell>
          <cell r="Q106" t="str">
            <v xml:space="preserve"> | A04AS173-00002 |  | </v>
          </cell>
        </row>
        <row r="107">
          <cell r="C107" t="b">
            <v>0</v>
          </cell>
          <cell r="D107"/>
          <cell r="Q107" t="str">
            <v xml:space="preserve"> | Hardener Finish(Powder Type) |  | </v>
          </cell>
        </row>
        <row r="108">
          <cell r="C108" t="b">
            <v>1</v>
          </cell>
          <cell r="D108" t="str">
            <v>F53A</v>
          </cell>
          <cell r="Q108" t="str">
            <v xml:space="preserve"> | A04AS173-00003 |  | </v>
          </cell>
        </row>
        <row r="109">
          <cell r="C109" t="b">
            <v>0</v>
          </cell>
          <cell r="D109"/>
          <cell r="Q109" t="str">
            <v xml:space="preserve">Epoxy Paint | Hardener Finish(Powder Type) |  | </v>
          </cell>
        </row>
        <row r="110">
          <cell r="C110" t="b">
            <v>1</v>
          </cell>
          <cell r="D110" t="str">
            <v>F53B</v>
          </cell>
          <cell r="Q110" t="str">
            <v xml:space="preserve">A04AM080-00006 | A04AS173-00003 |  | </v>
          </cell>
        </row>
        <row r="111">
          <cell r="C111" t="b">
            <v>0</v>
          </cell>
          <cell r="D111"/>
          <cell r="Q111" t="str">
            <v xml:space="preserve"> | Hardener Finish(Liquid Type) |  | </v>
          </cell>
        </row>
        <row r="112">
          <cell r="C112" t="b">
            <v>1</v>
          </cell>
          <cell r="D112" t="str">
            <v>F54A</v>
          </cell>
          <cell r="Q112" t="str">
            <v xml:space="preserve"> | A04AS173-00004 |  | </v>
          </cell>
        </row>
        <row r="113">
          <cell r="C113" t="b">
            <v>0</v>
          </cell>
          <cell r="D113"/>
          <cell r="Q113" t="str">
            <v xml:space="preserve">Epoxy Paint | Hardener Finish(Liquid Type) |  | </v>
          </cell>
        </row>
        <row r="114">
          <cell r="C114" t="b">
            <v>1</v>
          </cell>
          <cell r="D114" t="str">
            <v>F54B</v>
          </cell>
          <cell r="Q114" t="str">
            <v xml:space="preserve">A04AM080-00006 | A04AS173-00004 |  | </v>
          </cell>
        </row>
        <row r="115">
          <cell r="C115" t="b">
            <v>0</v>
          </cell>
          <cell r="D115"/>
          <cell r="Q115" t="str">
            <v xml:space="preserve"> |  |  | </v>
          </cell>
        </row>
        <row r="116">
          <cell r="C116" t="b">
            <v>0</v>
          </cell>
          <cell r="D116"/>
          <cell r="Q116" t="str">
            <v xml:space="preserve"> |  |  | </v>
          </cell>
        </row>
        <row r="117">
          <cell r="C117" t="b">
            <v>0</v>
          </cell>
          <cell r="D117"/>
          <cell r="Q117" t="str">
            <v xml:space="preserve"> | Room Family (R1)
-Floor |  | Floor Family-2 (F2)</v>
          </cell>
        </row>
        <row r="118">
          <cell r="C118" t="b">
            <v>0</v>
          </cell>
          <cell r="D118"/>
          <cell r="Q118" t="str">
            <v>BM | BM | BM | BM</v>
          </cell>
        </row>
        <row r="119">
          <cell r="C119" t="b">
            <v>0</v>
          </cell>
          <cell r="D119"/>
          <cell r="Q119" t="str">
            <v>BM | BM | BM ⇒ R1 | BM ⇒ R1</v>
          </cell>
        </row>
        <row r="120">
          <cell r="C120" t="b">
            <v>0</v>
          </cell>
          <cell r="D120"/>
          <cell r="Q120" t="str">
            <v xml:space="preserve"> |  |  | </v>
          </cell>
        </row>
        <row r="121">
          <cell r="C121" t="b">
            <v>1</v>
          </cell>
          <cell r="D121" t="str">
            <v>F71</v>
          </cell>
          <cell r="Q121" t="str">
            <v xml:space="preserve"> |  |  | </v>
          </cell>
        </row>
        <row r="122">
          <cell r="C122" t="b">
            <v>0</v>
          </cell>
          <cell r="D122"/>
          <cell r="Q122" t="str">
            <v xml:space="preserve"> |  |  | </v>
          </cell>
        </row>
        <row r="123">
          <cell r="C123" t="b">
            <v>1</v>
          </cell>
          <cell r="D123" t="str">
            <v>F72</v>
          </cell>
          <cell r="Q123" t="str">
            <v xml:space="preserve"> |  |  | </v>
          </cell>
        </row>
        <row r="124">
          <cell r="C124" t="b">
            <v>0</v>
          </cell>
          <cell r="D124"/>
          <cell r="Q124" t="str">
            <v xml:space="preserve"> |  |  | </v>
          </cell>
        </row>
        <row r="125">
          <cell r="C125" t="b">
            <v>1</v>
          </cell>
          <cell r="D125" t="str">
            <v>F73</v>
          </cell>
          <cell r="Q125" t="str">
            <v xml:space="preserve"> |  |  | </v>
          </cell>
        </row>
        <row r="126">
          <cell r="C126" t="b">
            <v>0</v>
          </cell>
          <cell r="D126"/>
          <cell r="Q126" t="str">
            <v xml:space="preserve"> |  |  | </v>
          </cell>
        </row>
        <row r="127">
          <cell r="C127" t="b">
            <v>0</v>
          </cell>
          <cell r="D127"/>
          <cell r="Q127" t="str">
            <v xml:space="preserve"> |  |  | </v>
          </cell>
        </row>
        <row r="128">
          <cell r="C128" t="b">
            <v>0</v>
          </cell>
          <cell r="D128"/>
          <cell r="Q128" t="str">
            <v xml:space="preserve"> | Room Family (R1)
-Floor |  | Floor Family-2 (F2)</v>
          </cell>
        </row>
        <row r="129">
          <cell r="C129" t="b">
            <v>0</v>
          </cell>
          <cell r="D129"/>
          <cell r="Q129" t="str">
            <v>BM | BM | BM | BM</v>
          </cell>
        </row>
        <row r="130">
          <cell r="C130" t="b">
            <v>0</v>
          </cell>
          <cell r="D130"/>
          <cell r="Q130" t="str">
            <v>BM | BM | BM ⇒ R1 | BM ⇒ R1</v>
          </cell>
        </row>
        <row r="131">
          <cell r="C131" t="b">
            <v>0</v>
          </cell>
          <cell r="D131"/>
          <cell r="Q131" t="str">
            <v xml:space="preserve">Raised Floor_Anti-Static Vinyl Tile |  | Anti-Dust Paint | </v>
          </cell>
        </row>
        <row r="132">
          <cell r="C132" t="b">
            <v>1</v>
          </cell>
          <cell r="D132" t="str">
            <v>F91</v>
          </cell>
          <cell r="Q132" t="str">
            <v xml:space="preserve">A04AS174-00002 |  | A04AM080-00005 | </v>
          </cell>
        </row>
        <row r="133">
          <cell r="C133" t="b">
            <v>0</v>
          </cell>
          <cell r="D133"/>
          <cell r="Q133" t="str">
            <v xml:space="preserve">Raised Floor_Carpet Tile |  | Anti-Dust Paint | </v>
          </cell>
        </row>
        <row r="134">
          <cell r="C134" t="b">
            <v>1</v>
          </cell>
          <cell r="D134" t="str">
            <v>F92</v>
          </cell>
          <cell r="Q134" t="str">
            <v xml:space="preserve">A04AS174-00005 |  | A04AM080-00005 | </v>
          </cell>
        </row>
        <row r="135">
          <cell r="C135" t="b">
            <v>0</v>
          </cell>
          <cell r="D135"/>
          <cell r="Q135" t="str">
            <v xml:space="preserve">Raised Floor_Marble |  | Anti-Dust Paint | </v>
          </cell>
        </row>
        <row r="136">
          <cell r="C136" t="b">
            <v>1</v>
          </cell>
          <cell r="D136" t="str">
            <v>F93</v>
          </cell>
          <cell r="Q136" t="str">
            <v xml:space="preserve">A04AS174-00008 |  | A04AM080-00005 | </v>
          </cell>
        </row>
        <row r="137">
          <cell r="C137" t="b">
            <v>0</v>
          </cell>
          <cell r="D137"/>
          <cell r="Q137" t="str">
            <v xml:space="preserve"> |  |  | </v>
          </cell>
        </row>
        <row r="138">
          <cell r="C138" t="b">
            <v>0</v>
          </cell>
          <cell r="D138"/>
          <cell r="Q138" t="str">
            <v xml:space="preserve"> |  |  | </v>
          </cell>
        </row>
        <row r="139">
          <cell r="C139" t="b">
            <v>0</v>
          </cell>
          <cell r="D139"/>
          <cell r="Q139" t="str">
            <v xml:space="preserve"> |  |  | </v>
          </cell>
        </row>
        <row r="140">
          <cell r="C140" t="b">
            <v>0</v>
          </cell>
          <cell r="D140" t="str">
            <v>N.A</v>
          </cell>
          <cell r="Q140" t="str">
            <v xml:space="preserve"> |  |  | </v>
          </cell>
        </row>
        <row r="141">
          <cell r="C141" t="b">
            <v>0</v>
          </cell>
          <cell r="D141"/>
          <cell r="Q141" t="str">
            <v xml:space="preserve"> |  |  | </v>
          </cell>
        </row>
        <row r="142">
          <cell r="C142" t="b">
            <v>0</v>
          </cell>
          <cell r="D142" t="str">
            <v>Skirting의 Base Material 표현</v>
          </cell>
          <cell r="Q142" t="str">
            <v xml:space="preserve"> |  |  | </v>
          </cell>
        </row>
        <row r="143">
          <cell r="C143" t="b">
            <v>0</v>
          </cell>
          <cell r="D143"/>
          <cell r="Q143" t="str">
            <v xml:space="preserve"> |  |  | </v>
          </cell>
        </row>
        <row r="144">
          <cell r="C144" t="b">
            <v>0</v>
          </cell>
          <cell r="D144"/>
          <cell r="Q144" t="str">
            <v>Skirt Finish-2 | Skirt Finish-1 | Skirt-Base Material-4 | Skirt-Base Material-3</v>
          </cell>
        </row>
        <row r="145">
          <cell r="C145" t="b">
            <v>0</v>
          </cell>
          <cell r="D145" t="str">
            <v>Skirt Finish Style No</v>
          </cell>
          <cell r="Q145" t="str">
            <v xml:space="preserve"> | Room Family (R1)
-Base |  | Base Family-2</v>
          </cell>
        </row>
        <row r="146">
          <cell r="C146" t="b">
            <v>0</v>
          </cell>
          <cell r="D146" t="str">
            <v>(Key Name)</v>
          </cell>
          <cell r="Q146" t="str">
            <v>BM | BM | BM | BM</v>
          </cell>
        </row>
        <row r="147">
          <cell r="C147" t="b">
            <v>0</v>
          </cell>
          <cell r="D147"/>
          <cell r="Q147" t="str">
            <v xml:space="preserve"> | Acrylic Emulsion Paint |  | </v>
          </cell>
        </row>
        <row r="148">
          <cell r="C148" t="b">
            <v>1</v>
          </cell>
          <cell r="D148" t="str">
            <v>B01</v>
          </cell>
          <cell r="Q148" t="str">
            <v xml:space="preserve"> | A04AM081-00001 |  | </v>
          </cell>
        </row>
        <row r="149">
          <cell r="C149" t="b">
            <v>0</v>
          </cell>
          <cell r="D149"/>
          <cell r="Q149" t="str">
            <v xml:space="preserve"> | Acid/Alkaline Resistant Paint |  | </v>
          </cell>
        </row>
        <row r="150">
          <cell r="C150" t="b">
            <v>1</v>
          </cell>
          <cell r="D150" t="str">
            <v>B02</v>
          </cell>
          <cell r="Q150" t="str">
            <v xml:space="preserve"> | A04AM081-00004 |  | </v>
          </cell>
        </row>
        <row r="151">
          <cell r="C151" t="b">
            <v>0</v>
          </cell>
          <cell r="D151"/>
          <cell r="Q151" t="str">
            <v xml:space="preserve"> | Epoxy Paint |  | </v>
          </cell>
        </row>
        <row r="152">
          <cell r="C152" t="b">
            <v>1</v>
          </cell>
          <cell r="D152" t="str">
            <v>B03</v>
          </cell>
          <cell r="Q152" t="str">
            <v xml:space="preserve"> | A04AM081-00007 |  | </v>
          </cell>
        </row>
        <row r="153">
          <cell r="C153" t="b">
            <v>0</v>
          </cell>
          <cell r="D153"/>
          <cell r="Q153" t="str">
            <v xml:space="preserve"> | Chemical Resistant Paint |  | </v>
          </cell>
        </row>
        <row r="154">
          <cell r="C154" t="b">
            <v>1</v>
          </cell>
          <cell r="D154" t="str">
            <v>B04</v>
          </cell>
          <cell r="Q154" t="str">
            <v xml:space="preserve"> | A04AM081-00010 |  | </v>
          </cell>
        </row>
        <row r="155">
          <cell r="C155" t="b">
            <v>0</v>
          </cell>
          <cell r="D155"/>
          <cell r="Q155" t="str">
            <v xml:space="preserve"> |  |  | </v>
          </cell>
        </row>
        <row r="156">
          <cell r="C156" t="b">
            <v>0</v>
          </cell>
          <cell r="D156"/>
          <cell r="Q156" t="str">
            <v xml:space="preserve"> |  |  | </v>
          </cell>
        </row>
        <row r="157">
          <cell r="C157" t="b">
            <v>0</v>
          </cell>
          <cell r="D157"/>
          <cell r="Q157" t="str">
            <v xml:space="preserve"> | Room Family (R1)
-Base |  | Base Family-2</v>
          </cell>
        </row>
        <row r="158">
          <cell r="C158" t="b">
            <v>0</v>
          </cell>
          <cell r="D158"/>
          <cell r="Q158" t="str">
            <v>BM | BM | BM | BM</v>
          </cell>
        </row>
        <row r="159">
          <cell r="C159" t="b">
            <v>0</v>
          </cell>
          <cell r="D159"/>
          <cell r="Q159" t="str">
            <v xml:space="preserve"> | Unglazed Ceramic Tile |  | </v>
          </cell>
        </row>
        <row r="160">
          <cell r="C160" t="b">
            <v>1</v>
          </cell>
          <cell r="D160" t="str">
            <v>B31</v>
          </cell>
          <cell r="Q160" t="str">
            <v xml:space="preserve"> | A04AN084-00001 |  | </v>
          </cell>
        </row>
        <row r="161">
          <cell r="C161" t="b">
            <v>0</v>
          </cell>
          <cell r="D161"/>
          <cell r="Q161" t="str">
            <v xml:space="preserve"> | Glazed Ceramic Tile |  | </v>
          </cell>
        </row>
        <row r="162">
          <cell r="C162" t="b">
            <v>1</v>
          </cell>
          <cell r="D162" t="str">
            <v>B32</v>
          </cell>
          <cell r="Q162" t="str">
            <v xml:space="preserve"> | A04AN084-00004 |  | </v>
          </cell>
        </row>
        <row r="163">
          <cell r="C163" t="b">
            <v>0</v>
          </cell>
          <cell r="D163"/>
          <cell r="Q163" t="str">
            <v xml:space="preserve"> | Acid/Alkaline Resistant Tile |  | </v>
          </cell>
        </row>
        <row r="164">
          <cell r="C164" t="b">
            <v>1</v>
          </cell>
          <cell r="D164" t="str">
            <v>B33</v>
          </cell>
          <cell r="Q164" t="str">
            <v xml:space="preserve"> | A04AN084-00007 |  | </v>
          </cell>
        </row>
        <row r="165">
          <cell r="C165" t="b">
            <v>0</v>
          </cell>
          <cell r="D165"/>
          <cell r="Q165" t="str">
            <v xml:space="preserve"> | Terrazzo Tile |  | </v>
          </cell>
        </row>
        <row r="166">
          <cell r="C166" t="b">
            <v>1</v>
          </cell>
          <cell r="D166" t="str">
            <v>B34</v>
          </cell>
          <cell r="Q166" t="str">
            <v xml:space="preserve"> | A04AN084-00010 |  | </v>
          </cell>
        </row>
        <row r="167">
          <cell r="C167" t="b">
            <v>0</v>
          </cell>
          <cell r="D167"/>
          <cell r="Q167" t="str">
            <v xml:space="preserve"> | Vinyl Tile |  | </v>
          </cell>
        </row>
        <row r="168">
          <cell r="C168" t="b">
            <v>1</v>
          </cell>
          <cell r="D168" t="str">
            <v>B35</v>
          </cell>
          <cell r="Q168" t="str">
            <v xml:space="preserve"> | A04AN084-00013 |  | </v>
          </cell>
        </row>
        <row r="169">
          <cell r="C169" t="b">
            <v>0</v>
          </cell>
          <cell r="D169"/>
          <cell r="Q169" t="str">
            <v xml:space="preserve"> | Anti-Static Vinyl Tile |  | </v>
          </cell>
        </row>
        <row r="170">
          <cell r="C170" t="b">
            <v>1</v>
          </cell>
          <cell r="D170" t="str">
            <v>B36</v>
          </cell>
          <cell r="Q170" t="str">
            <v xml:space="preserve"> | A04AN084-00016 |  | </v>
          </cell>
        </row>
        <row r="171">
          <cell r="C171" t="b">
            <v>0</v>
          </cell>
          <cell r="D171"/>
          <cell r="Q171" t="str">
            <v xml:space="preserve"> | Granite Tile |  | </v>
          </cell>
        </row>
        <row r="172">
          <cell r="C172" t="b">
            <v>1</v>
          </cell>
          <cell r="D172" t="str">
            <v>B37</v>
          </cell>
          <cell r="Q172" t="str">
            <v xml:space="preserve"> | A04AN084-00019 |  | </v>
          </cell>
        </row>
        <row r="173">
          <cell r="C173" t="b">
            <v>0</v>
          </cell>
          <cell r="D173"/>
          <cell r="Q173" t="str">
            <v xml:space="preserve"> | Marble Tile |  | </v>
          </cell>
        </row>
        <row r="174">
          <cell r="C174" t="b">
            <v>1</v>
          </cell>
          <cell r="D174" t="str">
            <v>B38</v>
          </cell>
          <cell r="Q174" t="str">
            <v xml:space="preserve"> | A04AN084-00022 |  | </v>
          </cell>
        </row>
        <row r="175">
          <cell r="C175" t="b">
            <v>0</v>
          </cell>
          <cell r="D175"/>
          <cell r="Q175" t="str">
            <v xml:space="preserve"> | Stone Tile |  | </v>
          </cell>
        </row>
        <row r="176">
          <cell r="C176" t="b">
            <v>1</v>
          </cell>
          <cell r="D176" t="str">
            <v>B39</v>
          </cell>
          <cell r="Q176" t="str">
            <v xml:space="preserve"> | A04AN084-00025 |  | </v>
          </cell>
        </row>
        <row r="177">
          <cell r="C177" t="b">
            <v>0</v>
          </cell>
          <cell r="D177"/>
          <cell r="Q177" t="str">
            <v xml:space="preserve"> | Concrete Tile |  | </v>
          </cell>
        </row>
        <row r="178">
          <cell r="C178" t="b">
            <v>1</v>
          </cell>
          <cell r="D178" t="str">
            <v>B40</v>
          </cell>
          <cell r="Q178" t="str">
            <v xml:space="preserve"> | A04AN084-00028 |  | </v>
          </cell>
        </row>
        <row r="179">
          <cell r="C179" t="b">
            <v>0</v>
          </cell>
          <cell r="D179"/>
          <cell r="Q179" t="str">
            <v xml:space="preserve"> | Porcelain Tile |  | </v>
          </cell>
        </row>
        <row r="180">
          <cell r="C180" t="b">
            <v>1</v>
          </cell>
          <cell r="D180" t="str">
            <v>B41</v>
          </cell>
          <cell r="Q180" t="str">
            <v xml:space="preserve"> | A04AN084-00031 |  | </v>
          </cell>
        </row>
        <row r="181">
          <cell r="C181" t="b">
            <v>0</v>
          </cell>
          <cell r="D181"/>
          <cell r="Q181" t="str">
            <v xml:space="preserve"> | Coved Rubber Skirting |  | </v>
          </cell>
        </row>
        <row r="182">
          <cell r="C182" t="b">
            <v>1</v>
          </cell>
          <cell r="D182" t="str">
            <v>B42</v>
          </cell>
          <cell r="Q182" t="str">
            <v xml:space="preserve"> | A04AS185-00001 |  | </v>
          </cell>
        </row>
        <row r="183">
          <cell r="C183" t="b">
            <v>0</v>
          </cell>
          <cell r="D183"/>
          <cell r="Q183" t="str">
            <v xml:space="preserve"> |  |  | </v>
          </cell>
        </row>
        <row r="184">
          <cell r="C184" t="b">
            <v>0</v>
          </cell>
          <cell r="D184"/>
          <cell r="Q184" t="str">
            <v xml:space="preserve"> |  |  | </v>
          </cell>
        </row>
        <row r="185">
          <cell r="C185" t="b">
            <v>0</v>
          </cell>
          <cell r="D185"/>
          <cell r="Q185" t="str">
            <v xml:space="preserve"> |  |  | </v>
          </cell>
        </row>
        <row r="186">
          <cell r="C186" t="b">
            <v>0</v>
          </cell>
          <cell r="D186" t="str">
            <v>N.A</v>
          </cell>
          <cell r="Q186" t="str">
            <v xml:space="preserve"> |  |  | </v>
          </cell>
        </row>
        <row r="187">
          <cell r="C187" t="b">
            <v>0</v>
          </cell>
          <cell r="D187"/>
          <cell r="Q187" t="str">
            <v xml:space="preserve"> |  |  | </v>
          </cell>
        </row>
        <row r="188">
          <cell r="C188" t="b">
            <v>0</v>
          </cell>
          <cell r="D188" t="str">
            <v>Tile Plastering 적용 기준?</v>
          </cell>
          <cell r="Q188" t="str">
            <v xml:space="preserve"> |  |  | </v>
          </cell>
        </row>
        <row r="189">
          <cell r="C189" t="b">
            <v>0</v>
          </cell>
          <cell r="D189" t="str">
            <v>Acrylic Emulsion / Water Emulsion / Latex Paint 기준</v>
          </cell>
          <cell r="Q189" t="str">
            <v xml:space="preserve"> |  |  | </v>
          </cell>
        </row>
        <row r="190">
          <cell r="C190" t="b">
            <v>0</v>
          </cell>
          <cell r="D190"/>
          <cell r="Q190" t="str">
            <v>Wall Finish-2 | Wall Finish-1 | Wall-Base Material-4 | Wall-Base Material-3</v>
          </cell>
        </row>
        <row r="191">
          <cell r="C191" t="b">
            <v>0</v>
          </cell>
          <cell r="D191" t="str">
            <v>Wall Finish Style No</v>
          </cell>
          <cell r="Q191" t="str">
            <v xml:space="preserve"> | Room Family (R1)
-Wall |  | Wall Family-2 (F2)</v>
          </cell>
        </row>
        <row r="192">
          <cell r="C192" t="b">
            <v>0</v>
          </cell>
          <cell r="D192" t="str">
            <v>(Key Name)</v>
          </cell>
          <cell r="Q192" t="str">
            <v>BM | BM | BM | BM</v>
          </cell>
        </row>
        <row r="193">
          <cell r="C193" t="b">
            <v>0</v>
          </cell>
          <cell r="D193"/>
          <cell r="Q193" t="str">
            <v>BM | BM | BM ⇒ R1 | BM ⇒ R1</v>
          </cell>
        </row>
        <row r="194">
          <cell r="C194" t="b">
            <v>0</v>
          </cell>
          <cell r="D194"/>
          <cell r="Q194" t="str">
            <v xml:space="preserve"> | Acrylic Emulsion Paint |  | </v>
          </cell>
        </row>
        <row r="195">
          <cell r="C195" t="b">
            <v>1</v>
          </cell>
          <cell r="D195" t="str">
            <v>W01A</v>
          </cell>
          <cell r="Q195" t="str">
            <v xml:space="preserve"> | A04AM078-00001 |  | </v>
          </cell>
        </row>
        <row r="196">
          <cell r="C196" t="b">
            <v>0</v>
          </cell>
          <cell r="D196"/>
          <cell r="Q196" t="str">
            <v xml:space="preserve"> | Acrylic Emulsion Paint |  | Plastering</v>
          </cell>
        </row>
        <row r="197">
          <cell r="C197" t="b">
            <v>1</v>
          </cell>
          <cell r="D197" t="str">
            <v>W01B</v>
          </cell>
          <cell r="Q197" t="str">
            <v xml:space="preserve"> | A04AM078-00001 |  | A04AT198-00002</v>
          </cell>
        </row>
        <row r="198">
          <cell r="C198" t="b">
            <v>0</v>
          </cell>
          <cell r="D198"/>
          <cell r="Q198" t="str">
            <v xml:space="preserve"> | Acrylic Emulsion Paint |  | </v>
          </cell>
        </row>
        <row r="199">
          <cell r="C199" t="b">
            <v>1</v>
          </cell>
          <cell r="D199" t="str">
            <v>W01C</v>
          </cell>
          <cell r="Q199" t="str">
            <v xml:space="preserve"> | A04AM078-00001 |  | </v>
          </cell>
        </row>
        <row r="200">
          <cell r="C200" t="b">
            <v>0</v>
          </cell>
          <cell r="D200"/>
          <cell r="Q200" t="str">
            <v xml:space="preserve"> |  |  | </v>
          </cell>
        </row>
        <row r="201">
          <cell r="C201" t="b">
            <v>0</v>
          </cell>
          <cell r="D201"/>
          <cell r="Q201" t="str">
            <v xml:space="preserve"> | Water Emulsion Paint |  | </v>
          </cell>
        </row>
        <row r="202">
          <cell r="C202" t="b">
            <v>1</v>
          </cell>
          <cell r="D202" t="str">
            <v>W02A</v>
          </cell>
          <cell r="Q202" t="str">
            <v xml:space="preserve"> | A04AM078-00002 |  | </v>
          </cell>
        </row>
        <row r="203">
          <cell r="C203" t="b">
            <v>0</v>
          </cell>
          <cell r="D203"/>
          <cell r="Q203" t="str">
            <v xml:space="preserve"> | Water Emulsion Paint |  | Plastering</v>
          </cell>
        </row>
        <row r="204">
          <cell r="C204" t="b">
            <v>1</v>
          </cell>
          <cell r="D204" t="str">
            <v>W02B</v>
          </cell>
          <cell r="Q204" t="str">
            <v xml:space="preserve"> | A04AM078-00002 |  | A04AT198-00002</v>
          </cell>
        </row>
        <row r="205">
          <cell r="C205" t="b">
            <v>0</v>
          </cell>
          <cell r="D205"/>
          <cell r="Q205" t="str">
            <v xml:space="preserve"> | Water Emulsion Paint |  | </v>
          </cell>
        </row>
        <row r="206">
          <cell r="C206" t="b">
            <v>1</v>
          </cell>
          <cell r="D206" t="str">
            <v>W02C</v>
          </cell>
          <cell r="Q206" t="str">
            <v xml:space="preserve"> | A04AM078-00002 |  | </v>
          </cell>
        </row>
        <row r="207">
          <cell r="C207" t="b">
            <v>0</v>
          </cell>
          <cell r="D207"/>
          <cell r="Q207" t="str">
            <v xml:space="preserve"> |  |  | </v>
          </cell>
        </row>
        <row r="208">
          <cell r="C208" t="b">
            <v>0</v>
          </cell>
          <cell r="D208"/>
          <cell r="Q208" t="str">
            <v xml:space="preserve"> | Latex Paint |  | </v>
          </cell>
        </row>
        <row r="209">
          <cell r="C209" t="b">
            <v>1</v>
          </cell>
          <cell r="D209" t="str">
            <v>W03A</v>
          </cell>
          <cell r="Q209" t="str">
            <v xml:space="preserve"> | A04AM078-00003 |  | </v>
          </cell>
        </row>
        <row r="210">
          <cell r="C210" t="b">
            <v>0</v>
          </cell>
          <cell r="D210"/>
          <cell r="Q210" t="str">
            <v xml:space="preserve"> | Latex Paint |  | Plastering</v>
          </cell>
        </row>
        <row r="211">
          <cell r="C211" t="b">
            <v>1</v>
          </cell>
          <cell r="D211" t="str">
            <v>W03B</v>
          </cell>
          <cell r="Q211" t="str">
            <v xml:space="preserve"> | A04AM078-00003 |  | A04AT198-00002</v>
          </cell>
        </row>
        <row r="212">
          <cell r="C212" t="b">
            <v>0</v>
          </cell>
          <cell r="D212"/>
          <cell r="Q212" t="str">
            <v xml:space="preserve"> | Latex Paint |  | </v>
          </cell>
        </row>
        <row r="213">
          <cell r="C213" t="b">
            <v>1</v>
          </cell>
          <cell r="D213" t="str">
            <v>W03C</v>
          </cell>
          <cell r="Q213" t="str">
            <v xml:space="preserve"> | A04AM078-00003 |  | </v>
          </cell>
        </row>
        <row r="214">
          <cell r="C214" t="b">
            <v>0</v>
          </cell>
          <cell r="D214"/>
          <cell r="Q214" t="str">
            <v xml:space="preserve"> |  |  | </v>
          </cell>
        </row>
        <row r="215">
          <cell r="C215" t="b">
            <v>0</v>
          </cell>
          <cell r="D215"/>
          <cell r="Q215" t="str">
            <v xml:space="preserve"> | Acid/Alkaline Resistant Paint |  | </v>
          </cell>
        </row>
        <row r="216">
          <cell r="C216" t="b">
            <v>1</v>
          </cell>
          <cell r="D216" t="str">
            <v>W04A</v>
          </cell>
          <cell r="Q216" t="str">
            <v xml:space="preserve"> | A04AM078-00004 |  | </v>
          </cell>
        </row>
        <row r="217">
          <cell r="C217" t="b">
            <v>0</v>
          </cell>
          <cell r="D217"/>
          <cell r="Q217" t="str">
            <v xml:space="preserve"> | Acid/Alkaline Resistant Paint |  | Plastering</v>
          </cell>
        </row>
        <row r="218">
          <cell r="C218" t="b">
            <v>1</v>
          </cell>
          <cell r="D218" t="str">
            <v>W04B</v>
          </cell>
          <cell r="Q218" t="str">
            <v xml:space="preserve"> | A04AM078-00004 |  | A04AT198-00002</v>
          </cell>
        </row>
        <row r="219">
          <cell r="C219" t="b">
            <v>0</v>
          </cell>
          <cell r="D219"/>
          <cell r="Q219" t="str">
            <v xml:space="preserve"> |  |  | </v>
          </cell>
        </row>
        <row r="220">
          <cell r="C220" t="b">
            <v>1</v>
          </cell>
          <cell r="D220" t="str">
            <v>W04C</v>
          </cell>
          <cell r="Q220" t="str">
            <v xml:space="preserve"> |  |  | </v>
          </cell>
        </row>
        <row r="221">
          <cell r="C221" t="b">
            <v>0</v>
          </cell>
          <cell r="D221"/>
          <cell r="Q221" t="str">
            <v xml:space="preserve"> |  |  | </v>
          </cell>
        </row>
        <row r="222">
          <cell r="C222" t="b">
            <v>0</v>
          </cell>
          <cell r="D222"/>
          <cell r="Q222" t="str">
            <v xml:space="preserve"> | Epoxy Paint |  | </v>
          </cell>
        </row>
        <row r="223">
          <cell r="C223" t="b">
            <v>1</v>
          </cell>
          <cell r="D223" t="str">
            <v>W05A</v>
          </cell>
          <cell r="Q223" t="str">
            <v xml:space="preserve"> | A04AM078-00005 |  | </v>
          </cell>
        </row>
        <row r="224">
          <cell r="C224" t="b">
            <v>0</v>
          </cell>
          <cell r="D224"/>
          <cell r="Q224" t="str">
            <v xml:space="preserve"> | Epoxy Paint |  | Plastering</v>
          </cell>
        </row>
        <row r="225">
          <cell r="C225" t="b">
            <v>1</v>
          </cell>
          <cell r="D225" t="str">
            <v>W05B</v>
          </cell>
          <cell r="Q225" t="str">
            <v xml:space="preserve"> | A04AM078-00005 |  | A04AT198-00002</v>
          </cell>
        </row>
        <row r="226">
          <cell r="C226" t="b">
            <v>0</v>
          </cell>
          <cell r="D226"/>
          <cell r="Q226" t="str">
            <v xml:space="preserve"> |  |  | </v>
          </cell>
        </row>
        <row r="227">
          <cell r="C227" t="b">
            <v>1</v>
          </cell>
          <cell r="D227" t="str">
            <v>W05C</v>
          </cell>
          <cell r="Q227" t="str">
            <v xml:space="preserve"> |  |  | </v>
          </cell>
        </row>
        <row r="228">
          <cell r="C228" t="b">
            <v>0</v>
          </cell>
          <cell r="D228"/>
          <cell r="Q228" t="str">
            <v xml:space="preserve"> |  |  | </v>
          </cell>
        </row>
        <row r="229">
          <cell r="C229" t="b">
            <v>0</v>
          </cell>
          <cell r="D229"/>
          <cell r="Q229" t="str">
            <v xml:space="preserve"> | Stucco Finish |  | Plastering</v>
          </cell>
        </row>
        <row r="230">
          <cell r="C230" t="b">
            <v>1</v>
          </cell>
          <cell r="D230" t="str">
            <v>W06</v>
          </cell>
          <cell r="Q230" t="str">
            <v xml:space="preserve"> | A04AM078-00006 |  | A04AT198-00002</v>
          </cell>
        </row>
        <row r="231">
          <cell r="C231" t="b">
            <v>0</v>
          </cell>
          <cell r="D231"/>
          <cell r="Q231" t="str">
            <v xml:space="preserve"> | Anti-Dust Paint |  | Plastering</v>
          </cell>
        </row>
        <row r="232">
          <cell r="C232" t="b">
            <v>1</v>
          </cell>
          <cell r="D232" t="str">
            <v>W07</v>
          </cell>
          <cell r="Q232" t="str">
            <v xml:space="preserve"> | A04AM078-00007 |  | A04AT198-00002</v>
          </cell>
        </row>
        <row r="233">
          <cell r="C233" t="b">
            <v>0</v>
          </cell>
          <cell r="D233"/>
          <cell r="Q233" t="str">
            <v xml:space="preserve"> | Epoxy Based Sealer |  | Plastering</v>
          </cell>
        </row>
        <row r="234">
          <cell r="C234" t="b">
            <v>1</v>
          </cell>
          <cell r="D234" t="str">
            <v>W08</v>
          </cell>
          <cell r="Q234" t="str">
            <v xml:space="preserve"> | A04AM078-00008 |  | A04AT198-00002</v>
          </cell>
        </row>
        <row r="235">
          <cell r="C235" t="b">
            <v>0</v>
          </cell>
          <cell r="D235"/>
          <cell r="Q235" t="str">
            <v xml:space="preserve"> |  |  | </v>
          </cell>
        </row>
        <row r="236">
          <cell r="C236" t="b">
            <v>0</v>
          </cell>
          <cell r="D236"/>
          <cell r="Q236" t="str">
            <v xml:space="preserve"> | Chemical Resistant Paint |  | </v>
          </cell>
        </row>
        <row r="237">
          <cell r="C237" t="b">
            <v>1</v>
          </cell>
          <cell r="D237" t="str">
            <v>W09A</v>
          </cell>
          <cell r="Q237" t="str">
            <v xml:space="preserve"> | A04AM078-00009 |  | </v>
          </cell>
        </row>
        <row r="238">
          <cell r="C238" t="b">
            <v>0</v>
          </cell>
          <cell r="D238"/>
          <cell r="Q238" t="str">
            <v xml:space="preserve"> | Chemical Resistant Paint |  | Plastering</v>
          </cell>
        </row>
        <row r="239">
          <cell r="C239" t="b">
            <v>1</v>
          </cell>
          <cell r="D239" t="str">
            <v>W09B</v>
          </cell>
          <cell r="Q239" t="str">
            <v xml:space="preserve"> | A04AM078-00009 |  | A04AT198-00002</v>
          </cell>
        </row>
        <row r="240">
          <cell r="C240" t="b">
            <v>0</v>
          </cell>
          <cell r="D240"/>
          <cell r="Q240" t="str">
            <v xml:space="preserve"> | Chemical Resistant Paint |  | </v>
          </cell>
        </row>
        <row r="241">
          <cell r="C241" t="b">
            <v>1</v>
          </cell>
          <cell r="D241" t="str">
            <v>W09C</v>
          </cell>
          <cell r="Q241" t="str">
            <v xml:space="preserve"> | A04AM078-00009 |  | </v>
          </cell>
        </row>
        <row r="242">
          <cell r="C242" t="b">
            <v>0</v>
          </cell>
          <cell r="D242"/>
          <cell r="Q242" t="str">
            <v xml:space="preserve"> |  |  | </v>
          </cell>
        </row>
        <row r="243">
          <cell r="C243" t="b">
            <v>0</v>
          </cell>
          <cell r="D243"/>
          <cell r="Q243" t="str">
            <v xml:space="preserve"> |  |  | </v>
          </cell>
        </row>
        <row r="244">
          <cell r="C244" t="b">
            <v>0</v>
          </cell>
          <cell r="D244"/>
          <cell r="Q244" t="str">
            <v xml:space="preserve"> | Room Family (R1)
-Wall |  | Wall Family-2 (F2)</v>
          </cell>
        </row>
        <row r="245">
          <cell r="C245" t="b">
            <v>0</v>
          </cell>
          <cell r="D245"/>
          <cell r="Q245" t="str">
            <v>BM | BM | BM | BM</v>
          </cell>
        </row>
        <row r="246">
          <cell r="C246" t="b">
            <v>0</v>
          </cell>
          <cell r="D246"/>
          <cell r="Q246" t="str">
            <v>BM | BM | BM ⇒ R1 | BM ⇒ R1</v>
          </cell>
        </row>
        <row r="247">
          <cell r="C247" t="b">
            <v>0</v>
          </cell>
          <cell r="D247"/>
          <cell r="Q247" t="str">
            <v xml:space="preserve"> | Unglazed Ceramic Tile |  | </v>
          </cell>
        </row>
        <row r="248">
          <cell r="C248" t="b">
            <v>1</v>
          </cell>
          <cell r="D248" t="str">
            <v>W31A</v>
          </cell>
          <cell r="Q248" t="str">
            <v xml:space="preserve"> | A04AN082-00001 |  | </v>
          </cell>
        </row>
        <row r="249">
          <cell r="C249" t="b">
            <v>0</v>
          </cell>
          <cell r="D249"/>
          <cell r="Q249" t="str">
            <v xml:space="preserve"> | Unglazed Ceramic Tile |  | </v>
          </cell>
        </row>
        <row r="250">
          <cell r="C250" t="b">
            <v>1</v>
          </cell>
          <cell r="D250" t="str">
            <v>W31B</v>
          </cell>
          <cell r="Q250" t="str">
            <v xml:space="preserve"> | A04AN082-00001 |  | </v>
          </cell>
        </row>
        <row r="251">
          <cell r="C251" t="b">
            <v>0</v>
          </cell>
          <cell r="D251"/>
          <cell r="Q251" t="str">
            <v xml:space="preserve"> |  |  | </v>
          </cell>
        </row>
        <row r="252">
          <cell r="C252" t="b">
            <v>0</v>
          </cell>
          <cell r="D252"/>
          <cell r="Q252" t="str">
            <v xml:space="preserve"> | Glazed Ceramic Tile | Liquid Waterproofing | </v>
          </cell>
        </row>
        <row r="253">
          <cell r="C253" t="b">
            <v>1</v>
          </cell>
          <cell r="D253" t="str">
            <v>W32A</v>
          </cell>
          <cell r="Q253" t="str">
            <v xml:space="preserve"> | A04AN082-00002 | A04AP085-00002 | </v>
          </cell>
        </row>
        <row r="254">
          <cell r="C254" t="b">
            <v>0</v>
          </cell>
          <cell r="D254"/>
          <cell r="Q254" t="str">
            <v xml:space="preserve"> | Glazed Ceramic Tile | Liquid Waterproofing | </v>
          </cell>
        </row>
        <row r="255">
          <cell r="C255" t="b">
            <v>1</v>
          </cell>
          <cell r="D255" t="str">
            <v>W32B</v>
          </cell>
          <cell r="Q255" t="str">
            <v xml:space="preserve"> | A04AN082-00002 | A04AP085-00002 | </v>
          </cell>
        </row>
        <row r="256">
          <cell r="C256" t="b">
            <v>0</v>
          </cell>
          <cell r="D256"/>
          <cell r="Q256" t="str">
            <v xml:space="preserve"> | Glazed Ceramic Tile | No Waterproofing | </v>
          </cell>
        </row>
        <row r="257">
          <cell r="C257" t="b">
            <v>1</v>
          </cell>
          <cell r="D257" t="str">
            <v>W32C</v>
          </cell>
          <cell r="Q257" t="str">
            <v xml:space="preserve"> | A04AN082-00002 |  | </v>
          </cell>
        </row>
        <row r="258">
          <cell r="C258" t="b">
            <v>0</v>
          </cell>
          <cell r="D258"/>
          <cell r="Q258" t="str">
            <v xml:space="preserve"> | Glazed Ceramic Tile | No Waterproofing | </v>
          </cell>
        </row>
        <row r="259">
          <cell r="C259" t="b">
            <v>1</v>
          </cell>
          <cell r="D259" t="str">
            <v>W32D</v>
          </cell>
          <cell r="Q259" t="str">
            <v xml:space="preserve"> | A04AN082-00002 |  | </v>
          </cell>
        </row>
        <row r="260">
          <cell r="C260" t="b">
            <v>0</v>
          </cell>
          <cell r="D260"/>
          <cell r="Q260" t="str">
            <v xml:space="preserve"> | Glazed Ceramic Tile | Waterproof Membrane | </v>
          </cell>
        </row>
        <row r="261">
          <cell r="C261" t="b">
            <v>1</v>
          </cell>
          <cell r="D261" t="str">
            <v>W32E</v>
          </cell>
          <cell r="Q261" t="str">
            <v xml:space="preserve"> | A04AN082-00002 | A04AP310-00001 | </v>
          </cell>
        </row>
        <row r="262">
          <cell r="C262" t="b">
            <v>0</v>
          </cell>
          <cell r="D262"/>
          <cell r="Q262" t="str">
            <v xml:space="preserve"> | Glazed Ceramic Tile | Waterproof Membrane | </v>
          </cell>
        </row>
        <row r="263">
          <cell r="C263" t="b">
            <v>1</v>
          </cell>
          <cell r="D263" t="str">
            <v>W32F</v>
          </cell>
          <cell r="Q263" t="str">
            <v xml:space="preserve"> | A04AN082-00002 | A04AP310-00001 | </v>
          </cell>
        </row>
        <row r="264">
          <cell r="C264" t="b">
            <v>0</v>
          </cell>
          <cell r="D264"/>
          <cell r="Q264" t="str">
            <v xml:space="preserve"> |  |  | </v>
          </cell>
        </row>
        <row r="265">
          <cell r="C265" t="b">
            <v>0</v>
          </cell>
          <cell r="D265"/>
          <cell r="Q265" t="str">
            <v xml:space="preserve"> | Glazed Ceramic Tile | Liquid Waterproofing | </v>
          </cell>
        </row>
        <row r="266">
          <cell r="C266" t="b">
            <v>1</v>
          </cell>
          <cell r="D266" t="str">
            <v>W33A</v>
          </cell>
          <cell r="Q266" t="str">
            <v xml:space="preserve"> | A04AN082-00002 | A04AP085-00002 | </v>
          </cell>
        </row>
        <row r="267">
          <cell r="C267" t="b">
            <v>0</v>
          </cell>
          <cell r="D267"/>
          <cell r="Q267" t="str">
            <v xml:space="preserve"> | Glazed Ceramic Tile | Liquid Waterproofing | </v>
          </cell>
        </row>
        <row r="268">
          <cell r="C268" t="b">
            <v>1</v>
          </cell>
          <cell r="D268" t="str">
            <v>W33B</v>
          </cell>
          <cell r="Q268" t="str">
            <v xml:space="preserve"> | A04AN082-00002 | A04AP085-00002 | </v>
          </cell>
        </row>
        <row r="269">
          <cell r="C269" t="b">
            <v>0</v>
          </cell>
          <cell r="D269"/>
          <cell r="Q269" t="str">
            <v xml:space="preserve"> | Glazed Ceramic Tile | No Waterproofing | </v>
          </cell>
        </row>
        <row r="270">
          <cell r="C270" t="b">
            <v>1</v>
          </cell>
          <cell r="D270" t="str">
            <v>W33C</v>
          </cell>
          <cell r="Q270" t="str">
            <v xml:space="preserve"> | A04AN082-00002 |  | </v>
          </cell>
        </row>
        <row r="271">
          <cell r="C271" t="b">
            <v>0</v>
          </cell>
          <cell r="D271"/>
          <cell r="Q271" t="str">
            <v xml:space="preserve"> | Glazed Ceramic Tile | No Waterproofing | </v>
          </cell>
        </row>
        <row r="272">
          <cell r="C272" t="b">
            <v>1</v>
          </cell>
          <cell r="D272" t="str">
            <v>W33D</v>
          </cell>
          <cell r="Q272" t="str">
            <v xml:space="preserve"> | A04AN082-00002 |  | </v>
          </cell>
        </row>
        <row r="273">
          <cell r="C273" t="b">
            <v>0</v>
          </cell>
          <cell r="D273"/>
          <cell r="Q273" t="str">
            <v xml:space="preserve"> | Glazed Ceramic Tile | Waterproof Membrane | </v>
          </cell>
        </row>
        <row r="274">
          <cell r="C274" t="b">
            <v>1</v>
          </cell>
          <cell r="D274" t="str">
            <v>W33E</v>
          </cell>
          <cell r="Q274" t="str">
            <v xml:space="preserve"> | A04AN082-00002 | A04AP310-00001 | </v>
          </cell>
        </row>
        <row r="275">
          <cell r="C275" t="b">
            <v>0</v>
          </cell>
          <cell r="D275"/>
          <cell r="Q275" t="str">
            <v xml:space="preserve"> | Glazed Ceramic Tile | Waterproof Membrane | </v>
          </cell>
        </row>
        <row r="276">
          <cell r="C276" t="b">
            <v>1</v>
          </cell>
          <cell r="D276" t="str">
            <v>W33F</v>
          </cell>
          <cell r="Q276" t="str">
            <v xml:space="preserve"> | A04AN082-00002 | A04AP310-00001 | </v>
          </cell>
        </row>
        <row r="277">
          <cell r="C277" t="b">
            <v>0</v>
          </cell>
          <cell r="D277"/>
          <cell r="Q277" t="str">
            <v xml:space="preserve"> |  |  | </v>
          </cell>
        </row>
        <row r="278">
          <cell r="C278" t="b">
            <v>0</v>
          </cell>
          <cell r="D278"/>
          <cell r="Q278" t="str">
            <v xml:space="preserve"> | Glazed Ceramic Tile | Liquid Waterproofing | </v>
          </cell>
        </row>
        <row r="279">
          <cell r="C279" t="b">
            <v>1</v>
          </cell>
          <cell r="D279" t="str">
            <v>W34A</v>
          </cell>
          <cell r="Q279" t="str">
            <v xml:space="preserve"> | A04AN082-00002 | A04AP085-00002 | </v>
          </cell>
        </row>
        <row r="280">
          <cell r="C280" t="b">
            <v>0</v>
          </cell>
          <cell r="D280"/>
          <cell r="Q280" t="str">
            <v xml:space="preserve"> | Glazed Ceramic Tile | Liquid Waterproofing | </v>
          </cell>
        </row>
        <row r="281">
          <cell r="C281" t="b">
            <v>1</v>
          </cell>
          <cell r="D281" t="str">
            <v>W34B</v>
          </cell>
          <cell r="Q281" t="str">
            <v xml:space="preserve"> | A04AN082-00002 | A04AP085-00002 | </v>
          </cell>
        </row>
        <row r="282">
          <cell r="C282" t="b">
            <v>0</v>
          </cell>
          <cell r="D282"/>
          <cell r="Q282" t="str">
            <v xml:space="preserve"> | Glazed Ceramic Tile | No Waterproofing | </v>
          </cell>
        </row>
        <row r="283">
          <cell r="C283" t="b">
            <v>1</v>
          </cell>
          <cell r="D283" t="str">
            <v>W34C</v>
          </cell>
          <cell r="Q283" t="str">
            <v xml:space="preserve"> | A04AN082-00002 |  | </v>
          </cell>
        </row>
        <row r="284">
          <cell r="C284" t="b">
            <v>0</v>
          </cell>
          <cell r="D284"/>
          <cell r="Q284" t="str">
            <v xml:space="preserve"> | Glazed Ceramic Tile | No Waterproofing | </v>
          </cell>
        </row>
        <row r="285">
          <cell r="C285" t="b">
            <v>1</v>
          </cell>
          <cell r="D285" t="str">
            <v>W34D</v>
          </cell>
          <cell r="Q285" t="str">
            <v xml:space="preserve"> | A04AN082-00002 |  | </v>
          </cell>
        </row>
        <row r="286">
          <cell r="C286" t="b">
            <v>0</v>
          </cell>
          <cell r="D286"/>
          <cell r="Q286" t="str">
            <v xml:space="preserve"> | Glazed Ceramic Tile | Waterproof Membrane | </v>
          </cell>
        </row>
        <row r="287">
          <cell r="C287" t="b">
            <v>1</v>
          </cell>
          <cell r="D287" t="str">
            <v>W34E</v>
          </cell>
          <cell r="Q287" t="str">
            <v xml:space="preserve"> | A04AN082-00002 | A04AP310-00001 | </v>
          </cell>
        </row>
        <row r="288">
          <cell r="C288" t="b">
            <v>0</v>
          </cell>
          <cell r="D288"/>
          <cell r="Q288" t="str">
            <v xml:space="preserve"> | Glazed Ceramic Tile | Waterproof Membrane | </v>
          </cell>
        </row>
        <row r="289">
          <cell r="C289" t="b">
            <v>1</v>
          </cell>
          <cell r="D289" t="str">
            <v>W34F</v>
          </cell>
          <cell r="Q289" t="str">
            <v xml:space="preserve"> | A04AN082-00002 | A04AP310-00001 | </v>
          </cell>
        </row>
        <row r="290">
          <cell r="C290" t="b">
            <v>0</v>
          </cell>
          <cell r="D290"/>
          <cell r="Q290" t="str">
            <v xml:space="preserve"> |  |  | </v>
          </cell>
        </row>
        <row r="291">
          <cell r="C291" t="b">
            <v>0</v>
          </cell>
          <cell r="D291"/>
          <cell r="Q291" t="str">
            <v xml:space="preserve"> | Acid/Alkaline Resistant Tile | Liquid Waterproofing | </v>
          </cell>
        </row>
        <row r="292">
          <cell r="C292" t="b">
            <v>1</v>
          </cell>
          <cell r="D292" t="str">
            <v>W35A</v>
          </cell>
          <cell r="Q292" t="str">
            <v xml:space="preserve"> | A04AN082-00003 | A04AP085-00002 | </v>
          </cell>
        </row>
        <row r="293">
          <cell r="C293" t="b">
            <v>0</v>
          </cell>
          <cell r="D293"/>
          <cell r="Q293" t="str">
            <v xml:space="preserve"> | Acid/Alkaline Resistant Tile | Liquid Waterproofing | </v>
          </cell>
        </row>
        <row r="294">
          <cell r="C294" t="b">
            <v>1</v>
          </cell>
          <cell r="D294" t="str">
            <v>W35B</v>
          </cell>
          <cell r="Q294" t="str">
            <v xml:space="preserve"> | A04AN082-00003 | A04AP085-00002 | </v>
          </cell>
        </row>
        <row r="295">
          <cell r="C295" t="b">
            <v>0</v>
          </cell>
          <cell r="D295"/>
          <cell r="Q295" t="str">
            <v xml:space="preserve"> |  |  | </v>
          </cell>
        </row>
        <row r="296">
          <cell r="C296" t="b">
            <v>0</v>
          </cell>
          <cell r="D296"/>
          <cell r="Q296" t="str">
            <v xml:space="preserve"> | Acid/Alkaline Resistant Tile | Liquid Waterproofing | </v>
          </cell>
        </row>
        <row r="297">
          <cell r="C297" t="b">
            <v>1</v>
          </cell>
          <cell r="D297" t="str">
            <v>W36A</v>
          </cell>
          <cell r="Q297" t="str">
            <v xml:space="preserve"> | A04AN082-00003 | A04AP085-00002 | </v>
          </cell>
        </row>
        <row r="298">
          <cell r="C298" t="b">
            <v>0</v>
          </cell>
          <cell r="D298"/>
          <cell r="Q298" t="str">
            <v xml:space="preserve"> | Acid/Alkaline Resistant Tile | Liquid Waterproofing | </v>
          </cell>
        </row>
        <row r="299">
          <cell r="C299" t="b">
            <v>1</v>
          </cell>
          <cell r="D299" t="str">
            <v>W36B</v>
          </cell>
          <cell r="Q299" t="str">
            <v xml:space="preserve"> | A04AN082-00003 | A04AP085-00002 | </v>
          </cell>
        </row>
        <row r="300">
          <cell r="C300" t="b">
            <v>0</v>
          </cell>
          <cell r="D300"/>
          <cell r="Q300" t="str">
            <v xml:space="preserve"> |  |  | </v>
          </cell>
        </row>
        <row r="301">
          <cell r="C301" t="b">
            <v>0</v>
          </cell>
          <cell r="D301"/>
          <cell r="Q301" t="str">
            <v xml:space="preserve"> | Granite Tile |  | </v>
          </cell>
        </row>
        <row r="302">
          <cell r="C302" t="b">
            <v>1</v>
          </cell>
          <cell r="D302" t="str">
            <v>W41</v>
          </cell>
          <cell r="Q302" t="str">
            <v xml:space="preserve"> | A04AN082-00004 |  | </v>
          </cell>
        </row>
        <row r="303">
          <cell r="C303" t="b">
            <v>0</v>
          </cell>
          <cell r="D303"/>
          <cell r="Q303" t="str">
            <v xml:space="preserve"> |  |  | </v>
          </cell>
        </row>
        <row r="304">
          <cell r="C304" t="b">
            <v>0</v>
          </cell>
          <cell r="D304"/>
          <cell r="Q304" t="str">
            <v xml:space="preserve"> | Marble Tile |  | </v>
          </cell>
        </row>
        <row r="305">
          <cell r="C305" t="b">
            <v>1</v>
          </cell>
          <cell r="D305" t="str">
            <v>W42</v>
          </cell>
          <cell r="Q305" t="str">
            <v xml:space="preserve"> | A04AN082-00005 |  | </v>
          </cell>
        </row>
        <row r="306">
          <cell r="C306" t="b">
            <v>0</v>
          </cell>
          <cell r="D306"/>
          <cell r="Q306" t="str">
            <v xml:space="preserve"> |  |  | </v>
          </cell>
        </row>
        <row r="307">
          <cell r="C307" t="b">
            <v>0</v>
          </cell>
          <cell r="D307"/>
          <cell r="Q307" t="str">
            <v xml:space="preserve"> | Stone Tile |  | </v>
          </cell>
        </row>
        <row r="308">
          <cell r="C308" t="b">
            <v>1</v>
          </cell>
          <cell r="D308" t="str">
            <v>W43</v>
          </cell>
          <cell r="Q308" t="str">
            <v xml:space="preserve"> | A04AN082-00006 |  | </v>
          </cell>
        </row>
        <row r="309">
          <cell r="C309" t="b">
            <v>0</v>
          </cell>
          <cell r="D309"/>
          <cell r="Q309" t="str">
            <v xml:space="preserve"> |  |  | </v>
          </cell>
        </row>
        <row r="310">
          <cell r="C310" t="b">
            <v>0</v>
          </cell>
          <cell r="D310"/>
          <cell r="Q310" t="str">
            <v xml:space="preserve"> | Mosaic Tile |  | </v>
          </cell>
        </row>
        <row r="311">
          <cell r="C311" t="b">
            <v>1</v>
          </cell>
          <cell r="D311" t="str">
            <v>W44</v>
          </cell>
          <cell r="Q311" t="str">
            <v xml:space="preserve"> | A04AN082-00007 |  | </v>
          </cell>
        </row>
        <row r="312">
          <cell r="C312" t="b">
            <v>0</v>
          </cell>
          <cell r="D312"/>
          <cell r="Q312" t="str">
            <v xml:space="preserve"> |  |  | </v>
          </cell>
        </row>
        <row r="313">
          <cell r="C313" t="b">
            <v>0</v>
          </cell>
          <cell r="D313"/>
          <cell r="Q313" t="str">
            <v xml:space="preserve"> | Acoustic Tile |  | </v>
          </cell>
        </row>
        <row r="314">
          <cell r="C314" t="b">
            <v>1</v>
          </cell>
          <cell r="D314" t="str">
            <v>W45</v>
          </cell>
          <cell r="Q314" t="str">
            <v xml:space="preserve"> | A04AN082-00008 |  | </v>
          </cell>
        </row>
        <row r="315">
          <cell r="C315" t="b">
            <v>0</v>
          </cell>
          <cell r="D315"/>
          <cell r="Q315" t="str">
            <v xml:space="preserve"> |  |  | </v>
          </cell>
        </row>
        <row r="316">
          <cell r="C316" t="b">
            <v>0</v>
          </cell>
          <cell r="D316"/>
          <cell r="Q316" t="str">
            <v xml:space="preserve"> | Porcelain Tile |  | </v>
          </cell>
        </row>
        <row r="317">
          <cell r="C317" t="b">
            <v>1</v>
          </cell>
          <cell r="D317" t="str">
            <v>W46</v>
          </cell>
          <cell r="Q317" t="str">
            <v xml:space="preserve"> | A04AN082-00009 |  | </v>
          </cell>
        </row>
        <row r="318">
          <cell r="C318" t="b">
            <v>0</v>
          </cell>
          <cell r="D318"/>
          <cell r="Q318" t="str">
            <v xml:space="preserve"> |  |  | </v>
          </cell>
        </row>
        <row r="319">
          <cell r="C319" t="b">
            <v>0</v>
          </cell>
          <cell r="D319"/>
          <cell r="Q319" t="str">
            <v xml:space="preserve"> |  |  | </v>
          </cell>
        </row>
        <row r="320">
          <cell r="C320" t="b">
            <v>0</v>
          </cell>
          <cell r="D320"/>
          <cell r="Q320" t="str">
            <v xml:space="preserve"> |  |  | </v>
          </cell>
        </row>
        <row r="321">
          <cell r="C321" t="b">
            <v>0</v>
          </cell>
          <cell r="D321" t="str">
            <v>N.A</v>
          </cell>
          <cell r="Q321" t="str">
            <v xml:space="preserve"> |  |  | </v>
          </cell>
        </row>
        <row r="322">
          <cell r="C322" t="b">
            <v>0</v>
          </cell>
          <cell r="D322"/>
          <cell r="Q322" t="str">
            <v xml:space="preserve"> |  |  | </v>
          </cell>
        </row>
        <row r="323">
          <cell r="C323" t="b">
            <v>0</v>
          </cell>
          <cell r="D323"/>
          <cell r="Q323" t="str">
            <v xml:space="preserve"> |  |  | </v>
          </cell>
        </row>
        <row r="324">
          <cell r="C324" t="b">
            <v>0</v>
          </cell>
          <cell r="D324"/>
          <cell r="Q324" t="str">
            <v xml:space="preserve"> |  |  | </v>
          </cell>
        </row>
        <row r="325">
          <cell r="C325" t="b">
            <v>0</v>
          </cell>
          <cell r="D325"/>
          <cell r="Q325" t="str">
            <v>Ceiling Finish-2 | Ceiling Finish-1 | Ceiling-Base Material-4 | Ceiling-Base Material-3</v>
          </cell>
        </row>
        <row r="326">
          <cell r="C326" t="b">
            <v>0</v>
          </cell>
          <cell r="D326" t="str">
            <v>Ceiling Finish Style No</v>
          </cell>
          <cell r="Q326" t="str">
            <v xml:space="preserve"> | Room Family (R1)
-Ceiling |  | Ceiling Family-2 (F2)</v>
          </cell>
        </row>
        <row r="327">
          <cell r="C327" t="b">
            <v>0</v>
          </cell>
          <cell r="D327" t="str">
            <v>(Key Name)</v>
          </cell>
          <cell r="Q327" t="str">
            <v>BM | BM | BM | BM</v>
          </cell>
        </row>
        <row r="328">
          <cell r="C328" t="b">
            <v>0</v>
          </cell>
          <cell r="D328"/>
          <cell r="Q328" t="str">
            <v>BM | BM | BM ⇒ R1 | BM ⇒ R1</v>
          </cell>
        </row>
        <row r="329">
          <cell r="C329" t="b">
            <v>0</v>
          </cell>
          <cell r="D329"/>
          <cell r="Q329" t="str">
            <v xml:space="preserve"> | Acrylic Emulsion Paint |  | </v>
          </cell>
        </row>
        <row r="330">
          <cell r="C330" t="b">
            <v>1</v>
          </cell>
          <cell r="D330" t="str">
            <v>C01</v>
          </cell>
          <cell r="Q330" t="str">
            <v xml:space="preserve"> | A04AM079-00001 |  | </v>
          </cell>
        </row>
        <row r="331">
          <cell r="C331" t="b">
            <v>0</v>
          </cell>
          <cell r="D331"/>
          <cell r="Q331" t="str">
            <v xml:space="preserve"> | Water Emulsion Paint |  | </v>
          </cell>
        </row>
        <row r="332">
          <cell r="C332" t="b">
            <v>1</v>
          </cell>
          <cell r="D332" t="str">
            <v>C02</v>
          </cell>
          <cell r="Q332" t="str">
            <v xml:space="preserve"> | A04AM079-00002 |  | </v>
          </cell>
        </row>
        <row r="333">
          <cell r="C333" t="b">
            <v>0</v>
          </cell>
          <cell r="D333"/>
          <cell r="Q333" t="str">
            <v xml:space="preserve"> | Latex Paint |  | </v>
          </cell>
        </row>
        <row r="334">
          <cell r="C334" t="b">
            <v>1</v>
          </cell>
          <cell r="D334" t="str">
            <v>C03</v>
          </cell>
          <cell r="Q334" t="str">
            <v xml:space="preserve"> | A04AM079-00003 |  | </v>
          </cell>
        </row>
        <row r="335">
          <cell r="C335" t="b">
            <v>0</v>
          </cell>
          <cell r="D335"/>
          <cell r="Q335" t="str">
            <v xml:space="preserve"> | Acid/Alkaline Resistant Paint |  | </v>
          </cell>
        </row>
        <row r="336">
          <cell r="C336" t="b">
            <v>1</v>
          </cell>
          <cell r="D336" t="str">
            <v>C04</v>
          </cell>
          <cell r="Q336" t="str">
            <v xml:space="preserve"> | A04AM079-00004 |  | </v>
          </cell>
        </row>
        <row r="337">
          <cell r="C337" t="b">
            <v>0</v>
          </cell>
          <cell r="D337"/>
          <cell r="Q337" t="str">
            <v xml:space="preserve"> | Anti-Dust Paint |  | </v>
          </cell>
        </row>
        <row r="338">
          <cell r="C338" t="b">
            <v>1</v>
          </cell>
          <cell r="D338" t="str">
            <v>C05</v>
          </cell>
          <cell r="Q338" t="str">
            <v xml:space="preserve"> | A04AM079-00005 |  | </v>
          </cell>
        </row>
        <row r="339">
          <cell r="C339" t="b">
            <v>0</v>
          </cell>
          <cell r="D339"/>
          <cell r="Q339" t="str">
            <v xml:space="preserve"> | Epoxy Paint |  | </v>
          </cell>
        </row>
        <row r="340">
          <cell r="C340" t="b">
            <v>1</v>
          </cell>
          <cell r="D340" t="str">
            <v>C06</v>
          </cell>
          <cell r="Q340" t="str">
            <v xml:space="preserve"> | A04AM079-00006 |  | </v>
          </cell>
        </row>
        <row r="341">
          <cell r="C341" t="b">
            <v>0</v>
          </cell>
          <cell r="D341"/>
          <cell r="Q341" t="str">
            <v xml:space="preserve"> |  |  | </v>
          </cell>
        </row>
        <row r="342">
          <cell r="C342" t="b">
            <v>0</v>
          </cell>
          <cell r="D342"/>
          <cell r="Q342" t="str">
            <v xml:space="preserve"> |  |  | </v>
          </cell>
        </row>
        <row r="343">
          <cell r="C343" t="b">
            <v>0</v>
          </cell>
          <cell r="D343"/>
          <cell r="Q343" t="str">
            <v xml:space="preserve"> | Room Family (R1)
-Ceiling |  | Ceiling Family-2 (F2)</v>
          </cell>
        </row>
        <row r="344">
          <cell r="C344" t="b">
            <v>0</v>
          </cell>
          <cell r="D344"/>
          <cell r="Q344" t="str">
            <v>BM | BM | BM | BM</v>
          </cell>
        </row>
        <row r="345">
          <cell r="C345" t="b">
            <v>0</v>
          </cell>
          <cell r="D345"/>
          <cell r="Q345" t="str">
            <v>BM | BM | BM ⇒ R1 | BM ⇒ R1</v>
          </cell>
        </row>
        <row r="346">
          <cell r="C346" t="b">
            <v>0</v>
          </cell>
          <cell r="D346"/>
          <cell r="Q346" t="str">
            <v xml:space="preserve"> | Fiber Board Ceiling System M-bar |  | </v>
          </cell>
        </row>
        <row r="347">
          <cell r="C347" t="b">
            <v>1</v>
          </cell>
          <cell r="D347" t="str">
            <v>C91A</v>
          </cell>
          <cell r="Q347" t="str">
            <v xml:space="preserve"> | A04AS186-00001 |  | </v>
          </cell>
        </row>
        <row r="348">
          <cell r="C348" t="b">
            <v>0</v>
          </cell>
          <cell r="D348"/>
          <cell r="Q348" t="str">
            <v xml:space="preserve"> | Fiber Board Ceiling System T-bar |  | </v>
          </cell>
        </row>
        <row r="349">
          <cell r="C349" t="b">
            <v>1</v>
          </cell>
          <cell r="D349" t="str">
            <v>C91B</v>
          </cell>
          <cell r="Q349" t="str">
            <v xml:space="preserve"> | A04AS186-00002 |  | </v>
          </cell>
        </row>
        <row r="350">
          <cell r="C350" t="b">
            <v>0</v>
          </cell>
          <cell r="D350"/>
          <cell r="Q350" t="str">
            <v xml:space="preserve"> |  |  | </v>
          </cell>
        </row>
        <row r="351">
          <cell r="C351" t="b">
            <v>0</v>
          </cell>
          <cell r="D351"/>
          <cell r="Q351" t="str">
            <v xml:space="preserve"> | Gypsum Plaster Board Ceiling System |  | </v>
          </cell>
        </row>
        <row r="352">
          <cell r="C352" t="b">
            <v>1</v>
          </cell>
          <cell r="D352" t="str">
            <v>C92</v>
          </cell>
          <cell r="Q352" t="str">
            <v xml:space="preserve"> | A04AS187-00001 |  | </v>
          </cell>
        </row>
        <row r="353">
          <cell r="C353" t="b">
            <v>0</v>
          </cell>
          <cell r="D353"/>
          <cell r="Q353" t="str">
            <v xml:space="preserve"> | Moisture Resistant Gypsum Plaster Board Ceiling System |  | </v>
          </cell>
        </row>
        <row r="354">
          <cell r="C354" t="b">
            <v>1</v>
          </cell>
          <cell r="D354" t="str">
            <v>C93</v>
          </cell>
          <cell r="Q354" t="str">
            <v xml:space="preserve"> | A04AS188-00001 |  | </v>
          </cell>
        </row>
        <row r="355">
          <cell r="C355" t="b">
            <v>0</v>
          </cell>
          <cell r="D355"/>
          <cell r="Q355" t="str">
            <v xml:space="preserve"> |  |  | </v>
          </cell>
        </row>
        <row r="356">
          <cell r="C356" t="b">
            <v>0</v>
          </cell>
          <cell r="D356"/>
          <cell r="Q356" t="str">
            <v xml:space="preserve"> | Cement Board Ceiling System, M-Bar |  | </v>
          </cell>
        </row>
        <row r="357">
          <cell r="C357" t="b">
            <v>1</v>
          </cell>
          <cell r="D357" t="str">
            <v>C94A</v>
          </cell>
          <cell r="Q357" t="str">
            <v xml:space="preserve"> | A04AS189-00001 |  | </v>
          </cell>
        </row>
        <row r="358">
          <cell r="C358" t="b">
            <v>0</v>
          </cell>
          <cell r="D358"/>
          <cell r="Q358" t="str">
            <v xml:space="preserve"> | Cement Board Ceiling System, T-Bar |  | </v>
          </cell>
        </row>
        <row r="359">
          <cell r="C359" t="b">
            <v>1</v>
          </cell>
          <cell r="D359" t="str">
            <v>C94B</v>
          </cell>
          <cell r="Q359" t="str">
            <v xml:space="preserve"> | A04AS189-00002 |  | </v>
          </cell>
        </row>
        <row r="360">
          <cell r="C360" t="b">
            <v>0</v>
          </cell>
          <cell r="D360"/>
          <cell r="Q360" t="str">
            <v xml:space="preserve"> |  |  | </v>
          </cell>
        </row>
        <row r="361">
          <cell r="C361" t="b">
            <v>0</v>
          </cell>
          <cell r="D361"/>
          <cell r="Q361" t="str">
            <v xml:space="preserve"> | Acoustic Tiled Ceiling System (M-Bar) |  | </v>
          </cell>
        </row>
        <row r="362">
          <cell r="C362" t="b">
            <v>1</v>
          </cell>
          <cell r="D362" t="str">
            <v>C95A</v>
          </cell>
          <cell r="Q362" t="str">
            <v xml:space="preserve"> | A04AS190-00001 |  | </v>
          </cell>
        </row>
        <row r="363">
          <cell r="C363" t="b">
            <v>0</v>
          </cell>
          <cell r="D363"/>
          <cell r="Q363" t="str">
            <v xml:space="preserve"> | Acoustic Tiled Ceiling System (T-Bar) |  | </v>
          </cell>
        </row>
        <row r="364">
          <cell r="C364" t="b">
            <v>1</v>
          </cell>
          <cell r="D364" t="str">
            <v>C95B</v>
          </cell>
          <cell r="Q364" t="str">
            <v xml:space="preserve"> | A04AS190-00002 |  | </v>
          </cell>
        </row>
        <row r="365">
          <cell r="C365" t="b">
            <v>0</v>
          </cell>
          <cell r="D365"/>
          <cell r="Q365" t="str">
            <v xml:space="preserve"> |  |  | </v>
          </cell>
        </row>
        <row r="366">
          <cell r="C366" t="b">
            <v>0</v>
          </cell>
          <cell r="D366"/>
          <cell r="Q366" t="str">
            <v xml:space="preserve"> | Moisture Resistant Tiled Ceiling System (M-Bar) |  | </v>
          </cell>
        </row>
        <row r="367">
          <cell r="C367" t="b">
            <v>1</v>
          </cell>
          <cell r="D367" t="str">
            <v>C96A</v>
          </cell>
          <cell r="Q367" t="str">
            <v xml:space="preserve"> | A04AS191-00001 |  | </v>
          </cell>
        </row>
        <row r="368">
          <cell r="C368" t="b">
            <v>0</v>
          </cell>
          <cell r="D368"/>
          <cell r="Q368" t="str">
            <v xml:space="preserve"> | Moisture Resistant Tiled Ceiling System (T-Bar) |  | </v>
          </cell>
        </row>
        <row r="369">
          <cell r="C369" t="b">
            <v>1</v>
          </cell>
          <cell r="D369" t="str">
            <v>C96B</v>
          </cell>
          <cell r="Q369" t="str">
            <v xml:space="preserve"> | A04AS191-00002 |  | </v>
          </cell>
        </row>
        <row r="370">
          <cell r="C370" t="b">
            <v>0</v>
          </cell>
          <cell r="D370"/>
          <cell r="Q370" t="str">
            <v xml:space="preserve"> |  |  | </v>
          </cell>
        </row>
        <row r="371">
          <cell r="C371" t="b">
            <v>0</v>
          </cell>
          <cell r="D371"/>
          <cell r="Q371" t="str">
            <v xml:space="preserve"> | Aluminum Spandrel Ceiling System (M-Bar) |  | </v>
          </cell>
        </row>
        <row r="372">
          <cell r="C372" t="b">
            <v>1</v>
          </cell>
          <cell r="D372" t="str">
            <v>C97</v>
          </cell>
          <cell r="Q372" t="str">
            <v xml:space="preserve"> | A04AS192-00001 |  | </v>
          </cell>
        </row>
        <row r="373">
          <cell r="C373" t="b">
            <v>0</v>
          </cell>
          <cell r="D373"/>
          <cell r="Q373" t="str">
            <v xml:space="preserve"> | Metal Open Cell Ceiling (T-Bar) |  | </v>
          </cell>
        </row>
        <row r="374">
          <cell r="C374" t="b">
            <v>1</v>
          </cell>
          <cell r="D374" t="str">
            <v>C98</v>
          </cell>
          <cell r="Q374" t="str">
            <v xml:space="preserve"> | A04AS193-00001 |  | </v>
          </cell>
        </row>
        <row r="375">
          <cell r="C375" t="b">
            <v>0</v>
          </cell>
          <cell r="D375"/>
          <cell r="Q375" t="str">
            <v xml:space="preserve"> |  |  | </v>
          </cell>
        </row>
        <row r="376">
          <cell r="C376" t="b">
            <v>0</v>
          </cell>
          <cell r="D376"/>
          <cell r="Q376" t="str">
            <v xml:space="preserve"> |  |  | </v>
          </cell>
        </row>
        <row r="377">
          <cell r="C377" t="b">
            <v>0</v>
          </cell>
          <cell r="D377"/>
          <cell r="Q377" t="str">
            <v xml:space="preserve"> |  |  | </v>
          </cell>
        </row>
        <row r="378">
          <cell r="C378" t="b">
            <v>0</v>
          </cell>
          <cell r="D378" t="str">
            <v>N.A</v>
          </cell>
          <cell r="Q378" t="str">
            <v xml:space="preserve"> |  |  | </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적용규칙A"/>
      <sheetName val="적용규칙B"/>
      <sheetName val="유의사항"/>
      <sheetName val="Family_표준_구성도"/>
      <sheetName val="산출기준"/>
      <sheetName val="Family_Name_협력사"/>
      <sheetName val="0.Room"/>
      <sheetName val="1.Floors"/>
      <sheetName val="2.Roofs"/>
      <sheetName val="3.Walls_Ext"/>
      <sheetName val="3.Walls_Int"/>
      <sheetName val="4.St_Fdn"/>
      <sheetName val="5.St_Col"/>
      <sheetName val="6.St_Framing"/>
      <sheetName val="7.Ceilings"/>
      <sheetName val="8.Doors"/>
      <sheetName val="9.Windows"/>
      <sheetName val="10.Stairs"/>
      <sheetName val="11.Railings"/>
      <sheetName val="12.Generic"/>
      <sheetName val="13.Manual_Input"/>
      <sheetName val="WM-AR"/>
      <sheetName val="회의내용(임시)"/>
      <sheetName val="참조용_Int Finish_Style-WM_DB"/>
      <sheetName val="링크용_Int Finish_Style-WM_DB"/>
      <sheetName val="ST FDN"/>
      <sheetName val="Sheet2"/>
      <sheetName val="Ammonia"/>
      <sheetName val="Sheet3"/>
      <sheetName val="CDS"/>
      <sheetName val="Sheet4"/>
      <sheetName val="GCB"/>
      <sheetName val="Sheet5"/>
      <sheetName val="CASE samp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persons/person.xml><?xml version="1.0" encoding="utf-8"?>
<personList xmlns="http://schemas.microsoft.com/office/spreadsheetml/2018/threadedcomments" xmlns:x="http://schemas.openxmlformats.org/spreadsheetml/2006/main">
  <person displayName="Kang Hanho" id="{5F4B9743-DED0-4CAF-84C8-728B169472FD}" userId="Kang Hanho" providerId="None"/>
</personList>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397" dT="2024-07-12T07:54:25.52" personId="{5F4B9743-DED0-4CAF-84C8-728B169472FD}" id="{76E20A84-5573-4A66-A95D-B44F8CAFB43B}">
    <text>- Generic Model탭에 Chain Link 내용 없음
- 패밀리에 L, H 매개변수가 없음</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help.autodesk.com/view/RVT/2023/KOR/?guid=GUID-C6E1D473-1B03-4E6F-9CAE-3354FCAE7790"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9.bin"/><Relationship Id="rId4" Type="http://schemas.microsoft.com/office/2017/10/relationships/threadedComment" Target="../threadedComments/threadedComment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408D3-44B2-4186-B612-B88F8C3B6095}">
  <dimension ref="B2:G127"/>
  <sheetViews>
    <sheetView zoomScale="85" zoomScaleNormal="85" workbookViewId="0">
      <pane xSplit="6" ySplit="5" topLeftCell="G51" activePane="bottomRight" state="frozen"/>
      <selection activeCell="C227" sqref="C227"/>
      <selection pane="topRight" activeCell="C227" sqref="C227"/>
      <selection pane="bottomLeft" activeCell="C227" sqref="C227"/>
      <selection pane="bottomRight" activeCell="C227" sqref="C227"/>
    </sheetView>
  </sheetViews>
  <sheetFormatPr defaultColWidth="8.75" defaultRowHeight="13.5"/>
  <cols>
    <col min="1" max="1" width="1.75" style="4" customWidth="1"/>
    <col min="2" max="2" width="5.125" style="4" customWidth="1"/>
    <col min="3" max="3" width="22.75" style="4" customWidth="1"/>
    <col min="4" max="4" width="69.25" style="4" customWidth="1"/>
    <col min="5" max="5" width="62.125" style="4" customWidth="1"/>
    <col min="6" max="6" width="35.75" style="4" customWidth="1"/>
    <col min="7" max="7" width="30.75" style="6" customWidth="1"/>
    <col min="8" max="8" width="23.5" style="4" customWidth="1"/>
    <col min="9" max="16384" width="8.75" style="4"/>
  </cols>
  <sheetData>
    <row r="2" spans="2:7" ht="28.15" customHeight="1">
      <c r="B2" s="1" t="s">
        <v>0</v>
      </c>
      <c r="C2" s="2"/>
      <c r="D2" s="2"/>
      <c r="E2" s="2"/>
      <c r="F2" s="2"/>
      <c r="G2" s="3"/>
    </row>
    <row r="3" spans="2:7" ht="8.4499999999999993" customHeight="1">
      <c r="B3" s="5"/>
    </row>
    <row r="4" spans="2:7" ht="30" customHeight="1">
      <c r="B4" s="7" t="s">
        <v>1</v>
      </c>
      <c r="C4" s="7" t="s">
        <v>2</v>
      </c>
      <c r="D4" s="7" t="s">
        <v>3</v>
      </c>
      <c r="E4" s="7" t="s">
        <v>4</v>
      </c>
      <c r="F4" s="7" t="s">
        <v>5</v>
      </c>
      <c r="G4" s="7" t="s">
        <v>6</v>
      </c>
    </row>
    <row r="5" spans="2:7" ht="30" customHeight="1">
      <c r="B5" s="8">
        <v>1</v>
      </c>
      <c r="C5" s="9" t="s">
        <v>7</v>
      </c>
      <c r="D5" s="10"/>
      <c r="E5" s="10"/>
      <c r="F5" s="10"/>
      <c r="G5" s="11"/>
    </row>
    <row r="6" spans="2:7" ht="67.5">
      <c r="B6" s="12">
        <v>1.1000000000000001</v>
      </c>
      <c r="C6" s="13" t="s">
        <v>8</v>
      </c>
      <c r="D6" s="14" t="s">
        <v>9</v>
      </c>
      <c r="E6" s="15" t="s">
        <v>10</v>
      </c>
      <c r="F6" s="15" t="s">
        <v>11</v>
      </c>
      <c r="G6" s="16" t="s">
        <v>12</v>
      </c>
    </row>
    <row r="7" spans="2:7" ht="187.15" customHeight="1">
      <c r="B7" s="12">
        <v>1.2</v>
      </c>
      <c r="C7" s="13" t="s">
        <v>13</v>
      </c>
      <c r="D7" s="14" t="s">
        <v>14</v>
      </c>
      <c r="E7" s="15" t="s">
        <v>15</v>
      </c>
      <c r="F7" s="15" t="s">
        <v>11</v>
      </c>
      <c r="G7" s="17" t="s">
        <v>12</v>
      </c>
    </row>
    <row r="8" spans="2:7" ht="125.45" customHeight="1">
      <c r="B8" s="12">
        <v>1.3</v>
      </c>
      <c r="C8" s="18" t="s">
        <v>16</v>
      </c>
      <c r="D8" s="14" t="s">
        <v>17</v>
      </c>
      <c r="E8" s="15" t="s">
        <v>18</v>
      </c>
      <c r="F8" s="15" t="s">
        <v>11</v>
      </c>
      <c r="G8" s="17"/>
    </row>
    <row r="9" spans="2:7" ht="108">
      <c r="B9" s="19">
        <v>1.4</v>
      </c>
      <c r="C9" s="13" t="s">
        <v>19</v>
      </c>
      <c r="D9" s="20" t="s">
        <v>20</v>
      </c>
      <c r="E9" s="15" t="s">
        <v>21</v>
      </c>
      <c r="F9" s="15" t="s">
        <v>22</v>
      </c>
      <c r="G9" s="21" t="s">
        <v>12</v>
      </c>
    </row>
    <row r="10" spans="2:7" ht="81">
      <c r="B10" s="12">
        <v>1.5</v>
      </c>
      <c r="C10" s="13" t="s">
        <v>23</v>
      </c>
      <c r="D10" s="20" t="s">
        <v>24</v>
      </c>
      <c r="E10" s="15" t="s">
        <v>25</v>
      </c>
      <c r="F10" s="15" t="s">
        <v>11</v>
      </c>
      <c r="G10" s="21" t="s">
        <v>12</v>
      </c>
    </row>
    <row r="11" spans="2:7" ht="135">
      <c r="B11" s="12">
        <v>1.6</v>
      </c>
      <c r="C11" s="22" t="s">
        <v>26</v>
      </c>
      <c r="D11" s="23"/>
      <c r="E11" s="24" t="s">
        <v>27</v>
      </c>
      <c r="F11" s="24" t="s">
        <v>28</v>
      </c>
      <c r="G11" s="17" t="s">
        <v>12</v>
      </c>
    </row>
    <row r="12" spans="2:7" ht="54">
      <c r="B12" s="12">
        <v>1.7</v>
      </c>
      <c r="C12" s="22" t="s">
        <v>29</v>
      </c>
      <c r="D12" s="23"/>
      <c r="E12" s="24" t="s">
        <v>30</v>
      </c>
      <c r="F12" s="24" t="s">
        <v>31</v>
      </c>
      <c r="G12" s="17"/>
    </row>
    <row r="13" spans="2:7" ht="67.5">
      <c r="B13" s="12">
        <v>1.8</v>
      </c>
      <c r="C13" s="25" t="s">
        <v>32</v>
      </c>
      <c r="D13" s="14" t="s">
        <v>33</v>
      </c>
      <c r="E13" s="15" t="s">
        <v>34</v>
      </c>
      <c r="F13" s="15" t="s">
        <v>11</v>
      </c>
      <c r="G13" s="17"/>
    </row>
    <row r="14" spans="2:7" ht="40.5">
      <c r="B14" s="19">
        <v>1.9</v>
      </c>
      <c r="C14" s="25" t="s">
        <v>35</v>
      </c>
      <c r="D14" s="20" t="s">
        <v>36</v>
      </c>
      <c r="E14" s="15" t="s">
        <v>37</v>
      </c>
      <c r="F14" s="15" t="s">
        <v>11</v>
      </c>
      <c r="G14" s="26" t="s">
        <v>38</v>
      </c>
    </row>
    <row r="15" spans="2:7" ht="30" customHeight="1">
      <c r="B15" s="27"/>
      <c r="C15" s="28" t="s">
        <v>39</v>
      </c>
      <c r="D15" s="29" t="s">
        <v>40</v>
      </c>
      <c r="E15" s="30" t="s">
        <v>40</v>
      </c>
      <c r="F15" s="30"/>
      <c r="G15" s="26"/>
    </row>
    <row r="16" spans="2:7" ht="30" customHeight="1">
      <c r="B16" s="31"/>
      <c r="C16" s="32" t="s">
        <v>41</v>
      </c>
      <c r="D16" s="33" t="s">
        <v>42</v>
      </c>
      <c r="E16" s="34" t="s">
        <v>42</v>
      </c>
      <c r="F16" s="34"/>
      <c r="G16" s="26"/>
    </row>
    <row r="17" spans="2:7" ht="30" customHeight="1">
      <c r="B17" s="31"/>
      <c r="C17" s="32" t="s">
        <v>43</v>
      </c>
      <c r="D17" s="33" t="s">
        <v>44</v>
      </c>
      <c r="E17" s="34" t="s">
        <v>44</v>
      </c>
      <c r="F17" s="34"/>
      <c r="G17" s="26"/>
    </row>
    <row r="18" spans="2:7" ht="30" customHeight="1">
      <c r="B18" s="31"/>
      <c r="C18" s="32" t="s">
        <v>45</v>
      </c>
      <c r="D18" s="33" t="s">
        <v>46</v>
      </c>
      <c r="E18" s="34" t="s">
        <v>46</v>
      </c>
      <c r="F18" s="34"/>
      <c r="G18" s="26"/>
    </row>
    <row r="19" spans="2:7" ht="30" customHeight="1">
      <c r="B19" s="31"/>
      <c r="C19" s="32" t="s">
        <v>47</v>
      </c>
      <c r="D19" s="33" t="s">
        <v>48</v>
      </c>
      <c r="E19" s="34" t="s">
        <v>48</v>
      </c>
      <c r="F19" s="34"/>
      <c r="G19" s="26"/>
    </row>
    <row r="20" spans="2:7" ht="45.6" customHeight="1">
      <c r="B20" s="31"/>
      <c r="C20" s="32" t="s">
        <v>49</v>
      </c>
      <c r="D20" s="33" t="s">
        <v>50</v>
      </c>
      <c r="E20" s="34" t="s">
        <v>50</v>
      </c>
      <c r="F20" s="34"/>
      <c r="G20" s="26"/>
    </row>
    <row r="21" spans="2:7" ht="61.9" customHeight="1">
      <c r="B21" s="31"/>
      <c r="C21" s="32" t="s">
        <v>51</v>
      </c>
      <c r="D21" s="33" t="s">
        <v>52</v>
      </c>
      <c r="E21" s="34" t="s">
        <v>52</v>
      </c>
      <c r="F21" s="34"/>
      <c r="G21" s="26"/>
    </row>
    <row r="22" spans="2:7" ht="30" customHeight="1">
      <c r="B22" s="31"/>
      <c r="C22" s="32" t="s">
        <v>53</v>
      </c>
      <c r="D22" s="33" t="s">
        <v>54</v>
      </c>
      <c r="E22" s="34" t="s">
        <v>54</v>
      </c>
      <c r="F22" s="34"/>
      <c r="G22" s="26"/>
    </row>
    <row r="23" spans="2:7" ht="30" customHeight="1">
      <c r="B23" s="31"/>
      <c r="C23" s="32" t="s">
        <v>55</v>
      </c>
      <c r="D23" s="33" t="s">
        <v>56</v>
      </c>
      <c r="E23" s="34" t="s">
        <v>56</v>
      </c>
      <c r="F23" s="34"/>
      <c r="G23" s="26"/>
    </row>
    <row r="24" spans="2:7" ht="30" customHeight="1">
      <c r="B24" s="31"/>
      <c r="C24" s="32" t="s">
        <v>57</v>
      </c>
      <c r="D24" s="33" t="s">
        <v>58</v>
      </c>
      <c r="E24" s="34" t="s">
        <v>58</v>
      </c>
      <c r="F24" s="34"/>
      <c r="G24" s="26"/>
    </row>
    <row r="25" spans="2:7" ht="30" customHeight="1">
      <c r="B25" s="31"/>
      <c r="C25" s="32" t="s">
        <v>59</v>
      </c>
      <c r="D25" s="33" t="s">
        <v>56</v>
      </c>
      <c r="E25" s="34" t="s">
        <v>56</v>
      </c>
      <c r="F25" s="34"/>
      <c r="G25" s="26"/>
    </row>
    <row r="26" spans="2:7" ht="30" customHeight="1">
      <c r="B26" s="35"/>
      <c r="C26" s="32" t="s">
        <v>60</v>
      </c>
      <c r="D26" s="33" t="s">
        <v>61</v>
      </c>
      <c r="E26" s="34" t="s">
        <v>61</v>
      </c>
      <c r="F26" s="34"/>
      <c r="G26" s="26"/>
    </row>
    <row r="27" spans="2:7" ht="189">
      <c r="B27" s="36" t="s">
        <v>62</v>
      </c>
      <c r="C27" s="37" t="s">
        <v>63</v>
      </c>
      <c r="D27" s="23" t="s">
        <v>64</v>
      </c>
      <c r="E27" s="24" t="s">
        <v>65</v>
      </c>
      <c r="F27" s="15" t="s">
        <v>11</v>
      </c>
      <c r="G27" s="17" t="s">
        <v>66</v>
      </c>
    </row>
    <row r="28" spans="2:7" ht="147" customHeight="1">
      <c r="B28" s="36">
        <v>1.1100000000000001</v>
      </c>
      <c r="C28" s="37" t="s">
        <v>67</v>
      </c>
      <c r="D28" s="23"/>
      <c r="E28" s="24" t="s">
        <v>68</v>
      </c>
      <c r="F28" s="15" t="s">
        <v>11</v>
      </c>
      <c r="G28" s="17"/>
    </row>
    <row r="29" spans="2:7" ht="108">
      <c r="B29" s="36">
        <v>1.1200000000000001</v>
      </c>
      <c r="C29" s="37" t="s">
        <v>69</v>
      </c>
      <c r="D29" s="23" t="s">
        <v>70</v>
      </c>
      <c r="E29" s="24" t="s">
        <v>71</v>
      </c>
      <c r="F29" s="15" t="s">
        <v>11</v>
      </c>
      <c r="G29" s="17"/>
    </row>
    <row r="30" spans="2:7" ht="75" customHeight="1">
      <c r="B30" s="12">
        <v>1.1299999999999999</v>
      </c>
      <c r="C30" s="25" t="s">
        <v>72</v>
      </c>
      <c r="D30" s="38" t="s">
        <v>73</v>
      </c>
      <c r="E30" s="24" t="s">
        <v>74</v>
      </c>
      <c r="F30" s="15" t="s">
        <v>11</v>
      </c>
      <c r="G30" s="39"/>
    </row>
    <row r="31" spans="2:7" ht="135">
      <c r="B31" s="40">
        <v>1.1399999999999999</v>
      </c>
      <c r="C31" s="41" t="s">
        <v>75</v>
      </c>
      <c r="D31" s="23"/>
      <c r="E31" s="24" t="s">
        <v>76</v>
      </c>
      <c r="F31" s="15" t="s">
        <v>11</v>
      </c>
      <c r="G31" s="42"/>
    </row>
    <row r="32" spans="2:7" ht="60" customHeight="1">
      <c r="B32" s="40">
        <v>1.1499999999999999</v>
      </c>
      <c r="C32" s="41" t="s">
        <v>77</v>
      </c>
      <c r="D32" s="23"/>
      <c r="E32" s="24" t="s">
        <v>78</v>
      </c>
      <c r="F32" s="15"/>
      <c r="G32" s="42"/>
    </row>
    <row r="33" spans="2:7" ht="30" customHeight="1">
      <c r="B33" s="8">
        <v>2</v>
      </c>
      <c r="C33" s="9" t="s">
        <v>79</v>
      </c>
      <c r="D33" s="10"/>
      <c r="E33" s="10"/>
      <c r="F33" s="10"/>
      <c r="G33" s="11"/>
    </row>
    <row r="34" spans="2:7" ht="243">
      <c r="B34" s="12">
        <v>2.1</v>
      </c>
      <c r="C34" s="22" t="s">
        <v>80</v>
      </c>
      <c r="D34" s="23"/>
      <c r="E34" s="43"/>
      <c r="F34" s="43" t="s">
        <v>81</v>
      </c>
      <c r="G34" s="17"/>
    </row>
    <row r="35" spans="2:7" ht="132" customHeight="1">
      <c r="B35" s="12">
        <v>2.2000000000000002</v>
      </c>
      <c r="C35" s="22" t="s">
        <v>82</v>
      </c>
      <c r="D35" s="23" t="s">
        <v>83</v>
      </c>
      <c r="E35" s="43"/>
      <c r="F35" s="43" t="s">
        <v>84</v>
      </c>
      <c r="G35" s="17"/>
    </row>
    <row r="36" spans="2:7" ht="165" customHeight="1">
      <c r="B36" s="12">
        <v>2.2999999999999998</v>
      </c>
      <c r="C36" s="22" t="s">
        <v>85</v>
      </c>
      <c r="D36" s="23" t="s">
        <v>86</v>
      </c>
      <c r="E36" s="43"/>
      <c r="F36" s="43"/>
      <c r="G36" s="17"/>
    </row>
    <row r="37" spans="2:7" ht="30" customHeight="1">
      <c r="B37" s="8">
        <v>3</v>
      </c>
      <c r="C37" s="9" t="s">
        <v>87</v>
      </c>
      <c r="D37" s="10"/>
      <c r="E37" s="10"/>
      <c r="F37" s="10"/>
      <c r="G37" s="11"/>
    </row>
    <row r="38" spans="2:7" ht="162">
      <c r="B38" s="12">
        <v>3.1</v>
      </c>
      <c r="C38" s="22" t="s">
        <v>88</v>
      </c>
      <c r="D38" s="23" t="s">
        <v>89</v>
      </c>
      <c r="E38" s="43"/>
      <c r="F38" s="43"/>
      <c r="G38" s="17"/>
    </row>
    <row r="39" spans="2:7" ht="67.5">
      <c r="B39" s="12">
        <v>3.2</v>
      </c>
      <c r="C39" s="13" t="s">
        <v>90</v>
      </c>
      <c r="D39" s="14"/>
      <c r="E39" s="43" t="s">
        <v>91</v>
      </c>
      <c r="F39" s="15" t="s">
        <v>11</v>
      </c>
      <c r="G39" s="44"/>
    </row>
    <row r="40" spans="2:7" ht="81">
      <c r="B40" s="12">
        <v>3.3</v>
      </c>
      <c r="C40" s="13" t="s">
        <v>92</v>
      </c>
      <c r="D40" s="20" t="s">
        <v>93</v>
      </c>
      <c r="E40" s="15"/>
      <c r="F40" s="15"/>
      <c r="G40" s="44"/>
    </row>
    <row r="41" spans="2:7" ht="81">
      <c r="B41" s="12">
        <v>3.4</v>
      </c>
      <c r="C41" s="13" t="s">
        <v>94</v>
      </c>
      <c r="D41" s="20" t="s">
        <v>24</v>
      </c>
      <c r="E41" s="15" t="s">
        <v>95</v>
      </c>
      <c r="F41" s="15" t="s">
        <v>11</v>
      </c>
      <c r="G41" s="44" t="s">
        <v>96</v>
      </c>
    </row>
    <row r="42" spans="2:7" ht="54">
      <c r="B42" s="12">
        <v>3.5</v>
      </c>
      <c r="C42" s="25" t="s">
        <v>97</v>
      </c>
      <c r="D42" s="20"/>
      <c r="E42" s="15" t="s">
        <v>98</v>
      </c>
      <c r="F42" s="15" t="s">
        <v>11</v>
      </c>
      <c r="G42" s="44"/>
    </row>
    <row r="43" spans="2:7" ht="67.5">
      <c r="B43" s="12">
        <v>3.6</v>
      </c>
      <c r="C43" s="13" t="s">
        <v>99</v>
      </c>
      <c r="D43" s="20" t="s">
        <v>100</v>
      </c>
      <c r="E43" s="15" t="s">
        <v>101</v>
      </c>
      <c r="F43" s="15" t="s">
        <v>11</v>
      </c>
      <c r="G43" s="17"/>
    </row>
    <row r="44" spans="2:7" ht="40.5">
      <c r="B44" s="12">
        <v>3.7</v>
      </c>
      <c r="C44" s="13" t="s">
        <v>102</v>
      </c>
      <c r="D44" s="20" t="s">
        <v>103</v>
      </c>
      <c r="E44" s="15" t="s">
        <v>104</v>
      </c>
      <c r="F44" s="15" t="s">
        <v>11</v>
      </c>
      <c r="G44" s="17"/>
    </row>
    <row r="45" spans="2:7" ht="54.6" customHeight="1">
      <c r="B45" s="12">
        <v>3.8</v>
      </c>
      <c r="C45" s="13" t="s">
        <v>105</v>
      </c>
      <c r="D45" s="20"/>
      <c r="E45" s="15" t="s">
        <v>106</v>
      </c>
      <c r="F45" s="15"/>
      <c r="G45" s="17"/>
    </row>
    <row r="46" spans="2:7" ht="30" customHeight="1">
      <c r="B46" s="8">
        <v>4</v>
      </c>
      <c r="C46" s="9" t="s">
        <v>43</v>
      </c>
      <c r="D46" s="10"/>
      <c r="E46" s="10"/>
      <c r="F46" s="10"/>
      <c r="G46" s="11"/>
    </row>
    <row r="47" spans="2:7" ht="54">
      <c r="B47" s="12">
        <v>4.0999999999999996</v>
      </c>
      <c r="C47" s="18" t="s">
        <v>107</v>
      </c>
      <c r="D47" s="45"/>
      <c r="E47" s="24" t="s">
        <v>108</v>
      </c>
      <c r="F47" s="15" t="s">
        <v>11</v>
      </c>
      <c r="G47" s="17" t="s">
        <v>109</v>
      </c>
    </row>
    <row r="48" spans="2:7" ht="54">
      <c r="B48" s="12">
        <v>4.2</v>
      </c>
      <c r="C48" s="25" t="s">
        <v>110</v>
      </c>
      <c r="D48" s="46"/>
      <c r="E48" s="15" t="s">
        <v>111</v>
      </c>
      <c r="F48" s="15"/>
      <c r="G48" s="17" t="s">
        <v>112</v>
      </c>
    </row>
    <row r="49" spans="2:7" ht="67.5">
      <c r="B49" s="12">
        <v>4.3</v>
      </c>
      <c r="C49" s="25" t="s">
        <v>113</v>
      </c>
      <c r="D49" s="46"/>
      <c r="E49" s="15" t="s">
        <v>114</v>
      </c>
      <c r="F49" s="15"/>
      <c r="G49" s="17"/>
    </row>
    <row r="50" spans="2:7" ht="50.45" customHeight="1">
      <c r="B50" s="12">
        <v>4.4000000000000004</v>
      </c>
      <c r="C50" s="25" t="s">
        <v>115</v>
      </c>
      <c r="D50" s="47" t="s">
        <v>116</v>
      </c>
      <c r="E50" s="15" t="s">
        <v>116</v>
      </c>
      <c r="F50" s="15"/>
      <c r="G50" s="25" t="s">
        <v>117</v>
      </c>
    </row>
    <row r="52" spans="2:7" ht="30" customHeight="1">
      <c r="B52" s="48">
        <v>5</v>
      </c>
      <c r="C52" s="9" t="s">
        <v>45</v>
      </c>
      <c r="D52" s="10"/>
      <c r="E52" s="10"/>
      <c r="F52" s="10"/>
      <c r="G52" s="49"/>
    </row>
    <row r="53" spans="2:7" ht="74.45" customHeight="1">
      <c r="B53" s="50">
        <v>5.0999999999999996</v>
      </c>
      <c r="C53" s="25" t="s">
        <v>118</v>
      </c>
      <c r="D53" s="47" t="s">
        <v>119</v>
      </c>
      <c r="E53" s="15" t="s">
        <v>120</v>
      </c>
      <c r="F53" s="15"/>
      <c r="G53" s="25"/>
    </row>
    <row r="54" spans="2:7" ht="110.45" customHeight="1">
      <c r="B54" s="12">
        <v>5.2</v>
      </c>
      <c r="C54" s="22" t="s">
        <v>121</v>
      </c>
      <c r="D54" s="23"/>
      <c r="E54" s="43" t="s">
        <v>122</v>
      </c>
      <c r="F54" s="43" t="s">
        <v>123</v>
      </c>
      <c r="G54" s="17"/>
    </row>
    <row r="55" spans="2:7" ht="50.45" customHeight="1">
      <c r="B55" s="51">
        <v>5.3</v>
      </c>
      <c r="C55" s="25" t="s">
        <v>124</v>
      </c>
      <c r="D55" s="52"/>
      <c r="E55" s="15" t="s">
        <v>125</v>
      </c>
      <c r="F55" s="15" t="s">
        <v>11</v>
      </c>
      <c r="G55" s="53"/>
    </row>
    <row r="56" spans="2:7" ht="81">
      <c r="B56" s="51">
        <v>5.4</v>
      </c>
      <c r="C56" s="25" t="s">
        <v>126</v>
      </c>
      <c r="D56" s="47" t="s">
        <v>127</v>
      </c>
      <c r="E56" s="15" t="s">
        <v>128</v>
      </c>
      <c r="F56" s="15" t="s">
        <v>129</v>
      </c>
      <c r="G56" s="53"/>
    </row>
    <row r="57" spans="2:7" ht="30" customHeight="1">
      <c r="B57" s="8">
        <v>6</v>
      </c>
      <c r="C57" s="9" t="s">
        <v>47</v>
      </c>
      <c r="D57" s="10"/>
      <c r="E57" s="10"/>
      <c r="F57" s="10"/>
      <c r="G57" s="11"/>
    </row>
    <row r="58" spans="2:7" ht="52.15" customHeight="1">
      <c r="B58" s="12">
        <v>6.1</v>
      </c>
      <c r="C58" s="54" t="s">
        <v>130</v>
      </c>
      <c r="D58" s="47" t="s">
        <v>131</v>
      </c>
      <c r="E58" s="15" t="s">
        <v>131</v>
      </c>
      <c r="F58" s="15"/>
      <c r="G58" s="55"/>
    </row>
    <row r="59" spans="2:7" ht="52.15" customHeight="1">
      <c r="B59" s="12">
        <v>6.2</v>
      </c>
      <c r="C59" s="56" t="s">
        <v>132</v>
      </c>
      <c r="D59" s="57" t="s">
        <v>133</v>
      </c>
      <c r="E59" s="15" t="s">
        <v>133</v>
      </c>
      <c r="F59" s="15"/>
      <c r="G59" s="55"/>
    </row>
    <row r="60" spans="2:7" ht="135">
      <c r="B60" s="12">
        <v>6.3</v>
      </c>
      <c r="C60" s="58" t="s">
        <v>134</v>
      </c>
      <c r="D60" s="57"/>
      <c r="E60" s="24" t="s">
        <v>135</v>
      </c>
      <c r="F60" s="24"/>
      <c r="G60" s="55"/>
    </row>
    <row r="61" spans="2:7" ht="135">
      <c r="B61" s="12">
        <v>6.4</v>
      </c>
      <c r="C61" s="58" t="s">
        <v>136</v>
      </c>
      <c r="D61" s="57"/>
      <c r="E61" s="24" t="s">
        <v>137</v>
      </c>
      <c r="F61" s="24"/>
      <c r="G61" s="55"/>
    </row>
    <row r="62" spans="2:7" ht="54" customHeight="1">
      <c r="B62" s="51">
        <v>6.5</v>
      </c>
      <c r="C62" s="25" t="s">
        <v>138</v>
      </c>
      <c r="D62" s="52"/>
      <c r="E62" s="15" t="s">
        <v>139</v>
      </c>
      <c r="F62" s="15" t="s">
        <v>140</v>
      </c>
      <c r="G62" s="53"/>
    </row>
    <row r="63" spans="2:7" ht="81">
      <c r="B63" s="51">
        <v>6.6</v>
      </c>
      <c r="C63" s="25" t="s">
        <v>141</v>
      </c>
      <c r="D63" s="52"/>
      <c r="E63" s="15" t="s">
        <v>142</v>
      </c>
      <c r="F63" s="15" t="s">
        <v>11</v>
      </c>
      <c r="G63" s="53"/>
    </row>
    <row r="64" spans="2:7" ht="30" customHeight="1">
      <c r="B64" s="48">
        <v>7</v>
      </c>
      <c r="C64" s="9" t="s">
        <v>143</v>
      </c>
      <c r="D64" s="10"/>
      <c r="E64" s="10"/>
      <c r="F64" s="10"/>
      <c r="G64" s="49"/>
    </row>
    <row r="65" spans="2:7" ht="171" customHeight="1">
      <c r="B65" s="50">
        <v>7.1</v>
      </c>
      <c r="C65" s="22" t="s">
        <v>144</v>
      </c>
      <c r="D65" s="23" t="s">
        <v>145</v>
      </c>
      <c r="E65" s="43" t="s">
        <v>146</v>
      </c>
      <c r="F65" s="43" t="s">
        <v>147</v>
      </c>
      <c r="G65" s="17"/>
    </row>
    <row r="66" spans="2:7" ht="67.5">
      <c r="B66" s="50">
        <v>7.2</v>
      </c>
      <c r="C66" s="25" t="s">
        <v>148</v>
      </c>
      <c r="D66" s="14" t="s">
        <v>149</v>
      </c>
      <c r="E66" s="15" t="s">
        <v>150</v>
      </c>
      <c r="F66" s="15"/>
      <c r="G66" s="59" t="s">
        <v>151</v>
      </c>
    </row>
    <row r="67" spans="2:7" ht="80.45" customHeight="1">
      <c r="B67" s="60">
        <v>7.3</v>
      </c>
      <c r="C67" s="18" t="s">
        <v>152</v>
      </c>
      <c r="D67" s="14" t="s">
        <v>153</v>
      </c>
      <c r="E67" s="15" t="s">
        <v>153</v>
      </c>
      <c r="F67" s="15"/>
      <c r="G67" s="61"/>
    </row>
    <row r="68" spans="2:7" ht="96.6" customHeight="1">
      <c r="B68" s="60">
        <v>7.4</v>
      </c>
      <c r="C68" s="18" t="s">
        <v>154</v>
      </c>
      <c r="D68" s="14" t="s">
        <v>153</v>
      </c>
      <c r="E68" s="15" t="s">
        <v>153</v>
      </c>
      <c r="F68" s="15"/>
      <c r="G68" s="61"/>
    </row>
    <row r="69" spans="2:7" ht="47.45" customHeight="1">
      <c r="B69" s="60">
        <v>7.5</v>
      </c>
      <c r="C69" s="25" t="s">
        <v>155</v>
      </c>
      <c r="D69" s="14" t="s">
        <v>156</v>
      </c>
      <c r="E69" s="15" t="s">
        <v>156</v>
      </c>
      <c r="F69" s="15"/>
      <c r="G69" s="61"/>
    </row>
    <row r="70" spans="2:7" ht="81">
      <c r="B70" s="50">
        <v>7.6</v>
      </c>
      <c r="C70" s="25" t="s">
        <v>157</v>
      </c>
      <c r="D70" s="14"/>
      <c r="E70" s="62" t="s">
        <v>158</v>
      </c>
      <c r="F70" s="62"/>
      <c r="G70" s="17" t="s">
        <v>159</v>
      </c>
    </row>
    <row r="71" spans="2:7" ht="54">
      <c r="B71" s="50">
        <v>7.7</v>
      </c>
      <c r="C71" s="25" t="s">
        <v>160</v>
      </c>
      <c r="D71" s="14"/>
      <c r="E71" s="62" t="s">
        <v>158</v>
      </c>
      <c r="F71" s="62"/>
      <c r="G71" s="17" t="s">
        <v>161</v>
      </c>
    </row>
    <row r="72" spans="2:7" ht="55.15" customHeight="1">
      <c r="B72" s="50">
        <v>7.8</v>
      </c>
      <c r="C72" s="25" t="s">
        <v>162</v>
      </c>
      <c r="D72" s="14"/>
      <c r="E72" s="62" t="s">
        <v>163</v>
      </c>
      <c r="F72" s="62"/>
      <c r="G72" s="17" t="s">
        <v>164</v>
      </c>
    </row>
    <row r="73" spans="2:7" ht="33" customHeight="1">
      <c r="B73" s="50">
        <v>7.9</v>
      </c>
      <c r="C73" s="17" t="s">
        <v>165</v>
      </c>
      <c r="D73" s="14"/>
      <c r="E73" s="62" t="s">
        <v>166</v>
      </c>
      <c r="F73" s="62"/>
      <c r="G73" s="17" t="s">
        <v>167</v>
      </c>
    </row>
    <row r="74" spans="2:7" ht="34.9" customHeight="1">
      <c r="B74" s="12"/>
      <c r="C74" s="18"/>
      <c r="D74" s="18"/>
      <c r="E74" s="18"/>
      <c r="F74" s="18"/>
      <c r="G74" s="17"/>
    </row>
    <row r="75" spans="2:7" ht="30" customHeight="1">
      <c r="B75" s="8">
        <v>8</v>
      </c>
      <c r="C75" s="9" t="s">
        <v>168</v>
      </c>
      <c r="D75" s="10"/>
      <c r="E75" s="10"/>
      <c r="F75" s="10"/>
      <c r="G75" s="11"/>
    </row>
    <row r="76" spans="2:7" ht="34.9" customHeight="1">
      <c r="B76" s="50">
        <v>8.1</v>
      </c>
      <c r="C76" s="18" t="s">
        <v>169</v>
      </c>
      <c r="D76" s="45"/>
      <c r="E76" s="15"/>
      <c r="F76" s="15"/>
      <c r="G76" s="63" t="s">
        <v>170</v>
      </c>
    </row>
    <row r="77" spans="2:7" ht="34.9" customHeight="1">
      <c r="B77" s="50">
        <v>8.1999999999999993</v>
      </c>
      <c r="C77" s="18" t="s">
        <v>171</v>
      </c>
      <c r="D77" s="45"/>
      <c r="E77" s="15"/>
      <c r="F77" s="15"/>
      <c r="G77" s="64" t="s">
        <v>172</v>
      </c>
    </row>
    <row r="78" spans="2:7" ht="34.9" customHeight="1">
      <c r="B78" s="50">
        <v>8.3000000000000007</v>
      </c>
      <c r="C78" s="18" t="s">
        <v>173</v>
      </c>
      <c r="D78" s="45"/>
      <c r="E78" s="15"/>
      <c r="F78" s="15"/>
      <c r="G78" s="64" t="s">
        <v>174</v>
      </c>
    </row>
    <row r="79" spans="2:7" ht="66">
      <c r="B79" s="50">
        <v>8.4</v>
      </c>
      <c r="C79" s="25" t="s">
        <v>175</v>
      </c>
      <c r="D79" s="46"/>
      <c r="E79" s="15"/>
      <c r="F79" s="15"/>
      <c r="G79" s="65" t="s">
        <v>176</v>
      </c>
    </row>
    <row r="80" spans="2:7" ht="57.6" customHeight="1">
      <c r="B80" s="50">
        <v>8.5</v>
      </c>
      <c r="C80" s="66" t="s">
        <v>177</v>
      </c>
      <c r="D80" s="14" t="s">
        <v>178</v>
      </c>
      <c r="E80" s="15" t="s">
        <v>178</v>
      </c>
      <c r="F80" s="15" t="s">
        <v>11</v>
      </c>
      <c r="G80" s="67" t="s">
        <v>179</v>
      </c>
    </row>
    <row r="81" spans="2:7" ht="34.9" customHeight="1">
      <c r="B81" s="50"/>
      <c r="C81" s="25"/>
      <c r="D81" s="25"/>
      <c r="E81" s="25"/>
      <c r="F81" s="25"/>
      <c r="G81" s="17"/>
    </row>
    <row r="82" spans="2:7" ht="30" customHeight="1">
      <c r="B82" s="8">
        <v>9</v>
      </c>
      <c r="C82" s="9" t="s">
        <v>180</v>
      </c>
      <c r="D82" s="10"/>
      <c r="E82" s="10"/>
      <c r="F82" s="10"/>
      <c r="G82" s="11"/>
    </row>
    <row r="83" spans="2:7" ht="34.9" customHeight="1">
      <c r="B83" s="12">
        <v>9.1</v>
      </c>
      <c r="C83" s="18" t="s">
        <v>181</v>
      </c>
      <c r="D83" s="14" t="s">
        <v>182</v>
      </c>
      <c r="E83" s="15" t="s">
        <v>183</v>
      </c>
      <c r="F83" s="15"/>
      <c r="G83" s="17"/>
    </row>
    <row r="84" spans="2:7" ht="34.9" customHeight="1">
      <c r="B84" s="12">
        <v>9.1999999999999993</v>
      </c>
      <c r="C84" s="18" t="s">
        <v>181</v>
      </c>
      <c r="D84" s="14"/>
      <c r="E84" s="15" t="s">
        <v>184</v>
      </c>
      <c r="F84" s="15"/>
      <c r="G84" s="17"/>
    </row>
    <row r="85" spans="2:7" ht="54">
      <c r="B85" s="50">
        <v>9.3000000000000007</v>
      </c>
      <c r="C85" s="25" t="s">
        <v>185</v>
      </c>
      <c r="D85" s="14"/>
      <c r="E85" s="15"/>
      <c r="F85" s="15"/>
      <c r="G85" s="64" t="s">
        <v>186</v>
      </c>
    </row>
    <row r="86" spans="2:7" ht="67.5">
      <c r="B86" s="50">
        <v>9.4</v>
      </c>
      <c r="C86" s="25" t="s">
        <v>185</v>
      </c>
      <c r="D86" s="14"/>
      <c r="E86" s="15" t="s">
        <v>187</v>
      </c>
      <c r="F86" s="15"/>
      <c r="G86" s="64" t="s">
        <v>188</v>
      </c>
    </row>
    <row r="87" spans="2:7" ht="81">
      <c r="B87" s="50">
        <v>9.5</v>
      </c>
      <c r="C87" s="25" t="s">
        <v>189</v>
      </c>
      <c r="D87" s="14"/>
      <c r="E87" s="15" t="s">
        <v>190</v>
      </c>
      <c r="F87" s="15"/>
      <c r="G87" s="64" t="s">
        <v>191</v>
      </c>
    </row>
    <row r="88" spans="2:7" ht="75" customHeight="1">
      <c r="B88" s="50">
        <v>9.6</v>
      </c>
      <c r="C88" s="25" t="s">
        <v>192</v>
      </c>
      <c r="D88" s="14"/>
      <c r="E88" s="15" t="s">
        <v>193</v>
      </c>
      <c r="F88" s="15"/>
      <c r="G88" s="64" t="s">
        <v>194</v>
      </c>
    </row>
    <row r="89" spans="2:7" ht="103.15" customHeight="1">
      <c r="B89" s="50">
        <v>9.6999999999999993</v>
      </c>
      <c r="C89" s="25" t="s">
        <v>195</v>
      </c>
      <c r="D89" s="14"/>
      <c r="E89" s="15" t="s">
        <v>196</v>
      </c>
      <c r="F89" s="15"/>
      <c r="G89" s="64" t="s">
        <v>197</v>
      </c>
    </row>
    <row r="90" spans="2:7" ht="41.45" customHeight="1">
      <c r="B90" s="50">
        <v>9.8000000000000007</v>
      </c>
      <c r="C90" s="25" t="s">
        <v>198</v>
      </c>
      <c r="D90" s="14"/>
      <c r="E90" s="15"/>
      <c r="F90" s="15"/>
      <c r="G90" s="64" t="s">
        <v>199</v>
      </c>
    </row>
    <row r="91" spans="2:7" ht="57.6" customHeight="1">
      <c r="B91" s="50">
        <v>9.9</v>
      </c>
      <c r="C91" s="66" t="s">
        <v>200</v>
      </c>
      <c r="D91" s="14" t="s">
        <v>201</v>
      </c>
      <c r="E91" s="15" t="s">
        <v>202</v>
      </c>
      <c r="F91" s="15" t="s">
        <v>11</v>
      </c>
      <c r="G91" s="67" t="s">
        <v>203</v>
      </c>
    </row>
    <row r="92" spans="2:7" ht="34.9" customHeight="1">
      <c r="B92" s="12"/>
      <c r="C92" s="18"/>
      <c r="D92" s="18"/>
      <c r="E92" s="18"/>
      <c r="F92" s="18"/>
      <c r="G92" s="17"/>
    </row>
    <row r="93" spans="2:7" ht="30" customHeight="1">
      <c r="B93" s="8">
        <v>10</v>
      </c>
      <c r="C93" s="9" t="s">
        <v>204</v>
      </c>
      <c r="D93" s="10"/>
      <c r="E93" s="10"/>
      <c r="F93" s="10"/>
      <c r="G93" s="11"/>
    </row>
    <row r="94" spans="2:7" ht="52.15" customHeight="1">
      <c r="B94" s="50">
        <v>10.1</v>
      </c>
      <c r="C94" s="25" t="s">
        <v>205</v>
      </c>
      <c r="D94" s="14"/>
      <c r="E94" s="15" t="s">
        <v>206</v>
      </c>
      <c r="F94" s="15"/>
      <c r="G94" s="64" t="s">
        <v>207</v>
      </c>
    </row>
    <row r="95" spans="2:7" ht="34.9" customHeight="1">
      <c r="B95" s="50"/>
      <c r="C95" s="18"/>
      <c r="D95" s="18"/>
      <c r="E95" s="18"/>
      <c r="F95" s="18"/>
      <c r="G95" s="17"/>
    </row>
    <row r="96" spans="2:7" ht="30" customHeight="1">
      <c r="B96" s="8">
        <v>11</v>
      </c>
      <c r="C96" s="9" t="s">
        <v>208</v>
      </c>
      <c r="D96" s="10"/>
      <c r="E96" s="10"/>
      <c r="F96" s="10"/>
      <c r="G96" s="11"/>
    </row>
    <row r="97" spans="2:7" ht="67.5">
      <c r="B97" s="50">
        <v>11.1</v>
      </c>
      <c r="C97" s="25" t="s">
        <v>209</v>
      </c>
      <c r="D97" s="14"/>
      <c r="E97" s="15" t="s">
        <v>210</v>
      </c>
      <c r="F97" s="15"/>
      <c r="G97" s="63" t="s">
        <v>211</v>
      </c>
    </row>
    <row r="98" spans="2:7" ht="67.5">
      <c r="B98" s="50">
        <v>11.2</v>
      </c>
      <c r="C98" s="25" t="s">
        <v>212</v>
      </c>
      <c r="D98" s="14"/>
      <c r="E98" s="15" t="s">
        <v>213</v>
      </c>
      <c r="F98" s="15"/>
      <c r="G98" s="63" t="s">
        <v>214</v>
      </c>
    </row>
    <row r="99" spans="2:7" ht="30" customHeight="1">
      <c r="B99" s="8">
        <v>12</v>
      </c>
      <c r="C99" s="9" t="s">
        <v>215</v>
      </c>
      <c r="D99" s="10"/>
      <c r="E99" s="10"/>
      <c r="F99" s="10"/>
      <c r="G99" s="11"/>
    </row>
    <row r="100" spans="2:7" ht="81">
      <c r="B100" s="50">
        <v>12.1</v>
      </c>
      <c r="C100" s="25" t="s">
        <v>216</v>
      </c>
      <c r="D100" s="14"/>
      <c r="E100" s="15" t="s">
        <v>217</v>
      </c>
      <c r="F100" s="15"/>
      <c r="G100" s="64" t="s">
        <v>218</v>
      </c>
    </row>
    <row r="101" spans="2:7" ht="90" customHeight="1">
      <c r="B101" s="50">
        <v>12.2</v>
      </c>
      <c r="C101" s="37" t="s">
        <v>219</v>
      </c>
      <c r="D101" s="14"/>
      <c r="E101" s="15" t="s">
        <v>220</v>
      </c>
      <c r="F101" s="15"/>
      <c r="G101" s="64" t="s">
        <v>221</v>
      </c>
    </row>
    <row r="102" spans="2:7" ht="34.9" customHeight="1">
      <c r="B102" s="50"/>
      <c r="C102" s="68"/>
      <c r="D102" s="68"/>
      <c r="E102" s="68"/>
      <c r="F102" s="68"/>
      <c r="G102" s="17"/>
    </row>
    <row r="103" spans="2:7" ht="34.9" customHeight="1">
      <c r="B103" s="50"/>
      <c r="C103" s="68"/>
      <c r="D103" s="68"/>
      <c r="E103" s="68"/>
      <c r="F103" s="68"/>
      <c r="G103" s="17"/>
    </row>
    <row r="104" spans="2:7" ht="30" customHeight="1">
      <c r="B104" s="8">
        <v>13</v>
      </c>
      <c r="C104" s="9" t="s">
        <v>222</v>
      </c>
      <c r="D104" s="10"/>
      <c r="E104" s="10"/>
      <c r="F104" s="10"/>
      <c r="G104" s="11"/>
    </row>
    <row r="105" spans="2:7" ht="58.15" customHeight="1">
      <c r="B105" s="50">
        <v>13.1</v>
      </c>
      <c r="C105" s="69" t="s">
        <v>223</v>
      </c>
      <c r="D105" s="14"/>
      <c r="E105" s="62" t="s">
        <v>224</v>
      </c>
      <c r="F105" s="62"/>
      <c r="G105" s="17"/>
    </row>
    <row r="106" spans="2:7" ht="34.9" customHeight="1">
      <c r="B106" s="50"/>
      <c r="C106" s="18"/>
      <c r="D106" s="18"/>
      <c r="E106" s="18"/>
      <c r="F106" s="18"/>
      <c r="G106" s="17"/>
    </row>
    <row r="107" spans="2:7" ht="60" customHeight="1">
      <c r="B107" s="70"/>
      <c r="C107" s="70"/>
      <c r="D107" s="70"/>
      <c r="E107" s="70"/>
      <c r="F107" s="70"/>
      <c r="G107" s="71"/>
    </row>
    <row r="108" spans="2:7" ht="60" customHeight="1">
      <c r="B108" s="70"/>
      <c r="C108" s="70"/>
      <c r="D108" s="70"/>
      <c r="E108" s="70"/>
      <c r="F108" s="70"/>
      <c r="G108" s="71"/>
    </row>
    <row r="109" spans="2:7" ht="60" customHeight="1">
      <c r="B109" s="70"/>
      <c r="C109" s="70"/>
      <c r="D109" s="70"/>
      <c r="E109" s="70"/>
      <c r="F109" s="70"/>
      <c r="G109" s="71"/>
    </row>
    <row r="110" spans="2:7" ht="60" customHeight="1">
      <c r="B110" s="70"/>
      <c r="C110" s="70"/>
      <c r="D110" s="70"/>
      <c r="E110" s="70"/>
      <c r="F110" s="70"/>
      <c r="G110" s="71"/>
    </row>
    <row r="111" spans="2:7" ht="60" customHeight="1">
      <c r="B111" s="70"/>
      <c r="C111" s="70"/>
      <c r="D111" s="70"/>
      <c r="E111" s="70"/>
      <c r="F111" s="70"/>
      <c r="G111" s="71"/>
    </row>
    <row r="112" spans="2:7" ht="60" customHeight="1">
      <c r="B112" s="70"/>
      <c r="C112" s="70"/>
      <c r="D112" s="70"/>
      <c r="E112" s="70"/>
      <c r="F112" s="70"/>
      <c r="G112" s="71"/>
    </row>
    <row r="113" spans="2:7" ht="60" customHeight="1">
      <c r="B113" s="70"/>
      <c r="C113" s="70"/>
      <c r="D113" s="70"/>
      <c r="E113" s="70"/>
      <c r="F113" s="70"/>
      <c r="G113" s="71"/>
    </row>
    <row r="114" spans="2:7" ht="60" customHeight="1">
      <c r="B114" s="70"/>
      <c r="C114" s="70"/>
      <c r="D114" s="70"/>
      <c r="E114" s="70"/>
      <c r="F114" s="70"/>
      <c r="G114" s="71"/>
    </row>
    <row r="115" spans="2:7" ht="60" customHeight="1">
      <c r="B115" s="70"/>
      <c r="C115" s="70"/>
      <c r="D115" s="70"/>
      <c r="E115" s="70"/>
      <c r="F115" s="70"/>
      <c r="G115" s="71"/>
    </row>
    <row r="116" spans="2:7" ht="60" customHeight="1">
      <c r="B116" s="70"/>
      <c r="C116" s="70"/>
      <c r="D116" s="70"/>
      <c r="E116" s="70"/>
      <c r="F116" s="70"/>
      <c r="G116" s="71"/>
    </row>
    <row r="117" spans="2:7" ht="60" customHeight="1">
      <c r="B117" s="70"/>
      <c r="C117" s="70"/>
      <c r="D117" s="70"/>
      <c r="E117" s="70"/>
      <c r="F117" s="70"/>
      <c r="G117" s="71"/>
    </row>
    <row r="118" spans="2:7" ht="60" customHeight="1">
      <c r="B118" s="70"/>
      <c r="C118" s="70"/>
      <c r="D118" s="70"/>
      <c r="E118" s="70"/>
      <c r="F118" s="70"/>
      <c r="G118" s="71"/>
    </row>
    <row r="119" spans="2:7" ht="60" customHeight="1">
      <c r="B119" s="70"/>
      <c r="C119" s="70"/>
      <c r="D119" s="70"/>
      <c r="E119" s="70"/>
      <c r="F119" s="70"/>
      <c r="G119" s="71"/>
    </row>
    <row r="120" spans="2:7" ht="60" customHeight="1">
      <c r="B120" s="70"/>
      <c r="C120" s="70"/>
      <c r="D120" s="70"/>
      <c r="E120" s="70"/>
      <c r="F120" s="70"/>
      <c r="G120" s="71"/>
    </row>
    <row r="121" spans="2:7" ht="60" customHeight="1">
      <c r="B121" s="70"/>
      <c r="C121" s="70"/>
      <c r="D121" s="70"/>
      <c r="E121" s="70"/>
      <c r="F121" s="70"/>
      <c r="G121" s="71"/>
    </row>
    <row r="122" spans="2:7" ht="60" customHeight="1">
      <c r="B122" s="70"/>
      <c r="C122" s="70"/>
      <c r="D122" s="70"/>
      <c r="E122" s="70"/>
      <c r="F122" s="70"/>
      <c r="G122" s="71"/>
    </row>
    <row r="123" spans="2:7" ht="60" customHeight="1"/>
    <row r="124" spans="2:7" ht="60" customHeight="1"/>
    <row r="125" spans="2:7" ht="60" customHeight="1"/>
    <row r="126" spans="2:7" ht="60" customHeight="1"/>
    <row r="127" spans="2:7" ht="60" customHeight="1"/>
  </sheetData>
  <phoneticPr fontId="4" type="noConversion"/>
  <hyperlinks>
    <hyperlink ref="G79" r:id="rId1" xr:uid="{93EFDE2D-D42B-4B8C-B7D6-2FF2D8D54CC6}"/>
  </hyperlinks>
  <pageMargins left="0.51181102362204722" right="0.51181102362204722" top="0.55118110236220474" bottom="0.55118110236220474" header="0.31496062992125984" footer="0.31496062992125984"/>
  <pageSetup paperSize="9" scale="75" orientation="portrait" verticalDpi="1200" r:id="rId2"/>
  <headerFooter>
    <oddHeader>&amp;L&amp;"Calibri"&amp;8&amp;K000000 대외비(Restricted)&amp;1#_x000D_</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80E3C-AF39-434C-AF0E-4FCAF900D6A5}">
  <dimension ref="B2:G18"/>
  <sheetViews>
    <sheetView topLeftCell="A8" zoomScale="85" zoomScaleNormal="85" workbookViewId="0">
      <selection activeCell="C227" sqref="C227"/>
    </sheetView>
  </sheetViews>
  <sheetFormatPr defaultColWidth="8.75" defaultRowHeight="13.5"/>
  <cols>
    <col min="1" max="1" width="2.75" style="4" customWidth="1"/>
    <col min="2" max="2" width="9.375" style="4" customWidth="1"/>
    <col min="3" max="3" width="44.75" style="4" customWidth="1"/>
    <col min="4" max="4" width="35.375" style="4" customWidth="1"/>
    <col min="5" max="5" width="22" style="4" customWidth="1"/>
    <col min="6" max="6" width="16.75" style="4" customWidth="1"/>
    <col min="7" max="7" width="79" style="4" customWidth="1"/>
    <col min="8" max="16384" width="8.75" style="4"/>
  </cols>
  <sheetData>
    <row r="2" spans="2:7" ht="25.15" customHeight="1">
      <c r="C2" s="72" t="s">
        <v>225</v>
      </c>
    </row>
    <row r="3" spans="2:7" ht="27.6" customHeight="1">
      <c r="B3" s="73" t="s">
        <v>226</v>
      </c>
      <c r="C3" s="73" t="s">
        <v>227</v>
      </c>
      <c r="D3" s="73" t="s">
        <v>227</v>
      </c>
      <c r="E3" s="74" t="s">
        <v>228</v>
      </c>
      <c r="F3" s="73" t="s">
        <v>229</v>
      </c>
      <c r="G3" s="73"/>
    </row>
    <row r="4" spans="2:7" ht="199.9" customHeight="1">
      <c r="B4" s="54" t="s">
        <v>230</v>
      </c>
      <c r="C4" s="54"/>
      <c r="D4" s="54"/>
      <c r="E4" s="22" t="s">
        <v>231</v>
      </c>
      <c r="F4" s="12" t="s">
        <v>232</v>
      </c>
      <c r="G4" s="54"/>
    </row>
    <row r="5" spans="2:7" ht="199.9" customHeight="1">
      <c r="B5" s="22" t="s">
        <v>233</v>
      </c>
      <c r="C5" s="54"/>
      <c r="D5" s="54"/>
      <c r="E5" s="22" t="s">
        <v>234</v>
      </c>
      <c r="F5" s="12" t="s">
        <v>235</v>
      </c>
      <c r="G5" s="54"/>
    </row>
    <row r="6" spans="2:7" ht="199.9" customHeight="1">
      <c r="B6" s="54" t="s">
        <v>236</v>
      </c>
      <c r="C6" s="54"/>
      <c r="D6" s="54"/>
      <c r="E6" s="22" t="s">
        <v>237</v>
      </c>
      <c r="F6" s="75" t="s">
        <v>238</v>
      </c>
      <c r="G6" s="54"/>
    </row>
    <row r="7" spans="2:7" ht="199.9" customHeight="1">
      <c r="B7" s="22" t="s">
        <v>239</v>
      </c>
      <c r="C7" s="54"/>
      <c r="D7" s="54"/>
      <c r="E7" s="22" t="s">
        <v>240</v>
      </c>
      <c r="F7" s="12" t="s">
        <v>241</v>
      </c>
      <c r="G7" s="54"/>
    </row>
    <row r="8" spans="2:7" ht="199.9" customHeight="1">
      <c r="B8" s="22" t="s">
        <v>242</v>
      </c>
      <c r="C8" s="54"/>
      <c r="D8" s="54"/>
      <c r="E8" s="22" t="s">
        <v>243</v>
      </c>
      <c r="F8" s="12" t="s">
        <v>241</v>
      </c>
      <c r="G8" s="54"/>
    </row>
    <row r="9" spans="2:7" ht="199.9" customHeight="1">
      <c r="B9" s="22" t="s">
        <v>244</v>
      </c>
      <c r="C9" s="54"/>
      <c r="D9" s="54"/>
      <c r="E9" s="22"/>
      <c r="F9" s="12"/>
      <c r="G9" s="54"/>
    </row>
    <row r="10" spans="2:7" ht="111" customHeight="1">
      <c r="B10" s="22" t="s">
        <v>245</v>
      </c>
      <c r="C10" s="54"/>
      <c r="D10" s="54"/>
      <c r="E10" s="22"/>
      <c r="F10" s="75" t="s">
        <v>246</v>
      </c>
      <c r="G10" s="54"/>
    </row>
    <row r="11" spans="2:7" ht="111" customHeight="1">
      <c r="B11" s="22" t="s">
        <v>247</v>
      </c>
      <c r="C11" s="54"/>
      <c r="D11" s="54"/>
      <c r="E11" s="22"/>
      <c r="F11" s="75" t="s">
        <v>248</v>
      </c>
      <c r="G11" s="54"/>
    </row>
    <row r="12" spans="2:7" ht="111" customHeight="1">
      <c r="B12" s="22" t="s">
        <v>247</v>
      </c>
      <c r="C12" s="54"/>
      <c r="D12" s="54"/>
      <c r="E12" s="22"/>
      <c r="F12" s="75" t="s">
        <v>249</v>
      </c>
      <c r="G12" s="54"/>
    </row>
    <row r="13" spans="2:7" ht="111" customHeight="1">
      <c r="B13" s="22" t="s">
        <v>247</v>
      </c>
      <c r="C13" s="54"/>
      <c r="D13" s="54"/>
      <c r="E13" s="22"/>
      <c r="F13" s="75" t="s">
        <v>250</v>
      </c>
      <c r="G13" s="54"/>
    </row>
    <row r="14" spans="2:7" ht="25.9" customHeight="1">
      <c r="C14" s="72" t="s">
        <v>251</v>
      </c>
    </row>
    <row r="15" spans="2:7" ht="21.6" customHeight="1">
      <c r="B15" s="54"/>
      <c r="C15" s="12" t="s">
        <v>252</v>
      </c>
      <c r="D15" s="12" t="s">
        <v>253</v>
      </c>
      <c r="E15" s="54"/>
      <c r="F15" s="54"/>
      <c r="G15" s="54"/>
    </row>
    <row r="16" spans="2:7" ht="51" customHeight="1">
      <c r="B16" s="12">
        <v>1</v>
      </c>
      <c r="C16" s="54" t="s">
        <v>254</v>
      </c>
      <c r="D16" s="22" t="s">
        <v>255</v>
      </c>
      <c r="E16" s="22" t="s">
        <v>256</v>
      </c>
      <c r="F16" s="54"/>
      <c r="G16" s="22" t="s">
        <v>257</v>
      </c>
    </row>
    <row r="17" spans="2:7" ht="43.9" customHeight="1">
      <c r="B17" s="12">
        <v>2</v>
      </c>
      <c r="C17" s="54" t="s">
        <v>258</v>
      </c>
      <c r="D17" s="22" t="s">
        <v>259</v>
      </c>
      <c r="E17" s="54"/>
      <c r="F17" s="54"/>
      <c r="G17" s="22" t="s">
        <v>260</v>
      </c>
    </row>
    <row r="18" spans="2:7" ht="30.6" customHeight="1">
      <c r="B18" s="12">
        <v>3</v>
      </c>
      <c r="C18" s="54" t="s">
        <v>261</v>
      </c>
      <c r="D18" s="22" t="s">
        <v>262</v>
      </c>
      <c r="E18" s="54"/>
      <c r="F18" s="54"/>
      <c r="G18" s="22"/>
    </row>
  </sheetData>
  <phoneticPr fontId="4"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4E575-5679-4954-AB8F-81A2853B1BE5}">
  <dimension ref="A1:M97"/>
  <sheetViews>
    <sheetView zoomScale="85" zoomScaleNormal="85" workbookViewId="0">
      <selection activeCell="C227" sqref="C227"/>
    </sheetView>
  </sheetViews>
  <sheetFormatPr defaultColWidth="8.75" defaultRowHeight="13.5"/>
  <cols>
    <col min="1" max="1" width="3.375" style="4" customWidth="1"/>
    <col min="2" max="2" width="5.75" style="4" customWidth="1"/>
    <col min="3" max="3" width="37.125" style="4" customWidth="1"/>
    <col min="4" max="4" width="94.25" style="4" customWidth="1"/>
    <col min="5" max="5" width="48.5" style="79" customWidth="1"/>
    <col min="6" max="6" width="8.75" style="4"/>
    <col min="7" max="8" width="28.125" style="4" bestFit="1" customWidth="1"/>
    <col min="9" max="10" width="8.75" style="4"/>
    <col min="11" max="11" width="43" style="4" bestFit="1" customWidth="1"/>
    <col min="12" max="12" width="69.5" style="4" bestFit="1" customWidth="1"/>
    <col min="13" max="13" width="23.125" style="4" customWidth="1"/>
    <col min="14" max="16384" width="8.75" style="4"/>
  </cols>
  <sheetData>
    <row r="1" spans="1:13">
      <c r="A1" s="76"/>
      <c r="B1" s="76"/>
      <c r="C1" s="76"/>
      <c r="D1" s="76"/>
      <c r="E1" s="77"/>
    </row>
    <row r="2" spans="1:13" ht="17.25">
      <c r="A2" s="76"/>
      <c r="B2" s="78" t="s">
        <v>263</v>
      </c>
      <c r="C2" s="76"/>
      <c r="D2" s="76"/>
      <c r="E2" s="77"/>
    </row>
    <row r="3" spans="1:13" ht="16.5">
      <c r="A3" s="76"/>
      <c r="B3" s="76"/>
      <c r="C3" s="76"/>
      <c r="D3" s="76"/>
      <c r="E3" s="77"/>
      <c r="J3"/>
      <c r="K3"/>
      <c r="L3"/>
      <c r="M3"/>
    </row>
    <row r="4" spans="1:13">
      <c r="A4" s="76"/>
      <c r="B4" s="4" t="s">
        <v>264</v>
      </c>
      <c r="C4" s="76"/>
      <c r="D4" s="76"/>
      <c r="E4" s="77"/>
    </row>
    <row r="5" spans="1:13">
      <c r="A5" s="76"/>
      <c r="B5" s="76"/>
      <c r="C5" s="76"/>
      <c r="D5" s="76"/>
      <c r="E5" s="77"/>
    </row>
    <row r="6" spans="1:13">
      <c r="A6" s="76"/>
      <c r="B6" s="76"/>
      <c r="C6" s="76"/>
      <c r="D6" s="76"/>
      <c r="E6" s="77"/>
    </row>
    <row r="7" spans="1:13">
      <c r="A7" s="76"/>
      <c r="B7" s="76"/>
      <c r="C7" s="76"/>
      <c r="D7" s="76"/>
      <c r="E7" s="77"/>
    </row>
    <row r="8" spans="1:13">
      <c r="A8" s="76"/>
      <c r="B8" s="76"/>
      <c r="C8" s="76"/>
      <c r="D8" s="76"/>
      <c r="E8" s="77"/>
    </row>
    <row r="9" spans="1:13">
      <c r="A9" s="76"/>
      <c r="B9" s="76"/>
      <c r="C9" s="76"/>
      <c r="D9" s="76"/>
      <c r="E9" s="77"/>
    </row>
    <row r="10" spans="1:13">
      <c r="A10" s="76"/>
      <c r="B10" s="76"/>
      <c r="C10" s="76"/>
      <c r="D10" s="76"/>
      <c r="E10" s="77"/>
    </row>
    <row r="11" spans="1:13">
      <c r="A11" s="76"/>
      <c r="B11" s="76"/>
      <c r="C11" s="76"/>
      <c r="D11" s="76"/>
      <c r="E11" s="77"/>
    </row>
    <row r="12" spans="1:13">
      <c r="A12" s="76"/>
      <c r="B12" s="76"/>
      <c r="C12" s="76"/>
      <c r="D12" s="76"/>
      <c r="E12" s="77"/>
    </row>
    <row r="13" spans="1:13">
      <c r="A13" s="76"/>
      <c r="B13" s="76"/>
      <c r="C13" s="76"/>
      <c r="D13" s="76"/>
      <c r="E13" s="77"/>
    </row>
    <row r="14" spans="1:13">
      <c r="A14" s="76"/>
      <c r="B14" s="76"/>
      <c r="C14" s="76"/>
      <c r="D14" s="76"/>
      <c r="E14" s="77"/>
    </row>
    <row r="15" spans="1:13">
      <c r="A15" s="76"/>
      <c r="B15" s="76"/>
      <c r="C15" s="76"/>
      <c r="D15" s="76"/>
      <c r="E15" s="77"/>
    </row>
    <row r="16" spans="1:13">
      <c r="A16" s="76"/>
      <c r="B16" s="76"/>
      <c r="C16" s="76"/>
      <c r="D16" s="76"/>
      <c r="E16" s="77"/>
    </row>
    <row r="17" spans="1:7">
      <c r="A17" s="76"/>
      <c r="B17" s="76"/>
      <c r="C17" s="76"/>
      <c r="D17" s="76"/>
      <c r="E17" s="77"/>
    </row>
    <row r="18" spans="1:7">
      <c r="A18" s="76"/>
      <c r="B18" s="76"/>
      <c r="C18" s="76"/>
      <c r="D18" s="76"/>
      <c r="E18" s="77"/>
    </row>
    <row r="19" spans="1:7">
      <c r="A19" s="76"/>
      <c r="B19" s="76"/>
      <c r="C19" s="76"/>
      <c r="D19" s="76"/>
      <c r="E19" s="77"/>
    </row>
    <row r="20" spans="1:7">
      <c r="A20" s="76"/>
      <c r="B20" s="76"/>
      <c r="C20" s="76"/>
      <c r="D20" s="76"/>
      <c r="E20" s="77"/>
    </row>
    <row r="21" spans="1:7">
      <c r="A21" s="76"/>
      <c r="B21" s="76"/>
      <c r="C21" s="76"/>
      <c r="D21" s="76"/>
      <c r="E21" s="77"/>
    </row>
    <row r="22" spans="1:7">
      <c r="A22" s="76"/>
      <c r="B22" s="76"/>
      <c r="C22" s="76"/>
      <c r="D22" s="76"/>
      <c r="E22" s="77"/>
    </row>
    <row r="23" spans="1:7">
      <c r="A23" s="76"/>
      <c r="B23" s="76"/>
      <c r="C23" s="76"/>
      <c r="D23" s="76"/>
      <c r="E23" s="77"/>
      <c r="G23" s="4" t="s">
        <v>265</v>
      </c>
    </row>
    <row r="24" spans="1:7">
      <c r="A24" s="76"/>
      <c r="B24" s="76"/>
      <c r="C24" s="76"/>
      <c r="D24" s="76"/>
      <c r="E24" s="77"/>
      <c r="G24" s="4" t="s">
        <v>266</v>
      </c>
    </row>
    <row r="25" spans="1:7">
      <c r="A25" s="76"/>
      <c r="B25" s="76"/>
      <c r="C25" s="76"/>
      <c r="D25" s="76"/>
      <c r="E25" s="77"/>
      <c r="G25" s="4" t="s">
        <v>267</v>
      </c>
    </row>
    <row r="26" spans="1:7">
      <c r="A26" s="76"/>
      <c r="B26" s="76"/>
      <c r="C26" s="76"/>
      <c r="D26" s="76"/>
      <c r="E26" s="77"/>
    </row>
    <row r="27" spans="1:7">
      <c r="A27" s="76"/>
      <c r="B27" s="76"/>
      <c r="C27" s="76"/>
      <c r="D27" s="76"/>
      <c r="E27" s="77"/>
    </row>
    <row r="28" spans="1:7">
      <c r="A28" s="76"/>
      <c r="B28" s="76"/>
      <c r="C28" s="76"/>
      <c r="D28" s="76"/>
      <c r="E28" s="77"/>
    </row>
    <row r="29" spans="1:7">
      <c r="A29" s="76"/>
      <c r="B29" s="76"/>
      <c r="C29" s="76"/>
      <c r="D29" s="76"/>
      <c r="E29" s="77"/>
    </row>
    <row r="30" spans="1:7">
      <c r="A30" s="76"/>
      <c r="B30" s="76"/>
      <c r="C30" s="76"/>
      <c r="D30" s="76"/>
      <c r="E30" s="77"/>
    </row>
    <row r="31" spans="1:7">
      <c r="A31" s="76"/>
      <c r="B31" s="76"/>
      <c r="C31" s="76"/>
      <c r="D31" s="76"/>
      <c r="E31" s="77"/>
    </row>
    <row r="32" spans="1:7">
      <c r="A32" s="76"/>
      <c r="B32" s="76"/>
      <c r="C32" s="76"/>
      <c r="D32" s="76"/>
      <c r="E32" s="77"/>
    </row>
    <row r="33" spans="1:13">
      <c r="A33" s="76"/>
      <c r="B33" s="76"/>
      <c r="C33" s="76"/>
      <c r="D33" s="76"/>
      <c r="E33" s="77"/>
    </row>
    <row r="34" spans="1:13">
      <c r="A34" s="76"/>
      <c r="B34" s="76"/>
      <c r="C34" s="76"/>
      <c r="D34" s="76"/>
      <c r="E34" s="77"/>
    </row>
    <row r="35" spans="1:13">
      <c r="A35" s="76"/>
      <c r="B35" s="76"/>
      <c r="C35" s="76"/>
      <c r="D35" s="76"/>
      <c r="E35" s="77"/>
    </row>
    <row r="36" spans="1:13">
      <c r="A36" s="76"/>
      <c r="B36" s="76"/>
      <c r="C36" s="76"/>
      <c r="D36" s="76"/>
      <c r="E36" s="77"/>
    </row>
    <row r="37" spans="1:13">
      <c r="A37" s="76"/>
      <c r="B37" s="76"/>
      <c r="C37" s="76"/>
      <c r="D37" s="76"/>
      <c r="E37" s="77"/>
    </row>
    <row r="38" spans="1:13">
      <c r="A38" s="76"/>
      <c r="B38" s="76"/>
      <c r="C38" s="76"/>
      <c r="D38" s="76"/>
      <c r="E38" s="77"/>
    </row>
    <row r="39" spans="1:13">
      <c r="A39" s="76"/>
      <c r="B39" s="76"/>
      <c r="C39" s="76"/>
      <c r="D39" s="76"/>
      <c r="E39" s="77"/>
    </row>
    <row r="40" spans="1:13">
      <c r="A40" s="76"/>
      <c r="B40" s="76"/>
      <c r="C40" s="76"/>
      <c r="D40" s="76"/>
      <c r="E40" s="77"/>
    </row>
    <row r="41" spans="1:13">
      <c r="A41" s="76"/>
      <c r="B41" s="76"/>
      <c r="C41" s="76"/>
      <c r="D41" s="76"/>
      <c r="E41" s="77"/>
    </row>
    <row r="42" spans="1:13">
      <c r="A42" s="76"/>
      <c r="B42" s="76"/>
      <c r="C42" s="76"/>
      <c r="D42" s="76"/>
      <c r="E42" s="77"/>
    </row>
    <row r="43" spans="1:13">
      <c r="A43" s="76"/>
      <c r="B43" s="76"/>
      <c r="C43" s="76"/>
      <c r="D43" s="76"/>
      <c r="E43" s="77"/>
    </row>
    <row r="44" spans="1:13">
      <c r="A44" s="76"/>
      <c r="B44" s="76"/>
      <c r="C44" s="76"/>
      <c r="D44" s="76"/>
      <c r="E44" s="77"/>
    </row>
    <row r="45" spans="1:13" ht="16.5">
      <c r="J45"/>
      <c r="K45"/>
      <c r="L45"/>
      <c r="M45"/>
    </row>
    <row r="46" spans="1:13" ht="25.15" customHeight="1">
      <c r="B46" s="12">
        <v>0</v>
      </c>
      <c r="C46" s="80" t="s">
        <v>268</v>
      </c>
      <c r="D46" s="81" t="s">
        <v>269</v>
      </c>
      <c r="E46" s="82" t="s">
        <v>270</v>
      </c>
      <c r="J46"/>
      <c r="K46"/>
      <c r="L46"/>
      <c r="M46"/>
    </row>
    <row r="47" spans="1:13" ht="25.15" customHeight="1">
      <c r="B47" s="12">
        <v>1</v>
      </c>
      <c r="C47" s="54" t="s">
        <v>271</v>
      </c>
      <c r="D47" s="81" t="s">
        <v>272</v>
      </c>
      <c r="E47" s="82"/>
      <c r="J47"/>
      <c r="K47"/>
      <c r="L47"/>
      <c r="M47"/>
    </row>
    <row r="48" spans="1:13" ht="55.5" customHeight="1">
      <c r="B48" s="12">
        <v>2</v>
      </c>
      <c r="C48" s="54" t="s">
        <v>273</v>
      </c>
      <c r="D48" s="81" t="s">
        <v>274</v>
      </c>
      <c r="E48" s="82" t="s">
        <v>275</v>
      </c>
      <c r="J48"/>
      <c r="K48"/>
      <c r="L48"/>
      <c r="M48"/>
    </row>
    <row r="49" spans="2:13" ht="59.25" customHeight="1">
      <c r="B49" s="12">
        <v>3</v>
      </c>
      <c r="C49" s="54" t="s">
        <v>276</v>
      </c>
      <c r="D49" s="82" t="s">
        <v>277</v>
      </c>
      <c r="E49" s="82"/>
      <c r="J49"/>
      <c r="K49"/>
      <c r="L49"/>
      <c r="M49"/>
    </row>
    <row r="50" spans="2:13" ht="25.15" customHeight="1">
      <c r="B50" s="12">
        <v>4</v>
      </c>
      <c r="C50" s="54" t="s">
        <v>278</v>
      </c>
      <c r="D50" s="82" t="s">
        <v>279</v>
      </c>
      <c r="E50" s="82" t="s">
        <v>280</v>
      </c>
      <c r="J50"/>
      <c r="K50"/>
      <c r="L50"/>
      <c r="M50"/>
    </row>
    <row r="51" spans="2:13" ht="57" customHeight="1">
      <c r="B51" s="12">
        <v>5</v>
      </c>
      <c r="C51" s="22" t="s">
        <v>281</v>
      </c>
      <c r="D51" s="82" t="s">
        <v>282</v>
      </c>
      <c r="E51" s="82"/>
      <c r="J51"/>
      <c r="K51"/>
      <c r="L51"/>
      <c r="M51"/>
    </row>
    <row r="52" spans="2:13" ht="93" customHeight="1">
      <c r="B52" s="12">
        <v>6</v>
      </c>
      <c r="C52" s="54" t="s">
        <v>283</v>
      </c>
      <c r="D52" s="82" t="s">
        <v>284</v>
      </c>
      <c r="E52" s="82" t="s">
        <v>285</v>
      </c>
      <c r="J52"/>
      <c r="K52"/>
      <c r="L52"/>
      <c r="M52"/>
    </row>
    <row r="53" spans="2:13" ht="55.9" customHeight="1">
      <c r="B53" s="12">
        <v>7</v>
      </c>
      <c r="C53" s="54" t="s">
        <v>286</v>
      </c>
      <c r="D53" s="82" t="s">
        <v>287</v>
      </c>
      <c r="E53" s="82"/>
    </row>
    <row r="54" spans="2:13" ht="78" customHeight="1">
      <c r="B54" s="12">
        <v>8</v>
      </c>
      <c r="C54" s="54" t="s">
        <v>288</v>
      </c>
      <c r="D54" s="82" t="s">
        <v>289</v>
      </c>
      <c r="E54" s="82"/>
      <c r="J54"/>
      <c r="K54"/>
      <c r="L54"/>
      <c r="M54"/>
    </row>
    <row r="55" spans="2:13" ht="78" customHeight="1">
      <c r="B55" s="12">
        <v>9</v>
      </c>
      <c r="C55" s="54" t="s">
        <v>290</v>
      </c>
      <c r="D55" s="82" t="s">
        <v>291</v>
      </c>
      <c r="E55" s="82" t="s">
        <v>292</v>
      </c>
      <c r="J55"/>
      <c r="K55"/>
      <c r="L55"/>
      <c r="M55"/>
    </row>
    <row r="56" spans="2:13" ht="78" customHeight="1">
      <c r="B56" s="12">
        <v>10</v>
      </c>
      <c r="C56" s="54" t="s">
        <v>293</v>
      </c>
      <c r="D56" s="82" t="s">
        <v>294</v>
      </c>
      <c r="E56" s="82" t="s">
        <v>292</v>
      </c>
      <c r="J56"/>
      <c r="K56"/>
      <c r="L56"/>
      <c r="M56"/>
    </row>
    <row r="57" spans="2:13" ht="78" customHeight="1">
      <c r="B57" s="12">
        <v>11</v>
      </c>
      <c r="C57" s="54" t="s">
        <v>295</v>
      </c>
      <c r="D57" s="82" t="s">
        <v>296</v>
      </c>
      <c r="E57" s="82"/>
      <c r="J57"/>
      <c r="K57"/>
      <c r="L57"/>
      <c r="M57"/>
    </row>
    <row r="58" spans="2:13" ht="78" customHeight="1">
      <c r="B58" s="12">
        <v>12</v>
      </c>
      <c r="C58" s="54" t="s">
        <v>297</v>
      </c>
      <c r="D58" s="82" t="s">
        <v>298</v>
      </c>
      <c r="E58" s="82"/>
      <c r="J58"/>
      <c r="K58"/>
      <c r="L58"/>
      <c r="M58"/>
    </row>
    <row r="59" spans="2:13" ht="78" customHeight="1">
      <c r="B59" s="12">
        <v>13</v>
      </c>
      <c r="C59" s="54" t="s">
        <v>299</v>
      </c>
      <c r="D59" s="82" t="s">
        <v>300</v>
      </c>
      <c r="E59" s="82"/>
      <c r="J59"/>
      <c r="K59"/>
      <c r="L59"/>
      <c r="M59"/>
    </row>
    <row r="60" spans="2:13" ht="78" customHeight="1">
      <c r="B60" s="12">
        <v>14</v>
      </c>
      <c r="C60" s="54" t="s">
        <v>301</v>
      </c>
      <c r="D60" s="82" t="s">
        <v>302</v>
      </c>
      <c r="E60" s="82"/>
      <c r="J60"/>
      <c r="K60"/>
      <c r="L60"/>
      <c r="M60"/>
    </row>
    <row r="61" spans="2:13" ht="78" customHeight="1">
      <c r="B61" s="12">
        <v>15</v>
      </c>
      <c r="C61" s="54"/>
      <c r="D61" s="82"/>
      <c r="E61" s="82"/>
      <c r="J61"/>
      <c r="K61"/>
      <c r="L61"/>
      <c r="M61"/>
    </row>
    <row r="62" spans="2:13" ht="35.25" customHeight="1">
      <c r="B62" s="12"/>
      <c r="C62" s="54"/>
      <c r="D62" s="82"/>
      <c r="E62" s="82"/>
      <c r="J62"/>
      <c r="K62"/>
      <c r="L62"/>
      <c r="M62"/>
    </row>
    <row r="63" spans="2:13" ht="25.15" customHeight="1">
      <c r="B63" s="83"/>
    </row>
    <row r="64" spans="2:13">
      <c r="B64" s="83"/>
    </row>
    <row r="65" spans="2:2">
      <c r="B65" s="4" t="s">
        <v>303</v>
      </c>
    </row>
    <row r="66" spans="2:2">
      <c r="B66" s="83"/>
    </row>
    <row r="67" spans="2:2">
      <c r="B67" s="83"/>
    </row>
    <row r="68" spans="2:2">
      <c r="B68" s="83"/>
    </row>
    <row r="69" spans="2:2">
      <c r="B69" s="83"/>
    </row>
    <row r="70" spans="2:2">
      <c r="B70" s="83"/>
    </row>
    <row r="71" spans="2:2">
      <c r="B71" s="83"/>
    </row>
    <row r="72" spans="2:2">
      <c r="B72" s="83"/>
    </row>
    <row r="73" spans="2:2">
      <c r="B73" s="83"/>
    </row>
    <row r="74" spans="2:2">
      <c r="B74" s="83"/>
    </row>
    <row r="75" spans="2:2">
      <c r="B75" s="83"/>
    </row>
    <row r="76" spans="2:2">
      <c r="B76" s="83"/>
    </row>
    <row r="77" spans="2:2">
      <c r="B77" s="83"/>
    </row>
    <row r="78" spans="2:2">
      <c r="B78" s="83"/>
    </row>
    <row r="79" spans="2:2">
      <c r="B79" s="83"/>
    </row>
    <row r="80" spans="2:2">
      <c r="B80" s="83"/>
    </row>
    <row r="81" spans="1:13">
      <c r="B81" s="83"/>
    </row>
    <row r="82" spans="1:13">
      <c r="B82" s="83"/>
    </row>
    <row r="83" spans="1:13">
      <c r="B83" s="83"/>
    </row>
    <row r="84" spans="1:13">
      <c r="B84" s="83"/>
    </row>
    <row r="85" spans="1:13">
      <c r="B85" s="83"/>
    </row>
    <row r="86" spans="1:13">
      <c r="B86" s="83"/>
    </row>
    <row r="87" spans="1:13">
      <c r="B87" s="83"/>
    </row>
    <row r="88" spans="1:13">
      <c r="B88" s="83"/>
    </row>
    <row r="90" spans="1:13" ht="25.15" customHeight="1">
      <c r="B90" s="12">
        <v>0</v>
      </c>
      <c r="C90" s="80" t="s">
        <v>268</v>
      </c>
      <c r="D90" s="81" t="s">
        <v>269</v>
      </c>
      <c r="E90" s="82" t="s">
        <v>270</v>
      </c>
      <c r="J90"/>
      <c r="K90"/>
      <c r="L90"/>
      <c r="M90"/>
    </row>
    <row r="91" spans="1:13" ht="25.15" customHeight="1">
      <c r="B91" s="12">
        <v>1</v>
      </c>
      <c r="C91" s="80" t="s">
        <v>304</v>
      </c>
      <c r="D91" s="81" t="s">
        <v>305</v>
      </c>
      <c r="E91" s="82" t="s">
        <v>306</v>
      </c>
      <c r="J91"/>
      <c r="K91"/>
      <c r="L91"/>
      <c r="M91"/>
    </row>
    <row r="92" spans="1:13" ht="25.15" customHeight="1">
      <c r="B92" s="12">
        <v>2</v>
      </c>
      <c r="C92" s="80" t="s">
        <v>307</v>
      </c>
      <c r="D92" s="81" t="s">
        <v>308</v>
      </c>
      <c r="E92" s="82"/>
      <c r="J92"/>
      <c r="K92"/>
      <c r="L92"/>
      <c r="M92"/>
    </row>
    <row r="93" spans="1:13" customFormat="1" ht="25.15" customHeight="1">
      <c r="A93" s="12"/>
      <c r="B93" s="12">
        <v>3</v>
      </c>
      <c r="C93" s="80" t="s">
        <v>309</v>
      </c>
      <c r="D93" s="82"/>
      <c r="E93" s="12"/>
    </row>
    <row r="94" spans="1:13" customFormat="1" ht="25.15" customHeight="1">
      <c r="A94" s="4"/>
      <c r="B94" s="12">
        <v>4</v>
      </c>
      <c r="C94" s="80" t="s">
        <v>310</v>
      </c>
      <c r="D94" s="81"/>
      <c r="E94" s="82"/>
    </row>
    <row r="95" spans="1:13" customFormat="1" ht="25.15" customHeight="1">
      <c r="A95" s="12"/>
      <c r="B95" s="12">
        <v>5</v>
      </c>
      <c r="C95" s="80" t="s">
        <v>311</v>
      </c>
      <c r="D95" s="82"/>
      <c r="E95" s="12"/>
    </row>
    <row r="96" spans="1:13" ht="91.5" customHeight="1">
      <c r="B96" s="50">
        <v>6</v>
      </c>
      <c r="C96" s="25" t="s">
        <v>312</v>
      </c>
      <c r="D96" s="81" t="s">
        <v>313</v>
      </c>
      <c r="E96" s="82"/>
    </row>
    <row r="97" spans="2:5" ht="79.900000000000006" customHeight="1">
      <c r="B97" s="50">
        <v>7</v>
      </c>
      <c r="C97" s="25" t="s">
        <v>314</v>
      </c>
      <c r="D97" s="81" t="s">
        <v>315</v>
      </c>
      <c r="E97" s="82"/>
    </row>
  </sheetData>
  <phoneticPr fontId="4" type="noConversion"/>
  <pageMargins left="0.7" right="0.7" top="0.75" bottom="0.75" header="0.3" footer="0.3"/>
  <pageSetup paperSize="9" orientation="portrait" verticalDpi="1200" r:id="rId1"/>
  <headerFooter>
    <oddHeader>&amp;L&amp;"Calibri"&amp;8&amp;K000000 대외비(Restricted)&amp;1#_x000D_</oddHead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93034-849F-45FA-83B1-E3F1CC3482B2}">
  <dimension ref="A1:Q1144"/>
  <sheetViews>
    <sheetView zoomScaleNormal="100" workbookViewId="0">
      <pane ySplit="10" topLeftCell="A221" activePane="bottomLeft" state="frozen"/>
      <selection activeCell="C227" sqref="C227"/>
      <selection pane="bottomLeft" activeCell="C227" sqref="C227"/>
    </sheetView>
  </sheetViews>
  <sheetFormatPr defaultColWidth="8.75" defaultRowHeight="16.5" outlineLevelRow="2"/>
  <cols>
    <col min="1" max="1" width="4.25" style="88" customWidth="1"/>
    <col min="2" max="2" width="13.375" style="84" customWidth="1"/>
    <col min="3" max="3" width="63" style="85" bestFit="1" customWidth="1"/>
    <col min="4" max="4" width="5.625" style="86" customWidth="1"/>
    <col min="5" max="6" width="9.25" style="87" customWidth="1"/>
    <col min="7" max="7" width="3" style="88" customWidth="1"/>
    <col min="8" max="8" width="10.625" style="88" customWidth="1"/>
    <col min="9" max="9" width="5.875" style="88" hidden="1" customWidth="1"/>
    <col min="10" max="10" width="10.625" style="88" customWidth="1"/>
    <col min="11" max="11" width="5.875" style="88" hidden="1" customWidth="1"/>
    <col min="12" max="12" width="10.625" style="88" customWidth="1"/>
    <col min="13" max="13" width="5.875" style="88" hidden="1" customWidth="1"/>
    <col min="14" max="14" width="10.625" style="88" customWidth="1"/>
    <col min="15" max="15" width="5.875" style="88" hidden="1" customWidth="1"/>
    <col min="16" max="16" width="15" style="88" customWidth="1"/>
    <col min="17" max="17" width="5.875" style="88" hidden="1" customWidth="1"/>
    <col min="18" max="16384" width="8.75" style="88"/>
  </cols>
  <sheetData>
    <row r="1" spans="2:17" ht="3.75" customHeight="1" thickBot="1"/>
    <row r="2" spans="2:17" ht="24.75" thickBot="1">
      <c r="B2" s="89" t="s">
        <v>316</v>
      </c>
      <c r="D2" s="90"/>
      <c r="E2" s="91" t="s">
        <v>317</v>
      </c>
      <c r="F2" s="92"/>
      <c r="H2" s="93" t="s">
        <v>318</v>
      </c>
    </row>
    <row r="3" spans="2:17" ht="17.25" thickBot="1">
      <c r="C3" s="94" t="s">
        <v>319</v>
      </c>
      <c r="D3" s="95"/>
      <c r="E3" s="92"/>
      <c r="F3" s="92"/>
      <c r="H3" s="96" t="str">
        <f>HYPERLINK("#Family_표준_구성도!"&amp;I3,H4)</f>
        <v>0.Room</v>
      </c>
      <c r="I3" s="97" t="str">
        <f>"B"&amp;TEXT(MATCH(H4,$B:$B,0),"###")</f>
        <v>B11</v>
      </c>
      <c r="J3" s="98" t="str">
        <f>HYPERLINK("#Family_표준_구성도!"&amp;K3,J4)</f>
        <v>1.Floors</v>
      </c>
      <c r="K3" s="97" t="str">
        <f>"B"&amp;TEXT(MATCH(J4,$B:$B,0),"###")</f>
        <v>B20</v>
      </c>
      <c r="L3" s="96" t="str">
        <f>HYPERLINK("#Family_표준_구성도!"&amp;M3,L4)</f>
        <v>2.Roofs</v>
      </c>
      <c r="M3" s="97" t="str">
        <f>"B"&amp;TEXT(MATCH(L4,$B:$B,0),"###")</f>
        <v>B97</v>
      </c>
      <c r="N3" s="98" t="str">
        <f>HYPERLINK("#Family_표준_구성도!"&amp;O3,N4)</f>
        <v>3.Walls_Ext</v>
      </c>
      <c r="O3" s="97" t="str">
        <f>"B"&amp;TEXT(MATCH(N4,$B:$B,0),"###")</f>
        <v>B164</v>
      </c>
      <c r="P3" s="96" t="str">
        <f>HYPERLINK("#Family_표준_구성도!"&amp;Q3,P4)</f>
        <v>3.Walls_Int</v>
      </c>
      <c r="Q3" s="97" t="str">
        <f>"B"&amp;TEXT(MATCH(P4,$B:$B,0),"###")</f>
        <v>B265</v>
      </c>
    </row>
    <row r="4" spans="2:17" ht="16.5" hidden="1" customHeight="1" thickBot="1">
      <c r="D4" s="95"/>
      <c r="E4" s="92"/>
      <c r="F4" s="92"/>
      <c r="H4" s="99" t="str">
        <f>$B$11</f>
        <v>0.Room</v>
      </c>
      <c r="I4" s="97"/>
      <c r="J4" s="97" t="str">
        <f>$B$20</f>
        <v>1.Floors</v>
      </c>
      <c r="K4" s="97"/>
      <c r="L4" s="97" t="str">
        <f>$B$97</f>
        <v>2.Roofs</v>
      </c>
      <c r="M4" s="97"/>
      <c r="N4" s="97" t="str">
        <f>$B$164</f>
        <v>3.Walls_Ext</v>
      </c>
      <c r="O4" s="97"/>
      <c r="P4" s="97" t="str">
        <f>$B$265</f>
        <v>3.Walls_Int</v>
      </c>
      <c r="Q4" s="97"/>
    </row>
    <row r="5" spans="2:17" ht="17.25" thickBot="1">
      <c r="C5" s="94" t="s">
        <v>320</v>
      </c>
      <c r="D5" s="95"/>
      <c r="E5" s="92"/>
      <c r="F5" s="92"/>
      <c r="H5" s="98" t="str">
        <f>HYPERLINK("#Family_표준_구성도!"&amp;I5,H6)</f>
        <v>4.St_Fdn</v>
      </c>
      <c r="I5" s="97" t="str">
        <f>"B"&amp;TEXT(MATCH(H6,$B:$B,0),"###")</f>
        <v>B335</v>
      </c>
      <c r="J5" s="96" t="str">
        <f>HYPERLINK("#Family_표준_구성도!"&amp;K5,J6)</f>
        <v>5.St_Col</v>
      </c>
      <c r="K5" s="97" t="str">
        <f>"B"&amp;TEXT(MATCH(J6,$B:$B,0),"###")</f>
        <v>B416</v>
      </c>
      <c r="L5" s="98" t="str">
        <f>HYPERLINK("#Family_표준_구성도!"&amp;M5,L6)</f>
        <v>6.St_Framing</v>
      </c>
      <c r="M5" s="97" t="str">
        <f>"B"&amp;TEXT(MATCH(L6,$B:$B,0),"###")</f>
        <v>B511</v>
      </c>
      <c r="N5" s="96" t="str">
        <f>HYPERLINK("#Family_표준_구성도!"&amp;O5,N6)</f>
        <v>7.Ceilings</v>
      </c>
      <c r="O5" s="97" t="str">
        <f>"B"&amp;TEXT(MATCH(N6,$B:$B,0),"###")</f>
        <v>B710</v>
      </c>
      <c r="P5" s="98" t="str">
        <f>HYPERLINK("#Family_표준_구성도!"&amp;Q5,P6)</f>
        <v>8.Doors</v>
      </c>
      <c r="Q5" s="97" t="str">
        <f>"B"&amp;TEXT(MATCH(P6,$B:$B,0),"###")</f>
        <v>B726</v>
      </c>
    </row>
    <row r="6" spans="2:17" ht="16.5" hidden="1" customHeight="1" thickBot="1">
      <c r="D6" s="95"/>
      <c r="E6" s="92"/>
      <c r="F6" s="92"/>
      <c r="H6" s="97" t="str">
        <f>$B$335</f>
        <v>4.St_Fdn</v>
      </c>
      <c r="I6" s="97"/>
      <c r="J6" s="97" t="str">
        <f>$B$416</f>
        <v>5.St_Col</v>
      </c>
      <c r="K6" s="97"/>
      <c r="L6" s="97" t="str">
        <f>$B$511</f>
        <v>6.St_Framing</v>
      </c>
      <c r="M6" s="97"/>
      <c r="N6" s="97" t="str">
        <f>$B$710</f>
        <v>7.Ceilings</v>
      </c>
      <c r="O6" s="97"/>
      <c r="P6" s="97" t="str">
        <f>$B$726</f>
        <v>8.Doors</v>
      </c>
      <c r="Q6" s="97"/>
    </row>
    <row r="7" spans="2:17" ht="17.25" thickBot="1">
      <c r="D7" s="95"/>
      <c r="E7" s="92"/>
      <c r="F7" s="92"/>
      <c r="H7" s="96" t="str">
        <f>HYPERLINK("#Family_표준_구성도!"&amp;I7,H8)</f>
        <v>9.Windows</v>
      </c>
      <c r="I7" s="97" t="str">
        <f>"B"&amp;TEXT(MATCH(H8,$B:$B,0),"###")</f>
        <v>B875</v>
      </c>
      <c r="J7" s="98" t="str">
        <f>HYPERLINK("#Family_표준_구성도!"&amp;K7,J8)</f>
        <v>10.Stairs</v>
      </c>
      <c r="K7" s="97" t="str">
        <f>"B"&amp;TEXT(MATCH(J8,$B:$B,0),"###")</f>
        <v>B995</v>
      </c>
      <c r="L7" s="96" t="str">
        <f>HYPERLINK("#Family_표준_구성도!"&amp;M7,L8)</f>
        <v>11.Railings</v>
      </c>
      <c r="M7" s="97" t="str">
        <f>"B"&amp;TEXT(MATCH(L8,$B:$B,0),"###")</f>
        <v>B1012</v>
      </c>
      <c r="N7" s="98" t="str">
        <f>HYPERLINK("#Family_표준_구성도!"&amp;O7,N8)</f>
        <v>12.Generic</v>
      </c>
      <c r="O7" s="97" t="str">
        <f>"B"&amp;TEXT(MATCH(N8,$B:$B,0),"###")</f>
        <v>B1023</v>
      </c>
      <c r="P7" s="98" t="str">
        <f>HYPERLINK("#Family_표준_구성도!"&amp;Q7,P8)</f>
        <v>13.Manual_Input</v>
      </c>
      <c r="Q7" s="97" t="str">
        <f>"B"&amp;TEXT(MATCH(P8,$B:$B,0),"###")</f>
        <v>B1077</v>
      </c>
    </row>
    <row r="8" spans="2:17" ht="16.5" hidden="1" customHeight="1">
      <c r="D8" s="95"/>
      <c r="E8" s="92"/>
      <c r="F8" s="92"/>
      <c r="H8" s="97" t="str">
        <f>$B$875</f>
        <v>9.Windows</v>
      </c>
      <c r="I8" s="97"/>
      <c r="J8" s="97" t="str">
        <f>$B$995</f>
        <v>10.Stairs</v>
      </c>
      <c r="K8" s="97"/>
      <c r="L8" s="97" t="str">
        <f>$B$1012</f>
        <v>11.Railings</v>
      </c>
      <c r="M8" s="97"/>
      <c r="N8" s="97" t="str">
        <f>$B$1023</f>
        <v>12.Generic</v>
      </c>
      <c r="O8" s="97"/>
      <c r="P8" s="97" t="s">
        <v>321</v>
      </c>
      <c r="Q8" s="100"/>
    </row>
    <row r="9" spans="2:17" ht="8.25" customHeight="1" thickBot="1">
      <c r="D9" s="95"/>
      <c r="E9" s="92"/>
      <c r="F9" s="92"/>
      <c r="H9" s="101"/>
      <c r="I9" s="102"/>
      <c r="J9" s="103"/>
      <c r="K9" s="104"/>
      <c r="L9" s="101"/>
      <c r="M9" s="102"/>
      <c r="N9" s="103"/>
      <c r="O9" s="104"/>
    </row>
    <row r="10" spans="2:17" ht="26.25" customHeight="1" thickBot="1">
      <c r="B10" s="105" t="s">
        <v>322</v>
      </c>
      <c r="C10" s="106" t="s">
        <v>323</v>
      </c>
      <c r="D10" s="107" t="s">
        <v>324</v>
      </c>
      <c r="E10" s="107" t="s">
        <v>325</v>
      </c>
      <c r="F10" s="108" t="s">
        <v>326</v>
      </c>
    </row>
    <row r="11" spans="2:17" s="114" customFormat="1" ht="16.5" customHeight="1" thickBot="1">
      <c r="B11" s="109" t="s">
        <v>327</v>
      </c>
      <c r="C11" s="110"/>
      <c r="D11" s="111"/>
      <c r="E11" s="112"/>
      <c r="F11" s="113"/>
    </row>
    <row r="12" spans="2:17" s="104" customFormat="1" ht="33">
      <c r="B12" s="115" t="s">
        <v>322</v>
      </c>
      <c r="C12" s="116"/>
      <c r="D12" s="117" t="s">
        <v>328</v>
      </c>
      <c r="E12" s="118"/>
      <c r="F12" s="119" t="s">
        <v>326</v>
      </c>
    </row>
    <row r="13" spans="2:17">
      <c r="B13" s="120">
        <v>0.1</v>
      </c>
      <c r="C13" s="121" t="s">
        <v>329</v>
      </c>
      <c r="D13" s="122"/>
      <c r="E13" s="123"/>
      <c r="F13" s="124"/>
    </row>
    <row r="14" spans="2:17">
      <c r="B14" s="125" t="s">
        <v>330</v>
      </c>
      <c r="C14" s="126" t="s">
        <v>331</v>
      </c>
      <c r="D14" s="127"/>
      <c r="E14" s="128"/>
      <c r="F14" s="129"/>
      <c r="J14" s="130"/>
    </row>
    <row r="15" spans="2:17" outlineLevel="1">
      <c r="B15" s="131" t="s">
        <v>332</v>
      </c>
      <c r="C15" s="132" t="s">
        <v>333</v>
      </c>
      <c r="D15" s="133"/>
      <c r="E15" s="134"/>
      <c r="F15" s="135"/>
    </row>
    <row r="16" spans="2:17" outlineLevel="2">
      <c r="B16" s="136"/>
      <c r="C16" s="137" t="s">
        <v>334</v>
      </c>
      <c r="D16" s="133"/>
      <c r="E16" s="134"/>
      <c r="F16" s="135"/>
    </row>
    <row r="17" spans="2:10" outlineLevel="2">
      <c r="B17" s="136"/>
      <c r="C17" s="137"/>
      <c r="D17" s="133"/>
      <c r="E17" s="134"/>
      <c r="F17" s="135"/>
    </row>
    <row r="18" spans="2:10" outlineLevel="1">
      <c r="B18" s="136"/>
      <c r="C18" s="137"/>
      <c r="D18" s="133"/>
      <c r="E18" s="134"/>
      <c r="F18" s="135"/>
    </row>
    <row r="19" spans="2:10" ht="17.25" thickBot="1">
      <c r="B19" s="138"/>
      <c r="C19" s="139"/>
      <c r="D19" s="140"/>
      <c r="E19" s="141"/>
      <c r="F19" s="142"/>
    </row>
    <row r="20" spans="2:10" ht="17.25" thickBot="1">
      <c r="B20" s="109" t="s">
        <v>335</v>
      </c>
      <c r="C20" s="110"/>
      <c r="D20" s="143"/>
      <c r="E20" s="144"/>
      <c r="F20" s="145"/>
    </row>
    <row r="21" spans="2:10" ht="33">
      <c r="B21" s="115" t="s">
        <v>322</v>
      </c>
      <c r="C21" s="116"/>
      <c r="D21" s="117" t="s">
        <v>328</v>
      </c>
      <c r="E21" s="118"/>
      <c r="F21" s="119" t="s">
        <v>326</v>
      </c>
    </row>
    <row r="22" spans="2:10">
      <c r="B22" s="146">
        <v>1.1000000000000001</v>
      </c>
      <c r="C22" s="121" t="s">
        <v>336</v>
      </c>
      <c r="D22" s="122" t="str" cm="1">
        <f t="array" aca="1" ref="D22" ca="1">_xlfn.IFNA("F"&amp;MATCH(C22,INDIRECT(INDIRECT("B"&amp;_xlfn.XMATCH("No",$B$1:INDIRECT("B"&amp;ROW()),,-1)-1)&amp;"!"&amp;"F:F"),0),"")</f>
        <v/>
      </c>
      <c r="E22" s="123"/>
      <c r="F22" s="124"/>
    </row>
    <row r="23" spans="2:10">
      <c r="B23" s="125" t="s">
        <v>337</v>
      </c>
      <c r="C23" s="126" t="s">
        <v>338</v>
      </c>
      <c r="D23" s="127" t="str" cm="1">
        <f t="array" aca="1" ref="D23" ca="1">_xlfn.IFNA("F"&amp;MATCH(C23,INDIRECT(INDIRECT("B"&amp;_xlfn.XMATCH("No",$B$1:INDIRECT("B"&amp;ROW()),,-1)-1)&amp;"!"&amp;"F:F"),0),"")</f>
        <v/>
      </c>
      <c r="E23" s="128"/>
      <c r="F23" s="129"/>
    </row>
    <row r="24" spans="2:10" outlineLevel="1">
      <c r="B24" s="131" t="s">
        <v>339</v>
      </c>
      <c r="C24" s="132" t="s">
        <v>340</v>
      </c>
      <c r="D24" s="147" t="str" cm="1">
        <f t="array" aca="1" ref="D24" ca="1">_xlfn.IFNA("F"&amp;MATCH(C24,INDIRECT(INDIRECT("B"&amp;_xlfn.XMATCH("No",$B$1:INDIRECT("B"&amp;ROW()),,-1)-1)&amp;"!"&amp;"F:F"),0),"")</f>
        <v>F6</v>
      </c>
      <c r="E24" s="148" t="str" cm="1">
        <f t="array" aca="1" ref="E24" ca="1">HYPERLINK("#"&amp;INDIRECT("B"&amp;_xlfn.XMATCH("No",$B$1:INDIRECT("B"&amp;ROW()),,-1)-1)&amp;"!"&amp;D24,"위치로 이동")</f>
        <v>위치로 이동</v>
      </c>
      <c r="F24" s="135" t="s">
        <v>341</v>
      </c>
      <c r="H24"/>
      <c r="I24"/>
      <c r="J24"/>
    </row>
    <row r="25" spans="2:10" outlineLevel="2">
      <c r="B25" s="149" t="s">
        <v>342</v>
      </c>
      <c r="C25" s="137" t="s">
        <v>343</v>
      </c>
      <c r="D25" s="133" t="str" cm="1">
        <f t="array" aca="1" ref="D25" ca="1">_xlfn.IFNA("F"&amp;MATCH(C25,INDIRECT(INDIRECT("B"&amp;_xlfn.XMATCH("No",$B$1:INDIRECT("B"&amp;ROW()),,-1)-1)&amp;"!"&amp;"F:F"),0),"")</f>
        <v>F8</v>
      </c>
      <c r="E25" s="134"/>
      <c r="F25" s="135"/>
    </row>
    <row r="26" spans="2:10" outlineLevel="2">
      <c r="B26" s="149" t="s">
        <v>344</v>
      </c>
      <c r="C26" s="137" t="s">
        <v>345</v>
      </c>
      <c r="D26" s="133" t="str" cm="1">
        <f t="array" aca="1" ref="D26" ca="1">_xlfn.IFNA("F"&amp;MATCH(C26,INDIRECT(INDIRECT("B"&amp;_xlfn.XMATCH("No",$B$1:INDIRECT("B"&amp;ROW()),,-1)-1)&amp;"!"&amp;"F:F"),0),"")</f>
        <v>F17</v>
      </c>
      <c r="E26" s="134"/>
      <c r="F26" s="135"/>
    </row>
    <row r="27" spans="2:10" outlineLevel="2">
      <c r="B27" s="136"/>
      <c r="C27" s="150"/>
      <c r="D27" s="133" t="str" cm="1">
        <f t="array" aca="1" ref="D27" ca="1">_xlfn.IFNA("F"&amp;MATCH(C27,INDIRECT(INDIRECT("B"&amp;_xlfn.XMATCH("No",$B$1:INDIRECT("B"&amp;ROW()),,-1)-1)&amp;"!"&amp;"F:F"),0),"")</f>
        <v/>
      </c>
      <c r="E27" s="134"/>
      <c r="F27" s="135"/>
    </row>
    <row r="28" spans="2:10" outlineLevel="1">
      <c r="B28" s="131" t="s">
        <v>346</v>
      </c>
      <c r="C28" s="132" t="s">
        <v>347</v>
      </c>
      <c r="D28" s="147" t="str" cm="1">
        <f t="array" aca="1" ref="D28" ca="1">_xlfn.IFNA("F"&amp;MATCH(C28,INDIRECT(INDIRECT("B"&amp;_xlfn.XMATCH("No",$B$1:INDIRECT("B"&amp;ROW()),,-1)-1)&amp;"!"&amp;"F:F"),0),"")</f>
        <v>F26</v>
      </c>
      <c r="E28" s="148" t="str" cm="1">
        <f t="array" aca="1" ref="E28" ca="1">HYPERLINK("#"&amp;INDIRECT("B"&amp;_xlfn.XMATCH("No",$B$1:INDIRECT("B"&amp;ROW()),,-1)-1)&amp;"!"&amp;D28,"위치로 이동")</f>
        <v>위치로 이동</v>
      </c>
      <c r="F28" s="135" t="s">
        <v>341</v>
      </c>
    </row>
    <row r="29" spans="2:10" outlineLevel="2">
      <c r="B29" s="149" t="s">
        <v>348</v>
      </c>
      <c r="C29" s="137" t="s">
        <v>349</v>
      </c>
      <c r="D29" s="133" t="str" cm="1">
        <f t="array" aca="1" ref="D29" ca="1">_xlfn.IFNA("F"&amp;MATCH(C29,INDIRECT(INDIRECT("B"&amp;_xlfn.XMATCH("No",$B$1:INDIRECT("B"&amp;ROW()),,-1)-1)&amp;"!"&amp;"F:F"),0),"")</f>
        <v>F28</v>
      </c>
      <c r="E29" s="134"/>
      <c r="F29" s="135"/>
    </row>
    <row r="30" spans="2:10" outlineLevel="2">
      <c r="B30" s="136"/>
      <c r="C30" s="150"/>
      <c r="D30" s="133" t="str" cm="1">
        <f t="array" aca="1" ref="D30" ca="1">_xlfn.IFNA("F"&amp;MATCH(C30,INDIRECT(INDIRECT("B"&amp;_xlfn.XMATCH("No",$B$1:INDIRECT("B"&amp;ROW()),,-1)-1)&amp;"!"&amp;"F:F"),0),"")</f>
        <v/>
      </c>
      <c r="E30" s="134"/>
      <c r="F30" s="135"/>
    </row>
    <row r="31" spans="2:10" outlineLevel="1">
      <c r="B31" s="131" t="s">
        <v>350</v>
      </c>
      <c r="C31" s="132" t="s">
        <v>351</v>
      </c>
      <c r="D31" s="147" t="str" cm="1">
        <f t="array" aca="1" ref="D31" ca="1">_xlfn.IFNA("F"&amp;MATCH(C31,INDIRECT(INDIRECT("B"&amp;_xlfn.XMATCH("No",$B$1:INDIRECT("B"&amp;ROW()),,-1)-1)&amp;"!"&amp;"F:F"),0),"")</f>
        <v>F36</v>
      </c>
      <c r="E31" s="148" t="str" cm="1">
        <f t="array" aca="1" ref="E31" ca="1">HYPERLINK("#"&amp;INDIRECT("B"&amp;_xlfn.XMATCH("No",$B$1:INDIRECT("B"&amp;ROW()),,-1)-1)&amp;"!"&amp;D31,"위치로 이동")</f>
        <v>위치로 이동</v>
      </c>
      <c r="F31" s="135"/>
    </row>
    <row r="32" spans="2:10" outlineLevel="2">
      <c r="B32" s="149" t="s">
        <v>352</v>
      </c>
      <c r="C32" s="137" t="s">
        <v>353</v>
      </c>
      <c r="D32" s="133" t="str" cm="1">
        <f t="array" aca="1" ref="D32" ca="1">_xlfn.IFNA("F"&amp;MATCH(C32,INDIRECT(INDIRECT("B"&amp;_xlfn.XMATCH("No",$B$1:INDIRECT("B"&amp;ROW()),,-1)-1)&amp;"!"&amp;"F:F"),0),"")</f>
        <v>F38</v>
      </c>
      <c r="E32" s="134"/>
      <c r="F32" s="135"/>
    </row>
    <row r="33" spans="2:6" outlineLevel="2">
      <c r="B33" s="136"/>
      <c r="C33" s="150"/>
      <c r="D33" s="133" t="str" cm="1">
        <f t="array" aca="1" ref="D33" ca="1">_xlfn.IFNA("F"&amp;MATCH(C33,INDIRECT(INDIRECT("B"&amp;_xlfn.XMATCH("No",$B$1:INDIRECT("B"&amp;ROW()),,-1)-1)&amp;"!"&amp;"F:F"),0),"")</f>
        <v/>
      </c>
      <c r="E33" s="134"/>
      <c r="F33" s="135"/>
    </row>
    <row r="34" spans="2:6" outlineLevel="1">
      <c r="B34" s="131" t="s">
        <v>354</v>
      </c>
      <c r="C34" s="132" t="s">
        <v>355</v>
      </c>
      <c r="D34" s="147" t="str" cm="1">
        <f t="array" aca="1" ref="D34" ca="1">_xlfn.IFNA("F"&amp;MATCH(C34,INDIRECT(INDIRECT("B"&amp;_xlfn.XMATCH("No",$B$1:INDIRECT("B"&amp;ROW()),,-1)-1)&amp;"!"&amp;"F:F"),0),"")</f>
        <v>F46</v>
      </c>
      <c r="E34" s="148" t="str" cm="1">
        <f t="array" aca="1" ref="E34" ca="1">HYPERLINK("#"&amp;INDIRECT("B"&amp;_xlfn.XMATCH("No",$B$1:INDIRECT("B"&amp;ROW()),,-1)-1)&amp;"!"&amp;D34,"위치로 이동")</f>
        <v>위치로 이동</v>
      </c>
      <c r="F34" s="135" t="s">
        <v>341</v>
      </c>
    </row>
    <row r="35" spans="2:6" outlineLevel="2">
      <c r="B35" s="149" t="s">
        <v>356</v>
      </c>
      <c r="C35" s="137" t="s">
        <v>357</v>
      </c>
      <c r="D35" s="133" t="str" cm="1">
        <f t="array" aca="1" ref="D35" ca="1">_xlfn.IFNA("F"&amp;MATCH(C35,INDIRECT(INDIRECT("B"&amp;_xlfn.XMATCH("No",$B$1:INDIRECT("B"&amp;ROW()),,-1)-1)&amp;"!"&amp;"F:F"),0),"")</f>
        <v>F48</v>
      </c>
      <c r="E35" s="134"/>
      <c r="F35" s="135"/>
    </row>
    <row r="36" spans="2:6" outlineLevel="2">
      <c r="B36" s="149" t="s">
        <v>358</v>
      </c>
      <c r="C36" s="137" t="s">
        <v>359</v>
      </c>
      <c r="D36" s="133" t="str" cm="1">
        <f t="array" aca="1" ref="D36" ca="1">_xlfn.IFNA("F"&amp;MATCH(C36,INDIRECT(INDIRECT("B"&amp;_xlfn.XMATCH("No",$B$1:INDIRECT("B"&amp;ROW()),,-1)-1)&amp;"!"&amp;"F:F"),0),"")</f>
        <v>F57</v>
      </c>
      <c r="E36" s="134"/>
      <c r="F36" s="135"/>
    </row>
    <row r="37" spans="2:6" outlineLevel="2">
      <c r="B37" s="136"/>
      <c r="C37" s="150"/>
      <c r="D37" s="133" t="str" cm="1">
        <f t="array" aca="1" ref="D37" ca="1">_xlfn.IFNA("F"&amp;MATCH(C37,INDIRECT(INDIRECT("B"&amp;_xlfn.XMATCH("No",$B$1:INDIRECT("B"&amp;ROW()),,-1)-1)&amp;"!"&amp;"F:F"),0),"")</f>
        <v/>
      </c>
      <c r="E37" s="134"/>
      <c r="F37" s="135"/>
    </row>
    <row r="38" spans="2:6" outlineLevel="1">
      <c r="B38" s="131" t="s">
        <v>360</v>
      </c>
      <c r="C38" s="132" t="s">
        <v>361</v>
      </c>
      <c r="D38" s="147" t="str" cm="1">
        <f t="array" aca="1" ref="D38" ca="1">_xlfn.IFNA("F"&amp;MATCH(C38,INDIRECT(INDIRECT("B"&amp;_xlfn.XMATCH("No",$B$1:INDIRECT("B"&amp;ROW()),,-1)-1)&amp;"!"&amp;"F:F"),0),"")</f>
        <v>F67</v>
      </c>
      <c r="E38" s="148" t="str" cm="1">
        <f t="array" aca="1" ref="E38" ca="1">HYPERLINK("#"&amp;INDIRECT("B"&amp;_xlfn.XMATCH("No",$B$1:INDIRECT("B"&amp;ROW()),,-1)-1)&amp;"!"&amp;D38,"위치로 이동")</f>
        <v>위치로 이동</v>
      </c>
      <c r="F38" s="135" t="s">
        <v>341</v>
      </c>
    </row>
    <row r="39" spans="2:6" outlineLevel="2">
      <c r="B39" s="149" t="s">
        <v>362</v>
      </c>
      <c r="C39" s="137" t="s">
        <v>363</v>
      </c>
      <c r="D39" s="133" t="str" cm="1">
        <f t="array" aca="1" ref="D39" ca="1">_xlfn.IFNA("F"&amp;MATCH(C39,INDIRECT(INDIRECT("B"&amp;_xlfn.XMATCH("No",$B$1:INDIRECT("B"&amp;ROW()),,-1)-1)&amp;"!"&amp;"F:F"),0),"")</f>
        <v>F69</v>
      </c>
      <c r="E39" s="134"/>
      <c r="F39" s="135"/>
    </row>
    <row r="40" spans="2:6" outlineLevel="2">
      <c r="B40" s="136"/>
      <c r="C40" s="150"/>
      <c r="D40" s="133" t="str" cm="1">
        <f t="array" aca="1" ref="D40" ca="1">_xlfn.IFNA("F"&amp;MATCH(C40,INDIRECT(INDIRECT("B"&amp;_xlfn.XMATCH("No",$B$1:INDIRECT("B"&amp;ROW()),,-1)-1)&amp;"!"&amp;"F:F"),0),"")</f>
        <v/>
      </c>
      <c r="E40" s="134"/>
      <c r="F40" s="135"/>
    </row>
    <row r="41" spans="2:6" outlineLevel="1">
      <c r="B41" s="136"/>
      <c r="C41" s="150"/>
      <c r="D41" s="133" t="str" cm="1">
        <f t="array" aca="1" ref="D41" ca="1">_xlfn.IFNA("F"&amp;MATCH(C41,INDIRECT(INDIRECT("B"&amp;_xlfn.XMATCH("No",$B$1:INDIRECT("B"&amp;ROW()),,-1)-1)&amp;"!"&amp;"F:F"),0),"")</f>
        <v/>
      </c>
      <c r="E41" s="134"/>
      <c r="F41" s="135"/>
    </row>
    <row r="42" spans="2:6">
      <c r="B42" s="125" t="s">
        <v>364</v>
      </c>
      <c r="C42" s="126" t="s">
        <v>365</v>
      </c>
      <c r="D42" s="127" t="str" cm="1">
        <f t="array" aca="1" ref="D42" ca="1">_xlfn.IFNA("F"&amp;MATCH(C42,INDIRECT(INDIRECT("B"&amp;_xlfn.XMATCH("No",$B$1:INDIRECT("B"&amp;ROW()),,-1)-1)&amp;"!"&amp;"F:F"),0),"")</f>
        <v/>
      </c>
      <c r="E42" s="128"/>
      <c r="F42" s="129"/>
    </row>
    <row r="43" spans="2:6" outlineLevel="1">
      <c r="B43" s="136" t="s">
        <v>366</v>
      </c>
      <c r="C43" s="132" t="s">
        <v>367</v>
      </c>
      <c r="D43" s="147" t="str" cm="1">
        <f t="array" aca="1" ref="D43" ca="1">_xlfn.IFNA("F"&amp;MATCH(C43,INDIRECT(INDIRECT("B"&amp;_xlfn.XMATCH("No",$B$1:INDIRECT("B"&amp;ROW()),,-1)-1)&amp;"!"&amp;"F:F"),0),"")</f>
        <v>F78</v>
      </c>
      <c r="E43" s="148" t="str" cm="1">
        <f t="array" aca="1" ref="E43" ca="1">HYPERLINK("#"&amp;INDIRECT("B"&amp;_xlfn.XMATCH("No",$B$1:INDIRECT("B"&amp;ROW()),,-1)-1)&amp;"!"&amp;D43,"위치로 이동")</f>
        <v>위치로 이동</v>
      </c>
      <c r="F43" s="135"/>
    </row>
    <row r="44" spans="2:6" outlineLevel="2">
      <c r="B44" s="149" t="s">
        <v>368</v>
      </c>
      <c r="C44" s="137" t="s">
        <v>369</v>
      </c>
      <c r="D44" s="133" t="str" cm="1">
        <f t="array" aca="1" ref="D44" ca="1">_xlfn.IFNA("F"&amp;MATCH(C44,INDIRECT(INDIRECT("B"&amp;_xlfn.XMATCH("No",$B$1:INDIRECT("B"&amp;ROW()),,-1)-1)&amp;"!"&amp;"F:F"),0),"")</f>
        <v>F80</v>
      </c>
      <c r="E44" s="134"/>
      <c r="F44" s="135"/>
    </row>
    <row r="45" spans="2:6" outlineLevel="2">
      <c r="B45" s="136"/>
      <c r="C45" s="150"/>
      <c r="D45" s="133" t="str" cm="1">
        <f t="array" aca="1" ref="D45" ca="1">_xlfn.IFNA("F"&amp;MATCH(C45,INDIRECT(INDIRECT("B"&amp;_xlfn.XMATCH("No",$B$1:INDIRECT("B"&amp;ROW()),,-1)-1)&amp;"!"&amp;"F:F"),0),"")</f>
        <v/>
      </c>
      <c r="E45" s="134"/>
      <c r="F45" s="135"/>
    </row>
    <row r="46" spans="2:6" outlineLevel="1">
      <c r="B46" s="136" t="s">
        <v>370</v>
      </c>
      <c r="C46" s="132" t="s">
        <v>371</v>
      </c>
      <c r="D46" s="147" t="str" cm="1">
        <f t="array" aca="1" ref="D46" ca="1">_xlfn.IFNA("F"&amp;MATCH(C46,INDIRECT(INDIRECT("B"&amp;_xlfn.XMATCH("No",$B$1:INDIRECT("B"&amp;ROW()),,-1)-1)&amp;"!"&amp;"F:F"),0),"")</f>
        <v>F89</v>
      </c>
      <c r="E46" s="148" t="str" cm="1">
        <f t="array" aca="1" ref="E46" ca="1">HYPERLINK("#"&amp;INDIRECT("B"&amp;_xlfn.XMATCH("No",$B$1:INDIRECT("B"&amp;ROW()),,-1)-1)&amp;"!"&amp;D46,"위치로 이동")</f>
        <v>위치로 이동</v>
      </c>
      <c r="F46" s="135"/>
    </row>
    <row r="47" spans="2:6" outlineLevel="2">
      <c r="B47" s="149" t="s">
        <v>372</v>
      </c>
      <c r="C47" s="137" t="s">
        <v>373</v>
      </c>
      <c r="D47" s="133" t="str" cm="1">
        <f t="array" aca="1" ref="D47" ca="1">_xlfn.IFNA("F"&amp;MATCH(C47,INDIRECT(INDIRECT("B"&amp;_xlfn.XMATCH("No",$B$1:INDIRECT("B"&amp;ROW()),,-1)-1)&amp;"!"&amp;"F:F"),0),"")</f>
        <v>F91</v>
      </c>
      <c r="E47" s="134"/>
      <c r="F47" s="135"/>
    </row>
    <row r="48" spans="2:6" outlineLevel="2">
      <c r="B48" s="136"/>
      <c r="C48" s="150"/>
      <c r="D48" s="133" t="str" cm="1">
        <f t="array" aca="1" ref="D48" ca="1">_xlfn.IFNA("F"&amp;MATCH(C48,INDIRECT(INDIRECT("B"&amp;_xlfn.XMATCH("No",$B$1:INDIRECT("B"&amp;ROW()),,-1)-1)&amp;"!"&amp;"F:F"),0),"")</f>
        <v/>
      </c>
      <c r="E48" s="134"/>
      <c r="F48" s="135"/>
    </row>
    <row r="49" spans="2:6" outlineLevel="1">
      <c r="B49" s="136" t="s">
        <v>374</v>
      </c>
      <c r="C49" s="132" t="s">
        <v>375</v>
      </c>
      <c r="D49" s="147" t="str" cm="1">
        <f t="array" aca="1" ref="D49" ca="1">_xlfn.IFNA("F"&amp;MATCH(C49,INDIRECT(INDIRECT("B"&amp;_xlfn.XMATCH("No",$B$1:INDIRECT("B"&amp;ROW()),,-1)-1)&amp;"!"&amp;"F:F"),0),"")</f>
        <v>F98</v>
      </c>
      <c r="E49" s="148" t="str" cm="1">
        <f t="array" aca="1" ref="E49" ca="1">HYPERLINK("#"&amp;INDIRECT("B"&amp;_xlfn.XMATCH("No",$B$1:INDIRECT("B"&amp;ROW()),,-1)-1)&amp;"!"&amp;D49,"위치로 이동")</f>
        <v>위치로 이동</v>
      </c>
      <c r="F49" s="135"/>
    </row>
    <row r="50" spans="2:6" outlineLevel="2">
      <c r="B50" s="149" t="s">
        <v>376</v>
      </c>
      <c r="C50" s="137" t="s">
        <v>377</v>
      </c>
      <c r="D50" s="133" t="str" cm="1">
        <f t="array" aca="1" ref="D50" ca="1">_xlfn.IFNA("F"&amp;MATCH(C50,INDIRECT(INDIRECT("B"&amp;_xlfn.XMATCH("No",$B$1:INDIRECT("B"&amp;ROW()),,-1)-1)&amp;"!"&amp;"F:F"),0),"")</f>
        <v>F100</v>
      </c>
      <c r="E50" s="134"/>
      <c r="F50" s="135"/>
    </row>
    <row r="51" spans="2:6" outlineLevel="2">
      <c r="B51" s="136"/>
      <c r="C51" s="150"/>
      <c r="D51" s="133" t="str" cm="1">
        <f t="array" aca="1" ref="D51" ca="1">_xlfn.IFNA("F"&amp;MATCH(C51,INDIRECT(INDIRECT("B"&amp;_xlfn.XMATCH("No",$B$1:INDIRECT("B"&amp;ROW()),,-1)-1)&amp;"!"&amp;"F:F"),0),"")</f>
        <v/>
      </c>
      <c r="E51" s="134"/>
      <c r="F51" s="135"/>
    </row>
    <row r="52" spans="2:6" outlineLevel="1">
      <c r="B52" s="136"/>
      <c r="C52" s="150"/>
      <c r="D52" s="133" t="str" cm="1">
        <f t="array" aca="1" ref="D52" ca="1">_xlfn.IFNA("F"&amp;MATCH(C52,INDIRECT(INDIRECT("B"&amp;_xlfn.XMATCH("No",$B$1:INDIRECT("B"&amp;ROW()),,-1)-1)&amp;"!"&amp;"F:F"),0),"")</f>
        <v/>
      </c>
      <c r="E52" s="134"/>
      <c r="F52" s="135"/>
    </row>
    <row r="53" spans="2:6">
      <c r="B53" s="125" t="s">
        <v>378</v>
      </c>
      <c r="C53" s="151" t="s">
        <v>379</v>
      </c>
      <c r="D53" s="152" t="str" cm="1">
        <f t="array" aca="1" ref="D53" ca="1">_xlfn.IFNA("F"&amp;MATCH(C53,INDIRECT(INDIRECT("B"&amp;_xlfn.XMATCH("No",$B$1:INDIRECT("B"&amp;ROW()),,-1)-1)&amp;"!"&amp;"F:F"),0),"")</f>
        <v/>
      </c>
      <c r="E53" s="153"/>
      <c r="F53" s="154"/>
    </row>
    <row r="54" spans="2:6" outlineLevel="1">
      <c r="B54" s="136" t="s">
        <v>380</v>
      </c>
      <c r="C54" s="155" t="s">
        <v>381</v>
      </c>
      <c r="D54" s="147" t="str" cm="1">
        <f t="array" aca="1" ref="D54" ca="1">_xlfn.IFNA("F"&amp;MATCH(C54,INDIRECT(INDIRECT("B"&amp;_xlfn.XMATCH("No",$B$1:INDIRECT("B"&amp;ROW()),,-1)-1)&amp;"!"&amp;"F:F"),0),"")</f>
        <v>F107</v>
      </c>
      <c r="E54" s="148"/>
      <c r="F54" s="135"/>
    </row>
    <row r="55" spans="2:6" outlineLevel="1">
      <c r="B55" s="136"/>
      <c r="C55" s="156" t="s">
        <v>382</v>
      </c>
      <c r="D55" s="147" t="str" cm="1">
        <f t="array" aca="1" ref="D55" ca="1">_xlfn.IFNA("F"&amp;MATCH(C55,INDIRECT(INDIRECT("B"&amp;_xlfn.XMATCH("No",$B$1:INDIRECT("B"&amp;ROW()),,-1)-1)&amp;"!"&amp;"F:F"),0),"")</f>
        <v>F108</v>
      </c>
      <c r="E55" s="148" t="str" cm="1">
        <f t="array" aca="1" ref="E55" ca="1">HYPERLINK("#"&amp;INDIRECT("B"&amp;_xlfn.XMATCH("No",$B$1:INDIRECT("B"&amp;ROW()),,-1)-1)&amp;"!"&amp;D55,"위치로 이동")</f>
        <v>위치로 이동</v>
      </c>
      <c r="F55" s="157"/>
    </row>
    <row r="56" spans="2:6" outlineLevel="2">
      <c r="B56" s="149" t="s">
        <v>383</v>
      </c>
      <c r="C56" s="137" t="s">
        <v>384</v>
      </c>
      <c r="D56" s="133" t="str" cm="1">
        <f t="array" aca="1" ref="D56" ca="1">_xlfn.IFNA("F"&amp;MATCH(C56,INDIRECT(INDIRECT("B"&amp;_xlfn.XMATCH("No",$B$1:INDIRECT("B"&amp;ROW()),,-1)-1)&amp;"!"&amp;"F:F"),0),"")</f>
        <v>F110</v>
      </c>
      <c r="E56" s="134"/>
      <c r="F56" s="135"/>
    </row>
    <row r="57" spans="2:6" outlineLevel="2">
      <c r="B57" s="149" t="s">
        <v>385</v>
      </c>
      <c r="C57" s="137" t="s">
        <v>386</v>
      </c>
      <c r="D57" s="133" t="str" cm="1">
        <f t="array" aca="1" ref="D57" ca="1">_xlfn.IFNA("F"&amp;MATCH(C57,INDIRECT(INDIRECT("B"&amp;_xlfn.XMATCH("No",$B$1:INDIRECT("B"&amp;ROW()),,-1)-1)&amp;"!"&amp;"F:F"),0),"")</f>
        <v>F116</v>
      </c>
      <c r="E57" s="134"/>
      <c r="F57" s="135"/>
    </row>
    <row r="58" spans="2:6" outlineLevel="2">
      <c r="B58" s="149" t="s">
        <v>387</v>
      </c>
      <c r="C58" s="137" t="s">
        <v>388</v>
      </c>
      <c r="D58" s="133" t="str" cm="1">
        <f t="array" aca="1" ref="D58" ca="1">_xlfn.IFNA("F"&amp;MATCH(C58,INDIRECT(INDIRECT("B"&amp;_xlfn.XMATCH("No",$B$1:INDIRECT("B"&amp;ROW()),,-1)-1)&amp;"!"&amp;"F:F"),0),"")</f>
        <v>F124</v>
      </c>
      <c r="E58" s="134"/>
      <c r="F58" s="135"/>
    </row>
    <row r="59" spans="2:6" outlineLevel="2">
      <c r="B59" s="136"/>
      <c r="C59" s="137"/>
      <c r="D59" s="133" t="str" cm="1">
        <f t="array" aca="1" ref="D59" ca="1">_xlfn.IFNA("F"&amp;MATCH(C59,INDIRECT(INDIRECT("B"&amp;_xlfn.XMATCH("No",$B$1:INDIRECT("B"&amp;ROW()),,-1)-1)&amp;"!"&amp;"F:F"),0),"")</f>
        <v/>
      </c>
      <c r="E59" s="134"/>
      <c r="F59" s="135"/>
    </row>
    <row r="60" spans="2:6" outlineLevel="1">
      <c r="B60" s="136"/>
      <c r="C60" s="156" t="s">
        <v>389</v>
      </c>
      <c r="D60" s="147" t="str" cm="1">
        <f t="array" aca="1" ref="D60" ca="1">_xlfn.IFNA("F"&amp;MATCH(C60,INDIRECT(INDIRECT("B"&amp;_xlfn.XMATCH("No",$B$1:INDIRECT("B"&amp;ROW()),,-1)-1)&amp;"!"&amp;"F:F"),0),"")</f>
        <v>F133</v>
      </c>
      <c r="E60" s="148" t="str" cm="1">
        <f t="array" aca="1" ref="E60" ca="1">HYPERLINK("#"&amp;INDIRECT("B"&amp;_xlfn.XMATCH("No",$B$1:INDIRECT("B"&amp;ROW()),,-1)-1)&amp;"!"&amp;D60,"위치로 이동")</f>
        <v>위치로 이동</v>
      </c>
      <c r="F60" s="157"/>
    </row>
    <row r="61" spans="2:6" outlineLevel="2">
      <c r="B61" s="149" t="s">
        <v>390</v>
      </c>
      <c r="C61" s="137" t="s">
        <v>391</v>
      </c>
      <c r="D61" s="133" t="str" cm="1">
        <f t="array" aca="1" ref="D61" ca="1">_xlfn.IFNA("F"&amp;MATCH(C61,INDIRECT(INDIRECT("B"&amp;_xlfn.XMATCH("No",$B$1:INDIRECT("B"&amp;ROW()),,-1)-1)&amp;"!"&amp;"F:F"),0),"")</f>
        <v>F135</v>
      </c>
      <c r="E61" s="134"/>
      <c r="F61" s="135"/>
    </row>
    <row r="62" spans="2:6" outlineLevel="2">
      <c r="B62" s="149" t="s">
        <v>392</v>
      </c>
      <c r="C62" s="137" t="s">
        <v>393</v>
      </c>
      <c r="D62" s="133" t="str" cm="1">
        <f t="array" aca="1" ref="D62" ca="1">_xlfn.IFNA("F"&amp;MATCH(C62,INDIRECT(INDIRECT("B"&amp;_xlfn.XMATCH("No",$B$1:INDIRECT("B"&amp;ROW()),,-1)-1)&amp;"!"&amp;"F:F"),0),"")</f>
        <v>F141</v>
      </c>
      <c r="E62" s="134"/>
      <c r="F62" s="135"/>
    </row>
    <row r="63" spans="2:6" outlineLevel="2">
      <c r="B63" s="136"/>
      <c r="C63" s="137"/>
      <c r="D63" s="133" t="str" cm="1">
        <f t="array" aca="1" ref="D63" ca="1">_xlfn.IFNA("F"&amp;MATCH(C63,INDIRECT(INDIRECT("B"&amp;_xlfn.XMATCH("No",$B$1:INDIRECT("B"&amp;ROW()),,-1)-1)&amp;"!"&amp;"F:F"),0),"")</f>
        <v/>
      </c>
      <c r="E63" s="134"/>
      <c r="F63" s="135"/>
    </row>
    <row r="64" spans="2:6" outlineLevel="1">
      <c r="B64" s="136"/>
      <c r="C64" s="156" t="s">
        <v>394</v>
      </c>
      <c r="D64" s="158" t="str" cm="1">
        <f t="array" aca="1" ref="D64" ca="1">_xlfn.IFNA("F"&amp;MATCH(C64,INDIRECT(INDIRECT("B"&amp;_xlfn.XMATCH("No",$B$1:INDIRECT("B"&amp;ROW()),,-1)-1)&amp;"!"&amp;"F:F"),0),"")</f>
        <v>F150</v>
      </c>
      <c r="E64" s="148" t="str" cm="1">
        <f t="array" aca="1" ref="E64" ca="1">HYPERLINK("#"&amp;INDIRECT("B"&amp;_xlfn.XMATCH("No",$B$1:INDIRECT("B"&amp;ROW()),,-1)-1)&amp;"!"&amp;D64,"위치로 이동")</f>
        <v>위치로 이동</v>
      </c>
      <c r="F64" s="157"/>
    </row>
    <row r="65" spans="2:6" outlineLevel="2">
      <c r="B65" s="149" t="s">
        <v>395</v>
      </c>
      <c r="C65" s="137" t="s">
        <v>396</v>
      </c>
      <c r="D65" s="133" t="str" cm="1">
        <f t="array" aca="1" ref="D65" ca="1">_xlfn.IFNA("F"&amp;MATCH(C65,INDIRECT(INDIRECT("B"&amp;_xlfn.XMATCH("No",$B$1:INDIRECT("B"&amp;ROW()),,-1)-1)&amp;"!"&amp;"F:F"),0),"")</f>
        <v>F152</v>
      </c>
      <c r="E65" s="134"/>
      <c r="F65" s="135"/>
    </row>
    <row r="66" spans="2:6" outlineLevel="2">
      <c r="B66" s="149" t="s">
        <v>397</v>
      </c>
      <c r="C66" s="137" t="s">
        <v>398</v>
      </c>
      <c r="D66" s="133" t="str" cm="1">
        <f t="array" aca="1" ref="D66" ca="1">_xlfn.IFNA("F"&amp;MATCH(C66,INDIRECT(INDIRECT("B"&amp;_xlfn.XMATCH("No",$B$1:INDIRECT("B"&amp;ROW()),,-1)-1)&amp;"!"&amp;"F:F"),0),"")</f>
        <v>F158</v>
      </c>
      <c r="E66" s="134"/>
      <c r="F66" s="135"/>
    </row>
    <row r="67" spans="2:6" outlineLevel="2">
      <c r="B67" s="149" t="s">
        <v>399</v>
      </c>
      <c r="C67" s="137" t="s">
        <v>400</v>
      </c>
      <c r="D67" s="133" t="str" cm="1">
        <f t="array" aca="1" ref="D67" ca="1">_xlfn.IFNA("F"&amp;MATCH(C67,INDIRECT(INDIRECT("B"&amp;_xlfn.XMATCH("No",$B$1:INDIRECT("B"&amp;ROW()),,-1)-1)&amp;"!"&amp;"F:F"),0),"")</f>
        <v>F165</v>
      </c>
      <c r="E67" s="134"/>
      <c r="F67" s="135"/>
    </row>
    <row r="68" spans="2:6" outlineLevel="2">
      <c r="B68" s="136"/>
      <c r="C68" s="137"/>
      <c r="D68" s="133" t="str" cm="1">
        <f t="array" aca="1" ref="D68" ca="1">_xlfn.IFNA("F"&amp;MATCH(C68,INDIRECT(INDIRECT("B"&amp;_xlfn.XMATCH("No",$B$1:INDIRECT("B"&amp;ROW()),,-1)-1)&amp;"!"&amp;"F:F"),0),"")</f>
        <v/>
      </c>
      <c r="E68" s="134"/>
      <c r="F68" s="135"/>
    </row>
    <row r="69" spans="2:6" outlineLevel="1">
      <c r="B69" s="136"/>
      <c r="C69" s="156" t="s">
        <v>401</v>
      </c>
      <c r="D69" s="158" t="str" cm="1">
        <f t="array" aca="1" ref="D69" ca="1">_xlfn.IFNA("F"&amp;MATCH(C69,INDIRECT(INDIRECT("B"&amp;_xlfn.XMATCH("No",$B$1:INDIRECT("B"&amp;ROW()),,-1)-1)&amp;"!"&amp;"F:F"),0),"")</f>
        <v>F172</v>
      </c>
      <c r="E69" s="148" t="str" cm="1">
        <f t="array" aca="1" ref="E69" ca="1">HYPERLINK("#"&amp;INDIRECT("B"&amp;_xlfn.XMATCH("No",$B$1:INDIRECT("B"&amp;ROW()),,-1)-1)&amp;"!"&amp;D69,"위치로 이동")</f>
        <v>위치로 이동</v>
      </c>
      <c r="F69" s="157"/>
    </row>
    <row r="70" spans="2:6" outlineLevel="2">
      <c r="B70" s="149" t="s">
        <v>402</v>
      </c>
      <c r="C70" s="137" t="s">
        <v>403</v>
      </c>
      <c r="D70" s="133" t="str" cm="1">
        <f t="array" aca="1" ref="D70" ca="1">_xlfn.IFNA("F"&amp;MATCH(C70,INDIRECT(INDIRECT("B"&amp;_xlfn.XMATCH("No",$B$1:INDIRECT("B"&amp;ROW()),,-1)-1)&amp;"!"&amp;"F:F"),0),"")</f>
        <v>F180</v>
      </c>
      <c r="E70" s="134"/>
      <c r="F70" s="135"/>
    </row>
    <row r="71" spans="2:6" outlineLevel="2">
      <c r="B71" s="149" t="s">
        <v>404</v>
      </c>
      <c r="C71" s="137" t="s">
        <v>405</v>
      </c>
      <c r="D71" s="133" t="str" cm="1">
        <f t="array" aca="1" ref="D71" ca="1">_xlfn.IFNA("F"&amp;MATCH(C71,INDIRECT(INDIRECT("B"&amp;_xlfn.XMATCH("No",$B$1:INDIRECT("B"&amp;ROW()),,-1)-1)&amp;"!"&amp;"F:F"),0),"")</f>
        <v>F186</v>
      </c>
      <c r="E71" s="134"/>
      <c r="F71" s="135"/>
    </row>
    <row r="72" spans="2:6" outlineLevel="2">
      <c r="B72" s="149" t="s">
        <v>406</v>
      </c>
      <c r="C72" s="137" t="s">
        <v>407</v>
      </c>
      <c r="D72" s="133" t="str" cm="1">
        <f t="array" aca="1" ref="D72" ca="1">_xlfn.IFNA("F"&amp;MATCH(C72,INDIRECT(INDIRECT("B"&amp;_xlfn.XMATCH("No",$B$1:INDIRECT("B"&amp;ROW()),,-1)-1)&amp;"!"&amp;"F:F"),0),"")</f>
        <v>F192</v>
      </c>
      <c r="E72" s="134"/>
      <c r="F72" s="135"/>
    </row>
    <row r="73" spans="2:6" outlineLevel="2">
      <c r="B73" s="149" t="s">
        <v>408</v>
      </c>
      <c r="C73" s="137" t="s">
        <v>409</v>
      </c>
      <c r="D73" s="133" t="str" cm="1">
        <f t="array" aca="1" ref="D73" ca="1">_xlfn.IFNA("F"&amp;MATCH(C73,INDIRECT(INDIRECT("B"&amp;_xlfn.XMATCH("No",$B$1:INDIRECT("B"&amp;ROW()),,-1)-1)&amp;"!"&amp;"F:F"),0),"")</f>
        <v>F198</v>
      </c>
      <c r="E73" s="134"/>
      <c r="F73" s="135"/>
    </row>
    <row r="74" spans="2:6" outlineLevel="2">
      <c r="B74" s="149" t="s">
        <v>410</v>
      </c>
      <c r="C74" s="137" t="s">
        <v>411</v>
      </c>
      <c r="D74" s="133" t="str" cm="1">
        <f t="array" aca="1" ref="D74" ca="1">_xlfn.IFNA("F"&amp;MATCH(C74,INDIRECT(INDIRECT("B"&amp;_xlfn.XMATCH("No",$B$1:INDIRECT("B"&amp;ROW()),,-1)-1)&amp;"!"&amp;"F:F"),0),"")</f>
        <v>F204</v>
      </c>
      <c r="E74" s="134"/>
      <c r="F74" s="135"/>
    </row>
    <row r="75" spans="2:6" outlineLevel="2">
      <c r="B75" s="136"/>
      <c r="C75" s="137"/>
      <c r="D75" s="133" t="str" cm="1">
        <f t="array" aca="1" ref="D75" ca="1">_xlfn.IFNA("F"&amp;MATCH(C75,INDIRECT(INDIRECT("B"&amp;_xlfn.XMATCH("No",$B$1:INDIRECT("B"&amp;ROW()),,-1)-1)&amp;"!"&amp;"F:F"),0),"")</f>
        <v/>
      </c>
      <c r="E75" s="134"/>
      <c r="F75" s="135"/>
    </row>
    <row r="76" spans="2:6" outlineLevel="1">
      <c r="B76" s="136" t="s">
        <v>412</v>
      </c>
      <c r="C76" s="132" t="s">
        <v>413</v>
      </c>
      <c r="D76" s="133" t="str" cm="1">
        <f t="array" aca="1" ref="D76" ca="1">_xlfn.IFNA("F"&amp;MATCH(C76,INDIRECT(INDIRECT("B"&amp;_xlfn.XMATCH("No",$B$1:INDIRECT("B"&amp;ROW()),,-1)-1)&amp;"!"&amp;"F:F"),0),"")</f>
        <v>F210</v>
      </c>
      <c r="E76" s="148" t="str" cm="1">
        <f t="array" aca="1" ref="E76" ca="1">HYPERLINK("#"&amp;INDIRECT("B"&amp;_xlfn.XMATCH("No",$B$1:INDIRECT("B"&amp;ROW()),,-1)-1)&amp;"!"&amp;D76,"위치로 이동")</f>
        <v>위치로 이동</v>
      </c>
      <c r="F76" s="135"/>
    </row>
    <row r="77" spans="2:6" outlineLevel="2">
      <c r="B77" s="149" t="s">
        <v>414</v>
      </c>
      <c r="C77" s="137" t="s">
        <v>415</v>
      </c>
      <c r="D77" s="133" t="str" cm="1">
        <f t="array" aca="1" ref="D77" ca="1">_xlfn.IFNA("F"&amp;MATCH(C77,INDIRECT(INDIRECT("B"&amp;_xlfn.XMATCH("No",$B$1:INDIRECT("B"&amp;ROW()),,-1)-1)&amp;"!"&amp;"F:F"),0),"")</f>
        <v>F212</v>
      </c>
      <c r="E77" s="134"/>
      <c r="F77" s="135"/>
    </row>
    <row r="78" spans="2:6" outlineLevel="2">
      <c r="B78" s="149" t="s">
        <v>416</v>
      </c>
      <c r="C78" s="137" t="s">
        <v>417</v>
      </c>
      <c r="D78" s="133" t="str" cm="1">
        <f t="array" aca="1" ref="D78" ca="1">_xlfn.IFNA("F"&amp;MATCH(C78,INDIRECT(INDIRECT("B"&amp;_xlfn.XMATCH("No",$B$1:INDIRECT("B"&amp;ROW()),,-1)-1)&amp;"!"&amp;"F:F"),0),"")</f>
        <v>F218</v>
      </c>
      <c r="E78" s="134"/>
      <c r="F78" s="135"/>
    </row>
    <row r="79" spans="2:6" outlineLevel="2">
      <c r="B79" s="149" t="s">
        <v>418</v>
      </c>
      <c r="C79" s="137" t="s">
        <v>419</v>
      </c>
      <c r="D79" s="133" t="str" cm="1">
        <f t="array" aca="1" ref="D79" ca="1">_xlfn.IFNA("F"&amp;MATCH(C79,INDIRECT(INDIRECT("B"&amp;_xlfn.XMATCH("No",$B$1:INDIRECT("B"&amp;ROW()),,-1)-1)&amp;"!"&amp;"F:F"),0),"")</f>
        <v>F224</v>
      </c>
      <c r="E79" s="134"/>
      <c r="F79" s="135"/>
    </row>
    <row r="80" spans="2:6" outlineLevel="2">
      <c r="B80" s="136"/>
      <c r="C80" s="150"/>
      <c r="D80" s="133" t="str" cm="1">
        <f t="array" aca="1" ref="D80" ca="1">_xlfn.IFNA("F"&amp;MATCH(C80,INDIRECT(INDIRECT("B"&amp;_xlfn.XMATCH("No",$B$1:INDIRECT("B"&amp;ROW()),,-1)-1)&amp;"!"&amp;"F:F"),0),"")</f>
        <v/>
      </c>
      <c r="E80" s="134"/>
      <c r="F80" s="135"/>
    </row>
    <row r="81" spans="2:6" outlineLevel="1">
      <c r="B81" s="136" t="s">
        <v>420</v>
      </c>
      <c r="C81" s="132" t="s">
        <v>421</v>
      </c>
      <c r="D81" s="133" t="str" cm="1">
        <f t="array" aca="1" ref="D81" ca="1">_xlfn.IFNA("F"&amp;MATCH(C81,INDIRECT(INDIRECT("B"&amp;_xlfn.XMATCH("No",$B$1:INDIRECT("B"&amp;ROW()),,-1)-1)&amp;"!"&amp;"F:F"),0),"")</f>
        <v>F230</v>
      </c>
      <c r="E81" s="148" t="str" cm="1">
        <f t="array" aca="1" ref="E81" ca="1">HYPERLINK("#"&amp;INDIRECT("B"&amp;_xlfn.XMATCH("No",$B$1:INDIRECT("B"&amp;ROW()),,-1)-1)&amp;"!"&amp;D81,"위치로 이동")</f>
        <v>위치로 이동</v>
      </c>
      <c r="F81" s="135"/>
    </row>
    <row r="82" spans="2:6" outlineLevel="2">
      <c r="B82" s="149" t="s">
        <v>422</v>
      </c>
      <c r="C82" s="159" t="s">
        <v>423</v>
      </c>
      <c r="D82" s="160" t="str" cm="1">
        <f t="array" aca="1" ref="D82" ca="1">_xlfn.IFNA("F"&amp;MATCH(C82,INDIRECT(INDIRECT("B"&amp;_xlfn.XMATCH("No",$B$1:INDIRECT("B"&amp;ROW()),,-1)-1)&amp;"!"&amp;"F:F"),0),"")</f>
        <v>F232</v>
      </c>
      <c r="E82" s="161"/>
      <c r="F82" s="162"/>
    </row>
    <row r="83" spans="2:6" outlineLevel="2">
      <c r="B83" s="136"/>
      <c r="C83" s="137"/>
      <c r="D83" s="133" t="str" cm="1">
        <f t="array" aca="1" ref="D83" ca="1">_xlfn.IFNA("F"&amp;MATCH(C83,INDIRECT(INDIRECT("B"&amp;_xlfn.XMATCH("No",$B$1:INDIRECT("B"&amp;ROW()),,-1)-1)&amp;"!"&amp;"F:F"),0),"")</f>
        <v/>
      </c>
      <c r="E83" s="134"/>
      <c r="F83" s="135"/>
    </row>
    <row r="84" spans="2:6" outlineLevel="1">
      <c r="B84" s="136" t="s">
        <v>424</v>
      </c>
      <c r="C84" s="132" t="s">
        <v>425</v>
      </c>
      <c r="D84" s="133" t="str" cm="1">
        <f t="array" aca="1" ref="D84" ca="1">_xlfn.IFNA("F"&amp;MATCH(C84,INDIRECT(INDIRECT("B"&amp;_xlfn.XMATCH("No",$B$1:INDIRECT("B"&amp;ROW()),,-1)-1)&amp;"!"&amp;"F:F"),0),"")</f>
        <v>F239</v>
      </c>
      <c r="E84" s="148" t="str">
        <f ca="1">HYPERLINK("#"&amp;$B$20&amp;"!"&amp;D84,"위치로 이동")</f>
        <v>위치로 이동</v>
      </c>
      <c r="F84" s="135"/>
    </row>
    <row r="85" spans="2:6" outlineLevel="2">
      <c r="B85" s="149" t="s">
        <v>426</v>
      </c>
      <c r="C85" s="137" t="s">
        <v>427</v>
      </c>
      <c r="D85" s="133" t="str" cm="1">
        <f t="array" aca="1" ref="D85" ca="1">_xlfn.IFNA("F"&amp;MATCH(C85,INDIRECT(INDIRECT("B"&amp;_xlfn.XMATCH("No",$B$1:INDIRECT("B"&amp;ROW()),,-1)-1)&amp;"!"&amp;"F:F"),0),"")</f>
        <v>F241</v>
      </c>
      <c r="E85" s="134"/>
      <c r="F85" s="135"/>
    </row>
    <row r="86" spans="2:6" outlineLevel="2">
      <c r="B86" s="136"/>
      <c r="C86" s="150"/>
      <c r="D86" s="133" t="str" cm="1">
        <f t="array" aca="1" ref="D86" ca="1">_xlfn.IFNA("F"&amp;MATCH(C86,INDIRECT(INDIRECT("B"&amp;_xlfn.XMATCH("No",$B$1:INDIRECT("B"&amp;ROW()),,-1)-1)&amp;"!"&amp;"F:F"),0),"")</f>
        <v/>
      </c>
      <c r="E86" s="134"/>
      <c r="F86" s="135"/>
    </row>
    <row r="87" spans="2:6" outlineLevel="1">
      <c r="B87" s="136"/>
      <c r="C87" s="150"/>
      <c r="D87" s="133" t="str" cm="1">
        <f t="array" aca="1" ref="D87" ca="1">_xlfn.IFNA("F"&amp;MATCH(C87,INDIRECT(INDIRECT("B"&amp;_xlfn.XMATCH("No",$B$1:INDIRECT("B"&amp;ROW()),,-1)-1)&amp;"!"&amp;"F:F"),0),"")</f>
        <v/>
      </c>
      <c r="E87" s="134"/>
      <c r="F87" s="135"/>
    </row>
    <row r="88" spans="2:6">
      <c r="B88" s="136"/>
      <c r="C88" s="150"/>
      <c r="D88" s="140" t="str" cm="1">
        <f t="array" aca="1" ref="D88" ca="1">_xlfn.IFNA("F"&amp;MATCH(C88,INDIRECT(INDIRECT("B"&amp;_xlfn.XMATCH("No",$B$1:INDIRECT("B"&amp;ROW()),,-1)-1)&amp;"!"&amp;"F:F"),0),"")</f>
        <v/>
      </c>
      <c r="E88" s="141"/>
      <c r="F88" s="142"/>
    </row>
    <row r="89" spans="2:6">
      <c r="B89" s="120">
        <v>1.2</v>
      </c>
      <c r="C89" s="121" t="s">
        <v>428</v>
      </c>
      <c r="D89" s="122" t="str" cm="1">
        <f t="array" aca="1" ref="D89" ca="1">_xlfn.IFNA("F"&amp;MATCH(C89,INDIRECT(INDIRECT("B"&amp;_xlfn.XMATCH("No",$B$1:INDIRECT("B"&amp;ROW()),,-1)-1)&amp;"!"&amp;"F:F"),0),"")</f>
        <v/>
      </c>
      <c r="E89" s="123"/>
      <c r="F89" s="124"/>
    </row>
    <row r="90" spans="2:6">
      <c r="B90" s="125" t="s">
        <v>429</v>
      </c>
      <c r="C90" s="163" t="s">
        <v>430</v>
      </c>
      <c r="D90" s="127" t="str" cm="1">
        <f t="array" aca="1" ref="D90" ca="1">_xlfn.IFNA("F"&amp;MATCH(C90,INDIRECT(INDIRECT("B"&amp;_xlfn.XMATCH("No",$B$1:INDIRECT("B"&amp;ROW()),,-1)-1)&amp;"!"&amp;"F:F"),0),"")</f>
        <v/>
      </c>
      <c r="E90" s="128"/>
      <c r="F90" s="129"/>
    </row>
    <row r="91" spans="2:6" outlineLevel="1">
      <c r="B91" s="136" t="s">
        <v>431</v>
      </c>
      <c r="C91" s="155" t="s">
        <v>432</v>
      </c>
      <c r="D91" s="133" t="str" cm="1">
        <f t="array" aca="1" ref="D91" ca="1">_xlfn.IFNA("F"&amp;MATCH(C91,INDIRECT(INDIRECT("B"&amp;_xlfn.XMATCH("No",$B$1:INDIRECT("B"&amp;ROW()),,-1)-1)&amp;"!"&amp;"F:F"),0),"")</f>
        <v>F249</v>
      </c>
      <c r="E91" s="148" t="str" cm="1">
        <f t="array" aca="1" ref="E91" ca="1">HYPERLINK("#"&amp;INDIRECT("B"&amp;_xlfn.XMATCH("No",$B$1:INDIRECT("B"&amp;ROW()),,-1)-1)&amp;"!"&amp;D91,"위치로 이동")</f>
        <v>위치로 이동</v>
      </c>
      <c r="F91" s="135"/>
    </row>
    <row r="92" spans="2:6" outlineLevel="2">
      <c r="B92" s="149" t="s">
        <v>433</v>
      </c>
      <c r="C92" s="137" t="s">
        <v>434</v>
      </c>
      <c r="D92" s="133" t="str" cm="1">
        <f t="array" aca="1" ref="D92" ca="1">_xlfn.IFNA("F"&amp;MATCH(C92,INDIRECT(INDIRECT("B"&amp;_xlfn.XMATCH("No",$B$1:INDIRECT("B"&amp;ROW()),,-1)-1)&amp;"!"&amp;"F:F"),0),"")</f>
        <v>F251</v>
      </c>
      <c r="E92" s="134"/>
      <c r="F92" s="135"/>
    </row>
    <row r="93" spans="2:6" outlineLevel="2">
      <c r="B93" s="136"/>
      <c r="C93" s="150"/>
      <c r="D93" s="133" t="str" cm="1">
        <f t="array" aca="1" ref="D93" ca="1">_xlfn.IFNA("F"&amp;MATCH(C93,INDIRECT(INDIRECT("B"&amp;_xlfn.XMATCH("No",$B$1:INDIRECT("B"&amp;ROW()),,-1)-1)&amp;"!"&amp;"F:F"),0),"")</f>
        <v/>
      </c>
      <c r="E93" s="134"/>
      <c r="F93" s="135"/>
    </row>
    <row r="94" spans="2:6" outlineLevel="1">
      <c r="B94" s="136"/>
      <c r="C94" s="164"/>
      <c r="D94" s="133" t="str" cm="1">
        <f t="array" aca="1" ref="D94" ca="1">_xlfn.IFNA("F"&amp;MATCH(C94,INDIRECT(INDIRECT("B"&amp;_xlfn.XMATCH("No",$B$1:INDIRECT("B"&amp;ROW()),,-1)-1)&amp;"!"&amp;"F:F"),0),"")</f>
        <v/>
      </c>
      <c r="E94" s="134"/>
      <c r="F94" s="135"/>
    </row>
    <row r="95" spans="2:6">
      <c r="B95" s="136"/>
      <c r="C95" s="150"/>
      <c r="D95" s="133" t="str" cm="1">
        <f t="array" aca="1" ref="D95" ca="1">_xlfn.IFNA("F"&amp;MATCH(C95,INDIRECT(INDIRECT("B"&amp;_xlfn.XMATCH("No",$B$1:INDIRECT("B"&amp;ROW()),,-1)-1)&amp;"!"&amp;"F:F"),0),"")</f>
        <v/>
      </c>
      <c r="E95" s="134"/>
      <c r="F95" s="135"/>
    </row>
    <row r="96" spans="2:6" ht="17.25" thickBot="1">
      <c r="B96" s="136"/>
      <c r="C96" s="150"/>
      <c r="D96" s="140" t="str" cm="1">
        <f t="array" aca="1" ref="D96" ca="1">_xlfn.IFNA("F"&amp;MATCH(C96,INDIRECT(INDIRECT("B"&amp;_xlfn.XMATCH("No",$B$1:INDIRECT("B"&amp;ROW()),,-1)-1)&amp;"!"&amp;"F:F"),0),"")</f>
        <v/>
      </c>
      <c r="E96" s="141"/>
      <c r="F96" s="142"/>
    </row>
    <row r="97" spans="2:6" ht="17.25" thickBot="1">
      <c r="B97" s="109" t="s">
        <v>435</v>
      </c>
      <c r="C97" s="110"/>
      <c r="D97" s="143"/>
      <c r="E97" s="144"/>
      <c r="F97" s="145"/>
    </row>
    <row r="98" spans="2:6" ht="33">
      <c r="B98" s="115" t="s">
        <v>322</v>
      </c>
      <c r="C98" s="116"/>
      <c r="D98" s="117" t="s">
        <v>328</v>
      </c>
      <c r="E98" s="118"/>
      <c r="F98" s="119" t="s">
        <v>326</v>
      </c>
    </row>
    <row r="99" spans="2:6">
      <c r="B99" s="120">
        <v>2.1</v>
      </c>
      <c r="C99" s="121" t="s">
        <v>436</v>
      </c>
      <c r="D99" s="122" t="str" cm="1">
        <f t="array" aca="1" ref="D99" ca="1">_xlfn.IFNA("F"&amp;MATCH(C99,INDIRECT(INDIRECT("B"&amp;_xlfn.XMATCH("No",$B$1:INDIRECT("B"&amp;ROW()),,-1)-1)&amp;"!"&amp;"F:F"),0),"")</f>
        <v/>
      </c>
      <c r="E99" s="123"/>
      <c r="F99" s="124"/>
    </row>
    <row r="100" spans="2:6">
      <c r="B100" s="125" t="s">
        <v>437</v>
      </c>
      <c r="C100" s="126" t="s">
        <v>438</v>
      </c>
      <c r="D100" s="127" t="str" cm="1">
        <f t="array" aca="1" ref="D100" ca="1">_xlfn.IFNA("F"&amp;MATCH(C100,INDIRECT(INDIRECT("B"&amp;_xlfn.XMATCH("No",$B$1:INDIRECT("B"&amp;ROW()),,-1)-1)&amp;"!"&amp;"F:F"),0),"")</f>
        <v/>
      </c>
      <c r="E100" s="128"/>
      <c r="F100" s="129"/>
    </row>
    <row r="101" spans="2:6" outlineLevel="1">
      <c r="B101" s="136" t="s">
        <v>439</v>
      </c>
      <c r="C101" s="132" t="s">
        <v>440</v>
      </c>
      <c r="D101" s="133" t="str" cm="1">
        <f t="array" aca="1" ref="D101" ca="1">_xlfn.IFNA("F"&amp;MATCH(C101,INDIRECT(INDIRECT("B"&amp;_xlfn.XMATCH("No",$B$1:INDIRECT("B"&amp;ROW()),,-1)-1)&amp;"!"&amp;"F:F"),0),"")</f>
        <v>F6</v>
      </c>
      <c r="E101" s="148" t="str" cm="1">
        <f t="array" aca="1" ref="E101" ca="1">HYPERLINK("#"&amp;INDIRECT("B"&amp;_xlfn.XMATCH("No",$B$1:INDIRECT("B"&amp;ROW()),,-1)-1)&amp;"!"&amp;D101,"위치로 이동")</f>
        <v>위치로 이동</v>
      </c>
      <c r="F101" s="135"/>
    </row>
    <row r="102" spans="2:6" outlineLevel="2">
      <c r="B102" s="149" t="s">
        <v>441</v>
      </c>
      <c r="C102" s="137" t="s">
        <v>442</v>
      </c>
      <c r="D102" s="133" t="str" cm="1">
        <f t="array" aca="1" ref="D102" ca="1">_xlfn.IFNA("F"&amp;MATCH(C102,INDIRECT(INDIRECT("B"&amp;_xlfn.XMATCH("No",$B$1:INDIRECT("B"&amp;ROW()),,-1)-1)&amp;"!"&amp;"F:F"),0),"")</f>
        <v>F8</v>
      </c>
      <c r="E102" s="134"/>
      <c r="F102" s="135"/>
    </row>
    <row r="103" spans="2:6" outlineLevel="2">
      <c r="B103" s="149" t="s">
        <v>443</v>
      </c>
      <c r="C103" s="137" t="s">
        <v>444</v>
      </c>
      <c r="D103" s="133" t="str" cm="1">
        <f t="array" aca="1" ref="D103" ca="1">_xlfn.IFNA("F"&amp;MATCH(C103,INDIRECT(INDIRECT("B"&amp;_xlfn.XMATCH("No",$B$1:INDIRECT("B"&amp;ROW()),,-1)-1)&amp;"!"&amp;"F:F"),0),"")</f>
        <v>F17</v>
      </c>
      <c r="E103" s="134"/>
      <c r="F103" s="135"/>
    </row>
    <row r="104" spans="2:6" outlineLevel="2">
      <c r="B104" s="149" t="s">
        <v>445</v>
      </c>
      <c r="C104" s="137" t="s">
        <v>446</v>
      </c>
      <c r="D104" s="133" t="str" cm="1">
        <f t="array" aca="1" ref="D104" ca="1">_xlfn.IFNA("F"&amp;MATCH(C104,INDIRECT(INDIRECT("B"&amp;_xlfn.XMATCH("No",$B$1:INDIRECT("B"&amp;ROW()),,-1)-1)&amp;"!"&amp;"F:F"),0),"")</f>
        <v>F27</v>
      </c>
      <c r="E104" s="134"/>
      <c r="F104" s="135"/>
    </row>
    <row r="105" spans="2:6" outlineLevel="2">
      <c r="B105" s="136"/>
      <c r="C105" s="150"/>
      <c r="D105" s="133" t="str" cm="1">
        <f t="array" aca="1" ref="D105" ca="1">_xlfn.IFNA("F"&amp;MATCH(C105,INDIRECT(INDIRECT("B"&amp;_xlfn.XMATCH("No",$B$1:INDIRECT("B"&amp;ROW()),,-1)-1)&amp;"!"&amp;"F:F"),0),"")</f>
        <v/>
      </c>
      <c r="E105" s="134"/>
      <c r="F105" s="135"/>
    </row>
    <row r="106" spans="2:6" outlineLevel="1">
      <c r="B106" s="136" t="s">
        <v>447</v>
      </c>
      <c r="C106" s="132" t="s">
        <v>448</v>
      </c>
      <c r="D106" s="133" t="str" cm="1">
        <f t="array" aca="1" ref="D106" ca="1">_xlfn.IFNA("F"&amp;MATCH(C106,INDIRECT(INDIRECT("B"&amp;_xlfn.XMATCH("No",$B$1:INDIRECT("B"&amp;ROW()),,-1)-1)&amp;"!"&amp;"F:F"),0),"")</f>
        <v>F37</v>
      </c>
      <c r="E106" s="148" t="str" cm="1">
        <f t="array" aca="1" ref="E106" ca="1">HYPERLINK("#"&amp;INDIRECT("B"&amp;_xlfn.XMATCH("No",$B$1:INDIRECT("B"&amp;ROW()),,-1)-1)&amp;"!"&amp;D106,"위치로 이동")</f>
        <v>위치로 이동</v>
      </c>
      <c r="F106" s="135"/>
    </row>
    <row r="107" spans="2:6" outlineLevel="2">
      <c r="B107" s="149" t="s">
        <v>449</v>
      </c>
      <c r="C107" s="137" t="s">
        <v>450</v>
      </c>
      <c r="D107" s="133" t="str" cm="1">
        <f t="array" aca="1" ref="D107" ca="1">_xlfn.IFNA("F"&amp;MATCH(C107,INDIRECT(INDIRECT("B"&amp;_xlfn.XMATCH("No",$B$1:INDIRECT("B"&amp;ROW()),,-1)-1)&amp;"!"&amp;"F:F"),0),"")</f>
        <v>F39</v>
      </c>
      <c r="E107" s="134"/>
      <c r="F107" s="135"/>
    </row>
    <row r="108" spans="2:6" outlineLevel="2">
      <c r="B108" s="149" t="s">
        <v>451</v>
      </c>
      <c r="C108" s="137" t="s">
        <v>452</v>
      </c>
      <c r="D108" s="133" t="str" cm="1">
        <f t="array" aca="1" ref="D108" ca="1">_xlfn.IFNA("F"&amp;MATCH(C108,INDIRECT(INDIRECT("B"&amp;_xlfn.XMATCH("No",$B$1:INDIRECT("B"&amp;ROW()),,-1)-1)&amp;"!"&amp;"F:F"),0),"")</f>
        <v>F48</v>
      </c>
      <c r="E108" s="134"/>
      <c r="F108" s="135"/>
    </row>
    <row r="109" spans="2:6" outlineLevel="2">
      <c r="B109" s="149" t="s">
        <v>453</v>
      </c>
      <c r="C109" s="137" t="s">
        <v>454</v>
      </c>
      <c r="D109" s="133" t="str" cm="1">
        <f t="array" aca="1" ref="D109" ca="1">_xlfn.IFNA("F"&amp;MATCH(C109,INDIRECT(INDIRECT("B"&amp;_xlfn.XMATCH("No",$B$1:INDIRECT("B"&amp;ROW()),,-1)-1)&amp;"!"&amp;"F:F"),0),"")</f>
        <v>F57</v>
      </c>
      <c r="E109" s="134"/>
      <c r="F109" s="135"/>
    </row>
    <row r="110" spans="2:6" outlineLevel="2">
      <c r="B110" s="149" t="s">
        <v>455</v>
      </c>
      <c r="C110" s="137" t="s">
        <v>456</v>
      </c>
      <c r="D110" s="133" t="str" cm="1">
        <f t="array" aca="1" ref="D110" ca="1">_xlfn.IFNA("F"&amp;MATCH(C110,INDIRECT(INDIRECT("B"&amp;_xlfn.XMATCH("No",$B$1:INDIRECT("B"&amp;ROW()),,-1)-1)&amp;"!"&amp;"F:F"),0),"")</f>
        <v>F67</v>
      </c>
      <c r="E110" s="134"/>
      <c r="F110" s="135"/>
    </row>
    <row r="111" spans="2:6" outlineLevel="2">
      <c r="B111" s="149" t="s">
        <v>457</v>
      </c>
      <c r="C111" s="137" t="s">
        <v>458</v>
      </c>
      <c r="D111" s="133" t="str" cm="1">
        <f t="array" aca="1" ref="D111" ca="1">_xlfn.IFNA("F"&amp;MATCH(C111,INDIRECT(INDIRECT("B"&amp;_xlfn.XMATCH("No",$B$1:INDIRECT("B"&amp;ROW()),,-1)-1)&amp;"!"&amp;"F:F"),0),"")</f>
        <v>F77</v>
      </c>
      <c r="E111" s="134"/>
      <c r="F111" s="135"/>
    </row>
    <row r="112" spans="2:6" outlineLevel="2">
      <c r="B112" s="149" t="s">
        <v>459</v>
      </c>
      <c r="C112" s="137" t="s">
        <v>460</v>
      </c>
      <c r="D112" s="133" t="str" cm="1">
        <f t="array" aca="1" ref="D112" ca="1">_xlfn.IFNA("F"&amp;MATCH(C112,INDIRECT(INDIRECT("B"&amp;_xlfn.XMATCH("No",$B$1:INDIRECT("B"&amp;ROW()),,-1)-1)&amp;"!"&amp;"F:F"),0),"")</f>
        <v>F87</v>
      </c>
      <c r="E112" s="134"/>
      <c r="F112" s="135"/>
    </row>
    <row r="113" spans="2:6" outlineLevel="2">
      <c r="B113" s="136"/>
      <c r="C113" s="150"/>
      <c r="D113" s="133" t="str" cm="1">
        <f t="array" aca="1" ref="D113" ca="1">_xlfn.IFNA("F"&amp;MATCH(C113,INDIRECT(INDIRECT("B"&amp;_xlfn.XMATCH("No",$B$1:INDIRECT("B"&amp;ROW()),,-1)-1)&amp;"!"&amp;"F:F"),0),"")</f>
        <v/>
      </c>
      <c r="E113" s="134"/>
      <c r="F113" s="135"/>
    </row>
    <row r="114" spans="2:6" outlineLevel="1">
      <c r="B114" s="136" t="s">
        <v>461</v>
      </c>
      <c r="C114" s="155" t="s">
        <v>462</v>
      </c>
      <c r="D114" s="133" t="str" cm="1">
        <f t="array" aca="1" ref="D114" ca="1">_xlfn.IFNA("F"&amp;MATCH(C114,INDIRECT(INDIRECT("B"&amp;_xlfn.XMATCH("No",$B$1:INDIRECT("B"&amp;ROW()),,-1)-1)&amp;"!"&amp;"F:F"),0),"")</f>
        <v>F97</v>
      </c>
      <c r="E114" s="148" t="str" cm="1">
        <f t="array" aca="1" ref="E114" ca="1">HYPERLINK("#"&amp;INDIRECT("B"&amp;_xlfn.XMATCH("No",$B$1:INDIRECT("B"&amp;ROW()),,-1)-1)&amp;"!"&amp;D114,"위치로 이동")</f>
        <v>위치로 이동</v>
      </c>
      <c r="F114" s="135" t="s">
        <v>341</v>
      </c>
    </row>
    <row r="115" spans="2:6" outlineLevel="2">
      <c r="B115" s="149" t="s">
        <v>463</v>
      </c>
      <c r="C115" s="137" t="s">
        <v>464</v>
      </c>
      <c r="D115" s="133" t="str" cm="1">
        <f t="array" aca="1" ref="D115" ca="1">_xlfn.IFNA("F"&amp;MATCH(C115,INDIRECT(INDIRECT("B"&amp;_xlfn.XMATCH("No",$B$1:INDIRECT("B"&amp;ROW()),,-1)-1)&amp;"!"&amp;"F:F"),0),"")</f>
        <v>F99</v>
      </c>
      <c r="E115" s="134"/>
      <c r="F115" s="135"/>
    </row>
    <row r="116" spans="2:6" outlineLevel="2">
      <c r="B116" s="149" t="s">
        <v>465</v>
      </c>
      <c r="C116" s="137" t="s">
        <v>466</v>
      </c>
      <c r="D116" s="133" t="str" cm="1">
        <f t="array" aca="1" ref="D116" ca="1">_xlfn.IFNA("F"&amp;MATCH(C116,INDIRECT(INDIRECT("B"&amp;_xlfn.XMATCH("No",$B$1:INDIRECT("B"&amp;ROW()),,-1)-1)&amp;"!"&amp;"F:F"),0),"")</f>
        <v>F108</v>
      </c>
      <c r="E116" s="134"/>
      <c r="F116" s="135"/>
    </row>
    <row r="117" spans="2:6" outlineLevel="2">
      <c r="B117" s="136"/>
      <c r="C117" s="150"/>
      <c r="D117" s="133" t="str" cm="1">
        <f t="array" aca="1" ref="D117" ca="1">_xlfn.IFNA("F"&amp;MATCH(C117,INDIRECT(INDIRECT("B"&amp;_xlfn.XMATCH("No",$B$1:INDIRECT("B"&amp;ROW()),,-1)-1)&amp;"!"&amp;"F:F"),0),"")</f>
        <v/>
      </c>
      <c r="E117" s="134"/>
      <c r="F117" s="135"/>
    </row>
    <row r="118" spans="2:6" outlineLevel="1">
      <c r="B118" s="136"/>
      <c r="C118" s="150"/>
      <c r="D118" s="133" t="str" cm="1">
        <f t="array" aca="1" ref="D118" ca="1">_xlfn.IFNA("F"&amp;MATCH(C118,INDIRECT(INDIRECT("B"&amp;_xlfn.XMATCH("No",$B$1:INDIRECT("B"&amp;ROW()),,-1)-1)&amp;"!"&amp;"F:F"),0),"")</f>
        <v/>
      </c>
      <c r="E118" s="134"/>
      <c r="F118" s="135"/>
    </row>
    <row r="119" spans="2:6">
      <c r="B119" s="125" t="s">
        <v>467</v>
      </c>
      <c r="C119" s="126" t="s">
        <v>468</v>
      </c>
      <c r="D119" s="127" t="str" cm="1">
        <f t="array" aca="1" ref="D119" ca="1">_xlfn.IFNA("F"&amp;MATCH(C119,INDIRECT(INDIRECT("B"&amp;_xlfn.XMATCH("No",$B$1:INDIRECT("B"&amp;ROW()),,-1)-1)&amp;"!"&amp;"F:F"),0),"")</f>
        <v/>
      </c>
      <c r="E119" s="128"/>
      <c r="F119" s="129"/>
    </row>
    <row r="120" spans="2:6" outlineLevel="1">
      <c r="B120" s="136" t="s">
        <v>469</v>
      </c>
      <c r="C120" s="132" t="s">
        <v>470</v>
      </c>
      <c r="D120" s="133" t="str" cm="1">
        <f t="array" aca="1" ref="D120" ca="1">_xlfn.IFNA("F"&amp;MATCH(C120,INDIRECT(INDIRECT("B"&amp;_xlfn.XMATCH("No",$B$1:INDIRECT("B"&amp;ROW()),,-1)-1)&amp;"!"&amp;"F:F"),0),"")</f>
        <v>F117</v>
      </c>
      <c r="E120" s="148" t="str" cm="1">
        <f t="array" aca="1" ref="E120" ca="1">HYPERLINK("#"&amp;INDIRECT("B"&amp;_xlfn.XMATCH("No",$B$1:INDIRECT("B"&amp;ROW()),,-1)-1)&amp;"!"&amp;D120,"위치로 이동")</f>
        <v>위치로 이동</v>
      </c>
      <c r="F120" s="135"/>
    </row>
    <row r="121" spans="2:6" outlineLevel="2">
      <c r="B121" s="149" t="s">
        <v>471</v>
      </c>
      <c r="C121" s="137" t="s">
        <v>472</v>
      </c>
      <c r="D121" s="133" t="str" cm="1">
        <f t="array" aca="1" ref="D121" ca="1">_xlfn.IFNA("F"&amp;MATCH(C121,INDIRECT(INDIRECT("B"&amp;_xlfn.XMATCH("No",$B$1:INDIRECT("B"&amp;ROW()),,-1)-1)&amp;"!"&amp;"F:F"),0),"")</f>
        <v>F119</v>
      </c>
      <c r="E121" s="134"/>
      <c r="F121" s="135"/>
    </row>
    <row r="122" spans="2:6" outlineLevel="2">
      <c r="B122" s="149" t="s">
        <v>473</v>
      </c>
      <c r="C122" s="137" t="s">
        <v>474</v>
      </c>
      <c r="D122" s="133" t="str" cm="1">
        <f t="array" aca="1" ref="D122" ca="1">_xlfn.IFNA("F"&amp;MATCH(C122,INDIRECT(INDIRECT("B"&amp;_xlfn.XMATCH("No",$B$1:INDIRECT("B"&amp;ROW()),,-1)-1)&amp;"!"&amp;"F:F"),0),"")</f>
        <v>F125</v>
      </c>
      <c r="E122" s="134"/>
      <c r="F122" s="135"/>
    </row>
    <row r="123" spans="2:6" outlineLevel="2">
      <c r="B123" s="149" t="s">
        <v>475</v>
      </c>
      <c r="C123" s="137" t="s">
        <v>476</v>
      </c>
      <c r="D123" s="133" t="str" cm="1">
        <f t="array" aca="1" ref="D123" ca="1">_xlfn.IFNA("F"&amp;MATCH(C123,INDIRECT(INDIRECT("B"&amp;_xlfn.XMATCH("No",$B$1:INDIRECT("B"&amp;ROW()),,-1)-1)&amp;"!"&amp;"F:F"),0),"")</f>
        <v>F131</v>
      </c>
      <c r="E123" s="134"/>
      <c r="F123" s="135"/>
    </row>
    <row r="124" spans="2:6" outlineLevel="2">
      <c r="B124" s="149" t="s">
        <v>477</v>
      </c>
      <c r="C124" s="137" t="s">
        <v>478</v>
      </c>
      <c r="D124" s="133" t="str" cm="1">
        <f t="array" aca="1" ref="D124" ca="1">_xlfn.IFNA("F"&amp;MATCH(C124,INDIRECT(INDIRECT("B"&amp;_xlfn.XMATCH("No",$B$1:INDIRECT("B"&amp;ROW()),,-1)-1)&amp;"!"&amp;"F:F"),0),"")</f>
        <v>F137</v>
      </c>
      <c r="E124" s="134"/>
      <c r="F124" s="135"/>
    </row>
    <row r="125" spans="2:6" outlineLevel="2">
      <c r="B125" s="136"/>
      <c r="C125" s="150"/>
      <c r="D125" s="133" t="str" cm="1">
        <f t="array" aca="1" ref="D125" ca="1">_xlfn.IFNA("F"&amp;MATCH(C125,INDIRECT(INDIRECT("B"&amp;_xlfn.XMATCH("No",$B$1:INDIRECT("B"&amp;ROW()),,-1)-1)&amp;"!"&amp;"F:F"),0),"")</f>
        <v/>
      </c>
      <c r="E125" s="134"/>
      <c r="F125" s="135"/>
    </row>
    <row r="126" spans="2:6" outlineLevel="1">
      <c r="B126" s="136" t="s">
        <v>479</v>
      </c>
      <c r="C126" s="132" t="s">
        <v>480</v>
      </c>
      <c r="D126" s="133" t="str" cm="1">
        <f t="array" aca="1" ref="D126" ca="1">_xlfn.IFNA("F"&amp;MATCH(C126,INDIRECT(INDIRECT("B"&amp;_xlfn.XMATCH("No",$B$1:INDIRECT("B"&amp;ROW()),,-1)-1)&amp;"!"&amp;"F:F"),0),"")</f>
        <v>F143</v>
      </c>
      <c r="E126" s="148" t="str" cm="1">
        <f t="array" aca="1" ref="E126" ca="1">HYPERLINK("#"&amp;INDIRECT("B"&amp;_xlfn.XMATCH("No",$B$1:INDIRECT("B"&amp;ROW()),,-1)-1)&amp;"!"&amp;D126,"위치로 이동")</f>
        <v>위치로 이동</v>
      </c>
      <c r="F126" s="135"/>
    </row>
    <row r="127" spans="2:6" outlineLevel="2">
      <c r="B127" s="149" t="s">
        <v>481</v>
      </c>
      <c r="C127" s="137" t="s">
        <v>482</v>
      </c>
      <c r="D127" s="133" t="str" cm="1">
        <f t="array" aca="1" ref="D127" ca="1">_xlfn.IFNA("F"&amp;MATCH(C127,INDIRECT(INDIRECT("B"&amp;_xlfn.XMATCH("No",$B$1:INDIRECT("B"&amp;ROW()),,-1)-1)&amp;"!"&amp;"F:F"),0),"")</f>
        <v>F145</v>
      </c>
      <c r="E127" s="134"/>
      <c r="F127" s="135"/>
    </row>
    <row r="128" spans="2:6" outlineLevel="2">
      <c r="B128" s="149" t="s">
        <v>483</v>
      </c>
      <c r="C128" s="137" t="s">
        <v>484</v>
      </c>
      <c r="D128" s="133" t="str" cm="1">
        <f t="array" aca="1" ref="D128" ca="1">_xlfn.IFNA("F"&amp;MATCH(C128,INDIRECT(INDIRECT("B"&amp;_xlfn.XMATCH("No",$B$1:INDIRECT("B"&amp;ROW()),,-1)-1)&amp;"!"&amp;"F:F"),0),"")</f>
        <v>F151</v>
      </c>
      <c r="E128" s="134"/>
      <c r="F128" s="135"/>
    </row>
    <row r="129" spans="2:6" outlineLevel="2">
      <c r="B129" s="136"/>
      <c r="C129" s="150"/>
      <c r="D129" s="133" t="str" cm="1">
        <f t="array" aca="1" ref="D129" ca="1">_xlfn.IFNA("F"&amp;MATCH(C129,INDIRECT(INDIRECT("B"&amp;_xlfn.XMATCH("No",$B$1:INDIRECT("B"&amp;ROW()),,-1)-1)&amp;"!"&amp;"F:F"),0),"")</f>
        <v/>
      </c>
      <c r="E129" s="134"/>
      <c r="F129" s="135"/>
    </row>
    <row r="130" spans="2:6" outlineLevel="1">
      <c r="B130" s="136"/>
      <c r="C130" s="150"/>
      <c r="D130" s="165" t="str" cm="1">
        <f t="array" aca="1" ref="D130" ca="1">_xlfn.IFNA("F"&amp;MATCH(C130,INDIRECT(INDIRECT("B"&amp;_xlfn.XMATCH("No",$B$1:INDIRECT("B"&amp;ROW()),,-1)-1)&amp;"!"&amp;"F:F"),0),"")</f>
        <v/>
      </c>
      <c r="E130" s="166"/>
      <c r="F130" s="167"/>
    </row>
    <row r="131" spans="2:6">
      <c r="B131" s="136"/>
      <c r="C131" s="150"/>
      <c r="D131" s="140" t="str" cm="1">
        <f t="array" aca="1" ref="D131" ca="1">_xlfn.IFNA("F"&amp;MATCH(C131,INDIRECT(INDIRECT("B"&amp;_xlfn.XMATCH("No",$B$1:INDIRECT("B"&amp;ROW()),,-1)-1)&amp;"!"&amp;"F:F"),0),"")</f>
        <v/>
      </c>
      <c r="E131" s="141"/>
      <c r="F131" s="142"/>
    </row>
    <row r="132" spans="2:6">
      <c r="B132" s="120">
        <v>2.2000000000000002</v>
      </c>
      <c r="C132" s="121" t="s">
        <v>485</v>
      </c>
      <c r="D132" s="122" t="str" cm="1">
        <f t="array" aca="1" ref="D132" ca="1">_xlfn.IFNA("F"&amp;MATCH(C132,INDIRECT(INDIRECT("B"&amp;_xlfn.XMATCH("No",$B$1:INDIRECT("B"&amp;ROW()),,-1)-1)&amp;"!"&amp;"F:F"),0),"")</f>
        <v/>
      </c>
      <c r="E132" s="123"/>
      <c r="F132" s="124"/>
    </row>
    <row r="133" spans="2:6">
      <c r="B133" s="125" t="s">
        <v>486</v>
      </c>
      <c r="C133" s="126" t="s">
        <v>487</v>
      </c>
      <c r="D133" s="168" t="str" cm="1">
        <f t="array" aca="1" ref="D133" ca="1">_xlfn.IFNA("F"&amp;MATCH(C133,INDIRECT(INDIRECT("B"&amp;_xlfn.XMATCH("No",$B$1:INDIRECT("B"&amp;ROW()),,-1)-1)&amp;"!"&amp;"F:F"),0),"")</f>
        <v/>
      </c>
      <c r="E133" s="169"/>
      <c r="F133" s="170"/>
    </row>
    <row r="134" spans="2:6" outlineLevel="1">
      <c r="B134" s="136" t="s">
        <v>488</v>
      </c>
      <c r="C134" s="132" t="s">
        <v>489</v>
      </c>
      <c r="D134" s="133" t="str" cm="1">
        <f t="array" aca="1" ref="D134" ca="1">_xlfn.IFNA("F"&amp;MATCH(C134,INDIRECT(INDIRECT("B"&amp;_xlfn.XMATCH("No",$B$1:INDIRECT("B"&amp;ROW()),,-1)-1)&amp;"!"&amp;"F:F"),0),"")</f>
        <v>F159</v>
      </c>
      <c r="E134" s="148" t="str" cm="1">
        <f t="array" aca="1" ref="E134" ca="1">HYPERLINK("#"&amp;INDIRECT("B"&amp;_xlfn.XMATCH("No",$B$1:INDIRECT("B"&amp;ROW()),,-1)-1)&amp;"!"&amp;D134,"위치로 이동")</f>
        <v>위치로 이동</v>
      </c>
      <c r="F134" s="135"/>
    </row>
    <row r="135" spans="2:6" outlineLevel="2">
      <c r="B135" s="149" t="s">
        <v>490</v>
      </c>
      <c r="C135" s="137" t="s">
        <v>491</v>
      </c>
      <c r="D135" s="133" t="str" cm="1">
        <f t="array" aca="1" ref="D135" ca="1">_xlfn.IFNA("F"&amp;MATCH(C135,INDIRECT(INDIRECT("B"&amp;_xlfn.XMATCH("No",$B$1:INDIRECT("B"&amp;ROW()),,-1)-1)&amp;"!"&amp;"F:F"),0),"")</f>
        <v>F161</v>
      </c>
      <c r="E135" s="134"/>
      <c r="F135" s="135"/>
    </row>
    <row r="136" spans="2:6" outlineLevel="2">
      <c r="B136" s="149" t="s">
        <v>492</v>
      </c>
      <c r="C136" s="137" t="s">
        <v>493</v>
      </c>
      <c r="D136" s="133" t="str" cm="1">
        <f t="array" aca="1" ref="D136" ca="1">_xlfn.IFNA("F"&amp;MATCH(C136,INDIRECT(INDIRECT("B"&amp;_xlfn.XMATCH("No",$B$1:INDIRECT("B"&amp;ROW()),,-1)-1)&amp;"!"&amp;"F:F"),0),"")</f>
        <v>F167</v>
      </c>
      <c r="E136" s="134"/>
      <c r="F136" s="135"/>
    </row>
    <row r="137" spans="2:6" outlineLevel="2">
      <c r="B137" s="149" t="s">
        <v>494</v>
      </c>
      <c r="C137" s="137" t="s">
        <v>495</v>
      </c>
      <c r="D137" s="158" t="str" cm="1">
        <f t="array" aca="1" ref="D137" ca="1">_xlfn.IFNA("F"&amp;MATCH(C137,INDIRECT(INDIRECT("B"&amp;_xlfn.XMATCH("No",$B$1:INDIRECT("B"&amp;ROW()),,-1)-1)&amp;"!"&amp;"F:F"),0),"")</f>
        <v>F173</v>
      </c>
      <c r="E137" s="171"/>
      <c r="F137" s="157"/>
    </row>
    <row r="138" spans="2:6" outlineLevel="2">
      <c r="B138" s="149" t="s">
        <v>496</v>
      </c>
      <c r="C138" s="137" t="s">
        <v>497</v>
      </c>
      <c r="D138" s="133" t="str" cm="1">
        <f t="array" aca="1" ref="D138" ca="1">_xlfn.IFNA("F"&amp;MATCH(C138,INDIRECT(INDIRECT("B"&amp;_xlfn.XMATCH("No",$B$1:INDIRECT("B"&amp;ROW()),,-1)-1)&amp;"!"&amp;"F:F"),0),"")</f>
        <v>F179</v>
      </c>
      <c r="E138" s="134"/>
      <c r="F138" s="135"/>
    </row>
    <row r="139" spans="2:6" outlineLevel="2">
      <c r="B139" s="136"/>
      <c r="C139" s="137"/>
      <c r="D139" s="133" t="str" cm="1">
        <f t="array" aca="1" ref="D139" ca="1">_xlfn.IFNA("F"&amp;MATCH(C139,INDIRECT(INDIRECT("B"&amp;_xlfn.XMATCH("No",$B$1:INDIRECT("B"&amp;ROW()),,-1)-1)&amp;"!"&amp;"F:F"),0),"")</f>
        <v/>
      </c>
      <c r="E139" s="134"/>
      <c r="F139" s="135"/>
    </row>
    <row r="140" spans="2:6" outlineLevel="1">
      <c r="B140" s="136"/>
      <c r="C140" s="137"/>
      <c r="D140" s="133" t="str" cm="1">
        <f t="array" aca="1" ref="D140" ca="1">_xlfn.IFNA("F"&amp;MATCH(C140,INDIRECT(INDIRECT("B"&amp;_xlfn.XMATCH("No",$B$1:INDIRECT("B"&amp;ROW()),,-1)-1)&amp;"!"&amp;"F:F"),0),"")</f>
        <v/>
      </c>
      <c r="E140" s="134"/>
      <c r="F140" s="135"/>
    </row>
    <row r="141" spans="2:6">
      <c r="B141" s="136"/>
      <c r="C141" s="150"/>
      <c r="D141" s="133" t="str" cm="1">
        <f t="array" aca="1" ref="D141" ca="1">_xlfn.IFNA("F"&amp;MATCH(C141,INDIRECT(INDIRECT("B"&amp;_xlfn.XMATCH("No",$B$1:INDIRECT("B"&amp;ROW()),,-1)-1)&amp;"!"&amp;"F:F"),0),"")</f>
        <v/>
      </c>
      <c r="E141" s="134"/>
      <c r="F141" s="135"/>
    </row>
    <row r="142" spans="2:6">
      <c r="B142" s="120">
        <v>2.2999999999999998</v>
      </c>
      <c r="C142" s="121" t="s">
        <v>498</v>
      </c>
      <c r="D142" s="172" t="str" cm="1">
        <f t="array" aca="1" ref="D142" ca="1">_xlfn.IFNA("F"&amp;MATCH(C142,INDIRECT(INDIRECT("B"&amp;_xlfn.XMATCH("No",$B$1:INDIRECT("B"&amp;ROW()),,-1)-1)&amp;"!"&amp;"F:F"),0),"")</f>
        <v/>
      </c>
      <c r="E142" s="173"/>
      <c r="F142" s="174"/>
    </row>
    <row r="143" spans="2:6">
      <c r="B143" s="125" t="s">
        <v>499</v>
      </c>
      <c r="C143" s="126" t="s">
        <v>500</v>
      </c>
      <c r="D143" s="127" t="str" cm="1">
        <f t="array" aca="1" ref="D143" ca="1">_xlfn.IFNA("F"&amp;MATCH(C143,INDIRECT(INDIRECT("B"&amp;_xlfn.XMATCH("No",$B$1:INDIRECT("B"&amp;ROW()),,-1)-1)&amp;"!"&amp;"F:F"),0),"")</f>
        <v/>
      </c>
      <c r="E143" s="128"/>
      <c r="F143" s="129"/>
    </row>
    <row r="144" spans="2:6" outlineLevel="1">
      <c r="B144" s="136" t="s">
        <v>501</v>
      </c>
      <c r="C144" s="132" t="s">
        <v>502</v>
      </c>
      <c r="D144" s="133" t="str" cm="1">
        <f t="array" aca="1" ref="D144" ca="1">_xlfn.IFNA("F"&amp;MATCH(C144,INDIRECT(INDIRECT("B"&amp;_xlfn.XMATCH("No",$B$1:INDIRECT("B"&amp;ROW()),,-1)-1)&amp;"!"&amp;"F:F"),0),"")</f>
        <v>F187</v>
      </c>
      <c r="E144" s="148" t="str" cm="1">
        <f t="array" aca="1" ref="E144" ca="1">HYPERLINK("#"&amp;INDIRECT("B"&amp;_xlfn.XMATCH("No",$B$1:INDIRECT("B"&amp;ROW()),,-1)-1)&amp;"!"&amp;D144,"위치로 이동")</f>
        <v>위치로 이동</v>
      </c>
      <c r="F144" s="135"/>
    </row>
    <row r="145" spans="2:6" outlineLevel="2">
      <c r="B145" s="149" t="s">
        <v>503</v>
      </c>
      <c r="C145" s="137" t="s">
        <v>504</v>
      </c>
      <c r="D145" s="133" t="str" cm="1">
        <f t="array" aca="1" ref="D145" ca="1">_xlfn.IFNA("F"&amp;MATCH(C145,INDIRECT(INDIRECT("B"&amp;_xlfn.XMATCH("No",$B$1:INDIRECT("B"&amp;ROW()),,-1)-1)&amp;"!"&amp;"F:F"),0),"")</f>
        <v>F189</v>
      </c>
      <c r="E145" s="134"/>
      <c r="F145" s="135"/>
    </row>
    <row r="146" spans="2:6" outlineLevel="2">
      <c r="B146" s="136"/>
      <c r="C146" s="150"/>
      <c r="D146" s="158" t="str" cm="1">
        <f t="array" aca="1" ref="D146" ca="1">_xlfn.IFNA("F"&amp;MATCH(C146,INDIRECT(INDIRECT("B"&amp;_xlfn.XMATCH("No",$B$1:INDIRECT("B"&amp;ROW()),,-1)-1)&amp;"!"&amp;"F:F"),0),"")</f>
        <v/>
      </c>
      <c r="E146" s="171"/>
      <c r="F146" s="157"/>
    </row>
    <row r="147" spans="2:6" outlineLevel="1">
      <c r="B147" s="136"/>
      <c r="C147" s="150"/>
      <c r="D147" s="158" t="str" cm="1">
        <f t="array" aca="1" ref="D147" ca="1">_xlfn.IFNA("F"&amp;MATCH(C147,INDIRECT(INDIRECT("B"&amp;_xlfn.XMATCH("No",$B$1:INDIRECT("B"&amp;ROW()),,-1)-1)&amp;"!"&amp;"F:F"),0),"")</f>
        <v/>
      </c>
      <c r="E147" s="171"/>
      <c r="F147" s="157"/>
    </row>
    <row r="148" spans="2:6">
      <c r="B148" s="136"/>
      <c r="C148" s="150"/>
      <c r="D148" s="133" t="str" cm="1">
        <f t="array" aca="1" ref="D148" ca="1">_xlfn.IFNA("F"&amp;MATCH(C148,INDIRECT(INDIRECT("B"&amp;_xlfn.XMATCH("No",$B$1:INDIRECT("B"&amp;ROW()),,-1)-1)&amp;"!"&amp;"F:F"),0),"")</f>
        <v/>
      </c>
      <c r="E148" s="134"/>
      <c r="F148" s="135"/>
    </row>
    <row r="149" spans="2:6">
      <c r="B149" s="120">
        <v>2.4</v>
      </c>
      <c r="C149" s="121" t="s">
        <v>505</v>
      </c>
      <c r="D149" s="122" t="str" cm="1">
        <f t="array" aca="1" ref="D149" ca="1">_xlfn.IFNA("F"&amp;MATCH(C149,INDIRECT(INDIRECT("B"&amp;_xlfn.XMATCH("No",$B$1:INDIRECT("B"&amp;ROW()),,-1)-1)&amp;"!"&amp;"F:F"),0),"")</f>
        <v/>
      </c>
      <c r="E149" s="123"/>
      <c r="F149" s="124"/>
    </row>
    <row r="150" spans="2:6">
      <c r="B150" s="125" t="s">
        <v>506</v>
      </c>
      <c r="C150" s="126" t="s">
        <v>507</v>
      </c>
      <c r="D150" s="127" t="str" cm="1">
        <f t="array" aca="1" ref="D150" ca="1">_xlfn.IFNA("F"&amp;MATCH(C150,INDIRECT(INDIRECT("B"&amp;_xlfn.XMATCH("No",$B$1:INDIRECT("B"&amp;ROW()),,-1)-1)&amp;"!"&amp;"F:F"),0),"")</f>
        <v/>
      </c>
      <c r="E150" s="128"/>
      <c r="F150" s="129"/>
    </row>
    <row r="151" spans="2:6" outlineLevel="1">
      <c r="B151" s="136" t="s">
        <v>508</v>
      </c>
      <c r="C151" s="132" t="s">
        <v>509</v>
      </c>
      <c r="D151" s="133" t="str" cm="1">
        <f t="array" aca="1" ref="D151" ca="1">_xlfn.IFNA("F"&amp;MATCH(C151,INDIRECT(INDIRECT("B"&amp;_xlfn.XMATCH("No",$B$1:INDIRECT("B"&amp;ROW()),,-1)-1)&amp;"!"&amp;"F:F"),0),"")</f>
        <v>F197</v>
      </c>
      <c r="E151" s="148" t="str" cm="1">
        <f t="array" aca="1" ref="E151" ca="1">HYPERLINK("#"&amp;INDIRECT("B"&amp;_xlfn.XMATCH("No",$B$1:INDIRECT("B"&amp;ROW()),,-1)-1)&amp;"!"&amp;D151,"위치로 이동")</f>
        <v>위치로 이동</v>
      </c>
      <c r="F151" s="135"/>
    </row>
    <row r="152" spans="2:6" outlineLevel="2">
      <c r="B152" s="149" t="s">
        <v>510</v>
      </c>
      <c r="C152" s="137" t="s">
        <v>511</v>
      </c>
      <c r="D152" s="133" t="str" cm="1">
        <f t="array" aca="1" ref="D152" ca="1">_xlfn.IFNA("F"&amp;MATCH(C152,INDIRECT(INDIRECT("B"&amp;_xlfn.XMATCH("No",$B$1:INDIRECT("B"&amp;ROW()),,-1)-1)&amp;"!"&amp;"F:F"),0),"")</f>
        <v>F199</v>
      </c>
      <c r="E152" s="134"/>
      <c r="F152" s="135"/>
    </row>
    <row r="153" spans="2:6" outlineLevel="2">
      <c r="B153" s="136"/>
      <c r="C153" s="150"/>
      <c r="D153" s="133" t="str" cm="1">
        <f t="array" aca="1" ref="D153" ca="1">_xlfn.IFNA("F"&amp;MATCH(C153,INDIRECT(INDIRECT("B"&amp;_xlfn.XMATCH("No",$B$1:INDIRECT("B"&amp;ROW()),,-1)-1)&amp;"!"&amp;"F:F"),0),"")</f>
        <v/>
      </c>
      <c r="E153" s="134"/>
      <c r="F153" s="135"/>
    </row>
    <row r="154" spans="2:6" outlineLevel="1">
      <c r="B154" s="136"/>
      <c r="C154" s="150"/>
      <c r="D154" s="133" t="str" cm="1">
        <f t="array" aca="1" ref="D154" ca="1">_xlfn.IFNA("F"&amp;MATCH(C154,INDIRECT(INDIRECT("B"&amp;_xlfn.XMATCH("No",$B$1:INDIRECT("B"&amp;ROW()),,-1)-1)&amp;"!"&amp;"F:F"),0),"")</f>
        <v/>
      </c>
      <c r="E154" s="134"/>
      <c r="F154" s="135"/>
    </row>
    <row r="155" spans="2:6">
      <c r="B155" s="136"/>
      <c r="C155" s="150"/>
      <c r="D155" s="133" t="str" cm="1">
        <f t="array" aca="1" ref="D155" ca="1">_xlfn.IFNA("F"&amp;MATCH(C155,INDIRECT(INDIRECT("B"&amp;_xlfn.XMATCH("No",$B$1:INDIRECT("B"&amp;ROW()),,-1)-1)&amp;"!"&amp;"F:F"),0),"")</f>
        <v/>
      </c>
      <c r="E155" s="134"/>
      <c r="F155" s="135"/>
    </row>
    <row r="156" spans="2:6">
      <c r="B156" s="120">
        <v>2.5</v>
      </c>
      <c r="C156" s="121" t="s">
        <v>512</v>
      </c>
      <c r="D156" s="122" t="str" cm="1">
        <f t="array" aca="1" ref="D156" ca="1">_xlfn.IFNA("F"&amp;MATCH(C156,INDIRECT(INDIRECT("B"&amp;_xlfn.XMATCH("No",$B$1:INDIRECT("B"&amp;ROW()),,-1)-1)&amp;"!"&amp;"F:F"),0),"")</f>
        <v/>
      </c>
      <c r="E156" s="123"/>
      <c r="F156" s="124"/>
    </row>
    <row r="157" spans="2:6">
      <c r="B157" s="125" t="s">
        <v>513</v>
      </c>
      <c r="C157" s="126" t="s">
        <v>514</v>
      </c>
      <c r="D157" s="127" t="str" cm="1">
        <f t="array" aca="1" ref="D157" ca="1">_xlfn.IFNA("F"&amp;MATCH(C157,INDIRECT(INDIRECT("B"&amp;_xlfn.XMATCH("No",$B$1:INDIRECT("B"&amp;ROW()),,-1)-1)&amp;"!"&amp;"F:F"),0),"")</f>
        <v/>
      </c>
      <c r="E157" s="128"/>
      <c r="F157" s="129"/>
    </row>
    <row r="158" spans="2:6" outlineLevel="1">
      <c r="B158" s="136" t="s">
        <v>515</v>
      </c>
      <c r="C158" s="132" t="s">
        <v>516</v>
      </c>
      <c r="D158" s="133" t="str" cm="1">
        <f t="array" aca="1" ref="D158" ca="1">_xlfn.IFNA("F"&amp;MATCH(C158,INDIRECT(INDIRECT("B"&amp;_xlfn.XMATCH("No",$B$1:INDIRECT("B"&amp;ROW()),,-1)-1)&amp;"!"&amp;"F:F"),0),"")</f>
        <v>F207</v>
      </c>
      <c r="E158" s="148" t="str" cm="1">
        <f t="array" aca="1" ref="E158" ca="1">HYPERLINK("#"&amp;INDIRECT("B"&amp;_xlfn.XMATCH("No",$B$1:INDIRECT("B"&amp;ROW()),,-1)-1)&amp;"!"&amp;D158,"위치로 이동")</f>
        <v>위치로 이동</v>
      </c>
      <c r="F158" s="135"/>
    </row>
    <row r="159" spans="2:6" outlineLevel="2">
      <c r="B159" s="149" t="s">
        <v>517</v>
      </c>
      <c r="C159" s="137" t="s">
        <v>518</v>
      </c>
      <c r="D159" s="133" t="str" cm="1">
        <f t="array" aca="1" ref="D159" ca="1">_xlfn.IFNA("F"&amp;MATCH(C159,INDIRECT(INDIRECT("B"&amp;_xlfn.XMATCH("No",$B$1:INDIRECT("B"&amp;ROW()),,-1)-1)&amp;"!"&amp;"F:F"),0),"")</f>
        <v>F209</v>
      </c>
      <c r="E159" s="148"/>
      <c r="F159" s="135"/>
    </row>
    <row r="160" spans="2:6" outlineLevel="2">
      <c r="B160" s="136"/>
      <c r="C160" s="150"/>
      <c r="D160" s="133" t="str" cm="1">
        <f t="array" aca="1" ref="D160" ca="1">_xlfn.IFNA("F"&amp;MATCH(C160,INDIRECT(INDIRECT("B"&amp;_xlfn.XMATCH("No",$B$1:INDIRECT("B"&amp;ROW()),,-1)-1)&amp;"!"&amp;"F:F"),0),"")</f>
        <v/>
      </c>
      <c r="E160" s="134"/>
      <c r="F160" s="135"/>
    </row>
    <row r="161" spans="2:6" outlineLevel="1">
      <c r="B161" s="136"/>
      <c r="C161" s="150"/>
      <c r="D161" s="133" t="str" cm="1">
        <f t="array" aca="1" ref="D161" ca="1">_xlfn.IFNA("F"&amp;MATCH(C161,INDIRECT(INDIRECT("B"&amp;_xlfn.XMATCH("No",$B$1:INDIRECT("B"&amp;ROW()),,-1)-1)&amp;"!"&amp;"F:F"),0),"")</f>
        <v/>
      </c>
      <c r="E161" s="134"/>
      <c r="F161" s="135"/>
    </row>
    <row r="162" spans="2:6">
      <c r="B162" s="136"/>
      <c r="C162" s="150"/>
      <c r="D162" s="133" t="str" cm="1">
        <f t="array" aca="1" ref="D162" ca="1">_xlfn.IFNA("F"&amp;MATCH(C162,INDIRECT(INDIRECT("B"&amp;_xlfn.XMATCH("No",$B$1:INDIRECT("B"&amp;ROW()),,-1)-1)&amp;"!"&amp;"F:F"),0),"")</f>
        <v/>
      </c>
      <c r="E162" s="134"/>
      <c r="F162" s="135"/>
    </row>
    <row r="163" spans="2:6" ht="17.25" thickBot="1">
      <c r="B163" s="136"/>
      <c r="C163" s="150"/>
      <c r="D163" s="140" t="str" cm="1">
        <f t="array" aca="1" ref="D163" ca="1">_xlfn.IFNA("F"&amp;MATCH(C163,INDIRECT(INDIRECT("B"&amp;_xlfn.XMATCH("No",$B$1:INDIRECT("B"&amp;ROW()),,-1)-1)&amp;"!"&amp;"F:F"),0),"")</f>
        <v/>
      </c>
      <c r="E163" s="141"/>
      <c r="F163" s="142"/>
    </row>
    <row r="164" spans="2:6" ht="17.25" thickBot="1">
      <c r="B164" s="109" t="s">
        <v>519</v>
      </c>
      <c r="C164" s="110"/>
      <c r="D164" s="143"/>
      <c r="E164" s="144"/>
      <c r="F164" s="145"/>
    </row>
    <row r="165" spans="2:6" ht="33">
      <c r="B165" s="115" t="s">
        <v>322</v>
      </c>
      <c r="C165" s="116"/>
      <c r="D165" s="117" t="s">
        <v>328</v>
      </c>
      <c r="E165" s="118"/>
      <c r="F165" s="119" t="s">
        <v>326</v>
      </c>
    </row>
    <row r="166" spans="2:6">
      <c r="B166" s="120">
        <v>3.1</v>
      </c>
      <c r="C166" s="121" t="s">
        <v>520</v>
      </c>
      <c r="D166" s="122" t="str" cm="1">
        <f t="array" aca="1" ref="D166" ca="1">_xlfn.IFNA("F"&amp;MATCH(C166,INDIRECT(INDIRECT("B"&amp;_xlfn.XMATCH("No",$B$1:INDIRECT("B"&amp;ROW()),,-1)-1)&amp;"!"&amp;"F:F"),0),"")</f>
        <v/>
      </c>
      <c r="E166" s="123"/>
      <c r="F166" s="124"/>
    </row>
    <row r="167" spans="2:6">
      <c r="B167" s="125" t="s">
        <v>521</v>
      </c>
      <c r="C167" s="126" t="s">
        <v>522</v>
      </c>
      <c r="D167" s="127" t="str" cm="1">
        <f t="array" aca="1" ref="D167" ca="1">_xlfn.IFNA("F"&amp;MATCH(C167,INDIRECT(INDIRECT("B"&amp;_xlfn.XMATCH("No",$B$1:INDIRECT("B"&amp;ROW()),,-1)-1)&amp;"!"&amp;"F:F"),0),"")</f>
        <v/>
      </c>
      <c r="E167" s="128"/>
      <c r="F167" s="129"/>
    </row>
    <row r="168" spans="2:6" outlineLevel="1">
      <c r="B168" s="136" t="s">
        <v>523</v>
      </c>
      <c r="C168" s="175" t="s">
        <v>524</v>
      </c>
      <c r="D168" s="133" t="str" cm="1">
        <f t="array" aca="1" ref="D168" ca="1">_xlfn.IFNA("F"&amp;MATCH(C168,INDIRECT(INDIRECT("B"&amp;_xlfn.XMATCH("No",$B$1:INDIRECT("B"&amp;ROW()),,-1)-1)&amp;"!"&amp;"F:F"),0),"")</f>
        <v>F6</v>
      </c>
      <c r="E168" s="148" t="str" cm="1">
        <f t="array" aca="1" ref="E168" ca="1">HYPERLINK("#"&amp;INDIRECT("B"&amp;_xlfn.XMATCH("No",$B$1:INDIRECT("B"&amp;ROW()),,-1)-1)&amp;"!"&amp;D168,"위치로 이동")</f>
        <v>위치로 이동</v>
      </c>
      <c r="F168" s="135"/>
    </row>
    <row r="169" spans="2:6" outlineLevel="2">
      <c r="B169" s="149" t="s">
        <v>525</v>
      </c>
      <c r="C169" s="137" t="s">
        <v>526</v>
      </c>
      <c r="D169" s="133" t="str" cm="1">
        <f t="array" aca="1" ref="D169" ca="1">_xlfn.IFNA("F"&amp;MATCH(C169,INDIRECT(INDIRECT("B"&amp;_xlfn.XMATCH("No",$B$1:INDIRECT("B"&amp;ROW()),,-1)-1)&amp;"!"&amp;"F:F"),0),"")</f>
        <v>F8</v>
      </c>
      <c r="E169" s="134"/>
      <c r="F169" s="135"/>
    </row>
    <row r="170" spans="2:6" outlineLevel="2">
      <c r="B170" s="149" t="s">
        <v>527</v>
      </c>
      <c r="C170" s="137" t="s">
        <v>528</v>
      </c>
      <c r="D170" s="133" t="str" cm="1">
        <f t="array" aca="1" ref="D170" ca="1">_xlfn.IFNA("F"&amp;MATCH(C170,INDIRECT(INDIRECT("B"&amp;_xlfn.XMATCH("No",$B$1:INDIRECT("B"&amp;ROW()),,-1)-1)&amp;"!"&amp;"F:F"),0),"")</f>
        <v>F15</v>
      </c>
      <c r="E170" s="134"/>
      <c r="F170" s="135"/>
    </row>
    <row r="171" spans="2:6" outlineLevel="2">
      <c r="B171" s="149" t="s">
        <v>529</v>
      </c>
      <c r="C171" s="137" t="s">
        <v>530</v>
      </c>
      <c r="D171" s="133" t="str" cm="1">
        <f t="array" aca="1" ref="D171" ca="1">_xlfn.IFNA("F"&amp;MATCH(C171,INDIRECT(INDIRECT("B"&amp;_xlfn.XMATCH("No",$B$1:INDIRECT("B"&amp;ROW()),,-1)-1)&amp;"!"&amp;"F:F"),0),"")</f>
        <v>F22</v>
      </c>
      <c r="E171" s="134"/>
      <c r="F171" s="135"/>
    </row>
    <row r="172" spans="2:6" outlineLevel="2">
      <c r="B172" s="149" t="s">
        <v>531</v>
      </c>
      <c r="C172" s="137" t="s">
        <v>532</v>
      </c>
      <c r="D172" s="133" t="str" cm="1">
        <f t="array" aca="1" ref="D172" ca="1">_xlfn.IFNA("F"&amp;MATCH(C172,INDIRECT(INDIRECT("B"&amp;_xlfn.XMATCH("No",$B$1:INDIRECT("B"&amp;ROW()),,-1)-1)&amp;"!"&amp;"F:F"),0),"")</f>
        <v>F30</v>
      </c>
      <c r="E172" s="134"/>
      <c r="F172" s="135"/>
    </row>
    <row r="173" spans="2:6" outlineLevel="2">
      <c r="B173" s="136"/>
      <c r="C173" s="150"/>
      <c r="D173" s="133" t="str" cm="1">
        <f t="array" aca="1" ref="D173" ca="1">_xlfn.IFNA("F"&amp;MATCH(C173,INDIRECT(INDIRECT("B"&amp;_xlfn.XMATCH("No",$B$1:INDIRECT("B"&amp;ROW()),,-1)-1)&amp;"!"&amp;"F:F"),0),"")</f>
        <v/>
      </c>
      <c r="E173" s="134"/>
      <c r="F173" s="135"/>
    </row>
    <row r="174" spans="2:6" outlineLevel="1">
      <c r="B174" s="136" t="s">
        <v>533</v>
      </c>
      <c r="C174" s="132" t="s">
        <v>534</v>
      </c>
      <c r="D174" s="133" t="str" cm="1">
        <f t="array" aca="1" ref="D174" ca="1">_xlfn.IFNA("F"&amp;MATCH(C174,INDIRECT(INDIRECT("B"&amp;_xlfn.XMATCH("No",$B$1:INDIRECT("B"&amp;ROW()),,-1)-1)&amp;"!"&amp;"F:F"),0),"")</f>
        <v>F37</v>
      </c>
      <c r="E174" s="134"/>
      <c r="F174" s="135"/>
    </row>
    <row r="175" spans="2:6" outlineLevel="1">
      <c r="B175" s="136"/>
      <c r="C175" s="156" t="s">
        <v>535</v>
      </c>
      <c r="D175" s="133" t="str" cm="1">
        <f t="array" aca="1" ref="D175" ca="1">_xlfn.IFNA("F"&amp;MATCH(C175,INDIRECT(INDIRECT("B"&amp;_xlfn.XMATCH("No",$B$1:INDIRECT("B"&amp;ROW()),,-1)-1)&amp;"!"&amp;"F:F"),0),"")</f>
        <v>F38</v>
      </c>
      <c r="E175" s="148" t="str" cm="1">
        <f t="array" aca="1" ref="E175" ca="1">HYPERLINK("#"&amp;INDIRECT("B"&amp;_xlfn.XMATCH("No",$B$1:INDIRECT("B"&amp;ROW()),,-1)-1)&amp;"!"&amp;D175,"위치로 이동")</f>
        <v>위치로 이동</v>
      </c>
      <c r="F175" s="135"/>
    </row>
    <row r="176" spans="2:6" outlineLevel="2">
      <c r="B176" s="149" t="s">
        <v>536</v>
      </c>
      <c r="C176" s="137" t="s">
        <v>537</v>
      </c>
      <c r="D176" s="133" t="str" cm="1">
        <f t="array" aca="1" ref="D176" ca="1">_xlfn.IFNA("F"&amp;MATCH(C176,INDIRECT(INDIRECT("B"&amp;_xlfn.XMATCH("No",$B$1:INDIRECT("B"&amp;ROW()),,-1)-1)&amp;"!"&amp;"F:F"),0),"")</f>
        <v>F39</v>
      </c>
      <c r="E176" s="134"/>
      <c r="F176" s="135"/>
    </row>
    <row r="177" spans="2:6" outlineLevel="2">
      <c r="B177" s="149" t="s">
        <v>538</v>
      </c>
      <c r="C177" s="137" t="s">
        <v>539</v>
      </c>
      <c r="D177" s="133" t="str" cm="1">
        <f t="array" aca="1" ref="D177" ca="1">_xlfn.IFNA("F"&amp;MATCH(C177,INDIRECT(INDIRECT("B"&amp;_xlfn.XMATCH("No",$B$1:INDIRECT("B"&amp;ROW()),,-1)-1)&amp;"!"&amp;"F:F"),0),"")</f>
        <v>F49</v>
      </c>
      <c r="E177" s="134"/>
      <c r="F177" s="135"/>
    </row>
    <row r="178" spans="2:6" outlineLevel="2">
      <c r="B178" s="149" t="s">
        <v>540</v>
      </c>
      <c r="C178" s="137" t="s">
        <v>541</v>
      </c>
      <c r="D178" s="133" t="str" cm="1">
        <f t="array" aca="1" ref="D178" ca="1">_xlfn.IFNA("F"&amp;MATCH(C178,INDIRECT(INDIRECT("B"&amp;_xlfn.XMATCH("No",$B$1:INDIRECT("B"&amp;ROW()),,-1)-1)&amp;"!"&amp;"F:F"),0),"")</f>
        <v>F59</v>
      </c>
      <c r="E178" s="134"/>
      <c r="F178" s="135"/>
    </row>
    <row r="179" spans="2:6" outlineLevel="2">
      <c r="B179" s="136"/>
      <c r="C179" s="137"/>
      <c r="D179" s="133" t="str" cm="1">
        <f t="array" aca="1" ref="D179" ca="1">_xlfn.IFNA("F"&amp;MATCH(C179,INDIRECT(INDIRECT("B"&amp;_xlfn.XMATCH("No",$B$1:INDIRECT("B"&amp;ROW()),,-1)-1)&amp;"!"&amp;"F:F"),0),"")</f>
        <v/>
      </c>
      <c r="E179" s="134"/>
      <c r="F179" s="135"/>
    </row>
    <row r="180" spans="2:6" outlineLevel="1">
      <c r="B180" s="136"/>
      <c r="C180" s="156" t="s">
        <v>542</v>
      </c>
      <c r="D180" s="133" t="str" cm="1">
        <f t="array" aca="1" ref="D180" ca="1">_xlfn.IFNA("F"&amp;MATCH(C180,INDIRECT(INDIRECT("B"&amp;_xlfn.XMATCH("No",$B$1:INDIRECT("B"&amp;ROW()),,-1)-1)&amp;"!"&amp;"F:F"),0),"")</f>
        <v>F70</v>
      </c>
      <c r="E180" s="148" t="str" cm="1">
        <f t="array" aca="1" ref="E180" ca="1">HYPERLINK("#"&amp;INDIRECT("B"&amp;_xlfn.XMATCH("No",$B$1:INDIRECT("B"&amp;ROW()),,-1)-1)&amp;"!"&amp;D180,"위치로 이동")</f>
        <v>위치로 이동</v>
      </c>
      <c r="F180" s="135"/>
    </row>
    <row r="181" spans="2:6" outlineLevel="2">
      <c r="B181" s="149" t="s">
        <v>543</v>
      </c>
      <c r="C181" s="137" t="s">
        <v>544</v>
      </c>
      <c r="D181" s="133" t="str" cm="1">
        <f t="array" aca="1" ref="D181" ca="1">_xlfn.IFNA("F"&amp;MATCH(C181,INDIRECT(INDIRECT("B"&amp;_xlfn.XMATCH("No",$B$1:INDIRECT("B"&amp;ROW()),,-1)-1)&amp;"!"&amp;"F:F"),0),"")</f>
        <v>F71</v>
      </c>
      <c r="E181" s="134"/>
      <c r="F181" s="135"/>
    </row>
    <row r="182" spans="2:6" outlineLevel="2">
      <c r="B182" s="149" t="s">
        <v>545</v>
      </c>
      <c r="C182" s="137" t="s">
        <v>546</v>
      </c>
      <c r="D182" s="133" t="str" cm="1">
        <f t="array" aca="1" ref="D182" ca="1">_xlfn.IFNA("F"&amp;MATCH(C182,INDIRECT(INDIRECT("B"&amp;_xlfn.XMATCH("No",$B$1:INDIRECT("B"&amp;ROW()),,-1)-1)&amp;"!"&amp;"F:F"),0),"")</f>
        <v>F81</v>
      </c>
      <c r="E182" s="134"/>
      <c r="F182" s="135"/>
    </row>
    <row r="183" spans="2:6" outlineLevel="2">
      <c r="B183" s="149" t="s">
        <v>547</v>
      </c>
      <c r="C183" s="137" t="s">
        <v>548</v>
      </c>
      <c r="D183" s="133" t="str" cm="1">
        <f t="array" aca="1" ref="D183" ca="1">_xlfn.IFNA("F"&amp;MATCH(C183,INDIRECT(INDIRECT("B"&amp;_xlfn.XMATCH("No",$B$1:INDIRECT("B"&amp;ROW()),,-1)-1)&amp;"!"&amp;"F:F"),0),"")</f>
        <v>F91</v>
      </c>
      <c r="E183" s="134"/>
      <c r="F183" s="135"/>
    </row>
    <row r="184" spans="2:6" outlineLevel="2">
      <c r="B184" s="136"/>
      <c r="C184" s="137"/>
      <c r="D184" s="133" t="str" cm="1">
        <f t="array" aca="1" ref="D184" ca="1">_xlfn.IFNA("F"&amp;MATCH(C184,INDIRECT(INDIRECT("B"&amp;_xlfn.XMATCH("No",$B$1:INDIRECT("B"&amp;ROW()),,-1)-1)&amp;"!"&amp;"F:F"),0),"")</f>
        <v/>
      </c>
      <c r="E184" s="134"/>
      <c r="F184" s="135"/>
    </row>
    <row r="185" spans="2:6" outlineLevel="1">
      <c r="B185" s="136"/>
      <c r="C185" s="156" t="s">
        <v>549</v>
      </c>
      <c r="D185" s="133" t="str" cm="1">
        <f t="array" aca="1" ref="D185" ca="1">_xlfn.IFNA("F"&amp;MATCH(C185,INDIRECT(INDIRECT("B"&amp;_xlfn.XMATCH("No",$B$1:INDIRECT("B"&amp;ROW()),,-1)-1)&amp;"!"&amp;"F:F"),0),"")</f>
        <v>F102</v>
      </c>
      <c r="E185" s="148" t="str" cm="1">
        <f t="array" aca="1" ref="E185" ca="1">HYPERLINK("#"&amp;INDIRECT("B"&amp;_xlfn.XMATCH("No",$B$1:INDIRECT("B"&amp;ROW()),,-1)-1)&amp;"!"&amp;D185,"위치로 이동")</f>
        <v>위치로 이동</v>
      </c>
      <c r="F185" s="135"/>
    </row>
    <row r="186" spans="2:6" outlineLevel="2">
      <c r="B186" s="149" t="s">
        <v>550</v>
      </c>
      <c r="C186" s="137" t="s">
        <v>551</v>
      </c>
      <c r="D186" s="133" t="str" cm="1">
        <f t="array" aca="1" ref="D186" ca="1">_xlfn.IFNA("F"&amp;MATCH(C186,INDIRECT(INDIRECT("B"&amp;_xlfn.XMATCH("No",$B$1:INDIRECT("B"&amp;ROW()),,-1)-1)&amp;"!"&amp;"F:F"),0),"")</f>
        <v>F103</v>
      </c>
      <c r="E186" s="134"/>
      <c r="F186" s="135"/>
    </row>
    <row r="187" spans="2:6" outlineLevel="2">
      <c r="B187" s="149" t="s">
        <v>552</v>
      </c>
      <c r="C187" s="137" t="s">
        <v>553</v>
      </c>
      <c r="D187" s="133" t="str" cm="1">
        <f t="array" aca="1" ref="D187" ca="1">_xlfn.IFNA("F"&amp;MATCH(C187,INDIRECT(INDIRECT("B"&amp;_xlfn.XMATCH("No",$B$1:INDIRECT("B"&amp;ROW()),,-1)-1)&amp;"!"&amp;"F:F"),0),"")</f>
        <v>F113</v>
      </c>
      <c r="E187" s="134"/>
      <c r="F187" s="135"/>
    </row>
    <row r="188" spans="2:6" outlineLevel="2">
      <c r="B188" s="149" t="s">
        <v>554</v>
      </c>
      <c r="C188" s="137" t="s">
        <v>555</v>
      </c>
      <c r="D188" s="133" t="str" cm="1">
        <f t="array" aca="1" ref="D188" ca="1">_xlfn.IFNA("F"&amp;MATCH(C188,INDIRECT(INDIRECT("B"&amp;_xlfn.XMATCH("No",$B$1:INDIRECT("B"&amp;ROW()),,-1)-1)&amp;"!"&amp;"F:F"),0),"")</f>
        <v>F123</v>
      </c>
      <c r="E188" s="134"/>
      <c r="F188" s="135"/>
    </row>
    <row r="189" spans="2:6" outlineLevel="2">
      <c r="B189" s="136"/>
      <c r="C189" s="137"/>
      <c r="D189" s="133" t="str" cm="1">
        <f t="array" aca="1" ref="D189" ca="1">_xlfn.IFNA("F"&amp;MATCH(C189,INDIRECT(INDIRECT("B"&amp;_xlfn.XMATCH("No",$B$1:INDIRECT("B"&amp;ROW()),,-1)-1)&amp;"!"&amp;"F:F"),0),"")</f>
        <v/>
      </c>
      <c r="E189" s="134"/>
      <c r="F189" s="135"/>
    </row>
    <row r="190" spans="2:6" outlineLevel="1">
      <c r="B190" s="136" t="s">
        <v>556</v>
      </c>
      <c r="C190" s="132" t="s">
        <v>557</v>
      </c>
      <c r="D190" s="133" t="str" cm="1">
        <f t="array" aca="1" ref="D190" ca="1">_xlfn.IFNA("F"&amp;MATCH(C190,INDIRECT(INDIRECT("B"&amp;_xlfn.XMATCH("No",$B$1:INDIRECT("B"&amp;ROW()),,-1)-1)&amp;"!"&amp;"F:F"),0),"")</f>
        <v>F133</v>
      </c>
      <c r="E190" s="134"/>
      <c r="F190" s="135"/>
    </row>
    <row r="191" spans="2:6" outlineLevel="1">
      <c r="B191" s="136"/>
      <c r="C191" s="156" t="s">
        <v>558</v>
      </c>
      <c r="D191" s="133" t="str" cm="1">
        <f t="array" aca="1" ref="D191" ca="1">_xlfn.IFNA("F"&amp;MATCH(C191,INDIRECT(INDIRECT("B"&amp;_xlfn.XMATCH("No",$B$1:INDIRECT("B"&amp;ROW()),,-1)-1)&amp;"!"&amp;"F:F"),0),"")</f>
        <v>F134</v>
      </c>
      <c r="E191" s="148" t="str" cm="1">
        <f t="array" aca="1" ref="E191" ca="1">HYPERLINK("#"&amp;INDIRECT("B"&amp;_xlfn.XMATCH("No",$B$1:INDIRECT("B"&amp;ROW()),,-1)-1)&amp;"!"&amp;D191,"위치로 이동")</f>
        <v>위치로 이동</v>
      </c>
      <c r="F191" s="135"/>
    </row>
    <row r="192" spans="2:6" outlineLevel="2">
      <c r="B192" s="149" t="s">
        <v>559</v>
      </c>
      <c r="C192" s="137" t="s">
        <v>560</v>
      </c>
      <c r="D192" s="133" t="str" cm="1">
        <f t="array" aca="1" ref="D192" ca="1">_xlfn.IFNA("F"&amp;MATCH(C192,INDIRECT(INDIRECT("B"&amp;_xlfn.XMATCH("No",$B$1:INDIRECT("B"&amp;ROW()),,-1)-1)&amp;"!"&amp;"F:F"),0),"")</f>
        <v>F135</v>
      </c>
      <c r="E192" s="134"/>
      <c r="F192" s="135"/>
    </row>
    <row r="193" spans="2:6" outlineLevel="2">
      <c r="B193" s="149" t="s">
        <v>561</v>
      </c>
      <c r="C193" s="137" t="s">
        <v>562</v>
      </c>
      <c r="D193" s="133" t="str" cm="1">
        <f t="array" aca="1" ref="D193" ca="1">_xlfn.IFNA("F"&amp;MATCH(C193,INDIRECT(INDIRECT("B"&amp;_xlfn.XMATCH("No",$B$1:INDIRECT("B"&amp;ROW()),,-1)-1)&amp;"!"&amp;"F:F"),0),"")</f>
        <v>F146</v>
      </c>
      <c r="E193" s="134"/>
      <c r="F193" s="135"/>
    </row>
    <row r="194" spans="2:6" outlineLevel="2">
      <c r="B194" s="149" t="s">
        <v>563</v>
      </c>
      <c r="C194" s="137" t="s">
        <v>564</v>
      </c>
      <c r="D194" s="133" t="str" cm="1">
        <f t="array" aca="1" ref="D194" ca="1">_xlfn.IFNA("F"&amp;MATCH(C194,INDIRECT(INDIRECT("B"&amp;_xlfn.XMATCH("No",$B$1:INDIRECT("B"&amp;ROW()),,-1)-1)&amp;"!"&amp;"F:F"),0),"")</f>
        <v>F157</v>
      </c>
      <c r="E194" s="134"/>
      <c r="F194" s="135"/>
    </row>
    <row r="195" spans="2:6" outlineLevel="2">
      <c r="B195" s="136"/>
      <c r="C195" s="137"/>
      <c r="D195" s="133" t="str" cm="1">
        <f t="array" aca="1" ref="D195" ca="1">_xlfn.IFNA("F"&amp;MATCH(C195,INDIRECT(INDIRECT("B"&amp;_xlfn.XMATCH("No",$B$1:INDIRECT("B"&amp;ROW()),,-1)-1)&amp;"!"&amp;"F:F"),0),"")</f>
        <v/>
      </c>
      <c r="E195" s="134"/>
      <c r="F195" s="135"/>
    </row>
    <row r="196" spans="2:6" outlineLevel="1">
      <c r="B196" s="136"/>
      <c r="C196" s="156" t="s">
        <v>565</v>
      </c>
      <c r="D196" s="133" t="str" cm="1">
        <f t="array" aca="1" ref="D196" ca="1">_xlfn.IFNA("F"&amp;MATCH(C196,INDIRECT(INDIRECT("B"&amp;_xlfn.XMATCH("No",$B$1:INDIRECT("B"&amp;ROW()),,-1)-1)&amp;"!"&amp;"F:F"),0),"")</f>
        <v>F169</v>
      </c>
      <c r="E196" s="148" t="str" cm="1">
        <f t="array" aca="1" ref="E196" ca="1">HYPERLINK("#"&amp;INDIRECT("B"&amp;_xlfn.XMATCH("No",$B$1:INDIRECT("B"&amp;ROW()),,-1)-1)&amp;"!"&amp;D196,"위치로 이동")</f>
        <v>위치로 이동</v>
      </c>
      <c r="F196" s="135"/>
    </row>
    <row r="197" spans="2:6" outlineLevel="2">
      <c r="B197" s="149" t="s">
        <v>566</v>
      </c>
      <c r="C197" s="137" t="s">
        <v>567</v>
      </c>
      <c r="D197" s="133" t="str" cm="1">
        <f t="array" aca="1" ref="D197" ca="1">_xlfn.IFNA("F"&amp;MATCH(C197,INDIRECT(INDIRECT("B"&amp;_xlfn.XMATCH("No",$B$1:INDIRECT("B"&amp;ROW()),,-1)-1)&amp;"!"&amp;"F:F"),0),"")</f>
        <v>F170</v>
      </c>
      <c r="E197" s="134"/>
      <c r="F197" s="135"/>
    </row>
    <row r="198" spans="2:6" outlineLevel="2">
      <c r="B198" s="149" t="s">
        <v>568</v>
      </c>
      <c r="C198" s="137" t="s">
        <v>569</v>
      </c>
      <c r="D198" s="133" t="str" cm="1">
        <f t="array" aca="1" ref="D198" ca="1">_xlfn.IFNA("F"&amp;MATCH(C198,INDIRECT(INDIRECT("B"&amp;_xlfn.XMATCH("No",$B$1:INDIRECT("B"&amp;ROW()),,-1)-1)&amp;"!"&amp;"F:F"),0),"")</f>
        <v>F181</v>
      </c>
      <c r="E198" s="134"/>
      <c r="F198" s="135"/>
    </row>
    <row r="199" spans="2:6" outlineLevel="2">
      <c r="B199" s="149" t="s">
        <v>570</v>
      </c>
      <c r="C199" s="137" t="s">
        <v>571</v>
      </c>
      <c r="D199" s="133" t="str" cm="1">
        <f t="array" aca="1" ref="D199" ca="1">_xlfn.IFNA("F"&amp;MATCH(C199,INDIRECT(INDIRECT("B"&amp;_xlfn.XMATCH("No",$B$1:INDIRECT("B"&amp;ROW()),,-1)-1)&amp;"!"&amp;"F:F"),0),"")</f>
        <v>F192</v>
      </c>
      <c r="E199" s="134"/>
      <c r="F199" s="135"/>
    </row>
    <row r="200" spans="2:6" outlineLevel="2">
      <c r="B200" s="136"/>
      <c r="C200" s="137"/>
      <c r="D200" s="133" t="str" cm="1">
        <f t="array" aca="1" ref="D200" ca="1">_xlfn.IFNA("F"&amp;MATCH(C200,INDIRECT(INDIRECT("B"&amp;_xlfn.XMATCH("No",$B$1:INDIRECT("B"&amp;ROW()),,-1)-1)&amp;"!"&amp;"F:F"),0),"")</f>
        <v/>
      </c>
      <c r="E200" s="134"/>
      <c r="F200" s="135"/>
    </row>
    <row r="201" spans="2:6" outlineLevel="1">
      <c r="B201" s="136"/>
      <c r="C201" s="156" t="s">
        <v>572</v>
      </c>
      <c r="D201" s="165" t="str" cm="1">
        <f t="array" aca="1" ref="D201" ca="1">_xlfn.IFNA("F"&amp;MATCH(C201,INDIRECT(INDIRECT("B"&amp;_xlfn.XMATCH("No",$B$1:INDIRECT("B"&amp;ROW()),,-1)-1)&amp;"!"&amp;"F:F"),0),"")</f>
        <v>F204</v>
      </c>
      <c r="E201" s="148" t="str" cm="1">
        <f t="array" aca="1" ref="E201" ca="1">HYPERLINK("#"&amp;INDIRECT("B"&amp;_xlfn.XMATCH("No",$B$1:INDIRECT("B"&amp;ROW()),,-1)-1)&amp;"!"&amp;D201,"위치로 이동")</f>
        <v>위치로 이동</v>
      </c>
      <c r="F201" s="167"/>
    </row>
    <row r="202" spans="2:6" outlineLevel="2">
      <c r="B202" s="149" t="s">
        <v>573</v>
      </c>
      <c r="C202" s="137" t="s">
        <v>574</v>
      </c>
      <c r="D202" s="133" t="str" cm="1">
        <f t="array" aca="1" ref="D202" ca="1">_xlfn.IFNA("F"&amp;MATCH(C202,INDIRECT(INDIRECT("B"&amp;_xlfn.XMATCH("No",$B$1:INDIRECT("B"&amp;ROW()),,-1)-1)&amp;"!"&amp;"F:F"),0),"")</f>
        <v>F205</v>
      </c>
      <c r="E202" s="134"/>
      <c r="F202" s="135"/>
    </row>
    <row r="203" spans="2:6" outlineLevel="2">
      <c r="B203" s="149" t="s">
        <v>575</v>
      </c>
      <c r="C203" s="137" t="s">
        <v>576</v>
      </c>
      <c r="D203" s="158" t="str" cm="1">
        <f t="array" aca="1" ref="D203" ca="1">_xlfn.IFNA("F"&amp;MATCH(C203,INDIRECT(INDIRECT("B"&amp;_xlfn.XMATCH("No",$B$1:INDIRECT("B"&amp;ROW()),,-1)-1)&amp;"!"&amp;"F:F"),0),"")</f>
        <v>F216</v>
      </c>
      <c r="E203" s="171"/>
      <c r="F203" s="157"/>
    </row>
    <row r="204" spans="2:6" outlineLevel="2">
      <c r="B204" s="149" t="s">
        <v>577</v>
      </c>
      <c r="C204" s="137" t="s">
        <v>578</v>
      </c>
      <c r="D204" s="133" t="str" cm="1">
        <f t="array" aca="1" ref="D204" ca="1">_xlfn.IFNA("F"&amp;MATCH(C204,INDIRECT(INDIRECT("B"&amp;_xlfn.XMATCH("No",$B$1:INDIRECT("B"&amp;ROW()),,-1)-1)&amp;"!"&amp;"F:F"),0),"")</f>
        <v>F227</v>
      </c>
      <c r="E204" s="134"/>
      <c r="F204" s="135"/>
    </row>
    <row r="205" spans="2:6" outlineLevel="2">
      <c r="B205" s="136"/>
      <c r="C205" s="137"/>
      <c r="D205" s="133" t="str" cm="1">
        <f t="array" aca="1" ref="D205" ca="1">_xlfn.IFNA("F"&amp;MATCH(C205,INDIRECT(INDIRECT("B"&amp;_xlfn.XMATCH("No",$B$1:INDIRECT("B"&amp;ROW()),,-1)-1)&amp;"!"&amp;"F:F"),0),"")</f>
        <v/>
      </c>
      <c r="E205" s="134"/>
      <c r="F205" s="135"/>
    </row>
    <row r="206" spans="2:6" outlineLevel="1">
      <c r="B206" s="136" t="s">
        <v>579</v>
      </c>
      <c r="C206" s="176" t="s">
        <v>580</v>
      </c>
      <c r="D206" s="133" t="str" cm="1">
        <f t="array" aca="1" ref="D206" ca="1">_xlfn.IFNA("F"&amp;MATCH(C206,INDIRECT(INDIRECT("B"&amp;_xlfn.XMATCH("No",$B$1:INDIRECT("B"&amp;ROW()),,-1)-1)&amp;"!"&amp;"F:F"),0),"")</f>
        <v>F238</v>
      </c>
      <c r="E206" s="134"/>
      <c r="F206" s="135"/>
    </row>
    <row r="207" spans="2:6" outlineLevel="1">
      <c r="B207" s="177"/>
      <c r="C207" s="156" t="s">
        <v>581</v>
      </c>
      <c r="D207" s="158" t="str" cm="1">
        <f t="array" aca="1" ref="D207" ca="1">_xlfn.IFNA("F"&amp;MATCH(C207,INDIRECT(INDIRECT("B"&amp;_xlfn.XMATCH("No",$B$1:INDIRECT("B"&amp;ROW()),,-1)-1)&amp;"!"&amp;"F:F"),0),"")</f>
        <v>F239</v>
      </c>
      <c r="E207" s="148" t="str" cm="1">
        <f t="array" aca="1" ref="E207" ca="1">HYPERLINK("#"&amp;INDIRECT("B"&amp;_xlfn.XMATCH("No",$B$1:INDIRECT("B"&amp;ROW()),,-1)-1)&amp;"!"&amp;D207,"위치로 이동")</f>
        <v>위치로 이동</v>
      </c>
      <c r="F207" s="157"/>
    </row>
    <row r="208" spans="2:6" outlineLevel="2">
      <c r="B208" s="149" t="s">
        <v>582</v>
      </c>
      <c r="C208" s="137" t="s">
        <v>583</v>
      </c>
      <c r="D208" s="133" t="str" cm="1">
        <f t="array" aca="1" ref="D208" ca="1">_xlfn.IFNA("F"&amp;MATCH(C208,INDIRECT(INDIRECT("B"&amp;_xlfn.XMATCH("No",$B$1:INDIRECT("B"&amp;ROW()),,-1)-1)&amp;"!"&amp;"F:F"),0),"")</f>
        <v>F240</v>
      </c>
      <c r="E208" s="134"/>
      <c r="F208" s="135"/>
    </row>
    <row r="209" spans="2:6" outlineLevel="2">
      <c r="B209" s="149" t="s">
        <v>584</v>
      </c>
      <c r="C209" s="137" t="s">
        <v>585</v>
      </c>
      <c r="D209" s="133" t="str" cm="1">
        <f t="array" aca="1" ref="D209" ca="1">_xlfn.IFNA("F"&amp;MATCH(C209,INDIRECT(INDIRECT("B"&amp;_xlfn.XMATCH("No",$B$1:INDIRECT("B"&amp;ROW()),,-1)-1)&amp;"!"&amp;"F:F"),0),"")</f>
        <v>F248</v>
      </c>
      <c r="E209" s="134"/>
      <c r="F209" s="135"/>
    </row>
    <row r="210" spans="2:6" outlineLevel="2">
      <c r="B210" s="149" t="s">
        <v>586</v>
      </c>
      <c r="C210" s="137" t="s">
        <v>587</v>
      </c>
      <c r="D210" s="158" t="str" cm="1">
        <f t="array" aca="1" ref="D210" ca="1">_xlfn.IFNA("F"&amp;MATCH(C210,INDIRECT(INDIRECT("B"&amp;_xlfn.XMATCH("No",$B$1:INDIRECT("B"&amp;ROW()),,-1)-1)&amp;"!"&amp;"F:F"),0),"")</f>
        <v>F256</v>
      </c>
      <c r="E210" s="171"/>
      <c r="F210" s="157"/>
    </row>
    <row r="211" spans="2:6" outlineLevel="2">
      <c r="B211" s="136"/>
      <c r="C211" s="137"/>
      <c r="D211" s="158" t="str" cm="1">
        <f t="array" aca="1" ref="D211" ca="1">_xlfn.IFNA("F"&amp;MATCH(C211,INDIRECT(INDIRECT("B"&amp;_xlfn.XMATCH("No",$B$1:INDIRECT("B"&amp;ROW()),,-1)-1)&amp;"!"&amp;"F:F"),0),"")</f>
        <v/>
      </c>
      <c r="E211" s="171"/>
      <c r="F211" s="157"/>
    </row>
    <row r="212" spans="2:6" outlineLevel="1">
      <c r="B212" s="136"/>
      <c r="C212" s="156" t="s">
        <v>588</v>
      </c>
      <c r="D212" s="133" t="str" cm="1">
        <f t="array" aca="1" ref="D212" ca="1">_xlfn.IFNA("F"&amp;MATCH(C212,INDIRECT(INDIRECT("B"&amp;_xlfn.XMATCH("No",$B$1:INDIRECT("B"&amp;ROW()),,-1)-1)&amp;"!"&amp;"F:F"),0),"")</f>
        <v>F265</v>
      </c>
      <c r="E212" s="148" t="str" cm="1">
        <f t="array" aca="1" ref="E212" ca="1">HYPERLINK("#"&amp;INDIRECT("B"&amp;_xlfn.XMATCH("No",$B$1:INDIRECT("B"&amp;ROW()),,-1)-1)&amp;"!"&amp;D212,"위치로 이동")</f>
        <v>위치로 이동</v>
      </c>
      <c r="F212" s="135"/>
    </row>
    <row r="213" spans="2:6" outlineLevel="2">
      <c r="B213" s="149" t="s">
        <v>589</v>
      </c>
      <c r="C213" s="137" t="s">
        <v>590</v>
      </c>
      <c r="D213" s="133" t="str" cm="1">
        <f t="array" aca="1" ref="D213" ca="1">_xlfn.IFNA("F"&amp;MATCH(C213,INDIRECT(INDIRECT("B"&amp;_xlfn.XMATCH("No",$B$1:INDIRECT("B"&amp;ROW()),,-1)-1)&amp;"!"&amp;"F:F"),0),"")</f>
        <v>F266</v>
      </c>
      <c r="E213" s="134"/>
      <c r="F213" s="135"/>
    </row>
    <row r="214" spans="2:6" outlineLevel="2">
      <c r="B214" s="149" t="s">
        <v>591</v>
      </c>
      <c r="C214" s="137" t="s">
        <v>592</v>
      </c>
      <c r="D214" s="133" t="str" cm="1">
        <f t="array" aca="1" ref="D214" ca="1">_xlfn.IFNA("F"&amp;MATCH(C214,INDIRECT(INDIRECT("B"&amp;_xlfn.XMATCH("No",$B$1:INDIRECT("B"&amp;ROW()),,-1)-1)&amp;"!"&amp;"F:F"),0),"")</f>
        <v>F274</v>
      </c>
      <c r="E214" s="134"/>
      <c r="F214" s="135"/>
    </row>
    <row r="215" spans="2:6" outlineLevel="2">
      <c r="B215" s="149" t="s">
        <v>593</v>
      </c>
      <c r="C215" s="137" t="s">
        <v>594</v>
      </c>
      <c r="D215" s="158" t="str" cm="1">
        <f t="array" aca="1" ref="D215" ca="1">_xlfn.IFNA("F"&amp;MATCH(C215,INDIRECT(INDIRECT("B"&amp;_xlfn.XMATCH("No",$B$1:INDIRECT("B"&amp;ROW()),,-1)-1)&amp;"!"&amp;"F:F"),0),"")</f>
        <v>F282</v>
      </c>
      <c r="E215" s="171"/>
      <c r="F215" s="157"/>
    </row>
    <row r="216" spans="2:6" outlineLevel="2">
      <c r="B216" s="177"/>
      <c r="C216" s="137"/>
      <c r="D216" s="133" t="str" cm="1">
        <f t="array" aca="1" ref="D216" ca="1">_xlfn.IFNA("F"&amp;MATCH(C216,INDIRECT(INDIRECT("B"&amp;_xlfn.XMATCH("No",$B$1:INDIRECT("B"&amp;ROW()),,-1)-1)&amp;"!"&amp;"F:F"),0),"")</f>
        <v/>
      </c>
      <c r="E216" s="134"/>
      <c r="F216" s="135"/>
    </row>
    <row r="217" spans="2:6" outlineLevel="1">
      <c r="B217" s="136" t="s">
        <v>595</v>
      </c>
      <c r="C217" s="132" t="s">
        <v>596</v>
      </c>
      <c r="D217" s="133" t="str" cm="1">
        <f t="array" aca="1" ref="D217" ca="1">_xlfn.IFNA("F"&amp;MATCH(C217,INDIRECT(INDIRECT("B"&amp;_xlfn.XMATCH("No",$B$1:INDIRECT("B"&amp;ROW()),,-1)-1)&amp;"!"&amp;"F:F"),0),"")</f>
        <v>F290</v>
      </c>
      <c r="E217" s="134"/>
      <c r="F217" s="135"/>
    </row>
    <row r="218" spans="2:6" outlineLevel="1">
      <c r="B218" s="136"/>
      <c r="C218" s="156" t="s">
        <v>597</v>
      </c>
      <c r="D218" s="133" t="str" cm="1">
        <f t="array" aca="1" ref="D218" ca="1">_xlfn.IFNA("F"&amp;MATCH(C218,INDIRECT(INDIRECT("B"&amp;_xlfn.XMATCH("No",$B$1:INDIRECT("B"&amp;ROW()),,-1)-1)&amp;"!"&amp;"F:F"),0),"")</f>
        <v>F291</v>
      </c>
      <c r="E218" s="148" t="str" cm="1">
        <f t="array" aca="1" ref="E218" ca="1">HYPERLINK("#"&amp;INDIRECT("B"&amp;_xlfn.XMATCH("No",$B$1:INDIRECT("B"&amp;ROW()),,-1)-1)&amp;"!"&amp;D218,"위치로 이동")</f>
        <v>위치로 이동</v>
      </c>
      <c r="F218" s="135"/>
    </row>
    <row r="219" spans="2:6" outlineLevel="2">
      <c r="B219" s="149" t="s">
        <v>598</v>
      </c>
      <c r="C219" s="137" t="s">
        <v>599</v>
      </c>
      <c r="D219" s="133" t="str" cm="1">
        <f t="array" aca="1" ref="D219" ca="1">_xlfn.IFNA("F"&amp;MATCH(C219,INDIRECT(INDIRECT("B"&amp;_xlfn.XMATCH("No",$B$1:INDIRECT("B"&amp;ROW()),,-1)-1)&amp;"!"&amp;"F:F"),0),"")</f>
        <v>F292</v>
      </c>
      <c r="E219" s="134"/>
      <c r="F219" s="135"/>
    </row>
    <row r="220" spans="2:6" outlineLevel="2">
      <c r="B220" s="149" t="s">
        <v>600</v>
      </c>
      <c r="C220" s="137" t="s">
        <v>601</v>
      </c>
      <c r="D220" s="133" t="str" cm="1">
        <f t="array" aca="1" ref="D220" ca="1">_xlfn.IFNA("F"&amp;MATCH(C220,INDIRECT(INDIRECT("B"&amp;_xlfn.XMATCH("No",$B$1:INDIRECT("B"&amp;ROW()),,-1)-1)&amp;"!"&amp;"F:F"),0),"")</f>
        <v>F300</v>
      </c>
      <c r="E220" s="134"/>
      <c r="F220" s="135"/>
    </row>
    <row r="221" spans="2:6" outlineLevel="2">
      <c r="B221" s="149" t="s">
        <v>602</v>
      </c>
      <c r="C221" s="137" t="s">
        <v>603</v>
      </c>
      <c r="D221" s="133" t="str" cm="1">
        <f t="array" aca="1" ref="D221" ca="1">_xlfn.IFNA("F"&amp;MATCH(C221,INDIRECT(INDIRECT("B"&amp;_xlfn.XMATCH("No",$B$1:INDIRECT("B"&amp;ROW()),,-1)-1)&amp;"!"&amp;"F:F"),0),"")</f>
        <v>F308</v>
      </c>
      <c r="E221" s="134"/>
      <c r="F221" s="135"/>
    </row>
    <row r="222" spans="2:6" outlineLevel="2">
      <c r="B222" s="177"/>
      <c r="C222" s="137"/>
      <c r="D222" s="133" t="str" cm="1">
        <f t="array" aca="1" ref="D222" ca="1">_xlfn.IFNA("F"&amp;MATCH(C222,INDIRECT(INDIRECT("B"&amp;_xlfn.XMATCH("No",$B$1:INDIRECT("B"&amp;ROW()),,-1)-1)&amp;"!"&amp;"F:F"),0),"")</f>
        <v/>
      </c>
      <c r="E222" s="134"/>
      <c r="F222" s="135"/>
    </row>
    <row r="223" spans="2:6" outlineLevel="1">
      <c r="B223" s="136"/>
      <c r="C223" s="156" t="s">
        <v>604</v>
      </c>
      <c r="D223" s="133" t="str" cm="1">
        <f t="array" aca="1" ref="D223" ca="1">_xlfn.IFNA("F"&amp;MATCH(C223,INDIRECT(INDIRECT("B"&amp;_xlfn.XMATCH("No",$B$1:INDIRECT("B"&amp;ROW()),,-1)-1)&amp;"!"&amp;"F:F"),0),"")</f>
        <v>F317</v>
      </c>
      <c r="E223" s="148" t="str" cm="1">
        <f t="array" aca="1" ref="E223" ca="1">HYPERLINK("#"&amp;INDIRECT("B"&amp;_xlfn.XMATCH("No",$B$1:INDIRECT("B"&amp;ROW()),,-1)-1)&amp;"!"&amp;D223,"위치로 이동")</f>
        <v>위치로 이동</v>
      </c>
      <c r="F223" s="135"/>
    </row>
    <row r="224" spans="2:6" outlineLevel="2">
      <c r="B224" s="149" t="s">
        <v>605</v>
      </c>
      <c r="C224" s="137" t="s">
        <v>606</v>
      </c>
      <c r="D224" s="133" t="str" cm="1">
        <f t="array" aca="1" ref="D224" ca="1">_xlfn.IFNA("F"&amp;MATCH(C224,INDIRECT(INDIRECT("B"&amp;_xlfn.XMATCH("No",$B$1:INDIRECT("B"&amp;ROW()),,-1)-1)&amp;"!"&amp;"F:F"),0),"")</f>
        <v>F318</v>
      </c>
      <c r="E224" s="134"/>
      <c r="F224" s="135"/>
    </row>
    <row r="225" spans="2:6" outlineLevel="2">
      <c r="B225" s="149" t="s">
        <v>607</v>
      </c>
      <c r="C225" s="137" t="s">
        <v>608</v>
      </c>
      <c r="D225" s="133" t="str" cm="1">
        <f t="array" aca="1" ref="D225" ca="1">_xlfn.IFNA("F"&amp;MATCH(C225,INDIRECT(INDIRECT("B"&amp;_xlfn.XMATCH("No",$B$1:INDIRECT("B"&amp;ROW()),,-1)-1)&amp;"!"&amp;"F:F"),0),"")</f>
        <v>F327</v>
      </c>
      <c r="E225" s="134"/>
      <c r="F225" s="135"/>
    </row>
    <row r="226" spans="2:6" outlineLevel="2">
      <c r="B226" s="149" t="s">
        <v>609</v>
      </c>
      <c r="C226" s="137" t="s">
        <v>610</v>
      </c>
      <c r="D226" s="133" t="str" cm="1">
        <f t="array" aca="1" ref="D226" ca="1">_xlfn.IFNA("F"&amp;MATCH(C226,INDIRECT(INDIRECT("B"&amp;_xlfn.XMATCH("No",$B$1:INDIRECT("B"&amp;ROW()),,-1)-1)&amp;"!"&amp;"F:F"),0),"")</f>
        <v>F336</v>
      </c>
      <c r="E226" s="134"/>
      <c r="F226" s="135"/>
    </row>
    <row r="227" spans="2:6" outlineLevel="2">
      <c r="B227" s="149" t="s">
        <v>611</v>
      </c>
      <c r="C227" s="137" t="s">
        <v>612</v>
      </c>
      <c r="D227" s="133" t="str" cm="1">
        <f t="array" aca="1" ref="D227" ca="1">_xlfn.IFNA("F"&amp;MATCH(C227,INDIRECT(INDIRECT("B"&amp;_xlfn.XMATCH("No",$B$1:INDIRECT("B"&amp;ROW()),,-1)-1)&amp;"!"&amp;"F:F"),0),"")</f>
        <v>F353</v>
      </c>
      <c r="E227" s="134"/>
      <c r="F227" s="135"/>
    </row>
    <row r="228" spans="2:6" outlineLevel="2">
      <c r="B228" s="136"/>
      <c r="C228" s="137"/>
      <c r="D228" s="133" t="str" cm="1">
        <f t="array" aca="1" ref="D228" ca="1">_xlfn.IFNA("F"&amp;MATCH(C228,INDIRECT(INDIRECT("B"&amp;_xlfn.XMATCH("No",$B$1:INDIRECT("B"&amp;ROW()),,-1)-1)&amp;"!"&amp;"F:F"),0),"")</f>
        <v/>
      </c>
      <c r="E228" s="134"/>
      <c r="F228" s="135"/>
    </row>
    <row r="229" spans="2:6" outlineLevel="1">
      <c r="B229" s="136"/>
      <c r="C229" s="156" t="s">
        <v>613</v>
      </c>
      <c r="D229" s="133" t="str" cm="1">
        <f t="array" aca="1" ref="D229" ca="1">_xlfn.IFNA("F"&amp;MATCH(C229,INDIRECT(INDIRECT("B"&amp;_xlfn.XMATCH("No",$B$1:INDIRECT("B"&amp;ROW()),,-1)-1)&amp;"!"&amp;"F:F"),0),"")</f>
        <v>F364</v>
      </c>
      <c r="E229" s="148" t="str" cm="1">
        <f t="array" aca="1" ref="E229" ca="1">HYPERLINK("#"&amp;INDIRECT("B"&amp;_xlfn.XMATCH("No",$B$1:INDIRECT("B"&amp;ROW()),,-1)-1)&amp;"!"&amp;D229,"위치로 이동")</f>
        <v>위치로 이동</v>
      </c>
      <c r="F229" s="135"/>
    </row>
    <row r="230" spans="2:6" outlineLevel="2">
      <c r="B230" s="149" t="s">
        <v>614</v>
      </c>
      <c r="C230" s="137" t="s">
        <v>615</v>
      </c>
      <c r="D230" s="133" t="str" cm="1">
        <f t="array" aca="1" ref="D230" ca="1">_xlfn.IFNA("F"&amp;MATCH(C230,INDIRECT(INDIRECT("B"&amp;_xlfn.XMATCH("No",$B$1:INDIRECT("B"&amp;ROW()),,-1)-1)&amp;"!"&amp;"F:F"),0),"")</f>
        <v>F365</v>
      </c>
      <c r="E230" s="134"/>
      <c r="F230" s="135"/>
    </row>
    <row r="231" spans="2:6" outlineLevel="2">
      <c r="B231" s="149" t="s">
        <v>616</v>
      </c>
      <c r="C231" s="137" t="s">
        <v>617</v>
      </c>
      <c r="D231" s="133" t="str" cm="1">
        <f t="array" aca="1" ref="D231" ca="1">_xlfn.IFNA("F"&amp;MATCH(C231,INDIRECT(INDIRECT("B"&amp;_xlfn.XMATCH("No",$B$1:INDIRECT("B"&amp;ROW()),,-1)-1)&amp;"!"&amp;"F:F"),0),"")</f>
        <v>F373</v>
      </c>
      <c r="E231" s="161"/>
      <c r="F231" s="162"/>
    </row>
    <row r="232" spans="2:6" outlineLevel="2">
      <c r="B232" s="149" t="s">
        <v>618</v>
      </c>
      <c r="C232" s="137" t="s">
        <v>619</v>
      </c>
      <c r="D232" s="133" t="str" cm="1">
        <f t="array" aca="1" ref="D232" ca="1">_xlfn.IFNA("F"&amp;MATCH(C232,INDIRECT(INDIRECT("B"&amp;_xlfn.XMATCH("No",$B$1:INDIRECT("B"&amp;ROW()),,-1)-1)&amp;"!"&amp;"F:F"),0),"")</f>
        <v>F381</v>
      </c>
      <c r="E232" s="134"/>
      <c r="F232" s="135"/>
    </row>
    <row r="233" spans="2:6" outlineLevel="2">
      <c r="B233" s="149" t="s">
        <v>620</v>
      </c>
      <c r="C233" s="137" t="s">
        <v>621</v>
      </c>
      <c r="D233" s="133" t="str" cm="1">
        <f t="array" aca="1" ref="D233" ca="1">_xlfn.IFNA("F"&amp;MATCH(C233,INDIRECT(INDIRECT("B"&amp;_xlfn.XMATCH("No",$B$1:INDIRECT("B"&amp;ROW()),,-1)-1)&amp;"!"&amp;"F:F"),0),"")</f>
        <v>F387</v>
      </c>
      <c r="E233" s="134"/>
      <c r="F233" s="135"/>
    </row>
    <row r="234" spans="2:6" outlineLevel="2">
      <c r="B234" s="136"/>
      <c r="C234" s="137"/>
      <c r="D234" s="133" t="str" cm="1">
        <f t="array" aca="1" ref="D234" ca="1">_xlfn.IFNA("F"&amp;MATCH(C234,INDIRECT(INDIRECT("B"&amp;_xlfn.XMATCH("No",$B$1:INDIRECT("B"&amp;ROW()),,-1)-1)&amp;"!"&amp;"F:F"),0),"")</f>
        <v/>
      </c>
      <c r="E234" s="134"/>
      <c r="F234" s="135"/>
    </row>
    <row r="235" spans="2:6" outlineLevel="1">
      <c r="B235" s="136"/>
      <c r="C235" s="178" t="s">
        <v>622</v>
      </c>
      <c r="D235" s="133" t="str" cm="1">
        <f t="array" aca="1" ref="D235" ca="1">_xlfn.IFNA("F"&amp;MATCH(C235,INDIRECT(INDIRECT("B"&amp;_xlfn.XMATCH("No",$B$1:INDIRECT("B"&amp;ROW()),,-1)-1)&amp;"!"&amp;"F:F"),0),"")</f>
        <v>F394</v>
      </c>
      <c r="E235" s="148" t="str" cm="1">
        <f t="array" aca="1" ref="E235" ca="1">HYPERLINK("#"&amp;INDIRECT("B"&amp;_xlfn.XMATCH("No",$B$1:INDIRECT("B"&amp;ROW()),,-1)-1)&amp;"!"&amp;D235,"위치로 이동")</f>
        <v>위치로 이동</v>
      </c>
      <c r="F235" s="135"/>
    </row>
    <row r="236" spans="2:6" outlineLevel="2">
      <c r="B236" s="149" t="s">
        <v>623</v>
      </c>
      <c r="C236" s="179" t="s">
        <v>624</v>
      </c>
      <c r="D236" s="133" t="str" cm="1">
        <f t="array" aca="1" ref="D236" ca="1">_xlfn.IFNA("F"&amp;MATCH(C236,INDIRECT(INDIRECT("B"&amp;_xlfn.XMATCH("No",$B$1:INDIRECT("B"&amp;ROW()),,-1)-1)&amp;"!"&amp;"F:F"),0),"")</f>
        <v>F395</v>
      </c>
      <c r="E236" s="134"/>
      <c r="F236" s="135"/>
    </row>
    <row r="237" spans="2:6" outlineLevel="2">
      <c r="B237" s="136"/>
      <c r="C237" s="150"/>
      <c r="D237" s="133" t="str" cm="1">
        <f t="array" aca="1" ref="D237" ca="1">_xlfn.IFNA("F"&amp;MATCH(C237,INDIRECT(INDIRECT("B"&amp;_xlfn.XMATCH("No",$B$1:INDIRECT("B"&amp;ROW()),,-1)-1)&amp;"!"&amp;"F:F"),0),"")</f>
        <v/>
      </c>
      <c r="E237" s="134"/>
      <c r="F237" s="135"/>
    </row>
    <row r="238" spans="2:6" outlineLevel="2">
      <c r="B238" s="136"/>
      <c r="C238" s="137"/>
      <c r="D238" s="133" t="str" cm="1">
        <f t="array" aca="1" ref="D238" ca="1">_xlfn.IFNA("F"&amp;MATCH(C238,INDIRECT(INDIRECT("B"&amp;_xlfn.XMATCH("No",$B$1:INDIRECT("B"&amp;ROW()),,-1)-1)&amp;"!"&amp;"F:F"),0),"")</f>
        <v/>
      </c>
      <c r="E238" s="134"/>
      <c r="F238" s="135"/>
    </row>
    <row r="239" spans="2:6" outlineLevel="1">
      <c r="B239" s="136"/>
      <c r="C239" s="178" t="s">
        <v>625</v>
      </c>
      <c r="D239" s="133" t="str" cm="1">
        <f t="array" aca="1" ref="D239" ca="1">_xlfn.IFNA("F"&amp;MATCH(C239,INDIRECT(INDIRECT("B"&amp;_xlfn.XMATCH("No",$B$1:INDIRECT("B"&amp;ROW()),,-1)-1)&amp;"!"&amp;"F:F"),0),"")</f>
        <v>F405</v>
      </c>
      <c r="E239" s="148" t="str" cm="1">
        <f t="array" aca="1" ref="E239" ca="1">HYPERLINK("#"&amp;INDIRECT("B"&amp;_xlfn.XMATCH("No",$B$1:INDIRECT("B"&amp;ROW()),,-1)-1)&amp;"!"&amp;D239,"위치로 이동")</f>
        <v>위치로 이동</v>
      </c>
      <c r="F239" s="135"/>
    </row>
    <row r="240" spans="2:6" outlineLevel="2">
      <c r="B240" s="149" t="s">
        <v>626</v>
      </c>
      <c r="C240" s="179" t="s">
        <v>627</v>
      </c>
      <c r="D240" s="133" t="str" cm="1">
        <f t="array" aca="1" ref="D240" ca="1">_xlfn.IFNA("F"&amp;MATCH(C240,INDIRECT(INDIRECT("B"&amp;_xlfn.XMATCH("No",$B$1:INDIRECT("B"&amp;ROW()),,-1)-1)&amp;"!"&amp;"F:F"),0),"")</f>
        <v>F406</v>
      </c>
      <c r="E240" s="134"/>
      <c r="F240" s="135"/>
    </row>
    <row r="241" spans="2:6" outlineLevel="2">
      <c r="B241" s="136"/>
      <c r="C241" s="150"/>
      <c r="D241" s="133" t="str" cm="1">
        <f t="array" aca="1" ref="D241" ca="1">_xlfn.IFNA("F"&amp;MATCH(C241,INDIRECT(INDIRECT("B"&amp;_xlfn.XMATCH("No",$B$1:INDIRECT("B"&amp;ROW()),,-1)-1)&amp;"!"&amp;"F:F"),0),"")</f>
        <v/>
      </c>
      <c r="E241" s="134"/>
      <c r="F241" s="135"/>
    </row>
    <row r="242" spans="2:6" outlineLevel="1">
      <c r="B242" s="136" t="s">
        <v>628</v>
      </c>
      <c r="C242" s="132" t="s">
        <v>629</v>
      </c>
      <c r="D242" s="133" t="str" cm="1">
        <f t="array" aca="1" ref="D242" ca="1">_xlfn.IFNA("F"&amp;MATCH(C242,INDIRECT(INDIRECT("B"&amp;_xlfn.XMATCH("No",$B$1:INDIRECT("B"&amp;ROW()),,-1)-1)&amp;"!"&amp;"F:F"),0),"")</f>
        <v>F415</v>
      </c>
      <c r="E242" s="148" t="str" cm="1">
        <f t="array" aca="1" ref="E242" ca="1">HYPERLINK("#"&amp;INDIRECT("B"&amp;_xlfn.XMATCH("No",$B$1:INDIRECT("B"&amp;ROW()),,-1)-1)&amp;"!"&amp;D242,"위치로 이동")</f>
        <v>위치로 이동</v>
      </c>
      <c r="F242" s="135"/>
    </row>
    <row r="243" spans="2:6" outlineLevel="2">
      <c r="B243" s="149" t="s">
        <v>630</v>
      </c>
      <c r="C243" s="137" t="s">
        <v>631</v>
      </c>
      <c r="D243" s="133" t="str" cm="1">
        <f t="array" aca="1" ref="D243" ca="1">_xlfn.IFNA("F"&amp;MATCH(C243,INDIRECT(INDIRECT("B"&amp;_xlfn.XMATCH("No",$B$1:INDIRECT("B"&amp;ROW()),,-1)-1)&amp;"!"&amp;"F:F"),0),"")</f>
        <v>F417</v>
      </c>
      <c r="E243" s="134"/>
      <c r="F243" s="135"/>
    </row>
    <row r="244" spans="2:6" outlineLevel="2">
      <c r="B244" s="149" t="s">
        <v>632</v>
      </c>
      <c r="C244" s="137" t="s">
        <v>633</v>
      </c>
      <c r="D244" s="133" t="str" cm="1">
        <f t="array" aca="1" ref="D244" ca="1">_xlfn.IFNA("F"&amp;MATCH(C244,INDIRECT(INDIRECT("B"&amp;_xlfn.XMATCH("No",$B$1:INDIRECT("B"&amp;ROW()),,-1)-1)&amp;"!"&amp;"F:F"),0),"")</f>
        <v>F423</v>
      </c>
      <c r="E244" s="134"/>
      <c r="F244" s="135"/>
    </row>
    <row r="245" spans="2:6" outlineLevel="2">
      <c r="B245" s="149" t="s">
        <v>634</v>
      </c>
      <c r="C245" s="137" t="s">
        <v>635</v>
      </c>
      <c r="D245" s="133" t="str" cm="1">
        <f t="array" aca="1" ref="D245" ca="1">_xlfn.IFNA("F"&amp;MATCH(C245,INDIRECT(INDIRECT("B"&amp;_xlfn.XMATCH("No",$B$1:INDIRECT("B"&amp;ROW()),,-1)-1)&amp;"!"&amp;"F:F"),0),"")</f>
        <v>F429</v>
      </c>
      <c r="E245" s="134"/>
      <c r="F245" s="135"/>
    </row>
    <row r="246" spans="2:6" outlineLevel="2">
      <c r="B246" s="149" t="s">
        <v>636</v>
      </c>
      <c r="C246" s="137" t="s">
        <v>637</v>
      </c>
      <c r="D246" s="133" t="str" cm="1">
        <f t="array" aca="1" ref="D246" ca="1">_xlfn.IFNA("F"&amp;MATCH(C246,INDIRECT(INDIRECT("B"&amp;_xlfn.XMATCH("No",$B$1:INDIRECT("B"&amp;ROW()),,-1)-1)&amp;"!"&amp;"F:F"),0),"")</f>
        <v>F435</v>
      </c>
      <c r="E246" s="134"/>
      <c r="F246" s="135"/>
    </row>
    <row r="247" spans="2:6" outlineLevel="2">
      <c r="B247" s="149" t="s">
        <v>638</v>
      </c>
      <c r="C247" s="137" t="s">
        <v>639</v>
      </c>
      <c r="D247" s="133" t="str" cm="1">
        <f t="array" aca="1" ref="D247" ca="1">_xlfn.IFNA("F"&amp;MATCH(C247,INDIRECT(INDIRECT("B"&amp;_xlfn.XMATCH("No",$B$1:INDIRECT("B"&amp;ROW()),,-1)-1)&amp;"!"&amp;"F:F"),0),"")</f>
        <v>F441</v>
      </c>
      <c r="E247" s="134"/>
      <c r="F247" s="135"/>
    </row>
    <row r="248" spans="2:6" outlineLevel="2">
      <c r="B248" s="136"/>
      <c r="C248" s="150"/>
      <c r="D248" s="133" t="str" cm="1">
        <f t="array" aca="1" ref="D248" ca="1">_xlfn.IFNA("F"&amp;MATCH(C248,INDIRECT(INDIRECT("B"&amp;_xlfn.XMATCH("No",$B$1:INDIRECT("B"&amp;ROW()),,-1)-1)&amp;"!"&amp;"F:F"),0),"")</f>
        <v/>
      </c>
      <c r="E248" s="134"/>
      <c r="F248" s="135"/>
    </row>
    <row r="249" spans="2:6" outlineLevel="1">
      <c r="B249" s="136" t="s">
        <v>640</v>
      </c>
      <c r="C249" s="132" t="s">
        <v>641</v>
      </c>
      <c r="D249" s="133" t="str" cm="1">
        <f t="array" aca="1" ref="D249" ca="1">_xlfn.IFNA("F"&amp;MATCH(C249,INDIRECT(INDIRECT("B"&amp;_xlfn.XMATCH("No",$B$1:INDIRECT("B"&amp;ROW()),,-1)-1)&amp;"!"&amp;"F:F"),0),"")</f>
        <v>F447</v>
      </c>
      <c r="E249" s="148" t="str" cm="1">
        <f t="array" aca="1" ref="E249" ca="1">HYPERLINK("#"&amp;INDIRECT("B"&amp;_xlfn.XMATCH("No",$B$1:INDIRECT("B"&amp;ROW()),,-1)-1)&amp;"!"&amp;D249,"위치로 이동")</f>
        <v>위치로 이동</v>
      </c>
      <c r="F249" s="135"/>
    </row>
    <row r="250" spans="2:6" outlineLevel="2">
      <c r="B250" s="149" t="s">
        <v>642</v>
      </c>
      <c r="C250" s="137" t="s">
        <v>643</v>
      </c>
      <c r="D250" s="133" t="str" cm="1">
        <f t="array" aca="1" ref="D250" ca="1">_xlfn.IFNA("F"&amp;MATCH(C250,INDIRECT(INDIRECT("B"&amp;_xlfn.XMATCH("No",$B$1:INDIRECT("B"&amp;ROW()),,-1)-1)&amp;"!"&amp;"F:F"),0),"")</f>
        <v>F449</v>
      </c>
      <c r="E250" s="134"/>
      <c r="F250" s="135"/>
    </row>
    <row r="251" spans="2:6" outlineLevel="2">
      <c r="B251" s="149" t="s">
        <v>644</v>
      </c>
      <c r="C251" s="137" t="s">
        <v>645</v>
      </c>
      <c r="D251" s="133" t="str" cm="1">
        <f t="array" aca="1" ref="D251" ca="1">_xlfn.IFNA("F"&amp;MATCH(C251,INDIRECT(INDIRECT("B"&amp;_xlfn.XMATCH("No",$B$1:INDIRECT("B"&amp;ROW()),,-1)-1)&amp;"!"&amp;"F:F"),0),"")</f>
        <v>F456</v>
      </c>
      <c r="E251" s="134"/>
      <c r="F251" s="135"/>
    </row>
    <row r="252" spans="2:6" outlineLevel="2">
      <c r="B252" s="149" t="s">
        <v>646</v>
      </c>
      <c r="C252" s="137" t="s">
        <v>647</v>
      </c>
      <c r="D252" s="133" t="str" cm="1">
        <f t="array" aca="1" ref="D252" ca="1">_xlfn.IFNA("F"&amp;MATCH(C252,INDIRECT(INDIRECT("B"&amp;_xlfn.XMATCH("No",$B$1:INDIRECT("B"&amp;ROW()),,-1)-1)&amp;"!"&amp;"F:F"),0),"")</f>
        <v>F463</v>
      </c>
      <c r="E252" s="134"/>
      <c r="F252" s="135"/>
    </row>
    <row r="253" spans="2:6" outlineLevel="2">
      <c r="B253" s="136"/>
      <c r="C253" s="150"/>
      <c r="D253" s="133" t="str" cm="1">
        <f t="array" aca="1" ref="D253" ca="1">_xlfn.IFNA("F"&amp;MATCH(C253,INDIRECT(INDIRECT("B"&amp;_xlfn.XMATCH("No",$B$1:INDIRECT("B"&amp;ROW()),,-1)-1)&amp;"!"&amp;"F:F"),0),"")</f>
        <v/>
      </c>
      <c r="E253" s="134"/>
      <c r="F253" s="135"/>
    </row>
    <row r="254" spans="2:6" outlineLevel="1">
      <c r="B254" s="136"/>
      <c r="C254" s="150"/>
      <c r="D254" s="133" t="str" cm="1">
        <f t="array" aca="1" ref="D254" ca="1">_xlfn.IFNA("F"&amp;MATCH(C254,INDIRECT(INDIRECT("B"&amp;_xlfn.XMATCH("No",$B$1:INDIRECT("B"&amp;ROW()),,-1)-1)&amp;"!"&amp;"F:F"),0),"")</f>
        <v/>
      </c>
      <c r="E254" s="134"/>
      <c r="F254" s="135"/>
    </row>
    <row r="255" spans="2:6">
      <c r="B255" s="125" t="s">
        <v>648</v>
      </c>
      <c r="C255" s="180" t="s">
        <v>649</v>
      </c>
      <c r="D255" s="127" t="str" cm="1">
        <f t="array" aca="1" ref="D255" ca="1">_xlfn.IFNA("F"&amp;MATCH(C255,INDIRECT(INDIRECT("B"&amp;_xlfn.XMATCH("No",$B$1:INDIRECT("B"&amp;ROW()),,-1)-1)&amp;"!"&amp;"F:F"),0),"")</f>
        <v/>
      </c>
      <c r="E255" s="128"/>
      <c r="F255" s="129"/>
    </row>
    <row r="256" spans="2:6" outlineLevel="1">
      <c r="B256" s="136" t="s">
        <v>650</v>
      </c>
      <c r="C256" s="132" t="s">
        <v>651</v>
      </c>
      <c r="D256" s="133" t="str" cm="1">
        <f t="array" aca="1" ref="D256" ca="1">_xlfn.IFNA("F"&amp;MATCH(C256,INDIRECT(INDIRECT("B"&amp;_xlfn.XMATCH("No",$B$1:INDIRECT("B"&amp;ROW()),,-1)-1)&amp;"!"&amp;"F:F"),0),"")</f>
        <v>F470</v>
      </c>
      <c r="E256" s="148" t="str" cm="1">
        <f t="array" aca="1" ref="E256" ca="1">HYPERLINK("#"&amp;INDIRECT("B"&amp;_xlfn.XMATCH("No",$B$1:INDIRECT("B"&amp;ROW()),,-1)-1)&amp;"!"&amp;D256,"위치로 이동")</f>
        <v>위치로 이동</v>
      </c>
      <c r="F256" s="135"/>
    </row>
    <row r="257" spans="2:6" outlineLevel="1">
      <c r="B257" s="136"/>
      <c r="C257" s="156" t="s">
        <v>652</v>
      </c>
      <c r="D257" s="133"/>
      <c r="E257" s="148"/>
      <c r="F257" s="135"/>
    </row>
    <row r="258" spans="2:6" outlineLevel="2">
      <c r="B258" s="149" t="s">
        <v>653</v>
      </c>
      <c r="C258" s="137" t="s">
        <v>654</v>
      </c>
      <c r="D258" s="133" t="str" cm="1">
        <f t="array" aca="1" ref="D258" ca="1">_xlfn.IFNA("F"&amp;MATCH(C258,INDIRECT(INDIRECT("B"&amp;_xlfn.XMATCH("No",$B$1:INDIRECT("B"&amp;ROW()),,-1)-1)&amp;"!"&amp;"F:F"),0),"")</f>
        <v>F472</v>
      </c>
      <c r="E258" s="134"/>
      <c r="F258" s="135"/>
    </row>
    <row r="259" spans="2:6" outlineLevel="1">
      <c r="B259" s="136"/>
      <c r="C259" s="178" t="s">
        <v>655</v>
      </c>
      <c r="D259" s="133" t="str" cm="1">
        <f t="array" aca="1" ref="D259" ca="1">_xlfn.IFNA("F"&amp;MATCH(C259,INDIRECT(INDIRECT("B"&amp;_xlfn.XMATCH("No",$B$1:INDIRECT("B"&amp;ROW()),,-1)-1)&amp;"!"&amp;"F:F"),0),"")</f>
        <v>F480</v>
      </c>
      <c r="E259" s="166"/>
      <c r="F259" s="135"/>
    </row>
    <row r="260" spans="2:6" outlineLevel="2">
      <c r="B260" s="149" t="s">
        <v>656</v>
      </c>
      <c r="C260" s="179" t="s">
        <v>657</v>
      </c>
      <c r="D260" s="165" t="str" cm="1">
        <f t="array" aca="1" ref="D260" ca="1">_xlfn.IFNA("F"&amp;MATCH(C260,INDIRECT(INDIRECT("B"&amp;_xlfn.XMATCH("No",$B$1:INDIRECT("B"&amp;ROW()),,-1)-1)&amp;"!"&amp;"F:F"),0),"")</f>
        <v>F481</v>
      </c>
      <c r="E260" s="166"/>
      <c r="F260" s="167"/>
    </row>
    <row r="261" spans="2:6" outlineLevel="2">
      <c r="B261" s="136"/>
      <c r="C261" s="150"/>
      <c r="D261" s="133" t="str" cm="1">
        <f t="array" aca="1" ref="D261" ca="1">_xlfn.IFNA("F"&amp;MATCH(C261,INDIRECT(INDIRECT("B"&amp;_xlfn.XMATCH("No",$B$1:INDIRECT("B"&amp;ROW()),,-1)-1)&amp;"!"&amp;"F:F"),0),"")</f>
        <v/>
      </c>
      <c r="E261" s="134"/>
      <c r="F261" s="135"/>
    </row>
    <row r="262" spans="2:6" outlineLevel="1">
      <c r="B262" s="136"/>
      <c r="C262" s="150"/>
      <c r="D262" s="133" t="str" cm="1">
        <f t="array" aca="1" ref="D262" ca="1">_xlfn.IFNA("F"&amp;MATCH(C262,INDIRECT(INDIRECT("B"&amp;_xlfn.XMATCH("No",$B$1:INDIRECT("B"&amp;ROW()),,-1)-1)&amp;"!"&amp;"F:F"),0),"")</f>
        <v/>
      </c>
      <c r="E262" s="134"/>
      <c r="F262" s="135"/>
    </row>
    <row r="263" spans="2:6">
      <c r="B263" s="136"/>
      <c r="C263" s="164"/>
      <c r="D263" s="133" t="str" cm="1">
        <f t="array" aca="1" ref="D263" ca="1">_xlfn.IFNA("F"&amp;MATCH(C263,INDIRECT(INDIRECT("B"&amp;_xlfn.XMATCH("No",$B$1:INDIRECT("B"&amp;ROW()),,-1)-1)&amp;"!"&amp;"F:F"),0),"")</f>
        <v/>
      </c>
      <c r="E263" s="134"/>
      <c r="F263" s="135"/>
    </row>
    <row r="264" spans="2:6" ht="17.25" thickBot="1">
      <c r="B264" s="136"/>
      <c r="C264" s="181"/>
      <c r="D264" s="140" t="str" cm="1">
        <f t="array" aca="1" ref="D264" ca="1">_xlfn.IFNA("F"&amp;MATCH(C264,INDIRECT(INDIRECT("B"&amp;_xlfn.XMATCH("No",$B$1:INDIRECT("B"&amp;ROW()),,-1)-1)&amp;"!"&amp;"F:F"),0),"")</f>
        <v/>
      </c>
      <c r="E264" s="141"/>
      <c r="F264" s="142"/>
    </row>
    <row r="265" spans="2:6" ht="17.25" thickBot="1">
      <c r="B265" s="109" t="s">
        <v>658</v>
      </c>
      <c r="C265" s="110"/>
      <c r="D265" s="143"/>
      <c r="E265" s="144"/>
      <c r="F265" s="145"/>
    </row>
    <row r="266" spans="2:6" ht="33">
      <c r="B266" s="115" t="s">
        <v>322</v>
      </c>
      <c r="C266" s="116"/>
      <c r="D266" s="117" t="s">
        <v>328</v>
      </c>
      <c r="E266" s="118"/>
      <c r="F266" s="119" t="s">
        <v>326</v>
      </c>
    </row>
    <row r="267" spans="2:6">
      <c r="B267" s="120">
        <v>3.2</v>
      </c>
      <c r="C267" s="121" t="s">
        <v>659</v>
      </c>
      <c r="D267" s="122" t="str" cm="1">
        <f t="array" aca="1" ref="D267" ca="1">_xlfn.IFNA("F"&amp;MATCH(C267,INDIRECT(INDIRECT("B"&amp;_xlfn.XMATCH("No",$B$1:INDIRECT("B"&amp;ROW()),,-1)-1)&amp;"!"&amp;"F:F"),0),"")</f>
        <v/>
      </c>
      <c r="E267" s="123"/>
      <c r="F267" s="124"/>
    </row>
    <row r="268" spans="2:6">
      <c r="B268" s="125" t="s">
        <v>660</v>
      </c>
      <c r="C268" s="126" t="s">
        <v>661</v>
      </c>
      <c r="D268" s="127" t="str" cm="1">
        <f t="array" aca="1" ref="D268" ca="1">_xlfn.IFNA("F"&amp;MATCH(C268,INDIRECT(INDIRECT("B"&amp;_xlfn.XMATCH("No",$B$1:INDIRECT("B"&amp;ROW()),,-1)-1)&amp;"!"&amp;"F:F"),0),"")</f>
        <v/>
      </c>
      <c r="E268" s="128"/>
      <c r="F268" s="129"/>
    </row>
    <row r="269" spans="2:6" outlineLevel="1">
      <c r="B269" s="136" t="s">
        <v>662</v>
      </c>
      <c r="C269" s="132" t="s">
        <v>663</v>
      </c>
      <c r="D269" s="133" t="str" cm="1">
        <f t="array" aca="1" ref="D269" ca="1">_xlfn.IFNA("F"&amp;MATCH(C269,INDIRECT(INDIRECT("B"&amp;_xlfn.XMATCH("No",$B$1:INDIRECT("B"&amp;ROW()),,-1)-1)&amp;"!"&amp;"F:F"),0),"")</f>
        <v>F6</v>
      </c>
      <c r="E269" s="148"/>
      <c r="F269" s="135"/>
    </row>
    <row r="270" spans="2:6" outlineLevel="1">
      <c r="B270" s="136"/>
      <c r="C270" s="156" t="s">
        <v>664</v>
      </c>
      <c r="D270" s="133" t="str" cm="1">
        <f t="array" aca="1" ref="D270" ca="1">_xlfn.IFNA("F"&amp;MATCH(C270,INDIRECT(INDIRECT("B"&amp;_xlfn.XMATCH("No",$B$1:INDIRECT("B"&amp;ROW()),,-1)-1)&amp;"!"&amp;"F:F"),0),"")</f>
        <v>F7</v>
      </c>
      <c r="E270" s="148" t="str" cm="1">
        <f t="array" aca="1" ref="E270" ca="1">HYPERLINK("#"&amp;INDIRECT("B"&amp;_xlfn.XMATCH("No",$B$1:INDIRECT("B"&amp;ROW()),,-1)-1)&amp;"!"&amp;D270,"위치로 이동")</f>
        <v>위치로 이동</v>
      </c>
      <c r="F270" s="135"/>
    </row>
    <row r="271" spans="2:6" outlineLevel="2">
      <c r="B271" s="149" t="s">
        <v>665</v>
      </c>
      <c r="C271" s="137" t="s">
        <v>666</v>
      </c>
      <c r="D271" s="133" t="str" cm="1">
        <f t="array" aca="1" ref="D271" ca="1">_xlfn.IFNA("F"&amp;MATCH(C271,INDIRECT(INDIRECT("B"&amp;_xlfn.XMATCH("No",$B$1:INDIRECT("B"&amp;ROW()),,-1)-1)&amp;"!"&amp;"F:F"),0),"")</f>
        <v>F8</v>
      </c>
      <c r="E271" s="134"/>
      <c r="F271" s="135"/>
    </row>
    <row r="272" spans="2:6" outlineLevel="2">
      <c r="B272" s="149" t="s">
        <v>667</v>
      </c>
      <c r="C272" s="137" t="s">
        <v>668</v>
      </c>
      <c r="D272" s="133" t="str" cm="1">
        <f t="array" aca="1" ref="D272" ca="1">_xlfn.IFNA("F"&amp;MATCH(C272,INDIRECT(INDIRECT("B"&amp;_xlfn.XMATCH("No",$B$1:INDIRECT("B"&amp;ROW()),,-1)-1)&amp;"!"&amp;"F:F"),0),"")</f>
        <v>F14</v>
      </c>
      <c r="E272" s="134"/>
      <c r="F272" s="135"/>
    </row>
    <row r="273" spans="2:6" outlineLevel="2">
      <c r="B273" s="149" t="s">
        <v>669</v>
      </c>
      <c r="C273" s="137" t="s">
        <v>670</v>
      </c>
      <c r="D273" s="133" t="str" cm="1">
        <f t="array" aca="1" ref="D273" ca="1">_xlfn.IFNA("F"&amp;MATCH(C273,INDIRECT(INDIRECT("B"&amp;_xlfn.XMATCH("No",$B$1:INDIRECT("B"&amp;ROW()),,-1)-1)&amp;"!"&amp;"F:F"),0),"")</f>
        <v>F20</v>
      </c>
      <c r="E273" s="134"/>
      <c r="F273" s="135"/>
    </row>
    <row r="274" spans="2:6" outlineLevel="2">
      <c r="B274" s="136"/>
      <c r="C274" s="137"/>
      <c r="D274" s="133" t="str" cm="1">
        <f t="array" aca="1" ref="D274" ca="1">_xlfn.IFNA("F"&amp;MATCH(C274,INDIRECT(INDIRECT("B"&amp;_xlfn.XMATCH("No",$B$1:INDIRECT("B"&amp;ROW()),,-1)-1)&amp;"!"&amp;"F:F"),0),"")</f>
        <v/>
      </c>
      <c r="E274" s="134"/>
      <c r="F274" s="135"/>
    </row>
    <row r="275" spans="2:6" outlineLevel="1">
      <c r="B275" s="136"/>
      <c r="C275" s="156" t="s">
        <v>671</v>
      </c>
      <c r="D275" s="133" t="str" cm="1">
        <f t="array" aca="1" ref="D275" ca="1">_xlfn.IFNA("F"&amp;MATCH(C275,INDIRECT(INDIRECT("B"&amp;_xlfn.XMATCH("No",$B$1:INDIRECT("B"&amp;ROW()),,-1)-1)&amp;"!"&amp;"F:F"),0),"")</f>
        <v>F27</v>
      </c>
      <c r="E275" s="148" t="str" cm="1">
        <f t="array" aca="1" ref="E275" ca="1">HYPERLINK("#"&amp;INDIRECT("B"&amp;_xlfn.XMATCH("No",$B$1:INDIRECT("B"&amp;ROW()),,-1)-1)&amp;"!"&amp;D275,"위치로 이동")</f>
        <v>위치로 이동</v>
      </c>
      <c r="F275" s="135"/>
    </row>
    <row r="276" spans="2:6" outlineLevel="2">
      <c r="B276" s="149" t="s">
        <v>672</v>
      </c>
      <c r="C276" s="137" t="s">
        <v>673</v>
      </c>
      <c r="D276" s="133" t="str" cm="1">
        <f t="array" aca="1" ref="D276" ca="1">_xlfn.IFNA("F"&amp;MATCH(C276,INDIRECT(INDIRECT("B"&amp;_xlfn.XMATCH("No",$B$1:INDIRECT("B"&amp;ROW()),,-1)-1)&amp;"!"&amp;"F:F"),0),"")</f>
        <v>F28</v>
      </c>
      <c r="E276" s="134"/>
      <c r="F276" s="135"/>
    </row>
    <row r="277" spans="2:6" outlineLevel="2">
      <c r="B277" s="149" t="s">
        <v>674</v>
      </c>
      <c r="C277" s="137" t="s">
        <v>675</v>
      </c>
      <c r="D277" s="133" t="str" cm="1">
        <f t="array" aca="1" ref="D277" ca="1">_xlfn.IFNA("F"&amp;MATCH(C277,INDIRECT(INDIRECT("B"&amp;_xlfn.XMATCH("No",$B$1:INDIRECT("B"&amp;ROW()),,-1)-1)&amp;"!"&amp;"F:F"),0),"")</f>
        <v>F34</v>
      </c>
      <c r="E277" s="134"/>
      <c r="F277" s="135"/>
    </row>
    <row r="278" spans="2:6" outlineLevel="2">
      <c r="B278" s="149" t="s">
        <v>676</v>
      </c>
      <c r="C278" s="137" t="s">
        <v>677</v>
      </c>
      <c r="D278" s="133" t="str" cm="1">
        <f t="array" aca="1" ref="D278" ca="1">_xlfn.IFNA("F"&amp;MATCH(C278,INDIRECT(INDIRECT("B"&amp;_xlfn.XMATCH("No",$B$1:INDIRECT("B"&amp;ROW()),,-1)-1)&amp;"!"&amp;"F:F"),0),"")</f>
        <v>F40</v>
      </c>
      <c r="E278" s="134"/>
      <c r="F278" s="135"/>
    </row>
    <row r="279" spans="2:6" outlineLevel="2">
      <c r="B279" s="136"/>
      <c r="C279" s="150"/>
      <c r="D279" s="133" t="str" cm="1">
        <f t="array" aca="1" ref="D279" ca="1">_xlfn.IFNA("F"&amp;MATCH(C279,INDIRECT(INDIRECT("B"&amp;_xlfn.XMATCH("No",$B$1:INDIRECT("B"&amp;ROW()),,-1)-1)&amp;"!"&amp;"F:F"),0),"")</f>
        <v/>
      </c>
      <c r="E279" s="134"/>
      <c r="F279" s="135"/>
    </row>
    <row r="280" spans="2:6" outlineLevel="1">
      <c r="B280" s="136" t="s">
        <v>678</v>
      </c>
      <c r="C280" s="132" t="s">
        <v>679</v>
      </c>
      <c r="D280" s="133" t="str" cm="1">
        <f t="array" aca="1" ref="D280" ca="1">_xlfn.IFNA("F"&amp;MATCH(C280,INDIRECT(INDIRECT("B"&amp;_xlfn.XMATCH("No",$B$1:INDIRECT("B"&amp;ROW()),,-1)-1)&amp;"!"&amp;"F:F"),0),"")</f>
        <v>F46</v>
      </c>
      <c r="E280" s="148" t="str" cm="1">
        <f t="array" aca="1" ref="E280" ca="1">HYPERLINK("#"&amp;INDIRECT("B"&amp;_xlfn.XMATCH("No",$B$1:INDIRECT("B"&amp;ROW()),,-1)-1)&amp;"!"&amp;D280,"위치로 이동")</f>
        <v>위치로 이동</v>
      </c>
      <c r="F280" s="135"/>
    </row>
    <row r="281" spans="2:6" outlineLevel="2">
      <c r="B281" s="149" t="s">
        <v>680</v>
      </c>
      <c r="C281" s="137" t="s">
        <v>681</v>
      </c>
      <c r="D281" s="133" t="str" cm="1">
        <f t="array" aca="1" ref="D281" ca="1">_xlfn.IFNA("F"&amp;MATCH(C281,INDIRECT(INDIRECT("B"&amp;_xlfn.XMATCH("No",$B$1:INDIRECT("B"&amp;ROW()),,-1)-1)&amp;"!"&amp;"F:F"),0),"")</f>
        <v>F48</v>
      </c>
      <c r="E281" s="134"/>
      <c r="F281" s="135"/>
    </row>
    <row r="282" spans="2:6" outlineLevel="2">
      <c r="B282" s="149" t="s">
        <v>682</v>
      </c>
      <c r="C282" s="137" t="s">
        <v>683</v>
      </c>
      <c r="D282" s="133" t="str" cm="1">
        <f t="array" aca="1" ref="D282" ca="1">_xlfn.IFNA("F"&amp;MATCH(C282,INDIRECT(INDIRECT("B"&amp;_xlfn.XMATCH("No",$B$1:INDIRECT("B"&amp;ROW()),,-1)-1)&amp;"!"&amp;"F:F"),0),"")</f>
        <v>F54</v>
      </c>
      <c r="E282" s="134"/>
      <c r="F282" s="135"/>
    </row>
    <row r="283" spans="2:6" outlineLevel="2">
      <c r="B283" s="136"/>
      <c r="C283" s="150"/>
      <c r="D283" s="133" t="str" cm="1">
        <f t="array" aca="1" ref="D283" ca="1">_xlfn.IFNA("F"&amp;MATCH(C283,INDIRECT(INDIRECT("B"&amp;_xlfn.XMATCH("No",$B$1:INDIRECT("B"&amp;ROW()),,-1)-1)&amp;"!"&amp;"F:F"),0),"")</f>
        <v/>
      </c>
      <c r="E283" s="134"/>
      <c r="F283" s="135"/>
    </row>
    <row r="284" spans="2:6" outlineLevel="1">
      <c r="B284" s="136" t="s">
        <v>684</v>
      </c>
      <c r="C284" s="132" t="s">
        <v>685</v>
      </c>
      <c r="D284" s="133" t="str" cm="1">
        <f t="array" aca="1" ref="D284" ca="1">_xlfn.IFNA("F"&amp;MATCH(C284,INDIRECT(INDIRECT("B"&amp;_xlfn.XMATCH("No",$B$1:INDIRECT("B"&amp;ROW()),,-1)-1)&amp;"!"&amp;"F:F"),0),"")</f>
        <v>F60</v>
      </c>
      <c r="E284" s="148" t="str" cm="1">
        <f t="array" aca="1" ref="E284" ca="1">HYPERLINK("#"&amp;INDIRECT("B"&amp;_xlfn.XMATCH("No",$B$1:INDIRECT("B"&amp;ROW()),,-1)-1)&amp;"!"&amp;D284,"위치로 이동")</f>
        <v>위치로 이동</v>
      </c>
      <c r="F284" s="135"/>
    </row>
    <row r="285" spans="2:6" outlineLevel="2">
      <c r="B285" s="149" t="s">
        <v>686</v>
      </c>
      <c r="C285" s="137" t="s">
        <v>687</v>
      </c>
      <c r="D285" s="133" t="str" cm="1">
        <f t="array" aca="1" ref="D285" ca="1">_xlfn.IFNA("F"&amp;MATCH(C285,INDIRECT(INDIRECT("B"&amp;_xlfn.XMATCH("No",$B$1:INDIRECT("B"&amp;ROW()),,-1)-1)&amp;"!"&amp;"F:F"),0),"")</f>
        <v>F62</v>
      </c>
      <c r="E285" s="134"/>
      <c r="F285" s="135"/>
    </row>
    <row r="286" spans="2:6" outlineLevel="2">
      <c r="B286" s="136"/>
      <c r="C286" s="150"/>
      <c r="D286" s="133" t="str" cm="1">
        <f t="array" aca="1" ref="D286" ca="1">_xlfn.IFNA("F"&amp;MATCH(C286,INDIRECT(INDIRECT("B"&amp;_xlfn.XMATCH("No",$B$1:INDIRECT("B"&amp;ROW()),,-1)-1)&amp;"!"&amp;"F:F"),0),"")</f>
        <v/>
      </c>
      <c r="E286" s="134"/>
      <c r="F286" s="135"/>
    </row>
    <row r="287" spans="2:6" outlineLevel="1">
      <c r="B287" s="136" t="s">
        <v>688</v>
      </c>
      <c r="C287" s="132" t="s">
        <v>689</v>
      </c>
      <c r="D287" s="133" t="str" cm="1">
        <f t="array" aca="1" ref="D287" ca="1">_xlfn.IFNA("F"&amp;MATCH(C287,INDIRECT(INDIRECT("B"&amp;_xlfn.XMATCH("No",$B$1:INDIRECT("B"&amp;ROW()),,-1)-1)&amp;"!"&amp;"F:F"),0),"")</f>
        <v>F70</v>
      </c>
      <c r="E287" s="134"/>
      <c r="F287" s="135"/>
    </row>
    <row r="288" spans="2:6" outlineLevel="1">
      <c r="B288" s="136"/>
      <c r="C288" s="156" t="s">
        <v>690</v>
      </c>
      <c r="D288" s="133" t="str" cm="1">
        <f t="array" aca="1" ref="D288" ca="1">_xlfn.IFNA("F"&amp;MATCH(C288,INDIRECT(INDIRECT("B"&amp;_xlfn.XMATCH("No",$B$1:INDIRECT("B"&amp;ROW()),,-1)-1)&amp;"!"&amp;"F:F"),0),"")</f>
        <v>F71</v>
      </c>
      <c r="E288" s="148" t="str" cm="1">
        <f t="array" aca="1" ref="E288" ca="1">HYPERLINK("#"&amp;INDIRECT("B"&amp;_xlfn.XMATCH("No",$B$1:INDIRECT("B"&amp;ROW()),,-1)-1)&amp;"!"&amp;D288,"위치로 이동")</f>
        <v>위치로 이동</v>
      </c>
      <c r="F288" s="135"/>
    </row>
    <row r="289" spans="2:10" outlineLevel="2">
      <c r="B289" s="149" t="s">
        <v>691</v>
      </c>
      <c r="C289" s="137" t="s">
        <v>692</v>
      </c>
      <c r="D289" s="133" t="str" cm="1">
        <f t="array" aca="1" ref="D289" ca="1">_xlfn.IFNA("F"&amp;MATCH(C289,INDIRECT(INDIRECT("B"&amp;_xlfn.XMATCH("No",$B$1:INDIRECT("B"&amp;ROW()),,-1)-1)&amp;"!"&amp;"F:F"),0),"")</f>
        <v>F72</v>
      </c>
      <c r="E289" s="134"/>
      <c r="F289" s="135"/>
    </row>
    <row r="290" spans="2:10" outlineLevel="2">
      <c r="B290" s="149" t="s">
        <v>693</v>
      </c>
      <c r="C290" s="137" t="s">
        <v>694</v>
      </c>
      <c r="D290" s="133" t="str" cm="1">
        <f t="array" aca="1" ref="D290" ca="1">_xlfn.IFNA("F"&amp;MATCH(C290,INDIRECT(INDIRECT("B"&amp;_xlfn.XMATCH("No",$B$1:INDIRECT("B"&amp;ROW()),,-1)-1)&amp;"!"&amp;"F:F"),0),"")</f>
        <v>F80</v>
      </c>
      <c r="E290" s="134"/>
      <c r="F290" s="135"/>
    </row>
    <row r="291" spans="2:10" outlineLevel="2">
      <c r="B291" s="136"/>
      <c r="C291" s="137"/>
      <c r="D291" s="133" t="str" cm="1">
        <f t="array" aca="1" ref="D291" ca="1">_xlfn.IFNA("F"&amp;MATCH(C291,INDIRECT(INDIRECT("B"&amp;_xlfn.XMATCH("No",$B$1:INDIRECT("B"&amp;ROW()),,-1)-1)&amp;"!"&amp;"F:F"),0),"")</f>
        <v/>
      </c>
      <c r="E291" s="134"/>
      <c r="F291" s="135"/>
    </row>
    <row r="292" spans="2:10" outlineLevel="1">
      <c r="B292" s="136"/>
      <c r="C292" s="156" t="s">
        <v>695</v>
      </c>
      <c r="D292" s="133" t="str" cm="1">
        <f t="array" aca="1" ref="D292" ca="1">_xlfn.IFNA("F"&amp;MATCH(C292,INDIRECT(INDIRECT("B"&amp;_xlfn.XMATCH("No",$B$1:INDIRECT("B"&amp;ROW()),,-1)-1)&amp;"!"&amp;"F:F"),0),"")</f>
        <v>F89</v>
      </c>
      <c r="E292" s="148" t="str" cm="1">
        <f t="array" aca="1" ref="E292" ca="1">HYPERLINK("#"&amp;INDIRECT("B"&amp;_xlfn.XMATCH("No",$B$1:INDIRECT("B"&amp;ROW()),,-1)-1)&amp;"!"&amp;D292,"위치로 이동")</f>
        <v>위치로 이동</v>
      </c>
      <c r="F292" s="135"/>
    </row>
    <row r="293" spans="2:10" outlineLevel="2">
      <c r="B293" s="149" t="s">
        <v>696</v>
      </c>
      <c r="C293" s="137" t="s">
        <v>697</v>
      </c>
      <c r="D293" s="133" t="str" cm="1">
        <f t="array" aca="1" ref="D293" ca="1">_xlfn.IFNA("F"&amp;MATCH(C293,INDIRECT(INDIRECT("B"&amp;_xlfn.XMATCH("No",$B$1:INDIRECT("B"&amp;ROW()),,-1)-1)&amp;"!"&amp;"F:F"),0),"")</f>
        <v>F90</v>
      </c>
      <c r="E293" s="134"/>
      <c r="F293" s="135"/>
    </row>
    <row r="294" spans="2:10" outlineLevel="2">
      <c r="B294" s="149" t="s">
        <v>698</v>
      </c>
      <c r="C294" s="137" t="s">
        <v>699</v>
      </c>
      <c r="D294" s="133" t="str" cm="1">
        <f t="array" aca="1" ref="D294" ca="1">_xlfn.IFNA("F"&amp;MATCH(C294,INDIRECT(INDIRECT("B"&amp;_xlfn.XMATCH("No",$B$1:INDIRECT("B"&amp;ROW()),,-1)-1)&amp;"!"&amp;"F:F"),0),"")</f>
        <v>F98</v>
      </c>
      <c r="E294" s="134"/>
      <c r="F294" s="135"/>
    </row>
    <row r="295" spans="2:10" outlineLevel="2">
      <c r="B295" s="136"/>
      <c r="C295" s="150"/>
      <c r="D295" s="133" t="str" cm="1">
        <f t="array" aca="1" ref="D295" ca="1">_xlfn.IFNA("F"&amp;MATCH(C295,INDIRECT(INDIRECT("B"&amp;_xlfn.XMATCH("No",$B$1:INDIRECT("B"&amp;ROW()),,-1)-1)&amp;"!"&amp;"F:F"),0),"")</f>
        <v/>
      </c>
      <c r="E295" s="134"/>
      <c r="F295" s="135"/>
      <c r="H295" s="182" t="s">
        <v>700</v>
      </c>
      <c r="I295" s="182"/>
      <c r="J295" s="182"/>
    </row>
    <row r="296" spans="2:10" outlineLevel="1">
      <c r="B296" s="136"/>
      <c r="C296" s="150"/>
      <c r="D296" s="133" t="str" cm="1">
        <f t="array" aca="1" ref="D296" ca="1">_xlfn.IFNA("F"&amp;MATCH(C296,INDIRECT(INDIRECT("B"&amp;_xlfn.XMATCH("No",$B$1:INDIRECT("B"&amp;ROW()),,-1)-1)&amp;"!"&amp;"F:F"),0),"")</f>
        <v/>
      </c>
      <c r="E296" s="134"/>
      <c r="F296" s="135"/>
      <c r="H296" s="182" t="s">
        <v>701</v>
      </c>
    </row>
    <row r="297" spans="2:10">
      <c r="B297" s="125" t="s">
        <v>702</v>
      </c>
      <c r="C297" s="180" t="s">
        <v>703</v>
      </c>
      <c r="D297" s="127" t="str" cm="1">
        <f t="array" aca="1" ref="D297" ca="1">_xlfn.IFNA("F"&amp;MATCH(C297,INDIRECT(INDIRECT("B"&amp;_xlfn.XMATCH("No",$B$1:INDIRECT("B"&amp;ROW()),,-1)-1)&amp;"!"&amp;"F:F"),0),"")</f>
        <v/>
      </c>
      <c r="E297" s="128"/>
      <c r="F297" s="129"/>
    </row>
    <row r="298" spans="2:10" outlineLevel="1">
      <c r="B298" s="136" t="s">
        <v>704</v>
      </c>
      <c r="C298" s="155" t="s">
        <v>705</v>
      </c>
      <c r="D298" s="133" t="str" cm="1">
        <f t="array" aca="1" ref="D298" ca="1">_xlfn.IFNA("F"&amp;MATCH(C298,INDIRECT(INDIRECT("B"&amp;_xlfn.XMATCH("No",$B$1:INDIRECT("B"&amp;ROW()),,-1)-1)&amp;"!"&amp;"F:F"),0),"")</f>
        <v>F106</v>
      </c>
      <c r="E298" s="134"/>
      <c r="F298" s="135"/>
    </row>
    <row r="299" spans="2:10" outlineLevel="1">
      <c r="B299" s="136"/>
      <c r="C299" s="156" t="s">
        <v>655</v>
      </c>
      <c r="D299" s="133" t="str" cm="1">
        <f t="array" aca="1" ref="D299" ca="1">_xlfn.IFNA("F"&amp;MATCH(C299,INDIRECT(INDIRECT("B"&amp;_xlfn.XMATCH("No",$B$1:INDIRECT("B"&amp;ROW()),,-1)-1)&amp;"!"&amp;"F:F"),0),"")</f>
        <v>F107</v>
      </c>
      <c r="E299" s="148" t="str" cm="1">
        <f t="array" aca="1" ref="E299" ca="1">HYPERLINK("#"&amp;INDIRECT("B"&amp;_xlfn.XMATCH("No",$B$1:INDIRECT("B"&amp;ROW()),,-1)-1)&amp;"!"&amp;D299,"위치로 이동")</f>
        <v>위치로 이동</v>
      </c>
      <c r="F299" s="135"/>
    </row>
    <row r="300" spans="2:10" outlineLevel="2">
      <c r="B300" s="149" t="s">
        <v>706</v>
      </c>
      <c r="C300" s="137" t="s">
        <v>707</v>
      </c>
      <c r="D300" s="165" t="str" cm="1">
        <f t="array" aca="1" ref="D300" ca="1">_xlfn.IFNA("F"&amp;MATCH(C300,INDIRECT(INDIRECT("B"&amp;_xlfn.XMATCH("No",$B$1:INDIRECT("B"&amp;ROW()),,-1)-1)&amp;"!"&amp;"F:F"),0),"")</f>
        <v>F108</v>
      </c>
      <c r="E300" s="166"/>
      <c r="F300" s="167"/>
    </row>
    <row r="301" spans="2:10" outlineLevel="2">
      <c r="B301" s="136"/>
      <c r="C301" s="137"/>
      <c r="D301" s="165" t="str" cm="1">
        <f t="array" aca="1" ref="D301" ca="1">_xlfn.IFNA("F"&amp;MATCH(C301,INDIRECT(INDIRECT("B"&amp;_xlfn.XMATCH("No",$B$1:INDIRECT("B"&amp;ROW()),,-1)-1)&amp;"!"&amp;"F:F"),0),"")</f>
        <v/>
      </c>
      <c r="E301" s="166"/>
      <c r="F301" s="167"/>
    </row>
    <row r="302" spans="2:10" outlineLevel="1">
      <c r="B302" s="136"/>
      <c r="C302" s="156" t="s">
        <v>382</v>
      </c>
      <c r="D302" s="133" t="str" cm="1">
        <f t="array" aca="1" ref="D302" ca="1">_xlfn.IFNA("F"&amp;MATCH(C302,INDIRECT(INDIRECT("B"&amp;_xlfn.XMATCH("No",$B$1:INDIRECT("B"&amp;ROW()),,-1)-1)&amp;"!"&amp;"F:F"),0),"")</f>
        <v>F115</v>
      </c>
      <c r="E302" s="148" t="str" cm="1">
        <f t="array" aca="1" ref="E302" ca="1">HYPERLINK("#"&amp;INDIRECT("B"&amp;_xlfn.XMATCH("No",$B$1:INDIRECT("B"&amp;ROW()),,-1)-1)&amp;"!"&amp;D302,"위치로 이동")</f>
        <v>위치로 이동</v>
      </c>
      <c r="F302" s="135"/>
    </row>
    <row r="303" spans="2:10" outlineLevel="2">
      <c r="B303" s="149" t="s">
        <v>708</v>
      </c>
      <c r="C303" s="137" t="s">
        <v>709</v>
      </c>
      <c r="D303" s="158" t="str" cm="1">
        <f t="array" aca="1" ref="D303" ca="1">_xlfn.IFNA("F"&amp;MATCH(C303,INDIRECT(INDIRECT("B"&amp;_xlfn.XMATCH("No",$B$1:INDIRECT("B"&amp;ROW()),,-1)-1)&amp;"!"&amp;"F:F"),0),"")</f>
        <v>F116</v>
      </c>
      <c r="E303" s="171"/>
      <c r="F303" s="157"/>
    </row>
    <row r="304" spans="2:10" outlineLevel="2">
      <c r="B304" s="149" t="s">
        <v>710</v>
      </c>
      <c r="C304" s="137" t="s">
        <v>711</v>
      </c>
      <c r="D304" s="133" t="str" cm="1">
        <f t="array" aca="1" ref="D304" ca="1">_xlfn.IFNA("F"&amp;MATCH(C304,INDIRECT(INDIRECT("B"&amp;_xlfn.XMATCH("No",$B$1:INDIRECT("B"&amp;ROW()),,-1)-1)&amp;"!"&amp;"F:F"),0),"")</f>
        <v>F122</v>
      </c>
      <c r="E304" s="134"/>
      <c r="F304" s="135"/>
    </row>
    <row r="305" spans="2:6" outlineLevel="2">
      <c r="B305" s="149" t="s">
        <v>712</v>
      </c>
      <c r="C305" s="137" t="s">
        <v>713</v>
      </c>
      <c r="D305" s="133" t="str" cm="1">
        <f t="array" aca="1" ref="D305" ca="1">_xlfn.IFNA("F"&amp;MATCH(C305,INDIRECT(INDIRECT("B"&amp;_xlfn.XMATCH("No",$B$1:INDIRECT("B"&amp;ROW()),,-1)-1)&amp;"!"&amp;"F:F"),0),"")</f>
        <v>F129</v>
      </c>
      <c r="E305" s="134"/>
      <c r="F305" s="135"/>
    </row>
    <row r="306" spans="2:6" outlineLevel="2">
      <c r="B306" s="136"/>
      <c r="C306" s="137"/>
      <c r="D306" s="133" t="str" cm="1">
        <f t="array" aca="1" ref="D306" ca="1">_xlfn.IFNA("F"&amp;MATCH(C306,INDIRECT(INDIRECT("B"&amp;_xlfn.XMATCH("No",$B$1:INDIRECT("B"&amp;ROW()),,-1)-1)&amp;"!"&amp;"F:F"),0),"")</f>
        <v/>
      </c>
      <c r="E306" s="134"/>
      <c r="F306" s="135"/>
    </row>
    <row r="307" spans="2:6" outlineLevel="1">
      <c r="B307" s="136"/>
      <c r="C307" s="156" t="s">
        <v>714</v>
      </c>
      <c r="D307" s="133" t="str" cm="1">
        <f t="array" aca="1" ref="D307" ca="1">_xlfn.IFNA("F"&amp;MATCH(C307,INDIRECT(INDIRECT("B"&amp;_xlfn.XMATCH("No",$B$1:INDIRECT("B"&amp;ROW()),,-1)-1)&amp;"!"&amp;"F:F"),0),"")</f>
        <v>F137</v>
      </c>
      <c r="E307" s="148" t="str" cm="1">
        <f t="array" aca="1" ref="E307" ca="1">HYPERLINK("#"&amp;INDIRECT("B"&amp;_xlfn.XMATCH("No",$B$1:INDIRECT("B"&amp;ROW()),,-1)-1)&amp;"!"&amp;D307,"위치로 이동")</f>
        <v>위치로 이동</v>
      </c>
      <c r="F307" s="135"/>
    </row>
    <row r="308" spans="2:6" outlineLevel="2">
      <c r="B308" s="149" t="s">
        <v>715</v>
      </c>
      <c r="C308" s="137" t="s">
        <v>716</v>
      </c>
      <c r="D308" s="158" t="str" cm="1">
        <f t="array" aca="1" ref="D308" ca="1">_xlfn.IFNA("F"&amp;MATCH(C308,INDIRECT(INDIRECT("B"&amp;_xlfn.XMATCH("No",$B$1:INDIRECT("B"&amp;ROW()),,-1)-1)&amp;"!"&amp;"F:F"),0),"")</f>
        <v>F138</v>
      </c>
      <c r="E308" s="171"/>
      <c r="F308" s="157"/>
    </row>
    <row r="309" spans="2:6" outlineLevel="2">
      <c r="B309" s="149" t="s">
        <v>717</v>
      </c>
      <c r="C309" s="137" t="s">
        <v>718</v>
      </c>
      <c r="D309" s="133" t="str" cm="1">
        <f t="array" aca="1" ref="D309" ca="1">_xlfn.IFNA("F"&amp;MATCH(C309,INDIRECT(INDIRECT("B"&amp;_xlfn.XMATCH("No",$B$1:INDIRECT("B"&amp;ROW()),,-1)-1)&amp;"!"&amp;"F:F"),0),"")</f>
        <v>F144</v>
      </c>
      <c r="E309" s="134"/>
      <c r="F309" s="135"/>
    </row>
    <row r="310" spans="2:6" outlineLevel="2">
      <c r="B310" s="136"/>
      <c r="C310" s="137"/>
      <c r="D310" s="133" t="str" cm="1">
        <f t="array" aca="1" ref="D310" ca="1">_xlfn.IFNA("F"&amp;MATCH(C310,INDIRECT(INDIRECT("B"&amp;_xlfn.XMATCH("No",$B$1:INDIRECT("B"&amp;ROW()),,-1)-1)&amp;"!"&amp;"F:F"),0),"")</f>
        <v/>
      </c>
      <c r="E310" s="134"/>
      <c r="F310" s="135"/>
    </row>
    <row r="311" spans="2:6" outlineLevel="1">
      <c r="B311" s="136"/>
      <c r="C311" s="156" t="s">
        <v>401</v>
      </c>
      <c r="D311" s="133" t="str" cm="1">
        <f t="array" aca="1" ref="D311" ca="1">_xlfn.IFNA("F"&amp;MATCH(C311,INDIRECT(INDIRECT("B"&amp;_xlfn.XMATCH("No",$B$1:INDIRECT("B"&amp;ROW()),,-1)-1)&amp;"!"&amp;"F:F"),0),"")</f>
        <v>F152</v>
      </c>
      <c r="E311" s="148" t="str" cm="1">
        <f t="array" aca="1" ref="E311" ca="1">HYPERLINK("#"&amp;INDIRECT("B"&amp;_xlfn.XMATCH("No",$B$1:INDIRECT("B"&amp;ROW()),,-1)-1)&amp;"!"&amp;D311,"위치로 이동")</f>
        <v>위치로 이동</v>
      </c>
      <c r="F311" s="135"/>
    </row>
    <row r="312" spans="2:6" outlineLevel="2">
      <c r="B312" s="149" t="s">
        <v>719</v>
      </c>
      <c r="C312" s="137" t="s">
        <v>720</v>
      </c>
      <c r="D312" s="158" t="str" cm="1">
        <f t="array" aca="1" ref="D312" ca="1">_xlfn.IFNA("F"&amp;MATCH(C312,INDIRECT(INDIRECT("B"&amp;_xlfn.XMATCH("No",$B$1:INDIRECT("B"&amp;ROW()),,-1)-1)&amp;"!"&amp;"F:F"),0),"")</f>
        <v>F153</v>
      </c>
      <c r="E312" s="171"/>
      <c r="F312" s="157"/>
    </row>
    <row r="313" spans="2:6" outlineLevel="2">
      <c r="B313" s="149" t="s">
        <v>721</v>
      </c>
      <c r="C313" s="137" t="s">
        <v>722</v>
      </c>
      <c r="D313" s="133" t="str" cm="1">
        <f t="array" aca="1" ref="D313" ca="1">_xlfn.IFNA("F"&amp;MATCH(C313,INDIRECT(INDIRECT("B"&amp;_xlfn.XMATCH("No",$B$1:INDIRECT("B"&amp;ROW()),,-1)-1)&amp;"!"&amp;"F:F"),0),"")</f>
        <v>F159</v>
      </c>
      <c r="E313" s="134"/>
      <c r="F313" s="135"/>
    </row>
    <row r="314" spans="2:6" outlineLevel="2">
      <c r="B314" s="136"/>
      <c r="C314" s="137"/>
      <c r="D314" s="133" t="str" cm="1">
        <f t="array" aca="1" ref="D314" ca="1">_xlfn.IFNA("F"&amp;MATCH(C314,INDIRECT(INDIRECT("B"&amp;_xlfn.XMATCH("No",$B$1:INDIRECT("B"&amp;ROW()),,-1)-1)&amp;"!"&amp;"F:F"),0),"")</f>
        <v/>
      </c>
      <c r="E314" s="134"/>
      <c r="F314" s="135"/>
    </row>
    <row r="315" spans="2:6" outlineLevel="1">
      <c r="B315" s="136"/>
      <c r="C315" s="137"/>
      <c r="D315" s="133" t="str" cm="1">
        <f t="array" aca="1" ref="D315" ca="1">_xlfn.IFNA("F"&amp;MATCH(C315,INDIRECT(INDIRECT("B"&amp;_xlfn.XMATCH("No",$B$1:INDIRECT("B"&amp;ROW()),,-1)-1)&amp;"!"&amp;"F:F"),0),"")</f>
        <v/>
      </c>
      <c r="E315" s="134"/>
      <c r="F315" s="135"/>
    </row>
    <row r="316" spans="2:6">
      <c r="B316" s="136"/>
      <c r="C316" s="137"/>
      <c r="D316" s="133" t="str" cm="1">
        <f t="array" aca="1" ref="D316" ca="1">_xlfn.IFNA("F"&amp;MATCH(C316,INDIRECT(INDIRECT("B"&amp;_xlfn.XMATCH("No",$B$1:INDIRECT("B"&amp;ROW()),,-1)-1)&amp;"!"&amp;"F:F"),0),"")</f>
        <v/>
      </c>
      <c r="E316" s="134"/>
      <c r="F316" s="135"/>
    </row>
    <row r="317" spans="2:6">
      <c r="B317" s="120">
        <v>3.3</v>
      </c>
      <c r="C317" s="121" t="s">
        <v>723</v>
      </c>
      <c r="D317" s="172" t="str" cm="1">
        <f t="array" aca="1" ref="D317" ca="1">_xlfn.IFNA("F"&amp;MATCH(C317,INDIRECT(INDIRECT("B"&amp;_xlfn.XMATCH("No",$B$1:INDIRECT("B"&amp;ROW()),,-1)-1)&amp;"!"&amp;"F:F"),0),"")</f>
        <v/>
      </c>
      <c r="E317" s="173"/>
      <c r="F317" s="174"/>
    </row>
    <row r="318" spans="2:6">
      <c r="B318" s="125" t="s">
        <v>724</v>
      </c>
      <c r="C318" s="126" t="s">
        <v>725</v>
      </c>
      <c r="D318" s="127" t="str" cm="1">
        <f t="array" aca="1" ref="D318" ca="1">_xlfn.IFNA("F"&amp;MATCH(C318,INDIRECT(INDIRECT("B"&amp;_xlfn.XMATCH("No",$B$1:INDIRECT("B"&amp;ROW()),,-1)-1)&amp;"!"&amp;"F:F"),0),"")</f>
        <v/>
      </c>
      <c r="E318" s="128"/>
      <c r="F318" s="129"/>
    </row>
    <row r="319" spans="2:6" outlineLevel="1">
      <c r="B319" s="136" t="s">
        <v>726</v>
      </c>
      <c r="C319" s="132" t="s">
        <v>727</v>
      </c>
      <c r="D319" s="133" t="str" cm="1">
        <f t="array" aca="1" ref="D319" ca="1">_xlfn.IFNA("F"&amp;MATCH(C319,INDIRECT(INDIRECT("B"&amp;_xlfn.XMATCH("No",$B$1:INDIRECT("B"&amp;ROW()),,-1)-1)&amp;"!"&amp;"F:F"),0),"")</f>
        <v>F168</v>
      </c>
      <c r="E319" s="148" t="str" cm="1">
        <f t="array" aca="1" ref="E319" ca="1">HYPERLINK("#"&amp;INDIRECT("B"&amp;_xlfn.XMATCH("No",$B$1:INDIRECT("B"&amp;ROW()),,-1)-1)&amp;"!"&amp;D319,"위치로 이동")</f>
        <v>위치로 이동</v>
      </c>
      <c r="F319" s="135"/>
    </row>
    <row r="320" spans="2:6" outlineLevel="2">
      <c r="B320" s="149" t="s">
        <v>728</v>
      </c>
      <c r="C320" s="137" t="s">
        <v>729</v>
      </c>
      <c r="D320" s="133" t="str" cm="1">
        <f t="array" aca="1" ref="D320" ca="1">_xlfn.IFNA("F"&amp;MATCH(C320,INDIRECT(INDIRECT("B"&amp;_xlfn.XMATCH("No",$B$1:INDIRECT("B"&amp;ROW()),,-1)-1)&amp;"!"&amp;"F:F"),0),"")</f>
        <v>F170</v>
      </c>
      <c r="E320" s="134"/>
      <c r="F320" s="135"/>
    </row>
    <row r="321" spans="2:6" outlineLevel="2">
      <c r="B321" s="149" t="s">
        <v>730</v>
      </c>
      <c r="C321" s="137" t="s">
        <v>731</v>
      </c>
      <c r="D321" s="133" t="str" cm="1">
        <f t="array" aca="1" ref="D321" ca="1">_xlfn.IFNA("F"&amp;MATCH(C321,INDIRECT(INDIRECT("B"&amp;_xlfn.XMATCH("No",$B$1:INDIRECT("B"&amp;ROW()),,-1)-1)&amp;"!"&amp;"F:F"),0),"")</f>
        <v>F176</v>
      </c>
      <c r="E321" s="134"/>
      <c r="F321" s="135"/>
    </row>
    <row r="322" spans="2:6" outlineLevel="2">
      <c r="B322" s="149" t="s">
        <v>732</v>
      </c>
      <c r="C322" s="137" t="s">
        <v>733</v>
      </c>
      <c r="D322" s="133" t="str" cm="1">
        <f t="array" aca="1" ref="D322" ca="1">_xlfn.IFNA("F"&amp;MATCH(C322,INDIRECT(INDIRECT("B"&amp;_xlfn.XMATCH("No",$B$1:INDIRECT("B"&amp;ROW()),,-1)-1)&amp;"!"&amp;"F:F"),0),"")</f>
        <v>F182</v>
      </c>
      <c r="E322" s="134"/>
      <c r="F322" s="135"/>
    </row>
    <row r="323" spans="2:6" outlineLevel="2">
      <c r="B323" s="177"/>
      <c r="C323" s="137"/>
      <c r="D323" s="133" t="str" cm="1">
        <f t="array" aca="1" ref="D323" ca="1">_xlfn.IFNA("F"&amp;MATCH(C323,INDIRECT(INDIRECT("B"&amp;_xlfn.XMATCH("No",$B$1:INDIRECT("B"&amp;ROW()),,-1)-1)&amp;"!"&amp;"F:F"),0),"")</f>
        <v/>
      </c>
      <c r="E323" s="134"/>
      <c r="F323" s="135"/>
    </row>
    <row r="324" spans="2:6" outlineLevel="1">
      <c r="B324" s="136"/>
      <c r="C324" s="150"/>
      <c r="D324" s="133" t="str" cm="1">
        <f t="array" aca="1" ref="D324" ca="1">_xlfn.IFNA("F"&amp;MATCH(C324,INDIRECT(INDIRECT("B"&amp;_xlfn.XMATCH("No",$B$1:INDIRECT("B"&amp;ROW()),,-1)-1)&amp;"!"&amp;"F:F"),0),"")</f>
        <v/>
      </c>
      <c r="E324" s="134"/>
      <c r="F324" s="135"/>
    </row>
    <row r="325" spans="2:6">
      <c r="B325" s="136"/>
      <c r="C325" s="150"/>
      <c r="D325" s="133" t="str" cm="1">
        <f t="array" aca="1" ref="D325" ca="1">_xlfn.IFNA("F"&amp;MATCH(C325,INDIRECT(INDIRECT("B"&amp;_xlfn.XMATCH("No",$B$1:INDIRECT("B"&amp;ROW()),,-1)-1)&amp;"!"&amp;"F:F"),0),"")</f>
        <v/>
      </c>
      <c r="E325" s="134"/>
      <c r="F325" s="135"/>
    </row>
    <row r="326" spans="2:6">
      <c r="B326" s="120">
        <v>3.4</v>
      </c>
      <c r="C326" s="121" t="s">
        <v>734</v>
      </c>
      <c r="D326" s="122" t="str" cm="1">
        <f t="array" aca="1" ref="D326" ca="1">_xlfn.IFNA("F"&amp;MATCH(C326,INDIRECT(INDIRECT("B"&amp;_xlfn.XMATCH("No",$B$1:INDIRECT("B"&amp;ROW()),,-1)-1)&amp;"!"&amp;"F:F"),0),"")</f>
        <v/>
      </c>
      <c r="E326" s="123"/>
      <c r="F326" s="124"/>
    </row>
    <row r="327" spans="2:6">
      <c r="B327" s="125" t="s">
        <v>735</v>
      </c>
      <c r="C327" s="126" t="s">
        <v>736</v>
      </c>
      <c r="D327" s="127" t="str" cm="1">
        <f t="array" aca="1" ref="D327" ca="1">_xlfn.IFNA("F"&amp;MATCH(C327,INDIRECT(INDIRECT("B"&amp;_xlfn.XMATCH("No",$B$1:INDIRECT("B"&amp;ROW()),,-1)-1)&amp;"!"&amp;"F:F"),0),"")</f>
        <v/>
      </c>
      <c r="E327" s="128"/>
      <c r="F327" s="129"/>
    </row>
    <row r="328" spans="2:6" outlineLevel="1">
      <c r="B328" s="136" t="s">
        <v>737</v>
      </c>
      <c r="C328" s="132" t="s">
        <v>738</v>
      </c>
      <c r="D328" s="133" t="str" cm="1">
        <f t="array" aca="1" ref="D328" ca="1">_xlfn.IFNA("F"&amp;MATCH(C328,INDIRECT(INDIRECT("B"&amp;_xlfn.XMATCH("No",$B$1:INDIRECT("B"&amp;ROW()),,-1)-1)&amp;"!"&amp;"F:F"),0),"")</f>
        <v>F191</v>
      </c>
      <c r="E328" s="148" t="str" cm="1">
        <f t="array" aca="1" ref="E328" ca="1">HYPERLINK("#"&amp;INDIRECT("B"&amp;_xlfn.XMATCH("No",$B$1:INDIRECT("B"&amp;ROW()),,-1)-1)&amp;"!"&amp;D328,"위치로 이동")</f>
        <v>위치로 이동</v>
      </c>
      <c r="F328" s="135"/>
    </row>
    <row r="329" spans="2:6" outlineLevel="2">
      <c r="B329" s="149" t="s">
        <v>739</v>
      </c>
      <c r="C329" s="137" t="s">
        <v>740</v>
      </c>
      <c r="D329" s="133" t="str" cm="1">
        <f t="array" aca="1" ref="D329" ca="1">_xlfn.IFNA("F"&amp;MATCH(C329,INDIRECT(INDIRECT("B"&amp;_xlfn.XMATCH("No",$B$1:INDIRECT("B"&amp;ROW()),,-1)-1)&amp;"!"&amp;"F:F"),0),"")</f>
        <v>F193</v>
      </c>
      <c r="E329" s="134"/>
      <c r="F329" s="135"/>
    </row>
    <row r="330" spans="2:6" outlineLevel="2">
      <c r="B330" s="136"/>
      <c r="C330" s="137"/>
      <c r="D330" s="133" t="str" cm="1">
        <f t="array" aca="1" ref="D330" ca="1">_xlfn.IFNA("F"&amp;MATCH(C330,INDIRECT(INDIRECT("B"&amp;_xlfn.XMATCH("No",$B$1:INDIRECT("B"&amp;ROW()),,-1)-1)&amp;"!"&amp;"F:F"),0),"")</f>
        <v/>
      </c>
      <c r="E330" s="134"/>
      <c r="F330" s="135"/>
    </row>
    <row r="331" spans="2:6" outlineLevel="1">
      <c r="B331" s="136"/>
      <c r="C331" s="137"/>
      <c r="D331" s="160" t="str" cm="1">
        <f t="array" aca="1" ref="D331" ca="1">_xlfn.IFNA("F"&amp;MATCH(C331,INDIRECT(INDIRECT("B"&amp;_xlfn.XMATCH("No",$B$1:INDIRECT("B"&amp;ROW()),,-1)-1)&amp;"!"&amp;"F:F"),0),"")</f>
        <v/>
      </c>
      <c r="E331" s="161"/>
      <c r="F331" s="162"/>
    </row>
    <row r="332" spans="2:6" outlineLevel="1">
      <c r="B332" s="136"/>
      <c r="C332" s="137"/>
      <c r="D332" s="133" t="str" cm="1">
        <f t="array" aca="1" ref="D332" ca="1">_xlfn.IFNA("F"&amp;MATCH(C332,INDIRECT(INDIRECT("B"&amp;_xlfn.XMATCH("No",$B$1:INDIRECT("B"&amp;ROW()),,-1)-1)&amp;"!"&amp;"F:F"),0),"")</f>
        <v/>
      </c>
      <c r="E332" s="134"/>
      <c r="F332" s="135"/>
    </row>
    <row r="333" spans="2:6">
      <c r="B333" s="177"/>
      <c r="C333" s="137"/>
      <c r="D333" s="133" t="str" cm="1">
        <f t="array" aca="1" ref="D333" ca="1">_xlfn.IFNA("F"&amp;MATCH(C333,INDIRECT(INDIRECT("B"&amp;_xlfn.XMATCH("No",$B$1:INDIRECT("B"&amp;ROW()),,-1)-1)&amp;"!"&amp;"F:F"),0),"")</f>
        <v/>
      </c>
      <c r="E333" s="134"/>
      <c r="F333" s="135"/>
    </row>
    <row r="334" spans="2:6" ht="17.25" thickBot="1">
      <c r="B334" s="136"/>
      <c r="C334" s="150"/>
      <c r="D334" s="140" t="str" cm="1">
        <f t="array" aca="1" ref="D334" ca="1">_xlfn.IFNA("F"&amp;MATCH(C334,INDIRECT(INDIRECT("B"&amp;_xlfn.XMATCH("No",$B$1:INDIRECT("B"&amp;ROW()),,-1)-1)&amp;"!"&amp;"F:F"),0),"")</f>
        <v/>
      </c>
      <c r="E334" s="141"/>
      <c r="F334" s="142"/>
    </row>
    <row r="335" spans="2:6" ht="17.25" thickBot="1">
      <c r="B335" s="109" t="s">
        <v>741</v>
      </c>
      <c r="C335" s="110"/>
      <c r="D335" s="143"/>
      <c r="E335" s="144"/>
      <c r="F335" s="145"/>
    </row>
    <row r="336" spans="2:6" ht="33">
      <c r="B336" s="115" t="s">
        <v>322</v>
      </c>
      <c r="C336" s="116"/>
      <c r="D336" s="117" t="s">
        <v>328</v>
      </c>
      <c r="E336" s="118"/>
      <c r="F336" s="119" t="s">
        <v>326</v>
      </c>
    </row>
    <row r="337" spans="2:6">
      <c r="B337" s="120">
        <v>4.0999999999999996</v>
      </c>
      <c r="C337" s="121" t="s">
        <v>742</v>
      </c>
      <c r="D337" s="122" t="str" cm="1">
        <f t="array" aca="1" ref="D337" ca="1">_xlfn.IFNA("F"&amp;MATCH(C337,INDIRECT(INDIRECT("B"&amp;_xlfn.XMATCH("No",$B$1:INDIRECT("B"&amp;ROW()),,-1)-1)&amp;"!"&amp;"F:F"),0),"")</f>
        <v/>
      </c>
      <c r="E337" s="123"/>
      <c r="F337" s="124"/>
    </row>
    <row r="338" spans="2:6">
      <c r="B338" s="125" t="s">
        <v>743</v>
      </c>
      <c r="C338" s="126" t="s">
        <v>744</v>
      </c>
      <c r="D338" s="127" t="str" cm="1">
        <f t="array" aca="1" ref="D338" ca="1">_xlfn.IFNA("F"&amp;MATCH(C338,INDIRECT(INDIRECT("B"&amp;_xlfn.XMATCH("No",$B$1:INDIRECT("B"&amp;ROW()),,-1)-1)&amp;"!"&amp;"F:F"),0),"")</f>
        <v/>
      </c>
      <c r="E338" s="128"/>
      <c r="F338" s="129"/>
    </row>
    <row r="339" spans="2:6" outlineLevel="1">
      <c r="B339" s="136" t="s">
        <v>745</v>
      </c>
      <c r="C339" s="183" t="s">
        <v>746</v>
      </c>
      <c r="D339" s="133" t="str" cm="1">
        <f t="array" aca="1" ref="D339" ca="1">_xlfn.IFNA("F"&amp;MATCH(C339,INDIRECT(INDIRECT("B"&amp;_xlfn.XMATCH("No",$B$1:INDIRECT("B"&amp;ROW()),,-1)-1)&amp;"!"&amp;"F:F"),0),"")</f>
        <v>F6</v>
      </c>
      <c r="E339" s="148" t="str" cm="1">
        <f t="array" aca="1" ref="E339" ca="1">HYPERLINK("#"&amp;INDIRECT("B"&amp;_xlfn.XMATCH("No",$B$1:INDIRECT("B"&amp;ROW()),,-1)-1)&amp;"!"&amp;D339,"위치로 이동")</f>
        <v>위치로 이동</v>
      </c>
      <c r="F339" s="135"/>
    </row>
    <row r="340" spans="2:6" outlineLevel="2">
      <c r="B340" s="149" t="s">
        <v>747</v>
      </c>
      <c r="C340" s="137" t="s">
        <v>748</v>
      </c>
      <c r="D340" s="133" t="str" cm="1">
        <f t="array" aca="1" ref="D340" ca="1">_xlfn.IFNA("F"&amp;MATCH(C340,INDIRECT(INDIRECT("B"&amp;_xlfn.XMATCH("No",$B$1:INDIRECT("B"&amp;ROW()),,-1)-1)&amp;"!"&amp;"F:F"),0),"")</f>
        <v>F8</v>
      </c>
      <c r="E340" s="134"/>
      <c r="F340" s="135"/>
    </row>
    <row r="341" spans="2:6" outlineLevel="2">
      <c r="B341" s="136"/>
      <c r="C341" s="181"/>
      <c r="D341" s="133" t="str" cm="1">
        <f t="array" aca="1" ref="D341" ca="1">_xlfn.IFNA("F"&amp;MATCH(C341,INDIRECT(INDIRECT("B"&amp;_xlfn.XMATCH("No",$B$1:INDIRECT("B"&amp;ROW()),,-1)-1)&amp;"!"&amp;"F:F"),0),"")</f>
        <v/>
      </c>
      <c r="E341" s="134"/>
      <c r="F341" s="135"/>
    </row>
    <row r="342" spans="2:6" outlineLevel="1">
      <c r="B342" s="136" t="s">
        <v>749</v>
      </c>
      <c r="C342" s="132" t="s">
        <v>750</v>
      </c>
      <c r="D342" s="133" t="str" cm="1">
        <f t="array" aca="1" ref="D342" ca="1">_xlfn.IFNA("F"&amp;MATCH(C342,INDIRECT(INDIRECT("B"&amp;_xlfn.XMATCH("No",$B$1:INDIRECT("B"&amp;ROW()),,-1)-1)&amp;"!"&amp;"F:F"),0),"")</f>
        <v>F36</v>
      </c>
      <c r="E342" s="148" t="str" cm="1">
        <f t="array" aca="1" ref="E342" ca="1">HYPERLINK("#"&amp;INDIRECT("B"&amp;_xlfn.XMATCH("No",$B$1:INDIRECT("B"&amp;ROW()),,-1)-1)&amp;"!"&amp;D342,"위치로 이동")</f>
        <v>위치로 이동</v>
      </c>
      <c r="F342" s="135"/>
    </row>
    <row r="343" spans="2:6" outlineLevel="2">
      <c r="B343" s="149" t="s">
        <v>751</v>
      </c>
      <c r="C343" s="137" t="s">
        <v>752</v>
      </c>
      <c r="D343" s="133" t="str" cm="1">
        <f t="array" aca="1" ref="D343" ca="1">_xlfn.IFNA("F"&amp;MATCH(C343,INDIRECT(INDIRECT("B"&amp;_xlfn.XMATCH("No",$B$1:INDIRECT("B"&amp;ROW()),,-1)-1)&amp;"!"&amp;"F:F"),0),"")</f>
        <v>F38</v>
      </c>
      <c r="E343" s="134"/>
      <c r="F343" s="135"/>
    </row>
    <row r="344" spans="2:6" outlineLevel="2">
      <c r="B344" s="149" t="s">
        <v>753</v>
      </c>
      <c r="C344" s="137" t="s">
        <v>754</v>
      </c>
      <c r="D344" s="133" t="str" cm="1">
        <f t="array" aca="1" ref="D344" ca="1">_xlfn.IFNA("F"&amp;MATCH(C344,INDIRECT(INDIRECT("B"&amp;_xlfn.XMATCH("No",$B$1:INDIRECT("B"&amp;ROW()),,-1)-1)&amp;"!"&amp;"F:F"),0),"")</f>
        <v>F65</v>
      </c>
      <c r="E344" s="134"/>
      <c r="F344" s="135"/>
    </row>
    <row r="345" spans="2:6" outlineLevel="2">
      <c r="B345" s="136"/>
      <c r="C345" s="150"/>
      <c r="D345" s="133" t="str" cm="1">
        <f t="array" aca="1" ref="D345" ca="1">_xlfn.IFNA("F"&amp;MATCH(C345,INDIRECT(INDIRECT("B"&amp;_xlfn.XMATCH("No",$B$1:INDIRECT("B"&amp;ROW()),,-1)-1)&amp;"!"&amp;"F:F"),0),"")</f>
        <v/>
      </c>
      <c r="E345" s="134"/>
      <c r="F345" s="135"/>
    </row>
    <row r="346" spans="2:6" outlineLevel="1">
      <c r="B346" s="136" t="s">
        <v>755</v>
      </c>
      <c r="C346" s="132" t="s">
        <v>756</v>
      </c>
      <c r="D346" s="133" t="str" cm="1">
        <f t="array" aca="1" ref="D346" ca="1">_xlfn.IFNA("F"&amp;MATCH(C346,INDIRECT(INDIRECT("B"&amp;_xlfn.XMATCH("No",$B$1:INDIRECT("B"&amp;ROW()),,-1)-1)&amp;"!"&amp;"F:F"),0),"")</f>
        <v>F82</v>
      </c>
      <c r="E346" s="148" t="str" cm="1">
        <f t="array" aca="1" ref="E346" ca="1">HYPERLINK("#"&amp;INDIRECT("B"&amp;_xlfn.XMATCH("No",$B$1:INDIRECT("B"&amp;ROW()),,-1)-1)&amp;"!"&amp;D346,"위치로 이동")</f>
        <v>위치로 이동</v>
      </c>
      <c r="F346" s="135"/>
    </row>
    <row r="347" spans="2:6" outlineLevel="2">
      <c r="B347" s="149" t="s">
        <v>757</v>
      </c>
      <c r="C347" s="137" t="s">
        <v>758</v>
      </c>
      <c r="D347" s="133" t="str" cm="1">
        <f t="array" aca="1" ref="D347" ca="1">_xlfn.IFNA("F"&amp;MATCH(C347,INDIRECT(INDIRECT("B"&amp;_xlfn.XMATCH("No",$B$1:INDIRECT("B"&amp;ROW()),,-1)-1)&amp;"!"&amp;"F:F"),0),"")</f>
        <v>F84</v>
      </c>
      <c r="E347" s="134"/>
      <c r="F347" s="135"/>
    </row>
    <row r="348" spans="2:6" outlineLevel="2">
      <c r="B348" s="136"/>
      <c r="C348" s="150"/>
      <c r="D348" s="133" t="str" cm="1">
        <f t="array" aca="1" ref="D348" ca="1">_xlfn.IFNA("F"&amp;MATCH(C348,INDIRECT(INDIRECT("B"&amp;_xlfn.XMATCH("No",$B$1:INDIRECT("B"&amp;ROW()),,-1)-1)&amp;"!"&amp;"F:F"),0),"")</f>
        <v/>
      </c>
      <c r="E348" s="134"/>
      <c r="F348" s="135"/>
    </row>
    <row r="349" spans="2:6" outlineLevel="1">
      <c r="B349" s="136" t="s">
        <v>759</v>
      </c>
      <c r="C349" s="132" t="s">
        <v>760</v>
      </c>
      <c r="D349" s="133" t="str" cm="1">
        <f t="array" aca="1" ref="D349" ca="1">_xlfn.IFNA("F"&amp;MATCH(C349,INDIRECT(INDIRECT("B"&amp;_xlfn.XMATCH("No",$B$1:INDIRECT("B"&amp;ROW()),,-1)-1)&amp;"!"&amp;"F:F"),0),"")</f>
        <v>F102</v>
      </c>
      <c r="E349" s="148" t="str" cm="1">
        <f t="array" aca="1" ref="E349" ca="1">HYPERLINK("#"&amp;INDIRECT("B"&amp;_xlfn.XMATCH("No",$B$1:INDIRECT("B"&amp;ROW()),,-1)-1)&amp;"!"&amp;D349,"위치로 이동")</f>
        <v>위치로 이동</v>
      </c>
      <c r="F349" s="135"/>
    </row>
    <row r="350" spans="2:6" outlineLevel="2">
      <c r="B350" s="149" t="s">
        <v>761</v>
      </c>
      <c r="C350" s="137" t="s">
        <v>762</v>
      </c>
      <c r="D350" s="133" t="str" cm="1">
        <f t="array" aca="1" ref="D350" ca="1">_xlfn.IFNA("F"&amp;MATCH(C350,INDIRECT(INDIRECT("B"&amp;_xlfn.XMATCH("No",$B$1:INDIRECT("B"&amp;ROW()),,-1)-1)&amp;"!"&amp;"F:F"),0),"")</f>
        <v>F104</v>
      </c>
      <c r="E350" s="134"/>
      <c r="F350" s="135"/>
    </row>
    <row r="351" spans="2:6" outlineLevel="2">
      <c r="B351" s="149" t="s">
        <v>763</v>
      </c>
      <c r="C351" s="137" t="s">
        <v>764</v>
      </c>
      <c r="D351" s="133" t="str" cm="1">
        <f t="array" aca="1" ref="D351" ca="1">_xlfn.IFNA("F"&amp;MATCH(C351,INDIRECT(INDIRECT("B"&amp;_xlfn.XMATCH("No",$B$1:INDIRECT("B"&amp;ROW()),,-1)-1)&amp;"!"&amp;"F:F"),0),"")</f>
        <v>F126</v>
      </c>
      <c r="E351" s="134"/>
      <c r="F351" s="135"/>
    </row>
    <row r="352" spans="2:6" outlineLevel="2">
      <c r="B352" s="149" t="s">
        <v>763</v>
      </c>
      <c r="C352" s="184" t="s">
        <v>765</v>
      </c>
      <c r="D352" s="133" t="str" cm="1">
        <f t="array" aca="1" ref="D352" ca="1">_xlfn.IFNA("F"&amp;MATCH(C352,INDIRECT(INDIRECT("B"&amp;_xlfn.XMATCH("No",$B$1:INDIRECT("B"&amp;ROW()),,-1)-1)&amp;"!"&amp;"F:F"),0),"")</f>
        <v/>
      </c>
      <c r="E352" s="134"/>
      <c r="F352" s="135"/>
    </row>
    <row r="353" spans="2:6" outlineLevel="2">
      <c r="B353" s="149" t="s">
        <v>763</v>
      </c>
      <c r="C353" s="184" t="s">
        <v>766</v>
      </c>
      <c r="D353" s="133" t="str" cm="1">
        <f t="array" aca="1" ref="D353" ca="1">_xlfn.IFNA("F"&amp;MATCH(C353,INDIRECT(INDIRECT("B"&amp;_xlfn.XMATCH("No",$B$1:INDIRECT("B"&amp;ROW()),,-1)-1)&amp;"!"&amp;"F:F"),0),"")</f>
        <v/>
      </c>
      <c r="E353" s="134"/>
      <c r="F353" s="135"/>
    </row>
    <row r="354" spans="2:6" outlineLevel="2">
      <c r="B354" s="136"/>
      <c r="C354" s="150"/>
      <c r="D354" s="133" t="str" cm="1">
        <f t="array" aca="1" ref="D354" ca="1">_xlfn.IFNA("F"&amp;MATCH(C354,INDIRECT(INDIRECT("B"&amp;_xlfn.XMATCH("No",$B$1:INDIRECT("B"&amp;ROW()),,-1)-1)&amp;"!"&amp;"F:F"),0),"")</f>
        <v/>
      </c>
      <c r="E354" s="134"/>
      <c r="F354" s="135"/>
    </row>
    <row r="355" spans="2:6" outlineLevel="1">
      <c r="B355" s="131" t="s">
        <v>767</v>
      </c>
      <c r="C355" s="132" t="s">
        <v>768</v>
      </c>
      <c r="D355" s="147" t="str" cm="1">
        <f t="array" aca="1" ref="D355" ca="1">_xlfn.IFNA("F"&amp;MATCH(C355,INDIRECT(INDIRECT("B"&amp;_xlfn.XMATCH("No",$B$1:INDIRECT("B"&amp;ROW()),,-1)-1)&amp;"!"&amp;"F:F"),0),"")</f>
        <v>F146</v>
      </c>
      <c r="E355" s="148" t="str" cm="1">
        <f t="array" aca="1" ref="E355" ca="1">HYPERLINK("#"&amp;INDIRECT("B"&amp;_xlfn.XMATCH("No",$B$1:INDIRECT("B"&amp;ROW()),,-1)-1)&amp;"!"&amp;D355,"위치로 이동")</f>
        <v>위치로 이동</v>
      </c>
      <c r="F355" s="135" t="s">
        <v>341</v>
      </c>
    </row>
    <row r="356" spans="2:6" outlineLevel="2">
      <c r="B356" s="149" t="s">
        <v>769</v>
      </c>
      <c r="C356" s="137" t="s">
        <v>770</v>
      </c>
      <c r="D356" s="133" t="str" cm="1">
        <f t="array" aca="1" ref="D356" ca="1">_xlfn.IFNA("F"&amp;MATCH(C356,INDIRECT(INDIRECT("B"&amp;_xlfn.XMATCH("No",$B$1:INDIRECT("B"&amp;ROW()),,-1)-1)&amp;"!"&amp;"F:F"),0),"")</f>
        <v>F148</v>
      </c>
      <c r="E356" s="134"/>
      <c r="F356" s="135"/>
    </row>
    <row r="357" spans="2:6" outlineLevel="2">
      <c r="B357" s="149" t="s">
        <v>771</v>
      </c>
      <c r="C357" s="137" t="s">
        <v>772</v>
      </c>
      <c r="D357" s="133" t="str" cm="1">
        <f t="array" aca="1" ref="D357" ca="1">_xlfn.IFNA("F"&amp;MATCH(C357,INDIRECT(INDIRECT("B"&amp;_xlfn.XMATCH("No",$B$1:INDIRECT("B"&amp;ROW()),,-1)-1)&amp;"!"&amp;"F:F"),0),"")</f>
        <v>F174</v>
      </c>
      <c r="E357" s="134"/>
      <c r="F357" s="135"/>
    </row>
    <row r="358" spans="2:6" outlineLevel="2">
      <c r="B358" s="136"/>
      <c r="C358" s="150"/>
      <c r="D358" s="133" t="str" cm="1">
        <f t="array" aca="1" ref="D358" ca="1">_xlfn.IFNA("F"&amp;MATCH(C358,INDIRECT(INDIRECT("B"&amp;_xlfn.XMATCH("No",$B$1:INDIRECT("B"&amp;ROW()),,-1)-1)&amp;"!"&amp;"F:F"),0),"")</f>
        <v/>
      </c>
      <c r="E358" s="134"/>
      <c r="F358" s="135"/>
    </row>
    <row r="359" spans="2:6" outlineLevel="2">
      <c r="B359" s="136" t="s">
        <v>773</v>
      </c>
      <c r="C359" s="155" t="s">
        <v>774</v>
      </c>
      <c r="D359" s="133" t="str" cm="1">
        <f t="array" aca="1" ref="D359" ca="1">_xlfn.IFNA("F"&amp;MATCH(C359,INDIRECT(INDIRECT("B"&amp;_xlfn.XMATCH("No",$B$1:INDIRECT("B"&amp;ROW()),,-1)-1)&amp;"!"&amp;"F:F"),0),"")</f>
        <v>F192</v>
      </c>
      <c r="E359" s="148" t="str" cm="1">
        <f t="array" aca="1" ref="E359" ca="1">HYPERLINK("#"&amp;INDIRECT("B"&amp;_xlfn.XMATCH("No",$B$1:INDIRECT("B"&amp;ROW()),,-1)-1)&amp;"!"&amp;D359,"위치로 이동")</f>
        <v>위치로 이동</v>
      </c>
      <c r="F359" s="135"/>
    </row>
    <row r="360" spans="2:6" outlineLevel="2">
      <c r="B360" s="149" t="s">
        <v>775</v>
      </c>
      <c r="C360" s="137" t="s">
        <v>776</v>
      </c>
      <c r="D360" s="133" t="str" cm="1">
        <f t="array" aca="1" ref="D360" ca="1">_xlfn.IFNA("F"&amp;MATCH(C360,INDIRECT(INDIRECT("B"&amp;_xlfn.XMATCH("No",$B$1:INDIRECT("B"&amp;ROW()),,-1)-1)&amp;"!"&amp;"F:F"),0),"")</f>
        <v>F194</v>
      </c>
      <c r="E360" s="134"/>
      <c r="F360" s="135"/>
    </row>
    <row r="361" spans="2:6" outlineLevel="2">
      <c r="B361" s="136"/>
      <c r="C361" s="150"/>
      <c r="D361" s="133" t="str" cm="1">
        <f t="array" aca="1" ref="D361" ca="1">_xlfn.IFNA("F"&amp;MATCH(C361,INDIRECT(INDIRECT("B"&amp;_xlfn.XMATCH("No",$B$1:INDIRECT("B"&amp;ROW()),,-1)-1)&amp;"!"&amp;"F:F"),0),"")</f>
        <v/>
      </c>
      <c r="E361" s="134"/>
      <c r="F361" s="135"/>
    </row>
    <row r="362" spans="2:6" outlineLevel="1">
      <c r="B362" s="136" t="s">
        <v>777</v>
      </c>
      <c r="C362" s="155" t="s">
        <v>778</v>
      </c>
      <c r="D362" s="133" t="str" cm="1">
        <f t="array" aca="1" ref="D362" ca="1">_xlfn.IFNA("F"&amp;MATCH(C362,INDIRECT(INDIRECT("B"&amp;_xlfn.XMATCH("No",$B$1:INDIRECT("B"&amp;ROW()),,-1)-1)&amp;"!"&amp;"F:F"),0),"")</f>
        <v>F219</v>
      </c>
      <c r="E362" s="148" t="str" cm="1">
        <f t="array" aca="1" ref="E362" ca="1">HYPERLINK("#"&amp;INDIRECT("B"&amp;_xlfn.XMATCH("No",$B$1:INDIRECT("B"&amp;ROW()),,-1)-1)&amp;"!"&amp;D362,"위치로 이동")</f>
        <v>위치로 이동</v>
      </c>
      <c r="F362" s="135"/>
    </row>
    <row r="363" spans="2:6" outlineLevel="2">
      <c r="B363" s="149" t="s">
        <v>779</v>
      </c>
      <c r="C363" s="137" t="s">
        <v>780</v>
      </c>
      <c r="D363" s="133" t="str" cm="1">
        <f t="array" aca="1" ref="D363" ca="1">_xlfn.IFNA("F"&amp;MATCH(C363,INDIRECT(INDIRECT("B"&amp;_xlfn.XMATCH("No",$B$1:INDIRECT("B"&amp;ROW()),,-1)-1)&amp;"!"&amp;"F:F"),0),"")</f>
        <v>F221</v>
      </c>
      <c r="E363" s="134"/>
      <c r="F363" s="135"/>
    </row>
    <row r="364" spans="2:6" outlineLevel="2">
      <c r="B364" s="149" t="s">
        <v>781</v>
      </c>
      <c r="C364" s="137" t="s">
        <v>782</v>
      </c>
      <c r="D364" s="133" t="str" cm="1">
        <f t="array" aca="1" ref="D364" ca="1">_xlfn.IFNA("F"&amp;MATCH(C364,INDIRECT(INDIRECT("B"&amp;_xlfn.XMATCH("No",$B$1:INDIRECT("B"&amp;ROW()),,-1)-1)&amp;"!"&amp;"F:F"),0),"")</f>
        <v>F234</v>
      </c>
      <c r="E364" s="134"/>
      <c r="F364" s="135"/>
    </row>
    <row r="365" spans="2:6" outlineLevel="2">
      <c r="B365" s="136"/>
      <c r="C365" s="150"/>
      <c r="D365" s="133" t="str" cm="1">
        <f t="array" aca="1" ref="D365" ca="1">_xlfn.IFNA("F"&amp;MATCH(C365,INDIRECT(INDIRECT("B"&amp;_xlfn.XMATCH("No",$B$1:INDIRECT("B"&amp;ROW()),,-1)-1)&amp;"!"&amp;"F:F"),0),"")</f>
        <v/>
      </c>
      <c r="E365" s="134"/>
      <c r="F365" s="135"/>
    </row>
    <row r="366" spans="2:6" outlineLevel="1">
      <c r="B366" s="136" t="s">
        <v>783</v>
      </c>
      <c r="C366" s="132" t="s">
        <v>784</v>
      </c>
      <c r="D366" s="133" t="str" cm="1">
        <f t="array" aca="1" ref="D366" ca="1">_xlfn.IFNA("F"&amp;MATCH(C366,INDIRECT(INDIRECT("B"&amp;_xlfn.XMATCH("No",$B$1:INDIRECT("B"&amp;ROW()),,-1)-1)&amp;"!"&amp;"F:F"),0),"")</f>
        <v>F247</v>
      </c>
      <c r="E366" s="148" t="str" cm="1">
        <f t="array" aca="1" ref="E366" ca="1">HYPERLINK("#"&amp;INDIRECT("B"&amp;_xlfn.XMATCH("No",$B$1:INDIRECT("B"&amp;ROW()),,-1)-1)&amp;"!"&amp;D366,"위치로 이동")</f>
        <v>위치로 이동</v>
      </c>
      <c r="F366" s="135"/>
    </row>
    <row r="367" spans="2:6" outlineLevel="2">
      <c r="B367" s="149" t="s">
        <v>785</v>
      </c>
      <c r="C367" s="137" t="s">
        <v>786</v>
      </c>
      <c r="D367" s="133" t="str" cm="1">
        <f t="array" aca="1" ref="D367" ca="1">_xlfn.IFNA("F"&amp;MATCH(C367,INDIRECT(INDIRECT("B"&amp;_xlfn.XMATCH("No",$B$1:INDIRECT("B"&amp;ROW()),,-1)-1)&amp;"!"&amp;"F:F"),0),"")</f>
        <v>F249</v>
      </c>
      <c r="E367" s="134"/>
      <c r="F367" s="135"/>
    </row>
    <row r="368" spans="2:6" outlineLevel="2">
      <c r="B368" s="149" t="s">
        <v>787</v>
      </c>
      <c r="C368" s="137" t="s">
        <v>788</v>
      </c>
      <c r="D368" s="133" t="str" cm="1">
        <f t="array" aca="1" ref="D368" ca="1">_xlfn.IFNA("F"&amp;MATCH(C368,INDIRECT(INDIRECT("B"&amp;_xlfn.XMATCH("No",$B$1:INDIRECT("B"&amp;ROW()),,-1)-1)&amp;"!"&amp;"F:F"),0),"")</f>
        <v>F257</v>
      </c>
      <c r="E368" s="134"/>
      <c r="F368" s="135"/>
    </row>
    <row r="369" spans="2:6" outlineLevel="2">
      <c r="B369" s="149" t="s">
        <v>789</v>
      </c>
      <c r="C369" s="137" t="s">
        <v>790</v>
      </c>
      <c r="D369" s="133" t="str" cm="1">
        <f t="array" aca="1" ref="D369" ca="1">_xlfn.IFNA("F"&amp;MATCH(C369,INDIRECT(INDIRECT("B"&amp;_xlfn.XMATCH("No",$B$1:INDIRECT("B"&amp;ROW()),,-1)-1)&amp;"!"&amp;"F:F"),0),"")</f>
        <v>F265</v>
      </c>
      <c r="E369" s="134"/>
      <c r="F369" s="135"/>
    </row>
    <row r="370" spans="2:6" outlineLevel="2">
      <c r="B370" s="136"/>
      <c r="C370" s="150"/>
      <c r="D370" s="133" t="str" cm="1">
        <f t="array" aca="1" ref="D370" ca="1">_xlfn.IFNA("F"&amp;MATCH(C370,INDIRECT(INDIRECT("B"&amp;_xlfn.XMATCH("No",$B$1:INDIRECT("B"&amp;ROW()),,-1)-1)&amp;"!"&amp;"F:F"),0),"")</f>
        <v/>
      </c>
      <c r="E370" s="134"/>
      <c r="F370" s="135"/>
    </row>
    <row r="371" spans="2:6" outlineLevel="1">
      <c r="B371" s="136"/>
      <c r="C371" s="150"/>
      <c r="D371" s="133" t="str" cm="1">
        <f t="array" aca="1" ref="D371" ca="1">_xlfn.IFNA("F"&amp;MATCH(C371,INDIRECT(INDIRECT("B"&amp;_xlfn.XMATCH("No",$B$1:INDIRECT("B"&amp;ROW()),,-1)-1)&amp;"!"&amp;"F:F"),0),"")</f>
        <v/>
      </c>
      <c r="E371" s="134"/>
      <c r="F371" s="135"/>
    </row>
    <row r="372" spans="2:6">
      <c r="B372" s="136"/>
      <c r="C372" s="150"/>
      <c r="D372" s="133" t="str" cm="1">
        <f t="array" aca="1" ref="D372" ca="1">_xlfn.IFNA("F"&amp;MATCH(C372,INDIRECT(INDIRECT("B"&amp;_xlfn.XMATCH("No",$B$1:INDIRECT("B"&amp;ROW()),,-1)-1)&amp;"!"&amp;"F:F"),0),"")</f>
        <v/>
      </c>
      <c r="E372" s="134"/>
      <c r="F372" s="135"/>
    </row>
    <row r="373" spans="2:6">
      <c r="B373" s="120">
        <v>4.2</v>
      </c>
      <c r="C373" s="121" t="s">
        <v>791</v>
      </c>
      <c r="D373" s="122" t="str" cm="1">
        <f t="array" aca="1" ref="D373" ca="1">_xlfn.IFNA("F"&amp;MATCH(C373,INDIRECT(INDIRECT("B"&amp;_xlfn.XMATCH("No",$B$1:INDIRECT("B"&amp;ROW()),,-1)-1)&amp;"!"&amp;"F:F"),0),"")</f>
        <v/>
      </c>
      <c r="E373" s="123"/>
      <c r="F373" s="124"/>
    </row>
    <row r="374" spans="2:6">
      <c r="B374" s="125" t="s">
        <v>792</v>
      </c>
      <c r="C374" s="126" t="s">
        <v>793</v>
      </c>
      <c r="D374" s="152" t="str" cm="1">
        <f t="array" aca="1" ref="D374" ca="1">_xlfn.IFNA("F"&amp;MATCH(C374,INDIRECT(INDIRECT("B"&amp;_xlfn.XMATCH("No",$B$1:INDIRECT("B"&amp;ROW()),,-1)-1)&amp;"!"&amp;"F:F"),0),"")</f>
        <v/>
      </c>
      <c r="E374" s="153"/>
      <c r="F374" s="154"/>
    </row>
    <row r="375" spans="2:6" outlineLevel="1">
      <c r="B375" s="136" t="s">
        <v>794</v>
      </c>
      <c r="C375" s="132" t="s">
        <v>795</v>
      </c>
      <c r="D375" s="133" t="str" cm="1">
        <f t="array" aca="1" ref="D375" ca="1">_xlfn.IFNA("F"&amp;MATCH(C375,INDIRECT(INDIRECT("B"&amp;_xlfn.XMATCH("No",$B$1:INDIRECT("B"&amp;ROW()),,-1)-1)&amp;"!"&amp;"F:F"),0),"")</f>
        <v>F277</v>
      </c>
      <c r="E375" s="148" t="str" cm="1">
        <f t="array" aca="1" ref="E375" ca="1">HYPERLINK("#"&amp;INDIRECT("B"&amp;_xlfn.XMATCH("No",$B$1:INDIRECT("B"&amp;ROW()),,-1)-1)&amp;"!"&amp;D375,"위치로 이동")</f>
        <v>위치로 이동</v>
      </c>
      <c r="F375" s="135"/>
    </row>
    <row r="376" spans="2:6" outlineLevel="2">
      <c r="B376" s="149" t="s">
        <v>796</v>
      </c>
      <c r="C376" s="137" t="s">
        <v>797</v>
      </c>
      <c r="D376" s="158" t="str" cm="1">
        <f t="array" aca="1" ref="D376" ca="1">_xlfn.IFNA("F"&amp;MATCH(C376,INDIRECT(INDIRECT("B"&amp;_xlfn.XMATCH("No",$B$1:INDIRECT("B"&amp;ROW()),,-1)-1)&amp;"!"&amp;"F:F"),0),"")</f>
        <v/>
      </c>
      <c r="E376" s="171"/>
      <c r="F376" s="157"/>
    </row>
    <row r="377" spans="2:6" outlineLevel="2">
      <c r="B377" s="136"/>
      <c r="C377" s="150"/>
      <c r="D377" s="133" t="str" cm="1">
        <f t="array" aca="1" ref="D377" ca="1">_xlfn.IFNA("F"&amp;MATCH(C377,INDIRECT(INDIRECT("B"&amp;_xlfn.XMATCH("No",$B$1:INDIRECT("B"&amp;ROW()),,-1)-1)&amp;"!"&amp;"F:F"),0),"")</f>
        <v/>
      </c>
      <c r="E377" s="134"/>
      <c r="F377" s="135"/>
    </row>
    <row r="378" spans="2:6" outlineLevel="1">
      <c r="B378" s="136"/>
      <c r="C378" s="150"/>
      <c r="D378" s="133" t="str" cm="1">
        <f t="array" aca="1" ref="D378" ca="1">_xlfn.IFNA("F"&amp;MATCH(C378,INDIRECT(INDIRECT("B"&amp;_xlfn.XMATCH("No",$B$1:INDIRECT("B"&amp;ROW()),,-1)-1)&amp;"!"&amp;"F:F"),0),"")</f>
        <v/>
      </c>
      <c r="E378" s="134"/>
      <c r="F378" s="135"/>
    </row>
    <row r="379" spans="2:6">
      <c r="B379" s="136"/>
      <c r="C379" s="150"/>
      <c r="D379" s="133" t="str" cm="1">
        <f t="array" aca="1" ref="D379" ca="1">_xlfn.IFNA("F"&amp;MATCH(C379,INDIRECT(INDIRECT("B"&amp;_xlfn.XMATCH("No",$B$1:INDIRECT("B"&amp;ROW()),,-1)-1)&amp;"!"&amp;"F:F"),0),"")</f>
        <v/>
      </c>
      <c r="E379" s="134"/>
      <c r="F379" s="135"/>
    </row>
    <row r="380" spans="2:6">
      <c r="B380" s="120">
        <v>4.3</v>
      </c>
      <c r="C380" s="121" t="s">
        <v>734</v>
      </c>
      <c r="D380" s="122" t="str" cm="1">
        <f t="array" aca="1" ref="D380" ca="1">_xlfn.IFNA("F"&amp;MATCH(C380,INDIRECT(INDIRECT("B"&amp;_xlfn.XMATCH("No",$B$1:INDIRECT("B"&amp;ROW()),,-1)-1)&amp;"!"&amp;"F:F"),0),"")</f>
        <v/>
      </c>
      <c r="E380" s="123"/>
      <c r="F380" s="124"/>
    </row>
    <row r="381" spans="2:6">
      <c r="B381" s="125" t="s">
        <v>798</v>
      </c>
      <c r="C381" s="126" t="s">
        <v>736</v>
      </c>
      <c r="D381" s="127" t="str" cm="1">
        <f t="array" aca="1" ref="D381" ca="1">_xlfn.IFNA("F"&amp;MATCH(C381,INDIRECT(INDIRECT("B"&amp;_xlfn.XMATCH("No",$B$1:INDIRECT("B"&amp;ROW()),,-1)-1)&amp;"!"&amp;"F:F"),0),"")</f>
        <v/>
      </c>
      <c r="E381" s="128"/>
      <c r="F381" s="129"/>
    </row>
    <row r="382" spans="2:6" outlineLevel="1">
      <c r="B382" s="136" t="s">
        <v>799</v>
      </c>
      <c r="C382" s="132" t="s">
        <v>738</v>
      </c>
      <c r="D382" s="133" t="str" cm="1">
        <f t="array" aca="1" ref="D382" ca="1">_xlfn.IFNA("F"&amp;MATCH(C382,INDIRECT(INDIRECT("B"&amp;_xlfn.XMATCH("No",$B$1:INDIRECT("B"&amp;ROW()),,-1)-1)&amp;"!"&amp;"F:F"),0),"")</f>
        <v>F311</v>
      </c>
      <c r="E382" s="148" t="str" cm="1">
        <f t="array" aca="1" ref="E382" ca="1">HYPERLINK("#"&amp;INDIRECT("B"&amp;_xlfn.XMATCH("No",$B$1:INDIRECT("B"&amp;ROW()),,-1)-1)&amp;"!"&amp;D382,"위치로 이동")</f>
        <v>위치로 이동</v>
      </c>
      <c r="F382" s="157"/>
    </row>
    <row r="383" spans="2:6" outlineLevel="2">
      <c r="B383" s="149" t="s">
        <v>800</v>
      </c>
      <c r="C383" s="137" t="s">
        <v>801</v>
      </c>
      <c r="D383" s="133" t="str" cm="1">
        <f t="array" aca="1" ref="D383" ca="1">_xlfn.IFNA("F"&amp;MATCH(C383,INDIRECT(INDIRECT("B"&amp;_xlfn.XMATCH("No",$B$1:INDIRECT("B"&amp;ROW()),,-1)-1)&amp;"!"&amp;"F:F"),0),"")</f>
        <v>F313</v>
      </c>
      <c r="E383" s="134"/>
      <c r="F383" s="135"/>
    </row>
    <row r="384" spans="2:6" outlineLevel="2">
      <c r="B384" s="136"/>
      <c r="C384" s="150"/>
      <c r="D384" s="133" t="str" cm="1">
        <f t="array" aca="1" ref="D384" ca="1">_xlfn.IFNA("F"&amp;MATCH(C384,INDIRECT(INDIRECT("B"&amp;_xlfn.XMATCH("No",$B$1:INDIRECT("B"&amp;ROW()),,-1)-1)&amp;"!"&amp;"F:F"),0),"")</f>
        <v/>
      </c>
      <c r="E384" s="134"/>
      <c r="F384" s="135"/>
    </row>
    <row r="385" spans="2:6" outlineLevel="1">
      <c r="B385" s="136"/>
      <c r="C385" s="150"/>
      <c r="D385" s="133" t="str" cm="1">
        <f t="array" aca="1" ref="D385" ca="1">_xlfn.IFNA("F"&amp;MATCH(C385,INDIRECT(INDIRECT("B"&amp;_xlfn.XMATCH("No",$B$1:INDIRECT("B"&amp;ROW()),,-1)-1)&amp;"!"&amp;"F:F"),0),"")</f>
        <v/>
      </c>
      <c r="E385" s="134"/>
      <c r="F385" s="135"/>
    </row>
    <row r="386" spans="2:6">
      <c r="B386" s="136"/>
      <c r="C386" s="150"/>
      <c r="D386" s="133" t="str" cm="1">
        <f t="array" aca="1" ref="D386" ca="1">_xlfn.IFNA("F"&amp;MATCH(C386,INDIRECT(INDIRECT("B"&amp;_xlfn.XMATCH("No",$B$1:INDIRECT("B"&amp;ROW()),,-1)-1)&amp;"!"&amp;"F:F"),0),"")</f>
        <v/>
      </c>
      <c r="E386" s="134"/>
      <c r="F386" s="135"/>
    </row>
    <row r="387" spans="2:6">
      <c r="B387" s="120">
        <v>4.4000000000000004</v>
      </c>
      <c r="C387" s="121" t="s">
        <v>802</v>
      </c>
      <c r="D387" s="172" t="str" cm="1">
        <f t="array" aca="1" ref="D387" ca="1">_xlfn.IFNA("F"&amp;MATCH(C387,INDIRECT(INDIRECT("B"&amp;_xlfn.XMATCH("No",$B$1:INDIRECT("B"&amp;ROW()),,-1)-1)&amp;"!"&amp;"F:F"),0),"")</f>
        <v/>
      </c>
      <c r="E387" s="173"/>
      <c r="F387" s="174"/>
    </row>
    <row r="388" spans="2:6">
      <c r="B388" s="125" t="s">
        <v>803</v>
      </c>
      <c r="C388" s="180" t="s">
        <v>804</v>
      </c>
      <c r="D388" s="127" t="str" cm="1">
        <f t="array" aca="1" ref="D388" ca="1">_xlfn.IFNA("F"&amp;MATCH(C388,INDIRECT(INDIRECT("B"&amp;_xlfn.XMATCH("No",$B$1:INDIRECT("B"&amp;ROW()),,-1)-1)&amp;"!"&amp;"F:F"),0),"")</f>
        <v/>
      </c>
      <c r="E388" s="128"/>
      <c r="F388" s="129"/>
    </row>
    <row r="389" spans="2:6" outlineLevel="1">
      <c r="B389" s="136" t="s">
        <v>805</v>
      </c>
      <c r="C389" s="155" t="s">
        <v>806</v>
      </c>
      <c r="D389" s="133" t="str" cm="1">
        <f t="array" aca="1" ref="D389" ca="1">_xlfn.IFNA("F"&amp;MATCH(C389,INDIRECT(INDIRECT("B"&amp;_xlfn.XMATCH("No",$B$1:INDIRECT("B"&amp;ROW()),,-1)-1)&amp;"!"&amp;"F:F"),0),"")</f>
        <v>F320</v>
      </c>
      <c r="E389" s="148" t="str" cm="1">
        <f t="array" aca="1" ref="E389" ca="1">HYPERLINK("#"&amp;INDIRECT("B"&amp;_xlfn.XMATCH("No",$B$1:INDIRECT("B"&amp;ROW()),,-1)-1)&amp;"!"&amp;D389,"위치로 이동")</f>
        <v>위치로 이동</v>
      </c>
      <c r="F389" s="135"/>
    </row>
    <row r="390" spans="2:6" outlineLevel="2">
      <c r="B390" s="149" t="s">
        <v>807</v>
      </c>
      <c r="C390" s="159" t="s">
        <v>808</v>
      </c>
      <c r="D390" s="133" t="str" cm="1">
        <f t="array" aca="1" ref="D390" ca="1">_xlfn.IFNA("F"&amp;MATCH(C390,INDIRECT(INDIRECT("B"&amp;_xlfn.XMATCH("No",$B$1:INDIRECT("B"&amp;ROW()),,-1)-1)&amp;"!"&amp;"F:F"),0),"")</f>
        <v>F322</v>
      </c>
      <c r="E390" s="134"/>
      <c r="F390" s="135"/>
    </row>
    <row r="391" spans="2:6" outlineLevel="2">
      <c r="B391" s="177"/>
      <c r="C391" s="150"/>
      <c r="D391" s="158" t="str" cm="1">
        <f t="array" aca="1" ref="D391" ca="1">_xlfn.IFNA("F"&amp;MATCH(C391,INDIRECT(INDIRECT("B"&amp;_xlfn.XMATCH("No",$B$1:INDIRECT("B"&amp;ROW()),,-1)-1)&amp;"!"&amp;"F:F"),0),"")</f>
        <v/>
      </c>
      <c r="E391" s="171"/>
      <c r="F391" s="157"/>
    </row>
    <row r="392" spans="2:6" outlineLevel="1">
      <c r="B392" s="136"/>
      <c r="C392" s="150"/>
      <c r="D392" s="133" t="str" cm="1">
        <f t="array" aca="1" ref="D392" ca="1">_xlfn.IFNA("F"&amp;MATCH(C392,INDIRECT(INDIRECT("B"&amp;_xlfn.XMATCH("No",$B$1:INDIRECT("B"&amp;ROW()),,-1)-1)&amp;"!"&amp;"F:F"),0),"")</f>
        <v/>
      </c>
      <c r="E392" s="134"/>
      <c r="F392" s="135"/>
    </row>
    <row r="393" spans="2:6">
      <c r="B393" s="136"/>
      <c r="C393" s="150"/>
      <c r="D393" s="133" t="str" cm="1">
        <f t="array" aca="1" ref="D393" ca="1">_xlfn.IFNA("F"&amp;MATCH(C393,INDIRECT(INDIRECT("B"&amp;_xlfn.XMATCH("No",$B$1:INDIRECT("B"&amp;ROW()),,-1)-1)&amp;"!"&amp;"F:F"),0),"")</f>
        <v/>
      </c>
      <c r="E393" s="134"/>
      <c r="F393" s="135"/>
    </row>
    <row r="394" spans="2:6">
      <c r="B394" s="120">
        <v>4.5</v>
      </c>
      <c r="C394" s="121" t="s">
        <v>809</v>
      </c>
      <c r="D394" s="122" t="str" cm="1">
        <f t="array" aca="1" ref="D394" ca="1">_xlfn.IFNA("F"&amp;MATCH(C394,INDIRECT(INDIRECT("B"&amp;_xlfn.XMATCH("No",$B$1:INDIRECT("B"&amp;ROW()),,-1)-1)&amp;"!"&amp;"F:F"),0),"")</f>
        <v/>
      </c>
      <c r="E394" s="123"/>
      <c r="F394" s="124"/>
    </row>
    <row r="395" spans="2:6">
      <c r="B395" s="125" t="s">
        <v>810</v>
      </c>
      <c r="C395" s="126" t="s">
        <v>811</v>
      </c>
      <c r="D395" s="127" t="str" cm="1">
        <f t="array" aca="1" ref="D395" ca="1">_xlfn.IFNA("F"&amp;MATCH(C395,INDIRECT(INDIRECT("B"&amp;_xlfn.XMATCH("No",$B$1:INDIRECT("B"&amp;ROW()),,-1)-1)&amp;"!"&amp;"F:F"),0),"")</f>
        <v/>
      </c>
      <c r="E395" s="128"/>
      <c r="F395" s="129"/>
    </row>
    <row r="396" spans="2:6" outlineLevel="1">
      <c r="B396" s="136" t="s">
        <v>812</v>
      </c>
      <c r="C396" s="155" t="s">
        <v>813</v>
      </c>
      <c r="D396" s="133" t="str" cm="1">
        <f t="array" aca="1" ref="D396" ca="1">_xlfn.IFNA("F"&amp;MATCH(C396,INDIRECT(INDIRECT("B"&amp;_xlfn.XMATCH("No",$B$1:INDIRECT("B"&amp;ROW()),,-1)-1)&amp;"!"&amp;"F:F"),0),"")</f>
        <v>F357</v>
      </c>
      <c r="E396" s="148" t="str" cm="1">
        <f t="array" aca="1" ref="E396" ca="1">HYPERLINK("#"&amp;INDIRECT("B"&amp;_xlfn.XMATCH("No",$B$1:INDIRECT("B"&amp;ROW()),,-1)-1)&amp;"!"&amp;D396,"위치로 이동")</f>
        <v>위치로 이동</v>
      </c>
      <c r="F396" s="135"/>
    </row>
    <row r="397" spans="2:6" outlineLevel="2">
      <c r="B397" s="149" t="s">
        <v>814</v>
      </c>
      <c r="C397" s="137" t="s">
        <v>815</v>
      </c>
      <c r="D397" s="133" t="str" cm="1">
        <f t="array" aca="1" ref="D397" ca="1">_xlfn.IFNA("F"&amp;MATCH(C397,INDIRECT(INDIRECT("B"&amp;_xlfn.XMATCH("No",$B$1:INDIRECT("B"&amp;ROW()),,-1)-1)&amp;"!"&amp;"F:F"),0),"")</f>
        <v>F359</v>
      </c>
      <c r="E397" s="148"/>
      <c r="F397" s="135"/>
    </row>
    <row r="398" spans="2:6" outlineLevel="2">
      <c r="B398" s="149" t="s">
        <v>816</v>
      </c>
      <c r="C398" s="137" t="s">
        <v>817</v>
      </c>
      <c r="D398" s="133" t="str" cm="1">
        <f t="array" aca="1" ref="D398" ca="1">_xlfn.IFNA("F"&amp;MATCH(C398,INDIRECT(INDIRECT("B"&amp;_xlfn.XMATCH("No",$B$1:INDIRECT("B"&amp;ROW()),,-1)-1)&amp;"!"&amp;"F:F"),0),"")</f>
        <v>F366</v>
      </c>
      <c r="E398" s="134"/>
      <c r="F398" s="135"/>
    </row>
    <row r="399" spans="2:6" outlineLevel="2">
      <c r="B399" s="149" t="s">
        <v>818</v>
      </c>
      <c r="C399" s="137" t="s">
        <v>819</v>
      </c>
      <c r="D399" s="133" t="str" cm="1">
        <f t="array" aca="1" ref="D399" ca="1">_xlfn.IFNA("F"&amp;MATCH(C399,INDIRECT(INDIRECT("B"&amp;_xlfn.XMATCH("No",$B$1:INDIRECT("B"&amp;ROW()),,-1)-1)&amp;"!"&amp;"F:F"),0),"")</f>
        <v>F382</v>
      </c>
      <c r="E399" s="134"/>
      <c r="F399" s="135"/>
    </row>
    <row r="400" spans="2:6" outlineLevel="2">
      <c r="B400" s="149" t="s">
        <v>818</v>
      </c>
      <c r="C400" s="184" t="s">
        <v>820</v>
      </c>
      <c r="D400" s="133" t="str" cm="1">
        <f t="array" aca="1" ref="D400" ca="1">_xlfn.IFNA("F"&amp;MATCH(C400,INDIRECT(INDIRECT("B"&amp;_xlfn.XMATCH("No",$B$1:INDIRECT("B"&amp;ROW()),,-1)-1)&amp;"!"&amp;"F:F"),0),"")</f>
        <v/>
      </c>
      <c r="E400" s="134"/>
      <c r="F400" s="135"/>
    </row>
    <row r="401" spans="2:6" outlineLevel="1">
      <c r="B401" s="177"/>
      <c r="C401" s="150"/>
      <c r="D401" s="133" t="str" cm="1">
        <f t="array" aca="1" ref="D401" ca="1">_xlfn.IFNA("F"&amp;MATCH(C401,INDIRECT(INDIRECT("B"&amp;_xlfn.XMATCH("No",$B$1:INDIRECT("B"&amp;ROW()),,-1)-1)&amp;"!"&amp;"F:F"),0),"")</f>
        <v/>
      </c>
      <c r="E401" s="134"/>
      <c r="F401" s="135"/>
    </row>
    <row r="402" spans="2:6">
      <c r="B402" s="136"/>
      <c r="C402" s="150"/>
      <c r="D402" s="133" t="str" cm="1">
        <f t="array" aca="1" ref="D402" ca="1">_xlfn.IFNA("F"&amp;MATCH(C402,INDIRECT(INDIRECT("B"&amp;_xlfn.XMATCH("No",$B$1:INDIRECT("B"&amp;ROW()),,-1)-1)&amp;"!"&amp;"F:F"),0),"")</f>
        <v/>
      </c>
      <c r="E402" s="134"/>
      <c r="F402" s="135"/>
    </row>
    <row r="403" spans="2:6" ht="17.25" thickBot="1">
      <c r="B403" s="136"/>
      <c r="C403" s="150"/>
      <c r="D403" s="140" t="str" cm="1">
        <f t="array" aca="1" ref="D403" ca="1">_xlfn.IFNA("F"&amp;MATCH(C403,INDIRECT(INDIRECT("B"&amp;_xlfn.XMATCH("No",$B$1:INDIRECT("B"&amp;ROW()),,-1)-1)&amp;"!"&amp;"F:F"),0),"")</f>
        <v/>
      </c>
      <c r="E403" s="141"/>
      <c r="F403" s="142"/>
    </row>
    <row r="404" spans="2:6" ht="17.25" thickBot="1">
      <c r="B404" s="185"/>
      <c r="C404" s="186" t="s">
        <v>821</v>
      </c>
      <c r="D404" s="187"/>
      <c r="E404" s="188"/>
      <c r="F404" s="189"/>
    </row>
    <row r="405" spans="2:6">
      <c r="B405" s="190"/>
      <c r="C405" s="191" t="s">
        <v>822</v>
      </c>
      <c r="D405" s="192"/>
      <c r="E405" s="193"/>
      <c r="F405" s="194"/>
    </row>
    <row r="406" spans="2:6">
      <c r="B406" s="195"/>
      <c r="C406" s="196" t="s">
        <v>823</v>
      </c>
      <c r="D406" s="197"/>
      <c r="E406" s="198"/>
      <c r="F406" s="199"/>
    </row>
    <row r="407" spans="2:6">
      <c r="B407" s="200" t="s">
        <v>824</v>
      </c>
      <c r="C407" s="201">
        <v>200</v>
      </c>
      <c r="D407" s="197"/>
      <c r="E407" s="198"/>
      <c r="F407" s="199"/>
    </row>
    <row r="408" spans="2:6">
      <c r="B408" s="200" t="s">
        <v>825</v>
      </c>
      <c r="C408" s="201">
        <v>90</v>
      </c>
      <c r="D408" s="133"/>
      <c r="E408" s="134"/>
      <c r="F408" s="135"/>
    </row>
    <row r="409" spans="2:6">
      <c r="B409" s="200" t="s">
        <v>826</v>
      </c>
      <c r="C409" s="201"/>
      <c r="D409" s="133"/>
      <c r="E409" s="134"/>
      <c r="F409" s="135"/>
    </row>
    <row r="410" spans="2:6" outlineLevel="1">
      <c r="B410" s="200" t="s">
        <v>827</v>
      </c>
      <c r="C410" s="201">
        <v>30</v>
      </c>
      <c r="D410" s="133"/>
      <c r="E410" s="202"/>
      <c r="F410" s="135"/>
    </row>
    <row r="411" spans="2:6" outlineLevel="2">
      <c r="B411" s="200" t="s">
        <v>828</v>
      </c>
      <c r="C411" s="201">
        <v>10</v>
      </c>
      <c r="D411" s="133"/>
      <c r="E411" s="134"/>
      <c r="F411" s="135"/>
    </row>
    <row r="412" spans="2:6" outlineLevel="2">
      <c r="B412" s="149"/>
      <c r="C412" s="137"/>
      <c r="D412" s="133"/>
      <c r="E412" s="134"/>
      <c r="F412" s="135"/>
    </row>
    <row r="413" spans="2:6" outlineLevel="2">
      <c r="B413" s="149"/>
      <c r="C413" s="137"/>
      <c r="D413" s="133"/>
      <c r="E413" s="134"/>
      <c r="F413" s="135"/>
    </row>
    <row r="414" spans="2:6" outlineLevel="2">
      <c r="B414" s="136"/>
      <c r="C414" s="150"/>
      <c r="D414" s="133"/>
      <c r="E414" s="134"/>
      <c r="F414" s="135"/>
    </row>
    <row r="415" spans="2:6" ht="17.25" outlineLevel="1" thickBot="1">
      <c r="B415" s="203"/>
      <c r="C415" s="204"/>
      <c r="D415" s="205"/>
      <c r="E415" s="206"/>
      <c r="F415" s="207"/>
    </row>
    <row r="416" spans="2:6" ht="17.25" thickBot="1">
      <c r="B416" s="109" t="s">
        <v>829</v>
      </c>
      <c r="C416" s="110"/>
      <c r="D416" s="143"/>
      <c r="E416" s="144"/>
      <c r="F416" s="145"/>
    </row>
    <row r="417" spans="2:6" ht="33">
      <c r="B417" s="115" t="s">
        <v>322</v>
      </c>
      <c r="C417" s="116"/>
      <c r="D417" s="117" t="s">
        <v>328</v>
      </c>
      <c r="E417" s="118"/>
      <c r="F417" s="119" t="s">
        <v>326</v>
      </c>
    </row>
    <row r="418" spans="2:6">
      <c r="B418" s="120">
        <v>5.0999999999999996</v>
      </c>
      <c r="C418" s="121" t="s">
        <v>830</v>
      </c>
      <c r="D418" s="122" t="str" cm="1">
        <f t="array" aca="1" ref="D418" ca="1">_xlfn.IFNA("F"&amp;MATCH(C418,INDIRECT(INDIRECT("B"&amp;_xlfn.XMATCH("No",$B$1:INDIRECT("B"&amp;ROW()),,-1)-1)&amp;"!"&amp;"F:F"),0),"")</f>
        <v/>
      </c>
      <c r="E418" s="123"/>
      <c r="F418" s="124"/>
    </row>
    <row r="419" spans="2:6">
      <c r="B419" s="125" t="s">
        <v>831</v>
      </c>
      <c r="C419" s="126" t="s">
        <v>832</v>
      </c>
      <c r="D419" s="127" t="str" cm="1">
        <f t="array" aca="1" ref="D419" ca="1">_xlfn.IFNA("F"&amp;MATCH(C419,INDIRECT(INDIRECT("B"&amp;_xlfn.XMATCH("No",$B$1:INDIRECT("B"&amp;ROW()),,-1)-1)&amp;"!"&amp;"F:F"),0),"")</f>
        <v/>
      </c>
      <c r="E419" s="128"/>
      <c r="F419" s="129"/>
    </row>
    <row r="420" spans="2:6" outlineLevel="1">
      <c r="B420" s="136" t="s">
        <v>833</v>
      </c>
      <c r="C420" s="132" t="s">
        <v>834</v>
      </c>
      <c r="D420" s="133" t="str" cm="1">
        <f t="array" aca="1" ref="D420" ca="1">_xlfn.IFNA("F"&amp;MATCH(C420,INDIRECT(INDIRECT("B"&amp;_xlfn.XMATCH("No",$B$1:INDIRECT("B"&amp;ROW()),,-1)-1)&amp;"!"&amp;"F:F"),0),"")</f>
        <v>F6</v>
      </c>
      <c r="E420" s="148" t="str" cm="1">
        <f t="array" aca="1" ref="E420" ca="1">HYPERLINK("#"&amp;INDIRECT("B"&amp;_xlfn.XMATCH("No",$B$1:INDIRECT("B"&amp;ROW()),,-1)-1)&amp;"!"&amp;D420,"위치로 이동")</f>
        <v>위치로 이동</v>
      </c>
      <c r="F420" s="135"/>
    </row>
    <row r="421" spans="2:6" outlineLevel="2">
      <c r="B421" s="149" t="s">
        <v>835</v>
      </c>
      <c r="C421" s="137" t="s">
        <v>836</v>
      </c>
      <c r="D421" s="133" t="str" cm="1">
        <f t="array" aca="1" ref="D421" ca="1">_xlfn.IFNA("F"&amp;MATCH(C421,INDIRECT(INDIRECT("B"&amp;_xlfn.XMATCH("No",$B$1:INDIRECT("B"&amp;ROW()),,-1)-1)&amp;"!"&amp;"F:F"),0),"")</f>
        <v>F8</v>
      </c>
      <c r="E421" s="134"/>
      <c r="F421" s="135"/>
    </row>
    <row r="422" spans="2:6" outlineLevel="2">
      <c r="B422" s="149" t="s">
        <v>837</v>
      </c>
      <c r="C422" s="137" t="s">
        <v>838</v>
      </c>
      <c r="D422" s="133" t="str" cm="1">
        <f t="array" aca="1" ref="D422" ca="1">_xlfn.IFNA("F"&amp;MATCH(C422,INDIRECT(INDIRECT("B"&amp;_xlfn.XMATCH("No",$B$1:INDIRECT("B"&amp;ROW()),,-1)-1)&amp;"!"&amp;"F:F"),0),"")</f>
        <v>F21</v>
      </c>
      <c r="E422" s="134"/>
      <c r="F422" s="135"/>
    </row>
    <row r="423" spans="2:6" outlineLevel="2">
      <c r="B423" s="149" t="s">
        <v>839</v>
      </c>
      <c r="C423" s="137" t="s">
        <v>840</v>
      </c>
      <c r="D423" s="133" t="str" cm="1">
        <f t="array" aca="1" ref="D423" ca="1">_xlfn.IFNA("F"&amp;MATCH(C423,INDIRECT(INDIRECT("B"&amp;_xlfn.XMATCH("No",$B$1:INDIRECT("B"&amp;ROW()),,-1)-1)&amp;"!"&amp;"F:F"),0),"")</f>
        <v/>
      </c>
      <c r="E423" s="134"/>
      <c r="F423" s="135"/>
    </row>
    <row r="424" spans="2:6" outlineLevel="2">
      <c r="B424" s="136"/>
      <c r="C424" s="150"/>
      <c r="D424" s="133" t="str" cm="1">
        <f t="array" aca="1" ref="D424" ca="1">_xlfn.IFNA("F"&amp;MATCH(C424,INDIRECT(INDIRECT("B"&amp;_xlfn.XMATCH("No",$B$1:INDIRECT("B"&amp;ROW()),,-1)-1)&amp;"!"&amp;"F:F"),0),"")</f>
        <v/>
      </c>
      <c r="E424" s="134"/>
      <c r="F424" s="135"/>
    </row>
    <row r="425" spans="2:6" outlineLevel="1">
      <c r="B425" s="136"/>
      <c r="C425" s="150"/>
      <c r="D425" s="133" t="str" cm="1">
        <f t="array" aca="1" ref="D425" ca="1">_xlfn.IFNA("F"&amp;MATCH(C425,INDIRECT(INDIRECT("B"&amp;_xlfn.XMATCH("No",$B$1:INDIRECT("B"&amp;ROW()),,-1)-1)&amp;"!"&amp;"F:F"),0),"")</f>
        <v/>
      </c>
      <c r="E425" s="134"/>
      <c r="F425" s="135"/>
    </row>
    <row r="426" spans="2:6">
      <c r="B426" s="125" t="s">
        <v>841</v>
      </c>
      <c r="C426" s="126" t="s">
        <v>842</v>
      </c>
      <c r="D426" s="127" t="str" cm="1">
        <f t="array" aca="1" ref="D426" ca="1">_xlfn.IFNA("F"&amp;MATCH(C426,INDIRECT(INDIRECT("B"&amp;_xlfn.XMATCH("No",$B$1:INDIRECT("B"&amp;ROW()),,-1)-1)&amp;"!"&amp;"F:F"),0),"")</f>
        <v/>
      </c>
      <c r="E426" s="128"/>
      <c r="F426" s="129"/>
    </row>
    <row r="427" spans="2:6" outlineLevel="1">
      <c r="B427" s="136" t="s">
        <v>843</v>
      </c>
      <c r="C427" s="132" t="s">
        <v>844</v>
      </c>
      <c r="D427" s="133" t="str" cm="1">
        <f t="array" aca="1" ref="D427" ca="1">_xlfn.IFNA("F"&amp;MATCH(C427,INDIRECT(INDIRECT("B"&amp;_xlfn.XMATCH("No",$B$1:INDIRECT("B"&amp;ROW()),,-1)-1)&amp;"!"&amp;"F:F"),0),"")</f>
        <v>F60</v>
      </c>
      <c r="E427" s="148" t="str" cm="1">
        <f t="array" aca="1" ref="E427" ca="1">HYPERLINK("#"&amp;INDIRECT("B"&amp;_xlfn.XMATCH("No",$B$1:INDIRECT("B"&amp;ROW()),,-1)-1)&amp;"!"&amp;D427,"위치로 이동")</f>
        <v>위치로 이동</v>
      </c>
      <c r="F427" s="135"/>
    </row>
    <row r="428" spans="2:6" outlineLevel="2">
      <c r="B428" s="149" t="s">
        <v>845</v>
      </c>
      <c r="C428" s="137" t="s">
        <v>846</v>
      </c>
      <c r="D428" s="133" t="str" cm="1">
        <f t="array" aca="1" ref="D428" ca="1">_xlfn.IFNA("F"&amp;MATCH(C428,INDIRECT(INDIRECT("B"&amp;_xlfn.XMATCH("No",$B$1:INDIRECT("B"&amp;ROW()),,-1)-1)&amp;"!"&amp;"F:F"),0),"")</f>
        <v>F62</v>
      </c>
      <c r="E428" s="134"/>
      <c r="F428" s="135"/>
    </row>
    <row r="429" spans="2:6" outlineLevel="2">
      <c r="B429" s="136"/>
      <c r="C429" s="150"/>
      <c r="D429" s="133" t="str" cm="1">
        <f t="array" aca="1" ref="D429" ca="1">_xlfn.IFNA("F"&amp;MATCH(C429,INDIRECT(INDIRECT("B"&amp;_xlfn.XMATCH("No",$B$1:INDIRECT("B"&amp;ROW()),,-1)-1)&amp;"!"&amp;"F:F"),0),"")</f>
        <v/>
      </c>
      <c r="E429" s="134"/>
      <c r="F429" s="135"/>
    </row>
    <row r="430" spans="2:6" outlineLevel="1">
      <c r="B430" s="136"/>
      <c r="C430" s="150"/>
      <c r="D430" s="133" t="str" cm="1">
        <f t="array" aca="1" ref="D430" ca="1">_xlfn.IFNA("F"&amp;MATCH(C430,INDIRECT(INDIRECT("B"&amp;_xlfn.XMATCH("No",$B$1:INDIRECT("B"&amp;ROW()),,-1)-1)&amp;"!"&amp;"F:F"),0),"")</f>
        <v/>
      </c>
      <c r="E430" s="134"/>
      <c r="F430" s="135"/>
    </row>
    <row r="431" spans="2:6">
      <c r="B431" s="136"/>
      <c r="C431" s="150"/>
      <c r="D431" s="133" t="str" cm="1">
        <f t="array" aca="1" ref="D431" ca="1">_xlfn.IFNA("F"&amp;MATCH(C431,INDIRECT(INDIRECT("B"&amp;_xlfn.XMATCH("No",$B$1:INDIRECT("B"&amp;ROW()),,-1)-1)&amp;"!"&amp;"F:F"),0),"")</f>
        <v/>
      </c>
      <c r="E431" s="134"/>
      <c r="F431" s="135"/>
    </row>
    <row r="432" spans="2:6">
      <c r="B432" s="120">
        <v>5.2</v>
      </c>
      <c r="C432" s="121" t="s">
        <v>847</v>
      </c>
      <c r="D432" s="122" t="str" cm="1">
        <f t="array" aca="1" ref="D432" ca="1">_xlfn.IFNA("F"&amp;MATCH(C432,INDIRECT(INDIRECT("B"&amp;_xlfn.XMATCH("No",$B$1:INDIRECT("B"&amp;ROW()),,-1)-1)&amp;"!"&amp;"F:F"),0),"")</f>
        <v/>
      </c>
      <c r="E432" s="123"/>
      <c r="F432" s="124"/>
    </row>
    <row r="433" spans="2:6">
      <c r="B433" s="125" t="s">
        <v>848</v>
      </c>
      <c r="C433" s="126" t="s">
        <v>849</v>
      </c>
      <c r="D433" s="127" t="str" cm="1">
        <f t="array" aca="1" ref="D433" ca="1">_xlfn.IFNA("F"&amp;MATCH(C433,INDIRECT(INDIRECT("B"&amp;_xlfn.XMATCH("No",$B$1:INDIRECT("B"&amp;ROW()),,-1)-1)&amp;"!"&amp;"F:F"),0),"")</f>
        <v/>
      </c>
      <c r="E433" s="128"/>
      <c r="F433" s="129"/>
    </row>
    <row r="434" spans="2:6" outlineLevel="1">
      <c r="B434" s="136" t="s">
        <v>850</v>
      </c>
      <c r="C434" s="155" t="s">
        <v>851</v>
      </c>
      <c r="D434" s="133" t="str" cm="1">
        <f t="array" aca="1" ref="D434" ca="1">_xlfn.IFNA("F"&amp;MATCH(C434,INDIRECT(INDIRECT("B"&amp;_xlfn.XMATCH("No",$B$1:INDIRECT("B"&amp;ROW()),,-1)-1)&amp;"!"&amp;"F:F"),0),"")</f>
        <v>F85</v>
      </c>
      <c r="E434" s="148" t="str" cm="1">
        <f t="array" aca="1" ref="E434" ca="1">HYPERLINK("#"&amp;INDIRECT("B"&amp;_xlfn.XMATCH("No",$B$1:INDIRECT("B"&amp;ROW()),,-1)-1)&amp;"!"&amp;D434,"위치로 이동")</f>
        <v>위치로 이동</v>
      </c>
      <c r="F434" s="135"/>
    </row>
    <row r="435" spans="2:6" outlineLevel="1">
      <c r="B435" s="136"/>
      <c r="C435" s="156" t="s">
        <v>852</v>
      </c>
      <c r="D435" s="133" t="str" cm="1">
        <f t="array" aca="1" ref="D435" ca="1">_xlfn.IFNA("F"&amp;MATCH(C435,INDIRECT(INDIRECT("B"&amp;_xlfn.XMATCH("No",$B$1:INDIRECT("B"&amp;ROW()),,-1)-1)&amp;"!"&amp;"F:F"),0),"")</f>
        <v>F86</v>
      </c>
      <c r="E435" s="148" t="str" cm="1">
        <f t="array" aca="1" ref="E435" ca="1">HYPERLINK("#"&amp;INDIRECT("B"&amp;_xlfn.XMATCH("No",$B$1:INDIRECT("B"&amp;ROW()),,-1)-1)&amp;"!"&amp;D435,"위치로 이동")</f>
        <v>위치로 이동</v>
      </c>
      <c r="F435" s="135"/>
    </row>
    <row r="436" spans="2:6" outlineLevel="2">
      <c r="B436" s="149" t="s">
        <v>853</v>
      </c>
      <c r="C436" s="137" t="s">
        <v>854</v>
      </c>
      <c r="D436" s="133"/>
      <c r="E436" s="134"/>
      <c r="F436" s="135"/>
    </row>
    <row r="437" spans="2:6" outlineLevel="1">
      <c r="B437" s="136"/>
      <c r="C437" s="156" t="s">
        <v>855</v>
      </c>
      <c r="D437" s="133" t="str" cm="1">
        <f t="array" aca="1" ref="D437" ca="1">_xlfn.IFNA("F"&amp;MATCH(C437,INDIRECT(INDIRECT("B"&amp;_xlfn.XMATCH("No",$B$1:INDIRECT("B"&amp;ROW()),,-1)-1)&amp;"!"&amp;"F:F"),0),"")</f>
        <v>F97</v>
      </c>
      <c r="E437" s="148" t="str" cm="1">
        <f t="array" aca="1" ref="E437" ca="1">HYPERLINK("#"&amp;INDIRECT("B"&amp;_xlfn.XMATCH("No",$B$1:INDIRECT("B"&amp;ROW()),,-1)-1)&amp;"!"&amp;D437,"위치로 이동")</f>
        <v>위치로 이동</v>
      </c>
      <c r="F437" s="135"/>
    </row>
    <row r="438" spans="2:6" outlineLevel="2">
      <c r="B438" s="149" t="s">
        <v>856</v>
      </c>
      <c r="C438" s="137" t="s">
        <v>857</v>
      </c>
      <c r="D438" s="133"/>
      <c r="E438" s="134"/>
      <c r="F438" s="135"/>
    </row>
    <row r="439" spans="2:6" outlineLevel="1">
      <c r="B439" s="136"/>
      <c r="C439" s="156" t="s">
        <v>858</v>
      </c>
      <c r="D439" s="133" t="str" cm="1">
        <f t="array" aca="1" ref="D439" ca="1">_xlfn.IFNA("F"&amp;MATCH(C439,INDIRECT(INDIRECT("B"&amp;_xlfn.XMATCH("No",$B$1:INDIRECT("B"&amp;ROW()),,-1)-1)&amp;"!"&amp;"F:F"),0),"")</f>
        <v>F108</v>
      </c>
      <c r="E439" s="148" t="str" cm="1">
        <f t="array" aca="1" ref="E439" ca="1">HYPERLINK("#"&amp;INDIRECT("B"&amp;_xlfn.XMATCH("No",$B$1:INDIRECT("B"&amp;ROW()),,-1)-1)&amp;"!"&amp;D439,"위치로 이동")</f>
        <v>위치로 이동</v>
      </c>
      <c r="F439" s="135"/>
    </row>
    <row r="440" spans="2:6" outlineLevel="2">
      <c r="B440" s="149" t="s">
        <v>859</v>
      </c>
      <c r="C440" s="137" t="s">
        <v>860</v>
      </c>
      <c r="D440" s="133"/>
      <c r="E440" s="134"/>
      <c r="F440" s="135"/>
    </row>
    <row r="441" spans="2:6" outlineLevel="1">
      <c r="B441" s="136"/>
      <c r="C441" s="156" t="s">
        <v>861</v>
      </c>
      <c r="D441" s="133" t="str" cm="1">
        <f t="array" aca="1" ref="D441" ca="1">_xlfn.IFNA("F"&amp;MATCH(C441,INDIRECT(INDIRECT("B"&amp;_xlfn.XMATCH("No",$B$1:INDIRECT("B"&amp;ROW()),,-1)-1)&amp;"!"&amp;"F:F"),0),"")</f>
        <v>F119</v>
      </c>
      <c r="E441" s="148" t="str" cm="1">
        <f t="array" aca="1" ref="E441" ca="1">HYPERLINK("#"&amp;INDIRECT("B"&amp;_xlfn.XMATCH("No",$B$1:INDIRECT("B"&amp;ROW()),,-1)-1)&amp;"!"&amp;D441,"위치로 이동")</f>
        <v>위치로 이동</v>
      </c>
      <c r="F441" s="135"/>
    </row>
    <row r="442" spans="2:6" outlineLevel="2">
      <c r="B442" s="149" t="s">
        <v>862</v>
      </c>
      <c r="C442" s="137" t="s">
        <v>863</v>
      </c>
      <c r="D442" s="133"/>
      <c r="E442" s="134"/>
      <c r="F442" s="135"/>
    </row>
    <row r="443" spans="2:6" outlineLevel="1">
      <c r="B443" s="136"/>
      <c r="C443" s="156" t="s">
        <v>864</v>
      </c>
      <c r="D443" s="133" t="str" cm="1">
        <f t="array" aca="1" ref="D443" ca="1">_xlfn.IFNA("F"&amp;MATCH(C443,INDIRECT(INDIRECT("B"&amp;_xlfn.XMATCH("No",$B$1:INDIRECT("B"&amp;ROW()),,-1)-1)&amp;"!"&amp;"F:F"),0),"")</f>
        <v>F130</v>
      </c>
      <c r="E443" s="148" t="str" cm="1">
        <f t="array" aca="1" ref="E443" ca="1">HYPERLINK("#"&amp;INDIRECT("B"&amp;_xlfn.XMATCH("No",$B$1:INDIRECT("B"&amp;ROW()),,-1)-1)&amp;"!"&amp;D443,"위치로 이동")</f>
        <v>위치로 이동</v>
      </c>
      <c r="F443" s="135"/>
    </row>
    <row r="444" spans="2:6" outlineLevel="2">
      <c r="B444" s="149" t="s">
        <v>865</v>
      </c>
      <c r="C444" s="137" t="s">
        <v>866</v>
      </c>
      <c r="D444" s="133"/>
      <c r="E444" s="134"/>
      <c r="F444" s="135"/>
    </row>
    <row r="445" spans="2:6" outlineLevel="2">
      <c r="B445" s="136"/>
      <c r="C445" s="150"/>
      <c r="D445" s="133" t="str" cm="1">
        <f t="array" aca="1" ref="D445" ca="1">_xlfn.IFNA("F"&amp;MATCH(C445,INDIRECT(INDIRECT("B"&amp;_xlfn.XMATCH("No",$B$1:INDIRECT("B"&amp;ROW()),,-1)-1)&amp;"!"&amp;"F:F"),0),"")</f>
        <v/>
      </c>
      <c r="E445" s="134"/>
      <c r="F445" s="135"/>
    </row>
    <row r="446" spans="2:6" outlineLevel="1">
      <c r="B446" s="136"/>
      <c r="C446" s="150"/>
      <c r="D446" s="133" t="str" cm="1">
        <f t="array" aca="1" ref="D446" ca="1">_xlfn.IFNA("F"&amp;MATCH(C446,INDIRECT(INDIRECT("B"&amp;_xlfn.XMATCH("No",$B$1:INDIRECT("B"&amp;ROW()),,-1)-1)&amp;"!"&amp;"F:F"),0),"")</f>
        <v/>
      </c>
      <c r="E446" s="134"/>
      <c r="F446" s="135"/>
    </row>
    <row r="447" spans="2:6">
      <c r="B447" s="125" t="s">
        <v>867</v>
      </c>
      <c r="C447" s="126" t="s">
        <v>868</v>
      </c>
      <c r="D447" s="127" t="str" cm="1">
        <f t="array" aca="1" ref="D447" ca="1">_xlfn.IFNA("F"&amp;MATCH(C447,INDIRECT(INDIRECT("B"&amp;_xlfn.XMATCH("No",$B$1:INDIRECT("B"&amp;ROW()),,-1)-1)&amp;"!"&amp;"F:F"),0),"")</f>
        <v/>
      </c>
      <c r="E447" s="128"/>
      <c r="F447" s="129"/>
    </row>
    <row r="448" spans="2:6" outlineLevel="1">
      <c r="B448" s="136" t="s">
        <v>869</v>
      </c>
      <c r="C448" s="208" t="s">
        <v>870</v>
      </c>
      <c r="D448" s="133" t="str" cm="1">
        <f t="array" aca="1" ref="D448" ca="1">_xlfn.IFNA("F"&amp;MATCH(C448,INDIRECT(INDIRECT("B"&amp;_xlfn.XMATCH("No",$B$1:INDIRECT("B"&amp;ROW()),,-1)-1)&amp;"!"&amp;"F:F"),0),"")</f>
        <v>F142</v>
      </c>
      <c r="E448" s="148" t="str" cm="1">
        <f t="array" aca="1" ref="E448" ca="1">HYPERLINK("#"&amp;INDIRECT("B"&amp;_xlfn.XMATCH("No",$B$1:INDIRECT("B"&amp;ROW()),,-1)-1)&amp;"!"&amp;D448,"위치로 이동")</f>
        <v>위치로 이동</v>
      </c>
      <c r="F448" s="135"/>
    </row>
    <row r="449" spans="2:6" outlineLevel="1">
      <c r="B449" s="136"/>
      <c r="C449" s="156" t="s">
        <v>871</v>
      </c>
      <c r="D449" s="133" t="str" cm="1">
        <f t="array" aca="1" ref="D449" ca="1">_xlfn.IFNA("F"&amp;MATCH(C449,INDIRECT(INDIRECT("B"&amp;_xlfn.XMATCH("No",$B$1:INDIRECT("B"&amp;ROW()),,-1)-1)&amp;"!"&amp;"F:F"),0),"")</f>
        <v>F143</v>
      </c>
      <c r="E449" s="148" t="str" cm="1">
        <f t="array" aca="1" ref="E449" ca="1">HYPERLINK("#"&amp;INDIRECT("B"&amp;_xlfn.XMATCH("No",$B$1:INDIRECT("B"&amp;ROW()),,-1)-1)&amp;"!"&amp;D449,"위치로 이동")</f>
        <v>위치로 이동</v>
      </c>
      <c r="F449" s="135"/>
    </row>
    <row r="450" spans="2:6" outlineLevel="2">
      <c r="B450" s="149" t="s">
        <v>872</v>
      </c>
      <c r="C450" s="137" t="s">
        <v>873</v>
      </c>
      <c r="D450" s="133"/>
      <c r="E450" s="134"/>
      <c r="F450" s="135"/>
    </row>
    <row r="451" spans="2:6" outlineLevel="1">
      <c r="B451" s="136"/>
      <c r="C451" s="156" t="s">
        <v>874</v>
      </c>
      <c r="D451" s="133" t="str" cm="1">
        <f t="array" aca="1" ref="D451" ca="1">_xlfn.IFNA("F"&amp;MATCH(C451,INDIRECT(INDIRECT("B"&amp;_xlfn.XMATCH("No",$B$1:INDIRECT("B"&amp;ROW()),,-1)-1)&amp;"!"&amp;"F:F"),0),"")</f>
        <v>F154</v>
      </c>
      <c r="E451" s="148" t="str" cm="1">
        <f t="array" aca="1" ref="E451" ca="1">HYPERLINK("#"&amp;INDIRECT("B"&amp;_xlfn.XMATCH("No",$B$1:INDIRECT("B"&amp;ROW()),,-1)-1)&amp;"!"&amp;D451,"위치로 이동")</f>
        <v>위치로 이동</v>
      </c>
      <c r="F451" s="135"/>
    </row>
    <row r="452" spans="2:6" outlineLevel="2">
      <c r="B452" s="149" t="s">
        <v>875</v>
      </c>
      <c r="C452" s="137" t="s">
        <v>876</v>
      </c>
      <c r="D452" s="133"/>
      <c r="E452" s="134"/>
      <c r="F452" s="135"/>
    </row>
    <row r="453" spans="2:6" outlineLevel="1">
      <c r="B453" s="136"/>
      <c r="C453" s="156" t="s">
        <v>877</v>
      </c>
      <c r="D453" s="133" t="str" cm="1">
        <f t="array" aca="1" ref="D453" ca="1">_xlfn.IFNA("F"&amp;MATCH(C453,INDIRECT(INDIRECT("B"&amp;_xlfn.XMATCH("No",$B$1:INDIRECT("B"&amp;ROW()),,-1)-1)&amp;"!"&amp;"F:F"),0),"")</f>
        <v>F165</v>
      </c>
      <c r="E453" s="148" t="str" cm="1">
        <f t="array" aca="1" ref="E453" ca="1">HYPERLINK("#"&amp;INDIRECT("B"&amp;_xlfn.XMATCH("No",$B$1:INDIRECT("B"&amp;ROW()),,-1)-1)&amp;"!"&amp;D453,"위치로 이동")</f>
        <v>위치로 이동</v>
      </c>
      <c r="F453" s="135"/>
    </row>
    <row r="454" spans="2:6" outlineLevel="2">
      <c r="B454" s="149" t="s">
        <v>878</v>
      </c>
      <c r="C454" s="137" t="s">
        <v>879</v>
      </c>
      <c r="D454" s="133"/>
      <c r="E454" s="134"/>
      <c r="F454" s="135"/>
    </row>
    <row r="455" spans="2:6" outlineLevel="1">
      <c r="B455" s="136"/>
      <c r="C455" s="156" t="s">
        <v>880</v>
      </c>
      <c r="D455" s="133" t="str" cm="1">
        <f t="array" aca="1" ref="D455" ca="1">_xlfn.IFNA("F"&amp;MATCH(C455,INDIRECT(INDIRECT("B"&amp;_xlfn.XMATCH("No",$B$1:INDIRECT("B"&amp;ROW()),,-1)-1)&amp;"!"&amp;"F:F"),0),"")</f>
        <v>F185</v>
      </c>
      <c r="E455" s="148" t="str" cm="1">
        <f t="array" aca="1" ref="E455" ca="1">HYPERLINK("#"&amp;INDIRECT("B"&amp;_xlfn.XMATCH("No",$B$1:INDIRECT("B"&amp;ROW()),,-1)-1)&amp;"!"&amp;D455,"위치로 이동")</f>
        <v>위치로 이동</v>
      </c>
      <c r="F455" s="135"/>
    </row>
    <row r="456" spans="2:6" outlineLevel="2">
      <c r="B456" s="149" t="s">
        <v>881</v>
      </c>
      <c r="C456" s="137" t="s">
        <v>882</v>
      </c>
      <c r="D456" s="133"/>
      <c r="E456" s="134"/>
      <c r="F456" s="135"/>
    </row>
    <row r="457" spans="2:6" outlineLevel="1">
      <c r="B457" s="136"/>
      <c r="C457" s="156" t="s">
        <v>883</v>
      </c>
      <c r="D457" s="133" t="str" cm="1">
        <f t="array" aca="1" ref="D457" ca="1">_xlfn.IFNA("F"&amp;MATCH(C457,INDIRECT(INDIRECT("B"&amp;_xlfn.XMATCH("No",$B$1:INDIRECT("B"&amp;ROW()),,-1)-1)&amp;"!"&amp;"F:F"),0),"")</f>
        <v>F196</v>
      </c>
      <c r="E457" s="148" t="str" cm="1">
        <f t="array" aca="1" ref="E457" ca="1">HYPERLINK("#"&amp;INDIRECT("B"&amp;_xlfn.XMATCH("No",$B$1:INDIRECT("B"&amp;ROW()),,-1)-1)&amp;"!"&amp;D457,"위치로 이동")</f>
        <v>위치로 이동</v>
      </c>
      <c r="F457" s="135"/>
    </row>
    <row r="458" spans="2:6" outlineLevel="2">
      <c r="B458" s="149" t="s">
        <v>884</v>
      </c>
      <c r="C458" s="137" t="s">
        <v>885</v>
      </c>
      <c r="D458" s="133"/>
      <c r="E458" s="134"/>
      <c r="F458" s="135"/>
    </row>
    <row r="459" spans="2:6" outlineLevel="2">
      <c r="B459" s="136"/>
      <c r="C459" s="150"/>
      <c r="D459" s="133" t="str" cm="1">
        <f t="array" aca="1" ref="D459" ca="1">_xlfn.IFNA("F"&amp;MATCH(C459,INDIRECT(INDIRECT("B"&amp;_xlfn.XMATCH("No",$B$1:INDIRECT("B"&amp;ROW()),,-1)-1)&amp;"!"&amp;"F:F"),0),"")</f>
        <v/>
      </c>
      <c r="E459" s="134"/>
      <c r="F459" s="135"/>
    </row>
    <row r="460" spans="2:6" outlineLevel="1">
      <c r="B460" s="136"/>
      <c r="C460" s="150"/>
      <c r="D460" s="133" t="str" cm="1">
        <f t="array" aca="1" ref="D460" ca="1">_xlfn.IFNA("F"&amp;MATCH(C460,INDIRECT(INDIRECT("B"&amp;_xlfn.XMATCH("No",$B$1:INDIRECT("B"&amp;ROW()),,-1)-1)&amp;"!"&amp;"F:F"),0),"")</f>
        <v/>
      </c>
      <c r="E460" s="134"/>
      <c r="F460" s="135"/>
    </row>
    <row r="461" spans="2:6">
      <c r="B461" s="125" t="s">
        <v>886</v>
      </c>
      <c r="C461" s="126" t="s">
        <v>887</v>
      </c>
      <c r="D461" s="127" t="str" cm="1">
        <f t="array" aca="1" ref="D461" ca="1">_xlfn.IFNA("F"&amp;MATCH(C461,INDIRECT(INDIRECT("B"&amp;_xlfn.XMATCH("No",$B$1:INDIRECT("B"&amp;ROW()),,-1)-1)&amp;"!"&amp;"F:F"),0),"")</f>
        <v/>
      </c>
      <c r="E461" s="128"/>
      <c r="F461" s="129"/>
    </row>
    <row r="462" spans="2:6" outlineLevel="1">
      <c r="B462" s="136" t="s">
        <v>888</v>
      </c>
      <c r="C462" s="132" t="s">
        <v>889</v>
      </c>
      <c r="D462" s="133" t="str" cm="1">
        <f t="array" aca="1" ref="D462" ca="1">_xlfn.IFNA("F"&amp;MATCH(C462,INDIRECT(INDIRECT("B"&amp;_xlfn.XMATCH("No",$B$1:INDIRECT("B"&amp;ROW()),,-1)-1)&amp;"!"&amp;"F:F"),0),"")</f>
        <v>F208</v>
      </c>
      <c r="E462" s="148" t="str" cm="1">
        <f t="array" aca="1" ref="E462" ca="1">HYPERLINK("#"&amp;INDIRECT("B"&amp;_xlfn.XMATCH("No",$B$1:INDIRECT("B"&amp;ROW()),,-1)-1)&amp;"!"&amp;D462,"위치로 이동")</f>
        <v>위치로 이동</v>
      </c>
      <c r="F462" s="135"/>
    </row>
    <row r="463" spans="2:6" outlineLevel="1">
      <c r="B463" s="136"/>
      <c r="C463" s="156" t="s">
        <v>890</v>
      </c>
      <c r="D463" s="133" t="str" cm="1">
        <f t="array" aca="1" ref="D463" ca="1">_xlfn.IFNA("F"&amp;MATCH(C463,INDIRECT(INDIRECT("B"&amp;_xlfn.XMATCH("No",$B$1:INDIRECT("B"&amp;ROW()),,-1)-1)&amp;"!"&amp;"F:F"),0),"")</f>
        <v>F209</v>
      </c>
      <c r="E463" s="148" t="str" cm="1">
        <f t="array" aca="1" ref="E463" ca="1">HYPERLINK("#"&amp;INDIRECT("B"&amp;_xlfn.XMATCH("No",$B$1:INDIRECT("B"&amp;ROW()),,-1)-1)&amp;"!"&amp;D463,"위치로 이동")</f>
        <v>위치로 이동</v>
      </c>
      <c r="F463" s="135"/>
    </row>
    <row r="464" spans="2:6" outlineLevel="2">
      <c r="B464" s="149" t="s">
        <v>891</v>
      </c>
      <c r="C464" s="137" t="s">
        <v>892</v>
      </c>
      <c r="D464" s="133"/>
      <c r="E464" s="134"/>
      <c r="F464" s="135"/>
    </row>
    <row r="465" spans="2:6" outlineLevel="1">
      <c r="B465" s="136"/>
      <c r="C465" s="156" t="s">
        <v>893</v>
      </c>
      <c r="D465" s="133" t="str" cm="1">
        <f t="array" aca="1" ref="D465" ca="1">_xlfn.IFNA("F"&amp;MATCH(C465,INDIRECT(INDIRECT("B"&amp;_xlfn.XMATCH("No",$B$1:INDIRECT("B"&amp;ROW()),,-1)-1)&amp;"!"&amp;"F:F"),0),"")</f>
        <v>F218</v>
      </c>
      <c r="E465" s="148" t="str" cm="1">
        <f t="array" aca="1" ref="E465" ca="1">HYPERLINK("#"&amp;INDIRECT("B"&amp;_xlfn.XMATCH("No",$B$1:INDIRECT("B"&amp;ROW()),,-1)-1)&amp;"!"&amp;D465,"위치로 이동")</f>
        <v>위치로 이동</v>
      </c>
      <c r="F465" s="135"/>
    </row>
    <row r="466" spans="2:6" outlineLevel="2">
      <c r="B466" s="149" t="s">
        <v>894</v>
      </c>
      <c r="C466" s="137" t="s">
        <v>895</v>
      </c>
      <c r="D466" s="133"/>
      <c r="E466" s="134"/>
      <c r="F466" s="135"/>
    </row>
    <row r="467" spans="2:6" outlineLevel="1">
      <c r="B467" s="136"/>
      <c r="C467" s="156" t="s">
        <v>896</v>
      </c>
      <c r="D467" s="133" t="str" cm="1">
        <f t="array" aca="1" ref="D467" ca="1">_xlfn.IFNA("F"&amp;MATCH(C467,INDIRECT(INDIRECT("B"&amp;_xlfn.XMATCH("No",$B$1:INDIRECT("B"&amp;ROW()),,-1)-1)&amp;"!"&amp;"F:F"),0),"")</f>
        <v>F227</v>
      </c>
      <c r="E467" s="148" t="str" cm="1">
        <f t="array" aca="1" ref="E467" ca="1">HYPERLINK("#"&amp;INDIRECT("B"&amp;_xlfn.XMATCH("No",$B$1:INDIRECT("B"&amp;ROW()),,-1)-1)&amp;"!"&amp;D467,"위치로 이동")</f>
        <v>위치로 이동</v>
      </c>
      <c r="F467" s="135"/>
    </row>
    <row r="468" spans="2:6" outlineLevel="2">
      <c r="B468" s="149" t="s">
        <v>897</v>
      </c>
      <c r="C468" s="137" t="s">
        <v>898</v>
      </c>
      <c r="D468" s="133"/>
      <c r="E468" s="134"/>
      <c r="F468" s="135"/>
    </row>
    <row r="469" spans="2:6" outlineLevel="2">
      <c r="B469" s="136"/>
      <c r="C469" s="150"/>
      <c r="D469" s="133" t="str" cm="1">
        <f t="array" aca="1" ref="D469" ca="1">_xlfn.IFNA("F"&amp;MATCH(C469,INDIRECT(INDIRECT("B"&amp;_xlfn.XMATCH("No",$B$1:INDIRECT("B"&amp;ROW()),,-1)-1)&amp;"!"&amp;"F:F"),0),"")</f>
        <v/>
      </c>
      <c r="E469" s="134"/>
      <c r="F469" s="135"/>
    </row>
    <row r="470" spans="2:6" outlineLevel="1">
      <c r="B470" s="136"/>
      <c r="C470" s="150"/>
      <c r="D470" s="133" t="str" cm="1">
        <f t="array" aca="1" ref="D470" ca="1">_xlfn.IFNA("F"&amp;MATCH(C470,INDIRECT(INDIRECT("B"&amp;_xlfn.XMATCH("No",$B$1:INDIRECT("B"&amp;ROW()),,-1)-1)&amp;"!"&amp;"F:F"),0),"")</f>
        <v/>
      </c>
      <c r="E470" s="134"/>
      <c r="F470" s="135"/>
    </row>
    <row r="471" spans="2:6">
      <c r="B471" s="125" t="s">
        <v>899</v>
      </c>
      <c r="C471" s="180" t="s">
        <v>900</v>
      </c>
      <c r="D471" s="127" t="str" cm="1">
        <f t="array" aca="1" ref="D471" ca="1">_xlfn.IFNA("F"&amp;MATCH(C471,INDIRECT(INDIRECT("B"&amp;_xlfn.XMATCH("No",$B$1:INDIRECT("B"&amp;ROW()),,-1)-1)&amp;"!"&amp;"F:F"),0),"")</f>
        <v/>
      </c>
      <c r="E471" s="128"/>
      <c r="F471" s="129"/>
    </row>
    <row r="472" spans="2:6" outlineLevel="1">
      <c r="B472" s="136" t="s">
        <v>901</v>
      </c>
      <c r="C472" s="155" t="s">
        <v>902</v>
      </c>
      <c r="D472" s="133" t="str" cm="1">
        <f t="array" aca="1" ref="D472" ca="1">_xlfn.IFNA("F"&amp;MATCH(C472,INDIRECT(INDIRECT("B"&amp;_xlfn.XMATCH("No",$B$1:INDIRECT("B"&amp;ROW()),,-1)-1)&amp;"!"&amp;"F:F"),0),"")</f>
        <v>F237</v>
      </c>
      <c r="E472" s="148" t="str" cm="1">
        <f t="array" aca="1" ref="E472" ca="1">HYPERLINK("#"&amp;INDIRECT("B"&amp;_xlfn.XMATCH("No",$B$1:INDIRECT("B"&amp;ROW()),,-1)-1)&amp;"!"&amp;D472,"위치로 이동")</f>
        <v>위치로 이동</v>
      </c>
      <c r="F472" s="135"/>
    </row>
    <row r="473" spans="2:6" outlineLevel="1">
      <c r="B473" s="136"/>
      <c r="C473" s="156" t="s">
        <v>903</v>
      </c>
      <c r="D473" s="133" t="str" cm="1">
        <f t="array" aca="1" ref="D473" ca="1">_xlfn.IFNA("F"&amp;MATCH(C473,INDIRECT(INDIRECT("B"&amp;_xlfn.XMATCH("No",$B$1:INDIRECT("B"&amp;ROW()),,-1)-1)&amp;"!"&amp;"F:F"),0),"")</f>
        <v>F238</v>
      </c>
      <c r="E473" s="148" t="str" cm="1">
        <f t="array" aca="1" ref="E473" ca="1">HYPERLINK("#"&amp;INDIRECT("B"&amp;_xlfn.XMATCH("No",$B$1:INDIRECT("B"&amp;ROW()),,-1)-1)&amp;"!"&amp;D473,"위치로 이동")</f>
        <v>위치로 이동</v>
      </c>
      <c r="F473" s="135"/>
    </row>
    <row r="474" spans="2:6" outlineLevel="2">
      <c r="B474" s="149" t="s">
        <v>904</v>
      </c>
      <c r="C474" s="137" t="s">
        <v>905</v>
      </c>
      <c r="D474" s="133"/>
      <c r="E474" s="134"/>
      <c r="F474" s="135"/>
    </row>
    <row r="475" spans="2:6" outlineLevel="1">
      <c r="B475" s="136"/>
      <c r="C475" s="156" t="s">
        <v>906</v>
      </c>
      <c r="D475" s="133" t="str" cm="1">
        <f t="array" aca="1" ref="D475" ca="1">_xlfn.IFNA("F"&amp;MATCH(C475,INDIRECT(INDIRECT("B"&amp;_xlfn.XMATCH("No",$B$1:INDIRECT("B"&amp;ROW()),,-1)-1)&amp;"!"&amp;"F:F"),0),"")</f>
        <v>F247</v>
      </c>
      <c r="E475" s="148" t="str" cm="1">
        <f t="array" aca="1" ref="E475" ca="1">HYPERLINK("#"&amp;INDIRECT("B"&amp;_xlfn.XMATCH("No",$B$1:INDIRECT("B"&amp;ROW()),,-1)-1)&amp;"!"&amp;D475,"위치로 이동")</f>
        <v>위치로 이동</v>
      </c>
      <c r="F475" s="135"/>
    </row>
    <row r="476" spans="2:6" outlineLevel="2">
      <c r="B476" s="149" t="s">
        <v>907</v>
      </c>
      <c r="C476" s="137" t="s">
        <v>908</v>
      </c>
      <c r="D476" s="133"/>
      <c r="E476" s="134"/>
      <c r="F476" s="135"/>
    </row>
    <row r="477" spans="2:6" outlineLevel="1">
      <c r="B477" s="136"/>
      <c r="C477" s="156" t="s">
        <v>909</v>
      </c>
      <c r="D477" s="133" t="str" cm="1">
        <f t="array" aca="1" ref="D477" ca="1">_xlfn.IFNA("F"&amp;MATCH(C477,INDIRECT(INDIRECT("B"&amp;_xlfn.XMATCH("No",$B$1:INDIRECT("B"&amp;ROW()),,-1)-1)&amp;"!"&amp;"F:F"),0),"")</f>
        <v>F256</v>
      </c>
      <c r="E477" s="148" t="str" cm="1">
        <f t="array" aca="1" ref="E477" ca="1">HYPERLINK("#"&amp;INDIRECT("B"&amp;_xlfn.XMATCH("No",$B$1:INDIRECT("B"&amp;ROW()),,-1)-1)&amp;"!"&amp;D477,"위치로 이동")</f>
        <v>위치로 이동</v>
      </c>
      <c r="F477" s="135"/>
    </row>
    <row r="478" spans="2:6" outlineLevel="2">
      <c r="B478" s="149" t="s">
        <v>910</v>
      </c>
      <c r="C478" s="137" t="s">
        <v>911</v>
      </c>
      <c r="D478" s="133"/>
      <c r="E478" s="134"/>
      <c r="F478" s="135"/>
    </row>
    <row r="479" spans="2:6" outlineLevel="1">
      <c r="B479" s="136"/>
      <c r="C479" s="156" t="s">
        <v>912</v>
      </c>
      <c r="D479" s="133" t="str" cm="1">
        <f t="array" aca="1" ref="D479" ca="1">_xlfn.IFNA("F"&amp;MATCH(C479,INDIRECT(INDIRECT("B"&amp;_xlfn.XMATCH("No",$B$1:INDIRECT("B"&amp;ROW()),,-1)-1)&amp;"!"&amp;"F:F"),0),"")</f>
        <v>F265</v>
      </c>
      <c r="E479" s="148" t="str" cm="1">
        <f t="array" aca="1" ref="E479" ca="1">HYPERLINK("#"&amp;INDIRECT("B"&amp;_xlfn.XMATCH("No",$B$1:INDIRECT("B"&amp;ROW()),,-1)-1)&amp;"!"&amp;D479,"위치로 이동")</f>
        <v>위치로 이동</v>
      </c>
      <c r="F479" s="135"/>
    </row>
    <row r="480" spans="2:6" outlineLevel="2">
      <c r="B480" s="149" t="s">
        <v>913</v>
      </c>
      <c r="C480" s="137" t="s">
        <v>914</v>
      </c>
      <c r="D480" s="133"/>
      <c r="E480" s="134"/>
      <c r="F480" s="135"/>
    </row>
    <row r="481" spans="2:6" outlineLevel="2">
      <c r="B481" s="136"/>
      <c r="C481" s="150"/>
      <c r="D481" s="133" t="str" cm="1">
        <f t="array" aca="1" ref="D481" ca="1">_xlfn.IFNA("F"&amp;MATCH(C481,INDIRECT(INDIRECT("B"&amp;_xlfn.XMATCH("No",$B$1:INDIRECT("B"&amp;ROW()),,-1)-1)&amp;"!"&amp;"F:F"),0),"")</f>
        <v/>
      </c>
      <c r="E481" s="134"/>
      <c r="F481" s="135"/>
    </row>
    <row r="482" spans="2:6" outlineLevel="1">
      <c r="B482" s="136"/>
      <c r="C482" s="150"/>
      <c r="D482" s="133" t="str" cm="1">
        <f t="array" aca="1" ref="D482" ca="1">_xlfn.IFNA("F"&amp;MATCH(C482,INDIRECT(INDIRECT("B"&amp;_xlfn.XMATCH("No",$B$1:INDIRECT("B"&amp;ROW()),,-1)-1)&amp;"!"&amp;"F:F"),0),"")</f>
        <v/>
      </c>
      <c r="E482" s="134"/>
      <c r="F482" s="135"/>
    </row>
    <row r="483" spans="2:6">
      <c r="B483" s="125" t="s">
        <v>915</v>
      </c>
      <c r="C483" s="180" t="s">
        <v>916</v>
      </c>
      <c r="D483" s="127" t="str" cm="1">
        <f t="array" aca="1" ref="D483" ca="1">_xlfn.IFNA("F"&amp;MATCH(C483,INDIRECT(INDIRECT("B"&amp;_xlfn.XMATCH("No",$B$1:INDIRECT("B"&amp;ROW()),,-1)-1)&amp;"!"&amp;"F:F"),0),"")</f>
        <v/>
      </c>
      <c r="E483" s="128"/>
      <c r="F483" s="129"/>
    </row>
    <row r="484" spans="2:6" outlineLevel="1">
      <c r="B484" s="136" t="s">
        <v>917</v>
      </c>
      <c r="C484" s="155" t="s">
        <v>918</v>
      </c>
      <c r="D484" s="133" t="str" cm="1">
        <f t="array" aca="1" ref="D484" ca="1">_xlfn.IFNA("F"&amp;MATCH(C484,INDIRECT(INDIRECT("B"&amp;_xlfn.XMATCH("No",$B$1:INDIRECT("B"&amp;ROW()),,-1)-1)&amp;"!"&amp;"F:F"),0),"")</f>
        <v>F275</v>
      </c>
      <c r="E484" s="148" t="str" cm="1">
        <f t="array" aca="1" ref="E484" ca="1">HYPERLINK("#"&amp;INDIRECT("B"&amp;_xlfn.XMATCH("No",$B$1:INDIRECT("B"&amp;ROW()),,-1)-1)&amp;"!"&amp;D484,"위치로 이동")</f>
        <v>위치로 이동</v>
      </c>
      <c r="F484" s="135"/>
    </row>
    <row r="485" spans="2:6" outlineLevel="1">
      <c r="B485" s="136"/>
      <c r="C485" s="156" t="s">
        <v>919</v>
      </c>
      <c r="D485" s="133" t="str" cm="1">
        <f t="array" aca="1" ref="D485" ca="1">_xlfn.IFNA("F"&amp;MATCH(C485,INDIRECT(INDIRECT("B"&amp;_xlfn.XMATCH("No",$B$1:INDIRECT("B"&amp;ROW()),,-1)-1)&amp;"!"&amp;"F:F"),0),"")</f>
        <v>F276</v>
      </c>
      <c r="E485" s="148" t="str" cm="1">
        <f t="array" aca="1" ref="E485" ca="1">HYPERLINK("#"&amp;INDIRECT("B"&amp;_xlfn.XMATCH("No",$B$1:INDIRECT("B"&amp;ROW()),,-1)-1)&amp;"!"&amp;D485,"위치로 이동")</f>
        <v>위치로 이동</v>
      </c>
      <c r="F485" s="135"/>
    </row>
    <row r="486" spans="2:6" outlineLevel="2">
      <c r="B486" s="149" t="s">
        <v>920</v>
      </c>
      <c r="C486" s="137" t="s">
        <v>921</v>
      </c>
      <c r="D486" s="165"/>
      <c r="E486" s="166"/>
      <c r="F486" s="167"/>
    </row>
    <row r="487" spans="2:6" outlineLevel="1">
      <c r="B487" s="136"/>
      <c r="C487" s="156" t="s">
        <v>922</v>
      </c>
      <c r="D487" s="133" t="str" cm="1">
        <f t="array" aca="1" ref="D487" ca="1">_xlfn.IFNA("F"&amp;MATCH(C487,INDIRECT(INDIRECT("B"&amp;_xlfn.XMATCH("No",$B$1:INDIRECT("B"&amp;ROW()),,-1)-1)&amp;"!"&amp;"F:F"),0),"")</f>
        <v>F285</v>
      </c>
      <c r="E487" s="148" t="str" cm="1">
        <f t="array" aca="1" ref="E487" ca="1">HYPERLINK("#"&amp;INDIRECT("B"&amp;_xlfn.XMATCH("No",$B$1:INDIRECT("B"&amp;ROW()),,-1)-1)&amp;"!"&amp;D487,"위치로 이동")</f>
        <v>위치로 이동</v>
      </c>
      <c r="F487" s="135"/>
    </row>
    <row r="488" spans="2:6" outlineLevel="2">
      <c r="B488" s="149" t="s">
        <v>923</v>
      </c>
      <c r="C488" s="137" t="s">
        <v>924</v>
      </c>
      <c r="D488" s="165"/>
      <c r="E488" s="166"/>
      <c r="F488" s="167"/>
    </row>
    <row r="489" spans="2:6" outlineLevel="1">
      <c r="B489" s="136"/>
      <c r="C489" s="156" t="s">
        <v>925</v>
      </c>
      <c r="D489" s="133" t="str" cm="1">
        <f t="array" aca="1" ref="D489" ca="1">_xlfn.IFNA("F"&amp;MATCH(C489,INDIRECT(INDIRECT("B"&amp;_xlfn.XMATCH("No",$B$1:INDIRECT("B"&amp;ROW()),,-1)-1)&amp;"!"&amp;"F:F"),0),"")</f>
        <v>F294</v>
      </c>
      <c r="E489" s="148" t="str" cm="1">
        <f t="array" aca="1" ref="E489" ca="1">HYPERLINK("#"&amp;INDIRECT("B"&amp;_xlfn.XMATCH("No",$B$1:INDIRECT("B"&amp;ROW()),,-1)-1)&amp;"!"&amp;D489,"위치로 이동")</f>
        <v>위치로 이동</v>
      </c>
      <c r="F489" s="135"/>
    </row>
    <row r="490" spans="2:6" outlineLevel="2">
      <c r="B490" s="149" t="s">
        <v>926</v>
      </c>
      <c r="C490" s="137" t="s">
        <v>927</v>
      </c>
      <c r="D490" s="165"/>
      <c r="E490" s="166"/>
      <c r="F490" s="167"/>
    </row>
    <row r="491" spans="2:6" outlineLevel="1">
      <c r="B491" s="136"/>
      <c r="C491" s="156" t="s">
        <v>928</v>
      </c>
      <c r="D491" s="133" t="str" cm="1">
        <f t="array" aca="1" ref="D491" ca="1">_xlfn.IFNA("F"&amp;MATCH(C491,INDIRECT(INDIRECT("B"&amp;_xlfn.XMATCH("No",$B$1:INDIRECT("B"&amp;ROW()),,-1)-1)&amp;"!"&amp;"F:F"),0),"")</f>
        <v>F303</v>
      </c>
      <c r="E491" s="148" t="str" cm="1">
        <f t="array" aca="1" ref="E491" ca="1">HYPERLINK("#"&amp;INDIRECT("B"&amp;_xlfn.XMATCH("No",$B$1:INDIRECT("B"&amp;ROW()),,-1)-1)&amp;"!"&amp;D491,"위치로 이동")</f>
        <v>위치로 이동</v>
      </c>
      <c r="F491" s="135"/>
    </row>
    <row r="492" spans="2:6" outlineLevel="2">
      <c r="B492" s="149" t="s">
        <v>929</v>
      </c>
      <c r="C492" s="137" t="s">
        <v>930</v>
      </c>
      <c r="D492" s="165"/>
      <c r="E492" s="166"/>
      <c r="F492" s="167"/>
    </row>
    <row r="493" spans="2:6" outlineLevel="2">
      <c r="B493" s="136"/>
      <c r="C493" s="150"/>
      <c r="D493" s="133" t="str" cm="1">
        <f t="array" aca="1" ref="D493" ca="1">_xlfn.IFNA("F"&amp;MATCH(C493,INDIRECT(INDIRECT("B"&amp;_xlfn.XMATCH("No",$B$1:INDIRECT("B"&amp;ROW()),,-1)-1)&amp;"!"&amp;"F:F"),0),"")</f>
        <v/>
      </c>
      <c r="E493" s="134"/>
      <c r="F493" s="135"/>
    </row>
    <row r="494" spans="2:6" outlineLevel="1">
      <c r="B494" s="136"/>
      <c r="C494" s="150"/>
      <c r="D494" s="133" t="str" cm="1">
        <f t="array" aca="1" ref="D494" ca="1">_xlfn.IFNA("F"&amp;MATCH(C494,INDIRECT(INDIRECT("B"&amp;_xlfn.XMATCH("No",$B$1:INDIRECT("B"&amp;ROW()),,-1)-1)&amp;"!"&amp;"F:F"),0),"")</f>
        <v/>
      </c>
      <c r="E494" s="134"/>
      <c r="F494" s="135"/>
    </row>
    <row r="495" spans="2:6">
      <c r="B495" s="125" t="s">
        <v>931</v>
      </c>
      <c r="C495" s="180" t="s">
        <v>932</v>
      </c>
      <c r="D495" s="168" t="str" cm="1">
        <f t="array" aca="1" ref="D495" ca="1">_xlfn.IFNA("F"&amp;MATCH(C495,INDIRECT(INDIRECT("B"&amp;_xlfn.XMATCH("No",$B$1:INDIRECT("B"&amp;ROW()),,-1)-1)&amp;"!"&amp;"F:F"),0),"")</f>
        <v/>
      </c>
      <c r="E495" s="169"/>
      <c r="F495" s="170"/>
    </row>
    <row r="496" spans="2:6" outlineLevel="1">
      <c r="B496" s="136" t="s">
        <v>933</v>
      </c>
      <c r="C496" s="155" t="s">
        <v>934</v>
      </c>
      <c r="D496" s="133" t="str" cm="1">
        <f t="array" aca="1" ref="D496" ca="1">_xlfn.IFNA("F"&amp;MATCH(C496,INDIRECT(INDIRECT("B"&amp;_xlfn.XMATCH("No",$B$1:INDIRECT("B"&amp;ROW()),,-1)-1)&amp;"!"&amp;"F:F"),0),"")</f>
        <v>F313</v>
      </c>
      <c r="E496" s="148" t="str" cm="1">
        <f t="array" aca="1" ref="E496" ca="1">HYPERLINK("#"&amp;INDIRECT("B"&amp;_xlfn.XMATCH("No",$B$1:INDIRECT("B"&amp;ROW()),,-1)-1)&amp;"!"&amp;D496,"위치로 이동")</f>
        <v>위치로 이동</v>
      </c>
      <c r="F496" s="135"/>
    </row>
    <row r="497" spans="2:6" outlineLevel="1">
      <c r="B497" s="136"/>
      <c r="C497" s="156" t="s">
        <v>935</v>
      </c>
      <c r="D497" s="133" t="str" cm="1">
        <f t="array" aca="1" ref="D497" ca="1">_xlfn.IFNA("F"&amp;MATCH(C497,INDIRECT(INDIRECT("B"&amp;_xlfn.XMATCH("No",$B$1:INDIRECT("B"&amp;ROW()),,-1)-1)&amp;"!"&amp;"F:F"),0),"")</f>
        <v>F314</v>
      </c>
      <c r="E497" s="148" t="str" cm="1">
        <f t="array" aca="1" ref="E497" ca="1">HYPERLINK("#"&amp;INDIRECT("B"&amp;_xlfn.XMATCH("No",$B$1:INDIRECT("B"&amp;ROW()),,-1)-1)&amp;"!"&amp;D497,"위치로 이동")</f>
        <v>위치로 이동</v>
      </c>
      <c r="F497" s="135"/>
    </row>
    <row r="498" spans="2:6" outlineLevel="2">
      <c r="B498" s="149" t="s">
        <v>936</v>
      </c>
      <c r="C498" s="137" t="s">
        <v>937</v>
      </c>
      <c r="D498" s="133"/>
      <c r="E498" s="134"/>
      <c r="F498" s="135"/>
    </row>
    <row r="499" spans="2:6" outlineLevel="1">
      <c r="B499" s="136"/>
      <c r="C499" s="156" t="s">
        <v>938</v>
      </c>
      <c r="D499" s="133" t="str" cm="1">
        <f t="array" aca="1" ref="D499" ca="1">_xlfn.IFNA("F"&amp;MATCH(C499,INDIRECT(INDIRECT("B"&amp;_xlfn.XMATCH("No",$B$1:INDIRECT("B"&amp;ROW()),,-1)-1)&amp;"!"&amp;"F:F"),0),"")</f>
        <v>F323</v>
      </c>
      <c r="E499" s="148" t="str" cm="1">
        <f t="array" aca="1" ref="E499" ca="1">HYPERLINK("#"&amp;INDIRECT("B"&amp;_xlfn.XMATCH("No",$B$1:INDIRECT("B"&amp;ROW()),,-1)-1)&amp;"!"&amp;D499,"위치로 이동")</f>
        <v>위치로 이동</v>
      </c>
      <c r="F499" s="135"/>
    </row>
    <row r="500" spans="2:6" outlineLevel="2">
      <c r="B500" s="149" t="s">
        <v>939</v>
      </c>
      <c r="C500" s="137" t="s">
        <v>940</v>
      </c>
      <c r="D500" s="133"/>
      <c r="E500" s="134"/>
      <c r="F500" s="135"/>
    </row>
    <row r="501" spans="2:6" outlineLevel="1">
      <c r="B501" s="136"/>
      <c r="C501" s="156" t="s">
        <v>941</v>
      </c>
      <c r="D501" s="133" t="str" cm="1">
        <f t="array" aca="1" ref="D501" ca="1">_xlfn.IFNA("F"&amp;MATCH(C501,INDIRECT(INDIRECT("B"&amp;_xlfn.XMATCH("No",$B$1:INDIRECT("B"&amp;ROW()),,-1)-1)&amp;"!"&amp;"F:F"),0),"")</f>
        <v>F332</v>
      </c>
      <c r="E501" s="148" t="str" cm="1">
        <f t="array" aca="1" ref="E501" ca="1">HYPERLINK("#"&amp;INDIRECT("B"&amp;_xlfn.XMATCH("No",$B$1:INDIRECT("B"&amp;ROW()),,-1)-1)&amp;"!"&amp;D501,"위치로 이동")</f>
        <v>위치로 이동</v>
      </c>
      <c r="F501" s="135"/>
    </row>
    <row r="502" spans="2:6" outlineLevel="2">
      <c r="B502" s="149" t="s">
        <v>942</v>
      </c>
      <c r="C502" s="137" t="s">
        <v>943</v>
      </c>
      <c r="D502" s="133"/>
      <c r="E502" s="134"/>
      <c r="F502" s="135"/>
    </row>
    <row r="503" spans="2:6" outlineLevel="1">
      <c r="B503" s="136"/>
      <c r="C503" s="156" t="s">
        <v>944</v>
      </c>
      <c r="D503" s="133" t="str" cm="1">
        <f t="array" aca="1" ref="D503" ca="1">_xlfn.IFNA("F"&amp;MATCH(C503,INDIRECT(INDIRECT("B"&amp;_xlfn.XMATCH("No",$B$1:INDIRECT("B"&amp;ROW()),,-1)-1)&amp;"!"&amp;"F:F"),0),"")</f>
        <v>F341</v>
      </c>
      <c r="E503" s="148" t="str" cm="1">
        <f t="array" aca="1" ref="E503" ca="1">HYPERLINK("#"&amp;INDIRECT("B"&amp;_xlfn.XMATCH("No",$B$1:INDIRECT("B"&amp;ROW()),,-1)-1)&amp;"!"&amp;D503,"위치로 이동")</f>
        <v>위치로 이동</v>
      </c>
      <c r="F503" s="135"/>
    </row>
    <row r="504" spans="2:6" outlineLevel="2">
      <c r="B504" s="149" t="s">
        <v>945</v>
      </c>
      <c r="C504" s="137" t="s">
        <v>946</v>
      </c>
      <c r="D504" s="133"/>
      <c r="E504" s="134"/>
      <c r="F504" s="135"/>
    </row>
    <row r="505" spans="2:6" outlineLevel="1">
      <c r="B505" s="136"/>
      <c r="C505" s="156" t="s">
        <v>947</v>
      </c>
      <c r="D505" s="133" t="str" cm="1">
        <f t="array" aca="1" ref="D505" ca="1">_xlfn.IFNA("F"&amp;MATCH(C505,INDIRECT(INDIRECT("B"&amp;_xlfn.XMATCH("No",$B$1:INDIRECT("B"&amp;ROW()),,-1)-1)&amp;"!"&amp;"F:F"),0),"")</f>
        <v>F350</v>
      </c>
      <c r="E505" s="148" t="str" cm="1">
        <f t="array" aca="1" ref="E505" ca="1">HYPERLINK("#"&amp;INDIRECT("B"&amp;_xlfn.XMATCH("No",$B$1:INDIRECT("B"&amp;ROW()),,-1)-1)&amp;"!"&amp;D505,"위치로 이동")</f>
        <v>위치로 이동</v>
      </c>
      <c r="F505" s="135"/>
    </row>
    <row r="506" spans="2:6" outlineLevel="2">
      <c r="B506" s="149" t="s">
        <v>948</v>
      </c>
      <c r="C506" s="137" t="s">
        <v>949</v>
      </c>
      <c r="D506" s="133"/>
      <c r="E506" s="134"/>
      <c r="F506" s="135"/>
    </row>
    <row r="507" spans="2:6" outlineLevel="2">
      <c r="B507" s="136"/>
      <c r="C507" s="164"/>
      <c r="D507" s="133" t="str" cm="1">
        <f t="array" aca="1" ref="D507" ca="1">_xlfn.IFNA("F"&amp;MATCH(C507,INDIRECT(INDIRECT("B"&amp;_xlfn.XMATCH("No",$B$1:INDIRECT("B"&amp;ROW()),,-1)-1)&amp;"!"&amp;"F:F"),0),"")</f>
        <v/>
      </c>
      <c r="E507" s="134"/>
      <c r="F507" s="135"/>
    </row>
    <row r="508" spans="2:6" outlineLevel="1">
      <c r="B508" s="136"/>
      <c r="C508" s="164"/>
      <c r="D508" s="133" t="str" cm="1">
        <f t="array" aca="1" ref="D508" ca="1">_xlfn.IFNA("F"&amp;MATCH(C508,INDIRECT(INDIRECT("B"&amp;_xlfn.XMATCH("No",$B$1:INDIRECT("B"&amp;ROW()),,-1)-1)&amp;"!"&amp;"F:F"),0),"")</f>
        <v/>
      </c>
      <c r="E508" s="134"/>
      <c r="F508" s="135"/>
    </row>
    <row r="509" spans="2:6">
      <c r="B509" s="136"/>
      <c r="C509" s="164"/>
      <c r="D509" s="158" t="str" cm="1">
        <f t="array" aca="1" ref="D509" ca="1">_xlfn.IFNA("F"&amp;MATCH(C509,INDIRECT(INDIRECT("B"&amp;_xlfn.XMATCH("No",$B$1:INDIRECT("B"&amp;ROW()),,-1)-1)&amp;"!"&amp;"F:F"),0),"")</f>
        <v/>
      </c>
      <c r="E509" s="171"/>
      <c r="F509" s="157"/>
    </row>
    <row r="510" spans="2:6" ht="17.25" thickBot="1">
      <c r="B510" s="136"/>
      <c r="C510" s="181"/>
      <c r="D510" s="140" t="str" cm="1">
        <f t="array" aca="1" ref="D510" ca="1">_xlfn.IFNA("F"&amp;MATCH(C510,INDIRECT(INDIRECT("B"&amp;_xlfn.XMATCH("No",$B$1:INDIRECT("B"&amp;ROW()),,-1)-1)&amp;"!"&amp;"F:F"),0),"")</f>
        <v/>
      </c>
      <c r="E510" s="141"/>
      <c r="F510" s="142"/>
    </row>
    <row r="511" spans="2:6" ht="17.25" thickBot="1">
      <c r="B511" s="109" t="s">
        <v>950</v>
      </c>
      <c r="C511" s="110"/>
      <c r="D511" s="143"/>
      <c r="E511" s="144"/>
      <c r="F511" s="145"/>
    </row>
    <row r="512" spans="2:6" ht="33">
      <c r="B512" s="115" t="s">
        <v>322</v>
      </c>
      <c r="C512" s="116"/>
      <c r="D512" s="117" t="s">
        <v>328</v>
      </c>
      <c r="E512" s="118"/>
      <c r="F512" s="119" t="s">
        <v>326</v>
      </c>
    </row>
    <row r="513" spans="2:6">
      <c r="B513" s="120">
        <v>6.1</v>
      </c>
      <c r="C513" s="121" t="s">
        <v>951</v>
      </c>
      <c r="D513" s="122" t="str" cm="1">
        <f t="array" aca="1" ref="D513" ca="1">_xlfn.IFNA("F"&amp;MATCH(C513,INDIRECT(INDIRECT("B"&amp;_xlfn.XMATCH("No",$B$1:INDIRECT("B"&amp;ROW()),,-1)-1)&amp;"!"&amp;"F:F"),0),"")</f>
        <v/>
      </c>
      <c r="E513" s="123"/>
      <c r="F513" s="124"/>
    </row>
    <row r="514" spans="2:6">
      <c r="B514" s="125" t="s">
        <v>952</v>
      </c>
      <c r="C514" s="126" t="s">
        <v>953</v>
      </c>
      <c r="D514" s="127" t="str" cm="1">
        <f t="array" aca="1" ref="D514" ca="1">_xlfn.IFNA("F"&amp;MATCH(C514,INDIRECT(INDIRECT("B"&amp;_xlfn.XMATCH("No",$B$1:INDIRECT("B"&amp;ROW()),,-1)-1)&amp;"!"&amp;"F:F"),0),"")</f>
        <v/>
      </c>
      <c r="E514" s="128"/>
      <c r="F514" s="129"/>
    </row>
    <row r="515" spans="2:6" outlineLevel="1">
      <c r="B515" s="136" t="s">
        <v>954</v>
      </c>
      <c r="C515" s="155" t="s">
        <v>955</v>
      </c>
      <c r="D515" s="133" t="str" cm="1">
        <f t="array" aca="1" ref="D515" ca="1">_xlfn.IFNA("F"&amp;MATCH(C515,INDIRECT(INDIRECT("B"&amp;_xlfn.XMATCH("No",$B$1:INDIRECT("B"&amp;ROW()),,-1)-1)&amp;"!"&amp;"F:F"),0),"")</f>
        <v>F6</v>
      </c>
      <c r="E515" s="148" t="str" cm="1">
        <f t="array" aca="1" ref="E515" ca="1">HYPERLINK("#"&amp;INDIRECT("B"&amp;_xlfn.XMATCH("No",$B$1:INDIRECT("B"&amp;ROW()),,-1)-1)&amp;"!"&amp;D515,"위치로 이동")</f>
        <v>위치로 이동</v>
      </c>
      <c r="F515" s="135"/>
    </row>
    <row r="516" spans="2:6" outlineLevel="2">
      <c r="B516" s="149" t="s">
        <v>956</v>
      </c>
      <c r="C516" s="137" t="s">
        <v>957</v>
      </c>
      <c r="D516" s="133" t="str" cm="1">
        <f t="array" aca="1" ref="D516" ca="1">_xlfn.IFNA("F"&amp;MATCH(C516,INDIRECT(INDIRECT("B"&amp;_xlfn.XMATCH("No",$B$1:INDIRECT("B"&amp;ROW()),,-1)-1)&amp;"!"&amp;"F:F"),0),"")</f>
        <v>F8</v>
      </c>
      <c r="E516" s="134"/>
      <c r="F516" s="135"/>
    </row>
    <row r="517" spans="2:6" outlineLevel="2">
      <c r="B517" s="136"/>
      <c r="C517" s="150"/>
      <c r="D517" s="133" t="str" cm="1">
        <f t="array" aca="1" ref="D517" ca="1">_xlfn.IFNA("F"&amp;MATCH(C517,INDIRECT(INDIRECT("B"&amp;_xlfn.XMATCH("No",$B$1:INDIRECT("B"&amp;ROW()),,-1)-1)&amp;"!"&amp;"F:F"),0),"")</f>
        <v/>
      </c>
      <c r="E517" s="134"/>
      <c r="F517" s="135"/>
    </row>
    <row r="518" spans="2:6" outlineLevel="1">
      <c r="B518" s="136" t="s">
        <v>958</v>
      </c>
      <c r="C518" s="132" t="s">
        <v>959</v>
      </c>
      <c r="D518" s="133" t="str" cm="1">
        <f t="array" aca="1" ref="D518" ca="1">_xlfn.IFNA("F"&amp;MATCH(C518,INDIRECT(INDIRECT("B"&amp;_xlfn.XMATCH("No",$B$1:INDIRECT("B"&amp;ROW()),,-1)-1)&amp;"!"&amp;"F:F"),0),"")</f>
        <v>F29</v>
      </c>
      <c r="E518" s="148" t="str" cm="1">
        <f t="array" aca="1" ref="E518" ca="1">HYPERLINK("#"&amp;INDIRECT("B"&amp;_xlfn.XMATCH("No",$B$1:INDIRECT("B"&amp;ROW()),,-1)-1)&amp;"!"&amp;D518,"위치로 이동")</f>
        <v>위치로 이동</v>
      </c>
      <c r="F518" s="135"/>
    </row>
    <row r="519" spans="2:6" outlineLevel="2">
      <c r="B519" s="149" t="s">
        <v>960</v>
      </c>
      <c r="C519" s="137" t="s">
        <v>961</v>
      </c>
      <c r="D519" s="133" t="str" cm="1">
        <f t="array" aca="1" ref="D519" ca="1">_xlfn.IFNA("F"&amp;MATCH(C519,INDIRECT(INDIRECT("B"&amp;_xlfn.XMATCH("No",$B$1:INDIRECT("B"&amp;ROW()),,-1)-1)&amp;"!"&amp;"F:F"),0),"")</f>
        <v>F31</v>
      </c>
      <c r="E519" s="134"/>
      <c r="F519" s="135"/>
    </row>
    <row r="520" spans="2:6" outlineLevel="2">
      <c r="B520" s="136"/>
      <c r="C520" s="150"/>
      <c r="D520" s="133" t="str" cm="1">
        <f t="array" aca="1" ref="D520" ca="1">_xlfn.IFNA("F"&amp;MATCH(C520,INDIRECT(INDIRECT("B"&amp;_xlfn.XMATCH("No",$B$1:INDIRECT("B"&amp;ROW()),,-1)-1)&amp;"!"&amp;"F:F"),0),"")</f>
        <v/>
      </c>
      <c r="E520" s="134"/>
      <c r="F520" s="135"/>
    </row>
    <row r="521" spans="2:6" outlineLevel="1">
      <c r="B521" s="136"/>
      <c r="C521" s="150"/>
      <c r="D521" s="133" t="str" cm="1">
        <f t="array" aca="1" ref="D521" ca="1">_xlfn.IFNA("F"&amp;MATCH(C521,INDIRECT(INDIRECT("B"&amp;_xlfn.XMATCH("No",$B$1:INDIRECT("B"&amp;ROW()),,-1)-1)&amp;"!"&amp;"F:F"),0),"")</f>
        <v/>
      </c>
      <c r="E521" s="134"/>
      <c r="F521" s="135"/>
    </row>
    <row r="522" spans="2:6" outlineLevel="1">
      <c r="B522" s="136"/>
      <c r="C522" s="150"/>
      <c r="D522" s="133" t="str" cm="1">
        <f t="array" aca="1" ref="D522" ca="1">_xlfn.IFNA("F"&amp;MATCH(C522,INDIRECT(INDIRECT("B"&amp;_xlfn.XMATCH("No",$B$1:INDIRECT("B"&amp;ROW()),,-1)-1)&amp;"!"&amp;"F:F"),0),"")</f>
        <v/>
      </c>
      <c r="E522" s="134"/>
      <c r="F522" s="135"/>
    </row>
    <row r="523" spans="2:6" outlineLevel="1">
      <c r="B523" s="136"/>
      <c r="C523" s="150"/>
      <c r="D523" s="133" t="str" cm="1">
        <f t="array" aca="1" ref="D523" ca="1">_xlfn.IFNA("F"&amp;MATCH(C523,INDIRECT(INDIRECT("B"&amp;_xlfn.XMATCH("No",$B$1:INDIRECT("B"&amp;ROW()),,-1)-1)&amp;"!"&amp;"F:F"),0),"")</f>
        <v/>
      </c>
      <c r="E523" s="134"/>
      <c r="F523" s="135"/>
    </row>
    <row r="524" spans="2:6">
      <c r="B524" s="136"/>
      <c r="C524" s="150"/>
      <c r="D524" s="133" t="str" cm="1">
        <f t="array" aca="1" ref="D524" ca="1">_xlfn.IFNA("F"&amp;MATCH(C524,INDIRECT(INDIRECT("B"&amp;_xlfn.XMATCH("No",$B$1:INDIRECT("B"&amp;ROW()),,-1)-1)&amp;"!"&amp;"F:F"),0),"")</f>
        <v/>
      </c>
      <c r="E524" s="134"/>
      <c r="F524" s="135"/>
    </row>
    <row r="525" spans="2:6">
      <c r="B525" s="120">
        <v>6.2</v>
      </c>
      <c r="C525" s="121" t="s">
        <v>962</v>
      </c>
      <c r="D525" s="122" t="str" cm="1">
        <f t="array" aca="1" ref="D525" ca="1">_xlfn.IFNA("F"&amp;MATCH(C525,INDIRECT(INDIRECT("B"&amp;_xlfn.XMATCH("No",$B$1:INDIRECT("B"&amp;ROW()),,-1)-1)&amp;"!"&amp;"F:F"),0),"")</f>
        <v/>
      </c>
      <c r="E525" s="123"/>
      <c r="F525" s="124"/>
    </row>
    <row r="526" spans="2:6">
      <c r="B526" s="125" t="s">
        <v>963</v>
      </c>
      <c r="C526" s="126" t="s">
        <v>964</v>
      </c>
      <c r="D526" s="127" t="str" cm="1">
        <f t="array" aca="1" ref="D526" ca="1">_xlfn.IFNA("F"&amp;MATCH(C526,INDIRECT(INDIRECT("B"&amp;_xlfn.XMATCH("No",$B$1:INDIRECT("B"&amp;ROW()),,-1)-1)&amp;"!"&amp;"F:F"),0),"")</f>
        <v/>
      </c>
      <c r="E526" s="128"/>
      <c r="F526" s="129"/>
    </row>
    <row r="527" spans="2:6" outlineLevel="1">
      <c r="B527" s="136" t="s">
        <v>965</v>
      </c>
      <c r="C527" s="132" t="s">
        <v>966</v>
      </c>
      <c r="D527" s="133" t="str" cm="1">
        <f t="array" aca="1" ref="D527" ca="1">_xlfn.IFNA("F"&amp;MATCH(C527,INDIRECT(INDIRECT("B"&amp;_xlfn.XMATCH("No",$B$1:INDIRECT("B"&amp;ROW()),,-1)-1)&amp;"!"&amp;"F:F"),0),"")</f>
        <v>F61</v>
      </c>
      <c r="E527" s="148" t="str" cm="1">
        <f t="array" aca="1" ref="E527" ca="1">HYPERLINK("#"&amp;INDIRECT("B"&amp;_xlfn.XMATCH("No",$B$1:INDIRECT("B"&amp;ROW()),,-1)-1)&amp;"!"&amp;D527,"위치로 이동")</f>
        <v>위치로 이동</v>
      </c>
      <c r="F527" s="135"/>
    </row>
    <row r="528" spans="2:6" outlineLevel="1">
      <c r="B528" s="136"/>
      <c r="C528" s="156" t="s">
        <v>852</v>
      </c>
      <c r="D528" s="133" t="str" cm="1">
        <f t="array" aca="1" ref="D528" ca="1">_xlfn.IFNA("F"&amp;MATCH(C528,INDIRECT(INDIRECT("B"&amp;_xlfn.XMATCH("No",$B$1:INDIRECT("B"&amp;ROW()),,-1)-1)&amp;"!"&amp;"F:F"),0),"")</f>
        <v>F62</v>
      </c>
      <c r="E528" s="148" t="str" cm="1">
        <f t="array" aca="1" ref="E528" ca="1">HYPERLINK("#"&amp;INDIRECT("B"&amp;_xlfn.XMATCH("No",$B$1:INDIRECT("B"&amp;ROW()),,-1)-1)&amp;"!"&amp;D528,"위치로 이동")</f>
        <v>위치로 이동</v>
      </c>
      <c r="F528" s="135"/>
    </row>
    <row r="529" spans="2:6" outlineLevel="2">
      <c r="B529" s="149" t="s">
        <v>967</v>
      </c>
      <c r="C529" s="137" t="s">
        <v>968</v>
      </c>
      <c r="D529" s="133"/>
      <c r="E529" s="134"/>
      <c r="F529" s="135"/>
    </row>
    <row r="530" spans="2:6" outlineLevel="1">
      <c r="B530" s="136"/>
      <c r="C530" s="156" t="s">
        <v>855</v>
      </c>
      <c r="D530" s="133" t="str" cm="1">
        <f t="array" aca="1" ref="D530" ca="1">_xlfn.IFNA("F"&amp;MATCH(C530,INDIRECT(INDIRECT("B"&amp;_xlfn.XMATCH("No",$B$1:INDIRECT("B"&amp;ROW()),,-1)-1)&amp;"!"&amp;"F:F"),0),"")</f>
        <v>F74</v>
      </c>
      <c r="E530" s="148" t="str" cm="1">
        <f t="array" aca="1" ref="E530" ca="1">HYPERLINK("#"&amp;INDIRECT("B"&amp;_xlfn.XMATCH("No",$B$1:INDIRECT("B"&amp;ROW()),,-1)-1)&amp;"!"&amp;D530,"위치로 이동")</f>
        <v>위치로 이동</v>
      </c>
      <c r="F530" s="135"/>
    </row>
    <row r="531" spans="2:6" outlineLevel="2">
      <c r="B531" s="149" t="s">
        <v>969</v>
      </c>
      <c r="C531" s="137" t="s">
        <v>970</v>
      </c>
      <c r="D531" s="133"/>
      <c r="E531" s="134"/>
      <c r="F531" s="135"/>
    </row>
    <row r="532" spans="2:6" outlineLevel="1">
      <c r="B532" s="136"/>
      <c r="C532" s="156" t="s">
        <v>971</v>
      </c>
      <c r="D532" s="133" t="str" cm="1">
        <f t="array" aca="1" ref="D532" ca="1">_xlfn.IFNA("F"&amp;MATCH(C532,INDIRECT(INDIRECT("B"&amp;_xlfn.XMATCH("No",$B$1:INDIRECT("B"&amp;ROW()),,-1)-1)&amp;"!"&amp;"F:F"),0),"")</f>
        <v>F86</v>
      </c>
      <c r="E532" s="148" t="str" cm="1">
        <f t="array" aca="1" ref="E532" ca="1">HYPERLINK("#"&amp;INDIRECT("B"&amp;_xlfn.XMATCH("No",$B$1:INDIRECT("B"&amp;ROW()),,-1)-1)&amp;"!"&amp;D532,"위치로 이동")</f>
        <v>위치로 이동</v>
      </c>
      <c r="F532" s="135"/>
    </row>
    <row r="533" spans="2:6" outlineLevel="2">
      <c r="B533" s="149" t="s">
        <v>972</v>
      </c>
      <c r="C533" s="137" t="s">
        <v>973</v>
      </c>
      <c r="D533" s="133"/>
      <c r="E533" s="134"/>
      <c r="F533" s="135"/>
    </row>
    <row r="534" spans="2:6" outlineLevel="1">
      <c r="B534" s="136"/>
      <c r="C534" s="156" t="s">
        <v>861</v>
      </c>
      <c r="D534" s="133" t="str" cm="1">
        <f t="array" aca="1" ref="D534" ca="1">_xlfn.IFNA("F"&amp;MATCH(C534,INDIRECT(INDIRECT("B"&amp;_xlfn.XMATCH("No",$B$1:INDIRECT("B"&amp;ROW()),,-1)-1)&amp;"!"&amp;"F:F"),0),"")</f>
        <v>F98</v>
      </c>
      <c r="E534" s="148" t="str" cm="1">
        <f t="array" aca="1" ref="E534" ca="1">HYPERLINK("#"&amp;INDIRECT("B"&amp;_xlfn.XMATCH("No",$B$1:INDIRECT("B"&amp;ROW()),,-1)-1)&amp;"!"&amp;D534,"위치로 이동")</f>
        <v>위치로 이동</v>
      </c>
      <c r="F534" s="135"/>
    </row>
    <row r="535" spans="2:6" outlineLevel="2">
      <c r="B535" s="149" t="s">
        <v>974</v>
      </c>
      <c r="C535" s="137" t="s">
        <v>975</v>
      </c>
      <c r="D535" s="133"/>
      <c r="E535" s="134"/>
      <c r="F535" s="135"/>
    </row>
    <row r="536" spans="2:6" outlineLevel="1">
      <c r="B536" s="136"/>
      <c r="C536" s="156" t="s">
        <v>864</v>
      </c>
      <c r="D536" s="133" t="str" cm="1">
        <f t="array" aca="1" ref="D536" ca="1">_xlfn.IFNA("F"&amp;MATCH(C536,INDIRECT(INDIRECT("B"&amp;_xlfn.XMATCH("No",$B$1:INDIRECT("B"&amp;ROW()),,-1)-1)&amp;"!"&amp;"F:F"),0),"")</f>
        <v>F110</v>
      </c>
      <c r="E536" s="148" t="str" cm="1">
        <f t="array" aca="1" ref="E536" ca="1">HYPERLINK("#"&amp;INDIRECT("B"&amp;_xlfn.XMATCH("No",$B$1:INDIRECT("B"&amp;ROW()),,-1)-1)&amp;"!"&amp;D536,"위치로 이동")</f>
        <v>위치로 이동</v>
      </c>
      <c r="F536" s="135"/>
    </row>
    <row r="537" spans="2:6" outlineLevel="2">
      <c r="B537" s="149" t="s">
        <v>976</v>
      </c>
      <c r="C537" s="137" t="s">
        <v>977</v>
      </c>
      <c r="D537" s="133"/>
      <c r="E537" s="134"/>
      <c r="F537" s="135"/>
    </row>
    <row r="538" spans="2:6" outlineLevel="2">
      <c r="B538" s="136"/>
      <c r="C538" s="150"/>
      <c r="D538" s="133" t="str" cm="1">
        <f t="array" aca="1" ref="D538" ca="1">_xlfn.IFNA("F"&amp;MATCH(C538,INDIRECT(INDIRECT("B"&amp;_xlfn.XMATCH("No",$B$1:INDIRECT("B"&amp;ROW()),,-1)-1)&amp;"!"&amp;"F:F"),0),"")</f>
        <v/>
      </c>
      <c r="E538" s="134"/>
      <c r="F538" s="135"/>
    </row>
    <row r="539" spans="2:6" outlineLevel="1">
      <c r="B539" s="136"/>
      <c r="C539" s="150"/>
      <c r="D539" s="133" t="str" cm="1">
        <f t="array" aca="1" ref="D539" ca="1">_xlfn.IFNA("F"&amp;MATCH(C539,INDIRECT(INDIRECT("B"&amp;_xlfn.XMATCH("No",$B$1:INDIRECT("B"&amp;ROW()),,-1)-1)&amp;"!"&amp;"F:F"),0),"")</f>
        <v/>
      </c>
      <c r="E539" s="134"/>
      <c r="F539" s="135"/>
    </row>
    <row r="540" spans="2:6">
      <c r="B540" s="125" t="s">
        <v>978</v>
      </c>
      <c r="C540" s="126" t="s">
        <v>979</v>
      </c>
      <c r="D540" s="127" t="str" cm="1">
        <f t="array" aca="1" ref="D540" ca="1">_xlfn.IFNA("F"&amp;MATCH(C540,INDIRECT(INDIRECT("B"&amp;_xlfn.XMATCH("No",$B$1:INDIRECT("B"&amp;ROW()),,-1)-1)&amp;"!"&amp;"F:F"),0),"")</f>
        <v/>
      </c>
      <c r="E540" s="128"/>
      <c r="F540" s="129"/>
    </row>
    <row r="541" spans="2:6" outlineLevel="1">
      <c r="B541" s="136" t="s">
        <v>980</v>
      </c>
      <c r="C541" s="132" t="s">
        <v>981</v>
      </c>
      <c r="D541" s="133" t="str" cm="1">
        <f t="array" aca="1" ref="D541" ca="1">_xlfn.IFNA("F"&amp;MATCH(C541,INDIRECT(INDIRECT("B"&amp;_xlfn.XMATCH("No",$B$1:INDIRECT("B"&amp;ROW()),,-1)-1)&amp;"!"&amp;"F:F"),0),"")</f>
        <v>F123</v>
      </c>
      <c r="E541" s="148" t="str" cm="1">
        <f t="array" aca="1" ref="E541" ca="1">HYPERLINK("#"&amp;INDIRECT("B"&amp;_xlfn.XMATCH("No",$B$1:INDIRECT("B"&amp;ROW()),,-1)-1)&amp;"!"&amp;D541,"위치로 이동")</f>
        <v>위치로 이동</v>
      </c>
      <c r="F541" s="135"/>
    </row>
    <row r="542" spans="2:6" outlineLevel="1">
      <c r="B542" s="136"/>
      <c r="C542" s="156" t="s">
        <v>871</v>
      </c>
      <c r="D542" s="133" t="str" cm="1">
        <f t="array" aca="1" ref="D542" ca="1">_xlfn.IFNA("F"&amp;MATCH(C542,INDIRECT(INDIRECT("B"&amp;_xlfn.XMATCH("No",$B$1:INDIRECT("B"&amp;ROW()),,-1)-1)&amp;"!"&amp;"F:F"),0),"")</f>
        <v>F124</v>
      </c>
      <c r="E542" s="209" t="str" cm="1">
        <f t="array" aca="1" ref="E542" ca="1">HYPERLINK("#"&amp;INDIRECT("B"&amp;_xlfn.XMATCH("No",$B$1:INDIRECT("B"&amp;ROW()),,-1)-1)&amp;"!"&amp;D542,"위치로 이동")</f>
        <v>위치로 이동</v>
      </c>
      <c r="F542" s="135"/>
    </row>
    <row r="543" spans="2:6" outlineLevel="2">
      <c r="B543" s="149" t="s">
        <v>982</v>
      </c>
      <c r="C543" s="137" t="s">
        <v>983</v>
      </c>
      <c r="D543" s="133"/>
      <c r="E543" s="134"/>
      <c r="F543" s="135"/>
    </row>
    <row r="544" spans="2:6" outlineLevel="1">
      <c r="B544" s="136"/>
      <c r="C544" s="156" t="s">
        <v>874</v>
      </c>
      <c r="D544" s="133" t="str" cm="1">
        <f t="array" aca="1" ref="D544" ca="1">_xlfn.IFNA("F"&amp;MATCH(C544,INDIRECT(INDIRECT("B"&amp;_xlfn.XMATCH("No",$B$1:INDIRECT("B"&amp;ROW()),,-1)-1)&amp;"!"&amp;"F:F"),0),"")</f>
        <v>F136</v>
      </c>
      <c r="E544" s="209" t="str" cm="1">
        <f t="array" aca="1" ref="E544" ca="1">HYPERLINK("#"&amp;INDIRECT("B"&amp;_xlfn.XMATCH("No",$B$1:INDIRECT("B"&amp;ROW()),,-1)-1)&amp;"!"&amp;D544,"위치로 이동")</f>
        <v>위치로 이동</v>
      </c>
      <c r="F544" s="135"/>
    </row>
    <row r="545" spans="2:6" outlineLevel="2">
      <c r="B545" s="149" t="s">
        <v>984</v>
      </c>
      <c r="C545" s="137" t="s">
        <v>985</v>
      </c>
      <c r="D545" s="133"/>
      <c r="E545" s="134"/>
      <c r="F545" s="135"/>
    </row>
    <row r="546" spans="2:6" outlineLevel="1">
      <c r="B546" s="136"/>
      <c r="C546" s="156" t="s">
        <v>986</v>
      </c>
      <c r="D546" s="133" t="str" cm="1">
        <f t="array" aca="1" ref="D546" ca="1">_xlfn.IFNA("F"&amp;MATCH(C546,INDIRECT(INDIRECT("B"&amp;_xlfn.XMATCH("No",$B$1:INDIRECT("B"&amp;ROW()),,-1)-1)&amp;"!"&amp;"F:F"),0),"")</f>
        <v>F156</v>
      </c>
      <c r="E546" s="209" t="str" cm="1">
        <f t="array" aca="1" ref="E546" ca="1">HYPERLINK("#"&amp;INDIRECT("B"&amp;_xlfn.XMATCH("No",$B$1:INDIRECT("B"&amp;ROW()),,-1)-1)&amp;"!"&amp;D546,"위치로 이동")</f>
        <v>위치로 이동</v>
      </c>
      <c r="F546" s="135"/>
    </row>
    <row r="547" spans="2:6" outlineLevel="2">
      <c r="B547" s="149" t="s">
        <v>987</v>
      </c>
      <c r="C547" s="137" t="s">
        <v>988</v>
      </c>
      <c r="D547" s="133"/>
      <c r="E547" s="134"/>
      <c r="F547" s="135"/>
    </row>
    <row r="548" spans="2:6" outlineLevel="1">
      <c r="B548" s="136"/>
      <c r="C548" s="156" t="s">
        <v>880</v>
      </c>
      <c r="D548" s="133" t="str" cm="1">
        <f t="array" aca="1" ref="D548" ca="1">_xlfn.IFNA("F"&amp;MATCH(C548,INDIRECT(INDIRECT("B"&amp;_xlfn.XMATCH("No",$B$1:INDIRECT("B"&amp;ROW()),,-1)-1)&amp;"!"&amp;"F:F"),0),"")</f>
        <v>F197</v>
      </c>
      <c r="E548" s="209" t="str" cm="1">
        <f t="array" aca="1" ref="E548" ca="1">HYPERLINK("#"&amp;INDIRECT("B"&amp;_xlfn.XMATCH("No",$B$1:INDIRECT("B"&amp;ROW()),,-1)-1)&amp;"!"&amp;D548,"위치로 이동")</f>
        <v>위치로 이동</v>
      </c>
      <c r="F548" s="135"/>
    </row>
    <row r="549" spans="2:6" outlineLevel="2">
      <c r="B549" s="149" t="s">
        <v>989</v>
      </c>
      <c r="C549" s="137" t="s">
        <v>990</v>
      </c>
      <c r="D549" s="133"/>
      <c r="E549" s="134"/>
      <c r="F549" s="135"/>
    </row>
    <row r="550" spans="2:6" outlineLevel="1">
      <c r="B550" s="136"/>
      <c r="C550" s="156" t="s">
        <v>883</v>
      </c>
      <c r="D550" s="133" t="str" cm="1">
        <f t="array" aca="1" ref="D550" ca="1">_xlfn.IFNA("F"&amp;MATCH(C550,INDIRECT(INDIRECT("B"&amp;_xlfn.XMATCH("No",$B$1:INDIRECT("B"&amp;ROW()),,-1)-1)&amp;"!"&amp;"F:F"),0),"")</f>
        <v>F209</v>
      </c>
      <c r="E550" s="209" t="str" cm="1">
        <f t="array" aca="1" ref="E550" ca="1">HYPERLINK("#"&amp;INDIRECT("B"&amp;_xlfn.XMATCH("No",$B$1:INDIRECT("B"&amp;ROW()),,-1)-1)&amp;"!"&amp;D550,"위치로 이동")</f>
        <v>위치로 이동</v>
      </c>
      <c r="F550" s="135"/>
    </row>
    <row r="551" spans="2:6" outlineLevel="2">
      <c r="B551" s="149" t="s">
        <v>991</v>
      </c>
      <c r="C551" s="137" t="s">
        <v>992</v>
      </c>
      <c r="D551" s="133"/>
      <c r="E551" s="134"/>
      <c r="F551" s="135"/>
    </row>
    <row r="552" spans="2:6" outlineLevel="2">
      <c r="B552" s="136"/>
      <c r="C552" s="150"/>
      <c r="D552" s="133" t="str" cm="1">
        <f t="array" aca="1" ref="D552" ca="1">_xlfn.IFNA("F"&amp;MATCH(C552,INDIRECT(INDIRECT("B"&amp;_xlfn.XMATCH("No",$B$1:INDIRECT("B"&amp;ROW()),,-1)-1)&amp;"!"&amp;"F:F"),0),"")</f>
        <v/>
      </c>
      <c r="E552" s="134"/>
      <c r="F552" s="135"/>
    </row>
    <row r="553" spans="2:6" outlineLevel="1">
      <c r="B553" s="136"/>
      <c r="C553" s="150"/>
      <c r="D553" s="133" t="str" cm="1">
        <f t="array" aca="1" ref="D553" ca="1">_xlfn.IFNA("F"&amp;MATCH(C553,INDIRECT(INDIRECT("B"&amp;_xlfn.XMATCH("No",$B$1:INDIRECT("B"&amp;ROW()),,-1)-1)&amp;"!"&amp;"F:F"),0),"")</f>
        <v/>
      </c>
      <c r="E553" s="134"/>
      <c r="F553" s="135"/>
    </row>
    <row r="554" spans="2:6">
      <c r="B554" s="125" t="s">
        <v>993</v>
      </c>
      <c r="C554" s="126" t="s">
        <v>994</v>
      </c>
      <c r="D554" s="127" t="str" cm="1">
        <f t="array" aca="1" ref="D554" ca="1">_xlfn.IFNA("F"&amp;MATCH(C554,INDIRECT(INDIRECT("B"&amp;_xlfn.XMATCH("No",$B$1:INDIRECT("B"&amp;ROW()),,-1)-1)&amp;"!"&amp;"F:F"),0),"")</f>
        <v/>
      </c>
      <c r="E554" s="128"/>
      <c r="F554" s="129"/>
    </row>
    <row r="555" spans="2:6" outlineLevel="1">
      <c r="B555" s="136" t="s">
        <v>995</v>
      </c>
      <c r="C555" s="132" t="s">
        <v>996</v>
      </c>
      <c r="D555" s="133" t="str" cm="1">
        <f t="array" aca="1" ref="D555" ca="1">_xlfn.IFNA("F"&amp;MATCH(C555,INDIRECT(INDIRECT("B"&amp;_xlfn.XMATCH("No",$B$1:INDIRECT("B"&amp;ROW()),,-1)-1)&amp;"!"&amp;"F:F"),0),"")</f>
        <v>F222</v>
      </c>
      <c r="E555" s="148" t="str" cm="1">
        <f t="array" aca="1" ref="E555" ca="1">HYPERLINK("#"&amp;INDIRECT("B"&amp;_xlfn.XMATCH("No",$B$1:INDIRECT("B"&amp;ROW()),,-1)-1)&amp;"!"&amp;D555,"위치로 이동")</f>
        <v>위치로 이동</v>
      </c>
      <c r="F555" s="135"/>
    </row>
    <row r="556" spans="2:6" outlineLevel="1">
      <c r="B556" s="136"/>
      <c r="C556" s="156" t="s">
        <v>890</v>
      </c>
      <c r="D556" s="133" t="str" cm="1">
        <f t="array" aca="1" ref="D556" ca="1">_xlfn.IFNA("F"&amp;MATCH(C556,INDIRECT(INDIRECT("B"&amp;_xlfn.XMATCH("No",$B$1:INDIRECT("B"&amp;ROW()),,-1)-1)&amp;"!"&amp;"F:F"),0),"")</f>
        <v>F223</v>
      </c>
      <c r="E556" s="209" t="str" cm="1">
        <f t="array" aca="1" ref="E556" ca="1">HYPERLINK("#"&amp;INDIRECT("B"&amp;_xlfn.XMATCH("No",$B$1:INDIRECT("B"&amp;ROW()),,-1)-1)&amp;"!"&amp;D556,"위치로 이동")</f>
        <v>위치로 이동</v>
      </c>
      <c r="F556" s="135"/>
    </row>
    <row r="557" spans="2:6" outlineLevel="2">
      <c r="B557" s="149" t="s">
        <v>997</v>
      </c>
      <c r="C557" s="137" t="s">
        <v>998</v>
      </c>
      <c r="D557" s="133"/>
      <c r="E557" s="134"/>
      <c r="F557" s="135"/>
    </row>
    <row r="558" spans="2:6" outlineLevel="1">
      <c r="B558" s="136"/>
      <c r="C558" s="156" t="s">
        <v>893</v>
      </c>
      <c r="D558" s="133" t="str" cm="1">
        <f t="array" aca="1" ref="D558" ca="1">_xlfn.IFNA("F"&amp;MATCH(C558,INDIRECT(INDIRECT("B"&amp;_xlfn.XMATCH("No",$B$1:INDIRECT("B"&amp;ROW()),,-1)-1)&amp;"!"&amp;"F:F"),0),"")</f>
        <v>F235</v>
      </c>
      <c r="E558" s="209" t="str" cm="1">
        <f t="array" aca="1" ref="E558" ca="1">HYPERLINK("#"&amp;INDIRECT("B"&amp;_xlfn.XMATCH("No",$B$1:INDIRECT("B"&amp;ROW()),,-1)-1)&amp;"!"&amp;D558,"위치로 이동")</f>
        <v>위치로 이동</v>
      </c>
      <c r="F558" s="135"/>
    </row>
    <row r="559" spans="2:6" outlineLevel="2">
      <c r="B559" s="149" t="s">
        <v>999</v>
      </c>
      <c r="C559" s="137" t="s">
        <v>1000</v>
      </c>
      <c r="D559" s="133"/>
      <c r="E559" s="134"/>
      <c r="F559" s="135"/>
    </row>
    <row r="560" spans="2:6" outlineLevel="1">
      <c r="B560" s="136"/>
      <c r="C560" s="156" t="s">
        <v>896</v>
      </c>
      <c r="D560" s="133" t="str" cm="1">
        <f t="array" aca="1" ref="D560" ca="1">_xlfn.IFNA("F"&amp;MATCH(C560,INDIRECT(INDIRECT("B"&amp;_xlfn.XMATCH("No",$B$1:INDIRECT("B"&amp;ROW()),,-1)-1)&amp;"!"&amp;"F:F"),0),"")</f>
        <v>F247</v>
      </c>
      <c r="E560" s="209" t="str" cm="1">
        <f t="array" aca="1" ref="E560" ca="1">HYPERLINK("#"&amp;INDIRECT("B"&amp;_xlfn.XMATCH("No",$B$1:INDIRECT("B"&amp;ROW()),,-1)-1)&amp;"!"&amp;D560,"위치로 이동")</f>
        <v>위치로 이동</v>
      </c>
      <c r="F560" s="135"/>
    </row>
    <row r="561" spans="2:6" outlineLevel="2">
      <c r="B561" s="149" t="s">
        <v>1001</v>
      </c>
      <c r="C561" s="137" t="s">
        <v>1002</v>
      </c>
      <c r="D561" s="133"/>
      <c r="E561" s="134"/>
      <c r="F561" s="135"/>
    </row>
    <row r="562" spans="2:6" outlineLevel="2">
      <c r="B562" s="136"/>
      <c r="C562" s="150"/>
      <c r="D562" s="133" t="str" cm="1">
        <f t="array" aca="1" ref="D562" ca="1">_xlfn.IFNA("F"&amp;MATCH(C562,INDIRECT(INDIRECT("B"&amp;_xlfn.XMATCH("No",$B$1:INDIRECT("B"&amp;ROW()),,-1)-1)&amp;"!"&amp;"F:F"),0),"")</f>
        <v/>
      </c>
      <c r="E562" s="134"/>
      <c r="F562" s="135"/>
    </row>
    <row r="563" spans="2:6" outlineLevel="1">
      <c r="B563" s="136"/>
      <c r="C563" s="150"/>
      <c r="D563" s="133" t="str" cm="1">
        <f t="array" aca="1" ref="D563" ca="1">_xlfn.IFNA("F"&amp;MATCH(C563,INDIRECT(INDIRECT("B"&amp;_xlfn.XMATCH("No",$B$1:INDIRECT("B"&amp;ROW()),,-1)-1)&amp;"!"&amp;"F:F"),0),"")</f>
        <v/>
      </c>
      <c r="E563" s="134"/>
      <c r="F563" s="135"/>
    </row>
    <row r="564" spans="2:6">
      <c r="B564" s="125" t="s">
        <v>1003</v>
      </c>
      <c r="C564" s="210" t="s">
        <v>1004</v>
      </c>
      <c r="D564" s="127" t="str" cm="1">
        <f t="array" aca="1" ref="D564" ca="1">_xlfn.IFNA("F"&amp;MATCH(C564,INDIRECT(INDIRECT("B"&amp;_xlfn.XMATCH("No",$B$1:INDIRECT("B"&amp;ROW()),,-1)-1)&amp;"!"&amp;"F:F"),0),"")</f>
        <v/>
      </c>
      <c r="E564" s="128"/>
      <c r="F564" s="129"/>
    </row>
    <row r="565" spans="2:6" outlineLevel="1">
      <c r="B565" s="136" t="s">
        <v>1005</v>
      </c>
      <c r="C565" s="132" t="s">
        <v>1006</v>
      </c>
      <c r="D565" s="133" t="str" cm="1">
        <f t="array" aca="1" ref="D565" ca="1">_xlfn.IFNA("F"&amp;MATCH(C565,INDIRECT(INDIRECT("B"&amp;_xlfn.XMATCH("No",$B$1:INDIRECT("B"&amp;ROW()),,-1)-1)&amp;"!"&amp;"F:F"),0),"")</f>
        <v>F260</v>
      </c>
      <c r="E565" s="148" t="str" cm="1">
        <f t="array" aca="1" ref="E565" ca="1">HYPERLINK("#"&amp;INDIRECT("B"&amp;_xlfn.XMATCH("No",$B$1:INDIRECT("B"&amp;ROW()),,-1)-1)&amp;"!"&amp;D565,"위치로 이동")</f>
        <v>위치로 이동</v>
      </c>
      <c r="F565" s="135"/>
    </row>
    <row r="566" spans="2:6" outlineLevel="1">
      <c r="B566" s="136"/>
      <c r="C566" s="156" t="s">
        <v>903</v>
      </c>
      <c r="D566" s="133" t="str" cm="1">
        <f t="array" aca="1" ref="D566" ca="1">_xlfn.IFNA("F"&amp;MATCH(C566,INDIRECT(INDIRECT("B"&amp;_xlfn.XMATCH("No",$B$1:INDIRECT("B"&amp;ROW()),,-1)-1)&amp;"!"&amp;"F:F"),0),"")</f>
        <v>F261</v>
      </c>
      <c r="E566" s="209" t="str" cm="1">
        <f t="array" aca="1" ref="E566" ca="1">HYPERLINK("#"&amp;INDIRECT("B"&amp;_xlfn.XMATCH("No",$B$1:INDIRECT("B"&amp;ROW()),,-1)-1)&amp;"!"&amp;D566,"위치로 이동")</f>
        <v>위치로 이동</v>
      </c>
      <c r="F566" s="135"/>
    </row>
    <row r="567" spans="2:6" outlineLevel="2">
      <c r="B567" s="149" t="s">
        <v>1007</v>
      </c>
      <c r="C567" s="137" t="s">
        <v>1008</v>
      </c>
      <c r="D567" s="133"/>
      <c r="E567" s="134"/>
      <c r="F567" s="135"/>
    </row>
    <row r="568" spans="2:6" outlineLevel="1">
      <c r="B568" s="136"/>
      <c r="C568" s="156" t="s">
        <v>906</v>
      </c>
      <c r="D568" s="133" t="str" cm="1">
        <f t="array" aca="1" ref="D568" ca="1">_xlfn.IFNA("F"&amp;MATCH(C568,INDIRECT(INDIRECT("B"&amp;_xlfn.XMATCH("No",$B$1:INDIRECT("B"&amp;ROW()),,-1)-1)&amp;"!"&amp;"F:F"),0),"")</f>
        <v>F273</v>
      </c>
      <c r="E568" s="209" t="str" cm="1">
        <f t="array" aca="1" ref="E568" ca="1">HYPERLINK("#"&amp;INDIRECT("B"&amp;_xlfn.XMATCH("No",$B$1:INDIRECT("B"&amp;ROW()),,-1)-1)&amp;"!"&amp;D568,"위치로 이동")</f>
        <v>위치로 이동</v>
      </c>
      <c r="F568" s="135"/>
    </row>
    <row r="569" spans="2:6" outlineLevel="2">
      <c r="B569" s="149" t="s">
        <v>1009</v>
      </c>
      <c r="C569" s="137" t="s">
        <v>1010</v>
      </c>
      <c r="D569" s="133"/>
      <c r="E569" s="134"/>
      <c r="F569" s="135"/>
    </row>
    <row r="570" spans="2:6" outlineLevel="1">
      <c r="B570" s="136"/>
      <c r="C570" s="156" t="s">
        <v>909</v>
      </c>
      <c r="D570" s="133" t="str" cm="1">
        <f t="array" aca="1" ref="D570" ca="1">_xlfn.IFNA("F"&amp;MATCH(C570,INDIRECT(INDIRECT("B"&amp;_xlfn.XMATCH("No",$B$1:INDIRECT("B"&amp;ROW()),,-1)-1)&amp;"!"&amp;"F:F"),0),"")</f>
        <v>F285</v>
      </c>
      <c r="E570" s="209" t="str" cm="1">
        <f t="array" aca="1" ref="E570" ca="1">HYPERLINK("#"&amp;INDIRECT("B"&amp;_xlfn.XMATCH("No",$B$1:INDIRECT("B"&amp;ROW()),,-1)-1)&amp;"!"&amp;D570,"위치로 이동")</f>
        <v>위치로 이동</v>
      </c>
      <c r="F570" s="135"/>
    </row>
    <row r="571" spans="2:6" outlineLevel="2">
      <c r="B571" s="149" t="s">
        <v>1011</v>
      </c>
      <c r="C571" s="137" t="s">
        <v>1012</v>
      </c>
      <c r="D571" s="133"/>
      <c r="E571" s="134"/>
      <c r="F571" s="135"/>
    </row>
    <row r="572" spans="2:6" outlineLevel="1">
      <c r="B572" s="136"/>
      <c r="C572" s="156" t="s">
        <v>912</v>
      </c>
      <c r="D572" s="133" t="str" cm="1">
        <f t="array" aca="1" ref="D572" ca="1">_xlfn.IFNA("F"&amp;MATCH(C572,INDIRECT(INDIRECT("B"&amp;_xlfn.XMATCH("No",$B$1:INDIRECT("B"&amp;ROW()),,-1)-1)&amp;"!"&amp;"F:F"),0),"")</f>
        <v>F297</v>
      </c>
      <c r="E572" s="209" t="str" cm="1">
        <f t="array" aca="1" ref="E572" ca="1">HYPERLINK("#"&amp;INDIRECT("B"&amp;_xlfn.XMATCH("No",$B$1:INDIRECT("B"&amp;ROW()),,-1)-1)&amp;"!"&amp;D572,"위치로 이동")</f>
        <v>위치로 이동</v>
      </c>
      <c r="F572" s="135"/>
    </row>
    <row r="573" spans="2:6" outlineLevel="2">
      <c r="B573" s="149" t="s">
        <v>1013</v>
      </c>
      <c r="C573" s="137" t="s">
        <v>1014</v>
      </c>
      <c r="D573" s="133"/>
      <c r="E573" s="134"/>
      <c r="F573" s="135"/>
    </row>
    <row r="574" spans="2:6" outlineLevel="2">
      <c r="B574" s="136"/>
      <c r="C574" s="150"/>
      <c r="D574" s="133" t="str" cm="1">
        <f t="array" aca="1" ref="D574" ca="1">_xlfn.IFNA("F"&amp;MATCH(C574,INDIRECT(INDIRECT("B"&amp;_xlfn.XMATCH("No",$B$1:INDIRECT("B"&amp;ROW()),,-1)-1)&amp;"!"&amp;"F:F"),0),"")</f>
        <v/>
      </c>
      <c r="E574" s="134"/>
      <c r="F574" s="135"/>
    </row>
    <row r="575" spans="2:6" outlineLevel="1">
      <c r="B575" s="136"/>
      <c r="C575" s="150"/>
      <c r="D575" s="133" t="str" cm="1">
        <f t="array" aca="1" ref="D575" ca="1">_xlfn.IFNA("F"&amp;MATCH(C575,INDIRECT(INDIRECT("B"&amp;_xlfn.XMATCH("No",$B$1:INDIRECT("B"&amp;ROW()),,-1)-1)&amp;"!"&amp;"F:F"),0),"")</f>
        <v/>
      </c>
      <c r="E575" s="134"/>
      <c r="F575" s="135"/>
    </row>
    <row r="576" spans="2:6">
      <c r="B576" s="125" t="s">
        <v>1015</v>
      </c>
      <c r="C576" s="210" t="s">
        <v>1016</v>
      </c>
      <c r="D576" s="127" t="str" cm="1">
        <f t="array" aca="1" ref="D576" ca="1">_xlfn.IFNA("F"&amp;MATCH(C576,INDIRECT(INDIRECT("B"&amp;_xlfn.XMATCH("No",$B$1:INDIRECT("B"&amp;ROW()),,-1)-1)&amp;"!"&amp;"F:F"),0),"")</f>
        <v/>
      </c>
      <c r="E576" s="128"/>
      <c r="F576" s="129"/>
    </row>
    <row r="577" spans="2:6" outlineLevel="1">
      <c r="B577" s="136" t="s">
        <v>1017</v>
      </c>
      <c r="C577" s="132" t="s">
        <v>1018</v>
      </c>
      <c r="D577" s="133" t="str" cm="1">
        <f t="array" aca="1" ref="D577" ca="1">_xlfn.IFNA("F"&amp;MATCH(C577,INDIRECT(INDIRECT("B"&amp;_xlfn.XMATCH("No",$B$1:INDIRECT("B"&amp;ROW()),,-1)-1)&amp;"!"&amp;"F:F"),0),"")</f>
        <v>F310</v>
      </c>
      <c r="E577" s="148" t="str" cm="1">
        <f t="array" aca="1" ref="E577" ca="1">HYPERLINK("#"&amp;INDIRECT("B"&amp;_xlfn.XMATCH("No",$B$1:INDIRECT("B"&amp;ROW()),,-1)-1)&amp;"!"&amp;D577,"위치로 이동")</f>
        <v>위치로 이동</v>
      </c>
      <c r="F577" s="135"/>
    </row>
    <row r="578" spans="2:6" outlineLevel="1">
      <c r="B578" s="136"/>
      <c r="C578" s="156" t="s">
        <v>919</v>
      </c>
      <c r="D578" s="133" t="str" cm="1">
        <f t="array" aca="1" ref="D578" ca="1">_xlfn.IFNA("F"&amp;MATCH(C578,INDIRECT(INDIRECT("B"&amp;_xlfn.XMATCH("No",$B$1:INDIRECT("B"&amp;ROW()),,-1)-1)&amp;"!"&amp;"F:F"),0),"")</f>
        <v>F311</v>
      </c>
      <c r="E578" s="209" t="str" cm="1">
        <f t="array" aca="1" ref="E578" ca="1">HYPERLINK("#"&amp;INDIRECT("B"&amp;_xlfn.XMATCH("No",$B$1:INDIRECT("B"&amp;ROW()),,-1)-1)&amp;"!"&amp;D578,"위치로 이동")</f>
        <v>위치로 이동</v>
      </c>
      <c r="F578" s="135"/>
    </row>
    <row r="579" spans="2:6" outlineLevel="2">
      <c r="B579" s="149" t="s">
        <v>1019</v>
      </c>
      <c r="C579" s="137" t="s">
        <v>1020</v>
      </c>
      <c r="D579" s="165"/>
      <c r="E579" s="166"/>
      <c r="F579" s="167"/>
    </row>
    <row r="580" spans="2:6" outlineLevel="1">
      <c r="B580" s="136"/>
      <c r="C580" s="156" t="s">
        <v>922</v>
      </c>
      <c r="D580" s="133" t="str" cm="1">
        <f t="array" aca="1" ref="D580" ca="1">_xlfn.IFNA("F"&amp;MATCH(C580,INDIRECT(INDIRECT("B"&amp;_xlfn.XMATCH("No",$B$1:INDIRECT("B"&amp;ROW()),,-1)-1)&amp;"!"&amp;"F:F"),0),"")</f>
        <v>F323</v>
      </c>
      <c r="E580" s="209" t="str" cm="1">
        <f t="array" aca="1" ref="E580" ca="1">HYPERLINK("#"&amp;INDIRECT("B"&amp;_xlfn.XMATCH("No",$B$1:INDIRECT("B"&amp;ROW()),,-1)-1)&amp;"!"&amp;D580,"위치로 이동")</f>
        <v>위치로 이동</v>
      </c>
      <c r="F580" s="135"/>
    </row>
    <row r="581" spans="2:6" outlineLevel="2">
      <c r="B581" s="149" t="s">
        <v>1021</v>
      </c>
      <c r="C581" s="137" t="s">
        <v>1022</v>
      </c>
      <c r="D581" s="165"/>
      <c r="E581" s="166"/>
      <c r="F581" s="167"/>
    </row>
    <row r="582" spans="2:6" outlineLevel="1">
      <c r="B582" s="136"/>
      <c r="C582" s="156" t="s">
        <v>925</v>
      </c>
      <c r="D582" s="133" t="str" cm="1">
        <f t="array" aca="1" ref="D582" ca="1">_xlfn.IFNA("F"&amp;MATCH(C582,INDIRECT(INDIRECT("B"&amp;_xlfn.XMATCH("No",$B$1:INDIRECT("B"&amp;ROW()),,-1)-1)&amp;"!"&amp;"F:F"),0),"")</f>
        <v>F335</v>
      </c>
      <c r="E582" s="209" t="str" cm="1">
        <f t="array" aca="1" ref="E582" ca="1">HYPERLINK("#"&amp;INDIRECT("B"&amp;_xlfn.XMATCH("No",$B$1:INDIRECT("B"&amp;ROW()),,-1)-1)&amp;"!"&amp;D582,"위치로 이동")</f>
        <v>위치로 이동</v>
      </c>
      <c r="F582" s="135"/>
    </row>
    <row r="583" spans="2:6" outlineLevel="2">
      <c r="B583" s="149" t="s">
        <v>1023</v>
      </c>
      <c r="C583" s="137" t="s">
        <v>1024</v>
      </c>
      <c r="D583" s="165"/>
      <c r="E583" s="166"/>
      <c r="F583" s="167"/>
    </row>
    <row r="584" spans="2:6" outlineLevel="1">
      <c r="B584" s="136"/>
      <c r="C584" s="156" t="s">
        <v>928</v>
      </c>
      <c r="D584" s="133" t="str" cm="1">
        <f t="array" aca="1" ref="D584" ca="1">_xlfn.IFNA("F"&amp;MATCH(C584,INDIRECT(INDIRECT("B"&amp;_xlfn.XMATCH("No",$B$1:INDIRECT("B"&amp;ROW()),,-1)-1)&amp;"!"&amp;"F:F"),0),"")</f>
        <v>F347</v>
      </c>
      <c r="E584" s="209" t="str" cm="1">
        <f t="array" aca="1" ref="E584" ca="1">HYPERLINK("#"&amp;INDIRECT("B"&amp;_xlfn.XMATCH("No",$B$1:INDIRECT("B"&amp;ROW()),,-1)-1)&amp;"!"&amp;D584,"위치로 이동")</f>
        <v>위치로 이동</v>
      </c>
      <c r="F584" s="135"/>
    </row>
    <row r="585" spans="2:6" outlineLevel="2">
      <c r="B585" s="149" t="s">
        <v>1025</v>
      </c>
      <c r="C585" s="137" t="s">
        <v>1026</v>
      </c>
      <c r="D585" s="165"/>
      <c r="E585" s="166"/>
      <c r="F585" s="167"/>
    </row>
    <row r="586" spans="2:6" outlineLevel="2">
      <c r="B586" s="136"/>
      <c r="C586" s="150"/>
      <c r="D586" s="133" t="str" cm="1">
        <f t="array" aca="1" ref="D586" ca="1">_xlfn.IFNA("F"&amp;MATCH(C586,INDIRECT(INDIRECT("B"&amp;_xlfn.XMATCH("No",$B$1:INDIRECT("B"&amp;ROW()),,-1)-1)&amp;"!"&amp;"F:F"),0),"")</f>
        <v/>
      </c>
      <c r="E586" s="134"/>
      <c r="F586" s="135"/>
    </row>
    <row r="587" spans="2:6" outlineLevel="1">
      <c r="B587" s="136"/>
      <c r="C587" s="150"/>
      <c r="D587" s="133" t="str" cm="1">
        <f t="array" aca="1" ref="D587" ca="1">_xlfn.IFNA("F"&amp;MATCH(C587,INDIRECT(INDIRECT("B"&amp;_xlfn.XMATCH("No",$B$1:INDIRECT("B"&amp;ROW()),,-1)-1)&amp;"!"&amp;"F:F"),0),"")</f>
        <v/>
      </c>
      <c r="E587" s="134"/>
      <c r="F587" s="135"/>
    </row>
    <row r="588" spans="2:6">
      <c r="B588" s="125" t="s">
        <v>1027</v>
      </c>
      <c r="C588" s="210" t="s">
        <v>1028</v>
      </c>
      <c r="D588" s="168" t="str" cm="1">
        <f t="array" aca="1" ref="D588" ca="1">_xlfn.IFNA("F"&amp;MATCH(C588,INDIRECT(INDIRECT("B"&amp;_xlfn.XMATCH("No",$B$1:INDIRECT("B"&amp;ROW()),,-1)-1)&amp;"!"&amp;"F:F"),0),"")</f>
        <v/>
      </c>
      <c r="E588" s="169"/>
      <c r="F588" s="170"/>
    </row>
    <row r="589" spans="2:6" outlineLevel="1">
      <c r="B589" s="136" t="s">
        <v>1029</v>
      </c>
      <c r="C589" s="132" t="s">
        <v>1030</v>
      </c>
      <c r="D589" s="133" t="str" cm="1">
        <f t="array" aca="1" ref="D589" ca="1">_xlfn.IFNA("F"&amp;MATCH(C589,INDIRECT(INDIRECT("B"&amp;_xlfn.XMATCH("No",$B$1:INDIRECT("B"&amp;ROW()),,-1)-1)&amp;"!"&amp;"F:F"),0),"")</f>
        <v>F360</v>
      </c>
      <c r="E589" s="148" t="str" cm="1">
        <f t="array" aca="1" ref="E589" ca="1">HYPERLINK("#"&amp;INDIRECT("B"&amp;_xlfn.XMATCH("No",$B$1:INDIRECT("B"&amp;ROW()),,-1)-1)&amp;"!"&amp;D589,"위치로 이동")</f>
        <v>위치로 이동</v>
      </c>
      <c r="F589" s="135"/>
    </row>
    <row r="590" spans="2:6" outlineLevel="1">
      <c r="B590" s="136"/>
      <c r="C590" s="156" t="s">
        <v>935</v>
      </c>
      <c r="D590" s="133" t="str" cm="1">
        <f t="array" aca="1" ref="D590" ca="1">_xlfn.IFNA("F"&amp;MATCH(C590,INDIRECT(INDIRECT("B"&amp;_xlfn.XMATCH("No",$B$1:INDIRECT("B"&amp;ROW()),,-1)-1)&amp;"!"&amp;"F:F"),0),"")</f>
        <v>F361</v>
      </c>
      <c r="E590" s="209" t="str" cm="1">
        <f t="array" aca="1" ref="E590" ca="1">HYPERLINK("#"&amp;INDIRECT("B"&amp;_xlfn.XMATCH("No",$B$1:INDIRECT("B"&amp;ROW()),,-1)-1)&amp;"!"&amp;D590,"위치로 이동")</f>
        <v>위치로 이동</v>
      </c>
      <c r="F590" s="135"/>
    </row>
    <row r="591" spans="2:6" outlineLevel="2">
      <c r="B591" s="149" t="s">
        <v>1031</v>
      </c>
      <c r="C591" s="137" t="s">
        <v>1032</v>
      </c>
      <c r="D591" s="133"/>
      <c r="E591" s="134"/>
      <c r="F591" s="135"/>
    </row>
    <row r="592" spans="2:6" outlineLevel="1">
      <c r="B592" s="136"/>
      <c r="C592" s="156" t="s">
        <v>938</v>
      </c>
      <c r="D592" s="133" t="str" cm="1">
        <f t="array" aca="1" ref="D592" ca="1">_xlfn.IFNA("F"&amp;MATCH(C592,INDIRECT(INDIRECT("B"&amp;_xlfn.XMATCH("No",$B$1:INDIRECT("B"&amp;ROW()),,-1)-1)&amp;"!"&amp;"F:F"),0),"")</f>
        <v>F375</v>
      </c>
      <c r="E592" s="209" t="str" cm="1">
        <f t="array" aca="1" ref="E592" ca="1">HYPERLINK("#"&amp;INDIRECT("B"&amp;_xlfn.XMATCH("No",$B$1:INDIRECT("B"&amp;ROW()),,-1)-1)&amp;"!"&amp;D592,"위치로 이동")</f>
        <v>위치로 이동</v>
      </c>
      <c r="F592" s="135"/>
    </row>
    <row r="593" spans="2:6" outlineLevel="2">
      <c r="B593" s="149" t="s">
        <v>1033</v>
      </c>
      <c r="C593" s="137" t="s">
        <v>1034</v>
      </c>
      <c r="D593" s="133"/>
      <c r="E593" s="134"/>
      <c r="F593" s="135"/>
    </row>
    <row r="594" spans="2:6" outlineLevel="1">
      <c r="B594" s="136"/>
      <c r="C594" s="156" t="s">
        <v>941</v>
      </c>
      <c r="D594" s="133" t="str" cm="1">
        <f t="array" aca="1" ref="D594" ca="1">_xlfn.IFNA("F"&amp;MATCH(C594,INDIRECT(INDIRECT("B"&amp;_xlfn.XMATCH("No",$B$1:INDIRECT("B"&amp;ROW()),,-1)-1)&amp;"!"&amp;"F:F"),0),"")</f>
        <v>F389</v>
      </c>
      <c r="E594" s="209" t="str" cm="1">
        <f t="array" aca="1" ref="E594" ca="1">HYPERLINK("#"&amp;INDIRECT("B"&amp;_xlfn.XMATCH("No",$B$1:INDIRECT("B"&amp;ROW()),,-1)-1)&amp;"!"&amp;D594,"위치로 이동")</f>
        <v>위치로 이동</v>
      </c>
      <c r="F594" s="135"/>
    </row>
    <row r="595" spans="2:6" outlineLevel="2">
      <c r="B595" s="149" t="s">
        <v>1035</v>
      </c>
      <c r="C595" s="137" t="s">
        <v>1036</v>
      </c>
      <c r="D595" s="133"/>
      <c r="E595" s="134"/>
      <c r="F595" s="135"/>
    </row>
    <row r="596" spans="2:6" outlineLevel="1">
      <c r="B596" s="136"/>
      <c r="C596" s="156" t="s">
        <v>944</v>
      </c>
      <c r="D596" s="133" t="str" cm="1">
        <f t="array" aca="1" ref="D596" ca="1">_xlfn.IFNA("F"&amp;MATCH(C596,INDIRECT(INDIRECT("B"&amp;_xlfn.XMATCH("No",$B$1:INDIRECT("B"&amp;ROW()),,-1)-1)&amp;"!"&amp;"F:F"),0),"")</f>
        <v>F403</v>
      </c>
      <c r="E596" s="209" t="str" cm="1">
        <f t="array" aca="1" ref="E596" ca="1">HYPERLINK("#"&amp;INDIRECT("B"&amp;_xlfn.XMATCH("No",$B$1:INDIRECT("B"&amp;ROW()),,-1)-1)&amp;"!"&amp;D596,"위치로 이동")</f>
        <v>위치로 이동</v>
      </c>
      <c r="F596" s="135"/>
    </row>
    <row r="597" spans="2:6" outlineLevel="2">
      <c r="B597" s="149" t="s">
        <v>1037</v>
      </c>
      <c r="C597" s="137" t="s">
        <v>1038</v>
      </c>
      <c r="D597" s="133"/>
      <c r="E597" s="134"/>
      <c r="F597" s="135"/>
    </row>
    <row r="598" spans="2:6" outlineLevel="1">
      <c r="B598" s="136"/>
      <c r="C598" s="156" t="s">
        <v>947</v>
      </c>
      <c r="D598" s="133" t="str" cm="1">
        <f t="array" aca="1" ref="D598" ca="1">_xlfn.IFNA("F"&amp;MATCH(C598,INDIRECT(INDIRECT("B"&amp;_xlfn.XMATCH("No",$B$1:INDIRECT("B"&amp;ROW()),,-1)-1)&amp;"!"&amp;"F:F"),0),"")</f>
        <v>F417</v>
      </c>
      <c r="E598" s="209" t="str" cm="1">
        <f t="array" aca="1" ref="E598" ca="1">HYPERLINK("#"&amp;INDIRECT("B"&amp;_xlfn.XMATCH("No",$B$1:INDIRECT("B"&amp;ROW()),,-1)-1)&amp;"!"&amp;D598,"위치로 이동")</f>
        <v>위치로 이동</v>
      </c>
      <c r="F598" s="135"/>
    </row>
    <row r="599" spans="2:6" outlineLevel="2">
      <c r="B599" s="149" t="s">
        <v>1039</v>
      </c>
      <c r="C599" s="137" t="s">
        <v>1040</v>
      </c>
      <c r="D599" s="133"/>
      <c r="E599" s="134"/>
      <c r="F599" s="135"/>
    </row>
    <row r="600" spans="2:6" outlineLevel="2">
      <c r="B600" s="136"/>
      <c r="C600" s="150"/>
      <c r="D600" s="133" t="str" cm="1">
        <f t="array" aca="1" ref="D600" ca="1">_xlfn.IFNA("F"&amp;MATCH(C600,INDIRECT(INDIRECT("B"&amp;_xlfn.XMATCH("No",$B$1:INDIRECT("B"&amp;ROW()),,-1)-1)&amp;"!"&amp;"F:F"),0),"")</f>
        <v/>
      </c>
      <c r="E600" s="134"/>
      <c r="F600" s="135"/>
    </row>
    <row r="601" spans="2:6" outlineLevel="1">
      <c r="B601" s="136"/>
      <c r="C601" s="150"/>
      <c r="D601" s="133" t="str" cm="1">
        <f t="array" aca="1" ref="D601" ca="1">_xlfn.IFNA("F"&amp;MATCH(C601,INDIRECT(INDIRECT("B"&amp;_xlfn.XMATCH("No",$B$1:INDIRECT("B"&amp;ROW()),,-1)-1)&amp;"!"&amp;"F:F"),0),"")</f>
        <v/>
      </c>
      <c r="E601" s="134"/>
      <c r="F601" s="135"/>
    </row>
    <row r="602" spans="2:6">
      <c r="B602" s="125" t="s">
        <v>1041</v>
      </c>
      <c r="C602" s="126" t="s">
        <v>1042</v>
      </c>
      <c r="D602" s="168" t="str" cm="1">
        <f t="array" aca="1" ref="D602" ca="1">_xlfn.IFNA("F"&amp;MATCH(C602,INDIRECT(INDIRECT("B"&amp;_xlfn.XMATCH("No",$B$1:INDIRECT("B"&amp;ROW()),,-1)-1)&amp;"!"&amp;"F:F"),0),"")</f>
        <v/>
      </c>
      <c r="E602" s="169"/>
      <c r="F602" s="170"/>
    </row>
    <row r="603" spans="2:6" outlineLevel="1">
      <c r="B603" s="136" t="s">
        <v>1043</v>
      </c>
      <c r="C603" s="132" t="s">
        <v>1044</v>
      </c>
      <c r="D603" s="133" t="str" cm="1">
        <f t="array" aca="1" ref="D603" ca="1">_xlfn.IFNA("F"&amp;MATCH(C603,INDIRECT(INDIRECT("B"&amp;_xlfn.XMATCH("No",$B$1:INDIRECT("B"&amp;ROW()),,-1)-1)&amp;"!"&amp;"F:F"),0),"")</f>
        <v>F432</v>
      </c>
      <c r="E603" s="148" t="str" cm="1">
        <f t="array" aca="1" ref="E603" ca="1">HYPERLINK("#"&amp;INDIRECT("B"&amp;_xlfn.XMATCH("No",$B$1:INDIRECT("B"&amp;ROW()),,-1)-1)&amp;"!"&amp;D603,"위치로 이동")</f>
        <v>위치로 이동</v>
      </c>
      <c r="F603" s="135"/>
    </row>
    <row r="604" spans="2:6" outlineLevel="1">
      <c r="B604" s="136"/>
      <c r="C604" s="156" t="s">
        <v>1045</v>
      </c>
      <c r="D604" s="133" t="str" cm="1">
        <f t="array" aca="1" ref="D604" ca="1">_xlfn.IFNA("F"&amp;MATCH(C604,INDIRECT(INDIRECT("B"&amp;_xlfn.XMATCH("No",$B$1:INDIRECT("B"&amp;ROW()),,-1)-1)&amp;"!"&amp;"F:F"),0),"")</f>
        <v>F433</v>
      </c>
      <c r="E604" s="209" t="str" cm="1">
        <f t="array" aca="1" ref="E604" ca="1">HYPERLINK("#"&amp;INDIRECT("B"&amp;_xlfn.XMATCH("No",$B$1:INDIRECT("B"&amp;ROW()),,-1)-1)&amp;"!"&amp;D604,"위치로 이동")</f>
        <v>위치로 이동</v>
      </c>
      <c r="F604" s="135"/>
    </row>
    <row r="605" spans="2:6" outlineLevel="2">
      <c r="B605" s="149" t="s">
        <v>1046</v>
      </c>
      <c r="C605" s="137" t="s">
        <v>1047</v>
      </c>
      <c r="D605" s="133"/>
      <c r="E605" s="134"/>
      <c r="F605" s="135"/>
    </row>
    <row r="606" spans="2:6" outlineLevel="1">
      <c r="B606" s="136"/>
      <c r="C606" s="156" t="s">
        <v>1048</v>
      </c>
      <c r="D606" s="133" t="str" cm="1">
        <f t="array" aca="1" ref="D606" ca="1">_xlfn.IFNA("F"&amp;MATCH(C606,INDIRECT(INDIRECT("B"&amp;_xlfn.XMATCH("No",$B$1:INDIRECT("B"&amp;ROW()),,-1)-1)&amp;"!"&amp;"F:F"),0),"")</f>
        <v>F445</v>
      </c>
      <c r="E606" s="209" t="str" cm="1">
        <f t="array" aca="1" ref="E606" ca="1">HYPERLINK("#"&amp;INDIRECT("B"&amp;_xlfn.XMATCH("No",$B$1:INDIRECT("B"&amp;ROW()),,-1)-1)&amp;"!"&amp;D606,"위치로 이동")</f>
        <v>위치로 이동</v>
      </c>
      <c r="F606" s="135"/>
    </row>
    <row r="607" spans="2:6" outlineLevel="2">
      <c r="B607" s="149" t="s">
        <v>1049</v>
      </c>
      <c r="C607" s="137" t="s">
        <v>1050</v>
      </c>
      <c r="D607" s="133"/>
      <c r="E607" s="134"/>
      <c r="F607" s="135"/>
    </row>
    <row r="608" spans="2:6" outlineLevel="1">
      <c r="B608" s="136"/>
      <c r="C608" s="156" t="s">
        <v>1051</v>
      </c>
      <c r="D608" s="133" t="str" cm="1">
        <f t="array" aca="1" ref="D608" ca="1">_xlfn.IFNA("F"&amp;MATCH(C608,INDIRECT(INDIRECT("B"&amp;_xlfn.XMATCH("No",$B$1:INDIRECT("B"&amp;ROW()),,-1)-1)&amp;"!"&amp;"F:F"),0),"")</f>
        <v>F457</v>
      </c>
      <c r="E608" s="209" t="str" cm="1">
        <f t="array" aca="1" ref="E608" ca="1">HYPERLINK("#"&amp;INDIRECT("B"&amp;_xlfn.XMATCH("No",$B$1:INDIRECT("B"&amp;ROW()),,-1)-1)&amp;"!"&amp;D608,"위치로 이동")</f>
        <v>위치로 이동</v>
      </c>
      <c r="F608" s="135"/>
    </row>
    <row r="609" spans="2:6" outlineLevel="2">
      <c r="B609" s="149" t="s">
        <v>1052</v>
      </c>
      <c r="C609" s="137" t="s">
        <v>1053</v>
      </c>
      <c r="D609" s="133"/>
      <c r="E609" s="134"/>
      <c r="F609" s="135"/>
    </row>
    <row r="610" spans="2:6" outlineLevel="2">
      <c r="B610" s="177"/>
      <c r="C610" s="150"/>
      <c r="D610" s="158" t="str" cm="1">
        <f t="array" aca="1" ref="D610" ca="1">_xlfn.IFNA("F"&amp;MATCH(C610,INDIRECT(INDIRECT("B"&amp;_xlfn.XMATCH("No",$B$1:INDIRECT("B"&amp;ROW()),,-1)-1)&amp;"!"&amp;"F:F"),0),"")</f>
        <v/>
      </c>
      <c r="E610" s="171"/>
      <c r="F610" s="157"/>
    </row>
    <row r="611" spans="2:6" outlineLevel="1">
      <c r="B611" s="177"/>
      <c r="C611" s="150"/>
      <c r="D611" s="158" t="str" cm="1">
        <f t="array" aca="1" ref="D611" ca="1">_xlfn.IFNA("F"&amp;MATCH(C611,INDIRECT(INDIRECT("B"&amp;_xlfn.XMATCH("No",$B$1:INDIRECT("B"&amp;ROW()),,-1)-1)&amp;"!"&amp;"F:F"),0),"")</f>
        <v/>
      </c>
      <c r="E611" s="171"/>
      <c r="F611" s="157"/>
    </row>
    <row r="612" spans="2:6">
      <c r="B612" s="125" t="s">
        <v>1054</v>
      </c>
      <c r="C612" s="126" t="s">
        <v>1055</v>
      </c>
      <c r="D612" s="127" t="str" cm="1">
        <f t="array" aca="1" ref="D612" ca="1">_xlfn.IFNA("F"&amp;MATCH(C612,INDIRECT(INDIRECT("B"&amp;_xlfn.XMATCH("No",$B$1:INDIRECT("B"&amp;ROW()),,-1)-1)&amp;"!"&amp;"F:F"),0),"")</f>
        <v/>
      </c>
      <c r="E612" s="128"/>
      <c r="F612" s="129"/>
    </row>
    <row r="613" spans="2:6" outlineLevel="1">
      <c r="B613" s="136" t="s">
        <v>1056</v>
      </c>
      <c r="C613" s="132" t="s">
        <v>1057</v>
      </c>
      <c r="D613" s="133" t="str" cm="1">
        <f t="array" aca="1" ref="D613" ca="1">_xlfn.IFNA("F"&amp;MATCH(C613,INDIRECT(INDIRECT("B"&amp;_xlfn.XMATCH("No",$B$1:INDIRECT("B"&amp;ROW()),,-1)-1)&amp;"!"&amp;"F:F"),0),"")</f>
        <v>F470</v>
      </c>
      <c r="E613" s="148" t="str" cm="1">
        <f t="array" aca="1" ref="E613" ca="1">HYPERLINK("#"&amp;INDIRECT("B"&amp;_xlfn.XMATCH("No",$B$1:INDIRECT("B"&amp;ROW()),,-1)-1)&amp;"!"&amp;D613,"위치로 이동")</f>
        <v>위치로 이동</v>
      </c>
      <c r="F613" s="135"/>
    </row>
    <row r="614" spans="2:6" outlineLevel="1">
      <c r="B614" s="136"/>
      <c r="C614" s="156" t="s">
        <v>1058</v>
      </c>
      <c r="D614" s="133" t="str" cm="1">
        <f t="array" aca="1" ref="D614" ca="1">_xlfn.IFNA("F"&amp;MATCH(C614,INDIRECT(INDIRECT("B"&amp;_xlfn.XMATCH("No",$B$1:INDIRECT("B"&amp;ROW()),,-1)-1)&amp;"!"&amp;"F:F"),0),"")</f>
        <v>F471</v>
      </c>
      <c r="E614" s="209" t="str" cm="1">
        <f t="array" aca="1" ref="E614" ca="1">HYPERLINK("#"&amp;INDIRECT("B"&amp;_xlfn.XMATCH("No",$B$1:INDIRECT("B"&amp;ROW()),,-1)-1)&amp;"!"&amp;D614,"위치로 이동")</f>
        <v>위치로 이동</v>
      </c>
      <c r="F614" s="135"/>
    </row>
    <row r="615" spans="2:6" outlineLevel="2">
      <c r="B615" s="149" t="s">
        <v>1059</v>
      </c>
      <c r="C615" s="137" t="s">
        <v>1060</v>
      </c>
      <c r="D615" s="133"/>
      <c r="E615" s="134"/>
      <c r="F615" s="135"/>
    </row>
    <row r="616" spans="2:6" outlineLevel="1">
      <c r="B616" s="136"/>
      <c r="C616" s="156" t="s">
        <v>1061</v>
      </c>
      <c r="D616" s="133" t="str" cm="1">
        <f t="array" aca="1" ref="D616" ca="1">_xlfn.IFNA("F"&amp;MATCH(C616,INDIRECT(INDIRECT("B"&amp;_xlfn.XMATCH("No",$B$1:INDIRECT("B"&amp;ROW()),,-1)-1)&amp;"!"&amp;"F:F"),0),"")</f>
        <v>F483</v>
      </c>
      <c r="E616" s="209" t="str" cm="1">
        <f t="array" aca="1" ref="E616" ca="1">HYPERLINK("#"&amp;INDIRECT("B"&amp;_xlfn.XMATCH("No",$B$1:INDIRECT("B"&amp;ROW()),,-1)-1)&amp;"!"&amp;D616,"위치로 이동")</f>
        <v>위치로 이동</v>
      </c>
      <c r="F616" s="135"/>
    </row>
    <row r="617" spans="2:6" outlineLevel="2">
      <c r="B617" s="149" t="s">
        <v>1062</v>
      </c>
      <c r="C617" s="137" t="s">
        <v>1063</v>
      </c>
      <c r="D617" s="133"/>
      <c r="E617" s="134"/>
      <c r="F617" s="135"/>
    </row>
    <row r="618" spans="2:6" outlineLevel="1">
      <c r="B618" s="136"/>
      <c r="C618" s="156" t="s">
        <v>1064</v>
      </c>
      <c r="D618" s="133" t="str" cm="1">
        <f t="array" aca="1" ref="D618" ca="1">_xlfn.IFNA("F"&amp;MATCH(C618,INDIRECT(INDIRECT("B"&amp;_xlfn.XMATCH("No",$B$1:INDIRECT("B"&amp;ROW()),,-1)-1)&amp;"!"&amp;"F:F"),0),"")</f>
        <v>F495</v>
      </c>
      <c r="E618" s="209" t="str" cm="1">
        <f t="array" aca="1" ref="E618" ca="1">HYPERLINK("#"&amp;INDIRECT("B"&amp;_xlfn.XMATCH("No",$B$1:INDIRECT("B"&amp;ROW()),,-1)-1)&amp;"!"&amp;D618,"위치로 이동")</f>
        <v>위치로 이동</v>
      </c>
      <c r="F618" s="135"/>
    </row>
    <row r="619" spans="2:6" outlineLevel="2">
      <c r="B619" s="149" t="s">
        <v>1065</v>
      </c>
      <c r="C619" s="137" t="s">
        <v>1066</v>
      </c>
      <c r="D619" s="133"/>
      <c r="E619" s="134"/>
      <c r="F619" s="135"/>
    </row>
    <row r="620" spans="2:6" outlineLevel="2">
      <c r="B620" s="177"/>
      <c r="C620" s="150"/>
      <c r="D620" s="158" t="str" cm="1">
        <f t="array" aca="1" ref="D620" ca="1">_xlfn.IFNA("F"&amp;MATCH(C620,INDIRECT(INDIRECT("B"&amp;_xlfn.XMATCH("No",$B$1:INDIRECT("B"&amp;ROW()),,-1)-1)&amp;"!"&amp;"F:F"),0),"")</f>
        <v/>
      </c>
      <c r="E620" s="171"/>
      <c r="F620" s="157"/>
    </row>
    <row r="621" spans="2:6" outlineLevel="1">
      <c r="B621" s="177"/>
      <c r="C621" s="150"/>
      <c r="D621" s="158" t="str" cm="1">
        <f t="array" aca="1" ref="D621" ca="1">_xlfn.IFNA("F"&amp;MATCH(C621,INDIRECT(INDIRECT("B"&amp;_xlfn.XMATCH("No",$B$1:INDIRECT("B"&amp;ROW()),,-1)-1)&amp;"!"&amp;"F:F"),0),"")</f>
        <v/>
      </c>
      <c r="E621" s="171"/>
      <c r="F621" s="157"/>
    </row>
    <row r="622" spans="2:6">
      <c r="B622" s="125" t="s">
        <v>1067</v>
      </c>
      <c r="C622" s="126" t="s">
        <v>1068</v>
      </c>
      <c r="D622" s="127" t="str" cm="1">
        <f t="array" aca="1" ref="D622" ca="1">_xlfn.IFNA("F"&amp;MATCH(C622,INDIRECT(INDIRECT("B"&amp;_xlfn.XMATCH("No",$B$1:INDIRECT("B"&amp;ROW()),,-1)-1)&amp;"!"&amp;"F:F"),0),"")</f>
        <v/>
      </c>
      <c r="E622" s="128"/>
      <c r="F622" s="129"/>
    </row>
    <row r="623" spans="2:6" outlineLevel="1">
      <c r="B623" s="136" t="s">
        <v>1069</v>
      </c>
      <c r="C623" s="132" t="s">
        <v>1070</v>
      </c>
      <c r="D623" s="133" t="str" cm="1">
        <f t="array" aca="1" ref="D623" ca="1">_xlfn.IFNA("F"&amp;MATCH(C623,INDIRECT(INDIRECT("B"&amp;_xlfn.XMATCH("No",$B$1:INDIRECT("B"&amp;ROW()),,-1)-1)&amp;"!"&amp;"F:F"),0),"")</f>
        <v>F508</v>
      </c>
      <c r="E623" s="148" t="str" cm="1">
        <f t="array" aca="1" ref="E623" ca="1">HYPERLINK("#"&amp;INDIRECT("B"&amp;_xlfn.XMATCH("No",$B$1:INDIRECT("B"&amp;ROW()),,-1)-1)&amp;"!"&amp;D623,"위치로 이동")</f>
        <v>위치로 이동</v>
      </c>
      <c r="F623" s="135"/>
    </row>
    <row r="624" spans="2:6" outlineLevel="1">
      <c r="B624" s="136"/>
      <c r="C624" s="156" t="s">
        <v>1071</v>
      </c>
      <c r="D624" s="133" t="str" cm="1">
        <f t="array" aca="1" ref="D624" ca="1">_xlfn.IFNA("F"&amp;MATCH(C624,INDIRECT(INDIRECT("B"&amp;_xlfn.XMATCH("No",$B$1:INDIRECT("B"&amp;ROW()),,-1)-1)&amp;"!"&amp;"F:F"),0),"")</f>
        <v>F509</v>
      </c>
      <c r="E624" s="209" t="str" cm="1">
        <f t="array" aca="1" ref="E624" ca="1">HYPERLINK("#"&amp;INDIRECT("B"&amp;_xlfn.XMATCH("No",$B$1:INDIRECT("B"&amp;ROW()),,-1)-1)&amp;"!"&amp;D624,"위치로 이동")</f>
        <v>위치로 이동</v>
      </c>
      <c r="F624" s="135"/>
    </row>
    <row r="625" spans="2:6" outlineLevel="2">
      <c r="B625" s="149" t="s">
        <v>1072</v>
      </c>
      <c r="C625" s="137" t="s">
        <v>1073</v>
      </c>
      <c r="D625" s="133"/>
      <c r="E625" s="134"/>
      <c r="F625" s="135"/>
    </row>
    <row r="626" spans="2:6" outlineLevel="1">
      <c r="B626" s="136"/>
      <c r="C626" s="156" t="s">
        <v>1074</v>
      </c>
      <c r="D626" s="133" t="str" cm="1">
        <f t="array" aca="1" ref="D626" ca="1">_xlfn.IFNA("F"&amp;MATCH(C626,INDIRECT(INDIRECT("B"&amp;_xlfn.XMATCH("No",$B$1:INDIRECT("B"&amp;ROW()),,-1)-1)&amp;"!"&amp;"F:F"),0),"")</f>
        <v>F521</v>
      </c>
      <c r="E626" s="209" t="str" cm="1">
        <f t="array" aca="1" ref="E626" ca="1">HYPERLINK("#"&amp;INDIRECT("B"&amp;_xlfn.XMATCH("No",$B$1:INDIRECT("B"&amp;ROW()),,-1)-1)&amp;"!"&amp;D626,"위치로 이동")</f>
        <v>위치로 이동</v>
      </c>
      <c r="F626" s="135"/>
    </row>
    <row r="627" spans="2:6" outlineLevel="2">
      <c r="B627" s="149" t="s">
        <v>1075</v>
      </c>
      <c r="C627" s="137" t="s">
        <v>1076</v>
      </c>
      <c r="D627" s="133"/>
      <c r="E627" s="134"/>
      <c r="F627" s="135"/>
    </row>
    <row r="628" spans="2:6" outlineLevel="1">
      <c r="B628" s="136"/>
      <c r="C628" s="156" t="s">
        <v>1077</v>
      </c>
      <c r="D628" s="133" t="str" cm="1">
        <f t="array" aca="1" ref="D628" ca="1">_xlfn.IFNA("F"&amp;MATCH(C628,INDIRECT(INDIRECT("B"&amp;_xlfn.XMATCH("No",$B$1:INDIRECT("B"&amp;ROW()),,-1)-1)&amp;"!"&amp;"F:F"),0),"")</f>
        <v>F540</v>
      </c>
      <c r="E628" s="209" t="str" cm="1">
        <f t="array" aca="1" ref="E628" ca="1">HYPERLINK("#"&amp;INDIRECT("B"&amp;_xlfn.XMATCH("No",$B$1:INDIRECT("B"&amp;ROW()),,-1)-1)&amp;"!"&amp;D628,"위치로 이동")</f>
        <v>위치로 이동</v>
      </c>
      <c r="F628" s="135"/>
    </row>
    <row r="629" spans="2:6" outlineLevel="2">
      <c r="B629" s="149" t="s">
        <v>1078</v>
      </c>
      <c r="C629" s="137" t="s">
        <v>1079</v>
      </c>
      <c r="D629" s="133"/>
      <c r="E629" s="134"/>
      <c r="F629" s="135"/>
    </row>
    <row r="630" spans="2:6" outlineLevel="2">
      <c r="B630" s="136"/>
      <c r="C630" s="150"/>
      <c r="D630" s="133" t="str" cm="1">
        <f t="array" aca="1" ref="D630" ca="1">_xlfn.IFNA("F"&amp;MATCH(C630,INDIRECT(INDIRECT("B"&amp;_xlfn.XMATCH("No",$B$1:INDIRECT("B"&amp;ROW()),,-1)-1)&amp;"!"&amp;"F:F"),0),"")</f>
        <v/>
      </c>
      <c r="E630" s="134"/>
      <c r="F630" s="135"/>
    </row>
    <row r="631" spans="2:6">
      <c r="B631" s="136"/>
      <c r="C631" s="150"/>
      <c r="D631" s="133" t="str" cm="1">
        <f t="array" aca="1" ref="D631" ca="1">_xlfn.IFNA("F"&amp;MATCH(C631,INDIRECT(INDIRECT("B"&amp;_xlfn.XMATCH("No",$B$1:INDIRECT("B"&amp;ROW()),,-1)-1)&amp;"!"&amp;"F:F"),0),"")</f>
        <v/>
      </c>
      <c r="E631" s="134"/>
      <c r="F631" s="135"/>
    </row>
    <row r="632" spans="2:6">
      <c r="B632" s="120">
        <v>6.3</v>
      </c>
      <c r="C632" s="121" t="s">
        <v>1080</v>
      </c>
      <c r="D632" s="122" t="str" cm="1">
        <f t="array" aca="1" ref="D632" ca="1">_xlfn.IFNA("F"&amp;MATCH(C632,INDIRECT(INDIRECT("B"&amp;_xlfn.XMATCH("No",$B$1:INDIRECT("B"&amp;ROW()),,-1)-1)&amp;"!"&amp;"F:F"),0),"")</f>
        <v/>
      </c>
      <c r="E632" s="123"/>
      <c r="F632" s="124"/>
    </row>
    <row r="633" spans="2:6">
      <c r="B633" s="125" t="s">
        <v>1081</v>
      </c>
      <c r="C633" s="126" t="s">
        <v>1082</v>
      </c>
      <c r="D633" s="127" t="str" cm="1">
        <f t="array" aca="1" ref="D633" ca="1">_xlfn.IFNA("F"&amp;MATCH(C633,INDIRECT(INDIRECT("B"&amp;_xlfn.XMATCH("No",$B$1:INDIRECT("B"&amp;ROW()),,-1)-1)&amp;"!"&amp;"F:F"),0),"")</f>
        <v/>
      </c>
      <c r="E633" s="128"/>
      <c r="F633" s="129"/>
    </row>
    <row r="634" spans="2:6" outlineLevel="1">
      <c r="B634" s="136" t="s">
        <v>1083</v>
      </c>
      <c r="C634" s="132" t="s">
        <v>1084</v>
      </c>
      <c r="D634" s="133" t="str" cm="1">
        <f t="array" aca="1" ref="D634" ca="1">_xlfn.IFNA("F"&amp;MATCH(C634,INDIRECT(INDIRECT("B"&amp;_xlfn.XMATCH("No",$B$1:INDIRECT("B"&amp;ROW()),,-1)-1)&amp;"!"&amp;"F:F"),0),"")</f>
        <v>F563</v>
      </c>
      <c r="E634" s="148" t="str" cm="1">
        <f t="array" aca="1" ref="E634" ca="1">HYPERLINK("#"&amp;INDIRECT("B"&amp;_xlfn.XMATCH("No",$B$1:INDIRECT("B"&amp;ROW()),,-1)-1)&amp;"!"&amp;D634,"위치로 이동")</f>
        <v>위치로 이동</v>
      </c>
      <c r="F634" s="135"/>
    </row>
    <row r="635" spans="2:6" outlineLevel="1">
      <c r="B635" s="136"/>
      <c r="C635" s="156" t="s">
        <v>1085</v>
      </c>
      <c r="D635" s="133" t="str" cm="1">
        <f t="array" aca="1" ref="D635" ca="1">_xlfn.IFNA("F"&amp;MATCH(C635,INDIRECT(INDIRECT("B"&amp;_xlfn.XMATCH("No",$B$1:INDIRECT("B"&amp;ROW()),,-1)-1)&amp;"!"&amp;"F:F"),0),"")</f>
        <v>F564</v>
      </c>
      <c r="E635" s="209" t="str" cm="1">
        <f t="array" aca="1" ref="E635" ca="1">HYPERLINK("#"&amp;INDIRECT("B"&amp;_xlfn.XMATCH("No",$B$1:INDIRECT("B"&amp;ROW()),,-1)-1)&amp;"!"&amp;D635,"위치로 이동")</f>
        <v>위치로 이동</v>
      </c>
      <c r="F635" s="135"/>
    </row>
    <row r="636" spans="2:6" outlineLevel="2">
      <c r="B636" s="149" t="s">
        <v>1086</v>
      </c>
      <c r="C636" s="137" t="s">
        <v>1087</v>
      </c>
      <c r="D636" s="133"/>
      <c r="E636" s="134"/>
      <c r="F636" s="135"/>
    </row>
    <row r="637" spans="2:6" outlineLevel="1">
      <c r="B637" s="136"/>
      <c r="C637" s="156" t="s">
        <v>1088</v>
      </c>
      <c r="D637" s="133" t="str" cm="1">
        <f t="array" aca="1" ref="D637" ca="1">_xlfn.IFNA("F"&amp;MATCH(C637,INDIRECT(INDIRECT("B"&amp;_xlfn.XMATCH("No",$B$1:INDIRECT("B"&amp;ROW()),,-1)-1)&amp;"!"&amp;"F:F"),0),"")</f>
        <v>F573</v>
      </c>
      <c r="E637" s="209" t="str" cm="1">
        <f t="array" aca="1" ref="E637" ca="1">HYPERLINK("#"&amp;INDIRECT("B"&amp;_xlfn.XMATCH("No",$B$1:INDIRECT("B"&amp;ROW()),,-1)-1)&amp;"!"&amp;D637,"위치로 이동")</f>
        <v>위치로 이동</v>
      </c>
      <c r="F637" s="135"/>
    </row>
    <row r="638" spans="2:6" outlineLevel="2">
      <c r="B638" s="149" t="s">
        <v>1089</v>
      </c>
      <c r="C638" s="137" t="s">
        <v>1090</v>
      </c>
      <c r="D638" s="133"/>
      <c r="E638" s="134"/>
      <c r="F638" s="135"/>
    </row>
    <row r="639" spans="2:6" outlineLevel="1">
      <c r="B639" s="136"/>
      <c r="C639" s="156" t="s">
        <v>1091</v>
      </c>
      <c r="D639" s="133" t="str" cm="1">
        <f t="array" aca="1" ref="D639" ca="1">_xlfn.IFNA("F"&amp;MATCH(C639,INDIRECT(INDIRECT("B"&amp;_xlfn.XMATCH("No",$B$1:INDIRECT("B"&amp;ROW()),,-1)-1)&amp;"!"&amp;"F:F"),0),"")</f>
        <v>F582</v>
      </c>
      <c r="E639" s="209" t="str" cm="1">
        <f t="array" aca="1" ref="E639" ca="1">HYPERLINK("#"&amp;INDIRECT("B"&amp;_xlfn.XMATCH("No",$B$1:INDIRECT("B"&amp;ROW()),,-1)-1)&amp;"!"&amp;D639,"위치로 이동")</f>
        <v>위치로 이동</v>
      </c>
      <c r="F639" s="135"/>
    </row>
    <row r="640" spans="2:6" outlineLevel="2">
      <c r="B640" s="149" t="s">
        <v>1092</v>
      </c>
      <c r="C640" s="137" t="s">
        <v>1093</v>
      </c>
      <c r="D640" s="133"/>
      <c r="E640" s="134"/>
      <c r="F640" s="135"/>
    </row>
    <row r="641" spans="2:6" outlineLevel="2">
      <c r="B641" s="136"/>
      <c r="C641" s="150"/>
      <c r="D641" s="133" t="str" cm="1">
        <f t="array" aca="1" ref="D641" ca="1">_xlfn.IFNA("F"&amp;MATCH(C641,INDIRECT(INDIRECT("B"&amp;_xlfn.XMATCH("No",$B$1:INDIRECT("B"&amp;ROW()),,-1)-1)&amp;"!"&amp;"F:F"),0),"")</f>
        <v/>
      </c>
      <c r="E641" s="134"/>
      <c r="F641" s="135"/>
    </row>
    <row r="642" spans="2:6" outlineLevel="1">
      <c r="B642" s="136"/>
      <c r="C642" s="150"/>
      <c r="D642" s="133" t="str" cm="1">
        <f t="array" aca="1" ref="D642" ca="1">_xlfn.IFNA("F"&amp;MATCH(C642,INDIRECT(INDIRECT("B"&amp;_xlfn.XMATCH("No",$B$1:INDIRECT("B"&amp;ROW()),,-1)-1)&amp;"!"&amp;"F:F"),0),"")</f>
        <v/>
      </c>
      <c r="E642" s="134"/>
      <c r="F642" s="135"/>
    </row>
    <row r="643" spans="2:6">
      <c r="B643" s="125" t="s">
        <v>1094</v>
      </c>
      <c r="C643" s="180" t="s">
        <v>1095</v>
      </c>
      <c r="D643" s="127" t="str" cm="1">
        <f t="array" aca="1" ref="D643" ca="1">_xlfn.IFNA("F"&amp;MATCH(C643,INDIRECT(INDIRECT("B"&amp;_xlfn.XMATCH("No",$B$1:INDIRECT("B"&amp;ROW()),,-1)-1)&amp;"!"&amp;"F:F"),0),"")</f>
        <v/>
      </c>
      <c r="E643" s="128"/>
      <c r="F643" s="129"/>
    </row>
    <row r="644" spans="2:6" outlineLevel="1">
      <c r="B644" s="136" t="s">
        <v>1096</v>
      </c>
      <c r="C644" s="132" t="s">
        <v>1097</v>
      </c>
      <c r="D644" s="133" t="str" cm="1">
        <f t="array" aca="1" ref="D644" ca="1">_xlfn.IFNA("F"&amp;MATCH(C644,INDIRECT(INDIRECT("B"&amp;_xlfn.XMATCH("No",$B$1:INDIRECT("B"&amp;ROW()),,-1)-1)&amp;"!"&amp;"F:F"),0),"")</f>
        <v>F594</v>
      </c>
      <c r="E644" s="148" t="str" cm="1">
        <f t="array" aca="1" ref="E644" ca="1">HYPERLINK("#"&amp;INDIRECT("B"&amp;_xlfn.XMATCH("No",$B$1:INDIRECT("B"&amp;ROW()),,-1)-1)&amp;"!"&amp;D644,"위치로 이동")</f>
        <v>위치로 이동</v>
      </c>
      <c r="F644" s="135"/>
    </row>
    <row r="645" spans="2:6" outlineLevel="1">
      <c r="B645" s="136"/>
      <c r="C645" s="156" t="s">
        <v>1098</v>
      </c>
      <c r="D645" s="133" t="str" cm="1">
        <f t="array" aca="1" ref="D645" ca="1">_xlfn.IFNA("F"&amp;MATCH(C645,INDIRECT(INDIRECT("B"&amp;_xlfn.XMATCH("No",$B$1:INDIRECT("B"&amp;ROW()),,-1)-1)&amp;"!"&amp;"F:F"),0),"")</f>
        <v>F595</v>
      </c>
      <c r="E645" s="209" t="str" cm="1">
        <f t="array" aca="1" ref="E645" ca="1">HYPERLINK("#"&amp;INDIRECT("B"&amp;_xlfn.XMATCH("No",$B$1:INDIRECT("B"&amp;ROW()),,-1)-1)&amp;"!"&amp;D645,"위치로 이동")</f>
        <v>위치로 이동</v>
      </c>
      <c r="F645" s="135"/>
    </row>
    <row r="646" spans="2:6" outlineLevel="2">
      <c r="B646" s="149" t="s">
        <v>1099</v>
      </c>
      <c r="C646" s="137" t="s">
        <v>1100</v>
      </c>
      <c r="D646" s="133"/>
      <c r="E646" s="134"/>
      <c r="F646" s="135"/>
    </row>
    <row r="647" spans="2:6" outlineLevel="1">
      <c r="B647" s="136"/>
      <c r="C647" s="156" t="s">
        <v>1101</v>
      </c>
      <c r="D647" s="133" t="str" cm="1">
        <f t="array" aca="1" ref="D647" ca="1">_xlfn.IFNA("F"&amp;MATCH(C647,INDIRECT(INDIRECT("B"&amp;_xlfn.XMATCH("No",$B$1:INDIRECT("B"&amp;ROW()),,-1)-1)&amp;"!"&amp;"F:F"),0),"")</f>
        <v>F604</v>
      </c>
      <c r="E647" s="209" t="str" cm="1">
        <f t="array" aca="1" ref="E647" ca="1">HYPERLINK("#"&amp;INDIRECT("B"&amp;_xlfn.XMATCH("No",$B$1:INDIRECT("B"&amp;ROW()),,-1)-1)&amp;"!"&amp;D647,"위치로 이동")</f>
        <v>위치로 이동</v>
      </c>
      <c r="F647" s="135"/>
    </row>
    <row r="648" spans="2:6" outlineLevel="2">
      <c r="B648" s="149" t="s">
        <v>1102</v>
      </c>
      <c r="C648" s="137" t="s">
        <v>1103</v>
      </c>
      <c r="D648" s="133"/>
      <c r="E648" s="134"/>
      <c r="F648" s="135"/>
    </row>
    <row r="649" spans="2:6" outlineLevel="1">
      <c r="B649" s="136"/>
      <c r="C649" s="156" t="s">
        <v>1104</v>
      </c>
      <c r="D649" s="133" t="str" cm="1">
        <f t="array" aca="1" ref="D649" ca="1">_xlfn.IFNA("F"&amp;MATCH(C649,INDIRECT(INDIRECT("B"&amp;_xlfn.XMATCH("No",$B$1:INDIRECT("B"&amp;ROW()),,-1)-1)&amp;"!"&amp;"F:F"),0),"")</f>
        <v>F613</v>
      </c>
      <c r="E649" s="209" t="str" cm="1">
        <f t="array" aca="1" ref="E649" ca="1">HYPERLINK("#"&amp;INDIRECT("B"&amp;_xlfn.XMATCH("No",$B$1:INDIRECT("B"&amp;ROW()),,-1)-1)&amp;"!"&amp;D649,"위치로 이동")</f>
        <v>위치로 이동</v>
      </c>
      <c r="F649" s="135"/>
    </row>
    <row r="650" spans="2:6" outlineLevel="2">
      <c r="B650" s="149" t="s">
        <v>1105</v>
      </c>
      <c r="C650" s="137" t="s">
        <v>1106</v>
      </c>
      <c r="D650" s="133"/>
      <c r="E650" s="134"/>
      <c r="F650" s="135"/>
    </row>
    <row r="651" spans="2:6" outlineLevel="2">
      <c r="B651" s="136"/>
      <c r="C651" s="150"/>
      <c r="D651" s="133" t="str" cm="1">
        <f t="array" aca="1" ref="D651" ca="1">_xlfn.IFNA("F"&amp;MATCH(C651,INDIRECT(INDIRECT("B"&amp;_xlfn.XMATCH("No",$B$1:INDIRECT("B"&amp;ROW()),,-1)-1)&amp;"!"&amp;"F:F"),0),"")</f>
        <v/>
      </c>
      <c r="E651" s="134"/>
      <c r="F651" s="135"/>
    </row>
    <row r="652" spans="2:6" outlineLevel="1">
      <c r="B652" s="136"/>
      <c r="C652" s="150"/>
      <c r="D652" s="133" t="str" cm="1">
        <f t="array" aca="1" ref="D652" ca="1">_xlfn.IFNA("F"&amp;MATCH(C652,INDIRECT(INDIRECT("B"&amp;_xlfn.XMATCH("No",$B$1:INDIRECT("B"&amp;ROW()),,-1)-1)&amp;"!"&amp;"F:F"),0),"")</f>
        <v/>
      </c>
      <c r="E652" s="134"/>
      <c r="F652" s="135"/>
    </row>
    <row r="653" spans="2:6">
      <c r="B653" s="125" t="s">
        <v>1107</v>
      </c>
      <c r="C653" s="180" t="s">
        <v>1108</v>
      </c>
      <c r="D653" s="127" t="str" cm="1">
        <f t="array" aca="1" ref="D653" ca="1">_xlfn.IFNA("F"&amp;MATCH(C653,INDIRECT(INDIRECT("B"&amp;_xlfn.XMATCH("No",$B$1:INDIRECT("B"&amp;ROW()),,-1)-1)&amp;"!"&amp;"F:F"),0),"")</f>
        <v/>
      </c>
      <c r="E653" s="128"/>
      <c r="F653" s="129"/>
    </row>
    <row r="654" spans="2:6" outlineLevel="1">
      <c r="B654" s="136" t="s">
        <v>1109</v>
      </c>
      <c r="C654" s="155" t="s">
        <v>1110</v>
      </c>
      <c r="D654" s="133" t="str" cm="1">
        <f t="array" aca="1" ref="D654" ca="1">_xlfn.IFNA("F"&amp;MATCH(C654,INDIRECT(INDIRECT("B"&amp;_xlfn.XMATCH("No",$B$1:INDIRECT("B"&amp;ROW()),,-1)-1)&amp;"!"&amp;"F:F"),0),"")</f>
        <v>F623</v>
      </c>
      <c r="E654" s="148" t="str" cm="1">
        <f t="array" aca="1" ref="E654" ca="1">HYPERLINK("#"&amp;INDIRECT("B"&amp;_xlfn.XMATCH("No",$B$1:INDIRECT("B"&amp;ROW()),,-1)-1)&amp;"!"&amp;D654,"위치로 이동")</f>
        <v>위치로 이동</v>
      </c>
      <c r="F654" s="135"/>
    </row>
    <row r="655" spans="2:6" outlineLevel="1">
      <c r="B655" s="136"/>
      <c r="C655" s="156" t="s">
        <v>1111</v>
      </c>
      <c r="D655" s="133" t="str" cm="1">
        <f t="array" aca="1" ref="D655" ca="1">_xlfn.IFNA("F"&amp;MATCH(C655,INDIRECT(INDIRECT("B"&amp;_xlfn.XMATCH("No",$B$1:INDIRECT("B"&amp;ROW()),,-1)-1)&amp;"!"&amp;"F:F"),0),"")</f>
        <v>F624</v>
      </c>
      <c r="E655" s="209" t="str" cm="1">
        <f t="array" aca="1" ref="E655" ca="1">HYPERLINK("#"&amp;INDIRECT("B"&amp;_xlfn.XMATCH("No",$B$1:INDIRECT("B"&amp;ROW()),,-1)-1)&amp;"!"&amp;D655,"위치로 이동")</f>
        <v>위치로 이동</v>
      </c>
      <c r="F655" s="135"/>
    </row>
    <row r="656" spans="2:6" outlineLevel="2">
      <c r="B656" s="149" t="s">
        <v>1112</v>
      </c>
      <c r="C656" s="137" t="s">
        <v>1113</v>
      </c>
      <c r="D656" s="133"/>
      <c r="E656" s="134"/>
      <c r="F656" s="135"/>
    </row>
    <row r="657" spans="2:6" outlineLevel="1">
      <c r="B657" s="136"/>
      <c r="C657" s="156" t="s">
        <v>1114</v>
      </c>
      <c r="D657" s="133" t="str" cm="1">
        <f t="array" aca="1" ref="D657" ca="1">_xlfn.IFNA("F"&amp;MATCH(C657,INDIRECT(INDIRECT("B"&amp;_xlfn.XMATCH("No",$B$1:INDIRECT("B"&amp;ROW()),,-1)-1)&amp;"!"&amp;"F:F"),0),"")</f>
        <v>F633</v>
      </c>
      <c r="E657" s="209" t="str" cm="1">
        <f t="array" aca="1" ref="E657" ca="1">HYPERLINK("#"&amp;INDIRECT("B"&amp;_xlfn.XMATCH("No",$B$1:INDIRECT("B"&amp;ROW()),,-1)-1)&amp;"!"&amp;D657,"위치로 이동")</f>
        <v>위치로 이동</v>
      </c>
      <c r="F657" s="135"/>
    </row>
    <row r="658" spans="2:6" outlineLevel="2">
      <c r="B658" s="149" t="s">
        <v>1115</v>
      </c>
      <c r="C658" s="137" t="s">
        <v>1116</v>
      </c>
      <c r="D658" s="133"/>
      <c r="E658" s="134"/>
      <c r="F658" s="135"/>
    </row>
    <row r="659" spans="2:6" outlineLevel="1">
      <c r="B659" s="136"/>
      <c r="C659" s="156" t="s">
        <v>1117</v>
      </c>
      <c r="D659" s="133" t="str" cm="1">
        <f t="array" aca="1" ref="D659" ca="1">_xlfn.IFNA("F"&amp;MATCH(C659,INDIRECT(INDIRECT("B"&amp;_xlfn.XMATCH("No",$B$1:INDIRECT("B"&amp;ROW()),,-1)-1)&amp;"!"&amp;"F:F"),0),"")</f>
        <v>F642</v>
      </c>
      <c r="E659" s="209" t="str" cm="1">
        <f t="array" aca="1" ref="E659" ca="1">HYPERLINK("#"&amp;INDIRECT("B"&amp;_xlfn.XMATCH("No",$B$1:INDIRECT("B"&amp;ROW()),,-1)-1)&amp;"!"&amp;D659,"위치로 이동")</f>
        <v>위치로 이동</v>
      </c>
      <c r="F659" s="135"/>
    </row>
    <row r="660" spans="2:6" outlineLevel="2">
      <c r="B660" s="149" t="s">
        <v>1118</v>
      </c>
      <c r="C660" s="137" t="s">
        <v>1119</v>
      </c>
      <c r="D660" s="133"/>
      <c r="E660" s="134"/>
      <c r="F660" s="135"/>
    </row>
    <row r="661" spans="2:6" outlineLevel="1">
      <c r="B661" s="136"/>
      <c r="C661" s="150"/>
      <c r="D661" s="133" t="str" cm="1">
        <f t="array" aca="1" ref="D661" ca="1">_xlfn.IFNA("F"&amp;MATCH(C661,INDIRECT(INDIRECT("B"&amp;_xlfn.XMATCH("No",$B$1:INDIRECT("B"&amp;ROW()),,-1)-1)&amp;"!"&amp;"F:F"),0),"")</f>
        <v/>
      </c>
      <c r="E661" s="134"/>
      <c r="F661" s="135"/>
    </row>
    <row r="662" spans="2:6">
      <c r="B662" s="136"/>
      <c r="C662" s="150"/>
      <c r="D662" s="133" t="str" cm="1">
        <f t="array" aca="1" ref="D662" ca="1">_xlfn.IFNA("F"&amp;MATCH(C662,INDIRECT(INDIRECT("B"&amp;_xlfn.XMATCH("No",$B$1:INDIRECT("B"&amp;ROW()),,-1)-1)&amp;"!"&amp;"F:F"),0),"")</f>
        <v/>
      </c>
      <c r="E662" s="134"/>
      <c r="F662" s="135"/>
    </row>
    <row r="663" spans="2:6">
      <c r="B663" s="120">
        <v>6.4</v>
      </c>
      <c r="C663" s="121" t="s">
        <v>1120</v>
      </c>
      <c r="D663" s="122" t="str" cm="1">
        <f t="array" aca="1" ref="D663" ca="1">_xlfn.IFNA("F"&amp;MATCH(C663,INDIRECT(INDIRECT("B"&amp;_xlfn.XMATCH("No",$B$1:INDIRECT("B"&amp;ROW()),,-1)-1)&amp;"!"&amp;"F:F"),0),"")</f>
        <v/>
      </c>
      <c r="E663" s="123"/>
      <c r="F663" s="124"/>
    </row>
    <row r="664" spans="2:6">
      <c r="B664" s="125" t="s">
        <v>1121</v>
      </c>
      <c r="C664" s="126" t="s">
        <v>1122</v>
      </c>
      <c r="D664" s="127" t="str" cm="1">
        <f t="array" aca="1" ref="D664" ca="1">_xlfn.IFNA("F"&amp;MATCH(C664,INDIRECT(INDIRECT("B"&amp;_xlfn.XMATCH("No",$B$1:INDIRECT("B"&amp;ROW()),,-1)-1)&amp;"!"&amp;"F:F"),0),"")</f>
        <v/>
      </c>
      <c r="E664" s="128"/>
      <c r="F664" s="129"/>
    </row>
    <row r="665" spans="2:6" outlineLevel="1">
      <c r="B665" s="136" t="s">
        <v>1123</v>
      </c>
      <c r="C665" s="132" t="s">
        <v>1124</v>
      </c>
      <c r="D665" s="133" t="str" cm="1">
        <f t="array" aca="1" ref="D665" ca="1">_xlfn.IFNA("F"&amp;MATCH(C665,INDIRECT(INDIRECT("B"&amp;_xlfn.XMATCH("No",$B$1:INDIRECT("B"&amp;ROW()),,-1)-1)&amp;"!"&amp;"F:F"),0),"")</f>
        <v>F662</v>
      </c>
      <c r="E665" s="148" t="str" cm="1">
        <f t="array" aca="1" ref="E665" ca="1">HYPERLINK("#"&amp;INDIRECT("B"&amp;_xlfn.XMATCH("No",$B$1:INDIRECT("B"&amp;ROW()),,-1)-1)&amp;"!"&amp;D665,"위치로 이동")</f>
        <v>위치로 이동</v>
      </c>
      <c r="F665" s="135"/>
    </row>
    <row r="666" spans="2:6" outlineLevel="1">
      <c r="B666" s="136"/>
      <c r="C666" s="156" t="s">
        <v>1125</v>
      </c>
      <c r="D666" s="133" t="str" cm="1">
        <f t="array" aca="1" ref="D666" ca="1">_xlfn.IFNA("F"&amp;MATCH(C666,INDIRECT(INDIRECT("B"&amp;_xlfn.XMATCH("No",$B$1:INDIRECT("B"&amp;ROW()),,-1)-1)&amp;"!"&amp;"F:F"),0),"")</f>
        <v>F663</v>
      </c>
      <c r="E666" s="209" t="str" cm="1">
        <f t="array" aca="1" ref="E666" ca="1">HYPERLINK("#"&amp;INDIRECT("B"&amp;_xlfn.XMATCH("No",$B$1:INDIRECT("B"&amp;ROW()),,-1)-1)&amp;"!"&amp;D666,"위치로 이동")</f>
        <v>위치로 이동</v>
      </c>
      <c r="F666" s="135"/>
    </row>
    <row r="667" spans="2:6" outlineLevel="2">
      <c r="B667" s="149" t="s">
        <v>1126</v>
      </c>
      <c r="C667" s="137" t="s">
        <v>1127</v>
      </c>
      <c r="D667" s="133"/>
      <c r="E667" s="134"/>
      <c r="F667" s="135"/>
    </row>
    <row r="668" spans="2:6" outlineLevel="1">
      <c r="B668" s="136"/>
      <c r="C668" s="156" t="s">
        <v>1128</v>
      </c>
      <c r="D668" s="133" t="str" cm="1">
        <f t="array" aca="1" ref="D668" ca="1">_xlfn.IFNA("F"&amp;MATCH(C668,INDIRECT(INDIRECT("B"&amp;_xlfn.XMATCH("No",$B$1:INDIRECT("B"&amp;ROW()),,-1)-1)&amp;"!"&amp;"F:F"),0),"")</f>
        <v>F672</v>
      </c>
      <c r="E668" s="209" t="str" cm="1">
        <f t="array" aca="1" ref="E668" ca="1">HYPERLINK("#"&amp;INDIRECT("B"&amp;_xlfn.XMATCH("No",$B$1:INDIRECT("B"&amp;ROW()),,-1)-1)&amp;"!"&amp;D668,"위치로 이동")</f>
        <v>위치로 이동</v>
      </c>
      <c r="F668" s="135"/>
    </row>
    <row r="669" spans="2:6" outlineLevel="2">
      <c r="B669" s="149" t="s">
        <v>1129</v>
      </c>
      <c r="C669" s="137" t="s">
        <v>1130</v>
      </c>
      <c r="D669" s="133"/>
      <c r="E669" s="134"/>
      <c r="F669" s="135"/>
    </row>
    <row r="670" spans="2:6" outlineLevel="1">
      <c r="B670" s="136"/>
      <c r="C670" s="156" t="s">
        <v>1131</v>
      </c>
      <c r="D670" s="133" t="str" cm="1">
        <f t="array" aca="1" ref="D670" ca="1">_xlfn.IFNA("F"&amp;MATCH(C670,INDIRECT(INDIRECT("B"&amp;_xlfn.XMATCH("No",$B$1:INDIRECT("B"&amp;ROW()),,-1)-1)&amp;"!"&amp;"F:F"),0),"")</f>
        <v>F681</v>
      </c>
      <c r="E670" s="209" t="str" cm="1">
        <f t="array" aca="1" ref="E670" ca="1">HYPERLINK("#"&amp;INDIRECT("B"&amp;_xlfn.XMATCH("No",$B$1:INDIRECT("B"&amp;ROW()),,-1)-1)&amp;"!"&amp;D670,"위치로 이동")</f>
        <v>위치로 이동</v>
      </c>
      <c r="F670" s="135"/>
    </row>
    <row r="671" spans="2:6" outlineLevel="2">
      <c r="B671" s="149" t="s">
        <v>1132</v>
      </c>
      <c r="C671" s="137" t="s">
        <v>1133</v>
      </c>
      <c r="D671" s="133"/>
      <c r="E671" s="134"/>
      <c r="F671" s="135"/>
    </row>
    <row r="672" spans="2:6" outlineLevel="2">
      <c r="B672" s="136"/>
      <c r="C672" s="150"/>
      <c r="D672" s="133" t="str" cm="1">
        <f t="array" aca="1" ref="D672" ca="1">_xlfn.IFNA("F"&amp;MATCH(C672,INDIRECT(INDIRECT("B"&amp;_xlfn.XMATCH("No",$B$1:INDIRECT("B"&amp;ROW()),,-1)-1)&amp;"!"&amp;"F:F"),0),"")</f>
        <v/>
      </c>
      <c r="E672" s="134"/>
      <c r="F672" s="135"/>
    </row>
    <row r="673" spans="2:6" outlineLevel="1">
      <c r="B673" s="136"/>
      <c r="C673" s="150"/>
      <c r="D673" s="133" t="str" cm="1">
        <f t="array" aca="1" ref="D673" ca="1">_xlfn.IFNA("F"&amp;MATCH(C673,INDIRECT(INDIRECT("B"&amp;_xlfn.XMATCH("No",$B$1:INDIRECT("B"&amp;ROW()),,-1)-1)&amp;"!"&amp;"F:F"),0),"")</f>
        <v/>
      </c>
      <c r="E673" s="134"/>
      <c r="F673" s="135"/>
    </row>
    <row r="674" spans="2:6">
      <c r="B674" s="125" t="s">
        <v>1134</v>
      </c>
      <c r="C674" s="180" t="s">
        <v>1135</v>
      </c>
      <c r="D674" s="127" t="str" cm="1">
        <f t="array" aca="1" ref="D674" ca="1">_xlfn.IFNA("F"&amp;MATCH(C674,INDIRECT(INDIRECT("B"&amp;_xlfn.XMATCH("No",$B$1:INDIRECT("B"&amp;ROW()),,-1)-1)&amp;"!"&amp;"F:F"),0),"")</f>
        <v/>
      </c>
      <c r="E674" s="128"/>
      <c r="F674" s="129"/>
    </row>
    <row r="675" spans="2:6" outlineLevel="1">
      <c r="B675" s="136" t="s">
        <v>1136</v>
      </c>
      <c r="C675" s="132" t="s">
        <v>1137</v>
      </c>
      <c r="D675" s="133" t="str" cm="1">
        <f t="array" aca="1" ref="D675" ca="1">_xlfn.IFNA("F"&amp;MATCH(C675,INDIRECT(INDIRECT("B"&amp;_xlfn.XMATCH("No",$B$1:INDIRECT("B"&amp;ROW()),,-1)-1)&amp;"!"&amp;"F:F"),0),"")</f>
        <v>F691</v>
      </c>
      <c r="E675" s="148" t="str" cm="1">
        <f t="array" aca="1" ref="E675" ca="1">HYPERLINK("#"&amp;INDIRECT("B"&amp;_xlfn.XMATCH("No",$B$1:INDIRECT("B"&amp;ROW()),,-1)-1)&amp;"!"&amp;D675,"위치로 이동")</f>
        <v>위치로 이동</v>
      </c>
      <c r="F675" s="135"/>
    </row>
    <row r="676" spans="2:6" outlineLevel="1">
      <c r="B676" s="136"/>
      <c r="C676" s="156" t="s">
        <v>1138</v>
      </c>
      <c r="D676" s="133" t="str" cm="1">
        <f t="array" aca="1" ref="D676" ca="1">_xlfn.IFNA("F"&amp;MATCH(C676,INDIRECT(INDIRECT("B"&amp;_xlfn.XMATCH("No",$B$1:INDIRECT("B"&amp;ROW()),,-1)-1)&amp;"!"&amp;"F:F"),0),"")</f>
        <v>F692</v>
      </c>
      <c r="E676" s="209" t="str" cm="1">
        <f t="array" aca="1" ref="E676" ca="1">HYPERLINK("#"&amp;INDIRECT("B"&amp;_xlfn.XMATCH("No",$B$1:INDIRECT("B"&amp;ROW()),,-1)-1)&amp;"!"&amp;D676,"위치로 이동")</f>
        <v>위치로 이동</v>
      </c>
      <c r="F676" s="135"/>
    </row>
    <row r="677" spans="2:6" outlineLevel="2">
      <c r="B677" s="149" t="s">
        <v>1139</v>
      </c>
      <c r="C677" s="137" t="s">
        <v>1140</v>
      </c>
      <c r="D677" s="133"/>
      <c r="E677" s="134"/>
      <c r="F677" s="135"/>
    </row>
    <row r="678" spans="2:6" outlineLevel="1">
      <c r="B678" s="136"/>
      <c r="C678" s="156" t="s">
        <v>1141</v>
      </c>
      <c r="D678" s="133" t="str" cm="1">
        <f t="array" aca="1" ref="D678" ca="1">_xlfn.IFNA("F"&amp;MATCH(C678,INDIRECT(INDIRECT("B"&amp;_xlfn.XMATCH("No",$B$1:INDIRECT("B"&amp;ROW()),,-1)-1)&amp;"!"&amp;"F:F"),0),"")</f>
        <v>F701</v>
      </c>
      <c r="E678" s="209" t="str" cm="1">
        <f t="array" aca="1" ref="E678" ca="1">HYPERLINK("#"&amp;INDIRECT("B"&amp;_xlfn.XMATCH("No",$B$1:INDIRECT("B"&amp;ROW()),,-1)-1)&amp;"!"&amp;D678,"위치로 이동")</f>
        <v>위치로 이동</v>
      </c>
      <c r="F678" s="135"/>
    </row>
    <row r="679" spans="2:6" outlineLevel="2">
      <c r="B679" s="149" t="s">
        <v>1142</v>
      </c>
      <c r="C679" s="137" t="s">
        <v>1143</v>
      </c>
      <c r="D679" s="133"/>
      <c r="E679" s="134"/>
      <c r="F679" s="135"/>
    </row>
    <row r="680" spans="2:6" outlineLevel="1">
      <c r="B680" s="136"/>
      <c r="C680" s="156" t="s">
        <v>1144</v>
      </c>
      <c r="D680" s="133" t="str" cm="1">
        <f t="array" aca="1" ref="D680" ca="1">_xlfn.IFNA("F"&amp;MATCH(C680,INDIRECT(INDIRECT("B"&amp;_xlfn.XMATCH("No",$B$1:INDIRECT("B"&amp;ROW()),,-1)-1)&amp;"!"&amp;"F:F"),0),"")</f>
        <v>F710</v>
      </c>
      <c r="E680" s="209" t="str" cm="1">
        <f t="array" aca="1" ref="E680" ca="1">HYPERLINK("#"&amp;INDIRECT("B"&amp;_xlfn.XMATCH("No",$B$1:INDIRECT("B"&amp;ROW()),,-1)-1)&amp;"!"&amp;D680,"위치로 이동")</f>
        <v>위치로 이동</v>
      </c>
      <c r="F680" s="135"/>
    </row>
    <row r="681" spans="2:6" outlineLevel="2">
      <c r="B681" s="149" t="s">
        <v>1145</v>
      </c>
      <c r="C681" s="137" t="s">
        <v>1146</v>
      </c>
      <c r="D681" s="133"/>
      <c r="E681" s="134"/>
      <c r="F681" s="135"/>
    </row>
    <row r="682" spans="2:6" outlineLevel="2">
      <c r="B682" s="136"/>
      <c r="C682" s="150"/>
      <c r="D682" s="133" t="str" cm="1">
        <f t="array" aca="1" ref="D682" ca="1">_xlfn.IFNA("F"&amp;MATCH(C682,INDIRECT(INDIRECT("B"&amp;_xlfn.XMATCH("No",$B$1:INDIRECT("B"&amp;ROW()),,-1)-1)&amp;"!"&amp;"F:F"),0),"")</f>
        <v/>
      </c>
      <c r="E682" s="134"/>
      <c r="F682" s="135"/>
    </row>
    <row r="683" spans="2:6" outlineLevel="1">
      <c r="B683" s="136"/>
      <c r="C683" s="150"/>
      <c r="D683" s="133" t="str" cm="1">
        <f t="array" aca="1" ref="D683" ca="1">_xlfn.IFNA("F"&amp;MATCH(C683,INDIRECT(INDIRECT("B"&amp;_xlfn.XMATCH("No",$B$1:INDIRECT("B"&amp;ROW()),,-1)-1)&amp;"!"&amp;"F:F"),0),"")</f>
        <v/>
      </c>
      <c r="E683" s="134"/>
      <c r="F683" s="135"/>
    </row>
    <row r="684" spans="2:6">
      <c r="B684" s="125" t="s">
        <v>1147</v>
      </c>
      <c r="C684" s="180" t="s">
        <v>1148</v>
      </c>
      <c r="D684" s="127" t="str" cm="1">
        <f t="array" aca="1" ref="D684" ca="1">_xlfn.IFNA("F"&amp;MATCH(C684,INDIRECT(INDIRECT("B"&amp;_xlfn.XMATCH("No",$B$1:INDIRECT("B"&amp;ROW()),,-1)-1)&amp;"!"&amp;"F:F"),0),"")</f>
        <v/>
      </c>
      <c r="E684" s="128"/>
      <c r="F684" s="129"/>
    </row>
    <row r="685" spans="2:6" outlineLevel="1">
      <c r="B685" s="136" t="s">
        <v>1149</v>
      </c>
      <c r="C685" s="155" t="s">
        <v>1150</v>
      </c>
      <c r="D685" s="133" t="str" cm="1">
        <f t="array" aca="1" ref="D685" ca="1">_xlfn.IFNA("F"&amp;MATCH(C685,INDIRECT(INDIRECT("B"&amp;_xlfn.XMATCH("No",$B$1:INDIRECT("B"&amp;ROW()),,-1)-1)&amp;"!"&amp;"F:F"),0),"")</f>
        <v>F720</v>
      </c>
      <c r="E685" s="148" t="str" cm="1">
        <f t="array" aca="1" ref="E685" ca="1">HYPERLINK("#"&amp;INDIRECT("B"&amp;_xlfn.XMATCH("No",$B$1:INDIRECT("B"&amp;ROW()),,-1)-1)&amp;"!"&amp;D685,"위치로 이동")</f>
        <v>위치로 이동</v>
      </c>
      <c r="F685" s="135"/>
    </row>
    <row r="686" spans="2:6" outlineLevel="1">
      <c r="B686" s="136"/>
      <c r="C686" s="156" t="s">
        <v>1151</v>
      </c>
      <c r="D686" s="133" t="str" cm="1">
        <f t="array" aca="1" ref="D686" ca="1">_xlfn.IFNA("F"&amp;MATCH(C686,INDIRECT(INDIRECT("B"&amp;_xlfn.XMATCH("No",$B$1:INDIRECT("B"&amp;ROW()),,-1)-1)&amp;"!"&amp;"F:F"),0),"")</f>
        <v>F721</v>
      </c>
      <c r="E686" s="209" t="str" cm="1">
        <f t="array" aca="1" ref="E686" ca="1">HYPERLINK("#"&amp;INDIRECT("B"&amp;_xlfn.XMATCH("No",$B$1:INDIRECT("B"&amp;ROW()),,-1)-1)&amp;"!"&amp;D686,"위치로 이동")</f>
        <v>위치로 이동</v>
      </c>
      <c r="F686" s="135"/>
    </row>
    <row r="687" spans="2:6" outlineLevel="2">
      <c r="B687" s="149" t="s">
        <v>1152</v>
      </c>
      <c r="C687" s="137" t="s">
        <v>1153</v>
      </c>
      <c r="D687" s="133"/>
      <c r="E687" s="134"/>
      <c r="F687" s="135"/>
    </row>
    <row r="688" spans="2:6" outlineLevel="1">
      <c r="B688" s="136"/>
      <c r="C688" s="156" t="s">
        <v>1154</v>
      </c>
      <c r="D688" s="133" t="str" cm="1">
        <f t="array" aca="1" ref="D688" ca="1">_xlfn.IFNA("F"&amp;MATCH(C688,INDIRECT(INDIRECT("B"&amp;_xlfn.XMATCH("No",$B$1:INDIRECT("B"&amp;ROW()),,-1)-1)&amp;"!"&amp;"F:F"),0),"")</f>
        <v>F730</v>
      </c>
      <c r="E688" s="209" t="str" cm="1">
        <f t="array" aca="1" ref="E688" ca="1">HYPERLINK("#"&amp;INDIRECT("B"&amp;_xlfn.XMATCH("No",$B$1:INDIRECT("B"&amp;ROW()),,-1)-1)&amp;"!"&amp;D688,"위치로 이동")</f>
        <v>위치로 이동</v>
      </c>
      <c r="F688" s="135"/>
    </row>
    <row r="689" spans="2:6" outlineLevel="2">
      <c r="B689" s="149" t="s">
        <v>1155</v>
      </c>
      <c r="C689" s="137" t="s">
        <v>1156</v>
      </c>
      <c r="D689" s="133"/>
      <c r="E689" s="134"/>
      <c r="F689" s="135"/>
    </row>
    <row r="690" spans="2:6" outlineLevel="1">
      <c r="B690" s="136"/>
      <c r="C690" s="156" t="s">
        <v>1157</v>
      </c>
      <c r="D690" s="133" t="str" cm="1">
        <f t="array" aca="1" ref="D690" ca="1">_xlfn.IFNA("F"&amp;MATCH(C690,INDIRECT(INDIRECT("B"&amp;_xlfn.XMATCH("No",$B$1:INDIRECT("B"&amp;ROW()),,-1)-1)&amp;"!"&amp;"F:F"),0),"")</f>
        <v>F739</v>
      </c>
      <c r="E690" s="209" t="str" cm="1">
        <f t="array" aca="1" ref="E690" ca="1">HYPERLINK("#"&amp;INDIRECT("B"&amp;_xlfn.XMATCH("No",$B$1:INDIRECT("B"&amp;ROW()),,-1)-1)&amp;"!"&amp;D690,"위치로 이동")</f>
        <v>위치로 이동</v>
      </c>
      <c r="F690" s="135"/>
    </row>
    <row r="691" spans="2:6" outlineLevel="2">
      <c r="B691" s="149" t="s">
        <v>1158</v>
      </c>
      <c r="C691" s="137" t="s">
        <v>1159</v>
      </c>
      <c r="D691" s="133"/>
      <c r="E691" s="134"/>
      <c r="F691" s="135"/>
    </row>
    <row r="692" spans="2:6" outlineLevel="2">
      <c r="B692" s="136"/>
      <c r="C692" s="150"/>
      <c r="D692" s="133" t="str" cm="1">
        <f t="array" aca="1" ref="D692" ca="1">_xlfn.IFNA("F"&amp;MATCH(C692,INDIRECT(INDIRECT("B"&amp;_xlfn.XMATCH("No",$B$1:INDIRECT("B"&amp;ROW()),,-1)-1)&amp;"!"&amp;"F:F"),0),"")</f>
        <v/>
      </c>
      <c r="E692" s="134"/>
      <c r="F692" s="135"/>
    </row>
    <row r="693" spans="2:6" outlineLevel="1">
      <c r="B693" s="136"/>
      <c r="C693" s="150"/>
      <c r="D693" s="133" t="str" cm="1">
        <f t="array" aca="1" ref="D693" ca="1">_xlfn.IFNA("F"&amp;MATCH(C693,INDIRECT(INDIRECT("B"&amp;_xlfn.XMATCH("No",$B$1:INDIRECT("B"&amp;ROW()),,-1)-1)&amp;"!"&amp;"F:F"),0),"")</f>
        <v/>
      </c>
      <c r="E693" s="134"/>
      <c r="F693" s="135"/>
    </row>
    <row r="694" spans="2:6">
      <c r="B694" s="136"/>
      <c r="C694" s="150"/>
      <c r="D694" s="133" t="str" cm="1">
        <f t="array" aca="1" ref="D694" ca="1">_xlfn.IFNA("F"&amp;MATCH(C694,INDIRECT(INDIRECT("B"&amp;_xlfn.XMATCH("No",$B$1:INDIRECT("B"&amp;ROW()),,-1)-1)&amp;"!"&amp;"F:F"),0),"")</f>
        <v/>
      </c>
      <c r="E694" s="134"/>
      <c r="F694" s="135"/>
    </row>
    <row r="695" spans="2:6">
      <c r="B695" s="120">
        <v>6.5</v>
      </c>
      <c r="C695" s="121" t="s">
        <v>1160</v>
      </c>
      <c r="D695" s="122" t="str" cm="1">
        <f t="array" aca="1" ref="D695" ca="1">_xlfn.IFNA("F"&amp;MATCH(C695,INDIRECT(INDIRECT("B"&amp;_xlfn.XMATCH("No",$B$1:INDIRECT("B"&amp;ROW()),,-1)-1)&amp;"!"&amp;"F:F"),0),"")</f>
        <v/>
      </c>
      <c r="E695" s="123"/>
      <c r="F695" s="124"/>
    </row>
    <row r="696" spans="2:6">
      <c r="B696" s="125" t="s">
        <v>1161</v>
      </c>
      <c r="C696" s="126" t="s">
        <v>1162</v>
      </c>
      <c r="D696" s="127" t="str" cm="1">
        <f t="array" aca="1" ref="D696" ca="1">_xlfn.IFNA("F"&amp;MATCH(C696,INDIRECT(INDIRECT("B"&amp;_xlfn.XMATCH("No",$B$1:INDIRECT("B"&amp;ROW()),,-1)-1)&amp;"!"&amp;"F:F"),0),"")</f>
        <v/>
      </c>
      <c r="E696" s="128"/>
      <c r="F696" s="129"/>
    </row>
    <row r="697" spans="2:6" outlineLevel="1">
      <c r="B697" s="136" t="s">
        <v>1163</v>
      </c>
      <c r="C697" s="132" t="s">
        <v>1164</v>
      </c>
      <c r="D697" s="133" t="str" cm="1">
        <f t="array" aca="1" ref="D697" ca="1">_xlfn.IFNA("F"&amp;MATCH(C697,INDIRECT(INDIRECT("B"&amp;_xlfn.XMATCH("No",$B$1:INDIRECT("B"&amp;ROW()),,-1)-1)&amp;"!"&amp;"F:F"),0),"")</f>
        <v>F752</v>
      </c>
      <c r="E697" s="148" t="str" cm="1">
        <f t="array" aca="1" ref="E697" ca="1">HYPERLINK("#"&amp;INDIRECT("B"&amp;_xlfn.XMATCH("No",$B$1:INDIRECT("B"&amp;ROW()),,-1)-1)&amp;"!"&amp;D697,"위치로 이동")</f>
        <v>위치로 이동</v>
      </c>
      <c r="F697" s="135"/>
    </row>
    <row r="698" spans="2:6" outlineLevel="2">
      <c r="B698" s="149" t="s">
        <v>1165</v>
      </c>
      <c r="C698" s="137" t="s">
        <v>1166</v>
      </c>
      <c r="D698" s="133" t="str" cm="1">
        <f t="array" aca="1" ref="D698" ca="1">_xlfn.IFNA("F"&amp;MATCH(C698,INDIRECT(INDIRECT("B"&amp;_xlfn.XMATCH("No",$B$1:INDIRECT("B"&amp;ROW()),,-1)-1)&amp;"!"&amp;"F:F"),0),"")</f>
        <v>F754</v>
      </c>
      <c r="E698" s="134"/>
      <c r="F698" s="135"/>
    </row>
    <row r="699" spans="2:6" outlineLevel="2">
      <c r="B699" s="136"/>
      <c r="C699" s="150"/>
      <c r="D699" s="133" t="str" cm="1">
        <f t="array" aca="1" ref="D699" ca="1">_xlfn.IFNA("F"&amp;MATCH(C699,INDIRECT(INDIRECT("B"&amp;_xlfn.XMATCH("No",$B$1:INDIRECT("B"&amp;ROW()),,-1)-1)&amp;"!"&amp;"F:F"),0),"")</f>
        <v/>
      </c>
      <c r="E699" s="134"/>
      <c r="F699" s="135"/>
    </row>
    <row r="700" spans="2:6" outlineLevel="1">
      <c r="B700" s="136"/>
      <c r="C700" s="164"/>
      <c r="D700" s="133" t="str" cm="1">
        <f t="array" aca="1" ref="D700" ca="1">_xlfn.IFNA("F"&amp;MATCH(C700,INDIRECT(INDIRECT("B"&amp;_xlfn.XMATCH("No",$B$1:INDIRECT("B"&amp;ROW()),,-1)-1)&amp;"!"&amp;"F:F"),0),"")</f>
        <v/>
      </c>
      <c r="E700" s="134"/>
      <c r="F700" s="135"/>
    </row>
    <row r="701" spans="2:6">
      <c r="B701" s="136"/>
      <c r="C701" s="150"/>
      <c r="D701" s="140" t="str" cm="1">
        <f t="array" aca="1" ref="D701" ca="1">_xlfn.IFNA("F"&amp;MATCH(C701,INDIRECT(INDIRECT("B"&amp;_xlfn.XMATCH("No",$B$1:INDIRECT("B"&amp;ROW()),,-1)-1)&amp;"!"&amp;"F:F"),0),"")</f>
        <v/>
      </c>
      <c r="E701" s="141"/>
      <c r="F701" s="142"/>
    </row>
    <row r="702" spans="2:6">
      <c r="B702" s="120">
        <v>6.6</v>
      </c>
      <c r="C702" s="121" t="s">
        <v>1167</v>
      </c>
      <c r="D702" s="122" t="str" cm="1">
        <f t="array" aca="1" ref="D702" ca="1">_xlfn.IFNA("F"&amp;MATCH(C702,INDIRECT(INDIRECT("B"&amp;_xlfn.XMATCH("No",$B$1:INDIRECT("B"&amp;ROW()),,-1)-1)&amp;"!"&amp;"F:F"),0),"")</f>
        <v/>
      </c>
      <c r="E702" s="123"/>
      <c r="F702" s="124"/>
    </row>
    <row r="703" spans="2:6">
      <c r="B703" s="125" t="s">
        <v>1168</v>
      </c>
      <c r="C703" s="126" t="s">
        <v>1169</v>
      </c>
      <c r="D703" s="127" t="str" cm="1">
        <f t="array" aca="1" ref="D703" ca="1">_xlfn.IFNA("F"&amp;MATCH(C703,INDIRECT(INDIRECT("B"&amp;_xlfn.XMATCH("No",$B$1:INDIRECT("B"&amp;ROW()),,-1)-1)&amp;"!"&amp;"F:F"),0),"")</f>
        <v/>
      </c>
      <c r="E703" s="128"/>
      <c r="F703" s="129"/>
    </row>
    <row r="704" spans="2:6" outlineLevel="1">
      <c r="B704" s="136" t="s">
        <v>1170</v>
      </c>
      <c r="C704" s="132" t="s">
        <v>1171</v>
      </c>
      <c r="D704" s="133" t="str" cm="1">
        <f t="array" aca="1" ref="D704" ca="1">_xlfn.IFNA("F"&amp;MATCH(C704,INDIRECT(INDIRECT("B"&amp;_xlfn.XMATCH("No",$B$1:INDIRECT("B"&amp;ROW()),,-1)-1)&amp;"!"&amp;"F:F"),0),"")</f>
        <v>F766</v>
      </c>
      <c r="E704" s="148" t="str" cm="1">
        <f t="array" aca="1" ref="E704" ca="1">HYPERLINK("#"&amp;INDIRECT("B"&amp;_xlfn.XMATCH("No",$B$1:INDIRECT("B"&amp;ROW()),,-1)-1)&amp;"!"&amp;D704,"위치로 이동")</f>
        <v>위치로 이동</v>
      </c>
      <c r="F704" s="135"/>
    </row>
    <row r="705" spans="2:6" outlineLevel="2">
      <c r="B705" s="149" t="s">
        <v>1172</v>
      </c>
      <c r="C705" s="137" t="s">
        <v>1173</v>
      </c>
      <c r="D705" s="133" t="str" cm="1">
        <f t="array" aca="1" ref="D705" ca="1">_xlfn.IFNA("F"&amp;MATCH(C705,INDIRECT(INDIRECT("B"&amp;_xlfn.XMATCH("No",$B$1:INDIRECT("B"&amp;ROW()),,-1)-1)&amp;"!"&amp;"F:F"),0),"")</f>
        <v>F768</v>
      </c>
      <c r="E705" s="134"/>
      <c r="F705" s="135"/>
    </row>
    <row r="706" spans="2:6" outlineLevel="2">
      <c r="B706" s="177"/>
      <c r="C706" s="181"/>
      <c r="D706" s="133" t="str" cm="1">
        <f t="array" aca="1" ref="D706" ca="1">_xlfn.IFNA("F"&amp;MATCH(C706,INDIRECT(INDIRECT("B"&amp;_xlfn.XMATCH("No",$B$1:INDIRECT("B"&amp;ROW()),,-1)-1)&amp;"!"&amp;"F:F"),0),"")</f>
        <v/>
      </c>
      <c r="E706" s="134"/>
      <c r="F706" s="135"/>
    </row>
    <row r="707" spans="2:6" outlineLevel="1">
      <c r="B707" s="136"/>
      <c r="C707" s="137"/>
      <c r="D707" s="165" t="str" cm="1">
        <f t="array" aca="1" ref="D707" ca="1">_xlfn.IFNA("F"&amp;MATCH(C707,INDIRECT(INDIRECT("B"&amp;_xlfn.XMATCH("No",$B$1:INDIRECT("B"&amp;ROW()),,-1)-1)&amp;"!"&amp;"F:F"),0),"")</f>
        <v/>
      </c>
      <c r="E707" s="166"/>
      <c r="F707" s="167"/>
    </row>
    <row r="708" spans="2:6" outlineLevel="1">
      <c r="B708" s="136"/>
      <c r="C708" s="150"/>
      <c r="D708" s="140" t="str" cm="1">
        <f t="array" aca="1" ref="D708" ca="1">_xlfn.IFNA("F"&amp;MATCH(C708,INDIRECT(INDIRECT("B"&amp;_xlfn.XMATCH("No",$B$1:INDIRECT("B"&amp;ROW()),,-1)-1)&amp;"!"&amp;"F:F"),0),"")</f>
        <v/>
      </c>
      <c r="E708" s="141"/>
      <c r="F708" s="142"/>
    </row>
    <row r="709" spans="2:6" ht="17.25" thickBot="1">
      <c r="B709" s="136"/>
      <c r="C709" s="150"/>
      <c r="D709" s="140" t="str" cm="1">
        <f t="array" aca="1" ref="D709" ca="1">_xlfn.IFNA("F"&amp;MATCH(C709,INDIRECT(INDIRECT("B"&amp;_xlfn.XMATCH("No",$B$1:INDIRECT("B"&amp;ROW()),,-1)-1)&amp;"!"&amp;"F:F"),0),"")</f>
        <v/>
      </c>
      <c r="E709" s="141"/>
      <c r="F709" s="142"/>
    </row>
    <row r="710" spans="2:6" ht="17.25" thickBot="1">
      <c r="B710" s="109" t="s">
        <v>1174</v>
      </c>
      <c r="C710" s="110"/>
      <c r="D710" s="143"/>
      <c r="E710" s="144"/>
      <c r="F710" s="145"/>
    </row>
    <row r="711" spans="2:6" ht="33">
      <c r="B711" s="115" t="s">
        <v>322</v>
      </c>
      <c r="C711" s="116"/>
      <c r="D711" s="117" t="s">
        <v>328</v>
      </c>
      <c r="E711" s="118"/>
      <c r="F711" s="119" t="s">
        <v>326</v>
      </c>
    </row>
    <row r="712" spans="2:6">
      <c r="B712" s="120">
        <v>7.1</v>
      </c>
      <c r="C712" s="121" t="s">
        <v>1175</v>
      </c>
      <c r="D712" s="122" t="str" cm="1">
        <f t="array" aca="1" ref="D712" ca="1">_xlfn.IFNA("F"&amp;MATCH(C712,INDIRECT(INDIRECT("B"&amp;_xlfn.XMATCH("No",$B$1:INDIRECT("B"&amp;ROW()),,-1)-1)&amp;"!"&amp;"F:F"),0),"")</f>
        <v/>
      </c>
      <c r="E712" s="123"/>
      <c r="F712" s="124"/>
    </row>
    <row r="713" spans="2:6">
      <c r="B713" s="125" t="s">
        <v>1176</v>
      </c>
      <c r="C713" s="126" t="s">
        <v>1177</v>
      </c>
      <c r="D713" s="127" t="str" cm="1">
        <f t="array" aca="1" ref="D713" ca="1">_xlfn.IFNA("F"&amp;MATCH(C713,INDIRECT(INDIRECT("B"&amp;_xlfn.XMATCH("No",$B$1:INDIRECT("B"&amp;ROW()),,-1)-1)&amp;"!"&amp;"F:F"),0),"")</f>
        <v/>
      </c>
      <c r="E713" s="128"/>
      <c r="F713" s="129"/>
    </row>
    <row r="714" spans="2:6" outlineLevel="1">
      <c r="B714" s="136" t="s">
        <v>1178</v>
      </c>
      <c r="C714" s="132" t="s">
        <v>1179</v>
      </c>
      <c r="D714" s="133" t="str" cm="1">
        <f t="array" aca="1" ref="D714" ca="1">_xlfn.IFNA("F"&amp;MATCH(C714,INDIRECT(INDIRECT("B"&amp;_xlfn.XMATCH("No",$B$1:INDIRECT("B"&amp;ROW()),,-1)-1)&amp;"!"&amp;"F:F"),0),"")</f>
        <v>F6</v>
      </c>
      <c r="E714" s="148" t="str" cm="1">
        <f t="array" aca="1" ref="E714" ca="1">HYPERLINK("#"&amp;INDIRECT("B"&amp;_xlfn.XMATCH("No",$B$1:INDIRECT("B"&amp;ROW()),,-1)-1)&amp;"!"&amp;D714,"위치로 이동")</f>
        <v>위치로 이동</v>
      </c>
      <c r="F714" s="135"/>
    </row>
    <row r="715" spans="2:6" outlineLevel="2">
      <c r="B715" s="149" t="s">
        <v>1180</v>
      </c>
      <c r="C715" s="137" t="s">
        <v>1181</v>
      </c>
      <c r="D715" s="133" t="str" cm="1">
        <f t="array" aca="1" ref="D715" ca="1">_xlfn.IFNA("F"&amp;MATCH(C715,INDIRECT(INDIRECT("B"&amp;_xlfn.XMATCH("No",$B$1:INDIRECT("B"&amp;ROW()),,-1)-1)&amp;"!"&amp;"F:F"),0),"")</f>
        <v>F8</v>
      </c>
      <c r="E715" s="134"/>
      <c r="F715" s="135"/>
    </row>
    <row r="716" spans="2:6" outlineLevel="2">
      <c r="B716" s="136"/>
      <c r="C716" s="150"/>
      <c r="D716" s="133" t="str" cm="1">
        <f t="array" aca="1" ref="D716" ca="1">_xlfn.IFNA("F"&amp;MATCH(C716,INDIRECT(INDIRECT("B"&amp;_xlfn.XMATCH("No",$B$1:INDIRECT("B"&amp;ROW()),,-1)-1)&amp;"!"&amp;"F:F"),0),"")</f>
        <v/>
      </c>
      <c r="E716" s="134"/>
      <c r="F716" s="135"/>
    </row>
    <row r="717" spans="2:6" outlineLevel="1">
      <c r="B717" s="136"/>
      <c r="C717" s="150"/>
      <c r="D717" s="133" t="str" cm="1">
        <f t="array" aca="1" ref="D717" ca="1">_xlfn.IFNA("F"&amp;MATCH(C717,INDIRECT(INDIRECT("B"&amp;_xlfn.XMATCH("No",$B$1:INDIRECT("B"&amp;ROW()),,-1)-1)&amp;"!"&amp;"F:F"),0),"")</f>
        <v/>
      </c>
      <c r="E717" s="134"/>
      <c r="F717" s="135"/>
    </row>
    <row r="718" spans="2:6">
      <c r="B718" s="125" t="s">
        <v>1182</v>
      </c>
      <c r="C718" s="180" t="s">
        <v>1183</v>
      </c>
      <c r="D718" s="127" t="str" cm="1">
        <f t="array" aca="1" ref="D718" ca="1">_xlfn.IFNA("F"&amp;MATCH(C718,INDIRECT(INDIRECT("B"&amp;_xlfn.XMATCH("No",$B$1:INDIRECT("B"&amp;ROW()),,-1)-1)&amp;"!"&amp;"F:F"),0),"")</f>
        <v/>
      </c>
      <c r="E718" s="128"/>
      <c r="F718" s="129"/>
    </row>
    <row r="719" spans="2:6" outlineLevel="1">
      <c r="B719" s="136" t="s">
        <v>1184</v>
      </c>
      <c r="C719" s="132" t="s">
        <v>1185</v>
      </c>
      <c r="D719" s="133" t="str" cm="1">
        <f t="array" aca="1" ref="D719" ca="1">_xlfn.IFNA("F"&amp;MATCH(C719,INDIRECT(INDIRECT("B"&amp;_xlfn.XMATCH("No",$B$1:INDIRECT("B"&amp;ROW()),,-1)-1)&amp;"!"&amp;"F:F"),0),"")</f>
        <v>F14</v>
      </c>
      <c r="E719" s="148" t="str" cm="1">
        <f t="array" aca="1" ref="E719" ca="1">HYPERLINK("#"&amp;INDIRECT("B"&amp;_xlfn.XMATCH("No",$B$1:INDIRECT("B"&amp;ROW()),,-1)-1)&amp;"!"&amp;D719,"위치로 이동")</f>
        <v>위치로 이동</v>
      </c>
      <c r="F719" s="135"/>
    </row>
    <row r="720" spans="2:6" outlineLevel="2">
      <c r="B720" s="149" t="s">
        <v>1186</v>
      </c>
      <c r="C720" s="137" t="s">
        <v>1187</v>
      </c>
      <c r="D720" s="133" t="str" cm="1">
        <f t="array" aca="1" ref="D720" ca="1">_xlfn.IFNA("F"&amp;MATCH(C720,INDIRECT(INDIRECT("B"&amp;_xlfn.XMATCH("No",$B$1:INDIRECT("B"&amp;ROW()),,-1)-1)&amp;"!"&amp;"F:F"),0),"")</f>
        <v>F16</v>
      </c>
      <c r="E720" s="134"/>
      <c r="F720" s="135"/>
    </row>
    <row r="721" spans="2:6" outlineLevel="2">
      <c r="B721" s="149" t="s">
        <v>1188</v>
      </c>
      <c r="C721" s="137" t="s">
        <v>1189</v>
      </c>
      <c r="D721" s="133" t="str" cm="1">
        <f t="array" aca="1" ref="D721" ca="1">_xlfn.IFNA("F"&amp;MATCH(C721,INDIRECT(INDIRECT("B"&amp;_xlfn.XMATCH("No",$B$1:INDIRECT("B"&amp;ROW()),,-1)-1)&amp;"!"&amp;"F:F"),0),"")</f>
        <v>F22</v>
      </c>
      <c r="E721" s="134"/>
      <c r="F721" s="135"/>
    </row>
    <row r="722" spans="2:6" outlineLevel="2">
      <c r="B722" s="136"/>
      <c r="C722" s="150"/>
      <c r="D722" s="133" t="str" cm="1">
        <f t="array" aca="1" ref="D722" ca="1">_xlfn.IFNA("F"&amp;MATCH(C722,INDIRECT(INDIRECT("B"&amp;_xlfn.XMATCH("No",$B$1:INDIRECT("B"&amp;ROW()),,-1)-1)&amp;"!"&amp;"F:F"),0),"")</f>
        <v/>
      </c>
      <c r="E722" s="134"/>
      <c r="F722" s="135"/>
    </row>
    <row r="723" spans="2:6" outlineLevel="1">
      <c r="B723" s="177"/>
      <c r="C723" s="150"/>
      <c r="D723" s="133" t="str" cm="1">
        <f t="array" aca="1" ref="D723" ca="1">_xlfn.IFNA("F"&amp;MATCH(C723,INDIRECT(INDIRECT("B"&amp;_xlfn.XMATCH("No",$B$1:INDIRECT("B"&amp;ROW()),,-1)-1)&amp;"!"&amp;"F:F"),0),"")</f>
        <v/>
      </c>
      <c r="E723" s="134"/>
      <c r="F723" s="135"/>
    </row>
    <row r="724" spans="2:6">
      <c r="B724" s="136"/>
      <c r="C724" s="150"/>
      <c r="D724" s="140" t="str" cm="1">
        <f t="array" aca="1" ref="D724" ca="1">_xlfn.IFNA("F"&amp;MATCH(C724,INDIRECT(INDIRECT("B"&amp;_xlfn.XMATCH("No",$B$1:INDIRECT("B"&amp;ROW()),,-1)-1)&amp;"!"&amp;"F:F"),0),"")</f>
        <v/>
      </c>
      <c r="E724" s="141"/>
      <c r="F724" s="142"/>
    </row>
    <row r="725" spans="2:6" ht="17.25" thickBot="1">
      <c r="B725" s="136"/>
      <c r="C725" s="150"/>
      <c r="D725" s="140" t="str" cm="1">
        <f t="array" aca="1" ref="D725" ca="1">_xlfn.IFNA("F"&amp;MATCH(C725,INDIRECT(INDIRECT("B"&amp;_xlfn.XMATCH("No",$B$1:INDIRECT("B"&amp;ROW()),,-1)-1)&amp;"!"&amp;"F:F"),0),"")</f>
        <v/>
      </c>
      <c r="E725" s="141"/>
      <c r="F725" s="142"/>
    </row>
    <row r="726" spans="2:6" ht="17.25" thickBot="1">
      <c r="B726" s="109" t="s">
        <v>1190</v>
      </c>
      <c r="C726" s="110"/>
      <c r="D726" s="143"/>
      <c r="E726" s="144"/>
      <c r="F726" s="145"/>
    </row>
    <row r="727" spans="2:6" ht="33">
      <c r="B727" s="115" t="s">
        <v>322</v>
      </c>
      <c r="C727" s="116"/>
      <c r="D727" s="117" t="s">
        <v>328</v>
      </c>
      <c r="E727" s="118"/>
      <c r="F727" s="119" t="s">
        <v>326</v>
      </c>
    </row>
    <row r="728" spans="2:6">
      <c r="B728" s="120">
        <v>8.1</v>
      </c>
      <c r="C728" s="121" t="s">
        <v>1191</v>
      </c>
      <c r="D728" s="122" t="str" cm="1">
        <f t="array" aca="1" ref="D728" ca="1">_xlfn.IFNA("F"&amp;MATCH(C728,INDIRECT(INDIRECT("B"&amp;_xlfn.XMATCH("No",$B$1:INDIRECT("B"&amp;ROW()),,-1)-1)&amp;"!"&amp;"F:F"),0),"")</f>
        <v/>
      </c>
      <c r="E728" s="123"/>
      <c r="F728" s="124"/>
    </row>
    <row r="729" spans="2:6">
      <c r="B729" s="125" t="s">
        <v>1192</v>
      </c>
      <c r="C729" s="126" t="s">
        <v>1193</v>
      </c>
      <c r="D729" s="127" t="str" cm="1">
        <f t="array" aca="1" ref="D729" ca="1">_xlfn.IFNA("F"&amp;MATCH(C729,INDIRECT(INDIRECT("B"&amp;_xlfn.XMATCH("No",$B$1:INDIRECT("B"&amp;ROW()),,-1)-1)&amp;"!"&amp;"F:F"),0),"")</f>
        <v/>
      </c>
      <c r="E729" s="128"/>
      <c r="F729" s="129"/>
    </row>
    <row r="730" spans="2:6" outlineLevel="1">
      <c r="B730" s="136" t="s">
        <v>1194</v>
      </c>
      <c r="C730" s="132" t="s">
        <v>1195</v>
      </c>
      <c r="D730" s="133" t="str" cm="1">
        <f t="array" aca="1" ref="D730" ca="1">_xlfn.IFNA("F"&amp;MATCH(C730,INDIRECT(INDIRECT("B"&amp;_xlfn.XMATCH("No",$B$1:INDIRECT("B"&amp;ROW()),,-1)-1)&amp;"!"&amp;"F:F"),0),"")</f>
        <v>F6</v>
      </c>
      <c r="E730" s="148" t="str" cm="1">
        <f t="array" aca="1" ref="E730" ca="1">HYPERLINK("#"&amp;INDIRECT("B"&amp;_xlfn.XMATCH("No",$B$1:INDIRECT("B"&amp;ROW()),,-1)-1)&amp;"!"&amp;D730,"위치로 이동")</f>
        <v>위치로 이동</v>
      </c>
      <c r="F730" s="135"/>
    </row>
    <row r="731" spans="2:6" outlineLevel="2">
      <c r="B731" s="149" t="s">
        <v>1196</v>
      </c>
      <c r="C731" s="137" t="s">
        <v>1197</v>
      </c>
      <c r="D731" s="133" t="str" cm="1">
        <f t="array" aca="1" ref="D731" ca="1">_xlfn.IFNA("F"&amp;MATCH(C731,INDIRECT(INDIRECT("B"&amp;_xlfn.XMATCH("No",$B$1:INDIRECT("B"&amp;ROW()),,-1)-1)&amp;"!"&amp;"F:F"),0),"")</f>
        <v>F8</v>
      </c>
      <c r="E731" s="134"/>
      <c r="F731" s="135"/>
    </row>
    <row r="732" spans="2:6" outlineLevel="2">
      <c r="B732" s="149" t="s">
        <v>1198</v>
      </c>
      <c r="C732" s="137" t="s">
        <v>1199</v>
      </c>
      <c r="D732" s="133" t="str" cm="1">
        <f t="array" aca="1" ref="D732" ca="1">_xlfn.IFNA("F"&amp;MATCH(C732,INDIRECT(INDIRECT("B"&amp;_xlfn.XMATCH("No",$B$1:INDIRECT("B"&amp;ROW()),,-1)-1)&amp;"!"&amp;"F:F"),0),"")</f>
        <v>F16</v>
      </c>
      <c r="E732" s="134"/>
      <c r="F732" s="135"/>
    </row>
    <row r="733" spans="2:6" outlineLevel="2">
      <c r="B733" s="149" t="s">
        <v>1200</v>
      </c>
      <c r="C733" s="137" t="s">
        <v>1201</v>
      </c>
      <c r="D733" s="133" t="str" cm="1">
        <f t="array" aca="1" ref="D733" ca="1">_xlfn.IFNA("F"&amp;MATCH(C733,INDIRECT(INDIRECT("B"&amp;_xlfn.XMATCH("No",$B$1:INDIRECT("B"&amp;ROW()),,-1)-1)&amp;"!"&amp;"F:F"),0),"")</f>
        <v>F24</v>
      </c>
      <c r="E733" s="134"/>
      <c r="F733" s="135"/>
    </row>
    <row r="734" spans="2:6" outlineLevel="2">
      <c r="B734" s="149" t="s">
        <v>1202</v>
      </c>
      <c r="C734" s="137" t="s">
        <v>1203</v>
      </c>
      <c r="D734" s="133" t="str" cm="1">
        <f t="array" aca="1" ref="D734" ca="1">_xlfn.IFNA("F"&amp;MATCH(C734,INDIRECT(INDIRECT("B"&amp;_xlfn.XMATCH("No",$B$1:INDIRECT("B"&amp;ROW()),,-1)-1)&amp;"!"&amp;"F:F"),0),"")</f>
        <v>F32</v>
      </c>
      <c r="E734" s="134"/>
      <c r="F734" s="135"/>
    </row>
    <row r="735" spans="2:6" outlineLevel="2">
      <c r="B735" s="136"/>
      <c r="C735" s="150"/>
      <c r="D735" s="133" t="str" cm="1">
        <f t="array" aca="1" ref="D735" ca="1">_xlfn.IFNA("F"&amp;MATCH(C735,INDIRECT(INDIRECT("B"&amp;_xlfn.XMATCH("No",$B$1:INDIRECT("B"&amp;ROW()),,-1)-1)&amp;"!"&amp;"F:F"),0),"")</f>
        <v/>
      </c>
      <c r="E735" s="134"/>
      <c r="F735" s="135"/>
    </row>
    <row r="736" spans="2:6" outlineLevel="2">
      <c r="B736" s="136"/>
      <c r="C736" s="181"/>
      <c r="D736" s="133" t="str" cm="1">
        <f t="array" aca="1" ref="D736" ca="1">_xlfn.IFNA("F"&amp;MATCH(C736,INDIRECT(INDIRECT("B"&amp;_xlfn.XMATCH("No",$B$1:INDIRECT("B"&amp;ROW()),,-1)-1)&amp;"!"&amp;"F:F"),0),"")</f>
        <v/>
      </c>
      <c r="E736" s="134"/>
      <c r="F736" s="135"/>
    </row>
    <row r="737" spans="2:6" outlineLevel="1">
      <c r="B737" s="136" t="s">
        <v>1204</v>
      </c>
      <c r="C737" s="132" t="s">
        <v>1205</v>
      </c>
      <c r="D737" s="133" t="str" cm="1">
        <f t="array" aca="1" ref="D737" ca="1">_xlfn.IFNA("F"&amp;MATCH(C737,INDIRECT(INDIRECT("B"&amp;_xlfn.XMATCH("No",$B$1:INDIRECT("B"&amp;ROW()),,-1)-1)&amp;"!"&amp;"F:F"),0),"")</f>
        <v>F40</v>
      </c>
      <c r="E737" s="148" t="str" cm="1">
        <f t="array" aca="1" ref="E737" ca="1">HYPERLINK("#"&amp;INDIRECT("B"&amp;_xlfn.XMATCH("No",$B$1:INDIRECT("B"&amp;ROW()),,-1)-1)&amp;"!"&amp;D737,"위치로 이동")</f>
        <v>위치로 이동</v>
      </c>
      <c r="F737" s="135"/>
    </row>
    <row r="738" spans="2:6" outlineLevel="2">
      <c r="B738" s="149" t="s">
        <v>1206</v>
      </c>
      <c r="C738" s="137" t="s">
        <v>1207</v>
      </c>
      <c r="D738" s="133" t="str" cm="1">
        <f t="array" aca="1" ref="D738" ca="1">_xlfn.IFNA("F"&amp;MATCH(C738,INDIRECT(INDIRECT("B"&amp;_xlfn.XMATCH("No",$B$1:INDIRECT("B"&amp;ROW()),,-1)-1)&amp;"!"&amp;"F:F"),0),"")</f>
        <v>F42</v>
      </c>
      <c r="E738" s="134"/>
      <c r="F738" s="135"/>
    </row>
    <row r="739" spans="2:6" outlineLevel="2">
      <c r="B739" s="149" t="s">
        <v>1208</v>
      </c>
      <c r="C739" s="137" t="s">
        <v>1209</v>
      </c>
      <c r="D739" s="133" t="str" cm="1">
        <f t="array" aca="1" ref="D739" ca="1">_xlfn.IFNA("F"&amp;MATCH(C739,INDIRECT(INDIRECT("B"&amp;_xlfn.XMATCH("No",$B$1:INDIRECT("B"&amp;ROW()),,-1)-1)&amp;"!"&amp;"F:F"),0),"")</f>
        <v>F50</v>
      </c>
      <c r="E739" s="134"/>
      <c r="F739" s="135"/>
    </row>
    <row r="740" spans="2:6" outlineLevel="2">
      <c r="B740" s="136"/>
      <c r="C740" s="150"/>
      <c r="D740" s="133" t="str" cm="1">
        <f t="array" aca="1" ref="D740" ca="1">_xlfn.IFNA("F"&amp;MATCH(C740,INDIRECT(INDIRECT("B"&amp;_xlfn.XMATCH("No",$B$1:INDIRECT("B"&amp;ROW()),,-1)-1)&amp;"!"&amp;"F:F"),0),"")</f>
        <v/>
      </c>
      <c r="E740" s="134"/>
      <c r="F740" s="135"/>
    </row>
    <row r="741" spans="2:6" outlineLevel="2">
      <c r="B741" s="136"/>
      <c r="C741" s="181"/>
      <c r="D741" s="133" t="str" cm="1">
        <f t="array" aca="1" ref="D741" ca="1">_xlfn.IFNA("F"&amp;MATCH(C741,INDIRECT(INDIRECT("B"&amp;_xlfn.XMATCH("No",$B$1:INDIRECT("B"&amp;ROW()),,-1)-1)&amp;"!"&amp;"F:F"),0),"")</f>
        <v/>
      </c>
      <c r="E741" s="134"/>
      <c r="F741" s="135"/>
    </row>
    <row r="742" spans="2:6" outlineLevel="1">
      <c r="B742" s="136" t="s">
        <v>1210</v>
      </c>
      <c r="C742" s="132" t="s">
        <v>1211</v>
      </c>
      <c r="D742" s="133" t="str" cm="1">
        <f t="array" aca="1" ref="D742" ca="1">_xlfn.IFNA("F"&amp;MATCH(C742,INDIRECT(INDIRECT("B"&amp;_xlfn.XMATCH("No",$B$1:INDIRECT("B"&amp;ROW()),,-1)-1)&amp;"!"&amp;"F:F"),0),"")</f>
        <v>F58</v>
      </c>
      <c r="E742" s="148" t="str" cm="1">
        <f t="array" aca="1" ref="E742" ca="1">HYPERLINK("#"&amp;INDIRECT("B"&amp;_xlfn.XMATCH("No",$B$1:INDIRECT("B"&amp;ROW()),,-1)-1)&amp;"!"&amp;D742,"위치로 이동")</f>
        <v>위치로 이동</v>
      </c>
      <c r="F742" s="135"/>
    </row>
    <row r="743" spans="2:6" outlineLevel="2">
      <c r="B743" s="149" t="s">
        <v>1212</v>
      </c>
      <c r="C743" s="137" t="s">
        <v>1213</v>
      </c>
      <c r="D743" s="133" t="str" cm="1">
        <f t="array" aca="1" ref="D743" ca="1">_xlfn.IFNA("F"&amp;MATCH(C743,INDIRECT(INDIRECT("B"&amp;_xlfn.XMATCH("No",$B$1:INDIRECT("B"&amp;ROW()),,-1)-1)&amp;"!"&amp;"F:F"),0),"")</f>
        <v>F60</v>
      </c>
      <c r="E743" s="134"/>
      <c r="F743" s="135"/>
    </row>
    <row r="744" spans="2:6" outlineLevel="2">
      <c r="B744" s="149" t="s">
        <v>1214</v>
      </c>
      <c r="C744" s="137" t="s">
        <v>1215</v>
      </c>
      <c r="D744" s="133" t="str" cm="1">
        <f t="array" aca="1" ref="D744" ca="1">_xlfn.IFNA("F"&amp;MATCH(C744,INDIRECT(INDIRECT("B"&amp;_xlfn.XMATCH("No",$B$1:INDIRECT("B"&amp;ROW()),,-1)-1)&amp;"!"&amp;"F:F"),0),"")</f>
        <v>F68</v>
      </c>
      <c r="E744" s="134"/>
      <c r="F744" s="135"/>
    </row>
    <row r="745" spans="2:6" outlineLevel="2">
      <c r="B745" s="149" t="s">
        <v>1216</v>
      </c>
      <c r="C745" s="137" t="s">
        <v>1217</v>
      </c>
      <c r="D745" s="133" t="str" cm="1">
        <f t="array" aca="1" ref="D745" ca="1">_xlfn.IFNA("F"&amp;MATCH(C745,INDIRECT(INDIRECT("B"&amp;_xlfn.XMATCH("No",$B$1:INDIRECT("B"&amp;ROW()),,-1)-1)&amp;"!"&amp;"F:F"),0),"")</f>
        <v>F76</v>
      </c>
      <c r="E745" s="134"/>
      <c r="F745" s="135"/>
    </row>
    <row r="746" spans="2:6" outlineLevel="2">
      <c r="B746" s="149" t="s">
        <v>1218</v>
      </c>
      <c r="C746" s="137" t="s">
        <v>1219</v>
      </c>
      <c r="D746" s="133" t="str" cm="1">
        <f t="array" aca="1" ref="D746" ca="1">_xlfn.IFNA("F"&amp;MATCH(C746,INDIRECT(INDIRECT("B"&amp;_xlfn.XMATCH("No",$B$1:INDIRECT("B"&amp;ROW()),,-1)-1)&amp;"!"&amp;"F:F"),0),"")</f>
        <v>F84</v>
      </c>
      <c r="E746" s="134"/>
      <c r="F746" s="135"/>
    </row>
    <row r="747" spans="2:6" outlineLevel="2">
      <c r="B747" s="136"/>
      <c r="C747" s="150"/>
      <c r="D747" s="133" t="str" cm="1">
        <f t="array" aca="1" ref="D747" ca="1">_xlfn.IFNA("F"&amp;MATCH(C747,INDIRECT(INDIRECT("B"&amp;_xlfn.XMATCH("No",$B$1:INDIRECT("B"&amp;ROW()),,-1)-1)&amp;"!"&amp;"F:F"),0),"")</f>
        <v/>
      </c>
      <c r="E747" s="134"/>
      <c r="F747" s="135"/>
    </row>
    <row r="748" spans="2:6" outlineLevel="2">
      <c r="B748" s="177"/>
      <c r="C748" s="150"/>
      <c r="D748" s="133" t="str" cm="1">
        <f t="array" aca="1" ref="D748" ca="1">_xlfn.IFNA("F"&amp;MATCH(C748,INDIRECT(INDIRECT("B"&amp;_xlfn.XMATCH("No",$B$1:INDIRECT("B"&amp;ROW()),,-1)-1)&amp;"!"&amp;"F:F"),0),"")</f>
        <v/>
      </c>
      <c r="E748" s="134"/>
      <c r="F748" s="135"/>
    </row>
    <row r="749" spans="2:6" outlineLevel="1">
      <c r="B749" s="136" t="s">
        <v>1220</v>
      </c>
      <c r="C749" s="132" t="s">
        <v>1221</v>
      </c>
      <c r="D749" s="133" t="str" cm="1">
        <f t="array" aca="1" ref="D749" ca="1">_xlfn.IFNA("F"&amp;MATCH(C749,INDIRECT(INDIRECT("B"&amp;_xlfn.XMATCH("No",$B$1:INDIRECT("B"&amp;ROW()),,-1)-1)&amp;"!"&amp;"F:F"),0),"")</f>
        <v>F92</v>
      </c>
      <c r="E749" s="148" t="str" cm="1">
        <f t="array" aca="1" ref="E749" ca="1">HYPERLINK("#"&amp;INDIRECT("B"&amp;_xlfn.XMATCH("No",$B$1:INDIRECT("B"&amp;ROW()),,-1)-1)&amp;"!"&amp;D749,"위치로 이동")</f>
        <v>위치로 이동</v>
      </c>
      <c r="F749" s="135"/>
    </row>
    <row r="750" spans="2:6" outlineLevel="2">
      <c r="B750" s="149" t="s">
        <v>1222</v>
      </c>
      <c r="C750" s="137" t="s">
        <v>1223</v>
      </c>
      <c r="D750" s="133" t="str" cm="1">
        <f t="array" aca="1" ref="D750" ca="1">_xlfn.IFNA("F"&amp;MATCH(C750,INDIRECT(INDIRECT("B"&amp;_xlfn.XMATCH("No",$B$1:INDIRECT("B"&amp;ROW()),,-1)-1)&amp;"!"&amp;"F:F"),0),"")</f>
        <v>F94</v>
      </c>
      <c r="E750" s="134"/>
      <c r="F750" s="135"/>
    </row>
    <row r="751" spans="2:6" outlineLevel="2">
      <c r="B751" s="136"/>
      <c r="C751" s="150"/>
      <c r="D751" s="133" t="str" cm="1">
        <f t="array" aca="1" ref="D751" ca="1">_xlfn.IFNA("F"&amp;MATCH(C751,INDIRECT(INDIRECT("B"&amp;_xlfn.XMATCH("No",$B$1:INDIRECT("B"&amp;ROW()),,-1)-1)&amp;"!"&amp;"F:F"),0),"")</f>
        <v/>
      </c>
      <c r="E751" s="134"/>
      <c r="F751" s="135"/>
    </row>
    <row r="752" spans="2:6" outlineLevel="2">
      <c r="B752" s="136"/>
      <c r="C752" s="150"/>
      <c r="D752" s="133" t="str" cm="1">
        <f t="array" aca="1" ref="D752" ca="1">_xlfn.IFNA("F"&amp;MATCH(C752,INDIRECT(INDIRECT("B"&amp;_xlfn.XMATCH("No",$B$1:INDIRECT("B"&amp;ROW()),,-1)-1)&amp;"!"&amp;"F:F"),0),"")</f>
        <v/>
      </c>
      <c r="E752" s="134"/>
      <c r="F752" s="135"/>
    </row>
    <row r="753" spans="2:6" outlineLevel="1">
      <c r="B753" s="136" t="s">
        <v>1224</v>
      </c>
      <c r="C753" s="132" t="s">
        <v>1225</v>
      </c>
      <c r="D753" s="133" t="str" cm="1">
        <f t="array" aca="1" ref="D753" ca="1">_xlfn.IFNA("F"&amp;MATCH(C753,INDIRECT(INDIRECT("B"&amp;_xlfn.XMATCH("No",$B$1:INDIRECT("B"&amp;ROW()),,-1)-1)&amp;"!"&amp;"F:F"),0),"")</f>
        <v>F102</v>
      </c>
      <c r="E753" s="148" t="str" cm="1">
        <f t="array" aca="1" ref="E753" ca="1">HYPERLINK("#"&amp;INDIRECT("B"&amp;_xlfn.XMATCH("No",$B$1:INDIRECT("B"&amp;ROW()),,-1)-1)&amp;"!"&amp;D753,"위치로 이동")</f>
        <v>위치로 이동</v>
      </c>
      <c r="F753" s="135"/>
    </row>
    <row r="754" spans="2:6" outlineLevel="2">
      <c r="B754" s="149" t="s">
        <v>1226</v>
      </c>
      <c r="C754" s="137" t="s">
        <v>1227</v>
      </c>
      <c r="D754" s="133" t="str" cm="1">
        <f t="array" aca="1" ref="D754" ca="1">_xlfn.IFNA("F"&amp;MATCH(C754,INDIRECT(INDIRECT("B"&amp;_xlfn.XMATCH("No",$B$1:INDIRECT("B"&amp;ROW()),,-1)-1)&amp;"!"&amp;"F:F"),0),"")</f>
        <v>F104</v>
      </c>
      <c r="E754" s="134"/>
      <c r="F754" s="135"/>
    </row>
    <row r="755" spans="2:6" outlineLevel="2">
      <c r="B755" s="136"/>
      <c r="C755" s="150"/>
      <c r="D755" s="133" t="str" cm="1">
        <f t="array" aca="1" ref="D755" ca="1">_xlfn.IFNA("F"&amp;MATCH(C755,INDIRECT(INDIRECT("B"&amp;_xlfn.XMATCH("No",$B$1:INDIRECT("B"&amp;ROW()),,-1)-1)&amp;"!"&amp;"F:F"),0),"")</f>
        <v/>
      </c>
      <c r="E755" s="134"/>
      <c r="F755" s="135"/>
    </row>
    <row r="756" spans="2:6" outlineLevel="2">
      <c r="B756" s="136"/>
      <c r="C756" s="150"/>
      <c r="D756" s="133" t="str" cm="1">
        <f t="array" aca="1" ref="D756" ca="1">_xlfn.IFNA("F"&amp;MATCH(C756,INDIRECT(INDIRECT("B"&amp;_xlfn.XMATCH("No",$B$1:INDIRECT("B"&amp;ROW()),,-1)-1)&amp;"!"&amp;"F:F"),0),"")</f>
        <v/>
      </c>
      <c r="E756" s="134"/>
      <c r="F756" s="135"/>
    </row>
    <row r="757" spans="2:6" outlineLevel="1">
      <c r="B757" s="136" t="s">
        <v>1228</v>
      </c>
      <c r="C757" s="132" t="s">
        <v>1229</v>
      </c>
      <c r="D757" s="133" t="str" cm="1">
        <f t="array" aca="1" ref="D757" ca="1">_xlfn.IFNA("F"&amp;MATCH(C757,INDIRECT(INDIRECT("B"&amp;_xlfn.XMATCH("No",$B$1:INDIRECT("B"&amp;ROW()),,-1)-1)&amp;"!"&amp;"F:F"),0),"")</f>
        <v>F112</v>
      </c>
      <c r="E757" s="148" t="str" cm="1">
        <f t="array" aca="1" ref="E757" ca="1">HYPERLINK("#"&amp;INDIRECT("B"&amp;_xlfn.XMATCH("No",$B$1:INDIRECT("B"&amp;ROW()),,-1)-1)&amp;"!"&amp;D757,"위치로 이동")</f>
        <v>위치로 이동</v>
      </c>
      <c r="F757" s="135"/>
    </row>
    <row r="758" spans="2:6" outlineLevel="2">
      <c r="B758" s="149" t="s">
        <v>1230</v>
      </c>
      <c r="C758" s="137" t="s">
        <v>1231</v>
      </c>
      <c r="D758" s="133" t="str" cm="1">
        <f t="array" aca="1" ref="D758" ca="1">_xlfn.IFNA("F"&amp;MATCH(C758,INDIRECT(INDIRECT("B"&amp;_xlfn.XMATCH("No",$B$1:INDIRECT("B"&amp;ROW()),,-1)-1)&amp;"!"&amp;"F:F"),0),"")</f>
        <v>F114</v>
      </c>
      <c r="E758" s="134"/>
      <c r="F758" s="135"/>
    </row>
    <row r="759" spans="2:6" outlineLevel="2">
      <c r="B759" s="149" t="s">
        <v>1232</v>
      </c>
      <c r="C759" s="137" t="s">
        <v>1233</v>
      </c>
      <c r="D759" s="165" t="str" cm="1">
        <f t="array" aca="1" ref="D759" ca="1">_xlfn.IFNA("F"&amp;MATCH(C759,INDIRECT(INDIRECT("B"&amp;_xlfn.XMATCH("No",$B$1:INDIRECT("B"&amp;ROW()),,-1)-1)&amp;"!"&amp;"F:F"),0),"")</f>
        <v>F122</v>
      </c>
      <c r="E759" s="166"/>
      <c r="F759" s="167"/>
    </row>
    <row r="760" spans="2:6" outlineLevel="2">
      <c r="B760" s="136"/>
      <c r="C760" s="150"/>
      <c r="D760" s="133" t="str" cm="1">
        <f t="array" aca="1" ref="D760" ca="1">_xlfn.IFNA("F"&amp;MATCH(C760,INDIRECT(INDIRECT("B"&amp;_xlfn.XMATCH("No",$B$1:INDIRECT("B"&amp;ROW()),,-1)-1)&amp;"!"&amp;"F:F"),0),"")</f>
        <v/>
      </c>
      <c r="E760" s="134"/>
      <c r="F760" s="135"/>
    </row>
    <row r="761" spans="2:6" outlineLevel="2">
      <c r="B761" s="136"/>
      <c r="C761" s="150"/>
      <c r="D761" s="158" t="str" cm="1">
        <f t="array" aca="1" ref="D761" ca="1">_xlfn.IFNA("F"&amp;MATCH(C761,INDIRECT(INDIRECT("B"&amp;_xlfn.XMATCH("No",$B$1:INDIRECT("B"&amp;ROW()),,-1)-1)&amp;"!"&amp;"F:F"),0),"")</f>
        <v/>
      </c>
      <c r="E761" s="171"/>
      <c r="F761" s="157"/>
    </row>
    <row r="762" spans="2:6" outlineLevel="1">
      <c r="B762" s="136" t="s">
        <v>1234</v>
      </c>
      <c r="C762" s="132" t="s">
        <v>1235</v>
      </c>
      <c r="D762" s="133" t="str" cm="1">
        <f t="array" aca="1" ref="D762" ca="1">_xlfn.IFNA("F"&amp;MATCH(C762,INDIRECT(INDIRECT("B"&amp;_xlfn.XMATCH("No",$B$1:INDIRECT("B"&amp;ROW()),,-1)-1)&amp;"!"&amp;"F:F"),0),"")</f>
        <v>F130</v>
      </c>
      <c r="E762" s="148" t="str" cm="1">
        <f t="array" aca="1" ref="E762" ca="1">HYPERLINK("#"&amp;INDIRECT("B"&amp;_xlfn.XMATCH("No",$B$1:INDIRECT("B"&amp;ROW()),,-1)-1)&amp;"!"&amp;D762,"위치로 이동")</f>
        <v>위치로 이동</v>
      </c>
      <c r="F762" s="135"/>
    </row>
    <row r="763" spans="2:6" outlineLevel="2">
      <c r="B763" s="149" t="s">
        <v>1236</v>
      </c>
      <c r="C763" s="137" t="s">
        <v>1237</v>
      </c>
      <c r="D763" s="133" t="str" cm="1">
        <f t="array" aca="1" ref="D763" ca="1">_xlfn.IFNA("F"&amp;MATCH(C763,INDIRECT(INDIRECT("B"&amp;_xlfn.XMATCH("No",$B$1:INDIRECT("B"&amp;ROW()),,-1)-1)&amp;"!"&amp;"F:F"),0),"")</f>
        <v>F132</v>
      </c>
      <c r="E763" s="148"/>
      <c r="F763" s="135"/>
    </row>
    <row r="764" spans="2:6" outlineLevel="2">
      <c r="B764" s="136"/>
      <c r="C764" s="150"/>
      <c r="D764" s="133" t="str" cm="1">
        <f t="array" aca="1" ref="D764" ca="1">_xlfn.IFNA("F"&amp;MATCH(C764,INDIRECT(INDIRECT("B"&amp;_xlfn.XMATCH("No",$B$1:INDIRECT("B"&amp;ROW()),,-1)-1)&amp;"!"&amp;"F:F"),0),"")</f>
        <v/>
      </c>
      <c r="E764" s="134"/>
      <c r="F764" s="135"/>
    </row>
    <row r="765" spans="2:6" outlineLevel="1">
      <c r="B765" s="136"/>
      <c r="C765" s="150"/>
      <c r="D765" s="158" t="str" cm="1">
        <f t="array" aca="1" ref="D765" ca="1">_xlfn.IFNA("F"&amp;MATCH(C765,INDIRECT(INDIRECT("B"&amp;_xlfn.XMATCH("No",$B$1:INDIRECT("B"&amp;ROW()),,-1)-1)&amp;"!"&amp;"F:F"),0),"")</f>
        <v/>
      </c>
      <c r="E765" s="171"/>
      <c r="F765" s="157"/>
    </row>
    <row r="766" spans="2:6">
      <c r="B766" s="136"/>
      <c r="C766" s="150"/>
      <c r="D766" s="158" t="str" cm="1">
        <f t="array" aca="1" ref="D766" ca="1">_xlfn.IFNA("F"&amp;MATCH(C766,INDIRECT(INDIRECT("B"&amp;_xlfn.XMATCH("No",$B$1:INDIRECT("B"&amp;ROW()),,-1)-1)&amp;"!"&amp;"F:F"),0),"")</f>
        <v/>
      </c>
      <c r="E766" s="171"/>
      <c r="F766" s="157"/>
    </row>
    <row r="767" spans="2:6">
      <c r="B767" s="120">
        <v>8.1999999999999993</v>
      </c>
      <c r="C767" s="211" t="s">
        <v>1238</v>
      </c>
      <c r="D767" s="122" t="str" cm="1">
        <f t="array" aca="1" ref="D767" ca="1">_xlfn.IFNA("F"&amp;MATCH(C767,INDIRECT(INDIRECT("B"&amp;_xlfn.XMATCH("No",$B$1:INDIRECT("B"&amp;ROW()),,-1)-1)&amp;"!"&amp;"F:F"),0),"")</f>
        <v/>
      </c>
      <c r="E767" s="123"/>
      <c r="F767" s="124"/>
    </row>
    <row r="768" spans="2:6">
      <c r="B768" s="125" t="s">
        <v>1239</v>
      </c>
      <c r="C768" s="126" t="s">
        <v>1240</v>
      </c>
      <c r="D768" s="127" t="str" cm="1">
        <f t="array" aca="1" ref="D768" ca="1">_xlfn.IFNA("F"&amp;MATCH(C768,INDIRECT(INDIRECT("B"&amp;_xlfn.XMATCH("No",$B$1:INDIRECT("B"&amp;ROW()),,-1)-1)&amp;"!"&amp;"F:F"),0),"")</f>
        <v/>
      </c>
      <c r="E768" s="128"/>
      <c r="F768" s="129"/>
    </row>
    <row r="769" spans="2:6" outlineLevel="1">
      <c r="B769" s="136" t="s">
        <v>1241</v>
      </c>
      <c r="C769" s="155" t="s">
        <v>1242</v>
      </c>
      <c r="D769" s="158" t="str" cm="1">
        <f t="array" aca="1" ref="D769" ca="1">_xlfn.IFNA("F"&amp;MATCH(C769,INDIRECT(INDIRECT("B"&amp;_xlfn.XMATCH("No",$B$1:INDIRECT("B"&amp;ROW()),,-1)-1)&amp;"!"&amp;"F:F"),0),"")</f>
        <v>F143</v>
      </c>
      <c r="E769" s="148" t="str" cm="1">
        <f t="array" aca="1" ref="E769" ca="1">HYPERLINK("#"&amp;INDIRECT("B"&amp;_xlfn.XMATCH("No",$B$1:INDIRECT("B"&amp;ROW()),,-1)-1)&amp;"!"&amp;D769,"위치로 이동")</f>
        <v>위치로 이동</v>
      </c>
      <c r="F769" s="157"/>
    </row>
    <row r="770" spans="2:6" outlineLevel="2">
      <c r="B770" s="149" t="s">
        <v>1243</v>
      </c>
      <c r="C770" s="137" t="s">
        <v>1244</v>
      </c>
      <c r="D770" s="133" t="str" cm="1">
        <f t="array" aca="1" ref="D770" ca="1">_xlfn.IFNA("F"&amp;MATCH(C770,INDIRECT(INDIRECT("B"&amp;_xlfn.XMATCH("No",$B$1:INDIRECT("B"&amp;ROW()),,-1)-1)&amp;"!"&amp;"F:F"),0),"")</f>
        <v>F145</v>
      </c>
      <c r="E770" s="134"/>
      <c r="F770" s="135"/>
    </row>
    <row r="771" spans="2:6" outlineLevel="2">
      <c r="B771" s="149" t="s">
        <v>1245</v>
      </c>
      <c r="C771" s="137" t="s">
        <v>1246</v>
      </c>
      <c r="D771" s="133" t="str" cm="1">
        <f t="array" aca="1" ref="D771" ca="1">_xlfn.IFNA("F"&amp;MATCH(C771,INDIRECT(INDIRECT("B"&amp;_xlfn.XMATCH("No",$B$1:INDIRECT("B"&amp;ROW()),,-1)-1)&amp;"!"&amp;"F:F"),0),"")</f>
        <v>F153</v>
      </c>
      <c r="E771" s="134"/>
      <c r="F771" s="135"/>
    </row>
    <row r="772" spans="2:6" outlineLevel="2">
      <c r="B772" s="149" t="s">
        <v>1247</v>
      </c>
      <c r="C772" s="137" t="s">
        <v>1248</v>
      </c>
      <c r="D772" s="133" t="str" cm="1">
        <f t="array" aca="1" ref="D772" ca="1">_xlfn.IFNA("F"&amp;MATCH(C772,INDIRECT(INDIRECT("B"&amp;_xlfn.XMATCH("No",$B$1:INDIRECT("B"&amp;ROW()),,-1)-1)&amp;"!"&amp;"F:F"),0),"")</f>
        <v>F161</v>
      </c>
      <c r="E772" s="134"/>
      <c r="F772" s="135"/>
    </row>
    <row r="773" spans="2:6" outlineLevel="2">
      <c r="B773" s="149" t="s">
        <v>1249</v>
      </c>
      <c r="C773" s="137" t="s">
        <v>1250</v>
      </c>
      <c r="D773" s="158" t="str" cm="1">
        <f t="array" aca="1" ref="D773" ca="1">_xlfn.IFNA("F"&amp;MATCH(C773,INDIRECT(INDIRECT("B"&amp;_xlfn.XMATCH("No",$B$1:INDIRECT("B"&amp;ROW()),,-1)-1)&amp;"!"&amp;"F:F"),0),"")</f>
        <v>F169</v>
      </c>
      <c r="E773" s="171"/>
      <c r="F773" s="157"/>
    </row>
    <row r="774" spans="2:6" outlineLevel="2">
      <c r="B774" s="136"/>
      <c r="C774" s="150"/>
      <c r="D774" s="133" t="str" cm="1">
        <f t="array" aca="1" ref="D774" ca="1">_xlfn.IFNA("F"&amp;MATCH(C774,INDIRECT(INDIRECT("B"&amp;_xlfn.XMATCH("No",$B$1:INDIRECT("B"&amp;ROW()),,-1)-1)&amp;"!"&amp;"F:F"),0),"")</f>
        <v/>
      </c>
      <c r="E774" s="134"/>
      <c r="F774" s="135"/>
    </row>
    <row r="775" spans="2:6" outlineLevel="2">
      <c r="B775" s="177"/>
      <c r="C775" s="150"/>
      <c r="D775" s="133" t="str" cm="1">
        <f t="array" aca="1" ref="D775" ca="1">_xlfn.IFNA("F"&amp;MATCH(C775,INDIRECT(INDIRECT("B"&amp;_xlfn.XMATCH("No",$B$1:INDIRECT("B"&amp;ROW()),,-1)-1)&amp;"!"&amp;"F:F"),0),"")</f>
        <v/>
      </c>
      <c r="E775" s="134"/>
      <c r="F775" s="135"/>
    </row>
    <row r="776" spans="2:6" outlineLevel="1">
      <c r="B776" s="136" t="s">
        <v>1251</v>
      </c>
      <c r="C776" s="132" t="s">
        <v>1252</v>
      </c>
      <c r="D776" s="133" t="str" cm="1">
        <f t="array" aca="1" ref="D776" ca="1">_xlfn.IFNA("F"&amp;MATCH(C776,INDIRECT(INDIRECT("B"&amp;_xlfn.XMATCH("No",$B$1:INDIRECT("B"&amp;ROW()),,-1)-1)&amp;"!"&amp;"F:F"),0),"")</f>
        <v>F177</v>
      </c>
      <c r="E776" s="148" t="str" cm="1">
        <f t="array" aca="1" ref="E776" ca="1">HYPERLINK("#"&amp;INDIRECT("B"&amp;_xlfn.XMATCH("No",$B$1:INDIRECT("B"&amp;ROW()),,-1)-1)&amp;"!"&amp;D776,"위치로 이동")</f>
        <v>위치로 이동</v>
      </c>
      <c r="F776" s="135"/>
    </row>
    <row r="777" spans="2:6" outlineLevel="2">
      <c r="B777" s="149" t="s">
        <v>1253</v>
      </c>
      <c r="C777" s="137" t="s">
        <v>1254</v>
      </c>
      <c r="D777" s="133" t="str" cm="1">
        <f t="array" aca="1" ref="D777" ca="1">_xlfn.IFNA("F"&amp;MATCH(C777,INDIRECT(INDIRECT("B"&amp;_xlfn.XMATCH("No",$B$1:INDIRECT("B"&amp;ROW()),,-1)-1)&amp;"!"&amp;"F:F"),0),"")</f>
        <v>F179</v>
      </c>
      <c r="E777" s="134"/>
      <c r="F777" s="135"/>
    </row>
    <row r="778" spans="2:6" outlineLevel="2">
      <c r="B778" s="149" t="s">
        <v>1255</v>
      </c>
      <c r="C778" s="137" t="s">
        <v>1256</v>
      </c>
      <c r="D778" s="133" t="str" cm="1">
        <f t="array" aca="1" ref="D778" ca="1">_xlfn.IFNA("F"&amp;MATCH(C778,INDIRECT(INDIRECT("B"&amp;_xlfn.XMATCH("No",$B$1:INDIRECT("B"&amp;ROW()),,-1)-1)&amp;"!"&amp;"F:F"),0),"")</f>
        <v>F187</v>
      </c>
      <c r="E778" s="134"/>
      <c r="F778" s="135"/>
    </row>
    <row r="779" spans="2:6" outlineLevel="2">
      <c r="B779" s="177"/>
      <c r="C779" s="150"/>
      <c r="D779" s="133" t="str" cm="1">
        <f t="array" aca="1" ref="D779" ca="1">_xlfn.IFNA("F"&amp;MATCH(C779,INDIRECT(INDIRECT("B"&amp;_xlfn.XMATCH("No",$B$1:INDIRECT("B"&amp;ROW()),,-1)-1)&amp;"!"&amp;"F:F"),0),"")</f>
        <v/>
      </c>
      <c r="E779" s="134"/>
      <c r="F779" s="135"/>
    </row>
    <row r="780" spans="2:6" outlineLevel="2">
      <c r="B780" s="136"/>
      <c r="C780" s="150"/>
      <c r="D780" s="133" t="str" cm="1">
        <f t="array" aca="1" ref="D780" ca="1">_xlfn.IFNA("F"&amp;MATCH(C780,INDIRECT(INDIRECT("B"&amp;_xlfn.XMATCH("No",$B$1:INDIRECT("B"&amp;ROW()),,-1)-1)&amp;"!"&amp;"F:F"),0),"")</f>
        <v/>
      </c>
      <c r="E780" s="134"/>
      <c r="F780" s="135"/>
    </row>
    <row r="781" spans="2:6" outlineLevel="1">
      <c r="B781" s="136" t="s">
        <v>1257</v>
      </c>
      <c r="C781" s="132" t="s">
        <v>1258</v>
      </c>
      <c r="D781" s="133" t="str" cm="1">
        <f t="array" aca="1" ref="D781" ca="1">_xlfn.IFNA("F"&amp;MATCH(C781,INDIRECT(INDIRECT("B"&amp;_xlfn.XMATCH("No",$B$1:INDIRECT("B"&amp;ROW()),,-1)-1)&amp;"!"&amp;"F:F"),0),"")</f>
        <v>F195</v>
      </c>
      <c r="E781" s="148" t="str" cm="1">
        <f t="array" aca="1" ref="E781" ca="1">HYPERLINK("#"&amp;INDIRECT("B"&amp;_xlfn.XMATCH("No",$B$1:INDIRECT("B"&amp;ROW()),,-1)-1)&amp;"!"&amp;D781,"위치로 이동")</f>
        <v>위치로 이동</v>
      </c>
      <c r="F781" s="135"/>
    </row>
    <row r="782" spans="2:6" outlineLevel="2">
      <c r="B782" s="149" t="s">
        <v>1259</v>
      </c>
      <c r="C782" s="137" t="s">
        <v>1260</v>
      </c>
      <c r="D782" s="133" t="str" cm="1">
        <f t="array" aca="1" ref="D782" ca="1">_xlfn.IFNA("F"&amp;MATCH(C782,INDIRECT(INDIRECT("B"&amp;_xlfn.XMATCH("No",$B$1:INDIRECT("B"&amp;ROW()),,-1)-1)&amp;"!"&amp;"F:F"),0),"")</f>
        <v>F197</v>
      </c>
      <c r="E782" s="134"/>
      <c r="F782" s="135"/>
    </row>
    <row r="783" spans="2:6" outlineLevel="2">
      <c r="B783" s="149" t="s">
        <v>1261</v>
      </c>
      <c r="C783" s="137" t="s">
        <v>1262</v>
      </c>
      <c r="D783" s="133" t="str" cm="1">
        <f t="array" aca="1" ref="D783" ca="1">_xlfn.IFNA("F"&amp;MATCH(C783,INDIRECT(INDIRECT("B"&amp;_xlfn.XMATCH("No",$B$1:INDIRECT("B"&amp;ROW()),,-1)-1)&amp;"!"&amp;"F:F"),0),"")</f>
        <v>F205</v>
      </c>
      <c r="E783" s="134"/>
      <c r="F783" s="135"/>
    </row>
    <row r="784" spans="2:6" outlineLevel="2">
      <c r="B784" s="149" t="s">
        <v>1263</v>
      </c>
      <c r="C784" s="137" t="s">
        <v>1264</v>
      </c>
      <c r="D784" s="133" t="str" cm="1">
        <f t="array" aca="1" ref="D784" ca="1">_xlfn.IFNA("F"&amp;MATCH(C784,INDIRECT(INDIRECT("B"&amp;_xlfn.XMATCH("No",$B$1:INDIRECT("B"&amp;ROW()),,-1)-1)&amp;"!"&amp;"F:F"),0),"")</f>
        <v>F213</v>
      </c>
      <c r="E784" s="134"/>
      <c r="F784" s="135"/>
    </row>
    <row r="785" spans="2:6" outlineLevel="2">
      <c r="B785" s="149" t="s">
        <v>1265</v>
      </c>
      <c r="C785" s="137" t="s">
        <v>1266</v>
      </c>
      <c r="D785" s="133" t="str" cm="1">
        <f t="array" aca="1" ref="D785" ca="1">_xlfn.IFNA("F"&amp;MATCH(C785,INDIRECT(INDIRECT("B"&amp;_xlfn.XMATCH("No",$B$1:INDIRECT("B"&amp;ROW()),,-1)-1)&amp;"!"&amp;"F:F"),0),"")</f>
        <v>F221</v>
      </c>
      <c r="E785" s="134"/>
      <c r="F785" s="135"/>
    </row>
    <row r="786" spans="2:6" outlineLevel="2">
      <c r="B786" s="136"/>
      <c r="C786" s="150"/>
      <c r="D786" s="160" t="str" cm="1">
        <f t="array" aca="1" ref="D786" ca="1">_xlfn.IFNA("F"&amp;MATCH(C786,INDIRECT(INDIRECT("B"&amp;_xlfn.XMATCH("No",$B$1:INDIRECT("B"&amp;ROW()),,-1)-1)&amp;"!"&amp;"F:F"),0),"")</f>
        <v/>
      </c>
      <c r="E786" s="161"/>
      <c r="F786" s="162"/>
    </row>
    <row r="787" spans="2:6" outlineLevel="2">
      <c r="B787" s="136"/>
      <c r="C787" s="150"/>
      <c r="D787" s="133" t="str" cm="1">
        <f t="array" aca="1" ref="D787" ca="1">_xlfn.IFNA("F"&amp;MATCH(C787,INDIRECT(INDIRECT("B"&amp;_xlfn.XMATCH("No",$B$1:INDIRECT("B"&amp;ROW()),,-1)-1)&amp;"!"&amp;"F:F"),0),"")</f>
        <v/>
      </c>
      <c r="E787" s="134"/>
      <c r="F787" s="135"/>
    </row>
    <row r="788" spans="2:6" outlineLevel="1">
      <c r="B788" s="136" t="s">
        <v>1267</v>
      </c>
      <c r="C788" s="132" t="s">
        <v>1268</v>
      </c>
      <c r="D788" s="133" t="str" cm="1">
        <f t="array" aca="1" ref="D788" ca="1">_xlfn.IFNA("F"&amp;MATCH(C788,INDIRECT(INDIRECT("B"&amp;_xlfn.XMATCH("No",$B$1:INDIRECT("B"&amp;ROW()),,-1)-1)&amp;"!"&amp;"F:F"),0),"")</f>
        <v>F229</v>
      </c>
      <c r="E788" s="148" t="str" cm="1">
        <f t="array" aca="1" ref="E788" ca="1">HYPERLINK("#"&amp;INDIRECT("B"&amp;_xlfn.XMATCH("No",$B$1:INDIRECT("B"&amp;ROW()),,-1)-1)&amp;"!"&amp;D788,"위치로 이동")</f>
        <v>위치로 이동</v>
      </c>
      <c r="F788" s="135"/>
    </row>
    <row r="789" spans="2:6" outlineLevel="2">
      <c r="B789" s="149" t="s">
        <v>1269</v>
      </c>
      <c r="C789" s="137" t="s">
        <v>1270</v>
      </c>
      <c r="D789" s="133" t="str" cm="1">
        <f t="array" aca="1" ref="D789" ca="1">_xlfn.IFNA("F"&amp;MATCH(C789,INDIRECT(INDIRECT("B"&amp;_xlfn.XMATCH("No",$B$1:INDIRECT("B"&amp;ROW()),,-1)-1)&amp;"!"&amp;"F:F"),0),"")</f>
        <v>F231</v>
      </c>
      <c r="E789" s="134"/>
      <c r="F789" s="135"/>
    </row>
    <row r="790" spans="2:6" outlineLevel="2">
      <c r="B790" s="136"/>
      <c r="C790" s="150"/>
      <c r="D790" s="133" t="str" cm="1">
        <f t="array" aca="1" ref="D790" ca="1">_xlfn.IFNA("F"&amp;MATCH(C790,INDIRECT(INDIRECT("B"&amp;_xlfn.XMATCH("No",$B$1:INDIRECT("B"&amp;ROW()),,-1)-1)&amp;"!"&amp;"F:F"),0),"")</f>
        <v/>
      </c>
      <c r="E790" s="134"/>
      <c r="F790" s="135"/>
    </row>
    <row r="791" spans="2:6" outlineLevel="2">
      <c r="B791" s="136"/>
      <c r="C791" s="150"/>
      <c r="D791" s="133" t="str" cm="1">
        <f t="array" aca="1" ref="D791" ca="1">_xlfn.IFNA("F"&amp;MATCH(C791,INDIRECT(INDIRECT("B"&amp;_xlfn.XMATCH("No",$B$1:INDIRECT("B"&amp;ROW()),,-1)-1)&amp;"!"&amp;"F:F"),0),"")</f>
        <v/>
      </c>
      <c r="E791" s="134"/>
      <c r="F791" s="135"/>
    </row>
    <row r="792" spans="2:6" outlineLevel="1">
      <c r="B792" s="136" t="s">
        <v>1271</v>
      </c>
      <c r="C792" s="132" t="s">
        <v>1272</v>
      </c>
      <c r="D792" s="133" t="str" cm="1">
        <f t="array" aca="1" ref="D792" ca="1">_xlfn.IFNA("F"&amp;MATCH(C792,INDIRECT(INDIRECT("B"&amp;_xlfn.XMATCH("No",$B$1:INDIRECT("B"&amp;ROW()),,-1)-1)&amp;"!"&amp;"F:F"),0),"")</f>
        <v>F239</v>
      </c>
      <c r="E792" s="148" t="str" cm="1">
        <f t="array" aca="1" ref="E792" ca="1">HYPERLINK("#"&amp;INDIRECT("B"&amp;_xlfn.XMATCH("No",$B$1:INDIRECT("B"&amp;ROW()),,-1)-1)&amp;"!"&amp;D792,"위치로 이동")</f>
        <v>위치로 이동</v>
      </c>
      <c r="F792" s="135"/>
    </row>
    <row r="793" spans="2:6" outlineLevel="2">
      <c r="B793" s="149" t="s">
        <v>1273</v>
      </c>
      <c r="C793" s="137" t="s">
        <v>1274</v>
      </c>
      <c r="D793" s="133" t="str" cm="1">
        <f t="array" aca="1" ref="D793" ca="1">_xlfn.IFNA("F"&amp;MATCH(C793,INDIRECT(INDIRECT("B"&amp;_xlfn.XMATCH("No",$B$1:INDIRECT("B"&amp;ROW()),,-1)-1)&amp;"!"&amp;"F:F"),0),"")</f>
        <v>F241</v>
      </c>
      <c r="E793" s="134"/>
      <c r="F793" s="135"/>
    </row>
    <row r="794" spans="2:6" outlineLevel="2">
      <c r="B794" s="136"/>
      <c r="C794" s="150"/>
      <c r="D794" s="133" t="str" cm="1">
        <f t="array" aca="1" ref="D794" ca="1">_xlfn.IFNA("F"&amp;MATCH(C794,INDIRECT(INDIRECT("B"&amp;_xlfn.XMATCH("No",$B$1:INDIRECT("B"&amp;ROW()),,-1)-1)&amp;"!"&amp;"F:F"),0),"")</f>
        <v/>
      </c>
      <c r="E794" s="134"/>
      <c r="F794" s="135"/>
    </row>
    <row r="795" spans="2:6" outlineLevel="2">
      <c r="B795" s="136"/>
      <c r="C795" s="150"/>
      <c r="D795" s="133" t="str" cm="1">
        <f t="array" aca="1" ref="D795" ca="1">_xlfn.IFNA("F"&amp;MATCH(C795,INDIRECT(INDIRECT("B"&amp;_xlfn.XMATCH("No",$B$1:INDIRECT("B"&amp;ROW()),,-1)-1)&amp;"!"&amp;"F:F"),0),"")</f>
        <v/>
      </c>
      <c r="E795" s="134"/>
      <c r="F795" s="135"/>
    </row>
    <row r="796" spans="2:6" outlineLevel="1">
      <c r="B796" s="136" t="s">
        <v>1275</v>
      </c>
      <c r="C796" s="132" t="s">
        <v>1276</v>
      </c>
      <c r="D796" s="133" t="str" cm="1">
        <f t="array" aca="1" ref="D796" ca="1">_xlfn.IFNA("F"&amp;MATCH(C796,INDIRECT(INDIRECT("B"&amp;_xlfn.XMATCH("No",$B$1:INDIRECT("B"&amp;ROW()),,-1)-1)&amp;"!"&amp;"F:F"),0),"")</f>
        <v>F249</v>
      </c>
      <c r="E796" s="148" t="str" cm="1">
        <f t="array" aca="1" ref="E796" ca="1">HYPERLINK("#"&amp;INDIRECT("B"&amp;_xlfn.XMATCH("No",$B$1:INDIRECT("B"&amp;ROW()),,-1)-1)&amp;"!"&amp;D796,"위치로 이동")</f>
        <v>위치로 이동</v>
      </c>
      <c r="F796" s="135"/>
    </row>
    <row r="797" spans="2:6" outlineLevel="2">
      <c r="B797" s="149" t="s">
        <v>1277</v>
      </c>
      <c r="C797" s="137" t="s">
        <v>1278</v>
      </c>
      <c r="D797" s="133" t="str" cm="1">
        <f t="array" aca="1" ref="D797" ca="1">_xlfn.IFNA("F"&amp;MATCH(C797,INDIRECT(INDIRECT("B"&amp;_xlfn.XMATCH("No",$B$1:INDIRECT("B"&amp;ROW()),,-1)-1)&amp;"!"&amp;"F:F"),0),"")</f>
        <v>F251</v>
      </c>
      <c r="E797" s="134"/>
      <c r="F797" s="135"/>
    </row>
    <row r="798" spans="2:6" outlineLevel="2">
      <c r="B798" s="149" t="s">
        <v>1279</v>
      </c>
      <c r="C798" s="137" t="s">
        <v>1280</v>
      </c>
      <c r="D798" s="133" t="str" cm="1">
        <f t="array" aca="1" ref="D798" ca="1">_xlfn.IFNA("F"&amp;MATCH(C798,INDIRECT(INDIRECT("B"&amp;_xlfn.XMATCH("No",$B$1:INDIRECT("B"&amp;ROW()),,-1)-1)&amp;"!"&amp;"F:F"),0),"")</f>
        <v>F259</v>
      </c>
      <c r="E798" s="134"/>
      <c r="F798" s="135"/>
    </row>
    <row r="799" spans="2:6" outlineLevel="2">
      <c r="B799" s="136"/>
      <c r="C799" s="150"/>
      <c r="D799" s="133" t="str" cm="1">
        <f t="array" aca="1" ref="D799" ca="1">_xlfn.IFNA("F"&amp;MATCH(C799,INDIRECT(INDIRECT("B"&amp;_xlfn.XMATCH("No",$B$1:INDIRECT("B"&amp;ROW()),,-1)-1)&amp;"!"&amp;"F:F"),0),"")</f>
        <v/>
      </c>
      <c r="E799" s="134"/>
      <c r="F799" s="135"/>
    </row>
    <row r="800" spans="2:6" outlineLevel="1">
      <c r="B800" s="136"/>
      <c r="C800" s="150"/>
      <c r="D800" s="133" t="str" cm="1">
        <f t="array" aca="1" ref="D800" ca="1">_xlfn.IFNA("F"&amp;MATCH(C800,INDIRECT(INDIRECT("B"&amp;_xlfn.XMATCH("No",$B$1:INDIRECT("B"&amp;ROW()),,-1)-1)&amp;"!"&amp;"F:F"),0),"")</f>
        <v/>
      </c>
      <c r="E800" s="134"/>
      <c r="F800" s="135"/>
    </row>
    <row r="801" spans="2:6">
      <c r="B801" s="136"/>
      <c r="C801" s="150"/>
      <c r="D801" s="133" t="str" cm="1">
        <f t="array" aca="1" ref="D801" ca="1">_xlfn.IFNA("F"&amp;MATCH(C801,INDIRECT(INDIRECT("B"&amp;_xlfn.XMATCH("No",$B$1:INDIRECT("B"&amp;ROW()),,-1)-1)&amp;"!"&amp;"F:F"),0),"")</f>
        <v/>
      </c>
      <c r="E801" s="134"/>
      <c r="F801" s="135"/>
    </row>
    <row r="802" spans="2:6">
      <c r="B802" s="120">
        <v>8.3000000000000007</v>
      </c>
      <c r="C802" s="121" t="s">
        <v>1281</v>
      </c>
      <c r="D802" s="122" t="str" cm="1">
        <f t="array" aca="1" ref="D802" ca="1">_xlfn.IFNA("F"&amp;MATCH(C802,INDIRECT(INDIRECT("B"&amp;_xlfn.XMATCH("No",$B$1:INDIRECT("B"&amp;ROW()),,-1)-1)&amp;"!"&amp;"F:F"),0),"")</f>
        <v/>
      </c>
      <c r="E802" s="123"/>
      <c r="F802" s="124"/>
    </row>
    <row r="803" spans="2:6">
      <c r="B803" s="125" t="s">
        <v>1282</v>
      </c>
      <c r="C803" s="126" t="s">
        <v>1283</v>
      </c>
      <c r="D803" s="127" t="str" cm="1">
        <f t="array" aca="1" ref="D803" ca="1">_xlfn.IFNA("F"&amp;MATCH(C803,INDIRECT(INDIRECT("B"&amp;_xlfn.XMATCH("No",$B$1:INDIRECT("B"&amp;ROW()),,-1)-1)&amp;"!"&amp;"F:F"),0),"")</f>
        <v/>
      </c>
      <c r="E803" s="128"/>
      <c r="F803" s="129"/>
    </row>
    <row r="804" spans="2:6" outlineLevel="1">
      <c r="B804" s="136" t="s">
        <v>1284</v>
      </c>
      <c r="C804" s="132" t="s">
        <v>1285</v>
      </c>
      <c r="D804" s="133" t="str" cm="1">
        <f t="array" aca="1" ref="D804" ca="1">_xlfn.IFNA("F"&amp;MATCH(C804,INDIRECT(INDIRECT("B"&amp;_xlfn.XMATCH("No",$B$1:INDIRECT("B"&amp;ROW()),,-1)-1)&amp;"!"&amp;"F:F"),0),"")</f>
        <v>F270</v>
      </c>
      <c r="E804" s="148" t="str" cm="1">
        <f t="array" aca="1" ref="E804" ca="1">HYPERLINK("#"&amp;INDIRECT("B"&amp;_xlfn.XMATCH("No",$B$1:INDIRECT("B"&amp;ROW()),,-1)-1)&amp;"!"&amp;D804,"위치로 이동")</f>
        <v>위치로 이동</v>
      </c>
      <c r="F804" s="135"/>
    </row>
    <row r="805" spans="2:6" outlineLevel="2">
      <c r="B805" s="149" t="s">
        <v>1286</v>
      </c>
      <c r="C805" s="137" t="s">
        <v>1287</v>
      </c>
      <c r="D805" s="133" t="str" cm="1">
        <f t="array" aca="1" ref="D805" ca="1">_xlfn.IFNA("F"&amp;MATCH(C805,INDIRECT(INDIRECT("B"&amp;_xlfn.XMATCH("No",$B$1:INDIRECT("B"&amp;ROW()),,-1)-1)&amp;"!"&amp;"F:F"),0),"")</f>
        <v>F272</v>
      </c>
      <c r="E805" s="134"/>
      <c r="F805" s="135"/>
    </row>
    <row r="806" spans="2:6" outlineLevel="2">
      <c r="B806" s="149" t="s">
        <v>1288</v>
      </c>
      <c r="C806" s="137" t="s">
        <v>1289</v>
      </c>
      <c r="D806" s="133" t="str" cm="1">
        <f t="array" aca="1" ref="D806" ca="1">_xlfn.IFNA("F"&amp;MATCH(C806,INDIRECT(INDIRECT("B"&amp;_xlfn.XMATCH("No",$B$1:INDIRECT("B"&amp;ROW()),,-1)-1)&amp;"!"&amp;"F:F"),0),"")</f>
        <v>F280</v>
      </c>
      <c r="E806" s="134"/>
      <c r="F806" s="135"/>
    </row>
    <row r="807" spans="2:6" outlineLevel="2">
      <c r="B807" s="149" t="s">
        <v>1290</v>
      </c>
      <c r="C807" s="137" t="s">
        <v>1291</v>
      </c>
      <c r="D807" s="133" t="str" cm="1">
        <f t="array" aca="1" ref="D807" ca="1">_xlfn.IFNA("F"&amp;MATCH(C807,INDIRECT(INDIRECT("B"&amp;_xlfn.XMATCH("No",$B$1:INDIRECT("B"&amp;ROW()),,-1)-1)&amp;"!"&amp;"F:F"),0),"")</f>
        <v>F288</v>
      </c>
      <c r="E807" s="134"/>
      <c r="F807" s="135"/>
    </row>
    <row r="808" spans="2:6" outlineLevel="2">
      <c r="B808" s="149" t="s">
        <v>1292</v>
      </c>
      <c r="C808" s="137" t="s">
        <v>1293</v>
      </c>
      <c r="D808" s="133" t="str" cm="1">
        <f t="array" aca="1" ref="D808" ca="1">_xlfn.IFNA("F"&amp;MATCH(C808,INDIRECT(INDIRECT("B"&amp;_xlfn.XMATCH("No",$B$1:INDIRECT("B"&amp;ROW()),,-1)-1)&amp;"!"&amp;"F:F"),0),"")</f>
        <v>F296</v>
      </c>
      <c r="E808" s="134"/>
      <c r="F808" s="135"/>
    </row>
    <row r="809" spans="2:6" outlineLevel="2">
      <c r="B809" s="136"/>
      <c r="C809" s="150"/>
      <c r="D809" s="133" t="str" cm="1">
        <f t="array" aca="1" ref="D809" ca="1">_xlfn.IFNA("F"&amp;MATCH(C809,INDIRECT(INDIRECT("B"&amp;_xlfn.XMATCH("No",$B$1:INDIRECT("B"&amp;ROW()),,-1)-1)&amp;"!"&amp;"F:F"),0),"")</f>
        <v/>
      </c>
      <c r="E809" s="134"/>
      <c r="F809" s="135"/>
    </row>
    <row r="810" spans="2:6" outlineLevel="2">
      <c r="B810" s="136"/>
      <c r="C810" s="181"/>
      <c r="D810" s="133" t="str" cm="1">
        <f t="array" aca="1" ref="D810" ca="1">_xlfn.IFNA("F"&amp;MATCH(C810,INDIRECT(INDIRECT("B"&amp;_xlfn.XMATCH("No",$B$1:INDIRECT("B"&amp;ROW()),,-1)-1)&amp;"!"&amp;"F:F"),0),"")</f>
        <v/>
      </c>
      <c r="E810" s="134"/>
      <c r="F810" s="135"/>
    </row>
    <row r="811" spans="2:6" outlineLevel="1">
      <c r="B811" s="136" t="s">
        <v>1294</v>
      </c>
      <c r="C811" s="132" t="s">
        <v>1295</v>
      </c>
      <c r="D811" s="133" t="str" cm="1">
        <f t="array" aca="1" ref="D811" ca="1">_xlfn.IFNA("F"&amp;MATCH(C811,INDIRECT(INDIRECT("B"&amp;_xlfn.XMATCH("No",$B$1:INDIRECT("B"&amp;ROW()),,-1)-1)&amp;"!"&amp;"F:F"),0),"")</f>
        <v>F304</v>
      </c>
      <c r="E811" s="148" t="str" cm="1">
        <f t="array" aca="1" ref="E811" ca="1">HYPERLINK("#"&amp;INDIRECT("B"&amp;_xlfn.XMATCH("No",$B$1:INDIRECT("B"&amp;ROW()),,-1)-1)&amp;"!"&amp;D811,"위치로 이동")</f>
        <v>위치로 이동</v>
      </c>
      <c r="F811" s="135"/>
    </row>
    <row r="812" spans="2:6" outlineLevel="2">
      <c r="B812" s="149" t="s">
        <v>1296</v>
      </c>
      <c r="C812" s="137" t="s">
        <v>1297</v>
      </c>
      <c r="D812" s="133" t="str" cm="1">
        <f t="array" aca="1" ref="D812" ca="1">_xlfn.IFNA("F"&amp;MATCH(C812,INDIRECT(INDIRECT("B"&amp;_xlfn.XMATCH("No",$B$1:INDIRECT("B"&amp;ROW()),,-1)-1)&amp;"!"&amp;"F:F"),0),"")</f>
        <v>F306</v>
      </c>
      <c r="E812" s="134"/>
      <c r="F812" s="135"/>
    </row>
    <row r="813" spans="2:6" outlineLevel="2">
      <c r="B813" s="149" t="s">
        <v>1298</v>
      </c>
      <c r="C813" s="137" t="s">
        <v>1299</v>
      </c>
      <c r="D813" s="133" t="str" cm="1">
        <f t="array" aca="1" ref="D813" ca="1">_xlfn.IFNA("F"&amp;MATCH(C813,INDIRECT(INDIRECT("B"&amp;_xlfn.XMATCH("No",$B$1:INDIRECT("B"&amp;ROW()),,-1)-1)&amp;"!"&amp;"F:F"),0),"")</f>
        <v>F314</v>
      </c>
      <c r="E813" s="134"/>
      <c r="F813" s="135"/>
    </row>
    <row r="814" spans="2:6" outlineLevel="2">
      <c r="B814" s="136"/>
      <c r="C814" s="150"/>
      <c r="D814" s="133" t="str" cm="1">
        <f t="array" aca="1" ref="D814" ca="1">_xlfn.IFNA("F"&amp;MATCH(C814,INDIRECT(INDIRECT("B"&amp;_xlfn.XMATCH("No",$B$1:INDIRECT("B"&amp;ROW()),,-1)-1)&amp;"!"&amp;"F:F"),0),"")</f>
        <v/>
      </c>
      <c r="E814" s="134"/>
      <c r="F814" s="135"/>
    </row>
    <row r="815" spans="2:6" outlineLevel="1">
      <c r="B815" s="136"/>
      <c r="C815" s="181"/>
      <c r="D815" s="133" t="str" cm="1">
        <f t="array" aca="1" ref="D815" ca="1">_xlfn.IFNA("F"&amp;MATCH(C815,INDIRECT(INDIRECT("B"&amp;_xlfn.XMATCH("No",$B$1:INDIRECT("B"&amp;ROW()),,-1)-1)&amp;"!"&amp;"F:F"),0),"")</f>
        <v/>
      </c>
      <c r="E815" s="134"/>
      <c r="F815" s="135"/>
    </row>
    <row r="816" spans="2:6">
      <c r="B816" s="136"/>
      <c r="C816" s="181"/>
      <c r="D816" s="133" t="str" cm="1">
        <f t="array" aca="1" ref="D816" ca="1">_xlfn.IFNA("F"&amp;MATCH(C816,INDIRECT(INDIRECT("B"&amp;_xlfn.XMATCH("No",$B$1:INDIRECT("B"&amp;ROW()),,-1)-1)&amp;"!"&amp;"F:F"),0),"")</f>
        <v/>
      </c>
      <c r="E816" s="134"/>
      <c r="F816" s="135"/>
    </row>
    <row r="817" spans="2:6">
      <c r="B817" s="120">
        <v>8.4</v>
      </c>
      <c r="C817" s="121" t="s">
        <v>1300</v>
      </c>
      <c r="D817" s="122" t="str" cm="1">
        <f t="array" aca="1" ref="D817" ca="1">_xlfn.IFNA("F"&amp;MATCH(C817,INDIRECT(INDIRECT("B"&amp;_xlfn.XMATCH("No",$B$1:INDIRECT("B"&amp;ROW()),,-1)-1)&amp;"!"&amp;"F:F"),0),"")</f>
        <v/>
      </c>
      <c r="E817" s="123"/>
      <c r="F817" s="124"/>
    </row>
    <row r="818" spans="2:6">
      <c r="B818" s="125" t="s">
        <v>1301</v>
      </c>
      <c r="C818" s="126" t="s">
        <v>1302</v>
      </c>
      <c r="D818" s="127" t="str" cm="1">
        <f t="array" aca="1" ref="D818" ca="1">_xlfn.IFNA("F"&amp;MATCH(C818,INDIRECT(INDIRECT("B"&amp;_xlfn.XMATCH("No",$B$1:INDIRECT("B"&amp;ROW()),,-1)-1)&amp;"!"&amp;"F:F"),0),"")</f>
        <v/>
      </c>
      <c r="E818" s="128"/>
      <c r="F818" s="129"/>
    </row>
    <row r="819" spans="2:6" outlineLevel="1">
      <c r="B819" s="136" t="s">
        <v>1303</v>
      </c>
      <c r="C819" s="132" t="s">
        <v>1304</v>
      </c>
      <c r="D819" s="133" t="str" cm="1">
        <f t="array" aca="1" ref="D819" ca="1">_xlfn.IFNA("F"&amp;MATCH(C819,INDIRECT(INDIRECT("B"&amp;_xlfn.XMATCH("No",$B$1:INDIRECT("B"&amp;ROW()),,-1)-1)&amp;"!"&amp;"F:F"),0),"")</f>
        <v>F325</v>
      </c>
      <c r="E819" s="134"/>
      <c r="F819" s="135"/>
    </row>
    <row r="820" spans="2:6" outlineLevel="2">
      <c r="B820" s="136"/>
      <c r="C820" s="156" t="s">
        <v>1305</v>
      </c>
      <c r="D820" s="133" t="str" cm="1">
        <f t="array" aca="1" ref="D820" ca="1">_xlfn.IFNA("F"&amp;MATCH(C820,INDIRECT(INDIRECT("B"&amp;_xlfn.XMATCH("No",$B$1:INDIRECT("B"&amp;ROW()),,-1)-1)&amp;"!"&amp;"F:F"),0),"")</f>
        <v>F326</v>
      </c>
      <c r="E820" s="148" t="str" cm="1">
        <f t="array" aca="1" ref="E820" ca="1">HYPERLINK("#"&amp;INDIRECT("B"&amp;_xlfn.XMATCH("No",$B$1:INDIRECT("B"&amp;ROW()),,-1)-1)&amp;"!"&amp;D820,"위치로 이동")</f>
        <v>위치로 이동</v>
      </c>
      <c r="F820" s="135"/>
    </row>
    <row r="821" spans="2:6" outlineLevel="2">
      <c r="B821" s="149" t="s">
        <v>1306</v>
      </c>
      <c r="C821" s="137" t="s">
        <v>1307</v>
      </c>
      <c r="D821" s="133" t="str" cm="1">
        <f t="array" aca="1" ref="D821" ca="1">_xlfn.IFNA("F"&amp;MATCH(C821,INDIRECT(INDIRECT("B"&amp;_xlfn.XMATCH("No",$B$1:INDIRECT("B"&amp;ROW()),,-1)-1)&amp;"!"&amp;"F:F"),0),"")</f>
        <v>F327</v>
      </c>
      <c r="E821" s="134"/>
      <c r="F821" s="135"/>
    </row>
    <row r="822" spans="2:6" outlineLevel="2">
      <c r="B822" s="149" t="s">
        <v>1308</v>
      </c>
      <c r="C822" s="137" t="s">
        <v>1309</v>
      </c>
      <c r="D822" s="133" t="str" cm="1">
        <f t="array" aca="1" ref="D822" ca="1">_xlfn.IFNA("F"&amp;MATCH(C822,INDIRECT(INDIRECT("B"&amp;_xlfn.XMATCH("No",$B$1:INDIRECT("B"&amp;ROW()),,-1)-1)&amp;"!"&amp;"F:F"),0),"")</f>
        <v>F335</v>
      </c>
      <c r="E822" s="134"/>
      <c r="F822" s="135"/>
    </row>
    <row r="823" spans="2:6" outlineLevel="2">
      <c r="B823" s="136"/>
      <c r="C823" s="137"/>
      <c r="D823" s="133" t="str" cm="1">
        <f t="array" aca="1" ref="D823" ca="1">_xlfn.IFNA("F"&amp;MATCH(C823,INDIRECT(INDIRECT("B"&amp;_xlfn.XMATCH("No",$B$1:INDIRECT("B"&amp;ROW()),,-1)-1)&amp;"!"&amp;"F:F"),0),"")</f>
        <v/>
      </c>
      <c r="E823" s="134"/>
      <c r="F823" s="135"/>
    </row>
    <row r="824" spans="2:6" outlineLevel="1">
      <c r="B824" s="177"/>
      <c r="C824" s="156" t="s">
        <v>1310</v>
      </c>
      <c r="D824" s="133" t="str" cm="1">
        <f t="array" aca="1" ref="D824" ca="1">_xlfn.IFNA("F"&amp;MATCH(C824,INDIRECT(INDIRECT("B"&amp;_xlfn.XMATCH("No",$B$1:INDIRECT("B"&amp;ROW()),,-1)-1)&amp;"!"&amp;"F:F"),0),"")</f>
        <v>F344</v>
      </c>
      <c r="E824" s="148" t="str" cm="1">
        <f t="array" aca="1" ref="E824" ca="1">HYPERLINK("#"&amp;INDIRECT("B"&amp;_xlfn.XMATCH("No",$B$1:INDIRECT("B"&amp;ROW()),,-1)-1)&amp;"!"&amp;D824,"위치로 이동")</f>
        <v>위치로 이동</v>
      </c>
      <c r="F824" s="135"/>
    </row>
    <row r="825" spans="2:6" outlineLevel="2">
      <c r="B825" s="149" t="s">
        <v>1311</v>
      </c>
      <c r="C825" s="137" t="s">
        <v>1312</v>
      </c>
      <c r="D825" s="133" t="str" cm="1">
        <f t="array" aca="1" ref="D825" ca="1">_xlfn.IFNA("F"&amp;MATCH(C825,INDIRECT(INDIRECT("B"&amp;_xlfn.XMATCH("No",$B$1:INDIRECT("B"&amp;ROW()),,-1)-1)&amp;"!"&amp;"F:F"),0),"")</f>
        <v>F345</v>
      </c>
      <c r="E825" s="134"/>
      <c r="F825" s="135"/>
    </row>
    <row r="826" spans="2:6" outlineLevel="2">
      <c r="B826" s="149" t="s">
        <v>1313</v>
      </c>
      <c r="C826" s="137" t="s">
        <v>1314</v>
      </c>
      <c r="D826" s="133" t="str" cm="1">
        <f t="array" aca="1" ref="D826" ca="1">_xlfn.IFNA("F"&amp;MATCH(C826,INDIRECT(INDIRECT("B"&amp;_xlfn.XMATCH("No",$B$1:INDIRECT("B"&amp;ROW()),,-1)-1)&amp;"!"&amp;"F:F"),0),"")</f>
        <v>F353</v>
      </c>
      <c r="E826" s="134"/>
      <c r="F826" s="135"/>
    </row>
    <row r="827" spans="2:6" outlineLevel="2">
      <c r="B827" s="136"/>
      <c r="C827" s="137"/>
      <c r="D827" s="133" t="str" cm="1">
        <f t="array" aca="1" ref="D827" ca="1">_xlfn.IFNA("F"&amp;MATCH(C827,INDIRECT(INDIRECT("B"&amp;_xlfn.XMATCH("No",$B$1:INDIRECT("B"&amp;ROW()),,-1)-1)&amp;"!"&amp;"F:F"),0),"")</f>
        <v/>
      </c>
      <c r="E827" s="134"/>
      <c r="F827" s="135"/>
    </row>
    <row r="828" spans="2:6" outlineLevel="1">
      <c r="B828" s="136"/>
      <c r="C828" s="156" t="s">
        <v>1315</v>
      </c>
      <c r="D828" s="133" t="str" cm="1">
        <f t="array" aca="1" ref="D828" ca="1">_xlfn.IFNA("F"&amp;MATCH(C828,INDIRECT(INDIRECT("B"&amp;_xlfn.XMATCH("No",$B$1:INDIRECT("B"&amp;ROW()),,-1)-1)&amp;"!"&amp;"F:F"),0),"")</f>
        <v>F362</v>
      </c>
      <c r="E828" s="148" t="str" cm="1">
        <f t="array" aca="1" ref="E828" ca="1">HYPERLINK("#"&amp;INDIRECT("B"&amp;_xlfn.XMATCH("No",$B$1:INDIRECT("B"&amp;ROW()),,-1)-1)&amp;"!"&amp;D828,"위치로 이동")</f>
        <v>위치로 이동</v>
      </c>
      <c r="F828" s="135"/>
    </row>
    <row r="829" spans="2:6" outlineLevel="2">
      <c r="B829" s="149" t="s">
        <v>1316</v>
      </c>
      <c r="C829" s="137" t="s">
        <v>1317</v>
      </c>
      <c r="D829" s="133" t="str" cm="1">
        <f t="array" aca="1" ref="D829" ca="1">_xlfn.IFNA("F"&amp;MATCH(C829,INDIRECT(INDIRECT("B"&amp;_xlfn.XMATCH("No",$B$1:INDIRECT("B"&amp;ROW()),,-1)-1)&amp;"!"&amp;"F:F"),0),"")</f>
        <v>F363</v>
      </c>
      <c r="E829" s="134"/>
      <c r="F829" s="135"/>
    </row>
    <row r="830" spans="2:6" outlineLevel="2">
      <c r="B830" s="149" t="s">
        <v>1318</v>
      </c>
      <c r="C830" s="137" t="s">
        <v>1319</v>
      </c>
      <c r="D830" s="133" t="str" cm="1">
        <f t="array" aca="1" ref="D830" ca="1">_xlfn.IFNA("F"&amp;MATCH(C830,INDIRECT(INDIRECT("B"&amp;_xlfn.XMATCH("No",$B$1:INDIRECT("B"&amp;ROW()),,-1)-1)&amp;"!"&amp;"F:F"),0),"")</f>
        <v>F371</v>
      </c>
      <c r="E830" s="134"/>
      <c r="F830" s="135"/>
    </row>
    <row r="831" spans="2:6" outlineLevel="2">
      <c r="B831" s="177"/>
      <c r="C831" s="137"/>
      <c r="D831" s="133" t="str" cm="1">
        <f t="array" aca="1" ref="D831" ca="1">_xlfn.IFNA("F"&amp;MATCH(C831,INDIRECT(INDIRECT("B"&amp;_xlfn.XMATCH("No",$B$1:INDIRECT("B"&amp;ROW()),,-1)-1)&amp;"!"&amp;"F:F"),0),"")</f>
        <v/>
      </c>
      <c r="E831" s="134"/>
      <c r="F831" s="135"/>
    </row>
    <row r="832" spans="2:6" outlineLevel="1">
      <c r="B832" s="136" t="s">
        <v>1320</v>
      </c>
      <c r="C832" s="132" t="s">
        <v>1321</v>
      </c>
      <c r="D832" s="133" t="str" cm="1">
        <f t="array" aca="1" ref="D832" ca="1">_xlfn.IFNA("F"&amp;MATCH(C832,INDIRECT(INDIRECT("B"&amp;_xlfn.XMATCH("No",$B$1:INDIRECT("B"&amp;ROW()),,-1)-1)&amp;"!"&amp;"F:F"),0),"")</f>
        <v>F379</v>
      </c>
      <c r="E832" s="134"/>
      <c r="F832" s="135"/>
    </row>
    <row r="833" spans="2:6" outlineLevel="1">
      <c r="B833" s="136"/>
      <c r="C833" s="156" t="s">
        <v>1322</v>
      </c>
      <c r="D833" s="133" t="str" cm="1">
        <f t="array" aca="1" ref="D833" ca="1">_xlfn.IFNA("F"&amp;MATCH(C833,INDIRECT(INDIRECT("B"&amp;_xlfn.XMATCH("No",$B$1:INDIRECT("B"&amp;ROW()),,-1)-1)&amp;"!"&amp;"F:F"),0),"")</f>
        <v>F380</v>
      </c>
      <c r="E833" s="148" t="str" cm="1">
        <f t="array" aca="1" ref="E833" ca="1">HYPERLINK("#"&amp;INDIRECT("B"&amp;_xlfn.XMATCH("No",$B$1:INDIRECT("B"&amp;ROW()),,-1)-1)&amp;"!"&amp;D833,"위치로 이동")</f>
        <v>위치로 이동</v>
      </c>
      <c r="F833" s="135"/>
    </row>
    <row r="834" spans="2:6" outlineLevel="2">
      <c r="B834" s="149" t="s">
        <v>1323</v>
      </c>
      <c r="C834" s="137" t="s">
        <v>1324</v>
      </c>
      <c r="D834" s="133" t="str" cm="1">
        <f t="array" aca="1" ref="D834" ca="1">_xlfn.IFNA("F"&amp;MATCH(C834,INDIRECT(INDIRECT("B"&amp;_xlfn.XMATCH("No",$B$1:INDIRECT("B"&amp;ROW()),,-1)-1)&amp;"!"&amp;"F:F"),0),"")</f>
        <v>F381</v>
      </c>
      <c r="E834" s="134"/>
      <c r="F834" s="135"/>
    </row>
    <row r="835" spans="2:6" outlineLevel="2">
      <c r="B835" s="149" t="s">
        <v>1325</v>
      </c>
      <c r="C835" s="137" t="s">
        <v>1326</v>
      </c>
      <c r="D835" s="165" t="str" cm="1">
        <f t="array" aca="1" ref="D835" ca="1">_xlfn.IFNA("F"&amp;MATCH(C835,INDIRECT(INDIRECT("B"&amp;_xlfn.XMATCH("No",$B$1:INDIRECT("B"&amp;ROW()),,-1)-1)&amp;"!"&amp;"F:F"),0),"")</f>
        <v>F387</v>
      </c>
      <c r="E835" s="166"/>
      <c r="F835" s="167"/>
    </row>
    <row r="836" spans="2:6" outlineLevel="2">
      <c r="B836" s="136"/>
      <c r="C836" s="137"/>
      <c r="D836" s="165" t="str" cm="1">
        <f t="array" aca="1" ref="D836" ca="1">_xlfn.IFNA("F"&amp;MATCH(C836,INDIRECT(INDIRECT("B"&amp;_xlfn.XMATCH("No",$B$1:INDIRECT("B"&amp;ROW()),,-1)-1)&amp;"!"&amp;"F:F"),0),"")</f>
        <v/>
      </c>
      <c r="E836" s="166"/>
      <c r="F836" s="167"/>
    </row>
    <row r="837" spans="2:6" outlineLevel="1">
      <c r="B837" s="136"/>
      <c r="C837" s="156" t="s">
        <v>1327</v>
      </c>
      <c r="D837" s="133" t="str" cm="1">
        <f t="array" aca="1" ref="D837" ca="1">_xlfn.IFNA("F"&amp;MATCH(C837,INDIRECT(INDIRECT("B"&amp;_xlfn.XMATCH("No",$B$1:INDIRECT("B"&amp;ROW()),,-1)-1)&amp;"!"&amp;"F:F"),0),"")</f>
        <v>F394</v>
      </c>
      <c r="E837" s="148" t="str" cm="1">
        <f t="array" aca="1" ref="E837" ca="1">HYPERLINK("#"&amp;INDIRECT("B"&amp;_xlfn.XMATCH("No",$B$1:INDIRECT("B"&amp;ROW()),,-1)-1)&amp;"!"&amp;D837,"위치로 이동")</f>
        <v>위치로 이동</v>
      </c>
      <c r="F837" s="135"/>
    </row>
    <row r="838" spans="2:6" outlineLevel="2">
      <c r="B838" s="149" t="s">
        <v>1328</v>
      </c>
      <c r="C838" s="137" t="s">
        <v>1329</v>
      </c>
      <c r="D838" s="158" t="str" cm="1">
        <f t="array" aca="1" ref="D838" ca="1">_xlfn.IFNA("F"&amp;MATCH(C838,INDIRECT(INDIRECT("B"&amp;_xlfn.XMATCH("No",$B$1:INDIRECT("B"&amp;ROW()),,-1)-1)&amp;"!"&amp;"F:F"),0),"")</f>
        <v>F395</v>
      </c>
      <c r="E838" s="171"/>
      <c r="F838" s="157"/>
    </row>
    <row r="839" spans="2:6" outlineLevel="2">
      <c r="B839" s="149" t="s">
        <v>1330</v>
      </c>
      <c r="C839" s="137" t="s">
        <v>1331</v>
      </c>
      <c r="D839" s="133" t="str" cm="1">
        <f t="array" aca="1" ref="D839" ca="1">_xlfn.IFNA("F"&amp;MATCH(C839,INDIRECT(INDIRECT("B"&amp;_xlfn.XMATCH("No",$B$1:INDIRECT("B"&amp;ROW()),,-1)-1)&amp;"!"&amp;"F:F"),0),"")</f>
        <v>F401</v>
      </c>
      <c r="E839" s="134"/>
      <c r="F839" s="135"/>
    </row>
    <row r="840" spans="2:6" outlineLevel="2">
      <c r="B840" s="136"/>
      <c r="C840" s="137"/>
      <c r="D840" s="133" t="str" cm="1">
        <f t="array" aca="1" ref="D840" ca="1">_xlfn.IFNA("F"&amp;MATCH(C840,INDIRECT(INDIRECT("B"&amp;_xlfn.XMATCH("No",$B$1:INDIRECT("B"&amp;ROW()),,-1)-1)&amp;"!"&amp;"F:F"),0),"")</f>
        <v/>
      </c>
      <c r="E840" s="134"/>
      <c r="F840" s="135"/>
    </row>
    <row r="841" spans="2:6" outlineLevel="1">
      <c r="B841" s="177"/>
      <c r="C841" s="156" t="s">
        <v>1332</v>
      </c>
      <c r="D841" s="133" t="str" cm="1">
        <f t="array" aca="1" ref="D841" ca="1">_xlfn.IFNA("F"&amp;MATCH(C841,INDIRECT(INDIRECT("B"&amp;_xlfn.XMATCH("No",$B$1:INDIRECT("B"&amp;ROW()),,-1)-1)&amp;"!"&amp;"F:F"),0),"")</f>
        <v>F408</v>
      </c>
      <c r="E841" s="148" t="str" cm="1">
        <f t="array" aca="1" ref="E841" ca="1">HYPERLINK("#"&amp;INDIRECT("B"&amp;_xlfn.XMATCH("No",$B$1:INDIRECT("B"&amp;ROW()),,-1)-1)&amp;"!"&amp;D841,"위치로 이동")</f>
        <v>위치로 이동</v>
      </c>
      <c r="F841" s="135"/>
    </row>
    <row r="842" spans="2:6" outlineLevel="2">
      <c r="B842" s="149" t="s">
        <v>1333</v>
      </c>
      <c r="C842" s="137" t="s">
        <v>1334</v>
      </c>
      <c r="D842" s="133" t="str" cm="1">
        <f t="array" aca="1" ref="D842" ca="1">_xlfn.IFNA("F"&amp;MATCH(C842,INDIRECT(INDIRECT("B"&amp;_xlfn.XMATCH("No",$B$1:INDIRECT("B"&amp;ROW()),,-1)-1)&amp;"!"&amp;"F:F"),0),"")</f>
        <v>F409</v>
      </c>
      <c r="E842" s="134"/>
      <c r="F842" s="135"/>
    </row>
    <row r="843" spans="2:6" outlineLevel="2">
      <c r="B843" s="149" t="s">
        <v>1335</v>
      </c>
      <c r="C843" s="137" t="s">
        <v>1336</v>
      </c>
      <c r="D843" s="158" t="str" cm="1">
        <f t="array" aca="1" ref="D843" ca="1">_xlfn.IFNA("F"&amp;MATCH(C843,INDIRECT(INDIRECT("B"&amp;_xlfn.XMATCH("No",$B$1:INDIRECT("B"&amp;ROW()),,-1)-1)&amp;"!"&amp;"F:F"),0),"")</f>
        <v>F415</v>
      </c>
      <c r="E843" s="171"/>
      <c r="F843" s="157"/>
    </row>
    <row r="844" spans="2:6" outlineLevel="2">
      <c r="B844" s="136"/>
      <c r="C844" s="164"/>
      <c r="D844" s="133" t="str" cm="1">
        <f t="array" aca="1" ref="D844" ca="1">_xlfn.IFNA("F"&amp;MATCH(C844,INDIRECT(INDIRECT("B"&amp;_xlfn.XMATCH("No",$B$1:INDIRECT("B"&amp;ROW()),,-1)-1)&amp;"!"&amp;"F:F"),0),"")</f>
        <v/>
      </c>
      <c r="E844" s="134"/>
      <c r="F844" s="135"/>
    </row>
    <row r="845" spans="2:6" outlineLevel="1">
      <c r="B845" s="136" t="s">
        <v>1337</v>
      </c>
      <c r="C845" s="132" t="s">
        <v>1338</v>
      </c>
      <c r="D845" s="158" t="str" cm="1">
        <f t="array" aca="1" ref="D845" ca="1">_xlfn.IFNA("F"&amp;MATCH(C845,INDIRECT(INDIRECT("B"&amp;_xlfn.XMATCH("No",$B$1:INDIRECT("B"&amp;ROW()),,-1)-1)&amp;"!"&amp;"F:F"),0),"")</f>
        <v>F421</v>
      </c>
      <c r="E845" s="148" t="str" cm="1">
        <f t="array" aca="1" ref="E845" ca="1">HYPERLINK("#"&amp;INDIRECT("B"&amp;_xlfn.XMATCH("No",$B$1:INDIRECT("B"&amp;ROW()),,-1)-1)&amp;"!"&amp;D845,"위치로 이동")</f>
        <v>위치로 이동</v>
      </c>
      <c r="F845" s="157"/>
    </row>
    <row r="846" spans="2:6" outlineLevel="2">
      <c r="B846" s="149" t="s">
        <v>1339</v>
      </c>
      <c r="C846" s="137" t="s">
        <v>1340</v>
      </c>
      <c r="D846" s="133" t="str" cm="1">
        <f t="array" aca="1" ref="D846" ca="1">_xlfn.IFNA("F"&amp;MATCH(C846,INDIRECT(INDIRECT("B"&amp;_xlfn.XMATCH("No",$B$1:INDIRECT("B"&amp;ROW()),,-1)-1)&amp;"!"&amp;"F:F"),0),"")</f>
        <v>F423</v>
      </c>
      <c r="E846" s="134"/>
      <c r="F846" s="135"/>
    </row>
    <row r="847" spans="2:6" outlineLevel="2">
      <c r="B847" s="136"/>
      <c r="C847" s="137"/>
      <c r="D847" s="133" t="str" cm="1">
        <f t="array" aca="1" ref="D847" ca="1">_xlfn.IFNA("F"&amp;MATCH(C847,INDIRECT(INDIRECT("B"&amp;_xlfn.XMATCH("No",$B$1:INDIRECT("B"&amp;ROW()),,-1)-1)&amp;"!"&amp;"F:F"),0),"")</f>
        <v/>
      </c>
      <c r="E847" s="134"/>
      <c r="F847" s="135"/>
    </row>
    <row r="848" spans="2:6" outlineLevel="2">
      <c r="B848" s="136"/>
      <c r="C848" s="137"/>
      <c r="D848" s="133" t="str" cm="1">
        <f t="array" aca="1" ref="D848" ca="1">_xlfn.IFNA("F"&amp;MATCH(C848,INDIRECT(INDIRECT("B"&amp;_xlfn.XMATCH("No",$B$1:INDIRECT("B"&amp;ROW()),,-1)-1)&amp;"!"&amp;"F:F"),0),"")</f>
        <v/>
      </c>
      <c r="E848" s="134"/>
      <c r="F848" s="135"/>
    </row>
    <row r="849" spans="2:6" outlineLevel="1">
      <c r="B849" s="136" t="s">
        <v>1341</v>
      </c>
      <c r="C849" s="132" t="s">
        <v>1342</v>
      </c>
      <c r="D849" s="158" t="str" cm="1">
        <f t="array" aca="1" ref="D849" ca="1">_xlfn.IFNA("F"&amp;MATCH(C849,INDIRECT(INDIRECT("B"&amp;_xlfn.XMATCH("No",$B$1:INDIRECT("B"&amp;ROW()),,-1)-1)&amp;"!"&amp;"F:F"),0),"")</f>
        <v>F429</v>
      </c>
      <c r="E849" s="148" t="str" cm="1">
        <f t="array" aca="1" ref="E849" ca="1">HYPERLINK("#"&amp;INDIRECT("B"&amp;_xlfn.XMATCH("No",$B$1:INDIRECT("B"&amp;ROW()),,-1)-1)&amp;"!"&amp;D849,"위치로 이동")</f>
        <v>위치로 이동</v>
      </c>
      <c r="F849" s="157"/>
    </row>
    <row r="850" spans="2:6" outlineLevel="2">
      <c r="B850" s="149" t="s">
        <v>1343</v>
      </c>
      <c r="C850" s="137" t="s">
        <v>1344</v>
      </c>
      <c r="D850" s="133" t="str" cm="1">
        <f t="array" aca="1" ref="D850" ca="1">_xlfn.IFNA("F"&amp;MATCH(C850,INDIRECT(INDIRECT("B"&amp;_xlfn.XMATCH("No",$B$1:INDIRECT("B"&amp;ROW()),,-1)-1)&amp;"!"&amp;"F:F"),0),"")</f>
        <v>F431</v>
      </c>
      <c r="E850" s="134"/>
      <c r="F850" s="135"/>
    </row>
    <row r="851" spans="2:6" outlineLevel="2">
      <c r="B851" s="149" t="s">
        <v>1345</v>
      </c>
      <c r="C851" s="137" t="s">
        <v>1346</v>
      </c>
      <c r="D851" s="133" t="str" cm="1">
        <f t="array" aca="1" ref="D851" ca="1">_xlfn.IFNA("F"&amp;MATCH(C851,INDIRECT(INDIRECT("B"&amp;_xlfn.XMATCH("No",$B$1:INDIRECT("B"&amp;ROW()),,-1)-1)&amp;"!"&amp;"F:F"),0),"")</f>
        <v>F437</v>
      </c>
      <c r="E851" s="134"/>
      <c r="F851" s="135"/>
    </row>
    <row r="852" spans="2:6" outlineLevel="2">
      <c r="B852" s="136"/>
      <c r="C852" s="181"/>
      <c r="D852" s="133" t="str" cm="1">
        <f t="array" aca="1" ref="D852" ca="1">_xlfn.IFNA("F"&amp;MATCH(C852,INDIRECT(INDIRECT("B"&amp;_xlfn.XMATCH("No",$B$1:INDIRECT("B"&amp;ROW()),,-1)-1)&amp;"!"&amp;"F:F"),0),"")</f>
        <v/>
      </c>
      <c r="E852" s="134"/>
      <c r="F852" s="135"/>
    </row>
    <row r="853" spans="2:6" outlineLevel="2">
      <c r="B853" s="136"/>
      <c r="C853" s="137"/>
      <c r="D853" s="133" t="str" cm="1">
        <f t="array" aca="1" ref="D853" ca="1">_xlfn.IFNA("F"&amp;MATCH(C853,INDIRECT(INDIRECT("B"&amp;_xlfn.XMATCH("No",$B$1:INDIRECT("B"&amp;ROW()),,-1)-1)&amp;"!"&amp;"F:F"),0),"")</f>
        <v/>
      </c>
      <c r="E853" s="134"/>
      <c r="F853" s="135"/>
    </row>
    <row r="854" spans="2:6" outlineLevel="1">
      <c r="B854" s="136" t="s">
        <v>1347</v>
      </c>
      <c r="C854" s="132" t="s">
        <v>1348</v>
      </c>
      <c r="D854" s="133" t="str" cm="1">
        <f t="array" aca="1" ref="D854" ca="1">_xlfn.IFNA("F"&amp;MATCH(C854,INDIRECT(INDIRECT("B"&amp;_xlfn.XMATCH("No",$B$1:INDIRECT("B"&amp;ROW()),,-1)-1)&amp;"!"&amp;"F:F"),0),"")</f>
        <v>F443</v>
      </c>
      <c r="E854" s="148" t="str" cm="1">
        <f t="array" aca="1" ref="E854" ca="1">HYPERLINK("#"&amp;INDIRECT("B"&amp;_xlfn.XMATCH("No",$B$1:INDIRECT("B"&amp;ROW()),,-1)-1)&amp;"!"&amp;D854,"위치로 이동")</f>
        <v>위치로 이동</v>
      </c>
      <c r="F854" s="135"/>
    </row>
    <row r="855" spans="2:6" outlineLevel="2">
      <c r="B855" s="149" t="s">
        <v>1349</v>
      </c>
      <c r="C855" s="137" t="s">
        <v>1350</v>
      </c>
      <c r="D855" s="133" t="str" cm="1">
        <f t="array" aca="1" ref="D855" ca="1">_xlfn.IFNA("F"&amp;MATCH(C855,INDIRECT(INDIRECT("B"&amp;_xlfn.XMATCH("No",$B$1:INDIRECT("B"&amp;ROW()),,-1)-1)&amp;"!"&amp;"F:F"),0),"")</f>
        <v>F445</v>
      </c>
      <c r="E855" s="134"/>
      <c r="F855" s="135"/>
    </row>
    <row r="856" spans="2:6" outlineLevel="2">
      <c r="B856" s="149" t="s">
        <v>1351</v>
      </c>
      <c r="C856" s="137" t="s">
        <v>1352</v>
      </c>
      <c r="D856" s="133" t="str" cm="1">
        <f t="array" aca="1" ref="D856" ca="1">_xlfn.IFNA("F"&amp;MATCH(C856,INDIRECT(INDIRECT("B"&amp;_xlfn.XMATCH("No",$B$1:INDIRECT("B"&amp;ROW()),,-1)-1)&amp;"!"&amp;"F:F"),0),"")</f>
        <v>F451</v>
      </c>
      <c r="E856" s="134"/>
      <c r="F856" s="135"/>
    </row>
    <row r="857" spans="2:6" outlineLevel="2">
      <c r="B857" s="177"/>
      <c r="C857" s="181"/>
      <c r="D857" s="133" t="str" cm="1">
        <f t="array" aca="1" ref="D857" ca="1">_xlfn.IFNA("F"&amp;MATCH(C857,INDIRECT(INDIRECT("B"&amp;_xlfn.XMATCH("No",$B$1:INDIRECT("B"&amp;ROW()),,-1)-1)&amp;"!"&amp;"F:F"),0),"")</f>
        <v/>
      </c>
      <c r="E857" s="134"/>
      <c r="F857" s="135"/>
    </row>
    <row r="858" spans="2:6" outlineLevel="2">
      <c r="B858" s="136"/>
      <c r="C858" s="137"/>
      <c r="D858" s="133" t="str" cm="1">
        <f t="array" aca="1" ref="D858" ca="1">_xlfn.IFNA("F"&amp;MATCH(C858,INDIRECT(INDIRECT("B"&amp;_xlfn.XMATCH("No",$B$1:INDIRECT("B"&amp;ROW()),,-1)-1)&amp;"!"&amp;"F:F"),0),"")</f>
        <v/>
      </c>
      <c r="E858" s="134"/>
      <c r="F858" s="135"/>
    </row>
    <row r="859" spans="2:6" outlineLevel="1">
      <c r="B859" s="136" t="s">
        <v>1353</v>
      </c>
      <c r="C859" s="132" t="s">
        <v>1354</v>
      </c>
      <c r="D859" s="133" t="str" cm="1">
        <f t="array" aca="1" ref="D859" ca="1">_xlfn.IFNA("F"&amp;MATCH(C859,INDIRECT(INDIRECT("B"&amp;_xlfn.XMATCH("No",$B$1:INDIRECT("B"&amp;ROW()),,-1)-1)&amp;"!"&amp;"F:F"),0),"")</f>
        <v>F457</v>
      </c>
      <c r="E859" s="134"/>
      <c r="F859" s="135"/>
    </row>
    <row r="860" spans="2:6" outlineLevel="1">
      <c r="B860" s="136"/>
      <c r="C860" s="156" t="s">
        <v>1355</v>
      </c>
      <c r="D860" s="133" t="str" cm="1">
        <f t="array" aca="1" ref="D860" ca="1">_xlfn.IFNA("F"&amp;MATCH(C860,INDIRECT(INDIRECT("B"&amp;_xlfn.XMATCH("No",$B$1:INDIRECT("B"&amp;ROW()),,-1)-1)&amp;"!"&amp;"F:F"),0),"")</f>
        <v>F458</v>
      </c>
      <c r="E860" s="148" t="str" cm="1">
        <f t="array" aca="1" ref="E860" ca="1">HYPERLINK("#"&amp;INDIRECT("B"&amp;_xlfn.XMATCH("No",$B$1:INDIRECT("B"&amp;ROW()),,-1)-1)&amp;"!"&amp;D860,"위치로 이동")</f>
        <v>위치로 이동</v>
      </c>
      <c r="F860" s="135"/>
    </row>
    <row r="861" spans="2:6" outlineLevel="2">
      <c r="B861" s="149" t="s">
        <v>1356</v>
      </c>
      <c r="C861" s="137" t="s">
        <v>1357</v>
      </c>
      <c r="D861" s="133" t="str" cm="1">
        <f t="array" aca="1" ref="D861" ca="1">_xlfn.IFNA("F"&amp;MATCH(C861,INDIRECT(INDIRECT("B"&amp;_xlfn.XMATCH("No",$B$1:INDIRECT("B"&amp;ROW()),,-1)-1)&amp;"!"&amp;"F:F"),0),"")</f>
        <v>F459</v>
      </c>
      <c r="E861" s="134"/>
      <c r="F861" s="135"/>
    </row>
    <row r="862" spans="2:6" outlineLevel="2">
      <c r="B862" s="149" t="s">
        <v>1358</v>
      </c>
      <c r="C862" s="137" t="s">
        <v>1359</v>
      </c>
      <c r="D862" s="160" t="str" cm="1">
        <f t="array" aca="1" ref="D862" ca="1">_xlfn.IFNA("F"&amp;MATCH(C862,INDIRECT(INDIRECT("B"&amp;_xlfn.XMATCH("No",$B$1:INDIRECT("B"&amp;ROW()),,-1)-1)&amp;"!"&amp;"F:F"),0),"")</f>
        <v>F465</v>
      </c>
      <c r="E862" s="161"/>
      <c r="F862" s="162"/>
    </row>
    <row r="863" spans="2:6" outlineLevel="2">
      <c r="B863" s="136"/>
      <c r="C863" s="137"/>
      <c r="D863" s="160" t="str" cm="1">
        <f t="array" aca="1" ref="D863" ca="1">_xlfn.IFNA("F"&amp;MATCH(C863,INDIRECT(INDIRECT("B"&amp;_xlfn.XMATCH("No",$B$1:INDIRECT("B"&amp;ROW()),,-1)-1)&amp;"!"&amp;"F:F"),0),"")</f>
        <v/>
      </c>
      <c r="E863" s="161"/>
      <c r="F863" s="162"/>
    </row>
    <row r="864" spans="2:6" outlineLevel="1">
      <c r="B864" s="136"/>
      <c r="C864" s="156" t="s">
        <v>1360</v>
      </c>
      <c r="D864" s="133" t="str" cm="1">
        <f t="array" aca="1" ref="D864" ca="1">_xlfn.IFNA("F"&amp;MATCH(C864,INDIRECT(INDIRECT("B"&amp;_xlfn.XMATCH("No",$B$1:INDIRECT("B"&amp;ROW()),,-1)-1)&amp;"!"&amp;"F:F"),0),"")</f>
        <v>F472</v>
      </c>
      <c r="E864" s="148" t="str" cm="1">
        <f t="array" aca="1" ref="E864" ca="1">HYPERLINK("#"&amp;INDIRECT("B"&amp;_xlfn.XMATCH("No",$B$1:INDIRECT("B"&amp;ROW()),,-1)-1)&amp;"!"&amp;D864,"위치로 이동")</f>
        <v>위치로 이동</v>
      </c>
      <c r="F864" s="135"/>
    </row>
    <row r="865" spans="2:6" outlineLevel="2">
      <c r="B865" s="149" t="s">
        <v>1361</v>
      </c>
      <c r="C865" s="137" t="s">
        <v>1362</v>
      </c>
      <c r="D865" s="133" t="str" cm="1">
        <f t="array" aca="1" ref="D865" ca="1">_xlfn.IFNA("F"&amp;MATCH(C865,INDIRECT(INDIRECT("B"&amp;_xlfn.XMATCH("No",$B$1:INDIRECT("B"&amp;ROW()),,-1)-1)&amp;"!"&amp;"F:F"),0),"")</f>
        <v>F473</v>
      </c>
      <c r="E865" s="134"/>
      <c r="F865" s="135"/>
    </row>
    <row r="866" spans="2:6" outlineLevel="2">
      <c r="B866" s="149" t="s">
        <v>1363</v>
      </c>
      <c r="C866" s="137" t="s">
        <v>1364</v>
      </c>
      <c r="D866" s="133" t="str" cm="1">
        <f t="array" aca="1" ref="D866" ca="1">_xlfn.IFNA("F"&amp;MATCH(C866,INDIRECT(INDIRECT("B"&amp;_xlfn.XMATCH("No",$B$1:INDIRECT("B"&amp;ROW()),,-1)-1)&amp;"!"&amp;"F:F"),0),"")</f>
        <v>F479</v>
      </c>
      <c r="E866" s="134"/>
      <c r="F866" s="135"/>
    </row>
    <row r="867" spans="2:6" outlineLevel="2">
      <c r="B867" s="136"/>
      <c r="C867" s="137"/>
      <c r="D867" s="133" t="str" cm="1">
        <f t="array" aca="1" ref="D867" ca="1">_xlfn.IFNA("F"&amp;MATCH(C867,INDIRECT(INDIRECT("B"&amp;_xlfn.XMATCH("No",$B$1:INDIRECT("B"&amp;ROW()),,-1)-1)&amp;"!"&amp;"F:F"),0),"")</f>
        <v/>
      </c>
      <c r="E867" s="134"/>
      <c r="F867" s="135"/>
    </row>
    <row r="868" spans="2:6" outlineLevel="1">
      <c r="B868" s="136"/>
      <c r="C868" s="156" t="s">
        <v>1365</v>
      </c>
      <c r="D868" s="133" t="str" cm="1">
        <f t="array" aca="1" ref="D868" ca="1">_xlfn.IFNA("F"&amp;MATCH(C868,INDIRECT(INDIRECT("B"&amp;_xlfn.XMATCH("No",$B$1:INDIRECT("B"&amp;ROW()),,-1)-1)&amp;"!"&amp;"F:F"),0),"")</f>
        <v>F486</v>
      </c>
      <c r="E868" s="148" t="str" cm="1">
        <f t="array" aca="1" ref="E868" ca="1">HYPERLINK("#"&amp;INDIRECT("B"&amp;_xlfn.XMATCH("No",$B$1:INDIRECT("B"&amp;ROW()),,-1)-1)&amp;"!"&amp;D868,"위치로 이동")</f>
        <v>위치로 이동</v>
      </c>
      <c r="F868" s="135"/>
    </row>
    <row r="869" spans="2:6" outlineLevel="2">
      <c r="B869" s="149" t="s">
        <v>1366</v>
      </c>
      <c r="C869" s="137" t="s">
        <v>1367</v>
      </c>
      <c r="D869" s="133" t="str" cm="1">
        <f t="array" aca="1" ref="D869" ca="1">_xlfn.IFNA("F"&amp;MATCH(C869,INDIRECT(INDIRECT("B"&amp;_xlfn.XMATCH("No",$B$1:INDIRECT("B"&amp;ROW()),,-1)-1)&amp;"!"&amp;"F:F"),0),"")</f>
        <v>F487</v>
      </c>
      <c r="E869" s="134"/>
      <c r="F869" s="135"/>
    </row>
    <row r="870" spans="2:6" outlineLevel="2">
      <c r="B870" s="149" t="s">
        <v>1368</v>
      </c>
      <c r="C870" s="137" t="s">
        <v>1369</v>
      </c>
      <c r="D870" s="133" t="str" cm="1">
        <f t="array" aca="1" ref="D870" ca="1">_xlfn.IFNA("F"&amp;MATCH(C870,INDIRECT(INDIRECT("B"&amp;_xlfn.XMATCH("No",$B$1:INDIRECT("B"&amp;ROW()),,-1)-1)&amp;"!"&amp;"F:F"),0),"")</f>
        <v>F493</v>
      </c>
      <c r="E870" s="134"/>
      <c r="F870" s="135"/>
    </row>
    <row r="871" spans="2:6" outlineLevel="2">
      <c r="B871" s="177"/>
      <c r="C871" s="137"/>
      <c r="D871" s="133" t="str" cm="1">
        <f t="array" aca="1" ref="D871" ca="1">_xlfn.IFNA("F"&amp;MATCH(C871,INDIRECT(INDIRECT("B"&amp;_xlfn.XMATCH("No",$B$1:INDIRECT("B"&amp;ROW()),,-1)-1)&amp;"!"&amp;"F:F"),0),"")</f>
        <v/>
      </c>
      <c r="E871" s="134"/>
      <c r="F871" s="135"/>
    </row>
    <row r="872" spans="2:6" outlineLevel="1">
      <c r="B872" s="177"/>
      <c r="C872" s="137"/>
      <c r="D872" s="133" t="str" cm="1">
        <f t="array" aca="1" ref="D872" ca="1">_xlfn.IFNA("F"&amp;MATCH(C872,INDIRECT(INDIRECT("B"&amp;_xlfn.XMATCH("No",$B$1:INDIRECT("B"&amp;ROW()),,-1)-1)&amp;"!"&amp;"F:F"),0),"")</f>
        <v/>
      </c>
      <c r="E872" s="134"/>
      <c r="F872" s="135"/>
    </row>
    <row r="873" spans="2:6">
      <c r="B873" s="136"/>
      <c r="C873" s="150"/>
      <c r="D873" s="133" t="str" cm="1">
        <f t="array" aca="1" ref="D873" ca="1">_xlfn.IFNA("F"&amp;MATCH(C873,INDIRECT(INDIRECT("B"&amp;_xlfn.XMATCH("No",$B$1:INDIRECT("B"&amp;ROW()),,-1)-1)&amp;"!"&amp;"F:F"),0),"")</f>
        <v/>
      </c>
      <c r="E873" s="134"/>
      <c r="F873" s="135"/>
    </row>
    <row r="874" spans="2:6" ht="17.25" thickBot="1">
      <c r="B874" s="136"/>
      <c r="C874" s="150"/>
      <c r="D874" s="140" t="str" cm="1">
        <f t="array" aca="1" ref="D874" ca="1">_xlfn.IFNA("F"&amp;MATCH(C874,INDIRECT(INDIRECT("B"&amp;_xlfn.XMATCH("No",$B$1:INDIRECT("B"&amp;ROW()),,-1)-1)&amp;"!"&amp;"F:F"),0),"")</f>
        <v/>
      </c>
      <c r="E874" s="141"/>
      <c r="F874" s="142"/>
    </row>
    <row r="875" spans="2:6" ht="17.25" thickBot="1">
      <c r="B875" s="109" t="s">
        <v>1370</v>
      </c>
      <c r="C875" s="110"/>
      <c r="D875" s="143"/>
      <c r="E875" s="144"/>
      <c r="F875" s="145"/>
    </row>
    <row r="876" spans="2:6" ht="33">
      <c r="B876" s="115" t="s">
        <v>322</v>
      </c>
      <c r="C876" s="116"/>
      <c r="D876" s="117" t="s">
        <v>328</v>
      </c>
      <c r="E876" s="118"/>
      <c r="F876" s="119" t="s">
        <v>326</v>
      </c>
    </row>
    <row r="877" spans="2:6">
      <c r="B877" s="120">
        <v>9.1</v>
      </c>
      <c r="C877" s="212" t="s">
        <v>1371</v>
      </c>
      <c r="D877" s="122" t="str" cm="1">
        <f t="array" aca="1" ref="D877" ca="1">_xlfn.IFNA("F"&amp;MATCH(C877,INDIRECT(INDIRECT("B"&amp;_xlfn.XMATCH("No",$B$1:INDIRECT("B"&amp;ROW()),,-1)-1)&amp;"!"&amp;"F:F"),0),"")</f>
        <v/>
      </c>
      <c r="E877" s="123"/>
      <c r="F877" s="124"/>
    </row>
    <row r="878" spans="2:6">
      <c r="B878" s="125" t="s">
        <v>1372</v>
      </c>
      <c r="C878" s="213" t="s">
        <v>1373</v>
      </c>
      <c r="D878" s="127" t="str" cm="1">
        <f t="array" aca="1" ref="D878" ca="1">_xlfn.IFNA("F"&amp;MATCH(C878,INDIRECT(INDIRECT("B"&amp;_xlfn.XMATCH("No",$B$1:INDIRECT("B"&amp;ROW()),,-1)-1)&amp;"!"&amp;"F:F"),0),"")</f>
        <v/>
      </c>
      <c r="E878" s="128"/>
      <c r="F878" s="129"/>
    </row>
    <row r="879" spans="2:6" outlineLevel="1">
      <c r="B879" s="136" t="s">
        <v>1374</v>
      </c>
      <c r="C879" s="214" t="s">
        <v>1375</v>
      </c>
      <c r="D879" s="133" t="str" cm="1">
        <f t="array" aca="1" ref="D879" ca="1">_xlfn.IFNA("F"&amp;MATCH(C879,INDIRECT(INDIRECT("B"&amp;_xlfn.XMATCH("No",$B$1:INDIRECT("B"&amp;ROW()),,-1)-1)&amp;"!"&amp;"F:F"),0),"")</f>
        <v>F6</v>
      </c>
      <c r="E879" s="148" t="str" cm="1">
        <f t="array" aca="1" ref="E879" ca="1">HYPERLINK("#"&amp;INDIRECT("B"&amp;_xlfn.XMATCH("No",$B$1:INDIRECT("B"&amp;ROW()),,-1)-1)&amp;"!"&amp;D879,"위치로 이동")</f>
        <v>위치로 이동</v>
      </c>
      <c r="F879" s="135"/>
    </row>
    <row r="880" spans="2:6" outlineLevel="2">
      <c r="B880" s="149" t="s">
        <v>1376</v>
      </c>
      <c r="C880" s="215" t="s">
        <v>1377</v>
      </c>
      <c r="D880" s="133" t="str" cm="1">
        <f t="array" aca="1" ref="D880" ca="1">_xlfn.IFNA("F"&amp;MATCH(C880,INDIRECT(INDIRECT("B"&amp;_xlfn.XMATCH("No",$B$1:INDIRECT("B"&amp;ROW()),,-1)-1)&amp;"!"&amp;"F:F"),0),"")</f>
        <v>F8</v>
      </c>
      <c r="E880" s="134"/>
      <c r="F880" s="135"/>
    </row>
    <row r="881" spans="2:6" outlineLevel="2">
      <c r="B881" s="136"/>
      <c r="C881" s="215"/>
      <c r="D881" s="133" t="str" cm="1">
        <f t="array" aca="1" ref="D881" ca="1">_xlfn.IFNA("F"&amp;MATCH(C881,INDIRECT(INDIRECT("B"&amp;_xlfn.XMATCH("No",$B$1:INDIRECT("B"&amp;ROW()),,-1)-1)&amp;"!"&amp;"F:F"),0),"")</f>
        <v/>
      </c>
      <c r="E881" s="134"/>
      <c r="F881" s="135"/>
    </row>
    <row r="882" spans="2:6" outlineLevel="2">
      <c r="B882" s="136"/>
      <c r="C882" s="216"/>
      <c r="D882" s="133" t="str" cm="1">
        <f t="array" aca="1" ref="D882" ca="1">_xlfn.IFNA("F"&amp;MATCH(C882,INDIRECT(INDIRECT("B"&amp;_xlfn.XMATCH("No",$B$1:INDIRECT("B"&amp;ROW()),,-1)-1)&amp;"!"&amp;"F:F"),0),"")</f>
        <v/>
      </c>
      <c r="E882" s="134"/>
      <c r="F882" s="135"/>
    </row>
    <row r="883" spans="2:6" outlineLevel="1">
      <c r="B883" s="136" t="s">
        <v>1378</v>
      </c>
      <c r="C883" s="214" t="s">
        <v>1379</v>
      </c>
      <c r="D883" s="133" t="str" cm="1">
        <f t="array" aca="1" ref="D883" ca="1">_xlfn.IFNA("F"&amp;MATCH(C883,INDIRECT(INDIRECT("B"&amp;_xlfn.XMATCH("No",$B$1:INDIRECT("B"&amp;ROW()),,-1)-1)&amp;"!"&amp;"F:F"),0),"")</f>
        <v>F16</v>
      </c>
      <c r="E883" s="148" t="str" cm="1">
        <f t="array" aca="1" ref="E883" ca="1">HYPERLINK("#"&amp;INDIRECT("B"&amp;_xlfn.XMATCH("No",$B$1:INDIRECT("B"&amp;ROW()),,-1)-1)&amp;"!"&amp;D883,"위치로 이동")</f>
        <v>위치로 이동</v>
      </c>
      <c r="F883" s="135"/>
    </row>
    <row r="884" spans="2:6" outlineLevel="2">
      <c r="B884" s="149" t="s">
        <v>1380</v>
      </c>
      <c r="C884" s="215" t="s">
        <v>1381</v>
      </c>
      <c r="D884" s="133" t="str" cm="1">
        <f t="array" aca="1" ref="D884" ca="1">_xlfn.IFNA("F"&amp;MATCH(C884,INDIRECT(INDIRECT("B"&amp;_xlfn.XMATCH("No",$B$1:INDIRECT("B"&amp;ROW()),,-1)-1)&amp;"!"&amp;"F:F"),0),"")</f>
        <v>F18</v>
      </c>
      <c r="E884" s="134"/>
      <c r="F884" s="135"/>
    </row>
    <row r="885" spans="2:6" outlineLevel="2">
      <c r="B885" s="136"/>
      <c r="C885" s="215"/>
      <c r="D885" s="133" t="str" cm="1">
        <f t="array" aca="1" ref="D885" ca="1">_xlfn.IFNA("F"&amp;MATCH(C885,INDIRECT(INDIRECT("B"&amp;_xlfn.XMATCH("No",$B$1:INDIRECT("B"&amp;ROW()),,-1)-1)&amp;"!"&amp;"F:F"),0),"")</f>
        <v/>
      </c>
      <c r="E885" s="134"/>
      <c r="F885" s="135"/>
    </row>
    <row r="886" spans="2:6" outlineLevel="2">
      <c r="B886" s="136"/>
      <c r="C886" s="216"/>
      <c r="D886" s="133" t="str" cm="1">
        <f t="array" aca="1" ref="D886" ca="1">_xlfn.IFNA("F"&amp;MATCH(C886,INDIRECT(INDIRECT("B"&amp;_xlfn.XMATCH("No",$B$1:INDIRECT("B"&amp;ROW()),,-1)-1)&amp;"!"&amp;"F:F"),0),"")</f>
        <v/>
      </c>
      <c r="E886" s="134"/>
      <c r="F886" s="135"/>
    </row>
    <row r="887" spans="2:6" outlineLevel="1">
      <c r="B887" s="136" t="s">
        <v>1382</v>
      </c>
      <c r="C887" s="214" t="s">
        <v>1383</v>
      </c>
      <c r="D887" s="133" t="str" cm="1">
        <f t="array" aca="1" ref="D887" ca="1">_xlfn.IFNA("F"&amp;MATCH(C887,INDIRECT(INDIRECT("B"&amp;_xlfn.XMATCH("No",$B$1:INDIRECT("B"&amp;ROW()),,-1)-1)&amp;"!"&amp;"F:F"),0),"")</f>
        <v>F26</v>
      </c>
      <c r="E887" s="148" t="str" cm="1">
        <f t="array" aca="1" ref="E887" ca="1">HYPERLINK("#"&amp;INDIRECT("B"&amp;_xlfn.XMATCH("No",$B$1:INDIRECT("B"&amp;ROW()),,-1)-1)&amp;"!"&amp;D887,"위치로 이동")</f>
        <v>위치로 이동</v>
      </c>
      <c r="F887" s="135"/>
    </row>
    <row r="888" spans="2:6" outlineLevel="2">
      <c r="B888" s="149" t="s">
        <v>1384</v>
      </c>
      <c r="C888" s="215" t="s">
        <v>1385</v>
      </c>
      <c r="D888" s="133" t="str" cm="1">
        <f t="array" aca="1" ref="D888" ca="1">_xlfn.IFNA("F"&amp;MATCH(C888,INDIRECT(INDIRECT("B"&amp;_xlfn.XMATCH("No",$B$1:INDIRECT("B"&amp;ROW()),,-1)-1)&amp;"!"&amp;"F:F"),0),"")</f>
        <v>F28</v>
      </c>
      <c r="E888" s="134"/>
      <c r="F888" s="135"/>
    </row>
    <row r="889" spans="2:6" outlineLevel="2">
      <c r="B889" s="177"/>
      <c r="C889" s="215"/>
      <c r="D889" s="133" t="str" cm="1">
        <f t="array" aca="1" ref="D889" ca="1">_xlfn.IFNA("F"&amp;MATCH(C889,INDIRECT(INDIRECT("B"&amp;_xlfn.XMATCH("No",$B$1:INDIRECT("B"&amp;ROW()),,-1)-1)&amp;"!"&amp;"F:F"),0),"")</f>
        <v/>
      </c>
      <c r="E889" s="134"/>
      <c r="F889" s="135"/>
    </row>
    <row r="890" spans="2:6" outlineLevel="2">
      <c r="B890" s="136"/>
      <c r="C890" s="216"/>
      <c r="D890" s="133" t="str" cm="1">
        <f t="array" aca="1" ref="D890" ca="1">_xlfn.IFNA("F"&amp;MATCH(C890,INDIRECT(INDIRECT("B"&amp;_xlfn.XMATCH("No",$B$1:INDIRECT("B"&amp;ROW()),,-1)-1)&amp;"!"&amp;"F:F"),0),"")</f>
        <v/>
      </c>
      <c r="E890" s="134"/>
      <c r="F890" s="135"/>
    </row>
    <row r="891" spans="2:6" outlineLevel="1">
      <c r="B891" s="136" t="s">
        <v>1386</v>
      </c>
      <c r="C891" s="214" t="s">
        <v>1387</v>
      </c>
      <c r="D891" s="133" t="str" cm="1">
        <f t="array" aca="1" ref="D891" ca="1">_xlfn.IFNA("F"&amp;MATCH(C891,INDIRECT(INDIRECT("B"&amp;_xlfn.XMATCH("No",$B$1:INDIRECT("B"&amp;ROW()),,-1)-1)&amp;"!"&amp;"F:F"),0),"")</f>
        <v>F36</v>
      </c>
      <c r="E891" s="148" t="str" cm="1">
        <f t="array" aca="1" ref="E891" ca="1">HYPERLINK("#"&amp;INDIRECT("B"&amp;_xlfn.XMATCH("No",$B$1:INDIRECT("B"&amp;ROW()),,-1)-1)&amp;"!"&amp;D891,"위치로 이동")</f>
        <v>위치로 이동</v>
      </c>
      <c r="F891" s="135"/>
    </row>
    <row r="892" spans="2:6" outlineLevel="2">
      <c r="B892" s="149" t="s">
        <v>1388</v>
      </c>
      <c r="C892" s="215" t="s">
        <v>1389</v>
      </c>
      <c r="D892" s="133" t="str" cm="1">
        <f t="array" aca="1" ref="D892" ca="1">_xlfn.IFNA("F"&amp;MATCH(C892,INDIRECT(INDIRECT("B"&amp;_xlfn.XMATCH("No",$B$1:INDIRECT("B"&amp;ROW()),,-1)-1)&amp;"!"&amp;"F:F"),0),"")</f>
        <v>F38</v>
      </c>
      <c r="E892" s="134"/>
      <c r="F892" s="135"/>
    </row>
    <row r="893" spans="2:6" outlineLevel="2">
      <c r="B893" s="136"/>
      <c r="C893" s="216"/>
      <c r="D893" s="133" t="str" cm="1">
        <f t="array" aca="1" ref="D893" ca="1">_xlfn.IFNA("F"&amp;MATCH(C893,INDIRECT(INDIRECT("B"&amp;_xlfn.XMATCH("No",$B$1:INDIRECT("B"&amp;ROW()),,-1)-1)&amp;"!"&amp;"F:F"),0),"")</f>
        <v/>
      </c>
      <c r="E893" s="134"/>
      <c r="F893" s="135"/>
    </row>
    <row r="894" spans="2:6" outlineLevel="2">
      <c r="B894" s="177"/>
      <c r="C894" s="216"/>
      <c r="D894" s="133" t="str" cm="1">
        <f t="array" aca="1" ref="D894" ca="1">_xlfn.IFNA("F"&amp;MATCH(C894,INDIRECT(INDIRECT("B"&amp;_xlfn.XMATCH("No",$B$1:INDIRECT("B"&amp;ROW()),,-1)-1)&amp;"!"&amp;"F:F"),0),"")</f>
        <v/>
      </c>
      <c r="E894" s="134"/>
      <c r="F894" s="135"/>
    </row>
    <row r="895" spans="2:6" outlineLevel="1">
      <c r="B895" s="136" t="s">
        <v>1390</v>
      </c>
      <c r="C895" s="214" t="s">
        <v>1391</v>
      </c>
      <c r="D895" s="133" t="str" cm="1">
        <f t="array" aca="1" ref="D895" ca="1">_xlfn.IFNA("F"&amp;MATCH(C895,INDIRECT(INDIRECT("B"&amp;_xlfn.XMATCH("No",$B$1:INDIRECT("B"&amp;ROW()),,-1)-1)&amp;"!"&amp;"F:F"),0),"")</f>
        <v>F46</v>
      </c>
      <c r="E895" s="148" t="str" cm="1">
        <f t="array" aca="1" ref="E895" ca="1">HYPERLINK("#"&amp;INDIRECT("B"&amp;_xlfn.XMATCH("No",$B$1:INDIRECT("B"&amp;ROW()),,-1)-1)&amp;"!"&amp;D895,"위치로 이동")</f>
        <v>위치로 이동</v>
      </c>
      <c r="F895" s="135"/>
    </row>
    <row r="896" spans="2:6" outlineLevel="2">
      <c r="B896" s="149" t="s">
        <v>1392</v>
      </c>
      <c r="C896" s="215" t="s">
        <v>1393</v>
      </c>
      <c r="D896" s="133" t="str" cm="1">
        <f t="array" aca="1" ref="D896" ca="1">_xlfn.IFNA("F"&amp;MATCH(C896,INDIRECT(INDIRECT("B"&amp;_xlfn.XMATCH("No",$B$1:INDIRECT("B"&amp;ROW()),,-1)-1)&amp;"!"&amp;"F:F"),0),"")</f>
        <v>F48</v>
      </c>
      <c r="E896" s="134"/>
      <c r="F896" s="135"/>
    </row>
    <row r="897" spans="2:6" outlineLevel="2">
      <c r="B897" s="136"/>
      <c r="C897" s="216"/>
      <c r="D897" s="133" t="str" cm="1">
        <f t="array" aca="1" ref="D897" ca="1">_xlfn.IFNA("F"&amp;MATCH(C897,INDIRECT(INDIRECT("B"&amp;_xlfn.XMATCH("No",$B$1:INDIRECT("B"&amp;ROW()),,-1)-1)&amp;"!"&amp;"F:F"),0),"")</f>
        <v/>
      </c>
      <c r="E897" s="134"/>
      <c r="F897" s="135"/>
    </row>
    <row r="898" spans="2:6" outlineLevel="1">
      <c r="B898" s="136"/>
      <c r="C898" s="216"/>
      <c r="D898" s="133" t="str" cm="1">
        <f t="array" aca="1" ref="D898" ca="1">_xlfn.IFNA("F"&amp;MATCH(C898,INDIRECT(INDIRECT("B"&amp;_xlfn.XMATCH("No",$B$1:INDIRECT("B"&amp;ROW()),,-1)-1)&amp;"!"&amp;"F:F"),0),"")</f>
        <v/>
      </c>
      <c r="E898" s="134"/>
      <c r="F898" s="135"/>
    </row>
    <row r="899" spans="2:6">
      <c r="B899" s="136"/>
      <c r="C899" s="216"/>
      <c r="D899" s="133" t="str" cm="1">
        <f t="array" aca="1" ref="D899" ca="1">_xlfn.IFNA("F"&amp;MATCH(C899,INDIRECT(INDIRECT("B"&amp;_xlfn.XMATCH("No",$B$1:INDIRECT("B"&amp;ROW()),,-1)-1)&amp;"!"&amp;"F:F"),0),"")</f>
        <v/>
      </c>
      <c r="E899" s="134"/>
      <c r="F899" s="135"/>
    </row>
    <row r="900" spans="2:6">
      <c r="B900" s="120">
        <v>9.1999999999999993</v>
      </c>
      <c r="C900" s="212" t="s">
        <v>1394</v>
      </c>
      <c r="D900" s="122" t="str" cm="1">
        <f t="array" aca="1" ref="D900" ca="1">_xlfn.IFNA("F"&amp;MATCH(C900,INDIRECT(INDIRECT("B"&amp;_xlfn.XMATCH("No",$B$1:INDIRECT("B"&amp;ROW()),,-1)-1)&amp;"!"&amp;"F:F"),0),"")</f>
        <v/>
      </c>
      <c r="E900" s="123"/>
      <c r="F900" s="124"/>
    </row>
    <row r="901" spans="2:6">
      <c r="B901" s="125" t="s">
        <v>1395</v>
      </c>
      <c r="C901" s="213" t="s">
        <v>1396</v>
      </c>
      <c r="D901" s="127" t="str" cm="1">
        <f t="array" aca="1" ref="D901" ca="1">_xlfn.IFNA("F"&amp;MATCH(C901,INDIRECT(INDIRECT("B"&amp;_xlfn.XMATCH("No",$B$1:INDIRECT("B"&amp;ROW()),,-1)-1)&amp;"!"&amp;"F:F"),0),"")</f>
        <v/>
      </c>
      <c r="E901" s="128"/>
      <c r="F901" s="129"/>
    </row>
    <row r="902" spans="2:6" outlineLevel="1">
      <c r="B902" s="136" t="s">
        <v>1397</v>
      </c>
      <c r="C902" s="214" t="s">
        <v>1398</v>
      </c>
      <c r="D902" s="133" t="str" cm="1">
        <f t="array" aca="1" ref="D902" ca="1">_xlfn.IFNA("F"&amp;MATCH(C902,INDIRECT(INDIRECT("B"&amp;_xlfn.XMATCH("No",$B$1:INDIRECT("B"&amp;ROW()),,-1)-1)&amp;"!"&amp;"F:F"),0),"")</f>
        <v>F59</v>
      </c>
      <c r="E902" s="148" t="str" cm="1">
        <f t="array" aca="1" ref="E902" ca="1">HYPERLINK("#"&amp;INDIRECT("B"&amp;_xlfn.XMATCH("No",$B$1:INDIRECT("B"&amp;ROW()),,-1)-1)&amp;"!"&amp;D902,"위치로 이동")</f>
        <v>위치로 이동</v>
      </c>
      <c r="F902" s="135"/>
    </row>
    <row r="903" spans="2:6" outlineLevel="2">
      <c r="B903" s="149" t="s">
        <v>1399</v>
      </c>
      <c r="C903" s="215" t="s">
        <v>1400</v>
      </c>
      <c r="D903" s="133" t="str" cm="1">
        <f t="array" aca="1" ref="D903" ca="1">_xlfn.IFNA("F"&amp;MATCH(C903,INDIRECT(INDIRECT("B"&amp;_xlfn.XMATCH("No",$B$1:INDIRECT("B"&amp;ROW()),,-1)-1)&amp;"!"&amp;"F:F"),0),"")</f>
        <v>F61</v>
      </c>
      <c r="E903" s="134"/>
      <c r="F903" s="135"/>
    </row>
    <row r="904" spans="2:6" outlineLevel="2">
      <c r="B904" s="177"/>
      <c r="C904" s="216"/>
      <c r="D904" s="133" t="str" cm="1">
        <f t="array" aca="1" ref="D904" ca="1">_xlfn.IFNA("F"&amp;MATCH(C904,INDIRECT(INDIRECT("B"&amp;_xlfn.XMATCH("No",$B$1:INDIRECT("B"&amp;ROW()),,-1)-1)&amp;"!"&amp;"F:F"),0),"")</f>
        <v/>
      </c>
      <c r="E904" s="134"/>
      <c r="F904" s="135"/>
    </row>
    <row r="905" spans="2:6" outlineLevel="2">
      <c r="B905" s="136"/>
      <c r="C905" s="216"/>
      <c r="D905" s="165" t="str" cm="1">
        <f t="array" aca="1" ref="D905" ca="1">_xlfn.IFNA("F"&amp;MATCH(C905,INDIRECT(INDIRECT("B"&amp;_xlfn.XMATCH("No",$B$1:INDIRECT("B"&amp;ROW()),,-1)-1)&amp;"!"&amp;"F:F"),0),"")</f>
        <v/>
      </c>
      <c r="E905" s="166"/>
      <c r="F905" s="167"/>
    </row>
    <row r="906" spans="2:6" outlineLevel="1">
      <c r="B906" s="136" t="s">
        <v>1401</v>
      </c>
      <c r="C906" s="214" t="s">
        <v>1402</v>
      </c>
      <c r="D906" s="133" t="str" cm="1">
        <f t="array" aca="1" ref="D906" ca="1">_xlfn.IFNA("F"&amp;MATCH(C906,INDIRECT(INDIRECT("B"&amp;_xlfn.XMATCH("No",$B$1:INDIRECT("B"&amp;ROW()),,-1)-1)&amp;"!"&amp;"F:F"),0),"")</f>
        <v>F69</v>
      </c>
      <c r="E906" s="148" t="str" cm="1">
        <f t="array" aca="1" ref="E906" ca="1">HYPERLINK("#"&amp;INDIRECT("B"&amp;_xlfn.XMATCH("No",$B$1:INDIRECT("B"&amp;ROW()),,-1)-1)&amp;"!"&amp;D906,"위치로 이동")</f>
        <v>위치로 이동</v>
      </c>
      <c r="F906" s="135"/>
    </row>
    <row r="907" spans="2:6" outlineLevel="2">
      <c r="B907" s="149" t="s">
        <v>1403</v>
      </c>
      <c r="C907" s="215" t="s">
        <v>1404</v>
      </c>
      <c r="D907" s="158" t="str" cm="1">
        <f t="array" aca="1" ref="D907" ca="1">_xlfn.IFNA("F"&amp;MATCH(C907,INDIRECT(INDIRECT("B"&amp;_xlfn.XMATCH("No",$B$1:INDIRECT("B"&amp;ROW()),,-1)-1)&amp;"!"&amp;"F:F"),0),"")</f>
        <v>F71</v>
      </c>
      <c r="E907" s="171"/>
      <c r="F907" s="157"/>
    </row>
    <row r="908" spans="2:6" outlineLevel="2">
      <c r="B908" s="177"/>
      <c r="C908" s="216"/>
      <c r="D908" s="133" t="str" cm="1">
        <f t="array" aca="1" ref="D908" ca="1">_xlfn.IFNA("F"&amp;MATCH(C908,INDIRECT(INDIRECT("B"&amp;_xlfn.XMATCH("No",$B$1:INDIRECT("B"&amp;ROW()),,-1)-1)&amp;"!"&amp;"F:F"),0),"")</f>
        <v/>
      </c>
      <c r="E908" s="134"/>
      <c r="F908" s="135"/>
    </row>
    <row r="909" spans="2:6" outlineLevel="2">
      <c r="B909" s="136"/>
      <c r="C909" s="216"/>
      <c r="D909" s="133" t="str" cm="1">
        <f t="array" aca="1" ref="D909" ca="1">_xlfn.IFNA("F"&amp;MATCH(C909,INDIRECT(INDIRECT("B"&amp;_xlfn.XMATCH("No",$B$1:INDIRECT("B"&amp;ROW()),,-1)-1)&amp;"!"&amp;"F:F"),0),"")</f>
        <v/>
      </c>
      <c r="E909" s="134"/>
      <c r="F909" s="135"/>
    </row>
    <row r="910" spans="2:6" outlineLevel="1">
      <c r="B910" s="136" t="s">
        <v>1405</v>
      </c>
      <c r="C910" s="214" t="s">
        <v>1406</v>
      </c>
      <c r="D910" s="158" t="str" cm="1">
        <f t="array" aca="1" ref="D910" ca="1">_xlfn.IFNA("F"&amp;MATCH(C910,INDIRECT(INDIRECT("B"&amp;_xlfn.XMATCH("No",$B$1:INDIRECT("B"&amp;ROW()),,-1)-1)&amp;"!"&amp;"F:F"),0),"")</f>
        <v>F79</v>
      </c>
      <c r="E910" s="148" t="str" cm="1">
        <f t="array" aca="1" ref="E910" ca="1">HYPERLINK("#"&amp;INDIRECT("B"&amp;_xlfn.XMATCH("No",$B$1:INDIRECT("B"&amp;ROW()),,-1)-1)&amp;"!"&amp;D910,"위치로 이동")</f>
        <v>위치로 이동</v>
      </c>
      <c r="F910" s="157"/>
    </row>
    <row r="911" spans="2:6" outlineLevel="2">
      <c r="B911" s="149" t="s">
        <v>1407</v>
      </c>
      <c r="C911" s="215" t="s">
        <v>1408</v>
      </c>
      <c r="D911" s="133" t="str" cm="1">
        <f t="array" aca="1" ref="D911" ca="1">_xlfn.IFNA("F"&amp;MATCH(C911,INDIRECT(INDIRECT("B"&amp;_xlfn.XMATCH("No",$B$1:INDIRECT("B"&amp;ROW()),,-1)-1)&amp;"!"&amp;"F:F"),0),"")</f>
        <v>F81</v>
      </c>
      <c r="E911" s="134"/>
      <c r="F911" s="135"/>
    </row>
    <row r="912" spans="2:6" outlineLevel="2">
      <c r="B912" s="177"/>
      <c r="C912" s="216"/>
      <c r="D912" s="158" t="str" cm="1">
        <f t="array" aca="1" ref="D912" ca="1">_xlfn.IFNA("F"&amp;MATCH(C912,INDIRECT(INDIRECT("B"&amp;_xlfn.XMATCH("No",$B$1:INDIRECT("B"&amp;ROW()),,-1)-1)&amp;"!"&amp;"F:F"),0),"")</f>
        <v/>
      </c>
      <c r="E912" s="171"/>
      <c r="F912" s="157"/>
    </row>
    <row r="913" spans="2:6" outlineLevel="2">
      <c r="B913" s="136"/>
      <c r="C913" s="216"/>
      <c r="D913" s="133" t="str" cm="1">
        <f t="array" aca="1" ref="D913" ca="1">_xlfn.IFNA("F"&amp;MATCH(C913,INDIRECT(INDIRECT("B"&amp;_xlfn.XMATCH("No",$B$1:INDIRECT("B"&amp;ROW()),,-1)-1)&amp;"!"&amp;"F:F"),0),"")</f>
        <v/>
      </c>
      <c r="E913" s="134"/>
      <c r="F913" s="135"/>
    </row>
    <row r="914" spans="2:6" outlineLevel="1">
      <c r="B914" s="136" t="s">
        <v>1409</v>
      </c>
      <c r="C914" s="214" t="s">
        <v>1410</v>
      </c>
      <c r="D914" s="133" t="str" cm="1">
        <f t="array" aca="1" ref="D914" ca="1">_xlfn.IFNA("F"&amp;MATCH(C914,INDIRECT(INDIRECT("B"&amp;_xlfn.XMATCH("No",$B$1:INDIRECT("B"&amp;ROW()),,-1)-1)&amp;"!"&amp;"F:F"),0),"")</f>
        <v>F89</v>
      </c>
      <c r="E914" s="148" t="str" cm="1">
        <f t="array" aca="1" ref="E914" ca="1">HYPERLINK("#"&amp;INDIRECT("B"&amp;_xlfn.XMATCH("No",$B$1:INDIRECT("B"&amp;ROW()),,-1)-1)&amp;"!"&amp;D914,"위치로 이동")</f>
        <v>위치로 이동</v>
      </c>
      <c r="F914" s="135"/>
    </row>
    <row r="915" spans="2:6" outlineLevel="2">
      <c r="B915" s="149" t="s">
        <v>1411</v>
      </c>
      <c r="C915" s="215" t="s">
        <v>1412</v>
      </c>
      <c r="D915" s="133" t="str" cm="1">
        <f t="array" aca="1" ref="D915" ca="1">_xlfn.IFNA("F"&amp;MATCH(C915,INDIRECT(INDIRECT("B"&amp;_xlfn.XMATCH("No",$B$1:INDIRECT("B"&amp;ROW()),,-1)-1)&amp;"!"&amp;"F:F"),0),"")</f>
        <v>F91</v>
      </c>
      <c r="E915" s="134"/>
      <c r="F915" s="135"/>
    </row>
    <row r="916" spans="2:6" outlineLevel="2">
      <c r="B916" s="177"/>
      <c r="C916" s="216"/>
      <c r="D916" s="158" t="str" cm="1">
        <f t="array" aca="1" ref="D916" ca="1">_xlfn.IFNA("F"&amp;MATCH(C916,INDIRECT(INDIRECT("B"&amp;_xlfn.XMATCH("No",$B$1:INDIRECT("B"&amp;ROW()),,-1)-1)&amp;"!"&amp;"F:F"),0),"")</f>
        <v/>
      </c>
      <c r="E916" s="171"/>
      <c r="F916" s="157"/>
    </row>
    <row r="917" spans="2:6" outlineLevel="2">
      <c r="B917" s="136"/>
      <c r="C917" s="216"/>
      <c r="D917" s="133" t="str" cm="1">
        <f t="array" aca="1" ref="D917" ca="1">_xlfn.IFNA("F"&amp;MATCH(C917,INDIRECT(INDIRECT("B"&amp;_xlfn.XMATCH("No",$B$1:INDIRECT("B"&amp;ROW()),,-1)-1)&amp;"!"&amp;"F:F"),0),"")</f>
        <v/>
      </c>
      <c r="E917" s="134"/>
      <c r="F917" s="135"/>
    </row>
    <row r="918" spans="2:6" outlineLevel="1">
      <c r="B918" s="136" t="s">
        <v>1413</v>
      </c>
      <c r="C918" s="214" t="s">
        <v>1414</v>
      </c>
      <c r="D918" s="133" t="str" cm="1">
        <f t="array" aca="1" ref="D918" ca="1">_xlfn.IFNA("F"&amp;MATCH(C918,INDIRECT(INDIRECT("B"&amp;_xlfn.XMATCH("No",$B$1:INDIRECT("B"&amp;ROW()),,-1)-1)&amp;"!"&amp;"F:F"),0),"")</f>
        <v>F99</v>
      </c>
      <c r="E918" s="148" t="str" cm="1">
        <f t="array" aca="1" ref="E918" ca="1">HYPERLINK("#"&amp;INDIRECT("B"&amp;_xlfn.XMATCH("No",$B$1:INDIRECT("B"&amp;ROW()),,-1)-1)&amp;"!"&amp;D918,"위치로 이동")</f>
        <v>위치로 이동</v>
      </c>
      <c r="F918" s="135"/>
    </row>
    <row r="919" spans="2:6" outlineLevel="2">
      <c r="B919" s="149" t="s">
        <v>1415</v>
      </c>
      <c r="C919" s="215" t="s">
        <v>1416</v>
      </c>
      <c r="D919" s="133" t="str" cm="1">
        <f t="array" aca="1" ref="D919" ca="1">_xlfn.IFNA("F"&amp;MATCH(C919,INDIRECT(INDIRECT("B"&amp;_xlfn.XMATCH("No",$B$1:INDIRECT("B"&amp;ROW()),,-1)-1)&amp;"!"&amp;"F:F"),0),"")</f>
        <v>F101</v>
      </c>
      <c r="E919" s="134"/>
      <c r="F919" s="135"/>
    </row>
    <row r="920" spans="2:6" outlineLevel="2">
      <c r="B920" s="136"/>
      <c r="C920" s="216"/>
      <c r="D920" s="133" t="str" cm="1">
        <f t="array" aca="1" ref="D920" ca="1">_xlfn.IFNA("F"&amp;MATCH(C920,INDIRECT(INDIRECT("B"&amp;_xlfn.XMATCH("No",$B$1:INDIRECT("B"&amp;ROW()),,-1)-1)&amp;"!"&amp;"F:F"),0),"")</f>
        <v/>
      </c>
      <c r="E920" s="134"/>
      <c r="F920" s="135"/>
    </row>
    <row r="921" spans="2:6" outlineLevel="1">
      <c r="B921" s="136"/>
      <c r="C921" s="216"/>
      <c r="D921" s="133" t="str" cm="1">
        <f t="array" aca="1" ref="D921" ca="1">_xlfn.IFNA("F"&amp;MATCH(C921,INDIRECT(INDIRECT("B"&amp;_xlfn.XMATCH("No",$B$1:INDIRECT("B"&amp;ROW()),,-1)-1)&amp;"!"&amp;"F:F"),0),"")</f>
        <v/>
      </c>
      <c r="E921" s="134"/>
      <c r="F921" s="135"/>
    </row>
    <row r="922" spans="2:6">
      <c r="B922" s="136"/>
      <c r="C922" s="216"/>
      <c r="D922" s="133" t="str" cm="1">
        <f t="array" aca="1" ref="D922" ca="1">_xlfn.IFNA("F"&amp;MATCH(C922,INDIRECT(INDIRECT("B"&amp;_xlfn.XMATCH("No",$B$1:INDIRECT("B"&amp;ROW()),,-1)-1)&amp;"!"&amp;"F:F"),0),"")</f>
        <v/>
      </c>
      <c r="E922" s="134"/>
      <c r="F922" s="135"/>
    </row>
    <row r="923" spans="2:6">
      <c r="B923" s="120">
        <v>9.3000000000000007</v>
      </c>
      <c r="C923" s="212" t="s">
        <v>1417</v>
      </c>
      <c r="D923" s="122" t="str" cm="1">
        <f t="array" aca="1" ref="D923" ca="1">_xlfn.IFNA("F"&amp;MATCH(C923,INDIRECT(INDIRECT("B"&amp;_xlfn.XMATCH("No",$B$1:INDIRECT("B"&amp;ROW()),,-1)-1)&amp;"!"&amp;"F:F"),0),"")</f>
        <v/>
      </c>
      <c r="E923" s="123"/>
      <c r="F923" s="124"/>
    </row>
    <row r="924" spans="2:6">
      <c r="B924" s="125" t="s">
        <v>1418</v>
      </c>
      <c r="C924" s="213" t="s">
        <v>1419</v>
      </c>
      <c r="D924" s="127" t="str" cm="1">
        <f t="array" aca="1" ref="D924" ca="1">_xlfn.IFNA("F"&amp;MATCH(C924,INDIRECT(INDIRECT("B"&amp;_xlfn.XMATCH("No",$B$1:INDIRECT("B"&amp;ROW()),,-1)-1)&amp;"!"&amp;"F:F"),0),"")</f>
        <v/>
      </c>
      <c r="E924" s="128"/>
      <c r="F924" s="129"/>
    </row>
    <row r="925" spans="2:6" outlineLevel="1">
      <c r="B925" s="136" t="s">
        <v>1420</v>
      </c>
      <c r="C925" s="214" t="s">
        <v>1421</v>
      </c>
      <c r="D925" s="133" t="str" cm="1">
        <f t="array" aca="1" ref="D925" ca="1">_xlfn.IFNA("F"&amp;MATCH(C925,INDIRECT(INDIRECT("B"&amp;_xlfn.XMATCH("No",$B$1:INDIRECT("B"&amp;ROW()),,-1)-1)&amp;"!"&amp;"F:F"),0),"")</f>
        <v>F112</v>
      </c>
      <c r="E925" s="148" t="str" cm="1">
        <f t="array" aca="1" ref="E925" ca="1">HYPERLINK("#"&amp;INDIRECT("B"&amp;_xlfn.XMATCH("No",$B$1:INDIRECT("B"&amp;ROW()),,-1)-1)&amp;"!"&amp;D925,"위치로 이동")</f>
        <v>위치로 이동</v>
      </c>
      <c r="F925" s="135"/>
    </row>
    <row r="926" spans="2:6" outlineLevel="2">
      <c r="B926" s="149" t="s">
        <v>1422</v>
      </c>
      <c r="C926" s="215" t="s">
        <v>1423</v>
      </c>
      <c r="D926" s="133" t="str" cm="1">
        <f t="array" aca="1" ref="D926" ca="1">_xlfn.IFNA("F"&amp;MATCH(C926,INDIRECT(INDIRECT("B"&amp;_xlfn.XMATCH("No",$B$1:INDIRECT("B"&amp;ROW()),,-1)-1)&amp;"!"&amp;"F:F"),0),"")</f>
        <v>F114</v>
      </c>
      <c r="E926" s="134"/>
      <c r="F926" s="135"/>
    </row>
    <row r="927" spans="2:6" outlineLevel="2">
      <c r="B927" s="177"/>
      <c r="C927" s="216"/>
      <c r="D927" s="133" t="str" cm="1">
        <f t="array" aca="1" ref="D927" ca="1">_xlfn.IFNA("F"&amp;MATCH(C927,INDIRECT(INDIRECT("B"&amp;_xlfn.XMATCH("No",$B$1:INDIRECT("B"&amp;ROW()),,-1)-1)&amp;"!"&amp;"F:F"),0),"")</f>
        <v/>
      </c>
      <c r="E927" s="134"/>
      <c r="F927" s="135"/>
    </row>
    <row r="928" spans="2:6" outlineLevel="2">
      <c r="B928" s="136"/>
      <c r="C928" s="216"/>
      <c r="D928" s="133" t="str" cm="1">
        <f t="array" aca="1" ref="D928" ca="1">_xlfn.IFNA("F"&amp;MATCH(C928,INDIRECT(INDIRECT("B"&amp;_xlfn.XMATCH("No",$B$1:INDIRECT("B"&amp;ROW()),,-1)-1)&amp;"!"&amp;"F:F"),0),"")</f>
        <v/>
      </c>
      <c r="E928" s="134"/>
      <c r="F928" s="135"/>
    </row>
    <row r="929" spans="2:6" outlineLevel="1">
      <c r="B929" s="136" t="s">
        <v>1424</v>
      </c>
      <c r="C929" s="214" t="s">
        <v>1425</v>
      </c>
      <c r="D929" s="160" t="str" cm="1">
        <f t="array" aca="1" ref="D929" ca="1">_xlfn.IFNA("F"&amp;MATCH(C929,INDIRECT(INDIRECT("B"&amp;_xlfn.XMATCH("No",$B$1:INDIRECT("B"&amp;ROW()),,-1)-1)&amp;"!"&amp;"F:F"),0),"")</f>
        <v>F122</v>
      </c>
      <c r="E929" s="148" t="str" cm="1">
        <f t="array" aca="1" ref="E929" ca="1">HYPERLINK("#"&amp;INDIRECT("B"&amp;_xlfn.XMATCH("No",$B$1:INDIRECT("B"&amp;ROW()),,-1)-1)&amp;"!"&amp;D929,"위치로 이동")</f>
        <v>위치로 이동</v>
      </c>
      <c r="F929" s="162"/>
    </row>
    <row r="930" spans="2:6" outlineLevel="2">
      <c r="B930" s="149" t="s">
        <v>1426</v>
      </c>
      <c r="C930" s="215" t="s">
        <v>1427</v>
      </c>
      <c r="D930" s="133" t="str" cm="1">
        <f t="array" aca="1" ref="D930" ca="1">_xlfn.IFNA("F"&amp;MATCH(C930,INDIRECT(INDIRECT("B"&amp;_xlfn.XMATCH("No",$B$1:INDIRECT("B"&amp;ROW()),,-1)-1)&amp;"!"&amp;"F:F"),0),"")</f>
        <v>F124</v>
      </c>
      <c r="E930" s="134"/>
      <c r="F930" s="135"/>
    </row>
    <row r="931" spans="2:6" outlineLevel="2">
      <c r="B931" s="177"/>
      <c r="C931" s="216"/>
      <c r="D931" s="133" t="str" cm="1">
        <f t="array" aca="1" ref="D931" ca="1">_xlfn.IFNA("F"&amp;MATCH(C931,INDIRECT(INDIRECT("B"&amp;_xlfn.XMATCH("No",$B$1:INDIRECT("B"&amp;ROW()),,-1)-1)&amp;"!"&amp;"F:F"),0),"")</f>
        <v/>
      </c>
      <c r="E931" s="134"/>
      <c r="F931" s="135"/>
    </row>
    <row r="932" spans="2:6" outlineLevel="2">
      <c r="B932" s="136"/>
      <c r="C932" s="216"/>
      <c r="D932" s="133" t="str" cm="1">
        <f t="array" aca="1" ref="D932" ca="1">_xlfn.IFNA("F"&amp;MATCH(C932,INDIRECT(INDIRECT("B"&amp;_xlfn.XMATCH("No",$B$1:INDIRECT("B"&amp;ROW()),,-1)-1)&amp;"!"&amp;"F:F"),0),"")</f>
        <v/>
      </c>
      <c r="E932" s="134"/>
      <c r="F932" s="135"/>
    </row>
    <row r="933" spans="2:6" outlineLevel="1">
      <c r="B933" s="136" t="s">
        <v>1428</v>
      </c>
      <c r="C933" s="214" t="s">
        <v>1429</v>
      </c>
      <c r="D933" s="133" t="str" cm="1">
        <f t="array" aca="1" ref="D933" ca="1">_xlfn.IFNA("F"&amp;MATCH(C933,INDIRECT(INDIRECT("B"&amp;_xlfn.XMATCH("No",$B$1:INDIRECT("B"&amp;ROW()),,-1)-1)&amp;"!"&amp;"F:F"),0),"")</f>
        <v>F132</v>
      </c>
      <c r="E933" s="148" t="str" cm="1">
        <f t="array" aca="1" ref="E933" ca="1">HYPERLINK("#"&amp;INDIRECT("B"&amp;_xlfn.XMATCH("No",$B$1:INDIRECT("B"&amp;ROW()),,-1)-1)&amp;"!"&amp;D933,"위치로 이동")</f>
        <v>위치로 이동</v>
      </c>
      <c r="F933" s="135"/>
    </row>
    <row r="934" spans="2:6" outlineLevel="2">
      <c r="B934" s="149" t="s">
        <v>1430</v>
      </c>
      <c r="C934" s="215" t="s">
        <v>1431</v>
      </c>
      <c r="D934" s="133" t="str" cm="1">
        <f t="array" aca="1" ref="D934" ca="1">_xlfn.IFNA("F"&amp;MATCH(C934,INDIRECT(INDIRECT("B"&amp;_xlfn.XMATCH("No",$B$1:INDIRECT("B"&amp;ROW()),,-1)-1)&amp;"!"&amp;"F:F"),0),"")</f>
        <v>F134</v>
      </c>
      <c r="E934" s="134"/>
      <c r="F934" s="135"/>
    </row>
    <row r="935" spans="2:6" outlineLevel="2">
      <c r="B935" s="177"/>
      <c r="C935" s="216"/>
      <c r="D935" s="133" t="str" cm="1">
        <f t="array" aca="1" ref="D935" ca="1">_xlfn.IFNA("F"&amp;MATCH(C935,INDIRECT(INDIRECT("B"&amp;_xlfn.XMATCH("No",$B$1:INDIRECT("B"&amp;ROW()),,-1)-1)&amp;"!"&amp;"F:F"),0),"")</f>
        <v/>
      </c>
      <c r="E935" s="134"/>
      <c r="F935" s="135"/>
    </row>
    <row r="936" spans="2:6" outlineLevel="2">
      <c r="B936" s="136"/>
      <c r="C936" s="216"/>
      <c r="D936" s="133" t="str" cm="1">
        <f t="array" aca="1" ref="D936" ca="1">_xlfn.IFNA("F"&amp;MATCH(C936,INDIRECT(INDIRECT("B"&amp;_xlfn.XMATCH("No",$B$1:INDIRECT("B"&amp;ROW()),,-1)-1)&amp;"!"&amp;"F:F"),0),"")</f>
        <v/>
      </c>
      <c r="E936" s="134"/>
      <c r="F936" s="135"/>
    </row>
    <row r="937" spans="2:6" outlineLevel="1">
      <c r="B937" s="136" t="s">
        <v>1432</v>
      </c>
      <c r="C937" s="214" t="s">
        <v>1433</v>
      </c>
      <c r="D937" s="133" t="str" cm="1">
        <f t="array" aca="1" ref="D937" ca="1">_xlfn.IFNA("F"&amp;MATCH(C937,INDIRECT(INDIRECT("B"&amp;_xlfn.XMATCH("No",$B$1:INDIRECT("B"&amp;ROW()),,-1)-1)&amp;"!"&amp;"F:F"),0),"")</f>
        <v>F142</v>
      </c>
      <c r="E937" s="148" t="str" cm="1">
        <f t="array" aca="1" ref="E937" ca="1">HYPERLINK("#"&amp;INDIRECT("B"&amp;_xlfn.XMATCH("No",$B$1:INDIRECT("B"&amp;ROW()),,-1)-1)&amp;"!"&amp;D937,"위치로 이동")</f>
        <v>위치로 이동</v>
      </c>
      <c r="F937" s="135"/>
    </row>
    <row r="938" spans="2:6" outlineLevel="2">
      <c r="B938" s="149" t="s">
        <v>1434</v>
      </c>
      <c r="C938" s="215" t="s">
        <v>1435</v>
      </c>
      <c r="D938" s="133" t="str" cm="1">
        <f t="array" aca="1" ref="D938" ca="1">_xlfn.IFNA("F"&amp;MATCH(C938,INDIRECT(INDIRECT("B"&amp;_xlfn.XMATCH("No",$B$1:INDIRECT("B"&amp;ROW()),,-1)-1)&amp;"!"&amp;"F:F"),0),"")</f>
        <v/>
      </c>
      <c r="E938" s="134"/>
      <c r="F938" s="135"/>
    </row>
    <row r="939" spans="2:6" outlineLevel="2">
      <c r="B939" s="177"/>
      <c r="C939" s="216"/>
      <c r="D939" s="133" t="str" cm="1">
        <f t="array" aca="1" ref="D939" ca="1">_xlfn.IFNA("F"&amp;MATCH(C939,INDIRECT(INDIRECT("B"&amp;_xlfn.XMATCH("No",$B$1:INDIRECT("B"&amp;ROW()),,-1)-1)&amp;"!"&amp;"F:F"),0),"")</f>
        <v/>
      </c>
      <c r="E939" s="134"/>
      <c r="F939" s="135"/>
    </row>
    <row r="940" spans="2:6" outlineLevel="2">
      <c r="B940" s="136"/>
      <c r="C940" s="216"/>
      <c r="D940" s="133" t="str" cm="1">
        <f t="array" aca="1" ref="D940" ca="1">_xlfn.IFNA("F"&amp;MATCH(C940,INDIRECT(INDIRECT("B"&amp;_xlfn.XMATCH("No",$B$1:INDIRECT("B"&amp;ROW()),,-1)-1)&amp;"!"&amp;"F:F"),0),"")</f>
        <v/>
      </c>
      <c r="E940" s="134"/>
      <c r="F940" s="135"/>
    </row>
    <row r="941" spans="2:6" outlineLevel="1">
      <c r="B941" s="136" t="s">
        <v>1436</v>
      </c>
      <c r="C941" s="214" t="s">
        <v>1437</v>
      </c>
      <c r="D941" s="133" t="str" cm="1">
        <f t="array" aca="1" ref="D941" ca="1">_xlfn.IFNA("F"&amp;MATCH(C941,INDIRECT(INDIRECT("B"&amp;_xlfn.XMATCH("No",$B$1:INDIRECT("B"&amp;ROW()),,-1)-1)&amp;"!"&amp;"F:F"),0),"")</f>
        <v>F152</v>
      </c>
      <c r="E941" s="148" t="str" cm="1">
        <f t="array" aca="1" ref="E941" ca="1">HYPERLINK("#"&amp;INDIRECT("B"&amp;_xlfn.XMATCH("No",$B$1:INDIRECT("B"&amp;ROW()),,-1)-1)&amp;"!"&amp;D941,"위치로 이동")</f>
        <v>위치로 이동</v>
      </c>
      <c r="F941" s="135"/>
    </row>
    <row r="942" spans="2:6" outlineLevel="2">
      <c r="B942" s="149" t="s">
        <v>1438</v>
      </c>
      <c r="C942" s="215" t="s">
        <v>1439</v>
      </c>
      <c r="D942" s="133" t="str" cm="1">
        <f t="array" aca="1" ref="D942" ca="1">_xlfn.IFNA("F"&amp;MATCH(C942,INDIRECT(INDIRECT("B"&amp;_xlfn.XMATCH("No",$B$1:INDIRECT("B"&amp;ROW()),,-1)-1)&amp;"!"&amp;"F:F"),0),"")</f>
        <v>F154</v>
      </c>
      <c r="E942" s="134"/>
      <c r="F942" s="135"/>
    </row>
    <row r="943" spans="2:6" outlineLevel="2">
      <c r="B943" s="136"/>
      <c r="C943" s="216"/>
      <c r="D943" s="133" t="str" cm="1">
        <f t="array" aca="1" ref="D943" ca="1">_xlfn.IFNA("F"&amp;MATCH(C943,INDIRECT(INDIRECT("B"&amp;_xlfn.XMATCH("No",$B$1:INDIRECT("B"&amp;ROW()),,-1)-1)&amp;"!"&amp;"F:F"),0),"")</f>
        <v/>
      </c>
      <c r="E943" s="134"/>
      <c r="F943" s="135"/>
    </row>
    <row r="944" spans="2:6" outlineLevel="1">
      <c r="B944" s="177"/>
      <c r="C944" s="216"/>
      <c r="D944" s="133" t="str" cm="1">
        <f t="array" aca="1" ref="D944" ca="1">_xlfn.IFNA("F"&amp;MATCH(C944,INDIRECT(INDIRECT("B"&amp;_xlfn.XMATCH("No",$B$1:INDIRECT("B"&amp;ROW()),,-1)-1)&amp;"!"&amp;"F:F"),0),"")</f>
        <v/>
      </c>
      <c r="E944" s="134"/>
      <c r="F944" s="135"/>
    </row>
    <row r="945" spans="2:6">
      <c r="B945" s="177"/>
      <c r="C945" s="216"/>
      <c r="D945" s="133" t="str" cm="1">
        <f t="array" aca="1" ref="D945" ca="1">_xlfn.IFNA("F"&amp;MATCH(C945,INDIRECT(INDIRECT("B"&amp;_xlfn.XMATCH("No",$B$1:INDIRECT("B"&amp;ROW()),,-1)-1)&amp;"!"&amp;"F:F"),0),"")</f>
        <v/>
      </c>
      <c r="E945" s="134"/>
      <c r="F945" s="135"/>
    </row>
    <row r="946" spans="2:6">
      <c r="B946" s="120">
        <v>9.4</v>
      </c>
      <c r="C946" s="217" t="s">
        <v>1440</v>
      </c>
      <c r="D946" s="122" t="str" cm="1">
        <f t="array" aca="1" ref="D946" ca="1">_xlfn.IFNA("F"&amp;MATCH(C946,INDIRECT(INDIRECT("B"&amp;_xlfn.XMATCH("No",$B$1:INDIRECT("B"&amp;ROW()),,-1)-1)&amp;"!"&amp;"F:F"),0),"")</f>
        <v/>
      </c>
      <c r="E946" s="123"/>
      <c r="F946" s="124"/>
    </row>
    <row r="947" spans="2:6">
      <c r="B947" s="125" t="s">
        <v>1441</v>
      </c>
      <c r="C947" s="218" t="s">
        <v>1442</v>
      </c>
      <c r="D947" s="127" t="str" cm="1">
        <f t="array" aca="1" ref="D947" ca="1">_xlfn.IFNA("F"&amp;MATCH(C947,INDIRECT(INDIRECT("B"&amp;_xlfn.XMATCH("No",$B$1:INDIRECT("B"&amp;ROW()),,-1)-1)&amp;"!"&amp;"F:F"),0),"")</f>
        <v/>
      </c>
      <c r="E947" s="128"/>
      <c r="F947" s="129"/>
    </row>
    <row r="948" spans="2:6" outlineLevel="1">
      <c r="B948" s="136" t="s">
        <v>1443</v>
      </c>
      <c r="C948" s="219" t="s">
        <v>1444</v>
      </c>
      <c r="D948" s="133" t="str" cm="1">
        <f t="array" aca="1" ref="D948" ca="1">_xlfn.IFNA("F"&amp;MATCH(C948,INDIRECT(INDIRECT("B"&amp;_xlfn.XMATCH("No",$B$1:INDIRECT("B"&amp;ROW()),,-1)-1)&amp;"!"&amp;"F:F"),0),"")</f>
        <v>F165</v>
      </c>
      <c r="E948" s="148" t="str" cm="1">
        <f t="array" aca="1" ref="E948" ca="1">HYPERLINK("#"&amp;INDIRECT("B"&amp;_xlfn.XMATCH("No",$B$1:INDIRECT("B"&amp;ROW()),,-1)-1)&amp;"!"&amp;D948,"위치로 이동")</f>
        <v>위치로 이동</v>
      </c>
      <c r="F948" s="135"/>
    </row>
    <row r="949" spans="2:6" outlineLevel="2">
      <c r="B949" s="149" t="s">
        <v>1445</v>
      </c>
      <c r="C949" s="220" t="s">
        <v>1446</v>
      </c>
      <c r="D949" s="133" t="str" cm="1">
        <f t="array" aca="1" ref="D949" ca="1">_xlfn.IFNA("F"&amp;MATCH(C949,INDIRECT(INDIRECT("B"&amp;_xlfn.XMATCH("No",$B$1:INDIRECT("B"&amp;ROW()),,-1)-1)&amp;"!"&amp;"F:F"),0),"")</f>
        <v>F167</v>
      </c>
      <c r="E949" s="134"/>
      <c r="F949" s="135"/>
    </row>
    <row r="950" spans="2:6" outlineLevel="2">
      <c r="B950" s="177"/>
      <c r="C950" s="221"/>
      <c r="D950" s="133" t="str" cm="1">
        <f t="array" aca="1" ref="D950" ca="1">_xlfn.IFNA("F"&amp;MATCH(C950,INDIRECT(INDIRECT("B"&amp;_xlfn.XMATCH("No",$B$1:INDIRECT("B"&amp;ROW()),,-1)-1)&amp;"!"&amp;"F:F"),0),"")</f>
        <v/>
      </c>
      <c r="E950" s="134"/>
      <c r="F950" s="135"/>
    </row>
    <row r="951" spans="2:6" outlineLevel="2">
      <c r="B951" s="136"/>
      <c r="C951" s="221"/>
      <c r="D951" s="133" t="str" cm="1">
        <f t="array" aca="1" ref="D951" ca="1">_xlfn.IFNA("F"&amp;MATCH(C951,INDIRECT(INDIRECT("B"&amp;_xlfn.XMATCH("No",$B$1:INDIRECT("B"&amp;ROW()),,-1)-1)&amp;"!"&amp;"F:F"),0),"")</f>
        <v/>
      </c>
      <c r="E951" s="134"/>
      <c r="F951" s="135"/>
    </row>
    <row r="952" spans="2:6" outlineLevel="1">
      <c r="B952" s="136" t="s">
        <v>1447</v>
      </c>
      <c r="C952" s="219" t="s">
        <v>1448</v>
      </c>
      <c r="D952" s="133" t="str" cm="1">
        <f t="array" aca="1" ref="D952" ca="1">_xlfn.IFNA("F"&amp;MATCH(C952,INDIRECT(INDIRECT("B"&amp;_xlfn.XMATCH("No",$B$1:INDIRECT("B"&amp;ROW()),,-1)-1)&amp;"!"&amp;"F:F"),0),"")</f>
        <v>F175</v>
      </c>
      <c r="E952" s="148" t="str" cm="1">
        <f t="array" aca="1" ref="E952" ca="1">HYPERLINK("#"&amp;INDIRECT("B"&amp;_xlfn.XMATCH("No",$B$1:INDIRECT("B"&amp;ROW()),,-1)-1)&amp;"!"&amp;D952,"위치로 이동")</f>
        <v>위치로 이동</v>
      </c>
      <c r="F952" s="135"/>
    </row>
    <row r="953" spans="2:6" outlineLevel="2">
      <c r="B953" s="149" t="s">
        <v>1449</v>
      </c>
      <c r="C953" s="220" t="s">
        <v>1450</v>
      </c>
      <c r="D953" s="133" t="str" cm="1">
        <f t="array" aca="1" ref="D953" ca="1">_xlfn.IFNA("F"&amp;MATCH(C953,INDIRECT(INDIRECT("B"&amp;_xlfn.XMATCH("No",$B$1:INDIRECT("B"&amp;ROW()),,-1)-1)&amp;"!"&amp;"F:F"),0),"")</f>
        <v>F177</v>
      </c>
      <c r="E953" s="134"/>
      <c r="F953" s="135"/>
    </row>
    <row r="954" spans="2:6" outlineLevel="2">
      <c r="B954" s="177"/>
      <c r="C954" s="221"/>
      <c r="D954" s="133" t="str" cm="1">
        <f t="array" aca="1" ref="D954" ca="1">_xlfn.IFNA("F"&amp;MATCH(C954,INDIRECT(INDIRECT("B"&amp;_xlfn.XMATCH("No",$B$1:INDIRECT("B"&amp;ROW()),,-1)-1)&amp;"!"&amp;"F:F"),0),"")</f>
        <v/>
      </c>
      <c r="E954" s="134"/>
      <c r="F954" s="135"/>
    </row>
    <row r="955" spans="2:6" outlineLevel="2">
      <c r="B955" s="136"/>
      <c r="C955" s="221"/>
      <c r="D955" s="133" t="str" cm="1">
        <f t="array" aca="1" ref="D955" ca="1">_xlfn.IFNA("F"&amp;MATCH(C955,INDIRECT(INDIRECT("B"&amp;_xlfn.XMATCH("No",$B$1:INDIRECT("B"&amp;ROW()),,-1)-1)&amp;"!"&amp;"F:F"),0),"")</f>
        <v/>
      </c>
      <c r="E955" s="134"/>
      <c r="F955" s="135"/>
    </row>
    <row r="956" spans="2:6" outlineLevel="1">
      <c r="B956" s="136" t="s">
        <v>1451</v>
      </c>
      <c r="C956" s="219" t="s">
        <v>1452</v>
      </c>
      <c r="D956" s="133" t="str" cm="1">
        <f t="array" aca="1" ref="D956" ca="1">_xlfn.IFNA("F"&amp;MATCH(C956,INDIRECT(INDIRECT("B"&amp;_xlfn.XMATCH("No",$B$1:INDIRECT("B"&amp;ROW()),,-1)-1)&amp;"!"&amp;"F:F"),0),"")</f>
        <v>F185</v>
      </c>
      <c r="E956" s="148" t="str" cm="1">
        <f t="array" aca="1" ref="E956" ca="1">HYPERLINK("#"&amp;INDIRECT("B"&amp;_xlfn.XMATCH("No",$B$1:INDIRECT("B"&amp;ROW()),,-1)-1)&amp;"!"&amp;D956,"위치로 이동")</f>
        <v>위치로 이동</v>
      </c>
      <c r="F956" s="135"/>
    </row>
    <row r="957" spans="2:6" outlineLevel="2">
      <c r="B957" s="149" t="s">
        <v>1453</v>
      </c>
      <c r="C957" s="220" t="s">
        <v>1454</v>
      </c>
      <c r="D957" s="133" t="str" cm="1">
        <f t="array" aca="1" ref="D957" ca="1">_xlfn.IFNA("F"&amp;MATCH(C957,INDIRECT(INDIRECT("B"&amp;_xlfn.XMATCH("No",$B$1:INDIRECT("B"&amp;ROW()),,-1)-1)&amp;"!"&amp;"F:F"),0),"")</f>
        <v>F187</v>
      </c>
      <c r="E957" s="134"/>
      <c r="F957" s="135"/>
    </row>
    <row r="958" spans="2:6" outlineLevel="2">
      <c r="B958" s="136"/>
      <c r="C958" s="221"/>
      <c r="D958" s="133" t="str" cm="1">
        <f t="array" aca="1" ref="D958" ca="1">_xlfn.IFNA("F"&amp;MATCH(C958,INDIRECT(INDIRECT("B"&amp;_xlfn.XMATCH("No",$B$1:INDIRECT("B"&amp;ROW()),,-1)-1)&amp;"!"&amp;"F:F"),0),"")</f>
        <v/>
      </c>
      <c r="E958" s="134"/>
      <c r="F958" s="135"/>
    </row>
    <row r="959" spans="2:6" outlineLevel="1">
      <c r="B959" s="136"/>
      <c r="C959" s="221"/>
      <c r="D959" s="133" t="str" cm="1">
        <f t="array" aca="1" ref="D959" ca="1">_xlfn.IFNA("F"&amp;MATCH(C959,INDIRECT(INDIRECT("B"&amp;_xlfn.XMATCH("No",$B$1:INDIRECT("B"&amp;ROW()),,-1)-1)&amp;"!"&amp;"F:F"),0),"")</f>
        <v/>
      </c>
      <c r="E959" s="134"/>
      <c r="F959" s="135"/>
    </row>
    <row r="960" spans="2:6">
      <c r="B960" s="136"/>
      <c r="C960" s="221"/>
      <c r="D960" s="133" t="str" cm="1">
        <f t="array" aca="1" ref="D960" ca="1">_xlfn.IFNA("F"&amp;MATCH(C960,INDIRECT(INDIRECT("B"&amp;_xlfn.XMATCH("No",$B$1:INDIRECT("B"&amp;ROW()),,-1)-1)&amp;"!"&amp;"F:F"),0),"")</f>
        <v/>
      </c>
      <c r="E960" s="134"/>
      <c r="F960" s="135"/>
    </row>
    <row r="961" spans="2:6">
      <c r="B961" s="120">
        <v>9.5</v>
      </c>
      <c r="C961" s="217" t="s">
        <v>1455</v>
      </c>
      <c r="D961" s="122" t="str" cm="1">
        <f t="array" aca="1" ref="D961" ca="1">_xlfn.IFNA("F"&amp;MATCH(C961,INDIRECT(INDIRECT("B"&amp;_xlfn.XMATCH("No",$B$1:INDIRECT("B"&amp;ROW()),,-1)-1)&amp;"!"&amp;"F:F"),0),"")</f>
        <v/>
      </c>
      <c r="E961" s="123"/>
      <c r="F961" s="124"/>
    </row>
    <row r="962" spans="2:6">
      <c r="B962" s="125" t="s">
        <v>1456</v>
      </c>
      <c r="C962" s="222" t="s">
        <v>1457</v>
      </c>
      <c r="D962" s="127" t="str" cm="1">
        <f t="array" aca="1" ref="D962" ca="1">_xlfn.IFNA("F"&amp;MATCH(C962,INDIRECT(INDIRECT("B"&amp;_xlfn.XMATCH("No",$B$1:INDIRECT("B"&amp;ROW()),,-1)-1)&amp;"!"&amp;"F:F"),0),"")</f>
        <v/>
      </c>
      <c r="E962" s="128"/>
      <c r="F962" s="129"/>
    </row>
    <row r="963" spans="2:6" outlineLevel="1">
      <c r="B963" s="136" t="s">
        <v>1458</v>
      </c>
      <c r="C963" s="219" t="s">
        <v>1459</v>
      </c>
      <c r="D963" s="133" t="str" cm="1">
        <f t="array" aca="1" ref="D963" ca="1">_xlfn.IFNA("F"&amp;MATCH(C963,INDIRECT(INDIRECT("B"&amp;_xlfn.XMATCH("No",$B$1:INDIRECT("B"&amp;ROW()),,-1)-1)&amp;"!"&amp;"F:F"),0),"")</f>
        <v>F198</v>
      </c>
      <c r="E963" s="148" t="str" cm="1">
        <f t="array" aca="1" ref="E963" ca="1">HYPERLINK("#"&amp;INDIRECT("B"&amp;_xlfn.XMATCH("No",$B$1:INDIRECT("B"&amp;ROW()),,-1)-1)&amp;"!"&amp;D963,"위치로 이동")</f>
        <v>위치로 이동</v>
      </c>
      <c r="F963" s="135"/>
    </row>
    <row r="964" spans="2:6" outlineLevel="2">
      <c r="B964" s="149" t="s">
        <v>1460</v>
      </c>
      <c r="C964" s="220" t="s">
        <v>1461</v>
      </c>
      <c r="D964" s="133" t="str" cm="1">
        <f t="array" aca="1" ref="D964" ca="1">_xlfn.IFNA("F"&amp;MATCH(C964,INDIRECT(INDIRECT("B"&amp;_xlfn.XMATCH("No",$B$1:INDIRECT("B"&amp;ROW()),,-1)-1)&amp;"!"&amp;"F:F"),0),"")</f>
        <v>F200</v>
      </c>
      <c r="E964" s="134"/>
      <c r="F964" s="135"/>
    </row>
    <row r="965" spans="2:6" outlineLevel="2">
      <c r="B965" s="136"/>
      <c r="C965" s="223"/>
      <c r="D965" s="133" t="str" cm="1">
        <f t="array" aca="1" ref="D965" ca="1">_xlfn.IFNA("F"&amp;MATCH(C965,INDIRECT(INDIRECT("B"&amp;_xlfn.XMATCH("No",$B$1:INDIRECT("B"&amp;ROW()),,-1)-1)&amp;"!"&amp;"F:F"),0),"")</f>
        <v/>
      </c>
      <c r="E965" s="134"/>
      <c r="F965" s="135"/>
    </row>
    <row r="966" spans="2:6" outlineLevel="1">
      <c r="B966" s="136"/>
      <c r="C966" s="224"/>
      <c r="D966" s="133" t="str" cm="1">
        <f t="array" aca="1" ref="D966" ca="1">_xlfn.IFNA("F"&amp;MATCH(C966,INDIRECT(INDIRECT("B"&amp;_xlfn.XMATCH("No",$B$1:INDIRECT("B"&amp;ROW()),,-1)-1)&amp;"!"&amp;"F:F"),0),"")</f>
        <v/>
      </c>
      <c r="E966" s="134"/>
      <c r="F966" s="135"/>
    </row>
    <row r="967" spans="2:6">
      <c r="B967" s="136"/>
      <c r="C967" s="224"/>
      <c r="D967" s="133" t="str" cm="1">
        <f t="array" aca="1" ref="D967" ca="1">_xlfn.IFNA("F"&amp;MATCH(C967,INDIRECT(INDIRECT("B"&amp;_xlfn.XMATCH("No",$B$1:INDIRECT("B"&amp;ROW()),,-1)-1)&amp;"!"&amp;"F:F"),0),"")</f>
        <v/>
      </c>
      <c r="E967" s="134"/>
      <c r="F967" s="135"/>
    </row>
    <row r="968" spans="2:6">
      <c r="B968" s="120">
        <v>9.6</v>
      </c>
      <c r="C968" s="217" t="s">
        <v>1462</v>
      </c>
      <c r="D968" s="122" t="str" cm="1">
        <f t="array" aca="1" ref="D968" ca="1">_xlfn.IFNA("F"&amp;MATCH(C968,INDIRECT(INDIRECT("B"&amp;_xlfn.XMATCH("No",$B$1:INDIRECT("B"&amp;ROW()),,-1)-1)&amp;"!"&amp;"F:F"),0),"")</f>
        <v/>
      </c>
      <c r="E968" s="123"/>
      <c r="F968" s="124"/>
    </row>
    <row r="969" spans="2:6">
      <c r="B969" s="125" t="s">
        <v>1463</v>
      </c>
      <c r="C969" s="218" t="s">
        <v>1464</v>
      </c>
      <c r="D969" s="127" t="str" cm="1">
        <f t="array" aca="1" ref="D969" ca="1">_xlfn.IFNA("F"&amp;MATCH(C969,INDIRECT(INDIRECT("B"&amp;_xlfn.XMATCH("No",$B$1:INDIRECT("B"&amp;ROW()),,-1)-1)&amp;"!"&amp;"F:F"),0),"")</f>
        <v/>
      </c>
      <c r="E969" s="128"/>
      <c r="F969" s="129"/>
    </row>
    <row r="970" spans="2:6" outlineLevel="1">
      <c r="B970" s="136" t="s">
        <v>1465</v>
      </c>
      <c r="C970" s="223" t="s">
        <v>1466</v>
      </c>
      <c r="D970" s="133" t="str" cm="1">
        <f t="array" aca="1" ref="D970" ca="1">_xlfn.IFNA("F"&amp;MATCH(C970,INDIRECT(INDIRECT("B"&amp;_xlfn.XMATCH("No",$B$1:INDIRECT("B"&amp;ROW()),,-1)-1)&amp;"!"&amp;"F:F"),0),"")</f>
        <v>F211</v>
      </c>
      <c r="E970" s="148" t="str" cm="1">
        <f t="array" aca="1" ref="E970" ca="1">HYPERLINK("#"&amp;INDIRECT("B"&amp;_xlfn.XMATCH("No",$B$1:INDIRECT("B"&amp;ROW()),,-1)-1)&amp;"!"&amp;D970,"위치로 이동")</f>
        <v>위치로 이동</v>
      </c>
      <c r="F970" s="135"/>
    </row>
    <row r="971" spans="2:6" outlineLevel="2">
      <c r="B971" s="149" t="s">
        <v>1467</v>
      </c>
      <c r="C971" s="220" t="s">
        <v>1468</v>
      </c>
      <c r="D971" s="133" t="str" cm="1">
        <f t="array" aca="1" ref="D971" ca="1">_xlfn.IFNA("F"&amp;MATCH(C971,INDIRECT(INDIRECT("B"&amp;_xlfn.XMATCH("No",$B$1:INDIRECT("B"&amp;ROW()),,-1)-1)&amp;"!"&amp;"F:F"),0),"")</f>
        <v>F213</v>
      </c>
      <c r="E971" s="134"/>
      <c r="F971" s="135"/>
    </row>
    <row r="972" spans="2:6" outlineLevel="2">
      <c r="B972" s="136"/>
      <c r="C972" s="221"/>
      <c r="D972" s="165" t="str" cm="1">
        <f t="array" aca="1" ref="D972" ca="1">_xlfn.IFNA("F"&amp;MATCH(C972,INDIRECT(INDIRECT("B"&amp;_xlfn.XMATCH("No",$B$1:INDIRECT("B"&amp;ROW()),,-1)-1)&amp;"!"&amp;"F:F"),0),"")</f>
        <v/>
      </c>
      <c r="E972" s="166"/>
      <c r="F972" s="167"/>
    </row>
    <row r="973" spans="2:6" outlineLevel="2">
      <c r="B973" s="136"/>
      <c r="C973" s="223"/>
      <c r="D973" s="133" t="str" cm="1">
        <f t="array" aca="1" ref="D973" ca="1">_xlfn.IFNA("F"&amp;MATCH(C973,INDIRECT(INDIRECT("B"&amp;_xlfn.XMATCH("No",$B$1:INDIRECT("B"&amp;ROW()),,-1)-1)&amp;"!"&amp;"F:F"),0),"")</f>
        <v/>
      </c>
      <c r="E973" s="134"/>
      <c r="F973" s="135"/>
    </row>
    <row r="974" spans="2:6" outlineLevel="1">
      <c r="B974" s="136" t="s">
        <v>1469</v>
      </c>
      <c r="C974" s="223" t="s">
        <v>1470</v>
      </c>
      <c r="D974" s="158" t="str" cm="1">
        <f t="array" aca="1" ref="D974" ca="1">_xlfn.IFNA("F"&amp;MATCH(C974,INDIRECT(INDIRECT("B"&amp;_xlfn.XMATCH("No",$B$1:INDIRECT("B"&amp;ROW()),,-1)-1)&amp;"!"&amp;"F:F"),0),"")</f>
        <v>F219</v>
      </c>
      <c r="E974" s="148" t="str" cm="1">
        <f t="array" aca="1" ref="E974" ca="1">HYPERLINK("#"&amp;INDIRECT("B"&amp;_xlfn.XMATCH("No",$B$1:INDIRECT("B"&amp;ROW()),,-1)-1)&amp;"!"&amp;D974,"위치로 이동")</f>
        <v>위치로 이동</v>
      </c>
      <c r="F974" s="157"/>
    </row>
    <row r="975" spans="2:6" outlineLevel="2">
      <c r="B975" s="149" t="s">
        <v>1471</v>
      </c>
      <c r="C975" s="220" t="s">
        <v>1472</v>
      </c>
      <c r="D975" s="133" t="str" cm="1">
        <f t="array" aca="1" ref="D975" ca="1">_xlfn.IFNA("F"&amp;MATCH(C975,INDIRECT(INDIRECT("B"&amp;_xlfn.XMATCH("No",$B$1:INDIRECT("B"&amp;ROW()),,-1)-1)&amp;"!"&amp;"F:F"),0),"")</f>
        <v>F221</v>
      </c>
      <c r="E975" s="134"/>
      <c r="F975" s="135"/>
    </row>
    <row r="976" spans="2:6" outlineLevel="2">
      <c r="B976" s="136"/>
      <c r="C976" s="223"/>
      <c r="D976" s="158" t="str" cm="1">
        <f t="array" aca="1" ref="D976" ca="1">_xlfn.IFNA("F"&amp;MATCH(C976,INDIRECT(INDIRECT("B"&amp;_xlfn.XMATCH("No",$B$1:INDIRECT("B"&amp;ROW()),,-1)-1)&amp;"!"&amp;"F:F"),0),"")</f>
        <v/>
      </c>
      <c r="E976" s="171"/>
      <c r="F976" s="157"/>
    </row>
    <row r="977" spans="2:6" outlineLevel="2">
      <c r="B977" s="177"/>
      <c r="C977" s="220"/>
      <c r="D977" s="133" t="str" cm="1">
        <f t="array" aca="1" ref="D977" ca="1">_xlfn.IFNA("F"&amp;MATCH(C977,INDIRECT(INDIRECT("B"&amp;_xlfn.XMATCH("No",$B$1:INDIRECT("B"&amp;ROW()),,-1)-1)&amp;"!"&amp;"F:F"),0),"")</f>
        <v/>
      </c>
      <c r="E977" s="134"/>
      <c r="F977" s="135"/>
    </row>
    <row r="978" spans="2:6" outlineLevel="1">
      <c r="B978" s="136" t="s">
        <v>1473</v>
      </c>
      <c r="C978" s="223" t="s">
        <v>1474</v>
      </c>
      <c r="D978" s="133" t="str" cm="1">
        <f t="array" aca="1" ref="D978" ca="1">_xlfn.IFNA("F"&amp;MATCH(C978,INDIRECT(INDIRECT("B"&amp;_xlfn.XMATCH("No",$B$1:INDIRECT("B"&amp;ROW()),,-1)-1)&amp;"!"&amp;"F:F"),0),"")</f>
        <v>F229</v>
      </c>
      <c r="E978" s="148" t="str" cm="1">
        <f t="array" aca="1" ref="E978" ca="1">HYPERLINK("#"&amp;INDIRECT("B"&amp;_xlfn.XMATCH("No",$B$1:INDIRECT("B"&amp;ROW()),,-1)-1)&amp;"!"&amp;D978,"위치로 이동")</f>
        <v>위치로 이동</v>
      </c>
      <c r="F978" s="135"/>
    </row>
    <row r="979" spans="2:6" outlineLevel="2">
      <c r="B979" s="149" t="s">
        <v>1475</v>
      </c>
      <c r="C979" s="220" t="s">
        <v>1476</v>
      </c>
      <c r="D979" s="158" t="str" cm="1">
        <f t="array" aca="1" ref="D979" ca="1">_xlfn.IFNA("F"&amp;MATCH(C979,INDIRECT(INDIRECT("B"&amp;_xlfn.XMATCH("No",$B$1:INDIRECT("B"&amp;ROW()),,-1)-1)&amp;"!"&amp;"F:F"),0),"")</f>
        <v>F231</v>
      </c>
      <c r="E979" s="171"/>
      <c r="F979" s="157"/>
    </row>
    <row r="980" spans="2:6" outlineLevel="2">
      <c r="B980" s="136"/>
      <c r="C980" s="221"/>
      <c r="D980" s="133" t="str" cm="1">
        <f t="array" aca="1" ref="D980" ca="1">_xlfn.IFNA("F"&amp;MATCH(C980,INDIRECT(INDIRECT("B"&amp;_xlfn.XMATCH("No",$B$1:INDIRECT("B"&amp;ROW()),,-1)-1)&amp;"!"&amp;"F:F"),0),"")</f>
        <v/>
      </c>
      <c r="E980" s="134"/>
      <c r="F980" s="135"/>
    </row>
    <row r="981" spans="2:6" outlineLevel="2">
      <c r="B981" s="136"/>
      <c r="C981" s="223"/>
      <c r="D981" s="133" t="str" cm="1">
        <f t="array" aca="1" ref="D981" ca="1">_xlfn.IFNA("F"&amp;MATCH(C981,INDIRECT(INDIRECT("B"&amp;_xlfn.XMATCH("No",$B$1:INDIRECT("B"&amp;ROW()),,-1)-1)&amp;"!"&amp;"F:F"),0),"")</f>
        <v/>
      </c>
      <c r="E981" s="134"/>
      <c r="F981" s="135"/>
    </row>
    <row r="982" spans="2:6" outlineLevel="1">
      <c r="B982" s="136" t="s">
        <v>1477</v>
      </c>
      <c r="C982" s="223" t="s">
        <v>1478</v>
      </c>
      <c r="D982" s="133" t="str" cm="1">
        <f t="array" aca="1" ref="D982" ca="1">_xlfn.IFNA("F"&amp;MATCH(C982,INDIRECT(INDIRECT("B"&amp;_xlfn.XMATCH("No",$B$1:INDIRECT("B"&amp;ROW()),,-1)-1)&amp;"!"&amp;"F:F"),0),"")</f>
        <v>F239</v>
      </c>
      <c r="E982" s="148" t="str" cm="1">
        <f t="array" aca="1" ref="E982" ca="1">HYPERLINK("#"&amp;INDIRECT("B"&amp;_xlfn.XMATCH("No",$B$1:INDIRECT("B"&amp;ROW()),,-1)-1)&amp;"!"&amp;D982,"위치로 이동")</f>
        <v>위치로 이동</v>
      </c>
      <c r="F982" s="135"/>
    </row>
    <row r="983" spans="2:6" outlineLevel="2">
      <c r="B983" s="149" t="s">
        <v>1479</v>
      </c>
      <c r="C983" s="220" t="s">
        <v>1480</v>
      </c>
      <c r="D983" s="158" t="str" cm="1">
        <f t="array" aca="1" ref="D983" ca="1">_xlfn.IFNA("F"&amp;MATCH(C983,INDIRECT(INDIRECT("B"&amp;_xlfn.XMATCH("No",$B$1:INDIRECT("B"&amp;ROW()),,-1)-1)&amp;"!"&amp;"F:F"),0),"")</f>
        <v>F241</v>
      </c>
      <c r="E983" s="171"/>
      <c r="F983" s="157"/>
    </row>
    <row r="984" spans="2:6" outlineLevel="2">
      <c r="B984" s="136"/>
      <c r="C984" s="221"/>
      <c r="D984" s="133" t="str" cm="1">
        <f t="array" aca="1" ref="D984" ca="1">_xlfn.IFNA("F"&amp;MATCH(C984,INDIRECT(INDIRECT("B"&amp;_xlfn.XMATCH("No",$B$1:INDIRECT("B"&amp;ROW()),,-1)-1)&amp;"!"&amp;"F:F"),0),"")</f>
        <v/>
      </c>
      <c r="E984" s="134"/>
      <c r="F984" s="135"/>
    </row>
    <row r="985" spans="2:6" outlineLevel="1">
      <c r="B985" s="177"/>
      <c r="C985" s="223"/>
      <c r="D985" s="133" t="str" cm="1">
        <f t="array" aca="1" ref="D985" ca="1">_xlfn.IFNA("F"&amp;MATCH(C985,INDIRECT(INDIRECT("B"&amp;_xlfn.XMATCH("No",$B$1:INDIRECT("B"&amp;ROW()),,-1)-1)&amp;"!"&amp;"F:F"),0),"")</f>
        <v/>
      </c>
      <c r="E985" s="134"/>
      <c r="F985" s="135"/>
    </row>
    <row r="986" spans="2:6">
      <c r="B986" s="177"/>
      <c r="C986" s="223"/>
      <c r="D986" s="133" t="str" cm="1">
        <f t="array" aca="1" ref="D986" ca="1">_xlfn.IFNA("F"&amp;MATCH(C986,INDIRECT(INDIRECT("B"&amp;_xlfn.XMATCH("No",$B$1:INDIRECT("B"&amp;ROW()),,-1)-1)&amp;"!"&amp;"F:F"),0),"")</f>
        <v/>
      </c>
      <c r="E986" s="134"/>
      <c r="F986" s="135"/>
    </row>
    <row r="987" spans="2:6">
      <c r="B987" s="120">
        <v>9.6999999999999993</v>
      </c>
      <c r="C987" s="217" t="s">
        <v>1481</v>
      </c>
      <c r="D987" s="122" t="str" cm="1">
        <f t="array" aca="1" ref="D987" ca="1">_xlfn.IFNA("F"&amp;MATCH(C987,INDIRECT(INDIRECT("B"&amp;_xlfn.XMATCH("No",$B$1:INDIRECT("B"&amp;ROW()),,-1)-1)&amp;"!"&amp;"F:F"),0),"")</f>
        <v/>
      </c>
      <c r="E987" s="123"/>
      <c r="F987" s="124"/>
    </row>
    <row r="988" spans="2:6">
      <c r="B988" s="125" t="s">
        <v>1482</v>
      </c>
      <c r="C988" s="218" t="s">
        <v>1483</v>
      </c>
      <c r="D988" s="127" t="str" cm="1">
        <f t="array" aca="1" ref="D988" ca="1">_xlfn.IFNA("F"&amp;MATCH(C988,INDIRECT(INDIRECT("B"&amp;_xlfn.XMATCH("No",$B$1:INDIRECT("B"&amp;ROW()),,-1)-1)&amp;"!"&amp;"F:F"),0),"")</f>
        <v/>
      </c>
      <c r="E988" s="128"/>
      <c r="F988" s="129"/>
    </row>
    <row r="989" spans="2:6" outlineLevel="1">
      <c r="B989" s="136" t="s">
        <v>1484</v>
      </c>
      <c r="C989" s="219" t="s">
        <v>1485</v>
      </c>
      <c r="D989" s="133" t="str" cm="1">
        <f t="array" aca="1" ref="D989" ca="1">_xlfn.IFNA("F"&amp;MATCH(C989,INDIRECT(INDIRECT("B"&amp;_xlfn.XMATCH("No",$B$1:INDIRECT("B"&amp;ROW()),,-1)-1)&amp;"!"&amp;"F:F"),0),"")</f>
        <v>F252</v>
      </c>
      <c r="E989" s="148" t="str" cm="1">
        <f t="array" aca="1" ref="E989" ca="1">HYPERLINK("#"&amp;INDIRECT("B"&amp;_xlfn.XMATCH("No",$B$1:INDIRECT("B"&amp;ROW()),,-1)-1)&amp;"!"&amp;D989,"위치로 이동")</f>
        <v>위치로 이동</v>
      </c>
      <c r="F989" s="135"/>
    </row>
    <row r="990" spans="2:6" outlineLevel="2">
      <c r="B990" s="149" t="s">
        <v>1486</v>
      </c>
      <c r="C990" s="220" t="s">
        <v>1487</v>
      </c>
      <c r="D990" s="133" t="str" cm="1">
        <f t="array" aca="1" ref="D990" ca="1">_xlfn.IFNA("F"&amp;MATCH(C990,INDIRECT(INDIRECT("B"&amp;_xlfn.XMATCH("No",$B$1:INDIRECT("B"&amp;ROW()),,-1)-1)&amp;"!"&amp;"F:F"),0),"")</f>
        <v>F254</v>
      </c>
      <c r="E990" s="134"/>
      <c r="F990" s="135"/>
    </row>
    <row r="991" spans="2:6" outlineLevel="2">
      <c r="B991" s="136"/>
      <c r="C991" s="224"/>
      <c r="D991" s="133" t="str" cm="1">
        <f t="array" aca="1" ref="D991" ca="1">_xlfn.IFNA("F"&amp;MATCH(C991,INDIRECT(INDIRECT("B"&amp;_xlfn.XMATCH("No",$B$1:INDIRECT("B"&amp;ROW()),,-1)-1)&amp;"!"&amp;"F:F"),0),"")</f>
        <v/>
      </c>
      <c r="E991" s="134"/>
      <c r="F991" s="135"/>
    </row>
    <row r="992" spans="2:6" outlineLevel="1">
      <c r="B992" s="136"/>
      <c r="C992" s="224"/>
      <c r="D992" s="133" t="str" cm="1">
        <f t="array" aca="1" ref="D992" ca="1">_xlfn.IFNA("F"&amp;MATCH(C992,INDIRECT(INDIRECT("B"&amp;_xlfn.XMATCH("No",$B$1:INDIRECT("B"&amp;ROW()),,-1)-1)&amp;"!"&amp;"F:F"),0),"")</f>
        <v/>
      </c>
      <c r="E992" s="134"/>
      <c r="F992" s="135"/>
    </row>
    <row r="993" spans="2:6">
      <c r="B993" s="136"/>
      <c r="C993" s="221"/>
      <c r="D993" s="133" t="str" cm="1">
        <f t="array" aca="1" ref="D993" ca="1">_xlfn.IFNA("F"&amp;MATCH(C993,INDIRECT(INDIRECT("B"&amp;_xlfn.XMATCH("No",$B$1:INDIRECT("B"&amp;ROW()),,-1)-1)&amp;"!"&amp;"F:F"),0),"")</f>
        <v/>
      </c>
      <c r="E993" s="134"/>
      <c r="F993" s="135"/>
    </row>
    <row r="994" spans="2:6" ht="17.25" thickBot="1">
      <c r="B994" s="136"/>
      <c r="C994" s="223"/>
      <c r="D994" s="160" t="str" cm="1">
        <f t="array" aca="1" ref="D994" ca="1">_xlfn.IFNA("F"&amp;MATCH(C994,INDIRECT(INDIRECT("B"&amp;_xlfn.XMATCH("No",$B$1:INDIRECT("B"&amp;ROW()),,-1)-1)&amp;"!"&amp;"F:F"),0),"")</f>
        <v/>
      </c>
      <c r="E994" s="161"/>
      <c r="F994" s="162"/>
    </row>
    <row r="995" spans="2:6" ht="17.25" thickBot="1">
      <c r="B995" s="109" t="s">
        <v>1488</v>
      </c>
      <c r="C995" s="110"/>
      <c r="D995" s="143"/>
      <c r="E995" s="144"/>
      <c r="F995" s="145"/>
    </row>
    <row r="996" spans="2:6" ht="33">
      <c r="B996" s="115" t="s">
        <v>322</v>
      </c>
      <c r="C996" s="116"/>
      <c r="D996" s="117" t="s">
        <v>328</v>
      </c>
      <c r="E996" s="118"/>
      <c r="F996" s="119" t="s">
        <v>326</v>
      </c>
    </row>
    <row r="997" spans="2:6">
      <c r="B997" s="120">
        <v>10.1</v>
      </c>
      <c r="C997" s="121" t="s">
        <v>1489</v>
      </c>
      <c r="D997" s="122" t="str" cm="1">
        <f t="array" aca="1" ref="D997" ca="1">_xlfn.IFNA("F"&amp;MATCH(C997,INDIRECT(INDIRECT("B"&amp;_xlfn.XMATCH("No",$B$1:INDIRECT("B"&amp;ROW()),,-1)-1)&amp;"!"&amp;"F:F"),0),"")</f>
        <v/>
      </c>
      <c r="E997" s="123"/>
      <c r="F997" s="124"/>
    </row>
    <row r="998" spans="2:6">
      <c r="B998" s="125" t="s">
        <v>1490</v>
      </c>
      <c r="C998" s="126" t="s">
        <v>1491</v>
      </c>
      <c r="D998" s="127" t="str" cm="1">
        <f t="array" aca="1" ref="D998" ca="1">_xlfn.IFNA("F"&amp;MATCH(C998,INDIRECT(INDIRECT("B"&amp;_xlfn.XMATCH("No",$B$1:INDIRECT("B"&amp;ROW()),,-1)-1)&amp;"!"&amp;"F:F"),0),"")</f>
        <v/>
      </c>
      <c r="E998" s="128"/>
      <c r="F998" s="129"/>
    </row>
    <row r="999" spans="2:6" outlineLevel="1">
      <c r="B999" s="136" t="s">
        <v>1492</v>
      </c>
      <c r="C999" s="132" t="s">
        <v>1493</v>
      </c>
      <c r="D999" s="133" t="str" cm="1">
        <f t="array" aca="1" ref="D999" ca="1">_xlfn.IFNA("F"&amp;MATCH(C999,INDIRECT(INDIRECT("B"&amp;_xlfn.XMATCH("No",$B$1:INDIRECT("B"&amp;ROW()),,-1)-1)&amp;"!"&amp;"F:F"),0),"")</f>
        <v>F6</v>
      </c>
      <c r="E999" s="148" t="str" cm="1">
        <f t="array" aca="1" ref="E999" ca="1">HYPERLINK("#"&amp;INDIRECT("B"&amp;_xlfn.XMATCH("No",$B$1:INDIRECT("B"&amp;ROW()),,-1)-1)&amp;"!"&amp;D999,"위치로 이동")</f>
        <v>위치로 이동</v>
      </c>
      <c r="F999" s="135"/>
    </row>
    <row r="1000" spans="2:6" outlineLevel="2">
      <c r="B1000" s="149" t="s">
        <v>1494</v>
      </c>
      <c r="C1000" s="137" t="s">
        <v>1495</v>
      </c>
      <c r="D1000" s="133" t="str" cm="1">
        <f t="array" aca="1" ref="D1000" ca="1">_xlfn.IFNA("F"&amp;MATCH(C1000,INDIRECT(INDIRECT("B"&amp;_xlfn.XMATCH("No",$B$1:INDIRECT("B"&amp;ROW()),,-1)-1)&amp;"!"&amp;"F:F"),0),"")</f>
        <v>F8</v>
      </c>
      <c r="E1000" s="134"/>
      <c r="F1000" s="135"/>
    </row>
    <row r="1001" spans="2:6" outlineLevel="2">
      <c r="B1001" s="136"/>
      <c r="C1001" s="150"/>
      <c r="D1001" s="133" t="str" cm="1">
        <f t="array" aca="1" ref="D1001" ca="1">_xlfn.IFNA("F"&amp;MATCH(C1001,INDIRECT(INDIRECT("B"&amp;_xlfn.XMATCH("No",$B$1:INDIRECT("B"&amp;ROW()),,-1)-1)&amp;"!"&amp;"F:F"),0),"")</f>
        <v/>
      </c>
      <c r="E1001" s="134"/>
      <c r="F1001" s="135"/>
    </row>
    <row r="1002" spans="2:6" outlineLevel="1">
      <c r="B1002" s="177"/>
      <c r="C1002" s="150"/>
      <c r="D1002" s="133" t="str" cm="1">
        <f t="array" aca="1" ref="D1002" ca="1">_xlfn.IFNA("F"&amp;MATCH(C1002,INDIRECT(INDIRECT("B"&amp;_xlfn.XMATCH("No",$B$1:INDIRECT("B"&amp;ROW()),,-1)-1)&amp;"!"&amp;"F:F"),0),"")</f>
        <v/>
      </c>
      <c r="E1002" s="134"/>
      <c r="F1002" s="135"/>
    </row>
    <row r="1003" spans="2:6">
      <c r="B1003" s="177"/>
      <c r="C1003" s="150"/>
      <c r="D1003" s="133" t="str" cm="1">
        <f t="array" aca="1" ref="D1003" ca="1">_xlfn.IFNA("F"&amp;MATCH(C1003,INDIRECT(INDIRECT("B"&amp;_xlfn.XMATCH("No",$B$1:INDIRECT("B"&amp;ROW()),,-1)-1)&amp;"!"&amp;"F:F"),0),"")</f>
        <v/>
      </c>
      <c r="E1003" s="134"/>
      <c r="F1003" s="135"/>
    </row>
    <row r="1004" spans="2:6">
      <c r="B1004" s="120">
        <v>10.199999999999999</v>
      </c>
      <c r="C1004" s="121" t="s">
        <v>1496</v>
      </c>
      <c r="D1004" s="122" t="str" cm="1">
        <f t="array" aca="1" ref="D1004" ca="1">_xlfn.IFNA("F"&amp;MATCH(C1004,INDIRECT(INDIRECT("B"&amp;_xlfn.XMATCH("No",$B$1:INDIRECT("B"&amp;ROW()),,-1)-1)&amp;"!"&amp;"F:F"),0),"")</f>
        <v/>
      </c>
      <c r="E1004" s="123"/>
      <c r="F1004" s="124"/>
    </row>
    <row r="1005" spans="2:6">
      <c r="B1005" s="125" t="s">
        <v>1497</v>
      </c>
      <c r="C1005" s="126" t="s">
        <v>1498</v>
      </c>
      <c r="D1005" s="127" t="str" cm="1">
        <f t="array" aca="1" ref="D1005" ca="1">_xlfn.IFNA("F"&amp;MATCH(C1005,INDIRECT(INDIRECT("B"&amp;_xlfn.XMATCH("No",$B$1:INDIRECT("B"&amp;ROW()),,-1)-1)&amp;"!"&amp;"F:F"),0),"")</f>
        <v/>
      </c>
      <c r="E1005" s="128"/>
      <c r="F1005" s="129"/>
    </row>
    <row r="1006" spans="2:6" outlineLevel="1">
      <c r="B1006" s="136" t="s">
        <v>1499</v>
      </c>
      <c r="C1006" s="132" t="s">
        <v>1500</v>
      </c>
      <c r="D1006" s="133" t="str" cm="1">
        <f t="array" aca="1" ref="D1006" ca="1">_xlfn.IFNA("F"&amp;MATCH(C1006,INDIRECT(INDIRECT("B"&amp;_xlfn.XMATCH("No",$B$1:INDIRECT("B"&amp;ROW()),,-1)-1)&amp;"!"&amp;"F:F"),0),"")</f>
        <v>F18</v>
      </c>
      <c r="E1006" s="148" t="str" cm="1">
        <f t="array" aca="1" ref="E1006" ca="1">HYPERLINK("#"&amp;INDIRECT("B"&amp;_xlfn.XMATCH("No",$B$1:INDIRECT("B"&amp;ROW()),,-1)-1)&amp;"!"&amp;D1006,"위치로 이동")</f>
        <v>위치로 이동</v>
      </c>
      <c r="F1006" s="135"/>
    </row>
    <row r="1007" spans="2:6" outlineLevel="2">
      <c r="B1007" s="149" t="s">
        <v>1501</v>
      </c>
      <c r="C1007" s="137" t="s">
        <v>1502</v>
      </c>
      <c r="D1007" s="133" t="str" cm="1">
        <f t="array" aca="1" ref="D1007" ca="1">_xlfn.IFNA("F"&amp;MATCH(C1007,INDIRECT(INDIRECT("B"&amp;_xlfn.XMATCH("No",$B$1:INDIRECT("B"&amp;ROW()),,-1)-1)&amp;"!"&amp;"F:F"),0),"")</f>
        <v>F20</v>
      </c>
      <c r="E1007" s="134"/>
      <c r="F1007" s="135"/>
    </row>
    <row r="1008" spans="2:6" outlineLevel="2">
      <c r="B1008" s="177"/>
      <c r="C1008" s="150"/>
      <c r="D1008" s="133" t="str" cm="1">
        <f t="array" aca="1" ref="D1008" ca="1">_xlfn.IFNA("F"&amp;MATCH(C1008,INDIRECT(INDIRECT("B"&amp;_xlfn.XMATCH("No",$B$1:INDIRECT("B"&amp;ROW()),,-1)-1)&amp;"!"&amp;"F:F"),0),"")</f>
        <v/>
      </c>
      <c r="E1008" s="134"/>
      <c r="F1008" s="135"/>
    </row>
    <row r="1009" spans="2:6" outlineLevel="1">
      <c r="B1009" s="177"/>
      <c r="C1009" s="150"/>
      <c r="D1009" s="133" t="str" cm="1">
        <f t="array" aca="1" ref="D1009" ca="1">_xlfn.IFNA("F"&amp;MATCH(C1009,INDIRECT(INDIRECT("B"&amp;_xlfn.XMATCH("No",$B$1:INDIRECT("B"&amp;ROW()),,-1)-1)&amp;"!"&amp;"F:F"),0),"")</f>
        <v/>
      </c>
      <c r="E1009" s="134"/>
      <c r="F1009" s="135"/>
    </row>
    <row r="1010" spans="2:6">
      <c r="B1010" s="136"/>
      <c r="C1010" s="150"/>
      <c r="D1010" s="133" t="str" cm="1">
        <f t="array" aca="1" ref="D1010" ca="1">_xlfn.IFNA("F"&amp;MATCH(C1010,INDIRECT(INDIRECT("B"&amp;_xlfn.XMATCH("No",$B$1:INDIRECT("B"&amp;ROW()),,-1)-1)&amp;"!"&amp;"F:F"),0),"")</f>
        <v/>
      </c>
      <c r="E1010" s="134"/>
      <c r="F1010" s="135"/>
    </row>
    <row r="1011" spans="2:6" ht="17.25" thickBot="1">
      <c r="B1011" s="136"/>
      <c r="C1011" s="150"/>
      <c r="D1011" s="140" t="str" cm="1">
        <f t="array" aca="1" ref="D1011" ca="1">_xlfn.IFNA("F"&amp;MATCH(C1011,INDIRECT(INDIRECT("B"&amp;_xlfn.XMATCH("No",$B$1:INDIRECT("B"&amp;ROW()),,-1)-1)&amp;"!"&amp;"F:F"),0),"")</f>
        <v/>
      </c>
      <c r="E1011" s="141"/>
      <c r="F1011" s="142"/>
    </row>
    <row r="1012" spans="2:6" ht="17.25" thickBot="1">
      <c r="B1012" s="109" t="s">
        <v>1503</v>
      </c>
      <c r="C1012" s="110"/>
      <c r="D1012" s="143"/>
      <c r="E1012" s="144"/>
      <c r="F1012" s="145"/>
    </row>
    <row r="1013" spans="2:6" ht="33">
      <c r="B1013" s="115" t="s">
        <v>322</v>
      </c>
      <c r="C1013" s="116"/>
      <c r="D1013" s="117" t="s">
        <v>328</v>
      </c>
      <c r="E1013" s="118"/>
      <c r="F1013" s="119" t="s">
        <v>326</v>
      </c>
    </row>
    <row r="1014" spans="2:6">
      <c r="B1014" s="120">
        <v>11.1</v>
      </c>
      <c r="C1014" s="121" t="s">
        <v>1504</v>
      </c>
      <c r="D1014" s="122" t="str" cm="1">
        <f t="array" aca="1" ref="D1014" ca="1">_xlfn.IFNA("F"&amp;MATCH(C1014,INDIRECT(INDIRECT("B"&amp;_xlfn.XMATCH("No",$B$1:INDIRECT("B"&amp;ROW()),,-1)-1)&amp;"!"&amp;"F:F"),0),"")</f>
        <v/>
      </c>
      <c r="E1014" s="123"/>
      <c r="F1014" s="124"/>
    </row>
    <row r="1015" spans="2:6">
      <c r="B1015" s="125" t="s">
        <v>1505</v>
      </c>
      <c r="C1015" s="126" t="s">
        <v>1506</v>
      </c>
      <c r="D1015" s="127" t="str" cm="1">
        <f t="array" aca="1" ref="D1015" ca="1">_xlfn.IFNA("F"&amp;MATCH(C1015,INDIRECT(INDIRECT("B"&amp;_xlfn.XMATCH("No",$B$1:INDIRECT("B"&amp;ROW()),,-1)-1)&amp;"!"&amp;"F:F"),0),"")</f>
        <v/>
      </c>
      <c r="E1015" s="128"/>
      <c r="F1015" s="129"/>
    </row>
    <row r="1016" spans="2:6" outlineLevel="1">
      <c r="B1016" s="136" t="s">
        <v>1507</v>
      </c>
      <c r="C1016" s="132" t="s">
        <v>1508</v>
      </c>
      <c r="D1016" s="133" t="str" cm="1">
        <f t="array" aca="1" ref="D1016" ca="1">_xlfn.IFNA("F"&amp;MATCH(C1016,INDIRECT(INDIRECT("B"&amp;_xlfn.XMATCH("No",$B$1:INDIRECT("B"&amp;ROW()),,-1)-1)&amp;"!"&amp;"F:F"),0),"")</f>
        <v>F6</v>
      </c>
      <c r="E1016" s="148" t="str" cm="1">
        <f t="array" aca="1" ref="E1016" ca="1">HYPERLINK("#"&amp;INDIRECT("B"&amp;_xlfn.XMATCH("No",$B$1:INDIRECT("B"&amp;ROW()),,-1)-1)&amp;"!"&amp;D1016,"위치로 이동")</f>
        <v>위치로 이동</v>
      </c>
      <c r="F1016" s="135"/>
    </row>
    <row r="1017" spans="2:6" outlineLevel="2">
      <c r="B1017" s="149" t="s">
        <v>1509</v>
      </c>
      <c r="C1017" s="137" t="s">
        <v>1510</v>
      </c>
      <c r="D1017" s="133" t="str" cm="1">
        <f t="array" aca="1" ref="D1017" ca="1">_xlfn.IFNA("F"&amp;MATCH(C1017,INDIRECT(INDIRECT("B"&amp;_xlfn.XMATCH("No",$B$1:INDIRECT("B"&amp;ROW()),,-1)-1)&amp;"!"&amp;"F:F"),0),"")</f>
        <v>F8</v>
      </c>
      <c r="E1017" s="134"/>
      <c r="F1017" s="135"/>
    </row>
    <row r="1018" spans="2:6" outlineLevel="2">
      <c r="B1018" s="149" t="s">
        <v>1511</v>
      </c>
      <c r="C1018" s="137" t="s">
        <v>1512</v>
      </c>
      <c r="D1018" s="133" t="str" cm="1">
        <f t="array" aca="1" ref="D1018" ca="1">_xlfn.IFNA("F"&amp;MATCH(C1018,INDIRECT(INDIRECT("B"&amp;_xlfn.XMATCH("No",$B$1:INDIRECT("B"&amp;ROW()),,-1)-1)&amp;"!"&amp;"F:F"),0),"")</f>
        <v>F19</v>
      </c>
      <c r="E1018" s="134"/>
      <c r="F1018" s="135"/>
    </row>
    <row r="1019" spans="2:6" outlineLevel="2">
      <c r="B1019" s="177"/>
      <c r="C1019" s="150"/>
      <c r="D1019" s="133" t="str" cm="1">
        <f t="array" aca="1" ref="D1019" ca="1">_xlfn.IFNA("F"&amp;MATCH(C1019,INDIRECT(INDIRECT("B"&amp;_xlfn.XMATCH("No",$B$1:INDIRECT("B"&amp;ROW()),,-1)-1)&amp;"!"&amp;"F:F"),0),"")</f>
        <v/>
      </c>
      <c r="E1019" s="134"/>
      <c r="F1019" s="135"/>
    </row>
    <row r="1020" spans="2:6" outlineLevel="1">
      <c r="B1020" s="177"/>
      <c r="C1020" s="150"/>
      <c r="D1020" s="133" t="str" cm="1">
        <f t="array" aca="1" ref="D1020" ca="1">_xlfn.IFNA("F"&amp;MATCH(C1020,INDIRECT(INDIRECT("B"&amp;_xlfn.XMATCH("No",$B$1:INDIRECT("B"&amp;ROW()),,-1)-1)&amp;"!"&amp;"F:F"),0),"")</f>
        <v/>
      </c>
      <c r="E1020" s="134"/>
      <c r="F1020" s="135"/>
    </row>
    <row r="1021" spans="2:6">
      <c r="B1021" s="177"/>
      <c r="C1021" s="150"/>
      <c r="D1021" s="133" t="str" cm="1">
        <f t="array" aca="1" ref="D1021" ca="1">_xlfn.IFNA("F"&amp;MATCH(C1021,INDIRECT(INDIRECT("B"&amp;_xlfn.XMATCH("No",$B$1:INDIRECT("B"&amp;ROW()),,-1)-1)&amp;"!"&amp;"F:F"),0),"")</f>
        <v/>
      </c>
      <c r="E1021" s="134"/>
      <c r="F1021" s="135"/>
    </row>
    <row r="1022" spans="2:6" ht="17.25" thickBot="1">
      <c r="B1022" s="138"/>
      <c r="C1022" s="139"/>
      <c r="D1022" s="140" t="str" cm="1">
        <f t="array" aca="1" ref="D1022" ca="1">_xlfn.IFNA("F"&amp;MATCH(C1022,INDIRECT(INDIRECT("B"&amp;_xlfn.XMATCH("No",$B$1:INDIRECT("B"&amp;ROW()),,-1)-1)&amp;"!"&amp;"F:F"),0),"")</f>
        <v/>
      </c>
      <c r="E1022" s="141"/>
      <c r="F1022" s="142"/>
    </row>
    <row r="1023" spans="2:6" ht="17.25" thickBot="1">
      <c r="B1023" s="109" t="s">
        <v>1513</v>
      </c>
      <c r="C1023" s="110"/>
      <c r="D1023" s="143"/>
      <c r="E1023" s="144"/>
      <c r="F1023" s="145"/>
    </row>
    <row r="1024" spans="2:6" ht="33">
      <c r="B1024" s="115" t="s">
        <v>322</v>
      </c>
      <c r="C1024" s="116"/>
      <c r="D1024" s="117" t="s">
        <v>328</v>
      </c>
      <c r="E1024" s="118"/>
      <c r="F1024" s="119" t="s">
        <v>326</v>
      </c>
    </row>
    <row r="1025" spans="2:6">
      <c r="B1025" s="120">
        <v>12.1</v>
      </c>
      <c r="C1025" s="121" t="s">
        <v>1514</v>
      </c>
      <c r="D1025" s="122" t="str" cm="1">
        <f t="array" aca="1" ref="D1025" ca="1">_xlfn.IFNA("F"&amp;MATCH(C1025,INDIRECT(INDIRECT("B"&amp;_xlfn.XMATCH("No",$B$1:INDIRECT("B"&amp;ROW()),,-1)-1)&amp;"!"&amp;"F:F"),0),"")</f>
        <v/>
      </c>
      <c r="E1025" s="123"/>
      <c r="F1025" s="124"/>
    </row>
    <row r="1026" spans="2:6">
      <c r="B1026" s="125" t="s">
        <v>1515</v>
      </c>
      <c r="C1026" s="126" t="s">
        <v>1516</v>
      </c>
      <c r="D1026" s="127" t="str" cm="1">
        <f t="array" aca="1" ref="D1026" ca="1">_xlfn.IFNA("F"&amp;MATCH(C1026,INDIRECT(INDIRECT("B"&amp;_xlfn.XMATCH("No",$B$1:INDIRECT("B"&amp;ROW()),,-1)-1)&amp;"!"&amp;"F:F"),0),"")</f>
        <v/>
      </c>
      <c r="E1026" s="128"/>
      <c r="F1026" s="129"/>
    </row>
    <row r="1027" spans="2:6" outlineLevel="1">
      <c r="B1027" s="136" t="s">
        <v>1517</v>
      </c>
      <c r="C1027" s="132" t="s">
        <v>1518</v>
      </c>
      <c r="D1027" s="133" t="str" cm="1">
        <f t="array" aca="1" ref="D1027" ca="1">_xlfn.IFNA("F"&amp;MATCH(C1027,INDIRECT(INDIRECT("B"&amp;_xlfn.XMATCH("No",$B$1:INDIRECT("B"&amp;ROW()),,-1)-1)&amp;"!"&amp;"F:F"),0),"")</f>
        <v>F6</v>
      </c>
      <c r="E1027" s="148" t="str" cm="1">
        <f t="array" aca="1" ref="E1027" ca="1">HYPERLINK("#"&amp;INDIRECT("B"&amp;_xlfn.XMATCH("No",$B$1:INDIRECT("B"&amp;ROW()),,-1)-1)&amp;"!"&amp;D1027,"위치로 이동")</f>
        <v>위치로 이동</v>
      </c>
      <c r="F1027" s="135"/>
    </row>
    <row r="1028" spans="2:6" outlineLevel="2">
      <c r="B1028" s="149" t="s">
        <v>1519</v>
      </c>
      <c r="C1028" s="137" t="s">
        <v>1520</v>
      </c>
      <c r="D1028" s="133" t="str" cm="1">
        <f t="array" aca="1" ref="D1028" ca="1">_xlfn.IFNA("F"&amp;MATCH(C1028,INDIRECT(INDIRECT("B"&amp;_xlfn.XMATCH("No",$B$1:INDIRECT("B"&amp;ROW()),,-1)-1)&amp;"!"&amp;"F:F"),0),"")</f>
        <v>F8</v>
      </c>
      <c r="E1028" s="134"/>
      <c r="F1028" s="135"/>
    </row>
    <row r="1029" spans="2:6" outlineLevel="2">
      <c r="B1029" s="136"/>
      <c r="C1029" s="150"/>
      <c r="D1029" s="133" t="str" cm="1">
        <f t="array" aca="1" ref="D1029" ca="1">_xlfn.IFNA("F"&amp;MATCH(C1029,INDIRECT(INDIRECT("B"&amp;_xlfn.XMATCH("No",$B$1:INDIRECT("B"&amp;ROW()),,-1)-1)&amp;"!"&amp;"F:F"),0),"")</f>
        <v/>
      </c>
      <c r="E1029" s="134"/>
      <c r="F1029" s="135"/>
    </row>
    <row r="1030" spans="2:6" outlineLevel="2">
      <c r="B1030" s="177"/>
      <c r="C1030" s="150"/>
      <c r="D1030" s="133" t="str" cm="1">
        <f t="array" aca="1" ref="D1030" ca="1">_xlfn.IFNA("F"&amp;MATCH(C1030,INDIRECT(INDIRECT("B"&amp;_xlfn.XMATCH("No",$B$1:INDIRECT("B"&amp;ROW()),,-1)-1)&amp;"!"&amp;"F:F"),0),"")</f>
        <v/>
      </c>
      <c r="E1030" s="134"/>
      <c r="F1030" s="135"/>
    </row>
    <row r="1031" spans="2:6" outlineLevel="1">
      <c r="B1031" s="136" t="s">
        <v>1521</v>
      </c>
      <c r="C1031" s="132" t="s">
        <v>1522</v>
      </c>
      <c r="D1031" s="133" t="str" cm="1">
        <f t="array" aca="1" ref="D1031" ca="1">_xlfn.IFNA("F"&amp;MATCH(C1031,INDIRECT(INDIRECT("B"&amp;_xlfn.XMATCH("No",$B$1:INDIRECT("B"&amp;ROW()),,-1)-1)&amp;"!"&amp;"F:F"),0),"")</f>
        <v>F17</v>
      </c>
      <c r="E1031" s="148" t="str" cm="1">
        <f t="array" aca="1" ref="E1031" ca="1">HYPERLINK("#"&amp;INDIRECT("B"&amp;_xlfn.XMATCH("No",$B$1:INDIRECT("B"&amp;ROW()),,-1)-1)&amp;"!"&amp;D1031,"위치로 이동")</f>
        <v>위치로 이동</v>
      </c>
      <c r="F1031" s="135"/>
    </row>
    <row r="1032" spans="2:6" outlineLevel="2">
      <c r="B1032" s="149" t="s">
        <v>1523</v>
      </c>
      <c r="C1032" s="137" t="s">
        <v>1524</v>
      </c>
      <c r="D1032" s="133" t="str" cm="1">
        <f t="array" aca="1" ref="D1032" ca="1">_xlfn.IFNA("F"&amp;MATCH(C1032,INDIRECT(INDIRECT("B"&amp;_xlfn.XMATCH("No",$B$1:INDIRECT("B"&amp;ROW()),,-1)-1)&amp;"!"&amp;"F:F"),0),"")</f>
        <v>F19</v>
      </c>
      <c r="E1032" s="134"/>
      <c r="F1032" s="135"/>
    </row>
    <row r="1033" spans="2:6" outlineLevel="2">
      <c r="B1033" s="136"/>
      <c r="C1033" s="150"/>
      <c r="D1033" s="133" t="str" cm="1">
        <f t="array" aca="1" ref="D1033" ca="1">_xlfn.IFNA("F"&amp;MATCH(C1033,INDIRECT(INDIRECT("B"&amp;_xlfn.XMATCH("No",$B$1:INDIRECT("B"&amp;ROW()),,-1)-1)&amp;"!"&amp;"F:F"),0),"")</f>
        <v/>
      </c>
      <c r="E1033" s="134"/>
      <c r="F1033" s="135"/>
    </row>
    <row r="1034" spans="2:6" outlineLevel="1">
      <c r="B1034" s="136"/>
      <c r="C1034" s="150"/>
      <c r="D1034" s="133" t="str" cm="1">
        <f t="array" aca="1" ref="D1034" ca="1">_xlfn.IFNA("F"&amp;MATCH(C1034,INDIRECT(INDIRECT("B"&amp;_xlfn.XMATCH("No",$B$1:INDIRECT("B"&amp;ROW()),,-1)-1)&amp;"!"&amp;"F:F"),0),"")</f>
        <v/>
      </c>
      <c r="E1034" s="134"/>
      <c r="F1034" s="135"/>
    </row>
    <row r="1035" spans="2:6" outlineLevel="1">
      <c r="B1035" s="136"/>
      <c r="C1035" s="150"/>
      <c r="D1035" s="133" t="str" cm="1">
        <f t="array" aca="1" ref="D1035" ca="1">_xlfn.IFNA("F"&amp;MATCH(C1035,INDIRECT(INDIRECT("B"&amp;_xlfn.XMATCH("No",$B$1:INDIRECT("B"&amp;ROW()),,-1)-1)&amp;"!"&amp;"F:F"),0),"")</f>
        <v/>
      </c>
      <c r="E1035" s="134"/>
      <c r="F1035" s="135"/>
    </row>
    <row r="1036" spans="2:6">
      <c r="B1036" s="136"/>
      <c r="C1036" s="150"/>
      <c r="D1036" s="133" t="str" cm="1">
        <f t="array" aca="1" ref="D1036" ca="1">_xlfn.IFNA("F"&amp;MATCH(C1036,INDIRECT(INDIRECT("B"&amp;_xlfn.XMATCH("No",$B$1:INDIRECT("B"&amp;ROW()),,-1)-1)&amp;"!"&amp;"F:F"),0),"")</f>
        <v/>
      </c>
      <c r="E1036" s="134"/>
      <c r="F1036" s="135"/>
    </row>
    <row r="1037" spans="2:6">
      <c r="B1037" s="120">
        <v>12.2</v>
      </c>
      <c r="C1037" s="121" t="s">
        <v>1525</v>
      </c>
      <c r="D1037" s="122" t="str" cm="1">
        <f t="array" aca="1" ref="D1037" ca="1">_xlfn.IFNA("F"&amp;MATCH(C1037,INDIRECT(INDIRECT("B"&amp;_xlfn.XMATCH("No",$B$1:INDIRECT("B"&amp;ROW()),,-1)-1)&amp;"!"&amp;"F:F"),0),"")</f>
        <v/>
      </c>
      <c r="E1037" s="123"/>
      <c r="F1037" s="124"/>
    </row>
    <row r="1038" spans="2:6">
      <c r="B1038" s="125" t="s">
        <v>1526</v>
      </c>
      <c r="C1038" s="126" t="s">
        <v>1527</v>
      </c>
      <c r="D1038" s="127" t="str" cm="1">
        <f t="array" aca="1" ref="D1038" ca="1">_xlfn.IFNA("F"&amp;MATCH(C1038,INDIRECT(INDIRECT("B"&amp;_xlfn.XMATCH("No",$B$1:INDIRECT("B"&amp;ROW()),,-1)-1)&amp;"!"&amp;"F:F"),0),"")</f>
        <v/>
      </c>
      <c r="E1038" s="128"/>
      <c r="F1038" s="129"/>
    </row>
    <row r="1039" spans="2:6" outlineLevel="1">
      <c r="B1039" s="136" t="s">
        <v>1528</v>
      </c>
      <c r="C1039" s="132" t="s">
        <v>1529</v>
      </c>
      <c r="D1039" s="133" t="str" cm="1">
        <f t="array" aca="1" ref="D1039" ca="1">_xlfn.IFNA("F"&amp;MATCH(C1039,INDIRECT(INDIRECT("B"&amp;_xlfn.XMATCH("No",$B$1:INDIRECT("B"&amp;ROW()),,-1)-1)&amp;"!"&amp;"F:F"),0),"")</f>
        <v>F30</v>
      </c>
      <c r="E1039" s="148" t="str" cm="1">
        <f t="array" aca="1" ref="E1039" ca="1">HYPERLINK("#"&amp;INDIRECT("B"&amp;_xlfn.XMATCH("No",$B$1:INDIRECT("B"&amp;ROW()),,-1)-1)&amp;"!"&amp;D1039,"위치로 이동")</f>
        <v>위치로 이동</v>
      </c>
      <c r="F1039" s="135"/>
    </row>
    <row r="1040" spans="2:6" outlineLevel="2">
      <c r="B1040" s="149" t="s">
        <v>1530</v>
      </c>
      <c r="C1040" s="137" t="s">
        <v>1531</v>
      </c>
      <c r="D1040" s="133" t="str" cm="1">
        <f t="array" aca="1" ref="D1040" ca="1">_xlfn.IFNA("F"&amp;MATCH(C1040,INDIRECT(INDIRECT("B"&amp;_xlfn.XMATCH("No",$B$1:INDIRECT("B"&amp;ROW()),,-1)-1)&amp;"!"&amp;"F:F"),0),"")</f>
        <v>F32</v>
      </c>
      <c r="E1040" s="134"/>
      <c r="F1040" s="135"/>
    </row>
    <row r="1041" spans="2:6" outlineLevel="2">
      <c r="B1041" s="177"/>
      <c r="C1041" s="150"/>
      <c r="D1041" s="133" t="str" cm="1">
        <f t="array" aca="1" ref="D1041" ca="1">_xlfn.IFNA("F"&amp;MATCH(C1041,INDIRECT(INDIRECT("B"&amp;_xlfn.XMATCH("No",$B$1:INDIRECT("B"&amp;ROW()),,-1)-1)&amp;"!"&amp;"F:F"),0),"")</f>
        <v/>
      </c>
      <c r="E1041" s="134"/>
      <c r="F1041" s="135"/>
    </row>
    <row r="1042" spans="2:6" outlineLevel="1">
      <c r="B1042" s="177"/>
      <c r="C1042" s="150"/>
      <c r="D1042" s="133" t="str" cm="1">
        <f t="array" aca="1" ref="D1042" ca="1">_xlfn.IFNA("F"&amp;MATCH(C1042,INDIRECT(INDIRECT("B"&amp;_xlfn.XMATCH("No",$B$1:INDIRECT("B"&amp;ROW()),,-1)-1)&amp;"!"&amp;"F:F"),0),"")</f>
        <v/>
      </c>
      <c r="E1042" s="134"/>
      <c r="F1042" s="135"/>
    </row>
    <row r="1043" spans="2:6">
      <c r="B1043" s="136"/>
      <c r="C1043" s="150"/>
      <c r="D1043" s="133" t="str" cm="1">
        <f t="array" aca="1" ref="D1043" ca="1">_xlfn.IFNA("F"&amp;MATCH(C1043,INDIRECT(INDIRECT("B"&amp;_xlfn.XMATCH("No",$B$1:INDIRECT("B"&amp;ROW()),,-1)-1)&amp;"!"&amp;"F:F"),0),"")</f>
        <v/>
      </c>
      <c r="E1043" s="134"/>
      <c r="F1043" s="135"/>
    </row>
    <row r="1044" spans="2:6">
      <c r="B1044" s="120">
        <v>12.3</v>
      </c>
      <c r="C1044" s="121" t="s">
        <v>1532</v>
      </c>
      <c r="D1044" s="122" t="str" cm="1">
        <f t="array" aca="1" ref="D1044" ca="1">_xlfn.IFNA("F"&amp;MATCH(C1044,INDIRECT(INDIRECT("B"&amp;_xlfn.XMATCH("No",$B$1:INDIRECT("B"&amp;ROW()),,-1)-1)&amp;"!"&amp;"F:F"),0),"")</f>
        <v/>
      </c>
      <c r="E1044" s="123"/>
      <c r="F1044" s="124"/>
    </row>
    <row r="1045" spans="2:6">
      <c r="B1045" s="125" t="s">
        <v>1533</v>
      </c>
      <c r="C1045" s="126" t="s">
        <v>1534</v>
      </c>
      <c r="D1045" s="127" t="str" cm="1">
        <f t="array" aca="1" ref="D1045" ca="1">_xlfn.IFNA("F"&amp;MATCH(C1045,INDIRECT(INDIRECT("B"&amp;_xlfn.XMATCH("No",$B$1:INDIRECT("B"&amp;ROW()),,-1)-1)&amp;"!"&amp;"F:F"),0),"")</f>
        <v/>
      </c>
      <c r="E1045" s="128"/>
      <c r="F1045" s="129"/>
    </row>
    <row r="1046" spans="2:6" outlineLevel="1">
      <c r="B1046" s="136" t="s">
        <v>1535</v>
      </c>
      <c r="C1046" s="132" t="s">
        <v>1536</v>
      </c>
      <c r="D1046" s="133" t="str" cm="1">
        <f t="array" aca="1" ref="D1046" ca="1">_xlfn.IFNA("F"&amp;MATCH(C1046,INDIRECT(INDIRECT("B"&amp;_xlfn.XMATCH("No",$B$1:INDIRECT("B"&amp;ROW()),,-1)-1)&amp;"!"&amp;"F:F"),0),"")</f>
        <v>F41</v>
      </c>
      <c r="E1046" s="148" t="str" cm="1">
        <f t="array" aca="1" ref="E1046" ca="1">HYPERLINK("#"&amp;INDIRECT("B"&amp;_xlfn.XMATCH("No",$B$1:INDIRECT("B"&amp;ROW()),,-1)-1)&amp;"!"&amp;D1046,"위치로 이동")</f>
        <v>위치로 이동</v>
      </c>
      <c r="F1046" s="135"/>
    </row>
    <row r="1047" spans="2:6" outlineLevel="2">
      <c r="B1047" s="149" t="s">
        <v>1537</v>
      </c>
      <c r="C1047" s="137" t="s">
        <v>1538</v>
      </c>
      <c r="D1047" s="133" t="str" cm="1">
        <f t="array" aca="1" ref="D1047" ca="1">_xlfn.IFNA("F"&amp;MATCH(C1047,INDIRECT(INDIRECT("B"&amp;_xlfn.XMATCH("No",$B$1:INDIRECT("B"&amp;ROW()),,-1)-1)&amp;"!"&amp;"F:F"),0),"")</f>
        <v>F43</v>
      </c>
      <c r="E1047" s="134"/>
      <c r="F1047" s="135"/>
    </row>
    <row r="1048" spans="2:6" outlineLevel="2">
      <c r="B1048" s="177"/>
      <c r="C1048" s="150"/>
      <c r="D1048" s="133" t="str" cm="1">
        <f t="array" aca="1" ref="D1048" ca="1">_xlfn.IFNA("F"&amp;MATCH(C1048,INDIRECT(INDIRECT("B"&amp;_xlfn.XMATCH("No",$B$1:INDIRECT("B"&amp;ROW()),,-1)-1)&amp;"!"&amp;"F:F"),0),"")</f>
        <v/>
      </c>
      <c r="E1048" s="134"/>
      <c r="F1048" s="135"/>
    </row>
    <row r="1049" spans="2:6" outlineLevel="1">
      <c r="B1049" s="136"/>
      <c r="C1049" s="150"/>
      <c r="D1049" s="133" t="str" cm="1">
        <f t="array" aca="1" ref="D1049" ca="1">_xlfn.IFNA("F"&amp;MATCH(C1049,INDIRECT(INDIRECT("B"&amp;_xlfn.XMATCH("No",$B$1:INDIRECT("B"&amp;ROW()),,-1)-1)&amp;"!"&amp;"F:F"),0),"")</f>
        <v/>
      </c>
      <c r="E1049" s="134"/>
      <c r="F1049" s="135"/>
    </row>
    <row r="1050" spans="2:6">
      <c r="B1050" s="125" t="s">
        <v>1539</v>
      </c>
      <c r="C1050" s="126" t="s">
        <v>1540</v>
      </c>
      <c r="D1050" s="127" t="str" cm="1">
        <f t="array" aca="1" ref="D1050" ca="1">_xlfn.IFNA("F"&amp;MATCH(C1050,INDIRECT(INDIRECT("B"&amp;_xlfn.XMATCH("No",$B$1:INDIRECT("B"&amp;ROW()),,-1)-1)&amp;"!"&amp;"F:F"),0),"")</f>
        <v/>
      </c>
      <c r="E1050" s="128"/>
      <c r="F1050" s="129"/>
    </row>
    <row r="1051" spans="2:6" outlineLevel="1">
      <c r="B1051" s="136" t="s">
        <v>1541</v>
      </c>
      <c r="C1051" s="132" t="s">
        <v>1542</v>
      </c>
      <c r="D1051" s="133" t="str" cm="1">
        <f t="array" aca="1" ref="D1051" ca="1">_xlfn.IFNA("F"&amp;MATCH(C1051,INDIRECT(INDIRECT("B"&amp;_xlfn.XMATCH("No",$B$1:INDIRECT("B"&amp;ROW()),,-1)-1)&amp;"!"&amp;"F:F"),0),"")</f>
        <v>F49</v>
      </c>
      <c r="E1051" s="148" t="str" cm="1">
        <f t="array" aca="1" ref="E1051" ca="1">HYPERLINK("#"&amp;INDIRECT("B"&amp;_xlfn.XMATCH("No",$B$1:INDIRECT("B"&amp;ROW()),,-1)-1)&amp;"!"&amp;D1051,"위치로 이동")</f>
        <v>위치로 이동</v>
      </c>
      <c r="F1051" s="135"/>
    </row>
    <row r="1052" spans="2:6" outlineLevel="2">
      <c r="B1052" s="149" t="s">
        <v>1543</v>
      </c>
      <c r="C1052" s="137" t="s">
        <v>1544</v>
      </c>
      <c r="D1052" s="133" t="str" cm="1">
        <f t="array" aca="1" ref="D1052" ca="1">_xlfn.IFNA("F"&amp;MATCH(C1052,INDIRECT(INDIRECT("B"&amp;_xlfn.XMATCH("No",$B$1:INDIRECT("B"&amp;ROW()),,-1)-1)&amp;"!"&amp;"F:F"),0),"")</f>
        <v>F51</v>
      </c>
      <c r="E1052" s="134"/>
      <c r="F1052" s="135"/>
    </row>
    <row r="1053" spans="2:6" outlineLevel="2">
      <c r="B1053" s="136"/>
      <c r="C1053" s="150"/>
      <c r="D1053" s="133" t="str" cm="1">
        <f t="array" aca="1" ref="D1053" ca="1">_xlfn.IFNA("F"&amp;MATCH(C1053,INDIRECT(INDIRECT("B"&amp;_xlfn.XMATCH("No",$B$1:INDIRECT("B"&amp;ROW()),,-1)-1)&amp;"!"&amp;"F:F"),0),"")</f>
        <v/>
      </c>
      <c r="E1053" s="134"/>
      <c r="F1053" s="135"/>
    </row>
    <row r="1054" spans="2:6" outlineLevel="2">
      <c r="B1054" s="177"/>
      <c r="C1054" s="132"/>
      <c r="D1054" s="133" t="str" cm="1">
        <f t="array" aca="1" ref="D1054" ca="1">_xlfn.IFNA("F"&amp;MATCH(C1054,INDIRECT(INDIRECT("B"&amp;_xlfn.XMATCH("No",$B$1:INDIRECT("B"&amp;ROW()),,-1)-1)&amp;"!"&amp;"F:F"),0),"")</f>
        <v/>
      </c>
      <c r="E1054" s="134"/>
      <c r="F1054" s="135"/>
    </row>
    <row r="1055" spans="2:6" outlineLevel="1">
      <c r="B1055" s="136" t="s">
        <v>1545</v>
      </c>
      <c r="C1055" s="132" t="s">
        <v>1546</v>
      </c>
      <c r="D1055" s="133" t="str" cm="1">
        <f t="array" aca="1" ref="D1055" ca="1">_xlfn.IFNA("F"&amp;MATCH(C1055,INDIRECT(INDIRECT("B"&amp;_xlfn.XMATCH("No",$B$1:INDIRECT("B"&amp;ROW()),,-1)-1)&amp;"!"&amp;"F:F"),0),"")</f>
        <v>F59</v>
      </c>
      <c r="E1055" s="134"/>
      <c r="F1055" s="135"/>
    </row>
    <row r="1056" spans="2:6" outlineLevel="2">
      <c r="B1056" s="149" t="s">
        <v>1547</v>
      </c>
      <c r="C1056" s="137" t="s">
        <v>1548</v>
      </c>
      <c r="D1056" s="133" t="str" cm="1">
        <f t="array" aca="1" ref="D1056" ca="1">_xlfn.IFNA("F"&amp;MATCH(C1056,INDIRECT(INDIRECT("B"&amp;_xlfn.XMATCH("No",$B$1:INDIRECT("B"&amp;ROW()),,-1)-1)&amp;"!"&amp;"F:F"),0),"")</f>
        <v>F61</v>
      </c>
      <c r="E1056" s="134"/>
      <c r="F1056" s="135"/>
    </row>
    <row r="1057" spans="2:6" outlineLevel="2">
      <c r="B1057" s="177"/>
      <c r="C1057" s="150"/>
      <c r="D1057" s="133" t="str" cm="1">
        <f t="array" aca="1" ref="D1057" ca="1">_xlfn.IFNA("F"&amp;MATCH(C1057,INDIRECT(INDIRECT("B"&amp;_xlfn.XMATCH("No",$B$1:INDIRECT("B"&amp;ROW()),,-1)-1)&amp;"!"&amp;"F:F"),0),"")</f>
        <v/>
      </c>
      <c r="E1057" s="134"/>
      <c r="F1057" s="135"/>
    </row>
    <row r="1058" spans="2:6" outlineLevel="1">
      <c r="B1058" s="136"/>
      <c r="C1058" s="150"/>
      <c r="D1058" s="165" t="str" cm="1">
        <f t="array" aca="1" ref="D1058" ca="1">_xlfn.IFNA("F"&amp;MATCH(C1058,INDIRECT(INDIRECT("B"&amp;_xlfn.XMATCH("No",$B$1:INDIRECT("B"&amp;ROW()),,-1)-1)&amp;"!"&amp;"F:F"),0),"")</f>
        <v/>
      </c>
      <c r="E1058" s="166"/>
      <c r="F1058" s="167"/>
    </row>
    <row r="1059" spans="2:6">
      <c r="B1059" s="136"/>
      <c r="C1059" s="150"/>
      <c r="D1059" s="165" t="str" cm="1">
        <f t="array" aca="1" ref="D1059" ca="1">_xlfn.IFNA("F"&amp;MATCH(C1059,INDIRECT(INDIRECT("B"&amp;_xlfn.XMATCH("No",$B$1:INDIRECT("B"&amp;ROW()),,-1)-1)&amp;"!"&amp;"F:F"),0),"")</f>
        <v/>
      </c>
      <c r="E1059" s="166"/>
      <c r="F1059" s="167"/>
    </row>
    <row r="1060" spans="2:6">
      <c r="B1060" s="120">
        <v>12.4</v>
      </c>
      <c r="C1060" s="121" t="s">
        <v>173</v>
      </c>
      <c r="D1060" s="122" t="str" cm="1">
        <f t="array" aca="1" ref="D1060" ca="1">_xlfn.IFNA("F"&amp;MATCH(C1060,INDIRECT(INDIRECT("B"&amp;_xlfn.XMATCH("No",$B$1:INDIRECT("B"&amp;ROW()),,-1)-1)&amp;"!"&amp;"F:F"),0),"")</f>
        <v/>
      </c>
      <c r="E1060" s="123"/>
      <c r="F1060" s="124"/>
    </row>
    <row r="1061" spans="2:6">
      <c r="B1061" s="125" t="s">
        <v>1549</v>
      </c>
      <c r="C1061" s="126" t="s">
        <v>1550</v>
      </c>
      <c r="D1061" s="168" t="str" cm="1">
        <f t="array" aca="1" ref="D1061" ca="1">_xlfn.IFNA("F"&amp;MATCH(C1061,INDIRECT(INDIRECT("B"&amp;_xlfn.XMATCH("No",$B$1:INDIRECT("B"&amp;ROW()),,-1)-1)&amp;"!"&amp;"F:F"),0),"")</f>
        <v/>
      </c>
      <c r="E1061" s="169"/>
      <c r="F1061" s="170"/>
    </row>
    <row r="1062" spans="2:6" outlineLevel="1">
      <c r="B1062" s="136" t="s">
        <v>1551</v>
      </c>
      <c r="C1062" s="132" t="s">
        <v>1552</v>
      </c>
      <c r="D1062" s="133" t="str" cm="1">
        <f t="array" aca="1" ref="D1062" ca="1">_xlfn.IFNA("F"&amp;MATCH(C1062,INDIRECT(INDIRECT("B"&amp;_xlfn.XMATCH("No",$B$1:INDIRECT("B"&amp;ROW()),,-1)-1)&amp;"!"&amp;"F:F"),0),"")</f>
        <v>F70</v>
      </c>
      <c r="E1062" s="148" t="str" cm="1">
        <f t="array" aca="1" ref="E1062" ca="1">HYPERLINK("#"&amp;INDIRECT("B"&amp;_xlfn.XMATCH("No",$B$1:INDIRECT("B"&amp;ROW()),,-1)-1)&amp;"!"&amp;D1062,"위치로 이동")</f>
        <v>위치로 이동</v>
      </c>
      <c r="F1062" s="135"/>
    </row>
    <row r="1063" spans="2:6" outlineLevel="2">
      <c r="B1063" s="149" t="s">
        <v>1553</v>
      </c>
      <c r="C1063" s="137" t="s">
        <v>1554</v>
      </c>
      <c r="D1063" s="133" t="str" cm="1">
        <f t="array" aca="1" ref="D1063" ca="1">_xlfn.IFNA("F"&amp;MATCH(C1063,INDIRECT(INDIRECT("B"&amp;_xlfn.XMATCH("No",$B$1:INDIRECT("B"&amp;ROW()),,-1)-1)&amp;"!"&amp;"F:F"),0),"")</f>
        <v>F72</v>
      </c>
      <c r="E1063" s="134"/>
      <c r="F1063" s="135"/>
    </row>
    <row r="1064" spans="2:6" outlineLevel="2">
      <c r="B1064" s="136"/>
      <c r="C1064" s="150"/>
      <c r="D1064" s="133" t="str" cm="1">
        <f t="array" aca="1" ref="D1064" ca="1">_xlfn.IFNA("F"&amp;MATCH(C1064,INDIRECT(INDIRECT("B"&amp;_xlfn.XMATCH("No",$B$1:INDIRECT("B"&amp;ROW()),,-1)-1)&amp;"!"&amp;"F:F"),0),"")</f>
        <v/>
      </c>
      <c r="E1064" s="134"/>
      <c r="F1064" s="135"/>
    </row>
    <row r="1065" spans="2:6" outlineLevel="1">
      <c r="B1065" s="136"/>
      <c r="C1065" s="150"/>
      <c r="D1065" s="158" t="str" cm="1">
        <f t="array" aca="1" ref="D1065" ca="1">_xlfn.IFNA("F"&amp;MATCH(C1065,INDIRECT(INDIRECT("B"&amp;_xlfn.XMATCH("No",$B$1:INDIRECT("B"&amp;ROW()),,-1)-1)&amp;"!"&amp;"F:F"),0),"")</f>
        <v/>
      </c>
      <c r="E1065" s="171"/>
      <c r="F1065" s="157"/>
    </row>
    <row r="1066" spans="2:6">
      <c r="B1066" s="136"/>
      <c r="C1066" s="150"/>
      <c r="D1066" s="158" t="str" cm="1">
        <f t="array" aca="1" ref="D1066" ca="1">_xlfn.IFNA("F"&amp;MATCH(C1066,INDIRECT(INDIRECT("B"&amp;_xlfn.XMATCH("No",$B$1:INDIRECT("B"&amp;ROW()),,-1)-1)&amp;"!"&amp;"F:F"),0),"")</f>
        <v/>
      </c>
      <c r="E1066" s="171"/>
      <c r="F1066" s="157"/>
    </row>
    <row r="1067" spans="2:6">
      <c r="B1067" s="120">
        <v>12.5</v>
      </c>
      <c r="C1067" s="121" t="s">
        <v>1555</v>
      </c>
      <c r="D1067" s="122" t="str" cm="1">
        <f t="array" aca="1" ref="D1067" ca="1">_xlfn.IFNA("F"&amp;MATCH(C1067,INDIRECT(INDIRECT("B"&amp;_xlfn.XMATCH("No",$B$1:INDIRECT("B"&amp;ROW()),,-1)-1)&amp;"!"&amp;"F:F"),0),"")</f>
        <v/>
      </c>
      <c r="E1067" s="123"/>
      <c r="F1067" s="124"/>
    </row>
    <row r="1068" spans="2:6">
      <c r="B1068" s="125" t="s">
        <v>1556</v>
      </c>
      <c r="C1068" s="126" t="s">
        <v>1557</v>
      </c>
      <c r="D1068" s="127" t="str" cm="1">
        <f t="array" aca="1" ref="D1068" ca="1">_xlfn.IFNA("F"&amp;MATCH(C1068,INDIRECT(INDIRECT("B"&amp;_xlfn.XMATCH("No",$B$1:INDIRECT("B"&amp;ROW()),,-1)-1)&amp;"!"&amp;"F:F"),0),"")</f>
        <v/>
      </c>
      <c r="E1068" s="128"/>
      <c r="F1068" s="129"/>
    </row>
    <row r="1069" spans="2:6" outlineLevel="1">
      <c r="B1069" s="136" t="s">
        <v>1558</v>
      </c>
      <c r="C1069" s="132" t="s">
        <v>1559</v>
      </c>
      <c r="D1069" s="158" t="str" cm="1">
        <f t="array" aca="1" ref="D1069" ca="1">_xlfn.IFNA("F"&amp;MATCH(C1069,INDIRECT(INDIRECT("B"&amp;_xlfn.XMATCH("No",$B$1:INDIRECT("B"&amp;ROW()),,-1)-1)&amp;"!"&amp;"F:F"),0),"")</f>
        <v>F81</v>
      </c>
      <c r="E1069" s="148" t="str" cm="1">
        <f t="array" aca="1" ref="E1069" ca="1">HYPERLINK("#"&amp;INDIRECT("B"&amp;_xlfn.XMATCH("No",$B$1:INDIRECT("B"&amp;ROW()),,-1)-1)&amp;"!"&amp;D1069,"위치로 이동")</f>
        <v>위치로 이동</v>
      </c>
      <c r="F1069" s="157"/>
    </row>
    <row r="1070" spans="2:6" outlineLevel="2">
      <c r="B1070" s="149" t="s">
        <v>1560</v>
      </c>
      <c r="C1070" s="137" t="s">
        <v>1561</v>
      </c>
      <c r="D1070" s="133" t="str" cm="1">
        <f t="array" aca="1" ref="D1070" ca="1">_xlfn.IFNA("F"&amp;MATCH(C1070,INDIRECT(INDIRECT("B"&amp;_xlfn.XMATCH("No",$B$1:INDIRECT("B"&amp;ROW()),,-1)-1)&amp;"!"&amp;"F:F"),0),"")</f>
        <v>F83</v>
      </c>
      <c r="E1070" s="134"/>
      <c r="F1070" s="135"/>
    </row>
    <row r="1071" spans="2:6" outlineLevel="2">
      <c r="B1071" s="136"/>
      <c r="C1071" s="150"/>
      <c r="D1071" s="133" t="str" cm="1">
        <f t="array" aca="1" ref="D1071" ca="1">_xlfn.IFNA("F"&amp;MATCH(C1071,INDIRECT(INDIRECT("B"&amp;_xlfn.XMATCH("No",$B$1:INDIRECT("B"&amp;ROW()),,-1)-1)&amp;"!"&amp;"F:F"),0),"")</f>
        <v/>
      </c>
      <c r="E1071" s="134"/>
      <c r="F1071" s="135"/>
    </row>
    <row r="1072" spans="2:6" outlineLevel="1">
      <c r="B1072" s="136"/>
      <c r="C1072" s="150"/>
      <c r="D1072" s="133" t="str" cm="1">
        <f t="array" aca="1" ref="D1072" ca="1">_xlfn.IFNA("F"&amp;MATCH(C1072,INDIRECT(INDIRECT("B"&amp;_xlfn.XMATCH("No",$B$1:INDIRECT("B"&amp;ROW()),,-1)-1)&amp;"!"&amp;"F:F"),0),"")</f>
        <v/>
      </c>
      <c r="E1072" s="134"/>
      <c r="F1072" s="135"/>
    </row>
    <row r="1073" spans="1:6" outlineLevel="1">
      <c r="B1073" s="136"/>
      <c r="C1073" s="150"/>
      <c r="D1073" s="133" t="str" cm="1">
        <f t="array" aca="1" ref="D1073" ca="1">_xlfn.IFNA("F"&amp;MATCH(C1073,INDIRECT(INDIRECT("B"&amp;_xlfn.XMATCH("No",$B$1:INDIRECT("B"&amp;ROW()),,-1)-1)&amp;"!"&amp;"F:F"),0),"")</f>
        <v/>
      </c>
      <c r="E1073" s="134"/>
      <c r="F1073" s="135"/>
    </row>
    <row r="1074" spans="1:6">
      <c r="B1074" s="136"/>
      <c r="C1074" s="150"/>
      <c r="D1074" s="133" t="str" cm="1">
        <f t="array" aca="1" ref="D1074" ca="1">_xlfn.IFNA("F"&amp;MATCH(C1074,INDIRECT(INDIRECT("B"&amp;_xlfn.XMATCH("No",$B$1:INDIRECT("B"&amp;ROW()),,-1)-1)&amp;"!"&amp;"F:F"),0),"")</f>
        <v/>
      </c>
      <c r="E1074" s="134"/>
      <c r="F1074" s="135"/>
    </row>
    <row r="1075" spans="1:6">
      <c r="B1075" s="136"/>
      <c r="C1075" s="150"/>
      <c r="D1075" s="133" t="str" cm="1">
        <f t="array" aca="1" ref="D1075" ca="1">_xlfn.IFNA("F"&amp;MATCH(C1075,INDIRECT(INDIRECT("B"&amp;_xlfn.XMATCH("No",$B$1:INDIRECT("B"&amp;ROW()),,-1)-1)&amp;"!"&amp;"F:F"),0),"")</f>
        <v/>
      </c>
      <c r="E1075" s="134"/>
      <c r="F1075" s="135"/>
    </row>
    <row r="1076" spans="1:6" ht="17.25" thickBot="1">
      <c r="B1076" s="225"/>
      <c r="C1076" s="204"/>
      <c r="D1076" s="226" t="str" cm="1">
        <f t="array" aca="1" ref="D1076" ca="1">_xlfn.IFNA("F"&amp;MATCH(C1076,INDIRECT(INDIRECT("B"&amp;_xlfn.XMATCH("No",$B$1:INDIRECT("B"&amp;ROW()),,-1)-1)&amp;"!"&amp;"F:F"),0),"")</f>
        <v/>
      </c>
      <c r="E1076" s="227"/>
      <c r="F1076" s="228"/>
    </row>
    <row r="1077" spans="1:6" ht="17.25" thickBot="1">
      <c r="A1077" s="88" t="s">
        <v>1562</v>
      </c>
      <c r="B1077" s="109" t="s">
        <v>1563</v>
      </c>
      <c r="C1077" s="229" t="s">
        <v>1564</v>
      </c>
      <c r="D1077" s="143"/>
      <c r="E1077" s="144"/>
      <c r="F1077" s="145"/>
    </row>
    <row r="1078" spans="1:6" ht="33">
      <c r="B1078" s="115" t="s">
        <v>322</v>
      </c>
      <c r="C1078" s="116"/>
      <c r="D1078" s="117" t="s">
        <v>328</v>
      </c>
      <c r="E1078" s="118"/>
      <c r="F1078" s="119" t="s">
        <v>326</v>
      </c>
    </row>
    <row r="1079" spans="1:6">
      <c r="A1079" s="88" t="s">
        <v>1565</v>
      </c>
      <c r="B1079" s="120">
        <v>13.1</v>
      </c>
      <c r="C1079" s="121" t="s">
        <v>1514</v>
      </c>
      <c r="D1079" s="122" t="str" cm="1">
        <f t="array" aca="1" ref="D1079" ca="1">_xlfn.IFNA("F"&amp;MATCH(C1079,INDIRECT(INDIRECT("B"&amp;_xlfn.XMATCH("No",$B$1:INDIRECT("B"&amp;ROW()),,-1)-1)&amp;"!"&amp;"F:F"),0),"")</f>
        <v/>
      </c>
      <c r="E1079" s="123"/>
      <c r="F1079" s="124"/>
    </row>
    <row r="1080" spans="1:6">
      <c r="A1080" s="88" t="s">
        <v>1566</v>
      </c>
      <c r="B1080" s="125" t="s">
        <v>1567</v>
      </c>
      <c r="C1080" s="126" t="s">
        <v>1516</v>
      </c>
      <c r="D1080" s="127" t="str" cm="1">
        <f t="array" aca="1" ref="D1080" ca="1">_xlfn.IFNA("F"&amp;MATCH(C1080,INDIRECT(INDIRECT("B"&amp;_xlfn.XMATCH("No",$B$1:INDIRECT("B"&amp;ROW()),,-1)-1)&amp;"!"&amp;"F:F"),0),"")</f>
        <v/>
      </c>
      <c r="E1080" s="128"/>
      <c r="F1080" s="129"/>
    </row>
    <row r="1081" spans="1:6" outlineLevel="1">
      <c r="A1081" s="88" t="s">
        <v>1568</v>
      </c>
      <c r="B1081" s="136" t="s">
        <v>1569</v>
      </c>
      <c r="C1081" s="132" t="s">
        <v>1518</v>
      </c>
      <c r="D1081" s="133" t="str" cm="1">
        <f t="array" aca="1" ref="D1081" ca="1">_xlfn.IFNA("F"&amp;MATCH(C1081,INDIRECT(INDIRECT("B"&amp;_xlfn.XMATCH("No",$B$1:INDIRECT("B"&amp;ROW()),,-1)-1)&amp;"!"&amp;"F:F"),0),"")</f>
        <v>F6</v>
      </c>
      <c r="E1081" s="148" t="str" cm="1">
        <f t="array" aca="1" ref="E1081" ca="1">HYPERLINK("#"&amp;INDIRECT("B"&amp;_xlfn.XMATCH("No",$B$1:INDIRECT("B"&amp;ROW()),,-1)-1)&amp;"!"&amp;D1081,"위치로 이동")</f>
        <v>위치로 이동</v>
      </c>
      <c r="F1081" s="135"/>
    </row>
    <row r="1082" spans="1:6" outlineLevel="2">
      <c r="B1082" s="149" t="s">
        <v>1570</v>
      </c>
      <c r="C1082" s="137" t="s">
        <v>1571</v>
      </c>
      <c r="D1082" s="133" t="str" cm="1">
        <f t="array" aca="1" ref="D1082" ca="1">_xlfn.IFNA("F"&amp;MATCH(C1082,INDIRECT(INDIRECT("B"&amp;_xlfn.XMATCH("No",$B$1:INDIRECT("B"&amp;ROW()),,-1)-1)&amp;"!"&amp;"F:F"),0),"")</f>
        <v>F8</v>
      </c>
      <c r="E1082" s="134"/>
      <c r="F1082" s="135"/>
    </row>
    <row r="1083" spans="1:6" outlineLevel="2">
      <c r="B1083" s="136"/>
      <c r="C1083" s="150"/>
      <c r="D1083" s="133" t="str" cm="1">
        <f t="array" aca="1" ref="D1083" ca="1">_xlfn.IFNA("F"&amp;MATCH(C1083,INDIRECT(INDIRECT("B"&amp;_xlfn.XMATCH("No",$B$1:INDIRECT("B"&amp;ROW()),,-1)-1)&amp;"!"&amp;"F:F"),0),"")</f>
        <v/>
      </c>
      <c r="E1083" s="134"/>
      <c r="F1083" s="135"/>
    </row>
    <row r="1084" spans="1:6" outlineLevel="1">
      <c r="B1084" s="136" t="s">
        <v>1572</v>
      </c>
      <c r="C1084" s="132" t="s">
        <v>1522</v>
      </c>
      <c r="D1084" s="133" t="str" cm="1">
        <f t="array" aca="1" ref="D1084" ca="1">_xlfn.IFNA("F"&amp;MATCH(C1084,INDIRECT(INDIRECT("B"&amp;_xlfn.XMATCH("No",$B$1:INDIRECT("B"&amp;ROW()),,-1)-1)&amp;"!"&amp;"F:F"),0),"")</f>
        <v>F16</v>
      </c>
      <c r="E1084" s="148" t="str" cm="1">
        <f t="array" aca="1" ref="E1084" ca="1">HYPERLINK("#"&amp;INDIRECT("B"&amp;_xlfn.XMATCH("No",$B$1:INDIRECT("B"&amp;ROW()),,-1)-1)&amp;"!"&amp;D1084,"위치로 이동")</f>
        <v>위치로 이동</v>
      </c>
      <c r="F1084" s="135"/>
    </row>
    <row r="1085" spans="1:6" outlineLevel="2">
      <c r="B1085" s="149" t="s">
        <v>1573</v>
      </c>
      <c r="C1085" s="137" t="s">
        <v>1574</v>
      </c>
      <c r="D1085" s="133" t="str" cm="1">
        <f t="array" aca="1" ref="D1085" ca="1">_xlfn.IFNA("F"&amp;MATCH(C1085,INDIRECT(INDIRECT("B"&amp;_xlfn.XMATCH("No",$B$1:INDIRECT("B"&amp;ROW()),,-1)-1)&amp;"!"&amp;"F:F"),0),"")</f>
        <v>F18</v>
      </c>
      <c r="E1085" s="134"/>
      <c r="F1085" s="135"/>
    </row>
    <row r="1086" spans="1:6" outlineLevel="2">
      <c r="B1086" s="136"/>
      <c r="C1086" s="150"/>
      <c r="D1086" s="133" t="str" cm="1">
        <f t="array" aca="1" ref="D1086" ca="1">_xlfn.IFNA("F"&amp;MATCH(C1086,INDIRECT(INDIRECT("B"&amp;_xlfn.XMATCH("No",$B$1:INDIRECT("B"&amp;ROW()),,-1)-1)&amp;"!"&amp;"F:F"),0),"")</f>
        <v/>
      </c>
      <c r="E1086" s="134"/>
      <c r="F1086" s="135"/>
    </row>
    <row r="1087" spans="1:6">
      <c r="A1087" s="88" t="s">
        <v>1565</v>
      </c>
      <c r="B1087" s="120">
        <v>13.2</v>
      </c>
      <c r="C1087" s="121" t="s">
        <v>1525</v>
      </c>
      <c r="D1087" s="122" t="str" cm="1">
        <f t="array" aca="1" ref="D1087" ca="1">_xlfn.IFNA("F"&amp;MATCH(C1087,INDIRECT(INDIRECT("B"&amp;_xlfn.XMATCH("No",$B$1:INDIRECT("B"&amp;ROW()),,-1)-1)&amp;"!"&amp;"F:F"),0),"")</f>
        <v/>
      </c>
      <c r="E1087" s="123"/>
      <c r="F1087" s="124"/>
    </row>
    <row r="1088" spans="1:6">
      <c r="A1088" s="88" t="s">
        <v>1566</v>
      </c>
      <c r="B1088" s="125" t="s">
        <v>1575</v>
      </c>
      <c r="C1088" s="126" t="s">
        <v>1527</v>
      </c>
      <c r="D1088" s="127" t="str" cm="1">
        <f t="array" aca="1" ref="D1088" ca="1">_xlfn.IFNA("F"&amp;MATCH(C1088,INDIRECT(INDIRECT("B"&amp;_xlfn.XMATCH("No",$B$1:INDIRECT("B"&amp;ROW()),,-1)-1)&amp;"!"&amp;"F:F"),0),"")</f>
        <v/>
      </c>
      <c r="E1088" s="128"/>
      <c r="F1088" s="129"/>
    </row>
    <row r="1089" spans="1:6" outlineLevel="1">
      <c r="A1089" s="88" t="s">
        <v>1568</v>
      </c>
      <c r="B1089" s="136" t="s">
        <v>1576</v>
      </c>
      <c r="C1089" s="132" t="s">
        <v>1529</v>
      </c>
      <c r="D1089" s="133" t="str" cm="1">
        <f t="array" aca="1" ref="D1089" ca="1">_xlfn.IFNA("F"&amp;MATCH(C1089,INDIRECT(INDIRECT("B"&amp;_xlfn.XMATCH("No",$B$1:INDIRECT("B"&amp;ROW()),,-1)-1)&amp;"!"&amp;"F:F"),0),"")</f>
        <v>F29</v>
      </c>
      <c r="E1089" s="148" t="str" cm="1">
        <f t="array" aca="1" ref="E1089" ca="1">HYPERLINK("#"&amp;INDIRECT("B"&amp;_xlfn.XMATCH("No",$B$1:INDIRECT("B"&amp;ROW()),,-1)-1)&amp;"!"&amp;D1089,"위치로 이동")</f>
        <v>위치로 이동</v>
      </c>
      <c r="F1089" s="135"/>
    </row>
    <row r="1090" spans="1:6" outlineLevel="2">
      <c r="B1090" s="149" t="s">
        <v>1577</v>
      </c>
      <c r="C1090" s="137" t="s">
        <v>1578</v>
      </c>
      <c r="D1090" s="133" t="str" cm="1">
        <f t="array" aca="1" ref="D1090" ca="1">_xlfn.IFNA("F"&amp;MATCH(C1090,INDIRECT(INDIRECT("B"&amp;_xlfn.XMATCH("No",$B$1:INDIRECT("B"&amp;ROW()),,-1)-1)&amp;"!"&amp;"F:F"),0),"")</f>
        <v>F31</v>
      </c>
      <c r="E1090" s="134"/>
      <c r="F1090" s="135"/>
    </row>
    <row r="1091" spans="1:6">
      <c r="B1091" s="136"/>
      <c r="C1091" s="150"/>
      <c r="D1091" s="133" t="str" cm="1">
        <f t="array" aca="1" ref="D1091" ca="1">_xlfn.IFNA("F"&amp;MATCH(C1091,INDIRECT(INDIRECT("B"&amp;_xlfn.XMATCH("No",$B$1:INDIRECT("B"&amp;ROW()),,-1)-1)&amp;"!"&amp;"F:F"),0),"")</f>
        <v/>
      </c>
      <c r="E1091" s="134"/>
      <c r="F1091" s="135"/>
    </row>
    <row r="1092" spans="1:6">
      <c r="A1092" s="88" t="s">
        <v>1565</v>
      </c>
      <c r="B1092" s="120">
        <v>13.3</v>
      </c>
      <c r="C1092" s="121" t="s">
        <v>1532</v>
      </c>
      <c r="D1092" s="122" t="str" cm="1">
        <f t="array" aca="1" ref="D1092" ca="1">_xlfn.IFNA("F"&amp;MATCH(C1092,INDIRECT(INDIRECT("B"&amp;_xlfn.XMATCH("No",$B$1:INDIRECT("B"&amp;ROW()),,-1)-1)&amp;"!"&amp;"F:F"),0),"")</f>
        <v/>
      </c>
      <c r="E1092" s="123"/>
      <c r="F1092" s="124"/>
    </row>
    <row r="1093" spans="1:6">
      <c r="A1093" s="88" t="s">
        <v>1566</v>
      </c>
      <c r="B1093" s="125" t="s">
        <v>1579</v>
      </c>
      <c r="C1093" s="180" t="s">
        <v>1580</v>
      </c>
      <c r="D1093" s="127" t="str" cm="1">
        <f t="array" aca="1" ref="D1093" ca="1">_xlfn.IFNA("F"&amp;MATCH(C1093,INDIRECT(INDIRECT("B"&amp;_xlfn.XMATCH("No",$B$1:INDIRECT("B"&amp;ROW()),,-1)-1)&amp;"!"&amp;"F:F"),0),"")</f>
        <v/>
      </c>
      <c r="E1093" s="128"/>
      <c r="F1093" s="129"/>
    </row>
    <row r="1094" spans="1:6" outlineLevel="1">
      <c r="A1094" s="88" t="s">
        <v>1568</v>
      </c>
      <c r="B1094" s="136" t="s">
        <v>1581</v>
      </c>
      <c r="C1094" s="132" t="s">
        <v>1536</v>
      </c>
      <c r="D1094" s="133" t="str" cm="1">
        <f t="array" aca="1" ref="D1094" ca="1">_xlfn.IFNA("F"&amp;MATCH(C1094,INDIRECT(INDIRECT("B"&amp;_xlfn.XMATCH("No",$B$1:INDIRECT("B"&amp;ROW()),,-1)-1)&amp;"!"&amp;"F:F"),0),"")</f>
        <v>F40</v>
      </c>
      <c r="E1094" s="148" t="str" cm="1">
        <f t="array" aca="1" ref="E1094" ca="1">HYPERLINK("#"&amp;INDIRECT("B"&amp;_xlfn.XMATCH("No",$B$1:INDIRECT("B"&amp;ROW()),,-1)-1)&amp;"!"&amp;D1094,"위치로 이동")</f>
        <v>위치로 이동</v>
      </c>
      <c r="F1094" s="135"/>
    </row>
    <row r="1095" spans="1:6" outlineLevel="2">
      <c r="B1095" s="149" t="s">
        <v>1582</v>
      </c>
      <c r="C1095" s="137" t="s">
        <v>1583</v>
      </c>
      <c r="D1095" s="133" t="str" cm="1">
        <f t="array" aca="1" ref="D1095" ca="1">_xlfn.IFNA("F"&amp;MATCH(C1095,INDIRECT(INDIRECT("B"&amp;_xlfn.XMATCH("No",$B$1:INDIRECT("B"&amp;ROW()),,-1)-1)&amp;"!"&amp;"F:F"),0),"")</f>
        <v>F42</v>
      </c>
      <c r="E1095" s="134"/>
      <c r="F1095" s="135"/>
    </row>
    <row r="1096" spans="1:6" outlineLevel="1">
      <c r="B1096" s="136"/>
      <c r="C1096" s="150"/>
      <c r="D1096" s="133" t="str" cm="1">
        <f t="array" aca="1" ref="D1096" ca="1">_xlfn.IFNA("F"&amp;MATCH(C1096,INDIRECT(INDIRECT("B"&amp;_xlfn.XMATCH("No",$B$1:INDIRECT("B"&amp;ROW()),,-1)-1)&amp;"!"&amp;"F:F"),0),"")</f>
        <v/>
      </c>
      <c r="E1096" s="134"/>
      <c r="F1096" s="135"/>
    </row>
    <row r="1097" spans="1:6" outlineLevel="1">
      <c r="A1097" s="88" t="s">
        <v>1568</v>
      </c>
      <c r="B1097" s="136" t="s">
        <v>1584</v>
      </c>
      <c r="C1097" s="132" t="s">
        <v>1542</v>
      </c>
      <c r="D1097" s="133" t="str" cm="1">
        <f t="array" aca="1" ref="D1097" ca="1">_xlfn.IFNA("F"&amp;MATCH(C1097,INDIRECT(INDIRECT("B"&amp;_xlfn.XMATCH("No",$B$1:INDIRECT("B"&amp;ROW()),,-1)-1)&amp;"!"&amp;"F:F"),0),"")</f>
        <v>F47</v>
      </c>
      <c r="E1097" s="148" t="str" cm="1">
        <f t="array" aca="1" ref="E1097" ca="1">HYPERLINK("#"&amp;INDIRECT("B"&amp;_xlfn.XMATCH("No",$B$1:INDIRECT("B"&amp;ROW()),,-1)-1)&amp;"!"&amp;D1097,"위치로 이동")</f>
        <v>위치로 이동</v>
      </c>
      <c r="F1097" s="135"/>
    </row>
    <row r="1098" spans="1:6" outlineLevel="2">
      <c r="B1098" s="149" t="s">
        <v>1585</v>
      </c>
      <c r="C1098" s="137" t="s">
        <v>1586</v>
      </c>
      <c r="D1098" s="133" t="str" cm="1">
        <f t="array" aca="1" ref="D1098" ca="1">_xlfn.IFNA("F"&amp;MATCH(C1098,INDIRECT(INDIRECT("B"&amp;_xlfn.XMATCH("No",$B$1:INDIRECT("B"&amp;ROW()),,-1)-1)&amp;"!"&amp;"F:F"),0),"")</f>
        <v>F49</v>
      </c>
      <c r="E1098" s="134"/>
      <c r="F1098" s="135"/>
    </row>
    <row r="1099" spans="1:6" outlineLevel="2">
      <c r="B1099" s="177"/>
      <c r="C1099" s="132"/>
      <c r="D1099" s="133" t="str" cm="1">
        <f t="array" aca="1" ref="D1099" ca="1">_xlfn.IFNA("F"&amp;MATCH(C1099,INDIRECT(INDIRECT("B"&amp;_xlfn.XMATCH("No",$B$1:INDIRECT("B"&amp;ROW()),,-1)-1)&amp;"!"&amp;"F:F"),0),"")</f>
        <v/>
      </c>
      <c r="E1099" s="134"/>
      <c r="F1099" s="135"/>
    </row>
    <row r="1100" spans="1:6" outlineLevel="1">
      <c r="A1100" s="88" t="s">
        <v>1568</v>
      </c>
      <c r="B1100" s="136" t="s">
        <v>1587</v>
      </c>
      <c r="C1100" s="155" t="s">
        <v>1588</v>
      </c>
      <c r="D1100" s="133" t="str" cm="1">
        <f t="array" aca="1" ref="D1100" ca="1">_xlfn.IFNA("F"&amp;MATCH(C1100,INDIRECT(INDIRECT("B"&amp;_xlfn.XMATCH("No",$B$1:INDIRECT("B"&amp;ROW()),,-1)-1)&amp;"!"&amp;"F:F"),0),"")</f>
        <v>F54</v>
      </c>
      <c r="E1100" s="148" t="str" cm="1">
        <f t="array" aca="1" ref="E1100" ca="1">HYPERLINK("#"&amp;INDIRECT("B"&amp;_xlfn.XMATCH("No",$B$1:INDIRECT("B"&amp;ROW()),,-1)-1)&amp;"!"&amp;D1100,"위치로 이동")</f>
        <v>위치로 이동</v>
      </c>
      <c r="F1100" s="135"/>
    </row>
    <row r="1101" spans="1:6" outlineLevel="2">
      <c r="B1101" s="149" t="s">
        <v>1589</v>
      </c>
      <c r="C1101" s="137" t="s">
        <v>1590</v>
      </c>
      <c r="D1101" s="133" t="str" cm="1">
        <f t="array" aca="1" ref="D1101" ca="1">_xlfn.IFNA("F"&amp;MATCH(C1101,INDIRECT(INDIRECT("B"&amp;_xlfn.XMATCH("No",$B$1:INDIRECT("B"&amp;ROW()),,-1)-1)&amp;"!"&amp;"F:F"),0),"")</f>
        <v>F56</v>
      </c>
      <c r="E1101" s="134"/>
      <c r="F1101" s="135"/>
    </row>
    <row r="1102" spans="1:6" outlineLevel="2">
      <c r="B1102" s="177"/>
      <c r="C1102" s="132"/>
      <c r="D1102" s="133" t="str" cm="1">
        <f t="array" aca="1" ref="D1102" ca="1">_xlfn.IFNA("F"&amp;MATCH(C1102,INDIRECT(INDIRECT("B"&amp;_xlfn.XMATCH("No",$B$1:INDIRECT("B"&amp;ROW()),,-1)-1)&amp;"!"&amp;"F:F"),0),"")</f>
        <v/>
      </c>
      <c r="E1102" s="134"/>
      <c r="F1102" s="135"/>
    </row>
    <row r="1103" spans="1:6" outlineLevel="1">
      <c r="A1103" s="88" t="s">
        <v>1568</v>
      </c>
      <c r="B1103" s="136" t="s">
        <v>1591</v>
      </c>
      <c r="C1103" s="132" t="s">
        <v>1546</v>
      </c>
      <c r="D1103" s="133" t="str" cm="1">
        <f t="array" aca="1" ref="D1103" ca="1">_xlfn.IFNA("F"&amp;MATCH(C1103,INDIRECT(INDIRECT("B"&amp;_xlfn.XMATCH("No",$B$1:INDIRECT("B"&amp;ROW()),,-1)-1)&amp;"!"&amp;"F:F"),0),"")</f>
        <v>F61</v>
      </c>
      <c r="E1103" s="148" t="str" cm="1">
        <f t="array" aca="1" ref="E1103" ca="1">HYPERLINK("#"&amp;INDIRECT("B"&amp;_xlfn.XMATCH("No",$B$1:INDIRECT("B"&amp;ROW()),,-1)-1)&amp;"!"&amp;D1103,"위치로 이동")</f>
        <v>위치로 이동</v>
      </c>
      <c r="F1103" s="135"/>
    </row>
    <row r="1104" spans="1:6" outlineLevel="2">
      <c r="B1104" s="149" t="s">
        <v>1592</v>
      </c>
      <c r="C1104" s="137" t="s">
        <v>1593</v>
      </c>
      <c r="D1104" s="133" t="str" cm="1">
        <f t="array" aca="1" ref="D1104" ca="1">_xlfn.IFNA("F"&amp;MATCH(C1104,INDIRECT(INDIRECT("B"&amp;_xlfn.XMATCH("No",$B$1:INDIRECT("B"&amp;ROW()),,-1)-1)&amp;"!"&amp;"F:F"),0),"")</f>
        <v>F63</v>
      </c>
      <c r="E1104" s="134"/>
      <c r="F1104" s="135"/>
    </row>
    <row r="1105" spans="1:6">
      <c r="B1105" s="136"/>
      <c r="C1105" s="150"/>
      <c r="D1105" s="165" t="str" cm="1">
        <f t="array" aca="1" ref="D1105" ca="1">_xlfn.IFNA("F"&amp;MATCH(C1105,INDIRECT(INDIRECT("B"&amp;_xlfn.XMATCH("No",$B$1:INDIRECT("B"&amp;ROW()),,-1)-1)&amp;"!"&amp;"F:F"),0),"")</f>
        <v/>
      </c>
      <c r="E1105" s="166"/>
      <c r="F1105" s="167"/>
    </row>
    <row r="1106" spans="1:6">
      <c r="A1106" s="88" t="s">
        <v>1565</v>
      </c>
      <c r="B1106" s="120">
        <v>13.4</v>
      </c>
      <c r="C1106" s="121" t="s">
        <v>173</v>
      </c>
      <c r="D1106" s="122" t="str" cm="1">
        <f t="array" aca="1" ref="D1106" ca="1">_xlfn.IFNA("F"&amp;MATCH(C1106,INDIRECT(INDIRECT("B"&amp;_xlfn.XMATCH("No",$B$1:INDIRECT("B"&amp;ROW()),,-1)-1)&amp;"!"&amp;"F:F"),0),"")</f>
        <v/>
      </c>
      <c r="E1106" s="123"/>
      <c r="F1106" s="124"/>
    </row>
    <row r="1107" spans="1:6">
      <c r="A1107" s="88" t="s">
        <v>1566</v>
      </c>
      <c r="B1107" s="125" t="s">
        <v>1594</v>
      </c>
      <c r="C1107" s="180" t="s">
        <v>1595</v>
      </c>
      <c r="D1107" s="168" t="str" cm="1">
        <f t="array" aca="1" ref="D1107" ca="1">_xlfn.IFNA("F"&amp;MATCH(C1107,INDIRECT(INDIRECT("B"&amp;_xlfn.XMATCH("No",$B$1:INDIRECT("B"&amp;ROW()),,-1)-1)&amp;"!"&amp;"F:F"),0),"")</f>
        <v/>
      </c>
      <c r="E1107" s="169"/>
      <c r="F1107" s="170"/>
    </row>
    <row r="1108" spans="1:6" outlineLevel="1">
      <c r="A1108" s="88" t="s">
        <v>1568</v>
      </c>
      <c r="B1108" s="136" t="s">
        <v>1596</v>
      </c>
      <c r="C1108" s="132" t="s">
        <v>1552</v>
      </c>
      <c r="D1108" s="133" t="str" cm="1">
        <f t="array" aca="1" ref="D1108" ca="1">_xlfn.IFNA("F"&amp;MATCH(C1108,INDIRECT(INDIRECT("B"&amp;_xlfn.XMATCH("No",$B$1:INDIRECT("B"&amp;ROW()),,-1)-1)&amp;"!"&amp;"F:F"),0),"")</f>
        <v>F71</v>
      </c>
      <c r="E1108" s="148" t="str" cm="1">
        <f t="array" aca="1" ref="E1108" ca="1">HYPERLINK("#"&amp;INDIRECT("B"&amp;_xlfn.XMATCH("No",$B$1:INDIRECT("B"&amp;ROW()),,-1)-1)&amp;"!"&amp;D1108,"위치로 이동")</f>
        <v>위치로 이동</v>
      </c>
      <c r="F1108" s="135"/>
    </row>
    <row r="1109" spans="1:6" outlineLevel="2">
      <c r="B1109" s="149" t="s">
        <v>1597</v>
      </c>
      <c r="C1109" s="137" t="s">
        <v>1598</v>
      </c>
      <c r="D1109" s="133" t="str" cm="1">
        <f t="array" aca="1" ref="D1109" ca="1">_xlfn.IFNA("F"&amp;MATCH(C1109,INDIRECT(INDIRECT("B"&amp;_xlfn.XMATCH("No",$B$1:INDIRECT("B"&amp;ROW()),,-1)-1)&amp;"!"&amp;"F:F"),0),"")</f>
        <v>F73</v>
      </c>
      <c r="E1109" s="134"/>
      <c r="F1109" s="135"/>
    </row>
    <row r="1110" spans="1:6">
      <c r="B1110" s="136"/>
      <c r="C1110" s="150"/>
      <c r="D1110" s="158" t="str" cm="1">
        <f t="array" aca="1" ref="D1110" ca="1">_xlfn.IFNA("F"&amp;MATCH(C1110,INDIRECT(INDIRECT("B"&amp;_xlfn.XMATCH("No",$B$1:INDIRECT("B"&amp;ROW()),,-1)-1)&amp;"!"&amp;"F:F"),0),"")</f>
        <v/>
      </c>
      <c r="E1110" s="171"/>
      <c r="F1110" s="157"/>
    </row>
    <row r="1111" spans="1:6">
      <c r="A1111" s="88" t="s">
        <v>1565</v>
      </c>
      <c r="B1111" s="120">
        <v>13.5</v>
      </c>
      <c r="C1111" s="121" t="s">
        <v>171</v>
      </c>
      <c r="D1111" s="122" t="str" cm="1">
        <f t="array" aca="1" ref="D1111" ca="1">_xlfn.IFNA("F"&amp;MATCH(C1111,INDIRECT(INDIRECT("B"&amp;_xlfn.XMATCH("No",$B$1:INDIRECT("B"&amp;ROW()),,-1)-1)&amp;"!"&amp;"F:F"),0),"")</f>
        <v/>
      </c>
      <c r="E1111" s="123"/>
      <c r="F1111" s="124"/>
    </row>
    <row r="1112" spans="1:6">
      <c r="A1112" s="88" t="s">
        <v>1566</v>
      </c>
      <c r="B1112" s="125" t="s">
        <v>1599</v>
      </c>
      <c r="C1112" s="180" t="s">
        <v>1600</v>
      </c>
      <c r="D1112" s="127" t="str" cm="1">
        <f t="array" aca="1" ref="D1112" ca="1">_xlfn.IFNA("F"&amp;MATCH(C1112,INDIRECT(INDIRECT("B"&amp;_xlfn.XMATCH("No",$B$1:INDIRECT("B"&amp;ROW()),,-1)-1)&amp;"!"&amp;"F:F"),0),"")</f>
        <v/>
      </c>
      <c r="E1112" s="128"/>
      <c r="F1112" s="129"/>
    </row>
    <row r="1113" spans="1:6" outlineLevel="1">
      <c r="A1113" s="88" t="s">
        <v>1568</v>
      </c>
      <c r="B1113" s="136" t="s">
        <v>1601</v>
      </c>
      <c r="C1113" s="155" t="s">
        <v>1602</v>
      </c>
      <c r="D1113" s="158" t="str" cm="1">
        <f t="array" aca="1" ref="D1113" ca="1">_xlfn.IFNA("F"&amp;MATCH(C1113,INDIRECT(INDIRECT("B"&amp;_xlfn.XMATCH("No",$B$1:INDIRECT("B"&amp;ROW()),,-1)-1)&amp;"!"&amp;"F:F"),0),"")</f>
        <v>F81</v>
      </c>
      <c r="E1113" s="148" t="str" cm="1">
        <f t="array" aca="1" ref="E1113" ca="1">HYPERLINK("#"&amp;INDIRECT("B"&amp;_xlfn.XMATCH("No",$B$1:INDIRECT("B"&amp;ROW()),,-1)-1)&amp;"!"&amp;D1113,"위치로 이동")</f>
        <v>위치로 이동</v>
      </c>
      <c r="F1113" s="157"/>
    </row>
    <row r="1114" spans="1:6" outlineLevel="2">
      <c r="B1114" s="149" t="s">
        <v>1603</v>
      </c>
      <c r="C1114" s="137" t="s">
        <v>1604</v>
      </c>
      <c r="D1114" s="133" t="str" cm="1">
        <f t="array" aca="1" ref="D1114" ca="1">_xlfn.IFNA("F"&amp;MATCH(C1114,INDIRECT(INDIRECT("B"&amp;_xlfn.XMATCH("No",$B$1:INDIRECT("B"&amp;ROW()),,-1)-1)&amp;"!"&amp;"F:F"),0),"")</f>
        <v>F83</v>
      </c>
      <c r="E1114" s="134"/>
      <c r="F1114" s="135"/>
    </row>
    <row r="1115" spans="1:6" outlineLevel="2">
      <c r="B1115" s="136"/>
      <c r="C1115" s="150"/>
      <c r="D1115" s="133" t="str" cm="1">
        <f t="array" aca="1" ref="D1115" ca="1">_xlfn.IFNA("F"&amp;MATCH(C1115,INDIRECT(INDIRECT("B"&amp;_xlfn.XMATCH("No",$B$1:INDIRECT("B"&amp;ROW()),,-1)-1)&amp;"!"&amp;"F:F"),0),"")</f>
        <v/>
      </c>
      <c r="E1115" s="134"/>
      <c r="F1115" s="135"/>
    </row>
    <row r="1116" spans="1:6" outlineLevel="1">
      <c r="A1116" s="88" t="s">
        <v>1568</v>
      </c>
      <c r="B1116" s="136" t="s">
        <v>1605</v>
      </c>
      <c r="C1116" s="155" t="s">
        <v>1606</v>
      </c>
      <c r="D1116" s="158" t="str" cm="1">
        <f t="array" aca="1" ref="D1116" ca="1">_xlfn.IFNA("F"&amp;MATCH(C1116,INDIRECT(INDIRECT("B"&amp;_xlfn.XMATCH("No",$B$1:INDIRECT("B"&amp;ROW()),,-1)-1)&amp;"!"&amp;"F:F"),0),"")</f>
        <v>F95</v>
      </c>
      <c r="E1116" s="148" t="str" cm="1">
        <f t="array" aca="1" ref="E1116" ca="1">HYPERLINK("#"&amp;INDIRECT("B"&amp;_xlfn.XMATCH("No",$B$1:INDIRECT("B"&amp;ROW()),,-1)-1)&amp;"!"&amp;D1116,"위치로 이동")</f>
        <v>위치로 이동</v>
      </c>
      <c r="F1116" s="157"/>
    </row>
    <row r="1117" spans="1:6" outlineLevel="2">
      <c r="B1117" s="149" t="s">
        <v>1607</v>
      </c>
      <c r="C1117" s="137" t="s">
        <v>1608</v>
      </c>
      <c r="D1117" s="133" t="str" cm="1">
        <f t="array" aca="1" ref="D1117" ca="1">_xlfn.IFNA("F"&amp;MATCH(C1117,INDIRECT(INDIRECT("B"&amp;_xlfn.XMATCH("No",$B$1:INDIRECT("B"&amp;ROW()),,-1)-1)&amp;"!"&amp;"F:F"),0),"")</f>
        <v>F97</v>
      </c>
      <c r="E1117" s="134"/>
      <c r="F1117" s="135"/>
    </row>
    <row r="1118" spans="1:6" outlineLevel="2">
      <c r="B1118" s="136"/>
      <c r="C1118" s="150"/>
      <c r="D1118" s="133" t="str" cm="1">
        <f t="array" aca="1" ref="D1118" ca="1">_xlfn.IFNA("F"&amp;MATCH(C1118,INDIRECT(INDIRECT("B"&amp;_xlfn.XMATCH("No",$B$1:INDIRECT("B"&amp;ROW()),,-1)-1)&amp;"!"&amp;"F:F"),0),"")</f>
        <v/>
      </c>
      <c r="E1118" s="134"/>
      <c r="F1118" s="135"/>
    </row>
    <row r="1119" spans="1:6" outlineLevel="1">
      <c r="A1119" s="88" t="s">
        <v>1568</v>
      </c>
      <c r="B1119" s="136" t="s">
        <v>1609</v>
      </c>
      <c r="C1119" s="155" t="s">
        <v>1610</v>
      </c>
      <c r="D1119" s="158" t="str" cm="1">
        <f t="array" aca="1" ref="D1119" ca="1">_xlfn.IFNA("F"&amp;MATCH(C1119,INDIRECT(INDIRECT("B"&amp;_xlfn.XMATCH("No",$B$1:INDIRECT("B"&amp;ROW()),,-1)-1)&amp;"!"&amp;"F:F"),0),"")</f>
        <v>F103</v>
      </c>
      <c r="E1119" s="148" t="str" cm="1">
        <f t="array" aca="1" ref="E1119" ca="1">HYPERLINK("#"&amp;INDIRECT("B"&amp;_xlfn.XMATCH("No",$B$1:INDIRECT("B"&amp;ROW()),,-1)-1)&amp;"!"&amp;D1119,"위치로 이동")</f>
        <v>위치로 이동</v>
      </c>
      <c r="F1119" s="157"/>
    </row>
    <row r="1120" spans="1:6" outlineLevel="2">
      <c r="B1120" s="149" t="s">
        <v>1611</v>
      </c>
      <c r="C1120" s="137" t="s">
        <v>1612</v>
      </c>
      <c r="D1120" s="133" t="str" cm="1">
        <f t="array" aca="1" ref="D1120" ca="1">_xlfn.IFNA("F"&amp;MATCH(C1120,INDIRECT(INDIRECT("B"&amp;_xlfn.XMATCH("No",$B$1:INDIRECT("B"&amp;ROW()),,-1)-1)&amp;"!"&amp;"F:F"),0),"")</f>
        <v>F105</v>
      </c>
      <c r="E1120" s="134"/>
      <c r="F1120" s="135"/>
    </row>
    <row r="1121" spans="1:6" outlineLevel="2">
      <c r="B1121" s="136"/>
      <c r="C1121" s="150"/>
      <c r="D1121" s="133" t="str" cm="1">
        <f t="array" aca="1" ref="D1121" ca="1">_xlfn.IFNA("F"&amp;MATCH(C1121,INDIRECT(INDIRECT("B"&amp;_xlfn.XMATCH("No",$B$1:INDIRECT("B"&amp;ROW()),,-1)-1)&amp;"!"&amp;"F:F"),0),"")</f>
        <v/>
      </c>
      <c r="E1121" s="134"/>
      <c r="F1121" s="135"/>
    </row>
    <row r="1122" spans="1:6">
      <c r="A1122" s="88" t="s">
        <v>1565</v>
      </c>
      <c r="B1122" s="120">
        <v>13.6</v>
      </c>
      <c r="C1122" s="121" t="s">
        <v>1613</v>
      </c>
      <c r="D1122" s="122" t="str" cm="1">
        <f t="array" aca="1" ref="D1122" ca="1">_xlfn.IFNA("F"&amp;MATCH(C1122,INDIRECT(INDIRECT("B"&amp;_xlfn.XMATCH("No",$B$1:INDIRECT("B"&amp;ROW()),,-1)-1)&amp;"!"&amp;"F:F"),0),"")</f>
        <v/>
      </c>
      <c r="E1122" s="123"/>
      <c r="F1122" s="124"/>
    </row>
    <row r="1123" spans="1:6">
      <c r="A1123" s="88" t="s">
        <v>1566</v>
      </c>
      <c r="B1123" s="125" t="s">
        <v>1614</v>
      </c>
      <c r="C1123" s="180" t="s">
        <v>1615</v>
      </c>
      <c r="D1123" s="127" t="str" cm="1">
        <f t="array" aca="1" ref="D1123" ca="1">_xlfn.IFNA("F"&amp;MATCH(C1123,INDIRECT(INDIRECT("B"&amp;_xlfn.XMATCH("No",$B$1:INDIRECT("B"&amp;ROW()),,-1)-1)&amp;"!"&amp;"F:F"),0),"")</f>
        <v/>
      </c>
      <c r="E1123" s="128"/>
      <c r="F1123" s="129"/>
    </row>
    <row r="1124" spans="1:6" outlineLevel="1">
      <c r="A1124" s="88" t="s">
        <v>1568</v>
      </c>
      <c r="B1124" s="136" t="s">
        <v>1616</v>
      </c>
      <c r="C1124" s="155" t="s">
        <v>1617</v>
      </c>
      <c r="D1124" s="158" t="str" cm="1">
        <f t="array" aca="1" ref="D1124" ca="1">_xlfn.IFNA("F"&amp;MATCH(C1124,INDIRECT(INDIRECT("B"&amp;_xlfn.XMATCH("No",$B$1:INDIRECT("B"&amp;ROW()),,-1)-1)&amp;"!"&amp;"F:F"),0),"")</f>
        <v>F114</v>
      </c>
      <c r="E1124" s="148" t="str" cm="1">
        <f t="array" aca="1" ref="E1124" ca="1">HYPERLINK("#"&amp;INDIRECT("B"&amp;_xlfn.XMATCH("No",$B$1:INDIRECT("B"&amp;ROW()),,-1)-1)&amp;"!"&amp;D1124,"위치로 이동")</f>
        <v>위치로 이동</v>
      </c>
      <c r="F1124" s="157"/>
    </row>
    <row r="1125" spans="1:6" outlineLevel="2">
      <c r="B1125" s="149" t="s">
        <v>1618</v>
      </c>
      <c r="C1125" s="137" t="s">
        <v>1619</v>
      </c>
      <c r="D1125" s="133" t="str" cm="1">
        <f t="array" aca="1" ref="D1125" ca="1">_xlfn.IFNA("F"&amp;MATCH(C1125,INDIRECT(INDIRECT("B"&amp;_xlfn.XMATCH("No",$B$1:INDIRECT("B"&amp;ROW()),,-1)-1)&amp;"!"&amp;"F:F"),0),"")</f>
        <v>F116</v>
      </c>
      <c r="E1125" s="134"/>
      <c r="F1125" s="135"/>
    </row>
    <row r="1126" spans="1:6" outlineLevel="2">
      <c r="B1126" s="136"/>
      <c r="C1126" s="150"/>
      <c r="D1126" s="133" t="str" cm="1">
        <f t="array" aca="1" ref="D1126" ca="1">_xlfn.IFNA("F"&amp;MATCH(C1126,INDIRECT(INDIRECT("B"&amp;_xlfn.XMATCH("No",$B$1:INDIRECT("B"&amp;ROW()),,-1)-1)&amp;"!"&amp;"F:F"),0),"")</f>
        <v/>
      </c>
      <c r="E1126" s="134"/>
      <c r="F1126" s="135"/>
    </row>
    <row r="1127" spans="1:6">
      <c r="A1127" s="88" t="s">
        <v>1565</v>
      </c>
      <c r="B1127" s="120">
        <v>13.7</v>
      </c>
      <c r="C1127" s="121" t="s">
        <v>1620</v>
      </c>
      <c r="D1127" s="122" t="str" cm="1">
        <f t="array" aca="1" ref="D1127" ca="1">_xlfn.IFNA("F"&amp;MATCH(C1127,INDIRECT(INDIRECT("B"&amp;_xlfn.XMATCH("No",$B$1:INDIRECT("B"&amp;ROW()),,-1)-1)&amp;"!"&amp;"F:F"),0),"")</f>
        <v/>
      </c>
      <c r="E1127" s="123"/>
      <c r="F1127" s="124"/>
    </row>
    <row r="1128" spans="1:6">
      <c r="A1128" s="88" t="s">
        <v>1566</v>
      </c>
      <c r="B1128" s="125" t="s">
        <v>1621</v>
      </c>
      <c r="C1128" s="180" t="s">
        <v>1622</v>
      </c>
      <c r="D1128" s="127" t="str" cm="1">
        <f t="array" aca="1" ref="D1128" ca="1">_xlfn.IFNA("F"&amp;MATCH(C1128,INDIRECT(INDIRECT("B"&amp;_xlfn.XMATCH("No",$B$1:INDIRECT("B"&amp;ROW()),,-1)-1)&amp;"!"&amp;"F:F"),0),"")</f>
        <v/>
      </c>
      <c r="E1128" s="128"/>
      <c r="F1128" s="129"/>
    </row>
    <row r="1129" spans="1:6" outlineLevel="1">
      <c r="A1129" s="88" t="s">
        <v>1568</v>
      </c>
      <c r="B1129" s="136" t="s">
        <v>1623</v>
      </c>
      <c r="C1129" s="155" t="s">
        <v>1624</v>
      </c>
      <c r="D1129" s="158" t="str" cm="1">
        <f t="array" aca="1" ref="D1129" ca="1">_xlfn.IFNA("F"&amp;MATCH(C1129,INDIRECT(INDIRECT("B"&amp;_xlfn.XMATCH("No",$B$1:INDIRECT("B"&amp;ROW()),,-1)-1)&amp;"!"&amp;"F:F"),0),"")</f>
        <v>F125</v>
      </c>
      <c r="E1129" s="148" t="str" cm="1">
        <f t="array" aca="1" ref="E1129" ca="1">HYPERLINK("#"&amp;INDIRECT("B"&amp;_xlfn.XMATCH("No",$B$1:INDIRECT("B"&amp;ROW()),,-1)-1)&amp;"!"&amp;D1129,"위치로 이동")</f>
        <v>위치로 이동</v>
      </c>
      <c r="F1129" s="157"/>
    </row>
    <row r="1130" spans="1:6" outlineLevel="2">
      <c r="B1130" s="149" t="s">
        <v>1625</v>
      </c>
      <c r="C1130" s="137" t="s">
        <v>1626</v>
      </c>
      <c r="D1130" s="133" t="str" cm="1">
        <f t="array" aca="1" ref="D1130" ca="1">_xlfn.IFNA("F"&amp;MATCH(C1130,INDIRECT(INDIRECT("B"&amp;_xlfn.XMATCH("No",$B$1:INDIRECT("B"&amp;ROW()),,-1)-1)&amp;"!"&amp;"F:F"),0),"")</f>
        <v>F127</v>
      </c>
      <c r="E1130" s="134"/>
      <c r="F1130" s="135"/>
    </row>
    <row r="1131" spans="1:6" outlineLevel="2">
      <c r="B1131" s="136"/>
      <c r="C1131" s="150"/>
      <c r="D1131" s="133" t="str" cm="1">
        <f t="array" aca="1" ref="D1131" ca="1">_xlfn.IFNA("F"&amp;MATCH(C1131,INDIRECT(INDIRECT("B"&amp;_xlfn.XMATCH("No",$B$1:INDIRECT("B"&amp;ROW()),,-1)-1)&amp;"!"&amp;"F:F"),0),"")</f>
        <v/>
      </c>
      <c r="E1131" s="134"/>
      <c r="F1131" s="135"/>
    </row>
    <row r="1132" spans="1:6" outlineLevel="1">
      <c r="A1132" s="88" t="s">
        <v>1568</v>
      </c>
      <c r="B1132" s="136" t="s">
        <v>1627</v>
      </c>
      <c r="C1132" s="155" t="s">
        <v>1628</v>
      </c>
      <c r="D1132" s="133" t="str" cm="1">
        <f t="array" aca="1" ref="D1132" ca="1">_xlfn.IFNA("F"&amp;MATCH(C1132,INDIRECT(INDIRECT("B"&amp;_xlfn.XMATCH("No",$B$1:INDIRECT("B"&amp;ROW()),,-1)-1)&amp;"!"&amp;"F:F"),0),"")</f>
        <v>F134</v>
      </c>
      <c r="E1132" s="148" t="str" cm="1">
        <f t="array" aca="1" ref="E1132" ca="1">HYPERLINK("#"&amp;INDIRECT("B"&amp;_xlfn.XMATCH("No",$B$1:INDIRECT("B"&amp;ROW()),,-1)-1)&amp;"!"&amp;D1132,"위치로 이동")</f>
        <v>위치로 이동</v>
      </c>
      <c r="F1132" s="135"/>
    </row>
    <row r="1133" spans="1:6" outlineLevel="2">
      <c r="B1133" s="149" t="s">
        <v>1629</v>
      </c>
      <c r="C1133" s="137" t="s">
        <v>1630</v>
      </c>
      <c r="D1133" s="133" t="str" cm="1">
        <f t="array" aca="1" ref="D1133" ca="1">_xlfn.IFNA("F"&amp;MATCH(C1133,INDIRECT(INDIRECT("B"&amp;_xlfn.XMATCH("No",$B$1:INDIRECT("B"&amp;ROW()),,-1)-1)&amp;"!"&amp;"F:F"),0),"")</f>
        <v>F136</v>
      </c>
      <c r="E1133" s="134"/>
      <c r="F1133" s="135"/>
    </row>
    <row r="1134" spans="1:6" outlineLevel="2">
      <c r="B1134" s="136"/>
      <c r="C1134" s="150"/>
      <c r="D1134" s="133"/>
      <c r="E1134" s="134"/>
      <c r="F1134" s="135"/>
    </row>
    <row r="1135" spans="1:6" outlineLevel="1">
      <c r="A1135" s="88" t="s">
        <v>1568</v>
      </c>
      <c r="B1135" s="136" t="s">
        <v>1631</v>
      </c>
      <c r="C1135" s="155" t="s">
        <v>1632</v>
      </c>
      <c r="D1135" s="133" t="str" cm="1">
        <f t="array" aca="1" ref="D1135" ca="1">_xlfn.IFNA("F"&amp;MATCH(C1135,INDIRECT(INDIRECT("B"&amp;_xlfn.XMATCH("No",$B$1:INDIRECT("B"&amp;ROW()),,-1)-1)&amp;"!"&amp;"F:F"),0),"")</f>
        <v>F146</v>
      </c>
      <c r="E1135" s="148" t="str" cm="1">
        <f t="array" aca="1" ref="E1135" ca="1">HYPERLINK("#"&amp;INDIRECT("B"&amp;_xlfn.XMATCH("No",$B$1:INDIRECT("B"&amp;ROW()),,-1)-1)&amp;"!"&amp;D1135,"위치로 이동")</f>
        <v>위치로 이동</v>
      </c>
      <c r="F1135" s="135"/>
    </row>
    <row r="1136" spans="1:6" outlineLevel="2">
      <c r="B1136" s="149" t="s">
        <v>1633</v>
      </c>
      <c r="C1136" s="137" t="s">
        <v>1634</v>
      </c>
      <c r="D1136" s="133" t="str" cm="1">
        <f t="array" aca="1" ref="D1136" ca="1">_xlfn.IFNA("F"&amp;MATCH(C1136,INDIRECT(INDIRECT("B"&amp;_xlfn.XMATCH("No",$B$1:INDIRECT("B"&amp;ROW()),,-1)-1)&amp;"!"&amp;"F:F"),0),"")</f>
        <v>F148</v>
      </c>
      <c r="E1136" s="134"/>
      <c r="F1136" s="135"/>
    </row>
    <row r="1137" spans="1:6" outlineLevel="1">
      <c r="B1137" s="136"/>
      <c r="C1137" s="150"/>
      <c r="D1137" s="133"/>
      <c r="E1137" s="134"/>
      <c r="F1137" s="135"/>
    </row>
    <row r="1138" spans="1:6">
      <c r="A1138" s="88" t="s">
        <v>1565</v>
      </c>
      <c r="B1138" s="120">
        <v>13.8</v>
      </c>
      <c r="C1138" s="121" t="s">
        <v>1635</v>
      </c>
      <c r="D1138" s="122" t="str" cm="1">
        <f t="array" aca="1" ref="D1138" ca="1">_xlfn.IFNA("F"&amp;MATCH(C1138,INDIRECT(INDIRECT("B"&amp;_xlfn.XMATCH("No",$B$1:INDIRECT("B"&amp;ROW()),,-1)-1)&amp;"!"&amp;"F:F"),0),"")</f>
        <v/>
      </c>
      <c r="E1138" s="123"/>
      <c r="F1138" s="124"/>
    </row>
    <row r="1139" spans="1:6">
      <c r="A1139" s="88" t="s">
        <v>1566</v>
      </c>
      <c r="B1139" s="125" t="s">
        <v>1636</v>
      </c>
      <c r="C1139" s="180" t="s">
        <v>1637</v>
      </c>
      <c r="D1139" s="127" t="str" cm="1">
        <f t="array" aca="1" ref="D1139" ca="1">_xlfn.IFNA("F"&amp;MATCH(C1139,INDIRECT(INDIRECT("B"&amp;_xlfn.XMATCH("No",$B$1:INDIRECT("B"&amp;ROW()),,-1)-1)&amp;"!"&amp;"F:F"),0),"")</f>
        <v/>
      </c>
      <c r="E1139" s="128"/>
      <c r="F1139" s="129"/>
    </row>
    <row r="1140" spans="1:6" outlineLevel="1">
      <c r="A1140" s="88" t="s">
        <v>1568</v>
      </c>
      <c r="B1140" s="136" t="s">
        <v>1638</v>
      </c>
      <c r="C1140" s="155" t="s">
        <v>1639</v>
      </c>
      <c r="D1140" s="158" t="str" cm="1">
        <f t="array" aca="1" ref="D1140" ca="1">_xlfn.IFNA("F"&amp;MATCH(C1140,INDIRECT(INDIRECT("B"&amp;_xlfn.XMATCH("No",$B$1:INDIRECT("B"&amp;ROW()),,-1)-1)&amp;"!"&amp;"F:F"),0),"")</f>
        <v>F156</v>
      </c>
      <c r="E1140" s="148" t="str" cm="1">
        <f t="array" aca="1" ref="E1140" ca="1">HYPERLINK("#"&amp;INDIRECT("B"&amp;_xlfn.XMATCH("No",$B$1:INDIRECT("B"&amp;ROW()),,-1)-1)&amp;"!"&amp;D1140,"위치로 이동")</f>
        <v>위치로 이동</v>
      </c>
      <c r="F1140" s="157"/>
    </row>
    <row r="1141" spans="1:6" outlineLevel="2">
      <c r="B1141" s="149" t="s">
        <v>1640</v>
      </c>
      <c r="C1141" s="137" t="s">
        <v>1641</v>
      </c>
      <c r="D1141" s="133" t="str" cm="1">
        <f t="array" aca="1" ref="D1141" ca="1">_xlfn.IFNA("F"&amp;MATCH(C1141,INDIRECT(INDIRECT("B"&amp;_xlfn.XMATCH("No",$B$1:INDIRECT("B"&amp;ROW()),,-1)-1)&amp;"!"&amp;"F:F"),0),"")</f>
        <v>F158</v>
      </c>
      <c r="E1141" s="134"/>
      <c r="F1141" s="135"/>
    </row>
    <row r="1142" spans="1:6" outlineLevel="2">
      <c r="B1142" s="136"/>
      <c r="C1142" s="150"/>
      <c r="D1142" s="133" t="str" cm="1">
        <f t="array" aca="1" ref="D1142" ca="1">_xlfn.IFNA("F"&amp;MATCH(C1142,INDIRECT(INDIRECT("B"&amp;_xlfn.XMATCH("No",$B$1:INDIRECT("B"&amp;ROW()),,-1)-1)&amp;"!"&amp;"F:F"),0),"")</f>
        <v/>
      </c>
      <c r="E1142" s="134"/>
      <c r="F1142" s="135"/>
    </row>
    <row r="1143" spans="1:6">
      <c r="B1143" s="138"/>
      <c r="C1143" s="230"/>
      <c r="D1143" s="140"/>
      <c r="E1143" s="141"/>
      <c r="F1143" s="142"/>
    </row>
    <row r="1144" spans="1:6" ht="17.25" thickBot="1">
      <c r="B1144" s="225"/>
      <c r="C1144" s="204"/>
      <c r="D1144" s="226" t="str" cm="1">
        <f t="array" aca="1" ref="D1144" ca="1">_xlfn.IFNA("F"&amp;MATCH(C1144,INDIRECT(INDIRECT("B"&amp;_xlfn.XMATCH("No",$B$1:INDIRECT("B"&amp;ROW()),,-1)-1)&amp;"!"&amp;"F:F"),0),"")</f>
        <v/>
      </c>
      <c r="E1144" s="227"/>
      <c r="F1144" s="228"/>
    </row>
  </sheetData>
  <autoFilter ref="B10:F1145" xr:uid="{05C6E9E1-312C-49B2-9DAD-554070840DC9}"/>
  <phoneticPr fontId="4" type="noConversion"/>
  <dataValidations count="1">
    <dataValidation type="list" allowBlank="1" showInputMessage="1" showErrorMessage="1" sqref="E2" xr:uid="{BF2FCE73-3B82-4195-ACDF-A9915AF9F12D}">
      <formula1>"표준,입찰,실행"</formula1>
    </dataValidation>
  </dataValidations>
  <pageMargins left="0.7" right="0.7" top="0.75" bottom="0.75" header="0.3" footer="0.3"/>
  <pageSetup paperSize="8" scale="50" fitToWidth="3" orientation="landscape" horizontalDpi="1200" verticalDpi="1200" r:id="rId1"/>
  <headerFooter>
    <oddHeader>&amp;L&amp;"Calibri"&amp;8&amp;K000000 대외비(Restricted)&amp;1#_x000D_</oddHeader>
  </headerFooter>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80B07-7CE9-4952-9174-E236CC649043}">
  <sheetPr>
    <tabColor theme="7" tint="0.79998168889431442"/>
  </sheetPr>
  <dimension ref="B2:P398"/>
  <sheetViews>
    <sheetView zoomScale="85" zoomScaleNormal="85" workbookViewId="0">
      <pane ySplit="3" topLeftCell="A23" activePane="bottomLeft" state="frozen"/>
      <selection activeCell="C227" sqref="C227"/>
      <selection pane="bottomLeft" activeCell="C227" sqref="C227"/>
    </sheetView>
  </sheetViews>
  <sheetFormatPr defaultColWidth="8.75" defaultRowHeight="13.5"/>
  <cols>
    <col min="1" max="1" width="3.875" style="4" customWidth="1"/>
    <col min="2" max="2" width="16.5" style="4" customWidth="1"/>
    <col min="3" max="3" width="5.25" style="585" customWidth="1"/>
    <col min="4" max="4" width="36.375" style="83" customWidth="1"/>
    <col min="5" max="5" width="29.625" style="83" customWidth="1"/>
    <col min="6" max="6" width="28.75" style="4" bestFit="1" customWidth="1"/>
    <col min="7" max="7" width="8.625" style="4" customWidth="1"/>
    <col min="8" max="8" width="10.25" style="4" bestFit="1" customWidth="1"/>
    <col min="9" max="9" width="3.25" style="4" customWidth="1"/>
    <col min="10" max="11" width="8.625" style="4" customWidth="1"/>
    <col min="12" max="12" width="15.75" style="83" customWidth="1"/>
    <col min="13" max="13" width="6.5" style="83" customWidth="1"/>
    <col min="14" max="14" width="30.75" style="4" customWidth="1"/>
    <col min="15" max="15" width="68.375" style="4" customWidth="1"/>
    <col min="16" max="16384" width="8.75" style="4"/>
  </cols>
  <sheetData>
    <row r="2" spans="2:15" ht="24.6" customHeight="1">
      <c r="B2" s="231" t="s">
        <v>1642</v>
      </c>
      <c r="C2" s="232"/>
      <c r="E2" s="233" t="s">
        <v>1643</v>
      </c>
      <c r="F2" s="233"/>
      <c r="G2" s="234"/>
      <c r="H2" s="234"/>
      <c r="I2" s="234"/>
      <c r="J2" s="234"/>
      <c r="K2" s="234"/>
      <c r="L2" s="234"/>
      <c r="M2" s="234"/>
      <c r="N2" s="235" t="s">
        <v>1644</v>
      </c>
    </row>
    <row r="3" spans="2:15" ht="45" customHeight="1">
      <c r="B3" s="236" t="s">
        <v>323</v>
      </c>
      <c r="C3" s="237" t="s">
        <v>1645</v>
      </c>
      <c r="D3" s="238" t="s">
        <v>1646</v>
      </c>
      <c r="E3" s="238"/>
      <c r="F3" s="236" t="s">
        <v>1647</v>
      </c>
      <c r="G3" s="238" t="s">
        <v>309</v>
      </c>
      <c r="H3" s="239" t="s">
        <v>1648</v>
      </c>
      <c r="I3" s="240"/>
      <c r="J3" s="241" t="s">
        <v>1649</v>
      </c>
      <c r="K3" s="241" t="s">
        <v>1650</v>
      </c>
      <c r="L3" s="238" t="s">
        <v>311</v>
      </c>
      <c r="M3" s="238" t="s">
        <v>1651</v>
      </c>
      <c r="N3" s="236" t="s">
        <v>6</v>
      </c>
      <c r="O3" s="242" t="s">
        <v>1652</v>
      </c>
    </row>
    <row r="4" spans="2:15" ht="25.15" customHeight="1">
      <c r="B4" s="243" t="s">
        <v>327</v>
      </c>
      <c r="C4" s="244" t="s">
        <v>1653</v>
      </c>
      <c r="D4" s="245" t="s">
        <v>1654</v>
      </c>
      <c r="E4" s="246" t="s">
        <v>1655</v>
      </c>
      <c r="F4" s="247" t="s">
        <v>1656</v>
      </c>
      <c r="G4" s="248"/>
      <c r="H4" s="249"/>
      <c r="I4" s="250"/>
      <c r="J4" s="248"/>
      <c r="K4" s="251"/>
      <c r="L4" s="252"/>
      <c r="M4" s="253"/>
      <c r="N4" s="254"/>
      <c r="O4" s="255"/>
    </row>
    <row r="5" spans="2:15" ht="25.15" customHeight="1">
      <c r="B5" s="256"/>
      <c r="C5" s="244"/>
      <c r="D5" s="257" t="s">
        <v>1657</v>
      </c>
      <c r="E5" s="258" t="s">
        <v>1658</v>
      </c>
      <c r="F5" s="259" t="s">
        <v>1659</v>
      </c>
      <c r="G5" s="260" t="s">
        <v>1660</v>
      </c>
      <c r="H5" s="261"/>
      <c r="I5" s="262"/>
      <c r="J5" s="259"/>
      <c r="K5" s="263" t="s">
        <v>1661</v>
      </c>
      <c r="L5" s="264" t="s">
        <v>61</v>
      </c>
      <c r="M5" s="265" t="s">
        <v>1662</v>
      </c>
      <c r="N5" s="266" t="s">
        <v>1663</v>
      </c>
      <c r="O5" s="267"/>
    </row>
    <row r="6" spans="2:15" ht="25.15" customHeight="1">
      <c r="B6" s="256"/>
      <c r="C6" s="244"/>
      <c r="D6" s="257" t="s">
        <v>1664</v>
      </c>
      <c r="E6" s="258" t="s">
        <v>1665</v>
      </c>
      <c r="F6" s="259" t="s">
        <v>1666</v>
      </c>
      <c r="G6" s="260" t="s">
        <v>1667</v>
      </c>
      <c r="H6" s="261"/>
      <c r="I6" s="262"/>
      <c r="J6" s="259"/>
      <c r="K6" s="263" t="s">
        <v>1661</v>
      </c>
      <c r="L6" s="264" t="s">
        <v>1668</v>
      </c>
      <c r="M6" s="268" t="s">
        <v>1669</v>
      </c>
      <c r="N6" s="266" t="s">
        <v>1663</v>
      </c>
      <c r="O6" s="269"/>
    </row>
    <row r="7" spans="2:15" ht="25.15" customHeight="1">
      <c r="B7" s="256"/>
      <c r="C7" s="244"/>
      <c r="D7" s="257" t="s">
        <v>1670</v>
      </c>
      <c r="E7" s="258" t="s">
        <v>130</v>
      </c>
      <c r="F7" s="270" t="s">
        <v>1671</v>
      </c>
      <c r="G7" s="260" t="s">
        <v>1672</v>
      </c>
      <c r="H7" s="261"/>
      <c r="I7" s="262"/>
      <c r="J7" s="259"/>
      <c r="K7" s="271" t="s">
        <v>1673</v>
      </c>
      <c r="L7" s="264" t="s">
        <v>1674</v>
      </c>
      <c r="M7" s="268" t="s">
        <v>1669</v>
      </c>
      <c r="N7" s="272" t="s">
        <v>1675</v>
      </c>
      <c r="O7" s="273"/>
    </row>
    <row r="8" spans="2:15" ht="25.15" customHeight="1">
      <c r="B8" s="256"/>
      <c r="C8" s="244"/>
      <c r="D8" s="257"/>
      <c r="E8" s="274" t="s">
        <v>1676</v>
      </c>
      <c r="F8" s="275" t="s">
        <v>1677</v>
      </c>
      <c r="G8" s="276"/>
      <c r="H8" s="277"/>
      <c r="I8" s="278"/>
      <c r="J8" s="276"/>
      <c r="K8" s="279"/>
      <c r="L8" s="280"/>
      <c r="M8" s="281"/>
      <c r="N8" s="282"/>
      <c r="O8" s="283"/>
    </row>
    <row r="9" spans="2:15" ht="25.15" customHeight="1">
      <c r="B9" s="256"/>
      <c r="C9" s="244"/>
      <c r="D9" s="257" t="s">
        <v>1678</v>
      </c>
      <c r="E9" s="258" t="s">
        <v>1679</v>
      </c>
      <c r="F9" s="284" t="s">
        <v>1680</v>
      </c>
      <c r="G9" s="48" t="s">
        <v>1681</v>
      </c>
      <c r="H9" s="285">
        <v>2.1</v>
      </c>
      <c r="I9" s="286" t="s">
        <v>1682</v>
      </c>
      <c r="J9" s="287" t="s">
        <v>1683</v>
      </c>
      <c r="K9" s="287"/>
      <c r="L9" s="288"/>
      <c r="M9" s="289"/>
      <c r="N9" s="290" t="s">
        <v>1684</v>
      </c>
      <c r="O9" s="283"/>
    </row>
    <row r="10" spans="2:15" ht="25.15" customHeight="1">
      <c r="B10" s="256"/>
      <c r="C10" s="244"/>
      <c r="D10" s="257" t="s">
        <v>1685</v>
      </c>
      <c r="E10" s="258" t="s">
        <v>1686</v>
      </c>
      <c r="F10" s="291" t="s">
        <v>1687</v>
      </c>
      <c r="G10" s="48" t="s">
        <v>1688</v>
      </c>
      <c r="H10" s="285">
        <v>1</v>
      </c>
      <c r="I10" s="286" t="s">
        <v>1689</v>
      </c>
      <c r="J10" s="287" t="s">
        <v>1683</v>
      </c>
      <c r="K10" s="287"/>
      <c r="L10" s="288"/>
      <c r="M10" s="289"/>
      <c r="N10" s="292"/>
      <c r="O10" s="283"/>
    </row>
    <row r="11" spans="2:15" ht="25.15" customHeight="1">
      <c r="B11" s="256"/>
      <c r="C11" s="244"/>
      <c r="D11" s="257" t="s">
        <v>1690</v>
      </c>
      <c r="E11" s="258" t="s">
        <v>1691</v>
      </c>
      <c r="F11" s="293" t="s">
        <v>1692</v>
      </c>
      <c r="G11" s="48" t="s">
        <v>1693</v>
      </c>
      <c r="H11" s="285">
        <v>1.3</v>
      </c>
      <c r="I11" s="286"/>
      <c r="J11" s="287" t="s">
        <v>1683</v>
      </c>
      <c r="K11" s="287"/>
      <c r="L11" s="288"/>
      <c r="M11" s="289"/>
      <c r="N11" s="290" t="s">
        <v>1694</v>
      </c>
      <c r="O11" s="283"/>
    </row>
    <row r="12" spans="2:15" ht="25.15" customHeight="1">
      <c r="B12" s="256"/>
      <c r="C12" s="244"/>
      <c r="D12" s="257" t="s">
        <v>1695</v>
      </c>
      <c r="E12" s="258" t="s">
        <v>1696</v>
      </c>
      <c r="F12" s="294"/>
      <c r="G12" s="48"/>
      <c r="H12" s="285"/>
      <c r="I12" s="286"/>
      <c r="J12" s="287"/>
      <c r="K12" s="287"/>
      <c r="L12" s="288"/>
      <c r="M12" s="289"/>
      <c r="N12" s="292"/>
      <c r="O12" s="283"/>
    </row>
    <row r="13" spans="2:15" ht="25.15" customHeight="1">
      <c r="B13" s="295"/>
      <c r="C13" s="296"/>
      <c r="D13" s="297"/>
      <c r="E13" s="297"/>
      <c r="F13" s="284"/>
      <c r="G13" s="48"/>
      <c r="H13" s="285"/>
      <c r="I13" s="286"/>
      <c r="J13" s="287"/>
      <c r="K13" s="298"/>
      <c r="L13" s="299"/>
      <c r="M13" s="300"/>
      <c r="N13" s="301"/>
      <c r="O13" s="297"/>
    </row>
    <row r="14" spans="2:15" ht="25.15" customHeight="1">
      <c r="B14" s="302" t="s">
        <v>335</v>
      </c>
      <c r="C14" s="303" t="s">
        <v>1653</v>
      </c>
      <c r="D14" s="246" t="s">
        <v>1697</v>
      </c>
      <c r="E14" s="246" t="s">
        <v>1698</v>
      </c>
      <c r="F14" s="247" t="s">
        <v>1656</v>
      </c>
      <c r="G14" s="248"/>
      <c r="H14" s="249"/>
      <c r="I14" s="250"/>
      <c r="J14" s="248"/>
      <c r="K14" s="279"/>
      <c r="L14" s="252"/>
      <c r="M14" s="253"/>
      <c r="N14" s="254"/>
      <c r="O14" s="304"/>
    </row>
    <row r="15" spans="2:15" ht="25.15" customHeight="1">
      <c r="B15" s="302"/>
      <c r="C15" s="303"/>
      <c r="D15" s="257" t="s">
        <v>1699</v>
      </c>
      <c r="E15" s="258" t="s">
        <v>1700</v>
      </c>
      <c r="F15" s="263" t="s">
        <v>1701</v>
      </c>
      <c r="G15" s="305" t="s">
        <v>1702</v>
      </c>
      <c r="H15" s="306"/>
      <c r="I15" s="307"/>
      <c r="J15" s="263"/>
      <c r="K15" s="263" t="s">
        <v>1661</v>
      </c>
      <c r="L15" s="308" t="s">
        <v>1703</v>
      </c>
      <c r="M15" s="265" t="s">
        <v>1704</v>
      </c>
      <c r="N15" s="272" t="s">
        <v>1705</v>
      </c>
      <c r="O15" s="309"/>
    </row>
    <row r="16" spans="2:15" ht="25.15" customHeight="1">
      <c r="B16" s="302"/>
      <c r="C16" s="303"/>
      <c r="D16" s="257" t="s">
        <v>1706</v>
      </c>
      <c r="E16" s="258" t="s">
        <v>1707</v>
      </c>
      <c r="F16" s="259" t="s">
        <v>1659</v>
      </c>
      <c r="G16" s="260" t="s">
        <v>1660</v>
      </c>
      <c r="H16" s="261"/>
      <c r="I16" s="262"/>
      <c r="J16" s="259"/>
      <c r="K16" s="263" t="s">
        <v>1661</v>
      </c>
      <c r="L16" s="264" t="s">
        <v>61</v>
      </c>
      <c r="M16" s="268" t="s">
        <v>1662</v>
      </c>
      <c r="N16" s="310" t="s">
        <v>1663</v>
      </c>
      <c r="O16" s="309"/>
    </row>
    <row r="17" spans="2:15" ht="25.15" customHeight="1">
      <c r="B17" s="302"/>
      <c r="C17" s="303"/>
      <c r="D17" s="257" t="s">
        <v>1708</v>
      </c>
      <c r="E17" s="258" t="s">
        <v>1709</v>
      </c>
      <c r="F17" s="259" t="s">
        <v>1666</v>
      </c>
      <c r="G17" s="259" t="s">
        <v>1667</v>
      </c>
      <c r="H17" s="261"/>
      <c r="I17" s="262"/>
      <c r="J17" s="259"/>
      <c r="K17" s="263" t="s">
        <v>1661</v>
      </c>
      <c r="L17" s="264" t="s">
        <v>1668</v>
      </c>
      <c r="M17" s="268" t="s">
        <v>1669</v>
      </c>
      <c r="N17" s="266" t="s">
        <v>1663</v>
      </c>
      <c r="O17" s="311"/>
    </row>
    <row r="18" spans="2:15" ht="25.15" customHeight="1">
      <c r="B18" s="302"/>
      <c r="C18" s="303"/>
      <c r="D18" s="257"/>
      <c r="E18" s="274"/>
      <c r="F18" s="275" t="s">
        <v>1677</v>
      </c>
      <c r="G18" s="276"/>
      <c r="H18" s="277"/>
      <c r="I18" s="278"/>
      <c r="J18" s="276"/>
      <c r="K18" s="279"/>
      <c r="L18" s="280"/>
      <c r="M18" s="312"/>
      <c r="N18" s="282"/>
      <c r="O18" s="311"/>
    </row>
    <row r="19" spans="2:15" ht="25.15" customHeight="1">
      <c r="B19" s="302"/>
      <c r="C19" s="303"/>
      <c r="D19" s="31"/>
      <c r="E19" s="31"/>
      <c r="F19" s="287" t="s">
        <v>1710</v>
      </c>
      <c r="G19" s="48" t="s">
        <v>1711</v>
      </c>
      <c r="H19" s="285">
        <v>0.1</v>
      </c>
      <c r="I19" s="286"/>
      <c r="J19" s="287" t="s">
        <v>341</v>
      </c>
      <c r="K19" s="287"/>
      <c r="L19" s="288"/>
      <c r="M19" s="313"/>
      <c r="N19" s="290" t="s">
        <v>1712</v>
      </c>
      <c r="O19" s="31"/>
    </row>
    <row r="20" spans="2:15" ht="25.15" customHeight="1">
      <c r="B20" s="302"/>
      <c r="C20" s="303"/>
      <c r="D20" s="31"/>
      <c r="E20" s="31"/>
      <c r="F20" s="287"/>
      <c r="G20" s="48"/>
      <c r="H20" s="285"/>
      <c r="I20" s="286"/>
      <c r="J20" s="287"/>
      <c r="K20" s="287"/>
      <c r="L20" s="288"/>
      <c r="M20" s="313"/>
      <c r="N20" s="292"/>
      <c r="O20" s="31"/>
    </row>
    <row r="21" spans="2:15" ht="25.15" customHeight="1">
      <c r="B21" s="302"/>
      <c r="C21" s="303"/>
      <c r="D21" s="35"/>
      <c r="E21" s="35"/>
      <c r="F21" s="314"/>
      <c r="G21" s="48"/>
      <c r="H21" s="285"/>
      <c r="I21" s="286"/>
      <c r="J21" s="287"/>
      <c r="K21" s="287"/>
      <c r="L21" s="288"/>
      <c r="M21" s="313"/>
      <c r="N21" s="286"/>
      <c r="O21" s="35"/>
    </row>
    <row r="22" spans="2:15" ht="25.15" customHeight="1">
      <c r="B22" s="315" t="s">
        <v>435</v>
      </c>
      <c r="C22" s="316" t="s">
        <v>1653</v>
      </c>
      <c r="D22" s="317" t="s">
        <v>1713</v>
      </c>
      <c r="E22" s="317" t="s">
        <v>1714</v>
      </c>
      <c r="F22" s="275" t="s">
        <v>1656</v>
      </c>
      <c r="G22" s="276"/>
      <c r="H22" s="277"/>
      <c r="I22" s="278"/>
      <c r="J22" s="276"/>
      <c r="K22" s="276"/>
      <c r="L22" s="280"/>
      <c r="M22" s="281"/>
      <c r="N22" s="282"/>
      <c r="O22" s="318"/>
    </row>
    <row r="23" spans="2:15" ht="25.15" customHeight="1">
      <c r="B23" s="319"/>
      <c r="C23" s="320"/>
      <c r="D23" s="257" t="s">
        <v>1699</v>
      </c>
      <c r="E23" s="258" t="s">
        <v>1715</v>
      </c>
      <c r="F23" s="259" t="s">
        <v>1659</v>
      </c>
      <c r="G23" s="260" t="s">
        <v>1660</v>
      </c>
      <c r="H23" s="261"/>
      <c r="I23" s="262"/>
      <c r="J23" s="259"/>
      <c r="K23" s="263" t="s">
        <v>1661</v>
      </c>
      <c r="L23" s="264" t="s">
        <v>61</v>
      </c>
      <c r="M23" s="265" t="s">
        <v>1662</v>
      </c>
      <c r="N23" s="266" t="s">
        <v>1663</v>
      </c>
      <c r="O23" s="321"/>
    </row>
    <row r="24" spans="2:15" ht="25.15" customHeight="1">
      <c r="B24" s="319"/>
      <c r="C24" s="320"/>
      <c r="D24" s="257" t="s">
        <v>1716</v>
      </c>
      <c r="E24" s="258" t="s">
        <v>1717</v>
      </c>
      <c r="F24" s="259" t="s">
        <v>1718</v>
      </c>
      <c r="G24" s="260" t="s">
        <v>1719</v>
      </c>
      <c r="H24" s="261"/>
      <c r="I24" s="262"/>
      <c r="J24" s="259"/>
      <c r="K24" s="263" t="s">
        <v>1661</v>
      </c>
      <c r="L24" s="264" t="s">
        <v>1720</v>
      </c>
      <c r="M24" s="268" t="s">
        <v>1669</v>
      </c>
      <c r="N24" s="266" t="s">
        <v>1721</v>
      </c>
      <c r="O24" s="321"/>
    </row>
    <row r="25" spans="2:15" ht="25.15" customHeight="1">
      <c r="B25" s="319"/>
      <c r="C25" s="320"/>
      <c r="D25" s="257" t="s">
        <v>1722</v>
      </c>
      <c r="E25" s="258" t="s">
        <v>1717</v>
      </c>
      <c r="F25" s="259"/>
      <c r="G25" s="259"/>
      <c r="H25" s="261"/>
      <c r="I25" s="262"/>
      <c r="J25" s="259"/>
      <c r="K25" s="263"/>
      <c r="L25" s="322"/>
      <c r="M25" s="323"/>
      <c r="N25" s="272"/>
      <c r="O25" s="311"/>
    </row>
    <row r="26" spans="2:15" ht="25.15" customHeight="1">
      <c r="B26" s="319"/>
      <c r="C26" s="320"/>
      <c r="D26" s="257" t="s">
        <v>1723</v>
      </c>
      <c r="E26" s="258" t="s">
        <v>1724</v>
      </c>
      <c r="F26" s="275" t="s">
        <v>1677</v>
      </c>
      <c r="G26" s="276"/>
      <c r="H26" s="277"/>
      <c r="I26" s="278"/>
      <c r="J26" s="276"/>
      <c r="K26" s="279"/>
      <c r="L26" s="280"/>
      <c r="M26" s="312"/>
      <c r="N26" s="282"/>
      <c r="O26" s="311"/>
    </row>
    <row r="27" spans="2:15" ht="25.15" customHeight="1">
      <c r="B27" s="319"/>
      <c r="C27" s="320"/>
      <c r="D27" s="31"/>
      <c r="E27" s="31"/>
      <c r="F27" s="324" t="s">
        <v>1725</v>
      </c>
      <c r="G27" s="48" t="s">
        <v>1726</v>
      </c>
      <c r="H27" s="285">
        <v>0.06</v>
      </c>
      <c r="I27" s="286" t="s">
        <v>1682</v>
      </c>
      <c r="J27" s="287" t="s">
        <v>341</v>
      </c>
      <c r="K27" s="287"/>
      <c r="L27" s="288"/>
      <c r="M27" s="313"/>
      <c r="N27" s="290" t="s">
        <v>1727</v>
      </c>
      <c r="O27" s="31"/>
    </row>
    <row r="28" spans="2:15" ht="25.15" customHeight="1">
      <c r="B28" s="319"/>
      <c r="C28" s="320"/>
      <c r="D28" s="31"/>
      <c r="E28" s="31"/>
      <c r="F28" s="324" t="s">
        <v>1728</v>
      </c>
      <c r="G28" s="48" t="s">
        <v>1729</v>
      </c>
      <c r="H28" s="285">
        <v>0.06</v>
      </c>
      <c r="I28" s="286" t="s">
        <v>1682</v>
      </c>
      <c r="J28" s="287" t="s">
        <v>341</v>
      </c>
      <c r="K28" s="287"/>
      <c r="L28" s="288"/>
      <c r="M28" s="313"/>
      <c r="N28" s="290" t="s">
        <v>1727</v>
      </c>
      <c r="O28" s="31"/>
    </row>
    <row r="29" spans="2:15" ht="25.15" customHeight="1">
      <c r="B29" s="319"/>
      <c r="C29" s="320"/>
      <c r="D29" s="31"/>
      <c r="E29" s="31"/>
      <c r="F29" s="324" t="s">
        <v>1730</v>
      </c>
      <c r="G29" s="48" t="s">
        <v>1731</v>
      </c>
      <c r="H29" s="285"/>
      <c r="I29" s="286"/>
      <c r="J29" s="287"/>
      <c r="K29" s="287"/>
      <c r="L29" s="288"/>
      <c r="M29" s="313"/>
      <c r="N29" s="290" t="s">
        <v>1732</v>
      </c>
      <c r="O29" s="31"/>
    </row>
    <row r="30" spans="2:15" ht="25.15" customHeight="1">
      <c r="B30" s="325"/>
      <c r="C30" s="326"/>
      <c r="D30" s="35"/>
      <c r="E30" s="35"/>
      <c r="F30" s="314"/>
      <c r="G30" s="48"/>
      <c r="H30" s="285"/>
      <c r="I30" s="286"/>
      <c r="J30" s="287"/>
      <c r="K30" s="287"/>
      <c r="L30" s="288"/>
      <c r="M30" s="313"/>
      <c r="N30" s="286"/>
      <c r="O30" s="35"/>
    </row>
    <row r="31" spans="2:15" ht="25.15" customHeight="1">
      <c r="B31" s="327" t="s">
        <v>1733</v>
      </c>
      <c r="C31" s="303" t="s">
        <v>1653</v>
      </c>
      <c r="D31" s="246" t="s">
        <v>1734</v>
      </c>
      <c r="E31" s="246" t="s">
        <v>1735</v>
      </c>
      <c r="F31" s="275" t="s">
        <v>1656</v>
      </c>
      <c r="G31" s="276"/>
      <c r="H31" s="277"/>
      <c r="I31" s="278"/>
      <c r="J31" s="276"/>
      <c r="K31" s="279"/>
      <c r="L31" s="280"/>
      <c r="M31" s="281"/>
      <c r="N31" s="282"/>
      <c r="O31" s="321"/>
    </row>
    <row r="32" spans="2:15" ht="25.15" customHeight="1">
      <c r="B32" s="328"/>
      <c r="C32" s="303"/>
      <c r="D32" s="257" t="s">
        <v>1699</v>
      </c>
      <c r="E32" s="258" t="s">
        <v>1736</v>
      </c>
      <c r="F32" s="263" t="s">
        <v>1701</v>
      </c>
      <c r="G32" s="305" t="s">
        <v>1702</v>
      </c>
      <c r="H32" s="306"/>
      <c r="I32" s="307"/>
      <c r="J32" s="263"/>
      <c r="K32" s="263" t="s">
        <v>1661</v>
      </c>
      <c r="L32" s="308" t="s">
        <v>1703</v>
      </c>
      <c r="M32" s="265" t="s">
        <v>1704</v>
      </c>
      <c r="N32" s="310" t="s">
        <v>1663</v>
      </c>
      <c r="O32" s="267"/>
    </row>
    <row r="33" spans="2:15" ht="25.15" customHeight="1">
      <c r="B33" s="328"/>
      <c r="C33" s="303"/>
      <c r="D33" s="257" t="s">
        <v>1706</v>
      </c>
      <c r="E33" s="258" t="s">
        <v>1737</v>
      </c>
      <c r="F33" s="259" t="s">
        <v>1659</v>
      </c>
      <c r="G33" s="260" t="s">
        <v>1660</v>
      </c>
      <c r="H33" s="261"/>
      <c r="I33" s="262"/>
      <c r="J33" s="259"/>
      <c r="K33" s="263" t="s">
        <v>1661</v>
      </c>
      <c r="L33" s="264" t="s">
        <v>61</v>
      </c>
      <c r="M33" s="268" t="s">
        <v>1662</v>
      </c>
      <c r="N33" s="310" t="s">
        <v>1663</v>
      </c>
      <c r="O33" s="31"/>
    </row>
    <row r="34" spans="2:15" ht="25.15" customHeight="1">
      <c r="B34" s="328"/>
      <c r="C34" s="303"/>
      <c r="D34" s="257" t="s">
        <v>1738</v>
      </c>
      <c r="E34" s="258" t="s">
        <v>1739</v>
      </c>
      <c r="F34" s="329" t="s">
        <v>1740</v>
      </c>
      <c r="G34" s="330" t="s">
        <v>1741</v>
      </c>
      <c r="H34" s="331"/>
      <c r="I34" s="332"/>
      <c r="J34" s="329"/>
      <c r="K34" s="333" t="s">
        <v>1661</v>
      </c>
      <c r="L34" s="334" t="s">
        <v>1742</v>
      </c>
      <c r="M34" s="335" t="s">
        <v>1669</v>
      </c>
      <c r="N34" s="266"/>
      <c r="O34" s="31"/>
    </row>
    <row r="35" spans="2:15" ht="25.15" customHeight="1">
      <c r="B35" s="328"/>
      <c r="C35" s="303"/>
      <c r="D35" s="257" t="s">
        <v>1743</v>
      </c>
      <c r="E35" s="258" t="s">
        <v>1744</v>
      </c>
      <c r="F35" s="275" t="s">
        <v>1677</v>
      </c>
      <c r="G35" s="276"/>
      <c r="H35" s="277"/>
      <c r="I35" s="278"/>
      <c r="J35" s="276"/>
      <c r="K35" s="279"/>
      <c r="L35" s="280"/>
      <c r="M35" s="312"/>
      <c r="N35" s="282"/>
      <c r="O35" s="31"/>
    </row>
    <row r="36" spans="2:15" ht="25.15" customHeight="1">
      <c r="B36" s="328"/>
      <c r="C36" s="303"/>
      <c r="D36" s="31"/>
      <c r="E36" s="31"/>
      <c r="F36" s="287" t="s">
        <v>1710</v>
      </c>
      <c r="G36" s="48" t="s">
        <v>1711</v>
      </c>
      <c r="H36" s="285">
        <v>0.12</v>
      </c>
      <c r="I36" s="286"/>
      <c r="J36" s="287" t="s">
        <v>341</v>
      </c>
      <c r="K36" s="287"/>
      <c r="L36" s="288"/>
      <c r="M36" s="313"/>
      <c r="N36" s="290" t="s">
        <v>1712</v>
      </c>
      <c r="O36" s="31"/>
    </row>
    <row r="37" spans="2:15" ht="25.15" customHeight="1">
      <c r="B37" s="328"/>
      <c r="C37" s="303"/>
      <c r="D37" s="31"/>
      <c r="E37" s="31"/>
      <c r="F37" s="336" t="s">
        <v>1745</v>
      </c>
      <c r="G37" s="48" t="s">
        <v>1746</v>
      </c>
      <c r="H37" s="285">
        <v>1.2</v>
      </c>
      <c r="I37" s="286"/>
      <c r="J37" s="287"/>
      <c r="K37" s="287"/>
      <c r="L37" s="288"/>
      <c r="M37" s="313"/>
      <c r="N37" s="290" t="s">
        <v>1747</v>
      </c>
      <c r="O37" s="31"/>
    </row>
    <row r="38" spans="2:15" ht="25.15" customHeight="1">
      <c r="B38" s="328"/>
      <c r="C38" s="337"/>
      <c r="D38" s="35"/>
      <c r="E38" s="35"/>
      <c r="F38" s="287" t="s">
        <v>1748</v>
      </c>
      <c r="G38" s="287" t="s">
        <v>1749</v>
      </c>
      <c r="H38" s="285">
        <v>1</v>
      </c>
      <c r="I38" s="286"/>
      <c r="J38" s="287"/>
      <c r="K38" s="287"/>
      <c r="L38" s="288"/>
      <c r="M38" s="313"/>
      <c r="N38" s="286"/>
      <c r="O38" s="35"/>
    </row>
    <row r="39" spans="2:15" ht="25.15" customHeight="1">
      <c r="B39" s="338" t="s">
        <v>1750</v>
      </c>
      <c r="C39" s="320" t="s">
        <v>1653</v>
      </c>
      <c r="D39" s="246" t="s">
        <v>1751</v>
      </c>
      <c r="E39" s="246" t="s">
        <v>1752</v>
      </c>
      <c r="F39" s="247" t="s">
        <v>1656</v>
      </c>
      <c r="G39" s="248"/>
      <c r="H39" s="249"/>
      <c r="I39" s="250"/>
      <c r="J39" s="248"/>
      <c r="K39" s="251"/>
      <c r="L39" s="252"/>
      <c r="M39" s="253"/>
      <c r="N39" s="254"/>
      <c r="O39" s="339" t="s">
        <v>1753</v>
      </c>
    </row>
    <row r="40" spans="2:15" ht="25.15" customHeight="1">
      <c r="B40" s="340" t="s">
        <v>1754</v>
      </c>
      <c r="C40" s="341"/>
      <c r="D40" s="31"/>
      <c r="E40" s="267" t="s">
        <v>1755</v>
      </c>
      <c r="F40" s="342" t="s">
        <v>1756</v>
      </c>
      <c r="G40" s="260" t="s">
        <v>1757</v>
      </c>
      <c r="H40" s="261"/>
      <c r="I40" s="262"/>
      <c r="J40" s="259"/>
      <c r="K40" s="263"/>
      <c r="L40" s="343" t="s">
        <v>1758</v>
      </c>
      <c r="M40" s="344" t="s">
        <v>1669</v>
      </c>
      <c r="N40" s="345" t="s">
        <v>1759</v>
      </c>
      <c r="O40" s="346" t="s">
        <v>1752</v>
      </c>
    </row>
    <row r="41" spans="2:15" ht="25.15" customHeight="1">
      <c r="B41" s="340"/>
      <c r="C41" s="341"/>
      <c r="D41" s="347"/>
      <c r="E41" s="348" t="s">
        <v>1760</v>
      </c>
      <c r="F41" s="259"/>
      <c r="G41" s="260"/>
      <c r="H41" s="261"/>
      <c r="I41" s="262"/>
      <c r="J41" s="259"/>
      <c r="K41" s="263"/>
      <c r="L41" s="322"/>
      <c r="M41" s="323"/>
      <c r="N41" s="266"/>
      <c r="O41" s="31"/>
    </row>
    <row r="42" spans="2:15" ht="25.15" customHeight="1">
      <c r="B42" s="340"/>
      <c r="C42" s="341"/>
      <c r="D42" s="347"/>
      <c r="E42" s="348" t="s">
        <v>1761</v>
      </c>
      <c r="F42" s="259"/>
      <c r="G42" s="260"/>
      <c r="H42" s="261"/>
      <c r="I42" s="262"/>
      <c r="J42" s="259"/>
      <c r="K42" s="263"/>
      <c r="L42" s="349"/>
      <c r="M42" s="350"/>
      <c r="N42" s="272"/>
      <c r="O42" s="31"/>
    </row>
    <row r="43" spans="2:15" ht="25.15" customHeight="1">
      <c r="B43" s="340"/>
      <c r="C43" s="341"/>
      <c r="D43" s="347"/>
      <c r="E43" s="348" t="s">
        <v>1762</v>
      </c>
      <c r="F43" s="351"/>
      <c r="G43" s="260"/>
      <c r="H43" s="261"/>
      <c r="I43" s="262"/>
      <c r="J43" s="259"/>
      <c r="K43" s="263"/>
      <c r="L43" s="349"/>
      <c r="M43" s="350"/>
      <c r="N43" s="272"/>
      <c r="O43" s="31"/>
    </row>
    <row r="44" spans="2:15" ht="25.15" customHeight="1">
      <c r="B44" s="340"/>
      <c r="C44" s="341"/>
      <c r="D44" s="31"/>
      <c r="E44" s="31"/>
      <c r="F44" s="259"/>
      <c r="G44" s="259"/>
      <c r="H44" s="261"/>
      <c r="I44" s="262"/>
      <c r="J44" s="259"/>
      <c r="K44" s="263"/>
      <c r="L44" s="322"/>
      <c r="M44" s="323"/>
      <c r="N44" s="272"/>
      <c r="O44" s="31"/>
    </row>
    <row r="45" spans="2:15" ht="25.15" customHeight="1">
      <c r="B45" s="340"/>
      <c r="C45" s="341"/>
      <c r="D45" s="31"/>
      <c r="E45" s="31"/>
      <c r="F45" s="259"/>
      <c r="G45" s="259"/>
      <c r="H45" s="261"/>
      <c r="I45" s="262"/>
      <c r="J45" s="259"/>
      <c r="K45" s="263"/>
      <c r="L45" s="322"/>
      <c r="M45" s="323"/>
      <c r="N45" s="272"/>
      <c r="O45" s="31"/>
    </row>
    <row r="46" spans="2:15" ht="25.15" customHeight="1">
      <c r="B46" s="340"/>
      <c r="C46" s="341"/>
      <c r="D46" s="31"/>
      <c r="E46" s="31"/>
      <c r="F46" s="352"/>
      <c r="G46" s="352"/>
      <c r="H46" s="353"/>
      <c r="I46" s="354"/>
      <c r="J46" s="352"/>
      <c r="K46" s="355"/>
      <c r="L46" s="356"/>
      <c r="M46" s="357"/>
      <c r="N46" s="358"/>
      <c r="O46" s="31"/>
    </row>
    <row r="47" spans="2:15" ht="25.15" customHeight="1">
      <c r="B47" s="340"/>
      <c r="C47" s="341"/>
      <c r="D47" s="31"/>
      <c r="E47" s="31"/>
      <c r="F47" s="247" t="s">
        <v>1677</v>
      </c>
      <c r="G47" s="248"/>
      <c r="H47" s="249"/>
      <c r="I47" s="250"/>
      <c r="J47" s="248"/>
      <c r="K47" s="251"/>
      <c r="L47" s="252"/>
      <c r="M47" s="359"/>
      <c r="N47" s="254"/>
      <c r="O47" s="311"/>
    </row>
    <row r="48" spans="2:15" ht="25.15" customHeight="1">
      <c r="B48" s="340"/>
      <c r="C48" s="341"/>
      <c r="D48" s="31"/>
      <c r="E48" s="31"/>
      <c r="F48" s="287" t="s">
        <v>1763</v>
      </c>
      <c r="G48" s="287" t="s">
        <v>1764</v>
      </c>
      <c r="H48" s="360">
        <v>0.1</v>
      </c>
      <c r="I48" s="286" t="s">
        <v>1689</v>
      </c>
      <c r="J48" s="287" t="s">
        <v>1683</v>
      </c>
      <c r="K48" s="287"/>
      <c r="L48" s="288"/>
      <c r="M48" s="313"/>
      <c r="N48" s="361"/>
      <c r="O48" s="362"/>
    </row>
    <row r="49" spans="2:15" ht="25.15" customHeight="1">
      <c r="B49" s="340"/>
      <c r="C49" s="341"/>
      <c r="D49" s="31"/>
      <c r="E49" s="31"/>
      <c r="F49" s="287" t="s">
        <v>1765</v>
      </c>
      <c r="G49" s="287" t="s">
        <v>1766</v>
      </c>
      <c r="H49" s="285">
        <v>0</v>
      </c>
      <c r="I49" s="286" t="s">
        <v>1689</v>
      </c>
      <c r="J49" s="287" t="s">
        <v>1683</v>
      </c>
      <c r="K49" s="287"/>
      <c r="L49" s="288"/>
      <c r="M49" s="313"/>
      <c r="N49" s="361"/>
      <c r="O49" s="362"/>
    </row>
    <row r="50" spans="2:15" ht="25.15" customHeight="1">
      <c r="B50" s="340"/>
      <c r="C50" s="341"/>
      <c r="D50" s="31"/>
      <c r="E50" s="31"/>
      <c r="F50" s="287" t="s">
        <v>1767</v>
      </c>
      <c r="G50" s="287" t="s">
        <v>1768</v>
      </c>
      <c r="H50" s="285">
        <v>0</v>
      </c>
      <c r="I50" s="286" t="s">
        <v>1689</v>
      </c>
      <c r="J50" s="287" t="s">
        <v>1683</v>
      </c>
      <c r="K50" s="287"/>
      <c r="L50" s="288"/>
      <c r="M50" s="313"/>
      <c r="N50" s="361"/>
      <c r="O50" s="311"/>
    </row>
    <row r="51" spans="2:15" ht="25.15" customHeight="1">
      <c r="B51" s="340"/>
      <c r="C51" s="341"/>
      <c r="D51" s="31"/>
      <c r="E51" s="31"/>
      <c r="F51" s="287" t="s">
        <v>1769</v>
      </c>
      <c r="G51" s="287" t="s">
        <v>1770</v>
      </c>
      <c r="H51" s="285">
        <v>0</v>
      </c>
      <c r="I51" s="286" t="s">
        <v>1689</v>
      </c>
      <c r="J51" s="287" t="s">
        <v>1683</v>
      </c>
      <c r="K51" s="287"/>
      <c r="L51" s="288"/>
      <c r="M51" s="313"/>
      <c r="N51" s="361"/>
      <c r="O51" s="311"/>
    </row>
    <row r="52" spans="2:15" ht="25.15" customHeight="1">
      <c r="B52" s="340"/>
      <c r="C52" s="341"/>
      <c r="D52" s="31"/>
      <c r="E52" s="31"/>
      <c r="F52" s="287" t="s">
        <v>1771</v>
      </c>
      <c r="G52" s="287" t="s">
        <v>1772</v>
      </c>
      <c r="H52" s="285">
        <v>1.1499999999999999</v>
      </c>
      <c r="I52" s="286"/>
      <c r="J52" s="287" t="s">
        <v>1683</v>
      </c>
      <c r="K52" s="287"/>
      <c r="L52" s="288"/>
      <c r="M52" s="313"/>
      <c r="N52" s="361"/>
      <c r="O52" s="311"/>
    </row>
    <row r="53" spans="2:15" ht="25.15" customHeight="1">
      <c r="B53" s="340"/>
      <c r="C53" s="341"/>
      <c r="D53" s="31"/>
      <c r="E53" s="31"/>
      <c r="F53" s="287" t="s">
        <v>1773</v>
      </c>
      <c r="G53" s="287" t="s">
        <v>1774</v>
      </c>
      <c r="H53" s="285">
        <v>0.1</v>
      </c>
      <c r="I53" s="286" t="s">
        <v>1689</v>
      </c>
      <c r="J53" s="287" t="s">
        <v>1683</v>
      </c>
      <c r="K53" s="287"/>
      <c r="L53" s="288"/>
      <c r="M53" s="313"/>
      <c r="N53" s="361"/>
      <c r="O53" s="311"/>
    </row>
    <row r="54" spans="2:15" ht="25.15" customHeight="1">
      <c r="B54" s="340"/>
      <c r="C54" s="341"/>
      <c r="D54" s="31"/>
      <c r="E54" s="31"/>
      <c r="F54" s="314" t="s">
        <v>1775</v>
      </c>
      <c r="G54" s="287" t="s">
        <v>1776</v>
      </c>
      <c r="H54" s="360">
        <v>0.2</v>
      </c>
      <c r="I54" s="286" t="s">
        <v>1689</v>
      </c>
      <c r="J54" s="287" t="s">
        <v>1683</v>
      </c>
      <c r="K54" s="287"/>
      <c r="L54" s="288"/>
      <c r="M54" s="313"/>
      <c r="N54" s="361"/>
      <c r="O54" s="362"/>
    </row>
    <row r="55" spans="2:15" ht="25.15" customHeight="1">
      <c r="B55" s="340"/>
      <c r="C55" s="341"/>
      <c r="D55" s="31"/>
      <c r="E55" s="31"/>
      <c r="F55" s="314" t="s">
        <v>1777</v>
      </c>
      <c r="G55" s="287" t="s">
        <v>1778</v>
      </c>
      <c r="H55" s="360">
        <v>-1</v>
      </c>
      <c r="I55" s="286" t="s">
        <v>1689</v>
      </c>
      <c r="J55" s="287" t="s">
        <v>1683</v>
      </c>
      <c r="K55" s="287"/>
      <c r="L55" s="288"/>
      <c r="M55" s="313"/>
      <c r="N55" s="361"/>
      <c r="O55" s="362"/>
    </row>
    <row r="56" spans="2:15" ht="25.15" customHeight="1">
      <c r="B56" s="340"/>
      <c r="C56" s="341"/>
      <c r="D56" s="31"/>
      <c r="E56" s="31"/>
      <c r="F56" s="287" t="s">
        <v>1779</v>
      </c>
      <c r="G56" s="287" t="s">
        <v>1780</v>
      </c>
      <c r="H56" s="285">
        <v>0.2</v>
      </c>
      <c r="I56" s="286" t="s">
        <v>1689</v>
      </c>
      <c r="J56" s="287" t="s">
        <v>1683</v>
      </c>
      <c r="K56" s="287"/>
      <c r="L56" s="288"/>
      <c r="M56" s="313"/>
      <c r="N56" s="286"/>
      <c r="O56" s="362"/>
    </row>
    <row r="57" spans="2:15" ht="25.15" customHeight="1">
      <c r="B57" s="340"/>
      <c r="C57" s="341"/>
      <c r="D57" s="31"/>
      <c r="E57" s="31"/>
      <c r="F57" s="363" t="s">
        <v>1781</v>
      </c>
      <c r="G57" s="287" t="s">
        <v>1782</v>
      </c>
      <c r="H57" s="285">
        <v>1</v>
      </c>
      <c r="I57" s="286"/>
      <c r="J57" s="287" t="s">
        <v>1683</v>
      </c>
      <c r="K57" s="287"/>
      <c r="L57" s="288"/>
      <c r="M57" s="313"/>
      <c r="N57" s="364" t="s">
        <v>1783</v>
      </c>
      <c r="O57" s="321"/>
    </row>
    <row r="58" spans="2:15" ht="25.15" customHeight="1">
      <c r="B58" s="340"/>
      <c r="C58" s="341"/>
      <c r="D58" s="31"/>
      <c r="E58" s="31"/>
      <c r="F58" s="287" t="s">
        <v>1784</v>
      </c>
      <c r="G58" s="287" t="s">
        <v>1785</v>
      </c>
      <c r="H58" s="365"/>
      <c r="I58" s="286"/>
      <c r="J58" s="287"/>
      <c r="K58" s="287"/>
      <c r="L58" s="288"/>
      <c r="M58" s="313"/>
      <c r="N58" s="292"/>
      <c r="O58" s="362"/>
    </row>
    <row r="59" spans="2:15" ht="25.15" customHeight="1">
      <c r="B59" s="340"/>
      <c r="C59" s="341"/>
      <c r="D59" s="31"/>
      <c r="E59" s="31"/>
      <c r="F59" s="287"/>
      <c r="G59" s="287"/>
      <c r="H59" s="365"/>
      <c r="I59" s="286"/>
      <c r="J59" s="287"/>
      <c r="K59" s="287"/>
      <c r="L59" s="288"/>
      <c r="M59" s="313"/>
      <c r="N59" s="292"/>
      <c r="O59" s="362"/>
    </row>
    <row r="60" spans="2:15" ht="25.15" customHeight="1">
      <c r="B60" s="340"/>
      <c r="C60" s="341"/>
      <c r="D60" s="35"/>
      <c r="E60" s="35"/>
      <c r="F60" s="366"/>
      <c r="G60" s="366"/>
      <c r="H60" s="367"/>
      <c r="I60" s="368"/>
      <c r="J60" s="369"/>
      <c r="K60" s="369"/>
      <c r="L60" s="370"/>
      <c r="M60" s="371"/>
      <c r="N60" s="368"/>
      <c r="O60" s="35"/>
    </row>
    <row r="61" spans="2:15" ht="25.15" customHeight="1">
      <c r="B61" s="372" t="s">
        <v>1750</v>
      </c>
      <c r="C61" s="316" t="s">
        <v>1653</v>
      </c>
      <c r="D61" s="246" t="s">
        <v>1786</v>
      </c>
      <c r="E61" s="373" t="s">
        <v>1787</v>
      </c>
      <c r="F61" s="247" t="s">
        <v>1656</v>
      </c>
      <c r="G61" s="248"/>
      <c r="H61" s="249"/>
      <c r="I61" s="250"/>
      <c r="J61" s="248"/>
      <c r="K61" s="251"/>
      <c r="L61" s="252"/>
      <c r="M61" s="253"/>
      <c r="N61" s="254"/>
      <c r="O61" s="255" t="s">
        <v>1787</v>
      </c>
    </row>
    <row r="62" spans="2:15" ht="25.15" customHeight="1">
      <c r="B62" s="374" t="s">
        <v>742</v>
      </c>
      <c r="C62" s="375"/>
      <c r="D62" s="257" t="s">
        <v>1706</v>
      </c>
      <c r="E62" s="258" t="s">
        <v>1788</v>
      </c>
      <c r="F62" s="259" t="s">
        <v>1789</v>
      </c>
      <c r="G62" s="260" t="s">
        <v>1702</v>
      </c>
      <c r="H62" s="261"/>
      <c r="I62" s="262"/>
      <c r="J62" s="259"/>
      <c r="K62" s="263" t="s">
        <v>1661</v>
      </c>
      <c r="L62" s="376" t="s">
        <v>1703</v>
      </c>
      <c r="M62" s="268" t="s">
        <v>1704</v>
      </c>
      <c r="N62" s="377" t="s">
        <v>1663</v>
      </c>
      <c r="O62" s="346"/>
    </row>
    <row r="63" spans="2:15" ht="25.15" customHeight="1">
      <c r="B63" s="378" t="s">
        <v>1787</v>
      </c>
      <c r="C63" s="341"/>
      <c r="D63" s="257" t="s">
        <v>1738</v>
      </c>
      <c r="E63" s="258" t="s">
        <v>1709</v>
      </c>
      <c r="F63" s="259" t="s">
        <v>1659</v>
      </c>
      <c r="G63" s="260" t="s">
        <v>1660</v>
      </c>
      <c r="H63" s="261"/>
      <c r="I63" s="262"/>
      <c r="J63" s="259"/>
      <c r="K63" s="263" t="s">
        <v>1661</v>
      </c>
      <c r="L63" s="379" t="s">
        <v>61</v>
      </c>
      <c r="M63" s="268" t="s">
        <v>1662</v>
      </c>
      <c r="N63" s="377" t="s">
        <v>1663</v>
      </c>
      <c r="O63" s="31"/>
    </row>
    <row r="64" spans="2:15" ht="25.15" customHeight="1">
      <c r="B64" s="340"/>
      <c r="C64" s="341"/>
      <c r="D64" s="257" t="s">
        <v>1790</v>
      </c>
      <c r="E64" s="258" t="s">
        <v>1791</v>
      </c>
      <c r="F64" s="259" t="s">
        <v>1666</v>
      </c>
      <c r="G64" s="260" t="s">
        <v>1667</v>
      </c>
      <c r="H64" s="261"/>
      <c r="I64" s="262"/>
      <c r="J64" s="259"/>
      <c r="K64" s="263" t="s">
        <v>1661</v>
      </c>
      <c r="L64" s="379" t="s">
        <v>1668</v>
      </c>
      <c r="M64" s="268" t="s">
        <v>1669</v>
      </c>
      <c r="N64" s="377" t="s">
        <v>1663</v>
      </c>
      <c r="O64" s="31"/>
    </row>
    <row r="65" spans="2:15" ht="25.15" customHeight="1">
      <c r="B65" s="340"/>
      <c r="C65" s="341"/>
      <c r="D65" s="380" t="s">
        <v>1792</v>
      </c>
      <c r="E65" s="381" t="s">
        <v>1793</v>
      </c>
      <c r="F65" s="352" t="s">
        <v>1794</v>
      </c>
      <c r="G65" s="260" t="s">
        <v>1795</v>
      </c>
      <c r="H65" s="261"/>
      <c r="I65" s="262"/>
      <c r="J65" s="259"/>
      <c r="K65" s="263" t="s">
        <v>1661</v>
      </c>
      <c r="L65" s="382" t="s">
        <v>1796</v>
      </c>
      <c r="M65" s="383" t="s">
        <v>1669</v>
      </c>
      <c r="N65" s="377" t="s">
        <v>1663</v>
      </c>
      <c r="O65" s="31"/>
    </row>
    <row r="66" spans="2:15" ht="25.15" customHeight="1">
      <c r="B66" s="340"/>
      <c r="C66" s="341"/>
      <c r="D66" s="257" t="s">
        <v>1797</v>
      </c>
      <c r="E66" s="381" t="s">
        <v>1760</v>
      </c>
      <c r="F66" s="384" t="s">
        <v>1798</v>
      </c>
      <c r="G66" s="385" t="s">
        <v>1757</v>
      </c>
      <c r="H66" s="353"/>
      <c r="I66" s="354"/>
      <c r="J66" s="352"/>
      <c r="K66" s="355" t="s">
        <v>1661</v>
      </c>
      <c r="L66" s="382" t="s">
        <v>1799</v>
      </c>
      <c r="M66" s="383" t="s">
        <v>1669</v>
      </c>
      <c r="N66" s="386" t="s">
        <v>1759</v>
      </c>
      <c r="O66" s="31"/>
    </row>
    <row r="67" spans="2:15" ht="25.15" customHeight="1">
      <c r="B67" s="340"/>
      <c r="C67" s="341"/>
      <c r="D67" s="257" t="s">
        <v>1800</v>
      </c>
      <c r="E67" s="381" t="s">
        <v>1761</v>
      </c>
      <c r="F67" s="247" t="s">
        <v>1677</v>
      </c>
      <c r="G67" s="248"/>
      <c r="H67" s="249"/>
      <c r="I67" s="250"/>
      <c r="J67" s="248"/>
      <c r="K67" s="251"/>
      <c r="L67" s="252"/>
      <c r="M67" s="359"/>
      <c r="N67" s="254"/>
      <c r="O67" s="31"/>
    </row>
    <row r="68" spans="2:15" ht="25.15" customHeight="1">
      <c r="B68" s="340"/>
      <c r="C68" s="341"/>
      <c r="D68" s="257" t="s">
        <v>1801</v>
      </c>
      <c r="E68" s="381" t="s">
        <v>1762</v>
      </c>
      <c r="F68" s="314" t="s">
        <v>1763</v>
      </c>
      <c r="G68" s="287" t="s">
        <v>1764</v>
      </c>
      <c r="H68" s="285">
        <v>0.1</v>
      </c>
      <c r="I68" s="286" t="s">
        <v>1689</v>
      </c>
      <c r="J68" s="287" t="s">
        <v>1683</v>
      </c>
      <c r="K68" s="287"/>
      <c r="L68" s="288"/>
      <c r="M68" s="313"/>
      <c r="N68" s="290" t="s">
        <v>1802</v>
      </c>
      <c r="O68" s="31"/>
    </row>
    <row r="69" spans="2:15" ht="25.15" customHeight="1">
      <c r="B69" s="340"/>
      <c r="C69" s="341"/>
      <c r="D69" s="257" t="s">
        <v>1803</v>
      </c>
      <c r="E69" s="387" t="s">
        <v>1804</v>
      </c>
      <c r="F69" s="287" t="s">
        <v>1765</v>
      </c>
      <c r="G69" s="287" t="s">
        <v>1766</v>
      </c>
      <c r="H69" s="360">
        <v>0</v>
      </c>
      <c r="I69" s="286" t="s">
        <v>1689</v>
      </c>
      <c r="J69" s="287" t="s">
        <v>1683</v>
      </c>
      <c r="K69" s="287"/>
      <c r="L69" s="288"/>
      <c r="M69" s="313"/>
      <c r="N69" s="361"/>
      <c r="O69" s="362"/>
    </row>
    <row r="70" spans="2:15" ht="25.15" customHeight="1">
      <c r="B70" s="340"/>
      <c r="C70" s="341"/>
      <c r="D70" s="257" t="s">
        <v>1805</v>
      </c>
      <c r="E70" s="387" t="s">
        <v>1806</v>
      </c>
      <c r="F70" s="287" t="s">
        <v>1767</v>
      </c>
      <c r="G70" s="287" t="s">
        <v>1768</v>
      </c>
      <c r="H70" s="285">
        <v>0</v>
      </c>
      <c r="I70" s="286" t="s">
        <v>1689</v>
      </c>
      <c r="J70" s="287" t="s">
        <v>1683</v>
      </c>
      <c r="K70" s="287"/>
      <c r="L70" s="288"/>
      <c r="M70" s="313"/>
      <c r="N70" s="361"/>
      <c r="O70" s="362"/>
    </row>
    <row r="71" spans="2:15" ht="25.15" customHeight="1">
      <c r="B71" s="340"/>
      <c r="C71" s="341"/>
      <c r="D71" s="31"/>
      <c r="E71" s="31"/>
      <c r="F71" s="287" t="s">
        <v>1769</v>
      </c>
      <c r="G71" s="287" t="s">
        <v>1770</v>
      </c>
      <c r="H71" s="285">
        <v>0</v>
      </c>
      <c r="I71" s="286" t="s">
        <v>1689</v>
      </c>
      <c r="J71" s="287" t="s">
        <v>1683</v>
      </c>
      <c r="K71" s="287"/>
      <c r="L71" s="288"/>
      <c r="M71" s="313"/>
      <c r="N71" s="361"/>
      <c r="O71" s="311"/>
    </row>
    <row r="72" spans="2:15" ht="25.15" customHeight="1">
      <c r="B72" s="340"/>
      <c r="C72" s="341"/>
      <c r="D72" s="31"/>
      <c r="E72" s="31"/>
      <c r="F72" s="287" t="s">
        <v>1771</v>
      </c>
      <c r="G72" s="287" t="s">
        <v>1772</v>
      </c>
      <c r="H72" s="285">
        <v>1.1499999999999999</v>
      </c>
      <c r="I72" s="286"/>
      <c r="J72" s="287" t="s">
        <v>1683</v>
      </c>
      <c r="K72" s="287"/>
      <c r="L72" s="288"/>
      <c r="M72" s="313"/>
      <c r="N72" s="361"/>
      <c r="O72" s="311"/>
    </row>
    <row r="73" spans="2:15" ht="25.15" customHeight="1">
      <c r="B73" s="340"/>
      <c r="C73" s="341"/>
      <c r="D73" s="31"/>
      <c r="E73" s="31"/>
      <c r="F73" s="287" t="s">
        <v>1807</v>
      </c>
      <c r="G73" s="287" t="s">
        <v>1774</v>
      </c>
      <c r="H73" s="285">
        <v>0.1</v>
      </c>
      <c r="I73" s="286" t="s">
        <v>1689</v>
      </c>
      <c r="J73" s="287" t="s">
        <v>1683</v>
      </c>
      <c r="K73" s="287"/>
      <c r="L73" s="288"/>
      <c r="M73" s="313"/>
      <c r="N73" s="361"/>
      <c r="O73" s="311"/>
    </row>
    <row r="74" spans="2:15" ht="25.15" customHeight="1">
      <c r="B74" s="340"/>
      <c r="C74" s="341"/>
      <c r="D74" s="31"/>
      <c r="E74" s="31"/>
      <c r="F74" s="287" t="s">
        <v>1775</v>
      </c>
      <c r="G74" s="287" t="s">
        <v>1776</v>
      </c>
      <c r="H74" s="285">
        <v>0.2</v>
      </c>
      <c r="I74" s="286" t="s">
        <v>1689</v>
      </c>
      <c r="J74" s="287" t="s">
        <v>1683</v>
      </c>
      <c r="K74" s="287"/>
      <c r="L74" s="288"/>
      <c r="M74" s="313"/>
      <c r="N74" s="361"/>
      <c r="O74" s="311"/>
    </row>
    <row r="75" spans="2:15" ht="25.15" customHeight="1">
      <c r="B75" s="340"/>
      <c r="C75" s="341"/>
      <c r="D75" s="31"/>
      <c r="E75" s="31"/>
      <c r="F75" s="287" t="s">
        <v>1777</v>
      </c>
      <c r="G75" s="287" t="s">
        <v>1778</v>
      </c>
      <c r="H75" s="285">
        <v>-1</v>
      </c>
      <c r="I75" s="286" t="s">
        <v>1689</v>
      </c>
      <c r="J75" s="287" t="s">
        <v>1683</v>
      </c>
      <c r="K75" s="287"/>
      <c r="L75" s="288"/>
      <c r="M75" s="313"/>
      <c r="N75" s="361"/>
      <c r="O75" s="311"/>
    </row>
    <row r="76" spans="2:15" ht="25.15" customHeight="1">
      <c r="B76" s="340"/>
      <c r="C76" s="341"/>
      <c r="D76" s="31"/>
      <c r="E76" s="31"/>
      <c r="F76" s="314" t="s">
        <v>1779</v>
      </c>
      <c r="G76" s="287" t="s">
        <v>1780</v>
      </c>
      <c r="H76" s="285">
        <v>0.3</v>
      </c>
      <c r="I76" s="286" t="s">
        <v>1689</v>
      </c>
      <c r="J76" s="287" t="s">
        <v>1683</v>
      </c>
      <c r="K76" s="287"/>
      <c r="L76" s="288"/>
      <c r="M76" s="313"/>
      <c r="N76" s="361"/>
      <c r="O76" s="362"/>
    </row>
    <row r="77" spans="2:15" ht="25.15" customHeight="1">
      <c r="B77" s="340"/>
      <c r="C77" s="341"/>
      <c r="D77" s="31"/>
      <c r="E77" s="31"/>
      <c r="F77" s="314" t="s">
        <v>1808</v>
      </c>
      <c r="G77" s="287" t="s">
        <v>1809</v>
      </c>
      <c r="H77" s="360">
        <v>0.12</v>
      </c>
      <c r="I77" s="286"/>
      <c r="J77" s="287" t="s">
        <v>1683</v>
      </c>
      <c r="K77" s="287"/>
      <c r="L77" s="288"/>
      <c r="M77" s="313"/>
      <c r="N77" s="361"/>
      <c r="O77" s="362"/>
    </row>
    <row r="78" spans="2:15" ht="25.15" customHeight="1">
      <c r="B78" s="340"/>
      <c r="C78" s="341"/>
      <c r="D78" s="31"/>
      <c r="E78" s="31"/>
      <c r="F78" s="287" t="s">
        <v>1781</v>
      </c>
      <c r="G78" s="287" t="s">
        <v>1782</v>
      </c>
      <c r="H78" s="285">
        <v>1</v>
      </c>
      <c r="I78" s="286"/>
      <c r="J78" s="287" t="s">
        <v>1683</v>
      </c>
      <c r="K78" s="287"/>
      <c r="L78" s="288"/>
      <c r="M78" s="313"/>
      <c r="N78" s="286" t="s">
        <v>1810</v>
      </c>
      <c r="O78" s="362"/>
    </row>
    <row r="79" spans="2:15" ht="25.15" customHeight="1">
      <c r="B79" s="340"/>
      <c r="C79" s="341"/>
      <c r="D79" s="31"/>
      <c r="E79" s="31"/>
      <c r="F79" s="388" t="s">
        <v>1784</v>
      </c>
      <c r="G79" s="389" t="s">
        <v>1785</v>
      </c>
      <c r="H79" s="390"/>
      <c r="I79" s="391"/>
      <c r="J79" s="389"/>
      <c r="K79" s="389"/>
      <c r="L79" s="392"/>
      <c r="M79" s="289"/>
      <c r="N79" s="364" t="s">
        <v>1811</v>
      </c>
      <c r="O79" s="362"/>
    </row>
    <row r="80" spans="2:15" ht="25.15" customHeight="1">
      <c r="B80" s="340"/>
      <c r="C80" s="341"/>
      <c r="D80" s="31"/>
      <c r="E80" s="31"/>
      <c r="F80" s="287"/>
      <c r="G80" s="287"/>
      <c r="H80" s="365"/>
      <c r="I80" s="286"/>
      <c r="J80" s="287"/>
      <c r="K80" s="287"/>
      <c r="L80" s="288"/>
      <c r="M80" s="313"/>
      <c r="N80" s="292"/>
      <c r="O80" s="362"/>
    </row>
    <row r="81" spans="2:15" ht="25.15" customHeight="1">
      <c r="B81" s="340"/>
      <c r="C81" s="341"/>
      <c r="D81" s="35"/>
      <c r="E81" s="35"/>
      <c r="F81" s="366"/>
      <c r="G81" s="366"/>
      <c r="H81" s="367"/>
      <c r="I81" s="368"/>
      <c r="J81" s="369"/>
      <c r="K81" s="369"/>
      <c r="L81" s="370"/>
      <c r="M81" s="371"/>
      <c r="N81" s="368"/>
      <c r="O81" s="35"/>
    </row>
    <row r="82" spans="2:15" ht="25.15" customHeight="1">
      <c r="B82" s="393" t="s">
        <v>1750</v>
      </c>
      <c r="C82" s="394" t="s">
        <v>1653</v>
      </c>
      <c r="D82" s="246" t="s">
        <v>1812</v>
      </c>
      <c r="E82" s="395" t="s">
        <v>1813</v>
      </c>
      <c r="F82" s="247" t="s">
        <v>1656</v>
      </c>
      <c r="G82" s="248"/>
      <c r="H82" s="249"/>
      <c r="I82" s="250"/>
      <c r="J82" s="248"/>
      <c r="K82" s="251"/>
      <c r="L82" s="252"/>
      <c r="M82" s="253"/>
      <c r="N82" s="254"/>
      <c r="O82" s="339"/>
    </row>
    <row r="83" spans="2:15" ht="25.15" customHeight="1">
      <c r="B83" s="396" t="s">
        <v>742</v>
      </c>
      <c r="C83" s="397"/>
      <c r="D83" s="257" t="s">
        <v>1706</v>
      </c>
      <c r="E83" s="398" t="s">
        <v>1788</v>
      </c>
      <c r="F83" s="259" t="s">
        <v>1789</v>
      </c>
      <c r="G83" s="260" t="s">
        <v>1702</v>
      </c>
      <c r="H83" s="261"/>
      <c r="I83" s="262"/>
      <c r="J83" s="259"/>
      <c r="K83" s="263" t="s">
        <v>1661</v>
      </c>
      <c r="L83" s="264" t="s">
        <v>1703</v>
      </c>
      <c r="M83" s="265" t="s">
        <v>1704</v>
      </c>
      <c r="N83" s="358" t="s">
        <v>1663</v>
      </c>
      <c r="O83" s="346"/>
    </row>
    <row r="84" spans="2:15" ht="25.15" customHeight="1">
      <c r="B84" s="399" t="s">
        <v>1813</v>
      </c>
      <c r="C84" s="400"/>
      <c r="D84" s="257" t="s">
        <v>1738</v>
      </c>
      <c r="E84" s="398" t="s">
        <v>1709</v>
      </c>
      <c r="F84" s="259" t="s">
        <v>1659</v>
      </c>
      <c r="G84" s="260" t="s">
        <v>1660</v>
      </c>
      <c r="H84" s="261"/>
      <c r="I84" s="262"/>
      <c r="J84" s="259"/>
      <c r="K84" s="263" t="s">
        <v>1661</v>
      </c>
      <c r="L84" s="264" t="s">
        <v>61</v>
      </c>
      <c r="M84" s="268" t="s">
        <v>1662</v>
      </c>
      <c r="N84" s="358" t="s">
        <v>1663</v>
      </c>
      <c r="O84" s="273"/>
    </row>
    <row r="85" spans="2:15" ht="25.15" customHeight="1">
      <c r="B85" s="340"/>
      <c r="C85" s="341"/>
      <c r="D85" s="257" t="s">
        <v>1670</v>
      </c>
      <c r="E85" s="398" t="s">
        <v>1814</v>
      </c>
      <c r="F85" s="259" t="s">
        <v>1666</v>
      </c>
      <c r="G85" s="260" t="s">
        <v>1667</v>
      </c>
      <c r="H85" s="261"/>
      <c r="I85" s="262"/>
      <c r="J85" s="259"/>
      <c r="K85" s="263" t="s">
        <v>1661</v>
      </c>
      <c r="L85" s="401" t="s">
        <v>1668</v>
      </c>
      <c r="M85" s="268" t="s">
        <v>1669</v>
      </c>
      <c r="N85" s="358" t="s">
        <v>1663</v>
      </c>
      <c r="O85" s="402"/>
    </row>
    <row r="86" spans="2:15" ht="25.15" customHeight="1">
      <c r="B86" s="340"/>
      <c r="C86" s="341"/>
      <c r="D86" s="257" t="s">
        <v>1790</v>
      </c>
      <c r="E86" s="398" t="s">
        <v>1791</v>
      </c>
      <c r="F86" s="352" t="s">
        <v>1794</v>
      </c>
      <c r="G86" s="385" t="s">
        <v>1795</v>
      </c>
      <c r="H86" s="353"/>
      <c r="I86" s="354"/>
      <c r="J86" s="352"/>
      <c r="K86" s="355" t="s">
        <v>1661</v>
      </c>
      <c r="L86" s="403" t="s">
        <v>1796</v>
      </c>
      <c r="M86" s="383" t="s">
        <v>1669</v>
      </c>
      <c r="N86" s="358" t="s">
        <v>1663</v>
      </c>
      <c r="O86" s="402"/>
    </row>
    <row r="87" spans="2:15" ht="25.15" customHeight="1">
      <c r="B87" s="340"/>
      <c r="C87" s="341"/>
      <c r="D87" s="404" t="s">
        <v>1815</v>
      </c>
      <c r="E87" s="348" t="s">
        <v>1816</v>
      </c>
      <c r="F87" s="384" t="s">
        <v>1798</v>
      </c>
      <c r="G87" s="385" t="s">
        <v>1757</v>
      </c>
      <c r="H87" s="353"/>
      <c r="I87" s="354"/>
      <c r="J87" s="352"/>
      <c r="K87" s="355" t="s">
        <v>1661</v>
      </c>
      <c r="L87" s="405" t="s">
        <v>1799</v>
      </c>
      <c r="M87" s="383" t="s">
        <v>1669</v>
      </c>
      <c r="N87" s="406" t="s">
        <v>1759</v>
      </c>
      <c r="O87" s="402"/>
    </row>
    <row r="88" spans="2:15" ht="25.15" customHeight="1">
      <c r="B88" s="340"/>
      <c r="C88" s="341"/>
      <c r="D88" s="257" t="s">
        <v>1797</v>
      </c>
      <c r="E88" s="407" t="s">
        <v>1760</v>
      </c>
      <c r="F88" s="247" t="s">
        <v>1677</v>
      </c>
      <c r="G88" s="248"/>
      <c r="H88" s="249"/>
      <c r="I88" s="250"/>
      <c r="J88" s="248"/>
      <c r="K88" s="251"/>
      <c r="L88" s="252"/>
      <c r="M88" s="359"/>
      <c r="N88" s="254"/>
      <c r="O88" s="31"/>
    </row>
    <row r="89" spans="2:15" ht="25.15" customHeight="1">
      <c r="B89" s="340"/>
      <c r="C89" s="341"/>
      <c r="D89" s="257" t="s">
        <v>1800</v>
      </c>
      <c r="E89" s="408" t="s">
        <v>1761</v>
      </c>
      <c r="F89" s="287" t="s">
        <v>1763</v>
      </c>
      <c r="G89" s="287" t="s">
        <v>1764</v>
      </c>
      <c r="H89" s="285">
        <v>0.1</v>
      </c>
      <c r="I89" s="286" t="s">
        <v>1689</v>
      </c>
      <c r="J89" s="287" t="s">
        <v>1683</v>
      </c>
      <c r="K89" s="287"/>
      <c r="L89" s="288"/>
      <c r="M89" s="313"/>
      <c r="N89" s="290" t="s">
        <v>1802</v>
      </c>
      <c r="O89" s="362"/>
    </row>
    <row r="90" spans="2:15" ht="25.15" customHeight="1">
      <c r="B90" s="340"/>
      <c r="C90" s="341"/>
      <c r="D90" s="257" t="s">
        <v>1801</v>
      </c>
      <c r="E90" s="408" t="s">
        <v>1762</v>
      </c>
      <c r="F90" s="287" t="s">
        <v>1765</v>
      </c>
      <c r="G90" s="287" t="s">
        <v>1766</v>
      </c>
      <c r="H90" s="360">
        <v>0</v>
      </c>
      <c r="I90" s="286" t="s">
        <v>1689</v>
      </c>
      <c r="J90" s="287" t="s">
        <v>1683</v>
      </c>
      <c r="K90" s="287"/>
      <c r="L90" s="288"/>
      <c r="M90" s="313"/>
      <c r="N90" s="361"/>
      <c r="O90" s="31"/>
    </row>
    <row r="91" spans="2:15" ht="25.15" customHeight="1">
      <c r="B91" s="340"/>
      <c r="C91" s="341"/>
      <c r="D91" s="347" t="s">
        <v>1817</v>
      </c>
      <c r="E91" s="387" t="s">
        <v>1818</v>
      </c>
      <c r="F91" s="287" t="s">
        <v>1767</v>
      </c>
      <c r="G91" s="287" t="s">
        <v>1768</v>
      </c>
      <c r="H91" s="360">
        <v>0</v>
      </c>
      <c r="I91" s="286" t="s">
        <v>1689</v>
      </c>
      <c r="J91" s="287" t="s">
        <v>1683</v>
      </c>
      <c r="K91" s="287"/>
      <c r="L91" s="288"/>
      <c r="M91" s="313"/>
      <c r="N91" s="361"/>
      <c r="O91" s="31"/>
    </row>
    <row r="92" spans="2:15" ht="25.15" customHeight="1">
      <c r="B92" s="340"/>
      <c r="C92" s="341"/>
      <c r="D92" s="409" t="s">
        <v>1819</v>
      </c>
      <c r="E92" s="387" t="s">
        <v>1820</v>
      </c>
      <c r="F92" s="287" t="s">
        <v>1769</v>
      </c>
      <c r="G92" s="287" t="s">
        <v>1770</v>
      </c>
      <c r="H92" s="285">
        <v>0</v>
      </c>
      <c r="I92" s="286" t="s">
        <v>1689</v>
      </c>
      <c r="J92" s="287" t="s">
        <v>1683</v>
      </c>
      <c r="K92" s="287"/>
      <c r="L92" s="288"/>
      <c r="M92" s="313"/>
      <c r="N92" s="361"/>
      <c r="O92" s="31"/>
    </row>
    <row r="93" spans="2:15" ht="25.15" customHeight="1">
      <c r="B93" s="340"/>
      <c r="C93" s="341"/>
      <c r="D93" s="409"/>
      <c r="E93" s="387"/>
      <c r="F93" s="287" t="s">
        <v>1771</v>
      </c>
      <c r="G93" s="287" t="s">
        <v>1772</v>
      </c>
      <c r="H93" s="285">
        <v>1.1499999999999999</v>
      </c>
      <c r="I93" s="286"/>
      <c r="J93" s="287" t="s">
        <v>1683</v>
      </c>
      <c r="K93" s="287"/>
      <c r="L93" s="288"/>
      <c r="M93" s="313"/>
      <c r="N93" s="361"/>
      <c r="O93" s="31"/>
    </row>
    <row r="94" spans="2:15" ht="25.15" customHeight="1">
      <c r="B94" s="340"/>
      <c r="C94" s="341"/>
      <c r="D94" s="409"/>
      <c r="E94" s="387"/>
      <c r="F94" s="287" t="s">
        <v>1807</v>
      </c>
      <c r="G94" s="287" t="s">
        <v>1774</v>
      </c>
      <c r="H94" s="285">
        <v>0.1</v>
      </c>
      <c r="I94" s="286" t="s">
        <v>1689</v>
      </c>
      <c r="J94" s="287" t="s">
        <v>1683</v>
      </c>
      <c r="K94" s="287"/>
      <c r="L94" s="288"/>
      <c r="M94" s="313"/>
      <c r="N94" s="361"/>
      <c r="O94" s="31"/>
    </row>
    <row r="95" spans="2:15" ht="25.15" customHeight="1">
      <c r="B95" s="340"/>
      <c r="C95" s="341"/>
      <c r="D95" s="409"/>
      <c r="E95" s="387"/>
      <c r="F95" s="287" t="s">
        <v>1775</v>
      </c>
      <c r="G95" s="287" t="s">
        <v>1776</v>
      </c>
      <c r="H95" s="285">
        <v>0.2</v>
      </c>
      <c r="I95" s="286" t="s">
        <v>1689</v>
      </c>
      <c r="J95" s="287" t="s">
        <v>1683</v>
      </c>
      <c r="K95" s="287"/>
      <c r="L95" s="288"/>
      <c r="M95" s="313"/>
      <c r="N95" s="361"/>
      <c r="O95" s="31"/>
    </row>
    <row r="96" spans="2:15" ht="25.15" customHeight="1">
      <c r="B96" s="340"/>
      <c r="C96" s="341"/>
      <c r="D96" s="409"/>
      <c r="E96" s="387"/>
      <c r="F96" s="287" t="s">
        <v>1777</v>
      </c>
      <c r="G96" s="287" t="s">
        <v>1778</v>
      </c>
      <c r="H96" s="285">
        <v>-1</v>
      </c>
      <c r="I96" s="286" t="s">
        <v>1689</v>
      </c>
      <c r="J96" s="287" t="s">
        <v>1683</v>
      </c>
      <c r="K96" s="287"/>
      <c r="L96" s="288"/>
      <c r="M96" s="313"/>
      <c r="N96" s="361"/>
      <c r="O96" s="31"/>
    </row>
    <row r="97" spans="2:16" ht="25.15" customHeight="1">
      <c r="B97" s="340"/>
      <c r="C97" s="341"/>
      <c r="D97" s="409"/>
      <c r="E97" s="387"/>
      <c r="F97" s="287" t="s">
        <v>1779</v>
      </c>
      <c r="G97" s="287" t="s">
        <v>1780</v>
      </c>
      <c r="H97" s="285">
        <v>0.3</v>
      </c>
      <c r="I97" s="286" t="s">
        <v>1689</v>
      </c>
      <c r="J97" s="287" t="s">
        <v>1683</v>
      </c>
      <c r="K97" s="287"/>
      <c r="L97" s="288"/>
      <c r="M97" s="313"/>
      <c r="N97" s="361"/>
      <c r="O97" s="31"/>
    </row>
    <row r="98" spans="2:16" ht="25.15" customHeight="1">
      <c r="B98" s="340"/>
      <c r="C98" s="341"/>
      <c r="D98" s="257" t="s">
        <v>1821</v>
      </c>
      <c r="E98" s="387" t="s">
        <v>1804</v>
      </c>
      <c r="F98" s="287"/>
      <c r="G98" s="287"/>
      <c r="H98" s="285"/>
      <c r="I98" s="286"/>
      <c r="J98" s="287"/>
      <c r="K98" s="287"/>
      <c r="L98" s="288"/>
      <c r="M98" s="313"/>
      <c r="N98" s="361"/>
      <c r="O98" s="311"/>
    </row>
    <row r="99" spans="2:16" ht="25.15" customHeight="1">
      <c r="B99" s="340"/>
      <c r="C99" s="341"/>
      <c r="D99" s="257" t="s">
        <v>1822</v>
      </c>
      <c r="E99" s="387" t="s">
        <v>1806</v>
      </c>
      <c r="F99" s="314" t="s">
        <v>1781</v>
      </c>
      <c r="G99" s="287" t="s">
        <v>1782</v>
      </c>
      <c r="H99" s="360">
        <v>1</v>
      </c>
      <c r="I99" s="286"/>
      <c r="J99" s="287" t="s">
        <v>1683</v>
      </c>
      <c r="K99" s="287"/>
      <c r="L99" s="288"/>
      <c r="M99" s="313"/>
      <c r="N99" s="361" t="s">
        <v>1783</v>
      </c>
      <c r="O99" s="362"/>
    </row>
    <row r="100" spans="2:16" ht="25.15" customHeight="1">
      <c r="B100" s="340"/>
      <c r="C100" s="341"/>
      <c r="D100" s="409" t="s">
        <v>1823</v>
      </c>
      <c r="E100" s="409" t="s">
        <v>1824</v>
      </c>
      <c r="F100" s="314" t="s">
        <v>1825</v>
      </c>
      <c r="G100" s="287" t="s">
        <v>1809</v>
      </c>
      <c r="H100" s="360">
        <v>0.09</v>
      </c>
      <c r="I100" s="286"/>
      <c r="J100" s="287" t="s">
        <v>1683</v>
      </c>
      <c r="K100" s="287"/>
      <c r="L100" s="288"/>
      <c r="M100" s="313"/>
      <c r="N100" s="361"/>
      <c r="O100" s="362"/>
    </row>
    <row r="101" spans="2:16" ht="25.15" customHeight="1">
      <c r="B101" s="340"/>
      <c r="C101" s="341"/>
      <c r="D101" s="31"/>
      <c r="E101" s="31"/>
      <c r="F101" s="287" t="s">
        <v>1826</v>
      </c>
      <c r="G101" s="287" t="s">
        <v>1827</v>
      </c>
      <c r="H101" s="360">
        <v>0.2</v>
      </c>
      <c r="I101" s="286" t="s">
        <v>1689</v>
      </c>
      <c r="J101" s="287"/>
      <c r="K101" s="287"/>
      <c r="L101" s="288"/>
      <c r="M101" s="313"/>
      <c r="N101" s="286"/>
      <c r="O101" s="362"/>
    </row>
    <row r="102" spans="2:16" ht="25.15" customHeight="1">
      <c r="B102" s="340"/>
      <c r="C102" s="341"/>
      <c r="D102" s="31"/>
      <c r="E102" s="31"/>
      <c r="F102" s="388" t="s">
        <v>1828</v>
      </c>
      <c r="G102" s="287" t="s">
        <v>1829</v>
      </c>
      <c r="H102" s="285">
        <v>0.5</v>
      </c>
      <c r="I102" s="286" t="s">
        <v>1689</v>
      </c>
      <c r="J102" s="287"/>
      <c r="K102" s="287"/>
      <c r="L102" s="288"/>
      <c r="M102" s="313"/>
      <c r="N102" s="364"/>
      <c r="O102" s="362"/>
    </row>
    <row r="103" spans="2:16" ht="25.15" customHeight="1">
      <c r="B103" s="340"/>
      <c r="C103" s="341"/>
      <c r="D103" s="31"/>
      <c r="E103" s="31"/>
      <c r="F103" s="336" t="s">
        <v>1830</v>
      </c>
      <c r="G103" s="287" t="s">
        <v>1831</v>
      </c>
      <c r="H103" s="365">
        <v>0.1</v>
      </c>
      <c r="I103" s="286" t="s">
        <v>1832</v>
      </c>
      <c r="J103" s="287" t="s">
        <v>1683</v>
      </c>
      <c r="K103" s="287"/>
      <c r="L103" s="288"/>
      <c r="M103" s="313"/>
      <c r="N103" s="290" t="s">
        <v>1833</v>
      </c>
      <c r="O103" s="362"/>
    </row>
    <row r="104" spans="2:16" ht="25.15" customHeight="1">
      <c r="B104" s="340"/>
      <c r="C104" s="341"/>
      <c r="D104" s="31"/>
      <c r="E104" s="31"/>
      <c r="F104" s="287" t="s">
        <v>1784</v>
      </c>
      <c r="G104" s="287" t="s">
        <v>1785</v>
      </c>
      <c r="H104" s="365">
        <v>1.5999999999999999</v>
      </c>
      <c r="I104" s="286" t="s">
        <v>1689</v>
      </c>
      <c r="J104" s="287" t="s">
        <v>1683</v>
      </c>
      <c r="K104" s="287"/>
      <c r="L104" s="288"/>
      <c r="M104" s="313"/>
      <c r="N104" s="292" t="s">
        <v>1811</v>
      </c>
      <c r="O104" s="362"/>
    </row>
    <row r="105" spans="2:16" ht="25.15" customHeight="1">
      <c r="B105" s="340"/>
      <c r="C105" s="341"/>
      <c r="D105" s="35"/>
      <c r="E105" s="35"/>
      <c r="F105" s="366"/>
      <c r="G105" s="366"/>
      <c r="H105" s="367"/>
      <c r="I105" s="368"/>
      <c r="J105" s="369"/>
      <c r="K105" s="369"/>
      <c r="L105" s="370"/>
      <c r="M105" s="371"/>
      <c r="N105" s="368"/>
      <c r="O105" s="35"/>
    </row>
    <row r="106" spans="2:16" ht="22.9" customHeight="1">
      <c r="B106" s="410" t="s">
        <v>1750</v>
      </c>
      <c r="C106" s="316" t="s">
        <v>1653</v>
      </c>
      <c r="D106" s="411" t="s">
        <v>1834</v>
      </c>
      <c r="E106" s="412" t="s">
        <v>1835</v>
      </c>
      <c r="F106" s="413" t="s">
        <v>1656</v>
      </c>
      <c r="G106" s="251"/>
      <c r="H106" s="414"/>
      <c r="I106" s="415"/>
      <c r="J106" s="251"/>
      <c r="K106" s="251"/>
      <c r="L106" s="416"/>
      <c r="M106" s="417"/>
      <c r="N106" s="418"/>
      <c r="O106" s="419" t="s">
        <v>1836</v>
      </c>
    </row>
    <row r="107" spans="2:16" ht="22.9" customHeight="1">
      <c r="B107" s="420"/>
      <c r="C107" s="341"/>
      <c r="D107" s="257" t="s">
        <v>1706</v>
      </c>
      <c r="E107" s="398" t="s">
        <v>1788</v>
      </c>
      <c r="F107" s="352" t="s">
        <v>1837</v>
      </c>
      <c r="G107" s="385" t="s">
        <v>1702</v>
      </c>
      <c r="H107" s="353"/>
      <c r="I107" s="354"/>
      <c r="J107" s="352"/>
      <c r="K107" s="355" t="s">
        <v>1661</v>
      </c>
      <c r="L107" s="401" t="s">
        <v>1703</v>
      </c>
      <c r="M107" s="265" t="s">
        <v>1704</v>
      </c>
      <c r="N107" s="358" t="s">
        <v>1663</v>
      </c>
      <c r="O107" s="421" t="s">
        <v>1838</v>
      </c>
      <c r="P107" s="422"/>
    </row>
    <row r="108" spans="2:16" ht="22.9" customHeight="1">
      <c r="B108" s="423" t="s">
        <v>1839</v>
      </c>
      <c r="C108" s="375"/>
      <c r="D108" s="257" t="s">
        <v>1738</v>
      </c>
      <c r="E108" s="398" t="s">
        <v>1709</v>
      </c>
      <c r="F108" s="352" t="s">
        <v>1659</v>
      </c>
      <c r="G108" s="385" t="s">
        <v>1660</v>
      </c>
      <c r="H108" s="353"/>
      <c r="I108" s="354"/>
      <c r="J108" s="352"/>
      <c r="K108" s="355" t="s">
        <v>1661</v>
      </c>
      <c r="L108" s="401" t="s">
        <v>61</v>
      </c>
      <c r="M108" s="268" t="s">
        <v>1662</v>
      </c>
      <c r="N108" s="358" t="s">
        <v>1663</v>
      </c>
      <c r="O108" s="424"/>
      <c r="P108" s="422"/>
    </row>
    <row r="109" spans="2:16" ht="22.9" customHeight="1">
      <c r="B109" s="423"/>
      <c r="C109" s="375"/>
      <c r="D109" s="257" t="s">
        <v>1670</v>
      </c>
      <c r="E109" s="398" t="s">
        <v>1814</v>
      </c>
      <c r="F109" s="425" t="s">
        <v>1666</v>
      </c>
      <c r="G109" s="426" t="s">
        <v>1667</v>
      </c>
      <c r="H109" s="427"/>
      <c r="I109" s="428"/>
      <c r="J109" s="270"/>
      <c r="K109" s="429" t="s">
        <v>1661</v>
      </c>
      <c r="L109" s="379" t="s">
        <v>1668</v>
      </c>
      <c r="M109" s="268" t="s">
        <v>1669</v>
      </c>
      <c r="N109" s="430" t="s">
        <v>1663</v>
      </c>
      <c r="O109" s="424"/>
      <c r="P109" s="422"/>
    </row>
    <row r="110" spans="2:16" ht="22.9" customHeight="1">
      <c r="B110" s="423"/>
      <c r="C110" s="375"/>
      <c r="D110" s="404" t="s">
        <v>1840</v>
      </c>
      <c r="E110" s="381" t="s">
        <v>1841</v>
      </c>
      <c r="F110" s="431"/>
      <c r="G110" s="432"/>
      <c r="H110" s="433"/>
      <c r="I110" s="434"/>
      <c r="J110" s="431"/>
      <c r="K110" s="435"/>
      <c r="L110" s="343"/>
      <c r="M110" s="436"/>
      <c r="N110" s="437"/>
      <c r="O110" s="424"/>
      <c r="P110" s="422"/>
    </row>
    <row r="111" spans="2:16" ht="22.9" customHeight="1">
      <c r="B111" s="423"/>
      <c r="C111" s="375"/>
      <c r="D111" s="380" t="s">
        <v>1699</v>
      </c>
      <c r="E111" s="381" t="s">
        <v>1842</v>
      </c>
      <c r="F111" s="352"/>
      <c r="G111" s="385"/>
      <c r="H111" s="353"/>
      <c r="I111" s="354"/>
      <c r="J111" s="352"/>
      <c r="K111" s="355"/>
      <c r="L111" s="401"/>
      <c r="M111" s="344"/>
      <c r="N111" s="358"/>
      <c r="O111" s="424"/>
      <c r="P111" s="422"/>
    </row>
    <row r="112" spans="2:16" ht="22.9" customHeight="1">
      <c r="B112" s="420"/>
      <c r="C112" s="341"/>
      <c r="D112" s="257" t="s">
        <v>1699</v>
      </c>
      <c r="E112" s="258" t="s">
        <v>1843</v>
      </c>
      <c r="F112" s="247" t="s">
        <v>1677</v>
      </c>
      <c r="G112" s="248"/>
      <c r="H112" s="249"/>
      <c r="I112" s="250"/>
      <c r="J112" s="248"/>
      <c r="K112" s="251"/>
      <c r="L112" s="252"/>
      <c r="M112" s="359"/>
      <c r="N112" s="254"/>
      <c r="O112" s="283"/>
      <c r="P112" s="422"/>
    </row>
    <row r="113" spans="2:16" ht="22.9" customHeight="1">
      <c r="B113" s="438"/>
      <c r="C113" s="400"/>
      <c r="D113" s="257" t="s">
        <v>1797</v>
      </c>
      <c r="E113" s="381" t="s">
        <v>1760</v>
      </c>
      <c r="F113" s="298" t="s">
        <v>1763</v>
      </c>
      <c r="G113" s="298" t="s">
        <v>1764</v>
      </c>
      <c r="H113" s="439">
        <v>0.1</v>
      </c>
      <c r="I113" s="301" t="s">
        <v>1689</v>
      </c>
      <c r="J113" s="298" t="s">
        <v>1683</v>
      </c>
      <c r="K113" s="298"/>
      <c r="L113" s="299"/>
      <c r="M113" s="440"/>
      <c r="N113" s="441" t="s">
        <v>1802</v>
      </c>
      <c r="O113" s="283"/>
      <c r="P113" s="422"/>
    </row>
    <row r="114" spans="2:16" ht="22.9" customHeight="1">
      <c r="B114" s="438"/>
      <c r="C114" s="400"/>
      <c r="D114" s="257" t="s">
        <v>1800</v>
      </c>
      <c r="E114" s="381" t="s">
        <v>1761</v>
      </c>
      <c r="F114" s="298" t="s">
        <v>1765</v>
      </c>
      <c r="G114" s="298" t="s">
        <v>1766</v>
      </c>
      <c r="H114" s="439">
        <v>0</v>
      </c>
      <c r="I114" s="301" t="s">
        <v>1689</v>
      </c>
      <c r="J114" s="298" t="s">
        <v>1683</v>
      </c>
      <c r="K114" s="298"/>
      <c r="L114" s="299"/>
      <c r="M114" s="440"/>
      <c r="N114" s="441"/>
      <c r="O114" s="283"/>
      <c r="P114" s="422"/>
    </row>
    <row r="115" spans="2:16" ht="22.9" customHeight="1">
      <c r="B115" s="438"/>
      <c r="C115" s="400"/>
      <c r="D115" s="257" t="s">
        <v>1801</v>
      </c>
      <c r="E115" s="381" t="s">
        <v>1762</v>
      </c>
      <c r="F115" s="298" t="s">
        <v>1767</v>
      </c>
      <c r="G115" s="298" t="s">
        <v>1768</v>
      </c>
      <c r="H115" s="439">
        <v>0</v>
      </c>
      <c r="I115" s="301" t="s">
        <v>1689</v>
      </c>
      <c r="J115" s="298" t="s">
        <v>1683</v>
      </c>
      <c r="K115" s="298"/>
      <c r="L115" s="299"/>
      <c r="M115" s="440"/>
      <c r="N115" s="441"/>
      <c r="O115" s="283"/>
      <c r="P115" s="422"/>
    </row>
    <row r="116" spans="2:16" ht="22.9" customHeight="1">
      <c r="B116" s="438"/>
      <c r="C116" s="400"/>
      <c r="D116" s="257" t="s">
        <v>1821</v>
      </c>
      <c r="E116" s="387" t="s">
        <v>1804</v>
      </c>
      <c r="F116" s="298" t="s">
        <v>1769</v>
      </c>
      <c r="G116" s="298" t="s">
        <v>1770</v>
      </c>
      <c r="H116" s="442">
        <v>0</v>
      </c>
      <c r="I116" s="301" t="s">
        <v>1689</v>
      </c>
      <c r="J116" s="298" t="s">
        <v>1683</v>
      </c>
      <c r="K116" s="298"/>
      <c r="L116" s="299"/>
      <c r="M116" s="440"/>
      <c r="N116" s="441"/>
      <c r="O116" s="283"/>
      <c r="P116" s="422"/>
    </row>
    <row r="117" spans="2:16" ht="22.9" customHeight="1">
      <c r="B117" s="438"/>
      <c r="C117" s="400"/>
      <c r="D117" s="257" t="s">
        <v>1822</v>
      </c>
      <c r="E117" s="387" t="s">
        <v>1806</v>
      </c>
      <c r="F117" s="298" t="s">
        <v>1771</v>
      </c>
      <c r="G117" s="298" t="s">
        <v>1772</v>
      </c>
      <c r="H117" s="442">
        <v>1.1499999999999999</v>
      </c>
      <c r="I117" s="301"/>
      <c r="J117" s="298" t="s">
        <v>1683</v>
      </c>
      <c r="K117" s="298"/>
      <c r="L117" s="299"/>
      <c r="M117" s="440"/>
      <c r="N117" s="441"/>
      <c r="O117" s="283"/>
      <c r="P117" s="422"/>
    </row>
    <row r="118" spans="2:16" ht="22.9" customHeight="1">
      <c r="B118" s="438"/>
      <c r="C118" s="400"/>
      <c r="D118" s="283"/>
      <c r="E118" s="283"/>
      <c r="F118" s="443" t="s">
        <v>1807</v>
      </c>
      <c r="G118" s="298" t="s">
        <v>1774</v>
      </c>
      <c r="H118" s="439">
        <v>0.1</v>
      </c>
      <c r="I118" s="301" t="s">
        <v>1689</v>
      </c>
      <c r="J118" s="298" t="s">
        <v>1683</v>
      </c>
      <c r="K118" s="298"/>
      <c r="L118" s="299"/>
      <c r="M118" s="440"/>
      <c r="N118" s="441"/>
      <c r="O118" s="283"/>
      <c r="P118" s="422"/>
    </row>
    <row r="119" spans="2:16" ht="22.9" customHeight="1">
      <c r="B119" s="438"/>
      <c r="C119" s="400"/>
      <c r="D119" s="283"/>
      <c r="E119" s="283"/>
      <c r="F119" s="443" t="s">
        <v>1775</v>
      </c>
      <c r="G119" s="298" t="s">
        <v>1776</v>
      </c>
      <c r="H119" s="439">
        <v>0.2</v>
      </c>
      <c r="I119" s="301" t="s">
        <v>1689</v>
      </c>
      <c r="J119" s="298" t="s">
        <v>1683</v>
      </c>
      <c r="K119" s="298"/>
      <c r="L119" s="299"/>
      <c r="M119" s="440"/>
      <c r="N119" s="441"/>
      <c r="O119" s="283"/>
      <c r="P119" s="422"/>
    </row>
    <row r="120" spans="2:16" ht="22.9" customHeight="1">
      <c r="B120" s="438"/>
      <c r="C120" s="400"/>
      <c r="D120" s="283"/>
      <c r="E120" s="283"/>
      <c r="F120" s="298" t="s">
        <v>1777</v>
      </c>
      <c r="G120" s="298" t="s">
        <v>1778</v>
      </c>
      <c r="H120" s="442">
        <v>-1</v>
      </c>
      <c r="I120" s="301" t="s">
        <v>1689</v>
      </c>
      <c r="J120" s="298" t="s">
        <v>1683</v>
      </c>
      <c r="K120" s="298"/>
      <c r="L120" s="299"/>
      <c r="M120" s="440"/>
      <c r="N120" s="301"/>
      <c r="O120" s="283"/>
      <c r="P120" s="422"/>
    </row>
    <row r="121" spans="2:16" ht="22.9" customHeight="1">
      <c r="B121" s="438"/>
      <c r="C121" s="400"/>
      <c r="D121" s="283"/>
      <c r="E121" s="283"/>
      <c r="F121" s="363" t="s">
        <v>1779</v>
      </c>
      <c r="G121" s="298" t="s">
        <v>1780</v>
      </c>
      <c r="H121" s="285">
        <v>0.3</v>
      </c>
      <c r="I121" s="301" t="s">
        <v>1689</v>
      </c>
      <c r="J121" s="298" t="s">
        <v>1683</v>
      </c>
      <c r="K121" s="298"/>
      <c r="L121" s="299"/>
      <c r="M121" s="440"/>
      <c r="N121" s="364"/>
      <c r="O121" s="283"/>
      <c r="P121" s="422"/>
    </row>
    <row r="122" spans="2:16" ht="22.9" customHeight="1">
      <c r="B122" s="438"/>
      <c r="C122" s="400"/>
      <c r="D122" s="283"/>
      <c r="E122" s="283"/>
      <c r="F122" s="363"/>
      <c r="G122" s="298"/>
      <c r="H122" s="442"/>
      <c r="I122" s="301"/>
      <c r="J122" s="298"/>
      <c r="K122" s="298"/>
      <c r="L122" s="299"/>
      <c r="M122" s="440"/>
      <c r="N122" s="364"/>
      <c r="O122" s="283"/>
      <c r="P122" s="422"/>
    </row>
    <row r="123" spans="2:16" ht="22.9" customHeight="1">
      <c r="B123" s="438"/>
      <c r="C123" s="400"/>
      <c r="D123" s="283"/>
      <c r="E123" s="283"/>
      <c r="F123" s="363" t="s">
        <v>1781</v>
      </c>
      <c r="G123" s="298" t="s">
        <v>1782</v>
      </c>
      <c r="H123" s="442">
        <v>1</v>
      </c>
      <c r="I123" s="301"/>
      <c r="J123" s="298" t="s">
        <v>1683</v>
      </c>
      <c r="K123" s="298"/>
      <c r="L123" s="299"/>
      <c r="M123" s="440"/>
      <c r="N123" s="364" t="s">
        <v>1810</v>
      </c>
      <c r="O123" s="283"/>
      <c r="P123" s="422"/>
    </row>
    <row r="124" spans="2:16" ht="22.9" customHeight="1">
      <c r="B124" s="438"/>
      <c r="C124" s="400"/>
      <c r="D124" s="283"/>
      <c r="E124" s="283"/>
      <c r="F124" s="363" t="s">
        <v>1825</v>
      </c>
      <c r="G124" s="298" t="s">
        <v>1809</v>
      </c>
      <c r="H124" s="442">
        <v>0.09</v>
      </c>
      <c r="I124" s="301"/>
      <c r="J124" s="298" t="s">
        <v>1683</v>
      </c>
      <c r="K124" s="298"/>
      <c r="L124" s="299"/>
      <c r="M124" s="440"/>
      <c r="N124" s="364"/>
      <c r="O124" s="283"/>
      <c r="P124" s="422"/>
    </row>
    <row r="125" spans="2:16" ht="22.9" customHeight="1">
      <c r="B125" s="438"/>
      <c r="C125" s="400"/>
      <c r="D125" s="283"/>
      <c r="E125" s="283"/>
      <c r="F125" s="298" t="s">
        <v>1784</v>
      </c>
      <c r="G125" s="298" t="s">
        <v>1785</v>
      </c>
      <c r="H125" s="444">
        <v>1.5999999999999999</v>
      </c>
      <c r="I125" s="301" t="s">
        <v>1689</v>
      </c>
      <c r="J125" s="298" t="s">
        <v>1683</v>
      </c>
      <c r="K125" s="298"/>
      <c r="L125" s="299"/>
      <c r="M125" s="440"/>
      <c r="N125" s="445" t="s">
        <v>1811</v>
      </c>
      <c r="O125" s="283"/>
      <c r="P125" s="422"/>
    </row>
    <row r="126" spans="2:16" ht="22.9" customHeight="1">
      <c r="B126" s="438"/>
      <c r="C126" s="400"/>
      <c r="D126" s="283"/>
      <c r="E126" s="283"/>
      <c r="F126" s="298"/>
      <c r="G126" s="298"/>
      <c r="H126" s="442"/>
      <c r="I126" s="301"/>
      <c r="J126" s="298"/>
      <c r="K126" s="298"/>
      <c r="L126" s="299"/>
      <c r="M126" s="440"/>
      <c r="N126" s="301"/>
      <c r="O126" s="283"/>
      <c r="P126" s="422"/>
    </row>
    <row r="127" spans="2:16" ht="22.9" customHeight="1">
      <c r="B127" s="438"/>
      <c r="C127" s="400"/>
      <c r="D127" s="283"/>
      <c r="E127" s="283"/>
      <c r="F127" s="298"/>
      <c r="G127" s="287"/>
      <c r="H127" s="285"/>
      <c r="I127" s="286"/>
      <c r="J127" s="287"/>
      <c r="K127" s="298"/>
      <c r="L127" s="299"/>
      <c r="M127" s="440"/>
      <c r="N127" s="290"/>
      <c r="O127" s="283"/>
      <c r="P127" s="422"/>
    </row>
    <row r="128" spans="2:16" ht="22.9" customHeight="1">
      <c r="B128" s="438"/>
      <c r="C128" s="400"/>
      <c r="D128" s="283"/>
      <c r="E128" s="283"/>
      <c r="F128" s="298"/>
      <c r="G128" s="298"/>
      <c r="H128" s="442"/>
      <c r="I128" s="301"/>
      <c r="J128" s="298"/>
      <c r="K128" s="298"/>
      <c r="L128" s="299"/>
      <c r="M128" s="440"/>
      <c r="N128" s="301"/>
      <c r="O128" s="283"/>
      <c r="P128" s="422"/>
    </row>
    <row r="129" spans="2:16" ht="22.9" customHeight="1">
      <c r="B129" s="438"/>
      <c r="C129" s="400"/>
      <c r="D129" s="297"/>
      <c r="E129" s="297"/>
      <c r="F129" s="446"/>
      <c r="G129" s="446"/>
      <c r="H129" s="447"/>
      <c r="I129" s="448"/>
      <c r="J129" s="449"/>
      <c r="K129" s="449"/>
      <c r="L129" s="450"/>
      <c r="M129" s="451"/>
      <c r="N129" s="448"/>
      <c r="O129" s="297"/>
      <c r="P129" s="422"/>
    </row>
    <row r="130" spans="2:16" ht="25.15" customHeight="1">
      <c r="B130" s="452" t="s">
        <v>1750</v>
      </c>
      <c r="C130" s="394" t="s">
        <v>1653</v>
      </c>
      <c r="D130" s="411" t="s">
        <v>1844</v>
      </c>
      <c r="E130" s="395" t="s">
        <v>1845</v>
      </c>
      <c r="F130" s="247" t="s">
        <v>1656</v>
      </c>
      <c r="G130" s="248"/>
      <c r="H130" s="249"/>
      <c r="I130" s="250"/>
      <c r="J130" s="248"/>
      <c r="K130" s="251"/>
      <c r="L130" s="252"/>
      <c r="M130" s="253"/>
      <c r="N130" s="254"/>
      <c r="O130" s="339"/>
    </row>
    <row r="131" spans="2:16" ht="25.15" customHeight="1">
      <c r="B131" s="453" t="s">
        <v>742</v>
      </c>
      <c r="C131" s="397"/>
      <c r="D131" s="257" t="s">
        <v>1706</v>
      </c>
      <c r="E131" s="398" t="s">
        <v>1788</v>
      </c>
      <c r="F131" s="259" t="s">
        <v>1789</v>
      </c>
      <c r="G131" s="260" t="s">
        <v>1702</v>
      </c>
      <c r="H131" s="261"/>
      <c r="I131" s="262"/>
      <c r="J131" s="259"/>
      <c r="K131" s="263" t="s">
        <v>1661</v>
      </c>
      <c r="L131" s="264" t="s">
        <v>1703</v>
      </c>
      <c r="M131" s="265" t="s">
        <v>1704</v>
      </c>
      <c r="N131" s="358" t="s">
        <v>1663</v>
      </c>
      <c r="O131" s="346"/>
    </row>
    <row r="132" spans="2:16" ht="25.15" customHeight="1">
      <c r="B132" s="454" t="s">
        <v>1813</v>
      </c>
      <c r="C132" s="400"/>
      <c r="D132" s="257" t="s">
        <v>1738</v>
      </c>
      <c r="E132" s="398" t="s">
        <v>1709</v>
      </c>
      <c r="F132" s="259" t="s">
        <v>1659</v>
      </c>
      <c r="G132" s="260" t="s">
        <v>1660</v>
      </c>
      <c r="H132" s="261"/>
      <c r="I132" s="262"/>
      <c r="J132" s="259"/>
      <c r="K132" s="263" t="s">
        <v>1661</v>
      </c>
      <c r="L132" s="264" t="s">
        <v>61</v>
      </c>
      <c r="M132" s="268" t="s">
        <v>1662</v>
      </c>
      <c r="N132" s="358" t="s">
        <v>1663</v>
      </c>
      <c r="O132" s="273"/>
    </row>
    <row r="133" spans="2:16" ht="25.15" customHeight="1">
      <c r="B133" s="455"/>
      <c r="C133" s="341"/>
      <c r="D133" s="257" t="s">
        <v>1670</v>
      </c>
      <c r="E133" s="398" t="s">
        <v>1814</v>
      </c>
      <c r="F133" s="259" t="s">
        <v>1666</v>
      </c>
      <c r="G133" s="260" t="s">
        <v>1667</v>
      </c>
      <c r="H133" s="261"/>
      <c r="I133" s="262"/>
      <c r="J133" s="259"/>
      <c r="K133" s="263" t="s">
        <v>1661</v>
      </c>
      <c r="L133" s="401" t="s">
        <v>1668</v>
      </c>
      <c r="M133" s="268" t="s">
        <v>1669</v>
      </c>
      <c r="N133" s="358" t="s">
        <v>1663</v>
      </c>
      <c r="O133" s="402"/>
    </row>
    <row r="134" spans="2:16" ht="25.15" customHeight="1">
      <c r="B134" s="455"/>
      <c r="C134" s="341"/>
      <c r="D134" s="257" t="s">
        <v>1790</v>
      </c>
      <c r="E134" s="398" t="s">
        <v>1791</v>
      </c>
      <c r="F134" s="352" t="s">
        <v>1794</v>
      </c>
      <c r="G134" s="385" t="s">
        <v>1795</v>
      </c>
      <c r="H134" s="353"/>
      <c r="I134" s="354"/>
      <c r="J134" s="352"/>
      <c r="K134" s="355" t="s">
        <v>1661</v>
      </c>
      <c r="L134" s="403" t="s">
        <v>1796</v>
      </c>
      <c r="M134" s="383" t="s">
        <v>1669</v>
      </c>
      <c r="N134" s="358" t="s">
        <v>1663</v>
      </c>
      <c r="O134" s="402"/>
    </row>
    <row r="135" spans="2:16" ht="25.15" customHeight="1">
      <c r="B135" s="455"/>
      <c r="C135" s="341"/>
      <c r="D135" s="404" t="s">
        <v>1815</v>
      </c>
      <c r="E135" s="348" t="s">
        <v>1816</v>
      </c>
      <c r="F135" s="384" t="s">
        <v>1798</v>
      </c>
      <c r="G135" s="385" t="s">
        <v>1757</v>
      </c>
      <c r="H135" s="353"/>
      <c r="I135" s="354"/>
      <c r="J135" s="352"/>
      <c r="K135" s="355" t="s">
        <v>1661</v>
      </c>
      <c r="L135" s="405" t="s">
        <v>1799</v>
      </c>
      <c r="M135" s="383" t="s">
        <v>1669</v>
      </c>
      <c r="N135" s="406" t="s">
        <v>1759</v>
      </c>
      <c r="O135" s="402"/>
    </row>
    <row r="136" spans="2:16" ht="25.15" customHeight="1">
      <c r="B136" s="455"/>
      <c r="C136" s="341"/>
      <c r="D136" s="257" t="s">
        <v>1797</v>
      </c>
      <c r="E136" s="407" t="s">
        <v>1760</v>
      </c>
      <c r="F136" s="247" t="s">
        <v>1677</v>
      </c>
      <c r="G136" s="248"/>
      <c r="H136" s="249"/>
      <c r="I136" s="250"/>
      <c r="J136" s="248"/>
      <c r="K136" s="251"/>
      <c r="L136" s="252"/>
      <c r="M136" s="359"/>
      <c r="N136" s="254"/>
      <c r="O136" s="31"/>
    </row>
    <row r="137" spans="2:16" ht="25.15" customHeight="1">
      <c r="B137" s="455"/>
      <c r="C137" s="341"/>
      <c r="D137" s="257" t="s">
        <v>1800</v>
      </c>
      <c r="E137" s="408" t="s">
        <v>1761</v>
      </c>
      <c r="F137" s="456" t="s">
        <v>1846</v>
      </c>
      <c r="G137" s="287" t="s">
        <v>1847</v>
      </c>
      <c r="H137" s="457">
        <v>0.1</v>
      </c>
      <c r="I137" s="286" t="s">
        <v>1682</v>
      </c>
      <c r="J137" s="287" t="s">
        <v>341</v>
      </c>
      <c r="K137" s="287"/>
      <c r="L137" s="288"/>
      <c r="M137" s="313"/>
      <c r="N137" s="290" t="s">
        <v>1712</v>
      </c>
      <c r="O137" s="362"/>
    </row>
    <row r="138" spans="2:16" ht="25.15" customHeight="1">
      <c r="B138" s="455"/>
      <c r="C138" s="341"/>
      <c r="D138" s="257" t="s">
        <v>1801</v>
      </c>
      <c r="E138" s="408" t="s">
        <v>1762</v>
      </c>
      <c r="F138" s="458" t="s">
        <v>1848</v>
      </c>
      <c r="G138" s="287" t="s">
        <v>1849</v>
      </c>
      <c r="H138" s="459">
        <v>0</v>
      </c>
      <c r="I138" s="286" t="s">
        <v>1682</v>
      </c>
      <c r="J138" s="287" t="s">
        <v>341</v>
      </c>
      <c r="K138" s="287"/>
      <c r="L138" s="288"/>
      <c r="M138" s="313"/>
      <c r="N138" s="361"/>
      <c r="O138" s="31"/>
    </row>
    <row r="139" spans="2:16" ht="25.15" customHeight="1">
      <c r="B139" s="455"/>
      <c r="C139" s="341"/>
      <c r="D139" s="347" t="s">
        <v>1817</v>
      </c>
      <c r="E139" s="387" t="s">
        <v>1818</v>
      </c>
      <c r="F139" s="458" t="s">
        <v>1850</v>
      </c>
      <c r="G139" s="287" t="s">
        <v>1851</v>
      </c>
      <c r="H139" s="459">
        <v>0</v>
      </c>
      <c r="I139" s="286" t="s">
        <v>1682</v>
      </c>
      <c r="J139" s="287" t="s">
        <v>341</v>
      </c>
      <c r="K139" s="287"/>
      <c r="L139" s="288"/>
      <c r="M139" s="313"/>
      <c r="N139" s="361"/>
      <c r="O139" s="31"/>
    </row>
    <row r="140" spans="2:16" ht="25.15" customHeight="1">
      <c r="B140" s="455"/>
      <c r="C140" s="341"/>
      <c r="D140" s="409" t="s">
        <v>1819</v>
      </c>
      <c r="E140" s="387" t="s">
        <v>1820</v>
      </c>
      <c r="F140" s="458" t="s">
        <v>1769</v>
      </c>
      <c r="G140" s="287" t="s">
        <v>1852</v>
      </c>
      <c r="H140" s="459">
        <v>0</v>
      </c>
      <c r="I140" s="286" t="s">
        <v>1682</v>
      </c>
      <c r="J140" s="287" t="s">
        <v>341</v>
      </c>
      <c r="K140" s="287"/>
      <c r="L140" s="288"/>
      <c r="M140" s="313"/>
      <c r="N140" s="361"/>
      <c r="O140" s="31"/>
    </row>
    <row r="141" spans="2:16" ht="25.15" customHeight="1">
      <c r="B141" s="455"/>
      <c r="C141" s="341"/>
      <c r="D141" s="257" t="s">
        <v>1821</v>
      </c>
      <c r="E141" s="387" t="s">
        <v>1804</v>
      </c>
      <c r="F141" s="460" t="s">
        <v>1853</v>
      </c>
      <c r="G141" s="287" t="s">
        <v>1854</v>
      </c>
      <c r="H141" s="457">
        <v>1.1499999999999999</v>
      </c>
      <c r="I141" s="286"/>
      <c r="J141" s="287" t="s">
        <v>341</v>
      </c>
      <c r="K141" s="287"/>
      <c r="L141" s="288"/>
      <c r="M141" s="313"/>
      <c r="N141" s="361"/>
      <c r="O141" s="31"/>
    </row>
    <row r="142" spans="2:16" ht="25.15" customHeight="1">
      <c r="B142" s="455"/>
      <c r="C142" s="341"/>
      <c r="D142" s="257" t="s">
        <v>1822</v>
      </c>
      <c r="E142" s="387" t="s">
        <v>1806</v>
      </c>
      <c r="F142" s="460" t="s">
        <v>1773</v>
      </c>
      <c r="G142" s="287" t="s">
        <v>1855</v>
      </c>
      <c r="H142" s="457">
        <v>0.1</v>
      </c>
      <c r="I142" s="286" t="s">
        <v>1682</v>
      </c>
      <c r="J142" s="287" t="s">
        <v>341</v>
      </c>
      <c r="K142" s="287"/>
      <c r="L142" s="288"/>
      <c r="M142" s="313"/>
      <c r="N142" s="361"/>
      <c r="O142" s="311"/>
    </row>
    <row r="143" spans="2:16" ht="25.15" customHeight="1">
      <c r="B143" s="455"/>
      <c r="C143" s="341"/>
      <c r="D143" s="409" t="s">
        <v>1823</v>
      </c>
      <c r="E143" s="409" t="s">
        <v>1824</v>
      </c>
      <c r="F143" s="458" t="s">
        <v>1856</v>
      </c>
      <c r="G143" s="287" t="s">
        <v>1857</v>
      </c>
      <c r="H143" s="459">
        <v>0.2</v>
      </c>
      <c r="I143" s="286" t="s">
        <v>1682</v>
      </c>
      <c r="J143" s="287" t="s">
        <v>341</v>
      </c>
      <c r="K143" s="287"/>
      <c r="L143" s="288"/>
      <c r="M143" s="313"/>
      <c r="N143" s="361"/>
      <c r="O143" s="362"/>
    </row>
    <row r="144" spans="2:16" ht="25.15" customHeight="1">
      <c r="B144" s="455"/>
      <c r="C144" s="341"/>
      <c r="D144" s="409"/>
      <c r="E144" s="409"/>
      <c r="F144" s="458" t="s">
        <v>1858</v>
      </c>
      <c r="G144" s="287" t="s">
        <v>1859</v>
      </c>
      <c r="H144" s="459">
        <v>-1</v>
      </c>
      <c r="I144" s="286" t="s">
        <v>1682</v>
      </c>
      <c r="J144" s="287" t="s">
        <v>341</v>
      </c>
      <c r="K144" s="287"/>
      <c r="L144" s="288"/>
      <c r="M144" s="313"/>
      <c r="N144" s="364"/>
      <c r="O144" s="321"/>
    </row>
    <row r="145" spans="2:16" ht="25.15" customHeight="1">
      <c r="B145" s="455"/>
      <c r="C145" s="341"/>
      <c r="D145" s="409"/>
      <c r="E145" s="409"/>
      <c r="F145" s="458" t="s">
        <v>1860</v>
      </c>
      <c r="G145" s="287" t="s">
        <v>1861</v>
      </c>
      <c r="H145" s="459">
        <v>0.3</v>
      </c>
      <c r="I145" s="286" t="s">
        <v>1682</v>
      </c>
      <c r="J145" s="287" t="s">
        <v>341</v>
      </c>
      <c r="K145" s="287"/>
      <c r="L145" s="288"/>
      <c r="M145" s="313"/>
      <c r="N145" s="364"/>
      <c r="O145" s="362"/>
    </row>
    <row r="146" spans="2:16" ht="25.15" customHeight="1">
      <c r="B146" s="455"/>
      <c r="C146" s="341"/>
      <c r="D146" s="31"/>
      <c r="E146" s="31"/>
      <c r="F146" s="363"/>
      <c r="G146" s="287"/>
      <c r="H146" s="285"/>
      <c r="I146" s="286"/>
      <c r="J146" s="287"/>
      <c r="K146" s="287"/>
      <c r="L146" s="288"/>
      <c r="M146" s="313"/>
      <c r="N146" s="286"/>
      <c r="O146" s="362"/>
    </row>
    <row r="147" spans="2:16" ht="25.15" customHeight="1">
      <c r="B147" s="455"/>
      <c r="C147" s="341"/>
      <c r="D147" s="31"/>
      <c r="E147" s="31"/>
      <c r="F147" s="388" t="s">
        <v>1862</v>
      </c>
      <c r="G147" s="287" t="s">
        <v>1863</v>
      </c>
      <c r="H147" s="285">
        <v>1</v>
      </c>
      <c r="I147" s="286"/>
      <c r="J147" s="287" t="s">
        <v>341</v>
      </c>
      <c r="K147" s="287"/>
      <c r="L147" s="288"/>
      <c r="M147" s="313"/>
      <c r="N147" s="364" t="s">
        <v>1783</v>
      </c>
      <c r="O147" s="362"/>
    </row>
    <row r="148" spans="2:16" ht="25.15" customHeight="1">
      <c r="B148" s="455"/>
      <c r="C148" s="341"/>
      <c r="D148" s="31"/>
      <c r="E148" s="31"/>
      <c r="F148" s="287" t="s">
        <v>1864</v>
      </c>
      <c r="G148" s="287" t="s">
        <v>1711</v>
      </c>
      <c r="H148" s="285">
        <v>0.09</v>
      </c>
      <c r="I148" s="286"/>
      <c r="J148" s="287" t="s">
        <v>341</v>
      </c>
      <c r="K148" s="287"/>
      <c r="L148" s="288"/>
      <c r="M148" s="313"/>
      <c r="N148" s="364"/>
      <c r="O148" s="362"/>
    </row>
    <row r="149" spans="2:16" ht="25.15" customHeight="1">
      <c r="B149" s="455"/>
      <c r="C149" s="341"/>
      <c r="D149" s="31"/>
      <c r="E149" s="31"/>
      <c r="F149" s="287" t="s">
        <v>1865</v>
      </c>
      <c r="G149" s="287" t="s">
        <v>1866</v>
      </c>
      <c r="H149" s="365">
        <v>1.5999999999999999</v>
      </c>
      <c r="I149" s="286" t="s">
        <v>1682</v>
      </c>
      <c r="J149" s="287" t="s">
        <v>341</v>
      </c>
      <c r="K149" s="287"/>
      <c r="L149" s="288"/>
      <c r="M149" s="313"/>
      <c r="N149" s="292" t="s">
        <v>1867</v>
      </c>
      <c r="O149" s="362"/>
    </row>
    <row r="150" spans="2:16" ht="25.15" customHeight="1">
      <c r="B150" s="455"/>
      <c r="C150" s="341"/>
      <c r="D150" s="35"/>
      <c r="E150" s="35"/>
      <c r="F150" s="366"/>
      <c r="G150" s="366"/>
      <c r="H150" s="367"/>
      <c r="I150" s="368"/>
      <c r="J150" s="369"/>
      <c r="K150" s="369"/>
      <c r="L150" s="370"/>
      <c r="M150" s="371"/>
      <c r="N150" s="368"/>
      <c r="O150" s="35"/>
    </row>
    <row r="151" spans="2:16" ht="22.9" customHeight="1">
      <c r="B151" s="461" t="s">
        <v>1750</v>
      </c>
      <c r="C151" s="316" t="s">
        <v>1653</v>
      </c>
      <c r="D151" s="411" t="s">
        <v>1868</v>
      </c>
      <c r="E151" s="412" t="s">
        <v>1835</v>
      </c>
      <c r="F151" s="413" t="s">
        <v>1656</v>
      </c>
      <c r="G151" s="251"/>
      <c r="H151" s="414"/>
      <c r="I151" s="415"/>
      <c r="J151" s="251"/>
      <c r="K151" s="251"/>
      <c r="L151" s="416"/>
      <c r="M151" s="417"/>
      <c r="N151" s="418"/>
      <c r="O151" s="419" t="s">
        <v>1836</v>
      </c>
    </row>
    <row r="152" spans="2:16" ht="22.9" customHeight="1">
      <c r="B152" s="462"/>
      <c r="C152" s="341"/>
      <c r="D152" s="257" t="s">
        <v>1706</v>
      </c>
      <c r="E152" s="398" t="s">
        <v>1788</v>
      </c>
      <c r="F152" s="352" t="s">
        <v>1837</v>
      </c>
      <c r="G152" s="385" t="s">
        <v>1702</v>
      </c>
      <c r="H152" s="353"/>
      <c r="I152" s="354"/>
      <c r="J152" s="352"/>
      <c r="K152" s="355" t="s">
        <v>1661</v>
      </c>
      <c r="L152" s="401" t="s">
        <v>1703</v>
      </c>
      <c r="M152" s="265" t="s">
        <v>1704</v>
      </c>
      <c r="N152" s="358" t="s">
        <v>1663</v>
      </c>
      <c r="O152" s="421" t="s">
        <v>1838</v>
      </c>
      <c r="P152" s="422"/>
    </row>
    <row r="153" spans="2:16" ht="22.9" customHeight="1">
      <c r="B153" s="463" t="s">
        <v>1839</v>
      </c>
      <c r="C153" s="375"/>
      <c r="D153" s="257" t="s">
        <v>1738</v>
      </c>
      <c r="E153" s="398" t="s">
        <v>1709</v>
      </c>
      <c r="F153" s="352" t="s">
        <v>1659</v>
      </c>
      <c r="G153" s="385" t="s">
        <v>1660</v>
      </c>
      <c r="H153" s="353"/>
      <c r="I153" s="354"/>
      <c r="J153" s="352"/>
      <c r="K153" s="355" t="s">
        <v>1661</v>
      </c>
      <c r="L153" s="401" t="s">
        <v>61</v>
      </c>
      <c r="M153" s="268" t="s">
        <v>1662</v>
      </c>
      <c r="N153" s="358" t="s">
        <v>1663</v>
      </c>
      <c r="O153" s="424"/>
      <c r="P153" s="422"/>
    </row>
    <row r="154" spans="2:16" ht="22.9" customHeight="1">
      <c r="B154" s="463"/>
      <c r="C154" s="375"/>
      <c r="D154" s="257" t="s">
        <v>1670</v>
      </c>
      <c r="E154" s="398" t="s">
        <v>1814</v>
      </c>
      <c r="F154" s="425" t="s">
        <v>1666</v>
      </c>
      <c r="G154" s="426" t="s">
        <v>1667</v>
      </c>
      <c r="H154" s="427"/>
      <c r="I154" s="428"/>
      <c r="J154" s="270"/>
      <c r="K154" s="429" t="s">
        <v>1661</v>
      </c>
      <c r="L154" s="379" t="s">
        <v>1668</v>
      </c>
      <c r="M154" s="268" t="s">
        <v>1669</v>
      </c>
      <c r="N154" s="430" t="s">
        <v>1663</v>
      </c>
      <c r="O154" s="424"/>
      <c r="P154" s="422"/>
    </row>
    <row r="155" spans="2:16" ht="22.9" customHeight="1">
      <c r="B155" s="463"/>
      <c r="C155" s="375"/>
      <c r="D155" s="404" t="s">
        <v>1840</v>
      </c>
      <c r="E155" s="381" t="s">
        <v>1841</v>
      </c>
      <c r="F155" s="431"/>
      <c r="G155" s="432"/>
      <c r="H155" s="433"/>
      <c r="I155" s="434"/>
      <c r="J155" s="431"/>
      <c r="K155" s="435"/>
      <c r="L155" s="343"/>
      <c r="M155" s="436"/>
      <c r="N155" s="437"/>
      <c r="O155" s="424"/>
      <c r="P155" s="422"/>
    </row>
    <row r="156" spans="2:16" ht="22.9" customHeight="1">
      <c r="B156" s="463"/>
      <c r="C156" s="375"/>
      <c r="D156" s="380" t="s">
        <v>1699</v>
      </c>
      <c r="E156" s="381" t="s">
        <v>1842</v>
      </c>
      <c r="F156" s="352"/>
      <c r="G156" s="385"/>
      <c r="H156" s="353"/>
      <c r="I156" s="354"/>
      <c r="J156" s="352"/>
      <c r="K156" s="355"/>
      <c r="L156" s="401"/>
      <c r="M156" s="344"/>
      <c r="N156" s="358"/>
      <c r="O156" s="424"/>
      <c r="P156" s="422"/>
    </row>
    <row r="157" spans="2:16" ht="22.9" customHeight="1">
      <c r="B157" s="462"/>
      <c r="C157" s="341"/>
      <c r="D157" s="257" t="s">
        <v>1699</v>
      </c>
      <c r="E157" s="258" t="s">
        <v>1843</v>
      </c>
      <c r="F157" s="247" t="s">
        <v>1677</v>
      </c>
      <c r="G157" s="248"/>
      <c r="H157" s="249"/>
      <c r="I157" s="250"/>
      <c r="J157" s="248"/>
      <c r="K157" s="251"/>
      <c r="L157" s="252"/>
      <c r="M157" s="359"/>
      <c r="N157" s="254"/>
      <c r="O157" s="283"/>
      <c r="P157" s="422"/>
    </row>
    <row r="158" spans="2:16" ht="22.9" customHeight="1">
      <c r="B158" s="464"/>
      <c r="C158" s="400"/>
      <c r="D158" s="257" t="s">
        <v>1797</v>
      </c>
      <c r="E158" s="381" t="s">
        <v>1760</v>
      </c>
      <c r="F158" s="456" t="s">
        <v>1846</v>
      </c>
      <c r="G158" s="298" t="s">
        <v>1847</v>
      </c>
      <c r="H158" s="457">
        <v>0.1</v>
      </c>
      <c r="I158" s="286" t="s">
        <v>1682</v>
      </c>
      <c r="J158" s="298" t="s">
        <v>341</v>
      </c>
      <c r="K158" s="298"/>
      <c r="L158" s="299"/>
      <c r="M158" s="440"/>
      <c r="N158" s="441"/>
      <c r="O158" s="283"/>
      <c r="P158" s="422"/>
    </row>
    <row r="159" spans="2:16" ht="22.9" customHeight="1">
      <c r="B159" s="464"/>
      <c r="C159" s="400"/>
      <c r="D159" s="257" t="s">
        <v>1800</v>
      </c>
      <c r="E159" s="381" t="s">
        <v>1761</v>
      </c>
      <c r="F159" s="458" t="s">
        <v>1848</v>
      </c>
      <c r="G159" s="298" t="s">
        <v>1849</v>
      </c>
      <c r="H159" s="459">
        <v>0</v>
      </c>
      <c r="I159" s="286" t="s">
        <v>1682</v>
      </c>
      <c r="J159" s="298" t="s">
        <v>341</v>
      </c>
      <c r="K159" s="298"/>
      <c r="L159" s="299"/>
      <c r="M159" s="440"/>
      <c r="N159" s="441"/>
      <c r="O159" s="283"/>
      <c r="P159" s="422"/>
    </row>
    <row r="160" spans="2:16" ht="22.9" customHeight="1">
      <c r="B160" s="464"/>
      <c r="C160" s="400"/>
      <c r="D160" s="257" t="s">
        <v>1801</v>
      </c>
      <c r="E160" s="381" t="s">
        <v>1762</v>
      </c>
      <c r="F160" s="458" t="s">
        <v>1850</v>
      </c>
      <c r="G160" s="298" t="s">
        <v>1851</v>
      </c>
      <c r="H160" s="459">
        <v>0</v>
      </c>
      <c r="I160" s="286" t="s">
        <v>1682</v>
      </c>
      <c r="J160" s="298" t="s">
        <v>341</v>
      </c>
      <c r="K160" s="298"/>
      <c r="L160" s="299"/>
      <c r="M160" s="440"/>
      <c r="N160" s="441"/>
      <c r="O160" s="283"/>
      <c r="P160" s="422"/>
    </row>
    <row r="161" spans="2:16" ht="22.9" customHeight="1">
      <c r="B161" s="464"/>
      <c r="C161" s="400"/>
      <c r="D161" s="257" t="s">
        <v>1821</v>
      </c>
      <c r="E161" s="387" t="s">
        <v>1804</v>
      </c>
      <c r="F161" s="458" t="s">
        <v>1769</v>
      </c>
      <c r="G161" s="287" t="s">
        <v>1852</v>
      </c>
      <c r="H161" s="459">
        <v>0</v>
      </c>
      <c r="I161" s="286" t="s">
        <v>1682</v>
      </c>
      <c r="J161" s="287" t="s">
        <v>341</v>
      </c>
      <c r="K161" s="298"/>
      <c r="L161" s="299"/>
      <c r="M161" s="440"/>
      <c r="N161" s="441"/>
      <c r="O161" s="283"/>
      <c r="P161" s="422"/>
    </row>
    <row r="162" spans="2:16" ht="22.9" customHeight="1">
      <c r="B162" s="464"/>
      <c r="C162" s="400"/>
      <c r="D162" s="257" t="s">
        <v>1822</v>
      </c>
      <c r="E162" s="387" t="s">
        <v>1806</v>
      </c>
      <c r="F162" s="460" t="s">
        <v>1853</v>
      </c>
      <c r="G162" s="298" t="s">
        <v>1854</v>
      </c>
      <c r="H162" s="457">
        <v>1.1499999999999999</v>
      </c>
      <c r="I162" s="286"/>
      <c r="J162" s="298" t="s">
        <v>341</v>
      </c>
      <c r="K162" s="298"/>
      <c r="L162" s="299"/>
      <c r="M162" s="440"/>
      <c r="N162" s="441"/>
      <c r="O162" s="283"/>
      <c r="P162" s="422"/>
    </row>
    <row r="163" spans="2:16" ht="22.9" customHeight="1">
      <c r="B163" s="464"/>
      <c r="C163" s="400"/>
      <c r="D163" s="257"/>
      <c r="E163" s="387"/>
      <c r="F163" s="460" t="s">
        <v>1773</v>
      </c>
      <c r="G163" s="298" t="s">
        <v>1855</v>
      </c>
      <c r="H163" s="457">
        <v>0.1</v>
      </c>
      <c r="I163" s="286" t="s">
        <v>1682</v>
      </c>
      <c r="J163" s="298" t="s">
        <v>341</v>
      </c>
      <c r="K163" s="298"/>
      <c r="L163" s="299"/>
      <c r="M163" s="440"/>
      <c r="N163" s="441"/>
      <c r="O163" s="283"/>
      <c r="P163" s="422"/>
    </row>
    <row r="164" spans="2:16" ht="22.9" customHeight="1">
      <c r="B164" s="464"/>
      <c r="C164" s="400"/>
      <c r="D164" s="283"/>
      <c r="E164" s="283"/>
      <c r="F164" s="458" t="s">
        <v>1856</v>
      </c>
      <c r="G164" s="298" t="s">
        <v>1857</v>
      </c>
      <c r="H164" s="459">
        <v>0.2</v>
      </c>
      <c r="I164" s="286" t="s">
        <v>1682</v>
      </c>
      <c r="J164" s="298" t="s">
        <v>341</v>
      </c>
      <c r="K164" s="298"/>
      <c r="L164" s="299"/>
      <c r="M164" s="440"/>
      <c r="N164" s="441"/>
      <c r="O164" s="283"/>
      <c r="P164" s="422"/>
    </row>
    <row r="165" spans="2:16" ht="25.15" customHeight="1">
      <c r="B165" s="455"/>
      <c r="C165" s="341"/>
      <c r="D165" s="31"/>
      <c r="E165" s="31"/>
      <c r="F165" s="458" t="s">
        <v>1858</v>
      </c>
      <c r="G165" s="287" t="s">
        <v>1859</v>
      </c>
      <c r="H165" s="459">
        <v>-1</v>
      </c>
      <c r="I165" s="286" t="s">
        <v>1682</v>
      </c>
      <c r="J165" s="287" t="s">
        <v>341</v>
      </c>
      <c r="K165" s="287"/>
      <c r="L165" s="288"/>
      <c r="M165" s="313"/>
      <c r="N165" s="364"/>
      <c r="O165" s="321"/>
    </row>
    <row r="166" spans="2:16" ht="22.9" customHeight="1">
      <c r="B166" s="464"/>
      <c r="C166" s="400"/>
      <c r="D166" s="283"/>
      <c r="E166" s="283"/>
      <c r="F166" s="458" t="s">
        <v>1860</v>
      </c>
      <c r="G166" s="287" t="s">
        <v>1861</v>
      </c>
      <c r="H166" s="459">
        <v>0.3</v>
      </c>
      <c r="I166" s="286" t="s">
        <v>1682</v>
      </c>
      <c r="J166" s="287" t="s">
        <v>341</v>
      </c>
      <c r="K166" s="298"/>
      <c r="L166" s="299"/>
      <c r="M166" s="440"/>
      <c r="N166" s="441"/>
      <c r="O166" s="283"/>
      <c r="P166" s="422"/>
    </row>
    <row r="167" spans="2:16" ht="22.9" customHeight="1">
      <c r="B167" s="464"/>
      <c r="C167" s="400"/>
      <c r="D167" s="283"/>
      <c r="E167" s="283"/>
      <c r="F167" s="298"/>
      <c r="G167" s="298"/>
      <c r="H167" s="442"/>
      <c r="I167" s="301"/>
      <c r="J167" s="298"/>
      <c r="K167" s="298"/>
      <c r="L167" s="299"/>
      <c r="M167" s="440"/>
      <c r="N167" s="301"/>
      <c r="O167" s="283"/>
      <c r="P167" s="422"/>
    </row>
    <row r="168" spans="2:16" ht="22.9" customHeight="1">
      <c r="B168" s="464"/>
      <c r="C168" s="400"/>
      <c r="D168" s="283"/>
      <c r="E168" s="283"/>
      <c r="F168" s="363" t="s">
        <v>1862</v>
      </c>
      <c r="G168" s="298" t="s">
        <v>1863</v>
      </c>
      <c r="H168" s="442">
        <v>1</v>
      </c>
      <c r="I168" s="301"/>
      <c r="J168" s="298" t="s">
        <v>341</v>
      </c>
      <c r="K168" s="298"/>
      <c r="L168" s="299"/>
      <c r="M168" s="440"/>
      <c r="N168" s="364" t="s">
        <v>1783</v>
      </c>
      <c r="O168" s="283"/>
      <c r="P168" s="422"/>
    </row>
    <row r="169" spans="2:16" ht="22.9" customHeight="1">
      <c r="B169" s="464"/>
      <c r="C169" s="400"/>
      <c r="D169" s="283"/>
      <c r="E169" s="283"/>
      <c r="F169" s="298" t="s">
        <v>1869</v>
      </c>
      <c r="G169" s="298" t="s">
        <v>1870</v>
      </c>
      <c r="H169" s="439">
        <v>1.5</v>
      </c>
      <c r="I169" s="301" t="s">
        <v>1682</v>
      </c>
      <c r="J169" s="298" t="s">
        <v>341</v>
      </c>
      <c r="K169" s="298"/>
      <c r="L169" s="299"/>
      <c r="M169" s="440"/>
      <c r="N169" s="441" t="s">
        <v>1871</v>
      </c>
      <c r="O169" s="283"/>
      <c r="P169" s="422"/>
    </row>
    <row r="170" spans="2:16" ht="22.9" customHeight="1">
      <c r="B170" s="464"/>
      <c r="C170" s="400"/>
      <c r="D170" s="283"/>
      <c r="E170" s="283"/>
      <c r="F170" s="298" t="s">
        <v>1872</v>
      </c>
      <c r="G170" s="298" t="s">
        <v>1719</v>
      </c>
      <c r="H170" s="439">
        <v>10.5</v>
      </c>
      <c r="I170" s="301" t="s">
        <v>1682</v>
      </c>
      <c r="J170" s="298" t="s">
        <v>341</v>
      </c>
      <c r="K170" s="298"/>
      <c r="L170" s="299"/>
      <c r="M170" s="440"/>
      <c r="N170" s="441" t="s">
        <v>1873</v>
      </c>
      <c r="O170" s="283"/>
      <c r="P170" s="422"/>
    </row>
    <row r="171" spans="2:16" ht="22.9" customHeight="1">
      <c r="B171" s="464"/>
      <c r="C171" s="400"/>
      <c r="D171" s="283"/>
      <c r="E171" s="283"/>
      <c r="F171" s="298" t="s">
        <v>1874</v>
      </c>
      <c r="G171" s="298" t="s">
        <v>1757</v>
      </c>
      <c r="H171" s="442">
        <v>1</v>
      </c>
      <c r="I171" s="301" t="s">
        <v>1682</v>
      </c>
      <c r="J171" s="298" t="s">
        <v>341</v>
      </c>
      <c r="K171" s="298"/>
      <c r="L171" s="299"/>
      <c r="M171" s="440"/>
      <c r="N171" s="301"/>
      <c r="O171" s="283"/>
      <c r="P171" s="422"/>
    </row>
    <row r="172" spans="2:16" ht="22.9" customHeight="1">
      <c r="B172" s="464"/>
      <c r="C172" s="400"/>
      <c r="D172" s="283"/>
      <c r="E172" s="283"/>
      <c r="F172" s="298" t="s">
        <v>1875</v>
      </c>
      <c r="G172" s="287" t="s">
        <v>1711</v>
      </c>
      <c r="H172" s="285">
        <v>0.12</v>
      </c>
      <c r="I172" s="286"/>
      <c r="J172" s="287" t="s">
        <v>341</v>
      </c>
      <c r="K172" s="298"/>
      <c r="L172" s="299"/>
      <c r="M172" s="440"/>
      <c r="N172" s="290" t="s">
        <v>1712</v>
      </c>
      <c r="O172" s="283"/>
      <c r="P172" s="422"/>
    </row>
    <row r="173" spans="2:16" ht="22.9" customHeight="1">
      <c r="B173" s="464"/>
      <c r="C173" s="400"/>
      <c r="D173" s="283"/>
      <c r="E173" s="283"/>
      <c r="F173" s="298" t="s">
        <v>1865</v>
      </c>
      <c r="G173" s="298" t="s">
        <v>1866</v>
      </c>
      <c r="H173" s="444"/>
      <c r="I173" s="301"/>
      <c r="J173" s="298"/>
      <c r="K173" s="298"/>
      <c r="L173" s="299"/>
      <c r="M173" s="440"/>
      <c r="N173" s="445" t="s">
        <v>1867</v>
      </c>
      <c r="O173" s="283"/>
      <c r="P173" s="422"/>
    </row>
    <row r="174" spans="2:16" ht="22.9" customHeight="1">
      <c r="B174" s="464"/>
      <c r="C174" s="400"/>
      <c r="D174" s="283"/>
      <c r="E174" s="283"/>
      <c r="F174" s="363"/>
      <c r="G174" s="287"/>
      <c r="H174" s="285"/>
      <c r="I174" s="286"/>
      <c r="J174" s="287"/>
      <c r="K174" s="298"/>
      <c r="L174" s="299"/>
      <c r="M174" s="440"/>
      <c r="N174" s="301"/>
      <c r="O174" s="283"/>
      <c r="P174" s="422"/>
    </row>
    <row r="175" spans="2:16" ht="22.9" customHeight="1">
      <c r="B175" s="464"/>
      <c r="C175" s="400"/>
      <c r="D175" s="283"/>
      <c r="E175" s="283"/>
      <c r="F175" s="363"/>
      <c r="G175" s="287"/>
      <c r="H175" s="285"/>
      <c r="I175" s="286"/>
      <c r="J175" s="287"/>
      <c r="K175" s="298"/>
      <c r="L175" s="299"/>
      <c r="M175" s="440"/>
      <c r="N175" s="301"/>
      <c r="O175" s="283"/>
      <c r="P175" s="422"/>
    </row>
    <row r="176" spans="2:16" ht="22.9" customHeight="1">
      <c r="B176" s="464"/>
      <c r="C176" s="400"/>
      <c r="D176" s="297"/>
      <c r="E176" s="297"/>
      <c r="F176" s="446"/>
      <c r="G176" s="446"/>
      <c r="H176" s="447"/>
      <c r="I176" s="448"/>
      <c r="J176" s="449"/>
      <c r="K176" s="449"/>
      <c r="L176" s="450"/>
      <c r="M176" s="451"/>
      <c r="N176" s="448"/>
      <c r="O176" s="297"/>
      <c r="P176" s="422"/>
    </row>
    <row r="177" spans="2:16" ht="22.9" customHeight="1">
      <c r="B177" s="393" t="s">
        <v>1750</v>
      </c>
      <c r="C177" s="394" t="s">
        <v>1653</v>
      </c>
      <c r="D177" s="465" t="s">
        <v>1876</v>
      </c>
      <c r="E177" s="373" t="s">
        <v>1877</v>
      </c>
      <c r="F177" s="247" t="s">
        <v>1656</v>
      </c>
      <c r="G177" s="248"/>
      <c r="H177" s="249"/>
      <c r="I177" s="250"/>
      <c r="J177" s="248"/>
      <c r="K177" s="251"/>
      <c r="L177" s="252"/>
      <c r="M177" s="253"/>
      <c r="N177" s="254"/>
      <c r="O177" s="255" t="s">
        <v>1878</v>
      </c>
    </row>
    <row r="178" spans="2:16" ht="22.9" customHeight="1">
      <c r="B178" s="396" t="s">
        <v>742</v>
      </c>
      <c r="C178" s="397"/>
      <c r="D178" s="466" t="s">
        <v>1706</v>
      </c>
      <c r="E178" s="467" t="s">
        <v>1879</v>
      </c>
      <c r="F178" s="425" t="s">
        <v>1837</v>
      </c>
      <c r="G178" s="426" t="s">
        <v>1702</v>
      </c>
      <c r="H178" s="427"/>
      <c r="I178" s="428"/>
      <c r="J178" s="425"/>
      <c r="K178" s="429" t="s">
        <v>1661</v>
      </c>
      <c r="L178" s="379" t="s">
        <v>1703</v>
      </c>
      <c r="M178" s="268" t="s">
        <v>1704</v>
      </c>
      <c r="N178" s="377" t="s">
        <v>1663</v>
      </c>
      <c r="O178" s="311" t="s">
        <v>1880</v>
      </c>
    </row>
    <row r="179" spans="2:16" ht="22.9" customHeight="1">
      <c r="B179" s="399" t="s">
        <v>1877</v>
      </c>
      <c r="C179" s="400"/>
      <c r="D179" s="466" t="s">
        <v>1699</v>
      </c>
      <c r="E179" s="467" t="s">
        <v>1881</v>
      </c>
      <c r="F179" s="270" t="s">
        <v>1659</v>
      </c>
      <c r="G179" s="426" t="s">
        <v>1660</v>
      </c>
      <c r="H179" s="427"/>
      <c r="I179" s="428"/>
      <c r="J179" s="270"/>
      <c r="K179" s="429" t="s">
        <v>1661</v>
      </c>
      <c r="L179" s="379" t="s">
        <v>61</v>
      </c>
      <c r="M179" s="268" t="s">
        <v>1662</v>
      </c>
      <c r="N179" s="377" t="s">
        <v>1663</v>
      </c>
      <c r="O179" s="468"/>
    </row>
    <row r="180" spans="2:16" ht="22.9" customHeight="1">
      <c r="B180" s="399"/>
      <c r="C180" s="400"/>
      <c r="D180" s="466" t="s">
        <v>1699</v>
      </c>
      <c r="E180" s="467" t="s">
        <v>1882</v>
      </c>
      <c r="F180" s="270" t="s">
        <v>1883</v>
      </c>
      <c r="G180" s="426" t="s">
        <v>1719</v>
      </c>
      <c r="H180" s="427"/>
      <c r="I180" s="428"/>
      <c r="J180" s="270"/>
      <c r="K180" s="429" t="s">
        <v>1661</v>
      </c>
      <c r="L180" s="379" t="s">
        <v>1720</v>
      </c>
      <c r="M180" s="268" t="s">
        <v>1662</v>
      </c>
      <c r="N180" s="377" t="s">
        <v>1884</v>
      </c>
      <c r="O180" s="468"/>
    </row>
    <row r="181" spans="2:16" ht="22.9" customHeight="1">
      <c r="B181" s="399"/>
      <c r="C181" s="400"/>
      <c r="D181" s="469"/>
      <c r="E181" s="470" t="s">
        <v>1885</v>
      </c>
      <c r="F181" s="270"/>
      <c r="G181" s="426"/>
      <c r="H181" s="427"/>
      <c r="I181" s="428"/>
      <c r="J181" s="270"/>
      <c r="K181" s="429"/>
      <c r="L181" s="382"/>
      <c r="M181" s="383"/>
      <c r="N181" s="377"/>
      <c r="O181" s="468"/>
    </row>
    <row r="182" spans="2:16" ht="22.9" customHeight="1">
      <c r="B182" s="399"/>
      <c r="C182" s="400"/>
      <c r="D182" s="471"/>
      <c r="E182" s="472"/>
      <c r="F182" s="247" t="s">
        <v>1677</v>
      </c>
      <c r="G182" s="248"/>
      <c r="H182" s="249"/>
      <c r="I182" s="250"/>
      <c r="J182" s="248"/>
      <c r="K182" s="251"/>
      <c r="L182" s="252"/>
      <c r="M182" s="359"/>
      <c r="N182" s="254"/>
      <c r="O182" s="468"/>
    </row>
    <row r="183" spans="2:16" ht="22.9" customHeight="1">
      <c r="B183" s="399"/>
      <c r="C183" s="400"/>
      <c r="D183" s="469"/>
      <c r="E183" s="470"/>
      <c r="F183" s="473"/>
      <c r="G183" s="473"/>
      <c r="H183" s="442"/>
      <c r="I183" s="301"/>
      <c r="J183" s="298"/>
      <c r="K183" s="298"/>
      <c r="L183" s="299"/>
      <c r="M183" s="440"/>
      <c r="N183" s="441"/>
      <c r="O183" s="468"/>
    </row>
    <row r="184" spans="2:16" ht="22.9" customHeight="1">
      <c r="B184" s="340"/>
      <c r="C184" s="341"/>
      <c r="D184" s="31"/>
      <c r="E184" s="31"/>
      <c r="F184" s="473"/>
      <c r="G184" s="473"/>
      <c r="H184" s="442"/>
      <c r="I184" s="301"/>
      <c r="J184" s="298"/>
      <c r="K184" s="298"/>
      <c r="L184" s="299"/>
      <c r="M184" s="440"/>
      <c r="N184" s="441"/>
      <c r="O184" s="31"/>
    </row>
    <row r="185" spans="2:16" ht="22.9" customHeight="1">
      <c r="B185" s="474"/>
      <c r="C185" s="475"/>
      <c r="D185" s="35"/>
      <c r="E185" s="35"/>
      <c r="F185" s="366"/>
      <c r="G185" s="366"/>
      <c r="H185" s="367"/>
      <c r="I185" s="368"/>
      <c r="J185" s="369"/>
      <c r="K185" s="369"/>
      <c r="L185" s="370"/>
      <c r="M185" s="371"/>
      <c r="N185" s="368"/>
      <c r="O185" s="35"/>
    </row>
    <row r="186" spans="2:16" ht="25.15" customHeight="1">
      <c r="B186" s="393" t="s">
        <v>1750</v>
      </c>
      <c r="C186" s="394" t="s">
        <v>1653</v>
      </c>
      <c r="D186" s="317" t="s">
        <v>1886</v>
      </c>
      <c r="E186" s="476" t="s">
        <v>1887</v>
      </c>
      <c r="F186" s="247" t="s">
        <v>1656</v>
      </c>
      <c r="G186" s="248"/>
      <c r="H186" s="249"/>
      <c r="I186" s="250"/>
      <c r="J186" s="248"/>
      <c r="K186" s="251"/>
      <c r="L186" s="252"/>
      <c r="M186" s="281"/>
      <c r="N186" s="254"/>
      <c r="O186" s="255" t="s">
        <v>1888</v>
      </c>
      <c r="P186" s="477"/>
    </row>
    <row r="187" spans="2:16" ht="25.15" customHeight="1">
      <c r="B187" s="340" t="s">
        <v>1889</v>
      </c>
      <c r="C187" s="341"/>
      <c r="D187" s="478" t="s">
        <v>1706</v>
      </c>
      <c r="E187" s="479" t="s">
        <v>1788</v>
      </c>
      <c r="F187" s="263" t="s">
        <v>1701</v>
      </c>
      <c r="G187" s="305" t="s">
        <v>1702</v>
      </c>
      <c r="H187" s="306"/>
      <c r="I187" s="307"/>
      <c r="J187" s="263"/>
      <c r="K187" s="263" t="s">
        <v>1661</v>
      </c>
      <c r="L187" s="308" t="s">
        <v>1703</v>
      </c>
      <c r="M187" s="268" t="s">
        <v>1704</v>
      </c>
      <c r="N187" s="480" t="s">
        <v>1663</v>
      </c>
      <c r="O187" s="311"/>
    </row>
    <row r="188" spans="2:16" ht="25.15" customHeight="1">
      <c r="B188" s="340"/>
      <c r="C188" s="341"/>
      <c r="D188" s="478" t="s">
        <v>1738</v>
      </c>
      <c r="E188" s="479" t="s">
        <v>1709</v>
      </c>
      <c r="F188" s="259" t="s">
        <v>1659</v>
      </c>
      <c r="G188" s="260" t="s">
        <v>1660</v>
      </c>
      <c r="H188" s="261"/>
      <c r="I188" s="262"/>
      <c r="J188" s="259"/>
      <c r="K188" s="263" t="s">
        <v>1661</v>
      </c>
      <c r="L188" s="264" t="s">
        <v>61</v>
      </c>
      <c r="M188" s="268" t="s">
        <v>1662</v>
      </c>
      <c r="N188" s="480" t="s">
        <v>1663</v>
      </c>
      <c r="O188" s="31"/>
    </row>
    <row r="189" spans="2:16" ht="25.15" customHeight="1">
      <c r="B189" s="340"/>
      <c r="C189" s="341"/>
      <c r="D189" s="478" t="s">
        <v>1743</v>
      </c>
      <c r="E189" s="479" t="s">
        <v>1890</v>
      </c>
      <c r="F189" s="259" t="s">
        <v>1891</v>
      </c>
      <c r="G189" s="260" t="s">
        <v>1870</v>
      </c>
      <c r="H189" s="261"/>
      <c r="I189" s="262"/>
      <c r="J189" s="259"/>
      <c r="K189" s="263" t="s">
        <v>1661</v>
      </c>
      <c r="L189" s="264" t="s">
        <v>1892</v>
      </c>
      <c r="M189" s="268" t="s">
        <v>1669</v>
      </c>
      <c r="N189" s="480" t="s">
        <v>1663</v>
      </c>
      <c r="O189" s="31"/>
    </row>
    <row r="190" spans="2:16" ht="25.15" customHeight="1">
      <c r="B190" s="340"/>
      <c r="C190" s="341"/>
      <c r="D190" s="481" t="s">
        <v>1893</v>
      </c>
      <c r="E190" s="482" t="s">
        <v>1894</v>
      </c>
      <c r="F190" s="259" t="s">
        <v>1794</v>
      </c>
      <c r="G190" s="260" t="s">
        <v>1795</v>
      </c>
      <c r="H190" s="261"/>
      <c r="I190" s="262"/>
      <c r="J190" s="259"/>
      <c r="K190" s="263" t="s">
        <v>1661</v>
      </c>
      <c r="L190" s="483" t="s">
        <v>1895</v>
      </c>
      <c r="M190" s="268" t="s">
        <v>1669</v>
      </c>
      <c r="N190" s="480" t="s">
        <v>1663</v>
      </c>
      <c r="O190" s="31"/>
    </row>
    <row r="191" spans="2:16" ht="25.15" customHeight="1">
      <c r="B191" s="340"/>
      <c r="C191" s="341"/>
      <c r="D191" s="257" t="s">
        <v>1797</v>
      </c>
      <c r="E191" s="484" t="s">
        <v>1760</v>
      </c>
      <c r="F191" s="259" t="s">
        <v>1718</v>
      </c>
      <c r="G191" s="260" t="s">
        <v>1719</v>
      </c>
      <c r="H191" s="261"/>
      <c r="I191" s="262"/>
      <c r="J191" s="259"/>
      <c r="K191" s="263" t="s">
        <v>1661</v>
      </c>
      <c r="L191" s="483" t="s">
        <v>1720</v>
      </c>
      <c r="M191" s="268" t="s">
        <v>1669</v>
      </c>
      <c r="N191" s="480" t="s">
        <v>1663</v>
      </c>
      <c r="O191" s="31"/>
    </row>
    <row r="192" spans="2:16" ht="25.15" customHeight="1">
      <c r="B192" s="340"/>
      <c r="C192" s="341"/>
      <c r="D192" s="257" t="s">
        <v>1800</v>
      </c>
      <c r="E192" s="484" t="s">
        <v>1761</v>
      </c>
      <c r="F192" s="247" t="s">
        <v>1677</v>
      </c>
      <c r="G192" s="248"/>
      <c r="H192" s="249"/>
      <c r="I192" s="250"/>
      <c r="J192" s="248"/>
      <c r="K192" s="251"/>
      <c r="L192" s="252"/>
      <c r="M192" s="359"/>
      <c r="N192" s="254"/>
      <c r="O192" s="31"/>
    </row>
    <row r="193" spans="2:15" ht="25.15" customHeight="1">
      <c r="B193" s="340"/>
      <c r="C193" s="341"/>
      <c r="D193" s="257" t="s">
        <v>1801</v>
      </c>
      <c r="E193" s="484" t="s">
        <v>1762</v>
      </c>
      <c r="F193" s="298" t="s">
        <v>1763</v>
      </c>
      <c r="G193" s="298" t="s">
        <v>1764</v>
      </c>
      <c r="H193" s="442">
        <v>0.1</v>
      </c>
      <c r="I193" s="301" t="s">
        <v>1689</v>
      </c>
      <c r="J193" s="298" t="s">
        <v>1683</v>
      </c>
      <c r="K193" s="298"/>
      <c r="L193" s="299"/>
      <c r="M193" s="440"/>
      <c r="N193" s="290"/>
      <c r="O193" s="31"/>
    </row>
    <row r="194" spans="2:15" ht="25.15" customHeight="1">
      <c r="B194" s="340"/>
      <c r="C194" s="341"/>
      <c r="D194" s="409" t="s">
        <v>1896</v>
      </c>
      <c r="E194" s="479" t="s">
        <v>1897</v>
      </c>
      <c r="F194" s="287" t="s">
        <v>1765</v>
      </c>
      <c r="G194" s="287" t="s">
        <v>1766</v>
      </c>
      <c r="H194" s="360">
        <v>0</v>
      </c>
      <c r="I194" s="286" t="s">
        <v>1689</v>
      </c>
      <c r="J194" s="287" t="s">
        <v>1683</v>
      </c>
      <c r="K194" s="287"/>
      <c r="L194" s="288"/>
      <c r="M194" s="313"/>
      <c r="N194" s="361"/>
      <c r="O194" s="31"/>
    </row>
    <row r="195" spans="2:15" ht="25.15" customHeight="1">
      <c r="B195" s="340"/>
      <c r="C195" s="341"/>
      <c r="D195" s="485" t="s">
        <v>1898</v>
      </c>
      <c r="E195" s="387" t="s">
        <v>1804</v>
      </c>
      <c r="F195" s="287" t="s">
        <v>1767</v>
      </c>
      <c r="G195" s="287" t="s">
        <v>1768</v>
      </c>
      <c r="H195" s="285">
        <v>0</v>
      </c>
      <c r="I195" s="286" t="s">
        <v>1689</v>
      </c>
      <c r="J195" s="287" t="s">
        <v>1683</v>
      </c>
      <c r="K195" s="287"/>
      <c r="L195" s="288"/>
      <c r="M195" s="313"/>
      <c r="N195" s="361"/>
      <c r="O195" s="31"/>
    </row>
    <row r="196" spans="2:15" ht="25.15" customHeight="1">
      <c r="B196" s="340"/>
      <c r="C196" s="341"/>
      <c r="D196" s="485" t="s">
        <v>1899</v>
      </c>
      <c r="E196" s="387" t="s">
        <v>1806</v>
      </c>
      <c r="F196" s="287" t="s">
        <v>1769</v>
      </c>
      <c r="G196" s="287" t="s">
        <v>1770</v>
      </c>
      <c r="H196" s="285">
        <v>0</v>
      </c>
      <c r="I196" s="286" t="s">
        <v>1689</v>
      </c>
      <c r="J196" s="287" t="s">
        <v>1683</v>
      </c>
      <c r="K196" s="287"/>
      <c r="L196" s="288"/>
      <c r="M196" s="313"/>
      <c r="N196" s="361"/>
      <c r="O196" s="311"/>
    </row>
    <row r="197" spans="2:15" ht="25.15" customHeight="1">
      <c r="B197" s="340"/>
      <c r="C197" s="341"/>
      <c r="D197" s="485" t="s">
        <v>1899</v>
      </c>
      <c r="E197" s="387" t="s">
        <v>1806</v>
      </c>
      <c r="F197" s="314" t="s">
        <v>1771</v>
      </c>
      <c r="G197" s="287" t="s">
        <v>1772</v>
      </c>
      <c r="H197" s="360">
        <v>1.1499999999999999</v>
      </c>
      <c r="I197" s="286"/>
      <c r="J197" s="287" t="s">
        <v>1683</v>
      </c>
      <c r="K197" s="287"/>
      <c r="L197" s="288"/>
      <c r="M197" s="313"/>
      <c r="N197" s="361"/>
      <c r="O197" s="362"/>
    </row>
    <row r="198" spans="2:15" ht="25.15" customHeight="1">
      <c r="B198" s="340"/>
      <c r="C198" s="341"/>
      <c r="D198" s="31"/>
      <c r="E198" s="31"/>
      <c r="F198" s="314" t="s">
        <v>1807</v>
      </c>
      <c r="G198" s="287" t="s">
        <v>1774</v>
      </c>
      <c r="H198" s="360">
        <v>0.1</v>
      </c>
      <c r="I198" s="286" t="s">
        <v>1689</v>
      </c>
      <c r="J198" s="287" t="s">
        <v>1683</v>
      </c>
      <c r="K198" s="287"/>
      <c r="L198" s="288"/>
      <c r="M198" s="313"/>
      <c r="N198" s="361"/>
      <c r="O198" s="362"/>
    </row>
    <row r="199" spans="2:15" ht="25.15" customHeight="1">
      <c r="B199" s="340"/>
      <c r="C199" s="341"/>
      <c r="D199" s="31"/>
      <c r="E199" s="31"/>
      <c r="F199" s="314" t="s">
        <v>1775</v>
      </c>
      <c r="G199" s="287" t="s">
        <v>1776</v>
      </c>
      <c r="H199" s="360">
        <v>0.2</v>
      </c>
      <c r="I199" s="286" t="s">
        <v>1689</v>
      </c>
      <c r="J199" s="287" t="s">
        <v>1683</v>
      </c>
      <c r="K199" s="287"/>
      <c r="L199" s="288"/>
      <c r="M199" s="313"/>
      <c r="N199" s="361"/>
      <c r="O199" s="362"/>
    </row>
    <row r="200" spans="2:15" ht="25.15" customHeight="1">
      <c r="B200" s="340"/>
      <c r="C200" s="341"/>
      <c r="D200" s="31"/>
      <c r="E200" s="31"/>
      <c r="F200" s="314" t="s">
        <v>1777</v>
      </c>
      <c r="G200" s="287" t="s">
        <v>1778</v>
      </c>
      <c r="H200" s="360">
        <v>-1</v>
      </c>
      <c r="I200" s="286" t="s">
        <v>1689</v>
      </c>
      <c r="J200" s="287" t="s">
        <v>1683</v>
      </c>
      <c r="K200" s="287"/>
      <c r="L200" s="288"/>
      <c r="M200" s="313"/>
      <c r="N200" s="361"/>
      <c r="O200" s="362"/>
    </row>
    <row r="201" spans="2:15" ht="25.15" customHeight="1">
      <c r="B201" s="340"/>
      <c r="C201" s="341"/>
      <c r="D201" s="31"/>
      <c r="E201" s="31"/>
      <c r="F201" s="314" t="s">
        <v>1779</v>
      </c>
      <c r="G201" s="287" t="s">
        <v>1780</v>
      </c>
      <c r="H201" s="360">
        <v>0.3</v>
      </c>
      <c r="I201" s="286" t="s">
        <v>1689</v>
      </c>
      <c r="J201" s="287" t="s">
        <v>1683</v>
      </c>
      <c r="K201" s="287"/>
      <c r="L201" s="288"/>
      <c r="M201" s="313"/>
      <c r="N201" s="361"/>
      <c r="O201" s="362"/>
    </row>
    <row r="202" spans="2:15" ht="25.15" customHeight="1">
      <c r="B202" s="340"/>
      <c r="C202" s="341"/>
      <c r="D202" s="31"/>
      <c r="E202" s="31"/>
      <c r="F202" s="314"/>
      <c r="G202" s="287"/>
      <c r="H202" s="360"/>
      <c r="I202" s="286"/>
      <c r="J202" s="287"/>
      <c r="K202" s="287"/>
      <c r="L202" s="288"/>
      <c r="M202" s="313"/>
      <c r="N202" s="361"/>
      <c r="O202" s="362"/>
    </row>
    <row r="203" spans="2:15" ht="25.15" customHeight="1">
      <c r="B203" s="340"/>
      <c r="C203" s="341"/>
      <c r="D203" s="31"/>
      <c r="E203" s="31"/>
      <c r="F203" s="314" t="s">
        <v>1900</v>
      </c>
      <c r="G203" s="287" t="s">
        <v>1809</v>
      </c>
      <c r="H203" s="360">
        <v>0.12</v>
      </c>
      <c r="I203" s="286"/>
      <c r="J203" s="287" t="s">
        <v>1683</v>
      </c>
      <c r="K203" s="287"/>
      <c r="L203" s="288"/>
      <c r="M203" s="313"/>
      <c r="N203" s="361" t="s">
        <v>1712</v>
      </c>
      <c r="O203" s="362"/>
    </row>
    <row r="204" spans="2:15" ht="25.15" customHeight="1">
      <c r="B204" s="340"/>
      <c r="C204" s="341"/>
      <c r="D204" s="31"/>
      <c r="E204" s="31"/>
      <c r="F204" s="314" t="s">
        <v>1781</v>
      </c>
      <c r="G204" s="287" t="s">
        <v>1782</v>
      </c>
      <c r="H204" s="360">
        <v>1</v>
      </c>
      <c r="I204" s="286"/>
      <c r="J204" s="287" t="s">
        <v>1683</v>
      </c>
      <c r="K204" s="287"/>
      <c r="L204" s="288"/>
      <c r="M204" s="313"/>
      <c r="N204" s="361" t="s">
        <v>1783</v>
      </c>
      <c r="O204" s="362"/>
    </row>
    <row r="205" spans="2:15" ht="25.15" customHeight="1">
      <c r="B205" s="340"/>
      <c r="C205" s="341"/>
      <c r="D205" s="31"/>
      <c r="E205" s="31"/>
      <c r="F205" s="314"/>
      <c r="G205" s="287"/>
      <c r="H205" s="360"/>
      <c r="I205" s="286"/>
      <c r="J205" s="287"/>
      <c r="K205" s="287"/>
      <c r="L205" s="288"/>
      <c r="M205" s="313"/>
      <c r="N205" s="361"/>
      <c r="O205" s="362"/>
    </row>
    <row r="206" spans="2:15" ht="25.15" customHeight="1">
      <c r="B206" s="340"/>
      <c r="C206" s="341"/>
      <c r="D206" s="31"/>
      <c r="E206" s="31"/>
      <c r="F206" s="314"/>
      <c r="G206" s="287"/>
      <c r="H206" s="360"/>
      <c r="I206" s="286"/>
      <c r="J206" s="287"/>
      <c r="K206" s="287"/>
      <c r="L206" s="288"/>
      <c r="M206" s="313"/>
      <c r="N206" s="361"/>
      <c r="O206" s="362"/>
    </row>
    <row r="207" spans="2:15" ht="25.15" customHeight="1">
      <c r="B207" s="340"/>
      <c r="C207" s="341"/>
      <c r="D207" s="31"/>
      <c r="E207" s="31"/>
      <c r="F207" s="314"/>
      <c r="G207" s="287"/>
      <c r="H207" s="360"/>
      <c r="I207" s="286"/>
      <c r="J207" s="287"/>
      <c r="K207" s="287"/>
      <c r="L207" s="288"/>
      <c r="M207" s="313"/>
      <c r="N207" s="361"/>
      <c r="O207" s="362"/>
    </row>
    <row r="208" spans="2:15" ht="25.15" customHeight="1">
      <c r="B208" s="340"/>
      <c r="C208" s="341"/>
      <c r="D208" s="31"/>
      <c r="E208" s="31"/>
      <c r="F208" s="287"/>
      <c r="G208" s="287"/>
      <c r="H208" s="360"/>
      <c r="I208" s="286"/>
      <c r="J208" s="287"/>
      <c r="K208" s="287"/>
      <c r="L208" s="288"/>
      <c r="M208" s="313"/>
      <c r="N208" s="286"/>
      <c r="O208" s="362"/>
    </row>
    <row r="209" spans="2:15" ht="25.15" customHeight="1">
      <c r="B209" s="340"/>
      <c r="C209" s="486"/>
      <c r="D209" s="35"/>
      <c r="E209" s="35"/>
      <c r="F209" s="366"/>
      <c r="G209" s="366"/>
      <c r="H209" s="367"/>
      <c r="I209" s="368"/>
      <c r="J209" s="369"/>
      <c r="K209" s="369"/>
      <c r="L209" s="370"/>
      <c r="M209" s="371"/>
      <c r="N209" s="368"/>
      <c r="O209" s="35"/>
    </row>
    <row r="210" spans="2:15" ht="25.15" customHeight="1">
      <c r="B210" s="393" t="s">
        <v>1750</v>
      </c>
      <c r="C210" s="394" t="s">
        <v>1653</v>
      </c>
      <c r="D210" s="317" t="s">
        <v>1901</v>
      </c>
      <c r="E210" s="487" t="s">
        <v>1902</v>
      </c>
      <c r="F210" s="247" t="s">
        <v>1656</v>
      </c>
      <c r="G210" s="248"/>
      <c r="H210" s="249"/>
      <c r="I210" s="250"/>
      <c r="J210" s="248"/>
      <c r="K210" s="251"/>
      <c r="L210" s="252"/>
      <c r="M210" s="253"/>
      <c r="N210" s="254"/>
      <c r="O210" s="339" t="s">
        <v>1903</v>
      </c>
    </row>
    <row r="211" spans="2:15" ht="25.15" customHeight="1">
      <c r="B211" s="340" t="s">
        <v>1903</v>
      </c>
      <c r="C211" s="341"/>
      <c r="D211" s="257" t="s">
        <v>1706</v>
      </c>
      <c r="E211" s="488" t="s">
        <v>1788</v>
      </c>
      <c r="F211" s="259" t="s">
        <v>1789</v>
      </c>
      <c r="G211" s="260" t="s">
        <v>1702</v>
      </c>
      <c r="H211" s="261"/>
      <c r="I211" s="262"/>
      <c r="J211" s="259"/>
      <c r="K211" s="263" t="s">
        <v>1661</v>
      </c>
      <c r="L211" s="376" t="s">
        <v>1703</v>
      </c>
      <c r="M211" s="268" t="s">
        <v>1704</v>
      </c>
      <c r="N211" s="377" t="s">
        <v>1663</v>
      </c>
      <c r="O211" s="346" t="s">
        <v>1904</v>
      </c>
    </row>
    <row r="212" spans="2:15" ht="25.15" customHeight="1">
      <c r="B212" s="340" t="s">
        <v>1902</v>
      </c>
      <c r="C212" s="341"/>
      <c r="D212" s="257" t="s">
        <v>1738</v>
      </c>
      <c r="E212" s="258" t="s">
        <v>1709</v>
      </c>
      <c r="F212" s="259" t="s">
        <v>1905</v>
      </c>
      <c r="G212" s="260" t="s">
        <v>1870</v>
      </c>
      <c r="H212" s="261"/>
      <c r="I212" s="262"/>
      <c r="J212" s="259"/>
      <c r="K212" s="263" t="s">
        <v>1661</v>
      </c>
      <c r="L212" s="379" t="s">
        <v>1892</v>
      </c>
      <c r="M212" s="268" t="s">
        <v>1669</v>
      </c>
      <c r="N212" s="377" t="s">
        <v>1663</v>
      </c>
      <c r="O212" s="31"/>
    </row>
    <row r="213" spans="2:15" ht="25.15" customHeight="1">
      <c r="B213" s="340"/>
      <c r="C213" s="341"/>
      <c r="D213" s="257" t="s">
        <v>1906</v>
      </c>
      <c r="E213" s="258" t="s">
        <v>1791</v>
      </c>
      <c r="F213" s="259" t="s">
        <v>1907</v>
      </c>
      <c r="G213" s="260" t="s">
        <v>1908</v>
      </c>
      <c r="H213" s="261"/>
      <c r="I213" s="262"/>
      <c r="J213" s="259"/>
      <c r="K213" s="263" t="s">
        <v>1661</v>
      </c>
      <c r="L213" s="379" t="s">
        <v>1720</v>
      </c>
      <c r="M213" s="268" t="s">
        <v>1669</v>
      </c>
      <c r="N213" s="377" t="s">
        <v>1663</v>
      </c>
      <c r="O213" s="31"/>
    </row>
    <row r="214" spans="2:15" ht="33" customHeight="1">
      <c r="B214" s="340"/>
      <c r="C214" s="341"/>
      <c r="D214" s="489" t="s">
        <v>1909</v>
      </c>
      <c r="E214" s="381" t="s">
        <v>1910</v>
      </c>
      <c r="F214" s="259" t="s">
        <v>1911</v>
      </c>
      <c r="G214" s="260" t="s">
        <v>1795</v>
      </c>
      <c r="H214" s="261"/>
      <c r="I214" s="262"/>
      <c r="J214" s="259"/>
      <c r="K214" s="263" t="s">
        <v>1661</v>
      </c>
      <c r="L214" s="382" t="s">
        <v>1895</v>
      </c>
      <c r="M214" s="268" t="s">
        <v>1669</v>
      </c>
      <c r="N214" s="377" t="s">
        <v>1663</v>
      </c>
      <c r="O214" s="31"/>
    </row>
    <row r="215" spans="2:15" ht="25.15" customHeight="1">
      <c r="B215" s="340"/>
      <c r="C215" s="341"/>
      <c r="D215" s="490"/>
      <c r="E215" s="491"/>
      <c r="F215" s="384" t="s">
        <v>1798</v>
      </c>
      <c r="G215" s="385" t="s">
        <v>1757</v>
      </c>
      <c r="H215" s="353"/>
      <c r="I215" s="354"/>
      <c r="J215" s="352"/>
      <c r="K215" s="355" t="s">
        <v>1661</v>
      </c>
      <c r="L215" s="382" t="s">
        <v>1758</v>
      </c>
      <c r="M215" s="383" t="s">
        <v>1669</v>
      </c>
      <c r="N215" s="386" t="s">
        <v>1759</v>
      </c>
      <c r="O215" s="31"/>
    </row>
    <row r="216" spans="2:15" ht="25.15" customHeight="1">
      <c r="B216" s="340"/>
      <c r="C216" s="341"/>
      <c r="D216" s="257" t="s">
        <v>1797</v>
      </c>
      <c r="E216" s="381" t="s">
        <v>1760</v>
      </c>
      <c r="F216" s="247" t="s">
        <v>1677</v>
      </c>
      <c r="G216" s="248"/>
      <c r="H216" s="249"/>
      <c r="I216" s="250"/>
      <c r="J216" s="248"/>
      <c r="K216" s="251"/>
      <c r="L216" s="252"/>
      <c r="M216" s="359"/>
      <c r="N216" s="254"/>
      <c r="O216" s="31"/>
    </row>
    <row r="217" spans="2:15" ht="25.15" customHeight="1">
      <c r="B217" s="340"/>
      <c r="C217" s="341"/>
      <c r="D217" s="257" t="s">
        <v>1800</v>
      </c>
      <c r="E217" s="381" t="s">
        <v>1761</v>
      </c>
      <c r="F217" s="287" t="s">
        <v>1763</v>
      </c>
      <c r="G217" s="287" t="s">
        <v>1764</v>
      </c>
      <c r="H217" s="285">
        <v>0.1</v>
      </c>
      <c r="I217" s="286" t="s">
        <v>1689</v>
      </c>
      <c r="J217" s="287" t="s">
        <v>1683</v>
      </c>
      <c r="K217" s="287"/>
      <c r="L217" s="288"/>
      <c r="M217" s="313"/>
      <c r="N217" s="290"/>
      <c r="O217" s="31"/>
    </row>
    <row r="218" spans="2:15" ht="32.25" customHeight="1">
      <c r="B218" s="340"/>
      <c r="C218" s="341"/>
      <c r="D218" s="257" t="s">
        <v>1801</v>
      </c>
      <c r="E218" s="381" t="s">
        <v>1762</v>
      </c>
      <c r="F218" s="287" t="s">
        <v>1765</v>
      </c>
      <c r="G218" s="287" t="s">
        <v>1766</v>
      </c>
      <c r="H218" s="360">
        <v>0</v>
      </c>
      <c r="I218" s="286" t="s">
        <v>1689</v>
      </c>
      <c r="J218" s="287" t="s">
        <v>1683</v>
      </c>
      <c r="K218" s="287"/>
      <c r="L218" s="288"/>
      <c r="M218" s="313"/>
      <c r="N218" s="361"/>
      <c r="O218" s="31"/>
    </row>
    <row r="219" spans="2:15" ht="32.25" customHeight="1">
      <c r="B219" s="340"/>
      <c r="C219" s="341"/>
      <c r="D219" s="485" t="s">
        <v>1912</v>
      </c>
      <c r="E219" s="387" t="s">
        <v>1804</v>
      </c>
      <c r="F219" s="287" t="s">
        <v>1767</v>
      </c>
      <c r="G219" s="287" t="s">
        <v>1768</v>
      </c>
      <c r="H219" s="360">
        <v>0</v>
      </c>
      <c r="I219" s="286" t="s">
        <v>1689</v>
      </c>
      <c r="J219" s="287" t="s">
        <v>1683</v>
      </c>
      <c r="K219" s="287"/>
      <c r="L219" s="288"/>
      <c r="M219" s="313"/>
      <c r="N219" s="361"/>
      <c r="O219" s="31"/>
    </row>
    <row r="220" spans="2:15" ht="25.15" customHeight="1">
      <c r="B220" s="340"/>
      <c r="C220" s="341"/>
      <c r="D220" s="485" t="s">
        <v>1913</v>
      </c>
      <c r="E220" s="387" t="s">
        <v>1806</v>
      </c>
      <c r="F220" s="287" t="s">
        <v>1769</v>
      </c>
      <c r="G220" s="287" t="s">
        <v>1770</v>
      </c>
      <c r="H220" s="360">
        <v>0</v>
      </c>
      <c r="I220" s="286" t="s">
        <v>1689</v>
      </c>
      <c r="J220" s="287" t="s">
        <v>1683</v>
      </c>
      <c r="K220" s="287"/>
      <c r="L220" s="288"/>
      <c r="M220" s="313"/>
      <c r="N220" s="361"/>
      <c r="O220" s="31"/>
    </row>
    <row r="221" spans="2:15" ht="25.15" customHeight="1">
      <c r="B221" s="340"/>
      <c r="C221" s="341"/>
      <c r="D221" s="490"/>
      <c r="E221" s="491"/>
      <c r="F221" s="287" t="s">
        <v>1771</v>
      </c>
      <c r="G221" s="287" t="s">
        <v>1772</v>
      </c>
      <c r="H221" s="285">
        <v>1.1499999999999999</v>
      </c>
      <c r="I221" s="286"/>
      <c r="J221" s="287" t="s">
        <v>1683</v>
      </c>
      <c r="K221" s="287"/>
      <c r="L221" s="288"/>
      <c r="M221" s="313"/>
      <c r="N221" s="361"/>
      <c r="O221" s="31"/>
    </row>
    <row r="222" spans="2:15" ht="25.15" customHeight="1">
      <c r="B222" s="340"/>
      <c r="C222" s="341"/>
      <c r="D222" s="31"/>
      <c r="E222" s="31"/>
      <c r="F222" s="287" t="s">
        <v>1807</v>
      </c>
      <c r="G222" s="287" t="s">
        <v>1774</v>
      </c>
      <c r="H222" s="285">
        <v>0.1</v>
      </c>
      <c r="I222" s="286" t="s">
        <v>1689</v>
      </c>
      <c r="J222" s="287" t="s">
        <v>1683</v>
      </c>
      <c r="K222" s="287"/>
      <c r="L222" s="288"/>
      <c r="M222" s="313"/>
      <c r="N222" s="361"/>
      <c r="O222" s="31"/>
    </row>
    <row r="223" spans="2:15" ht="25.15" customHeight="1">
      <c r="B223" s="340"/>
      <c r="C223" s="341"/>
      <c r="D223" s="31"/>
      <c r="E223" s="31"/>
      <c r="F223" s="314" t="s">
        <v>1775</v>
      </c>
      <c r="G223" s="287" t="s">
        <v>1776</v>
      </c>
      <c r="H223" s="360">
        <v>0.2</v>
      </c>
      <c r="I223" s="286" t="s">
        <v>1689</v>
      </c>
      <c r="J223" s="287" t="s">
        <v>1683</v>
      </c>
      <c r="K223" s="287"/>
      <c r="L223" s="288"/>
      <c r="M223" s="313"/>
      <c r="N223" s="361"/>
      <c r="O223" s="31"/>
    </row>
    <row r="224" spans="2:15" ht="25.15" customHeight="1">
      <c r="B224" s="340"/>
      <c r="C224" s="341"/>
      <c r="D224" s="31"/>
      <c r="E224" s="31"/>
      <c r="F224" s="314" t="s">
        <v>1777</v>
      </c>
      <c r="G224" s="287" t="s">
        <v>1778</v>
      </c>
      <c r="H224" s="360">
        <v>-1</v>
      </c>
      <c r="I224" s="286" t="s">
        <v>1689</v>
      </c>
      <c r="J224" s="287" t="s">
        <v>1683</v>
      </c>
      <c r="K224" s="287"/>
      <c r="L224" s="288"/>
      <c r="M224" s="313"/>
      <c r="N224" s="361"/>
      <c r="O224" s="273"/>
    </row>
    <row r="225" spans="2:15" ht="25.15" customHeight="1">
      <c r="B225" s="340"/>
      <c r="C225" s="341"/>
      <c r="D225" s="31"/>
      <c r="E225" s="31"/>
      <c r="F225" s="287" t="s">
        <v>1779</v>
      </c>
      <c r="G225" s="287" t="s">
        <v>1780</v>
      </c>
      <c r="H225" s="285">
        <v>0.3</v>
      </c>
      <c r="I225" s="286" t="s">
        <v>1689</v>
      </c>
      <c r="J225" s="287" t="s">
        <v>1683</v>
      </c>
      <c r="K225" s="287"/>
      <c r="L225" s="288"/>
      <c r="M225" s="313"/>
      <c r="N225" s="286"/>
      <c r="O225" s="402"/>
    </row>
    <row r="226" spans="2:15" ht="25.15" customHeight="1">
      <c r="B226" s="340"/>
      <c r="C226" s="341"/>
      <c r="D226" s="31"/>
      <c r="E226" s="31"/>
      <c r="F226" s="363"/>
      <c r="G226" s="287"/>
      <c r="H226" s="285"/>
      <c r="I226" s="286"/>
      <c r="J226" s="287"/>
      <c r="K226" s="287"/>
      <c r="L226" s="288"/>
      <c r="M226" s="313"/>
      <c r="N226" s="364"/>
      <c r="O226" s="402"/>
    </row>
    <row r="227" spans="2:15" ht="25.15" customHeight="1">
      <c r="B227" s="340"/>
      <c r="C227" s="341"/>
      <c r="D227" s="31"/>
      <c r="E227" s="31"/>
      <c r="F227" s="363" t="s">
        <v>1900</v>
      </c>
      <c r="G227" s="287" t="s">
        <v>1809</v>
      </c>
      <c r="H227" s="285">
        <v>0.12</v>
      </c>
      <c r="I227" s="286"/>
      <c r="J227" s="287" t="s">
        <v>1683</v>
      </c>
      <c r="K227" s="287"/>
      <c r="L227" s="288"/>
      <c r="M227" s="313"/>
      <c r="N227" s="364" t="s">
        <v>1802</v>
      </c>
      <c r="O227" s="402"/>
    </row>
    <row r="228" spans="2:15" ht="25.15" customHeight="1">
      <c r="B228" s="340"/>
      <c r="C228" s="341"/>
      <c r="D228" s="31"/>
      <c r="E228" s="31"/>
      <c r="F228" s="363" t="s">
        <v>1914</v>
      </c>
      <c r="G228" s="287" t="s">
        <v>1915</v>
      </c>
      <c r="H228" s="285">
        <v>0.45</v>
      </c>
      <c r="I228" s="286" t="s">
        <v>1689</v>
      </c>
      <c r="J228" s="287" t="s">
        <v>1683</v>
      </c>
      <c r="K228" s="287"/>
      <c r="L228" s="288"/>
      <c r="M228" s="313"/>
      <c r="N228" s="364"/>
      <c r="O228" s="402"/>
    </row>
    <row r="229" spans="2:15" ht="25.15" customHeight="1">
      <c r="B229" s="340"/>
      <c r="C229" s="341"/>
      <c r="D229" s="31"/>
      <c r="E229" s="31"/>
      <c r="F229" s="363" t="s">
        <v>1916</v>
      </c>
      <c r="G229" s="287" t="s">
        <v>1917</v>
      </c>
      <c r="H229" s="285">
        <v>0.45</v>
      </c>
      <c r="I229" s="286" t="s">
        <v>1689</v>
      </c>
      <c r="J229" s="287" t="s">
        <v>1683</v>
      </c>
      <c r="K229" s="287"/>
      <c r="L229" s="288"/>
      <c r="M229" s="313"/>
      <c r="N229" s="364"/>
      <c r="O229" s="402"/>
    </row>
    <row r="230" spans="2:15" ht="25.15" customHeight="1">
      <c r="B230" s="340"/>
      <c r="C230" s="341"/>
      <c r="D230" s="31"/>
      <c r="E230" s="31"/>
      <c r="F230" s="363" t="s">
        <v>1784</v>
      </c>
      <c r="G230" s="287" t="s">
        <v>1785</v>
      </c>
      <c r="H230" s="285"/>
      <c r="I230" s="286"/>
      <c r="J230" s="287"/>
      <c r="K230" s="287"/>
      <c r="L230" s="288"/>
      <c r="M230" s="313"/>
      <c r="N230" s="364" t="s">
        <v>1811</v>
      </c>
      <c r="O230" s="402"/>
    </row>
    <row r="231" spans="2:15" ht="25.15" customHeight="1">
      <c r="B231" s="340"/>
      <c r="C231" s="341"/>
      <c r="D231" s="31"/>
      <c r="E231" s="31"/>
      <c r="F231" s="363" t="s">
        <v>1781</v>
      </c>
      <c r="G231" s="287" t="s">
        <v>1782</v>
      </c>
      <c r="H231" s="285">
        <v>1</v>
      </c>
      <c r="I231" s="286"/>
      <c r="J231" s="287" t="s">
        <v>1683</v>
      </c>
      <c r="K231" s="287"/>
      <c r="L231" s="288"/>
      <c r="M231" s="313"/>
      <c r="N231" s="364" t="s">
        <v>1810</v>
      </c>
      <c r="O231" s="402"/>
    </row>
    <row r="232" spans="2:15" ht="25.15" customHeight="1">
      <c r="B232" s="340"/>
      <c r="C232" s="341"/>
      <c r="D232" s="31"/>
      <c r="E232" s="31"/>
      <c r="F232" s="363"/>
      <c r="G232" s="287"/>
      <c r="H232" s="285"/>
      <c r="I232" s="286"/>
      <c r="J232" s="287"/>
      <c r="K232" s="287"/>
      <c r="L232" s="288"/>
      <c r="M232" s="313"/>
      <c r="N232" s="364"/>
      <c r="O232" s="402"/>
    </row>
    <row r="233" spans="2:15" ht="25.15" customHeight="1">
      <c r="B233" s="340"/>
      <c r="C233" s="341"/>
      <c r="D233" s="31"/>
      <c r="E233" s="31"/>
      <c r="F233" s="363"/>
      <c r="G233" s="287"/>
      <c r="H233" s="285"/>
      <c r="I233" s="286"/>
      <c r="J233" s="287"/>
      <c r="K233" s="287"/>
      <c r="L233" s="288"/>
      <c r="M233" s="313"/>
      <c r="N233" s="364"/>
      <c r="O233" s="402"/>
    </row>
    <row r="234" spans="2:15" ht="25.15" customHeight="1">
      <c r="B234" s="340"/>
      <c r="C234" s="341"/>
      <c r="D234" s="31"/>
      <c r="E234" s="31"/>
      <c r="F234" s="287"/>
      <c r="G234" s="287"/>
      <c r="H234" s="365"/>
      <c r="I234" s="286"/>
      <c r="J234" s="287"/>
      <c r="K234" s="287"/>
      <c r="L234" s="288"/>
      <c r="M234" s="313"/>
      <c r="N234" s="292"/>
      <c r="O234" s="402"/>
    </row>
    <row r="235" spans="2:15" ht="25.15" customHeight="1">
      <c r="B235" s="340"/>
      <c r="C235" s="341"/>
      <c r="D235" s="31"/>
      <c r="E235" s="35"/>
      <c r="F235" s="366"/>
      <c r="G235" s="366"/>
      <c r="H235" s="492"/>
      <c r="I235" s="368"/>
      <c r="J235" s="366"/>
      <c r="K235" s="366"/>
      <c r="L235" s="370"/>
      <c r="M235" s="371"/>
      <c r="N235" s="368"/>
      <c r="O235" s="56"/>
    </row>
    <row r="236" spans="2:15" ht="22.9" customHeight="1">
      <c r="B236" s="393" t="s">
        <v>1750</v>
      </c>
      <c r="C236" s="394" t="s">
        <v>1653</v>
      </c>
      <c r="D236" s="317" t="s">
        <v>1918</v>
      </c>
      <c r="E236" s="487" t="s">
        <v>1919</v>
      </c>
      <c r="F236" s="247" t="s">
        <v>1656</v>
      </c>
      <c r="G236" s="248"/>
      <c r="H236" s="249"/>
      <c r="I236" s="250"/>
      <c r="J236" s="248"/>
      <c r="K236" s="251"/>
      <c r="L236" s="252"/>
      <c r="M236" s="253"/>
      <c r="N236" s="254"/>
      <c r="O236" s="339" t="s">
        <v>1920</v>
      </c>
    </row>
    <row r="237" spans="2:15" ht="22.5" customHeight="1">
      <c r="B237" s="493" t="s">
        <v>1919</v>
      </c>
      <c r="C237" s="341"/>
      <c r="D237" s="257" t="s">
        <v>1921</v>
      </c>
      <c r="E237" s="258" t="s">
        <v>1922</v>
      </c>
      <c r="F237" s="259" t="s">
        <v>1923</v>
      </c>
      <c r="G237" s="260" t="s">
        <v>1719</v>
      </c>
      <c r="H237" s="261"/>
      <c r="I237" s="262"/>
      <c r="J237" s="259"/>
      <c r="K237" s="494" t="s">
        <v>1924</v>
      </c>
      <c r="L237" s="264" t="s">
        <v>1925</v>
      </c>
      <c r="M237" s="268" t="s">
        <v>1669</v>
      </c>
      <c r="N237" s="272" t="s">
        <v>1663</v>
      </c>
      <c r="O237" s="346" t="s">
        <v>1926</v>
      </c>
    </row>
    <row r="238" spans="2:15" ht="22.9" customHeight="1">
      <c r="B238" s="493"/>
      <c r="C238" s="341"/>
      <c r="D238" s="257"/>
      <c r="E238" s="258"/>
      <c r="F238" s="247" t="s">
        <v>1677</v>
      </c>
      <c r="G238" s="248"/>
      <c r="H238" s="249"/>
      <c r="I238" s="250"/>
      <c r="J238" s="248"/>
      <c r="K238" s="251"/>
      <c r="L238" s="252"/>
      <c r="M238" s="359"/>
      <c r="N238" s="254"/>
      <c r="O238" s="31"/>
    </row>
    <row r="239" spans="2:15" ht="22.9" customHeight="1">
      <c r="B239" s="493"/>
      <c r="C239" s="341"/>
      <c r="D239" s="257" t="s">
        <v>1927</v>
      </c>
      <c r="E239" s="258" t="s">
        <v>1928</v>
      </c>
      <c r="F239" s="287" t="s">
        <v>1748</v>
      </c>
      <c r="G239" s="287" t="s">
        <v>1749</v>
      </c>
      <c r="H239" s="285">
        <v>1</v>
      </c>
      <c r="I239" s="286"/>
      <c r="J239" s="287"/>
      <c r="K239" s="287"/>
      <c r="L239" s="288"/>
      <c r="M239" s="313"/>
      <c r="N239" s="292"/>
      <c r="O239" s="31"/>
    </row>
    <row r="240" spans="2:15" ht="22.9" customHeight="1">
      <c r="B240" s="493"/>
      <c r="C240" s="341"/>
      <c r="D240" s="31"/>
      <c r="E240" s="31"/>
      <c r="F240" s="287"/>
      <c r="G240" s="287"/>
      <c r="H240" s="365"/>
      <c r="I240" s="286"/>
      <c r="J240" s="287"/>
      <c r="K240" s="287"/>
      <c r="L240" s="288"/>
      <c r="M240" s="313"/>
      <c r="N240" s="292"/>
      <c r="O240" s="31"/>
    </row>
    <row r="241" spans="2:16" ht="22.9" customHeight="1">
      <c r="B241" s="493"/>
      <c r="C241" s="341"/>
      <c r="D241" s="35"/>
      <c r="E241" s="35"/>
      <c r="F241" s="366"/>
      <c r="G241" s="366"/>
      <c r="H241" s="367"/>
      <c r="I241" s="368"/>
      <c r="J241" s="369"/>
      <c r="K241" s="369"/>
      <c r="L241" s="370"/>
      <c r="M241" s="371"/>
      <c r="N241" s="368"/>
      <c r="O241" s="35"/>
    </row>
    <row r="242" spans="2:16" ht="25.15" customHeight="1">
      <c r="B242" s="495" t="s">
        <v>1929</v>
      </c>
      <c r="C242" s="496" t="s">
        <v>1653</v>
      </c>
      <c r="D242" s="317" t="s">
        <v>1930</v>
      </c>
      <c r="E242" s="487" t="s">
        <v>1931</v>
      </c>
      <c r="F242" s="247" t="s">
        <v>1656</v>
      </c>
      <c r="G242" s="248"/>
      <c r="H242" s="249"/>
      <c r="I242" s="250"/>
      <c r="J242" s="248"/>
      <c r="K242" s="251"/>
      <c r="L242" s="252"/>
      <c r="M242" s="253"/>
      <c r="N242" s="254"/>
      <c r="O242" s="346" t="s">
        <v>1932</v>
      </c>
    </row>
    <row r="243" spans="2:16" ht="25.15" customHeight="1">
      <c r="B243" s="497" t="s">
        <v>1933</v>
      </c>
      <c r="C243" s="498"/>
      <c r="D243" s="257" t="s">
        <v>1706</v>
      </c>
      <c r="E243" s="258" t="s">
        <v>1934</v>
      </c>
      <c r="F243" s="355" t="s">
        <v>1701</v>
      </c>
      <c r="G243" s="499" t="s">
        <v>1702</v>
      </c>
      <c r="H243" s="500"/>
      <c r="I243" s="501"/>
      <c r="J243" s="355"/>
      <c r="K243" s="355" t="s">
        <v>1661</v>
      </c>
      <c r="L243" s="502" t="s">
        <v>1703</v>
      </c>
      <c r="M243" s="265" t="s">
        <v>1704</v>
      </c>
      <c r="N243" s="503" t="s">
        <v>1935</v>
      </c>
      <c r="O243" s="421" t="s">
        <v>1936</v>
      </c>
    </row>
    <row r="244" spans="2:16" ht="25.15" customHeight="1">
      <c r="B244" s="497"/>
      <c r="C244" s="498"/>
      <c r="D244" s="257" t="s">
        <v>1738</v>
      </c>
      <c r="E244" s="258" t="s">
        <v>1709</v>
      </c>
      <c r="F244" s="259" t="s">
        <v>1937</v>
      </c>
      <c r="G244" s="260" t="s">
        <v>1870</v>
      </c>
      <c r="H244" s="261"/>
      <c r="I244" s="262"/>
      <c r="J244" s="259"/>
      <c r="K244" s="504" t="s">
        <v>1924</v>
      </c>
      <c r="L244" s="264" t="s">
        <v>1892</v>
      </c>
      <c r="M244" s="268" t="s">
        <v>1669</v>
      </c>
      <c r="N244" s="272" t="s">
        <v>1938</v>
      </c>
      <c r="O244" s="311" t="s">
        <v>1939</v>
      </c>
    </row>
    <row r="245" spans="2:16" ht="25.15" customHeight="1">
      <c r="B245" s="497"/>
      <c r="C245" s="498"/>
      <c r="D245" s="505" t="s">
        <v>1940</v>
      </c>
      <c r="E245" s="258" t="s">
        <v>1941</v>
      </c>
      <c r="F245" s="259" t="s">
        <v>1942</v>
      </c>
      <c r="G245" s="385" t="s">
        <v>1908</v>
      </c>
      <c r="H245" s="353"/>
      <c r="I245" s="354"/>
      <c r="J245" s="352"/>
      <c r="K245" s="506" t="s">
        <v>1924</v>
      </c>
      <c r="L245" s="401" t="s">
        <v>1943</v>
      </c>
      <c r="M245" s="268" t="s">
        <v>1669</v>
      </c>
      <c r="N245" s="272" t="s">
        <v>1938</v>
      </c>
      <c r="O245" s="273"/>
    </row>
    <row r="246" spans="2:16" ht="25.15" customHeight="1">
      <c r="B246" s="497"/>
      <c r="C246" s="498"/>
      <c r="D246" s="283"/>
      <c r="E246" s="283"/>
      <c r="F246" s="355" t="s">
        <v>1944</v>
      </c>
      <c r="G246" s="499" t="s">
        <v>1866</v>
      </c>
      <c r="H246" s="500"/>
      <c r="I246" s="501"/>
      <c r="J246" s="355"/>
      <c r="K246" s="355" t="s">
        <v>1661</v>
      </c>
      <c r="L246" s="502" t="s">
        <v>1720</v>
      </c>
      <c r="M246" s="268" t="s">
        <v>1669</v>
      </c>
      <c r="N246" s="503" t="s">
        <v>1945</v>
      </c>
      <c r="O246" s="311"/>
    </row>
    <row r="247" spans="2:16" ht="25.15" customHeight="1">
      <c r="B247" s="497"/>
      <c r="C247" s="498"/>
      <c r="D247" s="31"/>
      <c r="E247" s="31"/>
      <c r="F247" s="247" t="s">
        <v>1677</v>
      </c>
      <c r="G247" s="248"/>
      <c r="H247" s="249"/>
      <c r="I247" s="250"/>
      <c r="J247" s="248"/>
      <c r="K247" s="251"/>
      <c r="L247" s="252"/>
      <c r="M247" s="359"/>
      <c r="N247" s="254"/>
      <c r="O247" s="31"/>
    </row>
    <row r="248" spans="2:16" ht="25.15" customHeight="1">
      <c r="B248" s="497"/>
      <c r="C248" s="498"/>
      <c r="D248" s="31"/>
      <c r="E248" s="31"/>
      <c r="F248" s="298" t="s">
        <v>1710</v>
      </c>
      <c r="G248" s="298" t="s">
        <v>1711</v>
      </c>
      <c r="H248" s="442">
        <v>0.3</v>
      </c>
      <c r="I248" s="301"/>
      <c r="J248" s="298" t="s">
        <v>341</v>
      </c>
      <c r="K248" s="298"/>
      <c r="L248" s="299"/>
      <c r="M248" s="440"/>
      <c r="N248" s="290" t="s">
        <v>1712</v>
      </c>
      <c r="O248" s="31"/>
    </row>
    <row r="249" spans="2:16" ht="25.15" customHeight="1">
      <c r="B249" s="497"/>
      <c r="C249" s="498"/>
      <c r="D249" s="31"/>
      <c r="E249" s="31"/>
      <c r="F249" s="298" t="s">
        <v>1946</v>
      </c>
      <c r="G249" s="298" t="s">
        <v>1947</v>
      </c>
      <c r="H249" s="442">
        <v>0.05</v>
      </c>
      <c r="I249" s="301" t="s">
        <v>1682</v>
      </c>
      <c r="J249" s="298" t="s">
        <v>341</v>
      </c>
      <c r="K249" s="298"/>
      <c r="L249" s="299"/>
      <c r="M249" s="299"/>
      <c r="N249" s="507"/>
      <c r="O249" s="311"/>
    </row>
    <row r="250" spans="2:16" ht="25.15" customHeight="1">
      <c r="B250" s="497"/>
      <c r="C250" s="508"/>
      <c r="D250" s="509"/>
      <c r="E250" s="31"/>
      <c r="F250" s="298"/>
      <c r="G250" s="298"/>
      <c r="H250" s="442"/>
      <c r="I250" s="301"/>
      <c r="J250" s="298"/>
      <c r="K250" s="298"/>
      <c r="L250" s="299"/>
      <c r="M250" s="440"/>
      <c r="N250" s="441"/>
      <c r="O250" s="311"/>
    </row>
    <row r="251" spans="2:16" ht="25.15" customHeight="1">
      <c r="B251" s="497"/>
      <c r="C251" s="508"/>
      <c r="D251" s="509"/>
      <c r="E251" s="31"/>
      <c r="F251" s="298"/>
      <c r="G251" s="298"/>
      <c r="H251" s="442"/>
      <c r="I251" s="301"/>
      <c r="J251" s="298"/>
      <c r="K251" s="298"/>
      <c r="L251" s="299"/>
      <c r="M251" s="440"/>
      <c r="N251" s="441"/>
      <c r="O251" s="311"/>
    </row>
    <row r="252" spans="2:16" ht="25.15" customHeight="1">
      <c r="B252" s="497"/>
      <c r="C252" s="508"/>
      <c r="D252" s="510"/>
      <c r="E252" s="35"/>
      <c r="F252" s="366"/>
      <c r="G252" s="366"/>
      <c r="H252" s="367"/>
      <c r="I252" s="368"/>
      <c r="J252" s="369"/>
      <c r="K252" s="369"/>
      <c r="L252" s="370"/>
      <c r="M252" s="371"/>
      <c r="N252" s="368"/>
      <c r="O252" s="35"/>
    </row>
    <row r="253" spans="2:16" ht="25.15" customHeight="1">
      <c r="B253" s="511" t="s">
        <v>1929</v>
      </c>
      <c r="C253" s="512" t="s">
        <v>1653</v>
      </c>
      <c r="D253" s="513" t="s">
        <v>1948</v>
      </c>
      <c r="E253" s="487" t="s">
        <v>1949</v>
      </c>
      <c r="F253" s="247" t="s">
        <v>1656</v>
      </c>
      <c r="G253" s="248"/>
      <c r="H253" s="249"/>
      <c r="I253" s="250"/>
      <c r="J253" s="248"/>
      <c r="K253" s="251"/>
      <c r="L253" s="252"/>
      <c r="M253" s="253"/>
      <c r="N253" s="254"/>
      <c r="O253" s="419" t="s">
        <v>1932</v>
      </c>
      <c r="P253" s="422"/>
    </row>
    <row r="254" spans="2:16" ht="25.15" customHeight="1">
      <c r="B254" s="514" t="s">
        <v>1933</v>
      </c>
      <c r="C254" s="515"/>
      <c r="D254" s="516" t="s">
        <v>1706</v>
      </c>
      <c r="E254" s="488" t="s">
        <v>1934</v>
      </c>
      <c r="F254" s="355" t="s">
        <v>1701</v>
      </c>
      <c r="G254" s="499" t="s">
        <v>1702</v>
      </c>
      <c r="H254" s="500"/>
      <c r="I254" s="501"/>
      <c r="J254" s="355"/>
      <c r="K254" s="355" t="s">
        <v>1661</v>
      </c>
      <c r="L254" s="502" t="s">
        <v>1703</v>
      </c>
      <c r="M254" s="265" t="s">
        <v>1704</v>
      </c>
      <c r="N254" s="503" t="s">
        <v>1935</v>
      </c>
      <c r="O254" s="421" t="s">
        <v>1936</v>
      </c>
      <c r="P254" s="422"/>
    </row>
    <row r="255" spans="2:16" ht="25.15" customHeight="1">
      <c r="B255" s="514"/>
      <c r="C255" s="515"/>
      <c r="D255" s="516" t="s">
        <v>1738</v>
      </c>
      <c r="E255" s="258" t="s">
        <v>1709</v>
      </c>
      <c r="F255" s="259" t="s">
        <v>1937</v>
      </c>
      <c r="G255" s="385" t="s">
        <v>1870</v>
      </c>
      <c r="H255" s="353"/>
      <c r="I255" s="354"/>
      <c r="J255" s="352"/>
      <c r="K255" s="506" t="s">
        <v>1924</v>
      </c>
      <c r="L255" s="401" t="s">
        <v>1892</v>
      </c>
      <c r="M255" s="268" t="s">
        <v>1669</v>
      </c>
      <c r="N255" s="272" t="s">
        <v>1938</v>
      </c>
      <c r="O255" s="311" t="s">
        <v>1939</v>
      </c>
      <c r="P255" s="422"/>
    </row>
    <row r="256" spans="2:16" ht="25.15" customHeight="1">
      <c r="B256" s="514"/>
      <c r="C256" s="517"/>
      <c r="D256" s="505" t="s">
        <v>1940</v>
      </c>
      <c r="E256" s="258" t="s">
        <v>1950</v>
      </c>
      <c r="F256" s="259" t="s">
        <v>1942</v>
      </c>
      <c r="G256" s="385" t="s">
        <v>1908</v>
      </c>
      <c r="H256" s="353"/>
      <c r="I256" s="354"/>
      <c r="J256" s="352"/>
      <c r="K256" s="506" t="s">
        <v>1924</v>
      </c>
      <c r="L256" s="401" t="s">
        <v>1943</v>
      </c>
      <c r="M256" s="268" t="s">
        <v>1669</v>
      </c>
      <c r="N256" s="272" t="s">
        <v>1938</v>
      </c>
      <c r="O256" s="273"/>
      <c r="P256" s="422"/>
    </row>
    <row r="257" spans="2:16" ht="25.15" customHeight="1">
      <c r="B257" s="514"/>
      <c r="C257" s="517"/>
      <c r="D257" s="478" t="s">
        <v>1951</v>
      </c>
      <c r="E257" s="518" t="s">
        <v>1952</v>
      </c>
      <c r="F257" s="355" t="s">
        <v>1944</v>
      </c>
      <c r="G257" s="499" t="s">
        <v>1866</v>
      </c>
      <c r="H257" s="500"/>
      <c r="I257" s="501"/>
      <c r="J257" s="355"/>
      <c r="K257" s="355" t="s">
        <v>1661</v>
      </c>
      <c r="L257" s="502" t="s">
        <v>1720</v>
      </c>
      <c r="M257" s="268" t="s">
        <v>1669</v>
      </c>
      <c r="N257" s="503" t="s">
        <v>1945</v>
      </c>
      <c r="O257" s="273"/>
      <c r="P257" s="422"/>
    </row>
    <row r="258" spans="2:16" ht="25.15" customHeight="1">
      <c r="B258" s="514"/>
      <c r="C258" s="517"/>
      <c r="D258" s="478" t="s">
        <v>1953</v>
      </c>
      <c r="E258" s="519" t="s">
        <v>1954</v>
      </c>
      <c r="F258" s="520" t="s">
        <v>1955</v>
      </c>
      <c r="G258" s="521" t="s">
        <v>1956</v>
      </c>
      <c r="H258" s="522"/>
      <c r="I258" s="523"/>
      <c r="J258" s="520"/>
      <c r="K258" s="520" t="s">
        <v>1673</v>
      </c>
      <c r="L258" s="524" t="s">
        <v>1957</v>
      </c>
      <c r="M258" s="525" t="s">
        <v>1704</v>
      </c>
      <c r="N258" s="526"/>
      <c r="O258" s="273"/>
      <c r="P258" s="422"/>
    </row>
    <row r="259" spans="2:16" ht="25.15" customHeight="1">
      <c r="B259" s="514"/>
      <c r="C259" s="517"/>
      <c r="D259" s="478"/>
      <c r="E259" s="519"/>
      <c r="F259" s="247" t="s">
        <v>1677</v>
      </c>
      <c r="G259" s="248"/>
      <c r="H259" s="249"/>
      <c r="I259" s="250"/>
      <c r="J259" s="248"/>
      <c r="K259" s="251"/>
      <c r="L259" s="252"/>
      <c r="M259" s="359"/>
      <c r="N259" s="254"/>
      <c r="O259" s="283"/>
      <c r="P259" s="422"/>
    </row>
    <row r="260" spans="2:16" ht="25.15" customHeight="1">
      <c r="B260" s="514"/>
      <c r="C260" s="517"/>
      <c r="D260" s="283"/>
      <c r="E260" s="283"/>
      <c r="F260" s="298" t="s">
        <v>1763</v>
      </c>
      <c r="G260" s="298" t="s">
        <v>1764</v>
      </c>
      <c r="H260" s="442">
        <v>0.1</v>
      </c>
      <c r="I260" s="301" t="s">
        <v>1689</v>
      </c>
      <c r="J260" s="298" t="s">
        <v>1683</v>
      </c>
      <c r="K260" s="298"/>
      <c r="L260" s="299"/>
      <c r="M260" s="440"/>
      <c r="N260" s="290"/>
      <c r="O260" s="283"/>
      <c r="P260" s="422"/>
    </row>
    <row r="261" spans="2:16" ht="25.15" customHeight="1">
      <c r="B261" s="514"/>
      <c r="C261" s="517"/>
      <c r="D261" s="283"/>
      <c r="E261" s="283"/>
      <c r="F261" s="298" t="s">
        <v>1765</v>
      </c>
      <c r="G261" s="298" t="s">
        <v>1766</v>
      </c>
      <c r="H261" s="442">
        <v>0</v>
      </c>
      <c r="I261" s="301" t="s">
        <v>1689</v>
      </c>
      <c r="J261" s="298" t="s">
        <v>1683</v>
      </c>
      <c r="K261" s="298"/>
      <c r="L261" s="299"/>
      <c r="M261" s="299"/>
      <c r="N261" s="507"/>
      <c r="O261" s="283"/>
      <c r="P261" s="422"/>
    </row>
    <row r="262" spans="2:16" ht="25.15" customHeight="1">
      <c r="B262" s="514"/>
      <c r="C262" s="517"/>
      <c r="D262" s="283"/>
      <c r="E262" s="283"/>
      <c r="F262" s="298" t="s">
        <v>1767</v>
      </c>
      <c r="G262" s="298" t="s">
        <v>1768</v>
      </c>
      <c r="H262" s="442">
        <v>0</v>
      </c>
      <c r="I262" s="301" t="s">
        <v>1689</v>
      </c>
      <c r="J262" s="298" t="s">
        <v>1683</v>
      </c>
      <c r="K262" s="298"/>
      <c r="L262" s="299"/>
      <c r="M262" s="299"/>
      <c r="N262" s="507"/>
      <c r="O262" s="283"/>
      <c r="P262" s="422"/>
    </row>
    <row r="263" spans="2:16" ht="25.15" customHeight="1">
      <c r="B263" s="514"/>
      <c r="C263" s="517"/>
      <c r="D263" s="283"/>
      <c r="E263" s="283"/>
      <c r="F263" s="298" t="s">
        <v>1769</v>
      </c>
      <c r="G263" s="298" t="s">
        <v>1770</v>
      </c>
      <c r="H263" s="442">
        <v>0</v>
      </c>
      <c r="I263" s="301" t="s">
        <v>1689</v>
      </c>
      <c r="J263" s="298" t="s">
        <v>1683</v>
      </c>
      <c r="K263" s="298"/>
      <c r="L263" s="299"/>
      <c r="M263" s="299"/>
      <c r="N263" s="507"/>
      <c r="O263" s="283"/>
      <c r="P263" s="422"/>
    </row>
    <row r="264" spans="2:16" ht="25.15" customHeight="1">
      <c r="B264" s="514"/>
      <c r="C264" s="517"/>
      <c r="D264" s="283"/>
      <c r="E264" s="283"/>
      <c r="F264" s="298" t="s">
        <v>1771</v>
      </c>
      <c r="G264" s="298" t="s">
        <v>1772</v>
      </c>
      <c r="H264" s="442">
        <v>1.1499999999999999</v>
      </c>
      <c r="I264" s="301"/>
      <c r="J264" s="298" t="s">
        <v>1683</v>
      </c>
      <c r="K264" s="298"/>
      <c r="L264" s="299"/>
      <c r="M264" s="299"/>
      <c r="N264" s="507"/>
      <c r="O264" s="283"/>
      <c r="P264" s="422"/>
    </row>
    <row r="265" spans="2:16" ht="25.15" customHeight="1">
      <c r="B265" s="514"/>
      <c r="C265" s="517"/>
      <c r="D265" s="283"/>
      <c r="E265" s="283"/>
      <c r="F265" s="298" t="s">
        <v>1807</v>
      </c>
      <c r="G265" s="298" t="s">
        <v>1774</v>
      </c>
      <c r="H265" s="442">
        <v>0.1</v>
      </c>
      <c r="I265" s="301" t="s">
        <v>1689</v>
      </c>
      <c r="J265" s="298" t="s">
        <v>1683</v>
      </c>
      <c r="K265" s="298"/>
      <c r="L265" s="299"/>
      <c r="M265" s="299"/>
      <c r="N265" s="507"/>
      <c r="O265" s="283"/>
      <c r="P265" s="422"/>
    </row>
    <row r="266" spans="2:16" ht="25.15" customHeight="1">
      <c r="B266" s="514"/>
      <c r="C266" s="517"/>
      <c r="D266" s="283"/>
      <c r="E266" s="283"/>
      <c r="F266" s="298" t="s">
        <v>1775</v>
      </c>
      <c r="G266" s="298" t="s">
        <v>1776</v>
      </c>
      <c r="H266" s="442">
        <v>0.2</v>
      </c>
      <c r="I266" s="301" t="s">
        <v>1689</v>
      </c>
      <c r="J266" s="298" t="s">
        <v>1683</v>
      </c>
      <c r="K266" s="298"/>
      <c r="L266" s="299"/>
      <c r="M266" s="299"/>
      <c r="N266" s="507"/>
      <c r="O266" s="283"/>
      <c r="P266" s="422"/>
    </row>
    <row r="267" spans="2:16" ht="25.15" customHeight="1">
      <c r="B267" s="514"/>
      <c r="C267" s="517"/>
      <c r="D267" s="283"/>
      <c r="E267" s="283"/>
      <c r="F267" s="298" t="s">
        <v>1777</v>
      </c>
      <c r="G267" s="298" t="s">
        <v>1778</v>
      </c>
      <c r="H267" s="442">
        <v>-1</v>
      </c>
      <c r="I267" s="301" t="s">
        <v>1689</v>
      </c>
      <c r="J267" s="298" t="s">
        <v>1683</v>
      </c>
      <c r="K267" s="298"/>
      <c r="L267" s="299"/>
      <c r="M267" s="299"/>
      <c r="N267" s="507"/>
      <c r="O267" s="283"/>
      <c r="P267" s="422"/>
    </row>
    <row r="268" spans="2:16" ht="25.15" customHeight="1">
      <c r="B268" s="514"/>
      <c r="C268" s="517"/>
      <c r="D268" s="283"/>
      <c r="E268" s="283"/>
      <c r="F268" s="298" t="s">
        <v>1779</v>
      </c>
      <c r="G268" s="298" t="s">
        <v>1780</v>
      </c>
      <c r="H268" s="442">
        <v>0.3</v>
      </c>
      <c r="I268" s="301" t="s">
        <v>1689</v>
      </c>
      <c r="J268" s="298" t="s">
        <v>1683</v>
      </c>
      <c r="K268" s="298"/>
      <c r="L268" s="299"/>
      <c r="M268" s="299"/>
      <c r="N268" s="507"/>
      <c r="O268" s="283"/>
      <c r="P268" s="422"/>
    </row>
    <row r="269" spans="2:16" ht="25.15" customHeight="1">
      <c r="B269" s="514"/>
      <c r="C269" s="517"/>
      <c r="D269" s="283"/>
      <c r="E269" s="283"/>
      <c r="F269" s="298"/>
      <c r="G269" s="298"/>
      <c r="H269" s="442"/>
      <c r="I269" s="301"/>
      <c r="J269" s="298"/>
      <c r="K269" s="298"/>
      <c r="L269" s="299"/>
      <c r="M269" s="299"/>
      <c r="N269" s="507"/>
      <c r="O269" s="283"/>
      <c r="P269" s="422"/>
    </row>
    <row r="270" spans="2:16" ht="25.15" customHeight="1">
      <c r="B270" s="514"/>
      <c r="C270" s="517"/>
      <c r="D270" s="283"/>
      <c r="E270" s="283"/>
      <c r="F270" s="298" t="s">
        <v>1958</v>
      </c>
      <c r="G270" s="298" t="s">
        <v>1809</v>
      </c>
      <c r="H270" s="442">
        <v>0.14000000000000001</v>
      </c>
      <c r="I270" s="301"/>
      <c r="J270" s="298" t="s">
        <v>1683</v>
      </c>
      <c r="K270" s="298"/>
      <c r="L270" s="299"/>
      <c r="M270" s="299"/>
      <c r="N270" s="507" t="s">
        <v>1712</v>
      </c>
      <c r="O270" s="283"/>
      <c r="P270" s="422"/>
    </row>
    <row r="271" spans="2:16" ht="25.15" customHeight="1">
      <c r="B271" s="514"/>
      <c r="C271" s="517"/>
      <c r="D271" s="283"/>
      <c r="E271" s="283"/>
      <c r="F271" s="298" t="s">
        <v>1781</v>
      </c>
      <c r="G271" s="298" t="s">
        <v>1782</v>
      </c>
      <c r="H271" s="442">
        <v>1</v>
      </c>
      <c r="I271" s="301"/>
      <c r="J271" s="298" t="s">
        <v>1683</v>
      </c>
      <c r="K271" s="298"/>
      <c r="L271" s="299"/>
      <c r="M271" s="299"/>
      <c r="N271" s="527" t="s">
        <v>1959</v>
      </c>
      <c r="O271" s="283"/>
      <c r="P271" s="422"/>
    </row>
    <row r="272" spans="2:16" ht="25.15" customHeight="1">
      <c r="B272" s="514"/>
      <c r="C272" s="517"/>
      <c r="D272" s="283"/>
      <c r="E272" s="283"/>
      <c r="F272" s="298" t="s">
        <v>1960</v>
      </c>
      <c r="G272" s="298" t="s">
        <v>1961</v>
      </c>
      <c r="H272" s="442">
        <v>0.3</v>
      </c>
      <c r="I272" s="301" t="s">
        <v>1689</v>
      </c>
      <c r="J272" s="298" t="s">
        <v>1683</v>
      </c>
      <c r="K272" s="298"/>
      <c r="L272" s="299"/>
      <c r="M272" s="299"/>
      <c r="N272" s="507"/>
      <c r="O272" s="283"/>
      <c r="P272" s="422"/>
    </row>
    <row r="273" spans="2:16" ht="25.15" customHeight="1">
      <c r="B273" s="514"/>
      <c r="C273" s="517"/>
      <c r="D273" s="283"/>
      <c r="E273" s="283"/>
      <c r="F273" s="298" t="s">
        <v>1784</v>
      </c>
      <c r="G273" s="298" t="s">
        <v>1785</v>
      </c>
      <c r="H273" s="442"/>
      <c r="I273" s="301"/>
      <c r="J273" s="298"/>
      <c r="K273" s="298"/>
      <c r="L273" s="299"/>
      <c r="M273" s="299"/>
      <c r="N273" s="507" t="s">
        <v>1811</v>
      </c>
      <c r="O273" s="283"/>
      <c r="P273" s="422"/>
    </row>
    <row r="274" spans="2:16" ht="25.15" customHeight="1">
      <c r="B274" s="514"/>
      <c r="C274" s="517"/>
      <c r="D274" s="283"/>
      <c r="E274" s="283"/>
      <c r="F274" s="298"/>
      <c r="G274" s="298"/>
      <c r="H274" s="442"/>
      <c r="I274" s="301"/>
      <c r="J274" s="298"/>
      <c r="K274" s="298"/>
      <c r="L274" s="299"/>
      <c r="M274" s="299"/>
      <c r="N274" s="507"/>
      <c r="O274" s="283"/>
      <c r="P274" s="422"/>
    </row>
    <row r="275" spans="2:16" ht="25.15" customHeight="1">
      <c r="B275" s="514"/>
      <c r="C275" s="517"/>
      <c r="D275" s="283"/>
      <c r="E275" s="283"/>
      <c r="F275" s="298"/>
      <c r="G275" s="298"/>
      <c r="H275" s="442"/>
      <c r="I275" s="301"/>
      <c r="J275" s="298"/>
      <c r="K275" s="298"/>
      <c r="L275" s="299"/>
      <c r="M275" s="299"/>
      <c r="N275" s="507"/>
      <c r="O275" s="273"/>
      <c r="P275" s="422"/>
    </row>
    <row r="276" spans="2:16" ht="25.15" customHeight="1">
      <c r="B276" s="514"/>
      <c r="C276" s="517"/>
      <c r="D276" s="297"/>
      <c r="E276" s="297"/>
      <c r="F276" s="446"/>
      <c r="G276" s="446"/>
      <c r="H276" s="447"/>
      <c r="I276" s="448"/>
      <c r="J276" s="449"/>
      <c r="K276" s="449"/>
      <c r="L276" s="450"/>
      <c r="M276" s="451"/>
      <c r="N276" s="448"/>
      <c r="O276" s="297"/>
      <c r="P276" s="422"/>
    </row>
    <row r="277" spans="2:16" ht="25.15" customHeight="1">
      <c r="B277" s="511" t="s">
        <v>1929</v>
      </c>
      <c r="C277" s="512" t="s">
        <v>1653</v>
      </c>
      <c r="D277" s="528" t="s">
        <v>1962</v>
      </c>
      <c r="E277" s="487" t="s">
        <v>1963</v>
      </c>
      <c r="F277" s="247" t="s">
        <v>1656</v>
      </c>
      <c r="G277" s="248"/>
      <c r="H277" s="249"/>
      <c r="I277" s="250"/>
      <c r="J277" s="248"/>
      <c r="K277" s="251"/>
      <c r="L277" s="252"/>
      <c r="M277" s="253"/>
      <c r="N277" s="254"/>
      <c r="O277" s="346" t="s">
        <v>1964</v>
      </c>
    </row>
    <row r="278" spans="2:16" ht="25.15" customHeight="1">
      <c r="B278" s="497" t="s">
        <v>1963</v>
      </c>
      <c r="C278" s="498"/>
      <c r="D278" s="257" t="s">
        <v>1965</v>
      </c>
      <c r="E278" s="258" t="s">
        <v>1966</v>
      </c>
      <c r="F278" s="259" t="s">
        <v>1967</v>
      </c>
      <c r="G278" s="260" t="s">
        <v>1870</v>
      </c>
      <c r="H278" s="261"/>
      <c r="I278" s="262"/>
      <c r="J278" s="259"/>
      <c r="K278" s="259" t="s">
        <v>1661</v>
      </c>
      <c r="L278" s="376" t="s">
        <v>1968</v>
      </c>
      <c r="M278" s="265" t="s">
        <v>1969</v>
      </c>
      <c r="N278" s="266" t="s">
        <v>1970</v>
      </c>
      <c r="O278" s="346"/>
    </row>
    <row r="279" spans="2:16" ht="25.15" customHeight="1">
      <c r="B279" s="497"/>
      <c r="C279" s="498"/>
      <c r="D279" s="257" t="s">
        <v>1971</v>
      </c>
      <c r="E279" s="258" t="s">
        <v>1972</v>
      </c>
      <c r="F279" s="352" t="s">
        <v>1973</v>
      </c>
      <c r="G279" s="385" t="s">
        <v>1667</v>
      </c>
      <c r="H279" s="353"/>
      <c r="I279" s="354"/>
      <c r="J279" s="352"/>
      <c r="K279" s="352" t="s">
        <v>1661</v>
      </c>
      <c r="L279" s="379" t="s">
        <v>1668</v>
      </c>
      <c r="M279" s="268" t="s">
        <v>1974</v>
      </c>
      <c r="N279" s="529" t="s">
        <v>1970</v>
      </c>
      <c r="O279" s="311"/>
    </row>
    <row r="280" spans="2:16" ht="25.15" customHeight="1">
      <c r="B280" s="497"/>
      <c r="C280" s="498"/>
      <c r="D280" s="31"/>
      <c r="E280" s="31"/>
      <c r="F280" s="352" t="s">
        <v>1944</v>
      </c>
      <c r="G280" s="385" t="s">
        <v>1866</v>
      </c>
      <c r="H280" s="353"/>
      <c r="I280" s="354"/>
      <c r="J280" s="352"/>
      <c r="K280" s="352" t="s">
        <v>1661</v>
      </c>
      <c r="L280" s="401" t="s">
        <v>1720</v>
      </c>
      <c r="M280" s="268" t="s">
        <v>1669</v>
      </c>
      <c r="N280" s="529" t="s">
        <v>1975</v>
      </c>
      <c r="O280" s="311"/>
    </row>
    <row r="281" spans="2:16" ht="25.15" customHeight="1">
      <c r="B281" s="497"/>
      <c r="C281" s="498"/>
      <c r="D281" s="31"/>
      <c r="E281" s="31"/>
      <c r="F281" s="259"/>
      <c r="G281" s="260"/>
      <c r="H281" s="261"/>
      <c r="I281" s="262"/>
      <c r="J281" s="259"/>
      <c r="K281" s="259"/>
      <c r="L281" s="530"/>
      <c r="M281" s="531"/>
      <c r="N281" s="272"/>
      <c r="O281" s="31"/>
    </row>
    <row r="282" spans="2:16" ht="25.15" customHeight="1">
      <c r="B282" s="497"/>
      <c r="C282" s="498"/>
      <c r="D282" s="31"/>
      <c r="E282" s="31"/>
      <c r="F282" s="247" t="s">
        <v>1677</v>
      </c>
      <c r="G282" s="248"/>
      <c r="H282" s="249"/>
      <c r="I282" s="250"/>
      <c r="J282" s="248"/>
      <c r="K282" s="251"/>
      <c r="L282" s="252"/>
      <c r="M282" s="359"/>
      <c r="N282" s="254"/>
      <c r="O282" s="31"/>
    </row>
    <row r="283" spans="2:16" ht="25.15" customHeight="1">
      <c r="B283" s="497"/>
      <c r="C283" s="498"/>
      <c r="D283" s="31"/>
      <c r="E283" s="31"/>
      <c r="F283" s="298" t="s">
        <v>1976</v>
      </c>
      <c r="G283" s="298" t="s">
        <v>1977</v>
      </c>
      <c r="H283" s="442">
        <v>0.2</v>
      </c>
      <c r="I283" s="301"/>
      <c r="J283" s="298" t="s">
        <v>341</v>
      </c>
      <c r="K283" s="298"/>
      <c r="L283" s="299"/>
      <c r="M283" s="299"/>
      <c r="N283" s="507"/>
      <c r="O283" s="31"/>
    </row>
    <row r="284" spans="2:16" ht="25.15" customHeight="1">
      <c r="B284" s="497"/>
      <c r="C284" s="498"/>
      <c r="D284" s="31"/>
      <c r="E284" s="31"/>
      <c r="F284" s="298" t="s">
        <v>1978</v>
      </c>
      <c r="G284" s="298" t="s">
        <v>1979</v>
      </c>
      <c r="H284" s="442">
        <v>0.2</v>
      </c>
      <c r="I284" s="301"/>
      <c r="J284" s="298"/>
      <c r="K284" s="298"/>
      <c r="L284" s="299"/>
      <c r="M284" s="440"/>
      <c r="N284" s="441"/>
      <c r="O284" s="31"/>
    </row>
    <row r="285" spans="2:16" ht="25.15" customHeight="1">
      <c r="B285" s="532"/>
      <c r="C285" s="533"/>
      <c r="D285" s="35"/>
      <c r="E285" s="35"/>
      <c r="F285" s="366"/>
      <c r="G285" s="366"/>
      <c r="H285" s="367"/>
      <c r="I285" s="368"/>
      <c r="J285" s="369"/>
      <c r="K285" s="369"/>
      <c r="L285" s="370"/>
      <c r="M285" s="371"/>
      <c r="N285" s="368"/>
      <c r="O285" s="35"/>
    </row>
    <row r="286" spans="2:16" ht="25.15" customHeight="1">
      <c r="B286" s="534" t="s">
        <v>1980</v>
      </c>
      <c r="C286" s="535" t="s">
        <v>1653</v>
      </c>
      <c r="D286" s="317" t="s">
        <v>1981</v>
      </c>
      <c r="E286" s="487" t="s">
        <v>1982</v>
      </c>
      <c r="F286" s="247" t="s">
        <v>1656</v>
      </c>
      <c r="G286" s="248"/>
      <c r="H286" s="249"/>
      <c r="I286" s="250"/>
      <c r="J286" s="248"/>
      <c r="K286" s="251"/>
      <c r="L286" s="252"/>
      <c r="M286" s="253"/>
      <c r="N286" s="254"/>
      <c r="O286" s="346" t="s">
        <v>1983</v>
      </c>
    </row>
    <row r="287" spans="2:16" ht="25.15" customHeight="1">
      <c r="B287" s="536" t="s">
        <v>1984</v>
      </c>
      <c r="C287" s="375"/>
      <c r="D287" s="257" t="s">
        <v>1985</v>
      </c>
      <c r="E287" s="258" t="s">
        <v>1986</v>
      </c>
      <c r="F287" s="263" t="s">
        <v>1701</v>
      </c>
      <c r="G287" s="305" t="s">
        <v>1702</v>
      </c>
      <c r="H287" s="306"/>
      <c r="I287" s="307"/>
      <c r="J287" s="263"/>
      <c r="K287" s="259" t="s">
        <v>1661</v>
      </c>
      <c r="L287" s="308" t="s">
        <v>1703</v>
      </c>
      <c r="M287" s="265" t="s">
        <v>1704</v>
      </c>
      <c r="N287" s="503" t="s">
        <v>1935</v>
      </c>
      <c r="O287" s="421" t="s">
        <v>1987</v>
      </c>
    </row>
    <row r="288" spans="2:16" ht="25.15" customHeight="1">
      <c r="B288" s="536"/>
      <c r="C288" s="375"/>
      <c r="D288" s="257" t="s">
        <v>1988</v>
      </c>
      <c r="E288" s="258" t="s">
        <v>1709</v>
      </c>
      <c r="F288" s="259" t="s">
        <v>1989</v>
      </c>
      <c r="G288" s="260" t="s">
        <v>1870</v>
      </c>
      <c r="H288" s="261"/>
      <c r="I288" s="262"/>
      <c r="J288" s="259"/>
      <c r="K288" s="504" t="s">
        <v>1990</v>
      </c>
      <c r="L288" s="264" t="s">
        <v>1892</v>
      </c>
      <c r="M288" s="268" t="s">
        <v>1669</v>
      </c>
      <c r="N288" s="310" t="s">
        <v>1663</v>
      </c>
      <c r="O288" s="537" t="s">
        <v>1991</v>
      </c>
    </row>
    <row r="289" spans="2:15" ht="25.15" customHeight="1">
      <c r="B289" s="536"/>
      <c r="C289" s="375"/>
      <c r="D289" s="505" t="s">
        <v>1992</v>
      </c>
      <c r="E289" s="258" t="s">
        <v>1941</v>
      </c>
      <c r="F289" s="259" t="s">
        <v>1993</v>
      </c>
      <c r="G289" s="260" t="s">
        <v>1908</v>
      </c>
      <c r="H289" s="261"/>
      <c r="I289" s="262"/>
      <c r="J289" s="259"/>
      <c r="K289" s="504" t="s">
        <v>1924</v>
      </c>
      <c r="L289" s="264" t="s">
        <v>1994</v>
      </c>
      <c r="M289" s="268" t="s">
        <v>1669</v>
      </c>
      <c r="N289" s="310" t="s">
        <v>1995</v>
      </c>
      <c r="O289" s="31"/>
    </row>
    <row r="290" spans="2:15" ht="25.15" customHeight="1">
      <c r="B290" s="536"/>
      <c r="C290" s="375"/>
      <c r="D290" s="257"/>
      <c r="E290" s="479"/>
      <c r="F290" s="259" t="s">
        <v>1718</v>
      </c>
      <c r="G290" s="260" t="s">
        <v>1719</v>
      </c>
      <c r="H290" s="261"/>
      <c r="I290" s="262"/>
      <c r="J290" s="259"/>
      <c r="K290" s="259" t="s">
        <v>1661</v>
      </c>
      <c r="L290" s="264" t="s">
        <v>1720</v>
      </c>
      <c r="M290" s="268" t="s">
        <v>1669</v>
      </c>
      <c r="N290" s="272" t="s">
        <v>1975</v>
      </c>
      <c r="O290" s="31"/>
    </row>
    <row r="291" spans="2:15" ht="25.15" customHeight="1">
      <c r="B291" s="536"/>
      <c r="C291" s="375"/>
      <c r="D291" s="31"/>
      <c r="E291" s="31"/>
      <c r="F291" s="247" t="s">
        <v>1677</v>
      </c>
      <c r="G291" s="248"/>
      <c r="H291" s="249"/>
      <c r="I291" s="250"/>
      <c r="J291" s="248"/>
      <c r="K291" s="251"/>
      <c r="L291" s="252"/>
      <c r="M291" s="359"/>
      <c r="N291" s="254"/>
      <c r="O291" s="31"/>
    </row>
    <row r="292" spans="2:15" ht="25.15" customHeight="1">
      <c r="B292" s="536"/>
      <c r="C292" s="375"/>
      <c r="D292" s="31"/>
      <c r="E292" s="31"/>
      <c r="F292" s="298" t="s">
        <v>1710</v>
      </c>
      <c r="G292" s="298" t="s">
        <v>1711</v>
      </c>
      <c r="H292" s="442">
        <v>0.14000000000000001</v>
      </c>
      <c r="I292" s="301"/>
      <c r="J292" s="298" t="s">
        <v>341</v>
      </c>
      <c r="K292" s="298"/>
      <c r="L292" s="299"/>
      <c r="M292" s="440"/>
      <c r="N292" s="290" t="s">
        <v>1712</v>
      </c>
      <c r="O292" s="424"/>
    </row>
    <row r="293" spans="2:15" ht="25.15" customHeight="1">
      <c r="B293" s="536"/>
      <c r="C293" s="375"/>
      <c r="D293" s="31"/>
      <c r="E293" s="31"/>
      <c r="F293" s="287"/>
      <c r="G293" s="287"/>
      <c r="H293" s="285"/>
      <c r="I293" s="286"/>
      <c r="J293" s="287"/>
      <c r="K293" s="287"/>
      <c r="L293" s="288"/>
      <c r="M293" s="313"/>
      <c r="N293" s="286"/>
      <c r="O293" s="311"/>
    </row>
    <row r="294" spans="2:15" ht="25.15" customHeight="1">
      <c r="B294" s="536"/>
      <c r="C294" s="375"/>
      <c r="D294" s="31"/>
      <c r="E294" s="31"/>
      <c r="F294" s="298"/>
      <c r="G294" s="298"/>
      <c r="H294" s="442"/>
      <c r="I294" s="301"/>
      <c r="J294" s="298"/>
      <c r="K294" s="298"/>
      <c r="L294" s="299"/>
      <c r="M294" s="440"/>
      <c r="N294" s="301"/>
      <c r="O294" s="311"/>
    </row>
    <row r="295" spans="2:15" ht="25.15" customHeight="1">
      <c r="B295" s="536"/>
      <c r="C295" s="375"/>
      <c r="D295" s="35"/>
      <c r="E295" s="35"/>
      <c r="F295" s="366"/>
      <c r="G295" s="366"/>
      <c r="H295" s="367"/>
      <c r="I295" s="368"/>
      <c r="J295" s="369"/>
      <c r="K295" s="369"/>
      <c r="L295" s="370"/>
      <c r="M295" s="371"/>
      <c r="N295" s="368"/>
      <c r="O295" s="35"/>
    </row>
    <row r="296" spans="2:15" ht="25.15" customHeight="1">
      <c r="B296" s="538" t="s">
        <v>1980</v>
      </c>
      <c r="C296" s="539" t="s">
        <v>1653</v>
      </c>
      <c r="D296" s="317" t="s">
        <v>1996</v>
      </c>
      <c r="E296" s="487" t="s">
        <v>1997</v>
      </c>
      <c r="F296" s="247" t="s">
        <v>1656</v>
      </c>
      <c r="G296" s="248"/>
      <c r="H296" s="249"/>
      <c r="I296" s="250"/>
      <c r="J296" s="248"/>
      <c r="K296" s="251"/>
      <c r="L296" s="252"/>
      <c r="M296" s="253"/>
      <c r="N296" s="254"/>
      <c r="O296" s="346" t="s">
        <v>1998</v>
      </c>
    </row>
    <row r="297" spans="2:15" ht="25.15" customHeight="1">
      <c r="B297" s="536" t="s">
        <v>1999</v>
      </c>
      <c r="C297" s="375"/>
      <c r="D297" s="257" t="s">
        <v>1985</v>
      </c>
      <c r="E297" s="258" t="s">
        <v>1986</v>
      </c>
      <c r="F297" s="355" t="s">
        <v>1701</v>
      </c>
      <c r="G297" s="499" t="s">
        <v>1702</v>
      </c>
      <c r="H297" s="500"/>
      <c r="I297" s="501"/>
      <c r="J297" s="355"/>
      <c r="K297" s="352" t="s">
        <v>1661</v>
      </c>
      <c r="L297" s="308" t="s">
        <v>1703</v>
      </c>
      <c r="M297" s="344" t="s">
        <v>1704</v>
      </c>
      <c r="N297" s="503" t="s">
        <v>1935</v>
      </c>
      <c r="O297" s="421" t="s">
        <v>1987</v>
      </c>
    </row>
    <row r="298" spans="2:15" ht="25.15" customHeight="1">
      <c r="B298" s="536"/>
      <c r="C298" s="375"/>
      <c r="D298" s="257" t="s">
        <v>1988</v>
      </c>
      <c r="E298" s="258" t="s">
        <v>1709</v>
      </c>
      <c r="F298" s="259" t="s">
        <v>1989</v>
      </c>
      <c r="G298" s="260" t="s">
        <v>1870</v>
      </c>
      <c r="H298" s="261"/>
      <c r="I298" s="262"/>
      <c r="J298" s="259"/>
      <c r="K298" s="504" t="s">
        <v>1990</v>
      </c>
      <c r="L298" s="264" t="s">
        <v>1892</v>
      </c>
      <c r="M298" s="344" t="s">
        <v>1669</v>
      </c>
      <c r="N298" s="310" t="s">
        <v>1663</v>
      </c>
      <c r="O298" s="31"/>
    </row>
    <row r="299" spans="2:15" ht="25.15" customHeight="1">
      <c r="B299" s="536"/>
      <c r="C299" s="375"/>
      <c r="D299" s="257" t="s">
        <v>2000</v>
      </c>
      <c r="E299" s="258" t="s">
        <v>1941</v>
      </c>
      <c r="F299" s="259" t="s">
        <v>1993</v>
      </c>
      <c r="G299" s="260" t="s">
        <v>1908</v>
      </c>
      <c r="H299" s="261"/>
      <c r="I299" s="262"/>
      <c r="J299" s="259"/>
      <c r="K299" s="506" t="s">
        <v>1924</v>
      </c>
      <c r="L299" s="264" t="s">
        <v>1994</v>
      </c>
      <c r="M299" s="344" t="s">
        <v>1669</v>
      </c>
      <c r="N299" s="310" t="s">
        <v>1995</v>
      </c>
      <c r="O299" s="31"/>
    </row>
    <row r="300" spans="2:15" ht="25.15" customHeight="1">
      <c r="B300" s="536"/>
      <c r="C300" s="375"/>
      <c r="D300" s="481" t="s">
        <v>2001</v>
      </c>
      <c r="E300" s="482" t="s">
        <v>2002</v>
      </c>
      <c r="F300" s="352" t="s">
        <v>1718</v>
      </c>
      <c r="G300" s="385" t="s">
        <v>1719</v>
      </c>
      <c r="H300" s="353"/>
      <c r="I300" s="354"/>
      <c r="J300" s="352"/>
      <c r="K300" s="352" t="s">
        <v>1661</v>
      </c>
      <c r="L300" s="264" t="s">
        <v>1720</v>
      </c>
      <c r="M300" s="344" t="s">
        <v>1669</v>
      </c>
      <c r="N300" s="358" t="s">
        <v>1975</v>
      </c>
      <c r="O300" s="31"/>
    </row>
    <row r="301" spans="2:15" ht="25.15" customHeight="1">
      <c r="B301" s="536"/>
      <c r="C301" s="375"/>
      <c r="D301" s="257" t="s">
        <v>1797</v>
      </c>
      <c r="E301" s="540" t="s">
        <v>1760</v>
      </c>
      <c r="F301" s="247" t="s">
        <v>1677</v>
      </c>
      <c r="G301" s="248"/>
      <c r="H301" s="249"/>
      <c r="I301" s="250"/>
      <c r="J301" s="248"/>
      <c r="K301" s="251"/>
      <c r="L301" s="252"/>
      <c r="M301" s="359"/>
      <c r="N301" s="254"/>
      <c r="O301" s="31"/>
    </row>
    <row r="302" spans="2:15" ht="25.15" customHeight="1">
      <c r="B302" s="536"/>
      <c r="C302" s="375"/>
      <c r="D302" s="257" t="s">
        <v>1800</v>
      </c>
      <c r="E302" s="381" t="s">
        <v>1761</v>
      </c>
      <c r="F302" s="298" t="s">
        <v>1710</v>
      </c>
      <c r="G302" s="298" t="s">
        <v>1711</v>
      </c>
      <c r="H302" s="442">
        <v>0.14000000000000001</v>
      </c>
      <c r="I302" s="301"/>
      <c r="J302" s="298" t="s">
        <v>341</v>
      </c>
      <c r="K302" s="298"/>
      <c r="L302" s="299"/>
      <c r="M302" s="440"/>
      <c r="N302" s="290" t="s">
        <v>1712</v>
      </c>
      <c r="O302" s="424"/>
    </row>
    <row r="303" spans="2:15" ht="25.15" customHeight="1">
      <c r="B303" s="536"/>
      <c r="C303" s="375"/>
      <c r="D303" s="257" t="s">
        <v>1801</v>
      </c>
      <c r="E303" s="381" t="s">
        <v>1762</v>
      </c>
      <c r="F303" s="287" t="s">
        <v>1846</v>
      </c>
      <c r="G303" s="287" t="s">
        <v>1847</v>
      </c>
      <c r="H303" s="360">
        <v>0.1</v>
      </c>
      <c r="I303" s="286" t="s">
        <v>1682</v>
      </c>
      <c r="J303" s="287" t="s">
        <v>341</v>
      </c>
      <c r="K303" s="287"/>
      <c r="L303" s="288"/>
      <c r="M303" s="313"/>
      <c r="N303" s="361"/>
      <c r="O303" s="311"/>
    </row>
    <row r="304" spans="2:15" ht="25.15" customHeight="1">
      <c r="B304" s="536"/>
      <c r="C304" s="375"/>
      <c r="D304" s="257" t="s">
        <v>2003</v>
      </c>
      <c r="E304" s="387" t="s">
        <v>1804</v>
      </c>
      <c r="F304" s="287" t="s">
        <v>1848</v>
      </c>
      <c r="G304" s="287" t="s">
        <v>1849</v>
      </c>
      <c r="H304" s="285">
        <v>0</v>
      </c>
      <c r="I304" s="286" t="s">
        <v>1682</v>
      </c>
      <c r="J304" s="287" t="s">
        <v>341</v>
      </c>
      <c r="K304" s="287"/>
      <c r="L304" s="288"/>
      <c r="M304" s="313"/>
      <c r="N304" s="361"/>
      <c r="O304" s="311"/>
    </row>
    <row r="305" spans="2:15" ht="25.15" customHeight="1">
      <c r="B305" s="536"/>
      <c r="C305" s="375"/>
      <c r="D305" s="257" t="s">
        <v>2004</v>
      </c>
      <c r="E305" s="387" t="s">
        <v>1806</v>
      </c>
      <c r="F305" s="287" t="s">
        <v>1850</v>
      </c>
      <c r="G305" s="287" t="s">
        <v>1851</v>
      </c>
      <c r="H305" s="285">
        <v>0</v>
      </c>
      <c r="I305" s="286" t="s">
        <v>1682</v>
      </c>
      <c r="J305" s="287" t="s">
        <v>341</v>
      </c>
      <c r="K305" s="287"/>
      <c r="L305" s="288"/>
      <c r="M305" s="313"/>
      <c r="N305" s="361"/>
      <c r="O305" s="311"/>
    </row>
    <row r="306" spans="2:15" ht="25.15" customHeight="1">
      <c r="B306" s="536"/>
      <c r="C306" s="375"/>
      <c r="D306" s="490"/>
      <c r="E306" s="491"/>
      <c r="F306" s="314" t="s">
        <v>1853</v>
      </c>
      <c r="G306" s="287" t="s">
        <v>1854</v>
      </c>
      <c r="H306" s="360">
        <v>1.1499999999999999</v>
      </c>
      <c r="I306" s="286"/>
      <c r="J306" s="287" t="s">
        <v>341</v>
      </c>
      <c r="K306" s="287"/>
      <c r="L306" s="288"/>
      <c r="M306" s="313"/>
      <c r="N306" s="361"/>
      <c r="O306" s="311"/>
    </row>
    <row r="307" spans="2:15" ht="25.15" customHeight="1">
      <c r="B307" s="536"/>
      <c r="C307" s="375"/>
      <c r="D307" s="31"/>
      <c r="E307" s="31"/>
      <c r="F307" s="314" t="s">
        <v>1773</v>
      </c>
      <c r="G307" s="287" t="s">
        <v>1855</v>
      </c>
      <c r="H307" s="360">
        <v>0.1</v>
      </c>
      <c r="I307" s="286" t="s">
        <v>1682</v>
      </c>
      <c r="J307" s="287" t="s">
        <v>341</v>
      </c>
      <c r="K307" s="287"/>
      <c r="L307" s="288"/>
      <c r="M307" s="313"/>
      <c r="N307" s="361"/>
      <c r="O307" s="311"/>
    </row>
    <row r="308" spans="2:15" ht="25.15" customHeight="1">
      <c r="B308" s="536"/>
      <c r="C308" s="375"/>
      <c r="D308" s="31"/>
      <c r="E308" s="31"/>
      <c r="F308" s="287" t="s">
        <v>1856</v>
      </c>
      <c r="G308" s="287" t="s">
        <v>1857</v>
      </c>
      <c r="H308" s="285">
        <v>0.2</v>
      </c>
      <c r="I308" s="286" t="s">
        <v>1682</v>
      </c>
      <c r="J308" s="287" t="s">
        <v>341</v>
      </c>
      <c r="K308" s="287"/>
      <c r="L308" s="288"/>
      <c r="M308" s="313"/>
      <c r="N308" s="286"/>
      <c r="O308" s="311"/>
    </row>
    <row r="309" spans="2:15" ht="25.15" customHeight="1">
      <c r="B309" s="536"/>
      <c r="C309" s="375"/>
      <c r="D309" s="31"/>
      <c r="E309" s="31"/>
      <c r="F309" s="363" t="s">
        <v>1862</v>
      </c>
      <c r="G309" s="287" t="s">
        <v>1863</v>
      </c>
      <c r="H309" s="285">
        <v>1</v>
      </c>
      <c r="I309" s="286"/>
      <c r="J309" s="287" t="s">
        <v>341</v>
      </c>
      <c r="K309" s="287"/>
      <c r="L309" s="288"/>
      <c r="M309" s="313"/>
      <c r="N309" s="541" t="s">
        <v>1959</v>
      </c>
      <c r="O309" s="362"/>
    </row>
    <row r="310" spans="2:15" ht="25.15" customHeight="1">
      <c r="B310" s="536"/>
      <c r="C310" s="375"/>
      <c r="D310" s="31"/>
      <c r="E310" s="31"/>
      <c r="F310" s="298" t="s">
        <v>2005</v>
      </c>
      <c r="G310" s="298" t="s">
        <v>1757</v>
      </c>
      <c r="H310" s="442">
        <v>0.3</v>
      </c>
      <c r="I310" s="301" t="s">
        <v>1682</v>
      </c>
      <c r="J310" s="287" t="s">
        <v>341</v>
      </c>
      <c r="K310" s="298"/>
      <c r="L310" s="299"/>
      <c r="M310" s="440"/>
      <c r="N310" s="301"/>
      <c r="O310" s="31"/>
    </row>
    <row r="311" spans="2:15" ht="25.15" customHeight="1">
      <c r="B311" s="536"/>
      <c r="C311" s="375"/>
      <c r="D311" s="31"/>
      <c r="E311" s="31"/>
      <c r="F311" s="287" t="s">
        <v>1865</v>
      </c>
      <c r="G311" s="287" t="s">
        <v>1866</v>
      </c>
      <c r="H311" s="542"/>
      <c r="I311" s="286"/>
      <c r="J311" s="287"/>
      <c r="K311" s="287"/>
      <c r="L311" s="288"/>
      <c r="M311" s="313"/>
      <c r="N311" s="292" t="s">
        <v>1867</v>
      </c>
      <c r="O311" s="362"/>
    </row>
    <row r="312" spans="2:15" ht="25.15" customHeight="1">
      <c r="B312" s="536"/>
      <c r="C312" s="375"/>
      <c r="D312" s="35"/>
      <c r="E312" s="35"/>
      <c r="F312" s="366"/>
      <c r="G312" s="366"/>
      <c r="H312" s="367"/>
      <c r="I312" s="368"/>
      <c r="J312" s="369"/>
      <c r="K312" s="369"/>
      <c r="L312" s="370"/>
      <c r="M312" s="371"/>
      <c r="N312" s="368"/>
      <c r="O312" s="35"/>
    </row>
    <row r="313" spans="2:15" ht="25.15" customHeight="1">
      <c r="B313" s="538" t="s">
        <v>1980</v>
      </c>
      <c r="C313" s="539" t="s">
        <v>1653</v>
      </c>
      <c r="D313" s="317" t="s">
        <v>2006</v>
      </c>
      <c r="E313" s="476" t="s">
        <v>2007</v>
      </c>
      <c r="F313" s="247" t="s">
        <v>1656</v>
      </c>
      <c r="G313" s="248"/>
      <c r="H313" s="249"/>
      <c r="I313" s="250"/>
      <c r="J313" s="248"/>
      <c r="K313" s="251"/>
      <c r="L313" s="252"/>
      <c r="M313" s="253"/>
      <c r="N313" s="254"/>
      <c r="O313" s="339" t="s">
        <v>2008</v>
      </c>
    </row>
    <row r="314" spans="2:15" ht="25.15" customHeight="1">
      <c r="B314" s="536" t="s">
        <v>2007</v>
      </c>
      <c r="C314" s="375"/>
      <c r="D314" s="478" t="s">
        <v>2009</v>
      </c>
      <c r="E314" s="479" t="s">
        <v>1966</v>
      </c>
      <c r="F314" s="259" t="s">
        <v>1967</v>
      </c>
      <c r="G314" s="260" t="s">
        <v>1870</v>
      </c>
      <c r="H314" s="261"/>
      <c r="I314" s="262"/>
      <c r="J314" s="259"/>
      <c r="K314" s="259" t="s">
        <v>1661</v>
      </c>
      <c r="L314" s="543" t="s">
        <v>1968</v>
      </c>
      <c r="M314" s="344" t="s">
        <v>1969</v>
      </c>
      <c r="N314" s="272" t="s">
        <v>1970</v>
      </c>
      <c r="O314" s="544" t="s">
        <v>2010</v>
      </c>
    </row>
    <row r="315" spans="2:15" ht="25.15" customHeight="1">
      <c r="B315" s="536"/>
      <c r="C315" s="375"/>
      <c r="D315" s="478" t="s">
        <v>2011</v>
      </c>
      <c r="E315" s="479" t="s">
        <v>1972</v>
      </c>
      <c r="F315" s="352" t="s">
        <v>1973</v>
      </c>
      <c r="G315" s="385" t="s">
        <v>1667</v>
      </c>
      <c r="H315" s="353"/>
      <c r="I315" s="354"/>
      <c r="J315" s="352"/>
      <c r="K315" s="352" t="s">
        <v>1661</v>
      </c>
      <c r="L315" s="543" t="s">
        <v>1668</v>
      </c>
      <c r="M315" s="344" t="s">
        <v>1974</v>
      </c>
      <c r="N315" s="358" t="s">
        <v>1970</v>
      </c>
      <c r="O315" s="311"/>
    </row>
    <row r="316" spans="2:15" ht="25.15" customHeight="1">
      <c r="B316" s="536"/>
      <c r="C316" s="375"/>
      <c r="D316" s="31"/>
      <c r="E316" s="31"/>
      <c r="F316" s="259" t="s">
        <v>2012</v>
      </c>
      <c r="G316" s="260" t="s">
        <v>1719</v>
      </c>
      <c r="H316" s="261"/>
      <c r="I316" s="262"/>
      <c r="J316" s="259"/>
      <c r="K316" s="259" t="s">
        <v>1661</v>
      </c>
      <c r="L316" s="401" t="s">
        <v>1720</v>
      </c>
      <c r="M316" s="344" t="s">
        <v>1669</v>
      </c>
      <c r="N316" s="272" t="s">
        <v>1975</v>
      </c>
      <c r="O316" s="31"/>
    </row>
    <row r="317" spans="2:15" ht="25.15" customHeight="1">
      <c r="B317" s="536"/>
      <c r="C317" s="375"/>
      <c r="D317" s="31"/>
      <c r="E317" s="31"/>
      <c r="F317" s="247" t="s">
        <v>1677</v>
      </c>
      <c r="G317" s="248"/>
      <c r="H317" s="249"/>
      <c r="I317" s="250"/>
      <c r="J317" s="248"/>
      <c r="K317" s="251"/>
      <c r="L317" s="252"/>
      <c r="M317" s="359"/>
      <c r="N317" s="254"/>
      <c r="O317" s="31"/>
    </row>
    <row r="318" spans="2:15" ht="25.15" customHeight="1">
      <c r="B318" s="536"/>
      <c r="C318" s="375"/>
      <c r="D318" s="31"/>
      <c r="E318" s="31"/>
      <c r="F318" s="298" t="s">
        <v>1976</v>
      </c>
      <c r="G318" s="298" t="s">
        <v>1977</v>
      </c>
      <c r="H318" s="442">
        <v>0.2</v>
      </c>
      <c r="I318" s="301"/>
      <c r="J318" s="298" t="s">
        <v>341</v>
      </c>
      <c r="K318" s="298"/>
      <c r="L318" s="299"/>
      <c r="M318" s="299"/>
      <c r="N318" s="507"/>
      <c r="O318" s="31"/>
    </row>
    <row r="319" spans="2:15" ht="25.15" customHeight="1">
      <c r="B319" s="536"/>
      <c r="C319" s="375"/>
      <c r="D319" s="31"/>
      <c r="E319" s="31"/>
      <c r="F319" s="298" t="s">
        <v>2013</v>
      </c>
      <c r="G319" s="298" t="s">
        <v>1979</v>
      </c>
      <c r="H319" s="442">
        <v>0.2</v>
      </c>
      <c r="I319" s="301"/>
      <c r="J319" s="298"/>
      <c r="K319" s="298"/>
      <c r="L319" s="299"/>
      <c r="M319" s="440"/>
      <c r="N319" s="441"/>
      <c r="O319" s="31"/>
    </row>
    <row r="320" spans="2:15" ht="25.15" customHeight="1">
      <c r="B320" s="545"/>
      <c r="C320" s="546"/>
      <c r="D320" s="35"/>
      <c r="E320" s="35"/>
      <c r="F320" s="366"/>
      <c r="G320" s="366"/>
      <c r="H320" s="367"/>
      <c r="I320" s="368"/>
      <c r="J320" s="369"/>
      <c r="K320" s="369"/>
      <c r="L320" s="370"/>
      <c r="M320" s="371"/>
      <c r="N320" s="368"/>
      <c r="O320" s="35"/>
    </row>
    <row r="321" spans="2:15" ht="25.15" customHeight="1">
      <c r="B321" s="547" t="s">
        <v>1174</v>
      </c>
      <c r="C321" s="548" t="s">
        <v>1653</v>
      </c>
      <c r="D321" s="246" t="s">
        <v>2014</v>
      </c>
      <c r="E321" s="246" t="s">
        <v>2015</v>
      </c>
      <c r="F321" s="247" t="s">
        <v>1656</v>
      </c>
      <c r="G321" s="248"/>
      <c r="H321" s="249"/>
      <c r="I321" s="250"/>
      <c r="J321" s="248"/>
      <c r="K321" s="251"/>
      <c r="L321" s="252"/>
      <c r="M321" s="253"/>
      <c r="N321" s="254"/>
      <c r="O321" s="339" t="s">
        <v>2016</v>
      </c>
    </row>
    <row r="322" spans="2:15" ht="25.15" customHeight="1">
      <c r="B322" s="549"/>
      <c r="C322" s="548"/>
      <c r="D322" s="31"/>
      <c r="E322" s="550" t="s">
        <v>2017</v>
      </c>
      <c r="F322" s="259" t="s">
        <v>1659</v>
      </c>
      <c r="G322" s="260" t="s">
        <v>1660</v>
      </c>
      <c r="H322" s="261"/>
      <c r="I322" s="262"/>
      <c r="J322" s="259"/>
      <c r="K322" s="263" t="s">
        <v>1661</v>
      </c>
      <c r="L322" s="264" t="s">
        <v>61</v>
      </c>
      <c r="M322" s="344" t="s">
        <v>1662</v>
      </c>
      <c r="N322" s="266" t="s">
        <v>1663</v>
      </c>
      <c r="O322" s="311"/>
    </row>
    <row r="323" spans="2:15" ht="25.15" customHeight="1">
      <c r="B323" s="549"/>
      <c r="C323" s="551"/>
      <c r="D323" s="35"/>
      <c r="E323" s="35"/>
      <c r="F323" s="366"/>
      <c r="G323" s="366"/>
      <c r="H323" s="367"/>
      <c r="I323" s="368"/>
      <c r="J323" s="369"/>
      <c r="K323" s="369"/>
      <c r="L323" s="370"/>
      <c r="M323" s="371"/>
      <c r="N323" s="368"/>
      <c r="O323" s="35"/>
    </row>
    <row r="324" spans="2:15" ht="25.15" customHeight="1">
      <c r="B324" s="552" t="s">
        <v>1190</v>
      </c>
      <c r="C324" s="320" t="s">
        <v>1653</v>
      </c>
      <c r="D324" s="246" t="s">
        <v>2018</v>
      </c>
      <c r="E324" s="246" t="s">
        <v>2019</v>
      </c>
      <c r="F324" s="247" t="s">
        <v>1677</v>
      </c>
      <c r="G324" s="248"/>
      <c r="H324" s="249"/>
      <c r="I324" s="250"/>
      <c r="J324" s="248"/>
      <c r="K324" s="251"/>
      <c r="L324" s="252"/>
      <c r="M324" s="253"/>
      <c r="N324" s="254"/>
      <c r="O324" s="339" t="s">
        <v>1903</v>
      </c>
    </row>
    <row r="325" spans="2:15" ht="25.15" customHeight="1">
      <c r="B325" s="553"/>
      <c r="C325" s="320"/>
      <c r="D325" s="478" t="s">
        <v>1927</v>
      </c>
      <c r="E325" s="479" t="s">
        <v>2020</v>
      </c>
      <c r="F325" s="287" t="s">
        <v>1748</v>
      </c>
      <c r="G325" s="287" t="s">
        <v>1749</v>
      </c>
      <c r="H325" s="285">
        <v>1</v>
      </c>
      <c r="I325" s="286"/>
      <c r="J325" s="287"/>
      <c r="K325" s="287"/>
      <c r="L325" s="288"/>
      <c r="M325" s="313"/>
      <c r="N325" s="286"/>
      <c r="O325" s="31"/>
    </row>
    <row r="326" spans="2:15" ht="25.15" customHeight="1">
      <c r="B326" s="553"/>
      <c r="C326" s="326"/>
      <c r="D326" s="35"/>
      <c r="E326" s="35"/>
      <c r="F326" s="366"/>
      <c r="G326" s="366"/>
      <c r="H326" s="367"/>
      <c r="I326" s="368"/>
      <c r="J326" s="369"/>
      <c r="K326" s="369"/>
      <c r="L326" s="370"/>
      <c r="M326" s="371"/>
      <c r="N326" s="368"/>
      <c r="O326" s="35"/>
    </row>
    <row r="327" spans="2:15" ht="25.15" customHeight="1">
      <c r="B327" s="547" t="s">
        <v>1370</v>
      </c>
      <c r="C327" s="548" t="s">
        <v>1653</v>
      </c>
      <c r="D327" s="246" t="s">
        <v>2021</v>
      </c>
      <c r="E327" s="246" t="s">
        <v>2022</v>
      </c>
      <c r="F327" s="247" t="s">
        <v>1677</v>
      </c>
      <c r="G327" s="248"/>
      <c r="H327" s="249"/>
      <c r="I327" s="250"/>
      <c r="J327" s="248"/>
      <c r="K327" s="251"/>
      <c r="L327" s="252"/>
      <c r="M327" s="253"/>
      <c r="N327" s="254"/>
      <c r="O327" s="339" t="s">
        <v>1903</v>
      </c>
    </row>
    <row r="328" spans="2:15" ht="25.15" customHeight="1">
      <c r="B328" s="549"/>
      <c r="C328" s="548"/>
      <c r="D328" s="478" t="s">
        <v>1927</v>
      </c>
      <c r="E328" s="479" t="s">
        <v>2023</v>
      </c>
      <c r="F328" s="287" t="s">
        <v>1748</v>
      </c>
      <c r="G328" s="287" t="s">
        <v>1749</v>
      </c>
      <c r="H328" s="285">
        <v>1</v>
      </c>
      <c r="I328" s="286"/>
      <c r="J328" s="287"/>
      <c r="K328" s="287"/>
      <c r="L328" s="288"/>
      <c r="M328" s="313"/>
      <c r="N328" s="286"/>
      <c r="O328" s="31"/>
    </row>
    <row r="329" spans="2:15" ht="25.15" customHeight="1">
      <c r="B329" s="549"/>
      <c r="C329" s="551"/>
      <c r="D329" s="35"/>
      <c r="E329" s="35"/>
      <c r="F329" s="35"/>
      <c r="G329" s="35"/>
      <c r="H329" s="554"/>
      <c r="I329" s="368"/>
      <c r="J329" s="369"/>
      <c r="K329" s="555"/>
      <c r="L329" s="370"/>
      <c r="M329" s="371"/>
      <c r="N329" s="368"/>
      <c r="O329" s="31"/>
    </row>
    <row r="330" spans="2:15" ht="25.15" customHeight="1">
      <c r="B330" s="549"/>
      <c r="C330" s="548" t="s">
        <v>1653</v>
      </c>
      <c r="D330" s="246" t="s">
        <v>2024</v>
      </c>
      <c r="E330" s="246" t="s">
        <v>2025</v>
      </c>
      <c r="F330" s="247" t="s">
        <v>1656</v>
      </c>
      <c r="G330" s="248"/>
      <c r="H330" s="249"/>
      <c r="I330" s="250"/>
      <c r="J330" s="248"/>
      <c r="K330" s="251"/>
      <c r="L330" s="252"/>
      <c r="M330" s="253"/>
      <c r="N330" s="254"/>
      <c r="O330" s="339" t="s">
        <v>1903</v>
      </c>
    </row>
    <row r="331" spans="2:15" ht="25.15" customHeight="1">
      <c r="B331" s="549"/>
      <c r="C331" s="548"/>
      <c r="D331" s="478" t="s">
        <v>2026</v>
      </c>
      <c r="E331" s="479" t="s">
        <v>2027</v>
      </c>
      <c r="F331" s="259" t="s">
        <v>2028</v>
      </c>
      <c r="G331" s="260" t="s">
        <v>1866</v>
      </c>
      <c r="H331" s="261"/>
      <c r="I331" s="262"/>
      <c r="J331" s="259"/>
      <c r="K331" s="263" t="s">
        <v>1661</v>
      </c>
      <c r="L331" s="264" t="s">
        <v>1994</v>
      </c>
      <c r="M331" s="323"/>
      <c r="N331" s="266" t="s">
        <v>1663</v>
      </c>
      <c r="O331" s="311" t="s">
        <v>2029</v>
      </c>
    </row>
    <row r="332" spans="2:15" ht="25.15" customHeight="1">
      <c r="B332" s="549"/>
      <c r="C332" s="548"/>
      <c r="D332" s="31"/>
      <c r="E332" s="31"/>
      <c r="F332" s="259" t="s">
        <v>2030</v>
      </c>
      <c r="G332" s="260" t="s">
        <v>1870</v>
      </c>
      <c r="H332" s="261"/>
      <c r="I332" s="262"/>
      <c r="J332" s="259"/>
      <c r="K332" s="263" t="s">
        <v>1661</v>
      </c>
      <c r="L332" s="264" t="s">
        <v>1892</v>
      </c>
      <c r="M332" s="323"/>
      <c r="N332" s="266" t="s">
        <v>1663</v>
      </c>
      <c r="O332" s="311"/>
    </row>
    <row r="333" spans="2:15" ht="25.15" customHeight="1">
      <c r="B333" s="549"/>
      <c r="C333" s="551"/>
      <c r="D333" s="35"/>
      <c r="E333" s="35"/>
      <c r="F333" s="366"/>
      <c r="G333" s="366"/>
      <c r="H333" s="367"/>
      <c r="I333" s="368"/>
      <c r="J333" s="369"/>
      <c r="K333" s="369"/>
      <c r="L333" s="370"/>
      <c r="M333" s="371"/>
      <c r="N333" s="368"/>
      <c r="O333" s="556"/>
    </row>
    <row r="334" spans="2:15" ht="25.15" customHeight="1">
      <c r="B334" s="557" t="s">
        <v>1488</v>
      </c>
      <c r="C334" s="320" t="s">
        <v>1653</v>
      </c>
      <c r="D334" s="246" t="s">
        <v>2031</v>
      </c>
      <c r="E334" s="476" t="s">
        <v>2032</v>
      </c>
      <c r="F334" s="247" t="s">
        <v>1656</v>
      </c>
      <c r="G334" s="248"/>
      <c r="H334" s="249"/>
      <c r="I334" s="250"/>
      <c r="J334" s="248"/>
      <c r="K334" s="251"/>
      <c r="L334" s="252"/>
      <c r="M334" s="253"/>
      <c r="N334" s="254"/>
      <c r="O334" s="346" t="s">
        <v>2033</v>
      </c>
    </row>
    <row r="335" spans="2:15" ht="25.15" customHeight="1">
      <c r="B335" s="558" t="s">
        <v>2032</v>
      </c>
      <c r="C335" s="397"/>
      <c r="D335" s="559" t="s">
        <v>2034</v>
      </c>
      <c r="E335" s="479" t="s">
        <v>2035</v>
      </c>
      <c r="F335" s="560" t="s">
        <v>2036</v>
      </c>
      <c r="G335" s="561" t="s">
        <v>2037</v>
      </c>
      <c r="H335" s="562"/>
      <c r="I335" s="563"/>
      <c r="J335" s="560"/>
      <c r="K335" s="564" t="s">
        <v>1661</v>
      </c>
      <c r="L335" s="565" t="s">
        <v>2038</v>
      </c>
      <c r="M335" s="566" t="s">
        <v>2039</v>
      </c>
      <c r="N335" s="266"/>
      <c r="O335" s="311"/>
    </row>
    <row r="336" spans="2:15" ht="25.15" customHeight="1">
      <c r="B336" s="567"/>
      <c r="C336" s="320"/>
      <c r="D336" s="559" t="s">
        <v>2040</v>
      </c>
      <c r="E336" s="479" t="s">
        <v>1709</v>
      </c>
      <c r="F336" s="560" t="s">
        <v>2041</v>
      </c>
      <c r="G336" s="561" t="s">
        <v>2042</v>
      </c>
      <c r="H336" s="562"/>
      <c r="I336" s="563"/>
      <c r="J336" s="560"/>
      <c r="K336" s="564" t="s">
        <v>1661</v>
      </c>
      <c r="L336" s="565" t="s">
        <v>2043</v>
      </c>
      <c r="M336" s="566" t="s">
        <v>1669</v>
      </c>
      <c r="N336" s="266"/>
      <c r="O336" s="311"/>
    </row>
    <row r="337" spans="2:15" ht="25.15" customHeight="1">
      <c r="B337" s="567"/>
      <c r="C337" s="320"/>
      <c r="D337" s="559" t="s">
        <v>2044</v>
      </c>
      <c r="E337" s="479" t="s">
        <v>1791</v>
      </c>
      <c r="F337" s="560" t="s">
        <v>2045</v>
      </c>
      <c r="G337" s="561" t="s">
        <v>1795</v>
      </c>
      <c r="H337" s="562"/>
      <c r="I337" s="563"/>
      <c r="J337" s="560"/>
      <c r="K337" s="564" t="s">
        <v>1661</v>
      </c>
      <c r="L337" s="565" t="s">
        <v>2046</v>
      </c>
      <c r="M337" s="566" t="s">
        <v>1669</v>
      </c>
      <c r="N337" s="266"/>
      <c r="O337" s="311"/>
    </row>
    <row r="338" spans="2:15" ht="25.15" customHeight="1">
      <c r="B338" s="567"/>
      <c r="C338" s="320"/>
      <c r="D338" s="559" t="s">
        <v>2047</v>
      </c>
      <c r="E338" s="479" t="s">
        <v>2048</v>
      </c>
      <c r="F338" s="259"/>
      <c r="G338" s="260"/>
      <c r="H338" s="261"/>
      <c r="I338" s="262"/>
      <c r="J338" s="259"/>
      <c r="K338" s="263"/>
      <c r="L338" s="322"/>
      <c r="M338" s="323"/>
      <c r="N338" s="266"/>
      <c r="O338" s="311"/>
    </row>
    <row r="339" spans="2:15" ht="25.15" customHeight="1">
      <c r="B339" s="567"/>
      <c r="C339" s="320"/>
      <c r="D339" s="283" t="s">
        <v>2049</v>
      </c>
      <c r="E339" s="283"/>
      <c r="F339" s="259"/>
      <c r="G339" s="260"/>
      <c r="H339" s="261"/>
      <c r="I339" s="262"/>
      <c r="J339" s="259"/>
      <c r="K339" s="263"/>
      <c r="L339" s="322"/>
      <c r="M339" s="323"/>
      <c r="N339" s="266"/>
      <c r="O339" s="311"/>
    </row>
    <row r="340" spans="2:15" ht="25.15" customHeight="1">
      <c r="B340" s="567"/>
      <c r="C340" s="320"/>
      <c r="D340" s="283"/>
      <c r="E340" s="283"/>
      <c r="F340" s="247" t="s">
        <v>1677</v>
      </c>
      <c r="G340" s="248"/>
      <c r="H340" s="249"/>
      <c r="I340" s="250"/>
      <c r="J340" s="248"/>
      <c r="K340" s="251"/>
      <c r="L340" s="252"/>
      <c r="M340" s="359"/>
      <c r="N340" s="254"/>
      <c r="O340" s="311"/>
    </row>
    <row r="341" spans="2:15" ht="25.15" customHeight="1">
      <c r="B341" s="567"/>
      <c r="C341" s="320"/>
      <c r="D341" s="283"/>
      <c r="E341" s="283"/>
      <c r="F341" s="298" t="s">
        <v>1710</v>
      </c>
      <c r="G341" s="298" t="s">
        <v>1711</v>
      </c>
      <c r="H341" s="442">
        <v>0.12</v>
      </c>
      <c r="I341" s="301"/>
      <c r="J341" s="298" t="s">
        <v>341</v>
      </c>
      <c r="K341" s="298"/>
      <c r="L341" s="299"/>
      <c r="M341" s="440"/>
      <c r="N341" s="290" t="s">
        <v>1712</v>
      </c>
      <c r="O341" s="311" t="s">
        <v>2050</v>
      </c>
    </row>
    <row r="342" spans="2:15" ht="25.15" customHeight="1">
      <c r="B342" s="567"/>
      <c r="C342" s="320"/>
      <c r="D342" s="568"/>
      <c r="E342" s="568"/>
      <c r="F342" s="287" t="s">
        <v>2051</v>
      </c>
      <c r="G342" s="287" t="s">
        <v>1660</v>
      </c>
      <c r="H342" s="285">
        <v>1.5</v>
      </c>
      <c r="I342" s="286" t="s">
        <v>1682</v>
      </c>
      <c r="J342" s="287"/>
      <c r="K342" s="287"/>
      <c r="L342" s="288"/>
      <c r="M342" s="313"/>
      <c r="N342" s="286"/>
      <c r="O342" s="311" t="s">
        <v>2052</v>
      </c>
    </row>
    <row r="343" spans="2:15" ht="25.15" customHeight="1">
      <c r="B343" s="567"/>
      <c r="C343" s="320"/>
      <c r="D343" s="568"/>
      <c r="E343" s="568"/>
      <c r="F343" s="287" t="s">
        <v>2053</v>
      </c>
      <c r="G343" s="287" t="s">
        <v>2054</v>
      </c>
      <c r="H343" s="285">
        <v>3</v>
      </c>
      <c r="I343" s="286" t="s">
        <v>1682</v>
      </c>
      <c r="J343" s="287"/>
      <c r="K343" s="287"/>
      <c r="L343" s="288"/>
      <c r="M343" s="313"/>
      <c r="N343" s="286"/>
      <c r="O343" s="311" t="s">
        <v>2055</v>
      </c>
    </row>
    <row r="344" spans="2:15" ht="25.15" customHeight="1">
      <c r="B344" s="567"/>
      <c r="C344" s="320"/>
      <c r="D344" s="568"/>
      <c r="E344" s="568"/>
      <c r="F344" s="287" t="s">
        <v>2051</v>
      </c>
      <c r="G344" s="287" t="s">
        <v>2056</v>
      </c>
      <c r="H344" s="285">
        <v>2</v>
      </c>
      <c r="I344" s="286" t="s">
        <v>1682</v>
      </c>
      <c r="J344" s="287"/>
      <c r="K344" s="287"/>
      <c r="L344" s="288"/>
      <c r="M344" s="313"/>
      <c r="N344" s="286"/>
      <c r="O344" s="311" t="s">
        <v>2057</v>
      </c>
    </row>
    <row r="345" spans="2:15" ht="25.15" customHeight="1">
      <c r="B345" s="567"/>
      <c r="C345" s="320"/>
      <c r="D345" s="31"/>
      <c r="E345" s="31"/>
      <c r="F345" s="287" t="s">
        <v>2058</v>
      </c>
      <c r="G345" s="287" t="s">
        <v>1866</v>
      </c>
      <c r="H345" s="285">
        <v>1.5</v>
      </c>
      <c r="I345" s="286" t="s">
        <v>1682</v>
      </c>
      <c r="J345" s="287"/>
      <c r="K345" s="287"/>
      <c r="L345" s="288"/>
      <c r="M345" s="313"/>
      <c r="N345" s="286"/>
    </row>
    <row r="346" spans="2:15" ht="25.15" customHeight="1">
      <c r="B346" s="567"/>
      <c r="C346" s="320"/>
      <c r="D346" s="31"/>
      <c r="E346" s="31"/>
      <c r="F346" s="287" t="s">
        <v>2059</v>
      </c>
      <c r="G346" s="287" t="s">
        <v>1870</v>
      </c>
      <c r="H346" s="285">
        <v>2</v>
      </c>
      <c r="I346" s="286" t="s">
        <v>1682</v>
      </c>
      <c r="J346" s="287"/>
      <c r="K346" s="287"/>
      <c r="L346" s="288"/>
      <c r="M346" s="313"/>
      <c r="N346" s="286"/>
      <c r="O346" s="311"/>
    </row>
    <row r="347" spans="2:15" ht="25.15" customHeight="1">
      <c r="B347" s="567"/>
      <c r="C347" s="320"/>
      <c r="D347" s="31"/>
      <c r="E347" s="31"/>
      <c r="F347" s="287" t="s">
        <v>2060</v>
      </c>
      <c r="G347" s="287" t="s">
        <v>2061</v>
      </c>
      <c r="H347" s="285">
        <v>0.15</v>
      </c>
      <c r="I347" s="286" t="s">
        <v>1682</v>
      </c>
      <c r="J347" s="287"/>
      <c r="K347" s="287"/>
      <c r="L347" s="288"/>
      <c r="M347" s="313"/>
      <c r="N347" s="286"/>
      <c r="O347" s="311"/>
    </row>
    <row r="348" spans="2:15" ht="25.15" customHeight="1">
      <c r="B348" s="567"/>
      <c r="C348" s="320"/>
      <c r="D348" s="31"/>
      <c r="E348" s="31"/>
      <c r="F348" s="287" t="s">
        <v>2062</v>
      </c>
      <c r="G348" s="287" t="s">
        <v>2063</v>
      </c>
      <c r="H348" s="360">
        <f>SQRT(H343^2+H345^2)</f>
        <v>3.3541019662496847</v>
      </c>
      <c r="I348" s="286" t="s">
        <v>1682</v>
      </c>
      <c r="J348" s="287"/>
      <c r="K348" s="287"/>
      <c r="L348" s="288"/>
      <c r="M348" s="313"/>
      <c r="N348" s="286" t="s">
        <v>2064</v>
      </c>
      <c r="O348" s="311"/>
    </row>
    <row r="349" spans="2:15" ht="25.15" customHeight="1">
      <c r="B349" s="567"/>
      <c r="C349" s="320"/>
      <c r="D349" s="31"/>
      <c r="E349" s="31"/>
      <c r="F349" s="287" t="s">
        <v>2065</v>
      </c>
      <c r="G349" s="287"/>
      <c r="H349" s="360"/>
      <c r="I349" s="286"/>
      <c r="J349" s="287"/>
      <c r="K349" s="287"/>
      <c r="L349" s="288"/>
      <c r="M349" s="313"/>
      <c r="N349" s="286" t="s">
        <v>2066</v>
      </c>
      <c r="O349" s="311"/>
    </row>
    <row r="350" spans="2:15" ht="25.15" customHeight="1">
      <c r="B350" s="567"/>
      <c r="C350" s="320"/>
      <c r="D350" s="31"/>
      <c r="E350" s="31"/>
      <c r="F350" s="287" t="s">
        <v>1748</v>
      </c>
      <c r="G350" s="287" t="s">
        <v>1749</v>
      </c>
      <c r="H350" s="285">
        <v>1</v>
      </c>
      <c r="I350" s="286"/>
      <c r="J350" s="287"/>
      <c r="K350" s="287"/>
      <c r="L350" s="288"/>
      <c r="M350" s="313"/>
      <c r="N350" s="286"/>
      <c r="O350" s="311"/>
    </row>
    <row r="351" spans="2:15" ht="25.15" customHeight="1">
      <c r="B351" s="567"/>
      <c r="C351" s="320"/>
      <c r="D351" s="35"/>
      <c r="E351" s="35"/>
      <c r="F351" s="12"/>
      <c r="G351" s="12"/>
      <c r="H351" s="569"/>
      <c r="I351" s="570"/>
      <c r="J351" s="12"/>
      <c r="K351" s="12"/>
      <c r="L351" s="571"/>
      <c r="M351" s="572"/>
      <c r="N351" s="570"/>
      <c r="O351" s="556"/>
    </row>
    <row r="352" spans="2:15" ht="25.15" customHeight="1">
      <c r="B352" s="573" t="s">
        <v>1488</v>
      </c>
      <c r="C352" s="394" t="s">
        <v>1653</v>
      </c>
      <c r="D352" s="245" t="s">
        <v>2067</v>
      </c>
      <c r="E352" s="476" t="s">
        <v>2068</v>
      </c>
      <c r="F352" s="247" t="s">
        <v>1656</v>
      </c>
      <c r="G352" s="248"/>
      <c r="H352" s="249"/>
      <c r="I352" s="250"/>
      <c r="J352" s="248"/>
      <c r="K352" s="251"/>
      <c r="L352" s="252"/>
      <c r="M352" s="253"/>
      <c r="N352" s="254"/>
      <c r="O352" s="311"/>
    </row>
    <row r="353" spans="2:15" ht="25.15" customHeight="1">
      <c r="B353" s="558" t="s">
        <v>2068</v>
      </c>
      <c r="C353" s="397"/>
      <c r="D353" s="31" t="s">
        <v>2069</v>
      </c>
      <c r="E353" s="31"/>
      <c r="F353" s="560" t="s">
        <v>2036</v>
      </c>
      <c r="G353" s="561" t="s">
        <v>2037</v>
      </c>
      <c r="H353" s="562"/>
      <c r="I353" s="563"/>
      <c r="J353" s="560"/>
      <c r="K353" s="564" t="s">
        <v>1661</v>
      </c>
      <c r="L353" s="565" t="s">
        <v>2038</v>
      </c>
      <c r="M353" s="566" t="s">
        <v>2039</v>
      </c>
      <c r="N353" s="529"/>
      <c r="O353" s="311"/>
    </row>
    <row r="354" spans="2:15" ht="25.15" customHeight="1">
      <c r="B354" s="567"/>
      <c r="C354" s="320"/>
      <c r="D354" s="574" t="s">
        <v>2070</v>
      </c>
      <c r="E354" s="31"/>
      <c r="F354" s="560" t="s">
        <v>2041</v>
      </c>
      <c r="G354" s="561" t="s">
        <v>2042</v>
      </c>
      <c r="H354" s="562"/>
      <c r="I354" s="563"/>
      <c r="J354" s="560"/>
      <c r="K354" s="564" t="s">
        <v>1661</v>
      </c>
      <c r="L354" s="565" t="s">
        <v>2043</v>
      </c>
      <c r="M354" s="566" t="s">
        <v>1669</v>
      </c>
      <c r="N354" s="529"/>
      <c r="O354" s="311"/>
    </row>
    <row r="355" spans="2:15" ht="25.15" customHeight="1">
      <c r="B355" s="567"/>
      <c r="C355" s="320"/>
      <c r="D355" s="31"/>
      <c r="E355" s="31"/>
      <c r="F355" s="560" t="s">
        <v>2045</v>
      </c>
      <c r="G355" s="561" t="s">
        <v>1795</v>
      </c>
      <c r="H355" s="562"/>
      <c r="I355" s="563"/>
      <c r="J355" s="560"/>
      <c r="K355" s="564" t="s">
        <v>1661</v>
      </c>
      <c r="L355" s="565" t="s">
        <v>2046</v>
      </c>
      <c r="M355" s="566" t="s">
        <v>1669</v>
      </c>
      <c r="N355" s="529"/>
      <c r="O355" s="311"/>
    </row>
    <row r="356" spans="2:15" ht="25.15" customHeight="1">
      <c r="B356" s="567"/>
      <c r="C356" s="320"/>
      <c r="D356" s="31"/>
      <c r="E356" s="31"/>
      <c r="F356" s="352"/>
      <c r="G356" s="385"/>
      <c r="H356" s="353"/>
      <c r="I356" s="354"/>
      <c r="J356" s="352"/>
      <c r="K356" s="355"/>
      <c r="L356" s="356"/>
      <c r="M356" s="357"/>
      <c r="N356" s="529"/>
      <c r="O356" s="311"/>
    </row>
    <row r="357" spans="2:15" ht="25.15" customHeight="1">
      <c r="B357" s="567"/>
      <c r="C357" s="320"/>
      <c r="D357" s="31"/>
      <c r="E357" s="31"/>
      <c r="F357" s="247" t="s">
        <v>1677</v>
      </c>
      <c r="G357" s="248"/>
      <c r="H357" s="249"/>
      <c r="I357" s="250"/>
      <c r="J357" s="248"/>
      <c r="K357" s="251"/>
      <c r="L357" s="252"/>
      <c r="M357" s="359"/>
      <c r="N357" s="254"/>
      <c r="O357" s="311"/>
    </row>
    <row r="358" spans="2:15" ht="25.15" customHeight="1">
      <c r="B358" s="567"/>
      <c r="C358" s="320"/>
      <c r="D358" s="31"/>
      <c r="E358" s="31"/>
      <c r="F358" s="287" t="s">
        <v>2051</v>
      </c>
      <c r="G358" s="287" t="s">
        <v>1660</v>
      </c>
      <c r="H358" s="285">
        <v>1.5</v>
      </c>
      <c r="I358" s="286" t="s">
        <v>1682</v>
      </c>
      <c r="J358" s="287"/>
      <c r="K358" s="287"/>
      <c r="L358" s="288"/>
      <c r="M358" s="313"/>
      <c r="N358" s="286"/>
      <c r="O358" s="311"/>
    </row>
    <row r="359" spans="2:15" ht="25.15" customHeight="1">
      <c r="B359" s="567"/>
      <c r="C359" s="320"/>
      <c r="D359" s="31"/>
      <c r="E359" s="31"/>
      <c r="F359" s="287"/>
      <c r="G359" s="287" t="s">
        <v>2054</v>
      </c>
      <c r="H359" s="285">
        <v>3</v>
      </c>
      <c r="I359" s="286" t="s">
        <v>1682</v>
      </c>
      <c r="J359" s="287"/>
      <c r="K359" s="287"/>
      <c r="L359" s="288"/>
      <c r="M359" s="313"/>
      <c r="N359" s="286"/>
      <c r="O359" s="311"/>
    </row>
    <row r="360" spans="2:15" ht="25.15" customHeight="1">
      <c r="B360" s="567"/>
      <c r="C360" s="320"/>
      <c r="D360" s="31"/>
      <c r="E360" s="31"/>
      <c r="F360" s="287" t="s">
        <v>2051</v>
      </c>
      <c r="G360" s="287" t="s">
        <v>2056</v>
      </c>
      <c r="H360" s="285">
        <v>2</v>
      </c>
      <c r="I360" s="286" t="s">
        <v>1682</v>
      </c>
      <c r="J360" s="287"/>
      <c r="K360" s="287"/>
      <c r="L360" s="288"/>
      <c r="M360" s="313"/>
      <c r="N360" s="286"/>
      <c r="O360" s="311"/>
    </row>
    <row r="361" spans="2:15" ht="25.15" customHeight="1">
      <c r="B361" s="567"/>
      <c r="C361" s="320"/>
      <c r="D361" s="31"/>
      <c r="E361" s="31"/>
      <c r="F361" s="287" t="s">
        <v>2058</v>
      </c>
      <c r="G361" s="287" t="s">
        <v>1866</v>
      </c>
      <c r="H361" s="285">
        <v>1.5</v>
      </c>
      <c r="I361" s="286" t="s">
        <v>1682</v>
      </c>
      <c r="J361" s="287"/>
      <c r="K361" s="287"/>
      <c r="L361" s="288"/>
      <c r="M361" s="313"/>
      <c r="N361" s="286"/>
      <c r="O361" s="311"/>
    </row>
    <row r="362" spans="2:15" ht="25.15" customHeight="1">
      <c r="B362" s="567"/>
      <c r="C362" s="320"/>
      <c r="D362" s="31"/>
      <c r="E362" s="31"/>
      <c r="F362" s="287" t="s">
        <v>2059</v>
      </c>
      <c r="G362" s="287" t="s">
        <v>1870</v>
      </c>
      <c r="H362" s="285">
        <v>2</v>
      </c>
      <c r="I362" s="286" t="s">
        <v>1682</v>
      </c>
      <c r="J362" s="287"/>
      <c r="K362" s="287"/>
      <c r="L362" s="288"/>
      <c r="M362" s="313"/>
      <c r="N362" s="286"/>
      <c r="O362" s="311"/>
    </row>
    <row r="363" spans="2:15" ht="25.15" customHeight="1">
      <c r="B363" s="567"/>
      <c r="C363" s="320"/>
      <c r="D363" s="31"/>
      <c r="E363" s="31"/>
      <c r="F363" s="287" t="s">
        <v>2060</v>
      </c>
      <c r="G363" s="287" t="s">
        <v>2061</v>
      </c>
      <c r="H363" s="285">
        <v>0.15</v>
      </c>
      <c r="I363" s="286" t="s">
        <v>1682</v>
      </c>
      <c r="J363" s="287"/>
      <c r="K363" s="287"/>
      <c r="L363" s="288"/>
      <c r="M363" s="313"/>
      <c r="N363" s="286"/>
      <c r="O363" s="311"/>
    </row>
    <row r="364" spans="2:15" ht="25.15" customHeight="1">
      <c r="B364" s="567"/>
      <c r="C364" s="320"/>
      <c r="D364" s="31"/>
      <c r="E364" s="31"/>
      <c r="F364" s="287" t="s">
        <v>2062</v>
      </c>
      <c r="G364" s="287" t="s">
        <v>2063</v>
      </c>
      <c r="H364" s="360">
        <f>SQRT(H359^2+H361^2)</f>
        <v>3.3541019662496847</v>
      </c>
      <c r="I364" s="286" t="s">
        <v>1682</v>
      </c>
      <c r="J364" s="287"/>
      <c r="K364" s="287"/>
      <c r="L364" s="288"/>
      <c r="M364" s="313"/>
      <c r="N364" s="286" t="s">
        <v>2064</v>
      </c>
      <c r="O364" s="311"/>
    </row>
    <row r="365" spans="2:15" ht="25.15" customHeight="1">
      <c r="B365" s="567"/>
      <c r="C365" s="320"/>
      <c r="D365" s="31"/>
      <c r="E365" s="31"/>
      <c r="F365" s="287" t="s">
        <v>1748</v>
      </c>
      <c r="G365" s="287" t="s">
        <v>1749</v>
      </c>
      <c r="H365" s="285">
        <v>1</v>
      </c>
      <c r="I365" s="286"/>
      <c r="J365" s="287"/>
      <c r="K365" s="287"/>
      <c r="L365" s="288"/>
      <c r="M365" s="313"/>
      <c r="N365" s="286"/>
      <c r="O365" s="311"/>
    </row>
    <row r="366" spans="2:15" ht="25.15" customHeight="1">
      <c r="B366" s="567"/>
      <c r="C366" s="320"/>
      <c r="D366" s="31"/>
      <c r="E366" s="31"/>
      <c r="F366" s="287"/>
      <c r="G366" s="287"/>
      <c r="H366" s="285"/>
      <c r="I366" s="286"/>
      <c r="J366" s="287"/>
      <c r="K366" s="287"/>
      <c r="L366" s="288"/>
      <c r="M366" s="313"/>
      <c r="N366" s="286"/>
      <c r="O366" s="311"/>
    </row>
    <row r="367" spans="2:15" ht="25.15" customHeight="1">
      <c r="B367" s="567"/>
      <c r="C367" s="320"/>
      <c r="D367" s="31"/>
      <c r="E367" s="31"/>
      <c r="F367" s="287"/>
      <c r="G367" s="287"/>
      <c r="H367" s="285"/>
      <c r="I367" s="286"/>
      <c r="J367" s="287"/>
      <c r="K367" s="287"/>
      <c r="L367" s="288"/>
      <c r="M367" s="313"/>
      <c r="N367" s="286"/>
      <c r="O367" s="311"/>
    </row>
    <row r="368" spans="2:15" ht="25.15" customHeight="1">
      <c r="B368" s="567"/>
      <c r="C368" s="320"/>
      <c r="D368" s="31"/>
      <c r="E368" s="31"/>
      <c r="F368" s="287"/>
      <c r="G368" s="287"/>
      <c r="H368" s="285"/>
      <c r="I368" s="286"/>
      <c r="J368" s="287"/>
      <c r="K368" s="287"/>
      <c r="L368" s="288"/>
      <c r="M368" s="313"/>
      <c r="N368" s="286"/>
      <c r="O368" s="311"/>
    </row>
    <row r="369" spans="2:15" ht="25.15" customHeight="1">
      <c r="B369" s="575"/>
      <c r="C369" s="326"/>
      <c r="D369" s="35"/>
      <c r="E369" s="35"/>
      <c r="F369" s="366"/>
      <c r="G369" s="366"/>
      <c r="H369" s="367"/>
      <c r="I369" s="368"/>
      <c r="J369" s="369"/>
      <c r="K369" s="369"/>
      <c r="L369" s="370"/>
      <c r="M369" s="371"/>
      <c r="N369" s="368"/>
      <c r="O369" s="35"/>
    </row>
    <row r="370" spans="2:15" ht="25.15" customHeight="1">
      <c r="B370" s="576" t="s">
        <v>1503</v>
      </c>
      <c r="C370" s="548" t="s">
        <v>1653</v>
      </c>
      <c r="D370" s="245" t="s">
        <v>2071</v>
      </c>
      <c r="E370" s="476" t="s">
        <v>2072</v>
      </c>
      <c r="F370" s="247" t="s">
        <v>1656</v>
      </c>
      <c r="G370" s="248"/>
      <c r="H370" s="249"/>
      <c r="I370" s="250"/>
      <c r="J370" s="248"/>
      <c r="K370" s="251"/>
      <c r="L370" s="252"/>
      <c r="M370" s="253"/>
      <c r="N370" s="254"/>
      <c r="O370" s="339" t="s">
        <v>2016</v>
      </c>
    </row>
    <row r="371" spans="2:15" ht="25.15" customHeight="1">
      <c r="B371" s="577"/>
      <c r="C371" s="548"/>
      <c r="D371" s="574" t="s">
        <v>1723</v>
      </c>
      <c r="E371" s="479" t="s">
        <v>2073</v>
      </c>
      <c r="F371" s="352" t="s">
        <v>1718</v>
      </c>
      <c r="G371" s="385" t="s">
        <v>1719</v>
      </c>
      <c r="H371" s="353"/>
      <c r="I371" s="354"/>
      <c r="J371" s="352"/>
      <c r="K371" s="355" t="s">
        <v>1661</v>
      </c>
      <c r="L371" s="401" t="s">
        <v>1720</v>
      </c>
      <c r="M371" s="344" t="s">
        <v>1669</v>
      </c>
      <c r="N371" s="529" t="s">
        <v>1663</v>
      </c>
      <c r="O371" s="311" t="s">
        <v>1504</v>
      </c>
    </row>
    <row r="372" spans="2:15" ht="25.15" customHeight="1">
      <c r="B372" s="577"/>
      <c r="C372" s="551"/>
      <c r="D372" s="35"/>
      <c r="E372" s="35"/>
      <c r="F372" s="366"/>
      <c r="G372" s="366"/>
      <c r="H372" s="367"/>
      <c r="I372" s="368"/>
      <c r="J372" s="369"/>
      <c r="K372" s="369"/>
      <c r="L372" s="370"/>
      <c r="M372" s="371"/>
      <c r="N372" s="368"/>
      <c r="O372" s="35"/>
    </row>
    <row r="373" spans="2:15" ht="25.15" customHeight="1">
      <c r="B373" s="578" t="s">
        <v>1513</v>
      </c>
      <c r="C373" s="579" t="s">
        <v>1653</v>
      </c>
      <c r="D373" s="245" t="s">
        <v>2074</v>
      </c>
      <c r="E373" s="476" t="s">
        <v>2075</v>
      </c>
      <c r="F373" s="247" t="s">
        <v>1656</v>
      </c>
      <c r="G373" s="248"/>
      <c r="H373" s="249"/>
      <c r="I373" s="250"/>
      <c r="J373" s="248"/>
      <c r="K373" s="251"/>
      <c r="L373" s="252"/>
      <c r="M373" s="253"/>
      <c r="N373" s="254"/>
      <c r="O373" s="311" t="s">
        <v>2076</v>
      </c>
    </row>
    <row r="374" spans="2:15" ht="25.15" customHeight="1">
      <c r="B374" s="580"/>
      <c r="C374" s="579"/>
      <c r="D374" s="574" t="s">
        <v>1723</v>
      </c>
      <c r="E374" s="479" t="s">
        <v>2077</v>
      </c>
      <c r="F374" s="352" t="s">
        <v>1718</v>
      </c>
      <c r="G374" s="385" t="s">
        <v>1719</v>
      </c>
      <c r="H374" s="353"/>
      <c r="I374" s="354"/>
      <c r="J374" s="352"/>
      <c r="K374" s="355" t="s">
        <v>2078</v>
      </c>
      <c r="L374" s="356" t="s">
        <v>2079</v>
      </c>
      <c r="M374" s="344" t="s">
        <v>1669</v>
      </c>
      <c r="N374" s="529" t="s">
        <v>1663</v>
      </c>
      <c r="O374" s="311"/>
    </row>
    <row r="375" spans="2:15" ht="25.15" customHeight="1">
      <c r="B375" s="580"/>
      <c r="C375" s="320"/>
      <c r="D375" s="31"/>
      <c r="E375" s="31"/>
      <c r="F375" s="247" t="s">
        <v>1677</v>
      </c>
      <c r="G375" s="248"/>
      <c r="H375" s="249"/>
      <c r="I375" s="250"/>
      <c r="J375" s="248"/>
      <c r="K375" s="251"/>
      <c r="L375" s="252"/>
      <c r="M375" s="359"/>
      <c r="N375" s="254"/>
      <c r="O375" s="311"/>
    </row>
    <row r="376" spans="2:15" ht="25.15" customHeight="1">
      <c r="B376" s="580"/>
      <c r="C376" s="320"/>
      <c r="D376" s="31"/>
      <c r="E376" s="31"/>
      <c r="F376" s="287" t="s">
        <v>2080</v>
      </c>
      <c r="G376" s="287" t="s">
        <v>2081</v>
      </c>
      <c r="H376" s="285">
        <v>1.2</v>
      </c>
      <c r="I376" s="286" t="s">
        <v>1682</v>
      </c>
      <c r="J376" s="287"/>
      <c r="K376" s="287"/>
      <c r="L376" s="288"/>
      <c r="M376" s="313"/>
      <c r="N376" s="286"/>
      <c r="O376" s="311"/>
    </row>
    <row r="377" spans="2:15" ht="25.15" customHeight="1">
      <c r="B377" s="580"/>
      <c r="C377" s="320"/>
      <c r="D377" s="31"/>
      <c r="E377" s="31"/>
      <c r="F377" s="287" t="s">
        <v>2082</v>
      </c>
      <c r="G377" s="287" t="s">
        <v>2083</v>
      </c>
      <c r="H377" s="285">
        <v>0.9</v>
      </c>
      <c r="I377" s="286" t="s">
        <v>1682</v>
      </c>
      <c r="J377" s="287"/>
      <c r="K377" s="287"/>
      <c r="L377" s="288"/>
      <c r="M377" s="313"/>
      <c r="N377" s="286"/>
      <c r="O377" s="311"/>
    </row>
    <row r="378" spans="2:15" ht="25.15" customHeight="1">
      <c r="B378" s="580"/>
      <c r="C378" s="320"/>
      <c r="D378" s="31"/>
      <c r="E378" s="31"/>
      <c r="F378" s="287" t="s">
        <v>2084</v>
      </c>
      <c r="G378" s="287" t="s">
        <v>2085</v>
      </c>
      <c r="H378" s="285">
        <v>0.2</v>
      </c>
      <c r="I378" s="286" t="s">
        <v>1682</v>
      </c>
      <c r="J378" s="287"/>
      <c r="K378" s="287"/>
      <c r="L378" s="288"/>
      <c r="M378" s="313"/>
      <c r="N378" s="286"/>
      <c r="O378" s="311"/>
    </row>
    <row r="379" spans="2:15" ht="25.15" customHeight="1">
      <c r="B379" s="580"/>
      <c r="C379" s="581"/>
      <c r="D379" s="35"/>
      <c r="E379" s="35"/>
      <c r="F379" s="366"/>
      <c r="G379" s="366"/>
      <c r="H379" s="367"/>
      <c r="I379" s="368"/>
      <c r="J379" s="369"/>
      <c r="K379" s="369"/>
      <c r="L379" s="370"/>
      <c r="M379" s="371"/>
      <c r="N379" s="368"/>
      <c r="O379" s="35"/>
    </row>
    <row r="380" spans="2:15" ht="25.15" customHeight="1">
      <c r="B380" s="580"/>
      <c r="C380" s="579" t="s">
        <v>1653</v>
      </c>
      <c r="D380" s="582" t="s">
        <v>2086</v>
      </c>
      <c r="E380" s="476" t="s">
        <v>2087</v>
      </c>
      <c r="F380" s="247" t="s">
        <v>1656</v>
      </c>
      <c r="G380" s="248"/>
      <c r="H380" s="249"/>
      <c r="I380" s="250"/>
      <c r="J380" s="248"/>
      <c r="K380" s="251"/>
      <c r="L380" s="252"/>
      <c r="M380" s="253"/>
      <c r="N380" s="254"/>
      <c r="O380" s="311" t="s">
        <v>2076</v>
      </c>
    </row>
    <row r="381" spans="2:15" ht="25.15" customHeight="1">
      <c r="B381" s="580"/>
      <c r="C381" s="579"/>
      <c r="D381" s="574" t="s">
        <v>1723</v>
      </c>
      <c r="E381" s="479" t="s">
        <v>2077</v>
      </c>
      <c r="F381" s="352" t="s">
        <v>1718</v>
      </c>
      <c r="G381" s="385" t="s">
        <v>1719</v>
      </c>
      <c r="H381" s="353"/>
      <c r="I381" s="354"/>
      <c r="J381" s="352"/>
      <c r="K381" s="355" t="s">
        <v>2078</v>
      </c>
      <c r="L381" s="583" t="s">
        <v>2088</v>
      </c>
      <c r="M381" s="344" t="s">
        <v>1669</v>
      </c>
      <c r="N381" s="529" t="s">
        <v>1663</v>
      </c>
      <c r="O381" s="311"/>
    </row>
    <row r="382" spans="2:15" ht="25.15" customHeight="1">
      <c r="B382" s="580"/>
      <c r="C382" s="581"/>
      <c r="D382" s="35"/>
      <c r="E382" s="35"/>
      <c r="F382" s="366"/>
      <c r="G382" s="366"/>
      <c r="H382" s="367"/>
      <c r="I382" s="368"/>
      <c r="J382" s="369"/>
      <c r="K382" s="369"/>
      <c r="L382" s="370"/>
      <c r="M382" s="371"/>
      <c r="N382" s="368"/>
      <c r="O382" s="35"/>
    </row>
    <row r="383" spans="2:15" ht="25.15" customHeight="1">
      <c r="B383" s="580"/>
      <c r="C383" s="579" t="s">
        <v>1653</v>
      </c>
      <c r="D383" s="245" t="s">
        <v>2089</v>
      </c>
      <c r="E383" s="476" t="s">
        <v>2090</v>
      </c>
      <c r="F383" s="247" t="s">
        <v>1656</v>
      </c>
      <c r="G383" s="248"/>
      <c r="H383" s="249"/>
      <c r="I383" s="250"/>
      <c r="J383" s="248"/>
      <c r="K383" s="251"/>
      <c r="L383" s="252"/>
      <c r="M383" s="253"/>
      <c r="N383" s="254"/>
      <c r="O383" s="311" t="s">
        <v>2091</v>
      </c>
    </row>
    <row r="384" spans="2:15" ht="25.15" customHeight="1">
      <c r="B384" s="580"/>
      <c r="C384" s="579"/>
      <c r="D384" s="574" t="s">
        <v>2092</v>
      </c>
      <c r="E384" s="479" t="s">
        <v>2093</v>
      </c>
      <c r="F384" s="352" t="s">
        <v>1718</v>
      </c>
      <c r="G384" s="385" t="s">
        <v>1719</v>
      </c>
      <c r="H384" s="353"/>
      <c r="I384" s="354"/>
      <c r="J384" s="352"/>
      <c r="K384" s="355" t="s">
        <v>1661</v>
      </c>
      <c r="L384" s="584" t="s">
        <v>2094</v>
      </c>
      <c r="M384" s="344" t="s">
        <v>1669</v>
      </c>
      <c r="N384" s="529" t="s">
        <v>1663</v>
      </c>
      <c r="O384" s="31"/>
    </row>
    <row r="385" spans="2:15" ht="25.15" customHeight="1">
      <c r="B385" s="580"/>
      <c r="C385" s="579"/>
      <c r="D385" s="31"/>
      <c r="E385" s="31"/>
      <c r="F385" s="247" t="s">
        <v>1677</v>
      </c>
      <c r="G385" s="248"/>
      <c r="H385" s="249"/>
      <c r="I385" s="250"/>
      <c r="J385" s="248"/>
      <c r="K385" s="251"/>
      <c r="L385" s="252"/>
      <c r="M385" s="359"/>
      <c r="N385" s="254"/>
      <c r="O385" s="311"/>
    </row>
    <row r="386" spans="2:15" ht="25.15" customHeight="1">
      <c r="B386" s="580"/>
      <c r="C386" s="579"/>
      <c r="D386" s="574" t="s">
        <v>2095</v>
      </c>
      <c r="E386" s="479" t="s">
        <v>2096</v>
      </c>
      <c r="F386" s="287" t="s">
        <v>1748</v>
      </c>
      <c r="G386" s="287" t="s">
        <v>1749</v>
      </c>
      <c r="H386" s="285">
        <v>1</v>
      </c>
      <c r="I386" s="286"/>
      <c r="J386" s="287"/>
      <c r="K386" s="287"/>
      <c r="L386" s="288"/>
      <c r="M386" s="313"/>
      <c r="N386" s="286"/>
      <c r="O386" s="311"/>
    </row>
    <row r="387" spans="2:15" ht="25.15" customHeight="1">
      <c r="B387" s="580"/>
      <c r="C387" s="581"/>
      <c r="D387" s="35"/>
      <c r="E387" s="35"/>
      <c r="F387" s="366"/>
      <c r="G387" s="366"/>
      <c r="H387" s="367"/>
      <c r="I387" s="368"/>
      <c r="J387" s="369"/>
      <c r="K387" s="369"/>
      <c r="L387" s="370"/>
      <c r="M387" s="371"/>
      <c r="N387" s="368"/>
      <c r="O387" s="35"/>
    </row>
    <row r="388" spans="2:15" ht="25.15" customHeight="1">
      <c r="B388" s="580"/>
      <c r="C388" s="579" t="s">
        <v>1653</v>
      </c>
      <c r="D388" s="245" t="s">
        <v>2097</v>
      </c>
      <c r="E388" s="476" t="s">
        <v>2098</v>
      </c>
      <c r="F388" s="247" t="s">
        <v>1656</v>
      </c>
      <c r="G388" s="248"/>
      <c r="H388" s="249"/>
      <c r="I388" s="250"/>
      <c r="J388" s="248"/>
      <c r="K388" s="251"/>
      <c r="L388" s="252"/>
      <c r="M388" s="253"/>
      <c r="N388" s="254"/>
      <c r="O388" s="311" t="s">
        <v>2099</v>
      </c>
    </row>
    <row r="389" spans="2:15" ht="25.15" customHeight="1">
      <c r="B389" s="580"/>
      <c r="C389" s="579"/>
      <c r="D389" s="574" t="s">
        <v>1706</v>
      </c>
      <c r="E389" s="479" t="s">
        <v>2100</v>
      </c>
      <c r="F389" s="352" t="s">
        <v>1703</v>
      </c>
      <c r="G389" s="385" t="s">
        <v>1702</v>
      </c>
      <c r="H389" s="353"/>
      <c r="I389" s="354"/>
      <c r="J389" s="352"/>
      <c r="K389" s="355" t="s">
        <v>1661</v>
      </c>
      <c r="L389" s="356" t="s">
        <v>1703</v>
      </c>
      <c r="M389" s="344" t="s">
        <v>1704</v>
      </c>
      <c r="N389" s="529" t="s">
        <v>1663</v>
      </c>
      <c r="O389" s="31"/>
    </row>
    <row r="390" spans="2:15" ht="25.15" customHeight="1">
      <c r="B390" s="580"/>
      <c r="C390" s="581"/>
      <c r="D390" s="35"/>
      <c r="E390" s="35"/>
      <c r="F390" s="366"/>
      <c r="G390" s="366"/>
      <c r="H390" s="367"/>
      <c r="I390" s="368"/>
      <c r="J390" s="369"/>
      <c r="K390" s="369"/>
      <c r="L390" s="370"/>
      <c r="M390" s="371"/>
      <c r="N390" s="368"/>
      <c r="O390" s="35"/>
    </row>
    <row r="391" spans="2:15" ht="25.15" customHeight="1">
      <c r="B391" s="580"/>
      <c r="C391" s="579" t="s">
        <v>1653</v>
      </c>
      <c r="D391" s="245" t="s">
        <v>2101</v>
      </c>
      <c r="E391" s="476" t="s">
        <v>2102</v>
      </c>
      <c r="F391" s="247" t="s">
        <v>1677</v>
      </c>
      <c r="G391" s="248"/>
      <c r="H391" s="249"/>
      <c r="I391" s="250"/>
      <c r="J391" s="248"/>
      <c r="K391" s="251"/>
      <c r="L391" s="252"/>
      <c r="M391" s="253"/>
      <c r="N391" s="254"/>
      <c r="O391" s="311" t="s">
        <v>2099</v>
      </c>
    </row>
    <row r="392" spans="2:15" ht="25.15" customHeight="1">
      <c r="B392" s="580"/>
      <c r="C392" s="579"/>
      <c r="D392" s="574" t="s">
        <v>2095</v>
      </c>
      <c r="E392" s="479" t="s">
        <v>2100</v>
      </c>
      <c r="F392" s="287" t="s">
        <v>1748</v>
      </c>
      <c r="G392" s="287" t="s">
        <v>1749</v>
      </c>
      <c r="H392" s="285">
        <v>1</v>
      </c>
      <c r="I392" s="286"/>
      <c r="J392" s="287"/>
      <c r="K392" s="287"/>
      <c r="L392" s="288"/>
      <c r="M392" s="313"/>
      <c r="N392" s="286"/>
      <c r="O392" s="31"/>
    </row>
    <row r="393" spans="2:15" ht="25.15" customHeight="1">
      <c r="B393" s="580"/>
      <c r="C393" s="581"/>
      <c r="D393" s="35"/>
      <c r="E393" s="35"/>
      <c r="F393" s="366"/>
      <c r="G393" s="366"/>
      <c r="H393" s="367"/>
      <c r="I393" s="368"/>
      <c r="J393" s="369"/>
      <c r="K393" s="369"/>
      <c r="L393" s="370"/>
      <c r="M393" s="371"/>
      <c r="N393" s="368"/>
      <c r="O393" s="35"/>
    </row>
    <row r="394" spans="2:15" ht="25.15" customHeight="1">
      <c r="B394" s="580"/>
      <c r="C394" s="579"/>
      <c r="D394" s="31"/>
      <c r="E394" s="31"/>
      <c r="F394" s="366"/>
      <c r="G394" s="366"/>
      <c r="H394" s="367"/>
      <c r="I394" s="368"/>
      <c r="J394" s="369"/>
      <c r="K394" s="369"/>
      <c r="L394" s="370"/>
      <c r="M394" s="371"/>
      <c r="N394" s="368"/>
      <c r="O394" s="31"/>
    </row>
    <row r="395" spans="2:15" ht="25.15" customHeight="1">
      <c r="B395" s="580"/>
      <c r="C395" s="579"/>
      <c r="D395" s="31"/>
      <c r="E395" s="31"/>
      <c r="F395" s="366"/>
      <c r="G395" s="366"/>
      <c r="H395" s="367"/>
      <c r="I395" s="368"/>
      <c r="J395" s="369"/>
      <c r="K395" s="369"/>
      <c r="L395" s="370"/>
      <c r="M395" s="371"/>
      <c r="N395" s="368"/>
      <c r="O395" s="31"/>
    </row>
    <row r="396" spans="2:15" ht="25.15" customHeight="1">
      <c r="B396" s="580"/>
      <c r="C396" s="581"/>
      <c r="D396" s="35"/>
      <c r="E396" s="35"/>
      <c r="F396" s="366"/>
      <c r="G396" s="366"/>
      <c r="H396" s="367"/>
      <c r="I396" s="368"/>
      <c r="J396" s="369"/>
      <c r="K396" s="369"/>
      <c r="L396" s="370"/>
      <c r="M396" s="371"/>
      <c r="N396" s="368"/>
      <c r="O396" s="35"/>
    </row>
    <row r="397" spans="2:15">
      <c r="G397" s="83"/>
    </row>
    <row r="398" spans="2:15">
      <c r="G398" s="83"/>
    </row>
  </sheetData>
  <mergeCells count="10">
    <mergeCell ref="B324:B326"/>
    <mergeCell ref="B327:B333"/>
    <mergeCell ref="B370:B372"/>
    <mergeCell ref="B373:B396"/>
    <mergeCell ref="H3:I3"/>
    <mergeCell ref="B4:B13"/>
    <mergeCell ref="B14:B21"/>
    <mergeCell ref="B22:B30"/>
    <mergeCell ref="B31:B38"/>
    <mergeCell ref="B321:B323"/>
  </mergeCells>
  <phoneticPr fontId="4" type="noConversion"/>
  <pageMargins left="0.7" right="0.7" top="0.75" bottom="0.75" header="0.3" footer="0.3"/>
  <pageSetup paperSize="9" orientation="landscape" horizontalDpi="1200" verticalDpi="1200" r:id="rId1"/>
  <headerFooter>
    <oddHeader>&amp;L&amp;"Calibri"&amp;8&amp;K000000 대외비(Restricted)&amp;1#_x000D_</oddHeader>
  </headerFooter>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ED7D2-9D50-4547-9875-F98A540ADD81}">
  <dimension ref="A1:Q1562"/>
  <sheetViews>
    <sheetView zoomScaleNormal="100" workbookViewId="0">
      <pane ySplit="10" topLeftCell="A867" activePane="bottomLeft" state="frozen"/>
      <selection activeCell="C227" sqref="C227"/>
      <selection pane="bottomLeft" activeCell="C227" sqref="C227"/>
    </sheetView>
  </sheetViews>
  <sheetFormatPr defaultColWidth="8.75" defaultRowHeight="16.5" outlineLevelRow="2"/>
  <cols>
    <col min="1" max="1" width="4.25" style="88" customWidth="1"/>
    <col min="2" max="2" width="13.375" style="84" customWidth="1"/>
    <col min="3" max="3" width="63" style="85" bestFit="1" customWidth="1"/>
    <col min="4" max="4" width="9.25" style="87" customWidth="1"/>
    <col min="5" max="5" width="3" style="88" customWidth="1"/>
    <col min="6" max="6" width="3.125" style="88" customWidth="1"/>
    <col min="7" max="7" width="2.75" style="88" customWidth="1"/>
    <col min="8" max="8" width="9.5" style="88" customWidth="1"/>
    <col min="9" max="9" width="8.75" style="88" hidden="1" customWidth="1"/>
    <col min="10" max="10" width="9.25" style="88" customWidth="1"/>
    <col min="11" max="11" width="0" style="88" hidden="1" customWidth="1"/>
    <col min="12" max="12" width="10.5" style="88" customWidth="1"/>
    <col min="13" max="13" width="0" style="88" hidden="1" customWidth="1"/>
    <col min="14" max="14" width="11" style="88" customWidth="1"/>
    <col min="15" max="15" width="0" style="88" hidden="1" customWidth="1"/>
    <col min="16" max="16" width="13.625" style="88" customWidth="1"/>
    <col min="17" max="17" width="0" style="88" hidden="1" customWidth="1"/>
    <col min="18" max="16384" width="8.75" style="88"/>
  </cols>
  <sheetData>
    <row r="1" spans="2:17" ht="3.75" customHeight="1"/>
    <row r="2" spans="2:17" ht="24.75" thickBot="1">
      <c r="B2" s="89" t="s">
        <v>2103</v>
      </c>
      <c r="D2" s="92"/>
      <c r="H2" s="93" t="s">
        <v>318</v>
      </c>
    </row>
    <row r="3" spans="2:17" ht="17.25" thickBot="1">
      <c r="C3" s="94" t="s">
        <v>319</v>
      </c>
      <c r="D3" s="92"/>
      <c r="H3" s="96" t="str">
        <f>HYPERLINK("#Family_Name_협력사!"&amp;I3,H4)</f>
        <v>0.Room</v>
      </c>
      <c r="I3" s="97" t="str">
        <f>"B"&amp;TEXT(MATCH(H4,$B:$B,0),"###")</f>
        <v>B11</v>
      </c>
      <c r="J3" s="98" t="str">
        <f>HYPERLINK("#Family_Name_협력사!"&amp;K3,J4)</f>
        <v>1.Floors</v>
      </c>
      <c r="K3" s="97" t="str">
        <f>"B"&amp;TEXT(MATCH(J4,$B:$B,0),"###")</f>
        <v>B20</v>
      </c>
      <c r="L3" s="96" t="str">
        <f>HYPERLINK("#Family_Name_협력사!"&amp;M3,L4)</f>
        <v>2.Roofs</v>
      </c>
      <c r="M3" s="97" t="str">
        <f>"B"&amp;TEXT(MATCH(L4,$B:$B,0),"###")</f>
        <v>B128</v>
      </c>
      <c r="N3" s="98" t="str">
        <f>HYPERLINK("#Family_Name_협력사!"&amp;O3,N4)</f>
        <v>3.Walls_Ext</v>
      </c>
      <c r="O3" s="97" t="str">
        <f>"B"&amp;TEXT(MATCH(N4,$B:$B,0),"###")</f>
        <v>B216</v>
      </c>
      <c r="P3" s="96" t="str">
        <f>HYPERLINK("#Family_Name_협력사!"&amp;Q3,P4)</f>
        <v>3.Walls_Int</v>
      </c>
      <c r="Q3" s="97" t="str">
        <f>"B"&amp;TEXT(MATCH(P4,$B:$B,0),"###")</f>
        <v>B376</v>
      </c>
    </row>
    <row r="4" spans="2:17" ht="16.5" hidden="1" customHeight="1" thickBot="1">
      <c r="D4" s="92"/>
      <c r="H4" s="99" t="str">
        <f>$B$11</f>
        <v>0.Room</v>
      </c>
      <c r="I4" s="97"/>
      <c r="J4" s="97" t="str">
        <f>$B$20</f>
        <v>1.Floors</v>
      </c>
      <c r="K4" s="97"/>
      <c r="L4" s="97" t="str">
        <f>$B$128</f>
        <v>2.Roofs</v>
      </c>
      <c r="M4" s="97"/>
      <c r="N4" s="97" t="str">
        <f>$B$216</f>
        <v>3.Walls_Ext</v>
      </c>
      <c r="O4" s="97"/>
      <c r="P4" s="97" t="str">
        <f>$B$376</f>
        <v>3.Walls_Int</v>
      </c>
      <c r="Q4" s="97"/>
    </row>
    <row r="5" spans="2:17" ht="17.25" thickBot="1">
      <c r="C5" s="94" t="s">
        <v>320</v>
      </c>
      <c r="D5" s="92"/>
      <c r="H5" s="98" t="str">
        <f>HYPERLINK("#Family_Name_협력사!"&amp;I5,H6)</f>
        <v>4.St_Fdn</v>
      </c>
      <c r="I5" s="97" t="str">
        <f>"B"&amp;TEXT(MATCH(H6,$B:$B,0),"###")</f>
        <v>B467</v>
      </c>
      <c r="J5" s="96" t="str">
        <f>HYPERLINK("#Family_Name_협력사!"&amp;K5,J6)</f>
        <v>5.St_Col</v>
      </c>
      <c r="K5" s="97" t="str">
        <f>"B"&amp;TEXT(MATCH(J6,$B:$B,0),"###")</f>
        <v>B568</v>
      </c>
      <c r="L5" s="98" t="str">
        <f>HYPERLINK("#Family_Name_협력사!"&amp;M5,L6)</f>
        <v>6.St_Framing</v>
      </c>
      <c r="M5" s="97" t="str">
        <f>"B"&amp;TEXT(MATCH(L6,$B:$B,0),"###")</f>
        <v>B691</v>
      </c>
      <c r="N5" s="96" t="str">
        <f>HYPERLINK("#Family_Name_협력사!"&amp;O5,N6)</f>
        <v>7.Ceilings</v>
      </c>
      <c r="O5" s="97" t="str">
        <f>"B"&amp;TEXT(MATCH(N6,$B:$B,0),"###")</f>
        <v>B944</v>
      </c>
      <c r="P5" s="98" t="str">
        <f>HYPERLINK("#Family_Name_협력사!"&amp;Q5,P6)</f>
        <v>8.Doors</v>
      </c>
      <c r="Q5" s="97" t="str">
        <f>"B"&amp;TEXT(MATCH(P6,$B:$B,0),"###")</f>
        <v>B963</v>
      </c>
    </row>
    <row r="6" spans="2:17" ht="16.5" hidden="1" customHeight="1" thickBot="1">
      <c r="D6" s="92"/>
      <c r="H6" s="97" t="str">
        <f>$B$467</f>
        <v>4.St_Fdn</v>
      </c>
      <c r="I6" s="97"/>
      <c r="J6" s="97" t="str">
        <f>$B$568</f>
        <v>5.St_Col</v>
      </c>
      <c r="K6" s="97"/>
      <c r="L6" s="97" t="str">
        <f>$B$691</f>
        <v>6.St_Framing</v>
      </c>
      <c r="M6" s="97"/>
      <c r="N6" s="97" t="str">
        <f>$B$944</f>
        <v>7.Ceilings</v>
      </c>
      <c r="O6" s="97"/>
      <c r="P6" s="97" t="str">
        <f>$B$963</f>
        <v>8.Doors</v>
      </c>
      <c r="Q6" s="97"/>
    </row>
    <row r="7" spans="2:17" ht="17.25" thickBot="1">
      <c r="D7" s="92"/>
      <c r="H7" s="96" t="str">
        <f>HYPERLINK("#Family_Name_협력사!"&amp;I7,H8)</f>
        <v>9.Windows</v>
      </c>
      <c r="I7" s="97" t="str">
        <f>"B"&amp;TEXT(MATCH(H8,$B:$B,0),"###")</f>
        <v>B1200</v>
      </c>
      <c r="J7" s="98" t="str">
        <f>HYPERLINK("#Family_Name_협력사!"&amp;K7,J8)</f>
        <v>10.Stairs</v>
      </c>
      <c r="K7" s="97" t="str">
        <f>"B"&amp;TEXT(MATCH(J8,$B:$B,0),"###")</f>
        <v>B1362</v>
      </c>
      <c r="L7" s="96" t="str">
        <f>HYPERLINK("#Family_Name_협력사!"&amp;M7,L8)</f>
        <v>11.Railings</v>
      </c>
      <c r="M7" s="97" t="str">
        <f>"B"&amp;TEXT(MATCH(L8,$B:$B,0),"###")</f>
        <v>B1381</v>
      </c>
      <c r="N7" s="98" t="str">
        <f>HYPERLINK("#Family_Name_협력사!"&amp;O7,N8)</f>
        <v>12.Generic</v>
      </c>
      <c r="O7" s="97" t="str">
        <f>"B"&amp;TEXT(MATCH(N8,$B:$B,0),"###")</f>
        <v>B1394</v>
      </c>
      <c r="P7" s="96" t="str">
        <f>HYPERLINK("#Family_Name_협력사!"&amp;Q7,P8)</f>
        <v>13.Manual_Input</v>
      </c>
      <c r="Q7" s="97" t="str">
        <f>"B"&amp;TEXT(MATCH(P8,$B:$B,0),"###")</f>
        <v>B1455</v>
      </c>
    </row>
    <row r="8" spans="2:17" ht="16.5" hidden="1" customHeight="1">
      <c r="D8" s="92"/>
      <c r="H8" s="97" t="str">
        <f>$B$1200</f>
        <v>9.Windows</v>
      </c>
      <c r="I8" s="97"/>
      <c r="J8" s="97" t="str">
        <f>$B$1362</f>
        <v>10.Stairs</v>
      </c>
      <c r="K8" s="97"/>
      <c r="L8" s="97" t="str">
        <f>$B$1381</f>
        <v>11.Railings</v>
      </c>
      <c r="M8" s="97"/>
      <c r="N8" s="97" t="str">
        <f>$B$1394</f>
        <v>12.Generic</v>
      </c>
      <c r="O8" s="97"/>
      <c r="P8" s="97" t="str">
        <f>$B$1455</f>
        <v>13.Manual_Input</v>
      </c>
    </row>
    <row r="9" spans="2:17" ht="8.25" customHeight="1" thickBot="1">
      <c r="D9" s="92"/>
    </row>
    <row r="10" spans="2:17" ht="26.25" customHeight="1" thickBot="1">
      <c r="B10" s="105" t="s">
        <v>322</v>
      </c>
      <c r="C10" s="106" t="s">
        <v>323</v>
      </c>
      <c r="D10" s="108" t="s">
        <v>2104</v>
      </c>
    </row>
    <row r="11" spans="2:17" s="114" customFormat="1" ht="16.5" customHeight="1" thickBot="1">
      <c r="B11" s="109" t="s">
        <v>327</v>
      </c>
      <c r="C11" s="110"/>
      <c r="D11" s="113"/>
    </row>
    <row r="12" spans="2:17" s="104" customFormat="1">
      <c r="B12" s="115" t="s">
        <v>322</v>
      </c>
      <c r="C12" s="116"/>
      <c r="D12" s="119" t="s">
        <v>2104</v>
      </c>
    </row>
    <row r="13" spans="2:17">
      <c r="B13" s="120">
        <v>0.1</v>
      </c>
      <c r="C13" s="121" t="s">
        <v>329</v>
      </c>
      <c r="D13" s="124"/>
    </row>
    <row r="14" spans="2:17">
      <c r="B14" s="125" t="s">
        <v>330</v>
      </c>
      <c r="C14" s="126" t="s">
        <v>331</v>
      </c>
      <c r="D14" s="129"/>
    </row>
    <row r="15" spans="2:17" outlineLevel="1">
      <c r="B15" s="131" t="s">
        <v>332</v>
      </c>
      <c r="C15" s="132" t="s">
        <v>333</v>
      </c>
      <c r="D15" s="135"/>
    </row>
    <row r="16" spans="2:17" outlineLevel="2">
      <c r="B16" s="136"/>
      <c r="C16" s="137" t="s">
        <v>2105</v>
      </c>
      <c r="D16" s="135"/>
    </row>
    <row r="17" spans="2:4" outlineLevel="2">
      <c r="B17" s="136"/>
      <c r="C17" s="137"/>
      <c r="D17" s="135"/>
    </row>
    <row r="18" spans="2:4" outlineLevel="1">
      <c r="B18" s="136"/>
      <c r="C18" s="137"/>
      <c r="D18" s="135"/>
    </row>
    <row r="19" spans="2:4" ht="17.25" thickBot="1">
      <c r="B19" s="138"/>
      <c r="C19" s="139"/>
      <c r="D19" s="142"/>
    </row>
    <row r="20" spans="2:4" ht="17.25" thickBot="1">
      <c r="B20" s="109" t="s">
        <v>335</v>
      </c>
      <c r="C20" s="110"/>
      <c r="D20" s="145"/>
    </row>
    <row r="21" spans="2:4">
      <c r="B21" s="115" t="s">
        <v>322</v>
      </c>
      <c r="C21" s="116"/>
      <c r="D21" s="119" t="s">
        <v>2104</v>
      </c>
    </row>
    <row r="22" spans="2:4">
      <c r="B22" s="146">
        <v>1.1000000000000001</v>
      </c>
      <c r="C22" s="121" t="s">
        <v>336</v>
      </c>
      <c r="D22" s="124"/>
    </row>
    <row r="23" spans="2:4">
      <c r="B23" s="125" t="s">
        <v>337</v>
      </c>
      <c r="C23" s="126" t="s">
        <v>338</v>
      </c>
      <c r="D23" s="129"/>
    </row>
    <row r="24" spans="2:4" outlineLevel="1">
      <c r="B24" s="131" t="s">
        <v>339</v>
      </c>
      <c r="C24" s="132" t="s">
        <v>340</v>
      </c>
      <c r="D24" s="135"/>
    </row>
    <row r="25" spans="2:4" outlineLevel="2">
      <c r="B25" s="149" t="s">
        <v>342</v>
      </c>
      <c r="C25" s="137" t="s">
        <v>2106</v>
      </c>
      <c r="D25" s="135"/>
    </row>
    <row r="26" spans="2:4" outlineLevel="2">
      <c r="B26" s="149"/>
      <c r="C26" s="586" t="s">
        <v>2107</v>
      </c>
      <c r="D26" s="135"/>
    </row>
    <row r="27" spans="2:4" outlineLevel="2">
      <c r="B27" s="149" t="s">
        <v>344</v>
      </c>
      <c r="C27" s="137" t="s">
        <v>345</v>
      </c>
      <c r="D27" s="135"/>
    </row>
    <row r="28" spans="2:4" outlineLevel="2">
      <c r="B28" s="149"/>
      <c r="C28" s="586" t="s">
        <v>2108</v>
      </c>
      <c r="D28" s="135"/>
    </row>
    <row r="29" spans="2:4" outlineLevel="2">
      <c r="B29" s="136"/>
      <c r="C29" s="150"/>
      <c r="D29" s="135"/>
    </row>
    <row r="30" spans="2:4" outlineLevel="1">
      <c r="B30" s="131" t="s">
        <v>346</v>
      </c>
      <c r="C30" s="132" t="s">
        <v>347</v>
      </c>
      <c r="D30" s="135"/>
    </row>
    <row r="31" spans="2:4" outlineLevel="2">
      <c r="B31" s="149" t="s">
        <v>348</v>
      </c>
      <c r="C31" s="137" t="s">
        <v>2109</v>
      </c>
      <c r="D31" s="135"/>
    </row>
    <row r="32" spans="2:4" outlineLevel="2">
      <c r="B32" s="149"/>
      <c r="C32" s="586" t="s">
        <v>2110</v>
      </c>
      <c r="D32" s="135"/>
    </row>
    <row r="33" spans="2:4" outlineLevel="2">
      <c r="B33" s="136"/>
      <c r="C33" s="150"/>
      <c r="D33" s="135"/>
    </row>
    <row r="34" spans="2:4" outlineLevel="1">
      <c r="B34" s="131" t="s">
        <v>350</v>
      </c>
      <c r="C34" s="132" t="s">
        <v>351</v>
      </c>
      <c r="D34" s="135"/>
    </row>
    <row r="35" spans="2:4" outlineLevel="2">
      <c r="B35" s="149" t="s">
        <v>352</v>
      </c>
      <c r="C35" s="137" t="s">
        <v>353</v>
      </c>
      <c r="D35" s="135"/>
    </row>
    <row r="36" spans="2:4" outlineLevel="2">
      <c r="B36" s="149"/>
      <c r="C36" s="586" t="s">
        <v>2111</v>
      </c>
      <c r="D36" s="135"/>
    </row>
    <row r="37" spans="2:4" outlineLevel="2">
      <c r="B37" s="136"/>
      <c r="C37" s="150"/>
      <c r="D37" s="135"/>
    </row>
    <row r="38" spans="2:4" outlineLevel="1">
      <c r="B38" s="131" t="s">
        <v>354</v>
      </c>
      <c r="C38" t="s">
        <v>2112</v>
      </c>
      <c r="D38" s="135"/>
    </row>
    <row r="39" spans="2:4" outlineLevel="2">
      <c r="B39" s="149" t="s">
        <v>356</v>
      </c>
      <c r="C39" s="137" t="s">
        <v>357</v>
      </c>
      <c r="D39" s="135"/>
    </row>
    <row r="40" spans="2:4" outlineLevel="2">
      <c r="B40" s="149"/>
      <c r="C40" s="586" t="s">
        <v>2113</v>
      </c>
      <c r="D40" s="135"/>
    </row>
    <row r="41" spans="2:4" outlineLevel="2">
      <c r="B41" s="149" t="s">
        <v>358</v>
      </c>
      <c r="C41" s="137" t="s">
        <v>359</v>
      </c>
      <c r="D41" s="135"/>
    </row>
    <row r="42" spans="2:4" outlineLevel="2">
      <c r="B42" s="149"/>
      <c r="C42" s="586" t="s">
        <v>2114</v>
      </c>
      <c r="D42" s="135"/>
    </row>
    <row r="43" spans="2:4" outlineLevel="2">
      <c r="B43" s="149"/>
      <c r="C43" s="586" t="s">
        <v>2115</v>
      </c>
      <c r="D43" s="587" t="s">
        <v>2116</v>
      </c>
    </row>
    <row r="44" spans="2:4" outlineLevel="2">
      <c r="B44" s="136"/>
      <c r="C44" s="150"/>
      <c r="D44" s="135"/>
    </row>
    <row r="45" spans="2:4" outlineLevel="1">
      <c r="B45" s="131" t="s">
        <v>360</v>
      </c>
      <c r="C45" s="132" t="s">
        <v>361</v>
      </c>
      <c r="D45" s="135"/>
    </row>
    <row r="46" spans="2:4" outlineLevel="2">
      <c r="B46" s="149" t="s">
        <v>362</v>
      </c>
      <c r="C46" s="137" t="s">
        <v>363</v>
      </c>
      <c r="D46" s="135"/>
    </row>
    <row r="47" spans="2:4" outlineLevel="2">
      <c r="B47" s="149"/>
      <c r="C47" s="586" t="s">
        <v>2117</v>
      </c>
      <c r="D47" s="135"/>
    </row>
    <row r="48" spans="2:4" outlineLevel="2">
      <c r="B48" s="149"/>
      <c r="C48" s="586" t="s">
        <v>2118</v>
      </c>
      <c r="D48" s="135"/>
    </row>
    <row r="49" spans="2:4" outlineLevel="2">
      <c r="B49" s="136"/>
      <c r="C49" s="150"/>
      <c r="D49" s="135"/>
    </row>
    <row r="50" spans="2:4" outlineLevel="1">
      <c r="B50" s="136"/>
      <c r="C50" s="150"/>
      <c r="D50" s="135"/>
    </row>
    <row r="51" spans="2:4">
      <c r="B51" s="125" t="s">
        <v>364</v>
      </c>
      <c r="C51" s="126" t="s">
        <v>365</v>
      </c>
      <c r="D51" s="129"/>
    </row>
    <row r="52" spans="2:4" outlineLevel="1">
      <c r="B52" s="136" t="s">
        <v>366</v>
      </c>
      <c r="C52" s="132" t="s">
        <v>367</v>
      </c>
      <c r="D52" s="135"/>
    </row>
    <row r="53" spans="2:4" outlineLevel="2">
      <c r="B53" s="149" t="s">
        <v>368</v>
      </c>
      <c r="C53" s="137" t="s">
        <v>369</v>
      </c>
      <c r="D53" s="135"/>
    </row>
    <row r="54" spans="2:4" outlineLevel="2">
      <c r="B54" s="149"/>
      <c r="C54" s="586" t="s">
        <v>2119</v>
      </c>
      <c r="D54" s="135"/>
    </row>
    <row r="55" spans="2:4" outlineLevel="2">
      <c r="B55" s="136"/>
      <c r="C55" s="150"/>
      <c r="D55" s="135"/>
    </row>
    <row r="56" spans="2:4" outlineLevel="1">
      <c r="B56" s="136" t="s">
        <v>370</v>
      </c>
      <c r="C56" s="132" t="s">
        <v>371</v>
      </c>
      <c r="D56" s="135"/>
    </row>
    <row r="57" spans="2:4" outlineLevel="2">
      <c r="B57" s="149" t="s">
        <v>372</v>
      </c>
      <c r="C57" s="137" t="s">
        <v>373</v>
      </c>
      <c r="D57" s="135"/>
    </row>
    <row r="58" spans="2:4" outlineLevel="2">
      <c r="B58" s="149"/>
      <c r="C58" s="586" t="s">
        <v>2120</v>
      </c>
      <c r="D58" s="135"/>
    </row>
    <row r="59" spans="2:4" outlineLevel="2">
      <c r="B59" s="136"/>
      <c r="C59" s="150"/>
      <c r="D59" s="135"/>
    </row>
    <row r="60" spans="2:4" outlineLevel="1">
      <c r="B60" s="136" t="s">
        <v>374</v>
      </c>
      <c r="C60" s="132" t="s">
        <v>375</v>
      </c>
      <c r="D60" s="135"/>
    </row>
    <row r="61" spans="2:4" outlineLevel="2">
      <c r="B61" s="149" t="s">
        <v>376</v>
      </c>
      <c r="C61" s="137" t="s">
        <v>377</v>
      </c>
      <c r="D61" s="135"/>
    </row>
    <row r="62" spans="2:4" outlineLevel="2">
      <c r="B62" s="149"/>
      <c r="C62" s="586" t="s">
        <v>2121</v>
      </c>
      <c r="D62" s="135"/>
    </row>
    <row r="63" spans="2:4" outlineLevel="2">
      <c r="B63" s="136"/>
      <c r="C63" s="150"/>
      <c r="D63" s="135"/>
    </row>
    <row r="64" spans="2:4" outlineLevel="1">
      <c r="B64" s="136"/>
      <c r="C64" s="150"/>
      <c r="D64" s="135"/>
    </row>
    <row r="65" spans="2:4">
      <c r="B65" s="125" t="s">
        <v>378</v>
      </c>
      <c r="C65" s="163" t="s">
        <v>2122</v>
      </c>
      <c r="D65" s="154"/>
    </row>
    <row r="66" spans="2:4" outlineLevel="1">
      <c r="B66" s="136" t="s">
        <v>380</v>
      </c>
      <c r="C66" s="155" t="s">
        <v>381</v>
      </c>
      <c r="D66" s="135"/>
    </row>
    <row r="67" spans="2:4" outlineLevel="1">
      <c r="B67" s="136"/>
      <c r="C67" s="156" t="s">
        <v>382</v>
      </c>
      <c r="D67" s="157"/>
    </row>
    <row r="68" spans="2:4" outlineLevel="2">
      <c r="B68" s="149" t="s">
        <v>383</v>
      </c>
      <c r="C68" s="137" t="s">
        <v>384</v>
      </c>
      <c r="D68" s="135"/>
    </row>
    <row r="69" spans="2:4" outlineLevel="2">
      <c r="B69" s="149"/>
      <c r="C69" s="586" t="s">
        <v>2123</v>
      </c>
      <c r="D69" s="135"/>
    </row>
    <row r="70" spans="2:4" outlineLevel="2">
      <c r="B70" s="149" t="s">
        <v>385</v>
      </c>
      <c r="C70" s="137" t="s">
        <v>2124</v>
      </c>
      <c r="D70" s="135"/>
    </row>
    <row r="71" spans="2:4" outlineLevel="2">
      <c r="B71" s="149"/>
      <c r="C71" s="586" t="s">
        <v>2125</v>
      </c>
      <c r="D71" s="135"/>
    </row>
    <row r="72" spans="2:4" outlineLevel="2">
      <c r="B72" s="149" t="s">
        <v>387</v>
      </c>
      <c r="C72" s="137" t="s">
        <v>388</v>
      </c>
      <c r="D72" s="135"/>
    </row>
    <row r="73" spans="2:4" outlineLevel="2">
      <c r="B73" s="149"/>
      <c r="C73" s="586" t="s">
        <v>2126</v>
      </c>
      <c r="D73" s="135"/>
    </row>
    <row r="74" spans="2:4" outlineLevel="2">
      <c r="B74" s="136"/>
      <c r="C74" s="137"/>
      <c r="D74" s="135"/>
    </row>
    <row r="75" spans="2:4" outlineLevel="1">
      <c r="B75" s="136"/>
      <c r="C75" s="156" t="s">
        <v>389</v>
      </c>
      <c r="D75" s="157"/>
    </row>
    <row r="76" spans="2:4" outlineLevel="2">
      <c r="B76" s="149" t="s">
        <v>390</v>
      </c>
      <c r="C76" s="137" t="s">
        <v>391</v>
      </c>
      <c r="D76" s="135"/>
    </row>
    <row r="77" spans="2:4" outlineLevel="2">
      <c r="B77" s="149"/>
      <c r="C77" s="586" t="s">
        <v>2127</v>
      </c>
      <c r="D77" s="135"/>
    </row>
    <row r="78" spans="2:4" outlineLevel="2">
      <c r="B78" s="149" t="s">
        <v>392</v>
      </c>
      <c r="C78" s="137" t="s">
        <v>393</v>
      </c>
      <c r="D78" s="135"/>
    </row>
    <row r="79" spans="2:4" outlineLevel="2">
      <c r="B79" s="149"/>
      <c r="C79" s="586" t="s">
        <v>2128</v>
      </c>
      <c r="D79" s="135"/>
    </row>
    <row r="80" spans="2:4" outlineLevel="2">
      <c r="B80" s="136"/>
      <c r="C80" s="137"/>
      <c r="D80" s="135"/>
    </row>
    <row r="81" spans="2:4" outlineLevel="1">
      <c r="B81" s="136"/>
      <c r="C81" s="156" t="s">
        <v>394</v>
      </c>
      <c r="D81" s="157"/>
    </row>
    <row r="82" spans="2:4" outlineLevel="2">
      <c r="B82" s="149" t="s">
        <v>395</v>
      </c>
      <c r="C82" s="137" t="s">
        <v>396</v>
      </c>
      <c r="D82" s="135"/>
    </row>
    <row r="83" spans="2:4" outlineLevel="2">
      <c r="B83" s="149"/>
      <c r="C83" s="586" t="s">
        <v>2129</v>
      </c>
      <c r="D83" s="135"/>
    </row>
    <row r="84" spans="2:4" outlineLevel="2">
      <c r="B84" s="149" t="s">
        <v>397</v>
      </c>
      <c r="C84" s="137" t="s">
        <v>398</v>
      </c>
      <c r="D84" s="135"/>
    </row>
    <row r="85" spans="2:4" outlineLevel="2">
      <c r="B85" s="149"/>
      <c r="C85" s="586" t="s">
        <v>2130</v>
      </c>
      <c r="D85" s="135"/>
    </row>
    <row r="86" spans="2:4" outlineLevel="2">
      <c r="B86" s="149" t="s">
        <v>399</v>
      </c>
      <c r="C86" s="137" t="s">
        <v>400</v>
      </c>
      <c r="D86" s="135"/>
    </row>
    <row r="87" spans="2:4" outlineLevel="2">
      <c r="B87" s="149"/>
      <c r="C87" s="586" t="s">
        <v>2131</v>
      </c>
      <c r="D87" s="135"/>
    </row>
    <row r="88" spans="2:4" outlineLevel="2">
      <c r="B88" s="136"/>
      <c r="C88" s="137"/>
      <c r="D88" s="135"/>
    </row>
    <row r="89" spans="2:4" outlineLevel="1">
      <c r="B89" s="136"/>
      <c r="C89" s="156" t="s">
        <v>401</v>
      </c>
      <c r="D89" s="157"/>
    </row>
    <row r="90" spans="2:4" outlineLevel="2">
      <c r="B90" s="149" t="s">
        <v>402</v>
      </c>
      <c r="C90" s="137" t="s">
        <v>403</v>
      </c>
      <c r="D90" s="135"/>
    </row>
    <row r="91" spans="2:4" outlineLevel="2">
      <c r="B91" s="149"/>
      <c r="C91" s="586" t="s">
        <v>2132</v>
      </c>
      <c r="D91" s="135"/>
    </row>
    <row r="92" spans="2:4" outlineLevel="2">
      <c r="B92" s="149" t="s">
        <v>404</v>
      </c>
      <c r="C92" s="137" t="s">
        <v>405</v>
      </c>
      <c r="D92" s="135"/>
    </row>
    <row r="93" spans="2:4" outlineLevel="2">
      <c r="B93" s="149"/>
      <c r="C93" s="586" t="s">
        <v>2133</v>
      </c>
      <c r="D93" s="135"/>
    </row>
    <row r="94" spans="2:4" outlineLevel="2">
      <c r="B94" s="149" t="s">
        <v>406</v>
      </c>
      <c r="C94" s="137" t="s">
        <v>407</v>
      </c>
      <c r="D94" s="135"/>
    </row>
    <row r="95" spans="2:4" outlineLevel="2">
      <c r="B95" s="149"/>
      <c r="C95" s="586" t="s">
        <v>2134</v>
      </c>
      <c r="D95" s="135"/>
    </row>
    <row r="96" spans="2:4" outlineLevel="2">
      <c r="B96" s="149" t="s">
        <v>408</v>
      </c>
      <c r="C96" s="137" t="s">
        <v>409</v>
      </c>
      <c r="D96" s="135"/>
    </row>
    <row r="97" spans="2:4" outlineLevel="2">
      <c r="B97" s="149"/>
      <c r="C97" s="586" t="s">
        <v>2135</v>
      </c>
      <c r="D97" s="135"/>
    </row>
    <row r="98" spans="2:4" outlineLevel="2">
      <c r="B98" s="149" t="s">
        <v>410</v>
      </c>
      <c r="C98" s="137" t="s">
        <v>411</v>
      </c>
      <c r="D98" s="135"/>
    </row>
    <row r="99" spans="2:4" outlineLevel="2">
      <c r="B99" s="149"/>
      <c r="C99" s="586" t="s">
        <v>2136</v>
      </c>
      <c r="D99" s="135"/>
    </row>
    <row r="100" spans="2:4" outlineLevel="2">
      <c r="B100" s="136"/>
      <c r="C100" s="137"/>
      <c r="D100" s="135"/>
    </row>
    <row r="101" spans="2:4" outlineLevel="1">
      <c r="B101" s="136" t="s">
        <v>412</v>
      </c>
      <c r="C101" s="132" t="s">
        <v>413</v>
      </c>
      <c r="D101" s="135"/>
    </row>
    <row r="102" spans="2:4" outlineLevel="2">
      <c r="B102" s="149" t="s">
        <v>414</v>
      </c>
      <c r="C102" s="137" t="s">
        <v>415</v>
      </c>
      <c r="D102" s="135"/>
    </row>
    <row r="103" spans="2:4" outlineLevel="2">
      <c r="B103" s="149"/>
      <c r="C103" s="586" t="s">
        <v>2137</v>
      </c>
      <c r="D103" s="135"/>
    </row>
    <row r="104" spans="2:4" outlineLevel="2">
      <c r="B104" s="149" t="s">
        <v>416</v>
      </c>
      <c r="C104" s="137" t="s">
        <v>417</v>
      </c>
      <c r="D104" s="135"/>
    </row>
    <row r="105" spans="2:4" outlineLevel="2">
      <c r="B105" s="149"/>
      <c r="C105" s="586" t="s">
        <v>2138</v>
      </c>
      <c r="D105" s="135"/>
    </row>
    <row r="106" spans="2:4" outlineLevel="2">
      <c r="B106" s="149" t="s">
        <v>418</v>
      </c>
      <c r="C106" s="137" t="s">
        <v>419</v>
      </c>
      <c r="D106" s="135"/>
    </row>
    <row r="107" spans="2:4" outlineLevel="2">
      <c r="B107" s="149"/>
      <c r="C107" s="586" t="s">
        <v>2139</v>
      </c>
      <c r="D107" s="135"/>
    </row>
    <row r="108" spans="2:4" outlineLevel="2">
      <c r="B108" s="136"/>
      <c r="C108" s="150"/>
      <c r="D108" s="135"/>
    </row>
    <row r="109" spans="2:4" outlineLevel="1">
      <c r="B109" s="136" t="s">
        <v>420</v>
      </c>
      <c r="C109" s="132" t="s">
        <v>421</v>
      </c>
      <c r="D109" s="135"/>
    </row>
    <row r="110" spans="2:4" outlineLevel="2">
      <c r="B110" s="149" t="s">
        <v>422</v>
      </c>
      <c r="C110" s="159" t="s">
        <v>2140</v>
      </c>
      <c r="D110" s="162"/>
    </row>
    <row r="111" spans="2:4" outlineLevel="2">
      <c r="B111" s="149"/>
      <c r="C111" s="586" t="s">
        <v>2141</v>
      </c>
      <c r="D111" s="135"/>
    </row>
    <row r="112" spans="2:4" outlineLevel="2">
      <c r="B112" s="136"/>
      <c r="C112" s="137"/>
      <c r="D112" s="135"/>
    </row>
    <row r="113" spans="2:4" outlineLevel="1">
      <c r="B113" s="136" t="s">
        <v>424</v>
      </c>
      <c r="C113" s="132" t="s">
        <v>425</v>
      </c>
      <c r="D113" s="135"/>
    </row>
    <row r="114" spans="2:4" outlineLevel="2">
      <c r="B114" s="149" t="s">
        <v>426</v>
      </c>
      <c r="C114" s="137" t="s">
        <v>427</v>
      </c>
      <c r="D114" s="135"/>
    </row>
    <row r="115" spans="2:4" outlineLevel="2">
      <c r="B115" s="149"/>
      <c r="C115" s="586" t="s">
        <v>2142</v>
      </c>
      <c r="D115" s="135"/>
    </row>
    <row r="116" spans="2:4" outlineLevel="2">
      <c r="B116" s="136"/>
      <c r="C116" s="150"/>
      <c r="D116" s="135"/>
    </row>
    <row r="117" spans="2:4" outlineLevel="1">
      <c r="B117" s="136"/>
      <c r="C117" s="150"/>
      <c r="D117" s="135"/>
    </row>
    <row r="118" spans="2:4">
      <c r="B118" s="136"/>
      <c r="C118" s="150"/>
      <c r="D118" s="142"/>
    </row>
    <row r="119" spans="2:4">
      <c r="B119" s="120">
        <v>1.2</v>
      </c>
      <c r="C119" s="121" t="s">
        <v>428</v>
      </c>
      <c r="D119" s="124"/>
    </row>
    <row r="120" spans="2:4">
      <c r="B120" s="125" t="s">
        <v>429</v>
      </c>
      <c r="C120" s="163" t="s">
        <v>430</v>
      </c>
      <c r="D120" s="129"/>
    </row>
    <row r="121" spans="2:4" outlineLevel="1">
      <c r="B121" s="136" t="s">
        <v>431</v>
      </c>
      <c r="C121" s="132" t="s">
        <v>2143</v>
      </c>
      <c r="D121" s="135"/>
    </row>
    <row r="122" spans="2:4" outlineLevel="2">
      <c r="B122" s="149" t="s">
        <v>433</v>
      </c>
      <c r="C122" s="137" t="s">
        <v>434</v>
      </c>
      <c r="D122" s="135"/>
    </row>
    <row r="123" spans="2:4" outlineLevel="2">
      <c r="B123" s="149"/>
      <c r="C123" s="586" t="s">
        <v>2144</v>
      </c>
      <c r="D123" s="135"/>
    </row>
    <row r="124" spans="2:4" outlineLevel="2">
      <c r="B124" s="136"/>
      <c r="C124" s="150"/>
      <c r="D124" s="135"/>
    </row>
    <row r="125" spans="2:4" outlineLevel="1">
      <c r="B125" s="136"/>
      <c r="C125" s="164"/>
      <c r="D125" s="135"/>
    </row>
    <row r="126" spans="2:4">
      <c r="B126" s="136"/>
      <c r="C126" s="150"/>
      <c r="D126" s="135"/>
    </row>
    <row r="127" spans="2:4" ht="17.25" thickBot="1">
      <c r="B127" s="136"/>
      <c r="C127" s="150"/>
      <c r="D127" s="142"/>
    </row>
    <row r="128" spans="2:4" ht="17.25" thickBot="1">
      <c r="B128" s="109" t="s">
        <v>435</v>
      </c>
      <c r="C128" s="110"/>
      <c r="D128" s="145"/>
    </row>
    <row r="129" spans="2:4">
      <c r="B129" s="115" t="s">
        <v>322</v>
      </c>
      <c r="C129" s="116"/>
      <c r="D129" s="119" t="s">
        <v>2104</v>
      </c>
    </row>
    <row r="130" spans="2:4">
      <c r="B130" s="120">
        <v>2.1</v>
      </c>
      <c r="C130" s="121" t="s">
        <v>436</v>
      </c>
      <c r="D130" s="124"/>
    </row>
    <row r="131" spans="2:4">
      <c r="B131" s="125" t="s">
        <v>437</v>
      </c>
      <c r="C131" s="126" t="s">
        <v>438</v>
      </c>
      <c r="D131" s="129"/>
    </row>
    <row r="132" spans="2:4" outlineLevel="1">
      <c r="B132" s="136" t="s">
        <v>439</v>
      </c>
      <c r="C132" s="132" t="s">
        <v>440</v>
      </c>
      <c r="D132" s="135"/>
    </row>
    <row r="133" spans="2:4" outlineLevel="2">
      <c r="B133" s="149" t="s">
        <v>441</v>
      </c>
      <c r="C133" s="137" t="s">
        <v>442</v>
      </c>
      <c r="D133" s="135"/>
    </row>
    <row r="134" spans="2:4" outlineLevel="2">
      <c r="B134" s="149"/>
      <c r="C134" s="586" t="s">
        <v>2145</v>
      </c>
      <c r="D134" s="135"/>
    </row>
    <row r="135" spans="2:4" outlineLevel="2">
      <c r="B135" s="149" t="s">
        <v>443</v>
      </c>
      <c r="C135" s="137" t="s">
        <v>2146</v>
      </c>
      <c r="D135" s="135"/>
    </row>
    <row r="136" spans="2:4" outlineLevel="2">
      <c r="B136" s="149"/>
      <c r="C136" s="586" t="s">
        <v>2147</v>
      </c>
      <c r="D136" s="135"/>
    </row>
    <row r="137" spans="2:4" outlineLevel="2">
      <c r="B137" s="149" t="s">
        <v>445</v>
      </c>
      <c r="C137" s="137" t="s">
        <v>446</v>
      </c>
      <c r="D137" s="135"/>
    </row>
    <row r="138" spans="2:4" outlineLevel="2">
      <c r="B138" s="149"/>
      <c r="C138" s="586" t="s">
        <v>2148</v>
      </c>
      <c r="D138" s="135"/>
    </row>
    <row r="139" spans="2:4" outlineLevel="2">
      <c r="B139" s="136"/>
      <c r="C139" s="150"/>
      <c r="D139" s="135"/>
    </row>
    <row r="140" spans="2:4" outlineLevel="1">
      <c r="B140" s="136" t="s">
        <v>447</v>
      </c>
      <c r="C140" s="132" t="s">
        <v>448</v>
      </c>
      <c r="D140" s="135"/>
    </row>
    <row r="141" spans="2:4" outlineLevel="2">
      <c r="B141" s="149" t="s">
        <v>449</v>
      </c>
      <c r="C141" s="137" t="s">
        <v>450</v>
      </c>
      <c r="D141" s="135"/>
    </row>
    <row r="142" spans="2:4" outlineLevel="2">
      <c r="B142" s="149"/>
      <c r="C142" s="586" t="s">
        <v>2149</v>
      </c>
      <c r="D142" s="135"/>
    </row>
    <row r="143" spans="2:4" outlineLevel="2">
      <c r="B143" s="149" t="s">
        <v>451</v>
      </c>
      <c r="C143" s="137" t="s">
        <v>452</v>
      </c>
      <c r="D143" s="135"/>
    </row>
    <row r="144" spans="2:4" outlineLevel="2">
      <c r="B144" s="149"/>
      <c r="C144" s="586" t="s">
        <v>2150</v>
      </c>
      <c r="D144" s="135"/>
    </row>
    <row r="145" spans="2:4" outlineLevel="2">
      <c r="B145" s="149" t="s">
        <v>453</v>
      </c>
      <c r="C145" s="137" t="s">
        <v>454</v>
      </c>
      <c r="D145" s="135"/>
    </row>
    <row r="146" spans="2:4" outlineLevel="2">
      <c r="B146" s="149"/>
      <c r="C146" s="586" t="s">
        <v>2151</v>
      </c>
      <c r="D146" s="135"/>
    </row>
    <row r="147" spans="2:4" outlineLevel="2">
      <c r="B147" s="149" t="s">
        <v>455</v>
      </c>
      <c r="C147" s="137" t="s">
        <v>456</v>
      </c>
      <c r="D147" s="135"/>
    </row>
    <row r="148" spans="2:4" outlineLevel="2">
      <c r="B148" s="149"/>
      <c r="C148" s="586" t="s">
        <v>2152</v>
      </c>
      <c r="D148" s="135"/>
    </row>
    <row r="149" spans="2:4" outlineLevel="2">
      <c r="B149" s="149" t="s">
        <v>457</v>
      </c>
      <c r="C149" s="137" t="s">
        <v>458</v>
      </c>
      <c r="D149" s="135"/>
    </row>
    <row r="150" spans="2:4" outlineLevel="2">
      <c r="B150" s="149"/>
      <c r="C150" s="586" t="s">
        <v>2153</v>
      </c>
      <c r="D150" s="135"/>
    </row>
    <row r="151" spans="2:4" outlineLevel="2">
      <c r="B151" s="149" t="s">
        <v>459</v>
      </c>
      <c r="C151" s="137" t="s">
        <v>460</v>
      </c>
      <c r="D151" s="135"/>
    </row>
    <row r="152" spans="2:4" outlineLevel="2">
      <c r="B152" s="149"/>
      <c r="C152" s="586" t="s">
        <v>2154</v>
      </c>
      <c r="D152" s="135"/>
    </row>
    <row r="153" spans="2:4" outlineLevel="2">
      <c r="B153" s="136"/>
      <c r="C153" s="150"/>
      <c r="D153" s="135"/>
    </row>
    <row r="154" spans="2:4" outlineLevel="1">
      <c r="B154" s="136" t="s">
        <v>461</v>
      </c>
      <c r="C154" s="155" t="s">
        <v>462</v>
      </c>
      <c r="D154" s="135"/>
    </row>
    <row r="155" spans="2:4" outlineLevel="2">
      <c r="B155" s="149" t="s">
        <v>463</v>
      </c>
      <c r="C155" s="137" t="s">
        <v>464</v>
      </c>
      <c r="D155" s="135"/>
    </row>
    <row r="156" spans="2:4" outlineLevel="2">
      <c r="B156" s="149"/>
      <c r="C156" s="586" t="s">
        <v>2155</v>
      </c>
      <c r="D156" s="135"/>
    </row>
    <row r="157" spans="2:4" outlineLevel="2">
      <c r="B157" s="149" t="s">
        <v>465</v>
      </c>
      <c r="C157" s="137" t="s">
        <v>466</v>
      </c>
      <c r="D157" s="135"/>
    </row>
    <row r="158" spans="2:4" outlineLevel="2">
      <c r="B158" s="149"/>
      <c r="C158" s="586" t="s">
        <v>2156</v>
      </c>
      <c r="D158" s="135"/>
    </row>
    <row r="159" spans="2:4" outlineLevel="2">
      <c r="B159" s="136"/>
      <c r="C159" s="150"/>
      <c r="D159" s="135"/>
    </row>
    <row r="160" spans="2:4" outlineLevel="1">
      <c r="B160" s="136"/>
      <c r="C160" s="150"/>
      <c r="D160" s="135"/>
    </row>
    <row r="161" spans="2:4">
      <c r="B161" s="125" t="s">
        <v>467</v>
      </c>
      <c r="C161" s="126" t="s">
        <v>468</v>
      </c>
      <c r="D161" s="129"/>
    </row>
    <row r="162" spans="2:4" outlineLevel="1">
      <c r="B162" s="136" t="s">
        <v>469</v>
      </c>
      <c r="C162" s="132" t="s">
        <v>470</v>
      </c>
      <c r="D162" s="135"/>
    </row>
    <row r="163" spans="2:4" outlineLevel="2">
      <c r="B163" s="149" t="s">
        <v>471</v>
      </c>
      <c r="C163" s="137" t="s">
        <v>472</v>
      </c>
      <c r="D163" s="135"/>
    </row>
    <row r="164" spans="2:4" outlineLevel="2">
      <c r="B164" s="149"/>
      <c r="C164" s="586" t="s">
        <v>2157</v>
      </c>
      <c r="D164" s="135"/>
    </row>
    <row r="165" spans="2:4" outlineLevel="2">
      <c r="B165" s="149" t="s">
        <v>473</v>
      </c>
      <c r="C165" s="137" t="s">
        <v>474</v>
      </c>
      <c r="D165" s="135"/>
    </row>
    <row r="166" spans="2:4" outlineLevel="2">
      <c r="B166" s="149"/>
      <c r="C166" s="586" t="s">
        <v>2158</v>
      </c>
      <c r="D166" s="135"/>
    </row>
    <row r="167" spans="2:4" outlineLevel="2">
      <c r="B167" s="149" t="s">
        <v>475</v>
      </c>
      <c r="C167" s="137" t="s">
        <v>476</v>
      </c>
      <c r="D167" s="135"/>
    </row>
    <row r="168" spans="2:4" outlineLevel="2">
      <c r="B168" s="149"/>
      <c r="C168" s="586" t="s">
        <v>2159</v>
      </c>
      <c r="D168" s="135"/>
    </row>
    <row r="169" spans="2:4" outlineLevel="2">
      <c r="B169" s="149" t="s">
        <v>477</v>
      </c>
      <c r="C169" s="137" t="s">
        <v>478</v>
      </c>
      <c r="D169" s="135"/>
    </row>
    <row r="170" spans="2:4" outlineLevel="2">
      <c r="B170" s="149"/>
      <c r="C170" s="586" t="s">
        <v>2160</v>
      </c>
      <c r="D170" s="135"/>
    </row>
    <row r="171" spans="2:4" outlineLevel="2">
      <c r="B171" s="136"/>
      <c r="C171" s="150"/>
      <c r="D171" s="135"/>
    </row>
    <row r="172" spans="2:4" outlineLevel="1">
      <c r="B172" s="136" t="s">
        <v>479</v>
      </c>
      <c r="C172" s="132" t="s">
        <v>480</v>
      </c>
      <c r="D172" s="135"/>
    </row>
    <row r="173" spans="2:4" outlineLevel="2">
      <c r="B173" s="149" t="s">
        <v>481</v>
      </c>
      <c r="C173" s="137" t="s">
        <v>482</v>
      </c>
      <c r="D173" s="135"/>
    </row>
    <row r="174" spans="2:4" outlineLevel="2">
      <c r="B174" s="149"/>
      <c r="C174" s="586" t="s">
        <v>2161</v>
      </c>
      <c r="D174" s="588"/>
    </row>
    <row r="175" spans="2:4" outlineLevel="2">
      <c r="B175" s="149" t="s">
        <v>483</v>
      </c>
      <c r="C175" s="137" t="s">
        <v>484</v>
      </c>
      <c r="D175" s="135"/>
    </row>
    <row r="176" spans="2:4" outlineLevel="2">
      <c r="B176" s="149"/>
      <c r="C176" s="586" t="s">
        <v>2162</v>
      </c>
      <c r="D176" s="135"/>
    </row>
    <row r="177" spans="2:4" outlineLevel="2">
      <c r="B177" s="136"/>
      <c r="C177" s="586"/>
      <c r="D177" s="135"/>
    </row>
    <row r="178" spans="2:4" outlineLevel="1">
      <c r="B178" s="136"/>
      <c r="C178" s="150"/>
      <c r="D178" s="167"/>
    </row>
    <row r="179" spans="2:4">
      <c r="B179" s="136"/>
      <c r="C179" s="150"/>
      <c r="D179" s="142"/>
    </row>
    <row r="180" spans="2:4">
      <c r="B180" s="120">
        <v>2.2000000000000002</v>
      </c>
      <c r="C180" s="121" t="s">
        <v>485</v>
      </c>
      <c r="D180" s="124"/>
    </row>
    <row r="181" spans="2:4">
      <c r="B181" s="125" t="s">
        <v>486</v>
      </c>
      <c r="C181" s="126" t="s">
        <v>487</v>
      </c>
      <c r="D181" s="170"/>
    </row>
    <row r="182" spans="2:4" outlineLevel="1">
      <c r="B182" s="136" t="s">
        <v>488</v>
      </c>
      <c r="C182" s="132" t="s">
        <v>489</v>
      </c>
      <c r="D182" s="135"/>
    </row>
    <row r="183" spans="2:4" outlineLevel="2">
      <c r="B183" s="149" t="s">
        <v>490</v>
      </c>
      <c r="C183" s="137" t="s">
        <v>491</v>
      </c>
      <c r="D183" s="135"/>
    </row>
    <row r="184" spans="2:4" outlineLevel="2">
      <c r="B184" s="149"/>
      <c r="C184" s="586" t="s">
        <v>2163</v>
      </c>
      <c r="D184" s="135"/>
    </row>
    <row r="185" spans="2:4" outlineLevel="2">
      <c r="B185" s="149" t="s">
        <v>492</v>
      </c>
      <c r="C185" s="137" t="s">
        <v>493</v>
      </c>
      <c r="D185" s="135"/>
    </row>
    <row r="186" spans="2:4" outlineLevel="2">
      <c r="B186" s="149"/>
      <c r="C186" s="586" t="s">
        <v>2164</v>
      </c>
      <c r="D186" s="135"/>
    </row>
    <row r="187" spans="2:4" outlineLevel="2">
      <c r="B187" s="149" t="s">
        <v>494</v>
      </c>
      <c r="C187" s="137" t="s">
        <v>495</v>
      </c>
      <c r="D187" s="157"/>
    </row>
    <row r="188" spans="2:4" outlineLevel="2">
      <c r="B188" s="149"/>
      <c r="C188" s="586" t="s">
        <v>2165</v>
      </c>
      <c r="D188" s="135"/>
    </row>
    <row r="189" spans="2:4" outlineLevel="2">
      <c r="B189" s="149" t="s">
        <v>496</v>
      </c>
      <c r="C189" s="137" t="s">
        <v>497</v>
      </c>
      <c r="D189" s="135"/>
    </row>
    <row r="190" spans="2:4" outlineLevel="2">
      <c r="B190" s="149"/>
      <c r="C190" s="586" t="s">
        <v>2166</v>
      </c>
      <c r="D190" s="135"/>
    </row>
    <row r="191" spans="2:4" outlineLevel="2">
      <c r="B191" s="136"/>
      <c r="C191" s="137"/>
      <c r="D191" s="135"/>
    </row>
    <row r="192" spans="2:4" outlineLevel="1">
      <c r="B192" s="136"/>
      <c r="C192" s="137"/>
      <c r="D192" s="135"/>
    </row>
    <row r="193" spans="2:4">
      <c r="B193" s="136"/>
      <c r="C193" s="150"/>
      <c r="D193" s="135"/>
    </row>
    <row r="194" spans="2:4">
      <c r="B194" s="120">
        <v>2.2999999999999998</v>
      </c>
      <c r="C194" s="121" t="s">
        <v>498</v>
      </c>
      <c r="D194" s="174"/>
    </row>
    <row r="195" spans="2:4">
      <c r="B195" s="125" t="s">
        <v>499</v>
      </c>
      <c r="C195" s="126" t="s">
        <v>500</v>
      </c>
      <c r="D195" s="129"/>
    </row>
    <row r="196" spans="2:4" outlineLevel="1">
      <c r="B196" s="136" t="s">
        <v>501</v>
      </c>
      <c r="C196" s="132" t="s">
        <v>502</v>
      </c>
      <c r="D196" s="135"/>
    </row>
    <row r="197" spans="2:4" outlineLevel="2">
      <c r="B197" s="149" t="s">
        <v>503</v>
      </c>
      <c r="C197" s="137" t="s">
        <v>504</v>
      </c>
      <c r="D197" s="135"/>
    </row>
    <row r="198" spans="2:4" outlineLevel="2">
      <c r="B198" s="136"/>
      <c r="C198" s="150"/>
      <c r="D198" s="157"/>
    </row>
    <row r="199" spans="2:4" outlineLevel="1">
      <c r="B199" s="136"/>
      <c r="C199" s="150"/>
      <c r="D199" s="157"/>
    </row>
    <row r="200" spans="2:4">
      <c r="B200" s="136"/>
      <c r="C200" s="150"/>
      <c r="D200" s="135"/>
    </row>
    <row r="201" spans="2:4">
      <c r="B201" s="120">
        <v>2.4</v>
      </c>
      <c r="C201" s="121" t="s">
        <v>505</v>
      </c>
      <c r="D201" s="124"/>
    </row>
    <row r="202" spans="2:4">
      <c r="B202" s="125" t="s">
        <v>506</v>
      </c>
      <c r="C202" s="586" t="s">
        <v>507</v>
      </c>
      <c r="D202" s="129"/>
    </row>
    <row r="203" spans="2:4" outlineLevel="1">
      <c r="B203" s="136" t="s">
        <v>508</v>
      </c>
      <c r="C203" s="132" t="s">
        <v>509</v>
      </c>
      <c r="D203" s="135"/>
    </row>
    <row r="204" spans="2:4" outlineLevel="2">
      <c r="B204" s="149" t="s">
        <v>510</v>
      </c>
      <c r="C204" s="137" t="s">
        <v>511</v>
      </c>
      <c r="D204" s="135"/>
    </row>
    <row r="205" spans="2:4" outlineLevel="2">
      <c r="B205" s="136"/>
      <c r="C205" s="150"/>
      <c r="D205" s="135"/>
    </row>
    <row r="206" spans="2:4" outlineLevel="1">
      <c r="B206" s="136"/>
      <c r="C206" s="150"/>
      <c r="D206" s="135"/>
    </row>
    <row r="207" spans="2:4">
      <c r="B207" s="136"/>
      <c r="C207" s="150"/>
      <c r="D207" s="135"/>
    </row>
    <row r="208" spans="2:4">
      <c r="B208" s="120">
        <v>2.5</v>
      </c>
      <c r="C208" s="121" t="s">
        <v>512</v>
      </c>
      <c r="D208" s="124"/>
    </row>
    <row r="209" spans="1:4">
      <c r="B209" s="125" t="s">
        <v>513</v>
      </c>
      <c r="C209" s="126" t="s">
        <v>514</v>
      </c>
      <c r="D209" s="129"/>
    </row>
    <row r="210" spans="1:4" outlineLevel="1">
      <c r="B210" s="136" t="s">
        <v>515</v>
      </c>
      <c r="C210" s="132" t="s">
        <v>516</v>
      </c>
      <c r="D210" s="135"/>
    </row>
    <row r="211" spans="1:4" outlineLevel="2">
      <c r="B211" s="149" t="s">
        <v>517</v>
      </c>
      <c r="C211" s="137" t="s">
        <v>518</v>
      </c>
      <c r="D211" s="135"/>
    </row>
    <row r="212" spans="1:4" outlineLevel="2">
      <c r="B212" s="136"/>
      <c r="C212" s="150"/>
      <c r="D212" s="135"/>
    </row>
    <row r="213" spans="1:4" outlineLevel="1">
      <c r="B213" s="136"/>
      <c r="C213" s="150"/>
      <c r="D213" s="135"/>
    </row>
    <row r="214" spans="1:4">
      <c r="B214" s="136"/>
      <c r="C214" s="150"/>
      <c r="D214" s="135"/>
    </row>
    <row r="215" spans="1:4" ht="17.25" thickBot="1">
      <c r="B215" s="136"/>
      <c r="C215" s="150"/>
      <c r="D215" s="142"/>
    </row>
    <row r="216" spans="1:4" ht="17.25" thickBot="1">
      <c r="A216" s="88" t="s">
        <v>1562</v>
      </c>
      <c r="B216" s="109" t="s">
        <v>519</v>
      </c>
      <c r="C216" s="110"/>
      <c r="D216" s="145"/>
    </row>
    <row r="217" spans="1:4">
      <c r="B217" s="115" t="s">
        <v>322</v>
      </c>
      <c r="C217" s="116"/>
      <c r="D217" s="119" t="s">
        <v>2104</v>
      </c>
    </row>
    <row r="218" spans="1:4">
      <c r="A218" s="88" t="s">
        <v>1565</v>
      </c>
      <c r="B218" s="120">
        <v>3.1</v>
      </c>
      <c r="C218" s="121" t="s">
        <v>520</v>
      </c>
      <c r="D218" s="124"/>
    </row>
    <row r="219" spans="1:4">
      <c r="A219" s="88" t="s">
        <v>1566</v>
      </c>
      <c r="B219" s="125" t="s">
        <v>521</v>
      </c>
      <c r="C219" s="126" t="s">
        <v>522</v>
      </c>
      <c r="D219" s="129"/>
    </row>
    <row r="220" spans="1:4" outlineLevel="1">
      <c r="A220" s="88" t="s">
        <v>1568</v>
      </c>
      <c r="B220" s="136" t="s">
        <v>523</v>
      </c>
      <c r="C220" s="175" t="s">
        <v>524</v>
      </c>
      <c r="D220" s="135"/>
    </row>
    <row r="221" spans="1:4" outlineLevel="2">
      <c r="A221" s="88" t="s">
        <v>2167</v>
      </c>
      <c r="B221" s="149" t="s">
        <v>525</v>
      </c>
      <c r="C221" s="137" t="s">
        <v>526</v>
      </c>
      <c r="D221" s="135"/>
    </row>
    <row r="222" spans="1:4" outlineLevel="2">
      <c r="A222" s="88" t="s">
        <v>2168</v>
      </c>
      <c r="B222" s="149"/>
      <c r="C222" s="586" t="s">
        <v>2169</v>
      </c>
      <c r="D222" s="135"/>
    </row>
    <row r="223" spans="1:4" outlineLevel="2">
      <c r="B223" s="149" t="s">
        <v>527</v>
      </c>
      <c r="C223" s="137" t="s">
        <v>528</v>
      </c>
      <c r="D223" s="135"/>
    </row>
    <row r="224" spans="1:4" outlineLevel="2">
      <c r="B224" s="149"/>
      <c r="C224" s="586" t="s">
        <v>2170</v>
      </c>
      <c r="D224" s="135"/>
    </row>
    <row r="225" spans="2:4" outlineLevel="2">
      <c r="B225" s="149" t="s">
        <v>529</v>
      </c>
      <c r="C225" s="137" t="s">
        <v>530</v>
      </c>
      <c r="D225" s="135"/>
    </row>
    <row r="226" spans="2:4" outlineLevel="2">
      <c r="B226" s="149"/>
      <c r="C226" s="586" t="s">
        <v>2171</v>
      </c>
      <c r="D226" s="135"/>
    </row>
    <row r="227" spans="2:4" outlineLevel="2">
      <c r="B227" s="149" t="s">
        <v>531</v>
      </c>
      <c r="C227" s="137" t="s">
        <v>532</v>
      </c>
      <c r="D227" s="135"/>
    </row>
    <row r="228" spans="2:4" outlineLevel="2">
      <c r="B228" s="149"/>
      <c r="C228" s="586" t="s">
        <v>2172</v>
      </c>
      <c r="D228" s="135"/>
    </row>
    <row r="229" spans="2:4" outlineLevel="2">
      <c r="B229" s="136"/>
      <c r="C229" s="150"/>
      <c r="D229" s="135"/>
    </row>
    <row r="230" spans="2:4" outlineLevel="1">
      <c r="B230" s="136" t="s">
        <v>533</v>
      </c>
      <c r="C230" s="132" t="s">
        <v>534</v>
      </c>
      <c r="D230" s="135"/>
    </row>
    <row r="231" spans="2:4" outlineLevel="1">
      <c r="B231" s="136"/>
      <c r="C231" s="156" t="s">
        <v>535</v>
      </c>
      <c r="D231" s="135"/>
    </row>
    <row r="232" spans="2:4" outlineLevel="2">
      <c r="B232" s="149" t="s">
        <v>536</v>
      </c>
      <c r="C232" s="137" t="s">
        <v>537</v>
      </c>
      <c r="D232" s="135"/>
    </row>
    <row r="233" spans="2:4" outlineLevel="2">
      <c r="B233" s="149"/>
      <c r="C233" s="586" t="s">
        <v>2173</v>
      </c>
      <c r="D233" s="135"/>
    </row>
    <row r="234" spans="2:4" outlineLevel="2">
      <c r="B234" s="149" t="s">
        <v>538</v>
      </c>
      <c r="C234" s="137" t="s">
        <v>539</v>
      </c>
      <c r="D234" s="135"/>
    </row>
    <row r="235" spans="2:4" outlineLevel="2">
      <c r="B235" s="149"/>
      <c r="C235" s="586" t="s">
        <v>2174</v>
      </c>
      <c r="D235" s="135"/>
    </row>
    <row r="236" spans="2:4" outlineLevel="2">
      <c r="B236" s="149" t="s">
        <v>540</v>
      </c>
      <c r="C236" s="137" t="s">
        <v>541</v>
      </c>
      <c r="D236" s="135"/>
    </row>
    <row r="237" spans="2:4" outlineLevel="2">
      <c r="B237" s="149"/>
      <c r="C237" s="586" t="s">
        <v>2175</v>
      </c>
      <c r="D237" s="135"/>
    </row>
    <row r="238" spans="2:4" outlineLevel="2">
      <c r="B238" s="136"/>
      <c r="C238" s="137"/>
      <c r="D238" s="135"/>
    </row>
    <row r="239" spans="2:4" outlineLevel="1">
      <c r="B239" s="136"/>
      <c r="C239" s="156" t="s">
        <v>542</v>
      </c>
      <c r="D239" s="135"/>
    </row>
    <row r="240" spans="2:4" outlineLevel="2">
      <c r="B240" s="149" t="s">
        <v>543</v>
      </c>
      <c r="C240" s="137" t="s">
        <v>544</v>
      </c>
      <c r="D240" s="135"/>
    </row>
    <row r="241" spans="2:4" outlineLevel="2">
      <c r="B241" s="149"/>
      <c r="C241" s="586" t="s">
        <v>2176</v>
      </c>
      <c r="D241" s="135"/>
    </row>
    <row r="242" spans="2:4" outlineLevel="2">
      <c r="B242" s="149" t="s">
        <v>545</v>
      </c>
      <c r="C242" s="137" t="s">
        <v>546</v>
      </c>
      <c r="D242" s="135"/>
    </row>
    <row r="243" spans="2:4" outlineLevel="2">
      <c r="B243" s="149"/>
      <c r="C243" s="586" t="s">
        <v>2177</v>
      </c>
      <c r="D243" s="135"/>
    </row>
    <row r="244" spans="2:4" outlineLevel="2">
      <c r="B244" s="149" t="s">
        <v>547</v>
      </c>
      <c r="C244" s="137" t="s">
        <v>548</v>
      </c>
      <c r="D244" s="135"/>
    </row>
    <row r="245" spans="2:4" outlineLevel="2">
      <c r="B245" s="149"/>
      <c r="C245" s="586" t="s">
        <v>2178</v>
      </c>
      <c r="D245" s="135"/>
    </row>
    <row r="246" spans="2:4" outlineLevel="2">
      <c r="B246" s="136"/>
      <c r="C246" s="137"/>
      <c r="D246" s="135"/>
    </row>
    <row r="247" spans="2:4" outlineLevel="1">
      <c r="B247" s="136"/>
      <c r="C247" s="156" t="s">
        <v>549</v>
      </c>
      <c r="D247" s="135"/>
    </row>
    <row r="248" spans="2:4" outlineLevel="2">
      <c r="B248" s="149" t="s">
        <v>550</v>
      </c>
      <c r="C248" s="137" t="s">
        <v>551</v>
      </c>
      <c r="D248" s="135"/>
    </row>
    <row r="249" spans="2:4" outlineLevel="2">
      <c r="B249" s="149"/>
      <c r="C249" s="586" t="s">
        <v>2179</v>
      </c>
      <c r="D249" s="135"/>
    </row>
    <row r="250" spans="2:4" outlineLevel="2">
      <c r="B250" s="149" t="s">
        <v>552</v>
      </c>
      <c r="C250" s="137" t="s">
        <v>553</v>
      </c>
      <c r="D250" s="135"/>
    </row>
    <row r="251" spans="2:4" outlineLevel="2">
      <c r="B251" s="149"/>
      <c r="C251" s="586" t="s">
        <v>2180</v>
      </c>
      <c r="D251" s="135"/>
    </row>
    <row r="252" spans="2:4" outlineLevel="2">
      <c r="B252" s="149" t="s">
        <v>554</v>
      </c>
      <c r="C252" s="137" t="s">
        <v>555</v>
      </c>
      <c r="D252" s="135"/>
    </row>
    <row r="253" spans="2:4" outlineLevel="2">
      <c r="B253" s="149"/>
      <c r="C253" s="586" t="s">
        <v>2181</v>
      </c>
      <c r="D253" s="135"/>
    </row>
    <row r="254" spans="2:4" outlineLevel="2">
      <c r="B254" s="136"/>
      <c r="C254" s="137"/>
      <c r="D254" s="135"/>
    </row>
    <row r="255" spans="2:4" outlineLevel="1">
      <c r="B255" s="136" t="s">
        <v>556</v>
      </c>
      <c r="C255" s="132" t="s">
        <v>557</v>
      </c>
      <c r="D255" s="135"/>
    </row>
    <row r="256" spans="2:4" outlineLevel="1">
      <c r="B256" s="136"/>
      <c r="C256" s="156" t="s">
        <v>558</v>
      </c>
      <c r="D256" s="135"/>
    </row>
    <row r="257" spans="2:4" outlineLevel="2">
      <c r="B257" s="149" t="s">
        <v>559</v>
      </c>
      <c r="C257" s="137" t="s">
        <v>560</v>
      </c>
      <c r="D257" s="135"/>
    </row>
    <row r="258" spans="2:4" outlineLevel="2">
      <c r="B258" s="149"/>
      <c r="C258" s="586" t="s">
        <v>2182</v>
      </c>
      <c r="D258" s="135"/>
    </row>
    <row r="259" spans="2:4" outlineLevel="2">
      <c r="B259" s="149" t="s">
        <v>561</v>
      </c>
      <c r="C259" s="137" t="s">
        <v>562</v>
      </c>
      <c r="D259" s="135"/>
    </row>
    <row r="260" spans="2:4" outlineLevel="2">
      <c r="B260" s="149"/>
      <c r="C260" s="586" t="s">
        <v>2183</v>
      </c>
      <c r="D260" s="135"/>
    </row>
    <row r="261" spans="2:4" outlineLevel="2">
      <c r="B261" s="149" t="s">
        <v>563</v>
      </c>
      <c r="C261" s="137" t="s">
        <v>564</v>
      </c>
      <c r="D261" s="135"/>
    </row>
    <row r="262" spans="2:4" outlineLevel="2">
      <c r="B262" s="149"/>
      <c r="C262" s="586" t="s">
        <v>2184</v>
      </c>
      <c r="D262" s="135"/>
    </row>
    <row r="263" spans="2:4" outlineLevel="2">
      <c r="B263" s="149"/>
      <c r="C263" s="586" t="s">
        <v>2185</v>
      </c>
      <c r="D263" s="135"/>
    </row>
    <row r="264" spans="2:4" outlineLevel="2">
      <c r="B264" s="136"/>
      <c r="C264" s="137"/>
      <c r="D264" s="135"/>
    </row>
    <row r="265" spans="2:4" outlineLevel="1">
      <c r="B265" s="136"/>
      <c r="C265" s="156" t="s">
        <v>565</v>
      </c>
      <c r="D265" s="135"/>
    </row>
    <row r="266" spans="2:4" outlineLevel="2">
      <c r="B266" s="149" t="s">
        <v>566</v>
      </c>
      <c r="C266" s="137" t="s">
        <v>567</v>
      </c>
      <c r="D266" s="135"/>
    </row>
    <row r="267" spans="2:4" outlineLevel="2">
      <c r="B267" s="149"/>
      <c r="C267" s="586" t="s">
        <v>2186</v>
      </c>
      <c r="D267" s="135"/>
    </row>
    <row r="268" spans="2:4" outlineLevel="2">
      <c r="B268" s="149" t="s">
        <v>568</v>
      </c>
      <c r="C268" s="137" t="s">
        <v>569</v>
      </c>
      <c r="D268" s="135"/>
    </row>
    <row r="269" spans="2:4" outlineLevel="2">
      <c r="B269" s="149"/>
      <c r="C269" s="586" t="s">
        <v>2187</v>
      </c>
      <c r="D269" s="135"/>
    </row>
    <row r="270" spans="2:4" outlineLevel="2">
      <c r="B270" s="149" t="s">
        <v>570</v>
      </c>
      <c r="C270" s="137" t="s">
        <v>571</v>
      </c>
      <c r="D270" s="135"/>
    </row>
    <row r="271" spans="2:4" outlineLevel="2">
      <c r="B271" s="149"/>
      <c r="C271" s="586" t="s">
        <v>2188</v>
      </c>
      <c r="D271" s="135"/>
    </row>
    <row r="272" spans="2:4" outlineLevel="2">
      <c r="B272" s="149"/>
      <c r="C272" s="586" t="s">
        <v>2189</v>
      </c>
      <c r="D272" s="135"/>
    </row>
    <row r="273" spans="2:4" outlineLevel="2">
      <c r="B273" s="136"/>
      <c r="C273" s="137"/>
      <c r="D273" s="135"/>
    </row>
    <row r="274" spans="2:4" outlineLevel="1">
      <c r="B274" s="136"/>
      <c r="C274" s="156" t="s">
        <v>572</v>
      </c>
      <c r="D274" s="167"/>
    </row>
    <row r="275" spans="2:4" outlineLevel="2">
      <c r="B275" s="149" t="s">
        <v>573</v>
      </c>
      <c r="C275" s="137" t="s">
        <v>574</v>
      </c>
      <c r="D275" s="135"/>
    </row>
    <row r="276" spans="2:4" outlineLevel="2">
      <c r="B276" s="149"/>
      <c r="C276" s="586" t="s">
        <v>2190</v>
      </c>
      <c r="D276" s="135"/>
    </row>
    <row r="277" spans="2:4" outlineLevel="2">
      <c r="B277" s="149" t="s">
        <v>575</v>
      </c>
      <c r="C277" s="137" t="s">
        <v>576</v>
      </c>
      <c r="D277" s="157"/>
    </row>
    <row r="278" spans="2:4" outlineLevel="2">
      <c r="B278" s="149"/>
      <c r="C278" s="586" t="s">
        <v>2191</v>
      </c>
      <c r="D278" s="135"/>
    </row>
    <row r="279" spans="2:4" outlineLevel="2">
      <c r="B279" s="149" t="s">
        <v>577</v>
      </c>
      <c r="C279" s="137" t="s">
        <v>578</v>
      </c>
      <c r="D279" s="135"/>
    </row>
    <row r="280" spans="2:4" outlineLevel="2">
      <c r="B280" s="149"/>
      <c r="C280" s="586" t="s">
        <v>2192</v>
      </c>
      <c r="D280" s="135"/>
    </row>
    <row r="281" spans="2:4" outlineLevel="2">
      <c r="B281" s="149"/>
      <c r="C281" s="586" t="s">
        <v>2193</v>
      </c>
      <c r="D281" s="135"/>
    </row>
    <row r="282" spans="2:4" outlineLevel="2">
      <c r="B282" s="136"/>
      <c r="C282" s="137"/>
      <c r="D282" s="135"/>
    </row>
    <row r="283" spans="2:4" outlineLevel="1">
      <c r="B283" s="136" t="s">
        <v>579</v>
      </c>
      <c r="C283" s="176" t="s">
        <v>580</v>
      </c>
      <c r="D283" s="135"/>
    </row>
    <row r="284" spans="2:4" outlineLevel="1">
      <c r="B284" s="177"/>
      <c r="C284" s="156" t="s">
        <v>581</v>
      </c>
      <c r="D284" s="157"/>
    </row>
    <row r="285" spans="2:4" outlineLevel="2">
      <c r="B285" s="149" t="s">
        <v>582</v>
      </c>
      <c r="C285" s="137" t="s">
        <v>583</v>
      </c>
      <c r="D285" s="135"/>
    </row>
    <row r="286" spans="2:4" outlineLevel="2">
      <c r="B286" s="149"/>
      <c r="C286" s="586" t="s">
        <v>2194</v>
      </c>
      <c r="D286" s="135"/>
    </row>
    <row r="287" spans="2:4" outlineLevel="2">
      <c r="B287" s="149" t="s">
        <v>584</v>
      </c>
      <c r="C287" s="137" t="s">
        <v>585</v>
      </c>
      <c r="D287" s="135"/>
    </row>
    <row r="288" spans="2:4" outlineLevel="2">
      <c r="B288" s="149"/>
      <c r="C288" s="586" t="s">
        <v>2195</v>
      </c>
      <c r="D288" s="135"/>
    </row>
    <row r="289" spans="2:4" outlineLevel="2">
      <c r="B289" s="149" t="s">
        <v>586</v>
      </c>
      <c r="C289" s="137" t="s">
        <v>587</v>
      </c>
      <c r="D289" s="157"/>
    </row>
    <row r="290" spans="2:4" outlineLevel="2">
      <c r="B290" s="149"/>
      <c r="C290" s="586" t="s">
        <v>2196</v>
      </c>
      <c r="D290" s="135"/>
    </row>
    <row r="291" spans="2:4" outlineLevel="2">
      <c r="B291" s="149"/>
      <c r="C291" s="586" t="s">
        <v>2197</v>
      </c>
      <c r="D291" s="135"/>
    </row>
    <row r="292" spans="2:4" outlineLevel="2">
      <c r="B292" s="136"/>
      <c r="C292" s="137"/>
      <c r="D292" s="157"/>
    </row>
    <row r="293" spans="2:4" outlineLevel="1">
      <c r="B293" s="136"/>
      <c r="C293" s="156" t="s">
        <v>588</v>
      </c>
      <c r="D293" s="135"/>
    </row>
    <row r="294" spans="2:4" outlineLevel="2">
      <c r="B294" s="149" t="s">
        <v>589</v>
      </c>
      <c r="C294" s="137" t="s">
        <v>590</v>
      </c>
      <c r="D294" s="135"/>
    </row>
    <row r="295" spans="2:4" outlineLevel="2">
      <c r="B295" s="149"/>
      <c r="C295" s="586" t="s">
        <v>2198</v>
      </c>
      <c r="D295" s="135"/>
    </row>
    <row r="296" spans="2:4" outlineLevel="2">
      <c r="B296" s="149" t="s">
        <v>591</v>
      </c>
      <c r="C296" s="137" t="s">
        <v>592</v>
      </c>
      <c r="D296" s="135"/>
    </row>
    <row r="297" spans="2:4" outlineLevel="2">
      <c r="B297" s="149"/>
      <c r="C297" s="586" t="s">
        <v>2199</v>
      </c>
      <c r="D297" s="135"/>
    </row>
    <row r="298" spans="2:4" outlineLevel="2">
      <c r="B298" s="149" t="s">
        <v>593</v>
      </c>
      <c r="C298" s="137" t="s">
        <v>594</v>
      </c>
      <c r="D298" s="157"/>
    </row>
    <row r="299" spans="2:4" outlineLevel="2">
      <c r="B299" s="149"/>
      <c r="C299" s="586" t="s">
        <v>2200</v>
      </c>
      <c r="D299" s="135"/>
    </row>
    <row r="300" spans="2:4" outlineLevel="2">
      <c r="B300" s="149"/>
      <c r="C300" s="586" t="s">
        <v>2201</v>
      </c>
      <c r="D300" s="135"/>
    </row>
    <row r="301" spans="2:4" outlineLevel="2">
      <c r="B301" s="177"/>
      <c r="C301" s="137"/>
      <c r="D301" s="135"/>
    </row>
    <row r="302" spans="2:4" outlineLevel="1">
      <c r="B302" s="136" t="s">
        <v>595</v>
      </c>
      <c r="C302" s="132" t="s">
        <v>596</v>
      </c>
      <c r="D302" s="135"/>
    </row>
    <row r="303" spans="2:4" outlineLevel="1">
      <c r="B303" s="136"/>
      <c r="C303" s="156" t="s">
        <v>597</v>
      </c>
      <c r="D303" s="135"/>
    </row>
    <row r="304" spans="2:4" outlineLevel="2">
      <c r="B304" s="149" t="s">
        <v>598</v>
      </c>
      <c r="C304" s="137" t="s">
        <v>599</v>
      </c>
      <c r="D304" s="135"/>
    </row>
    <row r="305" spans="2:4" outlineLevel="2">
      <c r="B305" s="149"/>
      <c r="C305" s="586" t="s">
        <v>2202</v>
      </c>
      <c r="D305" s="135"/>
    </row>
    <row r="306" spans="2:4" outlineLevel="2">
      <c r="B306" s="149"/>
      <c r="C306" s="586" t="s">
        <v>2203</v>
      </c>
      <c r="D306" s="587" t="s">
        <v>2116</v>
      </c>
    </row>
    <row r="307" spans="2:4" outlineLevel="2">
      <c r="B307" s="149"/>
      <c r="C307" s="586" t="s">
        <v>2204</v>
      </c>
      <c r="D307" s="587" t="s">
        <v>2116</v>
      </c>
    </row>
    <row r="308" spans="2:4" outlineLevel="2">
      <c r="B308" s="149"/>
      <c r="C308" s="586" t="s">
        <v>2205</v>
      </c>
      <c r="D308" s="587" t="s">
        <v>2116</v>
      </c>
    </row>
    <row r="309" spans="2:4" outlineLevel="2">
      <c r="B309" s="149"/>
      <c r="C309" s="586" t="s">
        <v>2206</v>
      </c>
      <c r="D309" s="587" t="s">
        <v>2116</v>
      </c>
    </row>
    <row r="310" spans="2:4" outlineLevel="2">
      <c r="B310" s="149" t="s">
        <v>600</v>
      </c>
      <c r="C310" s="137" t="s">
        <v>601</v>
      </c>
      <c r="D310" s="135"/>
    </row>
    <row r="311" spans="2:4" outlineLevel="2">
      <c r="B311" s="149"/>
      <c r="C311" s="586" t="s">
        <v>2207</v>
      </c>
      <c r="D311" s="135"/>
    </row>
    <row r="312" spans="2:4" outlineLevel="2">
      <c r="B312" s="149" t="s">
        <v>602</v>
      </c>
      <c r="C312" s="137" t="s">
        <v>603</v>
      </c>
      <c r="D312" s="135"/>
    </row>
    <row r="313" spans="2:4" outlineLevel="2">
      <c r="B313" s="149"/>
      <c r="C313" s="586" t="s">
        <v>2208</v>
      </c>
      <c r="D313" s="135"/>
    </row>
    <row r="314" spans="2:4" outlineLevel="2">
      <c r="B314" s="149"/>
      <c r="C314" s="586"/>
      <c r="D314" s="135"/>
    </row>
    <row r="315" spans="2:4" outlineLevel="2">
      <c r="B315" s="177"/>
      <c r="C315" s="137"/>
      <c r="D315" s="135"/>
    </row>
    <row r="316" spans="2:4" outlineLevel="1">
      <c r="B316" s="136"/>
      <c r="C316" s="156" t="s">
        <v>604</v>
      </c>
      <c r="D316" s="135"/>
    </row>
    <row r="317" spans="2:4" outlineLevel="2">
      <c r="B317" s="149" t="s">
        <v>605</v>
      </c>
      <c r="C317" s="137" t="s">
        <v>606</v>
      </c>
      <c r="D317" s="135"/>
    </row>
    <row r="318" spans="2:4" outlineLevel="2">
      <c r="B318" s="149"/>
      <c r="C318" s="586" t="s">
        <v>2209</v>
      </c>
      <c r="D318" s="588"/>
    </row>
    <row r="319" spans="2:4" outlineLevel="2">
      <c r="B319" s="149" t="s">
        <v>607</v>
      </c>
      <c r="C319" s="137" t="s">
        <v>608</v>
      </c>
      <c r="D319" s="135"/>
    </row>
    <row r="320" spans="2:4" outlineLevel="2">
      <c r="B320" s="149"/>
      <c r="C320" s="586" t="s">
        <v>2210</v>
      </c>
      <c r="D320" s="135"/>
    </row>
    <row r="321" spans="2:4" outlineLevel="2">
      <c r="B321" s="149" t="s">
        <v>609</v>
      </c>
      <c r="C321" s="137" t="s">
        <v>610</v>
      </c>
      <c r="D321" s="135"/>
    </row>
    <row r="322" spans="2:4" outlineLevel="2">
      <c r="B322" s="149"/>
      <c r="C322" s="586" t="s">
        <v>2211</v>
      </c>
      <c r="D322" s="135"/>
    </row>
    <row r="323" spans="2:4" outlineLevel="2">
      <c r="B323" s="149" t="s">
        <v>611</v>
      </c>
      <c r="C323" s="137" t="s">
        <v>612</v>
      </c>
      <c r="D323" s="135"/>
    </row>
    <row r="324" spans="2:4" outlineLevel="2">
      <c r="B324" s="149"/>
      <c r="C324" s="586" t="s">
        <v>2212</v>
      </c>
      <c r="D324" s="135"/>
    </row>
    <row r="325" spans="2:4" outlineLevel="2">
      <c r="B325" s="149"/>
      <c r="C325" s="586"/>
      <c r="D325" s="135"/>
    </row>
    <row r="326" spans="2:4" outlineLevel="2">
      <c r="B326" s="136"/>
      <c r="C326" s="137"/>
      <c r="D326" s="135"/>
    </row>
    <row r="327" spans="2:4" outlineLevel="1">
      <c r="B327" s="136"/>
      <c r="C327" s="156" t="s">
        <v>613</v>
      </c>
      <c r="D327" s="135"/>
    </row>
    <row r="328" spans="2:4" outlineLevel="2">
      <c r="B328" s="149" t="s">
        <v>614</v>
      </c>
      <c r="C328" s="137" t="s">
        <v>615</v>
      </c>
      <c r="D328" s="135"/>
    </row>
    <row r="329" spans="2:4" outlineLevel="2">
      <c r="B329" s="149"/>
      <c r="C329" s="586" t="s">
        <v>2213</v>
      </c>
      <c r="D329" s="135"/>
    </row>
    <row r="330" spans="2:4" outlineLevel="2">
      <c r="B330" s="149" t="s">
        <v>616</v>
      </c>
      <c r="C330" s="137" t="s">
        <v>617</v>
      </c>
      <c r="D330" s="162"/>
    </row>
    <row r="331" spans="2:4" outlineLevel="2">
      <c r="B331" s="149"/>
      <c r="C331" s="586" t="s">
        <v>2214</v>
      </c>
      <c r="D331" s="135"/>
    </row>
    <row r="332" spans="2:4" outlineLevel="2">
      <c r="B332" s="149" t="s">
        <v>618</v>
      </c>
      <c r="C332" s="137" t="s">
        <v>619</v>
      </c>
      <c r="D332" s="135"/>
    </row>
    <row r="333" spans="2:4" outlineLevel="2">
      <c r="B333" s="149"/>
      <c r="C333" s="586" t="s">
        <v>2215</v>
      </c>
      <c r="D333" s="135"/>
    </row>
    <row r="334" spans="2:4" outlineLevel="2">
      <c r="B334" s="149" t="s">
        <v>620</v>
      </c>
      <c r="C334" s="137" t="s">
        <v>621</v>
      </c>
      <c r="D334" s="135"/>
    </row>
    <row r="335" spans="2:4" outlineLevel="2">
      <c r="B335" s="149"/>
      <c r="C335" s="586" t="s">
        <v>2216</v>
      </c>
      <c r="D335" s="135"/>
    </row>
    <row r="336" spans="2:4" outlineLevel="2">
      <c r="B336" s="136"/>
      <c r="C336" s="137"/>
      <c r="D336" s="135"/>
    </row>
    <row r="337" spans="2:4" outlineLevel="1">
      <c r="B337" s="136"/>
      <c r="C337" s="178" t="s">
        <v>622</v>
      </c>
      <c r="D337" s="135"/>
    </row>
    <row r="338" spans="2:4" outlineLevel="2">
      <c r="B338" s="149" t="s">
        <v>623</v>
      </c>
      <c r="C338" s="179" t="s">
        <v>624</v>
      </c>
      <c r="D338" s="135"/>
    </row>
    <row r="339" spans="2:4" outlineLevel="2">
      <c r="B339" s="149"/>
      <c r="C339" s="586" t="s">
        <v>2217</v>
      </c>
      <c r="D339" s="588"/>
    </row>
    <row r="340" spans="2:4" outlineLevel="2">
      <c r="B340" s="136"/>
      <c r="C340" s="150"/>
      <c r="D340" s="135"/>
    </row>
    <row r="341" spans="2:4" outlineLevel="1">
      <c r="B341" s="136"/>
      <c r="C341" s="589" t="s">
        <v>625</v>
      </c>
      <c r="D341" s="135"/>
    </row>
    <row r="342" spans="2:4" outlineLevel="2">
      <c r="B342" s="149" t="s">
        <v>626</v>
      </c>
      <c r="C342" s="590" t="s">
        <v>627</v>
      </c>
      <c r="D342" s="135"/>
    </row>
    <row r="343" spans="2:4" outlineLevel="2">
      <c r="B343" s="149"/>
      <c r="C343" s="591" t="s">
        <v>2218</v>
      </c>
      <c r="D343" s="588"/>
    </row>
    <row r="344" spans="2:4" outlineLevel="2">
      <c r="B344" s="136"/>
      <c r="C344" s="150"/>
      <c r="D344" s="135"/>
    </row>
    <row r="345" spans="2:4" outlineLevel="1">
      <c r="B345" s="136" t="s">
        <v>628</v>
      </c>
      <c r="C345" s="132" t="s">
        <v>629</v>
      </c>
      <c r="D345" s="135"/>
    </row>
    <row r="346" spans="2:4" outlineLevel="2">
      <c r="B346" s="149" t="s">
        <v>630</v>
      </c>
      <c r="C346" s="137" t="s">
        <v>631</v>
      </c>
      <c r="D346" s="135"/>
    </row>
    <row r="347" spans="2:4" outlineLevel="2">
      <c r="B347" s="149"/>
      <c r="C347" s="586" t="s">
        <v>2219</v>
      </c>
      <c r="D347" s="135"/>
    </row>
    <row r="348" spans="2:4" outlineLevel="2">
      <c r="B348" s="149" t="s">
        <v>632</v>
      </c>
      <c r="C348" s="137" t="s">
        <v>633</v>
      </c>
      <c r="D348" s="135"/>
    </row>
    <row r="349" spans="2:4" outlineLevel="2">
      <c r="B349" s="149"/>
      <c r="C349" s="586" t="s">
        <v>2220</v>
      </c>
      <c r="D349" s="135"/>
    </row>
    <row r="350" spans="2:4" outlineLevel="2">
      <c r="B350" s="149" t="s">
        <v>634</v>
      </c>
      <c r="C350" s="137" t="s">
        <v>635</v>
      </c>
      <c r="D350" s="135"/>
    </row>
    <row r="351" spans="2:4" outlineLevel="2">
      <c r="B351" s="149"/>
      <c r="C351" s="586" t="s">
        <v>2221</v>
      </c>
      <c r="D351" s="135"/>
    </row>
    <row r="352" spans="2:4" outlineLevel="2">
      <c r="B352" s="149" t="s">
        <v>636</v>
      </c>
      <c r="C352" s="137" t="s">
        <v>637</v>
      </c>
      <c r="D352" s="135"/>
    </row>
    <row r="353" spans="2:4" outlineLevel="2">
      <c r="B353" s="149"/>
      <c r="C353" s="586" t="s">
        <v>2222</v>
      </c>
      <c r="D353" s="135"/>
    </row>
    <row r="354" spans="2:4" outlineLevel="2">
      <c r="B354" s="149" t="s">
        <v>638</v>
      </c>
      <c r="C354" s="137" t="s">
        <v>639</v>
      </c>
      <c r="D354" s="135"/>
    </row>
    <row r="355" spans="2:4" outlineLevel="2">
      <c r="B355" s="149"/>
      <c r="C355" s="586" t="s">
        <v>2223</v>
      </c>
      <c r="D355" s="135"/>
    </row>
    <row r="356" spans="2:4" outlineLevel="2">
      <c r="B356" s="136"/>
      <c r="C356" s="150"/>
      <c r="D356" s="135"/>
    </row>
    <row r="357" spans="2:4" outlineLevel="1">
      <c r="B357" s="136" t="s">
        <v>640</v>
      </c>
      <c r="C357" s="132" t="s">
        <v>641</v>
      </c>
      <c r="D357" s="135"/>
    </row>
    <row r="358" spans="2:4" outlineLevel="2">
      <c r="B358" s="149" t="s">
        <v>642</v>
      </c>
      <c r="C358" s="137" t="s">
        <v>643</v>
      </c>
      <c r="D358" s="135"/>
    </row>
    <row r="359" spans="2:4" outlineLevel="2">
      <c r="B359" s="149"/>
      <c r="C359" s="586" t="s">
        <v>2224</v>
      </c>
      <c r="D359" s="135"/>
    </row>
    <row r="360" spans="2:4" outlineLevel="2">
      <c r="B360" s="149" t="s">
        <v>644</v>
      </c>
      <c r="C360" s="137" t="s">
        <v>645</v>
      </c>
      <c r="D360" s="135"/>
    </row>
    <row r="361" spans="2:4" outlineLevel="2">
      <c r="B361" s="149"/>
      <c r="C361" s="586" t="s">
        <v>2225</v>
      </c>
      <c r="D361" s="135"/>
    </row>
    <row r="362" spans="2:4" outlineLevel="2">
      <c r="B362" s="149" t="s">
        <v>646</v>
      </c>
      <c r="C362" s="137" t="s">
        <v>647</v>
      </c>
      <c r="D362" s="135"/>
    </row>
    <row r="363" spans="2:4" outlineLevel="2">
      <c r="B363" s="149"/>
      <c r="C363" s="586" t="s">
        <v>2226</v>
      </c>
      <c r="D363" s="135"/>
    </row>
    <row r="364" spans="2:4" outlineLevel="2">
      <c r="B364" s="136"/>
      <c r="C364" s="150"/>
      <c r="D364" s="135"/>
    </row>
    <row r="365" spans="2:4" outlineLevel="1">
      <c r="B365" s="136"/>
      <c r="C365" s="150"/>
      <c r="D365" s="135"/>
    </row>
    <row r="366" spans="2:4">
      <c r="B366" s="125" t="s">
        <v>648</v>
      </c>
      <c r="C366" s="180" t="s">
        <v>649</v>
      </c>
      <c r="D366" s="129"/>
    </row>
    <row r="367" spans="2:4" outlineLevel="1">
      <c r="B367" s="136" t="s">
        <v>650</v>
      </c>
      <c r="C367" s="132" t="s">
        <v>651</v>
      </c>
      <c r="D367" s="135"/>
    </row>
    <row r="368" spans="2:4" outlineLevel="1">
      <c r="B368" s="136"/>
      <c r="C368" s="156" t="s">
        <v>652</v>
      </c>
      <c r="D368" s="135"/>
    </row>
    <row r="369" spans="2:4" outlineLevel="2">
      <c r="B369" s="149" t="s">
        <v>653</v>
      </c>
      <c r="C369" s="137" t="s">
        <v>654</v>
      </c>
      <c r="D369" s="135"/>
    </row>
    <row r="370" spans="2:4" outlineLevel="2">
      <c r="B370" s="149"/>
      <c r="C370" s="586" t="s">
        <v>2227</v>
      </c>
      <c r="D370" s="135"/>
    </row>
    <row r="371" spans="2:4" outlineLevel="1">
      <c r="B371" s="136"/>
      <c r="C371" s="156" t="s">
        <v>655</v>
      </c>
      <c r="D371" s="135"/>
    </row>
    <row r="372" spans="2:4" outlineLevel="2">
      <c r="B372" s="149" t="s">
        <v>656</v>
      </c>
      <c r="C372" s="179" t="s">
        <v>657</v>
      </c>
      <c r="D372" s="167"/>
    </row>
    <row r="373" spans="2:4" outlineLevel="2">
      <c r="B373" s="149"/>
      <c r="C373" s="586" t="s">
        <v>2228</v>
      </c>
      <c r="D373" s="135"/>
    </row>
    <row r="374" spans="2:4" outlineLevel="2">
      <c r="B374" s="136"/>
      <c r="C374" s="150"/>
      <c r="D374" s="135"/>
    </row>
    <row r="375" spans="2:4" ht="17.25" thickBot="1">
      <c r="B375" s="136"/>
      <c r="C375" s="181"/>
      <c r="D375" s="142"/>
    </row>
    <row r="376" spans="2:4" ht="17.25" thickBot="1">
      <c r="B376" s="109" t="s">
        <v>658</v>
      </c>
      <c r="C376" s="110"/>
      <c r="D376" s="145"/>
    </row>
    <row r="377" spans="2:4">
      <c r="B377" s="115" t="s">
        <v>322</v>
      </c>
      <c r="C377" s="116"/>
      <c r="D377" s="119" t="s">
        <v>2104</v>
      </c>
    </row>
    <row r="378" spans="2:4">
      <c r="B378" s="120">
        <v>3.2</v>
      </c>
      <c r="C378" s="121" t="s">
        <v>659</v>
      </c>
      <c r="D378" s="124"/>
    </row>
    <row r="379" spans="2:4">
      <c r="B379" s="125" t="s">
        <v>660</v>
      </c>
      <c r="C379" s="126" t="s">
        <v>661</v>
      </c>
      <c r="D379" s="129"/>
    </row>
    <row r="380" spans="2:4" outlineLevel="1">
      <c r="B380" s="136" t="s">
        <v>662</v>
      </c>
      <c r="C380" s="132" t="s">
        <v>663</v>
      </c>
      <c r="D380" s="135"/>
    </row>
    <row r="381" spans="2:4" outlineLevel="1">
      <c r="B381" s="136"/>
      <c r="C381" s="156" t="s">
        <v>664</v>
      </c>
      <c r="D381" s="135"/>
    </row>
    <row r="382" spans="2:4" outlineLevel="2">
      <c r="B382" s="149" t="s">
        <v>665</v>
      </c>
      <c r="C382" s="137" t="s">
        <v>666</v>
      </c>
      <c r="D382" s="135"/>
    </row>
    <row r="383" spans="2:4" outlineLevel="2">
      <c r="B383" s="149"/>
      <c r="C383" s="586" t="s">
        <v>2229</v>
      </c>
      <c r="D383" s="135"/>
    </row>
    <row r="384" spans="2:4" outlineLevel="2">
      <c r="B384" s="149" t="s">
        <v>667</v>
      </c>
      <c r="C384" s="137" t="s">
        <v>668</v>
      </c>
      <c r="D384" s="135"/>
    </row>
    <row r="385" spans="2:4" outlineLevel="2">
      <c r="B385" s="149"/>
      <c r="C385" s="586" t="s">
        <v>2230</v>
      </c>
      <c r="D385" s="135"/>
    </row>
    <row r="386" spans="2:4" outlineLevel="2">
      <c r="B386" s="149" t="s">
        <v>669</v>
      </c>
      <c r="C386" s="137" t="s">
        <v>670</v>
      </c>
      <c r="D386" s="135"/>
    </row>
    <row r="387" spans="2:4" outlineLevel="2">
      <c r="B387" s="149"/>
      <c r="C387" s="586" t="s">
        <v>2231</v>
      </c>
      <c r="D387" s="135"/>
    </row>
    <row r="388" spans="2:4" outlineLevel="2">
      <c r="B388" s="136"/>
      <c r="C388" s="137"/>
      <c r="D388" s="135"/>
    </row>
    <row r="389" spans="2:4" outlineLevel="1">
      <c r="B389" s="136"/>
      <c r="C389" s="156" t="s">
        <v>671</v>
      </c>
      <c r="D389" s="135"/>
    </row>
    <row r="390" spans="2:4" outlineLevel="2">
      <c r="B390" s="149" t="s">
        <v>672</v>
      </c>
      <c r="C390" s="137" t="s">
        <v>673</v>
      </c>
      <c r="D390" s="135"/>
    </row>
    <row r="391" spans="2:4" outlineLevel="2">
      <c r="B391" s="149"/>
      <c r="C391" s="586" t="s">
        <v>2232</v>
      </c>
      <c r="D391" s="135"/>
    </row>
    <row r="392" spans="2:4" outlineLevel="2">
      <c r="B392" s="149" t="s">
        <v>674</v>
      </c>
      <c r="C392" s="137" t="s">
        <v>675</v>
      </c>
      <c r="D392" s="135"/>
    </row>
    <row r="393" spans="2:4" outlineLevel="2">
      <c r="B393" s="149"/>
      <c r="C393" s="586" t="s">
        <v>2233</v>
      </c>
      <c r="D393" s="135"/>
    </row>
    <row r="394" spans="2:4" outlineLevel="2">
      <c r="B394" s="149" t="s">
        <v>676</v>
      </c>
      <c r="C394" s="137" t="s">
        <v>677</v>
      </c>
      <c r="D394" s="135"/>
    </row>
    <row r="395" spans="2:4" outlineLevel="2">
      <c r="B395" s="149"/>
      <c r="C395" s="586" t="s">
        <v>2234</v>
      </c>
      <c r="D395" s="135"/>
    </row>
    <row r="396" spans="2:4" outlineLevel="2">
      <c r="B396" s="136"/>
      <c r="C396" s="150"/>
      <c r="D396" s="135"/>
    </row>
    <row r="397" spans="2:4" outlineLevel="1">
      <c r="B397" s="136" t="s">
        <v>678</v>
      </c>
      <c r="C397" s="132" t="s">
        <v>679</v>
      </c>
      <c r="D397" s="135"/>
    </row>
    <row r="398" spans="2:4" outlineLevel="2">
      <c r="B398" s="149" t="s">
        <v>680</v>
      </c>
      <c r="C398" s="137" t="s">
        <v>681</v>
      </c>
      <c r="D398" s="135"/>
    </row>
    <row r="399" spans="2:4" outlineLevel="2">
      <c r="B399" s="149"/>
      <c r="C399" s="586" t="s">
        <v>2235</v>
      </c>
      <c r="D399" s="135"/>
    </row>
    <row r="400" spans="2:4" outlineLevel="2">
      <c r="B400" s="149" t="s">
        <v>682</v>
      </c>
      <c r="C400" s="137" t="s">
        <v>683</v>
      </c>
      <c r="D400" s="135"/>
    </row>
    <row r="401" spans="2:4" outlineLevel="2">
      <c r="B401" s="149"/>
      <c r="C401" s="586" t="s">
        <v>2236</v>
      </c>
      <c r="D401" s="135"/>
    </row>
    <row r="402" spans="2:4" outlineLevel="2">
      <c r="B402" s="136"/>
      <c r="C402" s="150"/>
      <c r="D402" s="135"/>
    </row>
    <row r="403" spans="2:4" outlineLevel="1">
      <c r="B403" s="136" t="s">
        <v>684</v>
      </c>
      <c r="C403" s="132" t="s">
        <v>685</v>
      </c>
      <c r="D403" s="135"/>
    </row>
    <row r="404" spans="2:4" outlineLevel="2">
      <c r="B404" s="149" t="s">
        <v>686</v>
      </c>
      <c r="C404" s="137" t="s">
        <v>687</v>
      </c>
      <c r="D404" s="135"/>
    </row>
    <row r="405" spans="2:4" outlineLevel="2">
      <c r="B405" s="149"/>
      <c r="C405" s="586" t="s">
        <v>2237</v>
      </c>
      <c r="D405" s="588"/>
    </row>
    <row r="406" spans="2:4" outlineLevel="2">
      <c r="B406" s="136"/>
      <c r="C406" s="150"/>
      <c r="D406" s="135"/>
    </row>
    <row r="407" spans="2:4" outlineLevel="1">
      <c r="B407" s="136" t="s">
        <v>688</v>
      </c>
      <c r="C407" s="132" t="s">
        <v>689</v>
      </c>
      <c r="D407" s="135"/>
    </row>
    <row r="408" spans="2:4" outlineLevel="1">
      <c r="B408" s="136"/>
      <c r="C408" s="156" t="s">
        <v>690</v>
      </c>
      <c r="D408" s="135"/>
    </row>
    <row r="409" spans="2:4" outlineLevel="2">
      <c r="B409" s="149" t="s">
        <v>691</v>
      </c>
      <c r="C409" s="137" t="s">
        <v>692</v>
      </c>
      <c r="D409" s="135"/>
    </row>
    <row r="410" spans="2:4" outlineLevel="2">
      <c r="B410" s="149"/>
      <c r="C410" s="586" t="s">
        <v>2238</v>
      </c>
      <c r="D410" s="135"/>
    </row>
    <row r="411" spans="2:4" outlineLevel="2">
      <c r="B411" s="149" t="s">
        <v>693</v>
      </c>
      <c r="C411" s="137" t="s">
        <v>694</v>
      </c>
      <c r="D411" s="135"/>
    </row>
    <row r="412" spans="2:4" outlineLevel="2">
      <c r="B412" s="149"/>
      <c r="C412" s="586" t="s">
        <v>2239</v>
      </c>
      <c r="D412" s="135"/>
    </row>
    <row r="413" spans="2:4" outlineLevel="2">
      <c r="B413" s="136"/>
      <c r="C413" s="137"/>
      <c r="D413" s="135"/>
    </row>
    <row r="414" spans="2:4" outlineLevel="1">
      <c r="B414" s="136"/>
      <c r="C414" s="156" t="s">
        <v>695</v>
      </c>
      <c r="D414" s="135"/>
    </row>
    <row r="415" spans="2:4" outlineLevel="2">
      <c r="B415" s="149" t="s">
        <v>696</v>
      </c>
      <c r="C415" s="137" t="s">
        <v>697</v>
      </c>
      <c r="D415" s="135"/>
    </row>
    <row r="416" spans="2:4" outlineLevel="2">
      <c r="B416" s="149"/>
      <c r="C416" s="586" t="s">
        <v>2240</v>
      </c>
      <c r="D416" s="135"/>
    </row>
    <row r="417" spans="2:4" outlineLevel="2">
      <c r="B417" s="149" t="s">
        <v>698</v>
      </c>
      <c r="C417" s="137" t="s">
        <v>699</v>
      </c>
      <c r="D417" s="135"/>
    </row>
    <row r="418" spans="2:4" outlineLevel="2">
      <c r="B418" s="149"/>
      <c r="C418" s="586" t="s">
        <v>2241</v>
      </c>
      <c r="D418" s="135"/>
    </row>
    <row r="419" spans="2:4" outlineLevel="2">
      <c r="B419" s="136"/>
      <c r="C419" s="150"/>
      <c r="D419" s="135"/>
    </row>
    <row r="420" spans="2:4" outlineLevel="1">
      <c r="B420" s="136"/>
      <c r="C420" s="150"/>
      <c r="D420" s="135"/>
    </row>
    <row r="421" spans="2:4">
      <c r="B421" s="125" t="s">
        <v>702</v>
      </c>
      <c r="C421" s="180" t="s">
        <v>2242</v>
      </c>
      <c r="D421" s="129"/>
    </row>
    <row r="422" spans="2:4" outlineLevel="1">
      <c r="B422" s="136" t="s">
        <v>704</v>
      </c>
      <c r="C422" s="155" t="s">
        <v>705</v>
      </c>
      <c r="D422" s="135"/>
    </row>
    <row r="423" spans="2:4" outlineLevel="1">
      <c r="B423" s="136"/>
      <c r="C423" s="156" t="s">
        <v>655</v>
      </c>
      <c r="D423" s="135"/>
    </row>
    <row r="424" spans="2:4" outlineLevel="2">
      <c r="B424" s="149" t="s">
        <v>706</v>
      </c>
      <c r="C424" s="137" t="s">
        <v>707</v>
      </c>
      <c r="D424" s="167"/>
    </row>
    <row r="425" spans="2:4" outlineLevel="2">
      <c r="B425" s="149"/>
      <c r="C425" s="586" t="s">
        <v>2243</v>
      </c>
      <c r="D425" s="135"/>
    </row>
    <row r="426" spans="2:4" outlineLevel="2">
      <c r="B426" s="136"/>
      <c r="C426" s="137"/>
      <c r="D426" s="167"/>
    </row>
    <row r="427" spans="2:4" outlineLevel="1">
      <c r="B427" s="136"/>
      <c r="C427" s="156" t="s">
        <v>382</v>
      </c>
      <c r="D427" s="135"/>
    </row>
    <row r="428" spans="2:4" outlineLevel="2">
      <c r="B428" s="149" t="s">
        <v>708</v>
      </c>
      <c r="C428" s="137" t="s">
        <v>709</v>
      </c>
      <c r="D428" s="157"/>
    </row>
    <row r="429" spans="2:4" outlineLevel="2">
      <c r="B429" s="149"/>
      <c r="C429" s="586" t="s">
        <v>2244</v>
      </c>
      <c r="D429" s="135"/>
    </row>
    <row r="430" spans="2:4" outlineLevel="2">
      <c r="B430" s="149" t="s">
        <v>710</v>
      </c>
      <c r="C430" s="137" t="s">
        <v>711</v>
      </c>
      <c r="D430" s="135"/>
    </row>
    <row r="431" spans="2:4" outlineLevel="2">
      <c r="B431" s="149"/>
      <c r="C431" s="586" t="s">
        <v>2245</v>
      </c>
      <c r="D431" s="135"/>
    </row>
    <row r="432" spans="2:4" outlineLevel="2">
      <c r="B432" s="149" t="s">
        <v>712</v>
      </c>
      <c r="C432" s="137" t="s">
        <v>713</v>
      </c>
      <c r="D432" s="135"/>
    </row>
    <row r="433" spans="2:4" outlineLevel="2">
      <c r="B433" s="149"/>
      <c r="C433" s="586" t="s">
        <v>2246</v>
      </c>
      <c r="D433" s="135"/>
    </row>
    <row r="434" spans="2:4" outlineLevel="2">
      <c r="B434" s="136"/>
      <c r="C434" s="137"/>
      <c r="D434" s="135"/>
    </row>
    <row r="435" spans="2:4" outlineLevel="1">
      <c r="B435" s="136"/>
      <c r="C435" s="156" t="s">
        <v>714</v>
      </c>
      <c r="D435" s="135"/>
    </row>
    <row r="436" spans="2:4" outlineLevel="2">
      <c r="B436" s="149" t="s">
        <v>715</v>
      </c>
      <c r="C436" s="137" t="s">
        <v>716</v>
      </c>
      <c r="D436" s="157"/>
    </row>
    <row r="437" spans="2:4" outlineLevel="2">
      <c r="B437" s="149"/>
      <c r="C437" s="586" t="s">
        <v>2247</v>
      </c>
      <c r="D437" s="135"/>
    </row>
    <row r="438" spans="2:4" outlineLevel="2">
      <c r="B438" s="149" t="s">
        <v>717</v>
      </c>
      <c r="C438" s="137" t="s">
        <v>718</v>
      </c>
      <c r="D438" s="135"/>
    </row>
    <row r="439" spans="2:4" outlineLevel="2">
      <c r="B439" s="149"/>
      <c r="C439" s="586" t="s">
        <v>2248</v>
      </c>
      <c r="D439" s="135"/>
    </row>
    <row r="440" spans="2:4" outlineLevel="2">
      <c r="B440" s="136"/>
      <c r="C440" s="137"/>
      <c r="D440" s="135"/>
    </row>
    <row r="441" spans="2:4" outlineLevel="1">
      <c r="B441" s="136"/>
      <c r="C441" s="156" t="s">
        <v>401</v>
      </c>
      <c r="D441" s="135"/>
    </row>
    <row r="442" spans="2:4" outlineLevel="2">
      <c r="B442" s="149" t="s">
        <v>719</v>
      </c>
      <c r="C442" s="137" t="s">
        <v>720</v>
      </c>
      <c r="D442" s="157"/>
    </row>
    <row r="443" spans="2:4" outlineLevel="2">
      <c r="B443" s="149"/>
      <c r="C443" s="586" t="s">
        <v>2249</v>
      </c>
      <c r="D443" s="135"/>
    </row>
    <row r="444" spans="2:4" outlineLevel="2">
      <c r="B444" s="149" t="s">
        <v>721</v>
      </c>
      <c r="C444" s="137" t="s">
        <v>722</v>
      </c>
      <c r="D444" s="135"/>
    </row>
    <row r="445" spans="2:4" outlineLevel="2">
      <c r="B445" s="149"/>
      <c r="C445" s="586" t="s">
        <v>2250</v>
      </c>
      <c r="D445" s="135"/>
    </row>
    <row r="446" spans="2:4" outlineLevel="2">
      <c r="B446" s="136"/>
      <c r="C446" s="137"/>
      <c r="D446" s="135"/>
    </row>
    <row r="447" spans="2:4" outlineLevel="1">
      <c r="B447" s="136"/>
      <c r="C447" s="137"/>
      <c r="D447" s="135"/>
    </row>
    <row r="448" spans="2:4">
      <c r="B448" s="136"/>
      <c r="C448" s="137"/>
      <c r="D448" s="135"/>
    </row>
    <row r="449" spans="2:4">
      <c r="B449" s="120">
        <v>3.3</v>
      </c>
      <c r="C449" s="121" t="s">
        <v>723</v>
      </c>
      <c r="D449" s="174"/>
    </row>
    <row r="450" spans="2:4">
      <c r="B450" s="125" t="s">
        <v>724</v>
      </c>
      <c r="C450" s="126" t="s">
        <v>725</v>
      </c>
      <c r="D450" s="129"/>
    </row>
    <row r="451" spans="2:4" outlineLevel="1">
      <c r="B451" s="136" t="s">
        <v>726</v>
      </c>
      <c r="C451" s="132" t="s">
        <v>727</v>
      </c>
      <c r="D451" s="135"/>
    </row>
    <row r="452" spans="2:4" outlineLevel="2">
      <c r="B452" s="149" t="s">
        <v>728</v>
      </c>
      <c r="C452" s="137" t="s">
        <v>729</v>
      </c>
      <c r="D452" s="135"/>
    </row>
    <row r="453" spans="2:4" outlineLevel="2">
      <c r="B453" s="149" t="s">
        <v>730</v>
      </c>
      <c r="C453" s="137" t="s">
        <v>731</v>
      </c>
      <c r="D453" s="135"/>
    </row>
    <row r="454" spans="2:4" outlineLevel="2">
      <c r="B454" s="149" t="s">
        <v>732</v>
      </c>
      <c r="C454" s="137" t="s">
        <v>733</v>
      </c>
      <c r="D454" s="135"/>
    </row>
    <row r="455" spans="2:4" outlineLevel="2">
      <c r="B455" s="177"/>
      <c r="C455" s="137"/>
      <c r="D455" s="135"/>
    </row>
    <row r="456" spans="2:4" outlineLevel="1">
      <c r="B456" s="136"/>
      <c r="C456" s="150"/>
      <c r="D456" s="135"/>
    </row>
    <row r="457" spans="2:4">
      <c r="B457" s="136"/>
      <c r="C457" s="150"/>
      <c r="D457" s="135"/>
    </row>
    <row r="458" spans="2:4">
      <c r="B458" s="120">
        <v>3.4</v>
      </c>
      <c r="C458" s="121" t="s">
        <v>734</v>
      </c>
      <c r="D458" s="124"/>
    </row>
    <row r="459" spans="2:4">
      <c r="B459" s="125" t="s">
        <v>735</v>
      </c>
      <c r="C459" s="126" t="s">
        <v>736</v>
      </c>
      <c r="D459" s="129"/>
    </row>
    <row r="460" spans="2:4" outlineLevel="1">
      <c r="B460" s="136" t="s">
        <v>737</v>
      </c>
      <c r="C460" s="132" t="s">
        <v>738</v>
      </c>
      <c r="D460" s="135"/>
    </row>
    <row r="461" spans="2:4" outlineLevel="2">
      <c r="B461" s="149" t="s">
        <v>739</v>
      </c>
      <c r="C461" s="137" t="s">
        <v>740</v>
      </c>
      <c r="D461" s="135"/>
    </row>
    <row r="462" spans="2:4" outlineLevel="2">
      <c r="B462" s="136"/>
      <c r="C462" s="137"/>
      <c r="D462" s="135"/>
    </row>
    <row r="463" spans="2:4" outlineLevel="1">
      <c r="B463" s="136"/>
      <c r="C463" s="137"/>
      <c r="D463" s="162"/>
    </row>
    <row r="464" spans="2:4" outlineLevel="1">
      <c r="B464" s="136"/>
      <c r="C464" s="137"/>
      <c r="D464" s="135"/>
    </row>
    <row r="465" spans="2:4">
      <c r="B465" s="177"/>
      <c r="C465" s="137"/>
      <c r="D465" s="135"/>
    </row>
    <row r="466" spans="2:4" ht="17.25" thickBot="1">
      <c r="B466" s="136"/>
      <c r="C466" s="150"/>
      <c r="D466" s="142"/>
    </row>
    <row r="467" spans="2:4" ht="17.25" thickBot="1">
      <c r="B467" s="109" t="s">
        <v>741</v>
      </c>
      <c r="C467" s="110"/>
      <c r="D467" s="145"/>
    </row>
    <row r="468" spans="2:4">
      <c r="B468" s="115" t="s">
        <v>322</v>
      </c>
      <c r="C468" s="116"/>
      <c r="D468" s="119" t="s">
        <v>2104</v>
      </c>
    </row>
    <row r="469" spans="2:4">
      <c r="B469" s="120">
        <v>4.0999999999999996</v>
      </c>
      <c r="C469" s="121" t="s">
        <v>742</v>
      </c>
      <c r="D469" s="124"/>
    </row>
    <row r="470" spans="2:4">
      <c r="B470" s="125" t="s">
        <v>743</v>
      </c>
      <c r="C470" s="126" t="s">
        <v>744</v>
      </c>
      <c r="D470" s="129"/>
    </row>
    <row r="471" spans="2:4" outlineLevel="1">
      <c r="B471" s="136" t="s">
        <v>745</v>
      </c>
      <c r="C471" s="183" t="s">
        <v>746</v>
      </c>
      <c r="D471" s="135"/>
    </row>
    <row r="472" spans="2:4" outlineLevel="2">
      <c r="B472" s="149" t="s">
        <v>747</v>
      </c>
      <c r="C472" s="137" t="s">
        <v>748</v>
      </c>
      <c r="D472" s="135"/>
    </row>
    <row r="473" spans="2:4" outlineLevel="2">
      <c r="B473" s="149"/>
      <c r="C473" s="586" t="s">
        <v>2251</v>
      </c>
      <c r="D473" s="135"/>
    </row>
    <row r="474" spans="2:4" outlineLevel="2">
      <c r="B474" s="136"/>
      <c r="C474" s="181"/>
      <c r="D474" s="135"/>
    </row>
    <row r="475" spans="2:4" outlineLevel="1">
      <c r="B475" s="136" t="s">
        <v>749</v>
      </c>
      <c r="C475" s="183" t="s">
        <v>750</v>
      </c>
      <c r="D475" s="135"/>
    </row>
    <row r="476" spans="2:4" outlineLevel="2">
      <c r="B476" s="149" t="s">
        <v>751</v>
      </c>
      <c r="C476" s="137" t="s">
        <v>752</v>
      </c>
      <c r="D476" s="135"/>
    </row>
    <row r="477" spans="2:4" outlineLevel="2">
      <c r="B477" s="149"/>
      <c r="C477" s="586" t="s">
        <v>2252</v>
      </c>
      <c r="D477" s="135"/>
    </row>
    <row r="478" spans="2:4" outlineLevel="2">
      <c r="B478" s="149"/>
      <c r="C478" s="586" t="s">
        <v>2253</v>
      </c>
      <c r="D478" s="587" t="s">
        <v>2116</v>
      </c>
    </row>
    <row r="479" spans="2:4" outlineLevel="2">
      <c r="B479" s="149" t="s">
        <v>753</v>
      </c>
      <c r="C479" s="137" t="s">
        <v>754</v>
      </c>
      <c r="D479" s="135"/>
    </row>
    <row r="480" spans="2:4" outlineLevel="2">
      <c r="B480" s="149"/>
      <c r="C480" s="586" t="s">
        <v>2254</v>
      </c>
      <c r="D480" s="135"/>
    </row>
    <row r="481" spans="2:4" outlineLevel="2">
      <c r="B481" s="149"/>
      <c r="C481" s="586"/>
      <c r="D481" s="135"/>
    </row>
    <row r="482" spans="2:4" outlineLevel="2">
      <c r="B482" s="149"/>
      <c r="C482" s="586"/>
      <c r="D482" s="135"/>
    </row>
    <row r="483" spans="2:4" outlineLevel="2">
      <c r="B483" s="136"/>
      <c r="C483" s="150"/>
      <c r="D483" s="135"/>
    </row>
    <row r="484" spans="2:4" outlineLevel="1">
      <c r="B484" s="136" t="s">
        <v>755</v>
      </c>
      <c r="C484" s="132" t="s">
        <v>756</v>
      </c>
      <c r="D484" s="135"/>
    </row>
    <row r="485" spans="2:4" outlineLevel="2">
      <c r="B485" s="149" t="s">
        <v>757</v>
      </c>
      <c r="C485" s="137" t="s">
        <v>758</v>
      </c>
      <c r="D485" s="135"/>
    </row>
    <row r="486" spans="2:4" outlineLevel="2">
      <c r="B486" s="149"/>
      <c r="C486" s="586" t="s">
        <v>2255</v>
      </c>
      <c r="D486" s="135"/>
    </row>
    <row r="487" spans="2:4" outlineLevel="2">
      <c r="B487" s="136"/>
      <c r="C487" s="150"/>
      <c r="D487" s="135"/>
    </row>
    <row r="488" spans="2:4" outlineLevel="1">
      <c r="B488" s="136" t="s">
        <v>759</v>
      </c>
      <c r="C488" s="132" t="s">
        <v>760</v>
      </c>
      <c r="D488" s="135"/>
    </row>
    <row r="489" spans="2:4" outlineLevel="2">
      <c r="B489" s="149" t="s">
        <v>761</v>
      </c>
      <c r="C489" s="137" t="s">
        <v>762</v>
      </c>
      <c r="D489" s="135"/>
    </row>
    <row r="490" spans="2:4" outlineLevel="2">
      <c r="B490" s="149"/>
      <c r="C490" s="586" t="s">
        <v>2256</v>
      </c>
      <c r="D490" s="135"/>
    </row>
    <row r="491" spans="2:4" outlineLevel="2">
      <c r="B491" s="149" t="s">
        <v>763</v>
      </c>
      <c r="C491" s="137" t="s">
        <v>764</v>
      </c>
      <c r="D491" s="135"/>
    </row>
    <row r="492" spans="2:4" outlineLevel="2">
      <c r="B492" s="149"/>
      <c r="C492" s="586" t="s">
        <v>2257</v>
      </c>
      <c r="D492" s="588"/>
    </row>
    <row r="493" spans="2:4" outlineLevel="2">
      <c r="B493" s="149"/>
      <c r="C493" s="586" t="s">
        <v>2258</v>
      </c>
      <c r="D493" s="587" t="s">
        <v>2116</v>
      </c>
    </row>
    <row r="494" spans="2:4" outlineLevel="2">
      <c r="B494" s="136"/>
      <c r="C494" s="150"/>
      <c r="D494" s="135"/>
    </row>
    <row r="495" spans="2:4" outlineLevel="1">
      <c r="B495" s="131" t="s">
        <v>767</v>
      </c>
      <c r="C495" s="132" t="s">
        <v>768</v>
      </c>
      <c r="D495" s="135"/>
    </row>
    <row r="496" spans="2:4" outlineLevel="2">
      <c r="B496" s="149" t="s">
        <v>769</v>
      </c>
      <c r="C496" s="137" t="s">
        <v>770</v>
      </c>
      <c r="D496" s="135"/>
    </row>
    <row r="497" spans="2:4" outlineLevel="2">
      <c r="B497" s="149"/>
      <c r="C497" s="586" t="s">
        <v>2259</v>
      </c>
      <c r="D497" s="135"/>
    </row>
    <row r="498" spans="2:4" outlineLevel="2">
      <c r="B498" s="149"/>
      <c r="C498" s="586" t="s">
        <v>2260</v>
      </c>
      <c r="D498" s="587" t="s">
        <v>2116</v>
      </c>
    </row>
    <row r="499" spans="2:4" outlineLevel="2">
      <c r="B499" s="149" t="s">
        <v>771</v>
      </c>
      <c r="C499" s="137" t="s">
        <v>772</v>
      </c>
      <c r="D499" s="135"/>
    </row>
    <row r="500" spans="2:4" outlineLevel="2">
      <c r="B500" s="149"/>
      <c r="C500" s="586" t="s">
        <v>2261</v>
      </c>
      <c r="D500" s="135"/>
    </row>
    <row r="501" spans="2:4" outlineLevel="2">
      <c r="B501" s="149"/>
      <c r="C501" s="586" t="s">
        <v>2262</v>
      </c>
      <c r="D501" s="587" t="s">
        <v>2116</v>
      </c>
    </row>
    <row r="502" spans="2:4" outlineLevel="2">
      <c r="B502" s="136"/>
      <c r="C502" s="150"/>
      <c r="D502" s="135"/>
    </row>
    <row r="503" spans="2:4" outlineLevel="2">
      <c r="B503" s="136" t="s">
        <v>773</v>
      </c>
      <c r="C503" s="155" t="s">
        <v>774</v>
      </c>
      <c r="D503" s="135"/>
    </row>
    <row r="504" spans="2:4" outlineLevel="2">
      <c r="B504" s="149" t="s">
        <v>775</v>
      </c>
      <c r="C504" s="137" t="s">
        <v>776</v>
      </c>
      <c r="D504" s="135"/>
    </row>
    <row r="505" spans="2:4" outlineLevel="2">
      <c r="B505" s="149"/>
      <c r="C505" s="586" t="s">
        <v>2263</v>
      </c>
      <c r="D505" s="135"/>
    </row>
    <row r="506" spans="2:4" outlineLevel="2">
      <c r="B506" s="136"/>
      <c r="C506" s="150"/>
      <c r="D506" s="135"/>
    </row>
    <row r="507" spans="2:4" outlineLevel="1">
      <c r="B507" s="136" t="s">
        <v>777</v>
      </c>
      <c r="C507" s="132" t="s">
        <v>2264</v>
      </c>
      <c r="D507" s="135"/>
    </row>
    <row r="508" spans="2:4" outlineLevel="2">
      <c r="B508" s="149" t="s">
        <v>779</v>
      </c>
      <c r="C508" s="137" t="s">
        <v>780</v>
      </c>
      <c r="D508" s="135"/>
    </row>
    <row r="509" spans="2:4" outlineLevel="2">
      <c r="B509" s="149"/>
      <c r="C509" s="586" t="s">
        <v>2265</v>
      </c>
      <c r="D509" s="135"/>
    </row>
    <row r="510" spans="2:4" outlineLevel="2">
      <c r="B510" s="149" t="s">
        <v>781</v>
      </c>
      <c r="C510" s="137" t="s">
        <v>782</v>
      </c>
      <c r="D510" s="135"/>
    </row>
    <row r="511" spans="2:4" outlineLevel="2">
      <c r="B511" s="149"/>
      <c r="C511" s="586" t="s">
        <v>2266</v>
      </c>
      <c r="D511" s="135"/>
    </row>
    <row r="512" spans="2:4" outlineLevel="2">
      <c r="B512" s="136"/>
      <c r="C512" s="150"/>
      <c r="D512" s="135"/>
    </row>
    <row r="513" spans="2:4" outlineLevel="1">
      <c r="B513" s="136" t="s">
        <v>783</v>
      </c>
      <c r="C513" s="132" t="s">
        <v>784</v>
      </c>
      <c r="D513" s="135"/>
    </row>
    <row r="514" spans="2:4" outlineLevel="2">
      <c r="B514" s="149" t="s">
        <v>785</v>
      </c>
      <c r="C514" s="137" t="s">
        <v>786</v>
      </c>
      <c r="D514" s="135"/>
    </row>
    <row r="515" spans="2:4" outlineLevel="2">
      <c r="B515" s="149"/>
      <c r="C515" s="586" t="s">
        <v>2267</v>
      </c>
      <c r="D515" s="135"/>
    </row>
    <row r="516" spans="2:4" outlineLevel="2">
      <c r="B516" s="149" t="s">
        <v>787</v>
      </c>
      <c r="C516" s="137" t="s">
        <v>788</v>
      </c>
      <c r="D516" s="135"/>
    </row>
    <row r="517" spans="2:4" outlineLevel="2">
      <c r="B517" s="149"/>
      <c r="C517" s="586" t="s">
        <v>2268</v>
      </c>
      <c r="D517" s="135"/>
    </row>
    <row r="518" spans="2:4" outlineLevel="2">
      <c r="B518" s="149" t="s">
        <v>789</v>
      </c>
      <c r="C518" s="137" t="s">
        <v>790</v>
      </c>
      <c r="D518" s="135"/>
    </row>
    <row r="519" spans="2:4" outlineLevel="2">
      <c r="B519" s="149"/>
      <c r="C519" s="586" t="s">
        <v>2269</v>
      </c>
      <c r="D519" s="135"/>
    </row>
    <row r="520" spans="2:4" outlineLevel="2">
      <c r="B520" s="136"/>
      <c r="C520" s="150"/>
      <c r="D520" s="135"/>
    </row>
    <row r="521" spans="2:4" outlineLevel="1">
      <c r="B521" s="136"/>
      <c r="C521" s="150"/>
      <c r="D521" s="135"/>
    </row>
    <row r="522" spans="2:4">
      <c r="B522" s="136"/>
      <c r="C522" s="150"/>
      <c r="D522" s="135"/>
    </row>
    <row r="523" spans="2:4">
      <c r="B523" s="120">
        <v>4.2</v>
      </c>
      <c r="C523" s="121" t="s">
        <v>791</v>
      </c>
      <c r="D523" s="124"/>
    </row>
    <row r="524" spans="2:4">
      <c r="B524" s="125" t="s">
        <v>792</v>
      </c>
      <c r="C524" s="126" t="s">
        <v>793</v>
      </c>
      <c r="D524" s="154"/>
    </row>
    <row r="525" spans="2:4" outlineLevel="1">
      <c r="B525" s="136" t="s">
        <v>794</v>
      </c>
      <c r="C525" s="132" t="s">
        <v>795</v>
      </c>
      <c r="D525" s="135"/>
    </row>
    <row r="526" spans="2:4" outlineLevel="2">
      <c r="B526" s="149" t="s">
        <v>796</v>
      </c>
      <c r="C526" s="137" t="s">
        <v>797</v>
      </c>
      <c r="D526" s="157"/>
    </row>
    <row r="527" spans="2:4" outlineLevel="2">
      <c r="B527" s="149"/>
      <c r="C527" s="586" t="s">
        <v>2270</v>
      </c>
      <c r="D527" s="135"/>
    </row>
    <row r="528" spans="2:4" outlineLevel="2">
      <c r="B528" s="136"/>
      <c r="C528" s="150"/>
      <c r="D528" s="135"/>
    </row>
    <row r="529" spans="2:4" outlineLevel="1">
      <c r="B529" s="136"/>
      <c r="C529" s="150"/>
      <c r="D529" s="135"/>
    </row>
    <row r="530" spans="2:4">
      <c r="B530" s="136"/>
      <c r="C530" s="150"/>
      <c r="D530" s="135"/>
    </row>
    <row r="531" spans="2:4">
      <c r="B531" s="120">
        <v>4.3</v>
      </c>
      <c r="C531" s="121" t="s">
        <v>734</v>
      </c>
      <c r="D531" s="124"/>
    </row>
    <row r="532" spans="2:4">
      <c r="B532" s="125" t="s">
        <v>798</v>
      </c>
      <c r="C532" s="126" t="s">
        <v>736</v>
      </c>
      <c r="D532" s="129"/>
    </row>
    <row r="533" spans="2:4" outlineLevel="1">
      <c r="B533" s="136" t="s">
        <v>799</v>
      </c>
      <c r="C533" s="132" t="s">
        <v>738</v>
      </c>
      <c r="D533" s="157"/>
    </row>
    <row r="534" spans="2:4" outlineLevel="2">
      <c r="B534" s="149" t="s">
        <v>800</v>
      </c>
      <c r="C534" s="137" t="s">
        <v>801</v>
      </c>
      <c r="D534" s="135"/>
    </row>
    <row r="535" spans="2:4" outlineLevel="2">
      <c r="B535" s="136"/>
      <c r="C535" s="150"/>
      <c r="D535" s="135"/>
    </row>
    <row r="536" spans="2:4" outlineLevel="1">
      <c r="B536" s="136"/>
      <c r="C536" s="586"/>
      <c r="D536" s="135"/>
    </row>
    <row r="537" spans="2:4">
      <c r="B537" s="136"/>
      <c r="C537" s="150"/>
      <c r="D537" s="135"/>
    </row>
    <row r="538" spans="2:4">
      <c r="B538" s="120">
        <v>4.4000000000000004</v>
      </c>
      <c r="C538" s="121" t="s">
        <v>802</v>
      </c>
      <c r="D538" s="174"/>
    </row>
    <row r="539" spans="2:4">
      <c r="B539" s="125" t="s">
        <v>803</v>
      </c>
      <c r="C539" s="180" t="s">
        <v>804</v>
      </c>
      <c r="D539" s="129"/>
    </row>
    <row r="540" spans="2:4" outlineLevel="1">
      <c r="B540" s="136" t="s">
        <v>805</v>
      </c>
      <c r="C540" s="155" t="s">
        <v>806</v>
      </c>
      <c r="D540" s="135"/>
    </row>
    <row r="541" spans="2:4" outlineLevel="2">
      <c r="B541" s="149" t="s">
        <v>807</v>
      </c>
      <c r="C541" s="159" t="s">
        <v>808</v>
      </c>
      <c r="D541" s="135"/>
    </row>
    <row r="542" spans="2:4" outlineLevel="2">
      <c r="B542" s="149"/>
      <c r="C542" s="586" t="s">
        <v>2271</v>
      </c>
      <c r="D542" s="588"/>
    </row>
    <row r="543" spans="2:4" outlineLevel="2">
      <c r="B543" s="177"/>
      <c r="C543" s="586" t="s">
        <v>2272</v>
      </c>
      <c r="D543" s="587" t="s">
        <v>2116</v>
      </c>
    </row>
    <row r="544" spans="2:4" outlineLevel="1">
      <c r="B544" s="136"/>
      <c r="C544" s="150"/>
      <c r="D544" s="135"/>
    </row>
    <row r="545" spans="2:4">
      <c r="B545" s="136"/>
      <c r="C545" s="150"/>
      <c r="D545" s="135"/>
    </row>
    <row r="546" spans="2:4">
      <c r="B546" s="120">
        <v>4.5</v>
      </c>
      <c r="C546" s="121" t="s">
        <v>809</v>
      </c>
      <c r="D546" s="124"/>
    </row>
    <row r="547" spans="2:4">
      <c r="B547" s="125" t="s">
        <v>810</v>
      </c>
      <c r="C547" s="126" t="s">
        <v>811</v>
      </c>
      <c r="D547" s="129"/>
    </row>
    <row r="548" spans="2:4" outlineLevel="1">
      <c r="B548" s="136" t="s">
        <v>812</v>
      </c>
      <c r="C548" s="155" t="s">
        <v>813</v>
      </c>
      <c r="D548" s="135"/>
    </row>
    <row r="549" spans="2:4" outlineLevel="2">
      <c r="B549" s="149" t="s">
        <v>814</v>
      </c>
      <c r="C549" s="137" t="s">
        <v>815</v>
      </c>
      <c r="D549" s="135"/>
    </row>
    <row r="550" spans="2:4" outlineLevel="2">
      <c r="B550" s="149"/>
      <c r="C550" s="586" t="s">
        <v>2273</v>
      </c>
      <c r="D550" s="588"/>
    </row>
    <row r="551" spans="2:4" outlineLevel="2">
      <c r="B551" s="149" t="s">
        <v>816</v>
      </c>
      <c r="C551" s="137" t="s">
        <v>817</v>
      </c>
      <c r="D551" s="135"/>
    </row>
    <row r="552" spans="2:4" outlineLevel="2">
      <c r="B552" s="149"/>
      <c r="C552" s="586" t="s">
        <v>2274</v>
      </c>
      <c r="D552" s="588"/>
    </row>
    <row r="553" spans="2:4" outlineLevel="2">
      <c r="B553" s="149" t="s">
        <v>818</v>
      </c>
      <c r="C553" s="137" t="s">
        <v>819</v>
      </c>
      <c r="D553" s="135"/>
    </row>
    <row r="554" spans="2:4" outlineLevel="2">
      <c r="B554" s="149"/>
      <c r="C554" s="586" t="s">
        <v>2275</v>
      </c>
      <c r="D554" s="588"/>
    </row>
    <row r="555" spans="2:4" ht="17.25" thickBot="1">
      <c r="B555" s="136"/>
      <c r="C555" s="150"/>
      <c r="D555" s="142"/>
    </row>
    <row r="556" spans="2:4" ht="17.25" thickBot="1">
      <c r="B556" s="185"/>
      <c r="C556" s="186" t="s">
        <v>821</v>
      </c>
      <c r="D556" s="189"/>
    </row>
    <row r="557" spans="2:4">
      <c r="B557" s="190"/>
      <c r="C557" s="191" t="s">
        <v>822</v>
      </c>
      <c r="D557" s="194"/>
    </row>
    <row r="558" spans="2:4">
      <c r="B558" s="195"/>
      <c r="C558" s="586" t="s">
        <v>823</v>
      </c>
      <c r="D558" s="199"/>
    </row>
    <row r="559" spans="2:4">
      <c r="B559" s="200" t="s">
        <v>824</v>
      </c>
      <c r="C559" s="201">
        <v>200</v>
      </c>
      <c r="D559" s="199"/>
    </row>
    <row r="560" spans="2:4">
      <c r="B560" s="200" t="s">
        <v>825</v>
      </c>
      <c r="C560" s="201">
        <v>90</v>
      </c>
      <c r="D560" s="135"/>
    </row>
    <row r="561" spans="2:4">
      <c r="B561" s="200" t="s">
        <v>826</v>
      </c>
      <c r="C561" s="201"/>
      <c r="D561" s="135"/>
    </row>
    <row r="562" spans="2:4" outlineLevel="1">
      <c r="B562" s="200" t="s">
        <v>827</v>
      </c>
      <c r="C562" s="201">
        <v>30</v>
      </c>
      <c r="D562" s="135"/>
    </row>
    <row r="563" spans="2:4" outlineLevel="2">
      <c r="B563" s="200" t="s">
        <v>828</v>
      </c>
      <c r="C563" s="201">
        <v>10</v>
      </c>
      <c r="D563" s="135"/>
    </row>
    <row r="564" spans="2:4" outlineLevel="2">
      <c r="B564" s="149"/>
      <c r="C564" s="137"/>
      <c r="D564" s="135"/>
    </row>
    <row r="565" spans="2:4" outlineLevel="2">
      <c r="B565" s="149"/>
      <c r="C565" s="137"/>
      <c r="D565" s="135"/>
    </row>
    <row r="566" spans="2:4" outlineLevel="2">
      <c r="B566" s="136"/>
      <c r="C566" s="150"/>
      <c r="D566" s="135"/>
    </row>
    <row r="567" spans="2:4" ht="17.25" outlineLevel="1" thickBot="1">
      <c r="B567" s="203"/>
      <c r="C567" s="204"/>
      <c r="D567" s="207"/>
    </row>
    <row r="568" spans="2:4" ht="17.25" thickBot="1">
      <c r="B568" s="109" t="s">
        <v>829</v>
      </c>
      <c r="C568" s="110"/>
      <c r="D568" s="145"/>
    </row>
    <row r="569" spans="2:4">
      <c r="B569" s="115" t="s">
        <v>322</v>
      </c>
      <c r="C569" s="116"/>
      <c r="D569" s="119" t="s">
        <v>2104</v>
      </c>
    </row>
    <row r="570" spans="2:4">
      <c r="B570" s="120">
        <v>5.0999999999999996</v>
      </c>
      <c r="C570" s="121" t="s">
        <v>830</v>
      </c>
      <c r="D570" s="124"/>
    </row>
    <row r="571" spans="2:4">
      <c r="B571" s="125" t="s">
        <v>831</v>
      </c>
      <c r="C571" s="126" t="s">
        <v>832</v>
      </c>
      <c r="D571" s="129"/>
    </row>
    <row r="572" spans="2:4" outlineLevel="1">
      <c r="B572" s="136" t="s">
        <v>833</v>
      </c>
      <c r="C572" t="s">
        <v>2276</v>
      </c>
      <c r="D572" s="135"/>
    </row>
    <row r="573" spans="2:4" outlineLevel="2">
      <c r="B573" s="149" t="s">
        <v>835</v>
      </c>
      <c r="C573" s="137" t="s">
        <v>836</v>
      </c>
      <c r="D573" s="135"/>
    </row>
    <row r="574" spans="2:4" outlineLevel="2">
      <c r="B574" s="149"/>
      <c r="C574" s="586" t="s">
        <v>2277</v>
      </c>
      <c r="D574" s="588"/>
    </row>
    <row r="575" spans="2:4" outlineLevel="2">
      <c r="B575" s="149"/>
      <c r="C575" s="586" t="s">
        <v>2278</v>
      </c>
      <c r="D575" s="588"/>
    </row>
    <row r="576" spans="2:4" outlineLevel="2">
      <c r="B576" s="149" t="s">
        <v>837</v>
      </c>
      <c r="C576" s="137" t="s">
        <v>838</v>
      </c>
      <c r="D576" s="135"/>
    </row>
    <row r="577" spans="2:4" outlineLevel="2">
      <c r="B577" s="149"/>
      <c r="C577" s="586" t="s">
        <v>2279</v>
      </c>
      <c r="D577" s="588"/>
    </row>
    <row r="578" spans="2:4" outlineLevel="2">
      <c r="B578" s="149" t="s">
        <v>839</v>
      </c>
      <c r="C578" s="137" t="s">
        <v>2280</v>
      </c>
      <c r="D578" s="135"/>
    </row>
    <row r="579" spans="2:4" outlineLevel="2">
      <c r="B579" s="149"/>
      <c r="C579" s="586" t="s">
        <v>2281</v>
      </c>
      <c r="D579" s="588"/>
    </row>
    <row r="580" spans="2:4" outlineLevel="2">
      <c r="B580" s="136"/>
      <c r="C580" s="150"/>
      <c r="D580" s="135"/>
    </row>
    <row r="581" spans="2:4" outlineLevel="1">
      <c r="B581" s="136"/>
      <c r="C581" s="150"/>
      <c r="D581" s="135"/>
    </row>
    <row r="582" spans="2:4">
      <c r="B582" s="125" t="s">
        <v>841</v>
      </c>
      <c r="C582" s="126" t="s">
        <v>842</v>
      </c>
      <c r="D582" s="129"/>
    </row>
    <row r="583" spans="2:4" outlineLevel="1">
      <c r="B583" s="136" t="s">
        <v>843</v>
      </c>
      <c r="C583" s="155" t="s">
        <v>844</v>
      </c>
      <c r="D583" s="135"/>
    </row>
    <row r="584" spans="2:4" outlineLevel="2">
      <c r="B584" s="149" t="s">
        <v>845</v>
      </c>
      <c r="C584" s="137" t="s">
        <v>846</v>
      </c>
      <c r="D584" s="135"/>
    </row>
    <row r="585" spans="2:4" outlineLevel="2">
      <c r="B585" s="149"/>
      <c r="C585" s="586" t="s">
        <v>2282</v>
      </c>
      <c r="D585" s="588"/>
    </row>
    <row r="586" spans="2:4" outlineLevel="2">
      <c r="B586" s="136"/>
      <c r="C586" s="150"/>
      <c r="D586" s="135"/>
    </row>
    <row r="587" spans="2:4" outlineLevel="1">
      <c r="B587" s="136"/>
      <c r="C587" s="150"/>
      <c r="D587" s="135"/>
    </row>
    <row r="588" spans="2:4">
      <c r="B588" s="136"/>
      <c r="C588" s="150"/>
      <c r="D588" s="135"/>
    </row>
    <row r="589" spans="2:4">
      <c r="B589" s="120">
        <v>5.2</v>
      </c>
      <c r="C589" s="121" t="s">
        <v>847</v>
      </c>
      <c r="D589" s="124"/>
    </row>
    <row r="590" spans="2:4">
      <c r="B590" s="125" t="s">
        <v>848</v>
      </c>
      <c r="C590" s="126" t="s">
        <v>849</v>
      </c>
      <c r="D590" s="129"/>
    </row>
    <row r="591" spans="2:4" outlineLevel="1">
      <c r="B591" s="136" t="s">
        <v>850</v>
      </c>
      <c r="C591" s="155" t="s">
        <v>851</v>
      </c>
      <c r="D591" s="135"/>
    </row>
    <row r="592" spans="2:4" outlineLevel="1">
      <c r="B592" s="136"/>
      <c r="C592" s="156" t="s">
        <v>2283</v>
      </c>
      <c r="D592" s="135"/>
    </row>
    <row r="593" spans="2:4" outlineLevel="2">
      <c r="B593" s="149" t="s">
        <v>853</v>
      </c>
      <c r="C593" s="137" t="s">
        <v>2284</v>
      </c>
      <c r="D593" s="135"/>
    </row>
    <row r="594" spans="2:4" outlineLevel="2">
      <c r="B594" s="149"/>
      <c r="C594" s="586"/>
      <c r="D594" s="588"/>
    </row>
    <row r="595" spans="2:4" outlineLevel="2">
      <c r="B595" s="149"/>
      <c r="C595" s="156" t="s">
        <v>2285</v>
      </c>
      <c r="D595" s="135"/>
    </row>
    <row r="596" spans="2:4" outlineLevel="2">
      <c r="B596" s="149" t="s">
        <v>856</v>
      </c>
      <c r="C596" s="137" t="s">
        <v>2286</v>
      </c>
      <c r="D596" s="135"/>
    </row>
    <row r="597" spans="2:4" outlineLevel="2">
      <c r="B597" s="149"/>
      <c r="C597" s="586" t="s">
        <v>2287</v>
      </c>
      <c r="D597" s="588"/>
    </row>
    <row r="598" spans="2:4" outlineLevel="2">
      <c r="B598" s="149"/>
      <c r="C598" s="156" t="s">
        <v>2288</v>
      </c>
      <c r="D598" s="135"/>
    </row>
    <row r="599" spans="2:4" outlineLevel="2">
      <c r="B599" s="149" t="s">
        <v>859</v>
      </c>
      <c r="C599" s="137" t="s">
        <v>2286</v>
      </c>
      <c r="D599" s="135"/>
    </row>
    <row r="600" spans="2:4" outlineLevel="2">
      <c r="B600" s="149"/>
      <c r="C600" s="586" t="s">
        <v>2289</v>
      </c>
      <c r="D600" s="588"/>
    </row>
    <row r="601" spans="2:4" outlineLevel="2">
      <c r="B601" s="149"/>
      <c r="C601" s="156" t="s">
        <v>2290</v>
      </c>
      <c r="D601" s="135"/>
    </row>
    <row r="602" spans="2:4" outlineLevel="2">
      <c r="B602" s="149" t="s">
        <v>862</v>
      </c>
      <c r="C602" s="137" t="s">
        <v>2291</v>
      </c>
      <c r="D602" s="135"/>
    </row>
    <row r="603" spans="2:4" outlineLevel="2">
      <c r="B603" s="149"/>
      <c r="C603" s="586" t="s">
        <v>2292</v>
      </c>
      <c r="D603" s="588"/>
    </row>
    <row r="604" spans="2:4" outlineLevel="2">
      <c r="B604" s="149"/>
      <c r="C604" s="156" t="s">
        <v>2293</v>
      </c>
      <c r="D604" s="135"/>
    </row>
    <row r="605" spans="2:4" outlineLevel="2">
      <c r="B605" s="149" t="s">
        <v>865</v>
      </c>
      <c r="C605" s="137" t="s">
        <v>2294</v>
      </c>
      <c r="D605" s="135"/>
    </row>
    <row r="606" spans="2:4" outlineLevel="2">
      <c r="B606" s="136"/>
      <c r="C606" s="150"/>
      <c r="D606" s="135"/>
    </row>
    <row r="607" spans="2:4" outlineLevel="1">
      <c r="B607" s="136"/>
      <c r="C607" s="150"/>
      <c r="D607" s="135"/>
    </row>
    <row r="608" spans="2:4">
      <c r="B608" s="125" t="s">
        <v>867</v>
      </c>
      <c r="C608" s="126" t="s">
        <v>868</v>
      </c>
      <c r="D608" s="129"/>
    </row>
    <row r="609" spans="2:4" outlineLevel="1">
      <c r="B609" s="136" t="s">
        <v>869</v>
      </c>
      <c r="C609" s="155" t="s">
        <v>2295</v>
      </c>
      <c r="D609" s="135"/>
    </row>
    <row r="610" spans="2:4" outlineLevel="1">
      <c r="B610" s="136"/>
      <c r="C610" s="156" t="s">
        <v>871</v>
      </c>
      <c r="D610" s="135"/>
    </row>
    <row r="611" spans="2:4" outlineLevel="2">
      <c r="B611" s="149" t="s">
        <v>872</v>
      </c>
      <c r="C611" s="137" t="s">
        <v>873</v>
      </c>
      <c r="D611" s="135"/>
    </row>
    <row r="612" spans="2:4" outlineLevel="2">
      <c r="B612" s="149"/>
      <c r="C612" s="586"/>
      <c r="D612" s="588"/>
    </row>
    <row r="613" spans="2:4" outlineLevel="2">
      <c r="B613" s="149"/>
      <c r="C613" s="156" t="s">
        <v>874</v>
      </c>
      <c r="D613" s="135"/>
    </row>
    <row r="614" spans="2:4" outlineLevel="2">
      <c r="B614" s="149" t="s">
        <v>875</v>
      </c>
      <c r="C614" s="137" t="s">
        <v>876</v>
      </c>
      <c r="D614" s="135"/>
    </row>
    <row r="615" spans="2:4" outlineLevel="2">
      <c r="B615" s="149"/>
      <c r="C615" s="586" t="s">
        <v>2296</v>
      </c>
      <c r="D615" s="588"/>
    </row>
    <row r="616" spans="2:4" outlineLevel="2">
      <c r="B616" s="149"/>
      <c r="C616" s="156" t="s">
        <v>877</v>
      </c>
      <c r="D616" s="135"/>
    </row>
    <row r="617" spans="2:4" outlineLevel="2">
      <c r="B617" s="149" t="s">
        <v>878</v>
      </c>
      <c r="C617" s="137" t="s">
        <v>879</v>
      </c>
      <c r="D617" s="135"/>
    </row>
    <row r="618" spans="2:4" outlineLevel="2">
      <c r="B618" s="149"/>
      <c r="C618" s="586" t="s">
        <v>2297</v>
      </c>
      <c r="D618" s="588"/>
    </row>
    <row r="619" spans="2:4" outlineLevel="2">
      <c r="B619" s="149"/>
      <c r="C619" s="156" t="s">
        <v>880</v>
      </c>
      <c r="D619" s="135"/>
    </row>
    <row r="620" spans="2:4" outlineLevel="2">
      <c r="B620" s="149" t="s">
        <v>881</v>
      </c>
      <c r="C620" s="137" t="s">
        <v>882</v>
      </c>
      <c r="D620" s="135"/>
    </row>
    <row r="621" spans="2:4" outlineLevel="2">
      <c r="B621" s="149"/>
      <c r="C621" s="586" t="s">
        <v>2298</v>
      </c>
      <c r="D621" s="588"/>
    </row>
    <row r="622" spans="2:4" outlineLevel="2">
      <c r="B622" s="149"/>
      <c r="C622" s="156" t="s">
        <v>883</v>
      </c>
      <c r="D622" s="135"/>
    </row>
    <row r="623" spans="2:4" outlineLevel="2">
      <c r="B623" s="149" t="s">
        <v>884</v>
      </c>
      <c r="C623" s="137" t="s">
        <v>885</v>
      </c>
      <c r="D623" s="135"/>
    </row>
    <row r="624" spans="2:4" outlineLevel="2">
      <c r="B624" s="149"/>
      <c r="C624" s="586"/>
      <c r="D624" s="588"/>
    </row>
    <row r="625" spans="2:4" outlineLevel="2">
      <c r="B625" s="136"/>
      <c r="C625" s="150"/>
      <c r="D625" s="135"/>
    </row>
    <row r="626" spans="2:4" outlineLevel="1">
      <c r="B626" s="136"/>
      <c r="C626" s="150"/>
      <c r="D626" s="135"/>
    </row>
    <row r="627" spans="2:4">
      <c r="B627" s="125" t="s">
        <v>886</v>
      </c>
      <c r="C627" s="126" t="s">
        <v>887</v>
      </c>
      <c r="D627" s="129"/>
    </row>
    <row r="628" spans="2:4" outlineLevel="1">
      <c r="B628" s="136" t="s">
        <v>888</v>
      </c>
      <c r="C628" s="132" t="s">
        <v>889</v>
      </c>
      <c r="D628" s="135"/>
    </row>
    <row r="629" spans="2:4" outlineLevel="1">
      <c r="B629" s="136"/>
      <c r="C629" s="156" t="s">
        <v>871</v>
      </c>
      <c r="D629" s="135"/>
    </row>
    <row r="630" spans="2:4" outlineLevel="2">
      <c r="B630" s="149" t="s">
        <v>891</v>
      </c>
      <c r="C630" s="137" t="s">
        <v>892</v>
      </c>
      <c r="D630" s="135"/>
    </row>
    <row r="631" spans="2:4" outlineLevel="2">
      <c r="B631" s="149"/>
      <c r="C631" s="586" t="s">
        <v>2299</v>
      </c>
      <c r="D631" s="588"/>
    </row>
    <row r="632" spans="2:4" outlineLevel="2">
      <c r="B632" s="149"/>
      <c r="C632" s="156" t="s">
        <v>874</v>
      </c>
      <c r="D632" s="135"/>
    </row>
    <row r="633" spans="2:4" outlineLevel="2">
      <c r="B633" s="149" t="s">
        <v>894</v>
      </c>
      <c r="C633" s="137" t="s">
        <v>895</v>
      </c>
      <c r="D633" s="135"/>
    </row>
    <row r="634" spans="2:4" outlineLevel="2">
      <c r="B634" s="149"/>
      <c r="C634" s="586"/>
      <c r="D634" s="588"/>
    </row>
    <row r="635" spans="2:4" outlineLevel="2">
      <c r="B635" s="149"/>
      <c r="C635" s="156" t="s">
        <v>877</v>
      </c>
      <c r="D635" s="135"/>
    </row>
    <row r="636" spans="2:4" outlineLevel="2">
      <c r="B636" s="149" t="s">
        <v>897</v>
      </c>
      <c r="C636" s="137" t="s">
        <v>898</v>
      </c>
      <c r="D636" s="135"/>
    </row>
    <row r="637" spans="2:4" outlineLevel="2">
      <c r="B637" s="149"/>
      <c r="C637" s="586"/>
      <c r="D637" s="588"/>
    </row>
    <row r="638" spans="2:4" outlineLevel="2">
      <c r="B638" s="136"/>
      <c r="C638" s="150"/>
      <c r="D638" s="135"/>
    </row>
    <row r="639" spans="2:4" outlineLevel="1">
      <c r="B639" s="136"/>
      <c r="C639" s="150"/>
      <c r="D639" s="135"/>
    </row>
    <row r="640" spans="2:4">
      <c r="B640" s="125" t="s">
        <v>899</v>
      </c>
      <c r="C640" s="180" t="s">
        <v>900</v>
      </c>
      <c r="D640" s="129"/>
    </row>
    <row r="641" spans="2:4" outlineLevel="1">
      <c r="B641" s="136" t="s">
        <v>901</v>
      </c>
      <c r="C641" s="155" t="s">
        <v>902</v>
      </c>
      <c r="D641" s="135"/>
    </row>
    <row r="642" spans="2:4" outlineLevel="2">
      <c r="B642" s="136"/>
      <c r="C642" s="156" t="s">
        <v>903</v>
      </c>
      <c r="D642" s="135"/>
    </row>
    <row r="643" spans="2:4" outlineLevel="2">
      <c r="B643" s="149" t="s">
        <v>904</v>
      </c>
      <c r="C643" s="137" t="s">
        <v>905</v>
      </c>
      <c r="D643" s="135"/>
    </row>
    <row r="644" spans="2:4" outlineLevel="2">
      <c r="B644" s="149"/>
      <c r="C644" s="586" t="s">
        <v>2300</v>
      </c>
      <c r="D644" s="588"/>
    </row>
    <row r="645" spans="2:4" outlineLevel="2">
      <c r="B645" s="136"/>
      <c r="C645" s="156" t="s">
        <v>906</v>
      </c>
      <c r="D645" s="135"/>
    </row>
    <row r="646" spans="2:4" outlineLevel="2">
      <c r="B646" s="149" t="s">
        <v>907</v>
      </c>
      <c r="C646" s="137" t="s">
        <v>908</v>
      </c>
      <c r="D646" s="135"/>
    </row>
    <row r="647" spans="2:4" outlineLevel="2">
      <c r="B647" s="149"/>
      <c r="C647" s="586" t="s">
        <v>2301</v>
      </c>
      <c r="D647" s="588"/>
    </row>
    <row r="648" spans="2:4" outlineLevel="2">
      <c r="B648" s="136"/>
      <c r="C648" s="156" t="s">
        <v>909</v>
      </c>
      <c r="D648" s="135"/>
    </row>
    <row r="649" spans="2:4" outlineLevel="2">
      <c r="B649" s="149" t="s">
        <v>910</v>
      </c>
      <c r="C649" s="137" t="s">
        <v>911</v>
      </c>
      <c r="D649" s="135"/>
    </row>
    <row r="650" spans="2:4" outlineLevel="2">
      <c r="B650" s="149"/>
      <c r="C650" s="586" t="s">
        <v>2302</v>
      </c>
      <c r="D650" s="588"/>
    </row>
    <row r="651" spans="2:4" outlineLevel="2">
      <c r="B651" s="136"/>
      <c r="C651" s="156" t="s">
        <v>912</v>
      </c>
      <c r="D651" s="135"/>
    </row>
    <row r="652" spans="2:4" outlineLevel="2">
      <c r="B652" s="149" t="s">
        <v>913</v>
      </c>
      <c r="C652" s="137" t="s">
        <v>914</v>
      </c>
      <c r="D652" s="135"/>
    </row>
    <row r="653" spans="2:4" outlineLevel="2">
      <c r="B653" s="149"/>
      <c r="C653" s="586" t="s">
        <v>2303</v>
      </c>
      <c r="D653" s="588"/>
    </row>
    <row r="654" spans="2:4" outlineLevel="2">
      <c r="B654" s="136"/>
      <c r="C654" s="150"/>
      <c r="D654" s="135"/>
    </row>
    <row r="655" spans="2:4" outlineLevel="1">
      <c r="B655" s="136"/>
      <c r="C655" s="150"/>
      <c r="D655" s="135"/>
    </row>
    <row r="656" spans="2:4">
      <c r="B656" s="125" t="s">
        <v>915</v>
      </c>
      <c r="C656" s="180" t="s">
        <v>916</v>
      </c>
      <c r="D656" s="129"/>
    </row>
    <row r="657" spans="2:4" outlineLevel="1">
      <c r="B657" s="136" t="s">
        <v>917</v>
      </c>
      <c r="C657" s="155" t="s">
        <v>918</v>
      </c>
      <c r="D657" s="135"/>
    </row>
    <row r="658" spans="2:4" outlineLevel="2">
      <c r="B658" s="136"/>
      <c r="C658" s="156" t="s">
        <v>903</v>
      </c>
      <c r="D658" s="167"/>
    </row>
    <row r="659" spans="2:4" outlineLevel="2">
      <c r="B659" s="149" t="s">
        <v>920</v>
      </c>
      <c r="C659" s="137" t="s">
        <v>921</v>
      </c>
      <c r="D659" s="167"/>
    </row>
    <row r="660" spans="2:4" outlineLevel="2">
      <c r="B660" s="149"/>
      <c r="C660" s="586" t="s">
        <v>2304</v>
      </c>
      <c r="D660" s="588"/>
    </row>
    <row r="661" spans="2:4" outlineLevel="2">
      <c r="B661" s="136"/>
      <c r="C661" s="156" t="s">
        <v>906</v>
      </c>
      <c r="D661" s="167"/>
    </row>
    <row r="662" spans="2:4" outlineLevel="2">
      <c r="B662" s="149" t="s">
        <v>923</v>
      </c>
      <c r="C662" s="137" t="s">
        <v>924</v>
      </c>
      <c r="D662" s="167"/>
    </row>
    <row r="663" spans="2:4" outlineLevel="2">
      <c r="B663" s="149"/>
      <c r="C663" s="586" t="s">
        <v>2305</v>
      </c>
      <c r="D663" s="588"/>
    </row>
    <row r="664" spans="2:4" outlineLevel="2">
      <c r="B664" s="136"/>
      <c r="C664" s="156" t="s">
        <v>909</v>
      </c>
      <c r="D664" s="167"/>
    </row>
    <row r="665" spans="2:4" outlineLevel="2">
      <c r="B665" s="149" t="s">
        <v>926</v>
      </c>
      <c r="C665" s="137" t="s">
        <v>927</v>
      </c>
      <c r="D665" s="167"/>
    </row>
    <row r="666" spans="2:4" outlineLevel="2">
      <c r="B666" s="149"/>
      <c r="C666" s="586" t="s">
        <v>2306</v>
      </c>
      <c r="D666" s="588"/>
    </row>
    <row r="667" spans="2:4" outlineLevel="2">
      <c r="B667" s="136"/>
      <c r="C667" s="156" t="s">
        <v>912</v>
      </c>
      <c r="D667" s="167"/>
    </row>
    <row r="668" spans="2:4" outlineLevel="2">
      <c r="B668" s="149" t="s">
        <v>929</v>
      </c>
      <c r="C668" s="137" t="s">
        <v>930</v>
      </c>
      <c r="D668" s="167"/>
    </row>
    <row r="669" spans="2:4" outlineLevel="2">
      <c r="B669" s="149"/>
      <c r="C669" s="586" t="s">
        <v>2307</v>
      </c>
      <c r="D669" s="588"/>
    </row>
    <row r="670" spans="2:4" outlineLevel="2">
      <c r="B670" s="136"/>
      <c r="C670" s="150"/>
      <c r="D670" s="135"/>
    </row>
    <row r="671" spans="2:4" outlineLevel="1">
      <c r="B671" s="136"/>
      <c r="C671" s="150"/>
      <c r="D671" s="135"/>
    </row>
    <row r="672" spans="2:4">
      <c r="B672" s="125" t="s">
        <v>931</v>
      </c>
      <c r="C672" s="180" t="s">
        <v>932</v>
      </c>
      <c r="D672" s="170"/>
    </row>
    <row r="673" spans="2:4" outlineLevel="1">
      <c r="B673" s="136" t="s">
        <v>933</v>
      </c>
      <c r="C673" s="155" t="s">
        <v>934</v>
      </c>
      <c r="D673" s="135"/>
    </row>
    <row r="674" spans="2:4" outlineLevel="2">
      <c r="B674" s="136"/>
      <c r="C674" s="156" t="s">
        <v>935</v>
      </c>
      <c r="D674" s="135"/>
    </row>
    <row r="675" spans="2:4" outlineLevel="2">
      <c r="B675" s="149" t="s">
        <v>936</v>
      </c>
      <c r="C675" s="137" t="s">
        <v>937</v>
      </c>
      <c r="D675" s="135"/>
    </row>
    <row r="676" spans="2:4" outlineLevel="2">
      <c r="B676" s="149"/>
      <c r="C676" s="586" t="s">
        <v>2308</v>
      </c>
      <c r="D676" s="588"/>
    </row>
    <row r="677" spans="2:4" outlineLevel="2">
      <c r="B677" s="136"/>
      <c r="C677" s="156" t="s">
        <v>938</v>
      </c>
      <c r="D677" s="135"/>
    </row>
    <row r="678" spans="2:4" outlineLevel="2">
      <c r="B678" s="149" t="s">
        <v>939</v>
      </c>
      <c r="C678" s="137" t="s">
        <v>940</v>
      </c>
      <c r="D678" s="135"/>
    </row>
    <row r="679" spans="2:4" outlineLevel="2">
      <c r="B679" s="149"/>
      <c r="C679" s="586" t="s">
        <v>2309</v>
      </c>
      <c r="D679" s="588"/>
    </row>
    <row r="680" spans="2:4" outlineLevel="2">
      <c r="B680" s="136"/>
      <c r="C680" s="156" t="s">
        <v>941</v>
      </c>
      <c r="D680" s="135"/>
    </row>
    <row r="681" spans="2:4" outlineLevel="2">
      <c r="B681" s="149" t="s">
        <v>942</v>
      </c>
      <c r="C681" s="137" t="s">
        <v>943</v>
      </c>
      <c r="D681" s="135"/>
    </row>
    <row r="682" spans="2:4" outlineLevel="2">
      <c r="B682" s="149"/>
      <c r="C682" s="586" t="s">
        <v>2310</v>
      </c>
      <c r="D682" s="588"/>
    </row>
    <row r="683" spans="2:4" outlineLevel="2">
      <c r="B683" s="136"/>
      <c r="C683" s="156" t="s">
        <v>944</v>
      </c>
      <c r="D683" s="135"/>
    </row>
    <row r="684" spans="2:4" outlineLevel="2">
      <c r="B684" s="149" t="s">
        <v>945</v>
      </c>
      <c r="C684" s="137" t="s">
        <v>946</v>
      </c>
      <c r="D684" s="135"/>
    </row>
    <row r="685" spans="2:4" outlineLevel="2">
      <c r="B685" s="149"/>
      <c r="C685" s="586" t="s">
        <v>2311</v>
      </c>
      <c r="D685" s="588"/>
    </row>
    <row r="686" spans="2:4" outlineLevel="2">
      <c r="B686" s="136"/>
      <c r="C686" s="156" t="s">
        <v>947</v>
      </c>
      <c r="D686" s="135"/>
    </row>
    <row r="687" spans="2:4" outlineLevel="2">
      <c r="B687" s="149" t="s">
        <v>948</v>
      </c>
      <c r="C687" s="137" t="s">
        <v>949</v>
      </c>
      <c r="D687" s="135"/>
    </row>
    <row r="688" spans="2:4" outlineLevel="2">
      <c r="B688" s="149"/>
      <c r="C688" s="586" t="s">
        <v>2312</v>
      </c>
      <c r="D688" s="588"/>
    </row>
    <row r="689" spans="2:4">
      <c r="B689" s="136"/>
      <c r="C689" s="164"/>
      <c r="D689" s="157"/>
    </row>
    <row r="690" spans="2:4" ht="17.25" thickBot="1">
      <c r="B690" s="136"/>
      <c r="C690" s="181"/>
      <c r="D690" s="142"/>
    </row>
    <row r="691" spans="2:4" ht="17.25" thickBot="1">
      <c r="B691" s="109" t="s">
        <v>950</v>
      </c>
      <c r="C691" s="110"/>
      <c r="D691" s="145"/>
    </row>
    <row r="692" spans="2:4">
      <c r="B692" s="115" t="s">
        <v>322</v>
      </c>
      <c r="C692" s="116"/>
      <c r="D692" s="119" t="s">
        <v>2104</v>
      </c>
    </row>
    <row r="693" spans="2:4">
      <c r="B693" s="120">
        <v>6.1</v>
      </c>
      <c r="C693" s="121" t="s">
        <v>951</v>
      </c>
      <c r="D693" s="124"/>
    </row>
    <row r="694" spans="2:4">
      <c r="B694" s="125" t="s">
        <v>952</v>
      </c>
      <c r="C694" s="126" t="s">
        <v>953</v>
      </c>
      <c r="D694" s="129"/>
    </row>
    <row r="695" spans="2:4" outlineLevel="1">
      <c r="B695" s="136" t="s">
        <v>954</v>
      </c>
      <c r="C695" s="155" t="s">
        <v>955</v>
      </c>
      <c r="D695" s="135"/>
    </row>
    <row r="696" spans="2:4" outlineLevel="2">
      <c r="B696" s="149" t="s">
        <v>956</v>
      </c>
      <c r="C696" s="137" t="s">
        <v>957</v>
      </c>
      <c r="D696" s="135"/>
    </row>
    <row r="697" spans="2:4" outlineLevel="2">
      <c r="B697" s="149"/>
      <c r="C697" s="586" t="s">
        <v>2313</v>
      </c>
      <c r="D697" s="588"/>
    </row>
    <row r="698" spans="2:4" outlineLevel="2">
      <c r="B698" s="149"/>
      <c r="C698" s="586" t="s">
        <v>2314</v>
      </c>
      <c r="D698" s="588" t="s">
        <v>2116</v>
      </c>
    </row>
    <row r="699" spans="2:4" outlineLevel="2">
      <c r="B699" s="136"/>
      <c r="C699" s="150"/>
      <c r="D699" s="135"/>
    </row>
    <row r="700" spans="2:4" outlineLevel="1">
      <c r="B700" s="136" t="s">
        <v>958</v>
      </c>
      <c r="C700" s="132" t="s">
        <v>959</v>
      </c>
      <c r="D700" s="135"/>
    </row>
    <row r="701" spans="2:4" outlineLevel="2">
      <c r="B701" s="149" t="s">
        <v>960</v>
      </c>
      <c r="C701" s="137" t="s">
        <v>961</v>
      </c>
      <c r="D701" s="135"/>
    </row>
    <row r="702" spans="2:4" outlineLevel="2">
      <c r="B702" s="149"/>
      <c r="C702" s="586" t="s">
        <v>2315</v>
      </c>
      <c r="D702" s="588"/>
    </row>
    <row r="703" spans="2:4" outlineLevel="2">
      <c r="B703" s="136"/>
      <c r="C703" s="150"/>
      <c r="D703" s="135"/>
    </row>
    <row r="704" spans="2:4">
      <c r="B704" s="136"/>
      <c r="C704" s="150"/>
      <c r="D704" s="135"/>
    </row>
    <row r="705" spans="2:4">
      <c r="B705" s="120">
        <v>6.2</v>
      </c>
      <c r="C705" s="121" t="s">
        <v>962</v>
      </c>
      <c r="D705" s="124"/>
    </row>
    <row r="706" spans="2:4">
      <c r="B706" s="125" t="s">
        <v>963</v>
      </c>
      <c r="C706" s="126" t="s">
        <v>964</v>
      </c>
      <c r="D706" s="129"/>
    </row>
    <row r="707" spans="2:4" outlineLevel="1">
      <c r="B707" s="136" t="s">
        <v>965</v>
      </c>
      <c r="C707" s="132" t="s">
        <v>966</v>
      </c>
      <c r="D707" s="135"/>
    </row>
    <row r="708" spans="2:4" outlineLevel="2">
      <c r="B708" s="136"/>
      <c r="C708" s="156" t="s">
        <v>852</v>
      </c>
      <c r="D708" s="135"/>
    </row>
    <row r="709" spans="2:4" outlineLevel="2">
      <c r="B709" s="149" t="s">
        <v>967</v>
      </c>
      <c r="C709" s="137" t="s">
        <v>970</v>
      </c>
      <c r="D709" s="135"/>
    </row>
    <row r="710" spans="2:4" outlineLevel="2">
      <c r="B710" s="149"/>
      <c r="C710" s="586" t="s">
        <v>2316</v>
      </c>
      <c r="D710" s="588"/>
    </row>
    <row r="711" spans="2:4" outlineLevel="2">
      <c r="B711" s="136"/>
      <c r="C711" s="156" t="s">
        <v>855</v>
      </c>
      <c r="D711" s="135"/>
    </row>
    <row r="712" spans="2:4" outlineLevel="2">
      <c r="B712" s="149" t="s">
        <v>969</v>
      </c>
      <c r="C712" s="137" t="s">
        <v>970</v>
      </c>
      <c r="D712" s="135"/>
    </row>
    <row r="713" spans="2:4" outlineLevel="2">
      <c r="B713" s="149"/>
      <c r="C713" s="586" t="s">
        <v>2317</v>
      </c>
      <c r="D713" s="588"/>
    </row>
    <row r="714" spans="2:4" outlineLevel="2">
      <c r="B714" s="136"/>
      <c r="C714" s="156" t="s">
        <v>971</v>
      </c>
      <c r="D714" s="135"/>
    </row>
    <row r="715" spans="2:4" outlineLevel="2">
      <c r="B715" s="149" t="s">
        <v>972</v>
      </c>
      <c r="C715" s="137" t="s">
        <v>973</v>
      </c>
      <c r="D715" s="135"/>
    </row>
    <row r="716" spans="2:4" outlineLevel="2">
      <c r="B716" s="149"/>
      <c r="C716" s="586" t="s">
        <v>2318</v>
      </c>
      <c r="D716" s="588"/>
    </row>
    <row r="717" spans="2:4" outlineLevel="2">
      <c r="B717" s="136"/>
      <c r="C717" s="156" t="s">
        <v>861</v>
      </c>
      <c r="D717" s="135"/>
    </row>
    <row r="718" spans="2:4" outlineLevel="2">
      <c r="B718" s="149" t="s">
        <v>974</v>
      </c>
      <c r="C718" s="137" t="s">
        <v>975</v>
      </c>
      <c r="D718" s="135"/>
    </row>
    <row r="719" spans="2:4" outlineLevel="2">
      <c r="B719" s="149"/>
      <c r="C719" s="586" t="s">
        <v>2319</v>
      </c>
      <c r="D719" s="588"/>
    </row>
    <row r="720" spans="2:4" outlineLevel="2">
      <c r="B720" s="136"/>
      <c r="C720" s="156" t="s">
        <v>864</v>
      </c>
      <c r="D720" s="135"/>
    </row>
    <row r="721" spans="2:4" outlineLevel="2">
      <c r="B721" s="149" t="s">
        <v>976</v>
      </c>
      <c r="C721" s="137" t="s">
        <v>977</v>
      </c>
      <c r="D721" s="135"/>
    </row>
    <row r="722" spans="2:4" outlineLevel="2">
      <c r="B722" s="149"/>
      <c r="C722" s="586"/>
      <c r="D722" s="588"/>
    </row>
    <row r="723" spans="2:4" outlineLevel="2">
      <c r="B723" s="136"/>
      <c r="C723" s="150"/>
      <c r="D723" s="135"/>
    </row>
    <row r="724" spans="2:4" outlineLevel="1">
      <c r="B724" s="136"/>
      <c r="C724" s="150"/>
      <c r="D724" s="135"/>
    </row>
    <row r="725" spans="2:4">
      <c r="B725" s="125" t="s">
        <v>978</v>
      </c>
      <c r="C725" s="126" t="s">
        <v>979</v>
      </c>
      <c r="D725" s="129"/>
    </row>
    <row r="726" spans="2:4" outlineLevel="1">
      <c r="B726" s="136" t="s">
        <v>980</v>
      </c>
      <c r="C726" s="155" t="s">
        <v>2320</v>
      </c>
      <c r="D726" s="135"/>
    </row>
    <row r="727" spans="2:4" outlineLevel="2">
      <c r="B727" s="136"/>
      <c r="C727" s="156" t="s">
        <v>871</v>
      </c>
      <c r="D727" s="135"/>
    </row>
    <row r="728" spans="2:4" outlineLevel="2">
      <c r="B728" s="149" t="s">
        <v>982</v>
      </c>
      <c r="C728" s="137" t="s">
        <v>2321</v>
      </c>
      <c r="D728" s="135"/>
    </row>
    <row r="729" spans="2:4" outlineLevel="2">
      <c r="B729" s="149"/>
      <c r="C729" s="586" t="s">
        <v>2322</v>
      </c>
      <c r="D729" s="588"/>
    </row>
    <row r="730" spans="2:4" outlineLevel="2">
      <c r="B730" s="136"/>
      <c r="C730" s="156" t="s">
        <v>874</v>
      </c>
      <c r="D730" s="135"/>
    </row>
    <row r="731" spans="2:4" outlineLevel="2">
      <c r="B731" s="149" t="s">
        <v>984</v>
      </c>
      <c r="C731" s="137" t="s">
        <v>2323</v>
      </c>
      <c r="D731" s="135"/>
    </row>
    <row r="732" spans="2:4" outlineLevel="2">
      <c r="B732" s="149"/>
      <c r="C732" s="586" t="s">
        <v>2324</v>
      </c>
      <c r="D732" s="588"/>
    </row>
    <row r="733" spans="2:4" outlineLevel="2">
      <c r="B733" s="136"/>
      <c r="C733" s="156" t="s">
        <v>877</v>
      </c>
      <c r="D733" s="135"/>
    </row>
    <row r="734" spans="2:4" outlineLevel="2">
      <c r="B734" s="149" t="s">
        <v>987</v>
      </c>
      <c r="C734" s="137" t="s">
        <v>2325</v>
      </c>
      <c r="D734" s="135"/>
    </row>
    <row r="735" spans="2:4" outlineLevel="2">
      <c r="B735" s="149"/>
      <c r="C735" s="586" t="s">
        <v>2326</v>
      </c>
      <c r="D735" s="588"/>
    </row>
    <row r="736" spans="2:4" outlineLevel="2">
      <c r="B736" s="136"/>
      <c r="C736" s="156" t="s">
        <v>880</v>
      </c>
      <c r="D736" s="135"/>
    </row>
    <row r="737" spans="2:4" outlineLevel="2">
      <c r="B737" s="149" t="s">
        <v>989</v>
      </c>
      <c r="C737" s="137" t="s">
        <v>2327</v>
      </c>
      <c r="D737" s="135"/>
    </row>
    <row r="738" spans="2:4" outlineLevel="2">
      <c r="B738" s="149"/>
      <c r="C738" s="586" t="s">
        <v>2328</v>
      </c>
      <c r="D738" s="588"/>
    </row>
    <row r="739" spans="2:4" outlineLevel="2">
      <c r="B739" s="136"/>
      <c r="C739" s="156" t="s">
        <v>883</v>
      </c>
      <c r="D739" s="135"/>
    </row>
    <row r="740" spans="2:4" outlineLevel="2">
      <c r="B740" s="149" t="s">
        <v>991</v>
      </c>
      <c r="C740" s="137" t="s">
        <v>2329</v>
      </c>
      <c r="D740" s="135"/>
    </row>
    <row r="741" spans="2:4" outlineLevel="2">
      <c r="B741" s="149"/>
      <c r="C741" s="586"/>
      <c r="D741" s="588"/>
    </row>
    <row r="742" spans="2:4" outlineLevel="2">
      <c r="B742" s="136"/>
      <c r="C742" s="150"/>
      <c r="D742" s="135"/>
    </row>
    <row r="743" spans="2:4" outlineLevel="1">
      <c r="B743" s="136"/>
      <c r="C743" s="150"/>
      <c r="D743" s="135"/>
    </row>
    <row r="744" spans="2:4">
      <c r="B744" s="125" t="s">
        <v>993</v>
      </c>
      <c r="C744" s="126" t="s">
        <v>994</v>
      </c>
      <c r="D744" s="129"/>
    </row>
    <row r="745" spans="2:4" outlineLevel="1">
      <c r="B745" s="136" t="s">
        <v>995</v>
      </c>
      <c r="C745" s="132" t="s">
        <v>996</v>
      </c>
      <c r="D745" s="135"/>
    </row>
    <row r="746" spans="2:4" outlineLevel="2">
      <c r="B746" s="136"/>
      <c r="C746" s="156" t="s">
        <v>871</v>
      </c>
      <c r="D746" s="135"/>
    </row>
    <row r="747" spans="2:4" outlineLevel="2">
      <c r="B747" s="149" t="s">
        <v>997</v>
      </c>
      <c r="C747" s="137" t="s">
        <v>2330</v>
      </c>
      <c r="D747" s="135"/>
    </row>
    <row r="748" spans="2:4" outlineLevel="2">
      <c r="B748" s="149"/>
      <c r="C748" s="586" t="s">
        <v>2331</v>
      </c>
      <c r="D748" s="588"/>
    </row>
    <row r="749" spans="2:4" outlineLevel="2">
      <c r="B749" s="136"/>
      <c r="C749" s="156" t="s">
        <v>874</v>
      </c>
      <c r="D749" s="135"/>
    </row>
    <row r="750" spans="2:4" outlineLevel="2">
      <c r="B750" s="149" t="s">
        <v>999</v>
      </c>
      <c r="C750" s="137" t="s">
        <v>2332</v>
      </c>
      <c r="D750" s="135"/>
    </row>
    <row r="751" spans="2:4" outlineLevel="2">
      <c r="B751" s="149"/>
      <c r="C751" s="586"/>
      <c r="D751" s="588"/>
    </row>
    <row r="752" spans="2:4" outlineLevel="2">
      <c r="B752" s="136"/>
      <c r="C752" s="156" t="s">
        <v>877</v>
      </c>
      <c r="D752" s="135"/>
    </row>
    <row r="753" spans="2:4" outlineLevel="2">
      <c r="B753" s="149" t="s">
        <v>1001</v>
      </c>
      <c r="C753" s="137" t="s">
        <v>2333</v>
      </c>
      <c r="D753" s="135"/>
    </row>
    <row r="754" spans="2:4" outlineLevel="2">
      <c r="B754" s="149"/>
      <c r="C754" s="586"/>
      <c r="D754" s="588"/>
    </row>
    <row r="755" spans="2:4" outlineLevel="2">
      <c r="B755" s="136"/>
      <c r="C755" s="150"/>
      <c r="D755" s="135"/>
    </row>
    <row r="756" spans="2:4" outlineLevel="1">
      <c r="B756" s="136"/>
      <c r="C756" s="150"/>
      <c r="D756" s="135"/>
    </row>
    <row r="757" spans="2:4">
      <c r="B757" s="125" t="s">
        <v>1003</v>
      </c>
      <c r="C757" s="180" t="s">
        <v>2334</v>
      </c>
      <c r="D757" s="129"/>
    </row>
    <row r="758" spans="2:4" outlineLevel="1">
      <c r="B758" s="136" t="s">
        <v>1005</v>
      </c>
      <c r="C758" s="132" t="s">
        <v>1006</v>
      </c>
      <c r="D758" s="135"/>
    </row>
    <row r="759" spans="2:4" outlineLevel="2">
      <c r="B759" s="136"/>
      <c r="C759" s="156" t="s">
        <v>903</v>
      </c>
      <c r="D759" s="135"/>
    </row>
    <row r="760" spans="2:4" outlineLevel="2">
      <c r="B760" s="149" t="s">
        <v>1007</v>
      </c>
      <c r="C760" s="137" t="s">
        <v>1008</v>
      </c>
      <c r="D760" s="135"/>
    </row>
    <row r="761" spans="2:4" outlineLevel="2">
      <c r="B761" s="149"/>
      <c r="C761" s="586" t="s">
        <v>2335</v>
      </c>
      <c r="D761" s="588"/>
    </row>
    <row r="762" spans="2:4" outlineLevel="2">
      <c r="B762" s="136"/>
      <c r="C762" s="156" t="s">
        <v>906</v>
      </c>
      <c r="D762" s="135"/>
    </row>
    <row r="763" spans="2:4" outlineLevel="2">
      <c r="B763" s="149" t="s">
        <v>1009</v>
      </c>
      <c r="C763" s="137" t="s">
        <v>1010</v>
      </c>
      <c r="D763" s="135"/>
    </row>
    <row r="764" spans="2:4" outlineLevel="2">
      <c r="B764" s="149"/>
      <c r="C764" s="586" t="s">
        <v>2336</v>
      </c>
      <c r="D764" s="588"/>
    </row>
    <row r="765" spans="2:4" outlineLevel="2">
      <c r="B765" s="136"/>
      <c r="C765" s="156" t="s">
        <v>909</v>
      </c>
      <c r="D765" s="135"/>
    </row>
    <row r="766" spans="2:4" outlineLevel="2">
      <c r="B766" s="149" t="s">
        <v>1011</v>
      </c>
      <c r="C766" s="137" t="s">
        <v>1012</v>
      </c>
      <c r="D766" s="135"/>
    </row>
    <row r="767" spans="2:4" outlineLevel="2">
      <c r="B767" s="149"/>
      <c r="C767" s="586" t="s">
        <v>2337</v>
      </c>
      <c r="D767" s="588"/>
    </row>
    <row r="768" spans="2:4" outlineLevel="2">
      <c r="B768" s="136"/>
      <c r="C768" s="156" t="s">
        <v>912</v>
      </c>
      <c r="D768" s="135"/>
    </row>
    <row r="769" spans="2:4" outlineLevel="2">
      <c r="B769" s="149" t="s">
        <v>1013</v>
      </c>
      <c r="C769" s="137" t="s">
        <v>1014</v>
      </c>
      <c r="D769" s="135"/>
    </row>
    <row r="770" spans="2:4" outlineLevel="2">
      <c r="B770" s="149"/>
      <c r="C770" s="586" t="s">
        <v>2338</v>
      </c>
      <c r="D770" s="588"/>
    </row>
    <row r="771" spans="2:4" outlineLevel="2">
      <c r="B771" s="136"/>
      <c r="C771" s="150"/>
      <c r="D771" s="135"/>
    </row>
    <row r="772" spans="2:4" outlineLevel="1">
      <c r="B772" s="136"/>
      <c r="C772" s="150"/>
      <c r="D772" s="135"/>
    </row>
    <row r="773" spans="2:4">
      <c r="B773" s="125" t="s">
        <v>1015</v>
      </c>
      <c r="C773" s="180" t="s">
        <v>2339</v>
      </c>
      <c r="D773" s="129"/>
    </row>
    <row r="774" spans="2:4" outlineLevel="1">
      <c r="B774" s="136" t="s">
        <v>1017</v>
      </c>
      <c r="C774" s="132" t="s">
        <v>1018</v>
      </c>
      <c r="D774" s="135"/>
    </row>
    <row r="775" spans="2:4" outlineLevel="2">
      <c r="B775" s="136"/>
      <c r="C775" s="156" t="s">
        <v>919</v>
      </c>
      <c r="D775" s="167"/>
    </row>
    <row r="776" spans="2:4" outlineLevel="2">
      <c r="B776" s="149" t="s">
        <v>1019</v>
      </c>
      <c r="C776" s="137" t="s">
        <v>1020</v>
      </c>
      <c r="D776" s="167"/>
    </row>
    <row r="777" spans="2:4" outlineLevel="2">
      <c r="B777" s="149"/>
      <c r="C777" s="586" t="s">
        <v>2340</v>
      </c>
      <c r="D777" s="588"/>
    </row>
    <row r="778" spans="2:4" outlineLevel="2">
      <c r="B778" s="136"/>
      <c r="C778" s="156" t="s">
        <v>922</v>
      </c>
      <c r="D778" s="167"/>
    </row>
    <row r="779" spans="2:4" outlineLevel="2">
      <c r="B779" s="149" t="s">
        <v>1021</v>
      </c>
      <c r="C779" s="137" t="s">
        <v>1022</v>
      </c>
      <c r="D779" s="167"/>
    </row>
    <row r="780" spans="2:4" outlineLevel="2">
      <c r="B780" s="149"/>
      <c r="C780" s="586" t="s">
        <v>2341</v>
      </c>
      <c r="D780" s="588"/>
    </row>
    <row r="781" spans="2:4" outlineLevel="2">
      <c r="B781" s="136"/>
      <c r="C781" s="156" t="s">
        <v>925</v>
      </c>
      <c r="D781" s="167"/>
    </row>
    <row r="782" spans="2:4" outlineLevel="2">
      <c r="B782" s="149" t="s">
        <v>1023</v>
      </c>
      <c r="C782" s="137" t="s">
        <v>1024</v>
      </c>
      <c r="D782" s="167"/>
    </row>
    <row r="783" spans="2:4" outlineLevel="2">
      <c r="B783" s="149"/>
      <c r="C783" s="586" t="s">
        <v>2342</v>
      </c>
      <c r="D783" s="588"/>
    </row>
    <row r="784" spans="2:4" outlineLevel="2">
      <c r="B784" s="136"/>
      <c r="C784" s="156" t="s">
        <v>928</v>
      </c>
      <c r="D784" s="167"/>
    </row>
    <row r="785" spans="2:4" outlineLevel="2">
      <c r="B785" s="149" t="s">
        <v>1025</v>
      </c>
      <c r="C785" s="137" t="s">
        <v>1026</v>
      </c>
      <c r="D785" s="167"/>
    </row>
    <row r="786" spans="2:4" outlineLevel="2">
      <c r="B786" s="149"/>
      <c r="C786" s="586" t="s">
        <v>2343</v>
      </c>
      <c r="D786" s="588"/>
    </row>
    <row r="787" spans="2:4" outlineLevel="2">
      <c r="B787" s="136"/>
      <c r="C787" s="150"/>
      <c r="D787" s="135"/>
    </row>
    <row r="788" spans="2:4" outlineLevel="1">
      <c r="B788" s="136"/>
      <c r="C788" s="150"/>
      <c r="D788" s="135"/>
    </row>
    <row r="789" spans="2:4">
      <c r="B789" s="125" t="s">
        <v>1027</v>
      </c>
      <c r="C789" s="180" t="s">
        <v>2344</v>
      </c>
      <c r="D789" s="170"/>
    </row>
    <row r="790" spans="2:4" outlineLevel="1">
      <c r="B790" s="136" t="s">
        <v>1029</v>
      </c>
      <c r="C790" s="132" t="s">
        <v>1030</v>
      </c>
      <c r="D790" s="135"/>
    </row>
    <row r="791" spans="2:4" outlineLevel="2">
      <c r="B791" s="136"/>
      <c r="C791" s="156" t="s">
        <v>935</v>
      </c>
      <c r="D791" s="135"/>
    </row>
    <row r="792" spans="2:4" outlineLevel="2">
      <c r="B792" s="149" t="s">
        <v>1031</v>
      </c>
      <c r="C792" s="137" t="s">
        <v>1032</v>
      </c>
      <c r="D792" s="135"/>
    </row>
    <row r="793" spans="2:4" outlineLevel="2">
      <c r="B793" s="149"/>
      <c r="C793" s="586" t="s">
        <v>2345</v>
      </c>
      <c r="D793" s="588"/>
    </row>
    <row r="794" spans="2:4" outlineLevel="2">
      <c r="B794" s="136"/>
      <c r="C794" s="156" t="s">
        <v>938</v>
      </c>
      <c r="D794" s="135"/>
    </row>
    <row r="795" spans="2:4" outlineLevel="2">
      <c r="B795" s="149" t="s">
        <v>1033</v>
      </c>
      <c r="C795" s="137" t="s">
        <v>1034</v>
      </c>
      <c r="D795" s="135"/>
    </row>
    <row r="796" spans="2:4" outlineLevel="2">
      <c r="B796" s="149"/>
      <c r="C796" s="586" t="s">
        <v>2346</v>
      </c>
      <c r="D796" s="588"/>
    </row>
    <row r="797" spans="2:4" outlineLevel="2">
      <c r="B797" s="136"/>
      <c r="C797" s="156" t="s">
        <v>941</v>
      </c>
      <c r="D797" s="135"/>
    </row>
    <row r="798" spans="2:4" outlineLevel="2">
      <c r="B798" s="149" t="s">
        <v>1035</v>
      </c>
      <c r="C798" s="137" t="s">
        <v>1036</v>
      </c>
      <c r="D798" s="135"/>
    </row>
    <row r="799" spans="2:4" outlineLevel="2">
      <c r="B799" s="149"/>
      <c r="C799" s="586" t="s">
        <v>2347</v>
      </c>
      <c r="D799" s="588"/>
    </row>
    <row r="800" spans="2:4" outlineLevel="2">
      <c r="B800" s="136"/>
      <c r="C800" s="156" t="s">
        <v>944</v>
      </c>
      <c r="D800" s="135"/>
    </row>
    <row r="801" spans="2:4" outlineLevel="2">
      <c r="B801" s="149" t="s">
        <v>1037</v>
      </c>
      <c r="C801" s="137" t="s">
        <v>1038</v>
      </c>
      <c r="D801" s="135"/>
    </row>
    <row r="802" spans="2:4" outlineLevel="2">
      <c r="B802" s="149"/>
      <c r="C802" s="586" t="s">
        <v>2348</v>
      </c>
      <c r="D802" s="588"/>
    </row>
    <row r="803" spans="2:4" outlineLevel="2">
      <c r="B803" s="136"/>
      <c r="C803" s="156" t="s">
        <v>947</v>
      </c>
      <c r="D803" s="135"/>
    </row>
    <row r="804" spans="2:4" outlineLevel="2">
      <c r="B804" s="149" t="s">
        <v>1039</v>
      </c>
      <c r="C804" s="137" t="s">
        <v>1040</v>
      </c>
      <c r="D804" s="135"/>
    </row>
    <row r="805" spans="2:4" outlineLevel="2">
      <c r="B805" s="149"/>
      <c r="C805" s="586" t="s">
        <v>2349</v>
      </c>
      <c r="D805" s="588"/>
    </row>
    <row r="806" spans="2:4" outlineLevel="2">
      <c r="B806" s="136"/>
      <c r="C806" s="150"/>
      <c r="D806" s="135"/>
    </row>
    <row r="807" spans="2:4" outlineLevel="1">
      <c r="B807" s="136"/>
      <c r="C807" s="150"/>
      <c r="D807" s="135"/>
    </row>
    <row r="808" spans="2:4">
      <c r="B808" s="125" t="s">
        <v>1041</v>
      </c>
      <c r="C808" s="126" t="s">
        <v>1042</v>
      </c>
      <c r="D808" s="170"/>
    </row>
    <row r="809" spans="2:4" outlineLevel="1">
      <c r="B809" s="136" t="s">
        <v>1043</v>
      </c>
      <c r="C809" s="132" t="s">
        <v>1044</v>
      </c>
      <c r="D809" s="135"/>
    </row>
    <row r="810" spans="2:4" outlineLevel="2">
      <c r="B810" s="136"/>
      <c r="C810" s="156" t="s">
        <v>1045</v>
      </c>
      <c r="D810" s="135"/>
    </row>
    <row r="811" spans="2:4" outlineLevel="2">
      <c r="B811" s="149" t="s">
        <v>1046</v>
      </c>
      <c r="C811" s="137" t="s">
        <v>1047</v>
      </c>
      <c r="D811" s="135"/>
    </row>
    <row r="812" spans="2:4" outlineLevel="2">
      <c r="B812" s="149"/>
      <c r="C812" s="586"/>
      <c r="D812" s="588"/>
    </row>
    <row r="813" spans="2:4" outlineLevel="2">
      <c r="B813" s="136"/>
      <c r="C813" s="156" t="s">
        <v>1048</v>
      </c>
      <c r="D813" s="135"/>
    </row>
    <row r="814" spans="2:4" outlineLevel="2">
      <c r="B814" s="149" t="s">
        <v>1049</v>
      </c>
      <c r="C814" s="137" t="s">
        <v>1050</v>
      </c>
      <c r="D814" s="135"/>
    </row>
    <row r="815" spans="2:4" outlineLevel="2">
      <c r="B815" s="149"/>
      <c r="C815" s="586" t="s">
        <v>2350</v>
      </c>
      <c r="D815" s="588"/>
    </row>
    <row r="816" spans="2:4" outlineLevel="2">
      <c r="B816" s="136"/>
      <c r="C816" s="156" t="s">
        <v>1051</v>
      </c>
      <c r="D816" s="135"/>
    </row>
    <row r="817" spans="2:4" outlineLevel="2">
      <c r="B817" s="149" t="s">
        <v>1052</v>
      </c>
      <c r="C817" s="137" t="s">
        <v>1053</v>
      </c>
      <c r="D817" s="135"/>
    </row>
    <row r="818" spans="2:4" outlineLevel="2">
      <c r="B818" s="149"/>
      <c r="C818" s="586" t="s">
        <v>2351</v>
      </c>
      <c r="D818" s="588"/>
    </row>
    <row r="819" spans="2:4" outlineLevel="2">
      <c r="B819" s="177"/>
      <c r="C819" s="150"/>
      <c r="D819" s="157"/>
    </row>
    <row r="820" spans="2:4" outlineLevel="1">
      <c r="B820" s="177"/>
      <c r="C820" s="150"/>
      <c r="D820" s="157"/>
    </row>
    <row r="821" spans="2:4">
      <c r="B821" s="125" t="s">
        <v>1054</v>
      </c>
      <c r="C821" s="126" t="s">
        <v>1055</v>
      </c>
      <c r="D821" s="129"/>
    </row>
    <row r="822" spans="2:4" outlineLevel="1">
      <c r="B822" s="136" t="s">
        <v>1056</v>
      </c>
      <c r="C822" s="132" t="s">
        <v>1057</v>
      </c>
      <c r="D822" s="135"/>
    </row>
    <row r="823" spans="2:4" outlineLevel="2">
      <c r="B823" s="136"/>
      <c r="C823" s="156" t="s">
        <v>1058</v>
      </c>
      <c r="D823" s="135"/>
    </row>
    <row r="824" spans="2:4" outlineLevel="2">
      <c r="B824" s="149" t="s">
        <v>1059</v>
      </c>
      <c r="C824" s="137" t="s">
        <v>1060</v>
      </c>
      <c r="D824" s="135"/>
    </row>
    <row r="825" spans="2:4" outlineLevel="2">
      <c r="B825" s="149"/>
      <c r="C825" s="586" t="s">
        <v>2352</v>
      </c>
      <c r="D825" s="588"/>
    </row>
    <row r="826" spans="2:4" outlineLevel="2">
      <c r="B826" s="136"/>
      <c r="C826" s="156" t="s">
        <v>1061</v>
      </c>
      <c r="D826" s="135"/>
    </row>
    <row r="827" spans="2:4" outlineLevel="2">
      <c r="B827" s="149" t="s">
        <v>1062</v>
      </c>
      <c r="C827" s="137" t="s">
        <v>1063</v>
      </c>
      <c r="D827" s="135"/>
    </row>
    <row r="828" spans="2:4" outlineLevel="2">
      <c r="B828" s="149"/>
      <c r="C828" s="586" t="s">
        <v>2353</v>
      </c>
      <c r="D828" s="588"/>
    </row>
    <row r="829" spans="2:4" outlineLevel="2">
      <c r="B829" s="136"/>
      <c r="C829" s="156" t="s">
        <v>1064</v>
      </c>
      <c r="D829" s="135"/>
    </row>
    <row r="830" spans="2:4" outlineLevel="2">
      <c r="B830" s="149" t="s">
        <v>1065</v>
      </c>
      <c r="C830" s="137" t="s">
        <v>1066</v>
      </c>
      <c r="D830" s="135"/>
    </row>
    <row r="831" spans="2:4" outlineLevel="2">
      <c r="B831" s="149"/>
      <c r="C831" s="586" t="s">
        <v>2354</v>
      </c>
      <c r="D831" s="588"/>
    </row>
    <row r="832" spans="2:4" outlineLevel="2">
      <c r="B832" s="177"/>
      <c r="C832" s="150"/>
      <c r="D832" s="157"/>
    </row>
    <row r="833" spans="2:4" outlineLevel="1">
      <c r="B833" s="177"/>
      <c r="C833" s="150"/>
      <c r="D833" s="157"/>
    </row>
    <row r="834" spans="2:4">
      <c r="B834" s="125" t="s">
        <v>1067</v>
      </c>
      <c r="C834" s="126" t="s">
        <v>1068</v>
      </c>
      <c r="D834" s="129"/>
    </row>
    <row r="835" spans="2:4" outlineLevel="1">
      <c r="B835" s="136" t="s">
        <v>1069</v>
      </c>
      <c r="C835" s="132" t="s">
        <v>1070</v>
      </c>
      <c r="D835" s="135"/>
    </row>
    <row r="836" spans="2:4" outlineLevel="2">
      <c r="B836" s="136"/>
      <c r="C836" s="156" t="s">
        <v>1071</v>
      </c>
      <c r="D836" s="135"/>
    </row>
    <row r="837" spans="2:4" outlineLevel="2">
      <c r="B837" s="149" t="s">
        <v>1072</v>
      </c>
      <c r="C837" s="137" t="s">
        <v>1073</v>
      </c>
      <c r="D837" s="135"/>
    </row>
    <row r="838" spans="2:4" outlineLevel="2">
      <c r="B838" s="149"/>
      <c r="C838" s="586"/>
      <c r="D838" s="588"/>
    </row>
    <row r="839" spans="2:4" outlineLevel="2">
      <c r="B839" s="136"/>
      <c r="C839" s="156" t="s">
        <v>1074</v>
      </c>
      <c r="D839" s="135"/>
    </row>
    <row r="840" spans="2:4" outlineLevel="2">
      <c r="B840" s="149" t="s">
        <v>1075</v>
      </c>
      <c r="C840" s="137" t="s">
        <v>1076</v>
      </c>
      <c r="D840" s="135"/>
    </row>
    <row r="841" spans="2:4" outlineLevel="2">
      <c r="B841" s="149"/>
      <c r="C841" s="586" t="s">
        <v>2355</v>
      </c>
      <c r="D841" s="588"/>
    </row>
    <row r="842" spans="2:4" outlineLevel="2">
      <c r="B842" s="136"/>
      <c r="C842" s="156" t="s">
        <v>1077</v>
      </c>
      <c r="D842" s="135"/>
    </row>
    <row r="843" spans="2:4" outlineLevel="2">
      <c r="B843" s="149" t="s">
        <v>1078</v>
      </c>
      <c r="C843" s="137" t="s">
        <v>1079</v>
      </c>
      <c r="D843" s="135"/>
    </row>
    <row r="844" spans="2:4" outlineLevel="2">
      <c r="B844" s="149"/>
      <c r="C844" s="586" t="s">
        <v>2356</v>
      </c>
      <c r="D844" s="588"/>
    </row>
    <row r="845" spans="2:4" outlineLevel="2">
      <c r="B845" s="136"/>
      <c r="C845" s="150"/>
      <c r="D845" s="135"/>
    </row>
    <row r="846" spans="2:4">
      <c r="B846" s="136"/>
      <c r="C846" s="150"/>
      <c r="D846" s="135"/>
    </row>
    <row r="847" spans="2:4">
      <c r="B847" s="120">
        <v>6.3</v>
      </c>
      <c r="C847" s="121" t="s">
        <v>1080</v>
      </c>
      <c r="D847" s="124"/>
    </row>
    <row r="848" spans="2:4">
      <c r="B848" s="125" t="s">
        <v>1081</v>
      </c>
      <c r="C848" s="126" t="s">
        <v>1082</v>
      </c>
      <c r="D848" s="129"/>
    </row>
    <row r="849" spans="2:4" outlineLevel="1">
      <c r="B849" s="136" t="s">
        <v>1083</v>
      </c>
      <c r="C849" s="132" t="s">
        <v>1084</v>
      </c>
      <c r="D849" s="135"/>
    </row>
    <row r="850" spans="2:4" outlineLevel="2">
      <c r="B850" s="136"/>
      <c r="C850" s="156" t="s">
        <v>2357</v>
      </c>
      <c r="D850" s="135"/>
    </row>
    <row r="851" spans="2:4" outlineLevel="2">
      <c r="B851" s="149" t="s">
        <v>1086</v>
      </c>
      <c r="C851" s="137" t="s">
        <v>1087</v>
      </c>
      <c r="D851" s="135"/>
    </row>
    <row r="852" spans="2:4" outlineLevel="2">
      <c r="B852" s="149"/>
      <c r="C852" s="586" t="s">
        <v>2358</v>
      </c>
      <c r="D852" s="588"/>
    </row>
    <row r="853" spans="2:4" outlineLevel="2">
      <c r="B853" s="136"/>
      <c r="C853" s="156" t="s">
        <v>2359</v>
      </c>
      <c r="D853" s="135"/>
    </row>
    <row r="854" spans="2:4" outlineLevel="2">
      <c r="B854" s="149" t="s">
        <v>1089</v>
      </c>
      <c r="C854" s="137" t="s">
        <v>1090</v>
      </c>
      <c r="D854" s="135"/>
    </row>
    <row r="855" spans="2:4" outlineLevel="2">
      <c r="B855" s="149"/>
      <c r="C855" s="586" t="s">
        <v>2360</v>
      </c>
      <c r="D855" s="588"/>
    </row>
    <row r="856" spans="2:4" outlineLevel="2">
      <c r="B856" s="136"/>
      <c r="C856" s="156" t="s">
        <v>2361</v>
      </c>
      <c r="D856" s="135"/>
    </row>
    <row r="857" spans="2:4" outlineLevel="2">
      <c r="B857" s="149" t="s">
        <v>1092</v>
      </c>
      <c r="C857" s="137" t="s">
        <v>1093</v>
      </c>
      <c r="D857" s="135"/>
    </row>
    <row r="858" spans="2:4" outlineLevel="2">
      <c r="B858" s="149"/>
      <c r="C858" s="586" t="s">
        <v>2362</v>
      </c>
      <c r="D858" s="588"/>
    </row>
    <row r="859" spans="2:4" outlineLevel="2">
      <c r="B859" s="136"/>
      <c r="C859" s="150"/>
      <c r="D859" s="135"/>
    </row>
    <row r="860" spans="2:4" outlineLevel="1">
      <c r="B860" s="136"/>
      <c r="C860" s="150"/>
      <c r="D860" s="135"/>
    </row>
    <row r="861" spans="2:4">
      <c r="B861" s="125" t="s">
        <v>1094</v>
      </c>
      <c r="C861" s="180" t="s">
        <v>1095</v>
      </c>
      <c r="D861" s="129"/>
    </row>
    <row r="862" spans="2:4" outlineLevel="1">
      <c r="B862" s="136" t="s">
        <v>1096</v>
      </c>
      <c r="C862" s="132" t="s">
        <v>1097</v>
      </c>
      <c r="D862" s="135"/>
    </row>
    <row r="863" spans="2:4" outlineLevel="2">
      <c r="B863" s="136"/>
      <c r="C863" s="156" t="s">
        <v>1098</v>
      </c>
      <c r="D863" s="135"/>
    </row>
    <row r="864" spans="2:4" outlineLevel="2">
      <c r="B864" s="149" t="s">
        <v>1099</v>
      </c>
      <c r="C864" s="137" t="s">
        <v>1100</v>
      </c>
      <c r="D864" s="135"/>
    </row>
    <row r="865" spans="2:4" outlineLevel="2">
      <c r="B865" s="149"/>
      <c r="C865" s="586" t="s">
        <v>2363</v>
      </c>
      <c r="D865" s="588"/>
    </row>
    <row r="866" spans="2:4" outlineLevel="2">
      <c r="B866" s="136"/>
      <c r="C866" s="156" t="s">
        <v>1101</v>
      </c>
      <c r="D866" s="135"/>
    </row>
    <row r="867" spans="2:4" outlineLevel="2">
      <c r="B867" s="149" t="s">
        <v>1102</v>
      </c>
      <c r="C867" s="137" t="s">
        <v>1103</v>
      </c>
      <c r="D867" s="135"/>
    </row>
    <row r="868" spans="2:4" outlineLevel="2">
      <c r="B868" s="149"/>
      <c r="C868" s="586" t="s">
        <v>2364</v>
      </c>
      <c r="D868" s="588"/>
    </row>
    <row r="869" spans="2:4" outlineLevel="2">
      <c r="B869" s="136"/>
      <c r="C869" s="156" t="s">
        <v>1104</v>
      </c>
      <c r="D869" s="135"/>
    </row>
    <row r="870" spans="2:4" outlineLevel="2">
      <c r="B870" s="149" t="s">
        <v>1105</v>
      </c>
      <c r="C870" s="137" t="s">
        <v>1106</v>
      </c>
      <c r="D870" s="135"/>
    </row>
    <row r="871" spans="2:4" outlineLevel="2">
      <c r="B871" s="149"/>
      <c r="C871" s="586" t="s">
        <v>2365</v>
      </c>
      <c r="D871" s="588"/>
    </row>
    <row r="872" spans="2:4" outlineLevel="2">
      <c r="B872" s="149"/>
      <c r="C872" s="137"/>
      <c r="D872" s="135"/>
    </row>
    <row r="873" spans="2:4" outlineLevel="1">
      <c r="B873" s="136"/>
      <c r="C873" s="150"/>
      <c r="D873" s="135"/>
    </row>
    <row r="874" spans="2:4">
      <c r="B874" s="125" t="s">
        <v>1107</v>
      </c>
      <c r="C874" s="180" t="s">
        <v>1108</v>
      </c>
      <c r="D874" s="129"/>
    </row>
    <row r="875" spans="2:4" outlineLevel="1">
      <c r="B875" s="136" t="s">
        <v>1109</v>
      </c>
      <c r="C875" s="155" t="s">
        <v>1110</v>
      </c>
      <c r="D875" s="135"/>
    </row>
    <row r="876" spans="2:4" outlineLevel="2">
      <c r="B876" s="136"/>
      <c r="C876" s="156" t="s">
        <v>1111</v>
      </c>
      <c r="D876" s="135"/>
    </row>
    <row r="877" spans="2:4" outlineLevel="2">
      <c r="B877" s="149" t="s">
        <v>1112</v>
      </c>
      <c r="C877" s="137" t="s">
        <v>1113</v>
      </c>
      <c r="D877" s="135"/>
    </row>
    <row r="878" spans="2:4" outlineLevel="2">
      <c r="B878" s="149"/>
      <c r="C878" s="586" t="s">
        <v>2366</v>
      </c>
      <c r="D878" s="588"/>
    </row>
    <row r="879" spans="2:4" outlineLevel="2">
      <c r="B879" s="136"/>
      <c r="C879" s="156" t="s">
        <v>1114</v>
      </c>
      <c r="D879" s="135"/>
    </row>
    <row r="880" spans="2:4" outlineLevel="2">
      <c r="B880" s="149" t="s">
        <v>1115</v>
      </c>
      <c r="C880" s="137" t="s">
        <v>1116</v>
      </c>
      <c r="D880" s="135"/>
    </row>
    <row r="881" spans="2:4" outlineLevel="2">
      <c r="B881" s="149"/>
      <c r="C881" s="586" t="s">
        <v>2367</v>
      </c>
      <c r="D881" s="588"/>
    </row>
    <row r="882" spans="2:4" outlineLevel="2">
      <c r="B882" s="136"/>
      <c r="C882" s="156" t="s">
        <v>1117</v>
      </c>
      <c r="D882" s="135"/>
    </row>
    <row r="883" spans="2:4" outlineLevel="2">
      <c r="B883" s="149" t="s">
        <v>1118</v>
      </c>
      <c r="C883" s="137" t="s">
        <v>1119</v>
      </c>
      <c r="D883" s="135"/>
    </row>
    <row r="884" spans="2:4" outlineLevel="2">
      <c r="B884" s="149"/>
      <c r="C884" s="586" t="s">
        <v>2368</v>
      </c>
      <c r="D884" s="588"/>
    </row>
    <row r="885" spans="2:4" outlineLevel="1">
      <c r="B885" s="136"/>
      <c r="C885" s="150"/>
      <c r="D885" s="135"/>
    </row>
    <row r="886" spans="2:4">
      <c r="B886" s="136"/>
      <c r="C886" s="150"/>
      <c r="D886" s="135"/>
    </row>
    <row r="887" spans="2:4">
      <c r="B887" s="120">
        <v>6.4</v>
      </c>
      <c r="C887" s="121" t="s">
        <v>1120</v>
      </c>
      <c r="D887" s="124"/>
    </row>
    <row r="888" spans="2:4">
      <c r="B888" s="125" t="s">
        <v>1121</v>
      </c>
      <c r="C888" s="126" t="s">
        <v>1122</v>
      </c>
      <c r="D888" s="129"/>
    </row>
    <row r="889" spans="2:4" outlineLevel="1">
      <c r="B889" s="136" t="s">
        <v>1123</v>
      </c>
      <c r="C889" s="132" t="s">
        <v>1124</v>
      </c>
      <c r="D889" s="135"/>
    </row>
    <row r="890" spans="2:4" outlineLevel="2">
      <c r="B890" s="136"/>
      <c r="C890" s="156" t="s">
        <v>1125</v>
      </c>
      <c r="D890" s="135"/>
    </row>
    <row r="891" spans="2:4" outlineLevel="2">
      <c r="B891" s="149" t="s">
        <v>1126</v>
      </c>
      <c r="C891" s="137" t="s">
        <v>1127</v>
      </c>
      <c r="D891" s="135"/>
    </row>
    <row r="892" spans="2:4" outlineLevel="2">
      <c r="B892" s="149"/>
      <c r="C892" s="586" t="s">
        <v>2369</v>
      </c>
      <c r="D892" s="588"/>
    </row>
    <row r="893" spans="2:4" outlineLevel="2">
      <c r="B893" s="136"/>
      <c r="C893" s="156" t="s">
        <v>1128</v>
      </c>
      <c r="D893" s="135"/>
    </row>
    <row r="894" spans="2:4" outlineLevel="2">
      <c r="B894" s="149" t="s">
        <v>1129</v>
      </c>
      <c r="C894" s="137" t="s">
        <v>1130</v>
      </c>
      <c r="D894" s="135"/>
    </row>
    <row r="895" spans="2:4" outlineLevel="2">
      <c r="B895" s="149"/>
      <c r="C895" s="586" t="s">
        <v>2370</v>
      </c>
      <c r="D895" s="588"/>
    </row>
    <row r="896" spans="2:4" outlineLevel="2">
      <c r="B896" s="136"/>
      <c r="C896" s="156" t="s">
        <v>1131</v>
      </c>
      <c r="D896" s="135"/>
    </row>
    <row r="897" spans="2:4" outlineLevel="2">
      <c r="B897" s="149" t="s">
        <v>1132</v>
      </c>
      <c r="C897" s="137" t="s">
        <v>1133</v>
      </c>
      <c r="D897" s="135"/>
    </row>
    <row r="898" spans="2:4" outlineLevel="2">
      <c r="B898" s="149"/>
      <c r="C898" s="586" t="s">
        <v>2371</v>
      </c>
      <c r="D898" s="588"/>
    </row>
    <row r="899" spans="2:4" outlineLevel="2">
      <c r="B899" s="136"/>
      <c r="C899" s="150"/>
      <c r="D899" s="135"/>
    </row>
    <row r="900" spans="2:4" outlineLevel="1">
      <c r="B900" s="136"/>
      <c r="C900" s="150"/>
      <c r="D900" s="135"/>
    </row>
    <row r="901" spans="2:4">
      <c r="B901" s="125" t="s">
        <v>1134</v>
      </c>
      <c r="C901" s="180" t="s">
        <v>1135</v>
      </c>
      <c r="D901" s="129"/>
    </row>
    <row r="902" spans="2:4" outlineLevel="1">
      <c r="B902" s="136" t="s">
        <v>1136</v>
      </c>
      <c r="C902" s="132" t="s">
        <v>1137</v>
      </c>
      <c r="D902" s="135"/>
    </row>
    <row r="903" spans="2:4" outlineLevel="2">
      <c r="B903" s="136"/>
      <c r="C903" s="156" t="s">
        <v>1138</v>
      </c>
      <c r="D903" s="135"/>
    </row>
    <row r="904" spans="2:4" outlineLevel="2">
      <c r="B904" s="149" t="s">
        <v>1139</v>
      </c>
      <c r="C904" s="137" t="s">
        <v>1140</v>
      </c>
      <c r="D904" s="135"/>
    </row>
    <row r="905" spans="2:4" outlineLevel="2">
      <c r="B905" s="149"/>
      <c r="C905" s="586" t="s">
        <v>2372</v>
      </c>
      <c r="D905" s="588"/>
    </row>
    <row r="906" spans="2:4" outlineLevel="2">
      <c r="B906" s="136"/>
      <c r="C906" s="156" t="s">
        <v>1141</v>
      </c>
      <c r="D906" s="135"/>
    </row>
    <row r="907" spans="2:4" outlineLevel="2">
      <c r="B907" s="149" t="s">
        <v>1142</v>
      </c>
      <c r="C907" s="137" t="s">
        <v>1143</v>
      </c>
      <c r="D907" s="135"/>
    </row>
    <row r="908" spans="2:4" outlineLevel="2">
      <c r="B908" s="149"/>
      <c r="C908" s="586" t="s">
        <v>2373</v>
      </c>
      <c r="D908" s="588"/>
    </row>
    <row r="909" spans="2:4" outlineLevel="2">
      <c r="B909" s="136"/>
      <c r="C909" s="156" t="s">
        <v>1144</v>
      </c>
      <c r="D909" s="135"/>
    </row>
    <row r="910" spans="2:4" outlineLevel="2">
      <c r="B910" s="149" t="s">
        <v>1145</v>
      </c>
      <c r="C910" s="137" t="s">
        <v>1146</v>
      </c>
      <c r="D910" s="135"/>
    </row>
    <row r="911" spans="2:4" outlineLevel="2">
      <c r="B911" s="149"/>
      <c r="C911" s="586" t="s">
        <v>2374</v>
      </c>
      <c r="D911" s="588"/>
    </row>
    <row r="912" spans="2:4" outlineLevel="2">
      <c r="B912" s="136"/>
      <c r="C912" s="150"/>
      <c r="D912" s="135"/>
    </row>
    <row r="913" spans="2:4" outlineLevel="1">
      <c r="B913" s="136"/>
      <c r="C913" s="150"/>
      <c r="D913" s="135"/>
    </row>
    <row r="914" spans="2:4">
      <c r="B914" s="125" t="s">
        <v>1147</v>
      </c>
      <c r="C914" s="180" t="s">
        <v>1148</v>
      </c>
      <c r="D914" s="129"/>
    </row>
    <row r="915" spans="2:4" outlineLevel="1">
      <c r="B915" s="136" t="s">
        <v>1149</v>
      </c>
      <c r="C915" s="155" t="s">
        <v>1150</v>
      </c>
      <c r="D915" s="135"/>
    </row>
    <row r="916" spans="2:4" outlineLevel="2">
      <c r="B916" s="136"/>
      <c r="C916" s="156" t="s">
        <v>1151</v>
      </c>
      <c r="D916" s="135"/>
    </row>
    <row r="917" spans="2:4" outlineLevel="2">
      <c r="B917" s="149" t="s">
        <v>1152</v>
      </c>
      <c r="C917" s="137" t="s">
        <v>1156</v>
      </c>
      <c r="D917" s="135"/>
    </row>
    <row r="918" spans="2:4" outlineLevel="2">
      <c r="B918" s="149"/>
      <c r="C918" s="586" t="s">
        <v>2375</v>
      </c>
      <c r="D918" s="588"/>
    </row>
    <row r="919" spans="2:4" outlineLevel="2">
      <c r="B919" s="136"/>
      <c r="C919" s="156" t="s">
        <v>1154</v>
      </c>
      <c r="D919" s="135"/>
    </row>
    <row r="920" spans="2:4" outlineLevel="2">
      <c r="B920" s="149" t="s">
        <v>1155</v>
      </c>
      <c r="C920" s="137" t="s">
        <v>1156</v>
      </c>
      <c r="D920" s="135"/>
    </row>
    <row r="921" spans="2:4" outlineLevel="2">
      <c r="B921" s="149"/>
      <c r="C921" s="586" t="s">
        <v>2376</v>
      </c>
      <c r="D921" s="588"/>
    </row>
    <row r="922" spans="2:4" outlineLevel="2">
      <c r="B922" s="136"/>
      <c r="C922" s="156" t="s">
        <v>1157</v>
      </c>
      <c r="D922" s="135"/>
    </row>
    <row r="923" spans="2:4" outlineLevel="2">
      <c r="B923" s="149" t="s">
        <v>1158</v>
      </c>
      <c r="C923" s="137" t="s">
        <v>1159</v>
      </c>
      <c r="D923" s="135"/>
    </row>
    <row r="924" spans="2:4" outlineLevel="2">
      <c r="B924" s="149"/>
      <c r="C924" s="586" t="s">
        <v>2377</v>
      </c>
      <c r="D924" s="588"/>
    </row>
    <row r="925" spans="2:4" outlineLevel="1">
      <c r="B925" s="136"/>
      <c r="C925" s="150"/>
      <c r="D925" s="135"/>
    </row>
    <row r="926" spans="2:4">
      <c r="B926" s="136"/>
      <c r="C926" s="150"/>
      <c r="D926" s="135"/>
    </row>
    <row r="927" spans="2:4">
      <c r="B927" s="120">
        <v>6.5</v>
      </c>
      <c r="C927" s="121" t="s">
        <v>1160</v>
      </c>
      <c r="D927" s="124"/>
    </row>
    <row r="928" spans="2:4">
      <c r="B928" s="125" t="s">
        <v>1161</v>
      </c>
      <c r="C928" s="126" t="s">
        <v>1162</v>
      </c>
      <c r="D928" s="129"/>
    </row>
    <row r="929" spans="2:4" outlineLevel="1">
      <c r="B929" s="136" t="s">
        <v>1163</v>
      </c>
      <c r="C929" s="132" t="s">
        <v>1164</v>
      </c>
      <c r="D929" s="135"/>
    </row>
    <row r="930" spans="2:4" outlineLevel="2">
      <c r="B930" s="149" t="s">
        <v>1165</v>
      </c>
      <c r="C930" s="137" t="s">
        <v>1166</v>
      </c>
      <c r="D930" s="135"/>
    </row>
    <row r="931" spans="2:4" outlineLevel="2">
      <c r="B931" s="149"/>
      <c r="C931" s="586" t="s">
        <v>2378</v>
      </c>
      <c r="D931" s="588"/>
    </row>
    <row r="932" spans="2:4" outlineLevel="2">
      <c r="B932" s="136"/>
      <c r="C932" s="150"/>
      <c r="D932" s="135"/>
    </row>
    <row r="933" spans="2:4" outlineLevel="1">
      <c r="B933" s="136"/>
      <c r="C933" s="164"/>
      <c r="D933" s="135"/>
    </row>
    <row r="934" spans="2:4">
      <c r="B934" s="136"/>
      <c r="C934" s="150"/>
      <c r="D934" s="142"/>
    </row>
    <row r="935" spans="2:4">
      <c r="B935" s="120">
        <v>6.6</v>
      </c>
      <c r="C935" s="121" t="s">
        <v>1167</v>
      </c>
      <c r="D935" s="124"/>
    </row>
    <row r="936" spans="2:4">
      <c r="B936" s="125" t="s">
        <v>1168</v>
      </c>
      <c r="C936" s="126" t="s">
        <v>1169</v>
      </c>
      <c r="D936" s="129"/>
    </row>
    <row r="937" spans="2:4" outlineLevel="1">
      <c r="B937" s="136" t="s">
        <v>1170</v>
      </c>
      <c r="C937" s="132" t="s">
        <v>1171</v>
      </c>
      <c r="D937" s="135"/>
    </row>
    <row r="938" spans="2:4" outlineLevel="2">
      <c r="B938" s="149" t="s">
        <v>1172</v>
      </c>
      <c r="C938" s="137" t="s">
        <v>1173</v>
      </c>
      <c r="D938" s="135"/>
    </row>
    <row r="939" spans="2:4" outlineLevel="2">
      <c r="B939" s="149"/>
      <c r="C939" s="586" t="s">
        <v>2379</v>
      </c>
      <c r="D939" s="588"/>
    </row>
    <row r="940" spans="2:4" outlineLevel="2">
      <c r="B940" s="177"/>
      <c r="C940" s="181"/>
      <c r="D940" s="135"/>
    </row>
    <row r="941" spans="2:4" outlineLevel="1">
      <c r="B941" s="136"/>
      <c r="C941" s="137"/>
      <c r="D941" s="167"/>
    </row>
    <row r="942" spans="2:4" outlineLevel="1">
      <c r="B942" s="136"/>
      <c r="C942" s="150"/>
      <c r="D942" s="142"/>
    </row>
    <row r="943" spans="2:4" ht="17.25" thickBot="1">
      <c r="B943" s="136"/>
      <c r="C943" s="150"/>
      <c r="D943" s="142"/>
    </row>
    <row r="944" spans="2:4" ht="17.25" thickBot="1">
      <c r="B944" s="109" t="s">
        <v>1174</v>
      </c>
      <c r="C944" s="110"/>
      <c r="D944" s="145"/>
    </row>
    <row r="945" spans="2:4">
      <c r="B945" s="115" t="s">
        <v>322</v>
      </c>
      <c r="C945" s="116"/>
      <c r="D945" s="119" t="s">
        <v>2104</v>
      </c>
    </row>
    <row r="946" spans="2:4">
      <c r="B946" s="120">
        <v>7.1</v>
      </c>
      <c r="C946" s="121" t="s">
        <v>1175</v>
      </c>
      <c r="D946" s="124"/>
    </row>
    <row r="947" spans="2:4">
      <c r="B947" s="125" t="s">
        <v>1176</v>
      </c>
      <c r="C947" s="126" t="s">
        <v>1177</v>
      </c>
      <c r="D947" s="129"/>
    </row>
    <row r="948" spans="2:4" outlineLevel="1">
      <c r="B948" s="136" t="s">
        <v>1178</v>
      </c>
      <c r="C948" s="132" t="s">
        <v>1179</v>
      </c>
      <c r="D948" s="135"/>
    </row>
    <row r="949" spans="2:4" outlineLevel="2">
      <c r="B949" s="149" t="s">
        <v>1180</v>
      </c>
      <c r="C949" s="137" t="s">
        <v>1181</v>
      </c>
      <c r="D949" s="135"/>
    </row>
    <row r="950" spans="2:4" outlineLevel="2">
      <c r="B950" s="149"/>
      <c r="C950" s="586" t="s">
        <v>1181</v>
      </c>
      <c r="D950" s="588"/>
    </row>
    <row r="951" spans="2:4" outlineLevel="2">
      <c r="B951" s="136"/>
      <c r="C951" s="150"/>
      <c r="D951" s="135"/>
    </row>
    <row r="952" spans="2:4" outlineLevel="1">
      <c r="B952" s="136"/>
      <c r="C952" s="150"/>
      <c r="D952" s="135"/>
    </row>
    <row r="953" spans="2:4">
      <c r="B953" s="125" t="s">
        <v>1182</v>
      </c>
      <c r="C953" s="180" t="s">
        <v>1183</v>
      </c>
      <c r="D953" s="129"/>
    </row>
    <row r="954" spans="2:4" outlineLevel="1">
      <c r="B954" s="136" t="s">
        <v>1184</v>
      </c>
      <c r="C954" s="132" t="s">
        <v>1185</v>
      </c>
      <c r="D954" s="135"/>
    </row>
    <row r="955" spans="2:4" outlineLevel="2">
      <c r="B955" s="149" t="s">
        <v>1186</v>
      </c>
      <c r="C955" s="137" t="s">
        <v>1187</v>
      </c>
      <c r="D955" s="135"/>
    </row>
    <row r="956" spans="2:4" outlineLevel="2">
      <c r="B956" s="149"/>
      <c r="C956" s="586" t="s">
        <v>2380</v>
      </c>
      <c r="D956" s="588"/>
    </row>
    <row r="957" spans="2:4" outlineLevel="2">
      <c r="B957" s="149" t="s">
        <v>1188</v>
      </c>
      <c r="C957" s="137" t="s">
        <v>1189</v>
      </c>
      <c r="D957" s="135"/>
    </row>
    <row r="958" spans="2:4" outlineLevel="2">
      <c r="B958" s="149"/>
      <c r="C958" s="586" t="s">
        <v>2381</v>
      </c>
      <c r="D958" s="588"/>
    </row>
    <row r="959" spans="2:4" outlineLevel="2">
      <c r="B959" s="136"/>
      <c r="C959" s="150"/>
      <c r="D959" s="135"/>
    </row>
    <row r="960" spans="2:4" outlineLevel="1">
      <c r="B960" s="177"/>
      <c r="C960" s="150"/>
      <c r="D960" s="135"/>
    </row>
    <row r="961" spans="2:4">
      <c r="B961" s="136"/>
      <c r="C961" s="150"/>
      <c r="D961" s="142"/>
    </row>
    <row r="962" spans="2:4" ht="17.25" thickBot="1">
      <c r="B962" s="136"/>
      <c r="C962" s="150"/>
      <c r="D962" s="142"/>
    </row>
    <row r="963" spans="2:4" ht="17.25" thickBot="1">
      <c r="B963" s="109" t="s">
        <v>1190</v>
      </c>
      <c r="C963" s="110"/>
      <c r="D963" s="145"/>
    </row>
    <row r="964" spans="2:4">
      <c r="B964" s="115" t="s">
        <v>322</v>
      </c>
      <c r="C964" s="116"/>
      <c r="D964" s="119" t="s">
        <v>2104</v>
      </c>
    </row>
    <row r="965" spans="2:4">
      <c r="B965" s="120">
        <v>8.1</v>
      </c>
      <c r="C965" s="121" t="s">
        <v>1191</v>
      </c>
      <c r="D965" s="124"/>
    </row>
    <row r="966" spans="2:4">
      <c r="B966" s="125" t="s">
        <v>1192</v>
      </c>
      <c r="C966" s="126" t="s">
        <v>1193</v>
      </c>
      <c r="D966" s="129"/>
    </row>
    <row r="967" spans="2:4" outlineLevel="1">
      <c r="B967" s="136" t="s">
        <v>1194</v>
      </c>
      <c r="C967" s="132" t="s">
        <v>1195</v>
      </c>
      <c r="D967" s="135"/>
    </row>
    <row r="968" spans="2:4" outlineLevel="2">
      <c r="B968" s="149" t="s">
        <v>1196</v>
      </c>
      <c r="C968" s="137" t="s">
        <v>1197</v>
      </c>
      <c r="D968" s="135"/>
    </row>
    <row r="969" spans="2:4" outlineLevel="2">
      <c r="B969" s="149"/>
      <c r="C969" s="586" t="s">
        <v>2382</v>
      </c>
      <c r="D969" s="588"/>
    </row>
    <row r="970" spans="2:4" outlineLevel="2">
      <c r="B970" s="149"/>
      <c r="C970" s="586" t="s">
        <v>2383</v>
      </c>
      <c r="D970" s="588"/>
    </row>
    <row r="971" spans="2:4" outlineLevel="2">
      <c r="B971" s="149" t="s">
        <v>1198</v>
      </c>
      <c r="C971" s="137" t="s">
        <v>1199</v>
      </c>
      <c r="D971" s="135"/>
    </row>
    <row r="972" spans="2:4" outlineLevel="2">
      <c r="B972" s="149"/>
      <c r="C972" s="586" t="s">
        <v>2384</v>
      </c>
      <c r="D972" s="588"/>
    </row>
    <row r="973" spans="2:4" outlineLevel="2">
      <c r="B973" s="149"/>
      <c r="C973" s="586" t="s">
        <v>2385</v>
      </c>
      <c r="D973" s="588"/>
    </row>
    <row r="974" spans="2:4" outlineLevel="2">
      <c r="B974" s="149" t="s">
        <v>1200</v>
      </c>
      <c r="C974" s="137" t="s">
        <v>1201</v>
      </c>
      <c r="D974" s="135"/>
    </row>
    <row r="975" spans="2:4" outlineLevel="2">
      <c r="B975" s="149"/>
      <c r="C975" s="586" t="s">
        <v>2386</v>
      </c>
      <c r="D975" s="588"/>
    </row>
    <row r="976" spans="2:4" outlineLevel="2">
      <c r="B976" s="149"/>
      <c r="C976" s="586" t="s">
        <v>2387</v>
      </c>
      <c r="D976" s="588"/>
    </row>
    <row r="977" spans="2:4" outlineLevel="2">
      <c r="B977" s="149" t="s">
        <v>1202</v>
      </c>
      <c r="C977" s="137" t="s">
        <v>1203</v>
      </c>
      <c r="D977" s="135"/>
    </row>
    <row r="978" spans="2:4" outlineLevel="2">
      <c r="B978" s="149"/>
      <c r="C978" s="586" t="s">
        <v>2388</v>
      </c>
      <c r="D978" s="588"/>
    </row>
    <row r="979" spans="2:4" outlineLevel="2">
      <c r="B979" s="149"/>
      <c r="C979" s="586" t="s">
        <v>2389</v>
      </c>
      <c r="D979" s="588"/>
    </row>
    <row r="980" spans="2:4" outlineLevel="2">
      <c r="B980" s="136"/>
      <c r="C980" s="150"/>
      <c r="D980" s="135"/>
    </row>
    <row r="981" spans="2:4" outlineLevel="2">
      <c r="B981" s="136"/>
      <c r="C981" s="181"/>
      <c r="D981" s="135"/>
    </row>
    <row r="982" spans="2:4" outlineLevel="1">
      <c r="B982" s="136" t="s">
        <v>1204</v>
      </c>
      <c r="C982" s="132" t="s">
        <v>1205</v>
      </c>
      <c r="D982" s="135"/>
    </row>
    <row r="983" spans="2:4" outlineLevel="2">
      <c r="B983" s="149" t="s">
        <v>1206</v>
      </c>
      <c r="C983" s="137" t="s">
        <v>1207</v>
      </c>
      <c r="D983" s="135"/>
    </row>
    <row r="984" spans="2:4" outlineLevel="2">
      <c r="B984" s="149"/>
      <c r="C984" s="586" t="s">
        <v>2390</v>
      </c>
      <c r="D984" s="588"/>
    </row>
    <row r="985" spans="2:4" outlineLevel="2">
      <c r="B985" s="149"/>
      <c r="C985" s="586" t="s">
        <v>2391</v>
      </c>
      <c r="D985" s="588"/>
    </row>
    <row r="986" spans="2:4" outlineLevel="2">
      <c r="B986" s="149" t="s">
        <v>1208</v>
      </c>
      <c r="C986" s="137" t="s">
        <v>1209</v>
      </c>
      <c r="D986" s="135"/>
    </row>
    <row r="987" spans="2:4" outlineLevel="2">
      <c r="B987" s="149"/>
      <c r="C987" s="586" t="s">
        <v>2392</v>
      </c>
      <c r="D987" s="588"/>
    </row>
    <row r="988" spans="2:4" outlineLevel="2">
      <c r="B988" s="149"/>
      <c r="C988" s="586" t="s">
        <v>2393</v>
      </c>
      <c r="D988" s="588"/>
    </row>
    <row r="989" spans="2:4" outlineLevel="2">
      <c r="B989" s="136"/>
      <c r="C989" s="150"/>
      <c r="D989" s="135"/>
    </row>
    <row r="990" spans="2:4" outlineLevel="2">
      <c r="B990" s="136"/>
      <c r="C990" s="181"/>
      <c r="D990" s="135"/>
    </row>
    <row r="991" spans="2:4" outlineLevel="1">
      <c r="B991" s="136" t="s">
        <v>1210</v>
      </c>
      <c r="C991" s="132" t="s">
        <v>1211</v>
      </c>
      <c r="D991" s="135"/>
    </row>
    <row r="992" spans="2:4" outlineLevel="2">
      <c r="B992" s="149" t="s">
        <v>1212</v>
      </c>
      <c r="C992" s="137" t="s">
        <v>1213</v>
      </c>
      <c r="D992" s="135"/>
    </row>
    <row r="993" spans="2:4" outlineLevel="2">
      <c r="B993" s="149"/>
      <c r="C993" s="586" t="s">
        <v>2392</v>
      </c>
      <c r="D993" s="588"/>
    </row>
    <row r="994" spans="2:4" outlineLevel="2">
      <c r="B994" s="149"/>
      <c r="C994" s="586" t="s">
        <v>2393</v>
      </c>
      <c r="D994" s="588"/>
    </row>
    <row r="995" spans="2:4" outlineLevel="2">
      <c r="B995" s="149" t="s">
        <v>1214</v>
      </c>
      <c r="C995" s="137" t="s">
        <v>1215</v>
      </c>
      <c r="D995" s="135"/>
    </row>
    <row r="996" spans="2:4" outlineLevel="2">
      <c r="B996" s="149"/>
      <c r="C996" s="586" t="s">
        <v>2392</v>
      </c>
      <c r="D996" s="588"/>
    </row>
    <row r="997" spans="2:4" outlineLevel="2">
      <c r="B997" s="149"/>
      <c r="C997" s="586" t="s">
        <v>2393</v>
      </c>
      <c r="D997" s="588"/>
    </row>
    <row r="998" spans="2:4" outlineLevel="2">
      <c r="B998" s="149" t="s">
        <v>1216</v>
      </c>
      <c r="C998" s="137" t="s">
        <v>1217</v>
      </c>
      <c r="D998" s="135"/>
    </row>
    <row r="999" spans="2:4" outlineLevel="2">
      <c r="B999" s="149"/>
      <c r="C999" s="586" t="s">
        <v>2392</v>
      </c>
      <c r="D999" s="588"/>
    </row>
    <row r="1000" spans="2:4" outlineLevel="2">
      <c r="B1000" s="149"/>
      <c r="C1000" s="586" t="s">
        <v>2393</v>
      </c>
      <c r="D1000" s="588"/>
    </row>
    <row r="1001" spans="2:4" outlineLevel="2">
      <c r="B1001" s="149" t="s">
        <v>1218</v>
      </c>
      <c r="C1001" s="137" t="s">
        <v>1219</v>
      </c>
      <c r="D1001" s="135"/>
    </row>
    <row r="1002" spans="2:4" outlineLevel="2">
      <c r="B1002" s="149"/>
      <c r="C1002" s="586" t="s">
        <v>2392</v>
      </c>
      <c r="D1002" s="588"/>
    </row>
    <row r="1003" spans="2:4" outlineLevel="2">
      <c r="B1003" s="149"/>
      <c r="C1003" s="586" t="s">
        <v>2393</v>
      </c>
      <c r="D1003" s="588"/>
    </row>
    <row r="1004" spans="2:4" outlineLevel="2">
      <c r="B1004" s="136"/>
      <c r="C1004" s="150"/>
      <c r="D1004" s="135"/>
    </row>
    <row r="1005" spans="2:4" outlineLevel="2">
      <c r="B1005" s="177"/>
      <c r="C1005" s="150"/>
      <c r="D1005" s="135"/>
    </row>
    <row r="1006" spans="2:4" outlineLevel="1">
      <c r="B1006" s="136" t="s">
        <v>1220</v>
      </c>
      <c r="C1006" s="132" t="s">
        <v>1221</v>
      </c>
      <c r="D1006" s="135"/>
    </row>
    <row r="1007" spans="2:4" outlineLevel="2">
      <c r="B1007" s="149" t="s">
        <v>1222</v>
      </c>
      <c r="C1007" s="137" t="s">
        <v>1223</v>
      </c>
      <c r="D1007" s="135"/>
    </row>
    <row r="1008" spans="2:4" outlineLevel="2">
      <c r="B1008" s="149"/>
      <c r="C1008" s="586" t="s">
        <v>2394</v>
      </c>
      <c r="D1008" s="588"/>
    </row>
    <row r="1009" spans="2:4" outlineLevel="2">
      <c r="B1009" s="136"/>
      <c r="C1009" s="150"/>
      <c r="D1009" s="135"/>
    </row>
    <row r="1010" spans="2:4" outlineLevel="2">
      <c r="B1010" s="136"/>
      <c r="C1010" s="150"/>
      <c r="D1010" s="135"/>
    </row>
    <row r="1011" spans="2:4" outlineLevel="1">
      <c r="B1011" s="136" t="s">
        <v>1224</v>
      </c>
      <c r="C1011" s="132" t="s">
        <v>1225</v>
      </c>
      <c r="D1011" s="135"/>
    </row>
    <row r="1012" spans="2:4" outlineLevel="2">
      <c r="B1012" s="149" t="s">
        <v>1226</v>
      </c>
      <c r="C1012" s="137" t="s">
        <v>1227</v>
      </c>
      <c r="D1012" s="135"/>
    </row>
    <row r="1013" spans="2:4" outlineLevel="2">
      <c r="B1013" s="149"/>
      <c r="C1013" s="586" t="s">
        <v>2395</v>
      </c>
      <c r="D1013" s="588"/>
    </row>
    <row r="1014" spans="2:4" outlineLevel="2">
      <c r="B1014" s="136"/>
      <c r="C1014" s="150"/>
      <c r="D1014" s="135"/>
    </row>
    <row r="1015" spans="2:4" outlineLevel="2">
      <c r="B1015" s="136"/>
      <c r="C1015" s="150"/>
      <c r="D1015" s="135"/>
    </row>
    <row r="1016" spans="2:4" outlineLevel="1">
      <c r="B1016" s="136" t="s">
        <v>1228</v>
      </c>
      <c r="C1016" s="132" t="s">
        <v>1229</v>
      </c>
      <c r="D1016" s="135"/>
    </row>
    <row r="1017" spans="2:4" outlineLevel="2">
      <c r="B1017" s="149" t="s">
        <v>1230</v>
      </c>
      <c r="C1017" s="137" t="s">
        <v>1231</v>
      </c>
      <c r="D1017" s="135"/>
    </row>
    <row r="1018" spans="2:4" outlineLevel="2">
      <c r="B1018" s="149"/>
      <c r="C1018" s="586" t="s">
        <v>2396</v>
      </c>
      <c r="D1018" s="588"/>
    </row>
    <row r="1019" spans="2:4" outlineLevel="2">
      <c r="B1019" s="149" t="s">
        <v>1232</v>
      </c>
      <c r="C1019" s="137" t="s">
        <v>1233</v>
      </c>
      <c r="D1019" s="167"/>
    </row>
    <row r="1020" spans="2:4" outlineLevel="2">
      <c r="B1020" s="149"/>
      <c r="C1020" s="586" t="s">
        <v>2397</v>
      </c>
      <c r="D1020" s="588"/>
    </row>
    <row r="1021" spans="2:4" outlineLevel="2">
      <c r="B1021" s="136"/>
      <c r="C1021" s="150"/>
      <c r="D1021" s="135"/>
    </row>
    <row r="1022" spans="2:4" outlineLevel="2">
      <c r="B1022" s="136"/>
      <c r="C1022" s="150"/>
      <c r="D1022" s="157"/>
    </row>
    <row r="1023" spans="2:4" outlineLevel="1">
      <c r="B1023" s="136" t="s">
        <v>1234</v>
      </c>
      <c r="C1023" s="132" t="s">
        <v>1235</v>
      </c>
      <c r="D1023" s="135"/>
    </row>
    <row r="1024" spans="2:4" outlineLevel="2">
      <c r="B1024" s="149" t="s">
        <v>1236</v>
      </c>
      <c r="C1024" s="137" t="s">
        <v>1237</v>
      </c>
      <c r="D1024" s="135"/>
    </row>
    <row r="1025" spans="2:4" outlineLevel="2">
      <c r="B1025" s="149"/>
      <c r="C1025" s="586" t="s">
        <v>2398</v>
      </c>
      <c r="D1025" s="588"/>
    </row>
    <row r="1026" spans="2:4" outlineLevel="2">
      <c r="B1026" s="136"/>
      <c r="C1026" s="150"/>
      <c r="D1026" s="135"/>
    </row>
    <row r="1027" spans="2:4" outlineLevel="1">
      <c r="B1027" s="136"/>
      <c r="C1027" s="150"/>
      <c r="D1027" s="157"/>
    </row>
    <row r="1028" spans="2:4">
      <c r="B1028" s="136"/>
      <c r="C1028" s="150"/>
      <c r="D1028" s="157"/>
    </row>
    <row r="1029" spans="2:4">
      <c r="B1029" s="120">
        <v>8.1999999999999993</v>
      </c>
      <c r="C1029" s="211" t="s">
        <v>1238</v>
      </c>
      <c r="D1029" s="124"/>
    </row>
    <row r="1030" spans="2:4">
      <c r="B1030" s="125" t="s">
        <v>1239</v>
      </c>
      <c r="C1030" s="126" t="s">
        <v>1240</v>
      </c>
      <c r="D1030" s="129"/>
    </row>
    <row r="1031" spans="2:4" outlineLevel="1">
      <c r="B1031" s="136" t="s">
        <v>1241</v>
      </c>
      <c r="C1031" s="155" t="s">
        <v>1242</v>
      </c>
      <c r="D1031" s="157"/>
    </row>
    <row r="1032" spans="2:4" outlineLevel="2">
      <c r="B1032" s="149" t="s">
        <v>1243</v>
      </c>
      <c r="C1032" s="137" t="s">
        <v>1244</v>
      </c>
      <c r="D1032" s="135"/>
    </row>
    <row r="1033" spans="2:4" outlineLevel="2">
      <c r="B1033" s="149"/>
      <c r="C1033" s="586" t="s">
        <v>2399</v>
      </c>
      <c r="D1033" s="588"/>
    </row>
    <row r="1034" spans="2:4" outlineLevel="2">
      <c r="B1034" s="149"/>
      <c r="C1034" s="586" t="s">
        <v>2400</v>
      </c>
      <c r="D1034" s="588"/>
    </row>
    <row r="1035" spans="2:4" outlineLevel="2">
      <c r="B1035" s="149" t="s">
        <v>1245</v>
      </c>
      <c r="C1035" s="137" t="s">
        <v>1246</v>
      </c>
      <c r="D1035" s="135"/>
    </row>
    <row r="1036" spans="2:4" outlineLevel="2">
      <c r="B1036" s="149"/>
      <c r="C1036" s="586" t="s">
        <v>2401</v>
      </c>
      <c r="D1036" s="588"/>
    </row>
    <row r="1037" spans="2:4" outlineLevel="2">
      <c r="B1037" s="149"/>
      <c r="C1037" s="586" t="s">
        <v>2402</v>
      </c>
      <c r="D1037" s="588"/>
    </row>
    <row r="1038" spans="2:4" outlineLevel="2">
      <c r="B1038" s="149" t="s">
        <v>1247</v>
      </c>
      <c r="C1038" s="137" t="s">
        <v>1248</v>
      </c>
      <c r="D1038" s="135"/>
    </row>
    <row r="1039" spans="2:4" outlineLevel="2">
      <c r="B1039" s="149"/>
      <c r="C1039" s="586" t="s">
        <v>2403</v>
      </c>
      <c r="D1039" s="588"/>
    </row>
    <row r="1040" spans="2:4" outlineLevel="2">
      <c r="B1040" s="149"/>
      <c r="C1040" s="586" t="s">
        <v>2404</v>
      </c>
      <c r="D1040" s="588"/>
    </row>
    <row r="1041" spans="2:4" outlineLevel="2">
      <c r="B1041" s="149" t="s">
        <v>1249</v>
      </c>
      <c r="C1041" s="137" t="s">
        <v>1250</v>
      </c>
      <c r="D1041" s="157"/>
    </row>
    <row r="1042" spans="2:4" outlineLevel="2">
      <c r="B1042" s="149"/>
      <c r="C1042" s="586" t="s">
        <v>2405</v>
      </c>
      <c r="D1042" s="588"/>
    </row>
    <row r="1043" spans="2:4" outlineLevel="2">
      <c r="B1043" s="149"/>
      <c r="C1043" s="586" t="s">
        <v>2406</v>
      </c>
      <c r="D1043" s="588"/>
    </row>
    <row r="1044" spans="2:4" outlineLevel="2">
      <c r="B1044" s="136"/>
      <c r="C1044" s="150"/>
      <c r="D1044" s="135"/>
    </row>
    <row r="1045" spans="2:4" outlineLevel="2">
      <c r="B1045" s="177"/>
      <c r="C1045" s="150"/>
      <c r="D1045" s="135"/>
    </row>
    <row r="1046" spans="2:4" outlineLevel="1">
      <c r="B1046" s="136" t="s">
        <v>1251</v>
      </c>
      <c r="C1046" s="132" t="s">
        <v>1252</v>
      </c>
      <c r="D1046" s="135"/>
    </row>
    <row r="1047" spans="2:4" outlineLevel="2">
      <c r="B1047" s="149" t="s">
        <v>1253</v>
      </c>
      <c r="C1047" s="137" t="s">
        <v>1254</v>
      </c>
      <c r="D1047" s="135"/>
    </row>
    <row r="1048" spans="2:4" outlineLevel="2">
      <c r="B1048" s="149"/>
      <c r="C1048" s="586" t="s">
        <v>2390</v>
      </c>
      <c r="D1048" s="588"/>
    </row>
    <row r="1049" spans="2:4" outlineLevel="2">
      <c r="B1049" s="149"/>
      <c r="C1049" s="586" t="s">
        <v>2391</v>
      </c>
      <c r="D1049" s="588"/>
    </row>
    <row r="1050" spans="2:4" outlineLevel="2">
      <c r="B1050" s="149" t="s">
        <v>1255</v>
      </c>
      <c r="C1050" s="137" t="s">
        <v>1256</v>
      </c>
      <c r="D1050" s="135"/>
    </row>
    <row r="1051" spans="2:4" outlineLevel="2">
      <c r="B1051" s="149"/>
      <c r="C1051" s="586" t="s">
        <v>2407</v>
      </c>
      <c r="D1051" s="588"/>
    </row>
    <row r="1052" spans="2:4" outlineLevel="2">
      <c r="B1052" s="149"/>
      <c r="C1052" s="586" t="s">
        <v>2408</v>
      </c>
      <c r="D1052" s="588"/>
    </row>
    <row r="1053" spans="2:4" outlineLevel="2">
      <c r="B1053" s="177"/>
      <c r="C1053" s="150"/>
      <c r="D1053" s="135"/>
    </row>
    <row r="1054" spans="2:4" outlineLevel="2">
      <c r="B1054" s="136"/>
      <c r="C1054" s="150"/>
      <c r="D1054" s="135"/>
    </row>
    <row r="1055" spans="2:4" outlineLevel="1">
      <c r="B1055" s="136" t="s">
        <v>1257</v>
      </c>
      <c r="C1055" s="132" t="s">
        <v>1258</v>
      </c>
      <c r="D1055" s="135"/>
    </row>
    <row r="1056" spans="2:4" outlineLevel="2">
      <c r="B1056" s="149" t="s">
        <v>1259</v>
      </c>
      <c r="C1056" s="137" t="s">
        <v>1260</v>
      </c>
      <c r="D1056" s="135"/>
    </row>
    <row r="1057" spans="2:4" outlineLevel="2">
      <c r="B1057" s="149"/>
      <c r="C1057" s="586" t="s">
        <v>2409</v>
      </c>
      <c r="D1057" s="588"/>
    </row>
    <row r="1058" spans="2:4" outlineLevel="2">
      <c r="B1058" s="149"/>
      <c r="C1058" s="586" t="s">
        <v>2410</v>
      </c>
      <c r="D1058" s="588"/>
    </row>
    <row r="1059" spans="2:4" outlineLevel="2">
      <c r="B1059" s="149" t="s">
        <v>1261</v>
      </c>
      <c r="C1059" s="137" t="s">
        <v>1262</v>
      </c>
      <c r="D1059" s="135"/>
    </row>
    <row r="1060" spans="2:4" outlineLevel="2">
      <c r="B1060" s="149"/>
      <c r="C1060" s="586" t="s">
        <v>2411</v>
      </c>
      <c r="D1060" s="588"/>
    </row>
    <row r="1061" spans="2:4" outlineLevel="2">
      <c r="B1061" s="149"/>
      <c r="C1061" s="586" t="s">
        <v>2412</v>
      </c>
      <c r="D1061" s="588"/>
    </row>
    <row r="1062" spans="2:4" outlineLevel="2">
      <c r="B1062" s="149" t="s">
        <v>1263</v>
      </c>
      <c r="C1062" s="137" t="s">
        <v>1264</v>
      </c>
      <c r="D1062" s="135"/>
    </row>
    <row r="1063" spans="2:4" outlineLevel="2">
      <c r="B1063" s="149"/>
      <c r="C1063" s="586" t="s">
        <v>2413</v>
      </c>
      <c r="D1063" s="588"/>
    </row>
    <row r="1064" spans="2:4" outlineLevel="2">
      <c r="B1064" s="149"/>
      <c r="C1064" s="586" t="s">
        <v>2414</v>
      </c>
      <c r="D1064" s="588"/>
    </row>
    <row r="1065" spans="2:4" outlineLevel="2">
      <c r="B1065" s="149" t="s">
        <v>1265</v>
      </c>
      <c r="C1065" s="137" t="s">
        <v>1266</v>
      </c>
      <c r="D1065" s="135"/>
    </row>
    <row r="1066" spans="2:4" outlineLevel="2">
      <c r="B1066" s="149"/>
      <c r="C1066" s="586" t="s">
        <v>2415</v>
      </c>
      <c r="D1066" s="588"/>
    </row>
    <row r="1067" spans="2:4" outlineLevel="2">
      <c r="B1067" s="149"/>
      <c r="C1067" s="586" t="s">
        <v>2416</v>
      </c>
      <c r="D1067" s="588"/>
    </row>
    <row r="1068" spans="2:4" outlineLevel="2">
      <c r="B1068" s="136"/>
      <c r="C1068" s="150"/>
      <c r="D1068" s="162"/>
    </row>
    <row r="1069" spans="2:4" outlineLevel="2">
      <c r="B1069" s="136"/>
      <c r="C1069" s="150"/>
      <c r="D1069" s="135"/>
    </row>
    <row r="1070" spans="2:4" outlineLevel="1">
      <c r="B1070" s="136" t="s">
        <v>1267</v>
      </c>
      <c r="C1070" s="132" t="s">
        <v>1268</v>
      </c>
      <c r="D1070" s="135"/>
    </row>
    <row r="1071" spans="2:4" outlineLevel="2">
      <c r="B1071" s="149" t="s">
        <v>1269</v>
      </c>
      <c r="C1071" s="137" t="s">
        <v>1270</v>
      </c>
      <c r="D1071" s="135"/>
    </row>
    <row r="1072" spans="2:4" outlineLevel="2">
      <c r="B1072" s="149"/>
      <c r="C1072" s="586" t="s">
        <v>2417</v>
      </c>
      <c r="D1072" s="588"/>
    </row>
    <row r="1073" spans="2:4" outlineLevel="2">
      <c r="B1073" s="136"/>
      <c r="C1073" s="150"/>
      <c r="D1073" s="135"/>
    </row>
    <row r="1074" spans="2:4" outlineLevel="2">
      <c r="B1074" s="136"/>
      <c r="C1074" s="150"/>
      <c r="D1074" s="135"/>
    </row>
    <row r="1075" spans="2:4" outlineLevel="1">
      <c r="B1075" s="136" t="s">
        <v>1271</v>
      </c>
      <c r="C1075" s="132" t="s">
        <v>1272</v>
      </c>
      <c r="D1075" s="135"/>
    </row>
    <row r="1076" spans="2:4" outlineLevel="2">
      <c r="B1076" s="149" t="s">
        <v>1273</v>
      </c>
      <c r="C1076" s="137" t="s">
        <v>1274</v>
      </c>
      <c r="D1076" s="135"/>
    </row>
    <row r="1077" spans="2:4" outlineLevel="2">
      <c r="B1077" s="149"/>
      <c r="C1077" s="586" t="s">
        <v>2418</v>
      </c>
      <c r="D1077" s="588"/>
    </row>
    <row r="1078" spans="2:4" outlineLevel="2">
      <c r="B1078" s="136"/>
      <c r="C1078" s="150"/>
      <c r="D1078" s="135"/>
    </row>
    <row r="1079" spans="2:4" outlineLevel="2">
      <c r="B1079" s="136"/>
      <c r="C1079" s="150"/>
      <c r="D1079" s="135"/>
    </row>
    <row r="1080" spans="2:4" outlineLevel="1">
      <c r="B1080" s="136" t="s">
        <v>1275</v>
      </c>
      <c r="C1080" s="132" t="s">
        <v>1276</v>
      </c>
      <c r="D1080" s="135"/>
    </row>
    <row r="1081" spans="2:4" outlineLevel="2">
      <c r="B1081" s="149" t="s">
        <v>1277</v>
      </c>
      <c r="C1081" s="137" t="s">
        <v>1278</v>
      </c>
      <c r="D1081" s="135"/>
    </row>
    <row r="1082" spans="2:4" outlineLevel="2">
      <c r="B1082" s="149"/>
      <c r="C1082" s="586" t="s">
        <v>2419</v>
      </c>
      <c r="D1082" s="588"/>
    </row>
    <row r="1083" spans="2:4" outlineLevel="2">
      <c r="B1083" s="149" t="s">
        <v>1279</v>
      </c>
      <c r="C1083" s="137" t="s">
        <v>1280</v>
      </c>
      <c r="D1083" s="135"/>
    </row>
    <row r="1084" spans="2:4" outlineLevel="2">
      <c r="B1084" s="149"/>
      <c r="C1084" s="586" t="s">
        <v>2420</v>
      </c>
      <c r="D1084" s="588"/>
    </row>
    <row r="1085" spans="2:4" outlineLevel="2">
      <c r="B1085" s="136"/>
      <c r="C1085" s="150"/>
      <c r="D1085" s="135"/>
    </row>
    <row r="1086" spans="2:4" outlineLevel="1">
      <c r="B1086" s="136"/>
      <c r="C1086" s="150"/>
      <c r="D1086" s="135"/>
    </row>
    <row r="1087" spans="2:4">
      <c r="B1087" s="136"/>
      <c r="C1087" s="150"/>
      <c r="D1087" s="135"/>
    </row>
    <row r="1088" spans="2:4">
      <c r="B1088" s="120">
        <v>8.3000000000000007</v>
      </c>
      <c r="C1088" s="121" t="s">
        <v>1281</v>
      </c>
      <c r="D1088" s="124"/>
    </row>
    <row r="1089" spans="2:4">
      <c r="B1089" s="125" t="s">
        <v>1282</v>
      </c>
      <c r="C1089" s="126" t="s">
        <v>1283</v>
      </c>
      <c r="D1089" s="129"/>
    </row>
    <row r="1090" spans="2:4" outlineLevel="1">
      <c r="B1090" s="136" t="s">
        <v>1284</v>
      </c>
      <c r="C1090" s="132" t="s">
        <v>1285</v>
      </c>
      <c r="D1090" s="135"/>
    </row>
    <row r="1091" spans="2:4" outlineLevel="2">
      <c r="B1091" s="149" t="s">
        <v>1286</v>
      </c>
      <c r="C1091" s="137" t="s">
        <v>1287</v>
      </c>
      <c r="D1091" s="135"/>
    </row>
    <row r="1092" spans="2:4" outlineLevel="2">
      <c r="B1092" s="149"/>
      <c r="C1092" s="586" t="s">
        <v>2421</v>
      </c>
      <c r="D1092" s="588"/>
    </row>
    <row r="1093" spans="2:4" outlineLevel="2">
      <c r="B1093" s="149"/>
      <c r="C1093" s="586" t="s">
        <v>2422</v>
      </c>
      <c r="D1093" s="588"/>
    </row>
    <row r="1094" spans="2:4" outlineLevel="2">
      <c r="B1094" s="149" t="s">
        <v>1288</v>
      </c>
      <c r="C1094" s="137" t="s">
        <v>1289</v>
      </c>
      <c r="D1094" s="135"/>
    </row>
    <row r="1095" spans="2:4" outlineLevel="2">
      <c r="B1095" s="149"/>
      <c r="C1095" s="586" t="s">
        <v>2423</v>
      </c>
      <c r="D1095" s="588"/>
    </row>
    <row r="1096" spans="2:4" outlineLevel="2">
      <c r="B1096" s="149"/>
      <c r="C1096" s="586" t="s">
        <v>2424</v>
      </c>
      <c r="D1096" s="588"/>
    </row>
    <row r="1097" spans="2:4" outlineLevel="2">
      <c r="B1097" s="149" t="s">
        <v>1290</v>
      </c>
      <c r="C1097" s="137" t="s">
        <v>1291</v>
      </c>
      <c r="D1097" s="135"/>
    </row>
    <row r="1098" spans="2:4" outlineLevel="2">
      <c r="B1098" s="149"/>
      <c r="C1098" s="586" t="s">
        <v>2425</v>
      </c>
      <c r="D1098" s="588"/>
    </row>
    <row r="1099" spans="2:4" outlineLevel="2">
      <c r="B1099" s="149"/>
      <c r="C1099" s="586" t="s">
        <v>2426</v>
      </c>
      <c r="D1099" s="588"/>
    </row>
    <row r="1100" spans="2:4" outlineLevel="2">
      <c r="B1100" s="149" t="s">
        <v>1292</v>
      </c>
      <c r="C1100" s="137" t="s">
        <v>1293</v>
      </c>
      <c r="D1100" s="135"/>
    </row>
    <row r="1101" spans="2:4" outlineLevel="2">
      <c r="B1101" s="149"/>
      <c r="C1101" s="586" t="s">
        <v>2427</v>
      </c>
      <c r="D1101" s="588"/>
    </row>
    <row r="1102" spans="2:4" outlineLevel="2">
      <c r="B1102" s="149"/>
      <c r="C1102" s="586" t="s">
        <v>2428</v>
      </c>
      <c r="D1102" s="588"/>
    </row>
    <row r="1103" spans="2:4" outlineLevel="2">
      <c r="B1103" s="136"/>
      <c r="C1103" s="150"/>
      <c r="D1103" s="135"/>
    </row>
    <row r="1104" spans="2:4" outlineLevel="2">
      <c r="B1104" s="136"/>
      <c r="C1104" s="181"/>
      <c r="D1104" s="135"/>
    </row>
    <row r="1105" spans="2:4" outlineLevel="1">
      <c r="B1105" s="136" t="s">
        <v>1294</v>
      </c>
      <c r="C1105" s="132" t="s">
        <v>1295</v>
      </c>
      <c r="D1105" s="135"/>
    </row>
    <row r="1106" spans="2:4" outlineLevel="2">
      <c r="B1106" s="149" t="s">
        <v>1296</v>
      </c>
      <c r="C1106" s="137" t="s">
        <v>1297</v>
      </c>
      <c r="D1106" s="135"/>
    </row>
    <row r="1107" spans="2:4" outlineLevel="2">
      <c r="B1107" s="149"/>
      <c r="C1107" s="586" t="s">
        <v>2429</v>
      </c>
      <c r="D1107" s="588"/>
    </row>
    <row r="1108" spans="2:4" outlineLevel="2">
      <c r="B1108" s="149"/>
      <c r="C1108" s="586" t="s">
        <v>2430</v>
      </c>
      <c r="D1108" s="588"/>
    </row>
    <row r="1109" spans="2:4" outlineLevel="2">
      <c r="B1109" s="149" t="s">
        <v>1298</v>
      </c>
      <c r="C1109" s="137" t="s">
        <v>1299</v>
      </c>
      <c r="D1109" s="135"/>
    </row>
    <row r="1110" spans="2:4" outlineLevel="2">
      <c r="B1110" s="149"/>
      <c r="C1110" s="586" t="s">
        <v>2431</v>
      </c>
      <c r="D1110" s="588"/>
    </row>
    <row r="1111" spans="2:4" outlineLevel="2">
      <c r="B1111" s="149"/>
      <c r="C1111" s="586" t="s">
        <v>2432</v>
      </c>
      <c r="D1111" s="588"/>
    </row>
    <row r="1112" spans="2:4" outlineLevel="2">
      <c r="B1112" s="136"/>
      <c r="C1112" s="150"/>
      <c r="D1112" s="135"/>
    </row>
    <row r="1113" spans="2:4" outlineLevel="1">
      <c r="B1113" s="136"/>
      <c r="C1113" s="181"/>
      <c r="D1113" s="135"/>
    </row>
    <row r="1114" spans="2:4">
      <c r="B1114" s="136"/>
      <c r="C1114" s="181"/>
      <c r="D1114" s="135"/>
    </row>
    <row r="1115" spans="2:4">
      <c r="B1115" s="120">
        <v>8.4</v>
      </c>
      <c r="C1115" s="121" t="s">
        <v>1300</v>
      </c>
      <c r="D1115" s="124"/>
    </row>
    <row r="1116" spans="2:4">
      <c r="B1116" s="125" t="s">
        <v>1301</v>
      </c>
      <c r="C1116" s="126" t="s">
        <v>1302</v>
      </c>
      <c r="D1116" s="129"/>
    </row>
    <row r="1117" spans="2:4" outlineLevel="1">
      <c r="B1117" s="136" t="s">
        <v>1303</v>
      </c>
      <c r="C1117" s="132" t="s">
        <v>1304</v>
      </c>
      <c r="D1117" s="135"/>
    </row>
    <row r="1118" spans="2:4" outlineLevel="2">
      <c r="B1118" s="136"/>
      <c r="C1118" s="156" t="s">
        <v>1305</v>
      </c>
      <c r="D1118" s="135"/>
    </row>
    <row r="1119" spans="2:4" outlineLevel="2">
      <c r="B1119" s="149" t="s">
        <v>1306</v>
      </c>
      <c r="C1119" s="137" t="s">
        <v>1307</v>
      </c>
      <c r="D1119" s="135"/>
    </row>
    <row r="1120" spans="2:4" outlineLevel="2">
      <c r="B1120" s="149"/>
      <c r="C1120" s="586" t="s">
        <v>2433</v>
      </c>
      <c r="D1120" s="588"/>
    </row>
    <row r="1121" spans="2:4" outlineLevel="2">
      <c r="B1121" s="149"/>
      <c r="C1121" s="586" t="s">
        <v>2434</v>
      </c>
      <c r="D1121" s="588"/>
    </row>
    <row r="1122" spans="2:4" outlineLevel="2">
      <c r="B1122" s="149" t="s">
        <v>1308</v>
      </c>
      <c r="C1122" s="137" t="s">
        <v>1309</v>
      </c>
      <c r="D1122" s="135"/>
    </row>
    <row r="1123" spans="2:4" outlineLevel="2">
      <c r="B1123" s="149"/>
      <c r="C1123" s="586" t="s">
        <v>2435</v>
      </c>
      <c r="D1123" s="588"/>
    </row>
    <row r="1124" spans="2:4" outlineLevel="2">
      <c r="B1124" s="149"/>
      <c r="C1124" s="586" t="s">
        <v>2436</v>
      </c>
      <c r="D1124" s="588"/>
    </row>
    <row r="1125" spans="2:4" outlineLevel="2">
      <c r="B1125" s="136"/>
      <c r="C1125" s="137"/>
      <c r="D1125" s="135"/>
    </row>
    <row r="1126" spans="2:4" outlineLevel="1">
      <c r="B1126" s="177"/>
      <c r="C1126" s="156" t="s">
        <v>1310</v>
      </c>
      <c r="D1126" s="135"/>
    </row>
    <row r="1127" spans="2:4" outlineLevel="2">
      <c r="B1127" s="149" t="s">
        <v>1311</v>
      </c>
      <c r="C1127" s="137" t="s">
        <v>1312</v>
      </c>
      <c r="D1127" s="135"/>
    </row>
    <row r="1128" spans="2:4" outlineLevel="2">
      <c r="B1128" s="149"/>
      <c r="C1128" s="586" t="s">
        <v>2437</v>
      </c>
      <c r="D1128" s="588"/>
    </row>
    <row r="1129" spans="2:4" outlineLevel="2">
      <c r="B1129" s="149"/>
      <c r="C1129" s="586" t="s">
        <v>2438</v>
      </c>
      <c r="D1129" s="588"/>
    </row>
    <row r="1130" spans="2:4" outlineLevel="2">
      <c r="B1130" s="149" t="s">
        <v>1313</v>
      </c>
      <c r="C1130" s="137" t="s">
        <v>1314</v>
      </c>
      <c r="D1130" s="135"/>
    </row>
    <row r="1131" spans="2:4" outlineLevel="2">
      <c r="B1131" s="149"/>
      <c r="C1131" s="586" t="s">
        <v>2439</v>
      </c>
      <c r="D1131" s="588"/>
    </row>
    <row r="1132" spans="2:4" outlineLevel="2">
      <c r="B1132" s="149"/>
      <c r="C1132" s="586" t="s">
        <v>2440</v>
      </c>
      <c r="D1132" s="588"/>
    </row>
    <row r="1133" spans="2:4" outlineLevel="2">
      <c r="B1133" s="136"/>
      <c r="C1133" s="137"/>
      <c r="D1133" s="135"/>
    </row>
    <row r="1134" spans="2:4" outlineLevel="1">
      <c r="B1134" s="136"/>
      <c r="C1134" s="156" t="s">
        <v>1315</v>
      </c>
      <c r="D1134" s="135"/>
    </row>
    <row r="1135" spans="2:4" outlineLevel="2">
      <c r="B1135" s="149" t="s">
        <v>1316</v>
      </c>
      <c r="C1135" s="137" t="s">
        <v>1317</v>
      </c>
      <c r="D1135" s="135"/>
    </row>
    <row r="1136" spans="2:4" outlineLevel="2">
      <c r="B1136" s="149"/>
      <c r="C1136" s="586" t="s">
        <v>2441</v>
      </c>
      <c r="D1136" s="588"/>
    </row>
    <row r="1137" spans="2:4" outlineLevel="2">
      <c r="B1137" s="149" t="s">
        <v>1318</v>
      </c>
      <c r="C1137" s="137" t="s">
        <v>1319</v>
      </c>
      <c r="D1137" s="135"/>
    </row>
    <row r="1138" spans="2:4" outlineLevel="2">
      <c r="B1138" s="149"/>
      <c r="C1138" s="586" t="s">
        <v>2442</v>
      </c>
      <c r="D1138" s="588"/>
    </row>
    <row r="1139" spans="2:4" outlineLevel="2">
      <c r="B1139" s="177"/>
      <c r="C1139" s="137"/>
      <c r="D1139" s="135"/>
    </row>
    <row r="1140" spans="2:4" outlineLevel="1">
      <c r="B1140" s="136" t="s">
        <v>1320</v>
      </c>
      <c r="C1140" s="132" t="s">
        <v>1321</v>
      </c>
      <c r="D1140" s="135"/>
    </row>
    <row r="1141" spans="2:4" outlineLevel="1">
      <c r="B1141" s="136"/>
      <c r="C1141" s="156" t="s">
        <v>1322</v>
      </c>
      <c r="D1141" s="135"/>
    </row>
    <row r="1142" spans="2:4" outlineLevel="2">
      <c r="B1142" s="149" t="s">
        <v>1323</v>
      </c>
      <c r="C1142" s="137" t="s">
        <v>1324</v>
      </c>
      <c r="D1142" s="135"/>
    </row>
    <row r="1143" spans="2:4" outlineLevel="2">
      <c r="B1143" s="149"/>
      <c r="C1143" s="586" t="s">
        <v>2443</v>
      </c>
      <c r="D1143" s="588"/>
    </row>
    <row r="1144" spans="2:4" outlineLevel="2">
      <c r="B1144" s="149" t="s">
        <v>1325</v>
      </c>
      <c r="C1144" s="137" t="s">
        <v>1326</v>
      </c>
      <c r="D1144" s="167"/>
    </row>
    <row r="1145" spans="2:4" outlineLevel="2">
      <c r="B1145" s="149"/>
      <c r="C1145" s="586" t="s">
        <v>2444</v>
      </c>
      <c r="D1145" s="588"/>
    </row>
    <row r="1146" spans="2:4" outlineLevel="2">
      <c r="B1146" s="136"/>
      <c r="C1146" s="137"/>
      <c r="D1146" s="167"/>
    </row>
    <row r="1147" spans="2:4" outlineLevel="1">
      <c r="B1147" s="136"/>
      <c r="C1147" s="156" t="s">
        <v>1327</v>
      </c>
      <c r="D1147" s="135"/>
    </row>
    <row r="1148" spans="2:4" outlineLevel="2">
      <c r="B1148" s="149" t="s">
        <v>1328</v>
      </c>
      <c r="C1148" s="137" t="s">
        <v>1329</v>
      </c>
      <c r="D1148" s="157"/>
    </row>
    <row r="1149" spans="2:4" outlineLevel="2">
      <c r="B1149" s="149"/>
      <c r="C1149" s="586" t="s">
        <v>2445</v>
      </c>
      <c r="D1149" s="588"/>
    </row>
    <row r="1150" spans="2:4" outlineLevel="2">
      <c r="B1150" s="149" t="s">
        <v>1330</v>
      </c>
      <c r="C1150" s="137" t="s">
        <v>1331</v>
      </c>
      <c r="D1150" s="135"/>
    </row>
    <row r="1151" spans="2:4" outlineLevel="2">
      <c r="B1151" s="149"/>
      <c r="C1151" s="586" t="s">
        <v>2446</v>
      </c>
      <c r="D1151" s="588"/>
    </row>
    <row r="1152" spans="2:4" outlineLevel="2">
      <c r="B1152" s="136"/>
      <c r="C1152" s="137"/>
      <c r="D1152" s="135"/>
    </row>
    <row r="1153" spans="2:4" outlineLevel="1">
      <c r="B1153" s="177"/>
      <c r="C1153" s="156" t="s">
        <v>1332</v>
      </c>
      <c r="D1153" s="135"/>
    </row>
    <row r="1154" spans="2:4" outlineLevel="2">
      <c r="B1154" s="149" t="s">
        <v>1333</v>
      </c>
      <c r="C1154" s="137" t="s">
        <v>1334</v>
      </c>
      <c r="D1154" s="135"/>
    </row>
    <row r="1155" spans="2:4" outlineLevel="2">
      <c r="B1155" s="149"/>
      <c r="C1155" s="586" t="s">
        <v>2447</v>
      </c>
      <c r="D1155" s="588"/>
    </row>
    <row r="1156" spans="2:4" outlineLevel="2">
      <c r="B1156" s="149" t="s">
        <v>1335</v>
      </c>
      <c r="C1156" s="137" t="s">
        <v>1336</v>
      </c>
      <c r="D1156" s="157"/>
    </row>
    <row r="1157" spans="2:4" outlineLevel="2">
      <c r="B1157" s="149"/>
      <c r="C1157" s="586" t="s">
        <v>2448</v>
      </c>
      <c r="D1157" s="588"/>
    </row>
    <row r="1158" spans="2:4" outlineLevel="2">
      <c r="B1158" s="136"/>
      <c r="C1158" s="164"/>
      <c r="D1158" s="135"/>
    </row>
    <row r="1159" spans="2:4" outlineLevel="1">
      <c r="B1159" s="136" t="s">
        <v>1337</v>
      </c>
      <c r="C1159" s="132" t="s">
        <v>1338</v>
      </c>
      <c r="D1159" s="157"/>
    </row>
    <row r="1160" spans="2:4" outlineLevel="2">
      <c r="B1160" s="149" t="s">
        <v>1339</v>
      </c>
      <c r="C1160" s="137" t="s">
        <v>1340</v>
      </c>
      <c r="D1160" s="135"/>
    </row>
    <row r="1161" spans="2:4" outlineLevel="2">
      <c r="B1161" s="149"/>
      <c r="C1161" s="586" t="s">
        <v>2449</v>
      </c>
      <c r="D1161" s="588"/>
    </row>
    <row r="1162" spans="2:4" outlineLevel="2">
      <c r="B1162" s="136"/>
      <c r="C1162" s="137"/>
      <c r="D1162" s="135"/>
    </row>
    <row r="1163" spans="2:4" outlineLevel="2">
      <c r="B1163" s="136"/>
      <c r="C1163" s="137"/>
      <c r="D1163" s="135"/>
    </row>
    <row r="1164" spans="2:4" outlineLevel="1">
      <c r="B1164" s="136" t="s">
        <v>1341</v>
      </c>
      <c r="C1164" s="132" t="s">
        <v>1342</v>
      </c>
      <c r="D1164" s="157"/>
    </row>
    <row r="1165" spans="2:4" outlineLevel="2">
      <c r="B1165" s="149" t="s">
        <v>1343</v>
      </c>
      <c r="C1165" s="137" t="s">
        <v>1344</v>
      </c>
      <c r="D1165" s="135"/>
    </row>
    <row r="1166" spans="2:4" outlineLevel="2">
      <c r="B1166" s="149"/>
      <c r="C1166" s="586" t="s">
        <v>2450</v>
      </c>
      <c r="D1166" s="588"/>
    </row>
    <row r="1167" spans="2:4" outlineLevel="2">
      <c r="B1167" s="149" t="s">
        <v>1345</v>
      </c>
      <c r="C1167" s="137" t="s">
        <v>1346</v>
      </c>
      <c r="D1167" s="135"/>
    </row>
    <row r="1168" spans="2:4" outlineLevel="2">
      <c r="B1168" s="149"/>
      <c r="C1168" s="586" t="s">
        <v>2451</v>
      </c>
      <c r="D1168" s="588"/>
    </row>
    <row r="1169" spans="2:4" outlineLevel="2">
      <c r="B1169" s="136"/>
      <c r="C1169" s="181"/>
      <c r="D1169" s="135"/>
    </row>
    <row r="1170" spans="2:4" outlineLevel="2">
      <c r="B1170" s="136"/>
      <c r="C1170" s="137"/>
      <c r="D1170" s="135"/>
    </row>
    <row r="1171" spans="2:4" outlineLevel="1">
      <c r="B1171" s="136" t="s">
        <v>1347</v>
      </c>
      <c r="C1171" s="132" t="s">
        <v>1348</v>
      </c>
      <c r="D1171" s="135"/>
    </row>
    <row r="1172" spans="2:4" outlineLevel="2">
      <c r="B1172" s="149" t="s">
        <v>1349</v>
      </c>
      <c r="C1172" s="137" t="s">
        <v>1350</v>
      </c>
      <c r="D1172" s="135"/>
    </row>
    <row r="1173" spans="2:4" outlineLevel="2">
      <c r="B1173" s="149"/>
      <c r="C1173" s="586" t="s">
        <v>2452</v>
      </c>
      <c r="D1173" s="588"/>
    </row>
    <row r="1174" spans="2:4" outlineLevel="2">
      <c r="B1174" s="149" t="s">
        <v>1351</v>
      </c>
      <c r="C1174" s="137" t="s">
        <v>1352</v>
      </c>
      <c r="D1174" s="135"/>
    </row>
    <row r="1175" spans="2:4" outlineLevel="2">
      <c r="B1175" s="149"/>
      <c r="C1175" s="586" t="s">
        <v>2453</v>
      </c>
      <c r="D1175" s="588"/>
    </row>
    <row r="1176" spans="2:4" outlineLevel="2">
      <c r="B1176" s="177"/>
      <c r="C1176" s="181"/>
      <c r="D1176" s="135"/>
    </row>
    <row r="1177" spans="2:4" outlineLevel="2">
      <c r="B1177" s="136"/>
      <c r="C1177" s="137"/>
      <c r="D1177" s="135"/>
    </row>
    <row r="1178" spans="2:4" outlineLevel="1">
      <c r="B1178" s="136" t="s">
        <v>1353</v>
      </c>
      <c r="C1178" s="132" t="s">
        <v>1354</v>
      </c>
      <c r="D1178" s="135"/>
    </row>
    <row r="1179" spans="2:4" outlineLevel="1">
      <c r="B1179" s="136"/>
      <c r="C1179" s="156" t="s">
        <v>1355</v>
      </c>
      <c r="D1179" s="135"/>
    </row>
    <row r="1180" spans="2:4" outlineLevel="2">
      <c r="B1180" s="149" t="s">
        <v>1356</v>
      </c>
      <c r="C1180" s="137" t="s">
        <v>1357</v>
      </c>
      <c r="D1180" s="135"/>
    </row>
    <row r="1181" spans="2:4" outlineLevel="2">
      <c r="B1181" s="149"/>
      <c r="C1181" s="586" t="s">
        <v>2454</v>
      </c>
      <c r="D1181" s="588"/>
    </row>
    <row r="1182" spans="2:4" outlineLevel="2">
      <c r="B1182" s="149" t="s">
        <v>1358</v>
      </c>
      <c r="C1182" s="137" t="s">
        <v>1359</v>
      </c>
      <c r="D1182" s="162"/>
    </row>
    <row r="1183" spans="2:4" outlineLevel="2">
      <c r="B1183" s="149"/>
      <c r="C1183" s="586" t="s">
        <v>2455</v>
      </c>
      <c r="D1183" s="588"/>
    </row>
    <row r="1184" spans="2:4" outlineLevel="2">
      <c r="B1184" s="136"/>
      <c r="C1184" s="137"/>
      <c r="D1184" s="162"/>
    </row>
    <row r="1185" spans="2:4" outlineLevel="1">
      <c r="B1185" s="136"/>
      <c r="C1185" s="156" t="s">
        <v>1360</v>
      </c>
      <c r="D1185" s="135"/>
    </row>
    <row r="1186" spans="2:4" outlineLevel="2">
      <c r="B1186" s="149" t="s">
        <v>1361</v>
      </c>
      <c r="C1186" s="137" t="s">
        <v>1362</v>
      </c>
      <c r="D1186" s="135"/>
    </row>
    <row r="1187" spans="2:4" outlineLevel="2">
      <c r="B1187" s="149"/>
      <c r="C1187" s="586" t="s">
        <v>2456</v>
      </c>
      <c r="D1187" s="588"/>
    </row>
    <row r="1188" spans="2:4" outlineLevel="2">
      <c r="B1188" s="149" t="s">
        <v>1363</v>
      </c>
      <c r="C1188" s="137" t="s">
        <v>1364</v>
      </c>
      <c r="D1188" s="135"/>
    </row>
    <row r="1189" spans="2:4" outlineLevel="2">
      <c r="B1189" s="149"/>
      <c r="C1189" s="586" t="s">
        <v>2457</v>
      </c>
      <c r="D1189" s="588"/>
    </row>
    <row r="1190" spans="2:4" outlineLevel="2">
      <c r="B1190" s="136"/>
      <c r="C1190" s="137"/>
      <c r="D1190" s="135"/>
    </row>
    <row r="1191" spans="2:4" outlineLevel="1">
      <c r="B1191" s="136"/>
      <c r="C1191" s="156" t="s">
        <v>1365</v>
      </c>
      <c r="D1191" s="135"/>
    </row>
    <row r="1192" spans="2:4" outlineLevel="2">
      <c r="B1192" s="149" t="s">
        <v>1366</v>
      </c>
      <c r="C1192" s="137" t="s">
        <v>1367</v>
      </c>
      <c r="D1192" s="135"/>
    </row>
    <row r="1193" spans="2:4" outlineLevel="2">
      <c r="B1193" s="149"/>
      <c r="C1193" s="586" t="s">
        <v>2458</v>
      </c>
      <c r="D1193" s="588"/>
    </row>
    <row r="1194" spans="2:4" outlineLevel="2">
      <c r="B1194" s="149" t="s">
        <v>1368</v>
      </c>
      <c r="C1194" s="137" t="s">
        <v>1369</v>
      </c>
      <c r="D1194" s="135"/>
    </row>
    <row r="1195" spans="2:4" outlineLevel="2">
      <c r="B1195" s="149"/>
      <c r="C1195" s="586" t="s">
        <v>2459</v>
      </c>
      <c r="D1195" s="588"/>
    </row>
    <row r="1196" spans="2:4" outlineLevel="2">
      <c r="B1196" s="177"/>
      <c r="C1196" s="137"/>
      <c r="D1196" s="135"/>
    </row>
    <row r="1197" spans="2:4" outlineLevel="1">
      <c r="B1197" s="177"/>
      <c r="C1197" s="137"/>
      <c r="D1197" s="135"/>
    </row>
    <row r="1198" spans="2:4">
      <c r="B1198" s="136"/>
      <c r="C1198" s="150"/>
      <c r="D1198" s="135"/>
    </row>
    <row r="1199" spans="2:4" ht="17.25" thickBot="1">
      <c r="B1199" s="136"/>
      <c r="C1199" s="150"/>
      <c r="D1199" s="142"/>
    </row>
    <row r="1200" spans="2:4" ht="17.25" thickBot="1">
      <c r="B1200" s="109" t="s">
        <v>1370</v>
      </c>
      <c r="C1200" s="110"/>
      <c r="D1200" s="145"/>
    </row>
    <row r="1201" spans="2:4">
      <c r="B1201" s="115" t="s">
        <v>322</v>
      </c>
      <c r="C1201" s="116"/>
      <c r="D1201" s="119" t="s">
        <v>2104</v>
      </c>
    </row>
    <row r="1202" spans="2:4">
      <c r="B1202" s="120">
        <v>9.1</v>
      </c>
      <c r="C1202" s="212" t="s">
        <v>1371</v>
      </c>
      <c r="D1202" s="124"/>
    </row>
    <row r="1203" spans="2:4">
      <c r="B1203" s="125" t="s">
        <v>1372</v>
      </c>
      <c r="C1203" s="213" t="s">
        <v>1373</v>
      </c>
      <c r="D1203" s="129"/>
    </row>
    <row r="1204" spans="2:4" outlineLevel="1">
      <c r="B1204" s="136" t="s">
        <v>1374</v>
      </c>
      <c r="C1204" s="214" t="s">
        <v>1375</v>
      </c>
      <c r="D1204" s="135"/>
    </row>
    <row r="1205" spans="2:4" outlineLevel="2">
      <c r="B1205" s="149" t="s">
        <v>1376</v>
      </c>
      <c r="C1205" s="215" t="s">
        <v>1377</v>
      </c>
      <c r="D1205" s="135"/>
    </row>
    <row r="1206" spans="2:4" outlineLevel="2">
      <c r="B1206" s="149"/>
      <c r="C1206" s="586" t="s">
        <v>2460</v>
      </c>
      <c r="D1206" s="588"/>
    </row>
    <row r="1207" spans="2:4" outlineLevel="2">
      <c r="B1207" s="149"/>
      <c r="C1207" s="586" t="s">
        <v>2461</v>
      </c>
      <c r="D1207" s="588"/>
    </row>
    <row r="1208" spans="2:4" outlineLevel="2">
      <c r="B1208" s="136"/>
      <c r="C1208" s="215"/>
      <c r="D1208" s="135"/>
    </row>
    <row r="1209" spans="2:4" outlineLevel="2">
      <c r="B1209" s="136"/>
      <c r="C1209" s="216"/>
      <c r="D1209" s="135"/>
    </row>
    <row r="1210" spans="2:4" outlineLevel="1">
      <c r="B1210" s="136" t="s">
        <v>1378</v>
      </c>
      <c r="C1210" s="214" t="s">
        <v>1379</v>
      </c>
      <c r="D1210" s="135"/>
    </row>
    <row r="1211" spans="2:4" outlineLevel="2">
      <c r="B1211" s="149" t="s">
        <v>1380</v>
      </c>
      <c r="C1211" s="215" t="s">
        <v>1381</v>
      </c>
      <c r="D1211" s="135"/>
    </row>
    <row r="1212" spans="2:4" outlineLevel="2">
      <c r="B1212" s="149"/>
      <c r="C1212" s="586" t="s">
        <v>2462</v>
      </c>
      <c r="D1212" s="588"/>
    </row>
    <row r="1213" spans="2:4" outlineLevel="2">
      <c r="B1213" s="149"/>
      <c r="C1213" s="586" t="s">
        <v>2463</v>
      </c>
      <c r="D1213" s="588"/>
    </row>
    <row r="1214" spans="2:4" outlineLevel="2">
      <c r="B1214" s="136"/>
      <c r="C1214" s="215"/>
      <c r="D1214" s="135"/>
    </row>
    <row r="1215" spans="2:4" outlineLevel="2">
      <c r="B1215" s="136"/>
      <c r="C1215" s="216"/>
      <c r="D1215" s="135"/>
    </row>
    <row r="1216" spans="2:4" outlineLevel="1">
      <c r="B1216" s="136" t="s">
        <v>1382</v>
      </c>
      <c r="C1216" s="214" t="s">
        <v>1383</v>
      </c>
      <c r="D1216" s="135"/>
    </row>
    <row r="1217" spans="2:4" outlineLevel="2">
      <c r="B1217" s="149" t="s">
        <v>1384</v>
      </c>
      <c r="C1217" s="215" t="s">
        <v>1385</v>
      </c>
      <c r="D1217" s="135"/>
    </row>
    <row r="1218" spans="2:4" outlineLevel="2">
      <c r="B1218" s="149"/>
      <c r="C1218" s="586" t="s">
        <v>2464</v>
      </c>
      <c r="D1218" s="588"/>
    </row>
    <row r="1219" spans="2:4" outlineLevel="2">
      <c r="B1219" s="149"/>
      <c r="C1219" s="586" t="s">
        <v>2465</v>
      </c>
      <c r="D1219" s="588"/>
    </row>
    <row r="1220" spans="2:4" outlineLevel="2">
      <c r="B1220" s="177"/>
      <c r="C1220" s="215"/>
      <c r="D1220" s="135"/>
    </row>
    <row r="1221" spans="2:4" outlineLevel="2">
      <c r="B1221" s="136"/>
      <c r="C1221" s="216"/>
      <c r="D1221" s="135"/>
    </row>
    <row r="1222" spans="2:4" outlineLevel="1">
      <c r="B1222" s="136" t="s">
        <v>1386</v>
      </c>
      <c r="C1222" s="214" t="s">
        <v>1387</v>
      </c>
      <c r="D1222" s="135"/>
    </row>
    <row r="1223" spans="2:4" outlineLevel="2">
      <c r="B1223" s="149" t="s">
        <v>1388</v>
      </c>
      <c r="C1223" s="215" t="s">
        <v>1389</v>
      </c>
      <c r="D1223" s="135"/>
    </row>
    <row r="1224" spans="2:4" outlineLevel="2">
      <c r="B1224" s="149"/>
      <c r="C1224" s="586" t="s">
        <v>2466</v>
      </c>
      <c r="D1224" s="588"/>
    </row>
    <row r="1225" spans="2:4" outlineLevel="2">
      <c r="B1225" s="136"/>
      <c r="C1225" s="216"/>
      <c r="D1225" s="135"/>
    </row>
    <row r="1226" spans="2:4" outlineLevel="2">
      <c r="B1226" s="177"/>
      <c r="C1226" s="216"/>
      <c r="D1226" s="135"/>
    </row>
    <row r="1227" spans="2:4" outlineLevel="1">
      <c r="B1227" s="136" t="s">
        <v>1390</v>
      </c>
      <c r="C1227" s="214" t="s">
        <v>1391</v>
      </c>
      <c r="D1227" s="135"/>
    </row>
    <row r="1228" spans="2:4" outlineLevel="2">
      <c r="B1228" s="149" t="s">
        <v>1392</v>
      </c>
      <c r="C1228" s="215" t="s">
        <v>1393</v>
      </c>
      <c r="D1228" s="135"/>
    </row>
    <row r="1229" spans="2:4" outlineLevel="2">
      <c r="B1229" s="149"/>
      <c r="C1229" s="586" t="s">
        <v>2467</v>
      </c>
      <c r="D1229" s="588"/>
    </row>
    <row r="1230" spans="2:4" outlineLevel="2">
      <c r="B1230" s="136"/>
      <c r="C1230" s="216"/>
      <c r="D1230" s="135"/>
    </row>
    <row r="1231" spans="2:4" outlineLevel="1">
      <c r="B1231" s="136"/>
      <c r="C1231" s="216"/>
      <c r="D1231" s="135"/>
    </row>
    <row r="1232" spans="2:4">
      <c r="B1232" s="136"/>
      <c r="C1232" s="216"/>
      <c r="D1232" s="135"/>
    </row>
    <row r="1233" spans="2:4">
      <c r="B1233" s="120">
        <v>9.1999999999999993</v>
      </c>
      <c r="C1233" s="212" t="s">
        <v>1394</v>
      </c>
      <c r="D1233" s="124"/>
    </row>
    <row r="1234" spans="2:4">
      <c r="B1234" s="125" t="s">
        <v>1395</v>
      </c>
      <c r="C1234" s="213" t="s">
        <v>1396</v>
      </c>
      <c r="D1234" s="129"/>
    </row>
    <row r="1235" spans="2:4" outlineLevel="1">
      <c r="B1235" s="136" t="s">
        <v>1397</v>
      </c>
      <c r="C1235" s="214" t="s">
        <v>1398</v>
      </c>
      <c r="D1235" s="135"/>
    </row>
    <row r="1236" spans="2:4" outlineLevel="2">
      <c r="B1236" s="149" t="s">
        <v>1399</v>
      </c>
      <c r="C1236" s="215" t="s">
        <v>1400</v>
      </c>
      <c r="D1236" s="135"/>
    </row>
    <row r="1237" spans="2:4" outlineLevel="2">
      <c r="B1237" s="149"/>
      <c r="C1237" s="586" t="s">
        <v>2468</v>
      </c>
      <c r="D1237" s="588"/>
    </row>
    <row r="1238" spans="2:4" outlineLevel="2">
      <c r="B1238" s="149"/>
      <c r="C1238" s="586" t="s">
        <v>2469</v>
      </c>
      <c r="D1238" s="588"/>
    </row>
    <row r="1239" spans="2:4" outlineLevel="2">
      <c r="B1239" s="177"/>
      <c r="C1239" s="216"/>
      <c r="D1239" s="135"/>
    </row>
    <row r="1240" spans="2:4" outlineLevel="2">
      <c r="B1240" s="136"/>
      <c r="C1240" s="216"/>
      <c r="D1240" s="167"/>
    </row>
    <row r="1241" spans="2:4" outlineLevel="1">
      <c r="B1241" s="136" t="s">
        <v>1401</v>
      </c>
      <c r="C1241" s="214" t="s">
        <v>1402</v>
      </c>
      <c r="D1241" s="135"/>
    </row>
    <row r="1242" spans="2:4" outlineLevel="2">
      <c r="B1242" s="149" t="s">
        <v>1403</v>
      </c>
      <c r="C1242" s="215" t="s">
        <v>1404</v>
      </c>
      <c r="D1242" s="157"/>
    </row>
    <row r="1243" spans="2:4" outlineLevel="2">
      <c r="B1243" s="149"/>
      <c r="C1243" s="586" t="s">
        <v>2470</v>
      </c>
      <c r="D1243" s="588"/>
    </row>
    <row r="1244" spans="2:4" outlineLevel="2">
      <c r="B1244" s="149"/>
      <c r="C1244" s="586" t="s">
        <v>2471</v>
      </c>
      <c r="D1244" s="588"/>
    </row>
    <row r="1245" spans="2:4" outlineLevel="2">
      <c r="B1245" s="177"/>
      <c r="C1245" s="216"/>
      <c r="D1245" s="135"/>
    </row>
    <row r="1246" spans="2:4" outlineLevel="2">
      <c r="B1246" s="136"/>
      <c r="C1246" s="216"/>
      <c r="D1246" s="135"/>
    </row>
    <row r="1247" spans="2:4" outlineLevel="1">
      <c r="B1247" s="136" t="s">
        <v>1405</v>
      </c>
      <c r="C1247" s="214" t="s">
        <v>1406</v>
      </c>
      <c r="D1247" s="157"/>
    </row>
    <row r="1248" spans="2:4" outlineLevel="2">
      <c r="B1248" s="149" t="s">
        <v>1407</v>
      </c>
      <c r="C1248" s="215" t="s">
        <v>1408</v>
      </c>
      <c r="D1248" s="135"/>
    </row>
    <row r="1249" spans="2:4" outlineLevel="2">
      <c r="B1249" s="149"/>
      <c r="C1249" s="586" t="s">
        <v>2472</v>
      </c>
      <c r="D1249" s="588"/>
    </row>
    <row r="1250" spans="2:4" outlineLevel="2">
      <c r="B1250" s="149"/>
      <c r="C1250" s="586" t="s">
        <v>2473</v>
      </c>
      <c r="D1250" s="588"/>
    </row>
    <row r="1251" spans="2:4" outlineLevel="2">
      <c r="B1251" s="177"/>
      <c r="C1251" s="216"/>
      <c r="D1251" s="157"/>
    </row>
    <row r="1252" spans="2:4" outlineLevel="2">
      <c r="B1252" s="136"/>
      <c r="C1252" s="216"/>
      <c r="D1252" s="135"/>
    </row>
    <row r="1253" spans="2:4" outlineLevel="1">
      <c r="B1253" s="136" t="s">
        <v>1409</v>
      </c>
      <c r="C1253" s="214" t="s">
        <v>1410</v>
      </c>
      <c r="D1253" s="135"/>
    </row>
    <row r="1254" spans="2:4" outlineLevel="2">
      <c r="B1254" s="149" t="s">
        <v>1411</v>
      </c>
      <c r="C1254" s="215" t="s">
        <v>1412</v>
      </c>
      <c r="D1254" s="135"/>
    </row>
    <row r="1255" spans="2:4" outlineLevel="2">
      <c r="B1255" s="149"/>
      <c r="C1255" s="586" t="s">
        <v>2474</v>
      </c>
      <c r="D1255" s="588"/>
    </row>
    <row r="1256" spans="2:4" outlineLevel="2">
      <c r="B1256" s="177"/>
      <c r="C1256" s="216"/>
      <c r="D1256" s="157"/>
    </row>
    <row r="1257" spans="2:4" outlineLevel="2">
      <c r="B1257" s="136"/>
      <c r="C1257" s="216"/>
      <c r="D1257" s="135"/>
    </row>
    <row r="1258" spans="2:4" outlineLevel="1">
      <c r="B1258" s="136" t="s">
        <v>1413</v>
      </c>
      <c r="C1258" s="214" t="s">
        <v>1414</v>
      </c>
      <c r="D1258" s="135"/>
    </row>
    <row r="1259" spans="2:4" outlineLevel="2">
      <c r="B1259" s="149" t="s">
        <v>1415</v>
      </c>
      <c r="C1259" s="215" t="s">
        <v>1416</v>
      </c>
      <c r="D1259" s="135"/>
    </row>
    <row r="1260" spans="2:4" outlineLevel="2">
      <c r="B1260" s="149"/>
      <c r="C1260" s="586" t="s">
        <v>2475</v>
      </c>
      <c r="D1260" s="588"/>
    </row>
    <row r="1261" spans="2:4" outlineLevel="2">
      <c r="B1261" s="136"/>
      <c r="C1261" s="216"/>
      <c r="D1261" s="135"/>
    </row>
    <row r="1262" spans="2:4" outlineLevel="1">
      <c r="B1262" s="136"/>
      <c r="C1262" s="216"/>
      <c r="D1262" s="135"/>
    </row>
    <row r="1263" spans="2:4">
      <c r="B1263" s="136"/>
      <c r="C1263" s="216"/>
      <c r="D1263" s="135"/>
    </row>
    <row r="1264" spans="2:4">
      <c r="B1264" s="120">
        <v>9.3000000000000007</v>
      </c>
      <c r="C1264" s="212" t="s">
        <v>1417</v>
      </c>
      <c r="D1264" s="124"/>
    </row>
    <row r="1265" spans="2:4">
      <c r="B1265" s="125" t="s">
        <v>1418</v>
      </c>
      <c r="C1265" s="213" t="s">
        <v>1419</v>
      </c>
      <c r="D1265" s="129"/>
    </row>
    <row r="1266" spans="2:4" outlineLevel="1">
      <c r="B1266" s="136" t="s">
        <v>1420</v>
      </c>
      <c r="C1266" s="214" t="s">
        <v>1421</v>
      </c>
      <c r="D1266" s="135"/>
    </row>
    <row r="1267" spans="2:4" outlineLevel="2">
      <c r="B1267" s="149" t="s">
        <v>1422</v>
      </c>
      <c r="C1267" s="215" t="s">
        <v>1423</v>
      </c>
      <c r="D1267" s="135"/>
    </row>
    <row r="1268" spans="2:4" outlineLevel="2">
      <c r="B1268" s="149"/>
      <c r="C1268" s="586" t="s">
        <v>2476</v>
      </c>
      <c r="D1268" s="588"/>
    </row>
    <row r="1269" spans="2:4" outlineLevel="2">
      <c r="B1269" s="149"/>
      <c r="C1269" s="586" t="s">
        <v>2477</v>
      </c>
      <c r="D1269" s="588"/>
    </row>
    <row r="1270" spans="2:4" outlineLevel="2">
      <c r="B1270" s="177"/>
      <c r="C1270" s="216"/>
      <c r="D1270" s="135"/>
    </row>
    <row r="1271" spans="2:4" outlineLevel="2">
      <c r="B1271" s="136"/>
      <c r="C1271" s="216"/>
      <c r="D1271" s="135"/>
    </row>
    <row r="1272" spans="2:4" outlineLevel="1">
      <c r="B1272" s="136" t="s">
        <v>1424</v>
      </c>
      <c r="C1272" s="214" t="s">
        <v>1425</v>
      </c>
      <c r="D1272" s="162"/>
    </row>
    <row r="1273" spans="2:4" outlineLevel="2">
      <c r="B1273" s="149" t="s">
        <v>1426</v>
      </c>
      <c r="C1273" s="215" t="s">
        <v>1427</v>
      </c>
      <c r="D1273" s="135"/>
    </row>
    <row r="1274" spans="2:4" outlineLevel="2">
      <c r="B1274" s="149"/>
      <c r="C1274" s="586" t="s">
        <v>2478</v>
      </c>
      <c r="D1274" s="588"/>
    </row>
    <row r="1275" spans="2:4" outlineLevel="2">
      <c r="B1275" s="149"/>
      <c r="C1275" s="586" t="s">
        <v>2479</v>
      </c>
      <c r="D1275" s="588"/>
    </row>
    <row r="1276" spans="2:4" outlineLevel="2">
      <c r="B1276" s="149"/>
      <c r="C1276" s="586" t="s">
        <v>2480</v>
      </c>
      <c r="D1276" s="588"/>
    </row>
    <row r="1277" spans="2:4" outlineLevel="2">
      <c r="B1277" s="177"/>
      <c r="C1277" s="216"/>
      <c r="D1277" s="135"/>
    </row>
    <row r="1278" spans="2:4" outlineLevel="2">
      <c r="B1278" s="136"/>
      <c r="C1278" s="216"/>
      <c r="D1278" s="135"/>
    </row>
    <row r="1279" spans="2:4" outlineLevel="1">
      <c r="B1279" s="136" t="s">
        <v>1428</v>
      </c>
      <c r="C1279" s="214" t="s">
        <v>1429</v>
      </c>
      <c r="D1279" s="135"/>
    </row>
    <row r="1280" spans="2:4" outlineLevel="2">
      <c r="B1280" s="149" t="s">
        <v>1430</v>
      </c>
      <c r="C1280" s="215" t="s">
        <v>1431</v>
      </c>
      <c r="D1280" s="135"/>
    </row>
    <row r="1281" spans="2:4" outlineLevel="2">
      <c r="B1281" s="149"/>
      <c r="C1281" s="586" t="s">
        <v>2481</v>
      </c>
      <c r="D1281" s="588"/>
    </row>
    <row r="1282" spans="2:4" outlineLevel="2">
      <c r="B1282" s="149"/>
      <c r="C1282" s="586" t="s">
        <v>2482</v>
      </c>
      <c r="D1282" s="588"/>
    </row>
    <row r="1283" spans="2:4" outlineLevel="2">
      <c r="B1283" s="177"/>
      <c r="C1283" s="216"/>
      <c r="D1283" s="135"/>
    </row>
    <row r="1284" spans="2:4" outlineLevel="2">
      <c r="B1284" s="136"/>
      <c r="C1284" s="216"/>
      <c r="D1284" s="135"/>
    </row>
    <row r="1285" spans="2:4" outlineLevel="1">
      <c r="B1285" s="136" t="s">
        <v>1432</v>
      </c>
      <c r="C1285" s="214" t="s">
        <v>1433</v>
      </c>
      <c r="D1285" s="135"/>
    </row>
    <row r="1286" spans="2:4" outlineLevel="2">
      <c r="B1286" s="149" t="s">
        <v>1434</v>
      </c>
      <c r="C1286" s="215" t="s">
        <v>2483</v>
      </c>
      <c r="D1286" s="135"/>
    </row>
    <row r="1287" spans="2:4" outlineLevel="2">
      <c r="B1287" s="149"/>
      <c r="C1287" s="586" t="s">
        <v>2484</v>
      </c>
      <c r="D1287" s="588"/>
    </row>
    <row r="1288" spans="2:4" outlineLevel="2">
      <c r="B1288" s="177"/>
      <c r="C1288" s="216"/>
      <c r="D1288" s="135"/>
    </row>
    <row r="1289" spans="2:4" outlineLevel="2">
      <c r="B1289" s="136"/>
      <c r="C1289" s="216"/>
      <c r="D1289" s="135"/>
    </row>
    <row r="1290" spans="2:4" outlineLevel="1">
      <c r="B1290" s="136" t="s">
        <v>1436</v>
      </c>
      <c r="C1290" s="214" t="s">
        <v>1437</v>
      </c>
      <c r="D1290" s="135"/>
    </row>
    <row r="1291" spans="2:4" outlineLevel="2">
      <c r="B1291" s="149" t="s">
        <v>1438</v>
      </c>
      <c r="C1291" s="215" t="s">
        <v>1439</v>
      </c>
      <c r="D1291" s="135"/>
    </row>
    <row r="1292" spans="2:4" outlineLevel="2">
      <c r="B1292" s="149"/>
      <c r="C1292" s="586" t="s">
        <v>2485</v>
      </c>
      <c r="D1292" s="588"/>
    </row>
    <row r="1293" spans="2:4" outlineLevel="2">
      <c r="B1293" s="136"/>
      <c r="C1293" s="216"/>
      <c r="D1293" s="135"/>
    </row>
    <row r="1294" spans="2:4" outlineLevel="1">
      <c r="B1294" s="177"/>
      <c r="C1294" s="216"/>
      <c r="D1294" s="135"/>
    </row>
    <row r="1295" spans="2:4">
      <c r="B1295" s="177"/>
      <c r="C1295" s="216"/>
      <c r="D1295" s="135"/>
    </row>
    <row r="1296" spans="2:4">
      <c r="B1296" s="120">
        <v>9.4</v>
      </c>
      <c r="C1296" s="217" t="s">
        <v>1440</v>
      </c>
      <c r="D1296" s="124"/>
    </row>
    <row r="1297" spans="2:4">
      <c r="B1297" s="125" t="s">
        <v>1441</v>
      </c>
      <c r="C1297" s="218" t="s">
        <v>1442</v>
      </c>
      <c r="D1297" s="129"/>
    </row>
    <row r="1298" spans="2:4" outlineLevel="1">
      <c r="B1298" s="136" t="s">
        <v>1443</v>
      </c>
      <c r="C1298" s="219" t="s">
        <v>1444</v>
      </c>
      <c r="D1298" s="135"/>
    </row>
    <row r="1299" spans="2:4" outlineLevel="2">
      <c r="B1299" s="149" t="s">
        <v>1445</v>
      </c>
      <c r="C1299" s="220" t="s">
        <v>1446</v>
      </c>
      <c r="D1299" s="135"/>
    </row>
    <row r="1300" spans="2:4" outlineLevel="2">
      <c r="B1300" s="149"/>
      <c r="C1300" s="586" t="s">
        <v>2486</v>
      </c>
      <c r="D1300" s="588"/>
    </row>
    <row r="1301" spans="2:4" outlineLevel="2">
      <c r="B1301" s="149"/>
      <c r="C1301" s="586" t="s">
        <v>2487</v>
      </c>
      <c r="D1301" s="588"/>
    </row>
    <row r="1302" spans="2:4" outlineLevel="2">
      <c r="B1302" s="177"/>
      <c r="C1302" s="221"/>
      <c r="D1302" s="135"/>
    </row>
    <row r="1303" spans="2:4" outlineLevel="2">
      <c r="B1303" s="136"/>
      <c r="C1303" s="221"/>
      <c r="D1303" s="135"/>
    </row>
    <row r="1304" spans="2:4" outlineLevel="1">
      <c r="B1304" s="136" t="s">
        <v>1447</v>
      </c>
      <c r="C1304" s="219" t="s">
        <v>1448</v>
      </c>
      <c r="D1304" s="135"/>
    </row>
    <row r="1305" spans="2:4" outlineLevel="2">
      <c r="B1305" s="149" t="s">
        <v>1449</v>
      </c>
      <c r="C1305" s="220" t="s">
        <v>1450</v>
      </c>
      <c r="D1305" s="135"/>
    </row>
    <row r="1306" spans="2:4" outlineLevel="2">
      <c r="B1306" s="149"/>
      <c r="C1306" s="586" t="s">
        <v>2488</v>
      </c>
      <c r="D1306" s="588"/>
    </row>
    <row r="1307" spans="2:4" outlineLevel="2">
      <c r="B1307" s="149"/>
      <c r="C1307" s="586" t="s">
        <v>2489</v>
      </c>
      <c r="D1307" s="588"/>
    </row>
    <row r="1308" spans="2:4" outlineLevel="2">
      <c r="B1308" s="149"/>
      <c r="C1308" s="586" t="s">
        <v>2490</v>
      </c>
      <c r="D1308" s="588"/>
    </row>
    <row r="1309" spans="2:4" outlineLevel="2">
      <c r="B1309" s="177"/>
      <c r="C1309" s="221"/>
      <c r="D1309" s="135"/>
    </row>
    <row r="1310" spans="2:4" outlineLevel="2">
      <c r="B1310" s="136"/>
      <c r="C1310" s="221"/>
      <c r="D1310" s="135"/>
    </row>
    <row r="1311" spans="2:4" outlineLevel="1">
      <c r="B1311" s="136" t="s">
        <v>1451</v>
      </c>
      <c r="C1311" s="219" t="s">
        <v>1452</v>
      </c>
      <c r="D1311" s="135"/>
    </row>
    <row r="1312" spans="2:4" outlineLevel="2">
      <c r="B1312" s="149" t="s">
        <v>1453</v>
      </c>
      <c r="C1312" s="220" t="s">
        <v>1454</v>
      </c>
      <c r="D1312" s="135"/>
    </row>
    <row r="1313" spans="2:4" outlineLevel="2">
      <c r="B1313" s="149"/>
      <c r="C1313" s="586" t="s">
        <v>2491</v>
      </c>
      <c r="D1313" s="588"/>
    </row>
    <row r="1314" spans="2:4" outlineLevel="2">
      <c r="B1314" s="149"/>
      <c r="C1314" s="586" t="s">
        <v>2492</v>
      </c>
      <c r="D1314" s="588"/>
    </row>
    <row r="1315" spans="2:4" outlineLevel="2">
      <c r="B1315" s="136"/>
      <c r="C1315" s="221"/>
      <c r="D1315" s="135"/>
    </row>
    <row r="1316" spans="2:4" outlineLevel="1">
      <c r="B1316" s="136"/>
      <c r="C1316" s="221"/>
      <c r="D1316" s="135"/>
    </row>
    <row r="1317" spans="2:4">
      <c r="B1317" s="136"/>
      <c r="C1317" s="221"/>
      <c r="D1317" s="135"/>
    </row>
    <row r="1318" spans="2:4">
      <c r="B1318" s="120">
        <v>9.5</v>
      </c>
      <c r="C1318" s="217" t="s">
        <v>1455</v>
      </c>
      <c r="D1318" s="124"/>
    </row>
    <row r="1319" spans="2:4">
      <c r="B1319" s="125" t="s">
        <v>1456</v>
      </c>
      <c r="C1319" s="222" t="s">
        <v>1457</v>
      </c>
      <c r="D1319" s="129"/>
    </row>
    <row r="1320" spans="2:4" outlineLevel="1">
      <c r="B1320" s="136" t="s">
        <v>1458</v>
      </c>
      <c r="C1320" s="219" t="s">
        <v>1459</v>
      </c>
      <c r="D1320" s="135"/>
    </row>
    <row r="1321" spans="2:4" outlineLevel="2">
      <c r="B1321" s="149" t="s">
        <v>1460</v>
      </c>
      <c r="C1321" s="220" t="s">
        <v>1461</v>
      </c>
      <c r="D1321" s="135"/>
    </row>
    <row r="1322" spans="2:4" outlineLevel="2">
      <c r="B1322" s="149"/>
      <c r="C1322" s="586" t="s">
        <v>2493</v>
      </c>
      <c r="D1322" s="588"/>
    </row>
    <row r="1323" spans="2:4" outlineLevel="2">
      <c r="B1323" s="149"/>
      <c r="C1323" s="586" t="s">
        <v>2494</v>
      </c>
      <c r="D1323" s="588"/>
    </row>
    <row r="1324" spans="2:4" outlineLevel="2">
      <c r="B1324" s="136"/>
      <c r="C1324" s="223"/>
      <c r="D1324" s="135"/>
    </row>
    <row r="1325" spans="2:4" outlineLevel="1">
      <c r="B1325" s="136"/>
      <c r="C1325" s="224"/>
      <c r="D1325" s="135"/>
    </row>
    <row r="1326" spans="2:4">
      <c r="B1326" s="136"/>
      <c r="C1326" s="224"/>
      <c r="D1326" s="135"/>
    </row>
    <row r="1327" spans="2:4">
      <c r="B1327" s="120">
        <v>9.6</v>
      </c>
      <c r="C1327" s="217" t="s">
        <v>1462</v>
      </c>
      <c r="D1327" s="124"/>
    </row>
    <row r="1328" spans="2:4">
      <c r="B1328" s="125" t="s">
        <v>1463</v>
      </c>
      <c r="C1328" s="218" t="s">
        <v>1464</v>
      </c>
      <c r="D1328" s="129"/>
    </row>
    <row r="1329" spans="2:4" outlineLevel="1">
      <c r="B1329" s="136" t="s">
        <v>1465</v>
      </c>
      <c r="C1329" s="223" t="s">
        <v>1466</v>
      </c>
      <c r="D1329" s="135"/>
    </row>
    <row r="1330" spans="2:4" outlineLevel="2">
      <c r="B1330" s="149" t="s">
        <v>1467</v>
      </c>
      <c r="C1330" s="220" t="s">
        <v>1468</v>
      </c>
      <c r="D1330" s="135"/>
    </row>
    <row r="1331" spans="2:4" outlineLevel="2">
      <c r="B1331" s="149"/>
      <c r="C1331" s="586" t="s">
        <v>2495</v>
      </c>
      <c r="D1331" s="588"/>
    </row>
    <row r="1332" spans="2:4" outlineLevel="2">
      <c r="B1332" s="136"/>
      <c r="C1332" s="221"/>
      <c r="D1332" s="167"/>
    </row>
    <row r="1333" spans="2:4" outlineLevel="2">
      <c r="B1333" s="136"/>
      <c r="C1333" s="223"/>
      <c r="D1333" s="135"/>
    </row>
    <row r="1334" spans="2:4" outlineLevel="1">
      <c r="B1334" s="136" t="s">
        <v>1469</v>
      </c>
      <c r="C1334" s="223" t="s">
        <v>1470</v>
      </c>
      <c r="D1334" s="157"/>
    </row>
    <row r="1335" spans="2:4" outlineLevel="2">
      <c r="B1335" s="149" t="s">
        <v>1471</v>
      </c>
      <c r="C1335" s="220" t="s">
        <v>1472</v>
      </c>
      <c r="D1335" s="135"/>
    </row>
    <row r="1336" spans="2:4" outlineLevel="2">
      <c r="B1336" s="149"/>
      <c r="C1336" s="586" t="s">
        <v>2496</v>
      </c>
      <c r="D1336" s="588"/>
    </row>
    <row r="1337" spans="2:4" outlineLevel="2">
      <c r="B1337" s="149"/>
      <c r="C1337" s="586" t="s">
        <v>2497</v>
      </c>
      <c r="D1337" s="588"/>
    </row>
    <row r="1338" spans="2:4" outlineLevel="2">
      <c r="B1338" s="149"/>
      <c r="C1338" s="586" t="s">
        <v>2498</v>
      </c>
      <c r="D1338" s="588"/>
    </row>
    <row r="1339" spans="2:4" outlineLevel="2">
      <c r="B1339" s="136"/>
      <c r="C1339" s="223"/>
      <c r="D1339" s="157"/>
    </row>
    <row r="1340" spans="2:4" outlineLevel="2">
      <c r="B1340" s="177"/>
      <c r="C1340" s="220"/>
      <c r="D1340" s="135"/>
    </row>
    <row r="1341" spans="2:4" outlineLevel="1">
      <c r="B1341" s="136" t="s">
        <v>1473</v>
      </c>
      <c r="C1341" s="223" t="s">
        <v>1474</v>
      </c>
      <c r="D1341" s="135"/>
    </row>
    <row r="1342" spans="2:4" outlineLevel="2">
      <c r="B1342" s="149" t="s">
        <v>1475</v>
      </c>
      <c r="C1342" s="220" t="s">
        <v>1476</v>
      </c>
      <c r="D1342" s="157"/>
    </row>
    <row r="1343" spans="2:4" outlineLevel="2">
      <c r="B1343" s="149"/>
      <c r="C1343" s="586" t="s">
        <v>2499</v>
      </c>
      <c r="D1343" s="588"/>
    </row>
    <row r="1344" spans="2:4" outlineLevel="2">
      <c r="B1344" s="136"/>
      <c r="C1344" s="221"/>
      <c r="D1344" s="135"/>
    </row>
    <row r="1345" spans="2:4" outlineLevel="2">
      <c r="B1345" s="136"/>
      <c r="C1345" s="223"/>
      <c r="D1345" s="135"/>
    </row>
    <row r="1346" spans="2:4" outlineLevel="1">
      <c r="B1346" s="136" t="s">
        <v>1477</v>
      </c>
      <c r="C1346" s="223" t="s">
        <v>1478</v>
      </c>
      <c r="D1346" s="135"/>
    </row>
    <row r="1347" spans="2:4" outlineLevel="2">
      <c r="B1347" s="149" t="s">
        <v>1479</v>
      </c>
      <c r="C1347" s="220" t="s">
        <v>1480</v>
      </c>
      <c r="D1347" s="157"/>
    </row>
    <row r="1348" spans="2:4" outlineLevel="2">
      <c r="B1348" s="149"/>
      <c r="C1348" s="586" t="s">
        <v>2500</v>
      </c>
      <c r="D1348" s="588"/>
    </row>
    <row r="1349" spans="2:4" outlineLevel="2">
      <c r="B1349" s="136"/>
      <c r="C1349" s="221"/>
      <c r="D1349" s="135"/>
    </row>
    <row r="1350" spans="2:4" outlineLevel="1">
      <c r="B1350" s="177"/>
      <c r="C1350" s="223"/>
      <c r="D1350" s="135"/>
    </row>
    <row r="1351" spans="2:4">
      <c r="B1351" s="177"/>
      <c r="C1351" s="223"/>
      <c r="D1351" s="135"/>
    </row>
    <row r="1352" spans="2:4">
      <c r="B1352" s="120">
        <v>9.6999999999999993</v>
      </c>
      <c r="C1352" s="217" t="s">
        <v>1481</v>
      </c>
      <c r="D1352" s="124"/>
    </row>
    <row r="1353" spans="2:4">
      <c r="B1353" s="125" t="s">
        <v>1482</v>
      </c>
      <c r="C1353" s="218" t="s">
        <v>1483</v>
      </c>
      <c r="D1353" s="129"/>
    </row>
    <row r="1354" spans="2:4" outlineLevel="1">
      <c r="B1354" s="136" t="s">
        <v>1484</v>
      </c>
      <c r="C1354" s="219" t="s">
        <v>1485</v>
      </c>
      <c r="D1354" s="135"/>
    </row>
    <row r="1355" spans="2:4" outlineLevel="2">
      <c r="B1355" s="149" t="s">
        <v>1486</v>
      </c>
      <c r="C1355" s="220" t="s">
        <v>1487</v>
      </c>
      <c r="D1355" s="135"/>
    </row>
    <row r="1356" spans="2:4" outlineLevel="2">
      <c r="B1356" s="149"/>
      <c r="C1356" s="586" t="s">
        <v>2501</v>
      </c>
      <c r="D1356" s="588"/>
    </row>
    <row r="1357" spans="2:4" outlineLevel="2">
      <c r="B1357" s="149"/>
      <c r="C1357" s="586" t="s">
        <v>2502</v>
      </c>
      <c r="D1357" s="588"/>
    </row>
    <row r="1358" spans="2:4" outlineLevel="2">
      <c r="B1358" s="136"/>
      <c r="C1358" s="224"/>
      <c r="D1358" s="135"/>
    </row>
    <row r="1359" spans="2:4" outlineLevel="1">
      <c r="B1359" s="136"/>
      <c r="C1359" s="224"/>
      <c r="D1359" s="135"/>
    </row>
    <row r="1360" spans="2:4">
      <c r="B1360" s="136"/>
      <c r="C1360" s="221"/>
      <c r="D1360" s="135"/>
    </row>
    <row r="1361" spans="2:4" ht="17.25" thickBot="1">
      <c r="B1361" s="136"/>
      <c r="C1361" s="223"/>
      <c r="D1361" s="162"/>
    </row>
    <row r="1362" spans="2:4" ht="17.25" thickBot="1">
      <c r="B1362" s="109" t="s">
        <v>1488</v>
      </c>
      <c r="C1362" s="110"/>
      <c r="D1362" s="145"/>
    </row>
    <row r="1363" spans="2:4">
      <c r="B1363" s="115" t="s">
        <v>322</v>
      </c>
      <c r="C1363" s="116"/>
      <c r="D1363" s="119" t="s">
        <v>2104</v>
      </c>
    </row>
    <row r="1364" spans="2:4">
      <c r="B1364" s="120">
        <v>10.1</v>
      </c>
      <c r="C1364" s="121" t="s">
        <v>1489</v>
      </c>
      <c r="D1364" s="124"/>
    </row>
    <row r="1365" spans="2:4">
      <c r="B1365" s="125" t="s">
        <v>1490</v>
      </c>
      <c r="C1365" s="126" t="s">
        <v>1491</v>
      </c>
      <c r="D1365" s="129"/>
    </row>
    <row r="1366" spans="2:4" outlineLevel="1">
      <c r="B1366" s="136" t="s">
        <v>1492</v>
      </c>
      <c r="C1366" s="132" t="s">
        <v>1493</v>
      </c>
      <c r="D1366" s="135"/>
    </row>
    <row r="1367" spans="2:4" outlineLevel="2">
      <c r="B1367" s="149" t="s">
        <v>1494</v>
      </c>
      <c r="C1367" s="137" t="s">
        <v>1495</v>
      </c>
      <c r="D1367" s="135"/>
    </row>
    <row r="1368" spans="2:4" outlineLevel="2">
      <c r="B1368" s="149"/>
      <c r="C1368" s="586" t="s">
        <v>2503</v>
      </c>
      <c r="D1368" s="588"/>
    </row>
    <row r="1369" spans="2:4" outlineLevel="2">
      <c r="B1369" s="136"/>
      <c r="C1369" s="150"/>
      <c r="D1369" s="135"/>
    </row>
    <row r="1370" spans="2:4" outlineLevel="1">
      <c r="B1370" s="177"/>
      <c r="C1370" s="150"/>
      <c r="D1370" s="135"/>
    </row>
    <row r="1371" spans="2:4">
      <c r="B1371" s="177"/>
      <c r="C1371" s="150"/>
      <c r="D1371" s="135"/>
    </row>
    <row r="1372" spans="2:4">
      <c r="B1372" s="120">
        <v>10.199999999999999</v>
      </c>
      <c r="C1372" s="121" t="s">
        <v>1496</v>
      </c>
      <c r="D1372" s="124"/>
    </row>
    <row r="1373" spans="2:4">
      <c r="B1373" s="125" t="s">
        <v>1497</v>
      </c>
      <c r="C1373" s="126" t="s">
        <v>1498</v>
      </c>
      <c r="D1373" s="129"/>
    </row>
    <row r="1374" spans="2:4" outlineLevel="1">
      <c r="B1374" s="136" t="s">
        <v>1499</v>
      </c>
      <c r="C1374" s="132" t="s">
        <v>1500</v>
      </c>
      <c r="D1374" s="135"/>
    </row>
    <row r="1375" spans="2:4" outlineLevel="2">
      <c r="B1375" s="149" t="s">
        <v>1501</v>
      </c>
      <c r="C1375" s="137" t="s">
        <v>1502</v>
      </c>
      <c r="D1375" s="135"/>
    </row>
    <row r="1376" spans="2:4" outlineLevel="2">
      <c r="B1376" s="149"/>
      <c r="C1376" s="586" t="s">
        <v>2504</v>
      </c>
      <c r="D1376" s="588"/>
    </row>
    <row r="1377" spans="2:4" outlineLevel="2">
      <c r="B1377" s="177"/>
      <c r="C1377" s="150"/>
      <c r="D1377" s="135"/>
    </row>
    <row r="1378" spans="2:4" outlineLevel="1">
      <c r="B1378" s="177"/>
      <c r="C1378" s="150"/>
      <c r="D1378" s="135"/>
    </row>
    <row r="1379" spans="2:4">
      <c r="B1379" s="136"/>
      <c r="C1379" s="150"/>
      <c r="D1379" s="135"/>
    </row>
    <row r="1380" spans="2:4" ht="17.25" thickBot="1">
      <c r="B1380" s="136"/>
      <c r="C1380" s="150"/>
      <c r="D1380" s="142"/>
    </row>
    <row r="1381" spans="2:4" ht="17.25" thickBot="1">
      <c r="B1381" s="109" t="s">
        <v>1503</v>
      </c>
      <c r="C1381" s="110"/>
      <c r="D1381" s="145"/>
    </row>
    <row r="1382" spans="2:4">
      <c r="B1382" s="115" t="s">
        <v>322</v>
      </c>
      <c r="C1382" s="116"/>
      <c r="D1382" s="119" t="s">
        <v>2104</v>
      </c>
    </row>
    <row r="1383" spans="2:4">
      <c r="B1383" s="120">
        <v>11.1</v>
      </c>
      <c r="C1383" s="121" t="s">
        <v>1504</v>
      </c>
      <c r="D1383" s="124"/>
    </row>
    <row r="1384" spans="2:4">
      <c r="B1384" s="125" t="s">
        <v>1505</v>
      </c>
      <c r="C1384" s="126" t="s">
        <v>1506</v>
      </c>
      <c r="D1384" s="129"/>
    </row>
    <row r="1385" spans="2:4" outlineLevel="1">
      <c r="B1385" s="136" t="s">
        <v>1507</v>
      </c>
      <c r="C1385" s="132" t="s">
        <v>1508</v>
      </c>
      <c r="D1385" s="135"/>
    </row>
    <row r="1386" spans="2:4" outlineLevel="2">
      <c r="B1386" s="149" t="s">
        <v>1509</v>
      </c>
      <c r="C1386" s="137" t="s">
        <v>1510</v>
      </c>
      <c r="D1386" s="135"/>
    </row>
    <row r="1387" spans="2:4" outlineLevel="2">
      <c r="B1387" s="149"/>
      <c r="C1387" s="586" t="s">
        <v>2505</v>
      </c>
      <c r="D1387" s="588"/>
    </row>
    <row r="1388" spans="2:4" outlineLevel="2">
      <c r="B1388" s="149" t="s">
        <v>1511</v>
      </c>
      <c r="C1388" s="137" t="s">
        <v>1512</v>
      </c>
      <c r="D1388" s="135"/>
    </row>
    <row r="1389" spans="2:4" outlineLevel="2">
      <c r="B1389" s="149"/>
      <c r="C1389" s="586" t="s">
        <v>2506</v>
      </c>
      <c r="D1389" s="588"/>
    </row>
    <row r="1390" spans="2:4" outlineLevel="2">
      <c r="B1390" s="177"/>
      <c r="C1390" s="150"/>
      <c r="D1390" s="135"/>
    </row>
    <row r="1391" spans="2:4" outlineLevel="1">
      <c r="B1391" s="177"/>
      <c r="C1391" s="150"/>
      <c r="D1391" s="135"/>
    </row>
    <row r="1392" spans="2:4">
      <c r="B1392" s="177"/>
      <c r="C1392" s="150"/>
      <c r="D1392" s="135"/>
    </row>
    <row r="1393" spans="2:4" ht="17.25" thickBot="1">
      <c r="B1393" s="138"/>
      <c r="C1393" s="139"/>
      <c r="D1393" s="142"/>
    </row>
    <row r="1394" spans="2:4" ht="17.25" thickBot="1">
      <c r="B1394" s="109" t="s">
        <v>1513</v>
      </c>
      <c r="C1394" s="110"/>
      <c r="D1394" s="145"/>
    </row>
    <row r="1395" spans="2:4">
      <c r="B1395" s="115" t="s">
        <v>322</v>
      </c>
      <c r="C1395" s="116"/>
      <c r="D1395" s="119" t="s">
        <v>2104</v>
      </c>
    </row>
    <row r="1396" spans="2:4">
      <c r="B1396" s="120">
        <v>12.1</v>
      </c>
      <c r="C1396" s="121" t="s">
        <v>1514</v>
      </c>
      <c r="D1396" s="124"/>
    </row>
    <row r="1397" spans="2:4">
      <c r="B1397" s="125" t="s">
        <v>1515</v>
      </c>
      <c r="C1397" s="126" t="s">
        <v>1516</v>
      </c>
      <c r="D1397" s="129"/>
    </row>
    <row r="1398" spans="2:4" outlineLevel="1">
      <c r="B1398" s="136" t="s">
        <v>1517</v>
      </c>
      <c r="C1398" s="132" t="s">
        <v>1518</v>
      </c>
      <c r="D1398" s="135"/>
    </row>
    <row r="1399" spans="2:4" outlineLevel="2">
      <c r="B1399" s="149" t="s">
        <v>1519</v>
      </c>
      <c r="C1399" s="137" t="s">
        <v>1520</v>
      </c>
      <c r="D1399" s="135"/>
    </row>
    <row r="1400" spans="2:4" outlineLevel="2">
      <c r="B1400" s="149"/>
      <c r="C1400" s="586" t="s">
        <v>2507</v>
      </c>
      <c r="D1400" s="588"/>
    </row>
    <row r="1401" spans="2:4" outlineLevel="2">
      <c r="B1401" s="136"/>
      <c r="C1401" s="150"/>
      <c r="D1401" s="135"/>
    </row>
    <row r="1402" spans="2:4" outlineLevel="2">
      <c r="B1402" s="177"/>
      <c r="C1402" s="150"/>
      <c r="D1402" s="135"/>
    </row>
    <row r="1403" spans="2:4" outlineLevel="1">
      <c r="B1403" s="136" t="s">
        <v>1521</v>
      </c>
      <c r="C1403" s="132" t="s">
        <v>1522</v>
      </c>
      <c r="D1403" s="135"/>
    </row>
    <row r="1404" spans="2:4" outlineLevel="2">
      <c r="B1404" s="149" t="s">
        <v>1523</v>
      </c>
      <c r="C1404" s="137" t="s">
        <v>1524</v>
      </c>
      <c r="D1404" s="135"/>
    </row>
    <row r="1405" spans="2:4" outlineLevel="2">
      <c r="B1405" s="149"/>
      <c r="C1405" s="586" t="s">
        <v>2508</v>
      </c>
      <c r="D1405" s="588"/>
    </row>
    <row r="1406" spans="2:4" outlineLevel="2">
      <c r="B1406" s="136"/>
      <c r="C1406" s="150"/>
      <c r="D1406" s="135"/>
    </row>
    <row r="1407" spans="2:4" outlineLevel="1">
      <c r="B1407" s="136"/>
      <c r="C1407" s="150"/>
      <c r="D1407" s="135"/>
    </row>
    <row r="1408" spans="2:4" outlineLevel="1">
      <c r="B1408" s="136"/>
      <c r="C1408" s="150"/>
      <c r="D1408" s="135"/>
    </row>
    <row r="1409" spans="2:4">
      <c r="B1409" s="136"/>
      <c r="C1409" s="150"/>
      <c r="D1409" s="135"/>
    </row>
    <row r="1410" spans="2:4">
      <c r="B1410" s="120">
        <v>12.2</v>
      </c>
      <c r="C1410" s="121" t="s">
        <v>1525</v>
      </c>
      <c r="D1410" s="124"/>
    </row>
    <row r="1411" spans="2:4">
      <c r="B1411" s="125" t="s">
        <v>1526</v>
      </c>
      <c r="C1411" s="126" t="s">
        <v>1527</v>
      </c>
      <c r="D1411" s="129"/>
    </row>
    <row r="1412" spans="2:4" outlineLevel="1">
      <c r="B1412" s="136" t="s">
        <v>1528</v>
      </c>
      <c r="C1412" s="132" t="s">
        <v>1529</v>
      </c>
      <c r="D1412" s="135"/>
    </row>
    <row r="1413" spans="2:4" outlineLevel="2">
      <c r="B1413" s="149" t="s">
        <v>1530</v>
      </c>
      <c r="C1413" s="137" t="s">
        <v>1531</v>
      </c>
      <c r="D1413" s="135"/>
    </row>
    <row r="1414" spans="2:4" outlineLevel="2">
      <c r="B1414" s="149"/>
      <c r="C1414" s="586" t="s">
        <v>2509</v>
      </c>
      <c r="D1414" s="588"/>
    </row>
    <row r="1415" spans="2:4" outlineLevel="2">
      <c r="B1415" s="177"/>
      <c r="C1415" s="150"/>
      <c r="D1415" s="135"/>
    </row>
    <row r="1416" spans="2:4" outlineLevel="1">
      <c r="B1416" s="177"/>
      <c r="C1416" s="150"/>
      <c r="D1416" s="135"/>
    </row>
    <row r="1417" spans="2:4">
      <c r="B1417" s="136"/>
      <c r="C1417" s="150"/>
      <c r="D1417" s="135"/>
    </row>
    <row r="1418" spans="2:4">
      <c r="B1418" s="120">
        <v>12.3</v>
      </c>
      <c r="C1418" s="121" t="s">
        <v>1532</v>
      </c>
      <c r="D1418" s="124"/>
    </row>
    <row r="1419" spans="2:4">
      <c r="B1419" s="125" t="s">
        <v>1533</v>
      </c>
      <c r="C1419" s="126" t="s">
        <v>1534</v>
      </c>
      <c r="D1419" s="129"/>
    </row>
    <row r="1420" spans="2:4" outlineLevel="1">
      <c r="B1420" s="136" t="s">
        <v>1535</v>
      </c>
      <c r="C1420" s="132" t="s">
        <v>1536</v>
      </c>
      <c r="D1420" s="135"/>
    </row>
    <row r="1421" spans="2:4" outlineLevel="2">
      <c r="B1421" s="149" t="s">
        <v>1537</v>
      </c>
      <c r="C1421" s="137" t="s">
        <v>1538</v>
      </c>
      <c r="D1421" s="135"/>
    </row>
    <row r="1422" spans="2:4" outlineLevel="2">
      <c r="B1422" s="149"/>
      <c r="C1422" s="586" t="s">
        <v>2510</v>
      </c>
      <c r="D1422" s="588"/>
    </row>
    <row r="1423" spans="2:4" outlineLevel="2">
      <c r="B1423" s="177"/>
      <c r="C1423" s="150"/>
      <c r="D1423" s="135"/>
    </row>
    <row r="1424" spans="2:4" outlineLevel="1">
      <c r="B1424" s="136"/>
      <c r="C1424" s="150"/>
      <c r="D1424" s="135"/>
    </row>
    <row r="1425" spans="2:4">
      <c r="B1425" s="125" t="s">
        <v>1539</v>
      </c>
      <c r="C1425" s="126" t="s">
        <v>1540</v>
      </c>
      <c r="D1425" s="129"/>
    </row>
    <row r="1426" spans="2:4" outlineLevel="1">
      <c r="B1426" s="136" t="s">
        <v>1541</v>
      </c>
      <c r="C1426" s="132" t="s">
        <v>1542</v>
      </c>
      <c r="D1426" s="135"/>
    </row>
    <row r="1427" spans="2:4" outlineLevel="2">
      <c r="B1427" s="149" t="s">
        <v>1543</v>
      </c>
      <c r="C1427" s="137" t="s">
        <v>1544</v>
      </c>
      <c r="D1427" s="135"/>
    </row>
    <row r="1428" spans="2:4" outlineLevel="2">
      <c r="B1428" s="149"/>
      <c r="C1428" s="586" t="s">
        <v>2511</v>
      </c>
      <c r="D1428" s="588"/>
    </row>
    <row r="1429" spans="2:4" outlineLevel="2">
      <c r="B1429" s="136"/>
      <c r="C1429" s="150"/>
      <c r="D1429" s="135"/>
    </row>
    <row r="1430" spans="2:4" outlineLevel="2">
      <c r="B1430" s="177"/>
      <c r="C1430" s="132"/>
      <c r="D1430" s="135"/>
    </row>
    <row r="1431" spans="2:4" outlineLevel="1">
      <c r="B1431" s="136" t="s">
        <v>1545</v>
      </c>
      <c r="C1431" s="132" t="s">
        <v>1546</v>
      </c>
      <c r="D1431" s="135"/>
    </row>
    <row r="1432" spans="2:4" outlineLevel="2">
      <c r="B1432" s="149" t="s">
        <v>1547</v>
      </c>
      <c r="C1432" s="137" t="s">
        <v>1548</v>
      </c>
      <c r="D1432" s="135"/>
    </row>
    <row r="1433" spans="2:4" outlineLevel="2">
      <c r="B1433" s="149"/>
      <c r="C1433" s="586" t="s">
        <v>2512</v>
      </c>
      <c r="D1433" s="588"/>
    </row>
    <row r="1434" spans="2:4" outlineLevel="2">
      <c r="B1434" s="177"/>
      <c r="C1434" s="150"/>
      <c r="D1434" s="135"/>
    </row>
    <row r="1435" spans="2:4">
      <c r="B1435" s="136"/>
      <c r="C1435" s="150"/>
      <c r="D1435" s="167"/>
    </row>
    <row r="1436" spans="2:4">
      <c r="B1436" s="120">
        <v>12.4</v>
      </c>
      <c r="C1436" s="121" t="s">
        <v>173</v>
      </c>
      <c r="D1436" s="124"/>
    </row>
    <row r="1437" spans="2:4">
      <c r="B1437" s="125" t="s">
        <v>1549</v>
      </c>
      <c r="C1437" s="126" t="s">
        <v>1550</v>
      </c>
      <c r="D1437" s="170"/>
    </row>
    <row r="1438" spans="2:4" outlineLevel="1">
      <c r="B1438" s="136" t="s">
        <v>1551</v>
      </c>
      <c r="C1438" s="132" t="s">
        <v>1552</v>
      </c>
      <c r="D1438" s="135"/>
    </row>
    <row r="1439" spans="2:4" outlineLevel="2">
      <c r="B1439" s="149" t="s">
        <v>1553</v>
      </c>
      <c r="C1439" s="137" t="s">
        <v>1554</v>
      </c>
      <c r="D1439" s="135"/>
    </row>
    <row r="1440" spans="2:4" outlineLevel="2">
      <c r="B1440" s="149"/>
      <c r="C1440" s="586" t="s">
        <v>2513</v>
      </c>
      <c r="D1440" s="588"/>
    </row>
    <row r="1441" spans="1:4" outlineLevel="2">
      <c r="B1441" s="136"/>
      <c r="C1441" s="150"/>
      <c r="D1441" s="135"/>
    </row>
    <row r="1442" spans="1:4" outlineLevel="1">
      <c r="B1442" s="136"/>
      <c r="C1442" s="150"/>
      <c r="D1442" s="157"/>
    </row>
    <row r="1443" spans="1:4">
      <c r="B1443" s="136"/>
      <c r="C1443" s="150"/>
      <c r="D1443" s="157"/>
    </row>
    <row r="1444" spans="1:4">
      <c r="B1444" s="120">
        <v>12.5</v>
      </c>
      <c r="C1444" s="121" t="s">
        <v>1555</v>
      </c>
      <c r="D1444" s="124"/>
    </row>
    <row r="1445" spans="1:4">
      <c r="B1445" s="125" t="s">
        <v>1556</v>
      </c>
      <c r="C1445" s="126" t="s">
        <v>1557</v>
      </c>
      <c r="D1445" s="129"/>
    </row>
    <row r="1446" spans="1:4" outlineLevel="1">
      <c r="B1446" s="136" t="s">
        <v>1558</v>
      </c>
      <c r="C1446" s="132" t="s">
        <v>1559</v>
      </c>
      <c r="D1446" s="157"/>
    </row>
    <row r="1447" spans="1:4" outlineLevel="2">
      <c r="B1447" s="149" t="s">
        <v>1560</v>
      </c>
      <c r="C1447" s="137" t="s">
        <v>1561</v>
      </c>
      <c r="D1447" s="135"/>
    </row>
    <row r="1448" spans="1:4" outlineLevel="2">
      <c r="B1448" s="149"/>
      <c r="C1448" s="586" t="s">
        <v>2514</v>
      </c>
      <c r="D1448" s="588"/>
    </row>
    <row r="1449" spans="1:4" outlineLevel="2">
      <c r="B1449" s="136"/>
      <c r="C1449" s="150"/>
      <c r="D1449" s="135"/>
    </row>
    <row r="1450" spans="1:4" outlineLevel="1">
      <c r="B1450" s="136"/>
      <c r="C1450" s="150"/>
      <c r="D1450" s="135"/>
    </row>
    <row r="1451" spans="1:4" outlineLevel="1">
      <c r="B1451" s="136"/>
      <c r="C1451" s="150"/>
      <c r="D1451" s="135"/>
    </row>
    <row r="1452" spans="1:4">
      <c r="B1452" s="136"/>
      <c r="C1452" s="150"/>
      <c r="D1452" s="135"/>
    </row>
    <row r="1453" spans="1:4">
      <c r="B1453" s="136"/>
      <c r="C1453" s="150"/>
      <c r="D1453" s="135"/>
    </row>
    <row r="1454" spans="1:4" ht="17.25" thickBot="1">
      <c r="B1454" s="225"/>
      <c r="C1454" s="204"/>
      <c r="D1454" s="228"/>
    </row>
    <row r="1455" spans="1:4" ht="17.25" thickBot="1">
      <c r="A1455" s="88" t="s">
        <v>1562</v>
      </c>
      <c r="B1455" s="109" t="s">
        <v>1563</v>
      </c>
      <c r="C1455" s="229" t="s">
        <v>1564</v>
      </c>
      <c r="D1455" s="145"/>
    </row>
    <row r="1456" spans="1:4">
      <c r="B1456" s="115" t="s">
        <v>322</v>
      </c>
      <c r="C1456" s="116"/>
      <c r="D1456" s="119" t="s">
        <v>2104</v>
      </c>
    </row>
    <row r="1457" spans="1:4">
      <c r="A1457" s="88" t="s">
        <v>1565</v>
      </c>
      <c r="B1457" s="120">
        <v>13.1</v>
      </c>
      <c r="C1457" s="121" t="s">
        <v>1514</v>
      </c>
      <c r="D1457" s="124"/>
    </row>
    <row r="1458" spans="1:4">
      <c r="A1458" s="88" t="s">
        <v>1566</v>
      </c>
      <c r="B1458" s="125" t="s">
        <v>1567</v>
      </c>
      <c r="C1458" s="126" t="s">
        <v>1516</v>
      </c>
      <c r="D1458" s="129"/>
    </row>
    <row r="1459" spans="1:4" outlineLevel="1">
      <c r="A1459" s="88" t="s">
        <v>1568</v>
      </c>
      <c r="B1459" s="136" t="s">
        <v>1569</v>
      </c>
      <c r="C1459" s="132" t="s">
        <v>1518</v>
      </c>
      <c r="D1459" s="135"/>
    </row>
    <row r="1460" spans="1:4" outlineLevel="2">
      <c r="B1460" s="149" t="s">
        <v>1570</v>
      </c>
      <c r="C1460" s="137" t="s">
        <v>1571</v>
      </c>
      <c r="D1460" s="135"/>
    </row>
    <row r="1461" spans="1:4" outlineLevel="2">
      <c r="B1461" s="149"/>
      <c r="C1461" s="586" t="s">
        <v>2515</v>
      </c>
      <c r="D1461" s="588"/>
    </row>
    <row r="1462" spans="1:4" outlineLevel="2">
      <c r="B1462" s="149"/>
      <c r="C1462" s="586"/>
      <c r="D1462" s="588"/>
    </row>
    <row r="1463" spans="1:4" outlineLevel="2">
      <c r="B1463" s="136"/>
      <c r="C1463" s="150"/>
      <c r="D1463" s="135"/>
    </row>
    <row r="1464" spans="1:4" outlineLevel="1">
      <c r="B1464" s="136" t="s">
        <v>1572</v>
      </c>
      <c r="C1464" s="132" t="s">
        <v>1522</v>
      </c>
      <c r="D1464" s="135"/>
    </row>
    <row r="1465" spans="1:4" outlineLevel="2">
      <c r="B1465" s="149" t="s">
        <v>1573</v>
      </c>
      <c r="C1465" s="137" t="s">
        <v>1574</v>
      </c>
      <c r="D1465" s="135"/>
    </row>
    <row r="1466" spans="1:4" outlineLevel="2">
      <c r="B1466" s="149"/>
      <c r="C1466" s="586" t="s">
        <v>2516</v>
      </c>
      <c r="D1466" s="588"/>
    </row>
    <row r="1467" spans="1:4" outlineLevel="2">
      <c r="B1467" s="149"/>
      <c r="C1467" s="586"/>
      <c r="D1467" s="588"/>
    </row>
    <row r="1468" spans="1:4" outlineLevel="2">
      <c r="B1468" s="136"/>
      <c r="C1468" s="150"/>
      <c r="D1468" s="135"/>
    </row>
    <row r="1469" spans="1:4">
      <c r="A1469" s="88" t="s">
        <v>1565</v>
      </c>
      <c r="B1469" s="120">
        <v>13.2</v>
      </c>
      <c r="C1469" s="121" t="s">
        <v>1525</v>
      </c>
      <c r="D1469" s="124"/>
    </row>
    <row r="1470" spans="1:4">
      <c r="A1470" s="88" t="s">
        <v>1566</v>
      </c>
      <c r="B1470" s="125" t="s">
        <v>1575</v>
      </c>
      <c r="C1470" s="126" t="s">
        <v>1527</v>
      </c>
      <c r="D1470" s="129"/>
    </row>
    <row r="1471" spans="1:4" outlineLevel="1">
      <c r="A1471" s="88" t="s">
        <v>1568</v>
      </c>
      <c r="B1471" s="136" t="s">
        <v>1576</v>
      </c>
      <c r="C1471" s="132" t="s">
        <v>1529</v>
      </c>
      <c r="D1471" s="135"/>
    </row>
    <row r="1472" spans="1:4" outlineLevel="2">
      <c r="B1472" s="149" t="s">
        <v>1577</v>
      </c>
      <c r="C1472" s="137" t="s">
        <v>1578</v>
      </c>
      <c r="D1472" s="135"/>
    </row>
    <row r="1473" spans="1:4" outlineLevel="2">
      <c r="B1473" s="149"/>
      <c r="C1473" s="586" t="s">
        <v>2517</v>
      </c>
      <c r="D1473" s="588"/>
    </row>
    <row r="1474" spans="1:4" outlineLevel="2">
      <c r="B1474" s="149"/>
      <c r="C1474" s="586" t="s">
        <v>2518</v>
      </c>
      <c r="D1474" s="588"/>
    </row>
    <row r="1475" spans="1:4">
      <c r="B1475" s="136"/>
      <c r="C1475" s="150"/>
      <c r="D1475" s="135"/>
    </row>
    <row r="1476" spans="1:4">
      <c r="A1476" s="88" t="s">
        <v>1565</v>
      </c>
      <c r="B1476" s="120">
        <v>13.3</v>
      </c>
      <c r="C1476" s="121" t="s">
        <v>1532</v>
      </c>
      <c r="D1476" s="124"/>
    </row>
    <row r="1477" spans="1:4">
      <c r="A1477" s="88" t="s">
        <v>1566</v>
      </c>
      <c r="B1477" s="125" t="s">
        <v>1579</v>
      </c>
      <c r="C1477" s="180" t="s">
        <v>1580</v>
      </c>
      <c r="D1477" s="129"/>
    </row>
    <row r="1478" spans="1:4" outlineLevel="1">
      <c r="A1478" s="88" t="s">
        <v>1568</v>
      </c>
      <c r="B1478" s="136" t="s">
        <v>1581</v>
      </c>
      <c r="C1478" s="132" t="s">
        <v>1536</v>
      </c>
      <c r="D1478" s="135"/>
    </row>
    <row r="1479" spans="1:4" outlineLevel="2">
      <c r="B1479" s="149" t="s">
        <v>1582</v>
      </c>
      <c r="C1479" s="137" t="s">
        <v>1583</v>
      </c>
      <c r="D1479" s="135"/>
    </row>
    <row r="1480" spans="1:4" outlineLevel="2">
      <c r="B1480" s="149"/>
      <c r="C1480" s="586" t="s">
        <v>2519</v>
      </c>
      <c r="D1480" s="588"/>
    </row>
    <row r="1481" spans="1:4" outlineLevel="1">
      <c r="B1481" s="136"/>
      <c r="C1481" s="150"/>
      <c r="D1481" s="135"/>
    </row>
    <row r="1482" spans="1:4" outlineLevel="1">
      <c r="A1482" s="88" t="s">
        <v>1568</v>
      </c>
      <c r="B1482" s="136" t="s">
        <v>1584</v>
      </c>
      <c r="C1482" s="132" t="s">
        <v>1542</v>
      </c>
      <c r="D1482" s="135"/>
    </row>
    <row r="1483" spans="1:4" outlineLevel="2">
      <c r="B1483" s="149" t="s">
        <v>1585</v>
      </c>
      <c r="C1483" s="137" t="s">
        <v>1586</v>
      </c>
      <c r="D1483" s="135"/>
    </row>
    <row r="1484" spans="1:4" outlineLevel="2">
      <c r="B1484" s="149"/>
      <c r="C1484" s="586" t="s">
        <v>2520</v>
      </c>
      <c r="D1484" s="588"/>
    </row>
    <row r="1485" spans="1:4" outlineLevel="2">
      <c r="B1485" s="177"/>
      <c r="C1485" s="132"/>
      <c r="D1485" s="135"/>
    </row>
    <row r="1486" spans="1:4" outlineLevel="1">
      <c r="A1486" s="88" t="s">
        <v>1568</v>
      </c>
      <c r="B1486" s="136" t="s">
        <v>1587</v>
      </c>
      <c r="C1486" s="155" t="s">
        <v>1588</v>
      </c>
      <c r="D1486" s="135"/>
    </row>
    <row r="1487" spans="1:4" outlineLevel="2">
      <c r="B1487" s="149" t="s">
        <v>1589</v>
      </c>
      <c r="C1487" s="137" t="s">
        <v>1590</v>
      </c>
      <c r="D1487" s="135"/>
    </row>
    <row r="1488" spans="1:4" outlineLevel="2">
      <c r="B1488" s="149"/>
      <c r="C1488" s="586" t="s">
        <v>2521</v>
      </c>
      <c r="D1488" s="588"/>
    </row>
    <row r="1489" spans="1:4" outlineLevel="2">
      <c r="B1489" s="177"/>
      <c r="C1489" s="132"/>
      <c r="D1489" s="135"/>
    </row>
    <row r="1490" spans="1:4" outlineLevel="1">
      <c r="A1490" s="88" t="s">
        <v>1568</v>
      </c>
      <c r="B1490" s="136" t="s">
        <v>1591</v>
      </c>
      <c r="C1490" s="132" t="s">
        <v>1546</v>
      </c>
      <c r="D1490" s="135"/>
    </row>
    <row r="1491" spans="1:4" outlineLevel="2">
      <c r="B1491" s="149" t="s">
        <v>1592</v>
      </c>
      <c r="C1491" s="137" t="s">
        <v>1593</v>
      </c>
      <c r="D1491" s="135"/>
    </row>
    <row r="1492" spans="1:4" outlineLevel="2">
      <c r="B1492" s="149"/>
      <c r="C1492" s="586" t="s">
        <v>2522</v>
      </c>
      <c r="D1492" s="588"/>
    </row>
    <row r="1493" spans="1:4">
      <c r="B1493" s="136"/>
      <c r="C1493" s="150"/>
      <c r="D1493" s="167"/>
    </row>
    <row r="1494" spans="1:4">
      <c r="A1494" s="88" t="s">
        <v>1565</v>
      </c>
      <c r="B1494" s="120">
        <v>13.4</v>
      </c>
      <c r="C1494" s="121" t="s">
        <v>173</v>
      </c>
      <c r="D1494" s="124"/>
    </row>
    <row r="1495" spans="1:4">
      <c r="A1495" s="88" t="s">
        <v>1566</v>
      </c>
      <c r="B1495" s="125" t="s">
        <v>1594</v>
      </c>
      <c r="C1495" s="180" t="s">
        <v>1595</v>
      </c>
      <c r="D1495" s="170"/>
    </row>
    <row r="1496" spans="1:4" outlineLevel="1">
      <c r="A1496" s="88" t="s">
        <v>1568</v>
      </c>
      <c r="B1496" s="136" t="s">
        <v>1596</v>
      </c>
      <c r="C1496" s="132" t="s">
        <v>1552</v>
      </c>
      <c r="D1496" s="135"/>
    </row>
    <row r="1497" spans="1:4" outlineLevel="2">
      <c r="B1497" s="149" t="s">
        <v>1597</v>
      </c>
      <c r="C1497" s="137" t="s">
        <v>1598</v>
      </c>
      <c r="D1497" s="135"/>
    </row>
    <row r="1498" spans="1:4" outlineLevel="2">
      <c r="B1498" s="149"/>
      <c r="C1498" s="586" t="s">
        <v>2523</v>
      </c>
      <c r="D1498" s="588"/>
    </row>
    <row r="1499" spans="1:4">
      <c r="B1499" s="136"/>
      <c r="C1499" s="150"/>
      <c r="D1499" s="157"/>
    </row>
    <row r="1500" spans="1:4">
      <c r="A1500" s="88" t="s">
        <v>1565</v>
      </c>
      <c r="B1500" s="120">
        <v>13.5</v>
      </c>
      <c r="C1500" s="121" t="s">
        <v>171</v>
      </c>
      <c r="D1500" s="124"/>
    </row>
    <row r="1501" spans="1:4">
      <c r="A1501" s="88" t="s">
        <v>1566</v>
      </c>
      <c r="B1501" s="125" t="s">
        <v>1599</v>
      </c>
      <c r="C1501" s="180" t="s">
        <v>1600</v>
      </c>
      <c r="D1501" s="129"/>
    </row>
    <row r="1502" spans="1:4" outlineLevel="1">
      <c r="A1502" s="88" t="s">
        <v>1568</v>
      </c>
      <c r="B1502" s="136" t="s">
        <v>1601</v>
      </c>
      <c r="C1502" s="155" t="s">
        <v>1602</v>
      </c>
      <c r="D1502" s="157"/>
    </row>
    <row r="1503" spans="1:4" outlineLevel="2">
      <c r="B1503" s="149" t="s">
        <v>1603</v>
      </c>
      <c r="C1503" s="137" t="s">
        <v>1604</v>
      </c>
      <c r="D1503" s="135"/>
    </row>
    <row r="1504" spans="1:4" outlineLevel="2">
      <c r="B1504" s="149"/>
      <c r="C1504" s="586" t="s">
        <v>2524</v>
      </c>
      <c r="D1504" s="588"/>
    </row>
    <row r="1505" spans="1:4" outlineLevel="2">
      <c r="B1505" s="149"/>
      <c r="C1505" s="586" t="s">
        <v>2525</v>
      </c>
      <c r="D1505" s="588"/>
    </row>
    <row r="1506" spans="1:4" outlineLevel="2">
      <c r="B1506" s="149"/>
      <c r="C1506" s="586" t="s">
        <v>2526</v>
      </c>
      <c r="D1506" s="588"/>
    </row>
    <row r="1507" spans="1:4" outlineLevel="2">
      <c r="B1507" s="149"/>
      <c r="C1507" s="586" t="s">
        <v>2527</v>
      </c>
      <c r="D1507" s="588"/>
    </row>
    <row r="1508" spans="1:4" outlineLevel="2">
      <c r="B1508" s="149"/>
      <c r="C1508" s="586" t="s">
        <v>2528</v>
      </c>
      <c r="D1508" s="588"/>
    </row>
    <row r="1509" spans="1:4" outlineLevel="2">
      <c r="B1509" s="149"/>
      <c r="C1509" s="586" t="s">
        <v>2529</v>
      </c>
      <c r="D1509" s="588"/>
    </row>
    <row r="1510" spans="1:4" outlineLevel="2">
      <c r="B1510" s="149"/>
      <c r="C1510" s="586" t="s">
        <v>2530</v>
      </c>
      <c r="D1510" s="588"/>
    </row>
    <row r="1511" spans="1:4" outlineLevel="2">
      <c r="B1511" s="149"/>
      <c r="C1511" s="586" t="s">
        <v>2531</v>
      </c>
      <c r="D1511" s="588"/>
    </row>
    <row r="1512" spans="1:4" outlineLevel="2">
      <c r="B1512" s="149"/>
      <c r="C1512" s="586" t="s">
        <v>2532</v>
      </c>
      <c r="D1512" s="588"/>
    </row>
    <row r="1513" spans="1:4" outlineLevel="2">
      <c r="B1513" s="136"/>
      <c r="C1513" s="150"/>
      <c r="D1513" s="135"/>
    </row>
    <row r="1514" spans="1:4" outlineLevel="1">
      <c r="A1514" s="88" t="s">
        <v>1568</v>
      </c>
      <c r="B1514" s="136" t="s">
        <v>1605</v>
      </c>
      <c r="C1514" s="155" t="s">
        <v>1606</v>
      </c>
      <c r="D1514" s="157"/>
    </row>
    <row r="1515" spans="1:4" outlineLevel="2">
      <c r="B1515" s="149" t="s">
        <v>1607</v>
      </c>
      <c r="C1515" s="137" t="s">
        <v>1608</v>
      </c>
      <c r="D1515" s="135"/>
    </row>
    <row r="1516" spans="1:4" outlineLevel="2">
      <c r="B1516" s="149"/>
      <c r="C1516" s="586" t="s">
        <v>2533</v>
      </c>
      <c r="D1516" s="588"/>
    </row>
    <row r="1517" spans="1:4" outlineLevel="2">
      <c r="B1517" s="149"/>
      <c r="C1517" s="586" t="s">
        <v>2534</v>
      </c>
      <c r="D1517" s="588"/>
    </row>
    <row r="1518" spans="1:4" outlineLevel="2">
      <c r="B1518" s="149"/>
      <c r="C1518" s="586" t="s">
        <v>2535</v>
      </c>
      <c r="D1518" s="588"/>
    </row>
    <row r="1519" spans="1:4" outlineLevel="2">
      <c r="B1519" s="136"/>
      <c r="C1519" s="150"/>
      <c r="D1519" s="135"/>
    </row>
    <row r="1520" spans="1:4" outlineLevel="1">
      <c r="A1520" s="88" t="s">
        <v>1568</v>
      </c>
      <c r="B1520" s="136" t="s">
        <v>1609</v>
      </c>
      <c r="C1520" s="155" t="s">
        <v>1610</v>
      </c>
      <c r="D1520" s="157"/>
    </row>
    <row r="1521" spans="1:4" outlineLevel="2">
      <c r="B1521" s="149" t="s">
        <v>1611</v>
      </c>
      <c r="C1521" s="137" t="s">
        <v>1612</v>
      </c>
      <c r="D1521" s="135"/>
    </row>
    <row r="1522" spans="1:4" outlineLevel="2">
      <c r="B1522" s="149"/>
      <c r="C1522" s="586" t="s">
        <v>2536</v>
      </c>
      <c r="D1522" s="588"/>
    </row>
    <row r="1523" spans="1:4" outlineLevel="2">
      <c r="B1523" s="149"/>
      <c r="C1523" s="586" t="s">
        <v>2537</v>
      </c>
      <c r="D1523" s="588"/>
    </row>
    <row r="1524" spans="1:4" outlineLevel="2">
      <c r="B1524" s="149"/>
      <c r="C1524" s="586" t="s">
        <v>2538</v>
      </c>
      <c r="D1524" s="588"/>
    </row>
    <row r="1525" spans="1:4" outlineLevel="2">
      <c r="B1525" s="136"/>
      <c r="C1525" s="150"/>
      <c r="D1525" s="135"/>
    </row>
    <row r="1526" spans="1:4">
      <c r="A1526" s="88" t="s">
        <v>1565</v>
      </c>
      <c r="B1526" s="120">
        <v>13.6</v>
      </c>
      <c r="C1526" s="121" t="s">
        <v>1613</v>
      </c>
      <c r="D1526" s="124"/>
    </row>
    <row r="1527" spans="1:4">
      <c r="A1527" s="88" t="s">
        <v>1566</v>
      </c>
      <c r="B1527" s="125" t="s">
        <v>1614</v>
      </c>
      <c r="C1527" s="180" t="s">
        <v>1615</v>
      </c>
      <c r="D1527" s="129"/>
    </row>
    <row r="1528" spans="1:4" outlineLevel="1">
      <c r="A1528" s="88" t="s">
        <v>1568</v>
      </c>
      <c r="B1528" s="136" t="s">
        <v>1616</v>
      </c>
      <c r="C1528" s="155" t="s">
        <v>1617</v>
      </c>
      <c r="D1528" s="157"/>
    </row>
    <row r="1529" spans="1:4" outlineLevel="2">
      <c r="B1529" s="149" t="s">
        <v>1618</v>
      </c>
      <c r="C1529" s="137" t="s">
        <v>1619</v>
      </c>
      <c r="D1529" s="135"/>
    </row>
    <row r="1530" spans="1:4" outlineLevel="2">
      <c r="B1530" s="149"/>
      <c r="C1530" s="586" t="s">
        <v>2539</v>
      </c>
      <c r="D1530" s="588"/>
    </row>
    <row r="1531" spans="1:4" outlineLevel="2">
      <c r="B1531" s="149"/>
      <c r="C1531" s="586" t="s">
        <v>2540</v>
      </c>
      <c r="D1531" s="588"/>
    </row>
    <row r="1532" spans="1:4" outlineLevel="2">
      <c r="B1532" s="149"/>
      <c r="C1532" s="586" t="s">
        <v>2541</v>
      </c>
      <c r="D1532" s="588"/>
    </row>
    <row r="1533" spans="1:4" outlineLevel="2">
      <c r="B1533" s="136"/>
      <c r="C1533" s="150"/>
      <c r="D1533" s="135"/>
    </row>
    <row r="1534" spans="1:4">
      <c r="A1534" s="88" t="s">
        <v>1565</v>
      </c>
      <c r="B1534" s="120">
        <v>13.7</v>
      </c>
      <c r="C1534" s="121" t="s">
        <v>1620</v>
      </c>
      <c r="D1534" s="124"/>
    </row>
    <row r="1535" spans="1:4">
      <c r="A1535" s="88" t="s">
        <v>1566</v>
      </c>
      <c r="B1535" s="125" t="s">
        <v>1621</v>
      </c>
      <c r="C1535" s="180" t="s">
        <v>1622</v>
      </c>
      <c r="D1535" s="129"/>
    </row>
    <row r="1536" spans="1:4" outlineLevel="1">
      <c r="A1536" s="88" t="s">
        <v>1568</v>
      </c>
      <c r="B1536" s="136" t="s">
        <v>1623</v>
      </c>
      <c r="C1536" s="155" t="s">
        <v>1624</v>
      </c>
      <c r="D1536" s="157"/>
    </row>
    <row r="1537" spans="1:4" outlineLevel="2">
      <c r="B1537" s="149" t="s">
        <v>1625</v>
      </c>
      <c r="C1537" s="137" t="s">
        <v>1626</v>
      </c>
      <c r="D1537" s="135"/>
    </row>
    <row r="1538" spans="1:4" outlineLevel="2">
      <c r="B1538" s="149"/>
      <c r="C1538" s="586" t="s">
        <v>2542</v>
      </c>
      <c r="D1538" s="588"/>
    </row>
    <row r="1539" spans="1:4" outlineLevel="2">
      <c r="B1539" s="149"/>
      <c r="C1539" s="586" t="s">
        <v>2543</v>
      </c>
      <c r="D1539" s="588"/>
    </row>
    <row r="1540" spans="1:4" outlineLevel="2">
      <c r="B1540" s="136"/>
      <c r="C1540" s="150"/>
      <c r="D1540" s="135"/>
    </row>
    <row r="1541" spans="1:4" outlineLevel="1">
      <c r="A1541" s="88" t="s">
        <v>1568</v>
      </c>
      <c r="B1541" s="136" t="s">
        <v>1627</v>
      </c>
      <c r="C1541" s="155" t="s">
        <v>1628</v>
      </c>
      <c r="D1541" s="135"/>
    </row>
    <row r="1542" spans="1:4" outlineLevel="1">
      <c r="B1542" s="149" t="s">
        <v>1629</v>
      </c>
      <c r="C1542" s="137" t="s">
        <v>1630</v>
      </c>
      <c r="D1542" s="135"/>
    </row>
    <row r="1543" spans="1:4" outlineLevel="2">
      <c r="B1543" s="149"/>
      <c r="C1543" s="586" t="s">
        <v>2544</v>
      </c>
      <c r="D1543" s="588"/>
    </row>
    <row r="1544" spans="1:4" outlineLevel="2">
      <c r="B1544" s="149"/>
      <c r="C1544" s="586" t="s">
        <v>2545</v>
      </c>
      <c r="D1544" s="588"/>
    </row>
    <row r="1545" spans="1:4" outlineLevel="2">
      <c r="B1545" s="149"/>
      <c r="C1545" s="586" t="s">
        <v>2546</v>
      </c>
      <c r="D1545" s="588"/>
    </row>
    <row r="1546" spans="1:4" outlineLevel="2">
      <c r="B1546" s="149"/>
      <c r="C1546" s="586" t="s">
        <v>2547</v>
      </c>
      <c r="D1546" s="588"/>
    </row>
    <row r="1547" spans="1:4" outlineLevel="2">
      <c r="B1547" s="149"/>
      <c r="C1547" s="586" t="s">
        <v>2548</v>
      </c>
      <c r="D1547" s="588"/>
    </row>
    <row r="1548" spans="1:4" outlineLevel="2">
      <c r="B1548" s="149"/>
      <c r="C1548" s="586" t="s">
        <v>2549</v>
      </c>
      <c r="D1548" s="588"/>
    </row>
    <row r="1549" spans="1:4" outlineLevel="1">
      <c r="B1549" s="136"/>
      <c r="C1549" s="150"/>
      <c r="D1549" s="135"/>
    </row>
    <row r="1550" spans="1:4" outlineLevel="1">
      <c r="A1550" s="88" t="s">
        <v>1568</v>
      </c>
      <c r="B1550" s="136" t="s">
        <v>1631</v>
      </c>
      <c r="C1550" s="155" t="s">
        <v>1632</v>
      </c>
      <c r="D1550" s="135"/>
    </row>
    <row r="1551" spans="1:4" outlineLevel="1">
      <c r="B1551" s="149" t="s">
        <v>1633</v>
      </c>
      <c r="C1551" s="137" t="s">
        <v>1634</v>
      </c>
      <c r="D1551" s="135"/>
    </row>
    <row r="1552" spans="1:4" outlineLevel="2">
      <c r="B1552" s="149"/>
      <c r="C1552" s="586" t="s">
        <v>2550</v>
      </c>
      <c r="D1552" s="588"/>
    </row>
    <row r="1553" spans="1:4" outlineLevel="1">
      <c r="B1553" s="136"/>
      <c r="C1553" s="150"/>
      <c r="D1553" s="135"/>
    </row>
    <row r="1554" spans="1:4">
      <c r="A1554" s="88" t="s">
        <v>1565</v>
      </c>
      <c r="B1554" s="120">
        <v>13.8</v>
      </c>
      <c r="C1554" s="121" t="s">
        <v>1635</v>
      </c>
      <c r="D1554" s="124"/>
    </row>
    <row r="1555" spans="1:4">
      <c r="A1555" s="88" t="s">
        <v>1566</v>
      </c>
      <c r="B1555" s="125" t="s">
        <v>1636</v>
      </c>
      <c r="C1555" s="180" t="s">
        <v>1637</v>
      </c>
      <c r="D1555" s="129"/>
    </row>
    <row r="1556" spans="1:4" outlineLevel="1">
      <c r="A1556" s="88" t="s">
        <v>1568</v>
      </c>
      <c r="B1556" s="136" t="s">
        <v>1638</v>
      </c>
      <c r="C1556" s="155" t="s">
        <v>1639</v>
      </c>
      <c r="D1556" s="157"/>
    </row>
    <row r="1557" spans="1:4" outlineLevel="2">
      <c r="B1557" s="149" t="s">
        <v>1640</v>
      </c>
      <c r="C1557" s="137" t="s">
        <v>1641</v>
      </c>
      <c r="D1557" s="135"/>
    </row>
    <row r="1558" spans="1:4" outlineLevel="2">
      <c r="B1558" s="149"/>
      <c r="C1558" s="586" t="s">
        <v>2551</v>
      </c>
      <c r="D1558" s="588"/>
    </row>
    <row r="1559" spans="1:4" outlineLevel="2">
      <c r="B1559" s="149"/>
      <c r="C1559" s="586" t="s">
        <v>2552</v>
      </c>
      <c r="D1559" s="588"/>
    </row>
    <row r="1560" spans="1:4" outlineLevel="2">
      <c r="B1560" s="136"/>
      <c r="C1560" s="150"/>
      <c r="D1560" s="135"/>
    </row>
    <row r="1561" spans="1:4">
      <c r="B1561" s="138"/>
      <c r="C1561" s="230"/>
      <c r="D1561" s="142"/>
    </row>
    <row r="1562" spans="1:4" ht="17.25" thickBot="1">
      <c r="B1562" s="225"/>
      <c r="C1562" s="204"/>
      <c r="D1562" s="228"/>
    </row>
  </sheetData>
  <autoFilter ref="B10:D1563" xr:uid="{05C6E9E1-312C-49B2-9DAD-554070840DC9}"/>
  <phoneticPr fontId="4" type="noConversion"/>
  <pageMargins left="0.7" right="0.7" top="0.75" bottom="0.75" header="0.3" footer="0.3"/>
  <pageSetup paperSize="8" scale="50" fitToWidth="3" orientation="landscape" horizontalDpi="1200" verticalDpi="1200" r:id="rId1"/>
  <headerFooter>
    <oddHeader>&amp;L&amp;"Calibri"&amp;8&amp;K000000 대외비(Restricted)&amp;1#_x000D_</oddHead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BD750-791F-4912-8CF3-E07A846F6000}">
  <sheetPr>
    <tabColor theme="7" tint="0.79998168889431442"/>
  </sheetPr>
  <dimension ref="B1:AM365"/>
  <sheetViews>
    <sheetView view="pageBreakPreview" zoomScale="70" zoomScaleNormal="70" zoomScaleSheetLayoutView="70" workbookViewId="0">
      <pane ySplit="2" topLeftCell="A3" activePane="bottomLeft" state="frozen"/>
      <selection activeCell="C227" sqref="C227"/>
      <selection pane="bottomLeft" activeCell="C227" sqref="C227"/>
    </sheetView>
  </sheetViews>
  <sheetFormatPr defaultColWidth="9" defaultRowHeight="16.5" outlineLevelRow="1" outlineLevelCol="1"/>
  <cols>
    <col min="1" max="1" width="1.75" style="88" customWidth="1"/>
    <col min="2" max="2" width="4.5" style="88" customWidth="1"/>
    <col min="3" max="3" width="7.75" style="593" customWidth="1"/>
    <col min="4" max="4" width="7.25" style="594" customWidth="1"/>
    <col min="5" max="5" width="7.75" style="593" customWidth="1"/>
    <col min="6" max="6" width="8.375" style="596" customWidth="1"/>
    <col min="7" max="7" width="37.5" style="88" customWidth="1"/>
    <col min="8" max="8" width="8.875" style="800" customWidth="1"/>
    <col min="9" max="9" width="59.375" style="593" customWidth="1"/>
    <col min="10" max="10" width="15.875" style="598" bestFit="1" customWidth="1"/>
    <col min="11" max="11" width="5.75" style="598" customWidth="1"/>
    <col min="12" max="12" width="4.75" style="599" customWidth="1"/>
    <col min="13" max="13" width="8.75" style="599" hidden="1" customWidth="1" outlineLevel="1"/>
    <col min="14" max="15" width="9.75" style="599" hidden="1" customWidth="1" outlineLevel="1"/>
    <col min="16" max="17" width="7.75" style="599" hidden="1" customWidth="1" outlineLevel="1"/>
    <col min="18" max="18" width="8.75" style="599" hidden="1" customWidth="1" outlineLevel="1"/>
    <col min="19" max="23" width="7.75" style="599" hidden="1" customWidth="1" outlineLevel="1"/>
    <col min="24" max="32" width="5.75" style="599" hidden="1" customWidth="1" outlineLevel="1"/>
    <col min="33" max="33" width="21.375" style="600" customWidth="1" collapsed="1"/>
    <col min="34" max="35" width="22.625" style="601" customWidth="1"/>
    <col min="36" max="36" width="7.75" style="88" customWidth="1"/>
    <col min="37" max="37" width="4.75" style="88" customWidth="1"/>
    <col min="38" max="38" width="34.25" style="599" customWidth="1"/>
    <col min="39" max="39" width="19.625" style="88" customWidth="1"/>
    <col min="40" max="16384" width="9" style="88"/>
  </cols>
  <sheetData>
    <row r="1" spans="2:39" ht="34.9" customHeight="1">
      <c r="B1" s="592" t="s">
        <v>2553</v>
      </c>
      <c r="E1" s="595"/>
      <c r="G1" s="233" t="str">
        <f>HYPERLINK("#Family_표준_구성도!$B$7","표준구성도로 가기")</f>
        <v>표준구성도로 가기</v>
      </c>
      <c r="H1" s="597"/>
    </row>
    <row r="2" spans="2:39" ht="49.9" customHeight="1">
      <c r="B2" s="602" t="s">
        <v>2554</v>
      </c>
      <c r="C2" s="602" t="s">
        <v>2555</v>
      </c>
      <c r="D2" s="603" t="s">
        <v>2556</v>
      </c>
      <c r="E2" s="602" t="s">
        <v>1646</v>
      </c>
      <c r="F2" s="604" t="s">
        <v>2557</v>
      </c>
      <c r="G2" s="603" t="s">
        <v>2558</v>
      </c>
      <c r="H2" s="605" t="s">
        <v>2559</v>
      </c>
      <c r="I2" s="602" t="s">
        <v>2560</v>
      </c>
      <c r="J2" s="602" t="s">
        <v>2561</v>
      </c>
      <c r="K2" s="603" t="s">
        <v>2562</v>
      </c>
      <c r="L2" s="606" t="s">
        <v>2563</v>
      </c>
      <c r="M2" s="606" t="s">
        <v>2564</v>
      </c>
      <c r="N2" s="606" t="s">
        <v>2565</v>
      </c>
      <c r="O2" s="606" t="s">
        <v>2566</v>
      </c>
      <c r="P2" s="606" t="s">
        <v>2567</v>
      </c>
      <c r="Q2" s="606" t="s">
        <v>2568</v>
      </c>
      <c r="R2" s="606" t="s">
        <v>2569</v>
      </c>
      <c r="S2" s="606" t="s">
        <v>2570</v>
      </c>
      <c r="T2" s="606" t="s">
        <v>2571</v>
      </c>
      <c r="U2" s="606" t="s">
        <v>2572</v>
      </c>
      <c r="V2" s="606" t="s">
        <v>2573</v>
      </c>
      <c r="W2" s="606" t="s">
        <v>2574</v>
      </c>
      <c r="X2" s="606" t="s">
        <v>2575</v>
      </c>
      <c r="Y2" s="606" t="s">
        <v>2576</v>
      </c>
      <c r="Z2" s="606" t="s">
        <v>2577</v>
      </c>
      <c r="AA2" s="606" t="s">
        <v>2578</v>
      </c>
      <c r="AB2" s="606" t="s">
        <v>2579</v>
      </c>
      <c r="AC2" s="606" t="s">
        <v>2580</v>
      </c>
      <c r="AD2" s="606" t="s">
        <v>2581</v>
      </c>
      <c r="AE2" s="606" t="s">
        <v>2582</v>
      </c>
      <c r="AF2" s="606" t="s">
        <v>2583</v>
      </c>
      <c r="AG2" s="603" t="s">
        <v>2584</v>
      </c>
      <c r="AH2" s="607" t="s">
        <v>2585</v>
      </c>
      <c r="AI2" s="607" t="s">
        <v>2586</v>
      </c>
      <c r="AJ2" s="608" t="s">
        <v>2587</v>
      </c>
      <c r="AK2" s="609"/>
      <c r="AL2" s="610" t="s">
        <v>2588</v>
      </c>
    </row>
    <row r="3" spans="2:39" ht="34.9" customHeight="1">
      <c r="B3" s="611">
        <v>0</v>
      </c>
      <c r="C3" s="612" t="s">
        <v>41</v>
      </c>
      <c r="D3" s="613"/>
      <c r="E3" s="612"/>
      <c r="F3" s="614"/>
      <c r="G3" s="615"/>
      <c r="H3" s="616"/>
      <c r="I3" s="617"/>
      <c r="J3" s="618"/>
      <c r="K3" s="618"/>
      <c r="L3" s="619"/>
      <c r="M3" s="619"/>
      <c r="N3" s="619"/>
      <c r="O3" s="619"/>
      <c r="P3" s="619"/>
      <c r="Q3" s="619"/>
      <c r="R3" s="619"/>
      <c r="S3" s="619"/>
      <c r="T3" s="619"/>
      <c r="U3" s="619"/>
      <c r="V3" s="619"/>
      <c r="W3" s="619"/>
      <c r="X3" s="619"/>
      <c r="Y3" s="619"/>
      <c r="Z3" s="619"/>
      <c r="AA3" s="619"/>
      <c r="AB3" s="619"/>
      <c r="AC3" s="619"/>
      <c r="AD3" s="619"/>
      <c r="AE3" s="619"/>
      <c r="AF3" s="619"/>
      <c r="AG3" s="620"/>
      <c r="AH3" s="621"/>
      <c r="AI3" s="621"/>
      <c r="AJ3" s="622"/>
      <c r="AK3" s="622"/>
      <c r="AL3" s="619"/>
    </row>
    <row r="4" spans="2:39" ht="34.9" customHeight="1">
      <c r="B4" s="623">
        <v>0.1</v>
      </c>
      <c r="C4" s="624" t="s">
        <v>2589</v>
      </c>
      <c r="D4" s="625"/>
      <c r="E4" s="626"/>
      <c r="F4" s="627"/>
      <c r="G4" s="628"/>
      <c r="H4" s="629"/>
      <c r="I4" s="628"/>
      <c r="J4" s="630"/>
      <c r="K4" s="630"/>
      <c r="L4" s="631"/>
      <c r="M4" s="631"/>
      <c r="N4" s="631"/>
      <c r="O4" s="631"/>
      <c r="P4" s="631"/>
      <c r="Q4" s="631"/>
      <c r="R4" s="631"/>
      <c r="S4" s="631"/>
      <c r="T4" s="631"/>
      <c r="U4" s="631"/>
      <c r="V4" s="631"/>
      <c r="W4" s="631"/>
      <c r="X4" s="631"/>
      <c r="Y4" s="631"/>
      <c r="Z4" s="631"/>
      <c r="AA4" s="631"/>
      <c r="AB4" s="631"/>
      <c r="AC4" s="631"/>
      <c r="AD4" s="631"/>
      <c r="AE4" s="631"/>
      <c r="AF4" s="631"/>
      <c r="AG4" s="632"/>
      <c r="AH4" s="633"/>
      <c r="AI4" s="633"/>
      <c r="AJ4" s="634"/>
      <c r="AK4" s="634"/>
      <c r="AL4" s="634"/>
    </row>
    <row r="5" spans="2:39">
      <c r="B5" s="635"/>
      <c r="C5" s="636"/>
      <c r="D5" s="637"/>
      <c r="E5" s="636"/>
      <c r="F5" s="638"/>
      <c r="G5" s="639"/>
      <c r="H5" s="640"/>
      <c r="I5" s="639"/>
      <c r="J5" s="641"/>
      <c r="K5" s="642"/>
      <c r="L5" s="642"/>
      <c r="M5" s="642"/>
      <c r="N5" s="642"/>
      <c r="O5" s="642"/>
      <c r="P5" s="642"/>
      <c r="Q5" s="642"/>
      <c r="R5" s="642"/>
      <c r="S5" s="642"/>
      <c r="T5" s="642"/>
      <c r="U5" s="642"/>
      <c r="V5" s="642"/>
      <c r="W5" s="642"/>
      <c r="X5" s="642"/>
      <c r="Y5" s="642"/>
      <c r="Z5" s="642"/>
      <c r="AA5" s="642"/>
      <c r="AB5" s="642"/>
      <c r="AC5" s="642"/>
      <c r="AD5" s="642"/>
      <c r="AE5" s="642"/>
      <c r="AF5" s="642"/>
      <c r="AG5" s="637"/>
      <c r="AH5" s="643"/>
      <c r="AI5" s="643"/>
      <c r="AJ5" s="644"/>
      <c r="AK5" s="644"/>
      <c r="AL5" s="639"/>
    </row>
    <row r="6" spans="2:39">
      <c r="B6" s="645"/>
      <c r="C6" s="646" t="s">
        <v>2590</v>
      </c>
      <c r="D6" s="647"/>
      <c r="E6" s="648"/>
      <c r="F6" s="649" t="s">
        <v>2591</v>
      </c>
      <c r="G6" s="645"/>
      <c r="H6" s="650"/>
      <c r="I6" s="651"/>
      <c r="J6" s="652"/>
      <c r="K6" s="652"/>
      <c r="L6" s="653"/>
      <c r="M6" s="653"/>
      <c r="N6" s="653"/>
      <c r="O6" s="653"/>
      <c r="P6" s="653"/>
      <c r="Q6" s="653"/>
      <c r="R6" s="653"/>
      <c r="S6" s="653"/>
      <c r="T6" s="653"/>
      <c r="U6" s="653"/>
      <c r="V6" s="653"/>
      <c r="W6" s="653"/>
      <c r="X6" s="653"/>
      <c r="Y6" s="653"/>
      <c r="Z6" s="653"/>
      <c r="AA6" s="653"/>
      <c r="AB6" s="653"/>
      <c r="AC6" s="653"/>
      <c r="AD6" s="653"/>
      <c r="AE6" s="653"/>
      <c r="AF6" s="653"/>
      <c r="AG6" s="654"/>
      <c r="AH6" s="655"/>
      <c r="AI6" s="655"/>
      <c r="AJ6" s="656"/>
      <c r="AK6" s="656"/>
      <c r="AL6" s="657"/>
    </row>
    <row r="7" spans="2:39">
      <c r="B7" s="658"/>
      <c r="C7" s="659"/>
      <c r="D7" s="660"/>
      <c r="E7" s="659"/>
      <c r="F7" s="661"/>
      <c r="G7" s="662"/>
      <c r="H7" s="663"/>
      <c r="I7" s="662"/>
      <c r="J7" s="652"/>
      <c r="K7" s="664"/>
      <c r="L7" s="664"/>
      <c r="M7" s="664"/>
      <c r="N7" s="664"/>
      <c r="O7" s="664"/>
      <c r="P7" s="664"/>
      <c r="Q7" s="664"/>
      <c r="R7" s="664"/>
      <c r="S7" s="664"/>
      <c r="T7" s="664"/>
      <c r="U7" s="664"/>
      <c r="V7" s="664"/>
      <c r="W7" s="664"/>
      <c r="X7" s="664"/>
      <c r="Y7" s="664"/>
      <c r="Z7" s="664"/>
      <c r="AA7" s="664"/>
      <c r="AB7" s="664"/>
      <c r="AC7" s="664"/>
      <c r="AD7" s="664"/>
      <c r="AE7" s="664"/>
      <c r="AF7" s="664"/>
      <c r="AG7" s="660"/>
      <c r="AH7" s="665"/>
      <c r="AI7" s="665"/>
      <c r="AJ7" s="666"/>
      <c r="AK7" s="666"/>
      <c r="AL7" s="662"/>
    </row>
    <row r="8" spans="2:39" ht="34.9" customHeight="1">
      <c r="B8" s="667" t="s">
        <v>2592</v>
      </c>
      <c r="C8" s="668" t="s">
        <v>2016</v>
      </c>
      <c r="D8" s="669"/>
      <c r="E8" s="668" t="s">
        <v>2593</v>
      </c>
      <c r="F8" s="670" t="str">
        <f ca="1">_xlfn.CONCAT("H_",G8)</f>
        <v xml:space="preserve">H_F06A  /    /    /  </v>
      </c>
      <c r="G8" s="671" t="str" cm="1">
        <f t="array" aca="1" ref="G8"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 xml:space="preserve">F06A  /    /    /  </v>
      </c>
      <c r="H8" s="672"/>
      <c r="I8" s="673"/>
      <c r="J8" s="674"/>
      <c r="K8" s="674"/>
      <c r="L8" s="674"/>
      <c r="M8" s="674"/>
      <c r="N8" s="674"/>
      <c r="O8" s="675"/>
      <c r="P8" s="676"/>
      <c r="Q8" s="677"/>
      <c r="R8" s="677"/>
      <c r="S8" s="677"/>
      <c r="T8" s="677"/>
      <c r="U8" s="677"/>
      <c r="V8" s="677"/>
      <c r="W8" s="678"/>
      <c r="X8" s="679"/>
      <c r="Y8" s="679"/>
      <c r="Z8" s="679"/>
      <c r="AA8" s="679"/>
      <c r="AB8" s="679"/>
      <c r="AC8" s="679"/>
      <c r="AD8" s="679"/>
      <c r="AE8" s="679"/>
      <c r="AF8" s="679"/>
      <c r="AG8" s="680"/>
      <c r="AH8" s="681"/>
      <c r="AI8" s="681"/>
      <c r="AJ8" s="682"/>
      <c r="AK8" s="682"/>
      <c r="AL8" s="683"/>
      <c r="AM8" s="88" t="str">
        <f>IF(AND(ISTEXT($E8),ISTEXT($B8)),"산출기준 &gt;&gt;  "&amp;_xlfn.XLOOKUP($E8,산출기준!$D:$D,산출기준!$E:$E,"매칭실패"),"")</f>
        <v>산출기준 &gt;&gt;  [ 룸 일반 산출 ]</v>
      </c>
    </row>
    <row r="9" spans="2:39" ht="18">
      <c r="B9" s="684"/>
      <c r="C9" s="685"/>
      <c r="D9" s="686"/>
      <c r="E9" s="687"/>
      <c r="F9" s="688">
        <v>101</v>
      </c>
      <c r="G9" s="689" t="s">
        <v>2594</v>
      </c>
      <c r="H9" s="690"/>
      <c r="I9" s="691"/>
      <c r="J9" s="692" t="str">
        <f>LEFT(I9,14)</f>
        <v/>
      </c>
      <c r="K9" s="693"/>
      <c r="L9" s="694" t="str">
        <f>IFERROR(VLOOKUP($J9,'WM-AR'!$I$7:$AS$3267,34,FALSE),"")</f>
        <v/>
      </c>
      <c r="M9" s="695" t="str">
        <f>IFERROR(VLOOKUP($J9,'WM-AR'!$I$7:$AS$3267,4,FALSE),"")</f>
        <v/>
      </c>
      <c r="N9" s="695" t="str">
        <f>IFERROR(VLOOKUP($J9,'WM-AR'!$I$7:$AS$3267,6,FALSE),"")</f>
        <v/>
      </c>
      <c r="O9" s="696" t="str">
        <f>IFERROR(VLOOKUP($J9,'WM-AR'!$I$7:$AS$3267,8,FALSE),"")</f>
        <v/>
      </c>
      <c r="P9" s="697" t="str">
        <f>IFERROR(VLOOKUP($J9,'WM-AR'!$I$7:$AS$3267,10,FALSE),"")</f>
        <v/>
      </c>
      <c r="Q9" s="698" t="str">
        <f>IFERROR(VLOOKUP($J9,'WM-AR'!$I$7:$AS$3267,12,FALSE),"")</f>
        <v/>
      </c>
      <c r="R9" s="698" t="str">
        <f>IFERROR(VLOOKUP($J9,'WM-AR'!$I$7:$AS$3267,14,FALSE),"")</f>
        <v/>
      </c>
      <c r="S9" s="698" t="str">
        <f>IFERROR(VLOOKUP($J9,'WM-AR'!$I$7:$AS$3267,16,FALSE),"")</f>
        <v/>
      </c>
      <c r="T9" s="698" t="str">
        <f>IFERROR(VLOOKUP($J9,'WM-AR'!$I$7:$AS$3267,18,FALSE),"")</f>
        <v/>
      </c>
      <c r="U9" s="698" t="str">
        <f>IFERROR(VLOOKUP($J9,'WM-AR'!$I$7:$AS$3267,20,FALSE),"")</f>
        <v/>
      </c>
      <c r="V9" s="698" t="str">
        <f>IFERROR(VLOOKUP($J9,'WM-AR'!$I$7:$AS$3267,22,FALSE),"")</f>
        <v/>
      </c>
      <c r="W9" s="699" t="str">
        <f>IFERROR(VLOOKUP($J9,'WM-AR'!$I$7:$AS$3267,24,FALSE),"")</f>
        <v/>
      </c>
      <c r="X9" s="700" t="str">
        <f>IFERROR(VLOOKUP($J9,'WM-AR'!$I$7:$AS$3267,25,FALSE),"")</f>
        <v/>
      </c>
      <c r="Y9" s="700" t="str">
        <f>IFERROR(VLOOKUP($J9,'WM-AR'!$I$7:$AS$3267,26,FALSE),"")</f>
        <v/>
      </c>
      <c r="Z9" s="700" t="str">
        <f>IFERROR(VLOOKUP($J9,'WM-AR'!$I$7:$AS$3267,27,FALSE),"")</f>
        <v/>
      </c>
      <c r="AA9" s="700" t="str">
        <f>IFERROR(VLOOKUP($J9,'WM-AR'!$I$7:$AS$3267,28,FALSE),"")</f>
        <v/>
      </c>
      <c r="AB9" s="700" t="str">
        <f>IFERROR(VLOOKUP($J9,'WM-AR'!$I$7:$AS$3267,29,FALSE),"")</f>
        <v/>
      </c>
      <c r="AC9" s="700" t="str">
        <f>IFERROR(VLOOKUP($J9,'WM-AR'!$I$7:$AS$3267,30,FALSE),"")</f>
        <v/>
      </c>
      <c r="AD9" s="700" t="str">
        <f>IFERROR(VLOOKUP($J9,'WM-AR'!$I$7:$AS$3267,31,FALSE),"")</f>
        <v/>
      </c>
      <c r="AE9" s="700" t="str">
        <f>IFERROR(VLOOKUP($J9,'WM-AR'!$I$7:$AS$3267,32,FALSE),"")</f>
        <v/>
      </c>
      <c r="AF9" s="700" t="str">
        <f>IFERROR(VLOOKUP($J9,'WM-AR'!$I$7:$AS$3267,33,FALSE),"")</f>
        <v/>
      </c>
      <c r="AG9" s="701"/>
      <c r="AH9" s="702"/>
      <c r="AI9" s="702"/>
      <c r="AJ9" s="703"/>
      <c r="AK9" s="703"/>
      <c r="AL9" s="704"/>
      <c r="AM9" s="88" t="str">
        <f>IF(AND(ISTEXT($E9),ISTEXT($B9)),"산출기준 &gt;&gt;  "&amp;_xlfn.XLOOKUP($E9,산출기준!$D:$D,산출기준!$E:$E,"매칭실패"),"")</f>
        <v/>
      </c>
    </row>
    <row r="10" spans="2:39" ht="18">
      <c r="B10" s="705"/>
      <c r="C10" s="706"/>
      <c r="D10" s="707"/>
      <c r="E10" s="708"/>
      <c r="F10" s="688"/>
      <c r="G10" s="709"/>
      <c r="H10" s="710"/>
      <c r="I10" s="711"/>
      <c r="J10" s="712" t="str">
        <f>LEFT(I10,14)</f>
        <v/>
      </c>
      <c r="K10" s="713"/>
      <c r="L10" s="714" t="str">
        <f>IFERROR(VLOOKUP($J10,'WM-AR'!$I$7:$AS$3267,34,FALSE),"")</f>
        <v/>
      </c>
      <c r="M10" s="713" t="str">
        <f>IFERROR(VLOOKUP($J10,'WM-AR'!$I$7:$AS$3267,4,FALSE),"")</f>
        <v/>
      </c>
      <c r="N10" s="713" t="str">
        <f>IFERROR(VLOOKUP($J10,'WM-AR'!$I$7:$AS$3267,6,FALSE),"")</f>
        <v/>
      </c>
      <c r="O10" s="715" t="str">
        <f>IFERROR(VLOOKUP($J10,'WM-AR'!$I$7:$AS$3267,8,FALSE),"")</f>
        <v/>
      </c>
      <c r="P10" s="716" t="str">
        <f>IFERROR(VLOOKUP($J10,'WM-AR'!$I$7:$AS$3267,10,FALSE),"")</f>
        <v/>
      </c>
      <c r="Q10" s="717" t="str">
        <f>IFERROR(VLOOKUP($J10,'WM-AR'!$I$7:$AS$3267,12,FALSE),"")</f>
        <v/>
      </c>
      <c r="R10" s="717" t="str">
        <f>IFERROR(VLOOKUP($J10,'WM-AR'!$I$7:$AS$3267,14,FALSE),"")</f>
        <v/>
      </c>
      <c r="S10" s="717" t="str">
        <f>IFERROR(VLOOKUP($J10,'WM-AR'!$I$7:$AS$3267,16,FALSE),"")</f>
        <v/>
      </c>
      <c r="T10" s="717" t="str">
        <f>IFERROR(VLOOKUP($J10,'WM-AR'!$I$7:$AS$3267,18,FALSE),"")</f>
        <v/>
      </c>
      <c r="U10" s="717" t="str">
        <f>IFERROR(VLOOKUP($J10,'WM-AR'!$I$7:$AS$3267,20,FALSE),"")</f>
        <v/>
      </c>
      <c r="V10" s="717" t="str">
        <f>IFERROR(VLOOKUP($J10,'WM-AR'!$I$7:$AS$3267,22,FALSE),"")</f>
        <v/>
      </c>
      <c r="W10" s="718" t="str">
        <f>IFERROR(VLOOKUP($J10,'WM-AR'!$I$7:$AS$3267,24,FALSE),"")</f>
        <v/>
      </c>
      <c r="X10" s="719" t="str">
        <f>IFERROR(VLOOKUP($J10,'WM-AR'!$I$7:$AS$3267,25,FALSE),"")</f>
        <v/>
      </c>
      <c r="Y10" s="719" t="str">
        <f>IFERROR(VLOOKUP($J10,'WM-AR'!$I$7:$AS$3267,26,FALSE),"")</f>
        <v/>
      </c>
      <c r="Z10" s="719" t="str">
        <f>IFERROR(VLOOKUP($J10,'WM-AR'!$I$7:$AS$3267,27,FALSE),"")</f>
        <v/>
      </c>
      <c r="AA10" s="719" t="str">
        <f>IFERROR(VLOOKUP($J10,'WM-AR'!$I$7:$AS$3267,28,FALSE),"")</f>
        <v/>
      </c>
      <c r="AB10" s="719" t="str">
        <f>IFERROR(VLOOKUP($J10,'WM-AR'!$I$7:$AS$3267,29,FALSE),"")</f>
        <v/>
      </c>
      <c r="AC10" s="719" t="str">
        <f>IFERROR(VLOOKUP($J10,'WM-AR'!$I$7:$AS$3267,30,FALSE),"")</f>
        <v/>
      </c>
      <c r="AD10" s="719" t="str">
        <f>IFERROR(VLOOKUP($J10,'WM-AR'!$I$7:$AS$3267,31,FALSE),"")</f>
        <v/>
      </c>
      <c r="AE10" s="719" t="str">
        <f>IFERROR(VLOOKUP($J10,'WM-AR'!$I$7:$AS$3267,32,FALSE),"")</f>
        <v/>
      </c>
      <c r="AF10" s="719" t="str">
        <f>IFERROR(VLOOKUP($J10,'WM-AR'!$I$7:$AS$3267,33,FALSE),"")</f>
        <v/>
      </c>
      <c r="AG10" s="720"/>
      <c r="AH10" s="721"/>
      <c r="AI10" s="721"/>
      <c r="AJ10" s="722"/>
      <c r="AK10" s="722"/>
      <c r="AL10" s="723"/>
      <c r="AM10" s="88" t="str">
        <f>IF(AND(ISTEXT($E10),ISTEXT($B10)),"산출기준 &gt;&gt;  "&amp;_xlfn.XLOOKUP($E10,산출기준!$D:$D,산출기준!$E:$E,"매칭실패"),"")</f>
        <v/>
      </c>
    </row>
    <row r="11" spans="2:39" ht="18">
      <c r="B11" s="724"/>
      <c r="C11" s="725"/>
      <c r="D11" s="726"/>
      <c r="E11" s="727"/>
      <c r="F11" s="728"/>
      <c r="G11" s="729"/>
      <c r="H11" s="730"/>
      <c r="I11" s="731"/>
      <c r="J11" s="732" t="str">
        <f>LEFT(I11,14)</f>
        <v/>
      </c>
      <c r="K11" s="733"/>
      <c r="L11" s="734" t="str">
        <f>IFERROR(VLOOKUP($J11,'WM-AR'!$I$7:$AS$3267,34,FALSE),"")</f>
        <v/>
      </c>
      <c r="M11" s="733" t="str">
        <f>IFERROR(VLOOKUP($J11,'WM-AR'!$I$7:$AS$3267,4,FALSE),"")</f>
        <v/>
      </c>
      <c r="N11" s="733" t="str">
        <f>IFERROR(VLOOKUP($J11,'WM-AR'!$I$7:$AS$3267,6,FALSE),"")</f>
        <v/>
      </c>
      <c r="O11" s="735" t="str">
        <f>IFERROR(VLOOKUP($J11,'WM-AR'!$I$7:$AS$3267,8,FALSE),"")</f>
        <v/>
      </c>
      <c r="P11" s="736" t="str">
        <f>IFERROR(VLOOKUP($J11,'WM-AR'!$I$7:$AS$3267,10,FALSE),"")</f>
        <v/>
      </c>
      <c r="Q11" s="737" t="str">
        <f>IFERROR(VLOOKUP($J11,'WM-AR'!$I$7:$AS$3267,12,FALSE),"")</f>
        <v/>
      </c>
      <c r="R11" s="737" t="str">
        <f>IFERROR(VLOOKUP($J11,'WM-AR'!$I$7:$AS$3267,14,FALSE),"")</f>
        <v/>
      </c>
      <c r="S11" s="737" t="str">
        <f>IFERROR(VLOOKUP($J11,'WM-AR'!$I$7:$AS$3267,16,FALSE),"")</f>
        <v/>
      </c>
      <c r="T11" s="737" t="str">
        <f>IFERROR(VLOOKUP($J11,'WM-AR'!$I$7:$AS$3267,18,FALSE),"")</f>
        <v/>
      </c>
      <c r="U11" s="737" t="str">
        <f>IFERROR(VLOOKUP($J11,'WM-AR'!$I$7:$AS$3267,20,FALSE),"")</f>
        <v/>
      </c>
      <c r="V11" s="737" t="str">
        <f>IFERROR(VLOOKUP($J11,'WM-AR'!$I$7:$AS$3267,22,FALSE),"")</f>
        <v/>
      </c>
      <c r="W11" s="738" t="str">
        <f>IFERROR(VLOOKUP($J11,'WM-AR'!$I$7:$AS$3267,24,FALSE),"")</f>
        <v/>
      </c>
      <c r="X11" s="739" t="str">
        <f>IFERROR(VLOOKUP($J11,'WM-AR'!$I$7:$AS$3267,25,FALSE),"")</f>
        <v/>
      </c>
      <c r="Y11" s="739" t="str">
        <f>IFERROR(VLOOKUP($J11,'WM-AR'!$I$7:$AS$3267,26,FALSE),"")</f>
        <v/>
      </c>
      <c r="Z11" s="739" t="str">
        <f>IFERROR(VLOOKUP($J11,'WM-AR'!$I$7:$AS$3267,27,FALSE),"")</f>
        <v/>
      </c>
      <c r="AA11" s="739" t="str">
        <f>IFERROR(VLOOKUP($J11,'WM-AR'!$I$7:$AS$3267,28,FALSE),"")</f>
        <v/>
      </c>
      <c r="AB11" s="739" t="str">
        <f>IFERROR(VLOOKUP($J11,'WM-AR'!$I$7:$AS$3267,29,FALSE),"")</f>
        <v/>
      </c>
      <c r="AC11" s="739" t="str">
        <f>IFERROR(VLOOKUP($J11,'WM-AR'!$I$7:$AS$3267,30,FALSE),"")</f>
        <v/>
      </c>
      <c r="AD11" s="739" t="str">
        <f>IFERROR(VLOOKUP($J11,'WM-AR'!$I$7:$AS$3267,31,FALSE),"")</f>
        <v/>
      </c>
      <c r="AE11" s="739" t="str">
        <f>IFERROR(VLOOKUP($J11,'WM-AR'!$I$7:$AS$3267,32,FALSE),"")</f>
        <v/>
      </c>
      <c r="AF11" s="739" t="str">
        <f>IFERROR(VLOOKUP($J11,'WM-AR'!$I$7:$AS$3267,33,FALSE),"")</f>
        <v/>
      </c>
      <c r="AG11" s="740"/>
      <c r="AH11" s="741"/>
      <c r="AI11" s="741"/>
      <c r="AJ11" s="742"/>
      <c r="AK11" s="742"/>
      <c r="AL11" s="743"/>
      <c r="AM11" s="88" t="str">
        <f>IF(AND(ISTEXT($E11),ISTEXT($B11)),"산출기준 &gt;&gt;  "&amp;_xlfn.XLOOKUP($E11,산출기준!$D:$D,산출기준!$E:$E,"매칭실패"),"")</f>
        <v/>
      </c>
    </row>
    <row r="12" spans="2:39" outlineLevel="1">
      <c r="B12" s="744"/>
      <c r="C12" s="745"/>
      <c r="D12" s="746"/>
      <c r="E12" s="747" t="s">
        <v>2595</v>
      </c>
      <c r="F12" s="745" t="s">
        <v>2596</v>
      </c>
      <c r="G12" s="748" t="str">
        <f>VLOOKUP(E12,'참조용_Int Finish_Style-WM_DB'!$C$5:$D$133,2,FALSE)</f>
        <v xml:space="preserve"> | A04AM080-00006 |  | </v>
      </c>
      <c r="H12" s="749"/>
      <c r="I12" s="750"/>
      <c r="J12" s="751"/>
      <c r="K12" s="752"/>
      <c r="L12" s="752" t="str">
        <f>IFERROR(VLOOKUP($J12,'WM-AR'!$I$7:$AS$3267,34,FALSE),"")</f>
        <v/>
      </c>
      <c r="M12" s="752" t="str">
        <f>IFERROR(VLOOKUP($J12,'WM-AR'!$I$7:$AS$3267,4,FALSE),"")</f>
        <v/>
      </c>
      <c r="N12" s="752" t="str">
        <f>IFERROR(VLOOKUP($J12,'WM-AR'!$I$7:$AS$3267,6,FALSE),"")</f>
        <v/>
      </c>
      <c r="O12" s="752" t="str">
        <f>IFERROR(VLOOKUP($J12,'WM-AR'!$I$7:$AS$3267,8,FALSE),"")</f>
        <v/>
      </c>
      <c r="P12" s="752" t="str">
        <f>IFERROR(VLOOKUP($J12,'WM-AR'!$I$7:$AS$3267,10,FALSE),"")</f>
        <v/>
      </c>
      <c r="Q12" s="752" t="str">
        <f>IFERROR(VLOOKUP($J12,'WM-AR'!$I$7:$AS$3267,12,FALSE),"")</f>
        <v/>
      </c>
      <c r="R12" s="752" t="str">
        <f>IFERROR(VLOOKUP($J12,'WM-AR'!$I$7:$AS$3267,14,FALSE),"")</f>
        <v/>
      </c>
      <c r="S12" s="752" t="str">
        <f>IFERROR(VLOOKUP($J12,'WM-AR'!$I$7:$AS$3267,16,FALSE),"")</f>
        <v/>
      </c>
      <c r="T12" s="752" t="str">
        <f>IFERROR(VLOOKUP($J12,'WM-AR'!$I$7:$AS$3267,18,FALSE),"")</f>
        <v/>
      </c>
      <c r="U12" s="752" t="str">
        <f>IFERROR(VLOOKUP($J12,'WM-AR'!$I$7:$AS$3267,20,FALSE),"")</f>
        <v/>
      </c>
      <c r="V12" s="752" t="str">
        <f>IFERROR(VLOOKUP($J12,'WM-AR'!$I$7:$AS$3267,22,FALSE),"")</f>
        <v/>
      </c>
      <c r="W12" s="752" t="str">
        <f>IFERROR(VLOOKUP($J12,'WM-AR'!$I$7:$AS$3267,24,FALSE),"")</f>
        <v/>
      </c>
      <c r="X12" s="752" t="str">
        <f>IFERROR(VLOOKUP($J12,'WM-AR'!$I$7:$AS$3267,25,FALSE),"")</f>
        <v/>
      </c>
      <c r="Y12" s="752" t="str">
        <f>IFERROR(VLOOKUP($J12,'WM-AR'!$I$7:$AS$3267,26,FALSE),"")</f>
        <v/>
      </c>
      <c r="Z12" s="752" t="str">
        <f>IFERROR(VLOOKUP($J12,'WM-AR'!$I$7:$AS$3267,27,FALSE),"")</f>
        <v/>
      </c>
      <c r="AA12" s="752" t="str">
        <f>IFERROR(VLOOKUP($J12,'WM-AR'!$I$7:$AS$3267,28,FALSE),"")</f>
        <v/>
      </c>
      <c r="AB12" s="752" t="str">
        <f>IFERROR(VLOOKUP($J12,'WM-AR'!$I$7:$AS$3267,29,FALSE),"")</f>
        <v/>
      </c>
      <c r="AC12" s="752" t="str">
        <f>IFERROR(VLOOKUP($J12,'WM-AR'!$I$7:$AS$3267,30,FALSE),"")</f>
        <v/>
      </c>
      <c r="AD12" s="752" t="str">
        <f>IFERROR(VLOOKUP($J12,'WM-AR'!$I$7:$AS$3267,31,FALSE),"")</f>
        <v/>
      </c>
      <c r="AE12" s="752" t="str">
        <f>IFERROR(VLOOKUP($J12,'WM-AR'!$I$7:$AS$3267,32,FALSE),"")</f>
        <v/>
      </c>
      <c r="AF12" s="753" t="str">
        <f>IFERROR(VLOOKUP($J12,'WM-AR'!$I$7:$AS$3267,33,FALSE),"")</f>
        <v/>
      </c>
      <c r="AG12" s="754"/>
      <c r="AH12" s="755"/>
      <c r="AI12" s="755"/>
      <c r="AJ12" s="753"/>
      <c r="AK12" s="756"/>
      <c r="AL12" s="757"/>
      <c r="AM12" s="88" t="str">
        <f>IF(AND(ISTEXT($E12),ISTEXT($B12)),"산출기준 &gt;&gt;  "&amp;_xlfn.XLOOKUP($E12,산출기준!$D:$D,산출기준!$E:$E,"매칭실패"),"")</f>
        <v/>
      </c>
    </row>
    <row r="13" spans="2:39" outlineLevel="1">
      <c r="B13" s="758"/>
      <c r="C13" s="759"/>
      <c r="D13" s="760"/>
      <c r="E13" s="761"/>
      <c r="F13" s="762"/>
      <c r="G13" s="759" t="str">
        <f>IF(IF(O13=0,"",O13)&amp;" | "&amp;IF(P13=0,"",P13)&amp;" | "&amp;IF(R13=0,"",R13)&amp;" | "&amp;IF(S13=0,"",S13)=" |  |  | ","",IF(O13=0,"",O13)&amp;" | "&amp;IF(P13=0,"",P13)&amp;" | "&amp;IF(R13=0,"",R13)&amp;" | "&amp;IF(S13=0,"",S13))</f>
        <v xml:space="preserve">Floor Painting | Epoxy Paint |  | </v>
      </c>
      <c r="H13" s="763" t="e" cm="1">
        <f t="array" ref="H13">_xlfn.TEXTSPLIT(G11,," | ",TRUE)</f>
        <v>#VALUE!</v>
      </c>
      <c r="I13" s="764" t="s">
        <v>2597</v>
      </c>
      <c r="J13" s="765" t="str">
        <f>LEFT(I13,14)</f>
        <v>A04AM080-00006</v>
      </c>
      <c r="K13" s="766"/>
      <c r="L13" s="766" t="str">
        <f>IFERROR(VLOOKUP($J13,'WM-AR'!$I$7:$AS$3267,34,FALSE),"")</f>
        <v>M2</v>
      </c>
      <c r="M13" s="766" t="str">
        <f>IFERROR(VLOOKUP($J13,'WM-AR'!$I$7:$AS$3267,4,FALSE),"")</f>
        <v>Finishing Work</v>
      </c>
      <c r="N13" s="766" t="str">
        <f>IFERROR(VLOOKUP($J13,'WM-AR'!$I$7:$AS$3267,6,FALSE),"")</f>
        <v>Painting Work</v>
      </c>
      <c r="O13" s="766" t="str">
        <f>IFERROR(VLOOKUP($J13,'WM-AR'!$I$7:$AS$3267,8,FALSE),"")</f>
        <v>Floor Painting</v>
      </c>
      <c r="P13" s="766" t="str">
        <f>IFERROR(VLOOKUP($J13,'WM-AR'!$I$7:$AS$3267,10,FALSE),"")</f>
        <v>Epoxy Paint</v>
      </c>
      <c r="Q13" s="766">
        <f>IFERROR(VLOOKUP($J13,'WM-AR'!$I$7:$AS$3267,12,FALSE),"")</f>
        <v>0</v>
      </c>
      <c r="R13" s="766">
        <f>IFERROR(VLOOKUP($J13,'WM-AR'!$I$7:$AS$3267,14,FALSE),"")</f>
        <v>0</v>
      </c>
      <c r="S13" s="766">
        <f>IFERROR(VLOOKUP($J13,'WM-AR'!$I$7:$AS$3267,16,FALSE),"")</f>
        <v>0</v>
      </c>
      <c r="T13" s="766">
        <f>IFERROR(VLOOKUP($J13,'WM-AR'!$I$7:$AS$3267,18,FALSE),"")</f>
        <v>0</v>
      </c>
      <c r="U13" s="766" t="str">
        <f>IFERROR(VLOOKUP($J13,'WM-AR'!$I$7:$AS$3267,20,FALSE),"")</f>
        <v/>
      </c>
      <c r="V13" s="766">
        <f>IFERROR(VLOOKUP($J13,'WM-AR'!$I$7:$AS$3267,22,FALSE),"")</f>
        <v>0</v>
      </c>
      <c r="W13" s="766" t="str">
        <f>IFERROR(VLOOKUP($J13,'WM-AR'!$I$7:$AS$3267,24,FALSE),"")</f>
        <v/>
      </c>
      <c r="X13" s="766">
        <f>IFERROR(VLOOKUP($J13,'WM-AR'!$I$7:$AS$3267,25,FALSE),"")</f>
        <v>0</v>
      </c>
      <c r="Y13" s="766" t="str">
        <f>IFERROR(VLOOKUP($J13,'WM-AR'!$I$7:$AS$3267,26,FALSE),"")</f>
        <v/>
      </c>
      <c r="Z13" s="766">
        <f>IFERROR(VLOOKUP($J13,'WM-AR'!$I$7:$AS$3267,27,FALSE),"")</f>
        <v>0</v>
      </c>
      <c r="AA13" s="766">
        <f>IFERROR(VLOOKUP($J13,'WM-AR'!$I$7:$AS$3267,28,FALSE),"")</f>
        <v>0</v>
      </c>
      <c r="AB13" s="766">
        <f>IFERROR(VLOOKUP($J13,'WM-AR'!$I$7:$AS$3267,29,FALSE),"")</f>
        <v>0</v>
      </c>
      <c r="AC13" s="766">
        <f>IFERROR(VLOOKUP($J13,'WM-AR'!$I$7:$AS$3267,30,FALSE),"")</f>
        <v>0</v>
      </c>
      <c r="AD13" s="766">
        <f>IFERROR(VLOOKUP($J13,'WM-AR'!$I$7:$AS$3267,31,FALSE),"")</f>
        <v>0</v>
      </c>
      <c r="AE13" s="766">
        <f>IFERROR(VLOOKUP($J13,'WM-AR'!$I$7:$AS$3267,32,FALSE),"")</f>
        <v>0</v>
      </c>
      <c r="AF13" s="766" t="str">
        <f>IFERROR(VLOOKUP($J13,'WM-AR'!$I$7:$AS$3267,33,FALSE),"")</f>
        <v/>
      </c>
      <c r="AG13" s="767"/>
      <c r="AH13" s="768" t="s">
        <v>1657</v>
      </c>
      <c r="AI13" s="768" t="s">
        <v>1657</v>
      </c>
      <c r="AJ13" s="769">
        <v>350.24200000000002</v>
      </c>
      <c r="AK13" s="769" t="str">
        <f>L13</f>
        <v>M2</v>
      </c>
      <c r="AL13" s="770"/>
      <c r="AM13" s="88" t="str">
        <f>IF(AND(ISTEXT($E13),ISTEXT($B13)),"산출기준 &gt;&gt;  "&amp;_xlfn.XLOOKUP($E13,산출기준!$D:$D,산출기준!$E:$E,"매칭실패"),"")</f>
        <v/>
      </c>
    </row>
    <row r="14" spans="2:39" ht="33" outlineLevel="1">
      <c r="B14" s="758"/>
      <c r="C14" s="759"/>
      <c r="D14" s="760"/>
      <c r="E14" s="761"/>
      <c r="F14" s="762"/>
      <c r="G14" s="759" t="str">
        <f>IF(IF(O14=0,"",O14)&amp;" | "&amp;IF(P14=0,"",P14)&amp;" | "&amp;IF(R14=0,"",R14)&amp;" | "&amp;IF(S14=0,"",S14)=" |  |  | ","",IF(O14=0,"",O14)&amp;" | "&amp;IF(P14=0,"",P14)&amp;" | "&amp;IF(R14=0,"",R14)&amp;" | "&amp;IF(S14=0,"",S14))</f>
        <v xml:space="preserve">Steel Trowel Finish |  |  | </v>
      </c>
      <c r="H14" s="763" t="str" cm="1">
        <f t="array" ref="H14">_xlfn.TEXTSPLIT(G12,," | ",TRUE)</f>
        <v>A04AM080-00006</v>
      </c>
      <c r="I14" s="764" t="s">
        <v>2598</v>
      </c>
      <c r="J14" s="765" t="str">
        <f>LEFT(I14,14)</f>
        <v>A04AS173-00001</v>
      </c>
      <c r="K14" s="766"/>
      <c r="L14" s="766" t="str">
        <f>IFERROR(VLOOKUP($J14,'WM-AR'!$I$7:$AS$3267,34,FALSE),"")</f>
        <v>M2</v>
      </c>
      <c r="M14" s="766" t="str">
        <f>IFERROR(VLOOKUP($J14,'WM-AR'!$I$7:$AS$3267,4,FALSE),"")</f>
        <v>Finishing Work</v>
      </c>
      <c r="N14" s="766" t="str">
        <f>IFERROR(VLOOKUP($J14,'WM-AR'!$I$7:$AS$3267,6,FALSE),"")</f>
        <v>Exterior/Interior Finish Work</v>
      </c>
      <c r="O14" s="766" t="str">
        <f>IFERROR(VLOOKUP($J14,'WM-AR'!$I$7:$AS$3267,8,FALSE),"")</f>
        <v>Steel Trowel Finish</v>
      </c>
      <c r="P14" s="766">
        <f>IFERROR(VLOOKUP($J14,'WM-AR'!$I$7:$AS$3267,10,FALSE),"")</f>
        <v>0</v>
      </c>
      <c r="Q14" s="766">
        <f>IFERROR(VLOOKUP($J14,'WM-AR'!$I$7:$AS$3267,12,FALSE),"")</f>
        <v>0</v>
      </c>
      <c r="R14" s="766">
        <f>IFERROR(VLOOKUP($J14,'WM-AR'!$I$7:$AS$3267,14,FALSE),"")</f>
        <v>0</v>
      </c>
      <c r="S14" s="766">
        <f>IFERROR(VLOOKUP($J14,'WM-AR'!$I$7:$AS$3267,16,FALSE),"")</f>
        <v>0</v>
      </c>
      <c r="T14" s="766">
        <f>IFERROR(VLOOKUP($J14,'WM-AR'!$I$7:$AS$3267,18,FALSE),"")</f>
        <v>0</v>
      </c>
      <c r="U14" s="766" t="str">
        <f>IFERROR(VLOOKUP($J14,'WM-AR'!$I$7:$AS$3267,20,FALSE),"")</f>
        <v/>
      </c>
      <c r="V14" s="766">
        <f>IFERROR(VLOOKUP($J14,'WM-AR'!$I$7:$AS$3267,22,FALSE),"")</f>
        <v>0</v>
      </c>
      <c r="W14" s="766" t="str">
        <f>IFERROR(VLOOKUP($J14,'WM-AR'!$I$7:$AS$3267,24,FALSE),"")</f>
        <v/>
      </c>
      <c r="X14" s="766">
        <f>IFERROR(VLOOKUP($J14,'WM-AR'!$I$7:$AS$3267,25,FALSE),"")</f>
        <v>0</v>
      </c>
      <c r="Y14" s="766" t="str">
        <f>IFERROR(VLOOKUP($J14,'WM-AR'!$I$7:$AS$3267,26,FALSE),"")</f>
        <v/>
      </c>
      <c r="Z14" s="766">
        <f>IFERROR(VLOOKUP($J14,'WM-AR'!$I$7:$AS$3267,27,FALSE),"")</f>
        <v>0</v>
      </c>
      <c r="AA14" s="766">
        <f>IFERROR(VLOOKUP($J14,'WM-AR'!$I$7:$AS$3267,28,FALSE),"")</f>
        <v>0</v>
      </c>
      <c r="AB14" s="766">
        <f>IFERROR(VLOOKUP($J14,'WM-AR'!$I$7:$AS$3267,29,FALSE),"")</f>
        <v>0</v>
      </c>
      <c r="AC14" s="766">
        <f>IFERROR(VLOOKUP($J14,'WM-AR'!$I$7:$AS$3267,30,FALSE),"")</f>
        <v>0</v>
      </c>
      <c r="AD14" s="766">
        <f>IFERROR(VLOOKUP($J14,'WM-AR'!$I$7:$AS$3267,31,FALSE),"")</f>
        <v>0</v>
      </c>
      <c r="AE14" s="766">
        <f>IFERROR(VLOOKUP($J14,'WM-AR'!$I$7:$AS$3267,32,FALSE),"")</f>
        <v>0</v>
      </c>
      <c r="AF14" s="766" t="str">
        <f>IFERROR(VLOOKUP($J14,'WM-AR'!$I$7:$AS$3267,33,FALSE),"")</f>
        <v/>
      </c>
      <c r="AG14" s="767"/>
      <c r="AH14" s="768" t="s">
        <v>1657</v>
      </c>
      <c r="AI14" s="768" t="s">
        <v>1657</v>
      </c>
      <c r="AJ14" s="769">
        <v>350.24200000000002</v>
      </c>
      <c r="AK14" s="769" t="str">
        <f>L14</f>
        <v>M2</v>
      </c>
      <c r="AL14" s="770"/>
      <c r="AM14" s="88" t="str">
        <f>IF(AND(ISTEXT($E14),ISTEXT($B14)),"산출기준 &gt;&gt;  "&amp;_xlfn.XLOOKUP($E14,산출기준!$D:$D,산출기준!$E:$E,"매칭실패"),"")</f>
        <v/>
      </c>
    </row>
    <row r="15" spans="2:39" outlineLevel="1">
      <c r="B15" s="744"/>
      <c r="C15" s="745"/>
      <c r="D15" s="746"/>
      <c r="E15" s="747"/>
      <c r="F15" s="745" t="s">
        <v>2599</v>
      </c>
      <c r="G15" s="748" t="e">
        <f>VLOOKUP(E15,'참조용_Int Finish_Style-WM_DB'!$C$5:$D$133,2,FALSE)</f>
        <v>#N/A</v>
      </c>
      <c r="H15" s="749"/>
      <c r="I15" s="750"/>
      <c r="J15" s="751"/>
      <c r="K15" s="752"/>
      <c r="L15" s="752" t="str">
        <f>IFERROR(VLOOKUP($J15,'WM-AR'!$I$7:$AS$3267,34,FALSE),"")</f>
        <v/>
      </c>
      <c r="M15" s="752" t="str">
        <f>IFERROR(VLOOKUP($J15,'WM-AR'!$I$7:$AS$3267,4,FALSE),"")</f>
        <v/>
      </c>
      <c r="N15" s="752" t="str">
        <f>IFERROR(VLOOKUP($J15,'WM-AR'!$I$7:$AS$3267,6,FALSE),"")</f>
        <v/>
      </c>
      <c r="O15" s="752" t="str">
        <f>IFERROR(VLOOKUP($J15,'WM-AR'!$I$7:$AS$3267,8,FALSE),"")</f>
        <v/>
      </c>
      <c r="P15" s="752" t="str">
        <f>IFERROR(VLOOKUP($J15,'WM-AR'!$I$7:$AS$3267,10,FALSE),"")</f>
        <v/>
      </c>
      <c r="Q15" s="752" t="str">
        <f>IFERROR(VLOOKUP($J15,'WM-AR'!$I$7:$AS$3267,12,FALSE),"")</f>
        <v/>
      </c>
      <c r="R15" s="752" t="str">
        <f>IFERROR(VLOOKUP($J15,'WM-AR'!$I$7:$AS$3267,14,FALSE),"")</f>
        <v/>
      </c>
      <c r="S15" s="752" t="str">
        <f>IFERROR(VLOOKUP($J15,'WM-AR'!$I$7:$AS$3267,16,FALSE),"")</f>
        <v/>
      </c>
      <c r="T15" s="752" t="str">
        <f>IFERROR(VLOOKUP($J15,'WM-AR'!$I$7:$AS$3267,18,FALSE),"")</f>
        <v/>
      </c>
      <c r="U15" s="752" t="str">
        <f>IFERROR(VLOOKUP($J15,'WM-AR'!$I$7:$AS$3267,20,FALSE),"")</f>
        <v/>
      </c>
      <c r="V15" s="752" t="str">
        <f>IFERROR(VLOOKUP($J15,'WM-AR'!$I$7:$AS$3267,22,FALSE),"")</f>
        <v/>
      </c>
      <c r="W15" s="752" t="str">
        <f>IFERROR(VLOOKUP($J15,'WM-AR'!$I$7:$AS$3267,24,FALSE),"")</f>
        <v/>
      </c>
      <c r="X15" s="752" t="str">
        <f>IFERROR(VLOOKUP($J15,'WM-AR'!$I$7:$AS$3267,25,FALSE),"")</f>
        <v/>
      </c>
      <c r="Y15" s="752" t="str">
        <f>IFERROR(VLOOKUP($J15,'WM-AR'!$I$7:$AS$3267,26,FALSE),"")</f>
        <v/>
      </c>
      <c r="Z15" s="752" t="str">
        <f>IFERROR(VLOOKUP($J15,'WM-AR'!$I$7:$AS$3267,27,FALSE),"")</f>
        <v/>
      </c>
      <c r="AA15" s="752" t="str">
        <f>IFERROR(VLOOKUP($J15,'WM-AR'!$I$7:$AS$3267,28,FALSE),"")</f>
        <v/>
      </c>
      <c r="AB15" s="752" t="str">
        <f>IFERROR(VLOOKUP($J15,'WM-AR'!$I$7:$AS$3267,29,FALSE),"")</f>
        <v/>
      </c>
      <c r="AC15" s="752" t="str">
        <f>IFERROR(VLOOKUP($J15,'WM-AR'!$I$7:$AS$3267,30,FALSE),"")</f>
        <v/>
      </c>
      <c r="AD15" s="752" t="str">
        <f>IFERROR(VLOOKUP($J15,'WM-AR'!$I$7:$AS$3267,31,FALSE),"")</f>
        <v/>
      </c>
      <c r="AE15" s="752" t="str">
        <f>IFERROR(VLOOKUP($J15,'WM-AR'!$I$7:$AS$3267,32,FALSE),"")</f>
        <v/>
      </c>
      <c r="AF15" s="753" t="str">
        <f>IFERROR(VLOOKUP($J15,'WM-AR'!$I$7:$AS$3267,33,FALSE),"")</f>
        <v/>
      </c>
      <c r="AG15" s="754"/>
      <c r="AH15" s="755"/>
      <c r="AI15" s="755"/>
      <c r="AJ15" s="753"/>
      <c r="AK15" s="756"/>
      <c r="AL15" s="771"/>
      <c r="AM15" s="88" t="str">
        <f>IF(AND(ISTEXT($E15),ISTEXT($B15)),"산출기준 &gt;&gt;  "&amp;_xlfn.XLOOKUP($E15,산출기준!$D:$D,산출기준!$E:$E,"매칭실패"),"")</f>
        <v/>
      </c>
    </row>
    <row r="16" spans="2:39" ht="33" customHeight="1" outlineLevel="1">
      <c r="B16" s="772"/>
      <c r="C16" s="773"/>
      <c r="D16" s="774"/>
      <c r="E16" s="761"/>
      <c r="F16" s="775"/>
      <c r="G16" s="759" t="str">
        <f>IF(IF(O16=0,"",O16)&amp;" | "&amp;IF(P16=0,"",P16)&amp;" | "&amp;IF(R16=0,"",R16)&amp;" | "&amp;IF(S16=0,"",S16)=" |  |  | ","",IF(O16=0,"",O16)&amp;" | "&amp;IF(P16=0,"",P16)&amp;" | "&amp;IF(R16=0,"",R16)&amp;" | "&amp;IF(S16=0,"",S16))</f>
        <v/>
      </c>
      <c r="H16" s="763" t="e" cm="1">
        <f t="array" ref="H16">_xlfn.TEXTSPLIT(G15,," | ",TRUE)</f>
        <v>#N/A</v>
      </c>
      <c r="I16" s="764" t="e">
        <f>IF(_xlfn.XLOOKUP(H16,'WM-AR'!I:I,'WM-AR'!F:F,"")=0,"",_xlfn.XLOOKUP(H16,'WM-AR'!I:I,'WM-AR'!F:F,""))</f>
        <v>#N/A</v>
      </c>
      <c r="J16" s="765" t="e">
        <f>LEFT(I16,14)</f>
        <v>#N/A</v>
      </c>
      <c r="K16" s="766"/>
      <c r="L16" s="766" t="str">
        <f>IFERROR(VLOOKUP($J16,'WM-AR'!$I$7:$AS$3267,34,FALSE),"")</f>
        <v/>
      </c>
      <c r="M16" s="766" t="str">
        <f>IFERROR(VLOOKUP($J16,'WM-AR'!$I$7:$AS$3267,4,FALSE),"")</f>
        <v/>
      </c>
      <c r="N16" s="766" t="str">
        <f>IFERROR(VLOOKUP($J16,'WM-AR'!$I$7:$AS$3267,6,FALSE),"")</f>
        <v/>
      </c>
      <c r="O16" s="766" t="str">
        <f>IFERROR(VLOOKUP($J16,'WM-AR'!$I$7:$AS$3267,8,FALSE),"")</f>
        <v/>
      </c>
      <c r="P16" s="766" t="str">
        <f>IFERROR(VLOOKUP($J16,'WM-AR'!$I$7:$AS$3267,10,FALSE),"")</f>
        <v/>
      </c>
      <c r="Q16" s="766" t="str">
        <f>IFERROR(VLOOKUP($J16,'WM-AR'!$I$7:$AS$3267,12,FALSE),"")</f>
        <v/>
      </c>
      <c r="R16" s="766" t="str">
        <f>IFERROR(VLOOKUP($J16,'WM-AR'!$I$7:$AS$3267,14,FALSE),"")</f>
        <v/>
      </c>
      <c r="S16" s="766" t="str">
        <f>IFERROR(VLOOKUP($J16,'WM-AR'!$I$7:$AS$3267,16,FALSE),"")</f>
        <v/>
      </c>
      <c r="T16" s="766" t="str">
        <f>IFERROR(VLOOKUP($J16,'WM-AR'!$I$7:$AS$3267,18,FALSE),"")</f>
        <v/>
      </c>
      <c r="U16" s="766" t="str">
        <f>IFERROR(VLOOKUP($J16,'WM-AR'!$I$7:$AS$3267,20,FALSE),"")</f>
        <v/>
      </c>
      <c r="V16" s="766" t="str">
        <f>IFERROR(VLOOKUP($J16,'WM-AR'!$I$7:$AS$3267,22,FALSE),"")</f>
        <v/>
      </c>
      <c r="W16" s="766" t="str">
        <f>IFERROR(VLOOKUP($J16,'WM-AR'!$I$7:$AS$3267,24,FALSE),"")</f>
        <v/>
      </c>
      <c r="X16" s="766" t="str">
        <f>IFERROR(VLOOKUP($J16,'WM-AR'!$I$7:$AS$3267,25,FALSE),"")</f>
        <v/>
      </c>
      <c r="Y16" s="766" t="str">
        <f>IFERROR(VLOOKUP($J16,'WM-AR'!$I$7:$AS$3267,26,FALSE),"")</f>
        <v/>
      </c>
      <c r="Z16" s="766" t="str">
        <f>IFERROR(VLOOKUP($J16,'WM-AR'!$I$7:$AS$3267,27,FALSE),"")</f>
        <v/>
      </c>
      <c r="AA16" s="766" t="str">
        <f>IFERROR(VLOOKUP($J16,'WM-AR'!$I$7:$AS$3267,28,FALSE),"")</f>
        <v/>
      </c>
      <c r="AB16" s="766" t="str">
        <f>IFERROR(VLOOKUP($J16,'WM-AR'!$I$7:$AS$3267,29,FALSE),"")</f>
        <v/>
      </c>
      <c r="AC16" s="766" t="str">
        <f>IFERROR(VLOOKUP($J16,'WM-AR'!$I$7:$AS$3267,30,FALSE),"")</f>
        <v/>
      </c>
      <c r="AD16" s="766" t="str">
        <f>IFERROR(VLOOKUP($J16,'WM-AR'!$I$7:$AS$3267,31,FALSE),"")</f>
        <v/>
      </c>
      <c r="AE16" s="766" t="str">
        <f>IFERROR(VLOOKUP($J16,'WM-AR'!$I$7:$AS$3267,32,FALSE),"")</f>
        <v/>
      </c>
      <c r="AF16" s="766" t="str">
        <f>IFERROR(VLOOKUP($J16,'WM-AR'!$I$7:$AS$3267,33,FALSE),"")</f>
        <v/>
      </c>
      <c r="AG16" s="767"/>
      <c r="AH16" s="768" t="s">
        <v>1670</v>
      </c>
      <c r="AI16" s="768" t="s">
        <v>1670</v>
      </c>
      <c r="AJ16" s="769"/>
      <c r="AK16" s="769" t="str">
        <f>L16</f>
        <v/>
      </c>
      <c r="AL16" s="770"/>
      <c r="AM16" s="88" t="str">
        <f>IF(AND(ISTEXT($E16),ISTEXT($B16)),"산출기준 &gt;&gt;  "&amp;_xlfn.XLOOKUP($E16,산출기준!$D:$D,산출기준!$E:$E,"매칭실패"),"")</f>
        <v/>
      </c>
    </row>
    <row r="17" spans="2:39" outlineLevel="1">
      <c r="B17" s="744"/>
      <c r="C17" s="745"/>
      <c r="D17" s="746"/>
      <c r="E17" s="747"/>
      <c r="F17" s="745" t="s">
        <v>2600</v>
      </c>
      <c r="G17" s="748" t="e">
        <f>VLOOKUP(E17,'참조용_Int Finish_Style-WM_DB'!$C$5:$D$133,2,FALSE)</f>
        <v>#N/A</v>
      </c>
      <c r="H17" s="749"/>
      <c r="I17" s="750"/>
      <c r="J17" s="751"/>
      <c r="K17" s="752"/>
      <c r="L17" s="752" t="str">
        <f>IFERROR(VLOOKUP($J17,'WM-AR'!$I$7:$AS$3267,34,FALSE),"")</f>
        <v/>
      </c>
      <c r="M17" s="752" t="str">
        <f>IFERROR(VLOOKUP($J17,'WM-AR'!$I$7:$AS$3267,4,FALSE),"")</f>
        <v/>
      </c>
      <c r="N17" s="752" t="str">
        <f>IFERROR(VLOOKUP($J17,'WM-AR'!$I$7:$AS$3267,6,FALSE),"")</f>
        <v/>
      </c>
      <c r="O17" s="752" t="str">
        <f>IFERROR(VLOOKUP($J17,'WM-AR'!$I$7:$AS$3267,8,FALSE),"")</f>
        <v/>
      </c>
      <c r="P17" s="752" t="str">
        <f>IFERROR(VLOOKUP($J17,'WM-AR'!$I$7:$AS$3267,10,FALSE),"")</f>
        <v/>
      </c>
      <c r="Q17" s="752" t="str">
        <f>IFERROR(VLOOKUP($J17,'WM-AR'!$I$7:$AS$3267,12,FALSE),"")</f>
        <v/>
      </c>
      <c r="R17" s="752" t="str">
        <f>IFERROR(VLOOKUP($J17,'WM-AR'!$I$7:$AS$3267,14,FALSE),"")</f>
        <v/>
      </c>
      <c r="S17" s="752" t="str">
        <f>IFERROR(VLOOKUP($J17,'WM-AR'!$I$7:$AS$3267,16,FALSE),"")</f>
        <v/>
      </c>
      <c r="T17" s="752" t="str">
        <f>IFERROR(VLOOKUP($J17,'WM-AR'!$I$7:$AS$3267,18,FALSE),"")</f>
        <v/>
      </c>
      <c r="U17" s="752" t="str">
        <f>IFERROR(VLOOKUP($J17,'WM-AR'!$I$7:$AS$3267,20,FALSE),"")</f>
        <v/>
      </c>
      <c r="V17" s="752" t="str">
        <f>IFERROR(VLOOKUP($J17,'WM-AR'!$I$7:$AS$3267,22,FALSE),"")</f>
        <v/>
      </c>
      <c r="W17" s="752" t="str">
        <f>IFERROR(VLOOKUP($J17,'WM-AR'!$I$7:$AS$3267,24,FALSE),"")</f>
        <v/>
      </c>
      <c r="X17" s="752" t="str">
        <f>IFERROR(VLOOKUP($J17,'WM-AR'!$I$7:$AS$3267,25,FALSE),"")</f>
        <v/>
      </c>
      <c r="Y17" s="752" t="str">
        <f>IFERROR(VLOOKUP($J17,'WM-AR'!$I$7:$AS$3267,26,FALSE),"")</f>
        <v/>
      </c>
      <c r="Z17" s="752" t="str">
        <f>IFERROR(VLOOKUP($J17,'WM-AR'!$I$7:$AS$3267,27,FALSE),"")</f>
        <v/>
      </c>
      <c r="AA17" s="752" t="str">
        <f>IFERROR(VLOOKUP($J17,'WM-AR'!$I$7:$AS$3267,28,FALSE),"")</f>
        <v/>
      </c>
      <c r="AB17" s="752" t="str">
        <f>IFERROR(VLOOKUP($J17,'WM-AR'!$I$7:$AS$3267,29,FALSE),"")</f>
        <v/>
      </c>
      <c r="AC17" s="752" t="str">
        <f>IFERROR(VLOOKUP($J17,'WM-AR'!$I$7:$AS$3267,30,FALSE),"")</f>
        <v/>
      </c>
      <c r="AD17" s="752" t="str">
        <f>IFERROR(VLOOKUP($J17,'WM-AR'!$I$7:$AS$3267,31,FALSE),"")</f>
        <v/>
      </c>
      <c r="AE17" s="752" t="str">
        <f>IFERROR(VLOOKUP($J17,'WM-AR'!$I$7:$AS$3267,32,FALSE),"")</f>
        <v/>
      </c>
      <c r="AF17" s="753" t="str">
        <f>IFERROR(VLOOKUP($J17,'WM-AR'!$I$7:$AS$3267,33,FALSE),"")</f>
        <v/>
      </c>
      <c r="AG17" s="754"/>
      <c r="AH17" s="755"/>
      <c r="AI17" s="755"/>
      <c r="AJ17" s="753"/>
      <c r="AK17" s="756"/>
      <c r="AL17" s="771"/>
      <c r="AM17" s="88" t="str">
        <f>IF(AND(ISTEXT($E17),ISTEXT($B17)),"산출기준 &gt;&gt;  "&amp;_xlfn.XLOOKUP($E17,산출기준!$D:$D,산출기준!$E:$E,"매칭실패"),"")</f>
        <v/>
      </c>
    </row>
    <row r="18" spans="2:39" ht="33" customHeight="1" outlineLevel="1">
      <c r="B18" s="772"/>
      <c r="C18" s="773"/>
      <c r="D18" s="774"/>
      <c r="E18" s="761"/>
      <c r="F18" s="775"/>
      <c r="G18" s="759" t="str">
        <f>IF(IF(O18=0,"",O18)&amp;" | "&amp;IF(P18=0,"",P18)&amp;" | "&amp;IF(R18=0,"",R18)&amp;" | "&amp;IF(S18=0,"",S18)=" |  |  | ","",IF(O18=0,"",O18)&amp;" | "&amp;IF(P18=0,"",P18)&amp;" | "&amp;IF(R18=0,"",R18)&amp;" | "&amp;IF(S18=0,"",S18))</f>
        <v/>
      </c>
      <c r="H18" s="763" t="e" cm="1">
        <f t="array" ref="H18">_xlfn.TEXTSPLIT(G17,," | ",TRUE)</f>
        <v>#N/A</v>
      </c>
      <c r="I18" s="764" t="e">
        <f>IF(_xlfn.XLOOKUP(H18,'WM-AR'!I:I,'WM-AR'!F:F,"")=0,"",_xlfn.XLOOKUP(H18,'WM-AR'!I:I,'WM-AR'!F:F,""))</f>
        <v>#N/A</v>
      </c>
      <c r="J18" s="765" t="e">
        <f>LEFT(I18,14)</f>
        <v>#N/A</v>
      </c>
      <c r="K18" s="766"/>
      <c r="L18" s="766" t="str">
        <f>IFERROR(VLOOKUP($J18,'WM-AR'!$I$7:$AS$3267,34,FALSE),"")</f>
        <v/>
      </c>
      <c r="M18" s="766" t="str">
        <f>IFERROR(VLOOKUP($J18,'WM-AR'!$I$7:$AS$3267,4,FALSE),"")</f>
        <v/>
      </c>
      <c r="N18" s="766" t="str">
        <f>IFERROR(VLOOKUP($J18,'WM-AR'!$I$7:$AS$3267,6,FALSE),"")</f>
        <v/>
      </c>
      <c r="O18" s="766" t="str">
        <f>IFERROR(VLOOKUP($J18,'WM-AR'!$I$7:$AS$3267,8,FALSE),"")</f>
        <v/>
      </c>
      <c r="P18" s="766" t="str">
        <f>IFERROR(VLOOKUP($J18,'WM-AR'!$I$7:$AS$3267,10,FALSE),"")</f>
        <v/>
      </c>
      <c r="Q18" s="766" t="str">
        <f>IFERROR(VLOOKUP($J18,'WM-AR'!$I$7:$AS$3267,12,FALSE),"")</f>
        <v/>
      </c>
      <c r="R18" s="766" t="str">
        <f>IFERROR(VLOOKUP($J18,'WM-AR'!$I$7:$AS$3267,14,FALSE),"")</f>
        <v/>
      </c>
      <c r="S18" s="766" t="str">
        <f>IFERROR(VLOOKUP($J18,'WM-AR'!$I$7:$AS$3267,16,FALSE),"")</f>
        <v/>
      </c>
      <c r="T18" s="766" t="str">
        <f>IFERROR(VLOOKUP($J18,'WM-AR'!$I$7:$AS$3267,18,FALSE),"")</f>
        <v/>
      </c>
      <c r="U18" s="766" t="str">
        <f>IFERROR(VLOOKUP($J18,'WM-AR'!$I$7:$AS$3267,20,FALSE),"")</f>
        <v/>
      </c>
      <c r="V18" s="766" t="str">
        <f>IFERROR(VLOOKUP($J18,'WM-AR'!$I$7:$AS$3267,22,FALSE),"")</f>
        <v/>
      </c>
      <c r="W18" s="766" t="str">
        <f>IFERROR(VLOOKUP($J18,'WM-AR'!$I$7:$AS$3267,24,FALSE),"")</f>
        <v/>
      </c>
      <c r="X18" s="766" t="str">
        <f>IFERROR(VLOOKUP($J18,'WM-AR'!$I$7:$AS$3267,25,FALSE),"")</f>
        <v/>
      </c>
      <c r="Y18" s="766" t="str">
        <f>IFERROR(VLOOKUP($J18,'WM-AR'!$I$7:$AS$3267,26,FALSE),"")</f>
        <v/>
      </c>
      <c r="Z18" s="766" t="str">
        <f>IFERROR(VLOOKUP($J18,'WM-AR'!$I$7:$AS$3267,27,FALSE),"")</f>
        <v/>
      </c>
      <c r="AA18" s="766" t="str">
        <f>IFERROR(VLOOKUP($J18,'WM-AR'!$I$7:$AS$3267,28,FALSE),"")</f>
        <v/>
      </c>
      <c r="AB18" s="766" t="str">
        <f>IFERROR(VLOOKUP($J18,'WM-AR'!$I$7:$AS$3267,29,FALSE),"")</f>
        <v/>
      </c>
      <c r="AC18" s="766" t="str">
        <f>IFERROR(VLOOKUP($J18,'WM-AR'!$I$7:$AS$3267,30,FALSE),"")</f>
        <v/>
      </c>
      <c r="AD18" s="766" t="str">
        <f>IFERROR(VLOOKUP($J18,'WM-AR'!$I$7:$AS$3267,31,FALSE),"")</f>
        <v/>
      </c>
      <c r="AE18" s="766" t="str">
        <f>IFERROR(VLOOKUP($J18,'WM-AR'!$I$7:$AS$3267,32,FALSE),"")</f>
        <v/>
      </c>
      <c r="AF18" s="766" t="str">
        <f>IFERROR(VLOOKUP($J18,'WM-AR'!$I$7:$AS$3267,33,FALSE),"")</f>
        <v/>
      </c>
      <c r="AG18" s="767"/>
      <c r="AH18" s="768" t="s">
        <v>1678</v>
      </c>
      <c r="AI18" s="768" t="s">
        <v>1678</v>
      </c>
      <c r="AJ18" s="769"/>
      <c r="AK18" s="769" t="str">
        <f>L18</f>
        <v/>
      </c>
      <c r="AL18" s="770"/>
      <c r="AM18" s="88" t="str">
        <f>IF(AND(ISTEXT($E18),ISTEXT($B18)),"산출기준 &gt;&gt;  "&amp;_xlfn.XLOOKUP($E18,산출기준!$D:$D,산출기준!$E:$E,"매칭실패"),"")</f>
        <v/>
      </c>
    </row>
    <row r="19" spans="2:39" outlineLevel="1">
      <c r="B19" s="744"/>
      <c r="C19" s="745"/>
      <c r="D19" s="746"/>
      <c r="E19" s="747"/>
      <c r="F19" s="745" t="s">
        <v>2601</v>
      </c>
      <c r="G19" s="748" t="e">
        <f>VLOOKUP(E19,'참조용_Int Finish_Style-WM_DB'!$C$5:$D$133,2,FALSE)</f>
        <v>#N/A</v>
      </c>
      <c r="H19" s="749"/>
      <c r="I19" s="750"/>
      <c r="J19" s="751"/>
      <c r="K19" s="752"/>
      <c r="L19" s="752" t="str">
        <f>IFERROR(VLOOKUP($J19,'WM-AR'!$I$7:$AS$3267,34,FALSE),"")</f>
        <v/>
      </c>
      <c r="M19" s="752" t="str">
        <f>IFERROR(VLOOKUP($J19,'WM-AR'!$I$7:$AS$3267,4,FALSE),"")</f>
        <v/>
      </c>
      <c r="N19" s="752" t="str">
        <f>IFERROR(VLOOKUP($J19,'WM-AR'!$I$7:$AS$3267,6,FALSE),"")</f>
        <v/>
      </c>
      <c r="O19" s="752" t="str">
        <f>IFERROR(VLOOKUP($J19,'WM-AR'!$I$7:$AS$3267,8,FALSE),"")</f>
        <v/>
      </c>
      <c r="P19" s="752" t="str">
        <f>IFERROR(VLOOKUP($J19,'WM-AR'!$I$7:$AS$3267,10,FALSE),"")</f>
        <v/>
      </c>
      <c r="Q19" s="752" t="str">
        <f>IFERROR(VLOOKUP($J19,'WM-AR'!$I$7:$AS$3267,12,FALSE),"")</f>
        <v/>
      </c>
      <c r="R19" s="752" t="str">
        <f>IFERROR(VLOOKUP($J19,'WM-AR'!$I$7:$AS$3267,14,FALSE),"")</f>
        <v/>
      </c>
      <c r="S19" s="752" t="str">
        <f>IFERROR(VLOOKUP($J19,'WM-AR'!$I$7:$AS$3267,16,FALSE),"")</f>
        <v/>
      </c>
      <c r="T19" s="752" t="str">
        <f>IFERROR(VLOOKUP($J19,'WM-AR'!$I$7:$AS$3267,18,FALSE),"")</f>
        <v/>
      </c>
      <c r="U19" s="752" t="str">
        <f>IFERROR(VLOOKUP($J19,'WM-AR'!$I$7:$AS$3267,20,FALSE),"")</f>
        <v/>
      </c>
      <c r="V19" s="752" t="str">
        <f>IFERROR(VLOOKUP($J19,'WM-AR'!$I$7:$AS$3267,22,FALSE),"")</f>
        <v/>
      </c>
      <c r="W19" s="752" t="str">
        <f>IFERROR(VLOOKUP($J19,'WM-AR'!$I$7:$AS$3267,24,FALSE),"")</f>
        <v/>
      </c>
      <c r="X19" s="752" t="str">
        <f>IFERROR(VLOOKUP($J19,'WM-AR'!$I$7:$AS$3267,25,FALSE),"")</f>
        <v/>
      </c>
      <c r="Y19" s="752" t="str">
        <f>IFERROR(VLOOKUP($J19,'WM-AR'!$I$7:$AS$3267,26,FALSE),"")</f>
        <v/>
      </c>
      <c r="Z19" s="752" t="str">
        <f>IFERROR(VLOOKUP($J19,'WM-AR'!$I$7:$AS$3267,27,FALSE),"")</f>
        <v/>
      </c>
      <c r="AA19" s="752" t="str">
        <f>IFERROR(VLOOKUP($J19,'WM-AR'!$I$7:$AS$3267,28,FALSE),"")</f>
        <v/>
      </c>
      <c r="AB19" s="752" t="str">
        <f>IFERROR(VLOOKUP($J19,'WM-AR'!$I$7:$AS$3267,29,FALSE),"")</f>
        <v/>
      </c>
      <c r="AC19" s="752" t="str">
        <f>IFERROR(VLOOKUP($J19,'WM-AR'!$I$7:$AS$3267,30,FALSE),"")</f>
        <v/>
      </c>
      <c r="AD19" s="752" t="str">
        <f>IFERROR(VLOOKUP($J19,'WM-AR'!$I$7:$AS$3267,31,FALSE),"")</f>
        <v/>
      </c>
      <c r="AE19" s="752" t="str">
        <f>IFERROR(VLOOKUP($J19,'WM-AR'!$I$7:$AS$3267,32,FALSE),"")</f>
        <v/>
      </c>
      <c r="AF19" s="753" t="str">
        <f>IFERROR(VLOOKUP($J19,'WM-AR'!$I$7:$AS$3267,33,FALSE),"")</f>
        <v/>
      </c>
      <c r="AG19" s="754"/>
      <c r="AH19" s="755"/>
      <c r="AI19" s="755"/>
      <c r="AJ19" s="753"/>
      <c r="AK19" s="756"/>
      <c r="AL19" s="771"/>
      <c r="AM19" s="88" t="str">
        <f>IF(AND(ISTEXT($E19),ISTEXT($B19)),"산출기준 &gt;&gt;  "&amp;_xlfn.XLOOKUP($E19,산출기준!$D:$D,산출기준!$E:$E,"매칭실패"),"")</f>
        <v/>
      </c>
    </row>
    <row r="20" spans="2:39" ht="27.75" outlineLevel="1">
      <c r="B20" s="772"/>
      <c r="C20" s="773"/>
      <c r="D20" s="774"/>
      <c r="E20" s="765"/>
      <c r="F20" s="775"/>
      <c r="G20" s="759" t="str">
        <f>IF(IF(O20=0,"",O20)&amp;" | "&amp;IF(P20=0,"",P20)&amp;" | "&amp;IF(R20=0,"",R20)&amp;" | "&amp;IF(S20=0,"",S20)=" |  |  | ","",IF(O20=0,"",O20)&amp;" | "&amp;IF(P20=0,"",P20)&amp;" | "&amp;IF(R20=0,"",R20)&amp;" | "&amp;IF(S20=0,"",S20))</f>
        <v/>
      </c>
      <c r="H20" s="763" t="e" cm="1">
        <f t="array" ref="H20">_xlfn.TEXTSPLIT(G19,," | ",TRUE)</f>
        <v>#N/A</v>
      </c>
      <c r="I20" s="764" t="e">
        <f>IF(_xlfn.XLOOKUP(H20,'WM-AR'!I:I,'WM-AR'!F:F,"")=0,"",_xlfn.XLOOKUP(H20,'WM-AR'!I:I,'WM-AR'!F:F,""))</f>
        <v>#N/A</v>
      </c>
      <c r="J20" s="765" t="e">
        <f>LEFT(I20,14)</f>
        <v>#N/A</v>
      </c>
      <c r="K20" s="766"/>
      <c r="L20" s="766" t="str">
        <f>IFERROR(VLOOKUP($J20,'WM-AR'!$I$7:$AS$3267,34,FALSE),"")</f>
        <v/>
      </c>
      <c r="M20" s="766" t="str">
        <f>IFERROR(VLOOKUP($J20,'WM-AR'!$I$7:$AS$3267,4,FALSE),"")</f>
        <v/>
      </c>
      <c r="N20" s="766" t="str">
        <f>IFERROR(VLOOKUP($J20,'WM-AR'!$I$7:$AS$3267,6,FALSE),"")</f>
        <v/>
      </c>
      <c r="O20" s="766" t="str">
        <f>IFERROR(VLOOKUP($J20,'WM-AR'!$I$7:$AS$3267,8,FALSE),"")</f>
        <v/>
      </c>
      <c r="P20" s="766" t="str">
        <f>IFERROR(VLOOKUP($J20,'WM-AR'!$I$7:$AS$3267,10,FALSE),"")</f>
        <v/>
      </c>
      <c r="Q20" s="766" t="str">
        <f>IFERROR(VLOOKUP($J20,'WM-AR'!$I$7:$AS$3267,12,FALSE),"")</f>
        <v/>
      </c>
      <c r="R20" s="766" t="str">
        <f>IFERROR(VLOOKUP($J20,'WM-AR'!$I$7:$AS$3267,14,FALSE),"")</f>
        <v/>
      </c>
      <c r="S20" s="766" t="str">
        <f>IFERROR(VLOOKUP($J20,'WM-AR'!$I$7:$AS$3267,16,FALSE),"")</f>
        <v/>
      </c>
      <c r="T20" s="766" t="str">
        <f>IFERROR(VLOOKUP($J20,'WM-AR'!$I$7:$AS$3267,18,FALSE),"")</f>
        <v/>
      </c>
      <c r="U20" s="766" t="str">
        <f>IFERROR(VLOOKUP($J20,'WM-AR'!$I$7:$AS$3267,20,FALSE),"")</f>
        <v/>
      </c>
      <c r="V20" s="766" t="str">
        <f>IFERROR(VLOOKUP($J20,'WM-AR'!$I$7:$AS$3267,22,FALSE),"")</f>
        <v/>
      </c>
      <c r="W20" s="766" t="str">
        <f>IFERROR(VLOOKUP($J20,'WM-AR'!$I$7:$AS$3267,24,FALSE),"")</f>
        <v/>
      </c>
      <c r="X20" s="766" t="str">
        <f>IFERROR(VLOOKUP($J20,'WM-AR'!$I$7:$AS$3267,25,FALSE),"")</f>
        <v/>
      </c>
      <c r="Y20" s="766" t="str">
        <f>IFERROR(VLOOKUP($J20,'WM-AR'!$I$7:$AS$3267,26,FALSE),"")</f>
        <v/>
      </c>
      <c r="Z20" s="766" t="str">
        <f>IFERROR(VLOOKUP($J20,'WM-AR'!$I$7:$AS$3267,27,FALSE),"")</f>
        <v/>
      </c>
      <c r="AA20" s="766" t="str">
        <f>IFERROR(VLOOKUP($J20,'WM-AR'!$I$7:$AS$3267,28,FALSE),"")</f>
        <v/>
      </c>
      <c r="AB20" s="766" t="str">
        <f>IFERROR(VLOOKUP($J20,'WM-AR'!$I$7:$AS$3267,29,FALSE),"")</f>
        <v/>
      </c>
      <c r="AC20" s="766" t="str">
        <f>IFERROR(VLOOKUP($J20,'WM-AR'!$I$7:$AS$3267,30,FALSE),"")</f>
        <v/>
      </c>
      <c r="AD20" s="766" t="str">
        <f>IFERROR(VLOOKUP($J20,'WM-AR'!$I$7:$AS$3267,31,FALSE),"")</f>
        <v/>
      </c>
      <c r="AE20" s="766" t="str">
        <f>IFERROR(VLOOKUP($J20,'WM-AR'!$I$7:$AS$3267,32,FALSE),"")</f>
        <v/>
      </c>
      <c r="AF20" s="766" t="str">
        <f>IFERROR(VLOOKUP($J20,'WM-AR'!$I$7:$AS$3267,33,FALSE),"")</f>
        <v/>
      </c>
      <c r="AG20" s="767"/>
      <c r="AH20" s="768" t="s">
        <v>2602</v>
      </c>
      <c r="AI20" s="768" t="s">
        <v>2602</v>
      </c>
      <c r="AJ20" s="769"/>
      <c r="AK20" s="769" t="str">
        <f>L20</f>
        <v/>
      </c>
      <c r="AL20" s="776" t="s">
        <v>2603</v>
      </c>
      <c r="AM20" s="88" t="str">
        <f>IF(AND(ISTEXT($E20),ISTEXT($B20)),"산출기준 &gt;&gt;  "&amp;_xlfn.XLOOKUP($E20,산출기준!$D:$D,산출기준!$E:$E,"매칭실패"),"")</f>
        <v/>
      </c>
    </row>
    <row r="21" spans="2:39">
      <c r="B21" s="658"/>
      <c r="C21" s="659"/>
      <c r="D21" s="660"/>
      <c r="E21" s="659"/>
      <c r="F21" s="661"/>
      <c r="G21" s="662"/>
      <c r="H21" s="663"/>
      <c r="I21" s="662"/>
      <c r="J21" s="652"/>
      <c r="K21" s="664"/>
      <c r="L21" s="664"/>
      <c r="M21" s="664"/>
      <c r="N21" s="664"/>
      <c r="O21" s="664"/>
      <c r="P21" s="664"/>
      <c r="Q21" s="664"/>
      <c r="R21" s="664"/>
      <c r="S21" s="664"/>
      <c r="T21" s="664"/>
      <c r="U21" s="664"/>
      <c r="V21" s="664"/>
      <c r="W21" s="664"/>
      <c r="X21" s="664"/>
      <c r="Y21" s="664"/>
      <c r="Z21" s="664"/>
      <c r="AA21" s="664"/>
      <c r="AB21" s="664"/>
      <c r="AC21" s="664"/>
      <c r="AD21" s="664"/>
      <c r="AE21" s="664"/>
      <c r="AF21" s="664"/>
      <c r="AG21" s="660"/>
      <c r="AH21" s="665"/>
      <c r="AI21" s="665"/>
      <c r="AJ21" s="666"/>
      <c r="AK21" s="666"/>
      <c r="AL21" s="662"/>
      <c r="AM21" s="88" t="str">
        <f>IF(AND(ISTEXT($E21),ISTEXT($B21)),"산출기준 &gt;&gt;  "&amp;_xlfn.XLOOKUP($E21,산출기준!$D:$D,산출기준!$E:$E,"매칭실패"),"")</f>
        <v/>
      </c>
    </row>
    <row r="22" spans="2:39" ht="34.9" customHeight="1">
      <c r="B22" s="667" t="s">
        <v>2592</v>
      </c>
      <c r="C22" s="668" t="s">
        <v>2016</v>
      </c>
      <c r="D22" s="669"/>
      <c r="E22" s="668" t="s">
        <v>2593</v>
      </c>
      <c r="F22" s="670" t="str">
        <f ca="1">_xlfn.CONCAT("H_",G22)</f>
        <v>H_F06A  /  B03  /  W01B  /  C01</v>
      </c>
      <c r="G22" s="671" t="str" cm="1">
        <f t="array" aca="1" ref="G22"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F06A  /  B03  /  W01B  /  C01</v>
      </c>
      <c r="H22" s="672"/>
      <c r="I22" s="673"/>
      <c r="J22" s="674"/>
      <c r="K22" s="674"/>
      <c r="L22" s="674"/>
      <c r="M22" s="674"/>
      <c r="N22" s="674"/>
      <c r="O22" s="675"/>
      <c r="P22" s="676"/>
      <c r="Q22" s="677"/>
      <c r="R22" s="677"/>
      <c r="S22" s="677"/>
      <c r="T22" s="677"/>
      <c r="U22" s="677"/>
      <c r="V22" s="677"/>
      <c r="W22" s="678"/>
      <c r="X22" s="679"/>
      <c r="Y22" s="679"/>
      <c r="Z22" s="679"/>
      <c r="AA22" s="679"/>
      <c r="AB22" s="679"/>
      <c r="AC22" s="679"/>
      <c r="AD22" s="679"/>
      <c r="AE22" s="679"/>
      <c r="AF22" s="679"/>
      <c r="AG22" s="680"/>
      <c r="AH22" s="681"/>
      <c r="AI22" s="681"/>
      <c r="AJ22" s="682"/>
      <c r="AK22" s="682"/>
      <c r="AL22" s="683"/>
      <c r="AM22" s="88" t="str">
        <f>IF(AND(ISTEXT($E22),ISTEXT($B22)),"산출기준 &gt;&gt;  "&amp;_xlfn.XLOOKUP($E22,산출기준!$D:$D,산출기준!$E:$E,"매칭실패"),"")</f>
        <v>산출기준 &gt;&gt;  [ 룸 일반 산출 ]</v>
      </c>
    </row>
    <row r="23" spans="2:39" ht="18">
      <c r="B23" s="684"/>
      <c r="C23" s="685"/>
      <c r="D23" s="686"/>
      <c r="E23" s="687"/>
      <c r="F23" s="688">
        <v>101</v>
      </c>
      <c r="G23" s="689" t="s">
        <v>2604</v>
      </c>
      <c r="H23" s="690"/>
      <c r="I23" s="691"/>
      <c r="J23" s="692" t="str">
        <f>LEFT(I23,14)</f>
        <v/>
      </c>
      <c r="K23" s="693"/>
      <c r="L23" s="694" t="str">
        <f>IFERROR(VLOOKUP($J23,'WM-AR'!$I$7:$AS$3267,34,FALSE),"")</f>
        <v/>
      </c>
      <c r="M23" s="695" t="str">
        <f>IFERROR(VLOOKUP($J23,'WM-AR'!$I$7:$AS$3267,4,FALSE),"")</f>
        <v/>
      </c>
      <c r="N23" s="695" t="str">
        <f>IFERROR(VLOOKUP($J23,'WM-AR'!$I$7:$AS$3267,6,FALSE),"")</f>
        <v/>
      </c>
      <c r="O23" s="696" t="str">
        <f>IFERROR(VLOOKUP($J23,'WM-AR'!$I$7:$AS$3267,8,FALSE),"")</f>
        <v/>
      </c>
      <c r="P23" s="697" t="str">
        <f>IFERROR(VLOOKUP($J23,'WM-AR'!$I$7:$AS$3267,10,FALSE),"")</f>
        <v/>
      </c>
      <c r="Q23" s="698" t="str">
        <f>IFERROR(VLOOKUP($J23,'WM-AR'!$I$7:$AS$3267,12,FALSE),"")</f>
        <v/>
      </c>
      <c r="R23" s="698" t="str">
        <f>IFERROR(VLOOKUP($J23,'WM-AR'!$I$7:$AS$3267,14,FALSE),"")</f>
        <v/>
      </c>
      <c r="S23" s="698" t="str">
        <f>IFERROR(VLOOKUP($J23,'WM-AR'!$I$7:$AS$3267,16,FALSE),"")</f>
        <v/>
      </c>
      <c r="T23" s="698" t="str">
        <f>IFERROR(VLOOKUP($J23,'WM-AR'!$I$7:$AS$3267,18,FALSE),"")</f>
        <v/>
      </c>
      <c r="U23" s="698" t="str">
        <f>IFERROR(VLOOKUP($J23,'WM-AR'!$I$7:$AS$3267,20,FALSE),"")</f>
        <v/>
      </c>
      <c r="V23" s="698" t="str">
        <f>IFERROR(VLOOKUP($J23,'WM-AR'!$I$7:$AS$3267,22,FALSE),"")</f>
        <v/>
      </c>
      <c r="W23" s="699" t="str">
        <f>IFERROR(VLOOKUP($J23,'WM-AR'!$I$7:$AS$3267,24,FALSE),"")</f>
        <v/>
      </c>
      <c r="X23" s="700" t="str">
        <f>IFERROR(VLOOKUP($J23,'WM-AR'!$I$7:$AS$3267,25,FALSE),"")</f>
        <v/>
      </c>
      <c r="Y23" s="700" t="str">
        <f>IFERROR(VLOOKUP($J23,'WM-AR'!$I$7:$AS$3267,26,FALSE),"")</f>
        <v/>
      </c>
      <c r="Z23" s="700" t="str">
        <f>IFERROR(VLOOKUP($J23,'WM-AR'!$I$7:$AS$3267,27,FALSE),"")</f>
        <v/>
      </c>
      <c r="AA23" s="700" t="str">
        <f>IFERROR(VLOOKUP($J23,'WM-AR'!$I$7:$AS$3267,28,FALSE),"")</f>
        <v/>
      </c>
      <c r="AB23" s="700" t="str">
        <f>IFERROR(VLOOKUP($J23,'WM-AR'!$I$7:$AS$3267,29,FALSE),"")</f>
        <v/>
      </c>
      <c r="AC23" s="700" t="str">
        <f>IFERROR(VLOOKUP($J23,'WM-AR'!$I$7:$AS$3267,30,FALSE),"")</f>
        <v/>
      </c>
      <c r="AD23" s="700" t="str">
        <f>IFERROR(VLOOKUP($J23,'WM-AR'!$I$7:$AS$3267,31,FALSE),"")</f>
        <v/>
      </c>
      <c r="AE23" s="700" t="str">
        <f>IFERROR(VLOOKUP($J23,'WM-AR'!$I$7:$AS$3267,32,FALSE),"")</f>
        <v/>
      </c>
      <c r="AF23" s="700" t="str">
        <f>IFERROR(VLOOKUP($J23,'WM-AR'!$I$7:$AS$3267,33,FALSE),"")</f>
        <v/>
      </c>
      <c r="AG23" s="701"/>
      <c r="AH23" s="702"/>
      <c r="AI23" s="702"/>
      <c r="AJ23" s="703"/>
      <c r="AK23" s="703"/>
      <c r="AL23" s="704"/>
      <c r="AM23" s="88" t="str">
        <f>IF(AND(ISTEXT($E23),ISTEXT($B23)),"산출기준 &gt;&gt;  "&amp;_xlfn.XLOOKUP($E23,산출기준!$D:$D,산출기준!$E:$E,"매칭실패"),"")</f>
        <v/>
      </c>
    </row>
    <row r="24" spans="2:39" ht="18">
      <c r="B24" s="705"/>
      <c r="C24" s="706"/>
      <c r="D24" s="707"/>
      <c r="E24" s="708"/>
      <c r="F24" s="688"/>
      <c r="G24" s="709"/>
      <c r="H24" s="710"/>
      <c r="I24" s="711"/>
      <c r="J24" s="712" t="str">
        <f>LEFT(I24,14)</f>
        <v/>
      </c>
      <c r="K24" s="713"/>
      <c r="L24" s="714" t="str">
        <f>IFERROR(VLOOKUP($J24,'WM-AR'!$I$7:$AS$3267,34,FALSE),"")</f>
        <v/>
      </c>
      <c r="M24" s="713" t="str">
        <f>IFERROR(VLOOKUP($J24,'WM-AR'!$I$7:$AS$3267,4,FALSE),"")</f>
        <v/>
      </c>
      <c r="N24" s="713" t="str">
        <f>IFERROR(VLOOKUP($J24,'WM-AR'!$I$7:$AS$3267,6,FALSE),"")</f>
        <v/>
      </c>
      <c r="O24" s="715" t="str">
        <f>IFERROR(VLOOKUP($J24,'WM-AR'!$I$7:$AS$3267,8,FALSE),"")</f>
        <v/>
      </c>
      <c r="P24" s="716" t="str">
        <f>IFERROR(VLOOKUP($J24,'WM-AR'!$I$7:$AS$3267,10,FALSE),"")</f>
        <v/>
      </c>
      <c r="Q24" s="717" t="str">
        <f>IFERROR(VLOOKUP($J24,'WM-AR'!$I$7:$AS$3267,12,FALSE),"")</f>
        <v/>
      </c>
      <c r="R24" s="717" t="str">
        <f>IFERROR(VLOOKUP($J24,'WM-AR'!$I$7:$AS$3267,14,FALSE),"")</f>
        <v/>
      </c>
      <c r="S24" s="717" t="str">
        <f>IFERROR(VLOOKUP($J24,'WM-AR'!$I$7:$AS$3267,16,FALSE),"")</f>
        <v/>
      </c>
      <c r="T24" s="717" t="str">
        <f>IFERROR(VLOOKUP($J24,'WM-AR'!$I$7:$AS$3267,18,FALSE),"")</f>
        <v/>
      </c>
      <c r="U24" s="717" t="str">
        <f>IFERROR(VLOOKUP($J24,'WM-AR'!$I$7:$AS$3267,20,FALSE),"")</f>
        <v/>
      </c>
      <c r="V24" s="717" t="str">
        <f>IFERROR(VLOOKUP($J24,'WM-AR'!$I$7:$AS$3267,22,FALSE),"")</f>
        <v/>
      </c>
      <c r="W24" s="718" t="str">
        <f>IFERROR(VLOOKUP($J24,'WM-AR'!$I$7:$AS$3267,24,FALSE),"")</f>
        <v/>
      </c>
      <c r="X24" s="719" t="str">
        <f>IFERROR(VLOOKUP($J24,'WM-AR'!$I$7:$AS$3267,25,FALSE),"")</f>
        <v/>
      </c>
      <c r="Y24" s="719" t="str">
        <f>IFERROR(VLOOKUP($J24,'WM-AR'!$I$7:$AS$3267,26,FALSE),"")</f>
        <v/>
      </c>
      <c r="Z24" s="719" t="str">
        <f>IFERROR(VLOOKUP($J24,'WM-AR'!$I$7:$AS$3267,27,FALSE),"")</f>
        <v/>
      </c>
      <c r="AA24" s="719" t="str">
        <f>IFERROR(VLOOKUP($J24,'WM-AR'!$I$7:$AS$3267,28,FALSE),"")</f>
        <v/>
      </c>
      <c r="AB24" s="719" t="str">
        <f>IFERROR(VLOOKUP($J24,'WM-AR'!$I$7:$AS$3267,29,FALSE),"")</f>
        <v/>
      </c>
      <c r="AC24" s="719" t="str">
        <f>IFERROR(VLOOKUP($J24,'WM-AR'!$I$7:$AS$3267,30,FALSE),"")</f>
        <v/>
      </c>
      <c r="AD24" s="719" t="str">
        <f>IFERROR(VLOOKUP($J24,'WM-AR'!$I$7:$AS$3267,31,FALSE),"")</f>
        <v/>
      </c>
      <c r="AE24" s="719" t="str">
        <f>IFERROR(VLOOKUP($J24,'WM-AR'!$I$7:$AS$3267,32,FALSE),"")</f>
        <v/>
      </c>
      <c r="AF24" s="719" t="str">
        <f>IFERROR(VLOOKUP($J24,'WM-AR'!$I$7:$AS$3267,33,FALSE),"")</f>
        <v/>
      </c>
      <c r="AG24" s="720"/>
      <c r="AH24" s="721"/>
      <c r="AI24" s="721"/>
      <c r="AJ24" s="722"/>
      <c r="AK24" s="722"/>
      <c r="AL24" s="723"/>
      <c r="AM24" s="88" t="str">
        <f>IF(AND(ISTEXT($E24),ISTEXT($B24)),"산출기준 &gt;&gt;  "&amp;_xlfn.XLOOKUP($E24,산출기준!$D:$D,산출기준!$E:$E,"매칭실패"),"")</f>
        <v/>
      </c>
    </row>
    <row r="25" spans="2:39" ht="18">
      <c r="B25" s="724"/>
      <c r="C25" s="725"/>
      <c r="D25" s="726"/>
      <c r="E25" s="727"/>
      <c r="F25" s="728"/>
      <c r="G25" s="729"/>
      <c r="H25" s="730"/>
      <c r="I25" s="731"/>
      <c r="J25" s="732" t="str">
        <f>LEFT(I25,14)</f>
        <v/>
      </c>
      <c r="K25" s="733"/>
      <c r="L25" s="734" t="str">
        <f>IFERROR(VLOOKUP($J25,'WM-AR'!$I$7:$AS$3267,34,FALSE),"")</f>
        <v/>
      </c>
      <c r="M25" s="733" t="str">
        <f>IFERROR(VLOOKUP($J25,'WM-AR'!$I$7:$AS$3267,4,FALSE),"")</f>
        <v/>
      </c>
      <c r="N25" s="733" t="str">
        <f>IFERROR(VLOOKUP($J25,'WM-AR'!$I$7:$AS$3267,6,FALSE),"")</f>
        <v/>
      </c>
      <c r="O25" s="735" t="str">
        <f>IFERROR(VLOOKUP($J25,'WM-AR'!$I$7:$AS$3267,8,FALSE),"")</f>
        <v/>
      </c>
      <c r="P25" s="736" t="str">
        <f>IFERROR(VLOOKUP($J25,'WM-AR'!$I$7:$AS$3267,10,FALSE),"")</f>
        <v/>
      </c>
      <c r="Q25" s="737" t="str">
        <f>IFERROR(VLOOKUP($J25,'WM-AR'!$I$7:$AS$3267,12,FALSE),"")</f>
        <v/>
      </c>
      <c r="R25" s="737" t="str">
        <f>IFERROR(VLOOKUP($J25,'WM-AR'!$I$7:$AS$3267,14,FALSE),"")</f>
        <v/>
      </c>
      <c r="S25" s="737" t="str">
        <f>IFERROR(VLOOKUP($J25,'WM-AR'!$I$7:$AS$3267,16,FALSE),"")</f>
        <v/>
      </c>
      <c r="T25" s="737" t="str">
        <f>IFERROR(VLOOKUP($J25,'WM-AR'!$I$7:$AS$3267,18,FALSE),"")</f>
        <v/>
      </c>
      <c r="U25" s="737" t="str">
        <f>IFERROR(VLOOKUP($J25,'WM-AR'!$I$7:$AS$3267,20,FALSE),"")</f>
        <v/>
      </c>
      <c r="V25" s="737" t="str">
        <f>IFERROR(VLOOKUP($J25,'WM-AR'!$I$7:$AS$3267,22,FALSE),"")</f>
        <v/>
      </c>
      <c r="W25" s="738" t="str">
        <f>IFERROR(VLOOKUP($J25,'WM-AR'!$I$7:$AS$3267,24,FALSE),"")</f>
        <v/>
      </c>
      <c r="X25" s="739" t="str">
        <f>IFERROR(VLOOKUP($J25,'WM-AR'!$I$7:$AS$3267,25,FALSE),"")</f>
        <v/>
      </c>
      <c r="Y25" s="739" t="str">
        <f>IFERROR(VLOOKUP($J25,'WM-AR'!$I$7:$AS$3267,26,FALSE),"")</f>
        <v/>
      </c>
      <c r="Z25" s="739" t="str">
        <f>IFERROR(VLOOKUP($J25,'WM-AR'!$I$7:$AS$3267,27,FALSE),"")</f>
        <v/>
      </c>
      <c r="AA25" s="739" t="str">
        <f>IFERROR(VLOOKUP($J25,'WM-AR'!$I$7:$AS$3267,28,FALSE),"")</f>
        <v/>
      </c>
      <c r="AB25" s="739" t="str">
        <f>IFERROR(VLOOKUP($J25,'WM-AR'!$I$7:$AS$3267,29,FALSE),"")</f>
        <v/>
      </c>
      <c r="AC25" s="739" t="str">
        <f>IFERROR(VLOOKUP($J25,'WM-AR'!$I$7:$AS$3267,30,FALSE),"")</f>
        <v/>
      </c>
      <c r="AD25" s="739" t="str">
        <f>IFERROR(VLOOKUP($J25,'WM-AR'!$I$7:$AS$3267,31,FALSE),"")</f>
        <v/>
      </c>
      <c r="AE25" s="739" t="str">
        <f>IFERROR(VLOOKUP($J25,'WM-AR'!$I$7:$AS$3267,32,FALSE),"")</f>
        <v/>
      </c>
      <c r="AF25" s="739" t="str">
        <f>IFERROR(VLOOKUP($J25,'WM-AR'!$I$7:$AS$3267,33,FALSE),"")</f>
        <v/>
      </c>
      <c r="AG25" s="740"/>
      <c r="AH25" s="741"/>
      <c r="AI25" s="741"/>
      <c r="AJ25" s="742"/>
      <c r="AK25" s="742"/>
      <c r="AL25" s="743"/>
      <c r="AM25" s="88" t="str">
        <f>IF(AND(ISTEXT($E25),ISTEXT($B25)),"산출기준 &gt;&gt;  "&amp;_xlfn.XLOOKUP($E25,산출기준!$D:$D,산출기준!$E:$E,"매칭실패"),"")</f>
        <v/>
      </c>
    </row>
    <row r="26" spans="2:39" outlineLevel="1">
      <c r="B26" s="744"/>
      <c r="C26" s="745"/>
      <c r="D26" s="746"/>
      <c r="E26" s="747" t="s">
        <v>2595</v>
      </c>
      <c r="F26" s="745" t="s">
        <v>2596</v>
      </c>
      <c r="G26" s="748" t="str">
        <f>VLOOKUP(E26,'참조용_Int Finish_Style-WM_DB'!$C$5:$D$133,2,FALSE)</f>
        <v xml:space="preserve"> | A04AM080-00006 |  | </v>
      </c>
      <c r="H26" s="749"/>
      <c r="I26" s="750"/>
      <c r="J26" s="751"/>
      <c r="K26" s="752"/>
      <c r="L26" s="752" t="str">
        <f>IFERROR(VLOOKUP($J26,'WM-AR'!$I$7:$AS$3267,34,FALSE),"")</f>
        <v/>
      </c>
      <c r="M26" s="752" t="str">
        <f>IFERROR(VLOOKUP($J26,'WM-AR'!$I$7:$AS$3267,4,FALSE),"")</f>
        <v/>
      </c>
      <c r="N26" s="752" t="str">
        <f>IFERROR(VLOOKUP($J26,'WM-AR'!$I$7:$AS$3267,6,FALSE),"")</f>
        <v/>
      </c>
      <c r="O26" s="752" t="str">
        <f>IFERROR(VLOOKUP($J26,'WM-AR'!$I$7:$AS$3267,8,FALSE),"")</f>
        <v/>
      </c>
      <c r="P26" s="752" t="str">
        <f>IFERROR(VLOOKUP($J26,'WM-AR'!$I$7:$AS$3267,10,FALSE),"")</f>
        <v/>
      </c>
      <c r="Q26" s="752" t="str">
        <f>IFERROR(VLOOKUP($J26,'WM-AR'!$I$7:$AS$3267,12,FALSE),"")</f>
        <v/>
      </c>
      <c r="R26" s="752" t="str">
        <f>IFERROR(VLOOKUP($J26,'WM-AR'!$I$7:$AS$3267,14,FALSE),"")</f>
        <v/>
      </c>
      <c r="S26" s="752" t="str">
        <f>IFERROR(VLOOKUP($J26,'WM-AR'!$I$7:$AS$3267,16,FALSE),"")</f>
        <v/>
      </c>
      <c r="T26" s="752" t="str">
        <f>IFERROR(VLOOKUP($J26,'WM-AR'!$I$7:$AS$3267,18,FALSE),"")</f>
        <v/>
      </c>
      <c r="U26" s="752" t="str">
        <f>IFERROR(VLOOKUP($J26,'WM-AR'!$I$7:$AS$3267,20,FALSE),"")</f>
        <v/>
      </c>
      <c r="V26" s="752" t="str">
        <f>IFERROR(VLOOKUP($J26,'WM-AR'!$I$7:$AS$3267,22,FALSE),"")</f>
        <v/>
      </c>
      <c r="W26" s="752" t="str">
        <f>IFERROR(VLOOKUP($J26,'WM-AR'!$I$7:$AS$3267,24,FALSE),"")</f>
        <v/>
      </c>
      <c r="X26" s="752" t="str">
        <f>IFERROR(VLOOKUP($J26,'WM-AR'!$I$7:$AS$3267,25,FALSE),"")</f>
        <v/>
      </c>
      <c r="Y26" s="752" t="str">
        <f>IFERROR(VLOOKUP($J26,'WM-AR'!$I$7:$AS$3267,26,FALSE),"")</f>
        <v/>
      </c>
      <c r="Z26" s="752" t="str">
        <f>IFERROR(VLOOKUP($J26,'WM-AR'!$I$7:$AS$3267,27,FALSE),"")</f>
        <v/>
      </c>
      <c r="AA26" s="752" t="str">
        <f>IFERROR(VLOOKUP($J26,'WM-AR'!$I$7:$AS$3267,28,FALSE),"")</f>
        <v/>
      </c>
      <c r="AB26" s="752" t="str">
        <f>IFERROR(VLOOKUP($J26,'WM-AR'!$I$7:$AS$3267,29,FALSE),"")</f>
        <v/>
      </c>
      <c r="AC26" s="752" t="str">
        <f>IFERROR(VLOOKUP($J26,'WM-AR'!$I$7:$AS$3267,30,FALSE),"")</f>
        <v/>
      </c>
      <c r="AD26" s="752" t="str">
        <f>IFERROR(VLOOKUP($J26,'WM-AR'!$I$7:$AS$3267,31,FALSE),"")</f>
        <v/>
      </c>
      <c r="AE26" s="752" t="str">
        <f>IFERROR(VLOOKUP($J26,'WM-AR'!$I$7:$AS$3267,32,FALSE),"")</f>
        <v/>
      </c>
      <c r="AF26" s="753" t="str">
        <f>IFERROR(VLOOKUP($J26,'WM-AR'!$I$7:$AS$3267,33,FALSE),"")</f>
        <v/>
      </c>
      <c r="AG26" s="754"/>
      <c r="AH26" s="755"/>
      <c r="AI26" s="755"/>
      <c r="AJ26" s="753"/>
      <c r="AK26" s="756"/>
      <c r="AL26" s="757"/>
      <c r="AM26" s="88" t="str">
        <f>IF(AND(ISTEXT($E26),ISTEXT($B26)),"산출기준 &gt;&gt;  "&amp;_xlfn.XLOOKUP($E26,산출기준!$D:$D,산출기준!$E:$E,"매칭실패"),"")</f>
        <v/>
      </c>
    </row>
    <row r="27" spans="2:39" ht="33" outlineLevel="1">
      <c r="B27" s="758"/>
      <c r="C27" s="759"/>
      <c r="D27" s="760"/>
      <c r="E27" s="761"/>
      <c r="F27" s="762"/>
      <c r="G27" s="759" t="str">
        <f>IF(IF(O27=0,"",O27)&amp;" | "&amp;IF(P27=0,"",P27)&amp;" | "&amp;IF(R27=0,"",R27)&amp;" | "&amp;IF(S27=0,"",S27)=" |  |  | ","",IF(O27=0,"",O27)&amp;" | "&amp;IF(P27=0,"",P27)&amp;" | "&amp;IF(R27=0,"",R27)&amp;" | "&amp;IF(S27=0,"",S27))</f>
        <v xml:space="preserve">Floor Painting | Epoxy Paint |  | </v>
      </c>
      <c r="H27" s="763" t="str" cm="1">
        <f t="array" ref="H27">_xlfn.TEXTSPLIT(G26,," | ",TRUE)</f>
        <v>A04AM080-00006</v>
      </c>
      <c r="I27" s="764" t="str">
        <f>IF(_xlfn.XLOOKUP(H27,'WM-AR'!I:I,'WM-AR'!F:F,"")=0,"",_xlfn.XLOOKUP(H27,'WM-AR'!I:I,'WM-AR'!F:F,""))</f>
        <v xml:space="preserve">A04AM080-00006 Finishing Work Painting Work Floor Painting Epoxy Paint       </v>
      </c>
      <c r="J27" s="765" t="str">
        <f>LEFT(I27,14)</f>
        <v>A04AM080-00006</v>
      </c>
      <c r="K27" s="766"/>
      <c r="L27" s="766" t="str">
        <f>IFERROR(VLOOKUP($J27,'WM-AR'!$I$7:$AS$3267,34,FALSE),"")</f>
        <v>M2</v>
      </c>
      <c r="M27" s="766" t="str">
        <f>IFERROR(VLOOKUP($J27,'WM-AR'!$I$7:$AS$3267,4,FALSE),"")</f>
        <v>Finishing Work</v>
      </c>
      <c r="N27" s="766" t="str">
        <f>IFERROR(VLOOKUP($J27,'WM-AR'!$I$7:$AS$3267,6,FALSE),"")</f>
        <v>Painting Work</v>
      </c>
      <c r="O27" s="766" t="str">
        <f>IFERROR(VLOOKUP($J27,'WM-AR'!$I$7:$AS$3267,8,FALSE),"")</f>
        <v>Floor Painting</v>
      </c>
      <c r="P27" s="766" t="str">
        <f>IFERROR(VLOOKUP($J27,'WM-AR'!$I$7:$AS$3267,10,FALSE),"")</f>
        <v>Epoxy Paint</v>
      </c>
      <c r="Q27" s="766">
        <f>IFERROR(VLOOKUP($J27,'WM-AR'!$I$7:$AS$3267,12,FALSE),"")</f>
        <v>0</v>
      </c>
      <c r="R27" s="766">
        <f>IFERROR(VLOOKUP($J27,'WM-AR'!$I$7:$AS$3267,14,FALSE),"")</f>
        <v>0</v>
      </c>
      <c r="S27" s="766">
        <f>IFERROR(VLOOKUP($J27,'WM-AR'!$I$7:$AS$3267,16,FALSE),"")</f>
        <v>0</v>
      </c>
      <c r="T27" s="766">
        <f>IFERROR(VLOOKUP($J27,'WM-AR'!$I$7:$AS$3267,18,FALSE),"")</f>
        <v>0</v>
      </c>
      <c r="U27" s="766" t="str">
        <f>IFERROR(VLOOKUP($J27,'WM-AR'!$I$7:$AS$3267,20,FALSE),"")</f>
        <v/>
      </c>
      <c r="V27" s="766">
        <f>IFERROR(VLOOKUP($J27,'WM-AR'!$I$7:$AS$3267,22,FALSE),"")</f>
        <v>0</v>
      </c>
      <c r="W27" s="766" t="str">
        <f>IFERROR(VLOOKUP($J27,'WM-AR'!$I$7:$AS$3267,24,FALSE),"")</f>
        <v/>
      </c>
      <c r="X27" s="766">
        <f>IFERROR(VLOOKUP($J27,'WM-AR'!$I$7:$AS$3267,25,FALSE),"")</f>
        <v>0</v>
      </c>
      <c r="Y27" s="766" t="str">
        <f>IFERROR(VLOOKUP($J27,'WM-AR'!$I$7:$AS$3267,26,FALSE),"")</f>
        <v/>
      </c>
      <c r="Z27" s="766">
        <f>IFERROR(VLOOKUP($J27,'WM-AR'!$I$7:$AS$3267,27,FALSE),"")</f>
        <v>0</v>
      </c>
      <c r="AA27" s="766">
        <f>IFERROR(VLOOKUP($J27,'WM-AR'!$I$7:$AS$3267,28,FALSE),"")</f>
        <v>0</v>
      </c>
      <c r="AB27" s="766">
        <f>IFERROR(VLOOKUP($J27,'WM-AR'!$I$7:$AS$3267,29,FALSE),"")</f>
        <v>0</v>
      </c>
      <c r="AC27" s="766">
        <f>IFERROR(VLOOKUP($J27,'WM-AR'!$I$7:$AS$3267,30,FALSE),"")</f>
        <v>0</v>
      </c>
      <c r="AD27" s="766">
        <f>IFERROR(VLOOKUP($J27,'WM-AR'!$I$7:$AS$3267,31,FALSE),"")</f>
        <v>0</v>
      </c>
      <c r="AE27" s="766">
        <f>IFERROR(VLOOKUP($J27,'WM-AR'!$I$7:$AS$3267,32,FALSE),"")</f>
        <v>0</v>
      </c>
      <c r="AF27" s="766" t="str">
        <f>IFERROR(VLOOKUP($J27,'WM-AR'!$I$7:$AS$3267,33,FALSE),"")</f>
        <v/>
      </c>
      <c r="AG27" s="767"/>
      <c r="AH27" s="768" t="s">
        <v>1657</v>
      </c>
      <c r="AI27" s="768" t="s">
        <v>1657</v>
      </c>
      <c r="AJ27" s="769"/>
      <c r="AK27" s="769" t="str">
        <f>L27</f>
        <v>M2</v>
      </c>
      <c r="AL27" s="770"/>
      <c r="AM27" s="88" t="str">
        <f>IF(AND(ISTEXT($E27),ISTEXT($B27)),"산출기준 &gt;&gt;  "&amp;_xlfn.XLOOKUP($E27,산출기준!$D:$D,산출기준!$E:$E,"매칭실패"),"")</f>
        <v/>
      </c>
    </row>
    <row r="28" spans="2:39" ht="33" customHeight="1" outlineLevel="1">
      <c r="B28" s="758"/>
      <c r="C28" s="759"/>
      <c r="D28" s="760"/>
      <c r="E28" s="761"/>
      <c r="F28" s="762"/>
      <c r="G28" s="759" t="str">
        <f t="shared" ref="G28:G30" si="0">IF(IF(O28=0,"",O28)&amp;" | "&amp;IF(P28=0,"",P28)&amp;" | "&amp;IF(R28=0,"",R28)&amp;" | "&amp;IF(S28=0,"",S28)=" |  |  | ","",IF(O28=0,"",O28)&amp;" | "&amp;IF(P28=0,"",P28)&amp;" | "&amp;IF(R28=0,"",R28)&amp;" | "&amp;IF(S28=0,"",S28))</f>
        <v/>
      </c>
      <c r="H28" s="763"/>
      <c r="I28" s="764" t="str">
        <f>IF(_xlfn.XLOOKUP(H28,'WM-AR'!I:I,'WM-AR'!F:F,"")=0,"",_xlfn.XLOOKUP(H28,'WM-AR'!I:I,'WM-AR'!F:F,""))</f>
        <v/>
      </c>
      <c r="J28" s="765" t="str">
        <f t="shared" ref="J28:J30" si="1">LEFT(I28,14)</f>
        <v/>
      </c>
      <c r="K28" s="766"/>
      <c r="L28" s="766" t="str">
        <f>IFERROR(VLOOKUP($J28,'WM-AR'!$I$7:$AS$3267,34,FALSE),"")</f>
        <v/>
      </c>
      <c r="M28" s="766" t="str">
        <f>IFERROR(VLOOKUP($J28,'WM-AR'!$I$7:$AS$3267,4,FALSE),"")</f>
        <v/>
      </c>
      <c r="N28" s="766" t="str">
        <f>IFERROR(VLOOKUP($J28,'WM-AR'!$I$7:$AS$3267,6,FALSE),"")</f>
        <v/>
      </c>
      <c r="O28" s="766" t="str">
        <f>IFERROR(VLOOKUP($J28,'WM-AR'!$I$7:$AS$3267,8,FALSE),"")</f>
        <v/>
      </c>
      <c r="P28" s="766" t="str">
        <f>IFERROR(VLOOKUP($J28,'WM-AR'!$I$7:$AS$3267,10,FALSE),"")</f>
        <v/>
      </c>
      <c r="Q28" s="766" t="str">
        <f>IFERROR(VLOOKUP($J28,'WM-AR'!$I$7:$AS$3267,12,FALSE),"")</f>
        <v/>
      </c>
      <c r="R28" s="766" t="str">
        <f>IFERROR(VLOOKUP($J28,'WM-AR'!$I$7:$AS$3267,14,FALSE),"")</f>
        <v/>
      </c>
      <c r="S28" s="766" t="str">
        <f>IFERROR(VLOOKUP($J28,'WM-AR'!$I$7:$AS$3267,16,FALSE),"")</f>
        <v/>
      </c>
      <c r="T28" s="766" t="str">
        <f>IFERROR(VLOOKUP($J28,'WM-AR'!$I$7:$AS$3267,18,FALSE),"")</f>
        <v/>
      </c>
      <c r="U28" s="766" t="str">
        <f>IFERROR(VLOOKUP($J28,'WM-AR'!$I$7:$AS$3267,20,FALSE),"")</f>
        <v/>
      </c>
      <c r="V28" s="766" t="str">
        <f>IFERROR(VLOOKUP($J28,'WM-AR'!$I$7:$AS$3267,22,FALSE),"")</f>
        <v/>
      </c>
      <c r="W28" s="766" t="str">
        <f>IFERROR(VLOOKUP($J28,'WM-AR'!$I$7:$AS$3267,24,FALSE),"")</f>
        <v/>
      </c>
      <c r="X28" s="766" t="str">
        <f>IFERROR(VLOOKUP($J28,'WM-AR'!$I$7:$AS$3267,25,FALSE),"")</f>
        <v/>
      </c>
      <c r="Y28" s="766" t="str">
        <f>IFERROR(VLOOKUP($J28,'WM-AR'!$I$7:$AS$3267,26,FALSE),"")</f>
        <v/>
      </c>
      <c r="Z28" s="766" t="str">
        <f>IFERROR(VLOOKUP($J28,'WM-AR'!$I$7:$AS$3267,27,FALSE),"")</f>
        <v/>
      </c>
      <c r="AA28" s="766" t="str">
        <f>IFERROR(VLOOKUP($J28,'WM-AR'!$I$7:$AS$3267,28,FALSE),"")</f>
        <v/>
      </c>
      <c r="AB28" s="766" t="str">
        <f>IFERROR(VLOOKUP($J28,'WM-AR'!$I$7:$AS$3267,29,FALSE),"")</f>
        <v/>
      </c>
      <c r="AC28" s="766" t="str">
        <f>IFERROR(VLOOKUP($J28,'WM-AR'!$I$7:$AS$3267,30,FALSE),"")</f>
        <v/>
      </c>
      <c r="AD28" s="766" t="str">
        <f>IFERROR(VLOOKUP($J28,'WM-AR'!$I$7:$AS$3267,31,FALSE),"")</f>
        <v/>
      </c>
      <c r="AE28" s="766" t="str">
        <f>IFERROR(VLOOKUP($J28,'WM-AR'!$I$7:$AS$3267,32,FALSE),"")</f>
        <v/>
      </c>
      <c r="AF28" s="766" t="str">
        <f>IFERROR(VLOOKUP($J28,'WM-AR'!$I$7:$AS$3267,33,FALSE),"")</f>
        <v/>
      </c>
      <c r="AG28" s="767"/>
      <c r="AH28" s="768"/>
      <c r="AI28" s="768"/>
      <c r="AJ28" s="769"/>
      <c r="AK28" s="769" t="str">
        <f>L28</f>
        <v/>
      </c>
      <c r="AL28" s="770"/>
      <c r="AM28" s="88" t="str">
        <f>IF(AND(ISTEXT($E28),ISTEXT($B28)),"산출기준 &gt;&gt;  "&amp;_xlfn.XLOOKUP($E28,산출기준!$D:$D,산출기준!$E:$E,"매칭실패"),"")</f>
        <v/>
      </c>
    </row>
    <row r="29" spans="2:39" ht="33" customHeight="1" outlineLevel="1">
      <c r="B29" s="758"/>
      <c r="C29" s="759"/>
      <c r="D29" s="760"/>
      <c r="E29" s="761"/>
      <c r="F29" s="762"/>
      <c r="G29" s="759" t="str">
        <f t="shared" si="0"/>
        <v/>
      </c>
      <c r="H29" s="763"/>
      <c r="I29" s="764" t="str">
        <f>IF(_xlfn.XLOOKUP(H29,'WM-AR'!I:I,'WM-AR'!F:F,"")=0,"",_xlfn.XLOOKUP(H29,'WM-AR'!I:I,'WM-AR'!F:F,""))</f>
        <v/>
      </c>
      <c r="J29" s="765" t="str">
        <f t="shared" si="1"/>
        <v/>
      </c>
      <c r="K29" s="766"/>
      <c r="L29" s="766" t="str">
        <f>IFERROR(VLOOKUP($J29,'WM-AR'!$I$7:$AS$3267,34,FALSE),"")</f>
        <v/>
      </c>
      <c r="M29" s="766" t="str">
        <f>IFERROR(VLOOKUP($J29,'WM-AR'!$I$7:$AS$3267,4,FALSE),"")</f>
        <v/>
      </c>
      <c r="N29" s="766" t="str">
        <f>IFERROR(VLOOKUP($J29,'WM-AR'!$I$7:$AS$3267,6,FALSE),"")</f>
        <v/>
      </c>
      <c r="O29" s="766" t="str">
        <f>IFERROR(VLOOKUP($J29,'WM-AR'!$I$7:$AS$3267,8,FALSE),"")</f>
        <v/>
      </c>
      <c r="P29" s="766" t="str">
        <f>IFERROR(VLOOKUP($J29,'WM-AR'!$I$7:$AS$3267,10,FALSE),"")</f>
        <v/>
      </c>
      <c r="Q29" s="766" t="str">
        <f>IFERROR(VLOOKUP($J29,'WM-AR'!$I$7:$AS$3267,12,FALSE),"")</f>
        <v/>
      </c>
      <c r="R29" s="766" t="str">
        <f>IFERROR(VLOOKUP($J29,'WM-AR'!$I$7:$AS$3267,14,FALSE),"")</f>
        <v/>
      </c>
      <c r="S29" s="766" t="str">
        <f>IFERROR(VLOOKUP($J29,'WM-AR'!$I$7:$AS$3267,16,FALSE),"")</f>
        <v/>
      </c>
      <c r="T29" s="766" t="str">
        <f>IFERROR(VLOOKUP($J29,'WM-AR'!$I$7:$AS$3267,18,FALSE),"")</f>
        <v/>
      </c>
      <c r="U29" s="766" t="str">
        <f>IFERROR(VLOOKUP($J29,'WM-AR'!$I$7:$AS$3267,20,FALSE),"")</f>
        <v/>
      </c>
      <c r="V29" s="766" t="str">
        <f>IFERROR(VLOOKUP($J29,'WM-AR'!$I$7:$AS$3267,22,FALSE),"")</f>
        <v/>
      </c>
      <c r="W29" s="766" t="str">
        <f>IFERROR(VLOOKUP($J29,'WM-AR'!$I$7:$AS$3267,24,FALSE),"")</f>
        <v/>
      </c>
      <c r="X29" s="766" t="str">
        <f>IFERROR(VLOOKUP($J29,'WM-AR'!$I$7:$AS$3267,25,FALSE),"")</f>
        <v/>
      </c>
      <c r="Y29" s="766" t="str">
        <f>IFERROR(VLOOKUP($J29,'WM-AR'!$I$7:$AS$3267,26,FALSE),"")</f>
        <v/>
      </c>
      <c r="Z29" s="766" t="str">
        <f>IFERROR(VLOOKUP($J29,'WM-AR'!$I$7:$AS$3267,27,FALSE),"")</f>
        <v/>
      </c>
      <c r="AA29" s="766" t="str">
        <f>IFERROR(VLOOKUP($J29,'WM-AR'!$I$7:$AS$3267,28,FALSE),"")</f>
        <v/>
      </c>
      <c r="AB29" s="766" t="str">
        <f>IFERROR(VLOOKUP($J29,'WM-AR'!$I$7:$AS$3267,29,FALSE),"")</f>
        <v/>
      </c>
      <c r="AC29" s="766" t="str">
        <f>IFERROR(VLOOKUP($J29,'WM-AR'!$I$7:$AS$3267,30,FALSE),"")</f>
        <v/>
      </c>
      <c r="AD29" s="766" t="str">
        <f>IFERROR(VLOOKUP($J29,'WM-AR'!$I$7:$AS$3267,31,FALSE),"")</f>
        <v/>
      </c>
      <c r="AE29" s="766" t="str">
        <f>IFERROR(VLOOKUP($J29,'WM-AR'!$I$7:$AS$3267,32,FALSE),"")</f>
        <v/>
      </c>
      <c r="AF29" s="766" t="str">
        <f>IFERROR(VLOOKUP($J29,'WM-AR'!$I$7:$AS$3267,33,FALSE),"")</f>
        <v/>
      </c>
      <c r="AG29" s="767"/>
      <c r="AH29" s="768"/>
      <c r="AI29" s="768"/>
      <c r="AJ29" s="769"/>
      <c r="AK29" s="769" t="str">
        <f>L29</f>
        <v/>
      </c>
      <c r="AL29" s="770"/>
      <c r="AM29" s="88" t="str">
        <f>IF(AND(ISTEXT($E29),ISTEXT($B29)),"산출기준 &gt;&gt;  "&amp;_xlfn.XLOOKUP($E29,산출기준!$D:$D,산출기준!$E:$E,"매칭실패"),"")</f>
        <v/>
      </c>
    </row>
    <row r="30" spans="2:39" s="600" customFormat="1" ht="33" customHeight="1" outlineLevel="1">
      <c r="B30" s="774"/>
      <c r="C30" s="760"/>
      <c r="D30" s="760"/>
      <c r="E30" s="777"/>
      <c r="F30" s="778"/>
      <c r="G30" s="760" t="str">
        <f t="shared" si="0"/>
        <v/>
      </c>
      <c r="H30" s="760"/>
      <c r="I30" s="779"/>
      <c r="J30" s="780" t="str">
        <f t="shared" si="1"/>
        <v/>
      </c>
      <c r="K30" s="781"/>
      <c r="L30" s="781" t="str">
        <f>IFERROR(VLOOKUP($J30,'WM-AR'!$I$7:$AS$3267,34,FALSE),"")</f>
        <v/>
      </c>
      <c r="M30" s="781" t="str">
        <f>IFERROR(VLOOKUP($J30,'WM-AR'!$I$7:$AS$3267,4,FALSE),"")</f>
        <v/>
      </c>
      <c r="N30" s="781" t="str">
        <f>IFERROR(VLOOKUP($J30,'WM-AR'!$I$7:$AS$3267,6,FALSE),"")</f>
        <v/>
      </c>
      <c r="O30" s="781" t="str">
        <f>IFERROR(VLOOKUP($J30,'WM-AR'!$I$7:$AS$3267,8,FALSE),"")</f>
        <v/>
      </c>
      <c r="P30" s="781" t="str">
        <f>IFERROR(VLOOKUP($J30,'WM-AR'!$I$7:$AS$3267,10,FALSE),"")</f>
        <v/>
      </c>
      <c r="Q30" s="781" t="str">
        <f>IFERROR(VLOOKUP($J30,'WM-AR'!$I$7:$AS$3267,12,FALSE),"")</f>
        <v/>
      </c>
      <c r="R30" s="781" t="str">
        <f>IFERROR(VLOOKUP($J30,'WM-AR'!$I$7:$AS$3267,14,FALSE),"")</f>
        <v/>
      </c>
      <c r="S30" s="781" t="str">
        <f>IFERROR(VLOOKUP($J30,'WM-AR'!$I$7:$AS$3267,16,FALSE),"")</f>
        <v/>
      </c>
      <c r="T30" s="781" t="str">
        <f>IFERROR(VLOOKUP($J30,'WM-AR'!$I$7:$AS$3267,18,FALSE),"")</f>
        <v/>
      </c>
      <c r="U30" s="781" t="str">
        <f>IFERROR(VLOOKUP($J30,'WM-AR'!$I$7:$AS$3267,20,FALSE),"")</f>
        <v/>
      </c>
      <c r="V30" s="781" t="str">
        <f>IFERROR(VLOOKUP($J30,'WM-AR'!$I$7:$AS$3267,22,FALSE),"")</f>
        <v/>
      </c>
      <c r="W30" s="781" t="str">
        <f>IFERROR(VLOOKUP($J30,'WM-AR'!$I$7:$AS$3267,24,FALSE),"")</f>
        <v/>
      </c>
      <c r="X30" s="781" t="str">
        <f>IFERROR(VLOOKUP($J30,'WM-AR'!$I$7:$AS$3267,25,FALSE),"")</f>
        <v/>
      </c>
      <c r="Y30" s="781" t="str">
        <f>IFERROR(VLOOKUP($J30,'WM-AR'!$I$7:$AS$3267,26,FALSE),"")</f>
        <v/>
      </c>
      <c r="Z30" s="781" t="str">
        <f>IFERROR(VLOOKUP($J30,'WM-AR'!$I$7:$AS$3267,27,FALSE),"")</f>
        <v/>
      </c>
      <c r="AA30" s="781" t="str">
        <f>IFERROR(VLOOKUP($J30,'WM-AR'!$I$7:$AS$3267,28,FALSE),"")</f>
        <v/>
      </c>
      <c r="AB30" s="781" t="str">
        <f>IFERROR(VLOOKUP($J30,'WM-AR'!$I$7:$AS$3267,29,FALSE),"")</f>
        <v/>
      </c>
      <c r="AC30" s="781" t="str">
        <f>IFERROR(VLOOKUP($J30,'WM-AR'!$I$7:$AS$3267,30,FALSE),"")</f>
        <v/>
      </c>
      <c r="AD30" s="781" t="str">
        <f>IFERROR(VLOOKUP($J30,'WM-AR'!$I$7:$AS$3267,31,FALSE),"")</f>
        <v/>
      </c>
      <c r="AE30" s="781" t="str">
        <f>IFERROR(VLOOKUP($J30,'WM-AR'!$I$7:$AS$3267,32,FALSE),"")</f>
        <v/>
      </c>
      <c r="AF30" s="781" t="str">
        <f>IFERROR(VLOOKUP($J30,'WM-AR'!$I$7:$AS$3267,33,FALSE),"")</f>
        <v/>
      </c>
      <c r="AG30" s="767"/>
      <c r="AH30" s="768"/>
      <c r="AI30" s="768"/>
      <c r="AJ30" s="782"/>
      <c r="AK30" s="782" t="str">
        <f>L30</f>
        <v/>
      </c>
      <c r="AL30" s="779"/>
      <c r="AM30" s="600" t="str">
        <f>IF(AND(ISTEXT($E30),ISTEXT($B30)),"산출기준 &gt;&gt;  "&amp;_xlfn.XLOOKUP($E30,산출기준!$D:$D,산출기준!$E:$E,"매칭실패"),"")</f>
        <v/>
      </c>
    </row>
    <row r="31" spans="2:39" outlineLevel="1">
      <c r="B31" s="744"/>
      <c r="C31" s="745"/>
      <c r="D31" s="746"/>
      <c r="E31" s="747" t="s">
        <v>2605</v>
      </c>
      <c r="F31" s="745" t="s">
        <v>2599</v>
      </c>
      <c r="G31" s="748" t="str">
        <f>VLOOKUP(E31,'참조용_Int Finish_Style-WM_DB'!$C$5:$D$133,2,FALSE)</f>
        <v xml:space="preserve"> | A04AM081-00007 |  | </v>
      </c>
      <c r="H31" s="749"/>
      <c r="I31" s="750"/>
      <c r="J31" s="751"/>
      <c r="K31" s="752"/>
      <c r="L31" s="752" t="str">
        <f>IFERROR(VLOOKUP($J31,'WM-AR'!$I$7:$AS$3267,34,FALSE),"")</f>
        <v/>
      </c>
      <c r="M31" s="752" t="str">
        <f>IFERROR(VLOOKUP($J31,'WM-AR'!$I$7:$AS$3267,4,FALSE),"")</f>
        <v/>
      </c>
      <c r="N31" s="752" t="str">
        <f>IFERROR(VLOOKUP($J31,'WM-AR'!$I$7:$AS$3267,6,FALSE),"")</f>
        <v/>
      </c>
      <c r="O31" s="752" t="str">
        <f>IFERROR(VLOOKUP($J31,'WM-AR'!$I$7:$AS$3267,8,FALSE),"")</f>
        <v/>
      </c>
      <c r="P31" s="752" t="str">
        <f>IFERROR(VLOOKUP($J31,'WM-AR'!$I$7:$AS$3267,10,FALSE),"")</f>
        <v/>
      </c>
      <c r="Q31" s="752" t="str">
        <f>IFERROR(VLOOKUP($J31,'WM-AR'!$I$7:$AS$3267,12,FALSE),"")</f>
        <v/>
      </c>
      <c r="R31" s="752" t="str">
        <f>IFERROR(VLOOKUP($J31,'WM-AR'!$I$7:$AS$3267,14,FALSE),"")</f>
        <v/>
      </c>
      <c r="S31" s="752" t="str">
        <f>IFERROR(VLOOKUP($J31,'WM-AR'!$I$7:$AS$3267,16,FALSE),"")</f>
        <v/>
      </c>
      <c r="T31" s="752" t="str">
        <f>IFERROR(VLOOKUP($J31,'WM-AR'!$I$7:$AS$3267,18,FALSE),"")</f>
        <v/>
      </c>
      <c r="U31" s="752" t="str">
        <f>IFERROR(VLOOKUP($J31,'WM-AR'!$I$7:$AS$3267,20,FALSE),"")</f>
        <v/>
      </c>
      <c r="V31" s="752" t="str">
        <f>IFERROR(VLOOKUP($J31,'WM-AR'!$I$7:$AS$3267,22,FALSE),"")</f>
        <v/>
      </c>
      <c r="W31" s="752" t="str">
        <f>IFERROR(VLOOKUP($J31,'WM-AR'!$I$7:$AS$3267,24,FALSE),"")</f>
        <v/>
      </c>
      <c r="X31" s="752" t="str">
        <f>IFERROR(VLOOKUP($J31,'WM-AR'!$I$7:$AS$3267,25,FALSE),"")</f>
        <v/>
      </c>
      <c r="Y31" s="752" t="str">
        <f>IFERROR(VLOOKUP($J31,'WM-AR'!$I$7:$AS$3267,26,FALSE),"")</f>
        <v/>
      </c>
      <c r="Z31" s="752" t="str">
        <f>IFERROR(VLOOKUP($J31,'WM-AR'!$I$7:$AS$3267,27,FALSE),"")</f>
        <v/>
      </c>
      <c r="AA31" s="752" t="str">
        <f>IFERROR(VLOOKUP($J31,'WM-AR'!$I$7:$AS$3267,28,FALSE),"")</f>
        <v/>
      </c>
      <c r="AB31" s="752" t="str">
        <f>IFERROR(VLOOKUP($J31,'WM-AR'!$I$7:$AS$3267,29,FALSE),"")</f>
        <v/>
      </c>
      <c r="AC31" s="752" t="str">
        <f>IFERROR(VLOOKUP($J31,'WM-AR'!$I$7:$AS$3267,30,FALSE),"")</f>
        <v/>
      </c>
      <c r="AD31" s="752" t="str">
        <f>IFERROR(VLOOKUP($J31,'WM-AR'!$I$7:$AS$3267,31,FALSE),"")</f>
        <v/>
      </c>
      <c r="AE31" s="752" t="str">
        <f>IFERROR(VLOOKUP($J31,'WM-AR'!$I$7:$AS$3267,32,FALSE),"")</f>
        <v/>
      </c>
      <c r="AF31" s="753" t="str">
        <f>IFERROR(VLOOKUP($J31,'WM-AR'!$I$7:$AS$3267,33,FALSE),"")</f>
        <v/>
      </c>
      <c r="AG31" s="754"/>
      <c r="AH31" s="755"/>
      <c r="AI31" s="755"/>
      <c r="AJ31" s="753"/>
      <c r="AK31" s="756"/>
      <c r="AL31" s="771"/>
      <c r="AM31" s="88" t="str">
        <f>IF(AND(ISTEXT($E31),ISTEXT($B31)),"산출기준 &gt;&gt;  "&amp;_xlfn.XLOOKUP($E31,산출기준!$D:$D,산출기준!$E:$E,"매칭실패"),"")</f>
        <v/>
      </c>
    </row>
    <row r="32" spans="2:39" ht="33" customHeight="1" outlineLevel="1">
      <c r="B32" s="772"/>
      <c r="C32" s="773"/>
      <c r="D32" s="774"/>
      <c r="E32" s="761"/>
      <c r="F32" s="775"/>
      <c r="G32" s="759" t="str">
        <f>IF(IF(O32=0,"",O32)&amp;" | "&amp;IF(P32=0,"",P32)&amp;" | "&amp;IF(R32=0,"",R32)&amp;" | "&amp;IF(S32=0,"",S32)=" |  |  | ","",IF(O32=0,"",O32)&amp;" | "&amp;IF(P32=0,"",P32)&amp;" | "&amp;IF(R32=0,"",R32)&amp;" | "&amp;IF(S32=0,"",S32))</f>
        <v xml:space="preserve">Skirt Painting | Epoxy Paint |  | </v>
      </c>
      <c r="H32" s="763" t="str" cm="1">
        <f t="array" ref="H32">_xlfn.TEXTSPLIT(G31,," | ",TRUE)</f>
        <v>A04AM081-00007</v>
      </c>
      <c r="I32" s="764" t="str">
        <f>IF(_xlfn.XLOOKUP(H32,'WM-AR'!I:I,'WM-AR'!F:F,"")=0,"",_xlfn.XLOOKUP(H32,'WM-AR'!I:I,'WM-AR'!F:F,""))</f>
        <v>A04AM081-00007 Finishing Work Painting Work Skirt Painting Epoxy Paint       H&lt;150mm</v>
      </c>
      <c r="J32" s="765" t="str">
        <f>LEFT(I32,14)</f>
        <v>A04AM081-00007</v>
      </c>
      <c r="K32" s="766"/>
      <c r="L32" s="766" t="str">
        <f>IFERROR(VLOOKUP($J32,'WM-AR'!$I$7:$AS$3267,34,FALSE),"")</f>
        <v>M</v>
      </c>
      <c r="M32" s="766" t="str">
        <f>IFERROR(VLOOKUP($J32,'WM-AR'!$I$7:$AS$3267,4,FALSE),"")</f>
        <v>Finishing Work</v>
      </c>
      <c r="N32" s="766" t="str">
        <f>IFERROR(VLOOKUP($J32,'WM-AR'!$I$7:$AS$3267,6,FALSE),"")</f>
        <v>Painting Work</v>
      </c>
      <c r="O32" s="766" t="str">
        <f>IFERROR(VLOOKUP($J32,'WM-AR'!$I$7:$AS$3267,8,FALSE),"")</f>
        <v>Skirt Painting</v>
      </c>
      <c r="P32" s="766" t="str">
        <f>IFERROR(VLOOKUP($J32,'WM-AR'!$I$7:$AS$3267,10,FALSE),"")</f>
        <v>Epoxy Paint</v>
      </c>
      <c r="Q32" s="766">
        <f>IFERROR(VLOOKUP($J32,'WM-AR'!$I$7:$AS$3267,12,FALSE),"")</f>
        <v>0</v>
      </c>
      <c r="R32" s="766">
        <f>IFERROR(VLOOKUP($J32,'WM-AR'!$I$7:$AS$3267,14,FALSE),"")</f>
        <v>0</v>
      </c>
      <c r="S32" s="766">
        <f>IFERROR(VLOOKUP($J32,'WM-AR'!$I$7:$AS$3267,16,FALSE),"")</f>
        <v>0</v>
      </c>
      <c r="T32" s="766">
        <f>IFERROR(VLOOKUP($J32,'WM-AR'!$I$7:$AS$3267,18,FALSE),"")</f>
        <v>0</v>
      </c>
      <c r="U32" s="766" t="str">
        <f>IFERROR(VLOOKUP($J32,'WM-AR'!$I$7:$AS$3267,20,FALSE),"")</f>
        <v/>
      </c>
      <c r="V32" s="766">
        <f>IFERROR(VLOOKUP($J32,'WM-AR'!$I$7:$AS$3267,22,FALSE),"")</f>
        <v>0</v>
      </c>
      <c r="W32" s="766" t="str">
        <f>IFERROR(VLOOKUP($J32,'WM-AR'!$I$7:$AS$3267,24,FALSE),"")</f>
        <v>H&lt;150mm</v>
      </c>
      <c r="X32" s="766">
        <f>IFERROR(VLOOKUP($J32,'WM-AR'!$I$7:$AS$3267,25,FALSE),"")</f>
        <v>0</v>
      </c>
      <c r="Y32" s="766" t="str">
        <f>IFERROR(VLOOKUP($J32,'WM-AR'!$I$7:$AS$3267,26,FALSE),"")</f>
        <v>H=(  )mm</v>
      </c>
      <c r="Z32" s="766">
        <f>IFERROR(VLOOKUP($J32,'WM-AR'!$I$7:$AS$3267,27,FALSE),"")</f>
        <v>0</v>
      </c>
      <c r="AA32" s="766">
        <f>IFERROR(VLOOKUP($J32,'WM-AR'!$I$7:$AS$3267,28,FALSE),"")</f>
        <v>0</v>
      </c>
      <c r="AB32" s="766">
        <f>IFERROR(VLOOKUP($J32,'WM-AR'!$I$7:$AS$3267,29,FALSE),"")</f>
        <v>0</v>
      </c>
      <c r="AC32" s="766">
        <f>IFERROR(VLOOKUP($J32,'WM-AR'!$I$7:$AS$3267,30,FALSE),"")</f>
        <v>0</v>
      </c>
      <c r="AD32" s="766">
        <f>IFERROR(VLOOKUP($J32,'WM-AR'!$I$7:$AS$3267,31,FALSE),"")</f>
        <v>0</v>
      </c>
      <c r="AE32" s="766">
        <f>IFERROR(VLOOKUP($J32,'WM-AR'!$I$7:$AS$3267,32,FALSE),"")</f>
        <v>0</v>
      </c>
      <c r="AF32" s="766" t="str">
        <f>IFERROR(VLOOKUP($J32,'WM-AR'!$I$7:$AS$3267,33,FALSE),"")</f>
        <v/>
      </c>
      <c r="AG32" s="767"/>
      <c r="AH32" s="768" t="s">
        <v>1670</v>
      </c>
      <c r="AI32" s="768" t="s">
        <v>1670</v>
      </c>
      <c r="AJ32" s="769"/>
      <c r="AK32" s="769" t="str">
        <f>L32</f>
        <v>M</v>
      </c>
      <c r="AL32" s="770"/>
      <c r="AM32" s="88" t="str">
        <f>IF(AND(ISTEXT($E32),ISTEXT($B32)),"산출기준 &gt;&gt;  "&amp;_xlfn.XLOOKUP($E32,산출기준!$D:$D,산출기준!$E:$E,"매칭실패"),"")</f>
        <v/>
      </c>
    </row>
    <row r="33" spans="2:39" ht="33" customHeight="1" outlineLevel="1">
      <c r="B33" s="772"/>
      <c r="C33" s="773"/>
      <c r="D33" s="774"/>
      <c r="E33" s="761"/>
      <c r="F33" s="775"/>
      <c r="G33" s="759" t="str">
        <f t="shared" ref="G33:G35" si="2">IF(IF(O33=0,"",O33)&amp;" | "&amp;IF(P33=0,"",P33)&amp;" | "&amp;IF(R33=0,"",R33)&amp;" | "&amp;IF(S33=0,"",S33)=" |  |  | ","",IF(O33=0,"",O33)&amp;" | "&amp;IF(P33=0,"",P33)&amp;" | "&amp;IF(R33=0,"",R33)&amp;" | "&amp;IF(S33=0,"",S33))</f>
        <v/>
      </c>
      <c r="H33" s="763"/>
      <c r="I33" s="764" t="str">
        <f>IF(_xlfn.XLOOKUP(H33,'WM-AR'!I:I,'WM-AR'!F:F,"")=0,"",_xlfn.XLOOKUP(H33,'WM-AR'!I:I,'WM-AR'!F:F,""))</f>
        <v/>
      </c>
      <c r="J33" s="765" t="str">
        <f t="shared" ref="J33:J35" si="3">LEFT(I33,14)</f>
        <v/>
      </c>
      <c r="K33" s="766"/>
      <c r="L33" s="766" t="str">
        <f>IFERROR(VLOOKUP($J33,'WM-AR'!$I$7:$AS$3267,34,FALSE),"")</f>
        <v/>
      </c>
      <c r="M33" s="766" t="str">
        <f>IFERROR(VLOOKUP($J33,'WM-AR'!$I$7:$AS$3267,4,FALSE),"")</f>
        <v/>
      </c>
      <c r="N33" s="766" t="str">
        <f>IFERROR(VLOOKUP($J33,'WM-AR'!$I$7:$AS$3267,6,FALSE),"")</f>
        <v/>
      </c>
      <c r="O33" s="766" t="str">
        <f>IFERROR(VLOOKUP($J33,'WM-AR'!$I$7:$AS$3267,8,FALSE),"")</f>
        <v/>
      </c>
      <c r="P33" s="766" t="str">
        <f>IFERROR(VLOOKUP($J33,'WM-AR'!$I$7:$AS$3267,10,FALSE),"")</f>
        <v/>
      </c>
      <c r="Q33" s="766" t="str">
        <f>IFERROR(VLOOKUP($J33,'WM-AR'!$I$7:$AS$3267,12,FALSE),"")</f>
        <v/>
      </c>
      <c r="R33" s="766" t="str">
        <f>IFERROR(VLOOKUP($J33,'WM-AR'!$I$7:$AS$3267,14,FALSE),"")</f>
        <v/>
      </c>
      <c r="S33" s="766" t="str">
        <f>IFERROR(VLOOKUP($J33,'WM-AR'!$I$7:$AS$3267,16,FALSE),"")</f>
        <v/>
      </c>
      <c r="T33" s="766" t="str">
        <f>IFERROR(VLOOKUP($J33,'WM-AR'!$I$7:$AS$3267,18,FALSE),"")</f>
        <v/>
      </c>
      <c r="U33" s="766" t="str">
        <f>IFERROR(VLOOKUP($J33,'WM-AR'!$I$7:$AS$3267,20,FALSE),"")</f>
        <v/>
      </c>
      <c r="V33" s="766" t="str">
        <f>IFERROR(VLOOKUP($J33,'WM-AR'!$I$7:$AS$3267,22,FALSE),"")</f>
        <v/>
      </c>
      <c r="W33" s="766" t="str">
        <f>IFERROR(VLOOKUP($J33,'WM-AR'!$I$7:$AS$3267,24,FALSE),"")</f>
        <v/>
      </c>
      <c r="X33" s="766" t="str">
        <f>IFERROR(VLOOKUP($J33,'WM-AR'!$I$7:$AS$3267,25,FALSE),"")</f>
        <v/>
      </c>
      <c r="Y33" s="766" t="str">
        <f>IFERROR(VLOOKUP($J33,'WM-AR'!$I$7:$AS$3267,26,FALSE),"")</f>
        <v/>
      </c>
      <c r="Z33" s="766" t="str">
        <f>IFERROR(VLOOKUP($J33,'WM-AR'!$I$7:$AS$3267,27,FALSE),"")</f>
        <v/>
      </c>
      <c r="AA33" s="766" t="str">
        <f>IFERROR(VLOOKUP($J33,'WM-AR'!$I$7:$AS$3267,28,FALSE),"")</f>
        <v/>
      </c>
      <c r="AB33" s="766" t="str">
        <f>IFERROR(VLOOKUP($J33,'WM-AR'!$I$7:$AS$3267,29,FALSE),"")</f>
        <v/>
      </c>
      <c r="AC33" s="766" t="str">
        <f>IFERROR(VLOOKUP($J33,'WM-AR'!$I$7:$AS$3267,30,FALSE),"")</f>
        <v/>
      </c>
      <c r="AD33" s="766" t="str">
        <f>IFERROR(VLOOKUP($J33,'WM-AR'!$I$7:$AS$3267,31,FALSE),"")</f>
        <v/>
      </c>
      <c r="AE33" s="766" t="str">
        <f>IFERROR(VLOOKUP($J33,'WM-AR'!$I$7:$AS$3267,32,FALSE),"")</f>
        <v/>
      </c>
      <c r="AF33" s="766" t="str">
        <f>IFERROR(VLOOKUP($J33,'WM-AR'!$I$7:$AS$3267,33,FALSE),"")</f>
        <v/>
      </c>
      <c r="AG33" s="767"/>
      <c r="AH33" s="768"/>
      <c r="AI33" s="768"/>
      <c r="AJ33" s="769"/>
      <c r="AK33" s="769" t="str">
        <f>L33</f>
        <v/>
      </c>
      <c r="AL33" s="770"/>
      <c r="AM33" s="88" t="str">
        <f>IF(AND(ISTEXT($E33),ISTEXT($B33)),"산출기준 &gt;&gt;  "&amp;_xlfn.XLOOKUP($E33,산출기준!$D:$D,산출기준!$E:$E,"매칭실패"),"")</f>
        <v/>
      </c>
    </row>
    <row r="34" spans="2:39" ht="33" customHeight="1" outlineLevel="1">
      <c r="B34" s="772"/>
      <c r="C34" s="773"/>
      <c r="D34" s="774"/>
      <c r="E34" s="761"/>
      <c r="F34" s="775"/>
      <c r="G34" s="759" t="str">
        <f t="shared" si="2"/>
        <v/>
      </c>
      <c r="H34" s="763"/>
      <c r="I34" s="764" t="str">
        <f>IF(_xlfn.XLOOKUP(H34,'WM-AR'!I:I,'WM-AR'!F:F,"")=0,"",_xlfn.XLOOKUP(H34,'WM-AR'!I:I,'WM-AR'!F:F,""))</f>
        <v/>
      </c>
      <c r="J34" s="765" t="str">
        <f t="shared" si="3"/>
        <v/>
      </c>
      <c r="K34" s="766"/>
      <c r="L34" s="766" t="str">
        <f>IFERROR(VLOOKUP($J34,'WM-AR'!$I$7:$AS$3267,34,FALSE),"")</f>
        <v/>
      </c>
      <c r="M34" s="766" t="str">
        <f>IFERROR(VLOOKUP($J34,'WM-AR'!$I$7:$AS$3267,4,FALSE),"")</f>
        <v/>
      </c>
      <c r="N34" s="766" t="str">
        <f>IFERROR(VLOOKUP($J34,'WM-AR'!$I$7:$AS$3267,6,FALSE),"")</f>
        <v/>
      </c>
      <c r="O34" s="766" t="str">
        <f>IFERROR(VLOOKUP($J34,'WM-AR'!$I$7:$AS$3267,8,FALSE),"")</f>
        <v/>
      </c>
      <c r="P34" s="766" t="str">
        <f>IFERROR(VLOOKUP($J34,'WM-AR'!$I$7:$AS$3267,10,FALSE),"")</f>
        <v/>
      </c>
      <c r="Q34" s="766" t="str">
        <f>IFERROR(VLOOKUP($J34,'WM-AR'!$I$7:$AS$3267,12,FALSE),"")</f>
        <v/>
      </c>
      <c r="R34" s="766" t="str">
        <f>IFERROR(VLOOKUP($J34,'WM-AR'!$I$7:$AS$3267,14,FALSE),"")</f>
        <v/>
      </c>
      <c r="S34" s="766" t="str">
        <f>IFERROR(VLOOKUP($J34,'WM-AR'!$I$7:$AS$3267,16,FALSE),"")</f>
        <v/>
      </c>
      <c r="T34" s="766" t="str">
        <f>IFERROR(VLOOKUP($J34,'WM-AR'!$I$7:$AS$3267,18,FALSE),"")</f>
        <v/>
      </c>
      <c r="U34" s="766" t="str">
        <f>IFERROR(VLOOKUP($J34,'WM-AR'!$I$7:$AS$3267,20,FALSE),"")</f>
        <v/>
      </c>
      <c r="V34" s="766" t="str">
        <f>IFERROR(VLOOKUP($J34,'WM-AR'!$I$7:$AS$3267,22,FALSE),"")</f>
        <v/>
      </c>
      <c r="W34" s="766" t="str">
        <f>IFERROR(VLOOKUP($J34,'WM-AR'!$I$7:$AS$3267,24,FALSE),"")</f>
        <v/>
      </c>
      <c r="X34" s="766" t="str">
        <f>IFERROR(VLOOKUP($J34,'WM-AR'!$I$7:$AS$3267,25,FALSE),"")</f>
        <v/>
      </c>
      <c r="Y34" s="766" t="str">
        <f>IFERROR(VLOOKUP($J34,'WM-AR'!$I$7:$AS$3267,26,FALSE),"")</f>
        <v/>
      </c>
      <c r="Z34" s="766" t="str">
        <f>IFERROR(VLOOKUP($J34,'WM-AR'!$I$7:$AS$3267,27,FALSE),"")</f>
        <v/>
      </c>
      <c r="AA34" s="766" t="str">
        <f>IFERROR(VLOOKUP($J34,'WM-AR'!$I$7:$AS$3267,28,FALSE),"")</f>
        <v/>
      </c>
      <c r="AB34" s="766" t="str">
        <f>IFERROR(VLOOKUP($J34,'WM-AR'!$I$7:$AS$3267,29,FALSE),"")</f>
        <v/>
      </c>
      <c r="AC34" s="766" t="str">
        <f>IFERROR(VLOOKUP($J34,'WM-AR'!$I$7:$AS$3267,30,FALSE),"")</f>
        <v/>
      </c>
      <c r="AD34" s="766" t="str">
        <f>IFERROR(VLOOKUP($J34,'WM-AR'!$I$7:$AS$3267,31,FALSE),"")</f>
        <v/>
      </c>
      <c r="AE34" s="766" t="str">
        <f>IFERROR(VLOOKUP($J34,'WM-AR'!$I$7:$AS$3267,32,FALSE),"")</f>
        <v/>
      </c>
      <c r="AF34" s="766" t="str">
        <f>IFERROR(VLOOKUP($J34,'WM-AR'!$I$7:$AS$3267,33,FALSE),"")</f>
        <v/>
      </c>
      <c r="AG34" s="767"/>
      <c r="AH34" s="768"/>
      <c r="AI34" s="768"/>
      <c r="AJ34" s="769"/>
      <c r="AK34" s="769" t="str">
        <f>L34</f>
        <v/>
      </c>
      <c r="AL34" s="770"/>
      <c r="AM34" s="88" t="str">
        <f>IF(AND(ISTEXT($E34),ISTEXT($B34)),"산출기준 &gt;&gt;  "&amp;_xlfn.XLOOKUP($E34,산출기준!$D:$D,산출기준!$E:$E,"매칭실패"),"")</f>
        <v/>
      </c>
    </row>
    <row r="35" spans="2:39" s="600" customFormat="1" ht="33" customHeight="1" outlineLevel="1">
      <c r="B35" s="783"/>
      <c r="C35" s="774"/>
      <c r="D35" s="774"/>
      <c r="E35" s="777"/>
      <c r="F35" s="784"/>
      <c r="G35" s="760" t="str">
        <f t="shared" si="2"/>
        <v/>
      </c>
      <c r="H35" s="760"/>
      <c r="I35" s="779"/>
      <c r="J35" s="780" t="str">
        <f t="shared" si="3"/>
        <v/>
      </c>
      <c r="K35" s="781"/>
      <c r="L35" s="781" t="str">
        <f>IFERROR(VLOOKUP($J35,'WM-AR'!$I$7:$AS$3267,34,FALSE),"")</f>
        <v/>
      </c>
      <c r="M35" s="781" t="str">
        <f>IFERROR(VLOOKUP($J35,'WM-AR'!$I$7:$AS$3267,4,FALSE),"")</f>
        <v/>
      </c>
      <c r="N35" s="781" t="str">
        <f>IFERROR(VLOOKUP($J35,'WM-AR'!$I$7:$AS$3267,6,FALSE),"")</f>
        <v/>
      </c>
      <c r="O35" s="781" t="str">
        <f>IFERROR(VLOOKUP($J35,'WM-AR'!$I$7:$AS$3267,8,FALSE),"")</f>
        <v/>
      </c>
      <c r="P35" s="781" t="str">
        <f>IFERROR(VLOOKUP($J35,'WM-AR'!$I$7:$AS$3267,10,FALSE),"")</f>
        <v/>
      </c>
      <c r="Q35" s="781" t="str">
        <f>IFERROR(VLOOKUP($J35,'WM-AR'!$I$7:$AS$3267,12,FALSE),"")</f>
        <v/>
      </c>
      <c r="R35" s="781" t="str">
        <f>IFERROR(VLOOKUP($J35,'WM-AR'!$I$7:$AS$3267,14,FALSE),"")</f>
        <v/>
      </c>
      <c r="S35" s="781" t="str">
        <f>IFERROR(VLOOKUP($J35,'WM-AR'!$I$7:$AS$3267,16,FALSE),"")</f>
        <v/>
      </c>
      <c r="T35" s="781" t="str">
        <f>IFERROR(VLOOKUP($J35,'WM-AR'!$I$7:$AS$3267,18,FALSE),"")</f>
        <v/>
      </c>
      <c r="U35" s="781" t="str">
        <f>IFERROR(VLOOKUP($J35,'WM-AR'!$I$7:$AS$3267,20,FALSE),"")</f>
        <v/>
      </c>
      <c r="V35" s="781" t="str">
        <f>IFERROR(VLOOKUP($J35,'WM-AR'!$I$7:$AS$3267,22,FALSE),"")</f>
        <v/>
      </c>
      <c r="W35" s="781" t="str">
        <f>IFERROR(VLOOKUP($J35,'WM-AR'!$I$7:$AS$3267,24,FALSE),"")</f>
        <v/>
      </c>
      <c r="X35" s="781" t="str">
        <f>IFERROR(VLOOKUP($J35,'WM-AR'!$I$7:$AS$3267,25,FALSE),"")</f>
        <v/>
      </c>
      <c r="Y35" s="781" t="str">
        <f>IFERROR(VLOOKUP($J35,'WM-AR'!$I$7:$AS$3267,26,FALSE),"")</f>
        <v/>
      </c>
      <c r="Z35" s="781" t="str">
        <f>IFERROR(VLOOKUP($J35,'WM-AR'!$I$7:$AS$3267,27,FALSE),"")</f>
        <v/>
      </c>
      <c r="AA35" s="781" t="str">
        <f>IFERROR(VLOOKUP($J35,'WM-AR'!$I$7:$AS$3267,28,FALSE),"")</f>
        <v/>
      </c>
      <c r="AB35" s="781" t="str">
        <f>IFERROR(VLOOKUP($J35,'WM-AR'!$I$7:$AS$3267,29,FALSE),"")</f>
        <v/>
      </c>
      <c r="AC35" s="781" t="str">
        <f>IFERROR(VLOOKUP($J35,'WM-AR'!$I$7:$AS$3267,30,FALSE),"")</f>
        <v/>
      </c>
      <c r="AD35" s="781" t="str">
        <f>IFERROR(VLOOKUP($J35,'WM-AR'!$I$7:$AS$3267,31,FALSE),"")</f>
        <v/>
      </c>
      <c r="AE35" s="781" t="str">
        <f>IFERROR(VLOOKUP($J35,'WM-AR'!$I$7:$AS$3267,32,FALSE),"")</f>
        <v/>
      </c>
      <c r="AF35" s="781" t="str">
        <f>IFERROR(VLOOKUP($J35,'WM-AR'!$I$7:$AS$3267,33,FALSE),"")</f>
        <v/>
      </c>
      <c r="AG35" s="767"/>
      <c r="AH35" s="768"/>
      <c r="AI35" s="768"/>
      <c r="AJ35" s="782"/>
      <c r="AK35" s="782" t="str">
        <f>L35</f>
        <v/>
      </c>
      <c r="AL35" s="779"/>
      <c r="AM35" s="600" t="str">
        <f>IF(AND(ISTEXT($E35),ISTEXT($B35)),"산출기준 &gt;&gt;  "&amp;_xlfn.XLOOKUP($E35,산출기준!$D:$D,산출기준!$E:$E,"매칭실패"),"")</f>
        <v/>
      </c>
    </row>
    <row r="36" spans="2:39" outlineLevel="1">
      <c r="B36" s="744"/>
      <c r="C36" s="745"/>
      <c r="D36" s="746"/>
      <c r="E36" s="747" t="s">
        <v>2606</v>
      </c>
      <c r="F36" s="745" t="s">
        <v>2600</v>
      </c>
      <c r="G36" s="748" t="str">
        <f>VLOOKUP(E36,'참조용_Int Finish_Style-WM_DB'!$C$5:$D$133,2,FALSE)</f>
        <v xml:space="preserve"> | A04AM078-00001 |  | A04AT198-00002</v>
      </c>
      <c r="H36" s="749"/>
      <c r="I36" s="750"/>
      <c r="J36" s="751"/>
      <c r="K36" s="752"/>
      <c r="L36" s="752" t="str">
        <f>IFERROR(VLOOKUP($J36,'WM-AR'!$I$7:$AS$3267,34,FALSE),"")</f>
        <v/>
      </c>
      <c r="M36" s="752" t="str">
        <f>IFERROR(VLOOKUP($J36,'WM-AR'!$I$7:$AS$3267,4,FALSE),"")</f>
        <v/>
      </c>
      <c r="N36" s="752" t="str">
        <f>IFERROR(VLOOKUP($J36,'WM-AR'!$I$7:$AS$3267,6,FALSE),"")</f>
        <v/>
      </c>
      <c r="O36" s="752" t="str">
        <f>IFERROR(VLOOKUP($J36,'WM-AR'!$I$7:$AS$3267,8,FALSE),"")</f>
        <v/>
      </c>
      <c r="P36" s="752" t="str">
        <f>IFERROR(VLOOKUP($J36,'WM-AR'!$I$7:$AS$3267,10,FALSE),"")</f>
        <v/>
      </c>
      <c r="Q36" s="752" t="str">
        <f>IFERROR(VLOOKUP($J36,'WM-AR'!$I$7:$AS$3267,12,FALSE),"")</f>
        <v/>
      </c>
      <c r="R36" s="752" t="str">
        <f>IFERROR(VLOOKUP($J36,'WM-AR'!$I$7:$AS$3267,14,FALSE),"")</f>
        <v/>
      </c>
      <c r="S36" s="752" t="str">
        <f>IFERROR(VLOOKUP($J36,'WM-AR'!$I$7:$AS$3267,16,FALSE),"")</f>
        <v/>
      </c>
      <c r="T36" s="752" t="str">
        <f>IFERROR(VLOOKUP($J36,'WM-AR'!$I$7:$AS$3267,18,FALSE),"")</f>
        <v/>
      </c>
      <c r="U36" s="752" t="str">
        <f>IFERROR(VLOOKUP($J36,'WM-AR'!$I$7:$AS$3267,20,FALSE),"")</f>
        <v/>
      </c>
      <c r="V36" s="752" t="str">
        <f>IFERROR(VLOOKUP($J36,'WM-AR'!$I$7:$AS$3267,22,FALSE),"")</f>
        <v/>
      </c>
      <c r="W36" s="752" t="str">
        <f>IFERROR(VLOOKUP($J36,'WM-AR'!$I$7:$AS$3267,24,FALSE),"")</f>
        <v/>
      </c>
      <c r="X36" s="752" t="str">
        <f>IFERROR(VLOOKUP($J36,'WM-AR'!$I$7:$AS$3267,25,FALSE),"")</f>
        <v/>
      </c>
      <c r="Y36" s="752" t="str">
        <f>IFERROR(VLOOKUP($J36,'WM-AR'!$I$7:$AS$3267,26,FALSE),"")</f>
        <v/>
      </c>
      <c r="Z36" s="752" t="str">
        <f>IFERROR(VLOOKUP($J36,'WM-AR'!$I$7:$AS$3267,27,FALSE),"")</f>
        <v/>
      </c>
      <c r="AA36" s="752" t="str">
        <f>IFERROR(VLOOKUP($J36,'WM-AR'!$I$7:$AS$3267,28,FALSE),"")</f>
        <v/>
      </c>
      <c r="AB36" s="752" t="str">
        <f>IFERROR(VLOOKUP($J36,'WM-AR'!$I$7:$AS$3267,29,FALSE),"")</f>
        <v/>
      </c>
      <c r="AC36" s="752" t="str">
        <f>IFERROR(VLOOKUP($J36,'WM-AR'!$I$7:$AS$3267,30,FALSE),"")</f>
        <v/>
      </c>
      <c r="AD36" s="752" t="str">
        <f>IFERROR(VLOOKUP($J36,'WM-AR'!$I$7:$AS$3267,31,FALSE),"")</f>
        <v/>
      </c>
      <c r="AE36" s="752" t="str">
        <f>IFERROR(VLOOKUP($J36,'WM-AR'!$I$7:$AS$3267,32,FALSE),"")</f>
        <v/>
      </c>
      <c r="AF36" s="753" t="str">
        <f>IFERROR(VLOOKUP($J36,'WM-AR'!$I$7:$AS$3267,33,FALSE),"")</f>
        <v/>
      </c>
      <c r="AG36" s="754"/>
      <c r="AH36" s="755"/>
      <c r="AI36" s="755"/>
      <c r="AJ36" s="753"/>
      <c r="AK36" s="756"/>
      <c r="AL36" s="771"/>
      <c r="AM36" s="88" t="str">
        <f>IF(AND(ISTEXT($E36),ISTEXT($B36)),"산출기준 &gt;&gt;  "&amp;_xlfn.XLOOKUP($E36,산출기준!$D:$D,산출기준!$E:$E,"매칭실패"),"")</f>
        <v/>
      </c>
    </row>
    <row r="37" spans="2:39" ht="33" customHeight="1" outlineLevel="1">
      <c r="B37" s="772"/>
      <c r="C37" s="773"/>
      <c r="D37" s="774"/>
      <c r="E37" s="761"/>
      <c r="F37" s="775"/>
      <c r="G37" s="759" t="str">
        <f>IF(IF(O37=0,"",O37)&amp;" | "&amp;IF(P37=0,"",P37)&amp;" | "&amp;IF(R37=0,"",R37)&amp;" | "&amp;IF(S37=0,"",S37)=" |  |  | ","",IF(O37=0,"",O37)&amp;" | "&amp;IF(P37=0,"",P37)&amp;" | "&amp;IF(R37=0,"",R37)&amp;" | "&amp;IF(S37=0,"",S37))</f>
        <v xml:space="preserve">External Wall Painting | Water Emulsion Paint |  | </v>
      </c>
      <c r="H37" s="763" t="str" cm="1">
        <f t="array" ref="H37:H38">_xlfn.TEXTSPLIT(G36,," | ",TRUE)</f>
        <v>A04AM078-00001</v>
      </c>
      <c r="I37" s="764" t="s">
        <v>2607</v>
      </c>
      <c r="J37" s="765" t="str">
        <f>LEFT(I37,14)</f>
        <v>A04AM077-00003</v>
      </c>
      <c r="K37" s="766"/>
      <c r="L37" s="766" t="str">
        <f>IFERROR(VLOOKUP($J37,'WM-AR'!$I$7:$AS$3267,34,FALSE),"")</f>
        <v>M2</v>
      </c>
      <c r="M37" s="766" t="str">
        <f>IFERROR(VLOOKUP($J37,'WM-AR'!$I$7:$AS$3267,4,FALSE),"")</f>
        <v>Finishing Work</v>
      </c>
      <c r="N37" s="766" t="str">
        <f>IFERROR(VLOOKUP($J37,'WM-AR'!$I$7:$AS$3267,6,FALSE),"")</f>
        <v>Painting Work</v>
      </c>
      <c r="O37" s="766" t="str">
        <f>IFERROR(VLOOKUP($J37,'WM-AR'!$I$7:$AS$3267,8,FALSE),"")</f>
        <v>External Wall Painting</v>
      </c>
      <c r="P37" s="766" t="str">
        <f>IFERROR(VLOOKUP($J37,'WM-AR'!$I$7:$AS$3267,10,FALSE),"")</f>
        <v>Water Emulsion Paint</v>
      </c>
      <c r="Q37" s="766">
        <f>IFERROR(VLOOKUP($J37,'WM-AR'!$I$7:$AS$3267,12,FALSE),"")</f>
        <v>0</v>
      </c>
      <c r="R37" s="766">
        <f>IFERROR(VLOOKUP($J37,'WM-AR'!$I$7:$AS$3267,14,FALSE),"")</f>
        <v>0</v>
      </c>
      <c r="S37" s="766">
        <f>IFERROR(VLOOKUP($J37,'WM-AR'!$I$7:$AS$3267,16,FALSE),"")</f>
        <v>0</v>
      </c>
      <c r="T37" s="766">
        <f>IFERROR(VLOOKUP($J37,'WM-AR'!$I$7:$AS$3267,18,FALSE),"")</f>
        <v>0</v>
      </c>
      <c r="U37" s="766" t="str">
        <f>IFERROR(VLOOKUP($J37,'WM-AR'!$I$7:$AS$3267,20,FALSE),"")</f>
        <v/>
      </c>
      <c r="V37" s="766">
        <f>IFERROR(VLOOKUP($J37,'WM-AR'!$I$7:$AS$3267,22,FALSE),"")</f>
        <v>0</v>
      </c>
      <c r="W37" s="766" t="str">
        <f>IFERROR(VLOOKUP($J37,'WM-AR'!$I$7:$AS$3267,24,FALSE),"")</f>
        <v/>
      </c>
      <c r="X37" s="766">
        <f>IFERROR(VLOOKUP($J37,'WM-AR'!$I$7:$AS$3267,25,FALSE),"")</f>
        <v>0</v>
      </c>
      <c r="Y37" s="766" t="str">
        <f>IFERROR(VLOOKUP($J37,'WM-AR'!$I$7:$AS$3267,26,FALSE),"")</f>
        <v/>
      </c>
      <c r="Z37" s="766">
        <f>IFERROR(VLOOKUP($J37,'WM-AR'!$I$7:$AS$3267,27,FALSE),"")</f>
        <v>0</v>
      </c>
      <c r="AA37" s="766">
        <f>IFERROR(VLOOKUP($J37,'WM-AR'!$I$7:$AS$3267,28,FALSE),"")</f>
        <v>0</v>
      </c>
      <c r="AB37" s="766">
        <f>IFERROR(VLOOKUP($J37,'WM-AR'!$I$7:$AS$3267,29,FALSE),"")</f>
        <v>0</v>
      </c>
      <c r="AC37" s="766">
        <f>IFERROR(VLOOKUP($J37,'WM-AR'!$I$7:$AS$3267,30,FALSE),"")</f>
        <v>0</v>
      </c>
      <c r="AD37" s="766">
        <f>IFERROR(VLOOKUP($J37,'WM-AR'!$I$7:$AS$3267,31,FALSE),"")</f>
        <v>0</v>
      </c>
      <c r="AE37" s="766">
        <f>IFERROR(VLOOKUP($J37,'WM-AR'!$I$7:$AS$3267,32,FALSE),"")</f>
        <v>0</v>
      </c>
      <c r="AF37" s="766" t="str">
        <f>IFERROR(VLOOKUP($J37,'WM-AR'!$I$7:$AS$3267,33,FALSE),"")</f>
        <v/>
      </c>
      <c r="AG37" s="767"/>
      <c r="AH37" s="768" t="s">
        <v>1678</v>
      </c>
      <c r="AI37" s="768" t="s">
        <v>2608</v>
      </c>
      <c r="AJ37" s="769"/>
      <c r="AK37" s="769" t="str">
        <f>L37</f>
        <v>M2</v>
      </c>
      <c r="AL37" s="770"/>
      <c r="AM37" s="88" t="str">
        <f>IF(AND(ISTEXT($E37),ISTEXT($B37)),"산출기준 &gt;&gt;  "&amp;_xlfn.XLOOKUP($E37,산출기준!$D:$D,산출기준!$E:$E,"매칭실패"),"")</f>
        <v/>
      </c>
    </row>
    <row r="38" spans="2:39" ht="33" customHeight="1" outlineLevel="1">
      <c r="B38" s="772"/>
      <c r="C38" s="773"/>
      <c r="D38" s="774"/>
      <c r="E38" s="761"/>
      <c r="F38" s="775"/>
      <c r="G38" s="759" t="str">
        <f t="shared" ref="G38:G40" si="4">IF(IF(O38=0,"",O38)&amp;" | "&amp;IF(P38=0,"",P38)&amp;" | "&amp;IF(R38=0,"",R38)&amp;" | "&amp;IF(S38=0,"",S38)=" |  |  | ","",IF(O38=0,"",O38)&amp;" | "&amp;IF(P38=0,"",P38)&amp;" | "&amp;IF(R38=0,"",R38)&amp;" | "&amp;IF(S38=0,"",S38))</f>
        <v/>
      </c>
      <c r="H38" s="763" t="str">
        <v>A04AT198-00002</v>
      </c>
      <c r="I38" s="764"/>
      <c r="J38" s="765" t="str">
        <f t="shared" ref="J38:J40" si="5">LEFT(I38,14)</f>
        <v/>
      </c>
      <c r="K38" s="766"/>
      <c r="L38" s="766" t="str">
        <f>IFERROR(VLOOKUP($J38,'WM-AR'!$I$7:$AS$3267,34,FALSE),"")</f>
        <v/>
      </c>
      <c r="M38" s="766" t="str">
        <f>IFERROR(VLOOKUP($J38,'WM-AR'!$I$7:$AS$3267,4,FALSE),"")</f>
        <v/>
      </c>
      <c r="N38" s="766" t="str">
        <f>IFERROR(VLOOKUP($J38,'WM-AR'!$I$7:$AS$3267,6,FALSE),"")</f>
        <v/>
      </c>
      <c r="O38" s="766" t="str">
        <f>IFERROR(VLOOKUP($J38,'WM-AR'!$I$7:$AS$3267,8,FALSE),"")</f>
        <v/>
      </c>
      <c r="P38" s="766" t="str">
        <f>IFERROR(VLOOKUP($J38,'WM-AR'!$I$7:$AS$3267,10,FALSE),"")</f>
        <v/>
      </c>
      <c r="Q38" s="766" t="str">
        <f>IFERROR(VLOOKUP($J38,'WM-AR'!$I$7:$AS$3267,12,FALSE),"")</f>
        <v/>
      </c>
      <c r="R38" s="766" t="str">
        <f>IFERROR(VLOOKUP($J38,'WM-AR'!$I$7:$AS$3267,14,FALSE),"")</f>
        <v/>
      </c>
      <c r="S38" s="766" t="str">
        <f>IFERROR(VLOOKUP($J38,'WM-AR'!$I$7:$AS$3267,16,FALSE),"")</f>
        <v/>
      </c>
      <c r="T38" s="766" t="str">
        <f>IFERROR(VLOOKUP($J38,'WM-AR'!$I$7:$AS$3267,18,FALSE),"")</f>
        <v/>
      </c>
      <c r="U38" s="766" t="str">
        <f>IFERROR(VLOOKUP($J38,'WM-AR'!$I$7:$AS$3267,20,FALSE),"")</f>
        <v/>
      </c>
      <c r="V38" s="766" t="str">
        <f>IFERROR(VLOOKUP($J38,'WM-AR'!$I$7:$AS$3267,22,FALSE),"")</f>
        <v/>
      </c>
      <c r="W38" s="766" t="str">
        <f>IFERROR(VLOOKUP($J38,'WM-AR'!$I$7:$AS$3267,24,FALSE),"")</f>
        <v/>
      </c>
      <c r="X38" s="766" t="str">
        <f>IFERROR(VLOOKUP($J38,'WM-AR'!$I$7:$AS$3267,25,FALSE),"")</f>
        <v/>
      </c>
      <c r="Y38" s="766" t="str">
        <f>IFERROR(VLOOKUP($J38,'WM-AR'!$I$7:$AS$3267,26,FALSE),"")</f>
        <v/>
      </c>
      <c r="Z38" s="766" t="str">
        <f>IFERROR(VLOOKUP($J38,'WM-AR'!$I$7:$AS$3267,27,FALSE),"")</f>
        <v/>
      </c>
      <c r="AA38" s="766" t="str">
        <f>IFERROR(VLOOKUP($J38,'WM-AR'!$I$7:$AS$3267,28,FALSE),"")</f>
        <v/>
      </c>
      <c r="AB38" s="766" t="str">
        <f>IFERROR(VLOOKUP($J38,'WM-AR'!$I$7:$AS$3267,29,FALSE),"")</f>
        <v/>
      </c>
      <c r="AC38" s="766" t="str">
        <f>IFERROR(VLOOKUP($J38,'WM-AR'!$I$7:$AS$3267,30,FALSE),"")</f>
        <v/>
      </c>
      <c r="AD38" s="766" t="str">
        <f>IFERROR(VLOOKUP($J38,'WM-AR'!$I$7:$AS$3267,31,FALSE),"")</f>
        <v/>
      </c>
      <c r="AE38" s="766" t="str">
        <f>IFERROR(VLOOKUP($J38,'WM-AR'!$I$7:$AS$3267,32,FALSE),"")</f>
        <v/>
      </c>
      <c r="AF38" s="766" t="str">
        <f>IFERROR(VLOOKUP($J38,'WM-AR'!$I$7:$AS$3267,33,FALSE),"")</f>
        <v/>
      </c>
      <c r="AG38" s="767"/>
      <c r="AH38" s="768" t="s">
        <v>1678</v>
      </c>
      <c r="AI38" s="785" t="s">
        <v>2609</v>
      </c>
      <c r="AJ38" s="769"/>
      <c r="AK38" s="769" t="str">
        <f>L38</f>
        <v/>
      </c>
      <c r="AL38" s="770"/>
      <c r="AM38" s="88" t="str">
        <f>IF(AND(ISTEXT($E38),ISTEXT($B38)),"산출기준 &gt;&gt;  "&amp;_xlfn.XLOOKUP($E38,산출기준!$D:$D,산출기준!$E:$E,"매칭실패"),"")</f>
        <v/>
      </c>
    </row>
    <row r="39" spans="2:39" ht="33" customHeight="1" outlineLevel="1">
      <c r="B39" s="772"/>
      <c r="C39" s="773"/>
      <c r="D39" s="774"/>
      <c r="E39" s="761"/>
      <c r="F39" s="775"/>
      <c r="G39" s="759" t="str">
        <f t="shared" si="4"/>
        <v/>
      </c>
      <c r="H39" s="763"/>
      <c r="I39" s="764" t="str">
        <f>IF(_xlfn.XLOOKUP(H39,'WM-AR'!I:I,'WM-AR'!F:F,"")=0,"",_xlfn.XLOOKUP(H39,'WM-AR'!I:I,'WM-AR'!F:F,""))</f>
        <v/>
      </c>
      <c r="J39" s="765" t="str">
        <f t="shared" si="5"/>
        <v/>
      </c>
      <c r="K39" s="766"/>
      <c r="L39" s="766" t="str">
        <f>IFERROR(VLOOKUP($J39,'WM-AR'!$I$7:$AS$3267,34,FALSE),"")</f>
        <v/>
      </c>
      <c r="M39" s="766" t="str">
        <f>IFERROR(VLOOKUP($J39,'WM-AR'!$I$7:$AS$3267,4,FALSE),"")</f>
        <v/>
      </c>
      <c r="N39" s="766" t="str">
        <f>IFERROR(VLOOKUP($J39,'WM-AR'!$I$7:$AS$3267,6,FALSE),"")</f>
        <v/>
      </c>
      <c r="O39" s="766" t="str">
        <f>IFERROR(VLOOKUP($J39,'WM-AR'!$I$7:$AS$3267,8,FALSE),"")</f>
        <v/>
      </c>
      <c r="P39" s="766" t="str">
        <f>IFERROR(VLOOKUP($J39,'WM-AR'!$I$7:$AS$3267,10,FALSE),"")</f>
        <v/>
      </c>
      <c r="Q39" s="766" t="str">
        <f>IFERROR(VLOOKUP($J39,'WM-AR'!$I$7:$AS$3267,12,FALSE),"")</f>
        <v/>
      </c>
      <c r="R39" s="766" t="str">
        <f>IFERROR(VLOOKUP($J39,'WM-AR'!$I$7:$AS$3267,14,FALSE),"")</f>
        <v/>
      </c>
      <c r="S39" s="766" t="str">
        <f>IFERROR(VLOOKUP($J39,'WM-AR'!$I$7:$AS$3267,16,FALSE),"")</f>
        <v/>
      </c>
      <c r="T39" s="766" t="str">
        <f>IFERROR(VLOOKUP($J39,'WM-AR'!$I$7:$AS$3267,18,FALSE),"")</f>
        <v/>
      </c>
      <c r="U39" s="766" t="str">
        <f>IFERROR(VLOOKUP($J39,'WM-AR'!$I$7:$AS$3267,20,FALSE),"")</f>
        <v/>
      </c>
      <c r="V39" s="766" t="str">
        <f>IFERROR(VLOOKUP($J39,'WM-AR'!$I$7:$AS$3267,22,FALSE),"")</f>
        <v/>
      </c>
      <c r="W39" s="766" t="str">
        <f>IFERROR(VLOOKUP($J39,'WM-AR'!$I$7:$AS$3267,24,FALSE),"")</f>
        <v/>
      </c>
      <c r="X39" s="766" t="str">
        <f>IFERROR(VLOOKUP($J39,'WM-AR'!$I$7:$AS$3267,25,FALSE),"")</f>
        <v/>
      </c>
      <c r="Y39" s="766" t="str">
        <f>IFERROR(VLOOKUP($J39,'WM-AR'!$I$7:$AS$3267,26,FALSE),"")</f>
        <v/>
      </c>
      <c r="Z39" s="766" t="str">
        <f>IFERROR(VLOOKUP($J39,'WM-AR'!$I$7:$AS$3267,27,FALSE),"")</f>
        <v/>
      </c>
      <c r="AA39" s="766" t="str">
        <f>IFERROR(VLOOKUP($J39,'WM-AR'!$I$7:$AS$3267,28,FALSE),"")</f>
        <v/>
      </c>
      <c r="AB39" s="766" t="str">
        <f>IFERROR(VLOOKUP($J39,'WM-AR'!$I$7:$AS$3267,29,FALSE),"")</f>
        <v/>
      </c>
      <c r="AC39" s="766" t="str">
        <f>IFERROR(VLOOKUP($J39,'WM-AR'!$I$7:$AS$3267,30,FALSE),"")</f>
        <v/>
      </c>
      <c r="AD39" s="766" t="str">
        <f>IFERROR(VLOOKUP($J39,'WM-AR'!$I$7:$AS$3267,31,FALSE),"")</f>
        <v/>
      </c>
      <c r="AE39" s="766" t="str">
        <f>IFERROR(VLOOKUP($J39,'WM-AR'!$I$7:$AS$3267,32,FALSE),"")</f>
        <v/>
      </c>
      <c r="AF39" s="766" t="str">
        <f>IFERROR(VLOOKUP($J39,'WM-AR'!$I$7:$AS$3267,33,FALSE),"")</f>
        <v/>
      </c>
      <c r="AG39" s="767"/>
      <c r="AH39" s="768"/>
      <c r="AI39" s="768"/>
      <c r="AJ39" s="769"/>
      <c r="AK39" s="769" t="str">
        <f>L39</f>
        <v/>
      </c>
      <c r="AL39" s="770"/>
      <c r="AM39" s="88" t="str">
        <f>IF(AND(ISTEXT($E39),ISTEXT($B39)),"산출기준 &gt;&gt;  "&amp;_xlfn.XLOOKUP($E39,산출기준!$D:$D,산출기준!$E:$E,"매칭실패"),"")</f>
        <v/>
      </c>
    </row>
    <row r="40" spans="2:39" s="600" customFormat="1" ht="33" customHeight="1" outlineLevel="1">
      <c r="B40" s="783"/>
      <c r="C40" s="774"/>
      <c r="D40" s="774"/>
      <c r="E40" s="777"/>
      <c r="F40" s="784"/>
      <c r="G40" s="760" t="str">
        <f t="shared" si="4"/>
        <v/>
      </c>
      <c r="H40" s="760"/>
      <c r="I40" s="779"/>
      <c r="J40" s="780" t="str">
        <f t="shared" si="5"/>
        <v/>
      </c>
      <c r="K40" s="781"/>
      <c r="L40" s="781" t="str">
        <f>IFERROR(VLOOKUP($J40,'WM-AR'!$I$7:$AS$3267,34,FALSE),"")</f>
        <v/>
      </c>
      <c r="M40" s="781" t="str">
        <f>IFERROR(VLOOKUP($J40,'WM-AR'!$I$7:$AS$3267,4,FALSE),"")</f>
        <v/>
      </c>
      <c r="N40" s="781" t="str">
        <f>IFERROR(VLOOKUP($J40,'WM-AR'!$I$7:$AS$3267,6,FALSE),"")</f>
        <v/>
      </c>
      <c r="O40" s="781" t="str">
        <f>IFERROR(VLOOKUP($J40,'WM-AR'!$I$7:$AS$3267,8,FALSE),"")</f>
        <v/>
      </c>
      <c r="P40" s="781" t="str">
        <f>IFERROR(VLOOKUP($J40,'WM-AR'!$I$7:$AS$3267,10,FALSE),"")</f>
        <v/>
      </c>
      <c r="Q40" s="781" t="str">
        <f>IFERROR(VLOOKUP($J40,'WM-AR'!$I$7:$AS$3267,12,FALSE),"")</f>
        <v/>
      </c>
      <c r="R40" s="781" t="str">
        <f>IFERROR(VLOOKUP($J40,'WM-AR'!$I$7:$AS$3267,14,FALSE),"")</f>
        <v/>
      </c>
      <c r="S40" s="781" t="str">
        <f>IFERROR(VLOOKUP($J40,'WM-AR'!$I$7:$AS$3267,16,FALSE),"")</f>
        <v/>
      </c>
      <c r="T40" s="781" t="str">
        <f>IFERROR(VLOOKUP($J40,'WM-AR'!$I$7:$AS$3267,18,FALSE),"")</f>
        <v/>
      </c>
      <c r="U40" s="781" t="str">
        <f>IFERROR(VLOOKUP($J40,'WM-AR'!$I$7:$AS$3267,20,FALSE),"")</f>
        <v/>
      </c>
      <c r="V40" s="781" t="str">
        <f>IFERROR(VLOOKUP($J40,'WM-AR'!$I$7:$AS$3267,22,FALSE),"")</f>
        <v/>
      </c>
      <c r="W40" s="781" t="str">
        <f>IFERROR(VLOOKUP($J40,'WM-AR'!$I$7:$AS$3267,24,FALSE),"")</f>
        <v/>
      </c>
      <c r="X40" s="781" t="str">
        <f>IFERROR(VLOOKUP($J40,'WM-AR'!$I$7:$AS$3267,25,FALSE),"")</f>
        <v/>
      </c>
      <c r="Y40" s="781" t="str">
        <f>IFERROR(VLOOKUP($J40,'WM-AR'!$I$7:$AS$3267,26,FALSE),"")</f>
        <v/>
      </c>
      <c r="Z40" s="781" t="str">
        <f>IFERROR(VLOOKUP($J40,'WM-AR'!$I$7:$AS$3267,27,FALSE),"")</f>
        <v/>
      </c>
      <c r="AA40" s="781" t="str">
        <f>IFERROR(VLOOKUP($J40,'WM-AR'!$I$7:$AS$3267,28,FALSE),"")</f>
        <v/>
      </c>
      <c r="AB40" s="781" t="str">
        <f>IFERROR(VLOOKUP($J40,'WM-AR'!$I$7:$AS$3267,29,FALSE),"")</f>
        <v/>
      </c>
      <c r="AC40" s="781" t="str">
        <f>IFERROR(VLOOKUP($J40,'WM-AR'!$I$7:$AS$3267,30,FALSE),"")</f>
        <v/>
      </c>
      <c r="AD40" s="781" t="str">
        <f>IFERROR(VLOOKUP($J40,'WM-AR'!$I$7:$AS$3267,31,FALSE),"")</f>
        <v/>
      </c>
      <c r="AE40" s="781" t="str">
        <f>IFERROR(VLOOKUP($J40,'WM-AR'!$I$7:$AS$3267,32,FALSE),"")</f>
        <v/>
      </c>
      <c r="AF40" s="781" t="str">
        <f>IFERROR(VLOOKUP($J40,'WM-AR'!$I$7:$AS$3267,33,FALSE),"")</f>
        <v/>
      </c>
      <c r="AG40" s="767"/>
      <c r="AH40" s="768"/>
      <c r="AI40" s="768"/>
      <c r="AJ40" s="782"/>
      <c r="AK40" s="782" t="str">
        <f>L40</f>
        <v/>
      </c>
      <c r="AL40" s="779"/>
      <c r="AM40" s="600" t="str">
        <f>IF(AND(ISTEXT($E40),ISTEXT($B40)),"산출기준 &gt;&gt;  "&amp;_xlfn.XLOOKUP($E40,산출기준!$D:$D,산출기준!$E:$E,"매칭실패"),"")</f>
        <v/>
      </c>
    </row>
    <row r="41" spans="2:39" outlineLevel="1">
      <c r="B41" s="744"/>
      <c r="C41" s="745"/>
      <c r="D41" s="746"/>
      <c r="E41" s="747" t="s">
        <v>2610</v>
      </c>
      <c r="F41" s="745" t="s">
        <v>2601</v>
      </c>
      <c r="G41" s="748" t="str">
        <f>VLOOKUP(E41,'참조용_Int Finish_Style-WM_DB'!$C$5:$D$133,2,FALSE)</f>
        <v xml:space="preserve"> | A04AM079-00001 |  | </v>
      </c>
      <c r="H41" s="749"/>
      <c r="I41" s="750"/>
      <c r="J41" s="751"/>
      <c r="K41" s="752"/>
      <c r="L41" s="752" t="str">
        <f>IFERROR(VLOOKUP($J41,'WM-AR'!$I$7:$AS$3267,34,FALSE),"")</f>
        <v/>
      </c>
      <c r="M41" s="752" t="str">
        <f>IFERROR(VLOOKUP($J41,'WM-AR'!$I$7:$AS$3267,4,FALSE),"")</f>
        <v/>
      </c>
      <c r="N41" s="752" t="str">
        <f>IFERROR(VLOOKUP($J41,'WM-AR'!$I$7:$AS$3267,6,FALSE),"")</f>
        <v/>
      </c>
      <c r="O41" s="752" t="str">
        <f>IFERROR(VLOOKUP($J41,'WM-AR'!$I$7:$AS$3267,8,FALSE),"")</f>
        <v/>
      </c>
      <c r="P41" s="752" t="str">
        <f>IFERROR(VLOOKUP($J41,'WM-AR'!$I$7:$AS$3267,10,FALSE),"")</f>
        <v/>
      </c>
      <c r="Q41" s="752" t="str">
        <f>IFERROR(VLOOKUP($J41,'WM-AR'!$I$7:$AS$3267,12,FALSE),"")</f>
        <v/>
      </c>
      <c r="R41" s="752" t="str">
        <f>IFERROR(VLOOKUP($J41,'WM-AR'!$I$7:$AS$3267,14,FALSE),"")</f>
        <v/>
      </c>
      <c r="S41" s="752" t="str">
        <f>IFERROR(VLOOKUP($J41,'WM-AR'!$I$7:$AS$3267,16,FALSE),"")</f>
        <v/>
      </c>
      <c r="T41" s="752" t="str">
        <f>IFERROR(VLOOKUP($J41,'WM-AR'!$I$7:$AS$3267,18,FALSE),"")</f>
        <v/>
      </c>
      <c r="U41" s="752" t="str">
        <f>IFERROR(VLOOKUP($J41,'WM-AR'!$I$7:$AS$3267,20,FALSE),"")</f>
        <v/>
      </c>
      <c r="V41" s="752" t="str">
        <f>IFERROR(VLOOKUP($J41,'WM-AR'!$I$7:$AS$3267,22,FALSE),"")</f>
        <v/>
      </c>
      <c r="W41" s="752" t="str">
        <f>IFERROR(VLOOKUP($J41,'WM-AR'!$I$7:$AS$3267,24,FALSE),"")</f>
        <v/>
      </c>
      <c r="X41" s="752" t="str">
        <f>IFERROR(VLOOKUP($J41,'WM-AR'!$I$7:$AS$3267,25,FALSE),"")</f>
        <v/>
      </c>
      <c r="Y41" s="752" t="str">
        <f>IFERROR(VLOOKUP($J41,'WM-AR'!$I$7:$AS$3267,26,FALSE),"")</f>
        <v/>
      </c>
      <c r="Z41" s="752" t="str">
        <f>IFERROR(VLOOKUP($J41,'WM-AR'!$I$7:$AS$3267,27,FALSE),"")</f>
        <v/>
      </c>
      <c r="AA41" s="752" t="str">
        <f>IFERROR(VLOOKUP($J41,'WM-AR'!$I$7:$AS$3267,28,FALSE),"")</f>
        <v/>
      </c>
      <c r="AB41" s="752" t="str">
        <f>IFERROR(VLOOKUP($J41,'WM-AR'!$I$7:$AS$3267,29,FALSE),"")</f>
        <v/>
      </c>
      <c r="AC41" s="752" t="str">
        <f>IFERROR(VLOOKUP($J41,'WM-AR'!$I$7:$AS$3267,30,FALSE),"")</f>
        <v/>
      </c>
      <c r="AD41" s="752" t="str">
        <f>IFERROR(VLOOKUP($J41,'WM-AR'!$I$7:$AS$3267,31,FALSE),"")</f>
        <v/>
      </c>
      <c r="AE41" s="752" t="str">
        <f>IFERROR(VLOOKUP($J41,'WM-AR'!$I$7:$AS$3267,32,FALSE),"")</f>
        <v/>
      </c>
      <c r="AF41" s="753" t="str">
        <f>IFERROR(VLOOKUP($J41,'WM-AR'!$I$7:$AS$3267,33,FALSE),"")</f>
        <v/>
      </c>
      <c r="AG41" s="754"/>
      <c r="AH41" s="755"/>
      <c r="AI41" s="755"/>
      <c r="AJ41" s="753"/>
      <c r="AK41" s="756"/>
      <c r="AL41" s="771"/>
      <c r="AM41" s="88" t="str">
        <f>IF(AND(ISTEXT($E41),ISTEXT($B41)),"산출기준 &gt;&gt;  "&amp;_xlfn.XLOOKUP($E41,산출기준!$D:$D,산출기준!$E:$E,"매칭실패"),"")</f>
        <v/>
      </c>
    </row>
    <row r="42" spans="2:39" ht="40.5" outlineLevel="1">
      <c r="B42" s="772"/>
      <c r="C42" s="773"/>
      <c r="D42" s="774"/>
      <c r="E42" s="765"/>
      <c r="F42" s="775"/>
      <c r="G42" s="759" t="str">
        <f>IF(IF(O42=0,"",O42)&amp;" | "&amp;IF(P42=0,"",P42)&amp;" | "&amp;IF(R42=0,"",R42)&amp;" | "&amp;IF(S42=0,"",S42)=" |  |  | ","",IF(O42=0,"",O42)&amp;" | "&amp;IF(P42=0,"",P42)&amp;" | "&amp;IF(R42=0,"",R42)&amp;" | "&amp;IF(S42=0,"",S42))</f>
        <v xml:space="preserve">Ceiling Painting | Acrylic Emulsion Paint |  | </v>
      </c>
      <c r="H42" s="763" t="str" cm="1">
        <f t="array" ref="H42">_xlfn.TEXTSPLIT(G41,," | ",TRUE)</f>
        <v>A04AM079-00001</v>
      </c>
      <c r="I42" s="764" t="str">
        <f>IF(_xlfn.XLOOKUP(H42,'WM-AR'!I:I,'WM-AR'!F:F,"")=0,"",_xlfn.XLOOKUP(H42,'WM-AR'!I:I,'WM-AR'!F:F,""))</f>
        <v xml:space="preserve">A04AM079-00001 Finishing Work Painting Work Ceiling Painting Acrylic Emulsion Paint       </v>
      </c>
      <c r="J42" s="765" t="str">
        <f>LEFT(I42,14)</f>
        <v>A04AM079-00001</v>
      </c>
      <c r="K42" s="766"/>
      <c r="L42" s="766" t="str">
        <f>IFERROR(VLOOKUP($J42,'WM-AR'!$I$7:$AS$3267,34,FALSE),"")</f>
        <v>M2</v>
      </c>
      <c r="M42" s="766" t="str">
        <f>IFERROR(VLOOKUP($J42,'WM-AR'!$I$7:$AS$3267,4,FALSE),"")</f>
        <v>Finishing Work</v>
      </c>
      <c r="N42" s="766" t="str">
        <f>IFERROR(VLOOKUP($J42,'WM-AR'!$I$7:$AS$3267,6,FALSE),"")</f>
        <v>Painting Work</v>
      </c>
      <c r="O42" s="766" t="str">
        <f>IFERROR(VLOOKUP($J42,'WM-AR'!$I$7:$AS$3267,8,FALSE),"")</f>
        <v>Ceiling Painting</v>
      </c>
      <c r="P42" s="766" t="str">
        <f>IFERROR(VLOOKUP($J42,'WM-AR'!$I$7:$AS$3267,10,FALSE),"")</f>
        <v>Acrylic Emulsion Paint</v>
      </c>
      <c r="Q42" s="766">
        <f>IFERROR(VLOOKUP($J42,'WM-AR'!$I$7:$AS$3267,12,FALSE),"")</f>
        <v>0</v>
      </c>
      <c r="R42" s="766">
        <f>IFERROR(VLOOKUP($J42,'WM-AR'!$I$7:$AS$3267,14,FALSE),"")</f>
        <v>0</v>
      </c>
      <c r="S42" s="766">
        <f>IFERROR(VLOOKUP($J42,'WM-AR'!$I$7:$AS$3267,16,FALSE),"")</f>
        <v>0</v>
      </c>
      <c r="T42" s="766">
        <f>IFERROR(VLOOKUP($J42,'WM-AR'!$I$7:$AS$3267,18,FALSE),"")</f>
        <v>0</v>
      </c>
      <c r="U42" s="766" t="str">
        <f>IFERROR(VLOOKUP($J42,'WM-AR'!$I$7:$AS$3267,20,FALSE),"")</f>
        <v/>
      </c>
      <c r="V42" s="766">
        <f>IFERROR(VLOOKUP($J42,'WM-AR'!$I$7:$AS$3267,22,FALSE),"")</f>
        <v>0</v>
      </c>
      <c r="W42" s="766" t="str">
        <f>IFERROR(VLOOKUP($J42,'WM-AR'!$I$7:$AS$3267,24,FALSE),"")</f>
        <v/>
      </c>
      <c r="X42" s="766">
        <f>IFERROR(VLOOKUP($J42,'WM-AR'!$I$7:$AS$3267,25,FALSE),"")</f>
        <v>0</v>
      </c>
      <c r="Y42" s="766" t="str">
        <f>IFERROR(VLOOKUP($J42,'WM-AR'!$I$7:$AS$3267,26,FALSE),"")</f>
        <v/>
      </c>
      <c r="Z42" s="766">
        <f>IFERROR(VLOOKUP($J42,'WM-AR'!$I$7:$AS$3267,27,FALSE),"")</f>
        <v>0</v>
      </c>
      <c r="AA42" s="766">
        <f>IFERROR(VLOOKUP($J42,'WM-AR'!$I$7:$AS$3267,28,FALSE),"")</f>
        <v>0</v>
      </c>
      <c r="AB42" s="766">
        <f>IFERROR(VLOOKUP($J42,'WM-AR'!$I$7:$AS$3267,29,FALSE),"")</f>
        <v>0</v>
      </c>
      <c r="AC42" s="766">
        <f>IFERROR(VLOOKUP($J42,'WM-AR'!$I$7:$AS$3267,30,FALSE),"")</f>
        <v>0</v>
      </c>
      <c r="AD42" s="766">
        <f>IFERROR(VLOOKUP($J42,'WM-AR'!$I$7:$AS$3267,31,FALSE),"")</f>
        <v>0</v>
      </c>
      <c r="AE42" s="766">
        <f>IFERROR(VLOOKUP($J42,'WM-AR'!$I$7:$AS$3267,32,FALSE),"")</f>
        <v>0</v>
      </c>
      <c r="AF42" s="766" t="str">
        <f>IFERROR(VLOOKUP($J42,'WM-AR'!$I$7:$AS$3267,33,FALSE),"")</f>
        <v/>
      </c>
      <c r="AG42" s="767"/>
      <c r="AH42" s="768" t="s">
        <v>2611</v>
      </c>
      <c r="AI42" s="768" t="s">
        <v>2611</v>
      </c>
      <c r="AJ42" s="769"/>
      <c r="AK42" s="769" t="str">
        <f>L42</f>
        <v>M2</v>
      </c>
      <c r="AL42" s="770" t="s">
        <v>2612</v>
      </c>
      <c r="AM42" s="88" t="str">
        <f>IF(AND(ISTEXT($E42),ISTEXT($B42)),"산출기준 &gt;&gt;  "&amp;_xlfn.XLOOKUP($E42,산출기준!$D:$D,산출기준!$E:$E,"매칭실패"),"")</f>
        <v/>
      </c>
    </row>
    <row r="43" spans="2:39" ht="33" customHeight="1" outlineLevel="1">
      <c r="B43" s="772"/>
      <c r="C43" s="773"/>
      <c r="D43" s="774"/>
      <c r="E43" s="765"/>
      <c r="F43" s="775"/>
      <c r="G43" s="759" t="str">
        <f t="shared" ref="G43:G45" si="6">IF(IF(O43=0,"",O43)&amp;" | "&amp;IF(P43=0,"",P43)&amp;" | "&amp;IF(R43=0,"",R43)&amp;" | "&amp;IF(S43=0,"",S43)=" |  |  | ","",IF(O43=0,"",O43)&amp;" | "&amp;IF(P43=0,"",P43)&amp;" | "&amp;IF(R43=0,"",R43)&amp;" | "&amp;IF(S43=0,"",S43))</f>
        <v/>
      </c>
      <c r="H43" s="763"/>
      <c r="I43" s="764" t="str">
        <f>IF(_xlfn.XLOOKUP(H43,'WM-AR'!I:I,'WM-AR'!F:F,"")=0,"",_xlfn.XLOOKUP(H43,'WM-AR'!I:I,'WM-AR'!F:F,""))</f>
        <v/>
      </c>
      <c r="J43" s="765" t="str">
        <f t="shared" ref="J43:J45" si="7">LEFT(I43,14)</f>
        <v/>
      </c>
      <c r="K43" s="766"/>
      <c r="L43" s="766" t="str">
        <f>IFERROR(VLOOKUP($J43,'WM-AR'!$I$7:$AS$3267,34,FALSE),"")</f>
        <v/>
      </c>
      <c r="M43" s="766" t="str">
        <f>IFERROR(VLOOKUP($J43,'WM-AR'!$I$7:$AS$3267,4,FALSE),"")</f>
        <v/>
      </c>
      <c r="N43" s="766" t="str">
        <f>IFERROR(VLOOKUP($J43,'WM-AR'!$I$7:$AS$3267,6,FALSE),"")</f>
        <v/>
      </c>
      <c r="O43" s="766" t="str">
        <f>IFERROR(VLOOKUP($J43,'WM-AR'!$I$7:$AS$3267,8,FALSE),"")</f>
        <v/>
      </c>
      <c r="P43" s="766" t="str">
        <f>IFERROR(VLOOKUP($J43,'WM-AR'!$I$7:$AS$3267,10,FALSE),"")</f>
        <v/>
      </c>
      <c r="Q43" s="766" t="str">
        <f>IFERROR(VLOOKUP($J43,'WM-AR'!$I$7:$AS$3267,12,FALSE),"")</f>
        <v/>
      </c>
      <c r="R43" s="766" t="str">
        <f>IFERROR(VLOOKUP($J43,'WM-AR'!$I$7:$AS$3267,14,FALSE),"")</f>
        <v/>
      </c>
      <c r="S43" s="766" t="str">
        <f>IFERROR(VLOOKUP($J43,'WM-AR'!$I$7:$AS$3267,16,FALSE),"")</f>
        <v/>
      </c>
      <c r="T43" s="766" t="str">
        <f>IFERROR(VLOOKUP($J43,'WM-AR'!$I$7:$AS$3267,18,FALSE),"")</f>
        <v/>
      </c>
      <c r="U43" s="766" t="str">
        <f>IFERROR(VLOOKUP($J43,'WM-AR'!$I$7:$AS$3267,20,FALSE),"")</f>
        <v/>
      </c>
      <c r="V43" s="766" t="str">
        <f>IFERROR(VLOOKUP($J43,'WM-AR'!$I$7:$AS$3267,22,FALSE),"")</f>
        <v/>
      </c>
      <c r="W43" s="766" t="str">
        <f>IFERROR(VLOOKUP($J43,'WM-AR'!$I$7:$AS$3267,24,FALSE),"")</f>
        <v/>
      </c>
      <c r="X43" s="766" t="str">
        <f>IFERROR(VLOOKUP($J43,'WM-AR'!$I$7:$AS$3267,25,FALSE),"")</f>
        <v/>
      </c>
      <c r="Y43" s="766" t="str">
        <f>IFERROR(VLOOKUP($J43,'WM-AR'!$I$7:$AS$3267,26,FALSE),"")</f>
        <v/>
      </c>
      <c r="Z43" s="766" t="str">
        <f>IFERROR(VLOOKUP($J43,'WM-AR'!$I$7:$AS$3267,27,FALSE),"")</f>
        <v/>
      </c>
      <c r="AA43" s="766" t="str">
        <f>IFERROR(VLOOKUP($J43,'WM-AR'!$I$7:$AS$3267,28,FALSE),"")</f>
        <v/>
      </c>
      <c r="AB43" s="766" t="str">
        <f>IFERROR(VLOOKUP($J43,'WM-AR'!$I$7:$AS$3267,29,FALSE),"")</f>
        <v/>
      </c>
      <c r="AC43" s="766" t="str">
        <f>IFERROR(VLOOKUP($J43,'WM-AR'!$I$7:$AS$3267,30,FALSE),"")</f>
        <v/>
      </c>
      <c r="AD43" s="766" t="str">
        <f>IFERROR(VLOOKUP($J43,'WM-AR'!$I$7:$AS$3267,31,FALSE),"")</f>
        <v/>
      </c>
      <c r="AE43" s="766" t="str">
        <f>IFERROR(VLOOKUP($J43,'WM-AR'!$I$7:$AS$3267,32,FALSE),"")</f>
        <v/>
      </c>
      <c r="AF43" s="766" t="str">
        <f>IFERROR(VLOOKUP($J43,'WM-AR'!$I$7:$AS$3267,33,FALSE),"")</f>
        <v/>
      </c>
      <c r="AG43" s="767"/>
      <c r="AH43" s="768"/>
      <c r="AI43" s="768"/>
      <c r="AJ43" s="769"/>
      <c r="AK43" s="769" t="str">
        <f>L43</f>
        <v/>
      </c>
      <c r="AL43" s="770"/>
      <c r="AM43" s="88" t="str">
        <f>IF(AND(ISTEXT($E43),ISTEXT($B43)),"산출기준 &gt;&gt;  "&amp;_xlfn.XLOOKUP($E43,산출기준!$D:$D,산출기준!$E:$E,"매칭실패"),"")</f>
        <v/>
      </c>
    </row>
    <row r="44" spans="2:39" ht="33" customHeight="1" outlineLevel="1">
      <c r="B44" s="772"/>
      <c r="C44" s="773"/>
      <c r="D44" s="774"/>
      <c r="E44" s="765"/>
      <c r="F44" s="775"/>
      <c r="G44" s="759" t="str">
        <f t="shared" si="6"/>
        <v/>
      </c>
      <c r="H44" s="763"/>
      <c r="I44" s="764" t="str">
        <f>IF(_xlfn.XLOOKUP(H44,'WM-AR'!I:I,'WM-AR'!F:F,"")=0,"",_xlfn.XLOOKUP(H44,'WM-AR'!I:I,'WM-AR'!F:F,""))</f>
        <v/>
      </c>
      <c r="J44" s="765" t="str">
        <f t="shared" si="7"/>
        <v/>
      </c>
      <c r="K44" s="766"/>
      <c r="L44" s="766" t="str">
        <f>IFERROR(VLOOKUP($J44,'WM-AR'!$I$7:$AS$3267,34,FALSE),"")</f>
        <v/>
      </c>
      <c r="M44" s="766" t="str">
        <f>IFERROR(VLOOKUP($J44,'WM-AR'!$I$7:$AS$3267,4,FALSE),"")</f>
        <v/>
      </c>
      <c r="N44" s="766" t="str">
        <f>IFERROR(VLOOKUP($J44,'WM-AR'!$I$7:$AS$3267,6,FALSE),"")</f>
        <v/>
      </c>
      <c r="O44" s="766" t="str">
        <f>IFERROR(VLOOKUP($J44,'WM-AR'!$I$7:$AS$3267,8,FALSE),"")</f>
        <v/>
      </c>
      <c r="P44" s="766" t="str">
        <f>IFERROR(VLOOKUP($J44,'WM-AR'!$I$7:$AS$3267,10,FALSE),"")</f>
        <v/>
      </c>
      <c r="Q44" s="766" t="str">
        <f>IFERROR(VLOOKUP($J44,'WM-AR'!$I$7:$AS$3267,12,FALSE),"")</f>
        <v/>
      </c>
      <c r="R44" s="766" t="str">
        <f>IFERROR(VLOOKUP($J44,'WM-AR'!$I$7:$AS$3267,14,FALSE),"")</f>
        <v/>
      </c>
      <c r="S44" s="766" t="str">
        <f>IFERROR(VLOOKUP($J44,'WM-AR'!$I$7:$AS$3267,16,FALSE),"")</f>
        <v/>
      </c>
      <c r="T44" s="766" t="str">
        <f>IFERROR(VLOOKUP($J44,'WM-AR'!$I$7:$AS$3267,18,FALSE),"")</f>
        <v/>
      </c>
      <c r="U44" s="766" t="str">
        <f>IFERROR(VLOOKUP($J44,'WM-AR'!$I$7:$AS$3267,20,FALSE),"")</f>
        <v/>
      </c>
      <c r="V44" s="766" t="str">
        <f>IFERROR(VLOOKUP($J44,'WM-AR'!$I$7:$AS$3267,22,FALSE),"")</f>
        <v/>
      </c>
      <c r="W44" s="766" t="str">
        <f>IFERROR(VLOOKUP($J44,'WM-AR'!$I$7:$AS$3267,24,FALSE),"")</f>
        <v/>
      </c>
      <c r="X44" s="766" t="str">
        <f>IFERROR(VLOOKUP($J44,'WM-AR'!$I$7:$AS$3267,25,FALSE),"")</f>
        <v/>
      </c>
      <c r="Y44" s="766" t="str">
        <f>IFERROR(VLOOKUP($J44,'WM-AR'!$I$7:$AS$3267,26,FALSE),"")</f>
        <v/>
      </c>
      <c r="Z44" s="766" t="str">
        <f>IFERROR(VLOOKUP($J44,'WM-AR'!$I$7:$AS$3267,27,FALSE),"")</f>
        <v/>
      </c>
      <c r="AA44" s="766" t="str">
        <f>IFERROR(VLOOKUP($J44,'WM-AR'!$I$7:$AS$3267,28,FALSE),"")</f>
        <v/>
      </c>
      <c r="AB44" s="766" t="str">
        <f>IFERROR(VLOOKUP($J44,'WM-AR'!$I$7:$AS$3267,29,FALSE),"")</f>
        <v/>
      </c>
      <c r="AC44" s="766" t="str">
        <f>IFERROR(VLOOKUP($J44,'WM-AR'!$I$7:$AS$3267,30,FALSE),"")</f>
        <v/>
      </c>
      <c r="AD44" s="766" t="str">
        <f>IFERROR(VLOOKUP($J44,'WM-AR'!$I$7:$AS$3267,31,FALSE),"")</f>
        <v/>
      </c>
      <c r="AE44" s="766" t="str">
        <f>IFERROR(VLOOKUP($J44,'WM-AR'!$I$7:$AS$3267,32,FALSE),"")</f>
        <v/>
      </c>
      <c r="AF44" s="766" t="str">
        <f>IFERROR(VLOOKUP($J44,'WM-AR'!$I$7:$AS$3267,33,FALSE),"")</f>
        <v/>
      </c>
      <c r="AG44" s="767"/>
      <c r="AH44" s="768"/>
      <c r="AI44" s="768"/>
      <c r="AJ44" s="769"/>
      <c r="AK44" s="769" t="str">
        <f>L44</f>
        <v/>
      </c>
      <c r="AL44" s="770"/>
      <c r="AM44" s="88" t="str">
        <f>IF(AND(ISTEXT($E44),ISTEXT($B44)),"산출기준 &gt;&gt;  "&amp;_xlfn.XLOOKUP($E44,산출기준!$D:$D,산출기준!$E:$E,"매칭실패"),"")</f>
        <v/>
      </c>
    </row>
    <row r="45" spans="2:39" ht="33" customHeight="1" outlineLevel="1">
      <c r="B45" s="772"/>
      <c r="C45" s="773"/>
      <c r="D45" s="774"/>
      <c r="E45" s="765"/>
      <c r="F45" s="775"/>
      <c r="G45" s="760" t="str">
        <f t="shared" si="6"/>
        <v/>
      </c>
      <c r="H45" s="763"/>
      <c r="I45" s="779"/>
      <c r="J45" s="780" t="str">
        <f t="shared" si="7"/>
        <v/>
      </c>
      <c r="K45" s="766"/>
      <c r="L45" s="766" t="str">
        <f>IFERROR(VLOOKUP($J45,'WM-AR'!$I$7:$AS$3267,34,FALSE),"")</f>
        <v/>
      </c>
      <c r="M45" s="766" t="str">
        <f>IFERROR(VLOOKUP($J45,'WM-AR'!$I$7:$AS$3267,4,FALSE),"")</f>
        <v/>
      </c>
      <c r="N45" s="766" t="str">
        <f>IFERROR(VLOOKUP($J45,'WM-AR'!$I$7:$AS$3267,6,FALSE),"")</f>
        <v/>
      </c>
      <c r="O45" s="766" t="str">
        <f>IFERROR(VLOOKUP($J45,'WM-AR'!$I$7:$AS$3267,8,FALSE),"")</f>
        <v/>
      </c>
      <c r="P45" s="766" t="str">
        <f>IFERROR(VLOOKUP($J45,'WM-AR'!$I$7:$AS$3267,10,FALSE),"")</f>
        <v/>
      </c>
      <c r="Q45" s="766" t="str">
        <f>IFERROR(VLOOKUP($J45,'WM-AR'!$I$7:$AS$3267,12,FALSE),"")</f>
        <v/>
      </c>
      <c r="R45" s="766" t="str">
        <f>IFERROR(VLOOKUP($J45,'WM-AR'!$I$7:$AS$3267,14,FALSE),"")</f>
        <v/>
      </c>
      <c r="S45" s="766" t="str">
        <f>IFERROR(VLOOKUP($J45,'WM-AR'!$I$7:$AS$3267,16,FALSE),"")</f>
        <v/>
      </c>
      <c r="T45" s="766" t="str">
        <f>IFERROR(VLOOKUP($J45,'WM-AR'!$I$7:$AS$3267,18,FALSE),"")</f>
        <v/>
      </c>
      <c r="U45" s="766" t="str">
        <f>IFERROR(VLOOKUP($J45,'WM-AR'!$I$7:$AS$3267,20,FALSE),"")</f>
        <v/>
      </c>
      <c r="V45" s="766" t="str">
        <f>IFERROR(VLOOKUP($J45,'WM-AR'!$I$7:$AS$3267,22,FALSE),"")</f>
        <v/>
      </c>
      <c r="W45" s="766" t="str">
        <f>IFERROR(VLOOKUP($J45,'WM-AR'!$I$7:$AS$3267,24,FALSE),"")</f>
        <v/>
      </c>
      <c r="X45" s="766" t="str">
        <f>IFERROR(VLOOKUP($J45,'WM-AR'!$I$7:$AS$3267,25,FALSE),"")</f>
        <v/>
      </c>
      <c r="Y45" s="766" t="str">
        <f>IFERROR(VLOOKUP($J45,'WM-AR'!$I$7:$AS$3267,26,FALSE),"")</f>
        <v/>
      </c>
      <c r="Z45" s="766" t="str">
        <f>IFERROR(VLOOKUP($J45,'WM-AR'!$I$7:$AS$3267,27,FALSE),"")</f>
        <v/>
      </c>
      <c r="AA45" s="766" t="str">
        <f>IFERROR(VLOOKUP($J45,'WM-AR'!$I$7:$AS$3267,28,FALSE),"")</f>
        <v/>
      </c>
      <c r="AB45" s="766" t="str">
        <f>IFERROR(VLOOKUP($J45,'WM-AR'!$I$7:$AS$3267,29,FALSE),"")</f>
        <v/>
      </c>
      <c r="AC45" s="766" t="str">
        <f>IFERROR(VLOOKUP($J45,'WM-AR'!$I$7:$AS$3267,30,FALSE),"")</f>
        <v/>
      </c>
      <c r="AD45" s="766" t="str">
        <f>IFERROR(VLOOKUP($J45,'WM-AR'!$I$7:$AS$3267,31,FALSE),"")</f>
        <v/>
      </c>
      <c r="AE45" s="766" t="str">
        <f>IFERROR(VLOOKUP($J45,'WM-AR'!$I$7:$AS$3267,32,FALSE),"")</f>
        <v/>
      </c>
      <c r="AF45" s="766" t="str">
        <f>IFERROR(VLOOKUP($J45,'WM-AR'!$I$7:$AS$3267,33,FALSE),"")</f>
        <v/>
      </c>
      <c r="AG45" s="767"/>
      <c r="AH45" s="768"/>
      <c r="AI45" s="768"/>
      <c r="AJ45" s="769"/>
      <c r="AK45" s="769" t="str">
        <f>L45</f>
        <v/>
      </c>
      <c r="AL45" s="770"/>
      <c r="AM45" s="88" t="str">
        <f>IF(AND(ISTEXT($E45),ISTEXT($B45)),"산출기준 &gt;&gt;  "&amp;_xlfn.XLOOKUP($E45,산출기준!$D:$D,산출기준!$E:$E,"매칭실패"),"")</f>
        <v/>
      </c>
    </row>
    <row r="46" spans="2:39">
      <c r="B46" s="658"/>
      <c r="C46" s="659"/>
      <c r="D46" s="660"/>
      <c r="E46" s="659"/>
      <c r="F46" s="661"/>
      <c r="G46" s="662"/>
      <c r="H46" s="663"/>
      <c r="I46" s="662"/>
      <c r="J46" s="652"/>
      <c r="K46" s="664"/>
      <c r="L46" s="664"/>
      <c r="M46" s="664"/>
      <c r="N46" s="664"/>
      <c r="O46" s="664"/>
      <c r="P46" s="664"/>
      <c r="Q46" s="664"/>
      <c r="R46" s="664"/>
      <c r="S46" s="664"/>
      <c r="T46" s="664"/>
      <c r="U46" s="664"/>
      <c r="V46" s="664"/>
      <c r="W46" s="664"/>
      <c r="X46" s="664"/>
      <c r="Y46" s="664"/>
      <c r="Z46" s="664"/>
      <c r="AA46" s="664"/>
      <c r="AB46" s="664"/>
      <c r="AC46" s="664"/>
      <c r="AD46" s="664"/>
      <c r="AE46" s="664"/>
      <c r="AF46" s="664"/>
      <c r="AG46" s="660"/>
      <c r="AH46" s="665"/>
      <c r="AI46" s="665"/>
      <c r="AJ46" s="666"/>
      <c r="AK46" s="666"/>
      <c r="AL46" s="662"/>
      <c r="AM46" s="88" t="str">
        <f>IF(AND(ISTEXT($E46),ISTEXT($B46)),"산출기준 &gt;&gt;  "&amp;_xlfn.XLOOKUP($E46,산출기준!$D:$D,산출기준!$E:$E,"매칭실패"),"")</f>
        <v/>
      </c>
    </row>
    <row r="47" spans="2:39" ht="34.9" customHeight="1">
      <c r="B47" s="667" t="s">
        <v>2592</v>
      </c>
      <c r="C47" s="668" t="s">
        <v>2016</v>
      </c>
      <c r="D47" s="669"/>
      <c r="E47" s="668" t="s">
        <v>2593</v>
      </c>
      <c r="F47" s="670" t="str">
        <f ca="1">_xlfn.CONCAT("H_",G47)</f>
        <v>H_F91  /  B35  /  W01B  /  C95A</v>
      </c>
      <c r="G47" s="671" t="str" cm="1">
        <f t="array" aca="1" ref="G47"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F91  /  B35  /  W01B  /  C95A</v>
      </c>
      <c r="H47" s="672"/>
      <c r="I47" s="673"/>
      <c r="J47" s="674"/>
      <c r="K47" s="674"/>
      <c r="L47" s="674"/>
      <c r="M47" s="674"/>
      <c r="N47" s="674"/>
      <c r="O47" s="675"/>
      <c r="P47" s="676"/>
      <c r="Q47" s="677"/>
      <c r="R47" s="677"/>
      <c r="S47" s="677"/>
      <c r="T47" s="677"/>
      <c r="U47" s="677"/>
      <c r="V47" s="677"/>
      <c r="W47" s="678"/>
      <c r="X47" s="679"/>
      <c r="Y47" s="679"/>
      <c r="Z47" s="679"/>
      <c r="AA47" s="679"/>
      <c r="AB47" s="679"/>
      <c r="AC47" s="679"/>
      <c r="AD47" s="679"/>
      <c r="AE47" s="679"/>
      <c r="AF47" s="679"/>
      <c r="AG47" s="680"/>
      <c r="AH47" s="681"/>
      <c r="AI47" s="681"/>
      <c r="AJ47" s="682"/>
      <c r="AK47" s="682"/>
      <c r="AL47" s="683"/>
      <c r="AM47" s="88" t="str">
        <f>IF(AND(ISTEXT($E47),ISTEXT($B47)),"산출기준 &gt;&gt;  "&amp;_xlfn.XLOOKUP($E47,산출기준!$D:$D,산출기준!$E:$E,"매칭실패"),"")</f>
        <v>산출기준 &gt;&gt;  [ 룸 일반 산출 ]</v>
      </c>
    </row>
    <row r="48" spans="2:39" ht="18">
      <c r="B48" s="684"/>
      <c r="C48" s="685"/>
      <c r="D48" s="786"/>
      <c r="E48" s="687"/>
      <c r="F48" s="688">
        <v>102</v>
      </c>
      <c r="G48" s="689" t="s">
        <v>2613</v>
      </c>
      <c r="H48" s="690"/>
      <c r="I48" s="691"/>
      <c r="J48" s="692" t="str">
        <f>LEFT(I48,14)</f>
        <v/>
      </c>
      <c r="K48" s="693"/>
      <c r="L48" s="694" t="str">
        <f>IFERROR(VLOOKUP($J48,'WM-AR'!$I$7:$AS$3267,34,FALSE),"")</f>
        <v/>
      </c>
      <c r="M48" s="695" t="str">
        <f>IFERROR(VLOOKUP($J48,'WM-AR'!$I$7:$AS$3267,4,FALSE),"")</f>
        <v/>
      </c>
      <c r="N48" s="695" t="str">
        <f>IFERROR(VLOOKUP($J48,'WM-AR'!$I$7:$AS$3267,6,FALSE),"")</f>
        <v/>
      </c>
      <c r="O48" s="696" t="str">
        <f>IFERROR(VLOOKUP($J48,'WM-AR'!$I$7:$AS$3267,8,FALSE),"")</f>
        <v/>
      </c>
      <c r="P48" s="697" t="str">
        <f>IFERROR(VLOOKUP($J48,'WM-AR'!$I$7:$AS$3267,10,FALSE),"")</f>
        <v/>
      </c>
      <c r="Q48" s="698" t="str">
        <f>IFERROR(VLOOKUP($J48,'WM-AR'!$I$7:$AS$3267,12,FALSE),"")</f>
        <v/>
      </c>
      <c r="R48" s="698" t="str">
        <f>IFERROR(VLOOKUP($J48,'WM-AR'!$I$7:$AS$3267,14,FALSE),"")</f>
        <v/>
      </c>
      <c r="S48" s="698" t="str">
        <f>IFERROR(VLOOKUP($J48,'WM-AR'!$I$7:$AS$3267,16,FALSE),"")</f>
        <v/>
      </c>
      <c r="T48" s="698" t="str">
        <f>IFERROR(VLOOKUP($J48,'WM-AR'!$I$7:$AS$3267,18,FALSE),"")</f>
        <v/>
      </c>
      <c r="U48" s="698" t="str">
        <f>IFERROR(VLOOKUP($J48,'WM-AR'!$I$7:$AS$3267,20,FALSE),"")</f>
        <v/>
      </c>
      <c r="V48" s="698" t="str">
        <f>IFERROR(VLOOKUP($J48,'WM-AR'!$I$7:$AS$3267,22,FALSE),"")</f>
        <v/>
      </c>
      <c r="W48" s="699" t="str">
        <f>IFERROR(VLOOKUP($J48,'WM-AR'!$I$7:$AS$3267,24,FALSE),"")</f>
        <v/>
      </c>
      <c r="X48" s="700" t="str">
        <f>IFERROR(VLOOKUP($J48,'WM-AR'!$I$7:$AS$3267,25,FALSE),"")</f>
        <v/>
      </c>
      <c r="Y48" s="700" t="str">
        <f>IFERROR(VLOOKUP($J48,'WM-AR'!$I$7:$AS$3267,26,FALSE),"")</f>
        <v/>
      </c>
      <c r="Z48" s="700" t="str">
        <f>IFERROR(VLOOKUP($J48,'WM-AR'!$I$7:$AS$3267,27,FALSE),"")</f>
        <v/>
      </c>
      <c r="AA48" s="700" t="str">
        <f>IFERROR(VLOOKUP($J48,'WM-AR'!$I$7:$AS$3267,28,FALSE),"")</f>
        <v/>
      </c>
      <c r="AB48" s="700" t="str">
        <f>IFERROR(VLOOKUP($J48,'WM-AR'!$I$7:$AS$3267,29,FALSE),"")</f>
        <v/>
      </c>
      <c r="AC48" s="700" t="str">
        <f>IFERROR(VLOOKUP($J48,'WM-AR'!$I$7:$AS$3267,30,FALSE),"")</f>
        <v/>
      </c>
      <c r="AD48" s="700" t="str">
        <f>IFERROR(VLOOKUP($J48,'WM-AR'!$I$7:$AS$3267,31,FALSE),"")</f>
        <v/>
      </c>
      <c r="AE48" s="700" t="str">
        <f>IFERROR(VLOOKUP($J48,'WM-AR'!$I$7:$AS$3267,32,FALSE),"")</f>
        <v/>
      </c>
      <c r="AF48" s="700" t="str">
        <f>IFERROR(VLOOKUP($J48,'WM-AR'!$I$7:$AS$3267,33,FALSE),"")</f>
        <v/>
      </c>
      <c r="AG48" s="701"/>
      <c r="AH48" s="702"/>
      <c r="AI48" s="702"/>
      <c r="AJ48" s="703"/>
      <c r="AK48" s="703"/>
      <c r="AL48" s="704"/>
      <c r="AM48" s="88" t="str">
        <f>IF(AND(ISTEXT($E48),ISTEXT($B48)),"산출기준 &gt;&gt;  "&amp;_xlfn.XLOOKUP($E48,산출기준!$D:$D,산출기준!$E:$E,"매칭실패"),"")</f>
        <v/>
      </c>
    </row>
    <row r="49" spans="2:39" ht="18">
      <c r="B49" s="705"/>
      <c r="C49" s="706"/>
      <c r="D49" s="787"/>
      <c r="E49" s="708"/>
      <c r="F49" s="688">
        <v>103</v>
      </c>
      <c r="G49" s="709" t="s">
        <v>2614</v>
      </c>
      <c r="H49" s="710"/>
      <c r="I49" s="711"/>
      <c r="J49" s="712" t="str">
        <f>LEFT(I49,14)</f>
        <v/>
      </c>
      <c r="K49" s="713"/>
      <c r="L49" s="714" t="str">
        <f>IFERROR(VLOOKUP($J49,'WM-AR'!$I$7:$AS$3267,34,FALSE),"")</f>
        <v/>
      </c>
      <c r="M49" s="713" t="str">
        <f>IFERROR(VLOOKUP($J49,'WM-AR'!$I$7:$AS$3267,4,FALSE),"")</f>
        <v/>
      </c>
      <c r="N49" s="713" t="str">
        <f>IFERROR(VLOOKUP($J49,'WM-AR'!$I$7:$AS$3267,6,FALSE),"")</f>
        <v/>
      </c>
      <c r="O49" s="715" t="str">
        <f>IFERROR(VLOOKUP($J49,'WM-AR'!$I$7:$AS$3267,8,FALSE),"")</f>
        <v/>
      </c>
      <c r="P49" s="716" t="str">
        <f>IFERROR(VLOOKUP($J49,'WM-AR'!$I$7:$AS$3267,10,FALSE),"")</f>
        <v/>
      </c>
      <c r="Q49" s="717" t="str">
        <f>IFERROR(VLOOKUP($J49,'WM-AR'!$I$7:$AS$3267,12,FALSE),"")</f>
        <v/>
      </c>
      <c r="R49" s="717" t="str">
        <f>IFERROR(VLOOKUP($J49,'WM-AR'!$I$7:$AS$3267,14,FALSE),"")</f>
        <v/>
      </c>
      <c r="S49" s="717" t="str">
        <f>IFERROR(VLOOKUP($J49,'WM-AR'!$I$7:$AS$3267,16,FALSE),"")</f>
        <v/>
      </c>
      <c r="T49" s="717" t="str">
        <f>IFERROR(VLOOKUP($J49,'WM-AR'!$I$7:$AS$3267,18,FALSE),"")</f>
        <v/>
      </c>
      <c r="U49" s="717" t="str">
        <f>IFERROR(VLOOKUP($J49,'WM-AR'!$I$7:$AS$3267,20,FALSE),"")</f>
        <v/>
      </c>
      <c r="V49" s="717" t="str">
        <f>IFERROR(VLOOKUP($J49,'WM-AR'!$I$7:$AS$3267,22,FALSE),"")</f>
        <v/>
      </c>
      <c r="W49" s="718" t="str">
        <f>IFERROR(VLOOKUP($J49,'WM-AR'!$I$7:$AS$3267,24,FALSE),"")</f>
        <v/>
      </c>
      <c r="X49" s="719" t="str">
        <f>IFERROR(VLOOKUP($J49,'WM-AR'!$I$7:$AS$3267,25,FALSE),"")</f>
        <v/>
      </c>
      <c r="Y49" s="719" t="str">
        <f>IFERROR(VLOOKUP($J49,'WM-AR'!$I$7:$AS$3267,26,FALSE),"")</f>
        <v/>
      </c>
      <c r="Z49" s="719" t="str">
        <f>IFERROR(VLOOKUP($J49,'WM-AR'!$I$7:$AS$3267,27,FALSE),"")</f>
        <v/>
      </c>
      <c r="AA49" s="719" t="str">
        <f>IFERROR(VLOOKUP($J49,'WM-AR'!$I$7:$AS$3267,28,FALSE),"")</f>
        <v/>
      </c>
      <c r="AB49" s="719" t="str">
        <f>IFERROR(VLOOKUP($J49,'WM-AR'!$I$7:$AS$3267,29,FALSE),"")</f>
        <v/>
      </c>
      <c r="AC49" s="719" t="str">
        <f>IFERROR(VLOOKUP($J49,'WM-AR'!$I$7:$AS$3267,30,FALSE),"")</f>
        <v/>
      </c>
      <c r="AD49" s="719" t="str">
        <f>IFERROR(VLOOKUP($J49,'WM-AR'!$I$7:$AS$3267,31,FALSE),"")</f>
        <v/>
      </c>
      <c r="AE49" s="719" t="str">
        <f>IFERROR(VLOOKUP($J49,'WM-AR'!$I$7:$AS$3267,32,FALSE),"")</f>
        <v/>
      </c>
      <c r="AF49" s="719" t="str">
        <f>IFERROR(VLOOKUP($J49,'WM-AR'!$I$7:$AS$3267,33,FALSE),"")</f>
        <v/>
      </c>
      <c r="AG49" s="720"/>
      <c r="AH49" s="721"/>
      <c r="AI49" s="721"/>
      <c r="AJ49" s="722"/>
      <c r="AK49" s="722"/>
      <c r="AL49" s="723"/>
      <c r="AM49" s="88" t="str">
        <f>IF(AND(ISTEXT($E49),ISTEXT($B49)),"산출기준 &gt;&gt;  "&amp;_xlfn.XLOOKUP($E49,산출기준!$D:$D,산출기준!$E:$E,"매칭실패"),"")</f>
        <v/>
      </c>
    </row>
    <row r="50" spans="2:39" ht="18">
      <c r="B50" s="724"/>
      <c r="C50" s="725"/>
      <c r="D50" s="726"/>
      <c r="E50" s="727"/>
      <c r="F50" s="728"/>
      <c r="G50" s="729"/>
      <c r="H50" s="730"/>
      <c r="I50" s="731"/>
      <c r="J50" s="732" t="str">
        <f>LEFT(I50,14)</f>
        <v/>
      </c>
      <c r="K50" s="733"/>
      <c r="L50" s="734" t="str">
        <f>IFERROR(VLOOKUP($J50,'WM-AR'!$I$7:$AS$3267,34,FALSE),"")</f>
        <v/>
      </c>
      <c r="M50" s="733" t="str">
        <f>IFERROR(VLOOKUP($J50,'WM-AR'!$I$7:$AS$3267,4,FALSE),"")</f>
        <v/>
      </c>
      <c r="N50" s="733" t="str">
        <f>IFERROR(VLOOKUP($J50,'WM-AR'!$I$7:$AS$3267,6,FALSE),"")</f>
        <v/>
      </c>
      <c r="O50" s="735" t="str">
        <f>IFERROR(VLOOKUP($J50,'WM-AR'!$I$7:$AS$3267,8,FALSE),"")</f>
        <v/>
      </c>
      <c r="P50" s="736" t="str">
        <f>IFERROR(VLOOKUP($J50,'WM-AR'!$I$7:$AS$3267,10,FALSE),"")</f>
        <v/>
      </c>
      <c r="Q50" s="737" t="str">
        <f>IFERROR(VLOOKUP($J50,'WM-AR'!$I$7:$AS$3267,12,FALSE),"")</f>
        <v/>
      </c>
      <c r="R50" s="737" t="str">
        <f>IFERROR(VLOOKUP($J50,'WM-AR'!$I$7:$AS$3267,14,FALSE),"")</f>
        <v/>
      </c>
      <c r="S50" s="737" t="str">
        <f>IFERROR(VLOOKUP($J50,'WM-AR'!$I$7:$AS$3267,16,FALSE),"")</f>
        <v/>
      </c>
      <c r="T50" s="737" t="str">
        <f>IFERROR(VLOOKUP($J50,'WM-AR'!$I$7:$AS$3267,18,FALSE),"")</f>
        <v/>
      </c>
      <c r="U50" s="737" t="str">
        <f>IFERROR(VLOOKUP($J50,'WM-AR'!$I$7:$AS$3267,20,FALSE),"")</f>
        <v/>
      </c>
      <c r="V50" s="737" t="str">
        <f>IFERROR(VLOOKUP($J50,'WM-AR'!$I$7:$AS$3267,22,FALSE),"")</f>
        <v/>
      </c>
      <c r="W50" s="738" t="str">
        <f>IFERROR(VLOOKUP($J50,'WM-AR'!$I$7:$AS$3267,24,FALSE),"")</f>
        <v/>
      </c>
      <c r="X50" s="739" t="str">
        <f>IFERROR(VLOOKUP($J50,'WM-AR'!$I$7:$AS$3267,25,FALSE),"")</f>
        <v/>
      </c>
      <c r="Y50" s="739" t="str">
        <f>IFERROR(VLOOKUP($J50,'WM-AR'!$I$7:$AS$3267,26,FALSE),"")</f>
        <v/>
      </c>
      <c r="Z50" s="739" t="str">
        <f>IFERROR(VLOOKUP($J50,'WM-AR'!$I$7:$AS$3267,27,FALSE),"")</f>
        <v/>
      </c>
      <c r="AA50" s="739" t="str">
        <f>IFERROR(VLOOKUP($J50,'WM-AR'!$I$7:$AS$3267,28,FALSE),"")</f>
        <v/>
      </c>
      <c r="AB50" s="739" t="str">
        <f>IFERROR(VLOOKUP($J50,'WM-AR'!$I$7:$AS$3267,29,FALSE),"")</f>
        <v/>
      </c>
      <c r="AC50" s="739" t="str">
        <f>IFERROR(VLOOKUP($J50,'WM-AR'!$I$7:$AS$3267,30,FALSE),"")</f>
        <v/>
      </c>
      <c r="AD50" s="739" t="str">
        <f>IFERROR(VLOOKUP($J50,'WM-AR'!$I$7:$AS$3267,31,FALSE),"")</f>
        <v/>
      </c>
      <c r="AE50" s="739" t="str">
        <f>IFERROR(VLOOKUP($J50,'WM-AR'!$I$7:$AS$3267,32,FALSE),"")</f>
        <v/>
      </c>
      <c r="AF50" s="739" t="str">
        <f>IFERROR(VLOOKUP($J50,'WM-AR'!$I$7:$AS$3267,33,FALSE),"")</f>
        <v/>
      </c>
      <c r="AG50" s="740"/>
      <c r="AH50" s="741"/>
      <c r="AI50" s="741"/>
      <c r="AJ50" s="742"/>
      <c r="AK50" s="742"/>
      <c r="AL50" s="743"/>
      <c r="AM50" s="88" t="str">
        <f>IF(AND(ISTEXT($E50),ISTEXT($B50)),"산출기준 &gt;&gt;  "&amp;_xlfn.XLOOKUP($E50,산출기준!$D:$D,산출기준!$E:$E,"매칭실패"),"")</f>
        <v/>
      </c>
    </row>
    <row r="51" spans="2:39" outlineLevel="1">
      <c r="B51" s="744"/>
      <c r="C51" s="745"/>
      <c r="D51" s="746"/>
      <c r="E51" s="747" t="s">
        <v>2615</v>
      </c>
      <c r="F51" s="745" t="s">
        <v>2596</v>
      </c>
      <c r="G51" s="748" t="str">
        <f>VLOOKUP(E51,'참조용_Int Finish_Style-WM_DB'!$C$5:$D$133,2,FALSE)</f>
        <v xml:space="preserve">A04AS174-00002 |  | A04AM080-00005 | </v>
      </c>
      <c r="H51" s="749"/>
      <c r="I51" s="750"/>
      <c r="J51" s="751"/>
      <c r="K51" s="752"/>
      <c r="L51" s="752"/>
      <c r="M51" s="752"/>
      <c r="N51" s="752"/>
      <c r="O51" s="752"/>
      <c r="P51" s="752"/>
      <c r="Q51" s="752"/>
      <c r="R51" s="752"/>
      <c r="S51" s="752"/>
      <c r="T51" s="752"/>
      <c r="U51" s="752"/>
      <c r="V51" s="752"/>
      <c r="W51" s="752"/>
      <c r="X51" s="752"/>
      <c r="Y51" s="752"/>
      <c r="Z51" s="752"/>
      <c r="AA51" s="752"/>
      <c r="AB51" s="752"/>
      <c r="AC51" s="752"/>
      <c r="AD51" s="752"/>
      <c r="AE51" s="752"/>
      <c r="AF51" s="753"/>
      <c r="AG51" s="754"/>
      <c r="AH51" s="755"/>
      <c r="AI51" s="755"/>
      <c r="AJ51" s="753"/>
      <c r="AK51" s="756"/>
      <c r="AL51" s="757"/>
      <c r="AM51" s="88" t="str">
        <f>IF(AND(ISTEXT($E51),ISTEXT($B51)),"산출기준 &gt;&gt;  "&amp;_xlfn.XLOOKUP($E51,산출기준!$D:$D,산출기준!$E:$E,"매칭실패"),"")</f>
        <v/>
      </c>
    </row>
    <row r="52" spans="2:39" ht="33" customHeight="1" outlineLevel="1">
      <c r="B52" s="758"/>
      <c r="C52" s="759"/>
      <c r="D52" s="760"/>
      <c r="E52" s="761"/>
      <c r="F52" s="762"/>
      <c r="G52" s="759" t="str">
        <f>IF(IF(O52=0,"",O52)&amp;" | "&amp;IF(P52=0,"",P52)&amp;" | "&amp;IF(R52=0,"",R52)&amp;" | "&amp;IF(S52=0,"",S52)=" |  |  | ","",IF(O52=0,"",O52)&amp;" | "&amp;IF(P52=0,"",P52)&amp;" | "&amp;IF(R52=0,"",R52)&amp;" | "&amp;IF(S52=0,"",S52))</f>
        <v xml:space="preserve">Raised Floor | Top Finish: Anti-Static Vinyl Tile |  | </v>
      </c>
      <c r="H52" s="763" t="str" cm="1">
        <f t="array" ref="H52:H53">_xlfn.TEXTSPLIT(G51,," | ",TRUE)</f>
        <v>A04AS174-00002</v>
      </c>
      <c r="I52" s="764" t="str">
        <f>IF(_xlfn.XLOOKUP(H52,'WM-AR'!I:I,'WM-AR'!F:F,"")=0,"",_xlfn.XLOOKUP(H52,'WM-AR'!I:I,'WM-AR'!F:F,""))</f>
        <v>A04AS174-00002 Finishing Work Exterior/Interior Finish Work Raised Floor Top Finish: Anti-Static Vinyl Tile       600mm x 600mm / 600mm&lt;H≤1000mm</v>
      </c>
      <c r="J52" s="765" t="str">
        <f>LEFT(I52,14)</f>
        <v>A04AS174-00002</v>
      </c>
      <c r="K52" s="766"/>
      <c r="L52" s="766" t="str">
        <f>IFERROR(VLOOKUP($J52,'WM-AR'!$I$7:$AS$3267,34,FALSE),"")</f>
        <v>M2</v>
      </c>
      <c r="M52" s="766" t="str">
        <f>IFERROR(VLOOKUP($J52,'WM-AR'!$I$7:$AS$3267,4,FALSE),"")</f>
        <v>Finishing Work</v>
      </c>
      <c r="N52" s="766" t="str">
        <f>IFERROR(VLOOKUP($J52,'WM-AR'!$I$7:$AS$3267,6,FALSE),"")</f>
        <v>Exterior/Interior Finish Work</v>
      </c>
      <c r="O52" s="766" t="str">
        <f>IFERROR(VLOOKUP($J52,'WM-AR'!$I$7:$AS$3267,8,FALSE),"")</f>
        <v>Raised Floor</v>
      </c>
      <c r="P52" s="766" t="str">
        <f>IFERROR(VLOOKUP($J52,'WM-AR'!$I$7:$AS$3267,10,FALSE),"")</f>
        <v>Top Finish: Anti-Static Vinyl Tile</v>
      </c>
      <c r="Q52" s="766">
        <f>IFERROR(VLOOKUP($J52,'WM-AR'!$I$7:$AS$3267,12,FALSE),"")</f>
        <v>0</v>
      </c>
      <c r="R52" s="766">
        <f>IFERROR(VLOOKUP($J52,'WM-AR'!$I$7:$AS$3267,14,FALSE),"")</f>
        <v>0</v>
      </c>
      <c r="S52" s="766">
        <f>IFERROR(VLOOKUP($J52,'WM-AR'!$I$7:$AS$3267,16,FALSE),"")</f>
        <v>0</v>
      </c>
      <c r="T52" s="766">
        <f>IFERROR(VLOOKUP($J52,'WM-AR'!$I$7:$AS$3267,18,FALSE),"")</f>
        <v>0</v>
      </c>
      <c r="U52" s="766" t="str">
        <f>IFERROR(VLOOKUP($J52,'WM-AR'!$I$7:$AS$3267,20,FALSE),"")</f>
        <v/>
      </c>
      <c r="V52" s="766">
        <f>IFERROR(VLOOKUP($J52,'WM-AR'!$I$7:$AS$3267,22,FALSE),"")</f>
        <v>0</v>
      </c>
      <c r="W52" s="766" t="str">
        <f>IFERROR(VLOOKUP($J52,'WM-AR'!$I$7:$AS$3267,24,FALSE),"")</f>
        <v>600mm x 600mm / 600mm&lt;H≤1000mm</v>
      </c>
      <c r="X52" s="766">
        <f>IFERROR(VLOOKUP($J52,'WM-AR'!$I$7:$AS$3267,25,FALSE),"")</f>
        <v>0</v>
      </c>
      <c r="Y52" s="766" t="str">
        <f>IFERROR(VLOOKUP($J52,'WM-AR'!$I$7:$AS$3267,26,FALSE),"")</f>
        <v>H=(  )mm</v>
      </c>
      <c r="Z52" s="766">
        <f>IFERROR(VLOOKUP($J52,'WM-AR'!$I$7:$AS$3267,27,FALSE),"")</f>
        <v>0</v>
      </c>
      <c r="AA52" s="766">
        <f>IFERROR(VLOOKUP($J52,'WM-AR'!$I$7:$AS$3267,28,FALSE),"")</f>
        <v>0</v>
      </c>
      <c r="AB52" s="766">
        <f>IFERROR(VLOOKUP($J52,'WM-AR'!$I$7:$AS$3267,29,FALSE),"")</f>
        <v>0</v>
      </c>
      <c r="AC52" s="766">
        <f>IFERROR(VLOOKUP($J52,'WM-AR'!$I$7:$AS$3267,30,FALSE),"")</f>
        <v>0</v>
      </c>
      <c r="AD52" s="766">
        <f>IFERROR(VLOOKUP($J52,'WM-AR'!$I$7:$AS$3267,31,FALSE),"")</f>
        <v>0</v>
      </c>
      <c r="AE52" s="766">
        <f>IFERROR(VLOOKUP($J52,'WM-AR'!$I$7:$AS$3267,32,FALSE),"")</f>
        <v>0</v>
      </c>
      <c r="AF52" s="766" t="str">
        <f>IFERROR(VLOOKUP($J52,'WM-AR'!$I$7:$AS$3267,33,FALSE),"")</f>
        <v/>
      </c>
      <c r="AG52" s="767"/>
      <c r="AH52" s="768" t="s">
        <v>1657</v>
      </c>
      <c r="AI52" s="768" t="s">
        <v>1815</v>
      </c>
      <c r="AJ52" s="769"/>
      <c r="AK52" s="769" t="str">
        <f t="shared" ref="AK52:AK55" si="8">L52</f>
        <v>M2</v>
      </c>
      <c r="AL52" s="770"/>
      <c r="AM52" s="88" t="str">
        <f>IF(AND(ISTEXT($E52),ISTEXT($B52)),"산출기준 &gt;&gt;  "&amp;_xlfn.XLOOKUP($E52,산출기준!$D:$D,산출기준!$E:$E,"매칭실패"),"")</f>
        <v/>
      </c>
    </row>
    <row r="53" spans="2:39" ht="33" customHeight="1" outlineLevel="1">
      <c r="B53" s="758"/>
      <c r="C53" s="759"/>
      <c r="D53" s="760"/>
      <c r="E53" s="761"/>
      <c r="F53" s="762"/>
      <c r="G53" s="759" t="str">
        <f t="shared" ref="G53:G55" si="9">IF(IF(O53=0,"",O53)&amp;" | "&amp;IF(P53=0,"",P53)&amp;" | "&amp;IF(R53=0,"",R53)&amp;" | "&amp;IF(S53=0,"",S53)=" |  |  | ","",IF(O53=0,"",O53)&amp;" | "&amp;IF(P53=0,"",P53)&amp;" | "&amp;IF(R53=0,"",R53)&amp;" | "&amp;IF(S53=0,"",S53))</f>
        <v xml:space="preserve">Floor Painting | Anti-Dust Paint |  | </v>
      </c>
      <c r="H53" s="763" t="str">
        <v>A04AM080-00005</v>
      </c>
      <c r="I53" s="764" t="str">
        <f>IF(_xlfn.XLOOKUP(H53,'WM-AR'!I:I,'WM-AR'!F:F,"")=0,"",_xlfn.XLOOKUP(H53,'WM-AR'!I:I,'WM-AR'!F:F,""))</f>
        <v xml:space="preserve">A04AM080-00005 Finishing Work Painting Work Floor Painting Anti-Dust Paint       </v>
      </c>
      <c r="J53" s="765" t="str">
        <f t="shared" ref="J53:J55" si="10">LEFT(I53,14)</f>
        <v>A04AM080-00005</v>
      </c>
      <c r="K53" s="766"/>
      <c r="L53" s="766" t="str">
        <f>IFERROR(VLOOKUP($J53,'WM-AR'!$I$7:$AS$3267,34,FALSE),"")</f>
        <v>M2</v>
      </c>
      <c r="M53" s="766" t="str">
        <f>IFERROR(VLOOKUP($J53,'WM-AR'!$I$7:$AS$3267,4,FALSE),"")</f>
        <v>Finishing Work</v>
      </c>
      <c r="N53" s="766" t="str">
        <f>IFERROR(VLOOKUP($J53,'WM-AR'!$I$7:$AS$3267,6,FALSE),"")</f>
        <v>Painting Work</v>
      </c>
      <c r="O53" s="766" t="str">
        <f>IFERROR(VLOOKUP($J53,'WM-AR'!$I$7:$AS$3267,8,FALSE),"")</f>
        <v>Floor Painting</v>
      </c>
      <c r="P53" s="766" t="str">
        <f>IFERROR(VLOOKUP($J53,'WM-AR'!$I$7:$AS$3267,10,FALSE),"")</f>
        <v>Anti-Dust Paint</v>
      </c>
      <c r="Q53" s="766">
        <f>IFERROR(VLOOKUP($J53,'WM-AR'!$I$7:$AS$3267,12,FALSE),"")</f>
        <v>0</v>
      </c>
      <c r="R53" s="766">
        <f>IFERROR(VLOOKUP($J53,'WM-AR'!$I$7:$AS$3267,14,FALSE),"")</f>
        <v>0</v>
      </c>
      <c r="S53" s="766">
        <f>IFERROR(VLOOKUP($J53,'WM-AR'!$I$7:$AS$3267,16,FALSE),"")</f>
        <v>0</v>
      </c>
      <c r="T53" s="766">
        <f>IFERROR(VLOOKUP($J53,'WM-AR'!$I$7:$AS$3267,18,FALSE),"")</f>
        <v>0</v>
      </c>
      <c r="U53" s="766" t="str">
        <f>IFERROR(VLOOKUP($J53,'WM-AR'!$I$7:$AS$3267,20,FALSE),"")</f>
        <v/>
      </c>
      <c r="V53" s="766">
        <f>IFERROR(VLOOKUP($J53,'WM-AR'!$I$7:$AS$3267,22,FALSE),"")</f>
        <v>0</v>
      </c>
      <c r="W53" s="766" t="str">
        <f>IFERROR(VLOOKUP($J53,'WM-AR'!$I$7:$AS$3267,24,FALSE),"")</f>
        <v/>
      </c>
      <c r="X53" s="766">
        <f>IFERROR(VLOOKUP($J53,'WM-AR'!$I$7:$AS$3267,25,FALSE),"")</f>
        <v>0</v>
      </c>
      <c r="Y53" s="766" t="str">
        <f>IFERROR(VLOOKUP($J53,'WM-AR'!$I$7:$AS$3267,26,FALSE),"")</f>
        <v/>
      </c>
      <c r="Z53" s="766">
        <f>IFERROR(VLOOKUP($J53,'WM-AR'!$I$7:$AS$3267,27,FALSE),"")</f>
        <v>0</v>
      </c>
      <c r="AA53" s="766">
        <f>IFERROR(VLOOKUP($J53,'WM-AR'!$I$7:$AS$3267,28,FALSE),"")</f>
        <v>0</v>
      </c>
      <c r="AB53" s="766">
        <f>IFERROR(VLOOKUP($J53,'WM-AR'!$I$7:$AS$3267,29,FALSE),"")</f>
        <v>0</v>
      </c>
      <c r="AC53" s="766">
        <f>IFERROR(VLOOKUP($J53,'WM-AR'!$I$7:$AS$3267,30,FALSE),"")</f>
        <v>0</v>
      </c>
      <c r="AD53" s="766">
        <f>IFERROR(VLOOKUP($J53,'WM-AR'!$I$7:$AS$3267,31,FALSE),"")</f>
        <v>0</v>
      </c>
      <c r="AE53" s="766">
        <f>IFERROR(VLOOKUP($J53,'WM-AR'!$I$7:$AS$3267,32,FALSE),"")</f>
        <v>0</v>
      </c>
      <c r="AF53" s="766" t="str">
        <f>IFERROR(VLOOKUP($J53,'WM-AR'!$I$7:$AS$3267,33,FALSE),"")</f>
        <v/>
      </c>
      <c r="AG53" s="767"/>
      <c r="AH53" s="768" t="s">
        <v>1657</v>
      </c>
      <c r="AI53" s="768" t="s">
        <v>1815</v>
      </c>
      <c r="AJ53" s="769"/>
      <c r="AK53" s="769" t="str">
        <f t="shared" si="8"/>
        <v>M2</v>
      </c>
      <c r="AL53" s="770"/>
      <c r="AM53" s="88" t="str">
        <f>IF(AND(ISTEXT($E53),ISTEXT($B53)),"산출기준 &gt;&gt;  "&amp;_xlfn.XLOOKUP($E53,산출기준!$D:$D,산출기준!$E:$E,"매칭실패"),"")</f>
        <v/>
      </c>
    </row>
    <row r="54" spans="2:39" ht="33" customHeight="1" outlineLevel="1">
      <c r="B54" s="758"/>
      <c r="C54" s="759"/>
      <c r="D54" s="760"/>
      <c r="E54" s="761"/>
      <c r="F54" s="762"/>
      <c r="G54" s="759" t="str">
        <f t="shared" si="9"/>
        <v/>
      </c>
      <c r="H54" s="763"/>
      <c r="I54" s="764" t="str">
        <f>IF(_xlfn.XLOOKUP(H54,'WM-AR'!I:I,'WM-AR'!F:F,"")=0,"",_xlfn.XLOOKUP(H54,'WM-AR'!I:I,'WM-AR'!F:F,""))</f>
        <v/>
      </c>
      <c r="J54" s="765" t="str">
        <f t="shared" si="10"/>
        <v/>
      </c>
      <c r="K54" s="766"/>
      <c r="L54" s="766" t="str">
        <f>IFERROR(VLOOKUP($J54,'WM-AR'!$I$7:$AS$3267,34,FALSE),"")</f>
        <v/>
      </c>
      <c r="M54" s="766" t="str">
        <f>IFERROR(VLOOKUP($J54,'WM-AR'!$I$7:$AS$3267,4,FALSE),"")</f>
        <v/>
      </c>
      <c r="N54" s="766" t="str">
        <f>IFERROR(VLOOKUP($J54,'WM-AR'!$I$7:$AS$3267,6,FALSE),"")</f>
        <v/>
      </c>
      <c r="O54" s="766" t="str">
        <f>IFERROR(VLOOKUP($J54,'WM-AR'!$I$7:$AS$3267,8,FALSE),"")</f>
        <v/>
      </c>
      <c r="P54" s="766" t="str">
        <f>IFERROR(VLOOKUP($J54,'WM-AR'!$I$7:$AS$3267,10,FALSE),"")</f>
        <v/>
      </c>
      <c r="Q54" s="766" t="str">
        <f>IFERROR(VLOOKUP($J54,'WM-AR'!$I$7:$AS$3267,12,FALSE),"")</f>
        <v/>
      </c>
      <c r="R54" s="766" t="str">
        <f>IFERROR(VLOOKUP($J54,'WM-AR'!$I$7:$AS$3267,14,FALSE),"")</f>
        <v/>
      </c>
      <c r="S54" s="766" t="str">
        <f>IFERROR(VLOOKUP($J54,'WM-AR'!$I$7:$AS$3267,16,FALSE),"")</f>
        <v/>
      </c>
      <c r="T54" s="766" t="str">
        <f>IFERROR(VLOOKUP($J54,'WM-AR'!$I$7:$AS$3267,18,FALSE),"")</f>
        <v/>
      </c>
      <c r="U54" s="766" t="str">
        <f>IFERROR(VLOOKUP($J54,'WM-AR'!$I$7:$AS$3267,20,FALSE),"")</f>
        <v/>
      </c>
      <c r="V54" s="766" t="str">
        <f>IFERROR(VLOOKUP($J54,'WM-AR'!$I$7:$AS$3267,22,FALSE),"")</f>
        <v/>
      </c>
      <c r="W54" s="766" t="str">
        <f>IFERROR(VLOOKUP($J54,'WM-AR'!$I$7:$AS$3267,24,FALSE),"")</f>
        <v/>
      </c>
      <c r="X54" s="766" t="str">
        <f>IFERROR(VLOOKUP($J54,'WM-AR'!$I$7:$AS$3267,25,FALSE),"")</f>
        <v/>
      </c>
      <c r="Y54" s="766" t="str">
        <f>IFERROR(VLOOKUP($J54,'WM-AR'!$I$7:$AS$3267,26,FALSE),"")</f>
        <v/>
      </c>
      <c r="Z54" s="766" t="str">
        <f>IFERROR(VLOOKUP($J54,'WM-AR'!$I$7:$AS$3267,27,FALSE),"")</f>
        <v/>
      </c>
      <c r="AA54" s="766" t="str">
        <f>IFERROR(VLOOKUP($J54,'WM-AR'!$I$7:$AS$3267,28,FALSE),"")</f>
        <v/>
      </c>
      <c r="AB54" s="766" t="str">
        <f>IFERROR(VLOOKUP($J54,'WM-AR'!$I$7:$AS$3267,29,FALSE),"")</f>
        <v/>
      </c>
      <c r="AC54" s="766" t="str">
        <f>IFERROR(VLOOKUP($J54,'WM-AR'!$I$7:$AS$3267,30,FALSE),"")</f>
        <v/>
      </c>
      <c r="AD54" s="766" t="str">
        <f>IFERROR(VLOOKUP($J54,'WM-AR'!$I$7:$AS$3267,31,FALSE),"")</f>
        <v/>
      </c>
      <c r="AE54" s="766" t="str">
        <f>IFERROR(VLOOKUP($J54,'WM-AR'!$I$7:$AS$3267,32,FALSE),"")</f>
        <v/>
      </c>
      <c r="AF54" s="766" t="str">
        <f>IFERROR(VLOOKUP($J54,'WM-AR'!$I$7:$AS$3267,33,FALSE),"")</f>
        <v/>
      </c>
      <c r="AG54" s="767"/>
      <c r="AH54" s="768"/>
      <c r="AI54" s="768"/>
      <c r="AJ54" s="769"/>
      <c r="AK54" s="769" t="str">
        <f t="shared" si="8"/>
        <v/>
      </c>
      <c r="AL54" s="770"/>
      <c r="AM54" s="88" t="str">
        <f>IF(AND(ISTEXT($E54),ISTEXT($B54)),"산출기준 &gt;&gt;  "&amp;_xlfn.XLOOKUP($E54,산출기준!$D:$D,산출기준!$E:$E,"매칭실패"),"")</f>
        <v/>
      </c>
    </row>
    <row r="55" spans="2:39" s="600" customFormat="1" ht="33" customHeight="1" outlineLevel="1">
      <c r="B55" s="774"/>
      <c r="C55" s="760"/>
      <c r="D55" s="760"/>
      <c r="E55" s="777"/>
      <c r="F55" s="778"/>
      <c r="G55" s="760" t="str">
        <f t="shared" si="9"/>
        <v/>
      </c>
      <c r="H55" s="760"/>
      <c r="I55" s="779"/>
      <c r="J55" s="780" t="str">
        <f t="shared" si="10"/>
        <v/>
      </c>
      <c r="K55" s="781"/>
      <c r="L55" s="781" t="str">
        <f>IFERROR(VLOOKUP($J55,'WM-AR'!$I$7:$AS$3267,34,FALSE),"")</f>
        <v/>
      </c>
      <c r="M55" s="781" t="str">
        <f>IFERROR(VLOOKUP($J55,'WM-AR'!$I$7:$AS$3267,4,FALSE),"")</f>
        <v/>
      </c>
      <c r="N55" s="781" t="str">
        <f>IFERROR(VLOOKUP($J55,'WM-AR'!$I$7:$AS$3267,6,FALSE),"")</f>
        <v/>
      </c>
      <c r="O55" s="781" t="str">
        <f>IFERROR(VLOOKUP($J55,'WM-AR'!$I$7:$AS$3267,8,FALSE),"")</f>
        <v/>
      </c>
      <c r="P55" s="781" t="str">
        <f>IFERROR(VLOOKUP($J55,'WM-AR'!$I$7:$AS$3267,10,FALSE),"")</f>
        <v/>
      </c>
      <c r="Q55" s="781" t="str">
        <f>IFERROR(VLOOKUP($J55,'WM-AR'!$I$7:$AS$3267,12,FALSE),"")</f>
        <v/>
      </c>
      <c r="R55" s="781" t="str">
        <f>IFERROR(VLOOKUP($J55,'WM-AR'!$I$7:$AS$3267,14,FALSE),"")</f>
        <v/>
      </c>
      <c r="S55" s="781" t="str">
        <f>IFERROR(VLOOKUP($J55,'WM-AR'!$I$7:$AS$3267,16,FALSE),"")</f>
        <v/>
      </c>
      <c r="T55" s="781" t="str">
        <f>IFERROR(VLOOKUP($J55,'WM-AR'!$I$7:$AS$3267,18,FALSE),"")</f>
        <v/>
      </c>
      <c r="U55" s="781" t="str">
        <f>IFERROR(VLOOKUP($J55,'WM-AR'!$I$7:$AS$3267,20,FALSE),"")</f>
        <v/>
      </c>
      <c r="V55" s="781" t="str">
        <f>IFERROR(VLOOKUP($J55,'WM-AR'!$I$7:$AS$3267,22,FALSE),"")</f>
        <v/>
      </c>
      <c r="W55" s="781" t="str">
        <f>IFERROR(VLOOKUP($J55,'WM-AR'!$I$7:$AS$3267,24,FALSE),"")</f>
        <v/>
      </c>
      <c r="X55" s="781" t="str">
        <f>IFERROR(VLOOKUP($J55,'WM-AR'!$I$7:$AS$3267,25,FALSE),"")</f>
        <v/>
      </c>
      <c r="Y55" s="781" t="str">
        <f>IFERROR(VLOOKUP($J55,'WM-AR'!$I$7:$AS$3267,26,FALSE),"")</f>
        <v/>
      </c>
      <c r="Z55" s="781" t="str">
        <f>IFERROR(VLOOKUP($J55,'WM-AR'!$I$7:$AS$3267,27,FALSE),"")</f>
        <v/>
      </c>
      <c r="AA55" s="781" t="str">
        <f>IFERROR(VLOOKUP($J55,'WM-AR'!$I$7:$AS$3267,28,FALSE),"")</f>
        <v/>
      </c>
      <c r="AB55" s="781" t="str">
        <f>IFERROR(VLOOKUP($J55,'WM-AR'!$I$7:$AS$3267,29,FALSE),"")</f>
        <v/>
      </c>
      <c r="AC55" s="781" t="str">
        <f>IFERROR(VLOOKUP($J55,'WM-AR'!$I$7:$AS$3267,30,FALSE),"")</f>
        <v/>
      </c>
      <c r="AD55" s="781" t="str">
        <f>IFERROR(VLOOKUP($J55,'WM-AR'!$I$7:$AS$3267,31,FALSE),"")</f>
        <v/>
      </c>
      <c r="AE55" s="781" t="str">
        <f>IFERROR(VLOOKUP($J55,'WM-AR'!$I$7:$AS$3267,32,FALSE),"")</f>
        <v/>
      </c>
      <c r="AF55" s="781" t="str">
        <f>IFERROR(VLOOKUP($J55,'WM-AR'!$I$7:$AS$3267,33,FALSE),"")</f>
        <v/>
      </c>
      <c r="AG55" s="767"/>
      <c r="AH55" s="768"/>
      <c r="AI55" s="768"/>
      <c r="AJ55" s="782"/>
      <c r="AK55" s="782" t="str">
        <f t="shared" si="8"/>
        <v/>
      </c>
      <c r="AL55" s="779"/>
      <c r="AM55" s="600" t="str">
        <f>IF(AND(ISTEXT($E55),ISTEXT($B55)),"산출기준 &gt;&gt;  "&amp;_xlfn.XLOOKUP($E55,산출기준!$D:$D,산출기준!$E:$E,"매칭실패"),"")</f>
        <v/>
      </c>
    </row>
    <row r="56" spans="2:39" outlineLevel="1">
      <c r="B56" s="744"/>
      <c r="C56" s="745"/>
      <c r="D56" s="746"/>
      <c r="E56" s="747" t="s">
        <v>2616</v>
      </c>
      <c r="F56" s="745" t="s">
        <v>2599</v>
      </c>
      <c r="G56" s="748" t="str">
        <f>VLOOKUP(E56,'참조용_Int Finish_Style-WM_DB'!$C$5:$D$133,2,FALSE)</f>
        <v xml:space="preserve"> | A04AN084-00013 |  | </v>
      </c>
      <c r="H56" s="749"/>
      <c r="I56" s="750"/>
      <c r="J56" s="751"/>
      <c r="K56" s="752"/>
      <c r="L56" s="752"/>
      <c r="M56" s="752"/>
      <c r="N56" s="752"/>
      <c r="O56" s="752"/>
      <c r="P56" s="752"/>
      <c r="Q56" s="752"/>
      <c r="R56" s="752"/>
      <c r="S56" s="752"/>
      <c r="T56" s="752"/>
      <c r="U56" s="752"/>
      <c r="V56" s="752"/>
      <c r="W56" s="752"/>
      <c r="X56" s="752"/>
      <c r="Y56" s="752"/>
      <c r="Z56" s="752"/>
      <c r="AA56" s="752"/>
      <c r="AB56" s="752"/>
      <c r="AC56" s="752"/>
      <c r="AD56" s="752"/>
      <c r="AE56" s="752"/>
      <c r="AF56" s="753"/>
      <c r="AG56" s="754"/>
      <c r="AH56" s="755"/>
      <c r="AI56" s="755"/>
      <c r="AJ56" s="753"/>
      <c r="AK56" s="756"/>
      <c r="AL56" s="771"/>
      <c r="AM56" s="88" t="str">
        <f>IF(AND(ISTEXT($E56),ISTEXT($B56)),"산출기준 &gt;&gt;  "&amp;_xlfn.XLOOKUP($E56,산출기준!$D:$D,산출기준!$E:$E,"매칭실패"),"")</f>
        <v/>
      </c>
    </row>
    <row r="57" spans="2:39" ht="33" customHeight="1" outlineLevel="1">
      <c r="B57" s="772"/>
      <c r="C57" s="773"/>
      <c r="D57" s="774"/>
      <c r="E57" s="761"/>
      <c r="F57" s="775"/>
      <c r="G57" s="759" t="str">
        <f>IF(IF(O57=0,"",O57)&amp;" | "&amp;IF(P57=0,"",P57)&amp;" | "&amp;IF(R57=0,"",R57)&amp;" | "&amp;IF(S57=0,"",S57)=" |  |  | ","",IF(O57=0,"",O57)&amp;" | "&amp;IF(P57=0,"",P57)&amp;" | "&amp;IF(R57=0,"",R57)&amp;" | "&amp;IF(S57=0,"",S57))</f>
        <v xml:space="preserve">Skirt Tile | Vinyl Tile |  | </v>
      </c>
      <c r="H57" s="763" t="str" cm="1">
        <f t="array" ref="H57">_xlfn.TEXTSPLIT(G56,," | ",TRUE)</f>
        <v>A04AN084-00013</v>
      </c>
      <c r="I57" s="764" t="str">
        <f>IF(_xlfn.XLOOKUP(H57,'WM-AR'!I:I,'WM-AR'!F:F,"")=0,"",_xlfn.XLOOKUP(H57,'WM-AR'!I:I,'WM-AR'!F:F,""))</f>
        <v>A04AN084-00013 Finishing Work Tile Work Skirt Tile Vinyl Tile     w/ Mortar Bond Coat or Adhesive  H&lt;150mm</v>
      </c>
      <c r="J57" s="765" t="str">
        <f>LEFT(I57,14)</f>
        <v>A04AN084-00013</v>
      </c>
      <c r="K57" s="766"/>
      <c r="L57" s="766" t="str">
        <f>IFERROR(VLOOKUP($J57,'WM-AR'!$I$7:$AS$3267,34,FALSE),"")</f>
        <v>M</v>
      </c>
      <c r="M57" s="766" t="str">
        <f>IFERROR(VLOOKUP($J57,'WM-AR'!$I$7:$AS$3267,4,FALSE),"")</f>
        <v>Finishing Work</v>
      </c>
      <c r="N57" s="766" t="str">
        <f>IFERROR(VLOOKUP($J57,'WM-AR'!$I$7:$AS$3267,6,FALSE),"")</f>
        <v>Tile Work</v>
      </c>
      <c r="O57" s="766" t="str">
        <f>IFERROR(VLOOKUP($J57,'WM-AR'!$I$7:$AS$3267,8,FALSE),"")</f>
        <v>Skirt Tile</v>
      </c>
      <c r="P57" s="766" t="str">
        <f>IFERROR(VLOOKUP($J57,'WM-AR'!$I$7:$AS$3267,10,FALSE),"")</f>
        <v>Vinyl Tile</v>
      </c>
      <c r="Q57" s="766">
        <f>IFERROR(VLOOKUP($J57,'WM-AR'!$I$7:$AS$3267,12,FALSE),"")</f>
        <v>0</v>
      </c>
      <c r="R57" s="766">
        <f>IFERROR(VLOOKUP($J57,'WM-AR'!$I$7:$AS$3267,14,FALSE),"")</f>
        <v>0</v>
      </c>
      <c r="S57" s="766">
        <f>IFERROR(VLOOKUP($J57,'WM-AR'!$I$7:$AS$3267,16,FALSE),"")</f>
        <v>0</v>
      </c>
      <c r="T57" s="766">
        <f>IFERROR(VLOOKUP($J57,'WM-AR'!$I$7:$AS$3267,18,FALSE),"")</f>
        <v>0</v>
      </c>
      <c r="U57" s="766" t="str">
        <f>IFERROR(VLOOKUP($J57,'WM-AR'!$I$7:$AS$3267,20,FALSE),"")</f>
        <v>w/ Mortar Bond Coat or Adhesive</v>
      </c>
      <c r="V57" s="766">
        <f>IFERROR(VLOOKUP($J57,'WM-AR'!$I$7:$AS$3267,22,FALSE),"")</f>
        <v>0</v>
      </c>
      <c r="W57" s="766" t="str">
        <f>IFERROR(VLOOKUP($J57,'WM-AR'!$I$7:$AS$3267,24,FALSE),"")</f>
        <v>H&lt;150mm</v>
      </c>
      <c r="X57" s="766">
        <f>IFERROR(VLOOKUP($J57,'WM-AR'!$I$7:$AS$3267,25,FALSE),"")</f>
        <v>0</v>
      </c>
      <c r="Y57" s="766" t="str">
        <f>IFERROR(VLOOKUP($J57,'WM-AR'!$I$7:$AS$3267,26,FALSE),"")</f>
        <v>H=(  )mm</v>
      </c>
      <c r="Z57" s="766">
        <f>IFERROR(VLOOKUP($J57,'WM-AR'!$I$7:$AS$3267,27,FALSE),"")</f>
        <v>0</v>
      </c>
      <c r="AA57" s="766">
        <f>IFERROR(VLOOKUP($J57,'WM-AR'!$I$7:$AS$3267,28,FALSE),"")</f>
        <v>0</v>
      </c>
      <c r="AB57" s="766">
        <f>IFERROR(VLOOKUP($J57,'WM-AR'!$I$7:$AS$3267,29,FALSE),"")</f>
        <v>0</v>
      </c>
      <c r="AC57" s="766">
        <f>IFERROR(VLOOKUP($J57,'WM-AR'!$I$7:$AS$3267,30,FALSE),"")</f>
        <v>0</v>
      </c>
      <c r="AD57" s="766">
        <f>IFERROR(VLOOKUP($J57,'WM-AR'!$I$7:$AS$3267,31,FALSE),"")</f>
        <v>0</v>
      </c>
      <c r="AE57" s="766">
        <f>IFERROR(VLOOKUP($J57,'WM-AR'!$I$7:$AS$3267,32,FALSE),"")</f>
        <v>0</v>
      </c>
      <c r="AF57" s="766" t="str">
        <f>IFERROR(VLOOKUP($J57,'WM-AR'!$I$7:$AS$3267,33,FALSE),"")</f>
        <v/>
      </c>
      <c r="AG57" s="767"/>
      <c r="AH57" s="768" t="s">
        <v>2617</v>
      </c>
      <c r="AI57" s="768" t="s">
        <v>1670</v>
      </c>
      <c r="AJ57" s="769"/>
      <c r="AK57" s="769" t="str">
        <f>L57</f>
        <v>M</v>
      </c>
      <c r="AL57" s="770"/>
      <c r="AM57" s="88" t="str">
        <f>IF(AND(ISTEXT($E57),ISTEXT($B57)),"산출기준 &gt;&gt;  "&amp;_xlfn.XLOOKUP($E57,산출기준!$D:$D,산출기준!$E:$E,"매칭실패"),"")</f>
        <v/>
      </c>
    </row>
    <row r="58" spans="2:39" ht="33" customHeight="1" outlineLevel="1">
      <c r="B58" s="772"/>
      <c r="C58" s="773"/>
      <c r="D58" s="774"/>
      <c r="E58" s="761"/>
      <c r="F58" s="775"/>
      <c r="G58" s="759" t="str">
        <f t="shared" ref="G58:G60" si="11">IF(IF(O58=0,"",O58)&amp;" | "&amp;IF(P58=0,"",P58)&amp;" | "&amp;IF(R58=0,"",R58)&amp;" | "&amp;IF(S58=0,"",S58)=" |  |  | ","",IF(O58=0,"",O58)&amp;" | "&amp;IF(P58=0,"",P58)&amp;" | "&amp;IF(R58=0,"",R58)&amp;" | "&amp;IF(S58=0,"",S58))</f>
        <v/>
      </c>
      <c r="H58" s="763"/>
      <c r="I58" s="764" t="str">
        <f>IF(_xlfn.XLOOKUP(H58,'WM-AR'!I:I,'WM-AR'!F:F,"")=0,"",_xlfn.XLOOKUP(H58,'WM-AR'!I:I,'WM-AR'!F:F,""))</f>
        <v/>
      </c>
      <c r="J58" s="765" t="str">
        <f t="shared" ref="J58:J60" si="12">LEFT(I58,14)</f>
        <v/>
      </c>
      <c r="K58" s="766"/>
      <c r="L58" s="766" t="str">
        <f>IFERROR(VLOOKUP($J58,'WM-AR'!$I$7:$AS$3267,34,FALSE),"")</f>
        <v/>
      </c>
      <c r="M58" s="766" t="str">
        <f>IFERROR(VLOOKUP($J58,'WM-AR'!$I$7:$AS$3267,4,FALSE),"")</f>
        <v/>
      </c>
      <c r="N58" s="766" t="str">
        <f>IFERROR(VLOOKUP($J58,'WM-AR'!$I$7:$AS$3267,6,FALSE),"")</f>
        <v/>
      </c>
      <c r="O58" s="766" t="str">
        <f>IFERROR(VLOOKUP($J58,'WM-AR'!$I$7:$AS$3267,8,FALSE),"")</f>
        <v/>
      </c>
      <c r="P58" s="766" t="str">
        <f>IFERROR(VLOOKUP($J58,'WM-AR'!$I$7:$AS$3267,10,FALSE),"")</f>
        <v/>
      </c>
      <c r="Q58" s="766" t="str">
        <f>IFERROR(VLOOKUP($J58,'WM-AR'!$I$7:$AS$3267,12,FALSE),"")</f>
        <v/>
      </c>
      <c r="R58" s="766" t="str">
        <f>IFERROR(VLOOKUP($J58,'WM-AR'!$I$7:$AS$3267,14,FALSE),"")</f>
        <v/>
      </c>
      <c r="S58" s="766" t="str">
        <f>IFERROR(VLOOKUP($J58,'WM-AR'!$I$7:$AS$3267,16,FALSE),"")</f>
        <v/>
      </c>
      <c r="T58" s="766" t="str">
        <f>IFERROR(VLOOKUP($J58,'WM-AR'!$I$7:$AS$3267,18,FALSE),"")</f>
        <v/>
      </c>
      <c r="U58" s="766" t="str">
        <f>IFERROR(VLOOKUP($J58,'WM-AR'!$I$7:$AS$3267,20,FALSE),"")</f>
        <v/>
      </c>
      <c r="V58" s="766" t="str">
        <f>IFERROR(VLOOKUP($J58,'WM-AR'!$I$7:$AS$3267,22,FALSE),"")</f>
        <v/>
      </c>
      <c r="W58" s="766" t="str">
        <f>IFERROR(VLOOKUP($J58,'WM-AR'!$I$7:$AS$3267,24,FALSE),"")</f>
        <v/>
      </c>
      <c r="X58" s="766" t="str">
        <f>IFERROR(VLOOKUP($J58,'WM-AR'!$I$7:$AS$3267,25,FALSE),"")</f>
        <v/>
      </c>
      <c r="Y58" s="766" t="str">
        <f>IFERROR(VLOOKUP($J58,'WM-AR'!$I$7:$AS$3267,26,FALSE),"")</f>
        <v/>
      </c>
      <c r="Z58" s="766" t="str">
        <f>IFERROR(VLOOKUP($J58,'WM-AR'!$I$7:$AS$3267,27,FALSE),"")</f>
        <v/>
      </c>
      <c r="AA58" s="766" t="str">
        <f>IFERROR(VLOOKUP($J58,'WM-AR'!$I$7:$AS$3267,28,FALSE),"")</f>
        <v/>
      </c>
      <c r="AB58" s="766" t="str">
        <f>IFERROR(VLOOKUP($J58,'WM-AR'!$I$7:$AS$3267,29,FALSE),"")</f>
        <v/>
      </c>
      <c r="AC58" s="766" t="str">
        <f>IFERROR(VLOOKUP($J58,'WM-AR'!$I$7:$AS$3267,30,FALSE),"")</f>
        <v/>
      </c>
      <c r="AD58" s="766" t="str">
        <f>IFERROR(VLOOKUP($J58,'WM-AR'!$I$7:$AS$3267,31,FALSE),"")</f>
        <v/>
      </c>
      <c r="AE58" s="766" t="str">
        <f>IFERROR(VLOOKUP($J58,'WM-AR'!$I$7:$AS$3267,32,FALSE),"")</f>
        <v/>
      </c>
      <c r="AF58" s="766" t="str">
        <f>IFERROR(VLOOKUP($J58,'WM-AR'!$I$7:$AS$3267,33,FALSE),"")</f>
        <v/>
      </c>
      <c r="AG58" s="767"/>
      <c r="AH58" s="768"/>
      <c r="AI58" s="768"/>
      <c r="AJ58" s="769"/>
      <c r="AK58" s="769" t="str">
        <f>L58</f>
        <v/>
      </c>
      <c r="AL58" s="770"/>
      <c r="AM58" s="88" t="str">
        <f>IF(AND(ISTEXT($E58),ISTEXT($B58)),"산출기준 &gt;&gt;  "&amp;_xlfn.XLOOKUP($E58,산출기준!$D:$D,산출기준!$E:$E,"매칭실패"),"")</f>
        <v/>
      </c>
    </row>
    <row r="59" spans="2:39" ht="33" customHeight="1" outlineLevel="1">
      <c r="B59" s="772"/>
      <c r="C59" s="773"/>
      <c r="D59" s="774"/>
      <c r="E59" s="761"/>
      <c r="F59" s="775"/>
      <c r="G59" s="759" t="str">
        <f t="shared" si="11"/>
        <v/>
      </c>
      <c r="H59" s="763"/>
      <c r="I59" s="764" t="str">
        <f>IF(_xlfn.XLOOKUP(H59,'WM-AR'!I:I,'WM-AR'!F:F,"")=0,"",_xlfn.XLOOKUP(H59,'WM-AR'!I:I,'WM-AR'!F:F,""))</f>
        <v/>
      </c>
      <c r="J59" s="765" t="str">
        <f t="shared" si="12"/>
        <v/>
      </c>
      <c r="K59" s="766"/>
      <c r="L59" s="766" t="str">
        <f>IFERROR(VLOOKUP($J59,'WM-AR'!$I$7:$AS$3267,34,FALSE),"")</f>
        <v/>
      </c>
      <c r="M59" s="766" t="str">
        <f>IFERROR(VLOOKUP($J59,'WM-AR'!$I$7:$AS$3267,4,FALSE),"")</f>
        <v/>
      </c>
      <c r="N59" s="766" t="str">
        <f>IFERROR(VLOOKUP($J59,'WM-AR'!$I$7:$AS$3267,6,FALSE),"")</f>
        <v/>
      </c>
      <c r="O59" s="766" t="str">
        <f>IFERROR(VLOOKUP($J59,'WM-AR'!$I$7:$AS$3267,8,FALSE),"")</f>
        <v/>
      </c>
      <c r="P59" s="766" t="str">
        <f>IFERROR(VLOOKUP($J59,'WM-AR'!$I$7:$AS$3267,10,FALSE),"")</f>
        <v/>
      </c>
      <c r="Q59" s="766" t="str">
        <f>IFERROR(VLOOKUP($J59,'WM-AR'!$I$7:$AS$3267,12,FALSE),"")</f>
        <v/>
      </c>
      <c r="R59" s="766" t="str">
        <f>IFERROR(VLOOKUP($J59,'WM-AR'!$I$7:$AS$3267,14,FALSE),"")</f>
        <v/>
      </c>
      <c r="S59" s="766" t="str">
        <f>IFERROR(VLOOKUP($J59,'WM-AR'!$I$7:$AS$3267,16,FALSE),"")</f>
        <v/>
      </c>
      <c r="T59" s="766" t="str">
        <f>IFERROR(VLOOKUP($J59,'WM-AR'!$I$7:$AS$3267,18,FALSE),"")</f>
        <v/>
      </c>
      <c r="U59" s="766" t="str">
        <f>IFERROR(VLOOKUP($J59,'WM-AR'!$I$7:$AS$3267,20,FALSE),"")</f>
        <v/>
      </c>
      <c r="V59" s="766" t="str">
        <f>IFERROR(VLOOKUP($J59,'WM-AR'!$I$7:$AS$3267,22,FALSE),"")</f>
        <v/>
      </c>
      <c r="W59" s="766" t="str">
        <f>IFERROR(VLOOKUP($J59,'WM-AR'!$I$7:$AS$3267,24,FALSE),"")</f>
        <v/>
      </c>
      <c r="X59" s="766" t="str">
        <f>IFERROR(VLOOKUP($J59,'WM-AR'!$I$7:$AS$3267,25,FALSE),"")</f>
        <v/>
      </c>
      <c r="Y59" s="766" t="str">
        <f>IFERROR(VLOOKUP($J59,'WM-AR'!$I$7:$AS$3267,26,FALSE),"")</f>
        <v/>
      </c>
      <c r="Z59" s="766" t="str">
        <f>IFERROR(VLOOKUP($J59,'WM-AR'!$I$7:$AS$3267,27,FALSE),"")</f>
        <v/>
      </c>
      <c r="AA59" s="766" t="str">
        <f>IFERROR(VLOOKUP($J59,'WM-AR'!$I$7:$AS$3267,28,FALSE),"")</f>
        <v/>
      </c>
      <c r="AB59" s="766" t="str">
        <f>IFERROR(VLOOKUP($J59,'WM-AR'!$I$7:$AS$3267,29,FALSE),"")</f>
        <v/>
      </c>
      <c r="AC59" s="766" t="str">
        <f>IFERROR(VLOOKUP($J59,'WM-AR'!$I$7:$AS$3267,30,FALSE),"")</f>
        <v/>
      </c>
      <c r="AD59" s="766" t="str">
        <f>IFERROR(VLOOKUP($J59,'WM-AR'!$I$7:$AS$3267,31,FALSE),"")</f>
        <v/>
      </c>
      <c r="AE59" s="766" t="str">
        <f>IFERROR(VLOOKUP($J59,'WM-AR'!$I$7:$AS$3267,32,FALSE),"")</f>
        <v/>
      </c>
      <c r="AF59" s="766" t="str">
        <f>IFERROR(VLOOKUP($J59,'WM-AR'!$I$7:$AS$3267,33,FALSE),"")</f>
        <v/>
      </c>
      <c r="AG59" s="767"/>
      <c r="AH59" s="768"/>
      <c r="AI59" s="768"/>
      <c r="AJ59" s="769"/>
      <c r="AK59" s="769" t="str">
        <f>L59</f>
        <v/>
      </c>
      <c r="AL59" s="770"/>
      <c r="AM59" s="88" t="str">
        <f>IF(AND(ISTEXT($E59),ISTEXT($B59)),"산출기준 &gt;&gt;  "&amp;_xlfn.XLOOKUP($E59,산출기준!$D:$D,산출기준!$E:$E,"매칭실패"),"")</f>
        <v/>
      </c>
    </row>
    <row r="60" spans="2:39" s="600" customFormat="1" ht="33" customHeight="1" outlineLevel="1">
      <c r="B60" s="783"/>
      <c r="C60" s="774"/>
      <c r="D60" s="774"/>
      <c r="E60" s="777"/>
      <c r="F60" s="784"/>
      <c r="G60" s="760" t="str">
        <f t="shared" si="11"/>
        <v/>
      </c>
      <c r="H60" s="760"/>
      <c r="I60" s="779"/>
      <c r="J60" s="780" t="str">
        <f t="shared" si="12"/>
        <v/>
      </c>
      <c r="K60" s="781"/>
      <c r="L60" s="781" t="str">
        <f>IFERROR(VLOOKUP($J60,'WM-AR'!$I$7:$AS$3267,34,FALSE),"")</f>
        <v/>
      </c>
      <c r="M60" s="781" t="str">
        <f>IFERROR(VLOOKUP($J60,'WM-AR'!$I$7:$AS$3267,4,FALSE),"")</f>
        <v/>
      </c>
      <c r="N60" s="781" t="str">
        <f>IFERROR(VLOOKUP($J60,'WM-AR'!$I$7:$AS$3267,6,FALSE),"")</f>
        <v/>
      </c>
      <c r="O60" s="781" t="str">
        <f>IFERROR(VLOOKUP($J60,'WM-AR'!$I$7:$AS$3267,8,FALSE),"")</f>
        <v/>
      </c>
      <c r="P60" s="781" t="str">
        <f>IFERROR(VLOOKUP($J60,'WM-AR'!$I$7:$AS$3267,10,FALSE),"")</f>
        <v/>
      </c>
      <c r="Q60" s="781" t="str">
        <f>IFERROR(VLOOKUP($J60,'WM-AR'!$I$7:$AS$3267,12,FALSE),"")</f>
        <v/>
      </c>
      <c r="R60" s="781" t="str">
        <f>IFERROR(VLOOKUP($J60,'WM-AR'!$I$7:$AS$3267,14,FALSE),"")</f>
        <v/>
      </c>
      <c r="S60" s="781" t="str">
        <f>IFERROR(VLOOKUP($J60,'WM-AR'!$I$7:$AS$3267,16,FALSE),"")</f>
        <v/>
      </c>
      <c r="T60" s="781" t="str">
        <f>IFERROR(VLOOKUP($J60,'WM-AR'!$I$7:$AS$3267,18,FALSE),"")</f>
        <v/>
      </c>
      <c r="U60" s="781" t="str">
        <f>IFERROR(VLOOKUP($J60,'WM-AR'!$I$7:$AS$3267,20,FALSE),"")</f>
        <v/>
      </c>
      <c r="V60" s="781" t="str">
        <f>IFERROR(VLOOKUP($J60,'WM-AR'!$I$7:$AS$3267,22,FALSE),"")</f>
        <v/>
      </c>
      <c r="W60" s="781" t="str">
        <f>IFERROR(VLOOKUP($J60,'WM-AR'!$I$7:$AS$3267,24,FALSE),"")</f>
        <v/>
      </c>
      <c r="X60" s="781" t="str">
        <f>IFERROR(VLOOKUP($J60,'WM-AR'!$I$7:$AS$3267,25,FALSE),"")</f>
        <v/>
      </c>
      <c r="Y60" s="781" t="str">
        <f>IFERROR(VLOOKUP($J60,'WM-AR'!$I$7:$AS$3267,26,FALSE),"")</f>
        <v/>
      </c>
      <c r="Z60" s="781" t="str">
        <f>IFERROR(VLOOKUP($J60,'WM-AR'!$I$7:$AS$3267,27,FALSE),"")</f>
        <v/>
      </c>
      <c r="AA60" s="781" t="str">
        <f>IFERROR(VLOOKUP($J60,'WM-AR'!$I$7:$AS$3267,28,FALSE),"")</f>
        <v/>
      </c>
      <c r="AB60" s="781" t="str">
        <f>IFERROR(VLOOKUP($J60,'WM-AR'!$I$7:$AS$3267,29,FALSE),"")</f>
        <v/>
      </c>
      <c r="AC60" s="781" t="str">
        <f>IFERROR(VLOOKUP($J60,'WM-AR'!$I$7:$AS$3267,30,FALSE),"")</f>
        <v/>
      </c>
      <c r="AD60" s="781" t="str">
        <f>IFERROR(VLOOKUP($J60,'WM-AR'!$I$7:$AS$3267,31,FALSE),"")</f>
        <v/>
      </c>
      <c r="AE60" s="781" t="str">
        <f>IFERROR(VLOOKUP($J60,'WM-AR'!$I$7:$AS$3267,32,FALSE),"")</f>
        <v/>
      </c>
      <c r="AF60" s="781" t="str">
        <f>IFERROR(VLOOKUP($J60,'WM-AR'!$I$7:$AS$3267,33,FALSE),"")</f>
        <v/>
      </c>
      <c r="AG60" s="767"/>
      <c r="AH60" s="768"/>
      <c r="AI60" s="768"/>
      <c r="AJ60" s="782"/>
      <c r="AK60" s="782" t="str">
        <f>L60</f>
        <v/>
      </c>
      <c r="AL60" s="779"/>
      <c r="AM60" s="600" t="str">
        <f>IF(AND(ISTEXT($E60),ISTEXT($B60)),"산출기준 &gt;&gt;  "&amp;_xlfn.XLOOKUP($E60,산출기준!$D:$D,산출기준!$E:$E,"매칭실패"),"")</f>
        <v/>
      </c>
    </row>
    <row r="61" spans="2:39" outlineLevel="1">
      <c r="B61" s="744"/>
      <c r="C61" s="745"/>
      <c r="D61" s="746"/>
      <c r="E61" s="747" t="s">
        <v>2606</v>
      </c>
      <c r="F61" s="745" t="s">
        <v>2600</v>
      </c>
      <c r="G61" s="748" t="str">
        <f>VLOOKUP(E61,'참조용_Int Finish_Style-WM_DB'!$C$5:$D$133,2,FALSE)</f>
        <v xml:space="preserve"> | A04AM078-00001 |  | A04AT198-00002</v>
      </c>
      <c r="H61" s="749"/>
      <c r="I61" s="750"/>
      <c r="J61" s="751"/>
      <c r="K61" s="752"/>
      <c r="L61" s="752"/>
      <c r="M61" s="752"/>
      <c r="N61" s="752"/>
      <c r="O61" s="752"/>
      <c r="P61" s="752"/>
      <c r="Q61" s="752"/>
      <c r="R61" s="752"/>
      <c r="S61" s="752"/>
      <c r="T61" s="752"/>
      <c r="U61" s="752"/>
      <c r="V61" s="752"/>
      <c r="W61" s="752"/>
      <c r="X61" s="752"/>
      <c r="Y61" s="752"/>
      <c r="Z61" s="752"/>
      <c r="AA61" s="752"/>
      <c r="AB61" s="752"/>
      <c r="AC61" s="752"/>
      <c r="AD61" s="752"/>
      <c r="AE61" s="752"/>
      <c r="AF61" s="753"/>
      <c r="AG61" s="754"/>
      <c r="AH61" s="755"/>
      <c r="AI61" s="755"/>
      <c r="AJ61" s="753"/>
      <c r="AK61" s="756"/>
      <c r="AL61" s="771"/>
      <c r="AM61" s="88" t="str">
        <f>IF(AND(ISTEXT($E61),ISTEXT($B61)),"산출기준 &gt;&gt;  "&amp;_xlfn.XLOOKUP($E61,산출기준!$D:$D,산출기준!$E:$E,"매칭실패"),"")</f>
        <v/>
      </c>
    </row>
    <row r="62" spans="2:39" ht="33" customHeight="1" outlineLevel="1">
      <c r="B62" s="772"/>
      <c r="C62" s="773"/>
      <c r="D62" s="774"/>
      <c r="E62" s="761"/>
      <c r="F62" s="775"/>
      <c r="G62" s="759" t="str">
        <f>IF(IF(O62=0,"",O62)&amp;" | "&amp;IF(P62=0,"",P62)&amp;" | "&amp;IF(R62=0,"",R62)&amp;" | "&amp;IF(S62=0,"",S62)=" |  |  | ","",IF(O62=0,"",O62)&amp;" | "&amp;IF(P62=0,"",P62)&amp;" | "&amp;IF(R62=0,"",R62)&amp;" | "&amp;IF(S62=0,"",S62))</f>
        <v xml:space="preserve">Internal Wall Painting | Acrylic Emulsion Paint |  | </v>
      </c>
      <c r="H62" s="763" t="str" cm="1">
        <f t="array" ref="H62:H63">_xlfn.TEXTSPLIT(G61,," | ",TRUE)</f>
        <v>A04AM078-00001</v>
      </c>
      <c r="I62" s="764" t="str">
        <f>IF(_xlfn.XLOOKUP(H62,'WM-AR'!I:I,'WM-AR'!F:F,"")=0,"",_xlfn.XLOOKUP(H62,'WM-AR'!I:I,'WM-AR'!F:F,""))</f>
        <v xml:space="preserve">A04AM078-00001 Finishing Work Painting Work Internal Wall Painting Acrylic Emulsion Paint       </v>
      </c>
      <c r="J62" s="765" t="str">
        <f>LEFT(I62,14)</f>
        <v>A04AM078-00001</v>
      </c>
      <c r="K62" s="766"/>
      <c r="L62" s="766" t="str">
        <f>IFERROR(VLOOKUP($J62,'WM-AR'!$I$7:$AS$3267,34,FALSE),"")</f>
        <v>M2</v>
      </c>
      <c r="M62" s="766" t="str">
        <f>IFERROR(VLOOKUP($J62,'WM-AR'!$I$7:$AS$3267,4,FALSE),"")</f>
        <v>Finishing Work</v>
      </c>
      <c r="N62" s="766" t="str">
        <f>IFERROR(VLOOKUP($J62,'WM-AR'!$I$7:$AS$3267,6,FALSE),"")</f>
        <v>Painting Work</v>
      </c>
      <c r="O62" s="766" t="str">
        <f>IFERROR(VLOOKUP($J62,'WM-AR'!$I$7:$AS$3267,8,FALSE),"")</f>
        <v>Internal Wall Painting</v>
      </c>
      <c r="P62" s="766" t="str">
        <f>IFERROR(VLOOKUP($J62,'WM-AR'!$I$7:$AS$3267,10,FALSE),"")</f>
        <v>Acrylic Emulsion Paint</v>
      </c>
      <c r="Q62" s="766">
        <f>IFERROR(VLOOKUP($J62,'WM-AR'!$I$7:$AS$3267,12,FALSE),"")</f>
        <v>0</v>
      </c>
      <c r="R62" s="766">
        <f>IFERROR(VLOOKUP($J62,'WM-AR'!$I$7:$AS$3267,14,FALSE),"")</f>
        <v>0</v>
      </c>
      <c r="S62" s="766">
        <f>IFERROR(VLOOKUP($J62,'WM-AR'!$I$7:$AS$3267,16,FALSE),"")</f>
        <v>0</v>
      </c>
      <c r="T62" s="766">
        <f>IFERROR(VLOOKUP($J62,'WM-AR'!$I$7:$AS$3267,18,FALSE),"")</f>
        <v>0</v>
      </c>
      <c r="U62" s="766" t="str">
        <f>IFERROR(VLOOKUP($J62,'WM-AR'!$I$7:$AS$3267,20,FALSE),"")</f>
        <v/>
      </c>
      <c r="V62" s="766">
        <f>IFERROR(VLOOKUP($J62,'WM-AR'!$I$7:$AS$3267,22,FALSE),"")</f>
        <v>0</v>
      </c>
      <c r="W62" s="766" t="str">
        <f>IFERROR(VLOOKUP($J62,'WM-AR'!$I$7:$AS$3267,24,FALSE),"")</f>
        <v/>
      </c>
      <c r="X62" s="766">
        <f>IFERROR(VLOOKUP($J62,'WM-AR'!$I$7:$AS$3267,25,FALSE),"")</f>
        <v>0</v>
      </c>
      <c r="Y62" s="766" t="str">
        <f>IFERROR(VLOOKUP($J62,'WM-AR'!$I$7:$AS$3267,26,FALSE),"")</f>
        <v/>
      </c>
      <c r="Z62" s="766">
        <f>IFERROR(VLOOKUP($J62,'WM-AR'!$I$7:$AS$3267,27,FALSE),"")</f>
        <v>0</v>
      </c>
      <c r="AA62" s="766">
        <f>IFERROR(VLOOKUP($J62,'WM-AR'!$I$7:$AS$3267,28,FALSE),"")</f>
        <v>0</v>
      </c>
      <c r="AB62" s="766">
        <f>IFERROR(VLOOKUP($J62,'WM-AR'!$I$7:$AS$3267,29,FALSE),"")</f>
        <v>0</v>
      </c>
      <c r="AC62" s="766">
        <f>IFERROR(VLOOKUP($J62,'WM-AR'!$I$7:$AS$3267,30,FALSE),"")</f>
        <v>0</v>
      </c>
      <c r="AD62" s="766">
        <f>IFERROR(VLOOKUP($J62,'WM-AR'!$I$7:$AS$3267,31,FALSE),"")</f>
        <v>0</v>
      </c>
      <c r="AE62" s="766">
        <f>IFERROR(VLOOKUP($J62,'WM-AR'!$I$7:$AS$3267,32,FALSE),"")</f>
        <v>0</v>
      </c>
      <c r="AF62" s="766" t="str">
        <f>IFERROR(VLOOKUP($J62,'WM-AR'!$I$7:$AS$3267,33,FALSE),"")</f>
        <v/>
      </c>
      <c r="AG62" s="767"/>
      <c r="AH62" s="768" t="s">
        <v>1678</v>
      </c>
      <c r="AI62" s="768" t="s">
        <v>2618</v>
      </c>
      <c r="AJ62" s="769"/>
      <c r="AK62" s="769" t="str">
        <f t="shared" ref="AK62:AK65" si="13">L62</f>
        <v>M2</v>
      </c>
      <c r="AL62" s="770"/>
      <c r="AM62" s="88" t="str">
        <f>IF(AND(ISTEXT($E62),ISTEXT($B62)),"산출기준 &gt;&gt;  "&amp;_xlfn.XLOOKUP($E62,산출기준!$D:$D,산출기준!$E:$E,"매칭실패"),"")</f>
        <v/>
      </c>
    </row>
    <row r="63" spans="2:39" ht="33" customHeight="1" outlineLevel="1">
      <c r="B63" s="772"/>
      <c r="C63" s="773"/>
      <c r="D63" s="774"/>
      <c r="E63" s="761"/>
      <c r="F63" s="775"/>
      <c r="G63" s="759" t="str">
        <f t="shared" ref="G63:G65" si="14">IF(IF(O63=0,"",O63)&amp;" | "&amp;IF(P63=0,"",P63)&amp;" | "&amp;IF(R63=0,"",R63)&amp;" | "&amp;IF(S63=0,"",S63)=" |  |  | ","",IF(O63=0,"",O63)&amp;" | "&amp;IF(P63=0,"",P63)&amp;" | "&amp;IF(R63=0,"",R63)&amp;" | "&amp;IF(S63=0,"",S63))</f>
        <v xml:space="preserve">Plastering |  |  | </v>
      </c>
      <c r="H63" s="763" t="str">
        <v>A04AT198-00002</v>
      </c>
      <c r="I63" s="764" t="str">
        <f>IF(_xlfn.XLOOKUP(H63,'WM-AR'!I:I,'WM-AR'!F:F,"")=0,"",_xlfn.XLOOKUP(H63,'WM-AR'!I:I,'WM-AR'!F:F,""))</f>
        <v xml:space="preserve">A04AT198-00002 Finishing Work Plastering Work Plastering     for Internal Masonry Wall   </v>
      </c>
      <c r="J63" s="765" t="str">
        <f t="shared" ref="J63:J65" si="15">LEFT(I63,14)</f>
        <v>A04AT198-00002</v>
      </c>
      <c r="K63" s="766"/>
      <c r="L63" s="766" t="str">
        <f>IFERROR(VLOOKUP($J63,'WM-AR'!$I$7:$AS$3267,34,FALSE),"")</f>
        <v>M2</v>
      </c>
      <c r="M63" s="766" t="str">
        <f>IFERROR(VLOOKUP($J63,'WM-AR'!$I$7:$AS$3267,4,FALSE),"")</f>
        <v>Finishing Work</v>
      </c>
      <c r="N63" s="766" t="str">
        <f>IFERROR(VLOOKUP($J63,'WM-AR'!$I$7:$AS$3267,6,FALSE),"")</f>
        <v>Plastering Work</v>
      </c>
      <c r="O63" s="766" t="str">
        <f>IFERROR(VLOOKUP($J63,'WM-AR'!$I$7:$AS$3267,8,FALSE),"")</f>
        <v>Plastering</v>
      </c>
      <c r="P63" s="766">
        <f>IFERROR(VLOOKUP($J63,'WM-AR'!$I$7:$AS$3267,10,FALSE),"")</f>
        <v>0</v>
      </c>
      <c r="Q63" s="766">
        <f>IFERROR(VLOOKUP($J63,'WM-AR'!$I$7:$AS$3267,12,FALSE),"")</f>
        <v>0</v>
      </c>
      <c r="R63" s="766">
        <f>IFERROR(VLOOKUP($J63,'WM-AR'!$I$7:$AS$3267,14,FALSE),"")</f>
        <v>0</v>
      </c>
      <c r="S63" s="766">
        <f>IFERROR(VLOOKUP($J63,'WM-AR'!$I$7:$AS$3267,16,FALSE),"")</f>
        <v>0</v>
      </c>
      <c r="T63" s="766" t="str">
        <f>IFERROR(VLOOKUP($J63,'WM-AR'!$I$7:$AS$3267,18,FALSE),"")</f>
        <v>for Internal Masonry Wall</v>
      </c>
      <c r="U63" s="766" t="str">
        <f>IFERROR(VLOOKUP($J63,'WM-AR'!$I$7:$AS$3267,20,FALSE),"")</f>
        <v/>
      </c>
      <c r="V63" s="766">
        <f>IFERROR(VLOOKUP($J63,'WM-AR'!$I$7:$AS$3267,22,FALSE),"")</f>
        <v>0</v>
      </c>
      <c r="W63" s="766">
        <f>IFERROR(VLOOKUP($J63,'WM-AR'!$I$7:$AS$3267,24,FALSE),"")</f>
        <v>0</v>
      </c>
      <c r="X63" s="766">
        <f>IFERROR(VLOOKUP($J63,'WM-AR'!$I$7:$AS$3267,25,FALSE),"")</f>
        <v>0</v>
      </c>
      <c r="Y63" s="766" t="str">
        <f>IFERROR(VLOOKUP($J63,'WM-AR'!$I$7:$AS$3267,26,FALSE),"")</f>
        <v>THK=(  )mm</v>
      </c>
      <c r="Z63" s="766">
        <f>IFERROR(VLOOKUP($J63,'WM-AR'!$I$7:$AS$3267,27,FALSE),"")</f>
        <v>0</v>
      </c>
      <c r="AA63" s="766">
        <f>IFERROR(VLOOKUP($J63,'WM-AR'!$I$7:$AS$3267,28,FALSE),"")</f>
        <v>0</v>
      </c>
      <c r="AB63" s="766">
        <f>IFERROR(VLOOKUP($J63,'WM-AR'!$I$7:$AS$3267,29,FALSE),"")</f>
        <v>0</v>
      </c>
      <c r="AC63" s="766">
        <f>IFERROR(VLOOKUP($J63,'WM-AR'!$I$7:$AS$3267,30,FALSE),"")</f>
        <v>0</v>
      </c>
      <c r="AD63" s="766">
        <f>IFERROR(VLOOKUP($J63,'WM-AR'!$I$7:$AS$3267,31,FALSE),"")</f>
        <v>0</v>
      </c>
      <c r="AE63" s="766">
        <f>IFERROR(VLOOKUP($J63,'WM-AR'!$I$7:$AS$3267,32,FALSE),"")</f>
        <v>0</v>
      </c>
      <c r="AF63" s="766" t="str">
        <f>IFERROR(VLOOKUP($J63,'WM-AR'!$I$7:$AS$3267,33,FALSE),"")</f>
        <v/>
      </c>
      <c r="AG63" s="767"/>
      <c r="AH63" s="768" t="s">
        <v>1678</v>
      </c>
      <c r="AI63" s="785" t="s">
        <v>2609</v>
      </c>
      <c r="AJ63" s="769"/>
      <c r="AK63" s="769" t="str">
        <f t="shared" si="13"/>
        <v>M2</v>
      </c>
      <c r="AL63" s="770"/>
      <c r="AM63" s="88" t="str">
        <f>IF(AND(ISTEXT($E63),ISTEXT($B63)),"산출기준 &gt;&gt;  "&amp;_xlfn.XLOOKUP($E63,산출기준!$D:$D,산출기준!$E:$E,"매칭실패"),"")</f>
        <v/>
      </c>
    </row>
    <row r="64" spans="2:39" ht="33" customHeight="1" outlineLevel="1">
      <c r="B64" s="772"/>
      <c r="C64" s="773"/>
      <c r="D64" s="774"/>
      <c r="E64" s="761"/>
      <c r="F64" s="775"/>
      <c r="G64" s="759" t="str">
        <f t="shared" si="14"/>
        <v/>
      </c>
      <c r="H64" s="763"/>
      <c r="I64" s="764" t="str">
        <f>IF(_xlfn.XLOOKUP(H64,'WM-AR'!I:I,'WM-AR'!F:F,"")=0,"",_xlfn.XLOOKUP(H64,'WM-AR'!I:I,'WM-AR'!F:F,""))</f>
        <v/>
      </c>
      <c r="J64" s="765" t="str">
        <f t="shared" si="15"/>
        <v/>
      </c>
      <c r="K64" s="766"/>
      <c r="L64" s="766" t="str">
        <f>IFERROR(VLOOKUP($J64,'WM-AR'!$I$7:$AS$3267,34,FALSE),"")</f>
        <v/>
      </c>
      <c r="M64" s="766" t="str">
        <f>IFERROR(VLOOKUP($J64,'WM-AR'!$I$7:$AS$3267,4,FALSE),"")</f>
        <v/>
      </c>
      <c r="N64" s="766" t="str">
        <f>IFERROR(VLOOKUP($J64,'WM-AR'!$I$7:$AS$3267,6,FALSE),"")</f>
        <v/>
      </c>
      <c r="O64" s="766" t="str">
        <f>IFERROR(VLOOKUP($J64,'WM-AR'!$I$7:$AS$3267,8,FALSE),"")</f>
        <v/>
      </c>
      <c r="P64" s="766" t="str">
        <f>IFERROR(VLOOKUP($J64,'WM-AR'!$I$7:$AS$3267,10,FALSE),"")</f>
        <v/>
      </c>
      <c r="Q64" s="766" t="str">
        <f>IFERROR(VLOOKUP($J64,'WM-AR'!$I$7:$AS$3267,12,FALSE),"")</f>
        <v/>
      </c>
      <c r="R64" s="766" t="str">
        <f>IFERROR(VLOOKUP($J64,'WM-AR'!$I$7:$AS$3267,14,FALSE),"")</f>
        <v/>
      </c>
      <c r="S64" s="766" t="str">
        <f>IFERROR(VLOOKUP($J64,'WM-AR'!$I$7:$AS$3267,16,FALSE),"")</f>
        <v/>
      </c>
      <c r="T64" s="766" t="str">
        <f>IFERROR(VLOOKUP($J64,'WM-AR'!$I$7:$AS$3267,18,FALSE),"")</f>
        <v/>
      </c>
      <c r="U64" s="766" t="str">
        <f>IFERROR(VLOOKUP($J64,'WM-AR'!$I$7:$AS$3267,20,FALSE),"")</f>
        <v/>
      </c>
      <c r="V64" s="766" t="str">
        <f>IFERROR(VLOOKUP($J64,'WM-AR'!$I$7:$AS$3267,22,FALSE),"")</f>
        <v/>
      </c>
      <c r="W64" s="766" t="str">
        <f>IFERROR(VLOOKUP($J64,'WM-AR'!$I$7:$AS$3267,24,FALSE),"")</f>
        <v/>
      </c>
      <c r="X64" s="766" t="str">
        <f>IFERROR(VLOOKUP($J64,'WM-AR'!$I$7:$AS$3267,25,FALSE),"")</f>
        <v/>
      </c>
      <c r="Y64" s="766" t="str">
        <f>IFERROR(VLOOKUP($J64,'WM-AR'!$I$7:$AS$3267,26,FALSE),"")</f>
        <v/>
      </c>
      <c r="Z64" s="766" t="str">
        <f>IFERROR(VLOOKUP($J64,'WM-AR'!$I$7:$AS$3267,27,FALSE),"")</f>
        <v/>
      </c>
      <c r="AA64" s="766" t="str">
        <f>IFERROR(VLOOKUP($J64,'WM-AR'!$I$7:$AS$3267,28,FALSE),"")</f>
        <v/>
      </c>
      <c r="AB64" s="766" t="str">
        <f>IFERROR(VLOOKUP($J64,'WM-AR'!$I$7:$AS$3267,29,FALSE),"")</f>
        <v/>
      </c>
      <c r="AC64" s="766" t="str">
        <f>IFERROR(VLOOKUP($J64,'WM-AR'!$I$7:$AS$3267,30,FALSE),"")</f>
        <v/>
      </c>
      <c r="AD64" s="766" t="str">
        <f>IFERROR(VLOOKUP($J64,'WM-AR'!$I$7:$AS$3267,31,FALSE),"")</f>
        <v/>
      </c>
      <c r="AE64" s="766" t="str">
        <f>IFERROR(VLOOKUP($J64,'WM-AR'!$I$7:$AS$3267,32,FALSE),"")</f>
        <v/>
      </c>
      <c r="AF64" s="766" t="str">
        <f>IFERROR(VLOOKUP($J64,'WM-AR'!$I$7:$AS$3267,33,FALSE),"")</f>
        <v/>
      </c>
      <c r="AG64" s="767"/>
      <c r="AH64" s="768"/>
      <c r="AI64" s="768"/>
      <c r="AJ64" s="769"/>
      <c r="AK64" s="769" t="str">
        <f t="shared" si="13"/>
        <v/>
      </c>
      <c r="AL64" s="770"/>
      <c r="AM64" s="88" t="str">
        <f>IF(AND(ISTEXT($E64),ISTEXT($B64)),"산출기준 &gt;&gt;  "&amp;_xlfn.XLOOKUP($E64,산출기준!$D:$D,산출기준!$E:$E,"매칭실패"),"")</f>
        <v/>
      </c>
    </row>
    <row r="65" spans="2:39" s="600" customFormat="1" ht="33" customHeight="1" outlineLevel="1">
      <c r="B65" s="783"/>
      <c r="C65" s="774"/>
      <c r="D65" s="774"/>
      <c r="E65" s="777"/>
      <c r="F65" s="784"/>
      <c r="G65" s="760" t="str">
        <f t="shared" si="14"/>
        <v xml:space="preserve">Internal Wall Painting | Anti-Dust Paint |  | </v>
      </c>
      <c r="H65" s="760"/>
      <c r="I65" s="779" t="s">
        <v>2619</v>
      </c>
      <c r="J65" s="780" t="str">
        <f t="shared" si="15"/>
        <v>A04AM078-00007</v>
      </c>
      <c r="K65" s="781"/>
      <c r="L65" s="781" t="str">
        <f>IFERROR(VLOOKUP($J65,'WM-AR'!$I$7:$AS$3267,34,FALSE),"")</f>
        <v>M2</v>
      </c>
      <c r="M65" s="781" t="str">
        <f>IFERROR(VLOOKUP($J65,'WM-AR'!$I$7:$AS$3267,4,FALSE),"")</f>
        <v>Finishing Work</v>
      </c>
      <c r="N65" s="781" t="str">
        <f>IFERROR(VLOOKUP($J65,'WM-AR'!$I$7:$AS$3267,6,FALSE),"")</f>
        <v>Painting Work</v>
      </c>
      <c r="O65" s="781" t="str">
        <f>IFERROR(VLOOKUP($J65,'WM-AR'!$I$7:$AS$3267,8,FALSE),"")</f>
        <v>Internal Wall Painting</v>
      </c>
      <c r="P65" s="781" t="str">
        <f>IFERROR(VLOOKUP($J65,'WM-AR'!$I$7:$AS$3267,10,FALSE),"")</f>
        <v>Anti-Dust Paint</v>
      </c>
      <c r="Q65" s="781">
        <f>IFERROR(VLOOKUP($J65,'WM-AR'!$I$7:$AS$3267,12,FALSE),"")</f>
        <v>0</v>
      </c>
      <c r="R65" s="781">
        <f>IFERROR(VLOOKUP($J65,'WM-AR'!$I$7:$AS$3267,14,FALSE),"")</f>
        <v>0</v>
      </c>
      <c r="S65" s="781">
        <f>IFERROR(VLOOKUP($J65,'WM-AR'!$I$7:$AS$3267,16,FALSE),"")</f>
        <v>0</v>
      </c>
      <c r="T65" s="781">
        <f>IFERROR(VLOOKUP($J65,'WM-AR'!$I$7:$AS$3267,18,FALSE),"")</f>
        <v>0</v>
      </c>
      <c r="U65" s="781" t="str">
        <f>IFERROR(VLOOKUP($J65,'WM-AR'!$I$7:$AS$3267,20,FALSE),"")</f>
        <v/>
      </c>
      <c r="V65" s="781">
        <f>IFERROR(VLOOKUP($J65,'WM-AR'!$I$7:$AS$3267,22,FALSE),"")</f>
        <v>0</v>
      </c>
      <c r="W65" s="781" t="str">
        <f>IFERROR(VLOOKUP($J65,'WM-AR'!$I$7:$AS$3267,24,FALSE),"")</f>
        <v/>
      </c>
      <c r="X65" s="781">
        <f>IFERROR(VLOOKUP($J65,'WM-AR'!$I$7:$AS$3267,25,FALSE),"")</f>
        <v>0</v>
      </c>
      <c r="Y65" s="781" t="str">
        <f>IFERROR(VLOOKUP($J65,'WM-AR'!$I$7:$AS$3267,26,FALSE),"")</f>
        <v/>
      </c>
      <c r="Z65" s="781">
        <f>IFERROR(VLOOKUP($J65,'WM-AR'!$I$7:$AS$3267,27,FALSE),"")</f>
        <v>0</v>
      </c>
      <c r="AA65" s="781">
        <f>IFERROR(VLOOKUP($J65,'WM-AR'!$I$7:$AS$3267,28,FALSE),"")</f>
        <v>0</v>
      </c>
      <c r="AB65" s="781">
        <f>IFERROR(VLOOKUP($J65,'WM-AR'!$I$7:$AS$3267,29,FALSE),"")</f>
        <v>0</v>
      </c>
      <c r="AC65" s="781">
        <f>IFERROR(VLOOKUP($J65,'WM-AR'!$I$7:$AS$3267,30,FALSE),"")</f>
        <v>0</v>
      </c>
      <c r="AD65" s="781">
        <f>IFERROR(VLOOKUP($J65,'WM-AR'!$I$7:$AS$3267,31,FALSE),"")</f>
        <v>0</v>
      </c>
      <c r="AE65" s="781">
        <f>IFERROR(VLOOKUP($J65,'WM-AR'!$I$7:$AS$3267,32,FALSE),"")</f>
        <v>0</v>
      </c>
      <c r="AF65" s="781" t="str">
        <f>IFERROR(VLOOKUP($J65,'WM-AR'!$I$7:$AS$3267,33,FALSE),"")</f>
        <v/>
      </c>
      <c r="AG65" s="767"/>
      <c r="AH65" s="768" t="s">
        <v>2620</v>
      </c>
      <c r="AI65" s="768" t="s">
        <v>2621</v>
      </c>
      <c r="AJ65" s="782"/>
      <c r="AK65" s="782" t="str">
        <f t="shared" si="13"/>
        <v>M2</v>
      </c>
      <c r="AL65" s="779"/>
      <c r="AM65" s="600" t="str">
        <f>IF(AND(ISTEXT($E65),ISTEXT($B65)),"산출기준 &gt;&gt;  "&amp;_xlfn.XLOOKUP($E65,산출기준!$D:$D,산출기준!$E:$E,"매칭실패"),"")</f>
        <v/>
      </c>
    </row>
    <row r="66" spans="2:39" outlineLevel="1">
      <c r="B66" s="744"/>
      <c r="C66" s="745"/>
      <c r="D66" s="746"/>
      <c r="E66" s="747" t="s">
        <v>2622</v>
      </c>
      <c r="F66" s="745" t="s">
        <v>2601</v>
      </c>
      <c r="G66" s="748" t="str">
        <f>VLOOKUP(E66,'참조용_Int Finish_Style-WM_DB'!$C$5:$D$133,2,FALSE)</f>
        <v xml:space="preserve"> | A04AS190-00001 |  | </v>
      </c>
      <c r="H66" s="749"/>
      <c r="I66" s="750"/>
      <c r="J66" s="751"/>
      <c r="K66" s="752"/>
      <c r="L66" s="752"/>
      <c r="M66" s="752"/>
      <c r="N66" s="752"/>
      <c r="O66" s="752"/>
      <c r="P66" s="752"/>
      <c r="Q66" s="752"/>
      <c r="R66" s="752"/>
      <c r="S66" s="752"/>
      <c r="T66" s="752"/>
      <c r="U66" s="752"/>
      <c r="V66" s="752"/>
      <c r="W66" s="752"/>
      <c r="X66" s="752"/>
      <c r="Y66" s="752"/>
      <c r="Z66" s="752"/>
      <c r="AA66" s="752"/>
      <c r="AB66" s="752"/>
      <c r="AC66" s="752"/>
      <c r="AD66" s="752"/>
      <c r="AE66" s="752"/>
      <c r="AF66" s="753"/>
      <c r="AG66" s="754"/>
      <c r="AH66" s="755"/>
      <c r="AI66" s="755"/>
      <c r="AJ66" s="753"/>
      <c r="AK66" s="756"/>
      <c r="AL66" s="771"/>
      <c r="AM66" s="88" t="str">
        <f>IF(AND(ISTEXT($E66),ISTEXT($B66)),"산출기준 &gt;&gt;  "&amp;_xlfn.XLOOKUP($E66,산출기준!$D:$D,산출기준!$E:$E,"매칭실패"),"")</f>
        <v/>
      </c>
    </row>
    <row r="67" spans="2:39" ht="33" customHeight="1" outlineLevel="1">
      <c r="B67" s="772"/>
      <c r="C67" s="773"/>
      <c r="D67" s="774"/>
      <c r="E67" s="788"/>
      <c r="F67" s="775"/>
      <c r="G67" s="759" t="str">
        <f>IF(IF(O67=0,"",O67)&amp;" | "&amp;IF(P67=0,"",P67)&amp;" | "&amp;IF(R67=0,"",R67)&amp;" | "&amp;IF(S67=0,"",S67)=" |  |  | ","",IF(O67=0,"",O67)&amp;" | "&amp;IF(P67=0,"",P67)&amp;" | "&amp;IF(R67=0,"",R67)&amp;" | "&amp;IF(S67=0,"",S67))</f>
        <v xml:space="preserve">Acoustic Tiled Ceiling System | M-Bar System |  | </v>
      </c>
      <c r="H67" s="763" t="str" cm="1">
        <f t="array" ref="H67">_xlfn.TEXTSPLIT(G66,," | ",TRUE)</f>
        <v>A04AS190-00001</v>
      </c>
      <c r="I67" s="764" t="str">
        <f>IF(_xlfn.XLOOKUP(H67,'WM-AR'!I:I,'WM-AR'!F:F,"")=0,"",_xlfn.XLOOKUP(H67,'WM-AR'!I:I,'WM-AR'!F:F,""))</f>
        <v xml:space="preserve">A04AS190-00001 Finishing Work Exterior/Interior Finish Work Acoustic Tiled Ceiling System M-Bar System     w/ Hot-Dip Galvanized Suspension System &amp; Accessories(Moldings, Ceiling Access Door/Hatch, Curtain Boxes and etc.)  </v>
      </c>
      <c r="J67" s="765" t="str">
        <f>LEFT(I67,14)</f>
        <v>A04AS190-00001</v>
      </c>
      <c r="K67" s="766"/>
      <c r="L67" s="766" t="str">
        <f>IFERROR(VLOOKUP($J67,'WM-AR'!$I$7:$AS$3267,34,FALSE),"")</f>
        <v>M2</v>
      </c>
      <c r="M67" s="766" t="str">
        <f>IFERROR(VLOOKUP($J67,'WM-AR'!$I$7:$AS$3267,4,FALSE),"")</f>
        <v>Finishing Work</v>
      </c>
      <c r="N67" s="766" t="str">
        <f>IFERROR(VLOOKUP($J67,'WM-AR'!$I$7:$AS$3267,6,FALSE),"")</f>
        <v>Exterior/Interior Finish Work</v>
      </c>
      <c r="O67" s="766" t="str">
        <f>IFERROR(VLOOKUP($J67,'WM-AR'!$I$7:$AS$3267,8,FALSE),"")</f>
        <v>Acoustic Tiled Ceiling System</v>
      </c>
      <c r="P67" s="766" t="str">
        <f>IFERROR(VLOOKUP($J67,'WM-AR'!$I$7:$AS$3267,10,FALSE),"")</f>
        <v>M-Bar System</v>
      </c>
      <c r="Q67" s="766">
        <f>IFERROR(VLOOKUP($J67,'WM-AR'!$I$7:$AS$3267,12,FALSE),"")</f>
        <v>0</v>
      </c>
      <c r="R67" s="766">
        <f>IFERROR(VLOOKUP($J67,'WM-AR'!$I$7:$AS$3267,14,FALSE),"")</f>
        <v>0</v>
      </c>
      <c r="S67" s="766">
        <f>IFERROR(VLOOKUP($J67,'WM-AR'!$I$7:$AS$3267,16,FALSE),"")</f>
        <v>0</v>
      </c>
      <c r="T67" s="766">
        <f>IFERROR(VLOOKUP($J67,'WM-AR'!$I$7:$AS$3267,18,FALSE),"")</f>
        <v>0</v>
      </c>
      <c r="U67" s="766" t="str">
        <f>IFERROR(VLOOKUP($J67,'WM-AR'!$I$7:$AS$3267,20,FALSE),"")</f>
        <v>w/ Hot-Dip Galvanized Suspension System &amp; Accessories(Moldings, Ceiling Access Door/Hatch, Curtain Boxes and etc.)</v>
      </c>
      <c r="V67" s="766">
        <f>IFERROR(VLOOKUP($J67,'WM-AR'!$I$7:$AS$3267,22,FALSE),"")</f>
        <v>0</v>
      </c>
      <c r="W67" s="766">
        <f>IFERROR(VLOOKUP($J67,'WM-AR'!$I$7:$AS$3267,24,FALSE),"")</f>
        <v>0</v>
      </c>
      <c r="X67" s="766">
        <f>IFERROR(VLOOKUP($J67,'WM-AR'!$I$7:$AS$3267,25,FALSE),"")</f>
        <v>0</v>
      </c>
      <c r="Y67" s="766" t="str">
        <f>IFERROR(VLOOKUP($J67,'WM-AR'!$I$7:$AS$3267,26,FALSE),"")</f>
        <v>Tile Size=(  )mm x (  )mm</v>
      </c>
      <c r="Z67" s="766">
        <f>IFERROR(VLOOKUP($J67,'WM-AR'!$I$7:$AS$3267,27,FALSE),"")</f>
        <v>0</v>
      </c>
      <c r="AA67" s="766">
        <f>IFERROR(VLOOKUP($J67,'WM-AR'!$I$7:$AS$3267,28,FALSE),"")</f>
        <v>0</v>
      </c>
      <c r="AB67" s="766">
        <f>IFERROR(VLOOKUP($J67,'WM-AR'!$I$7:$AS$3267,29,FALSE),"")</f>
        <v>0</v>
      </c>
      <c r="AC67" s="766">
        <f>IFERROR(VLOOKUP($J67,'WM-AR'!$I$7:$AS$3267,30,FALSE),"")</f>
        <v>0</v>
      </c>
      <c r="AD67" s="766">
        <f>IFERROR(VLOOKUP($J67,'WM-AR'!$I$7:$AS$3267,31,FALSE),"")</f>
        <v>0</v>
      </c>
      <c r="AE67" s="766">
        <f>IFERROR(VLOOKUP($J67,'WM-AR'!$I$7:$AS$3267,32,FALSE),"")</f>
        <v>0</v>
      </c>
      <c r="AF67" s="766" t="str">
        <f>IFERROR(VLOOKUP($J67,'WM-AR'!$I$7:$AS$3267,33,FALSE),"")</f>
        <v/>
      </c>
      <c r="AG67" s="767"/>
      <c r="AH67" s="768" t="s">
        <v>1657</v>
      </c>
      <c r="AI67" s="768" t="s">
        <v>1657</v>
      </c>
      <c r="AJ67" s="769"/>
      <c r="AK67" s="769" t="str">
        <f>L67</f>
        <v>M2</v>
      </c>
      <c r="AL67" s="770" t="s">
        <v>2612</v>
      </c>
      <c r="AM67" s="88" t="str">
        <f>IF(AND(ISTEXT($E67),ISTEXT($B67)),"산출기준 &gt;&gt;  "&amp;_xlfn.XLOOKUP($E67,산출기준!$D:$D,산출기준!$E:$E,"매칭실패"),"")</f>
        <v/>
      </c>
    </row>
    <row r="68" spans="2:39" ht="33" customHeight="1" outlineLevel="1">
      <c r="B68" s="772"/>
      <c r="C68" s="773"/>
      <c r="D68" s="774"/>
      <c r="E68" s="788"/>
      <c r="F68" s="775"/>
      <c r="G68" s="759" t="str">
        <f t="shared" ref="G68:G70" si="16">IF(IF(O68=0,"",O68)&amp;" | "&amp;IF(P68=0,"",P68)&amp;" | "&amp;IF(R68=0,"",R68)&amp;" | "&amp;IF(S68=0,"",S68)=" |  |  | ","",IF(O68=0,"",O68)&amp;" | "&amp;IF(P68=0,"",P68)&amp;" | "&amp;IF(R68=0,"",R68)&amp;" | "&amp;IF(S68=0,"",S68))</f>
        <v/>
      </c>
      <c r="H68" s="763"/>
      <c r="I68" s="764" t="str">
        <f>IF(_xlfn.XLOOKUP(H68,'WM-AR'!I:I,'WM-AR'!F:F,"")=0,"",_xlfn.XLOOKUP(H68,'WM-AR'!I:I,'WM-AR'!F:F,""))</f>
        <v/>
      </c>
      <c r="J68" s="765" t="str">
        <f t="shared" ref="J68:J70" si="17">LEFT(I68,14)</f>
        <v/>
      </c>
      <c r="K68" s="766"/>
      <c r="L68" s="766" t="str">
        <f>IFERROR(VLOOKUP($J68,'WM-AR'!$I$7:$AS$3267,34,FALSE),"")</f>
        <v/>
      </c>
      <c r="M68" s="766" t="str">
        <f>IFERROR(VLOOKUP($J68,'WM-AR'!$I$7:$AS$3267,4,FALSE),"")</f>
        <v/>
      </c>
      <c r="N68" s="766" t="str">
        <f>IFERROR(VLOOKUP($J68,'WM-AR'!$I$7:$AS$3267,6,FALSE),"")</f>
        <v/>
      </c>
      <c r="O68" s="766" t="str">
        <f>IFERROR(VLOOKUP($J68,'WM-AR'!$I$7:$AS$3267,8,FALSE),"")</f>
        <v/>
      </c>
      <c r="P68" s="766" t="str">
        <f>IFERROR(VLOOKUP($J68,'WM-AR'!$I$7:$AS$3267,10,FALSE),"")</f>
        <v/>
      </c>
      <c r="Q68" s="766" t="str">
        <f>IFERROR(VLOOKUP($J68,'WM-AR'!$I$7:$AS$3267,12,FALSE),"")</f>
        <v/>
      </c>
      <c r="R68" s="766" t="str">
        <f>IFERROR(VLOOKUP($J68,'WM-AR'!$I$7:$AS$3267,14,FALSE),"")</f>
        <v/>
      </c>
      <c r="S68" s="766" t="str">
        <f>IFERROR(VLOOKUP($J68,'WM-AR'!$I$7:$AS$3267,16,FALSE),"")</f>
        <v/>
      </c>
      <c r="T68" s="766" t="str">
        <f>IFERROR(VLOOKUP($J68,'WM-AR'!$I$7:$AS$3267,18,FALSE),"")</f>
        <v/>
      </c>
      <c r="U68" s="766" t="str">
        <f>IFERROR(VLOOKUP($J68,'WM-AR'!$I$7:$AS$3267,20,FALSE),"")</f>
        <v/>
      </c>
      <c r="V68" s="766" t="str">
        <f>IFERROR(VLOOKUP($J68,'WM-AR'!$I$7:$AS$3267,22,FALSE),"")</f>
        <v/>
      </c>
      <c r="W68" s="766" t="str">
        <f>IFERROR(VLOOKUP($J68,'WM-AR'!$I$7:$AS$3267,24,FALSE),"")</f>
        <v/>
      </c>
      <c r="X68" s="766" t="str">
        <f>IFERROR(VLOOKUP($J68,'WM-AR'!$I$7:$AS$3267,25,FALSE),"")</f>
        <v/>
      </c>
      <c r="Y68" s="766" t="str">
        <f>IFERROR(VLOOKUP($J68,'WM-AR'!$I$7:$AS$3267,26,FALSE),"")</f>
        <v/>
      </c>
      <c r="Z68" s="766" t="str">
        <f>IFERROR(VLOOKUP($J68,'WM-AR'!$I$7:$AS$3267,27,FALSE),"")</f>
        <v/>
      </c>
      <c r="AA68" s="766" t="str">
        <f>IFERROR(VLOOKUP($J68,'WM-AR'!$I$7:$AS$3267,28,FALSE),"")</f>
        <v/>
      </c>
      <c r="AB68" s="766" t="str">
        <f>IFERROR(VLOOKUP($J68,'WM-AR'!$I$7:$AS$3267,29,FALSE),"")</f>
        <v/>
      </c>
      <c r="AC68" s="766" t="str">
        <f>IFERROR(VLOOKUP($J68,'WM-AR'!$I$7:$AS$3267,30,FALSE),"")</f>
        <v/>
      </c>
      <c r="AD68" s="766" t="str">
        <f>IFERROR(VLOOKUP($J68,'WM-AR'!$I$7:$AS$3267,31,FALSE),"")</f>
        <v/>
      </c>
      <c r="AE68" s="766" t="str">
        <f>IFERROR(VLOOKUP($J68,'WM-AR'!$I$7:$AS$3267,32,FALSE),"")</f>
        <v/>
      </c>
      <c r="AF68" s="766" t="str">
        <f>IFERROR(VLOOKUP($J68,'WM-AR'!$I$7:$AS$3267,33,FALSE),"")</f>
        <v/>
      </c>
      <c r="AG68" s="767"/>
      <c r="AH68" s="768"/>
      <c r="AI68" s="768"/>
      <c r="AJ68" s="769"/>
      <c r="AK68" s="769" t="str">
        <f>L68</f>
        <v/>
      </c>
      <c r="AL68" s="770"/>
      <c r="AM68" s="88" t="str">
        <f>IF(AND(ISTEXT($E68),ISTEXT($B68)),"산출기준 &gt;&gt;  "&amp;_xlfn.XLOOKUP($E68,산출기준!$D:$D,산출기준!$E:$E,"매칭실패"),"")</f>
        <v/>
      </c>
    </row>
    <row r="69" spans="2:39" ht="33" customHeight="1" outlineLevel="1">
      <c r="B69" s="772"/>
      <c r="C69" s="773"/>
      <c r="D69" s="774"/>
      <c r="E69" s="788"/>
      <c r="F69" s="775"/>
      <c r="G69" s="759" t="str">
        <f t="shared" si="16"/>
        <v/>
      </c>
      <c r="H69" s="763"/>
      <c r="I69" s="764" t="str">
        <f>IF(_xlfn.XLOOKUP(H69,'WM-AR'!I:I,'WM-AR'!F:F,"")=0,"",_xlfn.XLOOKUP(H69,'WM-AR'!I:I,'WM-AR'!F:F,""))</f>
        <v/>
      </c>
      <c r="J69" s="765" t="str">
        <f t="shared" si="17"/>
        <v/>
      </c>
      <c r="K69" s="766"/>
      <c r="L69" s="766" t="str">
        <f>IFERROR(VLOOKUP($J69,'WM-AR'!$I$7:$AS$3267,34,FALSE),"")</f>
        <v/>
      </c>
      <c r="M69" s="766" t="str">
        <f>IFERROR(VLOOKUP($J69,'WM-AR'!$I$7:$AS$3267,4,FALSE),"")</f>
        <v/>
      </c>
      <c r="N69" s="766" t="str">
        <f>IFERROR(VLOOKUP($J69,'WM-AR'!$I$7:$AS$3267,6,FALSE),"")</f>
        <v/>
      </c>
      <c r="O69" s="766" t="str">
        <f>IFERROR(VLOOKUP($J69,'WM-AR'!$I$7:$AS$3267,8,FALSE),"")</f>
        <v/>
      </c>
      <c r="P69" s="766" t="str">
        <f>IFERROR(VLOOKUP($J69,'WM-AR'!$I$7:$AS$3267,10,FALSE),"")</f>
        <v/>
      </c>
      <c r="Q69" s="766" t="str">
        <f>IFERROR(VLOOKUP($J69,'WM-AR'!$I$7:$AS$3267,12,FALSE),"")</f>
        <v/>
      </c>
      <c r="R69" s="766" t="str">
        <f>IFERROR(VLOOKUP($J69,'WM-AR'!$I$7:$AS$3267,14,FALSE),"")</f>
        <v/>
      </c>
      <c r="S69" s="766" t="str">
        <f>IFERROR(VLOOKUP($J69,'WM-AR'!$I$7:$AS$3267,16,FALSE),"")</f>
        <v/>
      </c>
      <c r="T69" s="766" t="str">
        <f>IFERROR(VLOOKUP($J69,'WM-AR'!$I$7:$AS$3267,18,FALSE),"")</f>
        <v/>
      </c>
      <c r="U69" s="766" t="str">
        <f>IFERROR(VLOOKUP($J69,'WM-AR'!$I$7:$AS$3267,20,FALSE),"")</f>
        <v/>
      </c>
      <c r="V69" s="766" t="str">
        <f>IFERROR(VLOOKUP($J69,'WM-AR'!$I$7:$AS$3267,22,FALSE),"")</f>
        <v/>
      </c>
      <c r="W69" s="766" t="str">
        <f>IFERROR(VLOOKUP($J69,'WM-AR'!$I$7:$AS$3267,24,FALSE),"")</f>
        <v/>
      </c>
      <c r="X69" s="766" t="str">
        <f>IFERROR(VLOOKUP($J69,'WM-AR'!$I$7:$AS$3267,25,FALSE),"")</f>
        <v/>
      </c>
      <c r="Y69" s="766" t="str">
        <f>IFERROR(VLOOKUP($J69,'WM-AR'!$I$7:$AS$3267,26,FALSE),"")</f>
        <v/>
      </c>
      <c r="Z69" s="766" t="str">
        <f>IFERROR(VLOOKUP($J69,'WM-AR'!$I$7:$AS$3267,27,FALSE),"")</f>
        <v/>
      </c>
      <c r="AA69" s="766" t="str">
        <f>IFERROR(VLOOKUP($J69,'WM-AR'!$I$7:$AS$3267,28,FALSE),"")</f>
        <v/>
      </c>
      <c r="AB69" s="766" t="str">
        <f>IFERROR(VLOOKUP($J69,'WM-AR'!$I$7:$AS$3267,29,FALSE),"")</f>
        <v/>
      </c>
      <c r="AC69" s="766" t="str">
        <f>IFERROR(VLOOKUP($J69,'WM-AR'!$I$7:$AS$3267,30,FALSE),"")</f>
        <v/>
      </c>
      <c r="AD69" s="766" t="str">
        <f>IFERROR(VLOOKUP($J69,'WM-AR'!$I$7:$AS$3267,31,FALSE),"")</f>
        <v/>
      </c>
      <c r="AE69" s="766" t="str">
        <f>IFERROR(VLOOKUP($J69,'WM-AR'!$I$7:$AS$3267,32,FALSE),"")</f>
        <v/>
      </c>
      <c r="AF69" s="766" t="str">
        <f>IFERROR(VLOOKUP($J69,'WM-AR'!$I$7:$AS$3267,33,FALSE),"")</f>
        <v/>
      </c>
      <c r="AG69" s="767"/>
      <c r="AH69" s="768"/>
      <c r="AI69" s="768"/>
      <c r="AJ69" s="769"/>
      <c r="AK69" s="769" t="str">
        <f>L69</f>
        <v/>
      </c>
      <c r="AL69" s="770"/>
      <c r="AM69" s="88" t="str">
        <f>IF(AND(ISTEXT($E69),ISTEXT($B69)),"산출기준 &gt;&gt;  "&amp;_xlfn.XLOOKUP($E69,산출기준!$D:$D,산출기준!$E:$E,"매칭실패"),"")</f>
        <v/>
      </c>
    </row>
    <row r="70" spans="2:39" s="600" customFormat="1" ht="33" customHeight="1" outlineLevel="1">
      <c r="B70" s="783"/>
      <c r="C70" s="774"/>
      <c r="D70" s="774"/>
      <c r="E70" s="774"/>
      <c r="F70" s="784"/>
      <c r="G70" s="760" t="str">
        <f t="shared" si="16"/>
        <v/>
      </c>
      <c r="H70" s="760"/>
      <c r="I70" s="779"/>
      <c r="J70" s="780" t="str">
        <f t="shared" si="17"/>
        <v/>
      </c>
      <c r="K70" s="781"/>
      <c r="L70" s="781" t="str">
        <f>IFERROR(VLOOKUP($J70,'WM-AR'!$I$7:$AS$3267,34,FALSE),"")</f>
        <v/>
      </c>
      <c r="M70" s="781" t="str">
        <f>IFERROR(VLOOKUP($J70,'WM-AR'!$I$7:$AS$3267,4,FALSE),"")</f>
        <v/>
      </c>
      <c r="N70" s="781" t="str">
        <f>IFERROR(VLOOKUP($J70,'WM-AR'!$I$7:$AS$3267,6,FALSE),"")</f>
        <v/>
      </c>
      <c r="O70" s="781" t="str">
        <f>IFERROR(VLOOKUP($J70,'WM-AR'!$I$7:$AS$3267,8,FALSE),"")</f>
        <v/>
      </c>
      <c r="P70" s="781" t="str">
        <f>IFERROR(VLOOKUP($J70,'WM-AR'!$I$7:$AS$3267,10,FALSE),"")</f>
        <v/>
      </c>
      <c r="Q70" s="781" t="str">
        <f>IFERROR(VLOOKUP($J70,'WM-AR'!$I$7:$AS$3267,12,FALSE),"")</f>
        <v/>
      </c>
      <c r="R70" s="781" t="str">
        <f>IFERROR(VLOOKUP($J70,'WM-AR'!$I$7:$AS$3267,14,FALSE),"")</f>
        <v/>
      </c>
      <c r="S70" s="781" t="str">
        <f>IFERROR(VLOOKUP($J70,'WM-AR'!$I$7:$AS$3267,16,FALSE),"")</f>
        <v/>
      </c>
      <c r="T70" s="781" t="str">
        <f>IFERROR(VLOOKUP($J70,'WM-AR'!$I$7:$AS$3267,18,FALSE),"")</f>
        <v/>
      </c>
      <c r="U70" s="781" t="str">
        <f>IFERROR(VLOOKUP($J70,'WM-AR'!$I$7:$AS$3267,20,FALSE),"")</f>
        <v/>
      </c>
      <c r="V70" s="781" t="str">
        <f>IFERROR(VLOOKUP($J70,'WM-AR'!$I$7:$AS$3267,22,FALSE),"")</f>
        <v/>
      </c>
      <c r="W70" s="781" t="str">
        <f>IFERROR(VLOOKUP($J70,'WM-AR'!$I$7:$AS$3267,24,FALSE),"")</f>
        <v/>
      </c>
      <c r="X70" s="781" t="str">
        <f>IFERROR(VLOOKUP($J70,'WM-AR'!$I$7:$AS$3267,25,FALSE),"")</f>
        <v/>
      </c>
      <c r="Y70" s="781" t="str">
        <f>IFERROR(VLOOKUP($J70,'WM-AR'!$I$7:$AS$3267,26,FALSE),"")</f>
        <v/>
      </c>
      <c r="Z70" s="781" t="str">
        <f>IFERROR(VLOOKUP($J70,'WM-AR'!$I$7:$AS$3267,27,FALSE),"")</f>
        <v/>
      </c>
      <c r="AA70" s="781" t="str">
        <f>IFERROR(VLOOKUP($J70,'WM-AR'!$I$7:$AS$3267,28,FALSE),"")</f>
        <v/>
      </c>
      <c r="AB70" s="781" t="str">
        <f>IFERROR(VLOOKUP($J70,'WM-AR'!$I$7:$AS$3267,29,FALSE),"")</f>
        <v/>
      </c>
      <c r="AC70" s="781" t="str">
        <f>IFERROR(VLOOKUP($J70,'WM-AR'!$I$7:$AS$3267,30,FALSE),"")</f>
        <v/>
      </c>
      <c r="AD70" s="781" t="str">
        <f>IFERROR(VLOOKUP($J70,'WM-AR'!$I$7:$AS$3267,31,FALSE),"")</f>
        <v/>
      </c>
      <c r="AE70" s="781" t="str">
        <f>IFERROR(VLOOKUP($J70,'WM-AR'!$I$7:$AS$3267,32,FALSE),"")</f>
        <v/>
      </c>
      <c r="AF70" s="781" t="str">
        <f>IFERROR(VLOOKUP($J70,'WM-AR'!$I$7:$AS$3267,33,FALSE),"")</f>
        <v/>
      </c>
      <c r="AG70" s="767"/>
      <c r="AH70" s="768"/>
      <c r="AI70" s="768"/>
      <c r="AJ70" s="782"/>
      <c r="AK70" s="782" t="str">
        <f>L70</f>
        <v/>
      </c>
      <c r="AL70" s="779"/>
      <c r="AM70" s="600" t="str">
        <f>IF(AND(ISTEXT($E70),ISTEXT($B70)),"산출기준 &gt;&gt;  "&amp;_xlfn.XLOOKUP($E70,산출기준!$D:$D,산출기준!$E:$E,"매칭실패"),"")</f>
        <v/>
      </c>
    </row>
    <row r="71" spans="2:39">
      <c r="B71" s="658"/>
      <c r="C71" s="659"/>
      <c r="D71" s="660"/>
      <c r="E71" s="659"/>
      <c r="F71" s="661"/>
      <c r="G71" s="662"/>
      <c r="H71" s="663"/>
      <c r="I71" s="662"/>
      <c r="J71" s="652"/>
      <c r="K71" s="664"/>
      <c r="L71" s="664"/>
      <c r="M71" s="664"/>
      <c r="N71" s="664"/>
      <c r="O71" s="664"/>
      <c r="P71" s="664"/>
      <c r="Q71" s="664"/>
      <c r="R71" s="664"/>
      <c r="S71" s="664"/>
      <c r="T71" s="664"/>
      <c r="U71" s="664"/>
      <c r="V71" s="664"/>
      <c r="W71" s="664"/>
      <c r="X71" s="664"/>
      <c r="Y71" s="664"/>
      <c r="Z71" s="664"/>
      <c r="AA71" s="664"/>
      <c r="AB71" s="664"/>
      <c r="AC71" s="664"/>
      <c r="AD71" s="664"/>
      <c r="AE71" s="664"/>
      <c r="AF71" s="664"/>
      <c r="AG71" s="660"/>
      <c r="AH71" s="665"/>
      <c r="AI71" s="665"/>
      <c r="AJ71" s="666"/>
      <c r="AK71" s="666"/>
      <c r="AL71" s="662"/>
      <c r="AM71" s="88" t="str">
        <f>IF(AND(ISTEXT($E71),ISTEXT($B71)),"산출기준 &gt;&gt;  "&amp;_xlfn.XLOOKUP($E71,산출기준!$D:$D,산출기준!$E:$E,"매칭실패"),"")</f>
        <v/>
      </c>
    </row>
    <row r="72" spans="2:39" ht="34.9" customHeight="1">
      <c r="B72" s="667" t="s">
        <v>2592</v>
      </c>
      <c r="C72" s="668" t="s">
        <v>2016</v>
      </c>
      <c r="D72" s="669"/>
      <c r="E72" s="668" t="s">
        <v>2593</v>
      </c>
      <c r="F72" s="670" t="str">
        <f ca="1">_xlfn.CONCAT("H_",G72)</f>
        <v>H_F34A  /  B35  /  W01B  /  C95A</v>
      </c>
      <c r="G72" s="671" t="str" cm="1">
        <f t="array" aca="1" ref="G72"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F34A  /  B35  /  W01B  /  C95A</v>
      </c>
      <c r="H72" s="672"/>
      <c r="I72" s="673"/>
      <c r="J72" s="674"/>
      <c r="K72" s="674"/>
      <c r="L72" s="674"/>
      <c r="M72" s="674"/>
      <c r="N72" s="674"/>
      <c r="O72" s="675"/>
      <c r="P72" s="676"/>
      <c r="Q72" s="677"/>
      <c r="R72" s="677"/>
      <c r="S72" s="677"/>
      <c r="T72" s="677"/>
      <c r="U72" s="677"/>
      <c r="V72" s="677"/>
      <c r="W72" s="678"/>
      <c r="X72" s="679"/>
      <c r="Y72" s="679"/>
      <c r="Z72" s="679"/>
      <c r="AA72" s="679"/>
      <c r="AB72" s="679"/>
      <c r="AC72" s="679"/>
      <c r="AD72" s="679"/>
      <c r="AE72" s="679"/>
      <c r="AF72" s="679"/>
      <c r="AG72" s="680"/>
      <c r="AH72" s="681"/>
      <c r="AI72" s="681"/>
      <c r="AJ72" s="682"/>
      <c r="AK72" s="682"/>
      <c r="AL72" s="683"/>
      <c r="AM72" s="88" t="str">
        <f>IF(AND(ISTEXT($E72),ISTEXT($B72)),"산출기준 &gt;&gt;  "&amp;_xlfn.XLOOKUP($E72,산출기준!$D:$D,산출기준!$E:$E,"매칭실패"),"")</f>
        <v>산출기준 &gt;&gt;  [ 룸 일반 산출 ]</v>
      </c>
    </row>
    <row r="73" spans="2:39" ht="18">
      <c r="B73" s="684"/>
      <c r="C73" s="685"/>
      <c r="D73" s="786"/>
      <c r="E73" s="687"/>
      <c r="F73" s="688">
        <v>104</v>
      </c>
      <c r="G73" s="689" t="s">
        <v>2623</v>
      </c>
      <c r="H73" s="690"/>
      <c r="I73" s="691"/>
      <c r="J73" s="692" t="str">
        <f t="shared" ref="J73:J87" si="18">LEFT(I73,14)</f>
        <v/>
      </c>
      <c r="K73" s="693"/>
      <c r="L73" s="694" t="str">
        <f>IFERROR(VLOOKUP($J73,'WM-AR'!$I$7:$AS$3267,34,FALSE),"")</f>
        <v/>
      </c>
      <c r="M73" s="695" t="str">
        <f>IFERROR(VLOOKUP($J73,'WM-AR'!$I$7:$AS$3267,4,FALSE),"")</f>
        <v/>
      </c>
      <c r="N73" s="695" t="str">
        <f>IFERROR(VLOOKUP($J73,'WM-AR'!$I$7:$AS$3267,6,FALSE),"")</f>
        <v/>
      </c>
      <c r="O73" s="696" t="str">
        <f>IFERROR(VLOOKUP($J73,'WM-AR'!$I$7:$AS$3267,8,FALSE),"")</f>
        <v/>
      </c>
      <c r="P73" s="697" t="str">
        <f>IFERROR(VLOOKUP($J73,'WM-AR'!$I$7:$AS$3267,10,FALSE),"")</f>
        <v/>
      </c>
      <c r="Q73" s="698" t="str">
        <f>IFERROR(VLOOKUP($J73,'WM-AR'!$I$7:$AS$3267,12,FALSE),"")</f>
        <v/>
      </c>
      <c r="R73" s="698" t="str">
        <f>IFERROR(VLOOKUP($J73,'WM-AR'!$I$7:$AS$3267,14,FALSE),"")</f>
        <v/>
      </c>
      <c r="S73" s="698" t="str">
        <f>IFERROR(VLOOKUP($J73,'WM-AR'!$I$7:$AS$3267,16,FALSE),"")</f>
        <v/>
      </c>
      <c r="T73" s="698" t="str">
        <f>IFERROR(VLOOKUP($J73,'WM-AR'!$I$7:$AS$3267,18,FALSE),"")</f>
        <v/>
      </c>
      <c r="U73" s="698" t="str">
        <f>IFERROR(VLOOKUP($J73,'WM-AR'!$I$7:$AS$3267,20,FALSE),"")</f>
        <v/>
      </c>
      <c r="V73" s="698" t="str">
        <f>IFERROR(VLOOKUP($J73,'WM-AR'!$I$7:$AS$3267,22,FALSE),"")</f>
        <v/>
      </c>
      <c r="W73" s="699" t="str">
        <f>IFERROR(VLOOKUP($J73,'WM-AR'!$I$7:$AS$3267,24,FALSE),"")</f>
        <v/>
      </c>
      <c r="X73" s="700" t="str">
        <f>IFERROR(VLOOKUP($J73,'WM-AR'!$I$7:$AS$3267,25,FALSE),"")</f>
        <v/>
      </c>
      <c r="Y73" s="700" t="str">
        <f>IFERROR(VLOOKUP($J73,'WM-AR'!$I$7:$AS$3267,26,FALSE),"")</f>
        <v/>
      </c>
      <c r="Z73" s="700" t="str">
        <f>IFERROR(VLOOKUP($J73,'WM-AR'!$I$7:$AS$3267,27,FALSE),"")</f>
        <v/>
      </c>
      <c r="AA73" s="700" t="str">
        <f>IFERROR(VLOOKUP($J73,'WM-AR'!$I$7:$AS$3267,28,FALSE),"")</f>
        <v/>
      </c>
      <c r="AB73" s="700" t="str">
        <f>IFERROR(VLOOKUP($J73,'WM-AR'!$I$7:$AS$3267,29,FALSE),"")</f>
        <v/>
      </c>
      <c r="AC73" s="700" t="str">
        <f>IFERROR(VLOOKUP($J73,'WM-AR'!$I$7:$AS$3267,30,FALSE),"")</f>
        <v/>
      </c>
      <c r="AD73" s="700" t="str">
        <f>IFERROR(VLOOKUP($J73,'WM-AR'!$I$7:$AS$3267,31,FALSE),"")</f>
        <v/>
      </c>
      <c r="AE73" s="700" t="str">
        <f>IFERROR(VLOOKUP($J73,'WM-AR'!$I$7:$AS$3267,32,FALSE),"")</f>
        <v/>
      </c>
      <c r="AF73" s="700" t="str">
        <f>IFERROR(VLOOKUP($J73,'WM-AR'!$I$7:$AS$3267,33,FALSE),"")</f>
        <v/>
      </c>
      <c r="AG73" s="701"/>
      <c r="AH73" s="702"/>
      <c r="AI73" s="702"/>
      <c r="AJ73" s="703"/>
      <c r="AK73" s="703"/>
      <c r="AL73" s="704"/>
      <c r="AM73" s="88" t="str">
        <f>IF(AND(ISTEXT($E73),ISTEXT($B73)),"산출기준 &gt;&gt;  "&amp;_xlfn.XLOOKUP($E73,산출기준!$D:$D,산출기준!$E:$E,"매칭실패"),"")</f>
        <v/>
      </c>
    </row>
    <row r="74" spans="2:39" ht="18">
      <c r="B74" s="705"/>
      <c r="C74" s="706"/>
      <c r="D74" s="787"/>
      <c r="E74" s="708"/>
      <c r="F74" s="688">
        <v>105</v>
      </c>
      <c r="G74" s="709" t="s">
        <v>2624</v>
      </c>
      <c r="H74" s="710"/>
      <c r="I74" s="711"/>
      <c r="J74" s="712" t="str">
        <f t="shared" si="18"/>
        <v/>
      </c>
      <c r="K74" s="713"/>
      <c r="L74" s="714" t="str">
        <f>IFERROR(VLOOKUP($J74,'WM-AR'!$I$7:$AS$3267,34,FALSE),"")</f>
        <v/>
      </c>
      <c r="M74" s="713" t="str">
        <f>IFERROR(VLOOKUP($J74,'WM-AR'!$I$7:$AS$3267,4,FALSE),"")</f>
        <v/>
      </c>
      <c r="N74" s="713" t="str">
        <f>IFERROR(VLOOKUP($J74,'WM-AR'!$I$7:$AS$3267,6,FALSE),"")</f>
        <v/>
      </c>
      <c r="O74" s="715" t="str">
        <f>IFERROR(VLOOKUP($J74,'WM-AR'!$I$7:$AS$3267,8,FALSE),"")</f>
        <v/>
      </c>
      <c r="P74" s="716" t="str">
        <f>IFERROR(VLOOKUP($J74,'WM-AR'!$I$7:$AS$3267,10,FALSE),"")</f>
        <v/>
      </c>
      <c r="Q74" s="717" t="str">
        <f>IFERROR(VLOOKUP($J74,'WM-AR'!$I$7:$AS$3267,12,FALSE),"")</f>
        <v/>
      </c>
      <c r="R74" s="717" t="str">
        <f>IFERROR(VLOOKUP($J74,'WM-AR'!$I$7:$AS$3267,14,FALSE),"")</f>
        <v/>
      </c>
      <c r="S74" s="717" t="str">
        <f>IFERROR(VLOOKUP($J74,'WM-AR'!$I$7:$AS$3267,16,FALSE),"")</f>
        <v/>
      </c>
      <c r="T74" s="717" t="str">
        <f>IFERROR(VLOOKUP($J74,'WM-AR'!$I$7:$AS$3267,18,FALSE),"")</f>
        <v/>
      </c>
      <c r="U74" s="717" t="str">
        <f>IFERROR(VLOOKUP($J74,'WM-AR'!$I$7:$AS$3267,20,FALSE),"")</f>
        <v/>
      </c>
      <c r="V74" s="717" t="str">
        <f>IFERROR(VLOOKUP($J74,'WM-AR'!$I$7:$AS$3267,22,FALSE),"")</f>
        <v/>
      </c>
      <c r="W74" s="718" t="str">
        <f>IFERROR(VLOOKUP($J74,'WM-AR'!$I$7:$AS$3267,24,FALSE),"")</f>
        <v/>
      </c>
      <c r="X74" s="719" t="str">
        <f>IFERROR(VLOOKUP($J74,'WM-AR'!$I$7:$AS$3267,25,FALSE),"")</f>
        <v/>
      </c>
      <c r="Y74" s="719" t="str">
        <f>IFERROR(VLOOKUP($J74,'WM-AR'!$I$7:$AS$3267,26,FALSE),"")</f>
        <v/>
      </c>
      <c r="Z74" s="719" t="str">
        <f>IFERROR(VLOOKUP($J74,'WM-AR'!$I$7:$AS$3267,27,FALSE),"")</f>
        <v/>
      </c>
      <c r="AA74" s="719" t="str">
        <f>IFERROR(VLOOKUP($J74,'WM-AR'!$I$7:$AS$3267,28,FALSE),"")</f>
        <v/>
      </c>
      <c r="AB74" s="719" t="str">
        <f>IFERROR(VLOOKUP($J74,'WM-AR'!$I$7:$AS$3267,29,FALSE),"")</f>
        <v/>
      </c>
      <c r="AC74" s="719" t="str">
        <f>IFERROR(VLOOKUP($J74,'WM-AR'!$I$7:$AS$3267,30,FALSE),"")</f>
        <v/>
      </c>
      <c r="AD74" s="719" t="str">
        <f>IFERROR(VLOOKUP($J74,'WM-AR'!$I$7:$AS$3267,31,FALSE),"")</f>
        <v/>
      </c>
      <c r="AE74" s="719" t="str">
        <f>IFERROR(VLOOKUP($J74,'WM-AR'!$I$7:$AS$3267,32,FALSE),"")</f>
        <v/>
      </c>
      <c r="AF74" s="719" t="str">
        <f>IFERROR(VLOOKUP($J74,'WM-AR'!$I$7:$AS$3267,33,FALSE),"")</f>
        <v/>
      </c>
      <c r="AG74" s="720"/>
      <c r="AH74" s="721"/>
      <c r="AI74" s="721"/>
      <c r="AJ74" s="722"/>
      <c r="AK74" s="722"/>
      <c r="AL74" s="723"/>
      <c r="AM74" s="88" t="str">
        <f>IF(AND(ISTEXT($E74),ISTEXT($B74)),"산출기준 &gt;&gt;  "&amp;_xlfn.XLOOKUP($E74,산출기준!$D:$D,산출기준!$E:$E,"매칭실패"),"")</f>
        <v/>
      </c>
    </row>
    <row r="75" spans="2:39" ht="18">
      <c r="B75" s="705"/>
      <c r="C75" s="706"/>
      <c r="D75" s="787"/>
      <c r="E75" s="708"/>
      <c r="F75" s="688">
        <v>106</v>
      </c>
      <c r="G75" s="709" t="s">
        <v>2625</v>
      </c>
      <c r="H75" s="710"/>
      <c r="I75" s="711"/>
      <c r="J75" s="712" t="str">
        <f t="shared" si="18"/>
        <v/>
      </c>
      <c r="K75" s="713"/>
      <c r="L75" s="714" t="str">
        <f>IFERROR(VLOOKUP($J75,'WM-AR'!$I$7:$AS$3267,34,FALSE),"")</f>
        <v/>
      </c>
      <c r="M75" s="713" t="str">
        <f>IFERROR(VLOOKUP($J75,'WM-AR'!$I$7:$AS$3267,4,FALSE),"")</f>
        <v/>
      </c>
      <c r="N75" s="713" t="str">
        <f>IFERROR(VLOOKUP($J75,'WM-AR'!$I$7:$AS$3267,6,FALSE),"")</f>
        <v/>
      </c>
      <c r="O75" s="715" t="str">
        <f>IFERROR(VLOOKUP($J75,'WM-AR'!$I$7:$AS$3267,8,FALSE),"")</f>
        <v/>
      </c>
      <c r="P75" s="716" t="str">
        <f>IFERROR(VLOOKUP($J75,'WM-AR'!$I$7:$AS$3267,10,FALSE),"")</f>
        <v/>
      </c>
      <c r="Q75" s="717" t="str">
        <f>IFERROR(VLOOKUP($J75,'WM-AR'!$I$7:$AS$3267,12,FALSE),"")</f>
        <v/>
      </c>
      <c r="R75" s="717" t="str">
        <f>IFERROR(VLOOKUP($J75,'WM-AR'!$I$7:$AS$3267,14,FALSE),"")</f>
        <v/>
      </c>
      <c r="S75" s="717" t="str">
        <f>IFERROR(VLOOKUP($J75,'WM-AR'!$I$7:$AS$3267,16,FALSE),"")</f>
        <v/>
      </c>
      <c r="T75" s="717" t="str">
        <f>IFERROR(VLOOKUP($J75,'WM-AR'!$I$7:$AS$3267,18,FALSE),"")</f>
        <v/>
      </c>
      <c r="U75" s="717" t="str">
        <f>IFERROR(VLOOKUP($J75,'WM-AR'!$I$7:$AS$3267,20,FALSE),"")</f>
        <v/>
      </c>
      <c r="V75" s="717" t="str">
        <f>IFERROR(VLOOKUP($J75,'WM-AR'!$I$7:$AS$3267,22,FALSE),"")</f>
        <v/>
      </c>
      <c r="W75" s="718" t="str">
        <f>IFERROR(VLOOKUP($J75,'WM-AR'!$I$7:$AS$3267,24,FALSE),"")</f>
        <v/>
      </c>
      <c r="X75" s="719" t="str">
        <f>IFERROR(VLOOKUP($J75,'WM-AR'!$I$7:$AS$3267,25,FALSE),"")</f>
        <v/>
      </c>
      <c r="Y75" s="719" t="str">
        <f>IFERROR(VLOOKUP($J75,'WM-AR'!$I$7:$AS$3267,26,FALSE),"")</f>
        <v/>
      </c>
      <c r="Z75" s="719" t="str">
        <f>IFERROR(VLOOKUP($J75,'WM-AR'!$I$7:$AS$3267,27,FALSE),"")</f>
        <v/>
      </c>
      <c r="AA75" s="719" t="str">
        <f>IFERROR(VLOOKUP($J75,'WM-AR'!$I$7:$AS$3267,28,FALSE),"")</f>
        <v/>
      </c>
      <c r="AB75" s="719" t="str">
        <f>IFERROR(VLOOKUP($J75,'WM-AR'!$I$7:$AS$3267,29,FALSE),"")</f>
        <v/>
      </c>
      <c r="AC75" s="719" t="str">
        <f>IFERROR(VLOOKUP($J75,'WM-AR'!$I$7:$AS$3267,30,FALSE),"")</f>
        <v/>
      </c>
      <c r="AD75" s="719" t="str">
        <f>IFERROR(VLOOKUP($J75,'WM-AR'!$I$7:$AS$3267,31,FALSE),"")</f>
        <v/>
      </c>
      <c r="AE75" s="719" t="str">
        <f>IFERROR(VLOOKUP($J75,'WM-AR'!$I$7:$AS$3267,32,FALSE),"")</f>
        <v/>
      </c>
      <c r="AF75" s="719" t="str">
        <f>IFERROR(VLOOKUP($J75,'WM-AR'!$I$7:$AS$3267,33,FALSE),"")</f>
        <v/>
      </c>
      <c r="AG75" s="720"/>
      <c r="AH75" s="721"/>
      <c r="AI75" s="721"/>
      <c r="AJ75" s="722"/>
      <c r="AK75" s="722"/>
      <c r="AL75" s="723"/>
      <c r="AM75" s="88" t="str">
        <f>IF(AND(ISTEXT($E75),ISTEXT($B75)),"산출기준 &gt;&gt;  "&amp;_xlfn.XLOOKUP($E75,산출기준!$D:$D,산출기준!$E:$E,"매칭실패"),"")</f>
        <v/>
      </c>
    </row>
    <row r="76" spans="2:39" ht="18">
      <c r="B76" s="705"/>
      <c r="C76" s="706"/>
      <c r="D76" s="787"/>
      <c r="E76" s="708"/>
      <c r="F76" s="688">
        <v>107</v>
      </c>
      <c r="G76" s="709" t="s">
        <v>2626</v>
      </c>
      <c r="H76" s="710"/>
      <c r="I76" s="711"/>
      <c r="J76" s="712" t="str">
        <f t="shared" si="18"/>
        <v/>
      </c>
      <c r="K76" s="713"/>
      <c r="L76" s="714" t="str">
        <f>IFERROR(VLOOKUP($J76,'WM-AR'!$I$7:$AS$3267,34,FALSE),"")</f>
        <v/>
      </c>
      <c r="M76" s="713" t="str">
        <f>IFERROR(VLOOKUP($J76,'WM-AR'!$I$7:$AS$3267,4,FALSE),"")</f>
        <v/>
      </c>
      <c r="N76" s="713" t="str">
        <f>IFERROR(VLOOKUP($J76,'WM-AR'!$I$7:$AS$3267,6,FALSE),"")</f>
        <v/>
      </c>
      <c r="O76" s="715" t="str">
        <f>IFERROR(VLOOKUP($J76,'WM-AR'!$I$7:$AS$3267,8,FALSE),"")</f>
        <v/>
      </c>
      <c r="P76" s="716" t="str">
        <f>IFERROR(VLOOKUP($J76,'WM-AR'!$I$7:$AS$3267,10,FALSE),"")</f>
        <v/>
      </c>
      <c r="Q76" s="717" t="str">
        <f>IFERROR(VLOOKUP($J76,'WM-AR'!$I$7:$AS$3267,12,FALSE),"")</f>
        <v/>
      </c>
      <c r="R76" s="717" t="str">
        <f>IFERROR(VLOOKUP($J76,'WM-AR'!$I$7:$AS$3267,14,FALSE),"")</f>
        <v/>
      </c>
      <c r="S76" s="717" t="str">
        <f>IFERROR(VLOOKUP($J76,'WM-AR'!$I$7:$AS$3267,16,FALSE),"")</f>
        <v/>
      </c>
      <c r="T76" s="717" t="str">
        <f>IFERROR(VLOOKUP($J76,'WM-AR'!$I$7:$AS$3267,18,FALSE),"")</f>
        <v/>
      </c>
      <c r="U76" s="717" t="str">
        <f>IFERROR(VLOOKUP($J76,'WM-AR'!$I$7:$AS$3267,20,FALSE),"")</f>
        <v/>
      </c>
      <c r="V76" s="717" t="str">
        <f>IFERROR(VLOOKUP($J76,'WM-AR'!$I$7:$AS$3267,22,FALSE),"")</f>
        <v/>
      </c>
      <c r="W76" s="718" t="str">
        <f>IFERROR(VLOOKUP($J76,'WM-AR'!$I$7:$AS$3267,24,FALSE),"")</f>
        <v/>
      </c>
      <c r="X76" s="719" t="str">
        <f>IFERROR(VLOOKUP($J76,'WM-AR'!$I$7:$AS$3267,25,FALSE),"")</f>
        <v/>
      </c>
      <c r="Y76" s="719" t="str">
        <f>IFERROR(VLOOKUP($J76,'WM-AR'!$I$7:$AS$3267,26,FALSE),"")</f>
        <v/>
      </c>
      <c r="Z76" s="719" t="str">
        <f>IFERROR(VLOOKUP($J76,'WM-AR'!$I$7:$AS$3267,27,FALSE),"")</f>
        <v/>
      </c>
      <c r="AA76" s="719" t="str">
        <f>IFERROR(VLOOKUP($J76,'WM-AR'!$I$7:$AS$3267,28,FALSE),"")</f>
        <v/>
      </c>
      <c r="AB76" s="719" t="str">
        <f>IFERROR(VLOOKUP($J76,'WM-AR'!$I$7:$AS$3267,29,FALSE),"")</f>
        <v/>
      </c>
      <c r="AC76" s="719" t="str">
        <f>IFERROR(VLOOKUP($J76,'WM-AR'!$I$7:$AS$3267,30,FALSE),"")</f>
        <v/>
      </c>
      <c r="AD76" s="719" t="str">
        <f>IFERROR(VLOOKUP($J76,'WM-AR'!$I$7:$AS$3267,31,FALSE),"")</f>
        <v/>
      </c>
      <c r="AE76" s="719" t="str">
        <f>IFERROR(VLOOKUP($J76,'WM-AR'!$I$7:$AS$3267,32,FALSE),"")</f>
        <v/>
      </c>
      <c r="AF76" s="719" t="str">
        <f>IFERROR(VLOOKUP($J76,'WM-AR'!$I$7:$AS$3267,33,FALSE),"")</f>
        <v/>
      </c>
      <c r="AG76" s="720"/>
      <c r="AH76" s="721"/>
      <c r="AI76" s="721"/>
      <c r="AJ76" s="722"/>
      <c r="AK76" s="722"/>
      <c r="AL76" s="723"/>
      <c r="AM76" s="88" t="str">
        <f>IF(AND(ISTEXT($E76),ISTEXT($B76)),"산출기준 &gt;&gt;  "&amp;_xlfn.XLOOKUP($E76,산출기준!$D:$D,산출기준!$E:$E,"매칭실패"),"")</f>
        <v/>
      </c>
    </row>
    <row r="77" spans="2:39" ht="18">
      <c r="B77" s="705"/>
      <c r="C77" s="706"/>
      <c r="D77" s="787"/>
      <c r="E77" s="708"/>
      <c r="F77" s="688">
        <v>113</v>
      </c>
      <c r="G77" s="709" t="s">
        <v>2627</v>
      </c>
      <c r="H77" s="710"/>
      <c r="I77" s="711"/>
      <c r="J77" s="712" t="str">
        <f t="shared" si="18"/>
        <v/>
      </c>
      <c r="K77" s="713"/>
      <c r="L77" s="714" t="str">
        <f>IFERROR(VLOOKUP($J77,'WM-AR'!$I$7:$AS$3267,34,FALSE),"")</f>
        <v/>
      </c>
      <c r="M77" s="713" t="str">
        <f>IFERROR(VLOOKUP($J77,'WM-AR'!$I$7:$AS$3267,4,FALSE),"")</f>
        <v/>
      </c>
      <c r="N77" s="713" t="str">
        <f>IFERROR(VLOOKUP($J77,'WM-AR'!$I$7:$AS$3267,6,FALSE),"")</f>
        <v/>
      </c>
      <c r="O77" s="715" t="str">
        <f>IFERROR(VLOOKUP($J77,'WM-AR'!$I$7:$AS$3267,8,FALSE),"")</f>
        <v/>
      </c>
      <c r="P77" s="716" t="str">
        <f>IFERROR(VLOOKUP($J77,'WM-AR'!$I$7:$AS$3267,10,FALSE),"")</f>
        <v/>
      </c>
      <c r="Q77" s="717" t="str">
        <f>IFERROR(VLOOKUP($J77,'WM-AR'!$I$7:$AS$3267,12,FALSE),"")</f>
        <v/>
      </c>
      <c r="R77" s="717" t="str">
        <f>IFERROR(VLOOKUP($J77,'WM-AR'!$I$7:$AS$3267,14,FALSE),"")</f>
        <v/>
      </c>
      <c r="S77" s="717" t="str">
        <f>IFERROR(VLOOKUP($J77,'WM-AR'!$I$7:$AS$3267,16,FALSE),"")</f>
        <v/>
      </c>
      <c r="T77" s="717" t="str">
        <f>IFERROR(VLOOKUP($J77,'WM-AR'!$I$7:$AS$3267,18,FALSE),"")</f>
        <v/>
      </c>
      <c r="U77" s="717" t="str">
        <f>IFERROR(VLOOKUP($J77,'WM-AR'!$I$7:$AS$3267,20,FALSE),"")</f>
        <v/>
      </c>
      <c r="V77" s="717" t="str">
        <f>IFERROR(VLOOKUP($J77,'WM-AR'!$I$7:$AS$3267,22,FALSE),"")</f>
        <v/>
      </c>
      <c r="W77" s="718" t="str">
        <f>IFERROR(VLOOKUP($J77,'WM-AR'!$I$7:$AS$3267,24,FALSE),"")</f>
        <v/>
      </c>
      <c r="X77" s="719" t="str">
        <f>IFERROR(VLOOKUP($J77,'WM-AR'!$I$7:$AS$3267,25,FALSE),"")</f>
        <v/>
      </c>
      <c r="Y77" s="719" t="str">
        <f>IFERROR(VLOOKUP($J77,'WM-AR'!$I$7:$AS$3267,26,FALSE),"")</f>
        <v/>
      </c>
      <c r="Z77" s="719" t="str">
        <f>IFERROR(VLOOKUP($J77,'WM-AR'!$I$7:$AS$3267,27,FALSE),"")</f>
        <v/>
      </c>
      <c r="AA77" s="719" t="str">
        <f>IFERROR(VLOOKUP($J77,'WM-AR'!$I$7:$AS$3267,28,FALSE),"")</f>
        <v/>
      </c>
      <c r="AB77" s="719" t="str">
        <f>IFERROR(VLOOKUP($J77,'WM-AR'!$I$7:$AS$3267,29,FALSE),"")</f>
        <v/>
      </c>
      <c r="AC77" s="719" t="str">
        <f>IFERROR(VLOOKUP($J77,'WM-AR'!$I$7:$AS$3267,30,FALSE),"")</f>
        <v/>
      </c>
      <c r="AD77" s="719" t="str">
        <f>IFERROR(VLOOKUP($J77,'WM-AR'!$I$7:$AS$3267,31,FALSE),"")</f>
        <v/>
      </c>
      <c r="AE77" s="719" t="str">
        <f>IFERROR(VLOOKUP($J77,'WM-AR'!$I$7:$AS$3267,32,FALSE),"")</f>
        <v/>
      </c>
      <c r="AF77" s="719" t="str">
        <f>IFERROR(VLOOKUP($J77,'WM-AR'!$I$7:$AS$3267,33,FALSE),"")</f>
        <v/>
      </c>
      <c r="AG77" s="720"/>
      <c r="AH77" s="721"/>
      <c r="AI77" s="721"/>
      <c r="AJ77" s="722"/>
      <c r="AK77" s="722"/>
      <c r="AL77" s="723"/>
      <c r="AM77" s="88" t="str">
        <f>IF(AND(ISTEXT($E77),ISTEXT($B77)),"산출기준 &gt;&gt;  "&amp;_xlfn.XLOOKUP($E77,산출기준!$D:$D,산출기준!$E:$E,"매칭실패"),"")</f>
        <v/>
      </c>
    </row>
    <row r="78" spans="2:39" ht="18">
      <c r="B78" s="705"/>
      <c r="C78" s="706"/>
      <c r="D78" s="787"/>
      <c r="E78" s="708"/>
      <c r="F78" s="688">
        <v>116</v>
      </c>
      <c r="G78" s="709" t="s">
        <v>2626</v>
      </c>
      <c r="H78" s="710"/>
      <c r="I78" s="711"/>
      <c r="J78" s="712" t="str">
        <f t="shared" si="18"/>
        <v/>
      </c>
      <c r="K78" s="713"/>
      <c r="L78" s="714" t="str">
        <f>IFERROR(VLOOKUP($J78,'WM-AR'!$I$7:$AS$3267,34,FALSE),"")</f>
        <v/>
      </c>
      <c r="M78" s="713" t="str">
        <f>IFERROR(VLOOKUP($J78,'WM-AR'!$I$7:$AS$3267,4,FALSE),"")</f>
        <v/>
      </c>
      <c r="N78" s="713" t="str">
        <f>IFERROR(VLOOKUP($J78,'WM-AR'!$I$7:$AS$3267,6,FALSE),"")</f>
        <v/>
      </c>
      <c r="O78" s="715" t="str">
        <f>IFERROR(VLOOKUP($J78,'WM-AR'!$I$7:$AS$3267,8,FALSE),"")</f>
        <v/>
      </c>
      <c r="P78" s="716" t="str">
        <f>IFERROR(VLOOKUP($J78,'WM-AR'!$I$7:$AS$3267,10,FALSE),"")</f>
        <v/>
      </c>
      <c r="Q78" s="717" t="str">
        <f>IFERROR(VLOOKUP($J78,'WM-AR'!$I$7:$AS$3267,12,FALSE),"")</f>
        <v/>
      </c>
      <c r="R78" s="717" t="str">
        <f>IFERROR(VLOOKUP($J78,'WM-AR'!$I$7:$AS$3267,14,FALSE),"")</f>
        <v/>
      </c>
      <c r="S78" s="717" t="str">
        <f>IFERROR(VLOOKUP($J78,'WM-AR'!$I$7:$AS$3267,16,FALSE),"")</f>
        <v/>
      </c>
      <c r="T78" s="717" t="str">
        <f>IFERROR(VLOOKUP($J78,'WM-AR'!$I$7:$AS$3267,18,FALSE),"")</f>
        <v/>
      </c>
      <c r="U78" s="717" t="str">
        <f>IFERROR(VLOOKUP($J78,'WM-AR'!$I$7:$AS$3267,20,FALSE),"")</f>
        <v/>
      </c>
      <c r="V78" s="717" t="str">
        <f>IFERROR(VLOOKUP($J78,'WM-AR'!$I$7:$AS$3267,22,FALSE),"")</f>
        <v/>
      </c>
      <c r="W78" s="718" t="str">
        <f>IFERROR(VLOOKUP($J78,'WM-AR'!$I$7:$AS$3267,24,FALSE),"")</f>
        <v/>
      </c>
      <c r="X78" s="719" t="str">
        <f>IFERROR(VLOOKUP($J78,'WM-AR'!$I$7:$AS$3267,25,FALSE),"")</f>
        <v/>
      </c>
      <c r="Y78" s="719" t="str">
        <f>IFERROR(VLOOKUP($J78,'WM-AR'!$I$7:$AS$3267,26,FALSE),"")</f>
        <v/>
      </c>
      <c r="Z78" s="719" t="str">
        <f>IFERROR(VLOOKUP($J78,'WM-AR'!$I$7:$AS$3267,27,FALSE),"")</f>
        <v/>
      </c>
      <c r="AA78" s="719" t="str">
        <f>IFERROR(VLOOKUP($J78,'WM-AR'!$I$7:$AS$3267,28,FALSE),"")</f>
        <v/>
      </c>
      <c r="AB78" s="719" t="str">
        <f>IFERROR(VLOOKUP($J78,'WM-AR'!$I$7:$AS$3267,29,FALSE),"")</f>
        <v/>
      </c>
      <c r="AC78" s="719" t="str">
        <f>IFERROR(VLOOKUP($J78,'WM-AR'!$I$7:$AS$3267,30,FALSE),"")</f>
        <v/>
      </c>
      <c r="AD78" s="719" t="str">
        <f>IFERROR(VLOOKUP($J78,'WM-AR'!$I$7:$AS$3267,31,FALSE),"")</f>
        <v/>
      </c>
      <c r="AE78" s="719" t="str">
        <f>IFERROR(VLOOKUP($J78,'WM-AR'!$I$7:$AS$3267,32,FALSE),"")</f>
        <v/>
      </c>
      <c r="AF78" s="719" t="str">
        <f>IFERROR(VLOOKUP($J78,'WM-AR'!$I$7:$AS$3267,33,FALSE),"")</f>
        <v/>
      </c>
      <c r="AG78" s="720"/>
      <c r="AH78" s="721"/>
      <c r="AI78" s="721"/>
      <c r="AJ78" s="722"/>
      <c r="AK78" s="722"/>
      <c r="AL78" s="723"/>
      <c r="AM78" s="88" t="str">
        <f>IF(AND(ISTEXT($E78),ISTEXT($B78)),"산출기준 &gt;&gt;  "&amp;_xlfn.XLOOKUP($E78,산출기준!$D:$D,산출기준!$E:$E,"매칭실패"),"")</f>
        <v/>
      </c>
    </row>
    <row r="79" spans="2:39" ht="18">
      <c r="B79" s="705"/>
      <c r="C79" s="706"/>
      <c r="D79" s="787"/>
      <c r="E79" s="708"/>
      <c r="F79" s="688">
        <v>117</v>
      </c>
      <c r="G79" s="709" t="s">
        <v>2623</v>
      </c>
      <c r="H79" s="710"/>
      <c r="I79" s="711"/>
      <c r="J79" s="712" t="str">
        <f t="shared" si="18"/>
        <v/>
      </c>
      <c r="K79" s="713"/>
      <c r="L79" s="714" t="str">
        <f>IFERROR(VLOOKUP($J79,'WM-AR'!$I$7:$AS$3267,34,FALSE),"")</f>
        <v/>
      </c>
      <c r="M79" s="713" t="str">
        <f>IFERROR(VLOOKUP($J79,'WM-AR'!$I$7:$AS$3267,4,FALSE),"")</f>
        <v/>
      </c>
      <c r="N79" s="713" t="str">
        <f>IFERROR(VLOOKUP($J79,'WM-AR'!$I$7:$AS$3267,6,FALSE),"")</f>
        <v/>
      </c>
      <c r="O79" s="715" t="str">
        <f>IFERROR(VLOOKUP($J79,'WM-AR'!$I$7:$AS$3267,8,FALSE),"")</f>
        <v/>
      </c>
      <c r="P79" s="716" t="str">
        <f>IFERROR(VLOOKUP($J79,'WM-AR'!$I$7:$AS$3267,10,FALSE),"")</f>
        <v/>
      </c>
      <c r="Q79" s="717" t="str">
        <f>IFERROR(VLOOKUP($J79,'WM-AR'!$I$7:$AS$3267,12,FALSE),"")</f>
        <v/>
      </c>
      <c r="R79" s="717" t="str">
        <f>IFERROR(VLOOKUP($J79,'WM-AR'!$I$7:$AS$3267,14,FALSE),"")</f>
        <v/>
      </c>
      <c r="S79" s="717" t="str">
        <f>IFERROR(VLOOKUP($J79,'WM-AR'!$I$7:$AS$3267,16,FALSE),"")</f>
        <v/>
      </c>
      <c r="T79" s="717" t="str">
        <f>IFERROR(VLOOKUP($J79,'WM-AR'!$I$7:$AS$3267,18,FALSE),"")</f>
        <v/>
      </c>
      <c r="U79" s="717" t="str">
        <f>IFERROR(VLOOKUP($J79,'WM-AR'!$I$7:$AS$3267,20,FALSE),"")</f>
        <v/>
      </c>
      <c r="V79" s="717" t="str">
        <f>IFERROR(VLOOKUP($J79,'WM-AR'!$I$7:$AS$3267,22,FALSE),"")</f>
        <v/>
      </c>
      <c r="W79" s="718" t="str">
        <f>IFERROR(VLOOKUP($J79,'WM-AR'!$I$7:$AS$3267,24,FALSE),"")</f>
        <v/>
      </c>
      <c r="X79" s="719" t="str">
        <f>IFERROR(VLOOKUP($J79,'WM-AR'!$I$7:$AS$3267,25,FALSE),"")</f>
        <v/>
      </c>
      <c r="Y79" s="719" t="str">
        <f>IFERROR(VLOOKUP($J79,'WM-AR'!$I$7:$AS$3267,26,FALSE),"")</f>
        <v/>
      </c>
      <c r="Z79" s="719" t="str">
        <f>IFERROR(VLOOKUP($J79,'WM-AR'!$I$7:$AS$3267,27,FALSE),"")</f>
        <v/>
      </c>
      <c r="AA79" s="719" t="str">
        <f>IFERROR(VLOOKUP($J79,'WM-AR'!$I$7:$AS$3267,28,FALSE),"")</f>
        <v/>
      </c>
      <c r="AB79" s="719" t="str">
        <f>IFERROR(VLOOKUP($J79,'WM-AR'!$I$7:$AS$3267,29,FALSE),"")</f>
        <v/>
      </c>
      <c r="AC79" s="719" t="str">
        <f>IFERROR(VLOOKUP($J79,'WM-AR'!$I$7:$AS$3267,30,FALSE),"")</f>
        <v/>
      </c>
      <c r="AD79" s="719" t="str">
        <f>IFERROR(VLOOKUP($J79,'WM-AR'!$I$7:$AS$3267,31,FALSE),"")</f>
        <v/>
      </c>
      <c r="AE79" s="719" t="str">
        <f>IFERROR(VLOOKUP($J79,'WM-AR'!$I$7:$AS$3267,32,FALSE),"")</f>
        <v/>
      </c>
      <c r="AF79" s="719" t="str">
        <f>IFERROR(VLOOKUP($J79,'WM-AR'!$I$7:$AS$3267,33,FALSE),"")</f>
        <v/>
      </c>
      <c r="AG79" s="720"/>
      <c r="AH79" s="721"/>
      <c r="AI79" s="721"/>
      <c r="AJ79" s="722"/>
      <c r="AK79" s="722"/>
      <c r="AL79" s="723"/>
      <c r="AM79" s="88" t="str">
        <f>IF(AND(ISTEXT($E79),ISTEXT($B79)),"산출기준 &gt;&gt;  "&amp;_xlfn.XLOOKUP($E79,산출기준!$D:$D,산출기준!$E:$E,"매칭실패"),"")</f>
        <v/>
      </c>
    </row>
    <row r="80" spans="2:39" ht="18">
      <c r="B80" s="705"/>
      <c r="C80" s="706"/>
      <c r="D80" s="787"/>
      <c r="E80" s="708"/>
      <c r="F80" s="688">
        <v>118</v>
      </c>
      <c r="G80" s="709" t="s">
        <v>2628</v>
      </c>
      <c r="H80" s="710"/>
      <c r="I80" s="711"/>
      <c r="J80" s="712" t="str">
        <f t="shared" si="18"/>
        <v/>
      </c>
      <c r="K80" s="713"/>
      <c r="L80" s="714" t="str">
        <f>IFERROR(VLOOKUP($J80,'WM-AR'!$I$7:$AS$3267,34,FALSE),"")</f>
        <v/>
      </c>
      <c r="M80" s="713" t="str">
        <f>IFERROR(VLOOKUP($J80,'WM-AR'!$I$7:$AS$3267,4,FALSE),"")</f>
        <v/>
      </c>
      <c r="N80" s="713" t="str">
        <f>IFERROR(VLOOKUP($J80,'WM-AR'!$I$7:$AS$3267,6,FALSE),"")</f>
        <v/>
      </c>
      <c r="O80" s="715" t="str">
        <f>IFERROR(VLOOKUP($J80,'WM-AR'!$I$7:$AS$3267,8,FALSE),"")</f>
        <v/>
      </c>
      <c r="P80" s="716" t="str">
        <f>IFERROR(VLOOKUP($J80,'WM-AR'!$I$7:$AS$3267,10,FALSE),"")</f>
        <v/>
      </c>
      <c r="Q80" s="717" t="str">
        <f>IFERROR(VLOOKUP($J80,'WM-AR'!$I$7:$AS$3267,12,FALSE),"")</f>
        <v/>
      </c>
      <c r="R80" s="717" t="str">
        <f>IFERROR(VLOOKUP($J80,'WM-AR'!$I$7:$AS$3267,14,FALSE),"")</f>
        <v/>
      </c>
      <c r="S80" s="717" t="str">
        <f>IFERROR(VLOOKUP($J80,'WM-AR'!$I$7:$AS$3267,16,FALSE),"")</f>
        <v/>
      </c>
      <c r="T80" s="717" t="str">
        <f>IFERROR(VLOOKUP($J80,'WM-AR'!$I$7:$AS$3267,18,FALSE),"")</f>
        <v/>
      </c>
      <c r="U80" s="717" t="str">
        <f>IFERROR(VLOOKUP($J80,'WM-AR'!$I$7:$AS$3267,20,FALSE),"")</f>
        <v/>
      </c>
      <c r="V80" s="717" t="str">
        <f>IFERROR(VLOOKUP($J80,'WM-AR'!$I$7:$AS$3267,22,FALSE),"")</f>
        <v/>
      </c>
      <c r="W80" s="718" t="str">
        <f>IFERROR(VLOOKUP($J80,'WM-AR'!$I$7:$AS$3267,24,FALSE),"")</f>
        <v/>
      </c>
      <c r="X80" s="719" t="str">
        <f>IFERROR(VLOOKUP($J80,'WM-AR'!$I$7:$AS$3267,25,FALSE),"")</f>
        <v/>
      </c>
      <c r="Y80" s="719" t="str">
        <f>IFERROR(VLOOKUP($J80,'WM-AR'!$I$7:$AS$3267,26,FALSE),"")</f>
        <v/>
      </c>
      <c r="Z80" s="719" t="str">
        <f>IFERROR(VLOOKUP($J80,'WM-AR'!$I$7:$AS$3267,27,FALSE),"")</f>
        <v/>
      </c>
      <c r="AA80" s="719" t="str">
        <f>IFERROR(VLOOKUP($J80,'WM-AR'!$I$7:$AS$3267,28,FALSE),"")</f>
        <v/>
      </c>
      <c r="AB80" s="719" t="str">
        <f>IFERROR(VLOOKUP($J80,'WM-AR'!$I$7:$AS$3267,29,FALSE),"")</f>
        <v/>
      </c>
      <c r="AC80" s="719" t="str">
        <f>IFERROR(VLOOKUP($J80,'WM-AR'!$I$7:$AS$3267,30,FALSE),"")</f>
        <v/>
      </c>
      <c r="AD80" s="719" t="str">
        <f>IFERROR(VLOOKUP($J80,'WM-AR'!$I$7:$AS$3267,31,FALSE),"")</f>
        <v/>
      </c>
      <c r="AE80" s="719" t="str">
        <f>IFERROR(VLOOKUP($J80,'WM-AR'!$I$7:$AS$3267,32,FALSE),"")</f>
        <v/>
      </c>
      <c r="AF80" s="719" t="str">
        <f>IFERROR(VLOOKUP($J80,'WM-AR'!$I$7:$AS$3267,33,FALSE),"")</f>
        <v/>
      </c>
      <c r="AG80" s="720"/>
      <c r="AH80" s="721"/>
      <c r="AI80" s="721"/>
      <c r="AJ80" s="722"/>
      <c r="AK80" s="722"/>
      <c r="AL80" s="723"/>
      <c r="AM80" s="88" t="str">
        <f>IF(AND(ISTEXT($E80),ISTEXT($B80)),"산출기준 &gt;&gt;  "&amp;_xlfn.XLOOKUP($E80,산출기준!$D:$D,산출기준!$E:$E,"매칭실패"),"")</f>
        <v/>
      </c>
    </row>
    <row r="81" spans="2:39" ht="18">
      <c r="B81" s="705"/>
      <c r="C81" s="706"/>
      <c r="D81" s="787"/>
      <c r="E81" s="708"/>
      <c r="F81" s="688">
        <v>119</v>
      </c>
      <c r="G81" s="709" t="s">
        <v>2623</v>
      </c>
      <c r="H81" s="710"/>
      <c r="I81" s="711"/>
      <c r="J81" s="712" t="str">
        <f t="shared" si="18"/>
        <v/>
      </c>
      <c r="K81" s="713"/>
      <c r="L81" s="714" t="str">
        <f>IFERROR(VLOOKUP($J81,'WM-AR'!$I$7:$AS$3267,34,FALSE),"")</f>
        <v/>
      </c>
      <c r="M81" s="713" t="str">
        <f>IFERROR(VLOOKUP($J81,'WM-AR'!$I$7:$AS$3267,4,FALSE),"")</f>
        <v/>
      </c>
      <c r="N81" s="713" t="str">
        <f>IFERROR(VLOOKUP($J81,'WM-AR'!$I$7:$AS$3267,6,FALSE),"")</f>
        <v/>
      </c>
      <c r="O81" s="715" t="str">
        <f>IFERROR(VLOOKUP($J81,'WM-AR'!$I$7:$AS$3267,8,FALSE),"")</f>
        <v/>
      </c>
      <c r="P81" s="716" t="str">
        <f>IFERROR(VLOOKUP($J81,'WM-AR'!$I$7:$AS$3267,10,FALSE),"")</f>
        <v/>
      </c>
      <c r="Q81" s="717" t="str">
        <f>IFERROR(VLOOKUP($J81,'WM-AR'!$I$7:$AS$3267,12,FALSE),"")</f>
        <v/>
      </c>
      <c r="R81" s="717" t="str">
        <f>IFERROR(VLOOKUP($J81,'WM-AR'!$I$7:$AS$3267,14,FALSE),"")</f>
        <v/>
      </c>
      <c r="S81" s="717" t="str">
        <f>IFERROR(VLOOKUP($J81,'WM-AR'!$I$7:$AS$3267,16,FALSE),"")</f>
        <v/>
      </c>
      <c r="T81" s="717" t="str">
        <f>IFERROR(VLOOKUP($J81,'WM-AR'!$I$7:$AS$3267,18,FALSE),"")</f>
        <v/>
      </c>
      <c r="U81" s="717" t="str">
        <f>IFERROR(VLOOKUP($J81,'WM-AR'!$I$7:$AS$3267,20,FALSE),"")</f>
        <v/>
      </c>
      <c r="V81" s="717" t="str">
        <f>IFERROR(VLOOKUP($J81,'WM-AR'!$I$7:$AS$3267,22,FALSE),"")</f>
        <v/>
      </c>
      <c r="W81" s="718" t="str">
        <f>IFERROR(VLOOKUP($J81,'WM-AR'!$I$7:$AS$3267,24,FALSE),"")</f>
        <v/>
      </c>
      <c r="X81" s="719" t="str">
        <f>IFERROR(VLOOKUP($J81,'WM-AR'!$I$7:$AS$3267,25,FALSE),"")</f>
        <v/>
      </c>
      <c r="Y81" s="719" t="str">
        <f>IFERROR(VLOOKUP($J81,'WM-AR'!$I$7:$AS$3267,26,FALSE),"")</f>
        <v/>
      </c>
      <c r="Z81" s="719" t="str">
        <f>IFERROR(VLOOKUP($J81,'WM-AR'!$I$7:$AS$3267,27,FALSE),"")</f>
        <v/>
      </c>
      <c r="AA81" s="719" t="str">
        <f>IFERROR(VLOOKUP($J81,'WM-AR'!$I$7:$AS$3267,28,FALSE),"")</f>
        <v/>
      </c>
      <c r="AB81" s="719" t="str">
        <f>IFERROR(VLOOKUP($J81,'WM-AR'!$I$7:$AS$3267,29,FALSE),"")</f>
        <v/>
      </c>
      <c r="AC81" s="719" t="str">
        <f>IFERROR(VLOOKUP($J81,'WM-AR'!$I$7:$AS$3267,30,FALSE),"")</f>
        <v/>
      </c>
      <c r="AD81" s="719" t="str">
        <f>IFERROR(VLOOKUP($J81,'WM-AR'!$I$7:$AS$3267,31,FALSE),"")</f>
        <v/>
      </c>
      <c r="AE81" s="719" t="str">
        <f>IFERROR(VLOOKUP($J81,'WM-AR'!$I$7:$AS$3267,32,FALSE),"")</f>
        <v/>
      </c>
      <c r="AF81" s="719" t="str">
        <f>IFERROR(VLOOKUP($J81,'WM-AR'!$I$7:$AS$3267,33,FALSE),"")</f>
        <v/>
      </c>
      <c r="AG81" s="720"/>
      <c r="AH81" s="721"/>
      <c r="AI81" s="721"/>
      <c r="AJ81" s="722"/>
      <c r="AK81" s="722"/>
      <c r="AL81" s="723"/>
      <c r="AM81" s="88" t="str">
        <f>IF(AND(ISTEXT($E81),ISTEXT($B81)),"산출기준 &gt;&gt;  "&amp;_xlfn.XLOOKUP($E81,산출기준!$D:$D,산출기준!$E:$E,"매칭실패"),"")</f>
        <v/>
      </c>
    </row>
    <row r="82" spans="2:39" ht="18">
      <c r="B82" s="705"/>
      <c r="C82" s="706"/>
      <c r="D82" s="787"/>
      <c r="E82" s="708"/>
      <c r="F82" s="688">
        <v>120</v>
      </c>
      <c r="G82" s="709" t="s">
        <v>2626</v>
      </c>
      <c r="H82" s="710"/>
      <c r="I82" s="711"/>
      <c r="J82" s="712" t="str">
        <f t="shared" si="18"/>
        <v/>
      </c>
      <c r="K82" s="713"/>
      <c r="L82" s="714" t="str">
        <f>IFERROR(VLOOKUP($J82,'WM-AR'!$I$7:$AS$3267,34,FALSE),"")</f>
        <v/>
      </c>
      <c r="M82" s="713" t="str">
        <f>IFERROR(VLOOKUP($J82,'WM-AR'!$I$7:$AS$3267,4,FALSE),"")</f>
        <v/>
      </c>
      <c r="N82" s="713" t="str">
        <f>IFERROR(VLOOKUP($J82,'WM-AR'!$I$7:$AS$3267,6,FALSE),"")</f>
        <v/>
      </c>
      <c r="O82" s="715" t="str">
        <f>IFERROR(VLOOKUP($J82,'WM-AR'!$I$7:$AS$3267,8,FALSE),"")</f>
        <v/>
      </c>
      <c r="P82" s="716" t="str">
        <f>IFERROR(VLOOKUP($J82,'WM-AR'!$I$7:$AS$3267,10,FALSE),"")</f>
        <v/>
      </c>
      <c r="Q82" s="717" t="str">
        <f>IFERROR(VLOOKUP($J82,'WM-AR'!$I$7:$AS$3267,12,FALSE),"")</f>
        <v/>
      </c>
      <c r="R82" s="717" t="str">
        <f>IFERROR(VLOOKUP($J82,'WM-AR'!$I$7:$AS$3267,14,FALSE),"")</f>
        <v/>
      </c>
      <c r="S82" s="717" t="str">
        <f>IFERROR(VLOOKUP($J82,'WM-AR'!$I$7:$AS$3267,16,FALSE),"")</f>
        <v/>
      </c>
      <c r="T82" s="717" t="str">
        <f>IFERROR(VLOOKUP($J82,'WM-AR'!$I$7:$AS$3267,18,FALSE),"")</f>
        <v/>
      </c>
      <c r="U82" s="717" t="str">
        <f>IFERROR(VLOOKUP($J82,'WM-AR'!$I$7:$AS$3267,20,FALSE),"")</f>
        <v/>
      </c>
      <c r="V82" s="717" t="str">
        <f>IFERROR(VLOOKUP($J82,'WM-AR'!$I$7:$AS$3267,22,FALSE),"")</f>
        <v/>
      </c>
      <c r="W82" s="718" t="str">
        <f>IFERROR(VLOOKUP($J82,'WM-AR'!$I$7:$AS$3267,24,FALSE),"")</f>
        <v/>
      </c>
      <c r="X82" s="719" t="str">
        <f>IFERROR(VLOOKUP($J82,'WM-AR'!$I$7:$AS$3267,25,FALSE),"")</f>
        <v/>
      </c>
      <c r="Y82" s="719" t="str">
        <f>IFERROR(VLOOKUP($J82,'WM-AR'!$I$7:$AS$3267,26,FALSE),"")</f>
        <v/>
      </c>
      <c r="Z82" s="719" t="str">
        <f>IFERROR(VLOOKUP($J82,'WM-AR'!$I$7:$AS$3267,27,FALSE),"")</f>
        <v/>
      </c>
      <c r="AA82" s="719" t="str">
        <f>IFERROR(VLOOKUP($J82,'WM-AR'!$I$7:$AS$3267,28,FALSE),"")</f>
        <v/>
      </c>
      <c r="AB82" s="719" t="str">
        <f>IFERROR(VLOOKUP($J82,'WM-AR'!$I$7:$AS$3267,29,FALSE),"")</f>
        <v/>
      </c>
      <c r="AC82" s="719" t="str">
        <f>IFERROR(VLOOKUP($J82,'WM-AR'!$I$7:$AS$3267,30,FALSE),"")</f>
        <v/>
      </c>
      <c r="AD82" s="719" t="str">
        <f>IFERROR(VLOOKUP($J82,'WM-AR'!$I$7:$AS$3267,31,FALSE),"")</f>
        <v/>
      </c>
      <c r="AE82" s="719" t="str">
        <f>IFERROR(VLOOKUP($J82,'WM-AR'!$I$7:$AS$3267,32,FALSE),"")</f>
        <v/>
      </c>
      <c r="AF82" s="719" t="str">
        <f>IFERROR(VLOOKUP($J82,'WM-AR'!$I$7:$AS$3267,33,FALSE),"")</f>
        <v/>
      </c>
      <c r="AG82" s="720"/>
      <c r="AH82" s="721"/>
      <c r="AI82" s="721"/>
      <c r="AJ82" s="722"/>
      <c r="AK82" s="722"/>
      <c r="AL82" s="723"/>
      <c r="AM82" s="88" t="str">
        <f>IF(AND(ISTEXT($E82),ISTEXT($B82)),"산출기준 &gt;&gt;  "&amp;_xlfn.XLOOKUP($E82,산출기준!$D:$D,산출기준!$E:$E,"매칭실패"),"")</f>
        <v/>
      </c>
    </row>
    <row r="83" spans="2:39" ht="18">
      <c r="B83" s="705"/>
      <c r="C83" s="706"/>
      <c r="D83" s="787"/>
      <c r="E83" s="708"/>
      <c r="F83" s="688">
        <v>123</v>
      </c>
      <c r="G83" s="709" t="s">
        <v>2627</v>
      </c>
      <c r="H83" s="710"/>
      <c r="I83" s="711"/>
      <c r="J83" s="712" t="str">
        <f t="shared" si="18"/>
        <v/>
      </c>
      <c r="K83" s="713"/>
      <c r="L83" s="714" t="str">
        <f>IFERROR(VLOOKUP($J83,'WM-AR'!$I$7:$AS$3267,34,FALSE),"")</f>
        <v/>
      </c>
      <c r="M83" s="713" t="str">
        <f>IFERROR(VLOOKUP($J83,'WM-AR'!$I$7:$AS$3267,4,FALSE),"")</f>
        <v/>
      </c>
      <c r="N83" s="713" t="str">
        <f>IFERROR(VLOOKUP($J83,'WM-AR'!$I$7:$AS$3267,6,FALSE),"")</f>
        <v/>
      </c>
      <c r="O83" s="715" t="str">
        <f>IFERROR(VLOOKUP($J83,'WM-AR'!$I$7:$AS$3267,8,FALSE),"")</f>
        <v/>
      </c>
      <c r="P83" s="716" t="str">
        <f>IFERROR(VLOOKUP($J83,'WM-AR'!$I$7:$AS$3267,10,FALSE),"")</f>
        <v/>
      </c>
      <c r="Q83" s="717" t="str">
        <f>IFERROR(VLOOKUP($J83,'WM-AR'!$I$7:$AS$3267,12,FALSE),"")</f>
        <v/>
      </c>
      <c r="R83" s="717" t="str">
        <f>IFERROR(VLOOKUP($J83,'WM-AR'!$I$7:$AS$3267,14,FALSE),"")</f>
        <v/>
      </c>
      <c r="S83" s="717" t="str">
        <f>IFERROR(VLOOKUP($J83,'WM-AR'!$I$7:$AS$3267,16,FALSE),"")</f>
        <v/>
      </c>
      <c r="T83" s="717" t="str">
        <f>IFERROR(VLOOKUP($J83,'WM-AR'!$I$7:$AS$3267,18,FALSE),"")</f>
        <v/>
      </c>
      <c r="U83" s="717" t="str">
        <f>IFERROR(VLOOKUP($J83,'WM-AR'!$I$7:$AS$3267,20,FALSE),"")</f>
        <v/>
      </c>
      <c r="V83" s="717" t="str">
        <f>IFERROR(VLOOKUP($J83,'WM-AR'!$I$7:$AS$3267,22,FALSE),"")</f>
        <v/>
      </c>
      <c r="W83" s="718" t="str">
        <f>IFERROR(VLOOKUP($J83,'WM-AR'!$I$7:$AS$3267,24,FALSE),"")</f>
        <v/>
      </c>
      <c r="X83" s="719" t="str">
        <f>IFERROR(VLOOKUP($J83,'WM-AR'!$I$7:$AS$3267,25,FALSE),"")</f>
        <v/>
      </c>
      <c r="Y83" s="719" t="str">
        <f>IFERROR(VLOOKUP($J83,'WM-AR'!$I$7:$AS$3267,26,FALSE),"")</f>
        <v/>
      </c>
      <c r="Z83" s="719" t="str">
        <f>IFERROR(VLOOKUP($J83,'WM-AR'!$I$7:$AS$3267,27,FALSE),"")</f>
        <v/>
      </c>
      <c r="AA83" s="719" t="str">
        <f>IFERROR(VLOOKUP($J83,'WM-AR'!$I$7:$AS$3267,28,FALSE),"")</f>
        <v/>
      </c>
      <c r="AB83" s="719" t="str">
        <f>IFERROR(VLOOKUP($J83,'WM-AR'!$I$7:$AS$3267,29,FALSE),"")</f>
        <v/>
      </c>
      <c r="AC83" s="719" t="str">
        <f>IFERROR(VLOOKUP($J83,'WM-AR'!$I$7:$AS$3267,30,FALSE),"")</f>
        <v/>
      </c>
      <c r="AD83" s="719" t="str">
        <f>IFERROR(VLOOKUP($J83,'WM-AR'!$I$7:$AS$3267,31,FALSE),"")</f>
        <v/>
      </c>
      <c r="AE83" s="719" t="str">
        <f>IFERROR(VLOOKUP($J83,'WM-AR'!$I$7:$AS$3267,32,FALSE),"")</f>
        <v/>
      </c>
      <c r="AF83" s="719" t="str">
        <f>IFERROR(VLOOKUP($J83,'WM-AR'!$I$7:$AS$3267,33,FALSE),"")</f>
        <v/>
      </c>
      <c r="AG83" s="720"/>
      <c r="AH83" s="721"/>
      <c r="AI83" s="721"/>
      <c r="AJ83" s="722"/>
      <c r="AK83" s="722"/>
      <c r="AL83" s="723"/>
      <c r="AM83" s="88" t="str">
        <f>IF(AND(ISTEXT($E83),ISTEXT($B83)),"산출기준 &gt;&gt;  "&amp;_xlfn.XLOOKUP($E83,산출기준!$D:$D,산출기준!$E:$E,"매칭실패"),"")</f>
        <v/>
      </c>
    </row>
    <row r="84" spans="2:39" ht="18">
      <c r="B84" s="705"/>
      <c r="C84" s="706"/>
      <c r="D84" s="787"/>
      <c r="E84" s="708"/>
      <c r="F84" s="688">
        <v>124</v>
      </c>
      <c r="G84" s="709" t="s">
        <v>2627</v>
      </c>
      <c r="H84" s="710"/>
      <c r="I84" s="711"/>
      <c r="J84" s="712" t="str">
        <f t="shared" si="18"/>
        <v/>
      </c>
      <c r="K84" s="713"/>
      <c r="L84" s="714" t="str">
        <f>IFERROR(VLOOKUP($J84,'WM-AR'!$I$7:$AS$3267,34,FALSE),"")</f>
        <v/>
      </c>
      <c r="M84" s="713" t="str">
        <f>IFERROR(VLOOKUP($J84,'WM-AR'!$I$7:$AS$3267,4,FALSE),"")</f>
        <v/>
      </c>
      <c r="N84" s="713" t="str">
        <f>IFERROR(VLOOKUP($J84,'WM-AR'!$I$7:$AS$3267,6,FALSE),"")</f>
        <v/>
      </c>
      <c r="O84" s="715" t="str">
        <f>IFERROR(VLOOKUP($J84,'WM-AR'!$I$7:$AS$3267,8,FALSE),"")</f>
        <v/>
      </c>
      <c r="P84" s="716" t="str">
        <f>IFERROR(VLOOKUP($J84,'WM-AR'!$I$7:$AS$3267,10,FALSE),"")</f>
        <v/>
      </c>
      <c r="Q84" s="717" t="str">
        <f>IFERROR(VLOOKUP($J84,'WM-AR'!$I$7:$AS$3267,12,FALSE),"")</f>
        <v/>
      </c>
      <c r="R84" s="717" t="str">
        <f>IFERROR(VLOOKUP($J84,'WM-AR'!$I$7:$AS$3267,14,FALSE),"")</f>
        <v/>
      </c>
      <c r="S84" s="717" t="str">
        <f>IFERROR(VLOOKUP($J84,'WM-AR'!$I$7:$AS$3267,16,FALSE),"")</f>
        <v/>
      </c>
      <c r="T84" s="717" t="str">
        <f>IFERROR(VLOOKUP($J84,'WM-AR'!$I$7:$AS$3267,18,FALSE),"")</f>
        <v/>
      </c>
      <c r="U84" s="717" t="str">
        <f>IFERROR(VLOOKUP($J84,'WM-AR'!$I$7:$AS$3267,20,FALSE),"")</f>
        <v/>
      </c>
      <c r="V84" s="717" t="str">
        <f>IFERROR(VLOOKUP($J84,'WM-AR'!$I$7:$AS$3267,22,FALSE),"")</f>
        <v/>
      </c>
      <c r="W84" s="718" t="str">
        <f>IFERROR(VLOOKUP($J84,'WM-AR'!$I$7:$AS$3267,24,FALSE),"")</f>
        <v/>
      </c>
      <c r="X84" s="719" t="str">
        <f>IFERROR(VLOOKUP($J84,'WM-AR'!$I$7:$AS$3267,25,FALSE),"")</f>
        <v/>
      </c>
      <c r="Y84" s="719" t="str">
        <f>IFERROR(VLOOKUP($J84,'WM-AR'!$I$7:$AS$3267,26,FALSE),"")</f>
        <v/>
      </c>
      <c r="Z84" s="719" t="str">
        <f>IFERROR(VLOOKUP($J84,'WM-AR'!$I$7:$AS$3267,27,FALSE),"")</f>
        <v/>
      </c>
      <c r="AA84" s="719" t="str">
        <f>IFERROR(VLOOKUP($J84,'WM-AR'!$I$7:$AS$3267,28,FALSE),"")</f>
        <v/>
      </c>
      <c r="AB84" s="719" t="str">
        <f>IFERROR(VLOOKUP($J84,'WM-AR'!$I$7:$AS$3267,29,FALSE),"")</f>
        <v/>
      </c>
      <c r="AC84" s="719" t="str">
        <f>IFERROR(VLOOKUP($J84,'WM-AR'!$I$7:$AS$3267,30,FALSE),"")</f>
        <v/>
      </c>
      <c r="AD84" s="719" t="str">
        <f>IFERROR(VLOOKUP($J84,'WM-AR'!$I$7:$AS$3267,31,FALSE),"")</f>
        <v/>
      </c>
      <c r="AE84" s="719" t="str">
        <f>IFERROR(VLOOKUP($J84,'WM-AR'!$I$7:$AS$3267,32,FALSE),"")</f>
        <v/>
      </c>
      <c r="AF84" s="719" t="str">
        <f>IFERROR(VLOOKUP($J84,'WM-AR'!$I$7:$AS$3267,33,FALSE),"")</f>
        <v/>
      </c>
      <c r="AG84" s="720"/>
      <c r="AH84" s="721"/>
      <c r="AI84" s="721"/>
      <c r="AJ84" s="722"/>
      <c r="AK84" s="722"/>
      <c r="AL84" s="723"/>
      <c r="AM84" s="88" t="str">
        <f>IF(AND(ISTEXT($E84),ISTEXT($B84)),"산출기준 &gt;&gt;  "&amp;_xlfn.XLOOKUP($E84,산출기준!$D:$D,산출기준!$E:$E,"매칭실패"),"")</f>
        <v/>
      </c>
    </row>
    <row r="85" spans="2:39" ht="18">
      <c r="B85" s="705"/>
      <c r="C85" s="706"/>
      <c r="D85" s="787"/>
      <c r="E85" s="708"/>
      <c r="F85" s="688">
        <v>126</v>
      </c>
      <c r="G85" s="709" t="s">
        <v>2629</v>
      </c>
      <c r="H85" s="710"/>
      <c r="I85" s="711"/>
      <c r="J85" s="712" t="str">
        <f t="shared" si="18"/>
        <v/>
      </c>
      <c r="K85" s="713"/>
      <c r="L85" s="714" t="str">
        <f>IFERROR(VLOOKUP($J85,'WM-AR'!$I$7:$AS$3267,34,FALSE),"")</f>
        <v/>
      </c>
      <c r="M85" s="713" t="str">
        <f>IFERROR(VLOOKUP($J85,'WM-AR'!$I$7:$AS$3267,4,FALSE),"")</f>
        <v/>
      </c>
      <c r="N85" s="713" t="str">
        <f>IFERROR(VLOOKUP($J85,'WM-AR'!$I$7:$AS$3267,6,FALSE),"")</f>
        <v/>
      </c>
      <c r="O85" s="715" t="str">
        <f>IFERROR(VLOOKUP($J85,'WM-AR'!$I$7:$AS$3267,8,FALSE),"")</f>
        <v/>
      </c>
      <c r="P85" s="716" t="str">
        <f>IFERROR(VLOOKUP($J85,'WM-AR'!$I$7:$AS$3267,10,FALSE),"")</f>
        <v/>
      </c>
      <c r="Q85" s="717" t="str">
        <f>IFERROR(VLOOKUP($J85,'WM-AR'!$I$7:$AS$3267,12,FALSE),"")</f>
        <v/>
      </c>
      <c r="R85" s="717" t="str">
        <f>IFERROR(VLOOKUP($J85,'WM-AR'!$I$7:$AS$3267,14,FALSE),"")</f>
        <v/>
      </c>
      <c r="S85" s="717" t="str">
        <f>IFERROR(VLOOKUP($J85,'WM-AR'!$I$7:$AS$3267,16,FALSE),"")</f>
        <v/>
      </c>
      <c r="T85" s="717" t="str">
        <f>IFERROR(VLOOKUP($J85,'WM-AR'!$I$7:$AS$3267,18,FALSE),"")</f>
        <v/>
      </c>
      <c r="U85" s="717" t="str">
        <f>IFERROR(VLOOKUP($J85,'WM-AR'!$I$7:$AS$3267,20,FALSE),"")</f>
        <v/>
      </c>
      <c r="V85" s="717" t="str">
        <f>IFERROR(VLOOKUP($J85,'WM-AR'!$I$7:$AS$3267,22,FALSE),"")</f>
        <v/>
      </c>
      <c r="W85" s="718" t="str">
        <f>IFERROR(VLOOKUP($J85,'WM-AR'!$I$7:$AS$3267,24,FALSE),"")</f>
        <v/>
      </c>
      <c r="X85" s="719" t="str">
        <f>IFERROR(VLOOKUP($J85,'WM-AR'!$I$7:$AS$3267,25,FALSE),"")</f>
        <v/>
      </c>
      <c r="Y85" s="719" t="str">
        <f>IFERROR(VLOOKUP($J85,'WM-AR'!$I$7:$AS$3267,26,FALSE),"")</f>
        <v/>
      </c>
      <c r="Z85" s="719" t="str">
        <f>IFERROR(VLOOKUP($J85,'WM-AR'!$I$7:$AS$3267,27,FALSE),"")</f>
        <v/>
      </c>
      <c r="AA85" s="719" t="str">
        <f>IFERROR(VLOOKUP($J85,'WM-AR'!$I$7:$AS$3267,28,FALSE),"")</f>
        <v/>
      </c>
      <c r="AB85" s="719" t="str">
        <f>IFERROR(VLOOKUP($J85,'WM-AR'!$I$7:$AS$3267,29,FALSE),"")</f>
        <v/>
      </c>
      <c r="AC85" s="719" t="str">
        <f>IFERROR(VLOOKUP($J85,'WM-AR'!$I$7:$AS$3267,30,FALSE),"")</f>
        <v/>
      </c>
      <c r="AD85" s="719" t="str">
        <f>IFERROR(VLOOKUP($J85,'WM-AR'!$I$7:$AS$3267,31,FALSE),"")</f>
        <v/>
      </c>
      <c r="AE85" s="719" t="str">
        <f>IFERROR(VLOOKUP($J85,'WM-AR'!$I$7:$AS$3267,32,FALSE),"")</f>
        <v/>
      </c>
      <c r="AF85" s="719" t="str">
        <f>IFERROR(VLOOKUP($J85,'WM-AR'!$I$7:$AS$3267,33,FALSE),"")</f>
        <v/>
      </c>
      <c r="AG85" s="720"/>
      <c r="AH85" s="721"/>
      <c r="AI85" s="721"/>
      <c r="AJ85" s="722"/>
      <c r="AK85" s="722"/>
      <c r="AL85" s="723"/>
      <c r="AM85" s="88" t="str">
        <f>IF(AND(ISTEXT($E85),ISTEXT($B85)),"산출기준 &gt;&gt;  "&amp;_xlfn.XLOOKUP($E85,산출기준!$D:$D,산출기준!$E:$E,"매칭실패"),"")</f>
        <v/>
      </c>
    </row>
    <row r="86" spans="2:39" ht="18">
      <c r="B86" s="705"/>
      <c r="C86" s="706"/>
      <c r="D86" s="787"/>
      <c r="E86" s="708"/>
      <c r="F86" s="688"/>
      <c r="G86" s="709"/>
      <c r="H86" s="710"/>
      <c r="I86" s="711"/>
      <c r="J86" s="712" t="str">
        <f t="shared" si="18"/>
        <v/>
      </c>
      <c r="K86" s="713"/>
      <c r="L86" s="714" t="str">
        <f>IFERROR(VLOOKUP($J86,'WM-AR'!$I$7:$AS$3267,34,FALSE),"")</f>
        <v/>
      </c>
      <c r="M86" s="713" t="str">
        <f>IFERROR(VLOOKUP($J86,'WM-AR'!$I$7:$AS$3267,4,FALSE),"")</f>
        <v/>
      </c>
      <c r="N86" s="713" t="str">
        <f>IFERROR(VLOOKUP($J86,'WM-AR'!$I$7:$AS$3267,6,FALSE),"")</f>
        <v/>
      </c>
      <c r="O86" s="715" t="str">
        <f>IFERROR(VLOOKUP($J86,'WM-AR'!$I$7:$AS$3267,8,FALSE),"")</f>
        <v/>
      </c>
      <c r="P86" s="716" t="str">
        <f>IFERROR(VLOOKUP($J86,'WM-AR'!$I$7:$AS$3267,10,FALSE),"")</f>
        <v/>
      </c>
      <c r="Q86" s="717" t="str">
        <f>IFERROR(VLOOKUP($J86,'WM-AR'!$I$7:$AS$3267,12,FALSE),"")</f>
        <v/>
      </c>
      <c r="R86" s="717" t="str">
        <f>IFERROR(VLOOKUP($J86,'WM-AR'!$I$7:$AS$3267,14,FALSE),"")</f>
        <v/>
      </c>
      <c r="S86" s="717" t="str">
        <f>IFERROR(VLOOKUP($J86,'WM-AR'!$I$7:$AS$3267,16,FALSE),"")</f>
        <v/>
      </c>
      <c r="T86" s="717" t="str">
        <f>IFERROR(VLOOKUP($J86,'WM-AR'!$I$7:$AS$3267,18,FALSE),"")</f>
        <v/>
      </c>
      <c r="U86" s="717" t="str">
        <f>IFERROR(VLOOKUP($J86,'WM-AR'!$I$7:$AS$3267,20,FALSE),"")</f>
        <v/>
      </c>
      <c r="V86" s="717" t="str">
        <f>IFERROR(VLOOKUP($J86,'WM-AR'!$I$7:$AS$3267,22,FALSE),"")</f>
        <v/>
      </c>
      <c r="W86" s="718" t="str">
        <f>IFERROR(VLOOKUP($J86,'WM-AR'!$I$7:$AS$3267,24,FALSE),"")</f>
        <v/>
      </c>
      <c r="X86" s="719" t="str">
        <f>IFERROR(VLOOKUP($J86,'WM-AR'!$I$7:$AS$3267,25,FALSE),"")</f>
        <v/>
      </c>
      <c r="Y86" s="719" t="str">
        <f>IFERROR(VLOOKUP($J86,'WM-AR'!$I$7:$AS$3267,26,FALSE),"")</f>
        <v/>
      </c>
      <c r="Z86" s="719" t="str">
        <f>IFERROR(VLOOKUP($J86,'WM-AR'!$I$7:$AS$3267,27,FALSE),"")</f>
        <v/>
      </c>
      <c r="AA86" s="719" t="str">
        <f>IFERROR(VLOOKUP($J86,'WM-AR'!$I$7:$AS$3267,28,FALSE),"")</f>
        <v/>
      </c>
      <c r="AB86" s="719" t="str">
        <f>IFERROR(VLOOKUP($J86,'WM-AR'!$I$7:$AS$3267,29,FALSE),"")</f>
        <v/>
      </c>
      <c r="AC86" s="719" t="str">
        <f>IFERROR(VLOOKUP($J86,'WM-AR'!$I$7:$AS$3267,30,FALSE),"")</f>
        <v/>
      </c>
      <c r="AD86" s="719" t="str">
        <f>IFERROR(VLOOKUP($J86,'WM-AR'!$I$7:$AS$3267,31,FALSE),"")</f>
        <v/>
      </c>
      <c r="AE86" s="719" t="str">
        <f>IFERROR(VLOOKUP($J86,'WM-AR'!$I$7:$AS$3267,32,FALSE),"")</f>
        <v/>
      </c>
      <c r="AF86" s="719" t="str">
        <f>IFERROR(VLOOKUP($J86,'WM-AR'!$I$7:$AS$3267,33,FALSE),"")</f>
        <v/>
      </c>
      <c r="AG86" s="720"/>
      <c r="AH86" s="721"/>
      <c r="AI86" s="721"/>
      <c r="AJ86" s="722"/>
      <c r="AK86" s="722"/>
      <c r="AL86" s="723"/>
      <c r="AM86" s="88" t="str">
        <f>IF(AND(ISTEXT($E86),ISTEXT($B86)),"산출기준 &gt;&gt;  "&amp;_xlfn.XLOOKUP($E86,산출기준!$D:$D,산출기준!$E:$E,"매칭실패"),"")</f>
        <v/>
      </c>
    </row>
    <row r="87" spans="2:39" ht="18">
      <c r="B87" s="724"/>
      <c r="C87" s="725"/>
      <c r="D87" s="726"/>
      <c r="E87" s="727"/>
      <c r="F87" s="728"/>
      <c r="G87" s="729"/>
      <c r="H87" s="730"/>
      <c r="I87" s="731"/>
      <c r="J87" s="732" t="str">
        <f t="shared" si="18"/>
        <v/>
      </c>
      <c r="K87" s="733"/>
      <c r="L87" s="734" t="str">
        <f>IFERROR(VLOOKUP($J87,'WM-AR'!$I$7:$AS$3267,34,FALSE),"")</f>
        <v/>
      </c>
      <c r="M87" s="733" t="str">
        <f>IFERROR(VLOOKUP($J87,'WM-AR'!$I$7:$AS$3267,4,FALSE),"")</f>
        <v/>
      </c>
      <c r="N87" s="733" t="str">
        <f>IFERROR(VLOOKUP($J87,'WM-AR'!$I$7:$AS$3267,6,FALSE),"")</f>
        <v/>
      </c>
      <c r="O87" s="735" t="str">
        <f>IFERROR(VLOOKUP($J87,'WM-AR'!$I$7:$AS$3267,8,FALSE),"")</f>
        <v/>
      </c>
      <c r="P87" s="736" t="str">
        <f>IFERROR(VLOOKUP($J87,'WM-AR'!$I$7:$AS$3267,10,FALSE),"")</f>
        <v/>
      </c>
      <c r="Q87" s="737" t="str">
        <f>IFERROR(VLOOKUP($J87,'WM-AR'!$I$7:$AS$3267,12,FALSE),"")</f>
        <v/>
      </c>
      <c r="R87" s="737" t="str">
        <f>IFERROR(VLOOKUP($J87,'WM-AR'!$I$7:$AS$3267,14,FALSE),"")</f>
        <v/>
      </c>
      <c r="S87" s="737" t="str">
        <f>IFERROR(VLOOKUP($J87,'WM-AR'!$I$7:$AS$3267,16,FALSE),"")</f>
        <v/>
      </c>
      <c r="T87" s="737" t="str">
        <f>IFERROR(VLOOKUP($J87,'WM-AR'!$I$7:$AS$3267,18,FALSE),"")</f>
        <v/>
      </c>
      <c r="U87" s="737" t="str">
        <f>IFERROR(VLOOKUP($J87,'WM-AR'!$I$7:$AS$3267,20,FALSE),"")</f>
        <v/>
      </c>
      <c r="V87" s="737" t="str">
        <f>IFERROR(VLOOKUP($J87,'WM-AR'!$I$7:$AS$3267,22,FALSE),"")</f>
        <v/>
      </c>
      <c r="W87" s="738" t="str">
        <f>IFERROR(VLOOKUP($J87,'WM-AR'!$I$7:$AS$3267,24,FALSE),"")</f>
        <v/>
      </c>
      <c r="X87" s="739" t="str">
        <f>IFERROR(VLOOKUP($J87,'WM-AR'!$I$7:$AS$3267,25,FALSE),"")</f>
        <v/>
      </c>
      <c r="Y87" s="739" t="str">
        <f>IFERROR(VLOOKUP($J87,'WM-AR'!$I$7:$AS$3267,26,FALSE),"")</f>
        <v/>
      </c>
      <c r="Z87" s="739" t="str">
        <f>IFERROR(VLOOKUP($J87,'WM-AR'!$I$7:$AS$3267,27,FALSE),"")</f>
        <v/>
      </c>
      <c r="AA87" s="739" t="str">
        <f>IFERROR(VLOOKUP($J87,'WM-AR'!$I$7:$AS$3267,28,FALSE),"")</f>
        <v/>
      </c>
      <c r="AB87" s="739" t="str">
        <f>IFERROR(VLOOKUP($J87,'WM-AR'!$I$7:$AS$3267,29,FALSE),"")</f>
        <v/>
      </c>
      <c r="AC87" s="739" t="str">
        <f>IFERROR(VLOOKUP($J87,'WM-AR'!$I$7:$AS$3267,30,FALSE),"")</f>
        <v/>
      </c>
      <c r="AD87" s="739" t="str">
        <f>IFERROR(VLOOKUP($J87,'WM-AR'!$I$7:$AS$3267,31,FALSE),"")</f>
        <v/>
      </c>
      <c r="AE87" s="739" t="str">
        <f>IFERROR(VLOOKUP($J87,'WM-AR'!$I$7:$AS$3267,32,FALSE),"")</f>
        <v/>
      </c>
      <c r="AF87" s="739" t="str">
        <f>IFERROR(VLOOKUP($J87,'WM-AR'!$I$7:$AS$3267,33,FALSE),"")</f>
        <v/>
      </c>
      <c r="AG87" s="740"/>
      <c r="AH87" s="741"/>
      <c r="AI87" s="741"/>
      <c r="AJ87" s="742"/>
      <c r="AK87" s="742"/>
      <c r="AL87" s="743"/>
      <c r="AM87" s="88" t="str">
        <f>IF(AND(ISTEXT($E87),ISTEXT($B87)),"산출기준 &gt;&gt;  "&amp;_xlfn.XLOOKUP($E87,산출기준!$D:$D,산출기준!$E:$E,"매칭실패"),"")</f>
        <v/>
      </c>
    </row>
    <row r="88" spans="2:39" outlineLevel="1">
      <c r="B88" s="744"/>
      <c r="C88" s="745"/>
      <c r="D88" s="746"/>
      <c r="E88" s="747" t="s">
        <v>2630</v>
      </c>
      <c r="F88" s="745" t="s">
        <v>2596</v>
      </c>
      <c r="G88" s="748" t="str">
        <f>VLOOKUP(E88,'참조용_Int Finish_Style-WM_DB'!$C$5:$D$133,2,FALSE)</f>
        <v xml:space="preserve"> | A04AN083-00004 |  | </v>
      </c>
      <c r="H88" s="749"/>
      <c r="I88" s="750"/>
      <c r="J88" s="751"/>
      <c r="K88" s="752"/>
      <c r="L88" s="752"/>
      <c r="M88" s="752"/>
      <c r="N88" s="752"/>
      <c r="O88" s="752"/>
      <c r="P88" s="752"/>
      <c r="Q88" s="752"/>
      <c r="R88" s="752"/>
      <c r="S88" s="752"/>
      <c r="T88" s="752"/>
      <c r="U88" s="752"/>
      <c r="V88" s="752"/>
      <c r="W88" s="752"/>
      <c r="X88" s="752"/>
      <c r="Y88" s="752"/>
      <c r="Z88" s="752"/>
      <c r="AA88" s="752"/>
      <c r="AB88" s="752"/>
      <c r="AC88" s="752"/>
      <c r="AD88" s="752"/>
      <c r="AE88" s="752"/>
      <c r="AF88" s="753"/>
      <c r="AG88" s="754"/>
      <c r="AH88" s="755"/>
      <c r="AI88" s="755"/>
      <c r="AJ88" s="753"/>
      <c r="AK88" s="756"/>
      <c r="AL88" s="757"/>
      <c r="AM88" s="88" t="str">
        <f>IF(AND(ISTEXT($E88),ISTEXT($B88)),"산출기준 &gt;&gt;  "&amp;_xlfn.XLOOKUP($E88,산출기준!$D:$D,산출기준!$E:$E,"매칭실패"),"")</f>
        <v/>
      </c>
    </row>
    <row r="89" spans="2:39" ht="33" customHeight="1" outlineLevel="1">
      <c r="B89" s="758"/>
      <c r="C89" s="759"/>
      <c r="D89" s="760"/>
      <c r="E89" s="761"/>
      <c r="F89" s="762"/>
      <c r="G89" s="759" t="str">
        <f>IF(IF(O89=0,"",O89)&amp;" | "&amp;IF(P89=0,"",P89)&amp;" | "&amp;IF(R89=0,"",R89)&amp;" | "&amp;IF(S89=0,"",S89)=" |  |  | ","",IF(O89=0,"",O89)&amp;" | "&amp;IF(P89=0,"",P89)&amp;" | "&amp;IF(R89=0,"",R89)&amp;" | "&amp;IF(S89=0,"",S89))</f>
        <v xml:space="preserve">Floor Tile | Vinyl Tile |  | </v>
      </c>
      <c r="H89" s="763" t="str" cm="1">
        <f t="array" ref="H89">_xlfn.TEXTSPLIT(G88,," | ",TRUE)</f>
        <v>A04AN083-00004</v>
      </c>
      <c r="I89" s="764" t="str">
        <f>IF(_xlfn.XLOOKUP(H89,'WM-AR'!I:I,'WM-AR'!F:F,"")=0,"",_xlfn.XLOOKUP(H89,'WM-AR'!I:I,'WM-AR'!F:F,""))</f>
        <v xml:space="preserve">A04AN083-00004 Finishing Work Tile Work Floor Tile Vinyl Tile     w/ Mortar Bond Coat or Adhesive  </v>
      </c>
      <c r="J89" s="765" t="str">
        <f>LEFT(I89,14)</f>
        <v>A04AN083-00004</v>
      </c>
      <c r="K89" s="766"/>
      <c r="L89" s="766" t="str">
        <f>IFERROR(VLOOKUP($J89,'WM-AR'!$I$7:$AS$3267,34,FALSE),"")</f>
        <v>M2</v>
      </c>
      <c r="M89" s="766" t="str">
        <f>IFERROR(VLOOKUP($J89,'WM-AR'!$I$7:$AS$3267,4,FALSE),"")</f>
        <v>Finishing Work</v>
      </c>
      <c r="N89" s="766" t="str">
        <f>IFERROR(VLOOKUP($J89,'WM-AR'!$I$7:$AS$3267,6,FALSE),"")</f>
        <v>Tile Work</v>
      </c>
      <c r="O89" s="766" t="str">
        <f>IFERROR(VLOOKUP($J89,'WM-AR'!$I$7:$AS$3267,8,FALSE),"")</f>
        <v>Floor Tile</v>
      </c>
      <c r="P89" s="766" t="str">
        <f>IFERROR(VLOOKUP($J89,'WM-AR'!$I$7:$AS$3267,10,FALSE),"")</f>
        <v>Vinyl Tile</v>
      </c>
      <c r="Q89" s="766">
        <f>IFERROR(VLOOKUP($J89,'WM-AR'!$I$7:$AS$3267,12,FALSE),"")</f>
        <v>0</v>
      </c>
      <c r="R89" s="766">
        <f>IFERROR(VLOOKUP($J89,'WM-AR'!$I$7:$AS$3267,14,FALSE),"")</f>
        <v>0</v>
      </c>
      <c r="S89" s="766">
        <f>IFERROR(VLOOKUP($J89,'WM-AR'!$I$7:$AS$3267,16,FALSE),"")</f>
        <v>0</v>
      </c>
      <c r="T89" s="766">
        <f>IFERROR(VLOOKUP($J89,'WM-AR'!$I$7:$AS$3267,18,FALSE),"")</f>
        <v>0</v>
      </c>
      <c r="U89" s="766" t="str">
        <f>IFERROR(VLOOKUP($J89,'WM-AR'!$I$7:$AS$3267,20,FALSE),"")</f>
        <v>w/ Mortar Bond Coat or Adhesive</v>
      </c>
      <c r="V89" s="766">
        <f>IFERROR(VLOOKUP($J89,'WM-AR'!$I$7:$AS$3267,22,FALSE),"")</f>
        <v>0</v>
      </c>
      <c r="W89" s="766">
        <f>IFERROR(VLOOKUP($J89,'WM-AR'!$I$7:$AS$3267,24,FALSE),"")</f>
        <v>0</v>
      </c>
      <c r="X89" s="766">
        <f>IFERROR(VLOOKUP($J89,'WM-AR'!$I$7:$AS$3267,25,FALSE),"")</f>
        <v>0</v>
      </c>
      <c r="Y89" s="766" t="str">
        <f>IFERROR(VLOOKUP($J89,'WM-AR'!$I$7:$AS$3267,26,FALSE),"")</f>
        <v>Tile Size=W(  )mm x L(  )mm x THK(  )mm</v>
      </c>
      <c r="Z89" s="766">
        <f>IFERROR(VLOOKUP($J89,'WM-AR'!$I$7:$AS$3267,27,FALSE),"")</f>
        <v>0</v>
      </c>
      <c r="AA89" s="766">
        <f>IFERROR(VLOOKUP($J89,'WM-AR'!$I$7:$AS$3267,28,FALSE),"")</f>
        <v>0</v>
      </c>
      <c r="AB89" s="766">
        <f>IFERROR(VLOOKUP($J89,'WM-AR'!$I$7:$AS$3267,29,FALSE),"")</f>
        <v>0</v>
      </c>
      <c r="AC89" s="766">
        <f>IFERROR(VLOOKUP($J89,'WM-AR'!$I$7:$AS$3267,30,FALSE),"")</f>
        <v>0</v>
      </c>
      <c r="AD89" s="766">
        <f>IFERROR(VLOOKUP($J89,'WM-AR'!$I$7:$AS$3267,31,FALSE),"")</f>
        <v>0</v>
      </c>
      <c r="AE89" s="766">
        <f>IFERROR(VLOOKUP($J89,'WM-AR'!$I$7:$AS$3267,32,FALSE),"")</f>
        <v>0</v>
      </c>
      <c r="AF89" s="766" t="str">
        <f>IFERROR(VLOOKUP($J89,'WM-AR'!$I$7:$AS$3267,33,FALSE),"")</f>
        <v/>
      </c>
      <c r="AG89" s="767"/>
      <c r="AH89" s="768" t="s">
        <v>1657</v>
      </c>
      <c r="AI89" s="768" t="s">
        <v>1657</v>
      </c>
      <c r="AJ89" s="769"/>
      <c r="AK89" s="769" t="str">
        <f>L89</f>
        <v>M2</v>
      </c>
      <c r="AL89" s="770"/>
      <c r="AM89" s="88" t="str">
        <f>IF(AND(ISTEXT($E89),ISTEXT($B89)),"산출기준 &gt;&gt;  "&amp;_xlfn.XLOOKUP($E89,산출기준!$D:$D,산출기준!$E:$E,"매칭실패"),"")</f>
        <v/>
      </c>
    </row>
    <row r="90" spans="2:39" ht="33" customHeight="1" outlineLevel="1">
      <c r="B90" s="758"/>
      <c r="C90" s="759"/>
      <c r="D90" s="760"/>
      <c r="E90" s="761"/>
      <c r="F90" s="762"/>
      <c r="G90" s="759" t="str">
        <f t="shared" ref="G90:G92" si="19">IF(IF(O90=0,"",O90)&amp;" | "&amp;IF(P90=0,"",P90)&amp;" | "&amp;IF(R90=0,"",R90)&amp;" | "&amp;IF(S90=0,"",S90)=" |  |  | ","",IF(O90=0,"",O90)&amp;" | "&amp;IF(P90=0,"",P90)&amp;" | "&amp;IF(R90=0,"",R90)&amp;" | "&amp;IF(S90=0,"",S90))</f>
        <v/>
      </c>
      <c r="H90" s="763"/>
      <c r="I90" s="764" t="str">
        <f>IF(_xlfn.XLOOKUP(H90,'WM-AR'!I:I,'WM-AR'!F:F,"")=0,"",_xlfn.XLOOKUP(H90,'WM-AR'!I:I,'WM-AR'!F:F,""))</f>
        <v/>
      </c>
      <c r="J90" s="765" t="str">
        <f t="shared" ref="J90:J92" si="20">LEFT(I90,14)</f>
        <v/>
      </c>
      <c r="K90" s="766"/>
      <c r="L90" s="766" t="str">
        <f>IFERROR(VLOOKUP($J90,'WM-AR'!$I$7:$AS$3267,34,FALSE),"")</f>
        <v/>
      </c>
      <c r="M90" s="766" t="str">
        <f>IFERROR(VLOOKUP($J90,'WM-AR'!$I$7:$AS$3267,4,FALSE),"")</f>
        <v/>
      </c>
      <c r="N90" s="766" t="str">
        <f>IFERROR(VLOOKUP($J90,'WM-AR'!$I$7:$AS$3267,6,FALSE),"")</f>
        <v/>
      </c>
      <c r="O90" s="766" t="str">
        <f>IFERROR(VLOOKUP($J90,'WM-AR'!$I$7:$AS$3267,8,FALSE),"")</f>
        <v/>
      </c>
      <c r="P90" s="766" t="str">
        <f>IFERROR(VLOOKUP($J90,'WM-AR'!$I$7:$AS$3267,10,FALSE),"")</f>
        <v/>
      </c>
      <c r="Q90" s="766" t="str">
        <f>IFERROR(VLOOKUP($J90,'WM-AR'!$I$7:$AS$3267,12,FALSE),"")</f>
        <v/>
      </c>
      <c r="R90" s="766" t="str">
        <f>IFERROR(VLOOKUP($J90,'WM-AR'!$I$7:$AS$3267,14,FALSE),"")</f>
        <v/>
      </c>
      <c r="S90" s="766" t="str">
        <f>IFERROR(VLOOKUP($J90,'WM-AR'!$I$7:$AS$3267,16,FALSE),"")</f>
        <v/>
      </c>
      <c r="T90" s="766" t="str">
        <f>IFERROR(VLOOKUP($J90,'WM-AR'!$I$7:$AS$3267,18,FALSE),"")</f>
        <v/>
      </c>
      <c r="U90" s="766" t="str">
        <f>IFERROR(VLOOKUP($J90,'WM-AR'!$I$7:$AS$3267,20,FALSE),"")</f>
        <v/>
      </c>
      <c r="V90" s="766" t="str">
        <f>IFERROR(VLOOKUP($J90,'WM-AR'!$I$7:$AS$3267,22,FALSE),"")</f>
        <v/>
      </c>
      <c r="W90" s="766" t="str">
        <f>IFERROR(VLOOKUP($J90,'WM-AR'!$I$7:$AS$3267,24,FALSE),"")</f>
        <v/>
      </c>
      <c r="X90" s="766" t="str">
        <f>IFERROR(VLOOKUP($J90,'WM-AR'!$I$7:$AS$3267,25,FALSE),"")</f>
        <v/>
      </c>
      <c r="Y90" s="766" t="str">
        <f>IFERROR(VLOOKUP($J90,'WM-AR'!$I$7:$AS$3267,26,FALSE),"")</f>
        <v/>
      </c>
      <c r="Z90" s="766" t="str">
        <f>IFERROR(VLOOKUP($J90,'WM-AR'!$I$7:$AS$3267,27,FALSE),"")</f>
        <v/>
      </c>
      <c r="AA90" s="766" t="str">
        <f>IFERROR(VLOOKUP($J90,'WM-AR'!$I$7:$AS$3267,28,FALSE),"")</f>
        <v/>
      </c>
      <c r="AB90" s="766" t="str">
        <f>IFERROR(VLOOKUP($J90,'WM-AR'!$I$7:$AS$3267,29,FALSE),"")</f>
        <v/>
      </c>
      <c r="AC90" s="766" t="str">
        <f>IFERROR(VLOOKUP($J90,'WM-AR'!$I$7:$AS$3267,30,FALSE),"")</f>
        <v/>
      </c>
      <c r="AD90" s="766" t="str">
        <f>IFERROR(VLOOKUP($J90,'WM-AR'!$I$7:$AS$3267,31,FALSE),"")</f>
        <v/>
      </c>
      <c r="AE90" s="766" t="str">
        <f>IFERROR(VLOOKUP($J90,'WM-AR'!$I$7:$AS$3267,32,FALSE),"")</f>
        <v/>
      </c>
      <c r="AF90" s="766" t="str">
        <f>IFERROR(VLOOKUP($J90,'WM-AR'!$I$7:$AS$3267,33,FALSE),"")</f>
        <v/>
      </c>
      <c r="AG90" s="767"/>
      <c r="AH90" s="768"/>
      <c r="AI90" s="768"/>
      <c r="AJ90" s="769"/>
      <c r="AK90" s="769" t="str">
        <f>L90</f>
        <v/>
      </c>
      <c r="AL90" s="770"/>
      <c r="AM90" s="88" t="str">
        <f>IF(AND(ISTEXT($E90),ISTEXT($B90)),"산출기준 &gt;&gt;  "&amp;_xlfn.XLOOKUP($E90,산출기준!$D:$D,산출기준!$E:$E,"매칭실패"),"")</f>
        <v/>
      </c>
    </row>
    <row r="91" spans="2:39" ht="33" customHeight="1" outlineLevel="1">
      <c r="B91" s="758"/>
      <c r="C91" s="759"/>
      <c r="D91" s="760"/>
      <c r="E91" s="761"/>
      <c r="F91" s="762"/>
      <c r="G91" s="759" t="str">
        <f t="shared" si="19"/>
        <v/>
      </c>
      <c r="H91" s="763"/>
      <c r="I91" s="764" t="str">
        <f>IF(_xlfn.XLOOKUP(H91,'WM-AR'!I:I,'WM-AR'!F:F,"")=0,"",_xlfn.XLOOKUP(H91,'WM-AR'!I:I,'WM-AR'!F:F,""))</f>
        <v/>
      </c>
      <c r="J91" s="765" t="str">
        <f t="shared" si="20"/>
        <v/>
      </c>
      <c r="K91" s="766"/>
      <c r="L91" s="766" t="str">
        <f>IFERROR(VLOOKUP($J91,'WM-AR'!$I$7:$AS$3267,34,FALSE),"")</f>
        <v/>
      </c>
      <c r="M91" s="766" t="str">
        <f>IFERROR(VLOOKUP($J91,'WM-AR'!$I$7:$AS$3267,4,FALSE),"")</f>
        <v/>
      </c>
      <c r="N91" s="766" t="str">
        <f>IFERROR(VLOOKUP($J91,'WM-AR'!$I$7:$AS$3267,6,FALSE),"")</f>
        <v/>
      </c>
      <c r="O91" s="766" t="str">
        <f>IFERROR(VLOOKUP($J91,'WM-AR'!$I$7:$AS$3267,8,FALSE),"")</f>
        <v/>
      </c>
      <c r="P91" s="766" t="str">
        <f>IFERROR(VLOOKUP($J91,'WM-AR'!$I$7:$AS$3267,10,FALSE),"")</f>
        <v/>
      </c>
      <c r="Q91" s="766" t="str">
        <f>IFERROR(VLOOKUP($J91,'WM-AR'!$I$7:$AS$3267,12,FALSE),"")</f>
        <v/>
      </c>
      <c r="R91" s="766" t="str">
        <f>IFERROR(VLOOKUP($J91,'WM-AR'!$I$7:$AS$3267,14,FALSE),"")</f>
        <v/>
      </c>
      <c r="S91" s="766" t="str">
        <f>IFERROR(VLOOKUP($J91,'WM-AR'!$I$7:$AS$3267,16,FALSE),"")</f>
        <v/>
      </c>
      <c r="T91" s="766" t="str">
        <f>IFERROR(VLOOKUP($J91,'WM-AR'!$I$7:$AS$3267,18,FALSE),"")</f>
        <v/>
      </c>
      <c r="U91" s="766" t="str">
        <f>IFERROR(VLOOKUP($J91,'WM-AR'!$I$7:$AS$3267,20,FALSE),"")</f>
        <v/>
      </c>
      <c r="V91" s="766" t="str">
        <f>IFERROR(VLOOKUP($J91,'WM-AR'!$I$7:$AS$3267,22,FALSE),"")</f>
        <v/>
      </c>
      <c r="W91" s="766" t="str">
        <f>IFERROR(VLOOKUP($J91,'WM-AR'!$I$7:$AS$3267,24,FALSE),"")</f>
        <v/>
      </c>
      <c r="X91" s="766" t="str">
        <f>IFERROR(VLOOKUP($J91,'WM-AR'!$I$7:$AS$3267,25,FALSE),"")</f>
        <v/>
      </c>
      <c r="Y91" s="766" t="str">
        <f>IFERROR(VLOOKUP($J91,'WM-AR'!$I$7:$AS$3267,26,FALSE),"")</f>
        <v/>
      </c>
      <c r="Z91" s="766" t="str">
        <f>IFERROR(VLOOKUP($J91,'WM-AR'!$I$7:$AS$3267,27,FALSE),"")</f>
        <v/>
      </c>
      <c r="AA91" s="766" t="str">
        <f>IFERROR(VLOOKUP($J91,'WM-AR'!$I$7:$AS$3267,28,FALSE),"")</f>
        <v/>
      </c>
      <c r="AB91" s="766" t="str">
        <f>IFERROR(VLOOKUP($J91,'WM-AR'!$I$7:$AS$3267,29,FALSE),"")</f>
        <v/>
      </c>
      <c r="AC91" s="766" t="str">
        <f>IFERROR(VLOOKUP($J91,'WM-AR'!$I$7:$AS$3267,30,FALSE),"")</f>
        <v/>
      </c>
      <c r="AD91" s="766" t="str">
        <f>IFERROR(VLOOKUP($J91,'WM-AR'!$I$7:$AS$3267,31,FALSE),"")</f>
        <v/>
      </c>
      <c r="AE91" s="766" t="str">
        <f>IFERROR(VLOOKUP($J91,'WM-AR'!$I$7:$AS$3267,32,FALSE),"")</f>
        <v/>
      </c>
      <c r="AF91" s="766" t="str">
        <f>IFERROR(VLOOKUP($J91,'WM-AR'!$I$7:$AS$3267,33,FALSE),"")</f>
        <v/>
      </c>
      <c r="AG91" s="767"/>
      <c r="AH91" s="768"/>
      <c r="AI91" s="768"/>
      <c r="AJ91" s="769"/>
      <c r="AK91" s="769" t="str">
        <f>L91</f>
        <v/>
      </c>
      <c r="AL91" s="770"/>
      <c r="AM91" s="88" t="str">
        <f>IF(AND(ISTEXT($E91),ISTEXT($B91)),"산출기준 &gt;&gt;  "&amp;_xlfn.XLOOKUP($E91,산출기준!$D:$D,산출기준!$E:$E,"매칭실패"),"")</f>
        <v/>
      </c>
    </row>
    <row r="92" spans="2:39" s="600" customFormat="1" ht="33" customHeight="1" outlineLevel="1">
      <c r="B92" s="774"/>
      <c r="C92" s="760"/>
      <c r="D92" s="760"/>
      <c r="E92" s="777"/>
      <c r="F92" s="778"/>
      <c r="G92" s="760" t="str">
        <f t="shared" si="19"/>
        <v/>
      </c>
      <c r="H92" s="760"/>
      <c r="I92" s="779"/>
      <c r="J92" s="780" t="str">
        <f t="shared" si="20"/>
        <v/>
      </c>
      <c r="K92" s="781"/>
      <c r="L92" s="781" t="str">
        <f>IFERROR(VLOOKUP($J92,'WM-AR'!$I$7:$AS$3267,34,FALSE),"")</f>
        <v/>
      </c>
      <c r="M92" s="781" t="str">
        <f>IFERROR(VLOOKUP($J92,'WM-AR'!$I$7:$AS$3267,4,FALSE),"")</f>
        <v/>
      </c>
      <c r="N92" s="781" t="str">
        <f>IFERROR(VLOOKUP($J92,'WM-AR'!$I$7:$AS$3267,6,FALSE),"")</f>
        <v/>
      </c>
      <c r="O92" s="781" t="str">
        <f>IFERROR(VLOOKUP($J92,'WM-AR'!$I$7:$AS$3267,8,FALSE),"")</f>
        <v/>
      </c>
      <c r="P92" s="781" t="str">
        <f>IFERROR(VLOOKUP($J92,'WM-AR'!$I$7:$AS$3267,10,FALSE),"")</f>
        <v/>
      </c>
      <c r="Q92" s="781" t="str">
        <f>IFERROR(VLOOKUP($J92,'WM-AR'!$I$7:$AS$3267,12,FALSE),"")</f>
        <v/>
      </c>
      <c r="R92" s="781" t="str">
        <f>IFERROR(VLOOKUP($J92,'WM-AR'!$I$7:$AS$3267,14,FALSE),"")</f>
        <v/>
      </c>
      <c r="S92" s="781" t="str">
        <f>IFERROR(VLOOKUP($J92,'WM-AR'!$I$7:$AS$3267,16,FALSE),"")</f>
        <v/>
      </c>
      <c r="T92" s="781" t="str">
        <f>IFERROR(VLOOKUP($J92,'WM-AR'!$I$7:$AS$3267,18,FALSE),"")</f>
        <v/>
      </c>
      <c r="U92" s="781" t="str">
        <f>IFERROR(VLOOKUP($J92,'WM-AR'!$I$7:$AS$3267,20,FALSE),"")</f>
        <v/>
      </c>
      <c r="V92" s="781" t="str">
        <f>IFERROR(VLOOKUP($J92,'WM-AR'!$I$7:$AS$3267,22,FALSE),"")</f>
        <v/>
      </c>
      <c r="W92" s="781" t="str">
        <f>IFERROR(VLOOKUP($J92,'WM-AR'!$I$7:$AS$3267,24,FALSE),"")</f>
        <v/>
      </c>
      <c r="X92" s="781" t="str">
        <f>IFERROR(VLOOKUP($J92,'WM-AR'!$I$7:$AS$3267,25,FALSE),"")</f>
        <v/>
      </c>
      <c r="Y92" s="781" t="str">
        <f>IFERROR(VLOOKUP($J92,'WM-AR'!$I$7:$AS$3267,26,FALSE),"")</f>
        <v/>
      </c>
      <c r="Z92" s="781" t="str">
        <f>IFERROR(VLOOKUP($J92,'WM-AR'!$I$7:$AS$3267,27,FALSE),"")</f>
        <v/>
      </c>
      <c r="AA92" s="781" t="str">
        <f>IFERROR(VLOOKUP($J92,'WM-AR'!$I$7:$AS$3267,28,FALSE),"")</f>
        <v/>
      </c>
      <c r="AB92" s="781" t="str">
        <f>IFERROR(VLOOKUP($J92,'WM-AR'!$I$7:$AS$3267,29,FALSE),"")</f>
        <v/>
      </c>
      <c r="AC92" s="781" t="str">
        <f>IFERROR(VLOOKUP($J92,'WM-AR'!$I$7:$AS$3267,30,FALSE),"")</f>
        <v/>
      </c>
      <c r="AD92" s="781" t="str">
        <f>IFERROR(VLOOKUP($J92,'WM-AR'!$I$7:$AS$3267,31,FALSE),"")</f>
        <v/>
      </c>
      <c r="AE92" s="781" t="str">
        <f>IFERROR(VLOOKUP($J92,'WM-AR'!$I$7:$AS$3267,32,FALSE),"")</f>
        <v/>
      </c>
      <c r="AF92" s="781" t="str">
        <f>IFERROR(VLOOKUP($J92,'WM-AR'!$I$7:$AS$3267,33,FALSE),"")</f>
        <v/>
      </c>
      <c r="AG92" s="767"/>
      <c r="AH92" s="768"/>
      <c r="AI92" s="768"/>
      <c r="AJ92" s="782"/>
      <c r="AK92" s="782" t="str">
        <f>L92</f>
        <v/>
      </c>
      <c r="AL92" s="779"/>
      <c r="AM92" s="600" t="str">
        <f>IF(AND(ISTEXT($E92),ISTEXT($B92)),"산출기준 &gt;&gt;  "&amp;_xlfn.XLOOKUP($E92,산출기준!$D:$D,산출기준!$E:$E,"매칭실패"),"")</f>
        <v/>
      </c>
    </row>
    <row r="93" spans="2:39" outlineLevel="1">
      <c r="B93" s="744"/>
      <c r="C93" s="745"/>
      <c r="D93" s="746"/>
      <c r="E93" s="747" t="s">
        <v>2616</v>
      </c>
      <c r="F93" s="745" t="s">
        <v>2599</v>
      </c>
      <c r="G93" s="748" t="str">
        <f>VLOOKUP(E93,'참조용_Int Finish_Style-WM_DB'!$C$5:$D$133,2,FALSE)</f>
        <v xml:space="preserve"> | A04AN084-00013 |  | </v>
      </c>
      <c r="H93" s="749"/>
      <c r="I93" s="750"/>
      <c r="J93" s="751"/>
      <c r="K93" s="752"/>
      <c r="L93" s="752"/>
      <c r="M93" s="752"/>
      <c r="N93" s="752"/>
      <c r="O93" s="752"/>
      <c r="P93" s="752"/>
      <c r="Q93" s="752"/>
      <c r="R93" s="752"/>
      <c r="S93" s="752"/>
      <c r="T93" s="752"/>
      <c r="U93" s="752"/>
      <c r="V93" s="752"/>
      <c r="W93" s="752"/>
      <c r="X93" s="752"/>
      <c r="Y93" s="752"/>
      <c r="Z93" s="752"/>
      <c r="AA93" s="752"/>
      <c r="AB93" s="752"/>
      <c r="AC93" s="752"/>
      <c r="AD93" s="752"/>
      <c r="AE93" s="752"/>
      <c r="AF93" s="753"/>
      <c r="AG93" s="754"/>
      <c r="AH93" s="755"/>
      <c r="AI93" s="755"/>
      <c r="AJ93" s="753"/>
      <c r="AK93" s="756"/>
      <c r="AL93" s="771"/>
      <c r="AM93" s="88" t="str">
        <f>IF(AND(ISTEXT($E93),ISTEXT($B93)),"산출기준 &gt;&gt;  "&amp;_xlfn.XLOOKUP($E93,산출기준!$D:$D,산출기준!$E:$E,"매칭실패"),"")</f>
        <v/>
      </c>
    </row>
    <row r="94" spans="2:39" ht="33" customHeight="1" outlineLevel="1">
      <c r="B94" s="772"/>
      <c r="C94" s="773"/>
      <c r="D94" s="774"/>
      <c r="E94" s="761"/>
      <c r="F94" s="775"/>
      <c r="G94" s="759" t="str">
        <f>IF(IF(O94=0,"",O94)&amp;" | "&amp;IF(P94=0,"",P94)&amp;" | "&amp;IF(R94=0,"",R94)&amp;" | "&amp;IF(S94=0,"",S94)=" |  |  | ","",IF(O94=0,"",O94)&amp;" | "&amp;IF(P94=0,"",P94)&amp;" | "&amp;IF(R94=0,"",R94)&amp;" | "&amp;IF(S94=0,"",S94))</f>
        <v xml:space="preserve">Skirt Tile | Vinyl Tile |  | </v>
      </c>
      <c r="H94" s="763" t="str" cm="1">
        <f t="array" ref="H94">_xlfn.TEXTSPLIT(G93,," | ",TRUE)</f>
        <v>A04AN084-00013</v>
      </c>
      <c r="I94" s="764" t="str">
        <f>IF(_xlfn.XLOOKUP(H94,'WM-AR'!I:I,'WM-AR'!F:F,"")=0,"",_xlfn.XLOOKUP(H94,'WM-AR'!I:I,'WM-AR'!F:F,""))</f>
        <v>A04AN084-00013 Finishing Work Tile Work Skirt Tile Vinyl Tile     w/ Mortar Bond Coat or Adhesive  H&lt;150mm</v>
      </c>
      <c r="J94" s="765" t="str">
        <f>LEFT(I94,14)</f>
        <v>A04AN084-00013</v>
      </c>
      <c r="K94" s="766"/>
      <c r="L94" s="766" t="str">
        <f>IFERROR(VLOOKUP($J94,'WM-AR'!$I$7:$AS$3267,34,FALSE),"")</f>
        <v>M</v>
      </c>
      <c r="M94" s="766" t="str">
        <f>IFERROR(VLOOKUP($J94,'WM-AR'!$I$7:$AS$3267,4,FALSE),"")</f>
        <v>Finishing Work</v>
      </c>
      <c r="N94" s="766" t="str">
        <f>IFERROR(VLOOKUP($J94,'WM-AR'!$I$7:$AS$3267,6,FALSE),"")</f>
        <v>Tile Work</v>
      </c>
      <c r="O94" s="766" t="str">
        <f>IFERROR(VLOOKUP($J94,'WM-AR'!$I$7:$AS$3267,8,FALSE),"")</f>
        <v>Skirt Tile</v>
      </c>
      <c r="P94" s="766" t="str">
        <f>IFERROR(VLOOKUP($J94,'WM-AR'!$I$7:$AS$3267,10,FALSE),"")</f>
        <v>Vinyl Tile</v>
      </c>
      <c r="Q94" s="766">
        <f>IFERROR(VLOOKUP($J94,'WM-AR'!$I$7:$AS$3267,12,FALSE),"")</f>
        <v>0</v>
      </c>
      <c r="R94" s="766">
        <f>IFERROR(VLOOKUP($J94,'WM-AR'!$I$7:$AS$3267,14,FALSE),"")</f>
        <v>0</v>
      </c>
      <c r="S94" s="766">
        <f>IFERROR(VLOOKUP($J94,'WM-AR'!$I$7:$AS$3267,16,FALSE),"")</f>
        <v>0</v>
      </c>
      <c r="T94" s="766">
        <f>IFERROR(VLOOKUP($J94,'WM-AR'!$I$7:$AS$3267,18,FALSE),"")</f>
        <v>0</v>
      </c>
      <c r="U94" s="766" t="str">
        <f>IFERROR(VLOOKUP($J94,'WM-AR'!$I$7:$AS$3267,20,FALSE),"")</f>
        <v>w/ Mortar Bond Coat or Adhesive</v>
      </c>
      <c r="V94" s="766">
        <f>IFERROR(VLOOKUP($J94,'WM-AR'!$I$7:$AS$3267,22,FALSE),"")</f>
        <v>0</v>
      </c>
      <c r="W94" s="766" t="str">
        <f>IFERROR(VLOOKUP($J94,'WM-AR'!$I$7:$AS$3267,24,FALSE),"")</f>
        <v>H&lt;150mm</v>
      </c>
      <c r="X94" s="766">
        <f>IFERROR(VLOOKUP($J94,'WM-AR'!$I$7:$AS$3267,25,FALSE),"")</f>
        <v>0</v>
      </c>
      <c r="Y94" s="766" t="str">
        <f>IFERROR(VLOOKUP($J94,'WM-AR'!$I$7:$AS$3267,26,FALSE),"")</f>
        <v>H=(  )mm</v>
      </c>
      <c r="Z94" s="766">
        <f>IFERROR(VLOOKUP($J94,'WM-AR'!$I$7:$AS$3267,27,FALSE),"")</f>
        <v>0</v>
      </c>
      <c r="AA94" s="766">
        <f>IFERROR(VLOOKUP($J94,'WM-AR'!$I$7:$AS$3267,28,FALSE),"")</f>
        <v>0</v>
      </c>
      <c r="AB94" s="766">
        <f>IFERROR(VLOOKUP($J94,'WM-AR'!$I$7:$AS$3267,29,FALSE),"")</f>
        <v>0</v>
      </c>
      <c r="AC94" s="766">
        <f>IFERROR(VLOOKUP($J94,'WM-AR'!$I$7:$AS$3267,30,FALSE),"")</f>
        <v>0</v>
      </c>
      <c r="AD94" s="766">
        <f>IFERROR(VLOOKUP($J94,'WM-AR'!$I$7:$AS$3267,31,FALSE),"")</f>
        <v>0</v>
      </c>
      <c r="AE94" s="766">
        <f>IFERROR(VLOOKUP($J94,'WM-AR'!$I$7:$AS$3267,32,FALSE),"")</f>
        <v>0</v>
      </c>
      <c r="AF94" s="766" t="str">
        <f>IFERROR(VLOOKUP($J94,'WM-AR'!$I$7:$AS$3267,33,FALSE),"")</f>
        <v/>
      </c>
      <c r="AG94" s="767"/>
      <c r="AH94" s="768" t="s">
        <v>2617</v>
      </c>
      <c r="AI94" s="768" t="s">
        <v>1670</v>
      </c>
      <c r="AJ94" s="769"/>
      <c r="AK94" s="769" t="str">
        <f>L94</f>
        <v>M</v>
      </c>
      <c r="AL94" s="770"/>
      <c r="AM94" s="88" t="str">
        <f>IF(AND(ISTEXT($E94),ISTEXT($B94)),"산출기준 &gt;&gt;  "&amp;_xlfn.XLOOKUP($E94,산출기준!$D:$D,산출기준!$E:$E,"매칭실패"),"")</f>
        <v/>
      </c>
    </row>
    <row r="95" spans="2:39" ht="33" customHeight="1" outlineLevel="1">
      <c r="B95" s="772"/>
      <c r="C95" s="773"/>
      <c r="D95" s="774"/>
      <c r="E95" s="761"/>
      <c r="F95" s="775"/>
      <c r="G95" s="759" t="str">
        <f t="shared" ref="G95:G97" si="21">IF(IF(O95=0,"",O95)&amp;" | "&amp;IF(P95=0,"",P95)&amp;" | "&amp;IF(R95=0,"",R95)&amp;" | "&amp;IF(S95=0,"",S95)=" |  |  | ","",IF(O95=0,"",O95)&amp;" | "&amp;IF(P95=0,"",P95)&amp;" | "&amp;IF(R95=0,"",R95)&amp;" | "&amp;IF(S95=0,"",S95))</f>
        <v/>
      </c>
      <c r="H95" s="763"/>
      <c r="I95" s="764" t="str">
        <f>IF(_xlfn.XLOOKUP(H95,'WM-AR'!I:I,'WM-AR'!F:F,"")=0,"",_xlfn.XLOOKUP(H95,'WM-AR'!I:I,'WM-AR'!F:F,""))</f>
        <v/>
      </c>
      <c r="J95" s="765" t="str">
        <f t="shared" ref="J95:J97" si="22">LEFT(I95,14)</f>
        <v/>
      </c>
      <c r="K95" s="766"/>
      <c r="L95" s="766" t="str">
        <f>IFERROR(VLOOKUP($J95,'WM-AR'!$I$7:$AS$3267,34,FALSE),"")</f>
        <v/>
      </c>
      <c r="M95" s="766" t="str">
        <f>IFERROR(VLOOKUP($J95,'WM-AR'!$I$7:$AS$3267,4,FALSE),"")</f>
        <v/>
      </c>
      <c r="N95" s="766" t="str">
        <f>IFERROR(VLOOKUP($J95,'WM-AR'!$I$7:$AS$3267,6,FALSE),"")</f>
        <v/>
      </c>
      <c r="O95" s="766" t="str">
        <f>IFERROR(VLOOKUP($J95,'WM-AR'!$I$7:$AS$3267,8,FALSE),"")</f>
        <v/>
      </c>
      <c r="P95" s="766" t="str">
        <f>IFERROR(VLOOKUP($J95,'WM-AR'!$I$7:$AS$3267,10,FALSE),"")</f>
        <v/>
      </c>
      <c r="Q95" s="766" t="str">
        <f>IFERROR(VLOOKUP($J95,'WM-AR'!$I$7:$AS$3267,12,FALSE),"")</f>
        <v/>
      </c>
      <c r="R95" s="766" t="str">
        <f>IFERROR(VLOOKUP($J95,'WM-AR'!$I$7:$AS$3267,14,FALSE),"")</f>
        <v/>
      </c>
      <c r="S95" s="766" t="str">
        <f>IFERROR(VLOOKUP($J95,'WM-AR'!$I$7:$AS$3267,16,FALSE),"")</f>
        <v/>
      </c>
      <c r="T95" s="766" t="str">
        <f>IFERROR(VLOOKUP($J95,'WM-AR'!$I$7:$AS$3267,18,FALSE),"")</f>
        <v/>
      </c>
      <c r="U95" s="766" t="str">
        <f>IFERROR(VLOOKUP($J95,'WM-AR'!$I$7:$AS$3267,20,FALSE),"")</f>
        <v/>
      </c>
      <c r="V95" s="766" t="str">
        <f>IFERROR(VLOOKUP($J95,'WM-AR'!$I$7:$AS$3267,22,FALSE),"")</f>
        <v/>
      </c>
      <c r="W95" s="766" t="str">
        <f>IFERROR(VLOOKUP($J95,'WM-AR'!$I$7:$AS$3267,24,FALSE),"")</f>
        <v/>
      </c>
      <c r="X95" s="766" t="str">
        <f>IFERROR(VLOOKUP($J95,'WM-AR'!$I$7:$AS$3267,25,FALSE),"")</f>
        <v/>
      </c>
      <c r="Y95" s="766" t="str">
        <f>IFERROR(VLOOKUP($J95,'WM-AR'!$I$7:$AS$3267,26,FALSE),"")</f>
        <v/>
      </c>
      <c r="Z95" s="766" t="str">
        <f>IFERROR(VLOOKUP($J95,'WM-AR'!$I$7:$AS$3267,27,FALSE),"")</f>
        <v/>
      </c>
      <c r="AA95" s="766" t="str">
        <f>IFERROR(VLOOKUP($J95,'WM-AR'!$I$7:$AS$3267,28,FALSE),"")</f>
        <v/>
      </c>
      <c r="AB95" s="766" t="str">
        <f>IFERROR(VLOOKUP($J95,'WM-AR'!$I$7:$AS$3267,29,FALSE),"")</f>
        <v/>
      </c>
      <c r="AC95" s="766" t="str">
        <f>IFERROR(VLOOKUP($J95,'WM-AR'!$I$7:$AS$3267,30,FALSE),"")</f>
        <v/>
      </c>
      <c r="AD95" s="766" t="str">
        <f>IFERROR(VLOOKUP($J95,'WM-AR'!$I$7:$AS$3267,31,FALSE),"")</f>
        <v/>
      </c>
      <c r="AE95" s="766" t="str">
        <f>IFERROR(VLOOKUP($J95,'WM-AR'!$I$7:$AS$3267,32,FALSE),"")</f>
        <v/>
      </c>
      <c r="AF95" s="766" t="str">
        <f>IFERROR(VLOOKUP($J95,'WM-AR'!$I$7:$AS$3267,33,FALSE),"")</f>
        <v/>
      </c>
      <c r="AG95" s="767"/>
      <c r="AH95" s="768"/>
      <c r="AI95" s="768"/>
      <c r="AJ95" s="769"/>
      <c r="AK95" s="769" t="str">
        <f>L95</f>
        <v/>
      </c>
      <c r="AL95" s="770"/>
      <c r="AM95" s="88" t="str">
        <f>IF(AND(ISTEXT($E95),ISTEXT($B95)),"산출기준 &gt;&gt;  "&amp;_xlfn.XLOOKUP($E95,산출기준!$D:$D,산출기준!$E:$E,"매칭실패"),"")</f>
        <v/>
      </c>
    </row>
    <row r="96" spans="2:39" ht="33" customHeight="1" outlineLevel="1">
      <c r="B96" s="772"/>
      <c r="C96" s="773"/>
      <c r="D96" s="774"/>
      <c r="E96" s="761"/>
      <c r="F96" s="775"/>
      <c r="G96" s="759" t="str">
        <f t="shared" si="21"/>
        <v/>
      </c>
      <c r="H96" s="763"/>
      <c r="I96" s="764" t="str">
        <f>IF(_xlfn.XLOOKUP(H96,'WM-AR'!I:I,'WM-AR'!F:F,"")=0,"",_xlfn.XLOOKUP(H96,'WM-AR'!I:I,'WM-AR'!F:F,""))</f>
        <v/>
      </c>
      <c r="J96" s="765" t="str">
        <f t="shared" si="22"/>
        <v/>
      </c>
      <c r="K96" s="766"/>
      <c r="L96" s="766" t="str">
        <f>IFERROR(VLOOKUP($J96,'WM-AR'!$I$7:$AS$3267,34,FALSE),"")</f>
        <v/>
      </c>
      <c r="M96" s="766" t="str">
        <f>IFERROR(VLOOKUP($J96,'WM-AR'!$I$7:$AS$3267,4,FALSE),"")</f>
        <v/>
      </c>
      <c r="N96" s="766" t="str">
        <f>IFERROR(VLOOKUP($J96,'WM-AR'!$I$7:$AS$3267,6,FALSE),"")</f>
        <v/>
      </c>
      <c r="O96" s="766" t="str">
        <f>IFERROR(VLOOKUP($J96,'WM-AR'!$I$7:$AS$3267,8,FALSE),"")</f>
        <v/>
      </c>
      <c r="P96" s="766" t="str">
        <f>IFERROR(VLOOKUP($J96,'WM-AR'!$I$7:$AS$3267,10,FALSE),"")</f>
        <v/>
      </c>
      <c r="Q96" s="766" t="str">
        <f>IFERROR(VLOOKUP($J96,'WM-AR'!$I$7:$AS$3267,12,FALSE),"")</f>
        <v/>
      </c>
      <c r="R96" s="766" t="str">
        <f>IFERROR(VLOOKUP($J96,'WM-AR'!$I$7:$AS$3267,14,FALSE),"")</f>
        <v/>
      </c>
      <c r="S96" s="766" t="str">
        <f>IFERROR(VLOOKUP($J96,'WM-AR'!$I$7:$AS$3267,16,FALSE),"")</f>
        <v/>
      </c>
      <c r="T96" s="766" t="str">
        <f>IFERROR(VLOOKUP($J96,'WM-AR'!$I$7:$AS$3267,18,FALSE),"")</f>
        <v/>
      </c>
      <c r="U96" s="766" t="str">
        <f>IFERROR(VLOOKUP($J96,'WM-AR'!$I$7:$AS$3267,20,FALSE),"")</f>
        <v/>
      </c>
      <c r="V96" s="766" t="str">
        <f>IFERROR(VLOOKUP($J96,'WM-AR'!$I$7:$AS$3267,22,FALSE),"")</f>
        <v/>
      </c>
      <c r="W96" s="766" t="str">
        <f>IFERROR(VLOOKUP($J96,'WM-AR'!$I$7:$AS$3267,24,FALSE),"")</f>
        <v/>
      </c>
      <c r="X96" s="766" t="str">
        <f>IFERROR(VLOOKUP($J96,'WM-AR'!$I$7:$AS$3267,25,FALSE),"")</f>
        <v/>
      </c>
      <c r="Y96" s="766" t="str">
        <f>IFERROR(VLOOKUP($J96,'WM-AR'!$I$7:$AS$3267,26,FALSE),"")</f>
        <v/>
      </c>
      <c r="Z96" s="766" t="str">
        <f>IFERROR(VLOOKUP($J96,'WM-AR'!$I$7:$AS$3267,27,FALSE),"")</f>
        <v/>
      </c>
      <c r="AA96" s="766" t="str">
        <f>IFERROR(VLOOKUP($J96,'WM-AR'!$I$7:$AS$3267,28,FALSE),"")</f>
        <v/>
      </c>
      <c r="AB96" s="766" t="str">
        <f>IFERROR(VLOOKUP($J96,'WM-AR'!$I$7:$AS$3267,29,FALSE),"")</f>
        <v/>
      </c>
      <c r="AC96" s="766" t="str">
        <f>IFERROR(VLOOKUP($J96,'WM-AR'!$I$7:$AS$3267,30,FALSE),"")</f>
        <v/>
      </c>
      <c r="AD96" s="766" t="str">
        <f>IFERROR(VLOOKUP($J96,'WM-AR'!$I$7:$AS$3267,31,FALSE),"")</f>
        <v/>
      </c>
      <c r="AE96" s="766" t="str">
        <f>IFERROR(VLOOKUP($J96,'WM-AR'!$I$7:$AS$3267,32,FALSE),"")</f>
        <v/>
      </c>
      <c r="AF96" s="766" t="str">
        <f>IFERROR(VLOOKUP($J96,'WM-AR'!$I$7:$AS$3267,33,FALSE),"")</f>
        <v/>
      </c>
      <c r="AG96" s="767"/>
      <c r="AH96" s="768"/>
      <c r="AI96" s="768"/>
      <c r="AJ96" s="769"/>
      <c r="AK96" s="769" t="str">
        <f>L96</f>
        <v/>
      </c>
      <c r="AL96" s="770"/>
      <c r="AM96" s="88" t="str">
        <f>IF(AND(ISTEXT($E96),ISTEXT($B96)),"산출기준 &gt;&gt;  "&amp;_xlfn.XLOOKUP($E96,산출기준!$D:$D,산출기준!$E:$E,"매칭실패"),"")</f>
        <v/>
      </c>
    </row>
    <row r="97" spans="2:39" s="600" customFormat="1" ht="33" customHeight="1" outlineLevel="1">
      <c r="B97" s="783"/>
      <c r="C97" s="774"/>
      <c r="D97" s="774"/>
      <c r="E97" s="777"/>
      <c r="F97" s="784"/>
      <c r="G97" s="760" t="str">
        <f t="shared" si="21"/>
        <v/>
      </c>
      <c r="H97" s="760"/>
      <c r="I97" s="779"/>
      <c r="J97" s="780" t="str">
        <f t="shared" si="22"/>
        <v/>
      </c>
      <c r="K97" s="781"/>
      <c r="L97" s="781" t="str">
        <f>IFERROR(VLOOKUP($J97,'WM-AR'!$I$7:$AS$3267,34,FALSE),"")</f>
        <v/>
      </c>
      <c r="M97" s="781" t="str">
        <f>IFERROR(VLOOKUP($J97,'WM-AR'!$I$7:$AS$3267,4,FALSE),"")</f>
        <v/>
      </c>
      <c r="N97" s="781" t="str">
        <f>IFERROR(VLOOKUP($J97,'WM-AR'!$I$7:$AS$3267,6,FALSE),"")</f>
        <v/>
      </c>
      <c r="O97" s="781" t="str">
        <f>IFERROR(VLOOKUP($J97,'WM-AR'!$I$7:$AS$3267,8,FALSE),"")</f>
        <v/>
      </c>
      <c r="P97" s="781" t="str">
        <f>IFERROR(VLOOKUP($J97,'WM-AR'!$I$7:$AS$3267,10,FALSE),"")</f>
        <v/>
      </c>
      <c r="Q97" s="781" t="str">
        <f>IFERROR(VLOOKUP($J97,'WM-AR'!$I$7:$AS$3267,12,FALSE),"")</f>
        <v/>
      </c>
      <c r="R97" s="781" t="str">
        <f>IFERROR(VLOOKUP($J97,'WM-AR'!$I$7:$AS$3267,14,FALSE),"")</f>
        <v/>
      </c>
      <c r="S97" s="781" t="str">
        <f>IFERROR(VLOOKUP($J97,'WM-AR'!$I$7:$AS$3267,16,FALSE),"")</f>
        <v/>
      </c>
      <c r="T97" s="781" t="str">
        <f>IFERROR(VLOOKUP($J97,'WM-AR'!$I$7:$AS$3267,18,FALSE),"")</f>
        <v/>
      </c>
      <c r="U97" s="781" t="str">
        <f>IFERROR(VLOOKUP($J97,'WM-AR'!$I$7:$AS$3267,20,FALSE),"")</f>
        <v/>
      </c>
      <c r="V97" s="781" t="str">
        <f>IFERROR(VLOOKUP($J97,'WM-AR'!$I$7:$AS$3267,22,FALSE),"")</f>
        <v/>
      </c>
      <c r="W97" s="781" t="str">
        <f>IFERROR(VLOOKUP($J97,'WM-AR'!$I$7:$AS$3267,24,FALSE),"")</f>
        <v/>
      </c>
      <c r="X97" s="781" t="str">
        <f>IFERROR(VLOOKUP($J97,'WM-AR'!$I$7:$AS$3267,25,FALSE),"")</f>
        <v/>
      </c>
      <c r="Y97" s="781" t="str">
        <f>IFERROR(VLOOKUP($J97,'WM-AR'!$I$7:$AS$3267,26,FALSE),"")</f>
        <v/>
      </c>
      <c r="Z97" s="781" t="str">
        <f>IFERROR(VLOOKUP($J97,'WM-AR'!$I$7:$AS$3267,27,FALSE),"")</f>
        <v/>
      </c>
      <c r="AA97" s="781" t="str">
        <f>IFERROR(VLOOKUP($J97,'WM-AR'!$I$7:$AS$3267,28,FALSE),"")</f>
        <v/>
      </c>
      <c r="AB97" s="781" t="str">
        <f>IFERROR(VLOOKUP($J97,'WM-AR'!$I$7:$AS$3267,29,FALSE),"")</f>
        <v/>
      </c>
      <c r="AC97" s="781" t="str">
        <f>IFERROR(VLOOKUP($J97,'WM-AR'!$I$7:$AS$3267,30,FALSE),"")</f>
        <v/>
      </c>
      <c r="AD97" s="781" t="str">
        <f>IFERROR(VLOOKUP($J97,'WM-AR'!$I$7:$AS$3267,31,FALSE),"")</f>
        <v/>
      </c>
      <c r="AE97" s="781" t="str">
        <f>IFERROR(VLOOKUP($J97,'WM-AR'!$I$7:$AS$3267,32,FALSE),"")</f>
        <v/>
      </c>
      <c r="AF97" s="781" t="str">
        <f>IFERROR(VLOOKUP($J97,'WM-AR'!$I$7:$AS$3267,33,FALSE),"")</f>
        <v/>
      </c>
      <c r="AG97" s="767"/>
      <c r="AH97" s="768"/>
      <c r="AI97" s="768"/>
      <c r="AJ97" s="782"/>
      <c r="AK97" s="782" t="str">
        <f>L97</f>
        <v/>
      </c>
      <c r="AL97" s="779"/>
      <c r="AM97" s="600" t="str">
        <f>IF(AND(ISTEXT($E97),ISTEXT($B97)),"산출기준 &gt;&gt;  "&amp;_xlfn.XLOOKUP($E97,산출기준!$D:$D,산출기준!$E:$E,"매칭실패"),"")</f>
        <v/>
      </c>
    </row>
    <row r="98" spans="2:39" outlineLevel="1">
      <c r="B98" s="744"/>
      <c r="C98" s="745"/>
      <c r="D98" s="746"/>
      <c r="E98" s="747" t="s">
        <v>2606</v>
      </c>
      <c r="F98" s="745" t="s">
        <v>2600</v>
      </c>
      <c r="G98" s="748" t="str">
        <f>VLOOKUP(E98,'참조용_Int Finish_Style-WM_DB'!$C$5:$D$133,2,FALSE)</f>
        <v xml:space="preserve"> | A04AM078-00001 |  | A04AT198-00002</v>
      </c>
      <c r="H98" s="749"/>
      <c r="I98" s="750"/>
      <c r="J98" s="751"/>
      <c r="K98" s="752"/>
      <c r="L98" s="752"/>
      <c r="M98" s="752"/>
      <c r="N98" s="752"/>
      <c r="O98" s="752"/>
      <c r="P98" s="752"/>
      <c r="Q98" s="752"/>
      <c r="R98" s="752"/>
      <c r="S98" s="752"/>
      <c r="T98" s="752"/>
      <c r="U98" s="752"/>
      <c r="V98" s="752"/>
      <c r="W98" s="752"/>
      <c r="X98" s="752"/>
      <c r="Y98" s="752"/>
      <c r="Z98" s="752"/>
      <c r="AA98" s="752"/>
      <c r="AB98" s="752"/>
      <c r="AC98" s="752"/>
      <c r="AD98" s="752"/>
      <c r="AE98" s="752"/>
      <c r="AF98" s="753"/>
      <c r="AG98" s="754"/>
      <c r="AH98" s="755"/>
      <c r="AI98" s="755"/>
      <c r="AJ98" s="753"/>
      <c r="AK98" s="756"/>
      <c r="AL98" s="771"/>
      <c r="AM98" s="88" t="str">
        <f>IF(AND(ISTEXT($E98),ISTEXT($B98)),"산출기준 &gt;&gt;  "&amp;_xlfn.XLOOKUP($E98,산출기준!$D:$D,산출기준!$E:$E,"매칭실패"),"")</f>
        <v/>
      </c>
    </row>
    <row r="99" spans="2:39" ht="33" customHeight="1" outlineLevel="1">
      <c r="B99" s="772"/>
      <c r="C99" s="773"/>
      <c r="D99" s="774"/>
      <c r="E99" s="761"/>
      <c r="F99" s="775"/>
      <c r="G99" s="759" t="str">
        <f>IF(IF(O99=0,"",O99)&amp;" | "&amp;IF(P99=0,"",P99)&amp;" | "&amp;IF(R99=0,"",R99)&amp;" | "&amp;IF(S99=0,"",S99)=" |  |  | ","",IF(O99=0,"",O99)&amp;" | "&amp;IF(P99=0,"",P99)&amp;" | "&amp;IF(R99=0,"",R99)&amp;" | "&amp;IF(S99=0,"",S99))</f>
        <v xml:space="preserve">Internal Wall Painting | Acrylic Emulsion Paint |  | </v>
      </c>
      <c r="H99" s="763" t="str" cm="1">
        <f t="array" ref="H99:H100">_xlfn.TEXTSPLIT(G98,," | ",TRUE)</f>
        <v>A04AM078-00001</v>
      </c>
      <c r="I99" s="764" t="str">
        <f>IF(_xlfn.XLOOKUP(H99,'WM-AR'!I:I,'WM-AR'!F:F,"")=0,"",_xlfn.XLOOKUP(H99,'WM-AR'!I:I,'WM-AR'!F:F,""))</f>
        <v xml:space="preserve">A04AM078-00001 Finishing Work Painting Work Internal Wall Painting Acrylic Emulsion Paint       </v>
      </c>
      <c r="J99" s="765" t="str">
        <f>LEFT(I99,14)</f>
        <v>A04AM078-00001</v>
      </c>
      <c r="K99" s="766"/>
      <c r="L99" s="766" t="str">
        <f>IFERROR(VLOOKUP($J99,'WM-AR'!$I$7:$AS$3267,34,FALSE),"")</f>
        <v>M2</v>
      </c>
      <c r="M99" s="766" t="str">
        <f>IFERROR(VLOOKUP($J99,'WM-AR'!$I$7:$AS$3267,4,FALSE),"")</f>
        <v>Finishing Work</v>
      </c>
      <c r="N99" s="766" t="str">
        <f>IFERROR(VLOOKUP($J99,'WM-AR'!$I$7:$AS$3267,6,FALSE),"")</f>
        <v>Painting Work</v>
      </c>
      <c r="O99" s="766" t="str">
        <f>IFERROR(VLOOKUP($J99,'WM-AR'!$I$7:$AS$3267,8,FALSE),"")</f>
        <v>Internal Wall Painting</v>
      </c>
      <c r="P99" s="766" t="str">
        <f>IFERROR(VLOOKUP($J99,'WM-AR'!$I$7:$AS$3267,10,FALSE),"")</f>
        <v>Acrylic Emulsion Paint</v>
      </c>
      <c r="Q99" s="766">
        <f>IFERROR(VLOOKUP($J99,'WM-AR'!$I$7:$AS$3267,12,FALSE),"")</f>
        <v>0</v>
      </c>
      <c r="R99" s="766">
        <f>IFERROR(VLOOKUP($J99,'WM-AR'!$I$7:$AS$3267,14,FALSE),"")</f>
        <v>0</v>
      </c>
      <c r="S99" s="766">
        <f>IFERROR(VLOOKUP($J99,'WM-AR'!$I$7:$AS$3267,16,FALSE),"")</f>
        <v>0</v>
      </c>
      <c r="T99" s="766">
        <f>IFERROR(VLOOKUP($J99,'WM-AR'!$I$7:$AS$3267,18,FALSE),"")</f>
        <v>0</v>
      </c>
      <c r="U99" s="766" t="str">
        <f>IFERROR(VLOOKUP($J99,'WM-AR'!$I$7:$AS$3267,20,FALSE),"")</f>
        <v/>
      </c>
      <c r="V99" s="766">
        <f>IFERROR(VLOOKUP($J99,'WM-AR'!$I$7:$AS$3267,22,FALSE),"")</f>
        <v>0</v>
      </c>
      <c r="W99" s="766" t="str">
        <f>IFERROR(VLOOKUP($J99,'WM-AR'!$I$7:$AS$3267,24,FALSE),"")</f>
        <v/>
      </c>
      <c r="X99" s="766">
        <f>IFERROR(VLOOKUP($J99,'WM-AR'!$I$7:$AS$3267,25,FALSE),"")</f>
        <v>0</v>
      </c>
      <c r="Y99" s="766" t="str">
        <f>IFERROR(VLOOKUP($J99,'WM-AR'!$I$7:$AS$3267,26,FALSE),"")</f>
        <v/>
      </c>
      <c r="Z99" s="766">
        <f>IFERROR(VLOOKUP($J99,'WM-AR'!$I$7:$AS$3267,27,FALSE),"")</f>
        <v>0</v>
      </c>
      <c r="AA99" s="766">
        <f>IFERROR(VLOOKUP($J99,'WM-AR'!$I$7:$AS$3267,28,FALSE),"")</f>
        <v>0</v>
      </c>
      <c r="AB99" s="766">
        <f>IFERROR(VLOOKUP($J99,'WM-AR'!$I$7:$AS$3267,29,FALSE),"")</f>
        <v>0</v>
      </c>
      <c r="AC99" s="766">
        <f>IFERROR(VLOOKUP($J99,'WM-AR'!$I$7:$AS$3267,30,FALSE),"")</f>
        <v>0</v>
      </c>
      <c r="AD99" s="766">
        <f>IFERROR(VLOOKUP($J99,'WM-AR'!$I$7:$AS$3267,31,FALSE),"")</f>
        <v>0</v>
      </c>
      <c r="AE99" s="766">
        <f>IFERROR(VLOOKUP($J99,'WM-AR'!$I$7:$AS$3267,32,FALSE),"")</f>
        <v>0</v>
      </c>
      <c r="AF99" s="766" t="str">
        <f>IFERROR(VLOOKUP($J99,'WM-AR'!$I$7:$AS$3267,33,FALSE),"")</f>
        <v/>
      </c>
      <c r="AG99" s="767"/>
      <c r="AH99" s="768" t="s">
        <v>1678</v>
      </c>
      <c r="AI99" s="768" t="s">
        <v>2618</v>
      </c>
      <c r="AJ99" s="769"/>
      <c r="AK99" s="769" t="str">
        <f>L99</f>
        <v>M2</v>
      </c>
      <c r="AL99" s="770"/>
      <c r="AM99" s="88" t="str">
        <f>IF(AND(ISTEXT($E99),ISTEXT($B99)),"산출기준 &gt;&gt;  "&amp;_xlfn.XLOOKUP($E99,산출기준!$D:$D,산출기준!$E:$E,"매칭실패"),"")</f>
        <v/>
      </c>
    </row>
    <row r="100" spans="2:39" ht="33" customHeight="1" outlineLevel="1">
      <c r="B100" s="772"/>
      <c r="C100" s="773"/>
      <c r="D100" s="774"/>
      <c r="E100" s="761"/>
      <c r="F100" s="775"/>
      <c r="G100" s="759" t="str">
        <f t="shared" ref="G100:G102" si="23">IF(IF(O100=0,"",O100)&amp;" | "&amp;IF(P100=0,"",P100)&amp;" | "&amp;IF(R100=0,"",R100)&amp;" | "&amp;IF(S100=0,"",S100)=" |  |  | ","",IF(O100=0,"",O100)&amp;" | "&amp;IF(P100=0,"",P100)&amp;" | "&amp;IF(R100=0,"",R100)&amp;" | "&amp;IF(S100=0,"",S100))</f>
        <v xml:space="preserve">Plastering |  |  | </v>
      </c>
      <c r="H100" s="763" t="str">
        <v>A04AT198-00002</v>
      </c>
      <c r="I100" s="764" t="str">
        <f>IF(_xlfn.XLOOKUP(H100,'WM-AR'!I:I,'WM-AR'!F:F,"")=0,"",_xlfn.XLOOKUP(H100,'WM-AR'!I:I,'WM-AR'!F:F,""))</f>
        <v xml:space="preserve">A04AT198-00002 Finishing Work Plastering Work Plastering     for Internal Masonry Wall   </v>
      </c>
      <c r="J100" s="765" t="str">
        <f t="shared" ref="J100:J102" si="24">LEFT(I100,14)</f>
        <v>A04AT198-00002</v>
      </c>
      <c r="K100" s="766"/>
      <c r="L100" s="766" t="str">
        <f>IFERROR(VLOOKUP($J100,'WM-AR'!$I$7:$AS$3267,34,FALSE),"")</f>
        <v>M2</v>
      </c>
      <c r="M100" s="766" t="str">
        <f>IFERROR(VLOOKUP($J100,'WM-AR'!$I$7:$AS$3267,4,FALSE),"")</f>
        <v>Finishing Work</v>
      </c>
      <c r="N100" s="766" t="str">
        <f>IFERROR(VLOOKUP($J100,'WM-AR'!$I$7:$AS$3267,6,FALSE),"")</f>
        <v>Plastering Work</v>
      </c>
      <c r="O100" s="766" t="str">
        <f>IFERROR(VLOOKUP($J100,'WM-AR'!$I$7:$AS$3267,8,FALSE),"")</f>
        <v>Plastering</v>
      </c>
      <c r="P100" s="766">
        <f>IFERROR(VLOOKUP($J100,'WM-AR'!$I$7:$AS$3267,10,FALSE),"")</f>
        <v>0</v>
      </c>
      <c r="Q100" s="766">
        <f>IFERROR(VLOOKUP($J100,'WM-AR'!$I$7:$AS$3267,12,FALSE),"")</f>
        <v>0</v>
      </c>
      <c r="R100" s="766">
        <f>IFERROR(VLOOKUP($J100,'WM-AR'!$I$7:$AS$3267,14,FALSE),"")</f>
        <v>0</v>
      </c>
      <c r="S100" s="766">
        <f>IFERROR(VLOOKUP($J100,'WM-AR'!$I$7:$AS$3267,16,FALSE),"")</f>
        <v>0</v>
      </c>
      <c r="T100" s="766" t="str">
        <f>IFERROR(VLOOKUP($J100,'WM-AR'!$I$7:$AS$3267,18,FALSE),"")</f>
        <v>for Internal Masonry Wall</v>
      </c>
      <c r="U100" s="766" t="str">
        <f>IFERROR(VLOOKUP($J100,'WM-AR'!$I$7:$AS$3267,20,FALSE),"")</f>
        <v/>
      </c>
      <c r="V100" s="766">
        <f>IFERROR(VLOOKUP($J100,'WM-AR'!$I$7:$AS$3267,22,FALSE),"")</f>
        <v>0</v>
      </c>
      <c r="W100" s="766">
        <f>IFERROR(VLOOKUP($J100,'WM-AR'!$I$7:$AS$3267,24,FALSE),"")</f>
        <v>0</v>
      </c>
      <c r="X100" s="766">
        <f>IFERROR(VLOOKUP($J100,'WM-AR'!$I$7:$AS$3267,25,FALSE),"")</f>
        <v>0</v>
      </c>
      <c r="Y100" s="766" t="str">
        <f>IFERROR(VLOOKUP($J100,'WM-AR'!$I$7:$AS$3267,26,FALSE),"")</f>
        <v>THK=(  )mm</v>
      </c>
      <c r="Z100" s="766">
        <f>IFERROR(VLOOKUP($J100,'WM-AR'!$I$7:$AS$3267,27,FALSE),"")</f>
        <v>0</v>
      </c>
      <c r="AA100" s="766">
        <f>IFERROR(VLOOKUP($J100,'WM-AR'!$I$7:$AS$3267,28,FALSE),"")</f>
        <v>0</v>
      </c>
      <c r="AB100" s="766">
        <f>IFERROR(VLOOKUP($J100,'WM-AR'!$I$7:$AS$3267,29,FALSE),"")</f>
        <v>0</v>
      </c>
      <c r="AC100" s="766">
        <f>IFERROR(VLOOKUP($J100,'WM-AR'!$I$7:$AS$3267,30,FALSE),"")</f>
        <v>0</v>
      </c>
      <c r="AD100" s="766">
        <f>IFERROR(VLOOKUP($J100,'WM-AR'!$I$7:$AS$3267,31,FALSE),"")</f>
        <v>0</v>
      </c>
      <c r="AE100" s="766">
        <f>IFERROR(VLOOKUP($J100,'WM-AR'!$I$7:$AS$3267,32,FALSE),"")</f>
        <v>0</v>
      </c>
      <c r="AF100" s="766" t="str">
        <f>IFERROR(VLOOKUP($J100,'WM-AR'!$I$7:$AS$3267,33,FALSE),"")</f>
        <v/>
      </c>
      <c r="AG100" s="767"/>
      <c r="AH100" s="768" t="s">
        <v>1678</v>
      </c>
      <c r="AI100" s="785" t="s">
        <v>2609</v>
      </c>
      <c r="AJ100" s="769"/>
      <c r="AK100" s="769" t="str">
        <f>L100</f>
        <v>M2</v>
      </c>
      <c r="AL100" s="770"/>
      <c r="AM100" s="88" t="str">
        <f>IF(AND(ISTEXT($E100),ISTEXT($B100)),"산출기준 &gt;&gt;  "&amp;_xlfn.XLOOKUP($E100,산출기준!$D:$D,산출기준!$E:$E,"매칭실패"),"")</f>
        <v/>
      </c>
    </row>
    <row r="101" spans="2:39" ht="33" customHeight="1" outlineLevel="1">
      <c r="B101" s="772"/>
      <c r="C101" s="773"/>
      <c r="D101" s="774"/>
      <c r="E101" s="761"/>
      <c r="F101" s="775"/>
      <c r="G101" s="759" t="str">
        <f t="shared" si="23"/>
        <v/>
      </c>
      <c r="H101" s="763"/>
      <c r="I101" s="764" t="str">
        <f>IF(_xlfn.XLOOKUP(H101,'WM-AR'!I:I,'WM-AR'!F:F,"")=0,"",_xlfn.XLOOKUP(H101,'WM-AR'!I:I,'WM-AR'!F:F,""))</f>
        <v/>
      </c>
      <c r="J101" s="765" t="str">
        <f t="shared" si="24"/>
        <v/>
      </c>
      <c r="K101" s="766"/>
      <c r="L101" s="766" t="str">
        <f>IFERROR(VLOOKUP($J101,'WM-AR'!$I$7:$AS$3267,34,FALSE),"")</f>
        <v/>
      </c>
      <c r="M101" s="766" t="str">
        <f>IFERROR(VLOOKUP($J101,'WM-AR'!$I$7:$AS$3267,4,FALSE),"")</f>
        <v/>
      </c>
      <c r="N101" s="766" t="str">
        <f>IFERROR(VLOOKUP($J101,'WM-AR'!$I$7:$AS$3267,6,FALSE),"")</f>
        <v/>
      </c>
      <c r="O101" s="766" t="str">
        <f>IFERROR(VLOOKUP($J101,'WM-AR'!$I$7:$AS$3267,8,FALSE),"")</f>
        <v/>
      </c>
      <c r="P101" s="766" t="str">
        <f>IFERROR(VLOOKUP($J101,'WM-AR'!$I$7:$AS$3267,10,FALSE),"")</f>
        <v/>
      </c>
      <c r="Q101" s="766" t="str">
        <f>IFERROR(VLOOKUP($J101,'WM-AR'!$I$7:$AS$3267,12,FALSE),"")</f>
        <v/>
      </c>
      <c r="R101" s="766" t="str">
        <f>IFERROR(VLOOKUP($J101,'WM-AR'!$I$7:$AS$3267,14,FALSE),"")</f>
        <v/>
      </c>
      <c r="S101" s="766" t="str">
        <f>IFERROR(VLOOKUP($J101,'WM-AR'!$I$7:$AS$3267,16,FALSE),"")</f>
        <v/>
      </c>
      <c r="T101" s="766" t="str">
        <f>IFERROR(VLOOKUP($J101,'WM-AR'!$I$7:$AS$3267,18,FALSE),"")</f>
        <v/>
      </c>
      <c r="U101" s="766" t="str">
        <f>IFERROR(VLOOKUP($J101,'WM-AR'!$I$7:$AS$3267,20,FALSE),"")</f>
        <v/>
      </c>
      <c r="V101" s="766" t="str">
        <f>IFERROR(VLOOKUP($J101,'WM-AR'!$I$7:$AS$3267,22,FALSE),"")</f>
        <v/>
      </c>
      <c r="W101" s="766" t="str">
        <f>IFERROR(VLOOKUP($J101,'WM-AR'!$I$7:$AS$3267,24,FALSE),"")</f>
        <v/>
      </c>
      <c r="X101" s="766" t="str">
        <f>IFERROR(VLOOKUP($J101,'WM-AR'!$I$7:$AS$3267,25,FALSE),"")</f>
        <v/>
      </c>
      <c r="Y101" s="766" t="str">
        <f>IFERROR(VLOOKUP($J101,'WM-AR'!$I$7:$AS$3267,26,FALSE),"")</f>
        <v/>
      </c>
      <c r="Z101" s="766" t="str">
        <f>IFERROR(VLOOKUP($J101,'WM-AR'!$I$7:$AS$3267,27,FALSE),"")</f>
        <v/>
      </c>
      <c r="AA101" s="766" t="str">
        <f>IFERROR(VLOOKUP($J101,'WM-AR'!$I$7:$AS$3267,28,FALSE),"")</f>
        <v/>
      </c>
      <c r="AB101" s="766" t="str">
        <f>IFERROR(VLOOKUP($J101,'WM-AR'!$I$7:$AS$3267,29,FALSE),"")</f>
        <v/>
      </c>
      <c r="AC101" s="766" t="str">
        <f>IFERROR(VLOOKUP($J101,'WM-AR'!$I$7:$AS$3267,30,FALSE),"")</f>
        <v/>
      </c>
      <c r="AD101" s="766" t="str">
        <f>IFERROR(VLOOKUP($J101,'WM-AR'!$I$7:$AS$3267,31,FALSE),"")</f>
        <v/>
      </c>
      <c r="AE101" s="766" t="str">
        <f>IFERROR(VLOOKUP($J101,'WM-AR'!$I$7:$AS$3267,32,FALSE),"")</f>
        <v/>
      </c>
      <c r="AF101" s="766" t="str">
        <f>IFERROR(VLOOKUP($J101,'WM-AR'!$I$7:$AS$3267,33,FALSE),"")</f>
        <v/>
      </c>
      <c r="AG101" s="767"/>
      <c r="AH101" s="768"/>
      <c r="AI101" s="768"/>
      <c r="AJ101" s="769"/>
      <c r="AK101" s="769" t="str">
        <f>L101</f>
        <v/>
      </c>
      <c r="AL101" s="770"/>
      <c r="AM101" s="88" t="str">
        <f>IF(AND(ISTEXT($E101),ISTEXT($B101)),"산출기준 &gt;&gt;  "&amp;_xlfn.XLOOKUP($E101,산출기준!$D:$D,산출기준!$E:$E,"매칭실패"),"")</f>
        <v/>
      </c>
    </row>
    <row r="102" spans="2:39" s="600" customFormat="1" ht="33" customHeight="1" outlineLevel="1">
      <c r="B102" s="783"/>
      <c r="C102" s="774"/>
      <c r="D102" s="774"/>
      <c r="E102" s="777"/>
      <c r="F102" s="784"/>
      <c r="G102" s="760" t="str">
        <f t="shared" si="23"/>
        <v/>
      </c>
      <c r="H102" s="760"/>
      <c r="I102" s="779"/>
      <c r="J102" s="780" t="str">
        <f t="shared" si="24"/>
        <v/>
      </c>
      <c r="K102" s="781"/>
      <c r="L102" s="781" t="str">
        <f>IFERROR(VLOOKUP($J102,'WM-AR'!$I$7:$AS$3267,34,FALSE),"")</f>
        <v/>
      </c>
      <c r="M102" s="781" t="str">
        <f>IFERROR(VLOOKUP($J102,'WM-AR'!$I$7:$AS$3267,4,FALSE),"")</f>
        <v/>
      </c>
      <c r="N102" s="781" t="str">
        <f>IFERROR(VLOOKUP($J102,'WM-AR'!$I$7:$AS$3267,6,FALSE),"")</f>
        <v/>
      </c>
      <c r="O102" s="781" t="str">
        <f>IFERROR(VLOOKUP($J102,'WM-AR'!$I$7:$AS$3267,8,FALSE),"")</f>
        <v/>
      </c>
      <c r="P102" s="781" t="str">
        <f>IFERROR(VLOOKUP($J102,'WM-AR'!$I$7:$AS$3267,10,FALSE),"")</f>
        <v/>
      </c>
      <c r="Q102" s="781" t="str">
        <f>IFERROR(VLOOKUP($J102,'WM-AR'!$I$7:$AS$3267,12,FALSE),"")</f>
        <v/>
      </c>
      <c r="R102" s="781" t="str">
        <f>IFERROR(VLOOKUP($J102,'WM-AR'!$I$7:$AS$3267,14,FALSE),"")</f>
        <v/>
      </c>
      <c r="S102" s="781" t="str">
        <f>IFERROR(VLOOKUP($J102,'WM-AR'!$I$7:$AS$3267,16,FALSE),"")</f>
        <v/>
      </c>
      <c r="T102" s="781" t="str">
        <f>IFERROR(VLOOKUP($J102,'WM-AR'!$I$7:$AS$3267,18,FALSE),"")</f>
        <v/>
      </c>
      <c r="U102" s="781" t="str">
        <f>IFERROR(VLOOKUP($J102,'WM-AR'!$I$7:$AS$3267,20,FALSE),"")</f>
        <v/>
      </c>
      <c r="V102" s="781" t="str">
        <f>IFERROR(VLOOKUP($J102,'WM-AR'!$I$7:$AS$3267,22,FALSE),"")</f>
        <v/>
      </c>
      <c r="W102" s="781" t="str">
        <f>IFERROR(VLOOKUP($J102,'WM-AR'!$I$7:$AS$3267,24,FALSE),"")</f>
        <v/>
      </c>
      <c r="X102" s="781" t="str">
        <f>IFERROR(VLOOKUP($J102,'WM-AR'!$I$7:$AS$3267,25,FALSE),"")</f>
        <v/>
      </c>
      <c r="Y102" s="781" t="str">
        <f>IFERROR(VLOOKUP($J102,'WM-AR'!$I$7:$AS$3267,26,FALSE),"")</f>
        <v/>
      </c>
      <c r="Z102" s="781" t="str">
        <f>IFERROR(VLOOKUP($J102,'WM-AR'!$I$7:$AS$3267,27,FALSE),"")</f>
        <v/>
      </c>
      <c r="AA102" s="781" t="str">
        <f>IFERROR(VLOOKUP($J102,'WM-AR'!$I$7:$AS$3267,28,FALSE),"")</f>
        <v/>
      </c>
      <c r="AB102" s="781" t="str">
        <f>IFERROR(VLOOKUP($J102,'WM-AR'!$I$7:$AS$3267,29,FALSE),"")</f>
        <v/>
      </c>
      <c r="AC102" s="781" t="str">
        <f>IFERROR(VLOOKUP($J102,'WM-AR'!$I$7:$AS$3267,30,FALSE),"")</f>
        <v/>
      </c>
      <c r="AD102" s="781" t="str">
        <f>IFERROR(VLOOKUP($J102,'WM-AR'!$I$7:$AS$3267,31,FALSE),"")</f>
        <v/>
      </c>
      <c r="AE102" s="781" t="str">
        <f>IFERROR(VLOOKUP($J102,'WM-AR'!$I$7:$AS$3267,32,FALSE),"")</f>
        <v/>
      </c>
      <c r="AF102" s="781" t="str">
        <f>IFERROR(VLOOKUP($J102,'WM-AR'!$I$7:$AS$3267,33,FALSE),"")</f>
        <v/>
      </c>
      <c r="AG102" s="767"/>
      <c r="AH102" s="768"/>
      <c r="AI102" s="768"/>
      <c r="AJ102" s="782"/>
      <c r="AK102" s="782" t="str">
        <f>L102</f>
        <v/>
      </c>
      <c r="AL102" s="779"/>
      <c r="AM102" s="600" t="str">
        <f>IF(AND(ISTEXT($E102),ISTEXT($B102)),"산출기준 &gt;&gt;  "&amp;_xlfn.XLOOKUP($E102,산출기준!$D:$D,산출기준!$E:$E,"매칭실패"),"")</f>
        <v/>
      </c>
    </row>
    <row r="103" spans="2:39" outlineLevel="1">
      <c r="B103" s="744"/>
      <c r="C103" s="745"/>
      <c r="D103" s="746"/>
      <c r="E103" s="747" t="s">
        <v>2622</v>
      </c>
      <c r="F103" s="745" t="s">
        <v>2601</v>
      </c>
      <c r="G103" s="748" t="str">
        <f>VLOOKUP(E103,'참조용_Int Finish_Style-WM_DB'!$C$5:$D$133,2,FALSE)</f>
        <v xml:space="preserve"> | A04AS190-00001 |  | </v>
      </c>
      <c r="H103" s="749"/>
      <c r="I103" s="750"/>
      <c r="J103" s="751"/>
      <c r="K103" s="752"/>
      <c r="L103" s="752"/>
      <c r="M103" s="752"/>
      <c r="N103" s="752"/>
      <c r="O103" s="752"/>
      <c r="P103" s="752"/>
      <c r="Q103" s="752"/>
      <c r="R103" s="752"/>
      <c r="S103" s="752"/>
      <c r="T103" s="752"/>
      <c r="U103" s="752"/>
      <c r="V103" s="752"/>
      <c r="W103" s="752"/>
      <c r="X103" s="752"/>
      <c r="Y103" s="752"/>
      <c r="Z103" s="752"/>
      <c r="AA103" s="752"/>
      <c r="AB103" s="752"/>
      <c r="AC103" s="752"/>
      <c r="AD103" s="752"/>
      <c r="AE103" s="752"/>
      <c r="AF103" s="753"/>
      <c r="AG103" s="754"/>
      <c r="AH103" s="755"/>
      <c r="AI103" s="755"/>
      <c r="AJ103" s="753"/>
      <c r="AK103" s="756"/>
      <c r="AL103" s="771"/>
      <c r="AM103" s="88" t="str">
        <f>IF(AND(ISTEXT($E103),ISTEXT($B103)),"산출기준 &gt;&gt;  "&amp;_xlfn.XLOOKUP($E103,산출기준!$D:$D,산출기준!$E:$E,"매칭실패"),"")</f>
        <v/>
      </c>
    </row>
    <row r="104" spans="2:39" ht="33" customHeight="1" outlineLevel="1">
      <c r="B104" s="772"/>
      <c r="C104" s="773"/>
      <c r="D104" s="774"/>
      <c r="E104" s="788"/>
      <c r="F104" s="775"/>
      <c r="G104" s="759" t="str">
        <f>IF(IF(O104=0,"",O104)&amp;" | "&amp;IF(P104=0,"",P104)&amp;" | "&amp;IF(R104=0,"",R104)&amp;" | "&amp;IF(S104=0,"",S104)=" |  |  | ","",IF(O104=0,"",O104)&amp;" | "&amp;IF(P104=0,"",P104)&amp;" | "&amp;IF(R104=0,"",R104)&amp;" | "&amp;IF(S104=0,"",S104))</f>
        <v xml:space="preserve">Acoustic Tiled Ceiling System | M-Bar System |  | </v>
      </c>
      <c r="H104" s="763" t="str" cm="1">
        <f t="array" ref="H104">_xlfn.TEXTSPLIT(G103,," | ",TRUE)</f>
        <v>A04AS190-00001</v>
      </c>
      <c r="I104" s="764" t="str">
        <f>IF(_xlfn.XLOOKUP(H104,'WM-AR'!I:I,'WM-AR'!F:F,"")=0,"",_xlfn.XLOOKUP(H104,'WM-AR'!I:I,'WM-AR'!F:F,""))</f>
        <v xml:space="preserve">A04AS190-00001 Finishing Work Exterior/Interior Finish Work Acoustic Tiled Ceiling System M-Bar System     w/ Hot-Dip Galvanized Suspension System &amp; Accessories(Moldings, Ceiling Access Door/Hatch, Curtain Boxes and etc.)  </v>
      </c>
      <c r="J104" s="765" t="str">
        <f>LEFT(I104,14)</f>
        <v>A04AS190-00001</v>
      </c>
      <c r="K104" s="766"/>
      <c r="L104" s="766" t="str">
        <f>IFERROR(VLOOKUP($J104,'WM-AR'!$I$7:$AS$3267,34,FALSE),"")</f>
        <v>M2</v>
      </c>
      <c r="M104" s="766" t="str">
        <f>IFERROR(VLOOKUP($J104,'WM-AR'!$I$7:$AS$3267,4,FALSE),"")</f>
        <v>Finishing Work</v>
      </c>
      <c r="N104" s="766" t="str">
        <f>IFERROR(VLOOKUP($J104,'WM-AR'!$I$7:$AS$3267,6,FALSE),"")</f>
        <v>Exterior/Interior Finish Work</v>
      </c>
      <c r="O104" s="766" t="str">
        <f>IFERROR(VLOOKUP($J104,'WM-AR'!$I$7:$AS$3267,8,FALSE),"")</f>
        <v>Acoustic Tiled Ceiling System</v>
      </c>
      <c r="P104" s="766" t="str">
        <f>IFERROR(VLOOKUP($J104,'WM-AR'!$I$7:$AS$3267,10,FALSE),"")</f>
        <v>M-Bar System</v>
      </c>
      <c r="Q104" s="766">
        <f>IFERROR(VLOOKUP($J104,'WM-AR'!$I$7:$AS$3267,12,FALSE),"")</f>
        <v>0</v>
      </c>
      <c r="R104" s="766">
        <f>IFERROR(VLOOKUP($J104,'WM-AR'!$I$7:$AS$3267,14,FALSE),"")</f>
        <v>0</v>
      </c>
      <c r="S104" s="766">
        <f>IFERROR(VLOOKUP($J104,'WM-AR'!$I$7:$AS$3267,16,FALSE),"")</f>
        <v>0</v>
      </c>
      <c r="T104" s="766">
        <f>IFERROR(VLOOKUP($J104,'WM-AR'!$I$7:$AS$3267,18,FALSE),"")</f>
        <v>0</v>
      </c>
      <c r="U104" s="766" t="str">
        <f>IFERROR(VLOOKUP($J104,'WM-AR'!$I$7:$AS$3267,20,FALSE),"")</f>
        <v>w/ Hot-Dip Galvanized Suspension System &amp; Accessories(Moldings, Ceiling Access Door/Hatch, Curtain Boxes and etc.)</v>
      </c>
      <c r="V104" s="766">
        <f>IFERROR(VLOOKUP($J104,'WM-AR'!$I$7:$AS$3267,22,FALSE),"")</f>
        <v>0</v>
      </c>
      <c r="W104" s="766">
        <f>IFERROR(VLOOKUP($J104,'WM-AR'!$I$7:$AS$3267,24,FALSE),"")</f>
        <v>0</v>
      </c>
      <c r="X104" s="766">
        <f>IFERROR(VLOOKUP($J104,'WM-AR'!$I$7:$AS$3267,25,FALSE),"")</f>
        <v>0</v>
      </c>
      <c r="Y104" s="766" t="str">
        <f>IFERROR(VLOOKUP($J104,'WM-AR'!$I$7:$AS$3267,26,FALSE),"")</f>
        <v>Tile Size=(  )mm x (  )mm</v>
      </c>
      <c r="Z104" s="766">
        <f>IFERROR(VLOOKUP($J104,'WM-AR'!$I$7:$AS$3267,27,FALSE),"")</f>
        <v>0</v>
      </c>
      <c r="AA104" s="766">
        <f>IFERROR(VLOOKUP($J104,'WM-AR'!$I$7:$AS$3267,28,FALSE),"")</f>
        <v>0</v>
      </c>
      <c r="AB104" s="766">
        <f>IFERROR(VLOOKUP($J104,'WM-AR'!$I$7:$AS$3267,29,FALSE),"")</f>
        <v>0</v>
      </c>
      <c r="AC104" s="766">
        <f>IFERROR(VLOOKUP($J104,'WM-AR'!$I$7:$AS$3267,30,FALSE),"")</f>
        <v>0</v>
      </c>
      <c r="AD104" s="766">
        <f>IFERROR(VLOOKUP($J104,'WM-AR'!$I$7:$AS$3267,31,FALSE),"")</f>
        <v>0</v>
      </c>
      <c r="AE104" s="766">
        <f>IFERROR(VLOOKUP($J104,'WM-AR'!$I$7:$AS$3267,32,FALSE),"")</f>
        <v>0</v>
      </c>
      <c r="AF104" s="766" t="str">
        <f>IFERROR(VLOOKUP($J104,'WM-AR'!$I$7:$AS$3267,33,FALSE),"")</f>
        <v/>
      </c>
      <c r="AG104" s="767"/>
      <c r="AH104" s="768" t="s">
        <v>1657</v>
      </c>
      <c r="AI104" s="768" t="s">
        <v>1657</v>
      </c>
      <c r="AJ104" s="769"/>
      <c r="AK104" s="769" t="str">
        <f>L104</f>
        <v>M2</v>
      </c>
      <c r="AL104" s="770" t="s">
        <v>2612</v>
      </c>
      <c r="AM104" s="88" t="str">
        <f>IF(AND(ISTEXT($E104),ISTEXT($B104)),"산출기준 &gt;&gt;  "&amp;_xlfn.XLOOKUP($E104,산출기준!$D:$D,산출기준!$E:$E,"매칭실패"),"")</f>
        <v/>
      </c>
    </row>
    <row r="105" spans="2:39" ht="33" customHeight="1" outlineLevel="1">
      <c r="B105" s="772"/>
      <c r="C105" s="773"/>
      <c r="D105" s="774"/>
      <c r="E105" s="788"/>
      <c r="F105" s="775"/>
      <c r="G105" s="759" t="str">
        <f t="shared" ref="G105:G107" si="25">IF(IF(O105=0,"",O105)&amp;" | "&amp;IF(P105=0,"",P105)&amp;" | "&amp;IF(R105=0,"",R105)&amp;" | "&amp;IF(S105=0,"",S105)=" |  |  | ","",IF(O105=0,"",O105)&amp;" | "&amp;IF(P105=0,"",P105)&amp;" | "&amp;IF(R105=0,"",R105)&amp;" | "&amp;IF(S105=0,"",S105))</f>
        <v/>
      </c>
      <c r="H105" s="763"/>
      <c r="I105" s="764" t="str">
        <f>IF(_xlfn.XLOOKUP(H105,'WM-AR'!I:I,'WM-AR'!F:F,"")=0,"",_xlfn.XLOOKUP(H105,'WM-AR'!I:I,'WM-AR'!F:F,""))</f>
        <v/>
      </c>
      <c r="J105" s="765" t="str">
        <f t="shared" ref="J105:J107" si="26">LEFT(I105,14)</f>
        <v/>
      </c>
      <c r="K105" s="766"/>
      <c r="L105" s="766" t="str">
        <f>IFERROR(VLOOKUP($J105,'WM-AR'!$I$7:$AS$3267,34,FALSE),"")</f>
        <v/>
      </c>
      <c r="M105" s="766" t="str">
        <f>IFERROR(VLOOKUP($J105,'WM-AR'!$I$7:$AS$3267,4,FALSE),"")</f>
        <v/>
      </c>
      <c r="N105" s="766" t="str">
        <f>IFERROR(VLOOKUP($J105,'WM-AR'!$I$7:$AS$3267,6,FALSE),"")</f>
        <v/>
      </c>
      <c r="O105" s="766" t="str">
        <f>IFERROR(VLOOKUP($J105,'WM-AR'!$I$7:$AS$3267,8,FALSE),"")</f>
        <v/>
      </c>
      <c r="P105" s="766" t="str">
        <f>IFERROR(VLOOKUP($J105,'WM-AR'!$I$7:$AS$3267,10,FALSE),"")</f>
        <v/>
      </c>
      <c r="Q105" s="766" t="str">
        <f>IFERROR(VLOOKUP($J105,'WM-AR'!$I$7:$AS$3267,12,FALSE),"")</f>
        <v/>
      </c>
      <c r="R105" s="766" t="str">
        <f>IFERROR(VLOOKUP($J105,'WM-AR'!$I$7:$AS$3267,14,FALSE),"")</f>
        <v/>
      </c>
      <c r="S105" s="766" t="str">
        <f>IFERROR(VLOOKUP($J105,'WM-AR'!$I$7:$AS$3267,16,FALSE),"")</f>
        <v/>
      </c>
      <c r="T105" s="766" t="str">
        <f>IFERROR(VLOOKUP($J105,'WM-AR'!$I$7:$AS$3267,18,FALSE),"")</f>
        <v/>
      </c>
      <c r="U105" s="766" t="str">
        <f>IFERROR(VLOOKUP($J105,'WM-AR'!$I$7:$AS$3267,20,FALSE),"")</f>
        <v/>
      </c>
      <c r="V105" s="766" t="str">
        <f>IFERROR(VLOOKUP($J105,'WM-AR'!$I$7:$AS$3267,22,FALSE),"")</f>
        <v/>
      </c>
      <c r="W105" s="766" t="str">
        <f>IFERROR(VLOOKUP($J105,'WM-AR'!$I$7:$AS$3267,24,FALSE),"")</f>
        <v/>
      </c>
      <c r="X105" s="766" t="str">
        <f>IFERROR(VLOOKUP($J105,'WM-AR'!$I$7:$AS$3267,25,FALSE),"")</f>
        <v/>
      </c>
      <c r="Y105" s="766" t="str">
        <f>IFERROR(VLOOKUP($J105,'WM-AR'!$I$7:$AS$3267,26,FALSE),"")</f>
        <v/>
      </c>
      <c r="Z105" s="766" t="str">
        <f>IFERROR(VLOOKUP($J105,'WM-AR'!$I$7:$AS$3267,27,FALSE),"")</f>
        <v/>
      </c>
      <c r="AA105" s="766" t="str">
        <f>IFERROR(VLOOKUP($J105,'WM-AR'!$I$7:$AS$3267,28,FALSE),"")</f>
        <v/>
      </c>
      <c r="AB105" s="766" t="str">
        <f>IFERROR(VLOOKUP($J105,'WM-AR'!$I$7:$AS$3267,29,FALSE),"")</f>
        <v/>
      </c>
      <c r="AC105" s="766" t="str">
        <f>IFERROR(VLOOKUP($J105,'WM-AR'!$I$7:$AS$3267,30,FALSE),"")</f>
        <v/>
      </c>
      <c r="AD105" s="766" t="str">
        <f>IFERROR(VLOOKUP($J105,'WM-AR'!$I$7:$AS$3267,31,FALSE),"")</f>
        <v/>
      </c>
      <c r="AE105" s="766" t="str">
        <f>IFERROR(VLOOKUP($J105,'WM-AR'!$I$7:$AS$3267,32,FALSE),"")</f>
        <v/>
      </c>
      <c r="AF105" s="766" t="str">
        <f>IFERROR(VLOOKUP($J105,'WM-AR'!$I$7:$AS$3267,33,FALSE),"")</f>
        <v/>
      </c>
      <c r="AG105" s="767"/>
      <c r="AH105" s="768"/>
      <c r="AI105" s="768"/>
      <c r="AJ105" s="769"/>
      <c r="AK105" s="769" t="str">
        <f>L105</f>
        <v/>
      </c>
      <c r="AL105" s="770"/>
      <c r="AM105" s="88" t="str">
        <f>IF(AND(ISTEXT($E105),ISTEXT($B105)),"산출기준 &gt;&gt;  "&amp;_xlfn.XLOOKUP($E105,산출기준!$D:$D,산출기준!$E:$E,"매칭실패"),"")</f>
        <v/>
      </c>
    </row>
    <row r="106" spans="2:39" ht="33" customHeight="1" outlineLevel="1">
      <c r="B106" s="772"/>
      <c r="C106" s="773"/>
      <c r="D106" s="774"/>
      <c r="E106" s="788"/>
      <c r="F106" s="775"/>
      <c r="G106" s="759" t="str">
        <f t="shared" si="25"/>
        <v/>
      </c>
      <c r="H106" s="763"/>
      <c r="I106" s="764" t="str">
        <f>IF(_xlfn.XLOOKUP(H106,'WM-AR'!I:I,'WM-AR'!F:F,"")=0,"",_xlfn.XLOOKUP(H106,'WM-AR'!I:I,'WM-AR'!F:F,""))</f>
        <v/>
      </c>
      <c r="J106" s="765" t="str">
        <f t="shared" si="26"/>
        <v/>
      </c>
      <c r="K106" s="766"/>
      <c r="L106" s="766" t="str">
        <f>IFERROR(VLOOKUP($J106,'WM-AR'!$I$7:$AS$3267,34,FALSE),"")</f>
        <v/>
      </c>
      <c r="M106" s="766" t="str">
        <f>IFERROR(VLOOKUP($J106,'WM-AR'!$I$7:$AS$3267,4,FALSE),"")</f>
        <v/>
      </c>
      <c r="N106" s="766" t="str">
        <f>IFERROR(VLOOKUP($J106,'WM-AR'!$I$7:$AS$3267,6,FALSE),"")</f>
        <v/>
      </c>
      <c r="O106" s="766" t="str">
        <f>IFERROR(VLOOKUP($J106,'WM-AR'!$I$7:$AS$3267,8,FALSE),"")</f>
        <v/>
      </c>
      <c r="P106" s="766" t="str">
        <f>IFERROR(VLOOKUP($J106,'WM-AR'!$I$7:$AS$3267,10,FALSE),"")</f>
        <v/>
      </c>
      <c r="Q106" s="766" t="str">
        <f>IFERROR(VLOOKUP($J106,'WM-AR'!$I$7:$AS$3267,12,FALSE),"")</f>
        <v/>
      </c>
      <c r="R106" s="766" t="str">
        <f>IFERROR(VLOOKUP($J106,'WM-AR'!$I$7:$AS$3267,14,FALSE),"")</f>
        <v/>
      </c>
      <c r="S106" s="766" t="str">
        <f>IFERROR(VLOOKUP($J106,'WM-AR'!$I$7:$AS$3267,16,FALSE),"")</f>
        <v/>
      </c>
      <c r="T106" s="766" t="str">
        <f>IFERROR(VLOOKUP($J106,'WM-AR'!$I$7:$AS$3267,18,FALSE),"")</f>
        <v/>
      </c>
      <c r="U106" s="766" t="str">
        <f>IFERROR(VLOOKUP($J106,'WM-AR'!$I$7:$AS$3267,20,FALSE),"")</f>
        <v/>
      </c>
      <c r="V106" s="766" t="str">
        <f>IFERROR(VLOOKUP($J106,'WM-AR'!$I$7:$AS$3267,22,FALSE),"")</f>
        <v/>
      </c>
      <c r="W106" s="766" t="str">
        <f>IFERROR(VLOOKUP($J106,'WM-AR'!$I$7:$AS$3267,24,FALSE),"")</f>
        <v/>
      </c>
      <c r="X106" s="766" t="str">
        <f>IFERROR(VLOOKUP($J106,'WM-AR'!$I$7:$AS$3267,25,FALSE),"")</f>
        <v/>
      </c>
      <c r="Y106" s="766" t="str">
        <f>IFERROR(VLOOKUP($J106,'WM-AR'!$I$7:$AS$3267,26,FALSE),"")</f>
        <v/>
      </c>
      <c r="Z106" s="766" t="str">
        <f>IFERROR(VLOOKUP($J106,'WM-AR'!$I$7:$AS$3267,27,FALSE),"")</f>
        <v/>
      </c>
      <c r="AA106" s="766" t="str">
        <f>IFERROR(VLOOKUP($J106,'WM-AR'!$I$7:$AS$3267,28,FALSE),"")</f>
        <v/>
      </c>
      <c r="AB106" s="766" t="str">
        <f>IFERROR(VLOOKUP($J106,'WM-AR'!$I$7:$AS$3267,29,FALSE),"")</f>
        <v/>
      </c>
      <c r="AC106" s="766" t="str">
        <f>IFERROR(VLOOKUP($J106,'WM-AR'!$I$7:$AS$3267,30,FALSE),"")</f>
        <v/>
      </c>
      <c r="AD106" s="766" t="str">
        <f>IFERROR(VLOOKUP($J106,'WM-AR'!$I$7:$AS$3267,31,FALSE),"")</f>
        <v/>
      </c>
      <c r="AE106" s="766" t="str">
        <f>IFERROR(VLOOKUP($J106,'WM-AR'!$I$7:$AS$3267,32,FALSE),"")</f>
        <v/>
      </c>
      <c r="AF106" s="766" t="str">
        <f>IFERROR(VLOOKUP($J106,'WM-AR'!$I$7:$AS$3267,33,FALSE),"")</f>
        <v/>
      </c>
      <c r="AG106" s="767"/>
      <c r="AH106" s="768"/>
      <c r="AI106" s="768"/>
      <c r="AJ106" s="769"/>
      <c r="AK106" s="769" t="str">
        <f>L106</f>
        <v/>
      </c>
      <c r="AL106" s="770"/>
      <c r="AM106" s="88" t="str">
        <f>IF(AND(ISTEXT($E106),ISTEXT($B106)),"산출기준 &gt;&gt;  "&amp;_xlfn.XLOOKUP($E106,산출기준!$D:$D,산출기준!$E:$E,"매칭실패"),"")</f>
        <v/>
      </c>
    </row>
    <row r="107" spans="2:39" s="600" customFormat="1" ht="33" customHeight="1" outlineLevel="1">
      <c r="B107" s="783"/>
      <c r="C107" s="774"/>
      <c r="D107" s="774"/>
      <c r="E107" s="774"/>
      <c r="F107" s="784"/>
      <c r="G107" s="760" t="str">
        <f t="shared" si="25"/>
        <v/>
      </c>
      <c r="H107" s="760"/>
      <c r="I107" s="779"/>
      <c r="J107" s="780" t="str">
        <f t="shared" si="26"/>
        <v/>
      </c>
      <c r="K107" s="781"/>
      <c r="L107" s="781" t="str">
        <f>IFERROR(VLOOKUP($J107,'WM-AR'!$I$7:$AS$3267,34,FALSE),"")</f>
        <v/>
      </c>
      <c r="M107" s="781" t="str">
        <f>IFERROR(VLOOKUP($J107,'WM-AR'!$I$7:$AS$3267,4,FALSE),"")</f>
        <v/>
      </c>
      <c r="N107" s="781" t="str">
        <f>IFERROR(VLOOKUP($J107,'WM-AR'!$I$7:$AS$3267,6,FALSE),"")</f>
        <v/>
      </c>
      <c r="O107" s="781" t="str">
        <f>IFERROR(VLOOKUP($J107,'WM-AR'!$I$7:$AS$3267,8,FALSE),"")</f>
        <v/>
      </c>
      <c r="P107" s="781" t="str">
        <f>IFERROR(VLOOKUP($J107,'WM-AR'!$I$7:$AS$3267,10,FALSE),"")</f>
        <v/>
      </c>
      <c r="Q107" s="781" t="str">
        <f>IFERROR(VLOOKUP($J107,'WM-AR'!$I$7:$AS$3267,12,FALSE),"")</f>
        <v/>
      </c>
      <c r="R107" s="781" t="str">
        <f>IFERROR(VLOOKUP($J107,'WM-AR'!$I$7:$AS$3267,14,FALSE),"")</f>
        <v/>
      </c>
      <c r="S107" s="781" t="str">
        <f>IFERROR(VLOOKUP($J107,'WM-AR'!$I$7:$AS$3267,16,FALSE),"")</f>
        <v/>
      </c>
      <c r="T107" s="781" t="str">
        <f>IFERROR(VLOOKUP($J107,'WM-AR'!$I$7:$AS$3267,18,FALSE),"")</f>
        <v/>
      </c>
      <c r="U107" s="781" t="str">
        <f>IFERROR(VLOOKUP($J107,'WM-AR'!$I$7:$AS$3267,20,FALSE),"")</f>
        <v/>
      </c>
      <c r="V107" s="781" t="str">
        <f>IFERROR(VLOOKUP($J107,'WM-AR'!$I$7:$AS$3267,22,FALSE),"")</f>
        <v/>
      </c>
      <c r="W107" s="781" t="str">
        <f>IFERROR(VLOOKUP($J107,'WM-AR'!$I$7:$AS$3267,24,FALSE),"")</f>
        <v/>
      </c>
      <c r="X107" s="781" t="str">
        <f>IFERROR(VLOOKUP($J107,'WM-AR'!$I$7:$AS$3267,25,FALSE),"")</f>
        <v/>
      </c>
      <c r="Y107" s="781" t="str">
        <f>IFERROR(VLOOKUP($J107,'WM-AR'!$I$7:$AS$3267,26,FALSE),"")</f>
        <v/>
      </c>
      <c r="Z107" s="781" t="str">
        <f>IFERROR(VLOOKUP($J107,'WM-AR'!$I$7:$AS$3267,27,FALSE),"")</f>
        <v/>
      </c>
      <c r="AA107" s="781" t="str">
        <f>IFERROR(VLOOKUP($J107,'WM-AR'!$I$7:$AS$3267,28,FALSE),"")</f>
        <v/>
      </c>
      <c r="AB107" s="781" t="str">
        <f>IFERROR(VLOOKUP($J107,'WM-AR'!$I$7:$AS$3267,29,FALSE),"")</f>
        <v/>
      </c>
      <c r="AC107" s="781" t="str">
        <f>IFERROR(VLOOKUP($J107,'WM-AR'!$I$7:$AS$3267,30,FALSE),"")</f>
        <v/>
      </c>
      <c r="AD107" s="781" t="str">
        <f>IFERROR(VLOOKUP($J107,'WM-AR'!$I$7:$AS$3267,31,FALSE),"")</f>
        <v/>
      </c>
      <c r="AE107" s="781" t="str">
        <f>IFERROR(VLOOKUP($J107,'WM-AR'!$I$7:$AS$3267,32,FALSE),"")</f>
        <v/>
      </c>
      <c r="AF107" s="781" t="str">
        <f>IFERROR(VLOOKUP($J107,'WM-AR'!$I$7:$AS$3267,33,FALSE),"")</f>
        <v/>
      </c>
      <c r="AG107" s="767"/>
      <c r="AH107" s="768"/>
      <c r="AI107" s="768"/>
      <c r="AJ107" s="782"/>
      <c r="AK107" s="782" t="str">
        <f>L107</f>
        <v/>
      </c>
      <c r="AL107" s="779"/>
      <c r="AM107" s="600" t="str">
        <f>IF(AND(ISTEXT($E107),ISTEXT($B107)),"산출기준 &gt;&gt;  "&amp;_xlfn.XLOOKUP($E107,산출기준!$D:$D,산출기준!$E:$E,"매칭실패"),"")</f>
        <v/>
      </c>
    </row>
    <row r="108" spans="2:39">
      <c r="B108" s="658"/>
      <c r="C108" s="659"/>
      <c r="D108" s="660"/>
      <c r="E108" s="659"/>
      <c r="F108" s="661"/>
      <c r="G108" s="662"/>
      <c r="H108" s="663"/>
      <c r="I108" s="662"/>
      <c r="J108" s="652"/>
      <c r="K108" s="664"/>
      <c r="L108" s="664"/>
      <c r="M108" s="664"/>
      <c r="N108" s="664"/>
      <c r="O108" s="664"/>
      <c r="P108" s="664"/>
      <c r="Q108" s="664"/>
      <c r="R108" s="664"/>
      <c r="S108" s="664"/>
      <c r="T108" s="664"/>
      <c r="U108" s="664"/>
      <c r="V108" s="664"/>
      <c r="W108" s="664"/>
      <c r="X108" s="664"/>
      <c r="Y108" s="664"/>
      <c r="Z108" s="664"/>
      <c r="AA108" s="664"/>
      <c r="AB108" s="664"/>
      <c r="AC108" s="664"/>
      <c r="AD108" s="664"/>
      <c r="AE108" s="664"/>
      <c r="AF108" s="664"/>
      <c r="AG108" s="660"/>
      <c r="AH108" s="665"/>
      <c r="AI108" s="665"/>
      <c r="AJ108" s="666"/>
      <c r="AK108" s="666"/>
      <c r="AL108" s="662"/>
      <c r="AM108" s="88" t="str">
        <f>IF(AND(ISTEXT($E108),ISTEXT($B108)),"산출기준 &gt;&gt;  "&amp;_xlfn.XLOOKUP($E108,산출기준!$D:$D,산출기준!$E:$E,"매칭실패"),"")</f>
        <v/>
      </c>
    </row>
    <row r="109" spans="2:39" ht="34.9" customHeight="1">
      <c r="B109" s="667" t="s">
        <v>2592</v>
      </c>
      <c r="C109" s="668" t="s">
        <v>2016</v>
      </c>
      <c r="D109" s="669"/>
      <c r="E109" s="668" t="s">
        <v>2593</v>
      </c>
      <c r="F109" s="670" t="str">
        <f ca="1">_xlfn.CONCAT("H_",G109)</f>
        <v>H_F34A  /  B35  /  W01B  /  C96A</v>
      </c>
      <c r="G109" s="671" t="str" cm="1">
        <f t="array" aca="1" ref="G109"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F34A  /  B35  /  W01B  /  C96A</v>
      </c>
      <c r="H109" s="672"/>
      <c r="I109" s="673"/>
      <c r="J109" s="674"/>
      <c r="K109" s="674"/>
      <c r="L109" s="674"/>
      <c r="M109" s="674"/>
      <c r="N109" s="674"/>
      <c r="O109" s="675"/>
      <c r="P109" s="676"/>
      <c r="Q109" s="677"/>
      <c r="R109" s="677"/>
      <c r="S109" s="677"/>
      <c r="T109" s="677"/>
      <c r="U109" s="677"/>
      <c r="V109" s="677"/>
      <c r="W109" s="678"/>
      <c r="X109" s="679"/>
      <c r="Y109" s="679"/>
      <c r="Z109" s="679"/>
      <c r="AA109" s="679"/>
      <c r="AB109" s="679"/>
      <c r="AC109" s="679"/>
      <c r="AD109" s="679"/>
      <c r="AE109" s="679"/>
      <c r="AF109" s="679"/>
      <c r="AG109" s="680"/>
      <c r="AH109" s="681"/>
      <c r="AI109" s="681"/>
      <c r="AJ109" s="682"/>
      <c r="AK109" s="682"/>
      <c r="AL109" s="683"/>
      <c r="AM109" s="88" t="str">
        <f>IF(AND(ISTEXT($E109),ISTEXT($B109)),"산출기준 &gt;&gt;  "&amp;_xlfn.XLOOKUP($E109,산출기준!$D:$D,산출기준!$E:$E,"매칭실패"),"")</f>
        <v>산출기준 &gt;&gt;  [ 룸 일반 산출 ]</v>
      </c>
    </row>
    <row r="110" spans="2:39" ht="18">
      <c r="B110" s="684"/>
      <c r="C110" s="685"/>
      <c r="D110" s="786"/>
      <c r="E110" s="687"/>
      <c r="F110" s="688">
        <v>108</v>
      </c>
      <c r="G110" s="689" t="s">
        <v>2631</v>
      </c>
      <c r="H110" s="690"/>
      <c r="I110" s="691"/>
      <c r="J110" s="692" t="str">
        <f t="shared" ref="J110:J112" si="27">LEFT(I110,14)</f>
        <v/>
      </c>
      <c r="K110" s="693"/>
      <c r="L110" s="694" t="str">
        <f>IFERROR(VLOOKUP($J110,'WM-AR'!$I$7:$AS$3267,34,FALSE),"")</f>
        <v/>
      </c>
      <c r="M110" s="695" t="str">
        <f>IFERROR(VLOOKUP($J110,'WM-AR'!$I$7:$AS$3267,4,FALSE),"")</f>
        <v/>
      </c>
      <c r="N110" s="695" t="str">
        <f>IFERROR(VLOOKUP($J110,'WM-AR'!$I$7:$AS$3267,6,FALSE),"")</f>
        <v/>
      </c>
      <c r="O110" s="696" t="str">
        <f>IFERROR(VLOOKUP($J110,'WM-AR'!$I$7:$AS$3267,8,FALSE),"")</f>
        <v/>
      </c>
      <c r="P110" s="697" t="str">
        <f>IFERROR(VLOOKUP($J110,'WM-AR'!$I$7:$AS$3267,10,FALSE),"")</f>
        <v/>
      </c>
      <c r="Q110" s="698" t="str">
        <f>IFERROR(VLOOKUP($J110,'WM-AR'!$I$7:$AS$3267,12,FALSE),"")</f>
        <v/>
      </c>
      <c r="R110" s="698" t="str">
        <f>IFERROR(VLOOKUP($J110,'WM-AR'!$I$7:$AS$3267,14,FALSE),"")</f>
        <v/>
      </c>
      <c r="S110" s="698" t="str">
        <f>IFERROR(VLOOKUP($J110,'WM-AR'!$I$7:$AS$3267,16,FALSE),"")</f>
        <v/>
      </c>
      <c r="T110" s="698" t="str">
        <f>IFERROR(VLOOKUP($J110,'WM-AR'!$I$7:$AS$3267,18,FALSE),"")</f>
        <v/>
      </c>
      <c r="U110" s="698" t="str">
        <f>IFERROR(VLOOKUP($J110,'WM-AR'!$I$7:$AS$3267,20,FALSE),"")</f>
        <v/>
      </c>
      <c r="V110" s="698" t="str">
        <f>IFERROR(VLOOKUP($J110,'WM-AR'!$I$7:$AS$3267,22,FALSE),"")</f>
        <v/>
      </c>
      <c r="W110" s="699" t="str">
        <f>IFERROR(VLOOKUP($J110,'WM-AR'!$I$7:$AS$3267,24,FALSE),"")</f>
        <v/>
      </c>
      <c r="X110" s="700" t="str">
        <f>IFERROR(VLOOKUP($J110,'WM-AR'!$I$7:$AS$3267,25,FALSE),"")</f>
        <v/>
      </c>
      <c r="Y110" s="700" t="str">
        <f>IFERROR(VLOOKUP($J110,'WM-AR'!$I$7:$AS$3267,26,FALSE),"")</f>
        <v/>
      </c>
      <c r="Z110" s="700" t="str">
        <f>IFERROR(VLOOKUP($J110,'WM-AR'!$I$7:$AS$3267,27,FALSE),"")</f>
        <v/>
      </c>
      <c r="AA110" s="700" t="str">
        <f>IFERROR(VLOOKUP($J110,'WM-AR'!$I$7:$AS$3267,28,FALSE),"")</f>
        <v/>
      </c>
      <c r="AB110" s="700" t="str">
        <f>IFERROR(VLOOKUP($J110,'WM-AR'!$I$7:$AS$3267,29,FALSE),"")</f>
        <v/>
      </c>
      <c r="AC110" s="700" t="str">
        <f>IFERROR(VLOOKUP($J110,'WM-AR'!$I$7:$AS$3267,30,FALSE),"")</f>
        <v/>
      </c>
      <c r="AD110" s="700" t="str">
        <f>IFERROR(VLOOKUP($J110,'WM-AR'!$I$7:$AS$3267,31,FALSE),"")</f>
        <v/>
      </c>
      <c r="AE110" s="700" t="str">
        <f>IFERROR(VLOOKUP($J110,'WM-AR'!$I$7:$AS$3267,32,FALSE),"")</f>
        <v/>
      </c>
      <c r="AF110" s="700" t="str">
        <f>IFERROR(VLOOKUP($J110,'WM-AR'!$I$7:$AS$3267,33,FALSE),"")</f>
        <v/>
      </c>
      <c r="AG110" s="701"/>
      <c r="AH110" s="702"/>
      <c r="AI110" s="702"/>
      <c r="AJ110" s="703"/>
      <c r="AK110" s="703"/>
      <c r="AL110" s="704"/>
      <c r="AM110" s="88" t="str">
        <f>IF(AND(ISTEXT($E110),ISTEXT($B110)),"산출기준 &gt;&gt;  "&amp;_xlfn.XLOOKUP($E110,산출기준!$D:$D,산출기준!$E:$E,"매칭실패"),"")</f>
        <v/>
      </c>
    </row>
    <row r="111" spans="2:39" ht="18">
      <c r="B111" s="705"/>
      <c r="C111" s="706"/>
      <c r="D111" s="787"/>
      <c r="E111" s="708"/>
      <c r="F111" s="688"/>
      <c r="G111" s="709"/>
      <c r="H111" s="710"/>
      <c r="I111" s="711"/>
      <c r="J111" s="712" t="str">
        <f t="shared" si="27"/>
        <v/>
      </c>
      <c r="K111" s="713"/>
      <c r="L111" s="714" t="str">
        <f>IFERROR(VLOOKUP($J111,'WM-AR'!$I$7:$AS$3267,34,FALSE),"")</f>
        <v/>
      </c>
      <c r="M111" s="713" t="str">
        <f>IFERROR(VLOOKUP($J111,'WM-AR'!$I$7:$AS$3267,4,FALSE),"")</f>
        <v/>
      </c>
      <c r="N111" s="713" t="str">
        <f>IFERROR(VLOOKUP($J111,'WM-AR'!$I$7:$AS$3267,6,FALSE),"")</f>
        <v/>
      </c>
      <c r="O111" s="715" t="str">
        <f>IFERROR(VLOOKUP($J111,'WM-AR'!$I$7:$AS$3267,8,FALSE),"")</f>
        <v/>
      </c>
      <c r="P111" s="716" t="str">
        <f>IFERROR(VLOOKUP($J111,'WM-AR'!$I$7:$AS$3267,10,FALSE),"")</f>
        <v/>
      </c>
      <c r="Q111" s="717" t="str">
        <f>IFERROR(VLOOKUP($J111,'WM-AR'!$I$7:$AS$3267,12,FALSE),"")</f>
        <v/>
      </c>
      <c r="R111" s="717" t="str">
        <f>IFERROR(VLOOKUP($J111,'WM-AR'!$I$7:$AS$3267,14,FALSE),"")</f>
        <v/>
      </c>
      <c r="S111" s="717" t="str">
        <f>IFERROR(VLOOKUP($J111,'WM-AR'!$I$7:$AS$3267,16,FALSE),"")</f>
        <v/>
      </c>
      <c r="T111" s="717" t="str">
        <f>IFERROR(VLOOKUP($J111,'WM-AR'!$I$7:$AS$3267,18,FALSE),"")</f>
        <v/>
      </c>
      <c r="U111" s="717" t="str">
        <f>IFERROR(VLOOKUP($J111,'WM-AR'!$I$7:$AS$3267,20,FALSE),"")</f>
        <v/>
      </c>
      <c r="V111" s="717" t="str">
        <f>IFERROR(VLOOKUP($J111,'WM-AR'!$I$7:$AS$3267,22,FALSE),"")</f>
        <v/>
      </c>
      <c r="W111" s="718" t="str">
        <f>IFERROR(VLOOKUP($J111,'WM-AR'!$I$7:$AS$3267,24,FALSE),"")</f>
        <v/>
      </c>
      <c r="X111" s="719" t="str">
        <f>IFERROR(VLOOKUP($J111,'WM-AR'!$I$7:$AS$3267,25,FALSE),"")</f>
        <v/>
      </c>
      <c r="Y111" s="719" t="str">
        <f>IFERROR(VLOOKUP($J111,'WM-AR'!$I$7:$AS$3267,26,FALSE),"")</f>
        <v/>
      </c>
      <c r="Z111" s="719" t="str">
        <f>IFERROR(VLOOKUP($J111,'WM-AR'!$I$7:$AS$3267,27,FALSE),"")</f>
        <v/>
      </c>
      <c r="AA111" s="719" t="str">
        <f>IFERROR(VLOOKUP($J111,'WM-AR'!$I$7:$AS$3267,28,FALSE),"")</f>
        <v/>
      </c>
      <c r="AB111" s="719" t="str">
        <f>IFERROR(VLOOKUP($J111,'WM-AR'!$I$7:$AS$3267,29,FALSE),"")</f>
        <v/>
      </c>
      <c r="AC111" s="719" t="str">
        <f>IFERROR(VLOOKUP($J111,'WM-AR'!$I$7:$AS$3267,30,FALSE),"")</f>
        <v/>
      </c>
      <c r="AD111" s="719" t="str">
        <f>IFERROR(VLOOKUP($J111,'WM-AR'!$I$7:$AS$3267,31,FALSE),"")</f>
        <v/>
      </c>
      <c r="AE111" s="719" t="str">
        <f>IFERROR(VLOOKUP($J111,'WM-AR'!$I$7:$AS$3267,32,FALSE),"")</f>
        <v/>
      </c>
      <c r="AF111" s="719" t="str">
        <f>IFERROR(VLOOKUP($J111,'WM-AR'!$I$7:$AS$3267,33,FALSE),"")</f>
        <v/>
      </c>
      <c r="AG111" s="720"/>
      <c r="AH111" s="721"/>
      <c r="AI111" s="721"/>
      <c r="AJ111" s="722"/>
      <c r="AK111" s="722"/>
      <c r="AL111" s="723"/>
      <c r="AM111" s="88" t="str">
        <f>IF(AND(ISTEXT($E111),ISTEXT($B111)),"산출기준 &gt;&gt;  "&amp;_xlfn.XLOOKUP($E111,산출기준!$D:$D,산출기준!$E:$E,"매칭실패"),"")</f>
        <v/>
      </c>
    </row>
    <row r="112" spans="2:39" ht="18">
      <c r="B112" s="724"/>
      <c r="C112" s="725"/>
      <c r="D112" s="726"/>
      <c r="E112" s="727"/>
      <c r="F112" s="728"/>
      <c r="G112" s="729"/>
      <c r="H112" s="730"/>
      <c r="I112" s="731"/>
      <c r="J112" s="732" t="str">
        <f t="shared" si="27"/>
        <v/>
      </c>
      <c r="K112" s="733"/>
      <c r="L112" s="734" t="str">
        <f>IFERROR(VLOOKUP($J112,'WM-AR'!$I$7:$AS$3267,34,FALSE),"")</f>
        <v/>
      </c>
      <c r="M112" s="733" t="str">
        <f>IFERROR(VLOOKUP($J112,'WM-AR'!$I$7:$AS$3267,4,FALSE),"")</f>
        <v/>
      </c>
      <c r="N112" s="733" t="str">
        <f>IFERROR(VLOOKUP($J112,'WM-AR'!$I$7:$AS$3267,6,FALSE),"")</f>
        <v/>
      </c>
      <c r="O112" s="735" t="str">
        <f>IFERROR(VLOOKUP($J112,'WM-AR'!$I$7:$AS$3267,8,FALSE),"")</f>
        <v/>
      </c>
      <c r="P112" s="736" t="str">
        <f>IFERROR(VLOOKUP($J112,'WM-AR'!$I$7:$AS$3267,10,FALSE),"")</f>
        <v/>
      </c>
      <c r="Q112" s="737" t="str">
        <f>IFERROR(VLOOKUP($J112,'WM-AR'!$I$7:$AS$3267,12,FALSE),"")</f>
        <v/>
      </c>
      <c r="R112" s="737" t="str">
        <f>IFERROR(VLOOKUP($J112,'WM-AR'!$I$7:$AS$3267,14,FALSE),"")</f>
        <v/>
      </c>
      <c r="S112" s="737" t="str">
        <f>IFERROR(VLOOKUP($J112,'WM-AR'!$I$7:$AS$3267,16,FALSE),"")</f>
        <v/>
      </c>
      <c r="T112" s="737" t="str">
        <f>IFERROR(VLOOKUP($J112,'WM-AR'!$I$7:$AS$3267,18,FALSE),"")</f>
        <v/>
      </c>
      <c r="U112" s="737" t="str">
        <f>IFERROR(VLOOKUP($J112,'WM-AR'!$I$7:$AS$3267,20,FALSE),"")</f>
        <v/>
      </c>
      <c r="V112" s="737" t="str">
        <f>IFERROR(VLOOKUP($J112,'WM-AR'!$I$7:$AS$3267,22,FALSE),"")</f>
        <v/>
      </c>
      <c r="W112" s="738" t="str">
        <f>IFERROR(VLOOKUP($J112,'WM-AR'!$I$7:$AS$3267,24,FALSE),"")</f>
        <v/>
      </c>
      <c r="X112" s="739" t="str">
        <f>IFERROR(VLOOKUP($J112,'WM-AR'!$I$7:$AS$3267,25,FALSE),"")</f>
        <v/>
      </c>
      <c r="Y112" s="739" t="str">
        <f>IFERROR(VLOOKUP($J112,'WM-AR'!$I$7:$AS$3267,26,FALSE),"")</f>
        <v/>
      </c>
      <c r="Z112" s="739" t="str">
        <f>IFERROR(VLOOKUP($J112,'WM-AR'!$I$7:$AS$3267,27,FALSE),"")</f>
        <v/>
      </c>
      <c r="AA112" s="739" t="str">
        <f>IFERROR(VLOOKUP($J112,'WM-AR'!$I$7:$AS$3267,28,FALSE),"")</f>
        <v/>
      </c>
      <c r="AB112" s="739" t="str">
        <f>IFERROR(VLOOKUP($J112,'WM-AR'!$I$7:$AS$3267,29,FALSE),"")</f>
        <v/>
      </c>
      <c r="AC112" s="739" t="str">
        <f>IFERROR(VLOOKUP($J112,'WM-AR'!$I$7:$AS$3267,30,FALSE),"")</f>
        <v/>
      </c>
      <c r="AD112" s="739" t="str">
        <f>IFERROR(VLOOKUP($J112,'WM-AR'!$I$7:$AS$3267,31,FALSE),"")</f>
        <v/>
      </c>
      <c r="AE112" s="739" t="str">
        <f>IFERROR(VLOOKUP($J112,'WM-AR'!$I$7:$AS$3267,32,FALSE),"")</f>
        <v/>
      </c>
      <c r="AF112" s="739" t="str">
        <f>IFERROR(VLOOKUP($J112,'WM-AR'!$I$7:$AS$3267,33,FALSE),"")</f>
        <v/>
      </c>
      <c r="AG112" s="740"/>
      <c r="AH112" s="741"/>
      <c r="AI112" s="741"/>
      <c r="AJ112" s="742"/>
      <c r="AK112" s="742"/>
      <c r="AL112" s="743"/>
      <c r="AM112" s="88" t="str">
        <f>IF(AND(ISTEXT($E112),ISTEXT($B112)),"산출기준 &gt;&gt;  "&amp;_xlfn.XLOOKUP($E112,산출기준!$D:$D,산출기준!$E:$E,"매칭실패"),"")</f>
        <v/>
      </c>
    </row>
    <row r="113" spans="2:39" outlineLevel="1">
      <c r="B113" s="744"/>
      <c r="C113" s="745"/>
      <c r="D113" s="746"/>
      <c r="E113" s="747" t="s">
        <v>2630</v>
      </c>
      <c r="F113" s="745" t="s">
        <v>2596</v>
      </c>
      <c r="G113" s="748" t="str">
        <f>VLOOKUP(E113,'참조용_Int Finish_Style-WM_DB'!$C$5:$D$133,2,FALSE)</f>
        <v xml:space="preserve"> | A04AN083-00004 |  | </v>
      </c>
      <c r="H113" s="749"/>
      <c r="I113" s="750"/>
      <c r="J113" s="751"/>
      <c r="K113" s="752"/>
      <c r="L113" s="752"/>
      <c r="M113" s="752"/>
      <c r="N113" s="752"/>
      <c r="O113" s="752"/>
      <c r="P113" s="752"/>
      <c r="Q113" s="752"/>
      <c r="R113" s="752"/>
      <c r="S113" s="752"/>
      <c r="T113" s="752"/>
      <c r="U113" s="752"/>
      <c r="V113" s="752"/>
      <c r="W113" s="752"/>
      <c r="X113" s="752"/>
      <c r="Y113" s="752"/>
      <c r="Z113" s="752"/>
      <c r="AA113" s="752"/>
      <c r="AB113" s="752"/>
      <c r="AC113" s="752"/>
      <c r="AD113" s="752"/>
      <c r="AE113" s="752"/>
      <c r="AF113" s="753"/>
      <c r="AG113" s="754"/>
      <c r="AH113" s="755"/>
      <c r="AI113" s="755"/>
      <c r="AJ113" s="753"/>
      <c r="AK113" s="756"/>
      <c r="AL113" s="757"/>
      <c r="AM113" s="88" t="str">
        <f>IF(AND(ISTEXT($E113),ISTEXT($B113)),"산출기준 &gt;&gt;  "&amp;_xlfn.XLOOKUP($E113,산출기준!$D:$D,산출기준!$E:$E,"매칭실패"),"")</f>
        <v/>
      </c>
    </row>
    <row r="114" spans="2:39" ht="33" customHeight="1" outlineLevel="1">
      <c r="B114" s="758"/>
      <c r="C114" s="759"/>
      <c r="D114" s="760"/>
      <c r="E114" s="761"/>
      <c r="F114" s="762"/>
      <c r="G114" s="759" t="str">
        <f>IF(IF(O114=0,"",O114)&amp;" | "&amp;IF(P114=0,"",P114)&amp;" | "&amp;IF(R114=0,"",R114)&amp;" | "&amp;IF(S114=0,"",S114)=" |  |  | ","",IF(O114=0,"",O114)&amp;" | "&amp;IF(P114=0,"",P114)&amp;" | "&amp;IF(R114=0,"",R114)&amp;" | "&amp;IF(S114=0,"",S114))</f>
        <v xml:space="preserve">Floor Tile | Vinyl Tile |  | </v>
      </c>
      <c r="H114" s="763" t="str" cm="1">
        <f t="array" ref="H114">_xlfn.TEXTSPLIT(G113,," | ",TRUE)</f>
        <v>A04AN083-00004</v>
      </c>
      <c r="I114" s="764" t="str">
        <f>IF(_xlfn.XLOOKUP(H114,'WM-AR'!I:I,'WM-AR'!F:F,"")=0,"",_xlfn.XLOOKUP(H114,'WM-AR'!I:I,'WM-AR'!F:F,""))</f>
        <v xml:space="preserve">A04AN083-00004 Finishing Work Tile Work Floor Tile Vinyl Tile     w/ Mortar Bond Coat or Adhesive  </v>
      </c>
      <c r="J114" s="765" t="str">
        <f>LEFT(I114,14)</f>
        <v>A04AN083-00004</v>
      </c>
      <c r="K114" s="766"/>
      <c r="L114" s="766" t="str">
        <f>IFERROR(VLOOKUP($J114,'WM-AR'!$I$7:$AS$3267,34,FALSE),"")</f>
        <v>M2</v>
      </c>
      <c r="M114" s="766" t="str">
        <f>IFERROR(VLOOKUP($J114,'WM-AR'!$I$7:$AS$3267,4,FALSE),"")</f>
        <v>Finishing Work</v>
      </c>
      <c r="N114" s="766" t="str">
        <f>IFERROR(VLOOKUP($J114,'WM-AR'!$I$7:$AS$3267,6,FALSE),"")</f>
        <v>Tile Work</v>
      </c>
      <c r="O114" s="766" t="str">
        <f>IFERROR(VLOOKUP($J114,'WM-AR'!$I$7:$AS$3267,8,FALSE),"")</f>
        <v>Floor Tile</v>
      </c>
      <c r="P114" s="766" t="str">
        <f>IFERROR(VLOOKUP($J114,'WM-AR'!$I$7:$AS$3267,10,FALSE),"")</f>
        <v>Vinyl Tile</v>
      </c>
      <c r="Q114" s="766">
        <f>IFERROR(VLOOKUP($J114,'WM-AR'!$I$7:$AS$3267,12,FALSE),"")</f>
        <v>0</v>
      </c>
      <c r="R114" s="766">
        <f>IFERROR(VLOOKUP($J114,'WM-AR'!$I$7:$AS$3267,14,FALSE),"")</f>
        <v>0</v>
      </c>
      <c r="S114" s="766">
        <f>IFERROR(VLOOKUP($J114,'WM-AR'!$I$7:$AS$3267,16,FALSE),"")</f>
        <v>0</v>
      </c>
      <c r="T114" s="766">
        <f>IFERROR(VLOOKUP($J114,'WM-AR'!$I$7:$AS$3267,18,FALSE),"")</f>
        <v>0</v>
      </c>
      <c r="U114" s="766" t="str">
        <f>IFERROR(VLOOKUP($J114,'WM-AR'!$I$7:$AS$3267,20,FALSE),"")</f>
        <v>w/ Mortar Bond Coat or Adhesive</v>
      </c>
      <c r="V114" s="766">
        <f>IFERROR(VLOOKUP($J114,'WM-AR'!$I$7:$AS$3267,22,FALSE),"")</f>
        <v>0</v>
      </c>
      <c r="W114" s="766">
        <f>IFERROR(VLOOKUP($J114,'WM-AR'!$I$7:$AS$3267,24,FALSE),"")</f>
        <v>0</v>
      </c>
      <c r="X114" s="766">
        <f>IFERROR(VLOOKUP($J114,'WM-AR'!$I$7:$AS$3267,25,FALSE),"")</f>
        <v>0</v>
      </c>
      <c r="Y114" s="766" t="str">
        <f>IFERROR(VLOOKUP($J114,'WM-AR'!$I$7:$AS$3267,26,FALSE),"")</f>
        <v>Tile Size=W(  )mm x L(  )mm x THK(  )mm</v>
      </c>
      <c r="Z114" s="766">
        <f>IFERROR(VLOOKUP($J114,'WM-AR'!$I$7:$AS$3267,27,FALSE),"")</f>
        <v>0</v>
      </c>
      <c r="AA114" s="766">
        <f>IFERROR(VLOOKUP($J114,'WM-AR'!$I$7:$AS$3267,28,FALSE),"")</f>
        <v>0</v>
      </c>
      <c r="AB114" s="766">
        <f>IFERROR(VLOOKUP($J114,'WM-AR'!$I$7:$AS$3267,29,FALSE),"")</f>
        <v>0</v>
      </c>
      <c r="AC114" s="766">
        <f>IFERROR(VLOOKUP($J114,'WM-AR'!$I$7:$AS$3267,30,FALSE),"")</f>
        <v>0</v>
      </c>
      <c r="AD114" s="766">
        <f>IFERROR(VLOOKUP($J114,'WM-AR'!$I$7:$AS$3267,31,FALSE),"")</f>
        <v>0</v>
      </c>
      <c r="AE114" s="766">
        <f>IFERROR(VLOOKUP($J114,'WM-AR'!$I$7:$AS$3267,32,FALSE),"")</f>
        <v>0</v>
      </c>
      <c r="AF114" s="766" t="str">
        <f>IFERROR(VLOOKUP($J114,'WM-AR'!$I$7:$AS$3267,33,FALSE),"")</f>
        <v/>
      </c>
      <c r="AG114" s="767"/>
      <c r="AH114" s="768" t="s">
        <v>1657</v>
      </c>
      <c r="AI114" s="768" t="s">
        <v>1657</v>
      </c>
      <c r="AJ114" s="769"/>
      <c r="AK114" s="769" t="str">
        <f>L114</f>
        <v>M2</v>
      </c>
      <c r="AL114" s="770"/>
      <c r="AM114" s="88" t="str">
        <f>IF(AND(ISTEXT($E114),ISTEXT($B114)),"산출기준 &gt;&gt;  "&amp;_xlfn.XLOOKUP($E114,산출기준!$D:$D,산출기준!$E:$E,"매칭실패"),"")</f>
        <v/>
      </c>
    </row>
    <row r="115" spans="2:39" ht="33" customHeight="1" outlineLevel="1">
      <c r="B115" s="758"/>
      <c r="C115" s="759"/>
      <c r="D115" s="760"/>
      <c r="E115" s="761"/>
      <c r="F115" s="762"/>
      <c r="G115" s="759" t="str">
        <f t="shared" ref="G115:G117" si="28">IF(IF(O115=0,"",O115)&amp;" | "&amp;IF(P115=0,"",P115)&amp;" | "&amp;IF(R115=0,"",R115)&amp;" | "&amp;IF(S115=0,"",S115)=" |  |  | ","",IF(O115=0,"",O115)&amp;" | "&amp;IF(P115=0,"",P115)&amp;" | "&amp;IF(R115=0,"",R115)&amp;" | "&amp;IF(S115=0,"",S115))</f>
        <v/>
      </c>
      <c r="H115" s="763"/>
      <c r="I115" s="764" t="str">
        <f>IF(_xlfn.XLOOKUP(H115,'WM-AR'!I:I,'WM-AR'!F:F,"")=0,"",_xlfn.XLOOKUP(H115,'WM-AR'!I:I,'WM-AR'!F:F,""))</f>
        <v/>
      </c>
      <c r="J115" s="765" t="str">
        <f t="shared" ref="J115:J117" si="29">LEFT(I115,14)</f>
        <v/>
      </c>
      <c r="K115" s="766"/>
      <c r="L115" s="766" t="str">
        <f>IFERROR(VLOOKUP($J115,'WM-AR'!$I$7:$AS$3267,34,FALSE),"")</f>
        <v/>
      </c>
      <c r="M115" s="766" t="str">
        <f>IFERROR(VLOOKUP($J115,'WM-AR'!$I$7:$AS$3267,4,FALSE),"")</f>
        <v/>
      </c>
      <c r="N115" s="766" t="str">
        <f>IFERROR(VLOOKUP($J115,'WM-AR'!$I$7:$AS$3267,6,FALSE),"")</f>
        <v/>
      </c>
      <c r="O115" s="766" t="str">
        <f>IFERROR(VLOOKUP($J115,'WM-AR'!$I$7:$AS$3267,8,FALSE),"")</f>
        <v/>
      </c>
      <c r="P115" s="766" t="str">
        <f>IFERROR(VLOOKUP($J115,'WM-AR'!$I$7:$AS$3267,10,FALSE),"")</f>
        <v/>
      </c>
      <c r="Q115" s="766" t="str">
        <f>IFERROR(VLOOKUP($J115,'WM-AR'!$I$7:$AS$3267,12,FALSE),"")</f>
        <v/>
      </c>
      <c r="R115" s="766" t="str">
        <f>IFERROR(VLOOKUP($J115,'WM-AR'!$I$7:$AS$3267,14,FALSE),"")</f>
        <v/>
      </c>
      <c r="S115" s="766" t="str">
        <f>IFERROR(VLOOKUP($J115,'WM-AR'!$I$7:$AS$3267,16,FALSE),"")</f>
        <v/>
      </c>
      <c r="T115" s="766" t="str">
        <f>IFERROR(VLOOKUP($J115,'WM-AR'!$I$7:$AS$3267,18,FALSE),"")</f>
        <v/>
      </c>
      <c r="U115" s="766" t="str">
        <f>IFERROR(VLOOKUP($J115,'WM-AR'!$I$7:$AS$3267,20,FALSE),"")</f>
        <v/>
      </c>
      <c r="V115" s="766" t="str">
        <f>IFERROR(VLOOKUP($J115,'WM-AR'!$I$7:$AS$3267,22,FALSE),"")</f>
        <v/>
      </c>
      <c r="W115" s="766" t="str">
        <f>IFERROR(VLOOKUP($J115,'WM-AR'!$I$7:$AS$3267,24,FALSE),"")</f>
        <v/>
      </c>
      <c r="X115" s="766" t="str">
        <f>IFERROR(VLOOKUP($J115,'WM-AR'!$I$7:$AS$3267,25,FALSE),"")</f>
        <v/>
      </c>
      <c r="Y115" s="766" t="str">
        <f>IFERROR(VLOOKUP($J115,'WM-AR'!$I$7:$AS$3267,26,FALSE),"")</f>
        <v/>
      </c>
      <c r="Z115" s="766" t="str">
        <f>IFERROR(VLOOKUP($J115,'WM-AR'!$I$7:$AS$3267,27,FALSE),"")</f>
        <v/>
      </c>
      <c r="AA115" s="766" t="str">
        <f>IFERROR(VLOOKUP($J115,'WM-AR'!$I$7:$AS$3267,28,FALSE),"")</f>
        <v/>
      </c>
      <c r="AB115" s="766" t="str">
        <f>IFERROR(VLOOKUP($J115,'WM-AR'!$I$7:$AS$3267,29,FALSE),"")</f>
        <v/>
      </c>
      <c r="AC115" s="766" t="str">
        <f>IFERROR(VLOOKUP($J115,'WM-AR'!$I$7:$AS$3267,30,FALSE),"")</f>
        <v/>
      </c>
      <c r="AD115" s="766" t="str">
        <f>IFERROR(VLOOKUP($J115,'WM-AR'!$I$7:$AS$3267,31,FALSE),"")</f>
        <v/>
      </c>
      <c r="AE115" s="766" t="str">
        <f>IFERROR(VLOOKUP($J115,'WM-AR'!$I$7:$AS$3267,32,FALSE),"")</f>
        <v/>
      </c>
      <c r="AF115" s="766" t="str">
        <f>IFERROR(VLOOKUP($J115,'WM-AR'!$I$7:$AS$3267,33,FALSE),"")</f>
        <v/>
      </c>
      <c r="AG115" s="767"/>
      <c r="AH115" s="768"/>
      <c r="AI115" s="768"/>
      <c r="AJ115" s="769"/>
      <c r="AK115" s="769" t="str">
        <f>L115</f>
        <v/>
      </c>
      <c r="AL115" s="770"/>
      <c r="AM115" s="88" t="str">
        <f>IF(AND(ISTEXT($E115),ISTEXT($B115)),"산출기준 &gt;&gt;  "&amp;_xlfn.XLOOKUP($E115,산출기준!$D:$D,산출기준!$E:$E,"매칭실패"),"")</f>
        <v/>
      </c>
    </row>
    <row r="116" spans="2:39" ht="33" customHeight="1" outlineLevel="1">
      <c r="B116" s="758"/>
      <c r="C116" s="759"/>
      <c r="D116" s="760"/>
      <c r="E116" s="761"/>
      <c r="F116" s="762"/>
      <c r="G116" s="759" t="str">
        <f t="shared" si="28"/>
        <v/>
      </c>
      <c r="H116" s="763"/>
      <c r="I116" s="764" t="str">
        <f>IF(_xlfn.XLOOKUP(H116,'WM-AR'!I:I,'WM-AR'!F:F,"")=0,"",_xlfn.XLOOKUP(H116,'WM-AR'!I:I,'WM-AR'!F:F,""))</f>
        <v/>
      </c>
      <c r="J116" s="765" t="str">
        <f t="shared" si="29"/>
        <v/>
      </c>
      <c r="K116" s="766"/>
      <c r="L116" s="766" t="str">
        <f>IFERROR(VLOOKUP($J116,'WM-AR'!$I$7:$AS$3267,34,FALSE),"")</f>
        <v/>
      </c>
      <c r="M116" s="766" t="str">
        <f>IFERROR(VLOOKUP($J116,'WM-AR'!$I$7:$AS$3267,4,FALSE),"")</f>
        <v/>
      </c>
      <c r="N116" s="766" t="str">
        <f>IFERROR(VLOOKUP($J116,'WM-AR'!$I$7:$AS$3267,6,FALSE),"")</f>
        <v/>
      </c>
      <c r="O116" s="766" t="str">
        <f>IFERROR(VLOOKUP($J116,'WM-AR'!$I$7:$AS$3267,8,FALSE),"")</f>
        <v/>
      </c>
      <c r="P116" s="766" t="str">
        <f>IFERROR(VLOOKUP($J116,'WM-AR'!$I$7:$AS$3267,10,FALSE),"")</f>
        <v/>
      </c>
      <c r="Q116" s="766" t="str">
        <f>IFERROR(VLOOKUP($J116,'WM-AR'!$I$7:$AS$3267,12,FALSE),"")</f>
        <v/>
      </c>
      <c r="R116" s="766" t="str">
        <f>IFERROR(VLOOKUP($J116,'WM-AR'!$I$7:$AS$3267,14,FALSE),"")</f>
        <v/>
      </c>
      <c r="S116" s="766" t="str">
        <f>IFERROR(VLOOKUP($J116,'WM-AR'!$I$7:$AS$3267,16,FALSE),"")</f>
        <v/>
      </c>
      <c r="T116" s="766" t="str">
        <f>IFERROR(VLOOKUP($J116,'WM-AR'!$I$7:$AS$3267,18,FALSE),"")</f>
        <v/>
      </c>
      <c r="U116" s="766" t="str">
        <f>IFERROR(VLOOKUP($J116,'WM-AR'!$I$7:$AS$3267,20,FALSE),"")</f>
        <v/>
      </c>
      <c r="V116" s="766" t="str">
        <f>IFERROR(VLOOKUP($J116,'WM-AR'!$I$7:$AS$3267,22,FALSE),"")</f>
        <v/>
      </c>
      <c r="W116" s="766" t="str">
        <f>IFERROR(VLOOKUP($J116,'WM-AR'!$I$7:$AS$3267,24,FALSE),"")</f>
        <v/>
      </c>
      <c r="X116" s="766" t="str">
        <f>IFERROR(VLOOKUP($J116,'WM-AR'!$I$7:$AS$3267,25,FALSE),"")</f>
        <v/>
      </c>
      <c r="Y116" s="766" t="str">
        <f>IFERROR(VLOOKUP($J116,'WM-AR'!$I$7:$AS$3267,26,FALSE),"")</f>
        <v/>
      </c>
      <c r="Z116" s="766" t="str">
        <f>IFERROR(VLOOKUP($J116,'WM-AR'!$I$7:$AS$3267,27,FALSE),"")</f>
        <v/>
      </c>
      <c r="AA116" s="766" t="str">
        <f>IFERROR(VLOOKUP($J116,'WM-AR'!$I$7:$AS$3267,28,FALSE),"")</f>
        <v/>
      </c>
      <c r="AB116" s="766" t="str">
        <f>IFERROR(VLOOKUP($J116,'WM-AR'!$I$7:$AS$3267,29,FALSE),"")</f>
        <v/>
      </c>
      <c r="AC116" s="766" t="str">
        <f>IFERROR(VLOOKUP($J116,'WM-AR'!$I$7:$AS$3267,30,FALSE),"")</f>
        <v/>
      </c>
      <c r="AD116" s="766" t="str">
        <f>IFERROR(VLOOKUP($J116,'WM-AR'!$I$7:$AS$3267,31,FALSE),"")</f>
        <v/>
      </c>
      <c r="AE116" s="766" t="str">
        <f>IFERROR(VLOOKUP($J116,'WM-AR'!$I$7:$AS$3267,32,FALSE),"")</f>
        <v/>
      </c>
      <c r="AF116" s="766" t="str">
        <f>IFERROR(VLOOKUP($J116,'WM-AR'!$I$7:$AS$3267,33,FALSE),"")</f>
        <v/>
      </c>
      <c r="AG116" s="767"/>
      <c r="AH116" s="768"/>
      <c r="AI116" s="768"/>
      <c r="AJ116" s="769"/>
      <c r="AK116" s="769" t="str">
        <f>L116</f>
        <v/>
      </c>
      <c r="AL116" s="770"/>
      <c r="AM116" s="88" t="str">
        <f>IF(AND(ISTEXT($E116),ISTEXT($B116)),"산출기준 &gt;&gt;  "&amp;_xlfn.XLOOKUP($E116,산출기준!$D:$D,산출기준!$E:$E,"매칭실패"),"")</f>
        <v/>
      </c>
    </row>
    <row r="117" spans="2:39" s="600" customFormat="1" ht="33" customHeight="1" outlineLevel="1">
      <c r="B117" s="774"/>
      <c r="C117" s="760"/>
      <c r="D117" s="760"/>
      <c r="E117" s="777"/>
      <c r="F117" s="778"/>
      <c r="G117" s="760" t="str">
        <f t="shared" si="28"/>
        <v/>
      </c>
      <c r="H117" s="760"/>
      <c r="I117" s="779"/>
      <c r="J117" s="780" t="str">
        <f t="shared" si="29"/>
        <v/>
      </c>
      <c r="K117" s="781"/>
      <c r="L117" s="781" t="str">
        <f>IFERROR(VLOOKUP($J117,'WM-AR'!$I$7:$AS$3267,34,FALSE),"")</f>
        <v/>
      </c>
      <c r="M117" s="781" t="str">
        <f>IFERROR(VLOOKUP($J117,'WM-AR'!$I$7:$AS$3267,4,FALSE),"")</f>
        <v/>
      </c>
      <c r="N117" s="781" t="str">
        <f>IFERROR(VLOOKUP($J117,'WM-AR'!$I$7:$AS$3267,6,FALSE),"")</f>
        <v/>
      </c>
      <c r="O117" s="781" t="str">
        <f>IFERROR(VLOOKUP($J117,'WM-AR'!$I$7:$AS$3267,8,FALSE),"")</f>
        <v/>
      </c>
      <c r="P117" s="781" t="str">
        <f>IFERROR(VLOOKUP($J117,'WM-AR'!$I$7:$AS$3267,10,FALSE),"")</f>
        <v/>
      </c>
      <c r="Q117" s="781" t="str">
        <f>IFERROR(VLOOKUP($J117,'WM-AR'!$I$7:$AS$3267,12,FALSE),"")</f>
        <v/>
      </c>
      <c r="R117" s="781" t="str">
        <f>IFERROR(VLOOKUP($J117,'WM-AR'!$I$7:$AS$3267,14,FALSE),"")</f>
        <v/>
      </c>
      <c r="S117" s="781" t="str">
        <f>IFERROR(VLOOKUP($J117,'WM-AR'!$I$7:$AS$3267,16,FALSE),"")</f>
        <v/>
      </c>
      <c r="T117" s="781" t="str">
        <f>IFERROR(VLOOKUP($J117,'WM-AR'!$I$7:$AS$3267,18,FALSE),"")</f>
        <v/>
      </c>
      <c r="U117" s="781" t="str">
        <f>IFERROR(VLOOKUP($J117,'WM-AR'!$I$7:$AS$3267,20,FALSE),"")</f>
        <v/>
      </c>
      <c r="V117" s="781" t="str">
        <f>IFERROR(VLOOKUP($J117,'WM-AR'!$I$7:$AS$3267,22,FALSE),"")</f>
        <v/>
      </c>
      <c r="W117" s="781" t="str">
        <f>IFERROR(VLOOKUP($J117,'WM-AR'!$I$7:$AS$3267,24,FALSE),"")</f>
        <v/>
      </c>
      <c r="X117" s="781" t="str">
        <f>IFERROR(VLOOKUP($J117,'WM-AR'!$I$7:$AS$3267,25,FALSE),"")</f>
        <v/>
      </c>
      <c r="Y117" s="781" t="str">
        <f>IFERROR(VLOOKUP($J117,'WM-AR'!$I$7:$AS$3267,26,FALSE),"")</f>
        <v/>
      </c>
      <c r="Z117" s="781" t="str">
        <f>IFERROR(VLOOKUP($J117,'WM-AR'!$I$7:$AS$3267,27,FALSE),"")</f>
        <v/>
      </c>
      <c r="AA117" s="781" t="str">
        <f>IFERROR(VLOOKUP($J117,'WM-AR'!$I$7:$AS$3267,28,FALSE),"")</f>
        <v/>
      </c>
      <c r="AB117" s="781" t="str">
        <f>IFERROR(VLOOKUP($J117,'WM-AR'!$I$7:$AS$3267,29,FALSE),"")</f>
        <v/>
      </c>
      <c r="AC117" s="781" t="str">
        <f>IFERROR(VLOOKUP($J117,'WM-AR'!$I$7:$AS$3267,30,FALSE),"")</f>
        <v/>
      </c>
      <c r="AD117" s="781" t="str">
        <f>IFERROR(VLOOKUP($J117,'WM-AR'!$I$7:$AS$3267,31,FALSE),"")</f>
        <v/>
      </c>
      <c r="AE117" s="781" t="str">
        <f>IFERROR(VLOOKUP($J117,'WM-AR'!$I$7:$AS$3267,32,FALSE),"")</f>
        <v/>
      </c>
      <c r="AF117" s="781" t="str">
        <f>IFERROR(VLOOKUP($J117,'WM-AR'!$I$7:$AS$3267,33,FALSE),"")</f>
        <v/>
      </c>
      <c r="AG117" s="767"/>
      <c r="AH117" s="768"/>
      <c r="AI117" s="768"/>
      <c r="AJ117" s="782"/>
      <c r="AK117" s="782" t="str">
        <f>L117</f>
        <v/>
      </c>
      <c r="AL117" s="779"/>
      <c r="AM117" s="600" t="str">
        <f>IF(AND(ISTEXT($E117),ISTEXT($B117)),"산출기준 &gt;&gt;  "&amp;_xlfn.XLOOKUP($E117,산출기준!$D:$D,산출기준!$E:$E,"매칭실패"),"")</f>
        <v/>
      </c>
    </row>
    <row r="118" spans="2:39" outlineLevel="1">
      <c r="B118" s="744"/>
      <c r="C118" s="745"/>
      <c r="D118" s="746"/>
      <c r="E118" s="747" t="s">
        <v>2616</v>
      </c>
      <c r="F118" s="745" t="s">
        <v>2599</v>
      </c>
      <c r="G118" s="748" t="str">
        <f>VLOOKUP(E118,'참조용_Int Finish_Style-WM_DB'!$C$5:$D$133,2,FALSE)</f>
        <v xml:space="preserve"> | A04AN084-00013 |  | </v>
      </c>
      <c r="H118" s="749"/>
      <c r="I118" s="750"/>
      <c r="J118" s="751"/>
      <c r="K118" s="752"/>
      <c r="L118" s="752"/>
      <c r="M118" s="752"/>
      <c r="N118" s="752"/>
      <c r="O118" s="752"/>
      <c r="P118" s="752"/>
      <c r="Q118" s="752"/>
      <c r="R118" s="752"/>
      <c r="S118" s="752"/>
      <c r="T118" s="752"/>
      <c r="U118" s="752"/>
      <c r="V118" s="752"/>
      <c r="W118" s="752"/>
      <c r="X118" s="752"/>
      <c r="Y118" s="752"/>
      <c r="Z118" s="752"/>
      <c r="AA118" s="752"/>
      <c r="AB118" s="752"/>
      <c r="AC118" s="752"/>
      <c r="AD118" s="752"/>
      <c r="AE118" s="752"/>
      <c r="AF118" s="753"/>
      <c r="AG118" s="754"/>
      <c r="AH118" s="755"/>
      <c r="AI118" s="755"/>
      <c r="AJ118" s="753"/>
      <c r="AK118" s="756"/>
      <c r="AL118" s="771"/>
      <c r="AM118" s="88" t="str">
        <f>IF(AND(ISTEXT($E118),ISTEXT($B118)),"산출기준 &gt;&gt;  "&amp;_xlfn.XLOOKUP($E118,산출기준!$D:$D,산출기준!$E:$E,"매칭실패"),"")</f>
        <v/>
      </c>
    </row>
    <row r="119" spans="2:39" ht="33" customHeight="1" outlineLevel="1">
      <c r="B119" s="772"/>
      <c r="C119" s="773"/>
      <c r="D119" s="774"/>
      <c r="E119" s="761"/>
      <c r="F119" s="775"/>
      <c r="G119" s="759" t="str">
        <f>IF(IF(O119=0,"",O119)&amp;" | "&amp;IF(P119=0,"",P119)&amp;" | "&amp;IF(R119=0,"",R119)&amp;" | "&amp;IF(S119=0,"",S119)=" |  |  | ","",IF(O119=0,"",O119)&amp;" | "&amp;IF(P119=0,"",P119)&amp;" | "&amp;IF(R119=0,"",R119)&amp;" | "&amp;IF(S119=0,"",S119))</f>
        <v xml:space="preserve">Skirt Tile | Vinyl Tile |  | </v>
      </c>
      <c r="H119" s="763" t="str" cm="1">
        <f t="array" ref="H119">_xlfn.TEXTSPLIT(G118,," | ",TRUE)</f>
        <v>A04AN084-00013</v>
      </c>
      <c r="I119" s="764" t="str">
        <f>IF(_xlfn.XLOOKUP(H119,'WM-AR'!I:I,'WM-AR'!F:F,"")=0,"",_xlfn.XLOOKUP(H119,'WM-AR'!I:I,'WM-AR'!F:F,""))</f>
        <v>A04AN084-00013 Finishing Work Tile Work Skirt Tile Vinyl Tile     w/ Mortar Bond Coat or Adhesive  H&lt;150mm</v>
      </c>
      <c r="J119" s="765" t="str">
        <f>LEFT(I119,14)</f>
        <v>A04AN084-00013</v>
      </c>
      <c r="K119" s="766"/>
      <c r="L119" s="766" t="str">
        <f>IFERROR(VLOOKUP($J119,'WM-AR'!$I$7:$AS$3267,34,FALSE),"")</f>
        <v>M</v>
      </c>
      <c r="M119" s="766" t="str">
        <f>IFERROR(VLOOKUP($J119,'WM-AR'!$I$7:$AS$3267,4,FALSE),"")</f>
        <v>Finishing Work</v>
      </c>
      <c r="N119" s="766" t="str">
        <f>IFERROR(VLOOKUP($J119,'WM-AR'!$I$7:$AS$3267,6,FALSE),"")</f>
        <v>Tile Work</v>
      </c>
      <c r="O119" s="766" t="str">
        <f>IFERROR(VLOOKUP($J119,'WM-AR'!$I$7:$AS$3267,8,FALSE),"")</f>
        <v>Skirt Tile</v>
      </c>
      <c r="P119" s="766" t="str">
        <f>IFERROR(VLOOKUP($J119,'WM-AR'!$I$7:$AS$3267,10,FALSE),"")</f>
        <v>Vinyl Tile</v>
      </c>
      <c r="Q119" s="766">
        <f>IFERROR(VLOOKUP($J119,'WM-AR'!$I$7:$AS$3267,12,FALSE),"")</f>
        <v>0</v>
      </c>
      <c r="R119" s="766">
        <f>IFERROR(VLOOKUP($J119,'WM-AR'!$I$7:$AS$3267,14,FALSE),"")</f>
        <v>0</v>
      </c>
      <c r="S119" s="766">
        <f>IFERROR(VLOOKUP($J119,'WM-AR'!$I$7:$AS$3267,16,FALSE),"")</f>
        <v>0</v>
      </c>
      <c r="T119" s="766">
        <f>IFERROR(VLOOKUP($J119,'WM-AR'!$I$7:$AS$3267,18,FALSE),"")</f>
        <v>0</v>
      </c>
      <c r="U119" s="766" t="str">
        <f>IFERROR(VLOOKUP($J119,'WM-AR'!$I$7:$AS$3267,20,FALSE),"")</f>
        <v>w/ Mortar Bond Coat or Adhesive</v>
      </c>
      <c r="V119" s="766">
        <f>IFERROR(VLOOKUP($J119,'WM-AR'!$I$7:$AS$3267,22,FALSE),"")</f>
        <v>0</v>
      </c>
      <c r="W119" s="766" t="str">
        <f>IFERROR(VLOOKUP($J119,'WM-AR'!$I$7:$AS$3267,24,FALSE),"")</f>
        <v>H&lt;150mm</v>
      </c>
      <c r="X119" s="766">
        <f>IFERROR(VLOOKUP($J119,'WM-AR'!$I$7:$AS$3267,25,FALSE),"")</f>
        <v>0</v>
      </c>
      <c r="Y119" s="766" t="str">
        <f>IFERROR(VLOOKUP($J119,'WM-AR'!$I$7:$AS$3267,26,FALSE),"")</f>
        <v>H=(  )mm</v>
      </c>
      <c r="Z119" s="766">
        <f>IFERROR(VLOOKUP($J119,'WM-AR'!$I$7:$AS$3267,27,FALSE),"")</f>
        <v>0</v>
      </c>
      <c r="AA119" s="766">
        <f>IFERROR(VLOOKUP($J119,'WM-AR'!$I$7:$AS$3267,28,FALSE),"")</f>
        <v>0</v>
      </c>
      <c r="AB119" s="766">
        <f>IFERROR(VLOOKUP($J119,'WM-AR'!$I$7:$AS$3267,29,FALSE),"")</f>
        <v>0</v>
      </c>
      <c r="AC119" s="766">
        <f>IFERROR(VLOOKUP($J119,'WM-AR'!$I$7:$AS$3267,30,FALSE),"")</f>
        <v>0</v>
      </c>
      <c r="AD119" s="766">
        <f>IFERROR(VLOOKUP($J119,'WM-AR'!$I$7:$AS$3267,31,FALSE),"")</f>
        <v>0</v>
      </c>
      <c r="AE119" s="766">
        <f>IFERROR(VLOOKUP($J119,'WM-AR'!$I$7:$AS$3267,32,FALSE),"")</f>
        <v>0</v>
      </c>
      <c r="AF119" s="766" t="str">
        <f>IFERROR(VLOOKUP($J119,'WM-AR'!$I$7:$AS$3267,33,FALSE),"")</f>
        <v/>
      </c>
      <c r="AG119" s="767"/>
      <c r="AH119" s="768" t="s">
        <v>2617</v>
      </c>
      <c r="AI119" s="768" t="s">
        <v>1670</v>
      </c>
      <c r="AJ119" s="769"/>
      <c r="AK119" s="769" t="str">
        <f>L119</f>
        <v>M</v>
      </c>
      <c r="AL119" s="770"/>
      <c r="AM119" s="88" t="str">
        <f>IF(AND(ISTEXT($E119),ISTEXT($B119)),"산출기준 &gt;&gt;  "&amp;_xlfn.XLOOKUP($E119,산출기준!$D:$D,산출기준!$E:$E,"매칭실패"),"")</f>
        <v/>
      </c>
    </row>
    <row r="120" spans="2:39" ht="33" customHeight="1" outlineLevel="1">
      <c r="B120" s="772"/>
      <c r="C120" s="773"/>
      <c r="D120" s="774"/>
      <c r="E120" s="761"/>
      <c r="F120" s="775"/>
      <c r="G120" s="759" t="str">
        <f t="shared" ref="G120:G122" si="30">IF(IF(O120=0,"",O120)&amp;" | "&amp;IF(P120=0,"",P120)&amp;" | "&amp;IF(R120=0,"",R120)&amp;" | "&amp;IF(S120=0,"",S120)=" |  |  | ","",IF(O120=0,"",O120)&amp;" | "&amp;IF(P120=0,"",P120)&amp;" | "&amp;IF(R120=0,"",R120)&amp;" | "&amp;IF(S120=0,"",S120))</f>
        <v/>
      </c>
      <c r="H120" s="763"/>
      <c r="I120" s="764" t="str">
        <f>IF(_xlfn.XLOOKUP(H120,'WM-AR'!I:I,'WM-AR'!F:F,"")=0,"",_xlfn.XLOOKUP(H120,'WM-AR'!I:I,'WM-AR'!F:F,""))</f>
        <v/>
      </c>
      <c r="J120" s="765" t="str">
        <f t="shared" ref="J120:J122" si="31">LEFT(I120,14)</f>
        <v/>
      </c>
      <c r="K120" s="766"/>
      <c r="L120" s="766" t="str">
        <f>IFERROR(VLOOKUP($J120,'WM-AR'!$I$7:$AS$3267,34,FALSE),"")</f>
        <v/>
      </c>
      <c r="M120" s="766" t="str">
        <f>IFERROR(VLOOKUP($J120,'WM-AR'!$I$7:$AS$3267,4,FALSE),"")</f>
        <v/>
      </c>
      <c r="N120" s="766" t="str">
        <f>IFERROR(VLOOKUP($J120,'WM-AR'!$I$7:$AS$3267,6,FALSE),"")</f>
        <v/>
      </c>
      <c r="O120" s="766" t="str">
        <f>IFERROR(VLOOKUP($J120,'WM-AR'!$I$7:$AS$3267,8,FALSE),"")</f>
        <v/>
      </c>
      <c r="P120" s="766" t="str">
        <f>IFERROR(VLOOKUP($J120,'WM-AR'!$I$7:$AS$3267,10,FALSE),"")</f>
        <v/>
      </c>
      <c r="Q120" s="766" t="str">
        <f>IFERROR(VLOOKUP($J120,'WM-AR'!$I$7:$AS$3267,12,FALSE),"")</f>
        <v/>
      </c>
      <c r="R120" s="766" t="str">
        <f>IFERROR(VLOOKUP($J120,'WM-AR'!$I$7:$AS$3267,14,FALSE),"")</f>
        <v/>
      </c>
      <c r="S120" s="766" t="str">
        <f>IFERROR(VLOOKUP($J120,'WM-AR'!$I$7:$AS$3267,16,FALSE),"")</f>
        <v/>
      </c>
      <c r="T120" s="766" t="str">
        <f>IFERROR(VLOOKUP($J120,'WM-AR'!$I$7:$AS$3267,18,FALSE),"")</f>
        <v/>
      </c>
      <c r="U120" s="766" t="str">
        <f>IFERROR(VLOOKUP($J120,'WM-AR'!$I$7:$AS$3267,20,FALSE),"")</f>
        <v/>
      </c>
      <c r="V120" s="766" t="str">
        <f>IFERROR(VLOOKUP($J120,'WM-AR'!$I$7:$AS$3267,22,FALSE),"")</f>
        <v/>
      </c>
      <c r="W120" s="766" t="str">
        <f>IFERROR(VLOOKUP($J120,'WM-AR'!$I$7:$AS$3267,24,FALSE),"")</f>
        <v/>
      </c>
      <c r="X120" s="766" t="str">
        <f>IFERROR(VLOOKUP($J120,'WM-AR'!$I$7:$AS$3267,25,FALSE),"")</f>
        <v/>
      </c>
      <c r="Y120" s="766" t="str">
        <f>IFERROR(VLOOKUP($J120,'WM-AR'!$I$7:$AS$3267,26,FALSE),"")</f>
        <v/>
      </c>
      <c r="Z120" s="766" t="str">
        <f>IFERROR(VLOOKUP($J120,'WM-AR'!$I$7:$AS$3267,27,FALSE),"")</f>
        <v/>
      </c>
      <c r="AA120" s="766" t="str">
        <f>IFERROR(VLOOKUP($J120,'WM-AR'!$I$7:$AS$3267,28,FALSE),"")</f>
        <v/>
      </c>
      <c r="AB120" s="766" t="str">
        <f>IFERROR(VLOOKUP($J120,'WM-AR'!$I$7:$AS$3267,29,FALSE),"")</f>
        <v/>
      </c>
      <c r="AC120" s="766" t="str">
        <f>IFERROR(VLOOKUP($J120,'WM-AR'!$I$7:$AS$3267,30,FALSE),"")</f>
        <v/>
      </c>
      <c r="AD120" s="766" t="str">
        <f>IFERROR(VLOOKUP($J120,'WM-AR'!$I$7:$AS$3267,31,FALSE),"")</f>
        <v/>
      </c>
      <c r="AE120" s="766" t="str">
        <f>IFERROR(VLOOKUP($J120,'WM-AR'!$I$7:$AS$3267,32,FALSE),"")</f>
        <v/>
      </c>
      <c r="AF120" s="766" t="str">
        <f>IFERROR(VLOOKUP($J120,'WM-AR'!$I$7:$AS$3267,33,FALSE),"")</f>
        <v/>
      </c>
      <c r="AG120" s="767"/>
      <c r="AH120" s="768"/>
      <c r="AI120" s="768"/>
      <c r="AJ120" s="769"/>
      <c r="AK120" s="769" t="str">
        <f>L120</f>
        <v/>
      </c>
      <c r="AL120" s="770"/>
      <c r="AM120" s="88" t="str">
        <f>IF(AND(ISTEXT($E120),ISTEXT($B120)),"산출기준 &gt;&gt;  "&amp;_xlfn.XLOOKUP($E120,산출기준!$D:$D,산출기준!$E:$E,"매칭실패"),"")</f>
        <v/>
      </c>
    </row>
    <row r="121" spans="2:39" ht="33" customHeight="1" outlineLevel="1">
      <c r="B121" s="772"/>
      <c r="C121" s="773"/>
      <c r="D121" s="774"/>
      <c r="E121" s="761"/>
      <c r="F121" s="775"/>
      <c r="G121" s="759" t="str">
        <f t="shared" si="30"/>
        <v/>
      </c>
      <c r="H121" s="763"/>
      <c r="I121" s="764" t="str">
        <f>IF(_xlfn.XLOOKUP(H121,'WM-AR'!I:I,'WM-AR'!F:F,"")=0,"",_xlfn.XLOOKUP(H121,'WM-AR'!I:I,'WM-AR'!F:F,""))</f>
        <v/>
      </c>
      <c r="J121" s="765" t="str">
        <f t="shared" si="31"/>
        <v/>
      </c>
      <c r="K121" s="766"/>
      <c r="L121" s="766" t="str">
        <f>IFERROR(VLOOKUP($J121,'WM-AR'!$I$7:$AS$3267,34,FALSE),"")</f>
        <v/>
      </c>
      <c r="M121" s="766" t="str">
        <f>IFERROR(VLOOKUP($J121,'WM-AR'!$I$7:$AS$3267,4,FALSE),"")</f>
        <v/>
      </c>
      <c r="N121" s="766" t="str">
        <f>IFERROR(VLOOKUP($J121,'WM-AR'!$I$7:$AS$3267,6,FALSE),"")</f>
        <v/>
      </c>
      <c r="O121" s="766" t="str">
        <f>IFERROR(VLOOKUP($J121,'WM-AR'!$I$7:$AS$3267,8,FALSE),"")</f>
        <v/>
      </c>
      <c r="P121" s="766" t="str">
        <f>IFERROR(VLOOKUP($J121,'WM-AR'!$I$7:$AS$3267,10,FALSE),"")</f>
        <v/>
      </c>
      <c r="Q121" s="766" t="str">
        <f>IFERROR(VLOOKUP($J121,'WM-AR'!$I$7:$AS$3267,12,FALSE),"")</f>
        <v/>
      </c>
      <c r="R121" s="766" t="str">
        <f>IFERROR(VLOOKUP($J121,'WM-AR'!$I$7:$AS$3267,14,FALSE),"")</f>
        <v/>
      </c>
      <c r="S121" s="766" t="str">
        <f>IFERROR(VLOOKUP($J121,'WM-AR'!$I$7:$AS$3267,16,FALSE),"")</f>
        <v/>
      </c>
      <c r="T121" s="766" t="str">
        <f>IFERROR(VLOOKUP($J121,'WM-AR'!$I$7:$AS$3267,18,FALSE),"")</f>
        <v/>
      </c>
      <c r="U121" s="766" t="str">
        <f>IFERROR(VLOOKUP($J121,'WM-AR'!$I$7:$AS$3267,20,FALSE),"")</f>
        <v/>
      </c>
      <c r="V121" s="766" t="str">
        <f>IFERROR(VLOOKUP($J121,'WM-AR'!$I$7:$AS$3267,22,FALSE),"")</f>
        <v/>
      </c>
      <c r="W121" s="766" t="str">
        <f>IFERROR(VLOOKUP($J121,'WM-AR'!$I$7:$AS$3267,24,FALSE),"")</f>
        <v/>
      </c>
      <c r="X121" s="766" t="str">
        <f>IFERROR(VLOOKUP($J121,'WM-AR'!$I$7:$AS$3267,25,FALSE),"")</f>
        <v/>
      </c>
      <c r="Y121" s="766" t="str">
        <f>IFERROR(VLOOKUP($J121,'WM-AR'!$I$7:$AS$3267,26,FALSE),"")</f>
        <v/>
      </c>
      <c r="Z121" s="766" t="str">
        <f>IFERROR(VLOOKUP($J121,'WM-AR'!$I$7:$AS$3267,27,FALSE),"")</f>
        <v/>
      </c>
      <c r="AA121" s="766" t="str">
        <f>IFERROR(VLOOKUP($J121,'WM-AR'!$I$7:$AS$3267,28,FALSE),"")</f>
        <v/>
      </c>
      <c r="AB121" s="766" t="str">
        <f>IFERROR(VLOOKUP($J121,'WM-AR'!$I$7:$AS$3267,29,FALSE),"")</f>
        <v/>
      </c>
      <c r="AC121" s="766" t="str">
        <f>IFERROR(VLOOKUP($J121,'WM-AR'!$I$7:$AS$3267,30,FALSE),"")</f>
        <v/>
      </c>
      <c r="AD121" s="766" t="str">
        <f>IFERROR(VLOOKUP($J121,'WM-AR'!$I$7:$AS$3267,31,FALSE),"")</f>
        <v/>
      </c>
      <c r="AE121" s="766" t="str">
        <f>IFERROR(VLOOKUP($J121,'WM-AR'!$I$7:$AS$3267,32,FALSE),"")</f>
        <v/>
      </c>
      <c r="AF121" s="766" t="str">
        <f>IFERROR(VLOOKUP($J121,'WM-AR'!$I$7:$AS$3267,33,FALSE),"")</f>
        <v/>
      </c>
      <c r="AG121" s="767"/>
      <c r="AH121" s="768"/>
      <c r="AI121" s="768"/>
      <c r="AJ121" s="769"/>
      <c r="AK121" s="769" t="str">
        <f>L121</f>
        <v/>
      </c>
      <c r="AL121" s="770"/>
      <c r="AM121" s="88" t="str">
        <f>IF(AND(ISTEXT($E121),ISTEXT($B121)),"산출기준 &gt;&gt;  "&amp;_xlfn.XLOOKUP($E121,산출기준!$D:$D,산출기준!$E:$E,"매칭실패"),"")</f>
        <v/>
      </c>
    </row>
    <row r="122" spans="2:39" s="600" customFormat="1" ht="33" customHeight="1" outlineLevel="1">
      <c r="B122" s="783"/>
      <c r="C122" s="774"/>
      <c r="D122" s="774"/>
      <c r="E122" s="777"/>
      <c r="F122" s="784"/>
      <c r="G122" s="760" t="str">
        <f t="shared" si="30"/>
        <v/>
      </c>
      <c r="H122" s="760"/>
      <c r="I122" s="779"/>
      <c r="J122" s="780" t="str">
        <f t="shared" si="31"/>
        <v/>
      </c>
      <c r="K122" s="781"/>
      <c r="L122" s="781" t="str">
        <f>IFERROR(VLOOKUP($J122,'WM-AR'!$I$7:$AS$3267,34,FALSE),"")</f>
        <v/>
      </c>
      <c r="M122" s="781" t="str">
        <f>IFERROR(VLOOKUP($J122,'WM-AR'!$I$7:$AS$3267,4,FALSE),"")</f>
        <v/>
      </c>
      <c r="N122" s="781" t="str">
        <f>IFERROR(VLOOKUP($J122,'WM-AR'!$I$7:$AS$3267,6,FALSE),"")</f>
        <v/>
      </c>
      <c r="O122" s="781" t="str">
        <f>IFERROR(VLOOKUP($J122,'WM-AR'!$I$7:$AS$3267,8,FALSE),"")</f>
        <v/>
      </c>
      <c r="P122" s="781" t="str">
        <f>IFERROR(VLOOKUP($J122,'WM-AR'!$I$7:$AS$3267,10,FALSE),"")</f>
        <v/>
      </c>
      <c r="Q122" s="781" t="str">
        <f>IFERROR(VLOOKUP($J122,'WM-AR'!$I$7:$AS$3267,12,FALSE),"")</f>
        <v/>
      </c>
      <c r="R122" s="781" t="str">
        <f>IFERROR(VLOOKUP($J122,'WM-AR'!$I$7:$AS$3267,14,FALSE),"")</f>
        <v/>
      </c>
      <c r="S122" s="781" t="str">
        <f>IFERROR(VLOOKUP($J122,'WM-AR'!$I$7:$AS$3267,16,FALSE),"")</f>
        <v/>
      </c>
      <c r="T122" s="781" t="str">
        <f>IFERROR(VLOOKUP($J122,'WM-AR'!$I$7:$AS$3267,18,FALSE),"")</f>
        <v/>
      </c>
      <c r="U122" s="781" t="str">
        <f>IFERROR(VLOOKUP($J122,'WM-AR'!$I$7:$AS$3267,20,FALSE),"")</f>
        <v/>
      </c>
      <c r="V122" s="781" t="str">
        <f>IFERROR(VLOOKUP($J122,'WM-AR'!$I$7:$AS$3267,22,FALSE),"")</f>
        <v/>
      </c>
      <c r="W122" s="781" t="str">
        <f>IFERROR(VLOOKUP($J122,'WM-AR'!$I$7:$AS$3267,24,FALSE),"")</f>
        <v/>
      </c>
      <c r="X122" s="781" t="str">
        <f>IFERROR(VLOOKUP($J122,'WM-AR'!$I$7:$AS$3267,25,FALSE),"")</f>
        <v/>
      </c>
      <c r="Y122" s="781" t="str">
        <f>IFERROR(VLOOKUP($J122,'WM-AR'!$I$7:$AS$3267,26,FALSE),"")</f>
        <v/>
      </c>
      <c r="Z122" s="781" t="str">
        <f>IFERROR(VLOOKUP($J122,'WM-AR'!$I$7:$AS$3267,27,FALSE),"")</f>
        <v/>
      </c>
      <c r="AA122" s="781" t="str">
        <f>IFERROR(VLOOKUP($J122,'WM-AR'!$I$7:$AS$3267,28,FALSE),"")</f>
        <v/>
      </c>
      <c r="AB122" s="781" t="str">
        <f>IFERROR(VLOOKUP($J122,'WM-AR'!$I$7:$AS$3267,29,FALSE),"")</f>
        <v/>
      </c>
      <c r="AC122" s="781" t="str">
        <f>IFERROR(VLOOKUP($J122,'WM-AR'!$I$7:$AS$3267,30,FALSE),"")</f>
        <v/>
      </c>
      <c r="AD122" s="781" t="str">
        <f>IFERROR(VLOOKUP($J122,'WM-AR'!$I$7:$AS$3267,31,FALSE),"")</f>
        <v/>
      </c>
      <c r="AE122" s="781" t="str">
        <f>IFERROR(VLOOKUP($J122,'WM-AR'!$I$7:$AS$3267,32,FALSE),"")</f>
        <v/>
      </c>
      <c r="AF122" s="781" t="str">
        <f>IFERROR(VLOOKUP($J122,'WM-AR'!$I$7:$AS$3267,33,FALSE),"")</f>
        <v/>
      </c>
      <c r="AG122" s="767"/>
      <c r="AH122" s="768"/>
      <c r="AI122" s="768"/>
      <c r="AJ122" s="782"/>
      <c r="AK122" s="782" t="str">
        <f>L122</f>
        <v/>
      </c>
      <c r="AL122" s="779"/>
      <c r="AM122" s="600" t="str">
        <f>IF(AND(ISTEXT($E122),ISTEXT($B122)),"산출기준 &gt;&gt;  "&amp;_xlfn.XLOOKUP($E122,산출기준!$D:$D,산출기준!$E:$E,"매칭실패"),"")</f>
        <v/>
      </c>
    </row>
    <row r="123" spans="2:39" outlineLevel="1">
      <c r="B123" s="744"/>
      <c r="C123" s="745"/>
      <c r="D123" s="746"/>
      <c r="E123" s="747" t="s">
        <v>2606</v>
      </c>
      <c r="F123" s="745" t="s">
        <v>2600</v>
      </c>
      <c r="G123" s="748" t="str">
        <f>VLOOKUP(E123,'참조용_Int Finish_Style-WM_DB'!$C$5:$D$133,2,FALSE)</f>
        <v xml:space="preserve"> | A04AM078-00001 |  | A04AT198-00002</v>
      </c>
      <c r="H123" s="749"/>
      <c r="I123" s="750"/>
      <c r="J123" s="751"/>
      <c r="K123" s="752"/>
      <c r="L123" s="752"/>
      <c r="M123" s="752"/>
      <c r="N123" s="752"/>
      <c r="O123" s="752"/>
      <c r="P123" s="752"/>
      <c r="Q123" s="752"/>
      <c r="R123" s="752"/>
      <c r="S123" s="752"/>
      <c r="T123" s="752"/>
      <c r="U123" s="752"/>
      <c r="V123" s="752"/>
      <c r="W123" s="752"/>
      <c r="X123" s="752"/>
      <c r="Y123" s="752"/>
      <c r="Z123" s="752"/>
      <c r="AA123" s="752"/>
      <c r="AB123" s="752"/>
      <c r="AC123" s="752"/>
      <c r="AD123" s="752"/>
      <c r="AE123" s="752"/>
      <c r="AF123" s="753"/>
      <c r="AG123" s="754"/>
      <c r="AH123" s="755"/>
      <c r="AI123" s="755"/>
      <c r="AJ123" s="753"/>
      <c r="AK123" s="756"/>
      <c r="AL123" s="771"/>
      <c r="AM123" s="88" t="str">
        <f>IF(AND(ISTEXT($E123),ISTEXT($B123)),"산출기준 &gt;&gt;  "&amp;_xlfn.XLOOKUP($E123,산출기준!$D:$D,산출기준!$E:$E,"매칭실패"),"")</f>
        <v/>
      </c>
    </row>
    <row r="124" spans="2:39" ht="33" customHeight="1" outlineLevel="1">
      <c r="B124" s="772"/>
      <c r="C124" s="773"/>
      <c r="D124" s="774"/>
      <c r="E124" s="761"/>
      <c r="F124" s="775"/>
      <c r="G124" s="759" t="str">
        <f>IF(IF(O124=0,"",O124)&amp;" | "&amp;IF(P124=0,"",P124)&amp;" | "&amp;IF(R124=0,"",R124)&amp;" | "&amp;IF(S124=0,"",S124)=" |  |  | ","",IF(O124=0,"",O124)&amp;" | "&amp;IF(P124=0,"",P124)&amp;" | "&amp;IF(R124=0,"",R124)&amp;" | "&amp;IF(S124=0,"",S124))</f>
        <v xml:space="preserve">Internal Wall Painting | Acrylic Emulsion Paint |  | </v>
      </c>
      <c r="H124" s="763" t="str" cm="1">
        <f t="array" ref="H124:H125">_xlfn.TEXTSPLIT(G123,," | ",TRUE)</f>
        <v>A04AM078-00001</v>
      </c>
      <c r="I124" s="764" t="str">
        <f>IF(_xlfn.XLOOKUP(H124,'WM-AR'!I:I,'WM-AR'!F:F,"")=0,"",_xlfn.XLOOKUP(H124,'WM-AR'!I:I,'WM-AR'!F:F,""))</f>
        <v xml:space="preserve">A04AM078-00001 Finishing Work Painting Work Internal Wall Painting Acrylic Emulsion Paint       </v>
      </c>
      <c r="J124" s="765" t="str">
        <f>LEFT(I124,14)</f>
        <v>A04AM078-00001</v>
      </c>
      <c r="K124" s="766"/>
      <c r="L124" s="766" t="str">
        <f>IFERROR(VLOOKUP($J124,'WM-AR'!$I$7:$AS$3267,34,FALSE),"")</f>
        <v>M2</v>
      </c>
      <c r="M124" s="766" t="str">
        <f>IFERROR(VLOOKUP($J124,'WM-AR'!$I$7:$AS$3267,4,FALSE),"")</f>
        <v>Finishing Work</v>
      </c>
      <c r="N124" s="766" t="str">
        <f>IFERROR(VLOOKUP($J124,'WM-AR'!$I$7:$AS$3267,6,FALSE),"")</f>
        <v>Painting Work</v>
      </c>
      <c r="O124" s="766" t="str">
        <f>IFERROR(VLOOKUP($J124,'WM-AR'!$I$7:$AS$3267,8,FALSE),"")</f>
        <v>Internal Wall Painting</v>
      </c>
      <c r="P124" s="766" t="str">
        <f>IFERROR(VLOOKUP($J124,'WM-AR'!$I$7:$AS$3267,10,FALSE),"")</f>
        <v>Acrylic Emulsion Paint</v>
      </c>
      <c r="Q124" s="766">
        <f>IFERROR(VLOOKUP($J124,'WM-AR'!$I$7:$AS$3267,12,FALSE),"")</f>
        <v>0</v>
      </c>
      <c r="R124" s="766">
        <f>IFERROR(VLOOKUP($J124,'WM-AR'!$I$7:$AS$3267,14,FALSE),"")</f>
        <v>0</v>
      </c>
      <c r="S124" s="766">
        <f>IFERROR(VLOOKUP($J124,'WM-AR'!$I$7:$AS$3267,16,FALSE),"")</f>
        <v>0</v>
      </c>
      <c r="T124" s="766">
        <f>IFERROR(VLOOKUP($J124,'WM-AR'!$I$7:$AS$3267,18,FALSE),"")</f>
        <v>0</v>
      </c>
      <c r="U124" s="766" t="str">
        <f>IFERROR(VLOOKUP($J124,'WM-AR'!$I$7:$AS$3267,20,FALSE),"")</f>
        <v/>
      </c>
      <c r="V124" s="766">
        <f>IFERROR(VLOOKUP($J124,'WM-AR'!$I$7:$AS$3267,22,FALSE),"")</f>
        <v>0</v>
      </c>
      <c r="W124" s="766" t="str">
        <f>IFERROR(VLOOKUP($J124,'WM-AR'!$I$7:$AS$3267,24,FALSE),"")</f>
        <v/>
      </c>
      <c r="X124" s="766">
        <f>IFERROR(VLOOKUP($J124,'WM-AR'!$I$7:$AS$3267,25,FALSE),"")</f>
        <v>0</v>
      </c>
      <c r="Y124" s="766" t="str">
        <f>IFERROR(VLOOKUP($J124,'WM-AR'!$I$7:$AS$3267,26,FALSE),"")</f>
        <v/>
      </c>
      <c r="Z124" s="766">
        <f>IFERROR(VLOOKUP($J124,'WM-AR'!$I$7:$AS$3267,27,FALSE),"")</f>
        <v>0</v>
      </c>
      <c r="AA124" s="766">
        <f>IFERROR(VLOOKUP($J124,'WM-AR'!$I$7:$AS$3267,28,FALSE),"")</f>
        <v>0</v>
      </c>
      <c r="AB124" s="766">
        <f>IFERROR(VLOOKUP($J124,'WM-AR'!$I$7:$AS$3267,29,FALSE),"")</f>
        <v>0</v>
      </c>
      <c r="AC124" s="766">
        <f>IFERROR(VLOOKUP($J124,'WM-AR'!$I$7:$AS$3267,30,FALSE),"")</f>
        <v>0</v>
      </c>
      <c r="AD124" s="766">
        <f>IFERROR(VLOOKUP($J124,'WM-AR'!$I$7:$AS$3267,31,FALSE),"")</f>
        <v>0</v>
      </c>
      <c r="AE124" s="766">
        <f>IFERROR(VLOOKUP($J124,'WM-AR'!$I$7:$AS$3267,32,FALSE),"")</f>
        <v>0</v>
      </c>
      <c r="AF124" s="766" t="str">
        <f>IFERROR(VLOOKUP($J124,'WM-AR'!$I$7:$AS$3267,33,FALSE),"")</f>
        <v/>
      </c>
      <c r="AG124" s="767"/>
      <c r="AH124" s="768" t="s">
        <v>1678</v>
      </c>
      <c r="AI124" s="768" t="s">
        <v>2618</v>
      </c>
      <c r="AJ124" s="769"/>
      <c r="AK124" s="769" t="str">
        <f>L124</f>
        <v>M2</v>
      </c>
      <c r="AL124" s="770"/>
      <c r="AM124" s="88" t="str">
        <f>IF(AND(ISTEXT($E124),ISTEXT($B124)),"산출기준 &gt;&gt;  "&amp;_xlfn.XLOOKUP($E124,산출기준!$D:$D,산출기준!$E:$E,"매칭실패"),"")</f>
        <v/>
      </c>
    </row>
    <row r="125" spans="2:39" ht="33" customHeight="1" outlineLevel="1">
      <c r="B125" s="772"/>
      <c r="C125" s="773"/>
      <c r="D125" s="774"/>
      <c r="E125" s="761"/>
      <c r="F125" s="775"/>
      <c r="G125" s="759" t="str">
        <f t="shared" ref="G125:G127" si="32">IF(IF(O125=0,"",O125)&amp;" | "&amp;IF(P125=0,"",P125)&amp;" | "&amp;IF(R125=0,"",R125)&amp;" | "&amp;IF(S125=0,"",S125)=" |  |  | ","",IF(O125=0,"",O125)&amp;" | "&amp;IF(P125=0,"",P125)&amp;" | "&amp;IF(R125=0,"",R125)&amp;" | "&amp;IF(S125=0,"",S125))</f>
        <v xml:space="preserve">Plastering |  |  | </v>
      </c>
      <c r="H125" s="763" t="str">
        <v>A04AT198-00002</v>
      </c>
      <c r="I125" s="764" t="str">
        <f>IF(_xlfn.XLOOKUP(H125,'WM-AR'!I:I,'WM-AR'!F:F,"")=0,"",_xlfn.XLOOKUP(H125,'WM-AR'!I:I,'WM-AR'!F:F,""))</f>
        <v xml:space="preserve">A04AT198-00002 Finishing Work Plastering Work Plastering     for Internal Masonry Wall   </v>
      </c>
      <c r="J125" s="765" t="str">
        <f t="shared" ref="J125:J127" si="33">LEFT(I125,14)</f>
        <v>A04AT198-00002</v>
      </c>
      <c r="K125" s="766"/>
      <c r="L125" s="766" t="str">
        <f>IFERROR(VLOOKUP($J125,'WM-AR'!$I$7:$AS$3267,34,FALSE),"")</f>
        <v>M2</v>
      </c>
      <c r="M125" s="766" t="str">
        <f>IFERROR(VLOOKUP($J125,'WM-AR'!$I$7:$AS$3267,4,FALSE),"")</f>
        <v>Finishing Work</v>
      </c>
      <c r="N125" s="766" t="str">
        <f>IFERROR(VLOOKUP($J125,'WM-AR'!$I$7:$AS$3267,6,FALSE),"")</f>
        <v>Plastering Work</v>
      </c>
      <c r="O125" s="766" t="str">
        <f>IFERROR(VLOOKUP($J125,'WM-AR'!$I$7:$AS$3267,8,FALSE),"")</f>
        <v>Plastering</v>
      </c>
      <c r="P125" s="766">
        <f>IFERROR(VLOOKUP($J125,'WM-AR'!$I$7:$AS$3267,10,FALSE),"")</f>
        <v>0</v>
      </c>
      <c r="Q125" s="766">
        <f>IFERROR(VLOOKUP($J125,'WM-AR'!$I$7:$AS$3267,12,FALSE),"")</f>
        <v>0</v>
      </c>
      <c r="R125" s="766">
        <f>IFERROR(VLOOKUP($J125,'WM-AR'!$I$7:$AS$3267,14,FALSE),"")</f>
        <v>0</v>
      </c>
      <c r="S125" s="766">
        <f>IFERROR(VLOOKUP($J125,'WM-AR'!$I$7:$AS$3267,16,FALSE),"")</f>
        <v>0</v>
      </c>
      <c r="T125" s="766" t="str">
        <f>IFERROR(VLOOKUP($J125,'WM-AR'!$I$7:$AS$3267,18,FALSE),"")</f>
        <v>for Internal Masonry Wall</v>
      </c>
      <c r="U125" s="766" t="str">
        <f>IFERROR(VLOOKUP($J125,'WM-AR'!$I$7:$AS$3267,20,FALSE),"")</f>
        <v/>
      </c>
      <c r="V125" s="766">
        <f>IFERROR(VLOOKUP($J125,'WM-AR'!$I$7:$AS$3267,22,FALSE),"")</f>
        <v>0</v>
      </c>
      <c r="W125" s="766">
        <f>IFERROR(VLOOKUP($J125,'WM-AR'!$I$7:$AS$3267,24,FALSE),"")</f>
        <v>0</v>
      </c>
      <c r="X125" s="766">
        <f>IFERROR(VLOOKUP($J125,'WM-AR'!$I$7:$AS$3267,25,FALSE),"")</f>
        <v>0</v>
      </c>
      <c r="Y125" s="766" t="str">
        <f>IFERROR(VLOOKUP($J125,'WM-AR'!$I$7:$AS$3267,26,FALSE),"")</f>
        <v>THK=(  )mm</v>
      </c>
      <c r="Z125" s="766">
        <f>IFERROR(VLOOKUP($J125,'WM-AR'!$I$7:$AS$3267,27,FALSE),"")</f>
        <v>0</v>
      </c>
      <c r="AA125" s="766">
        <f>IFERROR(VLOOKUP($J125,'WM-AR'!$I$7:$AS$3267,28,FALSE),"")</f>
        <v>0</v>
      </c>
      <c r="AB125" s="766">
        <f>IFERROR(VLOOKUP($J125,'WM-AR'!$I$7:$AS$3267,29,FALSE),"")</f>
        <v>0</v>
      </c>
      <c r="AC125" s="766">
        <f>IFERROR(VLOOKUP($J125,'WM-AR'!$I$7:$AS$3267,30,FALSE),"")</f>
        <v>0</v>
      </c>
      <c r="AD125" s="766">
        <f>IFERROR(VLOOKUP($J125,'WM-AR'!$I$7:$AS$3267,31,FALSE),"")</f>
        <v>0</v>
      </c>
      <c r="AE125" s="766">
        <f>IFERROR(VLOOKUP($J125,'WM-AR'!$I$7:$AS$3267,32,FALSE),"")</f>
        <v>0</v>
      </c>
      <c r="AF125" s="766" t="str">
        <f>IFERROR(VLOOKUP($J125,'WM-AR'!$I$7:$AS$3267,33,FALSE),"")</f>
        <v/>
      </c>
      <c r="AG125" s="767"/>
      <c r="AH125" s="768" t="s">
        <v>1678</v>
      </c>
      <c r="AI125" s="785" t="s">
        <v>2609</v>
      </c>
      <c r="AJ125" s="769"/>
      <c r="AK125" s="769" t="str">
        <f>L125</f>
        <v>M2</v>
      </c>
      <c r="AL125" s="770"/>
      <c r="AM125" s="88" t="str">
        <f>IF(AND(ISTEXT($E125),ISTEXT($B125)),"산출기준 &gt;&gt;  "&amp;_xlfn.XLOOKUP($E125,산출기준!$D:$D,산출기준!$E:$E,"매칭실패"),"")</f>
        <v/>
      </c>
    </row>
    <row r="126" spans="2:39" ht="33" customHeight="1" outlineLevel="1">
      <c r="B126" s="772"/>
      <c r="C126" s="773"/>
      <c r="D126" s="774"/>
      <c r="E126" s="761"/>
      <c r="F126" s="775"/>
      <c r="G126" s="759" t="str">
        <f t="shared" si="32"/>
        <v/>
      </c>
      <c r="H126" s="763"/>
      <c r="I126" s="764" t="str">
        <f>IF(_xlfn.XLOOKUP(H126,'WM-AR'!I:I,'WM-AR'!F:F,"")=0,"",_xlfn.XLOOKUP(H126,'WM-AR'!I:I,'WM-AR'!F:F,""))</f>
        <v/>
      </c>
      <c r="J126" s="765" t="str">
        <f t="shared" si="33"/>
        <v/>
      </c>
      <c r="K126" s="766"/>
      <c r="L126" s="766" t="str">
        <f>IFERROR(VLOOKUP($J126,'WM-AR'!$I$7:$AS$3267,34,FALSE),"")</f>
        <v/>
      </c>
      <c r="M126" s="766" t="str">
        <f>IFERROR(VLOOKUP($J126,'WM-AR'!$I$7:$AS$3267,4,FALSE),"")</f>
        <v/>
      </c>
      <c r="N126" s="766" t="str">
        <f>IFERROR(VLOOKUP($J126,'WM-AR'!$I$7:$AS$3267,6,FALSE),"")</f>
        <v/>
      </c>
      <c r="O126" s="766" t="str">
        <f>IFERROR(VLOOKUP($J126,'WM-AR'!$I$7:$AS$3267,8,FALSE),"")</f>
        <v/>
      </c>
      <c r="P126" s="766" t="str">
        <f>IFERROR(VLOOKUP($J126,'WM-AR'!$I$7:$AS$3267,10,FALSE),"")</f>
        <v/>
      </c>
      <c r="Q126" s="766" t="str">
        <f>IFERROR(VLOOKUP($J126,'WM-AR'!$I$7:$AS$3267,12,FALSE),"")</f>
        <v/>
      </c>
      <c r="R126" s="766" t="str">
        <f>IFERROR(VLOOKUP($J126,'WM-AR'!$I$7:$AS$3267,14,FALSE),"")</f>
        <v/>
      </c>
      <c r="S126" s="766" t="str">
        <f>IFERROR(VLOOKUP($J126,'WM-AR'!$I$7:$AS$3267,16,FALSE),"")</f>
        <v/>
      </c>
      <c r="T126" s="766" t="str">
        <f>IFERROR(VLOOKUP($J126,'WM-AR'!$I$7:$AS$3267,18,FALSE),"")</f>
        <v/>
      </c>
      <c r="U126" s="766" t="str">
        <f>IFERROR(VLOOKUP($J126,'WM-AR'!$I$7:$AS$3267,20,FALSE),"")</f>
        <v/>
      </c>
      <c r="V126" s="766" t="str">
        <f>IFERROR(VLOOKUP($J126,'WM-AR'!$I$7:$AS$3267,22,FALSE),"")</f>
        <v/>
      </c>
      <c r="W126" s="766" t="str">
        <f>IFERROR(VLOOKUP($J126,'WM-AR'!$I$7:$AS$3267,24,FALSE),"")</f>
        <v/>
      </c>
      <c r="X126" s="766" t="str">
        <f>IFERROR(VLOOKUP($J126,'WM-AR'!$I$7:$AS$3267,25,FALSE),"")</f>
        <v/>
      </c>
      <c r="Y126" s="766" t="str">
        <f>IFERROR(VLOOKUP($J126,'WM-AR'!$I$7:$AS$3267,26,FALSE),"")</f>
        <v/>
      </c>
      <c r="Z126" s="766" t="str">
        <f>IFERROR(VLOOKUP($J126,'WM-AR'!$I$7:$AS$3267,27,FALSE),"")</f>
        <v/>
      </c>
      <c r="AA126" s="766" t="str">
        <f>IFERROR(VLOOKUP($J126,'WM-AR'!$I$7:$AS$3267,28,FALSE),"")</f>
        <v/>
      </c>
      <c r="AB126" s="766" t="str">
        <f>IFERROR(VLOOKUP($J126,'WM-AR'!$I$7:$AS$3267,29,FALSE),"")</f>
        <v/>
      </c>
      <c r="AC126" s="766" t="str">
        <f>IFERROR(VLOOKUP($J126,'WM-AR'!$I$7:$AS$3267,30,FALSE),"")</f>
        <v/>
      </c>
      <c r="AD126" s="766" t="str">
        <f>IFERROR(VLOOKUP($J126,'WM-AR'!$I$7:$AS$3267,31,FALSE),"")</f>
        <v/>
      </c>
      <c r="AE126" s="766" t="str">
        <f>IFERROR(VLOOKUP($J126,'WM-AR'!$I$7:$AS$3267,32,FALSE),"")</f>
        <v/>
      </c>
      <c r="AF126" s="766" t="str">
        <f>IFERROR(VLOOKUP($J126,'WM-AR'!$I$7:$AS$3267,33,FALSE),"")</f>
        <v/>
      </c>
      <c r="AG126" s="767"/>
      <c r="AH126" s="768"/>
      <c r="AI126" s="768"/>
      <c r="AJ126" s="769"/>
      <c r="AK126" s="769" t="str">
        <f>L126</f>
        <v/>
      </c>
      <c r="AL126" s="770"/>
      <c r="AM126" s="88" t="str">
        <f>IF(AND(ISTEXT($E126),ISTEXT($B126)),"산출기준 &gt;&gt;  "&amp;_xlfn.XLOOKUP($E126,산출기준!$D:$D,산출기준!$E:$E,"매칭실패"),"")</f>
        <v/>
      </c>
    </row>
    <row r="127" spans="2:39" s="600" customFormat="1" ht="33" customHeight="1" outlineLevel="1">
      <c r="B127" s="783"/>
      <c r="C127" s="774"/>
      <c r="D127" s="774"/>
      <c r="E127" s="777"/>
      <c r="F127" s="784"/>
      <c r="G127" s="760" t="str">
        <f t="shared" si="32"/>
        <v/>
      </c>
      <c r="H127" s="760"/>
      <c r="I127" s="779"/>
      <c r="J127" s="780" t="str">
        <f t="shared" si="33"/>
        <v/>
      </c>
      <c r="K127" s="781"/>
      <c r="L127" s="781" t="str">
        <f>IFERROR(VLOOKUP($J127,'WM-AR'!$I$7:$AS$3267,34,FALSE),"")</f>
        <v/>
      </c>
      <c r="M127" s="781" t="str">
        <f>IFERROR(VLOOKUP($J127,'WM-AR'!$I$7:$AS$3267,4,FALSE),"")</f>
        <v/>
      </c>
      <c r="N127" s="781" t="str">
        <f>IFERROR(VLOOKUP($J127,'WM-AR'!$I$7:$AS$3267,6,FALSE),"")</f>
        <v/>
      </c>
      <c r="O127" s="781" t="str">
        <f>IFERROR(VLOOKUP($J127,'WM-AR'!$I$7:$AS$3267,8,FALSE),"")</f>
        <v/>
      </c>
      <c r="P127" s="781" t="str">
        <f>IFERROR(VLOOKUP($J127,'WM-AR'!$I$7:$AS$3267,10,FALSE),"")</f>
        <v/>
      </c>
      <c r="Q127" s="781" t="str">
        <f>IFERROR(VLOOKUP($J127,'WM-AR'!$I$7:$AS$3267,12,FALSE),"")</f>
        <v/>
      </c>
      <c r="R127" s="781" t="str">
        <f>IFERROR(VLOOKUP($J127,'WM-AR'!$I$7:$AS$3267,14,FALSE),"")</f>
        <v/>
      </c>
      <c r="S127" s="781" t="str">
        <f>IFERROR(VLOOKUP($J127,'WM-AR'!$I$7:$AS$3267,16,FALSE),"")</f>
        <v/>
      </c>
      <c r="T127" s="781" t="str">
        <f>IFERROR(VLOOKUP($J127,'WM-AR'!$I$7:$AS$3267,18,FALSE),"")</f>
        <v/>
      </c>
      <c r="U127" s="781" t="str">
        <f>IFERROR(VLOOKUP($J127,'WM-AR'!$I$7:$AS$3267,20,FALSE),"")</f>
        <v/>
      </c>
      <c r="V127" s="781" t="str">
        <f>IFERROR(VLOOKUP($J127,'WM-AR'!$I$7:$AS$3267,22,FALSE),"")</f>
        <v/>
      </c>
      <c r="W127" s="781" t="str">
        <f>IFERROR(VLOOKUP($J127,'WM-AR'!$I$7:$AS$3267,24,FALSE),"")</f>
        <v/>
      </c>
      <c r="X127" s="781" t="str">
        <f>IFERROR(VLOOKUP($J127,'WM-AR'!$I$7:$AS$3267,25,FALSE),"")</f>
        <v/>
      </c>
      <c r="Y127" s="781" t="str">
        <f>IFERROR(VLOOKUP($J127,'WM-AR'!$I$7:$AS$3267,26,FALSE),"")</f>
        <v/>
      </c>
      <c r="Z127" s="781" t="str">
        <f>IFERROR(VLOOKUP($J127,'WM-AR'!$I$7:$AS$3267,27,FALSE),"")</f>
        <v/>
      </c>
      <c r="AA127" s="781" t="str">
        <f>IFERROR(VLOOKUP($J127,'WM-AR'!$I$7:$AS$3267,28,FALSE),"")</f>
        <v/>
      </c>
      <c r="AB127" s="781" t="str">
        <f>IFERROR(VLOOKUP($J127,'WM-AR'!$I$7:$AS$3267,29,FALSE),"")</f>
        <v/>
      </c>
      <c r="AC127" s="781" t="str">
        <f>IFERROR(VLOOKUP($J127,'WM-AR'!$I$7:$AS$3267,30,FALSE),"")</f>
        <v/>
      </c>
      <c r="AD127" s="781" t="str">
        <f>IFERROR(VLOOKUP($J127,'WM-AR'!$I$7:$AS$3267,31,FALSE),"")</f>
        <v/>
      </c>
      <c r="AE127" s="781" t="str">
        <f>IFERROR(VLOOKUP($J127,'WM-AR'!$I$7:$AS$3267,32,FALSE),"")</f>
        <v/>
      </c>
      <c r="AF127" s="781" t="str">
        <f>IFERROR(VLOOKUP($J127,'WM-AR'!$I$7:$AS$3267,33,FALSE),"")</f>
        <v/>
      </c>
      <c r="AG127" s="767"/>
      <c r="AH127" s="768"/>
      <c r="AI127" s="768"/>
      <c r="AJ127" s="782"/>
      <c r="AK127" s="782" t="str">
        <f>L127</f>
        <v/>
      </c>
      <c r="AL127" s="779"/>
      <c r="AM127" s="600" t="str">
        <f>IF(AND(ISTEXT($E127),ISTEXT($B127)),"산출기준 &gt;&gt;  "&amp;_xlfn.XLOOKUP($E127,산출기준!$D:$D,산출기준!$E:$E,"매칭실패"),"")</f>
        <v/>
      </c>
    </row>
    <row r="128" spans="2:39" outlineLevel="1">
      <c r="B128" s="744"/>
      <c r="C128" s="745"/>
      <c r="D128" s="746"/>
      <c r="E128" s="747" t="s">
        <v>2632</v>
      </c>
      <c r="F128" s="745" t="s">
        <v>2601</v>
      </c>
      <c r="G128" s="748" t="str">
        <f>VLOOKUP(E128,'참조용_Int Finish_Style-WM_DB'!$C$5:$D$133,2,FALSE)</f>
        <v xml:space="preserve"> | A04AS191-00001 |  | </v>
      </c>
      <c r="H128" s="749"/>
      <c r="I128" s="750"/>
      <c r="J128" s="751"/>
      <c r="K128" s="752"/>
      <c r="L128" s="752"/>
      <c r="M128" s="752"/>
      <c r="N128" s="752"/>
      <c r="O128" s="752"/>
      <c r="P128" s="752"/>
      <c r="Q128" s="752"/>
      <c r="R128" s="752"/>
      <c r="S128" s="752"/>
      <c r="T128" s="752"/>
      <c r="U128" s="752"/>
      <c r="V128" s="752"/>
      <c r="W128" s="752"/>
      <c r="X128" s="752"/>
      <c r="Y128" s="752"/>
      <c r="Z128" s="752"/>
      <c r="AA128" s="752"/>
      <c r="AB128" s="752"/>
      <c r="AC128" s="752"/>
      <c r="AD128" s="752"/>
      <c r="AE128" s="752"/>
      <c r="AF128" s="753"/>
      <c r="AG128" s="754"/>
      <c r="AH128" s="755"/>
      <c r="AI128" s="755"/>
      <c r="AJ128" s="753"/>
      <c r="AK128" s="756"/>
      <c r="AL128" s="771"/>
      <c r="AM128" s="88" t="str">
        <f>IF(AND(ISTEXT($E128),ISTEXT($B128)),"산출기준 &gt;&gt;  "&amp;_xlfn.XLOOKUP($E128,산출기준!$D:$D,산출기준!$E:$E,"매칭실패"),"")</f>
        <v/>
      </c>
    </row>
    <row r="129" spans="2:39" ht="33" customHeight="1" outlineLevel="1">
      <c r="B129" s="772"/>
      <c r="C129" s="773"/>
      <c r="D129" s="774"/>
      <c r="E129" s="788"/>
      <c r="F129" s="775"/>
      <c r="G129" s="759" t="str">
        <f>IF(IF(O129=0,"",O129)&amp;" | "&amp;IF(P129=0,"",P129)&amp;" | "&amp;IF(R129=0,"",R129)&amp;" | "&amp;IF(S129=0,"",S129)=" |  |  | ","",IF(O129=0,"",O129)&amp;" | "&amp;IF(P129=0,"",P129)&amp;" | "&amp;IF(R129=0,"",R129)&amp;" | "&amp;IF(S129=0,"",S129))</f>
        <v xml:space="preserve">Moisture Resistant Tiled Ceiling System | M-Bar System |  | </v>
      </c>
      <c r="H129" s="763" t="str" cm="1">
        <f t="array" ref="H129">_xlfn.TEXTSPLIT(G128,," | ",TRUE)</f>
        <v>A04AS191-00001</v>
      </c>
      <c r="I129" s="764" t="str">
        <f>IF(_xlfn.XLOOKUP(H129,'WM-AR'!I:I,'WM-AR'!F:F,"")=0,"",_xlfn.XLOOKUP(H129,'WM-AR'!I:I,'WM-AR'!F:F,""))</f>
        <v xml:space="preserve">A04AS191-00001 Finishing Work Exterior/Interior Finish Work Moisture Resistant Tiled Ceiling System M-Bar System     w/ Hot-Dip Galvanized Suspension System &amp; Accessories(Moldings, Ceiling Access Door/Hatch, Curtain Boxes and etc.)  </v>
      </c>
      <c r="J129" s="765" t="str">
        <f>LEFT(I129,14)</f>
        <v>A04AS191-00001</v>
      </c>
      <c r="K129" s="766"/>
      <c r="L129" s="766" t="str">
        <f>IFERROR(VLOOKUP($J129,'WM-AR'!$I$7:$AS$3267,34,FALSE),"")</f>
        <v>M2</v>
      </c>
      <c r="M129" s="766" t="str">
        <f>IFERROR(VLOOKUP($J129,'WM-AR'!$I$7:$AS$3267,4,FALSE),"")</f>
        <v>Finishing Work</v>
      </c>
      <c r="N129" s="766" t="str">
        <f>IFERROR(VLOOKUP($J129,'WM-AR'!$I$7:$AS$3267,6,FALSE),"")</f>
        <v>Exterior/Interior Finish Work</v>
      </c>
      <c r="O129" s="766" t="str">
        <f>IFERROR(VLOOKUP($J129,'WM-AR'!$I$7:$AS$3267,8,FALSE),"")</f>
        <v>Moisture Resistant Tiled Ceiling System</v>
      </c>
      <c r="P129" s="766" t="str">
        <f>IFERROR(VLOOKUP($J129,'WM-AR'!$I$7:$AS$3267,10,FALSE),"")</f>
        <v>M-Bar System</v>
      </c>
      <c r="Q129" s="766">
        <f>IFERROR(VLOOKUP($J129,'WM-AR'!$I$7:$AS$3267,12,FALSE),"")</f>
        <v>0</v>
      </c>
      <c r="R129" s="766">
        <f>IFERROR(VLOOKUP($J129,'WM-AR'!$I$7:$AS$3267,14,FALSE),"")</f>
        <v>0</v>
      </c>
      <c r="S129" s="766">
        <f>IFERROR(VLOOKUP($J129,'WM-AR'!$I$7:$AS$3267,16,FALSE),"")</f>
        <v>0</v>
      </c>
      <c r="T129" s="766">
        <f>IFERROR(VLOOKUP($J129,'WM-AR'!$I$7:$AS$3267,18,FALSE),"")</f>
        <v>0</v>
      </c>
      <c r="U129" s="766" t="str">
        <f>IFERROR(VLOOKUP($J129,'WM-AR'!$I$7:$AS$3267,20,FALSE),"")</f>
        <v>w/ Hot-Dip Galvanized Suspension System &amp; Accessories(Moldings, Ceiling Access Door/Hatch, Curtain Boxes and etc.)</v>
      </c>
      <c r="V129" s="766">
        <f>IFERROR(VLOOKUP($J129,'WM-AR'!$I$7:$AS$3267,22,FALSE),"")</f>
        <v>0</v>
      </c>
      <c r="W129" s="766">
        <f>IFERROR(VLOOKUP($J129,'WM-AR'!$I$7:$AS$3267,24,FALSE),"")</f>
        <v>0</v>
      </c>
      <c r="X129" s="766">
        <f>IFERROR(VLOOKUP($J129,'WM-AR'!$I$7:$AS$3267,25,FALSE),"")</f>
        <v>0</v>
      </c>
      <c r="Y129" s="766" t="str">
        <f>IFERROR(VLOOKUP($J129,'WM-AR'!$I$7:$AS$3267,26,FALSE),"")</f>
        <v>Tile Size=(  )mm x (  )mm</v>
      </c>
      <c r="Z129" s="766">
        <f>IFERROR(VLOOKUP($J129,'WM-AR'!$I$7:$AS$3267,27,FALSE),"")</f>
        <v>0</v>
      </c>
      <c r="AA129" s="766">
        <f>IFERROR(VLOOKUP($J129,'WM-AR'!$I$7:$AS$3267,28,FALSE),"")</f>
        <v>0</v>
      </c>
      <c r="AB129" s="766">
        <f>IFERROR(VLOOKUP($J129,'WM-AR'!$I$7:$AS$3267,29,FALSE),"")</f>
        <v>0</v>
      </c>
      <c r="AC129" s="766">
        <f>IFERROR(VLOOKUP($J129,'WM-AR'!$I$7:$AS$3267,30,FALSE),"")</f>
        <v>0</v>
      </c>
      <c r="AD129" s="766">
        <f>IFERROR(VLOOKUP($J129,'WM-AR'!$I$7:$AS$3267,31,FALSE),"")</f>
        <v>0</v>
      </c>
      <c r="AE129" s="766">
        <f>IFERROR(VLOOKUP($J129,'WM-AR'!$I$7:$AS$3267,32,FALSE),"")</f>
        <v>0</v>
      </c>
      <c r="AF129" s="766" t="str">
        <f>IFERROR(VLOOKUP($J129,'WM-AR'!$I$7:$AS$3267,33,FALSE),"")</f>
        <v/>
      </c>
      <c r="AG129" s="767"/>
      <c r="AH129" s="768" t="s">
        <v>1657</v>
      </c>
      <c r="AI129" s="768" t="s">
        <v>1657</v>
      </c>
      <c r="AJ129" s="769"/>
      <c r="AK129" s="769" t="str">
        <f>L129</f>
        <v>M2</v>
      </c>
      <c r="AL129" s="770" t="s">
        <v>2612</v>
      </c>
      <c r="AM129" s="88" t="str">
        <f>IF(AND(ISTEXT($E129),ISTEXT($B129)),"산출기준 &gt;&gt;  "&amp;_xlfn.XLOOKUP($E129,산출기준!$D:$D,산출기준!$E:$E,"매칭실패"),"")</f>
        <v/>
      </c>
    </row>
    <row r="130" spans="2:39" ht="33" customHeight="1" outlineLevel="1">
      <c r="B130" s="772"/>
      <c r="C130" s="773"/>
      <c r="D130" s="774"/>
      <c r="E130" s="788"/>
      <c r="F130" s="775"/>
      <c r="G130" s="759" t="str">
        <f t="shared" ref="G130:G132" si="34">IF(IF(O130=0,"",O130)&amp;" | "&amp;IF(P130=0,"",P130)&amp;" | "&amp;IF(R130=0,"",R130)&amp;" | "&amp;IF(S130=0,"",S130)=" |  |  | ","",IF(O130=0,"",O130)&amp;" | "&amp;IF(P130=0,"",P130)&amp;" | "&amp;IF(R130=0,"",R130)&amp;" | "&amp;IF(S130=0,"",S130))</f>
        <v/>
      </c>
      <c r="H130" s="763"/>
      <c r="I130" s="764" t="str">
        <f>IF(_xlfn.XLOOKUP(H130,'WM-AR'!I:I,'WM-AR'!F:F,"")=0,"",_xlfn.XLOOKUP(H130,'WM-AR'!I:I,'WM-AR'!F:F,""))</f>
        <v/>
      </c>
      <c r="J130" s="765" t="str">
        <f t="shared" ref="J130:J132" si="35">LEFT(I130,14)</f>
        <v/>
      </c>
      <c r="K130" s="766"/>
      <c r="L130" s="766" t="str">
        <f>IFERROR(VLOOKUP($J130,'WM-AR'!$I$7:$AS$3267,34,FALSE),"")</f>
        <v/>
      </c>
      <c r="M130" s="766" t="str">
        <f>IFERROR(VLOOKUP($J130,'WM-AR'!$I$7:$AS$3267,4,FALSE),"")</f>
        <v/>
      </c>
      <c r="N130" s="766" t="str">
        <f>IFERROR(VLOOKUP($J130,'WM-AR'!$I$7:$AS$3267,6,FALSE),"")</f>
        <v/>
      </c>
      <c r="O130" s="766" t="str">
        <f>IFERROR(VLOOKUP($J130,'WM-AR'!$I$7:$AS$3267,8,FALSE),"")</f>
        <v/>
      </c>
      <c r="P130" s="766" t="str">
        <f>IFERROR(VLOOKUP($J130,'WM-AR'!$I$7:$AS$3267,10,FALSE),"")</f>
        <v/>
      </c>
      <c r="Q130" s="766" t="str">
        <f>IFERROR(VLOOKUP($J130,'WM-AR'!$I$7:$AS$3267,12,FALSE),"")</f>
        <v/>
      </c>
      <c r="R130" s="766" t="str">
        <f>IFERROR(VLOOKUP($J130,'WM-AR'!$I$7:$AS$3267,14,FALSE),"")</f>
        <v/>
      </c>
      <c r="S130" s="766" t="str">
        <f>IFERROR(VLOOKUP($J130,'WM-AR'!$I$7:$AS$3267,16,FALSE),"")</f>
        <v/>
      </c>
      <c r="T130" s="766" t="str">
        <f>IFERROR(VLOOKUP($J130,'WM-AR'!$I$7:$AS$3267,18,FALSE),"")</f>
        <v/>
      </c>
      <c r="U130" s="766" t="str">
        <f>IFERROR(VLOOKUP($J130,'WM-AR'!$I$7:$AS$3267,20,FALSE),"")</f>
        <v/>
      </c>
      <c r="V130" s="766" t="str">
        <f>IFERROR(VLOOKUP($J130,'WM-AR'!$I$7:$AS$3267,22,FALSE),"")</f>
        <v/>
      </c>
      <c r="W130" s="766" t="str">
        <f>IFERROR(VLOOKUP($J130,'WM-AR'!$I$7:$AS$3267,24,FALSE),"")</f>
        <v/>
      </c>
      <c r="X130" s="766" t="str">
        <f>IFERROR(VLOOKUP($J130,'WM-AR'!$I$7:$AS$3267,25,FALSE),"")</f>
        <v/>
      </c>
      <c r="Y130" s="766" t="str">
        <f>IFERROR(VLOOKUP($J130,'WM-AR'!$I$7:$AS$3267,26,FALSE),"")</f>
        <v/>
      </c>
      <c r="Z130" s="766" t="str">
        <f>IFERROR(VLOOKUP($J130,'WM-AR'!$I$7:$AS$3267,27,FALSE),"")</f>
        <v/>
      </c>
      <c r="AA130" s="766" t="str">
        <f>IFERROR(VLOOKUP($J130,'WM-AR'!$I$7:$AS$3267,28,FALSE),"")</f>
        <v/>
      </c>
      <c r="AB130" s="766" t="str">
        <f>IFERROR(VLOOKUP($J130,'WM-AR'!$I$7:$AS$3267,29,FALSE),"")</f>
        <v/>
      </c>
      <c r="AC130" s="766" t="str">
        <f>IFERROR(VLOOKUP($J130,'WM-AR'!$I$7:$AS$3267,30,FALSE),"")</f>
        <v/>
      </c>
      <c r="AD130" s="766" t="str">
        <f>IFERROR(VLOOKUP($J130,'WM-AR'!$I$7:$AS$3267,31,FALSE),"")</f>
        <v/>
      </c>
      <c r="AE130" s="766" t="str">
        <f>IFERROR(VLOOKUP($J130,'WM-AR'!$I$7:$AS$3267,32,FALSE),"")</f>
        <v/>
      </c>
      <c r="AF130" s="766" t="str">
        <f>IFERROR(VLOOKUP($J130,'WM-AR'!$I$7:$AS$3267,33,FALSE),"")</f>
        <v/>
      </c>
      <c r="AG130" s="767"/>
      <c r="AH130" s="768"/>
      <c r="AI130" s="768"/>
      <c r="AJ130" s="769"/>
      <c r="AK130" s="769" t="str">
        <f>L130</f>
        <v/>
      </c>
      <c r="AL130" s="770"/>
      <c r="AM130" s="88" t="str">
        <f>IF(AND(ISTEXT($E130),ISTEXT($B130)),"산출기준 &gt;&gt;  "&amp;_xlfn.XLOOKUP($E130,산출기준!$D:$D,산출기준!$E:$E,"매칭실패"),"")</f>
        <v/>
      </c>
    </row>
    <row r="131" spans="2:39" ht="33" customHeight="1" outlineLevel="1">
      <c r="B131" s="772"/>
      <c r="C131" s="773"/>
      <c r="D131" s="774"/>
      <c r="E131" s="788"/>
      <c r="F131" s="775"/>
      <c r="G131" s="759" t="str">
        <f t="shared" si="34"/>
        <v/>
      </c>
      <c r="H131" s="763"/>
      <c r="I131" s="764" t="str">
        <f>IF(_xlfn.XLOOKUP(H131,'WM-AR'!I:I,'WM-AR'!F:F,"")=0,"",_xlfn.XLOOKUP(H131,'WM-AR'!I:I,'WM-AR'!F:F,""))</f>
        <v/>
      </c>
      <c r="J131" s="765" t="str">
        <f t="shared" si="35"/>
        <v/>
      </c>
      <c r="K131" s="766"/>
      <c r="L131" s="766" t="str">
        <f>IFERROR(VLOOKUP($J131,'WM-AR'!$I$7:$AS$3267,34,FALSE),"")</f>
        <v/>
      </c>
      <c r="M131" s="766" t="str">
        <f>IFERROR(VLOOKUP($J131,'WM-AR'!$I$7:$AS$3267,4,FALSE),"")</f>
        <v/>
      </c>
      <c r="N131" s="766" t="str">
        <f>IFERROR(VLOOKUP($J131,'WM-AR'!$I$7:$AS$3267,6,FALSE),"")</f>
        <v/>
      </c>
      <c r="O131" s="766" t="str">
        <f>IFERROR(VLOOKUP($J131,'WM-AR'!$I$7:$AS$3267,8,FALSE),"")</f>
        <v/>
      </c>
      <c r="P131" s="766" t="str">
        <f>IFERROR(VLOOKUP($J131,'WM-AR'!$I$7:$AS$3267,10,FALSE),"")</f>
        <v/>
      </c>
      <c r="Q131" s="766" t="str">
        <f>IFERROR(VLOOKUP($J131,'WM-AR'!$I$7:$AS$3267,12,FALSE),"")</f>
        <v/>
      </c>
      <c r="R131" s="766" t="str">
        <f>IFERROR(VLOOKUP($J131,'WM-AR'!$I$7:$AS$3267,14,FALSE),"")</f>
        <v/>
      </c>
      <c r="S131" s="766" t="str">
        <f>IFERROR(VLOOKUP($J131,'WM-AR'!$I$7:$AS$3267,16,FALSE),"")</f>
        <v/>
      </c>
      <c r="T131" s="766" t="str">
        <f>IFERROR(VLOOKUP($J131,'WM-AR'!$I$7:$AS$3267,18,FALSE),"")</f>
        <v/>
      </c>
      <c r="U131" s="766" t="str">
        <f>IFERROR(VLOOKUP($J131,'WM-AR'!$I$7:$AS$3267,20,FALSE),"")</f>
        <v/>
      </c>
      <c r="V131" s="766" t="str">
        <f>IFERROR(VLOOKUP($J131,'WM-AR'!$I$7:$AS$3267,22,FALSE),"")</f>
        <v/>
      </c>
      <c r="W131" s="766" t="str">
        <f>IFERROR(VLOOKUP($J131,'WM-AR'!$I$7:$AS$3267,24,FALSE),"")</f>
        <v/>
      </c>
      <c r="X131" s="766" t="str">
        <f>IFERROR(VLOOKUP($J131,'WM-AR'!$I$7:$AS$3267,25,FALSE),"")</f>
        <v/>
      </c>
      <c r="Y131" s="766" t="str">
        <f>IFERROR(VLOOKUP($J131,'WM-AR'!$I$7:$AS$3267,26,FALSE),"")</f>
        <v/>
      </c>
      <c r="Z131" s="766" t="str">
        <f>IFERROR(VLOOKUP($J131,'WM-AR'!$I$7:$AS$3267,27,FALSE),"")</f>
        <v/>
      </c>
      <c r="AA131" s="766" t="str">
        <f>IFERROR(VLOOKUP($J131,'WM-AR'!$I$7:$AS$3267,28,FALSE),"")</f>
        <v/>
      </c>
      <c r="AB131" s="766" t="str">
        <f>IFERROR(VLOOKUP($J131,'WM-AR'!$I$7:$AS$3267,29,FALSE),"")</f>
        <v/>
      </c>
      <c r="AC131" s="766" t="str">
        <f>IFERROR(VLOOKUP($J131,'WM-AR'!$I$7:$AS$3267,30,FALSE),"")</f>
        <v/>
      </c>
      <c r="AD131" s="766" t="str">
        <f>IFERROR(VLOOKUP($J131,'WM-AR'!$I$7:$AS$3267,31,FALSE),"")</f>
        <v/>
      </c>
      <c r="AE131" s="766" t="str">
        <f>IFERROR(VLOOKUP($J131,'WM-AR'!$I$7:$AS$3267,32,FALSE),"")</f>
        <v/>
      </c>
      <c r="AF131" s="766" t="str">
        <f>IFERROR(VLOOKUP($J131,'WM-AR'!$I$7:$AS$3267,33,FALSE),"")</f>
        <v/>
      </c>
      <c r="AG131" s="767"/>
      <c r="AH131" s="768"/>
      <c r="AI131" s="768"/>
      <c r="AJ131" s="769"/>
      <c r="AK131" s="769" t="str">
        <f>L131</f>
        <v/>
      </c>
      <c r="AL131" s="770"/>
      <c r="AM131" s="88" t="str">
        <f>IF(AND(ISTEXT($E131),ISTEXT($B131)),"산출기준 &gt;&gt;  "&amp;_xlfn.XLOOKUP($E131,산출기준!$D:$D,산출기준!$E:$E,"매칭실패"),"")</f>
        <v/>
      </c>
    </row>
    <row r="132" spans="2:39" s="600" customFormat="1" ht="33" customHeight="1" outlineLevel="1">
      <c r="B132" s="783"/>
      <c r="C132" s="774"/>
      <c r="D132" s="774"/>
      <c r="E132" s="774"/>
      <c r="F132" s="784"/>
      <c r="G132" s="760" t="str">
        <f t="shared" si="34"/>
        <v/>
      </c>
      <c r="H132" s="760"/>
      <c r="I132" s="779"/>
      <c r="J132" s="780" t="str">
        <f t="shared" si="35"/>
        <v/>
      </c>
      <c r="K132" s="781"/>
      <c r="L132" s="781" t="str">
        <f>IFERROR(VLOOKUP($J132,'WM-AR'!$I$7:$AS$3267,34,FALSE),"")</f>
        <v/>
      </c>
      <c r="M132" s="781" t="str">
        <f>IFERROR(VLOOKUP($J132,'WM-AR'!$I$7:$AS$3267,4,FALSE),"")</f>
        <v/>
      </c>
      <c r="N132" s="781" t="str">
        <f>IFERROR(VLOOKUP($J132,'WM-AR'!$I$7:$AS$3267,6,FALSE),"")</f>
        <v/>
      </c>
      <c r="O132" s="781" t="str">
        <f>IFERROR(VLOOKUP($J132,'WM-AR'!$I$7:$AS$3267,8,FALSE),"")</f>
        <v/>
      </c>
      <c r="P132" s="781" t="str">
        <f>IFERROR(VLOOKUP($J132,'WM-AR'!$I$7:$AS$3267,10,FALSE),"")</f>
        <v/>
      </c>
      <c r="Q132" s="781" t="str">
        <f>IFERROR(VLOOKUP($J132,'WM-AR'!$I$7:$AS$3267,12,FALSE),"")</f>
        <v/>
      </c>
      <c r="R132" s="781" t="str">
        <f>IFERROR(VLOOKUP($J132,'WM-AR'!$I$7:$AS$3267,14,FALSE),"")</f>
        <v/>
      </c>
      <c r="S132" s="781" t="str">
        <f>IFERROR(VLOOKUP($J132,'WM-AR'!$I$7:$AS$3267,16,FALSE),"")</f>
        <v/>
      </c>
      <c r="T132" s="781" t="str">
        <f>IFERROR(VLOOKUP($J132,'WM-AR'!$I$7:$AS$3267,18,FALSE),"")</f>
        <v/>
      </c>
      <c r="U132" s="781" t="str">
        <f>IFERROR(VLOOKUP($J132,'WM-AR'!$I$7:$AS$3267,20,FALSE),"")</f>
        <v/>
      </c>
      <c r="V132" s="781" t="str">
        <f>IFERROR(VLOOKUP($J132,'WM-AR'!$I$7:$AS$3267,22,FALSE),"")</f>
        <v/>
      </c>
      <c r="W132" s="781" t="str">
        <f>IFERROR(VLOOKUP($J132,'WM-AR'!$I$7:$AS$3267,24,FALSE),"")</f>
        <v/>
      </c>
      <c r="X132" s="781" t="str">
        <f>IFERROR(VLOOKUP($J132,'WM-AR'!$I$7:$AS$3267,25,FALSE),"")</f>
        <v/>
      </c>
      <c r="Y132" s="781" t="str">
        <f>IFERROR(VLOOKUP($J132,'WM-AR'!$I$7:$AS$3267,26,FALSE),"")</f>
        <v/>
      </c>
      <c r="Z132" s="781" t="str">
        <f>IFERROR(VLOOKUP($J132,'WM-AR'!$I$7:$AS$3267,27,FALSE),"")</f>
        <v/>
      </c>
      <c r="AA132" s="781" t="str">
        <f>IFERROR(VLOOKUP($J132,'WM-AR'!$I$7:$AS$3267,28,FALSE),"")</f>
        <v/>
      </c>
      <c r="AB132" s="781" t="str">
        <f>IFERROR(VLOOKUP($J132,'WM-AR'!$I$7:$AS$3267,29,FALSE),"")</f>
        <v/>
      </c>
      <c r="AC132" s="781" t="str">
        <f>IFERROR(VLOOKUP($J132,'WM-AR'!$I$7:$AS$3267,30,FALSE),"")</f>
        <v/>
      </c>
      <c r="AD132" s="781" t="str">
        <f>IFERROR(VLOOKUP($J132,'WM-AR'!$I$7:$AS$3267,31,FALSE),"")</f>
        <v/>
      </c>
      <c r="AE132" s="781" t="str">
        <f>IFERROR(VLOOKUP($J132,'WM-AR'!$I$7:$AS$3267,32,FALSE),"")</f>
        <v/>
      </c>
      <c r="AF132" s="781" t="str">
        <f>IFERROR(VLOOKUP($J132,'WM-AR'!$I$7:$AS$3267,33,FALSE),"")</f>
        <v/>
      </c>
      <c r="AG132" s="767"/>
      <c r="AH132" s="768"/>
      <c r="AI132" s="768"/>
      <c r="AJ132" s="782"/>
      <c r="AK132" s="782" t="str">
        <f>L132</f>
        <v/>
      </c>
      <c r="AL132" s="779"/>
      <c r="AM132" s="600" t="str">
        <f>IF(AND(ISTEXT($E132),ISTEXT($B132)),"산출기준 &gt;&gt;  "&amp;_xlfn.XLOOKUP($E132,산출기준!$D:$D,산출기준!$E:$E,"매칭실패"),"")</f>
        <v/>
      </c>
    </row>
    <row r="133" spans="2:39">
      <c r="B133" s="658"/>
      <c r="C133" s="659"/>
      <c r="D133" s="660"/>
      <c r="E133" s="659"/>
      <c r="F133" s="661"/>
      <c r="G133" s="662"/>
      <c r="H133" s="663"/>
      <c r="I133" s="662"/>
      <c r="J133" s="652"/>
      <c r="K133" s="664"/>
      <c r="L133" s="664"/>
      <c r="M133" s="664"/>
      <c r="N133" s="664"/>
      <c r="O133" s="664"/>
      <c r="P133" s="664"/>
      <c r="Q133" s="664"/>
      <c r="R133" s="664"/>
      <c r="S133" s="664"/>
      <c r="T133" s="664"/>
      <c r="U133" s="664"/>
      <c r="V133" s="664"/>
      <c r="W133" s="664"/>
      <c r="X133" s="664"/>
      <c r="Y133" s="664"/>
      <c r="Z133" s="664"/>
      <c r="AA133" s="664"/>
      <c r="AB133" s="664"/>
      <c r="AC133" s="664"/>
      <c r="AD133" s="664"/>
      <c r="AE133" s="664"/>
      <c r="AF133" s="664"/>
      <c r="AG133" s="660"/>
      <c r="AH133" s="665"/>
      <c r="AI133" s="665"/>
      <c r="AJ133" s="666"/>
      <c r="AK133" s="666"/>
      <c r="AL133" s="662"/>
      <c r="AM133" s="88" t="str">
        <f>IF(AND(ISTEXT($E133),ISTEXT($B133)),"산출기준 &gt;&gt;  "&amp;_xlfn.XLOOKUP($E133,산출기준!$D:$D,산출기준!$E:$E,"매칭실패"),"")</f>
        <v/>
      </c>
    </row>
    <row r="134" spans="2:39" ht="34.9" customHeight="1">
      <c r="B134" s="667" t="s">
        <v>2592</v>
      </c>
      <c r="C134" s="668" t="s">
        <v>2016</v>
      </c>
      <c r="D134" s="669"/>
      <c r="E134" s="668" t="s">
        <v>2593</v>
      </c>
      <c r="F134" s="670" t="str">
        <f ca="1">_xlfn.CONCAT("H_",G134)</f>
        <v>H_F31B  /  B32  /  W32B  /  C96A</v>
      </c>
      <c r="G134" s="671" t="str" cm="1">
        <f t="array" aca="1" ref="G134"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F31B  /  B32  /  W32B  /  C96A</v>
      </c>
      <c r="H134" s="672"/>
      <c r="I134" s="673"/>
      <c r="J134" s="674"/>
      <c r="K134" s="674"/>
      <c r="L134" s="674"/>
      <c r="M134" s="674"/>
      <c r="N134" s="674"/>
      <c r="O134" s="675"/>
      <c r="P134" s="676"/>
      <c r="Q134" s="677"/>
      <c r="R134" s="677"/>
      <c r="S134" s="677"/>
      <c r="T134" s="677"/>
      <c r="U134" s="677"/>
      <c r="V134" s="677"/>
      <c r="W134" s="678"/>
      <c r="X134" s="679"/>
      <c r="Y134" s="679"/>
      <c r="Z134" s="679"/>
      <c r="AA134" s="679"/>
      <c r="AB134" s="679"/>
      <c r="AC134" s="679"/>
      <c r="AD134" s="679"/>
      <c r="AE134" s="679"/>
      <c r="AF134" s="679"/>
      <c r="AG134" s="680"/>
      <c r="AH134" s="681"/>
      <c r="AI134" s="681"/>
      <c r="AJ134" s="682"/>
      <c r="AK134" s="682"/>
      <c r="AL134" s="683"/>
      <c r="AM134" s="88" t="str">
        <f>IF(AND(ISTEXT($E134),ISTEXT($B134)),"산출기준 &gt;&gt;  "&amp;_xlfn.XLOOKUP($E134,산출기준!$D:$D,산출기준!$E:$E,"매칭실패"),"")</f>
        <v>산출기준 &gt;&gt;  [ 룸 일반 산출 ]</v>
      </c>
    </row>
    <row r="135" spans="2:39" ht="18">
      <c r="B135" s="684"/>
      <c r="C135" s="685"/>
      <c r="D135" s="786"/>
      <c r="E135" s="687"/>
      <c r="F135" s="688">
        <v>109</v>
      </c>
      <c r="G135" s="689" t="s">
        <v>2633</v>
      </c>
      <c r="H135" s="690"/>
      <c r="I135" s="691"/>
      <c r="J135" s="692" t="str">
        <f>LEFT(I135,14)</f>
        <v/>
      </c>
      <c r="K135" s="693"/>
      <c r="L135" s="694" t="str">
        <f>IFERROR(VLOOKUP($J135,'WM-AR'!$I$7:$AS$3267,34,FALSE),"")</f>
        <v/>
      </c>
      <c r="M135" s="695" t="str">
        <f>IFERROR(VLOOKUP($J135,'WM-AR'!$I$7:$AS$3267,4,FALSE),"")</f>
        <v/>
      </c>
      <c r="N135" s="695" t="str">
        <f>IFERROR(VLOOKUP($J135,'WM-AR'!$I$7:$AS$3267,6,FALSE),"")</f>
        <v/>
      </c>
      <c r="O135" s="696" t="str">
        <f>IFERROR(VLOOKUP($J135,'WM-AR'!$I$7:$AS$3267,8,FALSE),"")</f>
        <v/>
      </c>
      <c r="P135" s="697" t="str">
        <f>IFERROR(VLOOKUP($J135,'WM-AR'!$I$7:$AS$3267,10,FALSE),"")</f>
        <v/>
      </c>
      <c r="Q135" s="698" t="str">
        <f>IFERROR(VLOOKUP($J135,'WM-AR'!$I$7:$AS$3267,12,FALSE),"")</f>
        <v/>
      </c>
      <c r="R135" s="698" t="str">
        <f>IFERROR(VLOOKUP($J135,'WM-AR'!$I$7:$AS$3267,14,FALSE),"")</f>
        <v/>
      </c>
      <c r="S135" s="698" t="str">
        <f>IFERROR(VLOOKUP($J135,'WM-AR'!$I$7:$AS$3267,16,FALSE),"")</f>
        <v/>
      </c>
      <c r="T135" s="698" t="str">
        <f>IFERROR(VLOOKUP($J135,'WM-AR'!$I$7:$AS$3267,18,FALSE),"")</f>
        <v/>
      </c>
      <c r="U135" s="698" t="str">
        <f>IFERROR(VLOOKUP($J135,'WM-AR'!$I$7:$AS$3267,20,FALSE),"")</f>
        <v/>
      </c>
      <c r="V135" s="698" t="str">
        <f>IFERROR(VLOOKUP($J135,'WM-AR'!$I$7:$AS$3267,22,FALSE),"")</f>
        <v/>
      </c>
      <c r="W135" s="699" t="str">
        <f>IFERROR(VLOOKUP($J135,'WM-AR'!$I$7:$AS$3267,24,FALSE),"")</f>
        <v/>
      </c>
      <c r="X135" s="700" t="str">
        <f>IFERROR(VLOOKUP($J135,'WM-AR'!$I$7:$AS$3267,25,FALSE),"")</f>
        <v/>
      </c>
      <c r="Y135" s="700" t="str">
        <f>IFERROR(VLOOKUP($J135,'WM-AR'!$I$7:$AS$3267,26,FALSE),"")</f>
        <v/>
      </c>
      <c r="Z135" s="700" t="str">
        <f>IFERROR(VLOOKUP($J135,'WM-AR'!$I$7:$AS$3267,27,FALSE),"")</f>
        <v/>
      </c>
      <c r="AA135" s="700" t="str">
        <f>IFERROR(VLOOKUP($J135,'WM-AR'!$I$7:$AS$3267,28,FALSE),"")</f>
        <v/>
      </c>
      <c r="AB135" s="700" t="str">
        <f>IFERROR(VLOOKUP($J135,'WM-AR'!$I$7:$AS$3267,29,FALSE),"")</f>
        <v/>
      </c>
      <c r="AC135" s="700" t="str">
        <f>IFERROR(VLOOKUP($J135,'WM-AR'!$I$7:$AS$3267,30,FALSE),"")</f>
        <v/>
      </c>
      <c r="AD135" s="700" t="str">
        <f>IFERROR(VLOOKUP($J135,'WM-AR'!$I$7:$AS$3267,31,FALSE),"")</f>
        <v/>
      </c>
      <c r="AE135" s="700" t="str">
        <f>IFERROR(VLOOKUP($J135,'WM-AR'!$I$7:$AS$3267,32,FALSE),"")</f>
        <v/>
      </c>
      <c r="AF135" s="700" t="str">
        <f>IFERROR(VLOOKUP($J135,'WM-AR'!$I$7:$AS$3267,33,FALSE),"")</f>
        <v/>
      </c>
      <c r="AG135" s="701"/>
      <c r="AH135" s="702"/>
      <c r="AI135" s="702"/>
      <c r="AJ135" s="703"/>
      <c r="AK135" s="703"/>
      <c r="AL135" s="704"/>
      <c r="AM135" s="88" t="str">
        <f>IF(AND(ISTEXT($E135),ISTEXT($B135)),"산출기준 &gt;&gt;  "&amp;_xlfn.XLOOKUP($E135,산출기준!$D:$D,산출기준!$E:$E,"매칭실패"),"")</f>
        <v/>
      </c>
    </row>
    <row r="136" spans="2:39" ht="18">
      <c r="B136" s="705"/>
      <c r="C136" s="706"/>
      <c r="D136" s="787"/>
      <c r="E136" s="708"/>
      <c r="F136" s="688">
        <v>110</v>
      </c>
      <c r="G136" s="709" t="s">
        <v>2634</v>
      </c>
      <c r="H136" s="710"/>
      <c r="I136" s="711"/>
      <c r="J136" s="712" t="str">
        <f>LEFT(I136,14)</f>
        <v/>
      </c>
      <c r="K136" s="713"/>
      <c r="L136" s="714" t="str">
        <f>IFERROR(VLOOKUP($J136,'WM-AR'!$I$7:$AS$3267,34,FALSE),"")</f>
        <v/>
      </c>
      <c r="M136" s="713" t="str">
        <f>IFERROR(VLOOKUP($J136,'WM-AR'!$I$7:$AS$3267,4,FALSE),"")</f>
        <v/>
      </c>
      <c r="N136" s="713" t="str">
        <f>IFERROR(VLOOKUP($J136,'WM-AR'!$I$7:$AS$3267,6,FALSE),"")</f>
        <v/>
      </c>
      <c r="O136" s="715" t="str">
        <f>IFERROR(VLOOKUP($J136,'WM-AR'!$I$7:$AS$3267,8,FALSE),"")</f>
        <v/>
      </c>
      <c r="P136" s="716" t="str">
        <f>IFERROR(VLOOKUP($J136,'WM-AR'!$I$7:$AS$3267,10,FALSE),"")</f>
        <v/>
      </c>
      <c r="Q136" s="717" t="str">
        <f>IFERROR(VLOOKUP($J136,'WM-AR'!$I$7:$AS$3267,12,FALSE),"")</f>
        <v/>
      </c>
      <c r="R136" s="717" t="str">
        <f>IFERROR(VLOOKUP($J136,'WM-AR'!$I$7:$AS$3267,14,FALSE),"")</f>
        <v/>
      </c>
      <c r="S136" s="717" t="str">
        <f>IFERROR(VLOOKUP($J136,'WM-AR'!$I$7:$AS$3267,16,FALSE),"")</f>
        <v/>
      </c>
      <c r="T136" s="717" t="str">
        <f>IFERROR(VLOOKUP($J136,'WM-AR'!$I$7:$AS$3267,18,FALSE),"")</f>
        <v/>
      </c>
      <c r="U136" s="717" t="str">
        <f>IFERROR(VLOOKUP($J136,'WM-AR'!$I$7:$AS$3267,20,FALSE),"")</f>
        <v/>
      </c>
      <c r="V136" s="717" t="str">
        <f>IFERROR(VLOOKUP($J136,'WM-AR'!$I$7:$AS$3267,22,FALSE),"")</f>
        <v/>
      </c>
      <c r="W136" s="718" t="str">
        <f>IFERROR(VLOOKUP($J136,'WM-AR'!$I$7:$AS$3267,24,FALSE),"")</f>
        <v/>
      </c>
      <c r="X136" s="719" t="str">
        <f>IFERROR(VLOOKUP($J136,'WM-AR'!$I$7:$AS$3267,25,FALSE),"")</f>
        <v/>
      </c>
      <c r="Y136" s="719" t="str">
        <f>IFERROR(VLOOKUP($J136,'WM-AR'!$I$7:$AS$3267,26,FALSE),"")</f>
        <v/>
      </c>
      <c r="Z136" s="719" t="str">
        <f>IFERROR(VLOOKUP($J136,'WM-AR'!$I$7:$AS$3267,27,FALSE),"")</f>
        <v/>
      </c>
      <c r="AA136" s="719" t="str">
        <f>IFERROR(VLOOKUP($J136,'WM-AR'!$I$7:$AS$3267,28,FALSE),"")</f>
        <v/>
      </c>
      <c r="AB136" s="719" t="str">
        <f>IFERROR(VLOOKUP($J136,'WM-AR'!$I$7:$AS$3267,29,FALSE),"")</f>
        <v/>
      </c>
      <c r="AC136" s="719" t="str">
        <f>IFERROR(VLOOKUP($J136,'WM-AR'!$I$7:$AS$3267,30,FALSE),"")</f>
        <v/>
      </c>
      <c r="AD136" s="719" t="str">
        <f>IFERROR(VLOOKUP($J136,'WM-AR'!$I$7:$AS$3267,31,FALSE),"")</f>
        <v/>
      </c>
      <c r="AE136" s="719" t="str">
        <f>IFERROR(VLOOKUP($J136,'WM-AR'!$I$7:$AS$3267,32,FALSE),"")</f>
        <v/>
      </c>
      <c r="AF136" s="719" t="str">
        <f>IFERROR(VLOOKUP($J136,'WM-AR'!$I$7:$AS$3267,33,FALSE),"")</f>
        <v/>
      </c>
      <c r="AG136" s="720"/>
      <c r="AH136" s="721"/>
      <c r="AI136" s="721"/>
      <c r="AJ136" s="722"/>
      <c r="AK136" s="722"/>
      <c r="AL136" s="723"/>
      <c r="AM136" s="88" t="str">
        <f>IF(AND(ISTEXT($E136),ISTEXT($B136)),"산출기준 &gt;&gt;  "&amp;_xlfn.XLOOKUP($E136,산출기준!$D:$D,산출기준!$E:$E,"매칭실패"),"")</f>
        <v/>
      </c>
    </row>
    <row r="137" spans="2:39" ht="18">
      <c r="B137" s="705"/>
      <c r="C137" s="706"/>
      <c r="D137" s="787"/>
      <c r="E137" s="708"/>
      <c r="F137" s="688">
        <v>122</v>
      </c>
      <c r="G137" s="709" t="s">
        <v>2635</v>
      </c>
      <c r="H137" s="710"/>
      <c r="I137" s="711"/>
      <c r="J137" s="712" t="str">
        <f>LEFT(I137,14)</f>
        <v/>
      </c>
      <c r="K137" s="713"/>
      <c r="L137" s="714" t="str">
        <f>IFERROR(VLOOKUP($J137,'WM-AR'!$I$7:$AS$3267,34,FALSE),"")</f>
        <v/>
      </c>
      <c r="M137" s="713" t="str">
        <f>IFERROR(VLOOKUP($J137,'WM-AR'!$I$7:$AS$3267,4,FALSE),"")</f>
        <v/>
      </c>
      <c r="N137" s="713" t="str">
        <f>IFERROR(VLOOKUP($J137,'WM-AR'!$I$7:$AS$3267,6,FALSE),"")</f>
        <v/>
      </c>
      <c r="O137" s="715" t="str">
        <f>IFERROR(VLOOKUP($J137,'WM-AR'!$I$7:$AS$3267,8,FALSE),"")</f>
        <v/>
      </c>
      <c r="P137" s="716" t="str">
        <f>IFERROR(VLOOKUP($J137,'WM-AR'!$I$7:$AS$3267,10,FALSE),"")</f>
        <v/>
      </c>
      <c r="Q137" s="717" t="str">
        <f>IFERROR(VLOOKUP($J137,'WM-AR'!$I$7:$AS$3267,12,FALSE),"")</f>
        <v/>
      </c>
      <c r="R137" s="717" t="str">
        <f>IFERROR(VLOOKUP($J137,'WM-AR'!$I$7:$AS$3267,14,FALSE),"")</f>
        <v/>
      </c>
      <c r="S137" s="717" t="str">
        <f>IFERROR(VLOOKUP($J137,'WM-AR'!$I$7:$AS$3267,16,FALSE),"")</f>
        <v/>
      </c>
      <c r="T137" s="717" t="str">
        <f>IFERROR(VLOOKUP($J137,'WM-AR'!$I$7:$AS$3267,18,FALSE),"")</f>
        <v/>
      </c>
      <c r="U137" s="717" t="str">
        <f>IFERROR(VLOOKUP($J137,'WM-AR'!$I$7:$AS$3267,20,FALSE),"")</f>
        <v/>
      </c>
      <c r="V137" s="717" t="str">
        <f>IFERROR(VLOOKUP($J137,'WM-AR'!$I$7:$AS$3267,22,FALSE),"")</f>
        <v/>
      </c>
      <c r="W137" s="718" t="str">
        <f>IFERROR(VLOOKUP($J137,'WM-AR'!$I$7:$AS$3267,24,FALSE),"")</f>
        <v/>
      </c>
      <c r="X137" s="719" t="str">
        <f>IFERROR(VLOOKUP($J137,'WM-AR'!$I$7:$AS$3267,25,FALSE),"")</f>
        <v/>
      </c>
      <c r="Y137" s="719" t="str">
        <f>IFERROR(VLOOKUP($J137,'WM-AR'!$I$7:$AS$3267,26,FALSE),"")</f>
        <v/>
      </c>
      <c r="Z137" s="719" t="str">
        <f>IFERROR(VLOOKUP($J137,'WM-AR'!$I$7:$AS$3267,27,FALSE),"")</f>
        <v/>
      </c>
      <c r="AA137" s="719" t="str">
        <f>IFERROR(VLOOKUP($J137,'WM-AR'!$I$7:$AS$3267,28,FALSE),"")</f>
        <v/>
      </c>
      <c r="AB137" s="719" t="str">
        <f>IFERROR(VLOOKUP($J137,'WM-AR'!$I$7:$AS$3267,29,FALSE),"")</f>
        <v/>
      </c>
      <c r="AC137" s="719" t="str">
        <f>IFERROR(VLOOKUP($J137,'WM-AR'!$I$7:$AS$3267,30,FALSE),"")</f>
        <v/>
      </c>
      <c r="AD137" s="719" t="str">
        <f>IFERROR(VLOOKUP($J137,'WM-AR'!$I$7:$AS$3267,31,FALSE),"")</f>
        <v/>
      </c>
      <c r="AE137" s="719" t="str">
        <f>IFERROR(VLOOKUP($J137,'WM-AR'!$I$7:$AS$3267,32,FALSE),"")</f>
        <v/>
      </c>
      <c r="AF137" s="719" t="str">
        <f>IFERROR(VLOOKUP($J137,'WM-AR'!$I$7:$AS$3267,33,FALSE),"")</f>
        <v/>
      </c>
      <c r="AG137" s="720"/>
      <c r="AH137" s="721"/>
      <c r="AI137" s="721"/>
      <c r="AJ137" s="722"/>
      <c r="AK137" s="722"/>
      <c r="AL137" s="723"/>
      <c r="AM137" s="88" t="str">
        <f>IF(AND(ISTEXT($E137),ISTEXT($B137)),"산출기준 &gt;&gt;  "&amp;_xlfn.XLOOKUP($E137,산출기준!$D:$D,산출기준!$E:$E,"매칭실패"),"")</f>
        <v/>
      </c>
    </row>
    <row r="138" spans="2:39" ht="18">
      <c r="B138" s="724"/>
      <c r="C138" s="725"/>
      <c r="D138" s="726"/>
      <c r="E138" s="727"/>
      <c r="F138" s="728"/>
      <c r="G138" s="729"/>
      <c r="H138" s="730"/>
      <c r="I138" s="731"/>
      <c r="J138" s="732" t="str">
        <f>LEFT(I138,14)</f>
        <v/>
      </c>
      <c r="K138" s="733"/>
      <c r="L138" s="734" t="str">
        <f>IFERROR(VLOOKUP($J138,'WM-AR'!$I$7:$AS$3267,34,FALSE),"")</f>
        <v/>
      </c>
      <c r="M138" s="733" t="str">
        <f>IFERROR(VLOOKUP($J138,'WM-AR'!$I$7:$AS$3267,4,FALSE),"")</f>
        <v/>
      </c>
      <c r="N138" s="733" t="str">
        <f>IFERROR(VLOOKUP($J138,'WM-AR'!$I$7:$AS$3267,6,FALSE),"")</f>
        <v/>
      </c>
      <c r="O138" s="735" t="str">
        <f>IFERROR(VLOOKUP($J138,'WM-AR'!$I$7:$AS$3267,8,FALSE),"")</f>
        <v/>
      </c>
      <c r="P138" s="736" t="str">
        <f>IFERROR(VLOOKUP($J138,'WM-AR'!$I$7:$AS$3267,10,FALSE),"")</f>
        <v/>
      </c>
      <c r="Q138" s="737" t="str">
        <f>IFERROR(VLOOKUP($J138,'WM-AR'!$I$7:$AS$3267,12,FALSE),"")</f>
        <v/>
      </c>
      <c r="R138" s="737" t="str">
        <f>IFERROR(VLOOKUP($J138,'WM-AR'!$I$7:$AS$3267,14,FALSE),"")</f>
        <v/>
      </c>
      <c r="S138" s="737" t="str">
        <f>IFERROR(VLOOKUP($J138,'WM-AR'!$I$7:$AS$3267,16,FALSE),"")</f>
        <v/>
      </c>
      <c r="T138" s="737" t="str">
        <f>IFERROR(VLOOKUP($J138,'WM-AR'!$I$7:$AS$3267,18,FALSE),"")</f>
        <v/>
      </c>
      <c r="U138" s="737" t="str">
        <f>IFERROR(VLOOKUP($J138,'WM-AR'!$I$7:$AS$3267,20,FALSE),"")</f>
        <v/>
      </c>
      <c r="V138" s="737" t="str">
        <f>IFERROR(VLOOKUP($J138,'WM-AR'!$I$7:$AS$3267,22,FALSE),"")</f>
        <v/>
      </c>
      <c r="W138" s="738" t="str">
        <f>IFERROR(VLOOKUP($J138,'WM-AR'!$I$7:$AS$3267,24,FALSE),"")</f>
        <v/>
      </c>
      <c r="X138" s="739" t="str">
        <f>IFERROR(VLOOKUP($J138,'WM-AR'!$I$7:$AS$3267,25,FALSE),"")</f>
        <v/>
      </c>
      <c r="Y138" s="739" t="str">
        <f>IFERROR(VLOOKUP($J138,'WM-AR'!$I$7:$AS$3267,26,FALSE),"")</f>
        <v/>
      </c>
      <c r="Z138" s="739" t="str">
        <f>IFERROR(VLOOKUP($J138,'WM-AR'!$I$7:$AS$3267,27,FALSE),"")</f>
        <v/>
      </c>
      <c r="AA138" s="739" t="str">
        <f>IFERROR(VLOOKUP($J138,'WM-AR'!$I$7:$AS$3267,28,FALSE),"")</f>
        <v/>
      </c>
      <c r="AB138" s="739" t="str">
        <f>IFERROR(VLOOKUP($J138,'WM-AR'!$I$7:$AS$3267,29,FALSE),"")</f>
        <v/>
      </c>
      <c r="AC138" s="739" t="str">
        <f>IFERROR(VLOOKUP($J138,'WM-AR'!$I$7:$AS$3267,30,FALSE),"")</f>
        <v/>
      </c>
      <c r="AD138" s="739" t="str">
        <f>IFERROR(VLOOKUP($J138,'WM-AR'!$I$7:$AS$3267,31,FALSE),"")</f>
        <v/>
      </c>
      <c r="AE138" s="739" t="str">
        <f>IFERROR(VLOOKUP($J138,'WM-AR'!$I$7:$AS$3267,32,FALSE),"")</f>
        <v/>
      </c>
      <c r="AF138" s="739" t="str">
        <f>IFERROR(VLOOKUP($J138,'WM-AR'!$I$7:$AS$3267,33,FALSE),"")</f>
        <v/>
      </c>
      <c r="AG138" s="740"/>
      <c r="AH138" s="741"/>
      <c r="AI138" s="741"/>
      <c r="AJ138" s="742"/>
      <c r="AK138" s="742"/>
      <c r="AL138" s="743"/>
      <c r="AM138" s="88" t="str">
        <f>IF(AND(ISTEXT($E138),ISTEXT($B138)),"산출기준 &gt;&gt;  "&amp;_xlfn.XLOOKUP($E138,산출기준!$D:$D,산출기준!$E:$E,"매칭실패"),"")</f>
        <v/>
      </c>
    </row>
    <row r="139" spans="2:39" ht="33" outlineLevel="1">
      <c r="B139" s="744"/>
      <c r="C139" s="745"/>
      <c r="D139" s="746"/>
      <c r="E139" s="747" t="s">
        <v>2636</v>
      </c>
      <c r="F139" s="745" t="s">
        <v>2596</v>
      </c>
      <c r="G139" s="748" t="str">
        <f>VLOOKUP(E139,'참조용_Int Finish_Style-WM_DB'!$C$5:$D$133,2,FALSE)</f>
        <v xml:space="preserve"> | A04AN083-00001 | A04AP085-00001 | A04AS168-00003</v>
      </c>
      <c r="H139" s="749"/>
      <c r="I139" s="750"/>
      <c r="J139" s="751"/>
      <c r="K139" s="752"/>
      <c r="L139" s="752"/>
      <c r="M139" s="752"/>
      <c r="N139" s="752"/>
      <c r="O139" s="752"/>
      <c r="P139" s="752"/>
      <c r="Q139" s="752"/>
      <c r="R139" s="752"/>
      <c r="S139" s="752"/>
      <c r="T139" s="752"/>
      <c r="U139" s="752"/>
      <c r="V139" s="752"/>
      <c r="W139" s="752"/>
      <c r="X139" s="752"/>
      <c r="Y139" s="752"/>
      <c r="Z139" s="752"/>
      <c r="AA139" s="752"/>
      <c r="AB139" s="752"/>
      <c r="AC139" s="752"/>
      <c r="AD139" s="752"/>
      <c r="AE139" s="752"/>
      <c r="AF139" s="753"/>
      <c r="AG139" s="754"/>
      <c r="AH139" s="755"/>
      <c r="AI139" s="755"/>
      <c r="AJ139" s="753"/>
      <c r="AK139" s="756"/>
      <c r="AL139" s="757"/>
      <c r="AM139" s="88" t="str">
        <f>IF(AND(ISTEXT($E139),ISTEXT($B139)),"산출기준 &gt;&gt;  "&amp;_xlfn.XLOOKUP($E139,산출기준!$D:$D,산출기준!$E:$E,"매칭실패"),"")</f>
        <v/>
      </c>
    </row>
    <row r="140" spans="2:39" ht="33" customHeight="1" outlineLevel="1">
      <c r="B140" s="758"/>
      <c r="C140" s="759"/>
      <c r="D140" s="760"/>
      <c r="E140" s="761"/>
      <c r="F140" s="762"/>
      <c r="G140" s="759" t="str">
        <f>IF(IF(O140=0,"",O140)&amp;" | "&amp;IF(P140=0,"",P140)&amp;" | "&amp;IF(R140=0,"",R140)&amp;" | "&amp;IF(S140=0,"",S140)=" |  |  | ","",IF(O140=0,"",O140)&amp;" | "&amp;IF(P140=0,"",P140)&amp;" | "&amp;IF(R140=0,"",R140)&amp;" | "&amp;IF(S140=0,"",S140))</f>
        <v xml:space="preserve">Floor Tile | Ceramic Tile |  | </v>
      </c>
      <c r="H140" s="763" t="str" cm="1">
        <f t="array" ref="H140:H142">_xlfn.TEXTSPLIT(G139,," | ",TRUE)</f>
        <v>A04AN083-00001</v>
      </c>
      <c r="I140" s="764" t="str">
        <f>IF(_xlfn.XLOOKUP(H140,'WM-AR'!I:I,'WM-AR'!F:F,"")=0,"",_xlfn.XLOOKUP(H140,'WM-AR'!I:I,'WM-AR'!F:F,""))</f>
        <v xml:space="preserve">A04AN083-00001 Finishing Work Tile Work Floor Tile Ceramic Tile     Non-Slip Type, w/ Mortar Bond Coat or Adhesive  </v>
      </c>
      <c r="J140" s="765" t="str">
        <f>LEFT(I140,14)</f>
        <v>A04AN083-00001</v>
      </c>
      <c r="K140" s="766"/>
      <c r="L140" s="766" t="str">
        <f>IFERROR(VLOOKUP($J140,'WM-AR'!$I$7:$AS$3267,34,FALSE),"")</f>
        <v>M2</v>
      </c>
      <c r="M140" s="766" t="str">
        <f>IFERROR(VLOOKUP($J140,'WM-AR'!$I$7:$AS$3267,4,FALSE),"")</f>
        <v>Finishing Work</v>
      </c>
      <c r="N140" s="766" t="str">
        <f>IFERROR(VLOOKUP($J140,'WM-AR'!$I$7:$AS$3267,6,FALSE),"")</f>
        <v>Tile Work</v>
      </c>
      <c r="O140" s="766" t="str">
        <f>IFERROR(VLOOKUP($J140,'WM-AR'!$I$7:$AS$3267,8,FALSE),"")</f>
        <v>Floor Tile</v>
      </c>
      <c r="P140" s="766" t="str">
        <f>IFERROR(VLOOKUP($J140,'WM-AR'!$I$7:$AS$3267,10,FALSE),"")</f>
        <v>Ceramic Tile</v>
      </c>
      <c r="Q140" s="766">
        <f>IFERROR(VLOOKUP($J140,'WM-AR'!$I$7:$AS$3267,12,FALSE),"")</f>
        <v>0</v>
      </c>
      <c r="R140" s="766">
        <f>IFERROR(VLOOKUP($J140,'WM-AR'!$I$7:$AS$3267,14,FALSE),"")</f>
        <v>0</v>
      </c>
      <c r="S140" s="766">
        <f>IFERROR(VLOOKUP($J140,'WM-AR'!$I$7:$AS$3267,16,FALSE),"")</f>
        <v>0</v>
      </c>
      <c r="T140" s="766">
        <f>IFERROR(VLOOKUP($J140,'WM-AR'!$I$7:$AS$3267,18,FALSE),"")</f>
        <v>0</v>
      </c>
      <c r="U140" s="766" t="str">
        <f>IFERROR(VLOOKUP($J140,'WM-AR'!$I$7:$AS$3267,20,FALSE),"")</f>
        <v>Non-Slip Type, w/ Mortar Bond Coat or Adhesive</v>
      </c>
      <c r="V140" s="766">
        <f>IFERROR(VLOOKUP($J140,'WM-AR'!$I$7:$AS$3267,22,FALSE),"")</f>
        <v>0</v>
      </c>
      <c r="W140" s="766">
        <f>IFERROR(VLOOKUP($J140,'WM-AR'!$I$7:$AS$3267,24,FALSE),"")</f>
        <v>0</v>
      </c>
      <c r="X140" s="766">
        <f>IFERROR(VLOOKUP($J140,'WM-AR'!$I$7:$AS$3267,25,FALSE),"")</f>
        <v>0</v>
      </c>
      <c r="Y140" s="766" t="str">
        <f>IFERROR(VLOOKUP($J140,'WM-AR'!$I$7:$AS$3267,26,FALSE),"")</f>
        <v>Tile Size=W(  )mm x L(  )mm x THK(  )mm</v>
      </c>
      <c r="Z140" s="766">
        <f>IFERROR(VLOOKUP($J140,'WM-AR'!$I$7:$AS$3267,27,FALSE),"")</f>
        <v>0</v>
      </c>
      <c r="AA140" s="766">
        <f>IFERROR(VLOOKUP($J140,'WM-AR'!$I$7:$AS$3267,28,FALSE),"")</f>
        <v>0</v>
      </c>
      <c r="AB140" s="766">
        <f>IFERROR(VLOOKUP($J140,'WM-AR'!$I$7:$AS$3267,29,FALSE),"")</f>
        <v>0</v>
      </c>
      <c r="AC140" s="766">
        <f>IFERROR(VLOOKUP($J140,'WM-AR'!$I$7:$AS$3267,30,FALSE),"")</f>
        <v>0</v>
      </c>
      <c r="AD140" s="766">
        <f>IFERROR(VLOOKUP($J140,'WM-AR'!$I$7:$AS$3267,31,FALSE),"")</f>
        <v>0</v>
      </c>
      <c r="AE140" s="766">
        <f>IFERROR(VLOOKUP($J140,'WM-AR'!$I$7:$AS$3267,32,FALSE),"")</f>
        <v>0</v>
      </c>
      <c r="AF140" s="766" t="str">
        <f>IFERROR(VLOOKUP($J140,'WM-AR'!$I$7:$AS$3267,33,FALSE),"")</f>
        <v/>
      </c>
      <c r="AG140" s="767"/>
      <c r="AH140" s="768" t="s">
        <v>1815</v>
      </c>
      <c r="AI140" s="768" t="s">
        <v>1815</v>
      </c>
      <c r="AJ140" s="769"/>
      <c r="AK140" s="769" t="str">
        <f t="shared" ref="AK140:AK143" si="36">L140</f>
        <v>M2</v>
      </c>
      <c r="AL140" s="770"/>
      <c r="AM140" s="88" t="str">
        <f>IF(AND(ISTEXT($E140),ISTEXT($B140)),"산출기준 &gt;&gt;  "&amp;_xlfn.XLOOKUP($E140,산출기준!$D:$D,산출기준!$E:$E,"매칭실패"),"")</f>
        <v/>
      </c>
    </row>
    <row r="141" spans="2:39" ht="33" customHeight="1" outlineLevel="1">
      <c r="B141" s="758"/>
      <c r="C141" s="759"/>
      <c r="D141" s="760"/>
      <c r="E141" s="761"/>
      <c r="F141" s="762"/>
      <c r="G141" s="759" t="str">
        <f t="shared" ref="G141:G143" si="37">IF(IF(O141=0,"",O141)&amp;" | "&amp;IF(P141=0,"",P141)&amp;" | "&amp;IF(R141=0,"",R141)&amp;" | "&amp;IF(S141=0,"",S141)=" |  |  | ","",IF(O141=0,"",O141)&amp;" | "&amp;IF(P141=0,"",P141)&amp;" | "&amp;IF(R141=0,"",R141)&amp;" | "&amp;IF(S141=0,"",S141))</f>
        <v xml:space="preserve">Liquid Waterproofing |  |  | </v>
      </c>
      <c r="H141" s="763" t="str">
        <v>A04AP085-00001</v>
      </c>
      <c r="I141" s="764" t="str">
        <f>IF(_xlfn.XLOOKUP(H141,'WM-AR'!I:I,'WM-AR'!F:F,"")=0,"",_xlfn.XLOOKUP(H141,'WM-AR'!I:I,'WM-AR'!F:F,""))</f>
        <v xml:space="preserve">A04AP085-00001 Finishing Work Waterproofing Work Liquid Waterproofing     for Internal Floor Area Min. 2 Coats  </v>
      </c>
      <c r="J141" s="765" t="str">
        <f t="shared" ref="J141:J143" si="38">LEFT(I141,14)</f>
        <v>A04AP085-00001</v>
      </c>
      <c r="K141" s="766"/>
      <c r="L141" s="766" t="str">
        <f>IFERROR(VLOOKUP($J141,'WM-AR'!$I$7:$AS$3267,34,FALSE),"")</f>
        <v>M2</v>
      </c>
      <c r="M141" s="766" t="str">
        <f>IFERROR(VLOOKUP($J141,'WM-AR'!$I$7:$AS$3267,4,FALSE),"")</f>
        <v>Finishing Work</v>
      </c>
      <c r="N141" s="766" t="str">
        <f>IFERROR(VLOOKUP($J141,'WM-AR'!$I$7:$AS$3267,6,FALSE),"")</f>
        <v>Waterproofing Work</v>
      </c>
      <c r="O141" s="766" t="str">
        <f>IFERROR(VLOOKUP($J141,'WM-AR'!$I$7:$AS$3267,8,FALSE),"")</f>
        <v>Liquid Waterproofing</v>
      </c>
      <c r="P141" s="766">
        <f>IFERROR(VLOOKUP($J141,'WM-AR'!$I$7:$AS$3267,10,FALSE),"")</f>
        <v>0</v>
      </c>
      <c r="Q141" s="766">
        <f>IFERROR(VLOOKUP($J141,'WM-AR'!$I$7:$AS$3267,12,FALSE),"")</f>
        <v>0</v>
      </c>
      <c r="R141" s="766">
        <f>IFERROR(VLOOKUP($J141,'WM-AR'!$I$7:$AS$3267,14,FALSE),"")</f>
        <v>0</v>
      </c>
      <c r="S141" s="766">
        <f>IFERROR(VLOOKUP($J141,'WM-AR'!$I$7:$AS$3267,16,FALSE),"")</f>
        <v>0</v>
      </c>
      <c r="T141" s="766" t="str">
        <f>IFERROR(VLOOKUP($J141,'WM-AR'!$I$7:$AS$3267,18,FALSE),"")</f>
        <v>for Internal Floor Area</v>
      </c>
      <c r="U141" s="766" t="str">
        <f>IFERROR(VLOOKUP($J141,'WM-AR'!$I$7:$AS$3267,20,FALSE),"")</f>
        <v>Min. 2 Coats</v>
      </c>
      <c r="V141" s="766">
        <f>IFERROR(VLOOKUP($J141,'WM-AR'!$I$7:$AS$3267,22,FALSE),"")</f>
        <v>0</v>
      </c>
      <c r="W141" s="766" t="str">
        <f>IFERROR(VLOOKUP($J141,'WM-AR'!$I$7:$AS$3267,24,FALSE),"")</f>
        <v/>
      </c>
      <c r="X141" s="766">
        <f>IFERROR(VLOOKUP($J141,'WM-AR'!$I$7:$AS$3267,25,FALSE),"")</f>
        <v>0</v>
      </c>
      <c r="Y141" s="766" t="str">
        <f>IFERROR(VLOOKUP($J141,'WM-AR'!$I$7:$AS$3267,26,FALSE),"")</f>
        <v/>
      </c>
      <c r="Z141" s="766">
        <f>IFERROR(VLOOKUP($J141,'WM-AR'!$I$7:$AS$3267,27,FALSE),"")</f>
        <v>0</v>
      </c>
      <c r="AA141" s="766">
        <f>IFERROR(VLOOKUP($J141,'WM-AR'!$I$7:$AS$3267,28,FALSE),"")</f>
        <v>0</v>
      </c>
      <c r="AB141" s="766">
        <f>IFERROR(VLOOKUP($J141,'WM-AR'!$I$7:$AS$3267,29,FALSE),"")</f>
        <v>0</v>
      </c>
      <c r="AC141" s="766">
        <f>IFERROR(VLOOKUP($J141,'WM-AR'!$I$7:$AS$3267,30,FALSE),"")</f>
        <v>0</v>
      </c>
      <c r="AD141" s="766">
        <f>IFERROR(VLOOKUP($J141,'WM-AR'!$I$7:$AS$3267,31,FALSE),"")</f>
        <v>0</v>
      </c>
      <c r="AE141" s="766">
        <f>IFERROR(VLOOKUP($J141,'WM-AR'!$I$7:$AS$3267,32,FALSE),"")</f>
        <v>0</v>
      </c>
      <c r="AF141" s="766" t="str">
        <f>IFERROR(VLOOKUP($J141,'WM-AR'!$I$7:$AS$3267,33,FALSE),"")</f>
        <v/>
      </c>
      <c r="AG141" s="767"/>
      <c r="AH141" s="768" t="s">
        <v>1657</v>
      </c>
      <c r="AI141" s="768" t="s">
        <v>1815</v>
      </c>
      <c r="AJ141" s="769"/>
      <c r="AK141" s="769" t="str">
        <f t="shared" si="36"/>
        <v>M2</v>
      </c>
      <c r="AL141" s="770"/>
      <c r="AM141" s="88" t="str">
        <f>IF(AND(ISTEXT($E141),ISTEXT($B141)),"산출기준 &gt;&gt;  "&amp;_xlfn.XLOOKUP($E141,산출기준!$D:$D,산출기준!$E:$E,"매칭실패"),"")</f>
        <v/>
      </c>
    </row>
    <row r="142" spans="2:39" ht="33" customHeight="1" outlineLevel="1">
      <c r="B142" s="758"/>
      <c r="C142" s="759"/>
      <c r="D142" s="760"/>
      <c r="E142" s="761"/>
      <c r="F142" s="762"/>
      <c r="G142" s="759" t="str">
        <f t="shared" si="37"/>
        <v xml:space="preserve">Screed |  |  | </v>
      </c>
      <c r="H142" s="763" t="str">
        <v>A04AS168-00003</v>
      </c>
      <c r="I142" s="764" t="str">
        <f>IF(_xlfn.XLOOKUP(H142,'WM-AR'!I:I,'WM-AR'!F:F,"")=0,"",_xlfn.XLOOKUP(H142,'WM-AR'!I:I,'WM-AR'!F:F,""))</f>
        <v>A04AS168-00003 Finishing Work Exterior/Interior Finish Work Screed      w/o Welded Wire Fabric  75mm≤THK</v>
      </c>
      <c r="J142" s="765" t="str">
        <f t="shared" si="38"/>
        <v>A04AS168-00003</v>
      </c>
      <c r="K142" s="766"/>
      <c r="L142" s="766" t="str">
        <f>IFERROR(VLOOKUP($J142,'WM-AR'!$I$7:$AS$3267,34,FALSE),"")</f>
        <v>M2</v>
      </c>
      <c r="M142" s="766" t="str">
        <f>IFERROR(VLOOKUP($J142,'WM-AR'!$I$7:$AS$3267,4,FALSE),"")</f>
        <v>Finishing Work</v>
      </c>
      <c r="N142" s="766" t="str">
        <f>IFERROR(VLOOKUP($J142,'WM-AR'!$I$7:$AS$3267,6,FALSE),"")</f>
        <v>Exterior/Interior Finish Work</v>
      </c>
      <c r="O142" s="766" t="str">
        <f>IFERROR(VLOOKUP($J142,'WM-AR'!$I$7:$AS$3267,8,FALSE),"")</f>
        <v>Screed</v>
      </c>
      <c r="P142" s="766">
        <f>IFERROR(VLOOKUP($J142,'WM-AR'!$I$7:$AS$3267,10,FALSE),"")</f>
        <v>0</v>
      </c>
      <c r="Q142" s="766">
        <f>IFERROR(VLOOKUP($J142,'WM-AR'!$I$7:$AS$3267,12,FALSE),"")</f>
        <v>0</v>
      </c>
      <c r="R142" s="766">
        <f>IFERROR(VLOOKUP($J142,'WM-AR'!$I$7:$AS$3267,14,FALSE),"")</f>
        <v>0</v>
      </c>
      <c r="S142" s="766">
        <f>IFERROR(VLOOKUP($J142,'WM-AR'!$I$7:$AS$3267,16,FALSE),"")</f>
        <v>0</v>
      </c>
      <c r="T142" s="766">
        <f>IFERROR(VLOOKUP($J142,'WM-AR'!$I$7:$AS$3267,18,FALSE),"")</f>
        <v>0</v>
      </c>
      <c r="U142" s="766" t="str">
        <f>IFERROR(VLOOKUP($J142,'WM-AR'!$I$7:$AS$3267,20,FALSE),"")</f>
        <v>w/o Welded Wire Fabric</v>
      </c>
      <c r="V142" s="766">
        <f>IFERROR(VLOOKUP($J142,'WM-AR'!$I$7:$AS$3267,22,FALSE),"")</f>
        <v>0</v>
      </c>
      <c r="W142" s="766" t="str">
        <f>IFERROR(VLOOKUP($J142,'WM-AR'!$I$7:$AS$3267,24,FALSE),"")</f>
        <v>75mm≤THK</v>
      </c>
      <c r="X142" s="766">
        <f>IFERROR(VLOOKUP($J142,'WM-AR'!$I$7:$AS$3267,25,FALSE),"")</f>
        <v>0</v>
      </c>
      <c r="Y142" s="766" t="str">
        <f>IFERROR(VLOOKUP($J142,'WM-AR'!$I$7:$AS$3267,26,FALSE),"")</f>
        <v>THK=(  )mm</v>
      </c>
      <c r="Z142" s="766">
        <f>IFERROR(VLOOKUP($J142,'WM-AR'!$I$7:$AS$3267,27,FALSE),"")</f>
        <v>0</v>
      </c>
      <c r="AA142" s="766">
        <f>IFERROR(VLOOKUP($J142,'WM-AR'!$I$7:$AS$3267,28,FALSE),"")</f>
        <v>0</v>
      </c>
      <c r="AB142" s="766">
        <f>IFERROR(VLOOKUP($J142,'WM-AR'!$I$7:$AS$3267,29,FALSE),"")</f>
        <v>0</v>
      </c>
      <c r="AC142" s="766">
        <f>IFERROR(VLOOKUP($J142,'WM-AR'!$I$7:$AS$3267,30,FALSE),"")</f>
        <v>0</v>
      </c>
      <c r="AD142" s="766">
        <f>IFERROR(VLOOKUP($J142,'WM-AR'!$I$7:$AS$3267,31,FALSE),"")</f>
        <v>0</v>
      </c>
      <c r="AE142" s="766">
        <f>IFERROR(VLOOKUP($J142,'WM-AR'!$I$7:$AS$3267,32,FALSE),"")</f>
        <v>0</v>
      </c>
      <c r="AF142" s="766" t="str">
        <f>IFERROR(VLOOKUP($J142,'WM-AR'!$I$7:$AS$3267,33,FALSE),"")</f>
        <v/>
      </c>
      <c r="AG142" s="767"/>
      <c r="AH142" s="768" t="s">
        <v>1657</v>
      </c>
      <c r="AI142" s="768" t="s">
        <v>1815</v>
      </c>
      <c r="AJ142" s="769"/>
      <c r="AK142" s="769" t="str">
        <f t="shared" si="36"/>
        <v>M2</v>
      </c>
      <c r="AL142" s="770"/>
      <c r="AM142" s="88" t="str">
        <f>IF(AND(ISTEXT($E142),ISTEXT($B142)),"산출기준 &gt;&gt;  "&amp;_xlfn.XLOOKUP($E142,산출기준!$D:$D,산출기준!$E:$E,"매칭실패"),"")</f>
        <v/>
      </c>
    </row>
    <row r="143" spans="2:39" s="600" customFormat="1" ht="33" customHeight="1" outlineLevel="1">
      <c r="B143" s="774"/>
      <c r="C143" s="760"/>
      <c r="D143" s="760"/>
      <c r="E143" s="777"/>
      <c r="F143" s="778"/>
      <c r="G143" s="760" t="str">
        <f t="shared" si="37"/>
        <v/>
      </c>
      <c r="H143" s="760"/>
      <c r="I143" s="779"/>
      <c r="J143" s="780" t="str">
        <f t="shared" si="38"/>
        <v/>
      </c>
      <c r="K143" s="781"/>
      <c r="L143" s="781" t="str">
        <f>IFERROR(VLOOKUP($J143,'WM-AR'!$I$7:$AS$3267,34,FALSE),"")</f>
        <v/>
      </c>
      <c r="M143" s="781" t="str">
        <f>IFERROR(VLOOKUP($J143,'WM-AR'!$I$7:$AS$3267,4,FALSE),"")</f>
        <v/>
      </c>
      <c r="N143" s="781" t="str">
        <f>IFERROR(VLOOKUP($J143,'WM-AR'!$I$7:$AS$3267,6,FALSE),"")</f>
        <v/>
      </c>
      <c r="O143" s="781" t="str">
        <f>IFERROR(VLOOKUP($J143,'WM-AR'!$I$7:$AS$3267,8,FALSE),"")</f>
        <v/>
      </c>
      <c r="P143" s="781" t="str">
        <f>IFERROR(VLOOKUP($J143,'WM-AR'!$I$7:$AS$3267,10,FALSE),"")</f>
        <v/>
      </c>
      <c r="Q143" s="781" t="str">
        <f>IFERROR(VLOOKUP($J143,'WM-AR'!$I$7:$AS$3267,12,FALSE),"")</f>
        <v/>
      </c>
      <c r="R143" s="781" t="str">
        <f>IFERROR(VLOOKUP($J143,'WM-AR'!$I$7:$AS$3267,14,FALSE),"")</f>
        <v/>
      </c>
      <c r="S143" s="781" t="str">
        <f>IFERROR(VLOOKUP($J143,'WM-AR'!$I$7:$AS$3267,16,FALSE),"")</f>
        <v/>
      </c>
      <c r="T143" s="781" t="str">
        <f>IFERROR(VLOOKUP($J143,'WM-AR'!$I$7:$AS$3267,18,FALSE),"")</f>
        <v/>
      </c>
      <c r="U143" s="781" t="str">
        <f>IFERROR(VLOOKUP($J143,'WM-AR'!$I$7:$AS$3267,20,FALSE),"")</f>
        <v/>
      </c>
      <c r="V143" s="781" t="str">
        <f>IFERROR(VLOOKUP($J143,'WM-AR'!$I$7:$AS$3267,22,FALSE),"")</f>
        <v/>
      </c>
      <c r="W143" s="781" t="str">
        <f>IFERROR(VLOOKUP($J143,'WM-AR'!$I$7:$AS$3267,24,FALSE),"")</f>
        <v/>
      </c>
      <c r="X143" s="781" t="str">
        <f>IFERROR(VLOOKUP($J143,'WM-AR'!$I$7:$AS$3267,25,FALSE),"")</f>
        <v/>
      </c>
      <c r="Y143" s="781" t="str">
        <f>IFERROR(VLOOKUP($J143,'WM-AR'!$I$7:$AS$3267,26,FALSE),"")</f>
        <v/>
      </c>
      <c r="Z143" s="781" t="str">
        <f>IFERROR(VLOOKUP($J143,'WM-AR'!$I$7:$AS$3267,27,FALSE),"")</f>
        <v/>
      </c>
      <c r="AA143" s="781" t="str">
        <f>IFERROR(VLOOKUP($J143,'WM-AR'!$I$7:$AS$3267,28,FALSE),"")</f>
        <v/>
      </c>
      <c r="AB143" s="781" t="str">
        <f>IFERROR(VLOOKUP($J143,'WM-AR'!$I$7:$AS$3267,29,FALSE),"")</f>
        <v/>
      </c>
      <c r="AC143" s="781" t="str">
        <f>IFERROR(VLOOKUP($J143,'WM-AR'!$I$7:$AS$3267,30,FALSE),"")</f>
        <v/>
      </c>
      <c r="AD143" s="781" t="str">
        <f>IFERROR(VLOOKUP($J143,'WM-AR'!$I$7:$AS$3267,31,FALSE),"")</f>
        <v/>
      </c>
      <c r="AE143" s="781" t="str">
        <f>IFERROR(VLOOKUP($J143,'WM-AR'!$I$7:$AS$3267,32,FALSE),"")</f>
        <v/>
      </c>
      <c r="AF143" s="781" t="str">
        <f>IFERROR(VLOOKUP($J143,'WM-AR'!$I$7:$AS$3267,33,FALSE),"")</f>
        <v/>
      </c>
      <c r="AG143" s="767"/>
      <c r="AH143" s="768"/>
      <c r="AI143" s="768"/>
      <c r="AJ143" s="782"/>
      <c r="AK143" s="782" t="str">
        <f t="shared" si="36"/>
        <v/>
      </c>
      <c r="AL143" s="779"/>
      <c r="AM143" s="600" t="str">
        <f>IF(AND(ISTEXT($E143),ISTEXT($B143)),"산출기준 &gt;&gt;  "&amp;_xlfn.XLOOKUP($E143,산출기준!$D:$D,산출기준!$E:$E,"매칭실패"),"")</f>
        <v/>
      </c>
    </row>
    <row r="144" spans="2:39" outlineLevel="1">
      <c r="B144" s="744"/>
      <c r="C144" s="745"/>
      <c r="D144" s="746"/>
      <c r="E144" s="747" t="s">
        <v>2637</v>
      </c>
      <c r="F144" s="745" t="s">
        <v>2599</v>
      </c>
      <c r="G144" s="748" t="str">
        <f>VLOOKUP(E144,'참조용_Int Finish_Style-WM_DB'!$C$5:$D$133,2,FALSE)</f>
        <v xml:space="preserve"> | A04AN084-00004 |  | </v>
      </c>
      <c r="H144" s="749"/>
      <c r="I144" s="750"/>
      <c r="J144" s="751"/>
      <c r="K144" s="752"/>
      <c r="L144" s="752"/>
      <c r="M144" s="752"/>
      <c r="N144" s="752"/>
      <c r="O144" s="752"/>
      <c r="P144" s="752"/>
      <c r="Q144" s="752"/>
      <c r="R144" s="752"/>
      <c r="S144" s="752"/>
      <c r="T144" s="752"/>
      <c r="U144" s="752"/>
      <c r="V144" s="752"/>
      <c r="W144" s="752"/>
      <c r="X144" s="752"/>
      <c r="Y144" s="752"/>
      <c r="Z144" s="752"/>
      <c r="AA144" s="752"/>
      <c r="AB144" s="752"/>
      <c r="AC144" s="752"/>
      <c r="AD144" s="752"/>
      <c r="AE144" s="752"/>
      <c r="AF144" s="753"/>
      <c r="AG144" s="754"/>
      <c r="AH144" s="755"/>
      <c r="AI144" s="755"/>
      <c r="AJ144" s="753"/>
      <c r="AK144" s="756"/>
      <c r="AL144" s="771"/>
      <c r="AM144" s="88" t="str">
        <f>IF(AND(ISTEXT($E144),ISTEXT($B144)),"산출기준 &gt;&gt;  "&amp;_xlfn.XLOOKUP($E144,산출기준!$D:$D,산출기준!$E:$E,"매칭실패"),"")</f>
        <v/>
      </c>
    </row>
    <row r="145" spans="2:39" ht="33" customHeight="1" outlineLevel="1">
      <c r="B145" s="772"/>
      <c r="C145" s="773"/>
      <c r="D145" s="774"/>
      <c r="E145" s="761"/>
      <c r="F145" s="775"/>
      <c r="G145" s="759" t="str">
        <f>IF(IF(O145=0,"",O145)&amp;" | "&amp;IF(P145=0,"",P145)&amp;" | "&amp;IF(R145=0,"",R145)&amp;" | "&amp;IF(S145=0,"",S145)=" |  |  | ","",IF(O145=0,"",O145)&amp;" | "&amp;IF(P145=0,"",P145)&amp;" | "&amp;IF(R145=0,"",R145)&amp;" | "&amp;IF(S145=0,"",S145))</f>
        <v xml:space="preserve">Skirt Tile | Glazed Ceramic Tile |  | </v>
      </c>
      <c r="H145" s="763" t="str" cm="1">
        <f t="array" ref="H145">_xlfn.TEXTSPLIT(G144,," | ",TRUE)</f>
        <v>A04AN084-00004</v>
      </c>
      <c r="I145" s="764" t="str">
        <f>IF(_xlfn.XLOOKUP(H145,'WM-AR'!I:I,'WM-AR'!F:F,"")=0,"",_xlfn.XLOOKUP(H145,'WM-AR'!I:I,'WM-AR'!F:F,""))</f>
        <v>A04AN084-00004 Finishing Work Tile Work Skirt Tile Glazed Ceramic Tile     w/ Mortar Bond Coat or Adhesive  H&lt;150mm</v>
      </c>
      <c r="J145" s="765" t="str">
        <f>LEFT(I145,14)</f>
        <v>A04AN084-00004</v>
      </c>
      <c r="K145" s="766"/>
      <c r="L145" s="766" t="str">
        <f>IFERROR(VLOOKUP($J145,'WM-AR'!$I$7:$AS$3267,34,FALSE),"")</f>
        <v>M</v>
      </c>
      <c r="M145" s="766" t="str">
        <f>IFERROR(VLOOKUP($J145,'WM-AR'!$I$7:$AS$3267,4,FALSE),"")</f>
        <v>Finishing Work</v>
      </c>
      <c r="N145" s="766" t="str">
        <f>IFERROR(VLOOKUP($J145,'WM-AR'!$I$7:$AS$3267,6,FALSE),"")</f>
        <v>Tile Work</v>
      </c>
      <c r="O145" s="766" t="str">
        <f>IFERROR(VLOOKUP($J145,'WM-AR'!$I$7:$AS$3267,8,FALSE),"")</f>
        <v>Skirt Tile</v>
      </c>
      <c r="P145" s="766" t="str">
        <f>IFERROR(VLOOKUP($J145,'WM-AR'!$I$7:$AS$3267,10,FALSE),"")</f>
        <v>Glazed Ceramic Tile</v>
      </c>
      <c r="Q145" s="766">
        <f>IFERROR(VLOOKUP($J145,'WM-AR'!$I$7:$AS$3267,12,FALSE),"")</f>
        <v>0</v>
      </c>
      <c r="R145" s="766">
        <f>IFERROR(VLOOKUP($J145,'WM-AR'!$I$7:$AS$3267,14,FALSE),"")</f>
        <v>0</v>
      </c>
      <c r="S145" s="766">
        <f>IFERROR(VLOOKUP($J145,'WM-AR'!$I$7:$AS$3267,16,FALSE),"")</f>
        <v>0</v>
      </c>
      <c r="T145" s="766">
        <f>IFERROR(VLOOKUP($J145,'WM-AR'!$I$7:$AS$3267,18,FALSE),"")</f>
        <v>0</v>
      </c>
      <c r="U145" s="766" t="str">
        <f>IFERROR(VLOOKUP($J145,'WM-AR'!$I$7:$AS$3267,20,FALSE),"")</f>
        <v>w/ Mortar Bond Coat or Adhesive</v>
      </c>
      <c r="V145" s="766">
        <f>IFERROR(VLOOKUP($J145,'WM-AR'!$I$7:$AS$3267,22,FALSE),"")</f>
        <v>0</v>
      </c>
      <c r="W145" s="766" t="str">
        <f>IFERROR(VLOOKUP($J145,'WM-AR'!$I$7:$AS$3267,24,FALSE),"")</f>
        <v>H&lt;150mm</v>
      </c>
      <c r="X145" s="766">
        <f>IFERROR(VLOOKUP($J145,'WM-AR'!$I$7:$AS$3267,25,FALSE),"")</f>
        <v>0</v>
      </c>
      <c r="Y145" s="766" t="str">
        <f>IFERROR(VLOOKUP($J145,'WM-AR'!$I$7:$AS$3267,26,FALSE),"")</f>
        <v>H=(  )mm</v>
      </c>
      <c r="Z145" s="766">
        <f>IFERROR(VLOOKUP($J145,'WM-AR'!$I$7:$AS$3267,27,FALSE),"")</f>
        <v>0</v>
      </c>
      <c r="AA145" s="766">
        <f>IFERROR(VLOOKUP($J145,'WM-AR'!$I$7:$AS$3267,28,FALSE),"")</f>
        <v>0</v>
      </c>
      <c r="AB145" s="766">
        <f>IFERROR(VLOOKUP($J145,'WM-AR'!$I$7:$AS$3267,29,FALSE),"")</f>
        <v>0</v>
      </c>
      <c r="AC145" s="766">
        <f>IFERROR(VLOOKUP($J145,'WM-AR'!$I$7:$AS$3267,30,FALSE),"")</f>
        <v>0</v>
      </c>
      <c r="AD145" s="766">
        <f>IFERROR(VLOOKUP($J145,'WM-AR'!$I$7:$AS$3267,31,FALSE),"")</f>
        <v>0</v>
      </c>
      <c r="AE145" s="766">
        <f>IFERROR(VLOOKUP($J145,'WM-AR'!$I$7:$AS$3267,32,FALSE),"")</f>
        <v>0</v>
      </c>
      <c r="AF145" s="766" t="str">
        <f>IFERROR(VLOOKUP($J145,'WM-AR'!$I$7:$AS$3267,33,FALSE),"")</f>
        <v/>
      </c>
      <c r="AG145" s="767"/>
      <c r="AH145" s="768" t="s">
        <v>1670</v>
      </c>
      <c r="AI145" s="768" t="s">
        <v>1670</v>
      </c>
      <c r="AJ145" s="769"/>
      <c r="AK145" s="769" t="str">
        <f>L145</f>
        <v>M</v>
      </c>
      <c r="AL145" s="770"/>
      <c r="AM145" s="88" t="str">
        <f>IF(AND(ISTEXT($E145),ISTEXT($B145)),"산출기준 &gt;&gt;  "&amp;_xlfn.XLOOKUP($E145,산출기준!$D:$D,산출기준!$E:$E,"매칭실패"),"")</f>
        <v/>
      </c>
    </row>
    <row r="146" spans="2:39" ht="33" customHeight="1" outlineLevel="1">
      <c r="B146" s="772"/>
      <c r="C146" s="773"/>
      <c r="D146" s="774"/>
      <c r="E146" s="761"/>
      <c r="F146" s="775"/>
      <c r="G146" s="759" t="str">
        <f t="shared" ref="G146:G148" si="39">IF(IF(O146=0,"",O146)&amp;" | "&amp;IF(P146=0,"",P146)&amp;" | "&amp;IF(R146=0,"",R146)&amp;" | "&amp;IF(S146=0,"",S146)=" |  |  | ","",IF(O146=0,"",O146)&amp;" | "&amp;IF(P146=0,"",P146)&amp;" | "&amp;IF(R146=0,"",R146)&amp;" | "&amp;IF(S146=0,"",S146))</f>
        <v/>
      </c>
      <c r="H146" s="763"/>
      <c r="I146" s="764" t="str">
        <f>IF(_xlfn.XLOOKUP(H146,'WM-AR'!I:I,'WM-AR'!F:F,"")=0,"",_xlfn.XLOOKUP(H146,'WM-AR'!I:I,'WM-AR'!F:F,""))</f>
        <v/>
      </c>
      <c r="J146" s="765" t="str">
        <f t="shared" ref="J146:J148" si="40">LEFT(I146,14)</f>
        <v/>
      </c>
      <c r="K146" s="766"/>
      <c r="L146" s="766" t="str">
        <f>IFERROR(VLOOKUP($J146,'WM-AR'!$I$7:$AS$3267,34,FALSE),"")</f>
        <v/>
      </c>
      <c r="M146" s="766" t="str">
        <f>IFERROR(VLOOKUP($J146,'WM-AR'!$I$7:$AS$3267,4,FALSE),"")</f>
        <v/>
      </c>
      <c r="N146" s="766" t="str">
        <f>IFERROR(VLOOKUP($J146,'WM-AR'!$I$7:$AS$3267,6,FALSE),"")</f>
        <v/>
      </c>
      <c r="O146" s="766" t="str">
        <f>IFERROR(VLOOKUP($J146,'WM-AR'!$I$7:$AS$3267,8,FALSE),"")</f>
        <v/>
      </c>
      <c r="P146" s="766" t="str">
        <f>IFERROR(VLOOKUP($J146,'WM-AR'!$I$7:$AS$3267,10,FALSE),"")</f>
        <v/>
      </c>
      <c r="Q146" s="766" t="str">
        <f>IFERROR(VLOOKUP($J146,'WM-AR'!$I$7:$AS$3267,12,FALSE),"")</f>
        <v/>
      </c>
      <c r="R146" s="766" t="str">
        <f>IFERROR(VLOOKUP($J146,'WM-AR'!$I$7:$AS$3267,14,FALSE),"")</f>
        <v/>
      </c>
      <c r="S146" s="766" t="str">
        <f>IFERROR(VLOOKUP($J146,'WM-AR'!$I$7:$AS$3267,16,FALSE),"")</f>
        <v/>
      </c>
      <c r="T146" s="766" t="str">
        <f>IFERROR(VLOOKUP($J146,'WM-AR'!$I$7:$AS$3267,18,FALSE),"")</f>
        <v/>
      </c>
      <c r="U146" s="766" t="str">
        <f>IFERROR(VLOOKUP($J146,'WM-AR'!$I$7:$AS$3267,20,FALSE),"")</f>
        <v/>
      </c>
      <c r="V146" s="766" t="str">
        <f>IFERROR(VLOOKUP($J146,'WM-AR'!$I$7:$AS$3267,22,FALSE),"")</f>
        <v/>
      </c>
      <c r="W146" s="766" t="str">
        <f>IFERROR(VLOOKUP($J146,'WM-AR'!$I$7:$AS$3267,24,FALSE),"")</f>
        <v/>
      </c>
      <c r="X146" s="766" t="str">
        <f>IFERROR(VLOOKUP($J146,'WM-AR'!$I$7:$AS$3267,25,FALSE),"")</f>
        <v/>
      </c>
      <c r="Y146" s="766" t="str">
        <f>IFERROR(VLOOKUP($J146,'WM-AR'!$I$7:$AS$3267,26,FALSE),"")</f>
        <v/>
      </c>
      <c r="Z146" s="766" t="str">
        <f>IFERROR(VLOOKUP($J146,'WM-AR'!$I$7:$AS$3267,27,FALSE),"")</f>
        <v/>
      </c>
      <c r="AA146" s="766" t="str">
        <f>IFERROR(VLOOKUP($J146,'WM-AR'!$I$7:$AS$3267,28,FALSE),"")</f>
        <v/>
      </c>
      <c r="AB146" s="766" t="str">
        <f>IFERROR(VLOOKUP($J146,'WM-AR'!$I$7:$AS$3267,29,FALSE),"")</f>
        <v/>
      </c>
      <c r="AC146" s="766" t="str">
        <f>IFERROR(VLOOKUP($J146,'WM-AR'!$I$7:$AS$3267,30,FALSE),"")</f>
        <v/>
      </c>
      <c r="AD146" s="766" t="str">
        <f>IFERROR(VLOOKUP($J146,'WM-AR'!$I$7:$AS$3267,31,FALSE),"")</f>
        <v/>
      </c>
      <c r="AE146" s="766" t="str">
        <f>IFERROR(VLOOKUP($J146,'WM-AR'!$I$7:$AS$3267,32,FALSE),"")</f>
        <v/>
      </c>
      <c r="AF146" s="766" t="str">
        <f>IFERROR(VLOOKUP($J146,'WM-AR'!$I$7:$AS$3267,33,FALSE),"")</f>
        <v/>
      </c>
      <c r="AG146" s="767"/>
      <c r="AH146" s="768"/>
      <c r="AI146" s="768"/>
      <c r="AJ146" s="769"/>
      <c r="AK146" s="769" t="str">
        <f>L146</f>
        <v/>
      </c>
      <c r="AL146" s="770"/>
      <c r="AM146" s="88" t="str">
        <f>IF(AND(ISTEXT($E146),ISTEXT($B146)),"산출기준 &gt;&gt;  "&amp;_xlfn.XLOOKUP($E146,산출기준!$D:$D,산출기준!$E:$E,"매칭실패"),"")</f>
        <v/>
      </c>
    </row>
    <row r="147" spans="2:39" ht="33" customHeight="1" outlineLevel="1">
      <c r="B147" s="772"/>
      <c r="C147" s="773"/>
      <c r="D147" s="774"/>
      <c r="E147" s="761"/>
      <c r="F147" s="775"/>
      <c r="G147" s="759" t="str">
        <f t="shared" si="39"/>
        <v/>
      </c>
      <c r="H147" s="763"/>
      <c r="I147" s="764" t="str">
        <f>IF(_xlfn.XLOOKUP(H147,'WM-AR'!I:I,'WM-AR'!F:F,"")=0,"",_xlfn.XLOOKUP(H147,'WM-AR'!I:I,'WM-AR'!F:F,""))</f>
        <v/>
      </c>
      <c r="J147" s="765" t="str">
        <f t="shared" si="40"/>
        <v/>
      </c>
      <c r="K147" s="766"/>
      <c r="L147" s="766" t="str">
        <f>IFERROR(VLOOKUP($J147,'WM-AR'!$I$7:$AS$3267,34,FALSE),"")</f>
        <v/>
      </c>
      <c r="M147" s="766" t="str">
        <f>IFERROR(VLOOKUP($J147,'WM-AR'!$I$7:$AS$3267,4,FALSE),"")</f>
        <v/>
      </c>
      <c r="N147" s="766" t="str">
        <f>IFERROR(VLOOKUP($J147,'WM-AR'!$I$7:$AS$3267,6,FALSE),"")</f>
        <v/>
      </c>
      <c r="O147" s="766" t="str">
        <f>IFERROR(VLOOKUP($J147,'WM-AR'!$I$7:$AS$3267,8,FALSE),"")</f>
        <v/>
      </c>
      <c r="P147" s="766" t="str">
        <f>IFERROR(VLOOKUP($J147,'WM-AR'!$I$7:$AS$3267,10,FALSE),"")</f>
        <v/>
      </c>
      <c r="Q147" s="766" t="str">
        <f>IFERROR(VLOOKUP($J147,'WM-AR'!$I$7:$AS$3267,12,FALSE),"")</f>
        <v/>
      </c>
      <c r="R147" s="766" t="str">
        <f>IFERROR(VLOOKUP($J147,'WM-AR'!$I$7:$AS$3267,14,FALSE),"")</f>
        <v/>
      </c>
      <c r="S147" s="766" t="str">
        <f>IFERROR(VLOOKUP($J147,'WM-AR'!$I$7:$AS$3267,16,FALSE),"")</f>
        <v/>
      </c>
      <c r="T147" s="766" t="str">
        <f>IFERROR(VLOOKUP($J147,'WM-AR'!$I$7:$AS$3267,18,FALSE),"")</f>
        <v/>
      </c>
      <c r="U147" s="766" t="str">
        <f>IFERROR(VLOOKUP($J147,'WM-AR'!$I$7:$AS$3267,20,FALSE),"")</f>
        <v/>
      </c>
      <c r="V147" s="766" t="str">
        <f>IFERROR(VLOOKUP($J147,'WM-AR'!$I$7:$AS$3267,22,FALSE),"")</f>
        <v/>
      </c>
      <c r="W147" s="766" t="str">
        <f>IFERROR(VLOOKUP($J147,'WM-AR'!$I$7:$AS$3267,24,FALSE),"")</f>
        <v/>
      </c>
      <c r="X147" s="766" t="str">
        <f>IFERROR(VLOOKUP($J147,'WM-AR'!$I$7:$AS$3267,25,FALSE),"")</f>
        <v/>
      </c>
      <c r="Y147" s="766" t="str">
        <f>IFERROR(VLOOKUP($J147,'WM-AR'!$I$7:$AS$3267,26,FALSE),"")</f>
        <v/>
      </c>
      <c r="Z147" s="766" t="str">
        <f>IFERROR(VLOOKUP($J147,'WM-AR'!$I$7:$AS$3267,27,FALSE),"")</f>
        <v/>
      </c>
      <c r="AA147" s="766" t="str">
        <f>IFERROR(VLOOKUP($J147,'WM-AR'!$I$7:$AS$3267,28,FALSE),"")</f>
        <v/>
      </c>
      <c r="AB147" s="766" t="str">
        <f>IFERROR(VLOOKUP($J147,'WM-AR'!$I$7:$AS$3267,29,FALSE),"")</f>
        <v/>
      </c>
      <c r="AC147" s="766" t="str">
        <f>IFERROR(VLOOKUP($J147,'WM-AR'!$I$7:$AS$3267,30,FALSE),"")</f>
        <v/>
      </c>
      <c r="AD147" s="766" t="str">
        <f>IFERROR(VLOOKUP($J147,'WM-AR'!$I$7:$AS$3267,31,FALSE),"")</f>
        <v/>
      </c>
      <c r="AE147" s="766" t="str">
        <f>IFERROR(VLOOKUP($J147,'WM-AR'!$I$7:$AS$3267,32,FALSE),"")</f>
        <v/>
      </c>
      <c r="AF147" s="766" t="str">
        <f>IFERROR(VLOOKUP($J147,'WM-AR'!$I$7:$AS$3267,33,FALSE),"")</f>
        <v/>
      </c>
      <c r="AG147" s="767"/>
      <c r="AH147" s="768"/>
      <c r="AI147" s="768"/>
      <c r="AJ147" s="769"/>
      <c r="AK147" s="769" t="str">
        <f>L147</f>
        <v/>
      </c>
      <c r="AL147" s="770"/>
      <c r="AM147" s="88" t="str">
        <f>IF(AND(ISTEXT($E147),ISTEXT($B147)),"산출기준 &gt;&gt;  "&amp;_xlfn.XLOOKUP($E147,산출기준!$D:$D,산출기준!$E:$E,"매칭실패"),"")</f>
        <v/>
      </c>
    </row>
    <row r="148" spans="2:39" s="600" customFormat="1" ht="33" customHeight="1" outlineLevel="1">
      <c r="B148" s="783"/>
      <c r="C148" s="774"/>
      <c r="D148" s="774"/>
      <c r="E148" s="777"/>
      <c r="F148" s="784"/>
      <c r="G148" s="760" t="str">
        <f t="shared" si="39"/>
        <v/>
      </c>
      <c r="H148" s="760"/>
      <c r="I148" s="779"/>
      <c r="J148" s="780" t="str">
        <f t="shared" si="40"/>
        <v/>
      </c>
      <c r="K148" s="781"/>
      <c r="L148" s="781" t="str">
        <f>IFERROR(VLOOKUP($J148,'WM-AR'!$I$7:$AS$3267,34,FALSE),"")</f>
        <v/>
      </c>
      <c r="M148" s="781" t="str">
        <f>IFERROR(VLOOKUP($J148,'WM-AR'!$I$7:$AS$3267,4,FALSE),"")</f>
        <v/>
      </c>
      <c r="N148" s="781" t="str">
        <f>IFERROR(VLOOKUP($J148,'WM-AR'!$I$7:$AS$3267,6,FALSE),"")</f>
        <v/>
      </c>
      <c r="O148" s="781" t="str">
        <f>IFERROR(VLOOKUP($J148,'WM-AR'!$I$7:$AS$3267,8,FALSE),"")</f>
        <v/>
      </c>
      <c r="P148" s="781" t="str">
        <f>IFERROR(VLOOKUP($J148,'WM-AR'!$I$7:$AS$3267,10,FALSE),"")</f>
        <v/>
      </c>
      <c r="Q148" s="781" t="str">
        <f>IFERROR(VLOOKUP($J148,'WM-AR'!$I$7:$AS$3267,12,FALSE),"")</f>
        <v/>
      </c>
      <c r="R148" s="781" t="str">
        <f>IFERROR(VLOOKUP($J148,'WM-AR'!$I$7:$AS$3267,14,FALSE),"")</f>
        <v/>
      </c>
      <c r="S148" s="781" t="str">
        <f>IFERROR(VLOOKUP($J148,'WM-AR'!$I$7:$AS$3267,16,FALSE),"")</f>
        <v/>
      </c>
      <c r="T148" s="781" t="str">
        <f>IFERROR(VLOOKUP($J148,'WM-AR'!$I$7:$AS$3267,18,FALSE),"")</f>
        <v/>
      </c>
      <c r="U148" s="781" t="str">
        <f>IFERROR(VLOOKUP($J148,'WM-AR'!$I$7:$AS$3267,20,FALSE),"")</f>
        <v/>
      </c>
      <c r="V148" s="781" t="str">
        <f>IFERROR(VLOOKUP($J148,'WM-AR'!$I$7:$AS$3267,22,FALSE),"")</f>
        <v/>
      </c>
      <c r="W148" s="781" t="str">
        <f>IFERROR(VLOOKUP($J148,'WM-AR'!$I$7:$AS$3267,24,FALSE),"")</f>
        <v/>
      </c>
      <c r="X148" s="781" t="str">
        <f>IFERROR(VLOOKUP($J148,'WM-AR'!$I$7:$AS$3267,25,FALSE),"")</f>
        <v/>
      </c>
      <c r="Y148" s="781" t="str">
        <f>IFERROR(VLOOKUP($J148,'WM-AR'!$I$7:$AS$3267,26,FALSE),"")</f>
        <v/>
      </c>
      <c r="Z148" s="781" t="str">
        <f>IFERROR(VLOOKUP($J148,'WM-AR'!$I$7:$AS$3267,27,FALSE),"")</f>
        <v/>
      </c>
      <c r="AA148" s="781" t="str">
        <f>IFERROR(VLOOKUP($J148,'WM-AR'!$I$7:$AS$3267,28,FALSE),"")</f>
        <v/>
      </c>
      <c r="AB148" s="781" t="str">
        <f>IFERROR(VLOOKUP($J148,'WM-AR'!$I$7:$AS$3267,29,FALSE),"")</f>
        <v/>
      </c>
      <c r="AC148" s="781" t="str">
        <f>IFERROR(VLOOKUP($J148,'WM-AR'!$I$7:$AS$3267,30,FALSE),"")</f>
        <v/>
      </c>
      <c r="AD148" s="781" t="str">
        <f>IFERROR(VLOOKUP($J148,'WM-AR'!$I$7:$AS$3267,31,FALSE),"")</f>
        <v/>
      </c>
      <c r="AE148" s="781" t="str">
        <f>IFERROR(VLOOKUP($J148,'WM-AR'!$I$7:$AS$3267,32,FALSE),"")</f>
        <v/>
      </c>
      <c r="AF148" s="781" t="str">
        <f>IFERROR(VLOOKUP($J148,'WM-AR'!$I$7:$AS$3267,33,FALSE),"")</f>
        <v/>
      </c>
      <c r="AG148" s="767"/>
      <c r="AH148" s="768"/>
      <c r="AI148" s="768"/>
      <c r="AJ148" s="782"/>
      <c r="AK148" s="782" t="str">
        <f>L148</f>
        <v/>
      </c>
      <c r="AL148" s="779"/>
      <c r="AM148" s="600" t="str">
        <f>IF(AND(ISTEXT($E148),ISTEXT($B148)),"산출기준 &gt;&gt;  "&amp;_xlfn.XLOOKUP($E148,산출기준!$D:$D,산출기준!$E:$E,"매칭실패"),"")</f>
        <v/>
      </c>
    </row>
    <row r="149" spans="2:39" outlineLevel="1">
      <c r="B149" s="744"/>
      <c r="C149" s="745"/>
      <c r="D149" s="746"/>
      <c r="E149" s="747" t="s">
        <v>2638</v>
      </c>
      <c r="F149" s="745" t="s">
        <v>2600</v>
      </c>
      <c r="G149" s="748" t="str">
        <f>VLOOKUP(E149,'참조용_Int Finish_Style-WM_DB'!$C$5:$D$133,2,FALSE)</f>
        <v xml:space="preserve"> | A04AN082-00002 | A04AP085-00002 | </v>
      </c>
      <c r="H149" s="749"/>
      <c r="I149" s="750"/>
      <c r="J149" s="751"/>
      <c r="K149" s="752"/>
      <c r="L149" s="752"/>
      <c r="M149" s="752"/>
      <c r="N149" s="752"/>
      <c r="O149" s="752"/>
      <c r="P149" s="752"/>
      <c r="Q149" s="752"/>
      <c r="R149" s="752"/>
      <c r="S149" s="752"/>
      <c r="T149" s="752"/>
      <c r="U149" s="752"/>
      <c r="V149" s="752"/>
      <c r="W149" s="752"/>
      <c r="X149" s="752"/>
      <c r="Y149" s="752"/>
      <c r="Z149" s="752"/>
      <c r="AA149" s="752"/>
      <c r="AB149" s="752"/>
      <c r="AC149" s="752"/>
      <c r="AD149" s="752"/>
      <c r="AE149" s="752"/>
      <c r="AF149" s="753"/>
      <c r="AG149" s="754"/>
      <c r="AH149" s="755"/>
      <c r="AI149" s="755"/>
      <c r="AJ149" s="753"/>
      <c r="AK149" s="756"/>
      <c r="AL149" s="771"/>
      <c r="AM149" s="88" t="str">
        <f>IF(AND(ISTEXT($E149),ISTEXT($B149)),"산출기준 &gt;&gt;  "&amp;_xlfn.XLOOKUP($E149,산출기준!$D:$D,산출기준!$E:$E,"매칭실패"),"")</f>
        <v/>
      </c>
    </row>
    <row r="150" spans="2:39" ht="33" customHeight="1" outlineLevel="1">
      <c r="B150" s="772"/>
      <c r="C150" s="773"/>
      <c r="D150" s="774"/>
      <c r="E150" s="761"/>
      <c r="F150" s="775"/>
      <c r="G150" s="759" t="str">
        <f>IF(IF(O150=0,"",O150)&amp;" | "&amp;IF(P150=0,"",P150)&amp;" | "&amp;IF(R150=0,"",R150)&amp;" | "&amp;IF(S150=0,"",S150)=" |  |  | ","",IF(O150=0,"",O150)&amp;" | "&amp;IF(P150=0,"",P150)&amp;" | "&amp;IF(R150=0,"",R150)&amp;" | "&amp;IF(S150=0,"",S150))</f>
        <v xml:space="preserve">Wall Tile | Glazed Ceramic Tile |  | </v>
      </c>
      <c r="H150" s="763" t="str" cm="1">
        <f t="array" ref="H150:H151">_xlfn.TEXTSPLIT(G149,," | ",TRUE)</f>
        <v>A04AN082-00002</v>
      </c>
      <c r="I150" s="764" t="str">
        <f>IF(_xlfn.XLOOKUP(H150,'WM-AR'!I:I,'WM-AR'!F:F,"")=0,"",_xlfn.XLOOKUP(H150,'WM-AR'!I:I,'WM-AR'!F:F,""))</f>
        <v xml:space="preserve">A04AN082-00002 Finishing Work Tile Work Wall Tile Glazed Ceramic Tile     w/ Mortar Bond Coat or Adhesive  </v>
      </c>
      <c r="J150" s="765" t="str">
        <f>LEFT(I150,14)</f>
        <v>A04AN082-00002</v>
      </c>
      <c r="K150" s="766"/>
      <c r="L150" s="766" t="str">
        <f>IFERROR(VLOOKUP($J150,'WM-AR'!$I$7:$AS$3267,34,FALSE),"")</f>
        <v>M2</v>
      </c>
      <c r="M150" s="766" t="str">
        <f>IFERROR(VLOOKUP($J150,'WM-AR'!$I$7:$AS$3267,4,FALSE),"")</f>
        <v>Finishing Work</v>
      </c>
      <c r="N150" s="766" t="str">
        <f>IFERROR(VLOOKUP($J150,'WM-AR'!$I$7:$AS$3267,6,FALSE),"")</f>
        <v>Tile Work</v>
      </c>
      <c r="O150" s="766" t="str">
        <f>IFERROR(VLOOKUP($J150,'WM-AR'!$I$7:$AS$3267,8,FALSE),"")</f>
        <v>Wall Tile</v>
      </c>
      <c r="P150" s="766" t="str">
        <f>IFERROR(VLOOKUP($J150,'WM-AR'!$I$7:$AS$3267,10,FALSE),"")</f>
        <v>Glazed Ceramic Tile</v>
      </c>
      <c r="Q150" s="766">
        <f>IFERROR(VLOOKUP($J150,'WM-AR'!$I$7:$AS$3267,12,FALSE),"")</f>
        <v>0</v>
      </c>
      <c r="R150" s="766">
        <f>IFERROR(VLOOKUP($J150,'WM-AR'!$I$7:$AS$3267,14,FALSE),"")</f>
        <v>0</v>
      </c>
      <c r="S150" s="766">
        <f>IFERROR(VLOOKUP($J150,'WM-AR'!$I$7:$AS$3267,16,FALSE),"")</f>
        <v>0</v>
      </c>
      <c r="T150" s="766">
        <f>IFERROR(VLOOKUP($J150,'WM-AR'!$I$7:$AS$3267,18,FALSE),"")</f>
        <v>0</v>
      </c>
      <c r="U150" s="766" t="str">
        <f>IFERROR(VLOOKUP($J150,'WM-AR'!$I$7:$AS$3267,20,FALSE),"")</f>
        <v>w/ Mortar Bond Coat or Adhesive</v>
      </c>
      <c r="V150" s="766">
        <f>IFERROR(VLOOKUP($J150,'WM-AR'!$I$7:$AS$3267,22,FALSE),"")</f>
        <v>0</v>
      </c>
      <c r="W150" s="766">
        <f>IFERROR(VLOOKUP($J150,'WM-AR'!$I$7:$AS$3267,24,FALSE),"")</f>
        <v>0</v>
      </c>
      <c r="X150" s="766">
        <f>IFERROR(VLOOKUP($J150,'WM-AR'!$I$7:$AS$3267,25,FALSE),"")</f>
        <v>0</v>
      </c>
      <c r="Y150" s="766" t="str">
        <f>IFERROR(VLOOKUP($J150,'WM-AR'!$I$7:$AS$3267,26,FALSE),"")</f>
        <v>Tile Size=W(  )mm x L(  )mm x THK(  )mm</v>
      </c>
      <c r="Z150" s="766">
        <f>IFERROR(VLOOKUP($J150,'WM-AR'!$I$7:$AS$3267,27,FALSE),"")</f>
        <v>0</v>
      </c>
      <c r="AA150" s="766">
        <f>IFERROR(VLOOKUP($J150,'WM-AR'!$I$7:$AS$3267,28,FALSE),"")</f>
        <v>0</v>
      </c>
      <c r="AB150" s="766">
        <f>IFERROR(VLOOKUP($J150,'WM-AR'!$I$7:$AS$3267,29,FALSE),"")</f>
        <v>0</v>
      </c>
      <c r="AC150" s="766">
        <f>IFERROR(VLOOKUP($J150,'WM-AR'!$I$7:$AS$3267,30,FALSE),"")</f>
        <v>0</v>
      </c>
      <c r="AD150" s="766">
        <f>IFERROR(VLOOKUP($J150,'WM-AR'!$I$7:$AS$3267,31,FALSE),"")</f>
        <v>0</v>
      </c>
      <c r="AE150" s="766">
        <f>IFERROR(VLOOKUP($J150,'WM-AR'!$I$7:$AS$3267,32,FALSE),"")</f>
        <v>0</v>
      </c>
      <c r="AF150" s="766" t="str">
        <f>IFERROR(VLOOKUP($J150,'WM-AR'!$I$7:$AS$3267,33,FALSE),"")</f>
        <v/>
      </c>
      <c r="AG150" s="767"/>
      <c r="AH150" s="768" t="s">
        <v>2639</v>
      </c>
      <c r="AI150" s="768" t="s">
        <v>2639</v>
      </c>
      <c r="AJ150" s="769"/>
      <c r="AK150" s="769" t="str">
        <f t="shared" ref="AK150:AK153" si="41">L150</f>
        <v>M2</v>
      </c>
      <c r="AL150" s="770"/>
      <c r="AM150" s="88" t="str">
        <f>IF(AND(ISTEXT($E150),ISTEXT($B150)),"산출기준 &gt;&gt;  "&amp;_xlfn.XLOOKUP($E150,산출기준!$D:$D,산출기준!$E:$E,"매칭실패"),"")</f>
        <v/>
      </c>
    </row>
    <row r="151" spans="2:39" ht="33" customHeight="1" outlineLevel="1">
      <c r="B151" s="772"/>
      <c r="C151" s="773"/>
      <c r="D151" s="774"/>
      <c r="E151" s="761"/>
      <c r="F151" s="775"/>
      <c r="G151" s="759" t="str">
        <f t="shared" ref="G151:G153" si="42">IF(IF(O151=0,"",O151)&amp;" | "&amp;IF(P151=0,"",P151)&amp;" | "&amp;IF(R151=0,"",R151)&amp;" | "&amp;IF(S151=0,"",S151)=" |  |  | ","",IF(O151=0,"",O151)&amp;" | "&amp;IF(P151=0,"",P151)&amp;" | "&amp;IF(R151=0,"",R151)&amp;" | "&amp;IF(S151=0,"",S151))</f>
        <v xml:space="preserve">Liquid Waterproofing |  |  | </v>
      </c>
      <c r="H151" s="763" t="str">
        <v>A04AP085-00002</v>
      </c>
      <c r="I151" s="764" t="str">
        <f>IF(_xlfn.XLOOKUP(H151,'WM-AR'!I:I,'WM-AR'!F:F,"")=0,"",_xlfn.XLOOKUP(H151,'WM-AR'!I:I,'WM-AR'!F:F,""))</f>
        <v xml:space="preserve">A04AP085-00002 Finishing Work Waterproofing Work Liquid Waterproofing     for Internal Wall Area Min. 2 Coats  </v>
      </c>
      <c r="J151" s="765" t="str">
        <f t="shared" ref="J151:J153" si="43">LEFT(I151,14)</f>
        <v>A04AP085-00002</v>
      </c>
      <c r="K151" s="766"/>
      <c r="L151" s="766" t="str">
        <f>IFERROR(VLOOKUP($J151,'WM-AR'!$I$7:$AS$3267,34,FALSE),"")</f>
        <v>M2</v>
      </c>
      <c r="M151" s="766" t="str">
        <f>IFERROR(VLOOKUP($J151,'WM-AR'!$I$7:$AS$3267,4,FALSE),"")</f>
        <v>Finishing Work</v>
      </c>
      <c r="N151" s="766" t="str">
        <f>IFERROR(VLOOKUP($J151,'WM-AR'!$I$7:$AS$3267,6,FALSE),"")</f>
        <v>Waterproofing Work</v>
      </c>
      <c r="O151" s="766" t="str">
        <f>IFERROR(VLOOKUP($J151,'WM-AR'!$I$7:$AS$3267,8,FALSE),"")</f>
        <v>Liquid Waterproofing</v>
      </c>
      <c r="P151" s="766">
        <f>IFERROR(VLOOKUP($J151,'WM-AR'!$I$7:$AS$3267,10,FALSE),"")</f>
        <v>0</v>
      </c>
      <c r="Q151" s="766">
        <f>IFERROR(VLOOKUP($J151,'WM-AR'!$I$7:$AS$3267,12,FALSE),"")</f>
        <v>0</v>
      </c>
      <c r="R151" s="766">
        <f>IFERROR(VLOOKUP($J151,'WM-AR'!$I$7:$AS$3267,14,FALSE),"")</f>
        <v>0</v>
      </c>
      <c r="S151" s="766">
        <f>IFERROR(VLOOKUP($J151,'WM-AR'!$I$7:$AS$3267,16,FALSE),"")</f>
        <v>0</v>
      </c>
      <c r="T151" s="766" t="str">
        <f>IFERROR(VLOOKUP($J151,'WM-AR'!$I$7:$AS$3267,18,FALSE),"")</f>
        <v>for Internal Wall Area</v>
      </c>
      <c r="U151" s="766" t="str">
        <f>IFERROR(VLOOKUP($J151,'WM-AR'!$I$7:$AS$3267,20,FALSE),"")</f>
        <v>Min. 2 Coats</v>
      </c>
      <c r="V151" s="766">
        <f>IFERROR(VLOOKUP($J151,'WM-AR'!$I$7:$AS$3267,22,FALSE),"")</f>
        <v>0</v>
      </c>
      <c r="W151" s="766" t="str">
        <f>IFERROR(VLOOKUP($J151,'WM-AR'!$I$7:$AS$3267,24,FALSE),"")</f>
        <v/>
      </c>
      <c r="X151" s="766">
        <f>IFERROR(VLOOKUP($J151,'WM-AR'!$I$7:$AS$3267,25,FALSE),"")</f>
        <v>0</v>
      </c>
      <c r="Y151" s="766" t="str">
        <f>IFERROR(VLOOKUP($J151,'WM-AR'!$I$7:$AS$3267,26,FALSE),"")</f>
        <v/>
      </c>
      <c r="Z151" s="766">
        <f>IFERROR(VLOOKUP($J151,'WM-AR'!$I$7:$AS$3267,27,FALSE),"")</f>
        <v>0</v>
      </c>
      <c r="AA151" s="766">
        <f>IFERROR(VLOOKUP($J151,'WM-AR'!$I$7:$AS$3267,28,FALSE),"")</f>
        <v>0</v>
      </c>
      <c r="AB151" s="766">
        <f>IFERROR(VLOOKUP($J151,'WM-AR'!$I$7:$AS$3267,29,FALSE),"")</f>
        <v>0</v>
      </c>
      <c r="AC151" s="766">
        <f>IFERROR(VLOOKUP($J151,'WM-AR'!$I$7:$AS$3267,30,FALSE),"")</f>
        <v>0</v>
      </c>
      <c r="AD151" s="766">
        <f>IFERROR(VLOOKUP($J151,'WM-AR'!$I$7:$AS$3267,31,FALSE),"")</f>
        <v>0</v>
      </c>
      <c r="AE151" s="766">
        <f>IFERROR(VLOOKUP($J151,'WM-AR'!$I$7:$AS$3267,32,FALSE),"")</f>
        <v>0</v>
      </c>
      <c r="AF151" s="766" t="str">
        <f>IFERROR(VLOOKUP($J151,'WM-AR'!$I$7:$AS$3267,33,FALSE),"")</f>
        <v/>
      </c>
      <c r="AG151" s="767"/>
      <c r="AH151" s="768" t="s">
        <v>2639</v>
      </c>
      <c r="AI151" s="768" t="s">
        <v>2639</v>
      </c>
      <c r="AJ151" s="769"/>
      <c r="AK151" s="769" t="str">
        <f t="shared" si="41"/>
        <v>M2</v>
      </c>
      <c r="AL151" s="770"/>
      <c r="AM151" s="88" t="str">
        <f>IF(AND(ISTEXT($E151),ISTEXT($B151)),"산출기준 &gt;&gt;  "&amp;_xlfn.XLOOKUP($E151,산출기준!$D:$D,산출기준!$E:$E,"매칭실패"),"")</f>
        <v/>
      </c>
    </row>
    <row r="152" spans="2:39" ht="33" customHeight="1" outlineLevel="1">
      <c r="B152" s="772"/>
      <c r="C152" s="773"/>
      <c r="D152" s="774"/>
      <c r="E152" s="761"/>
      <c r="F152" s="775"/>
      <c r="G152" s="759" t="str">
        <f t="shared" si="42"/>
        <v/>
      </c>
      <c r="H152" s="763"/>
      <c r="I152" s="764" t="str">
        <f>IF(_xlfn.XLOOKUP(H152,'WM-AR'!I:I,'WM-AR'!F:F,"")=0,"",_xlfn.XLOOKUP(H152,'WM-AR'!I:I,'WM-AR'!F:F,""))</f>
        <v/>
      </c>
      <c r="J152" s="765" t="str">
        <f t="shared" si="43"/>
        <v/>
      </c>
      <c r="K152" s="766"/>
      <c r="L152" s="766" t="str">
        <f>IFERROR(VLOOKUP($J152,'WM-AR'!$I$7:$AS$3267,34,FALSE),"")</f>
        <v/>
      </c>
      <c r="M152" s="766" t="str">
        <f>IFERROR(VLOOKUP($J152,'WM-AR'!$I$7:$AS$3267,4,FALSE),"")</f>
        <v/>
      </c>
      <c r="N152" s="766" t="str">
        <f>IFERROR(VLOOKUP($J152,'WM-AR'!$I$7:$AS$3267,6,FALSE),"")</f>
        <v/>
      </c>
      <c r="O152" s="766" t="str">
        <f>IFERROR(VLOOKUP($J152,'WM-AR'!$I$7:$AS$3267,8,FALSE),"")</f>
        <v/>
      </c>
      <c r="P152" s="766" t="str">
        <f>IFERROR(VLOOKUP($J152,'WM-AR'!$I$7:$AS$3267,10,FALSE),"")</f>
        <v/>
      </c>
      <c r="Q152" s="766" t="str">
        <f>IFERROR(VLOOKUP($J152,'WM-AR'!$I$7:$AS$3267,12,FALSE),"")</f>
        <v/>
      </c>
      <c r="R152" s="766" t="str">
        <f>IFERROR(VLOOKUP($J152,'WM-AR'!$I$7:$AS$3267,14,FALSE),"")</f>
        <v/>
      </c>
      <c r="S152" s="766" t="str">
        <f>IFERROR(VLOOKUP($J152,'WM-AR'!$I$7:$AS$3267,16,FALSE),"")</f>
        <v/>
      </c>
      <c r="T152" s="766" t="str">
        <f>IFERROR(VLOOKUP($J152,'WM-AR'!$I$7:$AS$3267,18,FALSE),"")</f>
        <v/>
      </c>
      <c r="U152" s="766" t="str">
        <f>IFERROR(VLOOKUP($J152,'WM-AR'!$I$7:$AS$3267,20,FALSE),"")</f>
        <v/>
      </c>
      <c r="V152" s="766" t="str">
        <f>IFERROR(VLOOKUP($J152,'WM-AR'!$I$7:$AS$3267,22,FALSE),"")</f>
        <v/>
      </c>
      <c r="W152" s="766" t="str">
        <f>IFERROR(VLOOKUP($J152,'WM-AR'!$I$7:$AS$3267,24,FALSE),"")</f>
        <v/>
      </c>
      <c r="X152" s="766" t="str">
        <f>IFERROR(VLOOKUP($J152,'WM-AR'!$I$7:$AS$3267,25,FALSE),"")</f>
        <v/>
      </c>
      <c r="Y152" s="766" t="str">
        <f>IFERROR(VLOOKUP($J152,'WM-AR'!$I$7:$AS$3267,26,FALSE),"")</f>
        <v/>
      </c>
      <c r="Z152" s="766" t="str">
        <f>IFERROR(VLOOKUP($J152,'WM-AR'!$I$7:$AS$3267,27,FALSE),"")</f>
        <v/>
      </c>
      <c r="AA152" s="766" t="str">
        <f>IFERROR(VLOOKUP($J152,'WM-AR'!$I$7:$AS$3267,28,FALSE),"")</f>
        <v/>
      </c>
      <c r="AB152" s="766" t="str">
        <f>IFERROR(VLOOKUP($J152,'WM-AR'!$I$7:$AS$3267,29,FALSE),"")</f>
        <v/>
      </c>
      <c r="AC152" s="766" t="str">
        <f>IFERROR(VLOOKUP($J152,'WM-AR'!$I$7:$AS$3267,30,FALSE),"")</f>
        <v/>
      </c>
      <c r="AD152" s="766" t="str">
        <f>IFERROR(VLOOKUP($J152,'WM-AR'!$I$7:$AS$3267,31,FALSE),"")</f>
        <v/>
      </c>
      <c r="AE152" s="766" t="str">
        <f>IFERROR(VLOOKUP($J152,'WM-AR'!$I$7:$AS$3267,32,FALSE),"")</f>
        <v/>
      </c>
      <c r="AF152" s="766" t="str">
        <f>IFERROR(VLOOKUP($J152,'WM-AR'!$I$7:$AS$3267,33,FALSE),"")</f>
        <v/>
      </c>
      <c r="AG152" s="767"/>
      <c r="AH152" s="768"/>
      <c r="AI152" s="768"/>
      <c r="AJ152" s="769"/>
      <c r="AK152" s="769" t="str">
        <f t="shared" si="41"/>
        <v/>
      </c>
      <c r="AL152" s="770"/>
      <c r="AM152" s="88" t="str">
        <f>IF(AND(ISTEXT($E152),ISTEXT($B152)),"산출기준 &gt;&gt;  "&amp;_xlfn.XLOOKUP($E152,산출기준!$D:$D,산출기준!$E:$E,"매칭실패"),"")</f>
        <v/>
      </c>
    </row>
    <row r="153" spans="2:39" s="600" customFormat="1" ht="33" customHeight="1" outlineLevel="1">
      <c r="B153" s="783"/>
      <c r="C153" s="774"/>
      <c r="D153" s="774"/>
      <c r="E153" s="777"/>
      <c r="F153" s="784"/>
      <c r="G153" s="760" t="str">
        <f t="shared" si="42"/>
        <v xml:space="preserve">Internal Wall Painting | Acrylic Emulsion Paint |  | </v>
      </c>
      <c r="H153" s="760"/>
      <c r="I153" s="779" t="s">
        <v>2640</v>
      </c>
      <c r="J153" s="780" t="str">
        <f t="shared" si="43"/>
        <v>A04AM078-00001</v>
      </c>
      <c r="K153" s="781"/>
      <c r="L153" s="781" t="str">
        <f>IFERROR(VLOOKUP($J153,'WM-AR'!$I$7:$AS$3267,34,FALSE),"")</f>
        <v>M2</v>
      </c>
      <c r="M153" s="781" t="str">
        <f>IFERROR(VLOOKUP($J153,'WM-AR'!$I$7:$AS$3267,4,FALSE),"")</f>
        <v>Finishing Work</v>
      </c>
      <c r="N153" s="781" t="str">
        <f>IFERROR(VLOOKUP($J153,'WM-AR'!$I$7:$AS$3267,6,FALSE),"")</f>
        <v>Painting Work</v>
      </c>
      <c r="O153" s="781" t="str">
        <f>IFERROR(VLOOKUP($J153,'WM-AR'!$I$7:$AS$3267,8,FALSE),"")</f>
        <v>Internal Wall Painting</v>
      </c>
      <c r="P153" s="781" t="str">
        <f>IFERROR(VLOOKUP($J153,'WM-AR'!$I$7:$AS$3267,10,FALSE),"")</f>
        <v>Acrylic Emulsion Paint</v>
      </c>
      <c r="Q153" s="781">
        <f>IFERROR(VLOOKUP($J153,'WM-AR'!$I$7:$AS$3267,12,FALSE),"")</f>
        <v>0</v>
      </c>
      <c r="R153" s="781">
        <f>IFERROR(VLOOKUP($J153,'WM-AR'!$I$7:$AS$3267,14,FALSE),"")</f>
        <v>0</v>
      </c>
      <c r="S153" s="781">
        <f>IFERROR(VLOOKUP($J153,'WM-AR'!$I$7:$AS$3267,16,FALSE),"")</f>
        <v>0</v>
      </c>
      <c r="T153" s="781">
        <f>IFERROR(VLOOKUP($J153,'WM-AR'!$I$7:$AS$3267,18,FALSE),"")</f>
        <v>0</v>
      </c>
      <c r="U153" s="781" t="str">
        <f>IFERROR(VLOOKUP($J153,'WM-AR'!$I$7:$AS$3267,20,FALSE),"")</f>
        <v/>
      </c>
      <c r="V153" s="781">
        <f>IFERROR(VLOOKUP($J153,'WM-AR'!$I$7:$AS$3267,22,FALSE),"")</f>
        <v>0</v>
      </c>
      <c r="W153" s="781" t="str">
        <f>IFERROR(VLOOKUP($J153,'WM-AR'!$I$7:$AS$3267,24,FALSE),"")</f>
        <v/>
      </c>
      <c r="X153" s="781">
        <f>IFERROR(VLOOKUP($J153,'WM-AR'!$I$7:$AS$3267,25,FALSE),"")</f>
        <v>0</v>
      </c>
      <c r="Y153" s="781" t="str">
        <f>IFERROR(VLOOKUP($J153,'WM-AR'!$I$7:$AS$3267,26,FALSE),"")</f>
        <v/>
      </c>
      <c r="Z153" s="781">
        <f>IFERROR(VLOOKUP($J153,'WM-AR'!$I$7:$AS$3267,27,FALSE),"")</f>
        <v>0</v>
      </c>
      <c r="AA153" s="781">
        <f>IFERROR(VLOOKUP($J153,'WM-AR'!$I$7:$AS$3267,28,FALSE),"")</f>
        <v>0</v>
      </c>
      <c r="AB153" s="781">
        <f>IFERROR(VLOOKUP($J153,'WM-AR'!$I$7:$AS$3267,29,FALSE),"")</f>
        <v>0</v>
      </c>
      <c r="AC153" s="781">
        <f>IFERROR(VLOOKUP($J153,'WM-AR'!$I$7:$AS$3267,30,FALSE),"")</f>
        <v>0</v>
      </c>
      <c r="AD153" s="781">
        <f>IFERROR(VLOOKUP($J153,'WM-AR'!$I$7:$AS$3267,31,FALSE),"")</f>
        <v>0</v>
      </c>
      <c r="AE153" s="781">
        <f>IFERROR(VLOOKUP($J153,'WM-AR'!$I$7:$AS$3267,32,FALSE),"")</f>
        <v>0</v>
      </c>
      <c r="AF153" s="781" t="str">
        <f>IFERROR(VLOOKUP($J153,'WM-AR'!$I$7:$AS$3267,33,FALSE),"")</f>
        <v/>
      </c>
      <c r="AG153" s="767"/>
      <c r="AH153" s="768" t="s">
        <v>2641</v>
      </c>
      <c r="AI153" s="768" t="s">
        <v>2642</v>
      </c>
      <c r="AJ153" s="782"/>
      <c r="AK153" s="782" t="str">
        <f t="shared" si="41"/>
        <v>M2</v>
      </c>
      <c r="AL153" s="779"/>
      <c r="AM153" s="600" t="str">
        <f>IF(AND(ISTEXT($E153),ISTEXT($B153)),"산출기준 &gt;&gt;  "&amp;_xlfn.XLOOKUP($E153,산출기준!$D:$D,산출기준!$E:$E,"매칭실패"),"")</f>
        <v/>
      </c>
    </row>
    <row r="154" spans="2:39" outlineLevel="1">
      <c r="B154" s="744"/>
      <c r="C154" s="745"/>
      <c r="D154" s="746"/>
      <c r="E154" s="747" t="s">
        <v>2632</v>
      </c>
      <c r="F154" s="745" t="s">
        <v>2601</v>
      </c>
      <c r="G154" s="748" t="str">
        <f>VLOOKUP(E154,'참조용_Int Finish_Style-WM_DB'!$C$5:$D$133,2,FALSE)</f>
        <v xml:space="preserve"> | A04AS191-00001 |  | </v>
      </c>
      <c r="H154" s="749"/>
      <c r="I154" s="750"/>
      <c r="J154" s="751"/>
      <c r="K154" s="752"/>
      <c r="L154" s="752"/>
      <c r="M154" s="752"/>
      <c r="N154" s="752"/>
      <c r="O154" s="752"/>
      <c r="P154" s="752"/>
      <c r="Q154" s="752"/>
      <c r="R154" s="752"/>
      <c r="S154" s="752"/>
      <c r="T154" s="752"/>
      <c r="U154" s="752"/>
      <c r="V154" s="752"/>
      <c r="W154" s="752"/>
      <c r="X154" s="752"/>
      <c r="Y154" s="752"/>
      <c r="Z154" s="752"/>
      <c r="AA154" s="752"/>
      <c r="AB154" s="752"/>
      <c r="AC154" s="752"/>
      <c r="AD154" s="752"/>
      <c r="AE154" s="752"/>
      <c r="AF154" s="753"/>
      <c r="AG154" s="754"/>
      <c r="AH154" s="755"/>
      <c r="AI154" s="755"/>
      <c r="AJ154" s="753"/>
      <c r="AK154" s="756"/>
      <c r="AL154" s="771"/>
      <c r="AM154" s="88" t="str">
        <f>IF(AND(ISTEXT($E154),ISTEXT($B154)),"산출기준 &gt;&gt;  "&amp;_xlfn.XLOOKUP($E154,산출기준!$D:$D,산출기준!$E:$E,"매칭실패"),"")</f>
        <v/>
      </c>
    </row>
    <row r="155" spans="2:39" ht="33" customHeight="1" outlineLevel="1">
      <c r="B155" s="772"/>
      <c r="C155" s="773"/>
      <c r="D155" s="774"/>
      <c r="E155" s="761"/>
      <c r="F155" s="775"/>
      <c r="G155" s="759" t="str">
        <f>IF(IF(O155=0,"",O155)&amp;" | "&amp;IF(P155=0,"",P155)&amp;" | "&amp;IF(R155=0,"",R155)&amp;" | "&amp;IF(S155=0,"",S155)=" |  |  | ","",IF(O155=0,"",O155)&amp;" | "&amp;IF(P155=0,"",P155)&amp;" | "&amp;IF(R155=0,"",R155)&amp;" | "&amp;IF(S155=0,"",S155))</f>
        <v xml:space="preserve">Moisture Resistant Tiled Ceiling System | M-Bar System |  | </v>
      </c>
      <c r="H155" s="763" t="str" cm="1">
        <f t="array" ref="H155">_xlfn.TEXTSPLIT(G154,," | ",TRUE)</f>
        <v>A04AS191-00001</v>
      </c>
      <c r="I155" s="764" t="str">
        <f>IF(_xlfn.XLOOKUP(H155,'WM-AR'!I:I,'WM-AR'!F:F,"")=0,"",_xlfn.XLOOKUP(H155,'WM-AR'!I:I,'WM-AR'!F:F,""))</f>
        <v xml:space="preserve">A04AS191-00001 Finishing Work Exterior/Interior Finish Work Moisture Resistant Tiled Ceiling System M-Bar System     w/ Hot-Dip Galvanized Suspension System &amp; Accessories(Moldings, Ceiling Access Door/Hatch, Curtain Boxes and etc.)  </v>
      </c>
      <c r="J155" s="765" t="str">
        <f>LEFT(I155,14)</f>
        <v>A04AS191-00001</v>
      </c>
      <c r="K155" s="766"/>
      <c r="L155" s="766" t="str">
        <f>IFERROR(VLOOKUP($J155,'WM-AR'!$I$7:$AS$3267,34,FALSE),"")</f>
        <v>M2</v>
      </c>
      <c r="M155" s="766" t="str">
        <f>IFERROR(VLOOKUP($J155,'WM-AR'!$I$7:$AS$3267,4,FALSE),"")</f>
        <v>Finishing Work</v>
      </c>
      <c r="N155" s="766" t="str">
        <f>IFERROR(VLOOKUP($J155,'WM-AR'!$I$7:$AS$3267,6,FALSE),"")</f>
        <v>Exterior/Interior Finish Work</v>
      </c>
      <c r="O155" s="766" t="str">
        <f>IFERROR(VLOOKUP($J155,'WM-AR'!$I$7:$AS$3267,8,FALSE),"")</f>
        <v>Moisture Resistant Tiled Ceiling System</v>
      </c>
      <c r="P155" s="766" t="str">
        <f>IFERROR(VLOOKUP($J155,'WM-AR'!$I$7:$AS$3267,10,FALSE),"")</f>
        <v>M-Bar System</v>
      </c>
      <c r="Q155" s="766">
        <f>IFERROR(VLOOKUP($J155,'WM-AR'!$I$7:$AS$3267,12,FALSE),"")</f>
        <v>0</v>
      </c>
      <c r="R155" s="766">
        <f>IFERROR(VLOOKUP($J155,'WM-AR'!$I$7:$AS$3267,14,FALSE),"")</f>
        <v>0</v>
      </c>
      <c r="S155" s="766">
        <f>IFERROR(VLOOKUP($J155,'WM-AR'!$I$7:$AS$3267,16,FALSE),"")</f>
        <v>0</v>
      </c>
      <c r="T155" s="766">
        <f>IFERROR(VLOOKUP($J155,'WM-AR'!$I$7:$AS$3267,18,FALSE),"")</f>
        <v>0</v>
      </c>
      <c r="U155" s="766" t="str">
        <f>IFERROR(VLOOKUP($J155,'WM-AR'!$I$7:$AS$3267,20,FALSE),"")</f>
        <v>w/ Hot-Dip Galvanized Suspension System &amp; Accessories(Moldings, Ceiling Access Door/Hatch, Curtain Boxes and etc.)</v>
      </c>
      <c r="V155" s="766">
        <f>IFERROR(VLOOKUP($J155,'WM-AR'!$I$7:$AS$3267,22,FALSE),"")</f>
        <v>0</v>
      </c>
      <c r="W155" s="766">
        <f>IFERROR(VLOOKUP($J155,'WM-AR'!$I$7:$AS$3267,24,FALSE),"")</f>
        <v>0</v>
      </c>
      <c r="X155" s="766">
        <f>IFERROR(VLOOKUP($J155,'WM-AR'!$I$7:$AS$3267,25,FALSE),"")</f>
        <v>0</v>
      </c>
      <c r="Y155" s="766" t="str">
        <f>IFERROR(VLOOKUP($J155,'WM-AR'!$I$7:$AS$3267,26,FALSE),"")</f>
        <v>Tile Size=(  )mm x (  )mm</v>
      </c>
      <c r="Z155" s="766">
        <f>IFERROR(VLOOKUP($J155,'WM-AR'!$I$7:$AS$3267,27,FALSE),"")</f>
        <v>0</v>
      </c>
      <c r="AA155" s="766">
        <f>IFERROR(VLOOKUP($J155,'WM-AR'!$I$7:$AS$3267,28,FALSE),"")</f>
        <v>0</v>
      </c>
      <c r="AB155" s="766">
        <f>IFERROR(VLOOKUP($J155,'WM-AR'!$I$7:$AS$3267,29,FALSE),"")</f>
        <v>0</v>
      </c>
      <c r="AC155" s="766">
        <f>IFERROR(VLOOKUP($J155,'WM-AR'!$I$7:$AS$3267,30,FALSE),"")</f>
        <v>0</v>
      </c>
      <c r="AD155" s="766">
        <f>IFERROR(VLOOKUP($J155,'WM-AR'!$I$7:$AS$3267,31,FALSE),"")</f>
        <v>0</v>
      </c>
      <c r="AE155" s="766">
        <f>IFERROR(VLOOKUP($J155,'WM-AR'!$I$7:$AS$3267,32,FALSE),"")</f>
        <v>0</v>
      </c>
      <c r="AF155" s="766" t="str">
        <f>IFERROR(VLOOKUP($J155,'WM-AR'!$I$7:$AS$3267,33,FALSE),"")</f>
        <v/>
      </c>
      <c r="AG155" s="767"/>
      <c r="AH155" s="768" t="s">
        <v>1657</v>
      </c>
      <c r="AI155" s="768" t="s">
        <v>1657</v>
      </c>
      <c r="AJ155" s="769"/>
      <c r="AK155" s="769" t="str">
        <f>L155</f>
        <v>M2</v>
      </c>
      <c r="AL155" s="770" t="s">
        <v>2612</v>
      </c>
      <c r="AM155" s="88" t="str">
        <f>IF(AND(ISTEXT($E155),ISTEXT($B155)),"산출기준 &gt;&gt;  "&amp;_xlfn.XLOOKUP($E155,산출기준!$D:$D,산출기준!$E:$E,"매칭실패"),"")</f>
        <v/>
      </c>
    </row>
    <row r="156" spans="2:39" ht="33" customHeight="1" outlineLevel="1">
      <c r="B156" s="772"/>
      <c r="C156" s="773"/>
      <c r="D156" s="774"/>
      <c r="E156" s="761"/>
      <c r="F156" s="775"/>
      <c r="G156" s="759" t="str">
        <f t="shared" ref="G156:G158" si="44">IF(IF(O156=0,"",O156)&amp;" | "&amp;IF(P156=0,"",P156)&amp;" | "&amp;IF(R156=0,"",R156)&amp;" | "&amp;IF(S156=0,"",S156)=" |  |  | ","",IF(O156=0,"",O156)&amp;" | "&amp;IF(P156=0,"",P156)&amp;" | "&amp;IF(R156=0,"",R156)&amp;" | "&amp;IF(S156=0,"",S156))</f>
        <v/>
      </c>
      <c r="H156" s="763"/>
      <c r="I156" s="764" t="str">
        <f>IF(_xlfn.XLOOKUP(H156,'WM-AR'!I:I,'WM-AR'!F:F,"")=0,"",_xlfn.XLOOKUP(H156,'WM-AR'!I:I,'WM-AR'!F:F,""))</f>
        <v/>
      </c>
      <c r="J156" s="765" t="str">
        <f t="shared" ref="J156:J158" si="45">LEFT(I156,14)</f>
        <v/>
      </c>
      <c r="K156" s="766"/>
      <c r="L156" s="766" t="str">
        <f>IFERROR(VLOOKUP($J156,'WM-AR'!$I$7:$AS$3267,34,FALSE),"")</f>
        <v/>
      </c>
      <c r="M156" s="766" t="str">
        <f>IFERROR(VLOOKUP($J156,'WM-AR'!$I$7:$AS$3267,4,FALSE),"")</f>
        <v/>
      </c>
      <c r="N156" s="766" t="str">
        <f>IFERROR(VLOOKUP($J156,'WM-AR'!$I$7:$AS$3267,6,FALSE),"")</f>
        <v/>
      </c>
      <c r="O156" s="766" t="str">
        <f>IFERROR(VLOOKUP($J156,'WM-AR'!$I$7:$AS$3267,8,FALSE),"")</f>
        <v/>
      </c>
      <c r="P156" s="766" t="str">
        <f>IFERROR(VLOOKUP($J156,'WM-AR'!$I$7:$AS$3267,10,FALSE),"")</f>
        <v/>
      </c>
      <c r="Q156" s="766" t="str">
        <f>IFERROR(VLOOKUP($J156,'WM-AR'!$I$7:$AS$3267,12,FALSE),"")</f>
        <v/>
      </c>
      <c r="R156" s="766" t="str">
        <f>IFERROR(VLOOKUP($J156,'WM-AR'!$I$7:$AS$3267,14,FALSE),"")</f>
        <v/>
      </c>
      <c r="S156" s="766" t="str">
        <f>IFERROR(VLOOKUP($J156,'WM-AR'!$I$7:$AS$3267,16,FALSE),"")</f>
        <v/>
      </c>
      <c r="T156" s="766" t="str">
        <f>IFERROR(VLOOKUP($J156,'WM-AR'!$I$7:$AS$3267,18,FALSE),"")</f>
        <v/>
      </c>
      <c r="U156" s="766" t="str">
        <f>IFERROR(VLOOKUP($J156,'WM-AR'!$I$7:$AS$3267,20,FALSE),"")</f>
        <v/>
      </c>
      <c r="V156" s="766" t="str">
        <f>IFERROR(VLOOKUP($J156,'WM-AR'!$I$7:$AS$3267,22,FALSE),"")</f>
        <v/>
      </c>
      <c r="W156" s="766" t="str">
        <f>IFERROR(VLOOKUP($J156,'WM-AR'!$I$7:$AS$3267,24,FALSE),"")</f>
        <v/>
      </c>
      <c r="X156" s="766" t="str">
        <f>IFERROR(VLOOKUP($J156,'WM-AR'!$I$7:$AS$3267,25,FALSE),"")</f>
        <v/>
      </c>
      <c r="Y156" s="766" t="str">
        <f>IFERROR(VLOOKUP($J156,'WM-AR'!$I$7:$AS$3267,26,FALSE),"")</f>
        <v/>
      </c>
      <c r="Z156" s="766" t="str">
        <f>IFERROR(VLOOKUP($J156,'WM-AR'!$I$7:$AS$3267,27,FALSE),"")</f>
        <v/>
      </c>
      <c r="AA156" s="766" t="str">
        <f>IFERROR(VLOOKUP($J156,'WM-AR'!$I$7:$AS$3267,28,FALSE),"")</f>
        <v/>
      </c>
      <c r="AB156" s="766" t="str">
        <f>IFERROR(VLOOKUP($J156,'WM-AR'!$I$7:$AS$3267,29,FALSE),"")</f>
        <v/>
      </c>
      <c r="AC156" s="766" t="str">
        <f>IFERROR(VLOOKUP($J156,'WM-AR'!$I$7:$AS$3267,30,FALSE),"")</f>
        <v/>
      </c>
      <c r="AD156" s="766" t="str">
        <f>IFERROR(VLOOKUP($J156,'WM-AR'!$I$7:$AS$3267,31,FALSE),"")</f>
        <v/>
      </c>
      <c r="AE156" s="766" t="str">
        <f>IFERROR(VLOOKUP($J156,'WM-AR'!$I$7:$AS$3267,32,FALSE),"")</f>
        <v/>
      </c>
      <c r="AF156" s="766" t="str">
        <f>IFERROR(VLOOKUP($J156,'WM-AR'!$I$7:$AS$3267,33,FALSE),"")</f>
        <v/>
      </c>
      <c r="AG156" s="767"/>
      <c r="AH156" s="768"/>
      <c r="AI156" s="768"/>
      <c r="AJ156" s="769"/>
      <c r="AK156" s="769" t="str">
        <f>L156</f>
        <v/>
      </c>
      <c r="AL156" s="770"/>
      <c r="AM156" s="88" t="str">
        <f>IF(AND(ISTEXT($E156),ISTEXT($B156)),"산출기준 &gt;&gt;  "&amp;_xlfn.XLOOKUP($E156,산출기준!$D:$D,산출기준!$E:$E,"매칭실패"),"")</f>
        <v/>
      </c>
    </row>
    <row r="157" spans="2:39" ht="33" customHeight="1" outlineLevel="1">
      <c r="B157" s="772"/>
      <c r="C157" s="773"/>
      <c r="D157" s="774"/>
      <c r="E157" s="761"/>
      <c r="F157" s="775"/>
      <c r="G157" s="759" t="str">
        <f t="shared" si="44"/>
        <v/>
      </c>
      <c r="H157" s="763"/>
      <c r="I157" s="764" t="str">
        <f>IF(_xlfn.XLOOKUP(H157,'WM-AR'!I:I,'WM-AR'!F:F,"")=0,"",_xlfn.XLOOKUP(H157,'WM-AR'!I:I,'WM-AR'!F:F,""))</f>
        <v/>
      </c>
      <c r="J157" s="765" t="str">
        <f t="shared" si="45"/>
        <v/>
      </c>
      <c r="K157" s="766"/>
      <c r="L157" s="766" t="str">
        <f>IFERROR(VLOOKUP($J157,'WM-AR'!$I$7:$AS$3267,34,FALSE),"")</f>
        <v/>
      </c>
      <c r="M157" s="766" t="str">
        <f>IFERROR(VLOOKUP($J157,'WM-AR'!$I$7:$AS$3267,4,FALSE),"")</f>
        <v/>
      </c>
      <c r="N157" s="766" t="str">
        <f>IFERROR(VLOOKUP($J157,'WM-AR'!$I$7:$AS$3267,6,FALSE),"")</f>
        <v/>
      </c>
      <c r="O157" s="766" t="str">
        <f>IFERROR(VLOOKUP($J157,'WM-AR'!$I$7:$AS$3267,8,FALSE),"")</f>
        <v/>
      </c>
      <c r="P157" s="766" t="str">
        <f>IFERROR(VLOOKUP($J157,'WM-AR'!$I$7:$AS$3267,10,FALSE),"")</f>
        <v/>
      </c>
      <c r="Q157" s="766" t="str">
        <f>IFERROR(VLOOKUP($J157,'WM-AR'!$I$7:$AS$3267,12,FALSE),"")</f>
        <v/>
      </c>
      <c r="R157" s="766" t="str">
        <f>IFERROR(VLOOKUP($J157,'WM-AR'!$I$7:$AS$3267,14,FALSE),"")</f>
        <v/>
      </c>
      <c r="S157" s="766" t="str">
        <f>IFERROR(VLOOKUP($J157,'WM-AR'!$I$7:$AS$3267,16,FALSE),"")</f>
        <v/>
      </c>
      <c r="T157" s="766" t="str">
        <f>IFERROR(VLOOKUP($J157,'WM-AR'!$I$7:$AS$3267,18,FALSE),"")</f>
        <v/>
      </c>
      <c r="U157" s="766" t="str">
        <f>IFERROR(VLOOKUP($J157,'WM-AR'!$I$7:$AS$3267,20,FALSE),"")</f>
        <v/>
      </c>
      <c r="V157" s="766" t="str">
        <f>IFERROR(VLOOKUP($J157,'WM-AR'!$I$7:$AS$3267,22,FALSE),"")</f>
        <v/>
      </c>
      <c r="W157" s="766" t="str">
        <f>IFERROR(VLOOKUP($J157,'WM-AR'!$I$7:$AS$3267,24,FALSE),"")</f>
        <v/>
      </c>
      <c r="X157" s="766" t="str">
        <f>IFERROR(VLOOKUP($J157,'WM-AR'!$I$7:$AS$3267,25,FALSE),"")</f>
        <v/>
      </c>
      <c r="Y157" s="766" t="str">
        <f>IFERROR(VLOOKUP($J157,'WM-AR'!$I$7:$AS$3267,26,FALSE),"")</f>
        <v/>
      </c>
      <c r="Z157" s="766" t="str">
        <f>IFERROR(VLOOKUP($J157,'WM-AR'!$I$7:$AS$3267,27,FALSE),"")</f>
        <v/>
      </c>
      <c r="AA157" s="766" t="str">
        <f>IFERROR(VLOOKUP($J157,'WM-AR'!$I$7:$AS$3267,28,FALSE),"")</f>
        <v/>
      </c>
      <c r="AB157" s="766" t="str">
        <f>IFERROR(VLOOKUP($J157,'WM-AR'!$I$7:$AS$3267,29,FALSE),"")</f>
        <v/>
      </c>
      <c r="AC157" s="766" t="str">
        <f>IFERROR(VLOOKUP($J157,'WM-AR'!$I$7:$AS$3267,30,FALSE),"")</f>
        <v/>
      </c>
      <c r="AD157" s="766" t="str">
        <f>IFERROR(VLOOKUP($J157,'WM-AR'!$I$7:$AS$3267,31,FALSE),"")</f>
        <v/>
      </c>
      <c r="AE157" s="766" t="str">
        <f>IFERROR(VLOOKUP($J157,'WM-AR'!$I$7:$AS$3267,32,FALSE),"")</f>
        <v/>
      </c>
      <c r="AF157" s="766" t="str">
        <f>IFERROR(VLOOKUP($J157,'WM-AR'!$I$7:$AS$3267,33,FALSE),"")</f>
        <v/>
      </c>
      <c r="AG157" s="767"/>
      <c r="AH157" s="768"/>
      <c r="AI157" s="768"/>
      <c r="AJ157" s="769"/>
      <c r="AK157" s="769" t="str">
        <f>L157</f>
        <v/>
      </c>
      <c r="AL157" s="770"/>
      <c r="AM157" s="88" t="str">
        <f>IF(AND(ISTEXT($E157),ISTEXT($B157)),"산출기준 &gt;&gt;  "&amp;_xlfn.XLOOKUP($E157,산출기준!$D:$D,산출기준!$E:$E,"매칭실패"),"")</f>
        <v/>
      </c>
    </row>
    <row r="158" spans="2:39" s="600" customFormat="1" ht="33" customHeight="1" outlineLevel="1">
      <c r="B158" s="783"/>
      <c r="C158" s="774"/>
      <c r="D158" s="774"/>
      <c r="E158" s="777"/>
      <c r="F158" s="784"/>
      <c r="G158" s="760" t="str">
        <f t="shared" si="44"/>
        <v/>
      </c>
      <c r="H158" s="760"/>
      <c r="I158" s="779"/>
      <c r="J158" s="780" t="str">
        <f t="shared" si="45"/>
        <v/>
      </c>
      <c r="K158" s="781"/>
      <c r="L158" s="781" t="str">
        <f>IFERROR(VLOOKUP($J158,'WM-AR'!$I$7:$AS$3267,34,FALSE),"")</f>
        <v/>
      </c>
      <c r="M158" s="781" t="str">
        <f>IFERROR(VLOOKUP($J158,'WM-AR'!$I$7:$AS$3267,4,FALSE),"")</f>
        <v/>
      </c>
      <c r="N158" s="781" t="str">
        <f>IFERROR(VLOOKUP($J158,'WM-AR'!$I$7:$AS$3267,6,FALSE),"")</f>
        <v/>
      </c>
      <c r="O158" s="781" t="str">
        <f>IFERROR(VLOOKUP($J158,'WM-AR'!$I$7:$AS$3267,8,FALSE),"")</f>
        <v/>
      </c>
      <c r="P158" s="781" t="str">
        <f>IFERROR(VLOOKUP($J158,'WM-AR'!$I$7:$AS$3267,10,FALSE),"")</f>
        <v/>
      </c>
      <c r="Q158" s="781" t="str">
        <f>IFERROR(VLOOKUP($J158,'WM-AR'!$I$7:$AS$3267,12,FALSE),"")</f>
        <v/>
      </c>
      <c r="R158" s="781" t="str">
        <f>IFERROR(VLOOKUP($J158,'WM-AR'!$I$7:$AS$3267,14,FALSE),"")</f>
        <v/>
      </c>
      <c r="S158" s="781" t="str">
        <f>IFERROR(VLOOKUP($J158,'WM-AR'!$I$7:$AS$3267,16,FALSE),"")</f>
        <v/>
      </c>
      <c r="T158" s="781" t="str">
        <f>IFERROR(VLOOKUP($J158,'WM-AR'!$I$7:$AS$3267,18,FALSE),"")</f>
        <v/>
      </c>
      <c r="U158" s="781" t="str">
        <f>IFERROR(VLOOKUP($J158,'WM-AR'!$I$7:$AS$3267,20,FALSE),"")</f>
        <v/>
      </c>
      <c r="V158" s="781" t="str">
        <f>IFERROR(VLOOKUP($J158,'WM-AR'!$I$7:$AS$3267,22,FALSE),"")</f>
        <v/>
      </c>
      <c r="W158" s="781" t="str">
        <f>IFERROR(VLOOKUP($J158,'WM-AR'!$I$7:$AS$3267,24,FALSE),"")</f>
        <v/>
      </c>
      <c r="X158" s="781" t="str">
        <f>IFERROR(VLOOKUP($J158,'WM-AR'!$I$7:$AS$3267,25,FALSE),"")</f>
        <v/>
      </c>
      <c r="Y158" s="781" t="str">
        <f>IFERROR(VLOOKUP($J158,'WM-AR'!$I$7:$AS$3267,26,FALSE),"")</f>
        <v/>
      </c>
      <c r="Z158" s="781" t="str">
        <f>IFERROR(VLOOKUP($J158,'WM-AR'!$I$7:$AS$3267,27,FALSE),"")</f>
        <v/>
      </c>
      <c r="AA158" s="781" t="str">
        <f>IFERROR(VLOOKUP($J158,'WM-AR'!$I$7:$AS$3267,28,FALSE),"")</f>
        <v/>
      </c>
      <c r="AB158" s="781" t="str">
        <f>IFERROR(VLOOKUP($J158,'WM-AR'!$I$7:$AS$3267,29,FALSE),"")</f>
        <v/>
      </c>
      <c r="AC158" s="781" t="str">
        <f>IFERROR(VLOOKUP($J158,'WM-AR'!$I$7:$AS$3267,30,FALSE),"")</f>
        <v/>
      </c>
      <c r="AD158" s="781" t="str">
        <f>IFERROR(VLOOKUP($J158,'WM-AR'!$I$7:$AS$3267,31,FALSE),"")</f>
        <v/>
      </c>
      <c r="AE158" s="781" t="str">
        <f>IFERROR(VLOOKUP($J158,'WM-AR'!$I$7:$AS$3267,32,FALSE),"")</f>
        <v/>
      </c>
      <c r="AF158" s="781" t="str">
        <f>IFERROR(VLOOKUP($J158,'WM-AR'!$I$7:$AS$3267,33,FALSE),"")</f>
        <v/>
      </c>
      <c r="AG158" s="767"/>
      <c r="AH158" s="768"/>
      <c r="AI158" s="768"/>
      <c r="AJ158" s="782"/>
      <c r="AK158" s="782" t="str">
        <f>L158</f>
        <v/>
      </c>
      <c r="AL158" s="779"/>
      <c r="AM158" s="600" t="str">
        <f>IF(AND(ISTEXT($E158),ISTEXT($B158)),"산출기준 &gt;&gt;  "&amp;_xlfn.XLOOKUP($E158,산출기준!$D:$D,산출기준!$E:$E,"매칭실패"),"")</f>
        <v/>
      </c>
    </row>
    <row r="159" spans="2:39">
      <c r="B159" s="658"/>
      <c r="C159" s="659"/>
      <c r="D159" s="660"/>
      <c r="E159" s="659"/>
      <c r="F159" s="661"/>
      <c r="G159" s="662"/>
      <c r="H159" s="663"/>
      <c r="I159" s="662"/>
      <c r="J159" s="652"/>
      <c r="K159" s="664"/>
      <c r="L159" s="664"/>
      <c r="M159" s="664"/>
      <c r="N159" s="664"/>
      <c r="O159" s="664"/>
      <c r="P159" s="664"/>
      <c r="Q159" s="664"/>
      <c r="R159" s="664"/>
      <c r="S159" s="664"/>
      <c r="T159" s="664"/>
      <c r="U159" s="664"/>
      <c r="V159" s="664"/>
      <c r="W159" s="664"/>
      <c r="X159" s="664"/>
      <c r="Y159" s="664"/>
      <c r="Z159" s="664"/>
      <c r="AA159" s="664"/>
      <c r="AB159" s="664"/>
      <c r="AC159" s="664"/>
      <c r="AD159" s="664"/>
      <c r="AE159" s="664"/>
      <c r="AF159" s="664"/>
      <c r="AG159" s="660"/>
      <c r="AH159" s="665"/>
      <c r="AI159" s="665"/>
      <c r="AJ159" s="666"/>
      <c r="AK159" s="666"/>
      <c r="AL159" s="662"/>
      <c r="AM159" s="88" t="str">
        <f>IF(AND(ISTEXT($E159),ISTEXT($B159)),"산출기준 &gt;&gt;  "&amp;_xlfn.XLOOKUP($E159,산출기준!$D:$D,산출기준!$E:$E,"매칭실패"),"")</f>
        <v/>
      </c>
    </row>
    <row r="160" spans="2:39" ht="34.9" customHeight="1">
      <c r="B160" s="667" t="s">
        <v>2592</v>
      </c>
      <c r="C160" s="668" t="s">
        <v>2016</v>
      </c>
      <c r="D160" s="669"/>
      <c r="E160" s="668" t="s">
        <v>2593</v>
      </c>
      <c r="F160" s="670" t="str">
        <f ca="1">_xlfn.CONCAT("H_",G160)</f>
        <v>H_F43  /  B35  /  W01B  /  C95A</v>
      </c>
      <c r="G160" s="671" t="str" cm="1">
        <f t="array" aca="1" ref="G160"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F43  /  B35  /  W01B  /  C95A</v>
      </c>
      <c r="H160" s="672"/>
      <c r="I160" s="673"/>
      <c r="J160" s="674"/>
      <c r="K160" s="674"/>
      <c r="L160" s="674"/>
      <c r="M160" s="674"/>
      <c r="N160" s="674"/>
      <c r="O160" s="675"/>
      <c r="P160" s="676"/>
      <c r="Q160" s="677"/>
      <c r="R160" s="677"/>
      <c r="S160" s="677"/>
      <c r="T160" s="677"/>
      <c r="U160" s="677"/>
      <c r="V160" s="677"/>
      <c r="W160" s="678"/>
      <c r="X160" s="679"/>
      <c r="Y160" s="679"/>
      <c r="Z160" s="679"/>
      <c r="AA160" s="679"/>
      <c r="AB160" s="679"/>
      <c r="AC160" s="679"/>
      <c r="AD160" s="679"/>
      <c r="AE160" s="679"/>
      <c r="AF160" s="679"/>
      <c r="AG160" s="680"/>
      <c r="AH160" s="681"/>
      <c r="AI160" s="681"/>
      <c r="AJ160" s="682"/>
      <c r="AK160" s="682"/>
      <c r="AL160" s="683"/>
      <c r="AM160" s="88" t="str">
        <f>IF(AND(ISTEXT($E160),ISTEXT($B160)),"산출기준 &gt;&gt;  "&amp;_xlfn.XLOOKUP($E160,산출기준!$D:$D,산출기준!$E:$E,"매칭실패"),"")</f>
        <v>산출기준 &gt;&gt;  [ 룸 일반 산출 ]</v>
      </c>
    </row>
    <row r="161" spans="2:39" ht="18">
      <c r="B161" s="684"/>
      <c r="C161" s="685"/>
      <c r="D161" s="786"/>
      <c r="E161" s="687"/>
      <c r="F161" s="688">
        <v>111</v>
      </c>
      <c r="G161" s="689" t="s">
        <v>2643</v>
      </c>
      <c r="H161" s="690"/>
      <c r="I161" s="691"/>
      <c r="J161" s="692" t="str">
        <f>LEFT(I161,14)</f>
        <v/>
      </c>
      <c r="K161" s="693"/>
      <c r="L161" s="694" t="str">
        <f>IFERROR(VLOOKUP($J161,'WM-AR'!$I$7:$AS$3267,34,FALSE),"")</f>
        <v/>
      </c>
      <c r="M161" s="695" t="str">
        <f>IFERROR(VLOOKUP($J161,'WM-AR'!$I$7:$AS$3267,4,FALSE),"")</f>
        <v/>
      </c>
      <c r="N161" s="695" t="str">
        <f>IFERROR(VLOOKUP($J161,'WM-AR'!$I$7:$AS$3267,6,FALSE),"")</f>
        <v/>
      </c>
      <c r="O161" s="696" t="str">
        <f>IFERROR(VLOOKUP($J161,'WM-AR'!$I$7:$AS$3267,8,FALSE),"")</f>
        <v/>
      </c>
      <c r="P161" s="697" t="str">
        <f>IFERROR(VLOOKUP($J161,'WM-AR'!$I$7:$AS$3267,10,FALSE),"")</f>
        <v/>
      </c>
      <c r="Q161" s="698" t="str">
        <f>IFERROR(VLOOKUP($J161,'WM-AR'!$I$7:$AS$3267,12,FALSE),"")</f>
        <v/>
      </c>
      <c r="R161" s="698" t="str">
        <f>IFERROR(VLOOKUP($J161,'WM-AR'!$I$7:$AS$3267,14,FALSE),"")</f>
        <v/>
      </c>
      <c r="S161" s="698" t="str">
        <f>IFERROR(VLOOKUP($J161,'WM-AR'!$I$7:$AS$3267,16,FALSE),"")</f>
        <v/>
      </c>
      <c r="T161" s="698" t="str">
        <f>IFERROR(VLOOKUP($J161,'WM-AR'!$I$7:$AS$3267,18,FALSE),"")</f>
        <v/>
      </c>
      <c r="U161" s="698" t="str">
        <f>IFERROR(VLOOKUP($J161,'WM-AR'!$I$7:$AS$3267,20,FALSE),"")</f>
        <v/>
      </c>
      <c r="V161" s="698" t="str">
        <f>IFERROR(VLOOKUP($J161,'WM-AR'!$I$7:$AS$3267,22,FALSE),"")</f>
        <v/>
      </c>
      <c r="W161" s="699" t="str">
        <f>IFERROR(VLOOKUP($J161,'WM-AR'!$I$7:$AS$3267,24,FALSE),"")</f>
        <v/>
      </c>
      <c r="X161" s="700" t="str">
        <f>IFERROR(VLOOKUP($J161,'WM-AR'!$I$7:$AS$3267,25,FALSE),"")</f>
        <v/>
      </c>
      <c r="Y161" s="700" t="str">
        <f>IFERROR(VLOOKUP($J161,'WM-AR'!$I$7:$AS$3267,26,FALSE),"")</f>
        <v/>
      </c>
      <c r="Z161" s="700" t="str">
        <f>IFERROR(VLOOKUP($J161,'WM-AR'!$I$7:$AS$3267,27,FALSE),"")</f>
        <v/>
      </c>
      <c r="AA161" s="700" t="str">
        <f>IFERROR(VLOOKUP($J161,'WM-AR'!$I$7:$AS$3267,28,FALSE),"")</f>
        <v/>
      </c>
      <c r="AB161" s="700" t="str">
        <f>IFERROR(VLOOKUP($J161,'WM-AR'!$I$7:$AS$3267,29,FALSE),"")</f>
        <v/>
      </c>
      <c r="AC161" s="700" t="str">
        <f>IFERROR(VLOOKUP($J161,'WM-AR'!$I$7:$AS$3267,30,FALSE),"")</f>
        <v/>
      </c>
      <c r="AD161" s="700" t="str">
        <f>IFERROR(VLOOKUP($J161,'WM-AR'!$I$7:$AS$3267,31,FALSE),"")</f>
        <v/>
      </c>
      <c r="AE161" s="700" t="str">
        <f>IFERROR(VLOOKUP($J161,'WM-AR'!$I$7:$AS$3267,32,FALSE),"")</f>
        <v/>
      </c>
      <c r="AF161" s="700" t="str">
        <f>IFERROR(VLOOKUP($J161,'WM-AR'!$I$7:$AS$3267,33,FALSE),"")</f>
        <v/>
      </c>
      <c r="AG161" s="701"/>
      <c r="AH161" s="702"/>
      <c r="AI161" s="702"/>
      <c r="AJ161" s="703"/>
      <c r="AK161" s="703"/>
      <c r="AL161" s="704"/>
      <c r="AM161" s="88" t="str">
        <f>IF(AND(ISTEXT($E161),ISTEXT($B161)),"산출기준 &gt;&gt;  "&amp;_xlfn.XLOOKUP($E161,산출기준!$D:$D,산출기준!$E:$E,"매칭실패"),"")</f>
        <v/>
      </c>
    </row>
    <row r="162" spans="2:39" ht="18">
      <c r="B162" s="705"/>
      <c r="C162" s="706"/>
      <c r="D162" s="787"/>
      <c r="E162" s="708"/>
      <c r="F162" s="688"/>
      <c r="G162" s="709"/>
      <c r="H162" s="710"/>
      <c r="I162" s="711"/>
      <c r="J162" s="712" t="str">
        <f>LEFT(I162,14)</f>
        <v/>
      </c>
      <c r="K162" s="713"/>
      <c r="L162" s="714" t="str">
        <f>IFERROR(VLOOKUP($J162,'WM-AR'!$I$7:$AS$3267,34,FALSE),"")</f>
        <v/>
      </c>
      <c r="M162" s="713" t="str">
        <f>IFERROR(VLOOKUP($J162,'WM-AR'!$I$7:$AS$3267,4,FALSE),"")</f>
        <v/>
      </c>
      <c r="N162" s="713" t="str">
        <f>IFERROR(VLOOKUP($J162,'WM-AR'!$I$7:$AS$3267,6,FALSE),"")</f>
        <v/>
      </c>
      <c r="O162" s="715" t="str">
        <f>IFERROR(VLOOKUP($J162,'WM-AR'!$I$7:$AS$3267,8,FALSE),"")</f>
        <v/>
      </c>
      <c r="P162" s="716" t="str">
        <f>IFERROR(VLOOKUP($J162,'WM-AR'!$I$7:$AS$3267,10,FALSE),"")</f>
        <v/>
      </c>
      <c r="Q162" s="717" t="str">
        <f>IFERROR(VLOOKUP($J162,'WM-AR'!$I$7:$AS$3267,12,FALSE),"")</f>
        <v/>
      </c>
      <c r="R162" s="717" t="str">
        <f>IFERROR(VLOOKUP($J162,'WM-AR'!$I$7:$AS$3267,14,FALSE),"")</f>
        <v/>
      </c>
      <c r="S162" s="717" t="str">
        <f>IFERROR(VLOOKUP($J162,'WM-AR'!$I$7:$AS$3267,16,FALSE),"")</f>
        <v/>
      </c>
      <c r="T162" s="717" t="str">
        <f>IFERROR(VLOOKUP($J162,'WM-AR'!$I$7:$AS$3267,18,FALSE),"")</f>
        <v/>
      </c>
      <c r="U162" s="717" t="str">
        <f>IFERROR(VLOOKUP($J162,'WM-AR'!$I$7:$AS$3267,20,FALSE),"")</f>
        <v/>
      </c>
      <c r="V162" s="717" t="str">
        <f>IFERROR(VLOOKUP($J162,'WM-AR'!$I$7:$AS$3267,22,FALSE),"")</f>
        <v/>
      </c>
      <c r="W162" s="718" t="str">
        <f>IFERROR(VLOOKUP($J162,'WM-AR'!$I$7:$AS$3267,24,FALSE),"")</f>
        <v/>
      </c>
      <c r="X162" s="719" t="str">
        <f>IFERROR(VLOOKUP($J162,'WM-AR'!$I$7:$AS$3267,25,FALSE),"")</f>
        <v/>
      </c>
      <c r="Y162" s="719" t="str">
        <f>IFERROR(VLOOKUP($J162,'WM-AR'!$I$7:$AS$3267,26,FALSE),"")</f>
        <v/>
      </c>
      <c r="Z162" s="719" t="str">
        <f>IFERROR(VLOOKUP($J162,'WM-AR'!$I$7:$AS$3267,27,FALSE),"")</f>
        <v/>
      </c>
      <c r="AA162" s="719" t="str">
        <f>IFERROR(VLOOKUP($J162,'WM-AR'!$I$7:$AS$3267,28,FALSE),"")</f>
        <v/>
      </c>
      <c r="AB162" s="719" t="str">
        <f>IFERROR(VLOOKUP($J162,'WM-AR'!$I$7:$AS$3267,29,FALSE),"")</f>
        <v/>
      </c>
      <c r="AC162" s="719" t="str">
        <f>IFERROR(VLOOKUP($J162,'WM-AR'!$I$7:$AS$3267,30,FALSE),"")</f>
        <v/>
      </c>
      <c r="AD162" s="719" t="str">
        <f>IFERROR(VLOOKUP($J162,'WM-AR'!$I$7:$AS$3267,31,FALSE),"")</f>
        <v/>
      </c>
      <c r="AE162" s="719" t="str">
        <f>IFERROR(VLOOKUP($J162,'WM-AR'!$I$7:$AS$3267,32,FALSE),"")</f>
        <v/>
      </c>
      <c r="AF162" s="719" t="str">
        <f>IFERROR(VLOOKUP($J162,'WM-AR'!$I$7:$AS$3267,33,FALSE),"")</f>
        <v/>
      </c>
      <c r="AG162" s="720"/>
      <c r="AH162" s="721"/>
      <c r="AI162" s="721"/>
      <c r="AJ162" s="722"/>
      <c r="AK162" s="722"/>
      <c r="AL162" s="723"/>
      <c r="AM162" s="88" t="str">
        <f>IF(AND(ISTEXT($E162),ISTEXT($B162)),"산출기준 &gt;&gt;  "&amp;_xlfn.XLOOKUP($E162,산출기준!$D:$D,산출기준!$E:$E,"매칭실패"),"")</f>
        <v/>
      </c>
    </row>
    <row r="163" spans="2:39" ht="18">
      <c r="B163" s="724"/>
      <c r="C163" s="725"/>
      <c r="D163" s="726"/>
      <c r="E163" s="727"/>
      <c r="F163" s="728"/>
      <c r="G163" s="729"/>
      <c r="H163" s="730"/>
      <c r="I163" s="731"/>
      <c r="J163" s="732" t="str">
        <f>LEFT(I163,14)</f>
        <v/>
      </c>
      <c r="K163" s="733"/>
      <c r="L163" s="734" t="str">
        <f>IFERROR(VLOOKUP($J163,'WM-AR'!$I$7:$AS$3267,34,FALSE),"")</f>
        <v/>
      </c>
      <c r="M163" s="733" t="str">
        <f>IFERROR(VLOOKUP($J163,'WM-AR'!$I$7:$AS$3267,4,FALSE),"")</f>
        <v/>
      </c>
      <c r="N163" s="733" t="str">
        <f>IFERROR(VLOOKUP($J163,'WM-AR'!$I$7:$AS$3267,6,FALSE),"")</f>
        <v/>
      </c>
      <c r="O163" s="735" t="str">
        <f>IFERROR(VLOOKUP($J163,'WM-AR'!$I$7:$AS$3267,8,FALSE),"")</f>
        <v/>
      </c>
      <c r="P163" s="736" t="str">
        <f>IFERROR(VLOOKUP($J163,'WM-AR'!$I$7:$AS$3267,10,FALSE),"")</f>
        <v/>
      </c>
      <c r="Q163" s="737" t="str">
        <f>IFERROR(VLOOKUP($J163,'WM-AR'!$I$7:$AS$3267,12,FALSE),"")</f>
        <v/>
      </c>
      <c r="R163" s="737" t="str">
        <f>IFERROR(VLOOKUP($J163,'WM-AR'!$I$7:$AS$3267,14,FALSE),"")</f>
        <v/>
      </c>
      <c r="S163" s="737" t="str">
        <f>IFERROR(VLOOKUP($J163,'WM-AR'!$I$7:$AS$3267,16,FALSE),"")</f>
        <v/>
      </c>
      <c r="T163" s="737" t="str">
        <f>IFERROR(VLOOKUP($J163,'WM-AR'!$I$7:$AS$3267,18,FALSE),"")</f>
        <v/>
      </c>
      <c r="U163" s="737" t="str">
        <f>IFERROR(VLOOKUP($J163,'WM-AR'!$I$7:$AS$3267,20,FALSE),"")</f>
        <v/>
      </c>
      <c r="V163" s="737" t="str">
        <f>IFERROR(VLOOKUP($J163,'WM-AR'!$I$7:$AS$3267,22,FALSE),"")</f>
        <v/>
      </c>
      <c r="W163" s="738" t="str">
        <f>IFERROR(VLOOKUP($J163,'WM-AR'!$I$7:$AS$3267,24,FALSE),"")</f>
        <v/>
      </c>
      <c r="X163" s="739" t="str">
        <f>IFERROR(VLOOKUP($J163,'WM-AR'!$I$7:$AS$3267,25,FALSE),"")</f>
        <v/>
      </c>
      <c r="Y163" s="739" t="str">
        <f>IFERROR(VLOOKUP($J163,'WM-AR'!$I$7:$AS$3267,26,FALSE),"")</f>
        <v/>
      </c>
      <c r="Z163" s="739" t="str">
        <f>IFERROR(VLOOKUP($J163,'WM-AR'!$I$7:$AS$3267,27,FALSE),"")</f>
        <v/>
      </c>
      <c r="AA163" s="739" t="str">
        <f>IFERROR(VLOOKUP($J163,'WM-AR'!$I$7:$AS$3267,28,FALSE),"")</f>
        <v/>
      </c>
      <c r="AB163" s="739" t="str">
        <f>IFERROR(VLOOKUP($J163,'WM-AR'!$I$7:$AS$3267,29,FALSE),"")</f>
        <v/>
      </c>
      <c r="AC163" s="739" t="str">
        <f>IFERROR(VLOOKUP($J163,'WM-AR'!$I$7:$AS$3267,30,FALSE),"")</f>
        <v/>
      </c>
      <c r="AD163" s="739" t="str">
        <f>IFERROR(VLOOKUP($J163,'WM-AR'!$I$7:$AS$3267,31,FALSE),"")</f>
        <v/>
      </c>
      <c r="AE163" s="739" t="str">
        <f>IFERROR(VLOOKUP($J163,'WM-AR'!$I$7:$AS$3267,32,FALSE),"")</f>
        <v/>
      </c>
      <c r="AF163" s="739" t="str">
        <f>IFERROR(VLOOKUP($J163,'WM-AR'!$I$7:$AS$3267,33,FALSE),"")</f>
        <v/>
      </c>
      <c r="AG163" s="740"/>
      <c r="AH163" s="741"/>
      <c r="AI163" s="741"/>
      <c r="AJ163" s="742"/>
      <c r="AK163" s="742"/>
      <c r="AL163" s="743"/>
      <c r="AM163" s="88" t="str">
        <f>IF(AND(ISTEXT($E163),ISTEXT($B163)),"산출기준 &gt;&gt;  "&amp;_xlfn.XLOOKUP($E163,산출기준!$D:$D,산출기준!$E:$E,"매칭실패"),"")</f>
        <v/>
      </c>
    </row>
    <row r="164" spans="2:39" outlineLevel="1">
      <c r="B164" s="744"/>
      <c r="C164" s="745"/>
      <c r="D164" s="746" t="s">
        <v>2644</v>
      </c>
      <c r="E164" s="747" t="s">
        <v>2645</v>
      </c>
      <c r="F164" s="745" t="s">
        <v>2596</v>
      </c>
      <c r="G164" s="748" t="str">
        <f>VLOOKUP(E164,'참조용_Int Finish_Style-WM_DB'!$C$5:$D$133,2,FALSE)</f>
        <v xml:space="preserve"> | A04AS170-00001 |  | </v>
      </c>
      <c r="H164" s="749"/>
      <c r="I164" s="750"/>
      <c r="J164" s="751"/>
      <c r="K164" s="752"/>
      <c r="L164" s="752"/>
      <c r="M164" s="752"/>
      <c r="N164" s="752"/>
      <c r="O164" s="752"/>
      <c r="P164" s="752"/>
      <c r="Q164" s="752"/>
      <c r="R164" s="752"/>
      <c r="S164" s="752"/>
      <c r="T164" s="752"/>
      <c r="U164" s="752"/>
      <c r="V164" s="752"/>
      <c r="W164" s="752"/>
      <c r="X164" s="752"/>
      <c r="Y164" s="752"/>
      <c r="Z164" s="752"/>
      <c r="AA164" s="752"/>
      <c r="AB164" s="752"/>
      <c r="AC164" s="752"/>
      <c r="AD164" s="752"/>
      <c r="AE164" s="752"/>
      <c r="AF164" s="753"/>
      <c r="AG164" s="754"/>
      <c r="AH164" s="755"/>
      <c r="AI164" s="755"/>
      <c r="AJ164" s="753"/>
      <c r="AK164" s="756"/>
      <c r="AL164" s="757"/>
      <c r="AM164" s="88" t="str">
        <f>IF(AND(ISTEXT($E164),ISTEXT($B164)),"산출기준 &gt;&gt;  "&amp;_xlfn.XLOOKUP($E164,산출기준!$D:$D,산출기준!$E:$E,"매칭실패"),"")</f>
        <v/>
      </c>
    </row>
    <row r="165" spans="2:39" ht="33" customHeight="1" outlineLevel="1">
      <c r="B165" s="758"/>
      <c r="C165" s="759"/>
      <c r="D165" s="760"/>
      <c r="E165" s="761"/>
      <c r="F165" s="762"/>
      <c r="G165" s="759" t="str">
        <f>IF(IF(O165=0,"",O165)&amp;" | "&amp;IF(P165=0,"",P165)&amp;" | "&amp;IF(R165=0,"",R165)&amp;" | "&amp;IF(S165=0,"",S165)=" |  |  | ","",IF(O165=0,"",O165)&amp;" | "&amp;IF(P165=0,"",P165)&amp;" | "&amp;IF(R165=0,"",R165)&amp;" | "&amp;IF(S165=0,"",S165))</f>
        <v xml:space="preserve">Carpet Tile |  |  | </v>
      </c>
      <c r="H165" s="763" t="str" cm="1">
        <f t="array" ref="H165">_xlfn.TEXTSPLIT(G164,," | ",TRUE)</f>
        <v>A04AS170-00001</v>
      </c>
      <c r="I165" s="764" t="str">
        <f>IF(_xlfn.XLOOKUP(H165,'WM-AR'!I:I,'WM-AR'!F:F,"")=0,"",_xlfn.XLOOKUP(H165,'WM-AR'!I:I,'WM-AR'!F:F,""))</f>
        <v xml:space="preserve">A04AS170-00001 Finishing Work Exterior/Interior Finish Work Carpet Tile        </v>
      </c>
      <c r="J165" s="765" t="str">
        <f>LEFT(I165,14)</f>
        <v>A04AS170-00001</v>
      </c>
      <c r="K165" s="766"/>
      <c r="L165" s="766" t="str">
        <f>IFERROR(VLOOKUP($J165,'WM-AR'!$I$7:$AS$3267,34,FALSE),"")</f>
        <v>M2</v>
      </c>
      <c r="M165" s="766" t="str">
        <f>IFERROR(VLOOKUP($J165,'WM-AR'!$I$7:$AS$3267,4,FALSE),"")</f>
        <v>Finishing Work</v>
      </c>
      <c r="N165" s="766" t="str">
        <f>IFERROR(VLOOKUP($J165,'WM-AR'!$I$7:$AS$3267,6,FALSE),"")</f>
        <v>Exterior/Interior Finish Work</v>
      </c>
      <c r="O165" s="766" t="str">
        <f>IFERROR(VLOOKUP($J165,'WM-AR'!$I$7:$AS$3267,8,FALSE),"")</f>
        <v>Carpet Tile</v>
      </c>
      <c r="P165" s="766">
        <f>IFERROR(VLOOKUP($J165,'WM-AR'!$I$7:$AS$3267,10,FALSE),"")</f>
        <v>0</v>
      </c>
      <c r="Q165" s="766">
        <f>IFERROR(VLOOKUP($J165,'WM-AR'!$I$7:$AS$3267,12,FALSE),"")</f>
        <v>0</v>
      </c>
      <c r="R165" s="766">
        <f>IFERROR(VLOOKUP($J165,'WM-AR'!$I$7:$AS$3267,14,FALSE),"")</f>
        <v>0</v>
      </c>
      <c r="S165" s="766">
        <f>IFERROR(VLOOKUP($J165,'WM-AR'!$I$7:$AS$3267,16,FALSE),"")</f>
        <v>0</v>
      </c>
      <c r="T165" s="766">
        <f>IFERROR(VLOOKUP($J165,'WM-AR'!$I$7:$AS$3267,18,FALSE),"")</f>
        <v>0</v>
      </c>
      <c r="U165" s="766" t="str">
        <f>IFERROR(VLOOKUP($J165,'WM-AR'!$I$7:$AS$3267,20,FALSE),"")</f>
        <v/>
      </c>
      <c r="V165" s="766">
        <f>IFERROR(VLOOKUP($J165,'WM-AR'!$I$7:$AS$3267,22,FALSE),"")</f>
        <v>0</v>
      </c>
      <c r="W165" s="766">
        <f>IFERROR(VLOOKUP($J165,'WM-AR'!$I$7:$AS$3267,24,FALSE),"")</f>
        <v>0</v>
      </c>
      <c r="X165" s="766">
        <f>IFERROR(VLOOKUP($J165,'WM-AR'!$I$7:$AS$3267,25,FALSE),"")</f>
        <v>0</v>
      </c>
      <c r="Y165" s="766" t="str">
        <f>IFERROR(VLOOKUP($J165,'WM-AR'!$I$7:$AS$3267,26,FALSE),"")</f>
        <v>Tile Size=W(  )mm x L(  )mm</v>
      </c>
      <c r="Z165" s="766">
        <f>IFERROR(VLOOKUP($J165,'WM-AR'!$I$7:$AS$3267,27,FALSE),"")</f>
        <v>0</v>
      </c>
      <c r="AA165" s="766">
        <f>IFERROR(VLOOKUP($J165,'WM-AR'!$I$7:$AS$3267,28,FALSE),"")</f>
        <v>0</v>
      </c>
      <c r="AB165" s="766">
        <f>IFERROR(VLOOKUP($J165,'WM-AR'!$I$7:$AS$3267,29,FALSE),"")</f>
        <v>0</v>
      </c>
      <c r="AC165" s="766">
        <f>IFERROR(VLOOKUP($J165,'WM-AR'!$I$7:$AS$3267,30,FALSE),"")</f>
        <v>0</v>
      </c>
      <c r="AD165" s="766">
        <f>IFERROR(VLOOKUP($J165,'WM-AR'!$I$7:$AS$3267,31,FALSE),"")</f>
        <v>0</v>
      </c>
      <c r="AE165" s="766">
        <f>IFERROR(VLOOKUP($J165,'WM-AR'!$I$7:$AS$3267,32,FALSE),"")</f>
        <v>0</v>
      </c>
      <c r="AF165" s="766" t="str">
        <f>IFERROR(VLOOKUP($J165,'WM-AR'!$I$7:$AS$3267,33,FALSE),"")</f>
        <v/>
      </c>
      <c r="AG165" s="767"/>
      <c r="AH165" s="768" t="s">
        <v>1657</v>
      </c>
      <c r="AI165" s="768" t="s">
        <v>1815</v>
      </c>
      <c r="AJ165" s="769"/>
      <c r="AK165" s="769" t="str">
        <f t="shared" ref="AK165:AK168" si="46">L165</f>
        <v>M2</v>
      </c>
      <c r="AL165" s="770"/>
      <c r="AM165" s="88" t="str">
        <f>IF(AND(ISTEXT($E165),ISTEXT($B165)),"산출기준 &gt;&gt;  "&amp;_xlfn.XLOOKUP($E165,산출기준!$D:$D,산출기준!$E:$E,"매칭실패"),"")</f>
        <v/>
      </c>
    </row>
    <row r="166" spans="2:39" ht="33" customHeight="1" outlineLevel="1">
      <c r="B166" s="758"/>
      <c r="C166" s="759"/>
      <c r="D166" s="760"/>
      <c r="E166" s="761"/>
      <c r="F166" s="762"/>
      <c r="G166" s="759" t="str">
        <f t="shared" ref="G166:G168" si="47">IF(IF(O166=0,"",O166)&amp;" | "&amp;IF(P166=0,"",P166)&amp;" | "&amp;IF(R166=0,"",R166)&amp;" | "&amp;IF(S166=0,"",S166)=" |  |  | ","",IF(O166=0,"",O166)&amp;" | "&amp;IF(P166=0,"",P166)&amp;" | "&amp;IF(R166=0,"",R166)&amp;" | "&amp;IF(S166=0,"",S166))</f>
        <v/>
      </c>
      <c r="H166" s="763"/>
      <c r="I166" s="764" t="str">
        <f>IF(_xlfn.XLOOKUP(H166,'WM-AR'!I:I,'WM-AR'!F:F,"")=0,"",_xlfn.XLOOKUP(H166,'WM-AR'!I:I,'WM-AR'!F:F,""))</f>
        <v/>
      </c>
      <c r="J166" s="765" t="str">
        <f t="shared" ref="J166:J168" si="48">LEFT(I166,14)</f>
        <v/>
      </c>
      <c r="K166" s="766"/>
      <c r="L166" s="766" t="str">
        <f>IFERROR(VLOOKUP($J166,'WM-AR'!$I$7:$AS$3267,34,FALSE),"")</f>
        <v/>
      </c>
      <c r="M166" s="766" t="str">
        <f>IFERROR(VLOOKUP($J166,'WM-AR'!$I$7:$AS$3267,4,FALSE),"")</f>
        <v/>
      </c>
      <c r="N166" s="766" t="str">
        <f>IFERROR(VLOOKUP($J166,'WM-AR'!$I$7:$AS$3267,6,FALSE),"")</f>
        <v/>
      </c>
      <c r="O166" s="766" t="str">
        <f>IFERROR(VLOOKUP($J166,'WM-AR'!$I$7:$AS$3267,8,FALSE),"")</f>
        <v/>
      </c>
      <c r="P166" s="766" t="str">
        <f>IFERROR(VLOOKUP($J166,'WM-AR'!$I$7:$AS$3267,10,FALSE),"")</f>
        <v/>
      </c>
      <c r="Q166" s="766" t="str">
        <f>IFERROR(VLOOKUP($J166,'WM-AR'!$I$7:$AS$3267,12,FALSE),"")</f>
        <v/>
      </c>
      <c r="R166" s="766" t="str">
        <f>IFERROR(VLOOKUP($J166,'WM-AR'!$I$7:$AS$3267,14,FALSE),"")</f>
        <v/>
      </c>
      <c r="S166" s="766" t="str">
        <f>IFERROR(VLOOKUP($J166,'WM-AR'!$I$7:$AS$3267,16,FALSE),"")</f>
        <v/>
      </c>
      <c r="T166" s="766" t="str">
        <f>IFERROR(VLOOKUP($J166,'WM-AR'!$I$7:$AS$3267,18,FALSE),"")</f>
        <v/>
      </c>
      <c r="U166" s="766" t="str">
        <f>IFERROR(VLOOKUP($J166,'WM-AR'!$I$7:$AS$3267,20,FALSE),"")</f>
        <v/>
      </c>
      <c r="V166" s="766" t="str">
        <f>IFERROR(VLOOKUP($J166,'WM-AR'!$I$7:$AS$3267,22,FALSE),"")</f>
        <v/>
      </c>
      <c r="W166" s="766" t="str">
        <f>IFERROR(VLOOKUP($J166,'WM-AR'!$I$7:$AS$3267,24,FALSE),"")</f>
        <v/>
      </c>
      <c r="X166" s="766" t="str">
        <f>IFERROR(VLOOKUP($J166,'WM-AR'!$I$7:$AS$3267,25,FALSE),"")</f>
        <v/>
      </c>
      <c r="Y166" s="766" t="str">
        <f>IFERROR(VLOOKUP($J166,'WM-AR'!$I$7:$AS$3267,26,FALSE),"")</f>
        <v/>
      </c>
      <c r="Z166" s="766" t="str">
        <f>IFERROR(VLOOKUP($J166,'WM-AR'!$I$7:$AS$3267,27,FALSE),"")</f>
        <v/>
      </c>
      <c r="AA166" s="766" t="str">
        <f>IFERROR(VLOOKUP($J166,'WM-AR'!$I$7:$AS$3267,28,FALSE),"")</f>
        <v/>
      </c>
      <c r="AB166" s="766" t="str">
        <f>IFERROR(VLOOKUP($J166,'WM-AR'!$I$7:$AS$3267,29,FALSE),"")</f>
        <v/>
      </c>
      <c r="AC166" s="766" t="str">
        <f>IFERROR(VLOOKUP($J166,'WM-AR'!$I$7:$AS$3267,30,FALSE),"")</f>
        <v/>
      </c>
      <c r="AD166" s="766" t="str">
        <f>IFERROR(VLOOKUP($J166,'WM-AR'!$I$7:$AS$3267,31,FALSE),"")</f>
        <v/>
      </c>
      <c r="AE166" s="766" t="str">
        <f>IFERROR(VLOOKUP($J166,'WM-AR'!$I$7:$AS$3267,32,FALSE),"")</f>
        <v/>
      </c>
      <c r="AF166" s="766" t="str">
        <f>IFERROR(VLOOKUP($J166,'WM-AR'!$I$7:$AS$3267,33,FALSE),"")</f>
        <v/>
      </c>
      <c r="AG166" s="767"/>
      <c r="AH166" s="768"/>
      <c r="AI166" s="768"/>
      <c r="AJ166" s="769"/>
      <c r="AK166" s="769" t="str">
        <f t="shared" si="46"/>
        <v/>
      </c>
      <c r="AL166" s="770"/>
      <c r="AM166" s="88" t="str">
        <f>IF(AND(ISTEXT($E166),ISTEXT($B166)),"산출기준 &gt;&gt;  "&amp;_xlfn.XLOOKUP($E166,산출기준!$D:$D,산출기준!$E:$E,"매칭실패"),"")</f>
        <v/>
      </c>
    </row>
    <row r="167" spans="2:39" ht="33" customHeight="1" outlineLevel="1">
      <c r="B167" s="758"/>
      <c r="C167" s="759"/>
      <c r="D167" s="760"/>
      <c r="E167" s="761"/>
      <c r="F167" s="762"/>
      <c r="G167" s="759" t="str">
        <f t="shared" si="47"/>
        <v/>
      </c>
      <c r="H167" s="763"/>
      <c r="I167" s="764" t="str">
        <f>IF(_xlfn.XLOOKUP(H167,'WM-AR'!I:I,'WM-AR'!F:F,"")=0,"",_xlfn.XLOOKUP(H167,'WM-AR'!I:I,'WM-AR'!F:F,""))</f>
        <v/>
      </c>
      <c r="J167" s="765" t="str">
        <f t="shared" si="48"/>
        <v/>
      </c>
      <c r="K167" s="766"/>
      <c r="L167" s="766" t="str">
        <f>IFERROR(VLOOKUP($J167,'WM-AR'!$I$7:$AS$3267,34,FALSE),"")</f>
        <v/>
      </c>
      <c r="M167" s="766" t="str">
        <f>IFERROR(VLOOKUP($J167,'WM-AR'!$I$7:$AS$3267,4,FALSE),"")</f>
        <v/>
      </c>
      <c r="N167" s="766" t="str">
        <f>IFERROR(VLOOKUP($J167,'WM-AR'!$I$7:$AS$3267,6,FALSE),"")</f>
        <v/>
      </c>
      <c r="O167" s="766" t="str">
        <f>IFERROR(VLOOKUP($J167,'WM-AR'!$I$7:$AS$3267,8,FALSE),"")</f>
        <v/>
      </c>
      <c r="P167" s="766" t="str">
        <f>IFERROR(VLOOKUP($J167,'WM-AR'!$I$7:$AS$3267,10,FALSE),"")</f>
        <v/>
      </c>
      <c r="Q167" s="766" t="str">
        <f>IFERROR(VLOOKUP($J167,'WM-AR'!$I$7:$AS$3267,12,FALSE),"")</f>
        <v/>
      </c>
      <c r="R167" s="766" t="str">
        <f>IFERROR(VLOOKUP($J167,'WM-AR'!$I$7:$AS$3267,14,FALSE),"")</f>
        <v/>
      </c>
      <c r="S167" s="766" t="str">
        <f>IFERROR(VLOOKUP($J167,'WM-AR'!$I$7:$AS$3267,16,FALSE),"")</f>
        <v/>
      </c>
      <c r="T167" s="766" t="str">
        <f>IFERROR(VLOOKUP($J167,'WM-AR'!$I$7:$AS$3267,18,FALSE),"")</f>
        <v/>
      </c>
      <c r="U167" s="766" t="str">
        <f>IFERROR(VLOOKUP($J167,'WM-AR'!$I$7:$AS$3267,20,FALSE),"")</f>
        <v/>
      </c>
      <c r="V167" s="766" t="str">
        <f>IFERROR(VLOOKUP($J167,'WM-AR'!$I$7:$AS$3267,22,FALSE),"")</f>
        <v/>
      </c>
      <c r="W167" s="766" t="str">
        <f>IFERROR(VLOOKUP($J167,'WM-AR'!$I$7:$AS$3267,24,FALSE),"")</f>
        <v/>
      </c>
      <c r="X167" s="766" t="str">
        <f>IFERROR(VLOOKUP($J167,'WM-AR'!$I$7:$AS$3267,25,FALSE),"")</f>
        <v/>
      </c>
      <c r="Y167" s="766" t="str">
        <f>IFERROR(VLOOKUP($J167,'WM-AR'!$I$7:$AS$3267,26,FALSE),"")</f>
        <v/>
      </c>
      <c r="Z167" s="766" t="str">
        <f>IFERROR(VLOOKUP($J167,'WM-AR'!$I$7:$AS$3267,27,FALSE),"")</f>
        <v/>
      </c>
      <c r="AA167" s="766" t="str">
        <f>IFERROR(VLOOKUP($J167,'WM-AR'!$I$7:$AS$3267,28,FALSE),"")</f>
        <v/>
      </c>
      <c r="AB167" s="766" t="str">
        <f>IFERROR(VLOOKUP($J167,'WM-AR'!$I$7:$AS$3267,29,FALSE),"")</f>
        <v/>
      </c>
      <c r="AC167" s="766" t="str">
        <f>IFERROR(VLOOKUP($J167,'WM-AR'!$I$7:$AS$3267,30,FALSE),"")</f>
        <v/>
      </c>
      <c r="AD167" s="766" t="str">
        <f>IFERROR(VLOOKUP($J167,'WM-AR'!$I$7:$AS$3267,31,FALSE),"")</f>
        <v/>
      </c>
      <c r="AE167" s="766" t="str">
        <f>IFERROR(VLOOKUP($J167,'WM-AR'!$I$7:$AS$3267,32,FALSE),"")</f>
        <v/>
      </c>
      <c r="AF167" s="766" t="str">
        <f>IFERROR(VLOOKUP($J167,'WM-AR'!$I$7:$AS$3267,33,FALSE),"")</f>
        <v/>
      </c>
      <c r="AG167" s="767"/>
      <c r="AH167" s="768"/>
      <c r="AI167" s="768"/>
      <c r="AJ167" s="769"/>
      <c r="AK167" s="769" t="str">
        <f t="shared" si="46"/>
        <v/>
      </c>
      <c r="AL167" s="770"/>
      <c r="AM167" s="88" t="str">
        <f>IF(AND(ISTEXT($E167),ISTEXT($B167)),"산출기준 &gt;&gt;  "&amp;_xlfn.XLOOKUP($E167,산출기준!$D:$D,산출기준!$E:$E,"매칭실패"),"")</f>
        <v/>
      </c>
    </row>
    <row r="168" spans="2:39" s="600" customFormat="1" ht="33" customHeight="1" outlineLevel="1">
      <c r="B168" s="774"/>
      <c r="C168" s="760"/>
      <c r="D168" s="760"/>
      <c r="E168" s="777"/>
      <c r="F168" s="778"/>
      <c r="G168" s="760" t="str">
        <f t="shared" si="47"/>
        <v xml:space="preserve">Screed |  |  | </v>
      </c>
      <c r="H168" s="760"/>
      <c r="I168" s="779" t="s">
        <v>2646</v>
      </c>
      <c r="J168" s="780" t="str">
        <f t="shared" si="48"/>
        <v>A04AS168-00001</v>
      </c>
      <c r="K168" s="781"/>
      <c r="L168" s="781" t="str">
        <f>IFERROR(VLOOKUP($J168,'WM-AR'!$I$7:$AS$3267,34,FALSE),"")</f>
        <v>M2</v>
      </c>
      <c r="M168" s="781" t="str">
        <f>IFERROR(VLOOKUP($J168,'WM-AR'!$I$7:$AS$3267,4,FALSE),"")</f>
        <v>Finishing Work</v>
      </c>
      <c r="N168" s="781" t="str">
        <f>IFERROR(VLOOKUP($J168,'WM-AR'!$I$7:$AS$3267,6,FALSE),"")</f>
        <v>Exterior/Interior Finish Work</v>
      </c>
      <c r="O168" s="781" t="str">
        <f>IFERROR(VLOOKUP($J168,'WM-AR'!$I$7:$AS$3267,8,FALSE),"")</f>
        <v>Screed</v>
      </c>
      <c r="P168" s="781">
        <f>IFERROR(VLOOKUP($J168,'WM-AR'!$I$7:$AS$3267,10,FALSE),"")</f>
        <v>0</v>
      </c>
      <c r="Q168" s="781">
        <f>IFERROR(VLOOKUP($J168,'WM-AR'!$I$7:$AS$3267,12,FALSE),"")</f>
        <v>0</v>
      </c>
      <c r="R168" s="781">
        <f>IFERROR(VLOOKUP($J168,'WM-AR'!$I$7:$AS$3267,14,FALSE),"")</f>
        <v>0</v>
      </c>
      <c r="S168" s="781">
        <f>IFERROR(VLOOKUP($J168,'WM-AR'!$I$7:$AS$3267,16,FALSE),"")</f>
        <v>0</v>
      </c>
      <c r="T168" s="781">
        <f>IFERROR(VLOOKUP($J168,'WM-AR'!$I$7:$AS$3267,18,FALSE),"")</f>
        <v>0</v>
      </c>
      <c r="U168" s="781" t="str">
        <f>IFERROR(VLOOKUP($J168,'WM-AR'!$I$7:$AS$3267,20,FALSE),"")</f>
        <v>w/o Welded Wire Fabric</v>
      </c>
      <c r="V168" s="781">
        <f>IFERROR(VLOOKUP($J168,'WM-AR'!$I$7:$AS$3267,22,FALSE),"")</f>
        <v>0</v>
      </c>
      <c r="W168" s="781" t="str">
        <f>IFERROR(VLOOKUP($J168,'WM-AR'!$I$7:$AS$3267,24,FALSE),"")</f>
        <v>THK&lt;50mm</v>
      </c>
      <c r="X168" s="781">
        <f>IFERROR(VLOOKUP($J168,'WM-AR'!$I$7:$AS$3267,25,FALSE),"")</f>
        <v>0</v>
      </c>
      <c r="Y168" s="781" t="str">
        <f>IFERROR(VLOOKUP($J168,'WM-AR'!$I$7:$AS$3267,26,FALSE),"")</f>
        <v>THK=(  )mm</v>
      </c>
      <c r="Z168" s="781">
        <f>IFERROR(VLOOKUP($J168,'WM-AR'!$I$7:$AS$3267,27,FALSE),"")</f>
        <v>0</v>
      </c>
      <c r="AA168" s="781">
        <f>IFERROR(VLOOKUP($J168,'WM-AR'!$I$7:$AS$3267,28,FALSE),"")</f>
        <v>0</v>
      </c>
      <c r="AB168" s="781">
        <f>IFERROR(VLOOKUP($J168,'WM-AR'!$I$7:$AS$3267,29,FALSE),"")</f>
        <v>0</v>
      </c>
      <c r="AC168" s="781">
        <f>IFERROR(VLOOKUP($J168,'WM-AR'!$I$7:$AS$3267,30,FALSE),"")</f>
        <v>0</v>
      </c>
      <c r="AD168" s="781">
        <f>IFERROR(VLOOKUP($J168,'WM-AR'!$I$7:$AS$3267,31,FALSE),"")</f>
        <v>0</v>
      </c>
      <c r="AE168" s="781">
        <f>IFERROR(VLOOKUP($J168,'WM-AR'!$I$7:$AS$3267,32,FALSE),"")</f>
        <v>0</v>
      </c>
      <c r="AF168" s="781" t="str">
        <f>IFERROR(VLOOKUP($J168,'WM-AR'!$I$7:$AS$3267,33,FALSE),"")</f>
        <v/>
      </c>
      <c r="AG168" s="767"/>
      <c r="AH168" s="768" t="s">
        <v>1657</v>
      </c>
      <c r="AI168" s="768" t="s">
        <v>1815</v>
      </c>
      <c r="AJ168" s="782"/>
      <c r="AK168" s="782" t="str">
        <f t="shared" si="46"/>
        <v>M2</v>
      </c>
      <c r="AL168" s="779"/>
      <c r="AM168" s="600" t="str">
        <f>IF(AND(ISTEXT($E168),ISTEXT($B168)),"산출기준 &gt;&gt;  "&amp;_xlfn.XLOOKUP($E168,산출기준!$D:$D,산출기준!$E:$E,"매칭실패"),"")</f>
        <v/>
      </c>
    </row>
    <row r="169" spans="2:39" outlineLevel="1">
      <c r="B169" s="744"/>
      <c r="C169" s="745"/>
      <c r="D169" s="746"/>
      <c r="E169" s="747" t="s">
        <v>2616</v>
      </c>
      <c r="F169" s="745" t="s">
        <v>2599</v>
      </c>
      <c r="G169" s="748" t="str">
        <f>VLOOKUP(E169,'참조용_Int Finish_Style-WM_DB'!$C$5:$D$133,2,FALSE)</f>
        <v xml:space="preserve"> | A04AN084-00013 |  | </v>
      </c>
      <c r="H169" s="749"/>
      <c r="I169" s="750"/>
      <c r="J169" s="751"/>
      <c r="K169" s="752"/>
      <c r="L169" s="752"/>
      <c r="M169" s="752"/>
      <c r="N169" s="752"/>
      <c r="O169" s="752"/>
      <c r="P169" s="752"/>
      <c r="Q169" s="752"/>
      <c r="R169" s="752"/>
      <c r="S169" s="752"/>
      <c r="T169" s="752"/>
      <c r="U169" s="752"/>
      <c r="V169" s="752"/>
      <c r="W169" s="752"/>
      <c r="X169" s="752"/>
      <c r="Y169" s="752"/>
      <c r="Z169" s="752"/>
      <c r="AA169" s="752"/>
      <c r="AB169" s="752"/>
      <c r="AC169" s="752"/>
      <c r="AD169" s="752"/>
      <c r="AE169" s="752"/>
      <c r="AF169" s="753"/>
      <c r="AG169" s="754"/>
      <c r="AH169" s="755"/>
      <c r="AI169" s="755"/>
      <c r="AJ169" s="753"/>
      <c r="AK169" s="756"/>
      <c r="AL169" s="771"/>
      <c r="AM169" s="88" t="str">
        <f>IF(AND(ISTEXT($E169),ISTEXT($B169)),"산출기준 &gt;&gt;  "&amp;_xlfn.XLOOKUP($E169,산출기준!$D:$D,산출기준!$E:$E,"매칭실패"),"")</f>
        <v/>
      </c>
    </row>
    <row r="170" spans="2:39" ht="33" customHeight="1" outlineLevel="1">
      <c r="B170" s="772"/>
      <c r="C170" s="773"/>
      <c r="D170" s="774"/>
      <c r="E170" s="761"/>
      <c r="F170" s="775"/>
      <c r="G170" s="759" t="str">
        <f>IF(IF(O170=0,"",O170)&amp;" | "&amp;IF(P170=0,"",P170)&amp;" | "&amp;IF(R170=0,"",R170)&amp;" | "&amp;IF(S170=0,"",S170)=" |  |  | ","",IF(O170=0,"",O170)&amp;" | "&amp;IF(P170=0,"",P170)&amp;" | "&amp;IF(R170=0,"",R170)&amp;" | "&amp;IF(S170=0,"",S170))</f>
        <v xml:space="preserve">Skirt Tile | Vinyl Tile |  | </v>
      </c>
      <c r="H170" s="763" t="str" cm="1">
        <f t="array" ref="H170">_xlfn.TEXTSPLIT(G169,," | ",TRUE)</f>
        <v>A04AN084-00013</v>
      </c>
      <c r="I170" s="764" t="str">
        <f>IF(_xlfn.XLOOKUP(H170,'WM-AR'!I:I,'WM-AR'!F:F,"")=0,"",_xlfn.XLOOKUP(H170,'WM-AR'!I:I,'WM-AR'!F:F,""))</f>
        <v>A04AN084-00013 Finishing Work Tile Work Skirt Tile Vinyl Tile     w/ Mortar Bond Coat or Adhesive  H&lt;150mm</v>
      </c>
      <c r="J170" s="765" t="str">
        <f>LEFT(I170,14)</f>
        <v>A04AN084-00013</v>
      </c>
      <c r="K170" s="766"/>
      <c r="L170" s="766" t="str">
        <f>IFERROR(VLOOKUP($J170,'WM-AR'!$I$7:$AS$3267,34,FALSE),"")</f>
        <v>M</v>
      </c>
      <c r="M170" s="766" t="str">
        <f>IFERROR(VLOOKUP($J170,'WM-AR'!$I$7:$AS$3267,4,FALSE),"")</f>
        <v>Finishing Work</v>
      </c>
      <c r="N170" s="766" t="str">
        <f>IFERROR(VLOOKUP($J170,'WM-AR'!$I$7:$AS$3267,6,FALSE),"")</f>
        <v>Tile Work</v>
      </c>
      <c r="O170" s="766" t="str">
        <f>IFERROR(VLOOKUP($J170,'WM-AR'!$I$7:$AS$3267,8,FALSE),"")</f>
        <v>Skirt Tile</v>
      </c>
      <c r="P170" s="766" t="str">
        <f>IFERROR(VLOOKUP($J170,'WM-AR'!$I$7:$AS$3267,10,FALSE),"")</f>
        <v>Vinyl Tile</v>
      </c>
      <c r="Q170" s="766">
        <f>IFERROR(VLOOKUP($J170,'WM-AR'!$I$7:$AS$3267,12,FALSE),"")</f>
        <v>0</v>
      </c>
      <c r="R170" s="766">
        <f>IFERROR(VLOOKUP($J170,'WM-AR'!$I$7:$AS$3267,14,FALSE),"")</f>
        <v>0</v>
      </c>
      <c r="S170" s="766">
        <f>IFERROR(VLOOKUP($J170,'WM-AR'!$I$7:$AS$3267,16,FALSE),"")</f>
        <v>0</v>
      </c>
      <c r="T170" s="766">
        <f>IFERROR(VLOOKUP($J170,'WM-AR'!$I$7:$AS$3267,18,FALSE),"")</f>
        <v>0</v>
      </c>
      <c r="U170" s="766" t="str">
        <f>IFERROR(VLOOKUP($J170,'WM-AR'!$I$7:$AS$3267,20,FALSE),"")</f>
        <v>w/ Mortar Bond Coat or Adhesive</v>
      </c>
      <c r="V170" s="766">
        <f>IFERROR(VLOOKUP($J170,'WM-AR'!$I$7:$AS$3267,22,FALSE),"")</f>
        <v>0</v>
      </c>
      <c r="W170" s="766" t="str">
        <f>IFERROR(VLOOKUP($J170,'WM-AR'!$I$7:$AS$3267,24,FALSE),"")</f>
        <v>H&lt;150mm</v>
      </c>
      <c r="X170" s="766">
        <f>IFERROR(VLOOKUP($J170,'WM-AR'!$I$7:$AS$3267,25,FALSE),"")</f>
        <v>0</v>
      </c>
      <c r="Y170" s="766" t="str">
        <f>IFERROR(VLOOKUP($J170,'WM-AR'!$I$7:$AS$3267,26,FALSE),"")</f>
        <v>H=(  )mm</v>
      </c>
      <c r="Z170" s="766">
        <f>IFERROR(VLOOKUP($J170,'WM-AR'!$I$7:$AS$3267,27,FALSE),"")</f>
        <v>0</v>
      </c>
      <c r="AA170" s="766">
        <f>IFERROR(VLOOKUP($J170,'WM-AR'!$I$7:$AS$3267,28,FALSE),"")</f>
        <v>0</v>
      </c>
      <c r="AB170" s="766">
        <f>IFERROR(VLOOKUP($J170,'WM-AR'!$I$7:$AS$3267,29,FALSE),"")</f>
        <v>0</v>
      </c>
      <c r="AC170" s="766">
        <f>IFERROR(VLOOKUP($J170,'WM-AR'!$I$7:$AS$3267,30,FALSE),"")</f>
        <v>0</v>
      </c>
      <c r="AD170" s="766">
        <f>IFERROR(VLOOKUP($J170,'WM-AR'!$I$7:$AS$3267,31,FALSE),"")</f>
        <v>0</v>
      </c>
      <c r="AE170" s="766">
        <f>IFERROR(VLOOKUP($J170,'WM-AR'!$I$7:$AS$3267,32,FALSE),"")</f>
        <v>0</v>
      </c>
      <c r="AF170" s="766" t="str">
        <f>IFERROR(VLOOKUP($J170,'WM-AR'!$I$7:$AS$3267,33,FALSE),"")</f>
        <v/>
      </c>
      <c r="AG170" s="767"/>
      <c r="AH170" s="768" t="s">
        <v>1670</v>
      </c>
      <c r="AI170" s="768" t="s">
        <v>1670</v>
      </c>
      <c r="AJ170" s="769"/>
      <c r="AK170" s="769" t="str">
        <f>L170</f>
        <v>M</v>
      </c>
      <c r="AL170" s="770"/>
      <c r="AM170" s="88" t="str">
        <f>IF(AND(ISTEXT($E170),ISTEXT($B170)),"산출기준 &gt;&gt;  "&amp;_xlfn.XLOOKUP($E170,산출기준!$D:$D,산출기준!$E:$E,"매칭실패"),"")</f>
        <v/>
      </c>
    </row>
    <row r="171" spans="2:39" ht="33" customHeight="1" outlineLevel="1">
      <c r="B171" s="772"/>
      <c r="C171" s="773"/>
      <c r="D171" s="774"/>
      <c r="E171" s="761"/>
      <c r="F171" s="775"/>
      <c r="G171" s="759" t="str">
        <f t="shared" ref="G171:G173" si="49">IF(IF(O171=0,"",O171)&amp;" | "&amp;IF(P171=0,"",P171)&amp;" | "&amp;IF(R171=0,"",R171)&amp;" | "&amp;IF(S171=0,"",S171)=" |  |  | ","",IF(O171=0,"",O171)&amp;" | "&amp;IF(P171=0,"",P171)&amp;" | "&amp;IF(R171=0,"",R171)&amp;" | "&amp;IF(S171=0,"",S171))</f>
        <v/>
      </c>
      <c r="H171" s="763"/>
      <c r="I171" s="764" t="str">
        <f>IF(_xlfn.XLOOKUP(H171,'WM-AR'!I:I,'WM-AR'!F:F,"")=0,"",_xlfn.XLOOKUP(H171,'WM-AR'!I:I,'WM-AR'!F:F,""))</f>
        <v/>
      </c>
      <c r="J171" s="765" t="str">
        <f t="shared" ref="J171:J173" si="50">LEFT(I171,14)</f>
        <v/>
      </c>
      <c r="K171" s="766"/>
      <c r="L171" s="766" t="str">
        <f>IFERROR(VLOOKUP($J171,'WM-AR'!$I$7:$AS$3267,34,FALSE),"")</f>
        <v/>
      </c>
      <c r="M171" s="766" t="str">
        <f>IFERROR(VLOOKUP($J171,'WM-AR'!$I$7:$AS$3267,4,FALSE),"")</f>
        <v/>
      </c>
      <c r="N171" s="766" t="str">
        <f>IFERROR(VLOOKUP($J171,'WM-AR'!$I$7:$AS$3267,6,FALSE),"")</f>
        <v/>
      </c>
      <c r="O171" s="766" t="str">
        <f>IFERROR(VLOOKUP($J171,'WM-AR'!$I$7:$AS$3267,8,FALSE),"")</f>
        <v/>
      </c>
      <c r="P171" s="766" t="str">
        <f>IFERROR(VLOOKUP($J171,'WM-AR'!$I$7:$AS$3267,10,FALSE),"")</f>
        <v/>
      </c>
      <c r="Q171" s="766" t="str">
        <f>IFERROR(VLOOKUP($J171,'WM-AR'!$I$7:$AS$3267,12,FALSE),"")</f>
        <v/>
      </c>
      <c r="R171" s="766" t="str">
        <f>IFERROR(VLOOKUP($J171,'WM-AR'!$I$7:$AS$3267,14,FALSE),"")</f>
        <v/>
      </c>
      <c r="S171" s="766" t="str">
        <f>IFERROR(VLOOKUP($J171,'WM-AR'!$I$7:$AS$3267,16,FALSE),"")</f>
        <v/>
      </c>
      <c r="T171" s="766" t="str">
        <f>IFERROR(VLOOKUP($J171,'WM-AR'!$I$7:$AS$3267,18,FALSE),"")</f>
        <v/>
      </c>
      <c r="U171" s="766" t="str">
        <f>IFERROR(VLOOKUP($J171,'WM-AR'!$I$7:$AS$3267,20,FALSE),"")</f>
        <v/>
      </c>
      <c r="V171" s="766" t="str">
        <f>IFERROR(VLOOKUP($J171,'WM-AR'!$I$7:$AS$3267,22,FALSE),"")</f>
        <v/>
      </c>
      <c r="W171" s="766" t="str">
        <f>IFERROR(VLOOKUP($J171,'WM-AR'!$I$7:$AS$3267,24,FALSE),"")</f>
        <v/>
      </c>
      <c r="X171" s="766" t="str">
        <f>IFERROR(VLOOKUP($J171,'WM-AR'!$I$7:$AS$3267,25,FALSE),"")</f>
        <v/>
      </c>
      <c r="Y171" s="766" t="str">
        <f>IFERROR(VLOOKUP($J171,'WM-AR'!$I$7:$AS$3267,26,FALSE),"")</f>
        <v/>
      </c>
      <c r="Z171" s="766" t="str">
        <f>IFERROR(VLOOKUP($J171,'WM-AR'!$I$7:$AS$3267,27,FALSE),"")</f>
        <v/>
      </c>
      <c r="AA171" s="766" t="str">
        <f>IFERROR(VLOOKUP($J171,'WM-AR'!$I$7:$AS$3267,28,FALSE),"")</f>
        <v/>
      </c>
      <c r="AB171" s="766" t="str">
        <f>IFERROR(VLOOKUP($J171,'WM-AR'!$I$7:$AS$3267,29,FALSE),"")</f>
        <v/>
      </c>
      <c r="AC171" s="766" t="str">
        <f>IFERROR(VLOOKUP($J171,'WM-AR'!$I$7:$AS$3267,30,FALSE),"")</f>
        <v/>
      </c>
      <c r="AD171" s="766" t="str">
        <f>IFERROR(VLOOKUP($J171,'WM-AR'!$I$7:$AS$3267,31,FALSE),"")</f>
        <v/>
      </c>
      <c r="AE171" s="766" t="str">
        <f>IFERROR(VLOOKUP($J171,'WM-AR'!$I$7:$AS$3267,32,FALSE),"")</f>
        <v/>
      </c>
      <c r="AF171" s="766" t="str">
        <f>IFERROR(VLOOKUP($J171,'WM-AR'!$I$7:$AS$3267,33,FALSE),"")</f>
        <v/>
      </c>
      <c r="AG171" s="767"/>
      <c r="AH171" s="768"/>
      <c r="AI171" s="768"/>
      <c r="AJ171" s="769"/>
      <c r="AK171" s="769" t="str">
        <f>L171</f>
        <v/>
      </c>
      <c r="AL171" s="770"/>
      <c r="AM171" s="88" t="str">
        <f>IF(AND(ISTEXT($E171),ISTEXT($B171)),"산출기준 &gt;&gt;  "&amp;_xlfn.XLOOKUP($E171,산출기준!$D:$D,산출기준!$E:$E,"매칭실패"),"")</f>
        <v/>
      </c>
    </row>
    <row r="172" spans="2:39" ht="33" customHeight="1" outlineLevel="1">
      <c r="B172" s="772"/>
      <c r="C172" s="773"/>
      <c r="D172" s="774"/>
      <c r="E172" s="761"/>
      <c r="F172" s="775"/>
      <c r="G172" s="759" t="str">
        <f t="shared" si="49"/>
        <v/>
      </c>
      <c r="H172" s="763"/>
      <c r="I172" s="764" t="str">
        <f>IF(_xlfn.XLOOKUP(H172,'WM-AR'!I:I,'WM-AR'!F:F,"")=0,"",_xlfn.XLOOKUP(H172,'WM-AR'!I:I,'WM-AR'!F:F,""))</f>
        <v/>
      </c>
      <c r="J172" s="765" t="str">
        <f t="shared" si="50"/>
        <v/>
      </c>
      <c r="K172" s="766"/>
      <c r="L172" s="766" t="str">
        <f>IFERROR(VLOOKUP($J172,'WM-AR'!$I$7:$AS$3267,34,FALSE),"")</f>
        <v/>
      </c>
      <c r="M172" s="766" t="str">
        <f>IFERROR(VLOOKUP($J172,'WM-AR'!$I$7:$AS$3267,4,FALSE),"")</f>
        <v/>
      </c>
      <c r="N172" s="766" t="str">
        <f>IFERROR(VLOOKUP($J172,'WM-AR'!$I$7:$AS$3267,6,FALSE),"")</f>
        <v/>
      </c>
      <c r="O172" s="766" t="str">
        <f>IFERROR(VLOOKUP($J172,'WM-AR'!$I$7:$AS$3267,8,FALSE),"")</f>
        <v/>
      </c>
      <c r="P172" s="766" t="str">
        <f>IFERROR(VLOOKUP($J172,'WM-AR'!$I$7:$AS$3267,10,FALSE),"")</f>
        <v/>
      </c>
      <c r="Q172" s="766" t="str">
        <f>IFERROR(VLOOKUP($J172,'WM-AR'!$I$7:$AS$3267,12,FALSE),"")</f>
        <v/>
      </c>
      <c r="R172" s="766" t="str">
        <f>IFERROR(VLOOKUP($J172,'WM-AR'!$I$7:$AS$3267,14,FALSE),"")</f>
        <v/>
      </c>
      <c r="S172" s="766" t="str">
        <f>IFERROR(VLOOKUP($J172,'WM-AR'!$I$7:$AS$3267,16,FALSE),"")</f>
        <v/>
      </c>
      <c r="T172" s="766" t="str">
        <f>IFERROR(VLOOKUP($J172,'WM-AR'!$I$7:$AS$3267,18,FALSE),"")</f>
        <v/>
      </c>
      <c r="U172" s="766" t="str">
        <f>IFERROR(VLOOKUP($J172,'WM-AR'!$I$7:$AS$3267,20,FALSE),"")</f>
        <v/>
      </c>
      <c r="V172" s="766" t="str">
        <f>IFERROR(VLOOKUP($J172,'WM-AR'!$I$7:$AS$3267,22,FALSE),"")</f>
        <v/>
      </c>
      <c r="W172" s="766" t="str">
        <f>IFERROR(VLOOKUP($J172,'WM-AR'!$I$7:$AS$3267,24,FALSE),"")</f>
        <v/>
      </c>
      <c r="X172" s="766" t="str">
        <f>IFERROR(VLOOKUP($J172,'WM-AR'!$I$7:$AS$3267,25,FALSE),"")</f>
        <v/>
      </c>
      <c r="Y172" s="766" t="str">
        <f>IFERROR(VLOOKUP($J172,'WM-AR'!$I$7:$AS$3267,26,FALSE),"")</f>
        <v/>
      </c>
      <c r="Z172" s="766" t="str">
        <f>IFERROR(VLOOKUP($J172,'WM-AR'!$I$7:$AS$3267,27,FALSE),"")</f>
        <v/>
      </c>
      <c r="AA172" s="766" t="str">
        <f>IFERROR(VLOOKUP($J172,'WM-AR'!$I$7:$AS$3267,28,FALSE),"")</f>
        <v/>
      </c>
      <c r="AB172" s="766" t="str">
        <f>IFERROR(VLOOKUP($J172,'WM-AR'!$I$7:$AS$3267,29,FALSE),"")</f>
        <v/>
      </c>
      <c r="AC172" s="766" t="str">
        <f>IFERROR(VLOOKUP($J172,'WM-AR'!$I$7:$AS$3267,30,FALSE),"")</f>
        <v/>
      </c>
      <c r="AD172" s="766" t="str">
        <f>IFERROR(VLOOKUP($J172,'WM-AR'!$I$7:$AS$3267,31,FALSE),"")</f>
        <v/>
      </c>
      <c r="AE172" s="766" t="str">
        <f>IFERROR(VLOOKUP($J172,'WM-AR'!$I$7:$AS$3267,32,FALSE),"")</f>
        <v/>
      </c>
      <c r="AF172" s="766" t="str">
        <f>IFERROR(VLOOKUP($J172,'WM-AR'!$I$7:$AS$3267,33,FALSE),"")</f>
        <v/>
      </c>
      <c r="AG172" s="767"/>
      <c r="AH172" s="768"/>
      <c r="AI172" s="768"/>
      <c r="AJ172" s="769"/>
      <c r="AK172" s="769" t="str">
        <f>L172</f>
        <v/>
      </c>
      <c r="AL172" s="770"/>
      <c r="AM172" s="88" t="str">
        <f>IF(AND(ISTEXT($E172),ISTEXT($B172)),"산출기준 &gt;&gt;  "&amp;_xlfn.XLOOKUP($E172,산출기준!$D:$D,산출기준!$E:$E,"매칭실패"),"")</f>
        <v/>
      </c>
    </row>
    <row r="173" spans="2:39" s="600" customFormat="1" ht="33" customHeight="1" outlineLevel="1">
      <c r="B173" s="783"/>
      <c r="C173" s="774"/>
      <c r="D173" s="774"/>
      <c r="E173" s="777"/>
      <c r="F173" s="784"/>
      <c r="G173" s="760" t="str">
        <f t="shared" si="49"/>
        <v/>
      </c>
      <c r="H173" s="760"/>
      <c r="I173" s="779"/>
      <c r="J173" s="780" t="str">
        <f t="shared" si="50"/>
        <v/>
      </c>
      <c r="K173" s="781"/>
      <c r="L173" s="781" t="str">
        <f>IFERROR(VLOOKUP($J173,'WM-AR'!$I$7:$AS$3267,34,FALSE),"")</f>
        <v/>
      </c>
      <c r="M173" s="781" t="str">
        <f>IFERROR(VLOOKUP($J173,'WM-AR'!$I$7:$AS$3267,4,FALSE),"")</f>
        <v/>
      </c>
      <c r="N173" s="781" t="str">
        <f>IFERROR(VLOOKUP($J173,'WM-AR'!$I$7:$AS$3267,6,FALSE),"")</f>
        <v/>
      </c>
      <c r="O173" s="781" t="str">
        <f>IFERROR(VLOOKUP($J173,'WM-AR'!$I$7:$AS$3267,8,FALSE),"")</f>
        <v/>
      </c>
      <c r="P173" s="781" t="str">
        <f>IFERROR(VLOOKUP($J173,'WM-AR'!$I$7:$AS$3267,10,FALSE),"")</f>
        <v/>
      </c>
      <c r="Q173" s="781" t="str">
        <f>IFERROR(VLOOKUP($J173,'WM-AR'!$I$7:$AS$3267,12,FALSE),"")</f>
        <v/>
      </c>
      <c r="R173" s="781" t="str">
        <f>IFERROR(VLOOKUP($J173,'WM-AR'!$I$7:$AS$3267,14,FALSE),"")</f>
        <v/>
      </c>
      <c r="S173" s="781" t="str">
        <f>IFERROR(VLOOKUP($J173,'WM-AR'!$I$7:$AS$3267,16,FALSE),"")</f>
        <v/>
      </c>
      <c r="T173" s="781" t="str">
        <f>IFERROR(VLOOKUP($J173,'WM-AR'!$I$7:$AS$3267,18,FALSE),"")</f>
        <v/>
      </c>
      <c r="U173" s="781" t="str">
        <f>IFERROR(VLOOKUP($J173,'WM-AR'!$I$7:$AS$3267,20,FALSE),"")</f>
        <v/>
      </c>
      <c r="V173" s="781" t="str">
        <f>IFERROR(VLOOKUP($J173,'WM-AR'!$I$7:$AS$3267,22,FALSE),"")</f>
        <v/>
      </c>
      <c r="W173" s="781" t="str">
        <f>IFERROR(VLOOKUP($J173,'WM-AR'!$I$7:$AS$3267,24,FALSE),"")</f>
        <v/>
      </c>
      <c r="X173" s="781" t="str">
        <f>IFERROR(VLOOKUP($J173,'WM-AR'!$I$7:$AS$3267,25,FALSE),"")</f>
        <v/>
      </c>
      <c r="Y173" s="781" t="str">
        <f>IFERROR(VLOOKUP($J173,'WM-AR'!$I$7:$AS$3267,26,FALSE),"")</f>
        <v/>
      </c>
      <c r="Z173" s="781" t="str">
        <f>IFERROR(VLOOKUP($J173,'WM-AR'!$I$7:$AS$3267,27,FALSE),"")</f>
        <v/>
      </c>
      <c r="AA173" s="781" t="str">
        <f>IFERROR(VLOOKUP($J173,'WM-AR'!$I$7:$AS$3267,28,FALSE),"")</f>
        <v/>
      </c>
      <c r="AB173" s="781" t="str">
        <f>IFERROR(VLOOKUP($J173,'WM-AR'!$I$7:$AS$3267,29,FALSE),"")</f>
        <v/>
      </c>
      <c r="AC173" s="781" t="str">
        <f>IFERROR(VLOOKUP($J173,'WM-AR'!$I$7:$AS$3267,30,FALSE),"")</f>
        <v/>
      </c>
      <c r="AD173" s="781" t="str">
        <f>IFERROR(VLOOKUP($J173,'WM-AR'!$I$7:$AS$3267,31,FALSE),"")</f>
        <v/>
      </c>
      <c r="AE173" s="781" t="str">
        <f>IFERROR(VLOOKUP($J173,'WM-AR'!$I$7:$AS$3267,32,FALSE),"")</f>
        <v/>
      </c>
      <c r="AF173" s="781" t="str">
        <f>IFERROR(VLOOKUP($J173,'WM-AR'!$I$7:$AS$3267,33,FALSE),"")</f>
        <v/>
      </c>
      <c r="AG173" s="767"/>
      <c r="AH173" s="768"/>
      <c r="AI173" s="768"/>
      <c r="AJ173" s="782"/>
      <c r="AK173" s="782" t="str">
        <f>L173</f>
        <v/>
      </c>
      <c r="AL173" s="779"/>
      <c r="AM173" s="600" t="str">
        <f>IF(AND(ISTEXT($E173),ISTEXT($B173)),"산출기준 &gt;&gt;  "&amp;_xlfn.XLOOKUP($E173,산출기준!$D:$D,산출기준!$E:$E,"매칭실패"),"")</f>
        <v/>
      </c>
    </row>
    <row r="174" spans="2:39" outlineLevel="1">
      <c r="B174" s="744"/>
      <c r="C174" s="745"/>
      <c r="D174" s="746"/>
      <c r="E174" s="747" t="s">
        <v>2606</v>
      </c>
      <c r="F174" s="745" t="s">
        <v>2600</v>
      </c>
      <c r="G174" s="748" t="str">
        <f>VLOOKUP(E174,'참조용_Int Finish_Style-WM_DB'!$C$5:$D$133,2,FALSE)</f>
        <v xml:space="preserve"> | A04AM078-00001 |  | A04AT198-00002</v>
      </c>
      <c r="H174" s="749"/>
      <c r="I174" s="750"/>
      <c r="J174" s="751"/>
      <c r="K174" s="752"/>
      <c r="L174" s="752"/>
      <c r="M174" s="752"/>
      <c r="N174" s="752"/>
      <c r="O174" s="752"/>
      <c r="P174" s="752"/>
      <c r="Q174" s="752"/>
      <c r="R174" s="752"/>
      <c r="S174" s="752"/>
      <c r="T174" s="752"/>
      <c r="U174" s="752"/>
      <c r="V174" s="752"/>
      <c r="W174" s="752"/>
      <c r="X174" s="752"/>
      <c r="Y174" s="752"/>
      <c r="Z174" s="752"/>
      <c r="AA174" s="752"/>
      <c r="AB174" s="752"/>
      <c r="AC174" s="752"/>
      <c r="AD174" s="752"/>
      <c r="AE174" s="752"/>
      <c r="AF174" s="753"/>
      <c r="AG174" s="754"/>
      <c r="AH174" s="755"/>
      <c r="AI174" s="755"/>
      <c r="AJ174" s="753"/>
      <c r="AK174" s="756"/>
      <c r="AL174" s="771"/>
      <c r="AM174" s="88" t="str">
        <f>IF(AND(ISTEXT($E174),ISTEXT($B174)),"산출기준 &gt;&gt;  "&amp;_xlfn.XLOOKUP($E174,산출기준!$D:$D,산출기준!$E:$E,"매칭실패"),"")</f>
        <v/>
      </c>
    </row>
    <row r="175" spans="2:39" ht="33" customHeight="1" outlineLevel="1">
      <c r="B175" s="772"/>
      <c r="C175" s="773"/>
      <c r="D175" s="774"/>
      <c r="E175" s="761"/>
      <c r="F175" s="775"/>
      <c r="G175" s="759" t="str">
        <f>IF(IF(O175=0,"",O175)&amp;" | "&amp;IF(P175=0,"",P175)&amp;" | "&amp;IF(R175=0,"",R175)&amp;" | "&amp;IF(S175=0,"",S175)=" |  |  | ","",IF(O175=0,"",O175)&amp;" | "&amp;IF(P175=0,"",P175)&amp;" | "&amp;IF(R175=0,"",R175)&amp;" | "&amp;IF(S175=0,"",S175))</f>
        <v xml:space="preserve">Internal Wall Painting | Acrylic Emulsion Paint |  | </v>
      </c>
      <c r="H175" s="763" t="str" cm="1">
        <f t="array" ref="H175:H176">_xlfn.TEXTSPLIT(G174,," | ",TRUE)</f>
        <v>A04AM078-00001</v>
      </c>
      <c r="I175" s="764" t="str">
        <f>IF(_xlfn.XLOOKUP(H175,'WM-AR'!I:I,'WM-AR'!F:F,"")=0,"",_xlfn.XLOOKUP(H175,'WM-AR'!I:I,'WM-AR'!F:F,""))</f>
        <v xml:space="preserve">A04AM078-00001 Finishing Work Painting Work Internal Wall Painting Acrylic Emulsion Paint       </v>
      </c>
      <c r="J175" s="765" t="str">
        <f>LEFT(I175,14)</f>
        <v>A04AM078-00001</v>
      </c>
      <c r="K175" s="766"/>
      <c r="L175" s="766" t="str">
        <f>IFERROR(VLOOKUP($J175,'WM-AR'!$I$7:$AS$3267,34,FALSE),"")</f>
        <v>M2</v>
      </c>
      <c r="M175" s="766" t="str">
        <f>IFERROR(VLOOKUP($J175,'WM-AR'!$I$7:$AS$3267,4,FALSE),"")</f>
        <v>Finishing Work</v>
      </c>
      <c r="N175" s="766" t="str">
        <f>IFERROR(VLOOKUP($J175,'WM-AR'!$I$7:$AS$3267,6,FALSE),"")</f>
        <v>Painting Work</v>
      </c>
      <c r="O175" s="766" t="str">
        <f>IFERROR(VLOOKUP($J175,'WM-AR'!$I$7:$AS$3267,8,FALSE),"")</f>
        <v>Internal Wall Painting</v>
      </c>
      <c r="P175" s="766" t="str">
        <f>IFERROR(VLOOKUP($J175,'WM-AR'!$I$7:$AS$3267,10,FALSE),"")</f>
        <v>Acrylic Emulsion Paint</v>
      </c>
      <c r="Q175" s="766">
        <f>IFERROR(VLOOKUP($J175,'WM-AR'!$I$7:$AS$3267,12,FALSE),"")</f>
        <v>0</v>
      </c>
      <c r="R175" s="766">
        <f>IFERROR(VLOOKUP($J175,'WM-AR'!$I$7:$AS$3267,14,FALSE),"")</f>
        <v>0</v>
      </c>
      <c r="S175" s="766">
        <f>IFERROR(VLOOKUP($J175,'WM-AR'!$I$7:$AS$3267,16,FALSE),"")</f>
        <v>0</v>
      </c>
      <c r="T175" s="766">
        <f>IFERROR(VLOOKUP($J175,'WM-AR'!$I$7:$AS$3267,18,FALSE),"")</f>
        <v>0</v>
      </c>
      <c r="U175" s="766" t="str">
        <f>IFERROR(VLOOKUP($J175,'WM-AR'!$I$7:$AS$3267,20,FALSE),"")</f>
        <v/>
      </c>
      <c r="V175" s="766">
        <f>IFERROR(VLOOKUP($J175,'WM-AR'!$I$7:$AS$3267,22,FALSE),"")</f>
        <v>0</v>
      </c>
      <c r="W175" s="766" t="str">
        <f>IFERROR(VLOOKUP($J175,'WM-AR'!$I$7:$AS$3267,24,FALSE),"")</f>
        <v/>
      </c>
      <c r="X175" s="766">
        <f>IFERROR(VLOOKUP($J175,'WM-AR'!$I$7:$AS$3267,25,FALSE),"")</f>
        <v>0</v>
      </c>
      <c r="Y175" s="766" t="str">
        <f>IFERROR(VLOOKUP($J175,'WM-AR'!$I$7:$AS$3267,26,FALSE),"")</f>
        <v/>
      </c>
      <c r="Z175" s="766">
        <f>IFERROR(VLOOKUP($J175,'WM-AR'!$I$7:$AS$3267,27,FALSE),"")</f>
        <v>0</v>
      </c>
      <c r="AA175" s="766">
        <f>IFERROR(VLOOKUP($J175,'WM-AR'!$I$7:$AS$3267,28,FALSE),"")</f>
        <v>0</v>
      </c>
      <c r="AB175" s="766">
        <f>IFERROR(VLOOKUP($J175,'WM-AR'!$I$7:$AS$3267,29,FALSE),"")</f>
        <v>0</v>
      </c>
      <c r="AC175" s="766">
        <f>IFERROR(VLOOKUP($J175,'WM-AR'!$I$7:$AS$3267,30,FALSE),"")</f>
        <v>0</v>
      </c>
      <c r="AD175" s="766">
        <f>IFERROR(VLOOKUP($J175,'WM-AR'!$I$7:$AS$3267,31,FALSE),"")</f>
        <v>0</v>
      </c>
      <c r="AE175" s="766">
        <f>IFERROR(VLOOKUP($J175,'WM-AR'!$I$7:$AS$3267,32,FALSE),"")</f>
        <v>0</v>
      </c>
      <c r="AF175" s="766" t="str">
        <f>IFERROR(VLOOKUP($J175,'WM-AR'!$I$7:$AS$3267,33,FALSE),"")</f>
        <v/>
      </c>
      <c r="AG175" s="767"/>
      <c r="AH175" s="768" t="s">
        <v>1678</v>
      </c>
      <c r="AI175" s="768" t="s">
        <v>2618</v>
      </c>
      <c r="AJ175" s="769"/>
      <c r="AK175" s="769" t="str">
        <f>L175</f>
        <v>M2</v>
      </c>
      <c r="AL175" s="770"/>
      <c r="AM175" s="88" t="str">
        <f>IF(AND(ISTEXT($E175),ISTEXT($B175)),"산출기준 &gt;&gt;  "&amp;_xlfn.XLOOKUP($E175,산출기준!$D:$D,산출기준!$E:$E,"매칭실패"),"")</f>
        <v/>
      </c>
    </row>
    <row r="176" spans="2:39" ht="33" customHeight="1" outlineLevel="1">
      <c r="B176" s="772"/>
      <c r="C176" s="773"/>
      <c r="D176" s="774"/>
      <c r="E176" s="761"/>
      <c r="F176" s="775"/>
      <c r="G176" s="759" t="str">
        <f t="shared" ref="G176:G178" si="51">IF(IF(O176=0,"",O176)&amp;" | "&amp;IF(P176=0,"",P176)&amp;" | "&amp;IF(R176=0,"",R176)&amp;" | "&amp;IF(S176=0,"",S176)=" |  |  | ","",IF(O176=0,"",O176)&amp;" | "&amp;IF(P176=0,"",P176)&amp;" | "&amp;IF(R176=0,"",R176)&amp;" | "&amp;IF(S176=0,"",S176))</f>
        <v xml:space="preserve">Plastering |  |  | </v>
      </c>
      <c r="H176" s="763" t="str">
        <v>A04AT198-00002</v>
      </c>
      <c r="I176" s="764" t="str">
        <f>IF(_xlfn.XLOOKUP(H176,'WM-AR'!I:I,'WM-AR'!F:F,"")=0,"",_xlfn.XLOOKUP(H176,'WM-AR'!I:I,'WM-AR'!F:F,""))</f>
        <v xml:space="preserve">A04AT198-00002 Finishing Work Plastering Work Plastering     for Internal Masonry Wall   </v>
      </c>
      <c r="J176" s="765" t="str">
        <f t="shared" ref="J176:J178" si="52">LEFT(I176,14)</f>
        <v>A04AT198-00002</v>
      </c>
      <c r="K176" s="766"/>
      <c r="L176" s="766" t="str">
        <f>IFERROR(VLOOKUP($J176,'WM-AR'!$I$7:$AS$3267,34,FALSE),"")</f>
        <v>M2</v>
      </c>
      <c r="M176" s="766" t="str">
        <f>IFERROR(VLOOKUP($J176,'WM-AR'!$I$7:$AS$3267,4,FALSE),"")</f>
        <v>Finishing Work</v>
      </c>
      <c r="N176" s="766" t="str">
        <f>IFERROR(VLOOKUP($J176,'WM-AR'!$I$7:$AS$3267,6,FALSE),"")</f>
        <v>Plastering Work</v>
      </c>
      <c r="O176" s="766" t="str">
        <f>IFERROR(VLOOKUP($J176,'WM-AR'!$I$7:$AS$3267,8,FALSE),"")</f>
        <v>Plastering</v>
      </c>
      <c r="P176" s="766">
        <f>IFERROR(VLOOKUP($J176,'WM-AR'!$I$7:$AS$3267,10,FALSE),"")</f>
        <v>0</v>
      </c>
      <c r="Q176" s="766">
        <f>IFERROR(VLOOKUP($J176,'WM-AR'!$I$7:$AS$3267,12,FALSE),"")</f>
        <v>0</v>
      </c>
      <c r="R176" s="766">
        <f>IFERROR(VLOOKUP($J176,'WM-AR'!$I$7:$AS$3267,14,FALSE),"")</f>
        <v>0</v>
      </c>
      <c r="S176" s="766">
        <f>IFERROR(VLOOKUP($J176,'WM-AR'!$I$7:$AS$3267,16,FALSE),"")</f>
        <v>0</v>
      </c>
      <c r="T176" s="766" t="str">
        <f>IFERROR(VLOOKUP($J176,'WM-AR'!$I$7:$AS$3267,18,FALSE),"")</f>
        <v>for Internal Masonry Wall</v>
      </c>
      <c r="U176" s="766" t="str">
        <f>IFERROR(VLOOKUP($J176,'WM-AR'!$I$7:$AS$3267,20,FALSE),"")</f>
        <v/>
      </c>
      <c r="V176" s="766">
        <f>IFERROR(VLOOKUP($J176,'WM-AR'!$I$7:$AS$3267,22,FALSE),"")</f>
        <v>0</v>
      </c>
      <c r="W176" s="766">
        <f>IFERROR(VLOOKUP($J176,'WM-AR'!$I$7:$AS$3267,24,FALSE),"")</f>
        <v>0</v>
      </c>
      <c r="X176" s="766">
        <f>IFERROR(VLOOKUP($J176,'WM-AR'!$I$7:$AS$3267,25,FALSE),"")</f>
        <v>0</v>
      </c>
      <c r="Y176" s="766" t="str">
        <f>IFERROR(VLOOKUP($J176,'WM-AR'!$I$7:$AS$3267,26,FALSE),"")</f>
        <v>THK=(  )mm</v>
      </c>
      <c r="Z176" s="766">
        <f>IFERROR(VLOOKUP($J176,'WM-AR'!$I$7:$AS$3267,27,FALSE),"")</f>
        <v>0</v>
      </c>
      <c r="AA176" s="766">
        <f>IFERROR(VLOOKUP($J176,'WM-AR'!$I$7:$AS$3267,28,FALSE),"")</f>
        <v>0</v>
      </c>
      <c r="AB176" s="766">
        <f>IFERROR(VLOOKUP($J176,'WM-AR'!$I$7:$AS$3267,29,FALSE),"")</f>
        <v>0</v>
      </c>
      <c r="AC176" s="766">
        <f>IFERROR(VLOOKUP($J176,'WM-AR'!$I$7:$AS$3267,30,FALSE),"")</f>
        <v>0</v>
      </c>
      <c r="AD176" s="766">
        <f>IFERROR(VLOOKUP($J176,'WM-AR'!$I$7:$AS$3267,31,FALSE),"")</f>
        <v>0</v>
      </c>
      <c r="AE176" s="766">
        <f>IFERROR(VLOOKUP($J176,'WM-AR'!$I$7:$AS$3267,32,FALSE),"")</f>
        <v>0</v>
      </c>
      <c r="AF176" s="766" t="str">
        <f>IFERROR(VLOOKUP($J176,'WM-AR'!$I$7:$AS$3267,33,FALSE),"")</f>
        <v/>
      </c>
      <c r="AG176" s="767"/>
      <c r="AH176" s="768" t="s">
        <v>1678</v>
      </c>
      <c r="AI176" s="785" t="s">
        <v>2609</v>
      </c>
      <c r="AJ176" s="769"/>
      <c r="AK176" s="769" t="str">
        <f>L176</f>
        <v>M2</v>
      </c>
      <c r="AL176" s="770"/>
      <c r="AM176" s="88" t="str">
        <f>IF(AND(ISTEXT($E176),ISTEXT($B176)),"산출기준 &gt;&gt;  "&amp;_xlfn.XLOOKUP($E176,산출기준!$D:$D,산출기준!$E:$E,"매칭실패"),"")</f>
        <v/>
      </c>
    </row>
    <row r="177" spans="2:39" ht="33" customHeight="1" outlineLevel="1">
      <c r="B177" s="772"/>
      <c r="C177" s="773"/>
      <c r="D177" s="774"/>
      <c r="E177" s="761"/>
      <c r="F177" s="775"/>
      <c r="G177" s="759" t="str">
        <f t="shared" si="51"/>
        <v/>
      </c>
      <c r="H177" s="763"/>
      <c r="I177" s="764" t="str">
        <f>IF(_xlfn.XLOOKUP(H177,'WM-AR'!I:I,'WM-AR'!F:F,"")=0,"",_xlfn.XLOOKUP(H177,'WM-AR'!I:I,'WM-AR'!F:F,""))</f>
        <v/>
      </c>
      <c r="J177" s="765" t="str">
        <f t="shared" si="52"/>
        <v/>
      </c>
      <c r="K177" s="766"/>
      <c r="L177" s="766" t="str">
        <f>IFERROR(VLOOKUP($J177,'WM-AR'!$I$7:$AS$3267,34,FALSE),"")</f>
        <v/>
      </c>
      <c r="M177" s="766" t="str">
        <f>IFERROR(VLOOKUP($J177,'WM-AR'!$I$7:$AS$3267,4,FALSE),"")</f>
        <v/>
      </c>
      <c r="N177" s="766" t="str">
        <f>IFERROR(VLOOKUP($J177,'WM-AR'!$I$7:$AS$3267,6,FALSE),"")</f>
        <v/>
      </c>
      <c r="O177" s="766" t="str">
        <f>IFERROR(VLOOKUP($J177,'WM-AR'!$I$7:$AS$3267,8,FALSE),"")</f>
        <v/>
      </c>
      <c r="P177" s="766" t="str">
        <f>IFERROR(VLOOKUP($J177,'WM-AR'!$I$7:$AS$3267,10,FALSE),"")</f>
        <v/>
      </c>
      <c r="Q177" s="766" t="str">
        <f>IFERROR(VLOOKUP($J177,'WM-AR'!$I$7:$AS$3267,12,FALSE),"")</f>
        <v/>
      </c>
      <c r="R177" s="766" t="str">
        <f>IFERROR(VLOOKUP($J177,'WM-AR'!$I$7:$AS$3267,14,FALSE),"")</f>
        <v/>
      </c>
      <c r="S177" s="766" t="str">
        <f>IFERROR(VLOOKUP($J177,'WM-AR'!$I$7:$AS$3267,16,FALSE),"")</f>
        <v/>
      </c>
      <c r="T177" s="766" t="str">
        <f>IFERROR(VLOOKUP($J177,'WM-AR'!$I$7:$AS$3267,18,FALSE),"")</f>
        <v/>
      </c>
      <c r="U177" s="766" t="str">
        <f>IFERROR(VLOOKUP($J177,'WM-AR'!$I$7:$AS$3267,20,FALSE),"")</f>
        <v/>
      </c>
      <c r="V177" s="766" t="str">
        <f>IFERROR(VLOOKUP($J177,'WM-AR'!$I$7:$AS$3267,22,FALSE),"")</f>
        <v/>
      </c>
      <c r="W177" s="766" t="str">
        <f>IFERROR(VLOOKUP($J177,'WM-AR'!$I$7:$AS$3267,24,FALSE),"")</f>
        <v/>
      </c>
      <c r="X177" s="766" t="str">
        <f>IFERROR(VLOOKUP($J177,'WM-AR'!$I$7:$AS$3267,25,FALSE),"")</f>
        <v/>
      </c>
      <c r="Y177" s="766" t="str">
        <f>IFERROR(VLOOKUP($J177,'WM-AR'!$I$7:$AS$3267,26,FALSE),"")</f>
        <v/>
      </c>
      <c r="Z177" s="766" t="str">
        <f>IFERROR(VLOOKUP($J177,'WM-AR'!$I$7:$AS$3267,27,FALSE),"")</f>
        <v/>
      </c>
      <c r="AA177" s="766" t="str">
        <f>IFERROR(VLOOKUP($J177,'WM-AR'!$I$7:$AS$3267,28,FALSE),"")</f>
        <v/>
      </c>
      <c r="AB177" s="766" t="str">
        <f>IFERROR(VLOOKUP($J177,'WM-AR'!$I$7:$AS$3267,29,FALSE),"")</f>
        <v/>
      </c>
      <c r="AC177" s="766" t="str">
        <f>IFERROR(VLOOKUP($J177,'WM-AR'!$I$7:$AS$3267,30,FALSE),"")</f>
        <v/>
      </c>
      <c r="AD177" s="766" t="str">
        <f>IFERROR(VLOOKUP($J177,'WM-AR'!$I$7:$AS$3267,31,FALSE),"")</f>
        <v/>
      </c>
      <c r="AE177" s="766" t="str">
        <f>IFERROR(VLOOKUP($J177,'WM-AR'!$I$7:$AS$3267,32,FALSE),"")</f>
        <v/>
      </c>
      <c r="AF177" s="766" t="str">
        <f>IFERROR(VLOOKUP($J177,'WM-AR'!$I$7:$AS$3267,33,FALSE),"")</f>
        <v/>
      </c>
      <c r="AG177" s="767"/>
      <c r="AH177" s="768"/>
      <c r="AI177" s="768"/>
      <c r="AJ177" s="769"/>
      <c r="AK177" s="769" t="str">
        <f>L177</f>
        <v/>
      </c>
      <c r="AL177" s="770"/>
      <c r="AM177" s="88" t="str">
        <f>IF(AND(ISTEXT($E177),ISTEXT($B177)),"산출기준 &gt;&gt;  "&amp;_xlfn.XLOOKUP($E177,산출기준!$D:$D,산출기준!$E:$E,"매칭실패"),"")</f>
        <v/>
      </c>
    </row>
    <row r="178" spans="2:39" s="600" customFormat="1" ht="33" customHeight="1" outlineLevel="1">
      <c r="B178" s="783"/>
      <c r="C178" s="774"/>
      <c r="D178" s="774"/>
      <c r="E178" s="777"/>
      <c r="F178" s="784"/>
      <c r="G178" s="760" t="str">
        <f t="shared" si="51"/>
        <v/>
      </c>
      <c r="H178" s="760"/>
      <c r="I178" s="779"/>
      <c r="J178" s="780" t="str">
        <f t="shared" si="52"/>
        <v/>
      </c>
      <c r="K178" s="781"/>
      <c r="L178" s="781" t="str">
        <f>IFERROR(VLOOKUP($J178,'WM-AR'!$I$7:$AS$3267,34,FALSE),"")</f>
        <v/>
      </c>
      <c r="M178" s="781" t="str">
        <f>IFERROR(VLOOKUP($J178,'WM-AR'!$I$7:$AS$3267,4,FALSE),"")</f>
        <v/>
      </c>
      <c r="N178" s="781" t="str">
        <f>IFERROR(VLOOKUP($J178,'WM-AR'!$I$7:$AS$3267,6,FALSE),"")</f>
        <v/>
      </c>
      <c r="O178" s="781" t="str">
        <f>IFERROR(VLOOKUP($J178,'WM-AR'!$I$7:$AS$3267,8,FALSE),"")</f>
        <v/>
      </c>
      <c r="P178" s="781" t="str">
        <f>IFERROR(VLOOKUP($J178,'WM-AR'!$I$7:$AS$3267,10,FALSE),"")</f>
        <v/>
      </c>
      <c r="Q178" s="781" t="str">
        <f>IFERROR(VLOOKUP($J178,'WM-AR'!$I$7:$AS$3267,12,FALSE),"")</f>
        <v/>
      </c>
      <c r="R178" s="781" t="str">
        <f>IFERROR(VLOOKUP($J178,'WM-AR'!$I$7:$AS$3267,14,FALSE),"")</f>
        <v/>
      </c>
      <c r="S178" s="781" t="str">
        <f>IFERROR(VLOOKUP($J178,'WM-AR'!$I$7:$AS$3267,16,FALSE),"")</f>
        <v/>
      </c>
      <c r="T178" s="781" t="str">
        <f>IFERROR(VLOOKUP($J178,'WM-AR'!$I$7:$AS$3267,18,FALSE),"")</f>
        <v/>
      </c>
      <c r="U178" s="781" t="str">
        <f>IFERROR(VLOOKUP($J178,'WM-AR'!$I$7:$AS$3267,20,FALSE),"")</f>
        <v/>
      </c>
      <c r="V178" s="781" t="str">
        <f>IFERROR(VLOOKUP($J178,'WM-AR'!$I$7:$AS$3267,22,FALSE),"")</f>
        <v/>
      </c>
      <c r="W178" s="781" t="str">
        <f>IFERROR(VLOOKUP($J178,'WM-AR'!$I$7:$AS$3267,24,FALSE),"")</f>
        <v/>
      </c>
      <c r="X178" s="781" t="str">
        <f>IFERROR(VLOOKUP($J178,'WM-AR'!$I$7:$AS$3267,25,FALSE),"")</f>
        <v/>
      </c>
      <c r="Y178" s="781" t="str">
        <f>IFERROR(VLOOKUP($J178,'WM-AR'!$I$7:$AS$3267,26,FALSE),"")</f>
        <v/>
      </c>
      <c r="Z178" s="781" t="str">
        <f>IFERROR(VLOOKUP($J178,'WM-AR'!$I$7:$AS$3267,27,FALSE),"")</f>
        <v/>
      </c>
      <c r="AA178" s="781" t="str">
        <f>IFERROR(VLOOKUP($J178,'WM-AR'!$I$7:$AS$3267,28,FALSE),"")</f>
        <v/>
      </c>
      <c r="AB178" s="781" t="str">
        <f>IFERROR(VLOOKUP($J178,'WM-AR'!$I$7:$AS$3267,29,FALSE),"")</f>
        <v/>
      </c>
      <c r="AC178" s="781" t="str">
        <f>IFERROR(VLOOKUP($J178,'WM-AR'!$I$7:$AS$3267,30,FALSE),"")</f>
        <v/>
      </c>
      <c r="AD178" s="781" t="str">
        <f>IFERROR(VLOOKUP($J178,'WM-AR'!$I$7:$AS$3267,31,FALSE),"")</f>
        <v/>
      </c>
      <c r="AE178" s="781" t="str">
        <f>IFERROR(VLOOKUP($J178,'WM-AR'!$I$7:$AS$3267,32,FALSE),"")</f>
        <v/>
      </c>
      <c r="AF178" s="781" t="str">
        <f>IFERROR(VLOOKUP($J178,'WM-AR'!$I$7:$AS$3267,33,FALSE),"")</f>
        <v/>
      </c>
      <c r="AG178" s="767"/>
      <c r="AH178" s="768"/>
      <c r="AI178" s="768"/>
      <c r="AJ178" s="782"/>
      <c r="AK178" s="782" t="str">
        <f>L178</f>
        <v/>
      </c>
      <c r="AL178" s="779"/>
      <c r="AM178" s="600" t="str">
        <f>IF(AND(ISTEXT($E178),ISTEXT($B178)),"산출기준 &gt;&gt;  "&amp;_xlfn.XLOOKUP($E178,산출기준!$D:$D,산출기준!$E:$E,"매칭실패"),"")</f>
        <v/>
      </c>
    </row>
    <row r="179" spans="2:39" outlineLevel="1">
      <c r="B179" s="744"/>
      <c r="C179" s="745"/>
      <c r="D179" s="746"/>
      <c r="E179" s="747" t="s">
        <v>2622</v>
      </c>
      <c r="F179" s="745" t="s">
        <v>2601</v>
      </c>
      <c r="G179" s="748" t="str">
        <f>VLOOKUP(E179,'참조용_Int Finish_Style-WM_DB'!$C$5:$D$133,2,FALSE)</f>
        <v xml:space="preserve"> | A04AS190-00001 |  | </v>
      </c>
      <c r="H179" s="749"/>
      <c r="I179" s="750"/>
      <c r="J179" s="751"/>
      <c r="K179" s="752"/>
      <c r="L179" s="752"/>
      <c r="M179" s="752"/>
      <c r="N179" s="752"/>
      <c r="O179" s="752"/>
      <c r="P179" s="752"/>
      <c r="Q179" s="752"/>
      <c r="R179" s="752"/>
      <c r="S179" s="752"/>
      <c r="T179" s="752"/>
      <c r="U179" s="752"/>
      <c r="V179" s="752"/>
      <c r="W179" s="752"/>
      <c r="X179" s="752"/>
      <c r="Y179" s="752"/>
      <c r="Z179" s="752"/>
      <c r="AA179" s="752"/>
      <c r="AB179" s="752"/>
      <c r="AC179" s="752"/>
      <c r="AD179" s="752"/>
      <c r="AE179" s="752"/>
      <c r="AF179" s="753"/>
      <c r="AG179" s="754"/>
      <c r="AH179" s="755"/>
      <c r="AI179" s="755"/>
      <c r="AJ179" s="753"/>
      <c r="AK179" s="756"/>
      <c r="AL179" s="771"/>
      <c r="AM179" s="88" t="str">
        <f>IF(AND(ISTEXT($E179),ISTEXT($B179)),"산출기준 &gt;&gt;  "&amp;_xlfn.XLOOKUP($E179,산출기준!$D:$D,산출기준!$E:$E,"매칭실패"),"")</f>
        <v/>
      </c>
    </row>
    <row r="180" spans="2:39" ht="33" customHeight="1" outlineLevel="1">
      <c r="B180" s="772"/>
      <c r="C180" s="773"/>
      <c r="D180" s="774"/>
      <c r="E180" s="761"/>
      <c r="F180" s="775"/>
      <c r="G180" s="759" t="str">
        <f>IF(IF(O180=0,"",O180)&amp;" | "&amp;IF(P180=0,"",P180)&amp;" | "&amp;IF(R180=0,"",R180)&amp;" | "&amp;IF(S180=0,"",S180)=" |  |  | ","",IF(O180=0,"",O180)&amp;" | "&amp;IF(P180=0,"",P180)&amp;" | "&amp;IF(R180=0,"",R180)&amp;" | "&amp;IF(S180=0,"",S180))</f>
        <v xml:space="preserve">Acoustic Tiled Ceiling System | M-Bar System |  | </v>
      </c>
      <c r="H180" s="763" t="str" cm="1">
        <f t="array" ref="H180">_xlfn.TEXTSPLIT(G179,," | ",TRUE)</f>
        <v>A04AS190-00001</v>
      </c>
      <c r="I180" s="764" t="str">
        <f>IF(_xlfn.XLOOKUP(H180,'WM-AR'!I:I,'WM-AR'!F:F,"")=0,"",_xlfn.XLOOKUP(H180,'WM-AR'!I:I,'WM-AR'!F:F,""))</f>
        <v xml:space="preserve">A04AS190-00001 Finishing Work Exterior/Interior Finish Work Acoustic Tiled Ceiling System M-Bar System     w/ Hot-Dip Galvanized Suspension System &amp; Accessories(Moldings, Ceiling Access Door/Hatch, Curtain Boxes and etc.)  </v>
      </c>
      <c r="J180" s="765" t="str">
        <f>LEFT(I180,14)</f>
        <v>A04AS190-00001</v>
      </c>
      <c r="K180" s="766"/>
      <c r="L180" s="766" t="str">
        <f>IFERROR(VLOOKUP($J180,'WM-AR'!$I$7:$AS$3267,34,FALSE),"")</f>
        <v>M2</v>
      </c>
      <c r="M180" s="766" t="str">
        <f>IFERROR(VLOOKUP($J180,'WM-AR'!$I$7:$AS$3267,4,FALSE),"")</f>
        <v>Finishing Work</v>
      </c>
      <c r="N180" s="766" t="str">
        <f>IFERROR(VLOOKUP($J180,'WM-AR'!$I$7:$AS$3267,6,FALSE),"")</f>
        <v>Exterior/Interior Finish Work</v>
      </c>
      <c r="O180" s="766" t="str">
        <f>IFERROR(VLOOKUP($J180,'WM-AR'!$I$7:$AS$3267,8,FALSE),"")</f>
        <v>Acoustic Tiled Ceiling System</v>
      </c>
      <c r="P180" s="766" t="str">
        <f>IFERROR(VLOOKUP($J180,'WM-AR'!$I$7:$AS$3267,10,FALSE),"")</f>
        <v>M-Bar System</v>
      </c>
      <c r="Q180" s="766">
        <f>IFERROR(VLOOKUP($J180,'WM-AR'!$I$7:$AS$3267,12,FALSE),"")</f>
        <v>0</v>
      </c>
      <c r="R180" s="766">
        <f>IFERROR(VLOOKUP($J180,'WM-AR'!$I$7:$AS$3267,14,FALSE),"")</f>
        <v>0</v>
      </c>
      <c r="S180" s="766">
        <f>IFERROR(VLOOKUP($J180,'WM-AR'!$I$7:$AS$3267,16,FALSE),"")</f>
        <v>0</v>
      </c>
      <c r="T180" s="766">
        <f>IFERROR(VLOOKUP($J180,'WM-AR'!$I$7:$AS$3267,18,FALSE),"")</f>
        <v>0</v>
      </c>
      <c r="U180" s="766" t="str">
        <f>IFERROR(VLOOKUP($J180,'WM-AR'!$I$7:$AS$3267,20,FALSE),"")</f>
        <v>w/ Hot-Dip Galvanized Suspension System &amp; Accessories(Moldings, Ceiling Access Door/Hatch, Curtain Boxes and etc.)</v>
      </c>
      <c r="V180" s="766">
        <f>IFERROR(VLOOKUP($J180,'WM-AR'!$I$7:$AS$3267,22,FALSE),"")</f>
        <v>0</v>
      </c>
      <c r="W180" s="766">
        <f>IFERROR(VLOOKUP($J180,'WM-AR'!$I$7:$AS$3267,24,FALSE),"")</f>
        <v>0</v>
      </c>
      <c r="X180" s="766">
        <f>IFERROR(VLOOKUP($J180,'WM-AR'!$I$7:$AS$3267,25,FALSE),"")</f>
        <v>0</v>
      </c>
      <c r="Y180" s="766" t="str">
        <f>IFERROR(VLOOKUP($J180,'WM-AR'!$I$7:$AS$3267,26,FALSE),"")</f>
        <v>Tile Size=(  )mm x (  )mm</v>
      </c>
      <c r="Z180" s="766">
        <f>IFERROR(VLOOKUP($J180,'WM-AR'!$I$7:$AS$3267,27,FALSE),"")</f>
        <v>0</v>
      </c>
      <c r="AA180" s="766">
        <f>IFERROR(VLOOKUP($J180,'WM-AR'!$I$7:$AS$3267,28,FALSE),"")</f>
        <v>0</v>
      </c>
      <c r="AB180" s="766">
        <f>IFERROR(VLOOKUP($J180,'WM-AR'!$I$7:$AS$3267,29,FALSE),"")</f>
        <v>0</v>
      </c>
      <c r="AC180" s="766">
        <f>IFERROR(VLOOKUP($J180,'WM-AR'!$I$7:$AS$3267,30,FALSE),"")</f>
        <v>0</v>
      </c>
      <c r="AD180" s="766">
        <f>IFERROR(VLOOKUP($J180,'WM-AR'!$I$7:$AS$3267,31,FALSE),"")</f>
        <v>0</v>
      </c>
      <c r="AE180" s="766">
        <f>IFERROR(VLOOKUP($J180,'WM-AR'!$I$7:$AS$3267,32,FALSE),"")</f>
        <v>0</v>
      </c>
      <c r="AF180" s="766" t="str">
        <f>IFERROR(VLOOKUP($J180,'WM-AR'!$I$7:$AS$3267,33,FALSE),"")</f>
        <v/>
      </c>
      <c r="AG180" s="767"/>
      <c r="AH180" s="768" t="s">
        <v>1815</v>
      </c>
      <c r="AI180" s="768" t="s">
        <v>1815</v>
      </c>
      <c r="AJ180" s="769"/>
      <c r="AK180" s="769" t="str">
        <f>L180</f>
        <v>M2</v>
      </c>
      <c r="AL180" s="770" t="s">
        <v>2612</v>
      </c>
      <c r="AM180" s="88" t="str">
        <f>IF(AND(ISTEXT($E180),ISTEXT($B180)),"산출기준 &gt;&gt;  "&amp;_xlfn.XLOOKUP($E180,산출기준!$D:$D,산출기준!$E:$E,"매칭실패"),"")</f>
        <v/>
      </c>
    </row>
    <row r="181" spans="2:39" ht="33" customHeight="1" outlineLevel="1">
      <c r="B181" s="772"/>
      <c r="C181" s="773"/>
      <c r="D181" s="774"/>
      <c r="E181" s="761"/>
      <c r="F181" s="775"/>
      <c r="G181" s="759" t="str">
        <f t="shared" ref="G181:G183" si="53">IF(IF(O181=0,"",O181)&amp;" | "&amp;IF(P181=0,"",P181)&amp;" | "&amp;IF(R181=0,"",R181)&amp;" | "&amp;IF(S181=0,"",S181)=" |  |  | ","",IF(O181=0,"",O181)&amp;" | "&amp;IF(P181=0,"",P181)&amp;" | "&amp;IF(R181=0,"",R181)&amp;" | "&amp;IF(S181=0,"",S181))</f>
        <v/>
      </c>
      <c r="H181" s="763"/>
      <c r="I181" s="764" t="str">
        <f>IF(_xlfn.XLOOKUP(H181,'WM-AR'!I:I,'WM-AR'!F:F,"")=0,"",_xlfn.XLOOKUP(H181,'WM-AR'!I:I,'WM-AR'!F:F,""))</f>
        <v/>
      </c>
      <c r="J181" s="765" t="str">
        <f t="shared" ref="J181:J183" si="54">LEFT(I181,14)</f>
        <v/>
      </c>
      <c r="K181" s="766"/>
      <c r="L181" s="766" t="str">
        <f>IFERROR(VLOOKUP($J181,'WM-AR'!$I$7:$AS$3267,34,FALSE),"")</f>
        <v/>
      </c>
      <c r="M181" s="766" t="str">
        <f>IFERROR(VLOOKUP($J181,'WM-AR'!$I$7:$AS$3267,4,FALSE),"")</f>
        <v/>
      </c>
      <c r="N181" s="766" t="str">
        <f>IFERROR(VLOOKUP($J181,'WM-AR'!$I$7:$AS$3267,6,FALSE),"")</f>
        <v/>
      </c>
      <c r="O181" s="766" t="str">
        <f>IFERROR(VLOOKUP($J181,'WM-AR'!$I$7:$AS$3267,8,FALSE),"")</f>
        <v/>
      </c>
      <c r="P181" s="766" t="str">
        <f>IFERROR(VLOOKUP($J181,'WM-AR'!$I$7:$AS$3267,10,FALSE),"")</f>
        <v/>
      </c>
      <c r="Q181" s="766" t="str">
        <f>IFERROR(VLOOKUP($J181,'WM-AR'!$I$7:$AS$3267,12,FALSE),"")</f>
        <v/>
      </c>
      <c r="R181" s="766" t="str">
        <f>IFERROR(VLOOKUP($J181,'WM-AR'!$I$7:$AS$3267,14,FALSE),"")</f>
        <v/>
      </c>
      <c r="S181" s="766" t="str">
        <f>IFERROR(VLOOKUP($J181,'WM-AR'!$I$7:$AS$3267,16,FALSE),"")</f>
        <v/>
      </c>
      <c r="T181" s="766" t="str">
        <f>IFERROR(VLOOKUP($J181,'WM-AR'!$I$7:$AS$3267,18,FALSE),"")</f>
        <v/>
      </c>
      <c r="U181" s="766" t="str">
        <f>IFERROR(VLOOKUP($J181,'WM-AR'!$I$7:$AS$3267,20,FALSE),"")</f>
        <v/>
      </c>
      <c r="V181" s="766" t="str">
        <f>IFERROR(VLOOKUP($J181,'WM-AR'!$I$7:$AS$3267,22,FALSE),"")</f>
        <v/>
      </c>
      <c r="W181" s="766" t="str">
        <f>IFERROR(VLOOKUP($J181,'WM-AR'!$I$7:$AS$3267,24,FALSE),"")</f>
        <v/>
      </c>
      <c r="X181" s="766" t="str">
        <f>IFERROR(VLOOKUP($J181,'WM-AR'!$I$7:$AS$3267,25,FALSE),"")</f>
        <v/>
      </c>
      <c r="Y181" s="766" t="str">
        <f>IFERROR(VLOOKUP($J181,'WM-AR'!$I$7:$AS$3267,26,FALSE),"")</f>
        <v/>
      </c>
      <c r="Z181" s="766" t="str">
        <f>IFERROR(VLOOKUP($J181,'WM-AR'!$I$7:$AS$3267,27,FALSE),"")</f>
        <v/>
      </c>
      <c r="AA181" s="766" t="str">
        <f>IFERROR(VLOOKUP($J181,'WM-AR'!$I$7:$AS$3267,28,FALSE),"")</f>
        <v/>
      </c>
      <c r="AB181" s="766" t="str">
        <f>IFERROR(VLOOKUP($J181,'WM-AR'!$I$7:$AS$3267,29,FALSE),"")</f>
        <v/>
      </c>
      <c r="AC181" s="766" t="str">
        <f>IFERROR(VLOOKUP($J181,'WM-AR'!$I$7:$AS$3267,30,FALSE),"")</f>
        <v/>
      </c>
      <c r="AD181" s="766" t="str">
        <f>IFERROR(VLOOKUP($J181,'WM-AR'!$I$7:$AS$3267,31,FALSE),"")</f>
        <v/>
      </c>
      <c r="AE181" s="766" t="str">
        <f>IFERROR(VLOOKUP($J181,'WM-AR'!$I$7:$AS$3267,32,FALSE),"")</f>
        <v/>
      </c>
      <c r="AF181" s="766" t="str">
        <f>IFERROR(VLOOKUP($J181,'WM-AR'!$I$7:$AS$3267,33,FALSE),"")</f>
        <v/>
      </c>
      <c r="AG181" s="767"/>
      <c r="AH181" s="768"/>
      <c r="AI181" s="768"/>
      <c r="AJ181" s="769"/>
      <c r="AK181" s="769" t="str">
        <f>L181</f>
        <v/>
      </c>
      <c r="AL181" s="770"/>
      <c r="AM181" s="88" t="str">
        <f>IF(AND(ISTEXT($E181),ISTEXT($B181)),"산출기준 &gt;&gt;  "&amp;_xlfn.XLOOKUP($E181,산출기준!$D:$D,산출기준!$E:$E,"매칭실패"),"")</f>
        <v/>
      </c>
    </row>
    <row r="182" spans="2:39" ht="33" customHeight="1" outlineLevel="1">
      <c r="B182" s="772"/>
      <c r="C182" s="773"/>
      <c r="D182" s="774"/>
      <c r="E182" s="761"/>
      <c r="F182" s="775"/>
      <c r="G182" s="759" t="str">
        <f t="shared" si="53"/>
        <v/>
      </c>
      <c r="H182" s="763"/>
      <c r="I182" s="764" t="str">
        <f>IF(_xlfn.XLOOKUP(H182,'WM-AR'!I:I,'WM-AR'!F:F,"")=0,"",_xlfn.XLOOKUP(H182,'WM-AR'!I:I,'WM-AR'!F:F,""))</f>
        <v/>
      </c>
      <c r="J182" s="765" t="str">
        <f t="shared" si="54"/>
        <v/>
      </c>
      <c r="K182" s="766"/>
      <c r="L182" s="766" t="str">
        <f>IFERROR(VLOOKUP($J182,'WM-AR'!$I$7:$AS$3267,34,FALSE),"")</f>
        <v/>
      </c>
      <c r="M182" s="766" t="str">
        <f>IFERROR(VLOOKUP($J182,'WM-AR'!$I$7:$AS$3267,4,FALSE),"")</f>
        <v/>
      </c>
      <c r="N182" s="766" t="str">
        <f>IFERROR(VLOOKUP($J182,'WM-AR'!$I$7:$AS$3267,6,FALSE),"")</f>
        <v/>
      </c>
      <c r="O182" s="766" t="str">
        <f>IFERROR(VLOOKUP($J182,'WM-AR'!$I$7:$AS$3267,8,FALSE),"")</f>
        <v/>
      </c>
      <c r="P182" s="766" t="str">
        <f>IFERROR(VLOOKUP($J182,'WM-AR'!$I$7:$AS$3267,10,FALSE),"")</f>
        <v/>
      </c>
      <c r="Q182" s="766" t="str">
        <f>IFERROR(VLOOKUP($J182,'WM-AR'!$I$7:$AS$3267,12,FALSE),"")</f>
        <v/>
      </c>
      <c r="R182" s="766" t="str">
        <f>IFERROR(VLOOKUP($J182,'WM-AR'!$I$7:$AS$3267,14,FALSE),"")</f>
        <v/>
      </c>
      <c r="S182" s="766" t="str">
        <f>IFERROR(VLOOKUP($J182,'WM-AR'!$I$7:$AS$3267,16,FALSE),"")</f>
        <v/>
      </c>
      <c r="T182" s="766" t="str">
        <f>IFERROR(VLOOKUP($J182,'WM-AR'!$I$7:$AS$3267,18,FALSE),"")</f>
        <v/>
      </c>
      <c r="U182" s="766" t="str">
        <f>IFERROR(VLOOKUP($J182,'WM-AR'!$I$7:$AS$3267,20,FALSE),"")</f>
        <v/>
      </c>
      <c r="V182" s="766" t="str">
        <f>IFERROR(VLOOKUP($J182,'WM-AR'!$I$7:$AS$3267,22,FALSE),"")</f>
        <v/>
      </c>
      <c r="W182" s="766" t="str">
        <f>IFERROR(VLOOKUP($J182,'WM-AR'!$I$7:$AS$3267,24,FALSE),"")</f>
        <v/>
      </c>
      <c r="X182" s="766" t="str">
        <f>IFERROR(VLOOKUP($J182,'WM-AR'!$I$7:$AS$3267,25,FALSE),"")</f>
        <v/>
      </c>
      <c r="Y182" s="766" t="str">
        <f>IFERROR(VLOOKUP($J182,'WM-AR'!$I$7:$AS$3267,26,FALSE),"")</f>
        <v/>
      </c>
      <c r="Z182" s="766" t="str">
        <f>IFERROR(VLOOKUP($J182,'WM-AR'!$I$7:$AS$3267,27,FALSE),"")</f>
        <v/>
      </c>
      <c r="AA182" s="766" t="str">
        <f>IFERROR(VLOOKUP($J182,'WM-AR'!$I$7:$AS$3267,28,FALSE),"")</f>
        <v/>
      </c>
      <c r="AB182" s="766" t="str">
        <f>IFERROR(VLOOKUP($J182,'WM-AR'!$I$7:$AS$3267,29,FALSE),"")</f>
        <v/>
      </c>
      <c r="AC182" s="766" t="str">
        <f>IFERROR(VLOOKUP($J182,'WM-AR'!$I$7:$AS$3267,30,FALSE),"")</f>
        <v/>
      </c>
      <c r="AD182" s="766" t="str">
        <f>IFERROR(VLOOKUP($J182,'WM-AR'!$I$7:$AS$3267,31,FALSE),"")</f>
        <v/>
      </c>
      <c r="AE182" s="766" t="str">
        <f>IFERROR(VLOOKUP($J182,'WM-AR'!$I$7:$AS$3267,32,FALSE),"")</f>
        <v/>
      </c>
      <c r="AF182" s="766" t="str">
        <f>IFERROR(VLOOKUP($J182,'WM-AR'!$I$7:$AS$3267,33,FALSE),"")</f>
        <v/>
      </c>
      <c r="AG182" s="767"/>
      <c r="AH182" s="768"/>
      <c r="AI182" s="768"/>
      <c r="AJ182" s="769"/>
      <c r="AK182" s="769" t="str">
        <f>L182</f>
        <v/>
      </c>
      <c r="AL182" s="770"/>
      <c r="AM182" s="88" t="str">
        <f>IF(AND(ISTEXT($E182),ISTEXT($B182)),"산출기준 &gt;&gt;  "&amp;_xlfn.XLOOKUP($E182,산출기준!$D:$D,산출기준!$E:$E,"매칭실패"),"")</f>
        <v/>
      </c>
    </row>
    <row r="183" spans="2:39" s="600" customFormat="1" ht="33" customHeight="1" outlineLevel="1">
      <c r="B183" s="783"/>
      <c r="C183" s="774"/>
      <c r="D183" s="774"/>
      <c r="E183" s="777"/>
      <c r="F183" s="784"/>
      <c r="G183" s="760" t="str">
        <f t="shared" si="53"/>
        <v/>
      </c>
      <c r="H183" s="760"/>
      <c r="I183" s="779"/>
      <c r="J183" s="780" t="str">
        <f t="shared" si="54"/>
        <v/>
      </c>
      <c r="K183" s="781"/>
      <c r="L183" s="781" t="str">
        <f>IFERROR(VLOOKUP($J183,'WM-AR'!$I$7:$AS$3267,34,FALSE),"")</f>
        <v/>
      </c>
      <c r="M183" s="781" t="str">
        <f>IFERROR(VLOOKUP($J183,'WM-AR'!$I$7:$AS$3267,4,FALSE),"")</f>
        <v/>
      </c>
      <c r="N183" s="781" t="str">
        <f>IFERROR(VLOOKUP($J183,'WM-AR'!$I$7:$AS$3267,6,FALSE),"")</f>
        <v/>
      </c>
      <c r="O183" s="781" t="str">
        <f>IFERROR(VLOOKUP($J183,'WM-AR'!$I$7:$AS$3267,8,FALSE),"")</f>
        <v/>
      </c>
      <c r="P183" s="781" t="str">
        <f>IFERROR(VLOOKUP($J183,'WM-AR'!$I$7:$AS$3267,10,FALSE),"")</f>
        <v/>
      </c>
      <c r="Q183" s="781" t="str">
        <f>IFERROR(VLOOKUP($J183,'WM-AR'!$I$7:$AS$3267,12,FALSE),"")</f>
        <v/>
      </c>
      <c r="R183" s="781" t="str">
        <f>IFERROR(VLOOKUP($J183,'WM-AR'!$I$7:$AS$3267,14,FALSE),"")</f>
        <v/>
      </c>
      <c r="S183" s="781" t="str">
        <f>IFERROR(VLOOKUP($J183,'WM-AR'!$I$7:$AS$3267,16,FALSE),"")</f>
        <v/>
      </c>
      <c r="T183" s="781" t="str">
        <f>IFERROR(VLOOKUP($J183,'WM-AR'!$I$7:$AS$3267,18,FALSE),"")</f>
        <v/>
      </c>
      <c r="U183" s="781" t="str">
        <f>IFERROR(VLOOKUP($J183,'WM-AR'!$I$7:$AS$3267,20,FALSE),"")</f>
        <v/>
      </c>
      <c r="V183" s="781" t="str">
        <f>IFERROR(VLOOKUP($J183,'WM-AR'!$I$7:$AS$3267,22,FALSE),"")</f>
        <v/>
      </c>
      <c r="W183" s="781" t="str">
        <f>IFERROR(VLOOKUP($J183,'WM-AR'!$I$7:$AS$3267,24,FALSE),"")</f>
        <v/>
      </c>
      <c r="X183" s="781" t="str">
        <f>IFERROR(VLOOKUP($J183,'WM-AR'!$I$7:$AS$3267,25,FALSE),"")</f>
        <v/>
      </c>
      <c r="Y183" s="781" t="str">
        <f>IFERROR(VLOOKUP($J183,'WM-AR'!$I$7:$AS$3267,26,FALSE),"")</f>
        <v/>
      </c>
      <c r="Z183" s="781" t="str">
        <f>IFERROR(VLOOKUP($J183,'WM-AR'!$I$7:$AS$3267,27,FALSE),"")</f>
        <v/>
      </c>
      <c r="AA183" s="781" t="str">
        <f>IFERROR(VLOOKUP($J183,'WM-AR'!$I$7:$AS$3267,28,FALSE),"")</f>
        <v/>
      </c>
      <c r="AB183" s="781" t="str">
        <f>IFERROR(VLOOKUP($J183,'WM-AR'!$I$7:$AS$3267,29,FALSE),"")</f>
        <v/>
      </c>
      <c r="AC183" s="781" t="str">
        <f>IFERROR(VLOOKUP($J183,'WM-AR'!$I$7:$AS$3267,30,FALSE),"")</f>
        <v/>
      </c>
      <c r="AD183" s="781" t="str">
        <f>IFERROR(VLOOKUP($J183,'WM-AR'!$I$7:$AS$3267,31,FALSE),"")</f>
        <v/>
      </c>
      <c r="AE183" s="781" t="str">
        <f>IFERROR(VLOOKUP($J183,'WM-AR'!$I$7:$AS$3267,32,FALSE),"")</f>
        <v/>
      </c>
      <c r="AF183" s="781" t="str">
        <f>IFERROR(VLOOKUP($J183,'WM-AR'!$I$7:$AS$3267,33,FALSE),"")</f>
        <v/>
      </c>
      <c r="AG183" s="767"/>
      <c r="AH183" s="768"/>
      <c r="AI183" s="768"/>
      <c r="AJ183" s="782"/>
      <c r="AK183" s="782" t="str">
        <f>L183</f>
        <v/>
      </c>
      <c r="AL183" s="779"/>
      <c r="AM183" s="600" t="str">
        <f>IF(AND(ISTEXT($E183),ISTEXT($B183)),"산출기준 &gt;&gt;  "&amp;_xlfn.XLOOKUP($E183,산출기준!$D:$D,산출기준!$E:$E,"매칭실패"),"")</f>
        <v/>
      </c>
    </row>
    <row r="184" spans="2:39">
      <c r="B184" s="658"/>
      <c r="C184" s="659"/>
      <c r="D184" s="660"/>
      <c r="E184" s="659"/>
      <c r="F184" s="661"/>
      <c r="G184" s="662"/>
      <c r="H184" s="663"/>
      <c r="I184" s="662"/>
      <c r="J184" s="652"/>
      <c r="K184" s="664"/>
      <c r="L184" s="664"/>
      <c r="M184" s="664"/>
      <c r="N184" s="664"/>
      <c r="O184" s="664"/>
      <c r="P184" s="664"/>
      <c r="Q184" s="664"/>
      <c r="R184" s="664"/>
      <c r="S184" s="664"/>
      <c r="T184" s="664"/>
      <c r="U184" s="664"/>
      <c r="V184" s="664"/>
      <c r="W184" s="664"/>
      <c r="X184" s="664"/>
      <c r="Y184" s="664"/>
      <c r="Z184" s="664"/>
      <c r="AA184" s="664"/>
      <c r="AB184" s="664"/>
      <c r="AC184" s="664"/>
      <c r="AD184" s="664"/>
      <c r="AE184" s="664"/>
      <c r="AF184" s="664"/>
      <c r="AG184" s="660"/>
      <c r="AH184" s="665"/>
      <c r="AI184" s="665"/>
      <c r="AJ184" s="666"/>
      <c r="AK184" s="666"/>
      <c r="AL184" s="662"/>
      <c r="AM184" s="88" t="str">
        <f>IF(AND(ISTEXT($E184),ISTEXT($B184)),"산출기준 &gt;&gt;  "&amp;_xlfn.XLOOKUP($E184,산출기준!$D:$D,산출기준!$E:$E,"매칭실패"),"")</f>
        <v/>
      </c>
    </row>
    <row r="185" spans="2:39" ht="34.9" customHeight="1">
      <c r="B185" s="667" t="s">
        <v>2592</v>
      </c>
      <c r="C185" s="668" t="s">
        <v>2016</v>
      </c>
      <c r="D185" s="669"/>
      <c r="E185" s="668" t="s">
        <v>2593</v>
      </c>
      <c r="F185" s="670" t="str">
        <f ca="1">_xlfn.CONCAT("H_",G185)</f>
        <v>H_F06B  /  B03  /  W01B  /  C01</v>
      </c>
      <c r="G185" s="671" t="str" cm="1">
        <f t="array" aca="1" ref="G185"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F06B  /  B03  /  W01B  /  C01</v>
      </c>
      <c r="H185" s="672"/>
      <c r="I185" s="673"/>
      <c r="J185" s="674"/>
      <c r="K185" s="674"/>
      <c r="L185" s="674"/>
      <c r="M185" s="674"/>
      <c r="N185" s="674"/>
      <c r="O185" s="675"/>
      <c r="P185" s="676"/>
      <c r="Q185" s="677"/>
      <c r="R185" s="677"/>
      <c r="S185" s="677"/>
      <c r="T185" s="677"/>
      <c r="U185" s="677"/>
      <c r="V185" s="677"/>
      <c r="W185" s="678"/>
      <c r="X185" s="679"/>
      <c r="Y185" s="679"/>
      <c r="Z185" s="679"/>
      <c r="AA185" s="679"/>
      <c r="AB185" s="679"/>
      <c r="AC185" s="679"/>
      <c r="AD185" s="679"/>
      <c r="AE185" s="679"/>
      <c r="AF185" s="679"/>
      <c r="AG185" s="680"/>
      <c r="AH185" s="681"/>
      <c r="AI185" s="681"/>
      <c r="AJ185" s="682"/>
      <c r="AK185" s="682"/>
      <c r="AL185" s="683"/>
      <c r="AM185" s="88" t="str">
        <f>IF(AND(ISTEXT($E185),ISTEXT($B185)),"산출기준 &gt;&gt;  "&amp;_xlfn.XLOOKUP($E185,산출기준!$D:$D,산출기준!$E:$E,"매칭실패"),"")</f>
        <v>산출기준 &gt;&gt;  [ 룸 일반 산출 ]</v>
      </c>
    </row>
    <row r="186" spans="2:39" ht="18">
      <c r="B186" s="684"/>
      <c r="C186" s="685"/>
      <c r="D186" s="686"/>
      <c r="E186" s="687"/>
      <c r="F186" s="688">
        <v>112</v>
      </c>
      <c r="G186" s="689" t="s">
        <v>2647</v>
      </c>
      <c r="H186" s="690"/>
      <c r="I186" s="691"/>
      <c r="J186" s="692" t="str">
        <f>LEFT(I186,14)</f>
        <v/>
      </c>
      <c r="K186" s="693"/>
      <c r="L186" s="694" t="str">
        <f>IFERROR(VLOOKUP($J186,'WM-AR'!$I$7:$AS$3267,34,FALSE),"")</f>
        <v/>
      </c>
      <c r="M186" s="695" t="str">
        <f>IFERROR(VLOOKUP($J186,'WM-AR'!$I$7:$AS$3267,4,FALSE),"")</f>
        <v/>
      </c>
      <c r="N186" s="695" t="str">
        <f>IFERROR(VLOOKUP($J186,'WM-AR'!$I$7:$AS$3267,6,FALSE),"")</f>
        <v/>
      </c>
      <c r="O186" s="696" t="str">
        <f>IFERROR(VLOOKUP($J186,'WM-AR'!$I$7:$AS$3267,8,FALSE),"")</f>
        <v/>
      </c>
      <c r="P186" s="697" t="str">
        <f>IFERROR(VLOOKUP($J186,'WM-AR'!$I$7:$AS$3267,10,FALSE),"")</f>
        <v/>
      </c>
      <c r="Q186" s="698" t="str">
        <f>IFERROR(VLOOKUP($J186,'WM-AR'!$I$7:$AS$3267,12,FALSE),"")</f>
        <v/>
      </c>
      <c r="R186" s="698" t="str">
        <f>IFERROR(VLOOKUP($J186,'WM-AR'!$I$7:$AS$3267,14,FALSE),"")</f>
        <v/>
      </c>
      <c r="S186" s="698" t="str">
        <f>IFERROR(VLOOKUP($J186,'WM-AR'!$I$7:$AS$3267,16,FALSE),"")</f>
        <v/>
      </c>
      <c r="T186" s="698" t="str">
        <f>IFERROR(VLOOKUP($J186,'WM-AR'!$I$7:$AS$3267,18,FALSE),"")</f>
        <v/>
      </c>
      <c r="U186" s="698" t="str">
        <f>IFERROR(VLOOKUP($J186,'WM-AR'!$I$7:$AS$3267,20,FALSE),"")</f>
        <v/>
      </c>
      <c r="V186" s="698" t="str">
        <f>IFERROR(VLOOKUP($J186,'WM-AR'!$I$7:$AS$3267,22,FALSE),"")</f>
        <v/>
      </c>
      <c r="W186" s="699" t="str">
        <f>IFERROR(VLOOKUP($J186,'WM-AR'!$I$7:$AS$3267,24,FALSE),"")</f>
        <v/>
      </c>
      <c r="X186" s="700" t="str">
        <f>IFERROR(VLOOKUP($J186,'WM-AR'!$I$7:$AS$3267,25,FALSE),"")</f>
        <v/>
      </c>
      <c r="Y186" s="700" t="str">
        <f>IFERROR(VLOOKUP($J186,'WM-AR'!$I$7:$AS$3267,26,FALSE),"")</f>
        <v/>
      </c>
      <c r="Z186" s="700" t="str">
        <f>IFERROR(VLOOKUP($J186,'WM-AR'!$I$7:$AS$3267,27,FALSE),"")</f>
        <v/>
      </c>
      <c r="AA186" s="700" t="str">
        <f>IFERROR(VLOOKUP($J186,'WM-AR'!$I$7:$AS$3267,28,FALSE),"")</f>
        <v/>
      </c>
      <c r="AB186" s="700" t="str">
        <f>IFERROR(VLOOKUP($J186,'WM-AR'!$I$7:$AS$3267,29,FALSE),"")</f>
        <v/>
      </c>
      <c r="AC186" s="700" t="str">
        <f>IFERROR(VLOOKUP($J186,'WM-AR'!$I$7:$AS$3267,30,FALSE),"")</f>
        <v/>
      </c>
      <c r="AD186" s="700" t="str">
        <f>IFERROR(VLOOKUP($J186,'WM-AR'!$I$7:$AS$3267,31,FALSE),"")</f>
        <v/>
      </c>
      <c r="AE186" s="700" t="str">
        <f>IFERROR(VLOOKUP($J186,'WM-AR'!$I$7:$AS$3267,32,FALSE),"")</f>
        <v/>
      </c>
      <c r="AF186" s="700" t="str">
        <f>IFERROR(VLOOKUP($J186,'WM-AR'!$I$7:$AS$3267,33,FALSE),"")</f>
        <v/>
      </c>
      <c r="AG186" s="701"/>
      <c r="AH186" s="702"/>
      <c r="AI186" s="702"/>
      <c r="AJ186" s="703"/>
      <c r="AK186" s="703"/>
      <c r="AL186" s="704"/>
      <c r="AM186" s="88" t="str">
        <f>IF(AND(ISTEXT($E186),ISTEXT($B186)),"산출기준 &gt;&gt;  "&amp;_xlfn.XLOOKUP($E186,산출기준!$D:$D,산출기준!$E:$E,"매칭실패"),"")</f>
        <v/>
      </c>
    </row>
    <row r="187" spans="2:39" ht="18">
      <c r="B187" s="705"/>
      <c r="C187" s="706"/>
      <c r="D187" s="787"/>
      <c r="E187" s="708"/>
      <c r="F187" s="688"/>
      <c r="G187" s="709"/>
      <c r="H187" s="710"/>
      <c r="I187" s="711"/>
      <c r="J187" s="712" t="str">
        <f>LEFT(I187,14)</f>
        <v/>
      </c>
      <c r="K187" s="713"/>
      <c r="L187" s="714" t="str">
        <f>IFERROR(VLOOKUP($J187,'WM-AR'!$I$7:$AS$3267,34,FALSE),"")</f>
        <v/>
      </c>
      <c r="M187" s="713" t="str">
        <f>IFERROR(VLOOKUP($J187,'WM-AR'!$I$7:$AS$3267,4,FALSE),"")</f>
        <v/>
      </c>
      <c r="N187" s="713" t="str">
        <f>IFERROR(VLOOKUP($J187,'WM-AR'!$I$7:$AS$3267,6,FALSE),"")</f>
        <v/>
      </c>
      <c r="O187" s="715" t="str">
        <f>IFERROR(VLOOKUP($J187,'WM-AR'!$I$7:$AS$3267,8,FALSE),"")</f>
        <v/>
      </c>
      <c r="P187" s="716" t="str">
        <f>IFERROR(VLOOKUP($J187,'WM-AR'!$I$7:$AS$3267,10,FALSE),"")</f>
        <v/>
      </c>
      <c r="Q187" s="717" t="str">
        <f>IFERROR(VLOOKUP($J187,'WM-AR'!$I$7:$AS$3267,12,FALSE),"")</f>
        <v/>
      </c>
      <c r="R187" s="717" t="str">
        <f>IFERROR(VLOOKUP($J187,'WM-AR'!$I$7:$AS$3267,14,FALSE),"")</f>
        <v/>
      </c>
      <c r="S187" s="717" t="str">
        <f>IFERROR(VLOOKUP($J187,'WM-AR'!$I$7:$AS$3267,16,FALSE),"")</f>
        <v/>
      </c>
      <c r="T187" s="717" t="str">
        <f>IFERROR(VLOOKUP($J187,'WM-AR'!$I$7:$AS$3267,18,FALSE),"")</f>
        <v/>
      </c>
      <c r="U187" s="717" t="str">
        <f>IFERROR(VLOOKUP($J187,'WM-AR'!$I$7:$AS$3267,20,FALSE),"")</f>
        <v/>
      </c>
      <c r="V187" s="717" t="str">
        <f>IFERROR(VLOOKUP($J187,'WM-AR'!$I$7:$AS$3267,22,FALSE),"")</f>
        <v/>
      </c>
      <c r="W187" s="718" t="str">
        <f>IFERROR(VLOOKUP($J187,'WM-AR'!$I$7:$AS$3267,24,FALSE),"")</f>
        <v/>
      </c>
      <c r="X187" s="719" t="str">
        <f>IFERROR(VLOOKUP($J187,'WM-AR'!$I$7:$AS$3267,25,FALSE),"")</f>
        <v/>
      </c>
      <c r="Y187" s="719" t="str">
        <f>IFERROR(VLOOKUP($J187,'WM-AR'!$I$7:$AS$3267,26,FALSE),"")</f>
        <v/>
      </c>
      <c r="Z187" s="719" t="str">
        <f>IFERROR(VLOOKUP($J187,'WM-AR'!$I$7:$AS$3267,27,FALSE),"")</f>
        <v/>
      </c>
      <c r="AA187" s="719" t="str">
        <f>IFERROR(VLOOKUP($J187,'WM-AR'!$I$7:$AS$3267,28,FALSE),"")</f>
        <v/>
      </c>
      <c r="AB187" s="719" t="str">
        <f>IFERROR(VLOOKUP($J187,'WM-AR'!$I$7:$AS$3267,29,FALSE),"")</f>
        <v/>
      </c>
      <c r="AC187" s="719" t="str">
        <f>IFERROR(VLOOKUP($J187,'WM-AR'!$I$7:$AS$3267,30,FALSE),"")</f>
        <v/>
      </c>
      <c r="AD187" s="719" t="str">
        <f>IFERROR(VLOOKUP($J187,'WM-AR'!$I$7:$AS$3267,31,FALSE),"")</f>
        <v/>
      </c>
      <c r="AE187" s="719" t="str">
        <f>IFERROR(VLOOKUP($J187,'WM-AR'!$I$7:$AS$3267,32,FALSE),"")</f>
        <v/>
      </c>
      <c r="AF187" s="719" t="str">
        <f>IFERROR(VLOOKUP($J187,'WM-AR'!$I$7:$AS$3267,33,FALSE),"")</f>
        <v/>
      </c>
      <c r="AG187" s="720"/>
      <c r="AH187" s="721"/>
      <c r="AI187" s="721"/>
      <c r="AJ187" s="722"/>
      <c r="AK187" s="722"/>
      <c r="AL187" s="723"/>
      <c r="AM187" s="88" t="str">
        <f>IF(AND(ISTEXT($E187),ISTEXT($B187)),"산출기준 &gt;&gt;  "&amp;_xlfn.XLOOKUP($E187,산출기준!$D:$D,산출기준!$E:$E,"매칭실패"),"")</f>
        <v/>
      </c>
    </row>
    <row r="188" spans="2:39" ht="18">
      <c r="B188" s="724"/>
      <c r="C188" s="725"/>
      <c r="D188" s="726"/>
      <c r="E188" s="727"/>
      <c r="F188" s="728"/>
      <c r="G188" s="729"/>
      <c r="H188" s="730"/>
      <c r="I188" s="731"/>
      <c r="J188" s="732" t="str">
        <f>LEFT(I188,14)</f>
        <v/>
      </c>
      <c r="K188" s="733"/>
      <c r="L188" s="734" t="str">
        <f>IFERROR(VLOOKUP($J188,'WM-AR'!$I$7:$AS$3267,34,FALSE),"")</f>
        <v/>
      </c>
      <c r="M188" s="733" t="str">
        <f>IFERROR(VLOOKUP($J188,'WM-AR'!$I$7:$AS$3267,4,FALSE),"")</f>
        <v/>
      </c>
      <c r="N188" s="733" t="str">
        <f>IFERROR(VLOOKUP($J188,'WM-AR'!$I$7:$AS$3267,6,FALSE),"")</f>
        <v/>
      </c>
      <c r="O188" s="735" t="str">
        <f>IFERROR(VLOOKUP($J188,'WM-AR'!$I$7:$AS$3267,8,FALSE),"")</f>
        <v/>
      </c>
      <c r="P188" s="736" t="str">
        <f>IFERROR(VLOOKUP($J188,'WM-AR'!$I$7:$AS$3267,10,FALSE),"")</f>
        <v/>
      </c>
      <c r="Q188" s="737" t="str">
        <f>IFERROR(VLOOKUP($J188,'WM-AR'!$I$7:$AS$3267,12,FALSE),"")</f>
        <v/>
      </c>
      <c r="R188" s="737" t="str">
        <f>IFERROR(VLOOKUP($J188,'WM-AR'!$I$7:$AS$3267,14,FALSE),"")</f>
        <v/>
      </c>
      <c r="S188" s="737" t="str">
        <f>IFERROR(VLOOKUP($J188,'WM-AR'!$I$7:$AS$3267,16,FALSE),"")</f>
        <v/>
      </c>
      <c r="T188" s="737" t="str">
        <f>IFERROR(VLOOKUP($J188,'WM-AR'!$I$7:$AS$3267,18,FALSE),"")</f>
        <v/>
      </c>
      <c r="U188" s="737" t="str">
        <f>IFERROR(VLOOKUP($J188,'WM-AR'!$I$7:$AS$3267,20,FALSE),"")</f>
        <v/>
      </c>
      <c r="V188" s="737" t="str">
        <f>IFERROR(VLOOKUP($J188,'WM-AR'!$I$7:$AS$3267,22,FALSE),"")</f>
        <v/>
      </c>
      <c r="W188" s="738" t="str">
        <f>IFERROR(VLOOKUP($J188,'WM-AR'!$I$7:$AS$3267,24,FALSE),"")</f>
        <v/>
      </c>
      <c r="X188" s="739" t="str">
        <f>IFERROR(VLOOKUP($J188,'WM-AR'!$I$7:$AS$3267,25,FALSE),"")</f>
        <v/>
      </c>
      <c r="Y188" s="739" t="str">
        <f>IFERROR(VLOOKUP($J188,'WM-AR'!$I$7:$AS$3267,26,FALSE),"")</f>
        <v/>
      </c>
      <c r="Z188" s="739" t="str">
        <f>IFERROR(VLOOKUP($J188,'WM-AR'!$I$7:$AS$3267,27,FALSE),"")</f>
        <v/>
      </c>
      <c r="AA188" s="739" t="str">
        <f>IFERROR(VLOOKUP($J188,'WM-AR'!$I$7:$AS$3267,28,FALSE),"")</f>
        <v/>
      </c>
      <c r="AB188" s="739" t="str">
        <f>IFERROR(VLOOKUP($J188,'WM-AR'!$I$7:$AS$3267,29,FALSE),"")</f>
        <v/>
      </c>
      <c r="AC188" s="739" t="str">
        <f>IFERROR(VLOOKUP($J188,'WM-AR'!$I$7:$AS$3267,30,FALSE),"")</f>
        <v/>
      </c>
      <c r="AD188" s="739" t="str">
        <f>IFERROR(VLOOKUP($J188,'WM-AR'!$I$7:$AS$3267,31,FALSE),"")</f>
        <v/>
      </c>
      <c r="AE188" s="739" t="str">
        <f>IFERROR(VLOOKUP($J188,'WM-AR'!$I$7:$AS$3267,32,FALSE),"")</f>
        <v/>
      </c>
      <c r="AF188" s="739" t="str">
        <f>IFERROR(VLOOKUP($J188,'WM-AR'!$I$7:$AS$3267,33,FALSE),"")</f>
        <v/>
      </c>
      <c r="AG188" s="740"/>
      <c r="AH188" s="741"/>
      <c r="AI188" s="741"/>
      <c r="AJ188" s="742"/>
      <c r="AK188" s="742"/>
      <c r="AL188" s="743"/>
      <c r="AM188" s="88" t="str">
        <f>IF(AND(ISTEXT($E188),ISTEXT($B188)),"산출기준 &gt;&gt;  "&amp;_xlfn.XLOOKUP($E188,산출기준!$D:$D,산출기준!$E:$E,"매칭실패"),"")</f>
        <v/>
      </c>
    </row>
    <row r="189" spans="2:39" outlineLevel="1">
      <c r="B189" s="744"/>
      <c r="C189" s="745"/>
      <c r="D189" s="746"/>
      <c r="E189" s="747" t="s">
        <v>2648</v>
      </c>
      <c r="F189" s="745" t="s">
        <v>2596</v>
      </c>
      <c r="G189" s="748" t="str">
        <f>VLOOKUP(E189,'참조용_Int Finish_Style-WM_DB'!$C$5:$D$133,2,FALSE)</f>
        <v xml:space="preserve"> | A04AM080-00006 |  | A04AS168-00003</v>
      </c>
      <c r="H189" s="749"/>
      <c r="I189" s="750"/>
      <c r="J189" s="751"/>
      <c r="K189" s="752"/>
      <c r="L189" s="752"/>
      <c r="M189" s="752"/>
      <c r="N189" s="752"/>
      <c r="O189" s="752"/>
      <c r="P189" s="752"/>
      <c r="Q189" s="752"/>
      <c r="R189" s="752"/>
      <c r="S189" s="752"/>
      <c r="T189" s="752"/>
      <c r="U189" s="752"/>
      <c r="V189" s="752"/>
      <c r="W189" s="752"/>
      <c r="X189" s="752"/>
      <c r="Y189" s="752"/>
      <c r="Z189" s="752"/>
      <c r="AA189" s="752"/>
      <c r="AB189" s="752"/>
      <c r="AC189" s="752"/>
      <c r="AD189" s="752"/>
      <c r="AE189" s="752"/>
      <c r="AF189" s="753"/>
      <c r="AG189" s="754"/>
      <c r="AH189" s="755"/>
      <c r="AI189" s="755"/>
      <c r="AJ189" s="753"/>
      <c r="AK189" s="756"/>
      <c r="AL189" s="757"/>
      <c r="AM189" s="88" t="str">
        <f>IF(AND(ISTEXT($E189),ISTEXT($B189)),"산출기준 &gt;&gt;  "&amp;_xlfn.XLOOKUP($E189,산출기준!$D:$D,산출기준!$E:$E,"매칭실패"),"")</f>
        <v/>
      </c>
    </row>
    <row r="190" spans="2:39" ht="33" customHeight="1" outlineLevel="1">
      <c r="B190" s="758"/>
      <c r="C190" s="759"/>
      <c r="D190" s="760"/>
      <c r="E190" s="761"/>
      <c r="F190" s="762"/>
      <c r="G190" s="759" t="str">
        <f>IF(IF(O190=0,"",O190)&amp;" | "&amp;IF(P190=0,"",P190)&amp;" | "&amp;IF(R190=0,"",R190)&amp;" | "&amp;IF(S190=0,"",S190)=" |  |  | ","",IF(O190=0,"",O190)&amp;" | "&amp;IF(P190=0,"",P190)&amp;" | "&amp;IF(R190=0,"",R190)&amp;" | "&amp;IF(S190=0,"",S190))</f>
        <v xml:space="preserve">Floor Painting | Epoxy Paint |  | </v>
      </c>
      <c r="H190" s="763" t="str" cm="1">
        <f t="array" ref="H190:H191">_xlfn.TEXTSPLIT(G189,," | ",TRUE)</f>
        <v>A04AM080-00006</v>
      </c>
      <c r="I190" s="764" t="str">
        <f>IF(_xlfn.XLOOKUP(H190,'WM-AR'!I:I,'WM-AR'!F:F,"")=0,"",_xlfn.XLOOKUP(H190,'WM-AR'!I:I,'WM-AR'!F:F,""))</f>
        <v xml:space="preserve">A04AM080-00006 Finishing Work Painting Work Floor Painting Epoxy Paint       </v>
      </c>
      <c r="J190" s="765" t="str">
        <f>LEFT(I190,14)</f>
        <v>A04AM080-00006</v>
      </c>
      <c r="K190" s="766"/>
      <c r="L190" s="766" t="str">
        <f>IFERROR(VLOOKUP($J190,'WM-AR'!$I$7:$AS$3267,34,FALSE),"")</f>
        <v>M2</v>
      </c>
      <c r="M190" s="766" t="str">
        <f>IFERROR(VLOOKUP($J190,'WM-AR'!$I$7:$AS$3267,4,FALSE),"")</f>
        <v>Finishing Work</v>
      </c>
      <c r="N190" s="766" t="str">
        <f>IFERROR(VLOOKUP($J190,'WM-AR'!$I$7:$AS$3267,6,FALSE),"")</f>
        <v>Painting Work</v>
      </c>
      <c r="O190" s="766" t="str">
        <f>IFERROR(VLOOKUP($J190,'WM-AR'!$I$7:$AS$3267,8,FALSE),"")</f>
        <v>Floor Painting</v>
      </c>
      <c r="P190" s="766" t="str">
        <f>IFERROR(VLOOKUP($J190,'WM-AR'!$I$7:$AS$3267,10,FALSE),"")</f>
        <v>Epoxy Paint</v>
      </c>
      <c r="Q190" s="766">
        <f>IFERROR(VLOOKUP($J190,'WM-AR'!$I$7:$AS$3267,12,FALSE),"")</f>
        <v>0</v>
      </c>
      <c r="R190" s="766">
        <f>IFERROR(VLOOKUP($J190,'WM-AR'!$I$7:$AS$3267,14,FALSE),"")</f>
        <v>0</v>
      </c>
      <c r="S190" s="766">
        <f>IFERROR(VLOOKUP($J190,'WM-AR'!$I$7:$AS$3267,16,FALSE),"")</f>
        <v>0</v>
      </c>
      <c r="T190" s="766">
        <f>IFERROR(VLOOKUP($J190,'WM-AR'!$I$7:$AS$3267,18,FALSE),"")</f>
        <v>0</v>
      </c>
      <c r="U190" s="766" t="str">
        <f>IFERROR(VLOOKUP($J190,'WM-AR'!$I$7:$AS$3267,20,FALSE),"")</f>
        <v/>
      </c>
      <c r="V190" s="766">
        <f>IFERROR(VLOOKUP($J190,'WM-AR'!$I$7:$AS$3267,22,FALSE),"")</f>
        <v>0</v>
      </c>
      <c r="W190" s="766" t="str">
        <f>IFERROR(VLOOKUP($J190,'WM-AR'!$I$7:$AS$3267,24,FALSE),"")</f>
        <v/>
      </c>
      <c r="X190" s="766">
        <f>IFERROR(VLOOKUP($J190,'WM-AR'!$I$7:$AS$3267,25,FALSE),"")</f>
        <v>0</v>
      </c>
      <c r="Y190" s="766" t="str">
        <f>IFERROR(VLOOKUP($J190,'WM-AR'!$I$7:$AS$3267,26,FALSE),"")</f>
        <v/>
      </c>
      <c r="Z190" s="766">
        <f>IFERROR(VLOOKUP($J190,'WM-AR'!$I$7:$AS$3267,27,FALSE),"")</f>
        <v>0</v>
      </c>
      <c r="AA190" s="766">
        <f>IFERROR(VLOOKUP($J190,'WM-AR'!$I$7:$AS$3267,28,FALSE),"")</f>
        <v>0</v>
      </c>
      <c r="AB190" s="766">
        <f>IFERROR(VLOOKUP($J190,'WM-AR'!$I$7:$AS$3267,29,FALSE),"")</f>
        <v>0</v>
      </c>
      <c r="AC190" s="766">
        <f>IFERROR(VLOOKUP($J190,'WM-AR'!$I$7:$AS$3267,30,FALSE),"")</f>
        <v>0</v>
      </c>
      <c r="AD190" s="766">
        <f>IFERROR(VLOOKUP($J190,'WM-AR'!$I$7:$AS$3267,31,FALSE),"")</f>
        <v>0</v>
      </c>
      <c r="AE190" s="766">
        <f>IFERROR(VLOOKUP($J190,'WM-AR'!$I$7:$AS$3267,32,FALSE),"")</f>
        <v>0</v>
      </c>
      <c r="AF190" s="766" t="str">
        <f>IFERROR(VLOOKUP($J190,'WM-AR'!$I$7:$AS$3267,33,FALSE),"")</f>
        <v/>
      </c>
      <c r="AG190" s="767"/>
      <c r="AH190" s="768" t="s">
        <v>1657</v>
      </c>
      <c r="AI190" s="768" t="s">
        <v>1657</v>
      </c>
      <c r="AJ190" s="769"/>
      <c r="AK190" s="769" t="str">
        <f t="shared" ref="AK190:AK193" si="55">L190</f>
        <v>M2</v>
      </c>
      <c r="AL190" s="770"/>
      <c r="AM190" s="88" t="str">
        <f>IF(AND(ISTEXT($E190),ISTEXT($B190)),"산출기준 &gt;&gt;  "&amp;_xlfn.XLOOKUP($E190,산출기준!$D:$D,산출기준!$E:$E,"매칭실패"),"")</f>
        <v/>
      </c>
    </row>
    <row r="191" spans="2:39" ht="33" customHeight="1" outlineLevel="1">
      <c r="B191" s="758"/>
      <c r="C191" s="759"/>
      <c r="D191" s="760"/>
      <c r="E191" s="761"/>
      <c r="F191" s="762"/>
      <c r="G191" s="759" t="str">
        <f t="shared" ref="G191:G193" si="56">IF(IF(O191=0,"",O191)&amp;" | "&amp;IF(P191=0,"",P191)&amp;" | "&amp;IF(R191=0,"",R191)&amp;" | "&amp;IF(S191=0,"",S191)=" |  |  | ","",IF(O191=0,"",O191)&amp;" | "&amp;IF(P191=0,"",P191)&amp;" | "&amp;IF(R191=0,"",R191)&amp;" | "&amp;IF(S191=0,"",S191))</f>
        <v xml:space="preserve">Screed |  |  | </v>
      </c>
      <c r="H191" s="763" t="str">
        <v>A04AS168-00003</v>
      </c>
      <c r="I191" s="764" t="str">
        <f>IF(_xlfn.XLOOKUP(H191,'WM-AR'!I:I,'WM-AR'!F:F,"")=0,"",_xlfn.XLOOKUP(H191,'WM-AR'!I:I,'WM-AR'!F:F,""))</f>
        <v>A04AS168-00003 Finishing Work Exterior/Interior Finish Work Screed      w/o Welded Wire Fabric  75mm≤THK</v>
      </c>
      <c r="J191" s="765" t="str">
        <f t="shared" ref="J191:J193" si="57">LEFT(I191,14)</f>
        <v>A04AS168-00003</v>
      </c>
      <c r="K191" s="766"/>
      <c r="L191" s="766" t="str">
        <f>IFERROR(VLOOKUP($J191,'WM-AR'!$I$7:$AS$3267,34,FALSE),"")</f>
        <v>M2</v>
      </c>
      <c r="M191" s="766" t="str">
        <f>IFERROR(VLOOKUP($J191,'WM-AR'!$I$7:$AS$3267,4,FALSE),"")</f>
        <v>Finishing Work</v>
      </c>
      <c r="N191" s="766" t="str">
        <f>IFERROR(VLOOKUP($J191,'WM-AR'!$I$7:$AS$3267,6,FALSE),"")</f>
        <v>Exterior/Interior Finish Work</v>
      </c>
      <c r="O191" s="766" t="str">
        <f>IFERROR(VLOOKUP($J191,'WM-AR'!$I$7:$AS$3267,8,FALSE),"")</f>
        <v>Screed</v>
      </c>
      <c r="P191" s="766">
        <f>IFERROR(VLOOKUP($J191,'WM-AR'!$I$7:$AS$3267,10,FALSE),"")</f>
        <v>0</v>
      </c>
      <c r="Q191" s="766">
        <f>IFERROR(VLOOKUP($J191,'WM-AR'!$I$7:$AS$3267,12,FALSE),"")</f>
        <v>0</v>
      </c>
      <c r="R191" s="766">
        <f>IFERROR(VLOOKUP($J191,'WM-AR'!$I$7:$AS$3267,14,FALSE),"")</f>
        <v>0</v>
      </c>
      <c r="S191" s="766">
        <f>IFERROR(VLOOKUP($J191,'WM-AR'!$I$7:$AS$3267,16,FALSE),"")</f>
        <v>0</v>
      </c>
      <c r="T191" s="766">
        <f>IFERROR(VLOOKUP($J191,'WM-AR'!$I$7:$AS$3267,18,FALSE),"")</f>
        <v>0</v>
      </c>
      <c r="U191" s="766" t="str">
        <f>IFERROR(VLOOKUP($J191,'WM-AR'!$I$7:$AS$3267,20,FALSE),"")</f>
        <v>w/o Welded Wire Fabric</v>
      </c>
      <c r="V191" s="766">
        <f>IFERROR(VLOOKUP($J191,'WM-AR'!$I$7:$AS$3267,22,FALSE),"")</f>
        <v>0</v>
      </c>
      <c r="W191" s="766" t="str">
        <f>IFERROR(VLOOKUP($J191,'WM-AR'!$I$7:$AS$3267,24,FALSE),"")</f>
        <v>75mm≤THK</v>
      </c>
      <c r="X191" s="766">
        <f>IFERROR(VLOOKUP($J191,'WM-AR'!$I$7:$AS$3267,25,FALSE),"")</f>
        <v>0</v>
      </c>
      <c r="Y191" s="766" t="str">
        <f>IFERROR(VLOOKUP($J191,'WM-AR'!$I$7:$AS$3267,26,FALSE),"")</f>
        <v>THK=(  )mm</v>
      </c>
      <c r="Z191" s="766">
        <f>IFERROR(VLOOKUP($J191,'WM-AR'!$I$7:$AS$3267,27,FALSE),"")</f>
        <v>0</v>
      </c>
      <c r="AA191" s="766">
        <f>IFERROR(VLOOKUP($J191,'WM-AR'!$I$7:$AS$3267,28,FALSE),"")</f>
        <v>0</v>
      </c>
      <c r="AB191" s="766">
        <f>IFERROR(VLOOKUP($J191,'WM-AR'!$I$7:$AS$3267,29,FALSE),"")</f>
        <v>0</v>
      </c>
      <c r="AC191" s="766">
        <f>IFERROR(VLOOKUP($J191,'WM-AR'!$I$7:$AS$3267,30,FALSE),"")</f>
        <v>0</v>
      </c>
      <c r="AD191" s="766">
        <f>IFERROR(VLOOKUP($J191,'WM-AR'!$I$7:$AS$3267,31,FALSE),"")</f>
        <v>0</v>
      </c>
      <c r="AE191" s="766">
        <f>IFERROR(VLOOKUP($J191,'WM-AR'!$I$7:$AS$3267,32,FALSE),"")</f>
        <v>0</v>
      </c>
      <c r="AF191" s="766" t="str">
        <f>IFERROR(VLOOKUP($J191,'WM-AR'!$I$7:$AS$3267,33,FALSE),"")</f>
        <v/>
      </c>
      <c r="AG191" s="767"/>
      <c r="AH191" s="768" t="s">
        <v>1657</v>
      </c>
      <c r="AI191" s="768" t="s">
        <v>1657</v>
      </c>
      <c r="AJ191" s="769"/>
      <c r="AK191" s="769" t="str">
        <f t="shared" si="55"/>
        <v>M2</v>
      </c>
      <c r="AL191" s="770"/>
      <c r="AM191" s="88" t="str">
        <f>IF(AND(ISTEXT($E191),ISTEXT($B191)),"산출기준 &gt;&gt;  "&amp;_xlfn.XLOOKUP($E191,산출기준!$D:$D,산출기준!$E:$E,"매칭실패"),"")</f>
        <v/>
      </c>
    </row>
    <row r="192" spans="2:39" ht="33" customHeight="1" outlineLevel="1">
      <c r="B192" s="758"/>
      <c r="C192" s="759"/>
      <c r="D192" s="760"/>
      <c r="E192" s="761"/>
      <c r="F192" s="762"/>
      <c r="G192" s="759" t="str">
        <f t="shared" si="56"/>
        <v/>
      </c>
      <c r="H192" s="763"/>
      <c r="I192" s="764" t="str">
        <f>IF(_xlfn.XLOOKUP(H192,'WM-AR'!I:I,'WM-AR'!F:F,"")=0,"",_xlfn.XLOOKUP(H192,'WM-AR'!I:I,'WM-AR'!F:F,""))</f>
        <v/>
      </c>
      <c r="J192" s="765" t="str">
        <f t="shared" si="57"/>
        <v/>
      </c>
      <c r="K192" s="766"/>
      <c r="L192" s="766" t="str">
        <f>IFERROR(VLOOKUP($J192,'WM-AR'!$I$7:$AS$3267,34,FALSE),"")</f>
        <v/>
      </c>
      <c r="M192" s="766" t="str">
        <f>IFERROR(VLOOKUP($J192,'WM-AR'!$I$7:$AS$3267,4,FALSE),"")</f>
        <v/>
      </c>
      <c r="N192" s="766" t="str">
        <f>IFERROR(VLOOKUP($J192,'WM-AR'!$I$7:$AS$3267,6,FALSE),"")</f>
        <v/>
      </c>
      <c r="O192" s="766" t="str">
        <f>IFERROR(VLOOKUP($J192,'WM-AR'!$I$7:$AS$3267,8,FALSE),"")</f>
        <v/>
      </c>
      <c r="P192" s="766" t="str">
        <f>IFERROR(VLOOKUP($J192,'WM-AR'!$I$7:$AS$3267,10,FALSE),"")</f>
        <v/>
      </c>
      <c r="Q192" s="766" t="str">
        <f>IFERROR(VLOOKUP($J192,'WM-AR'!$I$7:$AS$3267,12,FALSE),"")</f>
        <v/>
      </c>
      <c r="R192" s="766" t="str">
        <f>IFERROR(VLOOKUP($J192,'WM-AR'!$I$7:$AS$3267,14,FALSE),"")</f>
        <v/>
      </c>
      <c r="S192" s="766" t="str">
        <f>IFERROR(VLOOKUP($J192,'WM-AR'!$I$7:$AS$3267,16,FALSE),"")</f>
        <v/>
      </c>
      <c r="T192" s="766" t="str">
        <f>IFERROR(VLOOKUP($J192,'WM-AR'!$I$7:$AS$3267,18,FALSE),"")</f>
        <v/>
      </c>
      <c r="U192" s="766" t="str">
        <f>IFERROR(VLOOKUP($J192,'WM-AR'!$I$7:$AS$3267,20,FALSE),"")</f>
        <v/>
      </c>
      <c r="V192" s="766" t="str">
        <f>IFERROR(VLOOKUP($J192,'WM-AR'!$I$7:$AS$3267,22,FALSE),"")</f>
        <v/>
      </c>
      <c r="W192" s="766" t="str">
        <f>IFERROR(VLOOKUP($J192,'WM-AR'!$I$7:$AS$3267,24,FALSE),"")</f>
        <v/>
      </c>
      <c r="X192" s="766" t="str">
        <f>IFERROR(VLOOKUP($J192,'WM-AR'!$I$7:$AS$3267,25,FALSE),"")</f>
        <v/>
      </c>
      <c r="Y192" s="766" t="str">
        <f>IFERROR(VLOOKUP($J192,'WM-AR'!$I$7:$AS$3267,26,FALSE),"")</f>
        <v/>
      </c>
      <c r="Z192" s="766" t="str">
        <f>IFERROR(VLOOKUP($J192,'WM-AR'!$I$7:$AS$3267,27,FALSE),"")</f>
        <v/>
      </c>
      <c r="AA192" s="766" t="str">
        <f>IFERROR(VLOOKUP($J192,'WM-AR'!$I$7:$AS$3267,28,FALSE),"")</f>
        <v/>
      </c>
      <c r="AB192" s="766" t="str">
        <f>IFERROR(VLOOKUP($J192,'WM-AR'!$I$7:$AS$3267,29,FALSE),"")</f>
        <v/>
      </c>
      <c r="AC192" s="766" t="str">
        <f>IFERROR(VLOOKUP($J192,'WM-AR'!$I$7:$AS$3267,30,FALSE),"")</f>
        <v/>
      </c>
      <c r="AD192" s="766" t="str">
        <f>IFERROR(VLOOKUP($J192,'WM-AR'!$I$7:$AS$3267,31,FALSE),"")</f>
        <v/>
      </c>
      <c r="AE192" s="766" t="str">
        <f>IFERROR(VLOOKUP($J192,'WM-AR'!$I$7:$AS$3267,32,FALSE),"")</f>
        <v/>
      </c>
      <c r="AF192" s="766" t="str">
        <f>IFERROR(VLOOKUP($J192,'WM-AR'!$I$7:$AS$3267,33,FALSE),"")</f>
        <v/>
      </c>
      <c r="AG192" s="767"/>
      <c r="AH192" s="768"/>
      <c r="AI192" s="768"/>
      <c r="AJ192" s="769"/>
      <c r="AK192" s="769" t="str">
        <f t="shared" si="55"/>
        <v/>
      </c>
      <c r="AL192" s="770"/>
      <c r="AM192" s="88" t="str">
        <f>IF(AND(ISTEXT($E192),ISTEXT($B192)),"산출기준 &gt;&gt;  "&amp;_xlfn.XLOOKUP($E192,산출기준!$D:$D,산출기준!$E:$E,"매칭실패"),"")</f>
        <v/>
      </c>
    </row>
    <row r="193" spans="2:39" s="600" customFormat="1" ht="33" customHeight="1" outlineLevel="1">
      <c r="B193" s="774"/>
      <c r="C193" s="760"/>
      <c r="D193" s="760"/>
      <c r="E193" s="777"/>
      <c r="F193" s="778"/>
      <c r="G193" s="760" t="str">
        <f t="shared" si="56"/>
        <v/>
      </c>
      <c r="H193" s="760"/>
      <c r="I193" s="779"/>
      <c r="J193" s="780" t="str">
        <f t="shared" si="57"/>
        <v/>
      </c>
      <c r="K193" s="781"/>
      <c r="L193" s="781" t="str">
        <f>IFERROR(VLOOKUP($J193,'WM-AR'!$I$7:$AS$3267,34,FALSE),"")</f>
        <v/>
      </c>
      <c r="M193" s="781" t="str">
        <f>IFERROR(VLOOKUP($J193,'WM-AR'!$I$7:$AS$3267,4,FALSE),"")</f>
        <v/>
      </c>
      <c r="N193" s="781" t="str">
        <f>IFERROR(VLOOKUP($J193,'WM-AR'!$I$7:$AS$3267,6,FALSE),"")</f>
        <v/>
      </c>
      <c r="O193" s="781" t="str">
        <f>IFERROR(VLOOKUP($J193,'WM-AR'!$I$7:$AS$3267,8,FALSE),"")</f>
        <v/>
      </c>
      <c r="P193" s="781" t="str">
        <f>IFERROR(VLOOKUP($J193,'WM-AR'!$I$7:$AS$3267,10,FALSE),"")</f>
        <v/>
      </c>
      <c r="Q193" s="781" t="str">
        <f>IFERROR(VLOOKUP($J193,'WM-AR'!$I$7:$AS$3267,12,FALSE),"")</f>
        <v/>
      </c>
      <c r="R193" s="781" t="str">
        <f>IFERROR(VLOOKUP($J193,'WM-AR'!$I$7:$AS$3267,14,FALSE),"")</f>
        <v/>
      </c>
      <c r="S193" s="781" t="str">
        <f>IFERROR(VLOOKUP($J193,'WM-AR'!$I$7:$AS$3267,16,FALSE),"")</f>
        <v/>
      </c>
      <c r="T193" s="781" t="str">
        <f>IFERROR(VLOOKUP($J193,'WM-AR'!$I$7:$AS$3267,18,FALSE),"")</f>
        <v/>
      </c>
      <c r="U193" s="781" t="str">
        <f>IFERROR(VLOOKUP($J193,'WM-AR'!$I$7:$AS$3267,20,FALSE),"")</f>
        <v/>
      </c>
      <c r="V193" s="781" t="str">
        <f>IFERROR(VLOOKUP($J193,'WM-AR'!$I$7:$AS$3267,22,FALSE),"")</f>
        <v/>
      </c>
      <c r="W193" s="781" t="str">
        <f>IFERROR(VLOOKUP($J193,'WM-AR'!$I$7:$AS$3267,24,FALSE),"")</f>
        <v/>
      </c>
      <c r="X193" s="781" t="str">
        <f>IFERROR(VLOOKUP($J193,'WM-AR'!$I$7:$AS$3267,25,FALSE),"")</f>
        <v/>
      </c>
      <c r="Y193" s="781" t="str">
        <f>IFERROR(VLOOKUP($J193,'WM-AR'!$I$7:$AS$3267,26,FALSE),"")</f>
        <v/>
      </c>
      <c r="Z193" s="781" t="str">
        <f>IFERROR(VLOOKUP($J193,'WM-AR'!$I$7:$AS$3267,27,FALSE),"")</f>
        <v/>
      </c>
      <c r="AA193" s="781" t="str">
        <f>IFERROR(VLOOKUP($J193,'WM-AR'!$I$7:$AS$3267,28,FALSE),"")</f>
        <v/>
      </c>
      <c r="AB193" s="781" t="str">
        <f>IFERROR(VLOOKUP($J193,'WM-AR'!$I$7:$AS$3267,29,FALSE),"")</f>
        <v/>
      </c>
      <c r="AC193" s="781" t="str">
        <f>IFERROR(VLOOKUP($J193,'WM-AR'!$I$7:$AS$3267,30,FALSE),"")</f>
        <v/>
      </c>
      <c r="AD193" s="781" t="str">
        <f>IFERROR(VLOOKUP($J193,'WM-AR'!$I$7:$AS$3267,31,FALSE),"")</f>
        <v/>
      </c>
      <c r="AE193" s="781" t="str">
        <f>IFERROR(VLOOKUP($J193,'WM-AR'!$I$7:$AS$3267,32,FALSE),"")</f>
        <v/>
      </c>
      <c r="AF193" s="781" t="str">
        <f>IFERROR(VLOOKUP($J193,'WM-AR'!$I$7:$AS$3267,33,FALSE),"")</f>
        <v/>
      </c>
      <c r="AG193" s="767"/>
      <c r="AH193" s="768"/>
      <c r="AI193" s="768"/>
      <c r="AJ193" s="782"/>
      <c r="AK193" s="782" t="str">
        <f t="shared" si="55"/>
        <v/>
      </c>
      <c r="AL193" s="779"/>
      <c r="AM193" s="600" t="str">
        <f>IF(AND(ISTEXT($E193),ISTEXT($B193)),"산출기준 &gt;&gt;  "&amp;_xlfn.XLOOKUP($E193,산출기준!$D:$D,산출기준!$E:$E,"매칭실패"),"")</f>
        <v/>
      </c>
    </row>
    <row r="194" spans="2:39" outlineLevel="1">
      <c r="B194" s="744"/>
      <c r="C194" s="745"/>
      <c r="D194" s="746"/>
      <c r="E194" s="747" t="s">
        <v>2605</v>
      </c>
      <c r="F194" s="745" t="s">
        <v>2599</v>
      </c>
      <c r="G194" s="748" t="str">
        <f>VLOOKUP(E194,'참조용_Int Finish_Style-WM_DB'!$C$5:$D$133,2,FALSE)</f>
        <v xml:space="preserve"> | A04AM081-00007 |  | </v>
      </c>
      <c r="H194" s="749"/>
      <c r="I194" s="750"/>
      <c r="J194" s="751"/>
      <c r="K194" s="752"/>
      <c r="L194" s="752"/>
      <c r="M194" s="752"/>
      <c r="N194" s="752"/>
      <c r="O194" s="752"/>
      <c r="P194" s="752"/>
      <c r="Q194" s="752"/>
      <c r="R194" s="752"/>
      <c r="S194" s="752"/>
      <c r="T194" s="752"/>
      <c r="U194" s="752"/>
      <c r="V194" s="752"/>
      <c r="W194" s="752"/>
      <c r="X194" s="752"/>
      <c r="Y194" s="752"/>
      <c r="Z194" s="752"/>
      <c r="AA194" s="752"/>
      <c r="AB194" s="752"/>
      <c r="AC194" s="752"/>
      <c r="AD194" s="752"/>
      <c r="AE194" s="752"/>
      <c r="AF194" s="753"/>
      <c r="AG194" s="754"/>
      <c r="AH194" s="755"/>
      <c r="AI194" s="755"/>
      <c r="AJ194" s="753"/>
      <c r="AK194" s="756"/>
      <c r="AL194" s="771"/>
      <c r="AM194" s="88" t="str">
        <f>IF(AND(ISTEXT($E194),ISTEXT($B194)),"산출기준 &gt;&gt;  "&amp;_xlfn.XLOOKUP($E194,산출기준!$D:$D,산출기준!$E:$E,"매칭실패"),"")</f>
        <v/>
      </c>
    </row>
    <row r="195" spans="2:39" ht="33" customHeight="1" outlineLevel="1">
      <c r="B195" s="772"/>
      <c r="C195" s="773"/>
      <c r="D195" s="774"/>
      <c r="E195" s="761"/>
      <c r="F195" s="775"/>
      <c r="G195" s="759" t="str">
        <f>IF(IF(O195=0,"",O195)&amp;" | "&amp;IF(P195=0,"",P195)&amp;" | "&amp;IF(R195=0,"",R195)&amp;" | "&amp;IF(S195=0,"",S195)=" |  |  | ","",IF(O195=0,"",O195)&amp;" | "&amp;IF(P195=0,"",P195)&amp;" | "&amp;IF(R195=0,"",R195)&amp;" | "&amp;IF(S195=0,"",S195))</f>
        <v xml:space="preserve">Skirt Painting | Epoxy Paint |  | </v>
      </c>
      <c r="H195" s="763" t="str" cm="1">
        <f t="array" ref="H195">_xlfn.TEXTSPLIT(G194,," | ",TRUE)</f>
        <v>A04AM081-00007</v>
      </c>
      <c r="I195" s="764" t="str">
        <f>IF(_xlfn.XLOOKUP(H195,'WM-AR'!I:I,'WM-AR'!F:F,"")=0,"",_xlfn.XLOOKUP(H195,'WM-AR'!I:I,'WM-AR'!F:F,""))</f>
        <v>A04AM081-00007 Finishing Work Painting Work Skirt Painting Epoxy Paint       H&lt;150mm</v>
      </c>
      <c r="J195" s="765" t="str">
        <f>LEFT(I195,14)</f>
        <v>A04AM081-00007</v>
      </c>
      <c r="K195" s="766"/>
      <c r="L195" s="766" t="str">
        <f>IFERROR(VLOOKUP($J195,'WM-AR'!$I$7:$AS$3267,34,FALSE),"")</f>
        <v>M</v>
      </c>
      <c r="M195" s="766" t="str">
        <f>IFERROR(VLOOKUP($J195,'WM-AR'!$I$7:$AS$3267,4,FALSE),"")</f>
        <v>Finishing Work</v>
      </c>
      <c r="N195" s="766" t="str">
        <f>IFERROR(VLOOKUP($J195,'WM-AR'!$I$7:$AS$3267,6,FALSE),"")</f>
        <v>Painting Work</v>
      </c>
      <c r="O195" s="766" t="str">
        <f>IFERROR(VLOOKUP($J195,'WM-AR'!$I$7:$AS$3267,8,FALSE),"")</f>
        <v>Skirt Painting</v>
      </c>
      <c r="P195" s="766" t="str">
        <f>IFERROR(VLOOKUP($J195,'WM-AR'!$I$7:$AS$3267,10,FALSE),"")</f>
        <v>Epoxy Paint</v>
      </c>
      <c r="Q195" s="766">
        <f>IFERROR(VLOOKUP($J195,'WM-AR'!$I$7:$AS$3267,12,FALSE),"")</f>
        <v>0</v>
      </c>
      <c r="R195" s="766">
        <f>IFERROR(VLOOKUP($J195,'WM-AR'!$I$7:$AS$3267,14,FALSE),"")</f>
        <v>0</v>
      </c>
      <c r="S195" s="766">
        <f>IFERROR(VLOOKUP($J195,'WM-AR'!$I$7:$AS$3267,16,FALSE),"")</f>
        <v>0</v>
      </c>
      <c r="T195" s="766">
        <f>IFERROR(VLOOKUP($J195,'WM-AR'!$I$7:$AS$3267,18,FALSE),"")</f>
        <v>0</v>
      </c>
      <c r="U195" s="766" t="str">
        <f>IFERROR(VLOOKUP($J195,'WM-AR'!$I$7:$AS$3267,20,FALSE),"")</f>
        <v/>
      </c>
      <c r="V195" s="766">
        <f>IFERROR(VLOOKUP($J195,'WM-AR'!$I$7:$AS$3267,22,FALSE),"")</f>
        <v>0</v>
      </c>
      <c r="W195" s="766" t="str">
        <f>IFERROR(VLOOKUP($J195,'WM-AR'!$I$7:$AS$3267,24,FALSE),"")</f>
        <v>H&lt;150mm</v>
      </c>
      <c r="X195" s="766">
        <f>IFERROR(VLOOKUP($J195,'WM-AR'!$I$7:$AS$3267,25,FALSE),"")</f>
        <v>0</v>
      </c>
      <c r="Y195" s="766" t="str">
        <f>IFERROR(VLOOKUP($J195,'WM-AR'!$I$7:$AS$3267,26,FALSE),"")</f>
        <v>H=(  )mm</v>
      </c>
      <c r="Z195" s="766">
        <f>IFERROR(VLOOKUP($J195,'WM-AR'!$I$7:$AS$3267,27,FALSE),"")</f>
        <v>0</v>
      </c>
      <c r="AA195" s="766">
        <f>IFERROR(VLOOKUP($J195,'WM-AR'!$I$7:$AS$3267,28,FALSE),"")</f>
        <v>0</v>
      </c>
      <c r="AB195" s="766">
        <f>IFERROR(VLOOKUP($J195,'WM-AR'!$I$7:$AS$3267,29,FALSE),"")</f>
        <v>0</v>
      </c>
      <c r="AC195" s="766">
        <f>IFERROR(VLOOKUP($J195,'WM-AR'!$I$7:$AS$3267,30,FALSE),"")</f>
        <v>0</v>
      </c>
      <c r="AD195" s="766">
        <f>IFERROR(VLOOKUP($J195,'WM-AR'!$I$7:$AS$3267,31,FALSE),"")</f>
        <v>0</v>
      </c>
      <c r="AE195" s="766">
        <f>IFERROR(VLOOKUP($J195,'WM-AR'!$I$7:$AS$3267,32,FALSE),"")</f>
        <v>0</v>
      </c>
      <c r="AF195" s="766" t="str">
        <f>IFERROR(VLOOKUP($J195,'WM-AR'!$I$7:$AS$3267,33,FALSE),"")</f>
        <v/>
      </c>
      <c r="AG195" s="767"/>
      <c r="AH195" s="768" t="s">
        <v>1670</v>
      </c>
      <c r="AI195" s="768" t="s">
        <v>1670</v>
      </c>
      <c r="AJ195" s="769"/>
      <c r="AK195" s="769" t="str">
        <f>L195</f>
        <v>M</v>
      </c>
      <c r="AL195" s="770"/>
      <c r="AM195" s="88" t="str">
        <f>IF(AND(ISTEXT($E195),ISTEXT($B195)),"산출기준 &gt;&gt;  "&amp;_xlfn.XLOOKUP($E195,산출기준!$D:$D,산출기준!$E:$E,"매칭실패"),"")</f>
        <v/>
      </c>
    </row>
    <row r="196" spans="2:39" ht="33" customHeight="1" outlineLevel="1">
      <c r="B196" s="772"/>
      <c r="C196" s="773"/>
      <c r="D196" s="774"/>
      <c r="E196" s="761"/>
      <c r="F196" s="775"/>
      <c r="G196" s="759" t="str">
        <f t="shared" ref="G196:G198" si="58">IF(IF(O196=0,"",O196)&amp;" | "&amp;IF(P196=0,"",P196)&amp;" | "&amp;IF(R196=0,"",R196)&amp;" | "&amp;IF(S196=0,"",S196)=" |  |  | ","",IF(O196=0,"",O196)&amp;" | "&amp;IF(P196=0,"",P196)&amp;" | "&amp;IF(R196=0,"",R196)&amp;" | "&amp;IF(S196=0,"",S196))</f>
        <v/>
      </c>
      <c r="H196" s="763"/>
      <c r="I196" s="764" t="str">
        <f>IF(_xlfn.XLOOKUP(H196,'WM-AR'!I:I,'WM-AR'!F:F,"")=0,"",_xlfn.XLOOKUP(H196,'WM-AR'!I:I,'WM-AR'!F:F,""))</f>
        <v/>
      </c>
      <c r="J196" s="765" t="str">
        <f t="shared" ref="J196:J198" si="59">LEFT(I196,14)</f>
        <v/>
      </c>
      <c r="K196" s="766"/>
      <c r="L196" s="766" t="str">
        <f>IFERROR(VLOOKUP($J196,'WM-AR'!$I$7:$AS$3267,34,FALSE),"")</f>
        <v/>
      </c>
      <c r="M196" s="766" t="str">
        <f>IFERROR(VLOOKUP($J196,'WM-AR'!$I$7:$AS$3267,4,FALSE),"")</f>
        <v/>
      </c>
      <c r="N196" s="766" t="str">
        <f>IFERROR(VLOOKUP($J196,'WM-AR'!$I$7:$AS$3267,6,FALSE),"")</f>
        <v/>
      </c>
      <c r="O196" s="766" t="str">
        <f>IFERROR(VLOOKUP($J196,'WM-AR'!$I$7:$AS$3267,8,FALSE),"")</f>
        <v/>
      </c>
      <c r="P196" s="766" t="str">
        <f>IFERROR(VLOOKUP($J196,'WM-AR'!$I$7:$AS$3267,10,FALSE),"")</f>
        <v/>
      </c>
      <c r="Q196" s="766" t="str">
        <f>IFERROR(VLOOKUP($J196,'WM-AR'!$I$7:$AS$3267,12,FALSE),"")</f>
        <v/>
      </c>
      <c r="R196" s="766" t="str">
        <f>IFERROR(VLOOKUP($J196,'WM-AR'!$I$7:$AS$3267,14,FALSE),"")</f>
        <v/>
      </c>
      <c r="S196" s="766" t="str">
        <f>IFERROR(VLOOKUP($J196,'WM-AR'!$I$7:$AS$3267,16,FALSE),"")</f>
        <v/>
      </c>
      <c r="T196" s="766" t="str">
        <f>IFERROR(VLOOKUP($J196,'WM-AR'!$I$7:$AS$3267,18,FALSE),"")</f>
        <v/>
      </c>
      <c r="U196" s="766" t="str">
        <f>IFERROR(VLOOKUP($J196,'WM-AR'!$I$7:$AS$3267,20,FALSE),"")</f>
        <v/>
      </c>
      <c r="V196" s="766" t="str">
        <f>IFERROR(VLOOKUP($J196,'WM-AR'!$I$7:$AS$3267,22,FALSE),"")</f>
        <v/>
      </c>
      <c r="W196" s="766" t="str">
        <f>IFERROR(VLOOKUP($J196,'WM-AR'!$I$7:$AS$3267,24,FALSE),"")</f>
        <v/>
      </c>
      <c r="X196" s="766" t="str">
        <f>IFERROR(VLOOKUP($J196,'WM-AR'!$I$7:$AS$3267,25,FALSE),"")</f>
        <v/>
      </c>
      <c r="Y196" s="766" t="str">
        <f>IFERROR(VLOOKUP($J196,'WM-AR'!$I$7:$AS$3267,26,FALSE),"")</f>
        <v/>
      </c>
      <c r="Z196" s="766" t="str">
        <f>IFERROR(VLOOKUP($J196,'WM-AR'!$I$7:$AS$3267,27,FALSE),"")</f>
        <v/>
      </c>
      <c r="AA196" s="766" t="str">
        <f>IFERROR(VLOOKUP($J196,'WM-AR'!$I$7:$AS$3267,28,FALSE),"")</f>
        <v/>
      </c>
      <c r="AB196" s="766" t="str">
        <f>IFERROR(VLOOKUP($J196,'WM-AR'!$I$7:$AS$3267,29,FALSE),"")</f>
        <v/>
      </c>
      <c r="AC196" s="766" t="str">
        <f>IFERROR(VLOOKUP($J196,'WM-AR'!$I$7:$AS$3267,30,FALSE),"")</f>
        <v/>
      </c>
      <c r="AD196" s="766" t="str">
        <f>IFERROR(VLOOKUP($J196,'WM-AR'!$I$7:$AS$3267,31,FALSE),"")</f>
        <v/>
      </c>
      <c r="AE196" s="766" t="str">
        <f>IFERROR(VLOOKUP($J196,'WM-AR'!$I$7:$AS$3267,32,FALSE),"")</f>
        <v/>
      </c>
      <c r="AF196" s="766" t="str">
        <f>IFERROR(VLOOKUP($J196,'WM-AR'!$I$7:$AS$3267,33,FALSE),"")</f>
        <v/>
      </c>
      <c r="AG196" s="767"/>
      <c r="AH196" s="768"/>
      <c r="AI196" s="768"/>
      <c r="AJ196" s="769"/>
      <c r="AK196" s="769" t="str">
        <f>L196</f>
        <v/>
      </c>
      <c r="AL196" s="770"/>
      <c r="AM196" s="88" t="str">
        <f>IF(AND(ISTEXT($E196),ISTEXT($B196)),"산출기준 &gt;&gt;  "&amp;_xlfn.XLOOKUP($E196,산출기준!$D:$D,산출기준!$E:$E,"매칭실패"),"")</f>
        <v/>
      </c>
    </row>
    <row r="197" spans="2:39" ht="33" customHeight="1" outlineLevel="1">
      <c r="B197" s="772"/>
      <c r="C197" s="773"/>
      <c r="D197" s="774"/>
      <c r="E197" s="761"/>
      <c r="F197" s="775"/>
      <c r="G197" s="759" t="str">
        <f t="shared" si="58"/>
        <v/>
      </c>
      <c r="H197" s="763"/>
      <c r="I197" s="764" t="str">
        <f>IF(_xlfn.XLOOKUP(H197,'WM-AR'!I:I,'WM-AR'!F:F,"")=0,"",_xlfn.XLOOKUP(H197,'WM-AR'!I:I,'WM-AR'!F:F,""))</f>
        <v/>
      </c>
      <c r="J197" s="765" t="str">
        <f t="shared" si="59"/>
        <v/>
      </c>
      <c r="K197" s="766"/>
      <c r="L197" s="766" t="str">
        <f>IFERROR(VLOOKUP($J197,'WM-AR'!$I$7:$AS$3267,34,FALSE),"")</f>
        <v/>
      </c>
      <c r="M197" s="766" t="str">
        <f>IFERROR(VLOOKUP($J197,'WM-AR'!$I$7:$AS$3267,4,FALSE),"")</f>
        <v/>
      </c>
      <c r="N197" s="766" t="str">
        <f>IFERROR(VLOOKUP($J197,'WM-AR'!$I$7:$AS$3267,6,FALSE),"")</f>
        <v/>
      </c>
      <c r="O197" s="766" t="str">
        <f>IFERROR(VLOOKUP($J197,'WM-AR'!$I$7:$AS$3267,8,FALSE),"")</f>
        <v/>
      </c>
      <c r="P197" s="766" t="str">
        <f>IFERROR(VLOOKUP($J197,'WM-AR'!$I$7:$AS$3267,10,FALSE),"")</f>
        <v/>
      </c>
      <c r="Q197" s="766" t="str">
        <f>IFERROR(VLOOKUP($J197,'WM-AR'!$I$7:$AS$3267,12,FALSE),"")</f>
        <v/>
      </c>
      <c r="R197" s="766" t="str">
        <f>IFERROR(VLOOKUP($J197,'WM-AR'!$I$7:$AS$3267,14,FALSE),"")</f>
        <v/>
      </c>
      <c r="S197" s="766" t="str">
        <f>IFERROR(VLOOKUP($J197,'WM-AR'!$I$7:$AS$3267,16,FALSE),"")</f>
        <v/>
      </c>
      <c r="T197" s="766" t="str">
        <f>IFERROR(VLOOKUP($J197,'WM-AR'!$I$7:$AS$3267,18,FALSE),"")</f>
        <v/>
      </c>
      <c r="U197" s="766" t="str">
        <f>IFERROR(VLOOKUP($J197,'WM-AR'!$I$7:$AS$3267,20,FALSE),"")</f>
        <v/>
      </c>
      <c r="V197" s="766" t="str">
        <f>IFERROR(VLOOKUP($J197,'WM-AR'!$I$7:$AS$3267,22,FALSE),"")</f>
        <v/>
      </c>
      <c r="W197" s="766" t="str">
        <f>IFERROR(VLOOKUP($J197,'WM-AR'!$I$7:$AS$3267,24,FALSE),"")</f>
        <v/>
      </c>
      <c r="X197" s="766" t="str">
        <f>IFERROR(VLOOKUP($J197,'WM-AR'!$I$7:$AS$3267,25,FALSE),"")</f>
        <v/>
      </c>
      <c r="Y197" s="766" t="str">
        <f>IFERROR(VLOOKUP($J197,'WM-AR'!$I$7:$AS$3267,26,FALSE),"")</f>
        <v/>
      </c>
      <c r="Z197" s="766" t="str">
        <f>IFERROR(VLOOKUP($J197,'WM-AR'!$I$7:$AS$3267,27,FALSE),"")</f>
        <v/>
      </c>
      <c r="AA197" s="766" t="str">
        <f>IFERROR(VLOOKUP($J197,'WM-AR'!$I$7:$AS$3267,28,FALSE),"")</f>
        <v/>
      </c>
      <c r="AB197" s="766" t="str">
        <f>IFERROR(VLOOKUP($J197,'WM-AR'!$I$7:$AS$3267,29,FALSE),"")</f>
        <v/>
      </c>
      <c r="AC197" s="766" t="str">
        <f>IFERROR(VLOOKUP($J197,'WM-AR'!$I$7:$AS$3267,30,FALSE),"")</f>
        <v/>
      </c>
      <c r="AD197" s="766" t="str">
        <f>IFERROR(VLOOKUP($J197,'WM-AR'!$I$7:$AS$3267,31,FALSE),"")</f>
        <v/>
      </c>
      <c r="AE197" s="766" t="str">
        <f>IFERROR(VLOOKUP($J197,'WM-AR'!$I$7:$AS$3267,32,FALSE),"")</f>
        <v/>
      </c>
      <c r="AF197" s="766" t="str">
        <f>IFERROR(VLOOKUP($J197,'WM-AR'!$I$7:$AS$3267,33,FALSE),"")</f>
        <v/>
      </c>
      <c r="AG197" s="767"/>
      <c r="AH197" s="768"/>
      <c r="AI197" s="768"/>
      <c r="AJ197" s="769"/>
      <c r="AK197" s="769" t="str">
        <f>L197</f>
        <v/>
      </c>
      <c r="AL197" s="770"/>
      <c r="AM197" s="88" t="str">
        <f>IF(AND(ISTEXT($E197),ISTEXT($B197)),"산출기준 &gt;&gt;  "&amp;_xlfn.XLOOKUP($E197,산출기준!$D:$D,산출기준!$E:$E,"매칭실패"),"")</f>
        <v/>
      </c>
    </row>
    <row r="198" spans="2:39" s="600" customFormat="1" ht="33" customHeight="1" outlineLevel="1">
      <c r="B198" s="783"/>
      <c r="C198" s="774"/>
      <c r="D198" s="774"/>
      <c r="E198" s="777"/>
      <c r="F198" s="784"/>
      <c r="G198" s="760" t="str">
        <f t="shared" si="58"/>
        <v/>
      </c>
      <c r="H198" s="760"/>
      <c r="I198" s="779"/>
      <c r="J198" s="780" t="str">
        <f t="shared" si="59"/>
        <v/>
      </c>
      <c r="K198" s="781"/>
      <c r="L198" s="781" t="str">
        <f>IFERROR(VLOOKUP($J198,'WM-AR'!$I$7:$AS$3267,34,FALSE),"")</f>
        <v/>
      </c>
      <c r="M198" s="781" t="str">
        <f>IFERROR(VLOOKUP($J198,'WM-AR'!$I$7:$AS$3267,4,FALSE),"")</f>
        <v/>
      </c>
      <c r="N198" s="781" t="str">
        <f>IFERROR(VLOOKUP($J198,'WM-AR'!$I$7:$AS$3267,6,FALSE),"")</f>
        <v/>
      </c>
      <c r="O198" s="781" t="str">
        <f>IFERROR(VLOOKUP($J198,'WM-AR'!$I$7:$AS$3267,8,FALSE),"")</f>
        <v/>
      </c>
      <c r="P198" s="781" t="str">
        <f>IFERROR(VLOOKUP($J198,'WM-AR'!$I$7:$AS$3267,10,FALSE),"")</f>
        <v/>
      </c>
      <c r="Q198" s="781" t="str">
        <f>IFERROR(VLOOKUP($J198,'WM-AR'!$I$7:$AS$3267,12,FALSE),"")</f>
        <v/>
      </c>
      <c r="R198" s="781" t="str">
        <f>IFERROR(VLOOKUP($J198,'WM-AR'!$I$7:$AS$3267,14,FALSE),"")</f>
        <v/>
      </c>
      <c r="S198" s="781" t="str">
        <f>IFERROR(VLOOKUP($J198,'WM-AR'!$I$7:$AS$3267,16,FALSE),"")</f>
        <v/>
      </c>
      <c r="T198" s="781" t="str">
        <f>IFERROR(VLOOKUP($J198,'WM-AR'!$I$7:$AS$3267,18,FALSE),"")</f>
        <v/>
      </c>
      <c r="U198" s="781" t="str">
        <f>IFERROR(VLOOKUP($J198,'WM-AR'!$I$7:$AS$3267,20,FALSE),"")</f>
        <v/>
      </c>
      <c r="V198" s="781" t="str">
        <f>IFERROR(VLOOKUP($J198,'WM-AR'!$I$7:$AS$3267,22,FALSE),"")</f>
        <v/>
      </c>
      <c r="W198" s="781" t="str">
        <f>IFERROR(VLOOKUP($J198,'WM-AR'!$I$7:$AS$3267,24,FALSE),"")</f>
        <v/>
      </c>
      <c r="X198" s="781" t="str">
        <f>IFERROR(VLOOKUP($J198,'WM-AR'!$I$7:$AS$3267,25,FALSE),"")</f>
        <v/>
      </c>
      <c r="Y198" s="781" t="str">
        <f>IFERROR(VLOOKUP($J198,'WM-AR'!$I$7:$AS$3267,26,FALSE),"")</f>
        <v/>
      </c>
      <c r="Z198" s="781" t="str">
        <f>IFERROR(VLOOKUP($J198,'WM-AR'!$I$7:$AS$3267,27,FALSE),"")</f>
        <v/>
      </c>
      <c r="AA198" s="781" t="str">
        <f>IFERROR(VLOOKUP($J198,'WM-AR'!$I$7:$AS$3267,28,FALSE),"")</f>
        <v/>
      </c>
      <c r="AB198" s="781" t="str">
        <f>IFERROR(VLOOKUP($J198,'WM-AR'!$I$7:$AS$3267,29,FALSE),"")</f>
        <v/>
      </c>
      <c r="AC198" s="781" t="str">
        <f>IFERROR(VLOOKUP($J198,'WM-AR'!$I$7:$AS$3267,30,FALSE),"")</f>
        <v/>
      </c>
      <c r="AD198" s="781" t="str">
        <f>IFERROR(VLOOKUP($J198,'WM-AR'!$I$7:$AS$3267,31,FALSE),"")</f>
        <v/>
      </c>
      <c r="AE198" s="781" t="str">
        <f>IFERROR(VLOOKUP($J198,'WM-AR'!$I$7:$AS$3267,32,FALSE),"")</f>
        <v/>
      </c>
      <c r="AF198" s="781" t="str">
        <f>IFERROR(VLOOKUP($J198,'WM-AR'!$I$7:$AS$3267,33,FALSE),"")</f>
        <v/>
      </c>
      <c r="AG198" s="767"/>
      <c r="AH198" s="768"/>
      <c r="AI198" s="768"/>
      <c r="AJ198" s="782"/>
      <c r="AK198" s="782" t="str">
        <f>L198</f>
        <v/>
      </c>
      <c r="AL198" s="779"/>
      <c r="AM198" s="600" t="str">
        <f>IF(AND(ISTEXT($E198),ISTEXT($B198)),"산출기준 &gt;&gt;  "&amp;_xlfn.XLOOKUP($E198,산출기준!$D:$D,산출기준!$E:$E,"매칭실패"),"")</f>
        <v/>
      </c>
    </row>
    <row r="199" spans="2:39" outlineLevel="1">
      <c r="B199" s="744"/>
      <c r="C199" s="745"/>
      <c r="D199" s="746"/>
      <c r="E199" s="747" t="s">
        <v>2606</v>
      </c>
      <c r="F199" s="745" t="s">
        <v>2600</v>
      </c>
      <c r="G199" s="748" t="str">
        <f>VLOOKUP(E199,'참조용_Int Finish_Style-WM_DB'!$C$5:$D$133,2,FALSE)</f>
        <v xml:space="preserve"> | A04AM078-00001 |  | A04AT198-00002</v>
      </c>
      <c r="H199" s="749"/>
      <c r="I199" s="750"/>
      <c r="J199" s="751"/>
      <c r="K199" s="752"/>
      <c r="L199" s="752"/>
      <c r="M199" s="752"/>
      <c r="N199" s="752"/>
      <c r="O199" s="752"/>
      <c r="P199" s="752"/>
      <c r="Q199" s="752"/>
      <c r="R199" s="752"/>
      <c r="S199" s="752"/>
      <c r="T199" s="752"/>
      <c r="U199" s="752"/>
      <c r="V199" s="752"/>
      <c r="W199" s="752"/>
      <c r="X199" s="752"/>
      <c r="Y199" s="752"/>
      <c r="Z199" s="752"/>
      <c r="AA199" s="752"/>
      <c r="AB199" s="752"/>
      <c r="AC199" s="752"/>
      <c r="AD199" s="752"/>
      <c r="AE199" s="752"/>
      <c r="AF199" s="753"/>
      <c r="AG199" s="754"/>
      <c r="AH199" s="755"/>
      <c r="AI199" s="755"/>
      <c r="AJ199" s="753"/>
      <c r="AK199" s="756"/>
      <c r="AL199" s="771"/>
      <c r="AM199" s="88" t="str">
        <f>IF(AND(ISTEXT($E199),ISTEXT($B199)),"산출기준 &gt;&gt;  "&amp;_xlfn.XLOOKUP($E199,산출기준!$D:$D,산출기준!$E:$E,"매칭실패"),"")</f>
        <v/>
      </c>
    </row>
    <row r="200" spans="2:39" ht="33" customHeight="1" outlineLevel="1">
      <c r="B200" s="772"/>
      <c r="C200" s="773"/>
      <c r="D200" s="774"/>
      <c r="E200" s="761"/>
      <c r="F200" s="775"/>
      <c r="G200" s="759" t="str">
        <f>IF(IF(O200=0,"",O200)&amp;" | "&amp;IF(P200=0,"",P200)&amp;" | "&amp;IF(R200=0,"",R200)&amp;" | "&amp;IF(S200=0,"",S200)=" |  |  | ","",IF(O200=0,"",O200)&amp;" | "&amp;IF(P200=0,"",P200)&amp;" | "&amp;IF(R200=0,"",R200)&amp;" | "&amp;IF(S200=0,"",S200))</f>
        <v xml:space="preserve">Internal Wall Painting | Acrylic Emulsion Paint |  | </v>
      </c>
      <c r="H200" s="763" t="str" cm="1">
        <f t="array" ref="H200:H201">_xlfn.TEXTSPLIT(G199,," | ",TRUE)</f>
        <v>A04AM078-00001</v>
      </c>
      <c r="I200" s="764" t="str">
        <f>IF(_xlfn.XLOOKUP(H200,'WM-AR'!I:I,'WM-AR'!F:F,"")=0,"",_xlfn.XLOOKUP(H200,'WM-AR'!I:I,'WM-AR'!F:F,""))</f>
        <v xml:space="preserve">A04AM078-00001 Finishing Work Painting Work Internal Wall Painting Acrylic Emulsion Paint       </v>
      </c>
      <c r="J200" s="765" t="str">
        <f>LEFT(I200,14)</f>
        <v>A04AM078-00001</v>
      </c>
      <c r="K200" s="766"/>
      <c r="L200" s="766" t="str">
        <f>IFERROR(VLOOKUP($J200,'WM-AR'!$I$7:$AS$3267,34,FALSE),"")</f>
        <v>M2</v>
      </c>
      <c r="M200" s="766" t="str">
        <f>IFERROR(VLOOKUP($J200,'WM-AR'!$I$7:$AS$3267,4,FALSE),"")</f>
        <v>Finishing Work</v>
      </c>
      <c r="N200" s="766" t="str">
        <f>IFERROR(VLOOKUP($J200,'WM-AR'!$I$7:$AS$3267,6,FALSE),"")</f>
        <v>Painting Work</v>
      </c>
      <c r="O200" s="766" t="str">
        <f>IFERROR(VLOOKUP($J200,'WM-AR'!$I$7:$AS$3267,8,FALSE),"")</f>
        <v>Internal Wall Painting</v>
      </c>
      <c r="P200" s="766" t="str">
        <f>IFERROR(VLOOKUP($J200,'WM-AR'!$I$7:$AS$3267,10,FALSE),"")</f>
        <v>Acrylic Emulsion Paint</v>
      </c>
      <c r="Q200" s="766">
        <f>IFERROR(VLOOKUP($J200,'WM-AR'!$I$7:$AS$3267,12,FALSE),"")</f>
        <v>0</v>
      </c>
      <c r="R200" s="766">
        <f>IFERROR(VLOOKUP($J200,'WM-AR'!$I$7:$AS$3267,14,FALSE),"")</f>
        <v>0</v>
      </c>
      <c r="S200" s="766">
        <f>IFERROR(VLOOKUP($J200,'WM-AR'!$I$7:$AS$3267,16,FALSE),"")</f>
        <v>0</v>
      </c>
      <c r="T200" s="766">
        <f>IFERROR(VLOOKUP($J200,'WM-AR'!$I$7:$AS$3267,18,FALSE),"")</f>
        <v>0</v>
      </c>
      <c r="U200" s="766" t="str">
        <f>IFERROR(VLOOKUP($J200,'WM-AR'!$I$7:$AS$3267,20,FALSE),"")</f>
        <v/>
      </c>
      <c r="V200" s="766">
        <f>IFERROR(VLOOKUP($J200,'WM-AR'!$I$7:$AS$3267,22,FALSE),"")</f>
        <v>0</v>
      </c>
      <c r="W200" s="766" t="str">
        <f>IFERROR(VLOOKUP($J200,'WM-AR'!$I$7:$AS$3267,24,FALSE),"")</f>
        <v/>
      </c>
      <c r="X200" s="766">
        <f>IFERROR(VLOOKUP($J200,'WM-AR'!$I$7:$AS$3267,25,FALSE),"")</f>
        <v>0</v>
      </c>
      <c r="Y200" s="766" t="str">
        <f>IFERROR(VLOOKUP($J200,'WM-AR'!$I$7:$AS$3267,26,FALSE),"")</f>
        <v/>
      </c>
      <c r="Z200" s="766">
        <f>IFERROR(VLOOKUP($J200,'WM-AR'!$I$7:$AS$3267,27,FALSE),"")</f>
        <v>0</v>
      </c>
      <c r="AA200" s="766">
        <f>IFERROR(VLOOKUP($J200,'WM-AR'!$I$7:$AS$3267,28,FALSE),"")</f>
        <v>0</v>
      </c>
      <c r="AB200" s="766">
        <f>IFERROR(VLOOKUP($J200,'WM-AR'!$I$7:$AS$3267,29,FALSE),"")</f>
        <v>0</v>
      </c>
      <c r="AC200" s="766">
        <f>IFERROR(VLOOKUP($J200,'WM-AR'!$I$7:$AS$3267,30,FALSE),"")</f>
        <v>0</v>
      </c>
      <c r="AD200" s="766">
        <f>IFERROR(VLOOKUP($J200,'WM-AR'!$I$7:$AS$3267,31,FALSE),"")</f>
        <v>0</v>
      </c>
      <c r="AE200" s="766">
        <f>IFERROR(VLOOKUP($J200,'WM-AR'!$I$7:$AS$3267,32,FALSE),"")</f>
        <v>0</v>
      </c>
      <c r="AF200" s="766" t="str">
        <f>IFERROR(VLOOKUP($J200,'WM-AR'!$I$7:$AS$3267,33,FALSE),"")</f>
        <v/>
      </c>
      <c r="AG200" s="767"/>
      <c r="AH200" s="768" t="s">
        <v>1678</v>
      </c>
      <c r="AI200" s="768" t="s">
        <v>1678</v>
      </c>
      <c r="AJ200" s="769"/>
      <c r="AK200" s="769" t="str">
        <f>L200</f>
        <v>M2</v>
      </c>
      <c r="AL200" s="770"/>
      <c r="AM200" s="88" t="str">
        <f>IF(AND(ISTEXT($E200),ISTEXT($B200)),"산출기준 &gt;&gt;  "&amp;_xlfn.XLOOKUP($E200,산출기준!$D:$D,산출기준!$E:$E,"매칭실패"),"")</f>
        <v/>
      </c>
    </row>
    <row r="201" spans="2:39" ht="33" customHeight="1" outlineLevel="1">
      <c r="B201" s="772"/>
      <c r="C201" s="773"/>
      <c r="D201" s="774"/>
      <c r="E201" s="761"/>
      <c r="F201" s="775"/>
      <c r="G201" s="759" t="str">
        <f t="shared" ref="G201:G203" si="60">IF(IF(O201=0,"",O201)&amp;" | "&amp;IF(P201=0,"",P201)&amp;" | "&amp;IF(R201=0,"",R201)&amp;" | "&amp;IF(S201=0,"",S201)=" |  |  | ","",IF(O201=0,"",O201)&amp;" | "&amp;IF(P201=0,"",P201)&amp;" | "&amp;IF(R201=0,"",R201)&amp;" | "&amp;IF(S201=0,"",S201))</f>
        <v xml:space="preserve">Plastering |  |  | </v>
      </c>
      <c r="H201" s="763" t="str">
        <v>A04AT198-00002</v>
      </c>
      <c r="I201" s="764" t="str">
        <f>IF(_xlfn.XLOOKUP(H201,'WM-AR'!I:I,'WM-AR'!F:F,"")=0,"",_xlfn.XLOOKUP(H201,'WM-AR'!I:I,'WM-AR'!F:F,""))</f>
        <v xml:space="preserve">A04AT198-00002 Finishing Work Plastering Work Plastering     for Internal Masonry Wall   </v>
      </c>
      <c r="J201" s="765" t="str">
        <f t="shared" ref="J201:J203" si="61">LEFT(I201,14)</f>
        <v>A04AT198-00002</v>
      </c>
      <c r="K201" s="766"/>
      <c r="L201" s="766" t="str">
        <f>IFERROR(VLOOKUP($J201,'WM-AR'!$I$7:$AS$3267,34,FALSE),"")</f>
        <v>M2</v>
      </c>
      <c r="M201" s="766" t="str">
        <f>IFERROR(VLOOKUP($J201,'WM-AR'!$I$7:$AS$3267,4,FALSE),"")</f>
        <v>Finishing Work</v>
      </c>
      <c r="N201" s="766" t="str">
        <f>IFERROR(VLOOKUP($J201,'WM-AR'!$I$7:$AS$3267,6,FALSE),"")</f>
        <v>Plastering Work</v>
      </c>
      <c r="O201" s="766" t="str">
        <f>IFERROR(VLOOKUP($J201,'WM-AR'!$I$7:$AS$3267,8,FALSE),"")</f>
        <v>Plastering</v>
      </c>
      <c r="P201" s="766">
        <f>IFERROR(VLOOKUP($J201,'WM-AR'!$I$7:$AS$3267,10,FALSE),"")</f>
        <v>0</v>
      </c>
      <c r="Q201" s="766">
        <f>IFERROR(VLOOKUP($J201,'WM-AR'!$I$7:$AS$3267,12,FALSE),"")</f>
        <v>0</v>
      </c>
      <c r="R201" s="766">
        <f>IFERROR(VLOOKUP($J201,'WM-AR'!$I$7:$AS$3267,14,FALSE),"")</f>
        <v>0</v>
      </c>
      <c r="S201" s="766">
        <f>IFERROR(VLOOKUP($J201,'WM-AR'!$I$7:$AS$3267,16,FALSE),"")</f>
        <v>0</v>
      </c>
      <c r="T201" s="766" t="str">
        <f>IFERROR(VLOOKUP($J201,'WM-AR'!$I$7:$AS$3267,18,FALSE),"")</f>
        <v>for Internal Masonry Wall</v>
      </c>
      <c r="U201" s="766" t="str">
        <f>IFERROR(VLOOKUP($J201,'WM-AR'!$I$7:$AS$3267,20,FALSE),"")</f>
        <v/>
      </c>
      <c r="V201" s="766">
        <f>IFERROR(VLOOKUP($J201,'WM-AR'!$I$7:$AS$3267,22,FALSE),"")</f>
        <v>0</v>
      </c>
      <c r="W201" s="766">
        <f>IFERROR(VLOOKUP($J201,'WM-AR'!$I$7:$AS$3267,24,FALSE),"")</f>
        <v>0</v>
      </c>
      <c r="X201" s="766">
        <f>IFERROR(VLOOKUP($J201,'WM-AR'!$I$7:$AS$3267,25,FALSE),"")</f>
        <v>0</v>
      </c>
      <c r="Y201" s="766" t="str">
        <f>IFERROR(VLOOKUP($J201,'WM-AR'!$I$7:$AS$3267,26,FALSE),"")</f>
        <v>THK=(  )mm</v>
      </c>
      <c r="Z201" s="766">
        <f>IFERROR(VLOOKUP($J201,'WM-AR'!$I$7:$AS$3267,27,FALSE),"")</f>
        <v>0</v>
      </c>
      <c r="AA201" s="766">
        <f>IFERROR(VLOOKUP($J201,'WM-AR'!$I$7:$AS$3267,28,FALSE),"")</f>
        <v>0</v>
      </c>
      <c r="AB201" s="766">
        <f>IFERROR(VLOOKUP($J201,'WM-AR'!$I$7:$AS$3267,29,FALSE),"")</f>
        <v>0</v>
      </c>
      <c r="AC201" s="766">
        <f>IFERROR(VLOOKUP($J201,'WM-AR'!$I$7:$AS$3267,30,FALSE),"")</f>
        <v>0</v>
      </c>
      <c r="AD201" s="766">
        <f>IFERROR(VLOOKUP($J201,'WM-AR'!$I$7:$AS$3267,31,FALSE),"")</f>
        <v>0</v>
      </c>
      <c r="AE201" s="766">
        <f>IFERROR(VLOOKUP($J201,'WM-AR'!$I$7:$AS$3267,32,FALSE),"")</f>
        <v>0</v>
      </c>
      <c r="AF201" s="766" t="str">
        <f>IFERROR(VLOOKUP($J201,'WM-AR'!$I$7:$AS$3267,33,FALSE),"")</f>
        <v/>
      </c>
      <c r="AG201" s="767"/>
      <c r="AH201" s="768" t="s">
        <v>1678</v>
      </c>
      <c r="AI201" s="785" t="s">
        <v>2609</v>
      </c>
      <c r="AJ201" s="769"/>
      <c r="AK201" s="769" t="str">
        <f>L201</f>
        <v>M2</v>
      </c>
      <c r="AL201" s="770"/>
      <c r="AM201" s="88" t="str">
        <f>IF(AND(ISTEXT($E201),ISTEXT($B201)),"산출기준 &gt;&gt;  "&amp;_xlfn.XLOOKUP($E201,산출기준!$D:$D,산출기준!$E:$E,"매칭실패"),"")</f>
        <v/>
      </c>
    </row>
    <row r="202" spans="2:39" ht="33" customHeight="1" outlineLevel="1">
      <c r="B202" s="772"/>
      <c r="C202" s="773"/>
      <c r="D202" s="774"/>
      <c r="E202" s="761"/>
      <c r="F202" s="775"/>
      <c r="G202" s="759" t="str">
        <f t="shared" si="60"/>
        <v/>
      </c>
      <c r="H202" s="763"/>
      <c r="I202" s="764" t="str">
        <f>IF(_xlfn.XLOOKUP(H202,'WM-AR'!I:I,'WM-AR'!F:F,"")=0,"",_xlfn.XLOOKUP(H202,'WM-AR'!I:I,'WM-AR'!F:F,""))</f>
        <v/>
      </c>
      <c r="J202" s="765" t="str">
        <f t="shared" si="61"/>
        <v/>
      </c>
      <c r="K202" s="766"/>
      <c r="L202" s="766" t="str">
        <f>IFERROR(VLOOKUP($J202,'WM-AR'!$I$7:$AS$3267,34,FALSE),"")</f>
        <v/>
      </c>
      <c r="M202" s="766" t="str">
        <f>IFERROR(VLOOKUP($J202,'WM-AR'!$I$7:$AS$3267,4,FALSE),"")</f>
        <v/>
      </c>
      <c r="N202" s="766" t="str">
        <f>IFERROR(VLOOKUP($J202,'WM-AR'!$I$7:$AS$3267,6,FALSE),"")</f>
        <v/>
      </c>
      <c r="O202" s="766" t="str">
        <f>IFERROR(VLOOKUP($J202,'WM-AR'!$I$7:$AS$3267,8,FALSE),"")</f>
        <v/>
      </c>
      <c r="P202" s="766" t="str">
        <f>IFERROR(VLOOKUP($J202,'WM-AR'!$I$7:$AS$3267,10,FALSE),"")</f>
        <v/>
      </c>
      <c r="Q202" s="766" t="str">
        <f>IFERROR(VLOOKUP($J202,'WM-AR'!$I$7:$AS$3267,12,FALSE),"")</f>
        <v/>
      </c>
      <c r="R202" s="766" t="str">
        <f>IFERROR(VLOOKUP($J202,'WM-AR'!$I$7:$AS$3267,14,FALSE),"")</f>
        <v/>
      </c>
      <c r="S202" s="766" t="str">
        <f>IFERROR(VLOOKUP($J202,'WM-AR'!$I$7:$AS$3267,16,FALSE),"")</f>
        <v/>
      </c>
      <c r="T202" s="766" t="str">
        <f>IFERROR(VLOOKUP($J202,'WM-AR'!$I$7:$AS$3267,18,FALSE),"")</f>
        <v/>
      </c>
      <c r="U202" s="766" t="str">
        <f>IFERROR(VLOOKUP($J202,'WM-AR'!$I$7:$AS$3267,20,FALSE),"")</f>
        <v/>
      </c>
      <c r="V202" s="766" t="str">
        <f>IFERROR(VLOOKUP($J202,'WM-AR'!$I$7:$AS$3267,22,FALSE),"")</f>
        <v/>
      </c>
      <c r="W202" s="766" t="str">
        <f>IFERROR(VLOOKUP($J202,'WM-AR'!$I$7:$AS$3267,24,FALSE),"")</f>
        <v/>
      </c>
      <c r="X202" s="766" t="str">
        <f>IFERROR(VLOOKUP($J202,'WM-AR'!$I$7:$AS$3267,25,FALSE),"")</f>
        <v/>
      </c>
      <c r="Y202" s="766" t="str">
        <f>IFERROR(VLOOKUP($J202,'WM-AR'!$I$7:$AS$3267,26,FALSE),"")</f>
        <v/>
      </c>
      <c r="Z202" s="766" t="str">
        <f>IFERROR(VLOOKUP($J202,'WM-AR'!$I$7:$AS$3267,27,FALSE),"")</f>
        <v/>
      </c>
      <c r="AA202" s="766" t="str">
        <f>IFERROR(VLOOKUP($J202,'WM-AR'!$I$7:$AS$3267,28,FALSE),"")</f>
        <v/>
      </c>
      <c r="AB202" s="766" t="str">
        <f>IFERROR(VLOOKUP($J202,'WM-AR'!$I$7:$AS$3267,29,FALSE),"")</f>
        <v/>
      </c>
      <c r="AC202" s="766" t="str">
        <f>IFERROR(VLOOKUP($J202,'WM-AR'!$I$7:$AS$3267,30,FALSE),"")</f>
        <v/>
      </c>
      <c r="AD202" s="766" t="str">
        <f>IFERROR(VLOOKUP($J202,'WM-AR'!$I$7:$AS$3267,31,FALSE),"")</f>
        <v/>
      </c>
      <c r="AE202" s="766" t="str">
        <f>IFERROR(VLOOKUP($J202,'WM-AR'!$I$7:$AS$3267,32,FALSE),"")</f>
        <v/>
      </c>
      <c r="AF202" s="766" t="str">
        <f>IFERROR(VLOOKUP($J202,'WM-AR'!$I$7:$AS$3267,33,FALSE),"")</f>
        <v/>
      </c>
      <c r="AG202" s="767"/>
      <c r="AH202" s="768"/>
      <c r="AI202" s="768"/>
      <c r="AJ202" s="769"/>
      <c r="AK202" s="769" t="str">
        <f>L202</f>
        <v/>
      </c>
      <c r="AL202" s="770"/>
      <c r="AM202" s="88" t="str">
        <f>IF(AND(ISTEXT($E202),ISTEXT($B202)),"산출기준 &gt;&gt;  "&amp;_xlfn.XLOOKUP($E202,산출기준!$D:$D,산출기준!$E:$E,"매칭실패"),"")</f>
        <v/>
      </c>
    </row>
    <row r="203" spans="2:39" s="600" customFormat="1" ht="33" customHeight="1" outlineLevel="1">
      <c r="B203" s="783"/>
      <c r="C203" s="774"/>
      <c r="D203" s="774"/>
      <c r="E203" s="777"/>
      <c r="F203" s="784"/>
      <c r="G203" s="760" t="str">
        <f t="shared" si="60"/>
        <v/>
      </c>
      <c r="H203" s="760"/>
      <c r="I203" s="779"/>
      <c r="J203" s="780" t="str">
        <f t="shared" si="61"/>
        <v/>
      </c>
      <c r="K203" s="781"/>
      <c r="L203" s="781" t="str">
        <f>IFERROR(VLOOKUP($J203,'WM-AR'!$I$7:$AS$3267,34,FALSE),"")</f>
        <v/>
      </c>
      <c r="M203" s="781" t="str">
        <f>IFERROR(VLOOKUP($J203,'WM-AR'!$I$7:$AS$3267,4,FALSE),"")</f>
        <v/>
      </c>
      <c r="N203" s="781" t="str">
        <f>IFERROR(VLOOKUP($J203,'WM-AR'!$I$7:$AS$3267,6,FALSE),"")</f>
        <v/>
      </c>
      <c r="O203" s="781" t="str">
        <f>IFERROR(VLOOKUP($J203,'WM-AR'!$I$7:$AS$3267,8,FALSE),"")</f>
        <v/>
      </c>
      <c r="P203" s="781" t="str">
        <f>IFERROR(VLOOKUP($J203,'WM-AR'!$I$7:$AS$3267,10,FALSE),"")</f>
        <v/>
      </c>
      <c r="Q203" s="781" t="str">
        <f>IFERROR(VLOOKUP($J203,'WM-AR'!$I$7:$AS$3267,12,FALSE),"")</f>
        <v/>
      </c>
      <c r="R203" s="781" t="str">
        <f>IFERROR(VLOOKUP($J203,'WM-AR'!$I$7:$AS$3267,14,FALSE),"")</f>
        <v/>
      </c>
      <c r="S203" s="781" t="str">
        <f>IFERROR(VLOOKUP($J203,'WM-AR'!$I$7:$AS$3267,16,FALSE),"")</f>
        <v/>
      </c>
      <c r="T203" s="781" t="str">
        <f>IFERROR(VLOOKUP($J203,'WM-AR'!$I$7:$AS$3267,18,FALSE),"")</f>
        <v/>
      </c>
      <c r="U203" s="781" t="str">
        <f>IFERROR(VLOOKUP($J203,'WM-AR'!$I$7:$AS$3267,20,FALSE),"")</f>
        <v/>
      </c>
      <c r="V203" s="781" t="str">
        <f>IFERROR(VLOOKUP($J203,'WM-AR'!$I$7:$AS$3267,22,FALSE),"")</f>
        <v/>
      </c>
      <c r="W203" s="781" t="str">
        <f>IFERROR(VLOOKUP($J203,'WM-AR'!$I$7:$AS$3267,24,FALSE),"")</f>
        <v/>
      </c>
      <c r="X203" s="781" t="str">
        <f>IFERROR(VLOOKUP($J203,'WM-AR'!$I$7:$AS$3267,25,FALSE),"")</f>
        <v/>
      </c>
      <c r="Y203" s="781" t="str">
        <f>IFERROR(VLOOKUP($J203,'WM-AR'!$I$7:$AS$3267,26,FALSE),"")</f>
        <v/>
      </c>
      <c r="Z203" s="781" t="str">
        <f>IFERROR(VLOOKUP($J203,'WM-AR'!$I$7:$AS$3267,27,FALSE),"")</f>
        <v/>
      </c>
      <c r="AA203" s="781" t="str">
        <f>IFERROR(VLOOKUP($J203,'WM-AR'!$I$7:$AS$3267,28,FALSE),"")</f>
        <v/>
      </c>
      <c r="AB203" s="781" t="str">
        <f>IFERROR(VLOOKUP($J203,'WM-AR'!$I$7:$AS$3267,29,FALSE),"")</f>
        <v/>
      </c>
      <c r="AC203" s="781" t="str">
        <f>IFERROR(VLOOKUP($J203,'WM-AR'!$I$7:$AS$3267,30,FALSE),"")</f>
        <v/>
      </c>
      <c r="AD203" s="781" t="str">
        <f>IFERROR(VLOOKUP($J203,'WM-AR'!$I$7:$AS$3267,31,FALSE),"")</f>
        <v/>
      </c>
      <c r="AE203" s="781" t="str">
        <f>IFERROR(VLOOKUP($J203,'WM-AR'!$I$7:$AS$3267,32,FALSE),"")</f>
        <v/>
      </c>
      <c r="AF203" s="781" t="str">
        <f>IFERROR(VLOOKUP($J203,'WM-AR'!$I$7:$AS$3267,33,FALSE),"")</f>
        <v/>
      </c>
      <c r="AG203" s="767"/>
      <c r="AH203" s="768"/>
      <c r="AI203" s="768"/>
      <c r="AJ203" s="782"/>
      <c r="AK203" s="782" t="str">
        <f>L203</f>
        <v/>
      </c>
      <c r="AL203" s="779"/>
      <c r="AM203" s="600" t="str">
        <f>IF(AND(ISTEXT($E203),ISTEXT($B203)),"산출기준 &gt;&gt;  "&amp;_xlfn.XLOOKUP($E203,산출기준!$D:$D,산출기준!$E:$E,"매칭실패"),"")</f>
        <v/>
      </c>
    </row>
    <row r="204" spans="2:39" outlineLevel="1">
      <c r="B204" s="744"/>
      <c r="C204" s="745"/>
      <c r="D204" s="746"/>
      <c r="E204" s="747" t="s">
        <v>2610</v>
      </c>
      <c r="F204" s="745" t="s">
        <v>2601</v>
      </c>
      <c r="G204" s="748" t="str">
        <f>VLOOKUP(E204,'참조용_Int Finish_Style-WM_DB'!$C$5:$D$133,2,FALSE)</f>
        <v xml:space="preserve"> | A04AM079-00001 |  | </v>
      </c>
      <c r="H204" s="749"/>
      <c r="I204" s="750"/>
      <c r="J204" s="751"/>
      <c r="K204" s="752"/>
      <c r="L204" s="752"/>
      <c r="M204" s="752"/>
      <c r="N204" s="752"/>
      <c r="O204" s="752"/>
      <c r="P204" s="752"/>
      <c r="Q204" s="752"/>
      <c r="R204" s="752"/>
      <c r="S204" s="752"/>
      <c r="T204" s="752"/>
      <c r="U204" s="752"/>
      <c r="V204" s="752"/>
      <c r="W204" s="752"/>
      <c r="X204" s="752"/>
      <c r="Y204" s="752"/>
      <c r="Z204" s="752"/>
      <c r="AA204" s="752"/>
      <c r="AB204" s="752"/>
      <c r="AC204" s="752"/>
      <c r="AD204" s="752"/>
      <c r="AE204" s="752"/>
      <c r="AF204" s="753"/>
      <c r="AG204" s="754"/>
      <c r="AH204" s="755"/>
      <c r="AI204" s="755"/>
      <c r="AJ204" s="753"/>
      <c r="AK204" s="756"/>
      <c r="AL204" s="771"/>
      <c r="AM204" s="88" t="str">
        <f>IF(AND(ISTEXT($E204),ISTEXT($B204)),"산출기준 &gt;&gt;  "&amp;_xlfn.XLOOKUP($E204,산출기준!$D:$D,산출기준!$E:$E,"매칭실패"),"")</f>
        <v/>
      </c>
    </row>
    <row r="205" spans="2:39" ht="33" customHeight="1" outlineLevel="1">
      <c r="B205" s="772"/>
      <c r="C205" s="773"/>
      <c r="D205" s="774"/>
      <c r="E205" s="761"/>
      <c r="F205" s="775"/>
      <c r="G205" s="759" t="str">
        <f>IF(IF(O205=0,"",O205)&amp;" | "&amp;IF(P205=0,"",P205)&amp;" | "&amp;IF(R205=0,"",R205)&amp;" | "&amp;IF(S205=0,"",S205)=" |  |  | ","",IF(O205=0,"",O205)&amp;" | "&amp;IF(P205=0,"",P205)&amp;" | "&amp;IF(R205=0,"",R205)&amp;" | "&amp;IF(S205=0,"",S205))</f>
        <v xml:space="preserve">Ceiling Painting | Acrylic Emulsion Paint |  | </v>
      </c>
      <c r="H205" s="763" t="str" cm="1">
        <f t="array" ref="H205">_xlfn.TEXTSPLIT(G204,," | ",TRUE)</f>
        <v>A04AM079-00001</v>
      </c>
      <c r="I205" s="764" t="str">
        <f>IF(_xlfn.XLOOKUP(H205,'WM-AR'!I:I,'WM-AR'!F:F,"")=0,"",_xlfn.XLOOKUP(H205,'WM-AR'!I:I,'WM-AR'!F:F,""))</f>
        <v xml:space="preserve">A04AM079-00001 Finishing Work Painting Work Ceiling Painting Acrylic Emulsion Paint       </v>
      </c>
      <c r="J205" s="765" t="str">
        <f>LEFT(I205,14)</f>
        <v>A04AM079-00001</v>
      </c>
      <c r="K205" s="766"/>
      <c r="L205" s="766" t="str">
        <f>IFERROR(VLOOKUP($J205,'WM-AR'!$I$7:$AS$3267,34,FALSE),"")</f>
        <v>M2</v>
      </c>
      <c r="M205" s="766" t="str">
        <f>IFERROR(VLOOKUP($J205,'WM-AR'!$I$7:$AS$3267,4,FALSE),"")</f>
        <v>Finishing Work</v>
      </c>
      <c r="N205" s="766" t="str">
        <f>IFERROR(VLOOKUP($J205,'WM-AR'!$I$7:$AS$3267,6,FALSE),"")</f>
        <v>Painting Work</v>
      </c>
      <c r="O205" s="766" t="str">
        <f>IFERROR(VLOOKUP($J205,'WM-AR'!$I$7:$AS$3267,8,FALSE),"")</f>
        <v>Ceiling Painting</v>
      </c>
      <c r="P205" s="766" t="str">
        <f>IFERROR(VLOOKUP($J205,'WM-AR'!$I$7:$AS$3267,10,FALSE),"")</f>
        <v>Acrylic Emulsion Paint</v>
      </c>
      <c r="Q205" s="766">
        <f>IFERROR(VLOOKUP($J205,'WM-AR'!$I$7:$AS$3267,12,FALSE),"")</f>
        <v>0</v>
      </c>
      <c r="R205" s="766">
        <f>IFERROR(VLOOKUP($J205,'WM-AR'!$I$7:$AS$3267,14,FALSE),"")</f>
        <v>0</v>
      </c>
      <c r="S205" s="766">
        <f>IFERROR(VLOOKUP($J205,'WM-AR'!$I$7:$AS$3267,16,FALSE),"")</f>
        <v>0</v>
      </c>
      <c r="T205" s="766">
        <f>IFERROR(VLOOKUP($J205,'WM-AR'!$I$7:$AS$3267,18,FALSE),"")</f>
        <v>0</v>
      </c>
      <c r="U205" s="766" t="str">
        <f>IFERROR(VLOOKUP($J205,'WM-AR'!$I$7:$AS$3267,20,FALSE),"")</f>
        <v/>
      </c>
      <c r="V205" s="766">
        <f>IFERROR(VLOOKUP($J205,'WM-AR'!$I$7:$AS$3267,22,FALSE),"")</f>
        <v>0</v>
      </c>
      <c r="W205" s="766" t="str">
        <f>IFERROR(VLOOKUP($J205,'WM-AR'!$I$7:$AS$3267,24,FALSE),"")</f>
        <v/>
      </c>
      <c r="X205" s="766">
        <f>IFERROR(VLOOKUP($J205,'WM-AR'!$I$7:$AS$3267,25,FALSE),"")</f>
        <v>0</v>
      </c>
      <c r="Y205" s="766" t="str">
        <f>IFERROR(VLOOKUP($J205,'WM-AR'!$I$7:$AS$3267,26,FALSE),"")</f>
        <v/>
      </c>
      <c r="Z205" s="766">
        <f>IFERROR(VLOOKUP($J205,'WM-AR'!$I$7:$AS$3267,27,FALSE),"")</f>
        <v>0</v>
      </c>
      <c r="AA205" s="766">
        <f>IFERROR(VLOOKUP($J205,'WM-AR'!$I$7:$AS$3267,28,FALSE),"")</f>
        <v>0</v>
      </c>
      <c r="AB205" s="766">
        <f>IFERROR(VLOOKUP($J205,'WM-AR'!$I$7:$AS$3267,29,FALSE),"")</f>
        <v>0</v>
      </c>
      <c r="AC205" s="766">
        <f>IFERROR(VLOOKUP($J205,'WM-AR'!$I$7:$AS$3267,30,FALSE),"")</f>
        <v>0</v>
      </c>
      <c r="AD205" s="766">
        <f>IFERROR(VLOOKUP($J205,'WM-AR'!$I$7:$AS$3267,31,FALSE),"")</f>
        <v>0</v>
      </c>
      <c r="AE205" s="766">
        <f>IFERROR(VLOOKUP($J205,'WM-AR'!$I$7:$AS$3267,32,FALSE),"")</f>
        <v>0</v>
      </c>
      <c r="AF205" s="766" t="str">
        <f>IFERROR(VLOOKUP($J205,'WM-AR'!$I$7:$AS$3267,33,FALSE),"")</f>
        <v/>
      </c>
      <c r="AG205" s="767"/>
      <c r="AH205" s="768" t="s">
        <v>2611</v>
      </c>
      <c r="AI205" s="768" t="s">
        <v>2611</v>
      </c>
      <c r="AJ205" s="769"/>
      <c r="AK205" s="769" t="str">
        <f>L205</f>
        <v>M2</v>
      </c>
      <c r="AL205" s="770" t="s">
        <v>2612</v>
      </c>
      <c r="AM205" s="88" t="str">
        <f>IF(AND(ISTEXT($E205),ISTEXT($B205)),"산출기준 &gt;&gt;  "&amp;_xlfn.XLOOKUP($E205,산출기준!$D:$D,산출기준!$E:$E,"매칭실패"),"")</f>
        <v/>
      </c>
    </row>
    <row r="206" spans="2:39" ht="33" customHeight="1" outlineLevel="1">
      <c r="B206" s="772"/>
      <c r="C206" s="773"/>
      <c r="D206" s="774"/>
      <c r="E206" s="761"/>
      <c r="F206" s="775"/>
      <c r="G206" s="759" t="str">
        <f t="shared" ref="G206:G208" si="62">IF(IF(O206=0,"",O206)&amp;" | "&amp;IF(P206=0,"",P206)&amp;" | "&amp;IF(R206=0,"",R206)&amp;" | "&amp;IF(S206=0,"",S206)=" |  |  | ","",IF(O206=0,"",O206)&amp;" | "&amp;IF(P206=0,"",P206)&amp;" | "&amp;IF(R206=0,"",R206)&amp;" | "&amp;IF(S206=0,"",S206))</f>
        <v/>
      </c>
      <c r="H206" s="763"/>
      <c r="I206" s="764" t="str">
        <f>IF(_xlfn.XLOOKUP(H206,'WM-AR'!I:I,'WM-AR'!F:F,"")=0,"",_xlfn.XLOOKUP(H206,'WM-AR'!I:I,'WM-AR'!F:F,""))</f>
        <v/>
      </c>
      <c r="J206" s="765" t="str">
        <f t="shared" ref="J206:J208" si="63">LEFT(I206,14)</f>
        <v/>
      </c>
      <c r="K206" s="766"/>
      <c r="L206" s="766" t="str">
        <f>IFERROR(VLOOKUP($J206,'WM-AR'!$I$7:$AS$3267,34,FALSE),"")</f>
        <v/>
      </c>
      <c r="M206" s="766" t="str">
        <f>IFERROR(VLOOKUP($J206,'WM-AR'!$I$7:$AS$3267,4,FALSE),"")</f>
        <v/>
      </c>
      <c r="N206" s="766" t="str">
        <f>IFERROR(VLOOKUP($J206,'WM-AR'!$I$7:$AS$3267,6,FALSE),"")</f>
        <v/>
      </c>
      <c r="O206" s="766" t="str">
        <f>IFERROR(VLOOKUP($J206,'WM-AR'!$I$7:$AS$3267,8,FALSE),"")</f>
        <v/>
      </c>
      <c r="P206" s="766" t="str">
        <f>IFERROR(VLOOKUP($J206,'WM-AR'!$I$7:$AS$3267,10,FALSE),"")</f>
        <v/>
      </c>
      <c r="Q206" s="766" t="str">
        <f>IFERROR(VLOOKUP($J206,'WM-AR'!$I$7:$AS$3267,12,FALSE),"")</f>
        <v/>
      </c>
      <c r="R206" s="766" t="str">
        <f>IFERROR(VLOOKUP($J206,'WM-AR'!$I$7:$AS$3267,14,FALSE),"")</f>
        <v/>
      </c>
      <c r="S206" s="766" t="str">
        <f>IFERROR(VLOOKUP($J206,'WM-AR'!$I$7:$AS$3267,16,FALSE),"")</f>
        <v/>
      </c>
      <c r="T206" s="766" t="str">
        <f>IFERROR(VLOOKUP($J206,'WM-AR'!$I$7:$AS$3267,18,FALSE),"")</f>
        <v/>
      </c>
      <c r="U206" s="766" t="str">
        <f>IFERROR(VLOOKUP($J206,'WM-AR'!$I$7:$AS$3267,20,FALSE),"")</f>
        <v/>
      </c>
      <c r="V206" s="766" t="str">
        <f>IFERROR(VLOOKUP($J206,'WM-AR'!$I$7:$AS$3267,22,FALSE),"")</f>
        <v/>
      </c>
      <c r="W206" s="766" t="str">
        <f>IFERROR(VLOOKUP($J206,'WM-AR'!$I$7:$AS$3267,24,FALSE),"")</f>
        <v/>
      </c>
      <c r="X206" s="766" t="str">
        <f>IFERROR(VLOOKUP($J206,'WM-AR'!$I$7:$AS$3267,25,FALSE),"")</f>
        <v/>
      </c>
      <c r="Y206" s="766" t="str">
        <f>IFERROR(VLOOKUP($J206,'WM-AR'!$I$7:$AS$3267,26,FALSE),"")</f>
        <v/>
      </c>
      <c r="Z206" s="766" t="str">
        <f>IFERROR(VLOOKUP($J206,'WM-AR'!$I$7:$AS$3267,27,FALSE),"")</f>
        <v/>
      </c>
      <c r="AA206" s="766" t="str">
        <f>IFERROR(VLOOKUP($J206,'WM-AR'!$I$7:$AS$3267,28,FALSE),"")</f>
        <v/>
      </c>
      <c r="AB206" s="766" t="str">
        <f>IFERROR(VLOOKUP($J206,'WM-AR'!$I$7:$AS$3267,29,FALSE),"")</f>
        <v/>
      </c>
      <c r="AC206" s="766" t="str">
        <f>IFERROR(VLOOKUP($J206,'WM-AR'!$I$7:$AS$3267,30,FALSE),"")</f>
        <v/>
      </c>
      <c r="AD206" s="766" t="str">
        <f>IFERROR(VLOOKUP($J206,'WM-AR'!$I$7:$AS$3267,31,FALSE),"")</f>
        <v/>
      </c>
      <c r="AE206" s="766" t="str">
        <f>IFERROR(VLOOKUP($J206,'WM-AR'!$I$7:$AS$3267,32,FALSE),"")</f>
        <v/>
      </c>
      <c r="AF206" s="766" t="str">
        <f>IFERROR(VLOOKUP($J206,'WM-AR'!$I$7:$AS$3267,33,FALSE),"")</f>
        <v/>
      </c>
      <c r="AG206" s="767"/>
      <c r="AH206" s="768"/>
      <c r="AI206" s="768"/>
      <c r="AJ206" s="769"/>
      <c r="AK206" s="769" t="str">
        <f>L206</f>
        <v/>
      </c>
      <c r="AL206" s="770"/>
      <c r="AM206" s="88" t="str">
        <f>IF(AND(ISTEXT($E206),ISTEXT($B206)),"산출기준 &gt;&gt;  "&amp;_xlfn.XLOOKUP($E206,산출기준!$D:$D,산출기준!$E:$E,"매칭실패"),"")</f>
        <v/>
      </c>
    </row>
    <row r="207" spans="2:39" ht="33" customHeight="1" outlineLevel="1">
      <c r="B207" s="772"/>
      <c r="C207" s="773"/>
      <c r="D207" s="774"/>
      <c r="E207" s="761"/>
      <c r="F207" s="775"/>
      <c r="G207" s="759" t="str">
        <f t="shared" si="62"/>
        <v/>
      </c>
      <c r="H207" s="763"/>
      <c r="I207" s="764" t="str">
        <f>IF(_xlfn.XLOOKUP(H207,'WM-AR'!I:I,'WM-AR'!F:F,"")=0,"",_xlfn.XLOOKUP(H207,'WM-AR'!I:I,'WM-AR'!F:F,""))</f>
        <v/>
      </c>
      <c r="J207" s="765" t="str">
        <f t="shared" si="63"/>
        <v/>
      </c>
      <c r="K207" s="766"/>
      <c r="L207" s="766" t="str">
        <f>IFERROR(VLOOKUP($J207,'WM-AR'!$I$7:$AS$3267,34,FALSE),"")</f>
        <v/>
      </c>
      <c r="M207" s="766" t="str">
        <f>IFERROR(VLOOKUP($J207,'WM-AR'!$I$7:$AS$3267,4,FALSE),"")</f>
        <v/>
      </c>
      <c r="N207" s="766" t="str">
        <f>IFERROR(VLOOKUP($J207,'WM-AR'!$I$7:$AS$3267,6,FALSE),"")</f>
        <v/>
      </c>
      <c r="O207" s="766" t="str">
        <f>IFERROR(VLOOKUP($J207,'WM-AR'!$I$7:$AS$3267,8,FALSE),"")</f>
        <v/>
      </c>
      <c r="P207" s="766" t="str">
        <f>IFERROR(VLOOKUP($J207,'WM-AR'!$I$7:$AS$3267,10,FALSE),"")</f>
        <v/>
      </c>
      <c r="Q207" s="766" t="str">
        <f>IFERROR(VLOOKUP($J207,'WM-AR'!$I$7:$AS$3267,12,FALSE),"")</f>
        <v/>
      </c>
      <c r="R207" s="766" t="str">
        <f>IFERROR(VLOOKUP($J207,'WM-AR'!$I$7:$AS$3267,14,FALSE),"")</f>
        <v/>
      </c>
      <c r="S207" s="766" t="str">
        <f>IFERROR(VLOOKUP($J207,'WM-AR'!$I$7:$AS$3267,16,FALSE),"")</f>
        <v/>
      </c>
      <c r="T207" s="766" t="str">
        <f>IFERROR(VLOOKUP($J207,'WM-AR'!$I$7:$AS$3267,18,FALSE),"")</f>
        <v/>
      </c>
      <c r="U207" s="766" t="str">
        <f>IFERROR(VLOOKUP($J207,'WM-AR'!$I$7:$AS$3267,20,FALSE),"")</f>
        <v/>
      </c>
      <c r="V207" s="766" t="str">
        <f>IFERROR(VLOOKUP($J207,'WM-AR'!$I$7:$AS$3267,22,FALSE),"")</f>
        <v/>
      </c>
      <c r="W207" s="766" t="str">
        <f>IFERROR(VLOOKUP($J207,'WM-AR'!$I$7:$AS$3267,24,FALSE),"")</f>
        <v/>
      </c>
      <c r="X207" s="766" t="str">
        <f>IFERROR(VLOOKUP($J207,'WM-AR'!$I$7:$AS$3267,25,FALSE),"")</f>
        <v/>
      </c>
      <c r="Y207" s="766" t="str">
        <f>IFERROR(VLOOKUP($J207,'WM-AR'!$I$7:$AS$3267,26,FALSE),"")</f>
        <v/>
      </c>
      <c r="Z207" s="766" t="str">
        <f>IFERROR(VLOOKUP($J207,'WM-AR'!$I$7:$AS$3267,27,FALSE),"")</f>
        <v/>
      </c>
      <c r="AA207" s="766" t="str">
        <f>IFERROR(VLOOKUP($J207,'WM-AR'!$I$7:$AS$3267,28,FALSE),"")</f>
        <v/>
      </c>
      <c r="AB207" s="766" t="str">
        <f>IFERROR(VLOOKUP($J207,'WM-AR'!$I$7:$AS$3267,29,FALSE),"")</f>
        <v/>
      </c>
      <c r="AC207" s="766" t="str">
        <f>IFERROR(VLOOKUP($J207,'WM-AR'!$I$7:$AS$3267,30,FALSE),"")</f>
        <v/>
      </c>
      <c r="AD207" s="766" t="str">
        <f>IFERROR(VLOOKUP($J207,'WM-AR'!$I$7:$AS$3267,31,FALSE),"")</f>
        <v/>
      </c>
      <c r="AE207" s="766" t="str">
        <f>IFERROR(VLOOKUP($J207,'WM-AR'!$I$7:$AS$3267,32,FALSE),"")</f>
        <v/>
      </c>
      <c r="AF207" s="766" t="str">
        <f>IFERROR(VLOOKUP($J207,'WM-AR'!$I$7:$AS$3267,33,FALSE),"")</f>
        <v/>
      </c>
      <c r="AG207" s="767"/>
      <c r="AH207" s="768"/>
      <c r="AI207" s="768"/>
      <c r="AJ207" s="769"/>
      <c r="AK207" s="769" t="str">
        <f>L207</f>
        <v/>
      </c>
      <c r="AL207" s="770"/>
      <c r="AM207" s="88" t="str">
        <f>IF(AND(ISTEXT($E207),ISTEXT($B207)),"산출기준 &gt;&gt;  "&amp;_xlfn.XLOOKUP($E207,산출기준!$D:$D,산출기준!$E:$E,"매칭실패"),"")</f>
        <v/>
      </c>
    </row>
    <row r="208" spans="2:39" s="600" customFormat="1" ht="33" customHeight="1" outlineLevel="1">
      <c r="B208" s="783"/>
      <c r="C208" s="774"/>
      <c r="D208" s="774"/>
      <c r="E208" s="777"/>
      <c r="F208" s="784"/>
      <c r="G208" s="760" t="str">
        <f t="shared" si="62"/>
        <v/>
      </c>
      <c r="H208" s="760"/>
      <c r="I208" s="779"/>
      <c r="J208" s="780" t="str">
        <f t="shared" si="63"/>
        <v/>
      </c>
      <c r="K208" s="781"/>
      <c r="L208" s="781" t="str">
        <f>IFERROR(VLOOKUP($J208,'WM-AR'!$I$7:$AS$3267,34,FALSE),"")</f>
        <v/>
      </c>
      <c r="M208" s="781" t="str">
        <f>IFERROR(VLOOKUP($J208,'WM-AR'!$I$7:$AS$3267,4,FALSE),"")</f>
        <v/>
      </c>
      <c r="N208" s="781" t="str">
        <f>IFERROR(VLOOKUP($J208,'WM-AR'!$I$7:$AS$3267,6,FALSE),"")</f>
        <v/>
      </c>
      <c r="O208" s="781" t="str">
        <f>IFERROR(VLOOKUP($J208,'WM-AR'!$I$7:$AS$3267,8,FALSE),"")</f>
        <v/>
      </c>
      <c r="P208" s="781" t="str">
        <f>IFERROR(VLOOKUP($J208,'WM-AR'!$I$7:$AS$3267,10,FALSE),"")</f>
        <v/>
      </c>
      <c r="Q208" s="781" t="str">
        <f>IFERROR(VLOOKUP($J208,'WM-AR'!$I$7:$AS$3267,12,FALSE),"")</f>
        <v/>
      </c>
      <c r="R208" s="781" t="str">
        <f>IFERROR(VLOOKUP($J208,'WM-AR'!$I$7:$AS$3267,14,FALSE),"")</f>
        <v/>
      </c>
      <c r="S208" s="781" t="str">
        <f>IFERROR(VLOOKUP($J208,'WM-AR'!$I$7:$AS$3267,16,FALSE),"")</f>
        <v/>
      </c>
      <c r="T208" s="781" t="str">
        <f>IFERROR(VLOOKUP($J208,'WM-AR'!$I$7:$AS$3267,18,FALSE),"")</f>
        <v/>
      </c>
      <c r="U208" s="781" t="str">
        <f>IFERROR(VLOOKUP($J208,'WM-AR'!$I$7:$AS$3267,20,FALSE),"")</f>
        <v/>
      </c>
      <c r="V208" s="781" t="str">
        <f>IFERROR(VLOOKUP($J208,'WM-AR'!$I$7:$AS$3267,22,FALSE),"")</f>
        <v/>
      </c>
      <c r="W208" s="781" t="str">
        <f>IFERROR(VLOOKUP($J208,'WM-AR'!$I$7:$AS$3267,24,FALSE),"")</f>
        <v/>
      </c>
      <c r="X208" s="781" t="str">
        <f>IFERROR(VLOOKUP($J208,'WM-AR'!$I$7:$AS$3267,25,FALSE),"")</f>
        <v/>
      </c>
      <c r="Y208" s="781" t="str">
        <f>IFERROR(VLOOKUP($J208,'WM-AR'!$I$7:$AS$3267,26,FALSE),"")</f>
        <v/>
      </c>
      <c r="Z208" s="781" t="str">
        <f>IFERROR(VLOOKUP($J208,'WM-AR'!$I$7:$AS$3267,27,FALSE),"")</f>
        <v/>
      </c>
      <c r="AA208" s="781" t="str">
        <f>IFERROR(VLOOKUP($J208,'WM-AR'!$I$7:$AS$3267,28,FALSE),"")</f>
        <v/>
      </c>
      <c r="AB208" s="781" t="str">
        <f>IFERROR(VLOOKUP($J208,'WM-AR'!$I$7:$AS$3267,29,FALSE),"")</f>
        <v/>
      </c>
      <c r="AC208" s="781" t="str">
        <f>IFERROR(VLOOKUP($J208,'WM-AR'!$I$7:$AS$3267,30,FALSE),"")</f>
        <v/>
      </c>
      <c r="AD208" s="781" t="str">
        <f>IFERROR(VLOOKUP($J208,'WM-AR'!$I$7:$AS$3267,31,FALSE),"")</f>
        <v/>
      </c>
      <c r="AE208" s="781" t="str">
        <f>IFERROR(VLOOKUP($J208,'WM-AR'!$I$7:$AS$3267,32,FALSE),"")</f>
        <v/>
      </c>
      <c r="AF208" s="781" t="str">
        <f>IFERROR(VLOOKUP($J208,'WM-AR'!$I$7:$AS$3267,33,FALSE),"")</f>
        <v/>
      </c>
      <c r="AG208" s="767"/>
      <c r="AH208" s="768"/>
      <c r="AI208" s="768"/>
      <c r="AJ208" s="782"/>
      <c r="AK208" s="782" t="str">
        <f>L208</f>
        <v/>
      </c>
      <c r="AL208" s="779"/>
      <c r="AM208" s="600" t="str">
        <f>IF(AND(ISTEXT($E208),ISTEXT($B208)),"산출기준 &gt;&gt;  "&amp;_xlfn.XLOOKUP($E208,산출기준!$D:$D,산출기준!$E:$E,"매칭실패"),"")</f>
        <v/>
      </c>
    </row>
    <row r="209" spans="2:39">
      <c r="B209" s="658"/>
      <c r="C209" s="659"/>
      <c r="D209" s="660"/>
      <c r="E209" s="659"/>
      <c r="F209" s="661"/>
      <c r="G209" s="662"/>
      <c r="H209" s="663"/>
      <c r="I209" s="662"/>
      <c r="J209" s="652"/>
      <c r="K209" s="664"/>
      <c r="L209" s="664"/>
      <c r="M209" s="664"/>
      <c r="N209" s="664"/>
      <c r="O209" s="664"/>
      <c r="P209" s="664"/>
      <c r="Q209" s="664"/>
      <c r="R209" s="664"/>
      <c r="S209" s="664"/>
      <c r="T209" s="664"/>
      <c r="U209" s="664"/>
      <c r="V209" s="664"/>
      <c r="W209" s="664"/>
      <c r="X209" s="664"/>
      <c r="Y209" s="664"/>
      <c r="Z209" s="664"/>
      <c r="AA209" s="664"/>
      <c r="AB209" s="664"/>
      <c r="AC209" s="664"/>
      <c r="AD209" s="664"/>
      <c r="AE209" s="664"/>
      <c r="AF209" s="664"/>
      <c r="AG209" s="660"/>
      <c r="AH209" s="665"/>
      <c r="AI209" s="665"/>
      <c r="AJ209" s="666"/>
      <c r="AK209" s="666"/>
      <c r="AL209" s="662"/>
      <c r="AM209" s="88" t="str">
        <f>IF(AND(ISTEXT($E209),ISTEXT($B209)),"산출기준 &gt;&gt;  "&amp;_xlfn.XLOOKUP($E209,산출기준!$D:$D,산출기준!$E:$E,"매칭실패"),"")</f>
        <v/>
      </c>
    </row>
    <row r="210" spans="2:39" ht="34.9" customHeight="1">
      <c r="B210" s="667" t="s">
        <v>2592</v>
      </c>
      <c r="C210" s="668" t="s">
        <v>2016</v>
      </c>
      <c r="D210" s="669"/>
      <c r="E210" s="668" t="s">
        <v>2593</v>
      </c>
      <c r="F210" s="670" t="str">
        <f ca="1">_xlfn.CONCAT("H_",G210)</f>
        <v>H_F32A  /  B35  /  W04B  /  C01</v>
      </c>
      <c r="G210" s="671" t="str" cm="1">
        <f t="array" aca="1" ref="G210"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F32A  /  B35  /  W04B  /  C01</v>
      </c>
      <c r="H210" s="672"/>
      <c r="I210" s="673"/>
      <c r="J210" s="674"/>
      <c r="K210" s="674"/>
      <c r="L210" s="674"/>
      <c r="M210" s="674"/>
      <c r="N210" s="674"/>
      <c r="O210" s="675"/>
      <c r="P210" s="676"/>
      <c r="Q210" s="677"/>
      <c r="R210" s="677"/>
      <c r="S210" s="677"/>
      <c r="T210" s="677"/>
      <c r="U210" s="677"/>
      <c r="V210" s="677"/>
      <c r="W210" s="678"/>
      <c r="X210" s="679"/>
      <c r="Y210" s="679"/>
      <c r="Z210" s="679"/>
      <c r="AA210" s="679"/>
      <c r="AB210" s="679"/>
      <c r="AC210" s="679"/>
      <c r="AD210" s="679"/>
      <c r="AE210" s="679"/>
      <c r="AF210" s="679"/>
      <c r="AG210" s="680"/>
      <c r="AH210" s="681"/>
      <c r="AI210" s="681"/>
      <c r="AJ210" s="682"/>
      <c r="AK210" s="682"/>
      <c r="AL210" s="683"/>
      <c r="AM210" s="88" t="str">
        <f>IF(AND(ISTEXT($E210),ISTEXT($B210)),"산출기준 &gt;&gt;  "&amp;_xlfn.XLOOKUP($E210,산출기준!$D:$D,산출기준!$E:$E,"매칭실패"),"")</f>
        <v>산출기준 &gt;&gt;  [ 룸 일반 산출 ]</v>
      </c>
    </row>
    <row r="211" spans="2:39" ht="18">
      <c r="B211" s="684"/>
      <c r="C211" s="685"/>
      <c r="D211" s="686"/>
      <c r="E211" s="687"/>
      <c r="F211" s="688">
        <v>114</v>
      </c>
      <c r="G211" s="689" t="s">
        <v>2649</v>
      </c>
      <c r="H211" s="690"/>
      <c r="I211" s="691"/>
      <c r="J211" s="692" t="str">
        <f>LEFT(I211,14)</f>
        <v/>
      </c>
      <c r="K211" s="693"/>
      <c r="L211" s="694" t="str">
        <f>IFERROR(VLOOKUP($J211,'WM-AR'!$I$7:$AS$3267,34,FALSE),"")</f>
        <v/>
      </c>
      <c r="M211" s="695" t="str">
        <f>IFERROR(VLOOKUP($J211,'WM-AR'!$I$7:$AS$3267,4,FALSE),"")</f>
        <v/>
      </c>
      <c r="N211" s="695" t="str">
        <f>IFERROR(VLOOKUP($J211,'WM-AR'!$I$7:$AS$3267,6,FALSE),"")</f>
        <v/>
      </c>
      <c r="O211" s="696" t="str">
        <f>IFERROR(VLOOKUP($J211,'WM-AR'!$I$7:$AS$3267,8,FALSE),"")</f>
        <v/>
      </c>
      <c r="P211" s="697" t="str">
        <f>IFERROR(VLOOKUP($J211,'WM-AR'!$I$7:$AS$3267,10,FALSE),"")</f>
        <v/>
      </c>
      <c r="Q211" s="698" t="str">
        <f>IFERROR(VLOOKUP($J211,'WM-AR'!$I$7:$AS$3267,12,FALSE),"")</f>
        <v/>
      </c>
      <c r="R211" s="698" t="str">
        <f>IFERROR(VLOOKUP($J211,'WM-AR'!$I$7:$AS$3267,14,FALSE),"")</f>
        <v/>
      </c>
      <c r="S211" s="698" t="str">
        <f>IFERROR(VLOOKUP($J211,'WM-AR'!$I$7:$AS$3267,16,FALSE),"")</f>
        <v/>
      </c>
      <c r="T211" s="698" t="str">
        <f>IFERROR(VLOOKUP($J211,'WM-AR'!$I$7:$AS$3267,18,FALSE),"")</f>
        <v/>
      </c>
      <c r="U211" s="698" t="str">
        <f>IFERROR(VLOOKUP($J211,'WM-AR'!$I$7:$AS$3267,20,FALSE),"")</f>
        <v/>
      </c>
      <c r="V211" s="698" t="str">
        <f>IFERROR(VLOOKUP($J211,'WM-AR'!$I$7:$AS$3267,22,FALSE),"")</f>
        <v/>
      </c>
      <c r="W211" s="699" t="str">
        <f>IFERROR(VLOOKUP($J211,'WM-AR'!$I$7:$AS$3267,24,FALSE),"")</f>
        <v/>
      </c>
      <c r="X211" s="700" t="str">
        <f>IFERROR(VLOOKUP($J211,'WM-AR'!$I$7:$AS$3267,25,FALSE),"")</f>
        <v/>
      </c>
      <c r="Y211" s="700" t="str">
        <f>IFERROR(VLOOKUP($J211,'WM-AR'!$I$7:$AS$3267,26,FALSE),"")</f>
        <v/>
      </c>
      <c r="Z211" s="700" t="str">
        <f>IFERROR(VLOOKUP($J211,'WM-AR'!$I$7:$AS$3267,27,FALSE),"")</f>
        <v/>
      </c>
      <c r="AA211" s="700" t="str">
        <f>IFERROR(VLOOKUP($J211,'WM-AR'!$I$7:$AS$3267,28,FALSE),"")</f>
        <v/>
      </c>
      <c r="AB211" s="700" t="str">
        <f>IFERROR(VLOOKUP($J211,'WM-AR'!$I$7:$AS$3267,29,FALSE),"")</f>
        <v/>
      </c>
      <c r="AC211" s="700" t="str">
        <f>IFERROR(VLOOKUP($J211,'WM-AR'!$I$7:$AS$3267,30,FALSE),"")</f>
        <v/>
      </c>
      <c r="AD211" s="700" t="str">
        <f>IFERROR(VLOOKUP($J211,'WM-AR'!$I$7:$AS$3267,31,FALSE),"")</f>
        <v/>
      </c>
      <c r="AE211" s="700" t="str">
        <f>IFERROR(VLOOKUP($J211,'WM-AR'!$I$7:$AS$3267,32,FALSE),"")</f>
        <v/>
      </c>
      <c r="AF211" s="700" t="str">
        <f>IFERROR(VLOOKUP($J211,'WM-AR'!$I$7:$AS$3267,33,FALSE),"")</f>
        <v/>
      </c>
      <c r="AG211" s="701"/>
      <c r="AH211" s="702"/>
      <c r="AI211" s="702"/>
      <c r="AJ211" s="703"/>
      <c r="AK211" s="703"/>
      <c r="AL211" s="704"/>
      <c r="AM211" s="88" t="str">
        <f>IF(AND(ISTEXT($E211),ISTEXT($B211)),"산출기준 &gt;&gt;  "&amp;_xlfn.XLOOKUP($E211,산출기준!$D:$D,산출기준!$E:$E,"매칭실패"),"")</f>
        <v/>
      </c>
    </row>
    <row r="212" spans="2:39" ht="18">
      <c r="B212" s="705"/>
      <c r="C212" s="706"/>
      <c r="D212" s="707"/>
      <c r="E212" s="708"/>
      <c r="F212" s="688"/>
      <c r="G212" s="709"/>
      <c r="H212" s="710"/>
      <c r="I212" s="711"/>
      <c r="J212" s="712" t="str">
        <f>LEFT(I212,14)</f>
        <v/>
      </c>
      <c r="K212" s="713"/>
      <c r="L212" s="714" t="str">
        <f>IFERROR(VLOOKUP($J212,'WM-AR'!$I$7:$AS$3267,34,FALSE),"")</f>
        <v/>
      </c>
      <c r="M212" s="713" t="str">
        <f>IFERROR(VLOOKUP($J212,'WM-AR'!$I$7:$AS$3267,4,FALSE),"")</f>
        <v/>
      </c>
      <c r="N212" s="713" t="str">
        <f>IFERROR(VLOOKUP($J212,'WM-AR'!$I$7:$AS$3267,6,FALSE),"")</f>
        <v/>
      </c>
      <c r="O212" s="715" t="str">
        <f>IFERROR(VLOOKUP($J212,'WM-AR'!$I$7:$AS$3267,8,FALSE),"")</f>
        <v/>
      </c>
      <c r="P212" s="716" t="str">
        <f>IFERROR(VLOOKUP($J212,'WM-AR'!$I$7:$AS$3267,10,FALSE),"")</f>
        <v/>
      </c>
      <c r="Q212" s="717" t="str">
        <f>IFERROR(VLOOKUP($J212,'WM-AR'!$I$7:$AS$3267,12,FALSE),"")</f>
        <v/>
      </c>
      <c r="R212" s="717" t="str">
        <f>IFERROR(VLOOKUP($J212,'WM-AR'!$I$7:$AS$3267,14,FALSE),"")</f>
        <v/>
      </c>
      <c r="S212" s="717" t="str">
        <f>IFERROR(VLOOKUP($J212,'WM-AR'!$I$7:$AS$3267,16,FALSE),"")</f>
        <v/>
      </c>
      <c r="T212" s="717" t="str">
        <f>IFERROR(VLOOKUP($J212,'WM-AR'!$I$7:$AS$3267,18,FALSE),"")</f>
        <v/>
      </c>
      <c r="U212" s="717" t="str">
        <f>IFERROR(VLOOKUP($J212,'WM-AR'!$I$7:$AS$3267,20,FALSE),"")</f>
        <v/>
      </c>
      <c r="V212" s="717" t="str">
        <f>IFERROR(VLOOKUP($J212,'WM-AR'!$I$7:$AS$3267,22,FALSE),"")</f>
        <v/>
      </c>
      <c r="W212" s="718" t="str">
        <f>IFERROR(VLOOKUP($J212,'WM-AR'!$I$7:$AS$3267,24,FALSE),"")</f>
        <v/>
      </c>
      <c r="X212" s="719" t="str">
        <f>IFERROR(VLOOKUP($J212,'WM-AR'!$I$7:$AS$3267,25,FALSE),"")</f>
        <v/>
      </c>
      <c r="Y212" s="719" t="str">
        <f>IFERROR(VLOOKUP($J212,'WM-AR'!$I$7:$AS$3267,26,FALSE),"")</f>
        <v/>
      </c>
      <c r="Z212" s="719" t="str">
        <f>IFERROR(VLOOKUP($J212,'WM-AR'!$I$7:$AS$3267,27,FALSE),"")</f>
        <v/>
      </c>
      <c r="AA212" s="719" t="str">
        <f>IFERROR(VLOOKUP($J212,'WM-AR'!$I$7:$AS$3267,28,FALSE),"")</f>
        <v/>
      </c>
      <c r="AB212" s="719" t="str">
        <f>IFERROR(VLOOKUP($J212,'WM-AR'!$I$7:$AS$3267,29,FALSE),"")</f>
        <v/>
      </c>
      <c r="AC212" s="719" t="str">
        <f>IFERROR(VLOOKUP($J212,'WM-AR'!$I$7:$AS$3267,30,FALSE),"")</f>
        <v/>
      </c>
      <c r="AD212" s="719" t="str">
        <f>IFERROR(VLOOKUP($J212,'WM-AR'!$I$7:$AS$3267,31,FALSE),"")</f>
        <v/>
      </c>
      <c r="AE212" s="719" t="str">
        <f>IFERROR(VLOOKUP($J212,'WM-AR'!$I$7:$AS$3267,32,FALSE),"")</f>
        <v/>
      </c>
      <c r="AF212" s="719" t="str">
        <f>IFERROR(VLOOKUP($J212,'WM-AR'!$I$7:$AS$3267,33,FALSE),"")</f>
        <v/>
      </c>
      <c r="AG212" s="720"/>
      <c r="AH212" s="721"/>
      <c r="AI212" s="721"/>
      <c r="AJ212" s="722"/>
      <c r="AK212" s="722"/>
      <c r="AL212" s="723"/>
      <c r="AM212" s="88" t="str">
        <f>IF(AND(ISTEXT($E212),ISTEXT($B212)),"산출기준 &gt;&gt;  "&amp;_xlfn.XLOOKUP($E212,산출기준!$D:$D,산출기준!$E:$E,"매칭실패"),"")</f>
        <v/>
      </c>
    </row>
    <row r="213" spans="2:39" ht="18">
      <c r="B213" s="724"/>
      <c r="C213" s="725"/>
      <c r="D213" s="726"/>
      <c r="E213" s="727"/>
      <c r="F213" s="728"/>
      <c r="G213" s="729"/>
      <c r="H213" s="730"/>
      <c r="I213" s="731"/>
      <c r="J213" s="732" t="str">
        <f>LEFT(I213,14)</f>
        <v/>
      </c>
      <c r="K213" s="733"/>
      <c r="L213" s="734" t="str">
        <f>IFERROR(VLOOKUP($J213,'WM-AR'!$I$7:$AS$3267,34,FALSE),"")</f>
        <v/>
      </c>
      <c r="M213" s="733" t="str">
        <f>IFERROR(VLOOKUP($J213,'WM-AR'!$I$7:$AS$3267,4,FALSE),"")</f>
        <v/>
      </c>
      <c r="N213" s="733" t="str">
        <f>IFERROR(VLOOKUP($J213,'WM-AR'!$I$7:$AS$3267,6,FALSE),"")</f>
        <v/>
      </c>
      <c r="O213" s="735" t="str">
        <f>IFERROR(VLOOKUP($J213,'WM-AR'!$I$7:$AS$3267,8,FALSE),"")</f>
        <v/>
      </c>
      <c r="P213" s="736" t="str">
        <f>IFERROR(VLOOKUP($J213,'WM-AR'!$I$7:$AS$3267,10,FALSE),"")</f>
        <v/>
      </c>
      <c r="Q213" s="737" t="str">
        <f>IFERROR(VLOOKUP($J213,'WM-AR'!$I$7:$AS$3267,12,FALSE),"")</f>
        <v/>
      </c>
      <c r="R213" s="737" t="str">
        <f>IFERROR(VLOOKUP($J213,'WM-AR'!$I$7:$AS$3267,14,FALSE),"")</f>
        <v/>
      </c>
      <c r="S213" s="737" t="str">
        <f>IFERROR(VLOOKUP($J213,'WM-AR'!$I$7:$AS$3267,16,FALSE),"")</f>
        <v/>
      </c>
      <c r="T213" s="737" t="str">
        <f>IFERROR(VLOOKUP($J213,'WM-AR'!$I$7:$AS$3267,18,FALSE),"")</f>
        <v/>
      </c>
      <c r="U213" s="737" t="str">
        <f>IFERROR(VLOOKUP($J213,'WM-AR'!$I$7:$AS$3267,20,FALSE),"")</f>
        <v/>
      </c>
      <c r="V213" s="737" t="str">
        <f>IFERROR(VLOOKUP($J213,'WM-AR'!$I$7:$AS$3267,22,FALSE),"")</f>
        <v/>
      </c>
      <c r="W213" s="738" t="str">
        <f>IFERROR(VLOOKUP($J213,'WM-AR'!$I$7:$AS$3267,24,FALSE),"")</f>
        <v/>
      </c>
      <c r="X213" s="739" t="str">
        <f>IFERROR(VLOOKUP($J213,'WM-AR'!$I$7:$AS$3267,25,FALSE),"")</f>
        <v/>
      </c>
      <c r="Y213" s="739" t="str">
        <f>IFERROR(VLOOKUP($J213,'WM-AR'!$I$7:$AS$3267,26,FALSE),"")</f>
        <v/>
      </c>
      <c r="Z213" s="739" t="str">
        <f>IFERROR(VLOOKUP($J213,'WM-AR'!$I$7:$AS$3267,27,FALSE),"")</f>
        <v/>
      </c>
      <c r="AA213" s="739" t="str">
        <f>IFERROR(VLOOKUP($J213,'WM-AR'!$I$7:$AS$3267,28,FALSE),"")</f>
        <v/>
      </c>
      <c r="AB213" s="739" t="str">
        <f>IFERROR(VLOOKUP($J213,'WM-AR'!$I$7:$AS$3267,29,FALSE),"")</f>
        <v/>
      </c>
      <c r="AC213" s="739" t="str">
        <f>IFERROR(VLOOKUP($J213,'WM-AR'!$I$7:$AS$3267,30,FALSE),"")</f>
        <v/>
      </c>
      <c r="AD213" s="739" t="str">
        <f>IFERROR(VLOOKUP($J213,'WM-AR'!$I$7:$AS$3267,31,FALSE),"")</f>
        <v/>
      </c>
      <c r="AE213" s="739" t="str">
        <f>IFERROR(VLOOKUP($J213,'WM-AR'!$I$7:$AS$3267,32,FALSE),"")</f>
        <v/>
      </c>
      <c r="AF213" s="739" t="str">
        <f>IFERROR(VLOOKUP($J213,'WM-AR'!$I$7:$AS$3267,33,FALSE),"")</f>
        <v/>
      </c>
      <c r="AG213" s="740"/>
      <c r="AH213" s="741"/>
      <c r="AI213" s="741"/>
      <c r="AJ213" s="742"/>
      <c r="AK213" s="742"/>
      <c r="AL213" s="743"/>
      <c r="AM213" s="88" t="str">
        <f>IF(AND(ISTEXT($E213),ISTEXT($B213)),"산출기준 &gt;&gt;  "&amp;_xlfn.XLOOKUP($E213,산출기준!$D:$D,산출기준!$E:$E,"매칭실패"),"")</f>
        <v/>
      </c>
    </row>
    <row r="214" spans="2:39" outlineLevel="1">
      <c r="B214" s="744"/>
      <c r="C214" s="745"/>
      <c r="D214" s="746"/>
      <c r="E214" s="747" t="s">
        <v>2650</v>
      </c>
      <c r="F214" s="745" t="s">
        <v>2596</v>
      </c>
      <c r="G214" s="748" t="str">
        <f>VLOOKUP(E214,'참조용_Int Finish_Style-WM_DB'!$C$5:$D$133,2,FALSE)</f>
        <v xml:space="preserve"> | A04AN083-00002 |  | </v>
      </c>
      <c r="H214" s="749"/>
      <c r="I214" s="750"/>
      <c r="J214" s="751"/>
      <c r="K214" s="752"/>
      <c r="L214" s="752"/>
      <c r="M214" s="752"/>
      <c r="N214" s="752"/>
      <c r="O214" s="752"/>
      <c r="P214" s="752"/>
      <c r="Q214" s="752"/>
      <c r="R214" s="752"/>
      <c r="S214" s="752"/>
      <c r="T214" s="752"/>
      <c r="U214" s="752"/>
      <c r="V214" s="752"/>
      <c r="W214" s="752"/>
      <c r="X214" s="752"/>
      <c r="Y214" s="752"/>
      <c r="Z214" s="752"/>
      <c r="AA214" s="752"/>
      <c r="AB214" s="752"/>
      <c r="AC214" s="752"/>
      <c r="AD214" s="752"/>
      <c r="AE214" s="752"/>
      <c r="AF214" s="753"/>
      <c r="AG214" s="754"/>
      <c r="AH214" s="755"/>
      <c r="AI214" s="755"/>
      <c r="AJ214" s="753"/>
      <c r="AK214" s="756"/>
      <c r="AL214" s="757"/>
      <c r="AM214" s="88" t="str">
        <f>IF(AND(ISTEXT($E214),ISTEXT($B214)),"산출기준 &gt;&gt;  "&amp;_xlfn.XLOOKUP($E214,산출기준!$D:$D,산출기준!$E:$E,"매칭실패"),"")</f>
        <v/>
      </c>
    </row>
    <row r="215" spans="2:39" ht="33" customHeight="1" outlineLevel="1">
      <c r="B215" s="758"/>
      <c r="C215" s="759"/>
      <c r="D215" s="760"/>
      <c r="E215" s="761"/>
      <c r="F215" s="762"/>
      <c r="G215" s="759" t="str">
        <f>IF(IF(O215=0,"",O215)&amp;" | "&amp;IF(P215=0,"",P215)&amp;" | "&amp;IF(R215=0,"",R215)&amp;" | "&amp;IF(S215=0,"",S215)=" |  |  | ","",IF(O215=0,"",O215)&amp;" | "&amp;IF(P215=0,"",P215)&amp;" | "&amp;IF(R215=0,"",R215)&amp;" | "&amp;IF(S215=0,"",S215))</f>
        <v xml:space="preserve">Floor Tile | Acid/Alkaline Resistant Tile |  | </v>
      </c>
      <c r="H215" s="763" t="str" cm="1">
        <f t="array" ref="H215">_xlfn.TEXTSPLIT(G214,," | ",TRUE)</f>
        <v>A04AN083-00002</v>
      </c>
      <c r="I215" s="764" t="str">
        <f>IF(_xlfn.XLOOKUP(H215,'WM-AR'!I:I,'WM-AR'!F:F,"")=0,"",_xlfn.XLOOKUP(H215,'WM-AR'!I:I,'WM-AR'!F:F,""))</f>
        <v xml:space="preserve">A04AN083-00002 Finishing Work Tile Work Floor Tile Acid/Alkaline Resistant Tile     Non-Slip Type, w/ Mortar Bond Coat or Adhesive  </v>
      </c>
      <c r="J215" s="765" t="str">
        <f>LEFT(I215,14)</f>
        <v>A04AN083-00002</v>
      </c>
      <c r="K215" s="766"/>
      <c r="L215" s="766" t="str">
        <f>IFERROR(VLOOKUP($J215,'WM-AR'!$I$7:$AS$3267,34,FALSE),"")</f>
        <v>M2</v>
      </c>
      <c r="M215" s="766" t="str">
        <f>IFERROR(VLOOKUP($J215,'WM-AR'!$I$7:$AS$3267,4,FALSE),"")</f>
        <v>Finishing Work</v>
      </c>
      <c r="N215" s="766" t="str">
        <f>IFERROR(VLOOKUP($J215,'WM-AR'!$I$7:$AS$3267,6,FALSE),"")</f>
        <v>Tile Work</v>
      </c>
      <c r="O215" s="766" t="str">
        <f>IFERROR(VLOOKUP($J215,'WM-AR'!$I$7:$AS$3267,8,FALSE),"")</f>
        <v>Floor Tile</v>
      </c>
      <c r="P215" s="766" t="str">
        <f>IFERROR(VLOOKUP($J215,'WM-AR'!$I$7:$AS$3267,10,FALSE),"")</f>
        <v>Acid/Alkaline Resistant Tile</v>
      </c>
      <c r="Q215" s="766">
        <f>IFERROR(VLOOKUP($J215,'WM-AR'!$I$7:$AS$3267,12,FALSE),"")</f>
        <v>0</v>
      </c>
      <c r="R215" s="766">
        <f>IFERROR(VLOOKUP($J215,'WM-AR'!$I$7:$AS$3267,14,FALSE),"")</f>
        <v>0</v>
      </c>
      <c r="S215" s="766">
        <f>IFERROR(VLOOKUP($J215,'WM-AR'!$I$7:$AS$3267,16,FALSE),"")</f>
        <v>0</v>
      </c>
      <c r="T215" s="766">
        <f>IFERROR(VLOOKUP($J215,'WM-AR'!$I$7:$AS$3267,18,FALSE),"")</f>
        <v>0</v>
      </c>
      <c r="U215" s="766" t="str">
        <f>IFERROR(VLOOKUP($J215,'WM-AR'!$I$7:$AS$3267,20,FALSE),"")</f>
        <v>Non-Slip Type, w/ Mortar Bond Coat or Adhesive</v>
      </c>
      <c r="V215" s="766">
        <f>IFERROR(VLOOKUP($J215,'WM-AR'!$I$7:$AS$3267,22,FALSE),"")</f>
        <v>0</v>
      </c>
      <c r="W215" s="766">
        <f>IFERROR(VLOOKUP($J215,'WM-AR'!$I$7:$AS$3267,24,FALSE),"")</f>
        <v>0</v>
      </c>
      <c r="X215" s="766">
        <f>IFERROR(VLOOKUP($J215,'WM-AR'!$I$7:$AS$3267,25,FALSE),"")</f>
        <v>0</v>
      </c>
      <c r="Y215" s="766" t="str">
        <f>IFERROR(VLOOKUP($J215,'WM-AR'!$I$7:$AS$3267,26,FALSE),"")</f>
        <v>Tile Size=W(  )mm x L(  )mm x THK(  )mm</v>
      </c>
      <c r="Z215" s="766">
        <f>IFERROR(VLOOKUP($J215,'WM-AR'!$I$7:$AS$3267,27,FALSE),"")</f>
        <v>0</v>
      </c>
      <c r="AA215" s="766">
        <f>IFERROR(VLOOKUP($J215,'WM-AR'!$I$7:$AS$3267,28,FALSE),"")</f>
        <v>0</v>
      </c>
      <c r="AB215" s="766">
        <f>IFERROR(VLOOKUP($J215,'WM-AR'!$I$7:$AS$3267,29,FALSE),"")</f>
        <v>0</v>
      </c>
      <c r="AC215" s="766">
        <f>IFERROR(VLOOKUP($J215,'WM-AR'!$I$7:$AS$3267,30,FALSE),"")</f>
        <v>0</v>
      </c>
      <c r="AD215" s="766">
        <f>IFERROR(VLOOKUP($J215,'WM-AR'!$I$7:$AS$3267,31,FALSE),"")</f>
        <v>0</v>
      </c>
      <c r="AE215" s="766">
        <f>IFERROR(VLOOKUP($J215,'WM-AR'!$I$7:$AS$3267,32,FALSE),"")</f>
        <v>0</v>
      </c>
      <c r="AF215" s="766" t="str">
        <f>IFERROR(VLOOKUP($J215,'WM-AR'!$I$7:$AS$3267,33,FALSE),"")</f>
        <v/>
      </c>
      <c r="AG215" s="767"/>
      <c r="AH215" s="768" t="s">
        <v>1657</v>
      </c>
      <c r="AI215" s="768" t="s">
        <v>1657</v>
      </c>
      <c r="AJ215" s="769"/>
      <c r="AK215" s="769" t="str">
        <f t="shared" ref="AK215:AK218" si="64">L215</f>
        <v>M2</v>
      </c>
      <c r="AL215" s="770"/>
      <c r="AM215" s="88" t="str">
        <f>IF(AND(ISTEXT($E215),ISTEXT($B215)),"산출기준 &gt;&gt;  "&amp;_xlfn.XLOOKUP($E215,산출기준!$D:$D,산출기준!$E:$E,"매칭실패"),"")</f>
        <v/>
      </c>
    </row>
    <row r="216" spans="2:39" ht="33" customHeight="1" outlineLevel="1">
      <c r="B216" s="758"/>
      <c r="C216" s="759"/>
      <c r="D216" s="760"/>
      <c r="E216" s="761"/>
      <c r="F216" s="762"/>
      <c r="G216" s="759" t="str">
        <f t="shared" ref="G216:G218" si="65">IF(IF(O216=0,"",O216)&amp;" | "&amp;IF(P216=0,"",P216)&amp;" | "&amp;IF(R216=0,"",R216)&amp;" | "&amp;IF(S216=0,"",S216)=" |  |  | ","",IF(O216=0,"",O216)&amp;" | "&amp;IF(P216=0,"",P216)&amp;" | "&amp;IF(R216=0,"",R216)&amp;" | "&amp;IF(S216=0,"",S216))</f>
        <v/>
      </c>
      <c r="H216" s="763"/>
      <c r="I216" s="764" t="str">
        <f>IF(_xlfn.XLOOKUP(H216,'WM-AR'!I:I,'WM-AR'!F:F,"")=0,"",_xlfn.XLOOKUP(H216,'WM-AR'!I:I,'WM-AR'!F:F,""))</f>
        <v/>
      </c>
      <c r="J216" s="765" t="str">
        <f t="shared" ref="J216:J218" si="66">LEFT(I216,14)</f>
        <v/>
      </c>
      <c r="K216" s="766"/>
      <c r="L216" s="766" t="str">
        <f>IFERROR(VLOOKUP($J216,'WM-AR'!$I$7:$AS$3267,34,FALSE),"")</f>
        <v/>
      </c>
      <c r="M216" s="766" t="str">
        <f>IFERROR(VLOOKUP($J216,'WM-AR'!$I$7:$AS$3267,4,FALSE),"")</f>
        <v/>
      </c>
      <c r="N216" s="766" t="str">
        <f>IFERROR(VLOOKUP($J216,'WM-AR'!$I$7:$AS$3267,6,FALSE),"")</f>
        <v/>
      </c>
      <c r="O216" s="766" t="str">
        <f>IFERROR(VLOOKUP($J216,'WM-AR'!$I$7:$AS$3267,8,FALSE),"")</f>
        <v/>
      </c>
      <c r="P216" s="766" t="str">
        <f>IFERROR(VLOOKUP($J216,'WM-AR'!$I$7:$AS$3267,10,FALSE),"")</f>
        <v/>
      </c>
      <c r="Q216" s="766" t="str">
        <f>IFERROR(VLOOKUP($J216,'WM-AR'!$I$7:$AS$3267,12,FALSE),"")</f>
        <v/>
      </c>
      <c r="R216" s="766" t="str">
        <f>IFERROR(VLOOKUP($J216,'WM-AR'!$I$7:$AS$3267,14,FALSE),"")</f>
        <v/>
      </c>
      <c r="S216" s="766" t="str">
        <f>IFERROR(VLOOKUP($J216,'WM-AR'!$I$7:$AS$3267,16,FALSE),"")</f>
        <v/>
      </c>
      <c r="T216" s="766" t="str">
        <f>IFERROR(VLOOKUP($J216,'WM-AR'!$I$7:$AS$3267,18,FALSE),"")</f>
        <v/>
      </c>
      <c r="U216" s="766" t="str">
        <f>IFERROR(VLOOKUP($J216,'WM-AR'!$I$7:$AS$3267,20,FALSE),"")</f>
        <v/>
      </c>
      <c r="V216" s="766" t="str">
        <f>IFERROR(VLOOKUP($J216,'WM-AR'!$I$7:$AS$3267,22,FALSE),"")</f>
        <v/>
      </c>
      <c r="W216" s="766" t="str">
        <f>IFERROR(VLOOKUP($J216,'WM-AR'!$I$7:$AS$3267,24,FALSE),"")</f>
        <v/>
      </c>
      <c r="X216" s="766" t="str">
        <f>IFERROR(VLOOKUP($J216,'WM-AR'!$I$7:$AS$3267,25,FALSE),"")</f>
        <v/>
      </c>
      <c r="Y216" s="766" t="str">
        <f>IFERROR(VLOOKUP($J216,'WM-AR'!$I$7:$AS$3267,26,FALSE),"")</f>
        <v/>
      </c>
      <c r="Z216" s="766" t="str">
        <f>IFERROR(VLOOKUP($J216,'WM-AR'!$I$7:$AS$3267,27,FALSE),"")</f>
        <v/>
      </c>
      <c r="AA216" s="766" t="str">
        <f>IFERROR(VLOOKUP($J216,'WM-AR'!$I$7:$AS$3267,28,FALSE),"")</f>
        <v/>
      </c>
      <c r="AB216" s="766" t="str">
        <f>IFERROR(VLOOKUP($J216,'WM-AR'!$I$7:$AS$3267,29,FALSE),"")</f>
        <v/>
      </c>
      <c r="AC216" s="766" t="str">
        <f>IFERROR(VLOOKUP($J216,'WM-AR'!$I$7:$AS$3267,30,FALSE),"")</f>
        <v/>
      </c>
      <c r="AD216" s="766" t="str">
        <f>IFERROR(VLOOKUP($J216,'WM-AR'!$I$7:$AS$3267,31,FALSE),"")</f>
        <v/>
      </c>
      <c r="AE216" s="766" t="str">
        <f>IFERROR(VLOOKUP($J216,'WM-AR'!$I$7:$AS$3267,32,FALSE),"")</f>
        <v/>
      </c>
      <c r="AF216" s="766" t="str">
        <f>IFERROR(VLOOKUP($J216,'WM-AR'!$I$7:$AS$3267,33,FALSE),"")</f>
        <v/>
      </c>
      <c r="AG216" s="767"/>
      <c r="AH216" s="768"/>
      <c r="AI216" s="768"/>
      <c r="AJ216" s="769"/>
      <c r="AK216" s="769" t="str">
        <f t="shared" si="64"/>
        <v/>
      </c>
      <c r="AL216" s="770"/>
      <c r="AM216" s="88" t="str">
        <f>IF(AND(ISTEXT($E216),ISTEXT($B216)),"산출기준 &gt;&gt;  "&amp;_xlfn.XLOOKUP($E216,산출기준!$D:$D,산출기준!$E:$E,"매칭실패"),"")</f>
        <v/>
      </c>
    </row>
    <row r="217" spans="2:39" ht="33" customHeight="1" outlineLevel="1">
      <c r="B217" s="758"/>
      <c r="C217" s="759"/>
      <c r="D217" s="760"/>
      <c r="E217" s="761"/>
      <c r="F217" s="762"/>
      <c r="G217" s="759" t="str">
        <f t="shared" si="65"/>
        <v/>
      </c>
      <c r="H217" s="763"/>
      <c r="I217" s="764" t="str">
        <f>IF(_xlfn.XLOOKUP(H217,'WM-AR'!I:I,'WM-AR'!F:F,"")=0,"",_xlfn.XLOOKUP(H217,'WM-AR'!I:I,'WM-AR'!F:F,""))</f>
        <v/>
      </c>
      <c r="J217" s="765" t="str">
        <f t="shared" si="66"/>
        <v/>
      </c>
      <c r="K217" s="766"/>
      <c r="L217" s="766" t="str">
        <f>IFERROR(VLOOKUP($J217,'WM-AR'!$I$7:$AS$3267,34,FALSE),"")</f>
        <v/>
      </c>
      <c r="M217" s="766" t="str">
        <f>IFERROR(VLOOKUP($J217,'WM-AR'!$I$7:$AS$3267,4,FALSE),"")</f>
        <v/>
      </c>
      <c r="N217" s="766" t="str">
        <f>IFERROR(VLOOKUP($J217,'WM-AR'!$I$7:$AS$3267,6,FALSE),"")</f>
        <v/>
      </c>
      <c r="O217" s="766" t="str">
        <f>IFERROR(VLOOKUP($J217,'WM-AR'!$I$7:$AS$3267,8,FALSE),"")</f>
        <v/>
      </c>
      <c r="P217" s="766" t="str">
        <f>IFERROR(VLOOKUP($J217,'WM-AR'!$I$7:$AS$3267,10,FALSE),"")</f>
        <v/>
      </c>
      <c r="Q217" s="766" t="str">
        <f>IFERROR(VLOOKUP($J217,'WM-AR'!$I$7:$AS$3267,12,FALSE),"")</f>
        <v/>
      </c>
      <c r="R217" s="766" t="str">
        <f>IFERROR(VLOOKUP($J217,'WM-AR'!$I$7:$AS$3267,14,FALSE),"")</f>
        <v/>
      </c>
      <c r="S217" s="766" t="str">
        <f>IFERROR(VLOOKUP($J217,'WM-AR'!$I$7:$AS$3267,16,FALSE),"")</f>
        <v/>
      </c>
      <c r="T217" s="766" t="str">
        <f>IFERROR(VLOOKUP($J217,'WM-AR'!$I$7:$AS$3267,18,FALSE),"")</f>
        <v/>
      </c>
      <c r="U217" s="766" t="str">
        <f>IFERROR(VLOOKUP($J217,'WM-AR'!$I$7:$AS$3267,20,FALSE),"")</f>
        <v/>
      </c>
      <c r="V217" s="766" t="str">
        <f>IFERROR(VLOOKUP($J217,'WM-AR'!$I$7:$AS$3267,22,FALSE),"")</f>
        <v/>
      </c>
      <c r="W217" s="766" t="str">
        <f>IFERROR(VLOOKUP($J217,'WM-AR'!$I$7:$AS$3267,24,FALSE),"")</f>
        <v/>
      </c>
      <c r="X217" s="766" t="str">
        <f>IFERROR(VLOOKUP($J217,'WM-AR'!$I$7:$AS$3267,25,FALSE),"")</f>
        <v/>
      </c>
      <c r="Y217" s="766" t="str">
        <f>IFERROR(VLOOKUP($J217,'WM-AR'!$I$7:$AS$3267,26,FALSE),"")</f>
        <v/>
      </c>
      <c r="Z217" s="766" t="str">
        <f>IFERROR(VLOOKUP($J217,'WM-AR'!$I$7:$AS$3267,27,FALSE),"")</f>
        <v/>
      </c>
      <c r="AA217" s="766" t="str">
        <f>IFERROR(VLOOKUP($J217,'WM-AR'!$I$7:$AS$3267,28,FALSE),"")</f>
        <v/>
      </c>
      <c r="AB217" s="766" t="str">
        <f>IFERROR(VLOOKUP($J217,'WM-AR'!$I$7:$AS$3267,29,FALSE),"")</f>
        <v/>
      </c>
      <c r="AC217" s="766" t="str">
        <f>IFERROR(VLOOKUP($J217,'WM-AR'!$I$7:$AS$3267,30,FALSE),"")</f>
        <v/>
      </c>
      <c r="AD217" s="766" t="str">
        <f>IFERROR(VLOOKUP($J217,'WM-AR'!$I$7:$AS$3267,31,FALSE),"")</f>
        <v/>
      </c>
      <c r="AE217" s="766" t="str">
        <f>IFERROR(VLOOKUP($J217,'WM-AR'!$I$7:$AS$3267,32,FALSE),"")</f>
        <v/>
      </c>
      <c r="AF217" s="766" t="str">
        <f>IFERROR(VLOOKUP($J217,'WM-AR'!$I$7:$AS$3267,33,FALSE),"")</f>
        <v/>
      </c>
      <c r="AG217" s="767"/>
      <c r="AH217" s="768"/>
      <c r="AI217" s="768"/>
      <c r="AJ217" s="769"/>
      <c r="AK217" s="769" t="str">
        <f t="shared" si="64"/>
        <v/>
      </c>
      <c r="AL217" s="770"/>
      <c r="AM217" s="88" t="str">
        <f>IF(AND(ISTEXT($E217),ISTEXT($B217)),"산출기준 &gt;&gt;  "&amp;_xlfn.XLOOKUP($E217,산출기준!$D:$D,산출기준!$E:$E,"매칭실패"),"")</f>
        <v/>
      </c>
    </row>
    <row r="218" spans="2:39" s="600" customFormat="1" ht="33" customHeight="1" outlineLevel="1">
      <c r="B218" s="774"/>
      <c r="C218" s="760"/>
      <c r="D218" s="760"/>
      <c r="E218" s="777"/>
      <c r="F218" s="778"/>
      <c r="G218" s="760" t="str">
        <f t="shared" si="65"/>
        <v/>
      </c>
      <c r="H218" s="760"/>
      <c r="I218" s="779"/>
      <c r="J218" s="780" t="str">
        <f t="shared" si="66"/>
        <v/>
      </c>
      <c r="K218" s="781"/>
      <c r="L218" s="781" t="str">
        <f>IFERROR(VLOOKUP($J218,'WM-AR'!$I$7:$AS$3267,34,FALSE),"")</f>
        <v/>
      </c>
      <c r="M218" s="781" t="str">
        <f>IFERROR(VLOOKUP($J218,'WM-AR'!$I$7:$AS$3267,4,FALSE),"")</f>
        <v/>
      </c>
      <c r="N218" s="781" t="str">
        <f>IFERROR(VLOOKUP($J218,'WM-AR'!$I$7:$AS$3267,6,FALSE),"")</f>
        <v/>
      </c>
      <c r="O218" s="781" t="str">
        <f>IFERROR(VLOOKUP($J218,'WM-AR'!$I$7:$AS$3267,8,FALSE),"")</f>
        <v/>
      </c>
      <c r="P218" s="781" t="str">
        <f>IFERROR(VLOOKUP($J218,'WM-AR'!$I$7:$AS$3267,10,FALSE),"")</f>
        <v/>
      </c>
      <c r="Q218" s="781" t="str">
        <f>IFERROR(VLOOKUP($J218,'WM-AR'!$I$7:$AS$3267,12,FALSE),"")</f>
        <v/>
      </c>
      <c r="R218" s="781" t="str">
        <f>IFERROR(VLOOKUP($J218,'WM-AR'!$I$7:$AS$3267,14,FALSE),"")</f>
        <v/>
      </c>
      <c r="S218" s="781" t="str">
        <f>IFERROR(VLOOKUP($J218,'WM-AR'!$I$7:$AS$3267,16,FALSE),"")</f>
        <v/>
      </c>
      <c r="T218" s="781" t="str">
        <f>IFERROR(VLOOKUP($J218,'WM-AR'!$I$7:$AS$3267,18,FALSE),"")</f>
        <v/>
      </c>
      <c r="U218" s="781" t="str">
        <f>IFERROR(VLOOKUP($J218,'WM-AR'!$I$7:$AS$3267,20,FALSE),"")</f>
        <v/>
      </c>
      <c r="V218" s="781" t="str">
        <f>IFERROR(VLOOKUP($J218,'WM-AR'!$I$7:$AS$3267,22,FALSE),"")</f>
        <v/>
      </c>
      <c r="W218" s="781" t="str">
        <f>IFERROR(VLOOKUP($J218,'WM-AR'!$I$7:$AS$3267,24,FALSE),"")</f>
        <v/>
      </c>
      <c r="X218" s="781" t="str">
        <f>IFERROR(VLOOKUP($J218,'WM-AR'!$I$7:$AS$3267,25,FALSE),"")</f>
        <v/>
      </c>
      <c r="Y218" s="781" t="str">
        <f>IFERROR(VLOOKUP($J218,'WM-AR'!$I$7:$AS$3267,26,FALSE),"")</f>
        <v/>
      </c>
      <c r="Z218" s="781" t="str">
        <f>IFERROR(VLOOKUP($J218,'WM-AR'!$I$7:$AS$3267,27,FALSE),"")</f>
        <v/>
      </c>
      <c r="AA218" s="781" t="str">
        <f>IFERROR(VLOOKUP($J218,'WM-AR'!$I$7:$AS$3267,28,FALSE),"")</f>
        <v/>
      </c>
      <c r="AB218" s="781" t="str">
        <f>IFERROR(VLOOKUP($J218,'WM-AR'!$I$7:$AS$3267,29,FALSE),"")</f>
        <v/>
      </c>
      <c r="AC218" s="781" t="str">
        <f>IFERROR(VLOOKUP($J218,'WM-AR'!$I$7:$AS$3267,30,FALSE),"")</f>
        <v/>
      </c>
      <c r="AD218" s="781" t="str">
        <f>IFERROR(VLOOKUP($J218,'WM-AR'!$I$7:$AS$3267,31,FALSE),"")</f>
        <v/>
      </c>
      <c r="AE218" s="781" t="str">
        <f>IFERROR(VLOOKUP($J218,'WM-AR'!$I$7:$AS$3267,32,FALSE),"")</f>
        <v/>
      </c>
      <c r="AF218" s="781" t="str">
        <f>IFERROR(VLOOKUP($J218,'WM-AR'!$I$7:$AS$3267,33,FALSE),"")</f>
        <v/>
      </c>
      <c r="AG218" s="767"/>
      <c r="AH218" s="768"/>
      <c r="AI218" s="768"/>
      <c r="AJ218" s="782"/>
      <c r="AK218" s="782" t="str">
        <f t="shared" si="64"/>
        <v/>
      </c>
      <c r="AL218" s="779"/>
      <c r="AM218" s="600" t="str">
        <f>IF(AND(ISTEXT($E218),ISTEXT($B218)),"산출기준 &gt;&gt;  "&amp;_xlfn.XLOOKUP($E218,산출기준!$D:$D,산출기준!$E:$E,"매칭실패"),"")</f>
        <v/>
      </c>
    </row>
    <row r="219" spans="2:39" outlineLevel="1">
      <c r="B219" s="744"/>
      <c r="C219" s="745"/>
      <c r="D219" s="746"/>
      <c r="E219" s="747" t="s">
        <v>2616</v>
      </c>
      <c r="F219" s="745" t="s">
        <v>2599</v>
      </c>
      <c r="G219" s="748" t="str">
        <f>VLOOKUP(E219,'참조용_Int Finish_Style-WM_DB'!$C$5:$D$133,2,FALSE)</f>
        <v xml:space="preserve"> | A04AN084-00013 |  | </v>
      </c>
      <c r="H219" s="749"/>
      <c r="I219" s="750"/>
      <c r="J219" s="751"/>
      <c r="K219" s="752"/>
      <c r="L219" s="752"/>
      <c r="M219" s="752"/>
      <c r="N219" s="752"/>
      <c r="O219" s="752"/>
      <c r="P219" s="752"/>
      <c r="Q219" s="752"/>
      <c r="R219" s="752"/>
      <c r="S219" s="752"/>
      <c r="T219" s="752"/>
      <c r="U219" s="752"/>
      <c r="V219" s="752"/>
      <c r="W219" s="752"/>
      <c r="X219" s="752"/>
      <c r="Y219" s="752"/>
      <c r="Z219" s="752"/>
      <c r="AA219" s="752"/>
      <c r="AB219" s="752"/>
      <c r="AC219" s="752"/>
      <c r="AD219" s="752"/>
      <c r="AE219" s="752"/>
      <c r="AF219" s="753"/>
      <c r="AG219" s="754"/>
      <c r="AH219" s="755"/>
      <c r="AI219" s="755"/>
      <c r="AJ219" s="753"/>
      <c r="AK219" s="756"/>
      <c r="AL219" s="771"/>
      <c r="AM219" s="88" t="str">
        <f>IF(AND(ISTEXT($E219),ISTEXT($B219)),"산출기준 &gt;&gt;  "&amp;_xlfn.XLOOKUP($E219,산출기준!$D:$D,산출기준!$E:$E,"매칭실패"),"")</f>
        <v/>
      </c>
    </row>
    <row r="220" spans="2:39" ht="33" customHeight="1" outlineLevel="1">
      <c r="B220" s="772"/>
      <c r="C220" s="773"/>
      <c r="D220" s="774"/>
      <c r="E220" s="761"/>
      <c r="F220" s="775"/>
      <c r="G220" s="759" t="str">
        <f>IF(IF(O220=0,"",O220)&amp;" | "&amp;IF(P220=0,"",P220)&amp;" | "&amp;IF(R220=0,"",R220)&amp;" | "&amp;IF(S220=0,"",S220)=" |  |  | ","",IF(O220=0,"",O220)&amp;" | "&amp;IF(P220=0,"",P220)&amp;" | "&amp;IF(R220=0,"",R220)&amp;" | "&amp;IF(S220=0,"",S220))</f>
        <v xml:space="preserve">Skirt Tile | Vinyl Tile |  | </v>
      </c>
      <c r="H220" s="763" t="str" cm="1">
        <f t="array" ref="H220">_xlfn.TEXTSPLIT(G219,," | ",TRUE)</f>
        <v>A04AN084-00013</v>
      </c>
      <c r="I220" s="764" t="str">
        <f>IF(_xlfn.XLOOKUP(H220,'WM-AR'!I:I,'WM-AR'!F:F,"")=0,"",_xlfn.XLOOKUP(H220,'WM-AR'!I:I,'WM-AR'!F:F,""))</f>
        <v>A04AN084-00013 Finishing Work Tile Work Skirt Tile Vinyl Tile     w/ Mortar Bond Coat or Adhesive  H&lt;150mm</v>
      </c>
      <c r="J220" s="765" t="str">
        <f>LEFT(I220,14)</f>
        <v>A04AN084-00013</v>
      </c>
      <c r="K220" s="766"/>
      <c r="L220" s="766" t="str">
        <f>IFERROR(VLOOKUP($J220,'WM-AR'!$I$7:$AS$3267,34,FALSE),"")</f>
        <v>M</v>
      </c>
      <c r="M220" s="766" t="str">
        <f>IFERROR(VLOOKUP($J220,'WM-AR'!$I$7:$AS$3267,4,FALSE),"")</f>
        <v>Finishing Work</v>
      </c>
      <c r="N220" s="766" t="str">
        <f>IFERROR(VLOOKUP($J220,'WM-AR'!$I$7:$AS$3267,6,FALSE),"")</f>
        <v>Tile Work</v>
      </c>
      <c r="O220" s="766" t="str">
        <f>IFERROR(VLOOKUP($J220,'WM-AR'!$I$7:$AS$3267,8,FALSE),"")</f>
        <v>Skirt Tile</v>
      </c>
      <c r="P220" s="766" t="str">
        <f>IFERROR(VLOOKUP($J220,'WM-AR'!$I$7:$AS$3267,10,FALSE),"")</f>
        <v>Vinyl Tile</v>
      </c>
      <c r="Q220" s="766">
        <f>IFERROR(VLOOKUP($J220,'WM-AR'!$I$7:$AS$3267,12,FALSE),"")</f>
        <v>0</v>
      </c>
      <c r="R220" s="766">
        <f>IFERROR(VLOOKUP($J220,'WM-AR'!$I$7:$AS$3267,14,FALSE),"")</f>
        <v>0</v>
      </c>
      <c r="S220" s="766">
        <f>IFERROR(VLOOKUP($J220,'WM-AR'!$I$7:$AS$3267,16,FALSE),"")</f>
        <v>0</v>
      </c>
      <c r="T220" s="766">
        <f>IFERROR(VLOOKUP($J220,'WM-AR'!$I$7:$AS$3267,18,FALSE),"")</f>
        <v>0</v>
      </c>
      <c r="U220" s="766" t="str">
        <f>IFERROR(VLOOKUP($J220,'WM-AR'!$I$7:$AS$3267,20,FALSE),"")</f>
        <v>w/ Mortar Bond Coat or Adhesive</v>
      </c>
      <c r="V220" s="766">
        <f>IFERROR(VLOOKUP($J220,'WM-AR'!$I$7:$AS$3267,22,FALSE),"")</f>
        <v>0</v>
      </c>
      <c r="W220" s="766" t="str">
        <f>IFERROR(VLOOKUP($J220,'WM-AR'!$I$7:$AS$3267,24,FALSE),"")</f>
        <v>H&lt;150mm</v>
      </c>
      <c r="X220" s="766">
        <f>IFERROR(VLOOKUP($J220,'WM-AR'!$I$7:$AS$3267,25,FALSE),"")</f>
        <v>0</v>
      </c>
      <c r="Y220" s="766" t="str">
        <f>IFERROR(VLOOKUP($J220,'WM-AR'!$I$7:$AS$3267,26,FALSE),"")</f>
        <v>H=(  )mm</v>
      </c>
      <c r="Z220" s="766">
        <f>IFERROR(VLOOKUP($J220,'WM-AR'!$I$7:$AS$3267,27,FALSE),"")</f>
        <v>0</v>
      </c>
      <c r="AA220" s="766">
        <f>IFERROR(VLOOKUP($J220,'WM-AR'!$I$7:$AS$3267,28,FALSE),"")</f>
        <v>0</v>
      </c>
      <c r="AB220" s="766">
        <f>IFERROR(VLOOKUP($J220,'WM-AR'!$I$7:$AS$3267,29,FALSE),"")</f>
        <v>0</v>
      </c>
      <c r="AC220" s="766">
        <f>IFERROR(VLOOKUP($J220,'WM-AR'!$I$7:$AS$3267,30,FALSE),"")</f>
        <v>0</v>
      </c>
      <c r="AD220" s="766">
        <f>IFERROR(VLOOKUP($J220,'WM-AR'!$I$7:$AS$3267,31,FALSE),"")</f>
        <v>0</v>
      </c>
      <c r="AE220" s="766">
        <f>IFERROR(VLOOKUP($J220,'WM-AR'!$I$7:$AS$3267,32,FALSE),"")</f>
        <v>0</v>
      </c>
      <c r="AF220" s="766" t="str">
        <f>IFERROR(VLOOKUP($J220,'WM-AR'!$I$7:$AS$3267,33,FALSE),"")</f>
        <v/>
      </c>
      <c r="AG220" s="767"/>
      <c r="AH220" s="768" t="s">
        <v>1670</v>
      </c>
      <c r="AI220" s="768" t="s">
        <v>1670</v>
      </c>
      <c r="AJ220" s="769"/>
      <c r="AK220" s="769" t="str">
        <f>L220</f>
        <v>M</v>
      </c>
      <c r="AL220" s="770"/>
      <c r="AM220" s="88" t="str">
        <f>IF(AND(ISTEXT($E220),ISTEXT($B220)),"산출기준 &gt;&gt;  "&amp;_xlfn.XLOOKUP($E220,산출기준!$D:$D,산출기준!$E:$E,"매칭실패"),"")</f>
        <v/>
      </c>
    </row>
    <row r="221" spans="2:39" ht="33" customHeight="1" outlineLevel="1">
      <c r="B221" s="772"/>
      <c r="C221" s="773"/>
      <c r="D221" s="774"/>
      <c r="E221" s="761"/>
      <c r="F221" s="775"/>
      <c r="G221" s="759" t="str">
        <f t="shared" ref="G221:G223" si="67">IF(IF(O221=0,"",O221)&amp;" | "&amp;IF(P221=0,"",P221)&amp;" | "&amp;IF(R221=0,"",R221)&amp;" | "&amp;IF(S221=0,"",S221)=" |  |  | ","",IF(O221=0,"",O221)&amp;" | "&amp;IF(P221=0,"",P221)&amp;" | "&amp;IF(R221=0,"",R221)&amp;" | "&amp;IF(S221=0,"",S221))</f>
        <v/>
      </c>
      <c r="H221" s="763"/>
      <c r="I221" s="764" t="str">
        <f>IF(_xlfn.XLOOKUP(H221,'WM-AR'!I:I,'WM-AR'!F:F,"")=0,"",_xlfn.XLOOKUP(H221,'WM-AR'!I:I,'WM-AR'!F:F,""))</f>
        <v/>
      </c>
      <c r="J221" s="765" t="str">
        <f t="shared" ref="J221:J223" si="68">LEFT(I221,14)</f>
        <v/>
      </c>
      <c r="K221" s="766"/>
      <c r="L221" s="766" t="str">
        <f>IFERROR(VLOOKUP($J221,'WM-AR'!$I$7:$AS$3267,34,FALSE),"")</f>
        <v/>
      </c>
      <c r="M221" s="766" t="str">
        <f>IFERROR(VLOOKUP($J221,'WM-AR'!$I$7:$AS$3267,4,FALSE),"")</f>
        <v/>
      </c>
      <c r="N221" s="766" t="str">
        <f>IFERROR(VLOOKUP($J221,'WM-AR'!$I$7:$AS$3267,6,FALSE),"")</f>
        <v/>
      </c>
      <c r="O221" s="766" t="str">
        <f>IFERROR(VLOOKUP($J221,'WM-AR'!$I$7:$AS$3267,8,FALSE),"")</f>
        <v/>
      </c>
      <c r="P221" s="766" t="str">
        <f>IFERROR(VLOOKUP($J221,'WM-AR'!$I$7:$AS$3267,10,FALSE),"")</f>
        <v/>
      </c>
      <c r="Q221" s="766" t="str">
        <f>IFERROR(VLOOKUP($J221,'WM-AR'!$I$7:$AS$3267,12,FALSE),"")</f>
        <v/>
      </c>
      <c r="R221" s="766" t="str">
        <f>IFERROR(VLOOKUP($J221,'WM-AR'!$I$7:$AS$3267,14,FALSE),"")</f>
        <v/>
      </c>
      <c r="S221" s="766" t="str">
        <f>IFERROR(VLOOKUP($J221,'WM-AR'!$I$7:$AS$3267,16,FALSE),"")</f>
        <v/>
      </c>
      <c r="T221" s="766" t="str">
        <f>IFERROR(VLOOKUP($J221,'WM-AR'!$I$7:$AS$3267,18,FALSE),"")</f>
        <v/>
      </c>
      <c r="U221" s="766" t="str">
        <f>IFERROR(VLOOKUP($J221,'WM-AR'!$I$7:$AS$3267,20,FALSE),"")</f>
        <v/>
      </c>
      <c r="V221" s="766" t="str">
        <f>IFERROR(VLOOKUP($J221,'WM-AR'!$I$7:$AS$3267,22,FALSE),"")</f>
        <v/>
      </c>
      <c r="W221" s="766" t="str">
        <f>IFERROR(VLOOKUP($J221,'WM-AR'!$I$7:$AS$3267,24,FALSE),"")</f>
        <v/>
      </c>
      <c r="X221" s="766" t="str">
        <f>IFERROR(VLOOKUP($J221,'WM-AR'!$I$7:$AS$3267,25,FALSE),"")</f>
        <v/>
      </c>
      <c r="Y221" s="766" t="str">
        <f>IFERROR(VLOOKUP($J221,'WM-AR'!$I$7:$AS$3267,26,FALSE),"")</f>
        <v/>
      </c>
      <c r="Z221" s="766" t="str">
        <f>IFERROR(VLOOKUP($J221,'WM-AR'!$I$7:$AS$3267,27,FALSE),"")</f>
        <v/>
      </c>
      <c r="AA221" s="766" t="str">
        <f>IFERROR(VLOOKUP($J221,'WM-AR'!$I$7:$AS$3267,28,FALSE),"")</f>
        <v/>
      </c>
      <c r="AB221" s="766" t="str">
        <f>IFERROR(VLOOKUP($J221,'WM-AR'!$I$7:$AS$3267,29,FALSE),"")</f>
        <v/>
      </c>
      <c r="AC221" s="766" t="str">
        <f>IFERROR(VLOOKUP($J221,'WM-AR'!$I$7:$AS$3267,30,FALSE),"")</f>
        <v/>
      </c>
      <c r="AD221" s="766" t="str">
        <f>IFERROR(VLOOKUP($J221,'WM-AR'!$I$7:$AS$3267,31,FALSE),"")</f>
        <v/>
      </c>
      <c r="AE221" s="766" t="str">
        <f>IFERROR(VLOOKUP($J221,'WM-AR'!$I$7:$AS$3267,32,FALSE),"")</f>
        <v/>
      </c>
      <c r="AF221" s="766" t="str">
        <f>IFERROR(VLOOKUP($J221,'WM-AR'!$I$7:$AS$3267,33,FALSE),"")</f>
        <v/>
      </c>
      <c r="AG221" s="767"/>
      <c r="AH221" s="768"/>
      <c r="AI221" s="768"/>
      <c r="AJ221" s="769"/>
      <c r="AK221" s="769" t="str">
        <f>L221</f>
        <v/>
      </c>
      <c r="AL221" s="770"/>
      <c r="AM221" s="88" t="str">
        <f>IF(AND(ISTEXT($E221),ISTEXT($B221)),"산출기준 &gt;&gt;  "&amp;_xlfn.XLOOKUP($E221,산출기준!$D:$D,산출기준!$E:$E,"매칭실패"),"")</f>
        <v/>
      </c>
    </row>
    <row r="222" spans="2:39" ht="33" customHeight="1" outlineLevel="1">
      <c r="B222" s="772"/>
      <c r="C222" s="773"/>
      <c r="D222" s="774"/>
      <c r="E222" s="761"/>
      <c r="F222" s="775"/>
      <c r="G222" s="759" t="str">
        <f t="shared" si="67"/>
        <v/>
      </c>
      <c r="H222" s="763"/>
      <c r="I222" s="764" t="str">
        <f>IF(_xlfn.XLOOKUP(H222,'WM-AR'!I:I,'WM-AR'!F:F,"")=0,"",_xlfn.XLOOKUP(H222,'WM-AR'!I:I,'WM-AR'!F:F,""))</f>
        <v/>
      </c>
      <c r="J222" s="765" t="str">
        <f t="shared" si="68"/>
        <v/>
      </c>
      <c r="K222" s="766"/>
      <c r="L222" s="766" t="str">
        <f>IFERROR(VLOOKUP($J222,'WM-AR'!$I$7:$AS$3267,34,FALSE),"")</f>
        <v/>
      </c>
      <c r="M222" s="766" t="str">
        <f>IFERROR(VLOOKUP($J222,'WM-AR'!$I$7:$AS$3267,4,FALSE),"")</f>
        <v/>
      </c>
      <c r="N222" s="766" t="str">
        <f>IFERROR(VLOOKUP($J222,'WM-AR'!$I$7:$AS$3267,6,FALSE),"")</f>
        <v/>
      </c>
      <c r="O222" s="766" t="str">
        <f>IFERROR(VLOOKUP($J222,'WM-AR'!$I$7:$AS$3267,8,FALSE),"")</f>
        <v/>
      </c>
      <c r="P222" s="766" t="str">
        <f>IFERROR(VLOOKUP($J222,'WM-AR'!$I$7:$AS$3267,10,FALSE),"")</f>
        <v/>
      </c>
      <c r="Q222" s="766" t="str">
        <f>IFERROR(VLOOKUP($J222,'WM-AR'!$I$7:$AS$3267,12,FALSE),"")</f>
        <v/>
      </c>
      <c r="R222" s="766" t="str">
        <f>IFERROR(VLOOKUP($J222,'WM-AR'!$I$7:$AS$3267,14,FALSE),"")</f>
        <v/>
      </c>
      <c r="S222" s="766" t="str">
        <f>IFERROR(VLOOKUP($J222,'WM-AR'!$I$7:$AS$3267,16,FALSE),"")</f>
        <v/>
      </c>
      <c r="T222" s="766" t="str">
        <f>IFERROR(VLOOKUP($J222,'WM-AR'!$I$7:$AS$3267,18,FALSE),"")</f>
        <v/>
      </c>
      <c r="U222" s="766" t="str">
        <f>IFERROR(VLOOKUP($J222,'WM-AR'!$I$7:$AS$3267,20,FALSE),"")</f>
        <v/>
      </c>
      <c r="V222" s="766" t="str">
        <f>IFERROR(VLOOKUP($J222,'WM-AR'!$I$7:$AS$3267,22,FALSE),"")</f>
        <v/>
      </c>
      <c r="W222" s="766" t="str">
        <f>IFERROR(VLOOKUP($J222,'WM-AR'!$I$7:$AS$3267,24,FALSE),"")</f>
        <v/>
      </c>
      <c r="X222" s="766" t="str">
        <f>IFERROR(VLOOKUP($J222,'WM-AR'!$I$7:$AS$3267,25,FALSE),"")</f>
        <v/>
      </c>
      <c r="Y222" s="766" t="str">
        <f>IFERROR(VLOOKUP($J222,'WM-AR'!$I$7:$AS$3267,26,FALSE),"")</f>
        <v/>
      </c>
      <c r="Z222" s="766" t="str">
        <f>IFERROR(VLOOKUP($J222,'WM-AR'!$I$7:$AS$3267,27,FALSE),"")</f>
        <v/>
      </c>
      <c r="AA222" s="766" t="str">
        <f>IFERROR(VLOOKUP($J222,'WM-AR'!$I$7:$AS$3267,28,FALSE),"")</f>
        <v/>
      </c>
      <c r="AB222" s="766" t="str">
        <f>IFERROR(VLOOKUP($J222,'WM-AR'!$I$7:$AS$3267,29,FALSE),"")</f>
        <v/>
      </c>
      <c r="AC222" s="766" t="str">
        <f>IFERROR(VLOOKUP($J222,'WM-AR'!$I$7:$AS$3267,30,FALSE),"")</f>
        <v/>
      </c>
      <c r="AD222" s="766" t="str">
        <f>IFERROR(VLOOKUP($J222,'WM-AR'!$I$7:$AS$3267,31,FALSE),"")</f>
        <v/>
      </c>
      <c r="AE222" s="766" t="str">
        <f>IFERROR(VLOOKUP($J222,'WM-AR'!$I$7:$AS$3267,32,FALSE),"")</f>
        <v/>
      </c>
      <c r="AF222" s="766" t="str">
        <f>IFERROR(VLOOKUP($J222,'WM-AR'!$I$7:$AS$3267,33,FALSE),"")</f>
        <v/>
      </c>
      <c r="AG222" s="767"/>
      <c r="AH222" s="768"/>
      <c r="AI222" s="768"/>
      <c r="AJ222" s="769"/>
      <c r="AK222" s="769" t="str">
        <f>L222</f>
        <v/>
      </c>
      <c r="AL222" s="770"/>
      <c r="AM222" s="88" t="str">
        <f>IF(AND(ISTEXT($E222),ISTEXT($B222)),"산출기준 &gt;&gt;  "&amp;_xlfn.XLOOKUP($E222,산출기준!$D:$D,산출기준!$E:$E,"매칭실패"),"")</f>
        <v/>
      </c>
    </row>
    <row r="223" spans="2:39" s="600" customFormat="1" ht="33" customHeight="1" outlineLevel="1">
      <c r="B223" s="783"/>
      <c r="C223" s="774"/>
      <c r="D223" s="774"/>
      <c r="E223" s="777"/>
      <c r="F223" s="784"/>
      <c r="G223" s="760" t="str">
        <f t="shared" si="67"/>
        <v/>
      </c>
      <c r="H223" s="760"/>
      <c r="I223" s="779"/>
      <c r="J223" s="780" t="str">
        <f t="shared" si="68"/>
        <v/>
      </c>
      <c r="K223" s="781"/>
      <c r="L223" s="781" t="str">
        <f>IFERROR(VLOOKUP($J223,'WM-AR'!$I$7:$AS$3267,34,FALSE),"")</f>
        <v/>
      </c>
      <c r="M223" s="781" t="str">
        <f>IFERROR(VLOOKUP($J223,'WM-AR'!$I$7:$AS$3267,4,FALSE),"")</f>
        <v/>
      </c>
      <c r="N223" s="781" t="str">
        <f>IFERROR(VLOOKUP($J223,'WM-AR'!$I$7:$AS$3267,6,FALSE),"")</f>
        <v/>
      </c>
      <c r="O223" s="781" t="str">
        <f>IFERROR(VLOOKUP($J223,'WM-AR'!$I$7:$AS$3267,8,FALSE),"")</f>
        <v/>
      </c>
      <c r="P223" s="781" t="str">
        <f>IFERROR(VLOOKUP($J223,'WM-AR'!$I$7:$AS$3267,10,FALSE),"")</f>
        <v/>
      </c>
      <c r="Q223" s="781" t="str">
        <f>IFERROR(VLOOKUP($J223,'WM-AR'!$I$7:$AS$3267,12,FALSE),"")</f>
        <v/>
      </c>
      <c r="R223" s="781" t="str">
        <f>IFERROR(VLOOKUP($J223,'WM-AR'!$I$7:$AS$3267,14,FALSE),"")</f>
        <v/>
      </c>
      <c r="S223" s="781" t="str">
        <f>IFERROR(VLOOKUP($J223,'WM-AR'!$I$7:$AS$3267,16,FALSE),"")</f>
        <v/>
      </c>
      <c r="T223" s="781" t="str">
        <f>IFERROR(VLOOKUP($J223,'WM-AR'!$I$7:$AS$3267,18,FALSE),"")</f>
        <v/>
      </c>
      <c r="U223" s="781" t="str">
        <f>IFERROR(VLOOKUP($J223,'WM-AR'!$I$7:$AS$3267,20,FALSE),"")</f>
        <v/>
      </c>
      <c r="V223" s="781" t="str">
        <f>IFERROR(VLOOKUP($J223,'WM-AR'!$I$7:$AS$3267,22,FALSE),"")</f>
        <v/>
      </c>
      <c r="W223" s="781" t="str">
        <f>IFERROR(VLOOKUP($J223,'WM-AR'!$I$7:$AS$3267,24,FALSE),"")</f>
        <v/>
      </c>
      <c r="X223" s="781" t="str">
        <f>IFERROR(VLOOKUP($J223,'WM-AR'!$I$7:$AS$3267,25,FALSE),"")</f>
        <v/>
      </c>
      <c r="Y223" s="781" t="str">
        <f>IFERROR(VLOOKUP($J223,'WM-AR'!$I$7:$AS$3267,26,FALSE),"")</f>
        <v/>
      </c>
      <c r="Z223" s="781" t="str">
        <f>IFERROR(VLOOKUP($J223,'WM-AR'!$I$7:$AS$3267,27,FALSE),"")</f>
        <v/>
      </c>
      <c r="AA223" s="781" t="str">
        <f>IFERROR(VLOOKUP($J223,'WM-AR'!$I$7:$AS$3267,28,FALSE),"")</f>
        <v/>
      </c>
      <c r="AB223" s="781" t="str">
        <f>IFERROR(VLOOKUP($J223,'WM-AR'!$I$7:$AS$3267,29,FALSE),"")</f>
        <v/>
      </c>
      <c r="AC223" s="781" t="str">
        <f>IFERROR(VLOOKUP($J223,'WM-AR'!$I$7:$AS$3267,30,FALSE),"")</f>
        <v/>
      </c>
      <c r="AD223" s="781" t="str">
        <f>IFERROR(VLOOKUP($J223,'WM-AR'!$I$7:$AS$3267,31,FALSE),"")</f>
        <v/>
      </c>
      <c r="AE223" s="781" t="str">
        <f>IFERROR(VLOOKUP($J223,'WM-AR'!$I$7:$AS$3267,32,FALSE),"")</f>
        <v/>
      </c>
      <c r="AF223" s="781" t="str">
        <f>IFERROR(VLOOKUP($J223,'WM-AR'!$I$7:$AS$3267,33,FALSE),"")</f>
        <v/>
      </c>
      <c r="AG223" s="767"/>
      <c r="AH223" s="768"/>
      <c r="AI223" s="768"/>
      <c r="AJ223" s="782"/>
      <c r="AK223" s="782" t="str">
        <f>L223</f>
        <v/>
      </c>
      <c r="AL223" s="779"/>
      <c r="AM223" s="600" t="str">
        <f>IF(AND(ISTEXT($E223),ISTEXT($B223)),"산출기준 &gt;&gt;  "&amp;_xlfn.XLOOKUP($E223,산출기준!$D:$D,산출기준!$E:$E,"매칭실패"),"")</f>
        <v/>
      </c>
    </row>
    <row r="224" spans="2:39" outlineLevel="1">
      <c r="B224" s="744"/>
      <c r="C224" s="745"/>
      <c r="D224" s="746"/>
      <c r="E224" s="747" t="s">
        <v>2651</v>
      </c>
      <c r="F224" s="745" t="s">
        <v>2600</v>
      </c>
      <c r="G224" s="748" t="str">
        <f>VLOOKUP(E224,'참조용_Int Finish_Style-WM_DB'!$C$5:$D$133,2,FALSE)</f>
        <v xml:space="preserve"> | A04AM078-00004 |  | A04AT198-00002</v>
      </c>
      <c r="H224" s="749"/>
      <c r="I224" s="750"/>
      <c r="J224" s="751"/>
      <c r="K224" s="752"/>
      <c r="L224" s="752"/>
      <c r="M224" s="752"/>
      <c r="N224" s="752"/>
      <c r="O224" s="752"/>
      <c r="P224" s="752"/>
      <c r="Q224" s="752"/>
      <c r="R224" s="752"/>
      <c r="S224" s="752"/>
      <c r="T224" s="752"/>
      <c r="U224" s="752"/>
      <c r="V224" s="752"/>
      <c r="W224" s="752"/>
      <c r="X224" s="752"/>
      <c r="Y224" s="752"/>
      <c r="Z224" s="752"/>
      <c r="AA224" s="752"/>
      <c r="AB224" s="752"/>
      <c r="AC224" s="752"/>
      <c r="AD224" s="752"/>
      <c r="AE224" s="752"/>
      <c r="AF224" s="753"/>
      <c r="AG224" s="754"/>
      <c r="AH224" s="755"/>
      <c r="AI224" s="755"/>
      <c r="AJ224" s="753"/>
      <c r="AK224" s="756"/>
      <c r="AL224" s="771"/>
      <c r="AM224" s="88" t="str">
        <f>IF(AND(ISTEXT($E224),ISTEXT($B224)),"산출기준 &gt;&gt;  "&amp;_xlfn.XLOOKUP($E224,산출기준!$D:$D,산출기준!$E:$E,"매칭실패"),"")</f>
        <v/>
      </c>
    </row>
    <row r="225" spans="2:39" ht="33" customHeight="1" outlineLevel="1">
      <c r="B225" s="772"/>
      <c r="C225" s="773"/>
      <c r="D225" s="774"/>
      <c r="E225" s="761"/>
      <c r="F225" s="775"/>
      <c r="G225" s="759" t="str">
        <f>IF(IF(O225=0,"",O225)&amp;" | "&amp;IF(P225=0,"",P225)&amp;" | "&amp;IF(R225=0,"",R225)&amp;" | "&amp;IF(S225=0,"",S225)=" |  |  | ","",IF(O225=0,"",O225)&amp;" | "&amp;IF(P225=0,"",P225)&amp;" | "&amp;IF(R225=0,"",R225)&amp;" | "&amp;IF(S225=0,"",S225))</f>
        <v xml:space="preserve">Internal Wall Painting | Acid/Alkaline Resistant Paint |  | </v>
      </c>
      <c r="H225" s="763" t="str" cm="1">
        <f t="array" ref="H225:H226">_xlfn.TEXTSPLIT(G224,," | ",TRUE)</f>
        <v>A04AM078-00004</v>
      </c>
      <c r="I225" s="764" t="str">
        <f>IF(_xlfn.XLOOKUP(H225,'WM-AR'!I:I,'WM-AR'!F:F,"")=0,"",_xlfn.XLOOKUP(H225,'WM-AR'!I:I,'WM-AR'!F:F,""))</f>
        <v xml:space="preserve">A04AM078-00004 Finishing Work Painting Work Internal Wall Painting Acid/Alkaline Resistant Paint       </v>
      </c>
      <c r="J225" s="765" t="str">
        <f>LEFT(I225,14)</f>
        <v>A04AM078-00004</v>
      </c>
      <c r="K225" s="766"/>
      <c r="L225" s="766" t="str">
        <f>IFERROR(VLOOKUP($J225,'WM-AR'!$I$7:$AS$3267,34,FALSE),"")</f>
        <v>M2</v>
      </c>
      <c r="M225" s="766" t="str">
        <f>IFERROR(VLOOKUP($J225,'WM-AR'!$I$7:$AS$3267,4,FALSE),"")</f>
        <v>Finishing Work</v>
      </c>
      <c r="N225" s="766" t="str">
        <f>IFERROR(VLOOKUP($J225,'WM-AR'!$I$7:$AS$3267,6,FALSE),"")</f>
        <v>Painting Work</v>
      </c>
      <c r="O225" s="766" t="str">
        <f>IFERROR(VLOOKUP($J225,'WM-AR'!$I$7:$AS$3267,8,FALSE),"")</f>
        <v>Internal Wall Painting</v>
      </c>
      <c r="P225" s="766" t="str">
        <f>IFERROR(VLOOKUP($J225,'WM-AR'!$I$7:$AS$3267,10,FALSE),"")</f>
        <v>Acid/Alkaline Resistant Paint</v>
      </c>
      <c r="Q225" s="766">
        <f>IFERROR(VLOOKUP($J225,'WM-AR'!$I$7:$AS$3267,12,FALSE),"")</f>
        <v>0</v>
      </c>
      <c r="R225" s="766">
        <f>IFERROR(VLOOKUP($J225,'WM-AR'!$I$7:$AS$3267,14,FALSE),"")</f>
        <v>0</v>
      </c>
      <c r="S225" s="766">
        <f>IFERROR(VLOOKUP($J225,'WM-AR'!$I$7:$AS$3267,16,FALSE),"")</f>
        <v>0</v>
      </c>
      <c r="T225" s="766">
        <f>IFERROR(VLOOKUP($J225,'WM-AR'!$I$7:$AS$3267,18,FALSE),"")</f>
        <v>0</v>
      </c>
      <c r="U225" s="766" t="str">
        <f>IFERROR(VLOOKUP($J225,'WM-AR'!$I$7:$AS$3267,20,FALSE),"")</f>
        <v/>
      </c>
      <c r="V225" s="766">
        <f>IFERROR(VLOOKUP($J225,'WM-AR'!$I$7:$AS$3267,22,FALSE),"")</f>
        <v>0</v>
      </c>
      <c r="W225" s="766" t="str">
        <f>IFERROR(VLOOKUP($J225,'WM-AR'!$I$7:$AS$3267,24,FALSE),"")</f>
        <v/>
      </c>
      <c r="X225" s="766">
        <f>IFERROR(VLOOKUP($J225,'WM-AR'!$I$7:$AS$3267,25,FALSE),"")</f>
        <v>0</v>
      </c>
      <c r="Y225" s="766" t="str">
        <f>IFERROR(VLOOKUP($J225,'WM-AR'!$I$7:$AS$3267,26,FALSE),"")</f>
        <v/>
      </c>
      <c r="Z225" s="766">
        <f>IFERROR(VLOOKUP($J225,'WM-AR'!$I$7:$AS$3267,27,FALSE),"")</f>
        <v>0</v>
      </c>
      <c r="AA225" s="766">
        <f>IFERROR(VLOOKUP($J225,'WM-AR'!$I$7:$AS$3267,28,FALSE),"")</f>
        <v>0</v>
      </c>
      <c r="AB225" s="766">
        <f>IFERROR(VLOOKUP($J225,'WM-AR'!$I$7:$AS$3267,29,FALSE),"")</f>
        <v>0</v>
      </c>
      <c r="AC225" s="766">
        <f>IFERROR(VLOOKUP($J225,'WM-AR'!$I$7:$AS$3267,30,FALSE),"")</f>
        <v>0</v>
      </c>
      <c r="AD225" s="766">
        <f>IFERROR(VLOOKUP($J225,'WM-AR'!$I$7:$AS$3267,31,FALSE),"")</f>
        <v>0</v>
      </c>
      <c r="AE225" s="766">
        <f>IFERROR(VLOOKUP($J225,'WM-AR'!$I$7:$AS$3267,32,FALSE),"")</f>
        <v>0</v>
      </c>
      <c r="AF225" s="766" t="str">
        <f>IFERROR(VLOOKUP($J225,'WM-AR'!$I$7:$AS$3267,33,FALSE),"")</f>
        <v/>
      </c>
      <c r="AG225" s="767"/>
      <c r="AH225" s="768" t="s">
        <v>1678</v>
      </c>
      <c r="AI225" s="768" t="s">
        <v>2618</v>
      </c>
      <c r="AJ225" s="769"/>
      <c r="AK225" s="769" t="str">
        <f t="shared" ref="AK225:AK228" si="69">L225</f>
        <v>M2</v>
      </c>
      <c r="AL225" s="770"/>
      <c r="AM225" s="88" t="str">
        <f>IF(AND(ISTEXT($E225),ISTEXT($B225)),"산출기준 &gt;&gt;  "&amp;_xlfn.XLOOKUP($E225,산출기준!$D:$D,산출기준!$E:$E,"매칭실패"),"")</f>
        <v/>
      </c>
    </row>
    <row r="226" spans="2:39" ht="33" customHeight="1" outlineLevel="1">
      <c r="B226" s="772"/>
      <c r="C226" s="773"/>
      <c r="D226" s="774"/>
      <c r="E226" s="761"/>
      <c r="F226" s="775"/>
      <c r="G226" s="759" t="str">
        <f t="shared" ref="G226:G228" si="70">IF(IF(O226=0,"",O226)&amp;" | "&amp;IF(P226=0,"",P226)&amp;" | "&amp;IF(R226=0,"",R226)&amp;" | "&amp;IF(S226=0,"",S226)=" |  |  | ","",IF(O226=0,"",O226)&amp;" | "&amp;IF(P226=0,"",P226)&amp;" | "&amp;IF(R226=0,"",R226)&amp;" | "&amp;IF(S226=0,"",S226))</f>
        <v xml:space="preserve">Plastering |  |  | </v>
      </c>
      <c r="H226" s="763" t="str">
        <v>A04AT198-00002</v>
      </c>
      <c r="I226" s="764" t="str">
        <f>IF(_xlfn.XLOOKUP(H226,'WM-AR'!I:I,'WM-AR'!F:F,"")=0,"",_xlfn.XLOOKUP(H226,'WM-AR'!I:I,'WM-AR'!F:F,""))</f>
        <v xml:space="preserve">A04AT198-00002 Finishing Work Plastering Work Plastering     for Internal Masonry Wall   </v>
      </c>
      <c r="J226" s="765" t="str">
        <f t="shared" ref="J226:J228" si="71">LEFT(I226,14)</f>
        <v>A04AT198-00002</v>
      </c>
      <c r="K226" s="766"/>
      <c r="L226" s="766" t="str">
        <f>IFERROR(VLOOKUP($J226,'WM-AR'!$I$7:$AS$3267,34,FALSE),"")</f>
        <v>M2</v>
      </c>
      <c r="M226" s="766" t="str">
        <f>IFERROR(VLOOKUP($J226,'WM-AR'!$I$7:$AS$3267,4,FALSE),"")</f>
        <v>Finishing Work</v>
      </c>
      <c r="N226" s="766" t="str">
        <f>IFERROR(VLOOKUP($J226,'WM-AR'!$I$7:$AS$3267,6,FALSE),"")</f>
        <v>Plastering Work</v>
      </c>
      <c r="O226" s="766" t="str">
        <f>IFERROR(VLOOKUP($J226,'WM-AR'!$I$7:$AS$3267,8,FALSE),"")</f>
        <v>Plastering</v>
      </c>
      <c r="P226" s="766">
        <f>IFERROR(VLOOKUP($J226,'WM-AR'!$I$7:$AS$3267,10,FALSE),"")</f>
        <v>0</v>
      </c>
      <c r="Q226" s="766">
        <f>IFERROR(VLOOKUP($J226,'WM-AR'!$I$7:$AS$3267,12,FALSE),"")</f>
        <v>0</v>
      </c>
      <c r="R226" s="766">
        <f>IFERROR(VLOOKUP($J226,'WM-AR'!$I$7:$AS$3267,14,FALSE),"")</f>
        <v>0</v>
      </c>
      <c r="S226" s="766">
        <f>IFERROR(VLOOKUP($J226,'WM-AR'!$I$7:$AS$3267,16,FALSE),"")</f>
        <v>0</v>
      </c>
      <c r="T226" s="766" t="str">
        <f>IFERROR(VLOOKUP($J226,'WM-AR'!$I$7:$AS$3267,18,FALSE),"")</f>
        <v>for Internal Masonry Wall</v>
      </c>
      <c r="U226" s="766" t="str">
        <f>IFERROR(VLOOKUP($J226,'WM-AR'!$I$7:$AS$3267,20,FALSE),"")</f>
        <v/>
      </c>
      <c r="V226" s="766">
        <f>IFERROR(VLOOKUP($J226,'WM-AR'!$I$7:$AS$3267,22,FALSE),"")</f>
        <v>0</v>
      </c>
      <c r="W226" s="766">
        <f>IFERROR(VLOOKUP($J226,'WM-AR'!$I$7:$AS$3267,24,FALSE),"")</f>
        <v>0</v>
      </c>
      <c r="X226" s="766">
        <f>IFERROR(VLOOKUP($J226,'WM-AR'!$I$7:$AS$3267,25,FALSE),"")</f>
        <v>0</v>
      </c>
      <c r="Y226" s="766" t="str">
        <f>IFERROR(VLOOKUP($J226,'WM-AR'!$I$7:$AS$3267,26,FALSE),"")</f>
        <v>THK=(  )mm</v>
      </c>
      <c r="Z226" s="766">
        <f>IFERROR(VLOOKUP($J226,'WM-AR'!$I$7:$AS$3267,27,FALSE),"")</f>
        <v>0</v>
      </c>
      <c r="AA226" s="766">
        <f>IFERROR(VLOOKUP($J226,'WM-AR'!$I$7:$AS$3267,28,FALSE),"")</f>
        <v>0</v>
      </c>
      <c r="AB226" s="766">
        <f>IFERROR(VLOOKUP($J226,'WM-AR'!$I$7:$AS$3267,29,FALSE),"")</f>
        <v>0</v>
      </c>
      <c r="AC226" s="766">
        <f>IFERROR(VLOOKUP($J226,'WM-AR'!$I$7:$AS$3267,30,FALSE),"")</f>
        <v>0</v>
      </c>
      <c r="AD226" s="766">
        <f>IFERROR(VLOOKUP($J226,'WM-AR'!$I$7:$AS$3267,31,FALSE),"")</f>
        <v>0</v>
      </c>
      <c r="AE226" s="766">
        <f>IFERROR(VLOOKUP($J226,'WM-AR'!$I$7:$AS$3267,32,FALSE),"")</f>
        <v>0</v>
      </c>
      <c r="AF226" s="766" t="str">
        <f>IFERROR(VLOOKUP($J226,'WM-AR'!$I$7:$AS$3267,33,FALSE),"")</f>
        <v/>
      </c>
      <c r="AG226" s="767"/>
      <c r="AH226" s="768" t="s">
        <v>1678</v>
      </c>
      <c r="AI226" s="785" t="s">
        <v>2609</v>
      </c>
      <c r="AJ226" s="769"/>
      <c r="AK226" s="769" t="str">
        <f t="shared" si="69"/>
        <v>M2</v>
      </c>
      <c r="AL226" s="770"/>
      <c r="AM226" s="88" t="str">
        <f>IF(AND(ISTEXT($E226),ISTEXT($B226)),"산출기준 &gt;&gt;  "&amp;_xlfn.XLOOKUP($E226,산출기준!$D:$D,산출기준!$E:$E,"매칭실패"),"")</f>
        <v/>
      </c>
    </row>
    <row r="227" spans="2:39" ht="33" customHeight="1" outlineLevel="1">
      <c r="B227" s="772"/>
      <c r="C227" s="773"/>
      <c r="D227" s="774"/>
      <c r="E227" s="761"/>
      <c r="F227" s="775"/>
      <c r="G227" s="759" t="str">
        <f t="shared" si="70"/>
        <v/>
      </c>
      <c r="H227" s="763"/>
      <c r="I227" s="764" t="str">
        <f>IF(_xlfn.XLOOKUP(H227,'WM-AR'!I:I,'WM-AR'!F:F,"")=0,"",_xlfn.XLOOKUP(H227,'WM-AR'!I:I,'WM-AR'!F:F,""))</f>
        <v/>
      </c>
      <c r="J227" s="765" t="str">
        <f t="shared" si="71"/>
        <v/>
      </c>
      <c r="K227" s="766"/>
      <c r="L227" s="766" t="str">
        <f>IFERROR(VLOOKUP($J227,'WM-AR'!$I$7:$AS$3267,34,FALSE),"")</f>
        <v/>
      </c>
      <c r="M227" s="766" t="str">
        <f>IFERROR(VLOOKUP($J227,'WM-AR'!$I$7:$AS$3267,4,FALSE),"")</f>
        <v/>
      </c>
      <c r="N227" s="766" t="str">
        <f>IFERROR(VLOOKUP($J227,'WM-AR'!$I$7:$AS$3267,6,FALSE),"")</f>
        <v/>
      </c>
      <c r="O227" s="766" t="str">
        <f>IFERROR(VLOOKUP($J227,'WM-AR'!$I$7:$AS$3267,8,FALSE),"")</f>
        <v/>
      </c>
      <c r="P227" s="766" t="str">
        <f>IFERROR(VLOOKUP($J227,'WM-AR'!$I$7:$AS$3267,10,FALSE),"")</f>
        <v/>
      </c>
      <c r="Q227" s="766" t="str">
        <f>IFERROR(VLOOKUP($J227,'WM-AR'!$I$7:$AS$3267,12,FALSE),"")</f>
        <v/>
      </c>
      <c r="R227" s="766" t="str">
        <f>IFERROR(VLOOKUP($J227,'WM-AR'!$I$7:$AS$3267,14,FALSE),"")</f>
        <v/>
      </c>
      <c r="S227" s="766" t="str">
        <f>IFERROR(VLOOKUP($J227,'WM-AR'!$I$7:$AS$3267,16,FALSE),"")</f>
        <v/>
      </c>
      <c r="T227" s="766" t="str">
        <f>IFERROR(VLOOKUP($J227,'WM-AR'!$I$7:$AS$3267,18,FALSE),"")</f>
        <v/>
      </c>
      <c r="U227" s="766" t="str">
        <f>IFERROR(VLOOKUP($J227,'WM-AR'!$I$7:$AS$3267,20,FALSE),"")</f>
        <v/>
      </c>
      <c r="V227" s="766" t="str">
        <f>IFERROR(VLOOKUP($J227,'WM-AR'!$I$7:$AS$3267,22,FALSE),"")</f>
        <v/>
      </c>
      <c r="W227" s="766" t="str">
        <f>IFERROR(VLOOKUP($J227,'WM-AR'!$I$7:$AS$3267,24,FALSE),"")</f>
        <v/>
      </c>
      <c r="X227" s="766" t="str">
        <f>IFERROR(VLOOKUP($J227,'WM-AR'!$I$7:$AS$3267,25,FALSE),"")</f>
        <v/>
      </c>
      <c r="Y227" s="766" t="str">
        <f>IFERROR(VLOOKUP($J227,'WM-AR'!$I$7:$AS$3267,26,FALSE),"")</f>
        <v/>
      </c>
      <c r="Z227" s="766" t="str">
        <f>IFERROR(VLOOKUP($J227,'WM-AR'!$I$7:$AS$3267,27,FALSE),"")</f>
        <v/>
      </c>
      <c r="AA227" s="766" t="str">
        <f>IFERROR(VLOOKUP($J227,'WM-AR'!$I$7:$AS$3267,28,FALSE),"")</f>
        <v/>
      </c>
      <c r="AB227" s="766" t="str">
        <f>IFERROR(VLOOKUP($J227,'WM-AR'!$I$7:$AS$3267,29,FALSE),"")</f>
        <v/>
      </c>
      <c r="AC227" s="766" t="str">
        <f>IFERROR(VLOOKUP($J227,'WM-AR'!$I$7:$AS$3267,30,FALSE),"")</f>
        <v/>
      </c>
      <c r="AD227" s="766" t="str">
        <f>IFERROR(VLOOKUP($J227,'WM-AR'!$I$7:$AS$3267,31,FALSE),"")</f>
        <v/>
      </c>
      <c r="AE227" s="766" t="str">
        <f>IFERROR(VLOOKUP($J227,'WM-AR'!$I$7:$AS$3267,32,FALSE),"")</f>
        <v/>
      </c>
      <c r="AF227" s="766" t="str">
        <f>IFERROR(VLOOKUP($J227,'WM-AR'!$I$7:$AS$3267,33,FALSE),"")</f>
        <v/>
      </c>
      <c r="AG227" s="767"/>
      <c r="AH227" s="768"/>
      <c r="AI227" s="768"/>
      <c r="AJ227" s="769"/>
      <c r="AK227" s="769" t="str">
        <f t="shared" si="69"/>
        <v/>
      </c>
      <c r="AL227" s="770"/>
      <c r="AM227" s="88" t="str">
        <f>IF(AND(ISTEXT($E227),ISTEXT($B227)),"산출기준 &gt;&gt;  "&amp;_xlfn.XLOOKUP($E227,산출기준!$D:$D,산출기준!$E:$E,"매칭실패"),"")</f>
        <v/>
      </c>
    </row>
    <row r="228" spans="2:39" s="600" customFormat="1" ht="33" customHeight="1" outlineLevel="1">
      <c r="B228" s="783"/>
      <c r="C228" s="774"/>
      <c r="D228" s="774"/>
      <c r="E228" s="777"/>
      <c r="F228" s="784"/>
      <c r="G228" s="760" t="str">
        <f t="shared" si="70"/>
        <v/>
      </c>
      <c r="H228" s="760"/>
      <c r="I228" s="779"/>
      <c r="J228" s="780" t="str">
        <f t="shared" si="71"/>
        <v/>
      </c>
      <c r="K228" s="781"/>
      <c r="L228" s="781" t="str">
        <f>IFERROR(VLOOKUP($J228,'WM-AR'!$I$7:$AS$3267,34,FALSE),"")</f>
        <v/>
      </c>
      <c r="M228" s="781" t="str">
        <f>IFERROR(VLOOKUP($J228,'WM-AR'!$I$7:$AS$3267,4,FALSE),"")</f>
        <v/>
      </c>
      <c r="N228" s="781" t="str">
        <f>IFERROR(VLOOKUP($J228,'WM-AR'!$I$7:$AS$3267,6,FALSE),"")</f>
        <v/>
      </c>
      <c r="O228" s="781" t="str">
        <f>IFERROR(VLOOKUP($J228,'WM-AR'!$I$7:$AS$3267,8,FALSE),"")</f>
        <v/>
      </c>
      <c r="P228" s="781" t="str">
        <f>IFERROR(VLOOKUP($J228,'WM-AR'!$I$7:$AS$3267,10,FALSE),"")</f>
        <v/>
      </c>
      <c r="Q228" s="781" t="str">
        <f>IFERROR(VLOOKUP($J228,'WM-AR'!$I$7:$AS$3267,12,FALSE),"")</f>
        <v/>
      </c>
      <c r="R228" s="781" t="str">
        <f>IFERROR(VLOOKUP($J228,'WM-AR'!$I$7:$AS$3267,14,FALSE),"")</f>
        <v/>
      </c>
      <c r="S228" s="781" t="str">
        <f>IFERROR(VLOOKUP($J228,'WM-AR'!$I$7:$AS$3267,16,FALSE),"")</f>
        <v/>
      </c>
      <c r="T228" s="781" t="str">
        <f>IFERROR(VLOOKUP($J228,'WM-AR'!$I$7:$AS$3267,18,FALSE),"")</f>
        <v/>
      </c>
      <c r="U228" s="781" t="str">
        <f>IFERROR(VLOOKUP($J228,'WM-AR'!$I$7:$AS$3267,20,FALSE),"")</f>
        <v/>
      </c>
      <c r="V228" s="781" t="str">
        <f>IFERROR(VLOOKUP($J228,'WM-AR'!$I$7:$AS$3267,22,FALSE),"")</f>
        <v/>
      </c>
      <c r="W228" s="781" t="str">
        <f>IFERROR(VLOOKUP($J228,'WM-AR'!$I$7:$AS$3267,24,FALSE),"")</f>
        <v/>
      </c>
      <c r="X228" s="781" t="str">
        <f>IFERROR(VLOOKUP($J228,'WM-AR'!$I$7:$AS$3267,25,FALSE),"")</f>
        <v/>
      </c>
      <c r="Y228" s="781" t="str">
        <f>IFERROR(VLOOKUP($J228,'WM-AR'!$I$7:$AS$3267,26,FALSE),"")</f>
        <v/>
      </c>
      <c r="Z228" s="781" t="str">
        <f>IFERROR(VLOOKUP($J228,'WM-AR'!$I$7:$AS$3267,27,FALSE),"")</f>
        <v/>
      </c>
      <c r="AA228" s="781" t="str">
        <f>IFERROR(VLOOKUP($J228,'WM-AR'!$I$7:$AS$3267,28,FALSE),"")</f>
        <v/>
      </c>
      <c r="AB228" s="781" t="str">
        <f>IFERROR(VLOOKUP($J228,'WM-AR'!$I$7:$AS$3267,29,FALSE),"")</f>
        <v/>
      </c>
      <c r="AC228" s="781" t="str">
        <f>IFERROR(VLOOKUP($J228,'WM-AR'!$I$7:$AS$3267,30,FALSE),"")</f>
        <v/>
      </c>
      <c r="AD228" s="781" t="str">
        <f>IFERROR(VLOOKUP($J228,'WM-AR'!$I$7:$AS$3267,31,FALSE),"")</f>
        <v/>
      </c>
      <c r="AE228" s="781" t="str">
        <f>IFERROR(VLOOKUP($J228,'WM-AR'!$I$7:$AS$3267,32,FALSE),"")</f>
        <v/>
      </c>
      <c r="AF228" s="781" t="str">
        <f>IFERROR(VLOOKUP($J228,'WM-AR'!$I$7:$AS$3267,33,FALSE),"")</f>
        <v/>
      </c>
      <c r="AG228" s="767"/>
      <c r="AH228" s="768"/>
      <c r="AI228" s="768"/>
      <c r="AJ228" s="782"/>
      <c r="AK228" s="782" t="str">
        <f t="shared" si="69"/>
        <v/>
      </c>
      <c r="AL228" s="779"/>
      <c r="AM228" s="600" t="str">
        <f>IF(AND(ISTEXT($E228),ISTEXT($B228)),"산출기준 &gt;&gt;  "&amp;_xlfn.XLOOKUP($E228,산출기준!$D:$D,산출기준!$E:$E,"매칭실패"),"")</f>
        <v/>
      </c>
    </row>
    <row r="229" spans="2:39" outlineLevel="1">
      <c r="B229" s="744"/>
      <c r="C229" s="745"/>
      <c r="D229" s="746"/>
      <c r="E229" s="747" t="s">
        <v>2610</v>
      </c>
      <c r="F229" s="745" t="s">
        <v>2601</v>
      </c>
      <c r="G229" s="748" t="str">
        <f>VLOOKUP(E229,'참조용_Int Finish_Style-WM_DB'!$C$5:$D$133,2,FALSE)</f>
        <v xml:space="preserve"> | A04AM079-00001 |  | </v>
      </c>
      <c r="H229" s="749"/>
      <c r="I229" s="750"/>
      <c r="J229" s="751"/>
      <c r="K229" s="752"/>
      <c r="L229" s="752"/>
      <c r="M229" s="752"/>
      <c r="N229" s="752"/>
      <c r="O229" s="752"/>
      <c r="P229" s="752"/>
      <c r="Q229" s="752"/>
      <c r="R229" s="752"/>
      <c r="S229" s="752"/>
      <c r="T229" s="752"/>
      <c r="U229" s="752"/>
      <c r="V229" s="752"/>
      <c r="W229" s="752"/>
      <c r="X229" s="752"/>
      <c r="Y229" s="752"/>
      <c r="Z229" s="752"/>
      <c r="AA229" s="752"/>
      <c r="AB229" s="752"/>
      <c r="AC229" s="752"/>
      <c r="AD229" s="752"/>
      <c r="AE229" s="752"/>
      <c r="AF229" s="753"/>
      <c r="AG229" s="754"/>
      <c r="AH229" s="755"/>
      <c r="AI229" s="755"/>
      <c r="AJ229" s="753"/>
      <c r="AK229" s="756"/>
      <c r="AL229" s="771"/>
      <c r="AM229" s="88" t="str">
        <f>IF(AND(ISTEXT($E229),ISTEXT($B229)),"산출기준 &gt;&gt;  "&amp;_xlfn.XLOOKUP($E229,산출기준!$D:$D,산출기준!$E:$E,"매칭실패"),"")</f>
        <v/>
      </c>
    </row>
    <row r="230" spans="2:39" ht="33" customHeight="1" outlineLevel="1">
      <c r="B230" s="772"/>
      <c r="C230" s="773"/>
      <c r="D230" s="774"/>
      <c r="E230" s="788"/>
      <c r="F230" s="775"/>
      <c r="G230" s="759" t="str">
        <f>IF(IF(O230=0,"",O230)&amp;" | "&amp;IF(P230=0,"",P230)&amp;" | "&amp;IF(R230=0,"",R230)&amp;" | "&amp;IF(S230=0,"",S230)=" |  |  | ","",IF(O230=0,"",O230)&amp;" | "&amp;IF(P230=0,"",P230)&amp;" | "&amp;IF(R230=0,"",R230)&amp;" | "&amp;IF(S230=0,"",S230))</f>
        <v xml:space="preserve">Ceiling Painting | Acrylic Emulsion Paint |  | </v>
      </c>
      <c r="H230" s="763" t="str" cm="1">
        <f t="array" ref="H230">_xlfn.TEXTSPLIT(G229,," | ",TRUE)</f>
        <v>A04AM079-00001</v>
      </c>
      <c r="I230" s="764" t="str">
        <f>IF(_xlfn.XLOOKUP(H230,'WM-AR'!I:I,'WM-AR'!F:F,"")=0,"",_xlfn.XLOOKUP(H230,'WM-AR'!I:I,'WM-AR'!F:F,""))</f>
        <v xml:space="preserve">A04AM079-00001 Finishing Work Painting Work Ceiling Painting Acrylic Emulsion Paint       </v>
      </c>
      <c r="J230" s="765" t="str">
        <f>LEFT(I230,14)</f>
        <v>A04AM079-00001</v>
      </c>
      <c r="K230" s="766"/>
      <c r="L230" s="766" t="str">
        <f>IFERROR(VLOOKUP($J230,'WM-AR'!$I$7:$AS$3267,34,FALSE),"")</f>
        <v>M2</v>
      </c>
      <c r="M230" s="766" t="str">
        <f>IFERROR(VLOOKUP($J230,'WM-AR'!$I$7:$AS$3267,4,FALSE),"")</f>
        <v>Finishing Work</v>
      </c>
      <c r="N230" s="766" t="str">
        <f>IFERROR(VLOOKUP($J230,'WM-AR'!$I$7:$AS$3267,6,FALSE),"")</f>
        <v>Painting Work</v>
      </c>
      <c r="O230" s="766" t="str">
        <f>IFERROR(VLOOKUP($J230,'WM-AR'!$I$7:$AS$3267,8,FALSE),"")</f>
        <v>Ceiling Painting</v>
      </c>
      <c r="P230" s="766" t="str">
        <f>IFERROR(VLOOKUP($J230,'WM-AR'!$I$7:$AS$3267,10,FALSE),"")</f>
        <v>Acrylic Emulsion Paint</v>
      </c>
      <c r="Q230" s="766">
        <f>IFERROR(VLOOKUP($J230,'WM-AR'!$I$7:$AS$3267,12,FALSE),"")</f>
        <v>0</v>
      </c>
      <c r="R230" s="766">
        <f>IFERROR(VLOOKUP($J230,'WM-AR'!$I$7:$AS$3267,14,FALSE),"")</f>
        <v>0</v>
      </c>
      <c r="S230" s="766">
        <f>IFERROR(VLOOKUP($J230,'WM-AR'!$I$7:$AS$3267,16,FALSE),"")</f>
        <v>0</v>
      </c>
      <c r="T230" s="766">
        <f>IFERROR(VLOOKUP($J230,'WM-AR'!$I$7:$AS$3267,18,FALSE),"")</f>
        <v>0</v>
      </c>
      <c r="U230" s="766" t="str">
        <f>IFERROR(VLOOKUP($J230,'WM-AR'!$I$7:$AS$3267,20,FALSE),"")</f>
        <v/>
      </c>
      <c r="V230" s="766">
        <f>IFERROR(VLOOKUP($J230,'WM-AR'!$I$7:$AS$3267,22,FALSE),"")</f>
        <v>0</v>
      </c>
      <c r="W230" s="766" t="str">
        <f>IFERROR(VLOOKUP($J230,'WM-AR'!$I$7:$AS$3267,24,FALSE),"")</f>
        <v/>
      </c>
      <c r="X230" s="766">
        <f>IFERROR(VLOOKUP($J230,'WM-AR'!$I$7:$AS$3267,25,FALSE),"")</f>
        <v>0</v>
      </c>
      <c r="Y230" s="766" t="str">
        <f>IFERROR(VLOOKUP($J230,'WM-AR'!$I$7:$AS$3267,26,FALSE),"")</f>
        <v/>
      </c>
      <c r="Z230" s="766">
        <f>IFERROR(VLOOKUP($J230,'WM-AR'!$I$7:$AS$3267,27,FALSE),"")</f>
        <v>0</v>
      </c>
      <c r="AA230" s="766">
        <f>IFERROR(VLOOKUP($J230,'WM-AR'!$I$7:$AS$3267,28,FALSE),"")</f>
        <v>0</v>
      </c>
      <c r="AB230" s="766">
        <f>IFERROR(VLOOKUP($J230,'WM-AR'!$I$7:$AS$3267,29,FALSE),"")</f>
        <v>0</v>
      </c>
      <c r="AC230" s="766">
        <f>IFERROR(VLOOKUP($J230,'WM-AR'!$I$7:$AS$3267,30,FALSE),"")</f>
        <v>0</v>
      </c>
      <c r="AD230" s="766">
        <f>IFERROR(VLOOKUP($J230,'WM-AR'!$I$7:$AS$3267,31,FALSE),"")</f>
        <v>0</v>
      </c>
      <c r="AE230" s="766">
        <f>IFERROR(VLOOKUP($J230,'WM-AR'!$I$7:$AS$3267,32,FALSE),"")</f>
        <v>0</v>
      </c>
      <c r="AF230" s="766" t="str">
        <f>IFERROR(VLOOKUP($J230,'WM-AR'!$I$7:$AS$3267,33,FALSE),"")</f>
        <v/>
      </c>
      <c r="AG230" s="767"/>
      <c r="AH230" s="768" t="s">
        <v>2611</v>
      </c>
      <c r="AI230" s="768" t="s">
        <v>2611</v>
      </c>
      <c r="AJ230" s="769"/>
      <c r="AK230" s="769" t="str">
        <f>L230</f>
        <v>M2</v>
      </c>
      <c r="AL230" s="770" t="s">
        <v>2612</v>
      </c>
      <c r="AM230" s="88" t="str">
        <f>IF(AND(ISTEXT($E230),ISTEXT($B230)),"산출기준 &gt;&gt;  "&amp;_xlfn.XLOOKUP($E230,산출기준!$D:$D,산출기준!$E:$E,"매칭실패"),"")</f>
        <v/>
      </c>
    </row>
    <row r="231" spans="2:39" ht="33" customHeight="1" outlineLevel="1">
      <c r="B231" s="772"/>
      <c r="C231" s="773"/>
      <c r="D231" s="774"/>
      <c r="E231" s="788"/>
      <c r="F231" s="775"/>
      <c r="G231" s="759" t="str">
        <f t="shared" ref="G231:G233" si="72">IF(IF(O231=0,"",O231)&amp;" | "&amp;IF(P231=0,"",P231)&amp;" | "&amp;IF(R231=0,"",R231)&amp;" | "&amp;IF(S231=0,"",S231)=" |  |  | ","",IF(O231=0,"",O231)&amp;" | "&amp;IF(P231=0,"",P231)&amp;" | "&amp;IF(R231=0,"",R231)&amp;" | "&amp;IF(S231=0,"",S231))</f>
        <v/>
      </c>
      <c r="H231" s="763"/>
      <c r="I231" s="764" t="str">
        <f>IF(_xlfn.XLOOKUP(H231,'WM-AR'!I:I,'WM-AR'!F:F,"")=0,"",_xlfn.XLOOKUP(H231,'WM-AR'!I:I,'WM-AR'!F:F,""))</f>
        <v/>
      </c>
      <c r="J231" s="765" t="str">
        <f t="shared" ref="J231:J233" si="73">LEFT(I231,14)</f>
        <v/>
      </c>
      <c r="K231" s="766"/>
      <c r="L231" s="766" t="str">
        <f>IFERROR(VLOOKUP($J231,'WM-AR'!$I$7:$AS$3267,34,FALSE),"")</f>
        <v/>
      </c>
      <c r="M231" s="766" t="str">
        <f>IFERROR(VLOOKUP($J231,'WM-AR'!$I$7:$AS$3267,4,FALSE),"")</f>
        <v/>
      </c>
      <c r="N231" s="766" t="str">
        <f>IFERROR(VLOOKUP($J231,'WM-AR'!$I$7:$AS$3267,6,FALSE),"")</f>
        <v/>
      </c>
      <c r="O231" s="766" t="str">
        <f>IFERROR(VLOOKUP($J231,'WM-AR'!$I$7:$AS$3267,8,FALSE),"")</f>
        <v/>
      </c>
      <c r="P231" s="766" t="str">
        <f>IFERROR(VLOOKUP($J231,'WM-AR'!$I$7:$AS$3267,10,FALSE),"")</f>
        <v/>
      </c>
      <c r="Q231" s="766" t="str">
        <f>IFERROR(VLOOKUP($J231,'WM-AR'!$I$7:$AS$3267,12,FALSE),"")</f>
        <v/>
      </c>
      <c r="R231" s="766" t="str">
        <f>IFERROR(VLOOKUP($J231,'WM-AR'!$I$7:$AS$3267,14,FALSE),"")</f>
        <v/>
      </c>
      <c r="S231" s="766" t="str">
        <f>IFERROR(VLOOKUP($J231,'WM-AR'!$I$7:$AS$3267,16,FALSE),"")</f>
        <v/>
      </c>
      <c r="T231" s="766" t="str">
        <f>IFERROR(VLOOKUP($J231,'WM-AR'!$I$7:$AS$3267,18,FALSE),"")</f>
        <v/>
      </c>
      <c r="U231" s="766" t="str">
        <f>IFERROR(VLOOKUP($J231,'WM-AR'!$I$7:$AS$3267,20,FALSE),"")</f>
        <v/>
      </c>
      <c r="V231" s="766" t="str">
        <f>IFERROR(VLOOKUP($J231,'WM-AR'!$I$7:$AS$3267,22,FALSE),"")</f>
        <v/>
      </c>
      <c r="W231" s="766" t="str">
        <f>IFERROR(VLOOKUP($J231,'WM-AR'!$I$7:$AS$3267,24,FALSE),"")</f>
        <v/>
      </c>
      <c r="X231" s="766" t="str">
        <f>IFERROR(VLOOKUP($J231,'WM-AR'!$I$7:$AS$3267,25,FALSE),"")</f>
        <v/>
      </c>
      <c r="Y231" s="766" t="str">
        <f>IFERROR(VLOOKUP($J231,'WM-AR'!$I$7:$AS$3267,26,FALSE),"")</f>
        <v/>
      </c>
      <c r="Z231" s="766" t="str">
        <f>IFERROR(VLOOKUP($J231,'WM-AR'!$I$7:$AS$3267,27,FALSE),"")</f>
        <v/>
      </c>
      <c r="AA231" s="766" t="str">
        <f>IFERROR(VLOOKUP($J231,'WM-AR'!$I$7:$AS$3267,28,FALSE),"")</f>
        <v/>
      </c>
      <c r="AB231" s="766" t="str">
        <f>IFERROR(VLOOKUP($J231,'WM-AR'!$I$7:$AS$3267,29,FALSE),"")</f>
        <v/>
      </c>
      <c r="AC231" s="766" t="str">
        <f>IFERROR(VLOOKUP($J231,'WM-AR'!$I$7:$AS$3267,30,FALSE),"")</f>
        <v/>
      </c>
      <c r="AD231" s="766" t="str">
        <f>IFERROR(VLOOKUP($J231,'WM-AR'!$I$7:$AS$3267,31,FALSE),"")</f>
        <v/>
      </c>
      <c r="AE231" s="766" t="str">
        <f>IFERROR(VLOOKUP($J231,'WM-AR'!$I$7:$AS$3267,32,FALSE),"")</f>
        <v/>
      </c>
      <c r="AF231" s="766" t="str">
        <f>IFERROR(VLOOKUP($J231,'WM-AR'!$I$7:$AS$3267,33,FALSE),"")</f>
        <v/>
      </c>
      <c r="AG231" s="767"/>
      <c r="AH231" s="768"/>
      <c r="AI231" s="768"/>
      <c r="AJ231" s="769"/>
      <c r="AK231" s="769" t="str">
        <f>L231</f>
        <v/>
      </c>
      <c r="AL231" s="770"/>
      <c r="AM231" s="88" t="str">
        <f>IF(AND(ISTEXT($E231),ISTEXT($B231)),"산출기준 &gt;&gt;  "&amp;_xlfn.XLOOKUP($E231,산출기준!$D:$D,산출기준!$E:$E,"매칭실패"),"")</f>
        <v/>
      </c>
    </row>
    <row r="232" spans="2:39" ht="33" customHeight="1" outlineLevel="1">
      <c r="B232" s="772"/>
      <c r="C232" s="773"/>
      <c r="D232" s="774"/>
      <c r="E232" s="788"/>
      <c r="F232" s="775"/>
      <c r="G232" s="759" t="str">
        <f t="shared" si="72"/>
        <v/>
      </c>
      <c r="H232" s="763"/>
      <c r="I232" s="764" t="str">
        <f>IF(_xlfn.XLOOKUP(H232,'WM-AR'!I:I,'WM-AR'!F:F,"")=0,"",_xlfn.XLOOKUP(H232,'WM-AR'!I:I,'WM-AR'!F:F,""))</f>
        <v/>
      </c>
      <c r="J232" s="765" t="str">
        <f t="shared" si="73"/>
        <v/>
      </c>
      <c r="K232" s="766"/>
      <c r="L232" s="766" t="str">
        <f>IFERROR(VLOOKUP($J232,'WM-AR'!$I$7:$AS$3267,34,FALSE),"")</f>
        <v/>
      </c>
      <c r="M232" s="766" t="str">
        <f>IFERROR(VLOOKUP($J232,'WM-AR'!$I$7:$AS$3267,4,FALSE),"")</f>
        <v/>
      </c>
      <c r="N232" s="766" t="str">
        <f>IFERROR(VLOOKUP($J232,'WM-AR'!$I$7:$AS$3267,6,FALSE),"")</f>
        <v/>
      </c>
      <c r="O232" s="766" t="str">
        <f>IFERROR(VLOOKUP($J232,'WM-AR'!$I$7:$AS$3267,8,FALSE),"")</f>
        <v/>
      </c>
      <c r="P232" s="766" t="str">
        <f>IFERROR(VLOOKUP($J232,'WM-AR'!$I$7:$AS$3267,10,FALSE),"")</f>
        <v/>
      </c>
      <c r="Q232" s="766" t="str">
        <f>IFERROR(VLOOKUP($J232,'WM-AR'!$I$7:$AS$3267,12,FALSE),"")</f>
        <v/>
      </c>
      <c r="R232" s="766" t="str">
        <f>IFERROR(VLOOKUP($J232,'WM-AR'!$I$7:$AS$3267,14,FALSE),"")</f>
        <v/>
      </c>
      <c r="S232" s="766" t="str">
        <f>IFERROR(VLOOKUP($J232,'WM-AR'!$I$7:$AS$3267,16,FALSE),"")</f>
        <v/>
      </c>
      <c r="T232" s="766" t="str">
        <f>IFERROR(VLOOKUP($J232,'WM-AR'!$I$7:$AS$3267,18,FALSE),"")</f>
        <v/>
      </c>
      <c r="U232" s="766" t="str">
        <f>IFERROR(VLOOKUP($J232,'WM-AR'!$I$7:$AS$3267,20,FALSE),"")</f>
        <v/>
      </c>
      <c r="V232" s="766" t="str">
        <f>IFERROR(VLOOKUP($J232,'WM-AR'!$I$7:$AS$3267,22,FALSE),"")</f>
        <v/>
      </c>
      <c r="W232" s="766" t="str">
        <f>IFERROR(VLOOKUP($J232,'WM-AR'!$I$7:$AS$3267,24,FALSE),"")</f>
        <v/>
      </c>
      <c r="X232" s="766" t="str">
        <f>IFERROR(VLOOKUP($J232,'WM-AR'!$I$7:$AS$3267,25,FALSE),"")</f>
        <v/>
      </c>
      <c r="Y232" s="766" t="str">
        <f>IFERROR(VLOOKUP($J232,'WM-AR'!$I$7:$AS$3267,26,FALSE),"")</f>
        <v/>
      </c>
      <c r="Z232" s="766" t="str">
        <f>IFERROR(VLOOKUP($J232,'WM-AR'!$I$7:$AS$3267,27,FALSE),"")</f>
        <v/>
      </c>
      <c r="AA232" s="766" t="str">
        <f>IFERROR(VLOOKUP($J232,'WM-AR'!$I$7:$AS$3267,28,FALSE),"")</f>
        <v/>
      </c>
      <c r="AB232" s="766" t="str">
        <f>IFERROR(VLOOKUP($J232,'WM-AR'!$I$7:$AS$3267,29,FALSE),"")</f>
        <v/>
      </c>
      <c r="AC232" s="766" t="str">
        <f>IFERROR(VLOOKUP($J232,'WM-AR'!$I$7:$AS$3267,30,FALSE),"")</f>
        <v/>
      </c>
      <c r="AD232" s="766" t="str">
        <f>IFERROR(VLOOKUP($J232,'WM-AR'!$I$7:$AS$3267,31,FALSE),"")</f>
        <v/>
      </c>
      <c r="AE232" s="766" t="str">
        <f>IFERROR(VLOOKUP($J232,'WM-AR'!$I$7:$AS$3267,32,FALSE),"")</f>
        <v/>
      </c>
      <c r="AF232" s="766" t="str">
        <f>IFERROR(VLOOKUP($J232,'WM-AR'!$I$7:$AS$3267,33,FALSE),"")</f>
        <v/>
      </c>
      <c r="AG232" s="767"/>
      <c r="AH232" s="768"/>
      <c r="AI232" s="768"/>
      <c r="AJ232" s="769"/>
      <c r="AK232" s="769" t="str">
        <f>L232</f>
        <v/>
      </c>
      <c r="AL232" s="770"/>
      <c r="AM232" s="88" t="str">
        <f>IF(AND(ISTEXT($E232),ISTEXT($B232)),"산출기준 &gt;&gt;  "&amp;_xlfn.XLOOKUP($E232,산출기준!$D:$D,산출기준!$E:$E,"매칭실패"),"")</f>
        <v/>
      </c>
    </row>
    <row r="233" spans="2:39" s="600" customFormat="1" ht="33" customHeight="1" outlineLevel="1">
      <c r="B233" s="783"/>
      <c r="C233" s="774"/>
      <c r="D233" s="774"/>
      <c r="E233" s="774"/>
      <c r="F233" s="784"/>
      <c r="G233" s="760" t="str">
        <f t="shared" si="72"/>
        <v/>
      </c>
      <c r="H233" s="760"/>
      <c r="I233" s="779"/>
      <c r="J233" s="780" t="str">
        <f t="shared" si="73"/>
        <v/>
      </c>
      <c r="K233" s="781"/>
      <c r="L233" s="781" t="str">
        <f>IFERROR(VLOOKUP($J233,'WM-AR'!$I$7:$AS$3267,34,FALSE),"")</f>
        <v/>
      </c>
      <c r="M233" s="781" t="str">
        <f>IFERROR(VLOOKUP($J233,'WM-AR'!$I$7:$AS$3267,4,FALSE),"")</f>
        <v/>
      </c>
      <c r="N233" s="781" t="str">
        <f>IFERROR(VLOOKUP($J233,'WM-AR'!$I$7:$AS$3267,6,FALSE),"")</f>
        <v/>
      </c>
      <c r="O233" s="781" t="str">
        <f>IFERROR(VLOOKUP($J233,'WM-AR'!$I$7:$AS$3267,8,FALSE),"")</f>
        <v/>
      </c>
      <c r="P233" s="781" t="str">
        <f>IFERROR(VLOOKUP($J233,'WM-AR'!$I$7:$AS$3267,10,FALSE),"")</f>
        <v/>
      </c>
      <c r="Q233" s="781" t="str">
        <f>IFERROR(VLOOKUP($J233,'WM-AR'!$I$7:$AS$3267,12,FALSE),"")</f>
        <v/>
      </c>
      <c r="R233" s="781" t="str">
        <f>IFERROR(VLOOKUP($J233,'WM-AR'!$I$7:$AS$3267,14,FALSE),"")</f>
        <v/>
      </c>
      <c r="S233" s="781" t="str">
        <f>IFERROR(VLOOKUP($J233,'WM-AR'!$I$7:$AS$3267,16,FALSE),"")</f>
        <v/>
      </c>
      <c r="T233" s="781" t="str">
        <f>IFERROR(VLOOKUP($J233,'WM-AR'!$I$7:$AS$3267,18,FALSE),"")</f>
        <v/>
      </c>
      <c r="U233" s="781" t="str">
        <f>IFERROR(VLOOKUP($J233,'WM-AR'!$I$7:$AS$3267,20,FALSE),"")</f>
        <v/>
      </c>
      <c r="V233" s="781" t="str">
        <f>IFERROR(VLOOKUP($J233,'WM-AR'!$I$7:$AS$3267,22,FALSE),"")</f>
        <v/>
      </c>
      <c r="W233" s="781" t="str">
        <f>IFERROR(VLOOKUP($J233,'WM-AR'!$I$7:$AS$3267,24,FALSE),"")</f>
        <v/>
      </c>
      <c r="X233" s="781" t="str">
        <f>IFERROR(VLOOKUP($J233,'WM-AR'!$I$7:$AS$3267,25,FALSE),"")</f>
        <v/>
      </c>
      <c r="Y233" s="781" t="str">
        <f>IFERROR(VLOOKUP($J233,'WM-AR'!$I$7:$AS$3267,26,FALSE),"")</f>
        <v/>
      </c>
      <c r="Z233" s="781" t="str">
        <f>IFERROR(VLOOKUP($J233,'WM-AR'!$I$7:$AS$3267,27,FALSE),"")</f>
        <v/>
      </c>
      <c r="AA233" s="781" t="str">
        <f>IFERROR(VLOOKUP($J233,'WM-AR'!$I$7:$AS$3267,28,FALSE),"")</f>
        <v/>
      </c>
      <c r="AB233" s="781" t="str">
        <f>IFERROR(VLOOKUP($J233,'WM-AR'!$I$7:$AS$3267,29,FALSE),"")</f>
        <v/>
      </c>
      <c r="AC233" s="781" t="str">
        <f>IFERROR(VLOOKUP($J233,'WM-AR'!$I$7:$AS$3267,30,FALSE),"")</f>
        <v/>
      </c>
      <c r="AD233" s="781" t="str">
        <f>IFERROR(VLOOKUP($J233,'WM-AR'!$I$7:$AS$3267,31,FALSE),"")</f>
        <v/>
      </c>
      <c r="AE233" s="781" t="str">
        <f>IFERROR(VLOOKUP($J233,'WM-AR'!$I$7:$AS$3267,32,FALSE),"")</f>
        <v/>
      </c>
      <c r="AF233" s="781" t="str">
        <f>IFERROR(VLOOKUP($J233,'WM-AR'!$I$7:$AS$3267,33,FALSE),"")</f>
        <v/>
      </c>
      <c r="AG233" s="767"/>
      <c r="AH233" s="768"/>
      <c r="AI233" s="768"/>
      <c r="AJ233" s="782"/>
      <c r="AK233" s="782" t="str">
        <f>L233</f>
        <v/>
      </c>
      <c r="AL233" s="779"/>
      <c r="AM233" s="600" t="str">
        <f>IF(AND(ISTEXT($E233),ISTEXT($B233)),"산출기준 &gt;&gt;  "&amp;_xlfn.XLOOKUP($E233,산출기준!$D:$D,산출기준!$E:$E,"매칭실패"),"")</f>
        <v/>
      </c>
    </row>
    <row r="234" spans="2:39">
      <c r="B234" s="658"/>
      <c r="C234" s="659"/>
      <c r="D234" s="660"/>
      <c r="E234" s="659"/>
      <c r="F234" s="661"/>
      <c r="G234" s="662"/>
      <c r="H234" s="663"/>
      <c r="I234" s="662"/>
      <c r="J234" s="652"/>
      <c r="K234" s="664"/>
      <c r="L234" s="664"/>
      <c r="M234" s="664"/>
      <c r="N234" s="664"/>
      <c r="O234" s="664"/>
      <c r="P234" s="664"/>
      <c r="Q234" s="664"/>
      <c r="R234" s="664"/>
      <c r="S234" s="664"/>
      <c r="T234" s="664"/>
      <c r="U234" s="664"/>
      <c r="V234" s="664"/>
      <c r="W234" s="664"/>
      <c r="X234" s="664"/>
      <c r="Y234" s="664"/>
      <c r="Z234" s="664"/>
      <c r="AA234" s="664"/>
      <c r="AB234" s="664"/>
      <c r="AC234" s="664"/>
      <c r="AD234" s="664"/>
      <c r="AE234" s="664"/>
      <c r="AF234" s="664"/>
      <c r="AG234" s="660"/>
      <c r="AH234" s="665"/>
      <c r="AI234" s="665"/>
      <c r="AJ234" s="666"/>
      <c r="AK234" s="666"/>
      <c r="AL234" s="662"/>
      <c r="AM234" s="88" t="str">
        <f>IF(AND(ISTEXT($E234),ISTEXT($B234)),"산출기준 &gt;&gt;  "&amp;_xlfn.XLOOKUP($E234,산출기준!$D:$D,산출기준!$E:$E,"매칭실패"),"")</f>
        <v/>
      </c>
    </row>
    <row r="235" spans="2:39" ht="34.9" customHeight="1">
      <c r="B235" s="667" t="s">
        <v>2592</v>
      </c>
      <c r="C235" s="668" t="s">
        <v>2016</v>
      </c>
      <c r="D235" s="669"/>
      <c r="E235" s="668" t="s">
        <v>2593</v>
      </c>
      <c r="F235" s="670" t="str">
        <f ca="1">_xlfn.CONCAT("H_",G235)</f>
        <v>H_F34A  /  B35  /  W03B  /  C01</v>
      </c>
      <c r="G235" s="671" t="str" cm="1">
        <f t="array" aca="1" ref="G235"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F34A  /  B35  /  W03B  /  C01</v>
      </c>
      <c r="H235" s="672"/>
      <c r="I235" s="673"/>
      <c r="J235" s="674"/>
      <c r="K235" s="674"/>
      <c r="L235" s="674"/>
      <c r="M235" s="674"/>
      <c r="N235" s="674"/>
      <c r="O235" s="675"/>
      <c r="P235" s="676"/>
      <c r="Q235" s="677"/>
      <c r="R235" s="677"/>
      <c r="S235" s="677"/>
      <c r="T235" s="677"/>
      <c r="U235" s="677"/>
      <c r="V235" s="677"/>
      <c r="W235" s="678"/>
      <c r="X235" s="679"/>
      <c r="Y235" s="679"/>
      <c r="Z235" s="679"/>
      <c r="AA235" s="679"/>
      <c r="AB235" s="679"/>
      <c r="AC235" s="679"/>
      <c r="AD235" s="679"/>
      <c r="AE235" s="679"/>
      <c r="AF235" s="679"/>
      <c r="AG235" s="680"/>
      <c r="AH235" s="681"/>
      <c r="AI235" s="681"/>
      <c r="AJ235" s="682"/>
      <c r="AK235" s="682"/>
      <c r="AL235" s="683"/>
      <c r="AM235" s="88" t="str">
        <f>IF(AND(ISTEXT($E235),ISTEXT($B235)),"산출기준 &gt;&gt;  "&amp;_xlfn.XLOOKUP($E235,산출기준!$D:$D,산출기준!$E:$E,"매칭실패"),"")</f>
        <v>산출기준 &gt;&gt;  [ 룸 일반 산출 ]</v>
      </c>
    </row>
    <row r="236" spans="2:39" ht="18">
      <c r="B236" s="684"/>
      <c r="C236" s="685"/>
      <c r="D236" s="786"/>
      <c r="E236" s="687"/>
      <c r="F236" s="688">
        <v>115</v>
      </c>
      <c r="G236" s="689" t="s">
        <v>2652</v>
      </c>
      <c r="H236" s="690"/>
      <c r="I236" s="691"/>
      <c r="J236" s="692" t="str">
        <f>LEFT(I236,14)</f>
        <v/>
      </c>
      <c r="K236" s="693"/>
      <c r="L236" s="694" t="str">
        <f>IFERROR(VLOOKUP($J236,'WM-AR'!$I$7:$AS$3267,34,FALSE),"")</f>
        <v/>
      </c>
      <c r="M236" s="695" t="str">
        <f>IFERROR(VLOOKUP($J236,'WM-AR'!$I$7:$AS$3267,4,FALSE),"")</f>
        <v/>
      </c>
      <c r="N236" s="695" t="str">
        <f>IFERROR(VLOOKUP($J236,'WM-AR'!$I$7:$AS$3267,6,FALSE),"")</f>
        <v/>
      </c>
      <c r="O236" s="696" t="str">
        <f>IFERROR(VLOOKUP($J236,'WM-AR'!$I$7:$AS$3267,8,FALSE),"")</f>
        <v/>
      </c>
      <c r="P236" s="697" t="str">
        <f>IFERROR(VLOOKUP($J236,'WM-AR'!$I$7:$AS$3267,10,FALSE),"")</f>
        <v/>
      </c>
      <c r="Q236" s="698" t="str">
        <f>IFERROR(VLOOKUP($J236,'WM-AR'!$I$7:$AS$3267,12,FALSE),"")</f>
        <v/>
      </c>
      <c r="R236" s="698" t="str">
        <f>IFERROR(VLOOKUP($J236,'WM-AR'!$I$7:$AS$3267,14,FALSE),"")</f>
        <v/>
      </c>
      <c r="S236" s="698" t="str">
        <f>IFERROR(VLOOKUP($J236,'WM-AR'!$I$7:$AS$3267,16,FALSE),"")</f>
        <v/>
      </c>
      <c r="T236" s="698" t="str">
        <f>IFERROR(VLOOKUP($J236,'WM-AR'!$I$7:$AS$3267,18,FALSE),"")</f>
        <v/>
      </c>
      <c r="U236" s="698" t="str">
        <f>IFERROR(VLOOKUP($J236,'WM-AR'!$I$7:$AS$3267,20,FALSE),"")</f>
        <v/>
      </c>
      <c r="V236" s="698" t="str">
        <f>IFERROR(VLOOKUP($J236,'WM-AR'!$I$7:$AS$3267,22,FALSE),"")</f>
        <v/>
      </c>
      <c r="W236" s="699" t="str">
        <f>IFERROR(VLOOKUP($J236,'WM-AR'!$I$7:$AS$3267,24,FALSE),"")</f>
        <v/>
      </c>
      <c r="X236" s="700" t="str">
        <f>IFERROR(VLOOKUP($J236,'WM-AR'!$I$7:$AS$3267,25,FALSE),"")</f>
        <v/>
      </c>
      <c r="Y236" s="700" t="str">
        <f>IFERROR(VLOOKUP($J236,'WM-AR'!$I$7:$AS$3267,26,FALSE),"")</f>
        <v/>
      </c>
      <c r="Z236" s="700" t="str">
        <f>IFERROR(VLOOKUP($J236,'WM-AR'!$I$7:$AS$3267,27,FALSE),"")</f>
        <v/>
      </c>
      <c r="AA236" s="700" t="str">
        <f>IFERROR(VLOOKUP($J236,'WM-AR'!$I$7:$AS$3267,28,FALSE),"")</f>
        <v/>
      </c>
      <c r="AB236" s="700" t="str">
        <f>IFERROR(VLOOKUP($J236,'WM-AR'!$I$7:$AS$3267,29,FALSE),"")</f>
        <v/>
      </c>
      <c r="AC236" s="700" t="str">
        <f>IFERROR(VLOOKUP($J236,'WM-AR'!$I$7:$AS$3267,30,FALSE),"")</f>
        <v/>
      </c>
      <c r="AD236" s="700" t="str">
        <f>IFERROR(VLOOKUP($J236,'WM-AR'!$I$7:$AS$3267,31,FALSE),"")</f>
        <v/>
      </c>
      <c r="AE236" s="700" t="str">
        <f>IFERROR(VLOOKUP($J236,'WM-AR'!$I$7:$AS$3267,32,FALSE),"")</f>
        <v/>
      </c>
      <c r="AF236" s="700" t="str">
        <f>IFERROR(VLOOKUP($J236,'WM-AR'!$I$7:$AS$3267,33,FALSE),"")</f>
        <v/>
      </c>
      <c r="AG236" s="701"/>
      <c r="AH236" s="702"/>
      <c r="AI236" s="702"/>
      <c r="AJ236" s="703"/>
      <c r="AK236" s="703"/>
      <c r="AL236" s="704"/>
      <c r="AM236" s="88" t="str">
        <f>IF(AND(ISTEXT($E236),ISTEXT($B236)),"산출기준 &gt;&gt;  "&amp;_xlfn.XLOOKUP($E236,산출기준!$D:$D,산출기준!$E:$E,"매칭실패"),"")</f>
        <v/>
      </c>
    </row>
    <row r="237" spans="2:39" ht="18">
      <c r="B237" s="705"/>
      <c r="C237" s="706"/>
      <c r="D237" s="787"/>
      <c r="E237" s="708"/>
      <c r="F237" s="688"/>
      <c r="G237" s="709"/>
      <c r="H237" s="710"/>
      <c r="I237" s="711"/>
      <c r="J237" s="712" t="str">
        <f>LEFT(I237,14)</f>
        <v/>
      </c>
      <c r="K237" s="713"/>
      <c r="L237" s="714" t="str">
        <f>IFERROR(VLOOKUP($J237,'WM-AR'!$I$7:$AS$3267,34,FALSE),"")</f>
        <v/>
      </c>
      <c r="M237" s="713" t="str">
        <f>IFERROR(VLOOKUP($J237,'WM-AR'!$I$7:$AS$3267,4,FALSE),"")</f>
        <v/>
      </c>
      <c r="N237" s="713" t="str">
        <f>IFERROR(VLOOKUP($J237,'WM-AR'!$I$7:$AS$3267,6,FALSE),"")</f>
        <v/>
      </c>
      <c r="O237" s="715" t="str">
        <f>IFERROR(VLOOKUP($J237,'WM-AR'!$I$7:$AS$3267,8,FALSE),"")</f>
        <v/>
      </c>
      <c r="P237" s="716" t="str">
        <f>IFERROR(VLOOKUP($J237,'WM-AR'!$I$7:$AS$3267,10,FALSE),"")</f>
        <v/>
      </c>
      <c r="Q237" s="717" t="str">
        <f>IFERROR(VLOOKUP($J237,'WM-AR'!$I$7:$AS$3267,12,FALSE),"")</f>
        <v/>
      </c>
      <c r="R237" s="717" t="str">
        <f>IFERROR(VLOOKUP($J237,'WM-AR'!$I$7:$AS$3267,14,FALSE),"")</f>
        <v/>
      </c>
      <c r="S237" s="717" t="str">
        <f>IFERROR(VLOOKUP($J237,'WM-AR'!$I$7:$AS$3267,16,FALSE),"")</f>
        <v/>
      </c>
      <c r="T237" s="717" t="str">
        <f>IFERROR(VLOOKUP($J237,'WM-AR'!$I$7:$AS$3267,18,FALSE),"")</f>
        <v/>
      </c>
      <c r="U237" s="717" t="str">
        <f>IFERROR(VLOOKUP($J237,'WM-AR'!$I$7:$AS$3267,20,FALSE),"")</f>
        <v/>
      </c>
      <c r="V237" s="717" t="str">
        <f>IFERROR(VLOOKUP($J237,'WM-AR'!$I$7:$AS$3267,22,FALSE),"")</f>
        <v/>
      </c>
      <c r="W237" s="718" t="str">
        <f>IFERROR(VLOOKUP($J237,'WM-AR'!$I$7:$AS$3267,24,FALSE),"")</f>
        <v/>
      </c>
      <c r="X237" s="719" t="str">
        <f>IFERROR(VLOOKUP($J237,'WM-AR'!$I$7:$AS$3267,25,FALSE),"")</f>
        <v/>
      </c>
      <c r="Y237" s="719" t="str">
        <f>IFERROR(VLOOKUP($J237,'WM-AR'!$I$7:$AS$3267,26,FALSE),"")</f>
        <v/>
      </c>
      <c r="Z237" s="719" t="str">
        <f>IFERROR(VLOOKUP($J237,'WM-AR'!$I$7:$AS$3267,27,FALSE),"")</f>
        <v/>
      </c>
      <c r="AA237" s="719" t="str">
        <f>IFERROR(VLOOKUP($J237,'WM-AR'!$I$7:$AS$3267,28,FALSE),"")</f>
        <v/>
      </c>
      <c r="AB237" s="719" t="str">
        <f>IFERROR(VLOOKUP($J237,'WM-AR'!$I$7:$AS$3267,29,FALSE),"")</f>
        <v/>
      </c>
      <c r="AC237" s="719" t="str">
        <f>IFERROR(VLOOKUP($J237,'WM-AR'!$I$7:$AS$3267,30,FALSE),"")</f>
        <v/>
      </c>
      <c r="AD237" s="719" t="str">
        <f>IFERROR(VLOOKUP($J237,'WM-AR'!$I$7:$AS$3267,31,FALSE),"")</f>
        <v/>
      </c>
      <c r="AE237" s="719" t="str">
        <f>IFERROR(VLOOKUP($J237,'WM-AR'!$I$7:$AS$3267,32,FALSE),"")</f>
        <v/>
      </c>
      <c r="AF237" s="719" t="str">
        <f>IFERROR(VLOOKUP($J237,'WM-AR'!$I$7:$AS$3267,33,FALSE),"")</f>
        <v/>
      </c>
      <c r="AG237" s="720"/>
      <c r="AH237" s="721"/>
      <c r="AI237" s="721"/>
      <c r="AJ237" s="722"/>
      <c r="AK237" s="722"/>
      <c r="AL237" s="723"/>
      <c r="AM237" s="88" t="str">
        <f>IF(AND(ISTEXT($E237),ISTEXT($B237)),"산출기준 &gt;&gt;  "&amp;_xlfn.XLOOKUP($E237,산출기준!$D:$D,산출기준!$E:$E,"매칭실패"),"")</f>
        <v/>
      </c>
    </row>
    <row r="238" spans="2:39" ht="18">
      <c r="B238" s="724"/>
      <c r="C238" s="725"/>
      <c r="D238" s="726"/>
      <c r="E238" s="727"/>
      <c r="F238" s="728"/>
      <c r="G238" s="729"/>
      <c r="H238" s="730"/>
      <c r="I238" s="731"/>
      <c r="J238" s="732" t="str">
        <f>LEFT(I238,14)</f>
        <v/>
      </c>
      <c r="K238" s="733"/>
      <c r="L238" s="734" t="str">
        <f>IFERROR(VLOOKUP($J238,'WM-AR'!$I$7:$AS$3267,34,FALSE),"")</f>
        <v/>
      </c>
      <c r="M238" s="733" t="str">
        <f>IFERROR(VLOOKUP($J238,'WM-AR'!$I$7:$AS$3267,4,FALSE),"")</f>
        <v/>
      </c>
      <c r="N238" s="733" t="str">
        <f>IFERROR(VLOOKUP($J238,'WM-AR'!$I$7:$AS$3267,6,FALSE),"")</f>
        <v/>
      </c>
      <c r="O238" s="735" t="str">
        <f>IFERROR(VLOOKUP($J238,'WM-AR'!$I$7:$AS$3267,8,FALSE),"")</f>
        <v/>
      </c>
      <c r="P238" s="736" t="str">
        <f>IFERROR(VLOOKUP($J238,'WM-AR'!$I$7:$AS$3267,10,FALSE),"")</f>
        <v/>
      </c>
      <c r="Q238" s="737" t="str">
        <f>IFERROR(VLOOKUP($J238,'WM-AR'!$I$7:$AS$3267,12,FALSE),"")</f>
        <v/>
      </c>
      <c r="R238" s="737" t="str">
        <f>IFERROR(VLOOKUP($J238,'WM-AR'!$I$7:$AS$3267,14,FALSE),"")</f>
        <v/>
      </c>
      <c r="S238" s="737" t="str">
        <f>IFERROR(VLOOKUP($J238,'WM-AR'!$I$7:$AS$3267,16,FALSE),"")</f>
        <v/>
      </c>
      <c r="T238" s="737" t="str">
        <f>IFERROR(VLOOKUP($J238,'WM-AR'!$I$7:$AS$3267,18,FALSE),"")</f>
        <v/>
      </c>
      <c r="U238" s="737" t="str">
        <f>IFERROR(VLOOKUP($J238,'WM-AR'!$I$7:$AS$3267,20,FALSE),"")</f>
        <v/>
      </c>
      <c r="V238" s="737" t="str">
        <f>IFERROR(VLOOKUP($J238,'WM-AR'!$I$7:$AS$3267,22,FALSE),"")</f>
        <v/>
      </c>
      <c r="W238" s="738" t="str">
        <f>IFERROR(VLOOKUP($J238,'WM-AR'!$I$7:$AS$3267,24,FALSE),"")</f>
        <v/>
      </c>
      <c r="X238" s="739" t="str">
        <f>IFERROR(VLOOKUP($J238,'WM-AR'!$I$7:$AS$3267,25,FALSE),"")</f>
        <v/>
      </c>
      <c r="Y238" s="739" t="str">
        <f>IFERROR(VLOOKUP($J238,'WM-AR'!$I$7:$AS$3267,26,FALSE),"")</f>
        <v/>
      </c>
      <c r="Z238" s="739" t="str">
        <f>IFERROR(VLOOKUP($J238,'WM-AR'!$I$7:$AS$3267,27,FALSE),"")</f>
        <v/>
      </c>
      <c r="AA238" s="739" t="str">
        <f>IFERROR(VLOOKUP($J238,'WM-AR'!$I$7:$AS$3267,28,FALSE),"")</f>
        <v/>
      </c>
      <c r="AB238" s="739" t="str">
        <f>IFERROR(VLOOKUP($J238,'WM-AR'!$I$7:$AS$3267,29,FALSE),"")</f>
        <v/>
      </c>
      <c r="AC238" s="739" t="str">
        <f>IFERROR(VLOOKUP($J238,'WM-AR'!$I$7:$AS$3267,30,FALSE),"")</f>
        <v/>
      </c>
      <c r="AD238" s="739" t="str">
        <f>IFERROR(VLOOKUP($J238,'WM-AR'!$I$7:$AS$3267,31,FALSE),"")</f>
        <v/>
      </c>
      <c r="AE238" s="739" t="str">
        <f>IFERROR(VLOOKUP($J238,'WM-AR'!$I$7:$AS$3267,32,FALSE),"")</f>
        <v/>
      </c>
      <c r="AF238" s="739" t="str">
        <f>IFERROR(VLOOKUP($J238,'WM-AR'!$I$7:$AS$3267,33,FALSE),"")</f>
        <v/>
      </c>
      <c r="AG238" s="740"/>
      <c r="AH238" s="741"/>
      <c r="AI238" s="741"/>
      <c r="AJ238" s="742"/>
      <c r="AK238" s="742"/>
      <c r="AL238" s="743"/>
      <c r="AM238" s="88" t="str">
        <f>IF(AND(ISTEXT($E238),ISTEXT($B238)),"산출기준 &gt;&gt;  "&amp;_xlfn.XLOOKUP($E238,산출기준!$D:$D,산출기준!$E:$E,"매칭실패"),"")</f>
        <v/>
      </c>
    </row>
    <row r="239" spans="2:39" outlineLevel="1">
      <c r="B239" s="744"/>
      <c r="C239" s="745"/>
      <c r="D239" s="746"/>
      <c r="E239" s="747" t="s">
        <v>2630</v>
      </c>
      <c r="F239" s="745" t="s">
        <v>2596</v>
      </c>
      <c r="G239" s="748" t="str">
        <f>VLOOKUP(E239,'참조용_Int Finish_Style-WM_DB'!$C$5:$D$133,2,FALSE)</f>
        <v xml:space="preserve"> | A04AN083-00004 |  | </v>
      </c>
      <c r="H239" s="749"/>
      <c r="I239" s="750"/>
      <c r="J239" s="751"/>
      <c r="K239" s="752"/>
      <c r="L239" s="752"/>
      <c r="M239" s="752"/>
      <c r="N239" s="752"/>
      <c r="O239" s="752"/>
      <c r="P239" s="752"/>
      <c r="Q239" s="752"/>
      <c r="R239" s="752"/>
      <c r="S239" s="752"/>
      <c r="T239" s="752"/>
      <c r="U239" s="752"/>
      <c r="V239" s="752"/>
      <c r="W239" s="752"/>
      <c r="X239" s="752"/>
      <c r="Y239" s="752"/>
      <c r="Z239" s="752"/>
      <c r="AA239" s="752"/>
      <c r="AB239" s="752"/>
      <c r="AC239" s="752"/>
      <c r="AD239" s="752"/>
      <c r="AE239" s="752"/>
      <c r="AF239" s="753"/>
      <c r="AG239" s="754"/>
      <c r="AH239" s="755"/>
      <c r="AI239" s="755"/>
      <c r="AJ239" s="753"/>
      <c r="AK239" s="756"/>
      <c r="AL239" s="757"/>
      <c r="AM239" s="88" t="str">
        <f>IF(AND(ISTEXT($E239),ISTEXT($B239)),"산출기준 &gt;&gt;  "&amp;_xlfn.XLOOKUP($E239,산출기준!$D:$D,산출기준!$E:$E,"매칭실패"),"")</f>
        <v/>
      </c>
    </row>
    <row r="240" spans="2:39" ht="33" customHeight="1" outlineLevel="1">
      <c r="B240" s="758"/>
      <c r="C240" s="759"/>
      <c r="D240" s="760"/>
      <c r="E240" s="761"/>
      <c r="F240" s="762"/>
      <c r="G240" s="759" t="str">
        <f>IF(IF(O240=0,"",O240)&amp;" | "&amp;IF(P240=0,"",P240)&amp;" | "&amp;IF(R240=0,"",R240)&amp;" | "&amp;IF(S240=0,"",S240)=" |  |  | ","",IF(O240=0,"",O240)&amp;" | "&amp;IF(P240=0,"",P240)&amp;" | "&amp;IF(R240=0,"",R240)&amp;" | "&amp;IF(S240=0,"",S240))</f>
        <v xml:space="preserve">Floor Tile | Vinyl Tile |  | </v>
      </c>
      <c r="H240" s="763" t="str" cm="1">
        <f t="array" ref="H240">_xlfn.TEXTSPLIT(G239,," | ",TRUE)</f>
        <v>A04AN083-00004</v>
      </c>
      <c r="I240" s="764" t="str">
        <f>IF(_xlfn.XLOOKUP(H240,'WM-AR'!I:I,'WM-AR'!F:F,"")=0,"",_xlfn.XLOOKUP(H240,'WM-AR'!I:I,'WM-AR'!F:F,""))</f>
        <v xml:space="preserve">A04AN083-00004 Finishing Work Tile Work Floor Tile Vinyl Tile     w/ Mortar Bond Coat or Adhesive  </v>
      </c>
      <c r="J240" s="765" t="str">
        <f>LEFT(I240,14)</f>
        <v>A04AN083-00004</v>
      </c>
      <c r="K240" s="766"/>
      <c r="L240" s="766" t="str">
        <f>IFERROR(VLOOKUP($J240,'WM-AR'!$I$7:$AS$3267,34,FALSE),"")</f>
        <v>M2</v>
      </c>
      <c r="M240" s="766" t="str">
        <f>IFERROR(VLOOKUP($J240,'WM-AR'!$I$7:$AS$3267,4,FALSE),"")</f>
        <v>Finishing Work</v>
      </c>
      <c r="N240" s="766" t="str">
        <f>IFERROR(VLOOKUP($J240,'WM-AR'!$I$7:$AS$3267,6,FALSE),"")</f>
        <v>Tile Work</v>
      </c>
      <c r="O240" s="766" t="str">
        <f>IFERROR(VLOOKUP($J240,'WM-AR'!$I$7:$AS$3267,8,FALSE),"")</f>
        <v>Floor Tile</v>
      </c>
      <c r="P240" s="766" t="str">
        <f>IFERROR(VLOOKUP($J240,'WM-AR'!$I$7:$AS$3267,10,FALSE),"")</f>
        <v>Vinyl Tile</v>
      </c>
      <c r="Q240" s="766">
        <f>IFERROR(VLOOKUP($J240,'WM-AR'!$I$7:$AS$3267,12,FALSE),"")</f>
        <v>0</v>
      </c>
      <c r="R240" s="766">
        <f>IFERROR(VLOOKUP($J240,'WM-AR'!$I$7:$AS$3267,14,FALSE),"")</f>
        <v>0</v>
      </c>
      <c r="S240" s="766">
        <f>IFERROR(VLOOKUP($J240,'WM-AR'!$I$7:$AS$3267,16,FALSE),"")</f>
        <v>0</v>
      </c>
      <c r="T240" s="766">
        <f>IFERROR(VLOOKUP($J240,'WM-AR'!$I$7:$AS$3267,18,FALSE),"")</f>
        <v>0</v>
      </c>
      <c r="U240" s="766" t="str">
        <f>IFERROR(VLOOKUP($J240,'WM-AR'!$I$7:$AS$3267,20,FALSE),"")</f>
        <v>w/ Mortar Bond Coat or Adhesive</v>
      </c>
      <c r="V240" s="766">
        <f>IFERROR(VLOOKUP($J240,'WM-AR'!$I$7:$AS$3267,22,FALSE),"")</f>
        <v>0</v>
      </c>
      <c r="W240" s="766">
        <f>IFERROR(VLOOKUP($J240,'WM-AR'!$I$7:$AS$3267,24,FALSE),"")</f>
        <v>0</v>
      </c>
      <c r="X240" s="766">
        <f>IFERROR(VLOOKUP($J240,'WM-AR'!$I$7:$AS$3267,25,FALSE),"")</f>
        <v>0</v>
      </c>
      <c r="Y240" s="766" t="str">
        <f>IFERROR(VLOOKUP($J240,'WM-AR'!$I$7:$AS$3267,26,FALSE),"")</f>
        <v>Tile Size=W(  )mm x L(  )mm x THK(  )mm</v>
      </c>
      <c r="Z240" s="766">
        <f>IFERROR(VLOOKUP($J240,'WM-AR'!$I$7:$AS$3267,27,FALSE),"")</f>
        <v>0</v>
      </c>
      <c r="AA240" s="766">
        <f>IFERROR(VLOOKUP($J240,'WM-AR'!$I$7:$AS$3267,28,FALSE),"")</f>
        <v>0</v>
      </c>
      <c r="AB240" s="766">
        <f>IFERROR(VLOOKUP($J240,'WM-AR'!$I$7:$AS$3267,29,FALSE),"")</f>
        <v>0</v>
      </c>
      <c r="AC240" s="766">
        <f>IFERROR(VLOOKUP($J240,'WM-AR'!$I$7:$AS$3267,30,FALSE),"")</f>
        <v>0</v>
      </c>
      <c r="AD240" s="766">
        <f>IFERROR(VLOOKUP($J240,'WM-AR'!$I$7:$AS$3267,31,FALSE),"")</f>
        <v>0</v>
      </c>
      <c r="AE240" s="766">
        <f>IFERROR(VLOOKUP($J240,'WM-AR'!$I$7:$AS$3267,32,FALSE),"")</f>
        <v>0</v>
      </c>
      <c r="AF240" s="766" t="str">
        <f>IFERROR(VLOOKUP($J240,'WM-AR'!$I$7:$AS$3267,33,FALSE),"")</f>
        <v/>
      </c>
      <c r="AG240" s="767"/>
      <c r="AH240" s="768" t="s">
        <v>1657</v>
      </c>
      <c r="AI240" s="768" t="s">
        <v>1657</v>
      </c>
      <c r="AJ240" s="769"/>
      <c r="AK240" s="769" t="str">
        <f t="shared" ref="AK240:AK243" si="74">L240</f>
        <v>M2</v>
      </c>
      <c r="AL240" s="770"/>
      <c r="AM240" s="88" t="str">
        <f>IF(AND(ISTEXT($E240),ISTEXT($B240)),"산출기준 &gt;&gt;  "&amp;_xlfn.XLOOKUP($E240,산출기준!$D:$D,산출기준!$E:$E,"매칭실패"),"")</f>
        <v/>
      </c>
    </row>
    <row r="241" spans="2:39" ht="33" customHeight="1" outlineLevel="1">
      <c r="B241" s="758"/>
      <c r="C241" s="759"/>
      <c r="D241" s="760"/>
      <c r="E241" s="761"/>
      <c r="F241" s="762"/>
      <c r="G241" s="759" t="str">
        <f t="shared" ref="G241:G243" si="75">IF(IF(O241=0,"",O241)&amp;" | "&amp;IF(P241=0,"",P241)&amp;" | "&amp;IF(R241=0,"",R241)&amp;" | "&amp;IF(S241=0,"",S241)=" |  |  | ","",IF(O241=0,"",O241)&amp;" | "&amp;IF(P241=0,"",P241)&amp;" | "&amp;IF(R241=0,"",R241)&amp;" | "&amp;IF(S241=0,"",S241))</f>
        <v/>
      </c>
      <c r="H241" s="763"/>
      <c r="I241" s="764" t="str">
        <f>IF(_xlfn.XLOOKUP(H241,'WM-AR'!I:I,'WM-AR'!F:F,"")=0,"",_xlfn.XLOOKUP(H241,'WM-AR'!I:I,'WM-AR'!F:F,""))</f>
        <v/>
      </c>
      <c r="J241" s="765" t="str">
        <f t="shared" ref="J241:J243" si="76">LEFT(I241,14)</f>
        <v/>
      </c>
      <c r="K241" s="766"/>
      <c r="L241" s="766" t="str">
        <f>IFERROR(VLOOKUP($J241,'WM-AR'!$I$7:$AS$3267,34,FALSE),"")</f>
        <v/>
      </c>
      <c r="M241" s="766" t="str">
        <f>IFERROR(VLOOKUP($J241,'WM-AR'!$I$7:$AS$3267,4,FALSE),"")</f>
        <v/>
      </c>
      <c r="N241" s="766" t="str">
        <f>IFERROR(VLOOKUP($J241,'WM-AR'!$I$7:$AS$3267,6,FALSE),"")</f>
        <v/>
      </c>
      <c r="O241" s="766" t="str">
        <f>IFERROR(VLOOKUP($J241,'WM-AR'!$I$7:$AS$3267,8,FALSE),"")</f>
        <v/>
      </c>
      <c r="P241" s="766" t="str">
        <f>IFERROR(VLOOKUP($J241,'WM-AR'!$I$7:$AS$3267,10,FALSE),"")</f>
        <v/>
      </c>
      <c r="Q241" s="766" t="str">
        <f>IFERROR(VLOOKUP($J241,'WM-AR'!$I$7:$AS$3267,12,FALSE),"")</f>
        <v/>
      </c>
      <c r="R241" s="766" t="str">
        <f>IFERROR(VLOOKUP($J241,'WM-AR'!$I$7:$AS$3267,14,FALSE),"")</f>
        <v/>
      </c>
      <c r="S241" s="766" t="str">
        <f>IFERROR(VLOOKUP($J241,'WM-AR'!$I$7:$AS$3267,16,FALSE),"")</f>
        <v/>
      </c>
      <c r="T241" s="766" t="str">
        <f>IFERROR(VLOOKUP($J241,'WM-AR'!$I$7:$AS$3267,18,FALSE),"")</f>
        <v/>
      </c>
      <c r="U241" s="766" t="str">
        <f>IFERROR(VLOOKUP($J241,'WM-AR'!$I$7:$AS$3267,20,FALSE),"")</f>
        <v/>
      </c>
      <c r="V241" s="766" t="str">
        <f>IFERROR(VLOOKUP($J241,'WM-AR'!$I$7:$AS$3267,22,FALSE),"")</f>
        <v/>
      </c>
      <c r="W241" s="766" t="str">
        <f>IFERROR(VLOOKUP($J241,'WM-AR'!$I$7:$AS$3267,24,FALSE),"")</f>
        <v/>
      </c>
      <c r="X241" s="766" t="str">
        <f>IFERROR(VLOOKUP($J241,'WM-AR'!$I$7:$AS$3267,25,FALSE),"")</f>
        <v/>
      </c>
      <c r="Y241" s="766" t="str">
        <f>IFERROR(VLOOKUP($J241,'WM-AR'!$I$7:$AS$3267,26,FALSE),"")</f>
        <v/>
      </c>
      <c r="Z241" s="766" t="str">
        <f>IFERROR(VLOOKUP($J241,'WM-AR'!$I$7:$AS$3267,27,FALSE),"")</f>
        <v/>
      </c>
      <c r="AA241" s="766" t="str">
        <f>IFERROR(VLOOKUP($J241,'WM-AR'!$I$7:$AS$3267,28,FALSE),"")</f>
        <v/>
      </c>
      <c r="AB241" s="766" t="str">
        <f>IFERROR(VLOOKUP($J241,'WM-AR'!$I$7:$AS$3267,29,FALSE),"")</f>
        <v/>
      </c>
      <c r="AC241" s="766" t="str">
        <f>IFERROR(VLOOKUP($J241,'WM-AR'!$I$7:$AS$3267,30,FALSE),"")</f>
        <v/>
      </c>
      <c r="AD241" s="766" t="str">
        <f>IFERROR(VLOOKUP($J241,'WM-AR'!$I$7:$AS$3267,31,FALSE),"")</f>
        <v/>
      </c>
      <c r="AE241" s="766" t="str">
        <f>IFERROR(VLOOKUP($J241,'WM-AR'!$I$7:$AS$3267,32,FALSE),"")</f>
        <v/>
      </c>
      <c r="AF241" s="766" t="str">
        <f>IFERROR(VLOOKUP($J241,'WM-AR'!$I$7:$AS$3267,33,FALSE),"")</f>
        <v/>
      </c>
      <c r="AG241" s="767"/>
      <c r="AH241" s="768"/>
      <c r="AI241" s="768"/>
      <c r="AJ241" s="769"/>
      <c r="AK241" s="769" t="str">
        <f t="shared" si="74"/>
        <v/>
      </c>
      <c r="AL241" s="770"/>
      <c r="AM241" s="88" t="str">
        <f>IF(AND(ISTEXT($E241),ISTEXT($B241)),"산출기준 &gt;&gt;  "&amp;_xlfn.XLOOKUP($E241,산출기준!$D:$D,산출기준!$E:$E,"매칭실패"),"")</f>
        <v/>
      </c>
    </row>
    <row r="242" spans="2:39" ht="33" customHeight="1" outlineLevel="1">
      <c r="B242" s="758"/>
      <c r="C242" s="759"/>
      <c r="D242" s="760"/>
      <c r="E242" s="761"/>
      <c r="F242" s="762"/>
      <c r="G242" s="759" t="str">
        <f t="shared" si="75"/>
        <v/>
      </c>
      <c r="H242" s="763"/>
      <c r="I242" s="764" t="str">
        <f>IF(_xlfn.XLOOKUP(H242,'WM-AR'!I:I,'WM-AR'!F:F,"")=0,"",_xlfn.XLOOKUP(H242,'WM-AR'!I:I,'WM-AR'!F:F,""))</f>
        <v/>
      </c>
      <c r="J242" s="765" t="str">
        <f t="shared" si="76"/>
        <v/>
      </c>
      <c r="K242" s="766"/>
      <c r="L242" s="766" t="str">
        <f>IFERROR(VLOOKUP($J242,'WM-AR'!$I$7:$AS$3267,34,FALSE),"")</f>
        <v/>
      </c>
      <c r="M242" s="766" t="str">
        <f>IFERROR(VLOOKUP($J242,'WM-AR'!$I$7:$AS$3267,4,FALSE),"")</f>
        <v/>
      </c>
      <c r="N242" s="766" t="str">
        <f>IFERROR(VLOOKUP($J242,'WM-AR'!$I$7:$AS$3267,6,FALSE),"")</f>
        <v/>
      </c>
      <c r="O242" s="766" t="str">
        <f>IFERROR(VLOOKUP($J242,'WM-AR'!$I$7:$AS$3267,8,FALSE),"")</f>
        <v/>
      </c>
      <c r="P242" s="766" t="str">
        <f>IFERROR(VLOOKUP($J242,'WM-AR'!$I$7:$AS$3267,10,FALSE),"")</f>
        <v/>
      </c>
      <c r="Q242" s="766" t="str">
        <f>IFERROR(VLOOKUP($J242,'WM-AR'!$I$7:$AS$3267,12,FALSE),"")</f>
        <v/>
      </c>
      <c r="R242" s="766" t="str">
        <f>IFERROR(VLOOKUP($J242,'WM-AR'!$I$7:$AS$3267,14,FALSE),"")</f>
        <v/>
      </c>
      <c r="S242" s="766" t="str">
        <f>IFERROR(VLOOKUP($J242,'WM-AR'!$I$7:$AS$3267,16,FALSE),"")</f>
        <v/>
      </c>
      <c r="T242" s="766" t="str">
        <f>IFERROR(VLOOKUP($J242,'WM-AR'!$I$7:$AS$3267,18,FALSE),"")</f>
        <v/>
      </c>
      <c r="U242" s="766" t="str">
        <f>IFERROR(VLOOKUP($J242,'WM-AR'!$I$7:$AS$3267,20,FALSE),"")</f>
        <v/>
      </c>
      <c r="V242" s="766" t="str">
        <f>IFERROR(VLOOKUP($J242,'WM-AR'!$I$7:$AS$3267,22,FALSE),"")</f>
        <v/>
      </c>
      <c r="W242" s="766" t="str">
        <f>IFERROR(VLOOKUP($J242,'WM-AR'!$I$7:$AS$3267,24,FALSE),"")</f>
        <v/>
      </c>
      <c r="X242" s="766" t="str">
        <f>IFERROR(VLOOKUP($J242,'WM-AR'!$I$7:$AS$3267,25,FALSE),"")</f>
        <v/>
      </c>
      <c r="Y242" s="766" t="str">
        <f>IFERROR(VLOOKUP($J242,'WM-AR'!$I$7:$AS$3267,26,FALSE),"")</f>
        <v/>
      </c>
      <c r="Z242" s="766" t="str">
        <f>IFERROR(VLOOKUP($J242,'WM-AR'!$I$7:$AS$3267,27,FALSE),"")</f>
        <v/>
      </c>
      <c r="AA242" s="766" t="str">
        <f>IFERROR(VLOOKUP($J242,'WM-AR'!$I$7:$AS$3267,28,FALSE),"")</f>
        <v/>
      </c>
      <c r="AB242" s="766" t="str">
        <f>IFERROR(VLOOKUP($J242,'WM-AR'!$I$7:$AS$3267,29,FALSE),"")</f>
        <v/>
      </c>
      <c r="AC242" s="766" t="str">
        <f>IFERROR(VLOOKUP($J242,'WM-AR'!$I$7:$AS$3267,30,FALSE),"")</f>
        <v/>
      </c>
      <c r="AD242" s="766" t="str">
        <f>IFERROR(VLOOKUP($J242,'WM-AR'!$I$7:$AS$3267,31,FALSE),"")</f>
        <v/>
      </c>
      <c r="AE242" s="766" t="str">
        <f>IFERROR(VLOOKUP($J242,'WM-AR'!$I$7:$AS$3267,32,FALSE),"")</f>
        <v/>
      </c>
      <c r="AF242" s="766" t="str">
        <f>IFERROR(VLOOKUP($J242,'WM-AR'!$I$7:$AS$3267,33,FALSE),"")</f>
        <v/>
      </c>
      <c r="AG242" s="767"/>
      <c r="AH242" s="768"/>
      <c r="AI242" s="768"/>
      <c r="AJ242" s="769"/>
      <c r="AK242" s="769" t="str">
        <f t="shared" si="74"/>
        <v/>
      </c>
      <c r="AL242" s="770"/>
      <c r="AM242" s="88" t="str">
        <f>IF(AND(ISTEXT($E242),ISTEXT($B242)),"산출기준 &gt;&gt;  "&amp;_xlfn.XLOOKUP($E242,산출기준!$D:$D,산출기준!$E:$E,"매칭실패"),"")</f>
        <v/>
      </c>
    </row>
    <row r="243" spans="2:39" s="600" customFormat="1" ht="33" customHeight="1" outlineLevel="1">
      <c r="B243" s="774"/>
      <c r="C243" s="760"/>
      <c r="D243" s="760"/>
      <c r="E243" s="777"/>
      <c r="F243" s="778"/>
      <c r="G243" s="760" t="str">
        <f t="shared" si="75"/>
        <v/>
      </c>
      <c r="H243" s="760"/>
      <c r="I243" s="779"/>
      <c r="J243" s="780" t="str">
        <f t="shared" si="76"/>
        <v/>
      </c>
      <c r="K243" s="781"/>
      <c r="L243" s="781" t="str">
        <f>IFERROR(VLOOKUP($J243,'WM-AR'!$I$7:$AS$3267,34,FALSE),"")</f>
        <v/>
      </c>
      <c r="M243" s="781" t="str">
        <f>IFERROR(VLOOKUP($J243,'WM-AR'!$I$7:$AS$3267,4,FALSE),"")</f>
        <v/>
      </c>
      <c r="N243" s="781" t="str">
        <f>IFERROR(VLOOKUP($J243,'WM-AR'!$I$7:$AS$3267,6,FALSE),"")</f>
        <v/>
      </c>
      <c r="O243" s="781" t="str">
        <f>IFERROR(VLOOKUP($J243,'WM-AR'!$I$7:$AS$3267,8,FALSE),"")</f>
        <v/>
      </c>
      <c r="P243" s="781" t="str">
        <f>IFERROR(VLOOKUP($J243,'WM-AR'!$I$7:$AS$3267,10,FALSE),"")</f>
        <v/>
      </c>
      <c r="Q243" s="781" t="str">
        <f>IFERROR(VLOOKUP($J243,'WM-AR'!$I$7:$AS$3267,12,FALSE),"")</f>
        <v/>
      </c>
      <c r="R243" s="781" t="str">
        <f>IFERROR(VLOOKUP($J243,'WM-AR'!$I$7:$AS$3267,14,FALSE),"")</f>
        <v/>
      </c>
      <c r="S243" s="781" t="str">
        <f>IFERROR(VLOOKUP($J243,'WM-AR'!$I$7:$AS$3267,16,FALSE),"")</f>
        <v/>
      </c>
      <c r="T243" s="781" t="str">
        <f>IFERROR(VLOOKUP($J243,'WM-AR'!$I$7:$AS$3267,18,FALSE),"")</f>
        <v/>
      </c>
      <c r="U243" s="781" t="str">
        <f>IFERROR(VLOOKUP($J243,'WM-AR'!$I$7:$AS$3267,20,FALSE),"")</f>
        <v/>
      </c>
      <c r="V243" s="781" t="str">
        <f>IFERROR(VLOOKUP($J243,'WM-AR'!$I$7:$AS$3267,22,FALSE),"")</f>
        <v/>
      </c>
      <c r="W243" s="781" t="str">
        <f>IFERROR(VLOOKUP($J243,'WM-AR'!$I$7:$AS$3267,24,FALSE),"")</f>
        <v/>
      </c>
      <c r="X243" s="781" t="str">
        <f>IFERROR(VLOOKUP($J243,'WM-AR'!$I$7:$AS$3267,25,FALSE),"")</f>
        <v/>
      </c>
      <c r="Y243" s="781" t="str">
        <f>IFERROR(VLOOKUP($J243,'WM-AR'!$I$7:$AS$3267,26,FALSE),"")</f>
        <v/>
      </c>
      <c r="Z243" s="781" t="str">
        <f>IFERROR(VLOOKUP($J243,'WM-AR'!$I$7:$AS$3267,27,FALSE),"")</f>
        <v/>
      </c>
      <c r="AA243" s="781" t="str">
        <f>IFERROR(VLOOKUP($J243,'WM-AR'!$I$7:$AS$3267,28,FALSE),"")</f>
        <v/>
      </c>
      <c r="AB243" s="781" t="str">
        <f>IFERROR(VLOOKUP($J243,'WM-AR'!$I$7:$AS$3267,29,FALSE),"")</f>
        <v/>
      </c>
      <c r="AC243" s="781" t="str">
        <f>IFERROR(VLOOKUP($J243,'WM-AR'!$I$7:$AS$3267,30,FALSE),"")</f>
        <v/>
      </c>
      <c r="AD243" s="781" t="str">
        <f>IFERROR(VLOOKUP($J243,'WM-AR'!$I$7:$AS$3267,31,FALSE),"")</f>
        <v/>
      </c>
      <c r="AE243" s="781" t="str">
        <f>IFERROR(VLOOKUP($J243,'WM-AR'!$I$7:$AS$3267,32,FALSE),"")</f>
        <v/>
      </c>
      <c r="AF243" s="781" t="str">
        <f>IFERROR(VLOOKUP($J243,'WM-AR'!$I$7:$AS$3267,33,FALSE),"")</f>
        <v/>
      </c>
      <c r="AG243" s="767"/>
      <c r="AH243" s="768"/>
      <c r="AI243" s="768"/>
      <c r="AJ243" s="782"/>
      <c r="AK243" s="782" t="str">
        <f t="shared" si="74"/>
        <v/>
      </c>
      <c r="AL243" s="779"/>
      <c r="AM243" s="600" t="str">
        <f>IF(AND(ISTEXT($E243),ISTEXT($B243)),"산출기준 &gt;&gt;  "&amp;_xlfn.XLOOKUP($E243,산출기준!$D:$D,산출기준!$E:$E,"매칭실패"),"")</f>
        <v/>
      </c>
    </row>
    <row r="244" spans="2:39" outlineLevel="1">
      <c r="B244" s="744"/>
      <c r="C244" s="745"/>
      <c r="D244" s="746"/>
      <c r="E244" s="747" t="s">
        <v>2616</v>
      </c>
      <c r="F244" s="745" t="s">
        <v>2599</v>
      </c>
      <c r="G244" s="748" t="str">
        <f>VLOOKUP(E244,'참조용_Int Finish_Style-WM_DB'!$C$5:$D$133,2,FALSE)</f>
        <v xml:space="preserve"> | A04AN084-00013 |  | </v>
      </c>
      <c r="H244" s="749"/>
      <c r="I244" s="750"/>
      <c r="J244" s="751"/>
      <c r="K244" s="752"/>
      <c r="L244" s="752"/>
      <c r="M244" s="752"/>
      <c r="N244" s="752"/>
      <c r="O244" s="752"/>
      <c r="P244" s="752"/>
      <c r="Q244" s="752"/>
      <c r="R244" s="752"/>
      <c r="S244" s="752"/>
      <c r="T244" s="752"/>
      <c r="U244" s="752"/>
      <c r="V244" s="752"/>
      <c r="W244" s="752"/>
      <c r="X244" s="752"/>
      <c r="Y244" s="752"/>
      <c r="Z244" s="752"/>
      <c r="AA244" s="752"/>
      <c r="AB244" s="752"/>
      <c r="AC244" s="752"/>
      <c r="AD244" s="752"/>
      <c r="AE244" s="752"/>
      <c r="AF244" s="753"/>
      <c r="AG244" s="754"/>
      <c r="AH244" s="755"/>
      <c r="AI244" s="755"/>
      <c r="AJ244" s="753"/>
      <c r="AK244" s="756"/>
      <c r="AL244" s="771"/>
      <c r="AM244" s="88" t="str">
        <f>IF(AND(ISTEXT($E244),ISTEXT($B244)),"산출기준 &gt;&gt;  "&amp;_xlfn.XLOOKUP($E244,산출기준!$D:$D,산출기준!$E:$E,"매칭실패"),"")</f>
        <v/>
      </c>
    </row>
    <row r="245" spans="2:39" ht="33" customHeight="1" outlineLevel="1">
      <c r="B245" s="772"/>
      <c r="C245" s="773"/>
      <c r="D245" s="774"/>
      <c r="E245" s="761"/>
      <c r="F245" s="775"/>
      <c r="G245" s="759" t="str">
        <f>IF(IF(O245=0,"",O245)&amp;" | "&amp;IF(P245=0,"",P245)&amp;" | "&amp;IF(R245=0,"",R245)&amp;" | "&amp;IF(S245=0,"",S245)=" |  |  | ","",IF(O245=0,"",O245)&amp;" | "&amp;IF(P245=0,"",P245)&amp;" | "&amp;IF(R245=0,"",R245)&amp;" | "&amp;IF(S245=0,"",S245))</f>
        <v xml:space="preserve">Skirt Tile | Vinyl Tile |  | </v>
      </c>
      <c r="H245" s="763" t="str" cm="1">
        <f t="array" ref="H245">_xlfn.TEXTSPLIT(G244,," | ",TRUE)</f>
        <v>A04AN084-00013</v>
      </c>
      <c r="I245" s="764" t="str">
        <f>IF(_xlfn.XLOOKUP(H245,'WM-AR'!I:I,'WM-AR'!F:F,"")=0,"",_xlfn.XLOOKUP(H245,'WM-AR'!I:I,'WM-AR'!F:F,""))</f>
        <v>A04AN084-00013 Finishing Work Tile Work Skirt Tile Vinyl Tile     w/ Mortar Bond Coat or Adhesive  H&lt;150mm</v>
      </c>
      <c r="J245" s="765" t="str">
        <f>LEFT(I245,14)</f>
        <v>A04AN084-00013</v>
      </c>
      <c r="K245" s="766"/>
      <c r="L245" s="766" t="str">
        <f>IFERROR(VLOOKUP($J245,'WM-AR'!$I$7:$AS$3267,34,FALSE),"")</f>
        <v>M</v>
      </c>
      <c r="M245" s="766" t="str">
        <f>IFERROR(VLOOKUP($J245,'WM-AR'!$I$7:$AS$3267,4,FALSE),"")</f>
        <v>Finishing Work</v>
      </c>
      <c r="N245" s="766" t="str">
        <f>IFERROR(VLOOKUP($J245,'WM-AR'!$I$7:$AS$3267,6,FALSE),"")</f>
        <v>Tile Work</v>
      </c>
      <c r="O245" s="766" t="str">
        <f>IFERROR(VLOOKUP($J245,'WM-AR'!$I$7:$AS$3267,8,FALSE),"")</f>
        <v>Skirt Tile</v>
      </c>
      <c r="P245" s="766" t="str">
        <f>IFERROR(VLOOKUP($J245,'WM-AR'!$I$7:$AS$3267,10,FALSE),"")</f>
        <v>Vinyl Tile</v>
      </c>
      <c r="Q245" s="766">
        <f>IFERROR(VLOOKUP($J245,'WM-AR'!$I$7:$AS$3267,12,FALSE),"")</f>
        <v>0</v>
      </c>
      <c r="R245" s="766">
        <f>IFERROR(VLOOKUP($J245,'WM-AR'!$I$7:$AS$3267,14,FALSE),"")</f>
        <v>0</v>
      </c>
      <c r="S245" s="766">
        <f>IFERROR(VLOOKUP($J245,'WM-AR'!$I$7:$AS$3267,16,FALSE),"")</f>
        <v>0</v>
      </c>
      <c r="T245" s="766">
        <f>IFERROR(VLOOKUP($J245,'WM-AR'!$I$7:$AS$3267,18,FALSE),"")</f>
        <v>0</v>
      </c>
      <c r="U245" s="766" t="str">
        <f>IFERROR(VLOOKUP($J245,'WM-AR'!$I$7:$AS$3267,20,FALSE),"")</f>
        <v>w/ Mortar Bond Coat or Adhesive</v>
      </c>
      <c r="V245" s="766">
        <f>IFERROR(VLOOKUP($J245,'WM-AR'!$I$7:$AS$3267,22,FALSE),"")</f>
        <v>0</v>
      </c>
      <c r="W245" s="766" t="str">
        <f>IFERROR(VLOOKUP($J245,'WM-AR'!$I$7:$AS$3267,24,FALSE),"")</f>
        <v>H&lt;150mm</v>
      </c>
      <c r="X245" s="766">
        <f>IFERROR(VLOOKUP($J245,'WM-AR'!$I$7:$AS$3267,25,FALSE),"")</f>
        <v>0</v>
      </c>
      <c r="Y245" s="766" t="str">
        <f>IFERROR(VLOOKUP($J245,'WM-AR'!$I$7:$AS$3267,26,FALSE),"")</f>
        <v>H=(  )mm</v>
      </c>
      <c r="Z245" s="766">
        <f>IFERROR(VLOOKUP($J245,'WM-AR'!$I$7:$AS$3267,27,FALSE),"")</f>
        <v>0</v>
      </c>
      <c r="AA245" s="766">
        <f>IFERROR(VLOOKUP($J245,'WM-AR'!$I$7:$AS$3267,28,FALSE),"")</f>
        <v>0</v>
      </c>
      <c r="AB245" s="766">
        <f>IFERROR(VLOOKUP($J245,'WM-AR'!$I$7:$AS$3267,29,FALSE),"")</f>
        <v>0</v>
      </c>
      <c r="AC245" s="766">
        <f>IFERROR(VLOOKUP($J245,'WM-AR'!$I$7:$AS$3267,30,FALSE),"")</f>
        <v>0</v>
      </c>
      <c r="AD245" s="766">
        <f>IFERROR(VLOOKUP($J245,'WM-AR'!$I$7:$AS$3267,31,FALSE),"")</f>
        <v>0</v>
      </c>
      <c r="AE245" s="766">
        <f>IFERROR(VLOOKUP($J245,'WM-AR'!$I$7:$AS$3267,32,FALSE),"")</f>
        <v>0</v>
      </c>
      <c r="AF245" s="766" t="str">
        <f>IFERROR(VLOOKUP($J245,'WM-AR'!$I$7:$AS$3267,33,FALSE),"")</f>
        <v/>
      </c>
      <c r="AG245" s="767"/>
      <c r="AH245" s="768" t="s">
        <v>2617</v>
      </c>
      <c r="AI245" s="768" t="s">
        <v>1670</v>
      </c>
      <c r="AJ245" s="769"/>
      <c r="AK245" s="769" t="str">
        <f>L245</f>
        <v>M</v>
      </c>
      <c r="AL245" s="770"/>
      <c r="AM245" s="88" t="str">
        <f>IF(AND(ISTEXT($E245),ISTEXT($B245)),"산출기준 &gt;&gt;  "&amp;_xlfn.XLOOKUP($E245,산출기준!$D:$D,산출기준!$E:$E,"매칭실패"),"")</f>
        <v/>
      </c>
    </row>
    <row r="246" spans="2:39" ht="33" customHeight="1" outlineLevel="1">
      <c r="B246" s="772"/>
      <c r="C246" s="773"/>
      <c r="D246" s="774"/>
      <c r="E246" s="761"/>
      <c r="F246" s="775"/>
      <c r="G246" s="759" t="str">
        <f t="shared" ref="G246:G248" si="77">IF(IF(O246=0,"",O246)&amp;" | "&amp;IF(P246=0,"",P246)&amp;" | "&amp;IF(R246=0,"",R246)&amp;" | "&amp;IF(S246=0,"",S246)=" |  |  | ","",IF(O246=0,"",O246)&amp;" | "&amp;IF(P246=0,"",P246)&amp;" | "&amp;IF(R246=0,"",R246)&amp;" | "&amp;IF(S246=0,"",S246))</f>
        <v/>
      </c>
      <c r="H246" s="763"/>
      <c r="I246" s="764" t="str">
        <f>IF(_xlfn.XLOOKUP(H246,'WM-AR'!I:I,'WM-AR'!F:F,"")=0,"",_xlfn.XLOOKUP(H246,'WM-AR'!I:I,'WM-AR'!F:F,""))</f>
        <v/>
      </c>
      <c r="J246" s="765" t="str">
        <f t="shared" ref="J246:J248" si="78">LEFT(I246,14)</f>
        <v/>
      </c>
      <c r="K246" s="766"/>
      <c r="L246" s="766" t="str">
        <f>IFERROR(VLOOKUP($J246,'WM-AR'!$I$7:$AS$3267,34,FALSE),"")</f>
        <v/>
      </c>
      <c r="M246" s="766" t="str">
        <f>IFERROR(VLOOKUP($J246,'WM-AR'!$I$7:$AS$3267,4,FALSE),"")</f>
        <v/>
      </c>
      <c r="N246" s="766" t="str">
        <f>IFERROR(VLOOKUP($J246,'WM-AR'!$I$7:$AS$3267,6,FALSE),"")</f>
        <v/>
      </c>
      <c r="O246" s="766" t="str">
        <f>IFERROR(VLOOKUP($J246,'WM-AR'!$I$7:$AS$3267,8,FALSE),"")</f>
        <v/>
      </c>
      <c r="P246" s="766" t="str">
        <f>IFERROR(VLOOKUP($J246,'WM-AR'!$I$7:$AS$3267,10,FALSE),"")</f>
        <v/>
      </c>
      <c r="Q246" s="766" t="str">
        <f>IFERROR(VLOOKUP($J246,'WM-AR'!$I$7:$AS$3267,12,FALSE),"")</f>
        <v/>
      </c>
      <c r="R246" s="766" t="str">
        <f>IFERROR(VLOOKUP($J246,'WM-AR'!$I$7:$AS$3267,14,FALSE),"")</f>
        <v/>
      </c>
      <c r="S246" s="766" t="str">
        <f>IFERROR(VLOOKUP($J246,'WM-AR'!$I$7:$AS$3267,16,FALSE),"")</f>
        <v/>
      </c>
      <c r="T246" s="766" t="str">
        <f>IFERROR(VLOOKUP($J246,'WM-AR'!$I$7:$AS$3267,18,FALSE),"")</f>
        <v/>
      </c>
      <c r="U246" s="766" t="str">
        <f>IFERROR(VLOOKUP($J246,'WM-AR'!$I$7:$AS$3267,20,FALSE),"")</f>
        <v/>
      </c>
      <c r="V246" s="766" t="str">
        <f>IFERROR(VLOOKUP($J246,'WM-AR'!$I$7:$AS$3267,22,FALSE),"")</f>
        <v/>
      </c>
      <c r="W246" s="766" t="str">
        <f>IFERROR(VLOOKUP($J246,'WM-AR'!$I$7:$AS$3267,24,FALSE),"")</f>
        <v/>
      </c>
      <c r="X246" s="766" t="str">
        <f>IFERROR(VLOOKUP($J246,'WM-AR'!$I$7:$AS$3267,25,FALSE),"")</f>
        <v/>
      </c>
      <c r="Y246" s="766" t="str">
        <f>IFERROR(VLOOKUP($J246,'WM-AR'!$I$7:$AS$3267,26,FALSE),"")</f>
        <v/>
      </c>
      <c r="Z246" s="766" t="str">
        <f>IFERROR(VLOOKUP($J246,'WM-AR'!$I$7:$AS$3267,27,FALSE),"")</f>
        <v/>
      </c>
      <c r="AA246" s="766" t="str">
        <f>IFERROR(VLOOKUP($J246,'WM-AR'!$I$7:$AS$3267,28,FALSE),"")</f>
        <v/>
      </c>
      <c r="AB246" s="766" t="str">
        <f>IFERROR(VLOOKUP($J246,'WM-AR'!$I$7:$AS$3267,29,FALSE),"")</f>
        <v/>
      </c>
      <c r="AC246" s="766" t="str">
        <f>IFERROR(VLOOKUP($J246,'WM-AR'!$I$7:$AS$3267,30,FALSE),"")</f>
        <v/>
      </c>
      <c r="AD246" s="766" t="str">
        <f>IFERROR(VLOOKUP($J246,'WM-AR'!$I$7:$AS$3267,31,FALSE),"")</f>
        <v/>
      </c>
      <c r="AE246" s="766" t="str">
        <f>IFERROR(VLOOKUP($J246,'WM-AR'!$I$7:$AS$3267,32,FALSE),"")</f>
        <v/>
      </c>
      <c r="AF246" s="766" t="str">
        <f>IFERROR(VLOOKUP($J246,'WM-AR'!$I$7:$AS$3267,33,FALSE),"")</f>
        <v/>
      </c>
      <c r="AG246" s="767"/>
      <c r="AH246" s="768"/>
      <c r="AI246" s="768"/>
      <c r="AJ246" s="769"/>
      <c r="AK246" s="769" t="str">
        <f>L246</f>
        <v/>
      </c>
      <c r="AL246" s="770"/>
      <c r="AM246" s="88" t="str">
        <f>IF(AND(ISTEXT($E246),ISTEXT($B246)),"산출기준 &gt;&gt;  "&amp;_xlfn.XLOOKUP($E246,산출기준!$D:$D,산출기준!$E:$E,"매칭실패"),"")</f>
        <v/>
      </c>
    </row>
    <row r="247" spans="2:39" ht="33" customHeight="1" outlineLevel="1">
      <c r="B247" s="772"/>
      <c r="C247" s="773"/>
      <c r="D247" s="774"/>
      <c r="E247" s="761"/>
      <c r="F247" s="775"/>
      <c r="G247" s="759" t="str">
        <f t="shared" si="77"/>
        <v/>
      </c>
      <c r="H247" s="763"/>
      <c r="I247" s="764" t="str">
        <f>IF(_xlfn.XLOOKUP(H247,'WM-AR'!I:I,'WM-AR'!F:F,"")=0,"",_xlfn.XLOOKUP(H247,'WM-AR'!I:I,'WM-AR'!F:F,""))</f>
        <v/>
      </c>
      <c r="J247" s="765" t="str">
        <f t="shared" si="78"/>
        <v/>
      </c>
      <c r="K247" s="766"/>
      <c r="L247" s="766" t="str">
        <f>IFERROR(VLOOKUP($J247,'WM-AR'!$I$7:$AS$3267,34,FALSE),"")</f>
        <v/>
      </c>
      <c r="M247" s="766" t="str">
        <f>IFERROR(VLOOKUP($J247,'WM-AR'!$I$7:$AS$3267,4,FALSE),"")</f>
        <v/>
      </c>
      <c r="N247" s="766" t="str">
        <f>IFERROR(VLOOKUP($J247,'WM-AR'!$I$7:$AS$3267,6,FALSE),"")</f>
        <v/>
      </c>
      <c r="O247" s="766" t="str">
        <f>IFERROR(VLOOKUP($J247,'WM-AR'!$I$7:$AS$3267,8,FALSE),"")</f>
        <v/>
      </c>
      <c r="P247" s="766" t="str">
        <f>IFERROR(VLOOKUP($J247,'WM-AR'!$I$7:$AS$3267,10,FALSE),"")</f>
        <v/>
      </c>
      <c r="Q247" s="766" t="str">
        <f>IFERROR(VLOOKUP($J247,'WM-AR'!$I$7:$AS$3267,12,FALSE),"")</f>
        <v/>
      </c>
      <c r="R247" s="766" t="str">
        <f>IFERROR(VLOOKUP($J247,'WM-AR'!$I$7:$AS$3267,14,FALSE),"")</f>
        <v/>
      </c>
      <c r="S247" s="766" t="str">
        <f>IFERROR(VLOOKUP($J247,'WM-AR'!$I$7:$AS$3267,16,FALSE),"")</f>
        <v/>
      </c>
      <c r="T247" s="766" t="str">
        <f>IFERROR(VLOOKUP($J247,'WM-AR'!$I$7:$AS$3267,18,FALSE),"")</f>
        <v/>
      </c>
      <c r="U247" s="766" t="str">
        <f>IFERROR(VLOOKUP($J247,'WM-AR'!$I$7:$AS$3267,20,FALSE),"")</f>
        <v/>
      </c>
      <c r="V247" s="766" t="str">
        <f>IFERROR(VLOOKUP($J247,'WM-AR'!$I$7:$AS$3267,22,FALSE),"")</f>
        <v/>
      </c>
      <c r="W247" s="766" t="str">
        <f>IFERROR(VLOOKUP($J247,'WM-AR'!$I$7:$AS$3267,24,FALSE),"")</f>
        <v/>
      </c>
      <c r="X247" s="766" t="str">
        <f>IFERROR(VLOOKUP($J247,'WM-AR'!$I$7:$AS$3267,25,FALSE),"")</f>
        <v/>
      </c>
      <c r="Y247" s="766" t="str">
        <f>IFERROR(VLOOKUP($J247,'WM-AR'!$I$7:$AS$3267,26,FALSE),"")</f>
        <v/>
      </c>
      <c r="Z247" s="766" t="str">
        <f>IFERROR(VLOOKUP($J247,'WM-AR'!$I$7:$AS$3267,27,FALSE),"")</f>
        <v/>
      </c>
      <c r="AA247" s="766" t="str">
        <f>IFERROR(VLOOKUP($J247,'WM-AR'!$I$7:$AS$3267,28,FALSE),"")</f>
        <v/>
      </c>
      <c r="AB247" s="766" t="str">
        <f>IFERROR(VLOOKUP($J247,'WM-AR'!$I$7:$AS$3267,29,FALSE),"")</f>
        <v/>
      </c>
      <c r="AC247" s="766" t="str">
        <f>IFERROR(VLOOKUP($J247,'WM-AR'!$I$7:$AS$3267,30,FALSE),"")</f>
        <v/>
      </c>
      <c r="AD247" s="766" t="str">
        <f>IFERROR(VLOOKUP($J247,'WM-AR'!$I$7:$AS$3267,31,FALSE),"")</f>
        <v/>
      </c>
      <c r="AE247" s="766" t="str">
        <f>IFERROR(VLOOKUP($J247,'WM-AR'!$I$7:$AS$3267,32,FALSE),"")</f>
        <v/>
      </c>
      <c r="AF247" s="766" t="str">
        <f>IFERROR(VLOOKUP($J247,'WM-AR'!$I$7:$AS$3267,33,FALSE),"")</f>
        <v/>
      </c>
      <c r="AG247" s="767"/>
      <c r="AH247" s="768"/>
      <c r="AI247" s="768"/>
      <c r="AJ247" s="769"/>
      <c r="AK247" s="769" t="str">
        <f>L247</f>
        <v/>
      </c>
      <c r="AL247" s="770"/>
      <c r="AM247" s="88" t="str">
        <f>IF(AND(ISTEXT($E247),ISTEXT($B247)),"산출기준 &gt;&gt;  "&amp;_xlfn.XLOOKUP($E247,산출기준!$D:$D,산출기준!$E:$E,"매칭실패"),"")</f>
        <v/>
      </c>
    </row>
    <row r="248" spans="2:39" s="600" customFormat="1" ht="33" customHeight="1" outlineLevel="1">
      <c r="B248" s="783"/>
      <c r="C248" s="774"/>
      <c r="D248" s="774"/>
      <c r="E248" s="777"/>
      <c r="F248" s="784"/>
      <c r="G248" s="760" t="str">
        <f t="shared" si="77"/>
        <v/>
      </c>
      <c r="H248" s="760"/>
      <c r="I248" s="779"/>
      <c r="J248" s="780" t="str">
        <f t="shared" si="78"/>
        <v/>
      </c>
      <c r="K248" s="781"/>
      <c r="L248" s="781" t="str">
        <f>IFERROR(VLOOKUP($J248,'WM-AR'!$I$7:$AS$3267,34,FALSE),"")</f>
        <v/>
      </c>
      <c r="M248" s="781" t="str">
        <f>IFERROR(VLOOKUP($J248,'WM-AR'!$I$7:$AS$3267,4,FALSE),"")</f>
        <v/>
      </c>
      <c r="N248" s="781" t="str">
        <f>IFERROR(VLOOKUP($J248,'WM-AR'!$I$7:$AS$3267,6,FALSE),"")</f>
        <v/>
      </c>
      <c r="O248" s="781" t="str">
        <f>IFERROR(VLOOKUP($J248,'WM-AR'!$I$7:$AS$3267,8,FALSE),"")</f>
        <v/>
      </c>
      <c r="P248" s="781" t="str">
        <f>IFERROR(VLOOKUP($J248,'WM-AR'!$I$7:$AS$3267,10,FALSE),"")</f>
        <v/>
      </c>
      <c r="Q248" s="781" t="str">
        <f>IFERROR(VLOOKUP($J248,'WM-AR'!$I$7:$AS$3267,12,FALSE),"")</f>
        <v/>
      </c>
      <c r="R248" s="781" t="str">
        <f>IFERROR(VLOOKUP($J248,'WM-AR'!$I$7:$AS$3267,14,FALSE),"")</f>
        <v/>
      </c>
      <c r="S248" s="781" t="str">
        <f>IFERROR(VLOOKUP($J248,'WM-AR'!$I$7:$AS$3267,16,FALSE),"")</f>
        <v/>
      </c>
      <c r="T248" s="781" t="str">
        <f>IFERROR(VLOOKUP($J248,'WM-AR'!$I$7:$AS$3267,18,FALSE),"")</f>
        <v/>
      </c>
      <c r="U248" s="781" t="str">
        <f>IFERROR(VLOOKUP($J248,'WM-AR'!$I$7:$AS$3267,20,FALSE),"")</f>
        <v/>
      </c>
      <c r="V248" s="781" t="str">
        <f>IFERROR(VLOOKUP($J248,'WM-AR'!$I$7:$AS$3267,22,FALSE),"")</f>
        <v/>
      </c>
      <c r="W248" s="781" t="str">
        <f>IFERROR(VLOOKUP($J248,'WM-AR'!$I$7:$AS$3267,24,FALSE),"")</f>
        <v/>
      </c>
      <c r="X248" s="781" t="str">
        <f>IFERROR(VLOOKUP($J248,'WM-AR'!$I$7:$AS$3267,25,FALSE),"")</f>
        <v/>
      </c>
      <c r="Y248" s="781" t="str">
        <f>IFERROR(VLOOKUP($J248,'WM-AR'!$I$7:$AS$3267,26,FALSE),"")</f>
        <v/>
      </c>
      <c r="Z248" s="781" t="str">
        <f>IFERROR(VLOOKUP($J248,'WM-AR'!$I$7:$AS$3267,27,FALSE),"")</f>
        <v/>
      </c>
      <c r="AA248" s="781" t="str">
        <f>IFERROR(VLOOKUP($J248,'WM-AR'!$I$7:$AS$3267,28,FALSE),"")</f>
        <v/>
      </c>
      <c r="AB248" s="781" t="str">
        <f>IFERROR(VLOOKUP($J248,'WM-AR'!$I$7:$AS$3267,29,FALSE),"")</f>
        <v/>
      </c>
      <c r="AC248" s="781" t="str">
        <f>IFERROR(VLOOKUP($J248,'WM-AR'!$I$7:$AS$3267,30,FALSE),"")</f>
        <v/>
      </c>
      <c r="AD248" s="781" t="str">
        <f>IFERROR(VLOOKUP($J248,'WM-AR'!$I$7:$AS$3267,31,FALSE),"")</f>
        <v/>
      </c>
      <c r="AE248" s="781" t="str">
        <f>IFERROR(VLOOKUP($J248,'WM-AR'!$I$7:$AS$3267,32,FALSE),"")</f>
        <v/>
      </c>
      <c r="AF248" s="781" t="str">
        <f>IFERROR(VLOOKUP($J248,'WM-AR'!$I$7:$AS$3267,33,FALSE),"")</f>
        <v/>
      </c>
      <c r="AG248" s="767"/>
      <c r="AH248" s="768"/>
      <c r="AI248" s="768"/>
      <c r="AJ248" s="782"/>
      <c r="AK248" s="782" t="str">
        <f>L248</f>
        <v/>
      </c>
      <c r="AL248" s="779"/>
      <c r="AM248" s="600" t="str">
        <f>IF(AND(ISTEXT($E248),ISTEXT($B248)),"산출기준 &gt;&gt;  "&amp;_xlfn.XLOOKUP($E248,산출기준!$D:$D,산출기준!$E:$E,"매칭실패"),"")</f>
        <v/>
      </c>
    </row>
    <row r="249" spans="2:39" outlineLevel="1">
      <c r="B249" s="744"/>
      <c r="C249" s="745"/>
      <c r="D249" s="746"/>
      <c r="E249" s="747" t="s">
        <v>2653</v>
      </c>
      <c r="F249" s="745" t="s">
        <v>2600</v>
      </c>
      <c r="G249" s="748" t="str">
        <f>VLOOKUP(E249,'참조용_Int Finish_Style-WM_DB'!$C$5:$D$133,2,FALSE)</f>
        <v xml:space="preserve"> | A04AM078-00003 |  | A04AT198-00002</v>
      </c>
      <c r="H249" s="749"/>
      <c r="I249" s="750"/>
      <c r="J249" s="751"/>
      <c r="K249" s="752"/>
      <c r="L249" s="752"/>
      <c r="M249" s="752"/>
      <c r="N249" s="752"/>
      <c r="O249" s="752"/>
      <c r="P249" s="752"/>
      <c r="Q249" s="752"/>
      <c r="R249" s="752"/>
      <c r="S249" s="752"/>
      <c r="T249" s="752"/>
      <c r="U249" s="752"/>
      <c r="V249" s="752"/>
      <c r="W249" s="752"/>
      <c r="X249" s="752"/>
      <c r="Y249" s="752"/>
      <c r="Z249" s="752"/>
      <c r="AA249" s="752"/>
      <c r="AB249" s="752"/>
      <c r="AC249" s="752"/>
      <c r="AD249" s="752"/>
      <c r="AE249" s="752"/>
      <c r="AF249" s="753"/>
      <c r="AG249" s="754"/>
      <c r="AH249" s="755"/>
      <c r="AI249" s="755"/>
      <c r="AJ249" s="753"/>
      <c r="AK249" s="756"/>
      <c r="AL249" s="771"/>
      <c r="AM249" s="88" t="str">
        <f>IF(AND(ISTEXT($E249),ISTEXT($B249)),"산출기준 &gt;&gt;  "&amp;_xlfn.XLOOKUP($E249,산출기준!$D:$D,산출기준!$E:$E,"매칭실패"),"")</f>
        <v/>
      </c>
    </row>
    <row r="250" spans="2:39" ht="33" customHeight="1" outlineLevel="1">
      <c r="B250" s="772"/>
      <c r="C250" s="773"/>
      <c r="D250" s="774"/>
      <c r="E250" s="761"/>
      <c r="F250" s="775"/>
      <c r="G250" s="759" t="str">
        <f>IF(IF(O250=0,"",O250)&amp;" | "&amp;IF(P250=0,"",P250)&amp;" | "&amp;IF(R250=0,"",R250)&amp;" | "&amp;IF(S250=0,"",S250)=" |  |  | ","",IF(O250=0,"",O250)&amp;" | "&amp;IF(P250=0,"",P250)&amp;" | "&amp;IF(R250=0,"",R250)&amp;" | "&amp;IF(S250=0,"",S250))</f>
        <v xml:space="preserve">Internal Wall Painting | Latex Paint |  | </v>
      </c>
      <c r="H250" s="763" t="str" cm="1">
        <f t="array" ref="H250:H251">_xlfn.TEXTSPLIT(G249,," | ",TRUE)</f>
        <v>A04AM078-00003</v>
      </c>
      <c r="I250" s="764" t="str">
        <f>IF(_xlfn.XLOOKUP(H250,'WM-AR'!I:I,'WM-AR'!F:F,"")=0,"",_xlfn.XLOOKUP(H250,'WM-AR'!I:I,'WM-AR'!F:F,""))</f>
        <v xml:space="preserve">A04AM078-00003 Finishing Work Painting Work Internal Wall Painting Latex Paint       </v>
      </c>
      <c r="J250" s="765" t="str">
        <f>LEFT(I250,14)</f>
        <v>A04AM078-00003</v>
      </c>
      <c r="K250" s="766"/>
      <c r="L250" s="766" t="str">
        <f>IFERROR(VLOOKUP($J250,'WM-AR'!$I$7:$AS$3267,34,FALSE),"")</f>
        <v>M2</v>
      </c>
      <c r="M250" s="766" t="str">
        <f>IFERROR(VLOOKUP($J250,'WM-AR'!$I$7:$AS$3267,4,FALSE),"")</f>
        <v>Finishing Work</v>
      </c>
      <c r="N250" s="766" t="str">
        <f>IFERROR(VLOOKUP($J250,'WM-AR'!$I$7:$AS$3267,6,FALSE),"")</f>
        <v>Painting Work</v>
      </c>
      <c r="O250" s="766" t="str">
        <f>IFERROR(VLOOKUP($J250,'WM-AR'!$I$7:$AS$3267,8,FALSE),"")</f>
        <v>Internal Wall Painting</v>
      </c>
      <c r="P250" s="766" t="str">
        <f>IFERROR(VLOOKUP($J250,'WM-AR'!$I$7:$AS$3267,10,FALSE),"")</f>
        <v>Latex Paint</v>
      </c>
      <c r="Q250" s="766">
        <f>IFERROR(VLOOKUP($J250,'WM-AR'!$I$7:$AS$3267,12,FALSE),"")</f>
        <v>0</v>
      </c>
      <c r="R250" s="766">
        <f>IFERROR(VLOOKUP($J250,'WM-AR'!$I$7:$AS$3267,14,FALSE),"")</f>
        <v>0</v>
      </c>
      <c r="S250" s="766">
        <f>IFERROR(VLOOKUP($J250,'WM-AR'!$I$7:$AS$3267,16,FALSE),"")</f>
        <v>0</v>
      </c>
      <c r="T250" s="766">
        <f>IFERROR(VLOOKUP($J250,'WM-AR'!$I$7:$AS$3267,18,FALSE),"")</f>
        <v>0</v>
      </c>
      <c r="U250" s="766" t="str">
        <f>IFERROR(VLOOKUP($J250,'WM-AR'!$I$7:$AS$3267,20,FALSE),"")</f>
        <v/>
      </c>
      <c r="V250" s="766">
        <f>IFERROR(VLOOKUP($J250,'WM-AR'!$I$7:$AS$3267,22,FALSE),"")</f>
        <v>0</v>
      </c>
      <c r="W250" s="766" t="str">
        <f>IFERROR(VLOOKUP($J250,'WM-AR'!$I$7:$AS$3267,24,FALSE),"")</f>
        <v/>
      </c>
      <c r="X250" s="766">
        <f>IFERROR(VLOOKUP($J250,'WM-AR'!$I$7:$AS$3267,25,FALSE),"")</f>
        <v>0</v>
      </c>
      <c r="Y250" s="766" t="str">
        <f>IFERROR(VLOOKUP($J250,'WM-AR'!$I$7:$AS$3267,26,FALSE),"")</f>
        <v/>
      </c>
      <c r="Z250" s="766">
        <f>IFERROR(VLOOKUP($J250,'WM-AR'!$I$7:$AS$3267,27,FALSE),"")</f>
        <v>0</v>
      </c>
      <c r="AA250" s="766">
        <f>IFERROR(VLOOKUP($J250,'WM-AR'!$I$7:$AS$3267,28,FALSE),"")</f>
        <v>0</v>
      </c>
      <c r="AB250" s="766">
        <f>IFERROR(VLOOKUP($J250,'WM-AR'!$I$7:$AS$3267,29,FALSE),"")</f>
        <v>0</v>
      </c>
      <c r="AC250" s="766">
        <f>IFERROR(VLOOKUP($J250,'WM-AR'!$I$7:$AS$3267,30,FALSE),"")</f>
        <v>0</v>
      </c>
      <c r="AD250" s="766">
        <f>IFERROR(VLOOKUP($J250,'WM-AR'!$I$7:$AS$3267,31,FALSE),"")</f>
        <v>0</v>
      </c>
      <c r="AE250" s="766">
        <f>IFERROR(VLOOKUP($J250,'WM-AR'!$I$7:$AS$3267,32,FALSE),"")</f>
        <v>0</v>
      </c>
      <c r="AF250" s="766" t="str">
        <f>IFERROR(VLOOKUP($J250,'WM-AR'!$I$7:$AS$3267,33,FALSE),"")</f>
        <v/>
      </c>
      <c r="AG250" s="767"/>
      <c r="AH250" s="768" t="s">
        <v>1678</v>
      </c>
      <c r="AI250" s="768" t="s">
        <v>2618</v>
      </c>
      <c r="AJ250" s="769"/>
      <c r="AK250" s="769" t="str">
        <f>L250</f>
        <v>M2</v>
      </c>
      <c r="AL250" s="770"/>
      <c r="AM250" s="88" t="str">
        <f>IF(AND(ISTEXT($E250),ISTEXT($B250)),"산출기준 &gt;&gt;  "&amp;_xlfn.XLOOKUP($E250,산출기준!$D:$D,산출기준!$E:$E,"매칭실패"),"")</f>
        <v/>
      </c>
    </row>
    <row r="251" spans="2:39" ht="33" customHeight="1" outlineLevel="1">
      <c r="B251" s="772"/>
      <c r="C251" s="773"/>
      <c r="D251" s="774"/>
      <c r="E251" s="761"/>
      <c r="F251" s="775"/>
      <c r="G251" s="759" t="str">
        <f t="shared" ref="G251:G253" si="79">IF(IF(O251=0,"",O251)&amp;" | "&amp;IF(P251=0,"",P251)&amp;" | "&amp;IF(R251=0,"",R251)&amp;" | "&amp;IF(S251=0,"",S251)=" |  |  | ","",IF(O251=0,"",O251)&amp;" | "&amp;IF(P251=0,"",P251)&amp;" | "&amp;IF(R251=0,"",R251)&amp;" | "&amp;IF(S251=0,"",S251))</f>
        <v xml:space="preserve">Plastering |  |  | </v>
      </c>
      <c r="H251" s="763" t="str">
        <v>A04AT198-00002</v>
      </c>
      <c r="I251" s="764" t="str">
        <f>IF(_xlfn.XLOOKUP(H251,'WM-AR'!I:I,'WM-AR'!F:F,"")=0,"",_xlfn.XLOOKUP(H251,'WM-AR'!I:I,'WM-AR'!F:F,""))</f>
        <v xml:space="preserve">A04AT198-00002 Finishing Work Plastering Work Plastering     for Internal Masonry Wall   </v>
      </c>
      <c r="J251" s="765" t="str">
        <f t="shared" ref="J251:J253" si="80">LEFT(I251,14)</f>
        <v>A04AT198-00002</v>
      </c>
      <c r="K251" s="766"/>
      <c r="L251" s="766" t="str">
        <f>IFERROR(VLOOKUP($J251,'WM-AR'!$I$7:$AS$3267,34,FALSE),"")</f>
        <v>M2</v>
      </c>
      <c r="M251" s="766" t="str">
        <f>IFERROR(VLOOKUP($J251,'WM-AR'!$I$7:$AS$3267,4,FALSE),"")</f>
        <v>Finishing Work</v>
      </c>
      <c r="N251" s="766" t="str">
        <f>IFERROR(VLOOKUP($J251,'WM-AR'!$I$7:$AS$3267,6,FALSE),"")</f>
        <v>Plastering Work</v>
      </c>
      <c r="O251" s="766" t="str">
        <f>IFERROR(VLOOKUP($J251,'WM-AR'!$I$7:$AS$3267,8,FALSE),"")</f>
        <v>Plastering</v>
      </c>
      <c r="P251" s="766">
        <f>IFERROR(VLOOKUP($J251,'WM-AR'!$I$7:$AS$3267,10,FALSE),"")</f>
        <v>0</v>
      </c>
      <c r="Q251" s="766">
        <f>IFERROR(VLOOKUP($J251,'WM-AR'!$I$7:$AS$3267,12,FALSE),"")</f>
        <v>0</v>
      </c>
      <c r="R251" s="766">
        <f>IFERROR(VLOOKUP($J251,'WM-AR'!$I$7:$AS$3267,14,FALSE),"")</f>
        <v>0</v>
      </c>
      <c r="S251" s="766">
        <f>IFERROR(VLOOKUP($J251,'WM-AR'!$I$7:$AS$3267,16,FALSE),"")</f>
        <v>0</v>
      </c>
      <c r="T251" s="766" t="str">
        <f>IFERROR(VLOOKUP($J251,'WM-AR'!$I$7:$AS$3267,18,FALSE),"")</f>
        <v>for Internal Masonry Wall</v>
      </c>
      <c r="U251" s="766" t="str">
        <f>IFERROR(VLOOKUP($J251,'WM-AR'!$I$7:$AS$3267,20,FALSE),"")</f>
        <v/>
      </c>
      <c r="V251" s="766">
        <f>IFERROR(VLOOKUP($J251,'WM-AR'!$I$7:$AS$3267,22,FALSE),"")</f>
        <v>0</v>
      </c>
      <c r="W251" s="766">
        <f>IFERROR(VLOOKUP($J251,'WM-AR'!$I$7:$AS$3267,24,FALSE),"")</f>
        <v>0</v>
      </c>
      <c r="X251" s="766">
        <f>IFERROR(VLOOKUP($J251,'WM-AR'!$I$7:$AS$3267,25,FALSE),"")</f>
        <v>0</v>
      </c>
      <c r="Y251" s="766" t="str">
        <f>IFERROR(VLOOKUP($J251,'WM-AR'!$I$7:$AS$3267,26,FALSE),"")</f>
        <v>THK=(  )mm</v>
      </c>
      <c r="Z251" s="766">
        <f>IFERROR(VLOOKUP($J251,'WM-AR'!$I$7:$AS$3267,27,FALSE),"")</f>
        <v>0</v>
      </c>
      <c r="AA251" s="766">
        <f>IFERROR(VLOOKUP($J251,'WM-AR'!$I$7:$AS$3267,28,FALSE),"")</f>
        <v>0</v>
      </c>
      <c r="AB251" s="766">
        <f>IFERROR(VLOOKUP($J251,'WM-AR'!$I$7:$AS$3267,29,FALSE),"")</f>
        <v>0</v>
      </c>
      <c r="AC251" s="766">
        <f>IFERROR(VLOOKUP($J251,'WM-AR'!$I$7:$AS$3267,30,FALSE),"")</f>
        <v>0</v>
      </c>
      <c r="AD251" s="766">
        <f>IFERROR(VLOOKUP($J251,'WM-AR'!$I$7:$AS$3267,31,FALSE),"")</f>
        <v>0</v>
      </c>
      <c r="AE251" s="766">
        <f>IFERROR(VLOOKUP($J251,'WM-AR'!$I$7:$AS$3267,32,FALSE),"")</f>
        <v>0</v>
      </c>
      <c r="AF251" s="766" t="str">
        <f>IFERROR(VLOOKUP($J251,'WM-AR'!$I$7:$AS$3267,33,FALSE),"")</f>
        <v/>
      </c>
      <c r="AG251" s="767"/>
      <c r="AH251" s="768" t="s">
        <v>1678</v>
      </c>
      <c r="AI251" s="785" t="s">
        <v>2609</v>
      </c>
      <c r="AJ251" s="769"/>
      <c r="AK251" s="769" t="str">
        <f>L251</f>
        <v>M2</v>
      </c>
      <c r="AL251" s="770"/>
      <c r="AM251" s="88" t="str">
        <f>IF(AND(ISTEXT($E251),ISTEXT($B251)),"산출기준 &gt;&gt;  "&amp;_xlfn.XLOOKUP($E251,산출기준!$D:$D,산출기준!$E:$E,"매칭실패"),"")</f>
        <v/>
      </c>
    </row>
    <row r="252" spans="2:39" ht="33" customHeight="1" outlineLevel="1">
      <c r="B252" s="772"/>
      <c r="C252" s="773"/>
      <c r="D252" s="774"/>
      <c r="E252" s="761"/>
      <c r="F252" s="775"/>
      <c r="G252" s="759" t="str">
        <f t="shared" si="79"/>
        <v/>
      </c>
      <c r="H252" s="763"/>
      <c r="I252" s="764" t="str">
        <f>IF(_xlfn.XLOOKUP(H252,'WM-AR'!I:I,'WM-AR'!F:F,"")=0,"",_xlfn.XLOOKUP(H252,'WM-AR'!I:I,'WM-AR'!F:F,""))</f>
        <v/>
      </c>
      <c r="J252" s="765" t="str">
        <f t="shared" si="80"/>
        <v/>
      </c>
      <c r="K252" s="766"/>
      <c r="L252" s="766" t="str">
        <f>IFERROR(VLOOKUP($J252,'WM-AR'!$I$7:$AS$3267,34,FALSE),"")</f>
        <v/>
      </c>
      <c r="M252" s="766" t="str">
        <f>IFERROR(VLOOKUP($J252,'WM-AR'!$I$7:$AS$3267,4,FALSE),"")</f>
        <v/>
      </c>
      <c r="N252" s="766" t="str">
        <f>IFERROR(VLOOKUP($J252,'WM-AR'!$I$7:$AS$3267,6,FALSE),"")</f>
        <v/>
      </c>
      <c r="O252" s="766" t="str">
        <f>IFERROR(VLOOKUP($J252,'WM-AR'!$I$7:$AS$3267,8,FALSE),"")</f>
        <v/>
      </c>
      <c r="P252" s="766" t="str">
        <f>IFERROR(VLOOKUP($J252,'WM-AR'!$I$7:$AS$3267,10,FALSE),"")</f>
        <v/>
      </c>
      <c r="Q252" s="766" t="str">
        <f>IFERROR(VLOOKUP($J252,'WM-AR'!$I$7:$AS$3267,12,FALSE),"")</f>
        <v/>
      </c>
      <c r="R252" s="766" t="str">
        <f>IFERROR(VLOOKUP($J252,'WM-AR'!$I$7:$AS$3267,14,FALSE),"")</f>
        <v/>
      </c>
      <c r="S252" s="766" t="str">
        <f>IFERROR(VLOOKUP($J252,'WM-AR'!$I$7:$AS$3267,16,FALSE),"")</f>
        <v/>
      </c>
      <c r="T252" s="766" t="str">
        <f>IFERROR(VLOOKUP($J252,'WM-AR'!$I$7:$AS$3267,18,FALSE),"")</f>
        <v/>
      </c>
      <c r="U252" s="766" t="str">
        <f>IFERROR(VLOOKUP($J252,'WM-AR'!$I$7:$AS$3267,20,FALSE),"")</f>
        <v/>
      </c>
      <c r="V252" s="766" t="str">
        <f>IFERROR(VLOOKUP($J252,'WM-AR'!$I$7:$AS$3267,22,FALSE),"")</f>
        <v/>
      </c>
      <c r="W252" s="766" t="str">
        <f>IFERROR(VLOOKUP($J252,'WM-AR'!$I$7:$AS$3267,24,FALSE),"")</f>
        <v/>
      </c>
      <c r="X252" s="766" t="str">
        <f>IFERROR(VLOOKUP($J252,'WM-AR'!$I$7:$AS$3267,25,FALSE),"")</f>
        <v/>
      </c>
      <c r="Y252" s="766" t="str">
        <f>IFERROR(VLOOKUP($J252,'WM-AR'!$I$7:$AS$3267,26,FALSE),"")</f>
        <v/>
      </c>
      <c r="Z252" s="766" t="str">
        <f>IFERROR(VLOOKUP($J252,'WM-AR'!$I$7:$AS$3267,27,FALSE),"")</f>
        <v/>
      </c>
      <c r="AA252" s="766" t="str">
        <f>IFERROR(VLOOKUP($J252,'WM-AR'!$I$7:$AS$3267,28,FALSE),"")</f>
        <v/>
      </c>
      <c r="AB252" s="766" t="str">
        <f>IFERROR(VLOOKUP($J252,'WM-AR'!$I$7:$AS$3267,29,FALSE),"")</f>
        <v/>
      </c>
      <c r="AC252" s="766" t="str">
        <f>IFERROR(VLOOKUP($J252,'WM-AR'!$I$7:$AS$3267,30,FALSE),"")</f>
        <v/>
      </c>
      <c r="AD252" s="766" t="str">
        <f>IFERROR(VLOOKUP($J252,'WM-AR'!$I$7:$AS$3267,31,FALSE),"")</f>
        <v/>
      </c>
      <c r="AE252" s="766" t="str">
        <f>IFERROR(VLOOKUP($J252,'WM-AR'!$I$7:$AS$3267,32,FALSE),"")</f>
        <v/>
      </c>
      <c r="AF252" s="766" t="str">
        <f>IFERROR(VLOOKUP($J252,'WM-AR'!$I$7:$AS$3267,33,FALSE),"")</f>
        <v/>
      </c>
      <c r="AG252" s="767"/>
      <c r="AH252" s="768"/>
      <c r="AI252" s="768"/>
      <c r="AJ252" s="769"/>
      <c r="AK252" s="769" t="str">
        <f>L252</f>
        <v/>
      </c>
      <c r="AL252" s="770"/>
      <c r="AM252" s="88" t="str">
        <f>IF(AND(ISTEXT($E252),ISTEXT($B252)),"산출기준 &gt;&gt;  "&amp;_xlfn.XLOOKUP($E252,산출기준!$D:$D,산출기준!$E:$E,"매칭실패"),"")</f>
        <v/>
      </c>
    </row>
    <row r="253" spans="2:39" s="600" customFormat="1" ht="33" customHeight="1" outlineLevel="1">
      <c r="B253" s="783"/>
      <c r="C253" s="774"/>
      <c r="D253" s="774"/>
      <c r="E253" s="777"/>
      <c r="F253" s="784"/>
      <c r="G253" s="760" t="str">
        <f t="shared" si="79"/>
        <v/>
      </c>
      <c r="H253" s="760"/>
      <c r="I253" s="779"/>
      <c r="J253" s="780" t="str">
        <f t="shared" si="80"/>
        <v/>
      </c>
      <c r="K253" s="781"/>
      <c r="L253" s="781" t="str">
        <f>IFERROR(VLOOKUP($J253,'WM-AR'!$I$7:$AS$3267,34,FALSE),"")</f>
        <v/>
      </c>
      <c r="M253" s="781" t="str">
        <f>IFERROR(VLOOKUP($J253,'WM-AR'!$I$7:$AS$3267,4,FALSE),"")</f>
        <v/>
      </c>
      <c r="N253" s="781" t="str">
        <f>IFERROR(VLOOKUP($J253,'WM-AR'!$I$7:$AS$3267,6,FALSE),"")</f>
        <v/>
      </c>
      <c r="O253" s="781" t="str">
        <f>IFERROR(VLOOKUP($J253,'WM-AR'!$I$7:$AS$3267,8,FALSE),"")</f>
        <v/>
      </c>
      <c r="P253" s="781" t="str">
        <f>IFERROR(VLOOKUP($J253,'WM-AR'!$I$7:$AS$3267,10,FALSE),"")</f>
        <v/>
      </c>
      <c r="Q253" s="781" t="str">
        <f>IFERROR(VLOOKUP($J253,'WM-AR'!$I$7:$AS$3267,12,FALSE),"")</f>
        <v/>
      </c>
      <c r="R253" s="781" t="str">
        <f>IFERROR(VLOOKUP($J253,'WM-AR'!$I$7:$AS$3267,14,FALSE),"")</f>
        <v/>
      </c>
      <c r="S253" s="781" t="str">
        <f>IFERROR(VLOOKUP($J253,'WM-AR'!$I$7:$AS$3267,16,FALSE),"")</f>
        <v/>
      </c>
      <c r="T253" s="781" t="str">
        <f>IFERROR(VLOOKUP($J253,'WM-AR'!$I$7:$AS$3267,18,FALSE),"")</f>
        <v/>
      </c>
      <c r="U253" s="781" t="str">
        <f>IFERROR(VLOOKUP($J253,'WM-AR'!$I$7:$AS$3267,20,FALSE),"")</f>
        <v/>
      </c>
      <c r="V253" s="781" t="str">
        <f>IFERROR(VLOOKUP($J253,'WM-AR'!$I$7:$AS$3267,22,FALSE),"")</f>
        <v/>
      </c>
      <c r="W253" s="781" t="str">
        <f>IFERROR(VLOOKUP($J253,'WM-AR'!$I$7:$AS$3267,24,FALSE),"")</f>
        <v/>
      </c>
      <c r="X253" s="781" t="str">
        <f>IFERROR(VLOOKUP($J253,'WM-AR'!$I$7:$AS$3267,25,FALSE),"")</f>
        <v/>
      </c>
      <c r="Y253" s="781" t="str">
        <f>IFERROR(VLOOKUP($J253,'WM-AR'!$I$7:$AS$3267,26,FALSE),"")</f>
        <v/>
      </c>
      <c r="Z253" s="781" t="str">
        <f>IFERROR(VLOOKUP($J253,'WM-AR'!$I$7:$AS$3267,27,FALSE),"")</f>
        <v/>
      </c>
      <c r="AA253" s="781" t="str">
        <f>IFERROR(VLOOKUP($J253,'WM-AR'!$I$7:$AS$3267,28,FALSE),"")</f>
        <v/>
      </c>
      <c r="AB253" s="781" t="str">
        <f>IFERROR(VLOOKUP($J253,'WM-AR'!$I$7:$AS$3267,29,FALSE),"")</f>
        <v/>
      </c>
      <c r="AC253" s="781" t="str">
        <f>IFERROR(VLOOKUP($J253,'WM-AR'!$I$7:$AS$3267,30,FALSE),"")</f>
        <v/>
      </c>
      <c r="AD253" s="781" t="str">
        <f>IFERROR(VLOOKUP($J253,'WM-AR'!$I$7:$AS$3267,31,FALSE),"")</f>
        <v/>
      </c>
      <c r="AE253" s="781" t="str">
        <f>IFERROR(VLOOKUP($J253,'WM-AR'!$I$7:$AS$3267,32,FALSE),"")</f>
        <v/>
      </c>
      <c r="AF253" s="781" t="str">
        <f>IFERROR(VLOOKUP($J253,'WM-AR'!$I$7:$AS$3267,33,FALSE),"")</f>
        <v/>
      </c>
      <c r="AG253" s="767"/>
      <c r="AH253" s="768"/>
      <c r="AI253" s="768"/>
      <c r="AJ253" s="782"/>
      <c r="AK253" s="782" t="str">
        <f>L253</f>
        <v/>
      </c>
      <c r="AL253" s="779"/>
      <c r="AM253" s="600" t="str">
        <f>IF(AND(ISTEXT($E253),ISTEXT($B253)),"산출기준 &gt;&gt;  "&amp;_xlfn.XLOOKUP($E253,산출기준!$D:$D,산출기준!$E:$E,"매칭실패"),"")</f>
        <v/>
      </c>
    </row>
    <row r="254" spans="2:39" outlineLevel="1">
      <c r="B254" s="744"/>
      <c r="C254" s="745"/>
      <c r="D254" s="746"/>
      <c r="E254" s="747" t="s">
        <v>2610</v>
      </c>
      <c r="F254" s="745" t="s">
        <v>2601</v>
      </c>
      <c r="G254" s="748" t="str">
        <f>VLOOKUP(E254,'참조용_Int Finish_Style-WM_DB'!$C$5:$D$133,2,FALSE)</f>
        <v xml:space="preserve"> | A04AM079-00001 |  | </v>
      </c>
      <c r="H254" s="749"/>
      <c r="I254" s="750"/>
      <c r="J254" s="751"/>
      <c r="K254" s="752"/>
      <c r="L254" s="752"/>
      <c r="M254" s="752"/>
      <c r="N254" s="752"/>
      <c r="O254" s="752"/>
      <c r="P254" s="752"/>
      <c r="Q254" s="752"/>
      <c r="R254" s="752"/>
      <c r="S254" s="752"/>
      <c r="T254" s="752"/>
      <c r="U254" s="752"/>
      <c r="V254" s="752"/>
      <c r="W254" s="752"/>
      <c r="X254" s="752"/>
      <c r="Y254" s="752"/>
      <c r="Z254" s="752"/>
      <c r="AA254" s="752"/>
      <c r="AB254" s="752"/>
      <c r="AC254" s="752"/>
      <c r="AD254" s="752"/>
      <c r="AE254" s="752"/>
      <c r="AF254" s="753"/>
      <c r="AG254" s="754"/>
      <c r="AH254" s="755"/>
      <c r="AI254" s="755"/>
      <c r="AJ254" s="753"/>
      <c r="AK254" s="756"/>
      <c r="AL254" s="771"/>
      <c r="AM254" s="88" t="str">
        <f>IF(AND(ISTEXT($E254),ISTEXT($B254)),"산출기준 &gt;&gt;  "&amp;_xlfn.XLOOKUP($E254,산출기준!$D:$D,산출기준!$E:$E,"매칭실패"),"")</f>
        <v/>
      </c>
    </row>
    <row r="255" spans="2:39" ht="33" customHeight="1" outlineLevel="1">
      <c r="B255" s="772"/>
      <c r="C255" s="773"/>
      <c r="D255" s="774"/>
      <c r="E255" s="761"/>
      <c r="F255" s="775"/>
      <c r="G255" s="759" t="str">
        <f>IF(IF(O255=0,"",O255)&amp;" | "&amp;IF(P255=0,"",P255)&amp;" | "&amp;IF(R255=0,"",R255)&amp;" | "&amp;IF(S255=0,"",S255)=" |  |  | ","",IF(O255=0,"",O255)&amp;" | "&amp;IF(P255=0,"",P255)&amp;" | "&amp;IF(R255=0,"",R255)&amp;" | "&amp;IF(S255=0,"",S255))</f>
        <v xml:space="preserve">Ceiling Painting | Acrylic Emulsion Paint |  | </v>
      </c>
      <c r="H255" s="763" t="str" cm="1">
        <f t="array" ref="H255">_xlfn.TEXTSPLIT(G254,," | ",TRUE)</f>
        <v>A04AM079-00001</v>
      </c>
      <c r="I255" s="764" t="str">
        <f>IF(_xlfn.XLOOKUP(H255,'WM-AR'!I:I,'WM-AR'!F:F,"")=0,"",_xlfn.XLOOKUP(H255,'WM-AR'!I:I,'WM-AR'!F:F,""))</f>
        <v xml:space="preserve">A04AM079-00001 Finishing Work Painting Work Ceiling Painting Acrylic Emulsion Paint       </v>
      </c>
      <c r="J255" s="765" t="str">
        <f>LEFT(I255,14)</f>
        <v>A04AM079-00001</v>
      </c>
      <c r="K255" s="766"/>
      <c r="L255" s="766" t="str">
        <f>IFERROR(VLOOKUP($J255,'WM-AR'!$I$7:$AS$3267,34,FALSE),"")</f>
        <v>M2</v>
      </c>
      <c r="M255" s="766" t="str">
        <f>IFERROR(VLOOKUP($J255,'WM-AR'!$I$7:$AS$3267,4,FALSE),"")</f>
        <v>Finishing Work</v>
      </c>
      <c r="N255" s="766" t="str">
        <f>IFERROR(VLOOKUP($J255,'WM-AR'!$I$7:$AS$3267,6,FALSE),"")</f>
        <v>Painting Work</v>
      </c>
      <c r="O255" s="766" t="str">
        <f>IFERROR(VLOOKUP($J255,'WM-AR'!$I$7:$AS$3267,8,FALSE),"")</f>
        <v>Ceiling Painting</v>
      </c>
      <c r="P255" s="766" t="str">
        <f>IFERROR(VLOOKUP($J255,'WM-AR'!$I$7:$AS$3267,10,FALSE),"")</f>
        <v>Acrylic Emulsion Paint</v>
      </c>
      <c r="Q255" s="766">
        <f>IFERROR(VLOOKUP($J255,'WM-AR'!$I$7:$AS$3267,12,FALSE),"")</f>
        <v>0</v>
      </c>
      <c r="R255" s="766">
        <f>IFERROR(VLOOKUP($J255,'WM-AR'!$I$7:$AS$3267,14,FALSE),"")</f>
        <v>0</v>
      </c>
      <c r="S255" s="766">
        <f>IFERROR(VLOOKUP($J255,'WM-AR'!$I$7:$AS$3267,16,FALSE),"")</f>
        <v>0</v>
      </c>
      <c r="T255" s="766">
        <f>IFERROR(VLOOKUP($J255,'WM-AR'!$I$7:$AS$3267,18,FALSE),"")</f>
        <v>0</v>
      </c>
      <c r="U255" s="766" t="str">
        <f>IFERROR(VLOOKUP($J255,'WM-AR'!$I$7:$AS$3267,20,FALSE),"")</f>
        <v/>
      </c>
      <c r="V255" s="766">
        <f>IFERROR(VLOOKUP($J255,'WM-AR'!$I$7:$AS$3267,22,FALSE),"")</f>
        <v>0</v>
      </c>
      <c r="W255" s="766" t="str">
        <f>IFERROR(VLOOKUP($J255,'WM-AR'!$I$7:$AS$3267,24,FALSE),"")</f>
        <v/>
      </c>
      <c r="X255" s="766">
        <f>IFERROR(VLOOKUP($J255,'WM-AR'!$I$7:$AS$3267,25,FALSE),"")</f>
        <v>0</v>
      </c>
      <c r="Y255" s="766" t="str">
        <f>IFERROR(VLOOKUP($J255,'WM-AR'!$I$7:$AS$3267,26,FALSE),"")</f>
        <v/>
      </c>
      <c r="Z255" s="766">
        <f>IFERROR(VLOOKUP($J255,'WM-AR'!$I$7:$AS$3267,27,FALSE),"")</f>
        <v>0</v>
      </c>
      <c r="AA255" s="766">
        <f>IFERROR(VLOOKUP($J255,'WM-AR'!$I$7:$AS$3267,28,FALSE),"")</f>
        <v>0</v>
      </c>
      <c r="AB255" s="766">
        <f>IFERROR(VLOOKUP($J255,'WM-AR'!$I$7:$AS$3267,29,FALSE),"")</f>
        <v>0</v>
      </c>
      <c r="AC255" s="766">
        <f>IFERROR(VLOOKUP($J255,'WM-AR'!$I$7:$AS$3267,30,FALSE),"")</f>
        <v>0</v>
      </c>
      <c r="AD255" s="766">
        <f>IFERROR(VLOOKUP($J255,'WM-AR'!$I$7:$AS$3267,31,FALSE),"")</f>
        <v>0</v>
      </c>
      <c r="AE255" s="766">
        <f>IFERROR(VLOOKUP($J255,'WM-AR'!$I$7:$AS$3267,32,FALSE),"")</f>
        <v>0</v>
      </c>
      <c r="AF255" s="766" t="str">
        <f>IFERROR(VLOOKUP($J255,'WM-AR'!$I$7:$AS$3267,33,FALSE),"")</f>
        <v/>
      </c>
      <c r="AG255" s="767"/>
      <c r="AH255" s="768" t="s">
        <v>2611</v>
      </c>
      <c r="AI255" s="768" t="s">
        <v>2611</v>
      </c>
      <c r="AJ255" s="769"/>
      <c r="AK255" s="769" t="str">
        <f>L255</f>
        <v>M2</v>
      </c>
      <c r="AL255" s="770" t="s">
        <v>2612</v>
      </c>
      <c r="AM255" s="88" t="str">
        <f>IF(AND(ISTEXT($E255),ISTEXT($B255)),"산출기준 &gt;&gt;  "&amp;_xlfn.XLOOKUP($E255,산출기준!$D:$D,산출기준!$E:$E,"매칭실패"),"")</f>
        <v/>
      </c>
    </row>
    <row r="256" spans="2:39" ht="33" customHeight="1" outlineLevel="1">
      <c r="B256" s="772"/>
      <c r="C256" s="773"/>
      <c r="D256" s="774"/>
      <c r="E256" s="761"/>
      <c r="F256" s="775"/>
      <c r="G256" s="759" t="str">
        <f t="shared" ref="G256:G258" si="81">IF(IF(O256=0,"",O256)&amp;" | "&amp;IF(P256=0,"",P256)&amp;" | "&amp;IF(R256=0,"",R256)&amp;" | "&amp;IF(S256=0,"",S256)=" |  |  | ","",IF(O256=0,"",O256)&amp;" | "&amp;IF(P256=0,"",P256)&amp;" | "&amp;IF(R256=0,"",R256)&amp;" | "&amp;IF(S256=0,"",S256))</f>
        <v/>
      </c>
      <c r="H256" s="763"/>
      <c r="I256" s="764" t="str">
        <f>IF(_xlfn.XLOOKUP(H256,'WM-AR'!I:I,'WM-AR'!F:F,"")=0,"",_xlfn.XLOOKUP(H256,'WM-AR'!I:I,'WM-AR'!F:F,""))</f>
        <v/>
      </c>
      <c r="J256" s="765" t="str">
        <f t="shared" ref="J256:J258" si="82">LEFT(I256,14)</f>
        <v/>
      </c>
      <c r="K256" s="766"/>
      <c r="L256" s="766" t="str">
        <f>IFERROR(VLOOKUP($J256,'WM-AR'!$I$7:$AS$3267,34,FALSE),"")</f>
        <v/>
      </c>
      <c r="M256" s="766" t="str">
        <f>IFERROR(VLOOKUP($J256,'WM-AR'!$I$7:$AS$3267,4,FALSE),"")</f>
        <v/>
      </c>
      <c r="N256" s="766" t="str">
        <f>IFERROR(VLOOKUP($J256,'WM-AR'!$I$7:$AS$3267,6,FALSE),"")</f>
        <v/>
      </c>
      <c r="O256" s="766" t="str">
        <f>IFERROR(VLOOKUP($J256,'WM-AR'!$I$7:$AS$3267,8,FALSE),"")</f>
        <v/>
      </c>
      <c r="P256" s="766" t="str">
        <f>IFERROR(VLOOKUP($J256,'WM-AR'!$I$7:$AS$3267,10,FALSE),"")</f>
        <v/>
      </c>
      <c r="Q256" s="766" t="str">
        <f>IFERROR(VLOOKUP($J256,'WM-AR'!$I$7:$AS$3267,12,FALSE),"")</f>
        <v/>
      </c>
      <c r="R256" s="766" t="str">
        <f>IFERROR(VLOOKUP($J256,'WM-AR'!$I$7:$AS$3267,14,FALSE),"")</f>
        <v/>
      </c>
      <c r="S256" s="766" t="str">
        <f>IFERROR(VLOOKUP($J256,'WM-AR'!$I$7:$AS$3267,16,FALSE),"")</f>
        <v/>
      </c>
      <c r="T256" s="766" t="str">
        <f>IFERROR(VLOOKUP($J256,'WM-AR'!$I$7:$AS$3267,18,FALSE),"")</f>
        <v/>
      </c>
      <c r="U256" s="766" t="str">
        <f>IFERROR(VLOOKUP($J256,'WM-AR'!$I$7:$AS$3267,20,FALSE),"")</f>
        <v/>
      </c>
      <c r="V256" s="766" t="str">
        <f>IFERROR(VLOOKUP($J256,'WM-AR'!$I$7:$AS$3267,22,FALSE),"")</f>
        <v/>
      </c>
      <c r="W256" s="766" t="str">
        <f>IFERROR(VLOOKUP($J256,'WM-AR'!$I$7:$AS$3267,24,FALSE),"")</f>
        <v/>
      </c>
      <c r="X256" s="766" t="str">
        <f>IFERROR(VLOOKUP($J256,'WM-AR'!$I$7:$AS$3267,25,FALSE),"")</f>
        <v/>
      </c>
      <c r="Y256" s="766" t="str">
        <f>IFERROR(VLOOKUP($J256,'WM-AR'!$I$7:$AS$3267,26,FALSE),"")</f>
        <v/>
      </c>
      <c r="Z256" s="766" t="str">
        <f>IFERROR(VLOOKUP($J256,'WM-AR'!$I$7:$AS$3267,27,FALSE),"")</f>
        <v/>
      </c>
      <c r="AA256" s="766" t="str">
        <f>IFERROR(VLOOKUP($J256,'WM-AR'!$I$7:$AS$3267,28,FALSE),"")</f>
        <v/>
      </c>
      <c r="AB256" s="766" t="str">
        <f>IFERROR(VLOOKUP($J256,'WM-AR'!$I$7:$AS$3267,29,FALSE),"")</f>
        <v/>
      </c>
      <c r="AC256" s="766" t="str">
        <f>IFERROR(VLOOKUP($J256,'WM-AR'!$I$7:$AS$3267,30,FALSE),"")</f>
        <v/>
      </c>
      <c r="AD256" s="766" t="str">
        <f>IFERROR(VLOOKUP($J256,'WM-AR'!$I$7:$AS$3267,31,FALSE),"")</f>
        <v/>
      </c>
      <c r="AE256" s="766" t="str">
        <f>IFERROR(VLOOKUP($J256,'WM-AR'!$I$7:$AS$3267,32,FALSE),"")</f>
        <v/>
      </c>
      <c r="AF256" s="766" t="str">
        <f>IFERROR(VLOOKUP($J256,'WM-AR'!$I$7:$AS$3267,33,FALSE),"")</f>
        <v/>
      </c>
      <c r="AG256" s="767"/>
      <c r="AH256" s="768"/>
      <c r="AI256" s="768"/>
      <c r="AJ256" s="769"/>
      <c r="AK256" s="769" t="str">
        <f>L256</f>
        <v/>
      </c>
      <c r="AL256" s="770"/>
      <c r="AM256" s="88" t="str">
        <f>IF(AND(ISTEXT($E256),ISTEXT($B256)),"산출기준 &gt;&gt;  "&amp;_xlfn.XLOOKUP($E256,산출기준!$D:$D,산출기준!$E:$E,"매칭실패"),"")</f>
        <v/>
      </c>
    </row>
    <row r="257" spans="2:39" ht="33" customHeight="1" outlineLevel="1">
      <c r="B257" s="772"/>
      <c r="C257" s="773"/>
      <c r="D257" s="774"/>
      <c r="E257" s="761"/>
      <c r="F257" s="775"/>
      <c r="G257" s="759" t="str">
        <f t="shared" si="81"/>
        <v/>
      </c>
      <c r="H257" s="763"/>
      <c r="I257" s="764" t="str">
        <f>IF(_xlfn.XLOOKUP(H257,'WM-AR'!I:I,'WM-AR'!F:F,"")=0,"",_xlfn.XLOOKUP(H257,'WM-AR'!I:I,'WM-AR'!F:F,""))</f>
        <v/>
      </c>
      <c r="J257" s="765" t="str">
        <f t="shared" si="82"/>
        <v/>
      </c>
      <c r="K257" s="766"/>
      <c r="L257" s="766" t="str">
        <f>IFERROR(VLOOKUP($J257,'WM-AR'!$I$7:$AS$3267,34,FALSE),"")</f>
        <v/>
      </c>
      <c r="M257" s="766" t="str">
        <f>IFERROR(VLOOKUP($J257,'WM-AR'!$I$7:$AS$3267,4,FALSE),"")</f>
        <v/>
      </c>
      <c r="N257" s="766" t="str">
        <f>IFERROR(VLOOKUP($J257,'WM-AR'!$I$7:$AS$3267,6,FALSE),"")</f>
        <v/>
      </c>
      <c r="O257" s="766" t="str">
        <f>IFERROR(VLOOKUP($J257,'WM-AR'!$I$7:$AS$3267,8,FALSE),"")</f>
        <v/>
      </c>
      <c r="P257" s="766" t="str">
        <f>IFERROR(VLOOKUP($J257,'WM-AR'!$I$7:$AS$3267,10,FALSE),"")</f>
        <v/>
      </c>
      <c r="Q257" s="766" t="str">
        <f>IFERROR(VLOOKUP($J257,'WM-AR'!$I$7:$AS$3267,12,FALSE),"")</f>
        <v/>
      </c>
      <c r="R257" s="766" t="str">
        <f>IFERROR(VLOOKUP($J257,'WM-AR'!$I$7:$AS$3267,14,FALSE),"")</f>
        <v/>
      </c>
      <c r="S257" s="766" t="str">
        <f>IFERROR(VLOOKUP($J257,'WM-AR'!$I$7:$AS$3267,16,FALSE),"")</f>
        <v/>
      </c>
      <c r="T257" s="766" t="str">
        <f>IFERROR(VLOOKUP($J257,'WM-AR'!$I$7:$AS$3267,18,FALSE),"")</f>
        <v/>
      </c>
      <c r="U257" s="766" t="str">
        <f>IFERROR(VLOOKUP($J257,'WM-AR'!$I$7:$AS$3267,20,FALSE),"")</f>
        <v/>
      </c>
      <c r="V257" s="766" t="str">
        <f>IFERROR(VLOOKUP($J257,'WM-AR'!$I$7:$AS$3267,22,FALSE),"")</f>
        <v/>
      </c>
      <c r="W257" s="766" t="str">
        <f>IFERROR(VLOOKUP($J257,'WM-AR'!$I$7:$AS$3267,24,FALSE),"")</f>
        <v/>
      </c>
      <c r="X257" s="766" t="str">
        <f>IFERROR(VLOOKUP($J257,'WM-AR'!$I$7:$AS$3267,25,FALSE),"")</f>
        <v/>
      </c>
      <c r="Y257" s="766" t="str">
        <f>IFERROR(VLOOKUP($J257,'WM-AR'!$I$7:$AS$3267,26,FALSE),"")</f>
        <v/>
      </c>
      <c r="Z257" s="766" t="str">
        <f>IFERROR(VLOOKUP($J257,'WM-AR'!$I$7:$AS$3267,27,FALSE),"")</f>
        <v/>
      </c>
      <c r="AA257" s="766" t="str">
        <f>IFERROR(VLOOKUP($J257,'WM-AR'!$I$7:$AS$3267,28,FALSE),"")</f>
        <v/>
      </c>
      <c r="AB257" s="766" t="str">
        <f>IFERROR(VLOOKUP($J257,'WM-AR'!$I$7:$AS$3267,29,FALSE),"")</f>
        <v/>
      </c>
      <c r="AC257" s="766" t="str">
        <f>IFERROR(VLOOKUP($J257,'WM-AR'!$I$7:$AS$3267,30,FALSE),"")</f>
        <v/>
      </c>
      <c r="AD257" s="766" t="str">
        <f>IFERROR(VLOOKUP($J257,'WM-AR'!$I$7:$AS$3267,31,FALSE),"")</f>
        <v/>
      </c>
      <c r="AE257" s="766" t="str">
        <f>IFERROR(VLOOKUP($J257,'WM-AR'!$I$7:$AS$3267,32,FALSE),"")</f>
        <v/>
      </c>
      <c r="AF257" s="766" t="str">
        <f>IFERROR(VLOOKUP($J257,'WM-AR'!$I$7:$AS$3267,33,FALSE),"")</f>
        <v/>
      </c>
      <c r="AG257" s="767"/>
      <c r="AH257" s="768"/>
      <c r="AI257" s="768"/>
      <c r="AJ257" s="769"/>
      <c r="AK257" s="769" t="str">
        <f>L257</f>
        <v/>
      </c>
      <c r="AL257" s="770"/>
      <c r="AM257" s="88" t="str">
        <f>IF(AND(ISTEXT($E257),ISTEXT($B257)),"산출기준 &gt;&gt;  "&amp;_xlfn.XLOOKUP($E257,산출기준!$D:$D,산출기준!$E:$E,"매칭실패"),"")</f>
        <v/>
      </c>
    </row>
    <row r="258" spans="2:39" s="600" customFormat="1" ht="33" customHeight="1" outlineLevel="1">
      <c r="B258" s="783"/>
      <c r="C258" s="774"/>
      <c r="D258" s="774"/>
      <c r="E258" s="777"/>
      <c r="F258" s="784"/>
      <c r="G258" s="760" t="str">
        <f t="shared" si="81"/>
        <v/>
      </c>
      <c r="H258" s="760"/>
      <c r="I258" s="779"/>
      <c r="J258" s="780" t="str">
        <f t="shared" si="82"/>
        <v/>
      </c>
      <c r="K258" s="781"/>
      <c r="L258" s="781" t="str">
        <f>IFERROR(VLOOKUP($J258,'WM-AR'!$I$7:$AS$3267,34,FALSE),"")</f>
        <v/>
      </c>
      <c r="M258" s="781" t="str">
        <f>IFERROR(VLOOKUP($J258,'WM-AR'!$I$7:$AS$3267,4,FALSE),"")</f>
        <v/>
      </c>
      <c r="N258" s="781" t="str">
        <f>IFERROR(VLOOKUP($J258,'WM-AR'!$I$7:$AS$3267,6,FALSE),"")</f>
        <v/>
      </c>
      <c r="O258" s="781" t="str">
        <f>IFERROR(VLOOKUP($J258,'WM-AR'!$I$7:$AS$3267,8,FALSE),"")</f>
        <v/>
      </c>
      <c r="P258" s="781" t="str">
        <f>IFERROR(VLOOKUP($J258,'WM-AR'!$I$7:$AS$3267,10,FALSE),"")</f>
        <v/>
      </c>
      <c r="Q258" s="781" t="str">
        <f>IFERROR(VLOOKUP($J258,'WM-AR'!$I$7:$AS$3267,12,FALSE),"")</f>
        <v/>
      </c>
      <c r="R258" s="781" t="str">
        <f>IFERROR(VLOOKUP($J258,'WM-AR'!$I$7:$AS$3267,14,FALSE),"")</f>
        <v/>
      </c>
      <c r="S258" s="781" t="str">
        <f>IFERROR(VLOOKUP($J258,'WM-AR'!$I$7:$AS$3267,16,FALSE),"")</f>
        <v/>
      </c>
      <c r="T258" s="781" t="str">
        <f>IFERROR(VLOOKUP($J258,'WM-AR'!$I$7:$AS$3267,18,FALSE),"")</f>
        <v/>
      </c>
      <c r="U258" s="781" t="str">
        <f>IFERROR(VLOOKUP($J258,'WM-AR'!$I$7:$AS$3267,20,FALSE),"")</f>
        <v/>
      </c>
      <c r="V258" s="781" t="str">
        <f>IFERROR(VLOOKUP($J258,'WM-AR'!$I$7:$AS$3267,22,FALSE),"")</f>
        <v/>
      </c>
      <c r="W258" s="781" t="str">
        <f>IFERROR(VLOOKUP($J258,'WM-AR'!$I$7:$AS$3267,24,FALSE),"")</f>
        <v/>
      </c>
      <c r="X258" s="781" t="str">
        <f>IFERROR(VLOOKUP($J258,'WM-AR'!$I$7:$AS$3267,25,FALSE),"")</f>
        <v/>
      </c>
      <c r="Y258" s="781" t="str">
        <f>IFERROR(VLOOKUP($J258,'WM-AR'!$I$7:$AS$3267,26,FALSE),"")</f>
        <v/>
      </c>
      <c r="Z258" s="781" t="str">
        <f>IFERROR(VLOOKUP($J258,'WM-AR'!$I$7:$AS$3267,27,FALSE),"")</f>
        <v/>
      </c>
      <c r="AA258" s="781" t="str">
        <f>IFERROR(VLOOKUP($J258,'WM-AR'!$I$7:$AS$3267,28,FALSE),"")</f>
        <v/>
      </c>
      <c r="AB258" s="781" t="str">
        <f>IFERROR(VLOOKUP($J258,'WM-AR'!$I$7:$AS$3267,29,FALSE),"")</f>
        <v/>
      </c>
      <c r="AC258" s="781" t="str">
        <f>IFERROR(VLOOKUP($J258,'WM-AR'!$I$7:$AS$3267,30,FALSE),"")</f>
        <v/>
      </c>
      <c r="AD258" s="781" t="str">
        <f>IFERROR(VLOOKUP($J258,'WM-AR'!$I$7:$AS$3267,31,FALSE),"")</f>
        <v/>
      </c>
      <c r="AE258" s="781" t="str">
        <f>IFERROR(VLOOKUP($J258,'WM-AR'!$I$7:$AS$3267,32,FALSE),"")</f>
        <v/>
      </c>
      <c r="AF258" s="781" t="str">
        <f>IFERROR(VLOOKUP($J258,'WM-AR'!$I$7:$AS$3267,33,FALSE),"")</f>
        <v/>
      </c>
      <c r="AG258" s="767"/>
      <c r="AH258" s="768"/>
      <c r="AI258" s="768"/>
      <c r="AJ258" s="782"/>
      <c r="AK258" s="782" t="str">
        <f>L258</f>
        <v/>
      </c>
      <c r="AL258" s="779"/>
      <c r="AM258" s="600" t="str">
        <f>IF(AND(ISTEXT($E258),ISTEXT($B258)),"산출기준 &gt;&gt;  "&amp;_xlfn.XLOOKUP($E258,산출기준!$D:$D,산출기준!$E:$E,"매칭실패"),"")</f>
        <v/>
      </c>
    </row>
    <row r="259" spans="2:39">
      <c r="B259" s="658"/>
      <c r="C259" s="659"/>
      <c r="D259" s="660"/>
      <c r="E259" s="659"/>
      <c r="F259" s="661"/>
      <c r="G259" s="662"/>
      <c r="H259" s="663"/>
      <c r="I259" s="662"/>
      <c r="J259" s="652"/>
      <c r="K259" s="664"/>
      <c r="L259" s="664"/>
      <c r="M259" s="664"/>
      <c r="N259" s="664"/>
      <c r="O259" s="664"/>
      <c r="P259" s="664"/>
      <c r="Q259" s="664"/>
      <c r="R259" s="664"/>
      <c r="S259" s="664"/>
      <c r="T259" s="664"/>
      <c r="U259" s="664"/>
      <c r="V259" s="664"/>
      <c r="W259" s="664"/>
      <c r="X259" s="664"/>
      <c r="Y259" s="664"/>
      <c r="Z259" s="664"/>
      <c r="AA259" s="664"/>
      <c r="AB259" s="664"/>
      <c r="AC259" s="664"/>
      <c r="AD259" s="664"/>
      <c r="AE259" s="664"/>
      <c r="AF259" s="664"/>
      <c r="AG259" s="660"/>
      <c r="AH259" s="665"/>
      <c r="AI259" s="665"/>
      <c r="AJ259" s="666"/>
      <c r="AK259" s="666"/>
      <c r="AL259" s="662"/>
      <c r="AM259" s="88" t="str">
        <f>IF(AND(ISTEXT($E259),ISTEXT($B259)),"산출기준 &gt;&gt;  "&amp;_xlfn.XLOOKUP($E259,산출기준!$D:$D,산출기준!$E:$E,"매칭실패"),"")</f>
        <v/>
      </c>
    </row>
    <row r="260" spans="2:39" ht="34.9" customHeight="1">
      <c r="B260" s="667" t="s">
        <v>2592</v>
      </c>
      <c r="C260" s="668" t="s">
        <v>2016</v>
      </c>
      <c r="D260" s="669"/>
      <c r="E260" s="668" t="s">
        <v>2593</v>
      </c>
      <c r="F260" s="670" t="str">
        <f ca="1">_xlfn.CONCAT("H_",G260)</f>
        <v>H_F31A  /  B32  /  W32B  /  C96A</v>
      </c>
      <c r="G260" s="671" t="str" cm="1">
        <f t="array" aca="1" ref="G260"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F31A  /  B32  /  W32B  /  C96A</v>
      </c>
      <c r="H260" s="672"/>
      <c r="I260" s="673"/>
      <c r="J260" s="674"/>
      <c r="K260" s="674"/>
      <c r="L260" s="674"/>
      <c r="M260" s="674"/>
      <c r="N260" s="674"/>
      <c r="O260" s="675"/>
      <c r="P260" s="676"/>
      <c r="Q260" s="677"/>
      <c r="R260" s="677"/>
      <c r="S260" s="677"/>
      <c r="T260" s="677"/>
      <c r="U260" s="677"/>
      <c r="V260" s="677"/>
      <c r="W260" s="678"/>
      <c r="X260" s="679"/>
      <c r="Y260" s="679"/>
      <c r="Z260" s="679"/>
      <c r="AA260" s="679"/>
      <c r="AB260" s="679"/>
      <c r="AC260" s="679"/>
      <c r="AD260" s="679"/>
      <c r="AE260" s="679"/>
      <c r="AF260" s="679"/>
      <c r="AG260" s="680"/>
      <c r="AH260" s="681"/>
      <c r="AI260" s="681"/>
      <c r="AJ260" s="682"/>
      <c r="AK260" s="682"/>
      <c r="AL260" s="683"/>
      <c r="AM260" s="88" t="str">
        <f>IF(AND(ISTEXT($E260),ISTEXT($B260)),"산출기준 &gt;&gt;  "&amp;_xlfn.XLOOKUP($E260,산출기준!$D:$D,산출기준!$E:$E,"매칭실패"),"")</f>
        <v>산출기준 &gt;&gt;  [ 룸 일반 산출 ]</v>
      </c>
    </row>
    <row r="261" spans="2:39" ht="18">
      <c r="B261" s="684"/>
      <c r="C261" s="685"/>
      <c r="D261" s="686"/>
      <c r="E261" s="687"/>
      <c r="F261" s="688">
        <v>121</v>
      </c>
      <c r="G261" s="689" t="s">
        <v>2654</v>
      </c>
      <c r="H261" s="690"/>
      <c r="I261" s="691"/>
      <c r="J261" s="692" t="str">
        <f>LEFT(I261,14)</f>
        <v/>
      </c>
      <c r="K261" s="693"/>
      <c r="L261" s="694" t="str">
        <f>IFERROR(VLOOKUP($J261,'WM-AR'!$I$7:$AS$3267,34,FALSE),"")</f>
        <v/>
      </c>
      <c r="M261" s="695" t="str">
        <f>IFERROR(VLOOKUP($J261,'WM-AR'!$I$7:$AS$3267,4,FALSE),"")</f>
        <v/>
      </c>
      <c r="N261" s="695" t="str">
        <f>IFERROR(VLOOKUP($J261,'WM-AR'!$I$7:$AS$3267,6,FALSE),"")</f>
        <v/>
      </c>
      <c r="O261" s="696" t="str">
        <f>IFERROR(VLOOKUP($J261,'WM-AR'!$I$7:$AS$3267,8,FALSE),"")</f>
        <v/>
      </c>
      <c r="P261" s="697" t="str">
        <f>IFERROR(VLOOKUP($J261,'WM-AR'!$I$7:$AS$3267,10,FALSE),"")</f>
        <v/>
      </c>
      <c r="Q261" s="698" t="str">
        <f>IFERROR(VLOOKUP($J261,'WM-AR'!$I$7:$AS$3267,12,FALSE),"")</f>
        <v/>
      </c>
      <c r="R261" s="698" t="str">
        <f>IFERROR(VLOOKUP($J261,'WM-AR'!$I$7:$AS$3267,14,FALSE),"")</f>
        <v/>
      </c>
      <c r="S261" s="698" t="str">
        <f>IFERROR(VLOOKUP($J261,'WM-AR'!$I$7:$AS$3267,16,FALSE),"")</f>
        <v/>
      </c>
      <c r="T261" s="698" t="str">
        <f>IFERROR(VLOOKUP($J261,'WM-AR'!$I$7:$AS$3267,18,FALSE),"")</f>
        <v/>
      </c>
      <c r="U261" s="698" t="str">
        <f>IFERROR(VLOOKUP($J261,'WM-AR'!$I$7:$AS$3267,20,FALSE),"")</f>
        <v/>
      </c>
      <c r="V261" s="698" t="str">
        <f>IFERROR(VLOOKUP($J261,'WM-AR'!$I$7:$AS$3267,22,FALSE),"")</f>
        <v/>
      </c>
      <c r="W261" s="699" t="str">
        <f>IFERROR(VLOOKUP($J261,'WM-AR'!$I$7:$AS$3267,24,FALSE),"")</f>
        <v/>
      </c>
      <c r="X261" s="700" t="str">
        <f>IFERROR(VLOOKUP($J261,'WM-AR'!$I$7:$AS$3267,25,FALSE),"")</f>
        <v/>
      </c>
      <c r="Y261" s="700" t="str">
        <f>IFERROR(VLOOKUP($J261,'WM-AR'!$I$7:$AS$3267,26,FALSE),"")</f>
        <v/>
      </c>
      <c r="Z261" s="700" t="str">
        <f>IFERROR(VLOOKUP($J261,'WM-AR'!$I$7:$AS$3267,27,FALSE),"")</f>
        <v/>
      </c>
      <c r="AA261" s="700" t="str">
        <f>IFERROR(VLOOKUP($J261,'WM-AR'!$I$7:$AS$3267,28,FALSE),"")</f>
        <v/>
      </c>
      <c r="AB261" s="700" t="str">
        <f>IFERROR(VLOOKUP($J261,'WM-AR'!$I$7:$AS$3267,29,FALSE),"")</f>
        <v/>
      </c>
      <c r="AC261" s="700" t="str">
        <f>IFERROR(VLOOKUP($J261,'WM-AR'!$I$7:$AS$3267,30,FALSE),"")</f>
        <v/>
      </c>
      <c r="AD261" s="700" t="str">
        <f>IFERROR(VLOOKUP($J261,'WM-AR'!$I$7:$AS$3267,31,FALSE),"")</f>
        <v/>
      </c>
      <c r="AE261" s="700" t="str">
        <f>IFERROR(VLOOKUP($J261,'WM-AR'!$I$7:$AS$3267,32,FALSE),"")</f>
        <v/>
      </c>
      <c r="AF261" s="700" t="str">
        <f>IFERROR(VLOOKUP($J261,'WM-AR'!$I$7:$AS$3267,33,FALSE),"")</f>
        <v/>
      </c>
      <c r="AG261" s="701"/>
      <c r="AH261" s="702"/>
      <c r="AI261" s="702"/>
      <c r="AJ261" s="703"/>
      <c r="AK261" s="703"/>
      <c r="AL261" s="704"/>
      <c r="AM261" s="88" t="str">
        <f>IF(AND(ISTEXT($E261),ISTEXT($B261)),"산출기준 &gt;&gt;  "&amp;_xlfn.XLOOKUP($E261,산출기준!$D:$D,산출기준!$E:$E,"매칭실패"),"")</f>
        <v/>
      </c>
    </row>
    <row r="262" spans="2:39" ht="18">
      <c r="B262" s="705"/>
      <c r="C262" s="706"/>
      <c r="D262" s="707"/>
      <c r="E262" s="708"/>
      <c r="F262" s="688"/>
      <c r="G262" s="709"/>
      <c r="H262" s="710"/>
      <c r="I262" s="711"/>
      <c r="J262" s="712" t="str">
        <f>LEFT(I262,14)</f>
        <v/>
      </c>
      <c r="K262" s="713"/>
      <c r="L262" s="714" t="str">
        <f>IFERROR(VLOOKUP($J262,'WM-AR'!$I$7:$AS$3267,34,FALSE),"")</f>
        <v/>
      </c>
      <c r="M262" s="713" t="str">
        <f>IFERROR(VLOOKUP($J262,'WM-AR'!$I$7:$AS$3267,4,FALSE),"")</f>
        <v/>
      </c>
      <c r="N262" s="713" t="str">
        <f>IFERROR(VLOOKUP($J262,'WM-AR'!$I$7:$AS$3267,6,FALSE),"")</f>
        <v/>
      </c>
      <c r="O262" s="715" t="str">
        <f>IFERROR(VLOOKUP($J262,'WM-AR'!$I$7:$AS$3267,8,FALSE),"")</f>
        <v/>
      </c>
      <c r="P262" s="716" t="str">
        <f>IFERROR(VLOOKUP($J262,'WM-AR'!$I$7:$AS$3267,10,FALSE),"")</f>
        <v/>
      </c>
      <c r="Q262" s="717" t="str">
        <f>IFERROR(VLOOKUP($J262,'WM-AR'!$I$7:$AS$3267,12,FALSE),"")</f>
        <v/>
      </c>
      <c r="R262" s="717" t="str">
        <f>IFERROR(VLOOKUP($J262,'WM-AR'!$I$7:$AS$3267,14,FALSE),"")</f>
        <v/>
      </c>
      <c r="S262" s="717" t="str">
        <f>IFERROR(VLOOKUP($J262,'WM-AR'!$I$7:$AS$3267,16,FALSE),"")</f>
        <v/>
      </c>
      <c r="T262" s="717" t="str">
        <f>IFERROR(VLOOKUP($J262,'WM-AR'!$I$7:$AS$3267,18,FALSE),"")</f>
        <v/>
      </c>
      <c r="U262" s="717" t="str">
        <f>IFERROR(VLOOKUP($J262,'WM-AR'!$I$7:$AS$3267,20,FALSE),"")</f>
        <v/>
      </c>
      <c r="V262" s="717" t="str">
        <f>IFERROR(VLOOKUP($J262,'WM-AR'!$I$7:$AS$3267,22,FALSE),"")</f>
        <v/>
      </c>
      <c r="W262" s="718" t="str">
        <f>IFERROR(VLOOKUP($J262,'WM-AR'!$I$7:$AS$3267,24,FALSE),"")</f>
        <v/>
      </c>
      <c r="X262" s="719" t="str">
        <f>IFERROR(VLOOKUP($J262,'WM-AR'!$I$7:$AS$3267,25,FALSE),"")</f>
        <v/>
      </c>
      <c r="Y262" s="719" t="str">
        <f>IFERROR(VLOOKUP($J262,'WM-AR'!$I$7:$AS$3267,26,FALSE),"")</f>
        <v/>
      </c>
      <c r="Z262" s="719" t="str">
        <f>IFERROR(VLOOKUP($J262,'WM-AR'!$I$7:$AS$3267,27,FALSE),"")</f>
        <v/>
      </c>
      <c r="AA262" s="719" t="str">
        <f>IFERROR(VLOOKUP($J262,'WM-AR'!$I$7:$AS$3267,28,FALSE),"")</f>
        <v/>
      </c>
      <c r="AB262" s="719" t="str">
        <f>IFERROR(VLOOKUP($J262,'WM-AR'!$I$7:$AS$3267,29,FALSE),"")</f>
        <v/>
      </c>
      <c r="AC262" s="719" t="str">
        <f>IFERROR(VLOOKUP($J262,'WM-AR'!$I$7:$AS$3267,30,FALSE),"")</f>
        <v/>
      </c>
      <c r="AD262" s="719" t="str">
        <f>IFERROR(VLOOKUP($J262,'WM-AR'!$I$7:$AS$3267,31,FALSE),"")</f>
        <v/>
      </c>
      <c r="AE262" s="719" t="str">
        <f>IFERROR(VLOOKUP($J262,'WM-AR'!$I$7:$AS$3267,32,FALSE),"")</f>
        <v/>
      </c>
      <c r="AF262" s="719" t="str">
        <f>IFERROR(VLOOKUP($J262,'WM-AR'!$I$7:$AS$3267,33,FALSE),"")</f>
        <v/>
      </c>
      <c r="AG262" s="720"/>
      <c r="AH262" s="721"/>
      <c r="AI262" s="721"/>
      <c r="AJ262" s="722"/>
      <c r="AK262" s="722"/>
      <c r="AL262" s="723"/>
      <c r="AM262" s="88" t="str">
        <f>IF(AND(ISTEXT($E262),ISTEXT($B262)),"산출기준 &gt;&gt;  "&amp;_xlfn.XLOOKUP($E262,산출기준!$D:$D,산출기준!$E:$E,"매칭실패"),"")</f>
        <v/>
      </c>
    </row>
    <row r="263" spans="2:39" ht="18">
      <c r="B263" s="724"/>
      <c r="C263" s="725"/>
      <c r="D263" s="726"/>
      <c r="E263" s="727"/>
      <c r="F263" s="728"/>
      <c r="G263" s="729"/>
      <c r="H263" s="730"/>
      <c r="I263" s="731"/>
      <c r="J263" s="732" t="str">
        <f>LEFT(I263,14)</f>
        <v/>
      </c>
      <c r="K263" s="733"/>
      <c r="L263" s="734" t="str">
        <f>IFERROR(VLOOKUP($J263,'WM-AR'!$I$7:$AS$3267,34,FALSE),"")</f>
        <v/>
      </c>
      <c r="M263" s="733" t="str">
        <f>IFERROR(VLOOKUP($J263,'WM-AR'!$I$7:$AS$3267,4,FALSE),"")</f>
        <v/>
      </c>
      <c r="N263" s="733" t="str">
        <f>IFERROR(VLOOKUP($J263,'WM-AR'!$I$7:$AS$3267,6,FALSE),"")</f>
        <v/>
      </c>
      <c r="O263" s="735" t="str">
        <f>IFERROR(VLOOKUP($J263,'WM-AR'!$I$7:$AS$3267,8,FALSE),"")</f>
        <v/>
      </c>
      <c r="P263" s="736" t="str">
        <f>IFERROR(VLOOKUP($J263,'WM-AR'!$I$7:$AS$3267,10,FALSE),"")</f>
        <v/>
      </c>
      <c r="Q263" s="737" t="str">
        <f>IFERROR(VLOOKUP($J263,'WM-AR'!$I$7:$AS$3267,12,FALSE),"")</f>
        <v/>
      </c>
      <c r="R263" s="737" t="str">
        <f>IFERROR(VLOOKUP($J263,'WM-AR'!$I$7:$AS$3267,14,FALSE),"")</f>
        <v/>
      </c>
      <c r="S263" s="737" t="str">
        <f>IFERROR(VLOOKUP($J263,'WM-AR'!$I$7:$AS$3267,16,FALSE),"")</f>
        <v/>
      </c>
      <c r="T263" s="737" t="str">
        <f>IFERROR(VLOOKUP($J263,'WM-AR'!$I$7:$AS$3267,18,FALSE),"")</f>
        <v/>
      </c>
      <c r="U263" s="737" t="str">
        <f>IFERROR(VLOOKUP($J263,'WM-AR'!$I$7:$AS$3267,20,FALSE),"")</f>
        <v/>
      </c>
      <c r="V263" s="737" t="str">
        <f>IFERROR(VLOOKUP($J263,'WM-AR'!$I$7:$AS$3267,22,FALSE),"")</f>
        <v/>
      </c>
      <c r="W263" s="738" t="str">
        <f>IFERROR(VLOOKUP($J263,'WM-AR'!$I$7:$AS$3267,24,FALSE),"")</f>
        <v/>
      </c>
      <c r="X263" s="739" t="str">
        <f>IFERROR(VLOOKUP($J263,'WM-AR'!$I$7:$AS$3267,25,FALSE),"")</f>
        <v/>
      </c>
      <c r="Y263" s="739" t="str">
        <f>IFERROR(VLOOKUP($J263,'WM-AR'!$I$7:$AS$3267,26,FALSE),"")</f>
        <v/>
      </c>
      <c r="Z263" s="739" t="str">
        <f>IFERROR(VLOOKUP($J263,'WM-AR'!$I$7:$AS$3267,27,FALSE),"")</f>
        <v/>
      </c>
      <c r="AA263" s="739" t="str">
        <f>IFERROR(VLOOKUP($J263,'WM-AR'!$I$7:$AS$3267,28,FALSE),"")</f>
        <v/>
      </c>
      <c r="AB263" s="739" t="str">
        <f>IFERROR(VLOOKUP($J263,'WM-AR'!$I$7:$AS$3267,29,FALSE),"")</f>
        <v/>
      </c>
      <c r="AC263" s="739" t="str">
        <f>IFERROR(VLOOKUP($J263,'WM-AR'!$I$7:$AS$3267,30,FALSE),"")</f>
        <v/>
      </c>
      <c r="AD263" s="739" t="str">
        <f>IFERROR(VLOOKUP($J263,'WM-AR'!$I$7:$AS$3267,31,FALSE),"")</f>
        <v/>
      </c>
      <c r="AE263" s="739" t="str">
        <f>IFERROR(VLOOKUP($J263,'WM-AR'!$I$7:$AS$3267,32,FALSE),"")</f>
        <v/>
      </c>
      <c r="AF263" s="739" t="str">
        <f>IFERROR(VLOOKUP($J263,'WM-AR'!$I$7:$AS$3267,33,FALSE),"")</f>
        <v/>
      </c>
      <c r="AG263" s="740"/>
      <c r="AH263" s="741"/>
      <c r="AI263" s="741"/>
      <c r="AJ263" s="742"/>
      <c r="AK263" s="742"/>
      <c r="AL263" s="743"/>
      <c r="AM263" s="88" t="str">
        <f>IF(AND(ISTEXT($E263),ISTEXT($B263)),"산출기준 &gt;&gt;  "&amp;_xlfn.XLOOKUP($E263,산출기준!$D:$D,산출기준!$E:$E,"매칭실패"),"")</f>
        <v/>
      </c>
    </row>
    <row r="264" spans="2:39" outlineLevel="1">
      <c r="B264" s="744"/>
      <c r="C264" s="745"/>
      <c r="D264" s="746"/>
      <c r="E264" s="747" t="s">
        <v>2655</v>
      </c>
      <c r="F264" s="745" t="s">
        <v>2596</v>
      </c>
      <c r="G264" s="748" t="str">
        <f>VLOOKUP(E264,'참조용_Int Finish_Style-WM_DB'!$C$5:$D$133,2,FALSE)</f>
        <v xml:space="preserve"> | A04AN083-00001 |  | </v>
      </c>
      <c r="H264" s="749"/>
      <c r="I264" s="750"/>
      <c r="J264" s="751"/>
      <c r="K264" s="752"/>
      <c r="L264" s="752"/>
      <c r="M264" s="752"/>
      <c r="N264" s="752"/>
      <c r="O264" s="752"/>
      <c r="P264" s="752"/>
      <c r="Q264" s="752"/>
      <c r="R264" s="752"/>
      <c r="S264" s="752"/>
      <c r="T264" s="752"/>
      <c r="U264" s="752"/>
      <c r="V264" s="752"/>
      <c r="W264" s="752"/>
      <c r="X264" s="752"/>
      <c r="Y264" s="752"/>
      <c r="Z264" s="752"/>
      <c r="AA264" s="752"/>
      <c r="AB264" s="752"/>
      <c r="AC264" s="752"/>
      <c r="AD264" s="752"/>
      <c r="AE264" s="752"/>
      <c r="AF264" s="753"/>
      <c r="AG264" s="754"/>
      <c r="AH264" s="755"/>
      <c r="AI264" s="755"/>
      <c r="AJ264" s="753"/>
      <c r="AK264" s="756"/>
      <c r="AL264" s="757"/>
      <c r="AM264" s="88" t="str">
        <f>IF(AND(ISTEXT($E264),ISTEXT($B264)),"산출기준 &gt;&gt;  "&amp;_xlfn.XLOOKUP($E264,산출기준!$D:$D,산출기준!$E:$E,"매칭실패"),"")</f>
        <v/>
      </c>
    </row>
    <row r="265" spans="2:39" ht="33" customHeight="1" outlineLevel="1">
      <c r="B265" s="758"/>
      <c r="C265" s="759"/>
      <c r="D265" s="760"/>
      <c r="E265" s="761"/>
      <c r="F265" s="762"/>
      <c r="G265" s="759" t="str">
        <f>IF(IF(O265=0,"",O265)&amp;" | "&amp;IF(P265=0,"",P265)&amp;" | "&amp;IF(R265=0,"",R265)&amp;" | "&amp;IF(S265=0,"",S265)=" |  |  | ","",IF(O265=0,"",O265)&amp;" | "&amp;IF(P265=0,"",P265)&amp;" | "&amp;IF(R265=0,"",R265)&amp;" | "&amp;IF(S265=0,"",S265))</f>
        <v xml:space="preserve">Floor Tile | Ceramic Tile |  | </v>
      </c>
      <c r="H265" s="763" t="str" cm="1">
        <f t="array" ref="H265">_xlfn.TEXTSPLIT(G264,," | ",TRUE)</f>
        <v>A04AN083-00001</v>
      </c>
      <c r="I265" s="764" t="str">
        <f>IF(_xlfn.XLOOKUP(H265,'WM-AR'!I:I,'WM-AR'!F:F,"")=0,"",_xlfn.XLOOKUP(H265,'WM-AR'!I:I,'WM-AR'!F:F,""))</f>
        <v xml:space="preserve">A04AN083-00001 Finishing Work Tile Work Floor Tile Ceramic Tile     Non-Slip Type, w/ Mortar Bond Coat or Adhesive  </v>
      </c>
      <c r="J265" s="765" t="str">
        <f>LEFT(I265,14)</f>
        <v>A04AN083-00001</v>
      </c>
      <c r="K265" s="766"/>
      <c r="L265" s="766" t="str">
        <f>IFERROR(VLOOKUP($J265,'WM-AR'!$I$7:$AS$3267,34,FALSE),"")</f>
        <v>M2</v>
      </c>
      <c r="M265" s="766" t="str">
        <f>IFERROR(VLOOKUP($J265,'WM-AR'!$I$7:$AS$3267,4,FALSE),"")</f>
        <v>Finishing Work</v>
      </c>
      <c r="N265" s="766" t="str">
        <f>IFERROR(VLOOKUP($J265,'WM-AR'!$I$7:$AS$3267,6,FALSE),"")</f>
        <v>Tile Work</v>
      </c>
      <c r="O265" s="766" t="str">
        <f>IFERROR(VLOOKUP($J265,'WM-AR'!$I$7:$AS$3267,8,FALSE),"")</f>
        <v>Floor Tile</v>
      </c>
      <c r="P265" s="766" t="str">
        <f>IFERROR(VLOOKUP($J265,'WM-AR'!$I$7:$AS$3267,10,FALSE),"")</f>
        <v>Ceramic Tile</v>
      </c>
      <c r="Q265" s="766">
        <f>IFERROR(VLOOKUP($J265,'WM-AR'!$I$7:$AS$3267,12,FALSE),"")</f>
        <v>0</v>
      </c>
      <c r="R265" s="766">
        <f>IFERROR(VLOOKUP($J265,'WM-AR'!$I$7:$AS$3267,14,FALSE),"")</f>
        <v>0</v>
      </c>
      <c r="S265" s="766">
        <f>IFERROR(VLOOKUP($J265,'WM-AR'!$I$7:$AS$3267,16,FALSE),"")</f>
        <v>0</v>
      </c>
      <c r="T265" s="766">
        <f>IFERROR(VLOOKUP($J265,'WM-AR'!$I$7:$AS$3267,18,FALSE),"")</f>
        <v>0</v>
      </c>
      <c r="U265" s="766" t="str">
        <f>IFERROR(VLOOKUP($J265,'WM-AR'!$I$7:$AS$3267,20,FALSE),"")</f>
        <v>Non-Slip Type, w/ Mortar Bond Coat or Adhesive</v>
      </c>
      <c r="V265" s="766">
        <f>IFERROR(VLOOKUP($J265,'WM-AR'!$I$7:$AS$3267,22,FALSE),"")</f>
        <v>0</v>
      </c>
      <c r="W265" s="766">
        <f>IFERROR(VLOOKUP($J265,'WM-AR'!$I$7:$AS$3267,24,FALSE),"")</f>
        <v>0</v>
      </c>
      <c r="X265" s="766">
        <f>IFERROR(VLOOKUP($J265,'WM-AR'!$I$7:$AS$3267,25,FALSE),"")</f>
        <v>0</v>
      </c>
      <c r="Y265" s="766" t="str">
        <f>IFERROR(VLOOKUP($J265,'WM-AR'!$I$7:$AS$3267,26,FALSE),"")</f>
        <v>Tile Size=W(  )mm x L(  )mm x THK(  )mm</v>
      </c>
      <c r="Z265" s="766">
        <f>IFERROR(VLOOKUP($J265,'WM-AR'!$I$7:$AS$3267,27,FALSE),"")</f>
        <v>0</v>
      </c>
      <c r="AA265" s="766">
        <f>IFERROR(VLOOKUP($J265,'WM-AR'!$I$7:$AS$3267,28,FALSE),"")</f>
        <v>0</v>
      </c>
      <c r="AB265" s="766">
        <f>IFERROR(VLOOKUP($J265,'WM-AR'!$I$7:$AS$3267,29,FALSE),"")</f>
        <v>0</v>
      </c>
      <c r="AC265" s="766">
        <f>IFERROR(VLOOKUP($J265,'WM-AR'!$I$7:$AS$3267,30,FALSE),"")</f>
        <v>0</v>
      </c>
      <c r="AD265" s="766">
        <f>IFERROR(VLOOKUP($J265,'WM-AR'!$I$7:$AS$3267,31,FALSE),"")</f>
        <v>0</v>
      </c>
      <c r="AE265" s="766">
        <f>IFERROR(VLOOKUP($J265,'WM-AR'!$I$7:$AS$3267,32,FALSE),"")</f>
        <v>0</v>
      </c>
      <c r="AF265" s="766" t="str">
        <f>IFERROR(VLOOKUP($J265,'WM-AR'!$I$7:$AS$3267,33,FALSE),"")</f>
        <v/>
      </c>
      <c r="AG265" s="767"/>
      <c r="AH265" s="768" t="s">
        <v>1657</v>
      </c>
      <c r="AI265" s="768" t="s">
        <v>1657</v>
      </c>
      <c r="AJ265" s="769"/>
      <c r="AK265" s="769" t="str">
        <f t="shared" ref="AK265:AK268" si="83">L265</f>
        <v>M2</v>
      </c>
      <c r="AL265" s="770"/>
      <c r="AM265" s="88" t="str">
        <f>IF(AND(ISTEXT($E265),ISTEXT($B265)),"산출기준 &gt;&gt;  "&amp;_xlfn.XLOOKUP($E265,산출기준!$D:$D,산출기준!$E:$E,"매칭실패"),"")</f>
        <v/>
      </c>
    </row>
    <row r="266" spans="2:39" ht="33" customHeight="1" outlineLevel="1">
      <c r="B266" s="758"/>
      <c r="C266" s="759"/>
      <c r="D266" s="760"/>
      <c r="E266" s="761"/>
      <c r="F266" s="762"/>
      <c r="G266" s="759" t="str">
        <f t="shared" ref="G266:G268" si="84">IF(IF(O266=0,"",O266)&amp;" | "&amp;IF(P266=0,"",P266)&amp;" | "&amp;IF(R266=0,"",R266)&amp;" | "&amp;IF(S266=0,"",S266)=" |  |  | ","",IF(O266=0,"",O266)&amp;" | "&amp;IF(P266=0,"",P266)&amp;" | "&amp;IF(R266=0,"",R266)&amp;" | "&amp;IF(S266=0,"",S266))</f>
        <v/>
      </c>
      <c r="H266" s="763"/>
      <c r="I266" s="764" t="str">
        <f>IF(_xlfn.XLOOKUP(H266,'WM-AR'!I:I,'WM-AR'!F:F,"")=0,"",_xlfn.XLOOKUP(H266,'WM-AR'!I:I,'WM-AR'!F:F,""))</f>
        <v/>
      </c>
      <c r="J266" s="765" t="str">
        <f t="shared" ref="J266:J268" si="85">LEFT(I266,14)</f>
        <v/>
      </c>
      <c r="K266" s="766"/>
      <c r="L266" s="766" t="str">
        <f>IFERROR(VLOOKUP($J266,'WM-AR'!$I$7:$AS$3267,34,FALSE),"")</f>
        <v/>
      </c>
      <c r="M266" s="766" t="str">
        <f>IFERROR(VLOOKUP($J266,'WM-AR'!$I$7:$AS$3267,4,FALSE),"")</f>
        <v/>
      </c>
      <c r="N266" s="766" t="str">
        <f>IFERROR(VLOOKUP($J266,'WM-AR'!$I$7:$AS$3267,6,FALSE),"")</f>
        <v/>
      </c>
      <c r="O266" s="766" t="str">
        <f>IFERROR(VLOOKUP($J266,'WM-AR'!$I$7:$AS$3267,8,FALSE),"")</f>
        <v/>
      </c>
      <c r="P266" s="766" t="str">
        <f>IFERROR(VLOOKUP($J266,'WM-AR'!$I$7:$AS$3267,10,FALSE),"")</f>
        <v/>
      </c>
      <c r="Q266" s="766" t="str">
        <f>IFERROR(VLOOKUP($J266,'WM-AR'!$I$7:$AS$3267,12,FALSE),"")</f>
        <v/>
      </c>
      <c r="R266" s="766" t="str">
        <f>IFERROR(VLOOKUP($J266,'WM-AR'!$I$7:$AS$3267,14,FALSE),"")</f>
        <v/>
      </c>
      <c r="S266" s="766" t="str">
        <f>IFERROR(VLOOKUP($J266,'WM-AR'!$I$7:$AS$3267,16,FALSE),"")</f>
        <v/>
      </c>
      <c r="T266" s="766" t="str">
        <f>IFERROR(VLOOKUP($J266,'WM-AR'!$I$7:$AS$3267,18,FALSE),"")</f>
        <v/>
      </c>
      <c r="U266" s="766" t="str">
        <f>IFERROR(VLOOKUP($J266,'WM-AR'!$I$7:$AS$3267,20,FALSE),"")</f>
        <v/>
      </c>
      <c r="V266" s="766" t="str">
        <f>IFERROR(VLOOKUP($J266,'WM-AR'!$I$7:$AS$3267,22,FALSE),"")</f>
        <v/>
      </c>
      <c r="W266" s="766" t="str">
        <f>IFERROR(VLOOKUP($J266,'WM-AR'!$I$7:$AS$3267,24,FALSE),"")</f>
        <v/>
      </c>
      <c r="X266" s="766" t="str">
        <f>IFERROR(VLOOKUP($J266,'WM-AR'!$I$7:$AS$3267,25,FALSE),"")</f>
        <v/>
      </c>
      <c r="Y266" s="766" t="str">
        <f>IFERROR(VLOOKUP($J266,'WM-AR'!$I$7:$AS$3267,26,FALSE),"")</f>
        <v/>
      </c>
      <c r="Z266" s="766" t="str">
        <f>IFERROR(VLOOKUP($J266,'WM-AR'!$I$7:$AS$3267,27,FALSE),"")</f>
        <v/>
      </c>
      <c r="AA266" s="766" t="str">
        <f>IFERROR(VLOOKUP($J266,'WM-AR'!$I$7:$AS$3267,28,FALSE),"")</f>
        <v/>
      </c>
      <c r="AB266" s="766" t="str">
        <f>IFERROR(VLOOKUP($J266,'WM-AR'!$I$7:$AS$3267,29,FALSE),"")</f>
        <v/>
      </c>
      <c r="AC266" s="766" t="str">
        <f>IFERROR(VLOOKUP($J266,'WM-AR'!$I$7:$AS$3267,30,FALSE),"")</f>
        <v/>
      </c>
      <c r="AD266" s="766" t="str">
        <f>IFERROR(VLOOKUP($J266,'WM-AR'!$I$7:$AS$3267,31,FALSE),"")</f>
        <v/>
      </c>
      <c r="AE266" s="766" t="str">
        <f>IFERROR(VLOOKUP($J266,'WM-AR'!$I$7:$AS$3267,32,FALSE),"")</f>
        <v/>
      </c>
      <c r="AF266" s="766" t="str">
        <f>IFERROR(VLOOKUP($J266,'WM-AR'!$I$7:$AS$3267,33,FALSE),"")</f>
        <v/>
      </c>
      <c r="AG266" s="767"/>
      <c r="AH266" s="768"/>
      <c r="AI266" s="768"/>
      <c r="AJ266" s="769"/>
      <c r="AK266" s="769" t="str">
        <f t="shared" si="83"/>
        <v/>
      </c>
      <c r="AL266" s="770"/>
      <c r="AM266" s="88" t="str">
        <f>IF(AND(ISTEXT($E266),ISTEXT($B266)),"산출기준 &gt;&gt;  "&amp;_xlfn.XLOOKUP($E266,산출기준!$D:$D,산출기준!$E:$E,"매칭실패"),"")</f>
        <v/>
      </c>
    </row>
    <row r="267" spans="2:39" ht="33" customHeight="1" outlineLevel="1">
      <c r="B267" s="758"/>
      <c r="C267" s="759"/>
      <c r="D267" s="760"/>
      <c r="E267" s="761"/>
      <c r="F267" s="762"/>
      <c r="G267" s="759" t="str">
        <f t="shared" si="84"/>
        <v/>
      </c>
      <c r="H267" s="763"/>
      <c r="I267" s="764" t="str">
        <f>IF(_xlfn.XLOOKUP(H267,'WM-AR'!I:I,'WM-AR'!F:F,"")=0,"",_xlfn.XLOOKUP(H267,'WM-AR'!I:I,'WM-AR'!F:F,""))</f>
        <v/>
      </c>
      <c r="J267" s="765" t="str">
        <f t="shared" si="85"/>
        <v/>
      </c>
      <c r="K267" s="766"/>
      <c r="L267" s="766" t="str">
        <f>IFERROR(VLOOKUP($J267,'WM-AR'!$I$7:$AS$3267,34,FALSE),"")</f>
        <v/>
      </c>
      <c r="M267" s="766" t="str">
        <f>IFERROR(VLOOKUP($J267,'WM-AR'!$I$7:$AS$3267,4,FALSE),"")</f>
        <v/>
      </c>
      <c r="N267" s="766" t="str">
        <f>IFERROR(VLOOKUP($J267,'WM-AR'!$I$7:$AS$3267,6,FALSE),"")</f>
        <v/>
      </c>
      <c r="O267" s="766" t="str">
        <f>IFERROR(VLOOKUP($J267,'WM-AR'!$I$7:$AS$3267,8,FALSE),"")</f>
        <v/>
      </c>
      <c r="P267" s="766" t="str">
        <f>IFERROR(VLOOKUP($J267,'WM-AR'!$I$7:$AS$3267,10,FALSE),"")</f>
        <v/>
      </c>
      <c r="Q267" s="766" t="str">
        <f>IFERROR(VLOOKUP($J267,'WM-AR'!$I$7:$AS$3267,12,FALSE),"")</f>
        <v/>
      </c>
      <c r="R267" s="766" t="str">
        <f>IFERROR(VLOOKUP($J267,'WM-AR'!$I$7:$AS$3267,14,FALSE),"")</f>
        <v/>
      </c>
      <c r="S267" s="766" t="str">
        <f>IFERROR(VLOOKUP($J267,'WM-AR'!$I$7:$AS$3267,16,FALSE),"")</f>
        <v/>
      </c>
      <c r="T267" s="766" t="str">
        <f>IFERROR(VLOOKUP($J267,'WM-AR'!$I$7:$AS$3267,18,FALSE),"")</f>
        <v/>
      </c>
      <c r="U267" s="766" t="str">
        <f>IFERROR(VLOOKUP($J267,'WM-AR'!$I$7:$AS$3267,20,FALSE),"")</f>
        <v/>
      </c>
      <c r="V267" s="766" t="str">
        <f>IFERROR(VLOOKUP($J267,'WM-AR'!$I$7:$AS$3267,22,FALSE),"")</f>
        <v/>
      </c>
      <c r="W267" s="766" t="str">
        <f>IFERROR(VLOOKUP($J267,'WM-AR'!$I$7:$AS$3267,24,FALSE),"")</f>
        <v/>
      </c>
      <c r="X267" s="766" t="str">
        <f>IFERROR(VLOOKUP($J267,'WM-AR'!$I$7:$AS$3267,25,FALSE),"")</f>
        <v/>
      </c>
      <c r="Y267" s="766" t="str">
        <f>IFERROR(VLOOKUP($J267,'WM-AR'!$I$7:$AS$3267,26,FALSE),"")</f>
        <v/>
      </c>
      <c r="Z267" s="766" t="str">
        <f>IFERROR(VLOOKUP($J267,'WM-AR'!$I$7:$AS$3267,27,FALSE),"")</f>
        <v/>
      </c>
      <c r="AA267" s="766" t="str">
        <f>IFERROR(VLOOKUP($J267,'WM-AR'!$I$7:$AS$3267,28,FALSE),"")</f>
        <v/>
      </c>
      <c r="AB267" s="766" t="str">
        <f>IFERROR(VLOOKUP($J267,'WM-AR'!$I$7:$AS$3267,29,FALSE),"")</f>
        <v/>
      </c>
      <c r="AC267" s="766" t="str">
        <f>IFERROR(VLOOKUP($J267,'WM-AR'!$I$7:$AS$3267,30,FALSE),"")</f>
        <v/>
      </c>
      <c r="AD267" s="766" t="str">
        <f>IFERROR(VLOOKUP($J267,'WM-AR'!$I$7:$AS$3267,31,FALSE),"")</f>
        <v/>
      </c>
      <c r="AE267" s="766" t="str">
        <f>IFERROR(VLOOKUP($J267,'WM-AR'!$I$7:$AS$3267,32,FALSE),"")</f>
        <v/>
      </c>
      <c r="AF267" s="766" t="str">
        <f>IFERROR(VLOOKUP($J267,'WM-AR'!$I$7:$AS$3267,33,FALSE),"")</f>
        <v/>
      </c>
      <c r="AG267" s="767"/>
      <c r="AH267" s="768"/>
      <c r="AI267" s="768"/>
      <c r="AJ267" s="769"/>
      <c r="AK267" s="769" t="str">
        <f t="shared" si="83"/>
        <v/>
      </c>
      <c r="AL267" s="770"/>
      <c r="AM267" s="88" t="str">
        <f>IF(AND(ISTEXT($E267),ISTEXT($B267)),"산출기준 &gt;&gt;  "&amp;_xlfn.XLOOKUP($E267,산출기준!$D:$D,산출기준!$E:$E,"매칭실패"),"")</f>
        <v/>
      </c>
    </row>
    <row r="268" spans="2:39" s="600" customFormat="1" ht="33" customHeight="1" outlineLevel="1">
      <c r="B268" s="774"/>
      <c r="C268" s="760"/>
      <c r="D268" s="760"/>
      <c r="E268" s="777"/>
      <c r="F268" s="778"/>
      <c r="G268" s="760" t="str">
        <f t="shared" si="84"/>
        <v/>
      </c>
      <c r="H268" s="760"/>
      <c r="I268" s="779"/>
      <c r="J268" s="780" t="str">
        <f t="shared" si="85"/>
        <v/>
      </c>
      <c r="K268" s="781"/>
      <c r="L268" s="781" t="str">
        <f>IFERROR(VLOOKUP($J268,'WM-AR'!$I$7:$AS$3267,34,FALSE),"")</f>
        <v/>
      </c>
      <c r="M268" s="781" t="str">
        <f>IFERROR(VLOOKUP($J268,'WM-AR'!$I$7:$AS$3267,4,FALSE),"")</f>
        <v/>
      </c>
      <c r="N268" s="781" t="str">
        <f>IFERROR(VLOOKUP($J268,'WM-AR'!$I$7:$AS$3267,6,FALSE),"")</f>
        <v/>
      </c>
      <c r="O268" s="781" t="str">
        <f>IFERROR(VLOOKUP($J268,'WM-AR'!$I$7:$AS$3267,8,FALSE),"")</f>
        <v/>
      </c>
      <c r="P268" s="781" t="str">
        <f>IFERROR(VLOOKUP($J268,'WM-AR'!$I$7:$AS$3267,10,FALSE),"")</f>
        <v/>
      </c>
      <c r="Q268" s="781" t="str">
        <f>IFERROR(VLOOKUP($J268,'WM-AR'!$I$7:$AS$3267,12,FALSE),"")</f>
        <v/>
      </c>
      <c r="R268" s="781" t="str">
        <f>IFERROR(VLOOKUP($J268,'WM-AR'!$I$7:$AS$3267,14,FALSE),"")</f>
        <v/>
      </c>
      <c r="S268" s="781" t="str">
        <f>IFERROR(VLOOKUP($J268,'WM-AR'!$I$7:$AS$3267,16,FALSE),"")</f>
        <v/>
      </c>
      <c r="T268" s="781" t="str">
        <f>IFERROR(VLOOKUP($J268,'WM-AR'!$I$7:$AS$3267,18,FALSE),"")</f>
        <v/>
      </c>
      <c r="U268" s="781" t="str">
        <f>IFERROR(VLOOKUP($J268,'WM-AR'!$I$7:$AS$3267,20,FALSE),"")</f>
        <v/>
      </c>
      <c r="V268" s="781" t="str">
        <f>IFERROR(VLOOKUP($J268,'WM-AR'!$I$7:$AS$3267,22,FALSE),"")</f>
        <v/>
      </c>
      <c r="W268" s="781" t="str">
        <f>IFERROR(VLOOKUP($J268,'WM-AR'!$I$7:$AS$3267,24,FALSE),"")</f>
        <v/>
      </c>
      <c r="X268" s="781" t="str">
        <f>IFERROR(VLOOKUP($J268,'WM-AR'!$I$7:$AS$3267,25,FALSE),"")</f>
        <v/>
      </c>
      <c r="Y268" s="781" t="str">
        <f>IFERROR(VLOOKUP($J268,'WM-AR'!$I$7:$AS$3267,26,FALSE),"")</f>
        <v/>
      </c>
      <c r="Z268" s="781" t="str">
        <f>IFERROR(VLOOKUP($J268,'WM-AR'!$I$7:$AS$3267,27,FALSE),"")</f>
        <v/>
      </c>
      <c r="AA268" s="781" t="str">
        <f>IFERROR(VLOOKUP($J268,'WM-AR'!$I$7:$AS$3267,28,FALSE),"")</f>
        <v/>
      </c>
      <c r="AB268" s="781" t="str">
        <f>IFERROR(VLOOKUP($J268,'WM-AR'!$I$7:$AS$3267,29,FALSE),"")</f>
        <v/>
      </c>
      <c r="AC268" s="781" t="str">
        <f>IFERROR(VLOOKUP($J268,'WM-AR'!$I$7:$AS$3267,30,FALSE),"")</f>
        <v/>
      </c>
      <c r="AD268" s="781" t="str">
        <f>IFERROR(VLOOKUP($J268,'WM-AR'!$I$7:$AS$3267,31,FALSE),"")</f>
        <v/>
      </c>
      <c r="AE268" s="781" t="str">
        <f>IFERROR(VLOOKUP($J268,'WM-AR'!$I$7:$AS$3267,32,FALSE),"")</f>
        <v/>
      </c>
      <c r="AF268" s="781" t="str">
        <f>IFERROR(VLOOKUP($J268,'WM-AR'!$I$7:$AS$3267,33,FALSE),"")</f>
        <v/>
      </c>
      <c r="AG268" s="767"/>
      <c r="AH268" s="768"/>
      <c r="AI268" s="768"/>
      <c r="AJ268" s="782"/>
      <c r="AK268" s="782" t="str">
        <f t="shared" si="83"/>
        <v/>
      </c>
      <c r="AL268" s="779"/>
      <c r="AM268" s="600" t="str">
        <f>IF(AND(ISTEXT($E268),ISTEXT($B268)),"산출기준 &gt;&gt;  "&amp;_xlfn.XLOOKUP($E268,산출기준!$D:$D,산출기준!$E:$E,"매칭실패"),"")</f>
        <v/>
      </c>
    </row>
    <row r="269" spans="2:39" outlineLevel="1">
      <c r="B269" s="744"/>
      <c r="C269" s="745"/>
      <c r="D269" s="746"/>
      <c r="E269" s="747" t="s">
        <v>2637</v>
      </c>
      <c r="F269" s="745" t="s">
        <v>2599</v>
      </c>
      <c r="G269" s="748" t="str">
        <f>VLOOKUP(E269,'참조용_Int Finish_Style-WM_DB'!$C$5:$D$133,2,FALSE)</f>
        <v xml:space="preserve"> | A04AN084-00004 |  | </v>
      </c>
      <c r="H269" s="749"/>
      <c r="I269" s="750"/>
      <c r="J269" s="751"/>
      <c r="K269" s="752"/>
      <c r="L269" s="752"/>
      <c r="M269" s="752"/>
      <c r="N269" s="752"/>
      <c r="O269" s="752"/>
      <c r="P269" s="752"/>
      <c r="Q269" s="752"/>
      <c r="R269" s="752"/>
      <c r="S269" s="752"/>
      <c r="T269" s="752"/>
      <c r="U269" s="752"/>
      <c r="V269" s="752"/>
      <c r="W269" s="752"/>
      <c r="X269" s="752"/>
      <c r="Y269" s="752"/>
      <c r="Z269" s="752"/>
      <c r="AA269" s="752"/>
      <c r="AB269" s="752"/>
      <c r="AC269" s="752"/>
      <c r="AD269" s="752"/>
      <c r="AE269" s="752"/>
      <c r="AF269" s="753"/>
      <c r="AG269" s="754"/>
      <c r="AH269" s="755"/>
      <c r="AI269" s="755"/>
      <c r="AJ269" s="753"/>
      <c r="AK269" s="756"/>
      <c r="AL269" s="771"/>
      <c r="AM269" s="88" t="str">
        <f>IF(AND(ISTEXT($E269),ISTEXT($B269)),"산출기준 &gt;&gt;  "&amp;_xlfn.XLOOKUP($E269,산출기준!$D:$D,산출기준!$E:$E,"매칭실패"),"")</f>
        <v/>
      </c>
    </row>
    <row r="270" spans="2:39" ht="33" customHeight="1" outlineLevel="1">
      <c r="B270" s="772"/>
      <c r="C270" s="773"/>
      <c r="D270" s="774"/>
      <c r="E270" s="761"/>
      <c r="F270" s="775"/>
      <c r="G270" s="759" t="str">
        <f>IF(IF(O270=0,"",O270)&amp;" | "&amp;IF(P270=0,"",P270)&amp;" | "&amp;IF(R270=0,"",R270)&amp;" | "&amp;IF(S270=0,"",S270)=" |  |  | ","",IF(O270=0,"",O270)&amp;" | "&amp;IF(P270=0,"",P270)&amp;" | "&amp;IF(R270=0,"",R270)&amp;" | "&amp;IF(S270=0,"",S270))</f>
        <v xml:space="preserve">Skirt Tile | Glazed Ceramic Tile |  | </v>
      </c>
      <c r="H270" s="763" t="str" cm="1">
        <f t="array" ref="H270">_xlfn.TEXTSPLIT(G269,," | ",TRUE)</f>
        <v>A04AN084-00004</v>
      </c>
      <c r="I270" s="764" t="str">
        <f>IF(_xlfn.XLOOKUP(H270,'WM-AR'!I:I,'WM-AR'!F:F,"")=0,"",_xlfn.XLOOKUP(H270,'WM-AR'!I:I,'WM-AR'!F:F,""))</f>
        <v>A04AN084-00004 Finishing Work Tile Work Skirt Tile Glazed Ceramic Tile     w/ Mortar Bond Coat or Adhesive  H&lt;150mm</v>
      </c>
      <c r="J270" s="765" t="str">
        <f>LEFT(I270,14)</f>
        <v>A04AN084-00004</v>
      </c>
      <c r="K270" s="766"/>
      <c r="L270" s="766" t="str">
        <f>IFERROR(VLOOKUP($J270,'WM-AR'!$I$7:$AS$3267,34,FALSE),"")</f>
        <v>M</v>
      </c>
      <c r="M270" s="766" t="str">
        <f>IFERROR(VLOOKUP($J270,'WM-AR'!$I$7:$AS$3267,4,FALSE),"")</f>
        <v>Finishing Work</v>
      </c>
      <c r="N270" s="766" t="str">
        <f>IFERROR(VLOOKUP($J270,'WM-AR'!$I$7:$AS$3267,6,FALSE),"")</f>
        <v>Tile Work</v>
      </c>
      <c r="O270" s="766" t="str">
        <f>IFERROR(VLOOKUP($J270,'WM-AR'!$I$7:$AS$3267,8,FALSE),"")</f>
        <v>Skirt Tile</v>
      </c>
      <c r="P270" s="766" t="str">
        <f>IFERROR(VLOOKUP($J270,'WM-AR'!$I$7:$AS$3267,10,FALSE),"")</f>
        <v>Glazed Ceramic Tile</v>
      </c>
      <c r="Q270" s="766">
        <f>IFERROR(VLOOKUP($J270,'WM-AR'!$I$7:$AS$3267,12,FALSE),"")</f>
        <v>0</v>
      </c>
      <c r="R270" s="766">
        <f>IFERROR(VLOOKUP($J270,'WM-AR'!$I$7:$AS$3267,14,FALSE),"")</f>
        <v>0</v>
      </c>
      <c r="S270" s="766">
        <f>IFERROR(VLOOKUP($J270,'WM-AR'!$I$7:$AS$3267,16,FALSE),"")</f>
        <v>0</v>
      </c>
      <c r="T270" s="766">
        <f>IFERROR(VLOOKUP($J270,'WM-AR'!$I$7:$AS$3267,18,FALSE),"")</f>
        <v>0</v>
      </c>
      <c r="U270" s="766" t="str">
        <f>IFERROR(VLOOKUP($J270,'WM-AR'!$I$7:$AS$3267,20,FALSE),"")</f>
        <v>w/ Mortar Bond Coat or Adhesive</v>
      </c>
      <c r="V270" s="766">
        <f>IFERROR(VLOOKUP($J270,'WM-AR'!$I$7:$AS$3267,22,FALSE),"")</f>
        <v>0</v>
      </c>
      <c r="W270" s="766" t="str">
        <f>IFERROR(VLOOKUP($J270,'WM-AR'!$I$7:$AS$3267,24,FALSE),"")</f>
        <v>H&lt;150mm</v>
      </c>
      <c r="X270" s="766">
        <f>IFERROR(VLOOKUP($J270,'WM-AR'!$I$7:$AS$3267,25,FALSE),"")</f>
        <v>0</v>
      </c>
      <c r="Y270" s="766" t="str">
        <f>IFERROR(VLOOKUP($J270,'WM-AR'!$I$7:$AS$3267,26,FALSE),"")</f>
        <v>H=(  )mm</v>
      </c>
      <c r="Z270" s="766">
        <f>IFERROR(VLOOKUP($J270,'WM-AR'!$I$7:$AS$3267,27,FALSE),"")</f>
        <v>0</v>
      </c>
      <c r="AA270" s="766">
        <f>IFERROR(VLOOKUP($J270,'WM-AR'!$I$7:$AS$3267,28,FALSE),"")</f>
        <v>0</v>
      </c>
      <c r="AB270" s="766">
        <f>IFERROR(VLOOKUP($J270,'WM-AR'!$I$7:$AS$3267,29,FALSE),"")</f>
        <v>0</v>
      </c>
      <c r="AC270" s="766">
        <f>IFERROR(VLOOKUP($J270,'WM-AR'!$I$7:$AS$3267,30,FALSE),"")</f>
        <v>0</v>
      </c>
      <c r="AD270" s="766">
        <f>IFERROR(VLOOKUP($J270,'WM-AR'!$I$7:$AS$3267,31,FALSE),"")</f>
        <v>0</v>
      </c>
      <c r="AE270" s="766">
        <f>IFERROR(VLOOKUP($J270,'WM-AR'!$I$7:$AS$3267,32,FALSE),"")</f>
        <v>0</v>
      </c>
      <c r="AF270" s="766" t="str">
        <f>IFERROR(VLOOKUP($J270,'WM-AR'!$I$7:$AS$3267,33,FALSE),"")</f>
        <v/>
      </c>
      <c r="AG270" s="767"/>
      <c r="AH270" s="768" t="s">
        <v>1670</v>
      </c>
      <c r="AI270" s="768" t="s">
        <v>1670</v>
      </c>
      <c r="AJ270" s="769"/>
      <c r="AK270" s="769" t="str">
        <f>L270</f>
        <v>M</v>
      </c>
      <c r="AL270" s="770"/>
      <c r="AM270" s="88" t="str">
        <f>IF(AND(ISTEXT($E270),ISTEXT($B270)),"산출기준 &gt;&gt;  "&amp;_xlfn.XLOOKUP($E270,산출기준!$D:$D,산출기준!$E:$E,"매칭실패"),"")</f>
        <v/>
      </c>
    </row>
    <row r="271" spans="2:39" ht="33" customHeight="1" outlineLevel="1">
      <c r="B271" s="772"/>
      <c r="C271" s="773"/>
      <c r="D271" s="774"/>
      <c r="E271" s="761"/>
      <c r="F271" s="775"/>
      <c r="G271" s="759" t="str">
        <f t="shared" ref="G271:G273" si="86">IF(IF(O271=0,"",O271)&amp;" | "&amp;IF(P271=0,"",P271)&amp;" | "&amp;IF(R271=0,"",R271)&amp;" | "&amp;IF(S271=0,"",S271)=" |  |  | ","",IF(O271=0,"",O271)&amp;" | "&amp;IF(P271=0,"",P271)&amp;" | "&amp;IF(R271=0,"",R271)&amp;" | "&amp;IF(S271=0,"",S271))</f>
        <v/>
      </c>
      <c r="H271" s="763"/>
      <c r="I271" s="764" t="str">
        <f>IF(_xlfn.XLOOKUP(H271,'WM-AR'!I:I,'WM-AR'!F:F,"")=0,"",_xlfn.XLOOKUP(H271,'WM-AR'!I:I,'WM-AR'!F:F,""))</f>
        <v/>
      </c>
      <c r="J271" s="765" t="str">
        <f t="shared" ref="J271:J273" si="87">LEFT(I271,14)</f>
        <v/>
      </c>
      <c r="K271" s="766"/>
      <c r="L271" s="766" t="str">
        <f>IFERROR(VLOOKUP($J271,'WM-AR'!$I$7:$AS$3267,34,FALSE),"")</f>
        <v/>
      </c>
      <c r="M271" s="766" t="str">
        <f>IFERROR(VLOOKUP($J271,'WM-AR'!$I$7:$AS$3267,4,FALSE),"")</f>
        <v/>
      </c>
      <c r="N271" s="766" t="str">
        <f>IFERROR(VLOOKUP($J271,'WM-AR'!$I$7:$AS$3267,6,FALSE),"")</f>
        <v/>
      </c>
      <c r="O271" s="766" t="str">
        <f>IFERROR(VLOOKUP($J271,'WM-AR'!$I$7:$AS$3267,8,FALSE),"")</f>
        <v/>
      </c>
      <c r="P271" s="766" t="str">
        <f>IFERROR(VLOOKUP($J271,'WM-AR'!$I$7:$AS$3267,10,FALSE),"")</f>
        <v/>
      </c>
      <c r="Q271" s="766" t="str">
        <f>IFERROR(VLOOKUP($J271,'WM-AR'!$I$7:$AS$3267,12,FALSE),"")</f>
        <v/>
      </c>
      <c r="R271" s="766" t="str">
        <f>IFERROR(VLOOKUP($J271,'WM-AR'!$I$7:$AS$3267,14,FALSE),"")</f>
        <v/>
      </c>
      <c r="S271" s="766" t="str">
        <f>IFERROR(VLOOKUP($J271,'WM-AR'!$I$7:$AS$3267,16,FALSE),"")</f>
        <v/>
      </c>
      <c r="T271" s="766" t="str">
        <f>IFERROR(VLOOKUP($J271,'WM-AR'!$I$7:$AS$3267,18,FALSE),"")</f>
        <v/>
      </c>
      <c r="U271" s="766" t="str">
        <f>IFERROR(VLOOKUP($J271,'WM-AR'!$I$7:$AS$3267,20,FALSE),"")</f>
        <v/>
      </c>
      <c r="V271" s="766" t="str">
        <f>IFERROR(VLOOKUP($J271,'WM-AR'!$I$7:$AS$3267,22,FALSE),"")</f>
        <v/>
      </c>
      <c r="W271" s="766" t="str">
        <f>IFERROR(VLOOKUP($J271,'WM-AR'!$I$7:$AS$3267,24,FALSE),"")</f>
        <v/>
      </c>
      <c r="X271" s="766" t="str">
        <f>IFERROR(VLOOKUP($J271,'WM-AR'!$I$7:$AS$3267,25,FALSE),"")</f>
        <v/>
      </c>
      <c r="Y271" s="766" t="str">
        <f>IFERROR(VLOOKUP($J271,'WM-AR'!$I$7:$AS$3267,26,FALSE),"")</f>
        <v/>
      </c>
      <c r="Z271" s="766" t="str">
        <f>IFERROR(VLOOKUP($J271,'WM-AR'!$I$7:$AS$3267,27,FALSE),"")</f>
        <v/>
      </c>
      <c r="AA271" s="766" t="str">
        <f>IFERROR(VLOOKUP($J271,'WM-AR'!$I$7:$AS$3267,28,FALSE),"")</f>
        <v/>
      </c>
      <c r="AB271" s="766" t="str">
        <f>IFERROR(VLOOKUP($J271,'WM-AR'!$I$7:$AS$3267,29,FALSE),"")</f>
        <v/>
      </c>
      <c r="AC271" s="766" t="str">
        <f>IFERROR(VLOOKUP($J271,'WM-AR'!$I$7:$AS$3267,30,FALSE),"")</f>
        <v/>
      </c>
      <c r="AD271" s="766" t="str">
        <f>IFERROR(VLOOKUP($J271,'WM-AR'!$I$7:$AS$3267,31,FALSE),"")</f>
        <v/>
      </c>
      <c r="AE271" s="766" t="str">
        <f>IFERROR(VLOOKUP($J271,'WM-AR'!$I$7:$AS$3267,32,FALSE),"")</f>
        <v/>
      </c>
      <c r="AF271" s="766" t="str">
        <f>IFERROR(VLOOKUP($J271,'WM-AR'!$I$7:$AS$3267,33,FALSE),"")</f>
        <v/>
      </c>
      <c r="AG271" s="767"/>
      <c r="AH271" s="768"/>
      <c r="AI271" s="768"/>
      <c r="AJ271" s="769"/>
      <c r="AK271" s="769" t="str">
        <f>L271</f>
        <v/>
      </c>
      <c r="AL271" s="770"/>
      <c r="AM271" s="88" t="str">
        <f>IF(AND(ISTEXT($E271),ISTEXT($B271)),"산출기준 &gt;&gt;  "&amp;_xlfn.XLOOKUP($E271,산출기준!$D:$D,산출기준!$E:$E,"매칭실패"),"")</f>
        <v/>
      </c>
    </row>
    <row r="272" spans="2:39" ht="33" customHeight="1" outlineLevel="1">
      <c r="B272" s="772"/>
      <c r="C272" s="773"/>
      <c r="D272" s="774"/>
      <c r="E272" s="761"/>
      <c r="F272" s="775"/>
      <c r="G272" s="759" t="str">
        <f t="shared" si="86"/>
        <v/>
      </c>
      <c r="H272" s="763"/>
      <c r="I272" s="764" t="str">
        <f>IF(_xlfn.XLOOKUP(H272,'WM-AR'!I:I,'WM-AR'!F:F,"")=0,"",_xlfn.XLOOKUP(H272,'WM-AR'!I:I,'WM-AR'!F:F,""))</f>
        <v/>
      </c>
      <c r="J272" s="765" t="str">
        <f t="shared" si="87"/>
        <v/>
      </c>
      <c r="K272" s="766"/>
      <c r="L272" s="766" t="str">
        <f>IFERROR(VLOOKUP($J272,'WM-AR'!$I$7:$AS$3267,34,FALSE),"")</f>
        <v/>
      </c>
      <c r="M272" s="766" t="str">
        <f>IFERROR(VLOOKUP($J272,'WM-AR'!$I$7:$AS$3267,4,FALSE),"")</f>
        <v/>
      </c>
      <c r="N272" s="766" t="str">
        <f>IFERROR(VLOOKUP($J272,'WM-AR'!$I$7:$AS$3267,6,FALSE),"")</f>
        <v/>
      </c>
      <c r="O272" s="766" t="str">
        <f>IFERROR(VLOOKUP($J272,'WM-AR'!$I$7:$AS$3267,8,FALSE),"")</f>
        <v/>
      </c>
      <c r="P272" s="766" t="str">
        <f>IFERROR(VLOOKUP($J272,'WM-AR'!$I$7:$AS$3267,10,FALSE),"")</f>
        <v/>
      </c>
      <c r="Q272" s="766" t="str">
        <f>IFERROR(VLOOKUP($J272,'WM-AR'!$I$7:$AS$3267,12,FALSE),"")</f>
        <v/>
      </c>
      <c r="R272" s="766" t="str">
        <f>IFERROR(VLOOKUP($J272,'WM-AR'!$I$7:$AS$3267,14,FALSE),"")</f>
        <v/>
      </c>
      <c r="S272" s="766" t="str">
        <f>IFERROR(VLOOKUP($J272,'WM-AR'!$I$7:$AS$3267,16,FALSE),"")</f>
        <v/>
      </c>
      <c r="T272" s="766" t="str">
        <f>IFERROR(VLOOKUP($J272,'WM-AR'!$I$7:$AS$3267,18,FALSE),"")</f>
        <v/>
      </c>
      <c r="U272" s="766" t="str">
        <f>IFERROR(VLOOKUP($J272,'WM-AR'!$I$7:$AS$3267,20,FALSE),"")</f>
        <v/>
      </c>
      <c r="V272" s="766" t="str">
        <f>IFERROR(VLOOKUP($J272,'WM-AR'!$I$7:$AS$3267,22,FALSE),"")</f>
        <v/>
      </c>
      <c r="W272" s="766" t="str">
        <f>IFERROR(VLOOKUP($J272,'WM-AR'!$I$7:$AS$3267,24,FALSE),"")</f>
        <v/>
      </c>
      <c r="X272" s="766" t="str">
        <f>IFERROR(VLOOKUP($J272,'WM-AR'!$I$7:$AS$3267,25,FALSE),"")</f>
        <v/>
      </c>
      <c r="Y272" s="766" t="str">
        <f>IFERROR(VLOOKUP($J272,'WM-AR'!$I$7:$AS$3267,26,FALSE),"")</f>
        <v/>
      </c>
      <c r="Z272" s="766" t="str">
        <f>IFERROR(VLOOKUP($J272,'WM-AR'!$I$7:$AS$3267,27,FALSE),"")</f>
        <v/>
      </c>
      <c r="AA272" s="766" t="str">
        <f>IFERROR(VLOOKUP($J272,'WM-AR'!$I$7:$AS$3267,28,FALSE),"")</f>
        <v/>
      </c>
      <c r="AB272" s="766" t="str">
        <f>IFERROR(VLOOKUP($J272,'WM-AR'!$I$7:$AS$3267,29,FALSE),"")</f>
        <v/>
      </c>
      <c r="AC272" s="766" t="str">
        <f>IFERROR(VLOOKUP($J272,'WM-AR'!$I$7:$AS$3267,30,FALSE),"")</f>
        <v/>
      </c>
      <c r="AD272" s="766" t="str">
        <f>IFERROR(VLOOKUP($J272,'WM-AR'!$I$7:$AS$3267,31,FALSE),"")</f>
        <v/>
      </c>
      <c r="AE272" s="766" t="str">
        <f>IFERROR(VLOOKUP($J272,'WM-AR'!$I$7:$AS$3267,32,FALSE),"")</f>
        <v/>
      </c>
      <c r="AF272" s="766" t="str">
        <f>IFERROR(VLOOKUP($J272,'WM-AR'!$I$7:$AS$3267,33,FALSE),"")</f>
        <v/>
      </c>
      <c r="AG272" s="767"/>
      <c r="AH272" s="768"/>
      <c r="AI272" s="768"/>
      <c r="AJ272" s="769"/>
      <c r="AK272" s="769" t="str">
        <f>L272</f>
        <v/>
      </c>
      <c r="AL272" s="770"/>
      <c r="AM272" s="88" t="str">
        <f>IF(AND(ISTEXT($E272),ISTEXT($B272)),"산출기준 &gt;&gt;  "&amp;_xlfn.XLOOKUP($E272,산출기준!$D:$D,산출기준!$E:$E,"매칭실패"),"")</f>
        <v/>
      </c>
    </row>
    <row r="273" spans="2:39" s="600" customFormat="1" ht="33" customHeight="1" outlineLevel="1">
      <c r="B273" s="783"/>
      <c r="C273" s="774"/>
      <c r="D273" s="774"/>
      <c r="E273" s="777"/>
      <c r="F273" s="784"/>
      <c r="G273" s="760" t="str">
        <f t="shared" si="86"/>
        <v/>
      </c>
      <c r="H273" s="760"/>
      <c r="I273" s="779"/>
      <c r="J273" s="780" t="str">
        <f t="shared" si="87"/>
        <v/>
      </c>
      <c r="K273" s="781"/>
      <c r="L273" s="781" t="str">
        <f>IFERROR(VLOOKUP($J273,'WM-AR'!$I$7:$AS$3267,34,FALSE),"")</f>
        <v/>
      </c>
      <c r="M273" s="781" t="str">
        <f>IFERROR(VLOOKUP($J273,'WM-AR'!$I$7:$AS$3267,4,FALSE),"")</f>
        <v/>
      </c>
      <c r="N273" s="781" t="str">
        <f>IFERROR(VLOOKUP($J273,'WM-AR'!$I$7:$AS$3267,6,FALSE),"")</f>
        <v/>
      </c>
      <c r="O273" s="781" t="str">
        <f>IFERROR(VLOOKUP($J273,'WM-AR'!$I$7:$AS$3267,8,FALSE),"")</f>
        <v/>
      </c>
      <c r="P273" s="781" t="str">
        <f>IFERROR(VLOOKUP($J273,'WM-AR'!$I$7:$AS$3267,10,FALSE),"")</f>
        <v/>
      </c>
      <c r="Q273" s="781" t="str">
        <f>IFERROR(VLOOKUP($J273,'WM-AR'!$I$7:$AS$3267,12,FALSE),"")</f>
        <v/>
      </c>
      <c r="R273" s="781" t="str">
        <f>IFERROR(VLOOKUP($J273,'WM-AR'!$I$7:$AS$3267,14,FALSE),"")</f>
        <v/>
      </c>
      <c r="S273" s="781" t="str">
        <f>IFERROR(VLOOKUP($J273,'WM-AR'!$I$7:$AS$3267,16,FALSE),"")</f>
        <v/>
      </c>
      <c r="T273" s="781" t="str">
        <f>IFERROR(VLOOKUP($J273,'WM-AR'!$I$7:$AS$3267,18,FALSE),"")</f>
        <v/>
      </c>
      <c r="U273" s="781" t="str">
        <f>IFERROR(VLOOKUP($J273,'WM-AR'!$I$7:$AS$3267,20,FALSE),"")</f>
        <v/>
      </c>
      <c r="V273" s="781" t="str">
        <f>IFERROR(VLOOKUP($J273,'WM-AR'!$I$7:$AS$3267,22,FALSE),"")</f>
        <v/>
      </c>
      <c r="W273" s="781" t="str">
        <f>IFERROR(VLOOKUP($J273,'WM-AR'!$I$7:$AS$3267,24,FALSE),"")</f>
        <v/>
      </c>
      <c r="X273" s="781" t="str">
        <f>IFERROR(VLOOKUP($J273,'WM-AR'!$I$7:$AS$3267,25,FALSE),"")</f>
        <v/>
      </c>
      <c r="Y273" s="781" t="str">
        <f>IFERROR(VLOOKUP($J273,'WM-AR'!$I$7:$AS$3267,26,FALSE),"")</f>
        <v/>
      </c>
      <c r="Z273" s="781" t="str">
        <f>IFERROR(VLOOKUP($J273,'WM-AR'!$I$7:$AS$3267,27,FALSE),"")</f>
        <v/>
      </c>
      <c r="AA273" s="781" t="str">
        <f>IFERROR(VLOOKUP($J273,'WM-AR'!$I$7:$AS$3267,28,FALSE),"")</f>
        <v/>
      </c>
      <c r="AB273" s="781" t="str">
        <f>IFERROR(VLOOKUP($J273,'WM-AR'!$I$7:$AS$3267,29,FALSE),"")</f>
        <v/>
      </c>
      <c r="AC273" s="781" t="str">
        <f>IFERROR(VLOOKUP($J273,'WM-AR'!$I$7:$AS$3267,30,FALSE),"")</f>
        <v/>
      </c>
      <c r="AD273" s="781" t="str">
        <f>IFERROR(VLOOKUP($J273,'WM-AR'!$I$7:$AS$3267,31,FALSE),"")</f>
        <v/>
      </c>
      <c r="AE273" s="781" t="str">
        <f>IFERROR(VLOOKUP($J273,'WM-AR'!$I$7:$AS$3267,32,FALSE),"")</f>
        <v/>
      </c>
      <c r="AF273" s="781" t="str">
        <f>IFERROR(VLOOKUP($J273,'WM-AR'!$I$7:$AS$3267,33,FALSE),"")</f>
        <v/>
      </c>
      <c r="AG273" s="767"/>
      <c r="AH273" s="768"/>
      <c r="AI273" s="768"/>
      <c r="AJ273" s="782"/>
      <c r="AK273" s="782" t="str">
        <f>L273</f>
        <v/>
      </c>
      <c r="AL273" s="779"/>
      <c r="AM273" s="600" t="str">
        <f>IF(AND(ISTEXT($E273),ISTEXT($B273)),"산출기준 &gt;&gt;  "&amp;_xlfn.XLOOKUP($E273,산출기준!$D:$D,산출기준!$E:$E,"매칭실패"),"")</f>
        <v/>
      </c>
    </row>
    <row r="274" spans="2:39" outlineLevel="1">
      <c r="B274" s="744"/>
      <c r="C274" s="745"/>
      <c r="D274" s="746"/>
      <c r="E274" s="747" t="s">
        <v>2638</v>
      </c>
      <c r="F274" s="745" t="s">
        <v>2600</v>
      </c>
      <c r="G274" s="748" t="str">
        <f>VLOOKUP(E274,'참조용_Int Finish_Style-WM_DB'!$C$5:$D$133,2,FALSE)</f>
        <v xml:space="preserve"> | A04AN082-00002 | A04AP085-00002 | </v>
      </c>
      <c r="H274" s="749"/>
      <c r="I274" s="750"/>
      <c r="J274" s="751"/>
      <c r="K274" s="752"/>
      <c r="L274" s="752"/>
      <c r="M274" s="752"/>
      <c r="N274" s="752"/>
      <c r="O274" s="752"/>
      <c r="P274" s="752"/>
      <c r="Q274" s="752"/>
      <c r="R274" s="752"/>
      <c r="S274" s="752"/>
      <c r="T274" s="752"/>
      <c r="U274" s="752"/>
      <c r="V274" s="752"/>
      <c r="W274" s="752"/>
      <c r="X274" s="752"/>
      <c r="Y274" s="752"/>
      <c r="Z274" s="752"/>
      <c r="AA274" s="752"/>
      <c r="AB274" s="752"/>
      <c r="AC274" s="752"/>
      <c r="AD274" s="752"/>
      <c r="AE274" s="752"/>
      <c r="AF274" s="753"/>
      <c r="AG274" s="754"/>
      <c r="AH274" s="755"/>
      <c r="AI274" s="755"/>
      <c r="AJ274" s="753"/>
      <c r="AK274" s="756"/>
      <c r="AL274" s="771"/>
      <c r="AM274" s="88" t="str">
        <f>IF(AND(ISTEXT($E274),ISTEXT($B274)),"산출기준 &gt;&gt;  "&amp;_xlfn.XLOOKUP($E274,산출기준!$D:$D,산출기준!$E:$E,"매칭실패"),"")</f>
        <v/>
      </c>
    </row>
    <row r="275" spans="2:39" ht="33" customHeight="1" outlineLevel="1">
      <c r="B275" s="772"/>
      <c r="C275" s="773"/>
      <c r="D275" s="774"/>
      <c r="E275" s="761"/>
      <c r="F275" s="775"/>
      <c r="G275" s="759" t="str">
        <f>IF(IF(O275=0,"",O275)&amp;" | "&amp;IF(P275=0,"",P275)&amp;" | "&amp;IF(R275=0,"",R275)&amp;" | "&amp;IF(S275=0,"",S275)=" |  |  | ","",IF(O275=0,"",O275)&amp;" | "&amp;IF(P275=0,"",P275)&amp;" | "&amp;IF(R275=0,"",R275)&amp;" | "&amp;IF(S275=0,"",S275))</f>
        <v xml:space="preserve">Wall Tile | Glazed Ceramic Tile |  | </v>
      </c>
      <c r="H275" s="763" t="str" cm="1">
        <f t="array" ref="H275:H276">_xlfn.TEXTSPLIT(G274,," | ",TRUE)</f>
        <v>A04AN082-00002</v>
      </c>
      <c r="I275" s="764" t="str">
        <f>IF(_xlfn.XLOOKUP(H275,'WM-AR'!I:I,'WM-AR'!F:F,"")=0,"",_xlfn.XLOOKUP(H275,'WM-AR'!I:I,'WM-AR'!F:F,""))</f>
        <v xml:space="preserve">A04AN082-00002 Finishing Work Tile Work Wall Tile Glazed Ceramic Tile     w/ Mortar Bond Coat or Adhesive  </v>
      </c>
      <c r="J275" s="765" t="str">
        <f>LEFT(I275,14)</f>
        <v>A04AN082-00002</v>
      </c>
      <c r="K275" s="766"/>
      <c r="L275" s="766" t="str">
        <f>IFERROR(VLOOKUP($J275,'WM-AR'!$I$7:$AS$3267,34,FALSE),"")</f>
        <v>M2</v>
      </c>
      <c r="M275" s="766" t="str">
        <f>IFERROR(VLOOKUP($J275,'WM-AR'!$I$7:$AS$3267,4,FALSE),"")</f>
        <v>Finishing Work</v>
      </c>
      <c r="N275" s="766" t="str">
        <f>IFERROR(VLOOKUP($J275,'WM-AR'!$I$7:$AS$3267,6,FALSE),"")</f>
        <v>Tile Work</v>
      </c>
      <c r="O275" s="766" t="str">
        <f>IFERROR(VLOOKUP($J275,'WM-AR'!$I$7:$AS$3267,8,FALSE),"")</f>
        <v>Wall Tile</v>
      </c>
      <c r="P275" s="766" t="str">
        <f>IFERROR(VLOOKUP($J275,'WM-AR'!$I$7:$AS$3267,10,FALSE),"")</f>
        <v>Glazed Ceramic Tile</v>
      </c>
      <c r="Q275" s="766">
        <f>IFERROR(VLOOKUP($J275,'WM-AR'!$I$7:$AS$3267,12,FALSE),"")</f>
        <v>0</v>
      </c>
      <c r="R275" s="766">
        <f>IFERROR(VLOOKUP($J275,'WM-AR'!$I$7:$AS$3267,14,FALSE),"")</f>
        <v>0</v>
      </c>
      <c r="S275" s="766">
        <f>IFERROR(VLOOKUP($J275,'WM-AR'!$I$7:$AS$3267,16,FALSE),"")</f>
        <v>0</v>
      </c>
      <c r="T275" s="766">
        <f>IFERROR(VLOOKUP($J275,'WM-AR'!$I$7:$AS$3267,18,FALSE),"")</f>
        <v>0</v>
      </c>
      <c r="U275" s="766" t="str">
        <f>IFERROR(VLOOKUP($J275,'WM-AR'!$I$7:$AS$3267,20,FALSE),"")</f>
        <v>w/ Mortar Bond Coat or Adhesive</v>
      </c>
      <c r="V275" s="766">
        <f>IFERROR(VLOOKUP($J275,'WM-AR'!$I$7:$AS$3267,22,FALSE),"")</f>
        <v>0</v>
      </c>
      <c r="W275" s="766">
        <f>IFERROR(VLOOKUP($J275,'WM-AR'!$I$7:$AS$3267,24,FALSE),"")</f>
        <v>0</v>
      </c>
      <c r="X275" s="766">
        <f>IFERROR(VLOOKUP($J275,'WM-AR'!$I$7:$AS$3267,25,FALSE),"")</f>
        <v>0</v>
      </c>
      <c r="Y275" s="766" t="str">
        <f>IFERROR(VLOOKUP($J275,'WM-AR'!$I$7:$AS$3267,26,FALSE),"")</f>
        <v>Tile Size=W(  )mm x L(  )mm x THK(  )mm</v>
      </c>
      <c r="Z275" s="766">
        <f>IFERROR(VLOOKUP($J275,'WM-AR'!$I$7:$AS$3267,27,FALSE),"")</f>
        <v>0</v>
      </c>
      <c r="AA275" s="766">
        <f>IFERROR(VLOOKUP($J275,'WM-AR'!$I$7:$AS$3267,28,FALSE),"")</f>
        <v>0</v>
      </c>
      <c r="AB275" s="766">
        <f>IFERROR(VLOOKUP($J275,'WM-AR'!$I$7:$AS$3267,29,FALSE),"")</f>
        <v>0</v>
      </c>
      <c r="AC275" s="766">
        <f>IFERROR(VLOOKUP($J275,'WM-AR'!$I$7:$AS$3267,30,FALSE),"")</f>
        <v>0</v>
      </c>
      <c r="AD275" s="766">
        <f>IFERROR(VLOOKUP($J275,'WM-AR'!$I$7:$AS$3267,31,FALSE),"")</f>
        <v>0</v>
      </c>
      <c r="AE275" s="766">
        <f>IFERROR(VLOOKUP($J275,'WM-AR'!$I$7:$AS$3267,32,FALSE),"")</f>
        <v>0</v>
      </c>
      <c r="AF275" s="766" t="str">
        <f>IFERROR(VLOOKUP($J275,'WM-AR'!$I$7:$AS$3267,33,FALSE),"")</f>
        <v/>
      </c>
      <c r="AG275" s="767"/>
      <c r="AH275" s="768" t="s">
        <v>2639</v>
      </c>
      <c r="AI275" s="768" t="s">
        <v>2639</v>
      </c>
      <c r="AJ275" s="769"/>
      <c r="AK275" s="769" t="str">
        <f>L275</f>
        <v>M2</v>
      </c>
      <c r="AL275" s="770"/>
      <c r="AM275" s="88" t="str">
        <f>IF(AND(ISTEXT($E275),ISTEXT($B275)),"산출기준 &gt;&gt;  "&amp;_xlfn.XLOOKUP($E275,산출기준!$D:$D,산출기준!$E:$E,"매칭실패"),"")</f>
        <v/>
      </c>
    </row>
    <row r="276" spans="2:39" ht="33" customHeight="1" outlineLevel="1">
      <c r="B276" s="772"/>
      <c r="C276" s="773"/>
      <c r="D276" s="774"/>
      <c r="E276" s="761"/>
      <c r="F276" s="775"/>
      <c r="G276" s="759" t="str">
        <f t="shared" ref="G276:G278" si="88">IF(IF(O276=0,"",O276)&amp;" | "&amp;IF(P276=0,"",P276)&amp;" | "&amp;IF(R276=0,"",R276)&amp;" | "&amp;IF(S276=0,"",S276)=" |  |  | ","",IF(O276=0,"",O276)&amp;" | "&amp;IF(P276=0,"",P276)&amp;" | "&amp;IF(R276=0,"",R276)&amp;" | "&amp;IF(S276=0,"",S276))</f>
        <v xml:space="preserve">Liquid Waterproofing |  |  | </v>
      </c>
      <c r="H276" s="763" t="str">
        <v>A04AP085-00002</v>
      </c>
      <c r="I276" s="764" t="str">
        <f>IF(_xlfn.XLOOKUP(H276,'WM-AR'!I:I,'WM-AR'!F:F,"")=0,"",_xlfn.XLOOKUP(H276,'WM-AR'!I:I,'WM-AR'!F:F,""))</f>
        <v xml:space="preserve">A04AP085-00002 Finishing Work Waterproofing Work Liquid Waterproofing     for Internal Wall Area Min. 2 Coats  </v>
      </c>
      <c r="J276" s="765" t="str">
        <f t="shared" ref="J276:J278" si="89">LEFT(I276,14)</f>
        <v>A04AP085-00002</v>
      </c>
      <c r="K276" s="766"/>
      <c r="L276" s="766" t="str">
        <f>IFERROR(VLOOKUP($J276,'WM-AR'!$I$7:$AS$3267,34,FALSE),"")</f>
        <v>M2</v>
      </c>
      <c r="M276" s="766" t="str">
        <f>IFERROR(VLOOKUP($J276,'WM-AR'!$I$7:$AS$3267,4,FALSE),"")</f>
        <v>Finishing Work</v>
      </c>
      <c r="N276" s="766" t="str">
        <f>IFERROR(VLOOKUP($J276,'WM-AR'!$I$7:$AS$3267,6,FALSE),"")</f>
        <v>Waterproofing Work</v>
      </c>
      <c r="O276" s="766" t="str">
        <f>IFERROR(VLOOKUP($J276,'WM-AR'!$I$7:$AS$3267,8,FALSE),"")</f>
        <v>Liquid Waterproofing</v>
      </c>
      <c r="P276" s="766">
        <f>IFERROR(VLOOKUP($J276,'WM-AR'!$I$7:$AS$3267,10,FALSE),"")</f>
        <v>0</v>
      </c>
      <c r="Q276" s="766">
        <f>IFERROR(VLOOKUP($J276,'WM-AR'!$I$7:$AS$3267,12,FALSE),"")</f>
        <v>0</v>
      </c>
      <c r="R276" s="766">
        <f>IFERROR(VLOOKUP($J276,'WM-AR'!$I$7:$AS$3267,14,FALSE),"")</f>
        <v>0</v>
      </c>
      <c r="S276" s="766">
        <f>IFERROR(VLOOKUP($J276,'WM-AR'!$I$7:$AS$3267,16,FALSE),"")</f>
        <v>0</v>
      </c>
      <c r="T276" s="766" t="str">
        <f>IFERROR(VLOOKUP($J276,'WM-AR'!$I$7:$AS$3267,18,FALSE),"")</f>
        <v>for Internal Wall Area</v>
      </c>
      <c r="U276" s="766" t="str">
        <f>IFERROR(VLOOKUP($J276,'WM-AR'!$I$7:$AS$3267,20,FALSE),"")</f>
        <v>Min. 2 Coats</v>
      </c>
      <c r="V276" s="766">
        <f>IFERROR(VLOOKUP($J276,'WM-AR'!$I$7:$AS$3267,22,FALSE),"")</f>
        <v>0</v>
      </c>
      <c r="W276" s="766" t="str">
        <f>IFERROR(VLOOKUP($J276,'WM-AR'!$I$7:$AS$3267,24,FALSE),"")</f>
        <v/>
      </c>
      <c r="X276" s="766">
        <f>IFERROR(VLOOKUP($J276,'WM-AR'!$I$7:$AS$3267,25,FALSE),"")</f>
        <v>0</v>
      </c>
      <c r="Y276" s="766" t="str">
        <f>IFERROR(VLOOKUP($J276,'WM-AR'!$I$7:$AS$3267,26,FALSE),"")</f>
        <v/>
      </c>
      <c r="Z276" s="766">
        <f>IFERROR(VLOOKUP($J276,'WM-AR'!$I$7:$AS$3267,27,FALSE),"")</f>
        <v>0</v>
      </c>
      <c r="AA276" s="766">
        <f>IFERROR(VLOOKUP($J276,'WM-AR'!$I$7:$AS$3267,28,FALSE),"")</f>
        <v>0</v>
      </c>
      <c r="AB276" s="766">
        <f>IFERROR(VLOOKUP($J276,'WM-AR'!$I$7:$AS$3267,29,FALSE),"")</f>
        <v>0</v>
      </c>
      <c r="AC276" s="766">
        <f>IFERROR(VLOOKUP($J276,'WM-AR'!$I$7:$AS$3267,30,FALSE),"")</f>
        <v>0</v>
      </c>
      <c r="AD276" s="766">
        <f>IFERROR(VLOOKUP($J276,'WM-AR'!$I$7:$AS$3267,31,FALSE),"")</f>
        <v>0</v>
      </c>
      <c r="AE276" s="766">
        <f>IFERROR(VLOOKUP($J276,'WM-AR'!$I$7:$AS$3267,32,FALSE),"")</f>
        <v>0</v>
      </c>
      <c r="AF276" s="766" t="str">
        <f>IFERROR(VLOOKUP($J276,'WM-AR'!$I$7:$AS$3267,33,FALSE),"")</f>
        <v/>
      </c>
      <c r="AG276" s="767"/>
      <c r="AH276" s="768" t="s">
        <v>2639</v>
      </c>
      <c r="AI276" s="768" t="s">
        <v>2639</v>
      </c>
      <c r="AJ276" s="769"/>
      <c r="AK276" s="769" t="str">
        <f>L276</f>
        <v>M2</v>
      </c>
      <c r="AL276" s="770"/>
      <c r="AM276" s="88" t="str">
        <f>IF(AND(ISTEXT($E276),ISTEXT($B276)),"산출기준 &gt;&gt;  "&amp;_xlfn.XLOOKUP($E276,산출기준!$D:$D,산출기준!$E:$E,"매칭실패"),"")</f>
        <v/>
      </c>
    </row>
    <row r="277" spans="2:39" ht="33" customHeight="1" outlineLevel="1">
      <c r="B277" s="772"/>
      <c r="C277" s="773"/>
      <c r="D277" s="774"/>
      <c r="E277" s="761"/>
      <c r="F277" s="775"/>
      <c r="G277" s="759" t="str">
        <f t="shared" si="88"/>
        <v/>
      </c>
      <c r="H277" s="763"/>
      <c r="I277" s="764" t="str">
        <f>IF(_xlfn.XLOOKUP(H277,'WM-AR'!I:I,'WM-AR'!F:F,"")=0,"",_xlfn.XLOOKUP(H277,'WM-AR'!I:I,'WM-AR'!F:F,""))</f>
        <v/>
      </c>
      <c r="J277" s="765" t="str">
        <f t="shared" si="89"/>
        <v/>
      </c>
      <c r="K277" s="766"/>
      <c r="L277" s="766" t="str">
        <f>IFERROR(VLOOKUP($J277,'WM-AR'!$I$7:$AS$3267,34,FALSE),"")</f>
        <v/>
      </c>
      <c r="M277" s="766" t="str">
        <f>IFERROR(VLOOKUP($J277,'WM-AR'!$I$7:$AS$3267,4,FALSE),"")</f>
        <v/>
      </c>
      <c r="N277" s="766" t="str">
        <f>IFERROR(VLOOKUP($J277,'WM-AR'!$I$7:$AS$3267,6,FALSE),"")</f>
        <v/>
      </c>
      <c r="O277" s="766" t="str">
        <f>IFERROR(VLOOKUP($J277,'WM-AR'!$I$7:$AS$3267,8,FALSE),"")</f>
        <v/>
      </c>
      <c r="P277" s="766" t="str">
        <f>IFERROR(VLOOKUP($J277,'WM-AR'!$I$7:$AS$3267,10,FALSE),"")</f>
        <v/>
      </c>
      <c r="Q277" s="766" t="str">
        <f>IFERROR(VLOOKUP($J277,'WM-AR'!$I$7:$AS$3267,12,FALSE),"")</f>
        <v/>
      </c>
      <c r="R277" s="766" t="str">
        <f>IFERROR(VLOOKUP($J277,'WM-AR'!$I$7:$AS$3267,14,FALSE),"")</f>
        <v/>
      </c>
      <c r="S277" s="766" t="str">
        <f>IFERROR(VLOOKUP($J277,'WM-AR'!$I$7:$AS$3267,16,FALSE),"")</f>
        <v/>
      </c>
      <c r="T277" s="766" t="str">
        <f>IFERROR(VLOOKUP($J277,'WM-AR'!$I$7:$AS$3267,18,FALSE),"")</f>
        <v/>
      </c>
      <c r="U277" s="766" t="str">
        <f>IFERROR(VLOOKUP($J277,'WM-AR'!$I$7:$AS$3267,20,FALSE),"")</f>
        <v/>
      </c>
      <c r="V277" s="766" t="str">
        <f>IFERROR(VLOOKUP($J277,'WM-AR'!$I$7:$AS$3267,22,FALSE),"")</f>
        <v/>
      </c>
      <c r="W277" s="766" t="str">
        <f>IFERROR(VLOOKUP($J277,'WM-AR'!$I$7:$AS$3267,24,FALSE),"")</f>
        <v/>
      </c>
      <c r="X277" s="766" t="str">
        <f>IFERROR(VLOOKUP($J277,'WM-AR'!$I$7:$AS$3267,25,FALSE),"")</f>
        <v/>
      </c>
      <c r="Y277" s="766" t="str">
        <f>IFERROR(VLOOKUP($J277,'WM-AR'!$I$7:$AS$3267,26,FALSE),"")</f>
        <v/>
      </c>
      <c r="Z277" s="766" t="str">
        <f>IFERROR(VLOOKUP($J277,'WM-AR'!$I$7:$AS$3267,27,FALSE),"")</f>
        <v/>
      </c>
      <c r="AA277" s="766" t="str">
        <f>IFERROR(VLOOKUP($J277,'WM-AR'!$I$7:$AS$3267,28,FALSE),"")</f>
        <v/>
      </c>
      <c r="AB277" s="766" t="str">
        <f>IFERROR(VLOOKUP($J277,'WM-AR'!$I$7:$AS$3267,29,FALSE),"")</f>
        <v/>
      </c>
      <c r="AC277" s="766" t="str">
        <f>IFERROR(VLOOKUP($J277,'WM-AR'!$I$7:$AS$3267,30,FALSE),"")</f>
        <v/>
      </c>
      <c r="AD277" s="766" t="str">
        <f>IFERROR(VLOOKUP($J277,'WM-AR'!$I$7:$AS$3267,31,FALSE),"")</f>
        <v/>
      </c>
      <c r="AE277" s="766" t="str">
        <f>IFERROR(VLOOKUP($J277,'WM-AR'!$I$7:$AS$3267,32,FALSE),"")</f>
        <v/>
      </c>
      <c r="AF277" s="766" t="str">
        <f>IFERROR(VLOOKUP($J277,'WM-AR'!$I$7:$AS$3267,33,FALSE),"")</f>
        <v/>
      </c>
      <c r="AG277" s="767"/>
      <c r="AH277" s="768"/>
      <c r="AI277" s="768"/>
      <c r="AJ277" s="769"/>
      <c r="AK277" s="769" t="str">
        <f>L277</f>
        <v/>
      </c>
      <c r="AL277" s="770"/>
      <c r="AM277" s="88" t="str">
        <f>IF(AND(ISTEXT($E277),ISTEXT($B277)),"산출기준 &gt;&gt;  "&amp;_xlfn.XLOOKUP($E277,산출기준!$D:$D,산출기준!$E:$E,"매칭실패"),"")</f>
        <v/>
      </c>
    </row>
    <row r="278" spans="2:39" s="600" customFormat="1" ht="33" customHeight="1" outlineLevel="1">
      <c r="B278" s="783"/>
      <c r="C278" s="774"/>
      <c r="D278" s="774"/>
      <c r="E278" s="777"/>
      <c r="F278" s="784"/>
      <c r="G278" s="760" t="str">
        <f t="shared" si="88"/>
        <v xml:space="preserve">Internal Wall Painting | Acrylic Emulsion Paint |  | </v>
      </c>
      <c r="H278" s="760"/>
      <c r="I278" s="779" t="s">
        <v>2640</v>
      </c>
      <c r="J278" s="780" t="str">
        <f t="shared" si="89"/>
        <v>A04AM078-00001</v>
      </c>
      <c r="K278" s="781"/>
      <c r="L278" s="781" t="str">
        <f>IFERROR(VLOOKUP($J278,'WM-AR'!$I$7:$AS$3267,34,FALSE),"")</f>
        <v>M2</v>
      </c>
      <c r="M278" s="781" t="str">
        <f>IFERROR(VLOOKUP($J278,'WM-AR'!$I$7:$AS$3267,4,FALSE),"")</f>
        <v>Finishing Work</v>
      </c>
      <c r="N278" s="781" t="str">
        <f>IFERROR(VLOOKUP($J278,'WM-AR'!$I$7:$AS$3267,6,FALSE),"")</f>
        <v>Painting Work</v>
      </c>
      <c r="O278" s="781" t="str">
        <f>IFERROR(VLOOKUP($J278,'WM-AR'!$I$7:$AS$3267,8,FALSE),"")</f>
        <v>Internal Wall Painting</v>
      </c>
      <c r="P278" s="781" t="str">
        <f>IFERROR(VLOOKUP($J278,'WM-AR'!$I$7:$AS$3267,10,FALSE),"")</f>
        <v>Acrylic Emulsion Paint</v>
      </c>
      <c r="Q278" s="781">
        <f>IFERROR(VLOOKUP($J278,'WM-AR'!$I$7:$AS$3267,12,FALSE),"")</f>
        <v>0</v>
      </c>
      <c r="R278" s="781">
        <f>IFERROR(VLOOKUP($J278,'WM-AR'!$I$7:$AS$3267,14,FALSE),"")</f>
        <v>0</v>
      </c>
      <c r="S278" s="781">
        <f>IFERROR(VLOOKUP($J278,'WM-AR'!$I$7:$AS$3267,16,FALSE),"")</f>
        <v>0</v>
      </c>
      <c r="T278" s="781">
        <f>IFERROR(VLOOKUP($J278,'WM-AR'!$I$7:$AS$3267,18,FALSE),"")</f>
        <v>0</v>
      </c>
      <c r="U278" s="781" t="str">
        <f>IFERROR(VLOOKUP($J278,'WM-AR'!$I$7:$AS$3267,20,FALSE),"")</f>
        <v/>
      </c>
      <c r="V278" s="781">
        <f>IFERROR(VLOOKUP($J278,'WM-AR'!$I$7:$AS$3267,22,FALSE),"")</f>
        <v>0</v>
      </c>
      <c r="W278" s="781" t="str">
        <f>IFERROR(VLOOKUP($J278,'WM-AR'!$I$7:$AS$3267,24,FALSE),"")</f>
        <v/>
      </c>
      <c r="X278" s="781">
        <f>IFERROR(VLOOKUP($J278,'WM-AR'!$I$7:$AS$3267,25,FALSE),"")</f>
        <v>0</v>
      </c>
      <c r="Y278" s="781" t="str">
        <f>IFERROR(VLOOKUP($J278,'WM-AR'!$I$7:$AS$3267,26,FALSE),"")</f>
        <v/>
      </c>
      <c r="Z278" s="781">
        <f>IFERROR(VLOOKUP($J278,'WM-AR'!$I$7:$AS$3267,27,FALSE),"")</f>
        <v>0</v>
      </c>
      <c r="AA278" s="781">
        <f>IFERROR(VLOOKUP($J278,'WM-AR'!$I$7:$AS$3267,28,FALSE),"")</f>
        <v>0</v>
      </c>
      <c r="AB278" s="781">
        <f>IFERROR(VLOOKUP($J278,'WM-AR'!$I$7:$AS$3267,29,FALSE),"")</f>
        <v>0</v>
      </c>
      <c r="AC278" s="781">
        <f>IFERROR(VLOOKUP($J278,'WM-AR'!$I$7:$AS$3267,30,FALSE),"")</f>
        <v>0</v>
      </c>
      <c r="AD278" s="781">
        <f>IFERROR(VLOOKUP($J278,'WM-AR'!$I$7:$AS$3267,31,FALSE),"")</f>
        <v>0</v>
      </c>
      <c r="AE278" s="781">
        <f>IFERROR(VLOOKUP($J278,'WM-AR'!$I$7:$AS$3267,32,FALSE),"")</f>
        <v>0</v>
      </c>
      <c r="AF278" s="781" t="str">
        <f>IFERROR(VLOOKUP($J278,'WM-AR'!$I$7:$AS$3267,33,FALSE),"")</f>
        <v/>
      </c>
      <c r="AG278" s="767"/>
      <c r="AH278" s="768" t="s">
        <v>2641</v>
      </c>
      <c r="AI278" s="768" t="s">
        <v>2642</v>
      </c>
      <c r="AJ278" s="782"/>
      <c r="AK278" s="782" t="str">
        <f>L278</f>
        <v>M2</v>
      </c>
      <c r="AL278" s="779"/>
      <c r="AM278" s="600" t="str">
        <f>IF(AND(ISTEXT($E278),ISTEXT($B278)),"산출기준 &gt;&gt;  "&amp;_xlfn.XLOOKUP($E278,산출기준!$D:$D,산출기준!$E:$E,"매칭실패"),"")</f>
        <v/>
      </c>
    </row>
    <row r="279" spans="2:39" outlineLevel="1">
      <c r="B279" s="744"/>
      <c r="C279" s="745"/>
      <c r="D279" s="746"/>
      <c r="E279" s="747" t="s">
        <v>2632</v>
      </c>
      <c r="F279" s="745" t="s">
        <v>2601</v>
      </c>
      <c r="G279" s="748" t="str">
        <f>VLOOKUP(E279,'참조용_Int Finish_Style-WM_DB'!$C$5:$D$133,2,FALSE)</f>
        <v xml:space="preserve"> | A04AS191-00001 |  | </v>
      </c>
      <c r="H279" s="749"/>
      <c r="I279" s="750"/>
      <c r="J279" s="751"/>
      <c r="K279" s="752"/>
      <c r="L279" s="752"/>
      <c r="M279" s="752"/>
      <c r="N279" s="752"/>
      <c r="O279" s="752"/>
      <c r="P279" s="752"/>
      <c r="Q279" s="752"/>
      <c r="R279" s="752"/>
      <c r="S279" s="752"/>
      <c r="T279" s="752"/>
      <c r="U279" s="752"/>
      <c r="V279" s="752"/>
      <c r="W279" s="752"/>
      <c r="X279" s="752"/>
      <c r="Y279" s="752"/>
      <c r="Z279" s="752"/>
      <c r="AA279" s="752"/>
      <c r="AB279" s="752"/>
      <c r="AC279" s="752"/>
      <c r="AD279" s="752"/>
      <c r="AE279" s="752"/>
      <c r="AF279" s="753"/>
      <c r="AG279" s="754"/>
      <c r="AH279" s="755"/>
      <c r="AI279" s="755"/>
      <c r="AJ279" s="753"/>
      <c r="AK279" s="756"/>
      <c r="AL279" s="771"/>
      <c r="AM279" s="88" t="str">
        <f>IF(AND(ISTEXT($E279),ISTEXT($B279)),"산출기준 &gt;&gt;  "&amp;_xlfn.XLOOKUP($E279,산출기준!$D:$D,산출기준!$E:$E,"매칭실패"),"")</f>
        <v/>
      </c>
    </row>
    <row r="280" spans="2:39" ht="33" customHeight="1" outlineLevel="1">
      <c r="B280" s="772"/>
      <c r="C280" s="773"/>
      <c r="D280" s="774"/>
      <c r="E280" s="761"/>
      <c r="F280" s="775"/>
      <c r="G280" s="759" t="str">
        <f>IF(IF(O280=0,"",O280)&amp;" | "&amp;IF(P280=0,"",P280)&amp;" | "&amp;IF(R280=0,"",R280)&amp;" | "&amp;IF(S280=0,"",S280)=" |  |  | ","",IF(O280=0,"",O280)&amp;" | "&amp;IF(P280=0,"",P280)&amp;" | "&amp;IF(R280=0,"",R280)&amp;" | "&amp;IF(S280=0,"",S280))</f>
        <v xml:space="preserve">Moisture Resistant Tiled Ceiling System | M-Bar System |  | </v>
      </c>
      <c r="H280" s="763" t="str" cm="1">
        <f t="array" ref="H280">_xlfn.TEXTSPLIT(G279,," | ",TRUE)</f>
        <v>A04AS191-00001</v>
      </c>
      <c r="I280" s="764" t="str">
        <f>IF(_xlfn.XLOOKUP(H280,'WM-AR'!I:I,'WM-AR'!F:F,"")=0,"",_xlfn.XLOOKUP(H280,'WM-AR'!I:I,'WM-AR'!F:F,""))</f>
        <v xml:space="preserve">A04AS191-00001 Finishing Work Exterior/Interior Finish Work Moisture Resistant Tiled Ceiling System M-Bar System     w/ Hot-Dip Galvanized Suspension System &amp; Accessories(Moldings, Ceiling Access Door/Hatch, Curtain Boxes and etc.)  </v>
      </c>
      <c r="J280" s="765" t="str">
        <f>LEFT(I280,14)</f>
        <v>A04AS191-00001</v>
      </c>
      <c r="K280" s="766"/>
      <c r="L280" s="766" t="str">
        <f>IFERROR(VLOOKUP($J280,'WM-AR'!$I$7:$AS$3267,34,FALSE),"")</f>
        <v>M2</v>
      </c>
      <c r="M280" s="766" t="str">
        <f>IFERROR(VLOOKUP($J280,'WM-AR'!$I$7:$AS$3267,4,FALSE),"")</f>
        <v>Finishing Work</v>
      </c>
      <c r="N280" s="766" t="str">
        <f>IFERROR(VLOOKUP($J280,'WM-AR'!$I$7:$AS$3267,6,FALSE),"")</f>
        <v>Exterior/Interior Finish Work</v>
      </c>
      <c r="O280" s="766" t="str">
        <f>IFERROR(VLOOKUP($J280,'WM-AR'!$I$7:$AS$3267,8,FALSE),"")</f>
        <v>Moisture Resistant Tiled Ceiling System</v>
      </c>
      <c r="P280" s="766" t="str">
        <f>IFERROR(VLOOKUP($J280,'WM-AR'!$I$7:$AS$3267,10,FALSE),"")</f>
        <v>M-Bar System</v>
      </c>
      <c r="Q280" s="766">
        <f>IFERROR(VLOOKUP($J280,'WM-AR'!$I$7:$AS$3267,12,FALSE),"")</f>
        <v>0</v>
      </c>
      <c r="R280" s="766">
        <f>IFERROR(VLOOKUP($J280,'WM-AR'!$I$7:$AS$3267,14,FALSE),"")</f>
        <v>0</v>
      </c>
      <c r="S280" s="766">
        <f>IFERROR(VLOOKUP($J280,'WM-AR'!$I$7:$AS$3267,16,FALSE),"")</f>
        <v>0</v>
      </c>
      <c r="T280" s="766">
        <f>IFERROR(VLOOKUP($J280,'WM-AR'!$I$7:$AS$3267,18,FALSE),"")</f>
        <v>0</v>
      </c>
      <c r="U280" s="766" t="str">
        <f>IFERROR(VLOOKUP($J280,'WM-AR'!$I$7:$AS$3267,20,FALSE),"")</f>
        <v>w/ Hot-Dip Galvanized Suspension System &amp; Accessories(Moldings, Ceiling Access Door/Hatch, Curtain Boxes and etc.)</v>
      </c>
      <c r="V280" s="766">
        <f>IFERROR(VLOOKUP($J280,'WM-AR'!$I$7:$AS$3267,22,FALSE),"")</f>
        <v>0</v>
      </c>
      <c r="W280" s="766">
        <f>IFERROR(VLOOKUP($J280,'WM-AR'!$I$7:$AS$3267,24,FALSE),"")</f>
        <v>0</v>
      </c>
      <c r="X280" s="766">
        <f>IFERROR(VLOOKUP($J280,'WM-AR'!$I$7:$AS$3267,25,FALSE),"")</f>
        <v>0</v>
      </c>
      <c r="Y280" s="766" t="str">
        <f>IFERROR(VLOOKUP($J280,'WM-AR'!$I$7:$AS$3267,26,FALSE),"")</f>
        <v>Tile Size=(  )mm x (  )mm</v>
      </c>
      <c r="Z280" s="766">
        <f>IFERROR(VLOOKUP($J280,'WM-AR'!$I$7:$AS$3267,27,FALSE),"")</f>
        <v>0</v>
      </c>
      <c r="AA280" s="766">
        <f>IFERROR(VLOOKUP($J280,'WM-AR'!$I$7:$AS$3267,28,FALSE),"")</f>
        <v>0</v>
      </c>
      <c r="AB280" s="766">
        <f>IFERROR(VLOOKUP($J280,'WM-AR'!$I$7:$AS$3267,29,FALSE),"")</f>
        <v>0</v>
      </c>
      <c r="AC280" s="766">
        <f>IFERROR(VLOOKUP($J280,'WM-AR'!$I$7:$AS$3267,30,FALSE),"")</f>
        <v>0</v>
      </c>
      <c r="AD280" s="766">
        <f>IFERROR(VLOOKUP($J280,'WM-AR'!$I$7:$AS$3267,31,FALSE),"")</f>
        <v>0</v>
      </c>
      <c r="AE280" s="766">
        <f>IFERROR(VLOOKUP($J280,'WM-AR'!$I$7:$AS$3267,32,FALSE),"")</f>
        <v>0</v>
      </c>
      <c r="AF280" s="766" t="str">
        <f>IFERROR(VLOOKUP($J280,'WM-AR'!$I$7:$AS$3267,33,FALSE),"")</f>
        <v/>
      </c>
      <c r="AG280" s="767"/>
      <c r="AH280" s="768" t="s">
        <v>1815</v>
      </c>
      <c r="AI280" s="768" t="s">
        <v>1815</v>
      </c>
      <c r="AJ280" s="769"/>
      <c r="AK280" s="769" t="str">
        <f>L280</f>
        <v>M2</v>
      </c>
      <c r="AL280" s="770" t="s">
        <v>2612</v>
      </c>
      <c r="AM280" s="88" t="str">
        <f>IF(AND(ISTEXT($E280),ISTEXT($B280)),"산출기준 &gt;&gt;  "&amp;_xlfn.XLOOKUP($E280,산출기준!$D:$D,산출기준!$E:$E,"매칭실패"),"")</f>
        <v/>
      </c>
    </row>
    <row r="281" spans="2:39" ht="33" customHeight="1" outlineLevel="1">
      <c r="B281" s="772"/>
      <c r="C281" s="773"/>
      <c r="D281" s="774"/>
      <c r="E281" s="761"/>
      <c r="F281" s="775"/>
      <c r="G281" s="759" t="str">
        <f t="shared" ref="G281:G283" si="90">IF(IF(O281=0,"",O281)&amp;" | "&amp;IF(P281=0,"",P281)&amp;" | "&amp;IF(R281=0,"",R281)&amp;" | "&amp;IF(S281=0,"",S281)=" |  |  | ","",IF(O281=0,"",O281)&amp;" | "&amp;IF(P281=0,"",P281)&amp;" | "&amp;IF(R281=0,"",R281)&amp;" | "&amp;IF(S281=0,"",S281))</f>
        <v/>
      </c>
      <c r="H281" s="763"/>
      <c r="I281" s="764" t="str">
        <f>IF(_xlfn.XLOOKUP(H281,'WM-AR'!I:I,'WM-AR'!F:F,"")=0,"",_xlfn.XLOOKUP(H281,'WM-AR'!I:I,'WM-AR'!F:F,""))</f>
        <v/>
      </c>
      <c r="J281" s="765" t="str">
        <f t="shared" ref="J281:J283" si="91">LEFT(I281,14)</f>
        <v/>
      </c>
      <c r="K281" s="766"/>
      <c r="L281" s="766" t="str">
        <f>IFERROR(VLOOKUP($J281,'WM-AR'!$I$7:$AS$3267,34,FALSE),"")</f>
        <v/>
      </c>
      <c r="M281" s="766" t="str">
        <f>IFERROR(VLOOKUP($J281,'WM-AR'!$I$7:$AS$3267,4,FALSE),"")</f>
        <v/>
      </c>
      <c r="N281" s="766" t="str">
        <f>IFERROR(VLOOKUP($J281,'WM-AR'!$I$7:$AS$3267,6,FALSE),"")</f>
        <v/>
      </c>
      <c r="O281" s="766" t="str">
        <f>IFERROR(VLOOKUP($J281,'WM-AR'!$I$7:$AS$3267,8,FALSE),"")</f>
        <v/>
      </c>
      <c r="P281" s="766" t="str">
        <f>IFERROR(VLOOKUP($J281,'WM-AR'!$I$7:$AS$3267,10,FALSE),"")</f>
        <v/>
      </c>
      <c r="Q281" s="766" t="str">
        <f>IFERROR(VLOOKUP($J281,'WM-AR'!$I$7:$AS$3267,12,FALSE),"")</f>
        <v/>
      </c>
      <c r="R281" s="766" t="str">
        <f>IFERROR(VLOOKUP($J281,'WM-AR'!$I$7:$AS$3267,14,FALSE),"")</f>
        <v/>
      </c>
      <c r="S281" s="766" t="str">
        <f>IFERROR(VLOOKUP($J281,'WM-AR'!$I$7:$AS$3267,16,FALSE),"")</f>
        <v/>
      </c>
      <c r="T281" s="766" t="str">
        <f>IFERROR(VLOOKUP($J281,'WM-AR'!$I$7:$AS$3267,18,FALSE),"")</f>
        <v/>
      </c>
      <c r="U281" s="766" t="str">
        <f>IFERROR(VLOOKUP($J281,'WM-AR'!$I$7:$AS$3267,20,FALSE),"")</f>
        <v/>
      </c>
      <c r="V281" s="766" t="str">
        <f>IFERROR(VLOOKUP($J281,'WM-AR'!$I$7:$AS$3267,22,FALSE),"")</f>
        <v/>
      </c>
      <c r="W281" s="766" t="str">
        <f>IFERROR(VLOOKUP($J281,'WM-AR'!$I$7:$AS$3267,24,FALSE),"")</f>
        <v/>
      </c>
      <c r="X281" s="766" t="str">
        <f>IFERROR(VLOOKUP($J281,'WM-AR'!$I$7:$AS$3267,25,FALSE),"")</f>
        <v/>
      </c>
      <c r="Y281" s="766" t="str">
        <f>IFERROR(VLOOKUP($J281,'WM-AR'!$I$7:$AS$3267,26,FALSE),"")</f>
        <v/>
      </c>
      <c r="Z281" s="766" t="str">
        <f>IFERROR(VLOOKUP($J281,'WM-AR'!$I$7:$AS$3267,27,FALSE),"")</f>
        <v/>
      </c>
      <c r="AA281" s="766" t="str">
        <f>IFERROR(VLOOKUP($J281,'WM-AR'!$I$7:$AS$3267,28,FALSE),"")</f>
        <v/>
      </c>
      <c r="AB281" s="766" t="str">
        <f>IFERROR(VLOOKUP($J281,'WM-AR'!$I$7:$AS$3267,29,FALSE),"")</f>
        <v/>
      </c>
      <c r="AC281" s="766" t="str">
        <f>IFERROR(VLOOKUP($J281,'WM-AR'!$I$7:$AS$3267,30,FALSE),"")</f>
        <v/>
      </c>
      <c r="AD281" s="766" t="str">
        <f>IFERROR(VLOOKUP($J281,'WM-AR'!$I$7:$AS$3267,31,FALSE),"")</f>
        <v/>
      </c>
      <c r="AE281" s="766" t="str">
        <f>IFERROR(VLOOKUP($J281,'WM-AR'!$I$7:$AS$3267,32,FALSE),"")</f>
        <v/>
      </c>
      <c r="AF281" s="766" t="str">
        <f>IFERROR(VLOOKUP($J281,'WM-AR'!$I$7:$AS$3267,33,FALSE),"")</f>
        <v/>
      </c>
      <c r="AG281" s="767"/>
      <c r="AH281" s="768"/>
      <c r="AI281" s="768"/>
      <c r="AJ281" s="769"/>
      <c r="AK281" s="769" t="str">
        <f>L281</f>
        <v/>
      </c>
      <c r="AL281" s="770"/>
      <c r="AM281" s="88" t="str">
        <f>IF(AND(ISTEXT($E281),ISTEXT($B281)),"산출기준 &gt;&gt;  "&amp;_xlfn.XLOOKUP($E281,산출기준!$D:$D,산출기준!$E:$E,"매칭실패"),"")</f>
        <v/>
      </c>
    </row>
    <row r="282" spans="2:39" ht="33" customHeight="1" outlineLevel="1">
      <c r="B282" s="772"/>
      <c r="C282" s="773"/>
      <c r="D282" s="774"/>
      <c r="E282" s="761"/>
      <c r="F282" s="775"/>
      <c r="G282" s="759" t="str">
        <f t="shared" si="90"/>
        <v/>
      </c>
      <c r="H282" s="763"/>
      <c r="I282" s="764" t="str">
        <f>IF(_xlfn.XLOOKUP(H282,'WM-AR'!I:I,'WM-AR'!F:F,"")=0,"",_xlfn.XLOOKUP(H282,'WM-AR'!I:I,'WM-AR'!F:F,""))</f>
        <v/>
      </c>
      <c r="J282" s="765" t="str">
        <f t="shared" si="91"/>
        <v/>
      </c>
      <c r="K282" s="766"/>
      <c r="L282" s="766" t="str">
        <f>IFERROR(VLOOKUP($J282,'WM-AR'!$I$7:$AS$3267,34,FALSE),"")</f>
        <v/>
      </c>
      <c r="M282" s="766" t="str">
        <f>IFERROR(VLOOKUP($J282,'WM-AR'!$I$7:$AS$3267,4,FALSE),"")</f>
        <v/>
      </c>
      <c r="N282" s="766" t="str">
        <f>IFERROR(VLOOKUP($J282,'WM-AR'!$I$7:$AS$3267,6,FALSE),"")</f>
        <v/>
      </c>
      <c r="O282" s="766" t="str">
        <f>IFERROR(VLOOKUP($J282,'WM-AR'!$I$7:$AS$3267,8,FALSE),"")</f>
        <v/>
      </c>
      <c r="P282" s="766" t="str">
        <f>IFERROR(VLOOKUP($J282,'WM-AR'!$I$7:$AS$3267,10,FALSE),"")</f>
        <v/>
      </c>
      <c r="Q282" s="766" t="str">
        <f>IFERROR(VLOOKUP($J282,'WM-AR'!$I$7:$AS$3267,12,FALSE),"")</f>
        <v/>
      </c>
      <c r="R282" s="766" t="str">
        <f>IFERROR(VLOOKUP($J282,'WM-AR'!$I$7:$AS$3267,14,FALSE),"")</f>
        <v/>
      </c>
      <c r="S282" s="766" t="str">
        <f>IFERROR(VLOOKUP($J282,'WM-AR'!$I$7:$AS$3267,16,FALSE),"")</f>
        <v/>
      </c>
      <c r="T282" s="766" t="str">
        <f>IFERROR(VLOOKUP($J282,'WM-AR'!$I$7:$AS$3267,18,FALSE),"")</f>
        <v/>
      </c>
      <c r="U282" s="766" t="str">
        <f>IFERROR(VLOOKUP($J282,'WM-AR'!$I$7:$AS$3267,20,FALSE),"")</f>
        <v/>
      </c>
      <c r="V282" s="766" t="str">
        <f>IFERROR(VLOOKUP($J282,'WM-AR'!$I$7:$AS$3267,22,FALSE),"")</f>
        <v/>
      </c>
      <c r="W282" s="766" t="str">
        <f>IFERROR(VLOOKUP($J282,'WM-AR'!$I$7:$AS$3267,24,FALSE),"")</f>
        <v/>
      </c>
      <c r="X282" s="766" t="str">
        <f>IFERROR(VLOOKUP($J282,'WM-AR'!$I$7:$AS$3267,25,FALSE),"")</f>
        <v/>
      </c>
      <c r="Y282" s="766" t="str">
        <f>IFERROR(VLOOKUP($J282,'WM-AR'!$I$7:$AS$3267,26,FALSE),"")</f>
        <v/>
      </c>
      <c r="Z282" s="766" t="str">
        <f>IFERROR(VLOOKUP($J282,'WM-AR'!$I$7:$AS$3267,27,FALSE),"")</f>
        <v/>
      </c>
      <c r="AA282" s="766" t="str">
        <f>IFERROR(VLOOKUP($J282,'WM-AR'!$I$7:$AS$3267,28,FALSE),"")</f>
        <v/>
      </c>
      <c r="AB282" s="766" t="str">
        <f>IFERROR(VLOOKUP($J282,'WM-AR'!$I$7:$AS$3267,29,FALSE),"")</f>
        <v/>
      </c>
      <c r="AC282" s="766" t="str">
        <f>IFERROR(VLOOKUP($J282,'WM-AR'!$I$7:$AS$3267,30,FALSE),"")</f>
        <v/>
      </c>
      <c r="AD282" s="766" t="str">
        <f>IFERROR(VLOOKUP($J282,'WM-AR'!$I$7:$AS$3267,31,FALSE),"")</f>
        <v/>
      </c>
      <c r="AE282" s="766" t="str">
        <f>IFERROR(VLOOKUP($J282,'WM-AR'!$I$7:$AS$3267,32,FALSE),"")</f>
        <v/>
      </c>
      <c r="AF282" s="766" t="str">
        <f>IFERROR(VLOOKUP($J282,'WM-AR'!$I$7:$AS$3267,33,FALSE),"")</f>
        <v/>
      </c>
      <c r="AG282" s="767"/>
      <c r="AH282" s="768"/>
      <c r="AI282" s="768"/>
      <c r="AJ282" s="769"/>
      <c r="AK282" s="769" t="str">
        <f>L282</f>
        <v/>
      </c>
      <c r="AL282" s="770"/>
      <c r="AM282" s="88" t="str">
        <f>IF(AND(ISTEXT($E282),ISTEXT($B282)),"산출기준 &gt;&gt;  "&amp;_xlfn.XLOOKUP($E282,산출기준!$D:$D,산출기준!$E:$E,"매칭실패"),"")</f>
        <v/>
      </c>
    </row>
    <row r="283" spans="2:39" s="600" customFormat="1" ht="33" customHeight="1" outlineLevel="1">
      <c r="B283" s="783"/>
      <c r="C283" s="774"/>
      <c r="D283" s="774"/>
      <c r="E283" s="777"/>
      <c r="F283" s="784"/>
      <c r="G283" s="760" t="str">
        <f t="shared" si="90"/>
        <v/>
      </c>
      <c r="H283" s="760"/>
      <c r="I283" s="779"/>
      <c r="J283" s="780" t="str">
        <f t="shared" si="91"/>
        <v/>
      </c>
      <c r="K283" s="781"/>
      <c r="L283" s="781" t="str">
        <f>IFERROR(VLOOKUP($J283,'WM-AR'!$I$7:$AS$3267,34,FALSE),"")</f>
        <v/>
      </c>
      <c r="M283" s="781" t="str">
        <f>IFERROR(VLOOKUP($J283,'WM-AR'!$I$7:$AS$3267,4,FALSE),"")</f>
        <v/>
      </c>
      <c r="N283" s="781" t="str">
        <f>IFERROR(VLOOKUP($J283,'WM-AR'!$I$7:$AS$3267,6,FALSE),"")</f>
        <v/>
      </c>
      <c r="O283" s="781" t="str">
        <f>IFERROR(VLOOKUP($J283,'WM-AR'!$I$7:$AS$3267,8,FALSE),"")</f>
        <v/>
      </c>
      <c r="P283" s="781" t="str">
        <f>IFERROR(VLOOKUP($J283,'WM-AR'!$I$7:$AS$3267,10,FALSE),"")</f>
        <v/>
      </c>
      <c r="Q283" s="781" t="str">
        <f>IFERROR(VLOOKUP($J283,'WM-AR'!$I$7:$AS$3267,12,FALSE),"")</f>
        <v/>
      </c>
      <c r="R283" s="781" t="str">
        <f>IFERROR(VLOOKUP($J283,'WM-AR'!$I$7:$AS$3267,14,FALSE),"")</f>
        <v/>
      </c>
      <c r="S283" s="781" t="str">
        <f>IFERROR(VLOOKUP($J283,'WM-AR'!$I$7:$AS$3267,16,FALSE),"")</f>
        <v/>
      </c>
      <c r="T283" s="781" t="str">
        <f>IFERROR(VLOOKUP($J283,'WM-AR'!$I$7:$AS$3267,18,FALSE),"")</f>
        <v/>
      </c>
      <c r="U283" s="781" t="str">
        <f>IFERROR(VLOOKUP($J283,'WM-AR'!$I$7:$AS$3267,20,FALSE),"")</f>
        <v/>
      </c>
      <c r="V283" s="781" t="str">
        <f>IFERROR(VLOOKUP($J283,'WM-AR'!$I$7:$AS$3267,22,FALSE),"")</f>
        <v/>
      </c>
      <c r="W283" s="781" t="str">
        <f>IFERROR(VLOOKUP($J283,'WM-AR'!$I$7:$AS$3267,24,FALSE),"")</f>
        <v/>
      </c>
      <c r="X283" s="781" t="str">
        <f>IFERROR(VLOOKUP($J283,'WM-AR'!$I$7:$AS$3267,25,FALSE),"")</f>
        <v/>
      </c>
      <c r="Y283" s="781" t="str">
        <f>IFERROR(VLOOKUP($J283,'WM-AR'!$I$7:$AS$3267,26,FALSE),"")</f>
        <v/>
      </c>
      <c r="Z283" s="781" t="str">
        <f>IFERROR(VLOOKUP($J283,'WM-AR'!$I$7:$AS$3267,27,FALSE),"")</f>
        <v/>
      </c>
      <c r="AA283" s="781" t="str">
        <f>IFERROR(VLOOKUP($J283,'WM-AR'!$I$7:$AS$3267,28,FALSE),"")</f>
        <v/>
      </c>
      <c r="AB283" s="781" t="str">
        <f>IFERROR(VLOOKUP($J283,'WM-AR'!$I$7:$AS$3267,29,FALSE),"")</f>
        <v/>
      </c>
      <c r="AC283" s="781" t="str">
        <f>IFERROR(VLOOKUP($J283,'WM-AR'!$I$7:$AS$3267,30,FALSE),"")</f>
        <v/>
      </c>
      <c r="AD283" s="781" t="str">
        <f>IFERROR(VLOOKUP($J283,'WM-AR'!$I$7:$AS$3267,31,FALSE),"")</f>
        <v/>
      </c>
      <c r="AE283" s="781" t="str">
        <f>IFERROR(VLOOKUP($J283,'WM-AR'!$I$7:$AS$3267,32,FALSE),"")</f>
        <v/>
      </c>
      <c r="AF283" s="781" t="str">
        <f>IFERROR(VLOOKUP($J283,'WM-AR'!$I$7:$AS$3267,33,FALSE),"")</f>
        <v/>
      </c>
      <c r="AG283" s="767"/>
      <c r="AH283" s="768"/>
      <c r="AI283" s="768"/>
      <c r="AJ283" s="782"/>
      <c r="AK283" s="782" t="str">
        <f>L283</f>
        <v/>
      </c>
      <c r="AL283" s="779"/>
      <c r="AM283" s="600" t="str">
        <f>IF(AND(ISTEXT($E283),ISTEXT($B283)),"산출기준 &gt;&gt;  "&amp;_xlfn.XLOOKUP($E283,산출기준!$D:$D,산출기준!$E:$E,"매칭실패"),"")</f>
        <v/>
      </c>
    </row>
    <row r="284" spans="2:39">
      <c r="B284" s="658"/>
      <c r="C284" s="659"/>
      <c r="D284" s="660"/>
      <c r="E284" s="659"/>
      <c r="F284" s="661"/>
      <c r="G284" s="662"/>
      <c r="H284" s="663"/>
      <c r="I284" s="662"/>
      <c r="J284" s="652"/>
      <c r="K284" s="664"/>
      <c r="L284" s="664"/>
      <c r="M284" s="664"/>
      <c r="N284" s="664"/>
      <c r="O284" s="664"/>
      <c r="P284" s="664"/>
      <c r="Q284" s="664"/>
      <c r="R284" s="664"/>
      <c r="S284" s="664"/>
      <c r="T284" s="664"/>
      <c r="U284" s="664"/>
      <c r="V284" s="664"/>
      <c r="W284" s="664"/>
      <c r="X284" s="664"/>
      <c r="Y284" s="664"/>
      <c r="Z284" s="664"/>
      <c r="AA284" s="664"/>
      <c r="AB284" s="664"/>
      <c r="AC284" s="664"/>
      <c r="AD284" s="664"/>
      <c r="AE284" s="664"/>
      <c r="AF284" s="664"/>
      <c r="AG284" s="660"/>
      <c r="AH284" s="665"/>
      <c r="AI284" s="665"/>
      <c r="AJ284" s="666"/>
      <c r="AK284" s="666"/>
      <c r="AL284" s="662"/>
      <c r="AM284" s="88" t="str">
        <f>IF(AND(ISTEXT($E284),ISTEXT($B284)),"산출기준 &gt;&gt;  "&amp;_xlfn.XLOOKUP($E284,산출기준!$D:$D,산출기준!$E:$E,"매칭실패"),"")</f>
        <v/>
      </c>
    </row>
    <row r="285" spans="2:39" ht="34.9" customHeight="1">
      <c r="B285" s="667" t="s">
        <v>2592</v>
      </c>
      <c r="C285" s="668" t="s">
        <v>2016</v>
      </c>
      <c r="D285" s="669"/>
      <c r="E285" s="668" t="s">
        <v>2593</v>
      </c>
      <c r="F285" s="670" t="str">
        <f ca="1">_xlfn.CONCAT("H_",G285)</f>
        <v>H_F31B  /  B03  /  W32C  /  C96A</v>
      </c>
      <c r="G285" s="671" t="str" cm="1">
        <f t="array" aca="1" ref="G285"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F31B  /  B03  /  W32C  /  C96A</v>
      </c>
      <c r="H285" s="672"/>
      <c r="I285" s="673"/>
      <c r="J285" s="674"/>
      <c r="K285" s="674"/>
      <c r="L285" s="674"/>
      <c r="M285" s="674"/>
      <c r="N285" s="674"/>
      <c r="O285" s="675"/>
      <c r="P285" s="676"/>
      <c r="Q285" s="677"/>
      <c r="R285" s="677"/>
      <c r="S285" s="677"/>
      <c r="T285" s="677"/>
      <c r="U285" s="677"/>
      <c r="V285" s="677"/>
      <c r="W285" s="678"/>
      <c r="X285" s="679"/>
      <c r="Y285" s="679"/>
      <c r="Z285" s="679"/>
      <c r="AA285" s="679"/>
      <c r="AB285" s="679"/>
      <c r="AC285" s="679"/>
      <c r="AD285" s="679"/>
      <c r="AE285" s="679"/>
      <c r="AF285" s="679"/>
      <c r="AG285" s="680"/>
      <c r="AH285" s="681"/>
      <c r="AI285" s="681"/>
      <c r="AJ285" s="682"/>
      <c r="AK285" s="682"/>
      <c r="AL285" s="683"/>
      <c r="AM285" s="88" t="str">
        <f>IF(AND(ISTEXT($E285),ISTEXT($B285)),"산출기준 &gt;&gt;  "&amp;_xlfn.XLOOKUP($E285,산출기준!$D:$D,산출기준!$E:$E,"매칭실패"),"")</f>
        <v>산출기준 &gt;&gt;  [ 룸 일반 산출 ]</v>
      </c>
    </row>
    <row r="286" spans="2:39" ht="18">
      <c r="B286" s="684"/>
      <c r="C286" s="685"/>
      <c r="D286" s="686"/>
      <c r="E286" s="687"/>
      <c r="F286" s="688">
        <v>127</v>
      </c>
      <c r="G286" s="689" t="s">
        <v>2656</v>
      </c>
      <c r="H286" s="690"/>
      <c r="I286" s="691"/>
      <c r="J286" s="692" t="str">
        <f>LEFT(I286,14)</f>
        <v/>
      </c>
      <c r="K286" s="693"/>
      <c r="L286" s="694" t="str">
        <f>IFERROR(VLOOKUP($J286,'WM-AR'!$I$7:$AS$3267,34,FALSE),"")</f>
        <v/>
      </c>
      <c r="M286" s="695" t="str">
        <f>IFERROR(VLOOKUP($J286,'WM-AR'!$I$7:$AS$3267,4,FALSE),"")</f>
        <v/>
      </c>
      <c r="N286" s="695" t="str">
        <f>IFERROR(VLOOKUP($J286,'WM-AR'!$I$7:$AS$3267,6,FALSE),"")</f>
        <v/>
      </c>
      <c r="O286" s="696" t="str">
        <f>IFERROR(VLOOKUP($J286,'WM-AR'!$I$7:$AS$3267,8,FALSE),"")</f>
        <v/>
      </c>
      <c r="P286" s="697" t="str">
        <f>IFERROR(VLOOKUP($J286,'WM-AR'!$I$7:$AS$3267,10,FALSE),"")</f>
        <v/>
      </c>
      <c r="Q286" s="698" t="str">
        <f>IFERROR(VLOOKUP($J286,'WM-AR'!$I$7:$AS$3267,12,FALSE),"")</f>
        <v/>
      </c>
      <c r="R286" s="698" t="str">
        <f>IFERROR(VLOOKUP($J286,'WM-AR'!$I$7:$AS$3267,14,FALSE),"")</f>
        <v/>
      </c>
      <c r="S286" s="698" t="str">
        <f>IFERROR(VLOOKUP($J286,'WM-AR'!$I$7:$AS$3267,16,FALSE),"")</f>
        <v/>
      </c>
      <c r="T286" s="698" t="str">
        <f>IFERROR(VLOOKUP($J286,'WM-AR'!$I$7:$AS$3267,18,FALSE),"")</f>
        <v/>
      </c>
      <c r="U286" s="698" t="str">
        <f>IFERROR(VLOOKUP($J286,'WM-AR'!$I$7:$AS$3267,20,FALSE),"")</f>
        <v/>
      </c>
      <c r="V286" s="698" t="str">
        <f>IFERROR(VLOOKUP($J286,'WM-AR'!$I$7:$AS$3267,22,FALSE),"")</f>
        <v/>
      </c>
      <c r="W286" s="699" t="str">
        <f>IFERROR(VLOOKUP($J286,'WM-AR'!$I$7:$AS$3267,24,FALSE),"")</f>
        <v/>
      </c>
      <c r="X286" s="700" t="str">
        <f>IFERROR(VLOOKUP($J286,'WM-AR'!$I$7:$AS$3267,25,FALSE),"")</f>
        <v/>
      </c>
      <c r="Y286" s="700" t="str">
        <f>IFERROR(VLOOKUP($J286,'WM-AR'!$I$7:$AS$3267,26,FALSE),"")</f>
        <v/>
      </c>
      <c r="Z286" s="700" t="str">
        <f>IFERROR(VLOOKUP($J286,'WM-AR'!$I$7:$AS$3267,27,FALSE),"")</f>
        <v/>
      </c>
      <c r="AA286" s="700" t="str">
        <f>IFERROR(VLOOKUP($J286,'WM-AR'!$I$7:$AS$3267,28,FALSE),"")</f>
        <v/>
      </c>
      <c r="AB286" s="700" t="str">
        <f>IFERROR(VLOOKUP($J286,'WM-AR'!$I$7:$AS$3267,29,FALSE),"")</f>
        <v/>
      </c>
      <c r="AC286" s="700" t="str">
        <f>IFERROR(VLOOKUP($J286,'WM-AR'!$I$7:$AS$3267,30,FALSE),"")</f>
        <v/>
      </c>
      <c r="AD286" s="700" t="str">
        <f>IFERROR(VLOOKUP($J286,'WM-AR'!$I$7:$AS$3267,31,FALSE),"")</f>
        <v/>
      </c>
      <c r="AE286" s="700" t="str">
        <f>IFERROR(VLOOKUP($J286,'WM-AR'!$I$7:$AS$3267,32,FALSE),"")</f>
        <v/>
      </c>
      <c r="AF286" s="700" t="str">
        <f>IFERROR(VLOOKUP($J286,'WM-AR'!$I$7:$AS$3267,33,FALSE),"")</f>
        <v/>
      </c>
      <c r="AG286" s="701"/>
      <c r="AH286" s="702"/>
      <c r="AI286" s="702"/>
      <c r="AJ286" s="703"/>
      <c r="AK286" s="703"/>
      <c r="AL286" s="704"/>
      <c r="AM286" s="88" t="str">
        <f>IF(AND(ISTEXT($E286),ISTEXT($B286)),"산출기준 &gt;&gt;  "&amp;_xlfn.XLOOKUP($E286,산출기준!$D:$D,산출기준!$E:$E,"매칭실패"),"")</f>
        <v/>
      </c>
    </row>
    <row r="287" spans="2:39" ht="18">
      <c r="B287" s="705"/>
      <c r="C287" s="706"/>
      <c r="D287" s="707"/>
      <c r="E287" s="708"/>
      <c r="F287" s="688"/>
      <c r="G287" s="709"/>
      <c r="H287" s="710"/>
      <c r="I287" s="711"/>
      <c r="J287" s="712" t="str">
        <f>LEFT(I287,14)</f>
        <v/>
      </c>
      <c r="K287" s="713"/>
      <c r="L287" s="714" t="str">
        <f>IFERROR(VLOOKUP($J287,'WM-AR'!$I$7:$AS$3267,34,FALSE),"")</f>
        <v/>
      </c>
      <c r="M287" s="713" t="str">
        <f>IFERROR(VLOOKUP($J287,'WM-AR'!$I$7:$AS$3267,4,FALSE),"")</f>
        <v/>
      </c>
      <c r="N287" s="713" t="str">
        <f>IFERROR(VLOOKUP($J287,'WM-AR'!$I$7:$AS$3267,6,FALSE),"")</f>
        <v/>
      </c>
      <c r="O287" s="715" t="str">
        <f>IFERROR(VLOOKUP($J287,'WM-AR'!$I$7:$AS$3267,8,FALSE),"")</f>
        <v/>
      </c>
      <c r="P287" s="716" t="str">
        <f>IFERROR(VLOOKUP($J287,'WM-AR'!$I$7:$AS$3267,10,FALSE),"")</f>
        <v/>
      </c>
      <c r="Q287" s="717" t="str">
        <f>IFERROR(VLOOKUP($J287,'WM-AR'!$I$7:$AS$3267,12,FALSE),"")</f>
        <v/>
      </c>
      <c r="R287" s="717" t="str">
        <f>IFERROR(VLOOKUP($J287,'WM-AR'!$I$7:$AS$3267,14,FALSE),"")</f>
        <v/>
      </c>
      <c r="S287" s="717" t="str">
        <f>IFERROR(VLOOKUP($J287,'WM-AR'!$I$7:$AS$3267,16,FALSE),"")</f>
        <v/>
      </c>
      <c r="T287" s="717" t="str">
        <f>IFERROR(VLOOKUP($J287,'WM-AR'!$I$7:$AS$3267,18,FALSE),"")</f>
        <v/>
      </c>
      <c r="U287" s="717" t="str">
        <f>IFERROR(VLOOKUP($J287,'WM-AR'!$I$7:$AS$3267,20,FALSE),"")</f>
        <v/>
      </c>
      <c r="V287" s="717" t="str">
        <f>IFERROR(VLOOKUP($J287,'WM-AR'!$I$7:$AS$3267,22,FALSE),"")</f>
        <v/>
      </c>
      <c r="W287" s="718" t="str">
        <f>IFERROR(VLOOKUP($J287,'WM-AR'!$I$7:$AS$3267,24,FALSE),"")</f>
        <v/>
      </c>
      <c r="X287" s="719" t="str">
        <f>IFERROR(VLOOKUP($J287,'WM-AR'!$I$7:$AS$3267,25,FALSE),"")</f>
        <v/>
      </c>
      <c r="Y287" s="719" t="str">
        <f>IFERROR(VLOOKUP($J287,'WM-AR'!$I$7:$AS$3267,26,FALSE),"")</f>
        <v/>
      </c>
      <c r="Z287" s="719" t="str">
        <f>IFERROR(VLOOKUP($J287,'WM-AR'!$I$7:$AS$3267,27,FALSE),"")</f>
        <v/>
      </c>
      <c r="AA287" s="719" t="str">
        <f>IFERROR(VLOOKUP($J287,'WM-AR'!$I$7:$AS$3267,28,FALSE),"")</f>
        <v/>
      </c>
      <c r="AB287" s="719" t="str">
        <f>IFERROR(VLOOKUP($J287,'WM-AR'!$I$7:$AS$3267,29,FALSE),"")</f>
        <v/>
      </c>
      <c r="AC287" s="719" t="str">
        <f>IFERROR(VLOOKUP($J287,'WM-AR'!$I$7:$AS$3267,30,FALSE),"")</f>
        <v/>
      </c>
      <c r="AD287" s="719" t="str">
        <f>IFERROR(VLOOKUP($J287,'WM-AR'!$I$7:$AS$3267,31,FALSE),"")</f>
        <v/>
      </c>
      <c r="AE287" s="719" t="str">
        <f>IFERROR(VLOOKUP($J287,'WM-AR'!$I$7:$AS$3267,32,FALSE),"")</f>
        <v/>
      </c>
      <c r="AF287" s="719" t="str">
        <f>IFERROR(VLOOKUP($J287,'WM-AR'!$I$7:$AS$3267,33,FALSE),"")</f>
        <v/>
      </c>
      <c r="AG287" s="720"/>
      <c r="AH287" s="721"/>
      <c r="AI287" s="721"/>
      <c r="AJ287" s="722"/>
      <c r="AK287" s="722"/>
      <c r="AL287" s="723"/>
      <c r="AM287" s="88" t="str">
        <f>IF(AND(ISTEXT($E287),ISTEXT($B287)),"산출기준 &gt;&gt;  "&amp;_xlfn.XLOOKUP($E287,산출기준!$D:$D,산출기준!$E:$E,"매칭실패"),"")</f>
        <v/>
      </c>
    </row>
    <row r="288" spans="2:39" ht="18">
      <c r="B288" s="724"/>
      <c r="C288" s="725"/>
      <c r="D288" s="726"/>
      <c r="E288" s="727"/>
      <c r="F288" s="728"/>
      <c r="G288" s="729"/>
      <c r="H288" s="730"/>
      <c r="I288" s="731"/>
      <c r="J288" s="732" t="str">
        <f>LEFT(I288,14)</f>
        <v/>
      </c>
      <c r="K288" s="733"/>
      <c r="L288" s="734" t="str">
        <f>IFERROR(VLOOKUP($J288,'WM-AR'!$I$7:$AS$3267,34,FALSE),"")</f>
        <v/>
      </c>
      <c r="M288" s="733" t="str">
        <f>IFERROR(VLOOKUP($J288,'WM-AR'!$I$7:$AS$3267,4,FALSE),"")</f>
        <v/>
      </c>
      <c r="N288" s="733" t="str">
        <f>IFERROR(VLOOKUP($J288,'WM-AR'!$I$7:$AS$3267,6,FALSE),"")</f>
        <v/>
      </c>
      <c r="O288" s="735" t="str">
        <f>IFERROR(VLOOKUP($J288,'WM-AR'!$I$7:$AS$3267,8,FALSE),"")</f>
        <v/>
      </c>
      <c r="P288" s="736" t="str">
        <f>IFERROR(VLOOKUP($J288,'WM-AR'!$I$7:$AS$3267,10,FALSE),"")</f>
        <v/>
      </c>
      <c r="Q288" s="737" t="str">
        <f>IFERROR(VLOOKUP($J288,'WM-AR'!$I$7:$AS$3267,12,FALSE),"")</f>
        <v/>
      </c>
      <c r="R288" s="737" t="str">
        <f>IFERROR(VLOOKUP($J288,'WM-AR'!$I$7:$AS$3267,14,FALSE),"")</f>
        <v/>
      </c>
      <c r="S288" s="737" t="str">
        <f>IFERROR(VLOOKUP($J288,'WM-AR'!$I$7:$AS$3267,16,FALSE),"")</f>
        <v/>
      </c>
      <c r="T288" s="737" t="str">
        <f>IFERROR(VLOOKUP($J288,'WM-AR'!$I$7:$AS$3267,18,FALSE),"")</f>
        <v/>
      </c>
      <c r="U288" s="737" t="str">
        <f>IFERROR(VLOOKUP($J288,'WM-AR'!$I$7:$AS$3267,20,FALSE),"")</f>
        <v/>
      </c>
      <c r="V288" s="737" t="str">
        <f>IFERROR(VLOOKUP($J288,'WM-AR'!$I$7:$AS$3267,22,FALSE),"")</f>
        <v/>
      </c>
      <c r="W288" s="738" t="str">
        <f>IFERROR(VLOOKUP($J288,'WM-AR'!$I$7:$AS$3267,24,FALSE),"")</f>
        <v/>
      </c>
      <c r="X288" s="739" t="str">
        <f>IFERROR(VLOOKUP($J288,'WM-AR'!$I$7:$AS$3267,25,FALSE),"")</f>
        <v/>
      </c>
      <c r="Y288" s="739" t="str">
        <f>IFERROR(VLOOKUP($J288,'WM-AR'!$I$7:$AS$3267,26,FALSE),"")</f>
        <v/>
      </c>
      <c r="Z288" s="739" t="str">
        <f>IFERROR(VLOOKUP($J288,'WM-AR'!$I$7:$AS$3267,27,FALSE),"")</f>
        <v/>
      </c>
      <c r="AA288" s="739" t="str">
        <f>IFERROR(VLOOKUP($J288,'WM-AR'!$I$7:$AS$3267,28,FALSE),"")</f>
        <v/>
      </c>
      <c r="AB288" s="739" t="str">
        <f>IFERROR(VLOOKUP($J288,'WM-AR'!$I$7:$AS$3267,29,FALSE),"")</f>
        <v/>
      </c>
      <c r="AC288" s="739" t="str">
        <f>IFERROR(VLOOKUP($J288,'WM-AR'!$I$7:$AS$3267,30,FALSE),"")</f>
        <v/>
      </c>
      <c r="AD288" s="739" t="str">
        <f>IFERROR(VLOOKUP($J288,'WM-AR'!$I$7:$AS$3267,31,FALSE),"")</f>
        <v/>
      </c>
      <c r="AE288" s="739" t="str">
        <f>IFERROR(VLOOKUP($J288,'WM-AR'!$I$7:$AS$3267,32,FALSE),"")</f>
        <v/>
      </c>
      <c r="AF288" s="739" t="str">
        <f>IFERROR(VLOOKUP($J288,'WM-AR'!$I$7:$AS$3267,33,FALSE),"")</f>
        <v/>
      </c>
      <c r="AG288" s="740"/>
      <c r="AH288" s="741"/>
      <c r="AI288" s="741"/>
      <c r="AJ288" s="742"/>
      <c r="AK288" s="742"/>
      <c r="AL288" s="743"/>
      <c r="AM288" s="88" t="str">
        <f>IF(AND(ISTEXT($E288),ISTEXT($B288)),"산출기준 &gt;&gt;  "&amp;_xlfn.XLOOKUP($E288,산출기준!$D:$D,산출기준!$E:$E,"매칭실패"),"")</f>
        <v/>
      </c>
    </row>
    <row r="289" spans="2:39" ht="33" outlineLevel="1">
      <c r="B289" s="744"/>
      <c r="C289" s="745"/>
      <c r="D289" s="746"/>
      <c r="E289" s="747" t="s">
        <v>2636</v>
      </c>
      <c r="F289" s="745" t="s">
        <v>2596</v>
      </c>
      <c r="G289" s="748" t="str">
        <f>VLOOKUP(E289,'참조용_Int Finish_Style-WM_DB'!$C$5:$D$133,2,FALSE)</f>
        <v xml:space="preserve"> | A04AN083-00001 | A04AP085-00001 | A04AS168-00003</v>
      </c>
      <c r="H289" s="749"/>
      <c r="I289" s="750"/>
      <c r="J289" s="751"/>
      <c r="K289" s="752"/>
      <c r="L289" s="752"/>
      <c r="M289" s="752"/>
      <c r="N289" s="752"/>
      <c r="O289" s="752"/>
      <c r="P289" s="752"/>
      <c r="Q289" s="752"/>
      <c r="R289" s="752"/>
      <c r="S289" s="752"/>
      <c r="T289" s="752"/>
      <c r="U289" s="752"/>
      <c r="V289" s="752"/>
      <c r="W289" s="752"/>
      <c r="X289" s="752"/>
      <c r="Y289" s="752"/>
      <c r="Z289" s="752"/>
      <c r="AA289" s="752"/>
      <c r="AB289" s="752"/>
      <c r="AC289" s="752"/>
      <c r="AD289" s="752"/>
      <c r="AE289" s="752"/>
      <c r="AF289" s="753"/>
      <c r="AG289" s="754"/>
      <c r="AH289" s="755"/>
      <c r="AI289" s="755"/>
      <c r="AJ289" s="753"/>
      <c r="AK289" s="756"/>
      <c r="AL289" s="757"/>
      <c r="AM289" s="88" t="str">
        <f>IF(AND(ISTEXT($E289),ISTEXT($B289)),"산출기준 &gt;&gt;  "&amp;_xlfn.XLOOKUP($E289,산출기준!$D:$D,산출기준!$E:$E,"매칭실패"),"")</f>
        <v/>
      </c>
    </row>
    <row r="290" spans="2:39" ht="33" customHeight="1" outlineLevel="1">
      <c r="B290" s="758"/>
      <c r="C290" s="759"/>
      <c r="D290" s="760"/>
      <c r="E290" s="761"/>
      <c r="F290" s="762"/>
      <c r="G290" s="759" t="str">
        <f>IF(IF(O290=0,"",O290)&amp;" | "&amp;IF(P290=0,"",P290)&amp;" | "&amp;IF(R290=0,"",R290)&amp;" | "&amp;IF(S290=0,"",S290)=" |  |  | ","",IF(O290=0,"",O290)&amp;" | "&amp;IF(P290=0,"",P290)&amp;" | "&amp;IF(R290=0,"",R290)&amp;" | "&amp;IF(S290=0,"",S290))</f>
        <v xml:space="preserve">Floor Tile | Ceramic Tile |  | </v>
      </c>
      <c r="H290" s="763" t="str" cm="1">
        <f t="array" ref="H290:H292">_xlfn.TEXTSPLIT(G289,," | ",TRUE)</f>
        <v>A04AN083-00001</v>
      </c>
      <c r="I290" s="764" t="str">
        <f>IF(_xlfn.XLOOKUP(H290,'WM-AR'!I:I,'WM-AR'!F:F,"")=0,"",_xlfn.XLOOKUP(H290,'WM-AR'!I:I,'WM-AR'!F:F,""))</f>
        <v xml:space="preserve">A04AN083-00001 Finishing Work Tile Work Floor Tile Ceramic Tile     Non-Slip Type, w/ Mortar Bond Coat or Adhesive  </v>
      </c>
      <c r="J290" s="765" t="str">
        <f>LEFT(I290,14)</f>
        <v>A04AN083-00001</v>
      </c>
      <c r="K290" s="766"/>
      <c r="L290" s="766" t="str">
        <f>IFERROR(VLOOKUP($J290,'WM-AR'!$I$7:$AS$3267,34,FALSE),"")</f>
        <v>M2</v>
      </c>
      <c r="M290" s="766" t="str">
        <f>IFERROR(VLOOKUP($J290,'WM-AR'!$I$7:$AS$3267,4,FALSE),"")</f>
        <v>Finishing Work</v>
      </c>
      <c r="N290" s="766" t="str">
        <f>IFERROR(VLOOKUP($J290,'WM-AR'!$I$7:$AS$3267,6,FALSE),"")</f>
        <v>Tile Work</v>
      </c>
      <c r="O290" s="766" t="str">
        <f>IFERROR(VLOOKUP($J290,'WM-AR'!$I$7:$AS$3267,8,FALSE),"")</f>
        <v>Floor Tile</v>
      </c>
      <c r="P290" s="766" t="str">
        <f>IFERROR(VLOOKUP($J290,'WM-AR'!$I$7:$AS$3267,10,FALSE),"")</f>
        <v>Ceramic Tile</v>
      </c>
      <c r="Q290" s="766">
        <f>IFERROR(VLOOKUP($J290,'WM-AR'!$I$7:$AS$3267,12,FALSE),"")</f>
        <v>0</v>
      </c>
      <c r="R290" s="766">
        <f>IFERROR(VLOOKUP($J290,'WM-AR'!$I$7:$AS$3267,14,FALSE),"")</f>
        <v>0</v>
      </c>
      <c r="S290" s="766">
        <f>IFERROR(VLOOKUP($J290,'WM-AR'!$I$7:$AS$3267,16,FALSE),"")</f>
        <v>0</v>
      </c>
      <c r="T290" s="766">
        <f>IFERROR(VLOOKUP($J290,'WM-AR'!$I$7:$AS$3267,18,FALSE),"")</f>
        <v>0</v>
      </c>
      <c r="U290" s="766" t="str">
        <f>IFERROR(VLOOKUP($J290,'WM-AR'!$I$7:$AS$3267,20,FALSE),"")</f>
        <v>Non-Slip Type, w/ Mortar Bond Coat or Adhesive</v>
      </c>
      <c r="V290" s="766">
        <f>IFERROR(VLOOKUP($J290,'WM-AR'!$I$7:$AS$3267,22,FALSE),"")</f>
        <v>0</v>
      </c>
      <c r="W290" s="766">
        <f>IFERROR(VLOOKUP($J290,'WM-AR'!$I$7:$AS$3267,24,FALSE),"")</f>
        <v>0</v>
      </c>
      <c r="X290" s="766">
        <f>IFERROR(VLOOKUP($J290,'WM-AR'!$I$7:$AS$3267,25,FALSE),"")</f>
        <v>0</v>
      </c>
      <c r="Y290" s="766" t="str">
        <f>IFERROR(VLOOKUP($J290,'WM-AR'!$I$7:$AS$3267,26,FALSE),"")</f>
        <v>Tile Size=W(  )mm x L(  )mm x THK(  )mm</v>
      </c>
      <c r="Z290" s="766">
        <f>IFERROR(VLOOKUP($J290,'WM-AR'!$I$7:$AS$3267,27,FALSE),"")</f>
        <v>0</v>
      </c>
      <c r="AA290" s="766">
        <f>IFERROR(VLOOKUP($J290,'WM-AR'!$I$7:$AS$3267,28,FALSE),"")</f>
        <v>0</v>
      </c>
      <c r="AB290" s="766">
        <f>IFERROR(VLOOKUP($J290,'WM-AR'!$I$7:$AS$3267,29,FALSE),"")</f>
        <v>0</v>
      </c>
      <c r="AC290" s="766">
        <f>IFERROR(VLOOKUP($J290,'WM-AR'!$I$7:$AS$3267,30,FALSE),"")</f>
        <v>0</v>
      </c>
      <c r="AD290" s="766">
        <f>IFERROR(VLOOKUP($J290,'WM-AR'!$I$7:$AS$3267,31,FALSE),"")</f>
        <v>0</v>
      </c>
      <c r="AE290" s="766">
        <f>IFERROR(VLOOKUP($J290,'WM-AR'!$I$7:$AS$3267,32,FALSE),"")</f>
        <v>0</v>
      </c>
      <c r="AF290" s="766" t="str">
        <f>IFERROR(VLOOKUP($J290,'WM-AR'!$I$7:$AS$3267,33,FALSE),"")</f>
        <v/>
      </c>
      <c r="AG290" s="767"/>
      <c r="AH290" s="768" t="s">
        <v>1657</v>
      </c>
      <c r="AI290" s="768" t="s">
        <v>1815</v>
      </c>
      <c r="AJ290" s="769"/>
      <c r="AK290" s="769" t="str">
        <f t="shared" ref="AK290:AK293" si="92">L290</f>
        <v>M2</v>
      </c>
      <c r="AL290" s="770"/>
      <c r="AM290" s="88" t="str">
        <f>IF(AND(ISTEXT($E290),ISTEXT($B290)),"산출기준 &gt;&gt;  "&amp;_xlfn.XLOOKUP($E290,산출기준!$D:$D,산출기준!$E:$E,"매칭실패"),"")</f>
        <v/>
      </c>
    </row>
    <row r="291" spans="2:39" ht="33" customHeight="1" outlineLevel="1">
      <c r="B291" s="758"/>
      <c r="C291" s="759"/>
      <c r="D291" s="760"/>
      <c r="E291" s="761"/>
      <c r="F291" s="762"/>
      <c r="G291" s="759" t="str">
        <f t="shared" ref="G291:G293" si="93">IF(IF(O291=0,"",O291)&amp;" | "&amp;IF(P291=0,"",P291)&amp;" | "&amp;IF(R291=0,"",R291)&amp;" | "&amp;IF(S291=0,"",S291)=" |  |  | ","",IF(O291=0,"",O291)&amp;" | "&amp;IF(P291=0,"",P291)&amp;" | "&amp;IF(R291=0,"",R291)&amp;" | "&amp;IF(S291=0,"",S291))</f>
        <v xml:space="preserve">Liquid Waterproofing |  |  | </v>
      </c>
      <c r="H291" s="763" t="str">
        <v>A04AP085-00001</v>
      </c>
      <c r="I291" s="764" t="str">
        <f>IF(_xlfn.XLOOKUP(H291,'WM-AR'!I:I,'WM-AR'!F:F,"")=0,"",_xlfn.XLOOKUP(H291,'WM-AR'!I:I,'WM-AR'!F:F,""))</f>
        <v xml:space="preserve">A04AP085-00001 Finishing Work Waterproofing Work Liquid Waterproofing     for Internal Floor Area Min. 2 Coats  </v>
      </c>
      <c r="J291" s="765" t="str">
        <f t="shared" ref="J291:J293" si="94">LEFT(I291,14)</f>
        <v>A04AP085-00001</v>
      </c>
      <c r="K291" s="766"/>
      <c r="L291" s="766" t="str">
        <f>IFERROR(VLOOKUP($J291,'WM-AR'!$I$7:$AS$3267,34,FALSE),"")</f>
        <v>M2</v>
      </c>
      <c r="M291" s="766" t="str">
        <f>IFERROR(VLOOKUP($J291,'WM-AR'!$I$7:$AS$3267,4,FALSE),"")</f>
        <v>Finishing Work</v>
      </c>
      <c r="N291" s="766" t="str">
        <f>IFERROR(VLOOKUP($J291,'WM-AR'!$I$7:$AS$3267,6,FALSE),"")</f>
        <v>Waterproofing Work</v>
      </c>
      <c r="O291" s="766" t="str">
        <f>IFERROR(VLOOKUP($J291,'WM-AR'!$I$7:$AS$3267,8,FALSE),"")</f>
        <v>Liquid Waterproofing</v>
      </c>
      <c r="P291" s="766">
        <f>IFERROR(VLOOKUP($J291,'WM-AR'!$I$7:$AS$3267,10,FALSE),"")</f>
        <v>0</v>
      </c>
      <c r="Q291" s="766">
        <f>IFERROR(VLOOKUP($J291,'WM-AR'!$I$7:$AS$3267,12,FALSE),"")</f>
        <v>0</v>
      </c>
      <c r="R291" s="766">
        <f>IFERROR(VLOOKUP($J291,'WM-AR'!$I$7:$AS$3267,14,FALSE),"")</f>
        <v>0</v>
      </c>
      <c r="S291" s="766">
        <f>IFERROR(VLOOKUP($J291,'WM-AR'!$I$7:$AS$3267,16,FALSE),"")</f>
        <v>0</v>
      </c>
      <c r="T291" s="766" t="str">
        <f>IFERROR(VLOOKUP($J291,'WM-AR'!$I$7:$AS$3267,18,FALSE),"")</f>
        <v>for Internal Floor Area</v>
      </c>
      <c r="U291" s="766" t="str">
        <f>IFERROR(VLOOKUP($J291,'WM-AR'!$I$7:$AS$3267,20,FALSE),"")</f>
        <v>Min. 2 Coats</v>
      </c>
      <c r="V291" s="766">
        <f>IFERROR(VLOOKUP($J291,'WM-AR'!$I$7:$AS$3267,22,FALSE),"")</f>
        <v>0</v>
      </c>
      <c r="W291" s="766" t="str">
        <f>IFERROR(VLOOKUP($J291,'WM-AR'!$I$7:$AS$3267,24,FALSE),"")</f>
        <v/>
      </c>
      <c r="X291" s="766">
        <f>IFERROR(VLOOKUP($J291,'WM-AR'!$I$7:$AS$3267,25,FALSE),"")</f>
        <v>0</v>
      </c>
      <c r="Y291" s="766" t="str">
        <f>IFERROR(VLOOKUP($J291,'WM-AR'!$I$7:$AS$3267,26,FALSE),"")</f>
        <v/>
      </c>
      <c r="Z291" s="766">
        <f>IFERROR(VLOOKUP($J291,'WM-AR'!$I$7:$AS$3267,27,FALSE),"")</f>
        <v>0</v>
      </c>
      <c r="AA291" s="766">
        <f>IFERROR(VLOOKUP($J291,'WM-AR'!$I$7:$AS$3267,28,FALSE),"")</f>
        <v>0</v>
      </c>
      <c r="AB291" s="766">
        <f>IFERROR(VLOOKUP($J291,'WM-AR'!$I$7:$AS$3267,29,FALSE),"")</f>
        <v>0</v>
      </c>
      <c r="AC291" s="766">
        <f>IFERROR(VLOOKUP($J291,'WM-AR'!$I$7:$AS$3267,30,FALSE),"")</f>
        <v>0</v>
      </c>
      <c r="AD291" s="766">
        <f>IFERROR(VLOOKUP($J291,'WM-AR'!$I$7:$AS$3267,31,FALSE),"")</f>
        <v>0</v>
      </c>
      <c r="AE291" s="766">
        <f>IFERROR(VLOOKUP($J291,'WM-AR'!$I$7:$AS$3267,32,FALSE),"")</f>
        <v>0</v>
      </c>
      <c r="AF291" s="766" t="str">
        <f>IFERROR(VLOOKUP($J291,'WM-AR'!$I$7:$AS$3267,33,FALSE),"")</f>
        <v/>
      </c>
      <c r="AG291" s="767"/>
      <c r="AH291" s="768" t="s">
        <v>1657</v>
      </c>
      <c r="AI291" s="768" t="s">
        <v>1815</v>
      </c>
      <c r="AJ291" s="769"/>
      <c r="AK291" s="769" t="str">
        <f t="shared" si="92"/>
        <v>M2</v>
      </c>
      <c r="AL291" s="770"/>
      <c r="AM291" s="88" t="str">
        <f>IF(AND(ISTEXT($E291),ISTEXT($B291)),"산출기준 &gt;&gt;  "&amp;_xlfn.XLOOKUP($E291,산출기준!$D:$D,산출기준!$E:$E,"매칭실패"),"")</f>
        <v/>
      </c>
    </row>
    <row r="292" spans="2:39" ht="33" customHeight="1" outlineLevel="1">
      <c r="B292" s="758"/>
      <c r="C292" s="759"/>
      <c r="D292" s="760"/>
      <c r="E292" s="761"/>
      <c r="F292" s="762"/>
      <c r="G292" s="759" t="str">
        <f t="shared" si="93"/>
        <v xml:space="preserve">Screed |  |  | </v>
      </c>
      <c r="H292" s="763" t="str">
        <v>A04AS168-00003</v>
      </c>
      <c r="I292" s="764" t="str">
        <f>IF(_xlfn.XLOOKUP(H292,'WM-AR'!I:I,'WM-AR'!F:F,"")=0,"",_xlfn.XLOOKUP(H292,'WM-AR'!I:I,'WM-AR'!F:F,""))</f>
        <v>A04AS168-00003 Finishing Work Exterior/Interior Finish Work Screed      w/o Welded Wire Fabric  75mm≤THK</v>
      </c>
      <c r="J292" s="765" t="str">
        <f t="shared" si="94"/>
        <v>A04AS168-00003</v>
      </c>
      <c r="K292" s="766"/>
      <c r="L292" s="766" t="str">
        <f>IFERROR(VLOOKUP($J292,'WM-AR'!$I$7:$AS$3267,34,FALSE),"")</f>
        <v>M2</v>
      </c>
      <c r="M292" s="766" t="str">
        <f>IFERROR(VLOOKUP($J292,'WM-AR'!$I$7:$AS$3267,4,FALSE),"")</f>
        <v>Finishing Work</v>
      </c>
      <c r="N292" s="766" t="str">
        <f>IFERROR(VLOOKUP($J292,'WM-AR'!$I$7:$AS$3267,6,FALSE),"")</f>
        <v>Exterior/Interior Finish Work</v>
      </c>
      <c r="O292" s="766" t="str">
        <f>IFERROR(VLOOKUP($J292,'WM-AR'!$I$7:$AS$3267,8,FALSE),"")</f>
        <v>Screed</v>
      </c>
      <c r="P292" s="766">
        <f>IFERROR(VLOOKUP($J292,'WM-AR'!$I$7:$AS$3267,10,FALSE),"")</f>
        <v>0</v>
      </c>
      <c r="Q292" s="766">
        <f>IFERROR(VLOOKUP($J292,'WM-AR'!$I$7:$AS$3267,12,FALSE),"")</f>
        <v>0</v>
      </c>
      <c r="R292" s="766">
        <f>IFERROR(VLOOKUP($J292,'WM-AR'!$I$7:$AS$3267,14,FALSE),"")</f>
        <v>0</v>
      </c>
      <c r="S292" s="766">
        <f>IFERROR(VLOOKUP($J292,'WM-AR'!$I$7:$AS$3267,16,FALSE),"")</f>
        <v>0</v>
      </c>
      <c r="T292" s="766">
        <f>IFERROR(VLOOKUP($J292,'WM-AR'!$I$7:$AS$3267,18,FALSE),"")</f>
        <v>0</v>
      </c>
      <c r="U292" s="766" t="str">
        <f>IFERROR(VLOOKUP($J292,'WM-AR'!$I$7:$AS$3267,20,FALSE),"")</f>
        <v>w/o Welded Wire Fabric</v>
      </c>
      <c r="V292" s="766">
        <f>IFERROR(VLOOKUP($J292,'WM-AR'!$I$7:$AS$3267,22,FALSE),"")</f>
        <v>0</v>
      </c>
      <c r="W292" s="766" t="str">
        <f>IFERROR(VLOOKUP($J292,'WM-AR'!$I$7:$AS$3267,24,FALSE),"")</f>
        <v>75mm≤THK</v>
      </c>
      <c r="X292" s="766">
        <f>IFERROR(VLOOKUP($J292,'WM-AR'!$I$7:$AS$3267,25,FALSE),"")</f>
        <v>0</v>
      </c>
      <c r="Y292" s="766" t="str">
        <f>IFERROR(VLOOKUP($J292,'WM-AR'!$I$7:$AS$3267,26,FALSE),"")</f>
        <v>THK=(  )mm</v>
      </c>
      <c r="Z292" s="766">
        <f>IFERROR(VLOOKUP($J292,'WM-AR'!$I$7:$AS$3267,27,FALSE),"")</f>
        <v>0</v>
      </c>
      <c r="AA292" s="766">
        <f>IFERROR(VLOOKUP($J292,'WM-AR'!$I$7:$AS$3267,28,FALSE),"")</f>
        <v>0</v>
      </c>
      <c r="AB292" s="766">
        <f>IFERROR(VLOOKUP($J292,'WM-AR'!$I$7:$AS$3267,29,FALSE),"")</f>
        <v>0</v>
      </c>
      <c r="AC292" s="766">
        <f>IFERROR(VLOOKUP($J292,'WM-AR'!$I$7:$AS$3267,30,FALSE),"")</f>
        <v>0</v>
      </c>
      <c r="AD292" s="766">
        <f>IFERROR(VLOOKUP($J292,'WM-AR'!$I$7:$AS$3267,31,FALSE),"")</f>
        <v>0</v>
      </c>
      <c r="AE292" s="766">
        <f>IFERROR(VLOOKUP($J292,'WM-AR'!$I$7:$AS$3267,32,FALSE),"")</f>
        <v>0</v>
      </c>
      <c r="AF292" s="766" t="str">
        <f>IFERROR(VLOOKUP($J292,'WM-AR'!$I$7:$AS$3267,33,FALSE),"")</f>
        <v/>
      </c>
      <c r="AG292" s="767"/>
      <c r="AH292" s="768" t="s">
        <v>1657</v>
      </c>
      <c r="AI292" s="768" t="s">
        <v>1815</v>
      </c>
      <c r="AJ292" s="769"/>
      <c r="AK292" s="769" t="str">
        <f t="shared" si="92"/>
        <v>M2</v>
      </c>
      <c r="AL292" s="770"/>
      <c r="AM292" s="88" t="str">
        <f>IF(AND(ISTEXT($E292),ISTEXT($B292)),"산출기준 &gt;&gt;  "&amp;_xlfn.XLOOKUP($E292,산출기준!$D:$D,산출기준!$E:$E,"매칭실패"),"")</f>
        <v/>
      </c>
    </row>
    <row r="293" spans="2:39" s="600" customFormat="1" ht="33" customHeight="1" outlineLevel="1">
      <c r="B293" s="774"/>
      <c r="C293" s="760"/>
      <c r="D293" s="760"/>
      <c r="E293" s="777"/>
      <c r="F293" s="778"/>
      <c r="G293" s="760" t="str">
        <f t="shared" si="93"/>
        <v/>
      </c>
      <c r="H293" s="760"/>
      <c r="I293" s="779"/>
      <c r="J293" s="780" t="str">
        <f t="shared" si="94"/>
        <v/>
      </c>
      <c r="K293" s="781"/>
      <c r="L293" s="781" t="str">
        <f>IFERROR(VLOOKUP($J293,'WM-AR'!$I$7:$AS$3267,34,FALSE),"")</f>
        <v/>
      </c>
      <c r="M293" s="781" t="str">
        <f>IFERROR(VLOOKUP($J293,'WM-AR'!$I$7:$AS$3267,4,FALSE),"")</f>
        <v/>
      </c>
      <c r="N293" s="781" t="str">
        <f>IFERROR(VLOOKUP($J293,'WM-AR'!$I$7:$AS$3267,6,FALSE),"")</f>
        <v/>
      </c>
      <c r="O293" s="781" t="str">
        <f>IFERROR(VLOOKUP($J293,'WM-AR'!$I$7:$AS$3267,8,FALSE),"")</f>
        <v/>
      </c>
      <c r="P293" s="781" t="str">
        <f>IFERROR(VLOOKUP($J293,'WM-AR'!$I$7:$AS$3267,10,FALSE),"")</f>
        <v/>
      </c>
      <c r="Q293" s="781" t="str">
        <f>IFERROR(VLOOKUP($J293,'WM-AR'!$I$7:$AS$3267,12,FALSE),"")</f>
        <v/>
      </c>
      <c r="R293" s="781" t="str">
        <f>IFERROR(VLOOKUP($J293,'WM-AR'!$I$7:$AS$3267,14,FALSE),"")</f>
        <v/>
      </c>
      <c r="S293" s="781" t="str">
        <f>IFERROR(VLOOKUP($J293,'WM-AR'!$I$7:$AS$3267,16,FALSE),"")</f>
        <v/>
      </c>
      <c r="T293" s="781" t="str">
        <f>IFERROR(VLOOKUP($J293,'WM-AR'!$I$7:$AS$3267,18,FALSE),"")</f>
        <v/>
      </c>
      <c r="U293" s="781" t="str">
        <f>IFERROR(VLOOKUP($J293,'WM-AR'!$I$7:$AS$3267,20,FALSE),"")</f>
        <v/>
      </c>
      <c r="V293" s="781" t="str">
        <f>IFERROR(VLOOKUP($J293,'WM-AR'!$I$7:$AS$3267,22,FALSE),"")</f>
        <v/>
      </c>
      <c r="W293" s="781" t="str">
        <f>IFERROR(VLOOKUP($J293,'WM-AR'!$I$7:$AS$3267,24,FALSE),"")</f>
        <v/>
      </c>
      <c r="X293" s="781" t="str">
        <f>IFERROR(VLOOKUP($J293,'WM-AR'!$I$7:$AS$3267,25,FALSE),"")</f>
        <v/>
      </c>
      <c r="Y293" s="781" t="str">
        <f>IFERROR(VLOOKUP($J293,'WM-AR'!$I$7:$AS$3267,26,FALSE),"")</f>
        <v/>
      </c>
      <c r="Z293" s="781" t="str">
        <f>IFERROR(VLOOKUP($J293,'WM-AR'!$I$7:$AS$3267,27,FALSE),"")</f>
        <v/>
      </c>
      <c r="AA293" s="781" t="str">
        <f>IFERROR(VLOOKUP($J293,'WM-AR'!$I$7:$AS$3267,28,FALSE),"")</f>
        <v/>
      </c>
      <c r="AB293" s="781" t="str">
        <f>IFERROR(VLOOKUP($J293,'WM-AR'!$I$7:$AS$3267,29,FALSE),"")</f>
        <v/>
      </c>
      <c r="AC293" s="781" t="str">
        <f>IFERROR(VLOOKUP($J293,'WM-AR'!$I$7:$AS$3267,30,FALSE),"")</f>
        <v/>
      </c>
      <c r="AD293" s="781" t="str">
        <f>IFERROR(VLOOKUP($J293,'WM-AR'!$I$7:$AS$3267,31,FALSE),"")</f>
        <v/>
      </c>
      <c r="AE293" s="781" t="str">
        <f>IFERROR(VLOOKUP($J293,'WM-AR'!$I$7:$AS$3267,32,FALSE),"")</f>
        <v/>
      </c>
      <c r="AF293" s="781" t="str">
        <f>IFERROR(VLOOKUP($J293,'WM-AR'!$I$7:$AS$3267,33,FALSE),"")</f>
        <v/>
      </c>
      <c r="AG293" s="767"/>
      <c r="AH293" s="768"/>
      <c r="AI293" s="789"/>
      <c r="AJ293" s="782"/>
      <c r="AK293" s="782" t="str">
        <f t="shared" si="92"/>
        <v/>
      </c>
      <c r="AL293" s="779"/>
      <c r="AM293" s="600" t="str">
        <f>IF(AND(ISTEXT($E293),ISTEXT($B293)),"산출기준 &gt;&gt;  "&amp;_xlfn.XLOOKUP($E293,산출기준!$D:$D,산출기준!$E:$E,"매칭실패"),"")</f>
        <v/>
      </c>
    </row>
    <row r="294" spans="2:39" outlineLevel="1">
      <c r="B294" s="744"/>
      <c r="C294" s="745"/>
      <c r="D294" s="746"/>
      <c r="E294" s="747" t="s">
        <v>2605</v>
      </c>
      <c r="F294" s="745" t="s">
        <v>2599</v>
      </c>
      <c r="G294" s="748" t="str">
        <f>VLOOKUP(E294,'참조용_Int Finish_Style-WM_DB'!$C$5:$D$133,2,FALSE)</f>
        <v xml:space="preserve"> | A04AM081-00007 |  | </v>
      </c>
      <c r="H294" s="749"/>
      <c r="I294" s="750"/>
      <c r="J294" s="751"/>
      <c r="K294" s="752"/>
      <c r="L294" s="752"/>
      <c r="M294" s="752"/>
      <c r="N294" s="752"/>
      <c r="O294" s="752"/>
      <c r="P294" s="752"/>
      <c r="Q294" s="752"/>
      <c r="R294" s="752"/>
      <c r="S294" s="752"/>
      <c r="T294" s="752"/>
      <c r="U294" s="752"/>
      <c r="V294" s="752"/>
      <c r="W294" s="752"/>
      <c r="X294" s="752"/>
      <c r="Y294" s="752"/>
      <c r="Z294" s="752"/>
      <c r="AA294" s="752"/>
      <c r="AB294" s="752"/>
      <c r="AC294" s="752"/>
      <c r="AD294" s="752"/>
      <c r="AE294" s="752"/>
      <c r="AF294" s="753"/>
      <c r="AG294" s="754"/>
      <c r="AH294" s="755"/>
      <c r="AI294" s="755"/>
      <c r="AJ294" s="753"/>
      <c r="AK294" s="756"/>
      <c r="AL294" s="771"/>
      <c r="AM294" s="88" t="str">
        <f>IF(AND(ISTEXT($E294),ISTEXT($B294)),"산출기준 &gt;&gt;  "&amp;_xlfn.XLOOKUP($E294,산출기준!$D:$D,산출기준!$E:$E,"매칭실패"),"")</f>
        <v/>
      </c>
    </row>
    <row r="295" spans="2:39" ht="33" customHeight="1" outlineLevel="1">
      <c r="B295" s="772"/>
      <c r="C295" s="773"/>
      <c r="D295" s="774"/>
      <c r="E295" s="761"/>
      <c r="F295" s="775"/>
      <c r="G295" s="759" t="str">
        <f>IF(IF(O295=0,"",O295)&amp;" | "&amp;IF(P295=0,"",P295)&amp;" | "&amp;IF(R295=0,"",R295)&amp;" | "&amp;IF(S295=0,"",S295)=" |  |  | ","",IF(O295=0,"",O295)&amp;" | "&amp;IF(P295=0,"",P295)&amp;" | "&amp;IF(R295=0,"",R295)&amp;" | "&amp;IF(S295=0,"",S295))</f>
        <v xml:space="preserve">Skirt Painting | Epoxy Paint |  | </v>
      </c>
      <c r="H295" s="763" t="str" cm="1">
        <f t="array" ref="H295">_xlfn.TEXTSPLIT(G294,," | ",TRUE)</f>
        <v>A04AM081-00007</v>
      </c>
      <c r="I295" s="764" t="str">
        <f>IF(_xlfn.XLOOKUP(H295,'WM-AR'!I:I,'WM-AR'!F:F,"")=0,"",_xlfn.XLOOKUP(H295,'WM-AR'!I:I,'WM-AR'!F:F,""))</f>
        <v>A04AM081-00007 Finishing Work Painting Work Skirt Painting Epoxy Paint       H&lt;150mm</v>
      </c>
      <c r="J295" s="765" t="str">
        <f>LEFT(I295,14)</f>
        <v>A04AM081-00007</v>
      </c>
      <c r="K295" s="766"/>
      <c r="L295" s="766" t="str">
        <f>IFERROR(VLOOKUP($J295,'WM-AR'!$I$7:$AS$3267,34,FALSE),"")</f>
        <v>M</v>
      </c>
      <c r="M295" s="766" t="str">
        <f>IFERROR(VLOOKUP($J295,'WM-AR'!$I$7:$AS$3267,4,FALSE),"")</f>
        <v>Finishing Work</v>
      </c>
      <c r="N295" s="766" t="str">
        <f>IFERROR(VLOOKUP($J295,'WM-AR'!$I$7:$AS$3267,6,FALSE),"")</f>
        <v>Painting Work</v>
      </c>
      <c r="O295" s="766" t="str">
        <f>IFERROR(VLOOKUP($J295,'WM-AR'!$I$7:$AS$3267,8,FALSE),"")</f>
        <v>Skirt Painting</v>
      </c>
      <c r="P295" s="766" t="str">
        <f>IFERROR(VLOOKUP($J295,'WM-AR'!$I$7:$AS$3267,10,FALSE),"")</f>
        <v>Epoxy Paint</v>
      </c>
      <c r="Q295" s="766">
        <f>IFERROR(VLOOKUP($J295,'WM-AR'!$I$7:$AS$3267,12,FALSE),"")</f>
        <v>0</v>
      </c>
      <c r="R295" s="766">
        <f>IFERROR(VLOOKUP($J295,'WM-AR'!$I$7:$AS$3267,14,FALSE),"")</f>
        <v>0</v>
      </c>
      <c r="S295" s="766">
        <f>IFERROR(VLOOKUP($J295,'WM-AR'!$I$7:$AS$3267,16,FALSE),"")</f>
        <v>0</v>
      </c>
      <c r="T295" s="766">
        <f>IFERROR(VLOOKUP($J295,'WM-AR'!$I$7:$AS$3267,18,FALSE),"")</f>
        <v>0</v>
      </c>
      <c r="U295" s="766" t="str">
        <f>IFERROR(VLOOKUP($J295,'WM-AR'!$I$7:$AS$3267,20,FALSE),"")</f>
        <v/>
      </c>
      <c r="V295" s="766">
        <f>IFERROR(VLOOKUP($J295,'WM-AR'!$I$7:$AS$3267,22,FALSE),"")</f>
        <v>0</v>
      </c>
      <c r="W295" s="766" t="str">
        <f>IFERROR(VLOOKUP($J295,'WM-AR'!$I$7:$AS$3267,24,FALSE),"")</f>
        <v>H&lt;150mm</v>
      </c>
      <c r="X295" s="766">
        <f>IFERROR(VLOOKUP($J295,'WM-AR'!$I$7:$AS$3267,25,FALSE),"")</f>
        <v>0</v>
      </c>
      <c r="Y295" s="766" t="str">
        <f>IFERROR(VLOOKUP($J295,'WM-AR'!$I$7:$AS$3267,26,FALSE),"")</f>
        <v>H=(  )mm</v>
      </c>
      <c r="Z295" s="766">
        <f>IFERROR(VLOOKUP($J295,'WM-AR'!$I$7:$AS$3267,27,FALSE),"")</f>
        <v>0</v>
      </c>
      <c r="AA295" s="766">
        <f>IFERROR(VLOOKUP($J295,'WM-AR'!$I$7:$AS$3267,28,FALSE),"")</f>
        <v>0</v>
      </c>
      <c r="AB295" s="766">
        <f>IFERROR(VLOOKUP($J295,'WM-AR'!$I$7:$AS$3267,29,FALSE),"")</f>
        <v>0</v>
      </c>
      <c r="AC295" s="766">
        <f>IFERROR(VLOOKUP($J295,'WM-AR'!$I$7:$AS$3267,30,FALSE),"")</f>
        <v>0</v>
      </c>
      <c r="AD295" s="766">
        <f>IFERROR(VLOOKUP($J295,'WM-AR'!$I$7:$AS$3267,31,FALSE),"")</f>
        <v>0</v>
      </c>
      <c r="AE295" s="766">
        <f>IFERROR(VLOOKUP($J295,'WM-AR'!$I$7:$AS$3267,32,FALSE),"")</f>
        <v>0</v>
      </c>
      <c r="AF295" s="766" t="str">
        <f>IFERROR(VLOOKUP($J295,'WM-AR'!$I$7:$AS$3267,33,FALSE),"")</f>
        <v/>
      </c>
      <c r="AG295" s="767"/>
      <c r="AH295" s="768" t="s">
        <v>1670</v>
      </c>
      <c r="AI295" s="768" t="s">
        <v>1670</v>
      </c>
      <c r="AJ295" s="769"/>
      <c r="AK295" s="769" t="str">
        <f>L295</f>
        <v>M</v>
      </c>
      <c r="AL295" s="770"/>
      <c r="AM295" s="88" t="str">
        <f>IF(AND(ISTEXT($E295),ISTEXT($B295)),"산출기준 &gt;&gt;  "&amp;_xlfn.XLOOKUP($E295,산출기준!$D:$D,산출기준!$E:$E,"매칭실패"),"")</f>
        <v/>
      </c>
    </row>
    <row r="296" spans="2:39" ht="33" customHeight="1" outlineLevel="1">
      <c r="B296" s="772"/>
      <c r="C296" s="773"/>
      <c r="D296" s="774"/>
      <c r="E296" s="761"/>
      <c r="F296" s="775"/>
      <c r="G296" s="759" t="str">
        <f t="shared" ref="G296:G298" si="95">IF(IF(O296=0,"",O296)&amp;" | "&amp;IF(P296=0,"",P296)&amp;" | "&amp;IF(R296=0,"",R296)&amp;" | "&amp;IF(S296=0,"",S296)=" |  |  | ","",IF(O296=0,"",O296)&amp;" | "&amp;IF(P296=0,"",P296)&amp;" | "&amp;IF(R296=0,"",R296)&amp;" | "&amp;IF(S296=0,"",S296))</f>
        <v/>
      </c>
      <c r="H296" s="763"/>
      <c r="I296" s="764" t="str">
        <f>IF(_xlfn.XLOOKUP(H296,'WM-AR'!I:I,'WM-AR'!F:F,"")=0,"",_xlfn.XLOOKUP(H296,'WM-AR'!I:I,'WM-AR'!F:F,""))</f>
        <v/>
      </c>
      <c r="J296" s="765" t="str">
        <f t="shared" ref="J296:J298" si="96">LEFT(I296,14)</f>
        <v/>
      </c>
      <c r="K296" s="766"/>
      <c r="L296" s="766" t="str">
        <f>IFERROR(VLOOKUP($J296,'WM-AR'!$I$7:$AS$3267,34,FALSE),"")</f>
        <v/>
      </c>
      <c r="M296" s="766" t="str">
        <f>IFERROR(VLOOKUP($J296,'WM-AR'!$I$7:$AS$3267,4,FALSE),"")</f>
        <v/>
      </c>
      <c r="N296" s="766" t="str">
        <f>IFERROR(VLOOKUP($J296,'WM-AR'!$I$7:$AS$3267,6,FALSE),"")</f>
        <v/>
      </c>
      <c r="O296" s="766" t="str">
        <f>IFERROR(VLOOKUP($J296,'WM-AR'!$I$7:$AS$3267,8,FALSE),"")</f>
        <v/>
      </c>
      <c r="P296" s="766" t="str">
        <f>IFERROR(VLOOKUP($J296,'WM-AR'!$I$7:$AS$3267,10,FALSE),"")</f>
        <v/>
      </c>
      <c r="Q296" s="766" t="str">
        <f>IFERROR(VLOOKUP($J296,'WM-AR'!$I$7:$AS$3267,12,FALSE),"")</f>
        <v/>
      </c>
      <c r="R296" s="766" t="str">
        <f>IFERROR(VLOOKUP($J296,'WM-AR'!$I$7:$AS$3267,14,FALSE),"")</f>
        <v/>
      </c>
      <c r="S296" s="766" t="str">
        <f>IFERROR(VLOOKUP($J296,'WM-AR'!$I$7:$AS$3267,16,FALSE),"")</f>
        <v/>
      </c>
      <c r="T296" s="766" t="str">
        <f>IFERROR(VLOOKUP($J296,'WM-AR'!$I$7:$AS$3267,18,FALSE),"")</f>
        <v/>
      </c>
      <c r="U296" s="766" t="str">
        <f>IFERROR(VLOOKUP($J296,'WM-AR'!$I$7:$AS$3267,20,FALSE),"")</f>
        <v/>
      </c>
      <c r="V296" s="766" t="str">
        <f>IFERROR(VLOOKUP($J296,'WM-AR'!$I$7:$AS$3267,22,FALSE),"")</f>
        <v/>
      </c>
      <c r="W296" s="766" t="str">
        <f>IFERROR(VLOOKUP($J296,'WM-AR'!$I$7:$AS$3267,24,FALSE),"")</f>
        <v/>
      </c>
      <c r="X296" s="766" t="str">
        <f>IFERROR(VLOOKUP($J296,'WM-AR'!$I$7:$AS$3267,25,FALSE),"")</f>
        <v/>
      </c>
      <c r="Y296" s="766" t="str">
        <f>IFERROR(VLOOKUP($J296,'WM-AR'!$I$7:$AS$3267,26,FALSE),"")</f>
        <v/>
      </c>
      <c r="Z296" s="766" t="str">
        <f>IFERROR(VLOOKUP($J296,'WM-AR'!$I$7:$AS$3267,27,FALSE),"")</f>
        <v/>
      </c>
      <c r="AA296" s="766" t="str">
        <f>IFERROR(VLOOKUP($J296,'WM-AR'!$I$7:$AS$3267,28,FALSE),"")</f>
        <v/>
      </c>
      <c r="AB296" s="766" t="str">
        <f>IFERROR(VLOOKUP($J296,'WM-AR'!$I$7:$AS$3267,29,FALSE),"")</f>
        <v/>
      </c>
      <c r="AC296" s="766" t="str">
        <f>IFERROR(VLOOKUP($J296,'WM-AR'!$I$7:$AS$3267,30,FALSE),"")</f>
        <v/>
      </c>
      <c r="AD296" s="766" t="str">
        <f>IFERROR(VLOOKUP($J296,'WM-AR'!$I$7:$AS$3267,31,FALSE),"")</f>
        <v/>
      </c>
      <c r="AE296" s="766" t="str">
        <f>IFERROR(VLOOKUP($J296,'WM-AR'!$I$7:$AS$3267,32,FALSE),"")</f>
        <v/>
      </c>
      <c r="AF296" s="766" t="str">
        <f>IFERROR(VLOOKUP($J296,'WM-AR'!$I$7:$AS$3267,33,FALSE),"")</f>
        <v/>
      </c>
      <c r="AG296" s="767"/>
      <c r="AH296" s="768"/>
      <c r="AI296" s="768"/>
      <c r="AJ296" s="769"/>
      <c r="AK296" s="769" t="str">
        <f>L296</f>
        <v/>
      </c>
      <c r="AL296" s="770"/>
      <c r="AM296" s="88" t="str">
        <f>IF(AND(ISTEXT($E296),ISTEXT($B296)),"산출기준 &gt;&gt;  "&amp;_xlfn.XLOOKUP($E296,산출기준!$D:$D,산출기준!$E:$E,"매칭실패"),"")</f>
        <v/>
      </c>
    </row>
    <row r="297" spans="2:39" ht="33" customHeight="1" outlineLevel="1">
      <c r="B297" s="772"/>
      <c r="C297" s="773"/>
      <c r="D297" s="774"/>
      <c r="E297" s="761"/>
      <c r="F297" s="775"/>
      <c r="G297" s="759" t="str">
        <f t="shared" si="95"/>
        <v/>
      </c>
      <c r="H297" s="763"/>
      <c r="I297" s="764" t="str">
        <f>IF(_xlfn.XLOOKUP(H297,'WM-AR'!I:I,'WM-AR'!F:F,"")=0,"",_xlfn.XLOOKUP(H297,'WM-AR'!I:I,'WM-AR'!F:F,""))</f>
        <v/>
      </c>
      <c r="J297" s="765" t="str">
        <f t="shared" si="96"/>
        <v/>
      </c>
      <c r="K297" s="766"/>
      <c r="L297" s="766" t="str">
        <f>IFERROR(VLOOKUP($J297,'WM-AR'!$I$7:$AS$3267,34,FALSE),"")</f>
        <v/>
      </c>
      <c r="M297" s="766" t="str">
        <f>IFERROR(VLOOKUP($J297,'WM-AR'!$I$7:$AS$3267,4,FALSE),"")</f>
        <v/>
      </c>
      <c r="N297" s="766" t="str">
        <f>IFERROR(VLOOKUP($J297,'WM-AR'!$I$7:$AS$3267,6,FALSE),"")</f>
        <v/>
      </c>
      <c r="O297" s="766" t="str">
        <f>IFERROR(VLOOKUP($J297,'WM-AR'!$I$7:$AS$3267,8,FALSE),"")</f>
        <v/>
      </c>
      <c r="P297" s="766" t="str">
        <f>IFERROR(VLOOKUP($J297,'WM-AR'!$I$7:$AS$3267,10,FALSE),"")</f>
        <v/>
      </c>
      <c r="Q297" s="766" t="str">
        <f>IFERROR(VLOOKUP($J297,'WM-AR'!$I$7:$AS$3267,12,FALSE),"")</f>
        <v/>
      </c>
      <c r="R297" s="766" t="str">
        <f>IFERROR(VLOOKUP($J297,'WM-AR'!$I$7:$AS$3267,14,FALSE),"")</f>
        <v/>
      </c>
      <c r="S297" s="766" t="str">
        <f>IFERROR(VLOOKUP($J297,'WM-AR'!$I$7:$AS$3267,16,FALSE),"")</f>
        <v/>
      </c>
      <c r="T297" s="766" t="str">
        <f>IFERROR(VLOOKUP($J297,'WM-AR'!$I$7:$AS$3267,18,FALSE),"")</f>
        <v/>
      </c>
      <c r="U297" s="766" t="str">
        <f>IFERROR(VLOOKUP($J297,'WM-AR'!$I$7:$AS$3267,20,FALSE),"")</f>
        <v/>
      </c>
      <c r="V297" s="766" t="str">
        <f>IFERROR(VLOOKUP($J297,'WM-AR'!$I$7:$AS$3267,22,FALSE),"")</f>
        <v/>
      </c>
      <c r="W297" s="766" t="str">
        <f>IFERROR(VLOOKUP($J297,'WM-AR'!$I$7:$AS$3267,24,FALSE),"")</f>
        <v/>
      </c>
      <c r="X297" s="766" t="str">
        <f>IFERROR(VLOOKUP($J297,'WM-AR'!$I$7:$AS$3267,25,FALSE),"")</f>
        <v/>
      </c>
      <c r="Y297" s="766" t="str">
        <f>IFERROR(VLOOKUP($J297,'WM-AR'!$I$7:$AS$3267,26,FALSE),"")</f>
        <v/>
      </c>
      <c r="Z297" s="766" t="str">
        <f>IFERROR(VLOOKUP($J297,'WM-AR'!$I$7:$AS$3267,27,FALSE),"")</f>
        <v/>
      </c>
      <c r="AA297" s="766" t="str">
        <f>IFERROR(VLOOKUP($J297,'WM-AR'!$I$7:$AS$3267,28,FALSE),"")</f>
        <v/>
      </c>
      <c r="AB297" s="766" t="str">
        <f>IFERROR(VLOOKUP($J297,'WM-AR'!$I$7:$AS$3267,29,FALSE),"")</f>
        <v/>
      </c>
      <c r="AC297" s="766" t="str">
        <f>IFERROR(VLOOKUP($J297,'WM-AR'!$I$7:$AS$3267,30,FALSE),"")</f>
        <v/>
      </c>
      <c r="AD297" s="766" t="str">
        <f>IFERROR(VLOOKUP($J297,'WM-AR'!$I$7:$AS$3267,31,FALSE),"")</f>
        <v/>
      </c>
      <c r="AE297" s="766" t="str">
        <f>IFERROR(VLOOKUP($J297,'WM-AR'!$I$7:$AS$3267,32,FALSE),"")</f>
        <v/>
      </c>
      <c r="AF297" s="766" t="str">
        <f>IFERROR(VLOOKUP($J297,'WM-AR'!$I$7:$AS$3267,33,FALSE),"")</f>
        <v/>
      </c>
      <c r="AG297" s="767"/>
      <c r="AH297" s="768"/>
      <c r="AI297" s="768"/>
      <c r="AJ297" s="769"/>
      <c r="AK297" s="769" t="str">
        <f>L297</f>
        <v/>
      </c>
      <c r="AL297" s="770"/>
      <c r="AM297" s="88" t="str">
        <f>IF(AND(ISTEXT($E297),ISTEXT($B297)),"산출기준 &gt;&gt;  "&amp;_xlfn.XLOOKUP($E297,산출기준!$D:$D,산출기준!$E:$E,"매칭실패"),"")</f>
        <v/>
      </c>
    </row>
    <row r="298" spans="2:39" s="600" customFormat="1" ht="33" customHeight="1" outlineLevel="1">
      <c r="B298" s="783"/>
      <c r="C298" s="774"/>
      <c r="D298" s="774"/>
      <c r="E298" s="777"/>
      <c r="F298" s="784"/>
      <c r="G298" s="760" t="str">
        <f t="shared" si="95"/>
        <v/>
      </c>
      <c r="H298" s="760"/>
      <c r="I298" s="779"/>
      <c r="J298" s="780" t="str">
        <f t="shared" si="96"/>
        <v/>
      </c>
      <c r="K298" s="781"/>
      <c r="L298" s="781" t="str">
        <f>IFERROR(VLOOKUP($J298,'WM-AR'!$I$7:$AS$3267,34,FALSE),"")</f>
        <v/>
      </c>
      <c r="M298" s="781" t="str">
        <f>IFERROR(VLOOKUP($J298,'WM-AR'!$I$7:$AS$3267,4,FALSE),"")</f>
        <v/>
      </c>
      <c r="N298" s="781" t="str">
        <f>IFERROR(VLOOKUP($J298,'WM-AR'!$I$7:$AS$3267,6,FALSE),"")</f>
        <v/>
      </c>
      <c r="O298" s="781" t="str">
        <f>IFERROR(VLOOKUP($J298,'WM-AR'!$I$7:$AS$3267,8,FALSE),"")</f>
        <v/>
      </c>
      <c r="P298" s="781" t="str">
        <f>IFERROR(VLOOKUP($J298,'WM-AR'!$I$7:$AS$3267,10,FALSE),"")</f>
        <v/>
      </c>
      <c r="Q298" s="781" t="str">
        <f>IFERROR(VLOOKUP($J298,'WM-AR'!$I$7:$AS$3267,12,FALSE),"")</f>
        <v/>
      </c>
      <c r="R298" s="781" t="str">
        <f>IFERROR(VLOOKUP($J298,'WM-AR'!$I$7:$AS$3267,14,FALSE),"")</f>
        <v/>
      </c>
      <c r="S298" s="781" t="str">
        <f>IFERROR(VLOOKUP($J298,'WM-AR'!$I$7:$AS$3267,16,FALSE),"")</f>
        <v/>
      </c>
      <c r="T298" s="781" t="str">
        <f>IFERROR(VLOOKUP($J298,'WM-AR'!$I$7:$AS$3267,18,FALSE),"")</f>
        <v/>
      </c>
      <c r="U298" s="781" t="str">
        <f>IFERROR(VLOOKUP($J298,'WM-AR'!$I$7:$AS$3267,20,FALSE),"")</f>
        <v/>
      </c>
      <c r="V298" s="781" t="str">
        <f>IFERROR(VLOOKUP($J298,'WM-AR'!$I$7:$AS$3267,22,FALSE),"")</f>
        <v/>
      </c>
      <c r="W298" s="781" t="str">
        <f>IFERROR(VLOOKUP($J298,'WM-AR'!$I$7:$AS$3267,24,FALSE),"")</f>
        <v/>
      </c>
      <c r="X298" s="781" t="str">
        <f>IFERROR(VLOOKUP($J298,'WM-AR'!$I$7:$AS$3267,25,FALSE),"")</f>
        <v/>
      </c>
      <c r="Y298" s="781" t="str">
        <f>IFERROR(VLOOKUP($J298,'WM-AR'!$I$7:$AS$3267,26,FALSE),"")</f>
        <v/>
      </c>
      <c r="Z298" s="781" t="str">
        <f>IFERROR(VLOOKUP($J298,'WM-AR'!$I$7:$AS$3267,27,FALSE),"")</f>
        <v/>
      </c>
      <c r="AA298" s="781" t="str">
        <f>IFERROR(VLOOKUP($J298,'WM-AR'!$I$7:$AS$3267,28,FALSE),"")</f>
        <v/>
      </c>
      <c r="AB298" s="781" t="str">
        <f>IFERROR(VLOOKUP($J298,'WM-AR'!$I$7:$AS$3267,29,FALSE),"")</f>
        <v/>
      </c>
      <c r="AC298" s="781" t="str">
        <f>IFERROR(VLOOKUP($J298,'WM-AR'!$I$7:$AS$3267,30,FALSE),"")</f>
        <v/>
      </c>
      <c r="AD298" s="781" t="str">
        <f>IFERROR(VLOOKUP($J298,'WM-AR'!$I$7:$AS$3267,31,FALSE),"")</f>
        <v/>
      </c>
      <c r="AE298" s="781" t="str">
        <f>IFERROR(VLOOKUP($J298,'WM-AR'!$I$7:$AS$3267,32,FALSE),"")</f>
        <v/>
      </c>
      <c r="AF298" s="781" t="str">
        <f>IFERROR(VLOOKUP($J298,'WM-AR'!$I$7:$AS$3267,33,FALSE),"")</f>
        <v/>
      </c>
      <c r="AG298" s="767"/>
      <c r="AH298" s="768"/>
      <c r="AI298" s="768"/>
      <c r="AJ298" s="782"/>
      <c r="AK298" s="782" t="str">
        <f>L298</f>
        <v/>
      </c>
      <c r="AL298" s="779"/>
      <c r="AM298" s="600" t="str">
        <f>IF(AND(ISTEXT($E298),ISTEXT($B298)),"산출기준 &gt;&gt;  "&amp;_xlfn.XLOOKUP($E298,산출기준!$D:$D,산출기준!$E:$E,"매칭실패"),"")</f>
        <v/>
      </c>
    </row>
    <row r="299" spans="2:39" outlineLevel="1">
      <c r="B299" s="744"/>
      <c r="C299" s="745"/>
      <c r="D299" s="746"/>
      <c r="E299" s="747" t="s">
        <v>2657</v>
      </c>
      <c r="F299" s="745" t="s">
        <v>2600</v>
      </c>
      <c r="G299" s="748" t="str">
        <f>VLOOKUP(E299,'참조용_Int Finish_Style-WM_DB'!$C$5:$D$133,2,FALSE)</f>
        <v xml:space="preserve"> | A04AN082-00002 |  | </v>
      </c>
      <c r="H299" s="749"/>
      <c r="I299" s="750"/>
      <c r="J299" s="751"/>
      <c r="K299" s="752"/>
      <c r="L299" s="752"/>
      <c r="M299" s="752"/>
      <c r="N299" s="752"/>
      <c r="O299" s="752"/>
      <c r="P299" s="752"/>
      <c r="Q299" s="752"/>
      <c r="R299" s="752"/>
      <c r="S299" s="752"/>
      <c r="T299" s="752"/>
      <c r="U299" s="752"/>
      <c r="V299" s="752"/>
      <c r="W299" s="752"/>
      <c r="X299" s="752"/>
      <c r="Y299" s="752"/>
      <c r="Z299" s="752"/>
      <c r="AA299" s="752"/>
      <c r="AB299" s="752"/>
      <c r="AC299" s="752"/>
      <c r="AD299" s="752"/>
      <c r="AE299" s="752"/>
      <c r="AF299" s="753"/>
      <c r="AG299" s="754"/>
      <c r="AH299" s="755"/>
      <c r="AI299" s="755"/>
      <c r="AJ299" s="753"/>
      <c r="AK299" s="756"/>
      <c r="AL299" s="771"/>
      <c r="AM299" s="88" t="str">
        <f>IF(AND(ISTEXT($E299),ISTEXT($B299)),"산출기준 &gt;&gt;  "&amp;_xlfn.XLOOKUP($E299,산출기준!$D:$D,산출기준!$E:$E,"매칭실패"),"")</f>
        <v/>
      </c>
    </row>
    <row r="300" spans="2:39" ht="33" customHeight="1" outlineLevel="1">
      <c r="B300" s="772"/>
      <c r="C300" s="773"/>
      <c r="D300" s="774"/>
      <c r="E300" s="761"/>
      <c r="F300" s="775"/>
      <c r="G300" s="759" t="str">
        <f>IF(IF(O300=0,"",O300)&amp;" | "&amp;IF(P300=0,"",P300)&amp;" | "&amp;IF(R300=0,"",R300)&amp;" | "&amp;IF(S300=0,"",S300)=" |  |  | ","",IF(O300=0,"",O300)&amp;" | "&amp;IF(P300=0,"",P300)&amp;" | "&amp;IF(R300=0,"",R300)&amp;" | "&amp;IF(S300=0,"",S300))</f>
        <v xml:space="preserve">Wall Tile | Glazed Ceramic Tile |  | </v>
      </c>
      <c r="H300" s="763" t="str" cm="1">
        <f t="array" ref="H300">_xlfn.TEXTSPLIT(G299,," | ",TRUE)</f>
        <v>A04AN082-00002</v>
      </c>
      <c r="I300" s="764" t="str">
        <f>IF(_xlfn.XLOOKUP(H300,'WM-AR'!I:I,'WM-AR'!F:F,"")=0,"",_xlfn.XLOOKUP(H300,'WM-AR'!I:I,'WM-AR'!F:F,""))</f>
        <v xml:space="preserve">A04AN082-00002 Finishing Work Tile Work Wall Tile Glazed Ceramic Tile     w/ Mortar Bond Coat or Adhesive  </v>
      </c>
      <c r="J300" s="765" t="str">
        <f>LEFT(I300,14)</f>
        <v>A04AN082-00002</v>
      </c>
      <c r="K300" s="766"/>
      <c r="L300" s="766" t="str">
        <f>IFERROR(VLOOKUP($J300,'WM-AR'!$I$7:$AS$3267,34,FALSE),"")</f>
        <v>M2</v>
      </c>
      <c r="M300" s="766" t="str">
        <f>IFERROR(VLOOKUP($J300,'WM-AR'!$I$7:$AS$3267,4,FALSE),"")</f>
        <v>Finishing Work</v>
      </c>
      <c r="N300" s="766" t="str">
        <f>IFERROR(VLOOKUP($J300,'WM-AR'!$I$7:$AS$3267,6,FALSE),"")</f>
        <v>Tile Work</v>
      </c>
      <c r="O300" s="766" t="str">
        <f>IFERROR(VLOOKUP($J300,'WM-AR'!$I$7:$AS$3267,8,FALSE),"")</f>
        <v>Wall Tile</v>
      </c>
      <c r="P300" s="766" t="str">
        <f>IFERROR(VLOOKUP($J300,'WM-AR'!$I$7:$AS$3267,10,FALSE),"")</f>
        <v>Glazed Ceramic Tile</v>
      </c>
      <c r="Q300" s="766">
        <f>IFERROR(VLOOKUP($J300,'WM-AR'!$I$7:$AS$3267,12,FALSE),"")</f>
        <v>0</v>
      </c>
      <c r="R300" s="766">
        <f>IFERROR(VLOOKUP($J300,'WM-AR'!$I$7:$AS$3267,14,FALSE),"")</f>
        <v>0</v>
      </c>
      <c r="S300" s="766">
        <f>IFERROR(VLOOKUP($J300,'WM-AR'!$I$7:$AS$3267,16,FALSE),"")</f>
        <v>0</v>
      </c>
      <c r="T300" s="766">
        <f>IFERROR(VLOOKUP($J300,'WM-AR'!$I$7:$AS$3267,18,FALSE),"")</f>
        <v>0</v>
      </c>
      <c r="U300" s="766" t="str">
        <f>IFERROR(VLOOKUP($J300,'WM-AR'!$I$7:$AS$3267,20,FALSE),"")</f>
        <v>w/ Mortar Bond Coat or Adhesive</v>
      </c>
      <c r="V300" s="766">
        <f>IFERROR(VLOOKUP($J300,'WM-AR'!$I$7:$AS$3267,22,FALSE),"")</f>
        <v>0</v>
      </c>
      <c r="W300" s="766">
        <f>IFERROR(VLOOKUP($J300,'WM-AR'!$I$7:$AS$3267,24,FALSE),"")</f>
        <v>0</v>
      </c>
      <c r="X300" s="766">
        <f>IFERROR(VLOOKUP($J300,'WM-AR'!$I$7:$AS$3267,25,FALSE),"")</f>
        <v>0</v>
      </c>
      <c r="Y300" s="766" t="str">
        <f>IFERROR(VLOOKUP($J300,'WM-AR'!$I$7:$AS$3267,26,FALSE),"")</f>
        <v>Tile Size=W(  )mm x L(  )mm x THK(  )mm</v>
      </c>
      <c r="Z300" s="766">
        <f>IFERROR(VLOOKUP($J300,'WM-AR'!$I$7:$AS$3267,27,FALSE),"")</f>
        <v>0</v>
      </c>
      <c r="AA300" s="766">
        <f>IFERROR(VLOOKUP($J300,'WM-AR'!$I$7:$AS$3267,28,FALSE),"")</f>
        <v>0</v>
      </c>
      <c r="AB300" s="766">
        <f>IFERROR(VLOOKUP($J300,'WM-AR'!$I$7:$AS$3267,29,FALSE),"")</f>
        <v>0</v>
      </c>
      <c r="AC300" s="766">
        <f>IFERROR(VLOOKUP($J300,'WM-AR'!$I$7:$AS$3267,30,FALSE),"")</f>
        <v>0</v>
      </c>
      <c r="AD300" s="766">
        <f>IFERROR(VLOOKUP($J300,'WM-AR'!$I$7:$AS$3267,31,FALSE),"")</f>
        <v>0</v>
      </c>
      <c r="AE300" s="766">
        <f>IFERROR(VLOOKUP($J300,'WM-AR'!$I$7:$AS$3267,32,FALSE),"")</f>
        <v>0</v>
      </c>
      <c r="AF300" s="766" t="str">
        <f>IFERROR(VLOOKUP($J300,'WM-AR'!$I$7:$AS$3267,33,FALSE),"")</f>
        <v/>
      </c>
      <c r="AG300" s="767"/>
      <c r="AH300" s="768" t="s">
        <v>2639</v>
      </c>
      <c r="AI300" s="768" t="s">
        <v>2639</v>
      </c>
      <c r="AJ300" s="769"/>
      <c r="AK300" s="769" t="str">
        <f>L300</f>
        <v>M2</v>
      </c>
      <c r="AL300" s="770"/>
      <c r="AM300" s="88" t="str">
        <f>IF(AND(ISTEXT($E300),ISTEXT($B300)),"산출기준 &gt;&gt;  "&amp;_xlfn.XLOOKUP($E300,산출기준!$D:$D,산출기준!$E:$E,"매칭실패"),"")</f>
        <v/>
      </c>
    </row>
    <row r="301" spans="2:39" ht="33" customHeight="1" outlineLevel="1">
      <c r="B301" s="772"/>
      <c r="C301" s="773"/>
      <c r="D301" s="774"/>
      <c r="E301" s="761"/>
      <c r="F301" s="775"/>
      <c r="G301" s="759" t="str">
        <f t="shared" ref="G301:G303" si="97">IF(IF(O301=0,"",O301)&amp;" | "&amp;IF(P301=0,"",P301)&amp;" | "&amp;IF(R301=0,"",R301)&amp;" | "&amp;IF(S301=0,"",S301)=" |  |  | ","",IF(O301=0,"",O301)&amp;" | "&amp;IF(P301=0,"",P301)&amp;" | "&amp;IF(R301=0,"",R301)&amp;" | "&amp;IF(S301=0,"",S301))</f>
        <v/>
      </c>
      <c r="H301" s="763"/>
      <c r="I301" s="764" t="str">
        <f>IF(_xlfn.XLOOKUP(H301,'WM-AR'!I:I,'WM-AR'!F:F,"")=0,"",_xlfn.XLOOKUP(H301,'WM-AR'!I:I,'WM-AR'!F:F,""))</f>
        <v/>
      </c>
      <c r="J301" s="765" t="str">
        <f t="shared" ref="J301:J303" si="98">LEFT(I301,14)</f>
        <v/>
      </c>
      <c r="K301" s="766"/>
      <c r="L301" s="766" t="str">
        <f>IFERROR(VLOOKUP($J301,'WM-AR'!$I$7:$AS$3267,34,FALSE),"")</f>
        <v/>
      </c>
      <c r="M301" s="766" t="str">
        <f>IFERROR(VLOOKUP($J301,'WM-AR'!$I$7:$AS$3267,4,FALSE),"")</f>
        <v/>
      </c>
      <c r="N301" s="766" t="str">
        <f>IFERROR(VLOOKUP($J301,'WM-AR'!$I$7:$AS$3267,6,FALSE),"")</f>
        <v/>
      </c>
      <c r="O301" s="766" t="str">
        <f>IFERROR(VLOOKUP($J301,'WM-AR'!$I$7:$AS$3267,8,FALSE),"")</f>
        <v/>
      </c>
      <c r="P301" s="766" t="str">
        <f>IFERROR(VLOOKUP($J301,'WM-AR'!$I$7:$AS$3267,10,FALSE),"")</f>
        <v/>
      </c>
      <c r="Q301" s="766" t="str">
        <f>IFERROR(VLOOKUP($J301,'WM-AR'!$I$7:$AS$3267,12,FALSE),"")</f>
        <v/>
      </c>
      <c r="R301" s="766" t="str">
        <f>IFERROR(VLOOKUP($J301,'WM-AR'!$I$7:$AS$3267,14,FALSE),"")</f>
        <v/>
      </c>
      <c r="S301" s="766" t="str">
        <f>IFERROR(VLOOKUP($J301,'WM-AR'!$I$7:$AS$3267,16,FALSE),"")</f>
        <v/>
      </c>
      <c r="T301" s="766" t="str">
        <f>IFERROR(VLOOKUP($J301,'WM-AR'!$I$7:$AS$3267,18,FALSE),"")</f>
        <v/>
      </c>
      <c r="U301" s="766" t="str">
        <f>IFERROR(VLOOKUP($J301,'WM-AR'!$I$7:$AS$3267,20,FALSE),"")</f>
        <v/>
      </c>
      <c r="V301" s="766" t="str">
        <f>IFERROR(VLOOKUP($J301,'WM-AR'!$I$7:$AS$3267,22,FALSE),"")</f>
        <v/>
      </c>
      <c r="W301" s="766" t="str">
        <f>IFERROR(VLOOKUP($J301,'WM-AR'!$I$7:$AS$3267,24,FALSE),"")</f>
        <v/>
      </c>
      <c r="X301" s="766" t="str">
        <f>IFERROR(VLOOKUP($J301,'WM-AR'!$I$7:$AS$3267,25,FALSE),"")</f>
        <v/>
      </c>
      <c r="Y301" s="766" t="str">
        <f>IFERROR(VLOOKUP($J301,'WM-AR'!$I$7:$AS$3267,26,FALSE),"")</f>
        <v/>
      </c>
      <c r="Z301" s="766" t="str">
        <f>IFERROR(VLOOKUP($J301,'WM-AR'!$I$7:$AS$3267,27,FALSE),"")</f>
        <v/>
      </c>
      <c r="AA301" s="766" t="str">
        <f>IFERROR(VLOOKUP($J301,'WM-AR'!$I$7:$AS$3267,28,FALSE),"")</f>
        <v/>
      </c>
      <c r="AB301" s="766" t="str">
        <f>IFERROR(VLOOKUP($J301,'WM-AR'!$I$7:$AS$3267,29,FALSE),"")</f>
        <v/>
      </c>
      <c r="AC301" s="766" t="str">
        <f>IFERROR(VLOOKUP($J301,'WM-AR'!$I$7:$AS$3267,30,FALSE),"")</f>
        <v/>
      </c>
      <c r="AD301" s="766" t="str">
        <f>IFERROR(VLOOKUP($J301,'WM-AR'!$I$7:$AS$3267,31,FALSE),"")</f>
        <v/>
      </c>
      <c r="AE301" s="766" t="str">
        <f>IFERROR(VLOOKUP($J301,'WM-AR'!$I$7:$AS$3267,32,FALSE),"")</f>
        <v/>
      </c>
      <c r="AF301" s="766" t="str">
        <f>IFERROR(VLOOKUP($J301,'WM-AR'!$I$7:$AS$3267,33,FALSE),"")</f>
        <v/>
      </c>
      <c r="AG301" s="767"/>
      <c r="AH301" s="768"/>
      <c r="AI301" s="768"/>
      <c r="AJ301" s="769"/>
      <c r="AK301" s="769" t="str">
        <f>L301</f>
        <v/>
      </c>
      <c r="AL301" s="770"/>
      <c r="AM301" s="88" t="str">
        <f>IF(AND(ISTEXT($E301),ISTEXT($B301)),"산출기준 &gt;&gt;  "&amp;_xlfn.XLOOKUP($E301,산출기준!$D:$D,산출기준!$E:$E,"매칭실패"),"")</f>
        <v/>
      </c>
    </row>
    <row r="302" spans="2:39" ht="33" customHeight="1" outlineLevel="1">
      <c r="B302" s="772"/>
      <c r="C302" s="773"/>
      <c r="D302" s="774"/>
      <c r="E302" s="761"/>
      <c r="F302" s="775"/>
      <c r="G302" s="759" t="str">
        <f t="shared" si="97"/>
        <v/>
      </c>
      <c r="H302" s="763"/>
      <c r="I302" s="764" t="str">
        <f>IF(_xlfn.XLOOKUP(H302,'WM-AR'!I:I,'WM-AR'!F:F,"")=0,"",_xlfn.XLOOKUP(H302,'WM-AR'!I:I,'WM-AR'!F:F,""))</f>
        <v/>
      </c>
      <c r="J302" s="765" t="str">
        <f t="shared" si="98"/>
        <v/>
      </c>
      <c r="K302" s="766"/>
      <c r="L302" s="766" t="str">
        <f>IFERROR(VLOOKUP($J302,'WM-AR'!$I$7:$AS$3267,34,FALSE),"")</f>
        <v/>
      </c>
      <c r="M302" s="766" t="str">
        <f>IFERROR(VLOOKUP($J302,'WM-AR'!$I$7:$AS$3267,4,FALSE),"")</f>
        <v/>
      </c>
      <c r="N302" s="766" t="str">
        <f>IFERROR(VLOOKUP($J302,'WM-AR'!$I$7:$AS$3267,6,FALSE),"")</f>
        <v/>
      </c>
      <c r="O302" s="766" t="str">
        <f>IFERROR(VLOOKUP($J302,'WM-AR'!$I$7:$AS$3267,8,FALSE),"")</f>
        <v/>
      </c>
      <c r="P302" s="766" t="str">
        <f>IFERROR(VLOOKUP($J302,'WM-AR'!$I$7:$AS$3267,10,FALSE),"")</f>
        <v/>
      </c>
      <c r="Q302" s="766" t="str">
        <f>IFERROR(VLOOKUP($J302,'WM-AR'!$I$7:$AS$3267,12,FALSE),"")</f>
        <v/>
      </c>
      <c r="R302" s="766" t="str">
        <f>IFERROR(VLOOKUP($J302,'WM-AR'!$I$7:$AS$3267,14,FALSE),"")</f>
        <v/>
      </c>
      <c r="S302" s="766" t="str">
        <f>IFERROR(VLOOKUP($J302,'WM-AR'!$I$7:$AS$3267,16,FALSE),"")</f>
        <v/>
      </c>
      <c r="T302" s="766" t="str">
        <f>IFERROR(VLOOKUP($J302,'WM-AR'!$I$7:$AS$3267,18,FALSE),"")</f>
        <v/>
      </c>
      <c r="U302" s="766" t="str">
        <f>IFERROR(VLOOKUP($J302,'WM-AR'!$I$7:$AS$3267,20,FALSE),"")</f>
        <v/>
      </c>
      <c r="V302" s="766" t="str">
        <f>IFERROR(VLOOKUP($J302,'WM-AR'!$I$7:$AS$3267,22,FALSE),"")</f>
        <v/>
      </c>
      <c r="W302" s="766" t="str">
        <f>IFERROR(VLOOKUP($J302,'WM-AR'!$I$7:$AS$3267,24,FALSE),"")</f>
        <v/>
      </c>
      <c r="X302" s="766" t="str">
        <f>IFERROR(VLOOKUP($J302,'WM-AR'!$I$7:$AS$3267,25,FALSE),"")</f>
        <v/>
      </c>
      <c r="Y302" s="766" t="str">
        <f>IFERROR(VLOOKUP($J302,'WM-AR'!$I$7:$AS$3267,26,FALSE),"")</f>
        <v/>
      </c>
      <c r="Z302" s="766" t="str">
        <f>IFERROR(VLOOKUP($J302,'WM-AR'!$I$7:$AS$3267,27,FALSE),"")</f>
        <v/>
      </c>
      <c r="AA302" s="766" t="str">
        <f>IFERROR(VLOOKUP($J302,'WM-AR'!$I$7:$AS$3267,28,FALSE),"")</f>
        <v/>
      </c>
      <c r="AB302" s="766" t="str">
        <f>IFERROR(VLOOKUP($J302,'WM-AR'!$I$7:$AS$3267,29,FALSE),"")</f>
        <v/>
      </c>
      <c r="AC302" s="766" t="str">
        <f>IFERROR(VLOOKUP($J302,'WM-AR'!$I$7:$AS$3267,30,FALSE),"")</f>
        <v/>
      </c>
      <c r="AD302" s="766" t="str">
        <f>IFERROR(VLOOKUP($J302,'WM-AR'!$I$7:$AS$3267,31,FALSE),"")</f>
        <v/>
      </c>
      <c r="AE302" s="766" t="str">
        <f>IFERROR(VLOOKUP($J302,'WM-AR'!$I$7:$AS$3267,32,FALSE),"")</f>
        <v/>
      </c>
      <c r="AF302" s="766" t="str">
        <f>IFERROR(VLOOKUP($J302,'WM-AR'!$I$7:$AS$3267,33,FALSE),"")</f>
        <v/>
      </c>
      <c r="AG302" s="767"/>
      <c r="AH302" s="768"/>
      <c r="AI302" s="768"/>
      <c r="AJ302" s="769"/>
      <c r="AK302" s="769" t="str">
        <f>L302</f>
        <v/>
      </c>
      <c r="AL302" s="770"/>
      <c r="AM302" s="88" t="str">
        <f>IF(AND(ISTEXT($E302),ISTEXT($B302)),"산출기준 &gt;&gt;  "&amp;_xlfn.XLOOKUP($E302,산출기준!$D:$D,산출기준!$E:$E,"매칭실패"),"")</f>
        <v/>
      </c>
    </row>
    <row r="303" spans="2:39" s="600" customFormat="1" ht="33" customHeight="1" outlineLevel="1">
      <c r="B303" s="783"/>
      <c r="C303" s="774"/>
      <c r="D303" s="774"/>
      <c r="E303" s="777"/>
      <c r="F303" s="784"/>
      <c r="G303" s="760" t="str">
        <f t="shared" si="97"/>
        <v xml:space="preserve">Internal Wall Painting | Acrylic Emulsion Paint |  | </v>
      </c>
      <c r="H303" s="760"/>
      <c r="I303" s="779" t="s">
        <v>2640</v>
      </c>
      <c r="J303" s="780" t="str">
        <f t="shared" si="98"/>
        <v>A04AM078-00001</v>
      </c>
      <c r="K303" s="781"/>
      <c r="L303" s="781" t="str">
        <f>IFERROR(VLOOKUP($J303,'WM-AR'!$I$7:$AS$3267,34,FALSE),"")</f>
        <v>M2</v>
      </c>
      <c r="M303" s="781" t="str">
        <f>IFERROR(VLOOKUP($J303,'WM-AR'!$I$7:$AS$3267,4,FALSE),"")</f>
        <v>Finishing Work</v>
      </c>
      <c r="N303" s="781" t="str">
        <f>IFERROR(VLOOKUP($J303,'WM-AR'!$I$7:$AS$3267,6,FALSE),"")</f>
        <v>Painting Work</v>
      </c>
      <c r="O303" s="781" t="str">
        <f>IFERROR(VLOOKUP($J303,'WM-AR'!$I$7:$AS$3267,8,FALSE),"")</f>
        <v>Internal Wall Painting</v>
      </c>
      <c r="P303" s="781" t="str">
        <f>IFERROR(VLOOKUP($J303,'WM-AR'!$I$7:$AS$3267,10,FALSE),"")</f>
        <v>Acrylic Emulsion Paint</v>
      </c>
      <c r="Q303" s="781">
        <f>IFERROR(VLOOKUP($J303,'WM-AR'!$I$7:$AS$3267,12,FALSE),"")</f>
        <v>0</v>
      </c>
      <c r="R303" s="781">
        <f>IFERROR(VLOOKUP($J303,'WM-AR'!$I$7:$AS$3267,14,FALSE),"")</f>
        <v>0</v>
      </c>
      <c r="S303" s="781">
        <f>IFERROR(VLOOKUP($J303,'WM-AR'!$I$7:$AS$3267,16,FALSE),"")</f>
        <v>0</v>
      </c>
      <c r="T303" s="781">
        <f>IFERROR(VLOOKUP($J303,'WM-AR'!$I$7:$AS$3267,18,FALSE),"")</f>
        <v>0</v>
      </c>
      <c r="U303" s="781" t="str">
        <f>IFERROR(VLOOKUP($J303,'WM-AR'!$I$7:$AS$3267,20,FALSE),"")</f>
        <v/>
      </c>
      <c r="V303" s="781">
        <f>IFERROR(VLOOKUP($J303,'WM-AR'!$I$7:$AS$3267,22,FALSE),"")</f>
        <v>0</v>
      </c>
      <c r="W303" s="781" t="str">
        <f>IFERROR(VLOOKUP($J303,'WM-AR'!$I$7:$AS$3267,24,FALSE),"")</f>
        <v/>
      </c>
      <c r="X303" s="781">
        <f>IFERROR(VLOOKUP($J303,'WM-AR'!$I$7:$AS$3267,25,FALSE),"")</f>
        <v>0</v>
      </c>
      <c r="Y303" s="781" t="str">
        <f>IFERROR(VLOOKUP($J303,'WM-AR'!$I$7:$AS$3267,26,FALSE),"")</f>
        <v/>
      </c>
      <c r="Z303" s="781">
        <f>IFERROR(VLOOKUP($J303,'WM-AR'!$I$7:$AS$3267,27,FALSE),"")</f>
        <v>0</v>
      </c>
      <c r="AA303" s="781">
        <f>IFERROR(VLOOKUP($J303,'WM-AR'!$I$7:$AS$3267,28,FALSE),"")</f>
        <v>0</v>
      </c>
      <c r="AB303" s="781">
        <f>IFERROR(VLOOKUP($J303,'WM-AR'!$I$7:$AS$3267,29,FALSE),"")</f>
        <v>0</v>
      </c>
      <c r="AC303" s="781">
        <f>IFERROR(VLOOKUP($J303,'WM-AR'!$I$7:$AS$3267,30,FALSE),"")</f>
        <v>0</v>
      </c>
      <c r="AD303" s="781">
        <f>IFERROR(VLOOKUP($J303,'WM-AR'!$I$7:$AS$3267,31,FALSE),"")</f>
        <v>0</v>
      </c>
      <c r="AE303" s="781">
        <f>IFERROR(VLOOKUP($J303,'WM-AR'!$I$7:$AS$3267,32,FALSE),"")</f>
        <v>0</v>
      </c>
      <c r="AF303" s="781" t="str">
        <f>IFERROR(VLOOKUP($J303,'WM-AR'!$I$7:$AS$3267,33,FALSE),"")</f>
        <v/>
      </c>
      <c r="AG303" s="767"/>
      <c r="AH303" s="768" t="s">
        <v>2641</v>
      </c>
      <c r="AI303" s="768" t="s">
        <v>2642</v>
      </c>
      <c r="AJ303" s="782"/>
      <c r="AK303" s="782" t="str">
        <f>L303</f>
        <v>M2</v>
      </c>
      <c r="AL303" s="779"/>
      <c r="AM303" s="600" t="str">
        <f>IF(AND(ISTEXT($E303),ISTEXT($B303)),"산출기준 &gt;&gt;  "&amp;_xlfn.XLOOKUP($E303,산출기준!$D:$D,산출기준!$E:$E,"매칭실패"),"")</f>
        <v/>
      </c>
    </row>
    <row r="304" spans="2:39" outlineLevel="1">
      <c r="B304" s="744"/>
      <c r="C304" s="745"/>
      <c r="D304" s="746"/>
      <c r="E304" s="747" t="s">
        <v>2632</v>
      </c>
      <c r="F304" s="745" t="s">
        <v>2601</v>
      </c>
      <c r="G304" s="748" t="str">
        <f>VLOOKUP(E304,'참조용_Int Finish_Style-WM_DB'!$C$5:$D$133,2,FALSE)</f>
        <v xml:space="preserve"> | A04AS191-00001 |  | </v>
      </c>
      <c r="H304" s="749"/>
      <c r="I304" s="750"/>
      <c r="J304" s="751"/>
      <c r="K304" s="752"/>
      <c r="L304" s="752"/>
      <c r="M304" s="752"/>
      <c r="N304" s="752"/>
      <c r="O304" s="752"/>
      <c r="P304" s="752"/>
      <c r="Q304" s="752"/>
      <c r="R304" s="752"/>
      <c r="S304" s="752"/>
      <c r="T304" s="752"/>
      <c r="U304" s="752"/>
      <c r="V304" s="752"/>
      <c r="W304" s="752"/>
      <c r="X304" s="752"/>
      <c r="Y304" s="752"/>
      <c r="Z304" s="752"/>
      <c r="AA304" s="752"/>
      <c r="AB304" s="752"/>
      <c r="AC304" s="752"/>
      <c r="AD304" s="752"/>
      <c r="AE304" s="752"/>
      <c r="AF304" s="753"/>
      <c r="AG304" s="754"/>
      <c r="AH304" s="755"/>
      <c r="AI304" s="755"/>
      <c r="AJ304" s="753"/>
      <c r="AK304" s="756"/>
      <c r="AL304" s="771"/>
      <c r="AM304" s="88" t="str">
        <f>IF(AND(ISTEXT($E304),ISTEXT($B304)),"산출기준 &gt;&gt;  "&amp;_xlfn.XLOOKUP($E304,산출기준!$D:$D,산출기준!$E:$E,"매칭실패"),"")</f>
        <v/>
      </c>
    </row>
    <row r="305" spans="2:39" ht="33" customHeight="1" outlineLevel="1">
      <c r="B305" s="772"/>
      <c r="C305" s="773"/>
      <c r="D305" s="774"/>
      <c r="E305" s="761"/>
      <c r="F305" s="775"/>
      <c r="G305" s="759" t="str">
        <f>IF(IF(O305=0,"",O305)&amp;" | "&amp;IF(P305=0,"",P305)&amp;" | "&amp;IF(R305=0,"",R305)&amp;" | "&amp;IF(S305=0,"",S305)=" |  |  | ","",IF(O305=0,"",O305)&amp;" | "&amp;IF(P305=0,"",P305)&amp;" | "&amp;IF(R305=0,"",R305)&amp;" | "&amp;IF(S305=0,"",S305))</f>
        <v xml:space="preserve">Moisture Resistant Tiled Ceiling System | M-Bar System |  | </v>
      </c>
      <c r="H305" s="763" t="str" cm="1">
        <f t="array" ref="H305">_xlfn.TEXTSPLIT(G304,," | ",TRUE)</f>
        <v>A04AS191-00001</v>
      </c>
      <c r="I305" s="764" t="str">
        <f>IF(_xlfn.XLOOKUP(H305,'WM-AR'!I:I,'WM-AR'!F:F,"")=0,"",_xlfn.XLOOKUP(H305,'WM-AR'!I:I,'WM-AR'!F:F,""))</f>
        <v xml:space="preserve">A04AS191-00001 Finishing Work Exterior/Interior Finish Work Moisture Resistant Tiled Ceiling System M-Bar System     w/ Hot-Dip Galvanized Suspension System &amp; Accessories(Moldings, Ceiling Access Door/Hatch, Curtain Boxes and etc.)  </v>
      </c>
      <c r="J305" s="765" t="str">
        <f>LEFT(I305,14)</f>
        <v>A04AS191-00001</v>
      </c>
      <c r="K305" s="766"/>
      <c r="L305" s="766" t="str">
        <f>IFERROR(VLOOKUP($J305,'WM-AR'!$I$7:$AS$3267,34,FALSE),"")</f>
        <v>M2</v>
      </c>
      <c r="M305" s="766" t="str">
        <f>IFERROR(VLOOKUP($J305,'WM-AR'!$I$7:$AS$3267,4,FALSE),"")</f>
        <v>Finishing Work</v>
      </c>
      <c r="N305" s="766" t="str">
        <f>IFERROR(VLOOKUP($J305,'WM-AR'!$I$7:$AS$3267,6,FALSE),"")</f>
        <v>Exterior/Interior Finish Work</v>
      </c>
      <c r="O305" s="766" t="str">
        <f>IFERROR(VLOOKUP($J305,'WM-AR'!$I$7:$AS$3267,8,FALSE),"")</f>
        <v>Moisture Resistant Tiled Ceiling System</v>
      </c>
      <c r="P305" s="766" t="str">
        <f>IFERROR(VLOOKUP($J305,'WM-AR'!$I$7:$AS$3267,10,FALSE),"")</f>
        <v>M-Bar System</v>
      </c>
      <c r="Q305" s="766">
        <f>IFERROR(VLOOKUP($J305,'WM-AR'!$I$7:$AS$3267,12,FALSE),"")</f>
        <v>0</v>
      </c>
      <c r="R305" s="766">
        <f>IFERROR(VLOOKUP($J305,'WM-AR'!$I$7:$AS$3267,14,FALSE),"")</f>
        <v>0</v>
      </c>
      <c r="S305" s="766">
        <f>IFERROR(VLOOKUP($J305,'WM-AR'!$I$7:$AS$3267,16,FALSE),"")</f>
        <v>0</v>
      </c>
      <c r="T305" s="766">
        <f>IFERROR(VLOOKUP($J305,'WM-AR'!$I$7:$AS$3267,18,FALSE),"")</f>
        <v>0</v>
      </c>
      <c r="U305" s="766" t="str">
        <f>IFERROR(VLOOKUP($J305,'WM-AR'!$I$7:$AS$3267,20,FALSE),"")</f>
        <v>w/ Hot-Dip Galvanized Suspension System &amp; Accessories(Moldings, Ceiling Access Door/Hatch, Curtain Boxes and etc.)</v>
      </c>
      <c r="V305" s="766">
        <f>IFERROR(VLOOKUP($J305,'WM-AR'!$I$7:$AS$3267,22,FALSE),"")</f>
        <v>0</v>
      </c>
      <c r="W305" s="766">
        <f>IFERROR(VLOOKUP($J305,'WM-AR'!$I$7:$AS$3267,24,FALSE),"")</f>
        <v>0</v>
      </c>
      <c r="X305" s="766">
        <f>IFERROR(VLOOKUP($J305,'WM-AR'!$I$7:$AS$3267,25,FALSE),"")</f>
        <v>0</v>
      </c>
      <c r="Y305" s="766" t="str">
        <f>IFERROR(VLOOKUP($J305,'WM-AR'!$I$7:$AS$3267,26,FALSE),"")</f>
        <v>Tile Size=(  )mm x (  )mm</v>
      </c>
      <c r="Z305" s="766">
        <f>IFERROR(VLOOKUP($J305,'WM-AR'!$I$7:$AS$3267,27,FALSE),"")</f>
        <v>0</v>
      </c>
      <c r="AA305" s="766">
        <f>IFERROR(VLOOKUP($J305,'WM-AR'!$I$7:$AS$3267,28,FALSE),"")</f>
        <v>0</v>
      </c>
      <c r="AB305" s="766">
        <f>IFERROR(VLOOKUP($J305,'WM-AR'!$I$7:$AS$3267,29,FALSE),"")</f>
        <v>0</v>
      </c>
      <c r="AC305" s="766">
        <f>IFERROR(VLOOKUP($J305,'WM-AR'!$I$7:$AS$3267,30,FALSE),"")</f>
        <v>0</v>
      </c>
      <c r="AD305" s="766">
        <f>IFERROR(VLOOKUP($J305,'WM-AR'!$I$7:$AS$3267,31,FALSE),"")</f>
        <v>0</v>
      </c>
      <c r="AE305" s="766">
        <f>IFERROR(VLOOKUP($J305,'WM-AR'!$I$7:$AS$3267,32,FALSE),"")</f>
        <v>0</v>
      </c>
      <c r="AF305" s="766" t="str">
        <f>IFERROR(VLOOKUP($J305,'WM-AR'!$I$7:$AS$3267,33,FALSE),"")</f>
        <v/>
      </c>
      <c r="AG305" s="767"/>
      <c r="AH305" s="768" t="s">
        <v>1815</v>
      </c>
      <c r="AI305" s="768" t="s">
        <v>1815</v>
      </c>
      <c r="AJ305" s="769"/>
      <c r="AK305" s="769" t="str">
        <f>L305</f>
        <v>M2</v>
      </c>
      <c r="AL305" s="770" t="s">
        <v>2612</v>
      </c>
      <c r="AM305" s="88" t="str">
        <f>IF(AND(ISTEXT($E305),ISTEXT($B305)),"산출기준 &gt;&gt;  "&amp;_xlfn.XLOOKUP($E305,산출기준!$D:$D,산출기준!$E:$E,"매칭실패"),"")</f>
        <v/>
      </c>
    </row>
    <row r="306" spans="2:39" ht="33" customHeight="1" outlineLevel="1">
      <c r="B306" s="772"/>
      <c r="C306" s="773"/>
      <c r="D306" s="774"/>
      <c r="E306" s="761"/>
      <c r="F306" s="775"/>
      <c r="G306" s="759" t="str">
        <f t="shared" ref="G306:G308" si="99">IF(IF(O306=0,"",O306)&amp;" | "&amp;IF(P306=0,"",P306)&amp;" | "&amp;IF(R306=0,"",R306)&amp;" | "&amp;IF(S306=0,"",S306)=" |  |  | ","",IF(O306=0,"",O306)&amp;" | "&amp;IF(P306=0,"",P306)&amp;" | "&amp;IF(R306=0,"",R306)&amp;" | "&amp;IF(S306=0,"",S306))</f>
        <v/>
      </c>
      <c r="H306" s="763"/>
      <c r="I306" s="764" t="str">
        <f>IF(_xlfn.XLOOKUP(H306,'WM-AR'!I:I,'WM-AR'!F:F,"")=0,"",_xlfn.XLOOKUP(H306,'WM-AR'!I:I,'WM-AR'!F:F,""))</f>
        <v/>
      </c>
      <c r="J306" s="765" t="str">
        <f t="shared" ref="J306:J308" si="100">LEFT(I306,14)</f>
        <v/>
      </c>
      <c r="K306" s="766"/>
      <c r="L306" s="766" t="str">
        <f>IFERROR(VLOOKUP($J306,'WM-AR'!$I$7:$AS$3267,34,FALSE),"")</f>
        <v/>
      </c>
      <c r="M306" s="766" t="str">
        <f>IFERROR(VLOOKUP($J306,'WM-AR'!$I$7:$AS$3267,4,FALSE),"")</f>
        <v/>
      </c>
      <c r="N306" s="766" t="str">
        <f>IFERROR(VLOOKUP($J306,'WM-AR'!$I$7:$AS$3267,6,FALSE),"")</f>
        <v/>
      </c>
      <c r="O306" s="766" t="str">
        <f>IFERROR(VLOOKUP($J306,'WM-AR'!$I$7:$AS$3267,8,FALSE),"")</f>
        <v/>
      </c>
      <c r="P306" s="766" t="str">
        <f>IFERROR(VLOOKUP($J306,'WM-AR'!$I$7:$AS$3267,10,FALSE),"")</f>
        <v/>
      </c>
      <c r="Q306" s="766" t="str">
        <f>IFERROR(VLOOKUP($J306,'WM-AR'!$I$7:$AS$3267,12,FALSE),"")</f>
        <v/>
      </c>
      <c r="R306" s="766" t="str">
        <f>IFERROR(VLOOKUP($J306,'WM-AR'!$I$7:$AS$3267,14,FALSE),"")</f>
        <v/>
      </c>
      <c r="S306" s="766" t="str">
        <f>IFERROR(VLOOKUP($J306,'WM-AR'!$I$7:$AS$3267,16,FALSE),"")</f>
        <v/>
      </c>
      <c r="T306" s="766" t="str">
        <f>IFERROR(VLOOKUP($J306,'WM-AR'!$I$7:$AS$3267,18,FALSE),"")</f>
        <v/>
      </c>
      <c r="U306" s="766" t="str">
        <f>IFERROR(VLOOKUP($J306,'WM-AR'!$I$7:$AS$3267,20,FALSE),"")</f>
        <v/>
      </c>
      <c r="V306" s="766" t="str">
        <f>IFERROR(VLOOKUP($J306,'WM-AR'!$I$7:$AS$3267,22,FALSE),"")</f>
        <v/>
      </c>
      <c r="W306" s="766" t="str">
        <f>IFERROR(VLOOKUP($J306,'WM-AR'!$I$7:$AS$3267,24,FALSE),"")</f>
        <v/>
      </c>
      <c r="X306" s="766" t="str">
        <f>IFERROR(VLOOKUP($J306,'WM-AR'!$I$7:$AS$3267,25,FALSE),"")</f>
        <v/>
      </c>
      <c r="Y306" s="766" t="str">
        <f>IFERROR(VLOOKUP($J306,'WM-AR'!$I$7:$AS$3267,26,FALSE),"")</f>
        <v/>
      </c>
      <c r="Z306" s="766" t="str">
        <f>IFERROR(VLOOKUP($J306,'WM-AR'!$I$7:$AS$3267,27,FALSE),"")</f>
        <v/>
      </c>
      <c r="AA306" s="766" t="str">
        <f>IFERROR(VLOOKUP($J306,'WM-AR'!$I$7:$AS$3267,28,FALSE),"")</f>
        <v/>
      </c>
      <c r="AB306" s="766" t="str">
        <f>IFERROR(VLOOKUP($J306,'WM-AR'!$I$7:$AS$3267,29,FALSE),"")</f>
        <v/>
      </c>
      <c r="AC306" s="766" t="str">
        <f>IFERROR(VLOOKUP($J306,'WM-AR'!$I$7:$AS$3267,30,FALSE),"")</f>
        <v/>
      </c>
      <c r="AD306" s="766" t="str">
        <f>IFERROR(VLOOKUP($J306,'WM-AR'!$I$7:$AS$3267,31,FALSE),"")</f>
        <v/>
      </c>
      <c r="AE306" s="766" t="str">
        <f>IFERROR(VLOOKUP($J306,'WM-AR'!$I$7:$AS$3267,32,FALSE),"")</f>
        <v/>
      </c>
      <c r="AF306" s="766" t="str">
        <f>IFERROR(VLOOKUP($J306,'WM-AR'!$I$7:$AS$3267,33,FALSE),"")</f>
        <v/>
      </c>
      <c r="AG306" s="767"/>
      <c r="AH306" s="768"/>
      <c r="AI306" s="768"/>
      <c r="AJ306" s="769"/>
      <c r="AK306" s="769" t="str">
        <f>L306</f>
        <v/>
      </c>
      <c r="AL306" s="770"/>
      <c r="AM306" s="88" t="str">
        <f>IF(AND(ISTEXT($E306),ISTEXT($B306)),"산출기준 &gt;&gt;  "&amp;_xlfn.XLOOKUP($E306,산출기준!$D:$D,산출기준!$E:$E,"매칭실패"),"")</f>
        <v/>
      </c>
    </row>
    <row r="307" spans="2:39" ht="33" customHeight="1" outlineLevel="1">
      <c r="B307" s="772"/>
      <c r="C307" s="773"/>
      <c r="D307" s="774"/>
      <c r="E307" s="761"/>
      <c r="F307" s="775"/>
      <c r="G307" s="759" t="str">
        <f t="shared" si="99"/>
        <v/>
      </c>
      <c r="H307" s="763"/>
      <c r="I307" s="764" t="str">
        <f>IF(_xlfn.XLOOKUP(H307,'WM-AR'!I:I,'WM-AR'!F:F,"")=0,"",_xlfn.XLOOKUP(H307,'WM-AR'!I:I,'WM-AR'!F:F,""))</f>
        <v/>
      </c>
      <c r="J307" s="765" t="str">
        <f t="shared" si="100"/>
        <v/>
      </c>
      <c r="K307" s="766"/>
      <c r="L307" s="766" t="str">
        <f>IFERROR(VLOOKUP($J307,'WM-AR'!$I$7:$AS$3267,34,FALSE),"")</f>
        <v/>
      </c>
      <c r="M307" s="766" t="str">
        <f>IFERROR(VLOOKUP($J307,'WM-AR'!$I$7:$AS$3267,4,FALSE),"")</f>
        <v/>
      </c>
      <c r="N307" s="766" t="str">
        <f>IFERROR(VLOOKUP($J307,'WM-AR'!$I$7:$AS$3267,6,FALSE),"")</f>
        <v/>
      </c>
      <c r="O307" s="766" t="str">
        <f>IFERROR(VLOOKUP($J307,'WM-AR'!$I$7:$AS$3267,8,FALSE),"")</f>
        <v/>
      </c>
      <c r="P307" s="766" t="str">
        <f>IFERROR(VLOOKUP($J307,'WM-AR'!$I$7:$AS$3267,10,FALSE),"")</f>
        <v/>
      </c>
      <c r="Q307" s="766" t="str">
        <f>IFERROR(VLOOKUP($J307,'WM-AR'!$I$7:$AS$3267,12,FALSE),"")</f>
        <v/>
      </c>
      <c r="R307" s="766" t="str">
        <f>IFERROR(VLOOKUP($J307,'WM-AR'!$I$7:$AS$3267,14,FALSE),"")</f>
        <v/>
      </c>
      <c r="S307" s="766" t="str">
        <f>IFERROR(VLOOKUP($J307,'WM-AR'!$I$7:$AS$3267,16,FALSE),"")</f>
        <v/>
      </c>
      <c r="T307" s="766" t="str">
        <f>IFERROR(VLOOKUP($J307,'WM-AR'!$I$7:$AS$3267,18,FALSE),"")</f>
        <v/>
      </c>
      <c r="U307" s="766" t="str">
        <f>IFERROR(VLOOKUP($J307,'WM-AR'!$I$7:$AS$3267,20,FALSE),"")</f>
        <v/>
      </c>
      <c r="V307" s="766" t="str">
        <f>IFERROR(VLOOKUP($J307,'WM-AR'!$I$7:$AS$3267,22,FALSE),"")</f>
        <v/>
      </c>
      <c r="W307" s="766" t="str">
        <f>IFERROR(VLOOKUP($J307,'WM-AR'!$I$7:$AS$3267,24,FALSE),"")</f>
        <v/>
      </c>
      <c r="X307" s="766" t="str">
        <f>IFERROR(VLOOKUP($J307,'WM-AR'!$I$7:$AS$3267,25,FALSE),"")</f>
        <v/>
      </c>
      <c r="Y307" s="766" t="str">
        <f>IFERROR(VLOOKUP($J307,'WM-AR'!$I$7:$AS$3267,26,FALSE),"")</f>
        <v/>
      </c>
      <c r="Z307" s="766" t="str">
        <f>IFERROR(VLOOKUP($J307,'WM-AR'!$I$7:$AS$3267,27,FALSE),"")</f>
        <v/>
      </c>
      <c r="AA307" s="766" t="str">
        <f>IFERROR(VLOOKUP($J307,'WM-AR'!$I$7:$AS$3267,28,FALSE),"")</f>
        <v/>
      </c>
      <c r="AB307" s="766" t="str">
        <f>IFERROR(VLOOKUP($J307,'WM-AR'!$I$7:$AS$3267,29,FALSE),"")</f>
        <v/>
      </c>
      <c r="AC307" s="766" t="str">
        <f>IFERROR(VLOOKUP($J307,'WM-AR'!$I$7:$AS$3267,30,FALSE),"")</f>
        <v/>
      </c>
      <c r="AD307" s="766" t="str">
        <f>IFERROR(VLOOKUP($J307,'WM-AR'!$I$7:$AS$3267,31,FALSE),"")</f>
        <v/>
      </c>
      <c r="AE307" s="766" t="str">
        <f>IFERROR(VLOOKUP($J307,'WM-AR'!$I$7:$AS$3267,32,FALSE),"")</f>
        <v/>
      </c>
      <c r="AF307" s="766" t="str">
        <f>IFERROR(VLOOKUP($J307,'WM-AR'!$I$7:$AS$3267,33,FALSE),"")</f>
        <v/>
      </c>
      <c r="AG307" s="767"/>
      <c r="AH307" s="768"/>
      <c r="AI307" s="768"/>
      <c r="AJ307" s="769"/>
      <c r="AK307" s="769" t="str">
        <f>L307</f>
        <v/>
      </c>
      <c r="AL307" s="770"/>
      <c r="AM307" s="88" t="str">
        <f>IF(AND(ISTEXT($E307),ISTEXT($B307)),"산출기준 &gt;&gt;  "&amp;_xlfn.XLOOKUP($E307,산출기준!$D:$D,산출기준!$E:$E,"매칭실패"),"")</f>
        <v/>
      </c>
    </row>
    <row r="308" spans="2:39" s="600" customFormat="1" ht="33" customHeight="1" outlineLevel="1">
      <c r="B308" s="783"/>
      <c r="C308" s="774"/>
      <c r="D308" s="774"/>
      <c r="E308" s="777"/>
      <c r="F308" s="784"/>
      <c r="G308" s="760" t="str">
        <f t="shared" si="99"/>
        <v/>
      </c>
      <c r="H308" s="760"/>
      <c r="I308" s="779"/>
      <c r="J308" s="780" t="str">
        <f t="shared" si="100"/>
        <v/>
      </c>
      <c r="K308" s="781"/>
      <c r="L308" s="781" t="str">
        <f>IFERROR(VLOOKUP($J308,'WM-AR'!$I$7:$AS$3267,34,FALSE),"")</f>
        <v/>
      </c>
      <c r="M308" s="781" t="str">
        <f>IFERROR(VLOOKUP($J308,'WM-AR'!$I$7:$AS$3267,4,FALSE),"")</f>
        <v/>
      </c>
      <c r="N308" s="781" t="str">
        <f>IFERROR(VLOOKUP($J308,'WM-AR'!$I$7:$AS$3267,6,FALSE),"")</f>
        <v/>
      </c>
      <c r="O308" s="781" t="str">
        <f>IFERROR(VLOOKUP($J308,'WM-AR'!$I$7:$AS$3267,8,FALSE),"")</f>
        <v/>
      </c>
      <c r="P308" s="781" t="str">
        <f>IFERROR(VLOOKUP($J308,'WM-AR'!$I$7:$AS$3267,10,FALSE),"")</f>
        <v/>
      </c>
      <c r="Q308" s="781" t="str">
        <f>IFERROR(VLOOKUP($J308,'WM-AR'!$I$7:$AS$3267,12,FALSE),"")</f>
        <v/>
      </c>
      <c r="R308" s="781" t="str">
        <f>IFERROR(VLOOKUP($J308,'WM-AR'!$I$7:$AS$3267,14,FALSE),"")</f>
        <v/>
      </c>
      <c r="S308" s="781" t="str">
        <f>IFERROR(VLOOKUP($J308,'WM-AR'!$I$7:$AS$3267,16,FALSE),"")</f>
        <v/>
      </c>
      <c r="T308" s="781" t="str">
        <f>IFERROR(VLOOKUP($J308,'WM-AR'!$I$7:$AS$3267,18,FALSE),"")</f>
        <v/>
      </c>
      <c r="U308" s="781" t="str">
        <f>IFERROR(VLOOKUP($J308,'WM-AR'!$I$7:$AS$3267,20,FALSE),"")</f>
        <v/>
      </c>
      <c r="V308" s="781" t="str">
        <f>IFERROR(VLOOKUP($J308,'WM-AR'!$I$7:$AS$3267,22,FALSE),"")</f>
        <v/>
      </c>
      <c r="W308" s="781" t="str">
        <f>IFERROR(VLOOKUP($J308,'WM-AR'!$I$7:$AS$3267,24,FALSE),"")</f>
        <v/>
      </c>
      <c r="X308" s="781" t="str">
        <f>IFERROR(VLOOKUP($J308,'WM-AR'!$I$7:$AS$3267,25,FALSE),"")</f>
        <v/>
      </c>
      <c r="Y308" s="781" t="str">
        <f>IFERROR(VLOOKUP($J308,'WM-AR'!$I$7:$AS$3267,26,FALSE),"")</f>
        <v/>
      </c>
      <c r="Z308" s="781" t="str">
        <f>IFERROR(VLOOKUP($J308,'WM-AR'!$I$7:$AS$3267,27,FALSE),"")</f>
        <v/>
      </c>
      <c r="AA308" s="781" t="str">
        <f>IFERROR(VLOOKUP($J308,'WM-AR'!$I$7:$AS$3267,28,FALSE),"")</f>
        <v/>
      </c>
      <c r="AB308" s="781" t="str">
        <f>IFERROR(VLOOKUP($J308,'WM-AR'!$I$7:$AS$3267,29,FALSE),"")</f>
        <v/>
      </c>
      <c r="AC308" s="781" t="str">
        <f>IFERROR(VLOOKUP($J308,'WM-AR'!$I$7:$AS$3267,30,FALSE),"")</f>
        <v/>
      </c>
      <c r="AD308" s="781" t="str">
        <f>IFERROR(VLOOKUP($J308,'WM-AR'!$I$7:$AS$3267,31,FALSE),"")</f>
        <v/>
      </c>
      <c r="AE308" s="781" t="str">
        <f>IFERROR(VLOOKUP($J308,'WM-AR'!$I$7:$AS$3267,32,FALSE),"")</f>
        <v/>
      </c>
      <c r="AF308" s="781" t="str">
        <f>IFERROR(VLOOKUP($J308,'WM-AR'!$I$7:$AS$3267,33,FALSE),"")</f>
        <v/>
      </c>
      <c r="AG308" s="767"/>
      <c r="AH308" s="768"/>
      <c r="AI308" s="768"/>
      <c r="AJ308" s="782"/>
      <c r="AK308" s="782" t="str">
        <f>L308</f>
        <v/>
      </c>
      <c r="AL308" s="779"/>
      <c r="AM308" s="600" t="str">
        <f>IF(AND(ISTEXT($E308),ISTEXT($B308)),"산출기준 &gt;&gt;  "&amp;_xlfn.XLOOKUP($E308,산출기준!$D:$D,산출기준!$E:$E,"매칭실패"),"")</f>
        <v/>
      </c>
    </row>
    <row r="309" spans="2:39">
      <c r="B309" s="658"/>
      <c r="C309" s="659"/>
      <c r="D309" s="660"/>
      <c r="E309" s="659"/>
      <c r="F309" s="661"/>
      <c r="G309" s="662"/>
      <c r="H309" s="663"/>
      <c r="I309" s="662"/>
      <c r="J309" s="652"/>
      <c r="K309" s="664"/>
      <c r="L309" s="664"/>
      <c r="M309" s="664"/>
      <c r="N309" s="664"/>
      <c r="O309" s="664"/>
      <c r="P309" s="664"/>
      <c r="Q309" s="664"/>
      <c r="R309" s="664"/>
      <c r="S309" s="664"/>
      <c r="T309" s="664"/>
      <c r="U309" s="664"/>
      <c r="V309" s="664"/>
      <c r="W309" s="664"/>
      <c r="X309" s="664"/>
      <c r="Y309" s="664"/>
      <c r="Z309" s="664"/>
      <c r="AA309" s="664"/>
      <c r="AB309" s="664"/>
      <c r="AC309" s="664"/>
      <c r="AD309" s="664"/>
      <c r="AE309" s="664"/>
      <c r="AF309" s="664"/>
      <c r="AG309" s="660"/>
      <c r="AH309" s="665"/>
      <c r="AI309" s="665"/>
      <c r="AJ309" s="666"/>
      <c r="AK309" s="666"/>
      <c r="AL309" s="662"/>
      <c r="AM309" s="88" t="str">
        <f>IF(AND(ISTEXT($E309),ISTEXT($B309)),"산출기준 &gt;&gt;  "&amp;_xlfn.XLOOKUP($E309,산출기준!$D:$D,산출기준!$E:$E,"매칭실패"),"")</f>
        <v/>
      </c>
    </row>
    <row r="310" spans="2:39" ht="34.9" customHeight="1">
      <c r="B310" s="667" t="s">
        <v>2592</v>
      </c>
      <c r="C310" s="668" t="s">
        <v>2016</v>
      </c>
      <c r="D310" s="669"/>
      <c r="E310" s="668" t="s">
        <v>2593</v>
      </c>
      <c r="F310" s="670" t="str">
        <f ca="1">_xlfn.CONCAT("H_",G310)</f>
        <v>H_F31A  /  B03  /  W01B  /  C95A</v>
      </c>
      <c r="G310" s="671" t="str" cm="1">
        <f t="array" aca="1" ref="G310"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F31A  /  B03  /  W01B  /  C95A</v>
      </c>
      <c r="H310" s="672"/>
      <c r="I310" s="673"/>
      <c r="J310" s="674"/>
      <c r="K310" s="674"/>
      <c r="L310" s="674"/>
      <c r="M310" s="674"/>
      <c r="N310" s="674"/>
      <c r="O310" s="675"/>
      <c r="P310" s="676"/>
      <c r="Q310" s="677"/>
      <c r="R310" s="677"/>
      <c r="S310" s="677"/>
      <c r="T310" s="677"/>
      <c r="U310" s="677"/>
      <c r="V310" s="677"/>
      <c r="W310" s="678"/>
      <c r="X310" s="679"/>
      <c r="Y310" s="679"/>
      <c r="Z310" s="679"/>
      <c r="AA310" s="679"/>
      <c r="AB310" s="679"/>
      <c r="AC310" s="679"/>
      <c r="AD310" s="679"/>
      <c r="AE310" s="679"/>
      <c r="AF310" s="679"/>
      <c r="AG310" s="680"/>
      <c r="AH310" s="681"/>
      <c r="AI310" s="681"/>
      <c r="AJ310" s="682"/>
      <c r="AK310" s="682"/>
      <c r="AL310" s="683"/>
      <c r="AM310" s="88" t="str">
        <f>IF(AND(ISTEXT($E310),ISTEXT($B310)),"산출기준 &gt;&gt;  "&amp;_xlfn.XLOOKUP($E310,산출기준!$D:$D,산출기준!$E:$E,"매칭실패"),"")</f>
        <v>산출기준 &gt;&gt;  [ 룸 일반 산출 ]</v>
      </c>
    </row>
    <row r="311" spans="2:39" ht="18">
      <c r="B311" s="684"/>
      <c r="C311" s="685"/>
      <c r="D311" s="686"/>
      <c r="E311" s="687"/>
      <c r="F311" s="688">
        <v>128</v>
      </c>
      <c r="G311" s="689" t="s">
        <v>2658</v>
      </c>
      <c r="H311" s="690"/>
      <c r="I311" s="691"/>
      <c r="J311" s="692" t="str">
        <f>LEFT(I311,14)</f>
        <v/>
      </c>
      <c r="K311" s="693"/>
      <c r="L311" s="694" t="str">
        <f>IFERROR(VLOOKUP($J311,'WM-AR'!$I$7:$AS$3267,34,FALSE),"")</f>
        <v/>
      </c>
      <c r="M311" s="695" t="str">
        <f>IFERROR(VLOOKUP($J311,'WM-AR'!$I$7:$AS$3267,4,FALSE),"")</f>
        <v/>
      </c>
      <c r="N311" s="695" t="str">
        <f>IFERROR(VLOOKUP($J311,'WM-AR'!$I$7:$AS$3267,6,FALSE),"")</f>
        <v/>
      </c>
      <c r="O311" s="696" t="str">
        <f>IFERROR(VLOOKUP($J311,'WM-AR'!$I$7:$AS$3267,8,FALSE),"")</f>
        <v/>
      </c>
      <c r="P311" s="697" t="str">
        <f>IFERROR(VLOOKUP($J311,'WM-AR'!$I$7:$AS$3267,10,FALSE),"")</f>
        <v/>
      </c>
      <c r="Q311" s="698" t="str">
        <f>IFERROR(VLOOKUP($J311,'WM-AR'!$I$7:$AS$3267,12,FALSE),"")</f>
        <v/>
      </c>
      <c r="R311" s="698" t="str">
        <f>IFERROR(VLOOKUP($J311,'WM-AR'!$I$7:$AS$3267,14,FALSE),"")</f>
        <v/>
      </c>
      <c r="S311" s="698" t="str">
        <f>IFERROR(VLOOKUP($J311,'WM-AR'!$I$7:$AS$3267,16,FALSE),"")</f>
        <v/>
      </c>
      <c r="T311" s="698" t="str">
        <f>IFERROR(VLOOKUP($J311,'WM-AR'!$I$7:$AS$3267,18,FALSE),"")</f>
        <v/>
      </c>
      <c r="U311" s="698" t="str">
        <f>IFERROR(VLOOKUP($J311,'WM-AR'!$I$7:$AS$3267,20,FALSE),"")</f>
        <v/>
      </c>
      <c r="V311" s="698" t="str">
        <f>IFERROR(VLOOKUP($J311,'WM-AR'!$I$7:$AS$3267,22,FALSE),"")</f>
        <v/>
      </c>
      <c r="W311" s="699" t="str">
        <f>IFERROR(VLOOKUP($J311,'WM-AR'!$I$7:$AS$3267,24,FALSE),"")</f>
        <v/>
      </c>
      <c r="X311" s="700" t="str">
        <f>IFERROR(VLOOKUP($J311,'WM-AR'!$I$7:$AS$3267,25,FALSE),"")</f>
        <v/>
      </c>
      <c r="Y311" s="700" t="str">
        <f>IFERROR(VLOOKUP($J311,'WM-AR'!$I$7:$AS$3267,26,FALSE),"")</f>
        <v/>
      </c>
      <c r="Z311" s="700" t="str">
        <f>IFERROR(VLOOKUP($J311,'WM-AR'!$I$7:$AS$3267,27,FALSE),"")</f>
        <v/>
      </c>
      <c r="AA311" s="700" t="str">
        <f>IFERROR(VLOOKUP($J311,'WM-AR'!$I$7:$AS$3267,28,FALSE),"")</f>
        <v/>
      </c>
      <c r="AB311" s="700" t="str">
        <f>IFERROR(VLOOKUP($J311,'WM-AR'!$I$7:$AS$3267,29,FALSE),"")</f>
        <v/>
      </c>
      <c r="AC311" s="700" t="str">
        <f>IFERROR(VLOOKUP($J311,'WM-AR'!$I$7:$AS$3267,30,FALSE),"")</f>
        <v/>
      </c>
      <c r="AD311" s="700" t="str">
        <f>IFERROR(VLOOKUP($J311,'WM-AR'!$I$7:$AS$3267,31,FALSE),"")</f>
        <v/>
      </c>
      <c r="AE311" s="700" t="str">
        <f>IFERROR(VLOOKUP($J311,'WM-AR'!$I$7:$AS$3267,32,FALSE),"")</f>
        <v/>
      </c>
      <c r="AF311" s="700" t="str">
        <f>IFERROR(VLOOKUP($J311,'WM-AR'!$I$7:$AS$3267,33,FALSE),"")</f>
        <v/>
      </c>
      <c r="AG311" s="701"/>
      <c r="AH311" s="702"/>
      <c r="AI311" s="702"/>
      <c r="AJ311" s="703"/>
      <c r="AK311" s="703"/>
      <c r="AL311" s="704"/>
      <c r="AM311" s="88" t="str">
        <f>IF(AND(ISTEXT($E311),ISTEXT($B311)),"산출기준 &gt;&gt;  "&amp;_xlfn.XLOOKUP($E311,산출기준!$D:$D,산출기준!$E:$E,"매칭실패"),"")</f>
        <v/>
      </c>
    </row>
    <row r="312" spans="2:39" ht="18">
      <c r="B312" s="705"/>
      <c r="C312" s="706"/>
      <c r="D312" s="707"/>
      <c r="E312" s="708"/>
      <c r="F312" s="688"/>
      <c r="G312" s="709"/>
      <c r="H312" s="710"/>
      <c r="I312" s="711"/>
      <c r="J312" s="712" t="str">
        <f>LEFT(I312,14)</f>
        <v/>
      </c>
      <c r="K312" s="713"/>
      <c r="L312" s="714" t="str">
        <f>IFERROR(VLOOKUP($J312,'WM-AR'!$I$7:$AS$3267,34,FALSE),"")</f>
        <v/>
      </c>
      <c r="M312" s="713" t="str">
        <f>IFERROR(VLOOKUP($J312,'WM-AR'!$I$7:$AS$3267,4,FALSE),"")</f>
        <v/>
      </c>
      <c r="N312" s="713" t="str">
        <f>IFERROR(VLOOKUP($J312,'WM-AR'!$I$7:$AS$3267,6,FALSE),"")</f>
        <v/>
      </c>
      <c r="O312" s="715" t="str">
        <f>IFERROR(VLOOKUP($J312,'WM-AR'!$I$7:$AS$3267,8,FALSE),"")</f>
        <v/>
      </c>
      <c r="P312" s="716" t="str">
        <f>IFERROR(VLOOKUP($J312,'WM-AR'!$I$7:$AS$3267,10,FALSE),"")</f>
        <v/>
      </c>
      <c r="Q312" s="717" t="str">
        <f>IFERROR(VLOOKUP($J312,'WM-AR'!$I$7:$AS$3267,12,FALSE),"")</f>
        <v/>
      </c>
      <c r="R312" s="717" t="str">
        <f>IFERROR(VLOOKUP($J312,'WM-AR'!$I$7:$AS$3267,14,FALSE),"")</f>
        <v/>
      </c>
      <c r="S312" s="717" t="str">
        <f>IFERROR(VLOOKUP($J312,'WM-AR'!$I$7:$AS$3267,16,FALSE),"")</f>
        <v/>
      </c>
      <c r="T312" s="717" t="str">
        <f>IFERROR(VLOOKUP($J312,'WM-AR'!$I$7:$AS$3267,18,FALSE),"")</f>
        <v/>
      </c>
      <c r="U312" s="717" t="str">
        <f>IFERROR(VLOOKUP($J312,'WM-AR'!$I$7:$AS$3267,20,FALSE),"")</f>
        <v/>
      </c>
      <c r="V312" s="717" t="str">
        <f>IFERROR(VLOOKUP($J312,'WM-AR'!$I$7:$AS$3267,22,FALSE),"")</f>
        <v/>
      </c>
      <c r="W312" s="718" t="str">
        <f>IFERROR(VLOOKUP($J312,'WM-AR'!$I$7:$AS$3267,24,FALSE),"")</f>
        <v/>
      </c>
      <c r="X312" s="719" t="str">
        <f>IFERROR(VLOOKUP($J312,'WM-AR'!$I$7:$AS$3267,25,FALSE),"")</f>
        <v/>
      </c>
      <c r="Y312" s="719" t="str">
        <f>IFERROR(VLOOKUP($J312,'WM-AR'!$I$7:$AS$3267,26,FALSE),"")</f>
        <v/>
      </c>
      <c r="Z312" s="719" t="str">
        <f>IFERROR(VLOOKUP($J312,'WM-AR'!$I$7:$AS$3267,27,FALSE),"")</f>
        <v/>
      </c>
      <c r="AA312" s="719" t="str">
        <f>IFERROR(VLOOKUP($J312,'WM-AR'!$I$7:$AS$3267,28,FALSE),"")</f>
        <v/>
      </c>
      <c r="AB312" s="719" t="str">
        <f>IFERROR(VLOOKUP($J312,'WM-AR'!$I$7:$AS$3267,29,FALSE),"")</f>
        <v/>
      </c>
      <c r="AC312" s="719" t="str">
        <f>IFERROR(VLOOKUP($J312,'WM-AR'!$I$7:$AS$3267,30,FALSE),"")</f>
        <v/>
      </c>
      <c r="AD312" s="719" t="str">
        <f>IFERROR(VLOOKUP($J312,'WM-AR'!$I$7:$AS$3267,31,FALSE),"")</f>
        <v/>
      </c>
      <c r="AE312" s="719" t="str">
        <f>IFERROR(VLOOKUP($J312,'WM-AR'!$I$7:$AS$3267,32,FALSE),"")</f>
        <v/>
      </c>
      <c r="AF312" s="719" t="str">
        <f>IFERROR(VLOOKUP($J312,'WM-AR'!$I$7:$AS$3267,33,FALSE),"")</f>
        <v/>
      </c>
      <c r="AG312" s="720"/>
      <c r="AH312" s="721"/>
      <c r="AI312" s="721"/>
      <c r="AJ312" s="722"/>
      <c r="AK312" s="722"/>
      <c r="AL312" s="723"/>
      <c r="AM312" s="88" t="str">
        <f>IF(AND(ISTEXT($E312),ISTEXT($B312)),"산출기준 &gt;&gt;  "&amp;_xlfn.XLOOKUP($E312,산출기준!$D:$D,산출기준!$E:$E,"매칭실패"),"")</f>
        <v/>
      </c>
    </row>
    <row r="313" spans="2:39" ht="18">
      <c r="B313" s="724"/>
      <c r="C313" s="725"/>
      <c r="D313" s="726"/>
      <c r="E313" s="727"/>
      <c r="F313" s="728"/>
      <c r="G313" s="729"/>
      <c r="H313" s="730"/>
      <c r="I313" s="731"/>
      <c r="J313" s="732" t="str">
        <f>LEFT(I313,14)</f>
        <v/>
      </c>
      <c r="K313" s="733"/>
      <c r="L313" s="734" t="str">
        <f>IFERROR(VLOOKUP($J313,'WM-AR'!$I$7:$AS$3267,34,FALSE),"")</f>
        <v/>
      </c>
      <c r="M313" s="733" t="str">
        <f>IFERROR(VLOOKUP($J313,'WM-AR'!$I$7:$AS$3267,4,FALSE),"")</f>
        <v/>
      </c>
      <c r="N313" s="733" t="str">
        <f>IFERROR(VLOOKUP($J313,'WM-AR'!$I$7:$AS$3267,6,FALSE),"")</f>
        <v/>
      </c>
      <c r="O313" s="735" t="str">
        <f>IFERROR(VLOOKUP($J313,'WM-AR'!$I$7:$AS$3267,8,FALSE),"")</f>
        <v/>
      </c>
      <c r="P313" s="736" t="str">
        <f>IFERROR(VLOOKUP($J313,'WM-AR'!$I$7:$AS$3267,10,FALSE),"")</f>
        <v/>
      </c>
      <c r="Q313" s="737" t="str">
        <f>IFERROR(VLOOKUP($J313,'WM-AR'!$I$7:$AS$3267,12,FALSE),"")</f>
        <v/>
      </c>
      <c r="R313" s="737" t="str">
        <f>IFERROR(VLOOKUP($J313,'WM-AR'!$I$7:$AS$3267,14,FALSE),"")</f>
        <v/>
      </c>
      <c r="S313" s="737" t="str">
        <f>IFERROR(VLOOKUP($J313,'WM-AR'!$I$7:$AS$3267,16,FALSE),"")</f>
        <v/>
      </c>
      <c r="T313" s="737" t="str">
        <f>IFERROR(VLOOKUP($J313,'WM-AR'!$I$7:$AS$3267,18,FALSE),"")</f>
        <v/>
      </c>
      <c r="U313" s="737" t="str">
        <f>IFERROR(VLOOKUP($J313,'WM-AR'!$I$7:$AS$3267,20,FALSE),"")</f>
        <v/>
      </c>
      <c r="V313" s="737" t="str">
        <f>IFERROR(VLOOKUP($J313,'WM-AR'!$I$7:$AS$3267,22,FALSE),"")</f>
        <v/>
      </c>
      <c r="W313" s="738" t="str">
        <f>IFERROR(VLOOKUP($J313,'WM-AR'!$I$7:$AS$3267,24,FALSE),"")</f>
        <v/>
      </c>
      <c r="X313" s="739" t="str">
        <f>IFERROR(VLOOKUP($J313,'WM-AR'!$I$7:$AS$3267,25,FALSE),"")</f>
        <v/>
      </c>
      <c r="Y313" s="739" t="str">
        <f>IFERROR(VLOOKUP($J313,'WM-AR'!$I$7:$AS$3267,26,FALSE),"")</f>
        <v/>
      </c>
      <c r="Z313" s="739" t="str">
        <f>IFERROR(VLOOKUP($J313,'WM-AR'!$I$7:$AS$3267,27,FALSE),"")</f>
        <v/>
      </c>
      <c r="AA313" s="739" t="str">
        <f>IFERROR(VLOOKUP($J313,'WM-AR'!$I$7:$AS$3267,28,FALSE),"")</f>
        <v/>
      </c>
      <c r="AB313" s="739" t="str">
        <f>IFERROR(VLOOKUP($J313,'WM-AR'!$I$7:$AS$3267,29,FALSE),"")</f>
        <v/>
      </c>
      <c r="AC313" s="739" t="str">
        <f>IFERROR(VLOOKUP($J313,'WM-AR'!$I$7:$AS$3267,30,FALSE),"")</f>
        <v/>
      </c>
      <c r="AD313" s="739" t="str">
        <f>IFERROR(VLOOKUP($J313,'WM-AR'!$I$7:$AS$3267,31,FALSE),"")</f>
        <v/>
      </c>
      <c r="AE313" s="739" t="str">
        <f>IFERROR(VLOOKUP($J313,'WM-AR'!$I$7:$AS$3267,32,FALSE),"")</f>
        <v/>
      </c>
      <c r="AF313" s="739" t="str">
        <f>IFERROR(VLOOKUP($J313,'WM-AR'!$I$7:$AS$3267,33,FALSE),"")</f>
        <v/>
      </c>
      <c r="AG313" s="740"/>
      <c r="AH313" s="741"/>
      <c r="AI313" s="741"/>
      <c r="AJ313" s="742"/>
      <c r="AK313" s="742"/>
      <c r="AL313" s="743"/>
      <c r="AM313" s="88" t="str">
        <f>IF(AND(ISTEXT($E313),ISTEXT($B313)),"산출기준 &gt;&gt;  "&amp;_xlfn.XLOOKUP($E313,산출기준!$D:$D,산출기준!$E:$E,"매칭실패"),"")</f>
        <v/>
      </c>
    </row>
    <row r="314" spans="2:39" outlineLevel="1">
      <c r="B314" s="744"/>
      <c r="C314" s="745"/>
      <c r="D314" s="746"/>
      <c r="E314" s="747" t="s">
        <v>2655</v>
      </c>
      <c r="F314" s="745" t="s">
        <v>2596</v>
      </c>
      <c r="G314" s="748" t="str">
        <f>VLOOKUP(E314,'참조용_Int Finish_Style-WM_DB'!$C$5:$D$133,2,FALSE)</f>
        <v xml:space="preserve"> | A04AN083-00001 |  | </v>
      </c>
      <c r="H314" s="749"/>
      <c r="I314" s="750"/>
      <c r="J314" s="751"/>
      <c r="K314" s="752"/>
      <c r="L314" s="752"/>
      <c r="M314" s="752"/>
      <c r="N314" s="752"/>
      <c r="O314" s="752"/>
      <c r="P314" s="752"/>
      <c r="Q314" s="752"/>
      <c r="R314" s="752"/>
      <c r="S314" s="752"/>
      <c r="T314" s="752"/>
      <c r="U314" s="752"/>
      <c r="V314" s="752"/>
      <c r="W314" s="752"/>
      <c r="X314" s="752"/>
      <c r="Y314" s="752"/>
      <c r="Z314" s="752"/>
      <c r="AA314" s="752"/>
      <c r="AB314" s="752"/>
      <c r="AC314" s="752"/>
      <c r="AD314" s="752"/>
      <c r="AE314" s="752"/>
      <c r="AF314" s="753"/>
      <c r="AG314" s="754"/>
      <c r="AH314" s="755"/>
      <c r="AI314" s="755"/>
      <c r="AJ314" s="753"/>
      <c r="AK314" s="756"/>
      <c r="AL314" s="757"/>
      <c r="AM314" s="88" t="str">
        <f>IF(AND(ISTEXT($E314),ISTEXT($B314)),"산출기준 &gt;&gt;  "&amp;_xlfn.XLOOKUP($E314,산출기준!$D:$D,산출기준!$E:$E,"매칭실패"),"")</f>
        <v/>
      </c>
    </row>
    <row r="315" spans="2:39" ht="33" customHeight="1" outlineLevel="1">
      <c r="B315" s="758"/>
      <c r="C315" s="759"/>
      <c r="D315" s="760"/>
      <c r="E315" s="761"/>
      <c r="F315" s="762"/>
      <c r="G315" s="759" t="str">
        <f>IF(IF(O315=0,"",O315)&amp;" | "&amp;IF(P315=0,"",P315)&amp;" | "&amp;IF(R315=0,"",R315)&amp;" | "&amp;IF(S315=0,"",S315)=" |  |  | ","",IF(O315=0,"",O315)&amp;" | "&amp;IF(P315=0,"",P315)&amp;" | "&amp;IF(R315=0,"",R315)&amp;" | "&amp;IF(S315=0,"",S315))</f>
        <v xml:space="preserve">Floor Tile | Ceramic Tile |  | </v>
      </c>
      <c r="H315" s="763" t="str" cm="1">
        <f t="array" ref="H315">_xlfn.TEXTSPLIT(G314,," | ",TRUE)</f>
        <v>A04AN083-00001</v>
      </c>
      <c r="I315" s="764" t="str">
        <f>IF(_xlfn.XLOOKUP(H315,'WM-AR'!I:I,'WM-AR'!F:F,"")=0,"",_xlfn.XLOOKUP(H315,'WM-AR'!I:I,'WM-AR'!F:F,""))</f>
        <v xml:space="preserve">A04AN083-00001 Finishing Work Tile Work Floor Tile Ceramic Tile     Non-Slip Type, w/ Mortar Bond Coat or Adhesive  </v>
      </c>
      <c r="J315" s="765" t="str">
        <f>LEFT(I315,14)</f>
        <v>A04AN083-00001</v>
      </c>
      <c r="K315" s="766"/>
      <c r="L315" s="766" t="str">
        <f>IFERROR(VLOOKUP($J315,'WM-AR'!$I$7:$AS$3267,34,FALSE),"")</f>
        <v>M2</v>
      </c>
      <c r="M315" s="766" t="str">
        <f>IFERROR(VLOOKUP($J315,'WM-AR'!$I$7:$AS$3267,4,FALSE),"")</f>
        <v>Finishing Work</v>
      </c>
      <c r="N315" s="766" t="str">
        <f>IFERROR(VLOOKUP($J315,'WM-AR'!$I$7:$AS$3267,6,FALSE),"")</f>
        <v>Tile Work</v>
      </c>
      <c r="O315" s="766" t="str">
        <f>IFERROR(VLOOKUP($J315,'WM-AR'!$I$7:$AS$3267,8,FALSE),"")</f>
        <v>Floor Tile</v>
      </c>
      <c r="P315" s="766" t="str">
        <f>IFERROR(VLOOKUP($J315,'WM-AR'!$I$7:$AS$3267,10,FALSE),"")</f>
        <v>Ceramic Tile</v>
      </c>
      <c r="Q315" s="766">
        <f>IFERROR(VLOOKUP($J315,'WM-AR'!$I$7:$AS$3267,12,FALSE),"")</f>
        <v>0</v>
      </c>
      <c r="R315" s="766">
        <f>IFERROR(VLOOKUP($J315,'WM-AR'!$I$7:$AS$3267,14,FALSE),"")</f>
        <v>0</v>
      </c>
      <c r="S315" s="766">
        <f>IFERROR(VLOOKUP($J315,'WM-AR'!$I$7:$AS$3267,16,FALSE),"")</f>
        <v>0</v>
      </c>
      <c r="T315" s="766">
        <f>IFERROR(VLOOKUP($J315,'WM-AR'!$I$7:$AS$3267,18,FALSE),"")</f>
        <v>0</v>
      </c>
      <c r="U315" s="766" t="str">
        <f>IFERROR(VLOOKUP($J315,'WM-AR'!$I$7:$AS$3267,20,FALSE),"")</f>
        <v>Non-Slip Type, w/ Mortar Bond Coat or Adhesive</v>
      </c>
      <c r="V315" s="766">
        <f>IFERROR(VLOOKUP($J315,'WM-AR'!$I$7:$AS$3267,22,FALSE),"")</f>
        <v>0</v>
      </c>
      <c r="W315" s="766">
        <f>IFERROR(VLOOKUP($J315,'WM-AR'!$I$7:$AS$3267,24,FALSE),"")</f>
        <v>0</v>
      </c>
      <c r="X315" s="766">
        <f>IFERROR(VLOOKUP($J315,'WM-AR'!$I$7:$AS$3267,25,FALSE),"")</f>
        <v>0</v>
      </c>
      <c r="Y315" s="766" t="str">
        <f>IFERROR(VLOOKUP($J315,'WM-AR'!$I$7:$AS$3267,26,FALSE),"")</f>
        <v>Tile Size=W(  )mm x L(  )mm x THK(  )mm</v>
      </c>
      <c r="Z315" s="766">
        <f>IFERROR(VLOOKUP($J315,'WM-AR'!$I$7:$AS$3267,27,FALSE),"")</f>
        <v>0</v>
      </c>
      <c r="AA315" s="766">
        <f>IFERROR(VLOOKUP($J315,'WM-AR'!$I$7:$AS$3267,28,FALSE),"")</f>
        <v>0</v>
      </c>
      <c r="AB315" s="766">
        <f>IFERROR(VLOOKUP($J315,'WM-AR'!$I$7:$AS$3267,29,FALSE),"")</f>
        <v>0</v>
      </c>
      <c r="AC315" s="766">
        <f>IFERROR(VLOOKUP($J315,'WM-AR'!$I$7:$AS$3267,30,FALSE),"")</f>
        <v>0</v>
      </c>
      <c r="AD315" s="766">
        <f>IFERROR(VLOOKUP($J315,'WM-AR'!$I$7:$AS$3267,31,FALSE),"")</f>
        <v>0</v>
      </c>
      <c r="AE315" s="766">
        <f>IFERROR(VLOOKUP($J315,'WM-AR'!$I$7:$AS$3267,32,FALSE),"")</f>
        <v>0</v>
      </c>
      <c r="AF315" s="766" t="str">
        <f>IFERROR(VLOOKUP($J315,'WM-AR'!$I$7:$AS$3267,33,FALSE),"")</f>
        <v/>
      </c>
      <c r="AG315" s="767"/>
      <c r="AH315" s="768" t="s">
        <v>1657</v>
      </c>
      <c r="AI315" s="768" t="s">
        <v>1657</v>
      </c>
      <c r="AJ315" s="769"/>
      <c r="AK315" s="769" t="str">
        <f t="shared" ref="AK315:AK318" si="101">L315</f>
        <v>M2</v>
      </c>
      <c r="AL315" s="770"/>
      <c r="AM315" s="88" t="str">
        <f>IF(AND(ISTEXT($E315),ISTEXT($B315)),"산출기준 &gt;&gt;  "&amp;_xlfn.XLOOKUP($E315,산출기준!$D:$D,산출기준!$E:$E,"매칭실패"),"")</f>
        <v/>
      </c>
    </row>
    <row r="316" spans="2:39" ht="33" customHeight="1" outlineLevel="1">
      <c r="B316" s="758"/>
      <c r="C316" s="759"/>
      <c r="D316" s="760"/>
      <c r="E316" s="761"/>
      <c r="F316" s="762"/>
      <c r="G316" s="759" t="str">
        <f t="shared" ref="G316:G318" si="102">IF(IF(O316=0,"",O316)&amp;" | "&amp;IF(P316=0,"",P316)&amp;" | "&amp;IF(R316=0,"",R316)&amp;" | "&amp;IF(S316=0,"",S316)=" |  |  | ","",IF(O316=0,"",O316)&amp;" | "&amp;IF(P316=0,"",P316)&amp;" | "&amp;IF(R316=0,"",R316)&amp;" | "&amp;IF(S316=0,"",S316))</f>
        <v/>
      </c>
      <c r="H316" s="763"/>
      <c r="I316" s="764" t="str">
        <f>IF(_xlfn.XLOOKUP(H316,'WM-AR'!I:I,'WM-AR'!F:F,"")=0,"",_xlfn.XLOOKUP(H316,'WM-AR'!I:I,'WM-AR'!F:F,""))</f>
        <v/>
      </c>
      <c r="J316" s="765" t="str">
        <f t="shared" ref="J316:J318" si="103">LEFT(I316,14)</f>
        <v/>
      </c>
      <c r="K316" s="766"/>
      <c r="L316" s="766" t="str">
        <f>IFERROR(VLOOKUP($J316,'WM-AR'!$I$7:$AS$3267,34,FALSE),"")</f>
        <v/>
      </c>
      <c r="M316" s="766" t="str">
        <f>IFERROR(VLOOKUP($J316,'WM-AR'!$I$7:$AS$3267,4,FALSE),"")</f>
        <v/>
      </c>
      <c r="N316" s="766" t="str">
        <f>IFERROR(VLOOKUP($J316,'WM-AR'!$I$7:$AS$3267,6,FALSE),"")</f>
        <v/>
      </c>
      <c r="O316" s="766" t="str">
        <f>IFERROR(VLOOKUP($J316,'WM-AR'!$I$7:$AS$3267,8,FALSE),"")</f>
        <v/>
      </c>
      <c r="P316" s="766" t="str">
        <f>IFERROR(VLOOKUP($J316,'WM-AR'!$I$7:$AS$3267,10,FALSE),"")</f>
        <v/>
      </c>
      <c r="Q316" s="766" t="str">
        <f>IFERROR(VLOOKUP($J316,'WM-AR'!$I$7:$AS$3267,12,FALSE),"")</f>
        <v/>
      </c>
      <c r="R316" s="766" t="str">
        <f>IFERROR(VLOOKUP($J316,'WM-AR'!$I$7:$AS$3267,14,FALSE),"")</f>
        <v/>
      </c>
      <c r="S316" s="766" t="str">
        <f>IFERROR(VLOOKUP($J316,'WM-AR'!$I$7:$AS$3267,16,FALSE),"")</f>
        <v/>
      </c>
      <c r="T316" s="766" t="str">
        <f>IFERROR(VLOOKUP($J316,'WM-AR'!$I$7:$AS$3267,18,FALSE),"")</f>
        <v/>
      </c>
      <c r="U316" s="766" t="str">
        <f>IFERROR(VLOOKUP($J316,'WM-AR'!$I$7:$AS$3267,20,FALSE),"")</f>
        <v/>
      </c>
      <c r="V316" s="766" t="str">
        <f>IFERROR(VLOOKUP($J316,'WM-AR'!$I$7:$AS$3267,22,FALSE),"")</f>
        <v/>
      </c>
      <c r="W316" s="766" t="str">
        <f>IFERROR(VLOOKUP($J316,'WM-AR'!$I$7:$AS$3267,24,FALSE),"")</f>
        <v/>
      </c>
      <c r="X316" s="766" t="str">
        <f>IFERROR(VLOOKUP($J316,'WM-AR'!$I$7:$AS$3267,25,FALSE),"")</f>
        <v/>
      </c>
      <c r="Y316" s="766" t="str">
        <f>IFERROR(VLOOKUP($J316,'WM-AR'!$I$7:$AS$3267,26,FALSE),"")</f>
        <v/>
      </c>
      <c r="Z316" s="766" t="str">
        <f>IFERROR(VLOOKUP($J316,'WM-AR'!$I$7:$AS$3267,27,FALSE),"")</f>
        <v/>
      </c>
      <c r="AA316" s="766" t="str">
        <f>IFERROR(VLOOKUP($J316,'WM-AR'!$I$7:$AS$3267,28,FALSE),"")</f>
        <v/>
      </c>
      <c r="AB316" s="766" t="str">
        <f>IFERROR(VLOOKUP($J316,'WM-AR'!$I$7:$AS$3267,29,FALSE),"")</f>
        <v/>
      </c>
      <c r="AC316" s="766" t="str">
        <f>IFERROR(VLOOKUP($J316,'WM-AR'!$I$7:$AS$3267,30,FALSE),"")</f>
        <v/>
      </c>
      <c r="AD316" s="766" t="str">
        <f>IFERROR(VLOOKUP($J316,'WM-AR'!$I$7:$AS$3267,31,FALSE),"")</f>
        <v/>
      </c>
      <c r="AE316" s="766" t="str">
        <f>IFERROR(VLOOKUP($J316,'WM-AR'!$I$7:$AS$3267,32,FALSE),"")</f>
        <v/>
      </c>
      <c r="AF316" s="766" t="str">
        <f>IFERROR(VLOOKUP($J316,'WM-AR'!$I$7:$AS$3267,33,FALSE),"")</f>
        <v/>
      </c>
      <c r="AG316" s="767"/>
      <c r="AH316" s="768"/>
      <c r="AI316" s="768"/>
      <c r="AJ316" s="769"/>
      <c r="AK316" s="769" t="str">
        <f t="shared" si="101"/>
        <v/>
      </c>
      <c r="AL316" s="770"/>
      <c r="AM316" s="88" t="str">
        <f>IF(AND(ISTEXT($E316),ISTEXT($B316)),"산출기준 &gt;&gt;  "&amp;_xlfn.XLOOKUP($E316,산출기준!$D:$D,산출기준!$E:$E,"매칭실패"),"")</f>
        <v/>
      </c>
    </row>
    <row r="317" spans="2:39" ht="33" customHeight="1" outlineLevel="1">
      <c r="B317" s="758"/>
      <c r="C317" s="759"/>
      <c r="D317" s="760"/>
      <c r="E317" s="761"/>
      <c r="F317" s="762"/>
      <c r="G317" s="759" t="str">
        <f t="shared" si="102"/>
        <v/>
      </c>
      <c r="H317" s="763"/>
      <c r="I317" s="764" t="str">
        <f>IF(_xlfn.XLOOKUP(H317,'WM-AR'!I:I,'WM-AR'!F:F,"")=0,"",_xlfn.XLOOKUP(H317,'WM-AR'!I:I,'WM-AR'!F:F,""))</f>
        <v/>
      </c>
      <c r="J317" s="765" t="str">
        <f t="shared" si="103"/>
        <v/>
      </c>
      <c r="K317" s="766"/>
      <c r="L317" s="766" t="str">
        <f>IFERROR(VLOOKUP($J317,'WM-AR'!$I$7:$AS$3267,34,FALSE),"")</f>
        <v/>
      </c>
      <c r="M317" s="766" t="str">
        <f>IFERROR(VLOOKUP($J317,'WM-AR'!$I$7:$AS$3267,4,FALSE),"")</f>
        <v/>
      </c>
      <c r="N317" s="766" t="str">
        <f>IFERROR(VLOOKUP($J317,'WM-AR'!$I$7:$AS$3267,6,FALSE),"")</f>
        <v/>
      </c>
      <c r="O317" s="766" t="str">
        <f>IFERROR(VLOOKUP($J317,'WM-AR'!$I$7:$AS$3267,8,FALSE),"")</f>
        <v/>
      </c>
      <c r="P317" s="766" t="str">
        <f>IFERROR(VLOOKUP($J317,'WM-AR'!$I$7:$AS$3267,10,FALSE),"")</f>
        <v/>
      </c>
      <c r="Q317" s="766" t="str">
        <f>IFERROR(VLOOKUP($J317,'WM-AR'!$I$7:$AS$3267,12,FALSE),"")</f>
        <v/>
      </c>
      <c r="R317" s="766" t="str">
        <f>IFERROR(VLOOKUP($J317,'WM-AR'!$I$7:$AS$3267,14,FALSE),"")</f>
        <v/>
      </c>
      <c r="S317" s="766" t="str">
        <f>IFERROR(VLOOKUP($J317,'WM-AR'!$I$7:$AS$3267,16,FALSE),"")</f>
        <v/>
      </c>
      <c r="T317" s="766" t="str">
        <f>IFERROR(VLOOKUP($J317,'WM-AR'!$I$7:$AS$3267,18,FALSE),"")</f>
        <v/>
      </c>
      <c r="U317" s="766" t="str">
        <f>IFERROR(VLOOKUP($J317,'WM-AR'!$I$7:$AS$3267,20,FALSE),"")</f>
        <v/>
      </c>
      <c r="V317" s="766" t="str">
        <f>IFERROR(VLOOKUP($J317,'WM-AR'!$I$7:$AS$3267,22,FALSE),"")</f>
        <v/>
      </c>
      <c r="W317" s="766" t="str">
        <f>IFERROR(VLOOKUP($J317,'WM-AR'!$I$7:$AS$3267,24,FALSE),"")</f>
        <v/>
      </c>
      <c r="X317" s="766" t="str">
        <f>IFERROR(VLOOKUP($J317,'WM-AR'!$I$7:$AS$3267,25,FALSE),"")</f>
        <v/>
      </c>
      <c r="Y317" s="766" t="str">
        <f>IFERROR(VLOOKUP($J317,'WM-AR'!$I$7:$AS$3267,26,FALSE),"")</f>
        <v/>
      </c>
      <c r="Z317" s="766" t="str">
        <f>IFERROR(VLOOKUP($J317,'WM-AR'!$I$7:$AS$3267,27,FALSE),"")</f>
        <v/>
      </c>
      <c r="AA317" s="766" t="str">
        <f>IFERROR(VLOOKUP($J317,'WM-AR'!$I$7:$AS$3267,28,FALSE),"")</f>
        <v/>
      </c>
      <c r="AB317" s="766" t="str">
        <f>IFERROR(VLOOKUP($J317,'WM-AR'!$I$7:$AS$3267,29,FALSE),"")</f>
        <v/>
      </c>
      <c r="AC317" s="766" t="str">
        <f>IFERROR(VLOOKUP($J317,'WM-AR'!$I$7:$AS$3267,30,FALSE),"")</f>
        <v/>
      </c>
      <c r="AD317" s="766" t="str">
        <f>IFERROR(VLOOKUP($J317,'WM-AR'!$I$7:$AS$3267,31,FALSE),"")</f>
        <v/>
      </c>
      <c r="AE317" s="766" t="str">
        <f>IFERROR(VLOOKUP($J317,'WM-AR'!$I$7:$AS$3267,32,FALSE),"")</f>
        <v/>
      </c>
      <c r="AF317" s="766" t="str">
        <f>IFERROR(VLOOKUP($J317,'WM-AR'!$I$7:$AS$3267,33,FALSE),"")</f>
        <v/>
      </c>
      <c r="AG317" s="767"/>
      <c r="AH317" s="768"/>
      <c r="AI317" s="768"/>
      <c r="AJ317" s="769"/>
      <c r="AK317" s="769" t="str">
        <f t="shared" si="101"/>
        <v/>
      </c>
      <c r="AL317" s="770"/>
      <c r="AM317" s="88" t="str">
        <f>IF(AND(ISTEXT($E317),ISTEXT($B317)),"산출기준 &gt;&gt;  "&amp;_xlfn.XLOOKUP($E317,산출기준!$D:$D,산출기준!$E:$E,"매칭실패"),"")</f>
        <v/>
      </c>
    </row>
    <row r="318" spans="2:39" s="600" customFormat="1" ht="33" customHeight="1" outlineLevel="1">
      <c r="B318" s="774"/>
      <c r="C318" s="760"/>
      <c r="D318" s="760"/>
      <c r="E318" s="777"/>
      <c r="F318" s="778"/>
      <c r="G318" s="760" t="str">
        <f t="shared" si="102"/>
        <v/>
      </c>
      <c r="H318" s="760"/>
      <c r="I318" s="779"/>
      <c r="J318" s="780" t="str">
        <f t="shared" si="103"/>
        <v/>
      </c>
      <c r="K318" s="781"/>
      <c r="L318" s="781" t="str">
        <f>IFERROR(VLOOKUP($J318,'WM-AR'!$I$7:$AS$3267,34,FALSE),"")</f>
        <v/>
      </c>
      <c r="M318" s="781" t="str">
        <f>IFERROR(VLOOKUP($J318,'WM-AR'!$I$7:$AS$3267,4,FALSE),"")</f>
        <v/>
      </c>
      <c r="N318" s="781" t="str">
        <f>IFERROR(VLOOKUP($J318,'WM-AR'!$I$7:$AS$3267,6,FALSE),"")</f>
        <v/>
      </c>
      <c r="O318" s="781" t="str">
        <f>IFERROR(VLOOKUP($J318,'WM-AR'!$I$7:$AS$3267,8,FALSE),"")</f>
        <v/>
      </c>
      <c r="P318" s="781" t="str">
        <f>IFERROR(VLOOKUP($J318,'WM-AR'!$I$7:$AS$3267,10,FALSE),"")</f>
        <v/>
      </c>
      <c r="Q318" s="781" t="str">
        <f>IFERROR(VLOOKUP($J318,'WM-AR'!$I$7:$AS$3267,12,FALSE),"")</f>
        <v/>
      </c>
      <c r="R318" s="781" t="str">
        <f>IFERROR(VLOOKUP($J318,'WM-AR'!$I$7:$AS$3267,14,FALSE),"")</f>
        <v/>
      </c>
      <c r="S318" s="781" t="str">
        <f>IFERROR(VLOOKUP($J318,'WM-AR'!$I$7:$AS$3267,16,FALSE),"")</f>
        <v/>
      </c>
      <c r="T318" s="781" t="str">
        <f>IFERROR(VLOOKUP($J318,'WM-AR'!$I$7:$AS$3267,18,FALSE),"")</f>
        <v/>
      </c>
      <c r="U318" s="781" t="str">
        <f>IFERROR(VLOOKUP($J318,'WM-AR'!$I$7:$AS$3267,20,FALSE),"")</f>
        <v/>
      </c>
      <c r="V318" s="781" t="str">
        <f>IFERROR(VLOOKUP($J318,'WM-AR'!$I$7:$AS$3267,22,FALSE),"")</f>
        <v/>
      </c>
      <c r="W318" s="781" t="str">
        <f>IFERROR(VLOOKUP($J318,'WM-AR'!$I$7:$AS$3267,24,FALSE),"")</f>
        <v/>
      </c>
      <c r="X318" s="781" t="str">
        <f>IFERROR(VLOOKUP($J318,'WM-AR'!$I$7:$AS$3267,25,FALSE),"")</f>
        <v/>
      </c>
      <c r="Y318" s="781" t="str">
        <f>IFERROR(VLOOKUP($J318,'WM-AR'!$I$7:$AS$3267,26,FALSE),"")</f>
        <v/>
      </c>
      <c r="Z318" s="781" t="str">
        <f>IFERROR(VLOOKUP($J318,'WM-AR'!$I$7:$AS$3267,27,FALSE),"")</f>
        <v/>
      </c>
      <c r="AA318" s="781" t="str">
        <f>IFERROR(VLOOKUP($J318,'WM-AR'!$I$7:$AS$3267,28,FALSE),"")</f>
        <v/>
      </c>
      <c r="AB318" s="781" t="str">
        <f>IFERROR(VLOOKUP($J318,'WM-AR'!$I$7:$AS$3267,29,FALSE),"")</f>
        <v/>
      </c>
      <c r="AC318" s="781" t="str">
        <f>IFERROR(VLOOKUP($J318,'WM-AR'!$I$7:$AS$3267,30,FALSE),"")</f>
        <v/>
      </c>
      <c r="AD318" s="781" t="str">
        <f>IFERROR(VLOOKUP($J318,'WM-AR'!$I$7:$AS$3267,31,FALSE),"")</f>
        <v/>
      </c>
      <c r="AE318" s="781" t="str">
        <f>IFERROR(VLOOKUP($J318,'WM-AR'!$I$7:$AS$3267,32,FALSE),"")</f>
        <v/>
      </c>
      <c r="AF318" s="781" t="str">
        <f>IFERROR(VLOOKUP($J318,'WM-AR'!$I$7:$AS$3267,33,FALSE),"")</f>
        <v/>
      </c>
      <c r="AG318" s="767"/>
      <c r="AH318" s="768"/>
      <c r="AI318" s="768"/>
      <c r="AJ318" s="782"/>
      <c r="AK318" s="782" t="str">
        <f t="shared" si="101"/>
        <v/>
      </c>
      <c r="AL318" s="779"/>
      <c r="AM318" s="600" t="str">
        <f>IF(AND(ISTEXT($E318),ISTEXT($B318)),"산출기준 &gt;&gt;  "&amp;_xlfn.XLOOKUP($E318,산출기준!$D:$D,산출기준!$E:$E,"매칭실패"),"")</f>
        <v/>
      </c>
    </row>
    <row r="319" spans="2:39" outlineLevel="1">
      <c r="B319" s="744"/>
      <c r="C319" s="745"/>
      <c r="D319" s="746"/>
      <c r="E319" s="747" t="s">
        <v>2605</v>
      </c>
      <c r="F319" s="745" t="s">
        <v>2599</v>
      </c>
      <c r="G319" s="748" t="str">
        <f>VLOOKUP(E319,'참조용_Int Finish_Style-WM_DB'!$C$5:$D$133,2,FALSE)</f>
        <v xml:space="preserve"> | A04AM081-00007 |  | </v>
      </c>
      <c r="H319" s="749"/>
      <c r="I319" s="750"/>
      <c r="J319" s="751"/>
      <c r="K319" s="752"/>
      <c r="L319" s="752"/>
      <c r="M319" s="752"/>
      <c r="N319" s="752"/>
      <c r="O319" s="752"/>
      <c r="P319" s="752"/>
      <c r="Q319" s="752"/>
      <c r="R319" s="752"/>
      <c r="S319" s="752"/>
      <c r="T319" s="752"/>
      <c r="U319" s="752"/>
      <c r="V319" s="752"/>
      <c r="W319" s="752"/>
      <c r="X319" s="752"/>
      <c r="Y319" s="752"/>
      <c r="Z319" s="752"/>
      <c r="AA319" s="752"/>
      <c r="AB319" s="752"/>
      <c r="AC319" s="752"/>
      <c r="AD319" s="752"/>
      <c r="AE319" s="752"/>
      <c r="AF319" s="753"/>
      <c r="AG319" s="754"/>
      <c r="AH319" s="755"/>
      <c r="AI319" s="755"/>
      <c r="AJ319" s="753"/>
      <c r="AK319" s="756"/>
      <c r="AL319" s="771"/>
      <c r="AM319" s="88" t="str">
        <f>IF(AND(ISTEXT($E319),ISTEXT($B319)),"산출기준 &gt;&gt;  "&amp;_xlfn.XLOOKUP($E319,산출기준!$D:$D,산출기준!$E:$E,"매칭실패"),"")</f>
        <v/>
      </c>
    </row>
    <row r="320" spans="2:39" ht="33" customHeight="1" outlineLevel="1">
      <c r="B320" s="772"/>
      <c r="C320" s="773"/>
      <c r="D320" s="774"/>
      <c r="E320" s="761"/>
      <c r="F320" s="775"/>
      <c r="G320" s="759" t="str">
        <f>IF(IF(O320=0,"",O320)&amp;" | "&amp;IF(P320=0,"",P320)&amp;" | "&amp;IF(R320=0,"",R320)&amp;" | "&amp;IF(S320=0,"",S320)=" |  |  | ","",IF(O320=0,"",O320)&amp;" | "&amp;IF(P320=0,"",P320)&amp;" | "&amp;IF(R320=0,"",R320)&amp;" | "&amp;IF(S320=0,"",S320))</f>
        <v xml:space="preserve">Skirt Painting | Epoxy Paint |  | </v>
      </c>
      <c r="H320" s="763" t="str" cm="1">
        <f t="array" ref="H320">_xlfn.TEXTSPLIT(G319,," | ",TRUE)</f>
        <v>A04AM081-00007</v>
      </c>
      <c r="I320" s="764" t="str">
        <f>IF(_xlfn.XLOOKUP(H320,'WM-AR'!I:I,'WM-AR'!F:F,"")=0,"",_xlfn.XLOOKUP(H320,'WM-AR'!I:I,'WM-AR'!F:F,""))</f>
        <v>A04AM081-00007 Finishing Work Painting Work Skirt Painting Epoxy Paint       H&lt;150mm</v>
      </c>
      <c r="J320" s="765" t="str">
        <f>LEFT(I320,14)</f>
        <v>A04AM081-00007</v>
      </c>
      <c r="K320" s="766"/>
      <c r="L320" s="766" t="str">
        <f>IFERROR(VLOOKUP($J320,'WM-AR'!$I$7:$AS$3267,34,FALSE),"")</f>
        <v>M</v>
      </c>
      <c r="M320" s="766" t="str">
        <f>IFERROR(VLOOKUP($J320,'WM-AR'!$I$7:$AS$3267,4,FALSE),"")</f>
        <v>Finishing Work</v>
      </c>
      <c r="N320" s="766" t="str">
        <f>IFERROR(VLOOKUP($J320,'WM-AR'!$I$7:$AS$3267,6,FALSE),"")</f>
        <v>Painting Work</v>
      </c>
      <c r="O320" s="766" t="str">
        <f>IFERROR(VLOOKUP($J320,'WM-AR'!$I$7:$AS$3267,8,FALSE),"")</f>
        <v>Skirt Painting</v>
      </c>
      <c r="P320" s="766" t="str">
        <f>IFERROR(VLOOKUP($J320,'WM-AR'!$I$7:$AS$3267,10,FALSE),"")</f>
        <v>Epoxy Paint</v>
      </c>
      <c r="Q320" s="766">
        <f>IFERROR(VLOOKUP($J320,'WM-AR'!$I$7:$AS$3267,12,FALSE),"")</f>
        <v>0</v>
      </c>
      <c r="R320" s="766">
        <f>IFERROR(VLOOKUP($J320,'WM-AR'!$I$7:$AS$3267,14,FALSE),"")</f>
        <v>0</v>
      </c>
      <c r="S320" s="766">
        <f>IFERROR(VLOOKUP($J320,'WM-AR'!$I$7:$AS$3267,16,FALSE),"")</f>
        <v>0</v>
      </c>
      <c r="T320" s="766">
        <f>IFERROR(VLOOKUP($J320,'WM-AR'!$I$7:$AS$3267,18,FALSE),"")</f>
        <v>0</v>
      </c>
      <c r="U320" s="766" t="str">
        <f>IFERROR(VLOOKUP($J320,'WM-AR'!$I$7:$AS$3267,20,FALSE),"")</f>
        <v/>
      </c>
      <c r="V320" s="766">
        <f>IFERROR(VLOOKUP($J320,'WM-AR'!$I$7:$AS$3267,22,FALSE),"")</f>
        <v>0</v>
      </c>
      <c r="W320" s="766" t="str">
        <f>IFERROR(VLOOKUP($J320,'WM-AR'!$I$7:$AS$3267,24,FALSE),"")</f>
        <v>H&lt;150mm</v>
      </c>
      <c r="X320" s="766">
        <f>IFERROR(VLOOKUP($J320,'WM-AR'!$I$7:$AS$3267,25,FALSE),"")</f>
        <v>0</v>
      </c>
      <c r="Y320" s="766" t="str">
        <f>IFERROR(VLOOKUP($J320,'WM-AR'!$I$7:$AS$3267,26,FALSE),"")</f>
        <v>H=(  )mm</v>
      </c>
      <c r="Z320" s="766">
        <f>IFERROR(VLOOKUP($J320,'WM-AR'!$I$7:$AS$3267,27,FALSE),"")</f>
        <v>0</v>
      </c>
      <c r="AA320" s="766">
        <f>IFERROR(VLOOKUP($J320,'WM-AR'!$I$7:$AS$3267,28,FALSE),"")</f>
        <v>0</v>
      </c>
      <c r="AB320" s="766">
        <f>IFERROR(VLOOKUP($J320,'WM-AR'!$I$7:$AS$3267,29,FALSE),"")</f>
        <v>0</v>
      </c>
      <c r="AC320" s="766">
        <f>IFERROR(VLOOKUP($J320,'WM-AR'!$I$7:$AS$3267,30,FALSE),"")</f>
        <v>0</v>
      </c>
      <c r="AD320" s="766">
        <f>IFERROR(VLOOKUP($J320,'WM-AR'!$I$7:$AS$3267,31,FALSE),"")</f>
        <v>0</v>
      </c>
      <c r="AE320" s="766">
        <f>IFERROR(VLOOKUP($J320,'WM-AR'!$I$7:$AS$3267,32,FALSE),"")</f>
        <v>0</v>
      </c>
      <c r="AF320" s="766" t="str">
        <f>IFERROR(VLOOKUP($J320,'WM-AR'!$I$7:$AS$3267,33,FALSE),"")</f>
        <v/>
      </c>
      <c r="AG320" s="767"/>
      <c r="AH320" s="768" t="s">
        <v>1670</v>
      </c>
      <c r="AI320" s="768" t="s">
        <v>2617</v>
      </c>
      <c r="AJ320" s="769"/>
      <c r="AK320" s="769" t="str">
        <f>L320</f>
        <v>M</v>
      </c>
      <c r="AL320" s="770"/>
      <c r="AM320" s="88" t="str">
        <f>IF(AND(ISTEXT($E320),ISTEXT($B320)),"산출기준 &gt;&gt;  "&amp;_xlfn.XLOOKUP($E320,산출기준!$D:$D,산출기준!$E:$E,"매칭실패"),"")</f>
        <v/>
      </c>
    </row>
    <row r="321" spans="2:39" ht="33" customHeight="1" outlineLevel="1">
      <c r="B321" s="772"/>
      <c r="C321" s="773"/>
      <c r="D321" s="774"/>
      <c r="E321" s="761"/>
      <c r="F321" s="775"/>
      <c r="G321" s="759" t="str">
        <f t="shared" ref="G321:G323" si="104">IF(IF(O321=0,"",O321)&amp;" | "&amp;IF(P321=0,"",P321)&amp;" | "&amp;IF(R321=0,"",R321)&amp;" | "&amp;IF(S321=0,"",S321)=" |  |  | ","",IF(O321=0,"",O321)&amp;" | "&amp;IF(P321=0,"",P321)&amp;" | "&amp;IF(R321=0,"",R321)&amp;" | "&amp;IF(S321=0,"",S321))</f>
        <v/>
      </c>
      <c r="H321" s="763"/>
      <c r="I321" s="764" t="str">
        <f>IF(_xlfn.XLOOKUP(H321,'WM-AR'!I:I,'WM-AR'!F:F,"")=0,"",_xlfn.XLOOKUP(H321,'WM-AR'!I:I,'WM-AR'!F:F,""))</f>
        <v/>
      </c>
      <c r="J321" s="765" t="str">
        <f t="shared" ref="J321:J323" si="105">LEFT(I321,14)</f>
        <v/>
      </c>
      <c r="K321" s="766"/>
      <c r="L321" s="766" t="str">
        <f>IFERROR(VLOOKUP($J321,'WM-AR'!$I$7:$AS$3267,34,FALSE),"")</f>
        <v/>
      </c>
      <c r="M321" s="766" t="str">
        <f>IFERROR(VLOOKUP($J321,'WM-AR'!$I$7:$AS$3267,4,FALSE),"")</f>
        <v/>
      </c>
      <c r="N321" s="766" t="str">
        <f>IFERROR(VLOOKUP($J321,'WM-AR'!$I$7:$AS$3267,6,FALSE),"")</f>
        <v/>
      </c>
      <c r="O321" s="766" t="str">
        <f>IFERROR(VLOOKUP($J321,'WM-AR'!$I$7:$AS$3267,8,FALSE),"")</f>
        <v/>
      </c>
      <c r="P321" s="766" t="str">
        <f>IFERROR(VLOOKUP($J321,'WM-AR'!$I$7:$AS$3267,10,FALSE),"")</f>
        <v/>
      </c>
      <c r="Q321" s="766" t="str">
        <f>IFERROR(VLOOKUP($J321,'WM-AR'!$I$7:$AS$3267,12,FALSE),"")</f>
        <v/>
      </c>
      <c r="R321" s="766" t="str">
        <f>IFERROR(VLOOKUP($J321,'WM-AR'!$I$7:$AS$3267,14,FALSE),"")</f>
        <v/>
      </c>
      <c r="S321" s="766" t="str">
        <f>IFERROR(VLOOKUP($J321,'WM-AR'!$I$7:$AS$3267,16,FALSE),"")</f>
        <v/>
      </c>
      <c r="T321" s="766" t="str">
        <f>IFERROR(VLOOKUP($J321,'WM-AR'!$I$7:$AS$3267,18,FALSE),"")</f>
        <v/>
      </c>
      <c r="U321" s="766" t="str">
        <f>IFERROR(VLOOKUP($J321,'WM-AR'!$I$7:$AS$3267,20,FALSE),"")</f>
        <v/>
      </c>
      <c r="V321" s="766" t="str">
        <f>IFERROR(VLOOKUP($J321,'WM-AR'!$I$7:$AS$3267,22,FALSE),"")</f>
        <v/>
      </c>
      <c r="W321" s="766" t="str">
        <f>IFERROR(VLOOKUP($J321,'WM-AR'!$I$7:$AS$3267,24,FALSE),"")</f>
        <v/>
      </c>
      <c r="X321" s="766" t="str">
        <f>IFERROR(VLOOKUP($J321,'WM-AR'!$I$7:$AS$3267,25,FALSE),"")</f>
        <v/>
      </c>
      <c r="Y321" s="766" t="str">
        <f>IFERROR(VLOOKUP($J321,'WM-AR'!$I$7:$AS$3267,26,FALSE),"")</f>
        <v/>
      </c>
      <c r="Z321" s="766" t="str">
        <f>IFERROR(VLOOKUP($J321,'WM-AR'!$I$7:$AS$3267,27,FALSE),"")</f>
        <v/>
      </c>
      <c r="AA321" s="766" t="str">
        <f>IFERROR(VLOOKUP($J321,'WM-AR'!$I$7:$AS$3267,28,FALSE),"")</f>
        <v/>
      </c>
      <c r="AB321" s="766" t="str">
        <f>IFERROR(VLOOKUP($J321,'WM-AR'!$I$7:$AS$3267,29,FALSE),"")</f>
        <v/>
      </c>
      <c r="AC321" s="766" t="str">
        <f>IFERROR(VLOOKUP($J321,'WM-AR'!$I$7:$AS$3267,30,FALSE),"")</f>
        <v/>
      </c>
      <c r="AD321" s="766" t="str">
        <f>IFERROR(VLOOKUP($J321,'WM-AR'!$I$7:$AS$3267,31,FALSE),"")</f>
        <v/>
      </c>
      <c r="AE321" s="766" t="str">
        <f>IFERROR(VLOOKUP($J321,'WM-AR'!$I$7:$AS$3267,32,FALSE),"")</f>
        <v/>
      </c>
      <c r="AF321" s="766" t="str">
        <f>IFERROR(VLOOKUP($J321,'WM-AR'!$I$7:$AS$3267,33,FALSE),"")</f>
        <v/>
      </c>
      <c r="AG321" s="767"/>
      <c r="AH321" s="768"/>
      <c r="AI321" s="768"/>
      <c r="AJ321" s="769"/>
      <c r="AK321" s="769" t="str">
        <f>L321</f>
        <v/>
      </c>
      <c r="AL321" s="770"/>
      <c r="AM321" s="88" t="str">
        <f>IF(AND(ISTEXT($E321),ISTEXT($B321)),"산출기준 &gt;&gt;  "&amp;_xlfn.XLOOKUP($E321,산출기준!$D:$D,산출기준!$E:$E,"매칭실패"),"")</f>
        <v/>
      </c>
    </row>
    <row r="322" spans="2:39" ht="33" customHeight="1" outlineLevel="1">
      <c r="B322" s="772"/>
      <c r="C322" s="773"/>
      <c r="D322" s="774"/>
      <c r="E322" s="761"/>
      <c r="F322" s="775"/>
      <c r="G322" s="759" t="str">
        <f t="shared" si="104"/>
        <v/>
      </c>
      <c r="H322" s="763"/>
      <c r="I322" s="764" t="str">
        <f>IF(_xlfn.XLOOKUP(H322,'WM-AR'!I:I,'WM-AR'!F:F,"")=0,"",_xlfn.XLOOKUP(H322,'WM-AR'!I:I,'WM-AR'!F:F,""))</f>
        <v/>
      </c>
      <c r="J322" s="765" t="str">
        <f t="shared" si="105"/>
        <v/>
      </c>
      <c r="K322" s="766"/>
      <c r="L322" s="766" t="str">
        <f>IFERROR(VLOOKUP($J322,'WM-AR'!$I$7:$AS$3267,34,FALSE),"")</f>
        <v/>
      </c>
      <c r="M322" s="766" t="str">
        <f>IFERROR(VLOOKUP($J322,'WM-AR'!$I$7:$AS$3267,4,FALSE),"")</f>
        <v/>
      </c>
      <c r="N322" s="766" t="str">
        <f>IFERROR(VLOOKUP($J322,'WM-AR'!$I$7:$AS$3267,6,FALSE),"")</f>
        <v/>
      </c>
      <c r="O322" s="766" t="str">
        <f>IFERROR(VLOOKUP($J322,'WM-AR'!$I$7:$AS$3267,8,FALSE),"")</f>
        <v/>
      </c>
      <c r="P322" s="766" t="str">
        <f>IFERROR(VLOOKUP($J322,'WM-AR'!$I$7:$AS$3267,10,FALSE),"")</f>
        <v/>
      </c>
      <c r="Q322" s="766" t="str">
        <f>IFERROR(VLOOKUP($J322,'WM-AR'!$I$7:$AS$3267,12,FALSE),"")</f>
        <v/>
      </c>
      <c r="R322" s="766" t="str">
        <f>IFERROR(VLOOKUP($J322,'WM-AR'!$I$7:$AS$3267,14,FALSE),"")</f>
        <v/>
      </c>
      <c r="S322" s="766" t="str">
        <f>IFERROR(VLOOKUP($J322,'WM-AR'!$I$7:$AS$3267,16,FALSE),"")</f>
        <v/>
      </c>
      <c r="T322" s="766" t="str">
        <f>IFERROR(VLOOKUP($J322,'WM-AR'!$I$7:$AS$3267,18,FALSE),"")</f>
        <v/>
      </c>
      <c r="U322" s="766" t="str">
        <f>IFERROR(VLOOKUP($J322,'WM-AR'!$I$7:$AS$3267,20,FALSE),"")</f>
        <v/>
      </c>
      <c r="V322" s="766" t="str">
        <f>IFERROR(VLOOKUP($J322,'WM-AR'!$I$7:$AS$3267,22,FALSE),"")</f>
        <v/>
      </c>
      <c r="W322" s="766" t="str">
        <f>IFERROR(VLOOKUP($J322,'WM-AR'!$I$7:$AS$3267,24,FALSE),"")</f>
        <v/>
      </c>
      <c r="X322" s="766" t="str">
        <f>IFERROR(VLOOKUP($J322,'WM-AR'!$I$7:$AS$3267,25,FALSE),"")</f>
        <v/>
      </c>
      <c r="Y322" s="766" t="str">
        <f>IFERROR(VLOOKUP($J322,'WM-AR'!$I$7:$AS$3267,26,FALSE),"")</f>
        <v/>
      </c>
      <c r="Z322" s="766" t="str">
        <f>IFERROR(VLOOKUP($J322,'WM-AR'!$I$7:$AS$3267,27,FALSE),"")</f>
        <v/>
      </c>
      <c r="AA322" s="766" t="str">
        <f>IFERROR(VLOOKUP($J322,'WM-AR'!$I$7:$AS$3267,28,FALSE),"")</f>
        <v/>
      </c>
      <c r="AB322" s="766" t="str">
        <f>IFERROR(VLOOKUP($J322,'WM-AR'!$I$7:$AS$3267,29,FALSE),"")</f>
        <v/>
      </c>
      <c r="AC322" s="766" t="str">
        <f>IFERROR(VLOOKUP($J322,'WM-AR'!$I$7:$AS$3267,30,FALSE),"")</f>
        <v/>
      </c>
      <c r="AD322" s="766" t="str">
        <f>IFERROR(VLOOKUP($J322,'WM-AR'!$I$7:$AS$3267,31,FALSE),"")</f>
        <v/>
      </c>
      <c r="AE322" s="766" t="str">
        <f>IFERROR(VLOOKUP($J322,'WM-AR'!$I$7:$AS$3267,32,FALSE),"")</f>
        <v/>
      </c>
      <c r="AF322" s="766" t="str">
        <f>IFERROR(VLOOKUP($J322,'WM-AR'!$I$7:$AS$3267,33,FALSE),"")</f>
        <v/>
      </c>
      <c r="AG322" s="767"/>
      <c r="AH322" s="768"/>
      <c r="AI322" s="768"/>
      <c r="AJ322" s="769"/>
      <c r="AK322" s="769" t="str">
        <f>L322</f>
        <v/>
      </c>
      <c r="AL322" s="770"/>
      <c r="AM322" s="88" t="str">
        <f>IF(AND(ISTEXT($E322),ISTEXT($B322)),"산출기준 &gt;&gt;  "&amp;_xlfn.XLOOKUP($E322,산출기준!$D:$D,산출기준!$E:$E,"매칭실패"),"")</f>
        <v/>
      </c>
    </row>
    <row r="323" spans="2:39" s="600" customFormat="1" ht="33" customHeight="1" outlineLevel="1">
      <c r="B323" s="783"/>
      <c r="C323" s="774"/>
      <c r="D323" s="774"/>
      <c r="E323" s="777"/>
      <c r="F323" s="784"/>
      <c r="G323" s="760" t="str">
        <f t="shared" si="104"/>
        <v/>
      </c>
      <c r="H323" s="760"/>
      <c r="I323" s="779"/>
      <c r="J323" s="780" t="str">
        <f t="shared" si="105"/>
        <v/>
      </c>
      <c r="K323" s="781"/>
      <c r="L323" s="781" t="str">
        <f>IFERROR(VLOOKUP($J323,'WM-AR'!$I$7:$AS$3267,34,FALSE),"")</f>
        <v/>
      </c>
      <c r="M323" s="781" t="str">
        <f>IFERROR(VLOOKUP($J323,'WM-AR'!$I$7:$AS$3267,4,FALSE),"")</f>
        <v/>
      </c>
      <c r="N323" s="781" t="str">
        <f>IFERROR(VLOOKUP($J323,'WM-AR'!$I$7:$AS$3267,6,FALSE),"")</f>
        <v/>
      </c>
      <c r="O323" s="781" t="str">
        <f>IFERROR(VLOOKUP($J323,'WM-AR'!$I$7:$AS$3267,8,FALSE),"")</f>
        <v/>
      </c>
      <c r="P323" s="781" t="str">
        <f>IFERROR(VLOOKUP($J323,'WM-AR'!$I$7:$AS$3267,10,FALSE),"")</f>
        <v/>
      </c>
      <c r="Q323" s="781" t="str">
        <f>IFERROR(VLOOKUP($J323,'WM-AR'!$I$7:$AS$3267,12,FALSE),"")</f>
        <v/>
      </c>
      <c r="R323" s="781" t="str">
        <f>IFERROR(VLOOKUP($J323,'WM-AR'!$I$7:$AS$3267,14,FALSE),"")</f>
        <v/>
      </c>
      <c r="S323" s="781" t="str">
        <f>IFERROR(VLOOKUP($J323,'WM-AR'!$I$7:$AS$3267,16,FALSE),"")</f>
        <v/>
      </c>
      <c r="T323" s="781" t="str">
        <f>IFERROR(VLOOKUP($J323,'WM-AR'!$I$7:$AS$3267,18,FALSE),"")</f>
        <v/>
      </c>
      <c r="U323" s="781" t="str">
        <f>IFERROR(VLOOKUP($J323,'WM-AR'!$I$7:$AS$3267,20,FALSE),"")</f>
        <v/>
      </c>
      <c r="V323" s="781" t="str">
        <f>IFERROR(VLOOKUP($J323,'WM-AR'!$I$7:$AS$3267,22,FALSE),"")</f>
        <v/>
      </c>
      <c r="W323" s="781" t="str">
        <f>IFERROR(VLOOKUP($J323,'WM-AR'!$I$7:$AS$3267,24,FALSE),"")</f>
        <v/>
      </c>
      <c r="X323" s="781" t="str">
        <f>IFERROR(VLOOKUP($J323,'WM-AR'!$I$7:$AS$3267,25,FALSE),"")</f>
        <v/>
      </c>
      <c r="Y323" s="781" t="str">
        <f>IFERROR(VLOOKUP($J323,'WM-AR'!$I$7:$AS$3267,26,FALSE),"")</f>
        <v/>
      </c>
      <c r="Z323" s="781" t="str">
        <f>IFERROR(VLOOKUP($J323,'WM-AR'!$I$7:$AS$3267,27,FALSE),"")</f>
        <v/>
      </c>
      <c r="AA323" s="781" t="str">
        <f>IFERROR(VLOOKUP($J323,'WM-AR'!$I$7:$AS$3267,28,FALSE),"")</f>
        <v/>
      </c>
      <c r="AB323" s="781" t="str">
        <f>IFERROR(VLOOKUP($J323,'WM-AR'!$I$7:$AS$3267,29,FALSE),"")</f>
        <v/>
      </c>
      <c r="AC323" s="781" t="str">
        <f>IFERROR(VLOOKUP($J323,'WM-AR'!$I$7:$AS$3267,30,FALSE),"")</f>
        <v/>
      </c>
      <c r="AD323" s="781" t="str">
        <f>IFERROR(VLOOKUP($J323,'WM-AR'!$I$7:$AS$3267,31,FALSE),"")</f>
        <v/>
      </c>
      <c r="AE323" s="781" t="str">
        <f>IFERROR(VLOOKUP($J323,'WM-AR'!$I$7:$AS$3267,32,FALSE),"")</f>
        <v/>
      </c>
      <c r="AF323" s="781" t="str">
        <f>IFERROR(VLOOKUP($J323,'WM-AR'!$I$7:$AS$3267,33,FALSE),"")</f>
        <v/>
      </c>
      <c r="AG323" s="767"/>
      <c r="AH323" s="768"/>
      <c r="AI323" s="768"/>
      <c r="AJ323" s="782"/>
      <c r="AK323" s="782" t="str">
        <f>L323</f>
        <v/>
      </c>
      <c r="AL323" s="779"/>
      <c r="AM323" s="600" t="str">
        <f>IF(AND(ISTEXT($E323),ISTEXT($B323)),"산출기준 &gt;&gt;  "&amp;_xlfn.XLOOKUP($E323,산출기준!$D:$D,산출기준!$E:$E,"매칭실패"),"")</f>
        <v/>
      </c>
    </row>
    <row r="324" spans="2:39" outlineLevel="1">
      <c r="B324" s="744"/>
      <c r="C324" s="745"/>
      <c r="D324" s="746"/>
      <c r="E324" s="747" t="s">
        <v>2606</v>
      </c>
      <c r="F324" s="745" t="s">
        <v>2600</v>
      </c>
      <c r="G324" s="748" t="str">
        <f>VLOOKUP(E324,'참조용_Int Finish_Style-WM_DB'!$C$5:$D$133,2,FALSE)</f>
        <v xml:space="preserve"> | A04AM078-00001 |  | A04AT198-00002</v>
      </c>
      <c r="H324" s="749"/>
      <c r="I324" s="750"/>
      <c r="J324" s="751"/>
      <c r="K324" s="752"/>
      <c r="L324" s="752"/>
      <c r="M324" s="752"/>
      <c r="N324" s="752"/>
      <c r="O324" s="752"/>
      <c r="P324" s="752"/>
      <c r="Q324" s="752"/>
      <c r="R324" s="752"/>
      <c r="S324" s="752"/>
      <c r="T324" s="752"/>
      <c r="U324" s="752"/>
      <c r="V324" s="752"/>
      <c r="W324" s="752"/>
      <c r="X324" s="752"/>
      <c r="Y324" s="752"/>
      <c r="Z324" s="752"/>
      <c r="AA324" s="752"/>
      <c r="AB324" s="752"/>
      <c r="AC324" s="752"/>
      <c r="AD324" s="752"/>
      <c r="AE324" s="752"/>
      <c r="AF324" s="753"/>
      <c r="AG324" s="754"/>
      <c r="AH324" s="755"/>
      <c r="AI324" s="755"/>
      <c r="AJ324" s="753"/>
      <c r="AK324" s="756"/>
      <c r="AL324" s="771"/>
      <c r="AM324" s="88" t="str">
        <f>IF(AND(ISTEXT($E324),ISTEXT($B324)),"산출기준 &gt;&gt;  "&amp;_xlfn.XLOOKUP($E324,산출기준!$D:$D,산출기준!$E:$E,"매칭실패"),"")</f>
        <v/>
      </c>
    </row>
    <row r="325" spans="2:39" ht="33" customHeight="1" outlineLevel="1">
      <c r="B325" s="772"/>
      <c r="C325" s="773"/>
      <c r="D325" s="774"/>
      <c r="E325" s="761"/>
      <c r="F325" s="775"/>
      <c r="G325" s="759" t="str">
        <f>IF(IF(O325=0,"",O325)&amp;" | "&amp;IF(P325=0,"",P325)&amp;" | "&amp;IF(R325=0,"",R325)&amp;" | "&amp;IF(S325=0,"",S325)=" |  |  | ","",IF(O325=0,"",O325)&amp;" | "&amp;IF(P325=0,"",P325)&amp;" | "&amp;IF(R325=0,"",R325)&amp;" | "&amp;IF(S325=0,"",S325))</f>
        <v xml:space="preserve">Internal Wall Painting | Acrylic Emulsion Paint |  | </v>
      </c>
      <c r="H325" s="763" t="str" cm="1">
        <f t="array" ref="H325:H326">_xlfn.TEXTSPLIT(G324,," | ",TRUE)</f>
        <v>A04AM078-00001</v>
      </c>
      <c r="I325" s="764" t="str">
        <f>IF(_xlfn.XLOOKUP(H325,'WM-AR'!I:I,'WM-AR'!F:F,"")=0,"",_xlfn.XLOOKUP(H325,'WM-AR'!I:I,'WM-AR'!F:F,""))</f>
        <v xml:space="preserve">A04AM078-00001 Finishing Work Painting Work Internal Wall Painting Acrylic Emulsion Paint       </v>
      </c>
      <c r="J325" s="765" t="str">
        <f>LEFT(I325,14)</f>
        <v>A04AM078-00001</v>
      </c>
      <c r="K325" s="766"/>
      <c r="L325" s="766" t="str">
        <f>IFERROR(VLOOKUP($J325,'WM-AR'!$I$7:$AS$3267,34,FALSE),"")</f>
        <v>M2</v>
      </c>
      <c r="M325" s="766" t="str">
        <f>IFERROR(VLOOKUP($J325,'WM-AR'!$I$7:$AS$3267,4,FALSE),"")</f>
        <v>Finishing Work</v>
      </c>
      <c r="N325" s="766" t="str">
        <f>IFERROR(VLOOKUP($J325,'WM-AR'!$I$7:$AS$3267,6,FALSE),"")</f>
        <v>Painting Work</v>
      </c>
      <c r="O325" s="766" t="str">
        <f>IFERROR(VLOOKUP($J325,'WM-AR'!$I$7:$AS$3267,8,FALSE),"")</f>
        <v>Internal Wall Painting</v>
      </c>
      <c r="P325" s="766" t="str">
        <f>IFERROR(VLOOKUP($J325,'WM-AR'!$I$7:$AS$3267,10,FALSE),"")</f>
        <v>Acrylic Emulsion Paint</v>
      </c>
      <c r="Q325" s="766">
        <f>IFERROR(VLOOKUP($J325,'WM-AR'!$I$7:$AS$3267,12,FALSE),"")</f>
        <v>0</v>
      </c>
      <c r="R325" s="766">
        <f>IFERROR(VLOOKUP($J325,'WM-AR'!$I$7:$AS$3267,14,FALSE),"")</f>
        <v>0</v>
      </c>
      <c r="S325" s="766">
        <f>IFERROR(VLOOKUP($J325,'WM-AR'!$I$7:$AS$3267,16,FALSE),"")</f>
        <v>0</v>
      </c>
      <c r="T325" s="766">
        <f>IFERROR(VLOOKUP($J325,'WM-AR'!$I$7:$AS$3267,18,FALSE),"")</f>
        <v>0</v>
      </c>
      <c r="U325" s="766" t="str">
        <f>IFERROR(VLOOKUP($J325,'WM-AR'!$I$7:$AS$3267,20,FALSE),"")</f>
        <v/>
      </c>
      <c r="V325" s="766">
        <f>IFERROR(VLOOKUP($J325,'WM-AR'!$I$7:$AS$3267,22,FALSE),"")</f>
        <v>0</v>
      </c>
      <c r="W325" s="766" t="str">
        <f>IFERROR(VLOOKUP($J325,'WM-AR'!$I$7:$AS$3267,24,FALSE),"")</f>
        <v/>
      </c>
      <c r="X325" s="766">
        <f>IFERROR(VLOOKUP($J325,'WM-AR'!$I$7:$AS$3267,25,FALSE),"")</f>
        <v>0</v>
      </c>
      <c r="Y325" s="766" t="str">
        <f>IFERROR(VLOOKUP($J325,'WM-AR'!$I$7:$AS$3267,26,FALSE),"")</f>
        <v/>
      </c>
      <c r="Z325" s="766">
        <f>IFERROR(VLOOKUP($J325,'WM-AR'!$I$7:$AS$3267,27,FALSE),"")</f>
        <v>0</v>
      </c>
      <c r="AA325" s="766">
        <f>IFERROR(VLOOKUP($J325,'WM-AR'!$I$7:$AS$3267,28,FALSE),"")</f>
        <v>0</v>
      </c>
      <c r="AB325" s="766">
        <f>IFERROR(VLOOKUP($J325,'WM-AR'!$I$7:$AS$3267,29,FALSE),"")</f>
        <v>0</v>
      </c>
      <c r="AC325" s="766">
        <f>IFERROR(VLOOKUP($J325,'WM-AR'!$I$7:$AS$3267,30,FALSE),"")</f>
        <v>0</v>
      </c>
      <c r="AD325" s="766">
        <f>IFERROR(VLOOKUP($J325,'WM-AR'!$I$7:$AS$3267,31,FALSE),"")</f>
        <v>0</v>
      </c>
      <c r="AE325" s="766">
        <f>IFERROR(VLOOKUP($J325,'WM-AR'!$I$7:$AS$3267,32,FALSE),"")</f>
        <v>0</v>
      </c>
      <c r="AF325" s="766" t="str">
        <f>IFERROR(VLOOKUP($J325,'WM-AR'!$I$7:$AS$3267,33,FALSE),"")</f>
        <v/>
      </c>
      <c r="AG325" s="767"/>
      <c r="AH325" s="768" t="s">
        <v>1678</v>
      </c>
      <c r="AI325" s="768" t="s">
        <v>2618</v>
      </c>
      <c r="AJ325" s="769"/>
      <c r="AK325" s="769" t="str">
        <f>L325</f>
        <v>M2</v>
      </c>
      <c r="AL325" s="770"/>
      <c r="AM325" s="88" t="str">
        <f>IF(AND(ISTEXT($E325),ISTEXT($B325)),"산출기준 &gt;&gt;  "&amp;_xlfn.XLOOKUP($E325,산출기준!$D:$D,산출기준!$E:$E,"매칭실패"),"")</f>
        <v/>
      </c>
    </row>
    <row r="326" spans="2:39" ht="33" customHeight="1" outlineLevel="1">
      <c r="B326" s="772"/>
      <c r="C326" s="773"/>
      <c r="D326" s="774"/>
      <c r="E326" s="761"/>
      <c r="F326" s="775"/>
      <c r="G326" s="759" t="str">
        <f t="shared" ref="G326:G328" si="106">IF(IF(O326=0,"",O326)&amp;" | "&amp;IF(P326=0,"",P326)&amp;" | "&amp;IF(R326=0,"",R326)&amp;" | "&amp;IF(S326=0,"",S326)=" |  |  | ","",IF(O326=0,"",O326)&amp;" | "&amp;IF(P326=0,"",P326)&amp;" | "&amp;IF(R326=0,"",R326)&amp;" | "&amp;IF(S326=0,"",S326))</f>
        <v xml:space="preserve">Plastering |  |  | </v>
      </c>
      <c r="H326" s="763" t="str">
        <v>A04AT198-00002</v>
      </c>
      <c r="I326" s="764" t="str">
        <f>IF(_xlfn.XLOOKUP(H326,'WM-AR'!I:I,'WM-AR'!F:F,"")=0,"",_xlfn.XLOOKUP(H326,'WM-AR'!I:I,'WM-AR'!F:F,""))</f>
        <v xml:space="preserve">A04AT198-00002 Finishing Work Plastering Work Plastering     for Internal Masonry Wall   </v>
      </c>
      <c r="J326" s="765" t="str">
        <f t="shared" ref="J326:J328" si="107">LEFT(I326,14)</f>
        <v>A04AT198-00002</v>
      </c>
      <c r="K326" s="766"/>
      <c r="L326" s="766" t="str">
        <f>IFERROR(VLOOKUP($J326,'WM-AR'!$I$7:$AS$3267,34,FALSE),"")</f>
        <v>M2</v>
      </c>
      <c r="M326" s="766" t="str">
        <f>IFERROR(VLOOKUP($J326,'WM-AR'!$I$7:$AS$3267,4,FALSE),"")</f>
        <v>Finishing Work</v>
      </c>
      <c r="N326" s="766" t="str">
        <f>IFERROR(VLOOKUP($J326,'WM-AR'!$I$7:$AS$3267,6,FALSE),"")</f>
        <v>Plastering Work</v>
      </c>
      <c r="O326" s="766" t="str">
        <f>IFERROR(VLOOKUP($J326,'WM-AR'!$I$7:$AS$3267,8,FALSE),"")</f>
        <v>Plastering</v>
      </c>
      <c r="P326" s="766">
        <f>IFERROR(VLOOKUP($J326,'WM-AR'!$I$7:$AS$3267,10,FALSE),"")</f>
        <v>0</v>
      </c>
      <c r="Q326" s="766">
        <f>IFERROR(VLOOKUP($J326,'WM-AR'!$I$7:$AS$3267,12,FALSE),"")</f>
        <v>0</v>
      </c>
      <c r="R326" s="766">
        <f>IFERROR(VLOOKUP($J326,'WM-AR'!$I$7:$AS$3267,14,FALSE),"")</f>
        <v>0</v>
      </c>
      <c r="S326" s="766">
        <f>IFERROR(VLOOKUP($J326,'WM-AR'!$I$7:$AS$3267,16,FALSE),"")</f>
        <v>0</v>
      </c>
      <c r="T326" s="766" t="str">
        <f>IFERROR(VLOOKUP($J326,'WM-AR'!$I$7:$AS$3267,18,FALSE),"")</f>
        <v>for Internal Masonry Wall</v>
      </c>
      <c r="U326" s="766" t="str">
        <f>IFERROR(VLOOKUP($J326,'WM-AR'!$I$7:$AS$3267,20,FALSE),"")</f>
        <v/>
      </c>
      <c r="V326" s="766">
        <f>IFERROR(VLOOKUP($J326,'WM-AR'!$I$7:$AS$3267,22,FALSE),"")</f>
        <v>0</v>
      </c>
      <c r="W326" s="766">
        <f>IFERROR(VLOOKUP($J326,'WM-AR'!$I$7:$AS$3267,24,FALSE),"")</f>
        <v>0</v>
      </c>
      <c r="X326" s="766">
        <f>IFERROR(VLOOKUP($J326,'WM-AR'!$I$7:$AS$3267,25,FALSE),"")</f>
        <v>0</v>
      </c>
      <c r="Y326" s="766" t="str">
        <f>IFERROR(VLOOKUP($J326,'WM-AR'!$I$7:$AS$3267,26,FALSE),"")</f>
        <v>THK=(  )mm</v>
      </c>
      <c r="Z326" s="766">
        <f>IFERROR(VLOOKUP($J326,'WM-AR'!$I$7:$AS$3267,27,FALSE),"")</f>
        <v>0</v>
      </c>
      <c r="AA326" s="766">
        <f>IFERROR(VLOOKUP($J326,'WM-AR'!$I$7:$AS$3267,28,FALSE),"")</f>
        <v>0</v>
      </c>
      <c r="AB326" s="766">
        <f>IFERROR(VLOOKUP($J326,'WM-AR'!$I$7:$AS$3267,29,FALSE),"")</f>
        <v>0</v>
      </c>
      <c r="AC326" s="766">
        <f>IFERROR(VLOOKUP($J326,'WM-AR'!$I$7:$AS$3267,30,FALSE),"")</f>
        <v>0</v>
      </c>
      <c r="AD326" s="766">
        <f>IFERROR(VLOOKUP($J326,'WM-AR'!$I$7:$AS$3267,31,FALSE),"")</f>
        <v>0</v>
      </c>
      <c r="AE326" s="766">
        <f>IFERROR(VLOOKUP($J326,'WM-AR'!$I$7:$AS$3267,32,FALSE),"")</f>
        <v>0</v>
      </c>
      <c r="AF326" s="766" t="str">
        <f>IFERROR(VLOOKUP($J326,'WM-AR'!$I$7:$AS$3267,33,FALSE),"")</f>
        <v/>
      </c>
      <c r="AG326" s="767"/>
      <c r="AH326" s="768" t="s">
        <v>1678</v>
      </c>
      <c r="AI326" s="785" t="s">
        <v>2609</v>
      </c>
      <c r="AJ326" s="769"/>
      <c r="AK326" s="769" t="str">
        <f>L326</f>
        <v>M2</v>
      </c>
      <c r="AL326" s="770"/>
      <c r="AM326" s="88" t="str">
        <f>IF(AND(ISTEXT($E326),ISTEXT($B326)),"산출기준 &gt;&gt;  "&amp;_xlfn.XLOOKUP($E326,산출기준!$D:$D,산출기준!$E:$E,"매칭실패"),"")</f>
        <v/>
      </c>
    </row>
    <row r="327" spans="2:39" ht="33" customHeight="1" outlineLevel="1">
      <c r="B327" s="772"/>
      <c r="C327" s="773"/>
      <c r="D327" s="774"/>
      <c r="E327" s="761"/>
      <c r="F327" s="775"/>
      <c r="G327" s="759" t="str">
        <f t="shared" si="106"/>
        <v/>
      </c>
      <c r="H327" s="763"/>
      <c r="I327" s="764" t="str">
        <f>IF(_xlfn.XLOOKUP(H327,'WM-AR'!I:I,'WM-AR'!F:F,"")=0,"",_xlfn.XLOOKUP(H327,'WM-AR'!I:I,'WM-AR'!F:F,""))</f>
        <v/>
      </c>
      <c r="J327" s="765" t="str">
        <f t="shared" si="107"/>
        <v/>
      </c>
      <c r="K327" s="766"/>
      <c r="L327" s="766" t="str">
        <f>IFERROR(VLOOKUP($J327,'WM-AR'!$I$7:$AS$3267,34,FALSE),"")</f>
        <v/>
      </c>
      <c r="M327" s="766" t="str">
        <f>IFERROR(VLOOKUP($J327,'WM-AR'!$I$7:$AS$3267,4,FALSE),"")</f>
        <v/>
      </c>
      <c r="N327" s="766" t="str">
        <f>IFERROR(VLOOKUP($J327,'WM-AR'!$I$7:$AS$3267,6,FALSE),"")</f>
        <v/>
      </c>
      <c r="O327" s="766" t="str">
        <f>IFERROR(VLOOKUP($J327,'WM-AR'!$I$7:$AS$3267,8,FALSE),"")</f>
        <v/>
      </c>
      <c r="P327" s="766" t="str">
        <f>IFERROR(VLOOKUP($J327,'WM-AR'!$I$7:$AS$3267,10,FALSE),"")</f>
        <v/>
      </c>
      <c r="Q327" s="766" t="str">
        <f>IFERROR(VLOOKUP($J327,'WM-AR'!$I$7:$AS$3267,12,FALSE),"")</f>
        <v/>
      </c>
      <c r="R327" s="766" t="str">
        <f>IFERROR(VLOOKUP($J327,'WM-AR'!$I$7:$AS$3267,14,FALSE),"")</f>
        <v/>
      </c>
      <c r="S327" s="766" t="str">
        <f>IFERROR(VLOOKUP($J327,'WM-AR'!$I$7:$AS$3267,16,FALSE),"")</f>
        <v/>
      </c>
      <c r="T327" s="766" t="str">
        <f>IFERROR(VLOOKUP($J327,'WM-AR'!$I$7:$AS$3267,18,FALSE),"")</f>
        <v/>
      </c>
      <c r="U327" s="766" t="str">
        <f>IFERROR(VLOOKUP($J327,'WM-AR'!$I$7:$AS$3267,20,FALSE),"")</f>
        <v/>
      </c>
      <c r="V327" s="766" t="str">
        <f>IFERROR(VLOOKUP($J327,'WM-AR'!$I$7:$AS$3267,22,FALSE),"")</f>
        <v/>
      </c>
      <c r="W327" s="766" t="str">
        <f>IFERROR(VLOOKUP($J327,'WM-AR'!$I$7:$AS$3267,24,FALSE),"")</f>
        <v/>
      </c>
      <c r="X327" s="766" t="str">
        <f>IFERROR(VLOOKUP($J327,'WM-AR'!$I$7:$AS$3267,25,FALSE),"")</f>
        <v/>
      </c>
      <c r="Y327" s="766" t="str">
        <f>IFERROR(VLOOKUP($J327,'WM-AR'!$I$7:$AS$3267,26,FALSE),"")</f>
        <v/>
      </c>
      <c r="Z327" s="766" t="str">
        <f>IFERROR(VLOOKUP($J327,'WM-AR'!$I$7:$AS$3267,27,FALSE),"")</f>
        <v/>
      </c>
      <c r="AA327" s="766" t="str">
        <f>IFERROR(VLOOKUP($J327,'WM-AR'!$I$7:$AS$3267,28,FALSE),"")</f>
        <v/>
      </c>
      <c r="AB327" s="766" t="str">
        <f>IFERROR(VLOOKUP($J327,'WM-AR'!$I$7:$AS$3267,29,FALSE),"")</f>
        <v/>
      </c>
      <c r="AC327" s="766" t="str">
        <f>IFERROR(VLOOKUP($J327,'WM-AR'!$I$7:$AS$3267,30,FALSE),"")</f>
        <v/>
      </c>
      <c r="AD327" s="766" t="str">
        <f>IFERROR(VLOOKUP($J327,'WM-AR'!$I$7:$AS$3267,31,FALSE),"")</f>
        <v/>
      </c>
      <c r="AE327" s="766" t="str">
        <f>IFERROR(VLOOKUP($J327,'WM-AR'!$I$7:$AS$3267,32,FALSE),"")</f>
        <v/>
      </c>
      <c r="AF327" s="766" t="str">
        <f>IFERROR(VLOOKUP($J327,'WM-AR'!$I$7:$AS$3267,33,FALSE),"")</f>
        <v/>
      </c>
      <c r="AG327" s="767"/>
      <c r="AH327" s="768"/>
      <c r="AI327" s="768"/>
      <c r="AJ327" s="769"/>
      <c r="AK327" s="769" t="str">
        <f>L327</f>
        <v/>
      </c>
      <c r="AL327" s="770"/>
      <c r="AM327" s="88" t="str">
        <f>IF(AND(ISTEXT($E327),ISTEXT($B327)),"산출기준 &gt;&gt;  "&amp;_xlfn.XLOOKUP($E327,산출기준!$D:$D,산출기준!$E:$E,"매칭실패"),"")</f>
        <v/>
      </c>
    </row>
    <row r="328" spans="2:39" s="600" customFormat="1" ht="33" customHeight="1" outlineLevel="1">
      <c r="B328" s="783"/>
      <c r="C328" s="774"/>
      <c r="D328" s="774"/>
      <c r="E328" s="777"/>
      <c r="F328" s="784"/>
      <c r="G328" s="760" t="str">
        <f t="shared" si="106"/>
        <v/>
      </c>
      <c r="H328" s="760"/>
      <c r="I328" s="779"/>
      <c r="J328" s="780" t="str">
        <f t="shared" si="107"/>
        <v/>
      </c>
      <c r="K328" s="781"/>
      <c r="L328" s="781" t="str">
        <f>IFERROR(VLOOKUP($J328,'WM-AR'!$I$7:$AS$3267,34,FALSE),"")</f>
        <v/>
      </c>
      <c r="M328" s="781" t="str">
        <f>IFERROR(VLOOKUP($J328,'WM-AR'!$I$7:$AS$3267,4,FALSE),"")</f>
        <v/>
      </c>
      <c r="N328" s="781" t="str">
        <f>IFERROR(VLOOKUP($J328,'WM-AR'!$I$7:$AS$3267,6,FALSE),"")</f>
        <v/>
      </c>
      <c r="O328" s="781" t="str">
        <f>IFERROR(VLOOKUP($J328,'WM-AR'!$I$7:$AS$3267,8,FALSE),"")</f>
        <v/>
      </c>
      <c r="P328" s="781" t="str">
        <f>IFERROR(VLOOKUP($J328,'WM-AR'!$I$7:$AS$3267,10,FALSE),"")</f>
        <v/>
      </c>
      <c r="Q328" s="781" t="str">
        <f>IFERROR(VLOOKUP($J328,'WM-AR'!$I$7:$AS$3267,12,FALSE),"")</f>
        <v/>
      </c>
      <c r="R328" s="781" t="str">
        <f>IFERROR(VLOOKUP($J328,'WM-AR'!$I$7:$AS$3267,14,FALSE),"")</f>
        <v/>
      </c>
      <c r="S328" s="781" t="str">
        <f>IFERROR(VLOOKUP($J328,'WM-AR'!$I$7:$AS$3267,16,FALSE),"")</f>
        <v/>
      </c>
      <c r="T328" s="781" t="str">
        <f>IFERROR(VLOOKUP($J328,'WM-AR'!$I$7:$AS$3267,18,FALSE),"")</f>
        <v/>
      </c>
      <c r="U328" s="781" t="str">
        <f>IFERROR(VLOOKUP($J328,'WM-AR'!$I$7:$AS$3267,20,FALSE),"")</f>
        <v/>
      </c>
      <c r="V328" s="781" t="str">
        <f>IFERROR(VLOOKUP($J328,'WM-AR'!$I$7:$AS$3267,22,FALSE),"")</f>
        <v/>
      </c>
      <c r="W328" s="781" t="str">
        <f>IFERROR(VLOOKUP($J328,'WM-AR'!$I$7:$AS$3267,24,FALSE),"")</f>
        <v/>
      </c>
      <c r="X328" s="781" t="str">
        <f>IFERROR(VLOOKUP($J328,'WM-AR'!$I$7:$AS$3267,25,FALSE),"")</f>
        <v/>
      </c>
      <c r="Y328" s="781" t="str">
        <f>IFERROR(VLOOKUP($J328,'WM-AR'!$I$7:$AS$3267,26,FALSE),"")</f>
        <v/>
      </c>
      <c r="Z328" s="781" t="str">
        <f>IFERROR(VLOOKUP($J328,'WM-AR'!$I$7:$AS$3267,27,FALSE),"")</f>
        <v/>
      </c>
      <c r="AA328" s="781" t="str">
        <f>IFERROR(VLOOKUP($J328,'WM-AR'!$I$7:$AS$3267,28,FALSE),"")</f>
        <v/>
      </c>
      <c r="AB328" s="781" t="str">
        <f>IFERROR(VLOOKUP($J328,'WM-AR'!$I$7:$AS$3267,29,FALSE),"")</f>
        <v/>
      </c>
      <c r="AC328" s="781" t="str">
        <f>IFERROR(VLOOKUP($J328,'WM-AR'!$I$7:$AS$3267,30,FALSE),"")</f>
        <v/>
      </c>
      <c r="AD328" s="781" t="str">
        <f>IFERROR(VLOOKUP($J328,'WM-AR'!$I$7:$AS$3267,31,FALSE),"")</f>
        <v/>
      </c>
      <c r="AE328" s="781" t="str">
        <f>IFERROR(VLOOKUP($J328,'WM-AR'!$I$7:$AS$3267,32,FALSE),"")</f>
        <v/>
      </c>
      <c r="AF328" s="781" t="str">
        <f>IFERROR(VLOOKUP($J328,'WM-AR'!$I$7:$AS$3267,33,FALSE),"")</f>
        <v/>
      </c>
      <c r="AG328" s="767"/>
      <c r="AH328" s="768"/>
      <c r="AI328" s="768"/>
      <c r="AJ328" s="782"/>
      <c r="AK328" s="782" t="str">
        <f>L328</f>
        <v/>
      </c>
      <c r="AL328" s="779"/>
      <c r="AM328" s="600" t="str">
        <f>IF(AND(ISTEXT($E328),ISTEXT($B328)),"산출기준 &gt;&gt;  "&amp;_xlfn.XLOOKUP($E328,산출기준!$D:$D,산출기준!$E:$E,"매칭실패"),"")</f>
        <v/>
      </c>
    </row>
    <row r="329" spans="2:39" outlineLevel="1">
      <c r="B329" s="744"/>
      <c r="C329" s="745"/>
      <c r="D329" s="746"/>
      <c r="E329" s="747" t="s">
        <v>2622</v>
      </c>
      <c r="F329" s="745" t="s">
        <v>2601</v>
      </c>
      <c r="G329" s="748" t="str">
        <f>VLOOKUP(E329,'참조용_Int Finish_Style-WM_DB'!$C$5:$D$133,2,FALSE)</f>
        <v xml:space="preserve"> | A04AS190-00001 |  | </v>
      </c>
      <c r="H329" s="749"/>
      <c r="I329" s="750"/>
      <c r="J329" s="751"/>
      <c r="K329" s="752"/>
      <c r="L329" s="752"/>
      <c r="M329" s="752"/>
      <c r="N329" s="752"/>
      <c r="O329" s="752"/>
      <c r="P329" s="752"/>
      <c r="Q329" s="752"/>
      <c r="R329" s="752"/>
      <c r="S329" s="752"/>
      <c r="T329" s="752"/>
      <c r="U329" s="752"/>
      <c r="V329" s="752"/>
      <c r="W329" s="752"/>
      <c r="X329" s="752"/>
      <c r="Y329" s="752"/>
      <c r="Z329" s="752"/>
      <c r="AA329" s="752"/>
      <c r="AB329" s="752"/>
      <c r="AC329" s="752"/>
      <c r="AD329" s="752"/>
      <c r="AE329" s="752"/>
      <c r="AF329" s="753"/>
      <c r="AG329" s="754"/>
      <c r="AH329" s="755"/>
      <c r="AI329" s="755"/>
      <c r="AJ329" s="753"/>
      <c r="AK329" s="756"/>
      <c r="AL329" s="771"/>
      <c r="AM329" s="88" t="str">
        <f>IF(AND(ISTEXT($E329),ISTEXT($B329)),"산출기준 &gt;&gt;  "&amp;_xlfn.XLOOKUP($E329,산출기준!$D:$D,산출기준!$E:$E,"매칭실패"),"")</f>
        <v/>
      </c>
    </row>
    <row r="330" spans="2:39" ht="33" customHeight="1" outlineLevel="1">
      <c r="B330" s="772"/>
      <c r="C330" s="773"/>
      <c r="D330" s="774"/>
      <c r="E330" s="761"/>
      <c r="F330" s="775"/>
      <c r="G330" s="759" t="str">
        <f>IF(IF(O330=0,"",O330)&amp;" | "&amp;IF(P330=0,"",P330)&amp;" | "&amp;IF(R330=0,"",R330)&amp;" | "&amp;IF(S330=0,"",S330)=" |  |  | ","",IF(O330=0,"",O330)&amp;" | "&amp;IF(P330=0,"",P330)&amp;" | "&amp;IF(R330=0,"",R330)&amp;" | "&amp;IF(S330=0,"",S330))</f>
        <v xml:space="preserve">Acoustic Tiled Ceiling System | M-Bar System |  | </v>
      </c>
      <c r="H330" s="763" t="str" cm="1">
        <f t="array" ref="H330">_xlfn.TEXTSPLIT(G329,," | ",TRUE)</f>
        <v>A04AS190-00001</v>
      </c>
      <c r="I330" s="764" t="str">
        <f>IF(_xlfn.XLOOKUP(H330,'WM-AR'!I:I,'WM-AR'!F:F,"")=0,"",_xlfn.XLOOKUP(H330,'WM-AR'!I:I,'WM-AR'!F:F,""))</f>
        <v xml:space="preserve">A04AS190-00001 Finishing Work Exterior/Interior Finish Work Acoustic Tiled Ceiling System M-Bar System     w/ Hot-Dip Galvanized Suspension System &amp; Accessories(Moldings, Ceiling Access Door/Hatch, Curtain Boxes and etc.)  </v>
      </c>
      <c r="J330" s="765" t="str">
        <f>LEFT(I330,14)</f>
        <v>A04AS190-00001</v>
      </c>
      <c r="K330" s="766"/>
      <c r="L330" s="766" t="str">
        <f>IFERROR(VLOOKUP($J330,'WM-AR'!$I$7:$AS$3267,34,FALSE),"")</f>
        <v>M2</v>
      </c>
      <c r="M330" s="766" t="str">
        <f>IFERROR(VLOOKUP($J330,'WM-AR'!$I$7:$AS$3267,4,FALSE),"")</f>
        <v>Finishing Work</v>
      </c>
      <c r="N330" s="766" t="str">
        <f>IFERROR(VLOOKUP($J330,'WM-AR'!$I$7:$AS$3267,6,FALSE),"")</f>
        <v>Exterior/Interior Finish Work</v>
      </c>
      <c r="O330" s="766" t="str">
        <f>IFERROR(VLOOKUP($J330,'WM-AR'!$I$7:$AS$3267,8,FALSE),"")</f>
        <v>Acoustic Tiled Ceiling System</v>
      </c>
      <c r="P330" s="766" t="str">
        <f>IFERROR(VLOOKUP($J330,'WM-AR'!$I$7:$AS$3267,10,FALSE),"")</f>
        <v>M-Bar System</v>
      </c>
      <c r="Q330" s="766">
        <f>IFERROR(VLOOKUP($J330,'WM-AR'!$I$7:$AS$3267,12,FALSE),"")</f>
        <v>0</v>
      </c>
      <c r="R330" s="766">
        <f>IFERROR(VLOOKUP($J330,'WM-AR'!$I$7:$AS$3267,14,FALSE),"")</f>
        <v>0</v>
      </c>
      <c r="S330" s="766">
        <f>IFERROR(VLOOKUP($J330,'WM-AR'!$I$7:$AS$3267,16,FALSE),"")</f>
        <v>0</v>
      </c>
      <c r="T330" s="766">
        <f>IFERROR(VLOOKUP($J330,'WM-AR'!$I$7:$AS$3267,18,FALSE),"")</f>
        <v>0</v>
      </c>
      <c r="U330" s="766" t="str">
        <f>IFERROR(VLOOKUP($J330,'WM-AR'!$I$7:$AS$3267,20,FALSE),"")</f>
        <v>w/ Hot-Dip Galvanized Suspension System &amp; Accessories(Moldings, Ceiling Access Door/Hatch, Curtain Boxes and etc.)</v>
      </c>
      <c r="V330" s="766">
        <f>IFERROR(VLOOKUP($J330,'WM-AR'!$I$7:$AS$3267,22,FALSE),"")</f>
        <v>0</v>
      </c>
      <c r="W330" s="766">
        <f>IFERROR(VLOOKUP($J330,'WM-AR'!$I$7:$AS$3267,24,FALSE),"")</f>
        <v>0</v>
      </c>
      <c r="X330" s="766">
        <f>IFERROR(VLOOKUP($J330,'WM-AR'!$I$7:$AS$3267,25,FALSE),"")</f>
        <v>0</v>
      </c>
      <c r="Y330" s="766" t="str">
        <f>IFERROR(VLOOKUP($J330,'WM-AR'!$I$7:$AS$3267,26,FALSE),"")</f>
        <v>Tile Size=(  )mm x (  )mm</v>
      </c>
      <c r="Z330" s="766">
        <f>IFERROR(VLOOKUP($J330,'WM-AR'!$I$7:$AS$3267,27,FALSE),"")</f>
        <v>0</v>
      </c>
      <c r="AA330" s="766">
        <f>IFERROR(VLOOKUP($J330,'WM-AR'!$I$7:$AS$3267,28,FALSE),"")</f>
        <v>0</v>
      </c>
      <c r="AB330" s="766">
        <f>IFERROR(VLOOKUP($J330,'WM-AR'!$I$7:$AS$3267,29,FALSE),"")</f>
        <v>0</v>
      </c>
      <c r="AC330" s="766">
        <f>IFERROR(VLOOKUP($J330,'WM-AR'!$I$7:$AS$3267,30,FALSE),"")</f>
        <v>0</v>
      </c>
      <c r="AD330" s="766">
        <f>IFERROR(VLOOKUP($J330,'WM-AR'!$I$7:$AS$3267,31,FALSE),"")</f>
        <v>0</v>
      </c>
      <c r="AE330" s="766">
        <f>IFERROR(VLOOKUP($J330,'WM-AR'!$I$7:$AS$3267,32,FALSE),"")</f>
        <v>0</v>
      </c>
      <c r="AF330" s="766" t="str">
        <f>IFERROR(VLOOKUP($J330,'WM-AR'!$I$7:$AS$3267,33,FALSE),"")</f>
        <v/>
      </c>
      <c r="AG330" s="767"/>
      <c r="AH330" s="768" t="s">
        <v>1815</v>
      </c>
      <c r="AI330" s="768" t="s">
        <v>1815</v>
      </c>
      <c r="AJ330" s="769"/>
      <c r="AK330" s="769" t="str">
        <f>L330</f>
        <v>M2</v>
      </c>
      <c r="AL330" s="770" t="s">
        <v>2612</v>
      </c>
      <c r="AM330" s="88" t="str">
        <f>IF(AND(ISTEXT($E330),ISTEXT($B330)),"산출기준 &gt;&gt;  "&amp;_xlfn.XLOOKUP($E330,산출기준!$D:$D,산출기준!$E:$E,"매칭실패"),"")</f>
        <v/>
      </c>
    </row>
    <row r="331" spans="2:39" ht="33" customHeight="1" outlineLevel="1">
      <c r="B331" s="772"/>
      <c r="C331" s="773"/>
      <c r="D331" s="774"/>
      <c r="E331" s="761"/>
      <c r="F331" s="775"/>
      <c r="G331" s="759" t="str">
        <f t="shared" ref="G331:G333" si="108">IF(IF(O331=0,"",O331)&amp;" | "&amp;IF(P331=0,"",P331)&amp;" | "&amp;IF(R331=0,"",R331)&amp;" | "&amp;IF(S331=0,"",S331)=" |  |  | ","",IF(O331=0,"",O331)&amp;" | "&amp;IF(P331=0,"",P331)&amp;" | "&amp;IF(R331=0,"",R331)&amp;" | "&amp;IF(S331=0,"",S331))</f>
        <v/>
      </c>
      <c r="H331" s="763"/>
      <c r="I331" s="764" t="str">
        <f>IF(_xlfn.XLOOKUP(H331,'WM-AR'!I:I,'WM-AR'!F:F,"")=0,"",_xlfn.XLOOKUP(H331,'WM-AR'!I:I,'WM-AR'!F:F,""))</f>
        <v/>
      </c>
      <c r="J331" s="765" t="str">
        <f t="shared" ref="J331:J333" si="109">LEFT(I331,14)</f>
        <v/>
      </c>
      <c r="K331" s="766"/>
      <c r="L331" s="766" t="str">
        <f>IFERROR(VLOOKUP($J331,'WM-AR'!$I$7:$AS$3267,34,FALSE),"")</f>
        <v/>
      </c>
      <c r="M331" s="766" t="str">
        <f>IFERROR(VLOOKUP($J331,'WM-AR'!$I$7:$AS$3267,4,FALSE),"")</f>
        <v/>
      </c>
      <c r="N331" s="766" t="str">
        <f>IFERROR(VLOOKUP($J331,'WM-AR'!$I$7:$AS$3267,6,FALSE),"")</f>
        <v/>
      </c>
      <c r="O331" s="766" t="str">
        <f>IFERROR(VLOOKUP($J331,'WM-AR'!$I$7:$AS$3267,8,FALSE),"")</f>
        <v/>
      </c>
      <c r="P331" s="766" t="str">
        <f>IFERROR(VLOOKUP($J331,'WM-AR'!$I$7:$AS$3267,10,FALSE),"")</f>
        <v/>
      </c>
      <c r="Q331" s="766" t="str">
        <f>IFERROR(VLOOKUP($J331,'WM-AR'!$I$7:$AS$3267,12,FALSE),"")</f>
        <v/>
      </c>
      <c r="R331" s="766" t="str">
        <f>IFERROR(VLOOKUP($J331,'WM-AR'!$I$7:$AS$3267,14,FALSE),"")</f>
        <v/>
      </c>
      <c r="S331" s="766" t="str">
        <f>IFERROR(VLOOKUP($J331,'WM-AR'!$I$7:$AS$3267,16,FALSE),"")</f>
        <v/>
      </c>
      <c r="T331" s="766" t="str">
        <f>IFERROR(VLOOKUP($J331,'WM-AR'!$I$7:$AS$3267,18,FALSE),"")</f>
        <v/>
      </c>
      <c r="U331" s="766" t="str">
        <f>IFERROR(VLOOKUP($J331,'WM-AR'!$I$7:$AS$3267,20,FALSE),"")</f>
        <v/>
      </c>
      <c r="V331" s="766" t="str">
        <f>IFERROR(VLOOKUP($J331,'WM-AR'!$I$7:$AS$3267,22,FALSE),"")</f>
        <v/>
      </c>
      <c r="W331" s="766" t="str">
        <f>IFERROR(VLOOKUP($J331,'WM-AR'!$I$7:$AS$3267,24,FALSE),"")</f>
        <v/>
      </c>
      <c r="X331" s="766" t="str">
        <f>IFERROR(VLOOKUP($J331,'WM-AR'!$I$7:$AS$3267,25,FALSE),"")</f>
        <v/>
      </c>
      <c r="Y331" s="766" t="str">
        <f>IFERROR(VLOOKUP($J331,'WM-AR'!$I$7:$AS$3267,26,FALSE),"")</f>
        <v/>
      </c>
      <c r="Z331" s="766" t="str">
        <f>IFERROR(VLOOKUP($J331,'WM-AR'!$I$7:$AS$3267,27,FALSE),"")</f>
        <v/>
      </c>
      <c r="AA331" s="766" t="str">
        <f>IFERROR(VLOOKUP($J331,'WM-AR'!$I$7:$AS$3267,28,FALSE),"")</f>
        <v/>
      </c>
      <c r="AB331" s="766" t="str">
        <f>IFERROR(VLOOKUP($J331,'WM-AR'!$I$7:$AS$3267,29,FALSE),"")</f>
        <v/>
      </c>
      <c r="AC331" s="766" t="str">
        <f>IFERROR(VLOOKUP($J331,'WM-AR'!$I$7:$AS$3267,30,FALSE),"")</f>
        <v/>
      </c>
      <c r="AD331" s="766" t="str">
        <f>IFERROR(VLOOKUP($J331,'WM-AR'!$I$7:$AS$3267,31,FALSE),"")</f>
        <v/>
      </c>
      <c r="AE331" s="766" t="str">
        <f>IFERROR(VLOOKUP($J331,'WM-AR'!$I$7:$AS$3267,32,FALSE),"")</f>
        <v/>
      </c>
      <c r="AF331" s="766" t="str">
        <f>IFERROR(VLOOKUP($J331,'WM-AR'!$I$7:$AS$3267,33,FALSE),"")</f>
        <v/>
      </c>
      <c r="AG331" s="767"/>
      <c r="AH331" s="768"/>
      <c r="AI331" s="768"/>
      <c r="AJ331" s="769"/>
      <c r="AK331" s="769" t="str">
        <f>L331</f>
        <v/>
      </c>
      <c r="AL331" s="770"/>
      <c r="AM331" s="88" t="str">
        <f>IF(AND(ISTEXT($E331),ISTEXT($B331)),"산출기준 &gt;&gt;  "&amp;_xlfn.XLOOKUP($E331,산출기준!$D:$D,산출기준!$E:$E,"매칭실패"),"")</f>
        <v/>
      </c>
    </row>
    <row r="332" spans="2:39" ht="33" customHeight="1" outlineLevel="1">
      <c r="B332" s="772"/>
      <c r="C332" s="773"/>
      <c r="D332" s="774"/>
      <c r="E332" s="761"/>
      <c r="F332" s="775"/>
      <c r="G332" s="759" t="str">
        <f t="shared" si="108"/>
        <v/>
      </c>
      <c r="H332" s="763"/>
      <c r="I332" s="764" t="str">
        <f>IF(_xlfn.XLOOKUP(H332,'WM-AR'!I:I,'WM-AR'!F:F,"")=0,"",_xlfn.XLOOKUP(H332,'WM-AR'!I:I,'WM-AR'!F:F,""))</f>
        <v/>
      </c>
      <c r="J332" s="765" t="str">
        <f t="shared" si="109"/>
        <v/>
      </c>
      <c r="K332" s="766"/>
      <c r="L332" s="766" t="str">
        <f>IFERROR(VLOOKUP($J332,'WM-AR'!$I$7:$AS$3267,34,FALSE),"")</f>
        <v/>
      </c>
      <c r="M332" s="766" t="str">
        <f>IFERROR(VLOOKUP($J332,'WM-AR'!$I$7:$AS$3267,4,FALSE),"")</f>
        <v/>
      </c>
      <c r="N332" s="766" t="str">
        <f>IFERROR(VLOOKUP($J332,'WM-AR'!$I$7:$AS$3267,6,FALSE),"")</f>
        <v/>
      </c>
      <c r="O332" s="766" t="str">
        <f>IFERROR(VLOOKUP($J332,'WM-AR'!$I$7:$AS$3267,8,FALSE),"")</f>
        <v/>
      </c>
      <c r="P332" s="766" t="str">
        <f>IFERROR(VLOOKUP($J332,'WM-AR'!$I$7:$AS$3267,10,FALSE),"")</f>
        <v/>
      </c>
      <c r="Q332" s="766" t="str">
        <f>IFERROR(VLOOKUP($J332,'WM-AR'!$I$7:$AS$3267,12,FALSE),"")</f>
        <v/>
      </c>
      <c r="R332" s="766" t="str">
        <f>IFERROR(VLOOKUP($J332,'WM-AR'!$I$7:$AS$3267,14,FALSE),"")</f>
        <v/>
      </c>
      <c r="S332" s="766" t="str">
        <f>IFERROR(VLOOKUP($J332,'WM-AR'!$I$7:$AS$3267,16,FALSE),"")</f>
        <v/>
      </c>
      <c r="T332" s="766" t="str">
        <f>IFERROR(VLOOKUP($J332,'WM-AR'!$I$7:$AS$3267,18,FALSE),"")</f>
        <v/>
      </c>
      <c r="U332" s="766" t="str">
        <f>IFERROR(VLOOKUP($J332,'WM-AR'!$I$7:$AS$3267,20,FALSE),"")</f>
        <v/>
      </c>
      <c r="V332" s="766" t="str">
        <f>IFERROR(VLOOKUP($J332,'WM-AR'!$I$7:$AS$3267,22,FALSE),"")</f>
        <v/>
      </c>
      <c r="W332" s="766" t="str">
        <f>IFERROR(VLOOKUP($J332,'WM-AR'!$I$7:$AS$3267,24,FALSE),"")</f>
        <v/>
      </c>
      <c r="X332" s="766" t="str">
        <f>IFERROR(VLOOKUP($J332,'WM-AR'!$I$7:$AS$3267,25,FALSE),"")</f>
        <v/>
      </c>
      <c r="Y332" s="766" t="str">
        <f>IFERROR(VLOOKUP($J332,'WM-AR'!$I$7:$AS$3267,26,FALSE),"")</f>
        <v/>
      </c>
      <c r="Z332" s="766" t="str">
        <f>IFERROR(VLOOKUP($J332,'WM-AR'!$I$7:$AS$3267,27,FALSE),"")</f>
        <v/>
      </c>
      <c r="AA332" s="766" t="str">
        <f>IFERROR(VLOOKUP($J332,'WM-AR'!$I$7:$AS$3267,28,FALSE),"")</f>
        <v/>
      </c>
      <c r="AB332" s="766" t="str">
        <f>IFERROR(VLOOKUP($J332,'WM-AR'!$I$7:$AS$3267,29,FALSE),"")</f>
        <v/>
      </c>
      <c r="AC332" s="766" t="str">
        <f>IFERROR(VLOOKUP($J332,'WM-AR'!$I$7:$AS$3267,30,FALSE),"")</f>
        <v/>
      </c>
      <c r="AD332" s="766" t="str">
        <f>IFERROR(VLOOKUP($J332,'WM-AR'!$I$7:$AS$3267,31,FALSE),"")</f>
        <v/>
      </c>
      <c r="AE332" s="766" t="str">
        <f>IFERROR(VLOOKUP($J332,'WM-AR'!$I$7:$AS$3267,32,FALSE),"")</f>
        <v/>
      </c>
      <c r="AF332" s="766" t="str">
        <f>IFERROR(VLOOKUP($J332,'WM-AR'!$I$7:$AS$3267,33,FALSE),"")</f>
        <v/>
      </c>
      <c r="AG332" s="767"/>
      <c r="AH332" s="768"/>
      <c r="AI332" s="768"/>
      <c r="AJ332" s="769"/>
      <c r="AK332" s="769" t="str">
        <f>L332</f>
        <v/>
      </c>
      <c r="AL332" s="770"/>
      <c r="AM332" s="88" t="str">
        <f>IF(AND(ISTEXT($E332),ISTEXT($B332)),"산출기준 &gt;&gt;  "&amp;_xlfn.XLOOKUP($E332,산출기준!$D:$D,산출기준!$E:$E,"매칭실패"),"")</f>
        <v/>
      </c>
    </row>
    <row r="333" spans="2:39" s="600" customFormat="1" ht="33" customHeight="1" outlineLevel="1">
      <c r="B333" s="783"/>
      <c r="C333" s="774"/>
      <c r="D333" s="774"/>
      <c r="E333" s="777"/>
      <c r="F333" s="784"/>
      <c r="G333" s="760" t="str">
        <f t="shared" si="108"/>
        <v/>
      </c>
      <c r="H333" s="760"/>
      <c r="I333" s="779"/>
      <c r="J333" s="780" t="str">
        <f t="shared" si="109"/>
        <v/>
      </c>
      <c r="K333" s="781"/>
      <c r="L333" s="781" t="str">
        <f>IFERROR(VLOOKUP($J333,'WM-AR'!$I$7:$AS$3267,34,FALSE),"")</f>
        <v/>
      </c>
      <c r="M333" s="781" t="str">
        <f>IFERROR(VLOOKUP($J333,'WM-AR'!$I$7:$AS$3267,4,FALSE),"")</f>
        <v/>
      </c>
      <c r="N333" s="781" t="str">
        <f>IFERROR(VLOOKUP($J333,'WM-AR'!$I$7:$AS$3267,6,FALSE),"")</f>
        <v/>
      </c>
      <c r="O333" s="781" t="str">
        <f>IFERROR(VLOOKUP($J333,'WM-AR'!$I$7:$AS$3267,8,FALSE),"")</f>
        <v/>
      </c>
      <c r="P333" s="781" t="str">
        <f>IFERROR(VLOOKUP($J333,'WM-AR'!$I$7:$AS$3267,10,FALSE),"")</f>
        <v/>
      </c>
      <c r="Q333" s="781" t="str">
        <f>IFERROR(VLOOKUP($J333,'WM-AR'!$I$7:$AS$3267,12,FALSE),"")</f>
        <v/>
      </c>
      <c r="R333" s="781" t="str">
        <f>IFERROR(VLOOKUP($J333,'WM-AR'!$I$7:$AS$3267,14,FALSE),"")</f>
        <v/>
      </c>
      <c r="S333" s="781" t="str">
        <f>IFERROR(VLOOKUP($J333,'WM-AR'!$I$7:$AS$3267,16,FALSE),"")</f>
        <v/>
      </c>
      <c r="T333" s="781" t="str">
        <f>IFERROR(VLOOKUP($J333,'WM-AR'!$I$7:$AS$3267,18,FALSE),"")</f>
        <v/>
      </c>
      <c r="U333" s="781" t="str">
        <f>IFERROR(VLOOKUP($J333,'WM-AR'!$I$7:$AS$3267,20,FALSE),"")</f>
        <v/>
      </c>
      <c r="V333" s="781" t="str">
        <f>IFERROR(VLOOKUP($J333,'WM-AR'!$I$7:$AS$3267,22,FALSE),"")</f>
        <v/>
      </c>
      <c r="W333" s="781" t="str">
        <f>IFERROR(VLOOKUP($J333,'WM-AR'!$I$7:$AS$3267,24,FALSE),"")</f>
        <v/>
      </c>
      <c r="X333" s="781" t="str">
        <f>IFERROR(VLOOKUP($J333,'WM-AR'!$I$7:$AS$3267,25,FALSE),"")</f>
        <v/>
      </c>
      <c r="Y333" s="781" t="str">
        <f>IFERROR(VLOOKUP($J333,'WM-AR'!$I$7:$AS$3267,26,FALSE),"")</f>
        <v/>
      </c>
      <c r="Z333" s="781" t="str">
        <f>IFERROR(VLOOKUP($J333,'WM-AR'!$I$7:$AS$3267,27,FALSE),"")</f>
        <v/>
      </c>
      <c r="AA333" s="781" t="str">
        <f>IFERROR(VLOOKUP($J333,'WM-AR'!$I$7:$AS$3267,28,FALSE),"")</f>
        <v/>
      </c>
      <c r="AB333" s="781" t="str">
        <f>IFERROR(VLOOKUP($J333,'WM-AR'!$I$7:$AS$3267,29,FALSE),"")</f>
        <v/>
      </c>
      <c r="AC333" s="781" t="str">
        <f>IFERROR(VLOOKUP($J333,'WM-AR'!$I$7:$AS$3267,30,FALSE),"")</f>
        <v/>
      </c>
      <c r="AD333" s="781" t="str">
        <f>IFERROR(VLOOKUP($J333,'WM-AR'!$I$7:$AS$3267,31,FALSE),"")</f>
        <v/>
      </c>
      <c r="AE333" s="781" t="str">
        <f>IFERROR(VLOOKUP($J333,'WM-AR'!$I$7:$AS$3267,32,FALSE),"")</f>
        <v/>
      </c>
      <c r="AF333" s="781" t="str">
        <f>IFERROR(VLOOKUP($J333,'WM-AR'!$I$7:$AS$3267,33,FALSE),"")</f>
        <v/>
      </c>
      <c r="AG333" s="767"/>
      <c r="AH333" s="768"/>
      <c r="AI333" s="768"/>
      <c r="AJ333" s="782"/>
      <c r="AK333" s="782" t="str">
        <f>L333</f>
        <v/>
      </c>
      <c r="AL333" s="779"/>
      <c r="AM333" s="600" t="str">
        <f>IF(AND(ISTEXT($E333),ISTEXT($B333)),"산출기준 &gt;&gt;  "&amp;_xlfn.XLOOKUP($E333,산출기준!$D:$D,산출기준!$E:$E,"매칭실패"),"")</f>
        <v/>
      </c>
    </row>
    <row r="334" spans="2:39">
      <c r="B334" s="658"/>
      <c r="C334" s="659"/>
      <c r="D334" s="660"/>
      <c r="E334" s="659"/>
      <c r="F334" s="661"/>
      <c r="G334" s="662"/>
      <c r="H334" s="663"/>
      <c r="I334" s="662"/>
      <c r="J334" s="652"/>
      <c r="K334" s="664"/>
      <c r="L334" s="664"/>
      <c r="M334" s="664"/>
      <c r="N334" s="664"/>
      <c r="O334" s="664"/>
      <c r="P334" s="664"/>
      <c r="Q334" s="664"/>
      <c r="R334" s="664"/>
      <c r="S334" s="664"/>
      <c r="T334" s="664"/>
      <c r="U334" s="664"/>
      <c r="V334" s="664"/>
      <c r="W334" s="664"/>
      <c r="X334" s="664"/>
      <c r="Y334" s="664"/>
      <c r="Z334" s="664"/>
      <c r="AA334" s="664"/>
      <c r="AB334" s="664"/>
      <c r="AC334" s="664"/>
      <c r="AD334" s="664"/>
      <c r="AE334" s="664"/>
      <c r="AF334" s="664"/>
      <c r="AG334" s="660"/>
      <c r="AH334" s="665"/>
      <c r="AI334" s="665"/>
      <c r="AJ334" s="666"/>
      <c r="AK334" s="666"/>
      <c r="AL334" s="662"/>
      <c r="AM334" s="88" t="str">
        <f>IF(AND(ISTEXT($E334),ISTEXT($B334)),"산출기준 &gt;&gt;  "&amp;_xlfn.XLOOKUP($E334,산출기준!$D:$D,산출기준!$E:$E,"매칭실패"),"")</f>
        <v/>
      </c>
    </row>
    <row r="335" spans="2:39">
      <c r="B335" s="658"/>
      <c r="C335" s="659"/>
      <c r="D335" s="660"/>
      <c r="E335" s="659"/>
      <c r="F335" s="661"/>
      <c r="G335" s="662"/>
      <c r="H335" s="663"/>
      <c r="I335" s="662"/>
      <c r="J335" s="652"/>
      <c r="K335" s="664"/>
      <c r="L335" s="664"/>
      <c r="M335" s="664"/>
      <c r="N335" s="664"/>
      <c r="O335" s="664"/>
      <c r="P335" s="664"/>
      <c r="Q335" s="664"/>
      <c r="R335" s="664"/>
      <c r="S335" s="664"/>
      <c r="T335" s="664"/>
      <c r="U335" s="664"/>
      <c r="V335" s="664"/>
      <c r="W335" s="664"/>
      <c r="X335" s="664"/>
      <c r="Y335" s="664"/>
      <c r="Z335" s="664"/>
      <c r="AA335" s="664"/>
      <c r="AB335" s="664"/>
      <c r="AC335" s="664"/>
      <c r="AD335" s="664"/>
      <c r="AE335" s="664"/>
      <c r="AF335" s="664"/>
      <c r="AG335" s="660"/>
      <c r="AH335" s="665"/>
      <c r="AI335" s="665"/>
      <c r="AJ335" s="666"/>
      <c r="AK335" s="666"/>
      <c r="AL335" s="662"/>
      <c r="AM335" s="88" t="str">
        <f>IF(AND(ISTEXT($E335),ISTEXT($B335)),"산출기준 &gt;&gt;  "&amp;_xlfn.XLOOKUP($E335,산출기준!$D:$D,산출기준!$E:$E,"매칭실패"),"")</f>
        <v/>
      </c>
    </row>
    <row r="336" spans="2:39">
      <c r="B336" s="658"/>
      <c r="C336" s="659"/>
      <c r="D336" s="660"/>
      <c r="E336" s="659"/>
      <c r="F336" s="661"/>
      <c r="G336" s="662"/>
      <c r="H336" s="663"/>
      <c r="I336" s="662"/>
      <c r="J336" s="652"/>
      <c r="K336" s="664"/>
      <c r="L336" s="664"/>
      <c r="M336" s="664"/>
      <c r="N336" s="664"/>
      <c r="O336" s="664"/>
      <c r="P336" s="664"/>
      <c r="Q336" s="664"/>
      <c r="R336" s="664"/>
      <c r="S336" s="664"/>
      <c r="T336" s="664"/>
      <c r="U336" s="664"/>
      <c r="V336" s="664"/>
      <c r="W336" s="664"/>
      <c r="X336" s="664"/>
      <c r="Y336" s="664"/>
      <c r="Z336" s="664"/>
      <c r="AA336" s="664"/>
      <c r="AB336" s="664"/>
      <c r="AC336" s="664"/>
      <c r="AD336" s="664"/>
      <c r="AE336" s="664"/>
      <c r="AF336" s="664"/>
      <c r="AG336" s="660"/>
      <c r="AH336" s="665"/>
      <c r="AI336" s="665"/>
      <c r="AJ336" s="666"/>
      <c r="AK336" s="666"/>
      <c r="AL336" s="662"/>
      <c r="AM336" s="88" t="str">
        <f>IF(AND(ISTEXT($E336),ISTEXT($B336)),"산출기준 &gt;&gt;  "&amp;_xlfn.XLOOKUP($E336,산출기준!$D:$D,산출기준!$E:$E,"매칭실패"),"")</f>
        <v/>
      </c>
    </row>
    <row r="337" spans="2:39">
      <c r="B337" s="658"/>
      <c r="C337" s="659"/>
      <c r="D337" s="660"/>
      <c r="E337" s="659"/>
      <c r="F337" s="661"/>
      <c r="G337" s="662"/>
      <c r="H337" s="663"/>
      <c r="I337" s="662"/>
      <c r="J337" s="652"/>
      <c r="K337" s="664"/>
      <c r="L337" s="664"/>
      <c r="M337" s="664"/>
      <c r="N337" s="664"/>
      <c r="O337" s="664"/>
      <c r="P337" s="664"/>
      <c r="Q337" s="664"/>
      <c r="R337" s="664"/>
      <c r="S337" s="664"/>
      <c r="T337" s="664"/>
      <c r="U337" s="664"/>
      <c r="V337" s="664"/>
      <c r="W337" s="664"/>
      <c r="X337" s="664"/>
      <c r="Y337" s="664"/>
      <c r="Z337" s="664"/>
      <c r="AA337" s="664"/>
      <c r="AB337" s="664"/>
      <c r="AC337" s="664"/>
      <c r="AD337" s="664"/>
      <c r="AE337" s="664"/>
      <c r="AF337" s="664"/>
      <c r="AG337" s="660"/>
      <c r="AH337" s="665"/>
      <c r="AI337" s="665"/>
      <c r="AJ337" s="666"/>
      <c r="AK337" s="666"/>
      <c r="AL337" s="662"/>
      <c r="AM337" s="88" t="str">
        <f>IF(AND(ISTEXT($E337),ISTEXT($B337)),"산출기준 &gt;&gt;  "&amp;_xlfn.XLOOKUP($E337,산출기준!$D:$D,산출기준!$E:$E,"매칭실패"),"")</f>
        <v/>
      </c>
    </row>
    <row r="338" spans="2:39">
      <c r="B338" s="658"/>
      <c r="C338" s="659"/>
      <c r="D338" s="660"/>
      <c r="E338" s="659"/>
      <c r="F338" s="661"/>
      <c r="G338" s="662"/>
      <c r="H338" s="663"/>
      <c r="I338" s="662"/>
      <c r="J338" s="652"/>
      <c r="K338" s="664"/>
      <c r="L338" s="664"/>
      <c r="M338" s="664"/>
      <c r="N338" s="664"/>
      <c r="O338" s="664"/>
      <c r="P338" s="664"/>
      <c r="Q338" s="664"/>
      <c r="R338" s="664"/>
      <c r="S338" s="664"/>
      <c r="T338" s="664"/>
      <c r="U338" s="664"/>
      <c r="V338" s="664"/>
      <c r="W338" s="664"/>
      <c r="X338" s="664"/>
      <c r="Y338" s="664"/>
      <c r="Z338" s="664"/>
      <c r="AA338" s="664"/>
      <c r="AB338" s="664"/>
      <c r="AC338" s="664"/>
      <c r="AD338" s="664"/>
      <c r="AE338" s="664"/>
      <c r="AF338" s="664"/>
      <c r="AG338" s="660"/>
      <c r="AH338" s="665"/>
      <c r="AI338" s="665"/>
      <c r="AJ338" s="666"/>
      <c r="AK338" s="666"/>
      <c r="AL338" s="662"/>
      <c r="AM338" s="88" t="str">
        <f>IF(AND(ISTEXT($E338),ISTEXT($B338)),"산출기준 &gt;&gt;  "&amp;_xlfn.XLOOKUP($E338,산출기준!$D:$D,산출기준!$E:$E,"매칭실패"),"")</f>
        <v/>
      </c>
    </row>
    <row r="339" spans="2:39">
      <c r="B339" s="790"/>
      <c r="C339" s="791"/>
      <c r="D339" s="792"/>
      <c r="E339" s="791"/>
      <c r="F339" s="793"/>
      <c r="G339" s="794"/>
      <c r="H339" s="795"/>
      <c r="I339" s="794"/>
      <c r="J339" s="796"/>
      <c r="K339" s="797"/>
      <c r="L339" s="797"/>
      <c r="M339" s="797"/>
      <c r="N339" s="797"/>
      <c r="O339" s="797"/>
      <c r="P339" s="797"/>
      <c r="Q339" s="797"/>
      <c r="R339" s="797"/>
      <c r="S339" s="797"/>
      <c r="T339" s="797"/>
      <c r="U339" s="797"/>
      <c r="V339" s="797"/>
      <c r="W339" s="797"/>
      <c r="X339" s="797"/>
      <c r="Y339" s="797"/>
      <c r="Z339" s="797"/>
      <c r="AA339" s="797"/>
      <c r="AB339" s="797"/>
      <c r="AC339" s="797"/>
      <c r="AD339" s="797"/>
      <c r="AE339" s="797"/>
      <c r="AF339" s="797"/>
      <c r="AG339" s="792"/>
      <c r="AH339" s="798"/>
      <c r="AI339" s="798"/>
      <c r="AJ339" s="799"/>
      <c r="AK339" s="799"/>
      <c r="AL339" s="794"/>
      <c r="AM339" s="88" t="str">
        <f>IF(AND(ISTEXT($E339),ISTEXT($B339)),"산출기준 &gt;&gt;  "&amp;_xlfn.XLOOKUP($E339,산출기준!$D:$D,산출기준!$E:$E,"매칭실패"),"")</f>
        <v/>
      </c>
    </row>
    <row r="340" spans="2:39">
      <c r="B340" s="658"/>
      <c r="C340" s="659"/>
      <c r="D340" s="660"/>
      <c r="E340" s="659"/>
      <c r="F340" s="661"/>
      <c r="G340" s="662"/>
      <c r="H340" s="663"/>
      <c r="I340" s="662"/>
      <c r="J340" s="652"/>
      <c r="K340" s="664"/>
      <c r="L340" s="664"/>
      <c r="M340" s="664"/>
      <c r="N340" s="664"/>
      <c r="O340" s="664"/>
      <c r="P340" s="664"/>
      <c r="Q340" s="664"/>
      <c r="R340" s="664"/>
      <c r="S340" s="664"/>
      <c r="T340" s="664"/>
      <c r="U340" s="664"/>
      <c r="V340" s="664"/>
      <c r="W340" s="664"/>
      <c r="X340" s="664"/>
      <c r="Y340" s="664"/>
      <c r="Z340" s="664"/>
      <c r="AA340" s="664"/>
      <c r="AB340" s="664"/>
      <c r="AC340" s="664"/>
      <c r="AD340" s="664"/>
      <c r="AE340" s="664"/>
      <c r="AF340" s="664"/>
      <c r="AG340" s="660"/>
      <c r="AH340" s="665"/>
      <c r="AI340" s="665"/>
      <c r="AJ340" s="666"/>
      <c r="AK340" s="666"/>
      <c r="AL340" s="662"/>
      <c r="AM340" s="88" t="str">
        <f>IF(AND(ISTEXT($E340),ISTEXT($B340)),"산출기준 &gt;&gt;  "&amp;_xlfn.XLOOKUP($E340,산출기준!$D:$D,산출기준!$E:$E,"매칭실패"),"")</f>
        <v/>
      </c>
    </row>
    <row r="341" spans="2:39" ht="34.9" customHeight="1">
      <c r="B341" s="667" t="s">
        <v>2592</v>
      </c>
      <c r="C341" s="668" t="s">
        <v>2016</v>
      </c>
      <c r="D341" s="669"/>
      <c r="E341" s="668" t="s">
        <v>2593</v>
      </c>
      <c r="F341" s="670" t="str">
        <f ca="1">_xlfn.CONCAT("H_",G341)</f>
        <v>H_F01  /  B01  /  W01A  /  C01</v>
      </c>
      <c r="G341" s="671" t="str" cm="1">
        <f t="array" aca="1" ref="G341" ca="1">INDIRECT("E"&amp;(ROW()+_xlfn.XMATCH("Floor",INDIRECT("F"&amp;(ROW()+1)):INDIRECT("F"&amp;(ROW()+999)))))&amp;"  /  "&amp;INDIRECT("E"&amp;(ROW()+_xlfn.XMATCH("Base",INDIRECT("F"&amp;(ROW()+1)):INDIRECT("F"&amp;(ROW()+999)))))&amp;"  /  "&amp;INDIRECT("E"&amp;(ROW()+_xlfn.XMATCH("Wall",INDIRECT("F"&amp;(ROW()+1)):INDIRECT("F"&amp;(ROW()+999)))))&amp;"  /  "&amp;INDIRECT("E"&amp;(ROW()+_xlfn.XMATCH("Ceiling",INDIRECT("F"&amp;(ROW()+1)):INDIRECT("F"&amp;(ROW()+999)))))</f>
        <v>F01  /  B01  /  W01A  /  C01</v>
      </c>
      <c r="H341" s="672"/>
      <c r="I341" s="673"/>
      <c r="J341" s="674"/>
      <c r="K341" s="674"/>
      <c r="L341" s="674"/>
      <c r="M341" s="674"/>
      <c r="N341" s="674"/>
      <c r="O341" s="675"/>
      <c r="P341" s="676"/>
      <c r="Q341" s="677"/>
      <c r="R341" s="677"/>
      <c r="S341" s="677"/>
      <c r="T341" s="677"/>
      <c r="U341" s="677"/>
      <c r="V341" s="677"/>
      <c r="W341" s="678"/>
      <c r="X341" s="679"/>
      <c r="Y341" s="679"/>
      <c r="Z341" s="679"/>
      <c r="AA341" s="679"/>
      <c r="AB341" s="679"/>
      <c r="AC341" s="679"/>
      <c r="AD341" s="679"/>
      <c r="AE341" s="679"/>
      <c r="AF341" s="679"/>
      <c r="AG341" s="680"/>
      <c r="AH341" s="681"/>
      <c r="AI341" s="681"/>
      <c r="AJ341" s="682"/>
      <c r="AK341" s="682"/>
      <c r="AL341" s="683"/>
      <c r="AM341" s="88" t="str">
        <f>IF(AND(ISTEXT($E341),ISTEXT($B341)),"산출기준 &gt;&gt;  "&amp;_xlfn.XLOOKUP($E341,산출기준!$D:$D,산출기준!$E:$E,"매칭실패"),"")</f>
        <v>산출기준 &gt;&gt;  [ 룸 일반 산출 ]</v>
      </c>
    </row>
    <row r="342" spans="2:39" ht="36">
      <c r="B342" s="684"/>
      <c r="C342" s="685"/>
      <c r="D342" s="786" t="s">
        <v>2556</v>
      </c>
      <c r="E342" s="687"/>
      <c r="F342" s="688" t="s">
        <v>2659</v>
      </c>
      <c r="G342" s="689" t="s">
        <v>2660</v>
      </c>
      <c r="H342" s="690"/>
      <c r="I342" s="691"/>
      <c r="J342" s="692" t="str">
        <f>LEFT(I342,14)</f>
        <v/>
      </c>
      <c r="K342" s="693"/>
      <c r="L342" s="694" t="str">
        <f>IFERROR(VLOOKUP($J342,'WM-AR'!$I$7:$AS$3267,34,FALSE),"")</f>
        <v/>
      </c>
      <c r="M342" s="695" t="str">
        <f>IFERROR(VLOOKUP($J342,'WM-AR'!$I$7:$AS$3267,4,FALSE),"")</f>
        <v/>
      </c>
      <c r="N342" s="695" t="str">
        <f>IFERROR(VLOOKUP($J342,'WM-AR'!$I$7:$AS$3267,6,FALSE),"")</f>
        <v/>
      </c>
      <c r="O342" s="696" t="str">
        <f>IFERROR(VLOOKUP($J342,'WM-AR'!$I$7:$AS$3267,8,FALSE),"")</f>
        <v/>
      </c>
      <c r="P342" s="697" t="str">
        <f>IFERROR(VLOOKUP($J342,'WM-AR'!$I$7:$AS$3267,10,FALSE),"")</f>
        <v/>
      </c>
      <c r="Q342" s="698" t="str">
        <f>IFERROR(VLOOKUP($J342,'WM-AR'!$I$7:$AS$3267,12,FALSE),"")</f>
        <v/>
      </c>
      <c r="R342" s="698" t="str">
        <f>IFERROR(VLOOKUP($J342,'WM-AR'!$I$7:$AS$3267,14,FALSE),"")</f>
        <v/>
      </c>
      <c r="S342" s="698" t="str">
        <f>IFERROR(VLOOKUP($J342,'WM-AR'!$I$7:$AS$3267,16,FALSE),"")</f>
        <v/>
      </c>
      <c r="T342" s="698" t="str">
        <f>IFERROR(VLOOKUP($J342,'WM-AR'!$I$7:$AS$3267,18,FALSE),"")</f>
        <v/>
      </c>
      <c r="U342" s="698" t="str">
        <f>IFERROR(VLOOKUP($J342,'WM-AR'!$I$7:$AS$3267,20,FALSE),"")</f>
        <v/>
      </c>
      <c r="V342" s="698" t="str">
        <f>IFERROR(VLOOKUP($J342,'WM-AR'!$I$7:$AS$3267,22,FALSE),"")</f>
        <v/>
      </c>
      <c r="W342" s="699" t="str">
        <f>IFERROR(VLOOKUP($J342,'WM-AR'!$I$7:$AS$3267,24,FALSE),"")</f>
        <v/>
      </c>
      <c r="X342" s="700" t="str">
        <f>IFERROR(VLOOKUP($J342,'WM-AR'!$I$7:$AS$3267,25,FALSE),"")</f>
        <v/>
      </c>
      <c r="Y342" s="700" t="str">
        <f>IFERROR(VLOOKUP($J342,'WM-AR'!$I$7:$AS$3267,26,FALSE),"")</f>
        <v/>
      </c>
      <c r="Z342" s="700" t="str">
        <f>IFERROR(VLOOKUP($J342,'WM-AR'!$I$7:$AS$3267,27,FALSE),"")</f>
        <v/>
      </c>
      <c r="AA342" s="700" t="str">
        <f>IFERROR(VLOOKUP($J342,'WM-AR'!$I$7:$AS$3267,28,FALSE),"")</f>
        <v/>
      </c>
      <c r="AB342" s="700" t="str">
        <f>IFERROR(VLOOKUP($J342,'WM-AR'!$I$7:$AS$3267,29,FALSE),"")</f>
        <v/>
      </c>
      <c r="AC342" s="700" t="str">
        <f>IFERROR(VLOOKUP($J342,'WM-AR'!$I$7:$AS$3267,30,FALSE),"")</f>
        <v/>
      </c>
      <c r="AD342" s="700" t="str">
        <f>IFERROR(VLOOKUP($J342,'WM-AR'!$I$7:$AS$3267,31,FALSE),"")</f>
        <v/>
      </c>
      <c r="AE342" s="700" t="str">
        <f>IFERROR(VLOOKUP($J342,'WM-AR'!$I$7:$AS$3267,32,FALSE),"")</f>
        <v/>
      </c>
      <c r="AF342" s="700" t="str">
        <f>IFERROR(VLOOKUP($J342,'WM-AR'!$I$7:$AS$3267,33,FALSE),"")</f>
        <v/>
      </c>
      <c r="AG342" s="701"/>
      <c r="AH342" s="702"/>
      <c r="AI342" s="702"/>
      <c r="AJ342" s="703"/>
      <c r="AK342" s="703"/>
      <c r="AL342" s="704"/>
      <c r="AM342" s="88" t="str">
        <f>IF(AND(ISTEXT($E342),ISTEXT($B342)),"산출기준 &gt;&gt;  "&amp;_xlfn.XLOOKUP($E342,산출기준!$D:$D,산출기준!$E:$E,"매칭실패"),"")</f>
        <v/>
      </c>
    </row>
    <row r="343" spans="2:39" ht="18">
      <c r="B343" s="705"/>
      <c r="C343" s="706"/>
      <c r="D343" s="787"/>
      <c r="E343" s="708"/>
      <c r="F343" s="688"/>
      <c r="G343" s="709"/>
      <c r="H343" s="710"/>
      <c r="I343" s="711"/>
      <c r="J343" s="712" t="str">
        <f>LEFT(I343,14)</f>
        <v/>
      </c>
      <c r="K343" s="713"/>
      <c r="L343" s="714" t="str">
        <f>IFERROR(VLOOKUP($J343,'WM-AR'!$I$7:$AS$3267,34,FALSE),"")</f>
        <v/>
      </c>
      <c r="M343" s="713" t="str">
        <f>IFERROR(VLOOKUP($J343,'WM-AR'!$I$7:$AS$3267,4,FALSE),"")</f>
        <v/>
      </c>
      <c r="N343" s="713" t="str">
        <f>IFERROR(VLOOKUP($J343,'WM-AR'!$I$7:$AS$3267,6,FALSE),"")</f>
        <v/>
      </c>
      <c r="O343" s="715" t="str">
        <f>IFERROR(VLOOKUP($J343,'WM-AR'!$I$7:$AS$3267,8,FALSE),"")</f>
        <v/>
      </c>
      <c r="P343" s="716" t="str">
        <f>IFERROR(VLOOKUP($J343,'WM-AR'!$I$7:$AS$3267,10,FALSE),"")</f>
        <v/>
      </c>
      <c r="Q343" s="717" t="str">
        <f>IFERROR(VLOOKUP($J343,'WM-AR'!$I$7:$AS$3267,12,FALSE),"")</f>
        <v/>
      </c>
      <c r="R343" s="717" t="str">
        <f>IFERROR(VLOOKUP($J343,'WM-AR'!$I$7:$AS$3267,14,FALSE),"")</f>
        <v/>
      </c>
      <c r="S343" s="717" t="str">
        <f>IFERROR(VLOOKUP($J343,'WM-AR'!$I$7:$AS$3267,16,FALSE),"")</f>
        <v/>
      </c>
      <c r="T343" s="717" t="str">
        <f>IFERROR(VLOOKUP($J343,'WM-AR'!$I$7:$AS$3267,18,FALSE),"")</f>
        <v/>
      </c>
      <c r="U343" s="717" t="str">
        <f>IFERROR(VLOOKUP($J343,'WM-AR'!$I$7:$AS$3267,20,FALSE),"")</f>
        <v/>
      </c>
      <c r="V343" s="717" t="str">
        <f>IFERROR(VLOOKUP($J343,'WM-AR'!$I$7:$AS$3267,22,FALSE),"")</f>
        <v/>
      </c>
      <c r="W343" s="718" t="str">
        <f>IFERROR(VLOOKUP($J343,'WM-AR'!$I$7:$AS$3267,24,FALSE),"")</f>
        <v/>
      </c>
      <c r="X343" s="719" t="str">
        <f>IFERROR(VLOOKUP($J343,'WM-AR'!$I$7:$AS$3267,25,FALSE),"")</f>
        <v/>
      </c>
      <c r="Y343" s="719" t="str">
        <f>IFERROR(VLOOKUP($J343,'WM-AR'!$I$7:$AS$3267,26,FALSE),"")</f>
        <v/>
      </c>
      <c r="Z343" s="719" t="str">
        <f>IFERROR(VLOOKUP($J343,'WM-AR'!$I$7:$AS$3267,27,FALSE),"")</f>
        <v/>
      </c>
      <c r="AA343" s="719" t="str">
        <f>IFERROR(VLOOKUP($J343,'WM-AR'!$I$7:$AS$3267,28,FALSE),"")</f>
        <v/>
      </c>
      <c r="AB343" s="719" t="str">
        <f>IFERROR(VLOOKUP($J343,'WM-AR'!$I$7:$AS$3267,29,FALSE),"")</f>
        <v/>
      </c>
      <c r="AC343" s="719" t="str">
        <f>IFERROR(VLOOKUP($J343,'WM-AR'!$I$7:$AS$3267,30,FALSE),"")</f>
        <v/>
      </c>
      <c r="AD343" s="719" t="str">
        <f>IFERROR(VLOOKUP($J343,'WM-AR'!$I$7:$AS$3267,31,FALSE),"")</f>
        <v/>
      </c>
      <c r="AE343" s="719" t="str">
        <f>IFERROR(VLOOKUP($J343,'WM-AR'!$I$7:$AS$3267,32,FALSE),"")</f>
        <v/>
      </c>
      <c r="AF343" s="719" t="str">
        <f>IFERROR(VLOOKUP($J343,'WM-AR'!$I$7:$AS$3267,33,FALSE),"")</f>
        <v/>
      </c>
      <c r="AG343" s="720"/>
      <c r="AH343" s="721"/>
      <c r="AI343" s="721"/>
      <c r="AJ343" s="722"/>
      <c r="AK343" s="722"/>
      <c r="AL343" s="723"/>
      <c r="AM343" s="88" t="str">
        <f>IF(AND(ISTEXT($E343),ISTEXT($B343)),"산출기준 &gt;&gt;  "&amp;_xlfn.XLOOKUP($E343,산출기준!$D:$D,산출기준!$E:$E,"매칭실패"),"")</f>
        <v/>
      </c>
    </row>
    <row r="344" spans="2:39" ht="18">
      <c r="B344" s="724"/>
      <c r="C344" s="725"/>
      <c r="D344" s="726"/>
      <c r="E344" s="727"/>
      <c r="F344" s="728"/>
      <c r="G344" s="729"/>
      <c r="H344" s="730"/>
      <c r="I344" s="731"/>
      <c r="J344" s="732" t="str">
        <f>LEFT(I344,14)</f>
        <v/>
      </c>
      <c r="K344" s="733"/>
      <c r="L344" s="734" t="str">
        <f>IFERROR(VLOOKUP($J344,'WM-AR'!$I$7:$AS$3267,34,FALSE),"")</f>
        <v/>
      </c>
      <c r="M344" s="733" t="str">
        <f>IFERROR(VLOOKUP($J344,'WM-AR'!$I$7:$AS$3267,4,FALSE),"")</f>
        <v/>
      </c>
      <c r="N344" s="733" t="str">
        <f>IFERROR(VLOOKUP($J344,'WM-AR'!$I$7:$AS$3267,6,FALSE),"")</f>
        <v/>
      </c>
      <c r="O344" s="735" t="str">
        <f>IFERROR(VLOOKUP($J344,'WM-AR'!$I$7:$AS$3267,8,FALSE),"")</f>
        <v/>
      </c>
      <c r="P344" s="736" t="str">
        <f>IFERROR(VLOOKUP($J344,'WM-AR'!$I$7:$AS$3267,10,FALSE),"")</f>
        <v/>
      </c>
      <c r="Q344" s="737" t="str">
        <f>IFERROR(VLOOKUP($J344,'WM-AR'!$I$7:$AS$3267,12,FALSE),"")</f>
        <v/>
      </c>
      <c r="R344" s="737" t="str">
        <f>IFERROR(VLOOKUP($J344,'WM-AR'!$I$7:$AS$3267,14,FALSE),"")</f>
        <v/>
      </c>
      <c r="S344" s="737" t="str">
        <f>IFERROR(VLOOKUP($J344,'WM-AR'!$I$7:$AS$3267,16,FALSE),"")</f>
        <v/>
      </c>
      <c r="T344" s="737" t="str">
        <f>IFERROR(VLOOKUP($J344,'WM-AR'!$I$7:$AS$3267,18,FALSE),"")</f>
        <v/>
      </c>
      <c r="U344" s="737" t="str">
        <f>IFERROR(VLOOKUP($J344,'WM-AR'!$I$7:$AS$3267,20,FALSE),"")</f>
        <v/>
      </c>
      <c r="V344" s="737" t="str">
        <f>IFERROR(VLOOKUP($J344,'WM-AR'!$I$7:$AS$3267,22,FALSE),"")</f>
        <v/>
      </c>
      <c r="W344" s="738" t="str">
        <f>IFERROR(VLOOKUP($J344,'WM-AR'!$I$7:$AS$3267,24,FALSE),"")</f>
        <v/>
      </c>
      <c r="X344" s="739" t="str">
        <f>IFERROR(VLOOKUP($J344,'WM-AR'!$I$7:$AS$3267,25,FALSE),"")</f>
        <v/>
      </c>
      <c r="Y344" s="739" t="str">
        <f>IFERROR(VLOOKUP($J344,'WM-AR'!$I$7:$AS$3267,26,FALSE),"")</f>
        <v/>
      </c>
      <c r="Z344" s="739" t="str">
        <f>IFERROR(VLOOKUP($J344,'WM-AR'!$I$7:$AS$3267,27,FALSE),"")</f>
        <v/>
      </c>
      <c r="AA344" s="739" t="str">
        <f>IFERROR(VLOOKUP($J344,'WM-AR'!$I$7:$AS$3267,28,FALSE),"")</f>
        <v/>
      </c>
      <c r="AB344" s="739" t="str">
        <f>IFERROR(VLOOKUP($J344,'WM-AR'!$I$7:$AS$3267,29,FALSE),"")</f>
        <v/>
      </c>
      <c r="AC344" s="739" t="str">
        <f>IFERROR(VLOOKUP($J344,'WM-AR'!$I$7:$AS$3267,30,FALSE),"")</f>
        <v/>
      </c>
      <c r="AD344" s="739" t="str">
        <f>IFERROR(VLOOKUP($J344,'WM-AR'!$I$7:$AS$3267,31,FALSE),"")</f>
        <v/>
      </c>
      <c r="AE344" s="739" t="str">
        <f>IFERROR(VLOOKUP($J344,'WM-AR'!$I$7:$AS$3267,32,FALSE),"")</f>
        <v/>
      </c>
      <c r="AF344" s="739" t="str">
        <f>IFERROR(VLOOKUP($J344,'WM-AR'!$I$7:$AS$3267,33,FALSE),"")</f>
        <v/>
      </c>
      <c r="AG344" s="740"/>
      <c r="AH344" s="741"/>
      <c r="AI344" s="741"/>
      <c r="AJ344" s="742"/>
      <c r="AK344" s="742"/>
      <c r="AL344" s="743"/>
      <c r="AM344" s="88" t="str">
        <f>IF(AND(ISTEXT($E344),ISTEXT($B344)),"산출기준 &gt;&gt;  "&amp;_xlfn.XLOOKUP($E344,산출기준!$D:$D,산출기준!$E:$E,"매칭실패"),"")</f>
        <v/>
      </c>
    </row>
    <row r="345" spans="2:39" outlineLevel="1">
      <c r="B345" s="744"/>
      <c r="C345" s="745"/>
      <c r="D345" s="746"/>
      <c r="E345" s="747" t="s">
        <v>2661</v>
      </c>
      <c r="F345" s="745" t="s">
        <v>2596</v>
      </c>
      <c r="G345" s="748" t="str">
        <f>VLOOKUP(E345,'참조용_Int Finish_Style-WM_DB'!$C$5:$D$133,2,FALSE)</f>
        <v xml:space="preserve"> | A04AM080-00001 |  | </v>
      </c>
      <c r="H345" s="749"/>
      <c r="I345" s="750"/>
      <c r="J345" s="751"/>
      <c r="K345" s="752"/>
      <c r="L345" s="752"/>
      <c r="M345" s="752"/>
      <c r="N345" s="752"/>
      <c r="O345" s="752"/>
      <c r="P345" s="752"/>
      <c r="Q345" s="752"/>
      <c r="R345" s="752"/>
      <c r="S345" s="752"/>
      <c r="T345" s="752"/>
      <c r="U345" s="752"/>
      <c r="V345" s="752"/>
      <c r="W345" s="752"/>
      <c r="X345" s="752"/>
      <c r="Y345" s="752"/>
      <c r="Z345" s="752"/>
      <c r="AA345" s="752"/>
      <c r="AB345" s="752"/>
      <c r="AC345" s="752"/>
      <c r="AD345" s="752"/>
      <c r="AE345" s="752"/>
      <c r="AF345" s="753"/>
      <c r="AG345" s="754"/>
      <c r="AH345" s="755"/>
      <c r="AI345" s="755"/>
      <c r="AJ345" s="753"/>
      <c r="AK345" s="756"/>
      <c r="AL345" s="757"/>
      <c r="AM345" s="88" t="str">
        <f>IF(AND(ISTEXT($E345),ISTEXT($B345)),"산출기준 &gt;&gt;  "&amp;_xlfn.XLOOKUP($E345,산출기준!$D:$D,산출기준!$E:$E,"매칭실패"),"")</f>
        <v/>
      </c>
    </row>
    <row r="346" spans="2:39" ht="33" customHeight="1" outlineLevel="1">
      <c r="B346" s="758"/>
      <c r="C346" s="759"/>
      <c r="D346" s="760"/>
      <c r="E346" s="761"/>
      <c r="F346" s="762"/>
      <c r="G346" s="759" t="str">
        <f>IF(IF(O346=0,"",O346)&amp;" | "&amp;IF(P346=0,"",P346)&amp;" | "&amp;IF(R346=0,"",R346)&amp;" | "&amp;IF(S346=0,"",S346)=" |  |  | ","",IF(O346=0,"",O346)&amp;" | "&amp;IF(P346=0,"",P346)&amp;" | "&amp;IF(R346=0,"",R346)&amp;" | "&amp;IF(S346=0,"",S346))</f>
        <v xml:space="preserve">Floor Painting | Acrylic Emulsion Paint |  | </v>
      </c>
      <c r="H346" s="763" t="str" cm="1">
        <f t="array" ref="H346">_xlfn.TEXTSPLIT(G345,," | ",TRUE)</f>
        <v>A04AM080-00001</v>
      </c>
      <c r="I346" s="764" t="str">
        <f>IF(_xlfn.XLOOKUP(H346,'WM-AR'!I:I,'WM-AR'!F:F,"")=0,"",_xlfn.XLOOKUP(H346,'WM-AR'!I:I,'WM-AR'!F:F,""))</f>
        <v xml:space="preserve">A04AM080-00001 Finishing Work Painting Work Floor Painting Acrylic Emulsion Paint       </v>
      </c>
      <c r="J346" s="765" t="str">
        <f>LEFT(I346,14)</f>
        <v>A04AM080-00001</v>
      </c>
      <c r="K346" s="766"/>
      <c r="L346" s="766" t="str">
        <f>IFERROR(VLOOKUP($J346,'WM-AR'!$I$7:$AS$3267,34,FALSE),"")</f>
        <v>M2</v>
      </c>
      <c r="M346" s="766" t="str">
        <f>IFERROR(VLOOKUP($J346,'WM-AR'!$I$7:$AS$3267,4,FALSE),"")</f>
        <v>Finishing Work</v>
      </c>
      <c r="N346" s="766" t="str">
        <f>IFERROR(VLOOKUP($J346,'WM-AR'!$I$7:$AS$3267,6,FALSE),"")</f>
        <v>Painting Work</v>
      </c>
      <c r="O346" s="766" t="str">
        <f>IFERROR(VLOOKUP($J346,'WM-AR'!$I$7:$AS$3267,8,FALSE),"")</f>
        <v>Floor Painting</v>
      </c>
      <c r="P346" s="766" t="str">
        <f>IFERROR(VLOOKUP($J346,'WM-AR'!$I$7:$AS$3267,10,FALSE),"")</f>
        <v>Acrylic Emulsion Paint</v>
      </c>
      <c r="Q346" s="766">
        <f>IFERROR(VLOOKUP($J346,'WM-AR'!$I$7:$AS$3267,12,FALSE),"")</f>
        <v>0</v>
      </c>
      <c r="R346" s="766">
        <f>IFERROR(VLOOKUP($J346,'WM-AR'!$I$7:$AS$3267,14,FALSE),"")</f>
        <v>0</v>
      </c>
      <c r="S346" s="766">
        <f>IFERROR(VLOOKUP($J346,'WM-AR'!$I$7:$AS$3267,16,FALSE),"")</f>
        <v>0</v>
      </c>
      <c r="T346" s="766">
        <f>IFERROR(VLOOKUP($J346,'WM-AR'!$I$7:$AS$3267,18,FALSE),"")</f>
        <v>0</v>
      </c>
      <c r="U346" s="766" t="str">
        <f>IFERROR(VLOOKUP($J346,'WM-AR'!$I$7:$AS$3267,20,FALSE),"")</f>
        <v/>
      </c>
      <c r="V346" s="766">
        <f>IFERROR(VLOOKUP($J346,'WM-AR'!$I$7:$AS$3267,22,FALSE),"")</f>
        <v>0</v>
      </c>
      <c r="W346" s="766" t="str">
        <f>IFERROR(VLOOKUP($J346,'WM-AR'!$I$7:$AS$3267,24,FALSE),"")</f>
        <v/>
      </c>
      <c r="X346" s="766">
        <f>IFERROR(VLOOKUP($J346,'WM-AR'!$I$7:$AS$3267,25,FALSE),"")</f>
        <v>0</v>
      </c>
      <c r="Y346" s="766" t="str">
        <f>IFERROR(VLOOKUP($J346,'WM-AR'!$I$7:$AS$3267,26,FALSE),"")</f>
        <v/>
      </c>
      <c r="Z346" s="766">
        <f>IFERROR(VLOOKUP($J346,'WM-AR'!$I$7:$AS$3267,27,FALSE),"")</f>
        <v>0</v>
      </c>
      <c r="AA346" s="766">
        <f>IFERROR(VLOOKUP($J346,'WM-AR'!$I$7:$AS$3267,28,FALSE),"")</f>
        <v>0</v>
      </c>
      <c r="AB346" s="766">
        <f>IFERROR(VLOOKUP($J346,'WM-AR'!$I$7:$AS$3267,29,FALSE),"")</f>
        <v>0</v>
      </c>
      <c r="AC346" s="766">
        <f>IFERROR(VLOOKUP($J346,'WM-AR'!$I$7:$AS$3267,30,FALSE),"")</f>
        <v>0</v>
      </c>
      <c r="AD346" s="766">
        <f>IFERROR(VLOOKUP($J346,'WM-AR'!$I$7:$AS$3267,31,FALSE),"")</f>
        <v>0</v>
      </c>
      <c r="AE346" s="766">
        <f>IFERROR(VLOOKUP($J346,'WM-AR'!$I$7:$AS$3267,32,FALSE),"")</f>
        <v>0</v>
      </c>
      <c r="AF346" s="766" t="str">
        <f>IFERROR(VLOOKUP($J346,'WM-AR'!$I$7:$AS$3267,33,FALSE),"")</f>
        <v/>
      </c>
      <c r="AG346" s="767"/>
      <c r="AH346" s="768" t="s">
        <v>1815</v>
      </c>
      <c r="AI346" s="768" t="s">
        <v>1815</v>
      </c>
      <c r="AJ346" s="769"/>
      <c r="AK346" s="769" t="str">
        <f>L346</f>
        <v>M2</v>
      </c>
      <c r="AL346" s="770"/>
      <c r="AM346" s="88" t="str">
        <f>IF(AND(ISTEXT($E346),ISTEXT($B346)),"산출기준 &gt;&gt;  "&amp;_xlfn.XLOOKUP($E346,산출기준!$D:$D,산출기준!$E:$E,"매칭실패"),"")</f>
        <v/>
      </c>
    </row>
    <row r="347" spans="2:39" ht="33" customHeight="1" outlineLevel="1">
      <c r="B347" s="758"/>
      <c r="C347" s="759"/>
      <c r="D347" s="760"/>
      <c r="E347" s="761"/>
      <c r="F347" s="762"/>
      <c r="G347" s="759" t="str">
        <f t="shared" ref="G347:G349" si="110">IF(IF(O347=0,"",O347)&amp;" | "&amp;IF(P347=0,"",P347)&amp;" | "&amp;IF(R347=0,"",R347)&amp;" | "&amp;IF(S347=0,"",S347)=" |  |  | ","",IF(O347=0,"",O347)&amp;" | "&amp;IF(P347=0,"",P347)&amp;" | "&amp;IF(R347=0,"",R347)&amp;" | "&amp;IF(S347=0,"",S347))</f>
        <v/>
      </c>
      <c r="H347" s="763"/>
      <c r="I347" s="764" t="str">
        <f>IF(_xlfn.XLOOKUP(H347,'WM-AR'!I:I,'WM-AR'!F:F,"")=0,"",_xlfn.XLOOKUP(H347,'WM-AR'!I:I,'WM-AR'!F:F,""))</f>
        <v/>
      </c>
      <c r="J347" s="765" t="str">
        <f t="shared" ref="J347:J349" si="111">LEFT(I347,14)</f>
        <v/>
      </c>
      <c r="K347" s="766"/>
      <c r="L347" s="766" t="str">
        <f>IFERROR(VLOOKUP($J347,'WM-AR'!$I$7:$AS$3267,34,FALSE),"")</f>
        <v/>
      </c>
      <c r="M347" s="766" t="str">
        <f>IFERROR(VLOOKUP($J347,'WM-AR'!$I$7:$AS$3267,4,FALSE),"")</f>
        <v/>
      </c>
      <c r="N347" s="766" t="str">
        <f>IFERROR(VLOOKUP($J347,'WM-AR'!$I$7:$AS$3267,6,FALSE),"")</f>
        <v/>
      </c>
      <c r="O347" s="766" t="str">
        <f>IFERROR(VLOOKUP($J347,'WM-AR'!$I$7:$AS$3267,8,FALSE),"")</f>
        <v/>
      </c>
      <c r="P347" s="766" t="str">
        <f>IFERROR(VLOOKUP($J347,'WM-AR'!$I$7:$AS$3267,10,FALSE),"")</f>
        <v/>
      </c>
      <c r="Q347" s="766" t="str">
        <f>IFERROR(VLOOKUP($J347,'WM-AR'!$I$7:$AS$3267,12,FALSE),"")</f>
        <v/>
      </c>
      <c r="R347" s="766" t="str">
        <f>IFERROR(VLOOKUP($J347,'WM-AR'!$I$7:$AS$3267,14,FALSE),"")</f>
        <v/>
      </c>
      <c r="S347" s="766" t="str">
        <f>IFERROR(VLOOKUP($J347,'WM-AR'!$I$7:$AS$3267,16,FALSE),"")</f>
        <v/>
      </c>
      <c r="T347" s="766" t="str">
        <f>IFERROR(VLOOKUP($J347,'WM-AR'!$I$7:$AS$3267,18,FALSE),"")</f>
        <v/>
      </c>
      <c r="U347" s="766" t="str">
        <f>IFERROR(VLOOKUP($J347,'WM-AR'!$I$7:$AS$3267,20,FALSE),"")</f>
        <v/>
      </c>
      <c r="V347" s="766" t="str">
        <f>IFERROR(VLOOKUP($J347,'WM-AR'!$I$7:$AS$3267,22,FALSE),"")</f>
        <v/>
      </c>
      <c r="W347" s="766" t="str">
        <f>IFERROR(VLOOKUP($J347,'WM-AR'!$I$7:$AS$3267,24,FALSE),"")</f>
        <v/>
      </c>
      <c r="X347" s="766" t="str">
        <f>IFERROR(VLOOKUP($J347,'WM-AR'!$I$7:$AS$3267,25,FALSE),"")</f>
        <v/>
      </c>
      <c r="Y347" s="766" t="str">
        <f>IFERROR(VLOOKUP($J347,'WM-AR'!$I$7:$AS$3267,26,FALSE),"")</f>
        <v/>
      </c>
      <c r="Z347" s="766" t="str">
        <f>IFERROR(VLOOKUP($J347,'WM-AR'!$I$7:$AS$3267,27,FALSE),"")</f>
        <v/>
      </c>
      <c r="AA347" s="766" t="str">
        <f>IFERROR(VLOOKUP($J347,'WM-AR'!$I$7:$AS$3267,28,FALSE),"")</f>
        <v/>
      </c>
      <c r="AB347" s="766" t="str">
        <f>IFERROR(VLOOKUP($J347,'WM-AR'!$I$7:$AS$3267,29,FALSE),"")</f>
        <v/>
      </c>
      <c r="AC347" s="766" t="str">
        <f>IFERROR(VLOOKUP($J347,'WM-AR'!$I$7:$AS$3267,30,FALSE),"")</f>
        <v/>
      </c>
      <c r="AD347" s="766" t="str">
        <f>IFERROR(VLOOKUP($J347,'WM-AR'!$I$7:$AS$3267,31,FALSE),"")</f>
        <v/>
      </c>
      <c r="AE347" s="766" t="str">
        <f>IFERROR(VLOOKUP($J347,'WM-AR'!$I$7:$AS$3267,32,FALSE),"")</f>
        <v/>
      </c>
      <c r="AF347" s="766" t="str">
        <f>IFERROR(VLOOKUP($J347,'WM-AR'!$I$7:$AS$3267,33,FALSE),"")</f>
        <v/>
      </c>
      <c r="AG347" s="767"/>
      <c r="AH347" s="768" t="s">
        <v>1815</v>
      </c>
      <c r="AI347" s="768" t="s">
        <v>1815</v>
      </c>
      <c r="AJ347" s="769"/>
      <c r="AK347" s="769" t="str">
        <f>L347</f>
        <v/>
      </c>
      <c r="AL347" s="770"/>
      <c r="AM347" s="88" t="str">
        <f>IF(AND(ISTEXT($E347),ISTEXT($B347)),"산출기준 &gt;&gt;  "&amp;_xlfn.XLOOKUP($E347,산출기준!$D:$D,산출기준!$E:$E,"매칭실패"),"")</f>
        <v/>
      </c>
    </row>
    <row r="348" spans="2:39" ht="33" customHeight="1" outlineLevel="1">
      <c r="B348" s="758"/>
      <c r="C348" s="759"/>
      <c r="D348" s="760"/>
      <c r="E348" s="761"/>
      <c r="F348" s="762"/>
      <c r="G348" s="759" t="str">
        <f t="shared" si="110"/>
        <v/>
      </c>
      <c r="H348" s="763"/>
      <c r="I348" s="764" t="str">
        <f>IF(_xlfn.XLOOKUP(H348,'WM-AR'!I:I,'WM-AR'!F:F,"")=0,"",_xlfn.XLOOKUP(H348,'WM-AR'!I:I,'WM-AR'!F:F,""))</f>
        <v/>
      </c>
      <c r="J348" s="765" t="str">
        <f t="shared" si="111"/>
        <v/>
      </c>
      <c r="K348" s="766"/>
      <c r="L348" s="766" t="str">
        <f>IFERROR(VLOOKUP($J348,'WM-AR'!$I$7:$AS$3267,34,FALSE),"")</f>
        <v/>
      </c>
      <c r="M348" s="766" t="str">
        <f>IFERROR(VLOOKUP($J348,'WM-AR'!$I$7:$AS$3267,4,FALSE),"")</f>
        <v/>
      </c>
      <c r="N348" s="766" t="str">
        <f>IFERROR(VLOOKUP($J348,'WM-AR'!$I$7:$AS$3267,6,FALSE),"")</f>
        <v/>
      </c>
      <c r="O348" s="766" t="str">
        <f>IFERROR(VLOOKUP($J348,'WM-AR'!$I$7:$AS$3267,8,FALSE),"")</f>
        <v/>
      </c>
      <c r="P348" s="766" t="str">
        <f>IFERROR(VLOOKUP($J348,'WM-AR'!$I$7:$AS$3267,10,FALSE),"")</f>
        <v/>
      </c>
      <c r="Q348" s="766" t="str">
        <f>IFERROR(VLOOKUP($J348,'WM-AR'!$I$7:$AS$3267,12,FALSE),"")</f>
        <v/>
      </c>
      <c r="R348" s="766" t="str">
        <f>IFERROR(VLOOKUP($J348,'WM-AR'!$I$7:$AS$3267,14,FALSE),"")</f>
        <v/>
      </c>
      <c r="S348" s="766" t="str">
        <f>IFERROR(VLOOKUP($J348,'WM-AR'!$I$7:$AS$3267,16,FALSE),"")</f>
        <v/>
      </c>
      <c r="T348" s="766" t="str">
        <f>IFERROR(VLOOKUP($J348,'WM-AR'!$I$7:$AS$3267,18,FALSE),"")</f>
        <v/>
      </c>
      <c r="U348" s="766" t="str">
        <f>IFERROR(VLOOKUP($J348,'WM-AR'!$I$7:$AS$3267,20,FALSE),"")</f>
        <v/>
      </c>
      <c r="V348" s="766" t="str">
        <f>IFERROR(VLOOKUP($J348,'WM-AR'!$I$7:$AS$3267,22,FALSE),"")</f>
        <v/>
      </c>
      <c r="W348" s="766" t="str">
        <f>IFERROR(VLOOKUP($J348,'WM-AR'!$I$7:$AS$3267,24,FALSE),"")</f>
        <v/>
      </c>
      <c r="X348" s="766" t="str">
        <f>IFERROR(VLOOKUP($J348,'WM-AR'!$I$7:$AS$3267,25,FALSE),"")</f>
        <v/>
      </c>
      <c r="Y348" s="766" t="str">
        <f>IFERROR(VLOOKUP($J348,'WM-AR'!$I$7:$AS$3267,26,FALSE),"")</f>
        <v/>
      </c>
      <c r="Z348" s="766" t="str">
        <f>IFERROR(VLOOKUP($J348,'WM-AR'!$I$7:$AS$3267,27,FALSE),"")</f>
        <v/>
      </c>
      <c r="AA348" s="766" t="str">
        <f>IFERROR(VLOOKUP($J348,'WM-AR'!$I$7:$AS$3267,28,FALSE),"")</f>
        <v/>
      </c>
      <c r="AB348" s="766" t="str">
        <f>IFERROR(VLOOKUP($J348,'WM-AR'!$I$7:$AS$3267,29,FALSE),"")</f>
        <v/>
      </c>
      <c r="AC348" s="766" t="str">
        <f>IFERROR(VLOOKUP($J348,'WM-AR'!$I$7:$AS$3267,30,FALSE),"")</f>
        <v/>
      </c>
      <c r="AD348" s="766" t="str">
        <f>IFERROR(VLOOKUP($J348,'WM-AR'!$I$7:$AS$3267,31,FALSE),"")</f>
        <v/>
      </c>
      <c r="AE348" s="766" t="str">
        <f>IFERROR(VLOOKUP($J348,'WM-AR'!$I$7:$AS$3267,32,FALSE),"")</f>
        <v/>
      </c>
      <c r="AF348" s="766" t="str">
        <f>IFERROR(VLOOKUP($J348,'WM-AR'!$I$7:$AS$3267,33,FALSE),"")</f>
        <v/>
      </c>
      <c r="AG348" s="767"/>
      <c r="AH348" s="768" t="s">
        <v>1815</v>
      </c>
      <c r="AI348" s="768" t="s">
        <v>1815</v>
      </c>
      <c r="AJ348" s="769"/>
      <c r="AK348" s="769" t="str">
        <f>L348</f>
        <v/>
      </c>
      <c r="AL348" s="770"/>
      <c r="AM348" s="88" t="str">
        <f>IF(AND(ISTEXT($E348),ISTEXT($B348)),"산출기준 &gt;&gt;  "&amp;_xlfn.XLOOKUP($E348,산출기준!$D:$D,산출기준!$E:$E,"매칭실패"),"")</f>
        <v/>
      </c>
    </row>
    <row r="349" spans="2:39" s="600" customFormat="1" ht="33" customHeight="1" outlineLevel="1">
      <c r="B349" s="774"/>
      <c r="C349" s="760"/>
      <c r="D349" s="760"/>
      <c r="E349" s="777"/>
      <c r="F349" s="778"/>
      <c r="G349" s="760" t="str">
        <f t="shared" si="110"/>
        <v/>
      </c>
      <c r="H349" s="760"/>
      <c r="I349" s="779"/>
      <c r="J349" s="780" t="str">
        <f t="shared" si="111"/>
        <v/>
      </c>
      <c r="K349" s="781"/>
      <c r="L349" s="781" t="str">
        <f>IFERROR(VLOOKUP($J349,'WM-AR'!$I$7:$AS$3267,34,FALSE),"")</f>
        <v/>
      </c>
      <c r="M349" s="781" t="str">
        <f>IFERROR(VLOOKUP($J349,'WM-AR'!$I$7:$AS$3267,4,FALSE),"")</f>
        <v/>
      </c>
      <c r="N349" s="781" t="str">
        <f>IFERROR(VLOOKUP($J349,'WM-AR'!$I$7:$AS$3267,6,FALSE),"")</f>
        <v/>
      </c>
      <c r="O349" s="781" t="str">
        <f>IFERROR(VLOOKUP($J349,'WM-AR'!$I$7:$AS$3267,8,FALSE),"")</f>
        <v/>
      </c>
      <c r="P349" s="781" t="str">
        <f>IFERROR(VLOOKUP($J349,'WM-AR'!$I$7:$AS$3267,10,FALSE),"")</f>
        <v/>
      </c>
      <c r="Q349" s="781" t="str">
        <f>IFERROR(VLOOKUP($J349,'WM-AR'!$I$7:$AS$3267,12,FALSE),"")</f>
        <v/>
      </c>
      <c r="R349" s="781" t="str">
        <f>IFERROR(VLOOKUP($J349,'WM-AR'!$I$7:$AS$3267,14,FALSE),"")</f>
        <v/>
      </c>
      <c r="S349" s="781" t="str">
        <f>IFERROR(VLOOKUP($J349,'WM-AR'!$I$7:$AS$3267,16,FALSE),"")</f>
        <v/>
      </c>
      <c r="T349" s="781" t="str">
        <f>IFERROR(VLOOKUP($J349,'WM-AR'!$I$7:$AS$3267,18,FALSE),"")</f>
        <v/>
      </c>
      <c r="U349" s="781" t="str">
        <f>IFERROR(VLOOKUP($J349,'WM-AR'!$I$7:$AS$3267,20,FALSE),"")</f>
        <v/>
      </c>
      <c r="V349" s="781" t="str">
        <f>IFERROR(VLOOKUP($J349,'WM-AR'!$I$7:$AS$3267,22,FALSE),"")</f>
        <v/>
      </c>
      <c r="W349" s="781" t="str">
        <f>IFERROR(VLOOKUP($J349,'WM-AR'!$I$7:$AS$3267,24,FALSE),"")</f>
        <v/>
      </c>
      <c r="X349" s="781" t="str">
        <f>IFERROR(VLOOKUP($J349,'WM-AR'!$I$7:$AS$3267,25,FALSE),"")</f>
        <v/>
      </c>
      <c r="Y349" s="781" t="str">
        <f>IFERROR(VLOOKUP($J349,'WM-AR'!$I$7:$AS$3267,26,FALSE),"")</f>
        <v/>
      </c>
      <c r="Z349" s="781" t="str">
        <f>IFERROR(VLOOKUP($J349,'WM-AR'!$I$7:$AS$3267,27,FALSE),"")</f>
        <v/>
      </c>
      <c r="AA349" s="781" t="str">
        <f>IFERROR(VLOOKUP($J349,'WM-AR'!$I$7:$AS$3267,28,FALSE),"")</f>
        <v/>
      </c>
      <c r="AB349" s="781" t="str">
        <f>IFERROR(VLOOKUP($J349,'WM-AR'!$I$7:$AS$3267,29,FALSE),"")</f>
        <v/>
      </c>
      <c r="AC349" s="781" t="str">
        <f>IFERROR(VLOOKUP($J349,'WM-AR'!$I$7:$AS$3267,30,FALSE),"")</f>
        <v/>
      </c>
      <c r="AD349" s="781" t="str">
        <f>IFERROR(VLOOKUP($J349,'WM-AR'!$I$7:$AS$3267,31,FALSE),"")</f>
        <v/>
      </c>
      <c r="AE349" s="781" t="str">
        <f>IFERROR(VLOOKUP($J349,'WM-AR'!$I$7:$AS$3267,32,FALSE),"")</f>
        <v/>
      </c>
      <c r="AF349" s="781" t="str">
        <f>IFERROR(VLOOKUP($J349,'WM-AR'!$I$7:$AS$3267,33,FALSE),"")</f>
        <v/>
      </c>
      <c r="AG349" s="767"/>
      <c r="AH349" s="768" t="s">
        <v>1815</v>
      </c>
      <c r="AI349" s="768" t="s">
        <v>1815</v>
      </c>
      <c r="AJ349" s="782"/>
      <c r="AK349" s="782" t="str">
        <f>L349</f>
        <v/>
      </c>
      <c r="AL349" s="779"/>
      <c r="AM349" s="600" t="str">
        <f>IF(AND(ISTEXT($E349),ISTEXT($B349)),"산출기준 &gt;&gt;  "&amp;_xlfn.XLOOKUP($E349,산출기준!$D:$D,산출기준!$E:$E,"매칭실패"),"")</f>
        <v/>
      </c>
    </row>
    <row r="350" spans="2:39" outlineLevel="1">
      <c r="B350" s="744"/>
      <c r="C350" s="745"/>
      <c r="D350" s="746"/>
      <c r="E350" s="747" t="s">
        <v>2662</v>
      </c>
      <c r="F350" s="745" t="s">
        <v>2599</v>
      </c>
      <c r="G350" s="748" t="str">
        <f>VLOOKUP(E350,'참조용_Int Finish_Style-WM_DB'!$C$5:$D$133,2,FALSE)</f>
        <v xml:space="preserve"> | A04AM081-00001 |  | </v>
      </c>
      <c r="H350" s="749"/>
      <c r="I350" s="750"/>
      <c r="J350" s="751"/>
      <c r="K350" s="752"/>
      <c r="L350" s="752"/>
      <c r="M350" s="752"/>
      <c r="N350" s="752"/>
      <c r="O350" s="752"/>
      <c r="P350" s="752"/>
      <c r="Q350" s="752"/>
      <c r="R350" s="752"/>
      <c r="S350" s="752"/>
      <c r="T350" s="752"/>
      <c r="U350" s="752"/>
      <c r="V350" s="752"/>
      <c r="W350" s="752"/>
      <c r="X350" s="752"/>
      <c r="Y350" s="752"/>
      <c r="Z350" s="752"/>
      <c r="AA350" s="752"/>
      <c r="AB350" s="752"/>
      <c r="AC350" s="752"/>
      <c r="AD350" s="752"/>
      <c r="AE350" s="752"/>
      <c r="AF350" s="753"/>
      <c r="AG350" s="754"/>
      <c r="AH350" s="755"/>
      <c r="AI350" s="755"/>
      <c r="AJ350" s="753"/>
      <c r="AK350" s="756"/>
      <c r="AL350" s="771"/>
      <c r="AM350" s="88" t="str">
        <f>IF(AND(ISTEXT($E350),ISTEXT($B350)),"산출기준 &gt;&gt;  "&amp;_xlfn.XLOOKUP($E350,산출기준!$D:$D,산출기준!$E:$E,"매칭실패"),"")</f>
        <v/>
      </c>
    </row>
    <row r="351" spans="2:39" ht="33" customHeight="1" outlineLevel="1">
      <c r="B351" s="772"/>
      <c r="C351" s="773"/>
      <c r="D351" s="774"/>
      <c r="E351" s="761"/>
      <c r="F351" s="775"/>
      <c r="G351" s="759" t="str">
        <f>IF(IF(O351=0,"",O351)&amp;" | "&amp;IF(P351=0,"",P351)&amp;" | "&amp;IF(R351=0,"",R351)&amp;" | "&amp;IF(S351=0,"",S351)=" |  |  | ","",IF(O351=0,"",O351)&amp;" | "&amp;IF(P351=0,"",P351)&amp;" | "&amp;IF(R351=0,"",R351)&amp;" | "&amp;IF(S351=0,"",S351))</f>
        <v xml:space="preserve">Skirt Painting | Acrylic Emulsion Paint |  | </v>
      </c>
      <c r="H351" s="763" t="str" cm="1">
        <f t="array" ref="H351">_xlfn.TEXTSPLIT(G350,," | ",TRUE)</f>
        <v>A04AM081-00001</v>
      </c>
      <c r="I351" s="764" t="str">
        <f>IF(_xlfn.XLOOKUP(H351,'WM-AR'!I:I,'WM-AR'!F:F,"")=0,"",_xlfn.XLOOKUP(H351,'WM-AR'!I:I,'WM-AR'!F:F,""))</f>
        <v>A04AM081-00001 Finishing Work Painting Work Skirt Painting Acrylic Emulsion Paint       H&lt;150mm</v>
      </c>
      <c r="J351" s="765" t="str">
        <f>LEFT(I351,14)</f>
        <v>A04AM081-00001</v>
      </c>
      <c r="K351" s="766"/>
      <c r="L351" s="766" t="str">
        <f>IFERROR(VLOOKUP($J351,'WM-AR'!$I$7:$AS$3267,34,FALSE),"")</f>
        <v>M</v>
      </c>
      <c r="M351" s="766" t="str">
        <f>IFERROR(VLOOKUP($J351,'WM-AR'!$I$7:$AS$3267,4,FALSE),"")</f>
        <v>Finishing Work</v>
      </c>
      <c r="N351" s="766" t="str">
        <f>IFERROR(VLOOKUP($J351,'WM-AR'!$I$7:$AS$3267,6,FALSE),"")</f>
        <v>Painting Work</v>
      </c>
      <c r="O351" s="766" t="str">
        <f>IFERROR(VLOOKUP($J351,'WM-AR'!$I$7:$AS$3267,8,FALSE),"")</f>
        <v>Skirt Painting</v>
      </c>
      <c r="P351" s="766" t="str">
        <f>IFERROR(VLOOKUP($J351,'WM-AR'!$I$7:$AS$3267,10,FALSE),"")</f>
        <v>Acrylic Emulsion Paint</v>
      </c>
      <c r="Q351" s="766">
        <f>IFERROR(VLOOKUP($J351,'WM-AR'!$I$7:$AS$3267,12,FALSE),"")</f>
        <v>0</v>
      </c>
      <c r="R351" s="766">
        <f>IFERROR(VLOOKUP($J351,'WM-AR'!$I$7:$AS$3267,14,FALSE),"")</f>
        <v>0</v>
      </c>
      <c r="S351" s="766">
        <f>IFERROR(VLOOKUP($J351,'WM-AR'!$I$7:$AS$3267,16,FALSE),"")</f>
        <v>0</v>
      </c>
      <c r="T351" s="766">
        <f>IFERROR(VLOOKUP($J351,'WM-AR'!$I$7:$AS$3267,18,FALSE),"")</f>
        <v>0</v>
      </c>
      <c r="U351" s="766" t="str">
        <f>IFERROR(VLOOKUP($J351,'WM-AR'!$I$7:$AS$3267,20,FALSE),"")</f>
        <v/>
      </c>
      <c r="V351" s="766">
        <f>IFERROR(VLOOKUP($J351,'WM-AR'!$I$7:$AS$3267,22,FALSE),"")</f>
        <v>0</v>
      </c>
      <c r="W351" s="766" t="str">
        <f>IFERROR(VLOOKUP($J351,'WM-AR'!$I$7:$AS$3267,24,FALSE),"")</f>
        <v>H&lt;150mm</v>
      </c>
      <c r="X351" s="766">
        <f>IFERROR(VLOOKUP($J351,'WM-AR'!$I$7:$AS$3267,25,FALSE),"")</f>
        <v>0</v>
      </c>
      <c r="Y351" s="766" t="str">
        <f>IFERROR(VLOOKUP($J351,'WM-AR'!$I$7:$AS$3267,26,FALSE),"")</f>
        <v>H=(  )mm</v>
      </c>
      <c r="Z351" s="766">
        <f>IFERROR(VLOOKUP($J351,'WM-AR'!$I$7:$AS$3267,27,FALSE),"")</f>
        <v>0</v>
      </c>
      <c r="AA351" s="766">
        <f>IFERROR(VLOOKUP($J351,'WM-AR'!$I$7:$AS$3267,28,FALSE),"")</f>
        <v>0</v>
      </c>
      <c r="AB351" s="766">
        <f>IFERROR(VLOOKUP($J351,'WM-AR'!$I$7:$AS$3267,29,FALSE),"")</f>
        <v>0</v>
      </c>
      <c r="AC351" s="766">
        <f>IFERROR(VLOOKUP($J351,'WM-AR'!$I$7:$AS$3267,30,FALSE),"")</f>
        <v>0</v>
      </c>
      <c r="AD351" s="766">
        <f>IFERROR(VLOOKUP($J351,'WM-AR'!$I$7:$AS$3267,31,FALSE),"")</f>
        <v>0</v>
      </c>
      <c r="AE351" s="766">
        <f>IFERROR(VLOOKUP($J351,'WM-AR'!$I$7:$AS$3267,32,FALSE),"")</f>
        <v>0</v>
      </c>
      <c r="AF351" s="766" t="str">
        <f>IFERROR(VLOOKUP($J351,'WM-AR'!$I$7:$AS$3267,33,FALSE),"")</f>
        <v/>
      </c>
      <c r="AG351" s="767"/>
      <c r="AH351" s="768" t="s">
        <v>2617</v>
      </c>
      <c r="AI351" s="768" t="s">
        <v>2617</v>
      </c>
      <c r="AJ351" s="769"/>
      <c r="AK351" s="769" t="str">
        <f>L351</f>
        <v>M</v>
      </c>
      <c r="AL351" s="770"/>
      <c r="AM351" s="88" t="str">
        <f>IF(AND(ISTEXT($E351),ISTEXT($B351)),"산출기준 &gt;&gt;  "&amp;_xlfn.XLOOKUP($E351,산출기준!$D:$D,산출기준!$E:$E,"매칭실패"),"")</f>
        <v/>
      </c>
    </row>
    <row r="352" spans="2:39" ht="33" customHeight="1" outlineLevel="1">
      <c r="B352" s="772"/>
      <c r="C352" s="773"/>
      <c r="D352" s="774"/>
      <c r="E352" s="761"/>
      <c r="F352" s="775"/>
      <c r="G352" s="759" t="str">
        <f t="shared" ref="G352:G354" si="112">IF(IF(O352=0,"",O352)&amp;" | "&amp;IF(P352=0,"",P352)&amp;" | "&amp;IF(R352=0,"",R352)&amp;" | "&amp;IF(S352=0,"",S352)=" |  |  | ","",IF(O352=0,"",O352)&amp;" | "&amp;IF(P352=0,"",P352)&amp;" | "&amp;IF(R352=0,"",R352)&amp;" | "&amp;IF(S352=0,"",S352))</f>
        <v/>
      </c>
      <c r="H352" s="763"/>
      <c r="I352" s="764" t="str">
        <f>IF(_xlfn.XLOOKUP(H352,'WM-AR'!I:I,'WM-AR'!F:F,"")=0,"",_xlfn.XLOOKUP(H352,'WM-AR'!I:I,'WM-AR'!F:F,""))</f>
        <v/>
      </c>
      <c r="J352" s="765" t="str">
        <f t="shared" ref="J352:J354" si="113">LEFT(I352,14)</f>
        <v/>
      </c>
      <c r="K352" s="766"/>
      <c r="L352" s="766" t="str">
        <f>IFERROR(VLOOKUP($J352,'WM-AR'!$I$7:$AS$3267,34,FALSE),"")</f>
        <v/>
      </c>
      <c r="M352" s="766" t="str">
        <f>IFERROR(VLOOKUP($J352,'WM-AR'!$I$7:$AS$3267,4,FALSE),"")</f>
        <v/>
      </c>
      <c r="N352" s="766" t="str">
        <f>IFERROR(VLOOKUP($J352,'WM-AR'!$I$7:$AS$3267,6,FALSE),"")</f>
        <v/>
      </c>
      <c r="O352" s="766" t="str">
        <f>IFERROR(VLOOKUP($J352,'WM-AR'!$I$7:$AS$3267,8,FALSE),"")</f>
        <v/>
      </c>
      <c r="P352" s="766" t="str">
        <f>IFERROR(VLOOKUP($J352,'WM-AR'!$I$7:$AS$3267,10,FALSE),"")</f>
        <v/>
      </c>
      <c r="Q352" s="766" t="str">
        <f>IFERROR(VLOOKUP($J352,'WM-AR'!$I$7:$AS$3267,12,FALSE),"")</f>
        <v/>
      </c>
      <c r="R352" s="766" t="str">
        <f>IFERROR(VLOOKUP($J352,'WM-AR'!$I$7:$AS$3267,14,FALSE),"")</f>
        <v/>
      </c>
      <c r="S352" s="766" t="str">
        <f>IFERROR(VLOOKUP($J352,'WM-AR'!$I$7:$AS$3267,16,FALSE),"")</f>
        <v/>
      </c>
      <c r="T352" s="766" t="str">
        <f>IFERROR(VLOOKUP($J352,'WM-AR'!$I$7:$AS$3267,18,FALSE),"")</f>
        <v/>
      </c>
      <c r="U352" s="766" t="str">
        <f>IFERROR(VLOOKUP($J352,'WM-AR'!$I$7:$AS$3267,20,FALSE),"")</f>
        <v/>
      </c>
      <c r="V352" s="766" t="str">
        <f>IFERROR(VLOOKUP($J352,'WM-AR'!$I$7:$AS$3267,22,FALSE),"")</f>
        <v/>
      </c>
      <c r="W352" s="766" t="str">
        <f>IFERROR(VLOOKUP($J352,'WM-AR'!$I$7:$AS$3267,24,FALSE),"")</f>
        <v/>
      </c>
      <c r="X352" s="766" t="str">
        <f>IFERROR(VLOOKUP($J352,'WM-AR'!$I$7:$AS$3267,25,FALSE),"")</f>
        <v/>
      </c>
      <c r="Y352" s="766" t="str">
        <f>IFERROR(VLOOKUP($J352,'WM-AR'!$I$7:$AS$3267,26,FALSE),"")</f>
        <v/>
      </c>
      <c r="Z352" s="766" t="str">
        <f>IFERROR(VLOOKUP($J352,'WM-AR'!$I$7:$AS$3267,27,FALSE),"")</f>
        <v/>
      </c>
      <c r="AA352" s="766" t="str">
        <f>IFERROR(VLOOKUP($J352,'WM-AR'!$I$7:$AS$3267,28,FALSE),"")</f>
        <v/>
      </c>
      <c r="AB352" s="766" t="str">
        <f>IFERROR(VLOOKUP($J352,'WM-AR'!$I$7:$AS$3267,29,FALSE),"")</f>
        <v/>
      </c>
      <c r="AC352" s="766" t="str">
        <f>IFERROR(VLOOKUP($J352,'WM-AR'!$I$7:$AS$3267,30,FALSE),"")</f>
        <v/>
      </c>
      <c r="AD352" s="766" t="str">
        <f>IFERROR(VLOOKUP($J352,'WM-AR'!$I$7:$AS$3267,31,FALSE),"")</f>
        <v/>
      </c>
      <c r="AE352" s="766" t="str">
        <f>IFERROR(VLOOKUP($J352,'WM-AR'!$I$7:$AS$3267,32,FALSE),"")</f>
        <v/>
      </c>
      <c r="AF352" s="766" t="str">
        <f>IFERROR(VLOOKUP($J352,'WM-AR'!$I$7:$AS$3267,33,FALSE),"")</f>
        <v/>
      </c>
      <c r="AG352" s="767"/>
      <c r="AH352" s="768" t="s">
        <v>2617</v>
      </c>
      <c r="AI352" s="768" t="s">
        <v>2617</v>
      </c>
      <c r="AJ352" s="769"/>
      <c r="AK352" s="769" t="str">
        <f>L352</f>
        <v/>
      </c>
      <c r="AL352" s="770"/>
      <c r="AM352" s="88" t="str">
        <f>IF(AND(ISTEXT($E352),ISTEXT($B352)),"산출기준 &gt;&gt;  "&amp;_xlfn.XLOOKUP($E352,산출기준!$D:$D,산출기준!$E:$E,"매칭실패"),"")</f>
        <v/>
      </c>
    </row>
    <row r="353" spans="2:39" ht="33" customHeight="1" outlineLevel="1">
      <c r="B353" s="772"/>
      <c r="C353" s="773"/>
      <c r="D353" s="774"/>
      <c r="E353" s="761"/>
      <c r="F353" s="775"/>
      <c r="G353" s="759" t="str">
        <f t="shared" si="112"/>
        <v/>
      </c>
      <c r="H353" s="763"/>
      <c r="I353" s="764" t="str">
        <f>IF(_xlfn.XLOOKUP(H353,'WM-AR'!I:I,'WM-AR'!F:F,"")=0,"",_xlfn.XLOOKUP(H353,'WM-AR'!I:I,'WM-AR'!F:F,""))</f>
        <v/>
      </c>
      <c r="J353" s="765" t="str">
        <f t="shared" si="113"/>
        <v/>
      </c>
      <c r="K353" s="766"/>
      <c r="L353" s="766" t="str">
        <f>IFERROR(VLOOKUP($J353,'WM-AR'!$I$7:$AS$3267,34,FALSE),"")</f>
        <v/>
      </c>
      <c r="M353" s="766" t="str">
        <f>IFERROR(VLOOKUP($J353,'WM-AR'!$I$7:$AS$3267,4,FALSE),"")</f>
        <v/>
      </c>
      <c r="N353" s="766" t="str">
        <f>IFERROR(VLOOKUP($J353,'WM-AR'!$I$7:$AS$3267,6,FALSE),"")</f>
        <v/>
      </c>
      <c r="O353" s="766" t="str">
        <f>IFERROR(VLOOKUP($J353,'WM-AR'!$I$7:$AS$3267,8,FALSE),"")</f>
        <v/>
      </c>
      <c r="P353" s="766" t="str">
        <f>IFERROR(VLOOKUP($J353,'WM-AR'!$I$7:$AS$3267,10,FALSE),"")</f>
        <v/>
      </c>
      <c r="Q353" s="766" t="str">
        <f>IFERROR(VLOOKUP($J353,'WM-AR'!$I$7:$AS$3267,12,FALSE),"")</f>
        <v/>
      </c>
      <c r="R353" s="766" t="str">
        <f>IFERROR(VLOOKUP($J353,'WM-AR'!$I$7:$AS$3267,14,FALSE),"")</f>
        <v/>
      </c>
      <c r="S353" s="766" t="str">
        <f>IFERROR(VLOOKUP($J353,'WM-AR'!$I$7:$AS$3267,16,FALSE),"")</f>
        <v/>
      </c>
      <c r="T353" s="766" t="str">
        <f>IFERROR(VLOOKUP($J353,'WM-AR'!$I$7:$AS$3267,18,FALSE),"")</f>
        <v/>
      </c>
      <c r="U353" s="766" t="str">
        <f>IFERROR(VLOOKUP($J353,'WM-AR'!$I$7:$AS$3267,20,FALSE),"")</f>
        <v/>
      </c>
      <c r="V353" s="766" t="str">
        <f>IFERROR(VLOOKUP($J353,'WM-AR'!$I$7:$AS$3267,22,FALSE),"")</f>
        <v/>
      </c>
      <c r="W353" s="766" t="str">
        <f>IFERROR(VLOOKUP($J353,'WM-AR'!$I$7:$AS$3267,24,FALSE),"")</f>
        <v/>
      </c>
      <c r="X353" s="766" t="str">
        <f>IFERROR(VLOOKUP($J353,'WM-AR'!$I$7:$AS$3267,25,FALSE),"")</f>
        <v/>
      </c>
      <c r="Y353" s="766" t="str">
        <f>IFERROR(VLOOKUP($J353,'WM-AR'!$I$7:$AS$3267,26,FALSE),"")</f>
        <v/>
      </c>
      <c r="Z353" s="766" t="str">
        <f>IFERROR(VLOOKUP($J353,'WM-AR'!$I$7:$AS$3267,27,FALSE),"")</f>
        <v/>
      </c>
      <c r="AA353" s="766" t="str">
        <f>IFERROR(VLOOKUP($J353,'WM-AR'!$I$7:$AS$3267,28,FALSE),"")</f>
        <v/>
      </c>
      <c r="AB353" s="766" t="str">
        <f>IFERROR(VLOOKUP($J353,'WM-AR'!$I$7:$AS$3267,29,FALSE),"")</f>
        <v/>
      </c>
      <c r="AC353" s="766" t="str">
        <f>IFERROR(VLOOKUP($J353,'WM-AR'!$I$7:$AS$3267,30,FALSE),"")</f>
        <v/>
      </c>
      <c r="AD353" s="766" t="str">
        <f>IFERROR(VLOOKUP($J353,'WM-AR'!$I$7:$AS$3267,31,FALSE),"")</f>
        <v/>
      </c>
      <c r="AE353" s="766" t="str">
        <f>IFERROR(VLOOKUP($J353,'WM-AR'!$I$7:$AS$3267,32,FALSE),"")</f>
        <v/>
      </c>
      <c r="AF353" s="766" t="str">
        <f>IFERROR(VLOOKUP($J353,'WM-AR'!$I$7:$AS$3267,33,FALSE),"")</f>
        <v/>
      </c>
      <c r="AG353" s="767"/>
      <c r="AH353" s="768" t="s">
        <v>2617</v>
      </c>
      <c r="AI353" s="768" t="s">
        <v>2617</v>
      </c>
      <c r="AJ353" s="769"/>
      <c r="AK353" s="769" t="str">
        <f>L353</f>
        <v/>
      </c>
      <c r="AL353" s="770"/>
      <c r="AM353" s="88" t="str">
        <f>IF(AND(ISTEXT($E353),ISTEXT($B353)),"산출기준 &gt;&gt;  "&amp;_xlfn.XLOOKUP($E353,산출기준!$D:$D,산출기준!$E:$E,"매칭실패"),"")</f>
        <v/>
      </c>
    </row>
    <row r="354" spans="2:39" s="600" customFormat="1" ht="33" customHeight="1" outlineLevel="1">
      <c r="B354" s="783"/>
      <c r="C354" s="774"/>
      <c r="D354" s="774"/>
      <c r="E354" s="777"/>
      <c r="F354" s="784"/>
      <c r="G354" s="760" t="str">
        <f t="shared" si="112"/>
        <v/>
      </c>
      <c r="H354" s="760"/>
      <c r="I354" s="779"/>
      <c r="J354" s="780" t="str">
        <f t="shared" si="113"/>
        <v/>
      </c>
      <c r="K354" s="781"/>
      <c r="L354" s="781" t="str">
        <f>IFERROR(VLOOKUP($J354,'WM-AR'!$I$7:$AS$3267,34,FALSE),"")</f>
        <v/>
      </c>
      <c r="M354" s="781" t="str">
        <f>IFERROR(VLOOKUP($J354,'WM-AR'!$I$7:$AS$3267,4,FALSE),"")</f>
        <v/>
      </c>
      <c r="N354" s="781" t="str">
        <f>IFERROR(VLOOKUP($J354,'WM-AR'!$I$7:$AS$3267,6,FALSE),"")</f>
        <v/>
      </c>
      <c r="O354" s="781" t="str">
        <f>IFERROR(VLOOKUP($J354,'WM-AR'!$I$7:$AS$3267,8,FALSE),"")</f>
        <v/>
      </c>
      <c r="P354" s="781" t="str">
        <f>IFERROR(VLOOKUP($J354,'WM-AR'!$I$7:$AS$3267,10,FALSE),"")</f>
        <v/>
      </c>
      <c r="Q354" s="781" t="str">
        <f>IFERROR(VLOOKUP($J354,'WM-AR'!$I$7:$AS$3267,12,FALSE),"")</f>
        <v/>
      </c>
      <c r="R354" s="781" t="str">
        <f>IFERROR(VLOOKUP($J354,'WM-AR'!$I$7:$AS$3267,14,FALSE),"")</f>
        <v/>
      </c>
      <c r="S354" s="781" t="str">
        <f>IFERROR(VLOOKUP($J354,'WM-AR'!$I$7:$AS$3267,16,FALSE),"")</f>
        <v/>
      </c>
      <c r="T354" s="781" t="str">
        <f>IFERROR(VLOOKUP($J354,'WM-AR'!$I$7:$AS$3267,18,FALSE),"")</f>
        <v/>
      </c>
      <c r="U354" s="781" t="str">
        <f>IFERROR(VLOOKUP($J354,'WM-AR'!$I$7:$AS$3267,20,FALSE),"")</f>
        <v/>
      </c>
      <c r="V354" s="781" t="str">
        <f>IFERROR(VLOOKUP($J354,'WM-AR'!$I$7:$AS$3267,22,FALSE),"")</f>
        <v/>
      </c>
      <c r="W354" s="781" t="str">
        <f>IFERROR(VLOOKUP($J354,'WM-AR'!$I$7:$AS$3267,24,FALSE),"")</f>
        <v/>
      </c>
      <c r="X354" s="781" t="str">
        <f>IFERROR(VLOOKUP($J354,'WM-AR'!$I$7:$AS$3267,25,FALSE),"")</f>
        <v/>
      </c>
      <c r="Y354" s="781" t="str">
        <f>IFERROR(VLOOKUP($J354,'WM-AR'!$I$7:$AS$3267,26,FALSE),"")</f>
        <v/>
      </c>
      <c r="Z354" s="781" t="str">
        <f>IFERROR(VLOOKUP($J354,'WM-AR'!$I$7:$AS$3267,27,FALSE),"")</f>
        <v/>
      </c>
      <c r="AA354" s="781" t="str">
        <f>IFERROR(VLOOKUP($J354,'WM-AR'!$I$7:$AS$3267,28,FALSE),"")</f>
        <v/>
      </c>
      <c r="AB354" s="781" t="str">
        <f>IFERROR(VLOOKUP($J354,'WM-AR'!$I$7:$AS$3267,29,FALSE),"")</f>
        <v/>
      </c>
      <c r="AC354" s="781" t="str">
        <f>IFERROR(VLOOKUP($J354,'WM-AR'!$I$7:$AS$3267,30,FALSE),"")</f>
        <v/>
      </c>
      <c r="AD354" s="781" t="str">
        <f>IFERROR(VLOOKUP($J354,'WM-AR'!$I$7:$AS$3267,31,FALSE),"")</f>
        <v/>
      </c>
      <c r="AE354" s="781" t="str">
        <f>IFERROR(VLOOKUP($J354,'WM-AR'!$I$7:$AS$3267,32,FALSE),"")</f>
        <v/>
      </c>
      <c r="AF354" s="781" t="str">
        <f>IFERROR(VLOOKUP($J354,'WM-AR'!$I$7:$AS$3267,33,FALSE),"")</f>
        <v/>
      </c>
      <c r="AG354" s="767"/>
      <c r="AH354" s="768" t="s">
        <v>2617</v>
      </c>
      <c r="AI354" s="768" t="s">
        <v>2617</v>
      </c>
      <c r="AJ354" s="782"/>
      <c r="AK354" s="782" t="str">
        <f>L354</f>
        <v/>
      </c>
      <c r="AL354" s="779"/>
      <c r="AM354" s="600" t="str">
        <f>IF(AND(ISTEXT($E354),ISTEXT($B354)),"산출기준 &gt;&gt;  "&amp;_xlfn.XLOOKUP($E354,산출기준!$D:$D,산출기준!$E:$E,"매칭실패"),"")</f>
        <v/>
      </c>
    </row>
    <row r="355" spans="2:39" outlineLevel="1">
      <c r="B355" s="744"/>
      <c r="C355" s="745"/>
      <c r="D355" s="746"/>
      <c r="E355" s="747" t="s">
        <v>2663</v>
      </c>
      <c r="F355" s="745" t="s">
        <v>2600</v>
      </c>
      <c r="G355" s="748" t="str">
        <f>VLOOKUP(E355,'참조용_Int Finish_Style-WM_DB'!$C$5:$D$133,2,FALSE)</f>
        <v xml:space="preserve"> | A04AM078-00001 |  | </v>
      </c>
      <c r="H355" s="749"/>
      <c r="I355" s="750"/>
      <c r="J355" s="751"/>
      <c r="K355" s="752"/>
      <c r="L355" s="752"/>
      <c r="M355" s="752"/>
      <c r="N355" s="752"/>
      <c r="O355" s="752"/>
      <c r="P355" s="752"/>
      <c r="Q355" s="752"/>
      <c r="R355" s="752"/>
      <c r="S355" s="752"/>
      <c r="T355" s="752"/>
      <c r="U355" s="752"/>
      <c r="V355" s="752"/>
      <c r="W355" s="752"/>
      <c r="X355" s="752"/>
      <c r="Y355" s="752"/>
      <c r="Z355" s="752"/>
      <c r="AA355" s="752"/>
      <c r="AB355" s="752"/>
      <c r="AC355" s="752"/>
      <c r="AD355" s="752"/>
      <c r="AE355" s="752"/>
      <c r="AF355" s="753"/>
      <c r="AG355" s="754"/>
      <c r="AH355" s="755"/>
      <c r="AI355" s="755"/>
      <c r="AJ355" s="753"/>
      <c r="AK355" s="756"/>
      <c r="AL355" s="771"/>
      <c r="AM355" s="88" t="str">
        <f>IF(AND(ISTEXT($E355),ISTEXT($B355)),"산출기준 &gt;&gt;  "&amp;_xlfn.XLOOKUP($E355,산출기준!$D:$D,산출기준!$E:$E,"매칭실패"),"")</f>
        <v/>
      </c>
    </row>
    <row r="356" spans="2:39" ht="33" customHeight="1" outlineLevel="1">
      <c r="B356" s="772"/>
      <c r="C356" s="773"/>
      <c r="D356" s="774"/>
      <c r="E356" s="761"/>
      <c r="F356" s="775"/>
      <c r="G356" s="759" t="str">
        <f>IF(IF(O356=0,"",O356)&amp;" | "&amp;IF(P356=0,"",P356)&amp;" | "&amp;IF(R356=0,"",R356)&amp;" | "&amp;IF(S356=0,"",S356)=" |  |  | ","",IF(O356=0,"",O356)&amp;" | "&amp;IF(P356=0,"",P356)&amp;" | "&amp;IF(R356=0,"",R356)&amp;" | "&amp;IF(S356=0,"",S356))</f>
        <v xml:space="preserve">Internal Wall Painting | Acrylic Emulsion Paint |  | </v>
      </c>
      <c r="H356" s="763" t="str" cm="1">
        <f t="array" ref="H356">_xlfn.TEXTSPLIT(G355,," | ",TRUE)</f>
        <v>A04AM078-00001</v>
      </c>
      <c r="I356" s="764" t="str">
        <f>IF(_xlfn.XLOOKUP(H356,'WM-AR'!I:I,'WM-AR'!F:F,"")=0,"",_xlfn.XLOOKUP(H356,'WM-AR'!I:I,'WM-AR'!F:F,""))</f>
        <v xml:space="preserve">A04AM078-00001 Finishing Work Painting Work Internal Wall Painting Acrylic Emulsion Paint       </v>
      </c>
      <c r="J356" s="765" t="str">
        <f>LEFT(I356,14)</f>
        <v>A04AM078-00001</v>
      </c>
      <c r="K356" s="766"/>
      <c r="L356" s="766" t="str">
        <f>IFERROR(VLOOKUP($J356,'WM-AR'!$I$7:$AS$3267,34,FALSE),"")</f>
        <v>M2</v>
      </c>
      <c r="M356" s="766" t="str">
        <f>IFERROR(VLOOKUP($J356,'WM-AR'!$I$7:$AS$3267,4,FALSE),"")</f>
        <v>Finishing Work</v>
      </c>
      <c r="N356" s="766" t="str">
        <f>IFERROR(VLOOKUP($J356,'WM-AR'!$I$7:$AS$3267,6,FALSE),"")</f>
        <v>Painting Work</v>
      </c>
      <c r="O356" s="766" t="str">
        <f>IFERROR(VLOOKUP($J356,'WM-AR'!$I$7:$AS$3267,8,FALSE),"")</f>
        <v>Internal Wall Painting</v>
      </c>
      <c r="P356" s="766" t="str">
        <f>IFERROR(VLOOKUP($J356,'WM-AR'!$I$7:$AS$3267,10,FALSE),"")</f>
        <v>Acrylic Emulsion Paint</v>
      </c>
      <c r="Q356" s="766">
        <f>IFERROR(VLOOKUP($J356,'WM-AR'!$I$7:$AS$3267,12,FALSE),"")</f>
        <v>0</v>
      </c>
      <c r="R356" s="766">
        <f>IFERROR(VLOOKUP($J356,'WM-AR'!$I$7:$AS$3267,14,FALSE),"")</f>
        <v>0</v>
      </c>
      <c r="S356" s="766">
        <f>IFERROR(VLOOKUP($J356,'WM-AR'!$I$7:$AS$3267,16,FALSE),"")</f>
        <v>0</v>
      </c>
      <c r="T356" s="766">
        <f>IFERROR(VLOOKUP($J356,'WM-AR'!$I$7:$AS$3267,18,FALSE),"")</f>
        <v>0</v>
      </c>
      <c r="U356" s="766" t="str">
        <f>IFERROR(VLOOKUP($J356,'WM-AR'!$I$7:$AS$3267,20,FALSE),"")</f>
        <v/>
      </c>
      <c r="V356" s="766">
        <f>IFERROR(VLOOKUP($J356,'WM-AR'!$I$7:$AS$3267,22,FALSE),"")</f>
        <v>0</v>
      </c>
      <c r="W356" s="766" t="str">
        <f>IFERROR(VLOOKUP($J356,'WM-AR'!$I$7:$AS$3267,24,FALSE),"")</f>
        <v/>
      </c>
      <c r="X356" s="766">
        <f>IFERROR(VLOOKUP($J356,'WM-AR'!$I$7:$AS$3267,25,FALSE),"")</f>
        <v>0</v>
      </c>
      <c r="Y356" s="766" t="str">
        <f>IFERROR(VLOOKUP($J356,'WM-AR'!$I$7:$AS$3267,26,FALSE),"")</f>
        <v/>
      </c>
      <c r="Z356" s="766">
        <f>IFERROR(VLOOKUP($J356,'WM-AR'!$I$7:$AS$3267,27,FALSE),"")</f>
        <v>0</v>
      </c>
      <c r="AA356" s="766">
        <f>IFERROR(VLOOKUP($J356,'WM-AR'!$I$7:$AS$3267,28,FALSE),"")</f>
        <v>0</v>
      </c>
      <c r="AB356" s="766">
        <f>IFERROR(VLOOKUP($J356,'WM-AR'!$I$7:$AS$3267,29,FALSE),"")</f>
        <v>0</v>
      </c>
      <c r="AC356" s="766">
        <f>IFERROR(VLOOKUP($J356,'WM-AR'!$I$7:$AS$3267,30,FALSE),"")</f>
        <v>0</v>
      </c>
      <c r="AD356" s="766">
        <f>IFERROR(VLOOKUP($J356,'WM-AR'!$I$7:$AS$3267,31,FALSE),"")</f>
        <v>0</v>
      </c>
      <c r="AE356" s="766">
        <f>IFERROR(VLOOKUP($J356,'WM-AR'!$I$7:$AS$3267,32,FALSE),"")</f>
        <v>0</v>
      </c>
      <c r="AF356" s="766" t="str">
        <f>IFERROR(VLOOKUP($J356,'WM-AR'!$I$7:$AS$3267,33,FALSE),"")</f>
        <v/>
      </c>
      <c r="AG356" s="767"/>
      <c r="AH356" s="768" t="s">
        <v>1678</v>
      </c>
      <c r="AI356" s="768" t="s">
        <v>2618</v>
      </c>
      <c r="AJ356" s="769"/>
      <c r="AK356" s="769" t="str">
        <f>L356</f>
        <v>M2</v>
      </c>
      <c r="AL356" s="770"/>
      <c r="AM356" s="88" t="str">
        <f>IF(AND(ISTEXT($E356),ISTEXT($B356)),"산출기준 &gt;&gt;  "&amp;_xlfn.XLOOKUP($E356,산출기준!$D:$D,산출기준!$E:$E,"매칭실패"),"")</f>
        <v/>
      </c>
    </row>
    <row r="357" spans="2:39" ht="33" customHeight="1" outlineLevel="1">
      <c r="B357" s="772"/>
      <c r="C357" s="773"/>
      <c r="D357" s="774"/>
      <c r="E357" s="761"/>
      <c r="F357" s="775"/>
      <c r="G357" s="759" t="str">
        <f t="shared" ref="G357:G359" si="114">IF(IF(O357=0,"",O357)&amp;" | "&amp;IF(P357=0,"",P357)&amp;" | "&amp;IF(R357=0,"",R357)&amp;" | "&amp;IF(S357=0,"",S357)=" |  |  | ","",IF(O357=0,"",O357)&amp;" | "&amp;IF(P357=0,"",P357)&amp;" | "&amp;IF(R357=0,"",R357)&amp;" | "&amp;IF(S357=0,"",S357))</f>
        <v/>
      </c>
      <c r="H357" s="763"/>
      <c r="I357" s="764" t="str">
        <f>IF(_xlfn.XLOOKUP(H357,'WM-AR'!I:I,'WM-AR'!F:F,"")=0,"",_xlfn.XLOOKUP(H357,'WM-AR'!I:I,'WM-AR'!F:F,""))</f>
        <v/>
      </c>
      <c r="J357" s="765" t="str">
        <f t="shared" ref="J357:J359" si="115">LEFT(I357,14)</f>
        <v/>
      </c>
      <c r="K357" s="766"/>
      <c r="L357" s="766" t="str">
        <f>IFERROR(VLOOKUP($J357,'WM-AR'!$I$7:$AS$3267,34,FALSE),"")</f>
        <v/>
      </c>
      <c r="M357" s="766" t="str">
        <f>IFERROR(VLOOKUP($J357,'WM-AR'!$I$7:$AS$3267,4,FALSE),"")</f>
        <v/>
      </c>
      <c r="N357" s="766" t="str">
        <f>IFERROR(VLOOKUP($J357,'WM-AR'!$I$7:$AS$3267,6,FALSE),"")</f>
        <v/>
      </c>
      <c r="O357" s="766" t="str">
        <f>IFERROR(VLOOKUP($J357,'WM-AR'!$I$7:$AS$3267,8,FALSE),"")</f>
        <v/>
      </c>
      <c r="P357" s="766" t="str">
        <f>IFERROR(VLOOKUP($J357,'WM-AR'!$I$7:$AS$3267,10,FALSE),"")</f>
        <v/>
      </c>
      <c r="Q357" s="766" t="str">
        <f>IFERROR(VLOOKUP($J357,'WM-AR'!$I$7:$AS$3267,12,FALSE),"")</f>
        <v/>
      </c>
      <c r="R357" s="766" t="str">
        <f>IFERROR(VLOOKUP($J357,'WM-AR'!$I$7:$AS$3267,14,FALSE),"")</f>
        <v/>
      </c>
      <c r="S357" s="766" t="str">
        <f>IFERROR(VLOOKUP($J357,'WM-AR'!$I$7:$AS$3267,16,FALSE),"")</f>
        <v/>
      </c>
      <c r="T357" s="766" t="str">
        <f>IFERROR(VLOOKUP($J357,'WM-AR'!$I$7:$AS$3267,18,FALSE),"")</f>
        <v/>
      </c>
      <c r="U357" s="766" t="str">
        <f>IFERROR(VLOOKUP($J357,'WM-AR'!$I$7:$AS$3267,20,FALSE),"")</f>
        <v/>
      </c>
      <c r="V357" s="766" t="str">
        <f>IFERROR(VLOOKUP($J357,'WM-AR'!$I$7:$AS$3267,22,FALSE),"")</f>
        <v/>
      </c>
      <c r="W357" s="766" t="str">
        <f>IFERROR(VLOOKUP($J357,'WM-AR'!$I$7:$AS$3267,24,FALSE),"")</f>
        <v/>
      </c>
      <c r="X357" s="766" t="str">
        <f>IFERROR(VLOOKUP($J357,'WM-AR'!$I$7:$AS$3267,25,FALSE),"")</f>
        <v/>
      </c>
      <c r="Y357" s="766" t="str">
        <f>IFERROR(VLOOKUP($J357,'WM-AR'!$I$7:$AS$3267,26,FALSE),"")</f>
        <v/>
      </c>
      <c r="Z357" s="766" t="str">
        <f>IFERROR(VLOOKUP($J357,'WM-AR'!$I$7:$AS$3267,27,FALSE),"")</f>
        <v/>
      </c>
      <c r="AA357" s="766" t="str">
        <f>IFERROR(VLOOKUP($J357,'WM-AR'!$I$7:$AS$3267,28,FALSE),"")</f>
        <v/>
      </c>
      <c r="AB357" s="766" t="str">
        <f>IFERROR(VLOOKUP($J357,'WM-AR'!$I$7:$AS$3267,29,FALSE),"")</f>
        <v/>
      </c>
      <c r="AC357" s="766" t="str">
        <f>IFERROR(VLOOKUP($J357,'WM-AR'!$I$7:$AS$3267,30,FALSE),"")</f>
        <v/>
      </c>
      <c r="AD357" s="766" t="str">
        <f>IFERROR(VLOOKUP($J357,'WM-AR'!$I$7:$AS$3267,31,FALSE),"")</f>
        <v/>
      </c>
      <c r="AE357" s="766" t="str">
        <f>IFERROR(VLOOKUP($J357,'WM-AR'!$I$7:$AS$3267,32,FALSE),"")</f>
        <v/>
      </c>
      <c r="AF357" s="766" t="str">
        <f>IFERROR(VLOOKUP($J357,'WM-AR'!$I$7:$AS$3267,33,FALSE),"")</f>
        <v/>
      </c>
      <c r="AG357" s="767"/>
      <c r="AH357" s="768" t="s">
        <v>1678</v>
      </c>
      <c r="AI357" s="768" t="s">
        <v>2618</v>
      </c>
      <c r="AJ357" s="769"/>
      <c r="AK357" s="769" t="str">
        <f>L357</f>
        <v/>
      </c>
      <c r="AL357" s="770"/>
      <c r="AM357" s="88" t="str">
        <f>IF(AND(ISTEXT($E357),ISTEXT($B357)),"산출기준 &gt;&gt;  "&amp;_xlfn.XLOOKUP($E357,산출기준!$D:$D,산출기준!$E:$E,"매칭실패"),"")</f>
        <v/>
      </c>
    </row>
    <row r="358" spans="2:39" ht="33" customHeight="1" outlineLevel="1">
      <c r="B358" s="772"/>
      <c r="C358" s="773"/>
      <c r="D358" s="774"/>
      <c r="E358" s="761"/>
      <c r="F358" s="775"/>
      <c r="G358" s="759" t="str">
        <f t="shared" si="114"/>
        <v/>
      </c>
      <c r="H358" s="763"/>
      <c r="I358" s="764" t="str">
        <f>IF(_xlfn.XLOOKUP(H358,'WM-AR'!I:I,'WM-AR'!F:F,"")=0,"",_xlfn.XLOOKUP(H358,'WM-AR'!I:I,'WM-AR'!F:F,""))</f>
        <v/>
      </c>
      <c r="J358" s="765" t="str">
        <f t="shared" si="115"/>
        <v/>
      </c>
      <c r="K358" s="766"/>
      <c r="L358" s="766" t="str">
        <f>IFERROR(VLOOKUP($J358,'WM-AR'!$I$7:$AS$3267,34,FALSE),"")</f>
        <v/>
      </c>
      <c r="M358" s="766" t="str">
        <f>IFERROR(VLOOKUP($J358,'WM-AR'!$I$7:$AS$3267,4,FALSE),"")</f>
        <v/>
      </c>
      <c r="N358" s="766" t="str">
        <f>IFERROR(VLOOKUP($J358,'WM-AR'!$I$7:$AS$3267,6,FALSE),"")</f>
        <v/>
      </c>
      <c r="O358" s="766" t="str">
        <f>IFERROR(VLOOKUP($J358,'WM-AR'!$I$7:$AS$3267,8,FALSE),"")</f>
        <v/>
      </c>
      <c r="P358" s="766" t="str">
        <f>IFERROR(VLOOKUP($J358,'WM-AR'!$I$7:$AS$3267,10,FALSE),"")</f>
        <v/>
      </c>
      <c r="Q358" s="766" t="str">
        <f>IFERROR(VLOOKUP($J358,'WM-AR'!$I$7:$AS$3267,12,FALSE),"")</f>
        <v/>
      </c>
      <c r="R358" s="766" t="str">
        <f>IFERROR(VLOOKUP($J358,'WM-AR'!$I$7:$AS$3267,14,FALSE),"")</f>
        <v/>
      </c>
      <c r="S358" s="766" t="str">
        <f>IFERROR(VLOOKUP($J358,'WM-AR'!$I$7:$AS$3267,16,FALSE),"")</f>
        <v/>
      </c>
      <c r="T358" s="766" t="str">
        <f>IFERROR(VLOOKUP($J358,'WM-AR'!$I$7:$AS$3267,18,FALSE),"")</f>
        <v/>
      </c>
      <c r="U358" s="766" t="str">
        <f>IFERROR(VLOOKUP($J358,'WM-AR'!$I$7:$AS$3267,20,FALSE),"")</f>
        <v/>
      </c>
      <c r="V358" s="766" t="str">
        <f>IFERROR(VLOOKUP($J358,'WM-AR'!$I$7:$AS$3267,22,FALSE),"")</f>
        <v/>
      </c>
      <c r="W358" s="766" t="str">
        <f>IFERROR(VLOOKUP($J358,'WM-AR'!$I$7:$AS$3267,24,FALSE),"")</f>
        <v/>
      </c>
      <c r="X358" s="766" t="str">
        <f>IFERROR(VLOOKUP($J358,'WM-AR'!$I$7:$AS$3267,25,FALSE),"")</f>
        <v/>
      </c>
      <c r="Y358" s="766" t="str">
        <f>IFERROR(VLOOKUP($J358,'WM-AR'!$I$7:$AS$3267,26,FALSE),"")</f>
        <v/>
      </c>
      <c r="Z358" s="766" t="str">
        <f>IFERROR(VLOOKUP($J358,'WM-AR'!$I$7:$AS$3267,27,FALSE),"")</f>
        <v/>
      </c>
      <c r="AA358" s="766" t="str">
        <f>IFERROR(VLOOKUP($J358,'WM-AR'!$I$7:$AS$3267,28,FALSE),"")</f>
        <v/>
      </c>
      <c r="AB358" s="766" t="str">
        <f>IFERROR(VLOOKUP($J358,'WM-AR'!$I$7:$AS$3267,29,FALSE),"")</f>
        <v/>
      </c>
      <c r="AC358" s="766" t="str">
        <f>IFERROR(VLOOKUP($J358,'WM-AR'!$I$7:$AS$3267,30,FALSE),"")</f>
        <v/>
      </c>
      <c r="AD358" s="766" t="str">
        <f>IFERROR(VLOOKUP($J358,'WM-AR'!$I$7:$AS$3267,31,FALSE),"")</f>
        <v/>
      </c>
      <c r="AE358" s="766" t="str">
        <f>IFERROR(VLOOKUP($J358,'WM-AR'!$I$7:$AS$3267,32,FALSE),"")</f>
        <v/>
      </c>
      <c r="AF358" s="766" t="str">
        <f>IFERROR(VLOOKUP($J358,'WM-AR'!$I$7:$AS$3267,33,FALSE),"")</f>
        <v/>
      </c>
      <c r="AG358" s="767"/>
      <c r="AH358" s="768" t="s">
        <v>1678</v>
      </c>
      <c r="AI358" s="768" t="s">
        <v>2618</v>
      </c>
      <c r="AJ358" s="769"/>
      <c r="AK358" s="769" t="str">
        <f>L358</f>
        <v/>
      </c>
      <c r="AL358" s="770"/>
      <c r="AM358" s="88" t="str">
        <f>IF(AND(ISTEXT($E358),ISTEXT($B358)),"산출기준 &gt;&gt;  "&amp;_xlfn.XLOOKUP($E358,산출기준!$D:$D,산출기준!$E:$E,"매칭실패"),"")</f>
        <v/>
      </c>
    </row>
    <row r="359" spans="2:39" s="600" customFormat="1" ht="33" customHeight="1" outlineLevel="1">
      <c r="B359" s="783"/>
      <c r="C359" s="774"/>
      <c r="D359" s="774"/>
      <c r="E359" s="777"/>
      <c r="F359" s="784"/>
      <c r="G359" s="760" t="str">
        <f t="shared" si="114"/>
        <v/>
      </c>
      <c r="H359" s="760"/>
      <c r="I359" s="779"/>
      <c r="J359" s="780" t="str">
        <f t="shared" si="115"/>
        <v/>
      </c>
      <c r="K359" s="781"/>
      <c r="L359" s="781" t="str">
        <f>IFERROR(VLOOKUP($J359,'WM-AR'!$I$7:$AS$3267,34,FALSE),"")</f>
        <v/>
      </c>
      <c r="M359" s="781" t="str">
        <f>IFERROR(VLOOKUP($J359,'WM-AR'!$I$7:$AS$3267,4,FALSE),"")</f>
        <v/>
      </c>
      <c r="N359" s="781" t="str">
        <f>IFERROR(VLOOKUP($J359,'WM-AR'!$I$7:$AS$3267,6,FALSE),"")</f>
        <v/>
      </c>
      <c r="O359" s="781" t="str">
        <f>IFERROR(VLOOKUP($J359,'WM-AR'!$I$7:$AS$3267,8,FALSE),"")</f>
        <v/>
      </c>
      <c r="P359" s="781" t="str">
        <f>IFERROR(VLOOKUP($J359,'WM-AR'!$I$7:$AS$3267,10,FALSE),"")</f>
        <v/>
      </c>
      <c r="Q359" s="781" t="str">
        <f>IFERROR(VLOOKUP($J359,'WM-AR'!$I$7:$AS$3267,12,FALSE),"")</f>
        <v/>
      </c>
      <c r="R359" s="781" t="str">
        <f>IFERROR(VLOOKUP($J359,'WM-AR'!$I$7:$AS$3267,14,FALSE),"")</f>
        <v/>
      </c>
      <c r="S359" s="781" t="str">
        <f>IFERROR(VLOOKUP($J359,'WM-AR'!$I$7:$AS$3267,16,FALSE),"")</f>
        <v/>
      </c>
      <c r="T359" s="781" t="str">
        <f>IFERROR(VLOOKUP($J359,'WM-AR'!$I$7:$AS$3267,18,FALSE),"")</f>
        <v/>
      </c>
      <c r="U359" s="781" t="str">
        <f>IFERROR(VLOOKUP($J359,'WM-AR'!$I$7:$AS$3267,20,FALSE),"")</f>
        <v/>
      </c>
      <c r="V359" s="781" t="str">
        <f>IFERROR(VLOOKUP($J359,'WM-AR'!$I$7:$AS$3267,22,FALSE),"")</f>
        <v/>
      </c>
      <c r="W359" s="781" t="str">
        <f>IFERROR(VLOOKUP($J359,'WM-AR'!$I$7:$AS$3267,24,FALSE),"")</f>
        <v/>
      </c>
      <c r="X359" s="781" t="str">
        <f>IFERROR(VLOOKUP($J359,'WM-AR'!$I$7:$AS$3267,25,FALSE),"")</f>
        <v/>
      </c>
      <c r="Y359" s="781" t="str">
        <f>IFERROR(VLOOKUP($J359,'WM-AR'!$I$7:$AS$3267,26,FALSE),"")</f>
        <v/>
      </c>
      <c r="Z359" s="781" t="str">
        <f>IFERROR(VLOOKUP($J359,'WM-AR'!$I$7:$AS$3267,27,FALSE),"")</f>
        <v/>
      </c>
      <c r="AA359" s="781" t="str">
        <f>IFERROR(VLOOKUP($J359,'WM-AR'!$I$7:$AS$3267,28,FALSE),"")</f>
        <v/>
      </c>
      <c r="AB359" s="781" t="str">
        <f>IFERROR(VLOOKUP($J359,'WM-AR'!$I$7:$AS$3267,29,FALSE),"")</f>
        <v/>
      </c>
      <c r="AC359" s="781" t="str">
        <f>IFERROR(VLOOKUP($J359,'WM-AR'!$I$7:$AS$3267,30,FALSE),"")</f>
        <v/>
      </c>
      <c r="AD359" s="781" t="str">
        <f>IFERROR(VLOOKUP($J359,'WM-AR'!$I$7:$AS$3267,31,FALSE),"")</f>
        <v/>
      </c>
      <c r="AE359" s="781" t="str">
        <f>IFERROR(VLOOKUP($J359,'WM-AR'!$I$7:$AS$3267,32,FALSE),"")</f>
        <v/>
      </c>
      <c r="AF359" s="781" t="str">
        <f>IFERROR(VLOOKUP($J359,'WM-AR'!$I$7:$AS$3267,33,FALSE),"")</f>
        <v/>
      </c>
      <c r="AG359" s="767"/>
      <c r="AH359" s="768" t="s">
        <v>1678</v>
      </c>
      <c r="AI359" s="768" t="s">
        <v>2618</v>
      </c>
      <c r="AJ359" s="782"/>
      <c r="AK359" s="782" t="str">
        <f>L359</f>
        <v/>
      </c>
      <c r="AL359" s="779"/>
      <c r="AM359" s="600" t="str">
        <f>IF(AND(ISTEXT($E359),ISTEXT($B359)),"산출기준 &gt;&gt;  "&amp;_xlfn.XLOOKUP($E359,산출기준!$D:$D,산출기준!$E:$E,"매칭실패"),"")</f>
        <v/>
      </c>
    </row>
    <row r="360" spans="2:39" outlineLevel="1">
      <c r="B360" s="744"/>
      <c r="C360" s="745"/>
      <c r="D360" s="746"/>
      <c r="E360" s="747" t="s">
        <v>2610</v>
      </c>
      <c r="F360" s="745" t="s">
        <v>2601</v>
      </c>
      <c r="G360" s="748" t="str">
        <f>VLOOKUP(E360,'참조용_Int Finish_Style-WM_DB'!$C$5:$D$133,2,FALSE)</f>
        <v xml:space="preserve"> | A04AM079-00001 |  | </v>
      </c>
      <c r="H360" s="749"/>
      <c r="I360" s="750"/>
      <c r="J360" s="751"/>
      <c r="K360" s="752"/>
      <c r="L360" s="752"/>
      <c r="M360" s="752"/>
      <c r="N360" s="752"/>
      <c r="O360" s="752"/>
      <c r="P360" s="752"/>
      <c r="Q360" s="752"/>
      <c r="R360" s="752"/>
      <c r="S360" s="752"/>
      <c r="T360" s="752"/>
      <c r="U360" s="752"/>
      <c r="V360" s="752"/>
      <c r="W360" s="752"/>
      <c r="X360" s="752"/>
      <c r="Y360" s="752"/>
      <c r="Z360" s="752"/>
      <c r="AA360" s="752"/>
      <c r="AB360" s="752"/>
      <c r="AC360" s="752"/>
      <c r="AD360" s="752"/>
      <c r="AE360" s="752"/>
      <c r="AF360" s="753"/>
      <c r="AG360" s="754"/>
      <c r="AH360" s="755"/>
      <c r="AI360" s="755"/>
      <c r="AJ360" s="753"/>
      <c r="AK360" s="756"/>
      <c r="AL360" s="771"/>
      <c r="AM360" s="88" t="str">
        <f>IF(AND(ISTEXT($E360),ISTEXT($B360)),"산출기준 &gt;&gt;  "&amp;_xlfn.XLOOKUP($E360,산출기준!$D:$D,산출기준!$E:$E,"매칭실패"),"")</f>
        <v/>
      </c>
    </row>
    <row r="361" spans="2:39" ht="33" customHeight="1" outlineLevel="1">
      <c r="B361" s="772"/>
      <c r="C361" s="773"/>
      <c r="D361" s="774"/>
      <c r="E361" s="761"/>
      <c r="F361" s="775"/>
      <c r="G361" s="759" t="str">
        <f>IF(IF(O361=0,"",O361)&amp;" | "&amp;IF(P361=0,"",P361)&amp;" | "&amp;IF(R361=0,"",R361)&amp;" | "&amp;IF(S361=0,"",S361)=" |  |  | ","",IF(O361=0,"",O361)&amp;" | "&amp;IF(P361=0,"",P361)&amp;" | "&amp;IF(R361=0,"",R361)&amp;" | "&amp;IF(S361=0,"",S361))</f>
        <v xml:space="preserve">Ceiling Painting | Acrylic Emulsion Paint |  | </v>
      </c>
      <c r="H361" s="763" t="str" cm="1">
        <f t="array" ref="H361">_xlfn.TEXTSPLIT(G360,," | ",TRUE)</f>
        <v>A04AM079-00001</v>
      </c>
      <c r="I361" s="764" t="str">
        <f>IF(_xlfn.XLOOKUP(H361,'WM-AR'!I:I,'WM-AR'!F:F,"")=0,"",_xlfn.XLOOKUP(H361,'WM-AR'!I:I,'WM-AR'!F:F,""))</f>
        <v xml:space="preserve">A04AM079-00001 Finishing Work Painting Work Ceiling Painting Acrylic Emulsion Paint       </v>
      </c>
      <c r="J361" s="765" t="str">
        <f>LEFT(I361,14)</f>
        <v>A04AM079-00001</v>
      </c>
      <c r="K361" s="766"/>
      <c r="L361" s="766" t="str">
        <f>IFERROR(VLOOKUP($J361,'WM-AR'!$I$7:$AS$3267,34,FALSE),"")</f>
        <v>M2</v>
      </c>
      <c r="M361" s="766" t="str">
        <f>IFERROR(VLOOKUP($J361,'WM-AR'!$I$7:$AS$3267,4,FALSE),"")</f>
        <v>Finishing Work</v>
      </c>
      <c r="N361" s="766" t="str">
        <f>IFERROR(VLOOKUP($J361,'WM-AR'!$I$7:$AS$3267,6,FALSE),"")</f>
        <v>Painting Work</v>
      </c>
      <c r="O361" s="766" t="str">
        <f>IFERROR(VLOOKUP($J361,'WM-AR'!$I$7:$AS$3267,8,FALSE),"")</f>
        <v>Ceiling Painting</v>
      </c>
      <c r="P361" s="766" t="str">
        <f>IFERROR(VLOOKUP($J361,'WM-AR'!$I$7:$AS$3267,10,FALSE),"")</f>
        <v>Acrylic Emulsion Paint</v>
      </c>
      <c r="Q361" s="766">
        <f>IFERROR(VLOOKUP($J361,'WM-AR'!$I$7:$AS$3267,12,FALSE),"")</f>
        <v>0</v>
      </c>
      <c r="R361" s="766">
        <f>IFERROR(VLOOKUP($J361,'WM-AR'!$I$7:$AS$3267,14,FALSE),"")</f>
        <v>0</v>
      </c>
      <c r="S361" s="766">
        <f>IFERROR(VLOOKUP($J361,'WM-AR'!$I$7:$AS$3267,16,FALSE),"")</f>
        <v>0</v>
      </c>
      <c r="T361" s="766">
        <f>IFERROR(VLOOKUP($J361,'WM-AR'!$I$7:$AS$3267,18,FALSE),"")</f>
        <v>0</v>
      </c>
      <c r="U361" s="766" t="str">
        <f>IFERROR(VLOOKUP($J361,'WM-AR'!$I$7:$AS$3267,20,FALSE),"")</f>
        <v/>
      </c>
      <c r="V361" s="766">
        <f>IFERROR(VLOOKUP($J361,'WM-AR'!$I$7:$AS$3267,22,FALSE),"")</f>
        <v>0</v>
      </c>
      <c r="W361" s="766" t="str">
        <f>IFERROR(VLOOKUP($J361,'WM-AR'!$I$7:$AS$3267,24,FALSE),"")</f>
        <v/>
      </c>
      <c r="X361" s="766">
        <f>IFERROR(VLOOKUP($J361,'WM-AR'!$I$7:$AS$3267,25,FALSE),"")</f>
        <v>0</v>
      </c>
      <c r="Y361" s="766" t="str">
        <f>IFERROR(VLOOKUP($J361,'WM-AR'!$I$7:$AS$3267,26,FALSE),"")</f>
        <v/>
      </c>
      <c r="Z361" s="766">
        <f>IFERROR(VLOOKUP($J361,'WM-AR'!$I$7:$AS$3267,27,FALSE),"")</f>
        <v>0</v>
      </c>
      <c r="AA361" s="766">
        <f>IFERROR(VLOOKUP($J361,'WM-AR'!$I$7:$AS$3267,28,FALSE),"")</f>
        <v>0</v>
      </c>
      <c r="AB361" s="766">
        <f>IFERROR(VLOOKUP($J361,'WM-AR'!$I$7:$AS$3267,29,FALSE),"")</f>
        <v>0</v>
      </c>
      <c r="AC361" s="766">
        <f>IFERROR(VLOOKUP($J361,'WM-AR'!$I$7:$AS$3267,30,FALSE),"")</f>
        <v>0</v>
      </c>
      <c r="AD361" s="766">
        <f>IFERROR(VLOOKUP($J361,'WM-AR'!$I$7:$AS$3267,31,FALSE),"")</f>
        <v>0</v>
      </c>
      <c r="AE361" s="766">
        <f>IFERROR(VLOOKUP($J361,'WM-AR'!$I$7:$AS$3267,32,FALSE),"")</f>
        <v>0</v>
      </c>
      <c r="AF361" s="766" t="str">
        <f>IFERROR(VLOOKUP($J361,'WM-AR'!$I$7:$AS$3267,33,FALSE),"")</f>
        <v/>
      </c>
      <c r="AG361" s="767"/>
      <c r="AH361" s="768" t="s">
        <v>1815</v>
      </c>
      <c r="AI361" s="768" t="s">
        <v>1815</v>
      </c>
      <c r="AJ361" s="769"/>
      <c r="AK361" s="769" t="str">
        <f>L361</f>
        <v>M2</v>
      </c>
      <c r="AL361" s="770" t="s">
        <v>2612</v>
      </c>
      <c r="AM361" s="88" t="str">
        <f>IF(AND(ISTEXT($E361),ISTEXT($B361)),"산출기준 &gt;&gt;  "&amp;_xlfn.XLOOKUP($E361,산출기준!$D:$D,산출기준!$E:$E,"매칭실패"),"")</f>
        <v/>
      </c>
    </row>
    <row r="362" spans="2:39" ht="33" customHeight="1" outlineLevel="1">
      <c r="B362" s="772"/>
      <c r="C362" s="773"/>
      <c r="D362" s="774"/>
      <c r="E362" s="761"/>
      <c r="F362" s="775"/>
      <c r="G362" s="759" t="str">
        <f t="shared" ref="G362:G364" si="116">IF(IF(O362=0,"",O362)&amp;" | "&amp;IF(P362=0,"",P362)&amp;" | "&amp;IF(R362=0,"",R362)&amp;" | "&amp;IF(S362=0,"",S362)=" |  |  | ","",IF(O362=0,"",O362)&amp;" | "&amp;IF(P362=0,"",P362)&amp;" | "&amp;IF(R362=0,"",R362)&amp;" | "&amp;IF(S362=0,"",S362))</f>
        <v/>
      </c>
      <c r="H362" s="763"/>
      <c r="I362" s="764" t="str">
        <f>IF(_xlfn.XLOOKUP(H362,'WM-AR'!I:I,'WM-AR'!F:F,"")=0,"",_xlfn.XLOOKUP(H362,'WM-AR'!I:I,'WM-AR'!F:F,""))</f>
        <v/>
      </c>
      <c r="J362" s="765" t="str">
        <f t="shared" ref="J362:J364" si="117">LEFT(I362,14)</f>
        <v/>
      </c>
      <c r="K362" s="766"/>
      <c r="L362" s="766" t="str">
        <f>IFERROR(VLOOKUP($J362,'WM-AR'!$I$7:$AS$3267,34,FALSE),"")</f>
        <v/>
      </c>
      <c r="M362" s="766" t="str">
        <f>IFERROR(VLOOKUP($J362,'WM-AR'!$I$7:$AS$3267,4,FALSE),"")</f>
        <v/>
      </c>
      <c r="N362" s="766" t="str">
        <f>IFERROR(VLOOKUP($J362,'WM-AR'!$I$7:$AS$3267,6,FALSE),"")</f>
        <v/>
      </c>
      <c r="O362" s="766" t="str">
        <f>IFERROR(VLOOKUP($J362,'WM-AR'!$I$7:$AS$3267,8,FALSE),"")</f>
        <v/>
      </c>
      <c r="P362" s="766" t="str">
        <f>IFERROR(VLOOKUP($J362,'WM-AR'!$I$7:$AS$3267,10,FALSE),"")</f>
        <v/>
      </c>
      <c r="Q362" s="766" t="str">
        <f>IFERROR(VLOOKUP($J362,'WM-AR'!$I$7:$AS$3267,12,FALSE),"")</f>
        <v/>
      </c>
      <c r="R362" s="766" t="str">
        <f>IFERROR(VLOOKUP($J362,'WM-AR'!$I$7:$AS$3267,14,FALSE),"")</f>
        <v/>
      </c>
      <c r="S362" s="766" t="str">
        <f>IFERROR(VLOOKUP($J362,'WM-AR'!$I$7:$AS$3267,16,FALSE),"")</f>
        <v/>
      </c>
      <c r="T362" s="766" t="str">
        <f>IFERROR(VLOOKUP($J362,'WM-AR'!$I$7:$AS$3267,18,FALSE),"")</f>
        <v/>
      </c>
      <c r="U362" s="766" t="str">
        <f>IFERROR(VLOOKUP($J362,'WM-AR'!$I$7:$AS$3267,20,FALSE),"")</f>
        <v/>
      </c>
      <c r="V362" s="766" t="str">
        <f>IFERROR(VLOOKUP($J362,'WM-AR'!$I$7:$AS$3267,22,FALSE),"")</f>
        <v/>
      </c>
      <c r="W362" s="766" t="str">
        <f>IFERROR(VLOOKUP($J362,'WM-AR'!$I$7:$AS$3267,24,FALSE),"")</f>
        <v/>
      </c>
      <c r="X362" s="766" t="str">
        <f>IFERROR(VLOOKUP($J362,'WM-AR'!$I$7:$AS$3267,25,FALSE),"")</f>
        <v/>
      </c>
      <c r="Y362" s="766" t="str">
        <f>IFERROR(VLOOKUP($J362,'WM-AR'!$I$7:$AS$3267,26,FALSE),"")</f>
        <v/>
      </c>
      <c r="Z362" s="766" t="str">
        <f>IFERROR(VLOOKUP($J362,'WM-AR'!$I$7:$AS$3267,27,FALSE),"")</f>
        <v/>
      </c>
      <c r="AA362" s="766" t="str">
        <f>IFERROR(VLOOKUP($J362,'WM-AR'!$I$7:$AS$3267,28,FALSE),"")</f>
        <v/>
      </c>
      <c r="AB362" s="766" t="str">
        <f>IFERROR(VLOOKUP($J362,'WM-AR'!$I$7:$AS$3267,29,FALSE),"")</f>
        <v/>
      </c>
      <c r="AC362" s="766" t="str">
        <f>IFERROR(VLOOKUP($J362,'WM-AR'!$I$7:$AS$3267,30,FALSE),"")</f>
        <v/>
      </c>
      <c r="AD362" s="766" t="str">
        <f>IFERROR(VLOOKUP($J362,'WM-AR'!$I$7:$AS$3267,31,FALSE),"")</f>
        <v/>
      </c>
      <c r="AE362" s="766" t="str">
        <f>IFERROR(VLOOKUP($J362,'WM-AR'!$I$7:$AS$3267,32,FALSE),"")</f>
        <v/>
      </c>
      <c r="AF362" s="766" t="str">
        <f>IFERROR(VLOOKUP($J362,'WM-AR'!$I$7:$AS$3267,33,FALSE),"")</f>
        <v/>
      </c>
      <c r="AG362" s="767"/>
      <c r="AH362" s="768" t="s">
        <v>1815</v>
      </c>
      <c r="AI362" s="768" t="s">
        <v>1815</v>
      </c>
      <c r="AJ362" s="769"/>
      <c r="AK362" s="769" t="str">
        <f>L362</f>
        <v/>
      </c>
      <c r="AL362" s="770"/>
      <c r="AM362" s="88" t="str">
        <f>IF(AND(ISTEXT($E362),ISTEXT($B362)),"산출기준 &gt;&gt;  "&amp;_xlfn.XLOOKUP($E362,산출기준!$D:$D,산출기준!$E:$E,"매칭실패"),"")</f>
        <v/>
      </c>
    </row>
    <row r="363" spans="2:39" ht="33" customHeight="1" outlineLevel="1">
      <c r="B363" s="772"/>
      <c r="C363" s="773"/>
      <c r="D363" s="774"/>
      <c r="E363" s="761"/>
      <c r="F363" s="775"/>
      <c r="G363" s="759" t="str">
        <f t="shared" si="116"/>
        <v/>
      </c>
      <c r="H363" s="763"/>
      <c r="I363" s="764" t="str">
        <f>IF(_xlfn.XLOOKUP(H363,'WM-AR'!I:I,'WM-AR'!F:F,"")=0,"",_xlfn.XLOOKUP(H363,'WM-AR'!I:I,'WM-AR'!F:F,""))</f>
        <v/>
      </c>
      <c r="J363" s="765" t="str">
        <f t="shared" si="117"/>
        <v/>
      </c>
      <c r="K363" s="766"/>
      <c r="L363" s="766" t="str">
        <f>IFERROR(VLOOKUP($J363,'WM-AR'!$I$7:$AS$3267,34,FALSE),"")</f>
        <v/>
      </c>
      <c r="M363" s="766" t="str">
        <f>IFERROR(VLOOKUP($J363,'WM-AR'!$I$7:$AS$3267,4,FALSE),"")</f>
        <v/>
      </c>
      <c r="N363" s="766" t="str">
        <f>IFERROR(VLOOKUP($J363,'WM-AR'!$I$7:$AS$3267,6,FALSE),"")</f>
        <v/>
      </c>
      <c r="O363" s="766" t="str">
        <f>IFERROR(VLOOKUP($J363,'WM-AR'!$I$7:$AS$3267,8,FALSE),"")</f>
        <v/>
      </c>
      <c r="P363" s="766" t="str">
        <f>IFERROR(VLOOKUP($J363,'WM-AR'!$I$7:$AS$3267,10,FALSE),"")</f>
        <v/>
      </c>
      <c r="Q363" s="766" t="str">
        <f>IFERROR(VLOOKUP($J363,'WM-AR'!$I$7:$AS$3267,12,FALSE),"")</f>
        <v/>
      </c>
      <c r="R363" s="766" t="str">
        <f>IFERROR(VLOOKUP($J363,'WM-AR'!$I$7:$AS$3267,14,FALSE),"")</f>
        <v/>
      </c>
      <c r="S363" s="766" t="str">
        <f>IFERROR(VLOOKUP($J363,'WM-AR'!$I$7:$AS$3267,16,FALSE),"")</f>
        <v/>
      </c>
      <c r="T363" s="766" t="str">
        <f>IFERROR(VLOOKUP($J363,'WM-AR'!$I$7:$AS$3267,18,FALSE),"")</f>
        <v/>
      </c>
      <c r="U363" s="766" t="str">
        <f>IFERROR(VLOOKUP($J363,'WM-AR'!$I$7:$AS$3267,20,FALSE),"")</f>
        <v/>
      </c>
      <c r="V363" s="766" t="str">
        <f>IFERROR(VLOOKUP($J363,'WM-AR'!$I$7:$AS$3267,22,FALSE),"")</f>
        <v/>
      </c>
      <c r="W363" s="766" t="str">
        <f>IFERROR(VLOOKUP($J363,'WM-AR'!$I$7:$AS$3267,24,FALSE),"")</f>
        <v/>
      </c>
      <c r="X363" s="766" t="str">
        <f>IFERROR(VLOOKUP($J363,'WM-AR'!$I$7:$AS$3267,25,FALSE),"")</f>
        <v/>
      </c>
      <c r="Y363" s="766" t="str">
        <f>IFERROR(VLOOKUP($J363,'WM-AR'!$I$7:$AS$3267,26,FALSE),"")</f>
        <v/>
      </c>
      <c r="Z363" s="766" t="str">
        <f>IFERROR(VLOOKUP($J363,'WM-AR'!$I$7:$AS$3267,27,FALSE),"")</f>
        <v/>
      </c>
      <c r="AA363" s="766" t="str">
        <f>IFERROR(VLOOKUP($J363,'WM-AR'!$I$7:$AS$3267,28,FALSE),"")</f>
        <v/>
      </c>
      <c r="AB363" s="766" t="str">
        <f>IFERROR(VLOOKUP($J363,'WM-AR'!$I$7:$AS$3267,29,FALSE),"")</f>
        <v/>
      </c>
      <c r="AC363" s="766" t="str">
        <f>IFERROR(VLOOKUP($J363,'WM-AR'!$I$7:$AS$3267,30,FALSE),"")</f>
        <v/>
      </c>
      <c r="AD363" s="766" t="str">
        <f>IFERROR(VLOOKUP($J363,'WM-AR'!$I$7:$AS$3267,31,FALSE),"")</f>
        <v/>
      </c>
      <c r="AE363" s="766" t="str">
        <f>IFERROR(VLOOKUP($J363,'WM-AR'!$I$7:$AS$3267,32,FALSE),"")</f>
        <v/>
      </c>
      <c r="AF363" s="766" t="str">
        <f>IFERROR(VLOOKUP($J363,'WM-AR'!$I$7:$AS$3267,33,FALSE),"")</f>
        <v/>
      </c>
      <c r="AG363" s="767"/>
      <c r="AH363" s="768" t="s">
        <v>1815</v>
      </c>
      <c r="AI363" s="768" t="s">
        <v>1815</v>
      </c>
      <c r="AJ363" s="769"/>
      <c r="AK363" s="769" t="str">
        <f>L363</f>
        <v/>
      </c>
      <c r="AL363" s="770"/>
      <c r="AM363" s="88" t="str">
        <f>IF(AND(ISTEXT($E363),ISTEXT($B363)),"산출기준 &gt;&gt;  "&amp;_xlfn.XLOOKUP($E363,산출기준!$D:$D,산출기준!$E:$E,"매칭실패"),"")</f>
        <v/>
      </c>
    </row>
    <row r="364" spans="2:39" s="600" customFormat="1" ht="33" customHeight="1" outlineLevel="1">
      <c r="B364" s="783"/>
      <c r="C364" s="774"/>
      <c r="D364" s="774"/>
      <c r="E364" s="777"/>
      <c r="F364" s="784"/>
      <c r="G364" s="760" t="str">
        <f t="shared" si="116"/>
        <v/>
      </c>
      <c r="H364" s="760"/>
      <c r="I364" s="779"/>
      <c r="J364" s="780" t="str">
        <f t="shared" si="117"/>
        <v/>
      </c>
      <c r="K364" s="781"/>
      <c r="L364" s="781" t="str">
        <f>IFERROR(VLOOKUP($J364,'WM-AR'!$I$7:$AS$3267,34,FALSE),"")</f>
        <v/>
      </c>
      <c r="M364" s="781" t="str">
        <f>IFERROR(VLOOKUP($J364,'WM-AR'!$I$7:$AS$3267,4,FALSE),"")</f>
        <v/>
      </c>
      <c r="N364" s="781" t="str">
        <f>IFERROR(VLOOKUP($J364,'WM-AR'!$I$7:$AS$3267,6,FALSE),"")</f>
        <v/>
      </c>
      <c r="O364" s="781" t="str">
        <f>IFERROR(VLOOKUP($J364,'WM-AR'!$I$7:$AS$3267,8,FALSE),"")</f>
        <v/>
      </c>
      <c r="P364" s="781" t="str">
        <f>IFERROR(VLOOKUP($J364,'WM-AR'!$I$7:$AS$3267,10,FALSE),"")</f>
        <v/>
      </c>
      <c r="Q364" s="781" t="str">
        <f>IFERROR(VLOOKUP($J364,'WM-AR'!$I$7:$AS$3267,12,FALSE),"")</f>
        <v/>
      </c>
      <c r="R364" s="781" t="str">
        <f>IFERROR(VLOOKUP($J364,'WM-AR'!$I$7:$AS$3267,14,FALSE),"")</f>
        <v/>
      </c>
      <c r="S364" s="781" t="str">
        <f>IFERROR(VLOOKUP($J364,'WM-AR'!$I$7:$AS$3267,16,FALSE),"")</f>
        <v/>
      </c>
      <c r="T364" s="781" t="str">
        <f>IFERROR(VLOOKUP($J364,'WM-AR'!$I$7:$AS$3267,18,FALSE),"")</f>
        <v/>
      </c>
      <c r="U364" s="781" t="str">
        <f>IFERROR(VLOOKUP($J364,'WM-AR'!$I$7:$AS$3267,20,FALSE),"")</f>
        <v/>
      </c>
      <c r="V364" s="781" t="str">
        <f>IFERROR(VLOOKUP($J364,'WM-AR'!$I$7:$AS$3267,22,FALSE),"")</f>
        <v/>
      </c>
      <c r="W364" s="781" t="str">
        <f>IFERROR(VLOOKUP($J364,'WM-AR'!$I$7:$AS$3267,24,FALSE),"")</f>
        <v/>
      </c>
      <c r="X364" s="781" t="str">
        <f>IFERROR(VLOOKUP($J364,'WM-AR'!$I$7:$AS$3267,25,FALSE),"")</f>
        <v/>
      </c>
      <c r="Y364" s="781" t="str">
        <f>IFERROR(VLOOKUP($J364,'WM-AR'!$I$7:$AS$3267,26,FALSE),"")</f>
        <v/>
      </c>
      <c r="Z364" s="781" t="str">
        <f>IFERROR(VLOOKUP($J364,'WM-AR'!$I$7:$AS$3267,27,FALSE),"")</f>
        <v/>
      </c>
      <c r="AA364" s="781" t="str">
        <f>IFERROR(VLOOKUP($J364,'WM-AR'!$I$7:$AS$3267,28,FALSE),"")</f>
        <v/>
      </c>
      <c r="AB364" s="781" t="str">
        <f>IFERROR(VLOOKUP($J364,'WM-AR'!$I$7:$AS$3267,29,FALSE),"")</f>
        <v/>
      </c>
      <c r="AC364" s="781" t="str">
        <f>IFERROR(VLOOKUP($J364,'WM-AR'!$I$7:$AS$3267,30,FALSE),"")</f>
        <v/>
      </c>
      <c r="AD364" s="781" t="str">
        <f>IFERROR(VLOOKUP($J364,'WM-AR'!$I$7:$AS$3267,31,FALSE),"")</f>
        <v/>
      </c>
      <c r="AE364" s="781" t="str">
        <f>IFERROR(VLOOKUP($J364,'WM-AR'!$I$7:$AS$3267,32,FALSE),"")</f>
        <v/>
      </c>
      <c r="AF364" s="781" t="str">
        <f>IFERROR(VLOOKUP($J364,'WM-AR'!$I$7:$AS$3267,33,FALSE),"")</f>
        <v/>
      </c>
      <c r="AG364" s="767"/>
      <c r="AH364" s="768" t="s">
        <v>1815</v>
      </c>
      <c r="AI364" s="768" t="s">
        <v>1815</v>
      </c>
      <c r="AJ364" s="782"/>
      <c r="AK364" s="782" t="str">
        <f>L364</f>
        <v/>
      </c>
      <c r="AL364" s="779"/>
      <c r="AM364" s="600" t="str">
        <f>IF(AND(ISTEXT($E364),ISTEXT($B364)),"산출기준 &gt;&gt;  "&amp;_xlfn.XLOOKUP($E364,산출기준!$D:$D,산출기준!$E:$E,"매칭실패"),"")</f>
        <v/>
      </c>
    </row>
    <row r="365" spans="2:39">
      <c r="B365" s="658"/>
      <c r="C365" s="659"/>
      <c r="D365" s="660"/>
      <c r="E365" s="659"/>
      <c r="F365" s="661"/>
      <c r="G365" s="662"/>
      <c r="H365" s="663"/>
      <c r="I365" s="662"/>
      <c r="J365" s="652"/>
      <c r="K365" s="664"/>
      <c r="L365" s="664"/>
      <c r="M365" s="664"/>
      <c r="N365" s="664"/>
      <c r="O365" s="664"/>
      <c r="P365" s="664"/>
      <c r="Q365" s="664"/>
      <c r="R365" s="664"/>
      <c r="S365" s="664"/>
      <c r="T365" s="664"/>
      <c r="U365" s="664"/>
      <c r="V365" s="664"/>
      <c r="W365" s="664"/>
      <c r="X365" s="664"/>
      <c r="Y365" s="664"/>
      <c r="Z365" s="664"/>
      <c r="AA365" s="664"/>
      <c r="AB365" s="664"/>
      <c r="AC365" s="664"/>
      <c r="AD365" s="664"/>
      <c r="AE365" s="664"/>
      <c r="AF365" s="664"/>
      <c r="AG365" s="660"/>
      <c r="AH365" s="665"/>
      <c r="AI365" s="665"/>
      <c r="AJ365" s="666"/>
      <c r="AK365" s="666"/>
      <c r="AL365" s="662"/>
      <c r="AM365" s="88" t="str">
        <f>IF(AND(ISTEXT($E365),ISTEXT($B365)),"산출기준 &gt;&gt;  "&amp;_xlfn.XLOOKUP($E365,산출기준!$D:$D,산출기준!$E:$E,"매칭실패"),"")</f>
        <v/>
      </c>
    </row>
  </sheetData>
  <mergeCells count="1">
    <mergeCell ref="AJ2:AK2"/>
  </mergeCells>
  <phoneticPr fontId="4" type="noConversion"/>
  <pageMargins left="0.70866141732283472" right="0.70866141732283472" top="0.55118110236220474" bottom="0.55118110236220474" header="0.11811023622047245" footer="0.11811023622047245"/>
  <pageSetup paperSize="8" scale="58" orientation="landscape" horizontalDpi="1200" verticalDpi="1200" r:id="rId1"/>
  <headerFooter>
    <oddHeader>&amp;L&amp;"Calibri"&amp;8&amp;K000000 대외비(Restricted)&amp;1#_x000D_</oddHeader>
  </headerFooter>
  <extLst>
    <ext xmlns:x14="http://schemas.microsoft.com/office/spreadsheetml/2009/9/main" uri="{78C0D931-6437-407d-A8EE-F0AAD7539E65}">
      <x14:conditionalFormattings>
        <x14:conditionalFormatting xmlns:xm="http://schemas.microsoft.com/office/excel/2006/main">
          <x14:cfRule type="expression" priority="2" id="{786F9C8E-D733-4F91-9788-F6A6DF20E425}">
            <xm:f>Family_표준_구성도!$E$2="실행"</xm:f>
            <x14:dxf>
              <font>
                <strike/>
                <color theme="1" tint="0.34998626667073579"/>
              </font>
            </x14:dxf>
          </x14:cfRule>
          <xm:sqref>AH1:AH1048576</xm:sqref>
        </x14:conditionalFormatting>
        <x14:conditionalFormatting xmlns:xm="http://schemas.microsoft.com/office/excel/2006/main">
          <x14:cfRule type="expression" priority="1" id="{368BF7DB-409A-4A0A-93CB-F97C01B382C8}">
            <xm:f>Family_표준_구성도!$E$2="입찰"</xm:f>
            <x14:dxf>
              <font>
                <strike/>
                <color theme="1" tint="0.34998626667073579"/>
              </font>
            </x14:dxf>
          </x14:cfRule>
          <xm:sqref>AI1:AI1048576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77DED3BE-5113-4F57-96EA-5A88CA62B43F}">
          <x14:formula1>
            <xm:f>'참조용_Int Finish_Style-WM_DB'!$I$5:$I$200</xm:f>
          </x14:formula1>
          <xm:sqref>E66 E128 E360 E179 E329 E279 E204 E41 E103 E304 E229 E254 E154 E19</xm:sqref>
        </x14:dataValidation>
        <x14:dataValidation type="list" allowBlank="1" showInputMessage="1" showErrorMessage="1" xr:uid="{A45342E1-6CED-411B-AC0A-84A1D90FE64C}">
          <x14:formula1>
            <xm:f>'참조용_Int Finish_Style-WM_DB'!$H$5:$H$200</xm:f>
          </x14:formula1>
          <xm:sqref>E355 E123 E249 E224 E299 E274 E324 E199 E174 E149 E98 E61 E36 E17</xm:sqref>
        </x14:dataValidation>
        <x14:dataValidation type="list" allowBlank="1" showInputMessage="1" showErrorMessage="1" xr:uid="{57CD3818-344D-4787-8F51-2869D5FC6BE1}">
          <x14:formula1>
            <xm:f>'참조용_Int Finish_Style-WM_DB'!$G$5:$G$200</xm:f>
          </x14:formula1>
          <xm:sqref>E56 E118 E350 E93 E319 E269 E194 E31 E169 E144 E294 E244 E219 E15</xm:sqref>
        </x14:dataValidation>
        <x14:dataValidation type="list" allowBlank="1" showInputMessage="1" showErrorMessage="1" xr:uid="{908A0D07-C1F2-4C8A-BBAF-105253878444}">
          <x14:formula1>
            <xm:f>'참조용_Int Finish_Style-WM_DB'!$F$5:$F$200</xm:f>
          </x14:formula1>
          <xm:sqref>E239 E113 E345 E88 E289 E264 E314 E189 E164 E139 E26 E51 E214 E12</xm:sqref>
        </x14:dataValidation>
        <x14:dataValidation type="list" allowBlank="1" showInputMessage="1" showErrorMessage="1" xr:uid="{AF8F38CC-EC1E-42A5-AFF4-463400D21730}">
          <x14:formula1>
            <xm:f>'WM-AR'!$F$7:$F$2292</xm:f>
          </x14:formula1>
          <xm:sqref>I145:I148 I27:I30 I342:I344 I23:I25 I346:I349 I356:I359 I135:I143 I37:I40 I150:I153 I351:I354 I32:I35 I361:I365 I42:I133 I155:I333 I13:I14 I9:I11 I18 I16 I20:I21</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4BC7F-1948-48BA-B992-8811426D1229}">
  <sheetPr>
    <tabColor theme="7" tint="0.79998168889431442"/>
  </sheetPr>
  <dimension ref="A1:AR260"/>
  <sheetViews>
    <sheetView view="pageBreakPreview" zoomScale="70" zoomScaleNormal="70" zoomScaleSheetLayoutView="70" workbookViewId="0">
      <pane ySplit="2" topLeftCell="A234" activePane="bottomLeft" state="frozen"/>
      <selection activeCell="C227" sqref="C227"/>
      <selection pane="bottomLeft" activeCell="C227" sqref="C227"/>
    </sheetView>
  </sheetViews>
  <sheetFormatPr defaultColWidth="9" defaultRowHeight="16.5" outlineLevelRow="1" outlineLevelCol="1"/>
  <cols>
    <col min="1" max="1" width="1.75" style="658" customWidth="1"/>
    <col min="2" max="2" width="6" style="88" customWidth="1"/>
    <col min="3" max="5" width="7.75" style="593" customWidth="1"/>
    <col min="6" max="6" width="8.375" style="596" customWidth="1"/>
    <col min="7" max="7" width="40.625" style="88" customWidth="1"/>
    <col min="8" max="8" width="45.625" style="593" customWidth="1"/>
    <col min="9" max="9" width="12.75" style="598" customWidth="1"/>
    <col min="10" max="10" width="5.75" style="598" customWidth="1"/>
    <col min="11" max="11" width="4.75" style="599" customWidth="1"/>
    <col min="12" max="12" width="8.75" style="599" hidden="1" customWidth="1" outlineLevel="1"/>
    <col min="13" max="14" width="9.75" style="599" hidden="1" customWidth="1" outlineLevel="1"/>
    <col min="15" max="16" width="7.75" style="599" hidden="1" customWidth="1" outlineLevel="1"/>
    <col min="17" max="17" width="8.75" style="599" hidden="1" customWidth="1" outlineLevel="1"/>
    <col min="18" max="22" width="7.75" style="599" hidden="1" customWidth="1" outlineLevel="1"/>
    <col min="23" max="31" width="5.75" style="599" hidden="1" customWidth="1" outlineLevel="1"/>
    <col min="32" max="32" width="24.75" style="88" customWidth="1" collapsed="1"/>
    <col min="33" max="34" width="12.75" style="88" customWidth="1"/>
    <col min="35" max="35" width="7.75" style="88" customWidth="1"/>
    <col min="36" max="36" width="4.75" style="88" customWidth="1"/>
    <col min="37" max="37" width="18.75" style="599" customWidth="1"/>
    <col min="38" max="38" width="40.625" style="88" customWidth="1"/>
    <col min="39" max="16384" width="9" style="88"/>
  </cols>
  <sheetData>
    <row r="1" spans="1:38" s="658" customFormat="1" ht="34.9" customHeight="1">
      <c r="B1" s="801" t="s">
        <v>2664</v>
      </c>
      <c r="C1" s="802"/>
      <c r="D1" s="802"/>
      <c r="E1" s="802"/>
      <c r="F1" s="803"/>
      <c r="G1" s="804" t="str">
        <f>HYPERLINK("#Family_표준_구성도!$B$7","표준구성도로 가기")</f>
        <v>표준구성도로 가기</v>
      </c>
      <c r="H1" s="802"/>
      <c r="I1" s="805"/>
      <c r="J1" s="805"/>
      <c r="K1" s="806"/>
      <c r="L1" s="806"/>
      <c r="M1" s="806"/>
      <c r="N1" s="806"/>
      <c r="O1" s="806"/>
      <c r="P1" s="806"/>
      <c r="Q1" s="806"/>
      <c r="R1" s="806"/>
      <c r="S1" s="806"/>
      <c r="T1" s="806"/>
      <c r="U1" s="806"/>
      <c r="V1" s="806"/>
      <c r="W1" s="806"/>
      <c r="X1" s="806"/>
      <c r="Y1" s="806"/>
      <c r="Z1" s="806"/>
      <c r="AA1" s="806"/>
      <c r="AB1" s="806"/>
      <c r="AC1" s="806"/>
      <c r="AD1" s="806"/>
      <c r="AE1" s="806"/>
      <c r="AK1" s="806"/>
    </row>
    <row r="2" spans="1:38" ht="49.9" customHeight="1">
      <c r="B2" s="602" t="s">
        <v>2554</v>
      </c>
      <c r="C2" s="602" t="s">
        <v>2555</v>
      </c>
      <c r="D2" s="603" t="s">
        <v>2556</v>
      </c>
      <c r="E2" s="602" t="s">
        <v>1646</v>
      </c>
      <c r="F2" s="604" t="s">
        <v>2557</v>
      </c>
      <c r="G2" s="603" t="s">
        <v>2558</v>
      </c>
      <c r="H2" s="602" t="s">
        <v>2560</v>
      </c>
      <c r="I2" s="602" t="s">
        <v>2561</v>
      </c>
      <c r="J2" s="603" t="s">
        <v>2562</v>
      </c>
      <c r="K2" s="606" t="s">
        <v>2563</v>
      </c>
      <c r="L2" s="606" t="s">
        <v>2564</v>
      </c>
      <c r="M2" s="606" t="s">
        <v>2565</v>
      </c>
      <c r="N2" s="606" t="s">
        <v>2566</v>
      </c>
      <c r="O2" s="606" t="s">
        <v>2567</v>
      </c>
      <c r="P2" s="606" t="s">
        <v>2568</v>
      </c>
      <c r="Q2" s="606" t="s">
        <v>2569</v>
      </c>
      <c r="R2" s="606" t="s">
        <v>2570</v>
      </c>
      <c r="S2" s="606" t="s">
        <v>2571</v>
      </c>
      <c r="T2" s="606" t="s">
        <v>2572</v>
      </c>
      <c r="U2" s="606" t="s">
        <v>2573</v>
      </c>
      <c r="V2" s="606" t="s">
        <v>2574</v>
      </c>
      <c r="W2" s="606" t="s">
        <v>2575</v>
      </c>
      <c r="X2" s="606" t="s">
        <v>2576</v>
      </c>
      <c r="Y2" s="606" t="s">
        <v>2577</v>
      </c>
      <c r="Z2" s="606" t="s">
        <v>2578</v>
      </c>
      <c r="AA2" s="606" t="s">
        <v>2579</v>
      </c>
      <c r="AB2" s="606" t="s">
        <v>2580</v>
      </c>
      <c r="AC2" s="606" t="s">
        <v>2581</v>
      </c>
      <c r="AD2" s="606" t="s">
        <v>2582</v>
      </c>
      <c r="AE2" s="606" t="s">
        <v>2583</v>
      </c>
      <c r="AF2" s="603" t="s">
        <v>2584</v>
      </c>
      <c r="AG2" s="610" t="s">
        <v>2665</v>
      </c>
      <c r="AH2" s="610" t="s">
        <v>2666</v>
      </c>
      <c r="AI2" s="608" t="s">
        <v>2587</v>
      </c>
      <c r="AJ2" s="609"/>
      <c r="AK2" s="610" t="s">
        <v>2588</v>
      </c>
    </row>
    <row r="3" spans="1:38" ht="34.9" customHeight="1">
      <c r="B3" s="611">
        <v>1</v>
      </c>
      <c r="C3" s="612" t="s">
        <v>2667</v>
      </c>
      <c r="D3" s="612"/>
      <c r="E3" s="612"/>
      <c r="F3" s="614"/>
      <c r="G3" s="615"/>
      <c r="H3" s="617"/>
      <c r="I3" s="618"/>
      <c r="J3" s="618"/>
      <c r="K3" s="619"/>
      <c r="L3" s="619"/>
      <c r="M3" s="619"/>
      <c r="N3" s="619"/>
      <c r="O3" s="619"/>
      <c r="P3" s="619"/>
      <c r="Q3" s="619"/>
      <c r="R3" s="619"/>
      <c r="S3" s="619"/>
      <c r="T3" s="619"/>
      <c r="U3" s="619"/>
      <c r="V3" s="619"/>
      <c r="W3" s="619"/>
      <c r="X3" s="619"/>
      <c r="Y3" s="619"/>
      <c r="Z3" s="619"/>
      <c r="AA3" s="619"/>
      <c r="AB3" s="619"/>
      <c r="AC3" s="619"/>
      <c r="AD3" s="619"/>
      <c r="AE3" s="619"/>
      <c r="AF3" s="622"/>
      <c r="AG3" s="622"/>
      <c r="AH3" s="622"/>
      <c r="AI3" s="622"/>
      <c r="AJ3" s="622"/>
      <c r="AK3" s="619"/>
    </row>
    <row r="4" spans="1:38" ht="34.9" customHeight="1">
      <c r="B4" s="623">
        <v>1.1000000000000001</v>
      </c>
      <c r="C4" s="626" t="s">
        <v>2668</v>
      </c>
      <c r="D4" s="626"/>
      <c r="E4" s="626"/>
      <c r="F4" s="627"/>
      <c r="G4" s="628"/>
      <c r="H4" s="628"/>
      <c r="I4" s="630"/>
      <c r="J4" s="630"/>
      <c r="K4" s="631"/>
      <c r="L4" s="631"/>
      <c r="M4" s="631"/>
      <c r="N4" s="631"/>
      <c r="O4" s="631"/>
      <c r="P4" s="631"/>
      <c r="Q4" s="631"/>
      <c r="R4" s="631"/>
      <c r="S4" s="631"/>
      <c r="T4" s="631"/>
      <c r="U4" s="631"/>
      <c r="V4" s="631"/>
      <c r="W4" s="631"/>
      <c r="X4" s="631"/>
      <c r="Y4" s="631"/>
      <c r="Z4" s="631"/>
      <c r="AA4" s="631"/>
      <c r="AB4" s="631"/>
      <c r="AC4" s="631"/>
      <c r="AD4" s="631"/>
      <c r="AE4" s="631"/>
      <c r="AF4" s="634"/>
      <c r="AG4" s="634"/>
      <c r="AH4" s="634"/>
      <c r="AI4" s="634"/>
      <c r="AJ4" s="634"/>
      <c r="AK4" s="634"/>
    </row>
    <row r="5" spans="1:38" ht="19.899999999999999" customHeight="1">
      <c r="B5" s="635"/>
      <c r="C5" s="636"/>
      <c r="D5" s="636"/>
      <c r="E5" s="636"/>
      <c r="F5" s="638"/>
      <c r="G5" s="639"/>
      <c r="H5" s="639"/>
      <c r="I5" s="641"/>
      <c r="J5" s="642"/>
      <c r="K5" s="642"/>
      <c r="L5" s="642"/>
      <c r="M5" s="642"/>
      <c r="N5" s="642"/>
      <c r="O5" s="642"/>
      <c r="P5" s="642"/>
      <c r="Q5" s="642"/>
      <c r="R5" s="642"/>
      <c r="S5" s="642"/>
      <c r="T5" s="642"/>
      <c r="U5" s="642"/>
      <c r="V5" s="642"/>
      <c r="W5" s="642"/>
      <c r="X5" s="642"/>
      <c r="Y5" s="642"/>
      <c r="Z5" s="642"/>
      <c r="AA5" s="642"/>
      <c r="AB5" s="642"/>
      <c r="AC5" s="642"/>
      <c r="AD5" s="642"/>
      <c r="AE5" s="642"/>
      <c r="AF5" s="636"/>
      <c r="AG5" s="643"/>
      <c r="AH5" s="643"/>
      <c r="AI5" s="644"/>
      <c r="AJ5" s="644"/>
      <c r="AK5" s="639"/>
    </row>
    <row r="6" spans="1:38" ht="19.899999999999999" customHeight="1">
      <c r="B6" s="645"/>
      <c r="C6" s="646" t="s">
        <v>2669</v>
      </c>
      <c r="D6" s="648"/>
      <c r="E6" s="648"/>
      <c r="F6" s="807" t="s">
        <v>2670</v>
      </c>
      <c r="G6" s="645"/>
      <c r="H6" s="651"/>
      <c r="I6" s="652"/>
      <c r="J6" s="652"/>
      <c r="K6" s="653"/>
      <c r="L6" s="653"/>
      <c r="M6" s="653"/>
      <c r="N6" s="653"/>
      <c r="O6" s="653"/>
      <c r="P6" s="653"/>
      <c r="Q6" s="653"/>
      <c r="R6" s="653"/>
      <c r="S6" s="653"/>
      <c r="T6" s="653"/>
      <c r="U6" s="653"/>
      <c r="V6" s="653"/>
      <c r="W6" s="653"/>
      <c r="X6" s="653"/>
      <c r="Y6" s="653"/>
      <c r="Z6" s="653"/>
      <c r="AA6" s="653"/>
      <c r="AB6" s="653"/>
      <c r="AC6" s="653"/>
      <c r="AD6" s="653"/>
      <c r="AE6" s="653"/>
      <c r="AF6" s="656"/>
      <c r="AG6" s="656"/>
      <c r="AH6" s="656"/>
      <c r="AI6" s="656"/>
      <c r="AJ6" s="656"/>
      <c r="AK6" s="657"/>
    </row>
    <row r="7" spans="1:38" ht="19.899999999999999" customHeight="1">
      <c r="B7" s="658"/>
      <c r="C7" s="659"/>
      <c r="D7" s="659"/>
      <c r="E7" s="659"/>
      <c r="F7" s="661"/>
      <c r="G7" s="662"/>
      <c r="H7" s="662"/>
      <c r="I7" s="652"/>
      <c r="J7" s="664"/>
      <c r="K7" s="664"/>
      <c r="L7" s="664"/>
      <c r="M7" s="664"/>
      <c r="N7" s="664"/>
      <c r="O7" s="664"/>
      <c r="P7" s="664"/>
      <c r="Q7" s="664"/>
      <c r="R7" s="664"/>
      <c r="S7" s="664"/>
      <c r="T7" s="664"/>
      <c r="U7" s="664"/>
      <c r="V7" s="664"/>
      <c r="W7" s="664"/>
      <c r="X7" s="664"/>
      <c r="Y7" s="664"/>
      <c r="Z7" s="664"/>
      <c r="AA7" s="664"/>
      <c r="AB7" s="664"/>
      <c r="AC7" s="664"/>
      <c r="AD7" s="664"/>
      <c r="AE7" s="664"/>
      <c r="AF7" s="659"/>
      <c r="AG7" s="665"/>
      <c r="AH7" s="665"/>
      <c r="AI7" s="666"/>
      <c r="AJ7" s="666"/>
      <c r="AK7" s="662"/>
    </row>
    <row r="8" spans="1:38" ht="34.9" customHeight="1">
      <c r="B8" s="808" t="str" cm="1">
        <f t="array" aca="1" ref="B8" ca="1">_xlfn.IFNA(INDIRECT("Family_표준_구성도!B"&amp;MATCH(F8,INDIRECT("Family_표준_구성도!"&amp;"C:C"),0)),"")</f>
        <v>1.1.1.1.1</v>
      </c>
      <c r="C8" s="668" t="s">
        <v>2016</v>
      </c>
      <c r="D8" s="809"/>
      <c r="E8" s="668" t="s">
        <v>1697</v>
      </c>
      <c r="F8" s="810" t="s">
        <v>2106</v>
      </c>
      <c r="G8" s="811"/>
      <c r="H8" s="812"/>
      <c r="I8" s="674"/>
      <c r="J8" s="674"/>
      <c r="K8" s="674"/>
      <c r="L8" s="674"/>
      <c r="M8" s="674"/>
      <c r="N8" s="675"/>
      <c r="O8" s="676"/>
      <c r="P8" s="677"/>
      <c r="Q8" s="677"/>
      <c r="R8" s="677"/>
      <c r="S8" s="677"/>
      <c r="T8" s="677"/>
      <c r="U8" s="677"/>
      <c r="V8" s="678"/>
      <c r="W8" s="679"/>
      <c r="X8" s="679"/>
      <c r="Y8" s="679"/>
      <c r="Z8" s="679"/>
      <c r="AA8" s="679"/>
      <c r="AB8" s="679"/>
      <c r="AC8" s="679"/>
      <c r="AD8" s="679"/>
      <c r="AE8" s="679"/>
      <c r="AF8" s="813"/>
      <c r="AG8" s="682"/>
      <c r="AH8" s="682"/>
      <c r="AI8" s="682"/>
      <c r="AJ8" s="682"/>
      <c r="AK8" s="683"/>
      <c r="AL8" s="88" t="str">
        <f ca="1">IF(AND(ISTEXT($E8),ISTEXT($B8)),"산출기준 &gt;&gt;  "&amp;_xlfn.XLOOKUP($E8,산출기준!$D:$D,산출기준!$E:$E,"매칭실패"),"")</f>
        <v>산출기준 &gt;&gt;  [ 플로어 일반 산출 ]</v>
      </c>
    </row>
    <row r="9" spans="1:38" ht="49.9" customHeight="1" outlineLevel="1">
      <c r="B9" s="758"/>
      <c r="C9" s="759"/>
      <c r="D9" s="759"/>
      <c r="E9" s="814"/>
      <c r="F9" s="815" t="s">
        <v>2671</v>
      </c>
      <c r="G9" s="759" t="str">
        <f>IF(IF(N9=0,"",N9)&amp;" | "&amp;IF(O9=0,"",O9)&amp;" | "&amp;IF(Q9=0,"",Q9)&amp;" | "&amp;IF(R9=0,"",R9)=" |  |  | ","",IF(N9=0,"",N9)&amp;" | "&amp;IF(O9=0,"",O9)&amp;" | "&amp;IF(Q9=0,"",Q9)&amp;" | "&amp;IF(R9=0,"",R9))</f>
        <v xml:space="preserve">Structural Concrete |  | 25MPa ≤ F'c (Cylinder Strength) &lt; 30MPa | </v>
      </c>
      <c r="H9" s="816" t="s">
        <v>2672</v>
      </c>
      <c r="I9" s="765" t="str">
        <f t="shared" ref="I9:I15" si="0">LEFT(H9,14)</f>
        <v>A03AF032-00022</v>
      </c>
      <c r="J9" s="766"/>
      <c r="K9" s="766" t="str">
        <f>IFERROR(VLOOKUP($I9,'WM-AR'!$I$7:$AS$3267,34,FALSE),"")</f>
        <v>M3</v>
      </c>
      <c r="L9" s="766" t="str">
        <f>IFERROR(VLOOKUP($I9,'WM-AR'!$I$7:$AS$3267,4,FALSE),"")</f>
        <v>Concrete Work</v>
      </c>
      <c r="M9" s="766" t="str">
        <f>IFERROR(VLOOKUP($I9,'WM-AR'!$I$7:$AS$3267,6,FALSE),"")</f>
        <v>Superstructure Work</v>
      </c>
      <c r="N9" s="766" t="str">
        <f>IFERROR(VLOOKUP($I9,'WM-AR'!$I$7:$AS$3267,8,FALSE),"")</f>
        <v>Structural Concrete</v>
      </c>
      <c r="O9" s="766">
        <f>IFERROR(VLOOKUP($I9,'WM-AR'!$I$7:$AS$3267,10,FALSE),"")</f>
        <v>0</v>
      </c>
      <c r="P9" s="766" t="str">
        <f>IFERROR(VLOOKUP($I9,'WM-AR'!$I$7:$AS$3267,12,FALSE),"")</f>
        <v>Cement Type-1</v>
      </c>
      <c r="Q9" s="766" t="str">
        <f>IFERROR(VLOOKUP($I9,'WM-AR'!$I$7:$AS$3267,14,FALSE),"")</f>
        <v>25MPa ≤ F'c (Cylinder Strength) &lt; 30MPa</v>
      </c>
      <c r="R9" s="766">
        <f>IFERROR(VLOOKUP($I9,'WM-AR'!$I$7:$AS$3267,16,FALSE),"")</f>
        <v>0</v>
      </c>
      <c r="S9" s="766">
        <f>IFERROR(VLOOKUP($I9,'WM-AR'!$I$7:$AS$3267,18,FALSE),"")</f>
        <v>0</v>
      </c>
      <c r="T9" s="766" t="str">
        <f>IFERROR(VLOOKUP($I9,'WM-AR'!$I$7:$AS$3267,20,FALSE),"")</f>
        <v/>
      </c>
      <c r="U9" s="766">
        <f>IFERROR(VLOOKUP($I9,'WM-AR'!$I$7:$AS$3267,22,FALSE),"")</f>
        <v>0</v>
      </c>
      <c r="V9" s="766" t="str">
        <f>IFERROR(VLOOKUP($I9,'WM-AR'!$I$7:$AS$3267,24,FALSE),"")</f>
        <v/>
      </c>
      <c r="W9" s="766">
        <f>IFERROR(VLOOKUP($I9,'WM-AR'!$I$7:$AS$3267,25,FALSE),"")</f>
        <v>0</v>
      </c>
      <c r="X9" s="766" t="str">
        <f>IFERROR(VLOOKUP($I9,'WM-AR'!$I$7:$AS$3267,26,FALSE),"")</f>
        <v/>
      </c>
      <c r="Y9" s="766">
        <f>IFERROR(VLOOKUP($I9,'WM-AR'!$I$7:$AS$3267,27,FALSE),"")</f>
        <v>0</v>
      </c>
      <c r="Z9" s="766">
        <f>IFERROR(VLOOKUP($I9,'WM-AR'!$I$7:$AS$3267,28,FALSE),"")</f>
        <v>0</v>
      </c>
      <c r="AA9" s="766">
        <f>IFERROR(VLOOKUP($I9,'WM-AR'!$I$7:$AS$3267,29,FALSE),"")</f>
        <v>0</v>
      </c>
      <c r="AB9" s="766">
        <f>IFERROR(VLOOKUP($I9,'WM-AR'!$I$7:$AS$3267,30,FALSE),"")</f>
        <v>0</v>
      </c>
      <c r="AC9" s="766">
        <f>IFERROR(VLOOKUP($I9,'WM-AR'!$I$7:$AS$3267,31,FALSE),"")</f>
        <v>0</v>
      </c>
      <c r="AD9" s="766">
        <f>IFERROR(VLOOKUP($I9,'WM-AR'!$I$7:$AS$3267,32,FALSE),"")</f>
        <v>0</v>
      </c>
      <c r="AE9" s="766" t="str">
        <f>IFERROR(VLOOKUP($I9,'WM-AR'!$I$7:$AS$3267,33,FALSE),"")</f>
        <v/>
      </c>
      <c r="AF9" s="817" t="s">
        <v>2673</v>
      </c>
      <c r="AG9" s="768" t="s">
        <v>1985</v>
      </c>
      <c r="AH9" s="768" t="s">
        <v>1985</v>
      </c>
      <c r="AI9" s="769"/>
      <c r="AJ9" s="769" t="str">
        <f t="shared" ref="AJ9:AJ15" si="1">K9</f>
        <v>M3</v>
      </c>
      <c r="AK9" s="816"/>
      <c r="AL9" s="88" t="str">
        <f>IF(AND(ISTEXT($E9),ISTEXT($B9)),"산출기준 &gt;&gt;  "&amp;_xlfn.XLOOKUP($E9,산출기준!$D:$D,산출기준!$E:$E,"매칭실패"),"")</f>
        <v/>
      </c>
    </row>
    <row r="10" spans="1:38" ht="49.9" customHeight="1" outlineLevel="1">
      <c r="B10" s="772"/>
      <c r="C10" s="773"/>
      <c r="D10" s="773"/>
      <c r="E10" s="788"/>
      <c r="F10" s="818" t="s">
        <v>2674</v>
      </c>
      <c r="G10" s="759" t="str">
        <f>IF(IF(N10=0,"",N10)&amp;" | "&amp;IF(O10=0,"",O10)&amp;" | "&amp;IF(Q10=0,"",Q10)&amp;" | "&amp;IF(R10=0,"",R10)=" |  |  | ","",IF(N10=0,"",N10)&amp;" | "&amp;IF(O10=0,"",O10)&amp;" | "&amp;IF(Q10=0,"",Q10)&amp;" | "&amp;IF(R10=0,"",R10))</f>
        <v xml:space="preserve">Rebar Work | Deformed Bar (Non-Coat.) | 300MPa&lt;Fy≤400MPa | </v>
      </c>
      <c r="H10" s="816" t="s">
        <v>2675</v>
      </c>
      <c r="I10" s="765" t="str">
        <f t="shared" si="0"/>
        <v>A03AF037-00003</v>
      </c>
      <c r="J10" s="766"/>
      <c r="K10" s="766" t="str">
        <f>IFERROR(VLOOKUP($I10,'WM-AR'!$I$7:$AS$3267,34,FALSE),"")</f>
        <v>TON</v>
      </c>
      <c r="L10" s="766" t="str">
        <f>IFERROR(VLOOKUP($I10,'WM-AR'!$I$7:$AS$3267,4,FALSE),"")</f>
        <v>Concrete Work</v>
      </c>
      <c r="M10" s="766" t="str">
        <f>IFERROR(VLOOKUP($I10,'WM-AR'!$I$7:$AS$3267,6,FALSE),"")</f>
        <v>Superstructure Work</v>
      </c>
      <c r="N10" s="766" t="str">
        <f>IFERROR(VLOOKUP($I10,'WM-AR'!$I$7:$AS$3267,8,FALSE),"")</f>
        <v>Rebar Work</v>
      </c>
      <c r="O10" s="766" t="str">
        <f>IFERROR(VLOOKUP($I10,'WM-AR'!$I$7:$AS$3267,10,FALSE),"")</f>
        <v>Deformed Bar (Non-Coat.)</v>
      </c>
      <c r="P10" s="766">
        <f>IFERROR(VLOOKUP($I10,'WM-AR'!$I$7:$AS$3267,12,FALSE),"")</f>
        <v>0</v>
      </c>
      <c r="Q10" s="766" t="str">
        <f>IFERROR(VLOOKUP($I10,'WM-AR'!$I$7:$AS$3267,14,FALSE),"")</f>
        <v>300MPa&lt;Fy≤400MPa</v>
      </c>
      <c r="R10" s="766">
        <f>IFERROR(VLOOKUP($I10,'WM-AR'!$I$7:$AS$3267,16,FALSE),"")</f>
        <v>0</v>
      </c>
      <c r="S10" s="766">
        <f>IFERROR(VLOOKUP($I10,'WM-AR'!$I$7:$AS$3267,18,FALSE),"")</f>
        <v>0</v>
      </c>
      <c r="T10" s="766" t="str">
        <f>IFERROR(VLOOKUP($I10,'WM-AR'!$I$7:$AS$3267,20,FALSE),"")</f>
        <v/>
      </c>
      <c r="U10" s="766">
        <f>IFERROR(VLOOKUP($I10,'WM-AR'!$I$7:$AS$3267,22,FALSE),"")</f>
        <v>0</v>
      </c>
      <c r="V10" s="766" t="str">
        <f>IFERROR(VLOOKUP($I10,'WM-AR'!$I$7:$AS$3267,24,FALSE),"")</f>
        <v/>
      </c>
      <c r="W10" s="766">
        <f>IFERROR(VLOOKUP($I10,'WM-AR'!$I$7:$AS$3267,25,FALSE),"")</f>
        <v>0</v>
      </c>
      <c r="X10" s="766" t="str">
        <f>IFERROR(VLOOKUP($I10,'WM-AR'!$I$7:$AS$3267,26,FALSE),"")</f>
        <v/>
      </c>
      <c r="Y10" s="766">
        <f>IFERROR(VLOOKUP($I10,'WM-AR'!$I$7:$AS$3267,27,FALSE),"")</f>
        <v>0</v>
      </c>
      <c r="Z10" s="766">
        <f>IFERROR(VLOOKUP($I10,'WM-AR'!$I$7:$AS$3267,28,FALSE),"")</f>
        <v>0</v>
      </c>
      <c r="AA10" s="766">
        <f>IFERROR(VLOOKUP($I10,'WM-AR'!$I$7:$AS$3267,29,FALSE),"")</f>
        <v>0</v>
      </c>
      <c r="AB10" s="766">
        <f>IFERROR(VLOOKUP($I10,'WM-AR'!$I$7:$AS$3267,30,FALSE),"")</f>
        <v>0</v>
      </c>
      <c r="AC10" s="766">
        <f>IFERROR(VLOOKUP($I10,'WM-AR'!$I$7:$AS$3267,31,FALSE),"")</f>
        <v>0</v>
      </c>
      <c r="AD10" s="766">
        <f>IFERROR(VLOOKUP($I10,'WM-AR'!$I$7:$AS$3267,32,FALSE),"")</f>
        <v>0</v>
      </c>
      <c r="AE10" s="766" t="str">
        <f>IFERROR(VLOOKUP($I10,'WM-AR'!$I$7:$AS$3267,33,FALSE),"")</f>
        <v/>
      </c>
      <c r="AF10" s="817" t="s">
        <v>2676</v>
      </c>
      <c r="AG10" s="768" t="s">
        <v>2677</v>
      </c>
      <c r="AH10" s="768" t="s">
        <v>2677</v>
      </c>
      <c r="AI10" s="769"/>
      <c r="AJ10" s="769" t="str">
        <f t="shared" si="1"/>
        <v>TON</v>
      </c>
      <c r="AK10" s="816" t="s">
        <v>2678</v>
      </c>
      <c r="AL10" s="88" t="str">
        <f>IF(AND(ISTEXT($E10),ISTEXT($B10)),"산출기준 &gt;&gt;  "&amp;_xlfn.XLOOKUP($E10,산출기준!$D:$D,산출기준!$E:$E,"매칭실패"),"")</f>
        <v/>
      </c>
    </row>
    <row r="11" spans="1:38" ht="49.9" customHeight="1" outlineLevel="1">
      <c r="B11" s="772"/>
      <c r="C11" s="773"/>
      <c r="D11" s="773"/>
      <c r="E11" s="788"/>
      <c r="F11" s="818" t="s">
        <v>2679</v>
      </c>
      <c r="G11" s="759" t="str">
        <f>IF(IF(N11=0,"",N11)&amp;" | "&amp;IF(O11=0,"",O11)&amp;" | "&amp;IF(Q11=0,"",Q11)&amp;" | "&amp;IF(R11=0,"",R11)=" |  |  | ","",IF(N11=0,"",N11)&amp;" | "&amp;IF(O11=0,"",O11)&amp;" | "&amp;IF(Q11=0,"",Q11)&amp;" | "&amp;IF(R11=0,"",R11))</f>
        <v xml:space="preserve">Form Work (1 time in use) | Flat Form |  | </v>
      </c>
      <c r="H11" s="816" t="s">
        <v>2680</v>
      </c>
      <c r="I11" s="765" t="str">
        <f t="shared" si="0"/>
        <v>A03AF036-00001</v>
      </c>
      <c r="J11" s="766"/>
      <c r="K11" s="766" t="str">
        <f>IFERROR(VLOOKUP($I11,'WM-AR'!$I$7:$AS$3267,34,FALSE),"")</f>
        <v>M2</v>
      </c>
      <c r="L11" s="766" t="str">
        <f>IFERROR(VLOOKUP($I11,'WM-AR'!$I$7:$AS$3267,4,FALSE),"")</f>
        <v>Concrete Work</v>
      </c>
      <c r="M11" s="766" t="str">
        <f>IFERROR(VLOOKUP($I11,'WM-AR'!$I$7:$AS$3267,6,FALSE),"")</f>
        <v>Superstructure Work</v>
      </c>
      <c r="N11" s="766" t="str">
        <f>IFERROR(VLOOKUP($I11,'WM-AR'!$I$7:$AS$3267,8,FALSE),"")</f>
        <v>Form Work (1 time in use)</v>
      </c>
      <c r="O11" s="766" t="str">
        <f>IFERROR(VLOOKUP($I11,'WM-AR'!$I$7:$AS$3267,10,FALSE),"")</f>
        <v>Flat Form</v>
      </c>
      <c r="P11" s="766">
        <f>IFERROR(VLOOKUP($I11,'WM-AR'!$I$7:$AS$3267,12,FALSE),"")</f>
        <v>0</v>
      </c>
      <c r="Q11" s="766">
        <f>IFERROR(VLOOKUP($I11,'WM-AR'!$I$7:$AS$3267,14,FALSE),"")</f>
        <v>0</v>
      </c>
      <c r="R11" s="766">
        <f>IFERROR(VLOOKUP($I11,'WM-AR'!$I$7:$AS$3267,16,FALSE),"")</f>
        <v>0</v>
      </c>
      <c r="S11" s="766">
        <f>IFERROR(VLOOKUP($I11,'WM-AR'!$I$7:$AS$3267,18,FALSE),"")</f>
        <v>0</v>
      </c>
      <c r="T11" s="766" t="str">
        <f>IFERROR(VLOOKUP($I11,'WM-AR'!$I$7:$AS$3267,20,FALSE),"")</f>
        <v>Dressed Lumber, Plywood or Steel Form(Wood Planks are not Allowed) incl. Chamfer</v>
      </c>
      <c r="U11" s="766">
        <f>IFERROR(VLOOKUP($I11,'WM-AR'!$I$7:$AS$3267,22,FALSE),"")</f>
        <v>0</v>
      </c>
      <c r="V11" s="766" t="str">
        <f>IFERROR(VLOOKUP($I11,'WM-AR'!$I$7:$AS$3267,24,FALSE),"")</f>
        <v/>
      </c>
      <c r="W11" s="766">
        <f>IFERROR(VLOOKUP($I11,'WM-AR'!$I$7:$AS$3267,25,FALSE),"")</f>
        <v>0</v>
      </c>
      <c r="X11" s="766" t="str">
        <f>IFERROR(VLOOKUP($I11,'WM-AR'!$I$7:$AS$3267,26,FALSE),"")</f>
        <v/>
      </c>
      <c r="Y11" s="766">
        <f>IFERROR(VLOOKUP($I11,'WM-AR'!$I$7:$AS$3267,27,FALSE),"")</f>
        <v>0</v>
      </c>
      <c r="Z11" s="766">
        <f>IFERROR(VLOOKUP($I11,'WM-AR'!$I$7:$AS$3267,28,FALSE),"")</f>
        <v>0</v>
      </c>
      <c r="AA11" s="766">
        <f>IFERROR(VLOOKUP($I11,'WM-AR'!$I$7:$AS$3267,29,FALSE),"")</f>
        <v>0</v>
      </c>
      <c r="AB11" s="766">
        <f>IFERROR(VLOOKUP($I11,'WM-AR'!$I$7:$AS$3267,30,FALSE),"")</f>
        <v>0</v>
      </c>
      <c r="AC11" s="766">
        <f>IFERROR(VLOOKUP($I11,'WM-AR'!$I$7:$AS$3267,31,FALSE),"")</f>
        <v>0</v>
      </c>
      <c r="AD11" s="766">
        <f>IFERROR(VLOOKUP($I11,'WM-AR'!$I$7:$AS$3267,32,FALSE),"")</f>
        <v>0</v>
      </c>
      <c r="AE11" s="766" t="str">
        <f>IFERROR(VLOOKUP($I11,'WM-AR'!$I$7:$AS$3267,33,FALSE),"")</f>
        <v/>
      </c>
      <c r="AF11" s="817"/>
      <c r="AG11" s="768" t="s">
        <v>1815</v>
      </c>
      <c r="AH11" s="768" t="s">
        <v>1815</v>
      </c>
      <c r="AI11" s="769"/>
      <c r="AJ11" s="769" t="str">
        <f t="shared" si="1"/>
        <v>M2</v>
      </c>
      <c r="AK11" s="816"/>
      <c r="AL11" s="88" t="str">
        <f>IF(AND(ISTEXT($E11),ISTEXT($B11)),"산출기준 &gt;&gt;  "&amp;_xlfn.XLOOKUP($E11,산출기준!$D:$D,산출기준!$E:$E,"매칭실패"),"")</f>
        <v/>
      </c>
    </row>
    <row r="12" spans="1:38" s="600" customFormat="1">
      <c r="A12" s="654"/>
      <c r="B12" s="819"/>
      <c r="C12" s="820"/>
      <c r="D12" s="786"/>
      <c r="E12" s="821"/>
      <c r="F12" s="822"/>
      <c r="G12" s="823" t="s">
        <v>2107</v>
      </c>
      <c r="H12" s="824"/>
      <c r="I12" s="825" t="str">
        <f t="shared" si="0"/>
        <v/>
      </c>
      <c r="J12" s="826"/>
      <c r="K12" s="827" t="str">
        <f>IFERROR(VLOOKUP($I12,'WM-AR'!$I$7:$AS$3267,34,FALSE),"")</f>
        <v/>
      </c>
      <c r="L12" s="828" t="str">
        <f>IFERROR(VLOOKUP($I12,'WM-AR'!$I$7:$AS$3267,4,FALSE),"")</f>
        <v/>
      </c>
      <c r="M12" s="828" t="str">
        <f>IFERROR(VLOOKUP($I12,'WM-AR'!$I$7:$AS$3267,6,FALSE),"")</f>
        <v/>
      </c>
      <c r="N12" s="829" t="str">
        <f>IFERROR(VLOOKUP($I12,'WM-AR'!$I$7:$AS$3267,8,FALSE),"")</f>
        <v/>
      </c>
      <c r="O12" s="830" t="str">
        <f>IFERROR(VLOOKUP($I12,'WM-AR'!$I$7:$AS$3267,10,FALSE),"")</f>
        <v/>
      </c>
      <c r="P12" s="831" t="str">
        <f>IFERROR(VLOOKUP($I12,'WM-AR'!$I$7:$AS$3267,12,FALSE),"")</f>
        <v/>
      </c>
      <c r="Q12" s="831" t="str">
        <f>IFERROR(VLOOKUP($I12,'WM-AR'!$I$7:$AS$3267,14,FALSE),"")</f>
        <v/>
      </c>
      <c r="R12" s="831" t="str">
        <f>IFERROR(VLOOKUP($I12,'WM-AR'!$I$7:$AS$3267,16,FALSE),"")</f>
        <v/>
      </c>
      <c r="S12" s="831" t="str">
        <f>IFERROR(VLOOKUP($I12,'WM-AR'!$I$7:$AS$3267,18,FALSE),"")</f>
        <v/>
      </c>
      <c r="T12" s="831" t="str">
        <f>IFERROR(VLOOKUP($I12,'WM-AR'!$I$7:$AS$3267,20,FALSE),"")</f>
        <v/>
      </c>
      <c r="U12" s="831" t="str">
        <f>IFERROR(VLOOKUP($I12,'WM-AR'!$I$7:$AS$3267,22,FALSE),"")</f>
        <v/>
      </c>
      <c r="V12" s="832" t="str">
        <f>IFERROR(VLOOKUP($I12,'WM-AR'!$I$7:$AS$3267,24,FALSE),"")</f>
        <v/>
      </c>
      <c r="W12" s="833" t="str">
        <f>IFERROR(VLOOKUP($I12,'WM-AR'!$I$7:$AS$3267,25,FALSE),"")</f>
        <v/>
      </c>
      <c r="X12" s="833" t="str">
        <f>IFERROR(VLOOKUP($I12,'WM-AR'!$I$7:$AS$3267,26,FALSE),"")</f>
        <v/>
      </c>
      <c r="Y12" s="833" t="str">
        <f>IFERROR(VLOOKUP($I12,'WM-AR'!$I$7:$AS$3267,27,FALSE),"")</f>
        <v/>
      </c>
      <c r="Z12" s="833" t="str">
        <f>IFERROR(VLOOKUP($I12,'WM-AR'!$I$7:$AS$3267,28,FALSE),"")</f>
        <v/>
      </c>
      <c r="AA12" s="833" t="str">
        <f>IFERROR(VLOOKUP($I12,'WM-AR'!$I$7:$AS$3267,29,FALSE),"")</f>
        <v/>
      </c>
      <c r="AB12" s="833" t="str">
        <f>IFERROR(VLOOKUP($I12,'WM-AR'!$I$7:$AS$3267,30,FALSE),"")</f>
        <v/>
      </c>
      <c r="AC12" s="833" t="str">
        <f>IFERROR(VLOOKUP($I12,'WM-AR'!$I$7:$AS$3267,31,FALSE),"")</f>
        <v/>
      </c>
      <c r="AD12" s="833" t="str">
        <f>IFERROR(VLOOKUP($I12,'WM-AR'!$I$7:$AS$3267,32,FALSE),"")</f>
        <v/>
      </c>
      <c r="AE12" s="833" t="str">
        <f>IFERROR(VLOOKUP($I12,'WM-AR'!$I$7:$AS$3267,33,FALSE),"")</f>
        <v/>
      </c>
      <c r="AF12" s="701"/>
      <c r="AG12" s="834" t="s">
        <v>1815</v>
      </c>
      <c r="AH12" s="835" t="s">
        <v>1815</v>
      </c>
      <c r="AI12" s="836"/>
      <c r="AJ12" s="836" t="str">
        <f t="shared" si="1"/>
        <v/>
      </c>
      <c r="AK12" s="837"/>
      <c r="AL12" s="600" t="str">
        <f>IF(AND(ISTEXT($E12),ISTEXT($B12)),"산출기준 &gt;&gt;  "&amp;_xlfn.XLOOKUP($E12,산출기준!$D:$D,산출기준!$E:$E,"매칭실패"),"")</f>
        <v/>
      </c>
    </row>
    <row r="13" spans="1:38" s="600" customFormat="1">
      <c r="A13" s="654"/>
      <c r="B13" s="838"/>
      <c r="C13" s="839"/>
      <c r="D13" s="787"/>
      <c r="E13" s="840"/>
      <c r="F13" s="841"/>
      <c r="G13" s="842" t="s">
        <v>2681</v>
      </c>
      <c r="H13" s="843"/>
      <c r="I13" s="844" t="str">
        <f t="shared" si="0"/>
        <v/>
      </c>
      <c r="J13" s="845"/>
      <c r="K13" s="846" t="str">
        <f>IFERROR(VLOOKUP($I13,'WM-AR'!$I$7:$AS$3267,34,FALSE),"")</f>
        <v/>
      </c>
      <c r="L13" s="845" t="str">
        <f>IFERROR(VLOOKUP($I13,'WM-AR'!$I$7:$AS$3267,4,FALSE),"")</f>
        <v/>
      </c>
      <c r="M13" s="845" t="str">
        <f>IFERROR(VLOOKUP($I13,'WM-AR'!$I$7:$AS$3267,6,FALSE),"")</f>
        <v/>
      </c>
      <c r="N13" s="847" t="str">
        <f>IFERROR(VLOOKUP($I13,'WM-AR'!$I$7:$AS$3267,8,FALSE),"")</f>
        <v/>
      </c>
      <c r="O13" s="848" t="str">
        <f>IFERROR(VLOOKUP($I13,'WM-AR'!$I$7:$AS$3267,10,FALSE),"")</f>
        <v/>
      </c>
      <c r="P13" s="849" t="str">
        <f>IFERROR(VLOOKUP($I13,'WM-AR'!$I$7:$AS$3267,12,FALSE),"")</f>
        <v/>
      </c>
      <c r="Q13" s="849" t="str">
        <f>IFERROR(VLOOKUP($I13,'WM-AR'!$I$7:$AS$3267,14,FALSE),"")</f>
        <v/>
      </c>
      <c r="R13" s="849" t="str">
        <f>IFERROR(VLOOKUP($I13,'WM-AR'!$I$7:$AS$3267,16,FALSE),"")</f>
        <v/>
      </c>
      <c r="S13" s="849" t="str">
        <f>IFERROR(VLOOKUP($I13,'WM-AR'!$I$7:$AS$3267,18,FALSE),"")</f>
        <v/>
      </c>
      <c r="T13" s="849" t="str">
        <f>IFERROR(VLOOKUP($I13,'WM-AR'!$I$7:$AS$3267,20,FALSE),"")</f>
        <v/>
      </c>
      <c r="U13" s="849" t="str">
        <f>IFERROR(VLOOKUP($I13,'WM-AR'!$I$7:$AS$3267,22,FALSE),"")</f>
        <v/>
      </c>
      <c r="V13" s="850" t="str">
        <f>IFERROR(VLOOKUP($I13,'WM-AR'!$I$7:$AS$3267,24,FALSE),"")</f>
        <v/>
      </c>
      <c r="W13" s="851" t="str">
        <f>IFERROR(VLOOKUP($I13,'WM-AR'!$I$7:$AS$3267,25,FALSE),"")</f>
        <v/>
      </c>
      <c r="X13" s="851" t="str">
        <f>IFERROR(VLOOKUP($I13,'WM-AR'!$I$7:$AS$3267,26,FALSE),"")</f>
        <v/>
      </c>
      <c r="Y13" s="851" t="str">
        <f>IFERROR(VLOOKUP($I13,'WM-AR'!$I$7:$AS$3267,27,FALSE),"")</f>
        <v/>
      </c>
      <c r="Z13" s="851" t="str">
        <f>IFERROR(VLOOKUP($I13,'WM-AR'!$I$7:$AS$3267,28,FALSE),"")</f>
        <v/>
      </c>
      <c r="AA13" s="851" t="str">
        <f>IFERROR(VLOOKUP($I13,'WM-AR'!$I$7:$AS$3267,29,FALSE),"")</f>
        <v/>
      </c>
      <c r="AB13" s="851" t="str">
        <f>IFERROR(VLOOKUP($I13,'WM-AR'!$I$7:$AS$3267,30,FALSE),"")</f>
        <v/>
      </c>
      <c r="AC13" s="851" t="str">
        <f>IFERROR(VLOOKUP($I13,'WM-AR'!$I$7:$AS$3267,31,FALSE),"")</f>
        <v/>
      </c>
      <c r="AD13" s="851" t="str">
        <f>IFERROR(VLOOKUP($I13,'WM-AR'!$I$7:$AS$3267,32,FALSE),"")</f>
        <v/>
      </c>
      <c r="AE13" s="851" t="str">
        <f>IFERROR(VLOOKUP($I13,'WM-AR'!$I$7:$AS$3267,33,FALSE),"")</f>
        <v/>
      </c>
      <c r="AF13" s="720"/>
      <c r="AG13" s="852" t="s">
        <v>1815</v>
      </c>
      <c r="AH13" s="853" t="s">
        <v>1815</v>
      </c>
      <c r="AI13" s="854"/>
      <c r="AJ13" s="854" t="str">
        <f t="shared" si="1"/>
        <v/>
      </c>
      <c r="AK13" s="855"/>
      <c r="AL13" s="600" t="str">
        <f>IF(AND(ISTEXT($E13),ISTEXT($B13)),"산출기준 &gt;&gt;  "&amp;_xlfn.XLOOKUP($E13,산출기준!$D:$D,산출기준!$E:$E,"매칭실패"),"")</f>
        <v/>
      </c>
    </row>
    <row r="14" spans="1:38" s="600" customFormat="1">
      <c r="A14" s="654"/>
      <c r="B14" s="838"/>
      <c r="C14" s="839"/>
      <c r="D14" s="787"/>
      <c r="E14" s="840"/>
      <c r="F14" s="841"/>
      <c r="G14" s="842"/>
      <c r="H14" s="843"/>
      <c r="I14" s="844" t="str">
        <f t="shared" si="0"/>
        <v/>
      </c>
      <c r="J14" s="845"/>
      <c r="K14" s="846" t="str">
        <f>IFERROR(VLOOKUP($I14,'WM-AR'!$I$7:$AS$3267,34,FALSE),"")</f>
        <v/>
      </c>
      <c r="L14" s="845" t="str">
        <f>IFERROR(VLOOKUP($I14,'WM-AR'!$I$7:$AS$3267,4,FALSE),"")</f>
        <v/>
      </c>
      <c r="M14" s="845" t="str">
        <f>IFERROR(VLOOKUP($I14,'WM-AR'!$I$7:$AS$3267,6,FALSE),"")</f>
        <v/>
      </c>
      <c r="N14" s="847" t="str">
        <f>IFERROR(VLOOKUP($I14,'WM-AR'!$I$7:$AS$3267,8,FALSE),"")</f>
        <v/>
      </c>
      <c r="O14" s="848" t="str">
        <f>IFERROR(VLOOKUP($I14,'WM-AR'!$I$7:$AS$3267,10,FALSE),"")</f>
        <v/>
      </c>
      <c r="P14" s="849" t="str">
        <f>IFERROR(VLOOKUP($I14,'WM-AR'!$I$7:$AS$3267,12,FALSE),"")</f>
        <v/>
      </c>
      <c r="Q14" s="849" t="str">
        <f>IFERROR(VLOOKUP($I14,'WM-AR'!$I$7:$AS$3267,14,FALSE),"")</f>
        <v/>
      </c>
      <c r="R14" s="849" t="str">
        <f>IFERROR(VLOOKUP($I14,'WM-AR'!$I$7:$AS$3267,16,FALSE),"")</f>
        <v/>
      </c>
      <c r="S14" s="849" t="str">
        <f>IFERROR(VLOOKUP($I14,'WM-AR'!$I$7:$AS$3267,18,FALSE),"")</f>
        <v/>
      </c>
      <c r="T14" s="849" t="str">
        <f>IFERROR(VLOOKUP($I14,'WM-AR'!$I$7:$AS$3267,20,FALSE),"")</f>
        <v/>
      </c>
      <c r="U14" s="849" t="str">
        <f>IFERROR(VLOOKUP($I14,'WM-AR'!$I$7:$AS$3267,22,FALSE),"")</f>
        <v/>
      </c>
      <c r="V14" s="850" t="str">
        <f>IFERROR(VLOOKUP($I14,'WM-AR'!$I$7:$AS$3267,24,FALSE),"")</f>
        <v/>
      </c>
      <c r="W14" s="851" t="str">
        <f>IFERROR(VLOOKUP($I14,'WM-AR'!$I$7:$AS$3267,25,FALSE),"")</f>
        <v/>
      </c>
      <c r="X14" s="851" t="str">
        <f>IFERROR(VLOOKUP($I14,'WM-AR'!$I$7:$AS$3267,26,FALSE),"")</f>
        <v/>
      </c>
      <c r="Y14" s="851" t="str">
        <f>IFERROR(VLOOKUP($I14,'WM-AR'!$I$7:$AS$3267,27,FALSE),"")</f>
        <v/>
      </c>
      <c r="Z14" s="851" t="str">
        <f>IFERROR(VLOOKUP($I14,'WM-AR'!$I$7:$AS$3267,28,FALSE),"")</f>
        <v/>
      </c>
      <c r="AA14" s="851" t="str">
        <f>IFERROR(VLOOKUP($I14,'WM-AR'!$I$7:$AS$3267,29,FALSE),"")</f>
        <v/>
      </c>
      <c r="AB14" s="851" t="str">
        <f>IFERROR(VLOOKUP($I14,'WM-AR'!$I$7:$AS$3267,30,FALSE),"")</f>
        <v/>
      </c>
      <c r="AC14" s="851" t="str">
        <f>IFERROR(VLOOKUP($I14,'WM-AR'!$I$7:$AS$3267,31,FALSE),"")</f>
        <v/>
      </c>
      <c r="AD14" s="851" t="str">
        <f>IFERROR(VLOOKUP($I14,'WM-AR'!$I$7:$AS$3267,32,FALSE),"")</f>
        <v/>
      </c>
      <c r="AE14" s="851" t="str">
        <f>IFERROR(VLOOKUP($I14,'WM-AR'!$I$7:$AS$3267,33,FALSE),"")</f>
        <v/>
      </c>
      <c r="AF14" s="720"/>
      <c r="AG14" s="852" t="s">
        <v>1815</v>
      </c>
      <c r="AH14" s="853" t="s">
        <v>1815</v>
      </c>
      <c r="AI14" s="854"/>
      <c r="AJ14" s="854" t="str">
        <f t="shared" si="1"/>
        <v/>
      </c>
      <c r="AK14" s="855"/>
      <c r="AL14" s="600" t="str">
        <f>IF(AND(ISTEXT($E14),ISTEXT($B14)),"산출기준 &gt;&gt;  "&amp;_xlfn.XLOOKUP($E14,산출기준!$D:$D,산출기준!$E:$E,"매칭실패"),"")</f>
        <v/>
      </c>
    </row>
    <row r="15" spans="1:38" s="600" customFormat="1">
      <c r="A15" s="654"/>
      <c r="B15" s="856"/>
      <c r="C15" s="857"/>
      <c r="D15" s="726"/>
      <c r="E15" s="858"/>
      <c r="F15" s="859"/>
      <c r="G15" s="860"/>
      <c r="H15" s="861"/>
      <c r="I15" s="862" t="str">
        <f t="shared" si="0"/>
        <v/>
      </c>
      <c r="J15" s="863"/>
      <c r="K15" s="864" t="str">
        <f>IFERROR(VLOOKUP($I15,'WM-AR'!$I$7:$AS$3267,34,FALSE),"")</f>
        <v/>
      </c>
      <c r="L15" s="863" t="str">
        <f>IFERROR(VLOOKUP($I15,'WM-AR'!$I$7:$AS$3267,4,FALSE),"")</f>
        <v/>
      </c>
      <c r="M15" s="863" t="str">
        <f>IFERROR(VLOOKUP($I15,'WM-AR'!$I$7:$AS$3267,6,FALSE),"")</f>
        <v/>
      </c>
      <c r="N15" s="865" t="str">
        <f>IFERROR(VLOOKUP($I15,'WM-AR'!$I$7:$AS$3267,8,FALSE),"")</f>
        <v/>
      </c>
      <c r="O15" s="866" t="str">
        <f>IFERROR(VLOOKUP($I15,'WM-AR'!$I$7:$AS$3267,10,FALSE),"")</f>
        <v/>
      </c>
      <c r="P15" s="867" t="str">
        <f>IFERROR(VLOOKUP($I15,'WM-AR'!$I$7:$AS$3267,12,FALSE),"")</f>
        <v/>
      </c>
      <c r="Q15" s="867" t="str">
        <f>IFERROR(VLOOKUP($I15,'WM-AR'!$I$7:$AS$3267,14,FALSE),"")</f>
        <v/>
      </c>
      <c r="R15" s="867" t="str">
        <f>IFERROR(VLOOKUP($I15,'WM-AR'!$I$7:$AS$3267,16,FALSE),"")</f>
        <v/>
      </c>
      <c r="S15" s="867" t="str">
        <f>IFERROR(VLOOKUP($I15,'WM-AR'!$I$7:$AS$3267,18,FALSE),"")</f>
        <v/>
      </c>
      <c r="T15" s="867" t="str">
        <f>IFERROR(VLOOKUP($I15,'WM-AR'!$I$7:$AS$3267,20,FALSE),"")</f>
        <v/>
      </c>
      <c r="U15" s="867" t="str">
        <f>IFERROR(VLOOKUP($I15,'WM-AR'!$I$7:$AS$3267,22,FALSE),"")</f>
        <v/>
      </c>
      <c r="V15" s="868" t="str">
        <f>IFERROR(VLOOKUP($I15,'WM-AR'!$I$7:$AS$3267,24,FALSE),"")</f>
        <v/>
      </c>
      <c r="W15" s="869" t="str">
        <f>IFERROR(VLOOKUP($I15,'WM-AR'!$I$7:$AS$3267,25,FALSE),"")</f>
        <v/>
      </c>
      <c r="X15" s="869" t="str">
        <f>IFERROR(VLOOKUP($I15,'WM-AR'!$I$7:$AS$3267,26,FALSE),"")</f>
        <v/>
      </c>
      <c r="Y15" s="869" t="str">
        <f>IFERROR(VLOOKUP($I15,'WM-AR'!$I$7:$AS$3267,27,FALSE),"")</f>
        <v/>
      </c>
      <c r="Z15" s="869" t="str">
        <f>IFERROR(VLOOKUP($I15,'WM-AR'!$I$7:$AS$3267,28,FALSE),"")</f>
        <v/>
      </c>
      <c r="AA15" s="869" t="str">
        <f>IFERROR(VLOOKUP($I15,'WM-AR'!$I$7:$AS$3267,29,FALSE),"")</f>
        <v/>
      </c>
      <c r="AB15" s="869" t="str">
        <f>IFERROR(VLOOKUP($I15,'WM-AR'!$I$7:$AS$3267,30,FALSE),"")</f>
        <v/>
      </c>
      <c r="AC15" s="869" t="str">
        <f>IFERROR(VLOOKUP($I15,'WM-AR'!$I$7:$AS$3267,31,FALSE),"")</f>
        <v/>
      </c>
      <c r="AD15" s="869" t="str">
        <f>IFERROR(VLOOKUP($I15,'WM-AR'!$I$7:$AS$3267,32,FALSE),"")</f>
        <v/>
      </c>
      <c r="AE15" s="869" t="str">
        <f>IFERROR(VLOOKUP($I15,'WM-AR'!$I$7:$AS$3267,33,FALSE),"")</f>
        <v/>
      </c>
      <c r="AF15" s="740"/>
      <c r="AG15" s="870"/>
      <c r="AH15" s="870"/>
      <c r="AI15" s="871"/>
      <c r="AJ15" s="871" t="str">
        <f t="shared" si="1"/>
        <v/>
      </c>
      <c r="AK15" s="872"/>
      <c r="AL15" s="600" t="str">
        <f>IF(AND(ISTEXT($E15),ISTEXT($B15)),"산출기준 &gt;&gt;  "&amp;_xlfn.XLOOKUP($E15,산출기준!$D:$D,산출기준!$E:$E,"매칭실패"),"")</f>
        <v/>
      </c>
    </row>
    <row r="16" spans="1:38">
      <c r="B16" s="658"/>
      <c r="C16" s="659"/>
      <c r="D16" s="659"/>
      <c r="E16" s="659"/>
      <c r="F16" s="661"/>
      <c r="G16" s="662"/>
      <c r="H16" s="662"/>
      <c r="I16" s="652"/>
      <c r="J16" s="664"/>
      <c r="K16" s="664"/>
      <c r="L16" s="664"/>
      <c r="M16" s="664"/>
      <c r="N16" s="664"/>
      <c r="O16" s="664"/>
      <c r="P16" s="664"/>
      <c r="Q16" s="664"/>
      <c r="R16" s="664"/>
      <c r="S16" s="664"/>
      <c r="T16" s="664"/>
      <c r="U16" s="664"/>
      <c r="V16" s="664"/>
      <c r="W16" s="664"/>
      <c r="X16" s="664"/>
      <c r="Y16" s="664"/>
      <c r="Z16" s="664"/>
      <c r="AA16" s="664"/>
      <c r="AB16" s="664"/>
      <c r="AC16" s="664"/>
      <c r="AD16" s="664"/>
      <c r="AE16" s="664"/>
      <c r="AF16" s="659"/>
      <c r="AG16" s="665"/>
      <c r="AH16" s="665"/>
      <c r="AI16" s="666"/>
      <c r="AJ16" s="666"/>
      <c r="AK16" s="662"/>
      <c r="AL16" s="88" t="str">
        <f>IF(AND(ISTEXT($E16),ISTEXT($B16)),"산출기준 &gt;&gt;  "&amp;_xlfn.XLOOKUP($E16,산출기준!$D:$D,산출기준!$E:$E,"매칭실패"),"")</f>
        <v/>
      </c>
    </row>
    <row r="17" spans="1:38" ht="34.9" customHeight="1">
      <c r="B17" s="808" t="str" cm="1">
        <f t="array" aca="1" ref="B17" ca="1">_xlfn.IFNA(INDIRECT("Family_표준_구성도!B"&amp;MATCH(F17,INDIRECT("Family_표준_구성도!"&amp;"C:C"),0)),"")</f>
        <v>1.1.1.1.2</v>
      </c>
      <c r="C17" s="668" t="s">
        <v>2016</v>
      </c>
      <c r="D17" s="809"/>
      <c r="E17" s="668" t="s">
        <v>1697</v>
      </c>
      <c r="F17" s="810" t="s">
        <v>2682</v>
      </c>
      <c r="G17" s="811"/>
      <c r="H17" s="812"/>
      <c r="I17" s="674"/>
      <c r="J17" s="674"/>
      <c r="K17" s="674"/>
      <c r="L17" s="674"/>
      <c r="M17" s="674"/>
      <c r="N17" s="675"/>
      <c r="O17" s="676"/>
      <c r="P17" s="677"/>
      <c r="Q17" s="677"/>
      <c r="R17" s="677"/>
      <c r="S17" s="677"/>
      <c r="T17" s="677"/>
      <c r="U17" s="677"/>
      <c r="V17" s="678"/>
      <c r="W17" s="679"/>
      <c r="X17" s="679"/>
      <c r="Y17" s="679"/>
      <c r="Z17" s="679"/>
      <c r="AA17" s="679"/>
      <c r="AB17" s="679"/>
      <c r="AC17" s="679"/>
      <c r="AD17" s="679"/>
      <c r="AE17" s="679"/>
      <c r="AF17" s="813"/>
      <c r="AG17" s="682"/>
      <c r="AH17" s="682"/>
      <c r="AI17" s="682"/>
      <c r="AJ17" s="682"/>
      <c r="AK17" s="683"/>
      <c r="AL17" s="88" t="str">
        <f ca="1">IF(AND(ISTEXT($E17),ISTEXT($B17)),"산출기준 &gt;&gt;  "&amp;_xlfn.XLOOKUP($E17,산출기준!$D:$D,산출기준!$E:$E,"매칭실패"),"")</f>
        <v>산출기준 &gt;&gt;  [ 플로어 일반 산출 ]</v>
      </c>
    </row>
    <row r="18" spans="1:38" ht="49.9" customHeight="1" outlineLevel="1">
      <c r="B18" s="758"/>
      <c r="C18" s="759"/>
      <c r="D18" s="759"/>
      <c r="E18" s="814"/>
      <c r="F18" s="815" t="s">
        <v>2671</v>
      </c>
      <c r="G18" s="759" t="str">
        <f>IF(IF(N18=0,"",N18)&amp;" | "&amp;IF(O18=0,"",O18)&amp;" | "&amp;IF(Q18=0,"",Q18)&amp;" | "&amp;IF(R18=0,"",R18)=" |  |  | ","",IF(N18=0,"",N18)&amp;" | "&amp;IF(O18=0,"",O18)&amp;" | "&amp;IF(Q18=0,"",Q18)&amp;" | "&amp;IF(R18=0,"",R18))</f>
        <v xml:space="preserve">Structural Concrete |  | 25MPa ≤ F'c (Cylinder Strength) &lt; 30MPa | </v>
      </c>
      <c r="H18" s="816" t="s">
        <v>2672</v>
      </c>
      <c r="I18" s="765" t="str">
        <f t="shared" ref="I18:I24" si="2">LEFT(H18,14)</f>
        <v>A03AF032-00022</v>
      </c>
      <c r="J18" s="766"/>
      <c r="K18" s="766" t="str">
        <f>IFERROR(VLOOKUP($I18,'WM-AR'!$I$7:$AS$3267,34,FALSE),"")</f>
        <v>M3</v>
      </c>
      <c r="L18" s="766" t="str">
        <f>IFERROR(VLOOKUP($I18,'WM-AR'!$I$7:$AS$3267,4,FALSE),"")</f>
        <v>Concrete Work</v>
      </c>
      <c r="M18" s="766" t="str">
        <f>IFERROR(VLOOKUP($I18,'WM-AR'!$I$7:$AS$3267,6,FALSE),"")</f>
        <v>Superstructure Work</v>
      </c>
      <c r="N18" s="766" t="str">
        <f>IFERROR(VLOOKUP($I18,'WM-AR'!$I$7:$AS$3267,8,FALSE),"")</f>
        <v>Structural Concrete</v>
      </c>
      <c r="O18" s="766">
        <f>IFERROR(VLOOKUP($I18,'WM-AR'!$I$7:$AS$3267,10,FALSE),"")</f>
        <v>0</v>
      </c>
      <c r="P18" s="766" t="str">
        <f>IFERROR(VLOOKUP($I18,'WM-AR'!$I$7:$AS$3267,12,FALSE),"")</f>
        <v>Cement Type-1</v>
      </c>
      <c r="Q18" s="766" t="str">
        <f>IFERROR(VLOOKUP($I18,'WM-AR'!$I$7:$AS$3267,14,FALSE),"")</f>
        <v>25MPa ≤ F'c (Cylinder Strength) &lt; 30MPa</v>
      </c>
      <c r="R18" s="766">
        <f>IFERROR(VLOOKUP($I18,'WM-AR'!$I$7:$AS$3267,16,FALSE),"")</f>
        <v>0</v>
      </c>
      <c r="S18" s="766">
        <f>IFERROR(VLOOKUP($I18,'WM-AR'!$I$7:$AS$3267,18,FALSE),"")</f>
        <v>0</v>
      </c>
      <c r="T18" s="766" t="str">
        <f>IFERROR(VLOOKUP($I18,'WM-AR'!$I$7:$AS$3267,20,FALSE),"")</f>
        <v/>
      </c>
      <c r="U18" s="766">
        <f>IFERROR(VLOOKUP($I18,'WM-AR'!$I$7:$AS$3267,22,FALSE),"")</f>
        <v>0</v>
      </c>
      <c r="V18" s="766" t="str">
        <f>IFERROR(VLOOKUP($I18,'WM-AR'!$I$7:$AS$3267,24,FALSE),"")</f>
        <v/>
      </c>
      <c r="W18" s="766">
        <f>IFERROR(VLOOKUP($I18,'WM-AR'!$I$7:$AS$3267,25,FALSE),"")</f>
        <v>0</v>
      </c>
      <c r="X18" s="766" t="str">
        <f>IFERROR(VLOOKUP($I18,'WM-AR'!$I$7:$AS$3267,26,FALSE),"")</f>
        <v/>
      </c>
      <c r="Y18" s="766">
        <f>IFERROR(VLOOKUP($I18,'WM-AR'!$I$7:$AS$3267,27,FALSE),"")</f>
        <v>0</v>
      </c>
      <c r="Z18" s="766">
        <f>IFERROR(VLOOKUP($I18,'WM-AR'!$I$7:$AS$3267,28,FALSE),"")</f>
        <v>0</v>
      </c>
      <c r="AA18" s="766">
        <f>IFERROR(VLOOKUP($I18,'WM-AR'!$I$7:$AS$3267,29,FALSE),"")</f>
        <v>0</v>
      </c>
      <c r="AB18" s="766">
        <f>IFERROR(VLOOKUP($I18,'WM-AR'!$I$7:$AS$3267,30,FALSE),"")</f>
        <v>0</v>
      </c>
      <c r="AC18" s="766">
        <f>IFERROR(VLOOKUP($I18,'WM-AR'!$I$7:$AS$3267,31,FALSE),"")</f>
        <v>0</v>
      </c>
      <c r="AD18" s="766">
        <f>IFERROR(VLOOKUP($I18,'WM-AR'!$I$7:$AS$3267,32,FALSE),"")</f>
        <v>0</v>
      </c>
      <c r="AE18" s="766" t="str">
        <f>IFERROR(VLOOKUP($I18,'WM-AR'!$I$7:$AS$3267,33,FALSE),"")</f>
        <v/>
      </c>
      <c r="AF18" s="817" t="s">
        <v>2673</v>
      </c>
      <c r="AG18" s="768" t="s">
        <v>1985</v>
      </c>
      <c r="AH18" s="768" t="s">
        <v>1985</v>
      </c>
      <c r="AI18" s="769"/>
      <c r="AJ18" s="769" t="str">
        <f t="shared" ref="AJ18:AJ24" si="3">K18</f>
        <v>M3</v>
      </c>
      <c r="AK18" s="816"/>
      <c r="AL18" s="88" t="str">
        <f>IF(AND(ISTEXT($E18),ISTEXT($B18)),"산출기준 &gt;&gt;  "&amp;_xlfn.XLOOKUP($E18,산출기준!$D:$D,산출기준!$E:$E,"매칭실패"),"")</f>
        <v/>
      </c>
    </row>
    <row r="19" spans="1:38" ht="49.9" customHeight="1" outlineLevel="1">
      <c r="B19" s="772"/>
      <c r="C19" s="773"/>
      <c r="D19" s="773"/>
      <c r="E19" s="788"/>
      <c r="F19" s="818" t="s">
        <v>2674</v>
      </c>
      <c r="G19" s="759" t="str">
        <f>IF(IF(N19=0,"",N19)&amp;" | "&amp;IF(O19=0,"",O19)&amp;" | "&amp;IF(Q19=0,"",Q19)&amp;" | "&amp;IF(R19=0,"",R19)=" |  |  | ","",IF(N19=0,"",N19)&amp;" | "&amp;IF(O19=0,"",O19)&amp;" | "&amp;IF(Q19=0,"",Q19)&amp;" | "&amp;IF(R19=0,"",R19))</f>
        <v xml:space="preserve">Rebar Work | Deformed Bar (Non-Coat.) | 300MPa&lt;Fy≤400MPa | </v>
      </c>
      <c r="H19" s="816" t="s">
        <v>2675</v>
      </c>
      <c r="I19" s="765" t="str">
        <f t="shared" si="2"/>
        <v>A03AF037-00003</v>
      </c>
      <c r="J19" s="766"/>
      <c r="K19" s="766" t="str">
        <f>IFERROR(VLOOKUP($I19,'WM-AR'!$I$7:$AS$3267,34,FALSE),"")</f>
        <v>TON</v>
      </c>
      <c r="L19" s="766" t="str">
        <f>IFERROR(VLOOKUP($I19,'WM-AR'!$I$7:$AS$3267,4,FALSE),"")</f>
        <v>Concrete Work</v>
      </c>
      <c r="M19" s="766" t="str">
        <f>IFERROR(VLOOKUP($I19,'WM-AR'!$I$7:$AS$3267,6,FALSE),"")</f>
        <v>Superstructure Work</v>
      </c>
      <c r="N19" s="766" t="str">
        <f>IFERROR(VLOOKUP($I19,'WM-AR'!$I$7:$AS$3267,8,FALSE),"")</f>
        <v>Rebar Work</v>
      </c>
      <c r="O19" s="766" t="str">
        <f>IFERROR(VLOOKUP($I19,'WM-AR'!$I$7:$AS$3267,10,FALSE),"")</f>
        <v>Deformed Bar (Non-Coat.)</v>
      </c>
      <c r="P19" s="766">
        <f>IFERROR(VLOOKUP($I19,'WM-AR'!$I$7:$AS$3267,12,FALSE),"")</f>
        <v>0</v>
      </c>
      <c r="Q19" s="766" t="str">
        <f>IFERROR(VLOOKUP($I19,'WM-AR'!$I$7:$AS$3267,14,FALSE),"")</f>
        <v>300MPa&lt;Fy≤400MPa</v>
      </c>
      <c r="R19" s="766">
        <f>IFERROR(VLOOKUP($I19,'WM-AR'!$I$7:$AS$3267,16,FALSE),"")</f>
        <v>0</v>
      </c>
      <c r="S19" s="766">
        <f>IFERROR(VLOOKUP($I19,'WM-AR'!$I$7:$AS$3267,18,FALSE),"")</f>
        <v>0</v>
      </c>
      <c r="T19" s="766" t="str">
        <f>IFERROR(VLOOKUP($I19,'WM-AR'!$I$7:$AS$3267,20,FALSE),"")</f>
        <v/>
      </c>
      <c r="U19" s="766">
        <f>IFERROR(VLOOKUP($I19,'WM-AR'!$I$7:$AS$3267,22,FALSE),"")</f>
        <v>0</v>
      </c>
      <c r="V19" s="766" t="str">
        <f>IFERROR(VLOOKUP($I19,'WM-AR'!$I$7:$AS$3267,24,FALSE),"")</f>
        <v/>
      </c>
      <c r="W19" s="766">
        <f>IFERROR(VLOOKUP($I19,'WM-AR'!$I$7:$AS$3267,25,FALSE),"")</f>
        <v>0</v>
      </c>
      <c r="X19" s="766" t="str">
        <f>IFERROR(VLOOKUP($I19,'WM-AR'!$I$7:$AS$3267,26,FALSE),"")</f>
        <v/>
      </c>
      <c r="Y19" s="766">
        <f>IFERROR(VLOOKUP($I19,'WM-AR'!$I$7:$AS$3267,27,FALSE),"")</f>
        <v>0</v>
      </c>
      <c r="Z19" s="766">
        <f>IFERROR(VLOOKUP($I19,'WM-AR'!$I$7:$AS$3267,28,FALSE),"")</f>
        <v>0</v>
      </c>
      <c r="AA19" s="766">
        <f>IFERROR(VLOOKUP($I19,'WM-AR'!$I$7:$AS$3267,29,FALSE),"")</f>
        <v>0</v>
      </c>
      <c r="AB19" s="766">
        <f>IFERROR(VLOOKUP($I19,'WM-AR'!$I$7:$AS$3267,30,FALSE),"")</f>
        <v>0</v>
      </c>
      <c r="AC19" s="766">
        <f>IFERROR(VLOOKUP($I19,'WM-AR'!$I$7:$AS$3267,31,FALSE),"")</f>
        <v>0</v>
      </c>
      <c r="AD19" s="766">
        <f>IFERROR(VLOOKUP($I19,'WM-AR'!$I$7:$AS$3267,32,FALSE),"")</f>
        <v>0</v>
      </c>
      <c r="AE19" s="766" t="str">
        <f>IFERROR(VLOOKUP($I19,'WM-AR'!$I$7:$AS$3267,33,FALSE),"")</f>
        <v/>
      </c>
      <c r="AF19" s="817" t="s">
        <v>2676</v>
      </c>
      <c r="AG19" s="768" t="s">
        <v>2677</v>
      </c>
      <c r="AH19" s="768" t="s">
        <v>2677</v>
      </c>
      <c r="AI19" s="769"/>
      <c r="AJ19" s="769" t="str">
        <f t="shared" si="3"/>
        <v>TON</v>
      </c>
      <c r="AK19" s="816" t="s">
        <v>2678</v>
      </c>
      <c r="AL19" s="88" t="str">
        <f>IF(AND(ISTEXT($E19),ISTEXT($B19)),"산출기준 &gt;&gt;  "&amp;_xlfn.XLOOKUP($E19,산출기준!$D:$D,산출기준!$E:$E,"매칭실패"),"")</f>
        <v/>
      </c>
    </row>
    <row r="20" spans="1:38" ht="49.9" customHeight="1" outlineLevel="1">
      <c r="B20" s="772"/>
      <c r="C20" s="773"/>
      <c r="D20" s="773"/>
      <c r="E20" s="788"/>
      <c r="F20" s="818" t="s">
        <v>2679</v>
      </c>
      <c r="G20" s="759" t="str">
        <f>IF(IF(N20=0,"",N20)&amp;" | "&amp;IF(O20=0,"",O20)&amp;" | "&amp;IF(Q20=0,"",Q20)&amp;" | "&amp;IF(R20=0,"",R20)=" |  |  | ","",IF(N20=0,"",N20)&amp;" | "&amp;IF(O20=0,"",O20)&amp;" | "&amp;IF(Q20=0,"",Q20)&amp;" | "&amp;IF(R20=0,"",R20))</f>
        <v xml:space="preserve">Form Work (1 time in use) | Flat Form |  | </v>
      </c>
      <c r="H20" s="816" t="s">
        <v>2680</v>
      </c>
      <c r="I20" s="765" t="str">
        <f t="shared" si="2"/>
        <v>A03AF036-00001</v>
      </c>
      <c r="J20" s="766"/>
      <c r="K20" s="766" t="str">
        <f>IFERROR(VLOOKUP($I20,'WM-AR'!$I$7:$AS$3267,34,FALSE),"")</f>
        <v>M2</v>
      </c>
      <c r="L20" s="766" t="str">
        <f>IFERROR(VLOOKUP($I20,'WM-AR'!$I$7:$AS$3267,4,FALSE),"")</f>
        <v>Concrete Work</v>
      </c>
      <c r="M20" s="766" t="str">
        <f>IFERROR(VLOOKUP($I20,'WM-AR'!$I$7:$AS$3267,6,FALSE),"")</f>
        <v>Superstructure Work</v>
      </c>
      <c r="N20" s="766" t="str">
        <f>IFERROR(VLOOKUP($I20,'WM-AR'!$I$7:$AS$3267,8,FALSE),"")</f>
        <v>Form Work (1 time in use)</v>
      </c>
      <c r="O20" s="766" t="str">
        <f>IFERROR(VLOOKUP($I20,'WM-AR'!$I$7:$AS$3267,10,FALSE),"")</f>
        <v>Flat Form</v>
      </c>
      <c r="P20" s="766">
        <f>IFERROR(VLOOKUP($I20,'WM-AR'!$I$7:$AS$3267,12,FALSE),"")</f>
        <v>0</v>
      </c>
      <c r="Q20" s="766">
        <f>IFERROR(VLOOKUP($I20,'WM-AR'!$I$7:$AS$3267,14,FALSE),"")</f>
        <v>0</v>
      </c>
      <c r="R20" s="766">
        <f>IFERROR(VLOOKUP($I20,'WM-AR'!$I$7:$AS$3267,16,FALSE),"")</f>
        <v>0</v>
      </c>
      <c r="S20" s="766">
        <f>IFERROR(VLOOKUP($I20,'WM-AR'!$I$7:$AS$3267,18,FALSE),"")</f>
        <v>0</v>
      </c>
      <c r="T20" s="766" t="str">
        <f>IFERROR(VLOOKUP($I20,'WM-AR'!$I$7:$AS$3267,20,FALSE),"")</f>
        <v>Dressed Lumber, Plywood or Steel Form(Wood Planks are not Allowed) incl. Chamfer</v>
      </c>
      <c r="U20" s="766">
        <f>IFERROR(VLOOKUP($I20,'WM-AR'!$I$7:$AS$3267,22,FALSE),"")</f>
        <v>0</v>
      </c>
      <c r="V20" s="766" t="str">
        <f>IFERROR(VLOOKUP($I20,'WM-AR'!$I$7:$AS$3267,24,FALSE),"")</f>
        <v/>
      </c>
      <c r="W20" s="766">
        <f>IFERROR(VLOOKUP($I20,'WM-AR'!$I$7:$AS$3267,25,FALSE),"")</f>
        <v>0</v>
      </c>
      <c r="X20" s="766" t="str">
        <f>IFERROR(VLOOKUP($I20,'WM-AR'!$I$7:$AS$3267,26,FALSE),"")</f>
        <v/>
      </c>
      <c r="Y20" s="766">
        <f>IFERROR(VLOOKUP($I20,'WM-AR'!$I$7:$AS$3267,27,FALSE),"")</f>
        <v>0</v>
      </c>
      <c r="Z20" s="766">
        <f>IFERROR(VLOOKUP($I20,'WM-AR'!$I$7:$AS$3267,28,FALSE),"")</f>
        <v>0</v>
      </c>
      <c r="AA20" s="766">
        <f>IFERROR(VLOOKUP($I20,'WM-AR'!$I$7:$AS$3267,29,FALSE),"")</f>
        <v>0</v>
      </c>
      <c r="AB20" s="766">
        <f>IFERROR(VLOOKUP($I20,'WM-AR'!$I$7:$AS$3267,30,FALSE),"")</f>
        <v>0</v>
      </c>
      <c r="AC20" s="766">
        <f>IFERROR(VLOOKUP($I20,'WM-AR'!$I$7:$AS$3267,31,FALSE),"")</f>
        <v>0</v>
      </c>
      <c r="AD20" s="766">
        <f>IFERROR(VLOOKUP($I20,'WM-AR'!$I$7:$AS$3267,32,FALSE),"")</f>
        <v>0</v>
      </c>
      <c r="AE20" s="766" t="str">
        <f>IFERROR(VLOOKUP($I20,'WM-AR'!$I$7:$AS$3267,33,FALSE),"")</f>
        <v/>
      </c>
      <c r="AF20" s="817"/>
      <c r="AG20" s="768" t="s">
        <v>1815</v>
      </c>
      <c r="AH20" s="768" t="s">
        <v>1815</v>
      </c>
      <c r="AI20" s="769"/>
      <c r="AJ20" s="769" t="str">
        <f t="shared" si="3"/>
        <v>M2</v>
      </c>
      <c r="AK20" s="816"/>
      <c r="AL20" s="88" t="str">
        <f>IF(AND(ISTEXT($E20),ISTEXT($B20)),"산출기준 &gt;&gt;  "&amp;_xlfn.XLOOKUP($E20,산출기준!$D:$D,산출기준!$E:$E,"매칭실패"),"")</f>
        <v/>
      </c>
    </row>
    <row r="21" spans="1:38" ht="49.9" customHeight="1" outlineLevel="1">
      <c r="B21" s="772"/>
      <c r="C21" s="773"/>
      <c r="D21" s="773"/>
      <c r="E21" s="788"/>
      <c r="F21" s="818" t="s">
        <v>2683</v>
      </c>
      <c r="G21" s="759" t="str">
        <f>IF(IF(N21=0,"",N21)&amp;" | "&amp;IF(O21=0,"",O21)&amp;" | "&amp;IF(Q21=0,"",Q21)&amp;" | "&amp;IF(R21=0,"",R21)=" |  |  | ","",IF(N21=0,"",N21)&amp;" | "&amp;IF(O21=0,"",O21)&amp;" | "&amp;IF(Q21=0,"",Q21)&amp;" | "&amp;IF(R21=0,"",R21))</f>
        <v xml:space="preserve">Steel Trowel Finish |  |  | </v>
      </c>
      <c r="H21" s="816" t="s">
        <v>2598</v>
      </c>
      <c r="I21" s="765" t="str">
        <f t="shared" si="2"/>
        <v>A04AS173-00001</v>
      </c>
      <c r="J21" s="766"/>
      <c r="K21" s="766" t="str">
        <f>IFERROR(VLOOKUP($I21,'WM-AR'!$I$7:$AS$3267,34,FALSE),"")</f>
        <v>M2</v>
      </c>
      <c r="L21" s="766" t="str">
        <f>IFERROR(VLOOKUP($I21,'WM-AR'!$I$7:$AS$3267,4,FALSE),"")</f>
        <v>Finishing Work</v>
      </c>
      <c r="M21" s="766" t="str">
        <f>IFERROR(VLOOKUP($I21,'WM-AR'!$I$7:$AS$3267,6,FALSE),"")</f>
        <v>Exterior/Interior Finish Work</v>
      </c>
      <c r="N21" s="766" t="str">
        <f>IFERROR(VLOOKUP($I21,'WM-AR'!$I$7:$AS$3267,8,FALSE),"")</f>
        <v>Steel Trowel Finish</v>
      </c>
      <c r="O21" s="766">
        <f>IFERROR(VLOOKUP($I21,'WM-AR'!$I$7:$AS$3267,10,FALSE),"")</f>
        <v>0</v>
      </c>
      <c r="P21" s="766">
        <f>IFERROR(VLOOKUP($I21,'WM-AR'!$I$7:$AS$3267,12,FALSE),"")</f>
        <v>0</v>
      </c>
      <c r="Q21" s="766">
        <f>IFERROR(VLOOKUP($I21,'WM-AR'!$I$7:$AS$3267,14,FALSE),"")</f>
        <v>0</v>
      </c>
      <c r="R21" s="766">
        <f>IFERROR(VLOOKUP($I21,'WM-AR'!$I$7:$AS$3267,16,FALSE),"")</f>
        <v>0</v>
      </c>
      <c r="S21" s="766">
        <f>IFERROR(VLOOKUP($I21,'WM-AR'!$I$7:$AS$3267,18,FALSE),"")</f>
        <v>0</v>
      </c>
      <c r="T21" s="766" t="str">
        <f>IFERROR(VLOOKUP($I21,'WM-AR'!$I$7:$AS$3267,20,FALSE),"")</f>
        <v/>
      </c>
      <c r="U21" s="766">
        <f>IFERROR(VLOOKUP($I21,'WM-AR'!$I$7:$AS$3267,22,FALSE),"")</f>
        <v>0</v>
      </c>
      <c r="V21" s="766" t="str">
        <f>IFERROR(VLOOKUP($I21,'WM-AR'!$I$7:$AS$3267,24,FALSE),"")</f>
        <v/>
      </c>
      <c r="W21" s="766">
        <f>IFERROR(VLOOKUP($I21,'WM-AR'!$I$7:$AS$3267,25,FALSE),"")</f>
        <v>0</v>
      </c>
      <c r="X21" s="766" t="str">
        <f>IFERROR(VLOOKUP($I21,'WM-AR'!$I$7:$AS$3267,26,FALSE),"")</f>
        <v/>
      </c>
      <c r="Y21" s="766">
        <f>IFERROR(VLOOKUP($I21,'WM-AR'!$I$7:$AS$3267,27,FALSE),"")</f>
        <v>0</v>
      </c>
      <c r="Z21" s="766">
        <f>IFERROR(VLOOKUP($I21,'WM-AR'!$I$7:$AS$3267,28,FALSE),"")</f>
        <v>0</v>
      </c>
      <c r="AA21" s="766">
        <f>IFERROR(VLOOKUP($I21,'WM-AR'!$I$7:$AS$3267,29,FALSE),"")</f>
        <v>0</v>
      </c>
      <c r="AB21" s="766">
        <f>IFERROR(VLOOKUP($I21,'WM-AR'!$I$7:$AS$3267,30,FALSE),"")</f>
        <v>0</v>
      </c>
      <c r="AC21" s="766">
        <f>IFERROR(VLOOKUP($I21,'WM-AR'!$I$7:$AS$3267,31,FALSE),"")</f>
        <v>0</v>
      </c>
      <c r="AD21" s="766">
        <f>IFERROR(VLOOKUP($I21,'WM-AR'!$I$7:$AS$3267,32,FALSE),"")</f>
        <v>0</v>
      </c>
      <c r="AE21" s="766" t="str">
        <f>IFERROR(VLOOKUP($I21,'WM-AR'!$I$7:$AS$3267,33,FALSE),"")</f>
        <v/>
      </c>
      <c r="AF21" s="817"/>
      <c r="AG21" s="768" t="s">
        <v>1815</v>
      </c>
      <c r="AH21" s="768" t="s">
        <v>1815</v>
      </c>
      <c r="AI21" s="769"/>
      <c r="AJ21" s="769" t="str">
        <f t="shared" si="3"/>
        <v>M2</v>
      </c>
      <c r="AK21" s="816"/>
      <c r="AL21" s="88" t="str">
        <f>IF(AND(ISTEXT($E21),ISTEXT($B21)),"산출기준 &gt;&gt;  "&amp;_xlfn.XLOOKUP($E21,산출기준!$D:$D,산출기준!$E:$E,"매칭실패"),"")</f>
        <v/>
      </c>
    </row>
    <row r="22" spans="1:38" s="600" customFormat="1">
      <c r="A22" s="873"/>
      <c r="B22" s="819"/>
      <c r="C22" s="820"/>
      <c r="D22" s="786"/>
      <c r="E22" s="821"/>
      <c r="F22" s="874"/>
      <c r="G22" s="875" t="s">
        <v>2684</v>
      </c>
      <c r="H22" s="824"/>
      <c r="I22" s="825" t="str">
        <f t="shared" si="2"/>
        <v/>
      </c>
      <c r="J22" s="876"/>
      <c r="K22" s="877" t="str">
        <f>IFERROR(VLOOKUP($I22,'WM-AR'!$I$7:$AS$3267,34,FALSE),"")</f>
        <v/>
      </c>
      <c r="L22" s="878" t="str">
        <f>IFERROR(VLOOKUP($I22,'WM-AR'!$I$7:$AS$3267,4,FALSE),"")</f>
        <v/>
      </c>
      <c r="M22" s="878" t="str">
        <f>IFERROR(VLOOKUP($I22,'WM-AR'!$I$7:$AS$3267,6,FALSE),"")</f>
        <v/>
      </c>
      <c r="N22" s="878" t="str">
        <f>IFERROR(VLOOKUP($I22,'WM-AR'!$I$7:$AS$3267,8,FALSE),"")</f>
        <v/>
      </c>
      <c r="O22" s="686" t="str">
        <f>IFERROR(VLOOKUP($I22,'WM-AR'!$I$7:$AS$3267,10,FALSE),"")</f>
        <v/>
      </c>
      <c r="P22" s="879" t="str">
        <f>IFERROR(VLOOKUP($I22,'WM-AR'!$I$7:$AS$3267,12,FALSE),"")</f>
        <v/>
      </c>
      <c r="Q22" s="879" t="str">
        <f>IFERROR(VLOOKUP($I22,'WM-AR'!$I$7:$AS$3267,14,FALSE),"")</f>
        <v/>
      </c>
      <c r="R22" s="879" t="str">
        <f>IFERROR(VLOOKUP($I22,'WM-AR'!$I$7:$AS$3267,16,FALSE),"")</f>
        <v/>
      </c>
      <c r="S22" s="879" t="str">
        <f>IFERROR(VLOOKUP($I22,'WM-AR'!$I$7:$AS$3267,18,FALSE),"")</f>
        <v/>
      </c>
      <c r="T22" s="879" t="str">
        <f>IFERROR(VLOOKUP($I22,'WM-AR'!$I$7:$AS$3267,20,FALSE),"")</f>
        <v/>
      </c>
      <c r="U22" s="879" t="str">
        <f>IFERROR(VLOOKUP($I22,'WM-AR'!$I$7:$AS$3267,22,FALSE),"")</f>
        <v/>
      </c>
      <c r="V22" s="879" t="str">
        <f>IFERROR(VLOOKUP($I22,'WM-AR'!$I$7:$AS$3267,24,FALSE),"")</f>
        <v/>
      </c>
      <c r="W22" s="879" t="str">
        <f>IFERROR(VLOOKUP($I22,'WM-AR'!$I$7:$AS$3267,25,FALSE),"")</f>
        <v/>
      </c>
      <c r="X22" s="879" t="str">
        <f>IFERROR(VLOOKUP($I22,'WM-AR'!$I$7:$AS$3267,26,FALSE),"")</f>
        <v/>
      </c>
      <c r="Y22" s="879" t="str">
        <f>IFERROR(VLOOKUP($I22,'WM-AR'!$I$7:$AS$3267,27,FALSE),"")</f>
        <v/>
      </c>
      <c r="Z22" s="879" t="str">
        <f>IFERROR(VLOOKUP($I22,'WM-AR'!$I$7:$AS$3267,28,FALSE),"")</f>
        <v/>
      </c>
      <c r="AA22" s="879" t="str">
        <f>IFERROR(VLOOKUP($I22,'WM-AR'!$I$7:$AS$3267,29,FALSE),"")</f>
        <v/>
      </c>
      <c r="AB22" s="879" t="str">
        <f>IFERROR(VLOOKUP($I22,'WM-AR'!$I$7:$AS$3267,30,FALSE),"")</f>
        <v/>
      </c>
      <c r="AC22" s="879" t="str">
        <f>IFERROR(VLOOKUP($I22,'WM-AR'!$I$7:$AS$3267,31,FALSE),"")</f>
        <v/>
      </c>
      <c r="AD22" s="879" t="str">
        <f>IFERROR(VLOOKUP($I22,'WM-AR'!$I$7:$AS$3267,32,FALSE),"")</f>
        <v/>
      </c>
      <c r="AE22" s="879" t="str">
        <f>IFERROR(VLOOKUP($I22,'WM-AR'!$I$7:$AS$3267,33,FALSE),"")</f>
        <v/>
      </c>
      <c r="AF22" s="701"/>
      <c r="AG22" s="834"/>
      <c r="AH22" s="834"/>
      <c r="AI22" s="836"/>
      <c r="AJ22" s="836" t="str">
        <f t="shared" si="3"/>
        <v/>
      </c>
      <c r="AK22" s="837"/>
      <c r="AL22" s="880" t="str">
        <f>IF(AND(ISTEXT($E22),ISTEXT($B22)),"산출기준 &gt;&gt;  "&amp;_xlfn.XLOOKUP($E22,산출기준!$D:$D,산출기준!$E:$E,"매칭실패"),"")</f>
        <v/>
      </c>
    </row>
    <row r="23" spans="1:38" s="600" customFormat="1">
      <c r="A23" s="873"/>
      <c r="B23" s="838"/>
      <c r="C23" s="839"/>
      <c r="D23" s="787"/>
      <c r="E23" s="840"/>
      <c r="F23" s="881"/>
      <c r="G23" s="882"/>
      <c r="H23" s="843"/>
      <c r="I23" s="844" t="str">
        <f t="shared" si="2"/>
        <v/>
      </c>
      <c r="J23" s="883"/>
      <c r="K23" s="884" t="str">
        <f>IFERROR(VLOOKUP($I23,'WM-AR'!$I$7:$AS$3267,34,FALSE),"")</f>
        <v/>
      </c>
      <c r="L23" s="883" t="str">
        <f>IFERROR(VLOOKUP($I23,'WM-AR'!$I$7:$AS$3267,4,FALSE),"")</f>
        <v/>
      </c>
      <c r="M23" s="883" t="str">
        <f>IFERROR(VLOOKUP($I23,'WM-AR'!$I$7:$AS$3267,6,FALSE),"")</f>
        <v/>
      </c>
      <c r="N23" s="883" t="str">
        <f>IFERROR(VLOOKUP($I23,'WM-AR'!$I$7:$AS$3267,8,FALSE),"")</f>
        <v/>
      </c>
      <c r="O23" s="707" t="str">
        <f>IFERROR(VLOOKUP($I23,'WM-AR'!$I$7:$AS$3267,10,FALSE),"")</f>
        <v/>
      </c>
      <c r="P23" s="844" t="str">
        <f>IFERROR(VLOOKUP($I23,'WM-AR'!$I$7:$AS$3267,12,FALSE),"")</f>
        <v/>
      </c>
      <c r="Q23" s="844" t="str">
        <f>IFERROR(VLOOKUP($I23,'WM-AR'!$I$7:$AS$3267,14,FALSE),"")</f>
        <v/>
      </c>
      <c r="R23" s="844" t="str">
        <f>IFERROR(VLOOKUP($I23,'WM-AR'!$I$7:$AS$3267,16,FALSE),"")</f>
        <v/>
      </c>
      <c r="S23" s="844" t="str">
        <f>IFERROR(VLOOKUP($I23,'WM-AR'!$I$7:$AS$3267,18,FALSE),"")</f>
        <v/>
      </c>
      <c r="T23" s="844" t="str">
        <f>IFERROR(VLOOKUP($I23,'WM-AR'!$I$7:$AS$3267,20,FALSE),"")</f>
        <v/>
      </c>
      <c r="U23" s="844" t="str">
        <f>IFERROR(VLOOKUP($I23,'WM-AR'!$I$7:$AS$3267,22,FALSE),"")</f>
        <v/>
      </c>
      <c r="V23" s="844" t="str">
        <f>IFERROR(VLOOKUP($I23,'WM-AR'!$I$7:$AS$3267,24,FALSE),"")</f>
        <v/>
      </c>
      <c r="W23" s="844" t="str">
        <f>IFERROR(VLOOKUP($I23,'WM-AR'!$I$7:$AS$3267,25,FALSE),"")</f>
        <v/>
      </c>
      <c r="X23" s="844" t="str">
        <f>IFERROR(VLOOKUP($I23,'WM-AR'!$I$7:$AS$3267,26,FALSE),"")</f>
        <v/>
      </c>
      <c r="Y23" s="844" t="str">
        <f>IFERROR(VLOOKUP($I23,'WM-AR'!$I$7:$AS$3267,27,FALSE),"")</f>
        <v/>
      </c>
      <c r="Z23" s="844" t="str">
        <f>IFERROR(VLOOKUP($I23,'WM-AR'!$I$7:$AS$3267,28,FALSE),"")</f>
        <v/>
      </c>
      <c r="AA23" s="844" t="str">
        <f>IFERROR(VLOOKUP($I23,'WM-AR'!$I$7:$AS$3267,29,FALSE),"")</f>
        <v/>
      </c>
      <c r="AB23" s="844" t="str">
        <f>IFERROR(VLOOKUP($I23,'WM-AR'!$I$7:$AS$3267,30,FALSE),"")</f>
        <v/>
      </c>
      <c r="AC23" s="844" t="str">
        <f>IFERROR(VLOOKUP($I23,'WM-AR'!$I$7:$AS$3267,31,FALSE),"")</f>
        <v/>
      </c>
      <c r="AD23" s="844" t="str">
        <f>IFERROR(VLOOKUP($I23,'WM-AR'!$I$7:$AS$3267,32,FALSE),"")</f>
        <v/>
      </c>
      <c r="AE23" s="844" t="str">
        <f>IFERROR(VLOOKUP($I23,'WM-AR'!$I$7:$AS$3267,33,FALSE),"")</f>
        <v/>
      </c>
      <c r="AF23" s="720"/>
      <c r="AG23" s="852"/>
      <c r="AH23" s="852"/>
      <c r="AI23" s="854"/>
      <c r="AJ23" s="854" t="str">
        <f t="shared" si="3"/>
        <v/>
      </c>
      <c r="AK23" s="855"/>
      <c r="AL23" s="880" t="str">
        <f>IF(AND(ISTEXT($E23),ISTEXT($B23)),"산출기준 &gt;&gt;  "&amp;_xlfn.XLOOKUP($E23,산출기준!$D:$D,산출기준!$E:$E,"매칭실패"),"")</f>
        <v/>
      </c>
    </row>
    <row r="24" spans="1:38" s="600" customFormat="1">
      <c r="A24" s="873"/>
      <c r="B24" s="856"/>
      <c r="C24" s="857"/>
      <c r="D24" s="726"/>
      <c r="E24" s="858"/>
      <c r="F24" s="885"/>
      <c r="G24" s="886"/>
      <c r="H24" s="861"/>
      <c r="I24" s="862" t="str">
        <f t="shared" si="2"/>
        <v/>
      </c>
      <c r="J24" s="887"/>
      <c r="K24" s="888" t="str">
        <f>IFERROR(VLOOKUP($I24,'WM-AR'!$I$7:$AS$3267,34,FALSE),"")</f>
        <v/>
      </c>
      <c r="L24" s="887" t="str">
        <f>IFERROR(VLOOKUP($I24,'WM-AR'!$I$7:$AS$3267,4,FALSE),"")</f>
        <v/>
      </c>
      <c r="M24" s="887" t="str">
        <f>IFERROR(VLOOKUP($I24,'WM-AR'!$I$7:$AS$3267,6,FALSE),"")</f>
        <v/>
      </c>
      <c r="N24" s="887" t="str">
        <f>IFERROR(VLOOKUP($I24,'WM-AR'!$I$7:$AS$3267,8,FALSE),"")</f>
        <v/>
      </c>
      <c r="O24" s="889" t="str">
        <f>IFERROR(VLOOKUP($I24,'WM-AR'!$I$7:$AS$3267,10,FALSE),"")</f>
        <v/>
      </c>
      <c r="P24" s="862" t="str">
        <f>IFERROR(VLOOKUP($I24,'WM-AR'!$I$7:$AS$3267,12,FALSE),"")</f>
        <v/>
      </c>
      <c r="Q24" s="862" t="str">
        <f>IFERROR(VLOOKUP($I24,'WM-AR'!$I$7:$AS$3267,14,FALSE),"")</f>
        <v/>
      </c>
      <c r="R24" s="862" t="str">
        <f>IFERROR(VLOOKUP($I24,'WM-AR'!$I$7:$AS$3267,16,FALSE),"")</f>
        <v/>
      </c>
      <c r="S24" s="862" t="str">
        <f>IFERROR(VLOOKUP($I24,'WM-AR'!$I$7:$AS$3267,18,FALSE),"")</f>
        <v/>
      </c>
      <c r="T24" s="862" t="str">
        <f>IFERROR(VLOOKUP($I24,'WM-AR'!$I$7:$AS$3267,20,FALSE),"")</f>
        <v/>
      </c>
      <c r="U24" s="862" t="str">
        <f>IFERROR(VLOOKUP($I24,'WM-AR'!$I$7:$AS$3267,22,FALSE),"")</f>
        <v/>
      </c>
      <c r="V24" s="862" t="str">
        <f>IFERROR(VLOOKUP($I24,'WM-AR'!$I$7:$AS$3267,24,FALSE),"")</f>
        <v/>
      </c>
      <c r="W24" s="862" t="str">
        <f>IFERROR(VLOOKUP($I24,'WM-AR'!$I$7:$AS$3267,25,FALSE),"")</f>
        <v/>
      </c>
      <c r="X24" s="862" t="str">
        <f>IFERROR(VLOOKUP($I24,'WM-AR'!$I$7:$AS$3267,26,FALSE),"")</f>
        <v/>
      </c>
      <c r="Y24" s="862" t="str">
        <f>IFERROR(VLOOKUP($I24,'WM-AR'!$I$7:$AS$3267,27,FALSE),"")</f>
        <v/>
      </c>
      <c r="Z24" s="862" t="str">
        <f>IFERROR(VLOOKUP($I24,'WM-AR'!$I$7:$AS$3267,28,FALSE),"")</f>
        <v/>
      </c>
      <c r="AA24" s="862" t="str">
        <f>IFERROR(VLOOKUP($I24,'WM-AR'!$I$7:$AS$3267,29,FALSE),"")</f>
        <v/>
      </c>
      <c r="AB24" s="862" t="str">
        <f>IFERROR(VLOOKUP($I24,'WM-AR'!$I$7:$AS$3267,30,FALSE),"")</f>
        <v/>
      </c>
      <c r="AC24" s="862" t="str">
        <f>IFERROR(VLOOKUP($I24,'WM-AR'!$I$7:$AS$3267,31,FALSE),"")</f>
        <v/>
      </c>
      <c r="AD24" s="862" t="str">
        <f>IFERROR(VLOOKUP($I24,'WM-AR'!$I$7:$AS$3267,32,FALSE),"")</f>
        <v/>
      </c>
      <c r="AE24" s="862" t="str">
        <f>IFERROR(VLOOKUP($I24,'WM-AR'!$I$7:$AS$3267,33,FALSE),"")</f>
        <v/>
      </c>
      <c r="AF24" s="740"/>
      <c r="AG24" s="870"/>
      <c r="AH24" s="870"/>
      <c r="AI24" s="871"/>
      <c r="AJ24" s="871" t="str">
        <f t="shared" si="3"/>
        <v/>
      </c>
      <c r="AK24" s="872"/>
      <c r="AL24" s="880" t="str">
        <f>IF(AND(ISTEXT($E24),ISTEXT($B24)),"산출기준 &gt;&gt;  "&amp;_xlfn.XLOOKUP($E24,산출기준!$D:$D,산출기준!$E:$E,"매칭실패"),"")</f>
        <v/>
      </c>
    </row>
    <row r="25" spans="1:38" ht="19.899999999999999" customHeight="1">
      <c r="B25" s="658"/>
      <c r="C25" s="659"/>
      <c r="D25" s="659"/>
      <c r="E25" s="659"/>
      <c r="F25" s="661"/>
      <c r="G25" s="662"/>
      <c r="H25" s="662"/>
      <c r="I25" s="652"/>
      <c r="J25" s="664"/>
      <c r="K25" s="664"/>
      <c r="L25" s="664"/>
      <c r="M25" s="664"/>
      <c r="N25" s="664"/>
      <c r="O25" s="664"/>
      <c r="P25" s="664"/>
      <c r="Q25" s="664"/>
      <c r="R25" s="664"/>
      <c r="S25" s="664"/>
      <c r="T25" s="664"/>
      <c r="U25" s="664"/>
      <c r="V25" s="664"/>
      <c r="W25" s="664"/>
      <c r="X25" s="664"/>
      <c r="Y25" s="664"/>
      <c r="Z25" s="664"/>
      <c r="AA25" s="664"/>
      <c r="AB25" s="664"/>
      <c r="AC25" s="664"/>
      <c r="AD25" s="664"/>
      <c r="AE25" s="664"/>
      <c r="AF25" s="659"/>
      <c r="AG25" s="665"/>
      <c r="AH25" s="665"/>
      <c r="AI25" s="666"/>
      <c r="AJ25" s="666"/>
      <c r="AK25" s="662"/>
      <c r="AL25" s="88" t="str">
        <f>IF(AND(ISTEXT($E25),ISTEXT($B25)),"산출기준 &gt;&gt;  "&amp;_xlfn.XLOOKUP($E25,산출기준!$D:$D,산출기준!$E:$E,"매칭실패"),"")</f>
        <v/>
      </c>
    </row>
    <row r="26" spans="1:38" ht="19.899999999999999" customHeight="1">
      <c r="B26" s="645"/>
      <c r="C26" s="890" t="s">
        <v>2685</v>
      </c>
      <c r="D26" s="891"/>
      <c r="E26" s="891"/>
      <c r="F26" s="892" t="s">
        <v>2686</v>
      </c>
      <c r="G26" s="646"/>
      <c r="H26" s="893"/>
      <c r="I26" s="652" t="str">
        <f>LEFT(H26,14)</f>
        <v/>
      </c>
      <c r="J26" s="652"/>
      <c r="K26" s="653"/>
      <c r="L26" s="653"/>
      <c r="M26" s="653"/>
      <c r="N26" s="653"/>
      <c r="O26" s="653"/>
      <c r="P26" s="653"/>
      <c r="Q26" s="653"/>
      <c r="R26" s="653"/>
      <c r="S26" s="653"/>
      <c r="T26" s="653"/>
      <c r="U26" s="653"/>
      <c r="V26" s="653"/>
      <c r="W26" s="653"/>
      <c r="X26" s="653"/>
      <c r="Y26" s="653"/>
      <c r="Z26" s="653"/>
      <c r="AA26" s="653"/>
      <c r="AB26" s="653"/>
      <c r="AC26" s="653"/>
      <c r="AD26" s="653"/>
      <c r="AE26" s="653"/>
      <c r="AF26" s="656"/>
      <c r="AG26" s="656"/>
      <c r="AH26" s="656"/>
      <c r="AI26" s="656"/>
      <c r="AJ26" s="656"/>
      <c r="AK26" s="657"/>
      <c r="AL26" s="88" t="str">
        <f>IF(AND(ISTEXT($E26),ISTEXT($B26)),"산출기준 &gt;&gt;  "&amp;_xlfn.XLOOKUP($E26,산출기준!$D:$D,산출기준!$E:$E,"매칭실패"),"")</f>
        <v/>
      </c>
    </row>
    <row r="27" spans="1:38" ht="19.899999999999999" customHeight="1">
      <c r="B27" s="894"/>
      <c r="C27" s="895"/>
      <c r="D27" s="895"/>
      <c r="E27" s="895"/>
      <c r="F27" s="896"/>
      <c r="G27" s="897"/>
      <c r="H27" s="897"/>
      <c r="I27" s="898"/>
      <c r="J27" s="899"/>
      <c r="K27" s="899"/>
      <c r="L27" s="899"/>
      <c r="M27" s="899"/>
      <c r="N27" s="899"/>
      <c r="O27" s="899"/>
      <c r="P27" s="899"/>
      <c r="Q27" s="899"/>
      <c r="R27" s="899"/>
      <c r="S27" s="899"/>
      <c r="T27" s="899"/>
      <c r="U27" s="899"/>
      <c r="V27" s="899"/>
      <c r="W27" s="899"/>
      <c r="X27" s="899"/>
      <c r="Y27" s="899"/>
      <c r="Z27" s="899"/>
      <c r="AA27" s="899"/>
      <c r="AB27" s="899"/>
      <c r="AC27" s="899"/>
      <c r="AD27" s="899"/>
      <c r="AE27" s="899"/>
      <c r="AF27" s="895"/>
      <c r="AG27" s="900"/>
      <c r="AH27" s="900"/>
      <c r="AI27" s="901"/>
      <c r="AJ27" s="901"/>
      <c r="AK27" s="897"/>
      <c r="AL27" s="88" t="str">
        <f>IF(AND(ISTEXT($E27),ISTEXT($B27)),"산출기준 &gt;&gt;  "&amp;_xlfn.XLOOKUP($E27,산출기준!$D:$D,산출기준!$E:$E,"매칭실패"),"")</f>
        <v/>
      </c>
    </row>
    <row r="28" spans="1:38" ht="34.9" customHeight="1">
      <c r="B28" s="808" t="str" cm="1">
        <f t="array" aca="1" ref="B28" ca="1">_xlfn.IFNA(INDIRECT("Family_표준_구성도!B"&amp;MATCH(F28,INDIRECT("Family_표준_구성도!"&amp;"C:C"),0)),"")</f>
        <v>1.1.1.2.1</v>
      </c>
      <c r="C28" s="668" t="s">
        <v>2016</v>
      </c>
      <c r="D28" s="809"/>
      <c r="E28" s="668" t="s">
        <v>1697</v>
      </c>
      <c r="F28" s="810" t="s">
        <v>2109</v>
      </c>
      <c r="G28" s="811"/>
      <c r="H28" s="812"/>
      <c r="I28" s="674"/>
      <c r="J28" s="674"/>
      <c r="K28" s="674"/>
      <c r="L28" s="674"/>
      <c r="M28" s="674"/>
      <c r="N28" s="675"/>
      <c r="O28" s="676"/>
      <c r="P28" s="677"/>
      <c r="Q28" s="677"/>
      <c r="R28" s="677"/>
      <c r="S28" s="677"/>
      <c r="T28" s="677"/>
      <c r="U28" s="677"/>
      <c r="V28" s="678"/>
      <c r="W28" s="679"/>
      <c r="X28" s="679"/>
      <c r="Y28" s="679"/>
      <c r="Z28" s="679"/>
      <c r="AA28" s="679"/>
      <c r="AB28" s="679"/>
      <c r="AC28" s="679"/>
      <c r="AD28" s="679"/>
      <c r="AE28" s="679"/>
      <c r="AF28" s="902"/>
      <c r="AG28" s="682"/>
      <c r="AH28" s="682"/>
      <c r="AI28" s="682"/>
      <c r="AJ28" s="682"/>
      <c r="AK28" s="903"/>
      <c r="AL28" s="88" t="str">
        <f ca="1">IF(AND(ISTEXT($E28),ISTEXT($B28)),"산출기준 &gt;&gt;  "&amp;_xlfn.XLOOKUP($E28,산출기준!$D:$D,산출기준!$E:$E,"매칭실패"),"")</f>
        <v>산출기준 &gt;&gt;  [ 플로어 일반 산출 ]</v>
      </c>
    </row>
    <row r="29" spans="1:38" ht="49.9" customHeight="1" outlineLevel="1">
      <c r="B29" s="758"/>
      <c r="C29" s="759"/>
      <c r="D29" s="759"/>
      <c r="E29" s="759"/>
      <c r="F29" s="815" t="s">
        <v>2671</v>
      </c>
      <c r="G29" s="759" t="str">
        <f>IF(IF(N29=0,"",N29)&amp;" | "&amp;IF(O29=0,"",O29)&amp;" | "&amp;IF(Q29=0,"",Q29)&amp;" | "&amp;IF(R29=0,"",R29)=" |  |  | ","",IF(N29=0,"",N29)&amp;" | "&amp;IF(O29=0,"",O29)&amp;" | "&amp;IF(Q29=0,"",Q29)&amp;" | "&amp;IF(R29=0,"",R29))</f>
        <v xml:space="preserve">Structural Concrete |  | 20MPa ≤ F'c (Cylinder Strength) &lt; 25MPa | </v>
      </c>
      <c r="H29" s="816" t="s">
        <v>2687</v>
      </c>
      <c r="I29" s="765" t="str">
        <f t="shared" ref="I29:I34" si="4">LEFT(H29,14)</f>
        <v>A03AF032-00025</v>
      </c>
      <c r="J29" s="766"/>
      <c r="K29" s="766" t="str">
        <f>IFERROR(VLOOKUP($I29,'WM-AR'!$I$7:$AS$3267,34,FALSE),"")</f>
        <v>M3</v>
      </c>
      <c r="L29" s="766" t="str">
        <f>IFERROR(VLOOKUP($I29,'WM-AR'!$I$7:$AS$3267,4,FALSE),"")</f>
        <v>Concrete Work</v>
      </c>
      <c r="M29" s="766" t="str">
        <f>IFERROR(VLOOKUP($I29,'WM-AR'!$I$7:$AS$3267,6,FALSE),"")</f>
        <v>Superstructure Work</v>
      </c>
      <c r="N29" s="766" t="str">
        <f>IFERROR(VLOOKUP($I29,'WM-AR'!$I$7:$AS$3267,8,FALSE),"")</f>
        <v>Structural Concrete</v>
      </c>
      <c r="O29" s="766">
        <f>IFERROR(VLOOKUP($I29,'WM-AR'!$I$7:$AS$3267,10,FALSE),"")</f>
        <v>0</v>
      </c>
      <c r="P29" s="766" t="str">
        <f>IFERROR(VLOOKUP($I29,'WM-AR'!$I$7:$AS$3267,12,FALSE),"")</f>
        <v>Cement Type-1</v>
      </c>
      <c r="Q29" s="766" t="str">
        <f>IFERROR(VLOOKUP($I29,'WM-AR'!$I$7:$AS$3267,14,FALSE),"")</f>
        <v>20MPa ≤ F'c (Cylinder Strength) &lt; 25MPa</v>
      </c>
      <c r="R29" s="766">
        <f>IFERROR(VLOOKUP($I29,'WM-AR'!$I$7:$AS$3267,16,FALSE),"")</f>
        <v>0</v>
      </c>
      <c r="S29" s="766">
        <f>IFERROR(VLOOKUP($I29,'WM-AR'!$I$7:$AS$3267,18,FALSE),"")</f>
        <v>0</v>
      </c>
      <c r="T29" s="766" t="str">
        <f>IFERROR(VLOOKUP($I29,'WM-AR'!$I$7:$AS$3267,20,FALSE),"")</f>
        <v/>
      </c>
      <c r="U29" s="766">
        <f>IFERROR(VLOOKUP($I29,'WM-AR'!$I$7:$AS$3267,22,FALSE),"")</f>
        <v>0</v>
      </c>
      <c r="V29" s="766" t="str">
        <f>IFERROR(VLOOKUP($I29,'WM-AR'!$I$7:$AS$3267,24,FALSE),"")</f>
        <v/>
      </c>
      <c r="W29" s="766">
        <f>IFERROR(VLOOKUP($I29,'WM-AR'!$I$7:$AS$3267,25,FALSE),"")</f>
        <v>0</v>
      </c>
      <c r="X29" s="766" t="str">
        <f>IFERROR(VLOOKUP($I29,'WM-AR'!$I$7:$AS$3267,26,FALSE),"")</f>
        <v/>
      </c>
      <c r="Y29" s="766">
        <f>IFERROR(VLOOKUP($I29,'WM-AR'!$I$7:$AS$3267,27,FALSE),"")</f>
        <v>0</v>
      </c>
      <c r="Z29" s="766">
        <f>IFERROR(VLOOKUP($I29,'WM-AR'!$I$7:$AS$3267,28,FALSE),"")</f>
        <v>0</v>
      </c>
      <c r="AA29" s="766">
        <f>IFERROR(VLOOKUP($I29,'WM-AR'!$I$7:$AS$3267,29,FALSE),"")</f>
        <v>0</v>
      </c>
      <c r="AB29" s="766">
        <f>IFERROR(VLOOKUP($I29,'WM-AR'!$I$7:$AS$3267,30,FALSE),"")</f>
        <v>0</v>
      </c>
      <c r="AC29" s="766">
        <f>IFERROR(VLOOKUP($I29,'WM-AR'!$I$7:$AS$3267,31,FALSE),"")</f>
        <v>0</v>
      </c>
      <c r="AD29" s="766">
        <f>IFERROR(VLOOKUP($I29,'WM-AR'!$I$7:$AS$3267,32,FALSE),"")</f>
        <v>0</v>
      </c>
      <c r="AE29" s="766" t="str">
        <f>IFERROR(VLOOKUP($I29,'WM-AR'!$I$7:$AS$3267,33,FALSE),"")</f>
        <v/>
      </c>
      <c r="AF29" s="817" t="s">
        <v>2688</v>
      </c>
      <c r="AG29" s="768" t="s">
        <v>1985</v>
      </c>
      <c r="AH29" s="768" t="s">
        <v>1985</v>
      </c>
      <c r="AI29" s="769"/>
      <c r="AJ29" s="769" t="str">
        <f t="shared" ref="AJ29:AJ34" si="5">K29</f>
        <v>M3</v>
      </c>
      <c r="AK29" s="904" t="s">
        <v>2689</v>
      </c>
      <c r="AL29" s="88" t="str">
        <f>IF(AND(ISTEXT($E29),ISTEXT($B29)),"산출기준 &gt;&gt;  "&amp;_xlfn.XLOOKUP($E29,산출기준!$D:$D,산출기준!$E:$E,"매칭실패"),"")</f>
        <v/>
      </c>
    </row>
    <row r="30" spans="1:38" ht="49.9" customHeight="1" outlineLevel="1">
      <c r="B30" s="772"/>
      <c r="C30" s="773"/>
      <c r="D30" s="773"/>
      <c r="E30" s="773"/>
      <c r="F30" s="818" t="s">
        <v>2674</v>
      </c>
      <c r="G30" s="759" t="str">
        <f>IF(IF(N30=0,"",N30)&amp;" | "&amp;IF(O30=0,"",O30)&amp;" | "&amp;IF(Q30=0,"",Q30)&amp;" | "&amp;IF(R30=0,"",R30)=" |  |  | ","",IF(N30=0,"",N30)&amp;" | "&amp;IF(O30=0,"",O30)&amp;" | "&amp;IF(Q30=0,"",Q30)&amp;" | "&amp;IF(R30=0,"",R30))</f>
        <v xml:space="preserve">Rebar Work | Deformed Bar (Non-Coat.) | 300MPa&lt;Fy≤400MPa | </v>
      </c>
      <c r="H30" s="816" t="s">
        <v>2675</v>
      </c>
      <c r="I30" s="765" t="str">
        <f t="shared" si="4"/>
        <v>A03AF037-00003</v>
      </c>
      <c r="J30" s="766"/>
      <c r="K30" s="766" t="str">
        <f>IFERROR(VLOOKUP($I30,'WM-AR'!$I$7:$AS$3267,34,FALSE),"")</f>
        <v>TON</v>
      </c>
      <c r="L30" s="766" t="str">
        <f>IFERROR(VLOOKUP($I30,'WM-AR'!$I$7:$AS$3267,4,FALSE),"")</f>
        <v>Concrete Work</v>
      </c>
      <c r="M30" s="766" t="str">
        <f>IFERROR(VLOOKUP($I30,'WM-AR'!$I$7:$AS$3267,6,FALSE),"")</f>
        <v>Superstructure Work</v>
      </c>
      <c r="N30" s="766" t="str">
        <f>IFERROR(VLOOKUP($I30,'WM-AR'!$I$7:$AS$3267,8,FALSE),"")</f>
        <v>Rebar Work</v>
      </c>
      <c r="O30" s="766" t="str">
        <f>IFERROR(VLOOKUP($I30,'WM-AR'!$I$7:$AS$3267,10,FALSE),"")</f>
        <v>Deformed Bar (Non-Coat.)</v>
      </c>
      <c r="P30" s="766">
        <f>IFERROR(VLOOKUP($I30,'WM-AR'!$I$7:$AS$3267,12,FALSE),"")</f>
        <v>0</v>
      </c>
      <c r="Q30" s="766" t="str">
        <f>IFERROR(VLOOKUP($I30,'WM-AR'!$I$7:$AS$3267,14,FALSE),"")</f>
        <v>300MPa&lt;Fy≤400MPa</v>
      </c>
      <c r="R30" s="766">
        <f>IFERROR(VLOOKUP($I30,'WM-AR'!$I$7:$AS$3267,16,FALSE),"")</f>
        <v>0</v>
      </c>
      <c r="S30" s="766">
        <f>IFERROR(VLOOKUP($I30,'WM-AR'!$I$7:$AS$3267,18,FALSE),"")</f>
        <v>0</v>
      </c>
      <c r="T30" s="766" t="str">
        <f>IFERROR(VLOOKUP($I30,'WM-AR'!$I$7:$AS$3267,20,FALSE),"")</f>
        <v/>
      </c>
      <c r="U30" s="766">
        <f>IFERROR(VLOOKUP($I30,'WM-AR'!$I$7:$AS$3267,22,FALSE),"")</f>
        <v>0</v>
      </c>
      <c r="V30" s="766" t="str">
        <f>IFERROR(VLOOKUP($I30,'WM-AR'!$I$7:$AS$3267,24,FALSE),"")</f>
        <v/>
      </c>
      <c r="W30" s="766">
        <f>IFERROR(VLOOKUP($I30,'WM-AR'!$I$7:$AS$3267,25,FALSE),"")</f>
        <v>0</v>
      </c>
      <c r="X30" s="766" t="str">
        <f>IFERROR(VLOOKUP($I30,'WM-AR'!$I$7:$AS$3267,26,FALSE),"")</f>
        <v/>
      </c>
      <c r="Y30" s="766">
        <f>IFERROR(VLOOKUP($I30,'WM-AR'!$I$7:$AS$3267,27,FALSE),"")</f>
        <v>0</v>
      </c>
      <c r="Z30" s="766">
        <f>IFERROR(VLOOKUP($I30,'WM-AR'!$I$7:$AS$3267,28,FALSE),"")</f>
        <v>0</v>
      </c>
      <c r="AA30" s="766">
        <f>IFERROR(VLOOKUP($I30,'WM-AR'!$I$7:$AS$3267,29,FALSE),"")</f>
        <v>0</v>
      </c>
      <c r="AB30" s="766">
        <f>IFERROR(VLOOKUP($I30,'WM-AR'!$I$7:$AS$3267,30,FALSE),"")</f>
        <v>0</v>
      </c>
      <c r="AC30" s="766">
        <f>IFERROR(VLOOKUP($I30,'WM-AR'!$I$7:$AS$3267,31,FALSE),"")</f>
        <v>0</v>
      </c>
      <c r="AD30" s="766">
        <f>IFERROR(VLOOKUP($I30,'WM-AR'!$I$7:$AS$3267,32,FALSE),"")</f>
        <v>0</v>
      </c>
      <c r="AE30" s="766" t="str">
        <f>IFERROR(VLOOKUP($I30,'WM-AR'!$I$7:$AS$3267,33,FALSE),"")</f>
        <v/>
      </c>
      <c r="AF30" s="817" t="s">
        <v>2690</v>
      </c>
      <c r="AG30" s="768" t="s">
        <v>2677</v>
      </c>
      <c r="AH30" s="768" t="s">
        <v>2677</v>
      </c>
      <c r="AI30" s="769"/>
      <c r="AJ30" s="769" t="str">
        <f t="shared" si="5"/>
        <v>TON</v>
      </c>
      <c r="AK30" s="816" t="s">
        <v>2678</v>
      </c>
      <c r="AL30" s="88" t="str">
        <f>IF(AND(ISTEXT($E30),ISTEXT($B30)),"산출기준 &gt;&gt;  "&amp;_xlfn.XLOOKUP($E30,산출기준!$D:$D,산출기준!$E:$E,"매칭실패"),"")</f>
        <v/>
      </c>
    </row>
    <row r="31" spans="1:38" ht="49.9" customHeight="1" outlineLevel="1">
      <c r="B31" s="772"/>
      <c r="C31" s="773"/>
      <c r="D31" s="773"/>
      <c r="E31" s="773"/>
      <c r="F31" s="818" t="s">
        <v>2679</v>
      </c>
      <c r="G31" s="759" t="str">
        <f>IF(IF(N31=0,"",N31)&amp;" | "&amp;IF(O31=0,"",O31)&amp;" | "&amp;IF(Q31=0,"",Q31)&amp;" | "&amp;IF(R31=0,"",R31)=" |  |  | ","",IF(N31=0,"",N31)&amp;" | "&amp;IF(O31=0,"",O31)&amp;" | "&amp;IF(Q31=0,"",Q31)&amp;" | "&amp;IF(R31=0,"",R31))</f>
        <v xml:space="preserve">Form Work (1 time in use) | Flat Form |  | </v>
      </c>
      <c r="H31" s="816" t="s">
        <v>2680</v>
      </c>
      <c r="I31" s="765" t="str">
        <f t="shared" si="4"/>
        <v>A03AF036-00001</v>
      </c>
      <c r="J31" s="766"/>
      <c r="K31" s="766" t="str">
        <f>IFERROR(VLOOKUP($I31,'WM-AR'!$I$7:$AS$3267,34,FALSE),"")</f>
        <v>M2</v>
      </c>
      <c r="L31" s="766" t="str">
        <f>IFERROR(VLOOKUP($I31,'WM-AR'!$I$7:$AS$3267,4,FALSE),"")</f>
        <v>Concrete Work</v>
      </c>
      <c r="M31" s="766" t="str">
        <f>IFERROR(VLOOKUP($I31,'WM-AR'!$I$7:$AS$3267,6,FALSE),"")</f>
        <v>Superstructure Work</v>
      </c>
      <c r="N31" s="766" t="str">
        <f>IFERROR(VLOOKUP($I31,'WM-AR'!$I$7:$AS$3267,8,FALSE),"")</f>
        <v>Form Work (1 time in use)</v>
      </c>
      <c r="O31" s="766" t="str">
        <f>IFERROR(VLOOKUP($I31,'WM-AR'!$I$7:$AS$3267,10,FALSE),"")</f>
        <v>Flat Form</v>
      </c>
      <c r="P31" s="766">
        <f>IFERROR(VLOOKUP($I31,'WM-AR'!$I$7:$AS$3267,12,FALSE),"")</f>
        <v>0</v>
      </c>
      <c r="Q31" s="766">
        <f>IFERROR(VLOOKUP($I31,'WM-AR'!$I$7:$AS$3267,14,FALSE),"")</f>
        <v>0</v>
      </c>
      <c r="R31" s="766">
        <f>IFERROR(VLOOKUP($I31,'WM-AR'!$I$7:$AS$3267,16,FALSE),"")</f>
        <v>0</v>
      </c>
      <c r="S31" s="766">
        <f>IFERROR(VLOOKUP($I31,'WM-AR'!$I$7:$AS$3267,18,FALSE),"")</f>
        <v>0</v>
      </c>
      <c r="T31" s="766" t="str">
        <f>IFERROR(VLOOKUP($I31,'WM-AR'!$I$7:$AS$3267,20,FALSE),"")</f>
        <v>Dressed Lumber, Plywood or Steel Form(Wood Planks are not Allowed) incl. Chamfer</v>
      </c>
      <c r="U31" s="766">
        <f>IFERROR(VLOOKUP($I31,'WM-AR'!$I$7:$AS$3267,22,FALSE),"")</f>
        <v>0</v>
      </c>
      <c r="V31" s="766" t="str">
        <f>IFERROR(VLOOKUP($I31,'WM-AR'!$I$7:$AS$3267,24,FALSE),"")</f>
        <v/>
      </c>
      <c r="W31" s="766">
        <f>IFERROR(VLOOKUP($I31,'WM-AR'!$I$7:$AS$3267,25,FALSE),"")</f>
        <v>0</v>
      </c>
      <c r="X31" s="766" t="str">
        <f>IFERROR(VLOOKUP($I31,'WM-AR'!$I$7:$AS$3267,26,FALSE),"")</f>
        <v/>
      </c>
      <c r="Y31" s="766">
        <f>IFERROR(VLOOKUP($I31,'WM-AR'!$I$7:$AS$3267,27,FALSE),"")</f>
        <v>0</v>
      </c>
      <c r="Z31" s="766">
        <f>IFERROR(VLOOKUP($I31,'WM-AR'!$I$7:$AS$3267,28,FALSE),"")</f>
        <v>0</v>
      </c>
      <c r="AA31" s="766">
        <f>IFERROR(VLOOKUP($I31,'WM-AR'!$I$7:$AS$3267,29,FALSE),"")</f>
        <v>0</v>
      </c>
      <c r="AB31" s="766">
        <f>IFERROR(VLOOKUP($I31,'WM-AR'!$I$7:$AS$3267,30,FALSE),"")</f>
        <v>0</v>
      </c>
      <c r="AC31" s="766">
        <f>IFERROR(VLOOKUP($I31,'WM-AR'!$I$7:$AS$3267,31,FALSE),"")</f>
        <v>0</v>
      </c>
      <c r="AD31" s="766">
        <f>IFERROR(VLOOKUP($I31,'WM-AR'!$I$7:$AS$3267,32,FALSE),"")</f>
        <v>0</v>
      </c>
      <c r="AE31" s="766" t="str">
        <f>IFERROR(VLOOKUP($I31,'WM-AR'!$I$7:$AS$3267,33,FALSE),"")</f>
        <v/>
      </c>
      <c r="AF31" s="817"/>
      <c r="AG31" s="768" t="s">
        <v>1815</v>
      </c>
      <c r="AH31" s="768" t="s">
        <v>1815</v>
      </c>
      <c r="AI31" s="769"/>
      <c r="AJ31" s="769" t="str">
        <f t="shared" si="5"/>
        <v>M2</v>
      </c>
      <c r="AK31" s="905"/>
      <c r="AL31" s="88" t="str">
        <f>IF(AND(ISTEXT($E31),ISTEXT($B31)),"산출기준 &gt;&gt;  "&amp;_xlfn.XLOOKUP($E31,산출기준!$D:$D,산출기준!$E:$E,"매칭실패"),"")</f>
        <v/>
      </c>
    </row>
    <row r="32" spans="1:38" s="600" customFormat="1">
      <c r="A32" s="873"/>
      <c r="B32" s="819"/>
      <c r="C32" s="820"/>
      <c r="D32" s="786"/>
      <c r="E32" s="821"/>
      <c r="F32" s="874"/>
      <c r="G32" s="875" t="s">
        <v>2110</v>
      </c>
      <c r="H32" s="824"/>
      <c r="I32" s="825" t="str">
        <f t="shared" si="4"/>
        <v/>
      </c>
      <c r="J32" s="876"/>
      <c r="K32" s="877" t="str">
        <f>IFERROR(VLOOKUP($I32,'WM-AR'!$I$7:$AS$3267,34,FALSE),"")</f>
        <v/>
      </c>
      <c r="L32" s="878" t="str">
        <f>IFERROR(VLOOKUP($I32,'WM-AR'!$I$7:$AS$3267,4,FALSE),"")</f>
        <v/>
      </c>
      <c r="M32" s="878" t="str">
        <f>IFERROR(VLOOKUP($I32,'WM-AR'!$I$7:$AS$3267,6,FALSE),"")</f>
        <v/>
      </c>
      <c r="N32" s="878" t="str">
        <f>IFERROR(VLOOKUP($I32,'WM-AR'!$I$7:$AS$3267,8,FALSE),"")</f>
        <v/>
      </c>
      <c r="O32" s="686" t="str">
        <f>IFERROR(VLOOKUP($I32,'WM-AR'!$I$7:$AS$3267,10,FALSE),"")</f>
        <v/>
      </c>
      <c r="P32" s="879" t="str">
        <f>IFERROR(VLOOKUP($I32,'WM-AR'!$I$7:$AS$3267,12,FALSE),"")</f>
        <v/>
      </c>
      <c r="Q32" s="879" t="str">
        <f>IFERROR(VLOOKUP($I32,'WM-AR'!$I$7:$AS$3267,14,FALSE),"")</f>
        <v/>
      </c>
      <c r="R32" s="879" t="str">
        <f>IFERROR(VLOOKUP($I32,'WM-AR'!$I$7:$AS$3267,16,FALSE),"")</f>
        <v/>
      </c>
      <c r="S32" s="879" t="str">
        <f>IFERROR(VLOOKUP($I32,'WM-AR'!$I$7:$AS$3267,18,FALSE),"")</f>
        <v/>
      </c>
      <c r="T32" s="879" t="str">
        <f>IFERROR(VLOOKUP($I32,'WM-AR'!$I$7:$AS$3267,20,FALSE),"")</f>
        <v/>
      </c>
      <c r="U32" s="879" t="str">
        <f>IFERROR(VLOOKUP($I32,'WM-AR'!$I$7:$AS$3267,22,FALSE),"")</f>
        <v/>
      </c>
      <c r="V32" s="879" t="str">
        <f>IFERROR(VLOOKUP($I32,'WM-AR'!$I$7:$AS$3267,24,FALSE),"")</f>
        <v/>
      </c>
      <c r="W32" s="879" t="str">
        <f>IFERROR(VLOOKUP($I32,'WM-AR'!$I$7:$AS$3267,25,FALSE),"")</f>
        <v/>
      </c>
      <c r="X32" s="879" t="str">
        <f>IFERROR(VLOOKUP($I32,'WM-AR'!$I$7:$AS$3267,26,FALSE),"")</f>
        <v/>
      </c>
      <c r="Y32" s="879" t="str">
        <f>IFERROR(VLOOKUP($I32,'WM-AR'!$I$7:$AS$3267,27,FALSE),"")</f>
        <v/>
      </c>
      <c r="Z32" s="879" t="str">
        <f>IFERROR(VLOOKUP($I32,'WM-AR'!$I$7:$AS$3267,28,FALSE),"")</f>
        <v/>
      </c>
      <c r="AA32" s="879" t="str">
        <f>IFERROR(VLOOKUP($I32,'WM-AR'!$I$7:$AS$3267,29,FALSE),"")</f>
        <v/>
      </c>
      <c r="AB32" s="879" t="str">
        <f>IFERROR(VLOOKUP($I32,'WM-AR'!$I$7:$AS$3267,30,FALSE),"")</f>
        <v/>
      </c>
      <c r="AC32" s="879" t="str">
        <f>IFERROR(VLOOKUP($I32,'WM-AR'!$I$7:$AS$3267,31,FALSE),"")</f>
        <v/>
      </c>
      <c r="AD32" s="879" t="str">
        <f>IFERROR(VLOOKUP($I32,'WM-AR'!$I$7:$AS$3267,32,FALSE),"")</f>
        <v/>
      </c>
      <c r="AE32" s="879" t="str">
        <f>IFERROR(VLOOKUP($I32,'WM-AR'!$I$7:$AS$3267,33,FALSE),"")</f>
        <v/>
      </c>
      <c r="AF32" s="701"/>
      <c r="AG32" s="834"/>
      <c r="AH32" s="834"/>
      <c r="AI32" s="836"/>
      <c r="AJ32" s="836" t="str">
        <f t="shared" si="5"/>
        <v/>
      </c>
      <c r="AK32" s="837"/>
      <c r="AL32" s="880" t="str">
        <f>IF(AND(ISTEXT($E32),ISTEXT($B32)),"산출기준 &gt;&gt;  "&amp;_xlfn.XLOOKUP($E32,산출기준!$D:$D,산출기준!$E:$E,"매칭실패"),"")</f>
        <v/>
      </c>
    </row>
    <row r="33" spans="1:38" s="600" customFormat="1">
      <c r="A33" s="873"/>
      <c r="B33" s="838"/>
      <c r="C33" s="839"/>
      <c r="D33" s="787"/>
      <c r="E33" s="840"/>
      <c r="F33" s="881"/>
      <c r="G33" s="882"/>
      <c r="H33" s="843"/>
      <c r="I33" s="844" t="str">
        <f t="shared" si="4"/>
        <v/>
      </c>
      <c r="J33" s="883"/>
      <c r="K33" s="884" t="str">
        <f>IFERROR(VLOOKUP($I33,'WM-AR'!$I$7:$AS$3267,34,FALSE),"")</f>
        <v/>
      </c>
      <c r="L33" s="883" t="str">
        <f>IFERROR(VLOOKUP($I33,'WM-AR'!$I$7:$AS$3267,4,FALSE),"")</f>
        <v/>
      </c>
      <c r="M33" s="883" t="str">
        <f>IFERROR(VLOOKUP($I33,'WM-AR'!$I$7:$AS$3267,6,FALSE),"")</f>
        <v/>
      </c>
      <c r="N33" s="883" t="str">
        <f>IFERROR(VLOOKUP($I33,'WM-AR'!$I$7:$AS$3267,8,FALSE),"")</f>
        <v/>
      </c>
      <c r="O33" s="707" t="str">
        <f>IFERROR(VLOOKUP($I33,'WM-AR'!$I$7:$AS$3267,10,FALSE),"")</f>
        <v/>
      </c>
      <c r="P33" s="844" t="str">
        <f>IFERROR(VLOOKUP($I33,'WM-AR'!$I$7:$AS$3267,12,FALSE),"")</f>
        <v/>
      </c>
      <c r="Q33" s="844" t="str">
        <f>IFERROR(VLOOKUP($I33,'WM-AR'!$I$7:$AS$3267,14,FALSE),"")</f>
        <v/>
      </c>
      <c r="R33" s="844" t="str">
        <f>IFERROR(VLOOKUP($I33,'WM-AR'!$I$7:$AS$3267,16,FALSE),"")</f>
        <v/>
      </c>
      <c r="S33" s="844" t="str">
        <f>IFERROR(VLOOKUP($I33,'WM-AR'!$I$7:$AS$3267,18,FALSE),"")</f>
        <v/>
      </c>
      <c r="T33" s="844" t="str">
        <f>IFERROR(VLOOKUP($I33,'WM-AR'!$I$7:$AS$3267,20,FALSE),"")</f>
        <v/>
      </c>
      <c r="U33" s="844" t="str">
        <f>IFERROR(VLOOKUP($I33,'WM-AR'!$I$7:$AS$3267,22,FALSE),"")</f>
        <v/>
      </c>
      <c r="V33" s="844" t="str">
        <f>IFERROR(VLOOKUP($I33,'WM-AR'!$I$7:$AS$3267,24,FALSE),"")</f>
        <v/>
      </c>
      <c r="W33" s="844" t="str">
        <f>IFERROR(VLOOKUP($I33,'WM-AR'!$I$7:$AS$3267,25,FALSE),"")</f>
        <v/>
      </c>
      <c r="X33" s="844" t="str">
        <f>IFERROR(VLOOKUP($I33,'WM-AR'!$I$7:$AS$3267,26,FALSE),"")</f>
        <v/>
      </c>
      <c r="Y33" s="844" t="str">
        <f>IFERROR(VLOOKUP($I33,'WM-AR'!$I$7:$AS$3267,27,FALSE),"")</f>
        <v/>
      </c>
      <c r="Z33" s="844" t="str">
        <f>IFERROR(VLOOKUP($I33,'WM-AR'!$I$7:$AS$3267,28,FALSE),"")</f>
        <v/>
      </c>
      <c r="AA33" s="844" t="str">
        <f>IFERROR(VLOOKUP($I33,'WM-AR'!$I$7:$AS$3267,29,FALSE),"")</f>
        <v/>
      </c>
      <c r="AB33" s="844" t="str">
        <f>IFERROR(VLOOKUP($I33,'WM-AR'!$I$7:$AS$3267,30,FALSE),"")</f>
        <v/>
      </c>
      <c r="AC33" s="844" t="str">
        <f>IFERROR(VLOOKUP($I33,'WM-AR'!$I$7:$AS$3267,31,FALSE),"")</f>
        <v/>
      </c>
      <c r="AD33" s="844" t="str">
        <f>IFERROR(VLOOKUP($I33,'WM-AR'!$I$7:$AS$3267,32,FALSE),"")</f>
        <v/>
      </c>
      <c r="AE33" s="844" t="str">
        <f>IFERROR(VLOOKUP($I33,'WM-AR'!$I$7:$AS$3267,33,FALSE),"")</f>
        <v/>
      </c>
      <c r="AF33" s="720"/>
      <c r="AG33" s="852"/>
      <c r="AH33" s="852"/>
      <c r="AI33" s="854"/>
      <c r="AJ33" s="854" t="str">
        <f t="shared" si="5"/>
        <v/>
      </c>
      <c r="AK33" s="855"/>
      <c r="AL33" s="880" t="str">
        <f>IF(AND(ISTEXT($E33),ISTEXT($B33)),"산출기준 &gt;&gt;  "&amp;_xlfn.XLOOKUP($E33,산출기준!$D:$D,산출기준!$E:$E,"매칭실패"),"")</f>
        <v/>
      </c>
    </row>
    <row r="34" spans="1:38" s="600" customFormat="1">
      <c r="A34" s="873"/>
      <c r="B34" s="856"/>
      <c r="C34" s="857"/>
      <c r="D34" s="726"/>
      <c r="E34" s="858"/>
      <c r="F34" s="885"/>
      <c r="G34" s="886"/>
      <c r="H34" s="861"/>
      <c r="I34" s="862" t="str">
        <f t="shared" si="4"/>
        <v/>
      </c>
      <c r="J34" s="887"/>
      <c r="K34" s="888" t="str">
        <f>IFERROR(VLOOKUP($I34,'WM-AR'!$I$7:$AS$3267,34,FALSE),"")</f>
        <v/>
      </c>
      <c r="L34" s="887" t="str">
        <f>IFERROR(VLOOKUP($I34,'WM-AR'!$I$7:$AS$3267,4,FALSE),"")</f>
        <v/>
      </c>
      <c r="M34" s="887" t="str">
        <f>IFERROR(VLOOKUP($I34,'WM-AR'!$I$7:$AS$3267,6,FALSE),"")</f>
        <v/>
      </c>
      <c r="N34" s="887" t="str">
        <f>IFERROR(VLOOKUP($I34,'WM-AR'!$I$7:$AS$3267,8,FALSE),"")</f>
        <v/>
      </c>
      <c r="O34" s="889" t="str">
        <f>IFERROR(VLOOKUP($I34,'WM-AR'!$I$7:$AS$3267,10,FALSE),"")</f>
        <v/>
      </c>
      <c r="P34" s="862" t="str">
        <f>IFERROR(VLOOKUP($I34,'WM-AR'!$I$7:$AS$3267,12,FALSE),"")</f>
        <v/>
      </c>
      <c r="Q34" s="862" t="str">
        <f>IFERROR(VLOOKUP($I34,'WM-AR'!$I$7:$AS$3267,14,FALSE),"")</f>
        <v/>
      </c>
      <c r="R34" s="862" t="str">
        <f>IFERROR(VLOOKUP($I34,'WM-AR'!$I$7:$AS$3267,16,FALSE),"")</f>
        <v/>
      </c>
      <c r="S34" s="862" t="str">
        <f>IFERROR(VLOOKUP($I34,'WM-AR'!$I$7:$AS$3267,18,FALSE),"")</f>
        <v/>
      </c>
      <c r="T34" s="862" t="str">
        <f>IFERROR(VLOOKUP($I34,'WM-AR'!$I$7:$AS$3267,20,FALSE),"")</f>
        <v/>
      </c>
      <c r="U34" s="862" t="str">
        <f>IFERROR(VLOOKUP($I34,'WM-AR'!$I$7:$AS$3267,22,FALSE),"")</f>
        <v/>
      </c>
      <c r="V34" s="862" t="str">
        <f>IFERROR(VLOOKUP($I34,'WM-AR'!$I$7:$AS$3267,24,FALSE),"")</f>
        <v/>
      </c>
      <c r="W34" s="862" t="str">
        <f>IFERROR(VLOOKUP($I34,'WM-AR'!$I$7:$AS$3267,25,FALSE),"")</f>
        <v/>
      </c>
      <c r="X34" s="862" t="str">
        <f>IFERROR(VLOOKUP($I34,'WM-AR'!$I$7:$AS$3267,26,FALSE),"")</f>
        <v/>
      </c>
      <c r="Y34" s="862" t="str">
        <f>IFERROR(VLOOKUP($I34,'WM-AR'!$I$7:$AS$3267,27,FALSE),"")</f>
        <v/>
      </c>
      <c r="Z34" s="862" t="str">
        <f>IFERROR(VLOOKUP($I34,'WM-AR'!$I$7:$AS$3267,28,FALSE),"")</f>
        <v/>
      </c>
      <c r="AA34" s="862" t="str">
        <f>IFERROR(VLOOKUP($I34,'WM-AR'!$I$7:$AS$3267,29,FALSE),"")</f>
        <v/>
      </c>
      <c r="AB34" s="862" t="str">
        <f>IFERROR(VLOOKUP($I34,'WM-AR'!$I$7:$AS$3267,30,FALSE),"")</f>
        <v/>
      </c>
      <c r="AC34" s="862" t="str">
        <f>IFERROR(VLOOKUP($I34,'WM-AR'!$I$7:$AS$3267,31,FALSE),"")</f>
        <v/>
      </c>
      <c r="AD34" s="862" t="str">
        <f>IFERROR(VLOOKUP($I34,'WM-AR'!$I$7:$AS$3267,32,FALSE),"")</f>
        <v/>
      </c>
      <c r="AE34" s="862" t="str">
        <f>IFERROR(VLOOKUP($I34,'WM-AR'!$I$7:$AS$3267,33,FALSE),"")</f>
        <v/>
      </c>
      <c r="AF34" s="740"/>
      <c r="AG34" s="870"/>
      <c r="AH34" s="870"/>
      <c r="AI34" s="871"/>
      <c r="AJ34" s="871" t="str">
        <f t="shared" si="5"/>
        <v/>
      </c>
      <c r="AK34" s="872"/>
      <c r="AL34" s="880" t="str">
        <f>IF(AND(ISTEXT($E34),ISTEXT($B34)),"산출기준 &gt;&gt;  "&amp;_xlfn.XLOOKUP($E34,산출기준!$D:$D,산출기준!$E:$E,"매칭실패"),"")</f>
        <v/>
      </c>
    </row>
    <row r="35" spans="1:38" ht="19.899999999999999" customHeight="1">
      <c r="B35" s="658"/>
      <c r="C35" s="659"/>
      <c r="D35" s="659"/>
      <c r="E35" s="659"/>
      <c r="F35" s="661"/>
      <c r="G35" s="662"/>
      <c r="H35" s="662"/>
      <c r="I35" s="652"/>
      <c r="J35" s="664"/>
      <c r="K35" s="664"/>
      <c r="L35" s="664"/>
      <c r="M35" s="664"/>
      <c r="N35" s="664"/>
      <c r="O35" s="664"/>
      <c r="P35" s="664"/>
      <c r="Q35" s="664"/>
      <c r="R35" s="664"/>
      <c r="S35" s="664"/>
      <c r="T35" s="664"/>
      <c r="U35" s="664"/>
      <c r="V35" s="664"/>
      <c r="W35" s="664"/>
      <c r="X35" s="664"/>
      <c r="Y35" s="664"/>
      <c r="Z35" s="664"/>
      <c r="AA35" s="664"/>
      <c r="AB35" s="664"/>
      <c r="AC35" s="664"/>
      <c r="AD35" s="664"/>
      <c r="AE35" s="664"/>
      <c r="AF35" s="659"/>
      <c r="AG35" s="665"/>
      <c r="AH35" s="665"/>
      <c r="AI35" s="666"/>
      <c r="AJ35" s="666"/>
      <c r="AK35" s="662"/>
      <c r="AL35" s="88" t="str">
        <f>IF(AND(ISTEXT($E35),ISTEXT($B35)),"산출기준 &gt;&gt;  "&amp;_xlfn.XLOOKUP($E35,산출기준!$D:$D,산출기준!$E:$E,"매칭실패"),"")</f>
        <v/>
      </c>
    </row>
    <row r="36" spans="1:38" ht="19.899999999999999" customHeight="1">
      <c r="B36" s="645"/>
      <c r="C36" s="646" t="s">
        <v>2669</v>
      </c>
      <c r="D36" s="648"/>
      <c r="E36" s="648"/>
      <c r="F36" s="807" t="s">
        <v>2691</v>
      </c>
      <c r="G36" s="645"/>
      <c r="H36" s="651"/>
      <c r="I36" s="652" t="str">
        <f t="shared" ref="I36:I41" si="6">LEFT(H36,14)</f>
        <v/>
      </c>
      <c r="J36" s="652"/>
      <c r="K36" s="653"/>
      <c r="L36" s="653"/>
      <c r="M36" s="653"/>
      <c r="N36" s="653"/>
      <c r="O36" s="653"/>
      <c r="P36" s="653"/>
      <c r="Q36" s="653"/>
      <c r="R36" s="653"/>
      <c r="S36" s="653"/>
      <c r="T36" s="653"/>
      <c r="U36" s="653"/>
      <c r="V36" s="653"/>
      <c r="W36" s="653"/>
      <c r="X36" s="653"/>
      <c r="Y36" s="653"/>
      <c r="Z36" s="653"/>
      <c r="AA36" s="653"/>
      <c r="AB36" s="653"/>
      <c r="AC36" s="653"/>
      <c r="AD36" s="653"/>
      <c r="AE36" s="653"/>
      <c r="AF36" s="656"/>
      <c r="AG36" s="656"/>
      <c r="AH36" s="656"/>
      <c r="AI36" s="656"/>
      <c r="AJ36" s="656"/>
      <c r="AK36" s="657"/>
      <c r="AL36" s="88" t="str">
        <f>IF(AND(ISTEXT($E36),ISTEXT($B36)),"산출기준 &gt;&gt;  "&amp;_xlfn.XLOOKUP($E36,산출기준!$D:$D,산출기준!$E:$E,"매칭실패"),"")</f>
        <v/>
      </c>
    </row>
    <row r="37" spans="1:38" ht="19.899999999999999" customHeight="1">
      <c r="B37" s="658"/>
      <c r="C37" s="659"/>
      <c r="D37" s="659"/>
      <c r="E37" s="659"/>
      <c r="F37" s="661"/>
      <c r="G37" s="662"/>
      <c r="H37" s="662"/>
      <c r="I37" s="652"/>
      <c r="J37" s="664"/>
      <c r="K37" s="664"/>
      <c r="L37" s="664"/>
      <c r="M37" s="664"/>
      <c r="N37" s="664"/>
      <c r="O37" s="664"/>
      <c r="P37" s="664"/>
      <c r="Q37" s="664"/>
      <c r="R37" s="664"/>
      <c r="S37" s="664"/>
      <c r="T37" s="664"/>
      <c r="U37" s="664"/>
      <c r="V37" s="664"/>
      <c r="W37" s="664"/>
      <c r="X37" s="664"/>
      <c r="Y37" s="664"/>
      <c r="Z37" s="664"/>
      <c r="AA37" s="664"/>
      <c r="AB37" s="664"/>
      <c r="AC37" s="664"/>
      <c r="AD37" s="664"/>
      <c r="AE37" s="664"/>
      <c r="AF37" s="659"/>
      <c r="AG37" s="665"/>
      <c r="AH37" s="665"/>
      <c r="AI37" s="666"/>
      <c r="AJ37" s="666"/>
      <c r="AK37" s="662"/>
      <c r="AL37" s="88" t="str">
        <f>IF(AND(ISTEXT($E37),ISTEXT($B37)),"산출기준 &gt;&gt;  "&amp;_xlfn.XLOOKUP($E37,산출기준!$D:$D,산출기준!$E:$E,"매칭실패"),"")</f>
        <v/>
      </c>
    </row>
    <row r="38" spans="1:38" ht="34.9" customHeight="1">
      <c r="B38" s="808" t="str" cm="1">
        <f t="array" aca="1" ref="B38" ca="1">_xlfn.IFNA(INDIRECT("Family_표준_구성도!B"&amp;MATCH(F38,INDIRECT("Family_표준_구성도!"&amp;"C:C"),0)),"")</f>
        <v>1.1.1.3.1</v>
      </c>
      <c r="C38" s="668" t="s">
        <v>2016</v>
      </c>
      <c r="D38" s="809"/>
      <c r="E38" s="668" t="s">
        <v>1697</v>
      </c>
      <c r="F38" s="906" t="s">
        <v>353</v>
      </c>
      <c r="G38" s="811"/>
      <c r="H38" s="812"/>
      <c r="I38" s="674"/>
      <c r="J38" s="674"/>
      <c r="K38" s="674"/>
      <c r="L38" s="674"/>
      <c r="M38" s="674"/>
      <c r="N38" s="675"/>
      <c r="O38" s="676"/>
      <c r="P38" s="677"/>
      <c r="Q38" s="677"/>
      <c r="R38" s="677"/>
      <c r="S38" s="677"/>
      <c r="T38" s="677"/>
      <c r="U38" s="677"/>
      <c r="V38" s="678"/>
      <c r="W38" s="679"/>
      <c r="X38" s="679"/>
      <c r="Y38" s="679"/>
      <c r="Z38" s="679"/>
      <c r="AA38" s="679"/>
      <c r="AB38" s="679"/>
      <c r="AC38" s="679"/>
      <c r="AD38" s="679"/>
      <c r="AE38" s="679"/>
      <c r="AF38" s="902" t="s">
        <v>2692</v>
      </c>
      <c r="AG38" s="682"/>
      <c r="AH38" s="682"/>
      <c r="AI38" s="682"/>
      <c r="AJ38" s="682"/>
      <c r="AK38" s="903"/>
      <c r="AL38" s="88" t="str">
        <f ca="1">IF(AND(ISTEXT($E38),ISTEXT($B38)),"산출기준 &gt;&gt;  "&amp;_xlfn.XLOOKUP($E38,산출기준!$D:$D,산출기준!$E:$E,"매칭실패"),"")</f>
        <v>산출기준 &gt;&gt;  [ 플로어 일반 산출 ]</v>
      </c>
    </row>
    <row r="39" spans="1:38" ht="49.9" customHeight="1" outlineLevel="1">
      <c r="B39" s="758"/>
      <c r="C39" s="759"/>
      <c r="D39" s="759"/>
      <c r="E39" s="759"/>
      <c r="F39" s="815" t="s">
        <v>2671</v>
      </c>
      <c r="G39" s="759" t="str">
        <f t="shared" ref="G39:G41" si="7">IF(IF(N39=0,"",N39)&amp;" | "&amp;IF(O39=0,"",O39)&amp;" | "&amp;IF(Q39=0,"",Q39)&amp;" | "&amp;IF(R39=0,"",R39)=" |  |  | ","",IF(N39=0,"",N39)&amp;" | "&amp;IF(O39=0,"",O39)&amp;" | "&amp;IF(Q39=0,"",Q39)&amp;" | "&amp;IF(R39=0,"",R39))</f>
        <v xml:space="preserve">Structural Concrete |  | 30MPa ≤ F'c (Cylinder Strength) &lt; 35MPa | </v>
      </c>
      <c r="H39" s="816" t="s">
        <v>2693</v>
      </c>
      <c r="I39" s="765" t="str">
        <f t="shared" ref="I39:I44" si="8">LEFT(H39,14)</f>
        <v>A03AE032-00019</v>
      </c>
      <c r="J39" s="766"/>
      <c r="K39" s="766" t="str">
        <f>IFERROR(VLOOKUP($I39,'WM-AR'!$I$7:$AS$3267,34,FALSE),"")</f>
        <v>M3</v>
      </c>
      <c r="L39" s="766" t="str">
        <f>IFERROR(VLOOKUP($I39,'WM-AR'!$I$7:$AS$3267,4,FALSE),"")</f>
        <v>Concrete Work</v>
      </c>
      <c r="M39" s="766" t="str">
        <f>IFERROR(VLOOKUP($I39,'WM-AR'!$I$7:$AS$3267,6,FALSE),"")</f>
        <v>Mass Concrete Work</v>
      </c>
      <c r="N39" s="766" t="str">
        <f>IFERROR(VLOOKUP($I39,'WM-AR'!$I$7:$AS$3267,8,FALSE),"")</f>
        <v>Structural Concrete</v>
      </c>
      <c r="O39" s="766">
        <f>IFERROR(VLOOKUP($I39,'WM-AR'!$I$7:$AS$3267,10,FALSE),"")</f>
        <v>0</v>
      </c>
      <c r="P39" s="766" t="str">
        <f>IFERROR(VLOOKUP($I39,'WM-AR'!$I$7:$AS$3267,12,FALSE),"")</f>
        <v>Cement Type-1</v>
      </c>
      <c r="Q39" s="766" t="str">
        <f>IFERROR(VLOOKUP($I39,'WM-AR'!$I$7:$AS$3267,14,FALSE),"")</f>
        <v>30MPa ≤ F'c (Cylinder Strength) &lt; 35MPa</v>
      </c>
      <c r="R39" s="766">
        <f>IFERROR(VLOOKUP($I39,'WM-AR'!$I$7:$AS$3267,16,FALSE),"")</f>
        <v>0</v>
      </c>
      <c r="S39" s="766">
        <f>IFERROR(VLOOKUP($I39,'WM-AR'!$I$7:$AS$3267,18,FALSE),"")</f>
        <v>0</v>
      </c>
      <c r="T39" s="766" t="str">
        <f>IFERROR(VLOOKUP($I39,'WM-AR'!$I$7:$AS$3267,20,FALSE),"")</f>
        <v>Including Concrete Temperature Control (Pile Cooling &amp; Curing), Max Temperature of Concrete : 30℃</v>
      </c>
      <c r="U39" s="766">
        <f>IFERROR(VLOOKUP($I39,'WM-AR'!$I$7:$AS$3267,22,FALSE),"")</f>
        <v>0</v>
      </c>
      <c r="V39" s="766" t="str">
        <f>IFERROR(VLOOKUP($I39,'WM-AR'!$I$7:$AS$3267,24,FALSE),"")</f>
        <v/>
      </c>
      <c r="W39" s="766">
        <f>IFERROR(VLOOKUP($I39,'WM-AR'!$I$7:$AS$3267,25,FALSE),"")</f>
        <v>0</v>
      </c>
      <c r="X39" s="766" t="str">
        <f>IFERROR(VLOOKUP($I39,'WM-AR'!$I$7:$AS$3267,26,FALSE),"")</f>
        <v/>
      </c>
      <c r="Y39" s="766">
        <f>IFERROR(VLOOKUP($I39,'WM-AR'!$I$7:$AS$3267,27,FALSE),"")</f>
        <v>0</v>
      </c>
      <c r="Z39" s="766">
        <f>IFERROR(VLOOKUP($I39,'WM-AR'!$I$7:$AS$3267,28,FALSE),"")</f>
        <v>0</v>
      </c>
      <c r="AA39" s="766">
        <f>IFERROR(VLOOKUP($I39,'WM-AR'!$I$7:$AS$3267,29,FALSE),"")</f>
        <v>0</v>
      </c>
      <c r="AB39" s="766">
        <f>IFERROR(VLOOKUP($I39,'WM-AR'!$I$7:$AS$3267,30,FALSE),"")</f>
        <v>0</v>
      </c>
      <c r="AC39" s="766">
        <f>IFERROR(VLOOKUP($I39,'WM-AR'!$I$7:$AS$3267,31,FALSE),"")</f>
        <v>0</v>
      </c>
      <c r="AD39" s="766">
        <f>IFERROR(VLOOKUP($I39,'WM-AR'!$I$7:$AS$3267,32,FALSE),"")</f>
        <v>0</v>
      </c>
      <c r="AE39" s="766" t="str">
        <f>IFERROR(VLOOKUP($I39,'WM-AR'!$I$7:$AS$3267,33,FALSE),"")</f>
        <v/>
      </c>
      <c r="AF39" s="817" t="s">
        <v>2688</v>
      </c>
      <c r="AG39" s="768" t="s">
        <v>1985</v>
      </c>
      <c r="AH39" s="768" t="s">
        <v>1985</v>
      </c>
      <c r="AI39" s="769"/>
      <c r="AJ39" s="769" t="str">
        <f t="shared" ref="AJ39:AJ44" si="9">K39</f>
        <v>M3</v>
      </c>
      <c r="AK39" s="905"/>
      <c r="AL39" s="88" t="str">
        <f>IF(AND(ISTEXT($E39),ISTEXT($B39)),"산출기준 &gt;&gt;  "&amp;_xlfn.XLOOKUP($E39,산출기준!$D:$D,산출기준!$E:$E,"매칭실패"),"")</f>
        <v/>
      </c>
    </row>
    <row r="40" spans="1:38" ht="49.9" customHeight="1" outlineLevel="1">
      <c r="B40" s="772"/>
      <c r="C40" s="773"/>
      <c r="D40" s="773"/>
      <c r="E40" s="773"/>
      <c r="F40" s="818" t="s">
        <v>2674</v>
      </c>
      <c r="G40" s="759" t="str">
        <f t="shared" si="7"/>
        <v xml:space="preserve">Rebar Work | Deformed Bar (Non-Coat.) | 300MPa&lt;Fy≤400MPa | </v>
      </c>
      <c r="H40" s="816" t="s">
        <v>2675</v>
      </c>
      <c r="I40" s="765" t="str">
        <f t="shared" si="8"/>
        <v>A03AF037-00003</v>
      </c>
      <c r="J40" s="766"/>
      <c r="K40" s="766" t="str">
        <f>IFERROR(VLOOKUP($I40,'WM-AR'!$I$7:$AS$3267,34,FALSE),"")</f>
        <v>TON</v>
      </c>
      <c r="L40" s="766" t="str">
        <f>IFERROR(VLOOKUP($I40,'WM-AR'!$I$7:$AS$3267,4,FALSE),"")</f>
        <v>Concrete Work</v>
      </c>
      <c r="M40" s="766" t="str">
        <f>IFERROR(VLOOKUP($I40,'WM-AR'!$I$7:$AS$3267,6,FALSE),"")</f>
        <v>Superstructure Work</v>
      </c>
      <c r="N40" s="766" t="str">
        <f>IFERROR(VLOOKUP($I40,'WM-AR'!$I$7:$AS$3267,8,FALSE),"")</f>
        <v>Rebar Work</v>
      </c>
      <c r="O40" s="766" t="str">
        <f>IFERROR(VLOOKUP($I40,'WM-AR'!$I$7:$AS$3267,10,FALSE),"")</f>
        <v>Deformed Bar (Non-Coat.)</v>
      </c>
      <c r="P40" s="766">
        <f>IFERROR(VLOOKUP($I40,'WM-AR'!$I$7:$AS$3267,12,FALSE),"")</f>
        <v>0</v>
      </c>
      <c r="Q40" s="766" t="str">
        <f>IFERROR(VLOOKUP($I40,'WM-AR'!$I$7:$AS$3267,14,FALSE),"")</f>
        <v>300MPa&lt;Fy≤400MPa</v>
      </c>
      <c r="R40" s="766">
        <f>IFERROR(VLOOKUP($I40,'WM-AR'!$I$7:$AS$3267,16,FALSE),"")</f>
        <v>0</v>
      </c>
      <c r="S40" s="766">
        <f>IFERROR(VLOOKUP($I40,'WM-AR'!$I$7:$AS$3267,18,FALSE),"")</f>
        <v>0</v>
      </c>
      <c r="T40" s="766" t="str">
        <f>IFERROR(VLOOKUP($I40,'WM-AR'!$I$7:$AS$3267,20,FALSE),"")</f>
        <v/>
      </c>
      <c r="U40" s="766">
        <f>IFERROR(VLOOKUP($I40,'WM-AR'!$I$7:$AS$3267,22,FALSE),"")</f>
        <v>0</v>
      </c>
      <c r="V40" s="766" t="str">
        <f>IFERROR(VLOOKUP($I40,'WM-AR'!$I$7:$AS$3267,24,FALSE),"")</f>
        <v/>
      </c>
      <c r="W40" s="766">
        <f>IFERROR(VLOOKUP($I40,'WM-AR'!$I$7:$AS$3267,25,FALSE),"")</f>
        <v>0</v>
      </c>
      <c r="X40" s="766" t="str">
        <f>IFERROR(VLOOKUP($I40,'WM-AR'!$I$7:$AS$3267,26,FALSE),"")</f>
        <v/>
      </c>
      <c r="Y40" s="766">
        <f>IFERROR(VLOOKUP($I40,'WM-AR'!$I$7:$AS$3267,27,FALSE),"")</f>
        <v>0</v>
      </c>
      <c r="Z40" s="766">
        <f>IFERROR(VLOOKUP($I40,'WM-AR'!$I$7:$AS$3267,28,FALSE),"")</f>
        <v>0</v>
      </c>
      <c r="AA40" s="766">
        <f>IFERROR(VLOOKUP($I40,'WM-AR'!$I$7:$AS$3267,29,FALSE),"")</f>
        <v>0</v>
      </c>
      <c r="AB40" s="766">
        <f>IFERROR(VLOOKUP($I40,'WM-AR'!$I$7:$AS$3267,30,FALSE),"")</f>
        <v>0</v>
      </c>
      <c r="AC40" s="766">
        <f>IFERROR(VLOOKUP($I40,'WM-AR'!$I$7:$AS$3267,31,FALSE),"")</f>
        <v>0</v>
      </c>
      <c r="AD40" s="766">
        <f>IFERROR(VLOOKUP($I40,'WM-AR'!$I$7:$AS$3267,32,FALSE),"")</f>
        <v>0</v>
      </c>
      <c r="AE40" s="766" t="str">
        <f>IFERROR(VLOOKUP($I40,'WM-AR'!$I$7:$AS$3267,33,FALSE),"")</f>
        <v/>
      </c>
      <c r="AF40" s="817" t="s">
        <v>2690</v>
      </c>
      <c r="AG40" s="768" t="s">
        <v>2677</v>
      </c>
      <c r="AH40" s="768" t="s">
        <v>2677</v>
      </c>
      <c r="AI40" s="769"/>
      <c r="AJ40" s="769" t="str">
        <f t="shared" si="9"/>
        <v>TON</v>
      </c>
      <c r="AK40" s="816" t="s">
        <v>2678</v>
      </c>
      <c r="AL40" s="88" t="str">
        <f>IF(AND(ISTEXT($E40),ISTEXT($B40)),"산출기준 &gt;&gt;  "&amp;_xlfn.XLOOKUP($E40,산출기준!$D:$D,산출기준!$E:$E,"매칭실패"),"")</f>
        <v/>
      </c>
    </row>
    <row r="41" spans="1:38" ht="49.9" customHeight="1" outlineLevel="1">
      <c r="B41" s="772"/>
      <c r="C41" s="773"/>
      <c r="D41" s="773"/>
      <c r="E41" s="773"/>
      <c r="F41" s="818" t="s">
        <v>2679</v>
      </c>
      <c r="G41" s="759" t="str">
        <f t="shared" si="7"/>
        <v xml:space="preserve">Form Work (1 time in use) | Flat Form |  | </v>
      </c>
      <c r="H41" s="816" t="s">
        <v>2680</v>
      </c>
      <c r="I41" s="765" t="str">
        <f t="shared" si="8"/>
        <v>A03AF036-00001</v>
      </c>
      <c r="J41" s="766"/>
      <c r="K41" s="766" t="str">
        <f>IFERROR(VLOOKUP($I41,'WM-AR'!$I$7:$AS$3267,34,FALSE),"")</f>
        <v>M2</v>
      </c>
      <c r="L41" s="766" t="str">
        <f>IFERROR(VLOOKUP($I41,'WM-AR'!$I$7:$AS$3267,4,FALSE),"")</f>
        <v>Concrete Work</v>
      </c>
      <c r="M41" s="766" t="str">
        <f>IFERROR(VLOOKUP($I41,'WM-AR'!$I$7:$AS$3267,6,FALSE),"")</f>
        <v>Superstructure Work</v>
      </c>
      <c r="N41" s="766" t="str">
        <f>IFERROR(VLOOKUP($I41,'WM-AR'!$I$7:$AS$3267,8,FALSE),"")</f>
        <v>Form Work (1 time in use)</v>
      </c>
      <c r="O41" s="766" t="str">
        <f>IFERROR(VLOOKUP($I41,'WM-AR'!$I$7:$AS$3267,10,FALSE),"")</f>
        <v>Flat Form</v>
      </c>
      <c r="P41" s="766">
        <f>IFERROR(VLOOKUP($I41,'WM-AR'!$I$7:$AS$3267,12,FALSE),"")</f>
        <v>0</v>
      </c>
      <c r="Q41" s="766">
        <f>IFERROR(VLOOKUP($I41,'WM-AR'!$I$7:$AS$3267,14,FALSE),"")</f>
        <v>0</v>
      </c>
      <c r="R41" s="766">
        <f>IFERROR(VLOOKUP($I41,'WM-AR'!$I$7:$AS$3267,16,FALSE),"")</f>
        <v>0</v>
      </c>
      <c r="S41" s="766">
        <f>IFERROR(VLOOKUP($I41,'WM-AR'!$I$7:$AS$3267,18,FALSE),"")</f>
        <v>0</v>
      </c>
      <c r="T41" s="766" t="str">
        <f>IFERROR(VLOOKUP($I41,'WM-AR'!$I$7:$AS$3267,20,FALSE),"")</f>
        <v>Dressed Lumber, Plywood or Steel Form(Wood Planks are not Allowed) incl. Chamfer</v>
      </c>
      <c r="U41" s="766">
        <f>IFERROR(VLOOKUP($I41,'WM-AR'!$I$7:$AS$3267,22,FALSE),"")</f>
        <v>0</v>
      </c>
      <c r="V41" s="766" t="str">
        <f>IFERROR(VLOOKUP($I41,'WM-AR'!$I$7:$AS$3267,24,FALSE),"")</f>
        <v/>
      </c>
      <c r="W41" s="766">
        <f>IFERROR(VLOOKUP($I41,'WM-AR'!$I$7:$AS$3267,25,FALSE),"")</f>
        <v>0</v>
      </c>
      <c r="X41" s="766" t="str">
        <f>IFERROR(VLOOKUP($I41,'WM-AR'!$I$7:$AS$3267,26,FALSE),"")</f>
        <v/>
      </c>
      <c r="Y41" s="766">
        <f>IFERROR(VLOOKUP($I41,'WM-AR'!$I$7:$AS$3267,27,FALSE),"")</f>
        <v>0</v>
      </c>
      <c r="Z41" s="766">
        <f>IFERROR(VLOOKUP($I41,'WM-AR'!$I$7:$AS$3267,28,FALSE),"")</f>
        <v>0</v>
      </c>
      <c r="AA41" s="766">
        <f>IFERROR(VLOOKUP($I41,'WM-AR'!$I$7:$AS$3267,29,FALSE),"")</f>
        <v>0</v>
      </c>
      <c r="AB41" s="766">
        <f>IFERROR(VLOOKUP($I41,'WM-AR'!$I$7:$AS$3267,30,FALSE),"")</f>
        <v>0</v>
      </c>
      <c r="AC41" s="766">
        <f>IFERROR(VLOOKUP($I41,'WM-AR'!$I$7:$AS$3267,31,FALSE),"")</f>
        <v>0</v>
      </c>
      <c r="AD41" s="766">
        <f>IFERROR(VLOOKUP($I41,'WM-AR'!$I$7:$AS$3267,32,FALSE),"")</f>
        <v>0</v>
      </c>
      <c r="AE41" s="766" t="str">
        <f>IFERROR(VLOOKUP($I41,'WM-AR'!$I$7:$AS$3267,33,FALSE),"")</f>
        <v/>
      </c>
      <c r="AF41" s="817"/>
      <c r="AG41" s="768" t="s">
        <v>1815</v>
      </c>
      <c r="AH41" s="768" t="s">
        <v>1815</v>
      </c>
      <c r="AI41" s="769"/>
      <c r="AJ41" s="769" t="str">
        <f t="shared" si="9"/>
        <v>M2</v>
      </c>
      <c r="AK41" s="905"/>
      <c r="AL41" s="88" t="str">
        <f>IF(AND(ISTEXT($E41),ISTEXT($B41)),"산출기준 &gt;&gt;  "&amp;_xlfn.XLOOKUP($E41,산출기준!$D:$D,산출기준!$E:$E,"매칭실패"),"")</f>
        <v/>
      </c>
    </row>
    <row r="42" spans="1:38" s="600" customFormat="1">
      <c r="A42" s="873"/>
      <c r="B42" s="819"/>
      <c r="C42" s="820"/>
      <c r="D42" s="786"/>
      <c r="E42" s="821"/>
      <c r="F42" s="874"/>
      <c r="G42" s="907" t="s">
        <v>2111</v>
      </c>
      <c r="H42" s="824"/>
      <c r="I42" s="825" t="str">
        <f>LEFT(H42,14)</f>
        <v/>
      </c>
      <c r="J42" s="876"/>
      <c r="K42" s="877" t="str">
        <f>IFERROR(VLOOKUP($I42,'WM-AR'!$I$7:$AS$3267,34,FALSE),"")</f>
        <v/>
      </c>
      <c r="L42" s="878" t="str">
        <f>IFERROR(VLOOKUP($I42,'WM-AR'!$I$7:$AS$3267,4,FALSE),"")</f>
        <v/>
      </c>
      <c r="M42" s="878" t="str">
        <f>IFERROR(VLOOKUP($I42,'WM-AR'!$I$7:$AS$3267,6,FALSE),"")</f>
        <v/>
      </c>
      <c r="N42" s="878" t="str">
        <f>IFERROR(VLOOKUP($I42,'WM-AR'!$I$7:$AS$3267,8,FALSE),"")</f>
        <v/>
      </c>
      <c r="O42" s="686" t="str">
        <f>IFERROR(VLOOKUP($I42,'WM-AR'!$I$7:$AS$3267,10,FALSE),"")</f>
        <v/>
      </c>
      <c r="P42" s="879" t="str">
        <f>IFERROR(VLOOKUP($I42,'WM-AR'!$I$7:$AS$3267,12,FALSE),"")</f>
        <v/>
      </c>
      <c r="Q42" s="879" t="str">
        <f>IFERROR(VLOOKUP($I42,'WM-AR'!$I$7:$AS$3267,14,FALSE),"")</f>
        <v/>
      </c>
      <c r="R42" s="879" t="str">
        <f>IFERROR(VLOOKUP($I42,'WM-AR'!$I$7:$AS$3267,16,FALSE),"")</f>
        <v/>
      </c>
      <c r="S42" s="879" t="str">
        <f>IFERROR(VLOOKUP($I42,'WM-AR'!$I$7:$AS$3267,18,FALSE),"")</f>
        <v/>
      </c>
      <c r="T42" s="879" t="str">
        <f>IFERROR(VLOOKUP($I42,'WM-AR'!$I$7:$AS$3267,20,FALSE),"")</f>
        <v/>
      </c>
      <c r="U42" s="879" t="str">
        <f>IFERROR(VLOOKUP($I42,'WM-AR'!$I$7:$AS$3267,22,FALSE),"")</f>
        <v/>
      </c>
      <c r="V42" s="879" t="str">
        <f>IFERROR(VLOOKUP($I42,'WM-AR'!$I$7:$AS$3267,24,FALSE),"")</f>
        <v/>
      </c>
      <c r="W42" s="879" t="str">
        <f>IFERROR(VLOOKUP($I42,'WM-AR'!$I$7:$AS$3267,25,FALSE),"")</f>
        <v/>
      </c>
      <c r="X42" s="879" t="str">
        <f>IFERROR(VLOOKUP($I42,'WM-AR'!$I$7:$AS$3267,26,FALSE),"")</f>
        <v/>
      </c>
      <c r="Y42" s="879" t="str">
        <f>IFERROR(VLOOKUP($I42,'WM-AR'!$I$7:$AS$3267,27,FALSE),"")</f>
        <v/>
      </c>
      <c r="Z42" s="879" t="str">
        <f>IFERROR(VLOOKUP($I42,'WM-AR'!$I$7:$AS$3267,28,FALSE),"")</f>
        <v/>
      </c>
      <c r="AA42" s="879" t="str">
        <f>IFERROR(VLOOKUP($I42,'WM-AR'!$I$7:$AS$3267,29,FALSE),"")</f>
        <v/>
      </c>
      <c r="AB42" s="879" t="str">
        <f>IFERROR(VLOOKUP($I42,'WM-AR'!$I$7:$AS$3267,30,FALSE),"")</f>
        <v/>
      </c>
      <c r="AC42" s="879" t="str">
        <f>IFERROR(VLOOKUP($I42,'WM-AR'!$I$7:$AS$3267,31,FALSE),"")</f>
        <v/>
      </c>
      <c r="AD42" s="879" t="str">
        <f>IFERROR(VLOOKUP($I42,'WM-AR'!$I$7:$AS$3267,32,FALSE),"")</f>
        <v/>
      </c>
      <c r="AE42" s="879" t="str">
        <f>IFERROR(VLOOKUP($I42,'WM-AR'!$I$7:$AS$3267,33,FALSE),"")</f>
        <v/>
      </c>
      <c r="AF42" s="701"/>
      <c r="AG42" s="834"/>
      <c r="AH42" s="834"/>
      <c r="AI42" s="836"/>
      <c r="AJ42" s="836" t="str">
        <f t="shared" si="9"/>
        <v/>
      </c>
      <c r="AK42" s="837"/>
      <c r="AL42" s="880" t="str">
        <f>IF(AND(ISTEXT($E42),ISTEXT($B42)),"산출기준 &gt;&gt;  "&amp;_xlfn.XLOOKUP($E42,산출기준!$D:$D,산출기준!$E:$E,"매칭실패"),"")</f>
        <v/>
      </c>
    </row>
    <row r="43" spans="1:38" s="600" customFormat="1">
      <c r="A43" s="873"/>
      <c r="B43" s="838"/>
      <c r="C43" s="839"/>
      <c r="D43" s="787"/>
      <c r="E43" s="840"/>
      <c r="F43" s="881"/>
      <c r="G43" s="882"/>
      <c r="H43" s="843"/>
      <c r="I43" s="844" t="str">
        <f>LEFT(H43,14)</f>
        <v/>
      </c>
      <c r="J43" s="883"/>
      <c r="K43" s="884" t="str">
        <f>IFERROR(VLOOKUP($I43,'WM-AR'!$I$7:$AS$3267,34,FALSE),"")</f>
        <v/>
      </c>
      <c r="L43" s="883" t="str">
        <f>IFERROR(VLOOKUP($I43,'WM-AR'!$I$7:$AS$3267,4,FALSE),"")</f>
        <v/>
      </c>
      <c r="M43" s="883" t="str">
        <f>IFERROR(VLOOKUP($I43,'WM-AR'!$I$7:$AS$3267,6,FALSE),"")</f>
        <v/>
      </c>
      <c r="N43" s="883" t="str">
        <f>IFERROR(VLOOKUP($I43,'WM-AR'!$I$7:$AS$3267,8,FALSE),"")</f>
        <v/>
      </c>
      <c r="O43" s="707" t="str">
        <f>IFERROR(VLOOKUP($I43,'WM-AR'!$I$7:$AS$3267,10,FALSE),"")</f>
        <v/>
      </c>
      <c r="P43" s="844" t="str">
        <f>IFERROR(VLOOKUP($I43,'WM-AR'!$I$7:$AS$3267,12,FALSE),"")</f>
        <v/>
      </c>
      <c r="Q43" s="844" t="str">
        <f>IFERROR(VLOOKUP($I43,'WM-AR'!$I$7:$AS$3267,14,FALSE),"")</f>
        <v/>
      </c>
      <c r="R43" s="844" t="str">
        <f>IFERROR(VLOOKUP($I43,'WM-AR'!$I$7:$AS$3267,16,FALSE),"")</f>
        <v/>
      </c>
      <c r="S43" s="844" t="str">
        <f>IFERROR(VLOOKUP($I43,'WM-AR'!$I$7:$AS$3267,18,FALSE),"")</f>
        <v/>
      </c>
      <c r="T43" s="844" t="str">
        <f>IFERROR(VLOOKUP($I43,'WM-AR'!$I$7:$AS$3267,20,FALSE),"")</f>
        <v/>
      </c>
      <c r="U43" s="844" t="str">
        <f>IFERROR(VLOOKUP($I43,'WM-AR'!$I$7:$AS$3267,22,FALSE),"")</f>
        <v/>
      </c>
      <c r="V43" s="844" t="str">
        <f>IFERROR(VLOOKUP($I43,'WM-AR'!$I$7:$AS$3267,24,FALSE),"")</f>
        <v/>
      </c>
      <c r="W43" s="844" t="str">
        <f>IFERROR(VLOOKUP($I43,'WM-AR'!$I$7:$AS$3267,25,FALSE),"")</f>
        <v/>
      </c>
      <c r="X43" s="844" t="str">
        <f>IFERROR(VLOOKUP($I43,'WM-AR'!$I$7:$AS$3267,26,FALSE),"")</f>
        <v/>
      </c>
      <c r="Y43" s="844" t="str">
        <f>IFERROR(VLOOKUP($I43,'WM-AR'!$I$7:$AS$3267,27,FALSE),"")</f>
        <v/>
      </c>
      <c r="Z43" s="844" t="str">
        <f>IFERROR(VLOOKUP($I43,'WM-AR'!$I$7:$AS$3267,28,FALSE),"")</f>
        <v/>
      </c>
      <c r="AA43" s="844" t="str">
        <f>IFERROR(VLOOKUP($I43,'WM-AR'!$I$7:$AS$3267,29,FALSE),"")</f>
        <v/>
      </c>
      <c r="AB43" s="844" t="str">
        <f>IFERROR(VLOOKUP($I43,'WM-AR'!$I$7:$AS$3267,30,FALSE),"")</f>
        <v/>
      </c>
      <c r="AC43" s="844" t="str">
        <f>IFERROR(VLOOKUP($I43,'WM-AR'!$I$7:$AS$3267,31,FALSE),"")</f>
        <v/>
      </c>
      <c r="AD43" s="844" t="str">
        <f>IFERROR(VLOOKUP($I43,'WM-AR'!$I$7:$AS$3267,32,FALSE),"")</f>
        <v/>
      </c>
      <c r="AE43" s="844" t="str">
        <f>IFERROR(VLOOKUP($I43,'WM-AR'!$I$7:$AS$3267,33,FALSE),"")</f>
        <v/>
      </c>
      <c r="AF43" s="720"/>
      <c r="AG43" s="852"/>
      <c r="AH43" s="852"/>
      <c r="AI43" s="854"/>
      <c r="AJ43" s="854" t="str">
        <f t="shared" si="9"/>
        <v/>
      </c>
      <c r="AK43" s="855"/>
      <c r="AL43" s="880" t="str">
        <f>IF(AND(ISTEXT($E43),ISTEXT($B43)),"산출기준 &gt;&gt;  "&amp;_xlfn.XLOOKUP($E43,산출기준!$D:$D,산출기준!$E:$E,"매칭실패"),"")</f>
        <v/>
      </c>
    </row>
    <row r="44" spans="1:38" s="600" customFormat="1">
      <c r="A44" s="873"/>
      <c r="B44" s="856"/>
      <c r="C44" s="857"/>
      <c r="D44" s="726"/>
      <c r="E44" s="858"/>
      <c r="F44" s="885"/>
      <c r="G44" s="886"/>
      <c r="H44" s="861"/>
      <c r="I44" s="862" t="str">
        <f>LEFT(H44,14)</f>
        <v/>
      </c>
      <c r="J44" s="887"/>
      <c r="K44" s="888" t="str">
        <f>IFERROR(VLOOKUP($I44,'WM-AR'!$I$7:$AS$3267,34,FALSE),"")</f>
        <v/>
      </c>
      <c r="L44" s="887" t="str">
        <f>IFERROR(VLOOKUP($I44,'WM-AR'!$I$7:$AS$3267,4,FALSE),"")</f>
        <v/>
      </c>
      <c r="M44" s="887" t="str">
        <f>IFERROR(VLOOKUP($I44,'WM-AR'!$I$7:$AS$3267,6,FALSE),"")</f>
        <v/>
      </c>
      <c r="N44" s="887" t="str">
        <f>IFERROR(VLOOKUP($I44,'WM-AR'!$I$7:$AS$3267,8,FALSE),"")</f>
        <v/>
      </c>
      <c r="O44" s="889" t="str">
        <f>IFERROR(VLOOKUP($I44,'WM-AR'!$I$7:$AS$3267,10,FALSE),"")</f>
        <v/>
      </c>
      <c r="P44" s="862" t="str">
        <f>IFERROR(VLOOKUP($I44,'WM-AR'!$I$7:$AS$3267,12,FALSE),"")</f>
        <v/>
      </c>
      <c r="Q44" s="862" t="str">
        <f>IFERROR(VLOOKUP($I44,'WM-AR'!$I$7:$AS$3267,14,FALSE),"")</f>
        <v/>
      </c>
      <c r="R44" s="862" t="str">
        <f>IFERROR(VLOOKUP($I44,'WM-AR'!$I$7:$AS$3267,16,FALSE),"")</f>
        <v/>
      </c>
      <c r="S44" s="862" t="str">
        <f>IFERROR(VLOOKUP($I44,'WM-AR'!$I$7:$AS$3267,18,FALSE),"")</f>
        <v/>
      </c>
      <c r="T44" s="862" t="str">
        <f>IFERROR(VLOOKUP($I44,'WM-AR'!$I$7:$AS$3267,20,FALSE),"")</f>
        <v/>
      </c>
      <c r="U44" s="862" t="str">
        <f>IFERROR(VLOOKUP($I44,'WM-AR'!$I$7:$AS$3267,22,FALSE),"")</f>
        <v/>
      </c>
      <c r="V44" s="862" t="str">
        <f>IFERROR(VLOOKUP($I44,'WM-AR'!$I$7:$AS$3267,24,FALSE),"")</f>
        <v/>
      </c>
      <c r="W44" s="862" t="str">
        <f>IFERROR(VLOOKUP($I44,'WM-AR'!$I$7:$AS$3267,25,FALSE),"")</f>
        <v/>
      </c>
      <c r="X44" s="862" t="str">
        <f>IFERROR(VLOOKUP($I44,'WM-AR'!$I$7:$AS$3267,26,FALSE),"")</f>
        <v/>
      </c>
      <c r="Y44" s="862" t="str">
        <f>IFERROR(VLOOKUP($I44,'WM-AR'!$I$7:$AS$3267,27,FALSE),"")</f>
        <v/>
      </c>
      <c r="Z44" s="862" t="str">
        <f>IFERROR(VLOOKUP($I44,'WM-AR'!$I$7:$AS$3267,28,FALSE),"")</f>
        <v/>
      </c>
      <c r="AA44" s="862" t="str">
        <f>IFERROR(VLOOKUP($I44,'WM-AR'!$I$7:$AS$3267,29,FALSE),"")</f>
        <v/>
      </c>
      <c r="AB44" s="862" t="str">
        <f>IFERROR(VLOOKUP($I44,'WM-AR'!$I$7:$AS$3267,30,FALSE),"")</f>
        <v/>
      </c>
      <c r="AC44" s="862" t="str">
        <f>IFERROR(VLOOKUP($I44,'WM-AR'!$I$7:$AS$3267,31,FALSE),"")</f>
        <v/>
      </c>
      <c r="AD44" s="862" t="str">
        <f>IFERROR(VLOOKUP($I44,'WM-AR'!$I$7:$AS$3267,32,FALSE),"")</f>
        <v/>
      </c>
      <c r="AE44" s="862" t="str">
        <f>IFERROR(VLOOKUP($I44,'WM-AR'!$I$7:$AS$3267,33,FALSE),"")</f>
        <v/>
      </c>
      <c r="AF44" s="740"/>
      <c r="AG44" s="870"/>
      <c r="AH44" s="870"/>
      <c r="AI44" s="871"/>
      <c r="AJ44" s="871" t="str">
        <f t="shared" si="9"/>
        <v/>
      </c>
      <c r="AK44" s="872"/>
      <c r="AL44" s="880" t="str">
        <f>IF(AND(ISTEXT($E44),ISTEXT($B44)),"산출기준 &gt;&gt;  "&amp;_xlfn.XLOOKUP($E44,산출기준!$D:$D,산출기준!$E:$E,"매칭실패"),"")</f>
        <v/>
      </c>
    </row>
    <row r="45" spans="1:38" ht="19.899999999999999" customHeight="1">
      <c r="B45" s="635"/>
      <c r="C45" s="636"/>
      <c r="D45" s="636"/>
      <c r="E45" s="636"/>
      <c r="F45" s="638"/>
      <c r="G45" s="639"/>
      <c r="H45" s="639"/>
      <c r="I45" s="641"/>
      <c r="J45" s="642"/>
      <c r="K45" s="642"/>
      <c r="L45" s="642"/>
      <c r="M45" s="642"/>
      <c r="N45" s="642"/>
      <c r="O45" s="642"/>
      <c r="P45" s="642"/>
      <c r="Q45" s="642"/>
      <c r="R45" s="642"/>
      <c r="S45" s="642"/>
      <c r="T45" s="642"/>
      <c r="U45" s="642"/>
      <c r="V45" s="642"/>
      <c r="W45" s="642"/>
      <c r="X45" s="642"/>
      <c r="Y45" s="642"/>
      <c r="Z45" s="642"/>
      <c r="AA45" s="642"/>
      <c r="AB45" s="642"/>
      <c r="AC45" s="642"/>
      <c r="AD45" s="642"/>
      <c r="AE45" s="642"/>
      <c r="AF45" s="636"/>
      <c r="AG45" s="643"/>
      <c r="AH45" s="643"/>
      <c r="AI45" s="644"/>
      <c r="AJ45" s="644"/>
      <c r="AK45" s="639"/>
      <c r="AL45" s="88" t="str">
        <f>IF(AND(ISTEXT($E45),ISTEXT($B45)),"산출기준 &gt;&gt;  "&amp;_xlfn.XLOOKUP($E45,산출기준!$D:$D,산출기준!$E:$E,"매칭실패"),"")</f>
        <v/>
      </c>
    </row>
    <row r="46" spans="1:38" ht="19.899999999999999" customHeight="1">
      <c r="B46" s="645"/>
      <c r="C46" s="646" t="s">
        <v>2694</v>
      </c>
      <c r="D46" s="648"/>
      <c r="E46" s="648"/>
      <c r="F46" s="807" t="s">
        <v>2695</v>
      </c>
      <c r="G46" s="645"/>
      <c r="H46" s="651"/>
      <c r="I46" s="652" t="str">
        <f t="shared" ref="I46:I52" si="10">LEFT(H46,14)</f>
        <v/>
      </c>
      <c r="J46" s="652"/>
      <c r="K46" s="653"/>
      <c r="L46" s="653"/>
      <c r="M46" s="653"/>
      <c r="N46" s="653"/>
      <c r="O46" s="653"/>
      <c r="P46" s="653"/>
      <c r="Q46" s="653"/>
      <c r="R46" s="653"/>
      <c r="S46" s="653"/>
      <c r="T46" s="653"/>
      <c r="U46" s="653"/>
      <c r="V46" s="653"/>
      <c r="W46" s="653"/>
      <c r="X46" s="653"/>
      <c r="Y46" s="653"/>
      <c r="Z46" s="653"/>
      <c r="AA46" s="653"/>
      <c r="AB46" s="653"/>
      <c r="AC46" s="653"/>
      <c r="AD46" s="653"/>
      <c r="AE46" s="653"/>
      <c r="AF46" s="656"/>
      <c r="AG46" s="656"/>
      <c r="AH46" s="656"/>
      <c r="AI46" s="656"/>
      <c r="AJ46" s="656"/>
      <c r="AK46" s="653"/>
      <c r="AL46" s="88" t="str">
        <f>IF(AND(ISTEXT($E46),ISTEXT($B46)),"산출기준 &gt;&gt;  "&amp;_xlfn.XLOOKUP($E46,산출기준!$D:$D,산출기준!$E:$E,"매칭실패"),"")</f>
        <v/>
      </c>
    </row>
    <row r="47" spans="1:38" ht="19.899999999999999" customHeight="1">
      <c r="B47" s="658"/>
      <c r="C47" s="659"/>
      <c r="D47" s="659"/>
      <c r="E47" s="659"/>
      <c r="F47" s="661"/>
      <c r="G47" s="897"/>
      <c r="H47" s="897"/>
      <c r="I47" s="652"/>
      <c r="J47" s="664"/>
      <c r="K47" s="664"/>
      <c r="L47" s="664"/>
      <c r="M47" s="664"/>
      <c r="N47" s="664"/>
      <c r="O47" s="664"/>
      <c r="P47" s="664"/>
      <c r="Q47" s="664"/>
      <c r="R47" s="664"/>
      <c r="S47" s="664"/>
      <c r="T47" s="664"/>
      <c r="U47" s="664"/>
      <c r="V47" s="664"/>
      <c r="W47" s="664"/>
      <c r="X47" s="664"/>
      <c r="Y47" s="664"/>
      <c r="Z47" s="664"/>
      <c r="AA47" s="664"/>
      <c r="AB47" s="664"/>
      <c r="AC47" s="664"/>
      <c r="AD47" s="664"/>
      <c r="AE47" s="664"/>
      <c r="AF47" s="659"/>
      <c r="AG47" s="665"/>
      <c r="AH47" s="665"/>
      <c r="AI47" s="666"/>
      <c r="AJ47" s="666"/>
      <c r="AK47" s="662"/>
      <c r="AL47" s="88" t="str">
        <f>IF(AND(ISTEXT($E47),ISTEXT($B47)),"산출기준 &gt;&gt;  "&amp;_xlfn.XLOOKUP($E47,산출기준!$D:$D,산출기준!$E:$E,"매칭실패"),"")</f>
        <v/>
      </c>
    </row>
    <row r="48" spans="1:38" ht="34.9" customHeight="1">
      <c r="B48" s="808" t="str" cm="1">
        <f t="array" aca="1" ref="B48" ca="1">_xlfn.IFNA(INDIRECT("Family_표준_구성도!B"&amp;MATCH(F48,INDIRECT("Family_표준_구성도!"&amp;"C:C"),0)),"")</f>
        <v>1.1.1.4.1</v>
      </c>
      <c r="C48" s="668" t="s">
        <v>2016</v>
      </c>
      <c r="D48" s="809"/>
      <c r="E48" s="668" t="s">
        <v>1697</v>
      </c>
      <c r="F48" s="906" t="s">
        <v>2696</v>
      </c>
      <c r="G48" s="811"/>
      <c r="H48" s="812"/>
      <c r="I48" s="674"/>
      <c r="J48" s="674"/>
      <c r="K48" s="674"/>
      <c r="L48" s="674"/>
      <c r="M48" s="674"/>
      <c r="N48" s="675"/>
      <c r="O48" s="676"/>
      <c r="P48" s="677"/>
      <c r="Q48" s="677"/>
      <c r="R48" s="677"/>
      <c r="S48" s="677"/>
      <c r="T48" s="677"/>
      <c r="U48" s="677"/>
      <c r="V48" s="678"/>
      <c r="W48" s="679"/>
      <c r="X48" s="679"/>
      <c r="Y48" s="679"/>
      <c r="Z48" s="679"/>
      <c r="AA48" s="679"/>
      <c r="AB48" s="679"/>
      <c r="AC48" s="679"/>
      <c r="AD48" s="679"/>
      <c r="AE48" s="679"/>
      <c r="AF48" s="902" t="s">
        <v>2697</v>
      </c>
      <c r="AG48" s="682"/>
      <c r="AH48" s="682"/>
      <c r="AI48" s="682"/>
      <c r="AJ48" s="682"/>
      <c r="AK48" s="903"/>
      <c r="AL48" s="88" t="str">
        <f ca="1">IF(AND(ISTEXT($E48),ISTEXT($B48)),"산출기준 &gt;&gt;  "&amp;_xlfn.XLOOKUP($E48,산출기준!$D:$D,산출기준!$E:$E,"매칭실패"),"")</f>
        <v>산출기준 &gt;&gt;  [ 플로어 일반 산출 ]</v>
      </c>
    </row>
    <row r="49" spans="1:38" ht="49.9" customHeight="1" outlineLevel="1">
      <c r="B49" s="758"/>
      <c r="C49" s="759"/>
      <c r="D49" s="759"/>
      <c r="E49" s="759"/>
      <c r="F49" s="815" t="s">
        <v>2671</v>
      </c>
      <c r="G49" s="759" t="str">
        <f t="shared" ref="G49:G52" si="11">IF(IF(N49=0,"",N49)&amp;" | "&amp;IF(O49=0,"",O49)&amp;" | "&amp;IF(Q49=0,"",Q49)&amp;" | "&amp;IF(R49=0,"",R49)=" |  |  | ","",IF(N49=0,"",N49)&amp;" | "&amp;IF(O49=0,"",O49)&amp;" | "&amp;IF(Q49=0,"",Q49)&amp;" | "&amp;IF(R49=0,"",R49))</f>
        <v xml:space="preserve">Structural Concrete |  | 25MPa ≤ F'c (Cylinder Strength) &lt; 30MPa | </v>
      </c>
      <c r="H49" s="816" t="s">
        <v>2672</v>
      </c>
      <c r="I49" s="765" t="str">
        <f t="shared" ref="I49:I55" si="12">LEFT(H49,14)</f>
        <v>A03AF032-00022</v>
      </c>
      <c r="J49" s="766"/>
      <c r="K49" s="766" t="str">
        <f>IFERROR(VLOOKUP($I49,'WM-AR'!$I$7:$AS$3267,34,FALSE),"")</f>
        <v>M3</v>
      </c>
      <c r="L49" s="766" t="str">
        <f>IFERROR(VLOOKUP($I49,'WM-AR'!$I$7:$AS$3267,4,FALSE),"")</f>
        <v>Concrete Work</v>
      </c>
      <c r="M49" s="766" t="str">
        <f>IFERROR(VLOOKUP($I49,'WM-AR'!$I$7:$AS$3267,6,FALSE),"")</f>
        <v>Superstructure Work</v>
      </c>
      <c r="N49" s="766" t="str">
        <f>IFERROR(VLOOKUP($I49,'WM-AR'!$I$7:$AS$3267,8,FALSE),"")</f>
        <v>Structural Concrete</v>
      </c>
      <c r="O49" s="766">
        <f>IFERROR(VLOOKUP($I49,'WM-AR'!$I$7:$AS$3267,10,FALSE),"")</f>
        <v>0</v>
      </c>
      <c r="P49" s="766" t="str">
        <f>IFERROR(VLOOKUP($I49,'WM-AR'!$I$7:$AS$3267,12,FALSE),"")</f>
        <v>Cement Type-1</v>
      </c>
      <c r="Q49" s="766" t="str">
        <f>IFERROR(VLOOKUP($I49,'WM-AR'!$I$7:$AS$3267,14,FALSE),"")</f>
        <v>25MPa ≤ F'c (Cylinder Strength) &lt; 30MPa</v>
      </c>
      <c r="R49" s="766">
        <f>IFERROR(VLOOKUP($I49,'WM-AR'!$I$7:$AS$3267,16,FALSE),"")</f>
        <v>0</v>
      </c>
      <c r="S49" s="766">
        <f>IFERROR(VLOOKUP($I49,'WM-AR'!$I$7:$AS$3267,18,FALSE),"")</f>
        <v>0</v>
      </c>
      <c r="T49" s="766" t="str">
        <f>IFERROR(VLOOKUP($I49,'WM-AR'!$I$7:$AS$3267,20,FALSE),"")</f>
        <v/>
      </c>
      <c r="U49" s="766">
        <f>IFERROR(VLOOKUP($I49,'WM-AR'!$I$7:$AS$3267,22,FALSE),"")</f>
        <v>0</v>
      </c>
      <c r="V49" s="766" t="str">
        <f>IFERROR(VLOOKUP($I49,'WM-AR'!$I$7:$AS$3267,24,FALSE),"")</f>
        <v/>
      </c>
      <c r="W49" s="766">
        <f>IFERROR(VLOOKUP($I49,'WM-AR'!$I$7:$AS$3267,25,FALSE),"")</f>
        <v>0</v>
      </c>
      <c r="X49" s="766" t="str">
        <f>IFERROR(VLOOKUP($I49,'WM-AR'!$I$7:$AS$3267,26,FALSE),"")</f>
        <v/>
      </c>
      <c r="Y49" s="766">
        <f>IFERROR(VLOOKUP($I49,'WM-AR'!$I$7:$AS$3267,27,FALSE),"")</f>
        <v>0</v>
      </c>
      <c r="Z49" s="766">
        <f>IFERROR(VLOOKUP($I49,'WM-AR'!$I$7:$AS$3267,28,FALSE),"")</f>
        <v>0</v>
      </c>
      <c r="AA49" s="766">
        <f>IFERROR(VLOOKUP($I49,'WM-AR'!$I$7:$AS$3267,29,FALSE),"")</f>
        <v>0</v>
      </c>
      <c r="AB49" s="766">
        <f>IFERROR(VLOOKUP($I49,'WM-AR'!$I$7:$AS$3267,30,FALSE),"")</f>
        <v>0</v>
      </c>
      <c r="AC49" s="766">
        <f>IFERROR(VLOOKUP($I49,'WM-AR'!$I$7:$AS$3267,31,FALSE),"")</f>
        <v>0</v>
      </c>
      <c r="AD49" s="766">
        <f>IFERROR(VLOOKUP($I49,'WM-AR'!$I$7:$AS$3267,32,FALSE),"")</f>
        <v>0</v>
      </c>
      <c r="AE49" s="766" t="str">
        <f>IFERROR(VLOOKUP($I49,'WM-AR'!$I$7:$AS$3267,33,FALSE),"")</f>
        <v/>
      </c>
      <c r="AF49" s="817" t="s">
        <v>2673</v>
      </c>
      <c r="AG49" s="768" t="s">
        <v>1985</v>
      </c>
      <c r="AH49" s="768" t="s">
        <v>1985</v>
      </c>
      <c r="AI49" s="769"/>
      <c r="AJ49" s="769" t="str">
        <f t="shared" ref="AJ49:AJ55" si="13">K49</f>
        <v>M3</v>
      </c>
      <c r="AK49" s="905"/>
      <c r="AL49" s="88" t="str">
        <f>IF(AND(ISTEXT($E49),ISTEXT($B49)),"산출기준 &gt;&gt;  "&amp;_xlfn.XLOOKUP($E49,산출기준!$D:$D,산출기준!$E:$E,"매칭실패"),"")</f>
        <v/>
      </c>
    </row>
    <row r="50" spans="1:38" ht="49.9" customHeight="1" outlineLevel="1">
      <c r="B50" s="772"/>
      <c r="C50" s="773"/>
      <c r="D50" s="773"/>
      <c r="E50" s="773"/>
      <c r="F50" s="818" t="s">
        <v>2674</v>
      </c>
      <c r="G50" s="759" t="str">
        <f t="shared" si="11"/>
        <v xml:space="preserve">Rebar Work | Deformed Bar (Non-Coat.) | 300MPa&lt;Fy≤400MPa | </v>
      </c>
      <c r="H50" s="816" t="s">
        <v>2675</v>
      </c>
      <c r="I50" s="765" t="str">
        <f t="shared" si="12"/>
        <v>A03AF037-00003</v>
      </c>
      <c r="J50" s="766"/>
      <c r="K50" s="766" t="str">
        <f>IFERROR(VLOOKUP($I50,'WM-AR'!$I$7:$AS$3267,34,FALSE),"")</f>
        <v>TON</v>
      </c>
      <c r="L50" s="766" t="str">
        <f>IFERROR(VLOOKUP($I50,'WM-AR'!$I$7:$AS$3267,4,FALSE),"")</f>
        <v>Concrete Work</v>
      </c>
      <c r="M50" s="766" t="str">
        <f>IFERROR(VLOOKUP($I50,'WM-AR'!$I$7:$AS$3267,6,FALSE),"")</f>
        <v>Superstructure Work</v>
      </c>
      <c r="N50" s="766" t="str">
        <f>IFERROR(VLOOKUP($I50,'WM-AR'!$I$7:$AS$3267,8,FALSE),"")</f>
        <v>Rebar Work</v>
      </c>
      <c r="O50" s="766" t="str">
        <f>IFERROR(VLOOKUP($I50,'WM-AR'!$I$7:$AS$3267,10,FALSE),"")</f>
        <v>Deformed Bar (Non-Coat.)</v>
      </c>
      <c r="P50" s="766">
        <f>IFERROR(VLOOKUP($I50,'WM-AR'!$I$7:$AS$3267,12,FALSE),"")</f>
        <v>0</v>
      </c>
      <c r="Q50" s="766" t="str">
        <f>IFERROR(VLOOKUP($I50,'WM-AR'!$I$7:$AS$3267,14,FALSE),"")</f>
        <v>300MPa&lt;Fy≤400MPa</v>
      </c>
      <c r="R50" s="766">
        <f>IFERROR(VLOOKUP($I50,'WM-AR'!$I$7:$AS$3267,16,FALSE),"")</f>
        <v>0</v>
      </c>
      <c r="S50" s="766">
        <f>IFERROR(VLOOKUP($I50,'WM-AR'!$I$7:$AS$3267,18,FALSE),"")</f>
        <v>0</v>
      </c>
      <c r="T50" s="766" t="str">
        <f>IFERROR(VLOOKUP($I50,'WM-AR'!$I$7:$AS$3267,20,FALSE),"")</f>
        <v/>
      </c>
      <c r="U50" s="766">
        <f>IFERROR(VLOOKUP($I50,'WM-AR'!$I$7:$AS$3267,22,FALSE),"")</f>
        <v>0</v>
      </c>
      <c r="V50" s="766" t="str">
        <f>IFERROR(VLOOKUP($I50,'WM-AR'!$I$7:$AS$3267,24,FALSE),"")</f>
        <v/>
      </c>
      <c r="W50" s="766">
        <f>IFERROR(VLOOKUP($I50,'WM-AR'!$I$7:$AS$3267,25,FALSE),"")</f>
        <v>0</v>
      </c>
      <c r="X50" s="766" t="str">
        <f>IFERROR(VLOOKUP($I50,'WM-AR'!$I$7:$AS$3267,26,FALSE),"")</f>
        <v/>
      </c>
      <c r="Y50" s="766">
        <f>IFERROR(VLOOKUP($I50,'WM-AR'!$I$7:$AS$3267,27,FALSE),"")</f>
        <v>0</v>
      </c>
      <c r="Z50" s="766">
        <f>IFERROR(VLOOKUP($I50,'WM-AR'!$I$7:$AS$3267,28,FALSE),"")</f>
        <v>0</v>
      </c>
      <c r="AA50" s="766">
        <f>IFERROR(VLOOKUP($I50,'WM-AR'!$I$7:$AS$3267,29,FALSE),"")</f>
        <v>0</v>
      </c>
      <c r="AB50" s="766">
        <f>IFERROR(VLOOKUP($I50,'WM-AR'!$I$7:$AS$3267,30,FALSE),"")</f>
        <v>0</v>
      </c>
      <c r="AC50" s="766">
        <f>IFERROR(VLOOKUP($I50,'WM-AR'!$I$7:$AS$3267,31,FALSE),"")</f>
        <v>0</v>
      </c>
      <c r="AD50" s="766">
        <f>IFERROR(VLOOKUP($I50,'WM-AR'!$I$7:$AS$3267,32,FALSE),"")</f>
        <v>0</v>
      </c>
      <c r="AE50" s="766" t="str">
        <f>IFERROR(VLOOKUP($I50,'WM-AR'!$I$7:$AS$3267,33,FALSE),"")</f>
        <v/>
      </c>
      <c r="AF50" s="817" t="s">
        <v>2676</v>
      </c>
      <c r="AG50" s="768" t="s">
        <v>2677</v>
      </c>
      <c r="AH50" s="768" t="s">
        <v>2677</v>
      </c>
      <c r="AI50" s="769"/>
      <c r="AJ50" s="769" t="str">
        <f t="shared" si="13"/>
        <v>TON</v>
      </c>
      <c r="AK50" s="816" t="s">
        <v>2678</v>
      </c>
      <c r="AL50" s="88" t="str">
        <f>IF(AND(ISTEXT($E50),ISTEXT($B50)),"산출기준 &gt;&gt;  "&amp;_xlfn.XLOOKUP($E50,산출기준!$D:$D,산출기준!$E:$E,"매칭실패"),"")</f>
        <v/>
      </c>
    </row>
    <row r="51" spans="1:38" ht="49.9" customHeight="1" outlineLevel="1">
      <c r="B51" s="772"/>
      <c r="C51" s="773"/>
      <c r="D51" s="773"/>
      <c r="E51" s="773"/>
      <c r="F51" s="818" t="s">
        <v>2698</v>
      </c>
      <c r="G51" s="759" t="str">
        <f t="shared" si="11"/>
        <v xml:space="preserve">Galvanized Steel Deck Plate |  |  | </v>
      </c>
      <c r="H51" s="816" t="s">
        <v>2699</v>
      </c>
      <c r="I51" s="765" t="str">
        <f t="shared" si="12"/>
        <v>S02AA024-00001</v>
      </c>
      <c r="J51" s="766"/>
      <c r="K51" s="766" t="str">
        <f>IFERROR(VLOOKUP($I51,'WM-AR'!$I$7:$AS$3267,34,FALSE),"")</f>
        <v>M2</v>
      </c>
      <c r="L51" s="766" t="str">
        <f>IFERROR(VLOOKUP($I51,'WM-AR'!$I$7:$AS$3267,4,FALSE),"")</f>
        <v>Miscellaneous Steel Fabrication Work</v>
      </c>
      <c r="M51" s="766" t="str">
        <f>IFERROR(VLOOKUP($I51,'WM-AR'!$I$7:$AS$3267,6,FALSE),"")</f>
        <v>Shelter/Building</v>
      </c>
      <c r="N51" s="766" t="str">
        <f>IFERROR(VLOOKUP($I51,'WM-AR'!$I$7:$AS$3267,8,FALSE),"")</f>
        <v>Galvanized Steel Deck Plate</v>
      </c>
      <c r="O51" s="766">
        <f>IFERROR(VLOOKUP($I51,'WM-AR'!$I$7:$AS$3267,10,FALSE),"")</f>
        <v>0</v>
      </c>
      <c r="P51" s="766">
        <f>IFERROR(VLOOKUP($I51,'WM-AR'!$I$7:$AS$3267,12,FALSE),"")</f>
        <v>0</v>
      </c>
      <c r="Q51" s="766" t="str">
        <f>IFERROR(VLOOKUP($I51,'WM-AR'!$I$7:$AS$3267,14,FALSE),"")</f>
        <v/>
      </c>
      <c r="R51" s="766" t="str">
        <f>IFERROR(VLOOKUP($I51,'WM-AR'!$I$7:$AS$3267,16,FALSE),"")</f>
        <v/>
      </c>
      <c r="S51" s="766" t="str">
        <f>IFERROR(VLOOKUP($I51,'WM-AR'!$I$7:$AS$3267,18,FALSE),"")</f>
        <v/>
      </c>
      <c r="T51" s="766" t="str">
        <f>IFERROR(VLOOKUP($I51,'WM-AR'!$I$7:$AS$3267,20,FALSE),"")</f>
        <v/>
      </c>
      <c r="U51" s="766" t="str">
        <f>IFERROR(VLOOKUP($I51,'WM-AR'!$I$7:$AS$3267,22,FALSE),"")</f>
        <v/>
      </c>
      <c r="V51" s="766" t="str">
        <f>IFERROR(VLOOKUP($I51,'WM-AR'!$I$7:$AS$3267,24,FALSE),"")</f>
        <v/>
      </c>
      <c r="W51" s="766">
        <f>IFERROR(VLOOKUP($I51,'WM-AR'!$I$7:$AS$3267,25,FALSE),"")</f>
        <v>0</v>
      </c>
      <c r="X51" s="766">
        <f>IFERROR(VLOOKUP($I51,'WM-AR'!$I$7:$AS$3267,26,FALSE),"")</f>
        <v>0</v>
      </c>
      <c r="Y51" s="766">
        <f>IFERROR(VLOOKUP($I51,'WM-AR'!$I$7:$AS$3267,27,FALSE),"")</f>
        <v>0</v>
      </c>
      <c r="Z51" s="766">
        <f>IFERROR(VLOOKUP($I51,'WM-AR'!$I$7:$AS$3267,28,FALSE),"")</f>
        <v>0</v>
      </c>
      <c r="AA51" s="766">
        <f>IFERROR(VLOOKUP($I51,'WM-AR'!$I$7:$AS$3267,29,FALSE),"")</f>
        <v>0</v>
      </c>
      <c r="AB51" s="766">
        <f>IFERROR(VLOOKUP($I51,'WM-AR'!$I$7:$AS$3267,30,FALSE),"")</f>
        <v>0</v>
      </c>
      <c r="AC51" s="766" t="str">
        <f>IFERROR(VLOOKUP($I51,'WM-AR'!$I$7:$AS$3267,31,FALSE),"")</f>
        <v>THK=(  )mm</v>
      </c>
      <c r="AD51" s="766">
        <f>IFERROR(VLOOKUP($I51,'WM-AR'!$I$7:$AS$3267,32,FALSE),"")</f>
        <v>0</v>
      </c>
      <c r="AE51" s="766">
        <f>IFERROR(VLOOKUP($I51,'WM-AR'!$I$7:$AS$3267,33,FALSE),"")</f>
        <v>0</v>
      </c>
      <c r="AF51" s="817" t="s">
        <v>2700</v>
      </c>
      <c r="AG51" s="768" t="s">
        <v>1815</v>
      </c>
      <c r="AH51" s="768" t="s">
        <v>1815</v>
      </c>
      <c r="AI51" s="769"/>
      <c r="AJ51" s="769" t="str">
        <f t="shared" si="13"/>
        <v>M2</v>
      </c>
      <c r="AK51" s="905"/>
      <c r="AL51" s="88" t="str">
        <f>IF(AND(ISTEXT($E51),ISTEXT($B51)),"산출기준 &gt;&gt;  "&amp;_xlfn.XLOOKUP($E51,산출기준!$D:$D,산출기준!$E:$E,"매칭실패"),"")</f>
        <v/>
      </c>
    </row>
    <row r="52" spans="1:38" ht="49.9" customHeight="1" outlineLevel="1">
      <c r="B52" s="772"/>
      <c r="C52" s="773"/>
      <c r="D52" s="773"/>
      <c r="E52" s="773"/>
      <c r="F52" s="818" t="s">
        <v>2701</v>
      </c>
      <c r="G52" s="759" t="str">
        <f t="shared" si="11"/>
        <v xml:space="preserve">Galvanized Steel Deck Plate |  |  | </v>
      </c>
      <c r="H52" s="816" t="s">
        <v>2702</v>
      </c>
      <c r="I52" s="765" t="str">
        <f t="shared" si="12"/>
        <v>S04AA024-00001</v>
      </c>
      <c r="J52" s="766"/>
      <c r="K52" s="766" t="str">
        <f>IFERROR(VLOOKUP($I52,'WM-AR'!$I$7:$AS$3267,34,FALSE),"")</f>
        <v>M2</v>
      </c>
      <c r="L52" s="766" t="str">
        <f>IFERROR(VLOOKUP($I52,'WM-AR'!$I$7:$AS$3267,4,FALSE),"")</f>
        <v>Miscellaneous Steel Erection Work</v>
      </c>
      <c r="M52" s="766" t="str">
        <f>IFERROR(VLOOKUP($I52,'WM-AR'!$I$7:$AS$3267,6,FALSE),"")</f>
        <v>Shelter/Building</v>
      </c>
      <c r="N52" s="766" t="str">
        <f>IFERROR(VLOOKUP($I52,'WM-AR'!$I$7:$AS$3267,8,FALSE),"")</f>
        <v>Galvanized Steel Deck Plate</v>
      </c>
      <c r="O52" s="766">
        <f>IFERROR(VLOOKUP($I52,'WM-AR'!$I$7:$AS$3267,10,FALSE),"")</f>
        <v>0</v>
      </c>
      <c r="P52" s="766">
        <f>IFERROR(VLOOKUP($I52,'WM-AR'!$I$7:$AS$3267,12,FALSE),"")</f>
        <v>0</v>
      </c>
      <c r="Q52" s="766" t="str">
        <f>IFERROR(VLOOKUP($I52,'WM-AR'!$I$7:$AS$3267,14,FALSE),"")</f>
        <v/>
      </c>
      <c r="R52" s="766" t="str">
        <f>IFERROR(VLOOKUP($I52,'WM-AR'!$I$7:$AS$3267,16,FALSE),"")</f>
        <v/>
      </c>
      <c r="S52" s="766" t="str">
        <f>IFERROR(VLOOKUP($I52,'WM-AR'!$I$7:$AS$3267,18,FALSE),"")</f>
        <v/>
      </c>
      <c r="T52" s="766" t="str">
        <f>IFERROR(VLOOKUP($I52,'WM-AR'!$I$7:$AS$3267,20,FALSE),"")</f>
        <v/>
      </c>
      <c r="U52" s="766" t="str">
        <f>IFERROR(VLOOKUP($I52,'WM-AR'!$I$7:$AS$3267,22,FALSE),"")</f>
        <v/>
      </c>
      <c r="V52" s="766" t="str">
        <f>IFERROR(VLOOKUP($I52,'WM-AR'!$I$7:$AS$3267,24,FALSE),"")</f>
        <v/>
      </c>
      <c r="W52" s="766">
        <f>IFERROR(VLOOKUP($I52,'WM-AR'!$I$7:$AS$3267,25,FALSE),"")</f>
        <v>0</v>
      </c>
      <c r="X52" s="766">
        <f>IFERROR(VLOOKUP($I52,'WM-AR'!$I$7:$AS$3267,26,FALSE),"")</f>
        <v>0</v>
      </c>
      <c r="Y52" s="766">
        <f>IFERROR(VLOOKUP($I52,'WM-AR'!$I$7:$AS$3267,27,FALSE),"")</f>
        <v>0</v>
      </c>
      <c r="Z52" s="766">
        <f>IFERROR(VLOOKUP($I52,'WM-AR'!$I$7:$AS$3267,28,FALSE),"")</f>
        <v>0</v>
      </c>
      <c r="AA52" s="766">
        <f>IFERROR(VLOOKUP($I52,'WM-AR'!$I$7:$AS$3267,29,FALSE),"")</f>
        <v>0</v>
      </c>
      <c r="AB52" s="766">
        <f>IFERROR(VLOOKUP($I52,'WM-AR'!$I$7:$AS$3267,30,FALSE),"")</f>
        <v>0</v>
      </c>
      <c r="AC52" s="766" t="str">
        <f>IFERROR(VLOOKUP($I52,'WM-AR'!$I$7:$AS$3267,31,FALSE),"")</f>
        <v>THK=(  )mm</v>
      </c>
      <c r="AD52" s="766">
        <f>IFERROR(VLOOKUP($I52,'WM-AR'!$I$7:$AS$3267,32,FALSE),"")</f>
        <v>0</v>
      </c>
      <c r="AE52" s="766">
        <f>IFERROR(VLOOKUP($I52,'WM-AR'!$I$7:$AS$3267,33,FALSE),"")</f>
        <v>0</v>
      </c>
      <c r="AF52" s="817" t="s">
        <v>2700</v>
      </c>
      <c r="AG52" s="768" t="s">
        <v>1815</v>
      </c>
      <c r="AH52" s="768" t="s">
        <v>1815</v>
      </c>
      <c r="AI52" s="769"/>
      <c r="AJ52" s="769" t="str">
        <f t="shared" si="13"/>
        <v>M2</v>
      </c>
      <c r="AK52" s="905"/>
      <c r="AL52" s="88" t="str">
        <f>IF(AND(ISTEXT($E52),ISTEXT($B52)),"산출기준 &gt;&gt;  "&amp;_xlfn.XLOOKUP($E52,산출기준!$D:$D,산출기준!$E:$E,"매칭실패"),"")</f>
        <v/>
      </c>
    </row>
    <row r="53" spans="1:38" s="600" customFormat="1">
      <c r="A53" s="873"/>
      <c r="B53" s="819"/>
      <c r="C53" s="820"/>
      <c r="D53" s="786"/>
      <c r="E53" s="821"/>
      <c r="F53" s="874"/>
      <c r="G53" s="907" t="s">
        <v>2113</v>
      </c>
      <c r="H53" s="824"/>
      <c r="I53" s="825" t="str">
        <f>LEFT(H53,14)</f>
        <v/>
      </c>
      <c r="J53" s="876"/>
      <c r="K53" s="877" t="str">
        <f>IFERROR(VLOOKUP($I53,'WM-AR'!$I$7:$AS$3267,34,FALSE),"")</f>
        <v/>
      </c>
      <c r="L53" s="878" t="str">
        <f>IFERROR(VLOOKUP($I53,'WM-AR'!$I$7:$AS$3267,4,FALSE),"")</f>
        <v/>
      </c>
      <c r="M53" s="878" t="str">
        <f>IFERROR(VLOOKUP($I53,'WM-AR'!$I$7:$AS$3267,6,FALSE),"")</f>
        <v/>
      </c>
      <c r="N53" s="878" t="str">
        <f>IFERROR(VLOOKUP($I53,'WM-AR'!$I$7:$AS$3267,8,FALSE),"")</f>
        <v/>
      </c>
      <c r="O53" s="686" t="str">
        <f>IFERROR(VLOOKUP($I53,'WM-AR'!$I$7:$AS$3267,10,FALSE),"")</f>
        <v/>
      </c>
      <c r="P53" s="879" t="str">
        <f>IFERROR(VLOOKUP($I53,'WM-AR'!$I$7:$AS$3267,12,FALSE),"")</f>
        <v/>
      </c>
      <c r="Q53" s="879" t="str">
        <f>IFERROR(VLOOKUP($I53,'WM-AR'!$I$7:$AS$3267,14,FALSE),"")</f>
        <v/>
      </c>
      <c r="R53" s="879" t="str">
        <f>IFERROR(VLOOKUP($I53,'WM-AR'!$I$7:$AS$3267,16,FALSE),"")</f>
        <v/>
      </c>
      <c r="S53" s="879" t="str">
        <f>IFERROR(VLOOKUP($I53,'WM-AR'!$I$7:$AS$3267,18,FALSE),"")</f>
        <v/>
      </c>
      <c r="T53" s="879" t="str">
        <f>IFERROR(VLOOKUP($I53,'WM-AR'!$I$7:$AS$3267,20,FALSE),"")</f>
        <v/>
      </c>
      <c r="U53" s="879" t="str">
        <f>IFERROR(VLOOKUP($I53,'WM-AR'!$I$7:$AS$3267,22,FALSE),"")</f>
        <v/>
      </c>
      <c r="V53" s="879" t="str">
        <f>IFERROR(VLOOKUP($I53,'WM-AR'!$I$7:$AS$3267,24,FALSE),"")</f>
        <v/>
      </c>
      <c r="W53" s="879" t="str">
        <f>IFERROR(VLOOKUP($I53,'WM-AR'!$I$7:$AS$3267,25,FALSE),"")</f>
        <v/>
      </c>
      <c r="X53" s="879" t="str">
        <f>IFERROR(VLOOKUP($I53,'WM-AR'!$I$7:$AS$3267,26,FALSE),"")</f>
        <v/>
      </c>
      <c r="Y53" s="879" t="str">
        <f>IFERROR(VLOOKUP($I53,'WM-AR'!$I$7:$AS$3267,27,FALSE),"")</f>
        <v/>
      </c>
      <c r="Z53" s="879" t="str">
        <f>IFERROR(VLOOKUP($I53,'WM-AR'!$I$7:$AS$3267,28,FALSE),"")</f>
        <v/>
      </c>
      <c r="AA53" s="879" t="str">
        <f>IFERROR(VLOOKUP($I53,'WM-AR'!$I$7:$AS$3267,29,FALSE),"")</f>
        <v/>
      </c>
      <c r="AB53" s="879" t="str">
        <f>IFERROR(VLOOKUP($I53,'WM-AR'!$I$7:$AS$3267,30,FALSE),"")</f>
        <v/>
      </c>
      <c r="AC53" s="879" t="str">
        <f>IFERROR(VLOOKUP($I53,'WM-AR'!$I$7:$AS$3267,31,FALSE),"")</f>
        <v/>
      </c>
      <c r="AD53" s="879" t="str">
        <f>IFERROR(VLOOKUP($I53,'WM-AR'!$I$7:$AS$3267,32,FALSE),"")</f>
        <v/>
      </c>
      <c r="AE53" s="879" t="str">
        <f>IFERROR(VLOOKUP($I53,'WM-AR'!$I$7:$AS$3267,33,FALSE),"")</f>
        <v/>
      </c>
      <c r="AF53" s="701"/>
      <c r="AG53" s="834"/>
      <c r="AH53" s="834"/>
      <c r="AI53" s="836"/>
      <c r="AJ53" s="836" t="str">
        <f t="shared" si="13"/>
        <v/>
      </c>
      <c r="AK53" s="837"/>
      <c r="AL53" s="880" t="str">
        <f>IF(AND(ISTEXT($E53),ISTEXT($B53)),"산출기준 &gt;&gt;  "&amp;_xlfn.XLOOKUP($E53,산출기준!$D:$D,산출기준!$E:$E,"매칭실패"),"")</f>
        <v/>
      </c>
    </row>
    <row r="54" spans="1:38" s="600" customFormat="1">
      <c r="A54" s="873"/>
      <c r="B54" s="838"/>
      <c r="C54" s="839"/>
      <c r="D54" s="787"/>
      <c r="E54" s="840"/>
      <c r="F54" s="881"/>
      <c r="G54" s="882"/>
      <c r="H54" s="843"/>
      <c r="I54" s="844" t="str">
        <f>LEFT(H54,14)</f>
        <v/>
      </c>
      <c r="J54" s="883"/>
      <c r="K54" s="884" t="str">
        <f>IFERROR(VLOOKUP($I54,'WM-AR'!$I$7:$AS$3267,34,FALSE),"")</f>
        <v/>
      </c>
      <c r="L54" s="883" t="str">
        <f>IFERROR(VLOOKUP($I54,'WM-AR'!$I$7:$AS$3267,4,FALSE),"")</f>
        <v/>
      </c>
      <c r="M54" s="883" t="str">
        <f>IFERROR(VLOOKUP($I54,'WM-AR'!$I$7:$AS$3267,6,FALSE),"")</f>
        <v/>
      </c>
      <c r="N54" s="883" t="str">
        <f>IFERROR(VLOOKUP($I54,'WM-AR'!$I$7:$AS$3267,8,FALSE),"")</f>
        <v/>
      </c>
      <c r="O54" s="707" t="str">
        <f>IFERROR(VLOOKUP($I54,'WM-AR'!$I$7:$AS$3267,10,FALSE),"")</f>
        <v/>
      </c>
      <c r="P54" s="844" t="str">
        <f>IFERROR(VLOOKUP($I54,'WM-AR'!$I$7:$AS$3267,12,FALSE),"")</f>
        <v/>
      </c>
      <c r="Q54" s="844" t="str">
        <f>IFERROR(VLOOKUP($I54,'WM-AR'!$I$7:$AS$3267,14,FALSE),"")</f>
        <v/>
      </c>
      <c r="R54" s="844" t="str">
        <f>IFERROR(VLOOKUP($I54,'WM-AR'!$I$7:$AS$3267,16,FALSE),"")</f>
        <v/>
      </c>
      <c r="S54" s="844" t="str">
        <f>IFERROR(VLOOKUP($I54,'WM-AR'!$I$7:$AS$3267,18,FALSE),"")</f>
        <v/>
      </c>
      <c r="T54" s="844" t="str">
        <f>IFERROR(VLOOKUP($I54,'WM-AR'!$I$7:$AS$3267,20,FALSE),"")</f>
        <v/>
      </c>
      <c r="U54" s="844" t="str">
        <f>IFERROR(VLOOKUP($I54,'WM-AR'!$I$7:$AS$3267,22,FALSE),"")</f>
        <v/>
      </c>
      <c r="V54" s="844" t="str">
        <f>IFERROR(VLOOKUP($I54,'WM-AR'!$I$7:$AS$3267,24,FALSE),"")</f>
        <v/>
      </c>
      <c r="W54" s="844" t="str">
        <f>IFERROR(VLOOKUP($I54,'WM-AR'!$I$7:$AS$3267,25,FALSE),"")</f>
        <v/>
      </c>
      <c r="X54" s="844" t="str">
        <f>IFERROR(VLOOKUP($I54,'WM-AR'!$I$7:$AS$3267,26,FALSE),"")</f>
        <v/>
      </c>
      <c r="Y54" s="844" t="str">
        <f>IFERROR(VLOOKUP($I54,'WM-AR'!$I$7:$AS$3267,27,FALSE),"")</f>
        <v/>
      </c>
      <c r="Z54" s="844" t="str">
        <f>IFERROR(VLOOKUP($I54,'WM-AR'!$I$7:$AS$3267,28,FALSE),"")</f>
        <v/>
      </c>
      <c r="AA54" s="844" t="str">
        <f>IFERROR(VLOOKUP($I54,'WM-AR'!$I$7:$AS$3267,29,FALSE),"")</f>
        <v/>
      </c>
      <c r="AB54" s="844" t="str">
        <f>IFERROR(VLOOKUP($I54,'WM-AR'!$I$7:$AS$3267,30,FALSE),"")</f>
        <v/>
      </c>
      <c r="AC54" s="844" t="str">
        <f>IFERROR(VLOOKUP($I54,'WM-AR'!$I$7:$AS$3267,31,FALSE),"")</f>
        <v/>
      </c>
      <c r="AD54" s="844" t="str">
        <f>IFERROR(VLOOKUP($I54,'WM-AR'!$I$7:$AS$3267,32,FALSE),"")</f>
        <v/>
      </c>
      <c r="AE54" s="844" t="str">
        <f>IFERROR(VLOOKUP($I54,'WM-AR'!$I$7:$AS$3267,33,FALSE),"")</f>
        <v/>
      </c>
      <c r="AF54" s="720"/>
      <c r="AG54" s="852"/>
      <c r="AH54" s="852"/>
      <c r="AI54" s="854"/>
      <c r="AJ54" s="854" t="str">
        <f t="shared" si="13"/>
        <v/>
      </c>
      <c r="AK54" s="855"/>
      <c r="AL54" s="880" t="str">
        <f>IF(AND(ISTEXT($E54),ISTEXT($B54)),"산출기준 &gt;&gt;  "&amp;_xlfn.XLOOKUP($E54,산출기준!$D:$D,산출기준!$E:$E,"매칭실패"),"")</f>
        <v/>
      </c>
    </row>
    <row r="55" spans="1:38" s="600" customFormat="1">
      <c r="A55" s="873"/>
      <c r="B55" s="856"/>
      <c r="C55" s="857"/>
      <c r="D55" s="726"/>
      <c r="E55" s="858"/>
      <c r="F55" s="885"/>
      <c r="G55" s="886"/>
      <c r="H55" s="861"/>
      <c r="I55" s="862" t="str">
        <f>LEFT(H55,14)</f>
        <v/>
      </c>
      <c r="J55" s="887"/>
      <c r="K55" s="888" t="str">
        <f>IFERROR(VLOOKUP($I55,'WM-AR'!$I$7:$AS$3267,34,FALSE),"")</f>
        <v/>
      </c>
      <c r="L55" s="887" t="str">
        <f>IFERROR(VLOOKUP($I55,'WM-AR'!$I$7:$AS$3267,4,FALSE),"")</f>
        <v/>
      </c>
      <c r="M55" s="887" t="str">
        <f>IFERROR(VLOOKUP($I55,'WM-AR'!$I$7:$AS$3267,6,FALSE),"")</f>
        <v/>
      </c>
      <c r="N55" s="887" t="str">
        <f>IFERROR(VLOOKUP($I55,'WM-AR'!$I$7:$AS$3267,8,FALSE),"")</f>
        <v/>
      </c>
      <c r="O55" s="889" t="str">
        <f>IFERROR(VLOOKUP($I55,'WM-AR'!$I$7:$AS$3267,10,FALSE),"")</f>
        <v/>
      </c>
      <c r="P55" s="862" t="str">
        <f>IFERROR(VLOOKUP($I55,'WM-AR'!$I$7:$AS$3267,12,FALSE),"")</f>
        <v/>
      </c>
      <c r="Q55" s="862" t="str">
        <f>IFERROR(VLOOKUP($I55,'WM-AR'!$I$7:$AS$3267,14,FALSE),"")</f>
        <v/>
      </c>
      <c r="R55" s="862" t="str">
        <f>IFERROR(VLOOKUP($I55,'WM-AR'!$I$7:$AS$3267,16,FALSE),"")</f>
        <v/>
      </c>
      <c r="S55" s="862" t="str">
        <f>IFERROR(VLOOKUP($I55,'WM-AR'!$I$7:$AS$3267,18,FALSE),"")</f>
        <v/>
      </c>
      <c r="T55" s="862" t="str">
        <f>IFERROR(VLOOKUP($I55,'WM-AR'!$I$7:$AS$3267,20,FALSE),"")</f>
        <v/>
      </c>
      <c r="U55" s="862" t="str">
        <f>IFERROR(VLOOKUP($I55,'WM-AR'!$I$7:$AS$3267,22,FALSE),"")</f>
        <v/>
      </c>
      <c r="V55" s="862" t="str">
        <f>IFERROR(VLOOKUP($I55,'WM-AR'!$I$7:$AS$3267,24,FALSE),"")</f>
        <v/>
      </c>
      <c r="W55" s="862" t="str">
        <f>IFERROR(VLOOKUP($I55,'WM-AR'!$I$7:$AS$3267,25,FALSE),"")</f>
        <v/>
      </c>
      <c r="X55" s="862" t="str">
        <f>IFERROR(VLOOKUP($I55,'WM-AR'!$I$7:$AS$3267,26,FALSE),"")</f>
        <v/>
      </c>
      <c r="Y55" s="862" t="str">
        <f>IFERROR(VLOOKUP($I55,'WM-AR'!$I$7:$AS$3267,27,FALSE),"")</f>
        <v/>
      </c>
      <c r="Z55" s="862" t="str">
        <f>IFERROR(VLOOKUP($I55,'WM-AR'!$I$7:$AS$3267,28,FALSE),"")</f>
        <v/>
      </c>
      <c r="AA55" s="862" t="str">
        <f>IFERROR(VLOOKUP($I55,'WM-AR'!$I$7:$AS$3267,29,FALSE),"")</f>
        <v/>
      </c>
      <c r="AB55" s="862" t="str">
        <f>IFERROR(VLOOKUP($I55,'WM-AR'!$I$7:$AS$3267,30,FALSE),"")</f>
        <v/>
      </c>
      <c r="AC55" s="862" t="str">
        <f>IFERROR(VLOOKUP($I55,'WM-AR'!$I$7:$AS$3267,31,FALSE),"")</f>
        <v/>
      </c>
      <c r="AD55" s="862" t="str">
        <f>IFERROR(VLOOKUP($I55,'WM-AR'!$I$7:$AS$3267,32,FALSE),"")</f>
        <v/>
      </c>
      <c r="AE55" s="862" t="str">
        <f>IFERROR(VLOOKUP($I55,'WM-AR'!$I$7:$AS$3267,33,FALSE),"")</f>
        <v/>
      </c>
      <c r="AF55" s="740"/>
      <c r="AG55" s="870"/>
      <c r="AH55" s="870"/>
      <c r="AI55" s="871"/>
      <c r="AJ55" s="871" t="str">
        <f t="shared" si="13"/>
        <v/>
      </c>
      <c r="AK55" s="872"/>
      <c r="AL55" s="880" t="str">
        <f>IF(AND(ISTEXT($E55),ISTEXT($B55)),"산출기준 &gt;&gt;  "&amp;_xlfn.XLOOKUP($E55,산출기준!$D:$D,산출기준!$E:$E,"매칭실패"),"")</f>
        <v/>
      </c>
    </row>
    <row r="56" spans="1:38" ht="19.899999999999999" customHeight="1">
      <c r="B56" s="635"/>
      <c r="C56" s="636"/>
      <c r="D56" s="636"/>
      <c r="E56" s="636"/>
      <c r="F56" s="638"/>
      <c r="G56" s="639"/>
      <c r="H56" s="639"/>
      <c r="I56" s="641"/>
      <c r="J56" s="642"/>
      <c r="K56" s="642"/>
      <c r="L56" s="642"/>
      <c r="M56" s="642"/>
      <c r="N56" s="642"/>
      <c r="O56" s="642"/>
      <c r="P56" s="642"/>
      <c r="Q56" s="642"/>
      <c r="R56" s="642"/>
      <c r="S56" s="642"/>
      <c r="T56" s="642"/>
      <c r="U56" s="642"/>
      <c r="V56" s="642"/>
      <c r="W56" s="642"/>
      <c r="X56" s="642"/>
      <c r="Y56" s="642"/>
      <c r="Z56" s="642"/>
      <c r="AA56" s="642"/>
      <c r="AB56" s="642"/>
      <c r="AC56" s="642"/>
      <c r="AD56" s="642"/>
      <c r="AE56" s="642"/>
      <c r="AF56" s="636"/>
      <c r="AG56" s="643"/>
      <c r="AH56" s="643"/>
      <c r="AI56" s="644"/>
      <c r="AJ56" s="644"/>
      <c r="AK56" s="639"/>
      <c r="AL56" s="88" t="str">
        <f>IF(AND(ISTEXT($E56),ISTEXT($B56)),"산출기준 &gt;&gt;  "&amp;_xlfn.XLOOKUP($E56,산출기준!$D:$D,산출기준!$E:$E,"매칭실패"),"")</f>
        <v/>
      </c>
    </row>
    <row r="57" spans="1:38" ht="34.9" customHeight="1">
      <c r="B57" s="808" t="str" cm="1">
        <f t="array" aca="1" ref="B57" ca="1">_xlfn.IFNA(INDIRECT("Family_표준_구성도!B"&amp;MATCH(F57,INDIRECT("Family_표준_구성도!"&amp;"C:C"),0)),"")</f>
        <v>1.1.1.4.2</v>
      </c>
      <c r="C57" s="668" t="s">
        <v>2016</v>
      </c>
      <c r="D57" s="809"/>
      <c r="E57" s="668" t="s">
        <v>1697</v>
      </c>
      <c r="F57" s="906" t="s">
        <v>359</v>
      </c>
      <c r="G57" s="811"/>
      <c r="H57" s="812"/>
      <c r="I57" s="674"/>
      <c r="J57" s="674"/>
      <c r="K57" s="674"/>
      <c r="L57" s="674"/>
      <c r="M57" s="674"/>
      <c r="N57" s="675"/>
      <c r="O57" s="676"/>
      <c r="P57" s="677"/>
      <c r="Q57" s="677"/>
      <c r="R57" s="677"/>
      <c r="S57" s="677"/>
      <c r="T57" s="677"/>
      <c r="U57" s="677"/>
      <c r="V57" s="678"/>
      <c r="W57" s="679"/>
      <c r="X57" s="679"/>
      <c r="Y57" s="679"/>
      <c r="Z57" s="679"/>
      <c r="AA57" s="679"/>
      <c r="AB57" s="679"/>
      <c r="AC57" s="679"/>
      <c r="AD57" s="679"/>
      <c r="AE57" s="679"/>
      <c r="AF57" s="902" t="s">
        <v>2697</v>
      </c>
      <c r="AG57" s="682"/>
      <c r="AH57" s="682"/>
      <c r="AI57" s="682"/>
      <c r="AJ57" s="682"/>
      <c r="AK57" s="903"/>
      <c r="AL57" s="88" t="str">
        <f ca="1">IF(AND(ISTEXT($E57),ISTEXT($B57)),"산출기준 &gt;&gt;  "&amp;_xlfn.XLOOKUP($E57,산출기준!$D:$D,산출기준!$E:$E,"매칭실패"),"")</f>
        <v>산출기준 &gt;&gt;  [ 플로어 일반 산출 ]</v>
      </c>
    </row>
    <row r="58" spans="1:38" ht="49.9" customHeight="1" outlineLevel="1">
      <c r="B58" s="758"/>
      <c r="C58" s="759"/>
      <c r="D58" s="759"/>
      <c r="E58" s="759"/>
      <c r="F58" s="815" t="s">
        <v>2671</v>
      </c>
      <c r="G58" s="759" t="str">
        <f t="shared" ref="G58:G62" si="14">IF(IF(N58=0,"",N58)&amp;" | "&amp;IF(O58=0,"",O58)&amp;" | "&amp;IF(Q58=0,"",Q58)&amp;" | "&amp;IF(R58=0,"",R58)=" |  |  | ","",IF(N58=0,"",N58)&amp;" | "&amp;IF(O58=0,"",O58)&amp;" | "&amp;IF(Q58=0,"",Q58)&amp;" | "&amp;IF(R58=0,"",R58))</f>
        <v xml:space="preserve">Structural Concrete |  | 25MPa ≤ F'c (Cylinder Strength) &lt; 30MPa | </v>
      </c>
      <c r="H58" s="816" t="s">
        <v>2672</v>
      </c>
      <c r="I58" s="765" t="str">
        <f t="shared" ref="I58:I62" si="15">LEFT(H58,14)</f>
        <v>A03AF032-00022</v>
      </c>
      <c r="J58" s="766"/>
      <c r="K58" s="766" t="str">
        <f>IFERROR(VLOOKUP($I58,'WM-AR'!$I$7:$AS$3267,34,FALSE),"")</f>
        <v>M3</v>
      </c>
      <c r="L58" s="766" t="str">
        <f>IFERROR(VLOOKUP($I58,'WM-AR'!$I$7:$AS$3267,4,FALSE),"")</f>
        <v>Concrete Work</v>
      </c>
      <c r="M58" s="766" t="str">
        <f>IFERROR(VLOOKUP($I58,'WM-AR'!$I$7:$AS$3267,6,FALSE),"")</f>
        <v>Superstructure Work</v>
      </c>
      <c r="N58" s="766" t="str">
        <f>IFERROR(VLOOKUP($I58,'WM-AR'!$I$7:$AS$3267,8,FALSE),"")</f>
        <v>Structural Concrete</v>
      </c>
      <c r="O58" s="766">
        <f>IFERROR(VLOOKUP($I58,'WM-AR'!$I$7:$AS$3267,10,FALSE),"")</f>
        <v>0</v>
      </c>
      <c r="P58" s="766" t="str">
        <f>IFERROR(VLOOKUP($I58,'WM-AR'!$I$7:$AS$3267,12,FALSE),"")</f>
        <v>Cement Type-1</v>
      </c>
      <c r="Q58" s="766" t="str">
        <f>IFERROR(VLOOKUP($I58,'WM-AR'!$I$7:$AS$3267,14,FALSE),"")</f>
        <v>25MPa ≤ F'c (Cylinder Strength) &lt; 30MPa</v>
      </c>
      <c r="R58" s="766">
        <f>IFERROR(VLOOKUP($I58,'WM-AR'!$I$7:$AS$3267,16,FALSE),"")</f>
        <v>0</v>
      </c>
      <c r="S58" s="766">
        <f>IFERROR(VLOOKUP($I58,'WM-AR'!$I$7:$AS$3267,18,FALSE),"")</f>
        <v>0</v>
      </c>
      <c r="T58" s="766" t="str">
        <f>IFERROR(VLOOKUP($I58,'WM-AR'!$I$7:$AS$3267,20,FALSE),"")</f>
        <v/>
      </c>
      <c r="U58" s="766">
        <f>IFERROR(VLOOKUP($I58,'WM-AR'!$I$7:$AS$3267,22,FALSE),"")</f>
        <v>0</v>
      </c>
      <c r="V58" s="766" t="str">
        <f>IFERROR(VLOOKUP($I58,'WM-AR'!$I$7:$AS$3267,24,FALSE),"")</f>
        <v/>
      </c>
      <c r="W58" s="766">
        <f>IFERROR(VLOOKUP($I58,'WM-AR'!$I$7:$AS$3267,25,FALSE),"")</f>
        <v>0</v>
      </c>
      <c r="X58" s="766" t="str">
        <f>IFERROR(VLOOKUP($I58,'WM-AR'!$I$7:$AS$3267,26,FALSE),"")</f>
        <v/>
      </c>
      <c r="Y58" s="766">
        <f>IFERROR(VLOOKUP($I58,'WM-AR'!$I$7:$AS$3267,27,FALSE),"")</f>
        <v>0</v>
      </c>
      <c r="Z58" s="766">
        <f>IFERROR(VLOOKUP($I58,'WM-AR'!$I$7:$AS$3267,28,FALSE),"")</f>
        <v>0</v>
      </c>
      <c r="AA58" s="766">
        <f>IFERROR(VLOOKUP($I58,'WM-AR'!$I$7:$AS$3267,29,FALSE),"")</f>
        <v>0</v>
      </c>
      <c r="AB58" s="766">
        <f>IFERROR(VLOOKUP($I58,'WM-AR'!$I$7:$AS$3267,30,FALSE),"")</f>
        <v>0</v>
      </c>
      <c r="AC58" s="766">
        <f>IFERROR(VLOOKUP($I58,'WM-AR'!$I$7:$AS$3267,31,FALSE),"")</f>
        <v>0</v>
      </c>
      <c r="AD58" s="766">
        <f>IFERROR(VLOOKUP($I58,'WM-AR'!$I$7:$AS$3267,32,FALSE),"")</f>
        <v>0</v>
      </c>
      <c r="AE58" s="766" t="str">
        <f>IFERROR(VLOOKUP($I58,'WM-AR'!$I$7:$AS$3267,33,FALSE),"")</f>
        <v/>
      </c>
      <c r="AF58" s="817" t="s">
        <v>2673</v>
      </c>
      <c r="AG58" s="768" t="s">
        <v>1985</v>
      </c>
      <c r="AH58" s="768" t="s">
        <v>1985</v>
      </c>
      <c r="AI58" s="769"/>
      <c r="AJ58" s="769" t="str">
        <f t="shared" ref="AJ58:AJ65" si="16">K58</f>
        <v>M3</v>
      </c>
      <c r="AK58" s="905"/>
      <c r="AL58" s="88" t="str">
        <f>IF(AND(ISTEXT($E58),ISTEXT($B58)),"산출기준 &gt;&gt;  "&amp;_xlfn.XLOOKUP($E58,산출기준!$D:$D,산출기준!$E:$E,"매칭실패"),"")</f>
        <v/>
      </c>
    </row>
    <row r="59" spans="1:38" ht="49.9" customHeight="1" outlineLevel="1">
      <c r="B59" s="772"/>
      <c r="C59" s="773"/>
      <c r="D59" s="773"/>
      <c r="E59" s="773"/>
      <c r="F59" s="818" t="s">
        <v>2674</v>
      </c>
      <c r="G59" s="759" t="str">
        <f t="shared" si="14"/>
        <v xml:space="preserve">Rebar Work | Deformed Bar (Non-Coat.) | 300MPa&lt;Fy≤400MPa | </v>
      </c>
      <c r="H59" s="816" t="s">
        <v>2675</v>
      </c>
      <c r="I59" s="765" t="str">
        <f t="shared" si="15"/>
        <v>A03AF037-00003</v>
      </c>
      <c r="J59" s="766"/>
      <c r="K59" s="766" t="str">
        <f>IFERROR(VLOOKUP($I59,'WM-AR'!$I$7:$AS$3267,34,FALSE),"")</f>
        <v>TON</v>
      </c>
      <c r="L59" s="766" t="str">
        <f>IFERROR(VLOOKUP($I59,'WM-AR'!$I$7:$AS$3267,4,FALSE),"")</f>
        <v>Concrete Work</v>
      </c>
      <c r="M59" s="766" t="str">
        <f>IFERROR(VLOOKUP($I59,'WM-AR'!$I$7:$AS$3267,6,FALSE),"")</f>
        <v>Superstructure Work</v>
      </c>
      <c r="N59" s="766" t="str">
        <f>IFERROR(VLOOKUP($I59,'WM-AR'!$I$7:$AS$3267,8,FALSE),"")</f>
        <v>Rebar Work</v>
      </c>
      <c r="O59" s="766" t="str">
        <f>IFERROR(VLOOKUP($I59,'WM-AR'!$I$7:$AS$3267,10,FALSE),"")</f>
        <v>Deformed Bar (Non-Coat.)</v>
      </c>
      <c r="P59" s="766">
        <f>IFERROR(VLOOKUP($I59,'WM-AR'!$I$7:$AS$3267,12,FALSE),"")</f>
        <v>0</v>
      </c>
      <c r="Q59" s="766" t="str">
        <f>IFERROR(VLOOKUP($I59,'WM-AR'!$I$7:$AS$3267,14,FALSE),"")</f>
        <v>300MPa&lt;Fy≤400MPa</v>
      </c>
      <c r="R59" s="766">
        <f>IFERROR(VLOOKUP($I59,'WM-AR'!$I$7:$AS$3267,16,FALSE),"")</f>
        <v>0</v>
      </c>
      <c r="S59" s="766">
        <f>IFERROR(VLOOKUP($I59,'WM-AR'!$I$7:$AS$3267,18,FALSE),"")</f>
        <v>0</v>
      </c>
      <c r="T59" s="766" t="str">
        <f>IFERROR(VLOOKUP($I59,'WM-AR'!$I$7:$AS$3267,20,FALSE),"")</f>
        <v/>
      </c>
      <c r="U59" s="766">
        <f>IFERROR(VLOOKUP($I59,'WM-AR'!$I$7:$AS$3267,22,FALSE),"")</f>
        <v>0</v>
      </c>
      <c r="V59" s="766" t="str">
        <f>IFERROR(VLOOKUP($I59,'WM-AR'!$I$7:$AS$3267,24,FALSE),"")</f>
        <v/>
      </c>
      <c r="W59" s="766">
        <f>IFERROR(VLOOKUP($I59,'WM-AR'!$I$7:$AS$3267,25,FALSE),"")</f>
        <v>0</v>
      </c>
      <c r="X59" s="766" t="str">
        <f>IFERROR(VLOOKUP($I59,'WM-AR'!$I$7:$AS$3267,26,FALSE),"")</f>
        <v/>
      </c>
      <c r="Y59" s="766">
        <f>IFERROR(VLOOKUP($I59,'WM-AR'!$I$7:$AS$3267,27,FALSE),"")</f>
        <v>0</v>
      </c>
      <c r="Z59" s="766">
        <f>IFERROR(VLOOKUP($I59,'WM-AR'!$I$7:$AS$3267,28,FALSE),"")</f>
        <v>0</v>
      </c>
      <c r="AA59" s="766">
        <f>IFERROR(VLOOKUP($I59,'WM-AR'!$I$7:$AS$3267,29,FALSE),"")</f>
        <v>0</v>
      </c>
      <c r="AB59" s="766">
        <f>IFERROR(VLOOKUP($I59,'WM-AR'!$I$7:$AS$3267,30,FALSE),"")</f>
        <v>0</v>
      </c>
      <c r="AC59" s="766">
        <f>IFERROR(VLOOKUP($I59,'WM-AR'!$I$7:$AS$3267,31,FALSE),"")</f>
        <v>0</v>
      </c>
      <c r="AD59" s="766">
        <f>IFERROR(VLOOKUP($I59,'WM-AR'!$I$7:$AS$3267,32,FALSE),"")</f>
        <v>0</v>
      </c>
      <c r="AE59" s="766" t="str">
        <f>IFERROR(VLOOKUP($I59,'WM-AR'!$I$7:$AS$3267,33,FALSE),"")</f>
        <v/>
      </c>
      <c r="AF59" s="817" t="s">
        <v>2676</v>
      </c>
      <c r="AG59" s="768" t="s">
        <v>2677</v>
      </c>
      <c r="AH59" s="768" t="s">
        <v>2677</v>
      </c>
      <c r="AI59" s="769"/>
      <c r="AJ59" s="769" t="str">
        <f t="shared" si="16"/>
        <v>TON</v>
      </c>
      <c r="AK59" s="816" t="s">
        <v>2678</v>
      </c>
      <c r="AL59" s="88" t="str">
        <f>IF(AND(ISTEXT($E59),ISTEXT($B59)),"산출기준 &gt;&gt;  "&amp;_xlfn.XLOOKUP($E59,산출기준!$D:$D,산출기준!$E:$E,"매칭실패"),"")</f>
        <v/>
      </c>
    </row>
    <row r="60" spans="1:38" ht="49.9" customHeight="1" outlineLevel="1">
      <c r="B60" s="772"/>
      <c r="C60" s="773"/>
      <c r="D60" s="773"/>
      <c r="E60" s="773"/>
      <c r="F60" s="818" t="s">
        <v>2698</v>
      </c>
      <c r="G60" s="759" t="str">
        <f t="shared" si="14"/>
        <v xml:space="preserve">Galvanized Steel Deck Plate |  |  | </v>
      </c>
      <c r="H60" s="816" t="s">
        <v>2699</v>
      </c>
      <c r="I60" s="765" t="str">
        <f t="shared" si="15"/>
        <v>S02AA024-00001</v>
      </c>
      <c r="J60" s="766"/>
      <c r="K60" s="766" t="str">
        <f>IFERROR(VLOOKUP($I60,'WM-AR'!$I$7:$AS$3267,34,FALSE),"")</f>
        <v>M2</v>
      </c>
      <c r="L60" s="766" t="str">
        <f>IFERROR(VLOOKUP($I60,'WM-AR'!$I$7:$AS$3267,4,FALSE),"")</f>
        <v>Miscellaneous Steel Fabrication Work</v>
      </c>
      <c r="M60" s="766" t="str">
        <f>IFERROR(VLOOKUP($I60,'WM-AR'!$I$7:$AS$3267,6,FALSE),"")</f>
        <v>Shelter/Building</v>
      </c>
      <c r="N60" s="766" t="str">
        <f>IFERROR(VLOOKUP($I60,'WM-AR'!$I$7:$AS$3267,8,FALSE),"")</f>
        <v>Galvanized Steel Deck Plate</v>
      </c>
      <c r="O60" s="766">
        <f>IFERROR(VLOOKUP($I60,'WM-AR'!$I$7:$AS$3267,10,FALSE),"")</f>
        <v>0</v>
      </c>
      <c r="P60" s="766">
        <f>IFERROR(VLOOKUP($I60,'WM-AR'!$I$7:$AS$3267,12,FALSE),"")</f>
        <v>0</v>
      </c>
      <c r="Q60" s="766" t="str">
        <f>IFERROR(VLOOKUP($I60,'WM-AR'!$I$7:$AS$3267,14,FALSE),"")</f>
        <v/>
      </c>
      <c r="R60" s="766" t="str">
        <f>IFERROR(VLOOKUP($I60,'WM-AR'!$I$7:$AS$3267,16,FALSE),"")</f>
        <v/>
      </c>
      <c r="S60" s="766" t="str">
        <f>IFERROR(VLOOKUP($I60,'WM-AR'!$I$7:$AS$3267,18,FALSE),"")</f>
        <v/>
      </c>
      <c r="T60" s="766" t="str">
        <f>IFERROR(VLOOKUP($I60,'WM-AR'!$I$7:$AS$3267,20,FALSE),"")</f>
        <v/>
      </c>
      <c r="U60" s="766" t="str">
        <f>IFERROR(VLOOKUP($I60,'WM-AR'!$I$7:$AS$3267,22,FALSE),"")</f>
        <v/>
      </c>
      <c r="V60" s="766" t="str">
        <f>IFERROR(VLOOKUP($I60,'WM-AR'!$I$7:$AS$3267,24,FALSE),"")</f>
        <v/>
      </c>
      <c r="W60" s="766">
        <f>IFERROR(VLOOKUP($I60,'WM-AR'!$I$7:$AS$3267,25,FALSE),"")</f>
        <v>0</v>
      </c>
      <c r="X60" s="766">
        <f>IFERROR(VLOOKUP($I60,'WM-AR'!$I$7:$AS$3267,26,FALSE),"")</f>
        <v>0</v>
      </c>
      <c r="Y60" s="766">
        <f>IFERROR(VLOOKUP($I60,'WM-AR'!$I$7:$AS$3267,27,FALSE),"")</f>
        <v>0</v>
      </c>
      <c r="Z60" s="766">
        <f>IFERROR(VLOOKUP($I60,'WM-AR'!$I$7:$AS$3267,28,FALSE),"")</f>
        <v>0</v>
      </c>
      <c r="AA60" s="766">
        <f>IFERROR(VLOOKUP($I60,'WM-AR'!$I$7:$AS$3267,29,FALSE),"")</f>
        <v>0</v>
      </c>
      <c r="AB60" s="766">
        <f>IFERROR(VLOOKUP($I60,'WM-AR'!$I$7:$AS$3267,30,FALSE),"")</f>
        <v>0</v>
      </c>
      <c r="AC60" s="766" t="str">
        <f>IFERROR(VLOOKUP($I60,'WM-AR'!$I$7:$AS$3267,31,FALSE),"")</f>
        <v>THK=(  )mm</v>
      </c>
      <c r="AD60" s="766">
        <f>IFERROR(VLOOKUP($I60,'WM-AR'!$I$7:$AS$3267,32,FALSE),"")</f>
        <v>0</v>
      </c>
      <c r="AE60" s="766">
        <f>IFERROR(VLOOKUP($I60,'WM-AR'!$I$7:$AS$3267,33,FALSE),"")</f>
        <v>0</v>
      </c>
      <c r="AF60" s="817" t="s">
        <v>2700</v>
      </c>
      <c r="AG60" s="768" t="s">
        <v>1815</v>
      </c>
      <c r="AH60" s="768" t="s">
        <v>1815</v>
      </c>
      <c r="AI60" s="769"/>
      <c r="AJ60" s="769" t="str">
        <f t="shared" si="16"/>
        <v>M2</v>
      </c>
      <c r="AK60" s="905"/>
      <c r="AL60" s="88" t="str">
        <f>IF(AND(ISTEXT($E60),ISTEXT($B60)),"산출기준 &gt;&gt;  "&amp;_xlfn.XLOOKUP($E60,산출기준!$D:$D,산출기준!$E:$E,"매칭실패"),"")</f>
        <v/>
      </c>
    </row>
    <row r="61" spans="1:38" ht="49.9" customHeight="1" outlineLevel="1">
      <c r="B61" s="772"/>
      <c r="C61" s="773"/>
      <c r="D61" s="773"/>
      <c r="E61" s="773"/>
      <c r="F61" s="818" t="s">
        <v>2701</v>
      </c>
      <c r="G61" s="759" t="str">
        <f t="shared" si="14"/>
        <v xml:space="preserve">Galvanized Steel Deck Plate |  |  | </v>
      </c>
      <c r="H61" s="816" t="s">
        <v>2702</v>
      </c>
      <c r="I61" s="765" t="str">
        <f t="shared" si="15"/>
        <v>S04AA024-00001</v>
      </c>
      <c r="J61" s="766"/>
      <c r="K61" s="766" t="str">
        <f>IFERROR(VLOOKUP($I61,'WM-AR'!$I$7:$AS$3267,34,FALSE),"")</f>
        <v>M2</v>
      </c>
      <c r="L61" s="766" t="str">
        <f>IFERROR(VLOOKUP($I61,'WM-AR'!$I$7:$AS$3267,4,FALSE),"")</f>
        <v>Miscellaneous Steel Erection Work</v>
      </c>
      <c r="M61" s="766" t="str">
        <f>IFERROR(VLOOKUP($I61,'WM-AR'!$I$7:$AS$3267,6,FALSE),"")</f>
        <v>Shelter/Building</v>
      </c>
      <c r="N61" s="766" t="str">
        <f>IFERROR(VLOOKUP($I61,'WM-AR'!$I$7:$AS$3267,8,FALSE),"")</f>
        <v>Galvanized Steel Deck Plate</v>
      </c>
      <c r="O61" s="766">
        <f>IFERROR(VLOOKUP($I61,'WM-AR'!$I$7:$AS$3267,10,FALSE),"")</f>
        <v>0</v>
      </c>
      <c r="P61" s="766">
        <f>IFERROR(VLOOKUP($I61,'WM-AR'!$I$7:$AS$3267,12,FALSE),"")</f>
        <v>0</v>
      </c>
      <c r="Q61" s="766" t="str">
        <f>IFERROR(VLOOKUP($I61,'WM-AR'!$I$7:$AS$3267,14,FALSE),"")</f>
        <v/>
      </c>
      <c r="R61" s="766" t="str">
        <f>IFERROR(VLOOKUP($I61,'WM-AR'!$I$7:$AS$3267,16,FALSE),"")</f>
        <v/>
      </c>
      <c r="S61" s="766" t="str">
        <f>IFERROR(VLOOKUP($I61,'WM-AR'!$I$7:$AS$3267,18,FALSE),"")</f>
        <v/>
      </c>
      <c r="T61" s="766" t="str">
        <f>IFERROR(VLOOKUP($I61,'WM-AR'!$I$7:$AS$3267,20,FALSE),"")</f>
        <v/>
      </c>
      <c r="U61" s="766" t="str">
        <f>IFERROR(VLOOKUP($I61,'WM-AR'!$I$7:$AS$3267,22,FALSE),"")</f>
        <v/>
      </c>
      <c r="V61" s="766" t="str">
        <f>IFERROR(VLOOKUP($I61,'WM-AR'!$I$7:$AS$3267,24,FALSE),"")</f>
        <v/>
      </c>
      <c r="W61" s="766">
        <f>IFERROR(VLOOKUP($I61,'WM-AR'!$I$7:$AS$3267,25,FALSE),"")</f>
        <v>0</v>
      </c>
      <c r="X61" s="766">
        <f>IFERROR(VLOOKUP($I61,'WM-AR'!$I$7:$AS$3267,26,FALSE),"")</f>
        <v>0</v>
      </c>
      <c r="Y61" s="766">
        <f>IFERROR(VLOOKUP($I61,'WM-AR'!$I$7:$AS$3267,27,FALSE),"")</f>
        <v>0</v>
      </c>
      <c r="Z61" s="766">
        <f>IFERROR(VLOOKUP($I61,'WM-AR'!$I$7:$AS$3267,28,FALSE),"")</f>
        <v>0</v>
      </c>
      <c r="AA61" s="766">
        <f>IFERROR(VLOOKUP($I61,'WM-AR'!$I$7:$AS$3267,29,FALSE),"")</f>
        <v>0</v>
      </c>
      <c r="AB61" s="766">
        <f>IFERROR(VLOOKUP($I61,'WM-AR'!$I$7:$AS$3267,30,FALSE),"")</f>
        <v>0</v>
      </c>
      <c r="AC61" s="766" t="str">
        <f>IFERROR(VLOOKUP($I61,'WM-AR'!$I$7:$AS$3267,31,FALSE),"")</f>
        <v>THK=(  )mm</v>
      </c>
      <c r="AD61" s="766">
        <f>IFERROR(VLOOKUP($I61,'WM-AR'!$I$7:$AS$3267,32,FALSE),"")</f>
        <v>0</v>
      </c>
      <c r="AE61" s="766">
        <f>IFERROR(VLOOKUP($I61,'WM-AR'!$I$7:$AS$3267,33,FALSE),"")</f>
        <v>0</v>
      </c>
      <c r="AF61" s="817" t="s">
        <v>2700</v>
      </c>
      <c r="AG61" s="768" t="s">
        <v>1815</v>
      </c>
      <c r="AH61" s="768" t="s">
        <v>1815</v>
      </c>
      <c r="AI61" s="769"/>
      <c r="AJ61" s="769" t="str">
        <f t="shared" si="16"/>
        <v>M2</v>
      </c>
      <c r="AK61" s="905"/>
      <c r="AL61" s="88" t="str">
        <f>IF(AND(ISTEXT($E61),ISTEXT($B61)),"산출기준 &gt;&gt;  "&amp;_xlfn.XLOOKUP($E61,산출기준!$D:$D,산출기준!$E:$E,"매칭실패"),"")</f>
        <v/>
      </c>
    </row>
    <row r="62" spans="1:38" ht="49.9" customHeight="1" outlineLevel="1">
      <c r="B62" s="772"/>
      <c r="C62" s="773"/>
      <c r="D62" s="773"/>
      <c r="E62" s="773"/>
      <c r="F62" s="818" t="s">
        <v>2703</v>
      </c>
      <c r="G62" s="759" t="str">
        <f t="shared" si="14"/>
        <v xml:space="preserve">Steel Trowel Finish |  |  | </v>
      </c>
      <c r="H62" s="816" t="s">
        <v>2598</v>
      </c>
      <c r="I62" s="765" t="str">
        <f t="shared" si="15"/>
        <v>A04AS173-00001</v>
      </c>
      <c r="J62" s="766"/>
      <c r="K62" s="766" t="str">
        <f>IFERROR(VLOOKUP($I62,'WM-AR'!$I$7:$AS$3267,34,FALSE),"")</f>
        <v>M2</v>
      </c>
      <c r="L62" s="766" t="str">
        <f>IFERROR(VLOOKUP($I62,'WM-AR'!$I$7:$AS$3267,4,FALSE),"")</f>
        <v>Finishing Work</v>
      </c>
      <c r="M62" s="766" t="str">
        <f>IFERROR(VLOOKUP($I62,'WM-AR'!$I$7:$AS$3267,6,FALSE),"")</f>
        <v>Exterior/Interior Finish Work</v>
      </c>
      <c r="N62" s="766" t="str">
        <f>IFERROR(VLOOKUP($I62,'WM-AR'!$I$7:$AS$3267,8,FALSE),"")</f>
        <v>Steel Trowel Finish</v>
      </c>
      <c r="O62" s="766">
        <f>IFERROR(VLOOKUP($I62,'WM-AR'!$I$7:$AS$3267,10,FALSE),"")</f>
        <v>0</v>
      </c>
      <c r="P62" s="766">
        <f>IFERROR(VLOOKUP($I62,'WM-AR'!$I$7:$AS$3267,12,FALSE),"")</f>
        <v>0</v>
      </c>
      <c r="Q62" s="766">
        <f>IFERROR(VLOOKUP($I62,'WM-AR'!$I$7:$AS$3267,14,FALSE),"")</f>
        <v>0</v>
      </c>
      <c r="R62" s="766">
        <f>IFERROR(VLOOKUP($I62,'WM-AR'!$I$7:$AS$3267,16,FALSE),"")</f>
        <v>0</v>
      </c>
      <c r="S62" s="766">
        <f>IFERROR(VLOOKUP($I62,'WM-AR'!$I$7:$AS$3267,18,FALSE),"")</f>
        <v>0</v>
      </c>
      <c r="T62" s="766" t="str">
        <f>IFERROR(VLOOKUP($I62,'WM-AR'!$I$7:$AS$3267,20,FALSE),"")</f>
        <v/>
      </c>
      <c r="U62" s="766">
        <f>IFERROR(VLOOKUP($I62,'WM-AR'!$I$7:$AS$3267,22,FALSE),"")</f>
        <v>0</v>
      </c>
      <c r="V62" s="766" t="str">
        <f>IFERROR(VLOOKUP($I62,'WM-AR'!$I$7:$AS$3267,24,FALSE),"")</f>
        <v/>
      </c>
      <c r="W62" s="766">
        <f>IFERROR(VLOOKUP($I62,'WM-AR'!$I$7:$AS$3267,25,FALSE),"")</f>
        <v>0</v>
      </c>
      <c r="X62" s="766" t="str">
        <f>IFERROR(VLOOKUP($I62,'WM-AR'!$I$7:$AS$3267,26,FALSE),"")</f>
        <v/>
      </c>
      <c r="Y62" s="766">
        <f>IFERROR(VLOOKUP($I62,'WM-AR'!$I$7:$AS$3267,27,FALSE),"")</f>
        <v>0</v>
      </c>
      <c r="Z62" s="766">
        <f>IFERROR(VLOOKUP($I62,'WM-AR'!$I$7:$AS$3267,28,FALSE),"")</f>
        <v>0</v>
      </c>
      <c r="AA62" s="766">
        <f>IFERROR(VLOOKUP($I62,'WM-AR'!$I$7:$AS$3267,29,FALSE),"")</f>
        <v>0</v>
      </c>
      <c r="AB62" s="766">
        <f>IFERROR(VLOOKUP($I62,'WM-AR'!$I$7:$AS$3267,30,FALSE),"")</f>
        <v>0</v>
      </c>
      <c r="AC62" s="766">
        <f>IFERROR(VLOOKUP($I62,'WM-AR'!$I$7:$AS$3267,31,FALSE),"")</f>
        <v>0</v>
      </c>
      <c r="AD62" s="766">
        <f>IFERROR(VLOOKUP($I62,'WM-AR'!$I$7:$AS$3267,32,FALSE),"")</f>
        <v>0</v>
      </c>
      <c r="AE62" s="766" t="str">
        <f>IFERROR(VLOOKUP($I62,'WM-AR'!$I$7:$AS$3267,33,FALSE),"")</f>
        <v/>
      </c>
      <c r="AF62" s="817"/>
      <c r="AG62" s="768" t="s">
        <v>1815</v>
      </c>
      <c r="AH62" s="768" t="s">
        <v>1815</v>
      </c>
      <c r="AI62" s="769"/>
      <c r="AJ62" s="769" t="str">
        <f t="shared" si="16"/>
        <v>M2</v>
      </c>
      <c r="AK62" s="905"/>
      <c r="AL62" s="88" t="str">
        <f>IF(AND(ISTEXT($E62),ISTEXT($B62)),"산출기준 &gt;&gt;  "&amp;_xlfn.XLOOKUP($E62,산출기준!$D:$D,산출기준!$E:$E,"매칭실패"),"")</f>
        <v/>
      </c>
    </row>
    <row r="63" spans="1:38" s="600" customFormat="1">
      <c r="A63" s="873"/>
      <c r="B63" s="819"/>
      <c r="C63" s="820"/>
      <c r="D63" s="786"/>
      <c r="E63" s="821"/>
      <c r="F63" s="874"/>
      <c r="G63" s="907" t="s">
        <v>2114</v>
      </c>
      <c r="H63" s="824"/>
      <c r="I63" s="825" t="str">
        <f>LEFT(H63,14)</f>
        <v/>
      </c>
      <c r="J63" s="876"/>
      <c r="K63" s="877" t="str">
        <f>IFERROR(VLOOKUP($I63,'WM-AR'!$I$7:$AS$3267,34,FALSE),"")</f>
        <v/>
      </c>
      <c r="L63" s="878" t="str">
        <f>IFERROR(VLOOKUP($I63,'WM-AR'!$I$7:$AS$3267,4,FALSE),"")</f>
        <v/>
      </c>
      <c r="M63" s="878" t="str">
        <f>IFERROR(VLOOKUP($I63,'WM-AR'!$I$7:$AS$3267,6,FALSE),"")</f>
        <v/>
      </c>
      <c r="N63" s="878" t="str">
        <f>IFERROR(VLOOKUP($I63,'WM-AR'!$I$7:$AS$3267,8,FALSE),"")</f>
        <v/>
      </c>
      <c r="O63" s="686" t="str">
        <f>IFERROR(VLOOKUP($I63,'WM-AR'!$I$7:$AS$3267,10,FALSE),"")</f>
        <v/>
      </c>
      <c r="P63" s="879" t="str">
        <f>IFERROR(VLOOKUP($I63,'WM-AR'!$I$7:$AS$3267,12,FALSE),"")</f>
        <v/>
      </c>
      <c r="Q63" s="879" t="str">
        <f>IFERROR(VLOOKUP($I63,'WM-AR'!$I$7:$AS$3267,14,FALSE),"")</f>
        <v/>
      </c>
      <c r="R63" s="879" t="str">
        <f>IFERROR(VLOOKUP($I63,'WM-AR'!$I$7:$AS$3267,16,FALSE),"")</f>
        <v/>
      </c>
      <c r="S63" s="879" t="str">
        <f>IFERROR(VLOOKUP($I63,'WM-AR'!$I$7:$AS$3267,18,FALSE),"")</f>
        <v/>
      </c>
      <c r="T63" s="879" t="str">
        <f>IFERROR(VLOOKUP($I63,'WM-AR'!$I$7:$AS$3267,20,FALSE),"")</f>
        <v/>
      </c>
      <c r="U63" s="879" t="str">
        <f>IFERROR(VLOOKUP($I63,'WM-AR'!$I$7:$AS$3267,22,FALSE),"")</f>
        <v/>
      </c>
      <c r="V63" s="879" t="str">
        <f>IFERROR(VLOOKUP($I63,'WM-AR'!$I$7:$AS$3267,24,FALSE),"")</f>
        <v/>
      </c>
      <c r="W63" s="879" t="str">
        <f>IFERROR(VLOOKUP($I63,'WM-AR'!$I$7:$AS$3267,25,FALSE),"")</f>
        <v/>
      </c>
      <c r="X63" s="879" t="str">
        <f>IFERROR(VLOOKUP($I63,'WM-AR'!$I$7:$AS$3267,26,FALSE),"")</f>
        <v/>
      </c>
      <c r="Y63" s="879" t="str">
        <f>IFERROR(VLOOKUP($I63,'WM-AR'!$I$7:$AS$3267,27,FALSE),"")</f>
        <v/>
      </c>
      <c r="Z63" s="879" t="str">
        <f>IFERROR(VLOOKUP($I63,'WM-AR'!$I$7:$AS$3267,28,FALSE),"")</f>
        <v/>
      </c>
      <c r="AA63" s="879" t="str">
        <f>IFERROR(VLOOKUP($I63,'WM-AR'!$I$7:$AS$3267,29,FALSE),"")</f>
        <v/>
      </c>
      <c r="AB63" s="879" t="str">
        <f>IFERROR(VLOOKUP($I63,'WM-AR'!$I$7:$AS$3267,30,FALSE),"")</f>
        <v/>
      </c>
      <c r="AC63" s="879" t="str">
        <f>IFERROR(VLOOKUP($I63,'WM-AR'!$I$7:$AS$3267,31,FALSE),"")</f>
        <v/>
      </c>
      <c r="AD63" s="879" t="str">
        <f>IFERROR(VLOOKUP($I63,'WM-AR'!$I$7:$AS$3267,32,FALSE),"")</f>
        <v/>
      </c>
      <c r="AE63" s="879" t="str">
        <f>IFERROR(VLOOKUP($I63,'WM-AR'!$I$7:$AS$3267,33,FALSE),"")</f>
        <v/>
      </c>
      <c r="AF63" s="701"/>
      <c r="AG63" s="834"/>
      <c r="AH63" s="834"/>
      <c r="AI63" s="836"/>
      <c r="AJ63" s="836" t="str">
        <f t="shared" si="16"/>
        <v/>
      </c>
      <c r="AK63" s="837"/>
      <c r="AL63" s="880" t="str">
        <f>IF(AND(ISTEXT($E63),ISTEXT($B63)),"산출기준 &gt;&gt;  "&amp;_xlfn.XLOOKUP($E63,산출기준!$D:$D,산출기준!$E:$E,"매칭실패"),"")</f>
        <v/>
      </c>
    </row>
    <row r="64" spans="1:38" s="600" customFormat="1">
      <c r="A64" s="873"/>
      <c r="B64" s="838"/>
      <c r="C64" s="839"/>
      <c r="D64" s="787"/>
      <c r="E64" s="840"/>
      <c r="F64" s="881"/>
      <c r="G64" s="882"/>
      <c r="H64" s="843"/>
      <c r="I64" s="844" t="str">
        <f>LEFT(H64,14)</f>
        <v/>
      </c>
      <c r="J64" s="883"/>
      <c r="K64" s="884" t="str">
        <f>IFERROR(VLOOKUP($I64,'WM-AR'!$I$7:$AS$3267,34,FALSE),"")</f>
        <v/>
      </c>
      <c r="L64" s="883" t="str">
        <f>IFERROR(VLOOKUP($I64,'WM-AR'!$I$7:$AS$3267,4,FALSE),"")</f>
        <v/>
      </c>
      <c r="M64" s="883" t="str">
        <f>IFERROR(VLOOKUP($I64,'WM-AR'!$I$7:$AS$3267,6,FALSE),"")</f>
        <v/>
      </c>
      <c r="N64" s="883" t="str">
        <f>IFERROR(VLOOKUP($I64,'WM-AR'!$I$7:$AS$3267,8,FALSE),"")</f>
        <v/>
      </c>
      <c r="O64" s="707" t="str">
        <f>IFERROR(VLOOKUP($I64,'WM-AR'!$I$7:$AS$3267,10,FALSE),"")</f>
        <v/>
      </c>
      <c r="P64" s="844" t="str">
        <f>IFERROR(VLOOKUP($I64,'WM-AR'!$I$7:$AS$3267,12,FALSE),"")</f>
        <v/>
      </c>
      <c r="Q64" s="844" t="str">
        <f>IFERROR(VLOOKUP($I64,'WM-AR'!$I$7:$AS$3267,14,FALSE),"")</f>
        <v/>
      </c>
      <c r="R64" s="844" t="str">
        <f>IFERROR(VLOOKUP($I64,'WM-AR'!$I$7:$AS$3267,16,FALSE),"")</f>
        <v/>
      </c>
      <c r="S64" s="844" t="str">
        <f>IFERROR(VLOOKUP($I64,'WM-AR'!$I$7:$AS$3267,18,FALSE),"")</f>
        <v/>
      </c>
      <c r="T64" s="844" t="str">
        <f>IFERROR(VLOOKUP($I64,'WM-AR'!$I$7:$AS$3267,20,FALSE),"")</f>
        <v/>
      </c>
      <c r="U64" s="844" t="str">
        <f>IFERROR(VLOOKUP($I64,'WM-AR'!$I$7:$AS$3267,22,FALSE),"")</f>
        <v/>
      </c>
      <c r="V64" s="844" t="str">
        <f>IFERROR(VLOOKUP($I64,'WM-AR'!$I$7:$AS$3267,24,FALSE),"")</f>
        <v/>
      </c>
      <c r="W64" s="844" t="str">
        <f>IFERROR(VLOOKUP($I64,'WM-AR'!$I$7:$AS$3267,25,FALSE),"")</f>
        <v/>
      </c>
      <c r="X64" s="844" t="str">
        <f>IFERROR(VLOOKUP($I64,'WM-AR'!$I$7:$AS$3267,26,FALSE),"")</f>
        <v/>
      </c>
      <c r="Y64" s="844" t="str">
        <f>IFERROR(VLOOKUP($I64,'WM-AR'!$I$7:$AS$3267,27,FALSE),"")</f>
        <v/>
      </c>
      <c r="Z64" s="844" t="str">
        <f>IFERROR(VLOOKUP($I64,'WM-AR'!$I$7:$AS$3267,28,FALSE),"")</f>
        <v/>
      </c>
      <c r="AA64" s="844" t="str">
        <f>IFERROR(VLOOKUP($I64,'WM-AR'!$I$7:$AS$3267,29,FALSE),"")</f>
        <v/>
      </c>
      <c r="AB64" s="844" t="str">
        <f>IFERROR(VLOOKUP($I64,'WM-AR'!$I$7:$AS$3267,30,FALSE),"")</f>
        <v/>
      </c>
      <c r="AC64" s="844" t="str">
        <f>IFERROR(VLOOKUP($I64,'WM-AR'!$I$7:$AS$3267,31,FALSE),"")</f>
        <v/>
      </c>
      <c r="AD64" s="844" t="str">
        <f>IFERROR(VLOOKUP($I64,'WM-AR'!$I$7:$AS$3267,32,FALSE),"")</f>
        <v/>
      </c>
      <c r="AE64" s="844" t="str">
        <f>IFERROR(VLOOKUP($I64,'WM-AR'!$I$7:$AS$3267,33,FALSE),"")</f>
        <v/>
      </c>
      <c r="AF64" s="720"/>
      <c r="AG64" s="852"/>
      <c r="AH64" s="852"/>
      <c r="AI64" s="854"/>
      <c r="AJ64" s="854" t="str">
        <f t="shared" si="16"/>
        <v/>
      </c>
      <c r="AK64" s="855"/>
      <c r="AL64" s="880" t="str">
        <f>IF(AND(ISTEXT($E64),ISTEXT($B64)),"산출기준 &gt;&gt;  "&amp;_xlfn.XLOOKUP($E64,산출기준!$D:$D,산출기준!$E:$E,"매칭실패"),"")</f>
        <v/>
      </c>
    </row>
    <row r="65" spans="1:38" s="600" customFormat="1">
      <c r="A65" s="873"/>
      <c r="B65" s="856"/>
      <c r="C65" s="857"/>
      <c r="D65" s="726"/>
      <c r="E65" s="858"/>
      <c r="F65" s="885"/>
      <c r="G65" s="886"/>
      <c r="H65" s="861"/>
      <c r="I65" s="862" t="str">
        <f>LEFT(H65,14)</f>
        <v/>
      </c>
      <c r="J65" s="887"/>
      <c r="K65" s="888" t="str">
        <f>IFERROR(VLOOKUP($I65,'WM-AR'!$I$7:$AS$3267,34,FALSE),"")</f>
        <v/>
      </c>
      <c r="L65" s="887" t="str">
        <f>IFERROR(VLOOKUP($I65,'WM-AR'!$I$7:$AS$3267,4,FALSE),"")</f>
        <v/>
      </c>
      <c r="M65" s="887" t="str">
        <f>IFERROR(VLOOKUP($I65,'WM-AR'!$I$7:$AS$3267,6,FALSE),"")</f>
        <v/>
      </c>
      <c r="N65" s="887" t="str">
        <f>IFERROR(VLOOKUP($I65,'WM-AR'!$I$7:$AS$3267,8,FALSE),"")</f>
        <v/>
      </c>
      <c r="O65" s="889" t="str">
        <f>IFERROR(VLOOKUP($I65,'WM-AR'!$I$7:$AS$3267,10,FALSE),"")</f>
        <v/>
      </c>
      <c r="P65" s="862" t="str">
        <f>IFERROR(VLOOKUP($I65,'WM-AR'!$I$7:$AS$3267,12,FALSE),"")</f>
        <v/>
      </c>
      <c r="Q65" s="862" t="str">
        <f>IFERROR(VLOOKUP($I65,'WM-AR'!$I$7:$AS$3267,14,FALSE),"")</f>
        <v/>
      </c>
      <c r="R65" s="862" t="str">
        <f>IFERROR(VLOOKUP($I65,'WM-AR'!$I$7:$AS$3267,16,FALSE),"")</f>
        <v/>
      </c>
      <c r="S65" s="862" t="str">
        <f>IFERROR(VLOOKUP($I65,'WM-AR'!$I$7:$AS$3267,18,FALSE),"")</f>
        <v/>
      </c>
      <c r="T65" s="862" t="str">
        <f>IFERROR(VLOOKUP($I65,'WM-AR'!$I$7:$AS$3267,20,FALSE),"")</f>
        <v/>
      </c>
      <c r="U65" s="862" t="str">
        <f>IFERROR(VLOOKUP($I65,'WM-AR'!$I$7:$AS$3267,22,FALSE),"")</f>
        <v/>
      </c>
      <c r="V65" s="862" t="str">
        <f>IFERROR(VLOOKUP($I65,'WM-AR'!$I$7:$AS$3267,24,FALSE),"")</f>
        <v/>
      </c>
      <c r="W65" s="862" t="str">
        <f>IFERROR(VLOOKUP($I65,'WM-AR'!$I$7:$AS$3267,25,FALSE),"")</f>
        <v/>
      </c>
      <c r="X65" s="862" t="str">
        <f>IFERROR(VLOOKUP($I65,'WM-AR'!$I$7:$AS$3267,26,FALSE),"")</f>
        <v/>
      </c>
      <c r="Y65" s="862" t="str">
        <f>IFERROR(VLOOKUP($I65,'WM-AR'!$I$7:$AS$3267,27,FALSE),"")</f>
        <v/>
      </c>
      <c r="Z65" s="862" t="str">
        <f>IFERROR(VLOOKUP($I65,'WM-AR'!$I$7:$AS$3267,28,FALSE),"")</f>
        <v/>
      </c>
      <c r="AA65" s="862" t="str">
        <f>IFERROR(VLOOKUP($I65,'WM-AR'!$I$7:$AS$3267,29,FALSE),"")</f>
        <v/>
      </c>
      <c r="AB65" s="862" t="str">
        <f>IFERROR(VLOOKUP($I65,'WM-AR'!$I$7:$AS$3267,30,FALSE),"")</f>
        <v/>
      </c>
      <c r="AC65" s="862" t="str">
        <f>IFERROR(VLOOKUP($I65,'WM-AR'!$I$7:$AS$3267,31,FALSE),"")</f>
        <v/>
      </c>
      <c r="AD65" s="862" t="str">
        <f>IFERROR(VLOOKUP($I65,'WM-AR'!$I$7:$AS$3267,32,FALSE),"")</f>
        <v/>
      </c>
      <c r="AE65" s="862" t="str">
        <f>IFERROR(VLOOKUP($I65,'WM-AR'!$I$7:$AS$3267,33,FALSE),"")</f>
        <v/>
      </c>
      <c r="AF65" s="740"/>
      <c r="AG65" s="870"/>
      <c r="AH65" s="870"/>
      <c r="AI65" s="871"/>
      <c r="AJ65" s="871" t="str">
        <f t="shared" si="16"/>
        <v/>
      </c>
      <c r="AK65" s="872"/>
      <c r="AL65" s="880" t="str">
        <f>IF(AND(ISTEXT($E65),ISTEXT($B65)),"산출기준 &gt;&gt;  "&amp;_xlfn.XLOOKUP($E65,산출기준!$D:$D,산출기준!$E:$E,"매칭실패"),"")</f>
        <v/>
      </c>
    </row>
    <row r="66" spans="1:38" ht="19.899999999999999" customHeight="1">
      <c r="B66" s="635"/>
      <c r="C66" s="636"/>
      <c r="D66" s="636"/>
      <c r="E66" s="636"/>
      <c r="F66" s="638"/>
      <c r="G66" s="639"/>
      <c r="H66" s="639"/>
      <c r="I66" s="641"/>
      <c r="J66" s="642"/>
      <c r="K66" s="642"/>
      <c r="L66" s="642"/>
      <c r="M66" s="642"/>
      <c r="N66" s="642"/>
      <c r="O66" s="642"/>
      <c r="P66" s="642"/>
      <c r="Q66" s="642"/>
      <c r="R66" s="642"/>
      <c r="S66" s="642"/>
      <c r="T66" s="642"/>
      <c r="U66" s="642"/>
      <c r="V66" s="642"/>
      <c r="W66" s="642"/>
      <c r="X66" s="642"/>
      <c r="Y66" s="642"/>
      <c r="Z66" s="642"/>
      <c r="AA66" s="642"/>
      <c r="AB66" s="642"/>
      <c r="AC66" s="642"/>
      <c r="AD66" s="642"/>
      <c r="AE66" s="642"/>
      <c r="AF66" s="636"/>
      <c r="AG66" s="643"/>
      <c r="AH66" s="643"/>
      <c r="AI66" s="644"/>
      <c r="AJ66" s="644"/>
      <c r="AK66" s="639"/>
      <c r="AL66" s="88" t="str">
        <f>IF(AND(ISTEXT($E66),ISTEXT($B66)),"산출기준 &gt;&gt;  "&amp;_xlfn.XLOOKUP($E66,산출기준!$D:$D,산출기준!$E:$E,"매칭실패"),"")</f>
        <v/>
      </c>
    </row>
    <row r="67" spans="1:38" ht="19.899999999999999" customHeight="1">
      <c r="B67" s="645"/>
      <c r="C67" s="646" t="s">
        <v>2694</v>
      </c>
      <c r="D67" s="648"/>
      <c r="E67" s="648"/>
      <c r="F67" s="807" t="s">
        <v>2704</v>
      </c>
      <c r="G67" s="645"/>
      <c r="H67" s="651"/>
      <c r="I67" s="652" t="str">
        <f t="shared" ref="I67:I73" si="17">LEFT(H67,14)</f>
        <v/>
      </c>
      <c r="J67" s="652"/>
      <c r="K67" s="653"/>
      <c r="L67" s="653"/>
      <c r="M67" s="653"/>
      <c r="N67" s="653"/>
      <c r="O67" s="653"/>
      <c r="P67" s="653"/>
      <c r="Q67" s="653"/>
      <c r="R67" s="653"/>
      <c r="S67" s="653"/>
      <c r="T67" s="653"/>
      <c r="U67" s="653"/>
      <c r="V67" s="653"/>
      <c r="W67" s="653"/>
      <c r="X67" s="653"/>
      <c r="Y67" s="653"/>
      <c r="Z67" s="653"/>
      <c r="AA67" s="653"/>
      <c r="AB67" s="653"/>
      <c r="AC67" s="653"/>
      <c r="AD67" s="653"/>
      <c r="AE67" s="653"/>
      <c r="AF67" s="656"/>
      <c r="AG67" s="656"/>
      <c r="AH67" s="656"/>
      <c r="AI67" s="656"/>
      <c r="AJ67" s="656"/>
      <c r="AK67" s="657"/>
      <c r="AL67" s="88" t="str">
        <f>IF(AND(ISTEXT($E67),ISTEXT($B67)),"산출기준 &gt;&gt;  "&amp;_xlfn.XLOOKUP($E67,산출기준!$D:$D,산출기준!$E:$E,"매칭실패"),"")</f>
        <v/>
      </c>
    </row>
    <row r="68" spans="1:38" ht="19.899999999999999" customHeight="1">
      <c r="B68" s="658"/>
      <c r="C68" s="659"/>
      <c r="D68" s="659"/>
      <c r="E68" s="659"/>
      <c r="F68" s="661"/>
      <c r="G68" s="897"/>
      <c r="H68" s="897"/>
      <c r="I68" s="652"/>
      <c r="J68" s="664"/>
      <c r="K68" s="664"/>
      <c r="L68" s="664"/>
      <c r="M68" s="664"/>
      <c r="N68" s="664"/>
      <c r="O68" s="664"/>
      <c r="P68" s="664"/>
      <c r="Q68" s="664"/>
      <c r="R68" s="664"/>
      <c r="S68" s="664"/>
      <c r="T68" s="664"/>
      <c r="U68" s="664"/>
      <c r="V68" s="664"/>
      <c r="W68" s="664"/>
      <c r="X68" s="664"/>
      <c r="Y68" s="664"/>
      <c r="Z68" s="664"/>
      <c r="AA68" s="664"/>
      <c r="AB68" s="664"/>
      <c r="AC68" s="664"/>
      <c r="AD68" s="664"/>
      <c r="AE68" s="664"/>
      <c r="AF68" s="659"/>
      <c r="AG68" s="665"/>
      <c r="AH68" s="665"/>
      <c r="AI68" s="666"/>
      <c r="AJ68" s="666"/>
      <c r="AK68" s="662"/>
      <c r="AL68" s="88" t="str">
        <f>IF(AND(ISTEXT($E68),ISTEXT($B68)),"산출기준 &gt;&gt;  "&amp;_xlfn.XLOOKUP($E68,산출기준!$D:$D,산출기준!$E:$E,"매칭실패"),"")</f>
        <v/>
      </c>
    </row>
    <row r="69" spans="1:38" ht="34.9" customHeight="1">
      <c r="B69" s="808" t="str" cm="1">
        <f t="array" aca="1" ref="B69" ca="1">_xlfn.IFNA(INDIRECT("Family_표준_구성도!B"&amp;MATCH(F69,INDIRECT("Family_표준_구성도!"&amp;"C:C"),0)),"")</f>
        <v>1.1.1.5.1</v>
      </c>
      <c r="C69" s="668" t="s">
        <v>2016</v>
      </c>
      <c r="D69" s="809"/>
      <c r="E69" s="668" t="s">
        <v>1697</v>
      </c>
      <c r="F69" s="906" t="s">
        <v>2705</v>
      </c>
      <c r="G69" s="811"/>
      <c r="H69" s="812"/>
      <c r="I69" s="674"/>
      <c r="J69" s="674"/>
      <c r="K69" s="674"/>
      <c r="L69" s="674"/>
      <c r="M69" s="674"/>
      <c r="N69" s="675"/>
      <c r="O69" s="676"/>
      <c r="P69" s="677"/>
      <c r="Q69" s="677"/>
      <c r="R69" s="677"/>
      <c r="S69" s="677"/>
      <c r="T69" s="677"/>
      <c r="U69" s="677"/>
      <c r="V69" s="678"/>
      <c r="W69" s="679"/>
      <c r="X69" s="679"/>
      <c r="Y69" s="679"/>
      <c r="Z69" s="679"/>
      <c r="AA69" s="679"/>
      <c r="AB69" s="679"/>
      <c r="AC69" s="679"/>
      <c r="AD69" s="679"/>
      <c r="AE69" s="679"/>
      <c r="AF69" s="902"/>
      <c r="AG69" s="682"/>
      <c r="AH69" s="682"/>
      <c r="AI69" s="682"/>
      <c r="AJ69" s="682"/>
      <c r="AK69" s="903"/>
      <c r="AL69" s="88" t="str">
        <f ca="1">IF(AND(ISTEXT($E69),ISTEXT($B69)),"산출기준 &gt;&gt;  "&amp;_xlfn.XLOOKUP($E69,산출기준!$D:$D,산출기준!$E:$E,"매칭실패"),"")</f>
        <v>산출기준 &gt;&gt;  [ 플로어 일반 산출 ]</v>
      </c>
    </row>
    <row r="70" spans="1:38" ht="49.9" customHeight="1" outlineLevel="1">
      <c r="B70" s="758"/>
      <c r="C70" s="759"/>
      <c r="D70" s="759"/>
      <c r="E70" s="759"/>
      <c r="F70" s="815" t="s">
        <v>2671</v>
      </c>
      <c r="G70" s="759" t="str">
        <f t="shared" ref="G70:G73" si="18">IF(IF(N70=0,"",N70)&amp;" | "&amp;IF(O70=0,"",O70)&amp;" | "&amp;IF(Q70=0,"",Q70)&amp;" | "&amp;IF(R70=0,"",R70)=" |  |  | ","",IF(N70=0,"",N70)&amp;" | "&amp;IF(O70=0,"",O70)&amp;" | "&amp;IF(Q70=0,"",Q70)&amp;" | "&amp;IF(R70=0,"",R70))</f>
        <v xml:space="preserve">Structural Concrete |  | 25MPa ≤ F'c (Cylinder Strength) &lt; 30MPa | </v>
      </c>
      <c r="H70" s="816" t="s">
        <v>2672</v>
      </c>
      <c r="I70" s="765" t="str">
        <f t="shared" ref="I70:I76" si="19">LEFT(H70,14)</f>
        <v>A03AF032-00022</v>
      </c>
      <c r="J70" s="766"/>
      <c r="K70" s="766" t="str">
        <f>IFERROR(VLOOKUP($I70,'WM-AR'!$I$7:$AS$3267,34,FALSE),"")</f>
        <v>M3</v>
      </c>
      <c r="L70" s="766" t="str">
        <f>IFERROR(VLOOKUP($I70,'WM-AR'!$I$7:$AS$3267,4,FALSE),"")</f>
        <v>Concrete Work</v>
      </c>
      <c r="M70" s="766" t="str">
        <f>IFERROR(VLOOKUP($I70,'WM-AR'!$I$7:$AS$3267,6,FALSE),"")</f>
        <v>Superstructure Work</v>
      </c>
      <c r="N70" s="766" t="str">
        <f>IFERROR(VLOOKUP($I70,'WM-AR'!$I$7:$AS$3267,8,FALSE),"")</f>
        <v>Structural Concrete</v>
      </c>
      <c r="O70" s="766">
        <f>IFERROR(VLOOKUP($I70,'WM-AR'!$I$7:$AS$3267,10,FALSE),"")</f>
        <v>0</v>
      </c>
      <c r="P70" s="766" t="str">
        <f>IFERROR(VLOOKUP($I70,'WM-AR'!$I$7:$AS$3267,12,FALSE),"")</f>
        <v>Cement Type-1</v>
      </c>
      <c r="Q70" s="766" t="str">
        <f>IFERROR(VLOOKUP($I70,'WM-AR'!$I$7:$AS$3267,14,FALSE),"")</f>
        <v>25MPa ≤ F'c (Cylinder Strength) &lt; 30MPa</v>
      </c>
      <c r="R70" s="766">
        <f>IFERROR(VLOOKUP($I70,'WM-AR'!$I$7:$AS$3267,16,FALSE),"")</f>
        <v>0</v>
      </c>
      <c r="S70" s="766">
        <f>IFERROR(VLOOKUP($I70,'WM-AR'!$I$7:$AS$3267,18,FALSE),"")</f>
        <v>0</v>
      </c>
      <c r="T70" s="766" t="str">
        <f>IFERROR(VLOOKUP($I70,'WM-AR'!$I$7:$AS$3267,20,FALSE),"")</f>
        <v/>
      </c>
      <c r="U70" s="766">
        <f>IFERROR(VLOOKUP($I70,'WM-AR'!$I$7:$AS$3267,22,FALSE),"")</f>
        <v>0</v>
      </c>
      <c r="V70" s="766" t="str">
        <f>IFERROR(VLOOKUP($I70,'WM-AR'!$I$7:$AS$3267,24,FALSE),"")</f>
        <v/>
      </c>
      <c r="W70" s="766">
        <f>IFERROR(VLOOKUP($I70,'WM-AR'!$I$7:$AS$3267,25,FALSE),"")</f>
        <v>0</v>
      </c>
      <c r="X70" s="766" t="str">
        <f>IFERROR(VLOOKUP($I70,'WM-AR'!$I$7:$AS$3267,26,FALSE),"")</f>
        <v/>
      </c>
      <c r="Y70" s="766">
        <f>IFERROR(VLOOKUP($I70,'WM-AR'!$I$7:$AS$3267,27,FALSE),"")</f>
        <v>0</v>
      </c>
      <c r="Z70" s="766">
        <f>IFERROR(VLOOKUP($I70,'WM-AR'!$I$7:$AS$3267,28,FALSE),"")</f>
        <v>0</v>
      </c>
      <c r="AA70" s="766">
        <f>IFERROR(VLOOKUP($I70,'WM-AR'!$I$7:$AS$3267,29,FALSE),"")</f>
        <v>0</v>
      </c>
      <c r="AB70" s="766">
        <f>IFERROR(VLOOKUP($I70,'WM-AR'!$I$7:$AS$3267,30,FALSE),"")</f>
        <v>0</v>
      </c>
      <c r="AC70" s="766">
        <f>IFERROR(VLOOKUP($I70,'WM-AR'!$I$7:$AS$3267,31,FALSE),"")</f>
        <v>0</v>
      </c>
      <c r="AD70" s="766">
        <f>IFERROR(VLOOKUP($I70,'WM-AR'!$I$7:$AS$3267,32,FALSE),"")</f>
        <v>0</v>
      </c>
      <c r="AE70" s="766" t="str">
        <f>IFERROR(VLOOKUP($I70,'WM-AR'!$I$7:$AS$3267,33,FALSE),"")</f>
        <v/>
      </c>
      <c r="AF70" s="817" t="s">
        <v>2688</v>
      </c>
      <c r="AG70" s="768" t="s">
        <v>1985</v>
      </c>
      <c r="AH70" s="768" t="s">
        <v>1985</v>
      </c>
      <c r="AI70" s="769"/>
      <c r="AJ70" s="769" t="str">
        <f t="shared" ref="AJ70:AJ76" si="20">K70</f>
        <v>M3</v>
      </c>
      <c r="AK70" s="905"/>
      <c r="AL70" s="88" t="str">
        <f>IF(AND(ISTEXT($E70),ISTEXT($B70)),"산출기준 &gt;&gt;  "&amp;_xlfn.XLOOKUP($E70,산출기준!$D:$D,산출기준!$E:$E,"매칭실패"),"")</f>
        <v/>
      </c>
    </row>
    <row r="71" spans="1:38" ht="49.9" customHeight="1" outlineLevel="1">
      <c r="B71" s="772"/>
      <c r="C71" s="773"/>
      <c r="D71" s="773"/>
      <c r="E71" s="773"/>
      <c r="F71" s="818" t="s">
        <v>2674</v>
      </c>
      <c r="G71" s="759" t="str">
        <f t="shared" si="18"/>
        <v xml:space="preserve">Rebar Work | Deformed Bar (Non-Coat.) | 300MPa&lt;Fy≤400MPa | </v>
      </c>
      <c r="H71" s="816" t="s">
        <v>2675</v>
      </c>
      <c r="I71" s="765" t="str">
        <f t="shared" si="19"/>
        <v>A03AF037-00003</v>
      </c>
      <c r="J71" s="766"/>
      <c r="K71" s="766" t="str">
        <f>IFERROR(VLOOKUP($I71,'WM-AR'!$I$7:$AS$3267,34,FALSE),"")</f>
        <v>TON</v>
      </c>
      <c r="L71" s="766" t="str">
        <f>IFERROR(VLOOKUP($I71,'WM-AR'!$I$7:$AS$3267,4,FALSE),"")</f>
        <v>Concrete Work</v>
      </c>
      <c r="M71" s="766" t="str">
        <f>IFERROR(VLOOKUP($I71,'WM-AR'!$I$7:$AS$3267,6,FALSE),"")</f>
        <v>Superstructure Work</v>
      </c>
      <c r="N71" s="766" t="str">
        <f>IFERROR(VLOOKUP($I71,'WM-AR'!$I$7:$AS$3267,8,FALSE),"")</f>
        <v>Rebar Work</v>
      </c>
      <c r="O71" s="766" t="str">
        <f>IFERROR(VLOOKUP($I71,'WM-AR'!$I$7:$AS$3267,10,FALSE),"")</f>
        <v>Deformed Bar (Non-Coat.)</v>
      </c>
      <c r="P71" s="766">
        <f>IFERROR(VLOOKUP($I71,'WM-AR'!$I$7:$AS$3267,12,FALSE),"")</f>
        <v>0</v>
      </c>
      <c r="Q71" s="766" t="str">
        <f>IFERROR(VLOOKUP($I71,'WM-AR'!$I$7:$AS$3267,14,FALSE),"")</f>
        <v>300MPa&lt;Fy≤400MPa</v>
      </c>
      <c r="R71" s="766">
        <f>IFERROR(VLOOKUP($I71,'WM-AR'!$I$7:$AS$3267,16,FALSE),"")</f>
        <v>0</v>
      </c>
      <c r="S71" s="766">
        <f>IFERROR(VLOOKUP($I71,'WM-AR'!$I$7:$AS$3267,18,FALSE),"")</f>
        <v>0</v>
      </c>
      <c r="T71" s="766" t="str">
        <f>IFERROR(VLOOKUP($I71,'WM-AR'!$I$7:$AS$3267,20,FALSE),"")</f>
        <v/>
      </c>
      <c r="U71" s="766">
        <f>IFERROR(VLOOKUP($I71,'WM-AR'!$I$7:$AS$3267,22,FALSE),"")</f>
        <v>0</v>
      </c>
      <c r="V71" s="766" t="str">
        <f>IFERROR(VLOOKUP($I71,'WM-AR'!$I$7:$AS$3267,24,FALSE),"")</f>
        <v/>
      </c>
      <c r="W71" s="766">
        <f>IFERROR(VLOOKUP($I71,'WM-AR'!$I$7:$AS$3267,25,FALSE),"")</f>
        <v>0</v>
      </c>
      <c r="X71" s="766" t="str">
        <f>IFERROR(VLOOKUP($I71,'WM-AR'!$I$7:$AS$3267,26,FALSE),"")</f>
        <v/>
      </c>
      <c r="Y71" s="766">
        <f>IFERROR(VLOOKUP($I71,'WM-AR'!$I$7:$AS$3267,27,FALSE),"")</f>
        <v>0</v>
      </c>
      <c r="Z71" s="766">
        <f>IFERROR(VLOOKUP($I71,'WM-AR'!$I$7:$AS$3267,28,FALSE),"")</f>
        <v>0</v>
      </c>
      <c r="AA71" s="766">
        <f>IFERROR(VLOOKUP($I71,'WM-AR'!$I$7:$AS$3267,29,FALSE),"")</f>
        <v>0</v>
      </c>
      <c r="AB71" s="766">
        <f>IFERROR(VLOOKUP($I71,'WM-AR'!$I$7:$AS$3267,30,FALSE),"")</f>
        <v>0</v>
      </c>
      <c r="AC71" s="766">
        <f>IFERROR(VLOOKUP($I71,'WM-AR'!$I$7:$AS$3267,31,FALSE),"")</f>
        <v>0</v>
      </c>
      <c r="AD71" s="766">
        <f>IFERROR(VLOOKUP($I71,'WM-AR'!$I$7:$AS$3267,32,FALSE),"")</f>
        <v>0</v>
      </c>
      <c r="AE71" s="766" t="str">
        <f>IFERROR(VLOOKUP($I71,'WM-AR'!$I$7:$AS$3267,33,FALSE),"")</f>
        <v/>
      </c>
      <c r="AF71" s="817" t="s">
        <v>2690</v>
      </c>
      <c r="AG71" s="768" t="s">
        <v>2677</v>
      </c>
      <c r="AH71" s="768" t="s">
        <v>2677</v>
      </c>
      <c r="AI71" s="769"/>
      <c r="AJ71" s="769" t="str">
        <f t="shared" si="20"/>
        <v>TON</v>
      </c>
      <c r="AK71" s="816" t="s">
        <v>2678</v>
      </c>
      <c r="AL71" s="88" t="str">
        <f>IF(AND(ISTEXT($E71),ISTEXT($B71)),"산출기준 &gt;&gt;  "&amp;_xlfn.XLOOKUP($E71,산출기준!$D:$D,산출기준!$E:$E,"매칭실패"),"")</f>
        <v/>
      </c>
    </row>
    <row r="72" spans="1:38" ht="49.9" customHeight="1" outlineLevel="1">
      <c r="B72" s="772"/>
      <c r="C72" s="773"/>
      <c r="D72" s="773"/>
      <c r="E72" s="773"/>
      <c r="F72" s="818" t="s">
        <v>2698</v>
      </c>
      <c r="G72" s="759" t="str">
        <f t="shared" si="18"/>
        <v xml:space="preserve">Galvanized Steel Deck Plate |  |  | </v>
      </c>
      <c r="H72" s="816" t="s">
        <v>2699</v>
      </c>
      <c r="I72" s="765" t="str">
        <f t="shared" si="19"/>
        <v>S02AA024-00001</v>
      </c>
      <c r="J72" s="766"/>
      <c r="K72" s="766" t="str">
        <f>IFERROR(VLOOKUP($I72,'WM-AR'!$I$7:$AS$3267,34,FALSE),"")</f>
        <v>M2</v>
      </c>
      <c r="L72" s="766" t="str">
        <f>IFERROR(VLOOKUP($I72,'WM-AR'!$I$7:$AS$3267,4,FALSE),"")</f>
        <v>Miscellaneous Steel Fabrication Work</v>
      </c>
      <c r="M72" s="766" t="str">
        <f>IFERROR(VLOOKUP($I72,'WM-AR'!$I$7:$AS$3267,6,FALSE),"")</f>
        <v>Shelter/Building</v>
      </c>
      <c r="N72" s="766" t="str">
        <f>IFERROR(VLOOKUP($I72,'WM-AR'!$I$7:$AS$3267,8,FALSE),"")</f>
        <v>Galvanized Steel Deck Plate</v>
      </c>
      <c r="O72" s="766">
        <f>IFERROR(VLOOKUP($I72,'WM-AR'!$I$7:$AS$3267,10,FALSE),"")</f>
        <v>0</v>
      </c>
      <c r="P72" s="766">
        <f>IFERROR(VLOOKUP($I72,'WM-AR'!$I$7:$AS$3267,12,FALSE),"")</f>
        <v>0</v>
      </c>
      <c r="Q72" s="766" t="str">
        <f>IFERROR(VLOOKUP($I72,'WM-AR'!$I$7:$AS$3267,14,FALSE),"")</f>
        <v/>
      </c>
      <c r="R72" s="766" t="str">
        <f>IFERROR(VLOOKUP($I72,'WM-AR'!$I$7:$AS$3267,16,FALSE),"")</f>
        <v/>
      </c>
      <c r="S72" s="766" t="str">
        <f>IFERROR(VLOOKUP($I72,'WM-AR'!$I$7:$AS$3267,18,FALSE),"")</f>
        <v/>
      </c>
      <c r="T72" s="766" t="str">
        <f>IFERROR(VLOOKUP($I72,'WM-AR'!$I$7:$AS$3267,20,FALSE),"")</f>
        <v/>
      </c>
      <c r="U72" s="766" t="str">
        <f>IFERROR(VLOOKUP($I72,'WM-AR'!$I$7:$AS$3267,22,FALSE),"")</f>
        <v/>
      </c>
      <c r="V72" s="766" t="str">
        <f>IFERROR(VLOOKUP($I72,'WM-AR'!$I$7:$AS$3267,24,FALSE),"")</f>
        <v/>
      </c>
      <c r="W72" s="766">
        <f>IFERROR(VLOOKUP($I72,'WM-AR'!$I$7:$AS$3267,25,FALSE),"")</f>
        <v>0</v>
      </c>
      <c r="X72" s="766">
        <f>IFERROR(VLOOKUP($I72,'WM-AR'!$I$7:$AS$3267,26,FALSE),"")</f>
        <v>0</v>
      </c>
      <c r="Y72" s="766">
        <f>IFERROR(VLOOKUP($I72,'WM-AR'!$I$7:$AS$3267,27,FALSE),"")</f>
        <v>0</v>
      </c>
      <c r="Z72" s="766">
        <f>IFERROR(VLOOKUP($I72,'WM-AR'!$I$7:$AS$3267,28,FALSE),"")</f>
        <v>0</v>
      </c>
      <c r="AA72" s="766">
        <f>IFERROR(VLOOKUP($I72,'WM-AR'!$I$7:$AS$3267,29,FALSE),"")</f>
        <v>0</v>
      </c>
      <c r="AB72" s="766">
        <f>IFERROR(VLOOKUP($I72,'WM-AR'!$I$7:$AS$3267,30,FALSE),"")</f>
        <v>0</v>
      </c>
      <c r="AC72" s="766" t="str">
        <f>IFERROR(VLOOKUP($I72,'WM-AR'!$I$7:$AS$3267,31,FALSE),"")</f>
        <v>THK=(  )mm</v>
      </c>
      <c r="AD72" s="766">
        <f>IFERROR(VLOOKUP($I72,'WM-AR'!$I$7:$AS$3267,32,FALSE),"")</f>
        <v>0</v>
      </c>
      <c r="AE72" s="766">
        <f>IFERROR(VLOOKUP($I72,'WM-AR'!$I$7:$AS$3267,33,FALSE),"")</f>
        <v>0</v>
      </c>
      <c r="AF72" s="817" t="s">
        <v>2700</v>
      </c>
      <c r="AG72" s="768" t="s">
        <v>1815</v>
      </c>
      <c r="AH72" s="768" t="s">
        <v>1815</v>
      </c>
      <c r="AI72" s="769"/>
      <c r="AJ72" s="769" t="str">
        <f t="shared" si="20"/>
        <v>M2</v>
      </c>
      <c r="AK72" s="905"/>
      <c r="AL72" s="88" t="str">
        <f>IF(AND(ISTEXT($E72),ISTEXT($B72)),"산출기준 &gt;&gt;  "&amp;_xlfn.XLOOKUP($E72,산출기준!$D:$D,산출기준!$E:$E,"매칭실패"),"")</f>
        <v/>
      </c>
    </row>
    <row r="73" spans="1:38" ht="49.9" customHeight="1" outlineLevel="1">
      <c r="B73" s="772"/>
      <c r="C73" s="773"/>
      <c r="D73" s="773"/>
      <c r="E73" s="773"/>
      <c r="F73" s="818" t="s">
        <v>2701</v>
      </c>
      <c r="G73" s="759" t="str">
        <f t="shared" si="18"/>
        <v xml:space="preserve">Galvanized Steel Deck Plate |  |  | </v>
      </c>
      <c r="H73" s="816" t="s">
        <v>2702</v>
      </c>
      <c r="I73" s="765" t="str">
        <f t="shared" si="19"/>
        <v>S04AA024-00001</v>
      </c>
      <c r="J73" s="766"/>
      <c r="K73" s="766" t="str">
        <f>IFERROR(VLOOKUP($I73,'WM-AR'!$I$7:$AS$3267,34,FALSE),"")</f>
        <v>M2</v>
      </c>
      <c r="L73" s="766" t="str">
        <f>IFERROR(VLOOKUP($I73,'WM-AR'!$I$7:$AS$3267,4,FALSE),"")</f>
        <v>Miscellaneous Steel Erection Work</v>
      </c>
      <c r="M73" s="766" t="str">
        <f>IFERROR(VLOOKUP($I73,'WM-AR'!$I$7:$AS$3267,6,FALSE),"")</f>
        <v>Shelter/Building</v>
      </c>
      <c r="N73" s="766" t="str">
        <f>IFERROR(VLOOKUP($I73,'WM-AR'!$I$7:$AS$3267,8,FALSE),"")</f>
        <v>Galvanized Steel Deck Plate</v>
      </c>
      <c r="O73" s="766">
        <f>IFERROR(VLOOKUP($I73,'WM-AR'!$I$7:$AS$3267,10,FALSE),"")</f>
        <v>0</v>
      </c>
      <c r="P73" s="766">
        <f>IFERROR(VLOOKUP($I73,'WM-AR'!$I$7:$AS$3267,12,FALSE),"")</f>
        <v>0</v>
      </c>
      <c r="Q73" s="766" t="str">
        <f>IFERROR(VLOOKUP($I73,'WM-AR'!$I$7:$AS$3267,14,FALSE),"")</f>
        <v/>
      </c>
      <c r="R73" s="766" t="str">
        <f>IFERROR(VLOOKUP($I73,'WM-AR'!$I$7:$AS$3267,16,FALSE),"")</f>
        <v/>
      </c>
      <c r="S73" s="766" t="str">
        <f>IFERROR(VLOOKUP($I73,'WM-AR'!$I$7:$AS$3267,18,FALSE),"")</f>
        <v/>
      </c>
      <c r="T73" s="766" t="str">
        <f>IFERROR(VLOOKUP($I73,'WM-AR'!$I$7:$AS$3267,20,FALSE),"")</f>
        <v/>
      </c>
      <c r="U73" s="766" t="str">
        <f>IFERROR(VLOOKUP($I73,'WM-AR'!$I$7:$AS$3267,22,FALSE),"")</f>
        <v/>
      </c>
      <c r="V73" s="766" t="str">
        <f>IFERROR(VLOOKUP($I73,'WM-AR'!$I$7:$AS$3267,24,FALSE),"")</f>
        <v/>
      </c>
      <c r="W73" s="766">
        <f>IFERROR(VLOOKUP($I73,'WM-AR'!$I$7:$AS$3267,25,FALSE),"")</f>
        <v>0</v>
      </c>
      <c r="X73" s="766">
        <f>IFERROR(VLOOKUP($I73,'WM-AR'!$I$7:$AS$3267,26,FALSE),"")</f>
        <v>0</v>
      </c>
      <c r="Y73" s="766">
        <f>IFERROR(VLOOKUP($I73,'WM-AR'!$I$7:$AS$3267,27,FALSE),"")</f>
        <v>0</v>
      </c>
      <c r="Z73" s="766">
        <f>IFERROR(VLOOKUP($I73,'WM-AR'!$I$7:$AS$3267,28,FALSE),"")</f>
        <v>0</v>
      </c>
      <c r="AA73" s="766">
        <f>IFERROR(VLOOKUP($I73,'WM-AR'!$I$7:$AS$3267,29,FALSE),"")</f>
        <v>0</v>
      </c>
      <c r="AB73" s="766">
        <f>IFERROR(VLOOKUP($I73,'WM-AR'!$I$7:$AS$3267,30,FALSE),"")</f>
        <v>0</v>
      </c>
      <c r="AC73" s="766" t="str">
        <f>IFERROR(VLOOKUP($I73,'WM-AR'!$I$7:$AS$3267,31,FALSE),"")</f>
        <v>THK=(  )mm</v>
      </c>
      <c r="AD73" s="766">
        <f>IFERROR(VLOOKUP($I73,'WM-AR'!$I$7:$AS$3267,32,FALSE),"")</f>
        <v>0</v>
      </c>
      <c r="AE73" s="766">
        <f>IFERROR(VLOOKUP($I73,'WM-AR'!$I$7:$AS$3267,33,FALSE),"")</f>
        <v>0</v>
      </c>
      <c r="AF73" s="817" t="s">
        <v>2700</v>
      </c>
      <c r="AG73" s="768" t="s">
        <v>1815</v>
      </c>
      <c r="AH73" s="768" t="s">
        <v>1815</v>
      </c>
      <c r="AI73" s="769"/>
      <c r="AJ73" s="769" t="str">
        <f t="shared" si="20"/>
        <v>M2</v>
      </c>
      <c r="AK73" s="905"/>
      <c r="AL73" s="88" t="str">
        <f>IF(AND(ISTEXT($E73),ISTEXT($B73)),"산출기준 &gt;&gt;  "&amp;_xlfn.XLOOKUP($E73,산출기준!$D:$D,산출기준!$E:$E,"매칭실패"),"")</f>
        <v/>
      </c>
    </row>
    <row r="74" spans="1:38" s="600" customFormat="1">
      <c r="A74" s="873"/>
      <c r="B74" s="819"/>
      <c r="C74" s="820"/>
      <c r="D74" s="786"/>
      <c r="E74" s="821"/>
      <c r="F74" s="874"/>
      <c r="G74" s="907" t="s">
        <v>2117</v>
      </c>
      <c r="H74" s="824"/>
      <c r="I74" s="825" t="str">
        <f>LEFT(H74,14)</f>
        <v/>
      </c>
      <c r="J74" s="876"/>
      <c r="K74" s="877" t="str">
        <f>IFERROR(VLOOKUP($I74,'WM-AR'!$I$7:$AS$3267,34,FALSE),"")</f>
        <v/>
      </c>
      <c r="L74" s="878" t="str">
        <f>IFERROR(VLOOKUP($I74,'WM-AR'!$I$7:$AS$3267,4,FALSE),"")</f>
        <v/>
      </c>
      <c r="M74" s="878" t="str">
        <f>IFERROR(VLOOKUP($I74,'WM-AR'!$I$7:$AS$3267,6,FALSE),"")</f>
        <v/>
      </c>
      <c r="N74" s="878" t="str">
        <f>IFERROR(VLOOKUP($I74,'WM-AR'!$I$7:$AS$3267,8,FALSE),"")</f>
        <v/>
      </c>
      <c r="O74" s="686" t="str">
        <f>IFERROR(VLOOKUP($I74,'WM-AR'!$I$7:$AS$3267,10,FALSE),"")</f>
        <v/>
      </c>
      <c r="P74" s="879" t="str">
        <f>IFERROR(VLOOKUP($I74,'WM-AR'!$I$7:$AS$3267,12,FALSE),"")</f>
        <v/>
      </c>
      <c r="Q74" s="879" t="str">
        <f>IFERROR(VLOOKUP($I74,'WM-AR'!$I$7:$AS$3267,14,FALSE),"")</f>
        <v/>
      </c>
      <c r="R74" s="879" t="str">
        <f>IFERROR(VLOOKUP($I74,'WM-AR'!$I$7:$AS$3267,16,FALSE),"")</f>
        <v/>
      </c>
      <c r="S74" s="879" t="str">
        <f>IFERROR(VLOOKUP($I74,'WM-AR'!$I$7:$AS$3267,18,FALSE),"")</f>
        <v/>
      </c>
      <c r="T74" s="879" t="str">
        <f>IFERROR(VLOOKUP($I74,'WM-AR'!$I$7:$AS$3267,20,FALSE),"")</f>
        <v/>
      </c>
      <c r="U74" s="879" t="str">
        <f>IFERROR(VLOOKUP($I74,'WM-AR'!$I$7:$AS$3267,22,FALSE),"")</f>
        <v/>
      </c>
      <c r="V74" s="879" t="str">
        <f>IFERROR(VLOOKUP($I74,'WM-AR'!$I$7:$AS$3267,24,FALSE),"")</f>
        <v/>
      </c>
      <c r="W74" s="879" t="str">
        <f>IFERROR(VLOOKUP($I74,'WM-AR'!$I$7:$AS$3267,25,FALSE),"")</f>
        <v/>
      </c>
      <c r="X74" s="879" t="str">
        <f>IFERROR(VLOOKUP($I74,'WM-AR'!$I$7:$AS$3267,26,FALSE),"")</f>
        <v/>
      </c>
      <c r="Y74" s="879" t="str">
        <f>IFERROR(VLOOKUP($I74,'WM-AR'!$I$7:$AS$3267,27,FALSE),"")</f>
        <v/>
      </c>
      <c r="Z74" s="879" t="str">
        <f>IFERROR(VLOOKUP($I74,'WM-AR'!$I$7:$AS$3267,28,FALSE),"")</f>
        <v/>
      </c>
      <c r="AA74" s="879" t="str">
        <f>IFERROR(VLOOKUP($I74,'WM-AR'!$I$7:$AS$3267,29,FALSE),"")</f>
        <v/>
      </c>
      <c r="AB74" s="879" t="str">
        <f>IFERROR(VLOOKUP($I74,'WM-AR'!$I$7:$AS$3267,30,FALSE),"")</f>
        <v/>
      </c>
      <c r="AC74" s="879" t="str">
        <f>IFERROR(VLOOKUP($I74,'WM-AR'!$I$7:$AS$3267,31,FALSE),"")</f>
        <v/>
      </c>
      <c r="AD74" s="879" t="str">
        <f>IFERROR(VLOOKUP($I74,'WM-AR'!$I$7:$AS$3267,32,FALSE),"")</f>
        <v/>
      </c>
      <c r="AE74" s="879" t="str">
        <f>IFERROR(VLOOKUP($I74,'WM-AR'!$I$7:$AS$3267,33,FALSE),"")</f>
        <v/>
      </c>
      <c r="AF74" s="701"/>
      <c r="AG74" s="834"/>
      <c r="AH74" s="834"/>
      <c r="AI74" s="836"/>
      <c r="AJ74" s="836" t="str">
        <f t="shared" si="20"/>
        <v/>
      </c>
      <c r="AK74" s="837"/>
      <c r="AL74" s="880" t="str">
        <f>IF(AND(ISTEXT($E74),ISTEXT($B74)),"산출기준 &gt;&gt;  "&amp;_xlfn.XLOOKUP($E74,산출기준!$D:$D,산출기준!$E:$E,"매칭실패"),"")</f>
        <v/>
      </c>
    </row>
    <row r="75" spans="1:38" s="600" customFormat="1">
      <c r="A75" s="873"/>
      <c r="B75" s="838"/>
      <c r="C75" s="839"/>
      <c r="D75" s="787"/>
      <c r="E75" s="840"/>
      <c r="F75" s="881"/>
      <c r="G75" s="882" t="s">
        <v>2118</v>
      </c>
      <c r="H75" s="843"/>
      <c r="I75" s="844" t="str">
        <f>LEFT(H75,14)</f>
        <v/>
      </c>
      <c r="J75" s="883"/>
      <c r="K75" s="884" t="str">
        <f>IFERROR(VLOOKUP($I75,'WM-AR'!$I$7:$AS$3267,34,FALSE),"")</f>
        <v/>
      </c>
      <c r="L75" s="883" t="str">
        <f>IFERROR(VLOOKUP($I75,'WM-AR'!$I$7:$AS$3267,4,FALSE),"")</f>
        <v/>
      </c>
      <c r="M75" s="883" t="str">
        <f>IFERROR(VLOOKUP($I75,'WM-AR'!$I$7:$AS$3267,6,FALSE),"")</f>
        <v/>
      </c>
      <c r="N75" s="883" t="str">
        <f>IFERROR(VLOOKUP($I75,'WM-AR'!$I$7:$AS$3267,8,FALSE),"")</f>
        <v/>
      </c>
      <c r="O75" s="707" t="str">
        <f>IFERROR(VLOOKUP($I75,'WM-AR'!$I$7:$AS$3267,10,FALSE),"")</f>
        <v/>
      </c>
      <c r="P75" s="844" t="str">
        <f>IFERROR(VLOOKUP($I75,'WM-AR'!$I$7:$AS$3267,12,FALSE),"")</f>
        <v/>
      </c>
      <c r="Q75" s="844" t="str">
        <f>IFERROR(VLOOKUP($I75,'WM-AR'!$I$7:$AS$3267,14,FALSE),"")</f>
        <v/>
      </c>
      <c r="R75" s="844" t="str">
        <f>IFERROR(VLOOKUP($I75,'WM-AR'!$I$7:$AS$3267,16,FALSE),"")</f>
        <v/>
      </c>
      <c r="S75" s="844" t="str">
        <f>IFERROR(VLOOKUP($I75,'WM-AR'!$I$7:$AS$3267,18,FALSE),"")</f>
        <v/>
      </c>
      <c r="T75" s="844" t="str">
        <f>IFERROR(VLOOKUP($I75,'WM-AR'!$I$7:$AS$3267,20,FALSE),"")</f>
        <v/>
      </c>
      <c r="U75" s="844" t="str">
        <f>IFERROR(VLOOKUP($I75,'WM-AR'!$I$7:$AS$3267,22,FALSE),"")</f>
        <v/>
      </c>
      <c r="V75" s="844" t="str">
        <f>IFERROR(VLOOKUP($I75,'WM-AR'!$I$7:$AS$3267,24,FALSE),"")</f>
        <v/>
      </c>
      <c r="W75" s="844" t="str">
        <f>IFERROR(VLOOKUP($I75,'WM-AR'!$I$7:$AS$3267,25,FALSE),"")</f>
        <v/>
      </c>
      <c r="X75" s="844" t="str">
        <f>IFERROR(VLOOKUP($I75,'WM-AR'!$I$7:$AS$3267,26,FALSE),"")</f>
        <v/>
      </c>
      <c r="Y75" s="844" t="str">
        <f>IFERROR(VLOOKUP($I75,'WM-AR'!$I$7:$AS$3267,27,FALSE),"")</f>
        <v/>
      </c>
      <c r="Z75" s="844" t="str">
        <f>IFERROR(VLOOKUP($I75,'WM-AR'!$I$7:$AS$3267,28,FALSE),"")</f>
        <v/>
      </c>
      <c r="AA75" s="844" t="str">
        <f>IFERROR(VLOOKUP($I75,'WM-AR'!$I$7:$AS$3267,29,FALSE),"")</f>
        <v/>
      </c>
      <c r="AB75" s="844" t="str">
        <f>IFERROR(VLOOKUP($I75,'WM-AR'!$I$7:$AS$3267,30,FALSE),"")</f>
        <v/>
      </c>
      <c r="AC75" s="844" t="str">
        <f>IFERROR(VLOOKUP($I75,'WM-AR'!$I$7:$AS$3267,31,FALSE),"")</f>
        <v/>
      </c>
      <c r="AD75" s="844" t="str">
        <f>IFERROR(VLOOKUP($I75,'WM-AR'!$I$7:$AS$3267,32,FALSE),"")</f>
        <v/>
      </c>
      <c r="AE75" s="844" t="str">
        <f>IFERROR(VLOOKUP($I75,'WM-AR'!$I$7:$AS$3267,33,FALSE),"")</f>
        <v/>
      </c>
      <c r="AF75" s="720"/>
      <c r="AG75" s="852"/>
      <c r="AH75" s="852"/>
      <c r="AI75" s="854"/>
      <c r="AJ75" s="854" t="str">
        <f t="shared" si="20"/>
        <v/>
      </c>
      <c r="AK75" s="855"/>
      <c r="AL75" s="880" t="str">
        <f>IF(AND(ISTEXT($E75),ISTEXT($B75)),"산출기준 &gt;&gt;  "&amp;_xlfn.XLOOKUP($E75,산출기준!$D:$D,산출기준!$E:$E,"매칭실패"),"")</f>
        <v/>
      </c>
    </row>
    <row r="76" spans="1:38" s="600" customFormat="1">
      <c r="A76" s="873"/>
      <c r="B76" s="856"/>
      <c r="C76" s="857"/>
      <c r="D76" s="726"/>
      <c r="E76" s="858"/>
      <c r="F76" s="885"/>
      <c r="G76" s="886"/>
      <c r="H76" s="861"/>
      <c r="I76" s="862" t="str">
        <f>LEFT(H76,14)</f>
        <v/>
      </c>
      <c r="J76" s="887"/>
      <c r="K76" s="888" t="str">
        <f>IFERROR(VLOOKUP($I76,'WM-AR'!$I$7:$AS$3267,34,FALSE),"")</f>
        <v/>
      </c>
      <c r="L76" s="887" t="str">
        <f>IFERROR(VLOOKUP($I76,'WM-AR'!$I$7:$AS$3267,4,FALSE),"")</f>
        <v/>
      </c>
      <c r="M76" s="887" t="str">
        <f>IFERROR(VLOOKUP($I76,'WM-AR'!$I$7:$AS$3267,6,FALSE),"")</f>
        <v/>
      </c>
      <c r="N76" s="887" t="str">
        <f>IFERROR(VLOOKUP($I76,'WM-AR'!$I$7:$AS$3267,8,FALSE),"")</f>
        <v/>
      </c>
      <c r="O76" s="889" t="str">
        <f>IFERROR(VLOOKUP($I76,'WM-AR'!$I$7:$AS$3267,10,FALSE),"")</f>
        <v/>
      </c>
      <c r="P76" s="862" t="str">
        <f>IFERROR(VLOOKUP($I76,'WM-AR'!$I$7:$AS$3267,12,FALSE),"")</f>
        <v/>
      </c>
      <c r="Q76" s="862" t="str">
        <f>IFERROR(VLOOKUP($I76,'WM-AR'!$I$7:$AS$3267,14,FALSE),"")</f>
        <v/>
      </c>
      <c r="R76" s="862" t="str">
        <f>IFERROR(VLOOKUP($I76,'WM-AR'!$I$7:$AS$3267,16,FALSE),"")</f>
        <v/>
      </c>
      <c r="S76" s="862" t="str">
        <f>IFERROR(VLOOKUP($I76,'WM-AR'!$I$7:$AS$3267,18,FALSE),"")</f>
        <v/>
      </c>
      <c r="T76" s="862" t="str">
        <f>IFERROR(VLOOKUP($I76,'WM-AR'!$I$7:$AS$3267,20,FALSE),"")</f>
        <v/>
      </c>
      <c r="U76" s="862" t="str">
        <f>IFERROR(VLOOKUP($I76,'WM-AR'!$I$7:$AS$3267,22,FALSE),"")</f>
        <v/>
      </c>
      <c r="V76" s="862" t="str">
        <f>IFERROR(VLOOKUP($I76,'WM-AR'!$I$7:$AS$3267,24,FALSE),"")</f>
        <v/>
      </c>
      <c r="W76" s="862" t="str">
        <f>IFERROR(VLOOKUP($I76,'WM-AR'!$I$7:$AS$3267,25,FALSE),"")</f>
        <v/>
      </c>
      <c r="X76" s="862" t="str">
        <f>IFERROR(VLOOKUP($I76,'WM-AR'!$I$7:$AS$3267,26,FALSE),"")</f>
        <v/>
      </c>
      <c r="Y76" s="862" t="str">
        <f>IFERROR(VLOOKUP($I76,'WM-AR'!$I$7:$AS$3267,27,FALSE),"")</f>
        <v/>
      </c>
      <c r="Z76" s="862" t="str">
        <f>IFERROR(VLOOKUP($I76,'WM-AR'!$I$7:$AS$3267,28,FALSE),"")</f>
        <v/>
      </c>
      <c r="AA76" s="862" t="str">
        <f>IFERROR(VLOOKUP($I76,'WM-AR'!$I$7:$AS$3267,29,FALSE),"")</f>
        <v/>
      </c>
      <c r="AB76" s="862" t="str">
        <f>IFERROR(VLOOKUP($I76,'WM-AR'!$I$7:$AS$3267,30,FALSE),"")</f>
        <v/>
      </c>
      <c r="AC76" s="862" t="str">
        <f>IFERROR(VLOOKUP($I76,'WM-AR'!$I$7:$AS$3267,31,FALSE),"")</f>
        <v/>
      </c>
      <c r="AD76" s="862" t="str">
        <f>IFERROR(VLOOKUP($I76,'WM-AR'!$I$7:$AS$3267,32,FALSE),"")</f>
        <v/>
      </c>
      <c r="AE76" s="862" t="str">
        <f>IFERROR(VLOOKUP($I76,'WM-AR'!$I$7:$AS$3267,33,FALSE),"")</f>
        <v/>
      </c>
      <c r="AF76" s="740"/>
      <c r="AG76" s="870"/>
      <c r="AH76" s="870"/>
      <c r="AI76" s="871"/>
      <c r="AJ76" s="871" t="str">
        <f t="shared" si="20"/>
        <v/>
      </c>
      <c r="AK76" s="872"/>
      <c r="AL76" s="880" t="str">
        <f>IF(AND(ISTEXT($E76),ISTEXT($B76)),"산출기준 &gt;&gt;  "&amp;_xlfn.XLOOKUP($E76,산출기준!$D:$D,산출기준!$E:$E,"매칭실패"),"")</f>
        <v/>
      </c>
    </row>
    <row r="77" spans="1:38" ht="19.899999999999999" customHeight="1">
      <c r="B77" s="635"/>
      <c r="C77" s="636"/>
      <c r="D77" s="636"/>
      <c r="E77" s="636"/>
      <c r="F77" s="638"/>
      <c r="G77" s="639"/>
      <c r="H77" s="639"/>
      <c r="I77" s="641"/>
      <c r="J77" s="642"/>
      <c r="K77" s="642"/>
      <c r="L77" s="642"/>
      <c r="M77" s="642"/>
      <c r="N77" s="642"/>
      <c r="O77" s="642"/>
      <c r="P77" s="642"/>
      <c r="Q77" s="642"/>
      <c r="R77" s="642"/>
      <c r="S77" s="642"/>
      <c r="T77" s="642"/>
      <c r="U77" s="642"/>
      <c r="V77" s="642"/>
      <c r="W77" s="642"/>
      <c r="X77" s="642"/>
      <c r="Y77" s="642"/>
      <c r="Z77" s="642"/>
      <c r="AA77" s="642"/>
      <c r="AB77" s="642"/>
      <c r="AC77" s="642"/>
      <c r="AD77" s="642"/>
      <c r="AE77" s="642"/>
      <c r="AF77" s="636"/>
      <c r="AG77" s="643"/>
      <c r="AH77" s="643"/>
      <c r="AI77" s="644"/>
      <c r="AJ77" s="644"/>
      <c r="AK77" s="639"/>
      <c r="AL77" s="88" t="str">
        <f>IF(AND(ISTEXT($E77),ISTEXT($B77)),"산출기준 &gt;&gt;  "&amp;_xlfn.XLOOKUP($E77,산출기준!$D:$D,산출기준!$E:$E,"매칭실패"),"")</f>
        <v/>
      </c>
    </row>
    <row r="78" spans="1:38" ht="19.899999999999999" customHeight="1">
      <c r="B78" s="658"/>
      <c r="C78" s="646" t="s">
        <v>2706</v>
      </c>
      <c r="D78" s="651"/>
      <c r="E78" s="651"/>
      <c r="F78" s="807" t="s">
        <v>2707</v>
      </c>
      <c r="G78" s="651"/>
      <c r="H78" s="651"/>
      <c r="I78" s="651" t="str">
        <f t="shared" ref="I78:I82" si="21">LEFT(H78,14)</f>
        <v/>
      </c>
      <c r="J78" s="651"/>
      <c r="K78" s="651"/>
      <c r="L78" s="651"/>
      <c r="M78" s="651"/>
      <c r="N78" s="651"/>
      <c r="O78" s="653"/>
      <c r="P78" s="653"/>
      <c r="Q78" s="653"/>
      <c r="R78" s="653"/>
      <c r="S78" s="653"/>
      <c r="T78" s="653"/>
      <c r="U78" s="653"/>
      <c r="V78" s="653"/>
      <c r="W78" s="653"/>
      <c r="X78" s="653"/>
      <c r="Y78" s="653"/>
      <c r="Z78" s="653"/>
      <c r="AA78" s="653"/>
      <c r="AB78" s="653"/>
      <c r="AC78" s="653"/>
      <c r="AD78" s="653"/>
      <c r="AE78" s="653"/>
      <c r="AF78" s="656"/>
      <c r="AG78" s="656"/>
      <c r="AH78" s="656"/>
      <c r="AI78" s="656"/>
      <c r="AJ78" s="656"/>
      <c r="AK78" s="653"/>
      <c r="AL78" s="88" t="str">
        <f>IF(AND(ISTEXT($E78),ISTEXT($B78)),"산출기준 &gt;&gt;  "&amp;_xlfn.XLOOKUP($E78,산출기준!$D:$D,산출기준!$E:$E,"매칭실패"),"")</f>
        <v/>
      </c>
    </row>
    <row r="79" spans="1:38" ht="19.899999999999999" customHeight="1">
      <c r="B79" s="658"/>
      <c r="C79" s="659"/>
      <c r="D79" s="659"/>
      <c r="E79" s="659"/>
      <c r="F79" s="661"/>
      <c r="G79" s="897"/>
      <c r="H79" s="897"/>
      <c r="I79" s="652"/>
      <c r="J79" s="664"/>
      <c r="K79" s="664"/>
      <c r="L79" s="664"/>
      <c r="M79" s="664"/>
      <c r="N79" s="664"/>
      <c r="O79" s="664"/>
      <c r="P79" s="664"/>
      <c r="Q79" s="664"/>
      <c r="R79" s="664"/>
      <c r="S79" s="664"/>
      <c r="T79" s="664"/>
      <c r="U79" s="664"/>
      <c r="V79" s="664"/>
      <c r="W79" s="664"/>
      <c r="X79" s="664"/>
      <c r="Y79" s="664"/>
      <c r="Z79" s="664"/>
      <c r="AA79" s="664"/>
      <c r="AB79" s="664"/>
      <c r="AC79" s="664"/>
      <c r="AD79" s="664"/>
      <c r="AE79" s="664"/>
      <c r="AF79" s="659"/>
      <c r="AG79" s="665"/>
      <c r="AH79" s="665"/>
      <c r="AI79" s="666"/>
      <c r="AJ79" s="666"/>
      <c r="AK79" s="662"/>
      <c r="AL79" s="88" t="str">
        <f>IF(AND(ISTEXT($E79),ISTEXT($B79)),"산출기준 &gt;&gt;  "&amp;_xlfn.XLOOKUP($E79,산출기준!$D:$D,산출기준!$E:$E,"매칭실패"),"")</f>
        <v/>
      </c>
    </row>
    <row r="80" spans="1:38" ht="34.9" customHeight="1">
      <c r="B80" s="808" t="str" cm="1">
        <f t="array" aca="1" ref="B80" ca="1">_xlfn.IFNA(INDIRECT("Family_표준_구성도!B"&amp;MATCH(F80,INDIRECT("Family_표준_구성도!"&amp;"C:C"),0)),"")</f>
        <v>1.1.2.1.1</v>
      </c>
      <c r="C80" s="668" t="s">
        <v>2016</v>
      </c>
      <c r="D80" s="809"/>
      <c r="E80" s="668" t="s">
        <v>1697</v>
      </c>
      <c r="F80" s="906" t="s">
        <v>2708</v>
      </c>
      <c r="G80" s="811"/>
      <c r="H80" s="812"/>
      <c r="I80" s="674"/>
      <c r="J80" s="674"/>
      <c r="K80" s="674"/>
      <c r="L80" s="674"/>
      <c r="M80" s="674"/>
      <c r="N80" s="675"/>
      <c r="O80" s="676"/>
      <c r="P80" s="677"/>
      <c r="Q80" s="677"/>
      <c r="R80" s="677"/>
      <c r="S80" s="677"/>
      <c r="T80" s="677"/>
      <c r="U80" s="677"/>
      <c r="V80" s="678"/>
      <c r="W80" s="679"/>
      <c r="X80" s="679"/>
      <c r="Y80" s="679"/>
      <c r="Z80" s="679"/>
      <c r="AA80" s="679"/>
      <c r="AB80" s="679"/>
      <c r="AC80" s="679"/>
      <c r="AD80" s="679"/>
      <c r="AE80" s="679"/>
      <c r="AF80" s="902" t="s">
        <v>2709</v>
      </c>
      <c r="AG80" s="682"/>
      <c r="AH80" s="682"/>
      <c r="AI80" s="682"/>
      <c r="AJ80" s="682"/>
      <c r="AK80" s="903"/>
      <c r="AL80" s="88" t="str">
        <f ca="1">IF(AND(ISTEXT($E80),ISTEXT($B80)),"산출기준 &gt;&gt;  "&amp;_xlfn.XLOOKUP($E80,산출기준!$D:$D,산출기준!$E:$E,"매칭실패"),"")</f>
        <v>산출기준 &gt;&gt;  [ 플로어 일반 산출 ]</v>
      </c>
    </row>
    <row r="81" spans="1:38" ht="49.9" customHeight="1" outlineLevel="1">
      <c r="B81" s="758"/>
      <c r="C81" s="759"/>
      <c r="D81" s="759"/>
      <c r="E81" s="759"/>
      <c r="F81" s="818" t="s">
        <v>2710</v>
      </c>
      <c r="G81" s="759" t="str">
        <f t="shared" ref="G81:G82" si="22">IF(IF(N81=0,"",N81)&amp;" | "&amp;IF(O81=0,"",O81)&amp;" | "&amp;IF(Q81=0,"",Q81)&amp;" | "&amp;IF(R81=0,"",R81)=" |  |  | ","",IF(N81=0,"",N81)&amp;" | "&amp;IF(O81=0,"",O81)&amp;" | "&amp;IF(Q81=0,"",Q81)&amp;" | "&amp;IF(R81=0,"",R81))</f>
        <v xml:space="preserve">Grating | Hot-Dip Galvanized Steel, (I=32) |  | </v>
      </c>
      <c r="H81" s="816" t="s">
        <v>2711</v>
      </c>
      <c r="I81" s="765" t="str">
        <f t="shared" ref="I81:I85" si="23">LEFT(H81,14)</f>
        <v>S02AA018-00003</v>
      </c>
      <c r="J81" s="766"/>
      <c r="K81" s="766" t="str">
        <f>IFERROR(VLOOKUP($I81,'WM-AR'!$I$7:$AS$3267,34,FALSE),"")</f>
        <v>M2</v>
      </c>
      <c r="L81" s="766" t="str">
        <f>IFERROR(VLOOKUP($I81,'WM-AR'!$I$7:$AS$3267,4,FALSE),"")</f>
        <v>Miscellaneous Steel Fabrication Work</v>
      </c>
      <c r="M81" s="766" t="str">
        <f>IFERROR(VLOOKUP($I81,'WM-AR'!$I$7:$AS$3267,6,FALSE),"")</f>
        <v>Shelter/Building</v>
      </c>
      <c r="N81" s="766" t="str">
        <f>IFERROR(VLOOKUP($I81,'WM-AR'!$I$7:$AS$3267,8,FALSE),"")</f>
        <v>Grating</v>
      </c>
      <c r="O81" s="766" t="str">
        <f>IFERROR(VLOOKUP($I81,'WM-AR'!$I$7:$AS$3267,10,FALSE),"")</f>
        <v>Hot-Dip Galvanized Steel, (I=32)</v>
      </c>
      <c r="P81" s="766">
        <f>IFERROR(VLOOKUP($I81,'WM-AR'!$I$7:$AS$3267,12,FALSE),"")</f>
        <v>0</v>
      </c>
      <c r="Q81" s="766" t="str">
        <f>IFERROR(VLOOKUP($I81,'WM-AR'!$I$7:$AS$3267,14,FALSE),"")</f>
        <v/>
      </c>
      <c r="R81" s="766" t="str">
        <f>IFERROR(VLOOKUP($I81,'WM-AR'!$I$7:$AS$3267,16,FALSE),"")</f>
        <v/>
      </c>
      <c r="S81" s="766" t="str">
        <f>IFERROR(VLOOKUP($I81,'WM-AR'!$I$7:$AS$3267,18,FALSE),"")</f>
        <v/>
      </c>
      <c r="T81" s="766" t="str">
        <f>IFERROR(VLOOKUP($I81,'WM-AR'!$I$7:$AS$3267,20,FALSE),"")</f>
        <v/>
      </c>
      <c r="U81" s="766" t="str">
        <f>IFERROR(VLOOKUP($I81,'WM-AR'!$I$7:$AS$3267,22,FALSE),"")</f>
        <v/>
      </c>
      <c r="V81" s="766" t="str">
        <f>IFERROR(VLOOKUP($I81,'WM-AR'!$I$7:$AS$3267,24,FALSE),"")</f>
        <v/>
      </c>
      <c r="W81" s="766">
        <f>IFERROR(VLOOKUP($I81,'WM-AR'!$I$7:$AS$3267,25,FALSE),"")</f>
        <v>0</v>
      </c>
      <c r="X81" s="766">
        <f>IFERROR(VLOOKUP($I81,'WM-AR'!$I$7:$AS$3267,26,FALSE),"")</f>
        <v>0</v>
      </c>
      <c r="Y81" s="766">
        <f>IFERROR(VLOOKUP($I81,'WM-AR'!$I$7:$AS$3267,27,FALSE),"")</f>
        <v>0</v>
      </c>
      <c r="Z81" s="766">
        <f>IFERROR(VLOOKUP($I81,'WM-AR'!$I$7:$AS$3267,28,FALSE),"")</f>
        <v>0</v>
      </c>
      <c r="AA81" s="766">
        <f>IFERROR(VLOOKUP($I81,'WM-AR'!$I$7:$AS$3267,29,FALSE),"")</f>
        <v>0</v>
      </c>
      <c r="AB81" s="766">
        <f>IFERROR(VLOOKUP($I81,'WM-AR'!$I$7:$AS$3267,30,FALSE),"")</f>
        <v>0</v>
      </c>
      <c r="AC81" s="766">
        <f>IFERROR(VLOOKUP($I81,'WM-AR'!$I$7:$AS$3267,31,FALSE),"")</f>
        <v>0</v>
      </c>
      <c r="AD81" s="766">
        <f>IFERROR(VLOOKUP($I81,'WM-AR'!$I$7:$AS$3267,32,FALSE),"")</f>
        <v>0</v>
      </c>
      <c r="AE81" s="766">
        <f>IFERROR(VLOOKUP($I81,'WM-AR'!$I$7:$AS$3267,33,FALSE),"")</f>
        <v>0</v>
      </c>
      <c r="AF81" s="817" t="s">
        <v>2712</v>
      </c>
      <c r="AG81" s="768" t="s">
        <v>1815</v>
      </c>
      <c r="AH81" s="768" t="s">
        <v>1815</v>
      </c>
      <c r="AI81" s="769"/>
      <c r="AJ81" s="769" t="str">
        <f t="shared" ref="AJ81:AJ87" si="24">K81</f>
        <v>M2</v>
      </c>
      <c r="AK81" s="905"/>
      <c r="AL81" s="88" t="str">
        <f>IF(AND(ISTEXT($E81),ISTEXT($B81)),"산출기준 &gt;&gt;  "&amp;_xlfn.XLOOKUP($E81,산출기준!$D:$D,산출기준!$E:$E,"매칭실패"),"")</f>
        <v/>
      </c>
    </row>
    <row r="82" spans="1:38" ht="49.9" customHeight="1" outlineLevel="1">
      <c r="B82" s="772"/>
      <c r="C82" s="773"/>
      <c r="D82" s="773"/>
      <c r="E82" s="773"/>
      <c r="F82" s="818" t="s">
        <v>2713</v>
      </c>
      <c r="G82" s="759" t="str">
        <f t="shared" si="22"/>
        <v xml:space="preserve">Grating | Hot-Dip Galvanized Steel, (I=32) |  | </v>
      </c>
      <c r="H82" s="816" t="s">
        <v>2714</v>
      </c>
      <c r="I82" s="765" t="str">
        <f t="shared" si="23"/>
        <v>S04AA018-00003</v>
      </c>
      <c r="J82" s="766"/>
      <c r="K82" s="766" t="str">
        <f>IFERROR(VLOOKUP($I82,'WM-AR'!$I$7:$AS$3267,34,FALSE),"")</f>
        <v>M2</v>
      </c>
      <c r="L82" s="766" t="str">
        <f>IFERROR(VLOOKUP($I82,'WM-AR'!$I$7:$AS$3267,4,FALSE),"")</f>
        <v>Miscellaneous Steel Erection Work</v>
      </c>
      <c r="M82" s="766" t="str">
        <f>IFERROR(VLOOKUP($I82,'WM-AR'!$I$7:$AS$3267,6,FALSE),"")</f>
        <v>Shelter/Building</v>
      </c>
      <c r="N82" s="766" t="str">
        <f>IFERROR(VLOOKUP($I82,'WM-AR'!$I$7:$AS$3267,8,FALSE),"")</f>
        <v>Grating</v>
      </c>
      <c r="O82" s="766" t="str">
        <f>IFERROR(VLOOKUP($I82,'WM-AR'!$I$7:$AS$3267,10,FALSE),"")</f>
        <v>Hot-Dip Galvanized Steel, (I=32)</v>
      </c>
      <c r="P82" s="766">
        <f>IFERROR(VLOOKUP($I82,'WM-AR'!$I$7:$AS$3267,12,FALSE),"")</f>
        <v>0</v>
      </c>
      <c r="Q82" s="766" t="str">
        <f>IFERROR(VLOOKUP($I82,'WM-AR'!$I$7:$AS$3267,14,FALSE),"")</f>
        <v/>
      </c>
      <c r="R82" s="766" t="str">
        <f>IFERROR(VLOOKUP($I82,'WM-AR'!$I$7:$AS$3267,16,FALSE),"")</f>
        <v/>
      </c>
      <c r="S82" s="766" t="str">
        <f>IFERROR(VLOOKUP($I82,'WM-AR'!$I$7:$AS$3267,18,FALSE),"")</f>
        <v/>
      </c>
      <c r="T82" s="766" t="str">
        <f>IFERROR(VLOOKUP($I82,'WM-AR'!$I$7:$AS$3267,20,FALSE),"")</f>
        <v/>
      </c>
      <c r="U82" s="766" t="str">
        <f>IFERROR(VLOOKUP($I82,'WM-AR'!$I$7:$AS$3267,22,FALSE),"")</f>
        <v/>
      </c>
      <c r="V82" s="766" t="str">
        <f>IFERROR(VLOOKUP($I82,'WM-AR'!$I$7:$AS$3267,24,FALSE),"")</f>
        <v/>
      </c>
      <c r="W82" s="766">
        <f>IFERROR(VLOOKUP($I82,'WM-AR'!$I$7:$AS$3267,25,FALSE),"")</f>
        <v>0</v>
      </c>
      <c r="X82" s="766">
        <f>IFERROR(VLOOKUP($I82,'WM-AR'!$I$7:$AS$3267,26,FALSE),"")</f>
        <v>0</v>
      </c>
      <c r="Y82" s="766">
        <f>IFERROR(VLOOKUP($I82,'WM-AR'!$I$7:$AS$3267,27,FALSE),"")</f>
        <v>0</v>
      </c>
      <c r="Z82" s="766">
        <f>IFERROR(VLOOKUP($I82,'WM-AR'!$I$7:$AS$3267,28,FALSE),"")</f>
        <v>0</v>
      </c>
      <c r="AA82" s="766">
        <f>IFERROR(VLOOKUP($I82,'WM-AR'!$I$7:$AS$3267,29,FALSE),"")</f>
        <v>0</v>
      </c>
      <c r="AB82" s="766">
        <f>IFERROR(VLOOKUP($I82,'WM-AR'!$I$7:$AS$3267,30,FALSE),"")</f>
        <v>0</v>
      </c>
      <c r="AC82" s="766">
        <f>IFERROR(VLOOKUP($I82,'WM-AR'!$I$7:$AS$3267,31,FALSE),"")</f>
        <v>0</v>
      </c>
      <c r="AD82" s="766">
        <f>IFERROR(VLOOKUP($I82,'WM-AR'!$I$7:$AS$3267,32,FALSE),"")</f>
        <v>0</v>
      </c>
      <c r="AE82" s="766">
        <f>IFERROR(VLOOKUP($I82,'WM-AR'!$I$7:$AS$3267,33,FALSE),"")</f>
        <v>0</v>
      </c>
      <c r="AF82" s="817" t="s">
        <v>2712</v>
      </c>
      <c r="AG82" s="768" t="s">
        <v>1815</v>
      </c>
      <c r="AH82" s="768" t="s">
        <v>1815</v>
      </c>
      <c r="AI82" s="769"/>
      <c r="AJ82" s="769" t="str">
        <f t="shared" si="24"/>
        <v>M2</v>
      </c>
      <c r="AK82" s="905"/>
      <c r="AL82" s="88" t="str">
        <f>IF(AND(ISTEXT($E82),ISTEXT($B82)),"산출기준 &gt;&gt;  "&amp;_xlfn.XLOOKUP($E82,산출기준!$D:$D,산출기준!$E:$E,"매칭실패"),"")</f>
        <v/>
      </c>
    </row>
    <row r="83" spans="1:38" s="600" customFormat="1">
      <c r="A83" s="873"/>
      <c r="B83" s="819"/>
      <c r="C83" s="820"/>
      <c r="D83" s="786" t="s">
        <v>2715</v>
      </c>
      <c r="E83" s="821"/>
      <c r="F83" s="874"/>
      <c r="G83" s="907" t="s">
        <v>2119</v>
      </c>
      <c r="H83" s="824"/>
      <c r="I83" s="825" t="str">
        <f>LEFT(H83,14)</f>
        <v/>
      </c>
      <c r="J83" s="876"/>
      <c r="K83" s="877" t="str">
        <f>IFERROR(VLOOKUP($I83,'WM-AR'!$I$7:$AS$3267,34,FALSE),"")</f>
        <v/>
      </c>
      <c r="L83" s="878" t="str">
        <f>IFERROR(VLOOKUP($I83,'WM-AR'!$I$7:$AS$3267,4,FALSE),"")</f>
        <v/>
      </c>
      <c r="M83" s="878" t="str">
        <f>IFERROR(VLOOKUP($I83,'WM-AR'!$I$7:$AS$3267,6,FALSE),"")</f>
        <v/>
      </c>
      <c r="N83" s="878" t="str">
        <f>IFERROR(VLOOKUP($I83,'WM-AR'!$I$7:$AS$3267,8,FALSE),"")</f>
        <v/>
      </c>
      <c r="O83" s="686" t="str">
        <f>IFERROR(VLOOKUP($I83,'WM-AR'!$I$7:$AS$3267,10,FALSE),"")</f>
        <v/>
      </c>
      <c r="P83" s="879" t="str">
        <f>IFERROR(VLOOKUP($I83,'WM-AR'!$I$7:$AS$3267,12,FALSE),"")</f>
        <v/>
      </c>
      <c r="Q83" s="879" t="str">
        <f>IFERROR(VLOOKUP($I83,'WM-AR'!$I$7:$AS$3267,14,FALSE),"")</f>
        <v/>
      </c>
      <c r="R83" s="879" t="str">
        <f>IFERROR(VLOOKUP($I83,'WM-AR'!$I$7:$AS$3267,16,FALSE),"")</f>
        <v/>
      </c>
      <c r="S83" s="879" t="str">
        <f>IFERROR(VLOOKUP($I83,'WM-AR'!$I$7:$AS$3267,18,FALSE),"")</f>
        <v/>
      </c>
      <c r="T83" s="879" t="str">
        <f>IFERROR(VLOOKUP($I83,'WM-AR'!$I$7:$AS$3267,20,FALSE),"")</f>
        <v/>
      </c>
      <c r="U83" s="879" t="str">
        <f>IFERROR(VLOOKUP($I83,'WM-AR'!$I$7:$AS$3267,22,FALSE),"")</f>
        <v/>
      </c>
      <c r="V83" s="879" t="str">
        <f>IFERROR(VLOOKUP($I83,'WM-AR'!$I$7:$AS$3267,24,FALSE),"")</f>
        <v/>
      </c>
      <c r="W83" s="879" t="str">
        <f>IFERROR(VLOOKUP($I83,'WM-AR'!$I$7:$AS$3267,25,FALSE),"")</f>
        <v/>
      </c>
      <c r="X83" s="879" t="str">
        <f>IFERROR(VLOOKUP($I83,'WM-AR'!$I$7:$AS$3267,26,FALSE),"")</f>
        <v/>
      </c>
      <c r="Y83" s="879" t="str">
        <f>IFERROR(VLOOKUP($I83,'WM-AR'!$I$7:$AS$3267,27,FALSE),"")</f>
        <v/>
      </c>
      <c r="Z83" s="879" t="str">
        <f>IFERROR(VLOOKUP($I83,'WM-AR'!$I$7:$AS$3267,28,FALSE),"")</f>
        <v/>
      </c>
      <c r="AA83" s="879" t="str">
        <f>IFERROR(VLOOKUP($I83,'WM-AR'!$I$7:$AS$3267,29,FALSE),"")</f>
        <v/>
      </c>
      <c r="AB83" s="879" t="str">
        <f>IFERROR(VLOOKUP($I83,'WM-AR'!$I$7:$AS$3267,30,FALSE),"")</f>
        <v/>
      </c>
      <c r="AC83" s="879" t="str">
        <f>IFERROR(VLOOKUP($I83,'WM-AR'!$I$7:$AS$3267,31,FALSE),"")</f>
        <v/>
      </c>
      <c r="AD83" s="879" t="str">
        <f>IFERROR(VLOOKUP($I83,'WM-AR'!$I$7:$AS$3267,32,FALSE),"")</f>
        <v/>
      </c>
      <c r="AE83" s="879" t="str">
        <f>IFERROR(VLOOKUP($I83,'WM-AR'!$I$7:$AS$3267,33,FALSE),"")</f>
        <v/>
      </c>
      <c r="AF83" s="701"/>
      <c r="AG83" s="834"/>
      <c r="AH83" s="834"/>
      <c r="AI83" s="836"/>
      <c r="AJ83" s="836" t="str">
        <f t="shared" si="24"/>
        <v/>
      </c>
      <c r="AK83" s="837"/>
      <c r="AL83" s="880" t="str">
        <f>IF(AND(ISTEXT($E83),ISTEXT($B83)),"산출기준 &gt;&gt;  "&amp;_xlfn.XLOOKUP($E83,산출기준!$D:$D,산출기준!$E:$E,"매칭실패"),"")</f>
        <v/>
      </c>
    </row>
    <row r="84" spans="1:38" s="600" customFormat="1">
      <c r="A84" s="873"/>
      <c r="B84" s="838"/>
      <c r="C84" s="839"/>
      <c r="D84" s="787" t="s">
        <v>2716</v>
      </c>
      <c r="E84" s="840"/>
      <c r="F84" s="881"/>
      <c r="G84" s="882" t="s">
        <v>2717</v>
      </c>
      <c r="H84" s="843"/>
      <c r="I84" s="844" t="str">
        <f>LEFT(H84,14)</f>
        <v/>
      </c>
      <c r="J84" s="883"/>
      <c r="K84" s="884" t="str">
        <f>IFERROR(VLOOKUP($I84,'WM-AR'!$I$7:$AS$3267,34,FALSE),"")</f>
        <v/>
      </c>
      <c r="L84" s="883" t="str">
        <f>IFERROR(VLOOKUP($I84,'WM-AR'!$I$7:$AS$3267,4,FALSE),"")</f>
        <v/>
      </c>
      <c r="M84" s="883" t="str">
        <f>IFERROR(VLOOKUP($I84,'WM-AR'!$I$7:$AS$3267,6,FALSE),"")</f>
        <v/>
      </c>
      <c r="N84" s="883" t="str">
        <f>IFERROR(VLOOKUP($I84,'WM-AR'!$I$7:$AS$3267,8,FALSE),"")</f>
        <v/>
      </c>
      <c r="O84" s="707" t="str">
        <f>IFERROR(VLOOKUP($I84,'WM-AR'!$I$7:$AS$3267,10,FALSE),"")</f>
        <v/>
      </c>
      <c r="P84" s="844" t="str">
        <f>IFERROR(VLOOKUP($I84,'WM-AR'!$I$7:$AS$3267,12,FALSE),"")</f>
        <v/>
      </c>
      <c r="Q84" s="844" t="str">
        <f>IFERROR(VLOOKUP($I84,'WM-AR'!$I$7:$AS$3267,14,FALSE),"")</f>
        <v/>
      </c>
      <c r="R84" s="844" t="str">
        <f>IFERROR(VLOOKUP($I84,'WM-AR'!$I$7:$AS$3267,16,FALSE),"")</f>
        <v/>
      </c>
      <c r="S84" s="844" t="str">
        <f>IFERROR(VLOOKUP($I84,'WM-AR'!$I$7:$AS$3267,18,FALSE),"")</f>
        <v/>
      </c>
      <c r="T84" s="844" t="str">
        <f>IFERROR(VLOOKUP($I84,'WM-AR'!$I$7:$AS$3267,20,FALSE),"")</f>
        <v/>
      </c>
      <c r="U84" s="844" t="str">
        <f>IFERROR(VLOOKUP($I84,'WM-AR'!$I$7:$AS$3267,22,FALSE),"")</f>
        <v/>
      </c>
      <c r="V84" s="844" t="str">
        <f>IFERROR(VLOOKUP($I84,'WM-AR'!$I$7:$AS$3267,24,FALSE),"")</f>
        <v/>
      </c>
      <c r="W84" s="844" t="str">
        <f>IFERROR(VLOOKUP($I84,'WM-AR'!$I$7:$AS$3267,25,FALSE),"")</f>
        <v/>
      </c>
      <c r="X84" s="844" t="str">
        <f>IFERROR(VLOOKUP($I84,'WM-AR'!$I$7:$AS$3267,26,FALSE),"")</f>
        <v/>
      </c>
      <c r="Y84" s="844" t="str">
        <f>IFERROR(VLOOKUP($I84,'WM-AR'!$I$7:$AS$3267,27,FALSE),"")</f>
        <v/>
      </c>
      <c r="Z84" s="844" t="str">
        <f>IFERROR(VLOOKUP($I84,'WM-AR'!$I$7:$AS$3267,28,FALSE),"")</f>
        <v/>
      </c>
      <c r="AA84" s="844" t="str">
        <f>IFERROR(VLOOKUP($I84,'WM-AR'!$I$7:$AS$3267,29,FALSE),"")</f>
        <v/>
      </c>
      <c r="AB84" s="844" t="str">
        <f>IFERROR(VLOOKUP($I84,'WM-AR'!$I$7:$AS$3267,30,FALSE),"")</f>
        <v/>
      </c>
      <c r="AC84" s="844" t="str">
        <f>IFERROR(VLOOKUP($I84,'WM-AR'!$I$7:$AS$3267,31,FALSE),"")</f>
        <v/>
      </c>
      <c r="AD84" s="844" t="str">
        <f>IFERROR(VLOOKUP($I84,'WM-AR'!$I$7:$AS$3267,32,FALSE),"")</f>
        <v/>
      </c>
      <c r="AE84" s="844" t="str">
        <f>IFERROR(VLOOKUP($I84,'WM-AR'!$I$7:$AS$3267,33,FALSE),"")</f>
        <v/>
      </c>
      <c r="AF84" s="720"/>
      <c r="AG84" s="852"/>
      <c r="AH84" s="852"/>
      <c r="AI84" s="854"/>
      <c r="AJ84" s="854" t="str">
        <f t="shared" si="24"/>
        <v/>
      </c>
      <c r="AK84" s="855"/>
      <c r="AL84" s="880" t="str">
        <f>IF(AND(ISTEXT($E84),ISTEXT($B84)),"산출기준 &gt;&gt;  "&amp;_xlfn.XLOOKUP($E84,산출기준!$D:$D,산출기준!$E:$E,"매칭실패"),"")</f>
        <v/>
      </c>
    </row>
    <row r="85" spans="1:38" s="600" customFormat="1">
      <c r="A85" s="873"/>
      <c r="B85" s="838"/>
      <c r="C85" s="839"/>
      <c r="D85" s="787" t="s">
        <v>2716</v>
      </c>
      <c r="E85" s="840"/>
      <c r="F85" s="881"/>
      <c r="G85" s="882" t="s">
        <v>2718</v>
      </c>
      <c r="H85" s="843"/>
      <c r="I85" s="844" t="str">
        <f>LEFT(H85,14)</f>
        <v/>
      </c>
      <c r="J85" s="883"/>
      <c r="K85" s="884" t="str">
        <f>IFERROR(VLOOKUP($I85,'WM-AR'!$I$7:$AS$3267,34,FALSE),"")</f>
        <v/>
      </c>
      <c r="L85" s="883" t="str">
        <f>IFERROR(VLOOKUP($I85,'WM-AR'!$I$7:$AS$3267,4,FALSE),"")</f>
        <v/>
      </c>
      <c r="M85" s="883" t="str">
        <f>IFERROR(VLOOKUP($I85,'WM-AR'!$I$7:$AS$3267,6,FALSE),"")</f>
        <v/>
      </c>
      <c r="N85" s="883" t="str">
        <f>IFERROR(VLOOKUP($I85,'WM-AR'!$I$7:$AS$3267,8,FALSE),"")</f>
        <v/>
      </c>
      <c r="O85" s="707" t="str">
        <f>IFERROR(VLOOKUP($I85,'WM-AR'!$I$7:$AS$3267,10,FALSE),"")</f>
        <v/>
      </c>
      <c r="P85" s="844" t="str">
        <f>IFERROR(VLOOKUP($I85,'WM-AR'!$I$7:$AS$3267,12,FALSE),"")</f>
        <v/>
      </c>
      <c r="Q85" s="844" t="str">
        <f>IFERROR(VLOOKUP($I85,'WM-AR'!$I$7:$AS$3267,14,FALSE),"")</f>
        <v/>
      </c>
      <c r="R85" s="844" t="str">
        <f>IFERROR(VLOOKUP($I85,'WM-AR'!$I$7:$AS$3267,16,FALSE),"")</f>
        <v/>
      </c>
      <c r="S85" s="844" t="str">
        <f>IFERROR(VLOOKUP($I85,'WM-AR'!$I$7:$AS$3267,18,FALSE),"")</f>
        <v/>
      </c>
      <c r="T85" s="844" t="str">
        <f>IFERROR(VLOOKUP($I85,'WM-AR'!$I$7:$AS$3267,20,FALSE),"")</f>
        <v/>
      </c>
      <c r="U85" s="844" t="str">
        <f>IFERROR(VLOOKUP($I85,'WM-AR'!$I$7:$AS$3267,22,FALSE),"")</f>
        <v/>
      </c>
      <c r="V85" s="844" t="str">
        <f>IFERROR(VLOOKUP($I85,'WM-AR'!$I$7:$AS$3267,24,FALSE),"")</f>
        <v/>
      </c>
      <c r="W85" s="844" t="str">
        <f>IFERROR(VLOOKUP($I85,'WM-AR'!$I$7:$AS$3267,25,FALSE),"")</f>
        <v/>
      </c>
      <c r="X85" s="844" t="str">
        <f>IFERROR(VLOOKUP($I85,'WM-AR'!$I$7:$AS$3267,26,FALSE),"")</f>
        <v/>
      </c>
      <c r="Y85" s="844" t="str">
        <f>IFERROR(VLOOKUP($I85,'WM-AR'!$I$7:$AS$3267,27,FALSE),"")</f>
        <v/>
      </c>
      <c r="Z85" s="844" t="str">
        <f>IFERROR(VLOOKUP($I85,'WM-AR'!$I$7:$AS$3267,28,FALSE),"")</f>
        <v/>
      </c>
      <c r="AA85" s="844" t="str">
        <f>IFERROR(VLOOKUP($I85,'WM-AR'!$I$7:$AS$3267,29,FALSE),"")</f>
        <v/>
      </c>
      <c r="AB85" s="844" t="str">
        <f>IFERROR(VLOOKUP($I85,'WM-AR'!$I$7:$AS$3267,30,FALSE),"")</f>
        <v/>
      </c>
      <c r="AC85" s="844" t="str">
        <f>IFERROR(VLOOKUP($I85,'WM-AR'!$I$7:$AS$3267,31,FALSE),"")</f>
        <v/>
      </c>
      <c r="AD85" s="844" t="str">
        <f>IFERROR(VLOOKUP($I85,'WM-AR'!$I$7:$AS$3267,32,FALSE),"")</f>
        <v/>
      </c>
      <c r="AE85" s="844" t="str">
        <f>IFERROR(VLOOKUP($I85,'WM-AR'!$I$7:$AS$3267,33,FALSE),"")</f>
        <v/>
      </c>
      <c r="AF85" s="720"/>
      <c r="AG85" s="852"/>
      <c r="AH85" s="852"/>
      <c r="AI85" s="854"/>
      <c r="AJ85" s="854" t="str">
        <f t="shared" si="24"/>
        <v/>
      </c>
      <c r="AK85" s="855"/>
      <c r="AL85" s="880" t="str">
        <f>IF(AND(ISTEXT($E85),ISTEXT($B85)),"산출기준 &gt;&gt;  "&amp;_xlfn.XLOOKUP($E85,산출기준!$D:$D,산출기준!$E:$E,"매칭실패"),"")</f>
        <v/>
      </c>
    </row>
    <row r="86" spans="1:38" s="600" customFormat="1">
      <c r="A86" s="873"/>
      <c r="B86" s="838"/>
      <c r="C86" s="839"/>
      <c r="D86" s="787" t="s">
        <v>2716</v>
      </c>
      <c r="E86" s="840"/>
      <c r="F86" s="881"/>
      <c r="G86" s="882" t="s">
        <v>2719</v>
      </c>
      <c r="H86" s="843"/>
      <c r="I86" s="844" t="str">
        <f>LEFT(H86,14)</f>
        <v/>
      </c>
      <c r="J86" s="883"/>
      <c r="K86" s="884" t="str">
        <f>IFERROR(VLOOKUP($I86,'WM-AR'!$I$7:$AS$3267,34,FALSE),"")</f>
        <v/>
      </c>
      <c r="L86" s="883" t="str">
        <f>IFERROR(VLOOKUP($I86,'WM-AR'!$I$7:$AS$3267,4,FALSE),"")</f>
        <v/>
      </c>
      <c r="M86" s="883" t="str">
        <f>IFERROR(VLOOKUP($I86,'WM-AR'!$I$7:$AS$3267,6,FALSE),"")</f>
        <v/>
      </c>
      <c r="N86" s="883" t="str">
        <f>IFERROR(VLOOKUP($I86,'WM-AR'!$I$7:$AS$3267,8,FALSE),"")</f>
        <v/>
      </c>
      <c r="O86" s="707" t="str">
        <f>IFERROR(VLOOKUP($I86,'WM-AR'!$I$7:$AS$3267,10,FALSE),"")</f>
        <v/>
      </c>
      <c r="P86" s="844" t="str">
        <f>IFERROR(VLOOKUP($I86,'WM-AR'!$I$7:$AS$3267,12,FALSE),"")</f>
        <v/>
      </c>
      <c r="Q86" s="844" t="str">
        <f>IFERROR(VLOOKUP($I86,'WM-AR'!$I$7:$AS$3267,14,FALSE),"")</f>
        <v/>
      </c>
      <c r="R86" s="844" t="str">
        <f>IFERROR(VLOOKUP($I86,'WM-AR'!$I$7:$AS$3267,16,FALSE),"")</f>
        <v/>
      </c>
      <c r="S86" s="844" t="str">
        <f>IFERROR(VLOOKUP($I86,'WM-AR'!$I$7:$AS$3267,18,FALSE),"")</f>
        <v/>
      </c>
      <c r="T86" s="844" t="str">
        <f>IFERROR(VLOOKUP($I86,'WM-AR'!$I$7:$AS$3267,20,FALSE),"")</f>
        <v/>
      </c>
      <c r="U86" s="844" t="str">
        <f>IFERROR(VLOOKUP($I86,'WM-AR'!$I$7:$AS$3267,22,FALSE),"")</f>
        <v/>
      </c>
      <c r="V86" s="844" t="str">
        <f>IFERROR(VLOOKUP($I86,'WM-AR'!$I$7:$AS$3267,24,FALSE),"")</f>
        <v/>
      </c>
      <c r="W86" s="844" t="str">
        <f>IFERROR(VLOOKUP($I86,'WM-AR'!$I$7:$AS$3267,25,FALSE),"")</f>
        <v/>
      </c>
      <c r="X86" s="844" t="str">
        <f>IFERROR(VLOOKUP($I86,'WM-AR'!$I$7:$AS$3267,26,FALSE),"")</f>
        <v/>
      </c>
      <c r="Y86" s="844" t="str">
        <f>IFERROR(VLOOKUP($I86,'WM-AR'!$I$7:$AS$3267,27,FALSE),"")</f>
        <v/>
      </c>
      <c r="Z86" s="844" t="str">
        <f>IFERROR(VLOOKUP($I86,'WM-AR'!$I$7:$AS$3267,28,FALSE),"")</f>
        <v/>
      </c>
      <c r="AA86" s="844" t="str">
        <f>IFERROR(VLOOKUP($I86,'WM-AR'!$I$7:$AS$3267,29,FALSE),"")</f>
        <v/>
      </c>
      <c r="AB86" s="844" t="str">
        <f>IFERROR(VLOOKUP($I86,'WM-AR'!$I$7:$AS$3267,30,FALSE),"")</f>
        <v/>
      </c>
      <c r="AC86" s="844" t="str">
        <f>IFERROR(VLOOKUP($I86,'WM-AR'!$I$7:$AS$3267,31,FALSE),"")</f>
        <v/>
      </c>
      <c r="AD86" s="844" t="str">
        <f>IFERROR(VLOOKUP($I86,'WM-AR'!$I$7:$AS$3267,32,FALSE),"")</f>
        <v/>
      </c>
      <c r="AE86" s="844" t="str">
        <f>IFERROR(VLOOKUP($I86,'WM-AR'!$I$7:$AS$3267,33,FALSE),"")</f>
        <v/>
      </c>
      <c r="AF86" s="720"/>
      <c r="AG86" s="852"/>
      <c r="AH86" s="852"/>
      <c r="AI86" s="854"/>
      <c r="AJ86" s="854" t="str">
        <f t="shared" si="24"/>
        <v/>
      </c>
      <c r="AK86" s="855"/>
      <c r="AL86" s="880" t="str">
        <f>IF(AND(ISTEXT($E86),ISTEXT($B86)),"산출기준 &gt;&gt;  "&amp;_xlfn.XLOOKUP($E86,산출기준!$D:$D,산출기준!$E:$E,"매칭실패"),"")</f>
        <v/>
      </c>
    </row>
    <row r="87" spans="1:38" s="600" customFormat="1">
      <c r="A87" s="873"/>
      <c r="B87" s="856"/>
      <c r="C87" s="857"/>
      <c r="D87" s="726"/>
      <c r="E87" s="858"/>
      <c r="F87" s="885"/>
      <c r="G87" s="886"/>
      <c r="H87" s="861"/>
      <c r="I87" s="862" t="str">
        <f>LEFT(H87,14)</f>
        <v/>
      </c>
      <c r="J87" s="887"/>
      <c r="K87" s="888" t="str">
        <f>IFERROR(VLOOKUP($I87,'WM-AR'!$I$7:$AS$3267,34,FALSE),"")</f>
        <v/>
      </c>
      <c r="L87" s="887" t="str">
        <f>IFERROR(VLOOKUP($I87,'WM-AR'!$I$7:$AS$3267,4,FALSE),"")</f>
        <v/>
      </c>
      <c r="M87" s="887" t="str">
        <f>IFERROR(VLOOKUP($I87,'WM-AR'!$I$7:$AS$3267,6,FALSE),"")</f>
        <v/>
      </c>
      <c r="N87" s="887" t="str">
        <f>IFERROR(VLOOKUP($I87,'WM-AR'!$I$7:$AS$3267,8,FALSE),"")</f>
        <v/>
      </c>
      <c r="O87" s="889" t="str">
        <f>IFERROR(VLOOKUP($I87,'WM-AR'!$I$7:$AS$3267,10,FALSE),"")</f>
        <v/>
      </c>
      <c r="P87" s="862" t="str">
        <f>IFERROR(VLOOKUP($I87,'WM-AR'!$I$7:$AS$3267,12,FALSE),"")</f>
        <v/>
      </c>
      <c r="Q87" s="862" t="str">
        <f>IFERROR(VLOOKUP($I87,'WM-AR'!$I$7:$AS$3267,14,FALSE),"")</f>
        <v/>
      </c>
      <c r="R87" s="862" t="str">
        <f>IFERROR(VLOOKUP($I87,'WM-AR'!$I$7:$AS$3267,16,FALSE),"")</f>
        <v/>
      </c>
      <c r="S87" s="862" t="str">
        <f>IFERROR(VLOOKUP($I87,'WM-AR'!$I$7:$AS$3267,18,FALSE),"")</f>
        <v/>
      </c>
      <c r="T87" s="862" t="str">
        <f>IFERROR(VLOOKUP($I87,'WM-AR'!$I$7:$AS$3267,20,FALSE),"")</f>
        <v/>
      </c>
      <c r="U87" s="862" t="str">
        <f>IFERROR(VLOOKUP($I87,'WM-AR'!$I$7:$AS$3267,22,FALSE),"")</f>
        <v/>
      </c>
      <c r="V87" s="862" t="str">
        <f>IFERROR(VLOOKUP($I87,'WM-AR'!$I$7:$AS$3267,24,FALSE),"")</f>
        <v/>
      </c>
      <c r="W87" s="862" t="str">
        <f>IFERROR(VLOOKUP($I87,'WM-AR'!$I$7:$AS$3267,25,FALSE),"")</f>
        <v/>
      </c>
      <c r="X87" s="862" t="str">
        <f>IFERROR(VLOOKUP($I87,'WM-AR'!$I$7:$AS$3267,26,FALSE),"")</f>
        <v/>
      </c>
      <c r="Y87" s="862" t="str">
        <f>IFERROR(VLOOKUP($I87,'WM-AR'!$I$7:$AS$3267,27,FALSE),"")</f>
        <v/>
      </c>
      <c r="Z87" s="862" t="str">
        <f>IFERROR(VLOOKUP($I87,'WM-AR'!$I$7:$AS$3267,28,FALSE),"")</f>
        <v/>
      </c>
      <c r="AA87" s="862" t="str">
        <f>IFERROR(VLOOKUP($I87,'WM-AR'!$I$7:$AS$3267,29,FALSE),"")</f>
        <v/>
      </c>
      <c r="AB87" s="862" t="str">
        <f>IFERROR(VLOOKUP($I87,'WM-AR'!$I$7:$AS$3267,30,FALSE),"")</f>
        <v/>
      </c>
      <c r="AC87" s="862" t="str">
        <f>IFERROR(VLOOKUP($I87,'WM-AR'!$I$7:$AS$3267,31,FALSE),"")</f>
        <v/>
      </c>
      <c r="AD87" s="862" t="str">
        <f>IFERROR(VLOOKUP($I87,'WM-AR'!$I$7:$AS$3267,32,FALSE),"")</f>
        <v/>
      </c>
      <c r="AE87" s="862" t="str">
        <f>IFERROR(VLOOKUP($I87,'WM-AR'!$I$7:$AS$3267,33,FALSE),"")</f>
        <v/>
      </c>
      <c r="AF87" s="740"/>
      <c r="AG87" s="870"/>
      <c r="AH87" s="870"/>
      <c r="AI87" s="871"/>
      <c r="AJ87" s="871" t="str">
        <f t="shared" si="24"/>
        <v/>
      </c>
      <c r="AK87" s="872"/>
      <c r="AL87" s="880" t="str">
        <f>IF(AND(ISTEXT($E87),ISTEXT($B87)),"산출기준 &gt;&gt;  "&amp;_xlfn.XLOOKUP($E87,산출기준!$D:$D,산출기준!$E:$E,"매칭실패"),"")</f>
        <v/>
      </c>
    </row>
    <row r="88" spans="1:38" ht="19.899999999999999" customHeight="1">
      <c r="B88" s="635"/>
      <c r="C88" s="636"/>
      <c r="D88" s="636"/>
      <c r="E88" s="636"/>
      <c r="F88" s="638"/>
      <c r="G88" s="639"/>
      <c r="H88" s="639"/>
      <c r="I88" s="641"/>
      <c r="J88" s="642"/>
      <c r="K88" s="642"/>
      <c r="L88" s="642"/>
      <c r="M88" s="642"/>
      <c r="N88" s="642"/>
      <c r="O88" s="642"/>
      <c r="P88" s="642"/>
      <c r="Q88" s="642"/>
      <c r="R88" s="642"/>
      <c r="S88" s="642"/>
      <c r="T88" s="642"/>
      <c r="U88" s="642"/>
      <c r="V88" s="642"/>
      <c r="W88" s="642"/>
      <c r="X88" s="642"/>
      <c r="Y88" s="642"/>
      <c r="Z88" s="642"/>
      <c r="AA88" s="642"/>
      <c r="AB88" s="642"/>
      <c r="AC88" s="642"/>
      <c r="AD88" s="642"/>
      <c r="AE88" s="642"/>
      <c r="AF88" s="636"/>
      <c r="AG88" s="643"/>
      <c r="AH88" s="643"/>
      <c r="AI88" s="644"/>
      <c r="AJ88" s="644"/>
      <c r="AK88" s="639"/>
      <c r="AL88" s="88" t="str">
        <f>IF(AND(ISTEXT($E88),ISTEXT($B88)),"산출기준 &gt;&gt;  "&amp;_xlfn.XLOOKUP($E88,산출기준!$D:$D,산출기준!$E:$E,"매칭실패"),"")</f>
        <v/>
      </c>
    </row>
    <row r="89" spans="1:38" ht="19.899999999999999" customHeight="1">
      <c r="B89" s="658"/>
      <c r="C89" s="646" t="s">
        <v>2706</v>
      </c>
      <c r="D89" s="648"/>
      <c r="E89" s="648"/>
      <c r="F89" s="807" t="s">
        <v>2720</v>
      </c>
      <c r="G89" s="658"/>
      <c r="H89" s="802"/>
      <c r="I89" s="652" t="str">
        <f t="shared" ref="I89:I93" si="25">LEFT(H89,14)</f>
        <v/>
      </c>
      <c r="J89" s="652"/>
      <c r="K89" s="653"/>
      <c r="L89" s="653"/>
      <c r="M89" s="653"/>
      <c r="N89" s="653"/>
      <c r="O89" s="653"/>
      <c r="P89" s="653"/>
      <c r="Q89" s="653"/>
      <c r="R89" s="653"/>
      <c r="S89" s="653"/>
      <c r="T89" s="653"/>
      <c r="U89" s="653"/>
      <c r="V89" s="653"/>
      <c r="W89" s="653"/>
      <c r="X89" s="653"/>
      <c r="Y89" s="653"/>
      <c r="Z89" s="653"/>
      <c r="AA89" s="653"/>
      <c r="AB89" s="653"/>
      <c r="AC89" s="653"/>
      <c r="AD89" s="653"/>
      <c r="AE89" s="653"/>
      <c r="AF89" s="656"/>
      <c r="AG89" s="656"/>
      <c r="AH89" s="656"/>
      <c r="AI89" s="656"/>
      <c r="AJ89" s="656"/>
      <c r="AK89" s="653"/>
      <c r="AL89" s="88" t="str">
        <f>IF(AND(ISTEXT($E89),ISTEXT($B89)),"산출기준 &gt;&gt;  "&amp;_xlfn.XLOOKUP($E89,산출기준!$D:$D,산출기준!$E:$E,"매칭실패"),"")</f>
        <v/>
      </c>
    </row>
    <row r="90" spans="1:38" ht="19.899999999999999" customHeight="1">
      <c r="B90" s="894"/>
      <c r="C90" s="908"/>
      <c r="D90" s="909"/>
      <c r="E90" s="909"/>
      <c r="F90" s="910"/>
      <c r="G90" s="894"/>
      <c r="H90" s="911"/>
      <c r="I90" s="898"/>
      <c r="J90" s="898"/>
      <c r="K90" s="912"/>
      <c r="L90" s="912"/>
      <c r="M90" s="912"/>
      <c r="N90" s="912"/>
      <c r="O90" s="912"/>
      <c r="P90" s="912"/>
      <c r="Q90" s="912"/>
      <c r="R90" s="912"/>
      <c r="S90" s="912"/>
      <c r="T90" s="912"/>
      <c r="U90" s="912"/>
      <c r="V90" s="912"/>
      <c r="W90" s="912"/>
      <c r="X90" s="912"/>
      <c r="Y90" s="912"/>
      <c r="Z90" s="912"/>
      <c r="AA90" s="912"/>
      <c r="AB90" s="912"/>
      <c r="AC90" s="912"/>
      <c r="AD90" s="912"/>
      <c r="AE90" s="912"/>
      <c r="AF90" s="913"/>
      <c r="AG90" s="913"/>
      <c r="AH90" s="913"/>
      <c r="AI90" s="913"/>
      <c r="AJ90" s="913"/>
      <c r="AK90" s="912"/>
    </row>
    <row r="91" spans="1:38" ht="34.9" customHeight="1">
      <c r="B91" s="808" t="str" cm="1">
        <f t="array" aca="1" ref="B91" ca="1">_xlfn.IFNA(INDIRECT("Family_표준_구성도!B"&amp;MATCH(F91,INDIRECT("Family_표준_구성도!"&amp;"C:C"),0)),"")</f>
        <v>1.1.2.2.1</v>
      </c>
      <c r="C91" s="668" t="s">
        <v>2016</v>
      </c>
      <c r="D91" s="809"/>
      <c r="E91" s="668" t="s">
        <v>1697</v>
      </c>
      <c r="F91" s="906" t="s">
        <v>2721</v>
      </c>
      <c r="G91" s="811"/>
      <c r="H91" s="812"/>
      <c r="I91" s="674"/>
      <c r="J91" s="674"/>
      <c r="K91" s="674"/>
      <c r="L91" s="674"/>
      <c r="M91" s="674"/>
      <c r="N91" s="675"/>
      <c r="O91" s="676"/>
      <c r="P91" s="677"/>
      <c r="Q91" s="677"/>
      <c r="R91" s="677"/>
      <c r="S91" s="677"/>
      <c r="T91" s="677"/>
      <c r="U91" s="677"/>
      <c r="V91" s="678"/>
      <c r="W91" s="679"/>
      <c r="X91" s="679"/>
      <c r="Y91" s="679"/>
      <c r="Z91" s="679"/>
      <c r="AA91" s="679"/>
      <c r="AB91" s="679"/>
      <c r="AC91" s="679"/>
      <c r="AD91" s="679"/>
      <c r="AE91" s="679"/>
      <c r="AF91" s="902" t="s">
        <v>2722</v>
      </c>
      <c r="AG91" s="682"/>
      <c r="AH91" s="682"/>
      <c r="AI91" s="682"/>
      <c r="AJ91" s="682"/>
      <c r="AK91" s="903"/>
      <c r="AL91" s="88" t="str">
        <f ca="1">IF(AND(ISTEXT($E91),ISTEXT($B91)),"산출기준 &gt;&gt;  "&amp;_xlfn.XLOOKUP($E91,산출기준!$D:$D,산출기준!$E:$E,"매칭실패"),"")</f>
        <v>산출기준 &gt;&gt;  [ 플로어 일반 산출 ]</v>
      </c>
    </row>
    <row r="92" spans="1:38" ht="49.9" customHeight="1" outlineLevel="1">
      <c r="B92" s="758"/>
      <c r="C92" s="759"/>
      <c r="D92" s="759"/>
      <c r="E92" s="759"/>
      <c r="F92" s="818" t="s">
        <v>2710</v>
      </c>
      <c r="G92" s="759" t="str">
        <f t="shared" ref="G92:G93" si="26">IF(IF(N92=0,"",N92)&amp;" | "&amp;IF(O92=0,"",O92)&amp;" | "&amp;IF(Q92=0,"",Q92)&amp;" | "&amp;IF(R92=0,"",R92)=" |  |  | ","",IF(N92=0,"",N92)&amp;" | "&amp;IF(O92=0,"",O92)&amp;" | "&amp;IF(Q92=0,"",Q92)&amp;" | "&amp;IF(R92=0,"",R92))</f>
        <v xml:space="preserve">Grating | Hot-Dip Galvanized Steel, (I=32) |  | </v>
      </c>
      <c r="H92" s="816" t="s">
        <v>2711</v>
      </c>
      <c r="I92" s="765" t="str">
        <f t="shared" ref="I92:I96" si="27">LEFT(H92,14)</f>
        <v>S02AA018-00003</v>
      </c>
      <c r="J92" s="914" t="s">
        <v>2723</v>
      </c>
      <c r="K92" s="766" t="str">
        <f>IFERROR(VLOOKUP($I92,'WM-AR'!$I$7:$AS$3267,34,FALSE),"")</f>
        <v>M2</v>
      </c>
      <c r="L92" s="766" t="str">
        <f>IFERROR(VLOOKUP($I92,'WM-AR'!$I$7:$AS$3267,4,FALSE),"")</f>
        <v>Miscellaneous Steel Fabrication Work</v>
      </c>
      <c r="M92" s="766" t="str">
        <f>IFERROR(VLOOKUP($I92,'WM-AR'!$I$7:$AS$3267,6,FALSE),"")</f>
        <v>Shelter/Building</v>
      </c>
      <c r="N92" s="766" t="str">
        <f>IFERROR(VLOOKUP($I92,'WM-AR'!$I$7:$AS$3267,8,FALSE),"")</f>
        <v>Grating</v>
      </c>
      <c r="O92" s="766" t="str">
        <f>IFERROR(VLOOKUP($I92,'WM-AR'!$I$7:$AS$3267,10,FALSE),"")</f>
        <v>Hot-Dip Galvanized Steel, (I=32)</v>
      </c>
      <c r="P92" s="766">
        <f>IFERROR(VLOOKUP($I92,'WM-AR'!$I$7:$AS$3267,12,FALSE),"")</f>
        <v>0</v>
      </c>
      <c r="Q92" s="766" t="str">
        <f>IFERROR(VLOOKUP($I92,'WM-AR'!$I$7:$AS$3267,14,FALSE),"")</f>
        <v/>
      </c>
      <c r="R92" s="766" t="str">
        <f>IFERROR(VLOOKUP($I92,'WM-AR'!$I$7:$AS$3267,16,FALSE),"")</f>
        <v/>
      </c>
      <c r="S92" s="766" t="str">
        <f>IFERROR(VLOOKUP($I92,'WM-AR'!$I$7:$AS$3267,18,FALSE),"")</f>
        <v/>
      </c>
      <c r="T92" s="766" t="str">
        <f>IFERROR(VLOOKUP($I92,'WM-AR'!$I$7:$AS$3267,20,FALSE),"")</f>
        <v/>
      </c>
      <c r="U92" s="766" t="str">
        <f>IFERROR(VLOOKUP($I92,'WM-AR'!$I$7:$AS$3267,22,FALSE),"")</f>
        <v/>
      </c>
      <c r="V92" s="766" t="str">
        <f>IFERROR(VLOOKUP($I92,'WM-AR'!$I$7:$AS$3267,24,FALSE),"")</f>
        <v/>
      </c>
      <c r="W92" s="766">
        <f>IFERROR(VLOOKUP($I92,'WM-AR'!$I$7:$AS$3267,25,FALSE),"")</f>
        <v>0</v>
      </c>
      <c r="X92" s="766">
        <f>IFERROR(VLOOKUP($I92,'WM-AR'!$I$7:$AS$3267,26,FALSE),"")</f>
        <v>0</v>
      </c>
      <c r="Y92" s="766">
        <f>IFERROR(VLOOKUP($I92,'WM-AR'!$I$7:$AS$3267,27,FALSE),"")</f>
        <v>0</v>
      </c>
      <c r="Z92" s="766">
        <f>IFERROR(VLOOKUP($I92,'WM-AR'!$I$7:$AS$3267,28,FALSE),"")</f>
        <v>0</v>
      </c>
      <c r="AA92" s="766">
        <f>IFERROR(VLOOKUP($I92,'WM-AR'!$I$7:$AS$3267,29,FALSE),"")</f>
        <v>0</v>
      </c>
      <c r="AB92" s="766">
        <f>IFERROR(VLOOKUP($I92,'WM-AR'!$I$7:$AS$3267,30,FALSE),"")</f>
        <v>0</v>
      </c>
      <c r="AC92" s="766">
        <f>IFERROR(VLOOKUP($I92,'WM-AR'!$I$7:$AS$3267,31,FALSE),"")</f>
        <v>0</v>
      </c>
      <c r="AD92" s="766">
        <f>IFERROR(VLOOKUP($I92,'WM-AR'!$I$7:$AS$3267,32,FALSE),"")</f>
        <v>0</v>
      </c>
      <c r="AE92" s="766">
        <f>IFERROR(VLOOKUP($I92,'WM-AR'!$I$7:$AS$3267,33,FALSE),"")</f>
        <v>0</v>
      </c>
      <c r="AF92" s="817" t="s">
        <v>2724</v>
      </c>
      <c r="AG92" s="768" t="s">
        <v>1815</v>
      </c>
      <c r="AH92" s="768" t="s">
        <v>1815</v>
      </c>
      <c r="AI92" s="769"/>
      <c r="AJ92" s="769" t="str">
        <f t="shared" ref="AJ92:AJ96" si="28">K92</f>
        <v>M2</v>
      </c>
      <c r="AK92" s="905"/>
      <c r="AL92" s="88" t="str">
        <f>IF(AND(ISTEXT($E92),ISTEXT($B92)),"산출기준 &gt;&gt;  "&amp;_xlfn.XLOOKUP($E92,산출기준!$D:$D,산출기준!$E:$E,"매칭실패"),"")</f>
        <v/>
      </c>
    </row>
    <row r="93" spans="1:38" ht="49.9" customHeight="1" outlineLevel="1">
      <c r="B93" s="772"/>
      <c r="C93" s="773"/>
      <c r="D93" s="773"/>
      <c r="E93" s="773"/>
      <c r="F93" s="818" t="s">
        <v>2713</v>
      </c>
      <c r="G93" s="759" t="str">
        <f t="shared" si="26"/>
        <v xml:space="preserve">Grating | Hot-Dip Galvanized Steel, (I=32) |  | </v>
      </c>
      <c r="H93" s="816" t="s">
        <v>2714</v>
      </c>
      <c r="I93" s="765" t="str">
        <f t="shared" si="27"/>
        <v>S04AA018-00003</v>
      </c>
      <c r="J93" s="914" t="s">
        <v>2723</v>
      </c>
      <c r="K93" s="766" t="str">
        <f>IFERROR(VLOOKUP($I93,'WM-AR'!$I$7:$AS$3267,34,FALSE),"")</f>
        <v>M2</v>
      </c>
      <c r="L93" s="766" t="str">
        <f>IFERROR(VLOOKUP($I93,'WM-AR'!$I$7:$AS$3267,4,FALSE),"")</f>
        <v>Miscellaneous Steel Erection Work</v>
      </c>
      <c r="M93" s="766" t="str">
        <f>IFERROR(VLOOKUP($I93,'WM-AR'!$I$7:$AS$3267,6,FALSE),"")</f>
        <v>Shelter/Building</v>
      </c>
      <c r="N93" s="766" t="str">
        <f>IFERROR(VLOOKUP($I93,'WM-AR'!$I$7:$AS$3267,8,FALSE),"")</f>
        <v>Grating</v>
      </c>
      <c r="O93" s="766" t="str">
        <f>IFERROR(VLOOKUP($I93,'WM-AR'!$I$7:$AS$3267,10,FALSE),"")</f>
        <v>Hot-Dip Galvanized Steel, (I=32)</v>
      </c>
      <c r="P93" s="766">
        <f>IFERROR(VLOOKUP($I93,'WM-AR'!$I$7:$AS$3267,12,FALSE),"")</f>
        <v>0</v>
      </c>
      <c r="Q93" s="766" t="str">
        <f>IFERROR(VLOOKUP($I93,'WM-AR'!$I$7:$AS$3267,14,FALSE),"")</f>
        <v/>
      </c>
      <c r="R93" s="766" t="str">
        <f>IFERROR(VLOOKUP($I93,'WM-AR'!$I$7:$AS$3267,16,FALSE),"")</f>
        <v/>
      </c>
      <c r="S93" s="766" t="str">
        <f>IFERROR(VLOOKUP($I93,'WM-AR'!$I$7:$AS$3267,18,FALSE),"")</f>
        <v/>
      </c>
      <c r="T93" s="766" t="str">
        <f>IFERROR(VLOOKUP($I93,'WM-AR'!$I$7:$AS$3267,20,FALSE),"")</f>
        <v/>
      </c>
      <c r="U93" s="766" t="str">
        <f>IFERROR(VLOOKUP($I93,'WM-AR'!$I$7:$AS$3267,22,FALSE),"")</f>
        <v/>
      </c>
      <c r="V93" s="766" t="str">
        <f>IFERROR(VLOOKUP($I93,'WM-AR'!$I$7:$AS$3267,24,FALSE),"")</f>
        <v/>
      </c>
      <c r="W93" s="766">
        <f>IFERROR(VLOOKUP($I93,'WM-AR'!$I$7:$AS$3267,25,FALSE),"")</f>
        <v>0</v>
      </c>
      <c r="X93" s="766">
        <f>IFERROR(VLOOKUP($I93,'WM-AR'!$I$7:$AS$3267,26,FALSE),"")</f>
        <v>0</v>
      </c>
      <c r="Y93" s="766">
        <f>IFERROR(VLOOKUP($I93,'WM-AR'!$I$7:$AS$3267,27,FALSE),"")</f>
        <v>0</v>
      </c>
      <c r="Z93" s="766">
        <f>IFERROR(VLOOKUP($I93,'WM-AR'!$I$7:$AS$3267,28,FALSE),"")</f>
        <v>0</v>
      </c>
      <c r="AA93" s="766">
        <f>IFERROR(VLOOKUP($I93,'WM-AR'!$I$7:$AS$3267,29,FALSE),"")</f>
        <v>0</v>
      </c>
      <c r="AB93" s="766">
        <f>IFERROR(VLOOKUP($I93,'WM-AR'!$I$7:$AS$3267,30,FALSE),"")</f>
        <v>0</v>
      </c>
      <c r="AC93" s="766">
        <f>IFERROR(VLOOKUP($I93,'WM-AR'!$I$7:$AS$3267,31,FALSE),"")</f>
        <v>0</v>
      </c>
      <c r="AD93" s="766">
        <f>IFERROR(VLOOKUP($I93,'WM-AR'!$I$7:$AS$3267,32,FALSE),"")</f>
        <v>0</v>
      </c>
      <c r="AE93" s="766">
        <f>IFERROR(VLOOKUP($I93,'WM-AR'!$I$7:$AS$3267,33,FALSE),"")</f>
        <v>0</v>
      </c>
      <c r="AF93" s="817" t="s">
        <v>2724</v>
      </c>
      <c r="AG93" s="768" t="s">
        <v>1815</v>
      </c>
      <c r="AH93" s="768" t="s">
        <v>1815</v>
      </c>
      <c r="AI93" s="769"/>
      <c r="AJ93" s="769" t="str">
        <f t="shared" si="28"/>
        <v>M2</v>
      </c>
      <c r="AK93" s="905"/>
      <c r="AL93" s="88" t="str">
        <f>IF(AND(ISTEXT($E93),ISTEXT($B93)),"산출기준 &gt;&gt;  "&amp;_xlfn.XLOOKUP($E93,산출기준!$D:$D,산출기준!$E:$E,"매칭실패"),"")</f>
        <v/>
      </c>
    </row>
    <row r="94" spans="1:38" s="600" customFormat="1">
      <c r="A94" s="873"/>
      <c r="B94" s="819"/>
      <c r="C94" s="820"/>
      <c r="D94" s="786"/>
      <c r="E94" s="821"/>
      <c r="F94" s="874"/>
      <c r="G94" s="907" t="s">
        <v>2120</v>
      </c>
      <c r="H94" s="824"/>
      <c r="I94" s="825" t="str">
        <f>LEFT(H94,14)</f>
        <v/>
      </c>
      <c r="J94" s="876"/>
      <c r="K94" s="877" t="str">
        <f>IFERROR(VLOOKUP($I94,'WM-AR'!$I$7:$AS$3267,34,FALSE),"")</f>
        <v/>
      </c>
      <c r="L94" s="878" t="str">
        <f>IFERROR(VLOOKUP($I94,'WM-AR'!$I$7:$AS$3267,4,FALSE),"")</f>
        <v/>
      </c>
      <c r="M94" s="878" t="str">
        <f>IFERROR(VLOOKUP($I94,'WM-AR'!$I$7:$AS$3267,6,FALSE),"")</f>
        <v/>
      </c>
      <c r="N94" s="878" t="str">
        <f>IFERROR(VLOOKUP($I94,'WM-AR'!$I$7:$AS$3267,8,FALSE),"")</f>
        <v/>
      </c>
      <c r="O94" s="686" t="str">
        <f>IFERROR(VLOOKUP($I94,'WM-AR'!$I$7:$AS$3267,10,FALSE),"")</f>
        <v/>
      </c>
      <c r="P94" s="879" t="str">
        <f>IFERROR(VLOOKUP($I94,'WM-AR'!$I$7:$AS$3267,12,FALSE),"")</f>
        <v/>
      </c>
      <c r="Q94" s="879" t="str">
        <f>IFERROR(VLOOKUP($I94,'WM-AR'!$I$7:$AS$3267,14,FALSE),"")</f>
        <v/>
      </c>
      <c r="R94" s="879" t="str">
        <f>IFERROR(VLOOKUP($I94,'WM-AR'!$I$7:$AS$3267,16,FALSE),"")</f>
        <v/>
      </c>
      <c r="S94" s="879" t="str">
        <f>IFERROR(VLOOKUP($I94,'WM-AR'!$I$7:$AS$3267,18,FALSE),"")</f>
        <v/>
      </c>
      <c r="T94" s="879" t="str">
        <f>IFERROR(VLOOKUP($I94,'WM-AR'!$I$7:$AS$3267,20,FALSE),"")</f>
        <v/>
      </c>
      <c r="U94" s="879" t="str">
        <f>IFERROR(VLOOKUP($I94,'WM-AR'!$I$7:$AS$3267,22,FALSE),"")</f>
        <v/>
      </c>
      <c r="V94" s="879" t="str">
        <f>IFERROR(VLOOKUP($I94,'WM-AR'!$I$7:$AS$3267,24,FALSE),"")</f>
        <v/>
      </c>
      <c r="W94" s="879" t="str">
        <f>IFERROR(VLOOKUP($I94,'WM-AR'!$I$7:$AS$3267,25,FALSE),"")</f>
        <v/>
      </c>
      <c r="X94" s="879" t="str">
        <f>IFERROR(VLOOKUP($I94,'WM-AR'!$I$7:$AS$3267,26,FALSE),"")</f>
        <v/>
      </c>
      <c r="Y94" s="879" t="str">
        <f>IFERROR(VLOOKUP($I94,'WM-AR'!$I$7:$AS$3267,27,FALSE),"")</f>
        <v/>
      </c>
      <c r="Z94" s="879" t="str">
        <f>IFERROR(VLOOKUP($I94,'WM-AR'!$I$7:$AS$3267,28,FALSE),"")</f>
        <v/>
      </c>
      <c r="AA94" s="879" t="str">
        <f>IFERROR(VLOOKUP($I94,'WM-AR'!$I$7:$AS$3267,29,FALSE),"")</f>
        <v/>
      </c>
      <c r="AB94" s="879" t="str">
        <f>IFERROR(VLOOKUP($I94,'WM-AR'!$I$7:$AS$3267,30,FALSE),"")</f>
        <v/>
      </c>
      <c r="AC94" s="879" t="str">
        <f>IFERROR(VLOOKUP($I94,'WM-AR'!$I$7:$AS$3267,31,FALSE),"")</f>
        <v/>
      </c>
      <c r="AD94" s="879" t="str">
        <f>IFERROR(VLOOKUP($I94,'WM-AR'!$I$7:$AS$3267,32,FALSE),"")</f>
        <v/>
      </c>
      <c r="AE94" s="879" t="str">
        <f>IFERROR(VLOOKUP($I94,'WM-AR'!$I$7:$AS$3267,33,FALSE),"")</f>
        <v/>
      </c>
      <c r="AF94" s="701"/>
      <c r="AG94" s="834"/>
      <c r="AH94" s="834"/>
      <c r="AI94" s="836"/>
      <c r="AJ94" s="836" t="str">
        <f t="shared" si="28"/>
        <v/>
      </c>
      <c r="AK94" s="837"/>
      <c r="AL94" s="880" t="str">
        <f>IF(AND(ISTEXT($E94),ISTEXT($B94)),"산출기준 &gt;&gt;  "&amp;_xlfn.XLOOKUP($E94,산출기준!$D:$D,산출기준!$E:$E,"매칭실패"),"")</f>
        <v/>
      </c>
    </row>
    <row r="95" spans="1:38" s="600" customFormat="1">
      <c r="A95" s="873"/>
      <c r="B95" s="838"/>
      <c r="C95" s="839"/>
      <c r="D95" s="787"/>
      <c r="E95" s="840"/>
      <c r="F95" s="881"/>
      <c r="G95" s="882"/>
      <c r="H95" s="843"/>
      <c r="I95" s="844" t="str">
        <f>LEFT(H95,14)</f>
        <v/>
      </c>
      <c r="J95" s="883"/>
      <c r="K95" s="884" t="str">
        <f>IFERROR(VLOOKUP($I95,'WM-AR'!$I$7:$AS$3267,34,FALSE),"")</f>
        <v/>
      </c>
      <c r="L95" s="883" t="str">
        <f>IFERROR(VLOOKUP($I95,'WM-AR'!$I$7:$AS$3267,4,FALSE),"")</f>
        <v/>
      </c>
      <c r="M95" s="883" t="str">
        <f>IFERROR(VLOOKUP($I95,'WM-AR'!$I$7:$AS$3267,6,FALSE),"")</f>
        <v/>
      </c>
      <c r="N95" s="883" t="str">
        <f>IFERROR(VLOOKUP($I95,'WM-AR'!$I$7:$AS$3267,8,FALSE),"")</f>
        <v/>
      </c>
      <c r="O95" s="707" t="str">
        <f>IFERROR(VLOOKUP($I95,'WM-AR'!$I$7:$AS$3267,10,FALSE),"")</f>
        <v/>
      </c>
      <c r="P95" s="844" t="str">
        <f>IFERROR(VLOOKUP($I95,'WM-AR'!$I$7:$AS$3267,12,FALSE),"")</f>
        <v/>
      </c>
      <c r="Q95" s="844" t="str">
        <f>IFERROR(VLOOKUP($I95,'WM-AR'!$I$7:$AS$3267,14,FALSE),"")</f>
        <v/>
      </c>
      <c r="R95" s="844" t="str">
        <f>IFERROR(VLOOKUP($I95,'WM-AR'!$I$7:$AS$3267,16,FALSE),"")</f>
        <v/>
      </c>
      <c r="S95" s="844" t="str">
        <f>IFERROR(VLOOKUP($I95,'WM-AR'!$I$7:$AS$3267,18,FALSE),"")</f>
        <v/>
      </c>
      <c r="T95" s="844" t="str">
        <f>IFERROR(VLOOKUP($I95,'WM-AR'!$I$7:$AS$3267,20,FALSE),"")</f>
        <v/>
      </c>
      <c r="U95" s="844" t="str">
        <f>IFERROR(VLOOKUP($I95,'WM-AR'!$I$7:$AS$3267,22,FALSE),"")</f>
        <v/>
      </c>
      <c r="V95" s="844" t="str">
        <f>IFERROR(VLOOKUP($I95,'WM-AR'!$I$7:$AS$3267,24,FALSE),"")</f>
        <v/>
      </c>
      <c r="W95" s="844" t="str">
        <f>IFERROR(VLOOKUP($I95,'WM-AR'!$I$7:$AS$3267,25,FALSE),"")</f>
        <v/>
      </c>
      <c r="X95" s="844" t="str">
        <f>IFERROR(VLOOKUP($I95,'WM-AR'!$I$7:$AS$3267,26,FALSE),"")</f>
        <v/>
      </c>
      <c r="Y95" s="844" t="str">
        <f>IFERROR(VLOOKUP($I95,'WM-AR'!$I$7:$AS$3267,27,FALSE),"")</f>
        <v/>
      </c>
      <c r="Z95" s="844" t="str">
        <f>IFERROR(VLOOKUP($I95,'WM-AR'!$I$7:$AS$3267,28,FALSE),"")</f>
        <v/>
      </c>
      <c r="AA95" s="844" t="str">
        <f>IFERROR(VLOOKUP($I95,'WM-AR'!$I$7:$AS$3267,29,FALSE),"")</f>
        <v/>
      </c>
      <c r="AB95" s="844" t="str">
        <f>IFERROR(VLOOKUP($I95,'WM-AR'!$I$7:$AS$3267,30,FALSE),"")</f>
        <v/>
      </c>
      <c r="AC95" s="844" t="str">
        <f>IFERROR(VLOOKUP($I95,'WM-AR'!$I$7:$AS$3267,31,FALSE),"")</f>
        <v/>
      </c>
      <c r="AD95" s="844" t="str">
        <f>IFERROR(VLOOKUP($I95,'WM-AR'!$I$7:$AS$3267,32,FALSE),"")</f>
        <v/>
      </c>
      <c r="AE95" s="844" t="str">
        <f>IFERROR(VLOOKUP($I95,'WM-AR'!$I$7:$AS$3267,33,FALSE),"")</f>
        <v/>
      </c>
      <c r="AF95" s="720"/>
      <c r="AG95" s="852"/>
      <c r="AH95" s="852"/>
      <c r="AI95" s="854"/>
      <c r="AJ95" s="854" t="str">
        <f t="shared" si="28"/>
        <v/>
      </c>
      <c r="AK95" s="855"/>
      <c r="AL95" s="880" t="str">
        <f>IF(AND(ISTEXT($E95),ISTEXT($B95)),"산출기준 &gt;&gt;  "&amp;_xlfn.XLOOKUP($E95,산출기준!$D:$D,산출기준!$E:$E,"매칭실패"),"")</f>
        <v/>
      </c>
    </row>
    <row r="96" spans="1:38" s="600" customFormat="1">
      <c r="A96" s="873"/>
      <c r="B96" s="856"/>
      <c r="C96" s="857"/>
      <c r="D96" s="726"/>
      <c r="E96" s="858"/>
      <c r="F96" s="885"/>
      <c r="G96" s="886"/>
      <c r="H96" s="861"/>
      <c r="I96" s="862" t="str">
        <f>LEFT(H96,14)</f>
        <v/>
      </c>
      <c r="J96" s="887"/>
      <c r="K96" s="888" t="str">
        <f>IFERROR(VLOOKUP($I96,'WM-AR'!$I$7:$AS$3267,34,FALSE),"")</f>
        <v/>
      </c>
      <c r="L96" s="887" t="str">
        <f>IFERROR(VLOOKUP($I96,'WM-AR'!$I$7:$AS$3267,4,FALSE),"")</f>
        <v/>
      </c>
      <c r="M96" s="887" t="str">
        <f>IFERROR(VLOOKUP($I96,'WM-AR'!$I$7:$AS$3267,6,FALSE),"")</f>
        <v/>
      </c>
      <c r="N96" s="887" t="str">
        <f>IFERROR(VLOOKUP($I96,'WM-AR'!$I$7:$AS$3267,8,FALSE),"")</f>
        <v/>
      </c>
      <c r="O96" s="889" t="str">
        <f>IFERROR(VLOOKUP($I96,'WM-AR'!$I$7:$AS$3267,10,FALSE),"")</f>
        <v/>
      </c>
      <c r="P96" s="862" t="str">
        <f>IFERROR(VLOOKUP($I96,'WM-AR'!$I$7:$AS$3267,12,FALSE),"")</f>
        <v/>
      </c>
      <c r="Q96" s="862" t="str">
        <f>IFERROR(VLOOKUP($I96,'WM-AR'!$I$7:$AS$3267,14,FALSE),"")</f>
        <v/>
      </c>
      <c r="R96" s="862" t="str">
        <f>IFERROR(VLOOKUP($I96,'WM-AR'!$I$7:$AS$3267,16,FALSE),"")</f>
        <v/>
      </c>
      <c r="S96" s="862" t="str">
        <f>IFERROR(VLOOKUP($I96,'WM-AR'!$I$7:$AS$3267,18,FALSE),"")</f>
        <v/>
      </c>
      <c r="T96" s="862" t="str">
        <f>IFERROR(VLOOKUP($I96,'WM-AR'!$I$7:$AS$3267,20,FALSE),"")</f>
        <v/>
      </c>
      <c r="U96" s="862" t="str">
        <f>IFERROR(VLOOKUP($I96,'WM-AR'!$I$7:$AS$3267,22,FALSE),"")</f>
        <v/>
      </c>
      <c r="V96" s="862" t="str">
        <f>IFERROR(VLOOKUP($I96,'WM-AR'!$I$7:$AS$3267,24,FALSE),"")</f>
        <v/>
      </c>
      <c r="W96" s="862" t="str">
        <f>IFERROR(VLOOKUP($I96,'WM-AR'!$I$7:$AS$3267,25,FALSE),"")</f>
        <v/>
      </c>
      <c r="X96" s="862" t="str">
        <f>IFERROR(VLOOKUP($I96,'WM-AR'!$I$7:$AS$3267,26,FALSE),"")</f>
        <v/>
      </c>
      <c r="Y96" s="862" t="str">
        <f>IFERROR(VLOOKUP($I96,'WM-AR'!$I$7:$AS$3267,27,FALSE),"")</f>
        <v/>
      </c>
      <c r="Z96" s="862" t="str">
        <f>IFERROR(VLOOKUP($I96,'WM-AR'!$I$7:$AS$3267,28,FALSE),"")</f>
        <v/>
      </c>
      <c r="AA96" s="862" t="str">
        <f>IFERROR(VLOOKUP($I96,'WM-AR'!$I$7:$AS$3267,29,FALSE),"")</f>
        <v/>
      </c>
      <c r="AB96" s="862" t="str">
        <f>IFERROR(VLOOKUP($I96,'WM-AR'!$I$7:$AS$3267,30,FALSE),"")</f>
        <v/>
      </c>
      <c r="AC96" s="862" t="str">
        <f>IFERROR(VLOOKUP($I96,'WM-AR'!$I$7:$AS$3267,31,FALSE),"")</f>
        <v/>
      </c>
      <c r="AD96" s="862" t="str">
        <f>IFERROR(VLOOKUP($I96,'WM-AR'!$I$7:$AS$3267,32,FALSE),"")</f>
        <v/>
      </c>
      <c r="AE96" s="862" t="str">
        <f>IFERROR(VLOOKUP($I96,'WM-AR'!$I$7:$AS$3267,33,FALSE),"")</f>
        <v/>
      </c>
      <c r="AF96" s="740"/>
      <c r="AG96" s="870"/>
      <c r="AH96" s="870"/>
      <c r="AI96" s="871"/>
      <c r="AJ96" s="871" t="str">
        <f t="shared" si="28"/>
        <v/>
      </c>
      <c r="AK96" s="872"/>
      <c r="AL96" s="880" t="str">
        <f>IF(AND(ISTEXT($E96),ISTEXT($B96)),"산출기준 &gt;&gt;  "&amp;_xlfn.XLOOKUP($E96,산출기준!$D:$D,산출기준!$E:$E,"매칭실패"),"")</f>
        <v/>
      </c>
    </row>
    <row r="97" spans="1:38" ht="19.899999999999999" customHeight="1">
      <c r="B97" s="635"/>
      <c r="C97" s="636"/>
      <c r="D97" s="636"/>
      <c r="E97" s="636"/>
      <c r="F97" s="638"/>
      <c r="G97" s="639"/>
      <c r="H97" s="639"/>
      <c r="I97" s="641"/>
      <c r="J97" s="642"/>
      <c r="K97" s="642"/>
      <c r="L97" s="642"/>
      <c r="M97" s="642"/>
      <c r="N97" s="642"/>
      <c r="O97" s="642"/>
      <c r="P97" s="642"/>
      <c r="Q97" s="642"/>
      <c r="R97" s="642"/>
      <c r="S97" s="642"/>
      <c r="T97" s="642"/>
      <c r="U97" s="642"/>
      <c r="V97" s="642"/>
      <c r="W97" s="642"/>
      <c r="X97" s="642"/>
      <c r="Y97" s="642"/>
      <c r="Z97" s="642"/>
      <c r="AA97" s="642"/>
      <c r="AB97" s="642"/>
      <c r="AC97" s="642"/>
      <c r="AD97" s="642"/>
      <c r="AE97" s="642"/>
      <c r="AF97" s="636"/>
      <c r="AG97" s="643"/>
      <c r="AH97" s="643"/>
      <c r="AI97" s="644"/>
      <c r="AJ97" s="644"/>
      <c r="AK97" s="639"/>
      <c r="AL97" s="88" t="str">
        <f>IF(AND(ISTEXT($E97),ISTEXT($B97)),"산출기준 &gt;&gt;  "&amp;_xlfn.XLOOKUP($E97,산출기준!$D:$D,산출기준!$E:$E,"매칭실패"),"")</f>
        <v/>
      </c>
    </row>
    <row r="98" spans="1:38" ht="19.899999999999999" customHeight="1">
      <c r="B98" s="658"/>
      <c r="C98" s="646" t="s">
        <v>2706</v>
      </c>
      <c r="D98" s="893"/>
      <c r="E98" s="893"/>
      <c r="F98" s="807" t="s">
        <v>2725</v>
      </c>
      <c r="G98" s="893"/>
      <c r="H98" s="893"/>
      <c r="I98" s="893" t="str">
        <f t="shared" ref="I98:I102" si="29">LEFT(H98,14)</f>
        <v/>
      </c>
      <c r="J98" s="893"/>
      <c r="K98" s="893"/>
      <c r="L98" s="893"/>
      <c r="M98" s="893"/>
      <c r="N98" s="893"/>
      <c r="O98" s="653"/>
      <c r="P98" s="653"/>
      <c r="Q98" s="653"/>
      <c r="R98" s="653"/>
      <c r="S98" s="653"/>
      <c r="T98" s="653"/>
      <c r="U98" s="653"/>
      <c r="V98" s="653"/>
      <c r="W98" s="653"/>
      <c r="X98" s="653"/>
      <c r="Y98" s="653"/>
      <c r="Z98" s="653"/>
      <c r="AA98" s="653"/>
      <c r="AB98" s="653"/>
      <c r="AC98" s="653"/>
      <c r="AD98" s="653"/>
      <c r="AE98" s="653"/>
      <c r="AF98" s="656"/>
      <c r="AG98" s="656"/>
      <c r="AH98" s="656"/>
      <c r="AI98" s="656"/>
      <c r="AJ98" s="656"/>
      <c r="AK98" s="653"/>
      <c r="AL98" s="88" t="str">
        <f>IF(AND(ISTEXT($E98),ISTEXT($B98)),"산출기준 &gt;&gt;  "&amp;_xlfn.XLOOKUP($E98,산출기준!$D:$D,산출기준!$E:$E,"매칭실패"),"")</f>
        <v/>
      </c>
    </row>
    <row r="99" spans="1:38" ht="19.899999999999999" customHeight="1">
      <c r="B99" s="894"/>
      <c r="C99" s="908"/>
      <c r="D99" s="915"/>
      <c r="E99" s="915"/>
      <c r="F99" s="910"/>
      <c r="G99" s="915"/>
      <c r="H99" s="915"/>
      <c r="I99" s="915"/>
      <c r="J99" s="915"/>
      <c r="K99" s="915"/>
      <c r="L99" s="915"/>
      <c r="M99" s="915"/>
      <c r="N99" s="915"/>
      <c r="O99" s="912"/>
      <c r="P99" s="912"/>
      <c r="Q99" s="912"/>
      <c r="R99" s="912"/>
      <c r="S99" s="912"/>
      <c r="T99" s="912"/>
      <c r="U99" s="912"/>
      <c r="V99" s="912"/>
      <c r="W99" s="912"/>
      <c r="X99" s="912"/>
      <c r="Y99" s="912"/>
      <c r="Z99" s="912"/>
      <c r="AA99" s="912"/>
      <c r="AB99" s="912"/>
      <c r="AC99" s="912"/>
      <c r="AD99" s="912"/>
      <c r="AE99" s="912"/>
      <c r="AF99" s="913"/>
      <c r="AG99" s="913"/>
      <c r="AH99" s="913"/>
      <c r="AI99" s="913"/>
      <c r="AJ99" s="913"/>
      <c r="AK99" s="912"/>
    </row>
    <row r="100" spans="1:38" ht="34.9" customHeight="1">
      <c r="B100" s="808" t="str" cm="1">
        <f t="array" aca="1" ref="B100" ca="1">_xlfn.IFNA(INDIRECT("Family_표준_구성도!B"&amp;MATCH(F100,INDIRECT("Family_표준_구성도!"&amp;"C:C"),0)),"")</f>
        <v>1.1.2.3.1</v>
      </c>
      <c r="C100" s="668" t="s">
        <v>2016</v>
      </c>
      <c r="D100" s="809"/>
      <c r="E100" s="668" t="s">
        <v>1697</v>
      </c>
      <c r="F100" s="906" t="s">
        <v>2726</v>
      </c>
      <c r="G100" s="811"/>
      <c r="H100" s="812"/>
      <c r="I100" s="674"/>
      <c r="J100" s="674"/>
      <c r="K100" s="674"/>
      <c r="L100" s="674"/>
      <c r="M100" s="674"/>
      <c r="N100" s="675"/>
      <c r="O100" s="676"/>
      <c r="P100" s="677"/>
      <c r="Q100" s="677"/>
      <c r="R100" s="677"/>
      <c r="S100" s="677"/>
      <c r="T100" s="677"/>
      <c r="U100" s="677"/>
      <c r="V100" s="678"/>
      <c r="W100" s="679"/>
      <c r="X100" s="679"/>
      <c r="Y100" s="679"/>
      <c r="Z100" s="679"/>
      <c r="AA100" s="679"/>
      <c r="AB100" s="679"/>
      <c r="AC100" s="679"/>
      <c r="AD100" s="679"/>
      <c r="AE100" s="679"/>
      <c r="AF100" s="902" t="s">
        <v>2727</v>
      </c>
      <c r="AG100" s="682"/>
      <c r="AH100" s="682"/>
      <c r="AI100" s="682"/>
      <c r="AJ100" s="682"/>
      <c r="AK100" s="903"/>
      <c r="AL100" s="88" t="str">
        <f ca="1">IF(AND(ISTEXT($E100),ISTEXT($B100)),"산출기준 &gt;&gt;  "&amp;_xlfn.XLOOKUP($E100,산출기준!$D:$D,산출기준!$E:$E,"매칭실패"),"")</f>
        <v>산출기준 &gt;&gt;  [ 플로어 일반 산출 ]</v>
      </c>
    </row>
    <row r="101" spans="1:38" ht="49.9" customHeight="1" outlineLevel="1">
      <c r="B101" s="758"/>
      <c r="C101" s="759"/>
      <c r="D101" s="759"/>
      <c r="E101" s="759"/>
      <c r="F101" s="818" t="s">
        <v>2728</v>
      </c>
      <c r="G101" s="759" t="str">
        <f t="shared" ref="G101:G102" si="30">IF(IF(N101=0,"",N101)&amp;" | "&amp;IF(O101=0,"",O101)&amp;" | "&amp;IF(Q101=0,"",Q101)&amp;" | "&amp;IF(R101=0,"",R101)=" |  |  | ","",IF(N101=0,"",N101)&amp;" | "&amp;IF(O101=0,"",O101)&amp;" | "&amp;IF(Q101=0,"",Q101)&amp;" | "&amp;IF(R101=0,"",R101))</f>
        <v xml:space="preserve">Checkered/Flooring Plate | Galvanized Steel |  | </v>
      </c>
      <c r="H101" s="816" t="s">
        <v>2729</v>
      </c>
      <c r="I101" s="765" t="str">
        <f t="shared" ref="I101:I105" si="31">LEFT(H101,14)</f>
        <v>S02AA017-00003</v>
      </c>
      <c r="J101" s="766"/>
      <c r="K101" s="766" t="str">
        <f>IFERROR(VLOOKUP($I101,'WM-AR'!$I$7:$AS$3267,34,FALSE),"")</f>
        <v>M2</v>
      </c>
      <c r="L101" s="766" t="str">
        <f>IFERROR(VLOOKUP($I101,'WM-AR'!$I$7:$AS$3267,4,FALSE),"")</f>
        <v>Miscellaneous Steel Fabrication Work</v>
      </c>
      <c r="M101" s="766" t="str">
        <f>IFERROR(VLOOKUP($I101,'WM-AR'!$I$7:$AS$3267,6,FALSE),"")</f>
        <v>Shelter/Building</v>
      </c>
      <c r="N101" s="766" t="str">
        <f>IFERROR(VLOOKUP($I101,'WM-AR'!$I$7:$AS$3267,8,FALSE),"")</f>
        <v>Checkered/Flooring Plate</v>
      </c>
      <c r="O101" s="766" t="str">
        <f>IFERROR(VLOOKUP($I101,'WM-AR'!$I$7:$AS$3267,10,FALSE),"")</f>
        <v>Galvanized Steel</v>
      </c>
      <c r="P101" s="766" t="str">
        <f>IFERROR(VLOOKUP($I101,'WM-AR'!$I$7:$AS$3267,12,FALSE),"")</f>
        <v>THK ≤ 6mm</v>
      </c>
      <c r="Q101" s="766" t="str">
        <f>IFERROR(VLOOKUP($I101,'WM-AR'!$I$7:$AS$3267,14,FALSE),"")</f>
        <v/>
      </c>
      <c r="R101" s="766" t="str">
        <f>IFERROR(VLOOKUP($I101,'WM-AR'!$I$7:$AS$3267,16,FALSE),"")</f>
        <v/>
      </c>
      <c r="S101" s="766" t="str">
        <f>IFERROR(VLOOKUP($I101,'WM-AR'!$I$7:$AS$3267,18,FALSE),"")</f>
        <v/>
      </c>
      <c r="T101" s="766" t="str">
        <f>IFERROR(VLOOKUP($I101,'WM-AR'!$I$7:$AS$3267,20,FALSE),"")</f>
        <v/>
      </c>
      <c r="U101" s="766" t="str">
        <f>IFERROR(VLOOKUP($I101,'WM-AR'!$I$7:$AS$3267,22,FALSE),"")</f>
        <v/>
      </c>
      <c r="V101" s="766" t="str">
        <f>IFERROR(VLOOKUP($I101,'WM-AR'!$I$7:$AS$3267,24,FALSE),"")</f>
        <v/>
      </c>
      <c r="W101" s="766">
        <f>IFERROR(VLOOKUP($I101,'WM-AR'!$I$7:$AS$3267,25,FALSE),"")</f>
        <v>0</v>
      </c>
      <c r="X101" s="766">
        <f>IFERROR(VLOOKUP($I101,'WM-AR'!$I$7:$AS$3267,26,FALSE),"")</f>
        <v>0</v>
      </c>
      <c r="Y101" s="766">
        <f>IFERROR(VLOOKUP($I101,'WM-AR'!$I$7:$AS$3267,27,FALSE),"")</f>
        <v>0</v>
      </c>
      <c r="Z101" s="766">
        <f>IFERROR(VLOOKUP($I101,'WM-AR'!$I$7:$AS$3267,28,FALSE),"")</f>
        <v>0</v>
      </c>
      <c r="AA101" s="766">
        <f>IFERROR(VLOOKUP($I101,'WM-AR'!$I$7:$AS$3267,29,FALSE),"")</f>
        <v>0</v>
      </c>
      <c r="AB101" s="766">
        <f>IFERROR(VLOOKUP($I101,'WM-AR'!$I$7:$AS$3267,30,FALSE),"")</f>
        <v>0</v>
      </c>
      <c r="AC101" s="766">
        <f>IFERROR(VLOOKUP($I101,'WM-AR'!$I$7:$AS$3267,31,FALSE),"")</f>
        <v>0</v>
      </c>
      <c r="AD101" s="766">
        <f>IFERROR(VLOOKUP($I101,'WM-AR'!$I$7:$AS$3267,32,FALSE),"")</f>
        <v>0</v>
      </c>
      <c r="AE101" s="766">
        <f>IFERROR(VLOOKUP($I101,'WM-AR'!$I$7:$AS$3267,33,FALSE),"")</f>
        <v>0</v>
      </c>
      <c r="AF101" s="817" t="s">
        <v>2730</v>
      </c>
      <c r="AG101" s="768" t="s">
        <v>1815</v>
      </c>
      <c r="AH101" s="768" t="s">
        <v>1815</v>
      </c>
      <c r="AI101" s="769"/>
      <c r="AJ101" s="769" t="str">
        <f t="shared" ref="AJ101:AJ105" si="32">K101</f>
        <v>M2</v>
      </c>
      <c r="AK101" s="905"/>
      <c r="AL101" s="88" t="str">
        <f>IF(AND(ISTEXT($E101),ISTEXT($B101)),"산출기준 &gt;&gt;  "&amp;_xlfn.XLOOKUP($E101,산출기준!$D:$D,산출기준!$E:$E,"매칭실패"),"")</f>
        <v/>
      </c>
    </row>
    <row r="102" spans="1:38" ht="49.9" customHeight="1" outlineLevel="1">
      <c r="B102" s="772"/>
      <c r="C102" s="773"/>
      <c r="D102" s="773"/>
      <c r="E102" s="773"/>
      <c r="F102" s="818" t="s">
        <v>2731</v>
      </c>
      <c r="G102" s="759" t="str">
        <f t="shared" si="30"/>
        <v xml:space="preserve">Checkered/Flooring Plate |  |  | </v>
      </c>
      <c r="H102" s="816" t="s">
        <v>2732</v>
      </c>
      <c r="I102" s="765" t="str">
        <f t="shared" si="31"/>
        <v>S04AA017-00001</v>
      </c>
      <c r="J102" s="766"/>
      <c r="K102" s="766" t="str">
        <f>IFERROR(VLOOKUP($I102,'WM-AR'!$I$7:$AS$3267,34,FALSE),"")</f>
        <v>M2</v>
      </c>
      <c r="L102" s="766" t="str">
        <f>IFERROR(VLOOKUP($I102,'WM-AR'!$I$7:$AS$3267,4,FALSE),"")</f>
        <v>Miscellaneous Steel Erection Work</v>
      </c>
      <c r="M102" s="766" t="str">
        <f>IFERROR(VLOOKUP($I102,'WM-AR'!$I$7:$AS$3267,6,FALSE),"")</f>
        <v>Shelter/Building</v>
      </c>
      <c r="N102" s="766" t="str">
        <f>IFERROR(VLOOKUP($I102,'WM-AR'!$I$7:$AS$3267,8,FALSE),"")</f>
        <v>Checkered/Flooring Plate</v>
      </c>
      <c r="O102" s="766">
        <f>IFERROR(VLOOKUP($I102,'WM-AR'!$I$7:$AS$3267,10,FALSE),"")</f>
        <v>0</v>
      </c>
      <c r="P102" s="766">
        <f>IFERROR(VLOOKUP($I102,'WM-AR'!$I$7:$AS$3267,12,FALSE),"")</f>
        <v>0</v>
      </c>
      <c r="Q102" s="766" t="str">
        <f>IFERROR(VLOOKUP($I102,'WM-AR'!$I$7:$AS$3267,14,FALSE),"")</f>
        <v/>
      </c>
      <c r="R102" s="766" t="str">
        <f>IFERROR(VLOOKUP($I102,'WM-AR'!$I$7:$AS$3267,16,FALSE),"")</f>
        <v/>
      </c>
      <c r="S102" s="766" t="str">
        <f>IFERROR(VLOOKUP($I102,'WM-AR'!$I$7:$AS$3267,18,FALSE),"")</f>
        <v/>
      </c>
      <c r="T102" s="766" t="str">
        <f>IFERROR(VLOOKUP($I102,'WM-AR'!$I$7:$AS$3267,20,FALSE),"")</f>
        <v/>
      </c>
      <c r="U102" s="766" t="str">
        <f>IFERROR(VLOOKUP($I102,'WM-AR'!$I$7:$AS$3267,22,FALSE),"")</f>
        <v/>
      </c>
      <c r="V102" s="766" t="str">
        <f>IFERROR(VLOOKUP($I102,'WM-AR'!$I$7:$AS$3267,24,FALSE),"")</f>
        <v/>
      </c>
      <c r="W102" s="766">
        <f>IFERROR(VLOOKUP($I102,'WM-AR'!$I$7:$AS$3267,25,FALSE),"")</f>
        <v>0</v>
      </c>
      <c r="X102" s="766">
        <f>IFERROR(VLOOKUP($I102,'WM-AR'!$I$7:$AS$3267,26,FALSE),"")</f>
        <v>0</v>
      </c>
      <c r="Y102" s="766">
        <f>IFERROR(VLOOKUP($I102,'WM-AR'!$I$7:$AS$3267,27,FALSE),"")</f>
        <v>0</v>
      </c>
      <c r="Z102" s="766">
        <f>IFERROR(VLOOKUP($I102,'WM-AR'!$I$7:$AS$3267,28,FALSE),"")</f>
        <v>0</v>
      </c>
      <c r="AA102" s="766" t="str">
        <f>IFERROR(VLOOKUP($I102,'WM-AR'!$I$7:$AS$3267,29,FALSE),"")</f>
        <v>Material: (   )</v>
      </c>
      <c r="AB102" s="766">
        <f>IFERROR(VLOOKUP($I102,'WM-AR'!$I$7:$AS$3267,30,FALSE),"")</f>
        <v>0</v>
      </c>
      <c r="AC102" s="766" t="str">
        <f>IFERROR(VLOOKUP($I102,'WM-AR'!$I$7:$AS$3267,31,FALSE),"")</f>
        <v>THK=(  )mm</v>
      </c>
      <c r="AD102" s="766">
        <f>IFERROR(VLOOKUP($I102,'WM-AR'!$I$7:$AS$3267,32,FALSE),"")</f>
        <v>0</v>
      </c>
      <c r="AE102" s="766">
        <f>IFERROR(VLOOKUP($I102,'WM-AR'!$I$7:$AS$3267,33,FALSE),"")</f>
        <v>0</v>
      </c>
      <c r="AF102" s="817" t="s">
        <v>2730</v>
      </c>
      <c r="AG102" s="768" t="s">
        <v>1815</v>
      </c>
      <c r="AH102" s="768" t="s">
        <v>1815</v>
      </c>
      <c r="AI102" s="769"/>
      <c r="AJ102" s="769" t="str">
        <f t="shared" si="32"/>
        <v>M2</v>
      </c>
      <c r="AK102" s="905"/>
      <c r="AL102" s="88" t="str">
        <f>IF(AND(ISTEXT($E102),ISTEXT($B102)),"산출기준 &gt;&gt;  "&amp;_xlfn.XLOOKUP($E102,산출기준!$D:$D,산출기준!$E:$E,"매칭실패"),"")</f>
        <v/>
      </c>
    </row>
    <row r="103" spans="1:38" s="600" customFormat="1">
      <c r="A103" s="873"/>
      <c r="B103" s="819"/>
      <c r="C103" s="820"/>
      <c r="D103" s="786"/>
      <c r="E103" s="821"/>
      <c r="F103" s="874"/>
      <c r="G103" s="907" t="s">
        <v>2121</v>
      </c>
      <c r="H103" s="824"/>
      <c r="I103" s="825" t="str">
        <f>LEFT(H103,14)</f>
        <v/>
      </c>
      <c r="J103" s="876"/>
      <c r="K103" s="877" t="str">
        <f>IFERROR(VLOOKUP($I103,'WM-AR'!$I$7:$AS$3267,34,FALSE),"")</f>
        <v/>
      </c>
      <c r="L103" s="878" t="str">
        <f>IFERROR(VLOOKUP($I103,'WM-AR'!$I$7:$AS$3267,4,FALSE),"")</f>
        <v/>
      </c>
      <c r="M103" s="878" t="str">
        <f>IFERROR(VLOOKUP($I103,'WM-AR'!$I$7:$AS$3267,6,FALSE),"")</f>
        <v/>
      </c>
      <c r="N103" s="878" t="str">
        <f>IFERROR(VLOOKUP($I103,'WM-AR'!$I$7:$AS$3267,8,FALSE),"")</f>
        <v/>
      </c>
      <c r="O103" s="686" t="str">
        <f>IFERROR(VLOOKUP($I103,'WM-AR'!$I$7:$AS$3267,10,FALSE),"")</f>
        <v/>
      </c>
      <c r="P103" s="879" t="str">
        <f>IFERROR(VLOOKUP($I103,'WM-AR'!$I$7:$AS$3267,12,FALSE),"")</f>
        <v/>
      </c>
      <c r="Q103" s="879" t="str">
        <f>IFERROR(VLOOKUP($I103,'WM-AR'!$I$7:$AS$3267,14,FALSE),"")</f>
        <v/>
      </c>
      <c r="R103" s="879" t="str">
        <f>IFERROR(VLOOKUP($I103,'WM-AR'!$I$7:$AS$3267,16,FALSE),"")</f>
        <v/>
      </c>
      <c r="S103" s="879" t="str">
        <f>IFERROR(VLOOKUP($I103,'WM-AR'!$I$7:$AS$3267,18,FALSE),"")</f>
        <v/>
      </c>
      <c r="T103" s="879" t="str">
        <f>IFERROR(VLOOKUP($I103,'WM-AR'!$I$7:$AS$3267,20,FALSE),"")</f>
        <v/>
      </c>
      <c r="U103" s="879" t="str">
        <f>IFERROR(VLOOKUP($I103,'WM-AR'!$I$7:$AS$3267,22,FALSE),"")</f>
        <v/>
      </c>
      <c r="V103" s="879" t="str">
        <f>IFERROR(VLOOKUP($I103,'WM-AR'!$I$7:$AS$3267,24,FALSE),"")</f>
        <v/>
      </c>
      <c r="W103" s="879" t="str">
        <f>IFERROR(VLOOKUP($I103,'WM-AR'!$I$7:$AS$3267,25,FALSE),"")</f>
        <v/>
      </c>
      <c r="X103" s="879" t="str">
        <f>IFERROR(VLOOKUP($I103,'WM-AR'!$I$7:$AS$3267,26,FALSE),"")</f>
        <v/>
      </c>
      <c r="Y103" s="879" t="str">
        <f>IFERROR(VLOOKUP($I103,'WM-AR'!$I$7:$AS$3267,27,FALSE),"")</f>
        <v/>
      </c>
      <c r="Z103" s="879" t="str">
        <f>IFERROR(VLOOKUP($I103,'WM-AR'!$I$7:$AS$3267,28,FALSE),"")</f>
        <v/>
      </c>
      <c r="AA103" s="879" t="str">
        <f>IFERROR(VLOOKUP($I103,'WM-AR'!$I$7:$AS$3267,29,FALSE),"")</f>
        <v/>
      </c>
      <c r="AB103" s="879" t="str">
        <f>IFERROR(VLOOKUP($I103,'WM-AR'!$I$7:$AS$3267,30,FALSE),"")</f>
        <v/>
      </c>
      <c r="AC103" s="879" t="str">
        <f>IFERROR(VLOOKUP($I103,'WM-AR'!$I$7:$AS$3267,31,FALSE),"")</f>
        <v/>
      </c>
      <c r="AD103" s="879" t="str">
        <f>IFERROR(VLOOKUP($I103,'WM-AR'!$I$7:$AS$3267,32,FALSE),"")</f>
        <v/>
      </c>
      <c r="AE103" s="879" t="str">
        <f>IFERROR(VLOOKUP($I103,'WM-AR'!$I$7:$AS$3267,33,FALSE),"")</f>
        <v/>
      </c>
      <c r="AF103" s="701"/>
      <c r="AG103" s="834"/>
      <c r="AH103" s="834"/>
      <c r="AI103" s="836"/>
      <c r="AJ103" s="836" t="str">
        <f t="shared" si="32"/>
        <v/>
      </c>
      <c r="AK103" s="837"/>
      <c r="AL103" s="880" t="str">
        <f>IF(AND(ISTEXT($E103),ISTEXT($B103)),"산출기준 &gt;&gt;  "&amp;_xlfn.XLOOKUP($E103,산출기준!$D:$D,산출기준!$E:$E,"매칭실패"),"")</f>
        <v/>
      </c>
    </row>
    <row r="104" spans="1:38" s="600" customFormat="1" ht="33">
      <c r="A104" s="873"/>
      <c r="B104" s="838"/>
      <c r="C104" s="839"/>
      <c r="D104" s="787" t="s">
        <v>2733</v>
      </c>
      <c r="E104" s="840"/>
      <c r="F104" s="881"/>
      <c r="G104" s="882" t="s">
        <v>2734</v>
      </c>
      <c r="H104" s="843"/>
      <c r="I104" s="844" t="str">
        <f>LEFT(H104,14)</f>
        <v/>
      </c>
      <c r="J104" s="883"/>
      <c r="K104" s="884" t="str">
        <f>IFERROR(VLOOKUP($I104,'WM-AR'!$I$7:$AS$3267,34,FALSE),"")</f>
        <v/>
      </c>
      <c r="L104" s="883" t="str">
        <f>IFERROR(VLOOKUP($I104,'WM-AR'!$I$7:$AS$3267,4,FALSE),"")</f>
        <v/>
      </c>
      <c r="M104" s="883" t="str">
        <f>IFERROR(VLOOKUP($I104,'WM-AR'!$I$7:$AS$3267,6,FALSE),"")</f>
        <v/>
      </c>
      <c r="N104" s="883" t="str">
        <f>IFERROR(VLOOKUP($I104,'WM-AR'!$I$7:$AS$3267,8,FALSE),"")</f>
        <v/>
      </c>
      <c r="O104" s="707" t="str">
        <f>IFERROR(VLOOKUP($I104,'WM-AR'!$I$7:$AS$3267,10,FALSE),"")</f>
        <v/>
      </c>
      <c r="P104" s="844" t="str">
        <f>IFERROR(VLOOKUP($I104,'WM-AR'!$I$7:$AS$3267,12,FALSE),"")</f>
        <v/>
      </c>
      <c r="Q104" s="844" t="str">
        <f>IFERROR(VLOOKUP($I104,'WM-AR'!$I$7:$AS$3267,14,FALSE),"")</f>
        <v/>
      </c>
      <c r="R104" s="844" t="str">
        <f>IFERROR(VLOOKUP($I104,'WM-AR'!$I$7:$AS$3267,16,FALSE),"")</f>
        <v/>
      </c>
      <c r="S104" s="844" t="str">
        <f>IFERROR(VLOOKUP($I104,'WM-AR'!$I$7:$AS$3267,18,FALSE),"")</f>
        <v/>
      </c>
      <c r="T104" s="844" t="str">
        <f>IFERROR(VLOOKUP($I104,'WM-AR'!$I$7:$AS$3267,20,FALSE),"")</f>
        <v/>
      </c>
      <c r="U104" s="844" t="str">
        <f>IFERROR(VLOOKUP($I104,'WM-AR'!$I$7:$AS$3267,22,FALSE),"")</f>
        <v/>
      </c>
      <c r="V104" s="844" t="str">
        <f>IFERROR(VLOOKUP($I104,'WM-AR'!$I$7:$AS$3267,24,FALSE),"")</f>
        <v/>
      </c>
      <c r="W104" s="844" t="str">
        <f>IFERROR(VLOOKUP($I104,'WM-AR'!$I$7:$AS$3267,25,FALSE),"")</f>
        <v/>
      </c>
      <c r="X104" s="844" t="str">
        <f>IFERROR(VLOOKUP($I104,'WM-AR'!$I$7:$AS$3267,26,FALSE),"")</f>
        <v/>
      </c>
      <c r="Y104" s="844" t="str">
        <f>IFERROR(VLOOKUP($I104,'WM-AR'!$I$7:$AS$3267,27,FALSE),"")</f>
        <v/>
      </c>
      <c r="Z104" s="844" t="str">
        <f>IFERROR(VLOOKUP($I104,'WM-AR'!$I$7:$AS$3267,28,FALSE),"")</f>
        <v/>
      </c>
      <c r="AA104" s="844" t="str">
        <f>IFERROR(VLOOKUP($I104,'WM-AR'!$I$7:$AS$3267,29,FALSE),"")</f>
        <v/>
      </c>
      <c r="AB104" s="844" t="str">
        <f>IFERROR(VLOOKUP($I104,'WM-AR'!$I$7:$AS$3267,30,FALSE),"")</f>
        <v/>
      </c>
      <c r="AC104" s="844" t="str">
        <f>IFERROR(VLOOKUP($I104,'WM-AR'!$I$7:$AS$3267,31,FALSE),"")</f>
        <v/>
      </c>
      <c r="AD104" s="844" t="str">
        <f>IFERROR(VLOOKUP($I104,'WM-AR'!$I$7:$AS$3267,32,FALSE),"")</f>
        <v/>
      </c>
      <c r="AE104" s="844" t="str">
        <f>IFERROR(VLOOKUP($I104,'WM-AR'!$I$7:$AS$3267,33,FALSE),"")</f>
        <v/>
      </c>
      <c r="AF104" s="720"/>
      <c r="AG104" s="852"/>
      <c r="AH104" s="852"/>
      <c r="AI104" s="854"/>
      <c r="AJ104" s="854" t="str">
        <f t="shared" si="32"/>
        <v/>
      </c>
      <c r="AK104" s="855"/>
      <c r="AL104" s="880" t="str">
        <f>IF(AND(ISTEXT($E104),ISTEXT($B104)),"산출기준 &gt;&gt;  "&amp;_xlfn.XLOOKUP($E104,산출기준!$D:$D,산출기준!$E:$E,"매칭실패"),"")</f>
        <v/>
      </c>
    </row>
    <row r="105" spans="1:38" s="600" customFormat="1">
      <c r="A105" s="873"/>
      <c r="B105" s="856"/>
      <c r="C105" s="857"/>
      <c r="D105" s="726"/>
      <c r="E105" s="858"/>
      <c r="F105" s="885"/>
      <c r="G105" s="886"/>
      <c r="H105" s="861"/>
      <c r="I105" s="862" t="str">
        <f>LEFT(H105,14)</f>
        <v/>
      </c>
      <c r="J105" s="887"/>
      <c r="K105" s="888" t="str">
        <f>IFERROR(VLOOKUP($I105,'WM-AR'!$I$7:$AS$3267,34,FALSE),"")</f>
        <v/>
      </c>
      <c r="L105" s="887" t="str">
        <f>IFERROR(VLOOKUP($I105,'WM-AR'!$I$7:$AS$3267,4,FALSE),"")</f>
        <v/>
      </c>
      <c r="M105" s="887" t="str">
        <f>IFERROR(VLOOKUP($I105,'WM-AR'!$I$7:$AS$3267,6,FALSE),"")</f>
        <v/>
      </c>
      <c r="N105" s="887" t="str">
        <f>IFERROR(VLOOKUP($I105,'WM-AR'!$I$7:$AS$3267,8,FALSE),"")</f>
        <v/>
      </c>
      <c r="O105" s="889" t="str">
        <f>IFERROR(VLOOKUP($I105,'WM-AR'!$I$7:$AS$3267,10,FALSE),"")</f>
        <v/>
      </c>
      <c r="P105" s="862" t="str">
        <f>IFERROR(VLOOKUP($I105,'WM-AR'!$I$7:$AS$3267,12,FALSE),"")</f>
        <v/>
      </c>
      <c r="Q105" s="862" t="str">
        <f>IFERROR(VLOOKUP($I105,'WM-AR'!$I$7:$AS$3267,14,FALSE),"")</f>
        <v/>
      </c>
      <c r="R105" s="862" t="str">
        <f>IFERROR(VLOOKUP($I105,'WM-AR'!$I$7:$AS$3267,16,FALSE),"")</f>
        <v/>
      </c>
      <c r="S105" s="862" t="str">
        <f>IFERROR(VLOOKUP($I105,'WM-AR'!$I$7:$AS$3267,18,FALSE),"")</f>
        <v/>
      </c>
      <c r="T105" s="862" t="str">
        <f>IFERROR(VLOOKUP($I105,'WM-AR'!$I$7:$AS$3267,20,FALSE),"")</f>
        <v/>
      </c>
      <c r="U105" s="862" t="str">
        <f>IFERROR(VLOOKUP($I105,'WM-AR'!$I$7:$AS$3267,22,FALSE),"")</f>
        <v/>
      </c>
      <c r="V105" s="862" t="str">
        <f>IFERROR(VLOOKUP($I105,'WM-AR'!$I$7:$AS$3267,24,FALSE),"")</f>
        <v/>
      </c>
      <c r="W105" s="862" t="str">
        <f>IFERROR(VLOOKUP($I105,'WM-AR'!$I$7:$AS$3267,25,FALSE),"")</f>
        <v/>
      </c>
      <c r="X105" s="862" t="str">
        <f>IFERROR(VLOOKUP($I105,'WM-AR'!$I$7:$AS$3267,26,FALSE),"")</f>
        <v/>
      </c>
      <c r="Y105" s="862" t="str">
        <f>IFERROR(VLOOKUP($I105,'WM-AR'!$I$7:$AS$3267,27,FALSE),"")</f>
        <v/>
      </c>
      <c r="Z105" s="862" t="str">
        <f>IFERROR(VLOOKUP($I105,'WM-AR'!$I$7:$AS$3267,28,FALSE),"")</f>
        <v/>
      </c>
      <c r="AA105" s="862" t="str">
        <f>IFERROR(VLOOKUP($I105,'WM-AR'!$I$7:$AS$3267,29,FALSE),"")</f>
        <v/>
      </c>
      <c r="AB105" s="862" t="str">
        <f>IFERROR(VLOOKUP($I105,'WM-AR'!$I$7:$AS$3267,30,FALSE),"")</f>
        <v/>
      </c>
      <c r="AC105" s="862" t="str">
        <f>IFERROR(VLOOKUP($I105,'WM-AR'!$I$7:$AS$3267,31,FALSE),"")</f>
        <v/>
      </c>
      <c r="AD105" s="862" t="str">
        <f>IFERROR(VLOOKUP($I105,'WM-AR'!$I$7:$AS$3267,32,FALSE),"")</f>
        <v/>
      </c>
      <c r="AE105" s="862" t="str">
        <f>IFERROR(VLOOKUP($I105,'WM-AR'!$I$7:$AS$3267,33,FALSE),"")</f>
        <v/>
      </c>
      <c r="AF105" s="740"/>
      <c r="AG105" s="870"/>
      <c r="AH105" s="870"/>
      <c r="AI105" s="871"/>
      <c r="AJ105" s="871" t="str">
        <f t="shared" si="32"/>
        <v/>
      </c>
      <c r="AK105" s="872"/>
      <c r="AL105" s="880" t="str">
        <f>IF(AND(ISTEXT($E105),ISTEXT($B105)),"산출기준 &gt;&gt;  "&amp;_xlfn.XLOOKUP($E105,산출기준!$D:$D,산출기준!$E:$E,"매칭실패"),"")</f>
        <v/>
      </c>
    </row>
    <row r="106" spans="1:38" ht="19.899999999999999" customHeight="1">
      <c r="B106" s="635"/>
      <c r="C106" s="636"/>
      <c r="D106" s="636"/>
      <c r="E106" s="636"/>
      <c r="F106" s="638"/>
      <c r="G106" s="639"/>
      <c r="H106" s="639"/>
      <c r="I106" s="641"/>
      <c r="J106" s="642"/>
      <c r="K106" s="642"/>
      <c r="L106" s="642"/>
      <c r="M106" s="642"/>
      <c r="N106" s="642"/>
      <c r="O106" s="642"/>
      <c r="P106" s="642"/>
      <c r="Q106" s="642"/>
      <c r="R106" s="642"/>
      <c r="S106" s="642"/>
      <c r="T106" s="642"/>
      <c r="U106" s="642"/>
      <c r="V106" s="642"/>
      <c r="W106" s="642"/>
      <c r="X106" s="642"/>
      <c r="Y106" s="642"/>
      <c r="Z106" s="642"/>
      <c r="AA106" s="642"/>
      <c r="AB106" s="642"/>
      <c r="AC106" s="642"/>
      <c r="AD106" s="642"/>
      <c r="AE106" s="642"/>
      <c r="AF106" s="636"/>
      <c r="AG106" s="643"/>
      <c r="AH106" s="643"/>
      <c r="AI106" s="644"/>
      <c r="AJ106" s="644"/>
      <c r="AK106" s="639"/>
      <c r="AL106" s="88" t="str">
        <f>IF(AND(ISTEXT($E106),ISTEXT($B106)),"산출기준 &gt;&gt;  "&amp;_xlfn.XLOOKUP($E106,산출기준!$D:$D,산출기준!$E:$E,"매칭실패"),"")</f>
        <v/>
      </c>
    </row>
    <row r="107" spans="1:38" ht="19.899999999999999" customHeight="1">
      <c r="B107" s="645"/>
      <c r="C107" s="916" t="s">
        <v>2735</v>
      </c>
      <c r="D107" s="648"/>
      <c r="E107" s="648"/>
      <c r="F107" s="807" t="s">
        <v>2736</v>
      </c>
      <c r="G107" s="645"/>
      <c r="H107" s="651"/>
      <c r="I107" s="652"/>
      <c r="J107" s="652"/>
      <c r="K107" s="653"/>
      <c r="L107" s="653"/>
      <c r="M107" s="653"/>
      <c r="N107" s="653"/>
      <c r="O107" s="653"/>
      <c r="P107" s="653"/>
      <c r="Q107" s="653"/>
      <c r="R107" s="653"/>
      <c r="S107" s="653"/>
      <c r="T107" s="653"/>
      <c r="U107" s="653"/>
      <c r="V107" s="653"/>
      <c r="W107" s="653"/>
      <c r="X107" s="653"/>
      <c r="Y107" s="653"/>
      <c r="Z107" s="653"/>
      <c r="AA107" s="653"/>
      <c r="AB107" s="653"/>
      <c r="AC107" s="653"/>
      <c r="AD107" s="653"/>
      <c r="AE107" s="653"/>
      <c r="AF107" s="656"/>
      <c r="AG107" s="656"/>
      <c r="AH107" s="656"/>
      <c r="AI107" s="656"/>
      <c r="AJ107" s="656"/>
      <c r="AK107" s="653"/>
      <c r="AL107" s="88" t="str">
        <f>IF(AND(ISTEXT($E107),ISTEXT($B107)),"산출기준 &gt;&gt;  "&amp;_xlfn.XLOOKUP($E107,산출기준!$D:$D,산출기준!$E:$E,"매칭실패"),"")</f>
        <v/>
      </c>
    </row>
    <row r="108" spans="1:38" ht="19.899999999999999" customHeight="1">
      <c r="B108" s="645"/>
      <c r="C108" s="916"/>
      <c r="D108" s="648"/>
      <c r="E108" s="648"/>
      <c r="F108" s="807" t="s">
        <v>2737</v>
      </c>
      <c r="G108" s="645"/>
      <c r="H108" s="651"/>
      <c r="I108" s="652"/>
      <c r="J108" s="652"/>
      <c r="K108" s="653"/>
      <c r="L108" s="653"/>
      <c r="M108" s="653"/>
      <c r="N108" s="653"/>
      <c r="O108" s="653"/>
      <c r="P108" s="653"/>
      <c r="Q108" s="653"/>
      <c r="R108" s="653"/>
      <c r="S108" s="653"/>
      <c r="T108" s="653"/>
      <c r="U108" s="653"/>
      <c r="V108" s="653"/>
      <c r="W108" s="653"/>
      <c r="X108" s="653"/>
      <c r="Y108" s="653"/>
      <c r="Z108" s="653"/>
      <c r="AA108" s="653"/>
      <c r="AB108" s="653"/>
      <c r="AC108" s="653"/>
      <c r="AD108" s="653"/>
      <c r="AE108" s="653"/>
      <c r="AF108" s="656"/>
      <c r="AG108" s="656"/>
      <c r="AH108" s="656"/>
      <c r="AI108" s="656"/>
      <c r="AJ108" s="656"/>
      <c r="AK108" s="653"/>
      <c r="AL108" s="88" t="str">
        <f>IF(AND(ISTEXT($E108),ISTEXT($B108)),"산출기준 &gt;&gt;  "&amp;_xlfn.XLOOKUP($E108,산출기준!$D:$D,산출기준!$E:$E,"매칭실패"),"")</f>
        <v/>
      </c>
    </row>
    <row r="109" spans="1:38" ht="19.899999999999999" customHeight="1">
      <c r="B109" s="658"/>
      <c r="C109" s="659"/>
      <c r="D109" s="659"/>
      <c r="E109" s="659"/>
      <c r="F109" s="661"/>
      <c r="G109" s="897"/>
      <c r="H109" s="897"/>
      <c r="I109" s="652"/>
      <c r="J109" s="664"/>
      <c r="K109" s="664"/>
      <c r="L109" s="664"/>
      <c r="M109" s="664"/>
      <c r="N109" s="664"/>
      <c r="O109" s="664"/>
      <c r="P109" s="664"/>
      <c r="Q109" s="664"/>
      <c r="R109" s="664"/>
      <c r="S109" s="664"/>
      <c r="T109" s="664"/>
      <c r="U109" s="664"/>
      <c r="V109" s="664"/>
      <c r="W109" s="664"/>
      <c r="X109" s="664"/>
      <c r="Y109" s="664"/>
      <c r="Z109" s="664"/>
      <c r="AA109" s="664"/>
      <c r="AB109" s="664"/>
      <c r="AC109" s="664"/>
      <c r="AD109" s="664"/>
      <c r="AE109" s="664"/>
      <c r="AF109" s="659"/>
      <c r="AG109" s="665"/>
      <c r="AH109" s="665"/>
      <c r="AI109" s="666"/>
      <c r="AJ109" s="666"/>
      <c r="AK109" s="662"/>
      <c r="AL109" s="88" t="str">
        <f>IF(AND(ISTEXT($E109),ISTEXT($B109)),"산출기준 &gt;&gt;  "&amp;_xlfn.XLOOKUP($E109,산출기준!$D:$D,산출기준!$E:$E,"매칭실패"),"")</f>
        <v/>
      </c>
    </row>
    <row r="110" spans="1:38" ht="34.9" customHeight="1">
      <c r="B110" s="808" t="str" cm="1">
        <f t="array" aca="1" ref="B110" ca="1">_xlfn.IFNA(INDIRECT("Family_표준_구성도!B"&amp;MATCH(F110,INDIRECT("Family_표준_구성도!"&amp;"C:C"),0)),"")</f>
        <v>1.1.3.1.1</v>
      </c>
      <c r="C110" s="668" t="s">
        <v>2016</v>
      </c>
      <c r="D110" s="809"/>
      <c r="E110" s="668" t="s">
        <v>1697</v>
      </c>
      <c r="F110" s="906" t="s">
        <v>2738</v>
      </c>
      <c r="G110" s="811"/>
      <c r="H110" s="917" t="s">
        <v>2655</v>
      </c>
      <c r="I110" s="674"/>
      <c r="J110" s="674"/>
      <c r="K110" s="674"/>
      <c r="L110" s="674"/>
      <c r="M110" s="674"/>
      <c r="N110" s="675"/>
      <c r="O110" s="676" t="s">
        <v>2739</v>
      </c>
      <c r="P110" s="677"/>
      <c r="Q110" s="677"/>
      <c r="R110" s="677"/>
      <c r="S110" s="677"/>
      <c r="T110" s="677"/>
      <c r="U110" s="677"/>
      <c r="V110" s="678"/>
      <c r="W110" s="679"/>
      <c r="X110" s="679"/>
      <c r="Y110" s="679"/>
      <c r="Z110" s="679"/>
      <c r="AA110" s="679"/>
      <c r="AB110" s="679"/>
      <c r="AC110" s="679"/>
      <c r="AD110" s="679"/>
      <c r="AE110" s="679"/>
      <c r="AF110" s="902"/>
      <c r="AG110" s="682"/>
      <c r="AH110" s="682"/>
      <c r="AI110" s="682"/>
      <c r="AJ110" s="682"/>
      <c r="AK110" s="903"/>
      <c r="AL110" s="88" t="str">
        <f ca="1">IF(AND(ISTEXT($E110),ISTEXT($B110)),"산출기준 &gt;&gt;  "&amp;_xlfn.XLOOKUP($E110,산출기준!$D:$D,산출기준!$E:$E,"매칭실패"),"")</f>
        <v>산출기준 &gt;&gt;  [ 플로어 일반 산출 ]</v>
      </c>
    </row>
    <row r="111" spans="1:38" ht="49.9" customHeight="1" outlineLevel="1">
      <c r="B111" s="758"/>
      <c r="C111" s="759"/>
      <c r="D111" s="759"/>
      <c r="E111" s="759"/>
      <c r="F111" s="818"/>
      <c r="G111" s="759" t="str">
        <f t="shared" ref="G111" si="33">IF(IF(N111=0,"",N111)&amp;" | "&amp;IF(O111=0,"",O111)&amp;" | "&amp;IF(Q111=0,"",Q111)&amp;" | "&amp;IF(R111=0,"",R111)=" |  |  | ","",IF(N111=0,"",N111)&amp;" | "&amp;IF(O111=0,"",O111)&amp;" | "&amp;IF(Q111=0,"",Q111)&amp;" | "&amp;IF(R111=0,"",R111))</f>
        <v xml:space="preserve">Floor Tile | Ceramic Tile |  | </v>
      </c>
      <c r="H111" s="816" t="s">
        <v>2740</v>
      </c>
      <c r="I111" s="765" t="str">
        <f t="shared" ref="I111" si="34">LEFT(H111,14)</f>
        <v>A04AN083-00001</v>
      </c>
      <c r="J111" s="766"/>
      <c r="K111" s="766" t="str">
        <f>IFERROR(VLOOKUP($I111,'WM-AR'!$I$7:$AS$3267,34,FALSE),"")</f>
        <v>M2</v>
      </c>
      <c r="L111" s="766" t="str">
        <f>IFERROR(VLOOKUP($I111,'WM-AR'!$I$7:$AS$3267,4,FALSE),"")</f>
        <v>Finishing Work</v>
      </c>
      <c r="M111" s="766" t="str">
        <f>IFERROR(VLOOKUP($I111,'WM-AR'!$I$7:$AS$3267,6,FALSE),"")</f>
        <v>Tile Work</v>
      </c>
      <c r="N111" s="766" t="str">
        <f>IFERROR(VLOOKUP($I111,'WM-AR'!$I$7:$AS$3267,8,FALSE),"")</f>
        <v>Floor Tile</v>
      </c>
      <c r="O111" s="766" t="str">
        <f>IFERROR(VLOOKUP($I111,'WM-AR'!$I$7:$AS$3267,10,FALSE),"")</f>
        <v>Ceramic Tile</v>
      </c>
      <c r="P111" s="766">
        <f>IFERROR(VLOOKUP($I111,'WM-AR'!$I$7:$AS$3267,12,FALSE),"")</f>
        <v>0</v>
      </c>
      <c r="Q111" s="766">
        <f>IFERROR(VLOOKUP($I111,'WM-AR'!$I$7:$AS$3267,14,FALSE),"")</f>
        <v>0</v>
      </c>
      <c r="R111" s="766">
        <f>IFERROR(VLOOKUP($I111,'WM-AR'!$I$7:$AS$3267,16,FALSE),"")</f>
        <v>0</v>
      </c>
      <c r="S111" s="766">
        <f>IFERROR(VLOOKUP($I111,'WM-AR'!$I$7:$AS$3267,18,FALSE),"")</f>
        <v>0</v>
      </c>
      <c r="T111" s="766" t="str">
        <f>IFERROR(VLOOKUP($I111,'WM-AR'!$I$7:$AS$3267,20,FALSE),"")</f>
        <v>Non-Slip Type, w/ Mortar Bond Coat or Adhesive</v>
      </c>
      <c r="U111" s="766">
        <f>IFERROR(VLOOKUP($I111,'WM-AR'!$I$7:$AS$3267,22,FALSE),"")</f>
        <v>0</v>
      </c>
      <c r="V111" s="766">
        <f>IFERROR(VLOOKUP($I111,'WM-AR'!$I$7:$AS$3267,24,FALSE),"")</f>
        <v>0</v>
      </c>
      <c r="W111" s="766">
        <f>IFERROR(VLOOKUP($I111,'WM-AR'!$I$7:$AS$3267,25,FALSE),"")</f>
        <v>0</v>
      </c>
      <c r="X111" s="766" t="str">
        <f>IFERROR(VLOOKUP($I111,'WM-AR'!$I$7:$AS$3267,26,FALSE),"")</f>
        <v>Tile Size=W(  )mm x L(  )mm x THK(  )mm</v>
      </c>
      <c r="Y111" s="766">
        <f>IFERROR(VLOOKUP($I111,'WM-AR'!$I$7:$AS$3267,27,FALSE),"")</f>
        <v>0</v>
      </c>
      <c r="Z111" s="766">
        <f>IFERROR(VLOOKUP($I111,'WM-AR'!$I$7:$AS$3267,28,FALSE),"")</f>
        <v>0</v>
      </c>
      <c r="AA111" s="766">
        <f>IFERROR(VLOOKUP($I111,'WM-AR'!$I$7:$AS$3267,29,FALSE),"")</f>
        <v>0</v>
      </c>
      <c r="AB111" s="766">
        <f>IFERROR(VLOOKUP($I111,'WM-AR'!$I$7:$AS$3267,30,FALSE),"")</f>
        <v>0</v>
      </c>
      <c r="AC111" s="766">
        <f>IFERROR(VLOOKUP($I111,'WM-AR'!$I$7:$AS$3267,31,FALSE),"")</f>
        <v>0</v>
      </c>
      <c r="AD111" s="766">
        <f>IFERROR(VLOOKUP($I111,'WM-AR'!$I$7:$AS$3267,32,FALSE),"")</f>
        <v>0</v>
      </c>
      <c r="AE111" s="766" t="str">
        <f>IFERROR(VLOOKUP($I111,'WM-AR'!$I$7:$AS$3267,33,FALSE),"")</f>
        <v/>
      </c>
      <c r="AF111" s="817" t="s">
        <v>2741</v>
      </c>
      <c r="AG111" s="785" t="s">
        <v>2742</v>
      </c>
      <c r="AH111" s="785" t="s">
        <v>2743</v>
      </c>
      <c r="AI111" s="769"/>
      <c r="AJ111" s="769" t="str">
        <f t="shared" ref="AJ111:AJ114" si="35">K111</f>
        <v>M2</v>
      </c>
      <c r="AK111" s="918"/>
      <c r="AL111" s="919"/>
    </row>
    <row r="112" spans="1:38" s="600" customFormat="1">
      <c r="A112" s="873"/>
      <c r="B112" s="819"/>
      <c r="C112" s="820"/>
      <c r="D112" s="786"/>
      <c r="E112" s="821"/>
      <c r="F112" s="874"/>
      <c r="G112" s="907" t="s">
        <v>2123</v>
      </c>
      <c r="H112" s="824"/>
      <c r="I112" s="825" t="str">
        <f>LEFT(H112,14)</f>
        <v/>
      </c>
      <c r="J112" s="876"/>
      <c r="K112" s="877" t="str">
        <f>IFERROR(VLOOKUP($I112,'WM-AR'!$I$7:$AS$3267,34,FALSE),"")</f>
        <v/>
      </c>
      <c r="L112" s="878" t="str">
        <f>IFERROR(VLOOKUP($I112,'WM-AR'!$I$7:$AS$3267,4,FALSE),"")</f>
        <v/>
      </c>
      <c r="M112" s="878" t="str">
        <f>IFERROR(VLOOKUP($I112,'WM-AR'!$I$7:$AS$3267,6,FALSE),"")</f>
        <v/>
      </c>
      <c r="N112" s="878" t="str">
        <f>IFERROR(VLOOKUP($I112,'WM-AR'!$I$7:$AS$3267,8,FALSE),"")</f>
        <v/>
      </c>
      <c r="O112" s="686" t="str">
        <f>IFERROR(VLOOKUP($I112,'WM-AR'!$I$7:$AS$3267,10,FALSE),"")</f>
        <v/>
      </c>
      <c r="P112" s="879" t="str">
        <f>IFERROR(VLOOKUP($I112,'WM-AR'!$I$7:$AS$3267,12,FALSE),"")</f>
        <v/>
      </c>
      <c r="Q112" s="879" t="str">
        <f>IFERROR(VLOOKUP($I112,'WM-AR'!$I$7:$AS$3267,14,FALSE),"")</f>
        <v/>
      </c>
      <c r="R112" s="879" t="str">
        <f>IFERROR(VLOOKUP($I112,'WM-AR'!$I$7:$AS$3267,16,FALSE),"")</f>
        <v/>
      </c>
      <c r="S112" s="879" t="str">
        <f>IFERROR(VLOOKUP($I112,'WM-AR'!$I$7:$AS$3267,18,FALSE),"")</f>
        <v/>
      </c>
      <c r="T112" s="879" t="str">
        <f>IFERROR(VLOOKUP($I112,'WM-AR'!$I$7:$AS$3267,20,FALSE),"")</f>
        <v/>
      </c>
      <c r="U112" s="879" t="str">
        <f>IFERROR(VLOOKUP($I112,'WM-AR'!$I$7:$AS$3267,22,FALSE),"")</f>
        <v/>
      </c>
      <c r="V112" s="879" t="str">
        <f>IFERROR(VLOOKUP($I112,'WM-AR'!$I$7:$AS$3267,24,FALSE),"")</f>
        <v/>
      </c>
      <c r="W112" s="879" t="str">
        <f>IFERROR(VLOOKUP($I112,'WM-AR'!$I$7:$AS$3267,25,FALSE),"")</f>
        <v/>
      </c>
      <c r="X112" s="879" t="str">
        <f>IFERROR(VLOOKUP($I112,'WM-AR'!$I$7:$AS$3267,26,FALSE),"")</f>
        <v/>
      </c>
      <c r="Y112" s="879" t="str">
        <f>IFERROR(VLOOKUP($I112,'WM-AR'!$I$7:$AS$3267,27,FALSE),"")</f>
        <v/>
      </c>
      <c r="Z112" s="879" t="str">
        <f>IFERROR(VLOOKUP($I112,'WM-AR'!$I$7:$AS$3267,28,FALSE),"")</f>
        <v/>
      </c>
      <c r="AA112" s="879" t="str">
        <f>IFERROR(VLOOKUP($I112,'WM-AR'!$I$7:$AS$3267,29,FALSE),"")</f>
        <v/>
      </c>
      <c r="AB112" s="879" t="str">
        <f>IFERROR(VLOOKUP($I112,'WM-AR'!$I$7:$AS$3267,30,FALSE),"")</f>
        <v/>
      </c>
      <c r="AC112" s="879" t="str">
        <f>IFERROR(VLOOKUP($I112,'WM-AR'!$I$7:$AS$3267,31,FALSE),"")</f>
        <v/>
      </c>
      <c r="AD112" s="879" t="str">
        <f>IFERROR(VLOOKUP($I112,'WM-AR'!$I$7:$AS$3267,32,FALSE),"")</f>
        <v/>
      </c>
      <c r="AE112" s="879" t="str">
        <f>IFERROR(VLOOKUP($I112,'WM-AR'!$I$7:$AS$3267,33,FALSE),"")</f>
        <v/>
      </c>
      <c r="AF112" s="701"/>
      <c r="AG112" s="834"/>
      <c r="AH112" s="834"/>
      <c r="AI112" s="836"/>
      <c r="AJ112" s="836" t="str">
        <f t="shared" si="35"/>
        <v/>
      </c>
      <c r="AK112" s="837"/>
      <c r="AL112" s="880" t="str">
        <f>IF(AND(ISTEXT($E112),ISTEXT($B112)),"산출기준 &gt;&gt;  "&amp;_xlfn.XLOOKUP($E112,산출기준!$D:$D,산출기준!$E:$E,"매칭실패"),"")</f>
        <v/>
      </c>
    </row>
    <row r="113" spans="1:38" s="600" customFormat="1">
      <c r="A113" s="873"/>
      <c r="B113" s="838"/>
      <c r="C113" s="839"/>
      <c r="D113" s="787"/>
      <c r="E113" s="840"/>
      <c r="F113" s="881"/>
      <c r="G113" s="882"/>
      <c r="H113" s="843"/>
      <c r="I113" s="844" t="str">
        <f>LEFT(H113,14)</f>
        <v/>
      </c>
      <c r="J113" s="883"/>
      <c r="K113" s="884" t="str">
        <f>IFERROR(VLOOKUP($I113,'WM-AR'!$I$7:$AS$3267,34,FALSE),"")</f>
        <v/>
      </c>
      <c r="L113" s="883" t="str">
        <f>IFERROR(VLOOKUP($I113,'WM-AR'!$I$7:$AS$3267,4,FALSE),"")</f>
        <v/>
      </c>
      <c r="M113" s="883" t="str">
        <f>IFERROR(VLOOKUP($I113,'WM-AR'!$I$7:$AS$3267,6,FALSE),"")</f>
        <v/>
      </c>
      <c r="N113" s="883" t="str">
        <f>IFERROR(VLOOKUP($I113,'WM-AR'!$I$7:$AS$3267,8,FALSE),"")</f>
        <v/>
      </c>
      <c r="O113" s="707" t="str">
        <f>IFERROR(VLOOKUP($I113,'WM-AR'!$I$7:$AS$3267,10,FALSE),"")</f>
        <v/>
      </c>
      <c r="P113" s="844" t="str">
        <f>IFERROR(VLOOKUP($I113,'WM-AR'!$I$7:$AS$3267,12,FALSE),"")</f>
        <v/>
      </c>
      <c r="Q113" s="844" t="str">
        <f>IFERROR(VLOOKUP($I113,'WM-AR'!$I$7:$AS$3267,14,FALSE),"")</f>
        <v/>
      </c>
      <c r="R113" s="844" t="str">
        <f>IFERROR(VLOOKUP($I113,'WM-AR'!$I$7:$AS$3267,16,FALSE),"")</f>
        <v/>
      </c>
      <c r="S113" s="844" t="str">
        <f>IFERROR(VLOOKUP($I113,'WM-AR'!$I$7:$AS$3267,18,FALSE),"")</f>
        <v/>
      </c>
      <c r="T113" s="844" t="str">
        <f>IFERROR(VLOOKUP($I113,'WM-AR'!$I$7:$AS$3267,20,FALSE),"")</f>
        <v/>
      </c>
      <c r="U113" s="844" t="str">
        <f>IFERROR(VLOOKUP($I113,'WM-AR'!$I$7:$AS$3267,22,FALSE),"")</f>
        <v/>
      </c>
      <c r="V113" s="844" t="str">
        <f>IFERROR(VLOOKUP($I113,'WM-AR'!$I$7:$AS$3267,24,FALSE),"")</f>
        <v/>
      </c>
      <c r="W113" s="844" t="str">
        <f>IFERROR(VLOOKUP($I113,'WM-AR'!$I$7:$AS$3267,25,FALSE),"")</f>
        <v/>
      </c>
      <c r="X113" s="844" t="str">
        <f>IFERROR(VLOOKUP($I113,'WM-AR'!$I$7:$AS$3267,26,FALSE),"")</f>
        <v/>
      </c>
      <c r="Y113" s="844" t="str">
        <f>IFERROR(VLOOKUP($I113,'WM-AR'!$I$7:$AS$3267,27,FALSE),"")</f>
        <v/>
      </c>
      <c r="Z113" s="844" t="str">
        <f>IFERROR(VLOOKUP($I113,'WM-AR'!$I$7:$AS$3267,28,FALSE),"")</f>
        <v/>
      </c>
      <c r="AA113" s="844" t="str">
        <f>IFERROR(VLOOKUP($I113,'WM-AR'!$I$7:$AS$3267,29,FALSE),"")</f>
        <v/>
      </c>
      <c r="AB113" s="844" t="str">
        <f>IFERROR(VLOOKUP($I113,'WM-AR'!$I$7:$AS$3267,30,FALSE),"")</f>
        <v/>
      </c>
      <c r="AC113" s="844" t="str">
        <f>IFERROR(VLOOKUP($I113,'WM-AR'!$I$7:$AS$3267,31,FALSE),"")</f>
        <v/>
      </c>
      <c r="AD113" s="844" t="str">
        <f>IFERROR(VLOOKUP($I113,'WM-AR'!$I$7:$AS$3267,32,FALSE),"")</f>
        <v/>
      </c>
      <c r="AE113" s="844" t="str">
        <f>IFERROR(VLOOKUP($I113,'WM-AR'!$I$7:$AS$3267,33,FALSE),"")</f>
        <v/>
      </c>
      <c r="AF113" s="720"/>
      <c r="AG113" s="852"/>
      <c r="AH113" s="852"/>
      <c r="AI113" s="854"/>
      <c r="AJ113" s="854" t="str">
        <f t="shared" si="35"/>
        <v/>
      </c>
      <c r="AK113" s="855"/>
      <c r="AL113" s="880" t="str">
        <f>IF(AND(ISTEXT($E113),ISTEXT($B113)),"산출기준 &gt;&gt;  "&amp;_xlfn.XLOOKUP($E113,산출기준!$D:$D,산출기준!$E:$E,"매칭실패"),"")</f>
        <v/>
      </c>
    </row>
    <row r="114" spans="1:38" s="600" customFormat="1">
      <c r="A114" s="873"/>
      <c r="B114" s="856"/>
      <c r="C114" s="857"/>
      <c r="D114" s="726"/>
      <c r="E114" s="858"/>
      <c r="F114" s="885"/>
      <c r="G114" s="886"/>
      <c r="H114" s="861"/>
      <c r="I114" s="862" t="str">
        <f>LEFT(H114,14)</f>
        <v/>
      </c>
      <c r="J114" s="887"/>
      <c r="K114" s="888" t="str">
        <f>IFERROR(VLOOKUP($I114,'WM-AR'!$I$7:$AS$3267,34,FALSE),"")</f>
        <v/>
      </c>
      <c r="L114" s="887" t="str">
        <f>IFERROR(VLOOKUP($I114,'WM-AR'!$I$7:$AS$3267,4,FALSE),"")</f>
        <v/>
      </c>
      <c r="M114" s="887" t="str">
        <f>IFERROR(VLOOKUP($I114,'WM-AR'!$I$7:$AS$3267,6,FALSE),"")</f>
        <v/>
      </c>
      <c r="N114" s="887" t="str">
        <f>IFERROR(VLOOKUP($I114,'WM-AR'!$I$7:$AS$3267,8,FALSE),"")</f>
        <v/>
      </c>
      <c r="O114" s="889" t="str">
        <f>IFERROR(VLOOKUP($I114,'WM-AR'!$I$7:$AS$3267,10,FALSE),"")</f>
        <v/>
      </c>
      <c r="P114" s="862" t="str">
        <f>IFERROR(VLOOKUP($I114,'WM-AR'!$I$7:$AS$3267,12,FALSE),"")</f>
        <v/>
      </c>
      <c r="Q114" s="862" t="str">
        <f>IFERROR(VLOOKUP($I114,'WM-AR'!$I$7:$AS$3267,14,FALSE),"")</f>
        <v/>
      </c>
      <c r="R114" s="862" t="str">
        <f>IFERROR(VLOOKUP($I114,'WM-AR'!$I$7:$AS$3267,16,FALSE),"")</f>
        <v/>
      </c>
      <c r="S114" s="862" t="str">
        <f>IFERROR(VLOOKUP($I114,'WM-AR'!$I$7:$AS$3267,18,FALSE),"")</f>
        <v/>
      </c>
      <c r="T114" s="862" t="str">
        <f>IFERROR(VLOOKUP($I114,'WM-AR'!$I$7:$AS$3267,20,FALSE),"")</f>
        <v/>
      </c>
      <c r="U114" s="862" t="str">
        <f>IFERROR(VLOOKUP($I114,'WM-AR'!$I$7:$AS$3267,22,FALSE),"")</f>
        <v/>
      </c>
      <c r="V114" s="862" t="str">
        <f>IFERROR(VLOOKUP($I114,'WM-AR'!$I$7:$AS$3267,24,FALSE),"")</f>
        <v/>
      </c>
      <c r="W114" s="862" t="str">
        <f>IFERROR(VLOOKUP($I114,'WM-AR'!$I$7:$AS$3267,25,FALSE),"")</f>
        <v/>
      </c>
      <c r="X114" s="862" t="str">
        <f>IFERROR(VLOOKUP($I114,'WM-AR'!$I$7:$AS$3267,26,FALSE),"")</f>
        <v/>
      </c>
      <c r="Y114" s="862" t="str">
        <f>IFERROR(VLOOKUP($I114,'WM-AR'!$I$7:$AS$3267,27,FALSE),"")</f>
        <v/>
      </c>
      <c r="Z114" s="862" t="str">
        <f>IFERROR(VLOOKUP($I114,'WM-AR'!$I$7:$AS$3267,28,FALSE),"")</f>
        <v/>
      </c>
      <c r="AA114" s="862" t="str">
        <f>IFERROR(VLOOKUP($I114,'WM-AR'!$I$7:$AS$3267,29,FALSE),"")</f>
        <v/>
      </c>
      <c r="AB114" s="862" t="str">
        <f>IFERROR(VLOOKUP($I114,'WM-AR'!$I$7:$AS$3267,30,FALSE),"")</f>
        <v/>
      </c>
      <c r="AC114" s="862" t="str">
        <f>IFERROR(VLOOKUP($I114,'WM-AR'!$I$7:$AS$3267,31,FALSE),"")</f>
        <v/>
      </c>
      <c r="AD114" s="862" t="str">
        <f>IFERROR(VLOOKUP($I114,'WM-AR'!$I$7:$AS$3267,32,FALSE),"")</f>
        <v/>
      </c>
      <c r="AE114" s="862" t="str">
        <f>IFERROR(VLOOKUP($I114,'WM-AR'!$I$7:$AS$3267,33,FALSE),"")</f>
        <v/>
      </c>
      <c r="AF114" s="740"/>
      <c r="AG114" s="870"/>
      <c r="AH114" s="870"/>
      <c r="AI114" s="871"/>
      <c r="AJ114" s="871" t="str">
        <f t="shared" si="35"/>
        <v/>
      </c>
      <c r="AK114" s="872"/>
      <c r="AL114" s="880" t="str">
        <f>IF(AND(ISTEXT($E114),ISTEXT($B114)),"산출기준 &gt;&gt;  "&amp;_xlfn.XLOOKUP($E114,산출기준!$D:$D,산출기준!$E:$E,"매칭실패"),"")</f>
        <v/>
      </c>
    </row>
    <row r="115" spans="1:38">
      <c r="B115" s="635"/>
      <c r="C115" s="636"/>
      <c r="D115" s="636"/>
      <c r="E115" s="636"/>
      <c r="F115" s="638"/>
      <c r="G115" s="639"/>
      <c r="H115" s="639"/>
      <c r="I115" s="641"/>
      <c r="J115" s="642"/>
      <c r="K115" s="642"/>
      <c r="L115" s="642"/>
      <c r="M115" s="642"/>
      <c r="N115" s="642"/>
      <c r="O115" s="642"/>
      <c r="P115" s="642"/>
      <c r="Q115" s="642"/>
      <c r="R115" s="642"/>
      <c r="S115" s="642"/>
      <c r="T115" s="642"/>
      <c r="U115" s="642"/>
      <c r="V115" s="642"/>
      <c r="W115" s="642"/>
      <c r="X115" s="642"/>
      <c r="Y115" s="642"/>
      <c r="Z115" s="642"/>
      <c r="AA115" s="642"/>
      <c r="AB115" s="642"/>
      <c r="AC115" s="642"/>
      <c r="AD115" s="642"/>
      <c r="AE115" s="642"/>
      <c r="AF115" s="636"/>
      <c r="AG115" s="643"/>
      <c r="AH115" s="643"/>
      <c r="AI115" s="644"/>
      <c r="AJ115" s="644"/>
      <c r="AK115" s="639"/>
      <c r="AL115" s="88" t="str">
        <f>IF(AND(ISTEXT($E115),ISTEXT($B115)),"산출기준 &gt;&gt;  "&amp;_xlfn.XLOOKUP($E115,산출기준!$D:$D,산출기준!$E:$E,"매칭실패"),"")</f>
        <v/>
      </c>
    </row>
    <row r="116" spans="1:38" ht="34.9" customHeight="1">
      <c r="B116" s="808" t="str" cm="1">
        <f t="array" aca="1" ref="B116" ca="1">_xlfn.IFNA(INDIRECT("Family_표준_구성도!B"&amp;MATCH(F116,INDIRECT("Family_표준_구성도!"&amp;"C:C"),0)),"")</f>
        <v>1.1.3.1.2</v>
      </c>
      <c r="C116" s="668" t="s">
        <v>2016</v>
      </c>
      <c r="D116" s="809"/>
      <c r="E116" s="668" t="s">
        <v>1697</v>
      </c>
      <c r="F116" s="906" t="s">
        <v>386</v>
      </c>
      <c r="G116" s="811"/>
      <c r="H116" s="917" t="s">
        <v>2744</v>
      </c>
      <c r="I116" s="674"/>
      <c r="J116" s="674"/>
      <c r="K116" s="674"/>
      <c r="L116" s="674"/>
      <c r="M116" s="674"/>
      <c r="N116" s="675"/>
      <c r="O116" s="920" t="s">
        <v>2744</v>
      </c>
      <c r="P116" s="677"/>
      <c r="Q116" s="677"/>
      <c r="R116" s="677"/>
      <c r="S116" s="677"/>
      <c r="T116" s="677"/>
      <c r="U116" s="677"/>
      <c r="V116" s="678"/>
      <c r="W116" s="679"/>
      <c r="X116" s="679"/>
      <c r="Y116" s="679"/>
      <c r="Z116" s="679"/>
      <c r="AA116" s="679"/>
      <c r="AB116" s="679"/>
      <c r="AC116" s="679"/>
      <c r="AD116" s="679"/>
      <c r="AE116" s="679"/>
      <c r="AF116" s="921"/>
      <c r="AG116" s="682"/>
      <c r="AH116" s="682"/>
      <c r="AI116" s="682"/>
      <c r="AJ116" s="682"/>
      <c r="AK116" s="903"/>
      <c r="AL116" s="88" t="str">
        <f ca="1">IF(AND(ISTEXT($E116),ISTEXT($B116)),"산출기준 &gt;&gt;  "&amp;_xlfn.XLOOKUP($E116,산출기준!$D:$D,산출기준!$E:$E,"매칭실패"),"")</f>
        <v>산출기준 &gt;&gt;  [ 플로어 일반 산출 ]</v>
      </c>
    </row>
    <row r="117" spans="1:38" ht="49.9" customHeight="1" outlineLevel="1">
      <c r="B117" s="772"/>
      <c r="C117" s="773"/>
      <c r="D117" s="773"/>
      <c r="E117" s="773"/>
      <c r="F117" s="818" t="s">
        <v>2745</v>
      </c>
      <c r="G117" s="759" t="str">
        <f t="shared" ref="G117:G119" si="36">IF(IF(N117=0,"",N117)&amp;" | "&amp;IF(O117=0,"",O117)&amp;" | "&amp;IF(Q117=0,"",Q117)&amp;" | "&amp;IF(R117=0,"",R117)=" |  |  | ","",IF(N117=0,"",N117)&amp;" | "&amp;IF(O117=0,"",O117)&amp;" | "&amp;IF(Q117=0,"",Q117)&amp;" | "&amp;IF(R117=0,"",R117))</f>
        <v xml:space="preserve">Screed |  |  | </v>
      </c>
      <c r="H117" s="816" t="s">
        <v>2646</v>
      </c>
      <c r="I117" s="765" t="str">
        <f t="shared" ref="I117:I118" si="37">LEFT(H117,14)</f>
        <v>A04AS168-00001</v>
      </c>
      <c r="J117" s="766"/>
      <c r="K117" s="766" t="str">
        <f>IFERROR(VLOOKUP($I117,'WM-AR'!$I$7:$AS$3267,34,FALSE),"")</f>
        <v>M2</v>
      </c>
      <c r="L117" s="766" t="str">
        <f>IFERROR(VLOOKUP($I117,'WM-AR'!$I$7:$AS$3267,4,FALSE),"")</f>
        <v>Finishing Work</v>
      </c>
      <c r="M117" s="766" t="str">
        <f>IFERROR(VLOOKUP($I117,'WM-AR'!$I$7:$AS$3267,6,FALSE),"")</f>
        <v>Exterior/Interior Finish Work</v>
      </c>
      <c r="N117" s="766" t="str">
        <f>IFERROR(VLOOKUP($I117,'WM-AR'!$I$7:$AS$3267,8,FALSE),"")</f>
        <v>Screed</v>
      </c>
      <c r="O117" s="766">
        <f>IFERROR(VLOOKUP($I117,'WM-AR'!$I$7:$AS$3267,10,FALSE),"")</f>
        <v>0</v>
      </c>
      <c r="P117" s="766">
        <f>IFERROR(VLOOKUP($I117,'WM-AR'!$I$7:$AS$3267,12,FALSE),"")</f>
        <v>0</v>
      </c>
      <c r="Q117" s="766">
        <f>IFERROR(VLOOKUP($I117,'WM-AR'!$I$7:$AS$3267,14,FALSE),"")</f>
        <v>0</v>
      </c>
      <c r="R117" s="766">
        <f>IFERROR(VLOOKUP($I117,'WM-AR'!$I$7:$AS$3267,16,FALSE),"")</f>
        <v>0</v>
      </c>
      <c r="S117" s="766">
        <f>IFERROR(VLOOKUP($I117,'WM-AR'!$I$7:$AS$3267,18,FALSE),"")</f>
        <v>0</v>
      </c>
      <c r="T117" s="766" t="str">
        <f>IFERROR(VLOOKUP($I117,'WM-AR'!$I$7:$AS$3267,20,FALSE),"")</f>
        <v>w/o Welded Wire Fabric</v>
      </c>
      <c r="U117" s="766">
        <f>IFERROR(VLOOKUP($I117,'WM-AR'!$I$7:$AS$3267,22,FALSE),"")</f>
        <v>0</v>
      </c>
      <c r="V117" s="766" t="str">
        <f>IFERROR(VLOOKUP($I117,'WM-AR'!$I$7:$AS$3267,24,FALSE),"")</f>
        <v>THK&lt;50mm</v>
      </c>
      <c r="W117" s="766">
        <f>IFERROR(VLOOKUP($I117,'WM-AR'!$I$7:$AS$3267,25,FALSE),"")</f>
        <v>0</v>
      </c>
      <c r="X117" s="766" t="str">
        <f>IFERROR(VLOOKUP($I117,'WM-AR'!$I$7:$AS$3267,26,FALSE),"")</f>
        <v>THK=(  )mm</v>
      </c>
      <c r="Y117" s="766">
        <f>IFERROR(VLOOKUP($I117,'WM-AR'!$I$7:$AS$3267,27,FALSE),"")</f>
        <v>0</v>
      </c>
      <c r="Z117" s="766">
        <f>IFERROR(VLOOKUP($I117,'WM-AR'!$I$7:$AS$3267,28,FALSE),"")</f>
        <v>0</v>
      </c>
      <c r="AA117" s="766">
        <f>IFERROR(VLOOKUP($I117,'WM-AR'!$I$7:$AS$3267,29,FALSE),"")</f>
        <v>0</v>
      </c>
      <c r="AB117" s="766">
        <f>IFERROR(VLOOKUP($I117,'WM-AR'!$I$7:$AS$3267,30,FALSE),"")</f>
        <v>0</v>
      </c>
      <c r="AC117" s="766">
        <f>IFERROR(VLOOKUP($I117,'WM-AR'!$I$7:$AS$3267,31,FALSE),"")</f>
        <v>0</v>
      </c>
      <c r="AD117" s="766">
        <f>IFERROR(VLOOKUP($I117,'WM-AR'!$I$7:$AS$3267,32,FALSE),"")</f>
        <v>0</v>
      </c>
      <c r="AE117" s="766" t="str">
        <f>IFERROR(VLOOKUP($I117,'WM-AR'!$I$7:$AS$3267,33,FALSE),"")</f>
        <v/>
      </c>
      <c r="AF117" s="817" t="s">
        <v>2746</v>
      </c>
      <c r="AG117" s="785" t="s">
        <v>2742</v>
      </c>
      <c r="AH117" s="768" t="s">
        <v>1815</v>
      </c>
      <c r="AI117" s="769"/>
      <c r="AJ117" s="769" t="str">
        <f t="shared" ref="AJ117:AJ122" si="38">K117</f>
        <v>M2</v>
      </c>
      <c r="AK117" s="918"/>
      <c r="AL117" s="919"/>
    </row>
    <row r="118" spans="1:38" ht="49.9" customHeight="1" outlineLevel="1">
      <c r="B118" s="772"/>
      <c r="C118" s="773"/>
      <c r="D118" s="773"/>
      <c r="E118" s="773"/>
      <c r="F118" s="818" t="s">
        <v>2747</v>
      </c>
      <c r="G118" s="759" t="str">
        <f t="shared" si="36"/>
        <v xml:space="preserve">Liquid Waterproofing |  |  | </v>
      </c>
      <c r="H118" s="816" t="s">
        <v>2748</v>
      </c>
      <c r="I118" s="765" t="str">
        <f t="shared" si="37"/>
        <v>A04AP085-00001</v>
      </c>
      <c r="J118" s="766"/>
      <c r="K118" s="766" t="str">
        <f>IFERROR(VLOOKUP($I118,'WM-AR'!$I$7:$AS$3267,34,FALSE),"")</f>
        <v>M2</v>
      </c>
      <c r="L118" s="766" t="str">
        <f>IFERROR(VLOOKUP($I118,'WM-AR'!$I$7:$AS$3267,4,FALSE),"")</f>
        <v>Finishing Work</v>
      </c>
      <c r="M118" s="766" t="str">
        <f>IFERROR(VLOOKUP($I118,'WM-AR'!$I$7:$AS$3267,6,FALSE),"")</f>
        <v>Waterproofing Work</v>
      </c>
      <c r="N118" s="766" t="str">
        <f>IFERROR(VLOOKUP($I118,'WM-AR'!$I$7:$AS$3267,8,FALSE),"")</f>
        <v>Liquid Waterproofing</v>
      </c>
      <c r="O118" s="766">
        <f>IFERROR(VLOOKUP($I118,'WM-AR'!$I$7:$AS$3267,10,FALSE),"")</f>
        <v>0</v>
      </c>
      <c r="P118" s="766">
        <f>IFERROR(VLOOKUP($I118,'WM-AR'!$I$7:$AS$3267,12,FALSE),"")</f>
        <v>0</v>
      </c>
      <c r="Q118" s="766">
        <f>IFERROR(VLOOKUP($I118,'WM-AR'!$I$7:$AS$3267,14,FALSE),"")</f>
        <v>0</v>
      </c>
      <c r="R118" s="766">
        <f>IFERROR(VLOOKUP($I118,'WM-AR'!$I$7:$AS$3267,16,FALSE),"")</f>
        <v>0</v>
      </c>
      <c r="S118" s="766" t="str">
        <f>IFERROR(VLOOKUP($I118,'WM-AR'!$I$7:$AS$3267,18,FALSE),"")</f>
        <v>for Internal Floor Area</v>
      </c>
      <c r="T118" s="766" t="str">
        <f>IFERROR(VLOOKUP($I118,'WM-AR'!$I$7:$AS$3267,20,FALSE),"")</f>
        <v>Min. 2 Coats</v>
      </c>
      <c r="U118" s="766">
        <f>IFERROR(VLOOKUP($I118,'WM-AR'!$I$7:$AS$3267,22,FALSE),"")</f>
        <v>0</v>
      </c>
      <c r="V118" s="766" t="str">
        <f>IFERROR(VLOOKUP($I118,'WM-AR'!$I$7:$AS$3267,24,FALSE),"")</f>
        <v/>
      </c>
      <c r="W118" s="766">
        <f>IFERROR(VLOOKUP($I118,'WM-AR'!$I$7:$AS$3267,25,FALSE),"")</f>
        <v>0</v>
      </c>
      <c r="X118" s="766" t="str">
        <f>IFERROR(VLOOKUP($I118,'WM-AR'!$I$7:$AS$3267,26,FALSE),"")</f>
        <v/>
      </c>
      <c r="Y118" s="766">
        <f>IFERROR(VLOOKUP($I118,'WM-AR'!$I$7:$AS$3267,27,FALSE),"")</f>
        <v>0</v>
      </c>
      <c r="Z118" s="766">
        <f>IFERROR(VLOOKUP($I118,'WM-AR'!$I$7:$AS$3267,28,FALSE),"")</f>
        <v>0</v>
      </c>
      <c r="AA118" s="766">
        <f>IFERROR(VLOOKUP($I118,'WM-AR'!$I$7:$AS$3267,29,FALSE),"")</f>
        <v>0</v>
      </c>
      <c r="AB118" s="766">
        <f>IFERROR(VLOOKUP($I118,'WM-AR'!$I$7:$AS$3267,30,FALSE),"")</f>
        <v>0</v>
      </c>
      <c r="AC118" s="766">
        <f>IFERROR(VLOOKUP($I118,'WM-AR'!$I$7:$AS$3267,31,FALSE),"")</f>
        <v>0</v>
      </c>
      <c r="AD118" s="766">
        <f>IFERROR(VLOOKUP($I118,'WM-AR'!$I$7:$AS$3267,32,FALSE),"")</f>
        <v>0</v>
      </c>
      <c r="AE118" s="766" t="str">
        <f>IFERROR(VLOOKUP($I118,'WM-AR'!$I$7:$AS$3267,33,FALSE),"")</f>
        <v/>
      </c>
      <c r="AF118" s="817"/>
      <c r="AG118" s="785" t="s">
        <v>2742</v>
      </c>
      <c r="AH118" s="768" t="s">
        <v>1815</v>
      </c>
      <c r="AI118" s="769"/>
      <c r="AJ118" s="769" t="str">
        <f t="shared" si="38"/>
        <v>M2</v>
      </c>
      <c r="AK118" s="918"/>
      <c r="AL118" s="88" t="str">
        <f>IF(AND(ISTEXT($E118),ISTEXT($B118)),"산출기준 &gt;&gt;  "&amp;_xlfn.XLOOKUP($E118,산출기준!$D:$D,산출기준!$E:$E,"매칭실패"),"")</f>
        <v/>
      </c>
    </row>
    <row r="119" spans="1:38" ht="49.9" customHeight="1" outlineLevel="1">
      <c r="B119" s="772"/>
      <c r="C119" s="773"/>
      <c r="D119" s="773"/>
      <c r="E119" s="773"/>
      <c r="F119" s="818" t="s">
        <v>2749</v>
      </c>
      <c r="G119" s="759" t="str">
        <f t="shared" si="36"/>
        <v xml:space="preserve">Floor Tile | Ceramic Tile |  | </v>
      </c>
      <c r="H119" s="816" t="s">
        <v>2740</v>
      </c>
      <c r="I119" s="765" t="str">
        <f>LEFT(H119,14)</f>
        <v>A04AN083-00001</v>
      </c>
      <c r="J119" s="766"/>
      <c r="K119" s="766" t="str">
        <f>IFERROR(VLOOKUP($I119,'WM-AR'!$I$7:$AS$3267,34,FALSE),"")</f>
        <v>M2</v>
      </c>
      <c r="L119" s="766" t="str">
        <f>IFERROR(VLOOKUP($I119,'WM-AR'!$I$7:$AS$3267,4,FALSE),"")</f>
        <v>Finishing Work</v>
      </c>
      <c r="M119" s="766" t="str">
        <f>IFERROR(VLOOKUP($I119,'WM-AR'!$I$7:$AS$3267,6,FALSE),"")</f>
        <v>Tile Work</v>
      </c>
      <c r="N119" s="766" t="str">
        <f>IFERROR(VLOOKUP($I119,'WM-AR'!$I$7:$AS$3267,8,FALSE),"")</f>
        <v>Floor Tile</v>
      </c>
      <c r="O119" s="766" t="str">
        <f>IFERROR(VLOOKUP($I119,'WM-AR'!$I$7:$AS$3267,10,FALSE),"")</f>
        <v>Ceramic Tile</v>
      </c>
      <c r="P119" s="766">
        <f>IFERROR(VLOOKUP($I119,'WM-AR'!$I$7:$AS$3267,12,FALSE),"")</f>
        <v>0</v>
      </c>
      <c r="Q119" s="766">
        <f>IFERROR(VLOOKUP($I119,'WM-AR'!$I$7:$AS$3267,14,FALSE),"")</f>
        <v>0</v>
      </c>
      <c r="R119" s="766">
        <f>IFERROR(VLOOKUP($I119,'WM-AR'!$I$7:$AS$3267,16,FALSE),"")</f>
        <v>0</v>
      </c>
      <c r="S119" s="766">
        <f>IFERROR(VLOOKUP($I119,'WM-AR'!$I$7:$AS$3267,18,FALSE),"")</f>
        <v>0</v>
      </c>
      <c r="T119" s="766" t="str">
        <f>IFERROR(VLOOKUP($I119,'WM-AR'!$I$7:$AS$3267,20,FALSE),"")</f>
        <v>Non-Slip Type, w/ Mortar Bond Coat or Adhesive</v>
      </c>
      <c r="U119" s="766">
        <f>IFERROR(VLOOKUP($I119,'WM-AR'!$I$7:$AS$3267,22,FALSE),"")</f>
        <v>0</v>
      </c>
      <c r="V119" s="766">
        <f>IFERROR(VLOOKUP($I119,'WM-AR'!$I$7:$AS$3267,24,FALSE),"")</f>
        <v>0</v>
      </c>
      <c r="W119" s="766">
        <f>IFERROR(VLOOKUP($I119,'WM-AR'!$I$7:$AS$3267,25,FALSE),"")</f>
        <v>0</v>
      </c>
      <c r="X119" s="766" t="str">
        <f>IFERROR(VLOOKUP($I119,'WM-AR'!$I$7:$AS$3267,26,FALSE),"")</f>
        <v>Tile Size=W(  )mm x L(  )mm x THK(  )mm</v>
      </c>
      <c r="Y119" s="766">
        <f>IFERROR(VLOOKUP($I119,'WM-AR'!$I$7:$AS$3267,27,FALSE),"")</f>
        <v>0</v>
      </c>
      <c r="Z119" s="766">
        <f>IFERROR(VLOOKUP($I119,'WM-AR'!$I$7:$AS$3267,28,FALSE),"")</f>
        <v>0</v>
      </c>
      <c r="AA119" s="766">
        <f>IFERROR(VLOOKUP($I119,'WM-AR'!$I$7:$AS$3267,29,FALSE),"")</f>
        <v>0</v>
      </c>
      <c r="AB119" s="766">
        <f>IFERROR(VLOOKUP($I119,'WM-AR'!$I$7:$AS$3267,30,FALSE),"")</f>
        <v>0</v>
      </c>
      <c r="AC119" s="766">
        <f>IFERROR(VLOOKUP($I119,'WM-AR'!$I$7:$AS$3267,31,FALSE),"")</f>
        <v>0</v>
      </c>
      <c r="AD119" s="766">
        <f>IFERROR(VLOOKUP($I119,'WM-AR'!$I$7:$AS$3267,32,FALSE),"")</f>
        <v>0</v>
      </c>
      <c r="AE119" s="766" t="str">
        <f>IFERROR(VLOOKUP($I119,'WM-AR'!$I$7:$AS$3267,33,FALSE),"")</f>
        <v/>
      </c>
      <c r="AF119" s="817" t="s">
        <v>2750</v>
      </c>
      <c r="AG119" s="785" t="s">
        <v>2742</v>
      </c>
      <c r="AH119" s="785" t="s">
        <v>2743</v>
      </c>
      <c r="AI119" s="769"/>
      <c r="AJ119" s="769" t="str">
        <f t="shared" si="38"/>
        <v>M2</v>
      </c>
      <c r="AK119" s="918"/>
      <c r="AL119" s="919"/>
    </row>
    <row r="120" spans="1:38" s="600" customFormat="1">
      <c r="A120" s="873"/>
      <c r="B120" s="819"/>
      <c r="C120" s="820"/>
      <c r="D120" s="786"/>
      <c r="E120" s="821"/>
      <c r="F120" s="874"/>
      <c r="G120" s="907" t="s">
        <v>2125</v>
      </c>
      <c r="H120" s="824"/>
      <c r="I120" s="825" t="str">
        <f>LEFT(H120,14)</f>
        <v/>
      </c>
      <c r="J120" s="876"/>
      <c r="K120" s="877" t="str">
        <f>IFERROR(VLOOKUP($I120,'WM-AR'!$I$7:$AS$3267,34,FALSE),"")</f>
        <v/>
      </c>
      <c r="L120" s="878" t="str">
        <f>IFERROR(VLOOKUP($I120,'WM-AR'!$I$7:$AS$3267,4,FALSE),"")</f>
        <v/>
      </c>
      <c r="M120" s="878" t="str">
        <f>IFERROR(VLOOKUP($I120,'WM-AR'!$I$7:$AS$3267,6,FALSE),"")</f>
        <v/>
      </c>
      <c r="N120" s="878" t="str">
        <f>IFERROR(VLOOKUP($I120,'WM-AR'!$I$7:$AS$3267,8,FALSE),"")</f>
        <v/>
      </c>
      <c r="O120" s="686" t="str">
        <f>IFERROR(VLOOKUP($I120,'WM-AR'!$I$7:$AS$3267,10,FALSE),"")</f>
        <v/>
      </c>
      <c r="P120" s="879" t="str">
        <f>IFERROR(VLOOKUP($I120,'WM-AR'!$I$7:$AS$3267,12,FALSE),"")</f>
        <v/>
      </c>
      <c r="Q120" s="879" t="str">
        <f>IFERROR(VLOOKUP($I120,'WM-AR'!$I$7:$AS$3267,14,FALSE),"")</f>
        <v/>
      </c>
      <c r="R120" s="879" t="str">
        <f>IFERROR(VLOOKUP($I120,'WM-AR'!$I$7:$AS$3267,16,FALSE),"")</f>
        <v/>
      </c>
      <c r="S120" s="879" t="str">
        <f>IFERROR(VLOOKUP($I120,'WM-AR'!$I$7:$AS$3267,18,FALSE),"")</f>
        <v/>
      </c>
      <c r="T120" s="879" t="str">
        <f>IFERROR(VLOOKUP($I120,'WM-AR'!$I$7:$AS$3267,20,FALSE),"")</f>
        <v/>
      </c>
      <c r="U120" s="879" t="str">
        <f>IFERROR(VLOOKUP($I120,'WM-AR'!$I$7:$AS$3267,22,FALSE),"")</f>
        <v/>
      </c>
      <c r="V120" s="879" t="str">
        <f>IFERROR(VLOOKUP($I120,'WM-AR'!$I$7:$AS$3267,24,FALSE),"")</f>
        <v/>
      </c>
      <c r="W120" s="879" t="str">
        <f>IFERROR(VLOOKUP($I120,'WM-AR'!$I$7:$AS$3267,25,FALSE),"")</f>
        <v/>
      </c>
      <c r="X120" s="879" t="str">
        <f>IFERROR(VLOOKUP($I120,'WM-AR'!$I$7:$AS$3267,26,FALSE),"")</f>
        <v/>
      </c>
      <c r="Y120" s="879" t="str">
        <f>IFERROR(VLOOKUP($I120,'WM-AR'!$I$7:$AS$3267,27,FALSE),"")</f>
        <v/>
      </c>
      <c r="Z120" s="879" t="str">
        <f>IFERROR(VLOOKUP($I120,'WM-AR'!$I$7:$AS$3267,28,FALSE),"")</f>
        <v/>
      </c>
      <c r="AA120" s="879" t="str">
        <f>IFERROR(VLOOKUP($I120,'WM-AR'!$I$7:$AS$3267,29,FALSE),"")</f>
        <v/>
      </c>
      <c r="AB120" s="879" t="str">
        <f>IFERROR(VLOOKUP($I120,'WM-AR'!$I$7:$AS$3267,30,FALSE),"")</f>
        <v/>
      </c>
      <c r="AC120" s="879" t="str">
        <f>IFERROR(VLOOKUP($I120,'WM-AR'!$I$7:$AS$3267,31,FALSE),"")</f>
        <v/>
      </c>
      <c r="AD120" s="879" t="str">
        <f>IFERROR(VLOOKUP($I120,'WM-AR'!$I$7:$AS$3267,32,FALSE),"")</f>
        <v/>
      </c>
      <c r="AE120" s="879" t="str">
        <f>IFERROR(VLOOKUP($I120,'WM-AR'!$I$7:$AS$3267,33,FALSE),"")</f>
        <v/>
      </c>
      <c r="AF120" s="701"/>
      <c r="AG120" s="834"/>
      <c r="AH120" s="834"/>
      <c r="AI120" s="836"/>
      <c r="AJ120" s="836" t="str">
        <f t="shared" si="38"/>
        <v/>
      </c>
      <c r="AK120" s="837"/>
      <c r="AL120" s="880" t="str">
        <f>IF(AND(ISTEXT($E120),ISTEXT($B120)),"산출기준 &gt;&gt;  "&amp;_xlfn.XLOOKUP($E120,산출기준!$D:$D,산출기준!$E:$E,"매칭실패"),"")</f>
        <v/>
      </c>
    </row>
    <row r="121" spans="1:38" s="600" customFormat="1">
      <c r="A121" s="873"/>
      <c r="B121" s="838"/>
      <c r="C121" s="839"/>
      <c r="D121" s="787"/>
      <c r="E121" s="840"/>
      <c r="F121" s="881"/>
      <c r="G121" s="882"/>
      <c r="H121" s="843"/>
      <c r="I121" s="844" t="str">
        <f>LEFT(H121,14)</f>
        <v/>
      </c>
      <c r="J121" s="883"/>
      <c r="K121" s="884" t="str">
        <f>IFERROR(VLOOKUP($I121,'WM-AR'!$I$7:$AS$3267,34,FALSE),"")</f>
        <v/>
      </c>
      <c r="L121" s="883" t="str">
        <f>IFERROR(VLOOKUP($I121,'WM-AR'!$I$7:$AS$3267,4,FALSE),"")</f>
        <v/>
      </c>
      <c r="M121" s="883" t="str">
        <f>IFERROR(VLOOKUP($I121,'WM-AR'!$I$7:$AS$3267,6,FALSE),"")</f>
        <v/>
      </c>
      <c r="N121" s="883" t="str">
        <f>IFERROR(VLOOKUP($I121,'WM-AR'!$I$7:$AS$3267,8,FALSE),"")</f>
        <v/>
      </c>
      <c r="O121" s="707" t="str">
        <f>IFERROR(VLOOKUP($I121,'WM-AR'!$I$7:$AS$3267,10,FALSE),"")</f>
        <v/>
      </c>
      <c r="P121" s="844" t="str">
        <f>IFERROR(VLOOKUP($I121,'WM-AR'!$I$7:$AS$3267,12,FALSE),"")</f>
        <v/>
      </c>
      <c r="Q121" s="844" t="str">
        <f>IFERROR(VLOOKUP($I121,'WM-AR'!$I$7:$AS$3267,14,FALSE),"")</f>
        <v/>
      </c>
      <c r="R121" s="844" t="str">
        <f>IFERROR(VLOOKUP($I121,'WM-AR'!$I$7:$AS$3267,16,FALSE),"")</f>
        <v/>
      </c>
      <c r="S121" s="844" t="str">
        <f>IFERROR(VLOOKUP($I121,'WM-AR'!$I$7:$AS$3267,18,FALSE),"")</f>
        <v/>
      </c>
      <c r="T121" s="844" t="str">
        <f>IFERROR(VLOOKUP($I121,'WM-AR'!$I$7:$AS$3267,20,FALSE),"")</f>
        <v/>
      </c>
      <c r="U121" s="844" t="str">
        <f>IFERROR(VLOOKUP($I121,'WM-AR'!$I$7:$AS$3267,22,FALSE),"")</f>
        <v/>
      </c>
      <c r="V121" s="844" t="str">
        <f>IFERROR(VLOOKUP($I121,'WM-AR'!$I$7:$AS$3267,24,FALSE),"")</f>
        <v/>
      </c>
      <c r="W121" s="844" t="str">
        <f>IFERROR(VLOOKUP($I121,'WM-AR'!$I$7:$AS$3267,25,FALSE),"")</f>
        <v/>
      </c>
      <c r="X121" s="844" t="str">
        <f>IFERROR(VLOOKUP($I121,'WM-AR'!$I$7:$AS$3267,26,FALSE),"")</f>
        <v/>
      </c>
      <c r="Y121" s="844" t="str">
        <f>IFERROR(VLOOKUP($I121,'WM-AR'!$I$7:$AS$3267,27,FALSE),"")</f>
        <v/>
      </c>
      <c r="Z121" s="844" t="str">
        <f>IFERROR(VLOOKUP($I121,'WM-AR'!$I$7:$AS$3267,28,FALSE),"")</f>
        <v/>
      </c>
      <c r="AA121" s="844" t="str">
        <f>IFERROR(VLOOKUP($I121,'WM-AR'!$I$7:$AS$3267,29,FALSE),"")</f>
        <v/>
      </c>
      <c r="AB121" s="844" t="str">
        <f>IFERROR(VLOOKUP($I121,'WM-AR'!$I$7:$AS$3267,30,FALSE),"")</f>
        <v/>
      </c>
      <c r="AC121" s="844" t="str">
        <f>IFERROR(VLOOKUP($I121,'WM-AR'!$I$7:$AS$3267,31,FALSE),"")</f>
        <v/>
      </c>
      <c r="AD121" s="844" t="str">
        <f>IFERROR(VLOOKUP($I121,'WM-AR'!$I$7:$AS$3267,32,FALSE),"")</f>
        <v/>
      </c>
      <c r="AE121" s="844" t="str">
        <f>IFERROR(VLOOKUP($I121,'WM-AR'!$I$7:$AS$3267,33,FALSE),"")</f>
        <v/>
      </c>
      <c r="AF121" s="720"/>
      <c r="AG121" s="852"/>
      <c r="AH121" s="852"/>
      <c r="AI121" s="854"/>
      <c r="AJ121" s="854" t="str">
        <f t="shared" si="38"/>
        <v/>
      </c>
      <c r="AK121" s="855"/>
      <c r="AL121" s="880" t="str">
        <f>IF(AND(ISTEXT($E121),ISTEXT($B121)),"산출기준 &gt;&gt;  "&amp;_xlfn.XLOOKUP($E121,산출기준!$D:$D,산출기준!$E:$E,"매칭실패"),"")</f>
        <v/>
      </c>
    </row>
    <row r="122" spans="1:38" s="600" customFormat="1">
      <c r="A122" s="873"/>
      <c r="B122" s="856"/>
      <c r="C122" s="857"/>
      <c r="D122" s="726"/>
      <c r="E122" s="858"/>
      <c r="F122" s="885"/>
      <c r="G122" s="886"/>
      <c r="H122" s="861"/>
      <c r="I122" s="862" t="str">
        <f>LEFT(H122,14)</f>
        <v/>
      </c>
      <c r="J122" s="887"/>
      <c r="K122" s="888" t="str">
        <f>IFERROR(VLOOKUP($I122,'WM-AR'!$I$7:$AS$3267,34,FALSE),"")</f>
        <v/>
      </c>
      <c r="L122" s="887" t="str">
        <f>IFERROR(VLOOKUP($I122,'WM-AR'!$I$7:$AS$3267,4,FALSE),"")</f>
        <v/>
      </c>
      <c r="M122" s="887" t="str">
        <f>IFERROR(VLOOKUP($I122,'WM-AR'!$I$7:$AS$3267,6,FALSE),"")</f>
        <v/>
      </c>
      <c r="N122" s="887" t="str">
        <f>IFERROR(VLOOKUP($I122,'WM-AR'!$I$7:$AS$3267,8,FALSE),"")</f>
        <v/>
      </c>
      <c r="O122" s="889" t="str">
        <f>IFERROR(VLOOKUP($I122,'WM-AR'!$I$7:$AS$3267,10,FALSE),"")</f>
        <v/>
      </c>
      <c r="P122" s="862" t="str">
        <f>IFERROR(VLOOKUP($I122,'WM-AR'!$I$7:$AS$3267,12,FALSE),"")</f>
        <v/>
      </c>
      <c r="Q122" s="862" t="str">
        <f>IFERROR(VLOOKUP($I122,'WM-AR'!$I$7:$AS$3267,14,FALSE),"")</f>
        <v/>
      </c>
      <c r="R122" s="862" t="str">
        <f>IFERROR(VLOOKUP($I122,'WM-AR'!$I$7:$AS$3267,16,FALSE),"")</f>
        <v/>
      </c>
      <c r="S122" s="862" t="str">
        <f>IFERROR(VLOOKUP($I122,'WM-AR'!$I$7:$AS$3267,18,FALSE),"")</f>
        <v/>
      </c>
      <c r="T122" s="862" t="str">
        <f>IFERROR(VLOOKUP($I122,'WM-AR'!$I$7:$AS$3267,20,FALSE),"")</f>
        <v/>
      </c>
      <c r="U122" s="862" t="str">
        <f>IFERROR(VLOOKUP($I122,'WM-AR'!$I$7:$AS$3267,22,FALSE),"")</f>
        <v/>
      </c>
      <c r="V122" s="862" t="str">
        <f>IFERROR(VLOOKUP($I122,'WM-AR'!$I$7:$AS$3267,24,FALSE),"")</f>
        <v/>
      </c>
      <c r="W122" s="862" t="str">
        <f>IFERROR(VLOOKUP($I122,'WM-AR'!$I$7:$AS$3267,25,FALSE),"")</f>
        <v/>
      </c>
      <c r="X122" s="862" t="str">
        <f>IFERROR(VLOOKUP($I122,'WM-AR'!$I$7:$AS$3267,26,FALSE),"")</f>
        <v/>
      </c>
      <c r="Y122" s="862" t="str">
        <f>IFERROR(VLOOKUP($I122,'WM-AR'!$I$7:$AS$3267,27,FALSE),"")</f>
        <v/>
      </c>
      <c r="Z122" s="862" t="str">
        <f>IFERROR(VLOOKUP($I122,'WM-AR'!$I$7:$AS$3267,28,FALSE),"")</f>
        <v/>
      </c>
      <c r="AA122" s="862" t="str">
        <f>IFERROR(VLOOKUP($I122,'WM-AR'!$I$7:$AS$3267,29,FALSE),"")</f>
        <v/>
      </c>
      <c r="AB122" s="862" t="str">
        <f>IFERROR(VLOOKUP($I122,'WM-AR'!$I$7:$AS$3267,30,FALSE),"")</f>
        <v/>
      </c>
      <c r="AC122" s="862" t="str">
        <f>IFERROR(VLOOKUP($I122,'WM-AR'!$I$7:$AS$3267,31,FALSE),"")</f>
        <v/>
      </c>
      <c r="AD122" s="862" t="str">
        <f>IFERROR(VLOOKUP($I122,'WM-AR'!$I$7:$AS$3267,32,FALSE),"")</f>
        <v/>
      </c>
      <c r="AE122" s="862" t="str">
        <f>IFERROR(VLOOKUP($I122,'WM-AR'!$I$7:$AS$3267,33,FALSE),"")</f>
        <v/>
      </c>
      <c r="AF122" s="740"/>
      <c r="AG122" s="870"/>
      <c r="AH122" s="870"/>
      <c r="AI122" s="871"/>
      <c r="AJ122" s="871" t="str">
        <f t="shared" si="38"/>
        <v/>
      </c>
      <c r="AK122" s="872"/>
      <c r="AL122" s="880" t="str">
        <f>IF(AND(ISTEXT($E122),ISTEXT($B122)),"산출기준 &gt;&gt;  "&amp;_xlfn.XLOOKUP($E122,산출기준!$D:$D,산출기준!$E:$E,"매칭실패"),"")</f>
        <v/>
      </c>
    </row>
    <row r="123" spans="1:38">
      <c r="B123" s="635"/>
      <c r="C123" s="636"/>
      <c r="D123" s="636"/>
      <c r="E123" s="636"/>
      <c r="F123" s="638"/>
      <c r="G123" s="639"/>
      <c r="H123" s="639"/>
      <c r="I123" s="641"/>
      <c r="J123" s="642"/>
      <c r="K123" s="642"/>
      <c r="L123" s="642"/>
      <c r="M123" s="642"/>
      <c r="N123" s="642"/>
      <c r="O123" s="642"/>
      <c r="P123" s="642"/>
      <c r="Q123" s="642"/>
      <c r="R123" s="642"/>
      <c r="S123" s="642"/>
      <c r="T123" s="642"/>
      <c r="U123" s="642"/>
      <c r="V123" s="642"/>
      <c r="W123" s="642"/>
      <c r="X123" s="642"/>
      <c r="Y123" s="642"/>
      <c r="Z123" s="642"/>
      <c r="AA123" s="642"/>
      <c r="AB123" s="642"/>
      <c r="AC123" s="642"/>
      <c r="AD123" s="642"/>
      <c r="AE123" s="642"/>
      <c r="AF123" s="636"/>
      <c r="AG123" s="643"/>
      <c r="AH123" s="643"/>
      <c r="AI123" s="644"/>
      <c r="AJ123" s="644"/>
      <c r="AK123" s="639"/>
      <c r="AL123" s="88" t="str">
        <f>IF(AND(ISTEXT($E123),ISTEXT($B123)),"산출기준 &gt;&gt;  "&amp;_xlfn.XLOOKUP($E123,산출기준!$D:$D,산출기준!$E:$E,"매칭실패"),"")</f>
        <v/>
      </c>
    </row>
    <row r="124" spans="1:38" ht="34.9" customHeight="1">
      <c r="B124" s="808" t="str" cm="1">
        <f t="array" aca="1" ref="B124" ca="1">_xlfn.IFNA(INDIRECT("Family_표준_구성도!B"&amp;MATCH(F124,INDIRECT("Family_표준_구성도!"&amp;"C:C"),0)),"")</f>
        <v>1.1.3.1.3</v>
      </c>
      <c r="C124" s="668" t="s">
        <v>2016</v>
      </c>
      <c r="D124" s="809"/>
      <c r="E124" s="668" t="s">
        <v>1697</v>
      </c>
      <c r="F124" s="906" t="s">
        <v>2751</v>
      </c>
      <c r="G124" s="811"/>
      <c r="H124" s="917" t="s">
        <v>2752</v>
      </c>
      <c r="I124" s="674"/>
      <c r="J124" s="674"/>
      <c r="K124" s="674"/>
      <c r="L124" s="674"/>
      <c r="M124" s="674"/>
      <c r="N124" s="675"/>
      <c r="O124" s="920" t="s">
        <v>2753</v>
      </c>
      <c r="P124" s="677"/>
      <c r="Q124" s="677"/>
      <c r="R124" s="677"/>
      <c r="S124" s="677"/>
      <c r="T124" s="677"/>
      <c r="U124" s="677"/>
      <c r="V124" s="678"/>
      <c r="W124" s="679"/>
      <c r="X124" s="679"/>
      <c r="Y124" s="679"/>
      <c r="Z124" s="679"/>
      <c r="AA124" s="679"/>
      <c r="AB124" s="679"/>
      <c r="AC124" s="679"/>
      <c r="AD124" s="679"/>
      <c r="AE124" s="679"/>
      <c r="AF124" s="921"/>
      <c r="AG124" s="682"/>
      <c r="AH124" s="682"/>
      <c r="AI124" s="682"/>
      <c r="AJ124" s="682"/>
      <c r="AK124" s="903"/>
      <c r="AL124" s="88" t="str">
        <f ca="1">IF(AND(ISTEXT($E124),ISTEXT($B124)),"산출기준 &gt;&gt;  "&amp;_xlfn.XLOOKUP($E124,산출기준!$D:$D,산출기준!$E:$E,"매칭실패"),"")</f>
        <v>산출기준 &gt;&gt;  [ 플로어 일반 산출 ]</v>
      </c>
    </row>
    <row r="125" spans="1:38" ht="49.9" customHeight="1" outlineLevel="1">
      <c r="B125" s="772"/>
      <c r="C125" s="773"/>
      <c r="D125" s="773"/>
      <c r="E125" s="773"/>
      <c r="F125" s="818" t="s">
        <v>2745</v>
      </c>
      <c r="G125" s="759" t="str">
        <f t="shared" ref="G125:G127" si="39">IF(IF(N125=0,"",N125)&amp;" | "&amp;IF(O125=0,"",O125)&amp;" | "&amp;IF(Q125=0,"",Q125)&amp;" | "&amp;IF(R125=0,"",R125)=" |  |  | ","",IF(N125=0,"",N125)&amp;" | "&amp;IF(O125=0,"",O125)&amp;" | "&amp;IF(Q125=0,"",Q125)&amp;" | "&amp;IF(R125=0,"",R125))</f>
        <v xml:space="preserve">Screed |  |  | </v>
      </c>
      <c r="H125" s="816" t="s">
        <v>2646</v>
      </c>
      <c r="I125" s="765" t="str">
        <f t="shared" ref="I125:I127" si="40">LEFT(H125,14)</f>
        <v>A04AS168-00001</v>
      </c>
      <c r="J125" s="766"/>
      <c r="K125" s="766" t="str">
        <f>IFERROR(VLOOKUP($I125,'WM-AR'!$I$7:$AS$3267,34,FALSE),"")</f>
        <v>M2</v>
      </c>
      <c r="L125" s="766" t="str">
        <f>IFERROR(VLOOKUP($I125,'WM-AR'!$I$7:$AS$3267,4,FALSE),"")</f>
        <v>Finishing Work</v>
      </c>
      <c r="M125" s="766" t="str">
        <f>IFERROR(VLOOKUP($I125,'WM-AR'!$I$7:$AS$3267,6,FALSE),"")</f>
        <v>Exterior/Interior Finish Work</v>
      </c>
      <c r="N125" s="766" t="str">
        <f>IFERROR(VLOOKUP($I125,'WM-AR'!$I$7:$AS$3267,8,FALSE),"")</f>
        <v>Screed</v>
      </c>
      <c r="O125" s="766">
        <f>IFERROR(VLOOKUP($I125,'WM-AR'!$I$7:$AS$3267,10,FALSE),"")</f>
        <v>0</v>
      </c>
      <c r="P125" s="766">
        <f>IFERROR(VLOOKUP($I125,'WM-AR'!$I$7:$AS$3267,12,FALSE),"")</f>
        <v>0</v>
      </c>
      <c r="Q125" s="766">
        <f>IFERROR(VLOOKUP($I125,'WM-AR'!$I$7:$AS$3267,14,FALSE),"")</f>
        <v>0</v>
      </c>
      <c r="R125" s="766">
        <f>IFERROR(VLOOKUP($I125,'WM-AR'!$I$7:$AS$3267,16,FALSE),"")</f>
        <v>0</v>
      </c>
      <c r="S125" s="766">
        <f>IFERROR(VLOOKUP($I125,'WM-AR'!$I$7:$AS$3267,18,FALSE),"")</f>
        <v>0</v>
      </c>
      <c r="T125" s="766" t="str">
        <f>IFERROR(VLOOKUP($I125,'WM-AR'!$I$7:$AS$3267,20,FALSE),"")</f>
        <v>w/o Welded Wire Fabric</v>
      </c>
      <c r="U125" s="766">
        <f>IFERROR(VLOOKUP($I125,'WM-AR'!$I$7:$AS$3267,22,FALSE),"")</f>
        <v>0</v>
      </c>
      <c r="V125" s="766" t="str">
        <f>IFERROR(VLOOKUP($I125,'WM-AR'!$I$7:$AS$3267,24,FALSE),"")</f>
        <v>THK&lt;50mm</v>
      </c>
      <c r="W125" s="766">
        <f>IFERROR(VLOOKUP($I125,'WM-AR'!$I$7:$AS$3267,25,FALSE),"")</f>
        <v>0</v>
      </c>
      <c r="X125" s="766" t="str">
        <f>IFERROR(VLOOKUP($I125,'WM-AR'!$I$7:$AS$3267,26,FALSE),"")</f>
        <v>THK=(  )mm</v>
      </c>
      <c r="Y125" s="766">
        <f>IFERROR(VLOOKUP($I125,'WM-AR'!$I$7:$AS$3267,27,FALSE),"")</f>
        <v>0</v>
      </c>
      <c r="Z125" s="766">
        <f>IFERROR(VLOOKUP($I125,'WM-AR'!$I$7:$AS$3267,28,FALSE),"")</f>
        <v>0</v>
      </c>
      <c r="AA125" s="766">
        <f>IFERROR(VLOOKUP($I125,'WM-AR'!$I$7:$AS$3267,29,FALSE),"")</f>
        <v>0</v>
      </c>
      <c r="AB125" s="766">
        <f>IFERROR(VLOOKUP($I125,'WM-AR'!$I$7:$AS$3267,30,FALSE),"")</f>
        <v>0</v>
      </c>
      <c r="AC125" s="766">
        <f>IFERROR(VLOOKUP($I125,'WM-AR'!$I$7:$AS$3267,31,FALSE),"")</f>
        <v>0</v>
      </c>
      <c r="AD125" s="766">
        <f>IFERROR(VLOOKUP($I125,'WM-AR'!$I$7:$AS$3267,32,FALSE),"")</f>
        <v>0</v>
      </c>
      <c r="AE125" s="766" t="str">
        <f>IFERROR(VLOOKUP($I125,'WM-AR'!$I$7:$AS$3267,33,FALSE),"")</f>
        <v/>
      </c>
      <c r="AF125" s="817" t="s">
        <v>2746</v>
      </c>
      <c r="AG125" s="785" t="s">
        <v>2742</v>
      </c>
      <c r="AH125" s="768" t="s">
        <v>1815</v>
      </c>
      <c r="AI125" s="769"/>
      <c r="AJ125" s="769" t="str">
        <f t="shared" ref="AJ125:AJ130" si="41">K125</f>
        <v>M2</v>
      </c>
      <c r="AK125" s="918"/>
      <c r="AL125" s="919"/>
    </row>
    <row r="126" spans="1:38" ht="49.9" customHeight="1" outlineLevel="1">
      <c r="B126" s="772"/>
      <c r="C126" s="773"/>
      <c r="D126" s="773"/>
      <c r="E126" s="773"/>
      <c r="F126" s="818" t="s">
        <v>2747</v>
      </c>
      <c r="G126" s="759" t="str">
        <f t="shared" si="39"/>
        <v xml:space="preserve">Waterproofing Membrane |  |  | </v>
      </c>
      <c r="H126" s="816" t="s">
        <v>2754</v>
      </c>
      <c r="I126" s="765" t="str">
        <f t="shared" si="40"/>
        <v>A04AP310-00001</v>
      </c>
      <c r="J126" s="766"/>
      <c r="K126" s="766" t="str">
        <f>IFERROR(VLOOKUP($I126,'WM-AR'!$I$7:$AS$3267,34,FALSE),"")</f>
        <v>M2</v>
      </c>
      <c r="L126" s="766" t="str">
        <f>IFERROR(VLOOKUP($I126,'WM-AR'!$I$7:$AS$3267,4,FALSE),"")</f>
        <v>Finishing Work</v>
      </c>
      <c r="M126" s="766" t="str">
        <f>IFERROR(VLOOKUP($I126,'WM-AR'!$I$7:$AS$3267,6,FALSE),"")</f>
        <v>Waterproofing Work</v>
      </c>
      <c r="N126" s="766" t="str">
        <f>IFERROR(VLOOKUP($I126,'WM-AR'!$I$7:$AS$3267,8,FALSE),"")</f>
        <v>Waterproofing Membrane</v>
      </c>
      <c r="O126" s="766">
        <f>IFERROR(VLOOKUP($I126,'WM-AR'!$I$7:$AS$3267,10,FALSE),"")</f>
        <v>0</v>
      </c>
      <c r="P126" s="766">
        <f>IFERROR(VLOOKUP($I126,'WM-AR'!$I$7:$AS$3267,12,FALSE),"")</f>
        <v>0</v>
      </c>
      <c r="Q126" s="766">
        <f>IFERROR(VLOOKUP($I126,'WM-AR'!$I$7:$AS$3267,14,FALSE),"")</f>
        <v>0</v>
      </c>
      <c r="R126" s="766">
        <f>IFERROR(VLOOKUP($I126,'WM-AR'!$I$7:$AS$3267,16,FALSE),"")</f>
        <v>0</v>
      </c>
      <c r="S126" s="766" t="str">
        <f>IFERROR(VLOOKUP($I126,'WM-AR'!$I$7:$AS$3267,18,FALSE),"")</f>
        <v>for Internal Area</v>
      </c>
      <c r="T126" s="766" t="str">
        <f>IFERROR(VLOOKUP($I126,'WM-AR'!$I$7:$AS$3267,20,FALSE),"")</f>
        <v/>
      </c>
      <c r="U126" s="766">
        <f>IFERROR(VLOOKUP($I126,'WM-AR'!$I$7:$AS$3267,22,FALSE),"")</f>
        <v>0</v>
      </c>
      <c r="V126" s="766" t="str">
        <f>IFERROR(VLOOKUP($I126,'WM-AR'!$I$7:$AS$3267,24,FALSE),"")</f>
        <v/>
      </c>
      <c r="W126" s="766">
        <f>IFERROR(VLOOKUP($I126,'WM-AR'!$I$7:$AS$3267,25,FALSE),"")</f>
        <v>0</v>
      </c>
      <c r="X126" s="766" t="str">
        <f>IFERROR(VLOOKUP($I126,'WM-AR'!$I$7:$AS$3267,26,FALSE),"")</f>
        <v>THK=(  )mm</v>
      </c>
      <c r="Y126" s="766">
        <f>IFERROR(VLOOKUP($I126,'WM-AR'!$I$7:$AS$3267,27,FALSE),"")</f>
        <v>0</v>
      </c>
      <c r="Z126" s="766">
        <f>IFERROR(VLOOKUP($I126,'WM-AR'!$I$7:$AS$3267,28,FALSE),"")</f>
        <v>0</v>
      </c>
      <c r="AA126" s="766">
        <f>IFERROR(VLOOKUP($I126,'WM-AR'!$I$7:$AS$3267,29,FALSE),"")</f>
        <v>0</v>
      </c>
      <c r="AB126" s="766">
        <f>IFERROR(VLOOKUP($I126,'WM-AR'!$I$7:$AS$3267,30,FALSE),"")</f>
        <v>0</v>
      </c>
      <c r="AC126" s="766">
        <f>IFERROR(VLOOKUP($I126,'WM-AR'!$I$7:$AS$3267,31,FALSE),"")</f>
        <v>0</v>
      </c>
      <c r="AD126" s="766">
        <f>IFERROR(VLOOKUP($I126,'WM-AR'!$I$7:$AS$3267,32,FALSE),"")</f>
        <v>0</v>
      </c>
      <c r="AE126" s="766" t="str">
        <f>IFERROR(VLOOKUP($I126,'WM-AR'!$I$7:$AS$3267,33,FALSE),"")</f>
        <v/>
      </c>
      <c r="AF126" s="817"/>
      <c r="AG126" s="785" t="s">
        <v>2742</v>
      </c>
      <c r="AH126" s="768" t="s">
        <v>1815</v>
      </c>
      <c r="AI126" s="769"/>
      <c r="AJ126" s="769" t="str">
        <f t="shared" si="41"/>
        <v>M2</v>
      </c>
      <c r="AK126" s="918"/>
    </row>
    <row r="127" spans="1:38" ht="49.9" customHeight="1" outlineLevel="1">
      <c r="B127" s="772"/>
      <c r="C127" s="773"/>
      <c r="D127" s="773"/>
      <c r="E127" s="773" t="s">
        <v>2755</v>
      </c>
      <c r="F127" s="818" t="s">
        <v>2749</v>
      </c>
      <c r="G127" s="759" t="str">
        <f t="shared" si="39"/>
        <v xml:space="preserve">Floor Tile | Ceramic Tile |  | </v>
      </c>
      <c r="H127" s="816" t="s">
        <v>2740</v>
      </c>
      <c r="I127" s="765" t="str">
        <f t="shared" si="40"/>
        <v>A04AN083-00001</v>
      </c>
      <c r="J127" s="766"/>
      <c r="K127" s="766" t="str">
        <f>IFERROR(VLOOKUP($I127,'WM-AR'!$I$7:$AS$3267,34,FALSE),"")</f>
        <v>M2</v>
      </c>
      <c r="L127" s="766" t="str">
        <f>IFERROR(VLOOKUP($I127,'WM-AR'!$I$7:$AS$3267,4,FALSE),"")</f>
        <v>Finishing Work</v>
      </c>
      <c r="M127" s="766" t="str">
        <f>IFERROR(VLOOKUP($I127,'WM-AR'!$I$7:$AS$3267,6,FALSE),"")</f>
        <v>Tile Work</v>
      </c>
      <c r="N127" s="766" t="str">
        <f>IFERROR(VLOOKUP($I127,'WM-AR'!$I$7:$AS$3267,8,FALSE),"")</f>
        <v>Floor Tile</v>
      </c>
      <c r="O127" s="766" t="str">
        <f>IFERROR(VLOOKUP($I127,'WM-AR'!$I$7:$AS$3267,10,FALSE),"")</f>
        <v>Ceramic Tile</v>
      </c>
      <c r="P127" s="766">
        <f>IFERROR(VLOOKUP($I127,'WM-AR'!$I$7:$AS$3267,12,FALSE),"")</f>
        <v>0</v>
      </c>
      <c r="Q127" s="766">
        <f>IFERROR(VLOOKUP($I127,'WM-AR'!$I$7:$AS$3267,14,FALSE),"")</f>
        <v>0</v>
      </c>
      <c r="R127" s="766">
        <f>IFERROR(VLOOKUP($I127,'WM-AR'!$I$7:$AS$3267,16,FALSE),"")</f>
        <v>0</v>
      </c>
      <c r="S127" s="766">
        <f>IFERROR(VLOOKUP($I127,'WM-AR'!$I$7:$AS$3267,18,FALSE),"")</f>
        <v>0</v>
      </c>
      <c r="T127" s="766" t="str">
        <f>IFERROR(VLOOKUP($I127,'WM-AR'!$I$7:$AS$3267,20,FALSE),"")</f>
        <v>Non-Slip Type, w/ Mortar Bond Coat or Adhesive</v>
      </c>
      <c r="U127" s="766">
        <f>IFERROR(VLOOKUP($I127,'WM-AR'!$I$7:$AS$3267,22,FALSE),"")</f>
        <v>0</v>
      </c>
      <c r="V127" s="766">
        <f>IFERROR(VLOOKUP($I127,'WM-AR'!$I$7:$AS$3267,24,FALSE),"")</f>
        <v>0</v>
      </c>
      <c r="W127" s="766">
        <f>IFERROR(VLOOKUP($I127,'WM-AR'!$I$7:$AS$3267,25,FALSE),"")</f>
        <v>0</v>
      </c>
      <c r="X127" s="766" t="str">
        <f>IFERROR(VLOOKUP($I127,'WM-AR'!$I$7:$AS$3267,26,FALSE),"")</f>
        <v>Tile Size=W(  )mm x L(  )mm x THK(  )mm</v>
      </c>
      <c r="Y127" s="766">
        <f>IFERROR(VLOOKUP($I127,'WM-AR'!$I$7:$AS$3267,27,FALSE),"")</f>
        <v>0</v>
      </c>
      <c r="Z127" s="766">
        <f>IFERROR(VLOOKUP($I127,'WM-AR'!$I$7:$AS$3267,28,FALSE),"")</f>
        <v>0</v>
      </c>
      <c r="AA127" s="766">
        <f>IFERROR(VLOOKUP($I127,'WM-AR'!$I$7:$AS$3267,29,FALSE),"")</f>
        <v>0</v>
      </c>
      <c r="AB127" s="766">
        <f>IFERROR(VLOOKUP($I127,'WM-AR'!$I$7:$AS$3267,30,FALSE),"")</f>
        <v>0</v>
      </c>
      <c r="AC127" s="766">
        <f>IFERROR(VLOOKUP($I127,'WM-AR'!$I$7:$AS$3267,31,FALSE),"")</f>
        <v>0</v>
      </c>
      <c r="AD127" s="766">
        <f>IFERROR(VLOOKUP($I127,'WM-AR'!$I$7:$AS$3267,32,FALSE),"")</f>
        <v>0</v>
      </c>
      <c r="AE127" s="766" t="str">
        <f>IFERROR(VLOOKUP($I127,'WM-AR'!$I$7:$AS$3267,33,FALSE),"")</f>
        <v/>
      </c>
      <c r="AF127" s="817" t="s">
        <v>2756</v>
      </c>
      <c r="AG127" s="785" t="s">
        <v>2742</v>
      </c>
      <c r="AH127" s="785" t="s">
        <v>2743</v>
      </c>
      <c r="AI127" s="769"/>
      <c r="AJ127" s="769" t="str">
        <f t="shared" si="41"/>
        <v>M2</v>
      </c>
      <c r="AK127" s="918"/>
      <c r="AL127" s="919"/>
    </row>
    <row r="128" spans="1:38" s="600" customFormat="1">
      <c r="A128" s="873"/>
      <c r="B128" s="819"/>
      <c r="C128" s="820"/>
      <c r="D128" s="786"/>
      <c r="E128" s="821"/>
      <c r="F128" s="874"/>
      <c r="G128" s="907" t="s">
        <v>2126</v>
      </c>
      <c r="H128" s="824"/>
      <c r="I128" s="825" t="str">
        <f>LEFT(H128,14)</f>
        <v/>
      </c>
      <c r="J128" s="876"/>
      <c r="K128" s="877" t="str">
        <f>IFERROR(VLOOKUP($I128,'WM-AR'!$I$7:$AS$3267,34,FALSE),"")</f>
        <v/>
      </c>
      <c r="L128" s="878" t="str">
        <f>IFERROR(VLOOKUP($I128,'WM-AR'!$I$7:$AS$3267,4,FALSE),"")</f>
        <v/>
      </c>
      <c r="M128" s="878" t="str">
        <f>IFERROR(VLOOKUP($I128,'WM-AR'!$I$7:$AS$3267,6,FALSE),"")</f>
        <v/>
      </c>
      <c r="N128" s="878" t="str">
        <f>IFERROR(VLOOKUP($I128,'WM-AR'!$I$7:$AS$3267,8,FALSE),"")</f>
        <v/>
      </c>
      <c r="O128" s="686" t="str">
        <f>IFERROR(VLOOKUP($I128,'WM-AR'!$I$7:$AS$3267,10,FALSE),"")</f>
        <v/>
      </c>
      <c r="P128" s="879" t="str">
        <f>IFERROR(VLOOKUP($I128,'WM-AR'!$I$7:$AS$3267,12,FALSE),"")</f>
        <v/>
      </c>
      <c r="Q128" s="879" t="str">
        <f>IFERROR(VLOOKUP($I128,'WM-AR'!$I$7:$AS$3267,14,FALSE),"")</f>
        <v/>
      </c>
      <c r="R128" s="879" t="str">
        <f>IFERROR(VLOOKUP($I128,'WM-AR'!$I$7:$AS$3267,16,FALSE),"")</f>
        <v/>
      </c>
      <c r="S128" s="879" t="str">
        <f>IFERROR(VLOOKUP($I128,'WM-AR'!$I$7:$AS$3267,18,FALSE),"")</f>
        <v/>
      </c>
      <c r="T128" s="879" t="str">
        <f>IFERROR(VLOOKUP($I128,'WM-AR'!$I$7:$AS$3267,20,FALSE),"")</f>
        <v/>
      </c>
      <c r="U128" s="879" t="str">
        <f>IFERROR(VLOOKUP($I128,'WM-AR'!$I$7:$AS$3267,22,FALSE),"")</f>
        <v/>
      </c>
      <c r="V128" s="879" t="str">
        <f>IFERROR(VLOOKUP($I128,'WM-AR'!$I$7:$AS$3267,24,FALSE),"")</f>
        <v/>
      </c>
      <c r="W128" s="879" t="str">
        <f>IFERROR(VLOOKUP($I128,'WM-AR'!$I$7:$AS$3267,25,FALSE),"")</f>
        <v/>
      </c>
      <c r="X128" s="879" t="str">
        <f>IFERROR(VLOOKUP($I128,'WM-AR'!$I$7:$AS$3267,26,FALSE),"")</f>
        <v/>
      </c>
      <c r="Y128" s="879" t="str">
        <f>IFERROR(VLOOKUP($I128,'WM-AR'!$I$7:$AS$3267,27,FALSE),"")</f>
        <v/>
      </c>
      <c r="Z128" s="879" t="str">
        <f>IFERROR(VLOOKUP($I128,'WM-AR'!$I$7:$AS$3267,28,FALSE),"")</f>
        <v/>
      </c>
      <c r="AA128" s="879" t="str">
        <f>IFERROR(VLOOKUP($I128,'WM-AR'!$I$7:$AS$3267,29,FALSE),"")</f>
        <v/>
      </c>
      <c r="AB128" s="879" t="str">
        <f>IFERROR(VLOOKUP($I128,'WM-AR'!$I$7:$AS$3267,30,FALSE),"")</f>
        <v/>
      </c>
      <c r="AC128" s="879" t="str">
        <f>IFERROR(VLOOKUP($I128,'WM-AR'!$I$7:$AS$3267,31,FALSE),"")</f>
        <v/>
      </c>
      <c r="AD128" s="879" t="str">
        <f>IFERROR(VLOOKUP($I128,'WM-AR'!$I$7:$AS$3267,32,FALSE),"")</f>
        <v/>
      </c>
      <c r="AE128" s="879" t="str">
        <f>IFERROR(VLOOKUP($I128,'WM-AR'!$I$7:$AS$3267,33,FALSE),"")</f>
        <v/>
      </c>
      <c r="AF128" s="701"/>
      <c r="AG128" s="834"/>
      <c r="AH128" s="834"/>
      <c r="AI128" s="836"/>
      <c r="AJ128" s="836" t="str">
        <f t="shared" si="41"/>
        <v/>
      </c>
      <c r="AK128" s="837"/>
      <c r="AL128" s="880" t="str">
        <f>IF(AND(ISTEXT($E128),ISTEXT($B128)),"산출기준 &gt;&gt;  "&amp;_xlfn.XLOOKUP($E128,산출기준!$D:$D,산출기준!$E:$E,"매칭실패"),"")</f>
        <v/>
      </c>
    </row>
    <row r="129" spans="1:38" s="600" customFormat="1">
      <c r="A129" s="873"/>
      <c r="B129" s="838"/>
      <c r="C129" s="839"/>
      <c r="D129" s="787"/>
      <c r="E129" s="840"/>
      <c r="F129" s="881"/>
      <c r="G129" s="882"/>
      <c r="H129" s="843"/>
      <c r="I129" s="844" t="str">
        <f>LEFT(H129,14)</f>
        <v/>
      </c>
      <c r="J129" s="883"/>
      <c r="K129" s="884" t="str">
        <f>IFERROR(VLOOKUP($I129,'WM-AR'!$I$7:$AS$3267,34,FALSE),"")</f>
        <v/>
      </c>
      <c r="L129" s="883" t="str">
        <f>IFERROR(VLOOKUP($I129,'WM-AR'!$I$7:$AS$3267,4,FALSE),"")</f>
        <v/>
      </c>
      <c r="M129" s="883" t="str">
        <f>IFERROR(VLOOKUP($I129,'WM-AR'!$I$7:$AS$3267,6,FALSE),"")</f>
        <v/>
      </c>
      <c r="N129" s="883" t="str">
        <f>IFERROR(VLOOKUP($I129,'WM-AR'!$I$7:$AS$3267,8,FALSE),"")</f>
        <v/>
      </c>
      <c r="O129" s="707" t="str">
        <f>IFERROR(VLOOKUP($I129,'WM-AR'!$I$7:$AS$3267,10,FALSE),"")</f>
        <v/>
      </c>
      <c r="P129" s="844" t="str">
        <f>IFERROR(VLOOKUP($I129,'WM-AR'!$I$7:$AS$3267,12,FALSE),"")</f>
        <v/>
      </c>
      <c r="Q129" s="844" t="str">
        <f>IFERROR(VLOOKUP($I129,'WM-AR'!$I$7:$AS$3267,14,FALSE),"")</f>
        <v/>
      </c>
      <c r="R129" s="844" t="str">
        <f>IFERROR(VLOOKUP($I129,'WM-AR'!$I$7:$AS$3267,16,FALSE),"")</f>
        <v/>
      </c>
      <c r="S129" s="844" t="str">
        <f>IFERROR(VLOOKUP($I129,'WM-AR'!$I$7:$AS$3267,18,FALSE),"")</f>
        <v/>
      </c>
      <c r="T129" s="844" t="str">
        <f>IFERROR(VLOOKUP($I129,'WM-AR'!$I$7:$AS$3267,20,FALSE),"")</f>
        <v/>
      </c>
      <c r="U129" s="844" t="str">
        <f>IFERROR(VLOOKUP($I129,'WM-AR'!$I$7:$AS$3267,22,FALSE),"")</f>
        <v/>
      </c>
      <c r="V129" s="844" t="str">
        <f>IFERROR(VLOOKUP($I129,'WM-AR'!$I$7:$AS$3267,24,FALSE),"")</f>
        <v/>
      </c>
      <c r="W129" s="844" t="str">
        <f>IFERROR(VLOOKUP($I129,'WM-AR'!$I$7:$AS$3267,25,FALSE),"")</f>
        <v/>
      </c>
      <c r="X129" s="844" t="str">
        <f>IFERROR(VLOOKUP($I129,'WM-AR'!$I$7:$AS$3267,26,FALSE),"")</f>
        <v/>
      </c>
      <c r="Y129" s="844" t="str">
        <f>IFERROR(VLOOKUP($I129,'WM-AR'!$I$7:$AS$3267,27,FALSE),"")</f>
        <v/>
      </c>
      <c r="Z129" s="844" t="str">
        <f>IFERROR(VLOOKUP($I129,'WM-AR'!$I$7:$AS$3267,28,FALSE),"")</f>
        <v/>
      </c>
      <c r="AA129" s="844" t="str">
        <f>IFERROR(VLOOKUP($I129,'WM-AR'!$I$7:$AS$3267,29,FALSE),"")</f>
        <v/>
      </c>
      <c r="AB129" s="844" t="str">
        <f>IFERROR(VLOOKUP($I129,'WM-AR'!$I$7:$AS$3267,30,FALSE),"")</f>
        <v/>
      </c>
      <c r="AC129" s="844" t="str">
        <f>IFERROR(VLOOKUP($I129,'WM-AR'!$I$7:$AS$3267,31,FALSE),"")</f>
        <v/>
      </c>
      <c r="AD129" s="844" t="str">
        <f>IFERROR(VLOOKUP($I129,'WM-AR'!$I$7:$AS$3267,32,FALSE),"")</f>
        <v/>
      </c>
      <c r="AE129" s="844" t="str">
        <f>IFERROR(VLOOKUP($I129,'WM-AR'!$I$7:$AS$3267,33,FALSE),"")</f>
        <v/>
      </c>
      <c r="AF129" s="720"/>
      <c r="AG129" s="852"/>
      <c r="AH129" s="852"/>
      <c r="AI129" s="854"/>
      <c r="AJ129" s="854" t="str">
        <f t="shared" si="41"/>
        <v/>
      </c>
      <c r="AK129" s="855"/>
      <c r="AL129" s="880" t="str">
        <f>IF(AND(ISTEXT($E129),ISTEXT($B129)),"산출기준 &gt;&gt;  "&amp;_xlfn.XLOOKUP($E129,산출기준!$D:$D,산출기준!$E:$E,"매칭실패"),"")</f>
        <v/>
      </c>
    </row>
    <row r="130" spans="1:38" s="600" customFormat="1">
      <c r="A130" s="873"/>
      <c r="B130" s="856"/>
      <c r="C130" s="857"/>
      <c r="D130" s="726"/>
      <c r="E130" s="858"/>
      <c r="F130" s="885"/>
      <c r="G130" s="886"/>
      <c r="H130" s="861"/>
      <c r="I130" s="862" t="str">
        <f>LEFT(H130,14)</f>
        <v/>
      </c>
      <c r="J130" s="887"/>
      <c r="K130" s="888" t="str">
        <f>IFERROR(VLOOKUP($I130,'WM-AR'!$I$7:$AS$3267,34,FALSE),"")</f>
        <v/>
      </c>
      <c r="L130" s="887" t="str">
        <f>IFERROR(VLOOKUP($I130,'WM-AR'!$I$7:$AS$3267,4,FALSE),"")</f>
        <v/>
      </c>
      <c r="M130" s="887" t="str">
        <f>IFERROR(VLOOKUP($I130,'WM-AR'!$I$7:$AS$3267,6,FALSE),"")</f>
        <v/>
      </c>
      <c r="N130" s="887" t="str">
        <f>IFERROR(VLOOKUP($I130,'WM-AR'!$I$7:$AS$3267,8,FALSE),"")</f>
        <v/>
      </c>
      <c r="O130" s="889" t="str">
        <f>IFERROR(VLOOKUP($I130,'WM-AR'!$I$7:$AS$3267,10,FALSE),"")</f>
        <v/>
      </c>
      <c r="P130" s="862" t="str">
        <f>IFERROR(VLOOKUP($I130,'WM-AR'!$I$7:$AS$3267,12,FALSE),"")</f>
        <v/>
      </c>
      <c r="Q130" s="862" t="str">
        <f>IFERROR(VLOOKUP($I130,'WM-AR'!$I$7:$AS$3267,14,FALSE),"")</f>
        <v/>
      </c>
      <c r="R130" s="862" t="str">
        <f>IFERROR(VLOOKUP($I130,'WM-AR'!$I$7:$AS$3267,16,FALSE),"")</f>
        <v/>
      </c>
      <c r="S130" s="862" t="str">
        <f>IFERROR(VLOOKUP($I130,'WM-AR'!$I$7:$AS$3267,18,FALSE),"")</f>
        <v/>
      </c>
      <c r="T130" s="862" t="str">
        <f>IFERROR(VLOOKUP($I130,'WM-AR'!$I$7:$AS$3267,20,FALSE),"")</f>
        <v/>
      </c>
      <c r="U130" s="862" t="str">
        <f>IFERROR(VLOOKUP($I130,'WM-AR'!$I$7:$AS$3267,22,FALSE),"")</f>
        <v/>
      </c>
      <c r="V130" s="862" t="str">
        <f>IFERROR(VLOOKUP($I130,'WM-AR'!$I$7:$AS$3267,24,FALSE),"")</f>
        <v/>
      </c>
      <c r="W130" s="862" t="str">
        <f>IFERROR(VLOOKUP($I130,'WM-AR'!$I$7:$AS$3267,25,FALSE),"")</f>
        <v/>
      </c>
      <c r="X130" s="862" t="str">
        <f>IFERROR(VLOOKUP($I130,'WM-AR'!$I$7:$AS$3267,26,FALSE),"")</f>
        <v/>
      </c>
      <c r="Y130" s="862" t="str">
        <f>IFERROR(VLOOKUP($I130,'WM-AR'!$I$7:$AS$3267,27,FALSE),"")</f>
        <v/>
      </c>
      <c r="Z130" s="862" t="str">
        <f>IFERROR(VLOOKUP($I130,'WM-AR'!$I$7:$AS$3267,28,FALSE),"")</f>
        <v/>
      </c>
      <c r="AA130" s="862" t="str">
        <f>IFERROR(VLOOKUP($I130,'WM-AR'!$I$7:$AS$3267,29,FALSE),"")</f>
        <v/>
      </c>
      <c r="AB130" s="862" t="str">
        <f>IFERROR(VLOOKUP($I130,'WM-AR'!$I$7:$AS$3267,30,FALSE),"")</f>
        <v/>
      </c>
      <c r="AC130" s="862" t="str">
        <f>IFERROR(VLOOKUP($I130,'WM-AR'!$I$7:$AS$3267,31,FALSE),"")</f>
        <v/>
      </c>
      <c r="AD130" s="862" t="str">
        <f>IFERROR(VLOOKUP($I130,'WM-AR'!$I$7:$AS$3267,32,FALSE),"")</f>
        <v/>
      </c>
      <c r="AE130" s="862" t="str">
        <f>IFERROR(VLOOKUP($I130,'WM-AR'!$I$7:$AS$3267,33,FALSE),"")</f>
        <v/>
      </c>
      <c r="AF130" s="740"/>
      <c r="AG130" s="870"/>
      <c r="AH130" s="870"/>
      <c r="AI130" s="871"/>
      <c r="AJ130" s="871" t="str">
        <f t="shared" si="41"/>
        <v/>
      </c>
      <c r="AK130" s="872"/>
      <c r="AL130" s="880" t="str">
        <f>IF(AND(ISTEXT($E130),ISTEXT($B130)),"산출기준 &gt;&gt;  "&amp;_xlfn.XLOOKUP($E130,산출기준!$D:$D,산출기준!$E:$E,"매칭실패"),"")</f>
        <v/>
      </c>
    </row>
    <row r="131" spans="1:38" ht="19.899999999999999" customHeight="1">
      <c r="B131" s="635"/>
      <c r="C131" s="636"/>
      <c r="D131" s="636"/>
      <c r="E131" s="636"/>
      <c r="F131" s="638"/>
      <c r="G131" s="639"/>
      <c r="H131" s="639"/>
      <c r="I131" s="641"/>
      <c r="J131" s="642"/>
      <c r="K131" s="642"/>
      <c r="L131" s="642"/>
      <c r="M131" s="642"/>
      <c r="N131" s="642"/>
      <c r="O131" s="642"/>
      <c r="P131" s="642"/>
      <c r="Q131" s="642"/>
      <c r="R131" s="642"/>
      <c r="S131" s="642"/>
      <c r="T131" s="642"/>
      <c r="U131" s="642"/>
      <c r="V131" s="642"/>
      <c r="W131" s="642"/>
      <c r="X131" s="642"/>
      <c r="Y131" s="642"/>
      <c r="Z131" s="642"/>
      <c r="AA131" s="642"/>
      <c r="AB131" s="642"/>
      <c r="AC131" s="642"/>
      <c r="AD131" s="642"/>
      <c r="AE131" s="642"/>
      <c r="AF131" s="636"/>
      <c r="AG131" s="643"/>
      <c r="AH131" s="643"/>
      <c r="AI131" s="644"/>
      <c r="AJ131" s="644"/>
      <c r="AK131" s="639"/>
      <c r="AL131" s="88" t="str">
        <f>IF(AND(ISTEXT($E131),ISTEXT($B131)),"산출기준 &gt;&gt;  "&amp;_xlfn.XLOOKUP($E131,산출기준!$D:$D,산출기준!$E:$E,"매칭실패"),"")</f>
        <v/>
      </c>
    </row>
    <row r="132" spans="1:38" ht="19.899999999999999" customHeight="1">
      <c r="B132" s="645"/>
      <c r="C132" s="916" t="s">
        <v>2735</v>
      </c>
      <c r="D132" s="648"/>
      <c r="E132" s="648"/>
      <c r="F132" s="807" t="s">
        <v>2736</v>
      </c>
      <c r="G132" s="645"/>
      <c r="H132" s="651"/>
      <c r="I132" s="652"/>
      <c r="J132" s="652"/>
      <c r="K132" s="653"/>
      <c r="L132" s="653"/>
      <c r="M132" s="653"/>
      <c r="N132" s="653"/>
      <c r="O132" s="653"/>
      <c r="P132" s="653"/>
      <c r="Q132" s="653"/>
      <c r="R132" s="653"/>
      <c r="S132" s="653"/>
      <c r="T132" s="653"/>
      <c r="U132" s="653"/>
      <c r="V132" s="653"/>
      <c r="W132" s="653"/>
      <c r="X132" s="653"/>
      <c r="Y132" s="653"/>
      <c r="Z132" s="653"/>
      <c r="AA132" s="653"/>
      <c r="AB132" s="653"/>
      <c r="AC132" s="653"/>
      <c r="AD132" s="653"/>
      <c r="AE132" s="653"/>
      <c r="AF132" s="656"/>
      <c r="AG132" s="656"/>
      <c r="AH132" s="656"/>
      <c r="AI132" s="656"/>
      <c r="AJ132" s="656"/>
      <c r="AK132" s="653"/>
      <c r="AL132" s="88" t="str">
        <f>IF(AND(ISTEXT($E132),ISTEXT($B132)),"산출기준 &gt;&gt;  "&amp;_xlfn.XLOOKUP($E132,산출기준!$D:$D,산출기준!$E:$E,"매칭실패"),"")</f>
        <v/>
      </c>
    </row>
    <row r="133" spans="1:38" ht="19.899999999999999" customHeight="1">
      <c r="B133" s="645"/>
      <c r="C133" s="916"/>
      <c r="D133" s="648"/>
      <c r="E133" s="648"/>
      <c r="F133" s="807" t="s">
        <v>2757</v>
      </c>
      <c r="G133" s="645"/>
      <c r="H133" s="651"/>
      <c r="I133" s="652"/>
      <c r="J133" s="652"/>
      <c r="K133" s="653"/>
      <c r="L133" s="653"/>
      <c r="M133" s="653"/>
      <c r="N133" s="653"/>
      <c r="O133" s="653"/>
      <c r="P133" s="653"/>
      <c r="Q133" s="653"/>
      <c r="R133" s="653"/>
      <c r="S133" s="653"/>
      <c r="T133" s="653"/>
      <c r="U133" s="653"/>
      <c r="V133" s="653"/>
      <c r="W133" s="653"/>
      <c r="X133" s="653"/>
      <c r="Y133" s="653"/>
      <c r="Z133" s="653"/>
      <c r="AA133" s="653"/>
      <c r="AB133" s="653"/>
      <c r="AC133" s="653"/>
      <c r="AD133" s="653"/>
      <c r="AE133" s="653"/>
      <c r="AF133" s="656"/>
      <c r="AG133" s="656"/>
      <c r="AH133" s="656"/>
      <c r="AI133" s="656"/>
      <c r="AJ133" s="656"/>
      <c r="AK133" s="653"/>
      <c r="AL133" s="88" t="str">
        <f>IF(AND(ISTEXT($E133),ISTEXT($B133)),"산출기준 &gt;&gt;  "&amp;_xlfn.XLOOKUP($E133,산출기준!$D:$D,산출기준!$E:$E,"매칭실패"),"")</f>
        <v/>
      </c>
    </row>
    <row r="134" spans="1:38" ht="19.899999999999999" customHeight="1">
      <c r="B134" s="658"/>
      <c r="C134" s="659"/>
      <c r="D134" s="659"/>
      <c r="E134" s="659"/>
      <c r="F134" s="661"/>
      <c r="G134" s="897"/>
      <c r="H134" s="897"/>
      <c r="I134" s="652"/>
      <c r="J134" s="664"/>
      <c r="K134" s="664"/>
      <c r="L134" s="664"/>
      <c r="M134" s="664"/>
      <c r="N134" s="664"/>
      <c r="O134" s="664"/>
      <c r="P134" s="664"/>
      <c r="Q134" s="664"/>
      <c r="R134" s="664"/>
      <c r="S134" s="664"/>
      <c r="T134" s="664"/>
      <c r="U134" s="664"/>
      <c r="V134" s="664"/>
      <c r="W134" s="664"/>
      <c r="X134" s="664"/>
      <c r="Y134" s="664"/>
      <c r="Z134" s="664"/>
      <c r="AA134" s="664"/>
      <c r="AB134" s="664"/>
      <c r="AC134" s="664"/>
      <c r="AD134" s="664"/>
      <c r="AE134" s="664"/>
      <c r="AF134" s="659"/>
      <c r="AG134" s="665"/>
      <c r="AH134" s="665"/>
      <c r="AI134" s="666"/>
      <c r="AJ134" s="666"/>
      <c r="AK134" s="662"/>
      <c r="AL134" s="88" t="str">
        <f>IF(AND(ISTEXT($E134),ISTEXT($B134)),"산출기준 &gt;&gt;  "&amp;_xlfn.XLOOKUP($E134,산출기준!$D:$D,산출기준!$E:$E,"매칭실패"),"")</f>
        <v/>
      </c>
    </row>
    <row r="135" spans="1:38" ht="34.9" customHeight="1">
      <c r="B135" s="808" t="str" cm="1">
        <f t="array" aca="1" ref="B135" ca="1">_xlfn.IFNA(INDIRECT("Family_표준_구성도!B"&amp;MATCH(F135,INDIRECT("Family_표준_구성도!"&amp;"C:C"),0)),"")</f>
        <v>1.1.3.1.4</v>
      </c>
      <c r="C135" s="668" t="s">
        <v>2016</v>
      </c>
      <c r="D135" s="809"/>
      <c r="E135" s="668" t="s">
        <v>1697</v>
      </c>
      <c r="F135" s="906" t="s">
        <v>2758</v>
      </c>
      <c r="G135" s="811"/>
      <c r="H135" s="917" t="s">
        <v>2650</v>
      </c>
      <c r="I135" s="674"/>
      <c r="J135" s="674"/>
      <c r="K135" s="674"/>
      <c r="L135" s="674"/>
      <c r="M135" s="674"/>
      <c r="N135" s="675"/>
      <c r="O135" s="920" t="s">
        <v>2759</v>
      </c>
      <c r="P135" s="677"/>
      <c r="Q135" s="677"/>
      <c r="R135" s="677"/>
      <c r="S135" s="677"/>
      <c r="T135" s="677"/>
      <c r="U135" s="677"/>
      <c r="V135" s="678"/>
      <c r="W135" s="679"/>
      <c r="X135" s="679"/>
      <c r="Y135" s="679"/>
      <c r="Z135" s="679"/>
      <c r="AA135" s="679"/>
      <c r="AB135" s="679"/>
      <c r="AC135" s="679"/>
      <c r="AD135" s="679"/>
      <c r="AE135" s="679"/>
      <c r="AF135" s="902"/>
      <c r="AG135" s="682"/>
      <c r="AH135" s="682"/>
      <c r="AI135" s="682"/>
      <c r="AJ135" s="682"/>
      <c r="AK135" s="903"/>
      <c r="AL135" s="88" t="str">
        <f ca="1">IF(AND(ISTEXT($E135),ISTEXT($B135)),"산출기준 &gt;&gt;  "&amp;_xlfn.XLOOKUP($E135,산출기준!$D:$D,산출기준!$E:$E,"매칭실패"),"")</f>
        <v>산출기준 &gt;&gt;  [ 플로어 일반 산출 ]</v>
      </c>
    </row>
    <row r="136" spans="1:38" ht="49.9" customHeight="1" outlineLevel="1">
      <c r="B136" s="772"/>
      <c r="C136" s="773"/>
      <c r="D136" s="773"/>
      <c r="E136" s="773" t="s">
        <v>2755</v>
      </c>
      <c r="F136" s="818"/>
      <c r="G136" s="759" t="str">
        <f t="shared" ref="G136" si="42">IF(IF(N136=0,"",N136)&amp;" | "&amp;IF(O136=0,"",O136)&amp;" | "&amp;IF(Q136=0,"",Q136)&amp;" | "&amp;IF(R136=0,"",R136)=" |  |  | ","",IF(N136=0,"",N136)&amp;" | "&amp;IF(O136=0,"",O136)&amp;" | "&amp;IF(Q136=0,"",Q136)&amp;" | "&amp;IF(R136=0,"",R136))</f>
        <v xml:space="preserve">Floor Tile | Acid/Alkaline Resistant Tile |  | </v>
      </c>
      <c r="H136" s="816" t="s">
        <v>2760</v>
      </c>
      <c r="I136" s="765" t="str">
        <f t="shared" ref="I136" si="43">LEFT(H136,14)</f>
        <v>A04AN083-00002</v>
      </c>
      <c r="J136" s="766"/>
      <c r="K136" s="766" t="str">
        <f>IFERROR(VLOOKUP($I136,'WM-AR'!$I$7:$AS$3267,34,FALSE),"")</f>
        <v>M2</v>
      </c>
      <c r="L136" s="766" t="str">
        <f>IFERROR(VLOOKUP($I136,'WM-AR'!$I$7:$AS$3267,4,FALSE),"")</f>
        <v>Finishing Work</v>
      </c>
      <c r="M136" s="766" t="str">
        <f>IFERROR(VLOOKUP($I136,'WM-AR'!$I$7:$AS$3267,6,FALSE),"")</f>
        <v>Tile Work</v>
      </c>
      <c r="N136" s="766" t="str">
        <f>IFERROR(VLOOKUP($I136,'WM-AR'!$I$7:$AS$3267,8,FALSE),"")</f>
        <v>Floor Tile</v>
      </c>
      <c r="O136" s="766" t="str">
        <f>IFERROR(VLOOKUP($I136,'WM-AR'!$I$7:$AS$3267,10,FALSE),"")</f>
        <v>Acid/Alkaline Resistant Tile</v>
      </c>
      <c r="P136" s="766">
        <f>IFERROR(VLOOKUP($I136,'WM-AR'!$I$7:$AS$3267,12,FALSE),"")</f>
        <v>0</v>
      </c>
      <c r="Q136" s="766">
        <f>IFERROR(VLOOKUP($I136,'WM-AR'!$I$7:$AS$3267,14,FALSE),"")</f>
        <v>0</v>
      </c>
      <c r="R136" s="766">
        <f>IFERROR(VLOOKUP($I136,'WM-AR'!$I$7:$AS$3267,16,FALSE),"")</f>
        <v>0</v>
      </c>
      <c r="S136" s="766">
        <f>IFERROR(VLOOKUP($I136,'WM-AR'!$I$7:$AS$3267,18,FALSE),"")</f>
        <v>0</v>
      </c>
      <c r="T136" s="766" t="str">
        <f>IFERROR(VLOOKUP($I136,'WM-AR'!$I$7:$AS$3267,20,FALSE),"")</f>
        <v>Non-Slip Type, w/ Mortar Bond Coat or Adhesive</v>
      </c>
      <c r="U136" s="766">
        <f>IFERROR(VLOOKUP($I136,'WM-AR'!$I$7:$AS$3267,22,FALSE),"")</f>
        <v>0</v>
      </c>
      <c r="V136" s="766">
        <f>IFERROR(VLOOKUP($I136,'WM-AR'!$I$7:$AS$3267,24,FALSE),"")</f>
        <v>0</v>
      </c>
      <c r="W136" s="766">
        <f>IFERROR(VLOOKUP($I136,'WM-AR'!$I$7:$AS$3267,25,FALSE),"")</f>
        <v>0</v>
      </c>
      <c r="X136" s="766" t="str">
        <f>IFERROR(VLOOKUP($I136,'WM-AR'!$I$7:$AS$3267,26,FALSE),"")</f>
        <v>Tile Size=W(  )mm x L(  )mm x THK(  )mm</v>
      </c>
      <c r="Y136" s="766">
        <f>IFERROR(VLOOKUP($I136,'WM-AR'!$I$7:$AS$3267,27,FALSE),"")</f>
        <v>0</v>
      </c>
      <c r="Z136" s="766">
        <f>IFERROR(VLOOKUP($I136,'WM-AR'!$I$7:$AS$3267,28,FALSE),"")</f>
        <v>0</v>
      </c>
      <c r="AA136" s="766">
        <f>IFERROR(VLOOKUP($I136,'WM-AR'!$I$7:$AS$3267,29,FALSE),"")</f>
        <v>0</v>
      </c>
      <c r="AB136" s="766">
        <f>IFERROR(VLOOKUP($I136,'WM-AR'!$I$7:$AS$3267,30,FALSE),"")</f>
        <v>0</v>
      </c>
      <c r="AC136" s="766">
        <f>IFERROR(VLOOKUP($I136,'WM-AR'!$I$7:$AS$3267,31,FALSE),"")</f>
        <v>0</v>
      </c>
      <c r="AD136" s="766">
        <f>IFERROR(VLOOKUP($I136,'WM-AR'!$I$7:$AS$3267,32,FALSE),"")</f>
        <v>0</v>
      </c>
      <c r="AE136" s="766" t="str">
        <f>IFERROR(VLOOKUP($I136,'WM-AR'!$I$7:$AS$3267,33,FALSE),"")</f>
        <v/>
      </c>
      <c r="AF136" s="817" t="s">
        <v>2761</v>
      </c>
      <c r="AG136" s="785" t="s">
        <v>2742</v>
      </c>
      <c r="AH136" s="785" t="s">
        <v>2743</v>
      </c>
      <c r="AI136" s="769"/>
      <c r="AJ136" s="769" t="str">
        <f t="shared" ref="AJ136:AJ139" si="44">K136</f>
        <v>M2</v>
      </c>
      <c r="AK136" s="918"/>
      <c r="AL136" s="919"/>
    </row>
    <row r="137" spans="1:38" s="600" customFormat="1">
      <c r="A137" s="873"/>
      <c r="B137" s="819"/>
      <c r="C137" s="820"/>
      <c r="D137" s="786"/>
      <c r="E137" s="821"/>
      <c r="F137" s="874"/>
      <c r="G137" s="907" t="s">
        <v>2127</v>
      </c>
      <c r="H137" s="824"/>
      <c r="I137" s="825" t="str">
        <f>LEFT(H137,14)</f>
        <v/>
      </c>
      <c r="J137" s="876"/>
      <c r="K137" s="877" t="str">
        <f>IFERROR(VLOOKUP($I137,'WM-AR'!$I$7:$AS$3267,34,FALSE),"")</f>
        <v/>
      </c>
      <c r="L137" s="878" t="str">
        <f>IFERROR(VLOOKUP($I137,'WM-AR'!$I$7:$AS$3267,4,FALSE),"")</f>
        <v/>
      </c>
      <c r="M137" s="878" t="str">
        <f>IFERROR(VLOOKUP($I137,'WM-AR'!$I$7:$AS$3267,6,FALSE),"")</f>
        <v/>
      </c>
      <c r="N137" s="878" t="str">
        <f>IFERROR(VLOOKUP($I137,'WM-AR'!$I$7:$AS$3267,8,FALSE),"")</f>
        <v/>
      </c>
      <c r="O137" s="686" t="str">
        <f>IFERROR(VLOOKUP($I137,'WM-AR'!$I$7:$AS$3267,10,FALSE),"")</f>
        <v/>
      </c>
      <c r="P137" s="879" t="str">
        <f>IFERROR(VLOOKUP($I137,'WM-AR'!$I$7:$AS$3267,12,FALSE),"")</f>
        <v/>
      </c>
      <c r="Q137" s="879" t="str">
        <f>IFERROR(VLOOKUP($I137,'WM-AR'!$I$7:$AS$3267,14,FALSE),"")</f>
        <v/>
      </c>
      <c r="R137" s="879" t="str">
        <f>IFERROR(VLOOKUP($I137,'WM-AR'!$I$7:$AS$3267,16,FALSE),"")</f>
        <v/>
      </c>
      <c r="S137" s="879" t="str">
        <f>IFERROR(VLOOKUP($I137,'WM-AR'!$I$7:$AS$3267,18,FALSE),"")</f>
        <v/>
      </c>
      <c r="T137" s="879" t="str">
        <f>IFERROR(VLOOKUP($I137,'WM-AR'!$I$7:$AS$3267,20,FALSE),"")</f>
        <v/>
      </c>
      <c r="U137" s="879" t="str">
        <f>IFERROR(VLOOKUP($I137,'WM-AR'!$I$7:$AS$3267,22,FALSE),"")</f>
        <v/>
      </c>
      <c r="V137" s="879" t="str">
        <f>IFERROR(VLOOKUP($I137,'WM-AR'!$I$7:$AS$3267,24,FALSE),"")</f>
        <v/>
      </c>
      <c r="W137" s="879" t="str">
        <f>IFERROR(VLOOKUP($I137,'WM-AR'!$I$7:$AS$3267,25,FALSE),"")</f>
        <v/>
      </c>
      <c r="X137" s="879" t="str">
        <f>IFERROR(VLOOKUP($I137,'WM-AR'!$I$7:$AS$3267,26,FALSE),"")</f>
        <v/>
      </c>
      <c r="Y137" s="879" t="str">
        <f>IFERROR(VLOOKUP($I137,'WM-AR'!$I$7:$AS$3267,27,FALSE),"")</f>
        <v/>
      </c>
      <c r="Z137" s="879" t="str">
        <f>IFERROR(VLOOKUP($I137,'WM-AR'!$I$7:$AS$3267,28,FALSE),"")</f>
        <v/>
      </c>
      <c r="AA137" s="879" t="str">
        <f>IFERROR(VLOOKUP($I137,'WM-AR'!$I$7:$AS$3267,29,FALSE),"")</f>
        <v/>
      </c>
      <c r="AB137" s="879" t="str">
        <f>IFERROR(VLOOKUP($I137,'WM-AR'!$I$7:$AS$3267,30,FALSE),"")</f>
        <v/>
      </c>
      <c r="AC137" s="879" t="str">
        <f>IFERROR(VLOOKUP($I137,'WM-AR'!$I$7:$AS$3267,31,FALSE),"")</f>
        <v/>
      </c>
      <c r="AD137" s="879" t="str">
        <f>IFERROR(VLOOKUP($I137,'WM-AR'!$I$7:$AS$3267,32,FALSE),"")</f>
        <v/>
      </c>
      <c r="AE137" s="879" t="str">
        <f>IFERROR(VLOOKUP($I137,'WM-AR'!$I$7:$AS$3267,33,FALSE),"")</f>
        <v/>
      </c>
      <c r="AF137" s="701"/>
      <c r="AG137" s="834"/>
      <c r="AH137" s="834"/>
      <c r="AI137" s="836"/>
      <c r="AJ137" s="836" t="str">
        <f t="shared" si="44"/>
        <v/>
      </c>
      <c r="AK137" s="837"/>
      <c r="AL137" s="880" t="str">
        <f>IF(AND(ISTEXT($E137),ISTEXT($B137)),"산출기준 &gt;&gt;  "&amp;_xlfn.XLOOKUP($E137,산출기준!$D:$D,산출기준!$E:$E,"매칭실패"),"")</f>
        <v/>
      </c>
    </row>
    <row r="138" spans="1:38" s="600" customFormat="1">
      <c r="A138" s="873"/>
      <c r="B138" s="838"/>
      <c r="C138" s="839"/>
      <c r="D138" s="787"/>
      <c r="E138" s="840"/>
      <c r="F138" s="881"/>
      <c r="G138" s="882"/>
      <c r="H138" s="843"/>
      <c r="I138" s="844" t="str">
        <f>LEFT(H138,14)</f>
        <v/>
      </c>
      <c r="J138" s="883"/>
      <c r="K138" s="884" t="str">
        <f>IFERROR(VLOOKUP($I138,'WM-AR'!$I$7:$AS$3267,34,FALSE),"")</f>
        <v/>
      </c>
      <c r="L138" s="883" t="str">
        <f>IFERROR(VLOOKUP($I138,'WM-AR'!$I$7:$AS$3267,4,FALSE),"")</f>
        <v/>
      </c>
      <c r="M138" s="883" t="str">
        <f>IFERROR(VLOOKUP($I138,'WM-AR'!$I$7:$AS$3267,6,FALSE),"")</f>
        <v/>
      </c>
      <c r="N138" s="883" t="str">
        <f>IFERROR(VLOOKUP($I138,'WM-AR'!$I$7:$AS$3267,8,FALSE),"")</f>
        <v/>
      </c>
      <c r="O138" s="707" t="str">
        <f>IFERROR(VLOOKUP($I138,'WM-AR'!$I$7:$AS$3267,10,FALSE),"")</f>
        <v/>
      </c>
      <c r="P138" s="844" t="str">
        <f>IFERROR(VLOOKUP($I138,'WM-AR'!$I$7:$AS$3267,12,FALSE),"")</f>
        <v/>
      </c>
      <c r="Q138" s="844" t="str">
        <f>IFERROR(VLOOKUP($I138,'WM-AR'!$I$7:$AS$3267,14,FALSE),"")</f>
        <v/>
      </c>
      <c r="R138" s="844" t="str">
        <f>IFERROR(VLOOKUP($I138,'WM-AR'!$I$7:$AS$3267,16,FALSE),"")</f>
        <v/>
      </c>
      <c r="S138" s="844" t="str">
        <f>IFERROR(VLOOKUP($I138,'WM-AR'!$I$7:$AS$3267,18,FALSE),"")</f>
        <v/>
      </c>
      <c r="T138" s="844" t="str">
        <f>IFERROR(VLOOKUP($I138,'WM-AR'!$I$7:$AS$3267,20,FALSE),"")</f>
        <v/>
      </c>
      <c r="U138" s="844" t="str">
        <f>IFERROR(VLOOKUP($I138,'WM-AR'!$I$7:$AS$3267,22,FALSE),"")</f>
        <v/>
      </c>
      <c r="V138" s="844" t="str">
        <f>IFERROR(VLOOKUP($I138,'WM-AR'!$I$7:$AS$3267,24,FALSE),"")</f>
        <v/>
      </c>
      <c r="W138" s="844" t="str">
        <f>IFERROR(VLOOKUP($I138,'WM-AR'!$I$7:$AS$3267,25,FALSE),"")</f>
        <v/>
      </c>
      <c r="X138" s="844" t="str">
        <f>IFERROR(VLOOKUP($I138,'WM-AR'!$I$7:$AS$3267,26,FALSE),"")</f>
        <v/>
      </c>
      <c r="Y138" s="844" t="str">
        <f>IFERROR(VLOOKUP($I138,'WM-AR'!$I$7:$AS$3267,27,FALSE),"")</f>
        <v/>
      </c>
      <c r="Z138" s="844" t="str">
        <f>IFERROR(VLOOKUP($I138,'WM-AR'!$I$7:$AS$3267,28,FALSE),"")</f>
        <v/>
      </c>
      <c r="AA138" s="844" t="str">
        <f>IFERROR(VLOOKUP($I138,'WM-AR'!$I$7:$AS$3267,29,FALSE),"")</f>
        <v/>
      </c>
      <c r="AB138" s="844" t="str">
        <f>IFERROR(VLOOKUP($I138,'WM-AR'!$I$7:$AS$3267,30,FALSE),"")</f>
        <v/>
      </c>
      <c r="AC138" s="844" t="str">
        <f>IFERROR(VLOOKUP($I138,'WM-AR'!$I$7:$AS$3267,31,FALSE),"")</f>
        <v/>
      </c>
      <c r="AD138" s="844" t="str">
        <f>IFERROR(VLOOKUP($I138,'WM-AR'!$I$7:$AS$3267,32,FALSE),"")</f>
        <v/>
      </c>
      <c r="AE138" s="844" t="str">
        <f>IFERROR(VLOOKUP($I138,'WM-AR'!$I$7:$AS$3267,33,FALSE),"")</f>
        <v/>
      </c>
      <c r="AF138" s="720"/>
      <c r="AG138" s="852"/>
      <c r="AH138" s="852"/>
      <c r="AI138" s="854"/>
      <c r="AJ138" s="854" t="str">
        <f t="shared" si="44"/>
        <v/>
      </c>
      <c r="AK138" s="855"/>
      <c r="AL138" s="880" t="str">
        <f>IF(AND(ISTEXT($E138),ISTEXT($B138)),"산출기준 &gt;&gt;  "&amp;_xlfn.XLOOKUP($E138,산출기준!$D:$D,산출기준!$E:$E,"매칭실패"),"")</f>
        <v/>
      </c>
    </row>
    <row r="139" spans="1:38" s="600" customFormat="1">
      <c r="A139" s="873"/>
      <c r="B139" s="856"/>
      <c r="C139" s="857"/>
      <c r="D139" s="726"/>
      <c r="E139" s="858"/>
      <c r="F139" s="885"/>
      <c r="G139" s="886"/>
      <c r="H139" s="861"/>
      <c r="I139" s="862" t="str">
        <f>LEFT(H139,14)</f>
        <v/>
      </c>
      <c r="J139" s="887"/>
      <c r="K139" s="888" t="str">
        <f>IFERROR(VLOOKUP($I139,'WM-AR'!$I$7:$AS$3267,34,FALSE),"")</f>
        <v/>
      </c>
      <c r="L139" s="887" t="str">
        <f>IFERROR(VLOOKUP($I139,'WM-AR'!$I$7:$AS$3267,4,FALSE),"")</f>
        <v/>
      </c>
      <c r="M139" s="887" t="str">
        <f>IFERROR(VLOOKUP($I139,'WM-AR'!$I$7:$AS$3267,6,FALSE),"")</f>
        <v/>
      </c>
      <c r="N139" s="887" t="str">
        <f>IFERROR(VLOOKUP($I139,'WM-AR'!$I$7:$AS$3267,8,FALSE),"")</f>
        <v/>
      </c>
      <c r="O139" s="889" t="str">
        <f>IFERROR(VLOOKUP($I139,'WM-AR'!$I$7:$AS$3267,10,FALSE),"")</f>
        <v/>
      </c>
      <c r="P139" s="862" t="str">
        <f>IFERROR(VLOOKUP($I139,'WM-AR'!$I$7:$AS$3267,12,FALSE),"")</f>
        <v/>
      </c>
      <c r="Q139" s="862" t="str">
        <f>IFERROR(VLOOKUP($I139,'WM-AR'!$I$7:$AS$3267,14,FALSE),"")</f>
        <v/>
      </c>
      <c r="R139" s="862" t="str">
        <f>IFERROR(VLOOKUP($I139,'WM-AR'!$I$7:$AS$3267,16,FALSE),"")</f>
        <v/>
      </c>
      <c r="S139" s="862" t="str">
        <f>IFERROR(VLOOKUP($I139,'WM-AR'!$I$7:$AS$3267,18,FALSE),"")</f>
        <v/>
      </c>
      <c r="T139" s="862" t="str">
        <f>IFERROR(VLOOKUP($I139,'WM-AR'!$I$7:$AS$3267,20,FALSE),"")</f>
        <v/>
      </c>
      <c r="U139" s="862" t="str">
        <f>IFERROR(VLOOKUP($I139,'WM-AR'!$I$7:$AS$3267,22,FALSE),"")</f>
        <v/>
      </c>
      <c r="V139" s="862" t="str">
        <f>IFERROR(VLOOKUP($I139,'WM-AR'!$I$7:$AS$3267,24,FALSE),"")</f>
        <v/>
      </c>
      <c r="W139" s="862" t="str">
        <f>IFERROR(VLOOKUP($I139,'WM-AR'!$I$7:$AS$3267,25,FALSE),"")</f>
        <v/>
      </c>
      <c r="X139" s="862" t="str">
        <f>IFERROR(VLOOKUP($I139,'WM-AR'!$I$7:$AS$3267,26,FALSE),"")</f>
        <v/>
      </c>
      <c r="Y139" s="862" t="str">
        <f>IFERROR(VLOOKUP($I139,'WM-AR'!$I$7:$AS$3267,27,FALSE),"")</f>
        <v/>
      </c>
      <c r="Z139" s="862" t="str">
        <f>IFERROR(VLOOKUP($I139,'WM-AR'!$I$7:$AS$3267,28,FALSE),"")</f>
        <v/>
      </c>
      <c r="AA139" s="862" t="str">
        <f>IFERROR(VLOOKUP($I139,'WM-AR'!$I$7:$AS$3267,29,FALSE),"")</f>
        <v/>
      </c>
      <c r="AB139" s="862" t="str">
        <f>IFERROR(VLOOKUP($I139,'WM-AR'!$I$7:$AS$3267,30,FALSE),"")</f>
        <v/>
      </c>
      <c r="AC139" s="862" t="str">
        <f>IFERROR(VLOOKUP($I139,'WM-AR'!$I$7:$AS$3267,31,FALSE),"")</f>
        <v/>
      </c>
      <c r="AD139" s="862" t="str">
        <f>IFERROR(VLOOKUP($I139,'WM-AR'!$I$7:$AS$3267,32,FALSE),"")</f>
        <v/>
      </c>
      <c r="AE139" s="862" t="str">
        <f>IFERROR(VLOOKUP($I139,'WM-AR'!$I$7:$AS$3267,33,FALSE),"")</f>
        <v/>
      </c>
      <c r="AF139" s="740"/>
      <c r="AG139" s="870"/>
      <c r="AH139" s="870"/>
      <c r="AI139" s="871"/>
      <c r="AJ139" s="871" t="str">
        <f t="shared" si="44"/>
        <v/>
      </c>
      <c r="AK139" s="872"/>
      <c r="AL139" s="880" t="str">
        <f>IF(AND(ISTEXT($E139),ISTEXT($B139)),"산출기준 &gt;&gt;  "&amp;_xlfn.XLOOKUP($E139,산출기준!$D:$D,산출기준!$E:$E,"매칭실패"),"")</f>
        <v/>
      </c>
    </row>
    <row r="140" spans="1:38">
      <c r="B140" s="635"/>
      <c r="C140" s="636"/>
      <c r="D140" s="636"/>
      <c r="E140" s="636"/>
      <c r="F140" s="638"/>
      <c r="G140" s="639"/>
      <c r="H140" s="639"/>
      <c r="I140" s="641"/>
      <c r="J140" s="642"/>
      <c r="K140" s="642"/>
      <c r="L140" s="642"/>
      <c r="M140" s="642"/>
      <c r="N140" s="642"/>
      <c r="O140" s="642"/>
      <c r="P140" s="642"/>
      <c r="Q140" s="642"/>
      <c r="R140" s="642"/>
      <c r="S140" s="642"/>
      <c r="T140" s="642"/>
      <c r="U140" s="642"/>
      <c r="V140" s="642"/>
      <c r="W140" s="642"/>
      <c r="X140" s="642"/>
      <c r="Y140" s="642"/>
      <c r="Z140" s="642"/>
      <c r="AA140" s="642"/>
      <c r="AB140" s="642"/>
      <c r="AC140" s="642"/>
      <c r="AD140" s="642"/>
      <c r="AE140" s="642"/>
      <c r="AF140" s="636"/>
      <c r="AG140" s="643"/>
      <c r="AH140" s="643"/>
      <c r="AI140" s="644"/>
      <c r="AJ140" s="644"/>
      <c r="AK140" s="639"/>
      <c r="AL140" s="88" t="str">
        <f>IF(AND(ISTEXT($E140),ISTEXT($B140)),"산출기준 &gt;&gt;  "&amp;_xlfn.XLOOKUP($E140,산출기준!$D:$D,산출기준!$E:$E,"매칭실패"),"")</f>
        <v/>
      </c>
    </row>
    <row r="141" spans="1:38" ht="34.9" customHeight="1">
      <c r="B141" s="808" t="str" cm="1">
        <f t="array" aca="1" ref="B141" ca="1">_xlfn.IFNA(INDIRECT("Family_표준_구성도!B"&amp;MATCH(F141,INDIRECT("Family_표준_구성도!"&amp;"C:C"),0)),"")</f>
        <v>1.1.3.1.5</v>
      </c>
      <c r="C141" s="668" t="s">
        <v>2016</v>
      </c>
      <c r="D141" s="809"/>
      <c r="E141" s="668" t="s">
        <v>1697</v>
      </c>
      <c r="F141" s="906" t="s">
        <v>2762</v>
      </c>
      <c r="G141" s="811"/>
      <c r="H141" s="917" t="s">
        <v>2763</v>
      </c>
      <c r="I141" s="674"/>
      <c r="J141" s="674"/>
      <c r="K141" s="674"/>
      <c r="L141" s="674"/>
      <c r="M141" s="674"/>
      <c r="N141" s="675"/>
      <c r="O141" s="920" t="s">
        <v>2764</v>
      </c>
      <c r="P141" s="677"/>
      <c r="Q141" s="677"/>
      <c r="R141" s="677"/>
      <c r="S141" s="677"/>
      <c r="T141" s="677"/>
      <c r="U141" s="677"/>
      <c r="V141" s="678"/>
      <c r="W141" s="679"/>
      <c r="X141" s="679"/>
      <c r="Y141" s="679"/>
      <c r="Z141" s="679"/>
      <c r="AA141" s="679"/>
      <c r="AB141" s="679"/>
      <c r="AC141" s="679"/>
      <c r="AD141" s="679"/>
      <c r="AE141" s="679"/>
      <c r="AF141" s="921"/>
      <c r="AG141" s="682"/>
      <c r="AH141" s="682"/>
      <c r="AI141" s="682"/>
      <c r="AJ141" s="682"/>
      <c r="AK141" s="903"/>
      <c r="AL141" s="88" t="str">
        <f ca="1">IF(AND(ISTEXT($E141),ISTEXT($B141)),"산출기준 &gt;&gt;  "&amp;_xlfn.XLOOKUP($E141,산출기준!$D:$D,산출기준!$E:$E,"매칭실패"),"")</f>
        <v>산출기준 &gt;&gt;  [ 플로어 일반 산출 ]</v>
      </c>
    </row>
    <row r="142" spans="1:38" ht="49.9" customHeight="1" outlineLevel="1">
      <c r="B142" s="772"/>
      <c r="C142" s="773"/>
      <c r="D142" s="773"/>
      <c r="E142" s="773"/>
      <c r="F142" s="818" t="s">
        <v>2745</v>
      </c>
      <c r="G142" s="759" t="str">
        <f t="shared" ref="G142:G144" si="45">IF(IF(N142=0,"",N142)&amp;" | "&amp;IF(O142=0,"",O142)&amp;" | "&amp;IF(Q142=0,"",Q142)&amp;" | "&amp;IF(R142=0,"",R142)=" |  |  | ","",IF(N142=0,"",N142)&amp;" | "&amp;IF(O142=0,"",O142)&amp;" | "&amp;IF(Q142=0,"",Q142)&amp;" | "&amp;IF(R142=0,"",R142))</f>
        <v xml:space="preserve">Screed |  |  | </v>
      </c>
      <c r="H142" s="816" t="s">
        <v>2646</v>
      </c>
      <c r="I142" s="765" t="str">
        <f t="shared" ref="I142:I144" si="46">LEFT(H142,14)</f>
        <v>A04AS168-00001</v>
      </c>
      <c r="J142" s="766"/>
      <c r="K142" s="766" t="str">
        <f>IFERROR(VLOOKUP($I142,'WM-AR'!$I$7:$AS$3267,34,FALSE),"")</f>
        <v>M2</v>
      </c>
      <c r="L142" s="766" t="str">
        <f>IFERROR(VLOOKUP($I142,'WM-AR'!$I$7:$AS$3267,4,FALSE),"")</f>
        <v>Finishing Work</v>
      </c>
      <c r="M142" s="766" t="str">
        <f>IFERROR(VLOOKUP($I142,'WM-AR'!$I$7:$AS$3267,6,FALSE),"")</f>
        <v>Exterior/Interior Finish Work</v>
      </c>
      <c r="N142" s="766" t="str">
        <f>IFERROR(VLOOKUP($I142,'WM-AR'!$I$7:$AS$3267,8,FALSE),"")</f>
        <v>Screed</v>
      </c>
      <c r="O142" s="766">
        <f>IFERROR(VLOOKUP($I142,'WM-AR'!$I$7:$AS$3267,10,FALSE),"")</f>
        <v>0</v>
      </c>
      <c r="P142" s="766">
        <f>IFERROR(VLOOKUP($I142,'WM-AR'!$I$7:$AS$3267,12,FALSE),"")</f>
        <v>0</v>
      </c>
      <c r="Q142" s="766">
        <f>IFERROR(VLOOKUP($I142,'WM-AR'!$I$7:$AS$3267,14,FALSE),"")</f>
        <v>0</v>
      </c>
      <c r="R142" s="766">
        <f>IFERROR(VLOOKUP($I142,'WM-AR'!$I$7:$AS$3267,16,FALSE),"")</f>
        <v>0</v>
      </c>
      <c r="S142" s="766">
        <f>IFERROR(VLOOKUP($I142,'WM-AR'!$I$7:$AS$3267,18,FALSE),"")</f>
        <v>0</v>
      </c>
      <c r="T142" s="766" t="str">
        <f>IFERROR(VLOOKUP($I142,'WM-AR'!$I$7:$AS$3267,20,FALSE),"")</f>
        <v>w/o Welded Wire Fabric</v>
      </c>
      <c r="U142" s="766">
        <f>IFERROR(VLOOKUP($I142,'WM-AR'!$I$7:$AS$3267,22,FALSE),"")</f>
        <v>0</v>
      </c>
      <c r="V142" s="766" t="str">
        <f>IFERROR(VLOOKUP($I142,'WM-AR'!$I$7:$AS$3267,24,FALSE),"")</f>
        <v>THK&lt;50mm</v>
      </c>
      <c r="W142" s="766">
        <f>IFERROR(VLOOKUP($I142,'WM-AR'!$I$7:$AS$3267,25,FALSE),"")</f>
        <v>0</v>
      </c>
      <c r="X142" s="766" t="str">
        <f>IFERROR(VLOOKUP($I142,'WM-AR'!$I$7:$AS$3267,26,FALSE),"")</f>
        <v>THK=(  )mm</v>
      </c>
      <c r="Y142" s="766">
        <f>IFERROR(VLOOKUP($I142,'WM-AR'!$I$7:$AS$3267,27,FALSE),"")</f>
        <v>0</v>
      </c>
      <c r="Z142" s="766">
        <f>IFERROR(VLOOKUP($I142,'WM-AR'!$I$7:$AS$3267,28,FALSE),"")</f>
        <v>0</v>
      </c>
      <c r="AA142" s="766">
        <f>IFERROR(VLOOKUP($I142,'WM-AR'!$I$7:$AS$3267,29,FALSE),"")</f>
        <v>0</v>
      </c>
      <c r="AB142" s="766">
        <f>IFERROR(VLOOKUP($I142,'WM-AR'!$I$7:$AS$3267,30,FALSE),"")</f>
        <v>0</v>
      </c>
      <c r="AC142" s="766">
        <f>IFERROR(VLOOKUP($I142,'WM-AR'!$I$7:$AS$3267,31,FALSE),"")</f>
        <v>0</v>
      </c>
      <c r="AD142" s="766">
        <f>IFERROR(VLOOKUP($I142,'WM-AR'!$I$7:$AS$3267,32,FALSE),"")</f>
        <v>0</v>
      </c>
      <c r="AE142" s="766" t="str">
        <f>IFERROR(VLOOKUP($I142,'WM-AR'!$I$7:$AS$3267,33,FALSE),"")</f>
        <v/>
      </c>
      <c r="AF142" s="817" t="s">
        <v>2746</v>
      </c>
      <c r="AG142" s="785" t="s">
        <v>2742</v>
      </c>
      <c r="AH142" s="768" t="s">
        <v>1815</v>
      </c>
      <c r="AI142" s="769"/>
      <c r="AJ142" s="769" t="str">
        <f t="shared" ref="AJ142:AJ147" si="47">K142</f>
        <v>M2</v>
      </c>
      <c r="AK142" s="918"/>
      <c r="AL142" s="919"/>
    </row>
    <row r="143" spans="1:38" ht="49.9" customHeight="1" outlineLevel="1">
      <c r="B143" s="772"/>
      <c r="C143" s="773"/>
      <c r="D143" s="773"/>
      <c r="E143" s="773"/>
      <c r="F143" s="818" t="s">
        <v>2747</v>
      </c>
      <c r="G143" s="759" t="str">
        <f t="shared" si="45"/>
        <v xml:space="preserve">Liquid Waterproofing |  |  | </v>
      </c>
      <c r="H143" s="816" t="s">
        <v>2748</v>
      </c>
      <c r="I143" s="765" t="str">
        <f t="shared" si="46"/>
        <v>A04AP085-00001</v>
      </c>
      <c r="J143" s="766"/>
      <c r="K143" s="766" t="str">
        <f>IFERROR(VLOOKUP($I143,'WM-AR'!$I$7:$AS$3267,34,FALSE),"")</f>
        <v>M2</v>
      </c>
      <c r="L143" s="766" t="str">
        <f>IFERROR(VLOOKUP($I143,'WM-AR'!$I$7:$AS$3267,4,FALSE),"")</f>
        <v>Finishing Work</v>
      </c>
      <c r="M143" s="766" t="str">
        <f>IFERROR(VLOOKUP($I143,'WM-AR'!$I$7:$AS$3267,6,FALSE),"")</f>
        <v>Waterproofing Work</v>
      </c>
      <c r="N143" s="766" t="str">
        <f>IFERROR(VLOOKUP($I143,'WM-AR'!$I$7:$AS$3267,8,FALSE),"")</f>
        <v>Liquid Waterproofing</v>
      </c>
      <c r="O143" s="766">
        <f>IFERROR(VLOOKUP($I143,'WM-AR'!$I$7:$AS$3267,10,FALSE),"")</f>
        <v>0</v>
      </c>
      <c r="P143" s="766">
        <f>IFERROR(VLOOKUP($I143,'WM-AR'!$I$7:$AS$3267,12,FALSE),"")</f>
        <v>0</v>
      </c>
      <c r="Q143" s="766">
        <f>IFERROR(VLOOKUP($I143,'WM-AR'!$I$7:$AS$3267,14,FALSE),"")</f>
        <v>0</v>
      </c>
      <c r="R143" s="766">
        <f>IFERROR(VLOOKUP($I143,'WM-AR'!$I$7:$AS$3267,16,FALSE),"")</f>
        <v>0</v>
      </c>
      <c r="S143" s="766" t="str">
        <f>IFERROR(VLOOKUP($I143,'WM-AR'!$I$7:$AS$3267,18,FALSE),"")</f>
        <v>for Internal Floor Area</v>
      </c>
      <c r="T143" s="766" t="str">
        <f>IFERROR(VLOOKUP($I143,'WM-AR'!$I$7:$AS$3267,20,FALSE),"")</f>
        <v>Min. 2 Coats</v>
      </c>
      <c r="U143" s="766">
        <f>IFERROR(VLOOKUP($I143,'WM-AR'!$I$7:$AS$3267,22,FALSE),"")</f>
        <v>0</v>
      </c>
      <c r="V143" s="766" t="str">
        <f>IFERROR(VLOOKUP($I143,'WM-AR'!$I$7:$AS$3267,24,FALSE),"")</f>
        <v/>
      </c>
      <c r="W143" s="766">
        <f>IFERROR(VLOOKUP($I143,'WM-AR'!$I$7:$AS$3267,25,FALSE),"")</f>
        <v>0</v>
      </c>
      <c r="X143" s="766" t="str">
        <f>IFERROR(VLOOKUP($I143,'WM-AR'!$I$7:$AS$3267,26,FALSE),"")</f>
        <v/>
      </c>
      <c r="Y143" s="766">
        <f>IFERROR(VLOOKUP($I143,'WM-AR'!$I$7:$AS$3267,27,FALSE),"")</f>
        <v>0</v>
      </c>
      <c r="Z143" s="766">
        <f>IFERROR(VLOOKUP($I143,'WM-AR'!$I$7:$AS$3267,28,FALSE),"")</f>
        <v>0</v>
      </c>
      <c r="AA143" s="766">
        <f>IFERROR(VLOOKUP($I143,'WM-AR'!$I$7:$AS$3267,29,FALSE),"")</f>
        <v>0</v>
      </c>
      <c r="AB143" s="766">
        <f>IFERROR(VLOOKUP($I143,'WM-AR'!$I$7:$AS$3267,30,FALSE),"")</f>
        <v>0</v>
      </c>
      <c r="AC143" s="766">
        <f>IFERROR(VLOOKUP($I143,'WM-AR'!$I$7:$AS$3267,31,FALSE),"")</f>
        <v>0</v>
      </c>
      <c r="AD143" s="766">
        <f>IFERROR(VLOOKUP($I143,'WM-AR'!$I$7:$AS$3267,32,FALSE),"")</f>
        <v>0</v>
      </c>
      <c r="AE143" s="766" t="str">
        <f>IFERROR(VLOOKUP($I143,'WM-AR'!$I$7:$AS$3267,33,FALSE),"")</f>
        <v/>
      </c>
      <c r="AF143" s="817"/>
      <c r="AG143" s="785" t="s">
        <v>2742</v>
      </c>
      <c r="AH143" s="768" t="s">
        <v>1815</v>
      </c>
      <c r="AI143" s="769"/>
      <c r="AJ143" s="769" t="str">
        <f t="shared" si="47"/>
        <v>M2</v>
      </c>
      <c r="AK143" s="918"/>
    </row>
    <row r="144" spans="1:38" ht="49.9" customHeight="1" outlineLevel="1">
      <c r="B144" s="772"/>
      <c r="C144" s="773"/>
      <c r="D144" s="773"/>
      <c r="E144" s="773" t="s">
        <v>2755</v>
      </c>
      <c r="F144" s="818" t="s">
        <v>2749</v>
      </c>
      <c r="G144" s="759" t="str">
        <f t="shared" si="45"/>
        <v xml:space="preserve">Floor Tile | Acid/Alkaline Resistant Tile |  | </v>
      </c>
      <c r="H144" s="816" t="s">
        <v>2760</v>
      </c>
      <c r="I144" s="765" t="str">
        <f t="shared" si="46"/>
        <v>A04AN083-00002</v>
      </c>
      <c r="J144" s="766"/>
      <c r="K144" s="766" t="str">
        <f>IFERROR(VLOOKUP($I144,'WM-AR'!$I$7:$AS$3267,34,FALSE),"")</f>
        <v>M2</v>
      </c>
      <c r="L144" s="766" t="str">
        <f>IFERROR(VLOOKUP($I144,'WM-AR'!$I$7:$AS$3267,4,FALSE),"")</f>
        <v>Finishing Work</v>
      </c>
      <c r="M144" s="766" t="str">
        <f>IFERROR(VLOOKUP($I144,'WM-AR'!$I$7:$AS$3267,6,FALSE),"")</f>
        <v>Tile Work</v>
      </c>
      <c r="N144" s="766" t="str">
        <f>IFERROR(VLOOKUP($I144,'WM-AR'!$I$7:$AS$3267,8,FALSE),"")</f>
        <v>Floor Tile</v>
      </c>
      <c r="O144" s="766" t="str">
        <f>IFERROR(VLOOKUP($I144,'WM-AR'!$I$7:$AS$3267,10,FALSE),"")</f>
        <v>Acid/Alkaline Resistant Tile</v>
      </c>
      <c r="P144" s="766">
        <f>IFERROR(VLOOKUP($I144,'WM-AR'!$I$7:$AS$3267,12,FALSE),"")</f>
        <v>0</v>
      </c>
      <c r="Q144" s="766">
        <f>IFERROR(VLOOKUP($I144,'WM-AR'!$I$7:$AS$3267,14,FALSE),"")</f>
        <v>0</v>
      </c>
      <c r="R144" s="766">
        <f>IFERROR(VLOOKUP($I144,'WM-AR'!$I$7:$AS$3267,16,FALSE),"")</f>
        <v>0</v>
      </c>
      <c r="S144" s="766">
        <f>IFERROR(VLOOKUP($I144,'WM-AR'!$I$7:$AS$3267,18,FALSE),"")</f>
        <v>0</v>
      </c>
      <c r="T144" s="766" t="str">
        <f>IFERROR(VLOOKUP($I144,'WM-AR'!$I$7:$AS$3267,20,FALSE),"")</f>
        <v>Non-Slip Type, w/ Mortar Bond Coat or Adhesive</v>
      </c>
      <c r="U144" s="766">
        <f>IFERROR(VLOOKUP($I144,'WM-AR'!$I$7:$AS$3267,22,FALSE),"")</f>
        <v>0</v>
      </c>
      <c r="V144" s="766">
        <f>IFERROR(VLOOKUP($I144,'WM-AR'!$I$7:$AS$3267,24,FALSE),"")</f>
        <v>0</v>
      </c>
      <c r="W144" s="766">
        <f>IFERROR(VLOOKUP($I144,'WM-AR'!$I$7:$AS$3267,25,FALSE),"")</f>
        <v>0</v>
      </c>
      <c r="X144" s="766" t="str">
        <f>IFERROR(VLOOKUP($I144,'WM-AR'!$I$7:$AS$3267,26,FALSE),"")</f>
        <v>Tile Size=W(  )mm x L(  )mm x THK(  )mm</v>
      </c>
      <c r="Y144" s="766">
        <f>IFERROR(VLOOKUP($I144,'WM-AR'!$I$7:$AS$3267,27,FALSE),"")</f>
        <v>0</v>
      </c>
      <c r="Z144" s="766">
        <f>IFERROR(VLOOKUP($I144,'WM-AR'!$I$7:$AS$3267,28,FALSE),"")</f>
        <v>0</v>
      </c>
      <c r="AA144" s="766">
        <f>IFERROR(VLOOKUP($I144,'WM-AR'!$I$7:$AS$3267,29,FALSE),"")</f>
        <v>0</v>
      </c>
      <c r="AB144" s="766">
        <f>IFERROR(VLOOKUP($I144,'WM-AR'!$I$7:$AS$3267,30,FALSE),"")</f>
        <v>0</v>
      </c>
      <c r="AC144" s="766">
        <f>IFERROR(VLOOKUP($I144,'WM-AR'!$I$7:$AS$3267,31,FALSE),"")</f>
        <v>0</v>
      </c>
      <c r="AD144" s="766">
        <f>IFERROR(VLOOKUP($I144,'WM-AR'!$I$7:$AS$3267,32,FALSE),"")</f>
        <v>0</v>
      </c>
      <c r="AE144" s="766" t="str">
        <f>IFERROR(VLOOKUP($I144,'WM-AR'!$I$7:$AS$3267,33,FALSE),"")</f>
        <v/>
      </c>
      <c r="AF144" s="817" t="s">
        <v>2756</v>
      </c>
      <c r="AG144" s="785" t="s">
        <v>2742</v>
      </c>
      <c r="AH144" s="785" t="s">
        <v>2743</v>
      </c>
      <c r="AI144" s="769"/>
      <c r="AJ144" s="769" t="str">
        <f t="shared" si="47"/>
        <v>M2</v>
      </c>
      <c r="AK144" s="918"/>
      <c r="AL144" s="919"/>
    </row>
    <row r="145" spans="1:38" s="600" customFormat="1">
      <c r="A145" s="873"/>
      <c r="B145" s="819"/>
      <c r="C145" s="820"/>
      <c r="D145" s="786"/>
      <c r="E145" s="821"/>
      <c r="F145" s="874"/>
      <c r="G145" s="907" t="s">
        <v>2128</v>
      </c>
      <c r="H145" s="824"/>
      <c r="I145" s="825" t="str">
        <f>LEFT(H145,14)</f>
        <v/>
      </c>
      <c r="J145" s="876"/>
      <c r="K145" s="877" t="str">
        <f>IFERROR(VLOOKUP($I145,'WM-AR'!$I$7:$AS$3267,34,FALSE),"")</f>
        <v/>
      </c>
      <c r="L145" s="878" t="str">
        <f>IFERROR(VLOOKUP($I145,'WM-AR'!$I$7:$AS$3267,4,FALSE),"")</f>
        <v/>
      </c>
      <c r="M145" s="878" t="str">
        <f>IFERROR(VLOOKUP($I145,'WM-AR'!$I$7:$AS$3267,6,FALSE),"")</f>
        <v/>
      </c>
      <c r="N145" s="878" t="str">
        <f>IFERROR(VLOOKUP($I145,'WM-AR'!$I$7:$AS$3267,8,FALSE),"")</f>
        <v/>
      </c>
      <c r="O145" s="686" t="str">
        <f>IFERROR(VLOOKUP($I145,'WM-AR'!$I$7:$AS$3267,10,FALSE),"")</f>
        <v/>
      </c>
      <c r="P145" s="879" t="str">
        <f>IFERROR(VLOOKUP($I145,'WM-AR'!$I$7:$AS$3267,12,FALSE),"")</f>
        <v/>
      </c>
      <c r="Q145" s="879" t="str">
        <f>IFERROR(VLOOKUP($I145,'WM-AR'!$I$7:$AS$3267,14,FALSE),"")</f>
        <v/>
      </c>
      <c r="R145" s="879" t="str">
        <f>IFERROR(VLOOKUP($I145,'WM-AR'!$I$7:$AS$3267,16,FALSE),"")</f>
        <v/>
      </c>
      <c r="S145" s="879" t="str">
        <f>IFERROR(VLOOKUP($I145,'WM-AR'!$I$7:$AS$3267,18,FALSE),"")</f>
        <v/>
      </c>
      <c r="T145" s="879" t="str">
        <f>IFERROR(VLOOKUP($I145,'WM-AR'!$I$7:$AS$3267,20,FALSE),"")</f>
        <v/>
      </c>
      <c r="U145" s="879" t="str">
        <f>IFERROR(VLOOKUP($I145,'WM-AR'!$I$7:$AS$3267,22,FALSE),"")</f>
        <v/>
      </c>
      <c r="V145" s="879" t="str">
        <f>IFERROR(VLOOKUP($I145,'WM-AR'!$I$7:$AS$3267,24,FALSE),"")</f>
        <v/>
      </c>
      <c r="W145" s="879" t="str">
        <f>IFERROR(VLOOKUP($I145,'WM-AR'!$I$7:$AS$3267,25,FALSE),"")</f>
        <v/>
      </c>
      <c r="X145" s="879" t="str">
        <f>IFERROR(VLOOKUP($I145,'WM-AR'!$I$7:$AS$3267,26,FALSE),"")</f>
        <v/>
      </c>
      <c r="Y145" s="879" t="str">
        <f>IFERROR(VLOOKUP($I145,'WM-AR'!$I$7:$AS$3267,27,FALSE),"")</f>
        <v/>
      </c>
      <c r="Z145" s="879" t="str">
        <f>IFERROR(VLOOKUP($I145,'WM-AR'!$I$7:$AS$3267,28,FALSE),"")</f>
        <v/>
      </c>
      <c r="AA145" s="879" t="str">
        <f>IFERROR(VLOOKUP($I145,'WM-AR'!$I$7:$AS$3267,29,FALSE),"")</f>
        <v/>
      </c>
      <c r="AB145" s="879" t="str">
        <f>IFERROR(VLOOKUP($I145,'WM-AR'!$I$7:$AS$3267,30,FALSE),"")</f>
        <v/>
      </c>
      <c r="AC145" s="879" t="str">
        <f>IFERROR(VLOOKUP($I145,'WM-AR'!$I$7:$AS$3267,31,FALSE),"")</f>
        <v/>
      </c>
      <c r="AD145" s="879" t="str">
        <f>IFERROR(VLOOKUP($I145,'WM-AR'!$I$7:$AS$3267,32,FALSE),"")</f>
        <v/>
      </c>
      <c r="AE145" s="879" t="str">
        <f>IFERROR(VLOOKUP($I145,'WM-AR'!$I$7:$AS$3267,33,FALSE),"")</f>
        <v/>
      </c>
      <c r="AF145" s="701"/>
      <c r="AG145" s="834"/>
      <c r="AH145" s="834"/>
      <c r="AI145" s="836"/>
      <c r="AJ145" s="836" t="str">
        <f t="shared" si="47"/>
        <v/>
      </c>
      <c r="AK145" s="837"/>
      <c r="AL145" s="880" t="str">
        <f>IF(AND(ISTEXT($E145),ISTEXT($B145)),"산출기준 &gt;&gt;  "&amp;_xlfn.XLOOKUP($E145,산출기준!$D:$D,산출기준!$E:$E,"매칭실패"),"")</f>
        <v/>
      </c>
    </row>
    <row r="146" spans="1:38" s="600" customFormat="1">
      <c r="A146" s="873"/>
      <c r="B146" s="838"/>
      <c r="C146" s="839"/>
      <c r="D146" s="787"/>
      <c r="E146" s="840"/>
      <c r="F146" s="881"/>
      <c r="G146" s="882"/>
      <c r="H146" s="843"/>
      <c r="I146" s="844" t="str">
        <f>LEFT(H146,14)</f>
        <v/>
      </c>
      <c r="J146" s="883"/>
      <c r="K146" s="884" t="str">
        <f>IFERROR(VLOOKUP($I146,'WM-AR'!$I$7:$AS$3267,34,FALSE),"")</f>
        <v/>
      </c>
      <c r="L146" s="883" t="str">
        <f>IFERROR(VLOOKUP($I146,'WM-AR'!$I$7:$AS$3267,4,FALSE),"")</f>
        <v/>
      </c>
      <c r="M146" s="883" t="str">
        <f>IFERROR(VLOOKUP($I146,'WM-AR'!$I$7:$AS$3267,6,FALSE),"")</f>
        <v/>
      </c>
      <c r="N146" s="883" t="str">
        <f>IFERROR(VLOOKUP($I146,'WM-AR'!$I$7:$AS$3267,8,FALSE),"")</f>
        <v/>
      </c>
      <c r="O146" s="707" t="str">
        <f>IFERROR(VLOOKUP($I146,'WM-AR'!$I$7:$AS$3267,10,FALSE),"")</f>
        <v/>
      </c>
      <c r="P146" s="844" t="str">
        <f>IFERROR(VLOOKUP($I146,'WM-AR'!$I$7:$AS$3267,12,FALSE),"")</f>
        <v/>
      </c>
      <c r="Q146" s="844" t="str">
        <f>IFERROR(VLOOKUP($I146,'WM-AR'!$I$7:$AS$3267,14,FALSE),"")</f>
        <v/>
      </c>
      <c r="R146" s="844" t="str">
        <f>IFERROR(VLOOKUP($I146,'WM-AR'!$I$7:$AS$3267,16,FALSE),"")</f>
        <v/>
      </c>
      <c r="S146" s="844" t="str">
        <f>IFERROR(VLOOKUP($I146,'WM-AR'!$I$7:$AS$3267,18,FALSE),"")</f>
        <v/>
      </c>
      <c r="T146" s="844" t="str">
        <f>IFERROR(VLOOKUP($I146,'WM-AR'!$I$7:$AS$3267,20,FALSE),"")</f>
        <v/>
      </c>
      <c r="U146" s="844" t="str">
        <f>IFERROR(VLOOKUP($I146,'WM-AR'!$I$7:$AS$3267,22,FALSE),"")</f>
        <v/>
      </c>
      <c r="V146" s="844" t="str">
        <f>IFERROR(VLOOKUP($I146,'WM-AR'!$I$7:$AS$3267,24,FALSE),"")</f>
        <v/>
      </c>
      <c r="W146" s="844" t="str">
        <f>IFERROR(VLOOKUP($I146,'WM-AR'!$I$7:$AS$3267,25,FALSE),"")</f>
        <v/>
      </c>
      <c r="X146" s="844" t="str">
        <f>IFERROR(VLOOKUP($I146,'WM-AR'!$I$7:$AS$3267,26,FALSE),"")</f>
        <v/>
      </c>
      <c r="Y146" s="844" t="str">
        <f>IFERROR(VLOOKUP($I146,'WM-AR'!$I$7:$AS$3267,27,FALSE),"")</f>
        <v/>
      </c>
      <c r="Z146" s="844" t="str">
        <f>IFERROR(VLOOKUP($I146,'WM-AR'!$I$7:$AS$3267,28,FALSE),"")</f>
        <v/>
      </c>
      <c r="AA146" s="844" t="str">
        <f>IFERROR(VLOOKUP($I146,'WM-AR'!$I$7:$AS$3267,29,FALSE),"")</f>
        <v/>
      </c>
      <c r="AB146" s="844" t="str">
        <f>IFERROR(VLOOKUP($I146,'WM-AR'!$I$7:$AS$3267,30,FALSE),"")</f>
        <v/>
      </c>
      <c r="AC146" s="844" t="str">
        <f>IFERROR(VLOOKUP($I146,'WM-AR'!$I$7:$AS$3267,31,FALSE),"")</f>
        <v/>
      </c>
      <c r="AD146" s="844" t="str">
        <f>IFERROR(VLOOKUP($I146,'WM-AR'!$I$7:$AS$3267,32,FALSE),"")</f>
        <v/>
      </c>
      <c r="AE146" s="844" t="str">
        <f>IFERROR(VLOOKUP($I146,'WM-AR'!$I$7:$AS$3267,33,FALSE),"")</f>
        <v/>
      </c>
      <c r="AF146" s="720"/>
      <c r="AG146" s="852"/>
      <c r="AH146" s="852"/>
      <c r="AI146" s="854"/>
      <c r="AJ146" s="854" t="str">
        <f t="shared" si="47"/>
        <v/>
      </c>
      <c r="AK146" s="855"/>
      <c r="AL146" s="880" t="str">
        <f>IF(AND(ISTEXT($E146),ISTEXT($B146)),"산출기준 &gt;&gt;  "&amp;_xlfn.XLOOKUP($E146,산출기준!$D:$D,산출기준!$E:$E,"매칭실패"),"")</f>
        <v/>
      </c>
    </row>
    <row r="147" spans="1:38" s="600" customFormat="1">
      <c r="A147" s="873"/>
      <c r="B147" s="856"/>
      <c r="C147" s="857"/>
      <c r="D147" s="726"/>
      <c r="E147" s="858"/>
      <c r="F147" s="885"/>
      <c r="G147" s="886"/>
      <c r="H147" s="861"/>
      <c r="I147" s="862" t="str">
        <f>LEFT(H147,14)</f>
        <v/>
      </c>
      <c r="J147" s="887"/>
      <c r="K147" s="888" t="str">
        <f>IFERROR(VLOOKUP($I147,'WM-AR'!$I$7:$AS$3267,34,FALSE),"")</f>
        <v/>
      </c>
      <c r="L147" s="887" t="str">
        <f>IFERROR(VLOOKUP($I147,'WM-AR'!$I$7:$AS$3267,4,FALSE),"")</f>
        <v/>
      </c>
      <c r="M147" s="887" t="str">
        <f>IFERROR(VLOOKUP($I147,'WM-AR'!$I$7:$AS$3267,6,FALSE),"")</f>
        <v/>
      </c>
      <c r="N147" s="887" t="str">
        <f>IFERROR(VLOOKUP($I147,'WM-AR'!$I$7:$AS$3267,8,FALSE),"")</f>
        <v/>
      </c>
      <c r="O147" s="889" t="str">
        <f>IFERROR(VLOOKUP($I147,'WM-AR'!$I$7:$AS$3267,10,FALSE),"")</f>
        <v/>
      </c>
      <c r="P147" s="862" t="str">
        <f>IFERROR(VLOOKUP($I147,'WM-AR'!$I$7:$AS$3267,12,FALSE),"")</f>
        <v/>
      </c>
      <c r="Q147" s="862" t="str">
        <f>IFERROR(VLOOKUP($I147,'WM-AR'!$I$7:$AS$3267,14,FALSE),"")</f>
        <v/>
      </c>
      <c r="R147" s="862" t="str">
        <f>IFERROR(VLOOKUP($I147,'WM-AR'!$I$7:$AS$3267,16,FALSE),"")</f>
        <v/>
      </c>
      <c r="S147" s="862" t="str">
        <f>IFERROR(VLOOKUP($I147,'WM-AR'!$I$7:$AS$3267,18,FALSE),"")</f>
        <v/>
      </c>
      <c r="T147" s="862" t="str">
        <f>IFERROR(VLOOKUP($I147,'WM-AR'!$I$7:$AS$3267,20,FALSE),"")</f>
        <v/>
      </c>
      <c r="U147" s="862" t="str">
        <f>IFERROR(VLOOKUP($I147,'WM-AR'!$I$7:$AS$3267,22,FALSE),"")</f>
        <v/>
      </c>
      <c r="V147" s="862" t="str">
        <f>IFERROR(VLOOKUP($I147,'WM-AR'!$I$7:$AS$3267,24,FALSE),"")</f>
        <v/>
      </c>
      <c r="W147" s="862" t="str">
        <f>IFERROR(VLOOKUP($I147,'WM-AR'!$I$7:$AS$3267,25,FALSE),"")</f>
        <v/>
      </c>
      <c r="X147" s="862" t="str">
        <f>IFERROR(VLOOKUP($I147,'WM-AR'!$I$7:$AS$3267,26,FALSE),"")</f>
        <v/>
      </c>
      <c r="Y147" s="862" t="str">
        <f>IFERROR(VLOOKUP($I147,'WM-AR'!$I$7:$AS$3267,27,FALSE),"")</f>
        <v/>
      </c>
      <c r="Z147" s="862" t="str">
        <f>IFERROR(VLOOKUP($I147,'WM-AR'!$I$7:$AS$3267,28,FALSE),"")</f>
        <v/>
      </c>
      <c r="AA147" s="862" t="str">
        <f>IFERROR(VLOOKUP($I147,'WM-AR'!$I$7:$AS$3267,29,FALSE),"")</f>
        <v/>
      </c>
      <c r="AB147" s="862" t="str">
        <f>IFERROR(VLOOKUP($I147,'WM-AR'!$I$7:$AS$3267,30,FALSE),"")</f>
        <v/>
      </c>
      <c r="AC147" s="862" t="str">
        <f>IFERROR(VLOOKUP($I147,'WM-AR'!$I$7:$AS$3267,31,FALSE),"")</f>
        <v/>
      </c>
      <c r="AD147" s="862" t="str">
        <f>IFERROR(VLOOKUP($I147,'WM-AR'!$I$7:$AS$3267,32,FALSE),"")</f>
        <v/>
      </c>
      <c r="AE147" s="862" t="str">
        <f>IFERROR(VLOOKUP($I147,'WM-AR'!$I$7:$AS$3267,33,FALSE),"")</f>
        <v/>
      </c>
      <c r="AF147" s="740"/>
      <c r="AG147" s="870"/>
      <c r="AH147" s="870"/>
      <c r="AI147" s="871"/>
      <c r="AJ147" s="871" t="str">
        <f t="shared" si="47"/>
        <v/>
      </c>
      <c r="AK147" s="872"/>
      <c r="AL147" s="880" t="str">
        <f>IF(AND(ISTEXT($E147),ISTEXT($B147)),"산출기준 &gt;&gt;  "&amp;_xlfn.XLOOKUP($E147,산출기준!$D:$D,산출기준!$E:$E,"매칭실패"),"")</f>
        <v/>
      </c>
    </row>
    <row r="148" spans="1:38" ht="19.899999999999999" customHeight="1">
      <c r="B148" s="635"/>
      <c r="C148" s="636"/>
      <c r="D148" s="636"/>
      <c r="E148" s="636"/>
      <c r="F148" s="638"/>
      <c r="G148" s="639"/>
      <c r="H148" s="639"/>
      <c r="I148" s="641"/>
      <c r="J148" s="642"/>
      <c r="K148" s="642"/>
      <c r="L148" s="642"/>
      <c r="M148" s="642"/>
      <c r="N148" s="642"/>
      <c r="O148" s="642"/>
      <c r="P148" s="642"/>
      <c r="Q148" s="642"/>
      <c r="R148" s="642"/>
      <c r="S148" s="642"/>
      <c r="T148" s="642"/>
      <c r="U148" s="642"/>
      <c r="V148" s="642"/>
      <c r="W148" s="642"/>
      <c r="X148" s="642"/>
      <c r="Y148" s="642"/>
      <c r="Z148" s="642"/>
      <c r="AA148" s="642"/>
      <c r="AB148" s="642"/>
      <c r="AC148" s="642"/>
      <c r="AD148" s="642"/>
      <c r="AE148" s="642"/>
      <c r="AF148" s="636"/>
      <c r="AG148" s="643"/>
      <c r="AH148" s="643"/>
      <c r="AI148" s="644"/>
      <c r="AJ148" s="644"/>
      <c r="AK148" s="639"/>
      <c r="AL148" s="88" t="str">
        <f>IF(AND(ISTEXT($E148),ISTEXT($B148)),"산출기준 &gt;&gt;  "&amp;_xlfn.XLOOKUP($E148,산출기준!$D:$D,산출기준!$E:$E,"매칭실패"),"")</f>
        <v/>
      </c>
    </row>
    <row r="149" spans="1:38" ht="19.899999999999999" customHeight="1">
      <c r="B149" s="645"/>
      <c r="C149" s="916" t="s">
        <v>2735</v>
      </c>
      <c r="D149" s="648"/>
      <c r="E149" s="648"/>
      <c r="F149" s="807" t="s">
        <v>2736</v>
      </c>
      <c r="G149" s="645"/>
      <c r="H149" s="651"/>
      <c r="I149" s="652"/>
      <c r="J149" s="652"/>
      <c r="K149" s="653"/>
      <c r="L149" s="653"/>
      <c r="M149" s="653"/>
      <c r="N149" s="653"/>
      <c r="O149" s="653"/>
      <c r="P149" s="653"/>
      <c r="Q149" s="653"/>
      <c r="R149" s="653"/>
      <c r="S149" s="653"/>
      <c r="T149" s="653"/>
      <c r="U149" s="653"/>
      <c r="V149" s="653"/>
      <c r="W149" s="653"/>
      <c r="X149" s="653"/>
      <c r="Y149" s="653"/>
      <c r="Z149" s="653"/>
      <c r="AA149" s="653"/>
      <c r="AB149" s="653"/>
      <c r="AC149" s="653"/>
      <c r="AD149" s="653"/>
      <c r="AE149" s="653"/>
      <c r="AF149" s="656"/>
      <c r="AG149" s="656"/>
      <c r="AH149" s="656"/>
      <c r="AI149" s="656"/>
      <c r="AJ149" s="656"/>
      <c r="AK149" s="653"/>
      <c r="AL149" s="88" t="str">
        <f>IF(AND(ISTEXT($E149),ISTEXT($B149)),"산출기준 &gt;&gt;  "&amp;_xlfn.XLOOKUP($E149,산출기준!$D:$D,산출기준!$E:$E,"매칭실패"),"")</f>
        <v/>
      </c>
    </row>
    <row r="150" spans="1:38" ht="19.899999999999999" customHeight="1">
      <c r="B150" s="645"/>
      <c r="C150" s="916"/>
      <c r="D150" s="648"/>
      <c r="E150" s="648"/>
      <c r="F150" s="807" t="s">
        <v>394</v>
      </c>
      <c r="G150" s="645"/>
      <c r="H150" s="651"/>
      <c r="I150" s="652"/>
      <c r="J150" s="652"/>
      <c r="K150" s="653"/>
      <c r="L150" s="653"/>
      <c r="M150" s="653"/>
      <c r="N150" s="653"/>
      <c r="O150" s="653"/>
      <c r="P150" s="653"/>
      <c r="Q150" s="653"/>
      <c r="R150" s="653"/>
      <c r="S150" s="653"/>
      <c r="T150" s="653"/>
      <c r="U150" s="653"/>
      <c r="V150" s="653"/>
      <c r="W150" s="653"/>
      <c r="X150" s="653"/>
      <c r="Y150" s="653"/>
      <c r="Z150" s="653"/>
      <c r="AA150" s="653"/>
      <c r="AB150" s="653"/>
      <c r="AC150" s="653"/>
      <c r="AD150" s="653"/>
      <c r="AE150" s="653"/>
      <c r="AF150" s="656"/>
      <c r="AG150" s="656"/>
      <c r="AH150" s="656"/>
      <c r="AI150" s="656"/>
      <c r="AJ150" s="656"/>
      <c r="AK150" s="653"/>
      <c r="AL150" s="88" t="str">
        <f>IF(AND(ISTEXT($E150),ISTEXT($B150)),"산출기준 &gt;&gt;  "&amp;_xlfn.XLOOKUP($E150,산출기준!$D:$D,산출기준!$E:$E,"매칭실패"),"")</f>
        <v/>
      </c>
    </row>
    <row r="151" spans="1:38" ht="19.899999999999999" customHeight="1">
      <c r="B151" s="658"/>
      <c r="C151" s="659"/>
      <c r="D151" s="659"/>
      <c r="E151" s="659"/>
      <c r="F151" s="661"/>
      <c r="G151" s="897"/>
      <c r="H151" s="897"/>
      <c r="I151" s="652"/>
      <c r="J151" s="664"/>
      <c r="K151" s="664"/>
      <c r="L151" s="664"/>
      <c r="M151" s="664"/>
      <c r="N151" s="664"/>
      <c r="O151" s="664"/>
      <c r="P151" s="664"/>
      <c r="Q151" s="664"/>
      <c r="R151" s="664"/>
      <c r="S151" s="664"/>
      <c r="T151" s="664"/>
      <c r="U151" s="664"/>
      <c r="V151" s="664"/>
      <c r="W151" s="664"/>
      <c r="X151" s="664"/>
      <c r="Y151" s="664"/>
      <c r="Z151" s="664"/>
      <c r="AA151" s="664"/>
      <c r="AB151" s="664"/>
      <c r="AC151" s="664"/>
      <c r="AD151" s="664"/>
      <c r="AE151" s="664"/>
      <c r="AF151" s="659"/>
      <c r="AG151" s="665"/>
      <c r="AH151" s="665"/>
      <c r="AI151" s="666"/>
      <c r="AJ151" s="666"/>
      <c r="AK151" s="662"/>
      <c r="AL151" s="88" t="str">
        <f>IF(AND(ISTEXT($E151),ISTEXT($B151)),"산출기준 &gt;&gt;  "&amp;_xlfn.XLOOKUP($E151,산출기준!$D:$D,산출기준!$E:$E,"매칭실패"),"")</f>
        <v/>
      </c>
    </row>
    <row r="152" spans="1:38" ht="34.9" customHeight="1">
      <c r="B152" s="808" t="str" cm="1">
        <f t="array" aca="1" ref="B152" ca="1">_xlfn.IFNA(INDIRECT("Family_표준_구성도!B"&amp;MATCH(F152,INDIRECT("Family_표준_구성도!"&amp;"C:C"),0)),"")</f>
        <v>1.1.3.1.6</v>
      </c>
      <c r="C152" s="668" t="s">
        <v>2016</v>
      </c>
      <c r="D152" s="809"/>
      <c r="E152" s="668" t="s">
        <v>1697</v>
      </c>
      <c r="F152" s="906" t="s">
        <v>2765</v>
      </c>
      <c r="G152" s="811"/>
      <c r="H152" s="917" t="s">
        <v>2630</v>
      </c>
      <c r="I152" s="674"/>
      <c r="J152" s="674"/>
      <c r="K152" s="674"/>
      <c r="L152" s="674"/>
      <c r="M152" s="674"/>
      <c r="N152" s="675"/>
      <c r="O152" s="920" t="s">
        <v>2766</v>
      </c>
      <c r="P152" s="677"/>
      <c r="Q152" s="677"/>
      <c r="R152" s="677"/>
      <c r="S152" s="677"/>
      <c r="T152" s="677"/>
      <c r="U152" s="677"/>
      <c r="V152" s="678"/>
      <c r="W152" s="679"/>
      <c r="X152" s="679"/>
      <c r="Y152" s="679"/>
      <c r="Z152" s="679"/>
      <c r="AA152" s="679"/>
      <c r="AB152" s="679"/>
      <c r="AC152" s="679"/>
      <c r="AD152" s="679"/>
      <c r="AE152" s="679"/>
      <c r="AF152" s="902"/>
      <c r="AG152" s="682"/>
      <c r="AH152" s="682"/>
      <c r="AI152" s="682"/>
      <c r="AJ152" s="682"/>
      <c r="AK152" s="903"/>
      <c r="AL152" s="88" t="str">
        <f ca="1">IF(AND(ISTEXT($E152),ISTEXT($B152)),"산출기준 &gt;&gt;  "&amp;_xlfn.XLOOKUP($E152,산출기준!$D:$D,산출기준!$E:$E,"매칭실패"),"")</f>
        <v>산출기준 &gt;&gt;  [ 플로어 일반 산출 ]</v>
      </c>
    </row>
    <row r="153" spans="1:38" ht="49.9" customHeight="1" outlineLevel="1">
      <c r="B153" s="772"/>
      <c r="C153" s="773"/>
      <c r="D153" s="773"/>
      <c r="E153" s="773" t="s">
        <v>2755</v>
      </c>
      <c r="F153" s="818"/>
      <c r="G153" s="759" t="str">
        <f t="shared" ref="G153" si="48">IF(IF(N153=0,"",N153)&amp;" | "&amp;IF(O153=0,"",O153)&amp;" | "&amp;IF(Q153=0,"",Q153)&amp;" | "&amp;IF(R153=0,"",R153)=" |  |  | ","",IF(N153=0,"",N153)&amp;" | "&amp;IF(O153=0,"",O153)&amp;" | "&amp;IF(Q153=0,"",Q153)&amp;" | "&amp;IF(R153=0,"",R153))</f>
        <v xml:space="preserve">Floor Tile | Vinyl Tile |  | </v>
      </c>
      <c r="H153" s="816" t="s">
        <v>2767</v>
      </c>
      <c r="I153" s="765" t="str">
        <f t="shared" ref="I153" si="49">LEFT(H153,14)</f>
        <v>A04AN083-00004</v>
      </c>
      <c r="J153" s="766"/>
      <c r="K153" s="766" t="str">
        <f>IFERROR(VLOOKUP($I153,'WM-AR'!$I$7:$AS$3267,34,FALSE),"")</f>
        <v>M2</v>
      </c>
      <c r="L153" s="766" t="str">
        <f>IFERROR(VLOOKUP($I153,'WM-AR'!$I$7:$AS$3267,4,FALSE),"")</f>
        <v>Finishing Work</v>
      </c>
      <c r="M153" s="766" t="str">
        <f>IFERROR(VLOOKUP($I153,'WM-AR'!$I$7:$AS$3267,6,FALSE),"")</f>
        <v>Tile Work</v>
      </c>
      <c r="N153" s="766" t="str">
        <f>IFERROR(VLOOKUP($I153,'WM-AR'!$I$7:$AS$3267,8,FALSE),"")</f>
        <v>Floor Tile</v>
      </c>
      <c r="O153" s="766" t="str">
        <f>IFERROR(VLOOKUP($I153,'WM-AR'!$I$7:$AS$3267,10,FALSE),"")</f>
        <v>Vinyl Tile</v>
      </c>
      <c r="P153" s="766">
        <f>IFERROR(VLOOKUP($I153,'WM-AR'!$I$7:$AS$3267,12,FALSE),"")</f>
        <v>0</v>
      </c>
      <c r="Q153" s="766">
        <f>IFERROR(VLOOKUP($I153,'WM-AR'!$I$7:$AS$3267,14,FALSE),"")</f>
        <v>0</v>
      </c>
      <c r="R153" s="766">
        <f>IFERROR(VLOOKUP($I153,'WM-AR'!$I$7:$AS$3267,16,FALSE),"")</f>
        <v>0</v>
      </c>
      <c r="S153" s="766">
        <f>IFERROR(VLOOKUP($I153,'WM-AR'!$I$7:$AS$3267,18,FALSE),"")</f>
        <v>0</v>
      </c>
      <c r="T153" s="766" t="str">
        <f>IFERROR(VLOOKUP($I153,'WM-AR'!$I$7:$AS$3267,20,FALSE),"")</f>
        <v>w/ Mortar Bond Coat or Adhesive</v>
      </c>
      <c r="U153" s="766">
        <f>IFERROR(VLOOKUP($I153,'WM-AR'!$I$7:$AS$3267,22,FALSE),"")</f>
        <v>0</v>
      </c>
      <c r="V153" s="766">
        <f>IFERROR(VLOOKUP($I153,'WM-AR'!$I$7:$AS$3267,24,FALSE),"")</f>
        <v>0</v>
      </c>
      <c r="W153" s="766">
        <f>IFERROR(VLOOKUP($I153,'WM-AR'!$I$7:$AS$3267,25,FALSE),"")</f>
        <v>0</v>
      </c>
      <c r="X153" s="766" t="str">
        <f>IFERROR(VLOOKUP($I153,'WM-AR'!$I$7:$AS$3267,26,FALSE),"")</f>
        <v>Tile Size=W(  )mm x L(  )mm x THK(  )mm</v>
      </c>
      <c r="Y153" s="766">
        <f>IFERROR(VLOOKUP($I153,'WM-AR'!$I$7:$AS$3267,27,FALSE),"")</f>
        <v>0</v>
      </c>
      <c r="Z153" s="766">
        <f>IFERROR(VLOOKUP($I153,'WM-AR'!$I$7:$AS$3267,28,FALSE),"")</f>
        <v>0</v>
      </c>
      <c r="AA153" s="766">
        <f>IFERROR(VLOOKUP($I153,'WM-AR'!$I$7:$AS$3267,29,FALSE),"")</f>
        <v>0</v>
      </c>
      <c r="AB153" s="766">
        <f>IFERROR(VLOOKUP($I153,'WM-AR'!$I$7:$AS$3267,30,FALSE),"")</f>
        <v>0</v>
      </c>
      <c r="AC153" s="766">
        <f>IFERROR(VLOOKUP($I153,'WM-AR'!$I$7:$AS$3267,31,FALSE),"")</f>
        <v>0</v>
      </c>
      <c r="AD153" s="766">
        <f>IFERROR(VLOOKUP($I153,'WM-AR'!$I$7:$AS$3267,32,FALSE),"")</f>
        <v>0</v>
      </c>
      <c r="AE153" s="766" t="str">
        <f>IFERROR(VLOOKUP($I153,'WM-AR'!$I$7:$AS$3267,33,FALSE),"")</f>
        <v/>
      </c>
      <c r="AF153" s="817" t="s">
        <v>2761</v>
      </c>
      <c r="AG153" s="785" t="s">
        <v>2742</v>
      </c>
      <c r="AH153" s="785" t="s">
        <v>2743</v>
      </c>
      <c r="AI153" s="769"/>
      <c r="AJ153" s="769" t="str">
        <f t="shared" ref="AJ153:AJ156" si="50">K153</f>
        <v>M2</v>
      </c>
      <c r="AK153" s="918"/>
      <c r="AL153" s="919"/>
    </row>
    <row r="154" spans="1:38" s="600" customFormat="1">
      <c r="A154" s="873"/>
      <c r="B154" s="819"/>
      <c r="C154" s="820"/>
      <c r="D154" s="786"/>
      <c r="E154" s="821"/>
      <c r="F154" s="874"/>
      <c r="G154" s="907" t="s">
        <v>2129</v>
      </c>
      <c r="H154" s="824"/>
      <c r="I154" s="825" t="str">
        <f>LEFT(H154,14)</f>
        <v/>
      </c>
      <c r="J154" s="876"/>
      <c r="K154" s="877" t="str">
        <f>IFERROR(VLOOKUP($I154,'WM-AR'!$I$7:$AS$3267,34,FALSE),"")</f>
        <v/>
      </c>
      <c r="L154" s="878" t="str">
        <f>IFERROR(VLOOKUP($I154,'WM-AR'!$I$7:$AS$3267,4,FALSE),"")</f>
        <v/>
      </c>
      <c r="M154" s="878" t="str">
        <f>IFERROR(VLOOKUP($I154,'WM-AR'!$I$7:$AS$3267,6,FALSE),"")</f>
        <v/>
      </c>
      <c r="N154" s="878" t="str">
        <f>IFERROR(VLOOKUP($I154,'WM-AR'!$I$7:$AS$3267,8,FALSE),"")</f>
        <v/>
      </c>
      <c r="O154" s="686" t="str">
        <f>IFERROR(VLOOKUP($I154,'WM-AR'!$I$7:$AS$3267,10,FALSE),"")</f>
        <v/>
      </c>
      <c r="P154" s="879" t="str">
        <f>IFERROR(VLOOKUP($I154,'WM-AR'!$I$7:$AS$3267,12,FALSE),"")</f>
        <v/>
      </c>
      <c r="Q154" s="879" t="str">
        <f>IFERROR(VLOOKUP($I154,'WM-AR'!$I$7:$AS$3267,14,FALSE),"")</f>
        <v/>
      </c>
      <c r="R154" s="879" t="str">
        <f>IFERROR(VLOOKUP($I154,'WM-AR'!$I$7:$AS$3267,16,FALSE),"")</f>
        <v/>
      </c>
      <c r="S154" s="879" t="str">
        <f>IFERROR(VLOOKUP($I154,'WM-AR'!$I$7:$AS$3267,18,FALSE),"")</f>
        <v/>
      </c>
      <c r="T154" s="879" t="str">
        <f>IFERROR(VLOOKUP($I154,'WM-AR'!$I$7:$AS$3267,20,FALSE),"")</f>
        <v/>
      </c>
      <c r="U154" s="879" t="str">
        <f>IFERROR(VLOOKUP($I154,'WM-AR'!$I$7:$AS$3267,22,FALSE),"")</f>
        <v/>
      </c>
      <c r="V154" s="879" t="str">
        <f>IFERROR(VLOOKUP($I154,'WM-AR'!$I$7:$AS$3267,24,FALSE),"")</f>
        <v/>
      </c>
      <c r="W154" s="879" t="str">
        <f>IFERROR(VLOOKUP($I154,'WM-AR'!$I$7:$AS$3267,25,FALSE),"")</f>
        <v/>
      </c>
      <c r="X154" s="879" t="str">
        <f>IFERROR(VLOOKUP($I154,'WM-AR'!$I$7:$AS$3267,26,FALSE),"")</f>
        <v/>
      </c>
      <c r="Y154" s="879" t="str">
        <f>IFERROR(VLOOKUP($I154,'WM-AR'!$I$7:$AS$3267,27,FALSE),"")</f>
        <v/>
      </c>
      <c r="Z154" s="879" t="str">
        <f>IFERROR(VLOOKUP($I154,'WM-AR'!$I$7:$AS$3267,28,FALSE),"")</f>
        <v/>
      </c>
      <c r="AA154" s="879" t="str">
        <f>IFERROR(VLOOKUP($I154,'WM-AR'!$I$7:$AS$3267,29,FALSE),"")</f>
        <v/>
      </c>
      <c r="AB154" s="879" t="str">
        <f>IFERROR(VLOOKUP($I154,'WM-AR'!$I$7:$AS$3267,30,FALSE),"")</f>
        <v/>
      </c>
      <c r="AC154" s="879" t="str">
        <f>IFERROR(VLOOKUP($I154,'WM-AR'!$I$7:$AS$3267,31,FALSE),"")</f>
        <v/>
      </c>
      <c r="AD154" s="879" t="str">
        <f>IFERROR(VLOOKUP($I154,'WM-AR'!$I$7:$AS$3267,32,FALSE),"")</f>
        <v/>
      </c>
      <c r="AE154" s="879" t="str">
        <f>IFERROR(VLOOKUP($I154,'WM-AR'!$I$7:$AS$3267,33,FALSE),"")</f>
        <v/>
      </c>
      <c r="AF154" s="701"/>
      <c r="AG154" s="834"/>
      <c r="AH154" s="834"/>
      <c r="AI154" s="836"/>
      <c r="AJ154" s="836" t="str">
        <f t="shared" si="50"/>
        <v/>
      </c>
      <c r="AK154" s="837"/>
      <c r="AL154" s="880" t="str">
        <f>IF(AND(ISTEXT($E154),ISTEXT($B154)),"산출기준 &gt;&gt;  "&amp;_xlfn.XLOOKUP($E154,산출기준!$D:$D,산출기준!$E:$E,"매칭실패"),"")</f>
        <v/>
      </c>
    </row>
    <row r="155" spans="1:38" s="600" customFormat="1">
      <c r="A155" s="873"/>
      <c r="B155" s="838"/>
      <c r="C155" s="839"/>
      <c r="D155" s="787"/>
      <c r="E155" s="840"/>
      <c r="F155" s="881"/>
      <c r="G155" s="882"/>
      <c r="H155" s="843"/>
      <c r="I155" s="844" t="str">
        <f>LEFT(H155,14)</f>
        <v/>
      </c>
      <c r="J155" s="883"/>
      <c r="K155" s="884" t="str">
        <f>IFERROR(VLOOKUP($I155,'WM-AR'!$I$7:$AS$3267,34,FALSE),"")</f>
        <v/>
      </c>
      <c r="L155" s="883" t="str">
        <f>IFERROR(VLOOKUP($I155,'WM-AR'!$I$7:$AS$3267,4,FALSE),"")</f>
        <v/>
      </c>
      <c r="M155" s="883" t="str">
        <f>IFERROR(VLOOKUP($I155,'WM-AR'!$I$7:$AS$3267,6,FALSE),"")</f>
        <v/>
      </c>
      <c r="N155" s="883" t="str">
        <f>IFERROR(VLOOKUP($I155,'WM-AR'!$I$7:$AS$3267,8,FALSE),"")</f>
        <v/>
      </c>
      <c r="O155" s="707" t="str">
        <f>IFERROR(VLOOKUP($I155,'WM-AR'!$I$7:$AS$3267,10,FALSE),"")</f>
        <v/>
      </c>
      <c r="P155" s="844" t="str">
        <f>IFERROR(VLOOKUP($I155,'WM-AR'!$I$7:$AS$3267,12,FALSE),"")</f>
        <v/>
      </c>
      <c r="Q155" s="844" t="str">
        <f>IFERROR(VLOOKUP($I155,'WM-AR'!$I$7:$AS$3267,14,FALSE),"")</f>
        <v/>
      </c>
      <c r="R155" s="844" t="str">
        <f>IFERROR(VLOOKUP($I155,'WM-AR'!$I$7:$AS$3267,16,FALSE),"")</f>
        <v/>
      </c>
      <c r="S155" s="844" t="str">
        <f>IFERROR(VLOOKUP($I155,'WM-AR'!$I$7:$AS$3267,18,FALSE),"")</f>
        <v/>
      </c>
      <c r="T155" s="844" t="str">
        <f>IFERROR(VLOOKUP($I155,'WM-AR'!$I$7:$AS$3267,20,FALSE),"")</f>
        <v/>
      </c>
      <c r="U155" s="844" t="str">
        <f>IFERROR(VLOOKUP($I155,'WM-AR'!$I$7:$AS$3267,22,FALSE),"")</f>
        <v/>
      </c>
      <c r="V155" s="844" t="str">
        <f>IFERROR(VLOOKUP($I155,'WM-AR'!$I$7:$AS$3267,24,FALSE),"")</f>
        <v/>
      </c>
      <c r="W155" s="844" t="str">
        <f>IFERROR(VLOOKUP($I155,'WM-AR'!$I$7:$AS$3267,25,FALSE),"")</f>
        <v/>
      </c>
      <c r="X155" s="844" t="str">
        <f>IFERROR(VLOOKUP($I155,'WM-AR'!$I$7:$AS$3267,26,FALSE),"")</f>
        <v/>
      </c>
      <c r="Y155" s="844" t="str">
        <f>IFERROR(VLOOKUP($I155,'WM-AR'!$I$7:$AS$3267,27,FALSE),"")</f>
        <v/>
      </c>
      <c r="Z155" s="844" t="str">
        <f>IFERROR(VLOOKUP($I155,'WM-AR'!$I$7:$AS$3267,28,FALSE),"")</f>
        <v/>
      </c>
      <c r="AA155" s="844" t="str">
        <f>IFERROR(VLOOKUP($I155,'WM-AR'!$I$7:$AS$3267,29,FALSE),"")</f>
        <v/>
      </c>
      <c r="AB155" s="844" t="str">
        <f>IFERROR(VLOOKUP($I155,'WM-AR'!$I$7:$AS$3267,30,FALSE),"")</f>
        <v/>
      </c>
      <c r="AC155" s="844" t="str">
        <f>IFERROR(VLOOKUP($I155,'WM-AR'!$I$7:$AS$3267,31,FALSE),"")</f>
        <v/>
      </c>
      <c r="AD155" s="844" t="str">
        <f>IFERROR(VLOOKUP($I155,'WM-AR'!$I$7:$AS$3267,32,FALSE),"")</f>
        <v/>
      </c>
      <c r="AE155" s="844" t="str">
        <f>IFERROR(VLOOKUP($I155,'WM-AR'!$I$7:$AS$3267,33,FALSE),"")</f>
        <v/>
      </c>
      <c r="AF155" s="720"/>
      <c r="AG155" s="852"/>
      <c r="AH155" s="852"/>
      <c r="AI155" s="854"/>
      <c r="AJ155" s="854" t="str">
        <f t="shared" si="50"/>
        <v/>
      </c>
      <c r="AK155" s="855"/>
      <c r="AL155" s="880" t="str">
        <f>IF(AND(ISTEXT($E155),ISTEXT($B155)),"산출기준 &gt;&gt;  "&amp;_xlfn.XLOOKUP($E155,산출기준!$D:$D,산출기준!$E:$E,"매칭실패"),"")</f>
        <v/>
      </c>
    </row>
    <row r="156" spans="1:38" s="600" customFormat="1">
      <c r="A156" s="873"/>
      <c r="B156" s="856"/>
      <c r="C156" s="857"/>
      <c r="D156" s="726"/>
      <c r="E156" s="858"/>
      <c r="F156" s="885"/>
      <c r="G156" s="886"/>
      <c r="H156" s="861"/>
      <c r="I156" s="862" t="str">
        <f>LEFT(H156,14)</f>
        <v/>
      </c>
      <c r="J156" s="887"/>
      <c r="K156" s="888" t="str">
        <f>IFERROR(VLOOKUP($I156,'WM-AR'!$I$7:$AS$3267,34,FALSE),"")</f>
        <v/>
      </c>
      <c r="L156" s="887" t="str">
        <f>IFERROR(VLOOKUP($I156,'WM-AR'!$I$7:$AS$3267,4,FALSE),"")</f>
        <v/>
      </c>
      <c r="M156" s="887" t="str">
        <f>IFERROR(VLOOKUP($I156,'WM-AR'!$I$7:$AS$3267,6,FALSE),"")</f>
        <v/>
      </c>
      <c r="N156" s="887" t="str">
        <f>IFERROR(VLOOKUP($I156,'WM-AR'!$I$7:$AS$3267,8,FALSE),"")</f>
        <v/>
      </c>
      <c r="O156" s="889" t="str">
        <f>IFERROR(VLOOKUP($I156,'WM-AR'!$I$7:$AS$3267,10,FALSE),"")</f>
        <v/>
      </c>
      <c r="P156" s="862" t="str">
        <f>IFERROR(VLOOKUP($I156,'WM-AR'!$I$7:$AS$3267,12,FALSE),"")</f>
        <v/>
      </c>
      <c r="Q156" s="862" t="str">
        <f>IFERROR(VLOOKUP($I156,'WM-AR'!$I$7:$AS$3267,14,FALSE),"")</f>
        <v/>
      </c>
      <c r="R156" s="862" t="str">
        <f>IFERROR(VLOOKUP($I156,'WM-AR'!$I$7:$AS$3267,16,FALSE),"")</f>
        <v/>
      </c>
      <c r="S156" s="862" t="str">
        <f>IFERROR(VLOOKUP($I156,'WM-AR'!$I$7:$AS$3267,18,FALSE),"")</f>
        <v/>
      </c>
      <c r="T156" s="862" t="str">
        <f>IFERROR(VLOOKUP($I156,'WM-AR'!$I$7:$AS$3267,20,FALSE),"")</f>
        <v/>
      </c>
      <c r="U156" s="862" t="str">
        <f>IFERROR(VLOOKUP($I156,'WM-AR'!$I$7:$AS$3267,22,FALSE),"")</f>
        <v/>
      </c>
      <c r="V156" s="862" t="str">
        <f>IFERROR(VLOOKUP($I156,'WM-AR'!$I$7:$AS$3267,24,FALSE),"")</f>
        <v/>
      </c>
      <c r="W156" s="862" t="str">
        <f>IFERROR(VLOOKUP($I156,'WM-AR'!$I$7:$AS$3267,25,FALSE),"")</f>
        <v/>
      </c>
      <c r="X156" s="862" t="str">
        <f>IFERROR(VLOOKUP($I156,'WM-AR'!$I$7:$AS$3267,26,FALSE),"")</f>
        <v/>
      </c>
      <c r="Y156" s="862" t="str">
        <f>IFERROR(VLOOKUP($I156,'WM-AR'!$I$7:$AS$3267,27,FALSE),"")</f>
        <v/>
      </c>
      <c r="Z156" s="862" t="str">
        <f>IFERROR(VLOOKUP($I156,'WM-AR'!$I$7:$AS$3267,28,FALSE),"")</f>
        <v/>
      </c>
      <c r="AA156" s="862" t="str">
        <f>IFERROR(VLOOKUP($I156,'WM-AR'!$I$7:$AS$3267,29,FALSE),"")</f>
        <v/>
      </c>
      <c r="AB156" s="862" t="str">
        <f>IFERROR(VLOOKUP($I156,'WM-AR'!$I$7:$AS$3267,30,FALSE),"")</f>
        <v/>
      </c>
      <c r="AC156" s="862" t="str">
        <f>IFERROR(VLOOKUP($I156,'WM-AR'!$I$7:$AS$3267,31,FALSE),"")</f>
        <v/>
      </c>
      <c r="AD156" s="862" t="str">
        <f>IFERROR(VLOOKUP($I156,'WM-AR'!$I$7:$AS$3267,32,FALSE),"")</f>
        <v/>
      </c>
      <c r="AE156" s="862" t="str">
        <f>IFERROR(VLOOKUP($I156,'WM-AR'!$I$7:$AS$3267,33,FALSE),"")</f>
        <v/>
      </c>
      <c r="AF156" s="740"/>
      <c r="AG156" s="870"/>
      <c r="AH156" s="870"/>
      <c r="AI156" s="871"/>
      <c r="AJ156" s="871" t="str">
        <f t="shared" si="50"/>
        <v/>
      </c>
      <c r="AK156" s="872"/>
      <c r="AL156" s="880" t="str">
        <f>IF(AND(ISTEXT($E156),ISTEXT($B156)),"산출기준 &gt;&gt;  "&amp;_xlfn.XLOOKUP($E156,산출기준!$D:$D,산출기준!$E:$E,"매칭실패"),"")</f>
        <v/>
      </c>
    </row>
    <row r="157" spans="1:38">
      <c r="B157" s="635"/>
      <c r="C157" s="636"/>
      <c r="D157" s="636"/>
      <c r="E157" s="636"/>
      <c r="F157" s="638"/>
      <c r="G157" s="639"/>
      <c r="H157" s="639"/>
      <c r="I157" s="641"/>
      <c r="J157" s="642"/>
      <c r="K157" s="642"/>
      <c r="L157" s="642"/>
      <c r="M157" s="642"/>
      <c r="N157" s="642"/>
      <c r="O157" s="642"/>
      <c r="P157" s="642"/>
      <c r="Q157" s="642"/>
      <c r="R157" s="642"/>
      <c r="S157" s="642"/>
      <c r="T157" s="642"/>
      <c r="U157" s="642"/>
      <c r="V157" s="642"/>
      <c r="W157" s="642"/>
      <c r="X157" s="642"/>
      <c r="Y157" s="642"/>
      <c r="Z157" s="642"/>
      <c r="AA157" s="642"/>
      <c r="AB157" s="642"/>
      <c r="AC157" s="642"/>
      <c r="AD157" s="642"/>
      <c r="AE157" s="642"/>
      <c r="AF157" s="636"/>
      <c r="AG157" s="643"/>
      <c r="AH157" s="643"/>
      <c r="AI157" s="644"/>
      <c r="AJ157" s="644"/>
      <c r="AK157" s="639"/>
      <c r="AL157" s="88" t="str">
        <f>IF(AND(ISTEXT($E157),ISTEXT($B157)),"산출기준 &gt;&gt;  "&amp;_xlfn.XLOOKUP($E157,산출기준!$D:$D,산출기준!$E:$E,"매칭실패"),"")</f>
        <v/>
      </c>
    </row>
    <row r="158" spans="1:38" ht="34.9" customHeight="1">
      <c r="B158" s="808" t="str" cm="1">
        <f t="array" aca="1" ref="B158" ca="1">_xlfn.IFNA(INDIRECT("Family_표준_구성도!B"&amp;MATCH(F158,INDIRECT("Family_표준_구성도!"&amp;"C:C"),0)),"")</f>
        <v>1.1.3.1.7</v>
      </c>
      <c r="C158" s="668" t="s">
        <v>2016</v>
      </c>
      <c r="D158" s="809"/>
      <c r="E158" s="668" t="s">
        <v>1697</v>
      </c>
      <c r="F158" s="906" t="s">
        <v>2768</v>
      </c>
      <c r="G158" s="811"/>
      <c r="H158" s="917" t="s">
        <v>2769</v>
      </c>
      <c r="I158" s="674"/>
      <c r="J158" s="674"/>
      <c r="K158" s="674"/>
      <c r="L158" s="674"/>
      <c r="M158" s="674"/>
      <c r="N158" s="675"/>
      <c r="O158" s="920" t="s">
        <v>2770</v>
      </c>
      <c r="P158" s="677"/>
      <c r="Q158" s="677"/>
      <c r="R158" s="677"/>
      <c r="S158" s="677"/>
      <c r="T158" s="677"/>
      <c r="U158" s="677"/>
      <c r="V158" s="678"/>
      <c r="W158" s="679"/>
      <c r="X158" s="679"/>
      <c r="Y158" s="679"/>
      <c r="Z158" s="679"/>
      <c r="AA158" s="679"/>
      <c r="AB158" s="679"/>
      <c r="AC158" s="679"/>
      <c r="AD158" s="679"/>
      <c r="AE158" s="679"/>
      <c r="AF158" s="921"/>
      <c r="AG158" s="682"/>
      <c r="AH158" s="682"/>
      <c r="AI158" s="682"/>
      <c r="AJ158" s="682"/>
      <c r="AK158" s="903"/>
      <c r="AL158" s="88" t="str">
        <f ca="1">IF(AND(ISTEXT($E158),ISTEXT($B158)),"산출기준 &gt;&gt;  "&amp;_xlfn.XLOOKUP($E158,산출기준!$D:$D,산출기준!$E:$E,"매칭실패"),"")</f>
        <v>산출기준 &gt;&gt;  [ 플로어 일반 산출 ]</v>
      </c>
    </row>
    <row r="159" spans="1:38" ht="49.9" customHeight="1" outlineLevel="1">
      <c r="B159" s="772"/>
      <c r="C159" s="773"/>
      <c r="D159" s="773"/>
      <c r="E159" s="773"/>
      <c r="F159" s="818" t="s">
        <v>2745</v>
      </c>
      <c r="G159" s="759" t="str">
        <f t="shared" ref="G159:G160" si="51">IF(IF(N159=0,"",N159)&amp;" | "&amp;IF(O159=0,"",O159)&amp;" | "&amp;IF(Q159=0,"",Q159)&amp;" | "&amp;IF(R159=0,"",R159)=" |  |  | ","",IF(N159=0,"",N159)&amp;" | "&amp;IF(O159=0,"",O159)&amp;" | "&amp;IF(Q159=0,"",Q159)&amp;" | "&amp;IF(R159=0,"",R159))</f>
        <v xml:space="preserve">Screed |  |  | </v>
      </c>
      <c r="H159" s="816" t="s">
        <v>2646</v>
      </c>
      <c r="I159" s="765" t="str">
        <f t="shared" ref="I159:I160" si="52">LEFT(H159,14)</f>
        <v>A04AS168-00001</v>
      </c>
      <c r="J159" s="766"/>
      <c r="K159" s="766" t="str">
        <f>IFERROR(VLOOKUP($I159,'WM-AR'!$I$7:$AS$3267,34,FALSE),"")</f>
        <v>M2</v>
      </c>
      <c r="L159" s="766" t="str">
        <f>IFERROR(VLOOKUP($I159,'WM-AR'!$I$7:$AS$3267,4,FALSE),"")</f>
        <v>Finishing Work</v>
      </c>
      <c r="M159" s="766" t="str">
        <f>IFERROR(VLOOKUP($I159,'WM-AR'!$I$7:$AS$3267,6,FALSE),"")</f>
        <v>Exterior/Interior Finish Work</v>
      </c>
      <c r="N159" s="766" t="str">
        <f>IFERROR(VLOOKUP($I159,'WM-AR'!$I$7:$AS$3267,8,FALSE),"")</f>
        <v>Screed</v>
      </c>
      <c r="O159" s="766">
        <f>IFERROR(VLOOKUP($I159,'WM-AR'!$I$7:$AS$3267,10,FALSE),"")</f>
        <v>0</v>
      </c>
      <c r="P159" s="766">
        <f>IFERROR(VLOOKUP($I159,'WM-AR'!$I$7:$AS$3267,12,FALSE),"")</f>
        <v>0</v>
      </c>
      <c r="Q159" s="766">
        <f>IFERROR(VLOOKUP($I159,'WM-AR'!$I$7:$AS$3267,14,FALSE),"")</f>
        <v>0</v>
      </c>
      <c r="R159" s="766">
        <f>IFERROR(VLOOKUP($I159,'WM-AR'!$I$7:$AS$3267,16,FALSE),"")</f>
        <v>0</v>
      </c>
      <c r="S159" s="766">
        <f>IFERROR(VLOOKUP($I159,'WM-AR'!$I$7:$AS$3267,18,FALSE),"")</f>
        <v>0</v>
      </c>
      <c r="T159" s="766" t="str">
        <f>IFERROR(VLOOKUP($I159,'WM-AR'!$I$7:$AS$3267,20,FALSE),"")</f>
        <v>w/o Welded Wire Fabric</v>
      </c>
      <c r="U159" s="766">
        <f>IFERROR(VLOOKUP($I159,'WM-AR'!$I$7:$AS$3267,22,FALSE),"")</f>
        <v>0</v>
      </c>
      <c r="V159" s="766" t="str">
        <f>IFERROR(VLOOKUP($I159,'WM-AR'!$I$7:$AS$3267,24,FALSE),"")</f>
        <v>THK&lt;50mm</v>
      </c>
      <c r="W159" s="766">
        <f>IFERROR(VLOOKUP($I159,'WM-AR'!$I$7:$AS$3267,25,FALSE),"")</f>
        <v>0</v>
      </c>
      <c r="X159" s="766" t="str">
        <f>IFERROR(VLOOKUP($I159,'WM-AR'!$I$7:$AS$3267,26,FALSE),"")</f>
        <v>THK=(  )mm</v>
      </c>
      <c r="Y159" s="766">
        <f>IFERROR(VLOOKUP($I159,'WM-AR'!$I$7:$AS$3267,27,FALSE),"")</f>
        <v>0</v>
      </c>
      <c r="Z159" s="766">
        <f>IFERROR(VLOOKUP($I159,'WM-AR'!$I$7:$AS$3267,28,FALSE),"")</f>
        <v>0</v>
      </c>
      <c r="AA159" s="766">
        <f>IFERROR(VLOOKUP($I159,'WM-AR'!$I$7:$AS$3267,29,FALSE),"")</f>
        <v>0</v>
      </c>
      <c r="AB159" s="766">
        <f>IFERROR(VLOOKUP($I159,'WM-AR'!$I$7:$AS$3267,30,FALSE),"")</f>
        <v>0</v>
      </c>
      <c r="AC159" s="766">
        <f>IFERROR(VLOOKUP($I159,'WM-AR'!$I$7:$AS$3267,31,FALSE),"")</f>
        <v>0</v>
      </c>
      <c r="AD159" s="766">
        <f>IFERROR(VLOOKUP($I159,'WM-AR'!$I$7:$AS$3267,32,FALSE),"")</f>
        <v>0</v>
      </c>
      <c r="AE159" s="766" t="str">
        <f>IFERROR(VLOOKUP($I159,'WM-AR'!$I$7:$AS$3267,33,FALSE),"")</f>
        <v/>
      </c>
      <c r="AF159" s="817" t="s">
        <v>2746</v>
      </c>
      <c r="AG159" s="785" t="s">
        <v>2742</v>
      </c>
      <c r="AH159" s="768" t="s">
        <v>1815</v>
      </c>
      <c r="AI159" s="769"/>
      <c r="AJ159" s="769" t="str">
        <f t="shared" ref="AJ159:AJ163" si="53">K159</f>
        <v>M2</v>
      </c>
      <c r="AK159" s="918"/>
      <c r="AL159" s="919"/>
    </row>
    <row r="160" spans="1:38" ht="49.9" customHeight="1" outlineLevel="1">
      <c r="B160" s="772"/>
      <c r="C160" s="773"/>
      <c r="D160" s="773"/>
      <c r="E160" s="773" t="s">
        <v>2755</v>
      </c>
      <c r="F160" s="818" t="s">
        <v>2749</v>
      </c>
      <c r="G160" s="759" t="str">
        <f t="shared" si="51"/>
        <v xml:space="preserve">Floor Tile | Vinyl Tile |  | </v>
      </c>
      <c r="H160" s="816" t="s">
        <v>2767</v>
      </c>
      <c r="I160" s="765" t="str">
        <f t="shared" si="52"/>
        <v>A04AN083-00004</v>
      </c>
      <c r="J160" s="766"/>
      <c r="K160" s="766" t="str">
        <f>IFERROR(VLOOKUP($I160,'WM-AR'!$I$7:$AS$3267,34,FALSE),"")</f>
        <v>M2</v>
      </c>
      <c r="L160" s="766" t="str">
        <f>IFERROR(VLOOKUP($I160,'WM-AR'!$I$7:$AS$3267,4,FALSE),"")</f>
        <v>Finishing Work</v>
      </c>
      <c r="M160" s="766" t="str">
        <f>IFERROR(VLOOKUP($I160,'WM-AR'!$I$7:$AS$3267,6,FALSE),"")</f>
        <v>Tile Work</v>
      </c>
      <c r="N160" s="766" t="str">
        <f>IFERROR(VLOOKUP($I160,'WM-AR'!$I$7:$AS$3267,8,FALSE),"")</f>
        <v>Floor Tile</v>
      </c>
      <c r="O160" s="766" t="str">
        <f>IFERROR(VLOOKUP($I160,'WM-AR'!$I$7:$AS$3267,10,FALSE),"")</f>
        <v>Vinyl Tile</v>
      </c>
      <c r="P160" s="766">
        <f>IFERROR(VLOOKUP($I160,'WM-AR'!$I$7:$AS$3267,12,FALSE),"")</f>
        <v>0</v>
      </c>
      <c r="Q160" s="766">
        <f>IFERROR(VLOOKUP($I160,'WM-AR'!$I$7:$AS$3267,14,FALSE),"")</f>
        <v>0</v>
      </c>
      <c r="R160" s="766">
        <f>IFERROR(VLOOKUP($I160,'WM-AR'!$I$7:$AS$3267,16,FALSE),"")</f>
        <v>0</v>
      </c>
      <c r="S160" s="766">
        <f>IFERROR(VLOOKUP($I160,'WM-AR'!$I$7:$AS$3267,18,FALSE),"")</f>
        <v>0</v>
      </c>
      <c r="T160" s="766" t="str">
        <f>IFERROR(VLOOKUP($I160,'WM-AR'!$I$7:$AS$3267,20,FALSE),"")</f>
        <v>w/ Mortar Bond Coat or Adhesive</v>
      </c>
      <c r="U160" s="766">
        <f>IFERROR(VLOOKUP($I160,'WM-AR'!$I$7:$AS$3267,22,FALSE),"")</f>
        <v>0</v>
      </c>
      <c r="V160" s="766">
        <f>IFERROR(VLOOKUP($I160,'WM-AR'!$I$7:$AS$3267,24,FALSE),"")</f>
        <v>0</v>
      </c>
      <c r="W160" s="766">
        <f>IFERROR(VLOOKUP($I160,'WM-AR'!$I$7:$AS$3267,25,FALSE),"")</f>
        <v>0</v>
      </c>
      <c r="X160" s="766" t="str">
        <f>IFERROR(VLOOKUP($I160,'WM-AR'!$I$7:$AS$3267,26,FALSE),"")</f>
        <v>Tile Size=W(  )mm x L(  )mm x THK(  )mm</v>
      </c>
      <c r="Y160" s="766">
        <f>IFERROR(VLOOKUP($I160,'WM-AR'!$I$7:$AS$3267,27,FALSE),"")</f>
        <v>0</v>
      </c>
      <c r="Z160" s="766">
        <f>IFERROR(VLOOKUP($I160,'WM-AR'!$I$7:$AS$3267,28,FALSE),"")</f>
        <v>0</v>
      </c>
      <c r="AA160" s="766">
        <f>IFERROR(VLOOKUP($I160,'WM-AR'!$I$7:$AS$3267,29,FALSE),"")</f>
        <v>0</v>
      </c>
      <c r="AB160" s="766">
        <f>IFERROR(VLOOKUP($I160,'WM-AR'!$I$7:$AS$3267,30,FALSE),"")</f>
        <v>0</v>
      </c>
      <c r="AC160" s="766">
        <f>IFERROR(VLOOKUP($I160,'WM-AR'!$I$7:$AS$3267,31,FALSE),"")</f>
        <v>0</v>
      </c>
      <c r="AD160" s="766">
        <f>IFERROR(VLOOKUP($I160,'WM-AR'!$I$7:$AS$3267,32,FALSE),"")</f>
        <v>0</v>
      </c>
      <c r="AE160" s="766" t="str">
        <f>IFERROR(VLOOKUP($I160,'WM-AR'!$I$7:$AS$3267,33,FALSE),"")</f>
        <v/>
      </c>
      <c r="AF160" s="817" t="s">
        <v>2756</v>
      </c>
      <c r="AG160" s="785" t="s">
        <v>2742</v>
      </c>
      <c r="AH160" s="785" t="s">
        <v>2743</v>
      </c>
      <c r="AI160" s="769"/>
      <c r="AJ160" s="769" t="str">
        <f t="shared" si="53"/>
        <v>M2</v>
      </c>
      <c r="AK160" s="918"/>
      <c r="AL160" s="919"/>
    </row>
    <row r="161" spans="1:38" s="600" customFormat="1">
      <c r="A161" s="873"/>
      <c r="B161" s="819"/>
      <c r="C161" s="820"/>
      <c r="D161" s="786"/>
      <c r="E161" s="821"/>
      <c r="F161" s="874"/>
      <c r="G161" s="907" t="s">
        <v>2130</v>
      </c>
      <c r="H161" s="824"/>
      <c r="I161" s="825" t="str">
        <f>LEFT(H161,14)</f>
        <v/>
      </c>
      <c r="J161" s="876"/>
      <c r="K161" s="877" t="str">
        <f>IFERROR(VLOOKUP($I161,'WM-AR'!$I$7:$AS$3267,34,FALSE),"")</f>
        <v/>
      </c>
      <c r="L161" s="878" t="str">
        <f>IFERROR(VLOOKUP($I161,'WM-AR'!$I$7:$AS$3267,4,FALSE),"")</f>
        <v/>
      </c>
      <c r="M161" s="878" t="str">
        <f>IFERROR(VLOOKUP($I161,'WM-AR'!$I$7:$AS$3267,6,FALSE),"")</f>
        <v/>
      </c>
      <c r="N161" s="878" t="str">
        <f>IFERROR(VLOOKUP($I161,'WM-AR'!$I$7:$AS$3267,8,FALSE),"")</f>
        <v/>
      </c>
      <c r="O161" s="686" t="str">
        <f>IFERROR(VLOOKUP($I161,'WM-AR'!$I$7:$AS$3267,10,FALSE),"")</f>
        <v/>
      </c>
      <c r="P161" s="879" t="str">
        <f>IFERROR(VLOOKUP($I161,'WM-AR'!$I$7:$AS$3267,12,FALSE),"")</f>
        <v/>
      </c>
      <c r="Q161" s="879" t="str">
        <f>IFERROR(VLOOKUP($I161,'WM-AR'!$I$7:$AS$3267,14,FALSE),"")</f>
        <v/>
      </c>
      <c r="R161" s="879" t="str">
        <f>IFERROR(VLOOKUP($I161,'WM-AR'!$I$7:$AS$3267,16,FALSE),"")</f>
        <v/>
      </c>
      <c r="S161" s="879" t="str">
        <f>IFERROR(VLOOKUP($I161,'WM-AR'!$I$7:$AS$3267,18,FALSE),"")</f>
        <v/>
      </c>
      <c r="T161" s="879" t="str">
        <f>IFERROR(VLOOKUP($I161,'WM-AR'!$I$7:$AS$3267,20,FALSE),"")</f>
        <v/>
      </c>
      <c r="U161" s="879" t="str">
        <f>IFERROR(VLOOKUP($I161,'WM-AR'!$I$7:$AS$3267,22,FALSE),"")</f>
        <v/>
      </c>
      <c r="V161" s="879" t="str">
        <f>IFERROR(VLOOKUP($I161,'WM-AR'!$I$7:$AS$3267,24,FALSE),"")</f>
        <v/>
      </c>
      <c r="W161" s="879" t="str">
        <f>IFERROR(VLOOKUP($I161,'WM-AR'!$I$7:$AS$3267,25,FALSE),"")</f>
        <v/>
      </c>
      <c r="X161" s="879" t="str">
        <f>IFERROR(VLOOKUP($I161,'WM-AR'!$I$7:$AS$3267,26,FALSE),"")</f>
        <v/>
      </c>
      <c r="Y161" s="879" t="str">
        <f>IFERROR(VLOOKUP($I161,'WM-AR'!$I$7:$AS$3267,27,FALSE),"")</f>
        <v/>
      </c>
      <c r="Z161" s="879" t="str">
        <f>IFERROR(VLOOKUP($I161,'WM-AR'!$I$7:$AS$3267,28,FALSE),"")</f>
        <v/>
      </c>
      <c r="AA161" s="879" t="str">
        <f>IFERROR(VLOOKUP($I161,'WM-AR'!$I$7:$AS$3267,29,FALSE),"")</f>
        <v/>
      </c>
      <c r="AB161" s="879" t="str">
        <f>IFERROR(VLOOKUP($I161,'WM-AR'!$I$7:$AS$3267,30,FALSE),"")</f>
        <v/>
      </c>
      <c r="AC161" s="879" t="str">
        <f>IFERROR(VLOOKUP($I161,'WM-AR'!$I$7:$AS$3267,31,FALSE),"")</f>
        <v/>
      </c>
      <c r="AD161" s="879" t="str">
        <f>IFERROR(VLOOKUP($I161,'WM-AR'!$I$7:$AS$3267,32,FALSE),"")</f>
        <v/>
      </c>
      <c r="AE161" s="879" t="str">
        <f>IFERROR(VLOOKUP($I161,'WM-AR'!$I$7:$AS$3267,33,FALSE),"")</f>
        <v/>
      </c>
      <c r="AF161" s="701"/>
      <c r="AG161" s="834"/>
      <c r="AH161" s="834"/>
      <c r="AI161" s="836"/>
      <c r="AJ161" s="836" t="str">
        <f t="shared" si="53"/>
        <v/>
      </c>
      <c r="AK161" s="837"/>
      <c r="AL161" s="880" t="str">
        <f>IF(AND(ISTEXT($E161),ISTEXT($B161)),"산출기준 &gt;&gt;  "&amp;_xlfn.XLOOKUP($E161,산출기준!$D:$D,산출기준!$E:$E,"매칭실패"),"")</f>
        <v/>
      </c>
    </row>
    <row r="162" spans="1:38" s="600" customFormat="1">
      <c r="A162" s="873"/>
      <c r="B162" s="838"/>
      <c r="C162" s="839"/>
      <c r="D162" s="787"/>
      <c r="E162" s="840"/>
      <c r="F162" s="881"/>
      <c r="G162" s="882"/>
      <c r="H162" s="843"/>
      <c r="I162" s="844" t="str">
        <f>LEFT(H162,14)</f>
        <v/>
      </c>
      <c r="J162" s="883"/>
      <c r="K162" s="884" t="str">
        <f>IFERROR(VLOOKUP($I162,'WM-AR'!$I$7:$AS$3267,34,FALSE),"")</f>
        <v/>
      </c>
      <c r="L162" s="883" t="str">
        <f>IFERROR(VLOOKUP($I162,'WM-AR'!$I$7:$AS$3267,4,FALSE),"")</f>
        <v/>
      </c>
      <c r="M162" s="883" t="str">
        <f>IFERROR(VLOOKUP($I162,'WM-AR'!$I$7:$AS$3267,6,FALSE),"")</f>
        <v/>
      </c>
      <c r="N162" s="883" t="str">
        <f>IFERROR(VLOOKUP($I162,'WM-AR'!$I$7:$AS$3267,8,FALSE),"")</f>
        <v/>
      </c>
      <c r="O162" s="707" t="str">
        <f>IFERROR(VLOOKUP($I162,'WM-AR'!$I$7:$AS$3267,10,FALSE),"")</f>
        <v/>
      </c>
      <c r="P162" s="844" t="str">
        <f>IFERROR(VLOOKUP($I162,'WM-AR'!$I$7:$AS$3267,12,FALSE),"")</f>
        <v/>
      </c>
      <c r="Q162" s="844" t="str">
        <f>IFERROR(VLOOKUP($I162,'WM-AR'!$I$7:$AS$3267,14,FALSE),"")</f>
        <v/>
      </c>
      <c r="R162" s="844" t="str">
        <f>IFERROR(VLOOKUP($I162,'WM-AR'!$I$7:$AS$3267,16,FALSE),"")</f>
        <v/>
      </c>
      <c r="S162" s="844" t="str">
        <f>IFERROR(VLOOKUP($I162,'WM-AR'!$I$7:$AS$3267,18,FALSE),"")</f>
        <v/>
      </c>
      <c r="T162" s="844" t="str">
        <f>IFERROR(VLOOKUP($I162,'WM-AR'!$I$7:$AS$3267,20,FALSE),"")</f>
        <v/>
      </c>
      <c r="U162" s="844" t="str">
        <f>IFERROR(VLOOKUP($I162,'WM-AR'!$I$7:$AS$3267,22,FALSE),"")</f>
        <v/>
      </c>
      <c r="V162" s="844" t="str">
        <f>IFERROR(VLOOKUP($I162,'WM-AR'!$I$7:$AS$3267,24,FALSE),"")</f>
        <v/>
      </c>
      <c r="W162" s="844" t="str">
        <f>IFERROR(VLOOKUP($I162,'WM-AR'!$I$7:$AS$3267,25,FALSE),"")</f>
        <v/>
      </c>
      <c r="X162" s="844" t="str">
        <f>IFERROR(VLOOKUP($I162,'WM-AR'!$I$7:$AS$3267,26,FALSE),"")</f>
        <v/>
      </c>
      <c r="Y162" s="844" t="str">
        <f>IFERROR(VLOOKUP($I162,'WM-AR'!$I$7:$AS$3267,27,FALSE),"")</f>
        <v/>
      </c>
      <c r="Z162" s="844" t="str">
        <f>IFERROR(VLOOKUP($I162,'WM-AR'!$I$7:$AS$3267,28,FALSE),"")</f>
        <v/>
      </c>
      <c r="AA162" s="844" t="str">
        <f>IFERROR(VLOOKUP($I162,'WM-AR'!$I$7:$AS$3267,29,FALSE),"")</f>
        <v/>
      </c>
      <c r="AB162" s="844" t="str">
        <f>IFERROR(VLOOKUP($I162,'WM-AR'!$I$7:$AS$3267,30,FALSE),"")</f>
        <v/>
      </c>
      <c r="AC162" s="844" t="str">
        <f>IFERROR(VLOOKUP($I162,'WM-AR'!$I$7:$AS$3267,31,FALSE),"")</f>
        <v/>
      </c>
      <c r="AD162" s="844" t="str">
        <f>IFERROR(VLOOKUP($I162,'WM-AR'!$I$7:$AS$3267,32,FALSE),"")</f>
        <v/>
      </c>
      <c r="AE162" s="844" t="str">
        <f>IFERROR(VLOOKUP($I162,'WM-AR'!$I$7:$AS$3267,33,FALSE),"")</f>
        <v/>
      </c>
      <c r="AF162" s="720"/>
      <c r="AG162" s="852"/>
      <c r="AH162" s="852"/>
      <c r="AI162" s="854"/>
      <c r="AJ162" s="854" t="str">
        <f t="shared" si="53"/>
        <v/>
      </c>
      <c r="AK162" s="855"/>
      <c r="AL162" s="880" t="str">
        <f>IF(AND(ISTEXT($E162),ISTEXT($B162)),"산출기준 &gt;&gt;  "&amp;_xlfn.XLOOKUP($E162,산출기준!$D:$D,산출기준!$E:$E,"매칭실패"),"")</f>
        <v/>
      </c>
    </row>
    <row r="163" spans="1:38" s="600" customFormat="1">
      <c r="A163" s="873"/>
      <c r="B163" s="856"/>
      <c r="C163" s="857"/>
      <c r="D163" s="726"/>
      <c r="E163" s="858"/>
      <c r="F163" s="885"/>
      <c r="G163" s="886"/>
      <c r="H163" s="861"/>
      <c r="I163" s="862" t="str">
        <f>LEFT(H163,14)</f>
        <v/>
      </c>
      <c r="J163" s="887"/>
      <c r="K163" s="888" t="str">
        <f>IFERROR(VLOOKUP($I163,'WM-AR'!$I$7:$AS$3267,34,FALSE),"")</f>
        <v/>
      </c>
      <c r="L163" s="887" t="str">
        <f>IFERROR(VLOOKUP($I163,'WM-AR'!$I$7:$AS$3267,4,FALSE),"")</f>
        <v/>
      </c>
      <c r="M163" s="887" t="str">
        <f>IFERROR(VLOOKUP($I163,'WM-AR'!$I$7:$AS$3267,6,FALSE),"")</f>
        <v/>
      </c>
      <c r="N163" s="887" t="str">
        <f>IFERROR(VLOOKUP($I163,'WM-AR'!$I$7:$AS$3267,8,FALSE),"")</f>
        <v/>
      </c>
      <c r="O163" s="889" t="str">
        <f>IFERROR(VLOOKUP($I163,'WM-AR'!$I$7:$AS$3267,10,FALSE),"")</f>
        <v/>
      </c>
      <c r="P163" s="862" t="str">
        <f>IFERROR(VLOOKUP($I163,'WM-AR'!$I$7:$AS$3267,12,FALSE),"")</f>
        <v/>
      </c>
      <c r="Q163" s="862" t="str">
        <f>IFERROR(VLOOKUP($I163,'WM-AR'!$I$7:$AS$3267,14,FALSE),"")</f>
        <v/>
      </c>
      <c r="R163" s="862" t="str">
        <f>IFERROR(VLOOKUP($I163,'WM-AR'!$I$7:$AS$3267,16,FALSE),"")</f>
        <v/>
      </c>
      <c r="S163" s="862" t="str">
        <f>IFERROR(VLOOKUP($I163,'WM-AR'!$I$7:$AS$3267,18,FALSE),"")</f>
        <v/>
      </c>
      <c r="T163" s="862" t="str">
        <f>IFERROR(VLOOKUP($I163,'WM-AR'!$I$7:$AS$3267,20,FALSE),"")</f>
        <v/>
      </c>
      <c r="U163" s="862" t="str">
        <f>IFERROR(VLOOKUP($I163,'WM-AR'!$I$7:$AS$3267,22,FALSE),"")</f>
        <v/>
      </c>
      <c r="V163" s="862" t="str">
        <f>IFERROR(VLOOKUP($I163,'WM-AR'!$I$7:$AS$3267,24,FALSE),"")</f>
        <v/>
      </c>
      <c r="W163" s="862" t="str">
        <f>IFERROR(VLOOKUP($I163,'WM-AR'!$I$7:$AS$3267,25,FALSE),"")</f>
        <v/>
      </c>
      <c r="X163" s="862" t="str">
        <f>IFERROR(VLOOKUP($I163,'WM-AR'!$I$7:$AS$3267,26,FALSE),"")</f>
        <v/>
      </c>
      <c r="Y163" s="862" t="str">
        <f>IFERROR(VLOOKUP($I163,'WM-AR'!$I$7:$AS$3267,27,FALSE),"")</f>
        <v/>
      </c>
      <c r="Z163" s="862" t="str">
        <f>IFERROR(VLOOKUP($I163,'WM-AR'!$I$7:$AS$3267,28,FALSE),"")</f>
        <v/>
      </c>
      <c r="AA163" s="862" t="str">
        <f>IFERROR(VLOOKUP($I163,'WM-AR'!$I$7:$AS$3267,29,FALSE),"")</f>
        <v/>
      </c>
      <c r="AB163" s="862" t="str">
        <f>IFERROR(VLOOKUP($I163,'WM-AR'!$I$7:$AS$3267,30,FALSE),"")</f>
        <v/>
      </c>
      <c r="AC163" s="862" t="str">
        <f>IFERROR(VLOOKUP($I163,'WM-AR'!$I$7:$AS$3267,31,FALSE),"")</f>
        <v/>
      </c>
      <c r="AD163" s="862" t="str">
        <f>IFERROR(VLOOKUP($I163,'WM-AR'!$I$7:$AS$3267,32,FALSE),"")</f>
        <v/>
      </c>
      <c r="AE163" s="862" t="str">
        <f>IFERROR(VLOOKUP($I163,'WM-AR'!$I$7:$AS$3267,33,FALSE),"")</f>
        <v/>
      </c>
      <c r="AF163" s="740"/>
      <c r="AG163" s="870"/>
      <c r="AH163" s="870"/>
      <c r="AI163" s="871"/>
      <c r="AJ163" s="871" t="str">
        <f t="shared" si="53"/>
        <v/>
      </c>
      <c r="AK163" s="872"/>
      <c r="AL163" s="880" t="str">
        <f>IF(AND(ISTEXT($E163),ISTEXT($B163)),"산출기준 &gt;&gt;  "&amp;_xlfn.XLOOKUP($E163,산출기준!$D:$D,산출기준!$E:$E,"매칭실패"),"")</f>
        <v/>
      </c>
    </row>
    <row r="164" spans="1:38">
      <c r="B164" s="635"/>
      <c r="C164" s="636"/>
      <c r="D164" s="636"/>
      <c r="E164" s="636"/>
      <c r="F164" s="638"/>
      <c r="G164" s="639"/>
      <c r="H164" s="639"/>
      <c r="I164" s="641"/>
      <c r="J164" s="642"/>
      <c r="K164" s="642"/>
      <c r="L164" s="642"/>
      <c r="M164" s="642"/>
      <c r="N164" s="642"/>
      <c r="O164" s="642"/>
      <c r="P164" s="642"/>
      <c r="Q164" s="642"/>
      <c r="R164" s="642"/>
      <c r="S164" s="642"/>
      <c r="T164" s="642"/>
      <c r="U164" s="642"/>
      <c r="V164" s="642"/>
      <c r="W164" s="642"/>
      <c r="X164" s="642"/>
      <c r="Y164" s="642"/>
      <c r="Z164" s="642"/>
      <c r="AA164" s="642"/>
      <c r="AB164" s="642"/>
      <c r="AC164" s="642"/>
      <c r="AD164" s="642"/>
      <c r="AE164" s="642"/>
      <c r="AF164" s="636"/>
      <c r="AG164" s="643"/>
      <c r="AH164" s="643"/>
      <c r="AI164" s="644"/>
      <c r="AJ164" s="644"/>
      <c r="AK164" s="639"/>
      <c r="AL164" s="88" t="str">
        <f>IF(AND(ISTEXT($E164),ISTEXT($B164)),"산출기준 &gt;&gt;  "&amp;_xlfn.XLOOKUP($E164,산출기준!$D:$D,산출기준!$E:$E,"매칭실패"),"")</f>
        <v/>
      </c>
    </row>
    <row r="165" spans="1:38" ht="34.9" customHeight="1">
      <c r="B165" s="808" t="str" cm="1">
        <f t="array" aca="1" ref="B165" ca="1">_xlfn.IFNA(INDIRECT("Family_표준_구성도!B"&amp;MATCH(F165,INDIRECT("Family_표준_구성도!"&amp;"C:C"),0)),"")</f>
        <v>1.1.3.1.8</v>
      </c>
      <c r="C165" s="668" t="s">
        <v>2016</v>
      </c>
      <c r="D165" s="809"/>
      <c r="E165" s="668" t="s">
        <v>1697</v>
      </c>
      <c r="F165" s="906" t="s">
        <v>2771</v>
      </c>
      <c r="G165" s="811"/>
      <c r="H165" s="917" t="s">
        <v>2772</v>
      </c>
      <c r="I165" s="674"/>
      <c r="J165" s="674"/>
      <c r="K165" s="674"/>
      <c r="L165" s="674"/>
      <c r="M165" s="674"/>
      <c r="N165" s="675"/>
      <c r="O165" s="920" t="s">
        <v>2773</v>
      </c>
      <c r="P165" s="677"/>
      <c r="Q165" s="677"/>
      <c r="R165" s="677"/>
      <c r="S165" s="677"/>
      <c r="T165" s="677"/>
      <c r="U165" s="677"/>
      <c r="V165" s="678"/>
      <c r="W165" s="679"/>
      <c r="X165" s="679"/>
      <c r="Y165" s="679"/>
      <c r="Z165" s="679"/>
      <c r="AA165" s="679"/>
      <c r="AB165" s="679"/>
      <c r="AC165" s="679"/>
      <c r="AD165" s="679"/>
      <c r="AE165" s="679"/>
      <c r="AF165" s="902"/>
      <c r="AG165" s="682"/>
      <c r="AH165" s="682"/>
      <c r="AI165" s="682"/>
      <c r="AJ165" s="682"/>
      <c r="AK165" s="903"/>
      <c r="AL165" s="88" t="str">
        <f ca="1">IF(AND(ISTEXT($E165),ISTEXT($B165)),"산출기준 &gt;&gt;  "&amp;_xlfn.XLOOKUP($E165,산출기준!$D:$D,산출기준!$E:$E,"매칭실패"),"")</f>
        <v>산출기준 &gt;&gt;  [ 플로어 일반 산출 ]</v>
      </c>
    </row>
    <row r="166" spans="1:38" ht="49.9" customHeight="1" outlineLevel="1">
      <c r="B166" s="772"/>
      <c r="C166" s="773"/>
      <c r="D166" s="773"/>
      <c r="E166" s="773" t="s">
        <v>2755</v>
      </c>
      <c r="F166" s="818"/>
      <c r="G166" s="759" t="str">
        <f t="shared" ref="G166" si="54">IF(IF(N166=0,"",N166)&amp;" | "&amp;IF(O166=0,"",O166)&amp;" | "&amp;IF(Q166=0,"",Q166)&amp;" | "&amp;IF(R166=0,"",R166)=" |  |  | ","",IF(N166=0,"",N166)&amp;" | "&amp;IF(O166=0,"",O166)&amp;" | "&amp;IF(Q166=0,"",Q166)&amp;" | "&amp;IF(R166=0,"",R166))</f>
        <v xml:space="preserve">Floor Tile | Anti-Static Vinyl Tile |  | </v>
      </c>
      <c r="H166" s="816" t="s">
        <v>2774</v>
      </c>
      <c r="I166" s="765" t="str">
        <f t="shared" ref="I166" si="55">LEFT(H166,14)</f>
        <v>A04AN083-00005</v>
      </c>
      <c r="J166" s="766"/>
      <c r="K166" s="766" t="str">
        <f>IFERROR(VLOOKUP($I166,'WM-AR'!$I$7:$AS$3267,34,FALSE),"")</f>
        <v>M2</v>
      </c>
      <c r="L166" s="766" t="str">
        <f>IFERROR(VLOOKUP($I166,'WM-AR'!$I$7:$AS$3267,4,FALSE),"")</f>
        <v>Finishing Work</v>
      </c>
      <c r="M166" s="766" t="str">
        <f>IFERROR(VLOOKUP($I166,'WM-AR'!$I$7:$AS$3267,6,FALSE),"")</f>
        <v>Tile Work</v>
      </c>
      <c r="N166" s="766" t="str">
        <f>IFERROR(VLOOKUP($I166,'WM-AR'!$I$7:$AS$3267,8,FALSE),"")</f>
        <v>Floor Tile</v>
      </c>
      <c r="O166" s="766" t="str">
        <f>IFERROR(VLOOKUP($I166,'WM-AR'!$I$7:$AS$3267,10,FALSE),"")</f>
        <v>Anti-Static Vinyl Tile</v>
      </c>
      <c r="P166" s="766">
        <f>IFERROR(VLOOKUP($I166,'WM-AR'!$I$7:$AS$3267,12,FALSE),"")</f>
        <v>0</v>
      </c>
      <c r="Q166" s="766">
        <f>IFERROR(VLOOKUP($I166,'WM-AR'!$I$7:$AS$3267,14,FALSE),"")</f>
        <v>0</v>
      </c>
      <c r="R166" s="766">
        <f>IFERROR(VLOOKUP($I166,'WM-AR'!$I$7:$AS$3267,16,FALSE),"")</f>
        <v>0</v>
      </c>
      <c r="S166" s="766">
        <f>IFERROR(VLOOKUP($I166,'WM-AR'!$I$7:$AS$3267,18,FALSE),"")</f>
        <v>0</v>
      </c>
      <c r="T166" s="766" t="str">
        <f>IFERROR(VLOOKUP($I166,'WM-AR'!$I$7:$AS$3267,20,FALSE),"")</f>
        <v>w/ Mortar Bond Coat or Adhesive</v>
      </c>
      <c r="U166" s="766">
        <f>IFERROR(VLOOKUP($I166,'WM-AR'!$I$7:$AS$3267,22,FALSE),"")</f>
        <v>0</v>
      </c>
      <c r="V166" s="766">
        <f>IFERROR(VLOOKUP($I166,'WM-AR'!$I$7:$AS$3267,24,FALSE),"")</f>
        <v>0</v>
      </c>
      <c r="W166" s="766">
        <f>IFERROR(VLOOKUP($I166,'WM-AR'!$I$7:$AS$3267,25,FALSE),"")</f>
        <v>0</v>
      </c>
      <c r="X166" s="766" t="str">
        <f>IFERROR(VLOOKUP($I166,'WM-AR'!$I$7:$AS$3267,26,FALSE),"")</f>
        <v>Tile Size=W(  )mm x L(  )mm x THK(  )mm</v>
      </c>
      <c r="Y166" s="766">
        <f>IFERROR(VLOOKUP($I166,'WM-AR'!$I$7:$AS$3267,27,FALSE),"")</f>
        <v>0</v>
      </c>
      <c r="Z166" s="766">
        <f>IFERROR(VLOOKUP($I166,'WM-AR'!$I$7:$AS$3267,28,FALSE),"")</f>
        <v>0</v>
      </c>
      <c r="AA166" s="766">
        <f>IFERROR(VLOOKUP($I166,'WM-AR'!$I$7:$AS$3267,29,FALSE),"")</f>
        <v>0</v>
      </c>
      <c r="AB166" s="766">
        <f>IFERROR(VLOOKUP($I166,'WM-AR'!$I$7:$AS$3267,30,FALSE),"")</f>
        <v>0</v>
      </c>
      <c r="AC166" s="766">
        <f>IFERROR(VLOOKUP($I166,'WM-AR'!$I$7:$AS$3267,31,FALSE),"")</f>
        <v>0</v>
      </c>
      <c r="AD166" s="766">
        <f>IFERROR(VLOOKUP($I166,'WM-AR'!$I$7:$AS$3267,32,FALSE),"")</f>
        <v>0</v>
      </c>
      <c r="AE166" s="766" t="str">
        <f>IFERROR(VLOOKUP($I166,'WM-AR'!$I$7:$AS$3267,33,FALSE),"")</f>
        <v/>
      </c>
      <c r="AF166" s="817" t="s">
        <v>2761</v>
      </c>
      <c r="AG166" s="785" t="s">
        <v>2742</v>
      </c>
      <c r="AH166" s="785" t="s">
        <v>2743</v>
      </c>
      <c r="AI166" s="769"/>
      <c r="AJ166" s="769" t="str">
        <f t="shared" ref="AJ166:AJ169" si="56">K166</f>
        <v>M2</v>
      </c>
      <c r="AK166" s="918"/>
      <c r="AL166" s="919"/>
    </row>
    <row r="167" spans="1:38" s="600" customFormat="1">
      <c r="A167" s="873"/>
      <c r="B167" s="819"/>
      <c r="C167" s="820"/>
      <c r="D167" s="786"/>
      <c r="E167" s="821"/>
      <c r="F167" s="874"/>
      <c r="G167" s="907" t="s">
        <v>2131</v>
      </c>
      <c r="H167" s="824"/>
      <c r="I167" s="825" t="str">
        <f>LEFT(H167,14)</f>
        <v/>
      </c>
      <c r="J167" s="876"/>
      <c r="K167" s="877" t="str">
        <f>IFERROR(VLOOKUP($I167,'WM-AR'!$I$7:$AS$3267,34,FALSE),"")</f>
        <v/>
      </c>
      <c r="L167" s="878" t="str">
        <f>IFERROR(VLOOKUP($I167,'WM-AR'!$I$7:$AS$3267,4,FALSE),"")</f>
        <v/>
      </c>
      <c r="M167" s="878" t="str">
        <f>IFERROR(VLOOKUP($I167,'WM-AR'!$I$7:$AS$3267,6,FALSE),"")</f>
        <v/>
      </c>
      <c r="N167" s="878" t="str">
        <f>IFERROR(VLOOKUP($I167,'WM-AR'!$I$7:$AS$3267,8,FALSE),"")</f>
        <v/>
      </c>
      <c r="O167" s="686" t="str">
        <f>IFERROR(VLOOKUP($I167,'WM-AR'!$I$7:$AS$3267,10,FALSE),"")</f>
        <v/>
      </c>
      <c r="P167" s="879" t="str">
        <f>IFERROR(VLOOKUP($I167,'WM-AR'!$I$7:$AS$3267,12,FALSE),"")</f>
        <v/>
      </c>
      <c r="Q167" s="879" t="str">
        <f>IFERROR(VLOOKUP($I167,'WM-AR'!$I$7:$AS$3267,14,FALSE),"")</f>
        <v/>
      </c>
      <c r="R167" s="879" t="str">
        <f>IFERROR(VLOOKUP($I167,'WM-AR'!$I$7:$AS$3267,16,FALSE),"")</f>
        <v/>
      </c>
      <c r="S167" s="879" t="str">
        <f>IFERROR(VLOOKUP($I167,'WM-AR'!$I$7:$AS$3267,18,FALSE),"")</f>
        <v/>
      </c>
      <c r="T167" s="879" t="str">
        <f>IFERROR(VLOOKUP($I167,'WM-AR'!$I$7:$AS$3267,20,FALSE),"")</f>
        <v/>
      </c>
      <c r="U167" s="879" t="str">
        <f>IFERROR(VLOOKUP($I167,'WM-AR'!$I$7:$AS$3267,22,FALSE),"")</f>
        <v/>
      </c>
      <c r="V167" s="879" t="str">
        <f>IFERROR(VLOOKUP($I167,'WM-AR'!$I$7:$AS$3267,24,FALSE),"")</f>
        <v/>
      </c>
      <c r="W167" s="879" t="str">
        <f>IFERROR(VLOOKUP($I167,'WM-AR'!$I$7:$AS$3267,25,FALSE),"")</f>
        <v/>
      </c>
      <c r="X167" s="879" t="str">
        <f>IFERROR(VLOOKUP($I167,'WM-AR'!$I$7:$AS$3267,26,FALSE),"")</f>
        <v/>
      </c>
      <c r="Y167" s="879" t="str">
        <f>IFERROR(VLOOKUP($I167,'WM-AR'!$I$7:$AS$3267,27,FALSE),"")</f>
        <v/>
      </c>
      <c r="Z167" s="879" t="str">
        <f>IFERROR(VLOOKUP($I167,'WM-AR'!$I$7:$AS$3267,28,FALSE),"")</f>
        <v/>
      </c>
      <c r="AA167" s="879" t="str">
        <f>IFERROR(VLOOKUP($I167,'WM-AR'!$I$7:$AS$3267,29,FALSE),"")</f>
        <v/>
      </c>
      <c r="AB167" s="879" t="str">
        <f>IFERROR(VLOOKUP($I167,'WM-AR'!$I$7:$AS$3267,30,FALSE),"")</f>
        <v/>
      </c>
      <c r="AC167" s="879" t="str">
        <f>IFERROR(VLOOKUP($I167,'WM-AR'!$I$7:$AS$3267,31,FALSE),"")</f>
        <v/>
      </c>
      <c r="AD167" s="879" t="str">
        <f>IFERROR(VLOOKUP($I167,'WM-AR'!$I$7:$AS$3267,32,FALSE),"")</f>
        <v/>
      </c>
      <c r="AE167" s="879" t="str">
        <f>IFERROR(VLOOKUP($I167,'WM-AR'!$I$7:$AS$3267,33,FALSE),"")</f>
        <v/>
      </c>
      <c r="AF167" s="701"/>
      <c r="AG167" s="834"/>
      <c r="AH167" s="834"/>
      <c r="AI167" s="836"/>
      <c r="AJ167" s="836" t="str">
        <f t="shared" si="56"/>
        <v/>
      </c>
      <c r="AK167" s="837"/>
      <c r="AL167" s="880" t="str">
        <f>IF(AND(ISTEXT($E167),ISTEXT($B167)),"산출기준 &gt;&gt;  "&amp;_xlfn.XLOOKUP($E167,산출기준!$D:$D,산출기준!$E:$E,"매칭실패"),"")</f>
        <v/>
      </c>
    </row>
    <row r="168" spans="1:38" s="600" customFormat="1">
      <c r="A168" s="873"/>
      <c r="B168" s="838"/>
      <c r="C168" s="839"/>
      <c r="D168" s="787"/>
      <c r="E168" s="840"/>
      <c r="F168" s="881"/>
      <c r="G168" s="882"/>
      <c r="H168" s="843"/>
      <c r="I168" s="844" t="str">
        <f>LEFT(H168,14)</f>
        <v/>
      </c>
      <c r="J168" s="883"/>
      <c r="K168" s="884" t="str">
        <f>IFERROR(VLOOKUP($I168,'WM-AR'!$I$7:$AS$3267,34,FALSE),"")</f>
        <v/>
      </c>
      <c r="L168" s="883" t="str">
        <f>IFERROR(VLOOKUP($I168,'WM-AR'!$I$7:$AS$3267,4,FALSE),"")</f>
        <v/>
      </c>
      <c r="M168" s="883" t="str">
        <f>IFERROR(VLOOKUP($I168,'WM-AR'!$I$7:$AS$3267,6,FALSE),"")</f>
        <v/>
      </c>
      <c r="N168" s="883" t="str">
        <f>IFERROR(VLOOKUP($I168,'WM-AR'!$I$7:$AS$3267,8,FALSE),"")</f>
        <v/>
      </c>
      <c r="O168" s="707" t="str">
        <f>IFERROR(VLOOKUP($I168,'WM-AR'!$I$7:$AS$3267,10,FALSE),"")</f>
        <v/>
      </c>
      <c r="P168" s="844" t="str">
        <f>IFERROR(VLOOKUP($I168,'WM-AR'!$I$7:$AS$3267,12,FALSE),"")</f>
        <v/>
      </c>
      <c r="Q168" s="844" t="str">
        <f>IFERROR(VLOOKUP($I168,'WM-AR'!$I$7:$AS$3267,14,FALSE),"")</f>
        <v/>
      </c>
      <c r="R168" s="844" t="str">
        <f>IFERROR(VLOOKUP($I168,'WM-AR'!$I$7:$AS$3267,16,FALSE),"")</f>
        <v/>
      </c>
      <c r="S168" s="844" t="str">
        <f>IFERROR(VLOOKUP($I168,'WM-AR'!$I$7:$AS$3267,18,FALSE),"")</f>
        <v/>
      </c>
      <c r="T168" s="844" t="str">
        <f>IFERROR(VLOOKUP($I168,'WM-AR'!$I$7:$AS$3267,20,FALSE),"")</f>
        <v/>
      </c>
      <c r="U168" s="844" t="str">
        <f>IFERROR(VLOOKUP($I168,'WM-AR'!$I$7:$AS$3267,22,FALSE),"")</f>
        <v/>
      </c>
      <c r="V168" s="844" t="str">
        <f>IFERROR(VLOOKUP($I168,'WM-AR'!$I$7:$AS$3267,24,FALSE),"")</f>
        <v/>
      </c>
      <c r="W168" s="844" t="str">
        <f>IFERROR(VLOOKUP($I168,'WM-AR'!$I$7:$AS$3267,25,FALSE),"")</f>
        <v/>
      </c>
      <c r="X168" s="844" t="str">
        <f>IFERROR(VLOOKUP($I168,'WM-AR'!$I$7:$AS$3267,26,FALSE),"")</f>
        <v/>
      </c>
      <c r="Y168" s="844" t="str">
        <f>IFERROR(VLOOKUP($I168,'WM-AR'!$I$7:$AS$3267,27,FALSE),"")</f>
        <v/>
      </c>
      <c r="Z168" s="844" t="str">
        <f>IFERROR(VLOOKUP($I168,'WM-AR'!$I$7:$AS$3267,28,FALSE),"")</f>
        <v/>
      </c>
      <c r="AA168" s="844" t="str">
        <f>IFERROR(VLOOKUP($I168,'WM-AR'!$I$7:$AS$3267,29,FALSE),"")</f>
        <v/>
      </c>
      <c r="AB168" s="844" t="str">
        <f>IFERROR(VLOOKUP($I168,'WM-AR'!$I$7:$AS$3267,30,FALSE),"")</f>
        <v/>
      </c>
      <c r="AC168" s="844" t="str">
        <f>IFERROR(VLOOKUP($I168,'WM-AR'!$I$7:$AS$3267,31,FALSE),"")</f>
        <v/>
      </c>
      <c r="AD168" s="844" t="str">
        <f>IFERROR(VLOOKUP($I168,'WM-AR'!$I$7:$AS$3267,32,FALSE),"")</f>
        <v/>
      </c>
      <c r="AE168" s="844" t="str">
        <f>IFERROR(VLOOKUP($I168,'WM-AR'!$I$7:$AS$3267,33,FALSE),"")</f>
        <v/>
      </c>
      <c r="AF168" s="720"/>
      <c r="AG168" s="852"/>
      <c r="AH168" s="852"/>
      <c r="AI168" s="854"/>
      <c r="AJ168" s="854" t="str">
        <f t="shared" si="56"/>
        <v/>
      </c>
      <c r="AK168" s="855"/>
      <c r="AL168" s="880" t="str">
        <f>IF(AND(ISTEXT($E168),ISTEXT($B168)),"산출기준 &gt;&gt;  "&amp;_xlfn.XLOOKUP($E168,산출기준!$D:$D,산출기준!$E:$E,"매칭실패"),"")</f>
        <v/>
      </c>
    </row>
    <row r="169" spans="1:38" s="600" customFormat="1">
      <c r="A169" s="873"/>
      <c r="B169" s="856"/>
      <c r="C169" s="857"/>
      <c r="D169" s="726"/>
      <c r="E169" s="858"/>
      <c r="F169" s="885"/>
      <c r="G169" s="886"/>
      <c r="H169" s="861"/>
      <c r="I169" s="862" t="str">
        <f>LEFT(H169,14)</f>
        <v/>
      </c>
      <c r="J169" s="887"/>
      <c r="K169" s="888" t="str">
        <f>IFERROR(VLOOKUP($I169,'WM-AR'!$I$7:$AS$3267,34,FALSE),"")</f>
        <v/>
      </c>
      <c r="L169" s="887" t="str">
        <f>IFERROR(VLOOKUP($I169,'WM-AR'!$I$7:$AS$3267,4,FALSE),"")</f>
        <v/>
      </c>
      <c r="M169" s="887" t="str">
        <f>IFERROR(VLOOKUP($I169,'WM-AR'!$I$7:$AS$3267,6,FALSE),"")</f>
        <v/>
      </c>
      <c r="N169" s="887" t="str">
        <f>IFERROR(VLOOKUP($I169,'WM-AR'!$I$7:$AS$3267,8,FALSE),"")</f>
        <v/>
      </c>
      <c r="O169" s="889" t="str">
        <f>IFERROR(VLOOKUP($I169,'WM-AR'!$I$7:$AS$3267,10,FALSE),"")</f>
        <v/>
      </c>
      <c r="P169" s="862" t="str">
        <f>IFERROR(VLOOKUP($I169,'WM-AR'!$I$7:$AS$3267,12,FALSE),"")</f>
        <v/>
      </c>
      <c r="Q169" s="862" t="str">
        <f>IFERROR(VLOOKUP($I169,'WM-AR'!$I$7:$AS$3267,14,FALSE),"")</f>
        <v/>
      </c>
      <c r="R169" s="862" t="str">
        <f>IFERROR(VLOOKUP($I169,'WM-AR'!$I$7:$AS$3267,16,FALSE),"")</f>
        <v/>
      </c>
      <c r="S169" s="862" t="str">
        <f>IFERROR(VLOOKUP($I169,'WM-AR'!$I$7:$AS$3267,18,FALSE),"")</f>
        <v/>
      </c>
      <c r="T169" s="862" t="str">
        <f>IFERROR(VLOOKUP($I169,'WM-AR'!$I$7:$AS$3267,20,FALSE),"")</f>
        <v/>
      </c>
      <c r="U169" s="862" t="str">
        <f>IFERROR(VLOOKUP($I169,'WM-AR'!$I$7:$AS$3267,22,FALSE),"")</f>
        <v/>
      </c>
      <c r="V169" s="862" t="str">
        <f>IFERROR(VLOOKUP($I169,'WM-AR'!$I$7:$AS$3267,24,FALSE),"")</f>
        <v/>
      </c>
      <c r="W169" s="862" t="str">
        <f>IFERROR(VLOOKUP($I169,'WM-AR'!$I$7:$AS$3267,25,FALSE),"")</f>
        <v/>
      </c>
      <c r="X169" s="862" t="str">
        <f>IFERROR(VLOOKUP($I169,'WM-AR'!$I$7:$AS$3267,26,FALSE),"")</f>
        <v/>
      </c>
      <c r="Y169" s="862" t="str">
        <f>IFERROR(VLOOKUP($I169,'WM-AR'!$I$7:$AS$3267,27,FALSE),"")</f>
        <v/>
      </c>
      <c r="Z169" s="862" t="str">
        <f>IFERROR(VLOOKUP($I169,'WM-AR'!$I$7:$AS$3267,28,FALSE),"")</f>
        <v/>
      </c>
      <c r="AA169" s="862" t="str">
        <f>IFERROR(VLOOKUP($I169,'WM-AR'!$I$7:$AS$3267,29,FALSE),"")</f>
        <v/>
      </c>
      <c r="AB169" s="862" t="str">
        <f>IFERROR(VLOOKUP($I169,'WM-AR'!$I$7:$AS$3267,30,FALSE),"")</f>
        <v/>
      </c>
      <c r="AC169" s="862" t="str">
        <f>IFERROR(VLOOKUP($I169,'WM-AR'!$I$7:$AS$3267,31,FALSE),"")</f>
        <v/>
      </c>
      <c r="AD169" s="862" t="str">
        <f>IFERROR(VLOOKUP($I169,'WM-AR'!$I$7:$AS$3267,32,FALSE),"")</f>
        <v/>
      </c>
      <c r="AE169" s="862" t="str">
        <f>IFERROR(VLOOKUP($I169,'WM-AR'!$I$7:$AS$3267,33,FALSE),"")</f>
        <v/>
      </c>
      <c r="AF169" s="740"/>
      <c r="AG169" s="870"/>
      <c r="AH169" s="870"/>
      <c r="AI169" s="871"/>
      <c r="AJ169" s="871" t="str">
        <f t="shared" si="56"/>
        <v/>
      </c>
      <c r="AK169" s="872"/>
      <c r="AL169" s="880" t="str">
        <f>IF(AND(ISTEXT($E169),ISTEXT($B169)),"산출기준 &gt;&gt;  "&amp;_xlfn.XLOOKUP($E169,산출기준!$D:$D,산출기준!$E:$E,"매칭실패"),"")</f>
        <v/>
      </c>
    </row>
    <row r="170" spans="1:38" ht="19.899999999999999" customHeight="1">
      <c r="B170" s="635"/>
      <c r="C170" s="636"/>
      <c r="D170" s="636"/>
      <c r="E170" s="636"/>
      <c r="F170" s="638"/>
      <c r="G170" s="639"/>
      <c r="H170" s="639"/>
      <c r="I170" s="641"/>
      <c r="J170" s="642"/>
      <c r="K170" s="642"/>
      <c r="L170" s="642"/>
      <c r="M170" s="642"/>
      <c r="N170" s="642"/>
      <c r="O170" s="642"/>
      <c r="P170" s="642"/>
      <c r="Q170" s="642"/>
      <c r="R170" s="642"/>
      <c r="S170" s="642"/>
      <c r="T170" s="642"/>
      <c r="U170" s="642"/>
      <c r="V170" s="642"/>
      <c r="W170" s="642"/>
      <c r="X170" s="642"/>
      <c r="Y170" s="642"/>
      <c r="Z170" s="642"/>
      <c r="AA170" s="642"/>
      <c r="AB170" s="642"/>
      <c r="AC170" s="642"/>
      <c r="AD170" s="642"/>
      <c r="AE170" s="642"/>
      <c r="AF170" s="636"/>
      <c r="AG170" s="643"/>
      <c r="AH170" s="643"/>
      <c r="AI170" s="644"/>
      <c r="AJ170" s="644"/>
      <c r="AK170" s="639"/>
      <c r="AL170" s="88" t="str">
        <f>IF(AND(ISTEXT($E170),ISTEXT($B170)),"산출기준 &gt;&gt;  "&amp;_xlfn.XLOOKUP($E170,산출기준!$D:$D,산출기준!$E:$E,"매칭실패"),"")</f>
        <v/>
      </c>
    </row>
    <row r="171" spans="1:38" ht="19.899999999999999" customHeight="1">
      <c r="B171" s="645"/>
      <c r="C171" s="916" t="s">
        <v>2735</v>
      </c>
      <c r="D171" s="648"/>
      <c r="E171" s="648"/>
      <c r="F171" s="807" t="s">
        <v>2736</v>
      </c>
      <c r="G171" s="645"/>
      <c r="H171" s="651"/>
      <c r="I171" s="652"/>
      <c r="J171" s="652"/>
      <c r="K171" s="653"/>
      <c r="L171" s="653"/>
      <c r="M171" s="653"/>
      <c r="N171" s="653"/>
      <c r="O171" s="653"/>
      <c r="P171" s="653"/>
      <c r="Q171" s="653"/>
      <c r="R171" s="653"/>
      <c r="S171" s="653"/>
      <c r="T171" s="653"/>
      <c r="U171" s="653"/>
      <c r="V171" s="653"/>
      <c r="W171" s="653"/>
      <c r="X171" s="653"/>
      <c r="Y171" s="653"/>
      <c r="Z171" s="653"/>
      <c r="AA171" s="653"/>
      <c r="AB171" s="653"/>
      <c r="AC171" s="653"/>
      <c r="AD171" s="653"/>
      <c r="AE171" s="653"/>
      <c r="AF171" s="656"/>
      <c r="AG171" s="656"/>
      <c r="AH171" s="656"/>
      <c r="AI171" s="656"/>
      <c r="AJ171" s="656"/>
      <c r="AK171" s="653"/>
      <c r="AL171" s="88" t="str">
        <f>IF(AND(ISTEXT($E171),ISTEXT($B171)),"산출기준 &gt;&gt;  "&amp;_xlfn.XLOOKUP($E171,산출기준!$D:$D,산출기준!$E:$E,"매칭실패"),"")</f>
        <v/>
      </c>
    </row>
    <row r="172" spans="1:38" ht="19.899999999999999" customHeight="1">
      <c r="B172" s="645"/>
      <c r="C172" s="916"/>
      <c r="D172" s="648"/>
      <c r="E172" s="648"/>
      <c r="F172" s="807" t="s">
        <v>2775</v>
      </c>
      <c r="G172" s="645"/>
      <c r="H172" s="651"/>
      <c r="I172" s="652"/>
      <c r="J172" s="652"/>
      <c r="K172" s="653"/>
      <c r="L172" s="653"/>
      <c r="M172" s="653"/>
      <c r="N172" s="653"/>
      <c r="O172" s="653"/>
      <c r="P172" s="653"/>
      <c r="Q172" s="653"/>
      <c r="R172" s="653"/>
      <c r="S172" s="653"/>
      <c r="T172" s="653"/>
      <c r="U172" s="653"/>
      <c r="V172" s="653"/>
      <c r="W172" s="653"/>
      <c r="X172" s="653"/>
      <c r="Y172" s="653"/>
      <c r="Z172" s="653"/>
      <c r="AA172" s="653"/>
      <c r="AB172" s="653"/>
      <c r="AC172" s="653"/>
      <c r="AD172" s="653"/>
      <c r="AE172" s="653"/>
      <c r="AF172" s="656"/>
      <c r="AG172" s="656"/>
      <c r="AH172" s="656"/>
      <c r="AI172" s="656"/>
      <c r="AJ172" s="656"/>
      <c r="AK172" s="653"/>
      <c r="AL172" s="88" t="str">
        <f>IF(AND(ISTEXT($E172),ISTEXT($B172)),"산출기준 &gt;&gt;  "&amp;_xlfn.XLOOKUP($E172,산출기준!$D:$D,산출기준!$E:$E,"매칭실패"),"")</f>
        <v/>
      </c>
    </row>
    <row r="173" spans="1:38" ht="19.899999999999999" customHeight="1">
      <c r="B173" s="658"/>
      <c r="C173" s="659"/>
      <c r="D173" s="659"/>
      <c r="E173" s="659"/>
      <c r="F173" s="661"/>
      <c r="G173" s="897"/>
      <c r="H173" s="897"/>
      <c r="I173" s="652"/>
      <c r="J173" s="664"/>
      <c r="K173" s="664"/>
      <c r="L173" s="664"/>
      <c r="M173" s="664"/>
      <c r="N173" s="664"/>
      <c r="O173" s="664"/>
      <c r="P173" s="664"/>
      <c r="Q173" s="664"/>
      <c r="R173" s="664"/>
      <c r="S173" s="664"/>
      <c r="T173" s="664"/>
      <c r="U173" s="664"/>
      <c r="V173" s="664"/>
      <c r="W173" s="664"/>
      <c r="X173" s="664"/>
      <c r="Y173" s="664"/>
      <c r="Z173" s="664"/>
      <c r="AA173" s="664"/>
      <c r="AB173" s="664"/>
      <c r="AC173" s="664"/>
      <c r="AD173" s="664"/>
      <c r="AE173" s="664"/>
      <c r="AF173" s="659"/>
      <c r="AG173" s="665"/>
      <c r="AH173" s="665"/>
      <c r="AI173" s="666"/>
      <c r="AJ173" s="666"/>
      <c r="AK173" s="662"/>
      <c r="AL173" s="88" t="str">
        <f>IF(AND(ISTEXT($E173),ISTEXT($B173)),"산출기준 &gt;&gt;  "&amp;_xlfn.XLOOKUP($E173,산출기준!$D:$D,산출기준!$E:$E,"매칭실패"),"")</f>
        <v/>
      </c>
    </row>
    <row r="174" spans="1:38" ht="34.9" customHeight="1">
      <c r="B174" s="808" t="str" cm="1">
        <f t="array" aca="1" ref="B174" ca="1">_xlfn.IFNA(INDIRECT("Family_표준_구성도!B"&amp;MATCH(F174,INDIRECT("Family_표준_구성도!"&amp;"C:C"),0)),"")</f>
        <v/>
      </c>
      <c r="C174" s="668" t="s">
        <v>2016</v>
      </c>
      <c r="D174" s="809"/>
      <c r="E174" s="668" t="s">
        <v>1697</v>
      </c>
      <c r="F174" s="906" t="s">
        <v>2776</v>
      </c>
      <c r="G174" s="811"/>
      <c r="H174" s="917" t="s">
        <v>2777</v>
      </c>
      <c r="I174" s="674"/>
      <c r="J174" s="674"/>
      <c r="K174" s="674"/>
      <c r="L174" s="674"/>
      <c r="M174" s="674"/>
      <c r="N174" s="675"/>
      <c r="O174" s="920" t="s">
        <v>2778</v>
      </c>
      <c r="P174" s="677"/>
      <c r="Q174" s="677"/>
      <c r="R174" s="677"/>
      <c r="S174" s="677"/>
      <c r="T174" s="677"/>
      <c r="U174" s="677"/>
      <c r="V174" s="678"/>
      <c r="W174" s="679"/>
      <c r="X174" s="679"/>
      <c r="Y174" s="679"/>
      <c r="Z174" s="679"/>
      <c r="AA174" s="679"/>
      <c r="AB174" s="679"/>
      <c r="AC174" s="679"/>
      <c r="AD174" s="679"/>
      <c r="AE174" s="679"/>
      <c r="AF174" s="902"/>
      <c r="AG174" s="682"/>
      <c r="AH174" s="682"/>
      <c r="AI174" s="682"/>
      <c r="AJ174" s="682"/>
      <c r="AK174" s="903"/>
      <c r="AL174" s="88" t="str">
        <f ca="1">IF(AND(ISTEXT($E174),ISTEXT($B174)),"산출기준 &gt;&gt;  "&amp;_xlfn.XLOOKUP($E174,산출기준!$D:$D,산출기준!$E:$E,"매칭실패"),"")</f>
        <v>산출기준 &gt;&gt;  [ 플로어 일반 산출 ]</v>
      </c>
    </row>
    <row r="175" spans="1:38" ht="49.9" customHeight="1" outlineLevel="1">
      <c r="B175" s="772"/>
      <c r="C175" s="773"/>
      <c r="D175" s="773"/>
      <c r="E175" s="773" t="s">
        <v>2755</v>
      </c>
      <c r="F175" s="818"/>
      <c r="G175" s="759" t="str">
        <f t="shared" ref="G175" si="57">IF(IF(N175=0,"",N175)&amp;" | "&amp;IF(O175=0,"",O175)&amp;" | "&amp;IF(Q175=0,"",Q175)&amp;" | "&amp;IF(R175=0,"",R175)=" |  |  | ","",IF(N175=0,"",N175)&amp;" | "&amp;IF(O175=0,"",O175)&amp;" | "&amp;IF(Q175=0,"",Q175)&amp;" | "&amp;IF(R175=0,"",R175))</f>
        <v xml:space="preserve">Floor Tile | Granite Tile |  | </v>
      </c>
      <c r="H175" s="816" t="s">
        <v>2779</v>
      </c>
      <c r="I175" s="765" t="str">
        <f t="shared" ref="I175" si="58">LEFT(H175,14)</f>
        <v>A04AN083-00006</v>
      </c>
      <c r="J175" s="766"/>
      <c r="K175" s="766" t="str">
        <f>IFERROR(VLOOKUP($I175,'WM-AR'!$I$7:$AS$3267,34,FALSE),"")</f>
        <v>M2</v>
      </c>
      <c r="L175" s="766" t="str">
        <f>IFERROR(VLOOKUP($I175,'WM-AR'!$I$7:$AS$3267,4,FALSE),"")</f>
        <v>Finishing Work</v>
      </c>
      <c r="M175" s="766" t="str">
        <f>IFERROR(VLOOKUP($I175,'WM-AR'!$I$7:$AS$3267,6,FALSE),"")</f>
        <v>Tile Work</v>
      </c>
      <c r="N175" s="766" t="str">
        <f>IFERROR(VLOOKUP($I175,'WM-AR'!$I$7:$AS$3267,8,FALSE),"")</f>
        <v>Floor Tile</v>
      </c>
      <c r="O175" s="766" t="str">
        <f>IFERROR(VLOOKUP($I175,'WM-AR'!$I$7:$AS$3267,10,FALSE),"")</f>
        <v>Granite Tile</v>
      </c>
      <c r="P175" s="766">
        <f>IFERROR(VLOOKUP($I175,'WM-AR'!$I$7:$AS$3267,12,FALSE),"")</f>
        <v>0</v>
      </c>
      <c r="Q175" s="766">
        <f>IFERROR(VLOOKUP($I175,'WM-AR'!$I$7:$AS$3267,14,FALSE),"")</f>
        <v>0</v>
      </c>
      <c r="R175" s="766">
        <f>IFERROR(VLOOKUP($I175,'WM-AR'!$I$7:$AS$3267,16,FALSE),"")</f>
        <v>0</v>
      </c>
      <c r="S175" s="766">
        <f>IFERROR(VLOOKUP($I175,'WM-AR'!$I$7:$AS$3267,18,FALSE),"")</f>
        <v>0</v>
      </c>
      <c r="T175" s="766" t="str">
        <f>IFERROR(VLOOKUP($I175,'WM-AR'!$I$7:$AS$3267,20,FALSE),"")</f>
        <v>Non-Slip Type, w/ Mortar Bond Coat or Adhesive</v>
      </c>
      <c r="U175" s="766">
        <f>IFERROR(VLOOKUP($I175,'WM-AR'!$I$7:$AS$3267,22,FALSE),"")</f>
        <v>0</v>
      </c>
      <c r="V175" s="766">
        <f>IFERROR(VLOOKUP($I175,'WM-AR'!$I$7:$AS$3267,24,FALSE),"")</f>
        <v>0</v>
      </c>
      <c r="W175" s="766">
        <f>IFERROR(VLOOKUP($I175,'WM-AR'!$I$7:$AS$3267,25,FALSE),"")</f>
        <v>0</v>
      </c>
      <c r="X175" s="766" t="str">
        <f>IFERROR(VLOOKUP($I175,'WM-AR'!$I$7:$AS$3267,26,FALSE),"")</f>
        <v>Tile Size=W(  )mm x L(  )mm x THK(  )mm</v>
      </c>
      <c r="Y175" s="766">
        <f>IFERROR(VLOOKUP($I175,'WM-AR'!$I$7:$AS$3267,27,FALSE),"")</f>
        <v>0</v>
      </c>
      <c r="Z175" s="766">
        <f>IFERROR(VLOOKUP($I175,'WM-AR'!$I$7:$AS$3267,28,FALSE),"")</f>
        <v>0</v>
      </c>
      <c r="AA175" s="766">
        <f>IFERROR(VLOOKUP($I175,'WM-AR'!$I$7:$AS$3267,29,FALSE),"")</f>
        <v>0</v>
      </c>
      <c r="AB175" s="766">
        <f>IFERROR(VLOOKUP($I175,'WM-AR'!$I$7:$AS$3267,30,FALSE),"")</f>
        <v>0</v>
      </c>
      <c r="AC175" s="766">
        <f>IFERROR(VLOOKUP($I175,'WM-AR'!$I$7:$AS$3267,31,FALSE),"")</f>
        <v>0</v>
      </c>
      <c r="AD175" s="766">
        <f>IFERROR(VLOOKUP($I175,'WM-AR'!$I$7:$AS$3267,32,FALSE),"")</f>
        <v>0</v>
      </c>
      <c r="AE175" s="766" t="str">
        <f>IFERROR(VLOOKUP($I175,'WM-AR'!$I$7:$AS$3267,33,FALSE),"")</f>
        <v/>
      </c>
      <c r="AF175" s="817" t="s">
        <v>2761</v>
      </c>
      <c r="AG175" s="785" t="s">
        <v>2742</v>
      </c>
      <c r="AH175" s="785" t="s">
        <v>2743</v>
      </c>
      <c r="AI175" s="769"/>
      <c r="AJ175" s="769" t="str">
        <f t="shared" ref="AJ175:AJ178" si="59">K175</f>
        <v>M2</v>
      </c>
      <c r="AK175" s="918"/>
      <c r="AL175" s="919"/>
    </row>
    <row r="176" spans="1:38" s="600" customFormat="1">
      <c r="A176" s="873"/>
      <c r="B176" s="819"/>
      <c r="C176" s="820"/>
      <c r="D176" s="786"/>
      <c r="E176" s="821"/>
      <c r="F176" s="874"/>
      <c r="G176" s="907" t="s">
        <v>2780</v>
      </c>
      <c r="H176" s="824"/>
      <c r="I176" s="825" t="str">
        <f>LEFT(H176,14)</f>
        <v/>
      </c>
      <c r="J176" s="876"/>
      <c r="K176" s="877" t="str">
        <f>IFERROR(VLOOKUP($I176,'WM-AR'!$I$7:$AS$3267,34,FALSE),"")</f>
        <v/>
      </c>
      <c r="L176" s="878" t="str">
        <f>IFERROR(VLOOKUP($I176,'WM-AR'!$I$7:$AS$3267,4,FALSE),"")</f>
        <v/>
      </c>
      <c r="M176" s="878" t="str">
        <f>IFERROR(VLOOKUP($I176,'WM-AR'!$I$7:$AS$3267,6,FALSE),"")</f>
        <v/>
      </c>
      <c r="N176" s="878" t="str">
        <f>IFERROR(VLOOKUP($I176,'WM-AR'!$I$7:$AS$3267,8,FALSE),"")</f>
        <v/>
      </c>
      <c r="O176" s="686" t="str">
        <f>IFERROR(VLOOKUP($I176,'WM-AR'!$I$7:$AS$3267,10,FALSE),"")</f>
        <v/>
      </c>
      <c r="P176" s="879" t="str">
        <f>IFERROR(VLOOKUP($I176,'WM-AR'!$I$7:$AS$3267,12,FALSE),"")</f>
        <v/>
      </c>
      <c r="Q176" s="879" t="str">
        <f>IFERROR(VLOOKUP($I176,'WM-AR'!$I$7:$AS$3267,14,FALSE),"")</f>
        <v/>
      </c>
      <c r="R176" s="879" t="str">
        <f>IFERROR(VLOOKUP($I176,'WM-AR'!$I$7:$AS$3267,16,FALSE),"")</f>
        <v/>
      </c>
      <c r="S176" s="879" t="str">
        <f>IFERROR(VLOOKUP($I176,'WM-AR'!$I$7:$AS$3267,18,FALSE),"")</f>
        <v/>
      </c>
      <c r="T176" s="879" t="str">
        <f>IFERROR(VLOOKUP($I176,'WM-AR'!$I$7:$AS$3267,20,FALSE),"")</f>
        <v/>
      </c>
      <c r="U176" s="879" t="str">
        <f>IFERROR(VLOOKUP($I176,'WM-AR'!$I$7:$AS$3267,22,FALSE),"")</f>
        <v/>
      </c>
      <c r="V176" s="879" t="str">
        <f>IFERROR(VLOOKUP($I176,'WM-AR'!$I$7:$AS$3267,24,FALSE),"")</f>
        <v/>
      </c>
      <c r="W176" s="879" t="str">
        <f>IFERROR(VLOOKUP($I176,'WM-AR'!$I$7:$AS$3267,25,FALSE),"")</f>
        <v/>
      </c>
      <c r="X176" s="879" t="str">
        <f>IFERROR(VLOOKUP($I176,'WM-AR'!$I$7:$AS$3267,26,FALSE),"")</f>
        <v/>
      </c>
      <c r="Y176" s="879" t="str">
        <f>IFERROR(VLOOKUP($I176,'WM-AR'!$I$7:$AS$3267,27,FALSE),"")</f>
        <v/>
      </c>
      <c r="Z176" s="879" t="str">
        <f>IFERROR(VLOOKUP($I176,'WM-AR'!$I$7:$AS$3267,28,FALSE),"")</f>
        <v/>
      </c>
      <c r="AA176" s="879" t="str">
        <f>IFERROR(VLOOKUP($I176,'WM-AR'!$I$7:$AS$3267,29,FALSE),"")</f>
        <v/>
      </c>
      <c r="AB176" s="879" t="str">
        <f>IFERROR(VLOOKUP($I176,'WM-AR'!$I$7:$AS$3267,30,FALSE),"")</f>
        <v/>
      </c>
      <c r="AC176" s="879" t="str">
        <f>IFERROR(VLOOKUP($I176,'WM-AR'!$I$7:$AS$3267,31,FALSE),"")</f>
        <v/>
      </c>
      <c r="AD176" s="879" t="str">
        <f>IFERROR(VLOOKUP($I176,'WM-AR'!$I$7:$AS$3267,32,FALSE),"")</f>
        <v/>
      </c>
      <c r="AE176" s="879" t="str">
        <f>IFERROR(VLOOKUP($I176,'WM-AR'!$I$7:$AS$3267,33,FALSE),"")</f>
        <v/>
      </c>
      <c r="AF176" s="701"/>
      <c r="AG176" s="922"/>
      <c r="AH176" s="922"/>
      <c r="AI176" s="923"/>
      <c r="AJ176" s="923" t="str">
        <f t="shared" si="59"/>
        <v/>
      </c>
      <c r="AK176" s="837"/>
      <c r="AL176" s="880" t="str">
        <f>IF(AND(ISTEXT($E176),ISTEXT($B176)),"산출기준 &gt;&gt;  "&amp;_xlfn.XLOOKUP($E176,산출기준!$D:$D,산출기준!$E:$E,"매칭실패"),"")</f>
        <v/>
      </c>
    </row>
    <row r="177" spans="1:38" s="600" customFormat="1">
      <c r="A177" s="873"/>
      <c r="B177" s="838"/>
      <c r="C177" s="839"/>
      <c r="D177" s="787"/>
      <c r="E177" s="840"/>
      <c r="F177" s="881"/>
      <c r="G177" s="882"/>
      <c r="H177" s="843"/>
      <c r="I177" s="844" t="str">
        <f>LEFT(H177,14)</f>
        <v/>
      </c>
      <c r="J177" s="883"/>
      <c r="K177" s="884" t="str">
        <f>IFERROR(VLOOKUP($I177,'WM-AR'!$I$7:$AS$3267,34,FALSE),"")</f>
        <v/>
      </c>
      <c r="L177" s="883" t="str">
        <f>IFERROR(VLOOKUP($I177,'WM-AR'!$I$7:$AS$3267,4,FALSE),"")</f>
        <v/>
      </c>
      <c r="M177" s="883" t="str">
        <f>IFERROR(VLOOKUP($I177,'WM-AR'!$I$7:$AS$3267,6,FALSE),"")</f>
        <v/>
      </c>
      <c r="N177" s="883" t="str">
        <f>IFERROR(VLOOKUP($I177,'WM-AR'!$I$7:$AS$3267,8,FALSE),"")</f>
        <v/>
      </c>
      <c r="O177" s="707" t="str">
        <f>IFERROR(VLOOKUP($I177,'WM-AR'!$I$7:$AS$3267,10,FALSE),"")</f>
        <v/>
      </c>
      <c r="P177" s="844" t="str">
        <f>IFERROR(VLOOKUP($I177,'WM-AR'!$I$7:$AS$3267,12,FALSE),"")</f>
        <v/>
      </c>
      <c r="Q177" s="844" t="str">
        <f>IFERROR(VLOOKUP($I177,'WM-AR'!$I$7:$AS$3267,14,FALSE),"")</f>
        <v/>
      </c>
      <c r="R177" s="844" t="str">
        <f>IFERROR(VLOOKUP($I177,'WM-AR'!$I$7:$AS$3267,16,FALSE),"")</f>
        <v/>
      </c>
      <c r="S177" s="844" t="str">
        <f>IFERROR(VLOOKUP($I177,'WM-AR'!$I$7:$AS$3267,18,FALSE),"")</f>
        <v/>
      </c>
      <c r="T177" s="844" t="str">
        <f>IFERROR(VLOOKUP($I177,'WM-AR'!$I$7:$AS$3267,20,FALSE),"")</f>
        <v/>
      </c>
      <c r="U177" s="844" t="str">
        <f>IFERROR(VLOOKUP($I177,'WM-AR'!$I$7:$AS$3267,22,FALSE),"")</f>
        <v/>
      </c>
      <c r="V177" s="844" t="str">
        <f>IFERROR(VLOOKUP($I177,'WM-AR'!$I$7:$AS$3267,24,FALSE),"")</f>
        <v/>
      </c>
      <c r="W177" s="844" t="str">
        <f>IFERROR(VLOOKUP($I177,'WM-AR'!$I$7:$AS$3267,25,FALSE),"")</f>
        <v/>
      </c>
      <c r="X177" s="844" t="str">
        <f>IFERROR(VLOOKUP($I177,'WM-AR'!$I$7:$AS$3267,26,FALSE),"")</f>
        <v/>
      </c>
      <c r="Y177" s="844" t="str">
        <f>IFERROR(VLOOKUP($I177,'WM-AR'!$I$7:$AS$3267,27,FALSE),"")</f>
        <v/>
      </c>
      <c r="Z177" s="844" t="str">
        <f>IFERROR(VLOOKUP($I177,'WM-AR'!$I$7:$AS$3267,28,FALSE),"")</f>
        <v/>
      </c>
      <c r="AA177" s="844" t="str">
        <f>IFERROR(VLOOKUP($I177,'WM-AR'!$I$7:$AS$3267,29,FALSE),"")</f>
        <v/>
      </c>
      <c r="AB177" s="844" t="str">
        <f>IFERROR(VLOOKUP($I177,'WM-AR'!$I$7:$AS$3267,30,FALSE),"")</f>
        <v/>
      </c>
      <c r="AC177" s="844" t="str">
        <f>IFERROR(VLOOKUP($I177,'WM-AR'!$I$7:$AS$3267,31,FALSE),"")</f>
        <v/>
      </c>
      <c r="AD177" s="844" t="str">
        <f>IFERROR(VLOOKUP($I177,'WM-AR'!$I$7:$AS$3267,32,FALSE),"")</f>
        <v/>
      </c>
      <c r="AE177" s="844" t="str">
        <f>IFERROR(VLOOKUP($I177,'WM-AR'!$I$7:$AS$3267,33,FALSE),"")</f>
        <v/>
      </c>
      <c r="AF177" s="720"/>
      <c r="AG177" s="924"/>
      <c r="AH177" s="924"/>
      <c r="AI177" s="925"/>
      <c r="AJ177" s="925" t="str">
        <f t="shared" si="59"/>
        <v/>
      </c>
      <c r="AK177" s="855"/>
      <c r="AL177" s="880" t="str">
        <f>IF(AND(ISTEXT($E177),ISTEXT($B177)),"산출기준 &gt;&gt;  "&amp;_xlfn.XLOOKUP($E177,산출기준!$D:$D,산출기준!$E:$E,"매칭실패"),"")</f>
        <v/>
      </c>
    </row>
    <row r="178" spans="1:38" s="600" customFormat="1">
      <c r="A178" s="873"/>
      <c r="B178" s="856"/>
      <c r="C178" s="857"/>
      <c r="D178" s="726"/>
      <c r="E178" s="858"/>
      <c r="F178" s="885"/>
      <c r="G178" s="886"/>
      <c r="H178" s="861"/>
      <c r="I178" s="862" t="str">
        <f>LEFT(H178,14)</f>
        <v/>
      </c>
      <c r="J178" s="887"/>
      <c r="K178" s="888" t="str">
        <f>IFERROR(VLOOKUP($I178,'WM-AR'!$I$7:$AS$3267,34,FALSE),"")</f>
        <v/>
      </c>
      <c r="L178" s="887" t="str">
        <f>IFERROR(VLOOKUP($I178,'WM-AR'!$I$7:$AS$3267,4,FALSE),"")</f>
        <v/>
      </c>
      <c r="M178" s="887" t="str">
        <f>IFERROR(VLOOKUP($I178,'WM-AR'!$I$7:$AS$3267,6,FALSE),"")</f>
        <v/>
      </c>
      <c r="N178" s="887" t="str">
        <f>IFERROR(VLOOKUP($I178,'WM-AR'!$I$7:$AS$3267,8,FALSE),"")</f>
        <v/>
      </c>
      <c r="O178" s="889" t="str">
        <f>IFERROR(VLOOKUP($I178,'WM-AR'!$I$7:$AS$3267,10,FALSE),"")</f>
        <v/>
      </c>
      <c r="P178" s="862" t="str">
        <f>IFERROR(VLOOKUP($I178,'WM-AR'!$I$7:$AS$3267,12,FALSE),"")</f>
        <v/>
      </c>
      <c r="Q178" s="862" t="str">
        <f>IFERROR(VLOOKUP($I178,'WM-AR'!$I$7:$AS$3267,14,FALSE),"")</f>
        <v/>
      </c>
      <c r="R178" s="862" t="str">
        <f>IFERROR(VLOOKUP($I178,'WM-AR'!$I$7:$AS$3267,16,FALSE),"")</f>
        <v/>
      </c>
      <c r="S178" s="862" t="str">
        <f>IFERROR(VLOOKUP($I178,'WM-AR'!$I$7:$AS$3267,18,FALSE),"")</f>
        <v/>
      </c>
      <c r="T178" s="862" t="str">
        <f>IFERROR(VLOOKUP($I178,'WM-AR'!$I$7:$AS$3267,20,FALSE),"")</f>
        <v/>
      </c>
      <c r="U178" s="862" t="str">
        <f>IFERROR(VLOOKUP($I178,'WM-AR'!$I$7:$AS$3267,22,FALSE),"")</f>
        <v/>
      </c>
      <c r="V178" s="862" t="str">
        <f>IFERROR(VLOOKUP($I178,'WM-AR'!$I$7:$AS$3267,24,FALSE),"")</f>
        <v/>
      </c>
      <c r="W178" s="862" t="str">
        <f>IFERROR(VLOOKUP($I178,'WM-AR'!$I$7:$AS$3267,25,FALSE),"")</f>
        <v/>
      </c>
      <c r="X178" s="862" t="str">
        <f>IFERROR(VLOOKUP($I178,'WM-AR'!$I$7:$AS$3267,26,FALSE),"")</f>
        <v/>
      </c>
      <c r="Y178" s="862" t="str">
        <f>IFERROR(VLOOKUP($I178,'WM-AR'!$I$7:$AS$3267,27,FALSE),"")</f>
        <v/>
      </c>
      <c r="Z178" s="862" t="str">
        <f>IFERROR(VLOOKUP($I178,'WM-AR'!$I$7:$AS$3267,28,FALSE),"")</f>
        <v/>
      </c>
      <c r="AA178" s="862" t="str">
        <f>IFERROR(VLOOKUP($I178,'WM-AR'!$I$7:$AS$3267,29,FALSE),"")</f>
        <v/>
      </c>
      <c r="AB178" s="862" t="str">
        <f>IFERROR(VLOOKUP($I178,'WM-AR'!$I$7:$AS$3267,30,FALSE),"")</f>
        <v/>
      </c>
      <c r="AC178" s="862" t="str">
        <f>IFERROR(VLOOKUP($I178,'WM-AR'!$I$7:$AS$3267,31,FALSE),"")</f>
        <v/>
      </c>
      <c r="AD178" s="862" t="str">
        <f>IFERROR(VLOOKUP($I178,'WM-AR'!$I$7:$AS$3267,32,FALSE),"")</f>
        <v/>
      </c>
      <c r="AE178" s="862" t="str">
        <f>IFERROR(VLOOKUP($I178,'WM-AR'!$I$7:$AS$3267,33,FALSE),"")</f>
        <v/>
      </c>
      <c r="AF178" s="740"/>
      <c r="AG178" s="926"/>
      <c r="AH178" s="926"/>
      <c r="AI178" s="927"/>
      <c r="AJ178" s="927" t="str">
        <f t="shared" si="59"/>
        <v/>
      </c>
      <c r="AK178" s="872"/>
      <c r="AL178" s="880" t="str">
        <f>IF(AND(ISTEXT($E178),ISTEXT($B178)),"산출기준 &gt;&gt;  "&amp;_xlfn.XLOOKUP($E178,산출기준!$D:$D,산출기준!$E:$E,"매칭실패"),"")</f>
        <v/>
      </c>
    </row>
    <row r="179" spans="1:38">
      <c r="B179" s="658"/>
      <c r="C179" s="659"/>
      <c r="D179" s="659"/>
      <c r="E179" s="659"/>
      <c r="F179" s="661"/>
      <c r="G179" s="897"/>
      <c r="H179" s="897"/>
      <c r="I179" s="652"/>
      <c r="J179" s="664"/>
      <c r="K179" s="664"/>
      <c r="L179" s="664"/>
      <c r="M179" s="664"/>
      <c r="N179" s="664"/>
      <c r="O179" s="664"/>
      <c r="P179" s="664"/>
      <c r="Q179" s="664"/>
      <c r="R179" s="664"/>
      <c r="S179" s="664"/>
      <c r="T179" s="664"/>
      <c r="U179" s="664"/>
      <c r="V179" s="664"/>
      <c r="W179" s="664"/>
      <c r="X179" s="664"/>
      <c r="Y179" s="664"/>
      <c r="Z179" s="664"/>
      <c r="AA179" s="664"/>
      <c r="AB179" s="664"/>
      <c r="AC179" s="664"/>
      <c r="AD179" s="664"/>
      <c r="AE179" s="664"/>
      <c r="AF179" s="659"/>
      <c r="AG179" s="665"/>
      <c r="AH179" s="665"/>
      <c r="AI179" s="666"/>
      <c r="AJ179" s="666"/>
      <c r="AK179" s="662"/>
      <c r="AL179" s="88" t="str">
        <f>IF(AND(ISTEXT($E179),ISTEXT($B179)),"산출기준 &gt;&gt;  "&amp;_xlfn.XLOOKUP($E179,산출기준!$D:$D,산출기준!$E:$E,"매칭실패"),"")</f>
        <v/>
      </c>
    </row>
    <row r="180" spans="1:38" ht="34.9" customHeight="1">
      <c r="B180" s="808" t="str" cm="1">
        <f t="array" aca="1" ref="B180" ca="1">_xlfn.IFNA(INDIRECT("Family_표준_구성도!B"&amp;MATCH(F180,INDIRECT("Family_표준_구성도!"&amp;"C:C"),0)),"")</f>
        <v>1.1.3.1.9</v>
      </c>
      <c r="C180" s="668" t="s">
        <v>2016</v>
      </c>
      <c r="D180" s="809"/>
      <c r="E180" s="668" t="s">
        <v>1697</v>
      </c>
      <c r="F180" s="906" t="s">
        <v>2781</v>
      </c>
      <c r="G180" s="811"/>
      <c r="H180" s="917" t="s">
        <v>2782</v>
      </c>
      <c r="I180" s="674"/>
      <c r="J180" s="674"/>
      <c r="K180" s="674"/>
      <c r="L180" s="674"/>
      <c r="M180" s="674"/>
      <c r="N180" s="675"/>
      <c r="O180" s="920" t="s">
        <v>2778</v>
      </c>
      <c r="P180" s="677"/>
      <c r="Q180" s="677"/>
      <c r="R180" s="677"/>
      <c r="S180" s="677"/>
      <c r="T180" s="677"/>
      <c r="U180" s="677"/>
      <c r="V180" s="678"/>
      <c r="W180" s="679"/>
      <c r="X180" s="679"/>
      <c r="Y180" s="679"/>
      <c r="Z180" s="679"/>
      <c r="AA180" s="679"/>
      <c r="AB180" s="679"/>
      <c r="AC180" s="679"/>
      <c r="AD180" s="679"/>
      <c r="AE180" s="679"/>
      <c r="AF180" s="902"/>
      <c r="AG180" s="682"/>
      <c r="AH180" s="682"/>
      <c r="AI180" s="682"/>
      <c r="AJ180" s="682"/>
      <c r="AK180" s="903"/>
      <c r="AL180" s="88" t="str">
        <f ca="1">IF(AND(ISTEXT($E180),ISTEXT($B180)),"산출기준 &gt;&gt;  "&amp;_xlfn.XLOOKUP($E180,산출기준!$D:$D,산출기준!$E:$E,"매칭실패"),"")</f>
        <v>산출기준 &gt;&gt;  [ 플로어 일반 산출 ]</v>
      </c>
    </row>
    <row r="181" spans="1:38" ht="49.9" customHeight="1" outlineLevel="1">
      <c r="B181" s="772"/>
      <c r="C181" s="773"/>
      <c r="D181" s="773"/>
      <c r="E181" s="773" t="s">
        <v>2755</v>
      </c>
      <c r="F181" s="818"/>
      <c r="G181" s="759" t="str">
        <f t="shared" ref="G181" si="60">IF(IF(N181=0,"",N181)&amp;" | "&amp;IF(O181=0,"",O181)&amp;" | "&amp;IF(Q181=0,"",Q181)&amp;" | "&amp;IF(R181=0,"",R181)=" |  |  | ","",IF(N181=0,"",N181)&amp;" | "&amp;IF(O181=0,"",O181)&amp;" | "&amp;IF(Q181=0,"",Q181)&amp;" | "&amp;IF(R181=0,"",R181))</f>
        <v xml:space="preserve">Floor Tile | Granite Tile |  | </v>
      </c>
      <c r="H181" s="816" t="s">
        <v>2779</v>
      </c>
      <c r="I181" s="765" t="str">
        <f t="shared" ref="I181" si="61">LEFT(H181,14)</f>
        <v>A04AN083-00006</v>
      </c>
      <c r="J181" s="766"/>
      <c r="K181" s="766" t="str">
        <f>IFERROR(VLOOKUP($I181,'WM-AR'!$I$7:$AS$3267,34,FALSE),"")</f>
        <v>M2</v>
      </c>
      <c r="L181" s="766" t="str">
        <f>IFERROR(VLOOKUP($I181,'WM-AR'!$I$7:$AS$3267,4,FALSE),"")</f>
        <v>Finishing Work</v>
      </c>
      <c r="M181" s="766" t="str">
        <f>IFERROR(VLOOKUP($I181,'WM-AR'!$I$7:$AS$3267,6,FALSE),"")</f>
        <v>Tile Work</v>
      </c>
      <c r="N181" s="766" t="str">
        <f>IFERROR(VLOOKUP($I181,'WM-AR'!$I$7:$AS$3267,8,FALSE),"")</f>
        <v>Floor Tile</v>
      </c>
      <c r="O181" s="766" t="str">
        <f>IFERROR(VLOOKUP($I181,'WM-AR'!$I$7:$AS$3267,10,FALSE),"")</f>
        <v>Granite Tile</v>
      </c>
      <c r="P181" s="766">
        <f>IFERROR(VLOOKUP($I181,'WM-AR'!$I$7:$AS$3267,12,FALSE),"")</f>
        <v>0</v>
      </c>
      <c r="Q181" s="766">
        <f>IFERROR(VLOOKUP($I181,'WM-AR'!$I$7:$AS$3267,14,FALSE),"")</f>
        <v>0</v>
      </c>
      <c r="R181" s="766">
        <f>IFERROR(VLOOKUP($I181,'WM-AR'!$I$7:$AS$3267,16,FALSE),"")</f>
        <v>0</v>
      </c>
      <c r="S181" s="766">
        <f>IFERROR(VLOOKUP($I181,'WM-AR'!$I$7:$AS$3267,18,FALSE),"")</f>
        <v>0</v>
      </c>
      <c r="T181" s="766" t="str">
        <f>IFERROR(VLOOKUP($I181,'WM-AR'!$I$7:$AS$3267,20,FALSE),"")</f>
        <v>Non-Slip Type, w/ Mortar Bond Coat or Adhesive</v>
      </c>
      <c r="U181" s="766">
        <f>IFERROR(VLOOKUP($I181,'WM-AR'!$I$7:$AS$3267,22,FALSE),"")</f>
        <v>0</v>
      </c>
      <c r="V181" s="766">
        <f>IFERROR(VLOOKUP($I181,'WM-AR'!$I$7:$AS$3267,24,FALSE),"")</f>
        <v>0</v>
      </c>
      <c r="W181" s="766">
        <f>IFERROR(VLOOKUP($I181,'WM-AR'!$I$7:$AS$3267,25,FALSE),"")</f>
        <v>0</v>
      </c>
      <c r="X181" s="766" t="str">
        <f>IFERROR(VLOOKUP($I181,'WM-AR'!$I$7:$AS$3267,26,FALSE),"")</f>
        <v>Tile Size=W(  )mm x L(  )mm x THK(  )mm</v>
      </c>
      <c r="Y181" s="766">
        <f>IFERROR(VLOOKUP($I181,'WM-AR'!$I$7:$AS$3267,27,FALSE),"")</f>
        <v>0</v>
      </c>
      <c r="Z181" s="766">
        <f>IFERROR(VLOOKUP($I181,'WM-AR'!$I$7:$AS$3267,28,FALSE),"")</f>
        <v>0</v>
      </c>
      <c r="AA181" s="766">
        <f>IFERROR(VLOOKUP($I181,'WM-AR'!$I$7:$AS$3267,29,FALSE),"")</f>
        <v>0</v>
      </c>
      <c r="AB181" s="766">
        <f>IFERROR(VLOOKUP($I181,'WM-AR'!$I$7:$AS$3267,30,FALSE),"")</f>
        <v>0</v>
      </c>
      <c r="AC181" s="766">
        <f>IFERROR(VLOOKUP($I181,'WM-AR'!$I$7:$AS$3267,31,FALSE),"")</f>
        <v>0</v>
      </c>
      <c r="AD181" s="766">
        <f>IFERROR(VLOOKUP($I181,'WM-AR'!$I$7:$AS$3267,32,FALSE),"")</f>
        <v>0</v>
      </c>
      <c r="AE181" s="766" t="str">
        <f>IFERROR(VLOOKUP($I181,'WM-AR'!$I$7:$AS$3267,33,FALSE),"")</f>
        <v/>
      </c>
      <c r="AF181" s="817" t="s">
        <v>2761</v>
      </c>
      <c r="AG181" s="785" t="s">
        <v>2742</v>
      </c>
      <c r="AH181" s="785" t="s">
        <v>2743</v>
      </c>
      <c r="AI181" s="769"/>
      <c r="AJ181" s="769" t="str">
        <f t="shared" ref="AJ181:AJ184" si="62">K181</f>
        <v>M2</v>
      </c>
      <c r="AK181" s="918"/>
      <c r="AL181" s="919"/>
    </row>
    <row r="182" spans="1:38" s="600" customFormat="1">
      <c r="A182" s="873"/>
      <c r="B182" s="819"/>
      <c r="C182" s="820"/>
      <c r="D182" s="786"/>
      <c r="E182" s="821"/>
      <c r="F182" s="874"/>
      <c r="G182" s="907" t="s">
        <v>2132</v>
      </c>
      <c r="H182" s="824"/>
      <c r="I182" s="825" t="str">
        <f>LEFT(H182,14)</f>
        <v/>
      </c>
      <c r="J182" s="876"/>
      <c r="K182" s="877" t="str">
        <f>IFERROR(VLOOKUP($I182,'WM-AR'!$I$7:$AS$3267,34,FALSE),"")</f>
        <v/>
      </c>
      <c r="L182" s="878" t="str">
        <f>IFERROR(VLOOKUP($I182,'WM-AR'!$I$7:$AS$3267,4,FALSE),"")</f>
        <v/>
      </c>
      <c r="M182" s="878" t="str">
        <f>IFERROR(VLOOKUP($I182,'WM-AR'!$I$7:$AS$3267,6,FALSE),"")</f>
        <v/>
      </c>
      <c r="N182" s="878" t="str">
        <f>IFERROR(VLOOKUP($I182,'WM-AR'!$I$7:$AS$3267,8,FALSE),"")</f>
        <v/>
      </c>
      <c r="O182" s="686" t="str">
        <f>IFERROR(VLOOKUP($I182,'WM-AR'!$I$7:$AS$3267,10,FALSE),"")</f>
        <v/>
      </c>
      <c r="P182" s="879" t="str">
        <f>IFERROR(VLOOKUP($I182,'WM-AR'!$I$7:$AS$3267,12,FALSE),"")</f>
        <v/>
      </c>
      <c r="Q182" s="879" t="str">
        <f>IFERROR(VLOOKUP($I182,'WM-AR'!$I$7:$AS$3267,14,FALSE),"")</f>
        <v/>
      </c>
      <c r="R182" s="879" t="str">
        <f>IFERROR(VLOOKUP($I182,'WM-AR'!$I$7:$AS$3267,16,FALSE),"")</f>
        <v/>
      </c>
      <c r="S182" s="879" t="str">
        <f>IFERROR(VLOOKUP($I182,'WM-AR'!$I$7:$AS$3267,18,FALSE),"")</f>
        <v/>
      </c>
      <c r="T182" s="879" t="str">
        <f>IFERROR(VLOOKUP($I182,'WM-AR'!$I$7:$AS$3267,20,FALSE),"")</f>
        <v/>
      </c>
      <c r="U182" s="879" t="str">
        <f>IFERROR(VLOOKUP($I182,'WM-AR'!$I$7:$AS$3267,22,FALSE),"")</f>
        <v/>
      </c>
      <c r="V182" s="879" t="str">
        <f>IFERROR(VLOOKUP($I182,'WM-AR'!$I$7:$AS$3267,24,FALSE),"")</f>
        <v/>
      </c>
      <c r="W182" s="879" t="str">
        <f>IFERROR(VLOOKUP($I182,'WM-AR'!$I$7:$AS$3267,25,FALSE),"")</f>
        <v/>
      </c>
      <c r="X182" s="879" t="str">
        <f>IFERROR(VLOOKUP($I182,'WM-AR'!$I$7:$AS$3267,26,FALSE),"")</f>
        <v/>
      </c>
      <c r="Y182" s="879" t="str">
        <f>IFERROR(VLOOKUP($I182,'WM-AR'!$I$7:$AS$3267,27,FALSE),"")</f>
        <v/>
      </c>
      <c r="Z182" s="879" t="str">
        <f>IFERROR(VLOOKUP($I182,'WM-AR'!$I$7:$AS$3267,28,FALSE),"")</f>
        <v/>
      </c>
      <c r="AA182" s="879" t="str">
        <f>IFERROR(VLOOKUP($I182,'WM-AR'!$I$7:$AS$3267,29,FALSE),"")</f>
        <v/>
      </c>
      <c r="AB182" s="879" t="str">
        <f>IFERROR(VLOOKUP($I182,'WM-AR'!$I$7:$AS$3267,30,FALSE),"")</f>
        <v/>
      </c>
      <c r="AC182" s="879" t="str">
        <f>IFERROR(VLOOKUP($I182,'WM-AR'!$I$7:$AS$3267,31,FALSE),"")</f>
        <v/>
      </c>
      <c r="AD182" s="879" t="str">
        <f>IFERROR(VLOOKUP($I182,'WM-AR'!$I$7:$AS$3267,32,FALSE),"")</f>
        <v/>
      </c>
      <c r="AE182" s="879" t="str">
        <f>IFERROR(VLOOKUP($I182,'WM-AR'!$I$7:$AS$3267,33,FALSE),"")</f>
        <v/>
      </c>
      <c r="AF182" s="701"/>
      <c r="AG182" s="922"/>
      <c r="AH182" s="922"/>
      <c r="AI182" s="923"/>
      <c r="AJ182" s="923" t="str">
        <f t="shared" si="62"/>
        <v/>
      </c>
      <c r="AK182" s="837"/>
      <c r="AL182" s="880" t="str">
        <f>IF(AND(ISTEXT($E182),ISTEXT($B182)),"산출기준 &gt;&gt;  "&amp;_xlfn.XLOOKUP($E182,산출기준!$D:$D,산출기준!$E:$E,"매칭실패"),"")</f>
        <v/>
      </c>
    </row>
    <row r="183" spans="1:38" s="600" customFormat="1">
      <c r="A183" s="873"/>
      <c r="B183" s="838"/>
      <c r="C183" s="839"/>
      <c r="D183" s="787"/>
      <c r="E183" s="840"/>
      <c r="F183" s="881"/>
      <c r="G183" s="882"/>
      <c r="H183" s="843"/>
      <c r="I183" s="844" t="str">
        <f>LEFT(H183,14)</f>
        <v/>
      </c>
      <c r="J183" s="883"/>
      <c r="K183" s="884" t="str">
        <f>IFERROR(VLOOKUP($I183,'WM-AR'!$I$7:$AS$3267,34,FALSE),"")</f>
        <v/>
      </c>
      <c r="L183" s="883" t="str">
        <f>IFERROR(VLOOKUP($I183,'WM-AR'!$I$7:$AS$3267,4,FALSE),"")</f>
        <v/>
      </c>
      <c r="M183" s="883" t="str">
        <f>IFERROR(VLOOKUP($I183,'WM-AR'!$I$7:$AS$3267,6,FALSE),"")</f>
        <v/>
      </c>
      <c r="N183" s="883" t="str">
        <f>IFERROR(VLOOKUP($I183,'WM-AR'!$I$7:$AS$3267,8,FALSE),"")</f>
        <v/>
      </c>
      <c r="O183" s="707" t="str">
        <f>IFERROR(VLOOKUP($I183,'WM-AR'!$I$7:$AS$3267,10,FALSE),"")</f>
        <v/>
      </c>
      <c r="P183" s="844" t="str">
        <f>IFERROR(VLOOKUP($I183,'WM-AR'!$I$7:$AS$3267,12,FALSE),"")</f>
        <v/>
      </c>
      <c r="Q183" s="844" t="str">
        <f>IFERROR(VLOOKUP($I183,'WM-AR'!$I$7:$AS$3267,14,FALSE),"")</f>
        <v/>
      </c>
      <c r="R183" s="844" t="str">
        <f>IFERROR(VLOOKUP($I183,'WM-AR'!$I$7:$AS$3267,16,FALSE),"")</f>
        <v/>
      </c>
      <c r="S183" s="844" t="str">
        <f>IFERROR(VLOOKUP($I183,'WM-AR'!$I$7:$AS$3267,18,FALSE),"")</f>
        <v/>
      </c>
      <c r="T183" s="844" t="str">
        <f>IFERROR(VLOOKUP($I183,'WM-AR'!$I$7:$AS$3267,20,FALSE),"")</f>
        <v/>
      </c>
      <c r="U183" s="844" t="str">
        <f>IFERROR(VLOOKUP($I183,'WM-AR'!$I$7:$AS$3267,22,FALSE),"")</f>
        <v/>
      </c>
      <c r="V183" s="844" t="str">
        <f>IFERROR(VLOOKUP($I183,'WM-AR'!$I$7:$AS$3267,24,FALSE),"")</f>
        <v/>
      </c>
      <c r="W183" s="844" t="str">
        <f>IFERROR(VLOOKUP($I183,'WM-AR'!$I$7:$AS$3267,25,FALSE),"")</f>
        <v/>
      </c>
      <c r="X183" s="844" t="str">
        <f>IFERROR(VLOOKUP($I183,'WM-AR'!$I$7:$AS$3267,26,FALSE),"")</f>
        <v/>
      </c>
      <c r="Y183" s="844" t="str">
        <f>IFERROR(VLOOKUP($I183,'WM-AR'!$I$7:$AS$3267,27,FALSE),"")</f>
        <v/>
      </c>
      <c r="Z183" s="844" t="str">
        <f>IFERROR(VLOOKUP($I183,'WM-AR'!$I$7:$AS$3267,28,FALSE),"")</f>
        <v/>
      </c>
      <c r="AA183" s="844" t="str">
        <f>IFERROR(VLOOKUP($I183,'WM-AR'!$I$7:$AS$3267,29,FALSE),"")</f>
        <v/>
      </c>
      <c r="AB183" s="844" t="str">
        <f>IFERROR(VLOOKUP($I183,'WM-AR'!$I$7:$AS$3267,30,FALSE),"")</f>
        <v/>
      </c>
      <c r="AC183" s="844" t="str">
        <f>IFERROR(VLOOKUP($I183,'WM-AR'!$I$7:$AS$3267,31,FALSE),"")</f>
        <v/>
      </c>
      <c r="AD183" s="844" t="str">
        <f>IFERROR(VLOOKUP($I183,'WM-AR'!$I$7:$AS$3267,32,FALSE),"")</f>
        <v/>
      </c>
      <c r="AE183" s="844" t="str">
        <f>IFERROR(VLOOKUP($I183,'WM-AR'!$I$7:$AS$3267,33,FALSE),"")</f>
        <v/>
      </c>
      <c r="AF183" s="720"/>
      <c r="AG183" s="924"/>
      <c r="AH183" s="924"/>
      <c r="AI183" s="925"/>
      <c r="AJ183" s="925" t="str">
        <f t="shared" si="62"/>
        <v/>
      </c>
      <c r="AK183" s="855"/>
      <c r="AL183" s="880" t="str">
        <f>IF(AND(ISTEXT($E183),ISTEXT($B183)),"산출기준 &gt;&gt;  "&amp;_xlfn.XLOOKUP($E183,산출기준!$D:$D,산출기준!$E:$E,"매칭실패"),"")</f>
        <v/>
      </c>
    </row>
    <row r="184" spans="1:38" s="600" customFormat="1">
      <c r="A184" s="873"/>
      <c r="B184" s="856"/>
      <c r="C184" s="857"/>
      <c r="D184" s="726"/>
      <c r="E184" s="858"/>
      <c r="F184" s="885"/>
      <c r="G184" s="886"/>
      <c r="H184" s="861"/>
      <c r="I184" s="862" t="str">
        <f>LEFT(H184,14)</f>
        <v/>
      </c>
      <c r="J184" s="887"/>
      <c r="K184" s="888" t="str">
        <f>IFERROR(VLOOKUP($I184,'WM-AR'!$I$7:$AS$3267,34,FALSE),"")</f>
        <v/>
      </c>
      <c r="L184" s="887" t="str">
        <f>IFERROR(VLOOKUP($I184,'WM-AR'!$I$7:$AS$3267,4,FALSE),"")</f>
        <v/>
      </c>
      <c r="M184" s="887" t="str">
        <f>IFERROR(VLOOKUP($I184,'WM-AR'!$I$7:$AS$3267,6,FALSE),"")</f>
        <v/>
      </c>
      <c r="N184" s="887" t="str">
        <f>IFERROR(VLOOKUP($I184,'WM-AR'!$I$7:$AS$3267,8,FALSE),"")</f>
        <v/>
      </c>
      <c r="O184" s="889" t="str">
        <f>IFERROR(VLOOKUP($I184,'WM-AR'!$I$7:$AS$3267,10,FALSE),"")</f>
        <v/>
      </c>
      <c r="P184" s="862" t="str">
        <f>IFERROR(VLOOKUP($I184,'WM-AR'!$I$7:$AS$3267,12,FALSE),"")</f>
        <v/>
      </c>
      <c r="Q184" s="862" t="str">
        <f>IFERROR(VLOOKUP($I184,'WM-AR'!$I$7:$AS$3267,14,FALSE),"")</f>
        <v/>
      </c>
      <c r="R184" s="862" t="str">
        <f>IFERROR(VLOOKUP($I184,'WM-AR'!$I$7:$AS$3267,16,FALSE),"")</f>
        <v/>
      </c>
      <c r="S184" s="862" t="str">
        <f>IFERROR(VLOOKUP($I184,'WM-AR'!$I$7:$AS$3267,18,FALSE),"")</f>
        <v/>
      </c>
      <c r="T184" s="862" t="str">
        <f>IFERROR(VLOOKUP($I184,'WM-AR'!$I$7:$AS$3267,20,FALSE),"")</f>
        <v/>
      </c>
      <c r="U184" s="862" t="str">
        <f>IFERROR(VLOOKUP($I184,'WM-AR'!$I$7:$AS$3267,22,FALSE),"")</f>
        <v/>
      </c>
      <c r="V184" s="862" t="str">
        <f>IFERROR(VLOOKUP($I184,'WM-AR'!$I$7:$AS$3267,24,FALSE),"")</f>
        <v/>
      </c>
      <c r="W184" s="862" t="str">
        <f>IFERROR(VLOOKUP($I184,'WM-AR'!$I$7:$AS$3267,25,FALSE),"")</f>
        <v/>
      </c>
      <c r="X184" s="862" t="str">
        <f>IFERROR(VLOOKUP($I184,'WM-AR'!$I$7:$AS$3267,26,FALSE),"")</f>
        <v/>
      </c>
      <c r="Y184" s="862" t="str">
        <f>IFERROR(VLOOKUP($I184,'WM-AR'!$I$7:$AS$3267,27,FALSE),"")</f>
        <v/>
      </c>
      <c r="Z184" s="862" t="str">
        <f>IFERROR(VLOOKUP($I184,'WM-AR'!$I$7:$AS$3267,28,FALSE),"")</f>
        <v/>
      </c>
      <c r="AA184" s="862" t="str">
        <f>IFERROR(VLOOKUP($I184,'WM-AR'!$I$7:$AS$3267,29,FALSE),"")</f>
        <v/>
      </c>
      <c r="AB184" s="862" t="str">
        <f>IFERROR(VLOOKUP($I184,'WM-AR'!$I$7:$AS$3267,30,FALSE),"")</f>
        <v/>
      </c>
      <c r="AC184" s="862" t="str">
        <f>IFERROR(VLOOKUP($I184,'WM-AR'!$I$7:$AS$3267,31,FALSE),"")</f>
        <v/>
      </c>
      <c r="AD184" s="862" t="str">
        <f>IFERROR(VLOOKUP($I184,'WM-AR'!$I$7:$AS$3267,32,FALSE),"")</f>
        <v/>
      </c>
      <c r="AE184" s="862" t="str">
        <f>IFERROR(VLOOKUP($I184,'WM-AR'!$I$7:$AS$3267,33,FALSE),"")</f>
        <v/>
      </c>
      <c r="AF184" s="740"/>
      <c r="AG184" s="926"/>
      <c r="AH184" s="926"/>
      <c r="AI184" s="927"/>
      <c r="AJ184" s="927" t="str">
        <f t="shared" si="62"/>
        <v/>
      </c>
      <c r="AK184" s="872"/>
      <c r="AL184" s="880" t="str">
        <f>IF(AND(ISTEXT($E184),ISTEXT($B184)),"산출기준 &gt;&gt;  "&amp;_xlfn.XLOOKUP($E184,산출기준!$D:$D,산출기준!$E:$E,"매칭실패"),"")</f>
        <v/>
      </c>
    </row>
    <row r="185" spans="1:38">
      <c r="B185" s="635"/>
      <c r="C185" s="636"/>
      <c r="D185" s="636"/>
      <c r="E185" s="636"/>
      <c r="F185" s="638"/>
      <c r="G185" s="639"/>
      <c r="H185" s="639"/>
      <c r="I185" s="641"/>
      <c r="J185" s="642"/>
      <c r="K185" s="642"/>
      <c r="L185" s="642"/>
      <c r="M185" s="642"/>
      <c r="N185" s="642"/>
      <c r="O185" s="642"/>
      <c r="P185" s="642"/>
      <c r="Q185" s="642"/>
      <c r="R185" s="642"/>
      <c r="S185" s="642"/>
      <c r="T185" s="642"/>
      <c r="U185" s="642"/>
      <c r="V185" s="642"/>
      <c r="W185" s="642"/>
      <c r="X185" s="642"/>
      <c r="Y185" s="642"/>
      <c r="Z185" s="642"/>
      <c r="AA185" s="642"/>
      <c r="AB185" s="642"/>
      <c r="AC185" s="642"/>
      <c r="AD185" s="642"/>
      <c r="AE185" s="642"/>
      <c r="AF185" s="636"/>
      <c r="AG185" s="643"/>
      <c r="AH185" s="643"/>
      <c r="AI185" s="644"/>
      <c r="AJ185" s="644"/>
      <c r="AK185" s="639"/>
      <c r="AL185" s="88" t="str">
        <f>IF(AND(ISTEXT($E185),ISTEXT($B185)),"산출기준 &gt;&gt;  "&amp;_xlfn.XLOOKUP($E185,산출기준!$D:$D,산출기준!$E:$E,"매칭실패"),"")</f>
        <v/>
      </c>
    </row>
    <row r="186" spans="1:38" ht="34.9" customHeight="1">
      <c r="B186" s="808" t="str" cm="1">
        <f t="array" aca="1" ref="B186" ca="1">_xlfn.IFNA(INDIRECT("Family_표준_구성도!B"&amp;MATCH(F186,INDIRECT("Family_표준_구성도!"&amp;"C:C"),0)),"")</f>
        <v>1.1.3.1.10</v>
      </c>
      <c r="C186" s="668" t="s">
        <v>2016</v>
      </c>
      <c r="D186" s="809"/>
      <c r="E186" s="668" t="s">
        <v>1697</v>
      </c>
      <c r="F186" s="906" t="s">
        <v>2783</v>
      </c>
      <c r="G186" s="811"/>
      <c r="H186" s="917" t="s">
        <v>2784</v>
      </c>
      <c r="I186" s="674"/>
      <c r="J186" s="674"/>
      <c r="K186" s="674"/>
      <c r="L186" s="674"/>
      <c r="M186" s="674"/>
      <c r="N186" s="675"/>
      <c r="O186" s="920" t="s">
        <v>2785</v>
      </c>
      <c r="P186" s="677"/>
      <c r="Q186" s="677"/>
      <c r="R186" s="677"/>
      <c r="S186" s="677"/>
      <c r="T186" s="677"/>
      <c r="U186" s="677"/>
      <c r="V186" s="678"/>
      <c r="W186" s="679"/>
      <c r="X186" s="679"/>
      <c r="Y186" s="679"/>
      <c r="Z186" s="679"/>
      <c r="AA186" s="679"/>
      <c r="AB186" s="679"/>
      <c r="AC186" s="679"/>
      <c r="AD186" s="679"/>
      <c r="AE186" s="679"/>
      <c r="AF186" s="902"/>
      <c r="AG186" s="682"/>
      <c r="AH186" s="682"/>
      <c r="AI186" s="682"/>
      <c r="AJ186" s="682"/>
      <c r="AK186" s="903"/>
      <c r="AL186" s="88" t="str">
        <f ca="1">IF(AND(ISTEXT($E186),ISTEXT($B186)),"산출기준 &gt;&gt;  "&amp;_xlfn.XLOOKUP($E186,산출기준!$D:$D,산출기준!$E:$E,"매칭실패"),"")</f>
        <v>산출기준 &gt;&gt;  [ 플로어 일반 산출 ]</v>
      </c>
    </row>
    <row r="187" spans="1:38" ht="49.9" customHeight="1" outlineLevel="1">
      <c r="B187" s="772"/>
      <c r="C187" s="773"/>
      <c r="D187" s="773"/>
      <c r="E187" s="773" t="s">
        <v>2755</v>
      </c>
      <c r="F187" s="818"/>
      <c r="G187" s="759" t="str">
        <f t="shared" ref="G187" si="63">IF(IF(N187=0,"",N187)&amp;" | "&amp;IF(O187=0,"",O187)&amp;" | "&amp;IF(Q187=0,"",Q187)&amp;" | "&amp;IF(R187=0,"",R187)=" |  |  | ","",IF(N187=0,"",N187)&amp;" | "&amp;IF(O187=0,"",O187)&amp;" | "&amp;IF(Q187=0,"",Q187)&amp;" | "&amp;IF(R187=0,"",R187))</f>
        <v xml:space="preserve">Floor Tile | Marble Tile |  | </v>
      </c>
      <c r="H187" s="816" t="s">
        <v>2786</v>
      </c>
      <c r="I187" s="765" t="str">
        <f t="shared" ref="I187" si="64">LEFT(H187,14)</f>
        <v>A04AN083-00007</v>
      </c>
      <c r="J187" s="766"/>
      <c r="K187" s="766" t="str">
        <f>IFERROR(VLOOKUP($I187,'WM-AR'!$I$7:$AS$3267,34,FALSE),"")</f>
        <v>M2</v>
      </c>
      <c r="L187" s="766" t="str">
        <f>IFERROR(VLOOKUP($I187,'WM-AR'!$I$7:$AS$3267,4,FALSE),"")</f>
        <v>Finishing Work</v>
      </c>
      <c r="M187" s="766" t="str">
        <f>IFERROR(VLOOKUP($I187,'WM-AR'!$I$7:$AS$3267,6,FALSE),"")</f>
        <v>Tile Work</v>
      </c>
      <c r="N187" s="766" t="str">
        <f>IFERROR(VLOOKUP($I187,'WM-AR'!$I$7:$AS$3267,8,FALSE),"")</f>
        <v>Floor Tile</v>
      </c>
      <c r="O187" s="766" t="str">
        <f>IFERROR(VLOOKUP($I187,'WM-AR'!$I$7:$AS$3267,10,FALSE),"")</f>
        <v>Marble Tile</v>
      </c>
      <c r="P187" s="766">
        <f>IFERROR(VLOOKUP($I187,'WM-AR'!$I$7:$AS$3267,12,FALSE),"")</f>
        <v>0</v>
      </c>
      <c r="Q187" s="766">
        <f>IFERROR(VLOOKUP($I187,'WM-AR'!$I$7:$AS$3267,14,FALSE),"")</f>
        <v>0</v>
      </c>
      <c r="R187" s="766">
        <f>IFERROR(VLOOKUP($I187,'WM-AR'!$I$7:$AS$3267,16,FALSE),"")</f>
        <v>0</v>
      </c>
      <c r="S187" s="766">
        <f>IFERROR(VLOOKUP($I187,'WM-AR'!$I$7:$AS$3267,18,FALSE),"")</f>
        <v>0</v>
      </c>
      <c r="T187" s="766" t="str">
        <f>IFERROR(VLOOKUP($I187,'WM-AR'!$I$7:$AS$3267,20,FALSE),"")</f>
        <v>Non-Slip Type, w/ Mortar Bond Coat or Adhesive</v>
      </c>
      <c r="U187" s="766">
        <f>IFERROR(VLOOKUP($I187,'WM-AR'!$I$7:$AS$3267,22,FALSE),"")</f>
        <v>0</v>
      </c>
      <c r="V187" s="766">
        <f>IFERROR(VLOOKUP($I187,'WM-AR'!$I$7:$AS$3267,24,FALSE),"")</f>
        <v>0</v>
      </c>
      <c r="W187" s="766">
        <f>IFERROR(VLOOKUP($I187,'WM-AR'!$I$7:$AS$3267,25,FALSE),"")</f>
        <v>0</v>
      </c>
      <c r="X187" s="766" t="str">
        <f>IFERROR(VLOOKUP($I187,'WM-AR'!$I$7:$AS$3267,26,FALSE),"")</f>
        <v>Tile Size=W(  )mm x L(  )mm x THK(  )mm</v>
      </c>
      <c r="Y187" s="766">
        <f>IFERROR(VLOOKUP($I187,'WM-AR'!$I$7:$AS$3267,27,FALSE),"")</f>
        <v>0</v>
      </c>
      <c r="Z187" s="766">
        <f>IFERROR(VLOOKUP($I187,'WM-AR'!$I$7:$AS$3267,28,FALSE),"")</f>
        <v>0</v>
      </c>
      <c r="AA187" s="766">
        <f>IFERROR(VLOOKUP($I187,'WM-AR'!$I$7:$AS$3267,29,FALSE),"")</f>
        <v>0</v>
      </c>
      <c r="AB187" s="766">
        <f>IFERROR(VLOOKUP($I187,'WM-AR'!$I$7:$AS$3267,30,FALSE),"")</f>
        <v>0</v>
      </c>
      <c r="AC187" s="766">
        <f>IFERROR(VLOOKUP($I187,'WM-AR'!$I$7:$AS$3267,31,FALSE),"")</f>
        <v>0</v>
      </c>
      <c r="AD187" s="766">
        <f>IFERROR(VLOOKUP($I187,'WM-AR'!$I$7:$AS$3267,32,FALSE),"")</f>
        <v>0</v>
      </c>
      <c r="AE187" s="766" t="str">
        <f>IFERROR(VLOOKUP($I187,'WM-AR'!$I$7:$AS$3267,33,FALSE),"")</f>
        <v/>
      </c>
      <c r="AF187" s="817" t="s">
        <v>2761</v>
      </c>
      <c r="AG187" s="785" t="s">
        <v>2742</v>
      </c>
      <c r="AH187" s="785" t="s">
        <v>2743</v>
      </c>
      <c r="AI187" s="769"/>
      <c r="AJ187" s="769" t="str">
        <f t="shared" ref="AJ187:AJ190" si="65">K187</f>
        <v>M2</v>
      </c>
      <c r="AK187" s="918"/>
      <c r="AL187" s="919"/>
    </row>
    <row r="188" spans="1:38" s="600" customFormat="1">
      <c r="A188" s="873"/>
      <c r="B188" s="819"/>
      <c r="C188" s="820"/>
      <c r="D188" s="786"/>
      <c r="E188" s="821"/>
      <c r="F188" s="874"/>
      <c r="G188" s="907" t="s">
        <v>2133</v>
      </c>
      <c r="H188" s="824"/>
      <c r="I188" s="825" t="str">
        <f>LEFT(H188,14)</f>
        <v/>
      </c>
      <c r="J188" s="876"/>
      <c r="K188" s="877" t="str">
        <f>IFERROR(VLOOKUP($I188,'WM-AR'!$I$7:$AS$3267,34,FALSE),"")</f>
        <v/>
      </c>
      <c r="L188" s="878" t="str">
        <f>IFERROR(VLOOKUP($I188,'WM-AR'!$I$7:$AS$3267,4,FALSE),"")</f>
        <v/>
      </c>
      <c r="M188" s="878" t="str">
        <f>IFERROR(VLOOKUP($I188,'WM-AR'!$I$7:$AS$3267,6,FALSE),"")</f>
        <v/>
      </c>
      <c r="N188" s="878" t="str">
        <f>IFERROR(VLOOKUP($I188,'WM-AR'!$I$7:$AS$3267,8,FALSE),"")</f>
        <v/>
      </c>
      <c r="O188" s="686" t="str">
        <f>IFERROR(VLOOKUP($I188,'WM-AR'!$I$7:$AS$3267,10,FALSE),"")</f>
        <v/>
      </c>
      <c r="P188" s="879" t="str">
        <f>IFERROR(VLOOKUP($I188,'WM-AR'!$I$7:$AS$3267,12,FALSE),"")</f>
        <v/>
      </c>
      <c r="Q188" s="879" t="str">
        <f>IFERROR(VLOOKUP($I188,'WM-AR'!$I$7:$AS$3267,14,FALSE),"")</f>
        <v/>
      </c>
      <c r="R188" s="879" t="str">
        <f>IFERROR(VLOOKUP($I188,'WM-AR'!$I$7:$AS$3267,16,FALSE),"")</f>
        <v/>
      </c>
      <c r="S188" s="879" t="str">
        <f>IFERROR(VLOOKUP($I188,'WM-AR'!$I$7:$AS$3267,18,FALSE),"")</f>
        <v/>
      </c>
      <c r="T188" s="879" t="str">
        <f>IFERROR(VLOOKUP($I188,'WM-AR'!$I$7:$AS$3267,20,FALSE),"")</f>
        <v/>
      </c>
      <c r="U188" s="879" t="str">
        <f>IFERROR(VLOOKUP($I188,'WM-AR'!$I$7:$AS$3267,22,FALSE),"")</f>
        <v/>
      </c>
      <c r="V188" s="879" t="str">
        <f>IFERROR(VLOOKUP($I188,'WM-AR'!$I$7:$AS$3267,24,FALSE),"")</f>
        <v/>
      </c>
      <c r="W188" s="879" t="str">
        <f>IFERROR(VLOOKUP($I188,'WM-AR'!$I$7:$AS$3267,25,FALSE),"")</f>
        <v/>
      </c>
      <c r="X188" s="879" t="str">
        <f>IFERROR(VLOOKUP($I188,'WM-AR'!$I$7:$AS$3267,26,FALSE),"")</f>
        <v/>
      </c>
      <c r="Y188" s="879" t="str">
        <f>IFERROR(VLOOKUP($I188,'WM-AR'!$I$7:$AS$3267,27,FALSE),"")</f>
        <v/>
      </c>
      <c r="Z188" s="879" t="str">
        <f>IFERROR(VLOOKUP($I188,'WM-AR'!$I$7:$AS$3267,28,FALSE),"")</f>
        <v/>
      </c>
      <c r="AA188" s="879" t="str">
        <f>IFERROR(VLOOKUP($I188,'WM-AR'!$I$7:$AS$3267,29,FALSE),"")</f>
        <v/>
      </c>
      <c r="AB188" s="879" t="str">
        <f>IFERROR(VLOOKUP($I188,'WM-AR'!$I$7:$AS$3267,30,FALSE),"")</f>
        <v/>
      </c>
      <c r="AC188" s="879" t="str">
        <f>IFERROR(VLOOKUP($I188,'WM-AR'!$I$7:$AS$3267,31,FALSE),"")</f>
        <v/>
      </c>
      <c r="AD188" s="879" t="str">
        <f>IFERROR(VLOOKUP($I188,'WM-AR'!$I$7:$AS$3267,32,FALSE),"")</f>
        <v/>
      </c>
      <c r="AE188" s="879" t="str">
        <f>IFERROR(VLOOKUP($I188,'WM-AR'!$I$7:$AS$3267,33,FALSE),"")</f>
        <v/>
      </c>
      <c r="AF188" s="701"/>
      <c r="AG188" s="922"/>
      <c r="AH188" s="922"/>
      <c r="AI188" s="923"/>
      <c r="AJ188" s="923" t="str">
        <f t="shared" si="65"/>
        <v/>
      </c>
      <c r="AK188" s="837"/>
      <c r="AL188" s="880" t="str">
        <f>IF(AND(ISTEXT($E188),ISTEXT($B188)),"산출기준 &gt;&gt;  "&amp;_xlfn.XLOOKUP($E188,산출기준!$D:$D,산출기준!$E:$E,"매칭실패"),"")</f>
        <v/>
      </c>
    </row>
    <row r="189" spans="1:38" s="600" customFormat="1">
      <c r="A189" s="873"/>
      <c r="B189" s="838"/>
      <c r="C189" s="839"/>
      <c r="D189" s="787"/>
      <c r="E189" s="840"/>
      <c r="F189" s="881"/>
      <c r="G189" s="882"/>
      <c r="H189" s="843"/>
      <c r="I189" s="844" t="str">
        <f>LEFT(H189,14)</f>
        <v/>
      </c>
      <c r="J189" s="883"/>
      <c r="K189" s="884" t="str">
        <f>IFERROR(VLOOKUP($I189,'WM-AR'!$I$7:$AS$3267,34,FALSE),"")</f>
        <v/>
      </c>
      <c r="L189" s="883" t="str">
        <f>IFERROR(VLOOKUP($I189,'WM-AR'!$I$7:$AS$3267,4,FALSE),"")</f>
        <v/>
      </c>
      <c r="M189" s="883" t="str">
        <f>IFERROR(VLOOKUP($I189,'WM-AR'!$I$7:$AS$3267,6,FALSE),"")</f>
        <v/>
      </c>
      <c r="N189" s="883" t="str">
        <f>IFERROR(VLOOKUP($I189,'WM-AR'!$I$7:$AS$3267,8,FALSE),"")</f>
        <v/>
      </c>
      <c r="O189" s="707" t="str">
        <f>IFERROR(VLOOKUP($I189,'WM-AR'!$I$7:$AS$3267,10,FALSE),"")</f>
        <v/>
      </c>
      <c r="P189" s="844" t="str">
        <f>IFERROR(VLOOKUP($I189,'WM-AR'!$I$7:$AS$3267,12,FALSE),"")</f>
        <v/>
      </c>
      <c r="Q189" s="844" t="str">
        <f>IFERROR(VLOOKUP($I189,'WM-AR'!$I$7:$AS$3267,14,FALSE),"")</f>
        <v/>
      </c>
      <c r="R189" s="844" t="str">
        <f>IFERROR(VLOOKUP($I189,'WM-AR'!$I$7:$AS$3267,16,FALSE),"")</f>
        <v/>
      </c>
      <c r="S189" s="844" t="str">
        <f>IFERROR(VLOOKUP($I189,'WM-AR'!$I$7:$AS$3267,18,FALSE),"")</f>
        <v/>
      </c>
      <c r="T189" s="844" t="str">
        <f>IFERROR(VLOOKUP($I189,'WM-AR'!$I$7:$AS$3267,20,FALSE),"")</f>
        <v/>
      </c>
      <c r="U189" s="844" t="str">
        <f>IFERROR(VLOOKUP($I189,'WM-AR'!$I$7:$AS$3267,22,FALSE),"")</f>
        <v/>
      </c>
      <c r="V189" s="844" t="str">
        <f>IFERROR(VLOOKUP($I189,'WM-AR'!$I$7:$AS$3267,24,FALSE),"")</f>
        <v/>
      </c>
      <c r="W189" s="844" t="str">
        <f>IFERROR(VLOOKUP($I189,'WM-AR'!$I$7:$AS$3267,25,FALSE),"")</f>
        <v/>
      </c>
      <c r="X189" s="844" t="str">
        <f>IFERROR(VLOOKUP($I189,'WM-AR'!$I$7:$AS$3267,26,FALSE),"")</f>
        <v/>
      </c>
      <c r="Y189" s="844" t="str">
        <f>IFERROR(VLOOKUP($I189,'WM-AR'!$I$7:$AS$3267,27,FALSE),"")</f>
        <v/>
      </c>
      <c r="Z189" s="844" t="str">
        <f>IFERROR(VLOOKUP($I189,'WM-AR'!$I$7:$AS$3267,28,FALSE),"")</f>
        <v/>
      </c>
      <c r="AA189" s="844" t="str">
        <f>IFERROR(VLOOKUP($I189,'WM-AR'!$I$7:$AS$3267,29,FALSE),"")</f>
        <v/>
      </c>
      <c r="AB189" s="844" t="str">
        <f>IFERROR(VLOOKUP($I189,'WM-AR'!$I$7:$AS$3267,30,FALSE),"")</f>
        <v/>
      </c>
      <c r="AC189" s="844" t="str">
        <f>IFERROR(VLOOKUP($I189,'WM-AR'!$I$7:$AS$3267,31,FALSE),"")</f>
        <v/>
      </c>
      <c r="AD189" s="844" t="str">
        <f>IFERROR(VLOOKUP($I189,'WM-AR'!$I$7:$AS$3267,32,FALSE),"")</f>
        <v/>
      </c>
      <c r="AE189" s="844" t="str">
        <f>IFERROR(VLOOKUP($I189,'WM-AR'!$I$7:$AS$3267,33,FALSE),"")</f>
        <v/>
      </c>
      <c r="AF189" s="720"/>
      <c r="AG189" s="924"/>
      <c r="AH189" s="924"/>
      <c r="AI189" s="925"/>
      <c r="AJ189" s="925" t="str">
        <f t="shared" si="65"/>
        <v/>
      </c>
      <c r="AK189" s="855"/>
      <c r="AL189" s="880" t="str">
        <f>IF(AND(ISTEXT($E189),ISTEXT($B189)),"산출기준 &gt;&gt;  "&amp;_xlfn.XLOOKUP($E189,산출기준!$D:$D,산출기준!$E:$E,"매칭실패"),"")</f>
        <v/>
      </c>
    </row>
    <row r="190" spans="1:38" s="600" customFormat="1">
      <c r="A190" s="873"/>
      <c r="B190" s="856"/>
      <c r="C190" s="857"/>
      <c r="D190" s="726"/>
      <c r="E190" s="858"/>
      <c r="F190" s="885"/>
      <c r="G190" s="886"/>
      <c r="H190" s="861"/>
      <c r="I190" s="862" t="str">
        <f>LEFT(H190,14)</f>
        <v/>
      </c>
      <c r="J190" s="887"/>
      <c r="K190" s="888" t="str">
        <f>IFERROR(VLOOKUP($I190,'WM-AR'!$I$7:$AS$3267,34,FALSE),"")</f>
        <v/>
      </c>
      <c r="L190" s="887" t="str">
        <f>IFERROR(VLOOKUP($I190,'WM-AR'!$I$7:$AS$3267,4,FALSE),"")</f>
        <v/>
      </c>
      <c r="M190" s="887" t="str">
        <f>IFERROR(VLOOKUP($I190,'WM-AR'!$I$7:$AS$3267,6,FALSE),"")</f>
        <v/>
      </c>
      <c r="N190" s="887" t="str">
        <f>IFERROR(VLOOKUP($I190,'WM-AR'!$I$7:$AS$3267,8,FALSE),"")</f>
        <v/>
      </c>
      <c r="O190" s="889" t="str">
        <f>IFERROR(VLOOKUP($I190,'WM-AR'!$I$7:$AS$3267,10,FALSE),"")</f>
        <v/>
      </c>
      <c r="P190" s="862" t="str">
        <f>IFERROR(VLOOKUP($I190,'WM-AR'!$I$7:$AS$3267,12,FALSE),"")</f>
        <v/>
      </c>
      <c r="Q190" s="862" t="str">
        <f>IFERROR(VLOOKUP($I190,'WM-AR'!$I$7:$AS$3267,14,FALSE),"")</f>
        <v/>
      </c>
      <c r="R190" s="862" t="str">
        <f>IFERROR(VLOOKUP($I190,'WM-AR'!$I$7:$AS$3267,16,FALSE),"")</f>
        <v/>
      </c>
      <c r="S190" s="862" t="str">
        <f>IFERROR(VLOOKUP($I190,'WM-AR'!$I$7:$AS$3267,18,FALSE),"")</f>
        <v/>
      </c>
      <c r="T190" s="862" t="str">
        <f>IFERROR(VLOOKUP($I190,'WM-AR'!$I$7:$AS$3267,20,FALSE),"")</f>
        <v/>
      </c>
      <c r="U190" s="862" t="str">
        <f>IFERROR(VLOOKUP($I190,'WM-AR'!$I$7:$AS$3267,22,FALSE),"")</f>
        <v/>
      </c>
      <c r="V190" s="862" t="str">
        <f>IFERROR(VLOOKUP($I190,'WM-AR'!$I$7:$AS$3267,24,FALSE),"")</f>
        <v/>
      </c>
      <c r="W190" s="862" t="str">
        <f>IFERROR(VLOOKUP($I190,'WM-AR'!$I$7:$AS$3267,25,FALSE),"")</f>
        <v/>
      </c>
      <c r="X190" s="862" t="str">
        <f>IFERROR(VLOOKUP($I190,'WM-AR'!$I$7:$AS$3267,26,FALSE),"")</f>
        <v/>
      </c>
      <c r="Y190" s="862" t="str">
        <f>IFERROR(VLOOKUP($I190,'WM-AR'!$I$7:$AS$3267,27,FALSE),"")</f>
        <v/>
      </c>
      <c r="Z190" s="862" t="str">
        <f>IFERROR(VLOOKUP($I190,'WM-AR'!$I$7:$AS$3267,28,FALSE),"")</f>
        <v/>
      </c>
      <c r="AA190" s="862" t="str">
        <f>IFERROR(VLOOKUP($I190,'WM-AR'!$I$7:$AS$3267,29,FALSE),"")</f>
        <v/>
      </c>
      <c r="AB190" s="862" t="str">
        <f>IFERROR(VLOOKUP($I190,'WM-AR'!$I$7:$AS$3267,30,FALSE),"")</f>
        <v/>
      </c>
      <c r="AC190" s="862" t="str">
        <f>IFERROR(VLOOKUP($I190,'WM-AR'!$I$7:$AS$3267,31,FALSE),"")</f>
        <v/>
      </c>
      <c r="AD190" s="862" t="str">
        <f>IFERROR(VLOOKUP($I190,'WM-AR'!$I$7:$AS$3267,32,FALSE),"")</f>
        <v/>
      </c>
      <c r="AE190" s="862" t="str">
        <f>IFERROR(VLOOKUP($I190,'WM-AR'!$I$7:$AS$3267,33,FALSE),"")</f>
        <v/>
      </c>
      <c r="AF190" s="740"/>
      <c r="AG190" s="926"/>
      <c r="AH190" s="926"/>
      <c r="AI190" s="927"/>
      <c r="AJ190" s="927" t="str">
        <f t="shared" si="65"/>
        <v/>
      </c>
      <c r="AK190" s="872"/>
      <c r="AL190" s="880" t="str">
        <f>IF(AND(ISTEXT($E190),ISTEXT($B190)),"산출기준 &gt;&gt;  "&amp;_xlfn.XLOOKUP($E190,산출기준!$D:$D,산출기준!$E:$E,"매칭실패"),"")</f>
        <v/>
      </c>
    </row>
    <row r="191" spans="1:38">
      <c r="B191" s="635"/>
      <c r="C191" s="636"/>
      <c r="D191" s="636"/>
      <c r="E191" s="636"/>
      <c r="F191" s="638"/>
      <c r="G191" s="639"/>
      <c r="H191" s="639"/>
      <c r="I191" s="641"/>
      <c r="J191" s="642"/>
      <c r="K191" s="642"/>
      <c r="L191" s="642"/>
      <c r="M191" s="642"/>
      <c r="N191" s="642"/>
      <c r="O191" s="642"/>
      <c r="P191" s="642"/>
      <c r="Q191" s="642"/>
      <c r="R191" s="642"/>
      <c r="S191" s="642"/>
      <c r="T191" s="642"/>
      <c r="U191" s="642"/>
      <c r="V191" s="642"/>
      <c r="W191" s="642"/>
      <c r="X191" s="642"/>
      <c r="Y191" s="642"/>
      <c r="Z191" s="642"/>
      <c r="AA191" s="642"/>
      <c r="AB191" s="642"/>
      <c r="AC191" s="642"/>
      <c r="AD191" s="642"/>
      <c r="AE191" s="642"/>
      <c r="AF191" s="636"/>
      <c r="AG191" s="643"/>
      <c r="AH191" s="643"/>
      <c r="AI191" s="644"/>
      <c r="AJ191" s="644"/>
      <c r="AK191" s="639"/>
      <c r="AL191" s="88" t="str">
        <f>IF(AND(ISTEXT($E191),ISTEXT($B191)),"산출기준 &gt;&gt;  "&amp;_xlfn.XLOOKUP($E191,산출기준!$D:$D,산출기준!$E:$E,"매칭실패"),"")</f>
        <v/>
      </c>
    </row>
    <row r="192" spans="1:38" ht="34.9" customHeight="1">
      <c r="B192" s="808" t="str" cm="1">
        <f t="array" aca="1" ref="B192" ca="1">_xlfn.IFNA(INDIRECT("Family_표준_구성도!B"&amp;MATCH(F192,INDIRECT("Family_표준_구성도!"&amp;"C:C"),0)),"")</f>
        <v>1.1.3.1.11</v>
      </c>
      <c r="C192" s="668" t="s">
        <v>2016</v>
      </c>
      <c r="D192" s="809"/>
      <c r="E192" s="668" t="s">
        <v>1697</v>
      </c>
      <c r="F192" s="906" t="s">
        <v>2787</v>
      </c>
      <c r="G192" s="811"/>
      <c r="H192" s="917" t="s">
        <v>2788</v>
      </c>
      <c r="I192" s="674"/>
      <c r="J192" s="674"/>
      <c r="K192" s="674"/>
      <c r="L192" s="674"/>
      <c r="M192" s="674"/>
      <c r="N192" s="675"/>
      <c r="O192" s="920" t="s">
        <v>2789</v>
      </c>
      <c r="P192" s="677"/>
      <c r="Q192" s="677"/>
      <c r="R192" s="677"/>
      <c r="S192" s="677"/>
      <c r="T192" s="677"/>
      <c r="U192" s="677"/>
      <c r="V192" s="678"/>
      <c r="W192" s="679"/>
      <c r="X192" s="679"/>
      <c r="Y192" s="679"/>
      <c r="Z192" s="679"/>
      <c r="AA192" s="679"/>
      <c r="AB192" s="679"/>
      <c r="AC192" s="679"/>
      <c r="AD192" s="679"/>
      <c r="AE192" s="679"/>
      <c r="AF192" s="902"/>
      <c r="AG192" s="682"/>
      <c r="AH192" s="682"/>
      <c r="AI192" s="682"/>
      <c r="AJ192" s="682"/>
      <c r="AK192" s="903"/>
      <c r="AL192" s="88" t="str">
        <f ca="1">IF(AND(ISTEXT($E192),ISTEXT($B192)),"산출기준 &gt;&gt;  "&amp;_xlfn.XLOOKUP($E192,산출기준!$D:$D,산출기준!$E:$E,"매칭실패"),"")</f>
        <v>산출기준 &gt;&gt;  [ 플로어 일반 산출 ]</v>
      </c>
    </row>
    <row r="193" spans="1:38" ht="49.9" customHeight="1" outlineLevel="1">
      <c r="B193" s="772"/>
      <c r="C193" s="773"/>
      <c r="D193" s="773"/>
      <c r="E193" s="773" t="s">
        <v>2755</v>
      </c>
      <c r="F193" s="818"/>
      <c r="G193" s="759" t="str">
        <f t="shared" ref="G193" si="66">IF(IF(N193=0,"",N193)&amp;" | "&amp;IF(O193=0,"",O193)&amp;" | "&amp;IF(Q193=0,"",Q193)&amp;" | "&amp;IF(R193=0,"",R193)=" |  |  | ","",IF(N193=0,"",N193)&amp;" | "&amp;IF(O193=0,"",O193)&amp;" | "&amp;IF(Q193=0,"",Q193)&amp;" | "&amp;IF(R193=0,"",R193))</f>
        <v xml:space="preserve">Floor Tile | Stone Tile |  | </v>
      </c>
      <c r="H193" s="816" t="s">
        <v>2790</v>
      </c>
      <c r="I193" s="765" t="str">
        <f t="shared" ref="I193" si="67">LEFT(H193,14)</f>
        <v>A04AN083-00008</v>
      </c>
      <c r="J193" s="766"/>
      <c r="K193" s="766" t="str">
        <f>IFERROR(VLOOKUP($I193,'WM-AR'!$I$7:$AS$3267,34,FALSE),"")</f>
        <v>M2</v>
      </c>
      <c r="L193" s="766" t="str">
        <f>IFERROR(VLOOKUP($I193,'WM-AR'!$I$7:$AS$3267,4,FALSE),"")</f>
        <v>Finishing Work</v>
      </c>
      <c r="M193" s="766" t="str">
        <f>IFERROR(VLOOKUP($I193,'WM-AR'!$I$7:$AS$3267,6,FALSE),"")</f>
        <v>Tile Work</v>
      </c>
      <c r="N193" s="766" t="str">
        <f>IFERROR(VLOOKUP($I193,'WM-AR'!$I$7:$AS$3267,8,FALSE),"")</f>
        <v>Floor Tile</v>
      </c>
      <c r="O193" s="766" t="str">
        <f>IFERROR(VLOOKUP($I193,'WM-AR'!$I$7:$AS$3267,10,FALSE),"")</f>
        <v>Stone Tile</v>
      </c>
      <c r="P193" s="766">
        <f>IFERROR(VLOOKUP($I193,'WM-AR'!$I$7:$AS$3267,12,FALSE),"")</f>
        <v>0</v>
      </c>
      <c r="Q193" s="766">
        <f>IFERROR(VLOOKUP($I193,'WM-AR'!$I$7:$AS$3267,14,FALSE),"")</f>
        <v>0</v>
      </c>
      <c r="R193" s="766">
        <f>IFERROR(VLOOKUP($I193,'WM-AR'!$I$7:$AS$3267,16,FALSE),"")</f>
        <v>0</v>
      </c>
      <c r="S193" s="766">
        <f>IFERROR(VLOOKUP($I193,'WM-AR'!$I$7:$AS$3267,18,FALSE),"")</f>
        <v>0</v>
      </c>
      <c r="T193" s="766" t="str">
        <f>IFERROR(VLOOKUP($I193,'WM-AR'!$I$7:$AS$3267,20,FALSE),"")</f>
        <v>Non-Slip Type, w/ Mortar Bond Coat or Adhesive</v>
      </c>
      <c r="U193" s="766">
        <f>IFERROR(VLOOKUP($I193,'WM-AR'!$I$7:$AS$3267,22,FALSE),"")</f>
        <v>0</v>
      </c>
      <c r="V193" s="766">
        <f>IFERROR(VLOOKUP($I193,'WM-AR'!$I$7:$AS$3267,24,FALSE),"")</f>
        <v>0</v>
      </c>
      <c r="W193" s="766">
        <f>IFERROR(VLOOKUP($I193,'WM-AR'!$I$7:$AS$3267,25,FALSE),"")</f>
        <v>0</v>
      </c>
      <c r="X193" s="766" t="str">
        <f>IFERROR(VLOOKUP($I193,'WM-AR'!$I$7:$AS$3267,26,FALSE),"")</f>
        <v>Tile Size=W(  )mm x L(  )mm x THK(  )mm</v>
      </c>
      <c r="Y193" s="766">
        <f>IFERROR(VLOOKUP($I193,'WM-AR'!$I$7:$AS$3267,27,FALSE),"")</f>
        <v>0</v>
      </c>
      <c r="Z193" s="766">
        <f>IFERROR(VLOOKUP($I193,'WM-AR'!$I$7:$AS$3267,28,FALSE),"")</f>
        <v>0</v>
      </c>
      <c r="AA193" s="766">
        <f>IFERROR(VLOOKUP($I193,'WM-AR'!$I$7:$AS$3267,29,FALSE),"")</f>
        <v>0</v>
      </c>
      <c r="AB193" s="766">
        <f>IFERROR(VLOOKUP($I193,'WM-AR'!$I$7:$AS$3267,30,FALSE),"")</f>
        <v>0</v>
      </c>
      <c r="AC193" s="766">
        <f>IFERROR(VLOOKUP($I193,'WM-AR'!$I$7:$AS$3267,31,FALSE),"")</f>
        <v>0</v>
      </c>
      <c r="AD193" s="766">
        <f>IFERROR(VLOOKUP($I193,'WM-AR'!$I$7:$AS$3267,32,FALSE),"")</f>
        <v>0</v>
      </c>
      <c r="AE193" s="766" t="str">
        <f>IFERROR(VLOOKUP($I193,'WM-AR'!$I$7:$AS$3267,33,FALSE),"")</f>
        <v/>
      </c>
      <c r="AF193" s="817" t="s">
        <v>2761</v>
      </c>
      <c r="AG193" s="785" t="s">
        <v>2742</v>
      </c>
      <c r="AH193" s="785" t="s">
        <v>2743</v>
      </c>
      <c r="AI193" s="769"/>
      <c r="AJ193" s="769" t="str">
        <f t="shared" ref="AJ193:AJ196" si="68">K193</f>
        <v>M2</v>
      </c>
      <c r="AK193" s="918"/>
      <c r="AL193" s="919"/>
    </row>
    <row r="194" spans="1:38" s="600" customFormat="1">
      <c r="A194" s="873"/>
      <c r="B194" s="819"/>
      <c r="C194" s="820"/>
      <c r="D194" s="786"/>
      <c r="E194" s="821"/>
      <c r="F194" s="874"/>
      <c r="G194" s="907" t="s">
        <v>2134</v>
      </c>
      <c r="H194" s="824"/>
      <c r="I194" s="825" t="str">
        <f>LEFT(H194,14)</f>
        <v/>
      </c>
      <c r="J194" s="876"/>
      <c r="K194" s="877" t="str">
        <f>IFERROR(VLOOKUP($I194,'WM-AR'!$I$7:$AS$3267,34,FALSE),"")</f>
        <v/>
      </c>
      <c r="L194" s="878" t="str">
        <f>IFERROR(VLOOKUP($I194,'WM-AR'!$I$7:$AS$3267,4,FALSE),"")</f>
        <v/>
      </c>
      <c r="M194" s="878" t="str">
        <f>IFERROR(VLOOKUP($I194,'WM-AR'!$I$7:$AS$3267,6,FALSE),"")</f>
        <v/>
      </c>
      <c r="N194" s="878" t="str">
        <f>IFERROR(VLOOKUP($I194,'WM-AR'!$I$7:$AS$3267,8,FALSE),"")</f>
        <v/>
      </c>
      <c r="O194" s="686" t="str">
        <f>IFERROR(VLOOKUP($I194,'WM-AR'!$I$7:$AS$3267,10,FALSE),"")</f>
        <v/>
      </c>
      <c r="P194" s="879" t="str">
        <f>IFERROR(VLOOKUP($I194,'WM-AR'!$I$7:$AS$3267,12,FALSE),"")</f>
        <v/>
      </c>
      <c r="Q194" s="879" t="str">
        <f>IFERROR(VLOOKUP($I194,'WM-AR'!$I$7:$AS$3267,14,FALSE),"")</f>
        <v/>
      </c>
      <c r="R194" s="879" t="str">
        <f>IFERROR(VLOOKUP($I194,'WM-AR'!$I$7:$AS$3267,16,FALSE),"")</f>
        <v/>
      </c>
      <c r="S194" s="879" t="str">
        <f>IFERROR(VLOOKUP($I194,'WM-AR'!$I$7:$AS$3267,18,FALSE),"")</f>
        <v/>
      </c>
      <c r="T194" s="879" t="str">
        <f>IFERROR(VLOOKUP($I194,'WM-AR'!$I$7:$AS$3267,20,FALSE),"")</f>
        <v/>
      </c>
      <c r="U194" s="879" t="str">
        <f>IFERROR(VLOOKUP($I194,'WM-AR'!$I$7:$AS$3267,22,FALSE),"")</f>
        <v/>
      </c>
      <c r="V194" s="879" t="str">
        <f>IFERROR(VLOOKUP($I194,'WM-AR'!$I$7:$AS$3267,24,FALSE),"")</f>
        <v/>
      </c>
      <c r="W194" s="879" t="str">
        <f>IFERROR(VLOOKUP($I194,'WM-AR'!$I$7:$AS$3267,25,FALSE),"")</f>
        <v/>
      </c>
      <c r="X194" s="879" t="str">
        <f>IFERROR(VLOOKUP($I194,'WM-AR'!$I$7:$AS$3267,26,FALSE),"")</f>
        <v/>
      </c>
      <c r="Y194" s="879" t="str">
        <f>IFERROR(VLOOKUP($I194,'WM-AR'!$I$7:$AS$3267,27,FALSE),"")</f>
        <v/>
      </c>
      <c r="Z194" s="879" t="str">
        <f>IFERROR(VLOOKUP($I194,'WM-AR'!$I$7:$AS$3267,28,FALSE),"")</f>
        <v/>
      </c>
      <c r="AA194" s="879" t="str">
        <f>IFERROR(VLOOKUP($I194,'WM-AR'!$I$7:$AS$3267,29,FALSE),"")</f>
        <v/>
      </c>
      <c r="AB194" s="879" t="str">
        <f>IFERROR(VLOOKUP($I194,'WM-AR'!$I$7:$AS$3267,30,FALSE),"")</f>
        <v/>
      </c>
      <c r="AC194" s="879" t="str">
        <f>IFERROR(VLOOKUP($I194,'WM-AR'!$I$7:$AS$3267,31,FALSE),"")</f>
        <v/>
      </c>
      <c r="AD194" s="879" t="str">
        <f>IFERROR(VLOOKUP($I194,'WM-AR'!$I$7:$AS$3267,32,FALSE),"")</f>
        <v/>
      </c>
      <c r="AE194" s="879" t="str">
        <f>IFERROR(VLOOKUP($I194,'WM-AR'!$I$7:$AS$3267,33,FALSE),"")</f>
        <v/>
      </c>
      <c r="AF194" s="701"/>
      <c r="AG194" s="922"/>
      <c r="AH194" s="922"/>
      <c r="AI194" s="923"/>
      <c r="AJ194" s="923" t="str">
        <f t="shared" si="68"/>
        <v/>
      </c>
      <c r="AK194" s="837"/>
      <c r="AL194" s="880" t="str">
        <f>IF(AND(ISTEXT($E194),ISTEXT($B194)),"산출기준 &gt;&gt;  "&amp;_xlfn.XLOOKUP($E194,산출기준!$D:$D,산출기준!$E:$E,"매칭실패"),"")</f>
        <v/>
      </c>
    </row>
    <row r="195" spans="1:38" s="600" customFormat="1">
      <c r="A195" s="873"/>
      <c r="B195" s="838"/>
      <c r="C195" s="839"/>
      <c r="D195" s="787"/>
      <c r="E195" s="840"/>
      <c r="F195" s="881"/>
      <c r="G195" s="882"/>
      <c r="H195" s="843"/>
      <c r="I195" s="844" t="str">
        <f>LEFT(H195,14)</f>
        <v/>
      </c>
      <c r="J195" s="883"/>
      <c r="K195" s="884" t="str">
        <f>IFERROR(VLOOKUP($I195,'WM-AR'!$I$7:$AS$3267,34,FALSE),"")</f>
        <v/>
      </c>
      <c r="L195" s="883" t="str">
        <f>IFERROR(VLOOKUP($I195,'WM-AR'!$I$7:$AS$3267,4,FALSE),"")</f>
        <v/>
      </c>
      <c r="M195" s="883" t="str">
        <f>IFERROR(VLOOKUP($I195,'WM-AR'!$I$7:$AS$3267,6,FALSE),"")</f>
        <v/>
      </c>
      <c r="N195" s="883" t="str">
        <f>IFERROR(VLOOKUP($I195,'WM-AR'!$I$7:$AS$3267,8,FALSE),"")</f>
        <v/>
      </c>
      <c r="O195" s="707" t="str">
        <f>IFERROR(VLOOKUP($I195,'WM-AR'!$I$7:$AS$3267,10,FALSE),"")</f>
        <v/>
      </c>
      <c r="P195" s="844" t="str">
        <f>IFERROR(VLOOKUP($I195,'WM-AR'!$I$7:$AS$3267,12,FALSE),"")</f>
        <v/>
      </c>
      <c r="Q195" s="844" t="str">
        <f>IFERROR(VLOOKUP($I195,'WM-AR'!$I$7:$AS$3267,14,FALSE),"")</f>
        <v/>
      </c>
      <c r="R195" s="844" t="str">
        <f>IFERROR(VLOOKUP($I195,'WM-AR'!$I$7:$AS$3267,16,FALSE),"")</f>
        <v/>
      </c>
      <c r="S195" s="844" t="str">
        <f>IFERROR(VLOOKUP($I195,'WM-AR'!$I$7:$AS$3267,18,FALSE),"")</f>
        <v/>
      </c>
      <c r="T195" s="844" t="str">
        <f>IFERROR(VLOOKUP($I195,'WM-AR'!$I$7:$AS$3267,20,FALSE),"")</f>
        <v/>
      </c>
      <c r="U195" s="844" t="str">
        <f>IFERROR(VLOOKUP($I195,'WM-AR'!$I$7:$AS$3267,22,FALSE),"")</f>
        <v/>
      </c>
      <c r="V195" s="844" t="str">
        <f>IFERROR(VLOOKUP($I195,'WM-AR'!$I$7:$AS$3267,24,FALSE),"")</f>
        <v/>
      </c>
      <c r="W195" s="844" t="str">
        <f>IFERROR(VLOOKUP($I195,'WM-AR'!$I$7:$AS$3267,25,FALSE),"")</f>
        <v/>
      </c>
      <c r="X195" s="844" t="str">
        <f>IFERROR(VLOOKUP($I195,'WM-AR'!$I$7:$AS$3267,26,FALSE),"")</f>
        <v/>
      </c>
      <c r="Y195" s="844" t="str">
        <f>IFERROR(VLOOKUP($I195,'WM-AR'!$I$7:$AS$3267,27,FALSE),"")</f>
        <v/>
      </c>
      <c r="Z195" s="844" t="str">
        <f>IFERROR(VLOOKUP($I195,'WM-AR'!$I$7:$AS$3267,28,FALSE),"")</f>
        <v/>
      </c>
      <c r="AA195" s="844" t="str">
        <f>IFERROR(VLOOKUP($I195,'WM-AR'!$I$7:$AS$3267,29,FALSE),"")</f>
        <v/>
      </c>
      <c r="AB195" s="844" t="str">
        <f>IFERROR(VLOOKUP($I195,'WM-AR'!$I$7:$AS$3267,30,FALSE),"")</f>
        <v/>
      </c>
      <c r="AC195" s="844" t="str">
        <f>IFERROR(VLOOKUP($I195,'WM-AR'!$I$7:$AS$3267,31,FALSE),"")</f>
        <v/>
      </c>
      <c r="AD195" s="844" t="str">
        <f>IFERROR(VLOOKUP($I195,'WM-AR'!$I$7:$AS$3267,32,FALSE),"")</f>
        <v/>
      </c>
      <c r="AE195" s="844" t="str">
        <f>IFERROR(VLOOKUP($I195,'WM-AR'!$I$7:$AS$3267,33,FALSE),"")</f>
        <v/>
      </c>
      <c r="AF195" s="720"/>
      <c r="AG195" s="924"/>
      <c r="AH195" s="924"/>
      <c r="AI195" s="925"/>
      <c r="AJ195" s="925" t="str">
        <f t="shared" si="68"/>
        <v/>
      </c>
      <c r="AK195" s="855"/>
      <c r="AL195" s="880" t="str">
        <f>IF(AND(ISTEXT($E195),ISTEXT($B195)),"산출기준 &gt;&gt;  "&amp;_xlfn.XLOOKUP($E195,산출기준!$D:$D,산출기준!$E:$E,"매칭실패"),"")</f>
        <v/>
      </c>
    </row>
    <row r="196" spans="1:38" s="600" customFormat="1">
      <c r="A196" s="873"/>
      <c r="B196" s="856"/>
      <c r="C196" s="857"/>
      <c r="D196" s="726"/>
      <c r="E196" s="858"/>
      <c r="F196" s="885"/>
      <c r="G196" s="886"/>
      <c r="H196" s="861"/>
      <c r="I196" s="862" t="str">
        <f>LEFT(H196,14)</f>
        <v/>
      </c>
      <c r="J196" s="887"/>
      <c r="K196" s="888" t="str">
        <f>IFERROR(VLOOKUP($I196,'WM-AR'!$I$7:$AS$3267,34,FALSE),"")</f>
        <v/>
      </c>
      <c r="L196" s="887" t="str">
        <f>IFERROR(VLOOKUP($I196,'WM-AR'!$I$7:$AS$3267,4,FALSE),"")</f>
        <v/>
      </c>
      <c r="M196" s="887" t="str">
        <f>IFERROR(VLOOKUP($I196,'WM-AR'!$I$7:$AS$3267,6,FALSE),"")</f>
        <v/>
      </c>
      <c r="N196" s="887" t="str">
        <f>IFERROR(VLOOKUP($I196,'WM-AR'!$I$7:$AS$3267,8,FALSE),"")</f>
        <v/>
      </c>
      <c r="O196" s="889" t="str">
        <f>IFERROR(VLOOKUP($I196,'WM-AR'!$I$7:$AS$3267,10,FALSE),"")</f>
        <v/>
      </c>
      <c r="P196" s="862" t="str">
        <f>IFERROR(VLOOKUP($I196,'WM-AR'!$I$7:$AS$3267,12,FALSE),"")</f>
        <v/>
      </c>
      <c r="Q196" s="862" t="str">
        <f>IFERROR(VLOOKUP($I196,'WM-AR'!$I$7:$AS$3267,14,FALSE),"")</f>
        <v/>
      </c>
      <c r="R196" s="862" t="str">
        <f>IFERROR(VLOOKUP($I196,'WM-AR'!$I$7:$AS$3267,16,FALSE),"")</f>
        <v/>
      </c>
      <c r="S196" s="862" t="str">
        <f>IFERROR(VLOOKUP($I196,'WM-AR'!$I$7:$AS$3267,18,FALSE),"")</f>
        <v/>
      </c>
      <c r="T196" s="862" t="str">
        <f>IFERROR(VLOOKUP($I196,'WM-AR'!$I$7:$AS$3267,20,FALSE),"")</f>
        <v/>
      </c>
      <c r="U196" s="862" t="str">
        <f>IFERROR(VLOOKUP($I196,'WM-AR'!$I$7:$AS$3267,22,FALSE),"")</f>
        <v/>
      </c>
      <c r="V196" s="862" t="str">
        <f>IFERROR(VLOOKUP($I196,'WM-AR'!$I$7:$AS$3267,24,FALSE),"")</f>
        <v/>
      </c>
      <c r="W196" s="862" t="str">
        <f>IFERROR(VLOOKUP($I196,'WM-AR'!$I$7:$AS$3267,25,FALSE),"")</f>
        <v/>
      </c>
      <c r="X196" s="862" t="str">
        <f>IFERROR(VLOOKUP($I196,'WM-AR'!$I$7:$AS$3267,26,FALSE),"")</f>
        <v/>
      </c>
      <c r="Y196" s="862" t="str">
        <f>IFERROR(VLOOKUP($I196,'WM-AR'!$I$7:$AS$3267,27,FALSE),"")</f>
        <v/>
      </c>
      <c r="Z196" s="862" t="str">
        <f>IFERROR(VLOOKUP($I196,'WM-AR'!$I$7:$AS$3267,28,FALSE),"")</f>
        <v/>
      </c>
      <c r="AA196" s="862" t="str">
        <f>IFERROR(VLOOKUP($I196,'WM-AR'!$I$7:$AS$3267,29,FALSE),"")</f>
        <v/>
      </c>
      <c r="AB196" s="862" t="str">
        <f>IFERROR(VLOOKUP($I196,'WM-AR'!$I$7:$AS$3267,30,FALSE),"")</f>
        <v/>
      </c>
      <c r="AC196" s="862" t="str">
        <f>IFERROR(VLOOKUP($I196,'WM-AR'!$I$7:$AS$3267,31,FALSE),"")</f>
        <v/>
      </c>
      <c r="AD196" s="862" t="str">
        <f>IFERROR(VLOOKUP($I196,'WM-AR'!$I$7:$AS$3267,32,FALSE),"")</f>
        <v/>
      </c>
      <c r="AE196" s="862" t="str">
        <f>IFERROR(VLOOKUP($I196,'WM-AR'!$I$7:$AS$3267,33,FALSE),"")</f>
        <v/>
      </c>
      <c r="AF196" s="740"/>
      <c r="AG196" s="926"/>
      <c r="AH196" s="926"/>
      <c r="AI196" s="927"/>
      <c r="AJ196" s="927" t="str">
        <f t="shared" si="68"/>
        <v/>
      </c>
      <c r="AK196" s="872"/>
      <c r="AL196" s="880" t="str">
        <f>IF(AND(ISTEXT($E196),ISTEXT($B196)),"산출기준 &gt;&gt;  "&amp;_xlfn.XLOOKUP($E196,산출기준!$D:$D,산출기준!$E:$E,"매칭실패"),"")</f>
        <v/>
      </c>
    </row>
    <row r="197" spans="1:38">
      <c r="B197" s="635"/>
      <c r="C197" s="636"/>
      <c r="D197" s="636"/>
      <c r="E197" s="636"/>
      <c r="F197" s="638"/>
      <c r="G197" s="639"/>
      <c r="H197" s="639"/>
      <c r="I197" s="641"/>
      <c r="J197" s="642"/>
      <c r="K197" s="642"/>
      <c r="L197" s="642"/>
      <c r="M197" s="642"/>
      <c r="N197" s="642"/>
      <c r="O197" s="642"/>
      <c r="P197" s="642"/>
      <c r="Q197" s="642"/>
      <c r="R197" s="642"/>
      <c r="S197" s="642"/>
      <c r="T197" s="642"/>
      <c r="U197" s="642"/>
      <c r="V197" s="642"/>
      <c r="W197" s="642"/>
      <c r="X197" s="642"/>
      <c r="Y197" s="642"/>
      <c r="Z197" s="642"/>
      <c r="AA197" s="642"/>
      <c r="AB197" s="642"/>
      <c r="AC197" s="642"/>
      <c r="AD197" s="642"/>
      <c r="AE197" s="642"/>
      <c r="AF197" s="636"/>
      <c r="AG197" s="643"/>
      <c r="AH197" s="643"/>
      <c r="AI197" s="644"/>
      <c r="AJ197" s="644"/>
      <c r="AK197" s="639"/>
      <c r="AL197" s="88" t="str">
        <f>IF(AND(ISTEXT($E197),ISTEXT($B197)),"산출기준 &gt;&gt;  "&amp;_xlfn.XLOOKUP($E197,산출기준!$D:$D,산출기준!$E:$E,"매칭실패"),"")</f>
        <v/>
      </c>
    </row>
    <row r="198" spans="1:38" ht="34.9" customHeight="1">
      <c r="B198" s="808" t="str" cm="1">
        <f t="array" aca="1" ref="B198" ca="1">_xlfn.IFNA(INDIRECT("Family_표준_구성도!B"&amp;MATCH(F198,INDIRECT("Family_표준_구성도!"&amp;"C:C"),0)),"")</f>
        <v>1.1.3.1.12</v>
      </c>
      <c r="C198" s="668" t="s">
        <v>2016</v>
      </c>
      <c r="D198" s="809"/>
      <c r="E198" s="668" t="s">
        <v>1697</v>
      </c>
      <c r="F198" s="906" t="s">
        <v>409</v>
      </c>
      <c r="G198" s="811"/>
      <c r="H198" s="917" t="s">
        <v>2791</v>
      </c>
      <c r="I198" s="674"/>
      <c r="J198" s="674"/>
      <c r="K198" s="674"/>
      <c r="L198" s="674"/>
      <c r="M198" s="674"/>
      <c r="N198" s="675"/>
      <c r="O198" s="920" t="s">
        <v>2792</v>
      </c>
      <c r="P198" s="677"/>
      <c r="Q198" s="677"/>
      <c r="R198" s="677"/>
      <c r="S198" s="677"/>
      <c r="T198" s="677"/>
      <c r="U198" s="677"/>
      <c r="V198" s="678"/>
      <c r="W198" s="679"/>
      <c r="X198" s="679"/>
      <c r="Y198" s="679"/>
      <c r="Z198" s="679"/>
      <c r="AA198" s="679"/>
      <c r="AB198" s="679"/>
      <c r="AC198" s="679"/>
      <c r="AD198" s="679"/>
      <c r="AE198" s="679"/>
      <c r="AF198" s="902"/>
      <c r="AG198" s="928"/>
      <c r="AH198" s="928"/>
      <c r="AI198" s="682"/>
      <c r="AJ198" s="682"/>
      <c r="AK198" s="903"/>
      <c r="AL198" s="88" t="str">
        <f ca="1">IF(AND(ISTEXT($E198),ISTEXT($B198)),"산출기준 &gt;&gt;  "&amp;_xlfn.XLOOKUP($E198,산출기준!$D:$D,산출기준!$E:$E,"매칭실패"),"")</f>
        <v>산출기준 &gt;&gt;  [ 플로어 일반 산출 ]</v>
      </c>
    </row>
    <row r="199" spans="1:38" ht="49.9" customHeight="1" outlineLevel="1">
      <c r="B199" s="772"/>
      <c r="C199" s="773"/>
      <c r="D199" s="773"/>
      <c r="E199" s="773" t="s">
        <v>2755</v>
      </c>
      <c r="F199" s="818"/>
      <c r="G199" s="759" t="str">
        <f t="shared" ref="G199" si="69">IF(IF(N199=0,"",N199)&amp;" | "&amp;IF(O199=0,"",O199)&amp;" | "&amp;IF(Q199=0,"",Q199)&amp;" | "&amp;IF(R199=0,"",R199)=" |  |  | ","",IF(N199=0,"",N199)&amp;" | "&amp;IF(O199=0,"",O199)&amp;" | "&amp;IF(Q199=0,"",Q199)&amp;" | "&amp;IF(R199=0,"",R199))</f>
        <v xml:space="preserve">Floor Tile | Porcelain Tile |  | </v>
      </c>
      <c r="H199" s="816" t="s">
        <v>2793</v>
      </c>
      <c r="I199" s="765" t="str">
        <f t="shared" ref="I199" si="70">LEFT(H199,14)</f>
        <v>A04AN083-00011</v>
      </c>
      <c r="J199" s="766"/>
      <c r="K199" s="766" t="str">
        <f>IFERROR(VLOOKUP($I199,'WM-AR'!$I$7:$AS$3267,34,FALSE),"")</f>
        <v>M2</v>
      </c>
      <c r="L199" s="766" t="str">
        <f>IFERROR(VLOOKUP($I199,'WM-AR'!$I$7:$AS$3267,4,FALSE),"")</f>
        <v>Finishing Work</v>
      </c>
      <c r="M199" s="766" t="str">
        <f>IFERROR(VLOOKUP($I199,'WM-AR'!$I$7:$AS$3267,6,FALSE),"")</f>
        <v>Tile Work</v>
      </c>
      <c r="N199" s="766" t="str">
        <f>IFERROR(VLOOKUP($I199,'WM-AR'!$I$7:$AS$3267,8,FALSE),"")</f>
        <v>Floor Tile</v>
      </c>
      <c r="O199" s="766" t="str">
        <f>IFERROR(VLOOKUP($I199,'WM-AR'!$I$7:$AS$3267,10,FALSE),"")</f>
        <v>Porcelain Tile</v>
      </c>
      <c r="P199" s="766">
        <f>IFERROR(VLOOKUP($I199,'WM-AR'!$I$7:$AS$3267,12,FALSE),"")</f>
        <v>0</v>
      </c>
      <c r="Q199" s="766">
        <f>IFERROR(VLOOKUP($I199,'WM-AR'!$I$7:$AS$3267,14,FALSE),"")</f>
        <v>0</v>
      </c>
      <c r="R199" s="766">
        <f>IFERROR(VLOOKUP($I199,'WM-AR'!$I$7:$AS$3267,16,FALSE),"")</f>
        <v>0</v>
      </c>
      <c r="S199" s="766">
        <f>IFERROR(VLOOKUP($I199,'WM-AR'!$I$7:$AS$3267,18,FALSE),"")</f>
        <v>0</v>
      </c>
      <c r="T199" s="766" t="str">
        <f>IFERROR(VLOOKUP($I199,'WM-AR'!$I$7:$AS$3267,20,FALSE),"")</f>
        <v>Non-Slip Type, w/ Mortar Bond Coat or Adhesive</v>
      </c>
      <c r="U199" s="766">
        <f>IFERROR(VLOOKUP($I199,'WM-AR'!$I$7:$AS$3267,22,FALSE),"")</f>
        <v>0</v>
      </c>
      <c r="V199" s="766">
        <f>IFERROR(VLOOKUP($I199,'WM-AR'!$I$7:$AS$3267,24,FALSE),"")</f>
        <v>0</v>
      </c>
      <c r="W199" s="766">
        <f>IFERROR(VLOOKUP($I199,'WM-AR'!$I$7:$AS$3267,25,FALSE),"")</f>
        <v>0</v>
      </c>
      <c r="X199" s="766" t="str">
        <f>IFERROR(VLOOKUP($I199,'WM-AR'!$I$7:$AS$3267,26,FALSE),"")</f>
        <v>Tile Size=W(  )mm x L(  )mm x THK(  )mm</v>
      </c>
      <c r="Y199" s="766">
        <f>IFERROR(VLOOKUP($I199,'WM-AR'!$I$7:$AS$3267,27,FALSE),"")</f>
        <v>0</v>
      </c>
      <c r="Z199" s="766">
        <f>IFERROR(VLOOKUP($I199,'WM-AR'!$I$7:$AS$3267,28,FALSE),"")</f>
        <v>0</v>
      </c>
      <c r="AA199" s="766">
        <f>IFERROR(VLOOKUP($I199,'WM-AR'!$I$7:$AS$3267,29,FALSE),"")</f>
        <v>0</v>
      </c>
      <c r="AB199" s="766">
        <f>IFERROR(VLOOKUP($I199,'WM-AR'!$I$7:$AS$3267,30,FALSE),"")</f>
        <v>0</v>
      </c>
      <c r="AC199" s="766">
        <f>IFERROR(VLOOKUP($I199,'WM-AR'!$I$7:$AS$3267,31,FALSE),"")</f>
        <v>0</v>
      </c>
      <c r="AD199" s="766">
        <f>IFERROR(VLOOKUP($I199,'WM-AR'!$I$7:$AS$3267,32,FALSE),"")</f>
        <v>0</v>
      </c>
      <c r="AE199" s="766" t="str">
        <f>IFERROR(VLOOKUP($I199,'WM-AR'!$I$7:$AS$3267,33,FALSE),"")</f>
        <v/>
      </c>
      <c r="AF199" s="817" t="s">
        <v>2794</v>
      </c>
      <c r="AG199" s="785" t="s">
        <v>2742</v>
      </c>
      <c r="AH199" s="785" t="s">
        <v>2743</v>
      </c>
      <c r="AI199" s="769"/>
      <c r="AJ199" s="769" t="str">
        <f t="shared" ref="AJ199:AJ202" si="71">K199</f>
        <v>M2</v>
      </c>
      <c r="AK199" s="918"/>
      <c r="AL199" s="919"/>
    </row>
    <row r="200" spans="1:38" s="600" customFormat="1">
      <c r="A200" s="873"/>
      <c r="B200" s="819"/>
      <c r="C200" s="820"/>
      <c r="D200" s="786"/>
      <c r="E200" s="821"/>
      <c r="F200" s="874"/>
      <c r="G200" s="907" t="s">
        <v>2135</v>
      </c>
      <c r="H200" s="824"/>
      <c r="I200" s="825" t="str">
        <f>LEFT(H200,14)</f>
        <v/>
      </c>
      <c r="J200" s="876"/>
      <c r="K200" s="877" t="str">
        <f>IFERROR(VLOOKUP($I200,'WM-AR'!$I$7:$AS$3267,34,FALSE),"")</f>
        <v/>
      </c>
      <c r="L200" s="878" t="str">
        <f>IFERROR(VLOOKUP($I200,'WM-AR'!$I$7:$AS$3267,4,FALSE),"")</f>
        <v/>
      </c>
      <c r="M200" s="878" t="str">
        <f>IFERROR(VLOOKUP($I200,'WM-AR'!$I$7:$AS$3267,6,FALSE),"")</f>
        <v/>
      </c>
      <c r="N200" s="878" t="str">
        <f>IFERROR(VLOOKUP($I200,'WM-AR'!$I$7:$AS$3267,8,FALSE),"")</f>
        <v/>
      </c>
      <c r="O200" s="686" t="str">
        <f>IFERROR(VLOOKUP($I200,'WM-AR'!$I$7:$AS$3267,10,FALSE),"")</f>
        <v/>
      </c>
      <c r="P200" s="879" t="str">
        <f>IFERROR(VLOOKUP($I200,'WM-AR'!$I$7:$AS$3267,12,FALSE),"")</f>
        <v/>
      </c>
      <c r="Q200" s="879" t="str">
        <f>IFERROR(VLOOKUP($I200,'WM-AR'!$I$7:$AS$3267,14,FALSE),"")</f>
        <v/>
      </c>
      <c r="R200" s="879" t="str">
        <f>IFERROR(VLOOKUP($I200,'WM-AR'!$I$7:$AS$3267,16,FALSE),"")</f>
        <v/>
      </c>
      <c r="S200" s="879" t="str">
        <f>IFERROR(VLOOKUP($I200,'WM-AR'!$I$7:$AS$3267,18,FALSE),"")</f>
        <v/>
      </c>
      <c r="T200" s="879" t="str">
        <f>IFERROR(VLOOKUP($I200,'WM-AR'!$I$7:$AS$3267,20,FALSE),"")</f>
        <v/>
      </c>
      <c r="U200" s="879" t="str">
        <f>IFERROR(VLOOKUP($I200,'WM-AR'!$I$7:$AS$3267,22,FALSE),"")</f>
        <v/>
      </c>
      <c r="V200" s="879" t="str">
        <f>IFERROR(VLOOKUP($I200,'WM-AR'!$I$7:$AS$3267,24,FALSE),"")</f>
        <v/>
      </c>
      <c r="W200" s="879" t="str">
        <f>IFERROR(VLOOKUP($I200,'WM-AR'!$I$7:$AS$3267,25,FALSE),"")</f>
        <v/>
      </c>
      <c r="X200" s="879" t="str">
        <f>IFERROR(VLOOKUP($I200,'WM-AR'!$I$7:$AS$3267,26,FALSE),"")</f>
        <v/>
      </c>
      <c r="Y200" s="879" t="str">
        <f>IFERROR(VLOOKUP($I200,'WM-AR'!$I$7:$AS$3267,27,FALSE),"")</f>
        <v/>
      </c>
      <c r="Z200" s="879" t="str">
        <f>IFERROR(VLOOKUP($I200,'WM-AR'!$I$7:$AS$3267,28,FALSE),"")</f>
        <v/>
      </c>
      <c r="AA200" s="879" t="str">
        <f>IFERROR(VLOOKUP($I200,'WM-AR'!$I$7:$AS$3267,29,FALSE),"")</f>
        <v/>
      </c>
      <c r="AB200" s="879" t="str">
        <f>IFERROR(VLOOKUP($I200,'WM-AR'!$I$7:$AS$3267,30,FALSE),"")</f>
        <v/>
      </c>
      <c r="AC200" s="879" t="str">
        <f>IFERROR(VLOOKUP($I200,'WM-AR'!$I$7:$AS$3267,31,FALSE),"")</f>
        <v/>
      </c>
      <c r="AD200" s="879" t="str">
        <f>IFERROR(VLOOKUP($I200,'WM-AR'!$I$7:$AS$3267,32,FALSE),"")</f>
        <v/>
      </c>
      <c r="AE200" s="879" t="str">
        <f>IFERROR(VLOOKUP($I200,'WM-AR'!$I$7:$AS$3267,33,FALSE),"")</f>
        <v/>
      </c>
      <c r="AF200" s="701"/>
      <c r="AG200" s="922"/>
      <c r="AH200" s="922"/>
      <c r="AI200" s="923"/>
      <c r="AJ200" s="923" t="str">
        <f t="shared" si="71"/>
        <v/>
      </c>
      <c r="AK200" s="837"/>
      <c r="AL200" s="880" t="str">
        <f>IF(AND(ISTEXT($E200),ISTEXT($B200)),"산출기준 &gt;&gt;  "&amp;_xlfn.XLOOKUP($E200,산출기준!$D:$D,산출기준!$E:$E,"매칭실패"),"")</f>
        <v/>
      </c>
    </row>
    <row r="201" spans="1:38" s="600" customFormat="1">
      <c r="A201" s="873"/>
      <c r="B201" s="838"/>
      <c r="C201" s="839"/>
      <c r="D201" s="787"/>
      <c r="E201" s="840"/>
      <c r="F201" s="881"/>
      <c r="G201" s="882"/>
      <c r="H201" s="843"/>
      <c r="I201" s="844" t="str">
        <f>LEFT(H201,14)</f>
        <v/>
      </c>
      <c r="J201" s="883"/>
      <c r="K201" s="884" t="str">
        <f>IFERROR(VLOOKUP($I201,'WM-AR'!$I$7:$AS$3267,34,FALSE),"")</f>
        <v/>
      </c>
      <c r="L201" s="883" t="str">
        <f>IFERROR(VLOOKUP($I201,'WM-AR'!$I$7:$AS$3267,4,FALSE),"")</f>
        <v/>
      </c>
      <c r="M201" s="883" t="str">
        <f>IFERROR(VLOOKUP($I201,'WM-AR'!$I$7:$AS$3267,6,FALSE),"")</f>
        <v/>
      </c>
      <c r="N201" s="883" t="str">
        <f>IFERROR(VLOOKUP($I201,'WM-AR'!$I$7:$AS$3267,8,FALSE),"")</f>
        <v/>
      </c>
      <c r="O201" s="707" t="str">
        <f>IFERROR(VLOOKUP($I201,'WM-AR'!$I$7:$AS$3267,10,FALSE),"")</f>
        <v/>
      </c>
      <c r="P201" s="844" t="str">
        <f>IFERROR(VLOOKUP($I201,'WM-AR'!$I$7:$AS$3267,12,FALSE),"")</f>
        <v/>
      </c>
      <c r="Q201" s="844" t="str">
        <f>IFERROR(VLOOKUP($I201,'WM-AR'!$I$7:$AS$3267,14,FALSE),"")</f>
        <v/>
      </c>
      <c r="R201" s="844" t="str">
        <f>IFERROR(VLOOKUP($I201,'WM-AR'!$I$7:$AS$3267,16,FALSE),"")</f>
        <v/>
      </c>
      <c r="S201" s="844" t="str">
        <f>IFERROR(VLOOKUP($I201,'WM-AR'!$I$7:$AS$3267,18,FALSE),"")</f>
        <v/>
      </c>
      <c r="T201" s="844" t="str">
        <f>IFERROR(VLOOKUP($I201,'WM-AR'!$I$7:$AS$3267,20,FALSE),"")</f>
        <v/>
      </c>
      <c r="U201" s="844" t="str">
        <f>IFERROR(VLOOKUP($I201,'WM-AR'!$I$7:$AS$3267,22,FALSE),"")</f>
        <v/>
      </c>
      <c r="V201" s="844" t="str">
        <f>IFERROR(VLOOKUP($I201,'WM-AR'!$I$7:$AS$3267,24,FALSE),"")</f>
        <v/>
      </c>
      <c r="W201" s="844" t="str">
        <f>IFERROR(VLOOKUP($I201,'WM-AR'!$I$7:$AS$3267,25,FALSE),"")</f>
        <v/>
      </c>
      <c r="X201" s="844" t="str">
        <f>IFERROR(VLOOKUP($I201,'WM-AR'!$I$7:$AS$3267,26,FALSE),"")</f>
        <v/>
      </c>
      <c r="Y201" s="844" t="str">
        <f>IFERROR(VLOOKUP($I201,'WM-AR'!$I$7:$AS$3267,27,FALSE),"")</f>
        <v/>
      </c>
      <c r="Z201" s="844" t="str">
        <f>IFERROR(VLOOKUP($I201,'WM-AR'!$I$7:$AS$3267,28,FALSE),"")</f>
        <v/>
      </c>
      <c r="AA201" s="844" t="str">
        <f>IFERROR(VLOOKUP($I201,'WM-AR'!$I$7:$AS$3267,29,FALSE),"")</f>
        <v/>
      </c>
      <c r="AB201" s="844" t="str">
        <f>IFERROR(VLOOKUP($I201,'WM-AR'!$I$7:$AS$3267,30,FALSE),"")</f>
        <v/>
      </c>
      <c r="AC201" s="844" t="str">
        <f>IFERROR(VLOOKUP($I201,'WM-AR'!$I$7:$AS$3267,31,FALSE),"")</f>
        <v/>
      </c>
      <c r="AD201" s="844" t="str">
        <f>IFERROR(VLOOKUP($I201,'WM-AR'!$I$7:$AS$3267,32,FALSE),"")</f>
        <v/>
      </c>
      <c r="AE201" s="844" t="str">
        <f>IFERROR(VLOOKUP($I201,'WM-AR'!$I$7:$AS$3267,33,FALSE),"")</f>
        <v/>
      </c>
      <c r="AF201" s="720"/>
      <c r="AG201" s="924"/>
      <c r="AH201" s="924"/>
      <c r="AI201" s="925"/>
      <c r="AJ201" s="925" t="str">
        <f t="shared" si="71"/>
        <v/>
      </c>
      <c r="AK201" s="855"/>
      <c r="AL201" s="880" t="str">
        <f>IF(AND(ISTEXT($E201),ISTEXT($B201)),"산출기준 &gt;&gt;  "&amp;_xlfn.XLOOKUP($E201,산출기준!$D:$D,산출기준!$E:$E,"매칭실패"),"")</f>
        <v/>
      </c>
    </row>
    <row r="202" spans="1:38" s="600" customFormat="1">
      <c r="A202" s="873"/>
      <c r="B202" s="856"/>
      <c r="C202" s="857"/>
      <c r="D202" s="726"/>
      <c r="E202" s="858"/>
      <c r="F202" s="885"/>
      <c r="G202" s="886"/>
      <c r="H202" s="861"/>
      <c r="I202" s="862" t="str">
        <f>LEFT(H202,14)</f>
        <v/>
      </c>
      <c r="J202" s="887"/>
      <c r="K202" s="888" t="str">
        <f>IFERROR(VLOOKUP($I202,'WM-AR'!$I$7:$AS$3267,34,FALSE),"")</f>
        <v/>
      </c>
      <c r="L202" s="887" t="str">
        <f>IFERROR(VLOOKUP($I202,'WM-AR'!$I$7:$AS$3267,4,FALSE),"")</f>
        <v/>
      </c>
      <c r="M202" s="887" t="str">
        <f>IFERROR(VLOOKUP($I202,'WM-AR'!$I$7:$AS$3267,6,FALSE),"")</f>
        <v/>
      </c>
      <c r="N202" s="887" t="str">
        <f>IFERROR(VLOOKUP($I202,'WM-AR'!$I$7:$AS$3267,8,FALSE),"")</f>
        <v/>
      </c>
      <c r="O202" s="889" t="str">
        <f>IFERROR(VLOOKUP($I202,'WM-AR'!$I$7:$AS$3267,10,FALSE),"")</f>
        <v/>
      </c>
      <c r="P202" s="862" t="str">
        <f>IFERROR(VLOOKUP($I202,'WM-AR'!$I$7:$AS$3267,12,FALSE),"")</f>
        <v/>
      </c>
      <c r="Q202" s="862" t="str">
        <f>IFERROR(VLOOKUP($I202,'WM-AR'!$I$7:$AS$3267,14,FALSE),"")</f>
        <v/>
      </c>
      <c r="R202" s="862" t="str">
        <f>IFERROR(VLOOKUP($I202,'WM-AR'!$I$7:$AS$3267,16,FALSE),"")</f>
        <v/>
      </c>
      <c r="S202" s="862" t="str">
        <f>IFERROR(VLOOKUP($I202,'WM-AR'!$I$7:$AS$3267,18,FALSE),"")</f>
        <v/>
      </c>
      <c r="T202" s="862" t="str">
        <f>IFERROR(VLOOKUP($I202,'WM-AR'!$I$7:$AS$3267,20,FALSE),"")</f>
        <v/>
      </c>
      <c r="U202" s="862" t="str">
        <f>IFERROR(VLOOKUP($I202,'WM-AR'!$I$7:$AS$3267,22,FALSE),"")</f>
        <v/>
      </c>
      <c r="V202" s="862" t="str">
        <f>IFERROR(VLOOKUP($I202,'WM-AR'!$I$7:$AS$3267,24,FALSE),"")</f>
        <v/>
      </c>
      <c r="W202" s="862" t="str">
        <f>IFERROR(VLOOKUP($I202,'WM-AR'!$I$7:$AS$3267,25,FALSE),"")</f>
        <v/>
      </c>
      <c r="X202" s="862" t="str">
        <f>IFERROR(VLOOKUP($I202,'WM-AR'!$I$7:$AS$3267,26,FALSE),"")</f>
        <v/>
      </c>
      <c r="Y202" s="862" t="str">
        <f>IFERROR(VLOOKUP($I202,'WM-AR'!$I$7:$AS$3267,27,FALSE),"")</f>
        <v/>
      </c>
      <c r="Z202" s="862" t="str">
        <f>IFERROR(VLOOKUP($I202,'WM-AR'!$I$7:$AS$3267,28,FALSE),"")</f>
        <v/>
      </c>
      <c r="AA202" s="862" t="str">
        <f>IFERROR(VLOOKUP($I202,'WM-AR'!$I$7:$AS$3267,29,FALSE),"")</f>
        <v/>
      </c>
      <c r="AB202" s="862" t="str">
        <f>IFERROR(VLOOKUP($I202,'WM-AR'!$I$7:$AS$3267,30,FALSE),"")</f>
        <v/>
      </c>
      <c r="AC202" s="862" t="str">
        <f>IFERROR(VLOOKUP($I202,'WM-AR'!$I$7:$AS$3267,31,FALSE),"")</f>
        <v/>
      </c>
      <c r="AD202" s="862" t="str">
        <f>IFERROR(VLOOKUP($I202,'WM-AR'!$I$7:$AS$3267,32,FALSE),"")</f>
        <v/>
      </c>
      <c r="AE202" s="862" t="str">
        <f>IFERROR(VLOOKUP($I202,'WM-AR'!$I$7:$AS$3267,33,FALSE),"")</f>
        <v/>
      </c>
      <c r="AF202" s="740"/>
      <c r="AG202" s="926"/>
      <c r="AH202" s="926"/>
      <c r="AI202" s="927"/>
      <c r="AJ202" s="927" t="str">
        <f t="shared" si="71"/>
        <v/>
      </c>
      <c r="AK202" s="872"/>
      <c r="AL202" s="880" t="str">
        <f>IF(AND(ISTEXT($E202),ISTEXT($B202)),"산출기준 &gt;&gt;  "&amp;_xlfn.XLOOKUP($E202,산출기준!$D:$D,산출기준!$E:$E,"매칭실패"),"")</f>
        <v/>
      </c>
    </row>
    <row r="203" spans="1:38">
      <c r="B203" s="635"/>
      <c r="C203" s="636"/>
      <c r="D203" s="636"/>
      <c r="E203" s="636"/>
      <c r="F203" s="638"/>
      <c r="G203" s="639"/>
      <c r="H203" s="639"/>
      <c r="I203" s="641"/>
      <c r="J203" s="642"/>
      <c r="K203" s="642"/>
      <c r="L203" s="642"/>
      <c r="M203" s="642"/>
      <c r="N203" s="642"/>
      <c r="O203" s="642"/>
      <c r="P203" s="642"/>
      <c r="Q203" s="642"/>
      <c r="R203" s="642"/>
      <c r="S203" s="642"/>
      <c r="T203" s="642"/>
      <c r="U203" s="642"/>
      <c r="V203" s="642"/>
      <c r="W203" s="642"/>
      <c r="X203" s="642"/>
      <c r="Y203" s="642"/>
      <c r="Z203" s="642"/>
      <c r="AA203" s="642"/>
      <c r="AB203" s="642"/>
      <c r="AC203" s="642"/>
      <c r="AD203" s="642"/>
      <c r="AE203" s="642"/>
      <c r="AF203" s="636"/>
      <c r="AG203" s="643"/>
      <c r="AH203" s="643"/>
      <c r="AI203" s="644"/>
      <c r="AJ203" s="644"/>
      <c r="AK203" s="639"/>
      <c r="AL203" s="88" t="str">
        <f>IF(AND(ISTEXT($E203),ISTEXT($B203)),"산출기준 &gt;&gt;  "&amp;_xlfn.XLOOKUP($E203,산출기준!$D:$D,산출기준!$E:$E,"매칭실패"),"")</f>
        <v/>
      </c>
    </row>
    <row r="204" spans="1:38" ht="34.9" customHeight="1">
      <c r="B204" s="808" t="str" cm="1">
        <f t="array" aca="1" ref="B204" ca="1">_xlfn.IFNA(INDIRECT("Family_표준_구성도!B"&amp;MATCH(F204,INDIRECT("Family_표준_구성도!"&amp;"C:C"),0)),"")</f>
        <v>1.1.3.1.13</v>
      </c>
      <c r="C204" s="668" t="s">
        <v>2016</v>
      </c>
      <c r="D204" s="809"/>
      <c r="E204" s="668" t="s">
        <v>1697</v>
      </c>
      <c r="F204" s="906" t="s">
        <v>411</v>
      </c>
      <c r="G204" s="811"/>
      <c r="H204" s="917" t="s">
        <v>2645</v>
      </c>
      <c r="I204" s="674"/>
      <c r="J204" s="674"/>
      <c r="K204" s="674"/>
      <c r="L204" s="674"/>
      <c r="M204" s="674"/>
      <c r="N204" s="675"/>
      <c r="O204" s="920" t="s">
        <v>2795</v>
      </c>
      <c r="P204" s="677"/>
      <c r="Q204" s="677"/>
      <c r="R204" s="677"/>
      <c r="S204" s="677"/>
      <c r="T204" s="677"/>
      <c r="U204" s="677"/>
      <c r="V204" s="678"/>
      <c r="W204" s="679"/>
      <c r="X204" s="679"/>
      <c r="Y204" s="679"/>
      <c r="Z204" s="679"/>
      <c r="AA204" s="679"/>
      <c r="AB204" s="679"/>
      <c r="AC204" s="679"/>
      <c r="AD204" s="679"/>
      <c r="AE204" s="679"/>
      <c r="AF204" s="902"/>
      <c r="AG204" s="928"/>
      <c r="AH204" s="928"/>
      <c r="AI204" s="682"/>
      <c r="AJ204" s="682"/>
      <c r="AK204" s="903"/>
      <c r="AL204" s="88" t="str">
        <f ca="1">IF(AND(ISTEXT($E204),ISTEXT($B204)),"산출기준 &gt;&gt;  "&amp;_xlfn.XLOOKUP($E204,산출기준!$D:$D,산출기준!$E:$E,"매칭실패"),"")</f>
        <v>산출기준 &gt;&gt;  [ 플로어 일반 산출 ]</v>
      </c>
    </row>
    <row r="205" spans="1:38" ht="49.9" customHeight="1" outlineLevel="1">
      <c r="B205" s="772"/>
      <c r="C205" s="773"/>
      <c r="D205" s="773"/>
      <c r="E205" s="773" t="s">
        <v>2755</v>
      </c>
      <c r="F205" s="818"/>
      <c r="G205" s="759" t="str">
        <f t="shared" ref="G205" si="72">IF(IF(N205=0,"",N205)&amp;" | "&amp;IF(O205=0,"",O205)&amp;" | "&amp;IF(Q205=0,"",Q205)&amp;" | "&amp;IF(R205=0,"",R205)=" |  |  | ","",IF(N205=0,"",N205)&amp;" | "&amp;IF(O205=0,"",O205)&amp;" | "&amp;IF(Q205=0,"",Q205)&amp;" | "&amp;IF(R205=0,"",R205))</f>
        <v xml:space="preserve">Carpet Tile |  |  | </v>
      </c>
      <c r="H205" s="816" t="s">
        <v>2796</v>
      </c>
      <c r="I205" s="765" t="str">
        <f t="shared" ref="I205" si="73">LEFT(H205,14)</f>
        <v>A04AS170-00001</v>
      </c>
      <c r="J205" s="766"/>
      <c r="K205" s="766" t="str">
        <f>IFERROR(VLOOKUP($I205,'WM-AR'!$I$7:$AS$3267,34,FALSE),"")</f>
        <v>M2</v>
      </c>
      <c r="L205" s="766" t="str">
        <f>IFERROR(VLOOKUP($I205,'WM-AR'!$I$7:$AS$3267,4,FALSE),"")</f>
        <v>Finishing Work</v>
      </c>
      <c r="M205" s="766" t="str">
        <f>IFERROR(VLOOKUP($I205,'WM-AR'!$I$7:$AS$3267,6,FALSE),"")</f>
        <v>Exterior/Interior Finish Work</v>
      </c>
      <c r="N205" s="766" t="str">
        <f>IFERROR(VLOOKUP($I205,'WM-AR'!$I$7:$AS$3267,8,FALSE),"")</f>
        <v>Carpet Tile</v>
      </c>
      <c r="O205" s="766">
        <f>IFERROR(VLOOKUP($I205,'WM-AR'!$I$7:$AS$3267,10,FALSE),"")</f>
        <v>0</v>
      </c>
      <c r="P205" s="766">
        <f>IFERROR(VLOOKUP($I205,'WM-AR'!$I$7:$AS$3267,12,FALSE),"")</f>
        <v>0</v>
      </c>
      <c r="Q205" s="766">
        <f>IFERROR(VLOOKUP($I205,'WM-AR'!$I$7:$AS$3267,14,FALSE),"")</f>
        <v>0</v>
      </c>
      <c r="R205" s="766">
        <f>IFERROR(VLOOKUP($I205,'WM-AR'!$I$7:$AS$3267,16,FALSE),"")</f>
        <v>0</v>
      </c>
      <c r="S205" s="766">
        <f>IFERROR(VLOOKUP($I205,'WM-AR'!$I$7:$AS$3267,18,FALSE),"")</f>
        <v>0</v>
      </c>
      <c r="T205" s="766" t="str">
        <f>IFERROR(VLOOKUP($I205,'WM-AR'!$I$7:$AS$3267,20,FALSE),"")</f>
        <v/>
      </c>
      <c r="U205" s="766">
        <f>IFERROR(VLOOKUP($I205,'WM-AR'!$I$7:$AS$3267,22,FALSE),"")</f>
        <v>0</v>
      </c>
      <c r="V205" s="766">
        <f>IFERROR(VLOOKUP($I205,'WM-AR'!$I$7:$AS$3267,24,FALSE),"")</f>
        <v>0</v>
      </c>
      <c r="W205" s="766">
        <f>IFERROR(VLOOKUP($I205,'WM-AR'!$I$7:$AS$3267,25,FALSE),"")</f>
        <v>0</v>
      </c>
      <c r="X205" s="766" t="str">
        <f>IFERROR(VLOOKUP($I205,'WM-AR'!$I$7:$AS$3267,26,FALSE),"")</f>
        <v>Tile Size=W(  )mm x L(  )mm</v>
      </c>
      <c r="Y205" s="766">
        <f>IFERROR(VLOOKUP($I205,'WM-AR'!$I$7:$AS$3267,27,FALSE),"")</f>
        <v>0</v>
      </c>
      <c r="Z205" s="766">
        <f>IFERROR(VLOOKUP($I205,'WM-AR'!$I$7:$AS$3267,28,FALSE),"")</f>
        <v>0</v>
      </c>
      <c r="AA205" s="766">
        <f>IFERROR(VLOOKUP($I205,'WM-AR'!$I$7:$AS$3267,29,FALSE),"")</f>
        <v>0</v>
      </c>
      <c r="AB205" s="766">
        <f>IFERROR(VLOOKUP($I205,'WM-AR'!$I$7:$AS$3267,30,FALSE),"")</f>
        <v>0</v>
      </c>
      <c r="AC205" s="766">
        <f>IFERROR(VLOOKUP($I205,'WM-AR'!$I$7:$AS$3267,31,FALSE),"")</f>
        <v>0</v>
      </c>
      <c r="AD205" s="766">
        <f>IFERROR(VLOOKUP($I205,'WM-AR'!$I$7:$AS$3267,32,FALSE),"")</f>
        <v>0</v>
      </c>
      <c r="AE205" s="766" t="str">
        <f>IFERROR(VLOOKUP($I205,'WM-AR'!$I$7:$AS$3267,33,FALSE),"")</f>
        <v/>
      </c>
      <c r="AF205" s="817" t="s">
        <v>2794</v>
      </c>
      <c r="AG205" s="785" t="s">
        <v>2742</v>
      </c>
      <c r="AH205" s="785" t="s">
        <v>2743</v>
      </c>
      <c r="AI205" s="769"/>
      <c r="AJ205" s="769" t="str">
        <f t="shared" ref="AJ205:AJ208" si="74">K205</f>
        <v>M2</v>
      </c>
      <c r="AK205" s="918"/>
      <c r="AL205" s="919"/>
    </row>
    <row r="206" spans="1:38" s="600" customFormat="1">
      <c r="A206" s="873"/>
      <c r="B206" s="819"/>
      <c r="C206" s="820"/>
      <c r="D206" s="786"/>
      <c r="E206" s="821"/>
      <c r="F206" s="874"/>
      <c r="G206" s="907" t="s">
        <v>2136</v>
      </c>
      <c r="H206" s="824"/>
      <c r="I206" s="825" t="str">
        <f>LEFT(H206,14)</f>
        <v/>
      </c>
      <c r="J206" s="876"/>
      <c r="K206" s="877" t="str">
        <f>IFERROR(VLOOKUP($I206,'WM-AR'!$I$7:$AS$3267,34,FALSE),"")</f>
        <v/>
      </c>
      <c r="L206" s="878" t="str">
        <f>IFERROR(VLOOKUP($I206,'WM-AR'!$I$7:$AS$3267,4,FALSE),"")</f>
        <v/>
      </c>
      <c r="M206" s="878" t="str">
        <f>IFERROR(VLOOKUP($I206,'WM-AR'!$I$7:$AS$3267,6,FALSE),"")</f>
        <v/>
      </c>
      <c r="N206" s="878" t="str">
        <f>IFERROR(VLOOKUP($I206,'WM-AR'!$I$7:$AS$3267,8,FALSE),"")</f>
        <v/>
      </c>
      <c r="O206" s="686" t="str">
        <f>IFERROR(VLOOKUP($I206,'WM-AR'!$I$7:$AS$3267,10,FALSE),"")</f>
        <v/>
      </c>
      <c r="P206" s="879" t="str">
        <f>IFERROR(VLOOKUP($I206,'WM-AR'!$I$7:$AS$3267,12,FALSE),"")</f>
        <v/>
      </c>
      <c r="Q206" s="879" t="str">
        <f>IFERROR(VLOOKUP($I206,'WM-AR'!$I$7:$AS$3267,14,FALSE),"")</f>
        <v/>
      </c>
      <c r="R206" s="879" t="str">
        <f>IFERROR(VLOOKUP($I206,'WM-AR'!$I$7:$AS$3267,16,FALSE),"")</f>
        <v/>
      </c>
      <c r="S206" s="879" t="str">
        <f>IFERROR(VLOOKUP($I206,'WM-AR'!$I$7:$AS$3267,18,FALSE),"")</f>
        <v/>
      </c>
      <c r="T206" s="879" t="str">
        <f>IFERROR(VLOOKUP($I206,'WM-AR'!$I$7:$AS$3267,20,FALSE),"")</f>
        <v/>
      </c>
      <c r="U206" s="879" t="str">
        <f>IFERROR(VLOOKUP($I206,'WM-AR'!$I$7:$AS$3267,22,FALSE),"")</f>
        <v/>
      </c>
      <c r="V206" s="879" t="str">
        <f>IFERROR(VLOOKUP($I206,'WM-AR'!$I$7:$AS$3267,24,FALSE),"")</f>
        <v/>
      </c>
      <c r="W206" s="879" t="str">
        <f>IFERROR(VLOOKUP($I206,'WM-AR'!$I$7:$AS$3267,25,FALSE),"")</f>
        <v/>
      </c>
      <c r="X206" s="879" t="str">
        <f>IFERROR(VLOOKUP($I206,'WM-AR'!$I$7:$AS$3267,26,FALSE),"")</f>
        <v/>
      </c>
      <c r="Y206" s="879" t="str">
        <f>IFERROR(VLOOKUP($I206,'WM-AR'!$I$7:$AS$3267,27,FALSE),"")</f>
        <v/>
      </c>
      <c r="Z206" s="879" t="str">
        <f>IFERROR(VLOOKUP($I206,'WM-AR'!$I$7:$AS$3267,28,FALSE),"")</f>
        <v/>
      </c>
      <c r="AA206" s="879" t="str">
        <f>IFERROR(VLOOKUP($I206,'WM-AR'!$I$7:$AS$3267,29,FALSE),"")</f>
        <v/>
      </c>
      <c r="AB206" s="879" t="str">
        <f>IFERROR(VLOOKUP($I206,'WM-AR'!$I$7:$AS$3267,30,FALSE),"")</f>
        <v/>
      </c>
      <c r="AC206" s="879" t="str">
        <f>IFERROR(VLOOKUP($I206,'WM-AR'!$I$7:$AS$3267,31,FALSE),"")</f>
        <v/>
      </c>
      <c r="AD206" s="879" t="str">
        <f>IFERROR(VLOOKUP($I206,'WM-AR'!$I$7:$AS$3267,32,FALSE),"")</f>
        <v/>
      </c>
      <c r="AE206" s="879" t="str">
        <f>IFERROR(VLOOKUP($I206,'WM-AR'!$I$7:$AS$3267,33,FALSE),"")</f>
        <v/>
      </c>
      <c r="AF206" s="701"/>
      <c r="AG206" s="922"/>
      <c r="AH206" s="922"/>
      <c r="AI206" s="923"/>
      <c r="AJ206" s="923" t="str">
        <f t="shared" si="74"/>
        <v/>
      </c>
      <c r="AK206" s="837"/>
      <c r="AL206" s="880" t="str">
        <f>IF(AND(ISTEXT($E206),ISTEXT($B206)),"산출기준 &gt;&gt;  "&amp;_xlfn.XLOOKUP($E206,산출기준!$D:$D,산출기준!$E:$E,"매칭실패"),"")</f>
        <v/>
      </c>
    </row>
    <row r="207" spans="1:38" s="600" customFormat="1">
      <c r="A207" s="873"/>
      <c r="B207" s="838"/>
      <c r="C207" s="839"/>
      <c r="D207" s="787"/>
      <c r="E207" s="840"/>
      <c r="F207" s="881"/>
      <c r="G207" s="882"/>
      <c r="H207" s="843"/>
      <c r="I207" s="844" t="str">
        <f>LEFT(H207,14)</f>
        <v/>
      </c>
      <c r="J207" s="883"/>
      <c r="K207" s="884" t="str">
        <f>IFERROR(VLOOKUP($I207,'WM-AR'!$I$7:$AS$3267,34,FALSE),"")</f>
        <v/>
      </c>
      <c r="L207" s="883" t="str">
        <f>IFERROR(VLOOKUP($I207,'WM-AR'!$I$7:$AS$3267,4,FALSE),"")</f>
        <v/>
      </c>
      <c r="M207" s="883" t="str">
        <f>IFERROR(VLOOKUP($I207,'WM-AR'!$I$7:$AS$3267,6,FALSE),"")</f>
        <v/>
      </c>
      <c r="N207" s="883" t="str">
        <f>IFERROR(VLOOKUP($I207,'WM-AR'!$I$7:$AS$3267,8,FALSE),"")</f>
        <v/>
      </c>
      <c r="O207" s="707" t="str">
        <f>IFERROR(VLOOKUP($I207,'WM-AR'!$I$7:$AS$3267,10,FALSE),"")</f>
        <v/>
      </c>
      <c r="P207" s="844" t="str">
        <f>IFERROR(VLOOKUP($I207,'WM-AR'!$I$7:$AS$3267,12,FALSE),"")</f>
        <v/>
      </c>
      <c r="Q207" s="844" t="str">
        <f>IFERROR(VLOOKUP($I207,'WM-AR'!$I$7:$AS$3267,14,FALSE),"")</f>
        <v/>
      </c>
      <c r="R207" s="844" t="str">
        <f>IFERROR(VLOOKUP($I207,'WM-AR'!$I$7:$AS$3267,16,FALSE),"")</f>
        <v/>
      </c>
      <c r="S207" s="844" t="str">
        <f>IFERROR(VLOOKUP($I207,'WM-AR'!$I$7:$AS$3267,18,FALSE),"")</f>
        <v/>
      </c>
      <c r="T207" s="844" t="str">
        <f>IFERROR(VLOOKUP($I207,'WM-AR'!$I$7:$AS$3267,20,FALSE),"")</f>
        <v/>
      </c>
      <c r="U207" s="844" t="str">
        <f>IFERROR(VLOOKUP($I207,'WM-AR'!$I$7:$AS$3267,22,FALSE),"")</f>
        <v/>
      </c>
      <c r="V207" s="844" t="str">
        <f>IFERROR(VLOOKUP($I207,'WM-AR'!$I$7:$AS$3267,24,FALSE),"")</f>
        <v/>
      </c>
      <c r="W207" s="844" t="str">
        <f>IFERROR(VLOOKUP($I207,'WM-AR'!$I$7:$AS$3267,25,FALSE),"")</f>
        <v/>
      </c>
      <c r="X207" s="844" t="str">
        <f>IFERROR(VLOOKUP($I207,'WM-AR'!$I$7:$AS$3267,26,FALSE),"")</f>
        <v/>
      </c>
      <c r="Y207" s="844" t="str">
        <f>IFERROR(VLOOKUP($I207,'WM-AR'!$I$7:$AS$3267,27,FALSE),"")</f>
        <v/>
      </c>
      <c r="Z207" s="844" t="str">
        <f>IFERROR(VLOOKUP($I207,'WM-AR'!$I$7:$AS$3267,28,FALSE),"")</f>
        <v/>
      </c>
      <c r="AA207" s="844" t="str">
        <f>IFERROR(VLOOKUP($I207,'WM-AR'!$I$7:$AS$3267,29,FALSE),"")</f>
        <v/>
      </c>
      <c r="AB207" s="844" t="str">
        <f>IFERROR(VLOOKUP($I207,'WM-AR'!$I$7:$AS$3267,30,FALSE),"")</f>
        <v/>
      </c>
      <c r="AC207" s="844" t="str">
        <f>IFERROR(VLOOKUP($I207,'WM-AR'!$I$7:$AS$3267,31,FALSE),"")</f>
        <v/>
      </c>
      <c r="AD207" s="844" t="str">
        <f>IFERROR(VLOOKUP($I207,'WM-AR'!$I$7:$AS$3267,32,FALSE),"")</f>
        <v/>
      </c>
      <c r="AE207" s="844" t="str">
        <f>IFERROR(VLOOKUP($I207,'WM-AR'!$I$7:$AS$3267,33,FALSE),"")</f>
        <v/>
      </c>
      <c r="AF207" s="720"/>
      <c r="AG207" s="924"/>
      <c r="AH207" s="924"/>
      <c r="AI207" s="925"/>
      <c r="AJ207" s="925" t="str">
        <f t="shared" si="74"/>
        <v/>
      </c>
      <c r="AK207" s="855"/>
      <c r="AL207" s="880" t="str">
        <f>IF(AND(ISTEXT($E207),ISTEXT($B207)),"산출기준 &gt;&gt;  "&amp;_xlfn.XLOOKUP($E207,산출기준!$D:$D,산출기준!$E:$E,"매칭실패"),"")</f>
        <v/>
      </c>
    </row>
    <row r="208" spans="1:38" s="600" customFormat="1">
      <c r="A208" s="873"/>
      <c r="B208" s="856"/>
      <c r="C208" s="857"/>
      <c r="D208" s="726"/>
      <c r="E208" s="858"/>
      <c r="F208" s="885"/>
      <c r="G208" s="886"/>
      <c r="H208" s="861"/>
      <c r="I208" s="862" t="str">
        <f>LEFT(H208,14)</f>
        <v/>
      </c>
      <c r="J208" s="887"/>
      <c r="K208" s="888" t="str">
        <f>IFERROR(VLOOKUP($I208,'WM-AR'!$I$7:$AS$3267,34,FALSE),"")</f>
        <v/>
      </c>
      <c r="L208" s="887" t="str">
        <f>IFERROR(VLOOKUP($I208,'WM-AR'!$I$7:$AS$3267,4,FALSE),"")</f>
        <v/>
      </c>
      <c r="M208" s="887" t="str">
        <f>IFERROR(VLOOKUP($I208,'WM-AR'!$I$7:$AS$3267,6,FALSE),"")</f>
        <v/>
      </c>
      <c r="N208" s="887" t="str">
        <f>IFERROR(VLOOKUP($I208,'WM-AR'!$I$7:$AS$3267,8,FALSE),"")</f>
        <v/>
      </c>
      <c r="O208" s="889" t="str">
        <f>IFERROR(VLOOKUP($I208,'WM-AR'!$I$7:$AS$3267,10,FALSE),"")</f>
        <v/>
      </c>
      <c r="P208" s="862" t="str">
        <f>IFERROR(VLOOKUP($I208,'WM-AR'!$I$7:$AS$3267,12,FALSE),"")</f>
        <v/>
      </c>
      <c r="Q208" s="862" t="str">
        <f>IFERROR(VLOOKUP($I208,'WM-AR'!$I$7:$AS$3267,14,FALSE),"")</f>
        <v/>
      </c>
      <c r="R208" s="862" t="str">
        <f>IFERROR(VLOOKUP($I208,'WM-AR'!$I$7:$AS$3267,16,FALSE),"")</f>
        <v/>
      </c>
      <c r="S208" s="862" t="str">
        <f>IFERROR(VLOOKUP($I208,'WM-AR'!$I$7:$AS$3267,18,FALSE),"")</f>
        <v/>
      </c>
      <c r="T208" s="862" t="str">
        <f>IFERROR(VLOOKUP($I208,'WM-AR'!$I$7:$AS$3267,20,FALSE),"")</f>
        <v/>
      </c>
      <c r="U208" s="862" t="str">
        <f>IFERROR(VLOOKUP($I208,'WM-AR'!$I$7:$AS$3267,22,FALSE),"")</f>
        <v/>
      </c>
      <c r="V208" s="862" t="str">
        <f>IFERROR(VLOOKUP($I208,'WM-AR'!$I$7:$AS$3267,24,FALSE),"")</f>
        <v/>
      </c>
      <c r="W208" s="862" t="str">
        <f>IFERROR(VLOOKUP($I208,'WM-AR'!$I$7:$AS$3267,25,FALSE),"")</f>
        <v/>
      </c>
      <c r="X208" s="862" t="str">
        <f>IFERROR(VLOOKUP($I208,'WM-AR'!$I$7:$AS$3267,26,FALSE),"")</f>
        <v/>
      </c>
      <c r="Y208" s="862" t="str">
        <f>IFERROR(VLOOKUP($I208,'WM-AR'!$I$7:$AS$3267,27,FALSE),"")</f>
        <v/>
      </c>
      <c r="Z208" s="862" t="str">
        <f>IFERROR(VLOOKUP($I208,'WM-AR'!$I$7:$AS$3267,28,FALSE),"")</f>
        <v/>
      </c>
      <c r="AA208" s="862" t="str">
        <f>IFERROR(VLOOKUP($I208,'WM-AR'!$I$7:$AS$3267,29,FALSE),"")</f>
        <v/>
      </c>
      <c r="AB208" s="862" t="str">
        <f>IFERROR(VLOOKUP($I208,'WM-AR'!$I$7:$AS$3267,30,FALSE),"")</f>
        <v/>
      </c>
      <c r="AC208" s="862" t="str">
        <f>IFERROR(VLOOKUP($I208,'WM-AR'!$I$7:$AS$3267,31,FALSE),"")</f>
        <v/>
      </c>
      <c r="AD208" s="862" t="str">
        <f>IFERROR(VLOOKUP($I208,'WM-AR'!$I$7:$AS$3267,32,FALSE),"")</f>
        <v/>
      </c>
      <c r="AE208" s="862" t="str">
        <f>IFERROR(VLOOKUP($I208,'WM-AR'!$I$7:$AS$3267,33,FALSE),"")</f>
        <v/>
      </c>
      <c r="AF208" s="740"/>
      <c r="AG208" s="926"/>
      <c r="AH208" s="926"/>
      <c r="AI208" s="927"/>
      <c r="AJ208" s="927" t="str">
        <f t="shared" si="74"/>
        <v/>
      </c>
      <c r="AK208" s="872"/>
      <c r="AL208" s="880" t="str">
        <f>IF(AND(ISTEXT($E208),ISTEXT($B208)),"산출기준 &gt;&gt;  "&amp;_xlfn.XLOOKUP($E208,산출기준!$D:$D,산출기준!$E:$E,"매칭실패"),"")</f>
        <v/>
      </c>
    </row>
    <row r="209" spans="1:38" ht="19.899999999999999" customHeight="1">
      <c r="B209" s="635"/>
      <c r="C209" s="636"/>
      <c r="D209" s="636"/>
      <c r="E209" s="636"/>
      <c r="F209" s="638"/>
      <c r="G209" s="639"/>
      <c r="H209" s="639"/>
      <c r="I209" s="641"/>
      <c r="J209" s="642"/>
      <c r="K209" s="642"/>
      <c r="L209" s="642"/>
      <c r="M209" s="642"/>
      <c r="N209" s="642"/>
      <c r="O209" s="642"/>
      <c r="P209" s="642"/>
      <c r="Q209" s="642"/>
      <c r="R209" s="642"/>
      <c r="S209" s="642"/>
      <c r="T209" s="642"/>
      <c r="U209" s="642"/>
      <c r="V209" s="642"/>
      <c r="W209" s="642"/>
      <c r="X209" s="642"/>
      <c r="Y209" s="642"/>
      <c r="Z209" s="642"/>
      <c r="AA209" s="642"/>
      <c r="AB209" s="642"/>
      <c r="AC209" s="642"/>
      <c r="AD209" s="642"/>
      <c r="AE209" s="642"/>
      <c r="AF209" s="636"/>
      <c r="AG209" s="643"/>
      <c r="AH209" s="643"/>
      <c r="AI209" s="644"/>
      <c r="AJ209" s="644"/>
      <c r="AK209" s="639"/>
      <c r="AL209" s="88" t="str">
        <f>IF(AND(ISTEXT($E209),ISTEXT($B209)),"산출기준 &gt;&gt;  "&amp;_xlfn.XLOOKUP($E209,산출기준!$D:$D,산출기준!$E:$E,"매칭실패"),"")</f>
        <v/>
      </c>
    </row>
    <row r="210" spans="1:38" ht="19.899999999999999" customHeight="1">
      <c r="B210" s="645"/>
      <c r="C210" s="916" t="s">
        <v>2735</v>
      </c>
      <c r="D210" s="648"/>
      <c r="E210" s="648"/>
      <c r="F210" s="807" t="s">
        <v>2797</v>
      </c>
      <c r="G210" s="645"/>
      <c r="H210" s="651"/>
      <c r="I210" s="652" t="str">
        <f t="shared" ref="I210:I213" si="75">LEFT(H210,14)</f>
        <v/>
      </c>
      <c r="J210" s="652"/>
      <c r="K210" s="653"/>
      <c r="L210" s="653"/>
      <c r="M210" s="653"/>
      <c r="N210" s="653"/>
      <c r="O210" s="653"/>
      <c r="P210" s="653"/>
      <c r="Q210" s="653"/>
      <c r="R210" s="653"/>
      <c r="S210" s="653"/>
      <c r="T210" s="653"/>
      <c r="U210" s="653"/>
      <c r="V210" s="653"/>
      <c r="W210" s="653"/>
      <c r="X210" s="653"/>
      <c r="Y210" s="653"/>
      <c r="Z210" s="653"/>
      <c r="AA210" s="653"/>
      <c r="AB210" s="653"/>
      <c r="AC210" s="653"/>
      <c r="AD210" s="653"/>
      <c r="AE210" s="653"/>
      <c r="AF210" s="656"/>
      <c r="AG210" s="656"/>
      <c r="AH210" s="656"/>
      <c r="AI210" s="656"/>
      <c r="AJ210" s="656"/>
      <c r="AK210" s="657"/>
      <c r="AL210" s="88" t="str">
        <f>IF(AND(ISTEXT($E210),ISTEXT($B210)),"산출기준 &gt;&gt;  "&amp;_xlfn.XLOOKUP($E210,산출기준!$D:$D,산출기준!$E:$E,"매칭실패"),"")</f>
        <v/>
      </c>
    </row>
    <row r="211" spans="1:38" ht="19.899999999999999" customHeight="1">
      <c r="B211" s="894"/>
      <c r="C211" s="895"/>
      <c r="D211" s="895"/>
      <c r="E211" s="895"/>
      <c r="F211" s="896"/>
      <c r="G211" s="897"/>
      <c r="H211" s="897"/>
      <c r="I211" s="898"/>
      <c r="J211" s="899"/>
      <c r="K211" s="899"/>
      <c r="L211" s="899"/>
      <c r="M211" s="899"/>
      <c r="N211" s="899"/>
      <c r="O211" s="899"/>
      <c r="P211" s="899"/>
      <c r="Q211" s="899"/>
      <c r="R211" s="899"/>
      <c r="S211" s="899"/>
      <c r="T211" s="899"/>
      <c r="U211" s="899"/>
      <c r="V211" s="899"/>
      <c r="W211" s="899"/>
      <c r="X211" s="899"/>
      <c r="Y211" s="899"/>
      <c r="Z211" s="899"/>
      <c r="AA211" s="899"/>
      <c r="AB211" s="899"/>
      <c r="AC211" s="899"/>
      <c r="AD211" s="899"/>
      <c r="AE211" s="899"/>
      <c r="AF211" s="895"/>
      <c r="AG211" s="900"/>
      <c r="AH211" s="900"/>
      <c r="AI211" s="901"/>
      <c r="AJ211" s="901"/>
      <c r="AK211" s="897"/>
      <c r="AL211" s="88" t="str">
        <f>IF(AND(ISTEXT($E211),ISTEXT($B211)),"산출기준 &gt;&gt;  "&amp;_xlfn.XLOOKUP($E211,산출기준!$D:$D,산출기준!$E:$E,"매칭실패"),"")</f>
        <v/>
      </c>
    </row>
    <row r="212" spans="1:38" ht="34.9" customHeight="1">
      <c r="B212" s="808" t="str" cm="1">
        <f t="array" aca="1" ref="B212" ca="1">_xlfn.IFNA(INDIRECT("Family_표준_구성도!B"&amp;MATCH(F212,INDIRECT("Family_표준_구성도!"&amp;"C:C"),0)),"")</f>
        <v>1.1.3.2.1</v>
      </c>
      <c r="C212" s="668" t="s">
        <v>2016</v>
      </c>
      <c r="D212" s="809"/>
      <c r="E212" s="668" t="s">
        <v>1697</v>
      </c>
      <c r="F212" s="906" t="s">
        <v>2798</v>
      </c>
      <c r="G212" s="811"/>
      <c r="H212" s="917" t="s">
        <v>2799</v>
      </c>
      <c r="I212" s="674"/>
      <c r="J212" s="674"/>
      <c r="K212" s="674"/>
      <c r="L212" s="674"/>
      <c r="M212" s="674"/>
      <c r="N212" s="675"/>
      <c r="O212" s="920" t="s">
        <v>2800</v>
      </c>
      <c r="P212" s="677"/>
      <c r="Q212" s="677"/>
      <c r="R212" s="677"/>
      <c r="S212" s="677"/>
      <c r="T212" s="677"/>
      <c r="U212" s="677"/>
      <c r="V212" s="678"/>
      <c r="W212" s="679"/>
      <c r="X212" s="679"/>
      <c r="Y212" s="679"/>
      <c r="Z212" s="679"/>
      <c r="AA212" s="679"/>
      <c r="AB212" s="679"/>
      <c r="AC212" s="679"/>
      <c r="AD212" s="679"/>
      <c r="AE212" s="679"/>
      <c r="AF212" s="929"/>
      <c r="AG212" s="682"/>
      <c r="AH212" s="682"/>
      <c r="AI212" s="682"/>
      <c r="AJ212" s="682"/>
      <c r="AK212" s="903"/>
      <c r="AL212" s="88" t="str">
        <f ca="1">IF(AND(ISTEXT($E212),ISTEXT($B212)),"산출기준 &gt;&gt;  "&amp;_xlfn.XLOOKUP($E212,산출기준!$D:$D,산출기준!$E:$E,"매칭실패"),"")</f>
        <v>산출기준 &gt;&gt;  [ 플로어 일반 산출 ]</v>
      </c>
    </row>
    <row r="213" spans="1:38" s="931" customFormat="1" ht="49.9" customHeight="1" outlineLevel="1">
      <c r="A213" s="930"/>
      <c r="B213" s="772"/>
      <c r="C213" s="773"/>
      <c r="D213" s="773"/>
      <c r="E213" s="773"/>
      <c r="F213" s="818"/>
      <c r="G213" s="759" t="str">
        <f t="shared" ref="G213" si="76">IF(IF(N213=0,"",N213)&amp;" | "&amp;IF(O213=0,"",O213)&amp;" | "&amp;IF(Q213=0,"",Q213)&amp;" | "&amp;IF(R213=0,"",R213)=" |  |  | ","",IF(N213=0,"",N213)&amp;" | "&amp;IF(O213=0,"",O213)&amp;" | "&amp;IF(Q213=0,"",Q213)&amp;" | "&amp;IF(R213=0,"",R213))</f>
        <v xml:space="preserve">Carpet |  |  | </v>
      </c>
      <c r="H213" s="816" t="s">
        <v>2801</v>
      </c>
      <c r="I213" s="765" t="str">
        <f t="shared" ref="I213:I216" si="77">LEFT(H213,14)</f>
        <v>A04AS169-00001</v>
      </c>
      <c r="J213" s="766"/>
      <c r="K213" s="766" t="str">
        <f>IFERROR(VLOOKUP($I213,'WM-AR'!$I$7:$AS$3267,34,FALSE),"")</f>
        <v>M2</v>
      </c>
      <c r="L213" s="766" t="str">
        <f>IFERROR(VLOOKUP($I213,'WM-AR'!$I$7:$AS$3267,4,FALSE),"")</f>
        <v>Finishing Work</v>
      </c>
      <c r="M213" s="766" t="str">
        <f>IFERROR(VLOOKUP($I213,'WM-AR'!$I$7:$AS$3267,6,FALSE),"")</f>
        <v>Exterior/Interior Finish Work</v>
      </c>
      <c r="N213" s="766" t="str">
        <f>IFERROR(VLOOKUP($I213,'WM-AR'!$I$7:$AS$3267,8,FALSE),"")</f>
        <v>Carpet</v>
      </c>
      <c r="O213" s="766">
        <f>IFERROR(VLOOKUP($I213,'WM-AR'!$I$7:$AS$3267,10,FALSE),"")</f>
        <v>0</v>
      </c>
      <c r="P213" s="766">
        <f>IFERROR(VLOOKUP($I213,'WM-AR'!$I$7:$AS$3267,12,FALSE),"")</f>
        <v>0</v>
      </c>
      <c r="Q213" s="766">
        <f>IFERROR(VLOOKUP($I213,'WM-AR'!$I$7:$AS$3267,14,FALSE),"")</f>
        <v>0</v>
      </c>
      <c r="R213" s="766">
        <f>IFERROR(VLOOKUP($I213,'WM-AR'!$I$7:$AS$3267,16,FALSE),"")</f>
        <v>0</v>
      </c>
      <c r="S213" s="766">
        <f>IFERROR(VLOOKUP($I213,'WM-AR'!$I$7:$AS$3267,18,FALSE),"")</f>
        <v>0</v>
      </c>
      <c r="T213" s="766" t="str">
        <f>IFERROR(VLOOKUP($I213,'WM-AR'!$I$7:$AS$3267,20,FALSE),"")</f>
        <v/>
      </c>
      <c r="U213" s="766">
        <f>IFERROR(VLOOKUP($I213,'WM-AR'!$I$7:$AS$3267,22,FALSE),"")</f>
        <v>0</v>
      </c>
      <c r="V213" s="766" t="str">
        <f>IFERROR(VLOOKUP($I213,'WM-AR'!$I$7:$AS$3267,24,FALSE),"")</f>
        <v/>
      </c>
      <c r="W213" s="766">
        <f>IFERROR(VLOOKUP($I213,'WM-AR'!$I$7:$AS$3267,25,FALSE),"")</f>
        <v>0</v>
      </c>
      <c r="X213" s="766" t="str">
        <f>IFERROR(VLOOKUP($I213,'WM-AR'!$I$7:$AS$3267,26,FALSE),"")</f>
        <v/>
      </c>
      <c r="Y213" s="766">
        <f>IFERROR(VLOOKUP($I213,'WM-AR'!$I$7:$AS$3267,27,FALSE),"")</f>
        <v>0</v>
      </c>
      <c r="Z213" s="766">
        <f>IFERROR(VLOOKUP($I213,'WM-AR'!$I$7:$AS$3267,28,FALSE),"")</f>
        <v>0</v>
      </c>
      <c r="AA213" s="766">
        <f>IFERROR(VLOOKUP($I213,'WM-AR'!$I$7:$AS$3267,29,FALSE),"")</f>
        <v>0</v>
      </c>
      <c r="AB213" s="766">
        <f>IFERROR(VLOOKUP($I213,'WM-AR'!$I$7:$AS$3267,30,FALSE),"")</f>
        <v>0</v>
      </c>
      <c r="AC213" s="766">
        <f>IFERROR(VLOOKUP($I213,'WM-AR'!$I$7:$AS$3267,31,FALSE),"")</f>
        <v>0</v>
      </c>
      <c r="AD213" s="766">
        <f>IFERROR(VLOOKUP($I213,'WM-AR'!$I$7:$AS$3267,32,FALSE),"")</f>
        <v>0</v>
      </c>
      <c r="AE213" s="766" t="str">
        <f>IFERROR(VLOOKUP($I213,'WM-AR'!$I$7:$AS$3267,33,FALSE),"")</f>
        <v/>
      </c>
      <c r="AF213" s="817"/>
      <c r="AG213" s="768" t="s">
        <v>1815</v>
      </c>
      <c r="AH213" s="768" t="s">
        <v>1815</v>
      </c>
      <c r="AI213" s="769"/>
      <c r="AJ213" s="769" t="str">
        <f t="shared" ref="AJ213:AJ216" si="78">K213</f>
        <v>M2</v>
      </c>
      <c r="AK213" s="918"/>
      <c r="AL213" s="919"/>
    </row>
    <row r="214" spans="1:38" s="600" customFormat="1">
      <c r="A214" s="873"/>
      <c r="B214" s="819"/>
      <c r="C214" s="820"/>
      <c r="D214" s="786"/>
      <c r="E214" s="821"/>
      <c r="F214" s="874"/>
      <c r="G214" s="907" t="s">
        <v>2137</v>
      </c>
      <c r="H214" s="824"/>
      <c r="I214" s="825" t="str">
        <f>LEFT(H214,14)</f>
        <v/>
      </c>
      <c r="J214" s="876"/>
      <c r="K214" s="877" t="str">
        <f>IFERROR(VLOOKUP($I214,'WM-AR'!$I$7:$AS$3267,34,FALSE),"")</f>
        <v/>
      </c>
      <c r="L214" s="878" t="str">
        <f>IFERROR(VLOOKUP($I214,'WM-AR'!$I$7:$AS$3267,4,FALSE),"")</f>
        <v/>
      </c>
      <c r="M214" s="878" t="str">
        <f>IFERROR(VLOOKUP($I214,'WM-AR'!$I$7:$AS$3267,6,FALSE),"")</f>
        <v/>
      </c>
      <c r="N214" s="878" t="str">
        <f>IFERROR(VLOOKUP($I214,'WM-AR'!$I$7:$AS$3267,8,FALSE),"")</f>
        <v/>
      </c>
      <c r="O214" s="686" t="str">
        <f>IFERROR(VLOOKUP($I214,'WM-AR'!$I$7:$AS$3267,10,FALSE),"")</f>
        <v/>
      </c>
      <c r="P214" s="879" t="str">
        <f>IFERROR(VLOOKUP($I214,'WM-AR'!$I$7:$AS$3267,12,FALSE),"")</f>
        <v/>
      </c>
      <c r="Q214" s="879" t="str">
        <f>IFERROR(VLOOKUP($I214,'WM-AR'!$I$7:$AS$3267,14,FALSE),"")</f>
        <v/>
      </c>
      <c r="R214" s="879" t="str">
        <f>IFERROR(VLOOKUP($I214,'WM-AR'!$I$7:$AS$3267,16,FALSE),"")</f>
        <v/>
      </c>
      <c r="S214" s="879" t="str">
        <f>IFERROR(VLOOKUP($I214,'WM-AR'!$I$7:$AS$3267,18,FALSE),"")</f>
        <v/>
      </c>
      <c r="T214" s="879" t="str">
        <f>IFERROR(VLOOKUP($I214,'WM-AR'!$I$7:$AS$3267,20,FALSE),"")</f>
        <v/>
      </c>
      <c r="U214" s="879" t="str">
        <f>IFERROR(VLOOKUP($I214,'WM-AR'!$I$7:$AS$3267,22,FALSE),"")</f>
        <v/>
      </c>
      <c r="V214" s="879" t="str">
        <f>IFERROR(VLOOKUP($I214,'WM-AR'!$I$7:$AS$3267,24,FALSE),"")</f>
        <v/>
      </c>
      <c r="W214" s="879" t="str">
        <f>IFERROR(VLOOKUP($I214,'WM-AR'!$I$7:$AS$3267,25,FALSE),"")</f>
        <v/>
      </c>
      <c r="X214" s="879" t="str">
        <f>IFERROR(VLOOKUP($I214,'WM-AR'!$I$7:$AS$3267,26,FALSE),"")</f>
        <v/>
      </c>
      <c r="Y214" s="879" t="str">
        <f>IFERROR(VLOOKUP($I214,'WM-AR'!$I$7:$AS$3267,27,FALSE),"")</f>
        <v/>
      </c>
      <c r="Z214" s="879" t="str">
        <f>IFERROR(VLOOKUP($I214,'WM-AR'!$I$7:$AS$3267,28,FALSE),"")</f>
        <v/>
      </c>
      <c r="AA214" s="879" t="str">
        <f>IFERROR(VLOOKUP($I214,'WM-AR'!$I$7:$AS$3267,29,FALSE),"")</f>
        <v/>
      </c>
      <c r="AB214" s="879" t="str">
        <f>IFERROR(VLOOKUP($I214,'WM-AR'!$I$7:$AS$3267,30,FALSE),"")</f>
        <v/>
      </c>
      <c r="AC214" s="879" t="str">
        <f>IFERROR(VLOOKUP($I214,'WM-AR'!$I$7:$AS$3267,31,FALSE),"")</f>
        <v/>
      </c>
      <c r="AD214" s="879" t="str">
        <f>IFERROR(VLOOKUP($I214,'WM-AR'!$I$7:$AS$3267,32,FALSE),"")</f>
        <v/>
      </c>
      <c r="AE214" s="879" t="str">
        <f>IFERROR(VLOOKUP($I214,'WM-AR'!$I$7:$AS$3267,33,FALSE),"")</f>
        <v/>
      </c>
      <c r="AF214" s="701"/>
      <c r="AG214" s="922"/>
      <c r="AH214" s="922"/>
      <c r="AI214" s="923"/>
      <c r="AJ214" s="923" t="str">
        <f t="shared" si="78"/>
        <v/>
      </c>
      <c r="AK214" s="837"/>
      <c r="AL214" s="880" t="str">
        <f>IF(AND(ISTEXT($E214),ISTEXT($B214)),"산출기준 &gt;&gt;  "&amp;_xlfn.XLOOKUP($E214,산출기준!$D:$D,산출기준!$E:$E,"매칭실패"),"")</f>
        <v/>
      </c>
    </row>
    <row r="215" spans="1:38" s="600" customFormat="1">
      <c r="A215" s="873"/>
      <c r="B215" s="838"/>
      <c r="C215" s="839"/>
      <c r="D215" s="787"/>
      <c r="E215" s="840"/>
      <c r="F215" s="881"/>
      <c r="G215" s="882"/>
      <c r="H215" s="843"/>
      <c r="I215" s="844" t="str">
        <f>LEFT(H215,14)</f>
        <v/>
      </c>
      <c r="J215" s="883"/>
      <c r="K215" s="884" t="str">
        <f>IFERROR(VLOOKUP($I215,'WM-AR'!$I$7:$AS$3267,34,FALSE),"")</f>
        <v/>
      </c>
      <c r="L215" s="883" t="str">
        <f>IFERROR(VLOOKUP($I215,'WM-AR'!$I$7:$AS$3267,4,FALSE),"")</f>
        <v/>
      </c>
      <c r="M215" s="883" t="str">
        <f>IFERROR(VLOOKUP($I215,'WM-AR'!$I$7:$AS$3267,6,FALSE),"")</f>
        <v/>
      </c>
      <c r="N215" s="883" t="str">
        <f>IFERROR(VLOOKUP($I215,'WM-AR'!$I$7:$AS$3267,8,FALSE),"")</f>
        <v/>
      </c>
      <c r="O215" s="707" t="str">
        <f>IFERROR(VLOOKUP($I215,'WM-AR'!$I$7:$AS$3267,10,FALSE),"")</f>
        <v/>
      </c>
      <c r="P215" s="844" t="str">
        <f>IFERROR(VLOOKUP($I215,'WM-AR'!$I$7:$AS$3267,12,FALSE),"")</f>
        <v/>
      </c>
      <c r="Q215" s="844" t="str">
        <f>IFERROR(VLOOKUP($I215,'WM-AR'!$I$7:$AS$3267,14,FALSE),"")</f>
        <v/>
      </c>
      <c r="R215" s="844" t="str">
        <f>IFERROR(VLOOKUP($I215,'WM-AR'!$I$7:$AS$3267,16,FALSE),"")</f>
        <v/>
      </c>
      <c r="S215" s="844" t="str">
        <f>IFERROR(VLOOKUP($I215,'WM-AR'!$I$7:$AS$3267,18,FALSE),"")</f>
        <v/>
      </c>
      <c r="T215" s="844" t="str">
        <f>IFERROR(VLOOKUP($I215,'WM-AR'!$I$7:$AS$3267,20,FALSE),"")</f>
        <v/>
      </c>
      <c r="U215" s="844" t="str">
        <f>IFERROR(VLOOKUP($I215,'WM-AR'!$I$7:$AS$3267,22,FALSE),"")</f>
        <v/>
      </c>
      <c r="V215" s="844" t="str">
        <f>IFERROR(VLOOKUP($I215,'WM-AR'!$I$7:$AS$3267,24,FALSE),"")</f>
        <v/>
      </c>
      <c r="W215" s="844" t="str">
        <f>IFERROR(VLOOKUP($I215,'WM-AR'!$I$7:$AS$3267,25,FALSE),"")</f>
        <v/>
      </c>
      <c r="X215" s="844" t="str">
        <f>IFERROR(VLOOKUP($I215,'WM-AR'!$I$7:$AS$3267,26,FALSE),"")</f>
        <v/>
      </c>
      <c r="Y215" s="844" t="str">
        <f>IFERROR(VLOOKUP($I215,'WM-AR'!$I$7:$AS$3267,27,FALSE),"")</f>
        <v/>
      </c>
      <c r="Z215" s="844" t="str">
        <f>IFERROR(VLOOKUP($I215,'WM-AR'!$I$7:$AS$3267,28,FALSE),"")</f>
        <v/>
      </c>
      <c r="AA215" s="844" t="str">
        <f>IFERROR(VLOOKUP($I215,'WM-AR'!$I$7:$AS$3267,29,FALSE),"")</f>
        <v/>
      </c>
      <c r="AB215" s="844" t="str">
        <f>IFERROR(VLOOKUP($I215,'WM-AR'!$I$7:$AS$3267,30,FALSE),"")</f>
        <v/>
      </c>
      <c r="AC215" s="844" t="str">
        <f>IFERROR(VLOOKUP($I215,'WM-AR'!$I$7:$AS$3267,31,FALSE),"")</f>
        <v/>
      </c>
      <c r="AD215" s="844" t="str">
        <f>IFERROR(VLOOKUP($I215,'WM-AR'!$I$7:$AS$3267,32,FALSE),"")</f>
        <v/>
      </c>
      <c r="AE215" s="844" t="str">
        <f>IFERROR(VLOOKUP($I215,'WM-AR'!$I$7:$AS$3267,33,FALSE),"")</f>
        <v/>
      </c>
      <c r="AF215" s="720"/>
      <c r="AG215" s="924"/>
      <c r="AH215" s="924"/>
      <c r="AI215" s="925"/>
      <c r="AJ215" s="925" t="str">
        <f t="shared" si="78"/>
        <v/>
      </c>
      <c r="AK215" s="855"/>
      <c r="AL215" s="880" t="str">
        <f>IF(AND(ISTEXT($E215),ISTEXT($B215)),"산출기준 &gt;&gt;  "&amp;_xlfn.XLOOKUP($E215,산출기준!$D:$D,산출기준!$E:$E,"매칭실패"),"")</f>
        <v/>
      </c>
    </row>
    <row r="216" spans="1:38" s="600" customFormat="1">
      <c r="A216" s="873"/>
      <c r="B216" s="856"/>
      <c r="C216" s="857"/>
      <c r="D216" s="726"/>
      <c r="E216" s="858"/>
      <c r="F216" s="885"/>
      <c r="G216" s="886"/>
      <c r="H216" s="861"/>
      <c r="I216" s="862" t="str">
        <f>LEFT(H216,14)</f>
        <v/>
      </c>
      <c r="J216" s="887"/>
      <c r="K216" s="888" t="str">
        <f>IFERROR(VLOOKUP($I216,'WM-AR'!$I$7:$AS$3267,34,FALSE),"")</f>
        <v/>
      </c>
      <c r="L216" s="887" t="str">
        <f>IFERROR(VLOOKUP($I216,'WM-AR'!$I$7:$AS$3267,4,FALSE),"")</f>
        <v/>
      </c>
      <c r="M216" s="887" t="str">
        <f>IFERROR(VLOOKUP($I216,'WM-AR'!$I$7:$AS$3267,6,FALSE),"")</f>
        <v/>
      </c>
      <c r="N216" s="887" t="str">
        <f>IFERROR(VLOOKUP($I216,'WM-AR'!$I$7:$AS$3267,8,FALSE),"")</f>
        <v/>
      </c>
      <c r="O216" s="889" t="str">
        <f>IFERROR(VLOOKUP($I216,'WM-AR'!$I$7:$AS$3267,10,FALSE),"")</f>
        <v/>
      </c>
      <c r="P216" s="862" t="str">
        <f>IFERROR(VLOOKUP($I216,'WM-AR'!$I$7:$AS$3267,12,FALSE),"")</f>
        <v/>
      </c>
      <c r="Q216" s="862" t="str">
        <f>IFERROR(VLOOKUP($I216,'WM-AR'!$I$7:$AS$3267,14,FALSE),"")</f>
        <v/>
      </c>
      <c r="R216" s="862" t="str">
        <f>IFERROR(VLOOKUP($I216,'WM-AR'!$I$7:$AS$3267,16,FALSE),"")</f>
        <v/>
      </c>
      <c r="S216" s="862" t="str">
        <f>IFERROR(VLOOKUP($I216,'WM-AR'!$I$7:$AS$3267,18,FALSE),"")</f>
        <v/>
      </c>
      <c r="T216" s="862" t="str">
        <f>IFERROR(VLOOKUP($I216,'WM-AR'!$I$7:$AS$3267,20,FALSE),"")</f>
        <v/>
      </c>
      <c r="U216" s="862" t="str">
        <f>IFERROR(VLOOKUP($I216,'WM-AR'!$I$7:$AS$3267,22,FALSE),"")</f>
        <v/>
      </c>
      <c r="V216" s="862" t="str">
        <f>IFERROR(VLOOKUP($I216,'WM-AR'!$I$7:$AS$3267,24,FALSE),"")</f>
        <v/>
      </c>
      <c r="W216" s="862" t="str">
        <f>IFERROR(VLOOKUP($I216,'WM-AR'!$I$7:$AS$3267,25,FALSE),"")</f>
        <v/>
      </c>
      <c r="X216" s="862" t="str">
        <f>IFERROR(VLOOKUP($I216,'WM-AR'!$I$7:$AS$3267,26,FALSE),"")</f>
        <v/>
      </c>
      <c r="Y216" s="862" t="str">
        <f>IFERROR(VLOOKUP($I216,'WM-AR'!$I$7:$AS$3267,27,FALSE),"")</f>
        <v/>
      </c>
      <c r="Z216" s="862" t="str">
        <f>IFERROR(VLOOKUP($I216,'WM-AR'!$I$7:$AS$3267,28,FALSE),"")</f>
        <v/>
      </c>
      <c r="AA216" s="862" t="str">
        <f>IFERROR(VLOOKUP($I216,'WM-AR'!$I$7:$AS$3267,29,FALSE),"")</f>
        <v/>
      </c>
      <c r="AB216" s="862" t="str">
        <f>IFERROR(VLOOKUP($I216,'WM-AR'!$I$7:$AS$3267,30,FALSE),"")</f>
        <v/>
      </c>
      <c r="AC216" s="862" t="str">
        <f>IFERROR(VLOOKUP($I216,'WM-AR'!$I$7:$AS$3267,31,FALSE),"")</f>
        <v/>
      </c>
      <c r="AD216" s="862" t="str">
        <f>IFERROR(VLOOKUP($I216,'WM-AR'!$I$7:$AS$3267,32,FALSE),"")</f>
        <v/>
      </c>
      <c r="AE216" s="862" t="str">
        <f>IFERROR(VLOOKUP($I216,'WM-AR'!$I$7:$AS$3267,33,FALSE),"")</f>
        <v/>
      </c>
      <c r="AF216" s="740"/>
      <c r="AG216" s="926"/>
      <c r="AH216" s="926"/>
      <c r="AI216" s="927"/>
      <c r="AJ216" s="927" t="str">
        <f t="shared" si="78"/>
        <v/>
      </c>
      <c r="AK216" s="872"/>
      <c r="AL216" s="880" t="str">
        <f>IF(AND(ISTEXT($E216),ISTEXT($B216)),"산출기준 &gt;&gt;  "&amp;_xlfn.XLOOKUP($E216,산출기준!$D:$D,산출기준!$E:$E,"매칭실패"),"")</f>
        <v/>
      </c>
    </row>
    <row r="217" spans="1:38">
      <c r="B217" s="635"/>
      <c r="C217" s="636"/>
      <c r="D217" s="636"/>
      <c r="E217" s="636"/>
      <c r="F217" s="638"/>
      <c r="G217" s="639"/>
      <c r="H217" s="639"/>
      <c r="I217" s="641"/>
      <c r="J217" s="642"/>
      <c r="K217" s="642"/>
      <c r="L217" s="642"/>
      <c r="M217" s="642"/>
      <c r="N217" s="642"/>
      <c r="O217" s="642"/>
      <c r="P217" s="642"/>
      <c r="Q217" s="642"/>
      <c r="R217" s="642"/>
      <c r="S217" s="642"/>
      <c r="T217" s="642"/>
      <c r="U217" s="642"/>
      <c r="V217" s="642"/>
      <c r="W217" s="642"/>
      <c r="X217" s="642"/>
      <c r="Y217" s="642"/>
      <c r="Z217" s="642"/>
      <c r="AA217" s="642"/>
      <c r="AB217" s="642"/>
      <c r="AC217" s="642"/>
      <c r="AD217" s="642"/>
      <c r="AE217" s="642"/>
      <c r="AF217" s="636"/>
      <c r="AG217" s="643"/>
      <c r="AH217" s="643"/>
      <c r="AI217" s="644"/>
      <c r="AJ217" s="644"/>
      <c r="AK217" s="639"/>
      <c r="AL217" s="88" t="str">
        <f>IF(AND(ISTEXT($E217),ISTEXT($B217)),"산출기준 &gt;&gt;  "&amp;_xlfn.XLOOKUP($E217,산출기준!$D:$D,산출기준!$E:$E,"매칭실패"),"")</f>
        <v/>
      </c>
    </row>
    <row r="218" spans="1:38" ht="34.9" customHeight="1">
      <c r="B218" s="808" t="str" cm="1">
        <f t="array" aca="1" ref="B218" ca="1">_xlfn.IFNA(INDIRECT("Family_표준_구성도!B"&amp;MATCH(F218,INDIRECT("Family_표준_구성도!"&amp;"C:C"),0)),"")</f>
        <v>1.1.3.2.2</v>
      </c>
      <c r="C218" s="668" t="s">
        <v>2016</v>
      </c>
      <c r="D218" s="809"/>
      <c r="E218" s="668" t="s">
        <v>1697</v>
      </c>
      <c r="F218" s="906" t="s">
        <v>2802</v>
      </c>
      <c r="G218" s="811"/>
      <c r="H218" s="917" t="s">
        <v>2803</v>
      </c>
      <c r="I218" s="674"/>
      <c r="J218" s="674"/>
      <c r="K218" s="674"/>
      <c r="L218" s="674"/>
      <c r="M218" s="674"/>
      <c r="N218" s="675"/>
      <c r="O218" s="920" t="s">
        <v>2804</v>
      </c>
      <c r="P218" s="677"/>
      <c r="Q218" s="677"/>
      <c r="R218" s="677"/>
      <c r="S218" s="677"/>
      <c r="T218" s="677"/>
      <c r="U218" s="677"/>
      <c r="V218" s="678"/>
      <c r="W218" s="679"/>
      <c r="X218" s="679"/>
      <c r="Y218" s="679"/>
      <c r="Z218" s="679"/>
      <c r="AA218" s="679"/>
      <c r="AB218" s="679"/>
      <c r="AC218" s="679"/>
      <c r="AD218" s="679"/>
      <c r="AE218" s="679"/>
      <c r="AF218" s="929"/>
      <c r="AG218" s="682"/>
      <c r="AH218" s="682"/>
      <c r="AI218" s="682"/>
      <c r="AJ218" s="682"/>
      <c r="AK218" s="903"/>
      <c r="AL218" s="88" t="str">
        <f ca="1">IF(AND(ISTEXT($E218),ISTEXT($B218)),"산출기준 &gt;&gt;  "&amp;_xlfn.XLOOKUP($E218,산출기준!$D:$D,산출기준!$E:$E,"매칭실패"),"")</f>
        <v>산출기준 &gt;&gt;  [ 플로어 일반 산출 ]</v>
      </c>
    </row>
    <row r="219" spans="1:38" s="931" customFormat="1" ht="49.9" customHeight="1" outlineLevel="1">
      <c r="A219" s="930"/>
      <c r="B219" s="772"/>
      <c r="C219" s="773"/>
      <c r="D219" s="773"/>
      <c r="E219" s="773"/>
      <c r="F219" s="818"/>
      <c r="G219" s="759" t="str">
        <f t="shared" ref="G219" si="79">IF(IF(N219=0,"",N219)&amp;" | "&amp;IF(O219=0,"",O219)&amp;" | "&amp;IF(Q219=0,"",Q219)&amp;" | "&amp;IF(R219=0,"",R219)=" |  |  | ","",IF(N219=0,"",N219)&amp;" | "&amp;IF(O219=0,"",O219)&amp;" | "&amp;IF(Q219=0,"",Q219)&amp;" | "&amp;IF(R219=0,"",R219))</f>
        <v xml:space="preserve">Recess Floor Mat |  |  | </v>
      </c>
      <c r="H219" s="816" t="s">
        <v>2805</v>
      </c>
      <c r="I219" s="765" t="str">
        <f t="shared" ref="I219" si="80">LEFT(H219,14)</f>
        <v>A04AS171-00001</v>
      </c>
      <c r="J219" s="766"/>
      <c r="K219" s="766" t="str">
        <f>IFERROR(VLOOKUP($I219,'WM-AR'!$I$7:$AS$3267,34,FALSE),"")</f>
        <v>M2</v>
      </c>
      <c r="L219" s="766" t="str">
        <f>IFERROR(VLOOKUP($I219,'WM-AR'!$I$7:$AS$3267,4,FALSE),"")</f>
        <v>Finishing Work</v>
      </c>
      <c r="M219" s="766" t="str">
        <f>IFERROR(VLOOKUP($I219,'WM-AR'!$I$7:$AS$3267,6,FALSE),"")</f>
        <v>Exterior/Interior Finish Work</v>
      </c>
      <c r="N219" s="766" t="str">
        <f>IFERROR(VLOOKUP($I219,'WM-AR'!$I$7:$AS$3267,8,FALSE),"")</f>
        <v>Recess Floor Mat</v>
      </c>
      <c r="O219" s="766">
        <f>IFERROR(VLOOKUP($I219,'WM-AR'!$I$7:$AS$3267,10,FALSE),"")</f>
        <v>0</v>
      </c>
      <c r="P219" s="766">
        <f>IFERROR(VLOOKUP($I219,'WM-AR'!$I$7:$AS$3267,12,FALSE),"")</f>
        <v>0</v>
      </c>
      <c r="Q219" s="766">
        <f>IFERROR(VLOOKUP($I219,'WM-AR'!$I$7:$AS$3267,14,FALSE),"")</f>
        <v>0</v>
      </c>
      <c r="R219" s="766">
        <f>IFERROR(VLOOKUP($I219,'WM-AR'!$I$7:$AS$3267,16,FALSE),"")</f>
        <v>0</v>
      </c>
      <c r="S219" s="766">
        <f>IFERROR(VLOOKUP($I219,'WM-AR'!$I$7:$AS$3267,18,FALSE),"")</f>
        <v>0</v>
      </c>
      <c r="T219" s="766" t="str">
        <f>IFERROR(VLOOKUP($I219,'WM-AR'!$I$7:$AS$3267,20,FALSE),"")</f>
        <v/>
      </c>
      <c r="U219" s="766">
        <f>IFERROR(VLOOKUP($I219,'WM-AR'!$I$7:$AS$3267,22,FALSE),"")</f>
        <v>0</v>
      </c>
      <c r="V219" s="766">
        <f>IFERROR(VLOOKUP($I219,'WM-AR'!$I$7:$AS$3267,24,FALSE),"")</f>
        <v>0</v>
      </c>
      <c r="W219" s="766">
        <f>IFERROR(VLOOKUP($I219,'WM-AR'!$I$7:$AS$3267,25,FALSE),"")</f>
        <v>0</v>
      </c>
      <c r="X219" s="766" t="str">
        <f>IFERROR(VLOOKUP($I219,'WM-AR'!$I$7:$AS$3267,26,FALSE),"")</f>
        <v/>
      </c>
      <c r="Y219" s="766">
        <f>IFERROR(VLOOKUP($I219,'WM-AR'!$I$7:$AS$3267,27,FALSE),"")</f>
        <v>0</v>
      </c>
      <c r="Z219" s="766">
        <f>IFERROR(VLOOKUP($I219,'WM-AR'!$I$7:$AS$3267,28,FALSE),"")</f>
        <v>0</v>
      </c>
      <c r="AA219" s="766">
        <f>IFERROR(VLOOKUP($I219,'WM-AR'!$I$7:$AS$3267,29,FALSE),"")</f>
        <v>0</v>
      </c>
      <c r="AB219" s="766">
        <f>IFERROR(VLOOKUP($I219,'WM-AR'!$I$7:$AS$3267,30,FALSE),"")</f>
        <v>0</v>
      </c>
      <c r="AC219" s="766">
        <f>IFERROR(VLOOKUP($I219,'WM-AR'!$I$7:$AS$3267,31,FALSE),"")</f>
        <v>0</v>
      </c>
      <c r="AD219" s="766">
        <f>IFERROR(VLOOKUP($I219,'WM-AR'!$I$7:$AS$3267,32,FALSE),"")</f>
        <v>0</v>
      </c>
      <c r="AE219" s="766" t="str">
        <f>IFERROR(VLOOKUP($I219,'WM-AR'!$I$7:$AS$3267,33,FALSE),"")</f>
        <v/>
      </c>
      <c r="AF219" s="817"/>
      <c r="AG219" s="768" t="s">
        <v>1815</v>
      </c>
      <c r="AH219" s="768" t="s">
        <v>1815</v>
      </c>
      <c r="AI219" s="769"/>
      <c r="AJ219" s="769" t="str">
        <f t="shared" ref="AJ219:AJ222" si="81">K219</f>
        <v>M2</v>
      </c>
      <c r="AK219" s="918"/>
      <c r="AL219" s="919"/>
    </row>
    <row r="220" spans="1:38" s="600" customFormat="1">
      <c r="A220" s="873"/>
      <c r="B220" s="819"/>
      <c r="C220" s="820"/>
      <c r="D220" s="786"/>
      <c r="E220" s="821"/>
      <c r="F220" s="874"/>
      <c r="G220" s="907" t="s">
        <v>2138</v>
      </c>
      <c r="H220" s="824"/>
      <c r="I220" s="825" t="str">
        <f>LEFT(H220,14)</f>
        <v/>
      </c>
      <c r="J220" s="876"/>
      <c r="K220" s="877" t="str">
        <f>IFERROR(VLOOKUP($I220,'WM-AR'!$I$7:$AS$3267,34,FALSE),"")</f>
        <v/>
      </c>
      <c r="L220" s="878" t="str">
        <f>IFERROR(VLOOKUP($I220,'WM-AR'!$I$7:$AS$3267,4,FALSE),"")</f>
        <v/>
      </c>
      <c r="M220" s="878" t="str">
        <f>IFERROR(VLOOKUP($I220,'WM-AR'!$I$7:$AS$3267,6,FALSE),"")</f>
        <v/>
      </c>
      <c r="N220" s="878" t="str">
        <f>IFERROR(VLOOKUP($I220,'WM-AR'!$I$7:$AS$3267,8,FALSE),"")</f>
        <v/>
      </c>
      <c r="O220" s="686" t="str">
        <f>IFERROR(VLOOKUP($I220,'WM-AR'!$I$7:$AS$3267,10,FALSE),"")</f>
        <v/>
      </c>
      <c r="P220" s="879" t="str">
        <f>IFERROR(VLOOKUP($I220,'WM-AR'!$I$7:$AS$3267,12,FALSE),"")</f>
        <v/>
      </c>
      <c r="Q220" s="879" t="str">
        <f>IFERROR(VLOOKUP($I220,'WM-AR'!$I$7:$AS$3267,14,FALSE),"")</f>
        <v/>
      </c>
      <c r="R220" s="879" t="str">
        <f>IFERROR(VLOOKUP($I220,'WM-AR'!$I$7:$AS$3267,16,FALSE),"")</f>
        <v/>
      </c>
      <c r="S220" s="879" t="str">
        <f>IFERROR(VLOOKUP($I220,'WM-AR'!$I$7:$AS$3267,18,FALSE),"")</f>
        <v/>
      </c>
      <c r="T220" s="879" t="str">
        <f>IFERROR(VLOOKUP($I220,'WM-AR'!$I$7:$AS$3267,20,FALSE),"")</f>
        <v/>
      </c>
      <c r="U220" s="879" t="str">
        <f>IFERROR(VLOOKUP($I220,'WM-AR'!$I$7:$AS$3267,22,FALSE),"")</f>
        <v/>
      </c>
      <c r="V220" s="879" t="str">
        <f>IFERROR(VLOOKUP($I220,'WM-AR'!$I$7:$AS$3267,24,FALSE),"")</f>
        <v/>
      </c>
      <c r="W220" s="879" t="str">
        <f>IFERROR(VLOOKUP($I220,'WM-AR'!$I$7:$AS$3267,25,FALSE),"")</f>
        <v/>
      </c>
      <c r="X220" s="879" t="str">
        <f>IFERROR(VLOOKUP($I220,'WM-AR'!$I$7:$AS$3267,26,FALSE),"")</f>
        <v/>
      </c>
      <c r="Y220" s="879" t="str">
        <f>IFERROR(VLOOKUP($I220,'WM-AR'!$I$7:$AS$3267,27,FALSE),"")</f>
        <v/>
      </c>
      <c r="Z220" s="879" t="str">
        <f>IFERROR(VLOOKUP($I220,'WM-AR'!$I$7:$AS$3267,28,FALSE),"")</f>
        <v/>
      </c>
      <c r="AA220" s="879" t="str">
        <f>IFERROR(VLOOKUP($I220,'WM-AR'!$I$7:$AS$3267,29,FALSE),"")</f>
        <v/>
      </c>
      <c r="AB220" s="879" t="str">
        <f>IFERROR(VLOOKUP($I220,'WM-AR'!$I$7:$AS$3267,30,FALSE),"")</f>
        <v/>
      </c>
      <c r="AC220" s="879" t="str">
        <f>IFERROR(VLOOKUP($I220,'WM-AR'!$I$7:$AS$3267,31,FALSE),"")</f>
        <v/>
      </c>
      <c r="AD220" s="879" t="str">
        <f>IFERROR(VLOOKUP($I220,'WM-AR'!$I$7:$AS$3267,32,FALSE),"")</f>
        <v/>
      </c>
      <c r="AE220" s="879" t="str">
        <f>IFERROR(VLOOKUP($I220,'WM-AR'!$I$7:$AS$3267,33,FALSE),"")</f>
        <v/>
      </c>
      <c r="AF220" s="701"/>
      <c r="AG220" s="922"/>
      <c r="AH220" s="922"/>
      <c r="AI220" s="923"/>
      <c r="AJ220" s="923" t="str">
        <f t="shared" si="81"/>
        <v/>
      </c>
      <c r="AK220" s="837"/>
      <c r="AL220" s="880" t="str">
        <f>IF(AND(ISTEXT($E220),ISTEXT($B220)),"산출기준 &gt;&gt;  "&amp;_xlfn.XLOOKUP($E220,산출기준!$D:$D,산출기준!$E:$E,"매칭실패"),"")</f>
        <v/>
      </c>
    </row>
    <row r="221" spans="1:38" s="600" customFormat="1">
      <c r="A221" s="873"/>
      <c r="B221" s="838"/>
      <c r="C221" s="839"/>
      <c r="D221" s="787"/>
      <c r="E221" s="840"/>
      <c r="F221" s="881"/>
      <c r="G221" s="882"/>
      <c r="H221" s="843"/>
      <c r="I221" s="844" t="str">
        <f>LEFT(H221,14)</f>
        <v/>
      </c>
      <c r="J221" s="883"/>
      <c r="K221" s="884" t="str">
        <f>IFERROR(VLOOKUP($I221,'WM-AR'!$I$7:$AS$3267,34,FALSE),"")</f>
        <v/>
      </c>
      <c r="L221" s="883" t="str">
        <f>IFERROR(VLOOKUP($I221,'WM-AR'!$I$7:$AS$3267,4,FALSE),"")</f>
        <v/>
      </c>
      <c r="M221" s="883" t="str">
        <f>IFERROR(VLOOKUP($I221,'WM-AR'!$I$7:$AS$3267,6,FALSE),"")</f>
        <v/>
      </c>
      <c r="N221" s="883" t="str">
        <f>IFERROR(VLOOKUP($I221,'WM-AR'!$I$7:$AS$3267,8,FALSE),"")</f>
        <v/>
      </c>
      <c r="O221" s="707" t="str">
        <f>IFERROR(VLOOKUP($I221,'WM-AR'!$I$7:$AS$3267,10,FALSE),"")</f>
        <v/>
      </c>
      <c r="P221" s="844" t="str">
        <f>IFERROR(VLOOKUP($I221,'WM-AR'!$I$7:$AS$3267,12,FALSE),"")</f>
        <v/>
      </c>
      <c r="Q221" s="844" t="str">
        <f>IFERROR(VLOOKUP($I221,'WM-AR'!$I$7:$AS$3267,14,FALSE),"")</f>
        <v/>
      </c>
      <c r="R221" s="844" t="str">
        <f>IFERROR(VLOOKUP($I221,'WM-AR'!$I$7:$AS$3267,16,FALSE),"")</f>
        <v/>
      </c>
      <c r="S221" s="844" t="str">
        <f>IFERROR(VLOOKUP($I221,'WM-AR'!$I$7:$AS$3267,18,FALSE),"")</f>
        <v/>
      </c>
      <c r="T221" s="844" t="str">
        <f>IFERROR(VLOOKUP($I221,'WM-AR'!$I$7:$AS$3267,20,FALSE),"")</f>
        <v/>
      </c>
      <c r="U221" s="844" t="str">
        <f>IFERROR(VLOOKUP($I221,'WM-AR'!$I$7:$AS$3267,22,FALSE),"")</f>
        <v/>
      </c>
      <c r="V221" s="844" t="str">
        <f>IFERROR(VLOOKUP($I221,'WM-AR'!$I$7:$AS$3267,24,FALSE),"")</f>
        <v/>
      </c>
      <c r="W221" s="844" t="str">
        <f>IFERROR(VLOOKUP($I221,'WM-AR'!$I$7:$AS$3267,25,FALSE),"")</f>
        <v/>
      </c>
      <c r="X221" s="844" t="str">
        <f>IFERROR(VLOOKUP($I221,'WM-AR'!$I$7:$AS$3267,26,FALSE),"")</f>
        <v/>
      </c>
      <c r="Y221" s="844" t="str">
        <f>IFERROR(VLOOKUP($I221,'WM-AR'!$I$7:$AS$3267,27,FALSE),"")</f>
        <v/>
      </c>
      <c r="Z221" s="844" t="str">
        <f>IFERROR(VLOOKUP($I221,'WM-AR'!$I$7:$AS$3267,28,FALSE),"")</f>
        <v/>
      </c>
      <c r="AA221" s="844" t="str">
        <f>IFERROR(VLOOKUP($I221,'WM-AR'!$I$7:$AS$3267,29,FALSE),"")</f>
        <v/>
      </c>
      <c r="AB221" s="844" t="str">
        <f>IFERROR(VLOOKUP($I221,'WM-AR'!$I$7:$AS$3267,30,FALSE),"")</f>
        <v/>
      </c>
      <c r="AC221" s="844" t="str">
        <f>IFERROR(VLOOKUP($I221,'WM-AR'!$I$7:$AS$3267,31,FALSE),"")</f>
        <v/>
      </c>
      <c r="AD221" s="844" t="str">
        <f>IFERROR(VLOOKUP($I221,'WM-AR'!$I$7:$AS$3267,32,FALSE),"")</f>
        <v/>
      </c>
      <c r="AE221" s="844" t="str">
        <f>IFERROR(VLOOKUP($I221,'WM-AR'!$I$7:$AS$3267,33,FALSE),"")</f>
        <v/>
      </c>
      <c r="AF221" s="720"/>
      <c r="AG221" s="924"/>
      <c r="AH221" s="924"/>
      <c r="AI221" s="925"/>
      <c r="AJ221" s="925" t="str">
        <f t="shared" si="81"/>
        <v/>
      </c>
      <c r="AK221" s="855"/>
      <c r="AL221" s="880" t="str">
        <f>IF(AND(ISTEXT($E221),ISTEXT($B221)),"산출기준 &gt;&gt;  "&amp;_xlfn.XLOOKUP($E221,산출기준!$D:$D,산출기준!$E:$E,"매칭실패"),"")</f>
        <v/>
      </c>
    </row>
    <row r="222" spans="1:38" s="600" customFormat="1">
      <c r="A222" s="873"/>
      <c r="B222" s="856"/>
      <c r="C222" s="857"/>
      <c r="D222" s="726"/>
      <c r="E222" s="858"/>
      <c r="F222" s="885"/>
      <c r="G222" s="886"/>
      <c r="H222" s="861"/>
      <c r="I222" s="862" t="str">
        <f>LEFT(H222,14)</f>
        <v/>
      </c>
      <c r="J222" s="887"/>
      <c r="K222" s="888" t="str">
        <f>IFERROR(VLOOKUP($I222,'WM-AR'!$I$7:$AS$3267,34,FALSE),"")</f>
        <v/>
      </c>
      <c r="L222" s="887" t="str">
        <f>IFERROR(VLOOKUP($I222,'WM-AR'!$I$7:$AS$3267,4,FALSE),"")</f>
        <v/>
      </c>
      <c r="M222" s="887" t="str">
        <f>IFERROR(VLOOKUP($I222,'WM-AR'!$I$7:$AS$3267,6,FALSE),"")</f>
        <v/>
      </c>
      <c r="N222" s="887" t="str">
        <f>IFERROR(VLOOKUP($I222,'WM-AR'!$I$7:$AS$3267,8,FALSE),"")</f>
        <v/>
      </c>
      <c r="O222" s="889" t="str">
        <f>IFERROR(VLOOKUP($I222,'WM-AR'!$I$7:$AS$3267,10,FALSE),"")</f>
        <v/>
      </c>
      <c r="P222" s="862" t="str">
        <f>IFERROR(VLOOKUP($I222,'WM-AR'!$I$7:$AS$3267,12,FALSE),"")</f>
        <v/>
      </c>
      <c r="Q222" s="862" t="str">
        <f>IFERROR(VLOOKUP($I222,'WM-AR'!$I$7:$AS$3267,14,FALSE),"")</f>
        <v/>
      </c>
      <c r="R222" s="862" t="str">
        <f>IFERROR(VLOOKUP($I222,'WM-AR'!$I$7:$AS$3267,16,FALSE),"")</f>
        <v/>
      </c>
      <c r="S222" s="862" t="str">
        <f>IFERROR(VLOOKUP($I222,'WM-AR'!$I$7:$AS$3267,18,FALSE),"")</f>
        <v/>
      </c>
      <c r="T222" s="862" t="str">
        <f>IFERROR(VLOOKUP($I222,'WM-AR'!$I$7:$AS$3267,20,FALSE),"")</f>
        <v/>
      </c>
      <c r="U222" s="862" t="str">
        <f>IFERROR(VLOOKUP($I222,'WM-AR'!$I$7:$AS$3267,22,FALSE),"")</f>
        <v/>
      </c>
      <c r="V222" s="862" t="str">
        <f>IFERROR(VLOOKUP($I222,'WM-AR'!$I$7:$AS$3267,24,FALSE),"")</f>
        <v/>
      </c>
      <c r="W222" s="862" t="str">
        <f>IFERROR(VLOOKUP($I222,'WM-AR'!$I$7:$AS$3267,25,FALSE),"")</f>
        <v/>
      </c>
      <c r="X222" s="862" t="str">
        <f>IFERROR(VLOOKUP($I222,'WM-AR'!$I$7:$AS$3267,26,FALSE),"")</f>
        <v/>
      </c>
      <c r="Y222" s="862" t="str">
        <f>IFERROR(VLOOKUP($I222,'WM-AR'!$I$7:$AS$3267,27,FALSE),"")</f>
        <v/>
      </c>
      <c r="Z222" s="862" t="str">
        <f>IFERROR(VLOOKUP($I222,'WM-AR'!$I$7:$AS$3267,28,FALSE),"")</f>
        <v/>
      </c>
      <c r="AA222" s="862" t="str">
        <f>IFERROR(VLOOKUP($I222,'WM-AR'!$I$7:$AS$3267,29,FALSE),"")</f>
        <v/>
      </c>
      <c r="AB222" s="862" t="str">
        <f>IFERROR(VLOOKUP($I222,'WM-AR'!$I$7:$AS$3267,30,FALSE),"")</f>
        <v/>
      </c>
      <c r="AC222" s="862" t="str">
        <f>IFERROR(VLOOKUP($I222,'WM-AR'!$I$7:$AS$3267,31,FALSE),"")</f>
        <v/>
      </c>
      <c r="AD222" s="862" t="str">
        <f>IFERROR(VLOOKUP($I222,'WM-AR'!$I$7:$AS$3267,32,FALSE),"")</f>
        <v/>
      </c>
      <c r="AE222" s="862" t="str">
        <f>IFERROR(VLOOKUP($I222,'WM-AR'!$I$7:$AS$3267,33,FALSE),"")</f>
        <v/>
      </c>
      <c r="AF222" s="740"/>
      <c r="AG222" s="926"/>
      <c r="AH222" s="926"/>
      <c r="AI222" s="927"/>
      <c r="AJ222" s="927" t="str">
        <f t="shared" si="81"/>
        <v/>
      </c>
      <c r="AK222" s="872"/>
      <c r="AL222" s="880" t="str">
        <f>IF(AND(ISTEXT($E222),ISTEXT($B222)),"산출기준 &gt;&gt;  "&amp;_xlfn.XLOOKUP($E222,산출기준!$D:$D,산출기준!$E:$E,"매칭실패"),"")</f>
        <v/>
      </c>
    </row>
    <row r="223" spans="1:38">
      <c r="B223" s="635"/>
      <c r="C223" s="636"/>
      <c r="D223" s="636"/>
      <c r="E223" s="636"/>
      <c r="F223" s="638"/>
      <c r="G223" s="639"/>
      <c r="H223" s="639"/>
      <c r="I223" s="641"/>
      <c r="J223" s="642"/>
      <c r="K223" s="642"/>
      <c r="L223" s="642"/>
      <c r="M223" s="642"/>
      <c r="N223" s="642"/>
      <c r="O223" s="642"/>
      <c r="P223" s="642"/>
      <c r="Q223" s="642"/>
      <c r="R223" s="642"/>
      <c r="S223" s="642"/>
      <c r="T223" s="642"/>
      <c r="U223" s="642"/>
      <c r="V223" s="642"/>
      <c r="W223" s="642"/>
      <c r="X223" s="642"/>
      <c r="Y223" s="642"/>
      <c r="Z223" s="642"/>
      <c r="AA223" s="642"/>
      <c r="AB223" s="642"/>
      <c r="AC223" s="642"/>
      <c r="AD223" s="642"/>
      <c r="AE223" s="642"/>
      <c r="AF223" s="636"/>
      <c r="AG223" s="643"/>
      <c r="AH223" s="643"/>
      <c r="AI223" s="644"/>
      <c r="AJ223" s="644"/>
      <c r="AK223" s="639"/>
      <c r="AL223" s="88" t="str">
        <f>IF(AND(ISTEXT($E223),ISTEXT($B223)),"산출기준 &gt;&gt;  "&amp;_xlfn.XLOOKUP($E223,산출기준!$D:$D,산출기준!$E:$E,"매칭실패"),"")</f>
        <v/>
      </c>
    </row>
    <row r="224" spans="1:38" ht="34.9" customHeight="1">
      <c r="B224" s="808" t="str" cm="1">
        <f t="array" aca="1" ref="B224" ca="1">_xlfn.IFNA(INDIRECT("Family_표준_구성도!B"&amp;MATCH(F224,INDIRECT("Family_표준_구성도!"&amp;"C:C"),0)),"")</f>
        <v>1.1.3.2.3</v>
      </c>
      <c r="C224" s="668" t="s">
        <v>2016</v>
      </c>
      <c r="D224" s="809"/>
      <c r="E224" s="668" t="s">
        <v>1697</v>
      </c>
      <c r="F224" s="906" t="s">
        <v>2806</v>
      </c>
      <c r="G224" s="811"/>
      <c r="H224" s="917" t="s">
        <v>2807</v>
      </c>
      <c r="I224" s="674"/>
      <c r="J224" s="674"/>
      <c r="K224" s="674"/>
      <c r="L224" s="674"/>
      <c r="M224" s="674"/>
      <c r="N224" s="675"/>
      <c r="O224" s="920" t="s">
        <v>2808</v>
      </c>
      <c r="P224" s="677"/>
      <c r="Q224" s="677"/>
      <c r="R224" s="677"/>
      <c r="S224" s="677"/>
      <c r="T224" s="677"/>
      <c r="U224" s="677"/>
      <c r="V224" s="678"/>
      <c r="W224" s="679"/>
      <c r="X224" s="679"/>
      <c r="Y224" s="679"/>
      <c r="Z224" s="679"/>
      <c r="AA224" s="679"/>
      <c r="AB224" s="679"/>
      <c r="AC224" s="679"/>
      <c r="AD224" s="679"/>
      <c r="AE224" s="679"/>
      <c r="AF224" s="929"/>
      <c r="AG224" s="682"/>
      <c r="AH224" s="682"/>
      <c r="AI224" s="682"/>
      <c r="AJ224" s="682"/>
      <c r="AK224" s="903"/>
      <c r="AL224" s="88" t="str">
        <f ca="1">IF(AND(ISTEXT($E224),ISTEXT($B224)),"산출기준 &gt;&gt;  "&amp;_xlfn.XLOOKUP($E224,산출기준!$D:$D,산출기준!$E:$E,"매칭실패"),"")</f>
        <v>산출기준 &gt;&gt;  [ 플로어 일반 산출 ]</v>
      </c>
    </row>
    <row r="225" spans="1:38" s="931" customFormat="1" ht="49.9" customHeight="1" outlineLevel="1">
      <c r="A225" s="930"/>
      <c r="B225" s="772"/>
      <c r="C225" s="773"/>
      <c r="D225" s="773"/>
      <c r="E225" s="773"/>
      <c r="F225" s="818"/>
      <c r="G225" s="759" t="str">
        <f t="shared" ref="G225" si="82">IF(IF(N225=0,"",N225)&amp;" | "&amp;IF(O225=0,"",O225)&amp;" | "&amp;IF(Q225=0,"",Q225)&amp;" | "&amp;IF(R225=0,"",R225)=" |  |  | ","",IF(N225=0,"",N225)&amp;" | "&amp;IF(O225=0,"",O225)&amp;" | "&amp;IF(Q225=0,"",Q225)&amp;" | "&amp;IF(R225=0,"",R225))</f>
        <v xml:space="preserve">Entrance Floor Mats and Frame | Embedded Type |  | </v>
      </c>
      <c r="H225" s="816" t="s">
        <v>2809</v>
      </c>
      <c r="I225" s="765" t="str">
        <f t="shared" ref="I225" si="83">LEFT(H225,14)</f>
        <v>A04AS172-00002</v>
      </c>
      <c r="J225" s="766"/>
      <c r="K225" s="766" t="str">
        <f>IFERROR(VLOOKUP($I225,'WM-AR'!$I$7:$AS$3267,34,FALSE),"")</f>
        <v>M2</v>
      </c>
      <c r="L225" s="766" t="str">
        <f>IFERROR(VLOOKUP($I225,'WM-AR'!$I$7:$AS$3267,4,FALSE),"")</f>
        <v>Finishing Work</v>
      </c>
      <c r="M225" s="766" t="str">
        <f>IFERROR(VLOOKUP($I225,'WM-AR'!$I$7:$AS$3267,6,FALSE),"")</f>
        <v>Exterior/Interior Finish Work</v>
      </c>
      <c r="N225" s="766" t="str">
        <f>IFERROR(VLOOKUP($I225,'WM-AR'!$I$7:$AS$3267,8,FALSE),"")</f>
        <v>Entrance Floor Mats and Frame</v>
      </c>
      <c r="O225" s="766" t="str">
        <f>IFERROR(VLOOKUP($I225,'WM-AR'!$I$7:$AS$3267,10,FALSE),"")</f>
        <v>Embedded Type</v>
      </c>
      <c r="P225" s="766">
        <f>IFERROR(VLOOKUP($I225,'WM-AR'!$I$7:$AS$3267,12,FALSE),"")</f>
        <v>0</v>
      </c>
      <c r="Q225" s="766">
        <f>IFERROR(VLOOKUP($I225,'WM-AR'!$I$7:$AS$3267,14,FALSE),"")</f>
        <v>0</v>
      </c>
      <c r="R225" s="766">
        <f>IFERROR(VLOOKUP($I225,'WM-AR'!$I$7:$AS$3267,16,FALSE),"")</f>
        <v>0</v>
      </c>
      <c r="S225" s="766">
        <f>IFERROR(VLOOKUP($I225,'WM-AR'!$I$7:$AS$3267,18,FALSE),"")</f>
        <v>0</v>
      </c>
      <c r="T225" s="766" t="str">
        <f>IFERROR(VLOOKUP($I225,'WM-AR'!$I$7:$AS$3267,20,FALSE),"")</f>
        <v/>
      </c>
      <c r="U225" s="766">
        <f>IFERROR(VLOOKUP($I225,'WM-AR'!$I$7:$AS$3267,22,FALSE),"")</f>
        <v>0</v>
      </c>
      <c r="V225" s="766" t="str">
        <f>IFERROR(VLOOKUP($I225,'WM-AR'!$I$7:$AS$3267,24,FALSE),"")</f>
        <v/>
      </c>
      <c r="W225" s="766">
        <f>IFERROR(VLOOKUP($I225,'WM-AR'!$I$7:$AS$3267,25,FALSE),"")</f>
        <v>0</v>
      </c>
      <c r="X225" s="766" t="str">
        <f>IFERROR(VLOOKUP($I225,'WM-AR'!$I$7:$AS$3267,26,FALSE),"")</f>
        <v/>
      </c>
      <c r="Y225" s="766">
        <f>IFERROR(VLOOKUP($I225,'WM-AR'!$I$7:$AS$3267,27,FALSE),"")</f>
        <v>0</v>
      </c>
      <c r="Z225" s="766">
        <f>IFERROR(VLOOKUP($I225,'WM-AR'!$I$7:$AS$3267,28,FALSE),"")</f>
        <v>0</v>
      </c>
      <c r="AA225" s="766">
        <f>IFERROR(VLOOKUP($I225,'WM-AR'!$I$7:$AS$3267,29,FALSE),"")</f>
        <v>0</v>
      </c>
      <c r="AB225" s="766">
        <f>IFERROR(VLOOKUP($I225,'WM-AR'!$I$7:$AS$3267,30,FALSE),"")</f>
        <v>0</v>
      </c>
      <c r="AC225" s="766">
        <f>IFERROR(VLOOKUP($I225,'WM-AR'!$I$7:$AS$3267,31,FALSE),"")</f>
        <v>0</v>
      </c>
      <c r="AD225" s="766">
        <f>IFERROR(VLOOKUP($I225,'WM-AR'!$I$7:$AS$3267,32,FALSE),"")</f>
        <v>0</v>
      </c>
      <c r="AE225" s="766" t="str">
        <f>IFERROR(VLOOKUP($I225,'WM-AR'!$I$7:$AS$3267,33,FALSE),"")</f>
        <v/>
      </c>
      <c r="AF225" s="817"/>
      <c r="AG225" s="768" t="s">
        <v>1815</v>
      </c>
      <c r="AH225" s="768" t="s">
        <v>1815</v>
      </c>
      <c r="AI225" s="769"/>
      <c r="AJ225" s="769" t="str">
        <f t="shared" ref="AJ225:AJ228" si="84">K225</f>
        <v>M2</v>
      </c>
      <c r="AK225" s="918"/>
      <c r="AL225" s="919"/>
    </row>
    <row r="226" spans="1:38" s="600" customFormat="1">
      <c r="A226" s="873"/>
      <c r="B226" s="819"/>
      <c r="C226" s="820"/>
      <c r="D226" s="786"/>
      <c r="E226" s="821"/>
      <c r="F226" s="874"/>
      <c r="G226" s="907" t="s">
        <v>2139</v>
      </c>
      <c r="H226" s="824"/>
      <c r="I226" s="825" t="str">
        <f>LEFT(H226,14)</f>
        <v/>
      </c>
      <c r="J226" s="876"/>
      <c r="K226" s="877" t="str">
        <f>IFERROR(VLOOKUP($I226,'WM-AR'!$I$7:$AS$3267,34,FALSE),"")</f>
        <v/>
      </c>
      <c r="L226" s="878" t="str">
        <f>IFERROR(VLOOKUP($I226,'WM-AR'!$I$7:$AS$3267,4,FALSE),"")</f>
        <v/>
      </c>
      <c r="M226" s="878" t="str">
        <f>IFERROR(VLOOKUP($I226,'WM-AR'!$I$7:$AS$3267,6,FALSE),"")</f>
        <v/>
      </c>
      <c r="N226" s="878" t="str">
        <f>IFERROR(VLOOKUP($I226,'WM-AR'!$I$7:$AS$3267,8,FALSE),"")</f>
        <v/>
      </c>
      <c r="O226" s="686" t="str">
        <f>IFERROR(VLOOKUP($I226,'WM-AR'!$I$7:$AS$3267,10,FALSE),"")</f>
        <v/>
      </c>
      <c r="P226" s="879" t="str">
        <f>IFERROR(VLOOKUP($I226,'WM-AR'!$I$7:$AS$3267,12,FALSE),"")</f>
        <v/>
      </c>
      <c r="Q226" s="879" t="str">
        <f>IFERROR(VLOOKUP($I226,'WM-AR'!$I$7:$AS$3267,14,FALSE),"")</f>
        <v/>
      </c>
      <c r="R226" s="879" t="str">
        <f>IFERROR(VLOOKUP($I226,'WM-AR'!$I$7:$AS$3267,16,FALSE),"")</f>
        <v/>
      </c>
      <c r="S226" s="879" t="str">
        <f>IFERROR(VLOOKUP($I226,'WM-AR'!$I$7:$AS$3267,18,FALSE),"")</f>
        <v/>
      </c>
      <c r="T226" s="879" t="str">
        <f>IFERROR(VLOOKUP($I226,'WM-AR'!$I$7:$AS$3267,20,FALSE),"")</f>
        <v/>
      </c>
      <c r="U226" s="879" t="str">
        <f>IFERROR(VLOOKUP($I226,'WM-AR'!$I$7:$AS$3267,22,FALSE),"")</f>
        <v/>
      </c>
      <c r="V226" s="879" t="str">
        <f>IFERROR(VLOOKUP($I226,'WM-AR'!$I$7:$AS$3267,24,FALSE),"")</f>
        <v/>
      </c>
      <c r="W226" s="879" t="str">
        <f>IFERROR(VLOOKUP($I226,'WM-AR'!$I$7:$AS$3267,25,FALSE),"")</f>
        <v/>
      </c>
      <c r="X226" s="879" t="str">
        <f>IFERROR(VLOOKUP($I226,'WM-AR'!$I$7:$AS$3267,26,FALSE),"")</f>
        <v/>
      </c>
      <c r="Y226" s="879" t="str">
        <f>IFERROR(VLOOKUP($I226,'WM-AR'!$I$7:$AS$3267,27,FALSE),"")</f>
        <v/>
      </c>
      <c r="Z226" s="879" t="str">
        <f>IFERROR(VLOOKUP($I226,'WM-AR'!$I$7:$AS$3267,28,FALSE),"")</f>
        <v/>
      </c>
      <c r="AA226" s="879" t="str">
        <f>IFERROR(VLOOKUP($I226,'WM-AR'!$I$7:$AS$3267,29,FALSE),"")</f>
        <v/>
      </c>
      <c r="AB226" s="879" t="str">
        <f>IFERROR(VLOOKUP($I226,'WM-AR'!$I$7:$AS$3267,30,FALSE),"")</f>
        <v/>
      </c>
      <c r="AC226" s="879" t="str">
        <f>IFERROR(VLOOKUP($I226,'WM-AR'!$I$7:$AS$3267,31,FALSE),"")</f>
        <v/>
      </c>
      <c r="AD226" s="879" t="str">
        <f>IFERROR(VLOOKUP($I226,'WM-AR'!$I$7:$AS$3267,32,FALSE),"")</f>
        <v/>
      </c>
      <c r="AE226" s="879" t="str">
        <f>IFERROR(VLOOKUP($I226,'WM-AR'!$I$7:$AS$3267,33,FALSE),"")</f>
        <v/>
      </c>
      <c r="AF226" s="701"/>
      <c r="AG226" s="922"/>
      <c r="AH226" s="922"/>
      <c r="AI226" s="923"/>
      <c r="AJ226" s="923" t="str">
        <f t="shared" si="84"/>
        <v/>
      </c>
      <c r="AK226" s="837"/>
      <c r="AL226" s="880" t="str">
        <f>IF(AND(ISTEXT($E226),ISTEXT($B226)),"산출기준 &gt;&gt;  "&amp;_xlfn.XLOOKUP($E226,산출기준!$D:$D,산출기준!$E:$E,"매칭실패"),"")</f>
        <v/>
      </c>
    </row>
    <row r="227" spans="1:38" s="600" customFormat="1">
      <c r="A227" s="873"/>
      <c r="B227" s="838"/>
      <c r="C227" s="839"/>
      <c r="D227" s="787"/>
      <c r="E227" s="840"/>
      <c r="F227" s="881"/>
      <c r="G227" s="882"/>
      <c r="H227" s="843"/>
      <c r="I227" s="844" t="str">
        <f>LEFT(H227,14)</f>
        <v/>
      </c>
      <c r="J227" s="883"/>
      <c r="K227" s="884" t="str">
        <f>IFERROR(VLOOKUP($I227,'WM-AR'!$I$7:$AS$3267,34,FALSE),"")</f>
        <v/>
      </c>
      <c r="L227" s="883" t="str">
        <f>IFERROR(VLOOKUP($I227,'WM-AR'!$I$7:$AS$3267,4,FALSE),"")</f>
        <v/>
      </c>
      <c r="M227" s="883" t="str">
        <f>IFERROR(VLOOKUP($I227,'WM-AR'!$I$7:$AS$3267,6,FALSE),"")</f>
        <v/>
      </c>
      <c r="N227" s="883" t="str">
        <f>IFERROR(VLOOKUP($I227,'WM-AR'!$I$7:$AS$3267,8,FALSE),"")</f>
        <v/>
      </c>
      <c r="O227" s="707" t="str">
        <f>IFERROR(VLOOKUP($I227,'WM-AR'!$I$7:$AS$3267,10,FALSE),"")</f>
        <v/>
      </c>
      <c r="P227" s="844" t="str">
        <f>IFERROR(VLOOKUP($I227,'WM-AR'!$I$7:$AS$3267,12,FALSE),"")</f>
        <v/>
      </c>
      <c r="Q227" s="844" t="str">
        <f>IFERROR(VLOOKUP($I227,'WM-AR'!$I$7:$AS$3267,14,FALSE),"")</f>
        <v/>
      </c>
      <c r="R227" s="844" t="str">
        <f>IFERROR(VLOOKUP($I227,'WM-AR'!$I$7:$AS$3267,16,FALSE),"")</f>
        <v/>
      </c>
      <c r="S227" s="844" t="str">
        <f>IFERROR(VLOOKUP($I227,'WM-AR'!$I$7:$AS$3267,18,FALSE),"")</f>
        <v/>
      </c>
      <c r="T227" s="844" t="str">
        <f>IFERROR(VLOOKUP($I227,'WM-AR'!$I$7:$AS$3267,20,FALSE),"")</f>
        <v/>
      </c>
      <c r="U227" s="844" t="str">
        <f>IFERROR(VLOOKUP($I227,'WM-AR'!$I$7:$AS$3267,22,FALSE),"")</f>
        <v/>
      </c>
      <c r="V227" s="844" t="str">
        <f>IFERROR(VLOOKUP($I227,'WM-AR'!$I$7:$AS$3267,24,FALSE),"")</f>
        <v/>
      </c>
      <c r="W227" s="844" t="str">
        <f>IFERROR(VLOOKUP($I227,'WM-AR'!$I$7:$AS$3267,25,FALSE),"")</f>
        <v/>
      </c>
      <c r="X227" s="844" t="str">
        <f>IFERROR(VLOOKUP($I227,'WM-AR'!$I$7:$AS$3267,26,FALSE),"")</f>
        <v/>
      </c>
      <c r="Y227" s="844" t="str">
        <f>IFERROR(VLOOKUP($I227,'WM-AR'!$I$7:$AS$3267,27,FALSE),"")</f>
        <v/>
      </c>
      <c r="Z227" s="844" t="str">
        <f>IFERROR(VLOOKUP($I227,'WM-AR'!$I$7:$AS$3267,28,FALSE),"")</f>
        <v/>
      </c>
      <c r="AA227" s="844" t="str">
        <f>IFERROR(VLOOKUP($I227,'WM-AR'!$I$7:$AS$3267,29,FALSE),"")</f>
        <v/>
      </c>
      <c r="AB227" s="844" t="str">
        <f>IFERROR(VLOOKUP($I227,'WM-AR'!$I$7:$AS$3267,30,FALSE),"")</f>
        <v/>
      </c>
      <c r="AC227" s="844" t="str">
        <f>IFERROR(VLOOKUP($I227,'WM-AR'!$I$7:$AS$3267,31,FALSE),"")</f>
        <v/>
      </c>
      <c r="AD227" s="844" t="str">
        <f>IFERROR(VLOOKUP($I227,'WM-AR'!$I$7:$AS$3267,32,FALSE),"")</f>
        <v/>
      </c>
      <c r="AE227" s="844" t="str">
        <f>IFERROR(VLOOKUP($I227,'WM-AR'!$I$7:$AS$3267,33,FALSE),"")</f>
        <v/>
      </c>
      <c r="AF227" s="720"/>
      <c r="AG227" s="924"/>
      <c r="AH227" s="924"/>
      <c r="AI227" s="925"/>
      <c r="AJ227" s="925" t="str">
        <f t="shared" si="84"/>
        <v/>
      </c>
      <c r="AK227" s="855"/>
      <c r="AL227" s="880" t="str">
        <f>IF(AND(ISTEXT($E227),ISTEXT($B227)),"산출기준 &gt;&gt;  "&amp;_xlfn.XLOOKUP($E227,산출기준!$D:$D,산출기준!$E:$E,"매칭실패"),"")</f>
        <v/>
      </c>
    </row>
    <row r="228" spans="1:38" s="600" customFormat="1">
      <c r="A228" s="873"/>
      <c r="B228" s="856"/>
      <c r="C228" s="857"/>
      <c r="D228" s="726"/>
      <c r="E228" s="858"/>
      <c r="F228" s="885"/>
      <c r="G228" s="886"/>
      <c r="H228" s="861"/>
      <c r="I228" s="862" t="str">
        <f>LEFT(H228,14)</f>
        <v/>
      </c>
      <c r="J228" s="887"/>
      <c r="K228" s="888" t="str">
        <f>IFERROR(VLOOKUP($I228,'WM-AR'!$I$7:$AS$3267,34,FALSE),"")</f>
        <v/>
      </c>
      <c r="L228" s="887" t="str">
        <f>IFERROR(VLOOKUP($I228,'WM-AR'!$I$7:$AS$3267,4,FALSE),"")</f>
        <v/>
      </c>
      <c r="M228" s="887" t="str">
        <f>IFERROR(VLOOKUP($I228,'WM-AR'!$I$7:$AS$3267,6,FALSE),"")</f>
        <v/>
      </c>
      <c r="N228" s="887" t="str">
        <f>IFERROR(VLOOKUP($I228,'WM-AR'!$I$7:$AS$3267,8,FALSE),"")</f>
        <v/>
      </c>
      <c r="O228" s="889" t="str">
        <f>IFERROR(VLOOKUP($I228,'WM-AR'!$I$7:$AS$3267,10,FALSE),"")</f>
        <v/>
      </c>
      <c r="P228" s="862" t="str">
        <f>IFERROR(VLOOKUP($I228,'WM-AR'!$I$7:$AS$3267,12,FALSE),"")</f>
        <v/>
      </c>
      <c r="Q228" s="862" t="str">
        <f>IFERROR(VLOOKUP($I228,'WM-AR'!$I$7:$AS$3267,14,FALSE),"")</f>
        <v/>
      </c>
      <c r="R228" s="862" t="str">
        <f>IFERROR(VLOOKUP($I228,'WM-AR'!$I$7:$AS$3267,16,FALSE),"")</f>
        <v/>
      </c>
      <c r="S228" s="862" t="str">
        <f>IFERROR(VLOOKUP($I228,'WM-AR'!$I$7:$AS$3267,18,FALSE),"")</f>
        <v/>
      </c>
      <c r="T228" s="862" t="str">
        <f>IFERROR(VLOOKUP($I228,'WM-AR'!$I$7:$AS$3267,20,FALSE),"")</f>
        <v/>
      </c>
      <c r="U228" s="862" t="str">
        <f>IFERROR(VLOOKUP($I228,'WM-AR'!$I$7:$AS$3267,22,FALSE),"")</f>
        <v/>
      </c>
      <c r="V228" s="862" t="str">
        <f>IFERROR(VLOOKUP($I228,'WM-AR'!$I$7:$AS$3267,24,FALSE),"")</f>
        <v/>
      </c>
      <c r="W228" s="862" t="str">
        <f>IFERROR(VLOOKUP($I228,'WM-AR'!$I$7:$AS$3267,25,FALSE),"")</f>
        <v/>
      </c>
      <c r="X228" s="862" t="str">
        <f>IFERROR(VLOOKUP($I228,'WM-AR'!$I$7:$AS$3267,26,FALSE),"")</f>
        <v/>
      </c>
      <c r="Y228" s="862" t="str">
        <f>IFERROR(VLOOKUP($I228,'WM-AR'!$I$7:$AS$3267,27,FALSE),"")</f>
        <v/>
      </c>
      <c r="Z228" s="862" t="str">
        <f>IFERROR(VLOOKUP($I228,'WM-AR'!$I$7:$AS$3267,28,FALSE),"")</f>
        <v/>
      </c>
      <c r="AA228" s="862" t="str">
        <f>IFERROR(VLOOKUP($I228,'WM-AR'!$I$7:$AS$3267,29,FALSE),"")</f>
        <v/>
      </c>
      <c r="AB228" s="862" t="str">
        <f>IFERROR(VLOOKUP($I228,'WM-AR'!$I$7:$AS$3267,30,FALSE),"")</f>
        <v/>
      </c>
      <c r="AC228" s="862" t="str">
        <f>IFERROR(VLOOKUP($I228,'WM-AR'!$I$7:$AS$3267,31,FALSE),"")</f>
        <v/>
      </c>
      <c r="AD228" s="862" t="str">
        <f>IFERROR(VLOOKUP($I228,'WM-AR'!$I$7:$AS$3267,32,FALSE),"")</f>
        <v/>
      </c>
      <c r="AE228" s="862" t="str">
        <f>IFERROR(VLOOKUP($I228,'WM-AR'!$I$7:$AS$3267,33,FALSE),"")</f>
        <v/>
      </c>
      <c r="AF228" s="740"/>
      <c r="AG228" s="926"/>
      <c r="AH228" s="926"/>
      <c r="AI228" s="927"/>
      <c r="AJ228" s="927" t="str">
        <f t="shared" si="84"/>
        <v/>
      </c>
      <c r="AK228" s="872"/>
      <c r="AL228" s="880" t="str">
        <f>IF(AND(ISTEXT($E228),ISTEXT($B228)),"산출기준 &gt;&gt;  "&amp;_xlfn.XLOOKUP($E228,산출기준!$D:$D,산출기준!$E:$E,"매칭실패"),"")</f>
        <v/>
      </c>
    </row>
    <row r="229" spans="1:38" ht="19.899999999999999" customHeight="1">
      <c r="B229" s="635"/>
      <c r="C229" s="636"/>
      <c r="D229" s="636"/>
      <c r="E229" s="636"/>
      <c r="F229" s="638"/>
      <c r="G229" s="639"/>
      <c r="H229" s="639"/>
      <c r="I229" s="641"/>
      <c r="J229" s="642"/>
      <c r="K229" s="642"/>
      <c r="L229" s="642"/>
      <c r="M229" s="642"/>
      <c r="N229" s="642"/>
      <c r="O229" s="642"/>
      <c r="P229" s="642"/>
      <c r="Q229" s="642"/>
      <c r="R229" s="642"/>
      <c r="S229" s="642"/>
      <c r="T229" s="642"/>
      <c r="U229" s="642"/>
      <c r="V229" s="642"/>
      <c r="W229" s="642"/>
      <c r="X229" s="642"/>
      <c r="Y229" s="642"/>
      <c r="Z229" s="642"/>
      <c r="AA229" s="642"/>
      <c r="AB229" s="642"/>
      <c r="AC229" s="642"/>
      <c r="AD229" s="642"/>
      <c r="AE229" s="642"/>
      <c r="AF229" s="636"/>
      <c r="AG229" s="643"/>
      <c r="AH229" s="643"/>
      <c r="AI229" s="644"/>
      <c r="AJ229" s="644"/>
      <c r="AK229" s="639"/>
      <c r="AL229" s="88" t="str">
        <f>IF(AND(ISTEXT($E229),ISTEXT($B229)),"산출기준 &gt;&gt;  "&amp;_xlfn.XLOOKUP($E229,산출기준!$D:$D,산출기준!$E:$E,"매칭실패"),"")</f>
        <v/>
      </c>
    </row>
    <row r="230" spans="1:38" ht="19.899999999999999" customHeight="1">
      <c r="B230" s="645"/>
      <c r="C230" s="916" t="s">
        <v>2735</v>
      </c>
      <c r="D230" s="648"/>
      <c r="E230" s="648"/>
      <c r="F230" s="807" t="s">
        <v>2810</v>
      </c>
      <c r="G230" s="645"/>
      <c r="H230" s="651"/>
      <c r="I230" s="652" t="str">
        <f t="shared" ref="I230:I233" si="85">LEFT(H230,14)</f>
        <v/>
      </c>
      <c r="J230" s="652"/>
      <c r="K230" s="653"/>
      <c r="L230" s="653"/>
      <c r="M230" s="653"/>
      <c r="N230" s="653"/>
      <c r="O230" s="653"/>
      <c r="P230" s="653"/>
      <c r="Q230" s="653"/>
      <c r="R230" s="653"/>
      <c r="S230" s="653"/>
      <c r="T230" s="653"/>
      <c r="U230" s="653"/>
      <c r="V230" s="653"/>
      <c r="W230" s="653"/>
      <c r="X230" s="653"/>
      <c r="Y230" s="653"/>
      <c r="Z230" s="653"/>
      <c r="AA230" s="653"/>
      <c r="AB230" s="653"/>
      <c r="AC230" s="653"/>
      <c r="AD230" s="653"/>
      <c r="AE230" s="653"/>
      <c r="AF230" s="656"/>
      <c r="AG230" s="656"/>
      <c r="AH230" s="656"/>
      <c r="AI230" s="656"/>
      <c r="AJ230" s="656"/>
      <c r="AK230" s="657"/>
      <c r="AL230" s="88" t="str">
        <f>IF(AND(ISTEXT($E230),ISTEXT($B230)),"산출기준 &gt;&gt;  "&amp;_xlfn.XLOOKUP($E230,산출기준!$D:$D,산출기준!$E:$E,"매칭실패"),"")</f>
        <v/>
      </c>
    </row>
    <row r="231" spans="1:38" ht="19.899999999999999" customHeight="1">
      <c r="B231" s="658"/>
      <c r="C231" s="659"/>
      <c r="D231" s="659"/>
      <c r="E231" s="659"/>
      <c r="F231" s="661"/>
      <c r="G231" s="897"/>
      <c r="H231" s="897"/>
      <c r="I231" s="652"/>
      <c r="J231" s="664"/>
      <c r="K231" s="664"/>
      <c r="L231" s="664"/>
      <c r="M231" s="664"/>
      <c r="N231" s="664"/>
      <c r="O231" s="664"/>
      <c r="P231" s="664"/>
      <c r="Q231" s="664"/>
      <c r="R231" s="664"/>
      <c r="S231" s="664"/>
      <c r="T231" s="664"/>
      <c r="U231" s="664"/>
      <c r="V231" s="664"/>
      <c r="W231" s="664"/>
      <c r="X231" s="664"/>
      <c r="Y231" s="664"/>
      <c r="Z231" s="664"/>
      <c r="AA231" s="664"/>
      <c r="AB231" s="664"/>
      <c r="AC231" s="664"/>
      <c r="AD231" s="664"/>
      <c r="AE231" s="664"/>
      <c r="AF231" s="659"/>
      <c r="AG231" s="665"/>
      <c r="AH231" s="665"/>
      <c r="AI231" s="666"/>
      <c r="AJ231" s="666"/>
      <c r="AK231" s="662"/>
      <c r="AL231" s="88" t="str">
        <f>IF(AND(ISTEXT($E231),ISTEXT($B231)),"산출기준 &gt;&gt;  "&amp;_xlfn.XLOOKUP($E231,산출기준!$D:$D,산출기준!$E:$E,"매칭실패"),"")</f>
        <v/>
      </c>
    </row>
    <row r="232" spans="1:38" ht="34.9" customHeight="1">
      <c r="B232" s="808" t="str" cm="1">
        <f t="array" aca="1" ref="B232" ca="1">_xlfn.IFNA(INDIRECT("Family_표준_구성도!B"&amp;MATCH(F232,INDIRECT("Family_표준_구성도!"&amp;"C:C"),0)),"")</f>
        <v>1.1.3.3.1</v>
      </c>
      <c r="C232" s="668" t="s">
        <v>2016</v>
      </c>
      <c r="D232" s="809"/>
      <c r="E232" s="668" t="s">
        <v>1697</v>
      </c>
      <c r="F232" s="906" t="s">
        <v>423</v>
      </c>
      <c r="G232" s="811"/>
      <c r="H232" s="917" t="s">
        <v>2811</v>
      </c>
      <c r="I232" s="674"/>
      <c r="J232" s="674"/>
      <c r="K232" s="674"/>
      <c r="L232" s="674"/>
      <c r="M232" s="674"/>
      <c r="N232" s="675"/>
      <c r="O232" s="920" t="s">
        <v>2812</v>
      </c>
      <c r="P232" s="677"/>
      <c r="Q232" s="677"/>
      <c r="R232" s="677"/>
      <c r="S232" s="677"/>
      <c r="T232" s="677"/>
      <c r="U232" s="677"/>
      <c r="V232" s="678"/>
      <c r="W232" s="679"/>
      <c r="X232" s="679"/>
      <c r="Y232" s="679"/>
      <c r="Z232" s="679"/>
      <c r="AA232" s="679"/>
      <c r="AB232" s="679"/>
      <c r="AC232" s="679"/>
      <c r="AD232" s="679"/>
      <c r="AE232" s="679"/>
      <c r="AF232" s="929"/>
      <c r="AG232" s="682"/>
      <c r="AH232" s="682"/>
      <c r="AI232" s="682"/>
      <c r="AJ232" s="682"/>
      <c r="AK232" s="903"/>
      <c r="AL232" s="88" t="str">
        <f ca="1">IF(AND(ISTEXT($E232),ISTEXT($B232)),"산출기준 &gt;&gt;  "&amp;_xlfn.XLOOKUP($E232,산출기준!$D:$D,산출기준!$E:$E,"매칭실패"),"")</f>
        <v>산출기준 &gt;&gt;  [ 플로어 일반 산출 ]</v>
      </c>
    </row>
    <row r="233" spans="1:38" s="931" customFormat="1" ht="49.9" customHeight="1" outlineLevel="1">
      <c r="A233" s="930"/>
      <c r="B233" s="772"/>
      <c r="C233" s="773"/>
      <c r="D233" s="773"/>
      <c r="E233" s="773"/>
      <c r="F233" s="932" t="s">
        <v>2813</v>
      </c>
      <c r="G233" s="759" t="str">
        <f t="shared" ref="G233:G234" si="86">IF(IF(N233=0,"",N233)&amp;" | "&amp;IF(O233=0,"",O233)&amp;" | "&amp;IF(Q233=0,"",Q233)&amp;" | "&amp;IF(R233=0,"",R233)=" |  |  | ","",IF(N233=0,"",N233)&amp;" | "&amp;IF(O233=0,"",O233)&amp;" | "&amp;IF(Q233=0,"",Q233)&amp;" | "&amp;IF(R233=0,"",R233))</f>
        <v xml:space="preserve">Floor Painting | Anti-Dust Paint |  | </v>
      </c>
      <c r="H233" s="816" t="s">
        <v>2814</v>
      </c>
      <c r="I233" s="765" t="str">
        <f t="shared" ref="I233:I236" si="87">LEFT(H233,14)</f>
        <v>A04AM080-00005</v>
      </c>
      <c r="J233" s="766"/>
      <c r="K233" s="766" t="str">
        <f>IFERROR(VLOOKUP($I233,'WM-AR'!$I$7:$AS$3267,34,FALSE),"")</f>
        <v>M2</v>
      </c>
      <c r="L233" s="766" t="str">
        <f>IFERROR(VLOOKUP($I233,'WM-AR'!$I$7:$AS$3267,4,FALSE),"")</f>
        <v>Finishing Work</v>
      </c>
      <c r="M233" s="766" t="str">
        <f>IFERROR(VLOOKUP($I233,'WM-AR'!$I$7:$AS$3267,6,FALSE),"")</f>
        <v>Painting Work</v>
      </c>
      <c r="N233" s="766" t="str">
        <f>IFERROR(VLOOKUP($I233,'WM-AR'!$I$7:$AS$3267,8,FALSE),"")</f>
        <v>Floor Painting</v>
      </c>
      <c r="O233" s="766" t="str">
        <f>IFERROR(VLOOKUP($I233,'WM-AR'!$I$7:$AS$3267,10,FALSE),"")</f>
        <v>Anti-Dust Paint</v>
      </c>
      <c r="P233" s="766">
        <f>IFERROR(VLOOKUP($I233,'WM-AR'!$I$7:$AS$3267,12,FALSE),"")</f>
        <v>0</v>
      </c>
      <c r="Q233" s="766">
        <f>IFERROR(VLOOKUP($I233,'WM-AR'!$I$7:$AS$3267,14,FALSE),"")</f>
        <v>0</v>
      </c>
      <c r="R233" s="766">
        <f>IFERROR(VLOOKUP($I233,'WM-AR'!$I$7:$AS$3267,16,FALSE),"")</f>
        <v>0</v>
      </c>
      <c r="S233" s="766">
        <f>IFERROR(VLOOKUP($I233,'WM-AR'!$I$7:$AS$3267,18,FALSE),"")</f>
        <v>0</v>
      </c>
      <c r="T233" s="766" t="str">
        <f>IFERROR(VLOOKUP($I233,'WM-AR'!$I$7:$AS$3267,20,FALSE),"")</f>
        <v/>
      </c>
      <c r="U233" s="766">
        <f>IFERROR(VLOOKUP($I233,'WM-AR'!$I$7:$AS$3267,22,FALSE),"")</f>
        <v>0</v>
      </c>
      <c r="V233" s="766" t="str">
        <f>IFERROR(VLOOKUP($I233,'WM-AR'!$I$7:$AS$3267,24,FALSE),"")</f>
        <v/>
      </c>
      <c r="W233" s="766">
        <f>IFERROR(VLOOKUP($I233,'WM-AR'!$I$7:$AS$3267,25,FALSE),"")</f>
        <v>0</v>
      </c>
      <c r="X233" s="766" t="str">
        <f>IFERROR(VLOOKUP($I233,'WM-AR'!$I$7:$AS$3267,26,FALSE),"")</f>
        <v/>
      </c>
      <c r="Y233" s="766">
        <f>IFERROR(VLOOKUP($I233,'WM-AR'!$I$7:$AS$3267,27,FALSE),"")</f>
        <v>0</v>
      </c>
      <c r="Z233" s="766">
        <f>IFERROR(VLOOKUP($I233,'WM-AR'!$I$7:$AS$3267,28,FALSE),"")</f>
        <v>0</v>
      </c>
      <c r="AA233" s="766">
        <f>IFERROR(VLOOKUP($I233,'WM-AR'!$I$7:$AS$3267,29,FALSE),"")</f>
        <v>0</v>
      </c>
      <c r="AB233" s="766">
        <f>IFERROR(VLOOKUP($I233,'WM-AR'!$I$7:$AS$3267,30,FALSE),"")</f>
        <v>0</v>
      </c>
      <c r="AC233" s="766">
        <f>IFERROR(VLOOKUP($I233,'WM-AR'!$I$7:$AS$3267,31,FALSE),"")</f>
        <v>0</v>
      </c>
      <c r="AD233" s="766">
        <f>IFERROR(VLOOKUP($I233,'WM-AR'!$I$7:$AS$3267,32,FALSE),"")</f>
        <v>0</v>
      </c>
      <c r="AE233" s="766" t="str">
        <f>IFERROR(VLOOKUP($I233,'WM-AR'!$I$7:$AS$3267,33,FALSE),"")</f>
        <v/>
      </c>
      <c r="AF233" s="817"/>
      <c r="AG233" s="785" t="s">
        <v>2742</v>
      </c>
      <c r="AH233" s="768" t="s">
        <v>1815</v>
      </c>
      <c r="AI233" s="769"/>
      <c r="AJ233" s="769" t="str">
        <f t="shared" ref="AJ233:AJ237" si="88">K233</f>
        <v>M2</v>
      </c>
      <c r="AK233" s="918"/>
      <c r="AL233" s="919"/>
    </row>
    <row r="234" spans="1:38" s="931" customFormat="1" ht="49.9" customHeight="1" outlineLevel="1">
      <c r="A234" s="930"/>
      <c r="B234" s="772"/>
      <c r="C234" s="773"/>
      <c r="D234" s="773"/>
      <c r="E234" s="773"/>
      <c r="F234" s="932" t="s">
        <v>2815</v>
      </c>
      <c r="G234" s="759" t="str">
        <f t="shared" si="86"/>
        <v xml:space="preserve">Raised Floor | Top Finish: Anti-Static Vinyl Tile |  | </v>
      </c>
      <c r="H234" s="816" t="s">
        <v>2816</v>
      </c>
      <c r="I234" s="765" t="str">
        <f t="shared" si="87"/>
        <v>A04AS174-00002</v>
      </c>
      <c r="J234" s="766"/>
      <c r="K234" s="766" t="str">
        <f>IFERROR(VLOOKUP($I234,'WM-AR'!$I$7:$AS$3267,34,FALSE),"")</f>
        <v>M2</v>
      </c>
      <c r="L234" s="766" t="str">
        <f>IFERROR(VLOOKUP($I234,'WM-AR'!$I$7:$AS$3267,4,FALSE),"")</f>
        <v>Finishing Work</v>
      </c>
      <c r="M234" s="766" t="str">
        <f>IFERROR(VLOOKUP($I234,'WM-AR'!$I$7:$AS$3267,6,FALSE),"")</f>
        <v>Exterior/Interior Finish Work</v>
      </c>
      <c r="N234" s="766" t="str">
        <f>IFERROR(VLOOKUP($I234,'WM-AR'!$I$7:$AS$3267,8,FALSE),"")</f>
        <v>Raised Floor</v>
      </c>
      <c r="O234" s="766" t="str">
        <f>IFERROR(VLOOKUP($I234,'WM-AR'!$I$7:$AS$3267,10,FALSE),"")</f>
        <v>Top Finish: Anti-Static Vinyl Tile</v>
      </c>
      <c r="P234" s="766">
        <f>IFERROR(VLOOKUP($I234,'WM-AR'!$I$7:$AS$3267,12,FALSE),"")</f>
        <v>0</v>
      </c>
      <c r="Q234" s="766">
        <f>IFERROR(VLOOKUP($I234,'WM-AR'!$I$7:$AS$3267,14,FALSE),"")</f>
        <v>0</v>
      </c>
      <c r="R234" s="766">
        <f>IFERROR(VLOOKUP($I234,'WM-AR'!$I$7:$AS$3267,16,FALSE),"")</f>
        <v>0</v>
      </c>
      <c r="S234" s="766">
        <f>IFERROR(VLOOKUP($I234,'WM-AR'!$I$7:$AS$3267,18,FALSE),"")</f>
        <v>0</v>
      </c>
      <c r="T234" s="766" t="str">
        <f>IFERROR(VLOOKUP($I234,'WM-AR'!$I$7:$AS$3267,20,FALSE),"")</f>
        <v/>
      </c>
      <c r="U234" s="766">
        <f>IFERROR(VLOOKUP($I234,'WM-AR'!$I$7:$AS$3267,22,FALSE),"")</f>
        <v>0</v>
      </c>
      <c r="V234" s="766" t="str">
        <f>IFERROR(VLOOKUP($I234,'WM-AR'!$I$7:$AS$3267,24,FALSE),"")</f>
        <v>600mm x 600mm / 600mm&lt;H≤1000mm</v>
      </c>
      <c r="W234" s="766">
        <f>IFERROR(VLOOKUP($I234,'WM-AR'!$I$7:$AS$3267,25,FALSE),"")</f>
        <v>0</v>
      </c>
      <c r="X234" s="766" t="str">
        <f>IFERROR(VLOOKUP($I234,'WM-AR'!$I$7:$AS$3267,26,FALSE),"")</f>
        <v>H=(  )mm</v>
      </c>
      <c r="Y234" s="766">
        <f>IFERROR(VLOOKUP($I234,'WM-AR'!$I$7:$AS$3267,27,FALSE),"")</f>
        <v>0</v>
      </c>
      <c r="Z234" s="766">
        <f>IFERROR(VLOOKUP($I234,'WM-AR'!$I$7:$AS$3267,28,FALSE),"")</f>
        <v>0</v>
      </c>
      <c r="AA234" s="766">
        <f>IFERROR(VLOOKUP($I234,'WM-AR'!$I$7:$AS$3267,29,FALSE),"")</f>
        <v>0</v>
      </c>
      <c r="AB234" s="766">
        <f>IFERROR(VLOOKUP($I234,'WM-AR'!$I$7:$AS$3267,30,FALSE),"")</f>
        <v>0</v>
      </c>
      <c r="AC234" s="766">
        <f>IFERROR(VLOOKUP($I234,'WM-AR'!$I$7:$AS$3267,31,FALSE),"")</f>
        <v>0</v>
      </c>
      <c r="AD234" s="766">
        <f>IFERROR(VLOOKUP($I234,'WM-AR'!$I$7:$AS$3267,32,FALSE),"")</f>
        <v>0</v>
      </c>
      <c r="AE234" s="766" t="str">
        <f>IFERROR(VLOOKUP($I234,'WM-AR'!$I$7:$AS$3267,33,FALSE),"")</f>
        <v/>
      </c>
      <c r="AF234" s="933" t="s">
        <v>2817</v>
      </c>
      <c r="AG234" s="785" t="s">
        <v>2742</v>
      </c>
      <c r="AH234" s="785" t="s">
        <v>2743</v>
      </c>
      <c r="AI234" s="769"/>
      <c r="AJ234" s="769" t="str">
        <f t="shared" si="88"/>
        <v>M2</v>
      </c>
      <c r="AK234" s="918"/>
      <c r="AL234" s="919"/>
    </row>
    <row r="235" spans="1:38" s="600" customFormat="1">
      <c r="A235" s="873"/>
      <c r="B235" s="819"/>
      <c r="C235" s="820"/>
      <c r="D235" s="786"/>
      <c r="E235" s="821"/>
      <c r="F235" s="874"/>
      <c r="G235" s="907" t="s">
        <v>2141</v>
      </c>
      <c r="H235" s="824"/>
      <c r="I235" s="825" t="str">
        <f>LEFT(H235,14)</f>
        <v/>
      </c>
      <c r="J235" s="876"/>
      <c r="K235" s="877" t="str">
        <f>IFERROR(VLOOKUP($I235,'WM-AR'!$I$7:$AS$3267,34,FALSE),"")</f>
        <v/>
      </c>
      <c r="L235" s="876" t="str">
        <f>IFERROR(VLOOKUP($I235,'WM-AR'!$I$7:$AS$3267,4,FALSE),"")</f>
        <v/>
      </c>
      <c r="M235" s="876" t="str">
        <f>IFERROR(VLOOKUP($I235,'WM-AR'!$I$7:$AS$3267,6,FALSE),"")</f>
        <v/>
      </c>
      <c r="N235" s="876" t="str">
        <f>IFERROR(VLOOKUP($I235,'WM-AR'!$I$7:$AS$3267,8,FALSE),"")</f>
        <v/>
      </c>
      <c r="O235" s="934" t="str">
        <f>IFERROR(VLOOKUP($I235,'WM-AR'!$I$7:$AS$3267,10,FALSE),"")</f>
        <v/>
      </c>
      <c r="P235" s="825" t="str">
        <f>IFERROR(VLOOKUP($I235,'WM-AR'!$I$7:$AS$3267,12,FALSE),"")</f>
        <v/>
      </c>
      <c r="Q235" s="825" t="str">
        <f>IFERROR(VLOOKUP($I235,'WM-AR'!$I$7:$AS$3267,14,FALSE),"")</f>
        <v/>
      </c>
      <c r="R235" s="825" t="str">
        <f>IFERROR(VLOOKUP($I235,'WM-AR'!$I$7:$AS$3267,16,FALSE),"")</f>
        <v/>
      </c>
      <c r="S235" s="825" t="str">
        <f>IFERROR(VLOOKUP($I235,'WM-AR'!$I$7:$AS$3267,18,FALSE),"")</f>
        <v/>
      </c>
      <c r="T235" s="825" t="str">
        <f>IFERROR(VLOOKUP($I235,'WM-AR'!$I$7:$AS$3267,20,FALSE),"")</f>
        <v/>
      </c>
      <c r="U235" s="825" t="str">
        <f>IFERROR(VLOOKUP($I235,'WM-AR'!$I$7:$AS$3267,22,FALSE),"")</f>
        <v/>
      </c>
      <c r="V235" s="825" t="str">
        <f>IFERROR(VLOOKUP($I235,'WM-AR'!$I$7:$AS$3267,24,FALSE),"")</f>
        <v/>
      </c>
      <c r="W235" s="825" t="str">
        <f>IFERROR(VLOOKUP($I235,'WM-AR'!$I$7:$AS$3267,25,FALSE),"")</f>
        <v/>
      </c>
      <c r="X235" s="825" t="str">
        <f>IFERROR(VLOOKUP($I235,'WM-AR'!$I$7:$AS$3267,26,FALSE),"")</f>
        <v/>
      </c>
      <c r="Y235" s="825" t="str">
        <f>IFERROR(VLOOKUP($I235,'WM-AR'!$I$7:$AS$3267,27,FALSE),"")</f>
        <v/>
      </c>
      <c r="Z235" s="825" t="str">
        <f>IFERROR(VLOOKUP($I235,'WM-AR'!$I$7:$AS$3267,28,FALSE),"")</f>
        <v/>
      </c>
      <c r="AA235" s="825" t="str">
        <f>IFERROR(VLOOKUP($I235,'WM-AR'!$I$7:$AS$3267,29,FALSE),"")</f>
        <v/>
      </c>
      <c r="AB235" s="825" t="str">
        <f>IFERROR(VLOOKUP($I235,'WM-AR'!$I$7:$AS$3267,30,FALSE),"")</f>
        <v/>
      </c>
      <c r="AC235" s="825" t="str">
        <f>IFERROR(VLOOKUP($I235,'WM-AR'!$I$7:$AS$3267,31,FALSE),"")</f>
        <v/>
      </c>
      <c r="AD235" s="825" t="str">
        <f>IFERROR(VLOOKUP($I235,'WM-AR'!$I$7:$AS$3267,32,FALSE),"")</f>
        <v/>
      </c>
      <c r="AE235" s="825" t="str">
        <f>IFERROR(VLOOKUP($I235,'WM-AR'!$I$7:$AS$3267,33,FALSE),"")</f>
        <v/>
      </c>
      <c r="AF235" s="935"/>
      <c r="AG235" s="936"/>
      <c r="AH235" s="937"/>
      <c r="AI235" s="923"/>
      <c r="AJ235" s="836" t="str">
        <f t="shared" si="88"/>
        <v/>
      </c>
      <c r="AK235" s="918"/>
      <c r="AL235" s="919"/>
    </row>
    <row r="236" spans="1:38" s="600" customFormat="1">
      <c r="A236" s="873"/>
      <c r="B236" s="838"/>
      <c r="C236" s="839"/>
      <c r="D236" s="787"/>
      <c r="E236" s="840"/>
      <c r="F236" s="881"/>
      <c r="G236" s="882"/>
      <c r="H236" s="843"/>
      <c r="I236" s="844" t="str">
        <f>LEFT(H236,14)</f>
        <v/>
      </c>
      <c r="J236" s="883"/>
      <c r="K236" s="884" t="str">
        <f>IFERROR(VLOOKUP($I236,'WM-AR'!$I$7:$AS$3267,34,FALSE),"")</f>
        <v/>
      </c>
      <c r="L236" s="883" t="str">
        <f>IFERROR(VLOOKUP($I236,'WM-AR'!$I$7:$AS$3267,4,FALSE),"")</f>
        <v/>
      </c>
      <c r="M236" s="883" t="str">
        <f>IFERROR(VLOOKUP($I236,'WM-AR'!$I$7:$AS$3267,6,FALSE),"")</f>
        <v/>
      </c>
      <c r="N236" s="883" t="str">
        <f>IFERROR(VLOOKUP($I236,'WM-AR'!$I$7:$AS$3267,8,FALSE),"")</f>
        <v/>
      </c>
      <c r="O236" s="707" t="str">
        <f>IFERROR(VLOOKUP($I236,'WM-AR'!$I$7:$AS$3267,10,FALSE),"")</f>
        <v/>
      </c>
      <c r="P236" s="844" t="str">
        <f>IFERROR(VLOOKUP($I236,'WM-AR'!$I$7:$AS$3267,12,FALSE),"")</f>
        <v/>
      </c>
      <c r="Q236" s="844" t="str">
        <f>IFERROR(VLOOKUP($I236,'WM-AR'!$I$7:$AS$3267,14,FALSE),"")</f>
        <v/>
      </c>
      <c r="R236" s="844" t="str">
        <f>IFERROR(VLOOKUP($I236,'WM-AR'!$I$7:$AS$3267,16,FALSE),"")</f>
        <v/>
      </c>
      <c r="S236" s="844" t="str">
        <f>IFERROR(VLOOKUP($I236,'WM-AR'!$I$7:$AS$3267,18,FALSE),"")</f>
        <v/>
      </c>
      <c r="T236" s="844" t="str">
        <f>IFERROR(VLOOKUP($I236,'WM-AR'!$I$7:$AS$3267,20,FALSE),"")</f>
        <v/>
      </c>
      <c r="U236" s="844" t="str">
        <f>IFERROR(VLOOKUP($I236,'WM-AR'!$I$7:$AS$3267,22,FALSE),"")</f>
        <v/>
      </c>
      <c r="V236" s="844" t="str">
        <f>IFERROR(VLOOKUP($I236,'WM-AR'!$I$7:$AS$3267,24,FALSE),"")</f>
        <v/>
      </c>
      <c r="W236" s="844" t="str">
        <f>IFERROR(VLOOKUP($I236,'WM-AR'!$I$7:$AS$3267,25,FALSE),"")</f>
        <v/>
      </c>
      <c r="X236" s="844" t="str">
        <f>IFERROR(VLOOKUP($I236,'WM-AR'!$I$7:$AS$3267,26,FALSE),"")</f>
        <v/>
      </c>
      <c r="Y236" s="844" t="str">
        <f>IFERROR(VLOOKUP($I236,'WM-AR'!$I$7:$AS$3267,27,FALSE),"")</f>
        <v/>
      </c>
      <c r="Z236" s="844" t="str">
        <f>IFERROR(VLOOKUP($I236,'WM-AR'!$I$7:$AS$3267,28,FALSE),"")</f>
        <v/>
      </c>
      <c r="AA236" s="844" t="str">
        <f>IFERROR(VLOOKUP($I236,'WM-AR'!$I$7:$AS$3267,29,FALSE),"")</f>
        <v/>
      </c>
      <c r="AB236" s="844" t="str">
        <f>IFERROR(VLOOKUP($I236,'WM-AR'!$I$7:$AS$3267,30,FALSE),"")</f>
        <v/>
      </c>
      <c r="AC236" s="844" t="str">
        <f>IFERROR(VLOOKUP($I236,'WM-AR'!$I$7:$AS$3267,31,FALSE),"")</f>
        <v/>
      </c>
      <c r="AD236" s="844" t="str">
        <f>IFERROR(VLOOKUP($I236,'WM-AR'!$I$7:$AS$3267,32,FALSE),"")</f>
        <v/>
      </c>
      <c r="AE236" s="844" t="str">
        <f>IFERROR(VLOOKUP($I236,'WM-AR'!$I$7:$AS$3267,33,FALSE),"")</f>
        <v/>
      </c>
      <c r="AF236" s="938"/>
      <c r="AG236" s="924"/>
      <c r="AH236" s="939"/>
      <c r="AI236" s="925"/>
      <c r="AJ236" s="925" t="str">
        <f t="shared" si="88"/>
        <v/>
      </c>
      <c r="AK236" s="855"/>
      <c r="AL236" s="880" t="str">
        <f>IF(AND(ISTEXT($E236),ISTEXT($B236)),"산출기준 &gt;&gt;  "&amp;_xlfn.XLOOKUP($E236,산출기준!$D:$D,산출기준!$E:$E,"매칭실패"),"")</f>
        <v/>
      </c>
    </row>
    <row r="237" spans="1:38" s="600" customFormat="1">
      <c r="A237" s="873"/>
      <c r="B237" s="856"/>
      <c r="C237" s="857"/>
      <c r="D237" s="726"/>
      <c r="E237" s="858"/>
      <c r="F237" s="885"/>
      <c r="G237" s="886"/>
      <c r="H237" s="861"/>
      <c r="I237" s="862" t="str">
        <f>LEFT(H237,14)</f>
        <v/>
      </c>
      <c r="J237" s="887"/>
      <c r="K237" s="888" t="str">
        <f>IFERROR(VLOOKUP($I237,'WM-AR'!$I$7:$AS$3267,34,FALSE),"")</f>
        <v/>
      </c>
      <c r="L237" s="887" t="str">
        <f>IFERROR(VLOOKUP($I237,'WM-AR'!$I$7:$AS$3267,4,FALSE),"")</f>
        <v/>
      </c>
      <c r="M237" s="887" t="str">
        <f>IFERROR(VLOOKUP($I237,'WM-AR'!$I$7:$AS$3267,6,FALSE),"")</f>
        <v/>
      </c>
      <c r="N237" s="887" t="str">
        <f>IFERROR(VLOOKUP($I237,'WM-AR'!$I$7:$AS$3267,8,FALSE),"")</f>
        <v/>
      </c>
      <c r="O237" s="889" t="str">
        <f>IFERROR(VLOOKUP($I237,'WM-AR'!$I$7:$AS$3267,10,FALSE),"")</f>
        <v/>
      </c>
      <c r="P237" s="862" t="str">
        <f>IFERROR(VLOOKUP($I237,'WM-AR'!$I$7:$AS$3267,12,FALSE),"")</f>
        <v/>
      </c>
      <c r="Q237" s="862" t="str">
        <f>IFERROR(VLOOKUP($I237,'WM-AR'!$I$7:$AS$3267,14,FALSE),"")</f>
        <v/>
      </c>
      <c r="R237" s="862" t="str">
        <f>IFERROR(VLOOKUP($I237,'WM-AR'!$I$7:$AS$3267,16,FALSE),"")</f>
        <v/>
      </c>
      <c r="S237" s="862" t="str">
        <f>IFERROR(VLOOKUP($I237,'WM-AR'!$I$7:$AS$3267,18,FALSE),"")</f>
        <v/>
      </c>
      <c r="T237" s="862" t="str">
        <f>IFERROR(VLOOKUP($I237,'WM-AR'!$I$7:$AS$3267,20,FALSE),"")</f>
        <v/>
      </c>
      <c r="U237" s="862" t="str">
        <f>IFERROR(VLOOKUP($I237,'WM-AR'!$I$7:$AS$3267,22,FALSE),"")</f>
        <v/>
      </c>
      <c r="V237" s="862" t="str">
        <f>IFERROR(VLOOKUP($I237,'WM-AR'!$I$7:$AS$3267,24,FALSE),"")</f>
        <v/>
      </c>
      <c r="W237" s="862" t="str">
        <f>IFERROR(VLOOKUP($I237,'WM-AR'!$I$7:$AS$3267,25,FALSE),"")</f>
        <v/>
      </c>
      <c r="X237" s="862" t="str">
        <f>IFERROR(VLOOKUP($I237,'WM-AR'!$I$7:$AS$3267,26,FALSE),"")</f>
        <v/>
      </c>
      <c r="Y237" s="862" t="str">
        <f>IFERROR(VLOOKUP($I237,'WM-AR'!$I$7:$AS$3267,27,FALSE),"")</f>
        <v/>
      </c>
      <c r="Z237" s="862" t="str">
        <f>IFERROR(VLOOKUP($I237,'WM-AR'!$I$7:$AS$3267,28,FALSE),"")</f>
        <v/>
      </c>
      <c r="AA237" s="862" t="str">
        <f>IFERROR(VLOOKUP($I237,'WM-AR'!$I$7:$AS$3267,29,FALSE),"")</f>
        <v/>
      </c>
      <c r="AB237" s="862" t="str">
        <f>IFERROR(VLOOKUP($I237,'WM-AR'!$I$7:$AS$3267,30,FALSE),"")</f>
        <v/>
      </c>
      <c r="AC237" s="862" t="str">
        <f>IFERROR(VLOOKUP($I237,'WM-AR'!$I$7:$AS$3267,31,FALSE),"")</f>
        <v/>
      </c>
      <c r="AD237" s="862" t="str">
        <f>IFERROR(VLOOKUP($I237,'WM-AR'!$I$7:$AS$3267,32,FALSE),"")</f>
        <v/>
      </c>
      <c r="AE237" s="862" t="str">
        <f>IFERROR(VLOOKUP($I237,'WM-AR'!$I$7:$AS$3267,33,FALSE),"")</f>
        <v/>
      </c>
      <c r="AF237" s="740"/>
      <c r="AG237" s="926"/>
      <c r="AH237" s="926"/>
      <c r="AI237" s="927"/>
      <c r="AJ237" s="927" t="str">
        <f t="shared" si="88"/>
        <v/>
      </c>
      <c r="AK237" s="872"/>
      <c r="AL237" s="880" t="str">
        <f>IF(AND(ISTEXT($E237),ISTEXT($B237)),"산출기준 &gt;&gt;  "&amp;_xlfn.XLOOKUP($E237,산출기준!$D:$D,산출기준!$E:$E,"매칭실패"),"")</f>
        <v/>
      </c>
    </row>
    <row r="238" spans="1:38" ht="19.899999999999999" customHeight="1">
      <c r="B238" s="635"/>
      <c r="C238" s="636"/>
      <c r="D238" s="636"/>
      <c r="E238" s="636"/>
      <c r="F238" s="638"/>
      <c r="G238" s="639"/>
      <c r="H238" s="639"/>
      <c r="I238" s="641"/>
      <c r="J238" s="642"/>
      <c r="K238" s="642"/>
      <c r="L238" s="642"/>
      <c r="M238" s="642"/>
      <c r="N238" s="642"/>
      <c r="O238" s="642"/>
      <c r="P238" s="642"/>
      <c r="Q238" s="642"/>
      <c r="R238" s="642"/>
      <c r="S238" s="642"/>
      <c r="T238" s="642"/>
      <c r="U238" s="642"/>
      <c r="V238" s="642"/>
      <c r="W238" s="642"/>
      <c r="X238" s="642"/>
      <c r="Y238" s="642"/>
      <c r="Z238" s="642"/>
      <c r="AA238" s="642"/>
      <c r="AB238" s="642"/>
      <c r="AC238" s="642"/>
      <c r="AD238" s="642"/>
      <c r="AE238" s="642"/>
      <c r="AF238" s="636"/>
      <c r="AG238" s="643"/>
      <c r="AH238" s="643"/>
      <c r="AI238" s="644"/>
      <c r="AJ238" s="644"/>
      <c r="AK238" s="639"/>
      <c r="AL238" s="88" t="str">
        <f>IF(AND(ISTEXT($E238),ISTEXT($B238)),"산출기준 &gt;&gt;  "&amp;_xlfn.XLOOKUP($E238,산출기준!$D:$D,산출기준!$E:$E,"매칭실패"),"")</f>
        <v/>
      </c>
    </row>
    <row r="239" spans="1:38" ht="19.899999999999999" customHeight="1">
      <c r="B239" s="645"/>
      <c r="C239" s="916" t="s">
        <v>2735</v>
      </c>
      <c r="D239" s="648"/>
      <c r="E239" s="648"/>
      <c r="F239" s="807" t="s">
        <v>2818</v>
      </c>
      <c r="G239" s="645"/>
      <c r="H239" s="651"/>
      <c r="I239" s="652" t="str">
        <f t="shared" ref="I239:I242" si="89">LEFT(H239,14)</f>
        <v/>
      </c>
      <c r="J239" s="652"/>
      <c r="K239" s="653"/>
      <c r="L239" s="653"/>
      <c r="M239" s="653"/>
      <c r="N239" s="653"/>
      <c r="O239" s="653"/>
      <c r="P239" s="653"/>
      <c r="Q239" s="653"/>
      <c r="R239" s="653"/>
      <c r="S239" s="653"/>
      <c r="T239" s="653"/>
      <c r="U239" s="653"/>
      <c r="V239" s="653"/>
      <c r="W239" s="653"/>
      <c r="X239" s="653"/>
      <c r="Y239" s="653"/>
      <c r="Z239" s="653"/>
      <c r="AA239" s="653"/>
      <c r="AB239" s="653"/>
      <c r="AC239" s="653"/>
      <c r="AD239" s="653"/>
      <c r="AE239" s="653"/>
      <c r="AF239" s="656"/>
      <c r="AG239" s="656"/>
      <c r="AH239" s="656"/>
      <c r="AI239" s="656"/>
      <c r="AJ239" s="656"/>
      <c r="AK239" s="657"/>
      <c r="AL239" s="88" t="str">
        <f>IF(AND(ISTEXT($E239),ISTEXT($B239)),"산출기준 &gt;&gt;  "&amp;_xlfn.XLOOKUP($E239,산출기준!$D:$D,산출기준!$E:$E,"매칭실패"),"")</f>
        <v/>
      </c>
    </row>
    <row r="240" spans="1:38" ht="19.899999999999999" customHeight="1">
      <c r="B240" s="894"/>
      <c r="C240" s="895"/>
      <c r="D240" s="895"/>
      <c r="E240" s="895"/>
      <c r="F240" s="896"/>
      <c r="G240" s="897"/>
      <c r="H240" s="897"/>
      <c r="I240" s="898"/>
      <c r="J240" s="899"/>
      <c r="K240" s="899"/>
      <c r="L240" s="899"/>
      <c r="M240" s="899"/>
      <c r="N240" s="899"/>
      <c r="O240" s="899"/>
      <c r="P240" s="899"/>
      <c r="Q240" s="899"/>
      <c r="R240" s="899"/>
      <c r="S240" s="899"/>
      <c r="T240" s="899"/>
      <c r="U240" s="899"/>
      <c r="V240" s="899"/>
      <c r="W240" s="899"/>
      <c r="X240" s="899"/>
      <c r="Y240" s="899"/>
      <c r="Z240" s="899"/>
      <c r="AA240" s="899"/>
      <c r="AB240" s="899"/>
      <c r="AC240" s="899"/>
      <c r="AD240" s="899"/>
      <c r="AE240" s="899"/>
      <c r="AF240" s="895"/>
      <c r="AG240" s="900"/>
      <c r="AH240" s="900"/>
      <c r="AI240" s="901"/>
      <c r="AJ240" s="901"/>
      <c r="AK240" s="897"/>
      <c r="AL240" s="88" t="str">
        <f>IF(AND(ISTEXT($E240),ISTEXT($B240)),"산출기준 &gt;&gt;  "&amp;_xlfn.XLOOKUP($E240,산출기준!$D:$D,산출기준!$E:$E,"매칭실패"),"")</f>
        <v/>
      </c>
    </row>
    <row r="241" spans="1:44" ht="34.9" customHeight="1">
      <c r="B241" s="808" t="str" cm="1">
        <f t="array" aca="1" ref="B241" ca="1">_xlfn.IFNA(INDIRECT("Family_표준_구성도!B"&amp;MATCH(F241,INDIRECT("Family_표준_구성도!"&amp;"C:C"),0)),"")</f>
        <v>1.1.3.4.1</v>
      </c>
      <c r="C241" s="668" t="s">
        <v>2016</v>
      </c>
      <c r="D241" s="809"/>
      <c r="E241" s="668" t="s">
        <v>1697</v>
      </c>
      <c r="F241" s="906" t="s">
        <v>427</v>
      </c>
      <c r="G241" s="811"/>
      <c r="H241" s="812"/>
      <c r="I241" s="674"/>
      <c r="J241" s="674"/>
      <c r="K241" s="674"/>
      <c r="L241" s="674"/>
      <c r="M241" s="674"/>
      <c r="N241" s="675"/>
      <c r="O241" s="676"/>
      <c r="P241" s="677"/>
      <c r="Q241" s="677"/>
      <c r="R241" s="677"/>
      <c r="S241" s="677"/>
      <c r="T241" s="677"/>
      <c r="U241" s="677"/>
      <c r="V241" s="678"/>
      <c r="W241" s="679"/>
      <c r="X241" s="679"/>
      <c r="Y241" s="679"/>
      <c r="Z241" s="679"/>
      <c r="AA241" s="679"/>
      <c r="AB241" s="679"/>
      <c r="AC241" s="679"/>
      <c r="AD241" s="679"/>
      <c r="AE241" s="679"/>
      <c r="AF241" s="902"/>
      <c r="AG241" s="682"/>
      <c r="AH241" s="682"/>
      <c r="AI241" s="682"/>
      <c r="AJ241" s="682"/>
      <c r="AK241" s="903"/>
      <c r="AL241" s="88" t="str">
        <f ca="1">IF(AND(ISTEXT($E241),ISTEXT($B241)),"산출기준 &gt;&gt;  "&amp;_xlfn.XLOOKUP($E241,산출기준!$D:$D,산출기준!$E:$E,"매칭실패"),"")</f>
        <v>산출기준 &gt;&gt;  [ 플로어 일반 산출 ]</v>
      </c>
    </row>
    <row r="242" spans="1:44" ht="49.9" customHeight="1" outlineLevel="1">
      <c r="B242" s="772"/>
      <c r="C242" s="773"/>
      <c r="D242" s="773"/>
      <c r="E242" s="773"/>
      <c r="F242" s="932"/>
      <c r="G242" s="759" t="str">
        <f t="shared" ref="G242" si="90">IF(IF(N242=0,"",N242)&amp;" | "&amp;IF(O242=0,"",O242)&amp;" | "&amp;IF(Q242=0,"",Q242)&amp;" | "&amp;IF(R242=0,"",R242)=" |  |  | ","",IF(N242=0,"",N242)&amp;" | "&amp;IF(O242=0,"",O242)&amp;" | "&amp;IF(Q242=0,"",Q242)&amp;" | "&amp;IF(R242=0,"",R242))</f>
        <v xml:space="preserve">Insulation under Ground Floor | Extruded Polystyrene Insulation Board |  | </v>
      </c>
      <c r="H242" s="816" t="s">
        <v>2819</v>
      </c>
      <c r="I242" s="765" t="str">
        <f t="shared" ref="I242:I245" si="91">LEFT(H242,14)</f>
        <v>A03AD047-00002</v>
      </c>
      <c r="J242" s="766"/>
      <c r="K242" s="766" t="str">
        <f>IFERROR(VLOOKUP($I242,'WM-AR'!$I$7:$AS$3267,34,FALSE),"")</f>
        <v>M2</v>
      </c>
      <c r="L242" s="766" t="str">
        <f>IFERROR(VLOOKUP($I242,'WM-AR'!$I$7:$AS$3267,4,FALSE),"")</f>
        <v>Concrete Work</v>
      </c>
      <c r="M242" s="766" t="str">
        <f>IFERROR(VLOOKUP($I242,'WM-AR'!$I$7:$AS$3267,6,FALSE),"")</f>
        <v>Substructure Work</v>
      </c>
      <c r="N242" s="766" t="str">
        <f>IFERROR(VLOOKUP($I242,'WM-AR'!$I$7:$AS$3267,8,FALSE),"")</f>
        <v>Insulation under Ground Floor</v>
      </c>
      <c r="O242" s="766" t="str">
        <f>IFERROR(VLOOKUP($I242,'WM-AR'!$I$7:$AS$3267,10,FALSE),"")</f>
        <v>Extruded Polystyrene Insulation Board</v>
      </c>
      <c r="P242" s="766">
        <f>IFERROR(VLOOKUP($I242,'WM-AR'!$I$7:$AS$3267,12,FALSE),"")</f>
        <v>0</v>
      </c>
      <c r="Q242" s="766">
        <f>IFERROR(VLOOKUP($I242,'WM-AR'!$I$7:$AS$3267,14,FALSE),"")</f>
        <v>0</v>
      </c>
      <c r="R242" s="766">
        <f>IFERROR(VLOOKUP($I242,'WM-AR'!$I$7:$AS$3267,16,FALSE),"")</f>
        <v>0</v>
      </c>
      <c r="S242" s="766">
        <f>IFERROR(VLOOKUP($I242,'WM-AR'!$I$7:$AS$3267,18,FALSE),"")</f>
        <v>0</v>
      </c>
      <c r="T242" s="766" t="str">
        <f>IFERROR(VLOOKUP($I242,'WM-AR'!$I$7:$AS$3267,20,FALSE),"")</f>
        <v/>
      </c>
      <c r="U242" s="766">
        <f>IFERROR(VLOOKUP($I242,'WM-AR'!$I$7:$AS$3267,22,FALSE),"")</f>
        <v>0</v>
      </c>
      <c r="V242" s="766" t="str">
        <f>IFERROR(VLOOKUP($I242,'WM-AR'!$I$7:$AS$3267,24,FALSE),"")</f>
        <v>50mm≤THK&lt;75mm</v>
      </c>
      <c r="W242" s="766">
        <f>IFERROR(VLOOKUP($I242,'WM-AR'!$I$7:$AS$3267,25,FALSE),"")</f>
        <v>0</v>
      </c>
      <c r="X242" s="766" t="str">
        <f>IFERROR(VLOOKUP($I242,'WM-AR'!$I$7:$AS$3267,26,FALSE),"")</f>
        <v>THK=(  )mm</v>
      </c>
      <c r="Y242" s="766">
        <f>IFERROR(VLOOKUP($I242,'WM-AR'!$I$7:$AS$3267,27,FALSE),"")</f>
        <v>0</v>
      </c>
      <c r="Z242" s="766">
        <f>IFERROR(VLOOKUP($I242,'WM-AR'!$I$7:$AS$3267,28,FALSE),"")</f>
        <v>0</v>
      </c>
      <c r="AA242" s="766">
        <f>IFERROR(VLOOKUP($I242,'WM-AR'!$I$7:$AS$3267,29,FALSE),"")</f>
        <v>0</v>
      </c>
      <c r="AB242" s="766">
        <f>IFERROR(VLOOKUP($I242,'WM-AR'!$I$7:$AS$3267,30,FALSE),"")</f>
        <v>0</v>
      </c>
      <c r="AC242" s="766">
        <f>IFERROR(VLOOKUP($I242,'WM-AR'!$I$7:$AS$3267,31,FALSE),"")</f>
        <v>0</v>
      </c>
      <c r="AD242" s="766">
        <f>IFERROR(VLOOKUP($I242,'WM-AR'!$I$7:$AS$3267,32,FALSE),"")</f>
        <v>0</v>
      </c>
      <c r="AE242" s="766" t="str">
        <f>IFERROR(VLOOKUP($I242,'WM-AR'!$I$7:$AS$3267,33,FALSE),"")</f>
        <v/>
      </c>
      <c r="AF242" s="817" t="s">
        <v>2820</v>
      </c>
      <c r="AG242" s="936" t="s">
        <v>2821</v>
      </c>
      <c r="AH242" s="768" t="s">
        <v>1815</v>
      </c>
      <c r="AI242" s="769"/>
      <c r="AJ242" s="769" t="str">
        <f t="shared" ref="AJ242:AJ245" si="92">K242</f>
        <v>M2</v>
      </c>
      <c r="AK242" s="905"/>
      <c r="AL242" s="88" t="str">
        <f>IF(AND(ISTEXT($E242),ISTEXT($B242)),"산출기준 &gt;&gt;  "&amp;_xlfn.XLOOKUP($E242,산출기준!$D:$D,산출기준!$E:$E,"매칭실패"),"")</f>
        <v/>
      </c>
    </row>
    <row r="243" spans="1:44" s="600" customFormat="1">
      <c r="A243" s="873"/>
      <c r="B243" s="819"/>
      <c r="C243" s="820"/>
      <c r="D243" s="786"/>
      <c r="E243" s="821"/>
      <c r="F243" s="874"/>
      <c r="G243" s="907" t="s">
        <v>2142</v>
      </c>
      <c r="H243" s="824"/>
      <c r="I243" s="825" t="str">
        <f>LEFT(H243,14)</f>
        <v/>
      </c>
      <c r="J243" s="876"/>
      <c r="K243" s="877" t="str">
        <f>IFERROR(VLOOKUP($I243,'WM-AR'!$I$7:$AS$3267,34,FALSE),"")</f>
        <v/>
      </c>
      <c r="L243" s="878" t="str">
        <f>IFERROR(VLOOKUP($I243,'WM-AR'!$I$7:$AS$3267,4,FALSE),"")</f>
        <v/>
      </c>
      <c r="M243" s="878" t="str">
        <f>IFERROR(VLOOKUP($I243,'WM-AR'!$I$7:$AS$3267,6,FALSE),"")</f>
        <v/>
      </c>
      <c r="N243" s="878" t="str">
        <f>IFERROR(VLOOKUP($I243,'WM-AR'!$I$7:$AS$3267,8,FALSE),"")</f>
        <v/>
      </c>
      <c r="O243" s="686" t="str">
        <f>IFERROR(VLOOKUP($I243,'WM-AR'!$I$7:$AS$3267,10,FALSE),"")</f>
        <v/>
      </c>
      <c r="P243" s="879" t="str">
        <f>IFERROR(VLOOKUP($I243,'WM-AR'!$I$7:$AS$3267,12,FALSE),"")</f>
        <v/>
      </c>
      <c r="Q243" s="879" t="str">
        <f>IFERROR(VLOOKUP($I243,'WM-AR'!$I$7:$AS$3267,14,FALSE),"")</f>
        <v/>
      </c>
      <c r="R243" s="879" t="str">
        <f>IFERROR(VLOOKUP($I243,'WM-AR'!$I$7:$AS$3267,16,FALSE),"")</f>
        <v/>
      </c>
      <c r="S243" s="879" t="str">
        <f>IFERROR(VLOOKUP($I243,'WM-AR'!$I$7:$AS$3267,18,FALSE),"")</f>
        <v/>
      </c>
      <c r="T243" s="879" t="str">
        <f>IFERROR(VLOOKUP($I243,'WM-AR'!$I$7:$AS$3267,20,FALSE),"")</f>
        <v/>
      </c>
      <c r="U243" s="879" t="str">
        <f>IFERROR(VLOOKUP($I243,'WM-AR'!$I$7:$AS$3267,22,FALSE),"")</f>
        <v/>
      </c>
      <c r="V243" s="879" t="str">
        <f>IFERROR(VLOOKUP($I243,'WM-AR'!$I$7:$AS$3267,24,FALSE),"")</f>
        <v/>
      </c>
      <c r="W243" s="879" t="str">
        <f>IFERROR(VLOOKUP($I243,'WM-AR'!$I$7:$AS$3267,25,FALSE),"")</f>
        <v/>
      </c>
      <c r="X243" s="879" t="str">
        <f>IFERROR(VLOOKUP($I243,'WM-AR'!$I$7:$AS$3267,26,FALSE),"")</f>
        <v/>
      </c>
      <c r="Y243" s="879" t="str">
        <f>IFERROR(VLOOKUP($I243,'WM-AR'!$I$7:$AS$3267,27,FALSE),"")</f>
        <v/>
      </c>
      <c r="Z243" s="879" t="str">
        <f>IFERROR(VLOOKUP($I243,'WM-AR'!$I$7:$AS$3267,28,FALSE),"")</f>
        <v/>
      </c>
      <c r="AA243" s="879" t="str">
        <f>IFERROR(VLOOKUP($I243,'WM-AR'!$I$7:$AS$3267,29,FALSE),"")</f>
        <v/>
      </c>
      <c r="AB243" s="879" t="str">
        <f>IFERROR(VLOOKUP($I243,'WM-AR'!$I$7:$AS$3267,30,FALSE),"")</f>
        <v/>
      </c>
      <c r="AC243" s="879" t="str">
        <f>IFERROR(VLOOKUP($I243,'WM-AR'!$I$7:$AS$3267,31,FALSE),"")</f>
        <v/>
      </c>
      <c r="AD243" s="879" t="str">
        <f>IFERROR(VLOOKUP($I243,'WM-AR'!$I$7:$AS$3267,32,FALSE),"")</f>
        <v/>
      </c>
      <c r="AE243" s="879" t="str">
        <f>IFERROR(VLOOKUP($I243,'WM-AR'!$I$7:$AS$3267,33,FALSE),"")</f>
        <v/>
      </c>
      <c r="AF243" s="701"/>
      <c r="AG243" s="922"/>
      <c r="AH243" s="922"/>
      <c r="AI243" s="923"/>
      <c r="AJ243" s="923" t="str">
        <f t="shared" si="92"/>
        <v/>
      </c>
      <c r="AK243" s="837"/>
      <c r="AL243" s="880" t="str">
        <f>IF(AND(ISTEXT($E243),ISTEXT($B243)),"산출기준 &gt;&gt;  "&amp;_xlfn.XLOOKUP($E243,산출기준!$D:$D,산출기준!$E:$E,"매칭실패"),"")</f>
        <v/>
      </c>
    </row>
    <row r="244" spans="1:44" s="600" customFormat="1">
      <c r="A244" s="873"/>
      <c r="B244" s="838"/>
      <c r="C244" s="839"/>
      <c r="D244" s="787"/>
      <c r="E244" s="840"/>
      <c r="F244" s="881"/>
      <c r="G244" s="882"/>
      <c r="H244" s="843"/>
      <c r="I244" s="844" t="str">
        <f>LEFT(H244,14)</f>
        <v/>
      </c>
      <c r="J244" s="883"/>
      <c r="K244" s="884" t="str">
        <f>IFERROR(VLOOKUP($I244,'WM-AR'!$I$7:$AS$3267,34,FALSE),"")</f>
        <v/>
      </c>
      <c r="L244" s="883" t="str">
        <f>IFERROR(VLOOKUP($I244,'WM-AR'!$I$7:$AS$3267,4,FALSE),"")</f>
        <v/>
      </c>
      <c r="M244" s="883" t="str">
        <f>IFERROR(VLOOKUP($I244,'WM-AR'!$I$7:$AS$3267,6,FALSE),"")</f>
        <v/>
      </c>
      <c r="N244" s="883" t="str">
        <f>IFERROR(VLOOKUP($I244,'WM-AR'!$I$7:$AS$3267,8,FALSE),"")</f>
        <v/>
      </c>
      <c r="O244" s="707" t="str">
        <f>IFERROR(VLOOKUP($I244,'WM-AR'!$I$7:$AS$3267,10,FALSE),"")</f>
        <v/>
      </c>
      <c r="P244" s="844" t="str">
        <f>IFERROR(VLOOKUP($I244,'WM-AR'!$I$7:$AS$3267,12,FALSE),"")</f>
        <v/>
      </c>
      <c r="Q244" s="844" t="str">
        <f>IFERROR(VLOOKUP($I244,'WM-AR'!$I$7:$AS$3267,14,FALSE),"")</f>
        <v/>
      </c>
      <c r="R244" s="844" t="str">
        <f>IFERROR(VLOOKUP($I244,'WM-AR'!$I$7:$AS$3267,16,FALSE),"")</f>
        <v/>
      </c>
      <c r="S244" s="844" t="str">
        <f>IFERROR(VLOOKUP($I244,'WM-AR'!$I$7:$AS$3267,18,FALSE),"")</f>
        <v/>
      </c>
      <c r="T244" s="844" t="str">
        <f>IFERROR(VLOOKUP($I244,'WM-AR'!$I$7:$AS$3267,20,FALSE),"")</f>
        <v/>
      </c>
      <c r="U244" s="844" t="str">
        <f>IFERROR(VLOOKUP($I244,'WM-AR'!$I$7:$AS$3267,22,FALSE),"")</f>
        <v/>
      </c>
      <c r="V244" s="844" t="str">
        <f>IFERROR(VLOOKUP($I244,'WM-AR'!$I$7:$AS$3267,24,FALSE),"")</f>
        <v/>
      </c>
      <c r="W244" s="844" t="str">
        <f>IFERROR(VLOOKUP($I244,'WM-AR'!$I$7:$AS$3267,25,FALSE),"")</f>
        <v/>
      </c>
      <c r="X244" s="844" t="str">
        <f>IFERROR(VLOOKUP($I244,'WM-AR'!$I$7:$AS$3267,26,FALSE),"")</f>
        <v/>
      </c>
      <c r="Y244" s="844" t="str">
        <f>IFERROR(VLOOKUP($I244,'WM-AR'!$I$7:$AS$3267,27,FALSE),"")</f>
        <v/>
      </c>
      <c r="Z244" s="844" t="str">
        <f>IFERROR(VLOOKUP($I244,'WM-AR'!$I$7:$AS$3267,28,FALSE),"")</f>
        <v/>
      </c>
      <c r="AA244" s="844" t="str">
        <f>IFERROR(VLOOKUP($I244,'WM-AR'!$I$7:$AS$3267,29,FALSE),"")</f>
        <v/>
      </c>
      <c r="AB244" s="844" t="str">
        <f>IFERROR(VLOOKUP($I244,'WM-AR'!$I$7:$AS$3267,30,FALSE),"")</f>
        <v/>
      </c>
      <c r="AC244" s="844" t="str">
        <f>IFERROR(VLOOKUP($I244,'WM-AR'!$I$7:$AS$3267,31,FALSE),"")</f>
        <v/>
      </c>
      <c r="AD244" s="844" t="str">
        <f>IFERROR(VLOOKUP($I244,'WM-AR'!$I$7:$AS$3267,32,FALSE),"")</f>
        <v/>
      </c>
      <c r="AE244" s="844" t="str">
        <f>IFERROR(VLOOKUP($I244,'WM-AR'!$I$7:$AS$3267,33,FALSE),"")</f>
        <v/>
      </c>
      <c r="AF244" s="720"/>
      <c r="AG244" s="924"/>
      <c r="AH244" s="924"/>
      <c r="AI244" s="925"/>
      <c r="AJ244" s="925" t="str">
        <f t="shared" si="92"/>
        <v/>
      </c>
      <c r="AK244" s="855"/>
      <c r="AL244" s="880" t="str">
        <f>IF(AND(ISTEXT($E244),ISTEXT($B244)),"산출기준 &gt;&gt;  "&amp;_xlfn.XLOOKUP($E244,산출기준!$D:$D,산출기준!$E:$E,"매칭실패"),"")</f>
        <v/>
      </c>
    </row>
    <row r="245" spans="1:44" s="600" customFormat="1">
      <c r="A245" s="873"/>
      <c r="B245" s="856"/>
      <c r="C245" s="857"/>
      <c r="D245" s="726"/>
      <c r="E245" s="858"/>
      <c r="F245" s="885"/>
      <c r="G245" s="886"/>
      <c r="H245" s="861"/>
      <c r="I245" s="862" t="str">
        <f>LEFT(H245,14)</f>
        <v/>
      </c>
      <c r="J245" s="887"/>
      <c r="K245" s="888" t="str">
        <f>IFERROR(VLOOKUP($I245,'WM-AR'!$I$7:$AS$3267,34,FALSE),"")</f>
        <v/>
      </c>
      <c r="L245" s="887" t="str">
        <f>IFERROR(VLOOKUP($I245,'WM-AR'!$I$7:$AS$3267,4,FALSE),"")</f>
        <v/>
      </c>
      <c r="M245" s="887" t="str">
        <f>IFERROR(VLOOKUP($I245,'WM-AR'!$I$7:$AS$3267,6,FALSE),"")</f>
        <v/>
      </c>
      <c r="N245" s="887" t="str">
        <f>IFERROR(VLOOKUP($I245,'WM-AR'!$I$7:$AS$3267,8,FALSE),"")</f>
        <v/>
      </c>
      <c r="O245" s="889" t="str">
        <f>IFERROR(VLOOKUP($I245,'WM-AR'!$I$7:$AS$3267,10,FALSE),"")</f>
        <v/>
      </c>
      <c r="P245" s="862" t="str">
        <f>IFERROR(VLOOKUP($I245,'WM-AR'!$I$7:$AS$3267,12,FALSE),"")</f>
        <v/>
      </c>
      <c r="Q245" s="862" t="str">
        <f>IFERROR(VLOOKUP($I245,'WM-AR'!$I$7:$AS$3267,14,FALSE),"")</f>
        <v/>
      </c>
      <c r="R245" s="862" t="str">
        <f>IFERROR(VLOOKUP($I245,'WM-AR'!$I$7:$AS$3267,16,FALSE),"")</f>
        <v/>
      </c>
      <c r="S245" s="862" t="str">
        <f>IFERROR(VLOOKUP($I245,'WM-AR'!$I$7:$AS$3267,18,FALSE),"")</f>
        <v/>
      </c>
      <c r="T245" s="862" t="str">
        <f>IFERROR(VLOOKUP($I245,'WM-AR'!$I$7:$AS$3267,20,FALSE),"")</f>
        <v/>
      </c>
      <c r="U245" s="862" t="str">
        <f>IFERROR(VLOOKUP($I245,'WM-AR'!$I$7:$AS$3267,22,FALSE),"")</f>
        <v/>
      </c>
      <c r="V245" s="862" t="str">
        <f>IFERROR(VLOOKUP($I245,'WM-AR'!$I$7:$AS$3267,24,FALSE),"")</f>
        <v/>
      </c>
      <c r="W245" s="862" t="str">
        <f>IFERROR(VLOOKUP($I245,'WM-AR'!$I$7:$AS$3267,25,FALSE),"")</f>
        <v/>
      </c>
      <c r="X245" s="862" t="str">
        <f>IFERROR(VLOOKUP($I245,'WM-AR'!$I$7:$AS$3267,26,FALSE),"")</f>
        <v/>
      </c>
      <c r="Y245" s="862" t="str">
        <f>IFERROR(VLOOKUP($I245,'WM-AR'!$I$7:$AS$3267,27,FALSE),"")</f>
        <v/>
      </c>
      <c r="Z245" s="862" t="str">
        <f>IFERROR(VLOOKUP($I245,'WM-AR'!$I$7:$AS$3267,28,FALSE),"")</f>
        <v/>
      </c>
      <c r="AA245" s="862" t="str">
        <f>IFERROR(VLOOKUP($I245,'WM-AR'!$I$7:$AS$3267,29,FALSE),"")</f>
        <v/>
      </c>
      <c r="AB245" s="862" t="str">
        <f>IFERROR(VLOOKUP($I245,'WM-AR'!$I$7:$AS$3267,30,FALSE),"")</f>
        <v/>
      </c>
      <c r="AC245" s="862" t="str">
        <f>IFERROR(VLOOKUP($I245,'WM-AR'!$I$7:$AS$3267,31,FALSE),"")</f>
        <v/>
      </c>
      <c r="AD245" s="862" t="str">
        <f>IFERROR(VLOOKUP($I245,'WM-AR'!$I$7:$AS$3267,32,FALSE),"")</f>
        <v/>
      </c>
      <c r="AE245" s="862" t="str">
        <f>IFERROR(VLOOKUP($I245,'WM-AR'!$I$7:$AS$3267,33,FALSE),"")</f>
        <v/>
      </c>
      <c r="AF245" s="740"/>
      <c r="AG245" s="926"/>
      <c r="AH245" s="926"/>
      <c r="AI245" s="927"/>
      <c r="AJ245" s="927" t="str">
        <f t="shared" si="92"/>
        <v/>
      </c>
      <c r="AK245" s="872"/>
      <c r="AL245" s="880" t="str">
        <f>IF(AND(ISTEXT($E245),ISTEXT($B245)),"산출기준 &gt;&gt;  "&amp;_xlfn.XLOOKUP($E245,산출기준!$D:$D,산출기준!$E:$E,"매칭실패"),"")</f>
        <v/>
      </c>
    </row>
    <row r="246" spans="1:44">
      <c r="B246" s="635"/>
      <c r="C246" s="636"/>
      <c r="D246" s="636"/>
      <c r="E246" s="636"/>
      <c r="F246" s="638"/>
      <c r="G246" s="639"/>
      <c r="H246" s="639"/>
      <c r="I246" s="641"/>
      <c r="J246" s="642"/>
      <c r="K246" s="642"/>
      <c r="L246" s="642"/>
      <c r="M246" s="642"/>
      <c r="N246" s="642"/>
      <c r="O246" s="642"/>
      <c r="P246" s="642"/>
      <c r="Q246" s="642"/>
      <c r="R246" s="642"/>
      <c r="S246" s="642"/>
      <c r="T246" s="642"/>
      <c r="U246" s="642"/>
      <c r="V246" s="642"/>
      <c r="W246" s="642"/>
      <c r="X246" s="642"/>
      <c r="Y246" s="642"/>
      <c r="Z246" s="642"/>
      <c r="AA246" s="642"/>
      <c r="AB246" s="642"/>
      <c r="AC246" s="642"/>
      <c r="AD246" s="642"/>
      <c r="AE246" s="642"/>
      <c r="AF246" s="636"/>
      <c r="AG246" s="643"/>
      <c r="AH246" s="643"/>
      <c r="AI246" s="644"/>
      <c r="AJ246" s="644"/>
      <c r="AK246" s="639"/>
      <c r="AL246" s="88" t="str">
        <f>IF(AND(ISTEXT($E246),ISTEXT($B246)),"산출기준 &gt;&gt;  "&amp;_xlfn.XLOOKUP($E246,산출기준!$D:$D,산출기준!$E:$E,"매칭실패"),"")</f>
        <v/>
      </c>
    </row>
    <row r="247" spans="1:44" ht="34.9" customHeight="1">
      <c r="B247" s="623">
        <v>1.2</v>
      </c>
      <c r="C247" s="626" t="s">
        <v>2822</v>
      </c>
      <c r="D247" s="626"/>
      <c r="E247" s="626"/>
      <c r="F247" s="627"/>
      <c r="G247" s="628"/>
      <c r="H247" s="628"/>
      <c r="I247" s="630" t="str">
        <f t="shared" ref="I247:I253" si="93">LEFT(H247,14)</f>
        <v/>
      </c>
      <c r="J247" s="630"/>
      <c r="K247" s="631"/>
      <c r="L247" s="631"/>
      <c r="M247" s="631"/>
      <c r="N247" s="631"/>
      <c r="O247" s="631"/>
      <c r="P247" s="631"/>
      <c r="Q247" s="631"/>
      <c r="R247" s="631"/>
      <c r="S247" s="631"/>
      <c r="T247" s="631"/>
      <c r="U247" s="631"/>
      <c r="V247" s="631"/>
      <c r="W247" s="631"/>
      <c r="X247" s="631"/>
      <c r="Y247" s="631"/>
      <c r="Z247" s="631"/>
      <c r="AA247" s="631"/>
      <c r="AB247" s="631"/>
      <c r="AC247" s="631"/>
      <c r="AD247" s="631"/>
      <c r="AE247" s="631"/>
      <c r="AF247" s="634"/>
      <c r="AG247" s="634"/>
      <c r="AH247" s="634"/>
      <c r="AI247" s="634"/>
      <c r="AJ247" s="634"/>
      <c r="AK247" s="634"/>
      <c r="AL247" s="88" t="str">
        <f>IF(AND(ISTEXT($E247),ISTEXT($B247)),"산출기준 &gt;&gt;  "&amp;_xlfn.XLOOKUP($E247,산출기준!$D:$D,산출기준!$E:$E,"매칭실패"),"")</f>
        <v/>
      </c>
    </row>
    <row r="248" spans="1:44" ht="19.899999999999999" customHeight="1">
      <c r="B248" s="635"/>
      <c r="C248" s="636"/>
      <c r="D248" s="636"/>
      <c r="E248" s="636"/>
      <c r="F248" s="638"/>
      <c r="G248" s="639"/>
      <c r="H248" s="639"/>
      <c r="I248" s="641"/>
      <c r="J248" s="642"/>
      <c r="K248" s="642"/>
      <c r="L248" s="642"/>
      <c r="M248" s="642"/>
      <c r="N248" s="642"/>
      <c r="O248" s="642"/>
      <c r="P248" s="642"/>
      <c r="Q248" s="642"/>
      <c r="R248" s="642"/>
      <c r="S248" s="642"/>
      <c r="T248" s="642"/>
      <c r="U248" s="642"/>
      <c r="V248" s="642"/>
      <c r="W248" s="642"/>
      <c r="X248" s="642"/>
      <c r="Y248" s="642"/>
      <c r="Z248" s="642"/>
      <c r="AA248" s="642"/>
      <c r="AB248" s="642"/>
      <c r="AC248" s="642"/>
      <c r="AD248" s="642"/>
      <c r="AE248" s="642"/>
      <c r="AF248" s="636"/>
      <c r="AG248" s="643"/>
      <c r="AH248" s="643"/>
      <c r="AI248" s="644"/>
      <c r="AJ248" s="644"/>
      <c r="AK248" s="639"/>
      <c r="AL248" s="88" t="str">
        <f>IF(AND(ISTEXT($E248),ISTEXT($B248)),"산출기준 &gt;&gt;  "&amp;_xlfn.XLOOKUP($E248,산출기준!$D:$D,산출기준!$E:$E,"매칭실패"),"")</f>
        <v/>
      </c>
    </row>
    <row r="249" spans="1:44" ht="19.899999999999999" customHeight="1">
      <c r="B249" s="645"/>
      <c r="C249" s="916" t="s">
        <v>2823</v>
      </c>
      <c r="D249" s="648"/>
      <c r="E249" s="648"/>
      <c r="F249" s="807" t="s">
        <v>2824</v>
      </c>
      <c r="G249" s="645"/>
      <c r="H249" s="651"/>
      <c r="I249" s="652" t="str">
        <f t="shared" ref="I249" si="94">LEFT(H249,14)</f>
        <v/>
      </c>
      <c r="J249" s="652"/>
      <c r="K249" s="653"/>
      <c r="L249" s="653"/>
      <c r="M249" s="653"/>
      <c r="N249" s="653"/>
      <c r="O249" s="653"/>
      <c r="P249" s="653"/>
      <c r="Q249" s="653"/>
      <c r="R249" s="653"/>
      <c r="S249" s="653"/>
      <c r="T249" s="653"/>
      <c r="U249" s="653"/>
      <c r="V249" s="653"/>
      <c r="W249" s="653"/>
      <c r="X249" s="653"/>
      <c r="Y249" s="653"/>
      <c r="Z249" s="653"/>
      <c r="AA249" s="653"/>
      <c r="AB249" s="653"/>
      <c r="AC249" s="653"/>
      <c r="AD249" s="653"/>
      <c r="AE249" s="653"/>
      <c r="AF249" s="656"/>
      <c r="AG249" s="656"/>
      <c r="AH249" s="656"/>
      <c r="AI249" s="656"/>
      <c r="AJ249" s="656"/>
      <c r="AK249" s="657"/>
      <c r="AL249" s="88" t="str">
        <f>IF(AND(ISTEXT($E249),ISTEXT($B249)),"산출기준 &gt;&gt;  "&amp;_xlfn.XLOOKUP($E249,산출기준!$D:$D,산출기준!$E:$E,"매칭실패"),"")</f>
        <v/>
      </c>
    </row>
    <row r="250" spans="1:44" ht="19.899999999999999" customHeight="1">
      <c r="B250" s="894"/>
      <c r="C250" s="895"/>
      <c r="D250" s="895"/>
      <c r="E250" s="895"/>
      <c r="F250" s="896"/>
      <c r="G250" s="897"/>
      <c r="H250" s="897"/>
      <c r="I250" s="898"/>
      <c r="J250" s="899"/>
      <c r="K250" s="899"/>
      <c r="L250" s="899"/>
      <c r="M250" s="899"/>
      <c r="N250" s="899"/>
      <c r="O250" s="899"/>
      <c r="P250" s="899"/>
      <c r="Q250" s="899"/>
      <c r="R250" s="899"/>
      <c r="S250" s="899"/>
      <c r="T250" s="899"/>
      <c r="U250" s="899"/>
      <c r="V250" s="899"/>
      <c r="W250" s="899"/>
      <c r="X250" s="899"/>
      <c r="Y250" s="899"/>
      <c r="Z250" s="899"/>
      <c r="AA250" s="899"/>
      <c r="AB250" s="899"/>
      <c r="AC250" s="899"/>
      <c r="AD250" s="899"/>
      <c r="AE250" s="899"/>
      <c r="AF250" s="895"/>
      <c r="AG250" s="900"/>
      <c r="AH250" s="900"/>
      <c r="AI250" s="901"/>
      <c r="AJ250" s="901"/>
      <c r="AK250" s="897"/>
      <c r="AL250" s="88" t="str">
        <f>IF(AND(ISTEXT($E250),ISTEXT($B250)),"산출기준 &gt;&gt;  "&amp;_xlfn.XLOOKUP($E250,산출기준!$D:$D,산출기준!$E:$E,"매칭실패"),"")</f>
        <v/>
      </c>
    </row>
    <row r="251" spans="1:44" ht="34.9" customHeight="1">
      <c r="B251" s="940" t="str" cm="1">
        <f t="array" aca="1" ref="B251" ca="1">_xlfn.IFNA(INDIRECT("Family_표준_구성도!B"&amp;MATCH(F251,INDIRECT("Family_표준_구성도!"&amp;"C:C"),0)),"")</f>
        <v>1.2.1.1.1</v>
      </c>
      <c r="C251" s="941" t="s">
        <v>2016</v>
      </c>
      <c r="D251" s="942"/>
      <c r="E251" s="941" t="s">
        <v>1697</v>
      </c>
      <c r="F251" s="943" t="s">
        <v>2825</v>
      </c>
      <c r="G251" s="944"/>
      <c r="H251" s="945"/>
      <c r="I251" s="946"/>
      <c r="J251" s="946"/>
      <c r="K251" s="946"/>
      <c r="L251" s="946"/>
      <c r="M251" s="946"/>
      <c r="N251" s="947"/>
      <c r="O251" s="948"/>
      <c r="P251" s="949"/>
      <c r="Q251" s="949"/>
      <c r="R251" s="949"/>
      <c r="S251" s="949"/>
      <c r="T251" s="949"/>
      <c r="U251" s="949"/>
      <c r="V251" s="950"/>
      <c r="W251" s="951"/>
      <c r="X251" s="951"/>
      <c r="Y251" s="951"/>
      <c r="Z251" s="951"/>
      <c r="AA251" s="951"/>
      <c r="AB251" s="951"/>
      <c r="AC251" s="951"/>
      <c r="AD251" s="951"/>
      <c r="AE251" s="951"/>
      <c r="AF251" s="952"/>
      <c r="AG251" s="953"/>
      <c r="AH251" s="953"/>
      <c r="AI251" s="953"/>
      <c r="AJ251" s="953"/>
      <c r="AK251" s="954"/>
      <c r="AL251" s="104" t="str">
        <f ca="1">IF(AND(ISTEXT($E251),ISTEXT($B251)),"산출기준 &gt;&gt;  "&amp;_xlfn.XLOOKUP($E251,산출기준!$D:$D,산출기준!$E:$E,"매칭실패"),"")</f>
        <v>산출기준 &gt;&gt;  [ 플로어 일반 산출 ]</v>
      </c>
      <c r="AM251" s="955"/>
      <c r="AN251" s="104"/>
      <c r="AO251" s="104"/>
      <c r="AP251" s="104"/>
      <c r="AQ251" s="104"/>
      <c r="AR251" s="104"/>
    </row>
    <row r="252" spans="1:44" ht="49.9" customHeight="1" outlineLevel="1">
      <c r="B252" s="956"/>
      <c r="C252" s="957"/>
      <c r="D252" s="957"/>
      <c r="E252" s="958"/>
      <c r="F252" s="959" t="s">
        <v>2671</v>
      </c>
      <c r="G252" s="957" t="str">
        <f t="shared" ref="G252:G253" si="95">IF(IF(N252=0,"",N252)&amp;" | "&amp;IF(O252=0,"",O252)&amp;" | "&amp;IF(Q252=0,"",Q252)&amp;" | "&amp;IF(R252=0,"",R252)=" |  |  | ","",IF(N252=0,"",N252)&amp;" | "&amp;IF(O252=0,"",O252)&amp;" | "&amp;IF(Q252=0,"",Q252)&amp;" | "&amp;IF(R252=0,"",R252))</f>
        <v xml:space="preserve">Structural Concrete |  | 25MPa ≤ F'c (Cylinder Strength) &lt; 30MPa | </v>
      </c>
      <c r="H252" s="960" t="s">
        <v>2672</v>
      </c>
      <c r="I252" s="961" t="str">
        <f>LEFT(H252,14)</f>
        <v>A03AF032-00022</v>
      </c>
      <c r="J252" s="962"/>
      <c r="K252" s="962" t="str">
        <f>IFERROR(VLOOKUP($I252,'WM-AR'!$I$7:$AS$3267,34,FALSE),"")</f>
        <v>M3</v>
      </c>
      <c r="L252" s="962" t="str">
        <f>IFERROR(VLOOKUP($I252,'WM-AR'!$I$7:$AS$3267,4,FALSE),"")</f>
        <v>Concrete Work</v>
      </c>
      <c r="M252" s="962" t="str">
        <f>IFERROR(VLOOKUP($I252,'WM-AR'!$I$7:$AS$3267,6,FALSE),"")</f>
        <v>Superstructure Work</v>
      </c>
      <c r="N252" s="962" t="str">
        <f>IFERROR(VLOOKUP($I252,'WM-AR'!$I$7:$AS$3267,8,FALSE),"")</f>
        <v>Structural Concrete</v>
      </c>
      <c r="O252" s="962">
        <f>IFERROR(VLOOKUP($I252,'WM-AR'!$I$7:$AS$3267,10,FALSE),"")</f>
        <v>0</v>
      </c>
      <c r="P252" s="962" t="str">
        <f>IFERROR(VLOOKUP($I252,'WM-AR'!$I$7:$AS$3267,12,FALSE),"")</f>
        <v>Cement Type-1</v>
      </c>
      <c r="Q252" s="962" t="str">
        <f>IFERROR(VLOOKUP($I252,'WM-AR'!$I$7:$AS$3267,14,FALSE),"")</f>
        <v>25MPa ≤ F'c (Cylinder Strength) &lt; 30MPa</v>
      </c>
      <c r="R252" s="962">
        <f>IFERROR(VLOOKUP($I252,'WM-AR'!$I$7:$AS$3267,16,FALSE),"")</f>
        <v>0</v>
      </c>
      <c r="S252" s="962">
        <f>IFERROR(VLOOKUP($I252,'WM-AR'!$I$7:$AS$3267,18,FALSE),"")</f>
        <v>0</v>
      </c>
      <c r="T252" s="962" t="str">
        <f>IFERROR(VLOOKUP($I252,'WM-AR'!$I$7:$AS$3267,20,FALSE),"")</f>
        <v/>
      </c>
      <c r="U252" s="962">
        <f>IFERROR(VLOOKUP($I252,'WM-AR'!$I$7:$AS$3267,22,FALSE),"")</f>
        <v>0</v>
      </c>
      <c r="V252" s="962" t="str">
        <f>IFERROR(VLOOKUP($I252,'WM-AR'!$I$7:$AS$3267,24,FALSE),"")</f>
        <v/>
      </c>
      <c r="W252" s="962">
        <f>IFERROR(VLOOKUP($I252,'WM-AR'!$I$7:$AS$3267,25,FALSE),"")</f>
        <v>0</v>
      </c>
      <c r="X252" s="962" t="str">
        <f>IFERROR(VLOOKUP($I252,'WM-AR'!$I$7:$AS$3267,26,FALSE),"")</f>
        <v/>
      </c>
      <c r="Y252" s="962">
        <f>IFERROR(VLOOKUP($I252,'WM-AR'!$I$7:$AS$3267,27,FALSE),"")</f>
        <v>0</v>
      </c>
      <c r="Z252" s="962">
        <f>IFERROR(VLOOKUP($I252,'WM-AR'!$I$7:$AS$3267,28,FALSE),"")</f>
        <v>0</v>
      </c>
      <c r="AA252" s="962">
        <f>IFERROR(VLOOKUP($I252,'WM-AR'!$I$7:$AS$3267,29,FALSE),"")</f>
        <v>0</v>
      </c>
      <c r="AB252" s="962">
        <f>IFERROR(VLOOKUP($I252,'WM-AR'!$I$7:$AS$3267,30,FALSE),"")</f>
        <v>0</v>
      </c>
      <c r="AC252" s="962">
        <f>IFERROR(VLOOKUP($I252,'WM-AR'!$I$7:$AS$3267,31,FALSE),"")</f>
        <v>0</v>
      </c>
      <c r="AD252" s="962">
        <f>IFERROR(VLOOKUP($I252,'WM-AR'!$I$7:$AS$3267,32,FALSE),"")</f>
        <v>0</v>
      </c>
      <c r="AE252" s="962" t="str">
        <f>IFERROR(VLOOKUP($I252,'WM-AR'!$I$7:$AS$3267,33,FALSE),"")</f>
        <v/>
      </c>
      <c r="AF252" s="963" t="s">
        <v>2673</v>
      </c>
      <c r="AG252" s="964" t="s">
        <v>2826</v>
      </c>
      <c r="AH252" s="965" t="s">
        <v>1985</v>
      </c>
      <c r="AI252" s="966"/>
      <c r="AJ252" s="966" t="str">
        <f t="shared" ref="AJ252:AJ256" si="96">K252</f>
        <v>M3</v>
      </c>
      <c r="AK252" s="960"/>
      <c r="AL252" s="955"/>
      <c r="AM252" s="104"/>
      <c r="AN252" s="104"/>
      <c r="AO252" s="104"/>
      <c r="AP252" s="104"/>
      <c r="AQ252" s="104"/>
      <c r="AR252" s="104"/>
    </row>
    <row r="253" spans="1:44" ht="49.9" customHeight="1" outlineLevel="1">
      <c r="B253" s="967"/>
      <c r="C253" s="968"/>
      <c r="D253" s="968"/>
      <c r="E253" s="969"/>
      <c r="F253" s="970" t="s">
        <v>2674</v>
      </c>
      <c r="G253" s="957" t="str">
        <f t="shared" si="95"/>
        <v xml:space="preserve">Rebar Work | Deformed Bar (Non-Coat.) | 300MPa&lt;Fy≤400MPa | </v>
      </c>
      <c r="H253" s="960" t="s">
        <v>2675</v>
      </c>
      <c r="I253" s="961" t="str">
        <f t="shared" ref="I253:I259" si="97">LEFT(H253,14)</f>
        <v>A03AF037-00003</v>
      </c>
      <c r="J253" s="962"/>
      <c r="K253" s="962" t="str">
        <f>IFERROR(VLOOKUP($I253,'WM-AR'!$I$7:$AS$3267,34,FALSE),"")</f>
        <v>TON</v>
      </c>
      <c r="L253" s="962" t="str">
        <f>IFERROR(VLOOKUP($I253,'WM-AR'!$I$7:$AS$3267,4,FALSE),"")</f>
        <v>Concrete Work</v>
      </c>
      <c r="M253" s="962" t="str">
        <f>IFERROR(VLOOKUP($I253,'WM-AR'!$I$7:$AS$3267,6,FALSE),"")</f>
        <v>Superstructure Work</v>
      </c>
      <c r="N253" s="962" t="str">
        <f>IFERROR(VLOOKUP($I253,'WM-AR'!$I$7:$AS$3267,8,FALSE),"")</f>
        <v>Rebar Work</v>
      </c>
      <c r="O253" s="962" t="str">
        <f>IFERROR(VLOOKUP($I253,'WM-AR'!$I$7:$AS$3267,10,FALSE),"")</f>
        <v>Deformed Bar (Non-Coat.)</v>
      </c>
      <c r="P253" s="962">
        <f>IFERROR(VLOOKUP($I253,'WM-AR'!$I$7:$AS$3267,12,FALSE),"")</f>
        <v>0</v>
      </c>
      <c r="Q253" s="962" t="str">
        <f>IFERROR(VLOOKUP($I253,'WM-AR'!$I$7:$AS$3267,14,FALSE),"")</f>
        <v>300MPa&lt;Fy≤400MPa</v>
      </c>
      <c r="R253" s="962">
        <f>IFERROR(VLOOKUP($I253,'WM-AR'!$I$7:$AS$3267,16,FALSE),"")</f>
        <v>0</v>
      </c>
      <c r="S253" s="962">
        <f>IFERROR(VLOOKUP($I253,'WM-AR'!$I$7:$AS$3267,18,FALSE),"")</f>
        <v>0</v>
      </c>
      <c r="T253" s="962" t="str">
        <f>IFERROR(VLOOKUP($I253,'WM-AR'!$I$7:$AS$3267,20,FALSE),"")</f>
        <v/>
      </c>
      <c r="U253" s="962">
        <f>IFERROR(VLOOKUP($I253,'WM-AR'!$I$7:$AS$3267,22,FALSE),"")</f>
        <v>0</v>
      </c>
      <c r="V253" s="962" t="str">
        <f>IFERROR(VLOOKUP($I253,'WM-AR'!$I$7:$AS$3267,24,FALSE),"")</f>
        <v/>
      </c>
      <c r="W253" s="962">
        <f>IFERROR(VLOOKUP($I253,'WM-AR'!$I$7:$AS$3267,25,FALSE),"")</f>
        <v>0</v>
      </c>
      <c r="X253" s="962" t="str">
        <f>IFERROR(VLOOKUP($I253,'WM-AR'!$I$7:$AS$3267,26,FALSE),"")</f>
        <v/>
      </c>
      <c r="Y253" s="962">
        <f>IFERROR(VLOOKUP($I253,'WM-AR'!$I$7:$AS$3267,27,FALSE),"")</f>
        <v>0</v>
      </c>
      <c r="Z253" s="962">
        <f>IFERROR(VLOOKUP($I253,'WM-AR'!$I$7:$AS$3267,28,FALSE),"")</f>
        <v>0</v>
      </c>
      <c r="AA253" s="962">
        <f>IFERROR(VLOOKUP($I253,'WM-AR'!$I$7:$AS$3267,29,FALSE),"")</f>
        <v>0</v>
      </c>
      <c r="AB253" s="962">
        <f>IFERROR(VLOOKUP($I253,'WM-AR'!$I$7:$AS$3267,30,FALSE),"")</f>
        <v>0</v>
      </c>
      <c r="AC253" s="962">
        <f>IFERROR(VLOOKUP($I253,'WM-AR'!$I$7:$AS$3267,31,FALSE),"")</f>
        <v>0</v>
      </c>
      <c r="AD253" s="962">
        <f>IFERROR(VLOOKUP($I253,'WM-AR'!$I$7:$AS$3267,32,FALSE),"")</f>
        <v>0</v>
      </c>
      <c r="AE253" s="962" t="str">
        <f>IFERROR(VLOOKUP($I253,'WM-AR'!$I$7:$AS$3267,33,FALSE),"")</f>
        <v/>
      </c>
      <c r="AF253" s="963" t="s">
        <v>2676</v>
      </c>
      <c r="AG253" s="964" t="s">
        <v>2826</v>
      </c>
      <c r="AH253" s="965" t="s">
        <v>2827</v>
      </c>
      <c r="AI253" s="966"/>
      <c r="AJ253" s="966" t="str">
        <f t="shared" si="96"/>
        <v>TON</v>
      </c>
      <c r="AK253" s="960" t="s">
        <v>2678</v>
      </c>
      <c r="AL253" s="104"/>
      <c r="AM253" s="104"/>
      <c r="AN253" s="104"/>
      <c r="AO253" s="104"/>
      <c r="AP253" s="104"/>
      <c r="AQ253" s="104"/>
      <c r="AR253" s="104"/>
    </row>
    <row r="254" spans="1:44" s="600" customFormat="1">
      <c r="A254" s="873"/>
      <c r="B254" s="971"/>
      <c r="C254" s="972"/>
      <c r="D254" s="973"/>
      <c r="E254" s="974"/>
      <c r="F254" s="975"/>
      <c r="G254" s="976" t="s">
        <v>2144</v>
      </c>
      <c r="H254" s="977"/>
      <c r="I254" s="978" t="str">
        <f>LEFT(H254,14)</f>
        <v/>
      </c>
      <c r="J254" s="979"/>
      <c r="K254" s="980" t="str">
        <f>IFERROR(VLOOKUP($I254,'WM-AR'!$I$7:$AS$3267,34,FALSE),"")</f>
        <v/>
      </c>
      <c r="L254" s="981" t="str">
        <f>IFERROR(VLOOKUP($I254,'WM-AR'!$I$7:$AS$3267,4,FALSE),"")</f>
        <v/>
      </c>
      <c r="M254" s="981" t="str">
        <f>IFERROR(VLOOKUP($I254,'WM-AR'!$I$7:$AS$3267,6,FALSE),"")</f>
        <v/>
      </c>
      <c r="N254" s="981" t="str">
        <f>IFERROR(VLOOKUP($I254,'WM-AR'!$I$7:$AS$3267,8,FALSE),"")</f>
        <v/>
      </c>
      <c r="O254" s="982" t="str">
        <f>IFERROR(VLOOKUP($I254,'WM-AR'!$I$7:$AS$3267,10,FALSE),"")</f>
        <v/>
      </c>
      <c r="P254" s="983" t="str">
        <f>IFERROR(VLOOKUP($I254,'WM-AR'!$I$7:$AS$3267,12,FALSE),"")</f>
        <v/>
      </c>
      <c r="Q254" s="983" t="str">
        <f>IFERROR(VLOOKUP($I254,'WM-AR'!$I$7:$AS$3267,14,FALSE),"")</f>
        <v/>
      </c>
      <c r="R254" s="983" t="str">
        <f>IFERROR(VLOOKUP($I254,'WM-AR'!$I$7:$AS$3267,16,FALSE),"")</f>
        <v/>
      </c>
      <c r="S254" s="983" t="str">
        <f>IFERROR(VLOOKUP($I254,'WM-AR'!$I$7:$AS$3267,18,FALSE),"")</f>
        <v/>
      </c>
      <c r="T254" s="983" t="str">
        <f>IFERROR(VLOOKUP($I254,'WM-AR'!$I$7:$AS$3267,20,FALSE),"")</f>
        <v/>
      </c>
      <c r="U254" s="983" t="str">
        <f>IFERROR(VLOOKUP($I254,'WM-AR'!$I$7:$AS$3267,22,FALSE),"")</f>
        <v/>
      </c>
      <c r="V254" s="983" t="str">
        <f>IFERROR(VLOOKUP($I254,'WM-AR'!$I$7:$AS$3267,24,FALSE),"")</f>
        <v/>
      </c>
      <c r="W254" s="983" t="str">
        <f>IFERROR(VLOOKUP($I254,'WM-AR'!$I$7:$AS$3267,25,FALSE),"")</f>
        <v/>
      </c>
      <c r="X254" s="983" t="str">
        <f>IFERROR(VLOOKUP($I254,'WM-AR'!$I$7:$AS$3267,26,FALSE),"")</f>
        <v/>
      </c>
      <c r="Y254" s="983" t="str">
        <f>IFERROR(VLOOKUP($I254,'WM-AR'!$I$7:$AS$3267,27,FALSE),"")</f>
        <v/>
      </c>
      <c r="Z254" s="983" t="str">
        <f>IFERROR(VLOOKUP($I254,'WM-AR'!$I$7:$AS$3267,28,FALSE),"")</f>
        <v/>
      </c>
      <c r="AA254" s="983" t="str">
        <f>IFERROR(VLOOKUP($I254,'WM-AR'!$I$7:$AS$3267,29,FALSE),"")</f>
        <v/>
      </c>
      <c r="AB254" s="983" t="str">
        <f>IFERROR(VLOOKUP($I254,'WM-AR'!$I$7:$AS$3267,30,FALSE),"")</f>
        <v/>
      </c>
      <c r="AC254" s="983" t="str">
        <f>IFERROR(VLOOKUP($I254,'WM-AR'!$I$7:$AS$3267,31,FALSE),"")</f>
        <v/>
      </c>
      <c r="AD254" s="983" t="str">
        <f>IFERROR(VLOOKUP($I254,'WM-AR'!$I$7:$AS$3267,32,FALSE),"")</f>
        <v/>
      </c>
      <c r="AE254" s="983" t="str">
        <f>IFERROR(VLOOKUP($I254,'WM-AR'!$I$7:$AS$3267,33,FALSE),"")</f>
        <v/>
      </c>
      <c r="AF254" s="984"/>
      <c r="AG254" s="985"/>
      <c r="AH254" s="985"/>
      <c r="AI254" s="986"/>
      <c r="AJ254" s="986" t="str">
        <f t="shared" si="96"/>
        <v/>
      </c>
      <c r="AK254" s="987"/>
      <c r="AL254" s="988" t="str">
        <f>IF(AND(ISTEXT($E254),ISTEXT($B254)),"산출기준 &gt;&gt;  "&amp;_xlfn.XLOOKUP($E254,산출기준!$D:$D,산출기준!$E:$E,"매칭실패"),"")</f>
        <v/>
      </c>
      <c r="AM254" s="104"/>
      <c r="AN254" s="104"/>
      <c r="AO254" s="104"/>
      <c r="AP254" s="104"/>
      <c r="AQ254" s="104"/>
      <c r="AR254" s="104"/>
    </row>
    <row r="255" spans="1:44" s="600" customFormat="1">
      <c r="A255" s="873"/>
      <c r="B255" s="989"/>
      <c r="C255" s="990"/>
      <c r="D255" s="991"/>
      <c r="E255" s="992"/>
      <c r="F255" s="993"/>
      <c r="G255" s="994"/>
      <c r="H255" s="995"/>
      <c r="I255" s="996" t="str">
        <f>LEFT(H255,14)</f>
        <v/>
      </c>
      <c r="J255" s="997"/>
      <c r="K255" s="998" t="str">
        <f>IFERROR(VLOOKUP($I255,'WM-AR'!$I$7:$AS$3267,34,FALSE),"")</f>
        <v/>
      </c>
      <c r="L255" s="997" t="str">
        <f>IFERROR(VLOOKUP($I255,'WM-AR'!$I$7:$AS$3267,4,FALSE),"")</f>
        <v/>
      </c>
      <c r="M255" s="997" t="str">
        <f>IFERROR(VLOOKUP($I255,'WM-AR'!$I$7:$AS$3267,6,FALSE),"")</f>
        <v/>
      </c>
      <c r="N255" s="997" t="str">
        <f>IFERROR(VLOOKUP($I255,'WM-AR'!$I$7:$AS$3267,8,FALSE),"")</f>
        <v/>
      </c>
      <c r="O255" s="999" t="str">
        <f>IFERROR(VLOOKUP($I255,'WM-AR'!$I$7:$AS$3267,10,FALSE),"")</f>
        <v/>
      </c>
      <c r="P255" s="996" t="str">
        <f>IFERROR(VLOOKUP($I255,'WM-AR'!$I$7:$AS$3267,12,FALSE),"")</f>
        <v/>
      </c>
      <c r="Q255" s="996" t="str">
        <f>IFERROR(VLOOKUP($I255,'WM-AR'!$I$7:$AS$3267,14,FALSE),"")</f>
        <v/>
      </c>
      <c r="R255" s="996" t="str">
        <f>IFERROR(VLOOKUP($I255,'WM-AR'!$I$7:$AS$3267,16,FALSE),"")</f>
        <v/>
      </c>
      <c r="S255" s="996" t="str">
        <f>IFERROR(VLOOKUP($I255,'WM-AR'!$I$7:$AS$3267,18,FALSE),"")</f>
        <v/>
      </c>
      <c r="T255" s="996" t="str">
        <f>IFERROR(VLOOKUP($I255,'WM-AR'!$I$7:$AS$3267,20,FALSE),"")</f>
        <v/>
      </c>
      <c r="U255" s="996" t="str">
        <f>IFERROR(VLOOKUP($I255,'WM-AR'!$I$7:$AS$3267,22,FALSE),"")</f>
        <v/>
      </c>
      <c r="V255" s="996" t="str">
        <f>IFERROR(VLOOKUP($I255,'WM-AR'!$I$7:$AS$3267,24,FALSE),"")</f>
        <v/>
      </c>
      <c r="W255" s="996" t="str">
        <f>IFERROR(VLOOKUP($I255,'WM-AR'!$I$7:$AS$3267,25,FALSE),"")</f>
        <v/>
      </c>
      <c r="X255" s="996" t="str">
        <f>IFERROR(VLOOKUP($I255,'WM-AR'!$I$7:$AS$3267,26,FALSE),"")</f>
        <v/>
      </c>
      <c r="Y255" s="996" t="str">
        <f>IFERROR(VLOOKUP($I255,'WM-AR'!$I$7:$AS$3267,27,FALSE),"")</f>
        <v/>
      </c>
      <c r="Z255" s="996" t="str">
        <f>IFERROR(VLOOKUP($I255,'WM-AR'!$I$7:$AS$3267,28,FALSE),"")</f>
        <v/>
      </c>
      <c r="AA255" s="996" t="str">
        <f>IFERROR(VLOOKUP($I255,'WM-AR'!$I$7:$AS$3267,29,FALSE),"")</f>
        <v/>
      </c>
      <c r="AB255" s="996" t="str">
        <f>IFERROR(VLOOKUP($I255,'WM-AR'!$I$7:$AS$3267,30,FALSE),"")</f>
        <v/>
      </c>
      <c r="AC255" s="996" t="str">
        <f>IFERROR(VLOOKUP($I255,'WM-AR'!$I$7:$AS$3267,31,FALSE),"")</f>
        <v/>
      </c>
      <c r="AD255" s="996" t="str">
        <f>IFERROR(VLOOKUP($I255,'WM-AR'!$I$7:$AS$3267,32,FALSE),"")</f>
        <v/>
      </c>
      <c r="AE255" s="996" t="str">
        <f>IFERROR(VLOOKUP($I255,'WM-AR'!$I$7:$AS$3267,33,FALSE),"")</f>
        <v/>
      </c>
      <c r="AF255" s="1000"/>
      <c r="AG255" s="1001"/>
      <c r="AH255" s="1001"/>
      <c r="AI255" s="1002"/>
      <c r="AJ255" s="1002" t="str">
        <f t="shared" si="96"/>
        <v/>
      </c>
      <c r="AK255" s="1003"/>
      <c r="AL255" s="988" t="str">
        <f>IF(AND(ISTEXT($E255),ISTEXT($B255)),"산출기준 &gt;&gt;  "&amp;_xlfn.XLOOKUP($E255,산출기준!$D:$D,산출기준!$E:$E,"매칭실패"),"")</f>
        <v/>
      </c>
      <c r="AM255" s="104"/>
      <c r="AN255" s="104"/>
      <c r="AO255" s="104"/>
      <c r="AP255" s="104"/>
      <c r="AQ255" s="104"/>
      <c r="AR255" s="104"/>
    </row>
    <row r="256" spans="1:44" s="600" customFormat="1">
      <c r="A256" s="873"/>
      <c r="B256" s="1004"/>
      <c r="C256" s="1005"/>
      <c r="D256" s="1006"/>
      <c r="E256" s="1007"/>
      <c r="F256" s="1008"/>
      <c r="G256" s="1009"/>
      <c r="H256" s="1010"/>
      <c r="I256" s="1011" t="str">
        <f>LEFT(H256,14)</f>
        <v/>
      </c>
      <c r="J256" s="1012"/>
      <c r="K256" s="1013" t="str">
        <f>IFERROR(VLOOKUP($I256,'WM-AR'!$I$7:$AS$3267,34,FALSE),"")</f>
        <v/>
      </c>
      <c r="L256" s="1012" t="str">
        <f>IFERROR(VLOOKUP($I256,'WM-AR'!$I$7:$AS$3267,4,FALSE),"")</f>
        <v/>
      </c>
      <c r="M256" s="1012" t="str">
        <f>IFERROR(VLOOKUP($I256,'WM-AR'!$I$7:$AS$3267,6,FALSE),"")</f>
        <v/>
      </c>
      <c r="N256" s="1012" t="str">
        <f>IFERROR(VLOOKUP($I256,'WM-AR'!$I$7:$AS$3267,8,FALSE),"")</f>
        <v/>
      </c>
      <c r="O256" s="1014" t="str">
        <f>IFERROR(VLOOKUP($I256,'WM-AR'!$I$7:$AS$3267,10,FALSE),"")</f>
        <v/>
      </c>
      <c r="P256" s="1011" t="str">
        <f>IFERROR(VLOOKUP($I256,'WM-AR'!$I$7:$AS$3267,12,FALSE),"")</f>
        <v/>
      </c>
      <c r="Q256" s="1011" t="str">
        <f>IFERROR(VLOOKUP($I256,'WM-AR'!$I$7:$AS$3267,14,FALSE),"")</f>
        <v/>
      </c>
      <c r="R256" s="1011" t="str">
        <f>IFERROR(VLOOKUP($I256,'WM-AR'!$I$7:$AS$3267,16,FALSE),"")</f>
        <v/>
      </c>
      <c r="S256" s="1011" t="str">
        <f>IFERROR(VLOOKUP($I256,'WM-AR'!$I$7:$AS$3267,18,FALSE),"")</f>
        <v/>
      </c>
      <c r="T256" s="1011" t="str">
        <f>IFERROR(VLOOKUP($I256,'WM-AR'!$I$7:$AS$3267,20,FALSE),"")</f>
        <v/>
      </c>
      <c r="U256" s="1011" t="str">
        <f>IFERROR(VLOOKUP($I256,'WM-AR'!$I$7:$AS$3267,22,FALSE),"")</f>
        <v/>
      </c>
      <c r="V256" s="1011" t="str">
        <f>IFERROR(VLOOKUP($I256,'WM-AR'!$I$7:$AS$3267,24,FALSE),"")</f>
        <v/>
      </c>
      <c r="W256" s="1011" t="str">
        <f>IFERROR(VLOOKUP($I256,'WM-AR'!$I$7:$AS$3267,25,FALSE),"")</f>
        <v/>
      </c>
      <c r="X256" s="1011" t="str">
        <f>IFERROR(VLOOKUP($I256,'WM-AR'!$I$7:$AS$3267,26,FALSE),"")</f>
        <v/>
      </c>
      <c r="Y256" s="1011" t="str">
        <f>IFERROR(VLOOKUP($I256,'WM-AR'!$I$7:$AS$3267,27,FALSE),"")</f>
        <v/>
      </c>
      <c r="Z256" s="1011" t="str">
        <f>IFERROR(VLOOKUP($I256,'WM-AR'!$I$7:$AS$3267,28,FALSE),"")</f>
        <v/>
      </c>
      <c r="AA256" s="1011" t="str">
        <f>IFERROR(VLOOKUP($I256,'WM-AR'!$I$7:$AS$3267,29,FALSE),"")</f>
        <v/>
      </c>
      <c r="AB256" s="1011" t="str">
        <f>IFERROR(VLOOKUP($I256,'WM-AR'!$I$7:$AS$3267,30,FALSE),"")</f>
        <v/>
      </c>
      <c r="AC256" s="1011" t="str">
        <f>IFERROR(VLOOKUP($I256,'WM-AR'!$I$7:$AS$3267,31,FALSE),"")</f>
        <v/>
      </c>
      <c r="AD256" s="1011" t="str">
        <f>IFERROR(VLOOKUP($I256,'WM-AR'!$I$7:$AS$3267,32,FALSE),"")</f>
        <v/>
      </c>
      <c r="AE256" s="1011" t="str">
        <f>IFERROR(VLOOKUP($I256,'WM-AR'!$I$7:$AS$3267,33,FALSE),"")</f>
        <v/>
      </c>
      <c r="AF256" s="1015"/>
      <c r="AG256" s="1016"/>
      <c r="AH256" s="1016"/>
      <c r="AI256" s="1017"/>
      <c r="AJ256" s="1017" t="str">
        <f t="shared" si="96"/>
        <v/>
      </c>
      <c r="AK256" s="1018"/>
      <c r="AL256" s="988" t="str">
        <f>IF(AND(ISTEXT($E256),ISTEXT($B256)),"산출기준 &gt;&gt;  "&amp;_xlfn.XLOOKUP($E256,산출기준!$D:$D,산출기준!$E:$E,"매칭실패"),"")</f>
        <v/>
      </c>
      <c r="AM256" s="104"/>
      <c r="AN256" s="104"/>
      <c r="AO256" s="104"/>
      <c r="AP256" s="104"/>
      <c r="AQ256" s="104"/>
      <c r="AR256" s="104"/>
    </row>
    <row r="257" spans="2:44">
      <c r="B257" s="635"/>
      <c r="C257" s="636"/>
      <c r="D257" s="636"/>
      <c r="E257" s="636"/>
      <c r="F257" s="638"/>
      <c r="G257" s="639"/>
      <c r="H257" s="639"/>
      <c r="I257" s="641"/>
      <c r="J257" s="642"/>
      <c r="K257" s="642"/>
      <c r="L257" s="642"/>
      <c r="M257" s="642"/>
      <c r="N257" s="642"/>
      <c r="O257" s="642"/>
      <c r="P257" s="642"/>
      <c r="Q257" s="642"/>
      <c r="R257" s="642"/>
      <c r="S257" s="642"/>
      <c r="T257" s="642"/>
      <c r="U257" s="642"/>
      <c r="V257" s="642"/>
      <c r="W257" s="642"/>
      <c r="X257" s="642"/>
      <c r="Y257" s="642"/>
      <c r="Z257" s="642"/>
      <c r="AA257" s="642"/>
      <c r="AB257" s="642"/>
      <c r="AC257" s="642"/>
      <c r="AD257" s="642"/>
      <c r="AE257" s="642"/>
      <c r="AF257" s="636"/>
      <c r="AG257" s="643"/>
      <c r="AH257" s="643"/>
      <c r="AI257" s="644"/>
      <c r="AJ257" s="644"/>
      <c r="AK257" s="639"/>
      <c r="AL257" s="104"/>
      <c r="AM257" s="104"/>
      <c r="AN257" s="104"/>
      <c r="AO257" s="104"/>
      <c r="AP257" s="104"/>
      <c r="AQ257" s="104"/>
      <c r="AR257" s="104"/>
    </row>
    <row r="258" spans="2:44">
      <c r="B258" s="658"/>
      <c r="C258" s="659"/>
      <c r="D258" s="659"/>
      <c r="E258" s="659"/>
      <c r="F258" s="661"/>
      <c r="G258" s="662"/>
      <c r="H258" s="662"/>
      <c r="I258" s="652"/>
      <c r="J258" s="664"/>
      <c r="K258" s="664"/>
      <c r="L258" s="664"/>
      <c r="M258" s="664"/>
      <c r="N258" s="664"/>
      <c r="O258" s="664"/>
      <c r="P258" s="664"/>
      <c r="Q258" s="664"/>
      <c r="R258" s="664"/>
      <c r="S258" s="664"/>
      <c r="T258" s="664"/>
      <c r="U258" s="664"/>
      <c r="V258" s="664"/>
      <c r="W258" s="664"/>
      <c r="X258" s="664"/>
      <c r="Y258" s="664"/>
      <c r="Z258" s="664"/>
      <c r="AA258" s="664"/>
      <c r="AB258" s="664"/>
      <c r="AC258" s="664"/>
      <c r="AD258" s="664"/>
      <c r="AE258" s="664"/>
      <c r="AF258" s="659"/>
      <c r="AG258" s="665"/>
      <c r="AH258" s="665"/>
      <c r="AI258" s="666"/>
      <c r="AJ258" s="666"/>
      <c r="AK258" s="662"/>
    </row>
    <row r="259" spans="2:44">
      <c r="B259" s="658"/>
      <c r="C259" s="659"/>
      <c r="D259" s="659"/>
      <c r="E259" s="659"/>
      <c r="F259" s="661"/>
      <c r="G259" s="662"/>
      <c r="H259" s="662"/>
      <c r="I259" s="652"/>
      <c r="J259" s="664"/>
      <c r="K259" s="664"/>
      <c r="L259" s="664"/>
      <c r="M259" s="664"/>
      <c r="N259" s="664"/>
      <c r="O259" s="664"/>
      <c r="P259" s="664"/>
      <c r="Q259" s="664"/>
      <c r="R259" s="664"/>
      <c r="S259" s="664"/>
      <c r="T259" s="664"/>
      <c r="U259" s="664"/>
      <c r="V259" s="664"/>
      <c r="W259" s="664"/>
      <c r="X259" s="664"/>
      <c r="Y259" s="664"/>
      <c r="Z259" s="664"/>
      <c r="AA259" s="664"/>
      <c r="AB259" s="664"/>
      <c r="AC259" s="664"/>
      <c r="AD259" s="664"/>
      <c r="AE259" s="664"/>
      <c r="AF259" s="659"/>
      <c r="AG259" s="665"/>
      <c r="AH259" s="665"/>
      <c r="AI259" s="666"/>
      <c r="AJ259" s="666"/>
      <c r="AK259" s="662"/>
    </row>
    <row r="260" spans="2:44">
      <c r="B260" s="658"/>
      <c r="C260" s="659"/>
      <c r="D260" s="659"/>
      <c r="E260" s="659"/>
      <c r="F260" s="661"/>
      <c r="G260" s="662"/>
      <c r="H260" s="662"/>
      <c r="I260" s="652"/>
      <c r="J260" s="664"/>
      <c r="K260" s="664"/>
      <c r="L260" s="664"/>
      <c r="M260" s="664"/>
      <c r="N260" s="664"/>
      <c r="O260" s="664"/>
      <c r="P260" s="664"/>
      <c r="Q260" s="664"/>
      <c r="R260" s="664"/>
      <c r="S260" s="664"/>
      <c r="T260" s="664"/>
      <c r="U260" s="664"/>
      <c r="V260" s="664"/>
      <c r="W260" s="664"/>
      <c r="X260" s="664"/>
      <c r="Y260" s="664"/>
      <c r="Z260" s="664"/>
      <c r="AA260" s="664"/>
      <c r="AB260" s="664"/>
      <c r="AC260" s="664"/>
      <c r="AD260" s="664"/>
      <c r="AE260" s="664"/>
      <c r="AF260" s="659"/>
      <c r="AG260" s="665"/>
      <c r="AH260" s="665"/>
      <c r="AI260" s="666"/>
      <c r="AJ260" s="666"/>
      <c r="AK260" s="662"/>
    </row>
  </sheetData>
  <mergeCells count="1">
    <mergeCell ref="AI2:AJ2"/>
  </mergeCells>
  <phoneticPr fontId="4"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drawing r:id="rId2"/>
  <extLst>
    <ext xmlns:x14="http://schemas.microsoft.com/office/spreadsheetml/2009/9/main" uri="{78C0D931-6437-407d-A8EE-F0AAD7539E65}">
      <x14:conditionalFormattings>
        <x14:conditionalFormatting xmlns:xm="http://schemas.microsoft.com/office/excel/2006/main">
          <x14:cfRule type="expression" priority="1" id="{8781ED13-97F8-4D52-93A2-C387F1054327}">
            <xm:f>Family_표준_구성도!$E$2="실행"</xm:f>
            <x14:dxf>
              <font>
                <strike/>
                <color theme="1" tint="0.34998626667073579"/>
              </font>
            </x14:dxf>
          </x14:cfRule>
          <xm:sqref>AG1:AG1048576</xm:sqref>
        </x14:conditionalFormatting>
        <x14:conditionalFormatting xmlns:xm="http://schemas.microsoft.com/office/excel/2006/main">
          <x14:cfRule type="expression" priority="2" id="{A9CF5CFC-1B9B-4D42-8C5B-98BE981E373F}">
            <xm:f>Family_표준_구성도!$E$2="입찰"</xm:f>
            <x14:dxf>
              <font>
                <strike/>
                <color theme="1" tint="0.34998626667073579"/>
              </font>
            </x14:dxf>
          </x14:cfRule>
          <xm:sqref>AH1:AH1048576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E9A857DA-F3AD-4209-B4C7-4228AD1F2FFB}">
          <x14:formula1>
            <xm:f>'WM-AR'!$F$7:$F$3267</xm:f>
          </x14:formula1>
          <xm:sqref>H248 H70:H77 H175:H178 H242:H246 H58:H66 H225:H229 H219:H223 H213:H217 H205:H209 H199:H203 H193:H197 H187:H191 H181:H185 H166:H170 H159:H164 H153:H157 H142:H148 H136:H140 H125:H131 H117:H123 H111:H115 H101:H106 H92:H97 H233:H238 H29:H35 H39:H45 H9:H15 H18:H24 H252:H256 H49:H56 H81:H88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04D48-78A4-4FA6-94C5-6DCAA99665E5}">
  <sheetPr>
    <tabColor theme="7" tint="0.79998168889431442"/>
  </sheetPr>
  <dimension ref="A1:AL218"/>
  <sheetViews>
    <sheetView view="pageBreakPreview" zoomScale="70" zoomScaleNormal="70" zoomScaleSheetLayoutView="70" workbookViewId="0">
      <pane ySplit="2" topLeftCell="A127" activePane="bottomLeft" state="frozen"/>
      <selection activeCell="C227" sqref="C227"/>
      <selection pane="bottomLeft" activeCell="C227" sqref="C227"/>
    </sheetView>
  </sheetViews>
  <sheetFormatPr defaultColWidth="9" defaultRowHeight="16.5" outlineLevelRow="1" outlineLevelCol="1"/>
  <cols>
    <col min="1" max="1" width="1.75" style="88" customWidth="1"/>
    <col min="2" max="2" width="6" style="88" customWidth="1"/>
    <col min="3" max="5" width="7.75" style="593" customWidth="1"/>
    <col min="6" max="6" width="8.375" style="596" customWidth="1"/>
    <col min="7" max="7" width="40.625" style="88" customWidth="1"/>
    <col min="8" max="8" width="45.625" style="593" customWidth="1"/>
    <col min="9" max="9" width="12.75" style="598" customWidth="1"/>
    <col min="10" max="10" width="5.75" style="598" customWidth="1"/>
    <col min="11" max="11" width="4.75" style="599" customWidth="1"/>
    <col min="12" max="12" width="8.75" style="599" hidden="1" customWidth="1" outlineLevel="1"/>
    <col min="13" max="14" width="9.75" style="599" hidden="1" customWidth="1" outlineLevel="1"/>
    <col min="15" max="16" width="7.75" style="599" hidden="1" customWidth="1" outlineLevel="1"/>
    <col min="17" max="17" width="8.75" style="599" hidden="1" customWidth="1" outlineLevel="1"/>
    <col min="18" max="22" width="7.75" style="599" hidden="1" customWidth="1" outlineLevel="1"/>
    <col min="23" max="31" width="5.75" style="599" hidden="1" customWidth="1" outlineLevel="1"/>
    <col min="32" max="32" width="24.75" style="88" customWidth="1" collapsed="1"/>
    <col min="33" max="34" width="12.75" style="88" customWidth="1"/>
    <col min="35" max="35" width="7.75" style="88" customWidth="1"/>
    <col min="36" max="36" width="4.75" style="88" customWidth="1"/>
    <col min="37" max="37" width="18.75" style="599" customWidth="1"/>
    <col min="38" max="38" width="19.625" style="88" customWidth="1"/>
    <col min="39" max="16384" width="9" style="88"/>
  </cols>
  <sheetData>
    <row r="1" spans="1:38" ht="34.9" customHeight="1">
      <c r="B1" s="592" t="s">
        <v>2828</v>
      </c>
      <c r="G1" s="233" t="str">
        <f>HYPERLINK("#Family_표준_구성도!$B$7","표준구성도로 가기")</f>
        <v>표준구성도로 가기</v>
      </c>
    </row>
    <row r="2" spans="1:38" ht="49.9" customHeight="1">
      <c r="B2" s="602" t="s">
        <v>2554</v>
      </c>
      <c r="C2" s="602" t="s">
        <v>2555</v>
      </c>
      <c r="D2" s="603" t="s">
        <v>2556</v>
      </c>
      <c r="E2" s="602" t="s">
        <v>1646</v>
      </c>
      <c r="F2" s="604" t="s">
        <v>2557</v>
      </c>
      <c r="G2" s="603" t="s">
        <v>2558</v>
      </c>
      <c r="H2" s="602" t="s">
        <v>2560</v>
      </c>
      <c r="I2" s="602" t="s">
        <v>2561</v>
      </c>
      <c r="J2" s="603" t="s">
        <v>2562</v>
      </c>
      <c r="K2" s="606" t="s">
        <v>2563</v>
      </c>
      <c r="L2" s="606" t="s">
        <v>2564</v>
      </c>
      <c r="M2" s="606" t="s">
        <v>2565</v>
      </c>
      <c r="N2" s="606" t="s">
        <v>2566</v>
      </c>
      <c r="O2" s="606" t="s">
        <v>2567</v>
      </c>
      <c r="P2" s="606" t="s">
        <v>2568</v>
      </c>
      <c r="Q2" s="606" t="s">
        <v>2569</v>
      </c>
      <c r="R2" s="606" t="s">
        <v>2570</v>
      </c>
      <c r="S2" s="606" t="s">
        <v>2571</v>
      </c>
      <c r="T2" s="606" t="s">
        <v>2572</v>
      </c>
      <c r="U2" s="606" t="s">
        <v>2573</v>
      </c>
      <c r="V2" s="606" t="s">
        <v>2574</v>
      </c>
      <c r="W2" s="606" t="s">
        <v>2575</v>
      </c>
      <c r="X2" s="606" t="s">
        <v>2576</v>
      </c>
      <c r="Y2" s="606" t="s">
        <v>2577</v>
      </c>
      <c r="Z2" s="606" t="s">
        <v>2578</v>
      </c>
      <c r="AA2" s="606" t="s">
        <v>2579</v>
      </c>
      <c r="AB2" s="606" t="s">
        <v>2580</v>
      </c>
      <c r="AC2" s="606" t="s">
        <v>2581</v>
      </c>
      <c r="AD2" s="606" t="s">
        <v>2582</v>
      </c>
      <c r="AE2" s="606" t="s">
        <v>2583</v>
      </c>
      <c r="AF2" s="603" t="s">
        <v>2584</v>
      </c>
      <c r="AG2" s="610" t="s">
        <v>2665</v>
      </c>
      <c r="AH2" s="610" t="s">
        <v>2666</v>
      </c>
      <c r="AI2" s="608" t="s">
        <v>2587</v>
      </c>
      <c r="AJ2" s="609"/>
      <c r="AK2" s="610" t="s">
        <v>2588</v>
      </c>
    </row>
    <row r="3" spans="1:38" ht="34.9" customHeight="1">
      <c r="B3" s="611">
        <v>2</v>
      </c>
      <c r="C3" s="612" t="s">
        <v>2829</v>
      </c>
      <c r="D3" s="612"/>
      <c r="E3" s="612"/>
      <c r="F3" s="614"/>
      <c r="G3" s="615"/>
      <c r="H3" s="617"/>
      <c r="I3" s="618"/>
      <c r="J3" s="618"/>
      <c r="K3" s="619"/>
      <c r="L3" s="619"/>
      <c r="M3" s="619"/>
      <c r="N3" s="619"/>
      <c r="O3" s="619"/>
      <c r="P3" s="619"/>
      <c r="Q3" s="619"/>
      <c r="R3" s="619"/>
      <c r="S3" s="619"/>
      <c r="T3" s="619"/>
      <c r="U3" s="619"/>
      <c r="V3" s="619"/>
      <c r="W3" s="619"/>
      <c r="X3" s="619"/>
      <c r="Y3" s="619"/>
      <c r="Z3" s="619"/>
      <c r="AA3" s="619"/>
      <c r="AB3" s="619"/>
      <c r="AC3" s="619"/>
      <c r="AD3" s="619"/>
      <c r="AE3" s="619"/>
      <c r="AF3" s="622"/>
      <c r="AG3" s="622"/>
      <c r="AH3" s="622"/>
      <c r="AI3" s="622"/>
      <c r="AJ3" s="622"/>
      <c r="AK3" s="619"/>
    </row>
    <row r="4" spans="1:38" ht="34.9" customHeight="1">
      <c r="B4" s="623">
        <v>2.1</v>
      </c>
      <c r="C4" s="626" t="s">
        <v>2830</v>
      </c>
      <c r="D4" s="626"/>
      <c r="E4" s="626"/>
      <c r="F4" s="627"/>
      <c r="G4" s="628"/>
      <c r="H4" s="628"/>
      <c r="I4" s="630"/>
      <c r="J4" s="630"/>
      <c r="K4" s="631"/>
      <c r="L4" s="631"/>
      <c r="M4" s="631"/>
      <c r="N4" s="631"/>
      <c r="O4" s="631"/>
      <c r="P4" s="631"/>
      <c r="Q4" s="631"/>
      <c r="R4" s="631"/>
      <c r="S4" s="631"/>
      <c r="T4" s="631"/>
      <c r="U4" s="631"/>
      <c r="V4" s="631"/>
      <c r="W4" s="631"/>
      <c r="X4" s="631"/>
      <c r="Y4" s="631"/>
      <c r="Z4" s="631"/>
      <c r="AA4" s="631"/>
      <c r="AB4" s="631"/>
      <c r="AC4" s="631"/>
      <c r="AD4" s="631"/>
      <c r="AE4" s="631"/>
      <c r="AF4" s="634"/>
      <c r="AG4" s="634"/>
      <c r="AH4" s="634"/>
      <c r="AI4" s="634"/>
      <c r="AJ4" s="634"/>
      <c r="AK4" s="634"/>
    </row>
    <row r="5" spans="1:38">
      <c r="B5" s="635"/>
      <c r="C5" s="636"/>
      <c r="D5" s="636"/>
      <c r="E5" s="636"/>
      <c r="F5" s="638"/>
      <c r="G5" s="639"/>
      <c r="H5" s="639"/>
      <c r="I5" s="641"/>
      <c r="J5" s="642"/>
      <c r="K5" s="642"/>
      <c r="L5" s="642"/>
      <c r="M5" s="642"/>
      <c r="N5" s="642"/>
      <c r="O5" s="642"/>
      <c r="P5" s="642"/>
      <c r="Q5" s="642"/>
      <c r="R5" s="642"/>
      <c r="S5" s="642"/>
      <c r="T5" s="642"/>
      <c r="U5" s="642"/>
      <c r="V5" s="642"/>
      <c r="W5" s="642"/>
      <c r="X5" s="642"/>
      <c r="Y5" s="642"/>
      <c r="Z5" s="642"/>
      <c r="AA5" s="642"/>
      <c r="AB5" s="642"/>
      <c r="AC5" s="642"/>
      <c r="AD5" s="642"/>
      <c r="AE5" s="642"/>
      <c r="AF5" s="636"/>
      <c r="AG5" s="643"/>
      <c r="AH5" s="643"/>
      <c r="AI5" s="644"/>
      <c r="AJ5" s="644"/>
      <c r="AK5" s="639"/>
    </row>
    <row r="6" spans="1:38">
      <c r="B6" s="645"/>
      <c r="C6" s="646" t="s">
        <v>2831</v>
      </c>
      <c r="D6" s="648"/>
      <c r="E6" s="648"/>
      <c r="F6" s="649" t="s">
        <v>2832</v>
      </c>
      <c r="G6" s="645"/>
      <c r="H6" s="651"/>
      <c r="I6" s="652"/>
      <c r="J6" s="652"/>
      <c r="K6" s="653"/>
      <c r="L6" s="653"/>
      <c r="M6" s="653"/>
      <c r="N6" s="653"/>
      <c r="O6" s="653"/>
      <c r="P6" s="653"/>
      <c r="Q6" s="653"/>
      <c r="R6" s="653"/>
      <c r="S6" s="653"/>
      <c r="T6" s="653"/>
      <c r="U6" s="653"/>
      <c r="V6" s="653"/>
      <c r="W6" s="653"/>
      <c r="X6" s="653"/>
      <c r="Y6" s="653"/>
      <c r="Z6" s="653"/>
      <c r="AA6" s="653"/>
      <c r="AB6" s="653"/>
      <c r="AC6" s="653"/>
      <c r="AD6" s="653"/>
      <c r="AE6" s="653"/>
      <c r="AF6" s="656"/>
      <c r="AG6" s="656"/>
      <c r="AH6" s="656"/>
      <c r="AI6" s="656"/>
      <c r="AJ6" s="656"/>
      <c r="AK6" s="657"/>
    </row>
    <row r="7" spans="1:38">
      <c r="B7" s="658"/>
      <c r="C7" s="659"/>
      <c r="D7" s="659"/>
      <c r="E7" s="659"/>
      <c r="F7" s="661"/>
      <c r="G7" s="662"/>
      <c r="H7" s="662"/>
      <c r="I7" s="652"/>
      <c r="J7" s="664"/>
      <c r="K7" s="664"/>
      <c r="L7" s="664"/>
      <c r="M7" s="664"/>
      <c r="N7" s="664"/>
      <c r="O7" s="664"/>
      <c r="P7" s="664"/>
      <c r="Q7" s="664"/>
      <c r="R7" s="664"/>
      <c r="S7" s="664"/>
      <c r="T7" s="664"/>
      <c r="U7" s="664"/>
      <c r="V7" s="664"/>
      <c r="W7" s="664"/>
      <c r="X7" s="664"/>
      <c r="Y7" s="664"/>
      <c r="Z7" s="664"/>
      <c r="AA7" s="664"/>
      <c r="AB7" s="664"/>
      <c r="AC7" s="664"/>
      <c r="AD7" s="664"/>
      <c r="AE7" s="664"/>
      <c r="AF7" s="659"/>
      <c r="AG7" s="665"/>
      <c r="AH7" s="665"/>
      <c r="AI7" s="666"/>
      <c r="AJ7" s="666"/>
      <c r="AK7" s="662"/>
    </row>
    <row r="8" spans="1:38" ht="34.9" customHeight="1">
      <c r="B8" s="808" t="str" cm="1">
        <f t="array" aca="1" ref="B8" ca="1">_xlfn.IFNA(INDIRECT("Family_표준_구성도!B"&amp;MATCH(F8,INDIRECT("Family_표준_구성도!"&amp;"C:C"),0)),"")</f>
        <v>2.1.1.1.1</v>
      </c>
      <c r="C8" s="668" t="s">
        <v>2016</v>
      </c>
      <c r="D8" s="809"/>
      <c r="E8" s="668" t="s">
        <v>2833</v>
      </c>
      <c r="F8" s="810" t="s">
        <v>2834</v>
      </c>
      <c r="G8" s="811"/>
      <c r="H8" s="917" t="s">
        <v>2835</v>
      </c>
      <c r="I8" s="674"/>
      <c r="J8" s="674"/>
      <c r="K8" s="674"/>
      <c r="L8" s="674"/>
      <c r="M8" s="674"/>
      <c r="N8" s="675"/>
      <c r="O8" s="676"/>
      <c r="P8" s="677"/>
      <c r="Q8" s="677"/>
      <c r="R8" s="677"/>
      <c r="S8" s="677"/>
      <c r="T8" s="677"/>
      <c r="U8" s="677"/>
      <c r="V8" s="678"/>
      <c r="W8" s="679"/>
      <c r="X8" s="679"/>
      <c r="Y8" s="679"/>
      <c r="Z8" s="679"/>
      <c r="AA8" s="679"/>
      <c r="AB8" s="679"/>
      <c r="AC8" s="679"/>
      <c r="AD8" s="679"/>
      <c r="AE8" s="679"/>
      <c r="AF8" s="813"/>
      <c r="AG8" s="682"/>
      <c r="AH8" s="682"/>
      <c r="AI8" s="682"/>
      <c r="AJ8" s="682"/>
      <c r="AK8" s="683"/>
      <c r="AL8" s="88" t="str">
        <f ca="1">IF(AND(ISTEXT($E8),ISTEXT($B8)),"산출기준 &gt;&gt;  "&amp;_xlfn.XLOOKUP($E8,산출기준!$D:$D,산출기준!$E:$E,"매칭실패"),"")</f>
        <v>산출기준 &gt;&gt;  [ 루프 일반 산출 ]</v>
      </c>
    </row>
    <row r="9" spans="1:38" ht="49.9" customHeight="1" outlineLevel="1">
      <c r="B9" s="758"/>
      <c r="C9" s="759"/>
      <c r="D9" s="759"/>
      <c r="E9" s="814"/>
      <c r="F9" s="818" t="s">
        <v>2836</v>
      </c>
      <c r="G9" s="759" t="str">
        <f t="shared" ref="G9:G12" si="0">IF(IF(N9=0,"",N9)&amp;" | "&amp;IF(O9=0,"",O9)&amp;" | "&amp;IF(Q9=0,"",Q9)&amp;" | "&amp;IF(R9=0,"",R9)=" |  |  | ","",IF(N9=0,"",N9)&amp;" | "&amp;IF(O9=0,"",O9)&amp;" | "&amp;IF(Q9=0,"",Q9)&amp;" | "&amp;IF(R9=0,"",R9))</f>
        <v xml:space="preserve">Roof Screed | Light-Weight Concrete Screed |  | </v>
      </c>
      <c r="H9" s="816" t="s">
        <v>2837</v>
      </c>
      <c r="I9" s="765" t="str">
        <f>LEFT(H9,14)</f>
        <v>A04AQ086-00001</v>
      </c>
      <c r="J9" s="766"/>
      <c r="K9" s="766" t="str">
        <f>IFERROR(VLOOKUP($I9,'WM-AR'!$I$7:$AS$3267,34,FALSE),"")</f>
        <v>M3</v>
      </c>
      <c r="L9" s="766" t="str">
        <f>IFERROR(VLOOKUP($I9,'WM-AR'!$I$7:$AS$3267,4,FALSE),"")</f>
        <v>Finishing Work</v>
      </c>
      <c r="M9" s="766" t="str">
        <f>IFERROR(VLOOKUP($I9,'WM-AR'!$I$7:$AS$3267,6,FALSE),"")</f>
        <v>Roof Work</v>
      </c>
      <c r="N9" s="766" t="str">
        <f>IFERROR(VLOOKUP($I9,'WM-AR'!$I$7:$AS$3267,8,FALSE),"")</f>
        <v>Roof Screed</v>
      </c>
      <c r="O9" s="766" t="str">
        <f>IFERROR(VLOOKUP($I9,'WM-AR'!$I$7:$AS$3267,10,FALSE),"")</f>
        <v>Light-Weight Concrete Screed</v>
      </c>
      <c r="P9" s="766">
        <f>IFERROR(VLOOKUP($I9,'WM-AR'!$I$7:$AS$3267,12,FALSE),"")</f>
        <v>0</v>
      </c>
      <c r="Q9" s="766">
        <f>IFERROR(VLOOKUP($I9,'WM-AR'!$I$7:$AS$3267,14,FALSE),"")</f>
        <v>0</v>
      </c>
      <c r="R9" s="766">
        <f>IFERROR(VLOOKUP($I9,'WM-AR'!$I$7:$AS$3267,16,FALSE),"")</f>
        <v>0</v>
      </c>
      <c r="S9" s="766">
        <f>IFERROR(VLOOKUP($I9,'WM-AR'!$I$7:$AS$3267,18,FALSE),"")</f>
        <v>0</v>
      </c>
      <c r="T9" s="766" t="str">
        <f>IFERROR(VLOOKUP($I9,'WM-AR'!$I$7:$AS$3267,20,FALSE),"")</f>
        <v>w/o Welded Wire Fabric</v>
      </c>
      <c r="U9" s="766">
        <f>IFERROR(VLOOKUP($I9,'WM-AR'!$I$7:$AS$3267,22,FALSE),"")</f>
        <v>0</v>
      </c>
      <c r="V9" s="766" t="str">
        <f>IFERROR(VLOOKUP($I9,'WM-AR'!$I$7:$AS$3267,24,FALSE),"")</f>
        <v>30mm≤Min. THK&lt;50mm</v>
      </c>
      <c r="W9" s="766">
        <f>IFERROR(VLOOKUP($I9,'WM-AR'!$I$7:$AS$3267,25,FALSE),"")</f>
        <v>0</v>
      </c>
      <c r="X9" s="766" t="str">
        <f>IFERROR(VLOOKUP($I9,'WM-AR'!$I$7:$AS$3267,26,FALSE),"")</f>
        <v>Min. THK=(  )mm, Slope=(  )</v>
      </c>
      <c r="Y9" s="766">
        <f>IFERROR(VLOOKUP($I9,'WM-AR'!$I$7:$AS$3267,27,FALSE),"")</f>
        <v>0</v>
      </c>
      <c r="Z9" s="766">
        <f>IFERROR(VLOOKUP($I9,'WM-AR'!$I$7:$AS$3267,28,FALSE),"")</f>
        <v>0</v>
      </c>
      <c r="AA9" s="766">
        <f>IFERROR(VLOOKUP($I9,'WM-AR'!$I$7:$AS$3267,29,FALSE),"")</f>
        <v>0</v>
      </c>
      <c r="AB9" s="766">
        <f>IFERROR(VLOOKUP($I9,'WM-AR'!$I$7:$AS$3267,30,FALSE),"")</f>
        <v>0</v>
      </c>
      <c r="AC9" s="766">
        <f>IFERROR(VLOOKUP($I9,'WM-AR'!$I$7:$AS$3267,31,FALSE),"")</f>
        <v>0</v>
      </c>
      <c r="AD9" s="766">
        <f>IFERROR(VLOOKUP($I9,'WM-AR'!$I$7:$AS$3267,32,FALSE),"")</f>
        <v>0</v>
      </c>
      <c r="AE9" s="766" t="str">
        <f>IFERROR(VLOOKUP($I9,'WM-AR'!$I$7:$AS$3267,33,FALSE),"")</f>
        <v/>
      </c>
      <c r="AF9" s="817" t="s">
        <v>2838</v>
      </c>
      <c r="AG9" s="768" t="s">
        <v>2839</v>
      </c>
      <c r="AH9" s="768" t="s">
        <v>2839</v>
      </c>
      <c r="AI9" s="769"/>
      <c r="AJ9" s="769" t="str">
        <f>K9</f>
        <v>M3</v>
      </c>
      <c r="AK9" s="904" t="s">
        <v>2689</v>
      </c>
      <c r="AL9" s="88" t="str">
        <f>IF(AND(ISTEXT($E9),ISTEXT($B9)),"산출기준 &gt;&gt;  "&amp;_xlfn.XLOOKUP($E9,산출기준!$D:$D,산출기준!$E:$E,"매칭실패"),"")</f>
        <v/>
      </c>
    </row>
    <row r="10" spans="1:38" ht="49.9" customHeight="1" outlineLevel="1">
      <c r="B10" s="772"/>
      <c r="C10" s="773"/>
      <c r="D10" s="773"/>
      <c r="E10" s="788"/>
      <c r="F10" s="818" t="s">
        <v>2840</v>
      </c>
      <c r="G10" s="759" t="str">
        <f t="shared" si="0"/>
        <v xml:space="preserve">Welded Wire Fabric |  |  | </v>
      </c>
      <c r="H10" s="816" t="s">
        <v>2841</v>
      </c>
      <c r="I10" s="765" t="str">
        <f t="shared" ref="I10:I15" si="1">LEFT(H10,14)</f>
        <v>A04AQ038-00001</v>
      </c>
      <c r="J10" s="766"/>
      <c r="K10" s="766" t="str">
        <f>IFERROR(VLOOKUP($I10,'WM-AR'!$I$7:$AS$3267,34,FALSE),"")</f>
        <v>M2</v>
      </c>
      <c r="L10" s="766" t="str">
        <f>IFERROR(VLOOKUP($I10,'WM-AR'!$I$7:$AS$3267,4,FALSE),"")</f>
        <v>Finishing Work</v>
      </c>
      <c r="M10" s="766" t="str">
        <f>IFERROR(VLOOKUP($I10,'WM-AR'!$I$7:$AS$3267,6,FALSE),"")</f>
        <v>Roof Work</v>
      </c>
      <c r="N10" s="766" t="str">
        <f>IFERROR(VLOOKUP($I10,'WM-AR'!$I$7:$AS$3267,8,FALSE),"")</f>
        <v>Welded Wire Fabric</v>
      </c>
      <c r="O10" s="766">
        <f>IFERROR(VLOOKUP($I10,'WM-AR'!$I$7:$AS$3267,10,FALSE),"")</f>
        <v>0</v>
      </c>
      <c r="P10" s="766">
        <f>IFERROR(VLOOKUP($I10,'WM-AR'!$I$7:$AS$3267,12,FALSE),"")</f>
        <v>0</v>
      </c>
      <c r="Q10" s="766">
        <f>IFERROR(VLOOKUP($I10,'WM-AR'!$I$7:$AS$3267,14,FALSE),"")</f>
        <v>0</v>
      </c>
      <c r="R10" s="766">
        <f>IFERROR(VLOOKUP($I10,'WM-AR'!$I$7:$AS$3267,16,FALSE),"")</f>
        <v>0</v>
      </c>
      <c r="S10" s="766">
        <f>IFERROR(VLOOKUP($I10,'WM-AR'!$I$7:$AS$3267,18,FALSE),"")</f>
        <v>0</v>
      </c>
      <c r="T10" s="766">
        <f>IFERROR(VLOOKUP($I10,'WM-AR'!$I$7:$AS$3267,20,FALSE),"")</f>
        <v>0</v>
      </c>
      <c r="U10" s="766">
        <f>IFERROR(VLOOKUP($I10,'WM-AR'!$I$7:$AS$3267,22,FALSE),"")</f>
        <v>0</v>
      </c>
      <c r="V10" s="766" t="str">
        <f>IFERROR(VLOOKUP($I10,'WM-AR'!$I$7:$AS$3267,24,FALSE),"")</f>
        <v>DIA≤6mm</v>
      </c>
      <c r="W10" s="766">
        <f>IFERROR(VLOOKUP($I10,'WM-AR'!$I$7:$AS$3267,25,FALSE),"")</f>
        <v>0</v>
      </c>
      <c r="X10" s="766" t="str">
        <f>IFERROR(VLOOKUP($I10,'WM-AR'!$I$7:$AS$3267,26,FALSE),"")</f>
        <v>Mesh Size=DIA(  )mm x (  )mm x (  )mm</v>
      </c>
      <c r="Y10" s="766">
        <f>IFERROR(VLOOKUP($I10,'WM-AR'!$I$7:$AS$3267,27,FALSE),"")</f>
        <v>0</v>
      </c>
      <c r="Z10" s="766">
        <f>IFERROR(VLOOKUP($I10,'WM-AR'!$I$7:$AS$3267,28,FALSE),"")</f>
        <v>0</v>
      </c>
      <c r="AA10" s="766">
        <f>IFERROR(VLOOKUP($I10,'WM-AR'!$I$7:$AS$3267,29,FALSE),"")</f>
        <v>0</v>
      </c>
      <c r="AB10" s="766">
        <f>IFERROR(VLOOKUP($I10,'WM-AR'!$I$7:$AS$3267,30,FALSE),"")</f>
        <v>0</v>
      </c>
      <c r="AC10" s="766">
        <f>IFERROR(VLOOKUP($I10,'WM-AR'!$I$7:$AS$3267,31,FALSE),"")</f>
        <v>0</v>
      </c>
      <c r="AD10" s="766">
        <f>IFERROR(VLOOKUP($I10,'WM-AR'!$I$7:$AS$3267,32,FALSE),"")</f>
        <v>0</v>
      </c>
      <c r="AE10" s="766" t="str">
        <f>IFERROR(VLOOKUP($I10,'WM-AR'!$I$7:$AS$3267,33,FALSE),"")</f>
        <v/>
      </c>
      <c r="AF10" s="817" t="s">
        <v>2842</v>
      </c>
      <c r="AG10" s="768" t="s">
        <v>1815</v>
      </c>
      <c r="AH10" s="768" t="s">
        <v>1815</v>
      </c>
      <c r="AI10" s="769"/>
      <c r="AJ10" s="769" t="str">
        <f t="shared" ref="AJ10:AJ15" si="2">K10</f>
        <v>M2</v>
      </c>
      <c r="AK10" s="816"/>
      <c r="AL10" s="88" t="str">
        <f>IF(AND(ISTEXT($E10),ISTEXT($B10)),"산출기준 &gt;&gt;  "&amp;_xlfn.XLOOKUP($E10,산출기준!$D:$D,산출기준!$E:$E,"매칭실패"),"")</f>
        <v/>
      </c>
    </row>
    <row r="11" spans="1:38" ht="49.9" customHeight="1" outlineLevel="1">
      <c r="B11" s="772"/>
      <c r="C11" s="773"/>
      <c r="D11" s="773"/>
      <c r="E11" s="788"/>
      <c r="F11" s="818" t="s">
        <v>2843</v>
      </c>
      <c r="G11" s="759" t="str">
        <f t="shared" si="0"/>
        <v xml:space="preserve">Roof Insulation | Rigid Extruded Polystyrene Foam Insulation |  | </v>
      </c>
      <c r="H11" s="816" t="s">
        <v>2844</v>
      </c>
      <c r="I11" s="765" t="str">
        <f t="shared" si="1"/>
        <v>A04AQ088-00004</v>
      </c>
      <c r="J11" s="766"/>
      <c r="K11" s="766" t="str">
        <f>IFERROR(VLOOKUP($I11,'WM-AR'!$I$7:$AS$3267,34,FALSE),"")</f>
        <v>M2</v>
      </c>
      <c r="L11" s="766" t="str">
        <f>IFERROR(VLOOKUP($I11,'WM-AR'!$I$7:$AS$3267,4,FALSE),"")</f>
        <v>Finishing Work</v>
      </c>
      <c r="M11" s="766" t="str">
        <f>IFERROR(VLOOKUP($I11,'WM-AR'!$I$7:$AS$3267,6,FALSE),"")</f>
        <v>Roof Work</v>
      </c>
      <c r="N11" s="766" t="str">
        <f>IFERROR(VLOOKUP($I11,'WM-AR'!$I$7:$AS$3267,8,FALSE),"")</f>
        <v>Roof Insulation</v>
      </c>
      <c r="O11" s="766" t="str">
        <f>IFERROR(VLOOKUP($I11,'WM-AR'!$I$7:$AS$3267,10,FALSE),"")</f>
        <v>Rigid Extruded Polystyrene Foam Insulation</v>
      </c>
      <c r="P11" s="766">
        <f>IFERROR(VLOOKUP($I11,'WM-AR'!$I$7:$AS$3267,12,FALSE),"")</f>
        <v>0</v>
      </c>
      <c r="Q11" s="766">
        <f>IFERROR(VLOOKUP($I11,'WM-AR'!$I$7:$AS$3267,14,FALSE),"")</f>
        <v>0</v>
      </c>
      <c r="R11" s="766">
        <f>IFERROR(VLOOKUP($I11,'WM-AR'!$I$7:$AS$3267,16,FALSE),"")</f>
        <v>0</v>
      </c>
      <c r="S11" s="766">
        <f>IFERROR(VLOOKUP($I11,'WM-AR'!$I$7:$AS$3267,18,FALSE),"")</f>
        <v>0</v>
      </c>
      <c r="T11" s="766" t="str">
        <f>IFERROR(VLOOKUP($I11,'WM-AR'!$I$7:$AS$3267,20,FALSE),"")</f>
        <v/>
      </c>
      <c r="U11" s="766">
        <f>IFERROR(VLOOKUP($I11,'WM-AR'!$I$7:$AS$3267,22,FALSE),"")</f>
        <v>0</v>
      </c>
      <c r="V11" s="766" t="str">
        <f>IFERROR(VLOOKUP($I11,'WM-AR'!$I$7:$AS$3267,24,FALSE),"")</f>
        <v>100mm≤THK</v>
      </c>
      <c r="W11" s="766">
        <f>IFERROR(VLOOKUP($I11,'WM-AR'!$I$7:$AS$3267,25,FALSE),"")</f>
        <v>0</v>
      </c>
      <c r="X11" s="766" t="str">
        <f>IFERROR(VLOOKUP($I11,'WM-AR'!$I$7:$AS$3267,26,FALSE),"")</f>
        <v>THK=(  )mm</v>
      </c>
      <c r="Y11" s="766">
        <f>IFERROR(VLOOKUP($I11,'WM-AR'!$I$7:$AS$3267,27,FALSE),"")</f>
        <v>0</v>
      </c>
      <c r="Z11" s="766">
        <f>IFERROR(VLOOKUP($I11,'WM-AR'!$I$7:$AS$3267,28,FALSE),"")</f>
        <v>0</v>
      </c>
      <c r="AA11" s="766">
        <f>IFERROR(VLOOKUP($I11,'WM-AR'!$I$7:$AS$3267,29,FALSE),"")</f>
        <v>0</v>
      </c>
      <c r="AB11" s="766">
        <f>IFERROR(VLOOKUP($I11,'WM-AR'!$I$7:$AS$3267,30,FALSE),"")</f>
        <v>0</v>
      </c>
      <c r="AC11" s="766">
        <f>IFERROR(VLOOKUP($I11,'WM-AR'!$I$7:$AS$3267,31,FALSE),"")</f>
        <v>0</v>
      </c>
      <c r="AD11" s="766">
        <f>IFERROR(VLOOKUP($I11,'WM-AR'!$I$7:$AS$3267,32,FALSE),"")</f>
        <v>0</v>
      </c>
      <c r="AE11" s="766" t="str">
        <f>IFERROR(VLOOKUP($I11,'WM-AR'!$I$7:$AS$3267,33,FALSE),"")</f>
        <v/>
      </c>
      <c r="AF11" s="817" t="s">
        <v>2845</v>
      </c>
      <c r="AG11" s="768" t="s">
        <v>1815</v>
      </c>
      <c r="AH11" s="768" t="s">
        <v>1815</v>
      </c>
      <c r="AI11" s="769"/>
      <c r="AJ11" s="769" t="str">
        <f t="shared" si="2"/>
        <v>M2</v>
      </c>
      <c r="AK11" s="816"/>
      <c r="AL11" s="88" t="str">
        <f>IF(AND(ISTEXT($E11),ISTEXT($B11)),"산출기준 &gt;&gt;  "&amp;_xlfn.XLOOKUP($E11,산출기준!$D:$D,산출기준!$E:$E,"매칭실패"),"")</f>
        <v/>
      </c>
    </row>
    <row r="12" spans="1:38" ht="49.9" customHeight="1" outlineLevel="1">
      <c r="B12" s="772"/>
      <c r="C12" s="773"/>
      <c r="D12" s="773"/>
      <c r="E12" s="788"/>
      <c r="F12" s="818" t="s">
        <v>2846</v>
      </c>
      <c r="G12" s="759" t="str">
        <f t="shared" si="0"/>
        <v xml:space="preserve">Waterproofing Membrane | EPDM(or Equivalent) |  | </v>
      </c>
      <c r="H12" s="816" t="s">
        <v>2847</v>
      </c>
      <c r="I12" s="765" t="str">
        <f t="shared" si="1"/>
        <v>A04AQ310-00001</v>
      </c>
      <c r="J12" s="766"/>
      <c r="K12" s="766" t="str">
        <f>IFERROR(VLOOKUP($I12,'WM-AR'!$I$7:$AS$3267,34,FALSE),"")</f>
        <v>M2</v>
      </c>
      <c r="L12" s="766" t="str">
        <f>IFERROR(VLOOKUP($I12,'WM-AR'!$I$7:$AS$3267,4,FALSE),"")</f>
        <v>Finishing Work</v>
      </c>
      <c r="M12" s="766" t="str">
        <f>IFERROR(VLOOKUP($I12,'WM-AR'!$I$7:$AS$3267,6,FALSE),"")</f>
        <v>Roof Work</v>
      </c>
      <c r="N12" s="766" t="str">
        <f>IFERROR(VLOOKUP($I12,'WM-AR'!$I$7:$AS$3267,8,FALSE),"")</f>
        <v>Waterproofing Membrane</v>
      </c>
      <c r="O12" s="766" t="str">
        <f>IFERROR(VLOOKUP($I12,'WM-AR'!$I$7:$AS$3267,10,FALSE),"")</f>
        <v>EPDM(or Equivalent)</v>
      </c>
      <c r="P12" s="766">
        <f>IFERROR(VLOOKUP($I12,'WM-AR'!$I$7:$AS$3267,12,FALSE),"")</f>
        <v>0</v>
      </c>
      <c r="Q12" s="766">
        <f>IFERROR(VLOOKUP($I12,'WM-AR'!$I$7:$AS$3267,14,FALSE),"")</f>
        <v>0</v>
      </c>
      <c r="R12" s="766">
        <f>IFERROR(VLOOKUP($I12,'WM-AR'!$I$7:$AS$3267,16,FALSE),"")</f>
        <v>0</v>
      </c>
      <c r="S12" s="766">
        <f>IFERROR(VLOOKUP($I12,'WM-AR'!$I$7:$AS$3267,18,FALSE),"")</f>
        <v>0</v>
      </c>
      <c r="T12" s="766" t="str">
        <f>IFERROR(VLOOKUP($I12,'WM-AR'!$I$7:$AS$3267,20,FALSE),"")</f>
        <v>w/ Accessories</v>
      </c>
      <c r="U12" s="766">
        <f>IFERROR(VLOOKUP($I12,'WM-AR'!$I$7:$AS$3267,22,FALSE),"")</f>
        <v>0</v>
      </c>
      <c r="V12" s="766">
        <f>IFERROR(VLOOKUP($I12,'WM-AR'!$I$7:$AS$3267,24,FALSE),"")</f>
        <v>0</v>
      </c>
      <c r="W12" s="766">
        <f>IFERROR(VLOOKUP($I12,'WM-AR'!$I$7:$AS$3267,25,FALSE),"")</f>
        <v>0</v>
      </c>
      <c r="X12" s="766" t="str">
        <f>IFERROR(VLOOKUP($I12,'WM-AR'!$I$7:$AS$3267,26,FALSE),"")</f>
        <v>THK=(  )mm</v>
      </c>
      <c r="Y12" s="766">
        <f>IFERROR(VLOOKUP($I12,'WM-AR'!$I$7:$AS$3267,27,FALSE),"")</f>
        <v>0</v>
      </c>
      <c r="Z12" s="766">
        <f>IFERROR(VLOOKUP($I12,'WM-AR'!$I$7:$AS$3267,28,FALSE),"")</f>
        <v>0</v>
      </c>
      <c r="AA12" s="766">
        <f>IFERROR(VLOOKUP($I12,'WM-AR'!$I$7:$AS$3267,29,FALSE),"")</f>
        <v>0</v>
      </c>
      <c r="AB12" s="766">
        <f>IFERROR(VLOOKUP($I12,'WM-AR'!$I$7:$AS$3267,30,FALSE),"")</f>
        <v>0</v>
      </c>
      <c r="AC12" s="766">
        <f>IFERROR(VLOOKUP($I12,'WM-AR'!$I$7:$AS$3267,31,FALSE),"")</f>
        <v>0</v>
      </c>
      <c r="AD12" s="766">
        <f>IFERROR(VLOOKUP($I12,'WM-AR'!$I$7:$AS$3267,32,FALSE),"")</f>
        <v>0</v>
      </c>
      <c r="AE12" s="766" t="str">
        <f>IFERROR(VLOOKUP($I12,'WM-AR'!$I$7:$AS$3267,33,FALSE),"")</f>
        <v/>
      </c>
      <c r="AF12" s="817"/>
      <c r="AG12" s="768" t="s">
        <v>1815</v>
      </c>
      <c r="AH12" s="768" t="s">
        <v>1815</v>
      </c>
      <c r="AI12" s="769"/>
      <c r="AJ12" s="769" t="str">
        <f t="shared" si="2"/>
        <v>M2</v>
      </c>
      <c r="AK12" s="904" t="s">
        <v>2848</v>
      </c>
      <c r="AL12" s="88" t="str">
        <f>IF(AND(ISTEXT($E12),ISTEXT($B12)),"산출기준 &gt;&gt;  "&amp;_xlfn.XLOOKUP($E12,산출기준!$D:$D,산출기준!$E:$E,"매칭실패"),"")</f>
        <v/>
      </c>
    </row>
    <row r="13" spans="1:38">
      <c r="A13" s="1019"/>
      <c r="B13" s="684"/>
      <c r="C13" s="685"/>
      <c r="D13" s="1020"/>
      <c r="E13" s="687"/>
      <c r="F13" s="1021"/>
      <c r="G13" s="875" t="s">
        <v>2849</v>
      </c>
      <c r="H13" s="824"/>
      <c r="I13" s="692" t="str">
        <f t="shared" si="1"/>
        <v/>
      </c>
      <c r="J13" s="1022"/>
      <c r="K13" s="1023" t="str">
        <f>IFERROR(VLOOKUP($I13,'WM-AR'!$I$7:$AS$3267,34,FALSE),"")</f>
        <v/>
      </c>
      <c r="L13" s="1024" t="str">
        <f>IFERROR(VLOOKUP($I13,'WM-AR'!$I$7:$AS$3267,4,FALSE),"")</f>
        <v/>
      </c>
      <c r="M13" s="1024" t="str">
        <f>IFERROR(VLOOKUP($I13,'WM-AR'!$I$7:$AS$3267,6,FALSE),"")</f>
        <v/>
      </c>
      <c r="N13" s="1024" t="str">
        <f>IFERROR(VLOOKUP($I13,'WM-AR'!$I$7:$AS$3267,8,FALSE),"")</f>
        <v/>
      </c>
      <c r="O13" s="1025" t="str">
        <f>IFERROR(VLOOKUP($I13,'WM-AR'!$I$7:$AS$3267,10,FALSE),"")</f>
        <v/>
      </c>
      <c r="P13" s="1026" t="str">
        <f>IFERROR(VLOOKUP($I13,'WM-AR'!$I$7:$AS$3267,12,FALSE),"")</f>
        <v/>
      </c>
      <c r="Q13" s="1026" t="str">
        <f>IFERROR(VLOOKUP($I13,'WM-AR'!$I$7:$AS$3267,14,FALSE),"")</f>
        <v/>
      </c>
      <c r="R13" s="1026" t="str">
        <f>IFERROR(VLOOKUP($I13,'WM-AR'!$I$7:$AS$3267,16,FALSE),"")</f>
        <v/>
      </c>
      <c r="S13" s="1026" t="str">
        <f>IFERROR(VLOOKUP($I13,'WM-AR'!$I$7:$AS$3267,18,FALSE),"")</f>
        <v/>
      </c>
      <c r="T13" s="1026" t="str">
        <f>IFERROR(VLOOKUP($I13,'WM-AR'!$I$7:$AS$3267,20,FALSE),"")</f>
        <v/>
      </c>
      <c r="U13" s="1026" t="str">
        <f>IFERROR(VLOOKUP($I13,'WM-AR'!$I$7:$AS$3267,22,FALSE),"")</f>
        <v/>
      </c>
      <c r="V13" s="1026" t="str">
        <f>IFERROR(VLOOKUP($I13,'WM-AR'!$I$7:$AS$3267,24,FALSE),"")</f>
        <v/>
      </c>
      <c r="W13" s="1026" t="str">
        <f>IFERROR(VLOOKUP($I13,'WM-AR'!$I$7:$AS$3267,25,FALSE),"")</f>
        <v/>
      </c>
      <c r="X13" s="1026" t="str">
        <f>IFERROR(VLOOKUP($I13,'WM-AR'!$I$7:$AS$3267,26,FALSE),"")</f>
        <v/>
      </c>
      <c r="Y13" s="1026" t="str">
        <f>IFERROR(VLOOKUP($I13,'WM-AR'!$I$7:$AS$3267,27,FALSE),"")</f>
        <v/>
      </c>
      <c r="Z13" s="1026" t="str">
        <f>IFERROR(VLOOKUP($I13,'WM-AR'!$I$7:$AS$3267,28,FALSE),"")</f>
        <v/>
      </c>
      <c r="AA13" s="1026" t="str">
        <f>IFERROR(VLOOKUP($I13,'WM-AR'!$I$7:$AS$3267,29,FALSE),"")</f>
        <v/>
      </c>
      <c r="AB13" s="1026" t="str">
        <f>IFERROR(VLOOKUP($I13,'WM-AR'!$I$7:$AS$3267,30,FALSE),"")</f>
        <v/>
      </c>
      <c r="AC13" s="1026" t="str">
        <f>IFERROR(VLOOKUP($I13,'WM-AR'!$I$7:$AS$3267,31,FALSE),"")</f>
        <v/>
      </c>
      <c r="AD13" s="1026" t="str">
        <f>IFERROR(VLOOKUP($I13,'WM-AR'!$I$7:$AS$3267,32,FALSE),"")</f>
        <v/>
      </c>
      <c r="AE13" s="1026" t="str">
        <f>IFERROR(VLOOKUP($I13,'WM-AR'!$I$7:$AS$3267,33,FALSE),"")</f>
        <v/>
      </c>
      <c r="AF13" s="1027"/>
      <c r="AG13" s="834"/>
      <c r="AH13" s="834"/>
      <c r="AI13" s="836"/>
      <c r="AJ13" s="836" t="str">
        <f t="shared" si="2"/>
        <v/>
      </c>
      <c r="AK13" s="704"/>
      <c r="AL13" s="1028" t="str">
        <f>IF(AND(ISTEXT($E13),ISTEXT($B13)),"산출기준 &gt;&gt;  "&amp;_xlfn.XLOOKUP($E13,산출기준!$D:$D,산출기준!$E:$E,"매칭실패"),"")</f>
        <v/>
      </c>
    </row>
    <row r="14" spans="1:38">
      <c r="A14" s="1019"/>
      <c r="B14" s="705"/>
      <c r="C14" s="706"/>
      <c r="D14" s="711"/>
      <c r="E14" s="708"/>
      <c r="F14" s="1029"/>
      <c r="G14" s="882"/>
      <c r="H14" s="843"/>
      <c r="I14" s="712" t="str">
        <f t="shared" si="1"/>
        <v/>
      </c>
      <c r="J14" s="1030"/>
      <c r="K14" s="1031" t="str">
        <f>IFERROR(VLOOKUP($I14,'WM-AR'!$I$7:$AS$3267,34,FALSE),"")</f>
        <v/>
      </c>
      <c r="L14" s="1030" t="str">
        <f>IFERROR(VLOOKUP($I14,'WM-AR'!$I$7:$AS$3267,4,FALSE),"")</f>
        <v/>
      </c>
      <c r="M14" s="1030" t="str">
        <f>IFERROR(VLOOKUP($I14,'WM-AR'!$I$7:$AS$3267,6,FALSE),"")</f>
        <v/>
      </c>
      <c r="N14" s="1030" t="str">
        <f>IFERROR(VLOOKUP($I14,'WM-AR'!$I$7:$AS$3267,8,FALSE),"")</f>
        <v/>
      </c>
      <c r="O14" s="1032" t="str">
        <f>IFERROR(VLOOKUP($I14,'WM-AR'!$I$7:$AS$3267,10,FALSE),"")</f>
        <v/>
      </c>
      <c r="P14" s="1033" t="str">
        <f>IFERROR(VLOOKUP($I14,'WM-AR'!$I$7:$AS$3267,12,FALSE),"")</f>
        <v/>
      </c>
      <c r="Q14" s="1033" t="str">
        <f>IFERROR(VLOOKUP($I14,'WM-AR'!$I$7:$AS$3267,14,FALSE),"")</f>
        <v/>
      </c>
      <c r="R14" s="1033" t="str">
        <f>IFERROR(VLOOKUP($I14,'WM-AR'!$I$7:$AS$3267,16,FALSE),"")</f>
        <v/>
      </c>
      <c r="S14" s="1033" t="str">
        <f>IFERROR(VLOOKUP($I14,'WM-AR'!$I$7:$AS$3267,18,FALSE),"")</f>
        <v/>
      </c>
      <c r="T14" s="1033" t="str">
        <f>IFERROR(VLOOKUP($I14,'WM-AR'!$I$7:$AS$3267,20,FALSE),"")</f>
        <v/>
      </c>
      <c r="U14" s="1033" t="str">
        <f>IFERROR(VLOOKUP($I14,'WM-AR'!$I$7:$AS$3267,22,FALSE),"")</f>
        <v/>
      </c>
      <c r="V14" s="1033" t="str">
        <f>IFERROR(VLOOKUP($I14,'WM-AR'!$I$7:$AS$3267,24,FALSE),"")</f>
        <v/>
      </c>
      <c r="W14" s="1033" t="str">
        <f>IFERROR(VLOOKUP($I14,'WM-AR'!$I$7:$AS$3267,25,FALSE),"")</f>
        <v/>
      </c>
      <c r="X14" s="1033" t="str">
        <f>IFERROR(VLOOKUP($I14,'WM-AR'!$I$7:$AS$3267,26,FALSE),"")</f>
        <v/>
      </c>
      <c r="Y14" s="1033" t="str">
        <f>IFERROR(VLOOKUP($I14,'WM-AR'!$I$7:$AS$3267,27,FALSE),"")</f>
        <v/>
      </c>
      <c r="Z14" s="1033" t="str">
        <f>IFERROR(VLOOKUP($I14,'WM-AR'!$I$7:$AS$3267,28,FALSE),"")</f>
        <v/>
      </c>
      <c r="AA14" s="1033" t="str">
        <f>IFERROR(VLOOKUP($I14,'WM-AR'!$I$7:$AS$3267,29,FALSE),"")</f>
        <v/>
      </c>
      <c r="AB14" s="1033" t="str">
        <f>IFERROR(VLOOKUP($I14,'WM-AR'!$I$7:$AS$3267,30,FALSE),"")</f>
        <v/>
      </c>
      <c r="AC14" s="1033" t="str">
        <f>IFERROR(VLOOKUP($I14,'WM-AR'!$I$7:$AS$3267,31,FALSE),"")</f>
        <v/>
      </c>
      <c r="AD14" s="1033" t="str">
        <f>IFERROR(VLOOKUP($I14,'WM-AR'!$I$7:$AS$3267,32,FALSE),"")</f>
        <v/>
      </c>
      <c r="AE14" s="1033" t="str">
        <f>IFERROR(VLOOKUP($I14,'WM-AR'!$I$7:$AS$3267,33,FALSE),"")</f>
        <v/>
      </c>
      <c r="AF14" s="1034"/>
      <c r="AG14" s="852"/>
      <c r="AH14" s="852"/>
      <c r="AI14" s="854"/>
      <c r="AJ14" s="854" t="str">
        <f t="shared" si="2"/>
        <v/>
      </c>
      <c r="AK14" s="723"/>
      <c r="AL14" s="1028" t="str">
        <f>IF(AND(ISTEXT($E14),ISTEXT($B14)),"산출기준 &gt;&gt;  "&amp;_xlfn.XLOOKUP($E14,산출기준!$D:$D,산출기준!$E:$E,"매칭실패"),"")</f>
        <v/>
      </c>
    </row>
    <row r="15" spans="1:38">
      <c r="A15" s="1019"/>
      <c r="B15" s="724"/>
      <c r="C15" s="725"/>
      <c r="D15" s="731"/>
      <c r="E15" s="727"/>
      <c r="F15" s="1035"/>
      <c r="G15" s="886"/>
      <c r="H15" s="861"/>
      <c r="I15" s="732" t="str">
        <f t="shared" si="1"/>
        <v/>
      </c>
      <c r="J15" s="1036"/>
      <c r="K15" s="1037" t="str">
        <f>IFERROR(VLOOKUP($I15,'WM-AR'!$I$7:$AS$3267,34,FALSE),"")</f>
        <v/>
      </c>
      <c r="L15" s="1036" t="str">
        <f>IFERROR(VLOOKUP($I15,'WM-AR'!$I$7:$AS$3267,4,FALSE),"")</f>
        <v/>
      </c>
      <c r="M15" s="1036" t="str">
        <f>IFERROR(VLOOKUP($I15,'WM-AR'!$I$7:$AS$3267,6,FALSE),"")</f>
        <v/>
      </c>
      <c r="N15" s="1036" t="str">
        <f>IFERROR(VLOOKUP($I15,'WM-AR'!$I$7:$AS$3267,8,FALSE),"")</f>
        <v/>
      </c>
      <c r="O15" s="1038" t="str">
        <f>IFERROR(VLOOKUP($I15,'WM-AR'!$I$7:$AS$3267,10,FALSE),"")</f>
        <v/>
      </c>
      <c r="P15" s="1039" t="str">
        <f>IFERROR(VLOOKUP($I15,'WM-AR'!$I$7:$AS$3267,12,FALSE),"")</f>
        <v/>
      </c>
      <c r="Q15" s="1039" t="str">
        <f>IFERROR(VLOOKUP($I15,'WM-AR'!$I$7:$AS$3267,14,FALSE),"")</f>
        <v/>
      </c>
      <c r="R15" s="1039" t="str">
        <f>IFERROR(VLOOKUP($I15,'WM-AR'!$I$7:$AS$3267,16,FALSE),"")</f>
        <v/>
      </c>
      <c r="S15" s="1039" t="str">
        <f>IFERROR(VLOOKUP($I15,'WM-AR'!$I$7:$AS$3267,18,FALSE),"")</f>
        <v/>
      </c>
      <c r="T15" s="1039" t="str">
        <f>IFERROR(VLOOKUP($I15,'WM-AR'!$I$7:$AS$3267,20,FALSE),"")</f>
        <v/>
      </c>
      <c r="U15" s="1039" t="str">
        <f>IFERROR(VLOOKUP($I15,'WM-AR'!$I$7:$AS$3267,22,FALSE),"")</f>
        <v/>
      </c>
      <c r="V15" s="1039" t="str">
        <f>IFERROR(VLOOKUP($I15,'WM-AR'!$I$7:$AS$3267,24,FALSE),"")</f>
        <v/>
      </c>
      <c r="W15" s="1039" t="str">
        <f>IFERROR(VLOOKUP($I15,'WM-AR'!$I$7:$AS$3267,25,FALSE),"")</f>
        <v/>
      </c>
      <c r="X15" s="1039" t="str">
        <f>IFERROR(VLOOKUP($I15,'WM-AR'!$I$7:$AS$3267,26,FALSE),"")</f>
        <v/>
      </c>
      <c r="Y15" s="1039" t="str">
        <f>IFERROR(VLOOKUP($I15,'WM-AR'!$I$7:$AS$3267,27,FALSE),"")</f>
        <v/>
      </c>
      <c r="Z15" s="1039" t="str">
        <f>IFERROR(VLOOKUP($I15,'WM-AR'!$I$7:$AS$3267,28,FALSE),"")</f>
        <v/>
      </c>
      <c r="AA15" s="1039" t="str">
        <f>IFERROR(VLOOKUP($I15,'WM-AR'!$I$7:$AS$3267,29,FALSE),"")</f>
        <v/>
      </c>
      <c r="AB15" s="1039" t="str">
        <f>IFERROR(VLOOKUP($I15,'WM-AR'!$I$7:$AS$3267,30,FALSE),"")</f>
        <v/>
      </c>
      <c r="AC15" s="1039" t="str">
        <f>IFERROR(VLOOKUP($I15,'WM-AR'!$I$7:$AS$3267,31,FALSE),"")</f>
        <v/>
      </c>
      <c r="AD15" s="1039" t="str">
        <f>IFERROR(VLOOKUP($I15,'WM-AR'!$I$7:$AS$3267,32,FALSE),"")</f>
        <v/>
      </c>
      <c r="AE15" s="1039" t="str">
        <f>IFERROR(VLOOKUP($I15,'WM-AR'!$I$7:$AS$3267,33,FALSE),"")</f>
        <v/>
      </c>
      <c r="AF15" s="1040"/>
      <c r="AG15" s="870"/>
      <c r="AH15" s="870"/>
      <c r="AI15" s="871"/>
      <c r="AJ15" s="871" t="str">
        <f t="shared" si="2"/>
        <v/>
      </c>
      <c r="AK15" s="743"/>
      <c r="AL15" s="1028" t="str">
        <f>IF(AND(ISTEXT($E15),ISTEXT($B15)),"산출기준 &gt;&gt;  "&amp;_xlfn.XLOOKUP($E15,산출기준!$D:$D,산출기준!$E:$E,"매칭실패"),"")</f>
        <v/>
      </c>
    </row>
    <row r="16" spans="1:38">
      <c r="B16" s="658"/>
      <c r="C16" s="659"/>
      <c r="D16" s="659"/>
      <c r="E16" s="659"/>
      <c r="F16" s="661"/>
      <c r="G16" s="662"/>
      <c r="H16" s="662"/>
      <c r="I16" s="652"/>
      <c r="J16" s="664"/>
      <c r="K16" s="664"/>
      <c r="L16" s="664"/>
      <c r="M16" s="664"/>
      <c r="N16" s="664"/>
      <c r="O16" s="664"/>
      <c r="P16" s="664"/>
      <c r="Q16" s="664"/>
      <c r="R16" s="664"/>
      <c r="S16" s="664"/>
      <c r="T16" s="664"/>
      <c r="U16" s="664"/>
      <c r="V16" s="664"/>
      <c r="W16" s="664"/>
      <c r="X16" s="664"/>
      <c r="Y16" s="664"/>
      <c r="Z16" s="664"/>
      <c r="AA16" s="664"/>
      <c r="AB16" s="664"/>
      <c r="AC16" s="664"/>
      <c r="AD16" s="664"/>
      <c r="AE16" s="664"/>
      <c r="AF16" s="659"/>
      <c r="AG16" s="665"/>
      <c r="AH16" s="665"/>
      <c r="AI16" s="666"/>
      <c r="AJ16" s="666"/>
      <c r="AK16" s="662"/>
      <c r="AL16" s="88" t="str">
        <f>IF(AND(ISTEXT($E16),ISTEXT($B16)),"산출기준 &gt;&gt;  "&amp;_xlfn.XLOOKUP($E16,산출기준!$D:$D,산출기준!$E:$E,"매칭실패"),"")</f>
        <v/>
      </c>
    </row>
    <row r="17" spans="1:38" ht="34.9" customHeight="1">
      <c r="B17" s="808" t="str" cm="1">
        <f t="array" aca="1" ref="B17" ca="1">_xlfn.IFNA(INDIRECT("Family_표준_구성도!B"&amp;MATCH(F17,INDIRECT("Family_표준_구성도!"&amp;"C:C"),0)),"")</f>
        <v>2.1.1.1.2</v>
      </c>
      <c r="C17" s="668" t="s">
        <v>2016</v>
      </c>
      <c r="D17" s="809"/>
      <c r="E17" s="668" t="s">
        <v>2833</v>
      </c>
      <c r="F17" s="810" t="s">
        <v>2146</v>
      </c>
      <c r="G17" s="811"/>
      <c r="H17" s="917" t="s">
        <v>2850</v>
      </c>
      <c r="I17" s="674"/>
      <c r="J17" s="674"/>
      <c r="K17" s="674"/>
      <c r="L17" s="674"/>
      <c r="M17" s="674"/>
      <c r="N17" s="675"/>
      <c r="O17" s="676"/>
      <c r="P17" s="677"/>
      <c r="Q17" s="677"/>
      <c r="R17" s="677"/>
      <c r="S17" s="677"/>
      <c r="T17" s="677"/>
      <c r="U17" s="677"/>
      <c r="V17" s="678"/>
      <c r="W17" s="679"/>
      <c r="X17" s="679"/>
      <c r="Y17" s="679"/>
      <c r="Z17" s="679"/>
      <c r="AA17" s="679"/>
      <c r="AB17" s="679"/>
      <c r="AC17" s="679"/>
      <c r="AD17" s="679"/>
      <c r="AE17" s="679"/>
      <c r="AF17" s="813"/>
      <c r="AG17" s="682"/>
      <c r="AH17" s="682"/>
      <c r="AI17" s="682"/>
      <c r="AJ17" s="682"/>
      <c r="AK17" s="683"/>
      <c r="AL17" s="88" t="str">
        <f ca="1">IF(AND(ISTEXT($E17),ISTEXT($B17)),"산출기준 &gt;&gt;  "&amp;_xlfn.XLOOKUP($E17,산출기준!$D:$D,산출기준!$E:$E,"매칭실패"),"")</f>
        <v>산출기준 &gt;&gt;  [ 루프 일반 산출 ]</v>
      </c>
    </row>
    <row r="18" spans="1:38" ht="49.9" customHeight="1" outlineLevel="1">
      <c r="B18" s="758"/>
      <c r="C18" s="759"/>
      <c r="D18" s="759"/>
      <c r="E18" s="814"/>
      <c r="F18" s="818" t="s">
        <v>2836</v>
      </c>
      <c r="G18" s="759" t="str">
        <f t="shared" ref="G18:G22" si="3">IF(IF(N18=0,"",N18)&amp;" | "&amp;IF(O18=0,"",O18)&amp;" | "&amp;IF(Q18=0,"",Q18)&amp;" | "&amp;IF(R18=0,"",R18)=" |  |  | ","",IF(N18=0,"",N18)&amp;" | "&amp;IF(O18=0,"",O18)&amp;" | "&amp;IF(Q18=0,"",Q18)&amp;" | "&amp;IF(R18=0,"",R18))</f>
        <v xml:space="preserve">Roof Screed | Bed Mortar Screed |  | </v>
      </c>
      <c r="H18" s="816" t="s">
        <v>2851</v>
      </c>
      <c r="I18" s="765" t="str">
        <f>LEFT(H18,14)</f>
        <v>A04AQ086-00004</v>
      </c>
      <c r="J18" s="766"/>
      <c r="K18" s="766" t="str">
        <f>IFERROR(VLOOKUP($I18,'WM-AR'!$I$7:$AS$3267,34,FALSE),"")</f>
        <v>M3</v>
      </c>
      <c r="L18" s="766" t="str">
        <f>IFERROR(VLOOKUP($I18,'WM-AR'!$I$7:$AS$3267,4,FALSE),"")</f>
        <v>Finishing Work</v>
      </c>
      <c r="M18" s="766" t="str">
        <f>IFERROR(VLOOKUP($I18,'WM-AR'!$I$7:$AS$3267,6,FALSE),"")</f>
        <v>Roof Work</v>
      </c>
      <c r="N18" s="766" t="str">
        <f>IFERROR(VLOOKUP($I18,'WM-AR'!$I$7:$AS$3267,8,FALSE),"")</f>
        <v>Roof Screed</v>
      </c>
      <c r="O18" s="766" t="str">
        <f>IFERROR(VLOOKUP($I18,'WM-AR'!$I$7:$AS$3267,10,FALSE),"")</f>
        <v>Bed Mortar Screed</v>
      </c>
      <c r="P18" s="766">
        <f>IFERROR(VLOOKUP($I18,'WM-AR'!$I$7:$AS$3267,12,FALSE),"")</f>
        <v>0</v>
      </c>
      <c r="Q18" s="766">
        <f>IFERROR(VLOOKUP($I18,'WM-AR'!$I$7:$AS$3267,14,FALSE),"")</f>
        <v>0</v>
      </c>
      <c r="R18" s="766">
        <f>IFERROR(VLOOKUP($I18,'WM-AR'!$I$7:$AS$3267,16,FALSE),"")</f>
        <v>0</v>
      </c>
      <c r="S18" s="766">
        <f>IFERROR(VLOOKUP($I18,'WM-AR'!$I$7:$AS$3267,18,FALSE),"")</f>
        <v>0</v>
      </c>
      <c r="T18" s="766" t="str">
        <f>IFERROR(VLOOKUP($I18,'WM-AR'!$I$7:$AS$3267,20,FALSE),"")</f>
        <v>w/o Welded Wire Fabric</v>
      </c>
      <c r="U18" s="766">
        <f>IFERROR(VLOOKUP($I18,'WM-AR'!$I$7:$AS$3267,22,FALSE),"")</f>
        <v>0</v>
      </c>
      <c r="V18" s="766" t="str">
        <f>IFERROR(VLOOKUP($I18,'WM-AR'!$I$7:$AS$3267,24,FALSE),"")</f>
        <v>30mm≤Min. THK&lt;50mm</v>
      </c>
      <c r="W18" s="766">
        <f>IFERROR(VLOOKUP($I18,'WM-AR'!$I$7:$AS$3267,25,FALSE),"")</f>
        <v>0</v>
      </c>
      <c r="X18" s="766" t="str">
        <f>IFERROR(VLOOKUP($I18,'WM-AR'!$I$7:$AS$3267,26,FALSE),"")</f>
        <v>Min. THK=(  )mm, Slope=(  )</v>
      </c>
      <c r="Y18" s="766">
        <f>IFERROR(VLOOKUP($I18,'WM-AR'!$I$7:$AS$3267,27,FALSE),"")</f>
        <v>0</v>
      </c>
      <c r="Z18" s="766">
        <f>IFERROR(VLOOKUP($I18,'WM-AR'!$I$7:$AS$3267,28,FALSE),"")</f>
        <v>0</v>
      </c>
      <c r="AA18" s="766">
        <f>IFERROR(VLOOKUP($I18,'WM-AR'!$I$7:$AS$3267,29,FALSE),"")</f>
        <v>0</v>
      </c>
      <c r="AB18" s="766">
        <f>IFERROR(VLOOKUP($I18,'WM-AR'!$I$7:$AS$3267,30,FALSE),"")</f>
        <v>0</v>
      </c>
      <c r="AC18" s="766">
        <f>IFERROR(VLOOKUP($I18,'WM-AR'!$I$7:$AS$3267,31,FALSE),"")</f>
        <v>0</v>
      </c>
      <c r="AD18" s="766">
        <f>IFERROR(VLOOKUP($I18,'WM-AR'!$I$7:$AS$3267,32,FALSE),"")</f>
        <v>0</v>
      </c>
      <c r="AE18" s="766" t="str">
        <f>IFERROR(VLOOKUP($I18,'WM-AR'!$I$7:$AS$3267,33,FALSE),"")</f>
        <v/>
      </c>
      <c r="AF18" s="817" t="s">
        <v>2852</v>
      </c>
      <c r="AG18" s="768" t="s">
        <v>2839</v>
      </c>
      <c r="AH18" s="768" t="s">
        <v>2839</v>
      </c>
      <c r="AI18" s="769"/>
      <c r="AJ18" s="769" t="str">
        <f t="shared" ref="AJ18:AJ25" si="4">K18</f>
        <v>M3</v>
      </c>
      <c r="AK18" s="904" t="s">
        <v>2689</v>
      </c>
      <c r="AL18" s="88" t="str">
        <f>IF(AND(ISTEXT($E18),ISTEXT($B18)),"산출기준 &gt;&gt;  "&amp;_xlfn.XLOOKUP($E18,산출기준!$D:$D,산출기준!$E:$E,"매칭실패"),"")</f>
        <v/>
      </c>
    </row>
    <row r="19" spans="1:38" ht="49.9" customHeight="1" outlineLevel="1">
      <c r="B19" s="772"/>
      <c r="C19" s="773"/>
      <c r="D19" s="773"/>
      <c r="E19" s="788"/>
      <c r="F19" s="818" t="s">
        <v>2840</v>
      </c>
      <c r="G19" s="759" t="str">
        <f t="shared" si="3"/>
        <v xml:space="preserve">Welded Wire Fabric |  |  | </v>
      </c>
      <c r="H19" s="816" t="s">
        <v>2841</v>
      </c>
      <c r="I19" s="765" t="str">
        <f t="shared" ref="I19:I25" si="5">LEFT(H19,14)</f>
        <v>A04AQ038-00001</v>
      </c>
      <c r="J19" s="766"/>
      <c r="K19" s="766" t="str">
        <f>IFERROR(VLOOKUP($I19,'WM-AR'!$I$7:$AS$3267,34,FALSE),"")</f>
        <v>M2</v>
      </c>
      <c r="L19" s="766" t="str">
        <f>IFERROR(VLOOKUP($I19,'WM-AR'!$I$7:$AS$3267,4,FALSE),"")</f>
        <v>Finishing Work</v>
      </c>
      <c r="M19" s="766" t="str">
        <f>IFERROR(VLOOKUP($I19,'WM-AR'!$I$7:$AS$3267,6,FALSE),"")</f>
        <v>Roof Work</v>
      </c>
      <c r="N19" s="766" t="str">
        <f>IFERROR(VLOOKUP($I19,'WM-AR'!$I$7:$AS$3267,8,FALSE),"")</f>
        <v>Welded Wire Fabric</v>
      </c>
      <c r="O19" s="766">
        <f>IFERROR(VLOOKUP($I19,'WM-AR'!$I$7:$AS$3267,10,FALSE),"")</f>
        <v>0</v>
      </c>
      <c r="P19" s="766">
        <f>IFERROR(VLOOKUP($I19,'WM-AR'!$I$7:$AS$3267,12,FALSE),"")</f>
        <v>0</v>
      </c>
      <c r="Q19" s="766">
        <f>IFERROR(VLOOKUP($I19,'WM-AR'!$I$7:$AS$3267,14,FALSE),"")</f>
        <v>0</v>
      </c>
      <c r="R19" s="766">
        <f>IFERROR(VLOOKUP($I19,'WM-AR'!$I$7:$AS$3267,16,FALSE),"")</f>
        <v>0</v>
      </c>
      <c r="S19" s="766">
        <f>IFERROR(VLOOKUP($I19,'WM-AR'!$I$7:$AS$3267,18,FALSE),"")</f>
        <v>0</v>
      </c>
      <c r="T19" s="766">
        <f>IFERROR(VLOOKUP($I19,'WM-AR'!$I$7:$AS$3267,20,FALSE),"")</f>
        <v>0</v>
      </c>
      <c r="U19" s="766">
        <f>IFERROR(VLOOKUP($I19,'WM-AR'!$I$7:$AS$3267,22,FALSE),"")</f>
        <v>0</v>
      </c>
      <c r="V19" s="766" t="str">
        <f>IFERROR(VLOOKUP($I19,'WM-AR'!$I$7:$AS$3267,24,FALSE),"")</f>
        <v>DIA≤6mm</v>
      </c>
      <c r="W19" s="766">
        <f>IFERROR(VLOOKUP($I19,'WM-AR'!$I$7:$AS$3267,25,FALSE),"")</f>
        <v>0</v>
      </c>
      <c r="X19" s="766" t="str">
        <f>IFERROR(VLOOKUP($I19,'WM-AR'!$I$7:$AS$3267,26,FALSE),"")</f>
        <v>Mesh Size=DIA(  )mm x (  )mm x (  )mm</v>
      </c>
      <c r="Y19" s="766">
        <f>IFERROR(VLOOKUP($I19,'WM-AR'!$I$7:$AS$3267,27,FALSE),"")</f>
        <v>0</v>
      </c>
      <c r="Z19" s="766">
        <f>IFERROR(VLOOKUP($I19,'WM-AR'!$I$7:$AS$3267,28,FALSE),"")</f>
        <v>0</v>
      </c>
      <c r="AA19" s="766">
        <f>IFERROR(VLOOKUP($I19,'WM-AR'!$I$7:$AS$3267,29,FALSE),"")</f>
        <v>0</v>
      </c>
      <c r="AB19" s="766">
        <f>IFERROR(VLOOKUP($I19,'WM-AR'!$I$7:$AS$3267,30,FALSE),"")</f>
        <v>0</v>
      </c>
      <c r="AC19" s="766">
        <f>IFERROR(VLOOKUP($I19,'WM-AR'!$I$7:$AS$3267,31,FALSE),"")</f>
        <v>0</v>
      </c>
      <c r="AD19" s="766">
        <f>IFERROR(VLOOKUP($I19,'WM-AR'!$I$7:$AS$3267,32,FALSE),"")</f>
        <v>0</v>
      </c>
      <c r="AE19" s="766" t="str">
        <f>IFERROR(VLOOKUP($I19,'WM-AR'!$I$7:$AS$3267,33,FALSE),"")</f>
        <v/>
      </c>
      <c r="AF19" s="817" t="s">
        <v>2853</v>
      </c>
      <c r="AG19" s="768" t="s">
        <v>1815</v>
      </c>
      <c r="AH19" s="768" t="s">
        <v>1815</v>
      </c>
      <c r="AI19" s="769"/>
      <c r="AJ19" s="769" t="str">
        <f t="shared" si="4"/>
        <v>M2</v>
      </c>
      <c r="AK19" s="816"/>
      <c r="AL19" s="88" t="str">
        <f>IF(AND(ISTEXT($E19),ISTEXT($B19)),"산출기준 &gt;&gt;  "&amp;_xlfn.XLOOKUP($E19,산출기준!$D:$D,산출기준!$E:$E,"매칭실패"),"")</f>
        <v/>
      </c>
    </row>
    <row r="20" spans="1:38" ht="49.9" customHeight="1" outlineLevel="1">
      <c r="B20" s="772"/>
      <c r="C20" s="773"/>
      <c r="D20" s="773"/>
      <c r="E20" s="788"/>
      <c r="F20" s="818" t="s">
        <v>2854</v>
      </c>
      <c r="G20" s="759" t="str">
        <f t="shared" si="3"/>
        <v xml:space="preserve">PE Sheet (Vapor Barrier) |  |  | </v>
      </c>
      <c r="H20" s="816" t="s">
        <v>2855</v>
      </c>
      <c r="I20" s="765" t="str">
        <f t="shared" si="5"/>
        <v>A04AQ012-00001</v>
      </c>
      <c r="J20" s="766"/>
      <c r="K20" s="766" t="str">
        <f>IFERROR(VLOOKUP($I20,'WM-AR'!$I$7:$AS$3267,34,FALSE),"")</f>
        <v>M2</v>
      </c>
      <c r="L20" s="766" t="str">
        <f>IFERROR(VLOOKUP($I20,'WM-AR'!$I$7:$AS$3267,4,FALSE),"")</f>
        <v>Finishing Work</v>
      </c>
      <c r="M20" s="766" t="str">
        <f>IFERROR(VLOOKUP($I20,'WM-AR'!$I$7:$AS$3267,6,FALSE),"")</f>
        <v>Roof Work</v>
      </c>
      <c r="N20" s="766" t="str">
        <f>IFERROR(VLOOKUP($I20,'WM-AR'!$I$7:$AS$3267,8,FALSE),"")</f>
        <v>PE Sheet (Vapor Barrier)</v>
      </c>
      <c r="O20" s="766">
        <f>IFERROR(VLOOKUP($I20,'WM-AR'!$I$7:$AS$3267,10,FALSE),"")</f>
        <v>0</v>
      </c>
      <c r="P20" s="766">
        <f>IFERROR(VLOOKUP($I20,'WM-AR'!$I$7:$AS$3267,12,FALSE),"")</f>
        <v>0</v>
      </c>
      <c r="Q20" s="766">
        <f>IFERROR(VLOOKUP($I20,'WM-AR'!$I$7:$AS$3267,14,FALSE),"")</f>
        <v>0</v>
      </c>
      <c r="R20" s="766">
        <f>IFERROR(VLOOKUP($I20,'WM-AR'!$I$7:$AS$3267,16,FALSE),"")</f>
        <v>0</v>
      </c>
      <c r="S20" s="766">
        <f>IFERROR(VLOOKUP($I20,'WM-AR'!$I$7:$AS$3267,18,FALSE),"")</f>
        <v>0</v>
      </c>
      <c r="T20" s="766" t="str">
        <f>IFERROR(VLOOKUP($I20,'WM-AR'!$I$7:$AS$3267,20,FALSE),"")</f>
        <v/>
      </c>
      <c r="U20" s="766">
        <f>IFERROR(VLOOKUP($I20,'WM-AR'!$I$7:$AS$3267,22,FALSE),"")</f>
        <v>0</v>
      </c>
      <c r="V20" s="766">
        <f>IFERROR(VLOOKUP($I20,'WM-AR'!$I$7:$AS$3267,24,FALSE),"")</f>
        <v>0</v>
      </c>
      <c r="W20" s="766">
        <f>IFERROR(VLOOKUP($I20,'WM-AR'!$I$7:$AS$3267,25,FALSE),"")</f>
        <v>0</v>
      </c>
      <c r="X20" s="766" t="str">
        <f>IFERROR(VLOOKUP($I20,'WM-AR'!$I$7:$AS$3267,26,FALSE),"")</f>
        <v>THK=(  )mm</v>
      </c>
      <c r="Y20" s="766">
        <f>IFERROR(VLOOKUP($I20,'WM-AR'!$I$7:$AS$3267,27,FALSE),"")</f>
        <v>0</v>
      </c>
      <c r="Z20" s="766">
        <f>IFERROR(VLOOKUP($I20,'WM-AR'!$I$7:$AS$3267,28,FALSE),"")</f>
        <v>0</v>
      </c>
      <c r="AA20" s="766">
        <f>IFERROR(VLOOKUP($I20,'WM-AR'!$I$7:$AS$3267,29,FALSE),"")</f>
        <v>0</v>
      </c>
      <c r="AB20" s="766">
        <f>IFERROR(VLOOKUP($I20,'WM-AR'!$I$7:$AS$3267,30,FALSE),"")</f>
        <v>0</v>
      </c>
      <c r="AC20" s="766">
        <f>IFERROR(VLOOKUP($I20,'WM-AR'!$I$7:$AS$3267,31,FALSE),"")</f>
        <v>0</v>
      </c>
      <c r="AD20" s="766">
        <f>IFERROR(VLOOKUP($I20,'WM-AR'!$I$7:$AS$3267,32,FALSE),"")</f>
        <v>0</v>
      </c>
      <c r="AE20" s="766" t="str">
        <f>IFERROR(VLOOKUP($I20,'WM-AR'!$I$7:$AS$3267,33,FALSE),"")</f>
        <v/>
      </c>
      <c r="AF20" s="817" t="s">
        <v>2856</v>
      </c>
      <c r="AG20" s="768" t="s">
        <v>1815</v>
      </c>
      <c r="AH20" s="768" t="s">
        <v>1815</v>
      </c>
      <c r="AI20" s="769"/>
      <c r="AJ20" s="769" t="str">
        <f t="shared" si="4"/>
        <v>M2</v>
      </c>
      <c r="AK20" s="816"/>
      <c r="AL20" s="88" t="str">
        <f>IF(AND(ISTEXT($E20),ISTEXT($B20)),"산출기준 &gt;&gt;  "&amp;_xlfn.XLOOKUP($E20,산출기준!$D:$D,산출기준!$E:$E,"매칭실패"),"")</f>
        <v/>
      </c>
    </row>
    <row r="21" spans="1:38" ht="49.9" customHeight="1" outlineLevel="1">
      <c r="B21" s="772"/>
      <c r="C21" s="773"/>
      <c r="D21" s="773"/>
      <c r="E21" s="788"/>
      <c r="F21" s="818" t="s">
        <v>2843</v>
      </c>
      <c r="G21" s="759" t="str">
        <f t="shared" si="3"/>
        <v xml:space="preserve">Roof Insulation | Rigid Extruded Polystyrene Foam Insulation |  | </v>
      </c>
      <c r="H21" s="816" t="s">
        <v>2844</v>
      </c>
      <c r="I21" s="765" t="str">
        <f t="shared" si="5"/>
        <v>A04AQ088-00004</v>
      </c>
      <c r="J21" s="766"/>
      <c r="K21" s="766" t="str">
        <f>IFERROR(VLOOKUP($I21,'WM-AR'!$I$7:$AS$3267,34,FALSE),"")</f>
        <v>M2</v>
      </c>
      <c r="L21" s="766" t="str">
        <f>IFERROR(VLOOKUP($I21,'WM-AR'!$I$7:$AS$3267,4,FALSE),"")</f>
        <v>Finishing Work</v>
      </c>
      <c r="M21" s="766" t="str">
        <f>IFERROR(VLOOKUP($I21,'WM-AR'!$I$7:$AS$3267,6,FALSE),"")</f>
        <v>Roof Work</v>
      </c>
      <c r="N21" s="766" t="str">
        <f>IFERROR(VLOOKUP($I21,'WM-AR'!$I$7:$AS$3267,8,FALSE),"")</f>
        <v>Roof Insulation</v>
      </c>
      <c r="O21" s="766" t="str">
        <f>IFERROR(VLOOKUP($I21,'WM-AR'!$I$7:$AS$3267,10,FALSE),"")</f>
        <v>Rigid Extruded Polystyrene Foam Insulation</v>
      </c>
      <c r="P21" s="766">
        <f>IFERROR(VLOOKUP($I21,'WM-AR'!$I$7:$AS$3267,12,FALSE),"")</f>
        <v>0</v>
      </c>
      <c r="Q21" s="766">
        <f>IFERROR(VLOOKUP($I21,'WM-AR'!$I$7:$AS$3267,14,FALSE),"")</f>
        <v>0</v>
      </c>
      <c r="R21" s="766">
        <f>IFERROR(VLOOKUP($I21,'WM-AR'!$I$7:$AS$3267,16,FALSE),"")</f>
        <v>0</v>
      </c>
      <c r="S21" s="766">
        <f>IFERROR(VLOOKUP($I21,'WM-AR'!$I$7:$AS$3267,18,FALSE),"")</f>
        <v>0</v>
      </c>
      <c r="T21" s="766" t="str">
        <f>IFERROR(VLOOKUP($I21,'WM-AR'!$I$7:$AS$3267,20,FALSE),"")</f>
        <v/>
      </c>
      <c r="U21" s="766">
        <f>IFERROR(VLOOKUP($I21,'WM-AR'!$I$7:$AS$3267,22,FALSE),"")</f>
        <v>0</v>
      </c>
      <c r="V21" s="766" t="str">
        <f>IFERROR(VLOOKUP($I21,'WM-AR'!$I$7:$AS$3267,24,FALSE),"")</f>
        <v>100mm≤THK</v>
      </c>
      <c r="W21" s="766">
        <f>IFERROR(VLOOKUP($I21,'WM-AR'!$I$7:$AS$3267,25,FALSE),"")</f>
        <v>0</v>
      </c>
      <c r="X21" s="766" t="str">
        <f>IFERROR(VLOOKUP($I21,'WM-AR'!$I$7:$AS$3267,26,FALSE),"")</f>
        <v>THK=(  )mm</v>
      </c>
      <c r="Y21" s="766">
        <f>IFERROR(VLOOKUP($I21,'WM-AR'!$I$7:$AS$3267,27,FALSE),"")</f>
        <v>0</v>
      </c>
      <c r="Z21" s="766">
        <f>IFERROR(VLOOKUP($I21,'WM-AR'!$I$7:$AS$3267,28,FALSE),"")</f>
        <v>0</v>
      </c>
      <c r="AA21" s="766">
        <f>IFERROR(VLOOKUP($I21,'WM-AR'!$I$7:$AS$3267,29,FALSE),"")</f>
        <v>0</v>
      </c>
      <c r="AB21" s="766">
        <f>IFERROR(VLOOKUP($I21,'WM-AR'!$I$7:$AS$3267,30,FALSE),"")</f>
        <v>0</v>
      </c>
      <c r="AC21" s="766">
        <f>IFERROR(VLOOKUP($I21,'WM-AR'!$I$7:$AS$3267,31,FALSE),"")</f>
        <v>0</v>
      </c>
      <c r="AD21" s="766">
        <f>IFERROR(VLOOKUP($I21,'WM-AR'!$I$7:$AS$3267,32,FALSE),"")</f>
        <v>0</v>
      </c>
      <c r="AE21" s="766" t="str">
        <f>IFERROR(VLOOKUP($I21,'WM-AR'!$I$7:$AS$3267,33,FALSE),"")</f>
        <v/>
      </c>
      <c r="AF21" s="817" t="s">
        <v>2857</v>
      </c>
      <c r="AG21" s="768" t="s">
        <v>1815</v>
      </c>
      <c r="AH21" s="768" t="s">
        <v>1815</v>
      </c>
      <c r="AI21" s="769"/>
      <c r="AJ21" s="769" t="str">
        <f t="shared" si="4"/>
        <v>M2</v>
      </c>
      <c r="AK21" s="816"/>
      <c r="AL21" s="88" t="str">
        <f>IF(AND(ISTEXT($E21),ISTEXT($B21)),"산출기준 &gt;&gt;  "&amp;_xlfn.XLOOKUP($E21,산출기준!$D:$D,산출기준!$E:$E,"매칭실패"),"")</f>
        <v/>
      </c>
    </row>
    <row r="22" spans="1:38" ht="49.9" customHeight="1" outlineLevel="1">
      <c r="B22" s="772"/>
      <c r="C22" s="773"/>
      <c r="D22" s="773"/>
      <c r="E22" s="788"/>
      <c r="F22" s="818" t="s">
        <v>2846</v>
      </c>
      <c r="G22" s="759" t="str">
        <f t="shared" si="3"/>
        <v xml:space="preserve">Waterproofing Membrane | EPDM(or Equivalent) |  | </v>
      </c>
      <c r="H22" s="816" t="s">
        <v>2847</v>
      </c>
      <c r="I22" s="765" t="str">
        <f t="shared" si="5"/>
        <v>A04AQ310-00001</v>
      </c>
      <c r="J22" s="766"/>
      <c r="K22" s="766" t="str">
        <f>IFERROR(VLOOKUP($I22,'WM-AR'!$I$7:$AS$3267,34,FALSE),"")</f>
        <v>M2</v>
      </c>
      <c r="L22" s="766" t="str">
        <f>IFERROR(VLOOKUP($I22,'WM-AR'!$I$7:$AS$3267,4,FALSE),"")</f>
        <v>Finishing Work</v>
      </c>
      <c r="M22" s="766" t="str">
        <f>IFERROR(VLOOKUP($I22,'WM-AR'!$I$7:$AS$3267,6,FALSE),"")</f>
        <v>Roof Work</v>
      </c>
      <c r="N22" s="766" t="str">
        <f>IFERROR(VLOOKUP($I22,'WM-AR'!$I$7:$AS$3267,8,FALSE),"")</f>
        <v>Waterproofing Membrane</v>
      </c>
      <c r="O22" s="766" t="str">
        <f>IFERROR(VLOOKUP($I22,'WM-AR'!$I$7:$AS$3267,10,FALSE),"")</f>
        <v>EPDM(or Equivalent)</v>
      </c>
      <c r="P22" s="766">
        <f>IFERROR(VLOOKUP($I22,'WM-AR'!$I$7:$AS$3267,12,FALSE),"")</f>
        <v>0</v>
      </c>
      <c r="Q22" s="766">
        <f>IFERROR(VLOOKUP($I22,'WM-AR'!$I$7:$AS$3267,14,FALSE),"")</f>
        <v>0</v>
      </c>
      <c r="R22" s="766">
        <f>IFERROR(VLOOKUP($I22,'WM-AR'!$I$7:$AS$3267,16,FALSE),"")</f>
        <v>0</v>
      </c>
      <c r="S22" s="766">
        <f>IFERROR(VLOOKUP($I22,'WM-AR'!$I$7:$AS$3267,18,FALSE),"")</f>
        <v>0</v>
      </c>
      <c r="T22" s="766" t="str">
        <f>IFERROR(VLOOKUP($I22,'WM-AR'!$I$7:$AS$3267,20,FALSE),"")</f>
        <v>w/ Accessories</v>
      </c>
      <c r="U22" s="766">
        <f>IFERROR(VLOOKUP($I22,'WM-AR'!$I$7:$AS$3267,22,FALSE),"")</f>
        <v>0</v>
      </c>
      <c r="V22" s="766">
        <f>IFERROR(VLOOKUP($I22,'WM-AR'!$I$7:$AS$3267,24,FALSE),"")</f>
        <v>0</v>
      </c>
      <c r="W22" s="766">
        <f>IFERROR(VLOOKUP($I22,'WM-AR'!$I$7:$AS$3267,25,FALSE),"")</f>
        <v>0</v>
      </c>
      <c r="X22" s="766" t="str">
        <f>IFERROR(VLOOKUP($I22,'WM-AR'!$I$7:$AS$3267,26,FALSE),"")</f>
        <v>THK=(  )mm</v>
      </c>
      <c r="Y22" s="766">
        <f>IFERROR(VLOOKUP($I22,'WM-AR'!$I$7:$AS$3267,27,FALSE),"")</f>
        <v>0</v>
      </c>
      <c r="Z22" s="766">
        <f>IFERROR(VLOOKUP($I22,'WM-AR'!$I$7:$AS$3267,28,FALSE),"")</f>
        <v>0</v>
      </c>
      <c r="AA22" s="766">
        <f>IFERROR(VLOOKUP($I22,'WM-AR'!$I$7:$AS$3267,29,FALSE),"")</f>
        <v>0</v>
      </c>
      <c r="AB22" s="766">
        <f>IFERROR(VLOOKUP($I22,'WM-AR'!$I$7:$AS$3267,30,FALSE),"")</f>
        <v>0</v>
      </c>
      <c r="AC22" s="766">
        <f>IFERROR(VLOOKUP($I22,'WM-AR'!$I$7:$AS$3267,31,FALSE),"")</f>
        <v>0</v>
      </c>
      <c r="AD22" s="766">
        <f>IFERROR(VLOOKUP($I22,'WM-AR'!$I$7:$AS$3267,32,FALSE),"")</f>
        <v>0</v>
      </c>
      <c r="AE22" s="766" t="str">
        <f>IFERROR(VLOOKUP($I22,'WM-AR'!$I$7:$AS$3267,33,FALSE),"")</f>
        <v/>
      </c>
      <c r="AF22" s="817"/>
      <c r="AG22" s="768" t="s">
        <v>1815</v>
      </c>
      <c r="AH22" s="768" t="s">
        <v>1815</v>
      </c>
      <c r="AI22" s="769"/>
      <c r="AJ22" s="769" t="str">
        <f t="shared" si="4"/>
        <v>M2</v>
      </c>
      <c r="AK22" s="904" t="s">
        <v>2848</v>
      </c>
      <c r="AL22" s="88" t="str">
        <f>IF(AND(ISTEXT($E22),ISTEXT($B22)),"산출기준 &gt;&gt;  "&amp;_xlfn.XLOOKUP($E22,산출기준!$D:$D,산출기준!$E:$E,"매칭실패"),"")</f>
        <v/>
      </c>
    </row>
    <row r="23" spans="1:38">
      <c r="A23" s="1019"/>
      <c r="B23" s="684"/>
      <c r="C23" s="685"/>
      <c r="D23" s="1020"/>
      <c r="E23" s="687"/>
      <c r="F23" s="1021"/>
      <c r="G23" s="875" t="s">
        <v>2858</v>
      </c>
      <c r="H23" s="824"/>
      <c r="I23" s="692" t="str">
        <f t="shared" si="5"/>
        <v/>
      </c>
      <c r="J23" s="1022"/>
      <c r="K23" s="1023" t="str">
        <f>IFERROR(VLOOKUP($I23,'WM-AR'!$I$7:$AS$3267,34,FALSE),"")</f>
        <v/>
      </c>
      <c r="L23" s="1024" t="str">
        <f>IFERROR(VLOOKUP($I23,'WM-AR'!$I$7:$AS$3267,4,FALSE),"")</f>
        <v/>
      </c>
      <c r="M23" s="1024" t="str">
        <f>IFERROR(VLOOKUP($I23,'WM-AR'!$I$7:$AS$3267,6,FALSE),"")</f>
        <v/>
      </c>
      <c r="N23" s="1024" t="str">
        <f>IFERROR(VLOOKUP($I23,'WM-AR'!$I$7:$AS$3267,8,FALSE),"")</f>
        <v/>
      </c>
      <c r="O23" s="1025" t="str">
        <f>IFERROR(VLOOKUP($I23,'WM-AR'!$I$7:$AS$3267,10,FALSE),"")</f>
        <v/>
      </c>
      <c r="P23" s="1026" t="str">
        <f>IFERROR(VLOOKUP($I23,'WM-AR'!$I$7:$AS$3267,12,FALSE),"")</f>
        <v/>
      </c>
      <c r="Q23" s="1026" t="str">
        <f>IFERROR(VLOOKUP($I23,'WM-AR'!$I$7:$AS$3267,14,FALSE),"")</f>
        <v/>
      </c>
      <c r="R23" s="1026" t="str">
        <f>IFERROR(VLOOKUP($I23,'WM-AR'!$I$7:$AS$3267,16,FALSE),"")</f>
        <v/>
      </c>
      <c r="S23" s="1026" t="str">
        <f>IFERROR(VLOOKUP($I23,'WM-AR'!$I$7:$AS$3267,18,FALSE),"")</f>
        <v/>
      </c>
      <c r="T23" s="1026" t="str">
        <f>IFERROR(VLOOKUP($I23,'WM-AR'!$I$7:$AS$3267,20,FALSE),"")</f>
        <v/>
      </c>
      <c r="U23" s="1026" t="str">
        <f>IFERROR(VLOOKUP($I23,'WM-AR'!$I$7:$AS$3267,22,FALSE),"")</f>
        <v/>
      </c>
      <c r="V23" s="1026" t="str">
        <f>IFERROR(VLOOKUP($I23,'WM-AR'!$I$7:$AS$3267,24,FALSE),"")</f>
        <v/>
      </c>
      <c r="W23" s="1026" t="str">
        <f>IFERROR(VLOOKUP($I23,'WM-AR'!$I$7:$AS$3267,25,FALSE),"")</f>
        <v/>
      </c>
      <c r="X23" s="1026" t="str">
        <f>IFERROR(VLOOKUP($I23,'WM-AR'!$I$7:$AS$3267,26,FALSE),"")</f>
        <v/>
      </c>
      <c r="Y23" s="1026" t="str">
        <f>IFERROR(VLOOKUP($I23,'WM-AR'!$I$7:$AS$3267,27,FALSE),"")</f>
        <v/>
      </c>
      <c r="Z23" s="1026" t="str">
        <f>IFERROR(VLOOKUP($I23,'WM-AR'!$I$7:$AS$3267,28,FALSE),"")</f>
        <v/>
      </c>
      <c r="AA23" s="1026" t="str">
        <f>IFERROR(VLOOKUP($I23,'WM-AR'!$I$7:$AS$3267,29,FALSE),"")</f>
        <v/>
      </c>
      <c r="AB23" s="1026" t="str">
        <f>IFERROR(VLOOKUP($I23,'WM-AR'!$I$7:$AS$3267,30,FALSE),"")</f>
        <v/>
      </c>
      <c r="AC23" s="1026" t="str">
        <f>IFERROR(VLOOKUP($I23,'WM-AR'!$I$7:$AS$3267,31,FALSE),"")</f>
        <v/>
      </c>
      <c r="AD23" s="1026" t="str">
        <f>IFERROR(VLOOKUP($I23,'WM-AR'!$I$7:$AS$3267,32,FALSE),"")</f>
        <v/>
      </c>
      <c r="AE23" s="1026" t="str">
        <f>IFERROR(VLOOKUP($I23,'WM-AR'!$I$7:$AS$3267,33,FALSE),"")</f>
        <v/>
      </c>
      <c r="AF23" s="1027"/>
      <c r="AG23" s="834"/>
      <c r="AH23" s="834"/>
      <c r="AI23" s="836"/>
      <c r="AJ23" s="836" t="str">
        <f t="shared" si="4"/>
        <v/>
      </c>
      <c r="AK23" s="704"/>
      <c r="AL23" s="1028" t="str">
        <f>IF(AND(ISTEXT($E23),ISTEXT($B23)),"산출기준 &gt;&gt;  "&amp;_xlfn.XLOOKUP($E23,산출기준!$D:$D,산출기준!$E:$E,"매칭실패"),"")</f>
        <v/>
      </c>
    </row>
    <row r="24" spans="1:38">
      <c r="A24" s="1019"/>
      <c r="B24" s="705"/>
      <c r="C24" s="706"/>
      <c r="D24" s="711"/>
      <c r="E24" s="708"/>
      <c r="F24" s="1029"/>
      <c r="G24" s="882"/>
      <c r="H24" s="843"/>
      <c r="I24" s="712" t="str">
        <f t="shared" si="5"/>
        <v/>
      </c>
      <c r="J24" s="1030"/>
      <c r="K24" s="1031" t="str">
        <f>IFERROR(VLOOKUP($I24,'WM-AR'!$I$7:$AS$3267,34,FALSE),"")</f>
        <v/>
      </c>
      <c r="L24" s="1030" t="str">
        <f>IFERROR(VLOOKUP($I24,'WM-AR'!$I$7:$AS$3267,4,FALSE),"")</f>
        <v/>
      </c>
      <c r="M24" s="1030" t="str">
        <f>IFERROR(VLOOKUP($I24,'WM-AR'!$I$7:$AS$3267,6,FALSE),"")</f>
        <v/>
      </c>
      <c r="N24" s="1030" t="str">
        <f>IFERROR(VLOOKUP($I24,'WM-AR'!$I$7:$AS$3267,8,FALSE),"")</f>
        <v/>
      </c>
      <c r="O24" s="1032" t="str">
        <f>IFERROR(VLOOKUP($I24,'WM-AR'!$I$7:$AS$3267,10,FALSE),"")</f>
        <v/>
      </c>
      <c r="P24" s="1033" t="str">
        <f>IFERROR(VLOOKUP($I24,'WM-AR'!$I$7:$AS$3267,12,FALSE),"")</f>
        <v/>
      </c>
      <c r="Q24" s="1033" t="str">
        <f>IFERROR(VLOOKUP($I24,'WM-AR'!$I$7:$AS$3267,14,FALSE),"")</f>
        <v/>
      </c>
      <c r="R24" s="1033" t="str">
        <f>IFERROR(VLOOKUP($I24,'WM-AR'!$I$7:$AS$3267,16,FALSE),"")</f>
        <v/>
      </c>
      <c r="S24" s="1033" t="str">
        <f>IFERROR(VLOOKUP($I24,'WM-AR'!$I$7:$AS$3267,18,FALSE),"")</f>
        <v/>
      </c>
      <c r="T24" s="1033" t="str">
        <f>IFERROR(VLOOKUP($I24,'WM-AR'!$I$7:$AS$3267,20,FALSE),"")</f>
        <v/>
      </c>
      <c r="U24" s="1033" t="str">
        <f>IFERROR(VLOOKUP($I24,'WM-AR'!$I$7:$AS$3267,22,FALSE),"")</f>
        <v/>
      </c>
      <c r="V24" s="1033" t="str">
        <f>IFERROR(VLOOKUP($I24,'WM-AR'!$I$7:$AS$3267,24,FALSE),"")</f>
        <v/>
      </c>
      <c r="W24" s="1033" t="str">
        <f>IFERROR(VLOOKUP($I24,'WM-AR'!$I$7:$AS$3267,25,FALSE),"")</f>
        <v/>
      </c>
      <c r="X24" s="1033" t="str">
        <f>IFERROR(VLOOKUP($I24,'WM-AR'!$I$7:$AS$3267,26,FALSE),"")</f>
        <v/>
      </c>
      <c r="Y24" s="1033" t="str">
        <f>IFERROR(VLOOKUP($I24,'WM-AR'!$I$7:$AS$3267,27,FALSE),"")</f>
        <v/>
      </c>
      <c r="Z24" s="1033" t="str">
        <f>IFERROR(VLOOKUP($I24,'WM-AR'!$I$7:$AS$3267,28,FALSE),"")</f>
        <v/>
      </c>
      <c r="AA24" s="1033" t="str">
        <f>IFERROR(VLOOKUP($I24,'WM-AR'!$I$7:$AS$3267,29,FALSE),"")</f>
        <v/>
      </c>
      <c r="AB24" s="1033" t="str">
        <f>IFERROR(VLOOKUP($I24,'WM-AR'!$I$7:$AS$3267,30,FALSE),"")</f>
        <v/>
      </c>
      <c r="AC24" s="1033" t="str">
        <f>IFERROR(VLOOKUP($I24,'WM-AR'!$I$7:$AS$3267,31,FALSE),"")</f>
        <v/>
      </c>
      <c r="AD24" s="1033" t="str">
        <f>IFERROR(VLOOKUP($I24,'WM-AR'!$I$7:$AS$3267,32,FALSE),"")</f>
        <v/>
      </c>
      <c r="AE24" s="1033" t="str">
        <f>IFERROR(VLOOKUP($I24,'WM-AR'!$I$7:$AS$3267,33,FALSE),"")</f>
        <v/>
      </c>
      <c r="AF24" s="1034"/>
      <c r="AG24" s="852"/>
      <c r="AH24" s="852"/>
      <c r="AI24" s="854"/>
      <c r="AJ24" s="854" t="str">
        <f t="shared" si="4"/>
        <v/>
      </c>
      <c r="AK24" s="723"/>
      <c r="AL24" s="1028" t="str">
        <f>IF(AND(ISTEXT($E24),ISTEXT($B24)),"산출기준 &gt;&gt;  "&amp;_xlfn.XLOOKUP($E24,산출기준!$D:$D,산출기준!$E:$E,"매칭실패"),"")</f>
        <v/>
      </c>
    </row>
    <row r="25" spans="1:38">
      <c r="A25" s="1019"/>
      <c r="B25" s="724"/>
      <c r="C25" s="725"/>
      <c r="D25" s="731"/>
      <c r="E25" s="727"/>
      <c r="F25" s="1035"/>
      <c r="G25" s="886"/>
      <c r="H25" s="861"/>
      <c r="I25" s="732" t="str">
        <f t="shared" si="5"/>
        <v/>
      </c>
      <c r="J25" s="1036"/>
      <c r="K25" s="1037" t="str">
        <f>IFERROR(VLOOKUP($I25,'WM-AR'!$I$7:$AS$3267,34,FALSE),"")</f>
        <v/>
      </c>
      <c r="L25" s="1036" t="str">
        <f>IFERROR(VLOOKUP($I25,'WM-AR'!$I$7:$AS$3267,4,FALSE),"")</f>
        <v/>
      </c>
      <c r="M25" s="1036" t="str">
        <f>IFERROR(VLOOKUP($I25,'WM-AR'!$I$7:$AS$3267,6,FALSE),"")</f>
        <v/>
      </c>
      <c r="N25" s="1036" t="str">
        <f>IFERROR(VLOOKUP($I25,'WM-AR'!$I$7:$AS$3267,8,FALSE),"")</f>
        <v/>
      </c>
      <c r="O25" s="1038" t="str">
        <f>IFERROR(VLOOKUP($I25,'WM-AR'!$I$7:$AS$3267,10,FALSE),"")</f>
        <v/>
      </c>
      <c r="P25" s="1039" t="str">
        <f>IFERROR(VLOOKUP($I25,'WM-AR'!$I$7:$AS$3267,12,FALSE),"")</f>
        <v/>
      </c>
      <c r="Q25" s="1039" t="str">
        <f>IFERROR(VLOOKUP($I25,'WM-AR'!$I$7:$AS$3267,14,FALSE),"")</f>
        <v/>
      </c>
      <c r="R25" s="1039" t="str">
        <f>IFERROR(VLOOKUP($I25,'WM-AR'!$I$7:$AS$3267,16,FALSE),"")</f>
        <v/>
      </c>
      <c r="S25" s="1039" t="str">
        <f>IFERROR(VLOOKUP($I25,'WM-AR'!$I$7:$AS$3267,18,FALSE),"")</f>
        <v/>
      </c>
      <c r="T25" s="1039" t="str">
        <f>IFERROR(VLOOKUP($I25,'WM-AR'!$I$7:$AS$3267,20,FALSE),"")</f>
        <v/>
      </c>
      <c r="U25" s="1039" t="str">
        <f>IFERROR(VLOOKUP($I25,'WM-AR'!$I$7:$AS$3267,22,FALSE),"")</f>
        <v/>
      </c>
      <c r="V25" s="1039" t="str">
        <f>IFERROR(VLOOKUP($I25,'WM-AR'!$I$7:$AS$3267,24,FALSE),"")</f>
        <v/>
      </c>
      <c r="W25" s="1039" t="str">
        <f>IFERROR(VLOOKUP($I25,'WM-AR'!$I$7:$AS$3267,25,FALSE),"")</f>
        <v/>
      </c>
      <c r="X25" s="1039" t="str">
        <f>IFERROR(VLOOKUP($I25,'WM-AR'!$I$7:$AS$3267,26,FALSE),"")</f>
        <v/>
      </c>
      <c r="Y25" s="1039" t="str">
        <f>IFERROR(VLOOKUP($I25,'WM-AR'!$I$7:$AS$3267,27,FALSE),"")</f>
        <v/>
      </c>
      <c r="Z25" s="1039" t="str">
        <f>IFERROR(VLOOKUP($I25,'WM-AR'!$I$7:$AS$3267,28,FALSE),"")</f>
        <v/>
      </c>
      <c r="AA25" s="1039" t="str">
        <f>IFERROR(VLOOKUP($I25,'WM-AR'!$I$7:$AS$3267,29,FALSE),"")</f>
        <v/>
      </c>
      <c r="AB25" s="1039" t="str">
        <f>IFERROR(VLOOKUP($I25,'WM-AR'!$I$7:$AS$3267,30,FALSE),"")</f>
        <v/>
      </c>
      <c r="AC25" s="1039" t="str">
        <f>IFERROR(VLOOKUP($I25,'WM-AR'!$I$7:$AS$3267,31,FALSE),"")</f>
        <v/>
      </c>
      <c r="AD25" s="1039" t="str">
        <f>IFERROR(VLOOKUP($I25,'WM-AR'!$I$7:$AS$3267,32,FALSE),"")</f>
        <v/>
      </c>
      <c r="AE25" s="1039" t="str">
        <f>IFERROR(VLOOKUP($I25,'WM-AR'!$I$7:$AS$3267,33,FALSE),"")</f>
        <v/>
      </c>
      <c r="AF25" s="1040"/>
      <c r="AG25" s="870"/>
      <c r="AH25" s="870"/>
      <c r="AI25" s="871"/>
      <c r="AJ25" s="871" t="str">
        <f t="shared" si="4"/>
        <v/>
      </c>
      <c r="AK25" s="743"/>
      <c r="AL25" s="1028" t="str">
        <f>IF(AND(ISTEXT($E25),ISTEXT($B25)),"산출기준 &gt;&gt;  "&amp;_xlfn.XLOOKUP($E25,산출기준!$D:$D,산출기준!$E:$E,"매칭실패"),"")</f>
        <v/>
      </c>
    </row>
    <row r="26" spans="1:38">
      <c r="B26" s="658"/>
      <c r="C26" s="659"/>
      <c r="D26" s="659"/>
      <c r="E26" s="659"/>
      <c r="F26" s="661"/>
      <c r="G26" s="662"/>
      <c r="H26" s="662"/>
      <c r="I26" s="652"/>
      <c r="J26" s="664"/>
      <c r="K26" s="664"/>
      <c r="L26" s="664"/>
      <c r="M26" s="664"/>
      <c r="N26" s="664"/>
      <c r="O26" s="664"/>
      <c r="P26" s="664"/>
      <c r="Q26" s="664"/>
      <c r="R26" s="664"/>
      <c r="S26" s="664"/>
      <c r="T26" s="664"/>
      <c r="U26" s="664"/>
      <c r="V26" s="664"/>
      <c r="W26" s="664"/>
      <c r="X26" s="664"/>
      <c r="Y26" s="664"/>
      <c r="Z26" s="664"/>
      <c r="AA26" s="664"/>
      <c r="AB26" s="664"/>
      <c r="AC26" s="664"/>
      <c r="AD26" s="664"/>
      <c r="AE26" s="664"/>
      <c r="AF26" s="659"/>
      <c r="AG26" s="665"/>
      <c r="AH26" s="665"/>
      <c r="AI26" s="666"/>
      <c r="AJ26" s="666"/>
      <c r="AK26" s="662"/>
      <c r="AL26" s="88" t="str">
        <f>IF(AND(ISTEXT($E26),ISTEXT($B26)),"산출기준 &gt;&gt;  "&amp;_xlfn.XLOOKUP($E26,산출기준!$D:$D,산출기준!$E:$E,"매칭실패"),"")</f>
        <v/>
      </c>
    </row>
    <row r="27" spans="1:38" ht="34.9" customHeight="1">
      <c r="B27" s="808" t="str" cm="1">
        <f t="array" aca="1" ref="B27" ca="1">_xlfn.IFNA(INDIRECT("Family_표준_구성도!B"&amp;MATCH(F27,INDIRECT("Family_표준_구성도!"&amp;"C:C"),0)),"")</f>
        <v>2.1.1.1.3</v>
      </c>
      <c r="C27" s="668" t="s">
        <v>2016</v>
      </c>
      <c r="D27" s="809"/>
      <c r="E27" s="668" t="s">
        <v>2833</v>
      </c>
      <c r="F27" s="810" t="s">
        <v>446</v>
      </c>
      <c r="G27" s="811"/>
      <c r="H27" s="917" t="s">
        <v>2859</v>
      </c>
      <c r="I27" s="674"/>
      <c r="J27" s="674"/>
      <c r="K27" s="674"/>
      <c r="L27" s="674"/>
      <c r="M27" s="674"/>
      <c r="N27" s="675"/>
      <c r="O27" s="676"/>
      <c r="P27" s="677"/>
      <c r="Q27" s="677"/>
      <c r="R27" s="677"/>
      <c r="S27" s="677"/>
      <c r="T27" s="677"/>
      <c r="U27" s="677"/>
      <c r="V27" s="678"/>
      <c r="W27" s="679"/>
      <c r="X27" s="679"/>
      <c r="Y27" s="679"/>
      <c r="Z27" s="679"/>
      <c r="AA27" s="679"/>
      <c r="AB27" s="679"/>
      <c r="AC27" s="679"/>
      <c r="AD27" s="679"/>
      <c r="AE27" s="679"/>
      <c r="AF27" s="813"/>
      <c r="AG27" s="682"/>
      <c r="AH27" s="682"/>
      <c r="AI27" s="682"/>
      <c r="AJ27" s="682"/>
      <c r="AK27" s="683"/>
      <c r="AL27" s="88" t="str">
        <f ca="1">IF(AND(ISTEXT($E27),ISTEXT($B27)),"산출기준 &gt;&gt;  "&amp;_xlfn.XLOOKUP($E27,산출기준!$D:$D,산출기준!$E:$E,"매칭실패"),"")</f>
        <v>산출기준 &gt;&gt;  [ 루프 일반 산출 ]</v>
      </c>
    </row>
    <row r="28" spans="1:38" ht="49.9" customHeight="1" outlineLevel="1">
      <c r="B28" s="772"/>
      <c r="C28" s="773"/>
      <c r="D28" s="773"/>
      <c r="E28" s="788"/>
      <c r="F28" s="818" t="s">
        <v>2836</v>
      </c>
      <c r="G28" s="759" t="str">
        <f t="shared" ref="G28:G32" si="6">IF(IF(N28=0,"",N28)&amp;" | "&amp;IF(O28=0,"",O28)&amp;" | "&amp;IF(Q28=0,"",Q28)&amp;" | "&amp;IF(R28=0,"",R28)=" |  |  | ","",IF(N28=0,"",N28)&amp;" | "&amp;IF(O28=0,"",O28)&amp;" | "&amp;IF(Q28=0,"",Q28)&amp;" | "&amp;IF(R28=0,"",R28))</f>
        <v xml:space="preserve">Roof Screed | Light-Weight Concrete Screed |  | </v>
      </c>
      <c r="H28" s="816" t="s">
        <v>2837</v>
      </c>
      <c r="I28" s="765" t="str">
        <f t="shared" ref="I28:I35" si="7">LEFT(H28,14)</f>
        <v>A04AQ086-00001</v>
      </c>
      <c r="J28" s="766"/>
      <c r="K28" s="766" t="str">
        <f>IFERROR(VLOOKUP($I28,'WM-AR'!$I$7:$AS$3267,34,FALSE),"")</f>
        <v>M3</v>
      </c>
      <c r="L28" s="766" t="str">
        <f>IFERROR(VLOOKUP($I28,'WM-AR'!$I$7:$AS$3267,4,FALSE),"")</f>
        <v>Finishing Work</v>
      </c>
      <c r="M28" s="766" t="str">
        <f>IFERROR(VLOOKUP($I28,'WM-AR'!$I$7:$AS$3267,6,FALSE),"")</f>
        <v>Roof Work</v>
      </c>
      <c r="N28" s="766" t="str">
        <f>IFERROR(VLOOKUP($I28,'WM-AR'!$I$7:$AS$3267,8,FALSE),"")</f>
        <v>Roof Screed</v>
      </c>
      <c r="O28" s="766" t="str">
        <f>IFERROR(VLOOKUP($I28,'WM-AR'!$I$7:$AS$3267,10,FALSE),"")</f>
        <v>Light-Weight Concrete Screed</v>
      </c>
      <c r="P28" s="766">
        <f>IFERROR(VLOOKUP($I28,'WM-AR'!$I$7:$AS$3267,12,FALSE),"")</f>
        <v>0</v>
      </c>
      <c r="Q28" s="766">
        <f>IFERROR(VLOOKUP($I28,'WM-AR'!$I$7:$AS$3267,14,FALSE),"")</f>
        <v>0</v>
      </c>
      <c r="R28" s="766">
        <f>IFERROR(VLOOKUP($I28,'WM-AR'!$I$7:$AS$3267,16,FALSE),"")</f>
        <v>0</v>
      </c>
      <c r="S28" s="766">
        <f>IFERROR(VLOOKUP($I28,'WM-AR'!$I$7:$AS$3267,18,FALSE),"")</f>
        <v>0</v>
      </c>
      <c r="T28" s="766" t="str">
        <f>IFERROR(VLOOKUP($I28,'WM-AR'!$I$7:$AS$3267,20,FALSE),"")</f>
        <v>w/o Welded Wire Fabric</v>
      </c>
      <c r="U28" s="766">
        <f>IFERROR(VLOOKUP($I28,'WM-AR'!$I$7:$AS$3267,22,FALSE),"")</f>
        <v>0</v>
      </c>
      <c r="V28" s="766" t="str">
        <f>IFERROR(VLOOKUP($I28,'WM-AR'!$I$7:$AS$3267,24,FALSE),"")</f>
        <v>30mm≤Min. THK&lt;50mm</v>
      </c>
      <c r="W28" s="766">
        <f>IFERROR(VLOOKUP($I28,'WM-AR'!$I$7:$AS$3267,25,FALSE),"")</f>
        <v>0</v>
      </c>
      <c r="X28" s="766" t="str">
        <f>IFERROR(VLOOKUP($I28,'WM-AR'!$I$7:$AS$3267,26,FALSE),"")</f>
        <v>Min. THK=(  )mm, Slope=(  )</v>
      </c>
      <c r="Y28" s="766">
        <f>IFERROR(VLOOKUP($I28,'WM-AR'!$I$7:$AS$3267,27,FALSE),"")</f>
        <v>0</v>
      </c>
      <c r="Z28" s="766">
        <f>IFERROR(VLOOKUP($I28,'WM-AR'!$I$7:$AS$3267,28,FALSE),"")</f>
        <v>0</v>
      </c>
      <c r="AA28" s="766">
        <f>IFERROR(VLOOKUP($I28,'WM-AR'!$I$7:$AS$3267,29,FALSE),"")</f>
        <v>0</v>
      </c>
      <c r="AB28" s="766">
        <f>IFERROR(VLOOKUP($I28,'WM-AR'!$I$7:$AS$3267,30,FALSE),"")</f>
        <v>0</v>
      </c>
      <c r="AC28" s="766">
        <f>IFERROR(VLOOKUP($I28,'WM-AR'!$I$7:$AS$3267,31,FALSE),"")</f>
        <v>0</v>
      </c>
      <c r="AD28" s="766">
        <f>IFERROR(VLOOKUP($I28,'WM-AR'!$I$7:$AS$3267,32,FALSE),"")</f>
        <v>0</v>
      </c>
      <c r="AE28" s="766" t="str">
        <f>IFERROR(VLOOKUP($I28,'WM-AR'!$I$7:$AS$3267,33,FALSE),"")</f>
        <v/>
      </c>
      <c r="AF28" s="817" t="s">
        <v>2852</v>
      </c>
      <c r="AG28" s="768" t="s">
        <v>2839</v>
      </c>
      <c r="AH28" s="768" t="s">
        <v>2839</v>
      </c>
      <c r="AI28" s="769"/>
      <c r="AJ28" s="769" t="str">
        <f t="shared" ref="AJ28:AJ35" si="8">K28</f>
        <v>M3</v>
      </c>
      <c r="AK28" s="904" t="s">
        <v>2689</v>
      </c>
      <c r="AL28" s="88" t="str">
        <f>IF(AND(ISTEXT($E28),ISTEXT($B28)),"산출기준 &gt;&gt;  "&amp;_xlfn.XLOOKUP($E28,산출기준!$D:$D,산출기준!$E:$E,"매칭실패"),"")</f>
        <v/>
      </c>
    </row>
    <row r="29" spans="1:38" ht="49.9" customHeight="1" outlineLevel="1">
      <c r="B29" s="758"/>
      <c r="C29" s="759"/>
      <c r="D29" s="759"/>
      <c r="E29" s="814"/>
      <c r="F29" s="818" t="s">
        <v>2840</v>
      </c>
      <c r="G29" s="759" t="str">
        <f t="shared" si="6"/>
        <v xml:space="preserve">Welded Wire Fabric |  |  | </v>
      </c>
      <c r="H29" s="816" t="s">
        <v>2841</v>
      </c>
      <c r="I29" s="765" t="str">
        <f>LEFT(H29,14)</f>
        <v>A04AQ038-00001</v>
      </c>
      <c r="J29" s="766"/>
      <c r="K29" s="766" t="str">
        <f>IFERROR(VLOOKUP($I29,'WM-AR'!$I$7:$AS$3267,34,FALSE),"")</f>
        <v>M2</v>
      </c>
      <c r="L29" s="766" t="str">
        <f>IFERROR(VLOOKUP($I29,'WM-AR'!$I$7:$AS$3267,4,FALSE),"")</f>
        <v>Finishing Work</v>
      </c>
      <c r="M29" s="766" t="str">
        <f>IFERROR(VLOOKUP($I29,'WM-AR'!$I$7:$AS$3267,6,FALSE),"")</f>
        <v>Roof Work</v>
      </c>
      <c r="N29" s="766" t="str">
        <f>IFERROR(VLOOKUP($I29,'WM-AR'!$I$7:$AS$3267,8,FALSE),"")</f>
        <v>Welded Wire Fabric</v>
      </c>
      <c r="O29" s="766">
        <f>IFERROR(VLOOKUP($I29,'WM-AR'!$I$7:$AS$3267,10,FALSE),"")</f>
        <v>0</v>
      </c>
      <c r="P29" s="766">
        <f>IFERROR(VLOOKUP($I29,'WM-AR'!$I$7:$AS$3267,12,FALSE),"")</f>
        <v>0</v>
      </c>
      <c r="Q29" s="766">
        <f>IFERROR(VLOOKUP($I29,'WM-AR'!$I$7:$AS$3267,14,FALSE),"")</f>
        <v>0</v>
      </c>
      <c r="R29" s="766">
        <f>IFERROR(VLOOKUP($I29,'WM-AR'!$I$7:$AS$3267,16,FALSE),"")</f>
        <v>0</v>
      </c>
      <c r="S29" s="766">
        <f>IFERROR(VLOOKUP($I29,'WM-AR'!$I$7:$AS$3267,18,FALSE),"")</f>
        <v>0</v>
      </c>
      <c r="T29" s="766">
        <f>IFERROR(VLOOKUP($I29,'WM-AR'!$I$7:$AS$3267,20,FALSE),"")</f>
        <v>0</v>
      </c>
      <c r="U29" s="766">
        <f>IFERROR(VLOOKUP($I29,'WM-AR'!$I$7:$AS$3267,22,FALSE),"")</f>
        <v>0</v>
      </c>
      <c r="V29" s="766" t="str">
        <f>IFERROR(VLOOKUP($I29,'WM-AR'!$I$7:$AS$3267,24,FALSE),"")</f>
        <v>DIA≤6mm</v>
      </c>
      <c r="W29" s="766">
        <f>IFERROR(VLOOKUP($I29,'WM-AR'!$I$7:$AS$3267,25,FALSE),"")</f>
        <v>0</v>
      </c>
      <c r="X29" s="766" t="str">
        <f>IFERROR(VLOOKUP($I29,'WM-AR'!$I$7:$AS$3267,26,FALSE),"")</f>
        <v>Mesh Size=DIA(  )mm x (  )mm x (  )mm</v>
      </c>
      <c r="Y29" s="766">
        <f>IFERROR(VLOOKUP($I29,'WM-AR'!$I$7:$AS$3267,27,FALSE),"")</f>
        <v>0</v>
      </c>
      <c r="Z29" s="766">
        <f>IFERROR(VLOOKUP($I29,'WM-AR'!$I$7:$AS$3267,28,FALSE),"")</f>
        <v>0</v>
      </c>
      <c r="AA29" s="766">
        <f>IFERROR(VLOOKUP($I29,'WM-AR'!$I$7:$AS$3267,29,FALSE),"")</f>
        <v>0</v>
      </c>
      <c r="AB29" s="766">
        <f>IFERROR(VLOOKUP($I29,'WM-AR'!$I$7:$AS$3267,30,FALSE),"")</f>
        <v>0</v>
      </c>
      <c r="AC29" s="766">
        <f>IFERROR(VLOOKUP($I29,'WM-AR'!$I$7:$AS$3267,31,FALSE),"")</f>
        <v>0</v>
      </c>
      <c r="AD29" s="766">
        <f>IFERROR(VLOOKUP($I29,'WM-AR'!$I$7:$AS$3267,32,FALSE),"")</f>
        <v>0</v>
      </c>
      <c r="AE29" s="766" t="str">
        <f>IFERROR(VLOOKUP($I29,'WM-AR'!$I$7:$AS$3267,33,FALSE),"")</f>
        <v/>
      </c>
      <c r="AF29" s="817" t="s">
        <v>2853</v>
      </c>
      <c r="AG29" s="768" t="s">
        <v>1815</v>
      </c>
      <c r="AH29" s="768" t="s">
        <v>1815</v>
      </c>
      <c r="AI29" s="769"/>
      <c r="AJ29" s="769" t="str">
        <f t="shared" si="8"/>
        <v>M2</v>
      </c>
      <c r="AK29" s="816"/>
      <c r="AL29" s="88" t="str">
        <f>IF(AND(ISTEXT($E29),ISTEXT($B29)),"산출기준 &gt;&gt;  "&amp;_xlfn.XLOOKUP($E29,산출기준!$D:$D,산출기준!$E:$E,"매칭실패"),"")</f>
        <v/>
      </c>
    </row>
    <row r="30" spans="1:38" ht="49.9" customHeight="1" outlineLevel="1">
      <c r="B30" s="772"/>
      <c r="C30" s="773"/>
      <c r="D30" s="773"/>
      <c r="E30" s="788"/>
      <c r="F30" s="818" t="s">
        <v>2843</v>
      </c>
      <c r="G30" s="759" t="str">
        <f t="shared" si="6"/>
        <v xml:space="preserve">Roof Insulation | Rigid Extruded Polystyrene Foam Insulation |  | </v>
      </c>
      <c r="H30" s="816" t="s">
        <v>2844</v>
      </c>
      <c r="I30" s="765" t="str">
        <f>LEFT(H30,14)</f>
        <v>A04AQ088-00004</v>
      </c>
      <c r="J30" s="766"/>
      <c r="K30" s="766" t="str">
        <f>IFERROR(VLOOKUP($I30,'WM-AR'!$I$7:$AS$3267,34,FALSE),"")</f>
        <v>M2</v>
      </c>
      <c r="L30" s="766" t="str">
        <f>IFERROR(VLOOKUP($I30,'WM-AR'!$I$7:$AS$3267,4,FALSE),"")</f>
        <v>Finishing Work</v>
      </c>
      <c r="M30" s="766" t="str">
        <f>IFERROR(VLOOKUP($I30,'WM-AR'!$I$7:$AS$3267,6,FALSE),"")</f>
        <v>Roof Work</v>
      </c>
      <c r="N30" s="766" t="str">
        <f>IFERROR(VLOOKUP($I30,'WM-AR'!$I$7:$AS$3267,8,FALSE),"")</f>
        <v>Roof Insulation</v>
      </c>
      <c r="O30" s="766" t="str">
        <f>IFERROR(VLOOKUP($I30,'WM-AR'!$I$7:$AS$3267,10,FALSE),"")</f>
        <v>Rigid Extruded Polystyrene Foam Insulation</v>
      </c>
      <c r="P30" s="766">
        <f>IFERROR(VLOOKUP($I30,'WM-AR'!$I$7:$AS$3267,12,FALSE),"")</f>
        <v>0</v>
      </c>
      <c r="Q30" s="766">
        <f>IFERROR(VLOOKUP($I30,'WM-AR'!$I$7:$AS$3267,14,FALSE),"")</f>
        <v>0</v>
      </c>
      <c r="R30" s="766">
        <f>IFERROR(VLOOKUP($I30,'WM-AR'!$I$7:$AS$3267,16,FALSE),"")</f>
        <v>0</v>
      </c>
      <c r="S30" s="766">
        <f>IFERROR(VLOOKUP($I30,'WM-AR'!$I$7:$AS$3267,18,FALSE),"")</f>
        <v>0</v>
      </c>
      <c r="T30" s="766" t="str">
        <f>IFERROR(VLOOKUP($I30,'WM-AR'!$I$7:$AS$3267,20,FALSE),"")</f>
        <v/>
      </c>
      <c r="U30" s="766">
        <f>IFERROR(VLOOKUP($I30,'WM-AR'!$I$7:$AS$3267,22,FALSE),"")</f>
        <v>0</v>
      </c>
      <c r="V30" s="766" t="str">
        <f>IFERROR(VLOOKUP($I30,'WM-AR'!$I$7:$AS$3267,24,FALSE),"")</f>
        <v>100mm≤THK</v>
      </c>
      <c r="W30" s="766">
        <f>IFERROR(VLOOKUP($I30,'WM-AR'!$I$7:$AS$3267,25,FALSE),"")</f>
        <v>0</v>
      </c>
      <c r="X30" s="766" t="str">
        <f>IFERROR(VLOOKUP($I30,'WM-AR'!$I$7:$AS$3267,26,FALSE),"")</f>
        <v>THK=(  )mm</v>
      </c>
      <c r="Y30" s="766">
        <f>IFERROR(VLOOKUP($I30,'WM-AR'!$I$7:$AS$3267,27,FALSE),"")</f>
        <v>0</v>
      </c>
      <c r="Z30" s="766">
        <f>IFERROR(VLOOKUP($I30,'WM-AR'!$I$7:$AS$3267,28,FALSE),"")</f>
        <v>0</v>
      </c>
      <c r="AA30" s="766">
        <f>IFERROR(VLOOKUP($I30,'WM-AR'!$I$7:$AS$3267,29,FALSE),"")</f>
        <v>0</v>
      </c>
      <c r="AB30" s="766">
        <f>IFERROR(VLOOKUP($I30,'WM-AR'!$I$7:$AS$3267,30,FALSE),"")</f>
        <v>0</v>
      </c>
      <c r="AC30" s="766">
        <f>IFERROR(VLOOKUP($I30,'WM-AR'!$I$7:$AS$3267,31,FALSE),"")</f>
        <v>0</v>
      </c>
      <c r="AD30" s="766">
        <f>IFERROR(VLOOKUP($I30,'WM-AR'!$I$7:$AS$3267,32,FALSE),"")</f>
        <v>0</v>
      </c>
      <c r="AE30" s="766" t="str">
        <f>IFERROR(VLOOKUP($I30,'WM-AR'!$I$7:$AS$3267,33,FALSE),"")</f>
        <v/>
      </c>
      <c r="AF30" s="817" t="s">
        <v>2857</v>
      </c>
      <c r="AG30" s="768" t="s">
        <v>1815</v>
      </c>
      <c r="AH30" s="768" t="s">
        <v>1815</v>
      </c>
      <c r="AI30" s="769"/>
      <c r="AJ30" s="769" t="str">
        <f t="shared" si="8"/>
        <v>M2</v>
      </c>
      <c r="AK30" s="816"/>
      <c r="AL30" s="88" t="str">
        <f>IF(AND(ISTEXT($E30),ISTEXT($B30)),"산출기준 &gt;&gt;  "&amp;_xlfn.XLOOKUP($E30,산출기준!$D:$D,산출기준!$E:$E,"매칭실패"),"")</f>
        <v/>
      </c>
    </row>
    <row r="31" spans="1:38" ht="49.9" customHeight="1" outlineLevel="1">
      <c r="B31" s="772"/>
      <c r="C31" s="773"/>
      <c r="D31" s="773"/>
      <c r="E31" s="788"/>
      <c r="F31" s="818" t="s">
        <v>2846</v>
      </c>
      <c r="G31" s="759" t="str">
        <f t="shared" si="6"/>
        <v xml:space="preserve">Waterproofing Membrane | EPDM(or Equivalent) |  | </v>
      </c>
      <c r="H31" s="816" t="s">
        <v>2847</v>
      </c>
      <c r="I31" s="765" t="str">
        <f>LEFT(H31,14)</f>
        <v>A04AQ310-00001</v>
      </c>
      <c r="J31" s="766"/>
      <c r="K31" s="766" t="str">
        <f>IFERROR(VLOOKUP($I31,'WM-AR'!$I$7:$AS$3267,34,FALSE),"")</f>
        <v>M2</v>
      </c>
      <c r="L31" s="766" t="str">
        <f>IFERROR(VLOOKUP($I31,'WM-AR'!$I$7:$AS$3267,4,FALSE),"")</f>
        <v>Finishing Work</v>
      </c>
      <c r="M31" s="766" t="str">
        <f>IFERROR(VLOOKUP($I31,'WM-AR'!$I$7:$AS$3267,6,FALSE),"")</f>
        <v>Roof Work</v>
      </c>
      <c r="N31" s="766" t="str">
        <f>IFERROR(VLOOKUP($I31,'WM-AR'!$I$7:$AS$3267,8,FALSE),"")</f>
        <v>Waterproofing Membrane</v>
      </c>
      <c r="O31" s="766" t="str">
        <f>IFERROR(VLOOKUP($I31,'WM-AR'!$I$7:$AS$3267,10,FALSE),"")</f>
        <v>EPDM(or Equivalent)</v>
      </c>
      <c r="P31" s="766">
        <f>IFERROR(VLOOKUP($I31,'WM-AR'!$I$7:$AS$3267,12,FALSE),"")</f>
        <v>0</v>
      </c>
      <c r="Q31" s="766">
        <f>IFERROR(VLOOKUP($I31,'WM-AR'!$I$7:$AS$3267,14,FALSE),"")</f>
        <v>0</v>
      </c>
      <c r="R31" s="766">
        <f>IFERROR(VLOOKUP($I31,'WM-AR'!$I$7:$AS$3267,16,FALSE),"")</f>
        <v>0</v>
      </c>
      <c r="S31" s="766">
        <f>IFERROR(VLOOKUP($I31,'WM-AR'!$I$7:$AS$3267,18,FALSE),"")</f>
        <v>0</v>
      </c>
      <c r="T31" s="766" t="str">
        <f>IFERROR(VLOOKUP($I31,'WM-AR'!$I$7:$AS$3267,20,FALSE),"")</f>
        <v>w/ Accessories</v>
      </c>
      <c r="U31" s="766">
        <f>IFERROR(VLOOKUP($I31,'WM-AR'!$I$7:$AS$3267,22,FALSE),"")</f>
        <v>0</v>
      </c>
      <c r="V31" s="766">
        <f>IFERROR(VLOOKUP($I31,'WM-AR'!$I$7:$AS$3267,24,FALSE),"")</f>
        <v>0</v>
      </c>
      <c r="W31" s="766">
        <f>IFERROR(VLOOKUP($I31,'WM-AR'!$I$7:$AS$3267,25,FALSE),"")</f>
        <v>0</v>
      </c>
      <c r="X31" s="766" t="str">
        <f>IFERROR(VLOOKUP($I31,'WM-AR'!$I$7:$AS$3267,26,FALSE),"")</f>
        <v>THK=(  )mm</v>
      </c>
      <c r="Y31" s="766">
        <f>IFERROR(VLOOKUP($I31,'WM-AR'!$I$7:$AS$3267,27,FALSE),"")</f>
        <v>0</v>
      </c>
      <c r="Z31" s="766">
        <f>IFERROR(VLOOKUP($I31,'WM-AR'!$I$7:$AS$3267,28,FALSE),"")</f>
        <v>0</v>
      </c>
      <c r="AA31" s="766">
        <f>IFERROR(VLOOKUP($I31,'WM-AR'!$I$7:$AS$3267,29,FALSE),"")</f>
        <v>0</v>
      </c>
      <c r="AB31" s="766">
        <f>IFERROR(VLOOKUP($I31,'WM-AR'!$I$7:$AS$3267,30,FALSE),"")</f>
        <v>0</v>
      </c>
      <c r="AC31" s="766">
        <f>IFERROR(VLOOKUP($I31,'WM-AR'!$I$7:$AS$3267,31,FALSE),"")</f>
        <v>0</v>
      </c>
      <c r="AD31" s="766">
        <f>IFERROR(VLOOKUP($I31,'WM-AR'!$I$7:$AS$3267,32,FALSE),"")</f>
        <v>0</v>
      </c>
      <c r="AE31" s="766" t="str">
        <f>IFERROR(VLOOKUP($I31,'WM-AR'!$I$7:$AS$3267,33,FALSE),"")</f>
        <v/>
      </c>
      <c r="AF31" s="817" t="s">
        <v>2860</v>
      </c>
      <c r="AG31" s="768" t="s">
        <v>1815</v>
      </c>
      <c r="AH31" s="768" t="s">
        <v>1815</v>
      </c>
      <c r="AI31" s="769"/>
      <c r="AJ31" s="769" t="str">
        <f t="shared" si="8"/>
        <v>M2</v>
      </c>
      <c r="AK31" s="904" t="s">
        <v>2848</v>
      </c>
      <c r="AL31" s="88" t="str">
        <f>IF(AND(ISTEXT($E31),ISTEXT($B31)),"산출기준 &gt;&gt;  "&amp;_xlfn.XLOOKUP($E31,산출기준!$D:$D,산출기준!$E:$E,"매칭실패"),"")</f>
        <v/>
      </c>
    </row>
    <row r="32" spans="1:38" ht="49.9" customHeight="1" outlineLevel="1">
      <c r="B32" s="772"/>
      <c r="C32" s="773"/>
      <c r="D32" s="773"/>
      <c r="E32" s="788"/>
      <c r="F32" s="818" t="s">
        <v>2836</v>
      </c>
      <c r="G32" s="759" t="str">
        <f t="shared" si="6"/>
        <v xml:space="preserve">Gravel for Roof |  |  | </v>
      </c>
      <c r="H32" s="816" t="s">
        <v>2861</v>
      </c>
      <c r="I32" s="765" t="str">
        <f>LEFT(H32,14)</f>
        <v>A04AQ091-00001</v>
      </c>
      <c r="J32" s="766"/>
      <c r="K32" s="766" t="str">
        <f>IFERROR(VLOOKUP($I32,'WM-AR'!$I$7:$AS$3267,34,FALSE),"")</f>
        <v>M2</v>
      </c>
      <c r="L32" s="766" t="str">
        <f>IFERROR(VLOOKUP($I32,'WM-AR'!$I$7:$AS$3267,4,FALSE),"")</f>
        <v>Finishing Work</v>
      </c>
      <c r="M32" s="766" t="str">
        <f>IFERROR(VLOOKUP($I32,'WM-AR'!$I$7:$AS$3267,6,FALSE),"")</f>
        <v>Roof Work</v>
      </c>
      <c r="N32" s="766" t="str">
        <f>IFERROR(VLOOKUP($I32,'WM-AR'!$I$7:$AS$3267,8,FALSE),"")</f>
        <v>Gravel for Roof</v>
      </c>
      <c r="O32" s="766">
        <f>IFERROR(VLOOKUP($I32,'WM-AR'!$I$7:$AS$3267,10,FALSE),"")</f>
        <v>0</v>
      </c>
      <c r="P32" s="766">
        <f>IFERROR(VLOOKUP($I32,'WM-AR'!$I$7:$AS$3267,12,FALSE),"")</f>
        <v>0</v>
      </c>
      <c r="Q32" s="766">
        <f>IFERROR(VLOOKUP($I32,'WM-AR'!$I$7:$AS$3267,14,FALSE),"")</f>
        <v>0</v>
      </c>
      <c r="R32" s="766">
        <f>IFERROR(VLOOKUP($I32,'WM-AR'!$I$7:$AS$3267,16,FALSE),"")</f>
        <v>0</v>
      </c>
      <c r="S32" s="766">
        <f>IFERROR(VLOOKUP($I32,'WM-AR'!$I$7:$AS$3267,18,FALSE),"")</f>
        <v>0</v>
      </c>
      <c r="T32" s="766">
        <f>IFERROR(VLOOKUP($I32,'WM-AR'!$I$7:$AS$3267,20,FALSE),"")</f>
        <v>0</v>
      </c>
      <c r="U32" s="766">
        <f>IFERROR(VLOOKUP($I32,'WM-AR'!$I$7:$AS$3267,22,FALSE),"")</f>
        <v>0</v>
      </c>
      <c r="V32" s="766">
        <f>IFERROR(VLOOKUP($I32,'WM-AR'!$I$7:$AS$3267,24,FALSE),"")</f>
        <v>0</v>
      </c>
      <c r="W32" s="766">
        <f>IFERROR(VLOOKUP($I32,'WM-AR'!$I$7:$AS$3267,25,FALSE),"")</f>
        <v>0</v>
      </c>
      <c r="X32" s="766" t="str">
        <f>IFERROR(VLOOKUP($I32,'WM-AR'!$I$7:$AS$3267,26,FALSE),"")</f>
        <v>THK=(  )mmDIA=(  )mm~(  )mm or Max DIA=(  )mm</v>
      </c>
      <c r="Y32" s="766">
        <f>IFERROR(VLOOKUP($I32,'WM-AR'!$I$7:$AS$3267,27,FALSE),"")</f>
        <v>0</v>
      </c>
      <c r="Z32" s="766">
        <f>IFERROR(VLOOKUP($I32,'WM-AR'!$I$7:$AS$3267,28,FALSE),"")</f>
        <v>0</v>
      </c>
      <c r="AA32" s="766">
        <f>IFERROR(VLOOKUP($I32,'WM-AR'!$I$7:$AS$3267,29,FALSE),"")</f>
        <v>0</v>
      </c>
      <c r="AB32" s="766">
        <f>IFERROR(VLOOKUP($I32,'WM-AR'!$I$7:$AS$3267,30,FALSE),"")</f>
        <v>0</v>
      </c>
      <c r="AC32" s="766">
        <f>IFERROR(VLOOKUP($I32,'WM-AR'!$I$7:$AS$3267,31,FALSE),"")</f>
        <v>0</v>
      </c>
      <c r="AD32" s="766">
        <f>IFERROR(VLOOKUP($I32,'WM-AR'!$I$7:$AS$3267,32,FALSE),"")</f>
        <v>0</v>
      </c>
      <c r="AE32" s="766" t="str">
        <f>IFERROR(VLOOKUP($I32,'WM-AR'!$I$7:$AS$3267,33,FALSE),"")</f>
        <v/>
      </c>
      <c r="AF32" s="817" t="s">
        <v>2862</v>
      </c>
      <c r="AG32" s="768" t="s">
        <v>1815</v>
      </c>
      <c r="AH32" s="768" t="s">
        <v>1815</v>
      </c>
      <c r="AI32" s="769"/>
      <c r="AJ32" s="769" t="str">
        <f t="shared" si="8"/>
        <v>M2</v>
      </c>
      <c r="AK32" s="816"/>
      <c r="AL32" s="88" t="str">
        <f>IF(AND(ISTEXT($E32),ISTEXT($B32)),"산출기준 &gt;&gt;  "&amp;_xlfn.XLOOKUP($E32,산출기준!$D:$D,산출기준!$E:$E,"매칭실패"),"")</f>
        <v/>
      </c>
    </row>
    <row r="33" spans="1:38">
      <c r="A33" s="1019"/>
      <c r="B33" s="684"/>
      <c r="C33" s="685"/>
      <c r="D33" s="1020"/>
      <c r="E33" s="687"/>
      <c r="F33" s="1021"/>
      <c r="G33" s="875" t="s">
        <v>2863</v>
      </c>
      <c r="H33" s="824"/>
      <c r="I33" s="692" t="str">
        <f t="shared" si="7"/>
        <v/>
      </c>
      <c r="J33" s="1022"/>
      <c r="K33" s="1023" t="str">
        <f>IFERROR(VLOOKUP($I33,'WM-AR'!$I$7:$AS$3267,34,FALSE),"")</f>
        <v/>
      </c>
      <c r="L33" s="1024" t="str">
        <f>IFERROR(VLOOKUP($I33,'WM-AR'!$I$7:$AS$3267,4,FALSE),"")</f>
        <v/>
      </c>
      <c r="M33" s="1024" t="str">
        <f>IFERROR(VLOOKUP($I33,'WM-AR'!$I$7:$AS$3267,6,FALSE),"")</f>
        <v/>
      </c>
      <c r="N33" s="1024" t="str">
        <f>IFERROR(VLOOKUP($I33,'WM-AR'!$I$7:$AS$3267,8,FALSE),"")</f>
        <v/>
      </c>
      <c r="O33" s="1025" t="str">
        <f>IFERROR(VLOOKUP($I33,'WM-AR'!$I$7:$AS$3267,10,FALSE),"")</f>
        <v/>
      </c>
      <c r="P33" s="1026" t="str">
        <f>IFERROR(VLOOKUP($I33,'WM-AR'!$I$7:$AS$3267,12,FALSE),"")</f>
        <v/>
      </c>
      <c r="Q33" s="1026" t="str">
        <f>IFERROR(VLOOKUP($I33,'WM-AR'!$I$7:$AS$3267,14,FALSE),"")</f>
        <v/>
      </c>
      <c r="R33" s="1026" t="str">
        <f>IFERROR(VLOOKUP($I33,'WM-AR'!$I$7:$AS$3267,16,FALSE),"")</f>
        <v/>
      </c>
      <c r="S33" s="1026" t="str">
        <f>IFERROR(VLOOKUP($I33,'WM-AR'!$I$7:$AS$3267,18,FALSE),"")</f>
        <v/>
      </c>
      <c r="T33" s="1026" t="str">
        <f>IFERROR(VLOOKUP($I33,'WM-AR'!$I$7:$AS$3267,20,FALSE),"")</f>
        <v/>
      </c>
      <c r="U33" s="1026" t="str">
        <f>IFERROR(VLOOKUP($I33,'WM-AR'!$I$7:$AS$3267,22,FALSE),"")</f>
        <v/>
      </c>
      <c r="V33" s="1026" t="str">
        <f>IFERROR(VLOOKUP($I33,'WM-AR'!$I$7:$AS$3267,24,FALSE),"")</f>
        <v/>
      </c>
      <c r="W33" s="1026" t="str">
        <f>IFERROR(VLOOKUP($I33,'WM-AR'!$I$7:$AS$3267,25,FALSE),"")</f>
        <v/>
      </c>
      <c r="X33" s="1026" t="str">
        <f>IFERROR(VLOOKUP($I33,'WM-AR'!$I$7:$AS$3267,26,FALSE),"")</f>
        <v/>
      </c>
      <c r="Y33" s="1026" t="str">
        <f>IFERROR(VLOOKUP($I33,'WM-AR'!$I$7:$AS$3267,27,FALSE),"")</f>
        <v/>
      </c>
      <c r="Z33" s="1026" t="str">
        <f>IFERROR(VLOOKUP($I33,'WM-AR'!$I$7:$AS$3267,28,FALSE),"")</f>
        <v/>
      </c>
      <c r="AA33" s="1026" t="str">
        <f>IFERROR(VLOOKUP($I33,'WM-AR'!$I$7:$AS$3267,29,FALSE),"")</f>
        <v/>
      </c>
      <c r="AB33" s="1026" t="str">
        <f>IFERROR(VLOOKUP($I33,'WM-AR'!$I$7:$AS$3267,30,FALSE),"")</f>
        <v/>
      </c>
      <c r="AC33" s="1026" t="str">
        <f>IFERROR(VLOOKUP($I33,'WM-AR'!$I$7:$AS$3267,31,FALSE),"")</f>
        <v/>
      </c>
      <c r="AD33" s="1026" t="str">
        <f>IFERROR(VLOOKUP($I33,'WM-AR'!$I$7:$AS$3267,32,FALSE),"")</f>
        <v/>
      </c>
      <c r="AE33" s="1026" t="str">
        <f>IFERROR(VLOOKUP($I33,'WM-AR'!$I$7:$AS$3267,33,FALSE),"")</f>
        <v/>
      </c>
      <c r="AF33" s="1027"/>
      <c r="AG33" s="834"/>
      <c r="AH33" s="834"/>
      <c r="AI33" s="836"/>
      <c r="AJ33" s="836" t="str">
        <f t="shared" si="8"/>
        <v/>
      </c>
      <c r="AK33" s="704"/>
      <c r="AL33" s="1028" t="str">
        <f>IF(AND(ISTEXT($E33),ISTEXT($B33)),"산출기준 &gt;&gt;  "&amp;_xlfn.XLOOKUP($E33,산출기준!$D:$D,산출기준!$E:$E,"매칭실패"),"")</f>
        <v/>
      </c>
    </row>
    <row r="34" spans="1:38">
      <c r="A34" s="1019"/>
      <c r="B34" s="705"/>
      <c r="C34" s="706"/>
      <c r="D34" s="711"/>
      <c r="E34" s="708"/>
      <c r="F34" s="1029"/>
      <c r="G34" s="882"/>
      <c r="H34" s="843"/>
      <c r="I34" s="712" t="str">
        <f t="shared" si="7"/>
        <v/>
      </c>
      <c r="J34" s="1030"/>
      <c r="K34" s="1031" t="str">
        <f>IFERROR(VLOOKUP($I34,'WM-AR'!$I$7:$AS$3267,34,FALSE),"")</f>
        <v/>
      </c>
      <c r="L34" s="1030" t="str">
        <f>IFERROR(VLOOKUP($I34,'WM-AR'!$I$7:$AS$3267,4,FALSE),"")</f>
        <v/>
      </c>
      <c r="M34" s="1030" t="str">
        <f>IFERROR(VLOOKUP($I34,'WM-AR'!$I$7:$AS$3267,6,FALSE),"")</f>
        <v/>
      </c>
      <c r="N34" s="1030" t="str">
        <f>IFERROR(VLOOKUP($I34,'WM-AR'!$I$7:$AS$3267,8,FALSE),"")</f>
        <v/>
      </c>
      <c r="O34" s="1032" t="str">
        <f>IFERROR(VLOOKUP($I34,'WM-AR'!$I$7:$AS$3267,10,FALSE),"")</f>
        <v/>
      </c>
      <c r="P34" s="1033" t="str">
        <f>IFERROR(VLOOKUP($I34,'WM-AR'!$I$7:$AS$3267,12,FALSE),"")</f>
        <v/>
      </c>
      <c r="Q34" s="1033" t="str">
        <f>IFERROR(VLOOKUP($I34,'WM-AR'!$I$7:$AS$3267,14,FALSE),"")</f>
        <v/>
      </c>
      <c r="R34" s="1033" t="str">
        <f>IFERROR(VLOOKUP($I34,'WM-AR'!$I$7:$AS$3267,16,FALSE),"")</f>
        <v/>
      </c>
      <c r="S34" s="1033" t="str">
        <f>IFERROR(VLOOKUP($I34,'WM-AR'!$I$7:$AS$3267,18,FALSE),"")</f>
        <v/>
      </c>
      <c r="T34" s="1033" t="str">
        <f>IFERROR(VLOOKUP($I34,'WM-AR'!$I$7:$AS$3267,20,FALSE),"")</f>
        <v/>
      </c>
      <c r="U34" s="1033" t="str">
        <f>IFERROR(VLOOKUP($I34,'WM-AR'!$I$7:$AS$3267,22,FALSE),"")</f>
        <v/>
      </c>
      <c r="V34" s="1033" t="str">
        <f>IFERROR(VLOOKUP($I34,'WM-AR'!$I$7:$AS$3267,24,FALSE),"")</f>
        <v/>
      </c>
      <c r="W34" s="1033" t="str">
        <f>IFERROR(VLOOKUP($I34,'WM-AR'!$I$7:$AS$3267,25,FALSE),"")</f>
        <v/>
      </c>
      <c r="X34" s="1033" t="str">
        <f>IFERROR(VLOOKUP($I34,'WM-AR'!$I$7:$AS$3267,26,FALSE),"")</f>
        <v/>
      </c>
      <c r="Y34" s="1033" t="str">
        <f>IFERROR(VLOOKUP($I34,'WM-AR'!$I$7:$AS$3267,27,FALSE),"")</f>
        <v/>
      </c>
      <c r="Z34" s="1033" t="str">
        <f>IFERROR(VLOOKUP($I34,'WM-AR'!$I$7:$AS$3267,28,FALSE),"")</f>
        <v/>
      </c>
      <c r="AA34" s="1033" t="str">
        <f>IFERROR(VLOOKUP($I34,'WM-AR'!$I$7:$AS$3267,29,FALSE),"")</f>
        <v/>
      </c>
      <c r="AB34" s="1033" t="str">
        <f>IFERROR(VLOOKUP($I34,'WM-AR'!$I$7:$AS$3267,30,FALSE),"")</f>
        <v/>
      </c>
      <c r="AC34" s="1033" t="str">
        <f>IFERROR(VLOOKUP($I34,'WM-AR'!$I$7:$AS$3267,31,FALSE),"")</f>
        <v/>
      </c>
      <c r="AD34" s="1033" t="str">
        <f>IFERROR(VLOOKUP($I34,'WM-AR'!$I$7:$AS$3267,32,FALSE),"")</f>
        <v/>
      </c>
      <c r="AE34" s="1033" t="str">
        <f>IFERROR(VLOOKUP($I34,'WM-AR'!$I$7:$AS$3267,33,FALSE),"")</f>
        <v/>
      </c>
      <c r="AF34" s="1034"/>
      <c r="AG34" s="852"/>
      <c r="AH34" s="852"/>
      <c r="AI34" s="854"/>
      <c r="AJ34" s="854" t="str">
        <f t="shared" si="8"/>
        <v/>
      </c>
      <c r="AK34" s="723"/>
      <c r="AL34" s="1028" t="str">
        <f>IF(AND(ISTEXT($E34),ISTEXT($B34)),"산출기준 &gt;&gt;  "&amp;_xlfn.XLOOKUP($E34,산출기준!$D:$D,산출기준!$E:$E,"매칭실패"),"")</f>
        <v/>
      </c>
    </row>
    <row r="35" spans="1:38">
      <c r="A35" s="1019"/>
      <c r="B35" s="724"/>
      <c r="C35" s="725"/>
      <c r="D35" s="731"/>
      <c r="E35" s="727"/>
      <c r="F35" s="1035"/>
      <c r="G35" s="886"/>
      <c r="H35" s="861"/>
      <c r="I35" s="732" t="str">
        <f t="shared" si="7"/>
        <v/>
      </c>
      <c r="J35" s="1036"/>
      <c r="K35" s="1037" t="str">
        <f>IFERROR(VLOOKUP($I35,'WM-AR'!$I$7:$AS$3267,34,FALSE),"")</f>
        <v/>
      </c>
      <c r="L35" s="1036" t="str">
        <f>IFERROR(VLOOKUP($I35,'WM-AR'!$I$7:$AS$3267,4,FALSE),"")</f>
        <v/>
      </c>
      <c r="M35" s="1036" t="str">
        <f>IFERROR(VLOOKUP($I35,'WM-AR'!$I$7:$AS$3267,6,FALSE),"")</f>
        <v/>
      </c>
      <c r="N35" s="1036" t="str">
        <f>IFERROR(VLOOKUP($I35,'WM-AR'!$I$7:$AS$3267,8,FALSE),"")</f>
        <v/>
      </c>
      <c r="O35" s="1038" t="str">
        <f>IFERROR(VLOOKUP($I35,'WM-AR'!$I$7:$AS$3267,10,FALSE),"")</f>
        <v/>
      </c>
      <c r="P35" s="1039" t="str">
        <f>IFERROR(VLOOKUP($I35,'WM-AR'!$I$7:$AS$3267,12,FALSE),"")</f>
        <v/>
      </c>
      <c r="Q35" s="1039" t="str">
        <f>IFERROR(VLOOKUP($I35,'WM-AR'!$I$7:$AS$3267,14,FALSE),"")</f>
        <v/>
      </c>
      <c r="R35" s="1039" t="str">
        <f>IFERROR(VLOOKUP($I35,'WM-AR'!$I$7:$AS$3267,16,FALSE),"")</f>
        <v/>
      </c>
      <c r="S35" s="1039" t="str">
        <f>IFERROR(VLOOKUP($I35,'WM-AR'!$I$7:$AS$3267,18,FALSE),"")</f>
        <v/>
      </c>
      <c r="T35" s="1039" t="str">
        <f>IFERROR(VLOOKUP($I35,'WM-AR'!$I$7:$AS$3267,20,FALSE),"")</f>
        <v/>
      </c>
      <c r="U35" s="1039" t="str">
        <f>IFERROR(VLOOKUP($I35,'WM-AR'!$I$7:$AS$3267,22,FALSE),"")</f>
        <v/>
      </c>
      <c r="V35" s="1039" t="str">
        <f>IFERROR(VLOOKUP($I35,'WM-AR'!$I$7:$AS$3267,24,FALSE),"")</f>
        <v/>
      </c>
      <c r="W35" s="1039" t="str">
        <f>IFERROR(VLOOKUP($I35,'WM-AR'!$I$7:$AS$3267,25,FALSE),"")</f>
        <v/>
      </c>
      <c r="X35" s="1039" t="str">
        <f>IFERROR(VLOOKUP($I35,'WM-AR'!$I$7:$AS$3267,26,FALSE),"")</f>
        <v/>
      </c>
      <c r="Y35" s="1039" t="str">
        <f>IFERROR(VLOOKUP($I35,'WM-AR'!$I$7:$AS$3267,27,FALSE),"")</f>
        <v/>
      </c>
      <c r="Z35" s="1039" t="str">
        <f>IFERROR(VLOOKUP($I35,'WM-AR'!$I$7:$AS$3267,28,FALSE),"")</f>
        <v/>
      </c>
      <c r="AA35" s="1039" t="str">
        <f>IFERROR(VLOOKUP($I35,'WM-AR'!$I$7:$AS$3267,29,FALSE),"")</f>
        <v/>
      </c>
      <c r="AB35" s="1039" t="str">
        <f>IFERROR(VLOOKUP($I35,'WM-AR'!$I$7:$AS$3267,30,FALSE),"")</f>
        <v/>
      </c>
      <c r="AC35" s="1039" t="str">
        <f>IFERROR(VLOOKUP($I35,'WM-AR'!$I$7:$AS$3267,31,FALSE),"")</f>
        <v/>
      </c>
      <c r="AD35" s="1039" t="str">
        <f>IFERROR(VLOOKUP($I35,'WM-AR'!$I$7:$AS$3267,32,FALSE),"")</f>
        <v/>
      </c>
      <c r="AE35" s="1039" t="str">
        <f>IFERROR(VLOOKUP($I35,'WM-AR'!$I$7:$AS$3267,33,FALSE),"")</f>
        <v/>
      </c>
      <c r="AF35" s="1040"/>
      <c r="AG35" s="870"/>
      <c r="AH35" s="870"/>
      <c r="AI35" s="871"/>
      <c r="AJ35" s="871" t="str">
        <f t="shared" si="8"/>
        <v/>
      </c>
      <c r="AK35" s="743"/>
      <c r="AL35" s="1028" t="str">
        <f>IF(AND(ISTEXT($E35),ISTEXT($B35)),"산출기준 &gt;&gt;  "&amp;_xlfn.XLOOKUP($E35,산출기준!$D:$D,산출기준!$E:$E,"매칭실패"),"")</f>
        <v/>
      </c>
    </row>
    <row r="36" spans="1:38">
      <c r="B36" s="635"/>
      <c r="C36" s="636"/>
      <c r="D36" s="636"/>
      <c r="E36" s="636"/>
      <c r="F36" s="638"/>
      <c r="G36" s="639"/>
      <c r="H36" s="639"/>
      <c r="I36" s="641"/>
      <c r="J36" s="642"/>
      <c r="K36" s="642"/>
      <c r="L36" s="642"/>
      <c r="M36" s="642"/>
      <c r="N36" s="642"/>
      <c r="O36" s="642"/>
      <c r="P36" s="642"/>
      <c r="Q36" s="642"/>
      <c r="R36" s="642"/>
      <c r="S36" s="642"/>
      <c r="T36" s="642"/>
      <c r="U36" s="642"/>
      <c r="V36" s="642"/>
      <c r="W36" s="642"/>
      <c r="X36" s="642"/>
      <c r="Y36" s="642"/>
      <c r="Z36" s="642"/>
      <c r="AA36" s="642"/>
      <c r="AB36" s="642"/>
      <c r="AC36" s="642"/>
      <c r="AD36" s="642"/>
      <c r="AE36" s="642"/>
      <c r="AF36" s="636"/>
      <c r="AG36" s="643"/>
      <c r="AH36" s="643"/>
      <c r="AI36" s="644"/>
      <c r="AJ36" s="644"/>
      <c r="AK36" s="639"/>
      <c r="AL36" s="88" t="str">
        <f>IF(AND(ISTEXT($E36),ISTEXT($B36)),"산출기준 &gt;&gt;  "&amp;_xlfn.XLOOKUP($E36,산출기준!$D:$D,산출기준!$E:$E,"매칭실패"),"")</f>
        <v/>
      </c>
    </row>
    <row r="37" spans="1:38">
      <c r="B37" s="645"/>
      <c r="C37" s="646" t="s">
        <v>2831</v>
      </c>
      <c r="D37" s="648"/>
      <c r="E37" s="648"/>
      <c r="F37" s="649" t="s">
        <v>2864</v>
      </c>
      <c r="G37" s="645"/>
      <c r="H37" s="651"/>
      <c r="I37" s="652"/>
      <c r="J37" s="652"/>
      <c r="K37" s="653"/>
      <c r="L37" s="653"/>
      <c r="M37" s="653"/>
      <c r="N37" s="653"/>
      <c r="O37" s="653"/>
      <c r="P37" s="653"/>
      <c r="Q37" s="653"/>
      <c r="R37" s="653"/>
      <c r="S37" s="653"/>
      <c r="T37" s="653"/>
      <c r="U37" s="653"/>
      <c r="V37" s="653"/>
      <c r="W37" s="653"/>
      <c r="X37" s="653"/>
      <c r="Y37" s="653"/>
      <c r="Z37" s="653"/>
      <c r="AA37" s="653"/>
      <c r="AB37" s="653"/>
      <c r="AC37" s="653"/>
      <c r="AD37" s="653"/>
      <c r="AE37" s="653"/>
      <c r="AF37" s="656"/>
      <c r="AG37" s="656"/>
      <c r="AH37" s="656"/>
      <c r="AI37" s="656"/>
      <c r="AJ37" s="656"/>
      <c r="AK37" s="657"/>
      <c r="AL37" s="88" t="str">
        <f>IF(AND(ISTEXT($E37),ISTEXT($B37)),"산출기준 &gt;&gt;  "&amp;_xlfn.XLOOKUP($E37,산출기준!$D:$D,산출기준!$E:$E,"매칭실패"),"")</f>
        <v/>
      </c>
    </row>
    <row r="38" spans="1:38">
      <c r="B38" s="658"/>
      <c r="C38" s="659"/>
      <c r="D38" s="659"/>
      <c r="E38" s="659"/>
      <c r="F38" s="661"/>
      <c r="G38" s="662"/>
      <c r="H38" s="662"/>
      <c r="I38" s="652"/>
      <c r="J38" s="664"/>
      <c r="K38" s="664"/>
      <c r="L38" s="664"/>
      <c r="M38" s="664"/>
      <c r="N38" s="664"/>
      <c r="O38" s="664"/>
      <c r="P38" s="664"/>
      <c r="Q38" s="664"/>
      <c r="R38" s="664"/>
      <c r="S38" s="664"/>
      <c r="T38" s="664"/>
      <c r="U38" s="664"/>
      <c r="V38" s="664"/>
      <c r="W38" s="664"/>
      <c r="X38" s="664"/>
      <c r="Y38" s="664"/>
      <c r="Z38" s="664"/>
      <c r="AA38" s="664"/>
      <c r="AB38" s="664"/>
      <c r="AC38" s="664"/>
      <c r="AD38" s="664"/>
      <c r="AE38" s="664"/>
      <c r="AF38" s="659"/>
      <c r="AG38" s="665"/>
      <c r="AH38" s="665"/>
      <c r="AI38" s="666"/>
      <c r="AJ38" s="666"/>
      <c r="AK38" s="662"/>
      <c r="AL38" s="88" t="str">
        <f>IF(AND(ISTEXT($E38),ISTEXT($B38)),"산출기준 &gt;&gt;  "&amp;_xlfn.XLOOKUP($E38,산출기준!$D:$D,산출기준!$E:$E,"매칭실패"),"")</f>
        <v/>
      </c>
    </row>
    <row r="39" spans="1:38" ht="34.9" customHeight="1">
      <c r="B39" s="808" t="str" cm="1">
        <f t="array" aca="1" ref="B39" ca="1">_xlfn.IFNA(INDIRECT("Family_표준_구성도!B"&amp;MATCH(F39,INDIRECT("Family_표준_구성도!"&amp;"C:C"),0)),"")</f>
        <v>2.1.1.2.1</v>
      </c>
      <c r="C39" s="668" t="s">
        <v>2016</v>
      </c>
      <c r="D39" s="809"/>
      <c r="E39" s="668" t="s">
        <v>2833</v>
      </c>
      <c r="F39" s="810" t="s">
        <v>450</v>
      </c>
      <c r="G39" s="811"/>
      <c r="H39" s="917" t="s">
        <v>2865</v>
      </c>
      <c r="I39" s="674"/>
      <c r="J39" s="674"/>
      <c r="K39" s="674"/>
      <c r="L39" s="674"/>
      <c r="M39" s="674"/>
      <c r="N39" s="675"/>
      <c r="O39" s="676"/>
      <c r="P39" s="677"/>
      <c r="Q39" s="677"/>
      <c r="R39" s="677"/>
      <c r="S39" s="677"/>
      <c r="T39" s="677"/>
      <c r="U39" s="677"/>
      <c r="V39" s="678"/>
      <c r="W39" s="679"/>
      <c r="X39" s="679"/>
      <c r="Y39" s="679"/>
      <c r="Z39" s="679"/>
      <c r="AA39" s="679"/>
      <c r="AB39" s="679"/>
      <c r="AC39" s="679"/>
      <c r="AD39" s="679"/>
      <c r="AE39" s="679"/>
      <c r="AF39" s="813"/>
      <c r="AG39" s="682"/>
      <c r="AH39" s="682"/>
      <c r="AI39" s="682"/>
      <c r="AJ39" s="682"/>
      <c r="AK39" s="683"/>
      <c r="AL39" s="88" t="str">
        <f ca="1">IF(AND(ISTEXT($E39),ISTEXT($B39)),"산출기준 &gt;&gt;  "&amp;_xlfn.XLOOKUP($E39,산출기준!$D:$D,산출기준!$E:$E,"매칭실패"),"")</f>
        <v>산출기준 &gt;&gt;  [ 루프 일반 산출 ]</v>
      </c>
    </row>
    <row r="40" spans="1:38" ht="49.9" customHeight="1" outlineLevel="1">
      <c r="B40" s="772"/>
      <c r="C40" s="773"/>
      <c r="D40" s="773"/>
      <c r="E40" s="788"/>
      <c r="F40" s="818" t="s">
        <v>2846</v>
      </c>
      <c r="G40" s="759" t="str">
        <f t="shared" ref="G40:G43" si="9">IF(IF(N40=0,"",N40)&amp;" | "&amp;IF(O40=0,"",O40)&amp;" | "&amp;IF(Q40=0,"",Q40)&amp;" | "&amp;IF(R40=0,"",R40)=" |  |  | ","",IF(N40=0,"",N40)&amp;" | "&amp;IF(O40=0,"",O40)&amp;" | "&amp;IF(Q40=0,"",Q40)&amp;" | "&amp;IF(R40=0,"",R40))</f>
        <v xml:space="preserve">Waterproofing Membrane | EPDM(or Equivalent) |  | </v>
      </c>
      <c r="H40" s="816" t="s">
        <v>2847</v>
      </c>
      <c r="I40" s="765" t="str">
        <f>LEFT(H40,14)</f>
        <v>A04AQ310-00001</v>
      </c>
      <c r="J40" s="766"/>
      <c r="K40" s="766" t="str">
        <f>IFERROR(VLOOKUP($I40,'WM-AR'!$I$7:$AS$3267,34,FALSE),"")</f>
        <v>M2</v>
      </c>
      <c r="L40" s="766" t="str">
        <f>IFERROR(VLOOKUP($I40,'WM-AR'!$I$7:$AS$3267,4,FALSE),"")</f>
        <v>Finishing Work</v>
      </c>
      <c r="M40" s="766" t="str">
        <f>IFERROR(VLOOKUP($I40,'WM-AR'!$I$7:$AS$3267,6,FALSE),"")</f>
        <v>Roof Work</v>
      </c>
      <c r="N40" s="766" t="str">
        <f>IFERROR(VLOOKUP($I40,'WM-AR'!$I$7:$AS$3267,8,FALSE),"")</f>
        <v>Waterproofing Membrane</v>
      </c>
      <c r="O40" s="766" t="str">
        <f>IFERROR(VLOOKUP($I40,'WM-AR'!$I$7:$AS$3267,10,FALSE),"")</f>
        <v>EPDM(or Equivalent)</v>
      </c>
      <c r="P40" s="766">
        <f>IFERROR(VLOOKUP($I40,'WM-AR'!$I$7:$AS$3267,12,FALSE),"")</f>
        <v>0</v>
      </c>
      <c r="Q40" s="766">
        <f>IFERROR(VLOOKUP($I40,'WM-AR'!$I$7:$AS$3267,14,FALSE),"")</f>
        <v>0</v>
      </c>
      <c r="R40" s="766">
        <f>IFERROR(VLOOKUP($I40,'WM-AR'!$I$7:$AS$3267,16,FALSE),"")</f>
        <v>0</v>
      </c>
      <c r="S40" s="766">
        <f>IFERROR(VLOOKUP($I40,'WM-AR'!$I$7:$AS$3267,18,FALSE),"")</f>
        <v>0</v>
      </c>
      <c r="T40" s="766" t="str">
        <f>IFERROR(VLOOKUP($I40,'WM-AR'!$I$7:$AS$3267,20,FALSE),"")</f>
        <v>w/ Accessories</v>
      </c>
      <c r="U40" s="766">
        <f>IFERROR(VLOOKUP($I40,'WM-AR'!$I$7:$AS$3267,22,FALSE),"")</f>
        <v>0</v>
      </c>
      <c r="V40" s="766">
        <f>IFERROR(VLOOKUP($I40,'WM-AR'!$I$7:$AS$3267,24,FALSE),"")</f>
        <v>0</v>
      </c>
      <c r="W40" s="766">
        <f>IFERROR(VLOOKUP($I40,'WM-AR'!$I$7:$AS$3267,25,FALSE),"")</f>
        <v>0</v>
      </c>
      <c r="X40" s="766" t="str">
        <f>IFERROR(VLOOKUP($I40,'WM-AR'!$I$7:$AS$3267,26,FALSE),"")</f>
        <v>THK=(  )mm</v>
      </c>
      <c r="Y40" s="766">
        <f>IFERROR(VLOOKUP($I40,'WM-AR'!$I$7:$AS$3267,27,FALSE),"")</f>
        <v>0</v>
      </c>
      <c r="Z40" s="766">
        <f>IFERROR(VLOOKUP($I40,'WM-AR'!$I$7:$AS$3267,28,FALSE),"")</f>
        <v>0</v>
      </c>
      <c r="AA40" s="766">
        <f>IFERROR(VLOOKUP($I40,'WM-AR'!$I$7:$AS$3267,29,FALSE),"")</f>
        <v>0</v>
      </c>
      <c r="AB40" s="766">
        <f>IFERROR(VLOOKUP($I40,'WM-AR'!$I$7:$AS$3267,30,FALSE),"")</f>
        <v>0</v>
      </c>
      <c r="AC40" s="766">
        <f>IFERROR(VLOOKUP($I40,'WM-AR'!$I$7:$AS$3267,31,FALSE),"")</f>
        <v>0</v>
      </c>
      <c r="AD40" s="766">
        <f>IFERROR(VLOOKUP($I40,'WM-AR'!$I$7:$AS$3267,32,FALSE),"")</f>
        <v>0</v>
      </c>
      <c r="AE40" s="766" t="str">
        <f>IFERROR(VLOOKUP($I40,'WM-AR'!$I$7:$AS$3267,33,FALSE),"")</f>
        <v/>
      </c>
      <c r="AF40" s="817" t="s">
        <v>2860</v>
      </c>
      <c r="AG40" s="768" t="s">
        <v>1815</v>
      </c>
      <c r="AH40" s="768" t="s">
        <v>1815</v>
      </c>
      <c r="AI40" s="769"/>
      <c r="AJ40" s="769" t="str">
        <f t="shared" ref="AJ40:AJ46" si="10">K40</f>
        <v>M2</v>
      </c>
      <c r="AK40" s="904" t="s">
        <v>2848</v>
      </c>
      <c r="AL40" s="88" t="str">
        <f>IF(AND(ISTEXT($E40),ISTEXT($B40)),"산출기준 &gt;&gt;  "&amp;_xlfn.XLOOKUP($E40,산출기준!$D:$D,산출기준!$E:$E,"매칭실패"),"")</f>
        <v/>
      </c>
    </row>
    <row r="41" spans="1:38" ht="49.9" customHeight="1" outlineLevel="1">
      <c r="B41" s="772"/>
      <c r="C41" s="773"/>
      <c r="D41" s="773"/>
      <c r="E41" s="788"/>
      <c r="F41" s="818" t="s">
        <v>2843</v>
      </c>
      <c r="G41" s="759" t="str">
        <f t="shared" si="9"/>
        <v xml:space="preserve">Roof Insulation | Rigid Extruded Polystyrene Foam Insulation |  | </v>
      </c>
      <c r="H41" s="816" t="s">
        <v>2844</v>
      </c>
      <c r="I41" s="765" t="str">
        <f>LEFT(H41,14)</f>
        <v>A04AQ088-00004</v>
      </c>
      <c r="J41" s="766"/>
      <c r="K41" s="766" t="str">
        <f>IFERROR(VLOOKUP($I41,'WM-AR'!$I$7:$AS$3267,34,FALSE),"")</f>
        <v>M2</v>
      </c>
      <c r="L41" s="766" t="str">
        <f>IFERROR(VLOOKUP($I41,'WM-AR'!$I$7:$AS$3267,4,FALSE),"")</f>
        <v>Finishing Work</v>
      </c>
      <c r="M41" s="766" t="str">
        <f>IFERROR(VLOOKUP($I41,'WM-AR'!$I$7:$AS$3267,6,FALSE),"")</f>
        <v>Roof Work</v>
      </c>
      <c r="N41" s="766" t="str">
        <f>IFERROR(VLOOKUP($I41,'WM-AR'!$I$7:$AS$3267,8,FALSE),"")</f>
        <v>Roof Insulation</v>
      </c>
      <c r="O41" s="766" t="str">
        <f>IFERROR(VLOOKUP($I41,'WM-AR'!$I$7:$AS$3267,10,FALSE),"")</f>
        <v>Rigid Extruded Polystyrene Foam Insulation</v>
      </c>
      <c r="P41" s="766">
        <f>IFERROR(VLOOKUP($I41,'WM-AR'!$I$7:$AS$3267,12,FALSE),"")</f>
        <v>0</v>
      </c>
      <c r="Q41" s="766">
        <f>IFERROR(VLOOKUP($I41,'WM-AR'!$I$7:$AS$3267,14,FALSE),"")</f>
        <v>0</v>
      </c>
      <c r="R41" s="766">
        <f>IFERROR(VLOOKUP($I41,'WM-AR'!$I$7:$AS$3267,16,FALSE),"")</f>
        <v>0</v>
      </c>
      <c r="S41" s="766">
        <f>IFERROR(VLOOKUP($I41,'WM-AR'!$I$7:$AS$3267,18,FALSE),"")</f>
        <v>0</v>
      </c>
      <c r="T41" s="766" t="str">
        <f>IFERROR(VLOOKUP($I41,'WM-AR'!$I$7:$AS$3267,20,FALSE),"")</f>
        <v/>
      </c>
      <c r="U41" s="766">
        <f>IFERROR(VLOOKUP($I41,'WM-AR'!$I$7:$AS$3267,22,FALSE),"")</f>
        <v>0</v>
      </c>
      <c r="V41" s="766" t="str">
        <f>IFERROR(VLOOKUP($I41,'WM-AR'!$I$7:$AS$3267,24,FALSE),"")</f>
        <v>100mm≤THK</v>
      </c>
      <c r="W41" s="766">
        <f>IFERROR(VLOOKUP($I41,'WM-AR'!$I$7:$AS$3267,25,FALSE),"")</f>
        <v>0</v>
      </c>
      <c r="X41" s="766" t="str">
        <f>IFERROR(VLOOKUP($I41,'WM-AR'!$I$7:$AS$3267,26,FALSE),"")</f>
        <v>THK=(  )mm</v>
      </c>
      <c r="Y41" s="766">
        <f>IFERROR(VLOOKUP($I41,'WM-AR'!$I$7:$AS$3267,27,FALSE),"")</f>
        <v>0</v>
      </c>
      <c r="Z41" s="766">
        <f>IFERROR(VLOOKUP($I41,'WM-AR'!$I$7:$AS$3267,28,FALSE),"")</f>
        <v>0</v>
      </c>
      <c r="AA41" s="766">
        <f>IFERROR(VLOOKUP($I41,'WM-AR'!$I$7:$AS$3267,29,FALSE),"")</f>
        <v>0</v>
      </c>
      <c r="AB41" s="766">
        <f>IFERROR(VLOOKUP($I41,'WM-AR'!$I$7:$AS$3267,30,FALSE),"")</f>
        <v>0</v>
      </c>
      <c r="AC41" s="766">
        <f>IFERROR(VLOOKUP($I41,'WM-AR'!$I$7:$AS$3267,31,FALSE),"")</f>
        <v>0</v>
      </c>
      <c r="AD41" s="766">
        <f>IFERROR(VLOOKUP($I41,'WM-AR'!$I$7:$AS$3267,32,FALSE),"")</f>
        <v>0</v>
      </c>
      <c r="AE41" s="766" t="str">
        <f>IFERROR(VLOOKUP($I41,'WM-AR'!$I$7:$AS$3267,33,FALSE),"")</f>
        <v/>
      </c>
      <c r="AF41" s="817" t="s">
        <v>2857</v>
      </c>
      <c r="AG41" s="768" t="s">
        <v>1815</v>
      </c>
      <c r="AH41" s="768" t="s">
        <v>1815</v>
      </c>
      <c r="AI41" s="769"/>
      <c r="AJ41" s="769" t="str">
        <f t="shared" si="10"/>
        <v>M2</v>
      </c>
      <c r="AK41" s="816"/>
      <c r="AL41" s="88" t="str">
        <f>IF(AND(ISTEXT($E41),ISTEXT($B41)),"산출기준 &gt;&gt;  "&amp;_xlfn.XLOOKUP($E41,산출기준!$D:$D,산출기준!$E:$E,"매칭실패"),"")</f>
        <v/>
      </c>
    </row>
    <row r="42" spans="1:38" ht="49.9" customHeight="1" outlineLevel="1">
      <c r="B42" s="772"/>
      <c r="C42" s="773"/>
      <c r="D42" s="773"/>
      <c r="E42" s="788"/>
      <c r="F42" s="818" t="s">
        <v>2854</v>
      </c>
      <c r="G42" s="759" t="str">
        <f t="shared" si="9"/>
        <v xml:space="preserve">PE Sheet (Vapor Barrier) |  |  | </v>
      </c>
      <c r="H42" s="816" t="s">
        <v>2855</v>
      </c>
      <c r="I42" s="765" t="str">
        <f>LEFT(H42,14)</f>
        <v>A04AQ012-00001</v>
      </c>
      <c r="J42" s="766"/>
      <c r="K42" s="766" t="str">
        <f>IFERROR(VLOOKUP($I42,'WM-AR'!$I$7:$AS$3267,34,FALSE),"")</f>
        <v>M2</v>
      </c>
      <c r="L42" s="766" t="str">
        <f>IFERROR(VLOOKUP($I42,'WM-AR'!$I$7:$AS$3267,4,FALSE),"")</f>
        <v>Finishing Work</v>
      </c>
      <c r="M42" s="766" t="str">
        <f>IFERROR(VLOOKUP($I42,'WM-AR'!$I$7:$AS$3267,6,FALSE),"")</f>
        <v>Roof Work</v>
      </c>
      <c r="N42" s="766" t="str">
        <f>IFERROR(VLOOKUP($I42,'WM-AR'!$I$7:$AS$3267,8,FALSE),"")</f>
        <v>PE Sheet (Vapor Barrier)</v>
      </c>
      <c r="O42" s="766">
        <f>IFERROR(VLOOKUP($I42,'WM-AR'!$I$7:$AS$3267,10,FALSE),"")</f>
        <v>0</v>
      </c>
      <c r="P42" s="766">
        <f>IFERROR(VLOOKUP($I42,'WM-AR'!$I$7:$AS$3267,12,FALSE),"")</f>
        <v>0</v>
      </c>
      <c r="Q42" s="766">
        <f>IFERROR(VLOOKUP($I42,'WM-AR'!$I$7:$AS$3267,14,FALSE),"")</f>
        <v>0</v>
      </c>
      <c r="R42" s="766">
        <f>IFERROR(VLOOKUP($I42,'WM-AR'!$I$7:$AS$3267,16,FALSE),"")</f>
        <v>0</v>
      </c>
      <c r="S42" s="766">
        <f>IFERROR(VLOOKUP($I42,'WM-AR'!$I$7:$AS$3267,18,FALSE),"")</f>
        <v>0</v>
      </c>
      <c r="T42" s="766" t="str">
        <f>IFERROR(VLOOKUP($I42,'WM-AR'!$I$7:$AS$3267,20,FALSE),"")</f>
        <v/>
      </c>
      <c r="U42" s="766">
        <f>IFERROR(VLOOKUP($I42,'WM-AR'!$I$7:$AS$3267,22,FALSE),"")</f>
        <v>0</v>
      </c>
      <c r="V42" s="766">
        <f>IFERROR(VLOOKUP($I42,'WM-AR'!$I$7:$AS$3267,24,FALSE),"")</f>
        <v>0</v>
      </c>
      <c r="W42" s="766">
        <f>IFERROR(VLOOKUP($I42,'WM-AR'!$I$7:$AS$3267,25,FALSE),"")</f>
        <v>0</v>
      </c>
      <c r="X42" s="766" t="str">
        <f>IFERROR(VLOOKUP($I42,'WM-AR'!$I$7:$AS$3267,26,FALSE),"")</f>
        <v>THK=(  )mm</v>
      </c>
      <c r="Y42" s="766">
        <f>IFERROR(VLOOKUP($I42,'WM-AR'!$I$7:$AS$3267,27,FALSE),"")</f>
        <v>0</v>
      </c>
      <c r="Z42" s="766">
        <f>IFERROR(VLOOKUP($I42,'WM-AR'!$I$7:$AS$3267,28,FALSE),"")</f>
        <v>0</v>
      </c>
      <c r="AA42" s="766">
        <f>IFERROR(VLOOKUP($I42,'WM-AR'!$I$7:$AS$3267,29,FALSE),"")</f>
        <v>0</v>
      </c>
      <c r="AB42" s="766">
        <f>IFERROR(VLOOKUP($I42,'WM-AR'!$I$7:$AS$3267,30,FALSE),"")</f>
        <v>0</v>
      </c>
      <c r="AC42" s="766">
        <f>IFERROR(VLOOKUP($I42,'WM-AR'!$I$7:$AS$3267,31,FALSE),"")</f>
        <v>0</v>
      </c>
      <c r="AD42" s="766">
        <f>IFERROR(VLOOKUP($I42,'WM-AR'!$I$7:$AS$3267,32,FALSE),"")</f>
        <v>0</v>
      </c>
      <c r="AE42" s="766" t="str">
        <f>IFERROR(VLOOKUP($I42,'WM-AR'!$I$7:$AS$3267,33,FALSE),"")</f>
        <v/>
      </c>
      <c r="AF42" s="817" t="s">
        <v>2856</v>
      </c>
      <c r="AG42" s="768" t="s">
        <v>1815</v>
      </c>
      <c r="AH42" s="768" t="s">
        <v>1815</v>
      </c>
      <c r="AI42" s="769"/>
      <c r="AJ42" s="769" t="str">
        <f t="shared" si="10"/>
        <v>M2</v>
      </c>
      <c r="AK42" s="816"/>
      <c r="AL42" s="88" t="str">
        <f>IF(AND(ISTEXT($E42),ISTEXT($B42)),"산출기준 &gt;&gt;  "&amp;_xlfn.XLOOKUP($E42,산출기준!$D:$D,산출기준!$E:$E,"매칭실패"),"")</f>
        <v/>
      </c>
    </row>
    <row r="43" spans="1:38" ht="49.9" customHeight="1" outlineLevel="1">
      <c r="B43" s="758"/>
      <c r="C43" s="759"/>
      <c r="D43" s="759"/>
      <c r="E43" s="814"/>
      <c r="F43" s="818" t="s">
        <v>2836</v>
      </c>
      <c r="G43" s="759" t="str">
        <f t="shared" si="9"/>
        <v xml:space="preserve">Protective Concrete w/ Steel Trowel Finish |  |  | </v>
      </c>
      <c r="H43" s="816" t="s">
        <v>2866</v>
      </c>
      <c r="I43" s="765" t="str">
        <f>LEFT(H43,14)</f>
        <v>A04AQ089-00001</v>
      </c>
      <c r="J43" s="766"/>
      <c r="K43" s="766" t="str">
        <f>IFERROR(VLOOKUP($I43,'WM-AR'!$I$7:$AS$3267,34,FALSE),"")</f>
        <v>M3</v>
      </c>
      <c r="L43" s="766" t="str">
        <f>IFERROR(VLOOKUP($I43,'WM-AR'!$I$7:$AS$3267,4,FALSE),"")</f>
        <v>Finishing Work</v>
      </c>
      <c r="M43" s="766" t="str">
        <f>IFERROR(VLOOKUP($I43,'WM-AR'!$I$7:$AS$3267,6,FALSE),"")</f>
        <v>Roof Work</v>
      </c>
      <c r="N43" s="766" t="str">
        <f>IFERROR(VLOOKUP($I43,'WM-AR'!$I$7:$AS$3267,8,FALSE),"")</f>
        <v>Protective Concrete w/ Steel Trowel Finish</v>
      </c>
      <c r="O43" s="766">
        <f>IFERROR(VLOOKUP($I43,'WM-AR'!$I$7:$AS$3267,10,FALSE),"")</f>
        <v>0</v>
      </c>
      <c r="P43" s="766">
        <f>IFERROR(VLOOKUP($I43,'WM-AR'!$I$7:$AS$3267,12,FALSE),"")</f>
        <v>0</v>
      </c>
      <c r="Q43" s="766">
        <f>IFERROR(VLOOKUP($I43,'WM-AR'!$I$7:$AS$3267,14,FALSE),"")</f>
        <v>0</v>
      </c>
      <c r="R43" s="766">
        <f>IFERROR(VLOOKUP($I43,'WM-AR'!$I$7:$AS$3267,16,FALSE),"")</f>
        <v>0</v>
      </c>
      <c r="S43" s="766">
        <f>IFERROR(VLOOKUP($I43,'WM-AR'!$I$7:$AS$3267,18,FALSE),"")</f>
        <v>0</v>
      </c>
      <c r="T43" s="766">
        <f>IFERROR(VLOOKUP($I43,'WM-AR'!$I$7:$AS$3267,20,FALSE),"")</f>
        <v>0</v>
      </c>
      <c r="U43" s="766">
        <f>IFERROR(VLOOKUP($I43,'WM-AR'!$I$7:$AS$3267,22,FALSE),"")</f>
        <v>0</v>
      </c>
      <c r="V43" s="766" t="str">
        <f>IFERROR(VLOOKUP($I43,'WM-AR'!$I$7:$AS$3267,24,FALSE),"")</f>
        <v/>
      </c>
      <c r="W43" s="766">
        <f>IFERROR(VLOOKUP($I43,'WM-AR'!$I$7:$AS$3267,25,FALSE),"")</f>
        <v>0</v>
      </c>
      <c r="X43" s="766" t="str">
        <f>IFERROR(VLOOKUP($I43,'WM-AR'!$I$7:$AS$3267,26,FALSE),"")</f>
        <v/>
      </c>
      <c r="Y43" s="766">
        <f>IFERROR(VLOOKUP($I43,'WM-AR'!$I$7:$AS$3267,27,FALSE),"")</f>
        <v>0</v>
      </c>
      <c r="Z43" s="766">
        <f>IFERROR(VLOOKUP($I43,'WM-AR'!$I$7:$AS$3267,28,FALSE),"")</f>
        <v>0</v>
      </c>
      <c r="AA43" s="766">
        <f>IFERROR(VLOOKUP($I43,'WM-AR'!$I$7:$AS$3267,29,FALSE),"")</f>
        <v>0</v>
      </c>
      <c r="AB43" s="766">
        <f>IFERROR(VLOOKUP($I43,'WM-AR'!$I$7:$AS$3267,30,FALSE),"")</f>
        <v>0</v>
      </c>
      <c r="AC43" s="766">
        <f>IFERROR(VLOOKUP($I43,'WM-AR'!$I$7:$AS$3267,31,FALSE),"")</f>
        <v>0</v>
      </c>
      <c r="AD43" s="766">
        <f>IFERROR(VLOOKUP($I43,'WM-AR'!$I$7:$AS$3267,32,FALSE),"")</f>
        <v>0</v>
      </c>
      <c r="AE43" s="766" t="str">
        <f>IFERROR(VLOOKUP($I43,'WM-AR'!$I$7:$AS$3267,33,FALSE),"")</f>
        <v/>
      </c>
      <c r="AF43" s="817"/>
      <c r="AG43" s="768" t="s">
        <v>2867</v>
      </c>
      <c r="AH43" s="768" t="s">
        <v>2867</v>
      </c>
      <c r="AI43" s="769"/>
      <c r="AJ43" s="769" t="str">
        <f t="shared" si="10"/>
        <v>M3</v>
      </c>
      <c r="AK43" s="904" t="s">
        <v>2689</v>
      </c>
      <c r="AL43" s="88" t="str">
        <f>IF(AND(ISTEXT($E43),ISTEXT($B43)),"산출기준 &gt;&gt;  "&amp;_xlfn.XLOOKUP($E43,산출기준!$D:$D,산출기준!$E:$E,"매칭실패"),"")</f>
        <v/>
      </c>
    </row>
    <row r="44" spans="1:38">
      <c r="A44" s="1019"/>
      <c r="B44" s="684"/>
      <c r="C44" s="685"/>
      <c r="D44" s="1020"/>
      <c r="E44" s="687"/>
      <c r="F44" s="1021"/>
      <c r="G44" s="875" t="s">
        <v>2149</v>
      </c>
      <c r="H44" s="824"/>
      <c r="I44" s="692" t="str">
        <f t="shared" ref="I44:I46" si="11">LEFT(H44,14)</f>
        <v/>
      </c>
      <c r="J44" s="1022"/>
      <c r="K44" s="1023" t="str">
        <f>IFERROR(VLOOKUP($I44,'WM-AR'!$I$7:$AS$3267,34,FALSE),"")</f>
        <v/>
      </c>
      <c r="L44" s="1024" t="str">
        <f>IFERROR(VLOOKUP($I44,'WM-AR'!$I$7:$AS$3267,4,FALSE),"")</f>
        <v/>
      </c>
      <c r="M44" s="1024" t="str">
        <f>IFERROR(VLOOKUP($I44,'WM-AR'!$I$7:$AS$3267,6,FALSE),"")</f>
        <v/>
      </c>
      <c r="N44" s="1024" t="str">
        <f>IFERROR(VLOOKUP($I44,'WM-AR'!$I$7:$AS$3267,8,FALSE),"")</f>
        <v/>
      </c>
      <c r="O44" s="1025" t="str">
        <f>IFERROR(VLOOKUP($I44,'WM-AR'!$I$7:$AS$3267,10,FALSE),"")</f>
        <v/>
      </c>
      <c r="P44" s="1026" t="str">
        <f>IFERROR(VLOOKUP($I44,'WM-AR'!$I$7:$AS$3267,12,FALSE),"")</f>
        <v/>
      </c>
      <c r="Q44" s="1026" t="str">
        <f>IFERROR(VLOOKUP($I44,'WM-AR'!$I$7:$AS$3267,14,FALSE),"")</f>
        <v/>
      </c>
      <c r="R44" s="1026" t="str">
        <f>IFERROR(VLOOKUP($I44,'WM-AR'!$I$7:$AS$3267,16,FALSE),"")</f>
        <v/>
      </c>
      <c r="S44" s="1026" t="str">
        <f>IFERROR(VLOOKUP($I44,'WM-AR'!$I$7:$AS$3267,18,FALSE),"")</f>
        <v/>
      </c>
      <c r="T44" s="1026" t="str">
        <f>IFERROR(VLOOKUP($I44,'WM-AR'!$I$7:$AS$3267,20,FALSE),"")</f>
        <v/>
      </c>
      <c r="U44" s="1026" t="str">
        <f>IFERROR(VLOOKUP($I44,'WM-AR'!$I$7:$AS$3267,22,FALSE),"")</f>
        <v/>
      </c>
      <c r="V44" s="1026" t="str">
        <f>IFERROR(VLOOKUP($I44,'WM-AR'!$I$7:$AS$3267,24,FALSE),"")</f>
        <v/>
      </c>
      <c r="W44" s="1026" t="str">
        <f>IFERROR(VLOOKUP($I44,'WM-AR'!$I$7:$AS$3267,25,FALSE),"")</f>
        <v/>
      </c>
      <c r="X44" s="1026" t="str">
        <f>IFERROR(VLOOKUP($I44,'WM-AR'!$I$7:$AS$3267,26,FALSE),"")</f>
        <v/>
      </c>
      <c r="Y44" s="1026" t="str">
        <f>IFERROR(VLOOKUP($I44,'WM-AR'!$I$7:$AS$3267,27,FALSE),"")</f>
        <v/>
      </c>
      <c r="Z44" s="1026" t="str">
        <f>IFERROR(VLOOKUP($I44,'WM-AR'!$I$7:$AS$3267,28,FALSE),"")</f>
        <v/>
      </c>
      <c r="AA44" s="1026" t="str">
        <f>IFERROR(VLOOKUP($I44,'WM-AR'!$I$7:$AS$3267,29,FALSE),"")</f>
        <v/>
      </c>
      <c r="AB44" s="1026" t="str">
        <f>IFERROR(VLOOKUP($I44,'WM-AR'!$I$7:$AS$3267,30,FALSE),"")</f>
        <v/>
      </c>
      <c r="AC44" s="1026" t="str">
        <f>IFERROR(VLOOKUP($I44,'WM-AR'!$I$7:$AS$3267,31,FALSE),"")</f>
        <v/>
      </c>
      <c r="AD44" s="1026" t="str">
        <f>IFERROR(VLOOKUP($I44,'WM-AR'!$I$7:$AS$3267,32,FALSE),"")</f>
        <v/>
      </c>
      <c r="AE44" s="1026" t="str">
        <f>IFERROR(VLOOKUP($I44,'WM-AR'!$I$7:$AS$3267,33,FALSE),"")</f>
        <v/>
      </c>
      <c r="AF44" s="1027"/>
      <c r="AG44" s="834"/>
      <c r="AH44" s="834"/>
      <c r="AI44" s="836"/>
      <c r="AJ44" s="836" t="str">
        <f t="shared" si="10"/>
        <v/>
      </c>
      <c r="AK44" s="704"/>
      <c r="AL44" s="1028" t="str">
        <f>IF(AND(ISTEXT($E44),ISTEXT($B44)),"산출기준 &gt;&gt;  "&amp;_xlfn.XLOOKUP($E44,산출기준!$D:$D,산출기준!$E:$E,"매칭실패"),"")</f>
        <v/>
      </c>
    </row>
    <row r="45" spans="1:38">
      <c r="A45" s="1019"/>
      <c r="B45" s="705"/>
      <c r="C45" s="706"/>
      <c r="D45" s="711"/>
      <c r="E45" s="708"/>
      <c r="F45" s="1029"/>
      <c r="G45" s="882"/>
      <c r="H45" s="843"/>
      <c r="I45" s="712" t="str">
        <f t="shared" si="11"/>
        <v/>
      </c>
      <c r="J45" s="1030"/>
      <c r="K45" s="1031" t="str">
        <f>IFERROR(VLOOKUP($I45,'WM-AR'!$I$7:$AS$3267,34,FALSE),"")</f>
        <v/>
      </c>
      <c r="L45" s="1030" t="str">
        <f>IFERROR(VLOOKUP($I45,'WM-AR'!$I$7:$AS$3267,4,FALSE),"")</f>
        <v/>
      </c>
      <c r="M45" s="1030" t="str">
        <f>IFERROR(VLOOKUP($I45,'WM-AR'!$I$7:$AS$3267,6,FALSE),"")</f>
        <v/>
      </c>
      <c r="N45" s="1030" t="str">
        <f>IFERROR(VLOOKUP($I45,'WM-AR'!$I$7:$AS$3267,8,FALSE),"")</f>
        <v/>
      </c>
      <c r="O45" s="1032" t="str">
        <f>IFERROR(VLOOKUP($I45,'WM-AR'!$I$7:$AS$3267,10,FALSE),"")</f>
        <v/>
      </c>
      <c r="P45" s="1033" t="str">
        <f>IFERROR(VLOOKUP($I45,'WM-AR'!$I$7:$AS$3267,12,FALSE),"")</f>
        <v/>
      </c>
      <c r="Q45" s="1033" t="str">
        <f>IFERROR(VLOOKUP($I45,'WM-AR'!$I$7:$AS$3267,14,FALSE),"")</f>
        <v/>
      </c>
      <c r="R45" s="1033" t="str">
        <f>IFERROR(VLOOKUP($I45,'WM-AR'!$I$7:$AS$3267,16,FALSE),"")</f>
        <v/>
      </c>
      <c r="S45" s="1033" t="str">
        <f>IFERROR(VLOOKUP($I45,'WM-AR'!$I$7:$AS$3267,18,FALSE),"")</f>
        <v/>
      </c>
      <c r="T45" s="1033" t="str">
        <f>IFERROR(VLOOKUP($I45,'WM-AR'!$I$7:$AS$3267,20,FALSE),"")</f>
        <v/>
      </c>
      <c r="U45" s="1033" t="str">
        <f>IFERROR(VLOOKUP($I45,'WM-AR'!$I$7:$AS$3267,22,FALSE),"")</f>
        <v/>
      </c>
      <c r="V45" s="1033" t="str">
        <f>IFERROR(VLOOKUP($I45,'WM-AR'!$I$7:$AS$3267,24,FALSE),"")</f>
        <v/>
      </c>
      <c r="W45" s="1033" t="str">
        <f>IFERROR(VLOOKUP($I45,'WM-AR'!$I$7:$AS$3267,25,FALSE),"")</f>
        <v/>
      </c>
      <c r="X45" s="1033" t="str">
        <f>IFERROR(VLOOKUP($I45,'WM-AR'!$I$7:$AS$3267,26,FALSE),"")</f>
        <v/>
      </c>
      <c r="Y45" s="1033" t="str">
        <f>IFERROR(VLOOKUP($I45,'WM-AR'!$I$7:$AS$3267,27,FALSE),"")</f>
        <v/>
      </c>
      <c r="Z45" s="1033" t="str">
        <f>IFERROR(VLOOKUP($I45,'WM-AR'!$I$7:$AS$3267,28,FALSE),"")</f>
        <v/>
      </c>
      <c r="AA45" s="1033" t="str">
        <f>IFERROR(VLOOKUP($I45,'WM-AR'!$I$7:$AS$3267,29,FALSE),"")</f>
        <v/>
      </c>
      <c r="AB45" s="1033" t="str">
        <f>IFERROR(VLOOKUP($I45,'WM-AR'!$I$7:$AS$3267,30,FALSE),"")</f>
        <v/>
      </c>
      <c r="AC45" s="1033" t="str">
        <f>IFERROR(VLOOKUP($I45,'WM-AR'!$I$7:$AS$3267,31,FALSE),"")</f>
        <v/>
      </c>
      <c r="AD45" s="1033" t="str">
        <f>IFERROR(VLOOKUP($I45,'WM-AR'!$I$7:$AS$3267,32,FALSE),"")</f>
        <v/>
      </c>
      <c r="AE45" s="1033" t="str">
        <f>IFERROR(VLOOKUP($I45,'WM-AR'!$I$7:$AS$3267,33,FALSE),"")</f>
        <v/>
      </c>
      <c r="AF45" s="1034"/>
      <c r="AG45" s="852"/>
      <c r="AH45" s="852"/>
      <c r="AI45" s="854"/>
      <c r="AJ45" s="854" t="str">
        <f t="shared" si="10"/>
        <v/>
      </c>
      <c r="AK45" s="723"/>
      <c r="AL45" s="1028" t="str">
        <f>IF(AND(ISTEXT($E45),ISTEXT($B45)),"산출기준 &gt;&gt;  "&amp;_xlfn.XLOOKUP($E45,산출기준!$D:$D,산출기준!$E:$E,"매칭실패"),"")</f>
        <v/>
      </c>
    </row>
    <row r="46" spans="1:38">
      <c r="A46" s="1019"/>
      <c r="B46" s="724"/>
      <c r="C46" s="725"/>
      <c r="D46" s="731"/>
      <c r="E46" s="727"/>
      <c r="F46" s="1035"/>
      <c r="G46" s="886"/>
      <c r="H46" s="861"/>
      <c r="I46" s="732" t="str">
        <f t="shared" si="11"/>
        <v/>
      </c>
      <c r="J46" s="1036"/>
      <c r="K46" s="1037" t="str">
        <f>IFERROR(VLOOKUP($I46,'WM-AR'!$I$7:$AS$3267,34,FALSE),"")</f>
        <v/>
      </c>
      <c r="L46" s="1036" t="str">
        <f>IFERROR(VLOOKUP($I46,'WM-AR'!$I$7:$AS$3267,4,FALSE),"")</f>
        <v/>
      </c>
      <c r="M46" s="1036" t="str">
        <f>IFERROR(VLOOKUP($I46,'WM-AR'!$I$7:$AS$3267,6,FALSE),"")</f>
        <v/>
      </c>
      <c r="N46" s="1036" t="str">
        <f>IFERROR(VLOOKUP($I46,'WM-AR'!$I$7:$AS$3267,8,FALSE),"")</f>
        <v/>
      </c>
      <c r="O46" s="1038" t="str">
        <f>IFERROR(VLOOKUP($I46,'WM-AR'!$I$7:$AS$3267,10,FALSE),"")</f>
        <v/>
      </c>
      <c r="P46" s="1039" t="str">
        <f>IFERROR(VLOOKUP($I46,'WM-AR'!$I$7:$AS$3267,12,FALSE),"")</f>
        <v/>
      </c>
      <c r="Q46" s="1039" t="str">
        <f>IFERROR(VLOOKUP($I46,'WM-AR'!$I$7:$AS$3267,14,FALSE),"")</f>
        <v/>
      </c>
      <c r="R46" s="1039" t="str">
        <f>IFERROR(VLOOKUP($I46,'WM-AR'!$I$7:$AS$3267,16,FALSE),"")</f>
        <v/>
      </c>
      <c r="S46" s="1039" t="str">
        <f>IFERROR(VLOOKUP($I46,'WM-AR'!$I$7:$AS$3267,18,FALSE),"")</f>
        <v/>
      </c>
      <c r="T46" s="1039" t="str">
        <f>IFERROR(VLOOKUP($I46,'WM-AR'!$I$7:$AS$3267,20,FALSE),"")</f>
        <v/>
      </c>
      <c r="U46" s="1039" t="str">
        <f>IFERROR(VLOOKUP($I46,'WM-AR'!$I$7:$AS$3267,22,FALSE),"")</f>
        <v/>
      </c>
      <c r="V46" s="1039" t="str">
        <f>IFERROR(VLOOKUP($I46,'WM-AR'!$I$7:$AS$3267,24,FALSE),"")</f>
        <v/>
      </c>
      <c r="W46" s="1039" t="str">
        <f>IFERROR(VLOOKUP($I46,'WM-AR'!$I$7:$AS$3267,25,FALSE),"")</f>
        <v/>
      </c>
      <c r="X46" s="1039" t="str">
        <f>IFERROR(VLOOKUP($I46,'WM-AR'!$I$7:$AS$3267,26,FALSE),"")</f>
        <v/>
      </c>
      <c r="Y46" s="1039" t="str">
        <f>IFERROR(VLOOKUP($I46,'WM-AR'!$I$7:$AS$3267,27,FALSE),"")</f>
        <v/>
      </c>
      <c r="Z46" s="1039" t="str">
        <f>IFERROR(VLOOKUP($I46,'WM-AR'!$I$7:$AS$3267,28,FALSE),"")</f>
        <v/>
      </c>
      <c r="AA46" s="1039" t="str">
        <f>IFERROR(VLOOKUP($I46,'WM-AR'!$I$7:$AS$3267,29,FALSE),"")</f>
        <v/>
      </c>
      <c r="AB46" s="1039" t="str">
        <f>IFERROR(VLOOKUP($I46,'WM-AR'!$I$7:$AS$3267,30,FALSE),"")</f>
        <v/>
      </c>
      <c r="AC46" s="1039" t="str">
        <f>IFERROR(VLOOKUP($I46,'WM-AR'!$I$7:$AS$3267,31,FALSE),"")</f>
        <v/>
      </c>
      <c r="AD46" s="1039" t="str">
        <f>IFERROR(VLOOKUP($I46,'WM-AR'!$I$7:$AS$3267,32,FALSE),"")</f>
        <v/>
      </c>
      <c r="AE46" s="1039" t="str">
        <f>IFERROR(VLOOKUP($I46,'WM-AR'!$I$7:$AS$3267,33,FALSE),"")</f>
        <v/>
      </c>
      <c r="AF46" s="1040"/>
      <c r="AG46" s="870"/>
      <c r="AH46" s="870"/>
      <c r="AI46" s="871"/>
      <c r="AJ46" s="871" t="str">
        <f t="shared" si="10"/>
        <v/>
      </c>
      <c r="AK46" s="743"/>
      <c r="AL46" s="1028" t="str">
        <f>IF(AND(ISTEXT($E46),ISTEXT($B46)),"산출기준 &gt;&gt;  "&amp;_xlfn.XLOOKUP($E46,산출기준!$D:$D,산출기준!$E:$E,"매칭실패"),"")</f>
        <v/>
      </c>
    </row>
    <row r="47" spans="1:38">
      <c r="B47" s="658"/>
      <c r="C47" s="659"/>
      <c r="D47" s="659"/>
      <c r="E47" s="659"/>
      <c r="F47" s="661"/>
      <c r="G47" s="662"/>
      <c r="H47" s="662"/>
      <c r="I47" s="652"/>
      <c r="J47" s="664"/>
      <c r="K47" s="664"/>
      <c r="L47" s="664"/>
      <c r="M47" s="664"/>
      <c r="N47" s="664"/>
      <c r="O47" s="664"/>
      <c r="P47" s="664"/>
      <c r="Q47" s="664"/>
      <c r="R47" s="664"/>
      <c r="S47" s="664"/>
      <c r="T47" s="664"/>
      <c r="U47" s="664"/>
      <c r="V47" s="664"/>
      <c r="W47" s="664"/>
      <c r="X47" s="664"/>
      <c r="Y47" s="664"/>
      <c r="Z47" s="664"/>
      <c r="AA47" s="664"/>
      <c r="AB47" s="664"/>
      <c r="AC47" s="664"/>
      <c r="AD47" s="664"/>
      <c r="AE47" s="664"/>
      <c r="AF47" s="659"/>
      <c r="AG47" s="665"/>
      <c r="AH47" s="665"/>
      <c r="AI47" s="666"/>
      <c r="AJ47" s="666"/>
      <c r="AK47" s="662"/>
      <c r="AL47" s="88" t="str">
        <f>IF(AND(ISTEXT($E47),ISTEXT($B47)),"산출기준 &gt;&gt;  "&amp;_xlfn.XLOOKUP($E47,산출기준!$D:$D,산출기준!$E:$E,"매칭실패"),"")</f>
        <v/>
      </c>
    </row>
    <row r="48" spans="1:38" ht="34.9" customHeight="1">
      <c r="B48" s="808" t="str" cm="1">
        <f t="array" aca="1" ref="B48" ca="1">_xlfn.IFNA(INDIRECT("Family_표준_구성도!B"&amp;MATCH(F48,INDIRECT("Family_표준_구성도!"&amp;"C:C"),0)),"")</f>
        <v>2.1.1.2.2</v>
      </c>
      <c r="C48" s="668" t="s">
        <v>2016</v>
      </c>
      <c r="D48" s="809"/>
      <c r="E48" s="668" t="s">
        <v>2833</v>
      </c>
      <c r="F48" s="810" t="s">
        <v>2868</v>
      </c>
      <c r="G48" s="811"/>
      <c r="H48" s="917" t="s">
        <v>2869</v>
      </c>
      <c r="I48" s="674"/>
      <c r="J48" s="674"/>
      <c r="K48" s="674"/>
      <c r="L48" s="674"/>
      <c r="M48" s="674"/>
      <c r="N48" s="675"/>
      <c r="O48" s="676"/>
      <c r="P48" s="677"/>
      <c r="Q48" s="677"/>
      <c r="R48" s="677"/>
      <c r="S48" s="677"/>
      <c r="T48" s="677"/>
      <c r="U48" s="677"/>
      <c r="V48" s="678"/>
      <c r="W48" s="679"/>
      <c r="X48" s="679"/>
      <c r="Y48" s="679"/>
      <c r="Z48" s="679"/>
      <c r="AA48" s="679"/>
      <c r="AB48" s="679"/>
      <c r="AC48" s="679"/>
      <c r="AD48" s="679"/>
      <c r="AE48" s="679"/>
      <c r="AF48" s="813"/>
      <c r="AG48" s="682"/>
      <c r="AH48" s="682"/>
      <c r="AI48" s="682"/>
      <c r="AJ48" s="682"/>
      <c r="AK48" s="683"/>
      <c r="AL48" s="88" t="str">
        <f ca="1">IF(AND(ISTEXT($E48),ISTEXT($B48)),"산출기준 &gt;&gt;  "&amp;_xlfn.XLOOKUP($E48,산출기준!$D:$D,산출기준!$E:$E,"매칭실패"),"")</f>
        <v>산출기준 &gt;&gt;  [ 루프 일반 산출 ]</v>
      </c>
    </row>
    <row r="49" spans="1:38" ht="49.9" customHeight="1" outlineLevel="1">
      <c r="B49" s="772"/>
      <c r="C49" s="773"/>
      <c r="D49" s="773"/>
      <c r="E49" s="788"/>
      <c r="F49" s="818" t="s">
        <v>2846</v>
      </c>
      <c r="G49" s="759" t="str">
        <f t="shared" ref="G49:G52" si="12">IF(IF(N49=0,"",N49)&amp;" | "&amp;IF(O49=0,"",O49)&amp;" | "&amp;IF(Q49=0,"",Q49)&amp;" | "&amp;IF(R49=0,"",R49)=" |  |  | ","",IF(N49=0,"",N49)&amp;" | "&amp;IF(O49=0,"",O49)&amp;" | "&amp;IF(Q49=0,"",Q49)&amp;" | "&amp;IF(R49=0,"",R49))</f>
        <v xml:space="preserve">Waterproofing Membrane | EPDM(or Equivalent) |  | </v>
      </c>
      <c r="H49" s="816" t="s">
        <v>2847</v>
      </c>
      <c r="I49" s="765" t="str">
        <f>LEFT(H49,14)</f>
        <v>A04AQ310-00001</v>
      </c>
      <c r="J49" s="766"/>
      <c r="K49" s="766" t="str">
        <f>IFERROR(VLOOKUP($I49,'WM-AR'!$I$7:$AS$3267,34,FALSE),"")</f>
        <v>M2</v>
      </c>
      <c r="L49" s="766" t="str">
        <f>IFERROR(VLOOKUP($I49,'WM-AR'!$I$7:$AS$3267,4,FALSE),"")</f>
        <v>Finishing Work</v>
      </c>
      <c r="M49" s="766" t="str">
        <f>IFERROR(VLOOKUP($I49,'WM-AR'!$I$7:$AS$3267,6,FALSE),"")</f>
        <v>Roof Work</v>
      </c>
      <c r="N49" s="766" t="str">
        <f>IFERROR(VLOOKUP($I49,'WM-AR'!$I$7:$AS$3267,8,FALSE),"")</f>
        <v>Waterproofing Membrane</v>
      </c>
      <c r="O49" s="766" t="str">
        <f>IFERROR(VLOOKUP($I49,'WM-AR'!$I$7:$AS$3267,10,FALSE),"")</f>
        <v>EPDM(or Equivalent)</v>
      </c>
      <c r="P49" s="766">
        <f>IFERROR(VLOOKUP($I49,'WM-AR'!$I$7:$AS$3267,12,FALSE),"")</f>
        <v>0</v>
      </c>
      <c r="Q49" s="766">
        <f>IFERROR(VLOOKUP($I49,'WM-AR'!$I$7:$AS$3267,14,FALSE),"")</f>
        <v>0</v>
      </c>
      <c r="R49" s="766">
        <f>IFERROR(VLOOKUP($I49,'WM-AR'!$I$7:$AS$3267,16,FALSE),"")</f>
        <v>0</v>
      </c>
      <c r="S49" s="766">
        <f>IFERROR(VLOOKUP($I49,'WM-AR'!$I$7:$AS$3267,18,FALSE),"")</f>
        <v>0</v>
      </c>
      <c r="T49" s="766" t="str">
        <f>IFERROR(VLOOKUP($I49,'WM-AR'!$I$7:$AS$3267,20,FALSE),"")</f>
        <v>w/ Accessories</v>
      </c>
      <c r="U49" s="766">
        <f>IFERROR(VLOOKUP($I49,'WM-AR'!$I$7:$AS$3267,22,FALSE),"")</f>
        <v>0</v>
      </c>
      <c r="V49" s="766">
        <f>IFERROR(VLOOKUP($I49,'WM-AR'!$I$7:$AS$3267,24,FALSE),"")</f>
        <v>0</v>
      </c>
      <c r="W49" s="766">
        <f>IFERROR(VLOOKUP($I49,'WM-AR'!$I$7:$AS$3267,25,FALSE),"")</f>
        <v>0</v>
      </c>
      <c r="X49" s="766" t="str">
        <f>IFERROR(VLOOKUP($I49,'WM-AR'!$I$7:$AS$3267,26,FALSE),"")</f>
        <v>THK=(  )mm</v>
      </c>
      <c r="Y49" s="766">
        <f>IFERROR(VLOOKUP($I49,'WM-AR'!$I$7:$AS$3267,27,FALSE),"")</f>
        <v>0</v>
      </c>
      <c r="Z49" s="766">
        <f>IFERROR(VLOOKUP($I49,'WM-AR'!$I$7:$AS$3267,28,FALSE),"")</f>
        <v>0</v>
      </c>
      <c r="AA49" s="766">
        <f>IFERROR(VLOOKUP($I49,'WM-AR'!$I$7:$AS$3267,29,FALSE),"")</f>
        <v>0</v>
      </c>
      <c r="AB49" s="766">
        <f>IFERROR(VLOOKUP($I49,'WM-AR'!$I$7:$AS$3267,30,FALSE),"")</f>
        <v>0</v>
      </c>
      <c r="AC49" s="766">
        <f>IFERROR(VLOOKUP($I49,'WM-AR'!$I$7:$AS$3267,31,FALSE),"")</f>
        <v>0</v>
      </c>
      <c r="AD49" s="766">
        <f>IFERROR(VLOOKUP($I49,'WM-AR'!$I$7:$AS$3267,32,FALSE),"")</f>
        <v>0</v>
      </c>
      <c r="AE49" s="766" t="str">
        <f>IFERROR(VLOOKUP($I49,'WM-AR'!$I$7:$AS$3267,33,FALSE),"")</f>
        <v/>
      </c>
      <c r="AF49" s="817" t="s">
        <v>2860</v>
      </c>
      <c r="AG49" s="768" t="s">
        <v>1815</v>
      </c>
      <c r="AH49" s="768" t="s">
        <v>1815</v>
      </c>
      <c r="AI49" s="769"/>
      <c r="AJ49" s="769" t="str">
        <f t="shared" ref="AJ49:AJ55" si="13">K49</f>
        <v>M2</v>
      </c>
      <c r="AK49" s="904" t="s">
        <v>2848</v>
      </c>
      <c r="AL49" s="88" t="str">
        <f>IF(AND(ISTEXT($E49),ISTEXT($B49)),"산출기준 &gt;&gt;  "&amp;_xlfn.XLOOKUP($E49,산출기준!$D:$D,산출기준!$E:$E,"매칭실패"),"")</f>
        <v/>
      </c>
    </row>
    <row r="50" spans="1:38" ht="49.9" customHeight="1" outlineLevel="1">
      <c r="B50" s="772"/>
      <c r="C50" s="773"/>
      <c r="D50" s="773"/>
      <c r="E50" s="788"/>
      <c r="F50" s="818" t="s">
        <v>2843</v>
      </c>
      <c r="G50" s="759" t="str">
        <f t="shared" si="12"/>
        <v xml:space="preserve">Roof Insulation | Rigid Extruded Polystyrene Foam Insulation |  | </v>
      </c>
      <c r="H50" s="816" t="s">
        <v>2870</v>
      </c>
      <c r="I50" s="765" t="str">
        <f>LEFT(H50,14)</f>
        <v>A04AQ088-00002</v>
      </c>
      <c r="J50" s="766"/>
      <c r="K50" s="766" t="str">
        <f>IFERROR(VLOOKUP($I50,'WM-AR'!$I$7:$AS$3267,34,FALSE),"")</f>
        <v>M2</v>
      </c>
      <c r="L50" s="766" t="str">
        <f>IFERROR(VLOOKUP($I50,'WM-AR'!$I$7:$AS$3267,4,FALSE),"")</f>
        <v>Finishing Work</v>
      </c>
      <c r="M50" s="766" t="str">
        <f>IFERROR(VLOOKUP($I50,'WM-AR'!$I$7:$AS$3267,6,FALSE),"")</f>
        <v>Roof Work</v>
      </c>
      <c r="N50" s="766" t="str">
        <f>IFERROR(VLOOKUP($I50,'WM-AR'!$I$7:$AS$3267,8,FALSE),"")</f>
        <v>Roof Insulation</v>
      </c>
      <c r="O50" s="766" t="str">
        <f>IFERROR(VLOOKUP($I50,'WM-AR'!$I$7:$AS$3267,10,FALSE),"")</f>
        <v>Rigid Extruded Polystyrene Foam Insulation</v>
      </c>
      <c r="P50" s="766">
        <f>IFERROR(VLOOKUP($I50,'WM-AR'!$I$7:$AS$3267,12,FALSE),"")</f>
        <v>0</v>
      </c>
      <c r="Q50" s="766">
        <f>IFERROR(VLOOKUP($I50,'WM-AR'!$I$7:$AS$3267,14,FALSE),"")</f>
        <v>0</v>
      </c>
      <c r="R50" s="766">
        <f>IFERROR(VLOOKUP($I50,'WM-AR'!$I$7:$AS$3267,16,FALSE),"")</f>
        <v>0</v>
      </c>
      <c r="S50" s="766">
        <f>IFERROR(VLOOKUP($I50,'WM-AR'!$I$7:$AS$3267,18,FALSE),"")</f>
        <v>0</v>
      </c>
      <c r="T50" s="766" t="str">
        <f>IFERROR(VLOOKUP($I50,'WM-AR'!$I$7:$AS$3267,20,FALSE),"")</f>
        <v/>
      </c>
      <c r="U50" s="766">
        <f>IFERROR(VLOOKUP($I50,'WM-AR'!$I$7:$AS$3267,22,FALSE),"")</f>
        <v>0</v>
      </c>
      <c r="V50" s="766" t="str">
        <f>IFERROR(VLOOKUP($I50,'WM-AR'!$I$7:$AS$3267,24,FALSE),"")</f>
        <v>50mm≤THK&lt;75mm</v>
      </c>
      <c r="W50" s="766">
        <f>IFERROR(VLOOKUP($I50,'WM-AR'!$I$7:$AS$3267,25,FALSE),"")</f>
        <v>0</v>
      </c>
      <c r="X50" s="766" t="str">
        <f>IFERROR(VLOOKUP($I50,'WM-AR'!$I$7:$AS$3267,26,FALSE),"")</f>
        <v>THK=(  )mm</v>
      </c>
      <c r="Y50" s="766">
        <f>IFERROR(VLOOKUP($I50,'WM-AR'!$I$7:$AS$3267,27,FALSE),"")</f>
        <v>0</v>
      </c>
      <c r="Z50" s="766">
        <f>IFERROR(VLOOKUP($I50,'WM-AR'!$I$7:$AS$3267,28,FALSE),"")</f>
        <v>0</v>
      </c>
      <c r="AA50" s="766">
        <f>IFERROR(VLOOKUP($I50,'WM-AR'!$I$7:$AS$3267,29,FALSE),"")</f>
        <v>0</v>
      </c>
      <c r="AB50" s="766">
        <f>IFERROR(VLOOKUP($I50,'WM-AR'!$I$7:$AS$3267,30,FALSE),"")</f>
        <v>0</v>
      </c>
      <c r="AC50" s="766">
        <f>IFERROR(VLOOKUP($I50,'WM-AR'!$I$7:$AS$3267,31,FALSE),"")</f>
        <v>0</v>
      </c>
      <c r="AD50" s="766">
        <f>IFERROR(VLOOKUP($I50,'WM-AR'!$I$7:$AS$3267,32,FALSE),"")</f>
        <v>0</v>
      </c>
      <c r="AE50" s="766" t="str">
        <f>IFERROR(VLOOKUP($I50,'WM-AR'!$I$7:$AS$3267,33,FALSE),"")</f>
        <v/>
      </c>
      <c r="AF50" s="817" t="s">
        <v>2857</v>
      </c>
      <c r="AG50" s="768" t="s">
        <v>1815</v>
      </c>
      <c r="AH50" s="768" t="s">
        <v>1815</v>
      </c>
      <c r="AI50" s="769"/>
      <c r="AJ50" s="769" t="str">
        <f t="shared" si="13"/>
        <v>M2</v>
      </c>
      <c r="AK50" s="816"/>
      <c r="AL50" s="88" t="str">
        <f>IF(AND(ISTEXT($E50),ISTEXT($B50)),"산출기준 &gt;&gt;  "&amp;_xlfn.XLOOKUP($E50,산출기준!$D:$D,산출기준!$E:$E,"매칭실패"),"")</f>
        <v/>
      </c>
    </row>
    <row r="51" spans="1:38" ht="49.9" customHeight="1" outlineLevel="1">
      <c r="B51" s="772"/>
      <c r="C51" s="773"/>
      <c r="D51" s="773"/>
      <c r="E51" s="788"/>
      <c r="F51" s="818" t="s">
        <v>2854</v>
      </c>
      <c r="G51" s="759" t="str">
        <f t="shared" si="12"/>
        <v xml:space="preserve">PE Sheet (Vapor Barrier) |  |  | </v>
      </c>
      <c r="H51" s="816" t="s">
        <v>2855</v>
      </c>
      <c r="I51" s="765" t="str">
        <f>LEFT(H51,14)</f>
        <v>A04AQ012-00001</v>
      </c>
      <c r="J51" s="766"/>
      <c r="K51" s="766" t="str">
        <f>IFERROR(VLOOKUP($I51,'WM-AR'!$I$7:$AS$3267,34,FALSE),"")</f>
        <v>M2</v>
      </c>
      <c r="L51" s="766" t="str">
        <f>IFERROR(VLOOKUP($I51,'WM-AR'!$I$7:$AS$3267,4,FALSE),"")</f>
        <v>Finishing Work</v>
      </c>
      <c r="M51" s="766" t="str">
        <f>IFERROR(VLOOKUP($I51,'WM-AR'!$I$7:$AS$3267,6,FALSE),"")</f>
        <v>Roof Work</v>
      </c>
      <c r="N51" s="766" t="str">
        <f>IFERROR(VLOOKUP($I51,'WM-AR'!$I$7:$AS$3267,8,FALSE),"")</f>
        <v>PE Sheet (Vapor Barrier)</v>
      </c>
      <c r="O51" s="766">
        <f>IFERROR(VLOOKUP($I51,'WM-AR'!$I$7:$AS$3267,10,FALSE),"")</f>
        <v>0</v>
      </c>
      <c r="P51" s="766">
        <f>IFERROR(VLOOKUP($I51,'WM-AR'!$I$7:$AS$3267,12,FALSE),"")</f>
        <v>0</v>
      </c>
      <c r="Q51" s="766">
        <f>IFERROR(VLOOKUP($I51,'WM-AR'!$I$7:$AS$3267,14,FALSE),"")</f>
        <v>0</v>
      </c>
      <c r="R51" s="766">
        <f>IFERROR(VLOOKUP($I51,'WM-AR'!$I$7:$AS$3267,16,FALSE),"")</f>
        <v>0</v>
      </c>
      <c r="S51" s="766">
        <f>IFERROR(VLOOKUP($I51,'WM-AR'!$I$7:$AS$3267,18,FALSE),"")</f>
        <v>0</v>
      </c>
      <c r="T51" s="766" t="str">
        <f>IFERROR(VLOOKUP($I51,'WM-AR'!$I$7:$AS$3267,20,FALSE),"")</f>
        <v/>
      </c>
      <c r="U51" s="766">
        <f>IFERROR(VLOOKUP($I51,'WM-AR'!$I$7:$AS$3267,22,FALSE),"")</f>
        <v>0</v>
      </c>
      <c r="V51" s="766">
        <f>IFERROR(VLOOKUP($I51,'WM-AR'!$I$7:$AS$3267,24,FALSE),"")</f>
        <v>0</v>
      </c>
      <c r="W51" s="766">
        <f>IFERROR(VLOOKUP($I51,'WM-AR'!$I$7:$AS$3267,25,FALSE),"")</f>
        <v>0</v>
      </c>
      <c r="X51" s="766" t="str">
        <f>IFERROR(VLOOKUP($I51,'WM-AR'!$I$7:$AS$3267,26,FALSE),"")</f>
        <v>THK=(  )mm</v>
      </c>
      <c r="Y51" s="766">
        <f>IFERROR(VLOOKUP($I51,'WM-AR'!$I$7:$AS$3267,27,FALSE),"")</f>
        <v>0</v>
      </c>
      <c r="Z51" s="766">
        <f>IFERROR(VLOOKUP($I51,'WM-AR'!$I$7:$AS$3267,28,FALSE),"")</f>
        <v>0</v>
      </c>
      <c r="AA51" s="766">
        <f>IFERROR(VLOOKUP($I51,'WM-AR'!$I$7:$AS$3267,29,FALSE),"")</f>
        <v>0</v>
      </c>
      <c r="AB51" s="766">
        <f>IFERROR(VLOOKUP($I51,'WM-AR'!$I$7:$AS$3267,30,FALSE),"")</f>
        <v>0</v>
      </c>
      <c r="AC51" s="766">
        <f>IFERROR(VLOOKUP($I51,'WM-AR'!$I$7:$AS$3267,31,FALSE),"")</f>
        <v>0</v>
      </c>
      <c r="AD51" s="766">
        <f>IFERROR(VLOOKUP($I51,'WM-AR'!$I$7:$AS$3267,32,FALSE),"")</f>
        <v>0</v>
      </c>
      <c r="AE51" s="766" t="str">
        <f>IFERROR(VLOOKUP($I51,'WM-AR'!$I$7:$AS$3267,33,FALSE),"")</f>
        <v/>
      </c>
      <c r="AF51" s="817" t="s">
        <v>2856</v>
      </c>
      <c r="AG51" s="768" t="s">
        <v>1815</v>
      </c>
      <c r="AH51" s="768" t="s">
        <v>1815</v>
      </c>
      <c r="AI51" s="769"/>
      <c r="AJ51" s="769" t="str">
        <f t="shared" si="13"/>
        <v>M2</v>
      </c>
      <c r="AK51" s="816"/>
      <c r="AL51" s="88" t="str">
        <f>IF(AND(ISTEXT($E51),ISTEXT($B51)),"산출기준 &gt;&gt;  "&amp;_xlfn.XLOOKUP($E51,산출기준!$D:$D,산출기준!$E:$E,"매칭실패"),"")</f>
        <v/>
      </c>
    </row>
    <row r="52" spans="1:38" ht="49.9" customHeight="1" outlineLevel="1">
      <c r="B52" s="758"/>
      <c r="C52" s="759"/>
      <c r="D52" s="759"/>
      <c r="E52" s="814"/>
      <c r="F52" s="818" t="s">
        <v>2836</v>
      </c>
      <c r="G52" s="759" t="str">
        <f t="shared" si="12"/>
        <v xml:space="preserve">Concrete Tile |  |  | </v>
      </c>
      <c r="H52" s="816" t="s">
        <v>2871</v>
      </c>
      <c r="I52" s="765" t="str">
        <f>LEFT(H52,14)</f>
        <v>A04AQ090-00001</v>
      </c>
      <c r="J52" s="766"/>
      <c r="K52" s="766" t="str">
        <f>IFERROR(VLOOKUP($I52,'WM-AR'!$I$7:$AS$3267,34,FALSE),"")</f>
        <v>M2</v>
      </c>
      <c r="L52" s="766" t="str">
        <f>IFERROR(VLOOKUP($I52,'WM-AR'!$I$7:$AS$3267,4,FALSE),"")</f>
        <v>Finishing Work</v>
      </c>
      <c r="M52" s="766" t="str">
        <f>IFERROR(VLOOKUP($I52,'WM-AR'!$I$7:$AS$3267,6,FALSE),"")</f>
        <v>Roof Work</v>
      </c>
      <c r="N52" s="766" t="str">
        <f>IFERROR(VLOOKUP($I52,'WM-AR'!$I$7:$AS$3267,8,FALSE),"")</f>
        <v>Concrete Tile</v>
      </c>
      <c r="O52" s="766">
        <f>IFERROR(VLOOKUP($I52,'WM-AR'!$I$7:$AS$3267,10,FALSE),"")</f>
        <v>0</v>
      </c>
      <c r="P52" s="766">
        <f>IFERROR(VLOOKUP($I52,'WM-AR'!$I$7:$AS$3267,12,FALSE),"")</f>
        <v>0</v>
      </c>
      <c r="Q52" s="766">
        <f>IFERROR(VLOOKUP($I52,'WM-AR'!$I$7:$AS$3267,14,FALSE),"")</f>
        <v>0</v>
      </c>
      <c r="R52" s="766">
        <f>IFERROR(VLOOKUP($I52,'WM-AR'!$I$7:$AS$3267,16,FALSE),"")</f>
        <v>0</v>
      </c>
      <c r="S52" s="766">
        <f>IFERROR(VLOOKUP($I52,'WM-AR'!$I$7:$AS$3267,18,FALSE),"")</f>
        <v>0</v>
      </c>
      <c r="T52" s="766" t="str">
        <f>IFERROR(VLOOKUP($I52,'WM-AR'!$I$7:$AS$3267,20,FALSE),"")</f>
        <v>w/ Plastic Spacer</v>
      </c>
      <c r="U52" s="766">
        <f>IFERROR(VLOOKUP($I52,'WM-AR'!$I$7:$AS$3267,22,FALSE),"")</f>
        <v>0</v>
      </c>
      <c r="V52" s="766" t="str">
        <f>IFERROR(VLOOKUP($I52,'WM-AR'!$I$7:$AS$3267,24,FALSE),"")</f>
        <v>THK≤50mm</v>
      </c>
      <c r="W52" s="766">
        <f>IFERROR(VLOOKUP($I52,'WM-AR'!$I$7:$AS$3267,25,FALSE),"")</f>
        <v>0</v>
      </c>
      <c r="X52" s="766" t="str">
        <f>IFERROR(VLOOKUP($I52,'WM-AR'!$I$7:$AS$3267,26,FALSE),"")</f>
        <v>THK=(  )mm</v>
      </c>
      <c r="Y52" s="766">
        <f>IFERROR(VLOOKUP($I52,'WM-AR'!$I$7:$AS$3267,27,FALSE),"")</f>
        <v>0</v>
      </c>
      <c r="Z52" s="766">
        <f>IFERROR(VLOOKUP($I52,'WM-AR'!$I$7:$AS$3267,28,FALSE),"")</f>
        <v>0</v>
      </c>
      <c r="AA52" s="766">
        <f>IFERROR(VLOOKUP($I52,'WM-AR'!$I$7:$AS$3267,29,FALSE),"")</f>
        <v>0</v>
      </c>
      <c r="AB52" s="766">
        <f>IFERROR(VLOOKUP($I52,'WM-AR'!$I$7:$AS$3267,30,FALSE),"")</f>
        <v>0</v>
      </c>
      <c r="AC52" s="766">
        <f>IFERROR(VLOOKUP($I52,'WM-AR'!$I$7:$AS$3267,31,FALSE),"")</f>
        <v>0</v>
      </c>
      <c r="AD52" s="766">
        <f>IFERROR(VLOOKUP($I52,'WM-AR'!$I$7:$AS$3267,32,FALSE),"")</f>
        <v>0</v>
      </c>
      <c r="AE52" s="766" t="str">
        <f>IFERROR(VLOOKUP($I52,'WM-AR'!$I$7:$AS$3267,33,FALSE),"")</f>
        <v/>
      </c>
      <c r="AF52" s="817" t="s">
        <v>2860</v>
      </c>
      <c r="AG52" s="768" t="s">
        <v>2867</v>
      </c>
      <c r="AH52" s="768" t="s">
        <v>2867</v>
      </c>
      <c r="AI52" s="769"/>
      <c r="AJ52" s="769" t="str">
        <f t="shared" si="13"/>
        <v>M2</v>
      </c>
      <c r="AK52" s="904" t="s">
        <v>2689</v>
      </c>
      <c r="AL52" s="88" t="str">
        <f>IF(AND(ISTEXT($E52),ISTEXT($B52)),"산출기준 &gt;&gt;  "&amp;_xlfn.XLOOKUP($E52,산출기준!$D:$D,산출기준!$E:$E,"매칭실패"),"")</f>
        <v/>
      </c>
    </row>
    <row r="53" spans="1:38">
      <c r="A53" s="1019"/>
      <c r="B53" s="684"/>
      <c r="C53" s="685"/>
      <c r="D53" s="1020"/>
      <c r="E53" s="687"/>
      <c r="F53" s="1021"/>
      <c r="G53" s="875" t="s">
        <v>2150</v>
      </c>
      <c r="H53" s="824"/>
      <c r="I53" s="692" t="str">
        <f t="shared" ref="I53:I55" si="14">LEFT(H53,14)</f>
        <v/>
      </c>
      <c r="J53" s="1022"/>
      <c r="K53" s="1023" t="str">
        <f>IFERROR(VLOOKUP($I53,'WM-AR'!$I$7:$AS$3267,34,FALSE),"")</f>
        <v/>
      </c>
      <c r="L53" s="1024" t="str">
        <f>IFERROR(VLOOKUP($I53,'WM-AR'!$I$7:$AS$3267,4,FALSE),"")</f>
        <v/>
      </c>
      <c r="M53" s="1024" t="str">
        <f>IFERROR(VLOOKUP($I53,'WM-AR'!$I$7:$AS$3267,6,FALSE),"")</f>
        <v/>
      </c>
      <c r="N53" s="1024" t="str">
        <f>IFERROR(VLOOKUP($I53,'WM-AR'!$I$7:$AS$3267,8,FALSE),"")</f>
        <v/>
      </c>
      <c r="O53" s="1025" t="str">
        <f>IFERROR(VLOOKUP($I53,'WM-AR'!$I$7:$AS$3267,10,FALSE),"")</f>
        <v/>
      </c>
      <c r="P53" s="1026" t="str">
        <f>IFERROR(VLOOKUP($I53,'WM-AR'!$I$7:$AS$3267,12,FALSE),"")</f>
        <v/>
      </c>
      <c r="Q53" s="1026" t="str">
        <f>IFERROR(VLOOKUP($I53,'WM-AR'!$I$7:$AS$3267,14,FALSE),"")</f>
        <v/>
      </c>
      <c r="R53" s="1026" t="str">
        <f>IFERROR(VLOOKUP($I53,'WM-AR'!$I$7:$AS$3267,16,FALSE),"")</f>
        <v/>
      </c>
      <c r="S53" s="1026" t="str">
        <f>IFERROR(VLOOKUP($I53,'WM-AR'!$I$7:$AS$3267,18,FALSE),"")</f>
        <v/>
      </c>
      <c r="T53" s="1026" t="str">
        <f>IFERROR(VLOOKUP($I53,'WM-AR'!$I$7:$AS$3267,20,FALSE),"")</f>
        <v/>
      </c>
      <c r="U53" s="1026" t="str">
        <f>IFERROR(VLOOKUP($I53,'WM-AR'!$I$7:$AS$3267,22,FALSE),"")</f>
        <v/>
      </c>
      <c r="V53" s="1026" t="str">
        <f>IFERROR(VLOOKUP($I53,'WM-AR'!$I$7:$AS$3267,24,FALSE),"")</f>
        <v/>
      </c>
      <c r="W53" s="1026" t="str">
        <f>IFERROR(VLOOKUP($I53,'WM-AR'!$I$7:$AS$3267,25,FALSE),"")</f>
        <v/>
      </c>
      <c r="X53" s="1026" t="str">
        <f>IFERROR(VLOOKUP($I53,'WM-AR'!$I$7:$AS$3267,26,FALSE),"")</f>
        <v/>
      </c>
      <c r="Y53" s="1026" t="str">
        <f>IFERROR(VLOOKUP($I53,'WM-AR'!$I$7:$AS$3267,27,FALSE),"")</f>
        <v/>
      </c>
      <c r="Z53" s="1026" t="str">
        <f>IFERROR(VLOOKUP($I53,'WM-AR'!$I$7:$AS$3267,28,FALSE),"")</f>
        <v/>
      </c>
      <c r="AA53" s="1026" t="str">
        <f>IFERROR(VLOOKUP($I53,'WM-AR'!$I$7:$AS$3267,29,FALSE),"")</f>
        <v/>
      </c>
      <c r="AB53" s="1026" t="str">
        <f>IFERROR(VLOOKUP($I53,'WM-AR'!$I$7:$AS$3267,30,FALSE),"")</f>
        <v/>
      </c>
      <c r="AC53" s="1026" t="str">
        <f>IFERROR(VLOOKUP($I53,'WM-AR'!$I$7:$AS$3267,31,FALSE),"")</f>
        <v/>
      </c>
      <c r="AD53" s="1026" t="str">
        <f>IFERROR(VLOOKUP($I53,'WM-AR'!$I$7:$AS$3267,32,FALSE),"")</f>
        <v/>
      </c>
      <c r="AE53" s="1026" t="str">
        <f>IFERROR(VLOOKUP($I53,'WM-AR'!$I$7:$AS$3267,33,FALSE),"")</f>
        <v/>
      </c>
      <c r="AF53" s="1027"/>
      <c r="AG53" s="834"/>
      <c r="AH53" s="834"/>
      <c r="AI53" s="836"/>
      <c r="AJ53" s="836" t="str">
        <f t="shared" si="13"/>
        <v/>
      </c>
      <c r="AK53" s="704"/>
      <c r="AL53" s="1028" t="str">
        <f>IF(AND(ISTEXT($E53),ISTEXT($B53)),"산출기준 &gt;&gt;  "&amp;_xlfn.XLOOKUP($E53,산출기준!$D:$D,산출기준!$E:$E,"매칭실패"),"")</f>
        <v/>
      </c>
    </row>
    <row r="54" spans="1:38">
      <c r="A54" s="1019"/>
      <c r="B54" s="705"/>
      <c r="C54" s="706"/>
      <c r="D54" s="711"/>
      <c r="E54" s="708"/>
      <c r="F54" s="1029"/>
      <c r="G54" s="882"/>
      <c r="H54" s="843"/>
      <c r="I54" s="712" t="str">
        <f t="shared" si="14"/>
        <v/>
      </c>
      <c r="J54" s="1030"/>
      <c r="K54" s="1031" t="str">
        <f>IFERROR(VLOOKUP($I54,'WM-AR'!$I$7:$AS$3267,34,FALSE),"")</f>
        <v/>
      </c>
      <c r="L54" s="1030" t="str">
        <f>IFERROR(VLOOKUP($I54,'WM-AR'!$I$7:$AS$3267,4,FALSE),"")</f>
        <v/>
      </c>
      <c r="M54" s="1030" t="str">
        <f>IFERROR(VLOOKUP($I54,'WM-AR'!$I$7:$AS$3267,6,FALSE),"")</f>
        <v/>
      </c>
      <c r="N54" s="1030" t="str">
        <f>IFERROR(VLOOKUP($I54,'WM-AR'!$I$7:$AS$3267,8,FALSE),"")</f>
        <v/>
      </c>
      <c r="O54" s="1032" t="str">
        <f>IFERROR(VLOOKUP($I54,'WM-AR'!$I$7:$AS$3267,10,FALSE),"")</f>
        <v/>
      </c>
      <c r="P54" s="1033" t="str">
        <f>IFERROR(VLOOKUP($I54,'WM-AR'!$I$7:$AS$3267,12,FALSE),"")</f>
        <v/>
      </c>
      <c r="Q54" s="1033" t="str">
        <f>IFERROR(VLOOKUP($I54,'WM-AR'!$I$7:$AS$3267,14,FALSE),"")</f>
        <v/>
      </c>
      <c r="R54" s="1033" t="str">
        <f>IFERROR(VLOOKUP($I54,'WM-AR'!$I$7:$AS$3267,16,FALSE),"")</f>
        <v/>
      </c>
      <c r="S54" s="1033" t="str">
        <f>IFERROR(VLOOKUP($I54,'WM-AR'!$I$7:$AS$3267,18,FALSE),"")</f>
        <v/>
      </c>
      <c r="T54" s="1033" t="str">
        <f>IFERROR(VLOOKUP($I54,'WM-AR'!$I$7:$AS$3267,20,FALSE),"")</f>
        <v/>
      </c>
      <c r="U54" s="1033" t="str">
        <f>IFERROR(VLOOKUP($I54,'WM-AR'!$I$7:$AS$3267,22,FALSE),"")</f>
        <v/>
      </c>
      <c r="V54" s="1033" t="str">
        <f>IFERROR(VLOOKUP($I54,'WM-AR'!$I$7:$AS$3267,24,FALSE),"")</f>
        <v/>
      </c>
      <c r="W54" s="1033" t="str">
        <f>IFERROR(VLOOKUP($I54,'WM-AR'!$I$7:$AS$3267,25,FALSE),"")</f>
        <v/>
      </c>
      <c r="X54" s="1033" t="str">
        <f>IFERROR(VLOOKUP($I54,'WM-AR'!$I$7:$AS$3267,26,FALSE),"")</f>
        <v/>
      </c>
      <c r="Y54" s="1033" t="str">
        <f>IFERROR(VLOOKUP($I54,'WM-AR'!$I$7:$AS$3267,27,FALSE),"")</f>
        <v/>
      </c>
      <c r="Z54" s="1033" t="str">
        <f>IFERROR(VLOOKUP($I54,'WM-AR'!$I$7:$AS$3267,28,FALSE),"")</f>
        <v/>
      </c>
      <c r="AA54" s="1033" t="str">
        <f>IFERROR(VLOOKUP($I54,'WM-AR'!$I$7:$AS$3267,29,FALSE),"")</f>
        <v/>
      </c>
      <c r="AB54" s="1033" t="str">
        <f>IFERROR(VLOOKUP($I54,'WM-AR'!$I$7:$AS$3267,30,FALSE),"")</f>
        <v/>
      </c>
      <c r="AC54" s="1033" t="str">
        <f>IFERROR(VLOOKUP($I54,'WM-AR'!$I$7:$AS$3267,31,FALSE),"")</f>
        <v/>
      </c>
      <c r="AD54" s="1033" t="str">
        <f>IFERROR(VLOOKUP($I54,'WM-AR'!$I$7:$AS$3267,32,FALSE),"")</f>
        <v/>
      </c>
      <c r="AE54" s="1033" t="str">
        <f>IFERROR(VLOOKUP($I54,'WM-AR'!$I$7:$AS$3267,33,FALSE),"")</f>
        <v/>
      </c>
      <c r="AF54" s="1034"/>
      <c r="AG54" s="852"/>
      <c r="AH54" s="852"/>
      <c r="AI54" s="854"/>
      <c r="AJ54" s="854" t="str">
        <f t="shared" si="13"/>
        <v/>
      </c>
      <c r="AK54" s="723"/>
      <c r="AL54" s="1028" t="str">
        <f>IF(AND(ISTEXT($E54),ISTEXT($B54)),"산출기준 &gt;&gt;  "&amp;_xlfn.XLOOKUP($E54,산출기준!$D:$D,산출기준!$E:$E,"매칭실패"),"")</f>
        <v/>
      </c>
    </row>
    <row r="55" spans="1:38">
      <c r="A55" s="1019"/>
      <c r="B55" s="724"/>
      <c r="C55" s="725"/>
      <c r="D55" s="731"/>
      <c r="E55" s="727"/>
      <c r="F55" s="1035"/>
      <c r="G55" s="886"/>
      <c r="H55" s="861"/>
      <c r="I55" s="732" t="str">
        <f t="shared" si="14"/>
        <v/>
      </c>
      <c r="J55" s="1036"/>
      <c r="K55" s="1037" t="str">
        <f>IFERROR(VLOOKUP($I55,'WM-AR'!$I$7:$AS$3267,34,FALSE),"")</f>
        <v/>
      </c>
      <c r="L55" s="1036" t="str">
        <f>IFERROR(VLOOKUP($I55,'WM-AR'!$I$7:$AS$3267,4,FALSE),"")</f>
        <v/>
      </c>
      <c r="M55" s="1036" t="str">
        <f>IFERROR(VLOOKUP($I55,'WM-AR'!$I$7:$AS$3267,6,FALSE),"")</f>
        <v/>
      </c>
      <c r="N55" s="1036" t="str">
        <f>IFERROR(VLOOKUP($I55,'WM-AR'!$I$7:$AS$3267,8,FALSE),"")</f>
        <v/>
      </c>
      <c r="O55" s="1038" t="str">
        <f>IFERROR(VLOOKUP($I55,'WM-AR'!$I$7:$AS$3267,10,FALSE),"")</f>
        <v/>
      </c>
      <c r="P55" s="1039" t="str">
        <f>IFERROR(VLOOKUP($I55,'WM-AR'!$I$7:$AS$3267,12,FALSE),"")</f>
        <v/>
      </c>
      <c r="Q55" s="1039" t="str">
        <f>IFERROR(VLOOKUP($I55,'WM-AR'!$I$7:$AS$3267,14,FALSE),"")</f>
        <v/>
      </c>
      <c r="R55" s="1039" t="str">
        <f>IFERROR(VLOOKUP($I55,'WM-AR'!$I$7:$AS$3267,16,FALSE),"")</f>
        <v/>
      </c>
      <c r="S55" s="1039" t="str">
        <f>IFERROR(VLOOKUP($I55,'WM-AR'!$I$7:$AS$3267,18,FALSE),"")</f>
        <v/>
      </c>
      <c r="T55" s="1039" t="str">
        <f>IFERROR(VLOOKUP($I55,'WM-AR'!$I$7:$AS$3267,20,FALSE),"")</f>
        <v/>
      </c>
      <c r="U55" s="1039" t="str">
        <f>IFERROR(VLOOKUP($I55,'WM-AR'!$I$7:$AS$3267,22,FALSE),"")</f>
        <v/>
      </c>
      <c r="V55" s="1039" t="str">
        <f>IFERROR(VLOOKUP($I55,'WM-AR'!$I$7:$AS$3267,24,FALSE),"")</f>
        <v/>
      </c>
      <c r="W55" s="1039" t="str">
        <f>IFERROR(VLOOKUP($I55,'WM-AR'!$I$7:$AS$3267,25,FALSE),"")</f>
        <v/>
      </c>
      <c r="X55" s="1039" t="str">
        <f>IFERROR(VLOOKUP($I55,'WM-AR'!$I$7:$AS$3267,26,FALSE),"")</f>
        <v/>
      </c>
      <c r="Y55" s="1039" t="str">
        <f>IFERROR(VLOOKUP($I55,'WM-AR'!$I$7:$AS$3267,27,FALSE),"")</f>
        <v/>
      </c>
      <c r="Z55" s="1039" t="str">
        <f>IFERROR(VLOOKUP($I55,'WM-AR'!$I$7:$AS$3267,28,FALSE),"")</f>
        <v/>
      </c>
      <c r="AA55" s="1039" t="str">
        <f>IFERROR(VLOOKUP($I55,'WM-AR'!$I$7:$AS$3267,29,FALSE),"")</f>
        <v/>
      </c>
      <c r="AB55" s="1039" t="str">
        <f>IFERROR(VLOOKUP($I55,'WM-AR'!$I$7:$AS$3267,30,FALSE),"")</f>
        <v/>
      </c>
      <c r="AC55" s="1039" t="str">
        <f>IFERROR(VLOOKUP($I55,'WM-AR'!$I$7:$AS$3267,31,FALSE),"")</f>
        <v/>
      </c>
      <c r="AD55" s="1039" t="str">
        <f>IFERROR(VLOOKUP($I55,'WM-AR'!$I$7:$AS$3267,32,FALSE),"")</f>
        <v/>
      </c>
      <c r="AE55" s="1039" t="str">
        <f>IFERROR(VLOOKUP($I55,'WM-AR'!$I$7:$AS$3267,33,FALSE),"")</f>
        <v/>
      </c>
      <c r="AF55" s="1040"/>
      <c r="AG55" s="870"/>
      <c r="AH55" s="870"/>
      <c r="AI55" s="871"/>
      <c r="AJ55" s="871" t="str">
        <f t="shared" si="13"/>
        <v/>
      </c>
      <c r="AK55" s="743"/>
      <c r="AL55" s="1028" t="str">
        <f>IF(AND(ISTEXT($E55),ISTEXT($B55)),"산출기준 &gt;&gt;  "&amp;_xlfn.XLOOKUP($E55,산출기준!$D:$D,산출기준!$E:$E,"매칭실패"),"")</f>
        <v/>
      </c>
    </row>
    <row r="56" spans="1:38">
      <c r="B56" s="658"/>
      <c r="C56" s="659"/>
      <c r="D56" s="659"/>
      <c r="E56" s="659"/>
      <c r="F56" s="661"/>
      <c r="G56" s="662"/>
      <c r="H56" s="662"/>
      <c r="I56" s="652"/>
      <c r="J56" s="664"/>
      <c r="K56" s="664"/>
      <c r="L56" s="664"/>
      <c r="M56" s="664"/>
      <c r="N56" s="664"/>
      <c r="O56" s="664"/>
      <c r="P56" s="664"/>
      <c r="Q56" s="664"/>
      <c r="R56" s="664"/>
      <c r="S56" s="664"/>
      <c r="T56" s="664"/>
      <c r="U56" s="664"/>
      <c r="V56" s="664"/>
      <c r="W56" s="664"/>
      <c r="X56" s="664"/>
      <c r="Y56" s="664"/>
      <c r="Z56" s="664"/>
      <c r="AA56" s="664"/>
      <c r="AB56" s="664"/>
      <c r="AC56" s="664"/>
      <c r="AD56" s="664"/>
      <c r="AE56" s="664"/>
      <c r="AF56" s="659"/>
      <c r="AG56" s="665"/>
      <c r="AH56" s="665"/>
      <c r="AI56" s="666"/>
      <c r="AJ56" s="666"/>
      <c r="AK56" s="662"/>
      <c r="AL56" s="88" t="str">
        <f>IF(AND(ISTEXT($E56),ISTEXT($B56)),"산출기준 &gt;&gt;  "&amp;_xlfn.XLOOKUP($E56,산출기준!$D:$D,산출기준!$E:$E,"매칭실패"),"")</f>
        <v/>
      </c>
    </row>
    <row r="57" spans="1:38" ht="34.9" customHeight="1">
      <c r="B57" s="808" t="str" cm="1">
        <f t="array" aca="1" ref="B57" ca="1">_xlfn.IFNA(INDIRECT("Family_표준_구성도!B"&amp;MATCH(F57,INDIRECT("Family_표준_구성도!"&amp;"C:C"),0)),"")</f>
        <v>2.1.1.2.3</v>
      </c>
      <c r="C57" s="668" t="s">
        <v>2016</v>
      </c>
      <c r="D57" s="809"/>
      <c r="E57" s="668" t="s">
        <v>2833</v>
      </c>
      <c r="F57" s="810" t="s">
        <v>454</v>
      </c>
      <c r="G57" s="811"/>
      <c r="H57" s="917" t="s">
        <v>2872</v>
      </c>
      <c r="I57" s="674"/>
      <c r="J57" s="674"/>
      <c r="K57" s="674"/>
      <c r="L57" s="674"/>
      <c r="M57" s="674"/>
      <c r="N57" s="675"/>
      <c r="O57" s="676"/>
      <c r="P57" s="677"/>
      <c r="Q57" s="677"/>
      <c r="R57" s="677"/>
      <c r="S57" s="677"/>
      <c r="T57" s="677"/>
      <c r="U57" s="677"/>
      <c r="V57" s="678"/>
      <c r="W57" s="679"/>
      <c r="X57" s="679"/>
      <c r="Y57" s="679"/>
      <c r="Z57" s="679"/>
      <c r="AA57" s="679"/>
      <c r="AB57" s="679"/>
      <c r="AC57" s="679"/>
      <c r="AD57" s="679"/>
      <c r="AE57" s="679"/>
      <c r="AF57" s="813"/>
      <c r="AG57" s="682"/>
      <c r="AH57" s="682"/>
      <c r="AI57" s="682"/>
      <c r="AJ57" s="682"/>
      <c r="AK57" s="683"/>
      <c r="AL57" s="88" t="str">
        <f ca="1">IF(AND(ISTEXT($E57),ISTEXT($B57)),"산출기준 &gt;&gt;  "&amp;_xlfn.XLOOKUP($E57,산출기준!$D:$D,산출기준!$E:$E,"매칭실패"),"")</f>
        <v>산출기준 &gt;&gt;  [ 루프 일반 산출 ]</v>
      </c>
    </row>
    <row r="58" spans="1:38" ht="49.9" customHeight="1" outlineLevel="1">
      <c r="B58" s="772"/>
      <c r="C58" s="773"/>
      <c r="D58" s="773"/>
      <c r="E58" s="788"/>
      <c r="F58" s="818" t="s">
        <v>2836</v>
      </c>
      <c r="G58" s="759" t="str">
        <f t="shared" ref="G58:G62" si="15">IF(IF(N58=0,"",N58)&amp;" | "&amp;IF(O58=0,"",O58)&amp;" | "&amp;IF(Q58=0,"",Q58)&amp;" | "&amp;IF(R58=0,"",R58)=" |  |  | ","",IF(N58=0,"",N58)&amp;" | "&amp;IF(O58=0,"",O58)&amp;" | "&amp;IF(Q58=0,"",Q58)&amp;" | "&amp;IF(R58=0,"",R58))</f>
        <v xml:space="preserve">Roof Screed | Light-Weight Concrete Screed |  | </v>
      </c>
      <c r="H58" s="816" t="s">
        <v>2837</v>
      </c>
      <c r="I58" s="765" t="str">
        <f>LEFT(H58,14)</f>
        <v>A04AQ086-00001</v>
      </c>
      <c r="J58" s="766"/>
      <c r="K58" s="766" t="str">
        <f>IFERROR(VLOOKUP($I58,'WM-AR'!$I$7:$AS$3267,34,FALSE),"")</f>
        <v>M3</v>
      </c>
      <c r="L58" s="766" t="str">
        <f>IFERROR(VLOOKUP($I58,'WM-AR'!$I$7:$AS$3267,4,FALSE),"")</f>
        <v>Finishing Work</v>
      </c>
      <c r="M58" s="766" t="str">
        <f>IFERROR(VLOOKUP($I58,'WM-AR'!$I$7:$AS$3267,6,FALSE),"")</f>
        <v>Roof Work</v>
      </c>
      <c r="N58" s="766" t="str">
        <f>IFERROR(VLOOKUP($I58,'WM-AR'!$I$7:$AS$3267,8,FALSE),"")</f>
        <v>Roof Screed</v>
      </c>
      <c r="O58" s="766" t="str">
        <f>IFERROR(VLOOKUP($I58,'WM-AR'!$I$7:$AS$3267,10,FALSE),"")</f>
        <v>Light-Weight Concrete Screed</v>
      </c>
      <c r="P58" s="766">
        <f>IFERROR(VLOOKUP($I58,'WM-AR'!$I$7:$AS$3267,12,FALSE),"")</f>
        <v>0</v>
      </c>
      <c r="Q58" s="766">
        <f>IFERROR(VLOOKUP($I58,'WM-AR'!$I$7:$AS$3267,14,FALSE),"")</f>
        <v>0</v>
      </c>
      <c r="R58" s="766">
        <f>IFERROR(VLOOKUP($I58,'WM-AR'!$I$7:$AS$3267,16,FALSE),"")</f>
        <v>0</v>
      </c>
      <c r="S58" s="766">
        <f>IFERROR(VLOOKUP($I58,'WM-AR'!$I$7:$AS$3267,18,FALSE),"")</f>
        <v>0</v>
      </c>
      <c r="T58" s="766" t="str">
        <f>IFERROR(VLOOKUP($I58,'WM-AR'!$I$7:$AS$3267,20,FALSE),"")</f>
        <v>w/o Welded Wire Fabric</v>
      </c>
      <c r="U58" s="766">
        <f>IFERROR(VLOOKUP($I58,'WM-AR'!$I$7:$AS$3267,22,FALSE),"")</f>
        <v>0</v>
      </c>
      <c r="V58" s="766" t="str">
        <f>IFERROR(VLOOKUP($I58,'WM-AR'!$I$7:$AS$3267,24,FALSE),"")</f>
        <v>30mm≤Min. THK&lt;50mm</v>
      </c>
      <c r="W58" s="766">
        <f>IFERROR(VLOOKUP($I58,'WM-AR'!$I$7:$AS$3267,25,FALSE),"")</f>
        <v>0</v>
      </c>
      <c r="X58" s="766" t="str">
        <f>IFERROR(VLOOKUP($I58,'WM-AR'!$I$7:$AS$3267,26,FALSE),"")</f>
        <v>Min. THK=(  )mm, Slope=(  )</v>
      </c>
      <c r="Y58" s="766">
        <f>IFERROR(VLOOKUP($I58,'WM-AR'!$I$7:$AS$3267,27,FALSE),"")</f>
        <v>0</v>
      </c>
      <c r="Z58" s="766">
        <f>IFERROR(VLOOKUP($I58,'WM-AR'!$I$7:$AS$3267,28,FALSE),"")</f>
        <v>0</v>
      </c>
      <c r="AA58" s="766">
        <f>IFERROR(VLOOKUP($I58,'WM-AR'!$I$7:$AS$3267,29,FALSE),"")</f>
        <v>0</v>
      </c>
      <c r="AB58" s="766">
        <f>IFERROR(VLOOKUP($I58,'WM-AR'!$I$7:$AS$3267,30,FALSE),"")</f>
        <v>0</v>
      </c>
      <c r="AC58" s="766">
        <f>IFERROR(VLOOKUP($I58,'WM-AR'!$I$7:$AS$3267,31,FALSE),"")</f>
        <v>0</v>
      </c>
      <c r="AD58" s="766">
        <f>IFERROR(VLOOKUP($I58,'WM-AR'!$I$7:$AS$3267,32,FALSE),"")</f>
        <v>0</v>
      </c>
      <c r="AE58" s="766" t="str">
        <f>IFERROR(VLOOKUP($I58,'WM-AR'!$I$7:$AS$3267,33,FALSE),"")</f>
        <v/>
      </c>
      <c r="AF58" s="817" t="s">
        <v>2852</v>
      </c>
      <c r="AG58" s="768" t="s">
        <v>2839</v>
      </c>
      <c r="AH58" s="768" t="s">
        <v>2839</v>
      </c>
      <c r="AI58" s="769"/>
      <c r="AJ58" s="769" t="str">
        <f t="shared" ref="AJ58:AJ65" si="16">K58</f>
        <v>M3</v>
      </c>
      <c r="AK58" s="904" t="s">
        <v>2689</v>
      </c>
      <c r="AL58" s="88" t="str">
        <f>IF(AND(ISTEXT($E58),ISTEXT($B58)),"산출기준 &gt;&gt;  "&amp;_xlfn.XLOOKUP($E58,산출기준!$D:$D,산출기준!$E:$E,"매칭실패"),"")</f>
        <v/>
      </c>
    </row>
    <row r="59" spans="1:38" ht="49.9" customHeight="1" outlineLevel="1">
      <c r="B59" s="772"/>
      <c r="C59" s="773"/>
      <c r="D59" s="773"/>
      <c r="E59" s="788"/>
      <c r="F59" s="818" t="s">
        <v>2846</v>
      </c>
      <c r="G59" s="759" t="str">
        <f t="shared" si="15"/>
        <v xml:space="preserve">Waterproofing Membrane | EPDM(or Equivalent) |  | </v>
      </c>
      <c r="H59" s="816" t="s">
        <v>2847</v>
      </c>
      <c r="I59" s="765" t="str">
        <f>LEFT(H59,14)</f>
        <v>A04AQ310-00001</v>
      </c>
      <c r="J59" s="766"/>
      <c r="K59" s="766" t="str">
        <f>IFERROR(VLOOKUP($I59,'WM-AR'!$I$7:$AS$3267,34,FALSE),"")</f>
        <v>M2</v>
      </c>
      <c r="L59" s="766" t="str">
        <f>IFERROR(VLOOKUP($I59,'WM-AR'!$I$7:$AS$3267,4,FALSE),"")</f>
        <v>Finishing Work</v>
      </c>
      <c r="M59" s="766" t="str">
        <f>IFERROR(VLOOKUP($I59,'WM-AR'!$I$7:$AS$3267,6,FALSE),"")</f>
        <v>Roof Work</v>
      </c>
      <c r="N59" s="766" t="str">
        <f>IFERROR(VLOOKUP($I59,'WM-AR'!$I$7:$AS$3267,8,FALSE),"")</f>
        <v>Waterproofing Membrane</v>
      </c>
      <c r="O59" s="766" t="str">
        <f>IFERROR(VLOOKUP($I59,'WM-AR'!$I$7:$AS$3267,10,FALSE),"")</f>
        <v>EPDM(or Equivalent)</v>
      </c>
      <c r="P59" s="766">
        <f>IFERROR(VLOOKUP($I59,'WM-AR'!$I$7:$AS$3267,12,FALSE),"")</f>
        <v>0</v>
      </c>
      <c r="Q59" s="766">
        <f>IFERROR(VLOOKUP($I59,'WM-AR'!$I$7:$AS$3267,14,FALSE),"")</f>
        <v>0</v>
      </c>
      <c r="R59" s="766">
        <f>IFERROR(VLOOKUP($I59,'WM-AR'!$I$7:$AS$3267,16,FALSE),"")</f>
        <v>0</v>
      </c>
      <c r="S59" s="766">
        <f>IFERROR(VLOOKUP($I59,'WM-AR'!$I$7:$AS$3267,18,FALSE),"")</f>
        <v>0</v>
      </c>
      <c r="T59" s="766" t="str">
        <f>IFERROR(VLOOKUP($I59,'WM-AR'!$I$7:$AS$3267,20,FALSE),"")</f>
        <v>w/ Accessories</v>
      </c>
      <c r="U59" s="766">
        <f>IFERROR(VLOOKUP($I59,'WM-AR'!$I$7:$AS$3267,22,FALSE),"")</f>
        <v>0</v>
      </c>
      <c r="V59" s="766">
        <f>IFERROR(VLOOKUP($I59,'WM-AR'!$I$7:$AS$3267,24,FALSE),"")</f>
        <v>0</v>
      </c>
      <c r="W59" s="766">
        <f>IFERROR(VLOOKUP($I59,'WM-AR'!$I$7:$AS$3267,25,FALSE),"")</f>
        <v>0</v>
      </c>
      <c r="X59" s="766" t="str">
        <f>IFERROR(VLOOKUP($I59,'WM-AR'!$I$7:$AS$3267,26,FALSE),"")</f>
        <v>THK=(  )mm</v>
      </c>
      <c r="Y59" s="766">
        <f>IFERROR(VLOOKUP($I59,'WM-AR'!$I$7:$AS$3267,27,FALSE),"")</f>
        <v>0</v>
      </c>
      <c r="Z59" s="766">
        <f>IFERROR(VLOOKUP($I59,'WM-AR'!$I$7:$AS$3267,28,FALSE),"")</f>
        <v>0</v>
      </c>
      <c r="AA59" s="766">
        <f>IFERROR(VLOOKUP($I59,'WM-AR'!$I$7:$AS$3267,29,FALSE),"")</f>
        <v>0</v>
      </c>
      <c r="AB59" s="766">
        <f>IFERROR(VLOOKUP($I59,'WM-AR'!$I$7:$AS$3267,30,FALSE),"")</f>
        <v>0</v>
      </c>
      <c r="AC59" s="766">
        <f>IFERROR(VLOOKUP($I59,'WM-AR'!$I$7:$AS$3267,31,FALSE),"")</f>
        <v>0</v>
      </c>
      <c r="AD59" s="766">
        <f>IFERROR(VLOOKUP($I59,'WM-AR'!$I$7:$AS$3267,32,FALSE),"")</f>
        <v>0</v>
      </c>
      <c r="AE59" s="766" t="str">
        <f>IFERROR(VLOOKUP($I59,'WM-AR'!$I$7:$AS$3267,33,FALSE),"")</f>
        <v/>
      </c>
      <c r="AF59" s="817" t="s">
        <v>2860</v>
      </c>
      <c r="AG59" s="768" t="s">
        <v>1815</v>
      </c>
      <c r="AH59" s="768" t="s">
        <v>1815</v>
      </c>
      <c r="AI59" s="769"/>
      <c r="AJ59" s="769" t="str">
        <f t="shared" si="16"/>
        <v>M2</v>
      </c>
      <c r="AK59" s="904" t="s">
        <v>2848</v>
      </c>
      <c r="AL59" s="88" t="str">
        <f>IF(AND(ISTEXT($E59),ISTEXT($B59)),"산출기준 &gt;&gt;  "&amp;_xlfn.XLOOKUP($E59,산출기준!$D:$D,산출기준!$E:$E,"매칭실패"),"")</f>
        <v/>
      </c>
    </row>
    <row r="60" spans="1:38" ht="49.9" customHeight="1" outlineLevel="1">
      <c r="B60" s="772"/>
      <c r="C60" s="773"/>
      <c r="D60" s="773"/>
      <c r="E60" s="788"/>
      <c r="F60" s="818" t="s">
        <v>2843</v>
      </c>
      <c r="G60" s="759" t="str">
        <f t="shared" si="15"/>
        <v xml:space="preserve">Roof Insulation | Rigid Extruded Polystyrene Foam Insulation |  | </v>
      </c>
      <c r="H60" s="816" t="s">
        <v>2870</v>
      </c>
      <c r="I60" s="765" t="str">
        <f>LEFT(H60,14)</f>
        <v>A04AQ088-00002</v>
      </c>
      <c r="J60" s="766"/>
      <c r="K60" s="766" t="str">
        <f>IFERROR(VLOOKUP($I60,'WM-AR'!$I$7:$AS$3267,34,FALSE),"")</f>
        <v>M2</v>
      </c>
      <c r="L60" s="766" t="str">
        <f>IFERROR(VLOOKUP($I60,'WM-AR'!$I$7:$AS$3267,4,FALSE),"")</f>
        <v>Finishing Work</v>
      </c>
      <c r="M60" s="766" t="str">
        <f>IFERROR(VLOOKUP($I60,'WM-AR'!$I$7:$AS$3267,6,FALSE),"")</f>
        <v>Roof Work</v>
      </c>
      <c r="N60" s="766" t="str">
        <f>IFERROR(VLOOKUP($I60,'WM-AR'!$I$7:$AS$3267,8,FALSE),"")</f>
        <v>Roof Insulation</v>
      </c>
      <c r="O60" s="766" t="str">
        <f>IFERROR(VLOOKUP($I60,'WM-AR'!$I$7:$AS$3267,10,FALSE),"")</f>
        <v>Rigid Extruded Polystyrene Foam Insulation</v>
      </c>
      <c r="P60" s="766">
        <f>IFERROR(VLOOKUP($I60,'WM-AR'!$I$7:$AS$3267,12,FALSE),"")</f>
        <v>0</v>
      </c>
      <c r="Q60" s="766">
        <f>IFERROR(VLOOKUP($I60,'WM-AR'!$I$7:$AS$3267,14,FALSE),"")</f>
        <v>0</v>
      </c>
      <c r="R60" s="766">
        <f>IFERROR(VLOOKUP($I60,'WM-AR'!$I$7:$AS$3267,16,FALSE),"")</f>
        <v>0</v>
      </c>
      <c r="S60" s="766">
        <f>IFERROR(VLOOKUP($I60,'WM-AR'!$I$7:$AS$3267,18,FALSE),"")</f>
        <v>0</v>
      </c>
      <c r="T60" s="766" t="str">
        <f>IFERROR(VLOOKUP($I60,'WM-AR'!$I$7:$AS$3267,20,FALSE),"")</f>
        <v/>
      </c>
      <c r="U60" s="766">
        <f>IFERROR(VLOOKUP($I60,'WM-AR'!$I$7:$AS$3267,22,FALSE),"")</f>
        <v>0</v>
      </c>
      <c r="V60" s="766" t="str">
        <f>IFERROR(VLOOKUP($I60,'WM-AR'!$I$7:$AS$3267,24,FALSE),"")</f>
        <v>50mm≤THK&lt;75mm</v>
      </c>
      <c r="W60" s="766">
        <f>IFERROR(VLOOKUP($I60,'WM-AR'!$I$7:$AS$3267,25,FALSE),"")</f>
        <v>0</v>
      </c>
      <c r="X60" s="766" t="str">
        <f>IFERROR(VLOOKUP($I60,'WM-AR'!$I$7:$AS$3267,26,FALSE),"")</f>
        <v>THK=(  )mm</v>
      </c>
      <c r="Y60" s="766">
        <f>IFERROR(VLOOKUP($I60,'WM-AR'!$I$7:$AS$3267,27,FALSE),"")</f>
        <v>0</v>
      </c>
      <c r="Z60" s="766">
        <f>IFERROR(VLOOKUP($I60,'WM-AR'!$I$7:$AS$3267,28,FALSE),"")</f>
        <v>0</v>
      </c>
      <c r="AA60" s="766">
        <f>IFERROR(VLOOKUP($I60,'WM-AR'!$I$7:$AS$3267,29,FALSE),"")</f>
        <v>0</v>
      </c>
      <c r="AB60" s="766">
        <f>IFERROR(VLOOKUP($I60,'WM-AR'!$I$7:$AS$3267,30,FALSE),"")</f>
        <v>0</v>
      </c>
      <c r="AC60" s="766">
        <f>IFERROR(VLOOKUP($I60,'WM-AR'!$I$7:$AS$3267,31,FALSE),"")</f>
        <v>0</v>
      </c>
      <c r="AD60" s="766">
        <f>IFERROR(VLOOKUP($I60,'WM-AR'!$I$7:$AS$3267,32,FALSE),"")</f>
        <v>0</v>
      </c>
      <c r="AE60" s="766" t="str">
        <f>IFERROR(VLOOKUP($I60,'WM-AR'!$I$7:$AS$3267,33,FALSE),"")</f>
        <v/>
      </c>
      <c r="AF60" s="817" t="s">
        <v>2857</v>
      </c>
      <c r="AG60" s="768" t="s">
        <v>1815</v>
      </c>
      <c r="AH60" s="768" t="s">
        <v>1815</v>
      </c>
      <c r="AI60" s="769"/>
      <c r="AJ60" s="769" t="str">
        <f t="shared" si="16"/>
        <v>M2</v>
      </c>
      <c r="AK60" s="816"/>
      <c r="AL60" s="88" t="str">
        <f>IF(AND(ISTEXT($E60),ISTEXT($B60)),"산출기준 &gt;&gt;  "&amp;_xlfn.XLOOKUP($E60,산출기준!$D:$D,산출기준!$E:$E,"매칭실패"),"")</f>
        <v/>
      </c>
    </row>
    <row r="61" spans="1:38" ht="49.9" customHeight="1" outlineLevel="1">
      <c r="B61" s="758"/>
      <c r="C61" s="759"/>
      <c r="D61" s="759"/>
      <c r="E61" s="814"/>
      <c r="F61" s="818" t="s">
        <v>2836</v>
      </c>
      <c r="G61" s="759" t="str">
        <f t="shared" si="15"/>
        <v xml:space="preserve">Geotextile |  |  | </v>
      </c>
      <c r="H61" s="816" t="s">
        <v>2873</v>
      </c>
      <c r="I61" s="765" t="str">
        <f>LEFT(H61,14)</f>
        <v>A04AQ095-00001</v>
      </c>
      <c r="J61" s="766"/>
      <c r="K61" s="766" t="str">
        <f>IFERROR(VLOOKUP($I61,'WM-AR'!$I$7:$AS$3267,34,FALSE),"")</f>
        <v>M2</v>
      </c>
      <c r="L61" s="766" t="str">
        <f>IFERROR(VLOOKUP($I61,'WM-AR'!$I$7:$AS$3267,4,FALSE),"")</f>
        <v>Finishing Work</v>
      </c>
      <c r="M61" s="766" t="str">
        <f>IFERROR(VLOOKUP($I61,'WM-AR'!$I$7:$AS$3267,6,FALSE),"")</f>
        <v>Roof Work</v>
      </c>
      <c r="N61" s="766" t="str">
        <f>IFERROR(VLOOKUP($I61,'WM-AR'!$I$7:$AS$3267,8,FALSE),"")</f>
        <v>Geotextile</v>
      </c>
      <c r="O61" s="766">
        <f>IFERROR(VLOOKUP($I61,'WM-AR'!$I$7:$AS$3267,10,FALSE),"")</f>
        <v>0</v>
      </c>
      <c r="P61" s="766">
        <f>IFERROR(VLOOKUP($I61,'WM-AR'!$I$7:$AS$3267,12,FALSE),"")</f>
        <v>0</v>
      </c>
      <c r="Q61" s="766">
        <f>IFERROR(VLOOKUP($I61,'WM-AR'!$I$7:$AS$3267,14,FALSE),"")</f>
        <v>0</v>
      </c>
      <c r="R61" s="766">
        <f>IFERROR(VLOOKUP($I61,'WM-AR'!$I$7:$AS$3267,16,FALSE),"")</f>
        <v>0</v>
      </c>
      <c r="S61" s="766">
        <f>IFERROR(VLOOKUP($I61,'WM-AR'!$I$7:$AS$3267,18,FALSE),"")</f>
        <v>0</v>
      </c>
      <c r="T61" s="766" t="str">
        <f>IFERROR(VLOOKUP($I61,'WM-AR'!$I$7:$AS$3267,20,FALSE),"")</f>
        <v>w/ Fixing Accessories</v>
      </c>
      <c r="U61" s="766">
        <f>IFERROR(VLOOKUP($I61,'WM-AR'!$I$7:$AS$3267,22,FALSE),"")</f>
        <v>0</v>
      </c>
      <c r="V61" s="766" t="str">
        <f>IFERROR(VLOOKUP($I61,'WM-AR'!$I$7:$AS$3267,24,FALSE),"")</f>
        <v/>
      </c>
      <c r="W61" s="766">
        <f>IFERROR(VLOOKUP($I61,'WM-AR'!$I$7:$AS$3267,25,FALSE),"")</f>
        <v>0</v>
      </c>
      <c r="X61" s="766" t="str">
        <f>IFERROR(VLOOKUP($I61,'WM-AR'!$I$7:$AS$3267,26,FALSE),"")</f>
        <v/>
      </c>
      <c r="Y61" s="766">
        <f>IFERROR(VLOOKUP($I61,'WM-AR'!$I$7:$AS$3267,27,FALSE),"")</f>
        <v>0</v>
      </c>
      <c r="Z61" s="766">
        <f>IFERROR(VLOOKUP($I61,'WM-AR'!$I$7:$AS$3267,28,FALSE),"")</f>
        <v>0</v>
      </c>
      <c r="AA61" s="766">
        <f>IFERROR(VLOOKUP($I61,'WM-AR'!$I$7:$AS$3267,29,FALSE),"")</f>
        <v>0</v>
      </c>
      <c r="AB61" s="766">
        <f>IFERROR(VLOOKUP($I61,'WM-AR'!$I$7:$AS$3267,30,FALSE),"")</f>
        <v>0</v>
      </c>
      <c r="AC61" s="766">
        <f>IFERROR(VLOOKUP($I61,'WM-AR'!$I$7:$AS$3267,31,FALSE),"")</f>
        <v>0</v>
      </c>
      <c r="AD61" s="766">
        <f>IFERROR(VLOOKUP($I61,'WM-AR'!$I$7:$AS$3267,32,FALSE),"")</f>
        <v>0</v>
      </c>
      <c r="AE61" s="766" t="str">
        <f>IFERROR(VLOOKUP($I61,'WM-AR'!$I$7:$AS$3267,33,FALSE),"")</f>
        <v/>
      </c>
      <c r="AF61" s="817" t="s">
        <v>2856</v>
      </c>
      <c r="AG61" s="768" t="s">
        <v>1815</v>
      </c>
      <c r="AH61" s="768" t="s">
        <v>1815</v>
      </c>
      <c r="AI61" s="769"/>
      <c r="AJ61" s="769" t="str">
        <f t="shared" si="16"/>
        <v>M2</v>
      </c>
      <c r="AK61" s="816"/>
      <c r="AL61" s="88" t="str">
        <f>IF(AND(ISTEXT($E61),ISTEXT($B61)),"산출기준 &gt;&gt;  "&amp;_xlfn.XLOOKUP($E61,산출기준!$D:$D,산출기준!$E:$E,"매칭실패"),"")</f>
        <v/>
      </c>
    </row>
    <row r="62" spans="1:38" ht="49.9" customHeight="1" outlineLevel="1">
      <c r="B62" s="758"/>
      <c r="C62" s="759"/>
      <c r="D62" s="759"/>
      <c r="E62" s="814"/>
      <c r="F62" s="818" t="s">
        <v>2836</v>
      </c>
      <c r="G62" s="759" t="str">
        <f t="shared" si="15"/>
        <v xml:space="preserve">Gravel for Roof |  |  | </v>
      </c>
      <c r="H62" s="816" t="s">
        <v>2861</v>
      </c>
      <c r="I62" s="765" t="str">
        <f>LEFT(H62,14)</f>
        <v>A04AQ091-00001</v>
      </c>
      <c r="J62" s="766"/>
      <c r="K62" s="766" t="str">
        <f>IFERROR(VLOOKUP($I62,'WM-AR'!$I$7:$AS$3267,34,FALSE),"")</f>
        <v>M2</v>
      </c>
      <c r="L62" s="766" t="str">
        <f>IFERROR(VLOOKUP($I62,'WM-AR'!$I$7:$AS$3267,4,FALSE),"")</f>
        <v>Finishing Work</v>
      </c>
      <c r="M62" s="766" t="str">
        <f>IFERROR(VLOOKUP($I62,'WM-AR'!$I$7:$AS$3267,6,FALSE),"")</f>
        <v>Roof Work</v>
      </c>
      <c r="N62" s="766" t="str">
        <f>IFERROR(VLOOKUP($I62,'WM-AR'!$I$7:$AS$3267,8,FALSE),"")</f>
        <v>Gravel for Roof</v>
      </c>
      <c r="O62" s="766">
        <f>IFERROR(VLOOKUP($I62,'WM-AR'!$I$7:$AS$3267,10,FALSE),"")</f>
        <v>0</v>
      </c>
      <c r="P62" s="766">
        <f>IFERROR(VLOOKUP($I62,'WM-AR'!$I$7:$AS$3267,12,FALSE),"")</f>
        <v>0</v>
      </c>
      <c r="Q62" s="766">
        <f>IFERROR(VLOOKUP($I62,'WM-AR'!$I$7:$AS$3267,14,FALSE),"")</f>
        <v>0</v>
      </c>
      <c r="R62" s="766">
        <f>IFERROR(VLOOKUP($I62,'WM-AR'!$I$7:$AS$3267,16,FALSE),"")</f>
        <v>0</v>
      </c>
      <c r="S62" s="766">
        <f>IFERROR(VLOOKUP($I62,'WM-AR'!$I$7:$AS$3267,18,FALSE),"")</f>
        <v>0</v>
      </c>
      <c r="T62" s="766">
        <f>IFERROR(VLOOKUP($I62,'WM-AR'!$I$7:$AS$3267,20,FALSE),"")</f>
        <v>0</v>
      </c>
      <c r="U62" s="766">
        <f>IFERROR(VLOOKUP($I62,'WM-AR'!$I$7:$AS$3267,22,FALSE),"")</f>
        <v>0</v>
      </c>
      <c r="V62" s="766">
        <f>IFERROR(VLOOKUP($I62,'WM-AR'!$I$7:$AS$3267,24,FALSE),"")</f>
        <v>0</v>
      </c>
      <c r="W62" s="766">
        <f>IFERROR(VLOOKUP($I62,'WM-AR'!$I$7:$AS$3267,25,FALSE),"")</f>
        <v>0</v>
      </c>
      <c r="X62" s="766" t="str">
        <f>IFERROR(VLOOKUP($I62,'WM-AR'!$I$7:$AS$3267,26,FALSE),"")</f>
        <v>THK=(  )mmDIA=(  )mm~(  )mm or Max DIA=(  )mm</v>
      </c>
      <c r="Y62" s="766">
        <f>IFERROR(VLOOKUP($I62,'WM-AR'!$I$7:$AS$3267,27,FALSE),"")</f>
        <v>0</v>
      </c>
      <c r="Z62" s="766">
        <f>IFERROR(VLOOKUP($I62,'WM-AR'!$I$7:$AS$3267,28,FALSE),"")</f>
        <v>0</v>
      </c>
      <c r="AA62" s="766">
        <f>IFERROR(VLOOKUP($I62,'WM-AR'!$I$7:$AS$3267,29,FALSE),"")</f>
        <v>0</v>
      </c>
      <c r="AB62" s="766">
        <f>IFERROR(VLOOKUP($I62,'WM-AR'!$I$7:$AS$3267,30,FALSE),"")</f>
        <v>0</v>
      </c>
      <c r="AC62" s="766">
        <f>IFERROR(VLOOKUP($I62,'WM-AR'!$I$7:$AS$3267,31,FALSE),"")</f>
        <v>0</v>
      </c>
      <c r="AD62" s="766">
        <f>IFERROR(VLOOKUP($I62,'WM-AR'!$I$7:$AS$3267,32,FALSE),"")</f>
        <v>0</v>
      </c>
      <c r="AE62" s="766" t="str">
        <f>IFERROR(VLOOKUP($I62,'WM-AR'!$I$7:$AS$3267,33,FALSE),"")</f>
        <v/>
      </c>
      <c r="AF62" s="817" t="s">
        <v>2860</v>
      </c>
      <c r="AG62" s="768" t="s">
        <v>2867</v>
      </c>
      <c r="AH62" s="768" t="s">
        <v>2867</v>
      </c>
      <c r="AI62" s="769"/>
      <c r="AJ62" s="769" t="str">
        <f t="shared" si="16"/>
        <v>M2</v>
      </c>
      <c r="AK62" s="816"/>
      <c r="AL62" s="88" t="str">
        <f>IF(AND(ISTEXT($E62),ISTEXT($B62)),"산출기준 &gt;&gt;  "&amp;_xlfn.XLOOKUP($E62,산출기준!$D:$D,산출기준!$E:$E,"매칭실패"),"")</f>
        <v/>
      </c>
    </row>
    <row r="63" spans="1:38">
      <c r="A63" s="1019"/>
      <c r="B63" s="684"/>
      <c r="C63" s="685"/>
      <c r="D63" s="1020"/>
      <c r="E63" s="687"/>
      <c r="F63" s="1021"/>
      <c r="G63" s="875" t="s">
        <v>2151</v>
      </c>
      <c r="H63" s="824"/>
      <c r="I63" s="692" t="str">
        <f t="shared" ref="I63:I65" si="17">LEFT(H63,14)</f>
        <v/>
      </c>
      <c r="J63" s="1022"/>
      <c r="K63" s="1023" t="str">
        <f>IFERROR(VLOOKUP($I63,'WM-AR'!$I$7:$AS$3267,34,FALSE),"")</f>
        <v/>
      </c>
      <c r="L63" s="1024" t="str">
        <f>IFERROR(VLOOKUP($I63,'WM-AR'!$I$7:$AS$3267,4,FALSE),"")</f>
        <v/>
      </c>
      <c r="M63" s="1024" t="str">
        <f>IFERROR(VLOOKUP($I63,'WM-AR'!$I$7:$AS$3267,6,FALSE),"")</f>
        <v/>
      </c>
      <c r="N63" s="1024" t="str">
        <f>IFERROR(VLOOKUP($I63,'WM-AR'!$I$7:$AS$3267,8,FALSE),"")</f>
        <v/>
      </c>
      <c r="O63" s="1025" t="str">
        <f>IFERROR(VLOOKUP($I63,'WM-AR'!$I$7:$AS$3267,10,FALSE),"")</f>
        <v/>
      </c>
      <c r="P63" s="1026" t="str">
        <f>IFERROR(VLOOKUP($I63,'WM-AR'!$I$7:$AS$3267,12,FALSE),"")</f>
        <v/>
      </c>
      <c r="Q63" s="1026" t="str">
        <f>IFERROR(VLOOKUP($I63,'WM-AR'!$I$7:$AS$3267,14,FALSE),"")</f>
        <v/>
      </c>
      <c r="R63" s="1026" t="str">
        <f>IFERROR(VLOOKUP($I63,'WM-AR'!$I$7:$AS$3267,16,FALSE),"")</f>
        <v/>
      </c>
      <c r="S63" s="1026" t="str">
        <f>IFERROR(VLOOKUP($I63,'WM-AR'!$I$7:$AS$3267,18,FALSE),"")</f>
        <v/>
      </c>
      <c r="T63" s="1026" t="str">
        <f>IFERROR(VLOOKUP($I63,'WM-AR'!$I$7:$AS$3267,20,FALSE),"")</f>
        <v/>
      </c>
      <c r="U63" s="1026" t="str">
        <f>IFERROR(VLOOKUP($I63,'WM-AR'!$I$7:$AS$3267,22,FALSE),"")</f>
        <v/>
      </c>
      <c r="V63" s="1026" t="str">
        <f>IFERROR(VLOOKUP($I63,'WM-AR'!$I$7:$AS$3267,24,FALSE),"")</f>
        <v/>
      </c>
      <c r="W63" s="1026" t="str">
        <f>IFERROR(VLOOKUP($I63,'WM-AR'!$I$7:$AS$3267,25,FALSE),"")</f>
        <v/>
      </c>
      <c r="X63" s="1026" t="str">
        <f>IFERROR(VLOOKUP($I63,'WM-AR'!$I$7:$AS$3267,26,FALSE),"")</f>
        <v/>
      </c>
      <c r="Y63" s="1026" t="str">
        <f>IFERROR(VLOOKUP($I63,'WM-AR'!$I$7:$AS$3267,27,FALSE),"")</f>
        <v/>
      </c>
      <c r="Z63" s="1026" t="str">
        <f>IFERROR(VLOOKUP($I63,'WM-AR'!$I$7:$AS$3267,28,FALSE),"")</f>
        <v/>
      </c>
      <c r="AA63" s="1026" t="str">
        <f>IFERROR(VLOOKUP($I63,'WM-AR'!$I$7:$AS$3267,29,FALSE),"")</f>
        <v/>
      </c>
      <c r="AB63" s="1026" t="str">
        <f>IFERROR(VLOOKUP($I63,'WM-AR'!$I$7:$AS$3267,30,FALSE),"")</f>
        <v/>
      </c>
      <c r="AC63" s="1026" t="str">
        <f>IFERROR(VLOOKUP($I63,'WM-AR'!$I$7:$AS$3267,31,FALSE),"")</f>
        <v/>
      </c>
      <c r="AD63" s="1026" t="str">
        <f>IFERROR(VLOOKUP($I63,'WM-AR'!$I$7:$AS$3267,32,FALSE),"")</f>
        <v/>
      </c>
      <c r="AE63" s="1026" t="str">
        <f>IFERROR(VLOOKUP($I63,'WM-AR'!$I$7:$AS$3267,33,FALSE),"")</f>
        <v/>
      </c>
      <c r="AF63" s="1027"/>
      <c r="AG63" s="834"/>
      <c r="AH63" s="834"/>
      <c r="AI63" s="836"/>
      <c r="AJ63" s="836" t="str">
        <f t="shared" si="16"/>
        <v/>
      </c>
      <c r="AK63" s="704"/>
      <c r="AL63" s="1028" t="str">
        <f>IF(AND(ISTEXT($E63),ISTEXT($B63)),"산출기준 &gt;&gt;  "&amp;_xlfn.XLOOKUP($E63,산출기준!$D:$D,산출기준!$E:$E,"매칭실패"),"")</f>
        <v/>
      </c>
    </row>
    <row r="64" spans="1:38">
      <c r="A64" s="1019"/>
      <c r="B64" s="705"/>
      <c r="C64" s="706"/>
      <c r="D64" s="711"/>
      <c r="E64" s="708"/>
      <c r="F64" s="1029"/>
      <c r="G64" s="882"/>
      <c r="H64" s="843"/>
      <c r="I64" s="712" t="str">
        <f t="shared" si="17"/>
        <v/>
      </c>
      <c r="J64" s="1030"/>
      <c r="K64" s="1031" t="str">
        <f>IFERROR(VLOOKUP($I64,'WM-AR'!$I$7:$AS$3267,34,FALSE),"")</f>
        <v/>
      </c>
      <c r="L64" s="1030" t="str">
        <f>IFERROR(VLOOKUP($I64,'WM-AR'!$I$7:$AS$3267,4,FALSE),"")</f>
        <v/>
      </c>
      <c r="M64" s="1030" t="str">
        <f>IFERROR(VLOOKUP($I64,'WM-AR'!$I$7:$AS$3267,6,FALSE),"")</f>
        <v/>
      </c>
      <c r="N64" s="1030" t="str">
        <f>IFERROR(VLOOKUP($I64,'WM-AR'!$I$7:$AS$3267,8,FALSE),"")</f>
        <v/>
      </c>
      <c r="O64" s="1032" t="str">
        <f>IFERROR(VLOOKUP($I64,'WM-AR'!$I$7:$AS$3267,10,FALSE),"")</f>
        <v/>
      </c>
      <c r="P64" s="1033" t="str">
        <f>IFERROR(VLOOKUP($I64,'WM-AR'!$I$7:$AS$3267,12,FALSE),"")</f>
        <v/>
      </c>
      <c r="Q64" s="1033" t="str">
        <f>IFERROR(VLOOKUP($I64,'WM-AR'!$I$7:$AS$3267,14,FALSE),"")</f>
        <v/>
      </c>
      <c r="R64" s="1033" t="str">
        <f>IFERROR(VLOOKUP($I64,'WM-AR'!$I$7:$AS$3267,16,FALSE),"")</f>
        <v/>
      </c>
      <c r="S64" s="1033" t="str">
        <f>IFERROR(VLOOKUP($I64,'WM-AR'!$I$7:$AS$3267,18,FALSE),"")</f>
        <v/>
      </c>
      <c r="T64" s="1033" t="str">
        <f>IFERROR(VLOOKUP($I64,'WM-AR'!$I$7:$AS$3267,20,FALSE),"")</f>
        <v/>
      </c>
      <c r="U64" s="1033" t="str">
        <f>IFERROR(VLOOKUP($I64,'WM-AR'!$I$7:$AS$3267,22,FALSE),"")</f>
        <v/>
      </c>
      <c r="V64" s="1033" t="str">
        <f>IFERROR(VLOOKUP($I64,'WM-AR'!$I$7:$AS$3267,24,FALSE),"")</f>
        <v/>
      </c>
      <c r="W64" s="1033" t="str">
        <f>IFERROR(VLOOKUP($I64,'WM-AR'!$I$7:$AS$3267,25,FALSE),"")</f>
        <v/>
      </c>
      <c r="X64" s="1033" t="str">
        <f>IFERROR(VLOOKUP($I64,'WM-AR'!$I$7:$AS$3267,26,FALSE),"")</f>
        <v/>
      </c>
      <c r="Y64" s="1033" t="str">
        <f>IFERROR(VLOOKUP($I64,'WM-AR'!$I$7:$AS$3267,27,FALSE),"")</f>
        <v/>
      </c>
      <c r="Z64" s="1033" t="str">
        <f>IFERROR(VLOOKUP($I64,'WM-AR'!$I$7:$AS$3267,28,FALSE),"")</f>
        <v/>
      </c>
      <c r="AA64" s="1033" t="str">
        <f>IFERROR(VLOOKUP($I64,'WM-AR'!$I$7:$AS$3267,29,FALSE),"")</f>
        <v/>
      </c>
      <c r="AB64" s="1033" t="str">
        <f>IFERROR(VLOOKUP($I64,'WM-AR'!$I$7:$AS$3267,30,FALSE),"")</f>
        <v/>
      </c>
      <c r="AC64" s="1033" t="str">
        <f>IFERROR(VLOOKUP($I64,'WM-AR'!$I$7:$AS$3267,31,FALSE),"")</f>
        <v/>
      </c>
      <c r="AD64" s="1033" t="str">
        <f>IFERROR(VLOOKUP($I64,'WM-AR'!$I$7:$AS$3267,32,FALSE),"")</f>
        <v/>
      </c>
      <c r="AE64" s="1033" t="str">
        <f>IFERROR(VLOOKUP($I64,'WM-AR'!$I$7:$AS$3267,33,FALSE),"")</f>
        <v/>
      </c>
      <c r="AF64" s="1034"/>
      <c r="AG64" s="852"/>
      <c r="AH64" s="852"/>
      <c r="AI64" s="854"/>
      <c r="AJ64" s="854" t="str">
        <f t="shared" si="16"/>
        <v/>
      </c>
      <c r="AK64" s="723"/>
      <c r="AL64" s="1028" t="str">
        <f>IF(AND(ISTEXT($E64),ISTEXT($B64)),"산출기준 &gt;&gt;  "&amp;_xlfn.XLOOKUP($E64,산출기준!$D:$D,산출기준!$E:$E,"매칭실패"),"")</f>
        <v/>
      </c>
    </row>
    <row r="65" spans="1:38">
      <c r="A65" s="1019"/>
      <c r="B65" s="724"/>
      <c r="C65" s="725"/>
      <c r="D65" s="731"/>
      <c r="E65" s="727"/>
      <c r="F65" s="1035"/>
      <c r="G65" s="886"/>
      <c r="H65" s="861"/>
      <c r="I65" s="732" t="str">
        <f t="shared" si="17"/>
        <v/>
      </c>
      <c r="J65" s="1036"/>
      <c r="K65" s="1037" t="str">
        <f>IFERROR(VLOOKUP($I65,'WM-AR'!$I$7:$AS$3267,34,FALSE),"")</f>
        <v/>
      </c>
      <c r="L65" s="1036" t="str">
        <f>IFERROR(VLOOKUP($I65,'WM-AR'!$I$7:$AS$3267,4,FALSE),"")</f>
        <v/>
      </c>
      <c r="M65" s="1036" t="str">
        <f>IFERROR(VLOOKUP($I65,'WM-AR'!$I$7:$AS$3267,6,FALSE),"")</f>
        <v/>
      </c>
      <c r="N65" s="1036" t="str">
        <f>IFERROR(VLOOKUP($I65,'WM-AR'!$I$7:$AS$3267,8,FALSE),"")</f>
        <v/>
      </c>
      <c r="O65" s="1038" t="str">
        <f>IFERROR(VLOOKUP($I65,'WM-AR'!$I$7:$AS$3267,10,FALSE),"")</f>
        <v/>
      </c>
      <c r="P65" s="1039" t="str">
        <f>IFERROR(VLOOKUP($I65,'WM-AR'!$I$7:$AS$3267,12,FALSE),"")</f>
        <v/>
      </c>
      <c r="Q65" s="1039" t="str">
        <f>IFERROR(VLOOKUP($I65,'WM-AR'!$I$7:$AS$3267,14,FALSE),"")</f>
        <v/>
      </c>
      <c r="R65" s="1039" t="str">
        <f>IFERROR(VLOOKUP($I65,'WM-AR'!$I$7:$AS$3267,16,FALSE),"")</f>
        <v/>
      </c>
      <c r="S65" s="1039" t="str">
        <f>IFERROR(VLOOKUP($I65,'WM-AR'!$I$7:$AS$3267,18,FALSE),"")</f>
        <v/>
      </c>
      <c r="T65" s="1039" t="str">
        <f>IFERROR(VLOOKUP($I65,'WM-AR'!$I$7:$AS$3267,20,FALSE),"")</f>
        <v/>
      </c>
      <c r="U65" s="1039" t="str">
        <f>IFERROR(VLOOKUP($I65,'WM-AR'!$I$7:$AS$3267,22,FALSE),"")</f>
        <v/>
      </c>
      <c r="V65" s="1039" t="str">
        <f>IFERROR(VLOOKUP($I65,'WM-AR'!$I$7:$AS$3267,24,FALSE),"")</f>
        <v/>
      </c>
      <c r="W65" s="1039" t="str">
        <f>IFERROR(VLOOKUP($I65,'WM-AR'!$I$7:$AS$3267,25,FALSE),"")</f>
        <v/>
      </c>
      <c r="X65" s="1039" t="str">
        <f>IFERROR(VLOOKUP($I65,'WM-AR'!$I$7:$AS$3267,26,FALSE),"")</f>
        <v/>
      </c>
      <c r="Y65" s="1039" t="str">
        <f>IFERROR(VLOOKUP($I65,'WM-AR'!$I$7:$AS$3267,27,FALSE),"")</f>
        <v/>
      </c>
      <c r="Z65" s="1039" t="str">
        <f>IFERROR(VLOOKUP($I65,'WM-AR'!$I$7:$AS$3267,28,FALSE),"")</f>
        <v/>
      </c>
      <c r="AA65" s="1039" t="str">
        <f>IFERROR(VLOOKUP($I65,'WM-AR'!$I$7:$AS$3267,29,FALSE),"")</f>
        <v/>
      </c>
      <c r="AB65" s="1039" t="str">
        <f>IFERROR(VLOOKUP($I65,'WM-AR'!$I$7:$AS$3267,30,FALSE),"")</f>
        <v/>
      </c>
      <c r="AC65" s="1039" t="str">
        <f>IFERROR(VLOOKUP($I65,'WM-AR'!$I$7:$AS$3267,31,FALSE),"")</f>
        <v/>
      </c>
      <c r="AD65" s="1039" t="str">
        <f>IFERROR(VLOOKUP($I65,'WM-AR'!$I$7:$AS$3267,32,FALSE),"")</f>
        <v/>
      </c>
      <c r="AE65" s="1039" t="str">
        <f>IFERROR(VLOOKUP($I65,'WM-AR'!$I$7:$AS$3267,33,FALSE),"")</f>
        <v/>
      </c>
      <c r="AF65" s="1040"/>
      <c r="AG65" s="870"/>
      <c r="AH65" s="870"/>
      <c r="AI65" s="871"/>
      <c r="AJ65" s="871" t="str">
        <f t="shared" si="16"/>
        <v/>
      </c>
      <c r="AK65" s="743"/>
      <c r="AL65" s="1028" t="str">
        <f>IF(AND(ISTEXT($E65),ISTEXT($B65)),"산출기준 &gt;&gt;  "&amp;_xlfn.XLOOKUP($E65,산출기준!$D:$D,산출기준!$E:$E,"매칭실패"),"")</f>
        <v/>
      </c>
    </row>
    <row r="66" spans="1:38">
      <c r="B66" s="658"/>
      <c r="C66" s="659"/>
      <c r="D66" s="659"/>
      <c r="E66" s="659"/>
      <c r="F66" s="661"/>
      <c r="G66" s="662"/>
      <c r="H66" s="662"/>
      <c r="I66" s="652"/>
      <c r="J66" s="664"/>
      <c r="K66" s="664"/>
      <c r="L66" s="664"/>
      <c r="M66" s="664"/>
      <c r="N66" s="664"/>
      <c r="O66" s="664"/>
      <c r="P66" s="664"/>
      <c r="Q66" s="664"/>
      <c r="R66" s="664"/>
      <c r="S66" s="664"/>
      <c r="T66" s="664"/>
      <c r="U66" s="664"/>
      <c r="V66" s="664"/>
      <c r="W66" s="664"/>
      <c r="X66" s="664"/>
      <c r="Y66" s="664"/>
      <c r="Z66" s="664"/>
      <c r="AA66" s="664"/>
      <c r="AB66" s="664"/>
      <c r="AC66" s="664"/>
      <c r="AD66" s="664"/>
      <c r="AE66" s="664"/>
      <c r="AF66" s="659"/>
      <c r="AG66" s="665"/>
      <c r="AH66" s="665"/>
      <c r="AI66" s="666"/>
      <c r="AJ66" s="666"/>
      <c r="AK66" s="662"/>
      <c r="AL66" s="88" t="str">
        <f>IF(AND(ISTEXT($E66),ISTEXT($B66)),"산출기준 &gt;&gt;  "&amp;_xlfn.XLOOKUP($E66,산출기준!$D:$D,산출기준!$E:$E,"매칭실패"),"")</f>
        <v/>
      </c>
    </row>
    <row r="67" spans="1:38" ht="34.9" customHeight="1">
      <c r="B67" s="808" t="str" cm="1">
        <f t="array" aca="1" ref="B67" ca="1">_xlfn.IFNA(INDIRECT("Family_표준_구성도!B"&amp;MATCH(F67,INDIRECT("Family_표준_구성도!"&amp;"C:C"),0)),"")</f>
        <v>2.1.1.2.4</v>
      </c>
      <c r="C67" s="668" t="s">
        <v>2016</v>
      </c>
      <c r="D67" s="809"/>
      <c r="E67" s="668" t="s">
        <v>2833</v>
      </c>
      <c r="F67" s="810" t="s">
        <v>456</v>
      </c>
      <c r="G67" s="811"/>
      <c r="H67" s="917" t="s">
        <v>2874</v>
      </c>
      <c r="I67" s="674"/>
      <c r="J67" s="674"/>
      <c r="K67" s="674"/>
      <c r="L67" s="674"/>
      <c r="M67" s="674"/>
      <c r="N67" s="675"/>
      <c r="O67" s="676"/>
      <c r="P67" s="677"/>
      <c r="Q67" s="677"/>
      <c r="R67" s="677"/>
      <c r="S67" s="677"/>
      <c r="T67" s="677"/>
      <c r="U67" s="677"/>
      <c r="V67" s="678"/>
      <c r="W67" s="679"/>
      <c r="X67" s="679"/>
      <c r="Y67" s="679"/>
      <c r="Z67" s="679"/>
      <c r="AA67" s="679"/>
      <c r="AB67" s="679"/>
      <c r="AC67" s="679"/>
      <c r="AD67" s="679"/>
      <c r="AE67" s="679"/>
      <c r="AF67" s="813"/>
      <c r="AG67" s="682"/>
      <c r="AH67" s="682"/>
      <c r="AI67" s="682"/>
      <c r="AJ67" s="682"/>
      <c r="AK67" s="683"/>
      <c r="AL67" s="88" t="str">
        <f ca="1">IF(AND(ISTEXT($E67),ISTEXT($B67)),"산출기준 &gt;&gt;  "&amp;_xlfn.XLOOKUP($E67,산출기준!$D:$D,산출기준!$E:$E,"매칭실패"),"")</f>
        <v>산출기준 &gt;&gt;  [ 루프 일반 산출 ]</v>
      </c>
    </row>
    <row r="68" spans="1:38" ht="49.9" customHeight="1" outlineLevel="1">
      <c r="B68" s="772"/>
      <c r="C68" s="773"/>
      <c r="D68" s="773"/>
      <c r="E68" s="788"/>
      <c r="F68" s="818" t="s">
        <v>2836</v>
      </c>
      <c r="G68" s="759" t="str">
        <f t="shared" ref="G68:G72" si="18">IF(IF(N68=0,"",N68)&amp;" | "&amp;IF(O68=0,"",O68)&amp;" | "&amp;IF(Q68=0,"",Q68)&amp;" | "&amp;IF(R68=0,"",R68)=" |  |  | ","",IF(N68=0,"",N68)&amp;" | "&amp;IF(O68=0,"",O68)&amp;" | "&amp;IF(Q68=0,"",Q68)&amp;" | "&amp;IF(R68=0,"",R68))</f>
        <v xml:space="preserve">Roof Screed | Light-Weight Concrete Screed |  | </v>
      </c>
      <c r="H68" s="816" t="s">
        <v>2837</v>
      </c>
      <c r="I68" s="765" t="str">
        <f>LEFT(H68,14)</f>
        <v>A04AQ086-00001</v>
      </c>
      <c r="J68" s="766"/>
      <c r="K68" s="766" t="str">
        <f>IFERROR(VLOOKUP($I68,'WM-AR'!$I$7:$AS$3267,34,FALSE),"")</f>
        <v>M3</v>
      </c>
      <c r="L68" s="766" t="str">
        <f>IFERROR(VLOOKUP($I68,'WM-AR'!$I$7:$AS$3267,4,FALSE),"")</f>
        <v>Finishing Work</v>
      </c>
      <c r="M68" s="766" t="str">
        <f>IFERROR(VLOOKUP($I68,'WM-AR'!$I$7:$AS$3267,6,FALSE),"")</f>
        <v>Roof Work</v>
      </c>
      <c r="N68" s="766" t="str">
        <f>IFERROR(VLOOKUP($I68,'WM-AR'!$I$7:$AS$3267,8,FALSE),"")</f>
        <v>Roof Screed</v>
      </c>
      <c r="O68" s="766" t="str">
        <f>IFERROR(VLOOKUP($I68,'WM-AR'!$I$7:$AS$3267,10,FALSE),"")</f>
        <v>Light-Weight Concrete Screed</v>
      </c>
      <c r="P68" s="766">
        <f>IFERROR(VLOOKUP($I68,'WM-AR'!$I$7:$AS$3267,12,FALSE),"")</f>
        <v>0</v>
      </c>
      <c r="Q68" s="766">
        <f>IFERROR(VLOOKUP($I68,'WM-AR'!$I$7:$AS$3267,14,FALSE),"")</f>
        <v>0</v>
      </c>
      <c r="R68" s="766">
        <f>IFERROR(VLOOKUP($I68,'WM-AR'!$I$7:$AS$3267,16,FALSE),"")</f>
        <v>0</v>
      </c>
      <c r="S68" s="766">
        <f>IFERROR(VLOOKUP($I68,'WM-AR'!$I$7:$AS$3267,18,FALSE),"")</f>
        <v>0</v>
      </c>
      <c r="T68" s="766" t="str">
        <f>IFERROR(VLOOKUP($I68,'WM-AR'!$I$7:$AS$3267,20,FALSE),"")</f>
        <v>w/o Welded Wire Fabric</v>
      </c>
      <c r="U68" s="766">
        <f>IFERROR(VLOOKUP($I68,'WM-AR'!$I$7:$AS$3267,22,FALSE),"")</f>
        <v>0</v>
      </c>
      <c r="V68" s="766" t="str">
        <f>IFERROR(VLOOKUP($I68,'WM-AR'!$I$7:$AS$3267,24,FALSE),"")</f>
        <v>30mm≤Min. THK&lt;50mm</v>
      </c>
      <c r="W68" s="766">
        <f>IFERROR(VLOOKUP($I68,'WM-AR'!$I$7:$AS$3267,25,FALSE),"")</f>
        <v>0</v>
      </c>
      <c r="X68" s="766" t="str">
        <f>IFERROR(VLOOKUP($I68,'WM-AR'!$I$7:$AS$3267,26,FALSE),"")</f>
        <v>Min. THK=(  )mm, Slope=(  )</v>
      </c>
      <c r="Y68" s="766">
        <f>IFERROR(VLOOKUP($I68,'WM-AR'!$I$7:$AS$3267,27,FALSE),"")</f>
        <v>0</v>
      </c>
      <c r="Z68" s="766">
        <f>IFERROR(VLOOKUP($I68,'WM-AR'!$I$7:$AS$3267,28,FALSE),"")</f>
        <v>0</v>
      </c>
      <c r="AA68" s="766">
        <f>IFERROR(VLOOKUP($I68,'WM-AR'!$I$7:$AS$3267,29,FALSE),"")</f>
        <v>0</v>
      </c>
      <c r="AB68" s="766">
        <f>IFERROR(VLOOKUP($I68,'WM-AR'!$I$7:$AS$3267,30,FALSE),"")</f>
        <v>0</v>
      </c>
      <c r="AC68" s="766">
        <f>IFERROR(VLOOKUP($I68,'WM-AR'!$I$7:$AS$3267,31,FALSE),"")</f>
        <v>0</v>
      </c>
      <c r="AD68" s="766">
        <f>IFERROR(VLOOKUP($I68,'WM-AR'!$I$7:$AS$3267,32,FALSE),"")</f>
        <v>0</v>
      </c>
      <c r="AE68" s="766" t="str">
        <f>IFERROR(VLOOKUP($I68,'WM-AR'!$I$7:$AS$3267,33,FALSE),"")</f>
        <v/>
      </c>
      <c r="AF68" s="817" t="s">
        <v>2852</v>
      </c>
      <c r="AG68" s="768" t="s">
        <v>2839</v>
      </c>
      <c r="AH68" s="768" t="s">
        <v>2839</v>
      </c>
      <c r="AI68" s="769"/>
      <c r="AJ68" s="769" t="str">
        <f t="shared" ref="AJ68:AJ75" si="19">K68</f>
        <v>M3</v>
      </c>
      <c r="AK68" s="904" t="s">
        <v>2689</v>
      </c>
      <c r="AL68" s="88" t="str">
        <f>IF(AND(ISTEXT($E68),ISTEXT($B68)),"산출기준 &gt;&gt;  "&amp;_xlfn.XLOOKUP($E68,산출기준!$D:$D,산출기준!$E:$E,"매칭실패"),"")</f>
        <v/>
      </c>
    </row>
    <row r="69" spans="1:38" ht="49.9" customHeight="1" outlineLevel="1">
      <c r="B69" s="772"/>
      <c r="C69" s="773"/>
      <c r="D69" s="773"/>
      <c r="E69" s="788"/>
      <c r="F69" s="818" t="s">
        <v>2846</v>
      </c>
      <c r="G69" s="759" t="str">
        <f t="shared" si="18"/>
        <v xml:space="preserve">Waterproofing Membrane | EPDM(or Equivalent) |  | </v>
      </c>
      <c r="H69" s="816" t="s">
        <v>2847</v>
      </c>
      <c r="I69" s="765" t="str">
        <f>LEFT(H69,14)</f>
        <v>A04AQ310-00001</v>
      </c>
      <c r="J69" s="766"/>
      <c r="K69" s="766" t="str">
        <f>IFERROR(VLOOKUP($I69,'WM-AR'!$I$7:$AS$3267,34,FALSE),"")</f>
        <v>M2</v>
      </c>
      <c r="L69" s="766" t="str">
        <f>IFERROR(VLOOKUP($I69,'WM-AR'!$I$7:$AS$3267,4,FALSE),"")</f>
        <v>Finishing Work</v>
      </c>
      <c r="M69" s="766" t="str">
        <f>IFERROR(VLOOKUP($I69,'WM-AR'!$I$7:$AS$3267,6,FALSE),"")</f>
        <v>Roof Work</v>
      </c>
      <c r="N69" s="766" t="str">
        <f>IFERROR(VLOOKUP($I69,'WM-AR'!$I$7:$AS$3267,8,FALSE),"")</f>
        <v>Waterproofing Membrane</v>
      </c>
      <c r="O69" s="766" t="str">
        <f>IFERROR(VLOOKUP($I69,'WM-AR'!$I$7:$AS$3267,10,FALSE),"")</f>
        <v>EPDM(or Equivalent)</v>
      </c>
      <c r="P69" s="766">
        <f>IFERROR(VLOOKUP($I69,'WM-AR'!$I$7:$AS$3267,12,FALSE),"")</f>
        <v>0</v>
      </c>
      <c r="Q69" s="766">
        <f>IFERROR(VLOOKUP($I69,'WM-AR'!$I$7:$AS$3267,14,FALSE),"")</f>
        <v>0</v>
      </c>
      <c r="R69" s="766">
        <f>IFERROR(VLOOKUP($I69,'WM-AR'!$I$7:$AS$3267,16,FALSE),"")</f>
        <v>0</v>
      </c>
      <c r="S69" s="766">
        <f>IFERROR(VLOOKUP($I69,'WM-AR'!$I$7:$AS$3267,18,FALSE),"")</f>
        <v>0</v>
      </c>
      <c r="T69" s="766" t="str">
        <f>IFERROR(VLOOKUP($I69,'WM-AR'!$I$7:$AS$3267,20,FALSE),"")</f>
        <v>w/ Accessories</v>
      </c>
      <c r="U69" s="766">
        <f>IFERROR(VLOOKUP($I69,'WM-AR'!$I$7:$AS$3267,22,FALSE),"")</f>
        <v>0</v>
      </c>
      <c r="V69" s="766">
        <f>IFERROR(VLOOKUP($I69,'WM-AR'!$I$7:$AS$3267,24,FALSE),"")</f>
        <v>0</v>
      </c>
      <c r="W69" s="766">
        <f>IFERROR(VLOOKUP($I69,'WM-AR'!$I$7:$AS$3267,25,FALSE),"")</f>
        <v>0</v>
      </c>
      <c r="X69" s="766" t="str">
        <f>IFERROR(VLOOKUP($I69,'WM-AR'!$I$7:$AS$3267,26,FALSE),"")</f>
        <v>THK=(  )mm</v>
      </c>
      <c r="Y69" s="766">
        <f>IFERROR(VLOOKUP($I69,'WM-AR'!$I$7:$AS$3267,27,FALSE),"")</f>
        <v>0</v>
      </c>
      <c r="Z69" s="766">
        <f>IFERROR(VLOOKUP($I69,'WM-AR'!$I$7:$AS$3267,28,FALSE),"")</f>
        <v>0</v>
      </c>
      <c r="AA69" s="766">
        <f>IFERROR(VLOOKUP($I69,'WM-AR'!$I$7:$AS$3267,29,FALSE),"")</f>
        <v>0</v>
      </c>
      <c r="AB69" s="766">
        <f>IFERROR(VLOOKUP($I69,'WM-AR'!$I$7:$AS$3267,30,FALSE),"")</f>
        <v>0</v>
      </c>
      <c r="AC69" s="766">
        <f>IFERROR(VLOOKUP($I69,'WM-AR'!$I$7:$AS$3267,31,FALSE),"")</f>
        <v>0</v>
      </c>
      <c r="AD69" s="766">
        <f>IFERROR(VLOOKUP($I69,'WM-AR'!$I$7:$AS$3267,32,FALSE),"")</f>
        <v>0</v>
      </c>
      <c r="AE69" s="766" t="str">
        <f>IFERROR(VLOOKUP($I69,'WM-AR'!$I$7:$AS$3267,33,FALSE),"")</f>
        <v/>
      </c>
      <c r="AF69" s="817" t="s">
        <v>2860</v>
      </c>
      <c r="AG69" s="768" t="s">
        <v>1815</v>
      </c>
      <c r="AH69" s="768" t="s">
        <v>1815</v>
      </c>
      <c r="AI69" s="769"/>
      <c r="AJ69" s="769" t="str">
        <f t="shared" si="19"/>
        <v>M2</v>
      </c>
      <c r="AK69" s="904" t="s">
        <v>2848</v>
      </c>
      <c r="AL69" s="88" t="str">
        <f>IF(AND(ISTEXT($E69),ISTEXT($B69)),"산출기준 &gt;&gt;  "&amp;_xlfn.XLOOKUP($E69,산출기준!$D:$D,산출기준!$E:$E,"매칭실패"),"")</f>
        <v/>
      </c>
    </row>
    <row r="70" spans="1:38" ht="49.9" customHeight="1" outlineLevel="1">
      <c r="B70" s="772"/>
      <c r="C70" s="773"/>
      <c r="D70" s="773"/>
      <c r="E70" s="788"/>
      <c r="F70" s="818" t="s">
        <v>2843</v>
      </c>
      <c r="G70" s="759" t="str">
        <f t="shared" si="18"/>
        <v xml:space="preserve">Roof Insulation | Rigid Extruded Polystyrene Foam Insulation |  | </v>
      </c>
      <c r="H70" s="816" t="s">
        <v>2870</v>
      </c>
      <c r="I70" s="765" t="str">
        <f>LEFT(H70,14)</f>
        <v>A04AQ088-00002</v>
      </c>
      <c r="J70" s="766"/>
      <c r="K70" s="766" t="str">
        <f>IFERROR(VLOOKUP($I70,'WM-AR'!$I$7:$AS$3267,34,FALSE),"")</f>
        <v>M2</v>
      </c>
      <c r="L70" s="766" t="str">
        <f>IFERROR(VLOOKUP($I70,'WM-AR'!$I$7:$AS$3267,4,FALSE),"")</f>
        <v>Finishing Work</v>
      </c>
      <c r="M70" s="766" t="str">
        <f>IFERROR(VLOOKUP($I70,'WM-AR'!$I$7:$AS$3267,6,FALSE),"")</f>
        <v>Roof Work</v>
      </c>
      <c r="N70" s="766" t="str">
        <f>IFERROR(VLOOKUP($I70,'WM-AR'!$I$7:$AS$3267,8,FALSE),"")</f>
        <v>Roof Insulation</v>
      </c>
      <c r="O70" s="766" t="str">
        <f>IFERROR(VLOOKUP($I70,'WM-AR'!$I$7:$AS$3267,10,FALSE),"")</f>
        <v>Rigid Extruded Polystyrene Foam Insulation</v>
      </c>
      <c r="P70" s="766">
        <f>IFERROR(VLOOKUP($I70,'WM-AR'!$I$7:$AS$3267,12,FALSE),"")</f>
        <v>0</v>
      </c>
      <c r="Q70" s="766">
        <f>IFERROR(VLOOKUP($I70,'WM-AR'!$I$7:$AS$3267,14,FALSE),"")</f>
        <v>0</v>
      </c>
      <c r="R70" s="766">
        <f>IFERROR(VLOOKUP($I70,'WM-AR'!$I$7:$AS$3267,16,FALSE),"")</f>
        <v>0</v>
      </c>
      <c r="S70" s="766">
        <f>IFERROR(VLOOKUP($I70,'WM-AR'!$I$7:$AS$3267,18,FALSE),"")</f>
        <v>0</v>
      </c>
      <c r="T70" s="766" t="str">
        <f>IFERROR(VLOOKUP($I70,'WM-AR'!$I$7:$AS$3267,20,FALSE),"")</f>
        <v/>
      </c>
      <c r="U70" s="766">
        <f>IFERROR(VLOOKUP($I70,'WM-AR'!$I$7:$AS$3267,22,FALSE),"")</f>
        <v>0</v>
      </c>
      <c r="V70" s="766" t="str">
        <f>IFERROR(VLOOKUP($I70,'WM-AR'!$I$7:$AS$3267,24,FALSE),"")</f>
        <v>50mm≤THK&lt;75mm</v>
      </c>
      <c r="W70" s="766">
        <f>IFERROR(VLOOKUP($I70,'WM-AR'!$I$7:$AS$3267,25,FALSE),"")</f>
        <v>0</v>
      </c>
      <c r="X70" s="766" t="str">
        <f>IFERROR(VLOOKUP($I70,'WM-AR'!$I$7:$AS$3267,26,FALSE),"")</f>
        <v>THK=(  )mm</v>
      </c>
      <c r="Y70" s="766">
        <f>IFERROR(VLOOKUP($I70,'WM-AR'!$I$7:$AS$3267,27,FALSE),"")</f>
        <v>0</v>
      </c>
      <c r="Z70" s="766">
        <f>IFERROR(VLOOKUP($I70,'WM-AR'!$I$7:$AS$3267,28,FALSE),"")</f>
        <v>0</v>
      </c>
      <c r="AA70" s="766">
        <f>IFERROR(VLOOKUP($I70,'WM-AR'!$I$7:$AS$3267,29,FALSE),"")</f>
        <v>0</v>
      </c>
      <c r="AB70" s="766">
        <f>IFERROR(VLOOKUP($I70,'WM-AR'!$I$7:$AS$3267,30,FALSE),"")</f>
        <v>0</v>
      </c>
      <c r="AC70" s="766">
        <f>IFERROR(VLOOKUP($I70,'WM-AR'!$I$7:$AS$3267,31,FALSE),"")</f>
        <v>0</v>
      </c>
      <c r="AD70" s="766">
        <f>IFERROR(VLOOKUP($I70,'WM-AR'!$I$7:$AS$3267,32,FALSE),"")</f>
        <v>0</v>
      </c>
      <c r="AE70" s="766" t="str">
        <f>IFERROR(VLOOKUP($I70,'WM-AR'!$I$7:$AS$3267,33,FALSE),"")</f>
        <v/>
      </c>
      <c r="AF70" s="817" t="s">
        <v>2857</v>
      </c>
      <c r="AG70" s="768" t="s">
        <v>1815</v>
      </c>
      <c r="AH70" s="768" t="s">
        <v>1815</v>
      </c>
      <c r="AI70" s="769"/>
      <c r="AJ70" s="769" t="str">
        <f t="shared" si="19"/>
        <v>M2</v>
      </c>
      <c r="AK70" s="816"/>
      <c r="AL70" s="88" t="str">
        <f>IF(AND(ISTEXT($E70),ISTEXT($B70)),"산출기준 &gt;&gt;  "&amp;_xlfn.XLOOKUP($E70,산출기준!$D:$D,산출기준!$E:$E,"매칭실패"),"")</f>
        <v/>
      </c>
    </row>
    <row r="71" spans="1:38" ht="49.9" customHeight="1" outlineLevel="1">
      <c r="B71" s="758"/>
      <c r="C71" s="759"/>
      <c r="D71" s="759"/>
      <c r="E71" s="814"/>
      <c r="F71" s="818" t="s">
        <v>2836</v>
      </c>
      <c r="G71" s="759" t="str">
        <f t="shared" si="18"/>
        <v xml:space="preserve">Geotextile |  |  | </v>
      </c>
      <c r="H71" s="816" t="s">
        <v>2873</v>
      </c>
      <c r="I71" s="765" t="str">
        <f>LEFT(H71,14)</f>
        <v>A04AQ095-00001</v>
      </c>
      <c r="J71" s="766"/>
      <c r="K71" s="766" t="str">
        <f>IFERROR(VLOOKUP($I71,'WM-AR'!$I$7:$AS$3267,34,FALSE),"")</f>
        <v>M2</v>
      </c>
      <c r="L71" s="766" t="str">
        <f>IFERROR(VLOOKUP($I71,'WM-AR'!$I$7:$AS$3267,4,FALSE),"")</f>
        <v>Finishing Work</v>
      </c>
      <c r="M71" s="766" t="str">
        <f>IFERROR(VLOOKUP($I71,'WM-AR'!$I$7:$AS$3267,6,FALSE),"")</f>
        <v>Roof Work</v>
      </c>
      <c r="N71" s="766" t="str">
        <f>IFERROR(VLOOKUP($I71,'WM-AR'!$I$7:$AS$3267,8,FALSE),"")</f>
        <v>Geotextile</v>
      </c>
      <c r="O71" s="766">
        <f>IFERROR(VLOOKUP($I71,'WM-AR'!$I$7:$AS$3267,10,FALSE),"")</f>
        <v>0</v>
      </c>
      <c r="P71" s="766">
        <f>IFERROR(VLOOKUP($I71,'WM-AR'!$I$7:$AS$3267,12,FALSE),"")</f>
        <v>0</v>
      </c>
      <c r="Q71" s="766">
        <f>IFERROR(VLOOKUP($I71,'WM-AR'!$I$7:$AS$3267,14,FALSE),"")</f>
        <v>0</v>
      </c>
      <c r="R71" s="766">
        <f>IFERROR(VLOOKUP($I71,'WM-AR'!$I$7:$AS$3267,16,FALSE),"")</f>
        <v>0</v>
      </c>
      <c r="S71" s="766">
        <f>IFERROR(VLOOKUP($I71,'WM-AR'!$I$7:$AS$3267,18,FALSE),"")</f>
        <v>0</v>
      </c>
      <c r="T71" s="766" t="str">
        <f>IFERROR(VLOOKUP($I71,'WM-AR'!$I$7:$AS$3267,20,FALSE),"")</f>
        <v>w/ Fixing Accessories</v>
      </c>
      <c r="U71" s="766">
        <f>IFERROR(VLOOKUP($I71,'WM-AR'!$I$7:$AS$3267,22,FALSE),"")</f>
        <v>0</v>
      </c>
      <c r="V71" s="766" t="str">
        <f>IFERROR(VLOOKUP($I71,'WM-AR'!$I$7:$AS$3267,24,FALSE),"")</f>
        <v/>
      </c>
      <c r="W71" s="766">
        <f>IFERROR(VLOOKUP($I71,'WM-AR'!$I$7:$AS$3267,25,FALSE),"")</f>
        <v>0</v>
      </c>
      <c r="X71" s="766" t="str">
        <f>IFERROR(VLOOKUP($I71,'WM-AR'!$I$7:$AS$3267,26,FALSE),"")</f>
        <v/>
      </c>
      <c r="Y71" s="766">
        <f>IFERROR(VLOOKUP($I71,'WM-AR'!$I$7:$AS$3267,27,FALSE),"")</f>
        <v>0</v>
      </c>
      <c r="Z71" s="766">
        <f>IFERROR(VLOOKUP($I71,'WM-AR'!$I$7:$AS$3267,28,FALSE),"")</f>
        <v>0</v>
      </c>
      <c r="AA71" s="766">
        <f>IFERROR(VLOOKUP($I71,'WM-AR'!$I$7:$AS$3267,29,FALSE),"")</f>
        <v>0</v>
      </c>
      <c r="AB71" s="766">
        <f>IFERROR(VLOOKUP($I71,'WM-AR'!$I$7:$AS$3267,30,FALSE),"")</f>
        <v>0</v>
      </c>
      <c r="AC71" s="766">
        <f>IFERROR(VLOOKUP($I71,'WM-AR'!$I$7:$AS$3267,31,FALSE),"")</f>
        <v>0</v>
      </c>
      <c r="AD71" s="766">
        <f>IFERROR(VLOOKUP($I71,'WM-AR'!$I$7:$AS$3267,32,FALSE),"")</f>
        <v>0</v>
      </c>
      <c r="AE71" s="766" t="str">
        <f>IFERROR(VLOOKUP($I71,'WM-AR'!$I$7:$AS$3267,33,FALSE),"")</f>
        <v/>
      </c>
      <c r="AF71" s="817" t="s">
        <v>2856</v>
      </c>
      <c r="AG71" s="768" t="s">
        <v>1815</v>
      </c>
      <c r="AH71" s="768" t="s">
        <v>1815</v>
      </c>
      <c r="AI71" s="769"/>
      <c r="AJ71" s="769" t="str">
        <f t="shared" si="19"/>
        <v>M2</v>
      </c>
      <c r="AK71" s="816"/>
      <c r="AL71" s="88" t="str">
        <f>IF(AND(ISTEXT($E71),ISTEXT($B71)),"산출기준 &gt;&gt;  "&amp;_xlfn.XLOOKUP($E71,산출기준!$D:$D,산출기준!$E:$E,"매칭실패"),"")</f>
        <v/>
      </c>
    </row>
    <row r="72" spans="1:38" ht="49.9" customHeight="1" outlineLevel="1">
      <c r="B72" s="758"/>
      <c r="C72" s="759"/>
      <c r="D72" s="759"/>
      <c r="E72" s="814"/>
      <c r="F72" s="818" t="s">
        <v>2836</v>
      </c>
      <c r="G72" s="759" t="str">
        <f t="shared" si="18"/>
        <v xml:space="preserve">Concrete Tile |  |  | </v>
      </c>
      <c r="H72" s="816" t="s">
        <v>2871</v>
      </c>
      <c r="I72" s="765" t="str">
        <f>LEFT(H72,14)</f>
        <v>A04AQ090-00001</v>
      </c>
      <c r="J72" s="766"/>
      <c r="K72" s="766" t="str">
        <f>IFERROR(VLOOKUP($I72,'WM-AR'!$I$7:$AS$3267,34,FALSE),"")</f>
        <v>M2</v>
      </c>
      <c r="L72" s="766" t="str">
        <f>IFERROR(VLOOKUP($I72,'WM-AR'!$I$7:$AS$3267,4,FALSE),"")</f>
        <v>Finishing Work</v>
      </c>
      <c r="M72" s="766" t="str">
        <f>IFERROR(VLOOKUP($I72,'WM-AR'!$I$7:$AS$3267,6,FALSE),"")</f>
        <v>Roof Work</v>
      </c>
      <c r="N72" s="766" t="str">
        <f>IFERROR(VLOOKUP($I72,'WM-AR'!$I$7:$AS$3267,8,FALSE),"")</f>
        <v>Concrete Tile</v>
      </c>
      <c r="O72" s="766">
        <f>IFERROR(VLOOKUP($I72,'WM-AR'!$I$7:$AS$3267,10,FALSE),"")</f>
        <v>0</v>
      </c>
      <c r="P72" s="766">
        <f>IFERROR(VLOOKUP($I72,'WM-AR'!$I$7:$AS$3267,12,FALSE),"")</f>
        <v>0</v>
      </c>
      <c r="Q72" s="766">
        <f>IFERROR(VLOOKUP($I72,'WM-AR'!$I$7:$AS$3267,14,FALSE),"")</f>
        <v>0</v>
      </c>
      <c r="R72" s="766">
        <f>IFERROR(VLOOKUP($I72,'WM-AR'!$I$7:$AS$3267,16,FALSE),"")</f>
        <v>0</v>
      </c>
      <c r="S72" s="766">
        <f>IFERROR(VLOOKUP($I72,'WM-AR'!$I$7:$AS$3267,18,FALSE),"")</f>
        <v>0</v>
      </c>
      <c r="T72" s="766" t="str">
        <f>IFERROR(VLOOKUP($I72,'WM-AR'!$I$7:$AS$3267,20,FALSE),"")</f>
        <v>w/ Plastic Spacer</v>
      </c>
      <c r="U72" s="766">
        <f>IFERROR(VLOOKUP($I72,'WM-AR'!$I$7:$AS$3267,22,FALSE),"")</f>
        <v>0</v>
      </c>
      <c r="V72" s="766" t="str">
        <f>IFERROR(VLOOKUP($I72,'WM-AR'!$I$7:$AS$3267,24,FALSE),"")</f>
        <v>THK≤50mm</v>
      </c>
      <c r="W72" s="766">
        <f>IFERROR(VLOOKUP($I72,'WM-AR'!$I$7:$AS$3267,25,FALSE),"")</f>
        <v>0</v>
      </c>
      <c r="X72" s="766" t="str">
        <f>IFERROR(VLOOKUP($I72,'WM-AR'!$I$7:$AS$3267,26,FALSE),"")</f>
        <v>THK=(  )mm</v>
      </c>
      <c r="Y72" s="766">
        <f>IFERROR(VLOOKUP($I72,'WM-AR'!$I$7:$AS$3267,27,FALSE),"")</f>
        <v>0</v>
      </c>
      <c r="Z72" s="766">
        <f>IFERROR(VLOOKUP($I72,'WM-AR'!$I$7:$AS$3267,28,FALSE),"")</f>
        <v>0</v>
      </c>
      <c r="AA72" s="766">
        <f>IFERROR(VLOOKUP($I72,'WM-AR'!$I$7:$AS$3267,29,FALSE),"")</f>
        <v>0</v>
      </c>
      <c r="AB72" s="766">
        <f>IFERROR(VLOOKUP($I72,'WM-AR'!$I$7:$AS$3267,30,FALSE),"")</f>
        <v>0</v>
      </c>
      <c r="AC72" s="766">
        <f>IFERROR(VLOOKUP($I72,'WM-AR'!$I$7:$AS$3267,31,FALSE),"")</f>
        <v>0</v>
      </c>
      <c r="AD72" s="766">
        <f>IFERROR(VLOOKUP($I72,'WM-AR'!$I$7:$AS$3267,32,FALSE),"")</f>
        <v>0</v>
      </c>
      <c r="AE72" s="766" t="str">
        <f>IFERROR(VLOOKUP($I72,'WM-AR'!$I$7:$AS$3267,33,FALSE),"")</f>
        <v/>
      </c>
      <c r="AF72" s="817" t="s">
        <v>2860</v>
      </c>
      <c r="AG72" s="768" t="s">
        <v>2867</v>
      </c>
      <c r="AH72" s="768" t="s">
        <v>2867</v>
      </c>
      <c r="AI72" s="769"/>
      <c r="AJ72" s="769" t="str">
        <f t="shared" si="19"/>
        <v>M2</v>
      </c>
      <c r="AK72" s="816"/>
      <c r="AL72" s="88" t="str">
        <f>IF(AND(ISTEXT($E72),ISTEXT($B72)),"산출기준 &gt;&gt;  "&amp;_xlfn.XLOOKUP($E72,산출기준!$D:$D,산출기준!$E:$E,"매칭실패"),"")</f>
        <v/>
      </c>
    </row>
    <row r="73" spans="1:38">
      <c r="A73" s="1019"/>
      <c r="B73" s="684"/>
      <c r="C73" s="685"/>
      <c r="D73" s="1020"/>
      <c r="E73" s="687"/>
      <c r="F73" s="1021"/>
      <c r="G73" s="875" t="s">
        <v>2152</v>
      </c>
      <c r="H73" s="824"/>
      <c r="I73" s="692" t="str">
        <f t="shared" ref="I73:I75" si="20">LEFT(H73,14)</f>
        <v/>
      </c>
      <c r="J73" s="1022"/>
      <c r="K73" s="1023" t="str">
        <f>IFERROR(VLOOKUP($I73,'WM-AR'!$I$7:$AS$3267,34,FALSE),"")</f>
        <v/>
      </c>
      <c r="L73" s="1024" t="str">
        <f>IFERROR(VLOOKUP($I73,'WM-AR'!$I$7:$AS$3267,4,FALSE),"")</f>
        <v/>
      </c>
      <c r="M73" s="1024" t="str">
        <f>IFERROR(VLOOKUP($I73,'WM-AR'!$I$7:$AS$3267,6,FALSE),"")</f>
        <v/>
      </c>
      <c r="N73" s="1024" t="str">
        <f>IFERROR(VLOOKUP($I73,'WM-AR'!$I$7:$AS$3267,8,FALSE),"")</f>
        <v/>
      </c>
      <c r="O73" s="1025" t="str">
        <f>IFERROR(VLOOKUP($I73,'WM-AR'!$I$7:$AS$3267,10,FALSE),"")</f>
        <v/>
      </c>
      <c r="P73" s="1026" t="str">
        <f>IFERROR(VLOOKUP($I73,'WM-AR'!$I$7:$AS$3267,12,FALSE),"")</f>
        <v/>
      </c>
      <c r="Q73" s="1026" t="str">
        <f>IFERROR(VLOOKUP($I73,'WM-AR'!$I$7:$AS$3267,14,FALSE),"")</f>
        <v/>
      </c>
      <c r="R73" s="1026" t="str">
        <f>IFERROR(VLOOKUP($I73,'WM-AR'!$I$7:$AS$3267,16,FALSE),"")</f>
        <v/>
      </c>
      <c r="S73" s="1026" t="str">
        <f>IFERROR(VLOOKUP($I73,'WM-AR'!$I$7:$AS$3267,18,FALSE),"")</f>
        <v/>
      </c>
      <c r="T73" s="1026" t="str">
        <f>IFERROR(VLOOKUP($I73,'WM-AR'!$I$7:$AS$3267,20,FALSE),"")</f>
        <v/>
      </c>
      <c r="U73" s="1026" t="str">
        <f>IFERROR(VLOOKUP($I73,'WM-AR'!$I$7:$AS$3267,22,FALSE),"")</f>
        <v/>
      </c>
      <c r="V73" s="1026" t="str">
        <f>IFERROR(VLOOKUP($I73,'WM-AR'!$I$7:$AS$3267,24,FALSE),"")</f>
        <v/>
      </c>
      <c r="W73" s="1026" t="str">
        <f>IFERROR(VLOOKUP($I73,'WM-AR'!$I$7:$AS$3267,25,FALSE),"")</f>
        <v/>
      </c>
      <c r="X73" s="1026" t="str">
        <f>IFERROR(VLOOKUP($I73,'WM-AR'!$I$7:$AS$3267,26,FALSE),"")</f>
        <v/>
      </c>
      <c r="Y73" s="1026" t="str">
        <f>IFERROR(VLOOKUP($I73,'WM-AR'!$I$7:$AS$3267,27,FALSE),"")</f>
        <v/>
      </c>
      <c r="Z73" s="1026" t="str">
        <f>IFERROR(VLOOKUP($I73,'WM-AR'!$I$7:$AS$3267,28,FALSE),"")</f>
        <v/>
      </c>
      <c r="AA73" s="1026" t="str">
        <f>IFERROR(VLOOKUP($I73,'WM-AR'!$I$7:$AS$3267,29,FALSE),"")</f>
        <v/>
      </c>
      <c r="AB73" s="1026" t="str">
        <f>IFERROR(VLOOKUP($I73,'WM-AR'!$I$7:$AS$3267,30,FALSE),"")</f>
        <v/>
      </c>
      <c r="AC73" s="1026" t="str">
        <f>IFERROR(VLOOKUP($I73,'WM-AR'!$I$7:$AS$3267,31,FALSE),"")</f>
        <v/>
      </c>
      <c r="AD73" s="1026" t="str">
        <f>IFERROR(VLOOKUP($I73,'WM-AR'!$I$7:$AS$3267,32,FALSE),"")</f>
        <v/>
      </c>
      <c r="AE73" s="1026" t="str">
        <f>IFERROR(VLOOKUP($I73,'WM-AR'!$I$7:$AS$3267,33,FALSE),"")</f>
        <v/>
      </c>
      <c r="AF73" s="1027"/>
      <c r="AG73" s="834"/>
      <c r="AH73" s="834"/>
      <c r="AI73" s="836"/>
      <c r="AJ73" s="836" t="str">
        <f t="shared" si="19"/>
        <v/>
      </c>
      <c r="AK73" s="704"/>
      <c r="AL73" s="1028" t="str">
        <f>IF(AND(ISTEXT($E73),ISTEXT($B73)),"산출기준 &gt;&gt;  "&amp;_xlfn.XLOOKUP($E73,산출기준!$D:$D,산출기준!$E:$E,"매칭실패"),"")</f>
        <v/>
      </c>
    </row>
    <row r="74" spans="1:38">
      <c r="A74" s="1019"/>
      <c r="B74" s="705"/>
      <c r="C74" s="706"/>
      <c r="D74" s="711"/>
      <c r="E74" s="708"/>
      <c r="F74" s="1029"/>
      <c r="G74" s="882"/>
      <c r="H74" s="843"/>
      <c r="I74" s="712" t="str">
        <f t="shared" si="20"/>
        <v/>
      </c>
      <c r="J74" s="1030"/>
      <c r="K74" s="1031" t="str">
        <f>IFERROR(VLOOKUP($I74,'WM-AR'!$I$7:$AS$3267,34,FALSE),"")</f>
        <v/>
      </c>
      <c r="L74" s="1030" t="str">
        <f>IFERROR(VLOOKUP($I74,'WM-AR'!$I$7:$AS$3267,4,FALSE),"")</f>
        <v/>
      </c>
      <c r="M74" s="1030" t="str">
        <f>IFERROR(VLOOKUP($I74,'WM-AR'!$I$7:$AS$3267,6,FALSE),"")</f>
        <v/>
      </c>
      <c r="N74" s="1030" t="str">
        <f>IFERROR(VLOOKUP($I74,'WM-AR'!$I$7:$AS$3267,8,FALSE),"")</f>
        <v/>
      </c>
      <c r="O74" s="1032" t="str">
        <f>IFERROR(VLOOKUP($I74,'WM-AR'!$I$7:$AS$3267,10,FALSE),"")</f>
        <v/>
      </c>
      <c r="P74" s="1033" t="str">
        <f>IFERROR(VLOOKUP($I74,'WM-AR'!$I$7:$AS$3267,12,FALSE),"")</f>
        <v/>
      </c>
      <c r="Q74" s="1033" t="str">
        <f>IFERROR(VLOOKUP($I74,'WM-AR'!$I$7:$AS$3267,14,FALSE),"")</f>
        <v/>
      </c>
      <c r="R74" s="1033" t="str">
        <f>IFERROR(VLOOKUP($I74,'WM-AR'!$I$7:$AS$3267,16,FALSE),"")</f>
        <v/>
      </c>
      <c r="S74" s="1033" t="str">
        <f>IFERROR(VLOOKUP($I74,'WM-AR'!$I$7:$AS$3267,18,FALSE),"")</f>
        <v/>
      </c>
      <c r="T74" s="1033" t="str">
        <f>IFERROR(VLOOKUP($I74,'WM-AR'!$I$7:$AS$3267,20,FALSE),"")</f>
        <v/>
      </c>
      <c r="U74" s="1033" t="str">
        <f>IFERROR(VLOOKUP($I74,'WM-AR'!$I$7:$AS$3267,22,FALSE),"")</f>
        <v/>
      </c>
      <c r="V74" s="1033" t="str">
        <f>IFERROR(VLOOKUP($I74,'WM-AR'!$I$7:$AS$3267,24,FALSE),"")</f>
        <v/>
      </c>
      <c r="W74" s="1033" t="str">
        <f>IFERROR(VLOOKUP($I74,'WM-AR'!$I$7:$AS$3267,25,FALSE),"")</f>
        <v/>
      </c>
      <c r="X74" s="1033" t="str">
        <f>IFERROR(VLOOKUP($I74,'WM-AR'!$I$7:$AS$3267,26,FALSE),"")</f>
        <v/>
      </c>
      <c r="Y74" s="1033" t="str">
        <f>IFERROR(VLOOKUP($I74,'WM-AR'!$I$7:$AS$3267,27,FALSE),"")</f>
        <v/>
      </c>
      <c r="Z74" s="1033" t="str">
        <f>IFERROR(VLOOKUP($I74,'WM-AR'!$I$7:$AS$3267,28,FALSE),"")</f>
        <v/>
      </c>
      <c r="AA74" s="1033" t="str">
        <f>IFERROR(VLOOKUP($I74,'WM-AR'!$I$7:$AS$3267,29,FALSE),"")</f>
        <v/>
      </c>
      <c r="AB74" s="1033" t="str">
        <f>IFERROR(VLOOKUP($I74,'WM-AR'!$I$7:$AS$3267,30,FALSE),"")</f>
        <v/>
      </c>
      <c r="AC74" s="1033" t="str">
        <f>IFERROR(VLOOKUP($I74,'WM-AR'!$I$7:$AS$3267,31,FALSE),"")</f>
        <v/>
      </c>
      <c r="AD74" s="1033" t="str">
        <f>IFERROR(VLOOKUP($I74,'WM-AR'!$I$7:$AS$3267,32,FALSE),"")</f>
        <v/>
      </c>
      <c r="AE74" s="1033" t="str">
        <f>IFERROR(VLOOKUP($I74,'WM-AR'!$I$7:$AS$3267,33,FALSE),"")</f>
        <v/>
      </c>
      <c r="AF74" s="1034"/>
      <c r="AG74" s="852"/>
      <c r="AH74" s="852"/>
      <c r="AI74" s="854"/>
      <c r="AJ74" s="854" t="str">
        <f t="shared" si="19"/>
        <v/>
      </c>
      <c r="AK74" s="723"/>
      <c r="AL74" s="1028" t="str">
        <f>IF(AND(ISTEXT($E74),ISTEXT($B74)),"산출기준 &gt;&gt;  "&amp;_xlfn.XLOOKUP($E74,산출기준!$D:$D,산출기준!$E:$E,"매칭실패"),"")</f>
        <v/>
      </c>
    </row>
    <row r="75" spans="1:38">
      <c r="A75" s="1019"/>
      <c r="B75" s="724"/>
      <c r="C75" s="725"/>
      <c r="D75" s="731"/>
      <c r="E75" s="727"/>
      <c r="F75" s="1035"/>
      <c r="G75" s="886"/>
      <c r="H75" s="861"/>
      <c r="I75" s="732" t="str">
        <f t="shared" si="20"/>
        <v/>
      </c>
      <c r="J75" s="1036"/>
      <c r="K75" s="1037" t="str">
        <f>IFERROR(VLOOKUP($I75,'WM-AR'!$I$7:$AS$3267,34,FALSE),"")</f>
        <v/>
      </c>
      <c r="L75" s="1036" t="str">
        <f>IFERROR(VLOOKUP($I75,'WM-AR'!$I$7:$AS$3267,4,FALSE),"")</f>
        <v/>
      </c>
      <c r="M75" s="1036" t="str">
        <f>IFERROR(VLOOKUP($I75,'WM-AR'!$I$7:$AS$3267,6,FALSE),"")</f>
        <v/>
      </c>
      <c r="N75" s="1036" t="str">
        <f>IFERROR(VLOOKUP($I75,'WM-AR'!$I$7:$AS$3267,8,FALSE),"")</f>
        <v/>
      </c>
      <c r="O75" s="1038" t="str">
        <f>IFERROR(VLOOKUP($I75,'WM-AR'!$I$7:$AS$3267,10,FALSE),"")</f>
        <v/>
      </c>
      <c r="P75" s="1039" t="str">
        <f>IFERROR(VLOOKUP($I75,'WM-AR'!$I$7:$AS$3267,12,FALSE),"")</f>
        <v/>
      </c>
      <c r="Q75" s="1039" t="str">
        <f>IFERROR(VLOOKUP($I75,'WM-AR'!$I$7:$AS$3267,14,FALSE),"")</f>
        <v/>
      </c>
      <c r="R75" s="1039" t="str">
        <f>IFERROR(VLOOKUP($I75,'WM-AR'!$I$7:$AS$3267,16,FALSE),"")</f>
        <v/>
      </c>
      <c r="S75" s="1039" t="str">
        <f>IFERROR(VLOOKUP($I75,'WM-AR'!$I$7:$AS$3267,18,FALSE),"")</f>
        <v/>
      </c>
      <c r="T75" s="1039" t="str">
        <f>IFERROR(VLOOKUP($I75,'WM-AR'!$I$7:$AS$3267,20,FALSE),"")</f>
        <v/>
      </c>
      <c r="U75" s="1039" t="str">
        <f>IFERROR(VLOOKUP($I75,'WM-AR'!$I$7:$AS$3267,22,FALSE),"")</f>
        <v/>
      </c>
      <c r="V75" s="1039" t="str">
        <f>IFERROR(VLOOKUP($I75,'WM-AR'!$I$7:$AS$3267,24,FALSE),"")</f>
        <v/>
      </c>
      <c r="W75" s="1039" t="str">
        <f>IFERROR(VLOOKUP($I75,'WM-AR'!$I$7:$AS$3267,25,FALSE),"")</f>
        <v/>
      </c>
      <c r="X75" s="1039" t="str">
        <f>IFERROR(VLOOKUP($I75,'WM-AR'!$I$7:$AS$3267,26,FALSE),"")</f>
        <v/>
      </c>
      <c r="Y75" s="1039" t="str">
        <f>IFERROR(VLOOKUP($I75,'WM-AR'!$I$7:$AS$3267,27,FALSE),"")</f>
        <v/>
      </c>
      <c r="Z75" s="1039" t="str">
        <f>IFERROR(VLOOKUP($I75,'WM-AR'!$I$7:$AS$3267,28,FALSE),"")</f>
        <v/>
      </c>
      <c r="AA75" s="1039" t="str">
        <f>IFERROR(VLOOKUP($I75,'WM-AR'!$I$7:$AS$3267,29,FALSE),"")</f>
        <v/>
      </c>
      <c r="AB75" s="1039" t="str">
        <f>IFERROR(VLOOKUP($I75,'WM-AR'!$I$7:$AS$3267,30,FALSE),"")</f>
        <v/>
      </c>
      <c r="AC75" s="1039" t="str">
        <f>IFERROR(VLOOKUP($I75,'WM-AR'!$I$7:$AS$3267,31,FALSE),"")</f>
        <v/>
      </c>
      <c r="AD75" s="1039" t="str">
        <f>IFERROR(VLOOKUP($I75,'WM-AR'!$I$7:$AS$3267,32,FALSE),"")</f>
        <v/>
      </c>
      <c r="AE75" s="1039" t="str">
        <f>IFERROR(VLOOKUP($I75,'WM-AR'!$I$7:$AS$3267,33,FALSE),"")</f>
        <v/>
      </c>
      <c r="AF75" s="1040"/>
      <c r="AG75" s="870"/>
      <c r="AH75" s="870"/>
      <c r="AI75" s="871"/>
      <c r="AJ75" s="871" t="str">
        <f t="shared" si="19"/>
        <v/>
      </c>
      <c r="AK75" s="743"/>
      <c r="AL75" s="1028" t="str">
        <f>IF(AND(ISTEXT($E75),ISTEXT($B75)),"산출기준 &gt;&gt;  "&amp;_xlfn.XLOOKUP($E75,산출기준!$D:$D,산출기준!$E:$E,"매칭실패"),"")</f>
        <v/>
      </c>
    </row>
    <row r="76" spans="1:38">
      <c r="B76" s="658"/>
      <c r="C76" s="659"/>
      <c r="D76" s="659"/>
      <c r="E76" s="659"/>
      <c r="F76" s="661"/>
      <c r="G76" s="662"/>
      <c r="H76" s="662"/>
      <c r="I76" s="652"/>
      <c r="J76" s="664"/>
      <c r="K76" s="664"/>
      <c r="L76" s="664"/>
      <c r="M76" s="664"/>
      <c r="N76" s="664"/>
      <c r="O76" s="664"/>
      <c r="P76" s="664"/>
      <c r="Q76" s="664"/>
      <c r="R76" s="664"/>
      <c r="S76" s="664"/>
      <c r="T76" s="664"/>
      <c r="U76" s="664"/>
      <c r="V76" s="664"/>
      <c r="W76" s="664"/>
      <c r="X76" s="664"/>
      <c r="Y76" s="664"/>
      <c r="Z76" s="664"/>
      <c r="AA76" s="664"/>
      <c r="AB76" s="664"/>
      <c r="AC76" s="664"/>
      <c r="AD76" s="664"/>
      <c r="AE76" s="664"/>
      <c r="AF76" s="659"/>
      <c r="AG76" s="665"/>
      <c r="AH76" s="665"/>
      <c r="AI76" s="666"/>
      <c r="AJ76" s="666"/>
      <c r="AK76" s="662"/>
      <c r="AL76" s="88" t="str">
        <f>IF(AND(ISTEXT($E76),ISTEXT($B76)),"산출기준 &gt;&gt;  "&amp;_xlfn.XLOOKUP($E76,산출기준!$D:$D,산출기준!$E:$E,"매칭실패"),"")</f>
        <v/>
      </c>
    </row>
    <row r="77" spans="1:38" ht="34.9" customHeight="1">
      <c r="B77" s="808" t="str" cm="1">
        <f t="array" aca="1" ref="B77" ca="1">_xlfn.IFNA(INDIRECT("Family_표준_구성도!B"&amp;MATCH(F77,INDIRECT("Family_표준_구성도!"&amp;"C:C"),0)),"")</f>
        <v>2.1.1.2.5</v>
      </c>
      <c r="C77" s="668" t="s">
        <v>2016</v>
      </c>
      <c r="D77" s="809"/>
      <c r="E77" s="668" t="s">
        <v>2833</v>
      </c>
      <c r="F77" s="810" t="s">
        <v>458</v>
      </c>
      <c r="G77" s="811"/>
      <c r="H77" s="917" t="s">
        <v>2875</v>
      </c>
      <c r="I77" s="674"/>
      <c r="J77" s="674"/>
      <c r="K77" s="674"/>
      <c r="L77" s="674"/>
      <c r="M77" s="674"/>
      <c r="N77" s="675"/>
      <c r="O77" s="676"/>
      <c r="P77" s="677"/>
      <c r="Q77" s="677"/>
      <c r="R77" s="677"/>
      <c r="S77" s="677"/>
      <c r="T77" s="677"/>
      <c r="U77" s="677"/>
      <c r="V77" s="678"/>
      <c r="W77" s="679"/>
      <c r="X77" s="679"/>
      <c r="Y77" s="679"/>
      <c r="Z77" s="679"/>
      <c r="AA77" s="679"/>
      <c r="AB77" s="679"/>
      <c r="AC77" s="679"/>
      <c r="AD77" s="679"/>
      <c r="AE77" s="679"/>
      <c r="AF77" s="813"/>
      <c r="AG77" s="682"/>
      <c r="AH77" s="682"/>
      <c r="AI77" s="682"/>
      <c r="AJ77" s="682"/>
      <c r="AK77" s="683"/>
      <c r="AL77" s="88" t="str">
        <f ca="1">IF(AND(ISTEXT($E77),ISTEXT($B77)),"산출기준 &gt;&gt;  "&amp;_xlfn.XLOOKUP($E77,산출기준!$D:$D,산출기준!$E:$E,"매칭실패"),"")</f>
        <v>산출기준 &gt;&gt;  [ 루프 일반 산출 ]</v>
      </c>
    </row>
    <row r="78" spans="1:38" ht="49.9" customHeight="1" outlineLevel="1">
      <c r="B78" s="772"/>
      <c r="C78" s="773"/>
      <c r="D78" s="773"/>
      <c r="E78" s="788"/>
      <c r="F78" s="818" t="s">
        <v>2836</v>
      </c>
      <c r="G78" s="759" t="str">
        <f t="shared" ref="G78:G82" si="21">IF(IF(N78=0,"",N78)&amp;" | "&amp;IF(O78=0,"",O78)&amp;" | "&amp;IF(Q78=0,"",Q78)&amp;" | "&amp;IF(R78=0,"",R78)=" |  |  | ","",IF(N78=0,"",N78)&amp;" | "&amp;IF(O78=0,"",O78)&amp;" | "&amp;IF(Q78=0,"",Q78)&amp;" | "&amp;IF(R78=0,"",R78))</f>
        <v xml:space="preserve">Roof Screed | Light-Weight Concrete Screed |  | </v>
      </c>
      <c r="H78" s="816" t="s">
        <v>2837</v>
      </c>
      <c r="I78" s="765" t="str">
        <f>LEFT(H78,14)</f>
        <v>A04AQ086-00001</v>
      </c>
      <c r="J78" s="766"/>
      <c r="K78" s="766" t="str">
        <f>IFERROR(VLOOKUP($I78,'WM-AR'!$I$7:$AS$3267,34,FALSE),"")</f>
        <v>M3</v>
      </c>
      <c r="L78" s="766" t="str">
        <f>IFERROR(VLOOKUP($I78,'WM-AR'!$I$7:$AS$3267,4,FALSE),"")</f>
        <v>Finishing Work</v>
      </c>
      <c r="M78" s="766" t="str">
        <f>IFERROR(VLOOKUP($I78,'WM-AR'!$I$7:$AS$3267,6,FALSE),"")</f>
        <v>Roof Work</v>
      </c>
      <c r="N78" s="766" t="str">
        <f>IFERROR(VLOOKUP($I78,'WM-AR'!$I$7:$AS$3267,8,FALSE),"")</f>
        <v>Roof Screed</v>
      </c>
      <c r="O78" s="766" t="str">
        <f>IFERROR(VLOOKUP($I78,'WM-AR'!$I$7:$AS$3267,10,FALSE),"")</f>
        <v>Light-Weight Concrete Screed</v>
      </c>
      <c r="P78" s="766">
        <f>IFERROR(VLOOKUP($I78,'WM-AR'!$I$7:$AS$3267,12,FALSE),"")</f>
        <v>0</v>
      </c>
      <c r="Q78" s="766">
        <f>IFERROR(VLOOKUP($I78,'WM-AR'!$I$7:$AS$3267,14,FALSE),"")</f>
        <v>0</v>
      </c>
      <c r="R78" s="766">
        <f>IFERROR(VLOOKUP($I78,'WM-AR'!$I$7:$AS$3267,16,FALSE),"")</f>
        <v>0</v>
      </c>
      <c r="S78" s="766">
        <f>IFERROR(VLOOKUP($I78,'WM-AR'!$I$7:$AS$3267,18,FALSE),"")</f>
        <v>0</v>
      </c>
      <c r="T78" s="766" t="str">
        <f>IFERROR(VLOOKUP($I78,'WM-AR'!$I$7:$AS$3267,20,FALSE),"")</f>
        <v>w/o Welded Wire Fabric</v>
      </c>
      <c r="U78" s="766">
        <f>IFERROR(VLOOKUP($I78,'WM-AR'!$I$7:$AS$3267,22,FALSE),"")</f>
        <v>0</v>
      </c>
      <c r="V78" s="766" t="str">
        <f>IFERROR(VLOOKUP($I78,'WM-AR'!$I$7:$AS$3267,24,FALSE),"")</f>
        <v>30mm≤Min. THK&lt;50mm</v>
      </c>
      <c r="W78" s="766">
        <f>IFERROR(VLOOKUP($I78,'WM-AR'!$I$7:$AS$3267,25,FALSE),"")</f>
        <v>0</v>
      </c>
      <c r="X78" s="766" t="str">
        <f>IFERROR(VLOOKUP($I78,'WM-AR'!$I$7:$AS$3267,26,FALSE),"")</f>
        <v>Min. THK=(  )mm, Slope=(  )</v>
      </c>
      <c r="Y78" s="766">
        <f>IFERROR(VLOOKUP($I78,'WM-AR'!$I$7:$AS$3267,27,FALSE),"")</f>
        <v>0</v>
      </c>
      <c r="Z78" s="766">
        <f>IFERROR(VLOOKUP($I78,'WM-AR'!$I$7:$AS$3267,28,FALSE),"")</f>
        <v>0</v>
      </c>
      <c r="AA78" s="766">
        <f>IFERROR(VLOOKUP($I78,'WM-AR'!$I$7:$AS$3267,29,FALSE),"")</f>
        <v>0</v>
      </c>
      <c r="AB78" s="766">
        <f>IFERROR(VLOOKUP($I78,'WM-AR'!$I$7:$AS$3267,30,FALSE),"")</f>
        <v>0</v>
      </c>
      <c r="AC78" s="766">
        <f>IFERROR(VLOOKUP($I78,'WM-AR'!$I$7:$AS$3267,31,FALSE),"")</f>
        <v>0</v>
      </c>
      <c r="AD78" s="766">
        <f>IFERROR(VLOOKUP($I78,'WM-AR'!$I$7:$AS$3267,32,FALSE),"")</f>
        <v>0</v>
      </c>
      <c r="AE78" s="766" t="str">
        <f>IFERROR(VLOOKUP($I78,'WM-AR'!$I$7:$AS$3267,33,FALSE),"")</f>
        <v/>
      </c>
      <c r="AF78" s="817" t="s">
        <v>2852</v>
      </c>
      <c r="AG78" s="768" t="s">
        <v>2839</v>
      </c>
      <c r="AH78" s="768" t="s">
        <v>2839</v>
      </c>
      <c r="AI78" s="769"/>
      <c r="AJ78" s="769" t="str">
        <f t="shared" ref="AJ78:AJ85" si="22">K78</f>
        <v>M3</v>
      </c>
      <c r="AK78" s="904" t="s">
        <v>2689</v>
      </c>
      <c r="AL78" s="88" t="str">
        <f>IF(AND(ISTEXT($E78),ISTEXT($B78)),"산출기준 &gt;&gt;  "&amp;_xlfn.XLOOKUP($E78,산출기준!$D:$D,산출기준!$E:$E,"매칭실패"),"")</f>
        <v/>
      </c>
    </row>
    <row r="79" spans="1:38" ht="49.9" customHeight="1" outlineLevel="1">
      <c r="B79" s="772"/>
      <c r="C79" s="773"/>
      <c r="D79" s="773"/>
      <c r="E79" s="788"/>
      <c r="F79" s="818" t="s">
        <v>2846</v>
      </c>
      <c r="G79" s="759" t="str">
        <f t="shared" si="21"/>
        <v xml:space="preserve">Waterproofing Membrane | EPDM(or Equivalent) |  | </v>
      </c>
      <c r="H79" s="816" t="s">
        <v>2847</v>
      </c>
      <c r="I79" s="765" t="str">
        <f>LEFT(H79,14)</f>
        <v>A04AQ310-00001</v>
      </c>
      <c r="J79" s="766"/>
      <c r="K79" s="766" t="str">
        <f>IFERROR(VLOOKUP($I79,'WM-AR'!$I$7:$AS$3267,34,FALSE),"")</f>
        <v>M2</v>
      </c>
      <c r="L79" s="766" t="str">
        <f>IFERROR(VLOOKUP($I79,'WM-AR'!$I$7:$AS$3267,4,FALSE),"")</f>
        <v>Finishing Work</v>
      </c>
      <c r="M79" s="766" t="str">
        <f>IFERROR(VLOOKUP($I79,'WM-AR'!$I$7:$AS$3267,6,FALSE),"")</f>
        <v>Roof Work</v>
      </c>
      <c r="N79" s="766" t="str">
        <f>IFERROR(VLOOKUP($I79,'WM-AR'!$I$7:$AS$3267,8,FALSE),"")</f>
        <v>Waterproofing Membrane</v>
      </c>
      <c r="O79" s="766" t="str">
        <f>IFERROR(VLOOKUP($I79,'WM-AR'!$I$7:$AS$3267,10,FALSE),"")</f>
        <v>EPDM(or Equivalent)</v>
      </c>
      <c r="P79" s="766">
        <f>IFERROR(VLOOKUP($I79,'WM-AR'!$I$7:$AS$3267,12,FALSE),"")</f>
        <v>0</v>
      </c>
      <c r="Q79" s="766">
        <f>IFERROR(VLOOKUP($I79,'WM-AR'!$I$7:$AS$3267,14,FALSE),"")</f>
        <v>0</v>
      </c>
      <c r="R79" s="766">
        <f>IFERROR(VLOOKUP($I79,'WM-AR'!$I$7:$AS$3267,16,FALSE),"")</f>
        <v>0</v>
      </c>
      <c r="S79" s="766">
        <f>IFERROR(VLOOKUP($I79,'WM-AR'!$I$7:$AS$3267,18,FALSE),"")</f>
        <v>0</v>
      </c>
      <c r="T79" s="766" t="str">
        <f>IFERROR(VLOOKUP($I79,'WM-AR'!$I$7:$AS$3267,20,FALSE),"")</f>
        <v>w/ Accessories</v>
      </c>
      <c r="U79" s="766">
        <f>IFERROR(VLOOKUP($I79,'WM-AR'!$I$7:$AS$3267,22,FALSE),"")</f>
        <v>0</v>
      </c>
      <c r="V79" s="766">
        <f>IFERROR(VLOOKUP($I79,'WM-AR'!$I$7:$AS$3267,24,FALSE),"")</f>
        <v>0</v>
      </c>
      <c r="W79" s="766">
        <f>IFERROR(VLOOKUP($I79,'WM-AR'!$I$7:$AS$3267,25,FALSE),"")</f>
        <v>0</v>
      </c>
      <c r="X79" s="766" t="str">
        <f>IFERROR(VLOOKUP($I79,'WM-AR'!$I$7:$AS$3267,26,FALSE),"")</f>
        <v>THK=(  )mm</v>
      </c>
      <c r="Y79" s="766">
        <f>IFERROR(VLOOKUP($I79,'WM-AR'!$I$7:$AS$3267,27,FALSE),"")</f>
        <v>0</v>
      </c>
      <c r="Z79" s="766">
        <f>IFERROR(VLOOKUP($I79,'WM-AR'!$I$7:$AS$3267,28,FALSE),"")</f>
        <v>0</v>
      </c>
      <c r="AA79" s="766">
        <f>IFERROR(VLOOKUP($I79,'WM-AR'!$I$7:$AS$3267,29,FALSE),"")</f>
        <v>0</v>
      </c>
      <c r="AB79" s="766">
        <f>IFERROR(VLOOKUP($I79,'WM-AR'!$I$7:$AS$3267,30,FALSE),"")</f>
        <v>0</v>
      </c>
      <c r="AC79" s="766">
        <f>IFERROR(VLOOKUP($I79,'WM-AR'!$I$7:$AS$3267,31,FALSE),"")</f>
        <v>0</v>
      </c>
      <c r="AD79" s="766">
        <f>IFERROR(VLOOKUP($I79,'WM-AR'!$I$7:$AS$3267,32,FALSE),"")</f>
        <v>0</v>
      </c>
      <c r="AE79" s="766" t="str">
        <f>IFERROR(VLOOKUP($I79,'WM-AR'!$I$7:$AS$3267,33,FALSE),"")</f>
        <v/>
      </c>
      <c r="AF79" s="817" t="s">
        <v>2860</v>
      </c>
      <c r="AG79" s="768" t="s">
        <v>1815</v>
      </c>
      <c r="AH79" s="768" t="s">
        <v>1815</v>
      </c>
      <c r="AI79" s="769"/>
      <c r="AJ79" s="769" t="str">
        <f t="shared" si="22"/>
        <v>M2</v>
      </c>
      <c r="AK79" s="904" t="s">
        <v>2848</v>
      </c>
      <c r="AL79" s="88" t="str">
        <f>IF(AND(ISTEXT($E79),ISTEXT($B79)),"산출기준 &gt;&gt;  "&amp;_xlfn.XLOOKUP($E79,산출기준!$D:$D,산출기준!$E:$E,"매칭실패"),"")</f>
        <v/>
      </c>
    </row>
    <row r="80" spans="1:38" ht="49.9" customHeight="1" outlineLevel="1">
      <c r="B80" s="772"/>
      <c r="C80" s="773"/>
      <c r="D80" s="773"/>
      <c r="E80" s="788"/>
      <c r="F80" s="818" t="s">
        <v>2843</v>
      </c>
      <c r="G80" s="759" t="str">
        <f t="shared" si="21"/>
        <v xml:space="preserve">Roof Insulation | Rigid Extruded Polystyrene Foam Insulation |  | </v>
      </c>
      <c r="H80" s="816" t="s">
        <v>2870</v>
      </c>
      <c r="I80" s="765" t="str">
        <f>LEFT(H80,14)</f>
        <v>A04AQ088-00002</v>
      </c>
      <c r="J80" s="766"/>
      <c r="K80" s="766" t="str">
        <f>IFERROR(VLOOKUP($I80,'WM-AR'!$I$7:$AS$3267,34,FALSE),"")</f>
        <v>M2</v>
      </c>
      <c r="L80" s="766" t="str">
        <f>IFERROR(VLOOKUP($I80,'WM-AR'!$I$7:$AS$3267,4,FALSE),"")</f>
        <v>Finishing Work</v>
      </c>
      <c r="M80" s="766" t="str">
        <f>IFERROR(VLOOKUP($I80,'WM-AR'!$I$7:$AS$3267,6,FALSE),"")</f>
        <v>Roof Work</v>
      </c>
      <c r="N80" s="766" t="str">
        <f>IFERROR(VLOOKUP($I80,'WM-AR'!$I$7:$AS$3267,8,FALSE),"")</f>
        <v>Roof Insulation</v>
      </c>
      <c r="O80" s="766" t="str">
        <f>IFERROR(VLOOKUP($I80,'WM-AR'!$I$7:$AS$3267,10,FALSE),"")</f>
        <v>Rigid Extruded Polystyrene Foam Insulation</v>
      </c>
      <c r="P80" s="766">
        <f>IFERROR(VLOOKUP($I80,'WM-AR'!$I$7:$AS$3267,12,FALSE),"")</f>
        <v>0</v>
      </c>
      <c r="Q80" s="766">
        <f>IFERROR(VLOOKUP($I80,'WM-AR'!$I$7:$AS$3267,14,FALSE),"")</f>
        <v>0</v>
      </c>
      <c r="R80" s="766">
        <f>IFERROR(VLOOKUP($I80,'WM-AR'!$I$7:$AS$3267,16,FALSE),"")</f>
        <v>0</v>
      </c>
      <c r="S80" s="766">
        <f>IFERROR(VLOOKUP($I80,'WM-AR'!$I$7:$AS$3267,18,FALSE),"")</f>
        <v>0</v>
      </c>
      <c r="T80" s="766" t="str">
        <f>IFERROR(VLOOKUP($I80,'WM-AR'!$I$7:$AS$3267,20,FALSE),"")</f>
        <v/>
      </c>
      <c r="U80" s="766">
        <f>IFERROR(VLOOKUP($I80,'WM-AR'!$I$7:$AS$3267,22,FALSE),"")</f>
        <v>0</v>
      </c>
      <c r="V80" s="766" t="str">
        <f>IFERROR(VLOOKUP($I80,'WM-AR'!$I$7:$AS$3267,24,FALSE),"")</f>
        <v>50mm≤THK&lt;75mm</v>
      </c>
      <c r="W80" s="766">
        <f>IFERROR(VLOOKUP($I80,'WM-AR'!$I$7:$AS$3267,25,FALSE),"")</f>
        <v>0</v>
      </c>
      <c r="X80" s="766" t="str">
        <f>IFERROR(VLOOKUP($I80,'WM-AR'!$I$7:$AS$3267,26,FALSE),"")</f>
        <v>THK=(  )mm</v>
      </c>
      <c r="Y80" s="766">
        <f>IFERROR(VLOOKUP($I80,'WM-AR'!$I$7:$AS$3267,27,FALSE),"")</f>
        <v>0</v>
      </c>
      <c r="Z80" s="766">
        <f>IFERROR(VLOOKUP($I80,'WM-AR'!$I$7:$AS$3267,28,FALSE),"")</f>
        <v>0</v>
      </c>
      <c r="AA80" s="766">
        <f>IFERROR(VLOOKUP($I80,'WM-AR'!$I$7:$AS$3267,29,FALSE),"")</f>
        <v>0</v>
      </c>
      <c r="AB80" s="766">
        <f>IFERROR(VLOOKUP($I80,'WM-AR'!$I$7:$AS$3267,30,FALSE),"")</f>
        <v>0</v>
      </c>
      <c r="AC80" s="766">
        <f>IFERROR(VLOOKUP($I80,'WM-AR'!$I$7:$AS$3267,31,FALSE),"")</f>
        <v>0</v>
      </c>
      <c r="AD80" s="766">
        <f>IFERROR(VLOOKUP($I80,'WM-AR'!$I$7:$AS$3267,32,FALSE),"")</f>
        <v>0</v>
      </c>
      <c r="AE80" s="766" t="str">
        <f>IFERROR(VLOOKUP($I80,'WM-AR'!$I$7:$AS$3267,33,FALSE),"")</f>
        <v/>
      </c>
      <c r="AF80" s="817" t="s">
        <v>2857</v>
      </c>
      <c r="AG80" s="768" t="s">
        <v>1815</v>
      </c>
      <c r="AH80" s="768" t="s">
        <v>1815</v>
      </c>
      <c r="AI80" s="769"/>
      <c r="AJ80" s="769" t="str">
        <f t="shared" si="22"/>
        <v>M2</v>
      </c>
      <c r="AK80" s="816"/>
      <c r="AL80" s="88" t="str">
        <f>IF(AND(ISTEXT($E80),ISTEXT($B80)),"산출기준 &gt;&gt;  "&amp;_xlfn.XLOOKUP($E80,산출기준!$D:$D,산출기준!$E:$E,"매칭실패"),"")</f>
        <v/>
      </c>
    </row>
    <row r="81" spans="1:38" ht="49.9" customHeight="1" outlineLevel="1">
      <c r="B81" s="758"/>
      <c r="C81" s="759"/>
      <c r="D81" s="759"/>
      <c r="E81" s="814"/>
      <c r="F81" s="818" t="s">
        <v>2854</v>
      </c>
      <c r="G81" s="759" t="str">
        <f t="shared" si="21"/>
        <v xml:space="preserve">PE Sheet (Vapor Barrier) |  |  | </v>
      </c>
      <c r="H81" s="816" t="s">
        <v>2855</v>
      </c>
      <c r="I81" s="765" t="str">
        <f>LEFT(H81,14)</f>
        <v>A04AQ012-00001</v>
      </c>
      <c r="J81" s="766"/>
      <c r="K81" s="766" t="str">
        <f>IFERROR(VLOOKUP($I81,'WM-AR'!$I$7:$AS$3267,34,FALSE),"")</f>
        <v>M2</v>
      </c>
      <c r="L81" s="766" t="str">
        <f>IFERROR(VLOOKUP($I81,'WM-AR'!$I$7:$AS$3267,4,FALSE),"")</f>
        <v>Finishing Work</v>
      </c>
      <c r="M81" s="766" t="str">
        <f>IFERROR(VLOOKUP($I81,'WM-AR'!$I$7:$AS$3267,6,FALSE),"")</f>
        <v>Roof Work</v>
      </c>
      <c r="N81" s="766" t="str">
        <f>IFERROR(VLOOKUP($I81,'WM-AR'!$I$7:$AS$3267,8,FALSE),"")</f>
        <v>PE Sheet (Vapor Barrier)</v>
      </c>
      <c r="O81" s="766">
        <f>IFERROR(VLOOKUP($I81,'WM-AR'!$I$7:$AS$3267,10,FALSE),"")</f>
        <v>0</v>
      </c>
      <c r="P81" s="766">
        <f>IFERROR(VLOOKUP($I81,'WM-AR'!$I$7:$AS$3267,12,FALSE),"")</f>
        <v>0</v>
      </c>
      <c r="Q81" s="766">
        <f>IFERROR(VLOOKUP($I81,'WM-AR'!$I$7:$AS$3267,14,FALSE),"")</f>
        <v>0</v>
      </c>
      <c r="R81" s="766">
        <f>IFERROR(VLOOKUP($I81,'WM-AR'!$I$7:$AS$3267,16,FALSE),"")</f>
        <v>0</v>
      </c>
      <c r="S81" s="766">
        <f>IFERROR(VLOOKUP($I81,'WM-AR'!$I$7:$AS$3267,18,FALSE),"")</f>
        <v>0</v>
      </c>
      <c r="T81" s="766" t="str">
        <f>IFERROR(VLOOKUP($I81,'WM-AR'!$I$7:$AS$3267,20,FALSE),"")</f>
        <v/>
      </c>
      <c r="U81" s="766">
        <f>IFERROR(VLOOKUP($I81,'WM-AR'!$I$7:$AS$3267,22,FALSE),"")</f>
        <v>0</v>
      </c>
      <c r="V81" s="766">
        <f>IFERROR(VLOOKUP($I81,'WM-AR'!$I$7:$AS$3267,24,FALSE),"")</f>
        <v>0</v>
      </c>
      <c r="W81" s="766">
        <f>IFERROR(VLOOKUP($I81,'WM-AR'!$I$7:$AS$3267,25,FALSE),"")</f>
        <v>0</v>
      </c>
      <c r="X81" s="766" t="str">
        <f>IFERROR(VLOOKUP($I81,'WM-AR'!$I$7:$AS$3267,26,FALSE),"")</f>
        <v>THK=(  )mm</v>
      </c>
      <c r="Y81" s="766">
        <f>IFERROR(VLOOKUP($I81,'WM-AR'!$I$7:$AS$3267,27,FALSE),"")</f>
        <v>0</v>
      </c>
      <c r="Z81" s="766">
        <f>IFERROR(VLOOKUP($I81,'WM-AR'!$I$7:$AS$3267,28,FALSE),"")</f>
        <v>0</v>
      </c>
      <c r="AA81" s="766">
        <f>IFERROR(VLOOKUP($I81,'WM-AR'!$I$7:$AS$3267,29,FALSE),"")</f>
        <v>0</v>
      </c>
      <c r="AB81" s="766">
        <f>IFERROR(VLOOKUP($I81,'WM-AR'!$I$7:$AS$3267,30,FALSE),"")</f>
        <v>0</v>
      </c>
      <c r="AC81" s="766">
        <f>IFERROR(VLOOKUP($I81,'WM-AR'!$I$7:$AS$3267,31,FALSE),"")</f>
        <v>0</v>
      </c>
      <c r="AD81" s="766">
        <f>IFERROR(VLOOKUP($I81,'WM-AR'!$I$7:$AS$3267,32,FALSE),"")</f>
        <v>0</v>
      </c>
      <c r="AE81" s="766" t="str">
        <f>IFERROR(VLOOKUP($I81,'WM-AR'!$I$7:$AS$3267,33,FALSE),"")</f>
        <v/>
      </c>
      <c r="AF81" s="817" t="s">
        <v>2856</v>
      </c>
      <c r="AG81" s="768" t="s">
        <v>1815</v>
      </c>
      <c r="AH81" s="768" t="s">
        <v>1815</v>
      </c>
      <c r="AI81" s="769"/>
      <c r="AJ81" s="769" t="str">
        <f t="shared" si="22"/>
        <v>M2</v>
      </c>
      <c r="AK81" s="816"/>
      <c r="AL81" s="88" t="str">
        <f>IF(AND(ISTEXT($E81),ISTEXT($B81)),"산출기준 &gt;&gt;  "&amp;_xlfn.XLOOKUP($E81,산출기준!$D:$D,산출기준!$E:$E,"매칭실패"),"")</f>
        <v/>
      </c>
    </row>
    <row r="82" spans="1:38" ht="49.9" customHeight="1" outlineLevel="1">
      <c r="A82" s="1041"/>
      <c r="B82" s="758"/>
      <c r="C82" s="759"/>
      <c r="D82" s="759"/>
      <c r="E82" s="814"/>
      <c r="F82" s="818" t="s">
        <v>2836</v>
      </c>
      <c r="G82" s="759" t="str">
        <f t="shared" si="21"/>
        <v xml:space="preserve">Concrete Tile |  |  | </v>
      </c>
      <c r="H82" s="816" t="s">
        <v>2871</v>
      </c>
      <c r="I82" s="765" t="str">
        <f>LEFT(H82,14)</f>
        <v>A04AQ090-00001</v>
      </c>
      <c r="J82" s="766"/>
      <c r="K82" s="766" t="str">
        <f>IFERROR(VLOOKUP($I82,'WM-AR'!$I$7:$AS$3267,34,FALSE),"")</f>
        <v>M2</v>
      </c>
      <c r="L82" s="766" t="str">
        <f>IFERROR(VLOOKUP($I82,'WM-AR'!$I$7:$AS$3267,4,FALSE),"")</f>
        <v>Finishing Work</v>
      </c>
      <c r="M82" s="766" t="str">
        <f>IFERROR(VLOOKUP($I82,'WM-AR'!$I$7:$AS$3267,6,FALSE),"")</f>
        <v>Roof Work</v>
      </c>
      <c r="N82" s="766" t="str">
        <f>IFERROR(VLOOKUP($I82,'WM-AR'!$I$7:$AS$3267,8,FALSE),"")</f>
        <v>Concrete Tile</v>
      </c>
      <c r="O82" s="766">
        <f>IFERROR(VLOOKUP($I82,'WM-AR'!$I$7:$AS$3267,10,FALSE),"")</f>
        <v>0</v>
      </c>
      <c r="P82" s="766">
        <f>IFERROR(VLOOKUP($I82,'WM-AR'!$I$7:$AS$3267,12,FALSE),"")</f>
        <v>0</v>
      </c>
      <c r="Q82" s="766">
        <f>IFERROR(VLOOKUP($I82,'WM-AR'!$I$7:$AS$3267,14,FALSE),"")</f>
        <v>0</v>
      </c>
      <c r="R82" s="766">
        <f>IFERROR(VLOOKUP($I82,'WM-AR'!$I$7:$AS$3267,16,FALSE),"")</f>
        <v>0</v>
      </c>
      <c r="S82" s="766">
        <f>IFERROR(VLOOKUP($I82,'WM-AR'!$I$7:$AS$3267,18,FALSE),"")</f>
        <v>0</v>
      </c>
      <c r="T82" s="766" t="str">
        <f>IFERROR(VLOOKUP($I82,'WM-AR'!$I$7:$AS$3267,20,FALSE),"")</f>
        <v>w/ Plastic Spacer</v>
      </c>
      <c r="U82" s="766">
        <f>IFERROR(VLOOKUP($I82,'WM-AR'!$I$7:$AS$3267,22,FALSE),"")</f>
        <v>0</v>
      </c>
      <c r="V82" s="766" t="str">
        <f>IFERROR(VLOOKUP($I82,'WM-AR'!$I$7:$AS$3267,24,FALSE),"")</f>
        <v>THK≤50mm</v>
      </c>
      <c r="W82" s="766">
        <f>IFERROR(VLOOKUP($I82,'WM-AR'!$I$7:$AS$3267,25,FALSE),"")</f>
        <v>0</v>
      </c>
      <c r="X82" s="766" t="str">
        <f>IFERROR(VLOOKUP($I82,'WM-AR'!$I$7:$AS$3267,26,FALSE),"")</f>
        <v>THK=(  )mm</v>
      </c>
      <c r="Y82" s="766">
        <f>IFERROR(VLOOKUP($I82,'WM-AR'!$I$7:$AS$3267,27,FALSE),"")</f>
        <v>0</v>
      </c>
      <c r="Z82" s="766">
        <f>IFERROR(VLOOKUP($I82,'WM-AR'!$I$7:$AS$3267,28,FALSE),"")</f>
        <v>0</v>
      </c>
      <c r="AA82" s="766">
        <f>IFERROR(VLOOKUP($I82,'WM-AR'!$I$7:$AS$3267,29,FALSE),"")</f>
        <v>0</v>
      </c>
      <c r="AB82" s="766">
        <f>IFERROR(VLOOKUP($I82,'WM-AR'!$I$7:$AS$3267,30,FALSE),"")</f>
        <v>0</v>
      </c>
      <c r="AC82" s="766">
        <f>IFERROR(VLOOKUP($I82,'WM-AR'!$I$7:$AS$3267,31,FALSE),"")</f>
        <v>0</v>
      </c>
      <c r="AD82" s="766">
        <f>IFERROR(VLOOKUP($I82,'WM-AR'!$I$7:$AS$3267,32,FALSE),"")</f>
        <v>0</v>
      </c>
      <c r="AE82" s="766" t="str">
        <f>IFERROR(VLOOKUP($I82,'WM-AR'!$I$7:$AS$3267,33,FALSE),"")</f>
        <v/>
      </c>
      <c r="AF82" s="817" t="s">
        <v>2860</v>
      </c>
      <c r="AG82" s="768" t="s">
        <v>2867</v>
      </c>
      <c r="AH82" s="768" t="s">
        <v>2867</v>
      </c>
      <c r="AI82" s="769"/>
      <c r="AJ82" s="769" t="str">
        <f t="shared" si="22"/>
        <v>M2</v>
      </c>
      <c r="AK82" s="816"/>
      <c r="AL82" s="88" t="str">
        <f>IF(AND(ISTEXT($E82),ISTEXT($B82)),"산출기준 &gt;&gt;  "&amp;_xlfn.XLOOKUP($E82,산출기준!$D:$D,산출기준!$E:$E,"매칭실패"),"")</f>
        <v/>
      </c>
    </row>
    <row r="83" spans="1:38">
      <c r="A83" s="1042"/>
      <c r="B83" s="684"/>
      <c r="C83" s="685"/>
      <c r="D83" s="1020"/>
      <c r="E83" s="687"/>
      <c r="F83" s="1021"/>
      <c r="G83" s="875" t="s">
        <v>2153</v>
      </c>
      <c r="H83" s="824"/>
      <c r="I83" s="692" t="str">
        <f t="shared" ref="I83:I85" si="23">LEFT(H83,14)</f>
        <v/>
      </c>
      <c r="J83" s="1022"/>
      <c r="K83" s="1023" t="str">
        <f>IFERROR(VLOOKUP($I83,'WM-AR'!$I$7:$AS$3267,34,FALSE),"")</f>
        <v/>
      </c>
      <c r="L83" s="1024" t="str">
        <f>IFERROR(VLOOKUP($I83,'WM-AR'!$I$7:$AS$3267,4,FALSE),"")</f>
        <v/>
      </c>
      <c r="M83" s="1024" t="str">
        <f>IFERROR(VLOOKUP($I83,'WM-AR'!$I$7:$AS$3267,6,FALSE),"")</f>
        <v/>
      </c>
      <c r="N83" s="1024" t="str">
        <f>IFERROR(VLOOKUP($I83,'WM-AR'!$I$7:$AS$3267,8,FALSE),"")</f>
        <v/>
      </c>
      <c r="O83" s="1025" t="str">
        <f>IFERROR(VLOOKUP($I83,'WM-AR'!$I$7:$AS$3267,10,FALSE),"")</f>
        <v/>
      </c>
      <c r="P83" s="1026" t="str">
        <f>IFERROR(VLOOKUP($I83,'WM-AR'!$I$7:$AS$3267,12,FALSE),"")</f>
        <v/>
      </c>
      <c r="Q83" s="1026" t="str">
        <f>IFERROR(VLOOKUP($I83,'WM-AR'!$I$7:$AS$3267,14,FALSE),"")</f>
        <v/>
      </c>
      <c r="R83" s="1026" t="str">
        <f>IFERROR(VLOOKUP($I83,'WM-AR'!$I$7:$AS$3267,16,FALSE),"")</f>
        <v/>
      </c>
      <c r="S83" s="1026" t="str">
        <f>IFERROR(VLOOKUP($I83,'WM-AR'!$I$7:$AS$3267,18,FALSE),"")</f>
        <v/>
      </c>
      <c r="T83" s="1026" t="str">
        <f>IFERROR(VLOOKUP($I83,'WM-AR'!$I$7:$AS$3267,20,FALSE),"")</f>
        <v/>
      </c>
      <c r="U83" s="1026" t="str">
        <f>IFERROR(VLOOKUP($I83,'WM-AR'!$I$7:$AS$3267,22,FALSE),"")</f>
        <v/>
      </c>
      <c r="V83" s="1026" t="str">
        <f>IFERROR(VLOOKUP($I83,'WM-AR'!$I$7:$AS$3267,24,FALSE),"")</f>
        <v/>
      </c>
      <c r="W83" s="1026" t="str">
        <f>IFERROR(VLOOKUP($I83,'WM-AR'!$I$7:$AS$3267,25,FALSE),"")</f>
        <v/>
      </c>
      <c r="X83" s="1026" t="str">
        <f>IFERROR(VLOOKUP($I83,'WM-AR'!$I$7:$AS$3267,26,FALSE),"")</f>
        <v/>
      </c>
      <c r="Y83" s="1026" t="str">
        <f>IFERROR(VLOOKUP($I83,'WM-AR'!$I$7:$AS$3267,27,FALSE),"")</f>
        <v/>
      </c>
      <c r="Z83" s="1026" t="str">
        <f>IFERROR(VLOOKUP($I83,'WM-AR'!$I$7:$AS$3267,28,FALSE),"")</f>
        <v/>
      </c>
      <c r="AA83" s="1026" t="str">
        <f>IFERROR(VLOOKUP($I83,'WM-AR'!$I$7:$AS$3267,29,FALSE),"")</f>
        <v/>
      </c>
      <c r="AB83" s="1026" t="str">
        <f>IFERROR(VLOOKUP($I83,'WM-AR'!$I$7:$AS$3267,30,FALSE),"")</f>
        <v/>
      </c>
      <c r="AC83" s="1026" t="str">
        <f>IFERROR(VLOOKUP($I83,'WM-AR'!$I$7:$AS$3267,31,FALSE),"")</f>
        <v/>
      </c>
      <c r="AD83" s="1026" t="str">
        <f>IFERROR(VLOOKUP($I83,'WM-AR'!$I$7:$AS$3267,32,FALSE),"")</f>
        <v/>
      </c>
      <c r="AE83" s="1026" t="str">
        <f>IFERROR(VLOOKUP($I83,'WM-AR'!$I$7:$AS$3267,33,FALSE),"")</f>
        <v/>
      </c>
      <c r="AF83" s="1027"/>
      <c r="AG83" s="834"/>
      <c r="AH83" s="834"/>
      <c r="AI83" s="836"/>
      <c r="AJ83" s="836" t="str">
        <f t="shared" si="22"/>
        <v/>
      </c>
      <c r="AK83" s="704"/>
      <c r="AL83" s="1028" t="str">
        <f>IF(AND(ISTEXT($E83),ISTEXT($B83)),"산출기준 &gt;&gt;  "&amp;_xlfn.XLOOKUP($E83,산출기준!$D:$D,산출기준!$E:$E,"매칭실패"),"")</f>
        <v/>
      </c>
    </row>
    <row r="84" spans="1:38">
      <c r="A84" s="1042"/>
      <c r="B84" s="705"/>
      <c r="C84" s="706"/>
      <c r="D84" s="711"/>
      <c r="E84" s="708"/>
      <c r="F84" s="1029"/>
      <c r="G84" s="882"/>
      <c r="H84" s="843"/>
      <c r="I84" s="712" t="str">
        <f t="shared" si="23"/>
        <v/>
      </c>
      <c r="J84" s="1030"/>
      <c r="K84" s="1031" t="str">
        <f>IFERROR(VLOOKUP($I84,'WM-AR'!$I$7:$AS$3267,34,FALSE),"")</f>
        <v/>
      </c>
      <c r="L84" s="1030" t="str">
        <f>IFERROR(VLOOKUP($I84,'WM-AR'!$I$7:$AS$3267,4,FALSE),"")</f>
        <v/>
      </c>
      <c r="M84" s="1030" t="str">
        <f>IFERROR(VLOOKUP($I84,'WM-AR'!$I$7:$AS$3267,6,FALSE),"")</f>
        <v/>
      </c>
      <c r="N84" s="1030" t="str">
        <f>IFERROR(VLOOKUP($I84,'WM-AR'!$I$7:$AS$3267,8,FALSE),"")</f>
        <v/>
      </c>
      <c r="O84" s="1032" t="str">
        <f>IFERROR(VLOOKUP($I84,'WM-AR'!$I$7:$AS$3267,10,FALSE),"")</f>
        <v/>
      </c>
      <c r="P84" s="1033" t="str">
        <f>IFERROR(VLOOKUP($I84,'WM-AR'!$I$7:$AS$3267,12,FALSE),"")</f>
        <v/>
      </c>
      <c r="Q84" s="1033" t="str">
        <f>IFERROR(VLOOKUP($I84,'WM-AR'!$I$7:$AS$3267,14,FALSE),"")</f>
        <v/>
      </c>
      <c r="R84" s="1033" t="str">
        <f>IFERROR(VLOOKUP($I84,'WM-AR'!$I$7:$AS$3267,16,FALSE),"")</f>
        <v/>
      </c>
      <c r="S84" s="1033" t="str">
        <f>IFERROR(VLOOKUP($I84,'WM-AR'!$I$7:$AS$3267,18,FALSE),"")</f>
        <v/>
      </c>
      <c r="T84" s="1033" t="str">
        <f>IFERROR(VLOOKUP($I84,'WM-AR'!$I$7:$AS$3267,20,FALSE),"")</f>
        <v/>
      </c>
      <c r="U84" s="1033" t="str">
        <f>IFERROR(VLOOKUP($I84,'WM-AR'!$I$7:$AS$3267,22,FALSE),"")</f>
        <v/>
      </c>
      <c r="V84" s="1033" t="str">
        <f>IFERROR(VLOOKUP($I84,'WM-AR'!$I$7:$AS$3267,24,FALSE),"")</f>
        <v/>
      </c>
      <c r="W84" s="1033" t="str">
        <f>IFERROR(VLOOKUP($I84,'WM-AR'!$I$7:$AS$3267,25,FALSE),"")</f>
        <v/>
      </c>
      <c r="X84" s="1033" t="str">
        <f>IFERROR(VLOOKUP($I84,'WM-AR'!$I$7:$AS$3267,26,FALSE),"")</f>
        <v/>
      </c>
      <c r="Y84" s="1033" t="str">
        <f>IFERROR(VLOOKUP($I84,'WM-AR'!$I$7:$AS$3267,27,FALSE),"")</f>
        <v/>
      </c>
      <c r="Z84" s="1033" t="str">
        <f>IFERROR(VLOOKUP($I84,'WM-AR'!$I$7:$AS$3267,28,FALSE),"")</f>
        <v/>
      </c>
      <c r="AA84" s="1033" t="str">
        <f>IFERROR(VLOOKUP($I84,'WM-AR'!$I$7:$AS$3267,29,FALSE),"")</f>
        <v/>
      </c>
      <c r="AB84" s="1033" t="str">
        <f>IFERROR(VLOOKUP($I84,'WM-AR'!$I$7:$AS$3267,30,FALSE),"")</f>
        <v/>
      </c>
      <c r="AC84" s="1033" t="str">
        <f>IFERROR(VLOOKUP($I84,'WM-AR'!$I$7:$AS$3267,31,FALSE),"")</f>
        <v/>
      </c>
      <c r="AD84" s="1033" t="str">
        <f>IFERROR(VLOOKUP($I84,'WM-AR'!$I$7:$AS$3267,32,FALSE),"")</f>
        <v/>
      </c>
      <c r="AE84" s="1033" t="str">
        <f>IFERROR(VLOOKUP($I84,'WM-AR'!$I$7:$AS$3267,33,FALSE),"")</f>
        <v/>
      </c>
      <c r="AF84" s="1034"/>
      <c r="AG84" s="852"/>
      <c r="AH84" s="852"/>
      <c r="AI84" s="854"/>
      <c r="AJ84" s="854" t="str">
        <f t="shared" si="22"/>
        <v/>
      </c>
      <c r="AK84" s="723"/>
      <c r="AL84" s="1028" t="str">
        <f>IF(AND(ISTEXT($E84),ISTEXT($B84)),"산출기준 &gt;&gt;  "&amp;_xlfn.XLOOKUP($E84,산출기준!$D:$D,산출기준!$E:$E,"매칭실패"),"")</f>
        <v/>
      </c>
    </row>
    <row r="85" spans="1:38">
      <c r="A85" s="1042"/>
      <c r="B85" s="724"/>
      <c r="C85" s="725"/>
      <c r="D85" s="731"/>
      <c r="E85" s="727"/>
      <c r="F85" s="1035"/>
      <c r="G85" s="886"/>
      <c r="H85" s="861"/>
      <c r="I85" s="732" t="str">
        <f t="shared" si="23"/>
        <v/>
      </c>
      <c r="J85" s="1036"/>
      <c r="K85" s="1037" t="str">
        <f>IFERROR(VLOOKUP($I85,'WM-AR'!$I$7:$AS$3267,34,FALSE),"")</f>
        <v/>
      </c>
      <c r="L85" s="1036" t="str">
        <f>IFERROR(VLOOKUP($I85,'WM-AR'!$I$7:$AS$3267,4,FALSE),"")</f>
        <v/>
      </c>
      <c r="M85" s="1036" t="str">
        <f>IFERROR(VLOOKUP($I85,'WM-AR'!$I$7:$AS$3267,6,FALSE),"")</f>
        <v/>
      </c>
      <c r="N85" s="1036" t="str">
        <f>IFERROR(VLOOKUP($I85,'WM-AR'!$I$7:$AS$3267,8,FALSE),"")</f>
        <v/>
      </c>
      <c r="O85" s="1038" t="str">
        <f>IFERROR(VLOOKUP($I85,'WM-AR'!$I$7:$AS$3267,10,FALSE),"")</f>
        <v/>
      </c>
      <c r="P85" s="1039" t="str">
        <f>IFERROR(VLOOKUP($I85,'WM-AR'!$I$7:$AS$3267,12,FALSE),"")</f>
        <v/>
      </c>
      <c r="Q85" s="1039" t="str">
        <f>IFERROR(VLOOKUP($I85,'WM-AR'!$I$7:$AS$3267,14,FALSE),"")</f>
        <v/>
      </c>
      <c r="R85" s="1039" t="str">
        <f>IFERROR(VLOOKUP($I85,'WM-AR'!$I$7:$AS$3267,16,FALSE),"")</f>
        <v/>
      </c>
      <c r="S85" s="1039" t="str">
        <f>IFERROR(VLOOKUP($I85,'WM-AR'!$I$7:$AS$3267,18,FALSE),"")</f>
        <v/>
      </c>
      <c r="T85" s="1039" t="str">
        <f>IFERROR(VLOOKUP($I85,'WM-AR'!$I$7:$AS$3267,20,FALSE),"")</f>
        <v/>
      </c>
      <c r="U85" s="1039" t="str">
        <f>IFERROR(VLOOKUP($I85,'WM-AR'!$I$7:$AS$3267,22,FALSE),"")</f>
        <v/>
      </c>
      <c r="V85" s="1039" t="str">
        <f>IFERROR(VLOOKUP($I85,'WM-AR'!$I$7:$AS$3267,24,FALSE),"")</f>
        <v/>
      </c>
      <c r="W85" s="1039" t="str">
        <f>IFERROR(VLOOKUP($I85,'WM-AR'!$I$7:$AS$3267,25,FALSE),"")</f>
        <v/>
      </c>
      <c r="X85" s="1039" t="str">
        <f>IFERROR(VLOOKUP($I85,'WM-AR'!$I$7:$AS$3267,26,FALSE),"")</f>
        <v/>
      </c>
      <c r="Y85" s="1039" t="str">
        <f>IFERROR(VLOOKUP($I85,'WM-AR'!$I$7:$AS$3267,27,FALSE),"")</f>
        <v/>
      </c>
      <c r="Z85" s="1039" t="str">
        <f>IFERROR(VLOOKUP($I85,'WM-AR'!$I$7:$AS$3267,28,FALSE),"")</f>
        <v/>
      </c>
      <c r="AA85" s="1039" t="str">
        <f>IFERROR(VLOOKUP($I85,'WM-AR'!$I$7:$AS$3267,29,FALSE),"")</f>
        <v/>
      </c>
      <c r="AB85" s="1039" t="str">
        <f>IFERROR(VLOOKUP($I85,'WM-AR'!$I$7:$AS$3267,30,FALSE),"")</f>
        <v/>
      </c>
      <c r="AC85" s="1039" t="str">
        <f>IFERROR(VLOOKUP($I85,'WM-AR'!$I$7:$AS$3267,31,FALSE),"")</f>
        <v/>
      </c>
      <c r="AD85" s="1039" t="str">
        <f>IFERROR(VLOOKUP($I85,'WM-AR'!$I$7:$AS$3267,32,FALSE),"")</f>
        <v/>
      </c>
      <c r="AE85" s="1039" t="str">
        <f>IFERROR(VLOOKUP($I85,'WM-AR'!$I$7:$AS$3267,33,FALSE),"")</f>
        <v/>
      </c>
      <c r="AF85" s="1040"/>
      <c r="AG85" s="870"/>
      <c r="AH85" s="870"/>
      <c r="AI85" s="871"/>
      <c r="AJ85" s="871" t="str">
        <f t="shared" si="22"/>
        <v/>
      </c>
      <c r="AK85" s="743"/>
      <c r="AL85" s="1028" t="str">
        <f>IF(AND(ISTEXT($E85),ISTEXT($B85)),"산출기준 &gt;&gt;  "&amp;_xlfn.XLOOKUP($E85,산출기준!$D:$D,산출기준!$E:$E,"매칭실패"),"")</f>
        <v/>
      </c>
    </row>
    <row r="86" spans="1:38">
      <c r="B86" s="658"/>
      <c r="C86" s="659"/>
      <c r="D86" s="659"/>
      <c r="E86" s="659"/>
      <c r="F86" s="661"/>
      <c r="G86" s="662"/>
      <c r="H86" s="662"/>
      <c r="I86" s="652"/>
      <c r="J86" s="664"/>
      <c r="K86" s="664"/>
      <c r="L86" s="664"/>
      <c r="M86" s="664"/>
      <c r="N86" s="664"/>
      <c r="O86" s="664"/>
      <c r="P86" s="664"/>
      <c r="Q86" s="664"/>
      <c r="R86" s="664"/>
      <c r="S86" s="664"/>
      <c r="T86" s="664"/>
      <c r="U86" s="664"/>
      <c r="V86" s="664"/>
      <c r="W86" s="664"/>
      <c r="X86" s="664"/>
      <c r="Y86" s="664"/>
      <c r="Z86" s="664"/>
      <c r="AA86" s="664"/>
      <c r="AB86" s="664"/>
      <c r="AC86" s="664"/>
      <c r="AD86" s="664"/>
      <c r="AE86" s="664"/>
      <c r="AF86" s="659"/>
      <c r="AG86" s="665"/>
      <c r="AH86" s="665"/>
      <c r="AI86" s="666"/>
      <c r="AJ86" s="666"/>
      <c r="AK86" s="662"/>
      <c r="AL86" s="88" t="str">
        <f>IF(AND(ISTEXT($E86),ISTEXT($B86)),"산출기준 &gt;&gt;  "&amp;_xlfn.XLOOKUP($E86,산출기준!$D:$D,산출기준!$E:$E,"매칭실패"),"")</f>
        <v/>
      </c>
    </row>
    <row r="87" spans="1:38" ht="34.9" customHeight="1">
      <c r="B87" s="808" t="str" cm="1">
        <f t="array" aca="1" ref="B87" ca="1">_xlfn.IFNA(INDIRECT("Family_표준_구성도!B"&amp;MATCH(F87,INDIRECT("Family_표준_구성도!"&amp;"C:C"),0)),"")</f>
        <v>2.1.1.2.6</v>
      </c>
      <c r="C87" s="668" t="s">
        <v>2016</v>
      </c>
      <c r="D87" s="809"/>
      <c r="E87" s="668" t="s">
        <v>2833</v>
      </c>
      <c r="F87" s="810" t="s">
        <v>460</v>
      </c>
      <c r="G87" s="811"/>
      <c r="H87" s="917" t="s">
        <v>2876</v>
      </c>
      <c r="I87" s="674"/>
      <c r="J87" s="674"/>
      <c r="K87" s="674"/>
      <c r="L87" s="674"/>
      <c r="M87" s="674"/>
      <c r="N87" s="675"/>
      <c r="O87" s="676"/>
      <c r="P87" s="677"/>
      <c r="Q87" s="677"/>
      <c r="R87" s="677"/>
      <c r="S87" s="677"/>
      <c r="T87" s="677"/>
      <c r="U87" s="677"/>
      <c r="V87" s="678"/>
      <c r="W87" s="679"/>
      <c r="X87" s="679"/>
      <c r="Y87" s="679"/>
      <c r="Z87" s="679"/>
      <c r="AA87" s="679"/>
      <c r="AB87" s="679"/>
      <c r="AC87" s="679"/>
      <c r="AD87" s="679"/>
      <c r="AE87" s="679"/>
      <c r="AF87" s="813"/>
      <c r="AG87" s="682"/>
      <c r="AH87" s="682"/>
      <c r="AI87" s="682"/>
      <c r="AJ87" s="682"/>
      <c r="AK87" s="683"/>
      <c r="AL87" s="88" t="str">
        <f ca="1">IF(AND(ISTEXT($E87),ISTEXT($B87)),"산출기준 &gt;&gt;  "&amp;_xlfn.XLOOKUP($E87,산출기준!$D:$D,산출기준!$E:$E,"매칭실패"),"")</f>
        <v>산출기준 &gt;&gt;  [ 루프 일반 산출 ]</v>
      </c>
    </row>
    <row r="88" spans="1:38" ht="49.9" customHeight="1" outlineLevel="1">
      <c r="B88" s="772"/>
      <c r="C88" s="773"/>
      <c r="D88" s="773"/>
      <c r="E88" s="788"/>
      <c r="F88" s="818" t="s">
        <v>2836</v>
      </c>
      <c r="G88" s="759" t="str">
        <f t="shared" ref="G88:G92" si="24">IF(IF(N88=0,"",N88)&amp;" | "&amp;IF(O88=0,"",O88)&amp;" | "&amp;IF(Q88=0,"",Q88)&amp;" | "&amp;IF(R88=0,"",R88)=" |  |  | ","",IF(N88=0,"",N88)&amp;" | "&amp;IF(O88=0,"",O88)&amp;" | "&amp;IF(Q88=0,"",Q88)&amp;" | "&amp;IF(R88=0,"",R88))</f>
        <v xml:space="preserve">Roof Screed | Light-Weight Concrete Screed |  | </v>
      </c>
      <c r="H88" s="816" t="s">
        <v>2837</v>
      </c>
      <c r="I88" s="765" t="str">
        <f>LEFT(H88,14)</f>
        <v>A04AQ086-00001</v>
      </c>
      <c r="J88" s="766"/>
      <c r="K88" s="766" t="str">
        <f>IFERROR(VLOOKUP($I88,'WM-AR'!$I$7:$AS$3267,34,FALSE),"")</f>
        <v>M3</v>
      </c>
      <c r="L88" s="766" t="str">
        <f>IFERROR(VLOOKUP($I88,'WM-AR'!$I$7:$AS$3267,4,FALSE),"")</f>
        <v>Finishing Work</v>
      </c>
      <c r="M88" s="766" t="str">
        <f>IFERROR(VLOOKUP($I88,'WM-AR'!$I$7:$AS$3267,6,FALSE),"")</f>
        <v>Roof Work</v>
      </c>
      <c r="N88" s="766" t="str">
        <f>IFERROR(VLOOKUP($I88,'WM-AR'!$I$7:$AS$3267,8,FALSE),"")</f>
        <v>Roof Screed</v>
      </c>
      <c r="O88" s="766" t="str">
        <f>IFERROR(VLOOKUP($I88,'WM-AR'!$I$7:$AS$3267,10,FALSE),"")</f>
        <v>Light-Weight Concrete Screed</v>
      </c>
      <c r="P88" s="766">
        <f>IFERROR(VLOOKUP($I88,'WM-AR'!$I$7:$AS$3267,12,FALSE),"")</f>
        <v>0</v>
      </c>
      <c r="Q88" s="766">
        <f>IFERROR(VLOOKUP($I88,'WM-AR'!$I$7:$AS$3267,14,FALSE),"")</f>
        <v>0</v>
      </c>
      <c r="R88" s="766">
        <f>IFERROR(VLOOKUP($I88,'WM-AR'!$I$7:$AS$3267,16,FALSE),"")</f>
        <v>0</v>
      </c>
      <c r="S88" s="766">
        <f>IFERROR(VLOOKUP($I88,'WM-AR'!$I$7:$AS$3267,18,FALSE),"")</f>
        <v>0</v>
      </c>
      <c r="T88" s="766" t="str">
        <f>IFERROR(VLOOKUP($I88,'WM-AR'!$I$7:$AS$3267,20,FALSE),"")</f>
        <v>w/o Welded Wire Fabric</v>
      </c>
      <c r="U88" s="766">
        <f>IFERROR(VLOOKUP($I88,'WM-AR'!$I$7:$AS$3267,22,FALSE),"")</f>
        <v>0</v>
      </c>
      <c r="V88" s="766" t="str">
        <f>IFERROR(VLOOKUP($I88,'WM-AR'!$I$7:$AS$3267,24,FALSE),"")</f>
        <v>30mm≤Min. THK&lt;50mm</v>
      </c>
      <c r="W88" s="766">
        <f>IFERROR(VLOOKUP($I88,'WM-AR'!$I$7:$AS$3267,25,FALSE),"")</f>
        <v>0</v>
      </c>
      <c r="X88" s="766" t="str">
        <f>IFERROR(VLOOKUP($I88,'WM-AR'!$I$7:$AS$3267,26,FALSE),"")</f>
        <v>Min. THK=(  )mm, Slope=(  )</v>
      </c>
      <c r="Y88" s="766">
        <f>IFERROR(VLOOKUP($I88,'WM-AR'!$I$7:$AS$3267,27,FALSE),"")</f>
        <v>0</v>
      </c>
      <c r="Z88" s="766">
        <f>IFERROR(VLOOKUP($I88,'WM-AR'!$I$7:$AS$3267,28,FALSE),"")</f>
        <v>0</v>
      </c>
      <c r="AA88" s="766">
        <f>IFERROR(VLOOKUP($I88,'WM-AR'!$I$7:$AS$3267,29,FALSE),"")</f>
        <v>0</v>
      </c>
      <c r="AB88" s="766">
        <f>IFERROR(VLOOKUP($I88,'WM-AR'!$I$7:$AS$3267,30,FALSE),"")</f>
        <v>0</v>
      </c>
      <c r="AC88" s="766">
        <f>IFERROR(VLOOKUP($I88,'WM-AR'!$I$7:$AS$3267,31,FALSE),"")</f>
        <v>0</v>
      </c>
      <c r="AD88" s="766">
        <f>IFERROR(VLOOKUP($I88,'WM-AR'!$I$7:$AS$3267,32,FALSE),"")</f>
        <v>0</v>
      </c>
      <c r="AE88" s="766" t="str">
        <f>IFERROR(VLOOKUP($I88,'WM-AR'!$I$7:$AS$3267,33,FALSE),"")</f>
        <v/>
      </c>
      <c r="AF88" s="817" t="s">
        <v>2852</v>
      </c>
      <c r="AG88" s="768" t="s">
        <v>2839</v>
      </c>
      <c r="AH88" s="768" t="s">
        <v>2839</v>
      </c>
      <c r="AI88" s="769"/>
      <c r="AJ88" s="769" t="str">
        <f t="shared" ref="AJ88:AJ95" si="25">K88</f>
        <v>M3</v>
      </c>
      <c r="AK88" s="904" t="s">
        <v>2689</v>
      </c>
      <c r="AL88" s="88" t="str">
        <f>IF(AND(ISTEXT($E88),ISTEXT($B88)),"산출기준 &gt;&gt;  "&amp;_xlfn.XLOOKUP($E88,산출기준!$D:$D,산출기준!$E:$E,"매칭실패"),"")</f>
        <v/>
      </c>
    </row>
    <row r="89" spans="1:38" ht="49.9" customHeight="1" outlineLevel="1">
      <c r="B89" s="772"/>
      <c r="C89" s="773"/>
      <c r="D89" s="773"/>
      <c r="E89" s="788"/>
      <c r="F89" s="818" t="s">
        <v>2846</v>
      </c>
      <c r="G89" s="759" t="str">
        <f t="shared" si="24"/>
        <v xml:space="preserve">Waterproofing Membrane | EPDM(or Equivalent) |  | </v>
      </c>
      <c r="H89" s="816" t="s">
        <v>2847</v>
      </c>
      <c r="I89" s="765" t="str">
        <f>LEFT(H89,14)</f>
        <v>A04AQ310-00001</v>
      </c>
      <c r="J89" s="766"/>
      <c r="K89" s="766" t="str">
        <f>IFERROR(VLOOKUP($I89,'WM-AR'!$I$7:$AS$3267,34,FALSE),"")</f>
        <v>M2</v>
      </c>
      <c r="L89" s="766" t="str">
        <f>IFERROR(VLOOKUP($I89,'WM-AR'!$I$7:$AS$3267,4,FALSE),"")</f>
        <v>Finishing Work</v>
      </c>
      <c r="M89" s="766" t="str">
        <f>IFERROR(VLOOKUP($I89,'WM-AR'!$I$7:$AS$3267,6,FALSE),"")</f>
        <v>Roof Work</v>
      </c>
      <c r="N89" s="766" t="str">
        <f>IFERROR(VLOOKUP($I89,'WM-AR'!$I$7:$AS$3267,8,FALSE),"")</f>
        <v>Waterproofing Membrane</v>
      </c>
      <c r="O89" s="766" t="str">
        <f>IFERROR(VLOOKUP($I89,'WM-AR'!$I$7:$AS$3267,10,FALSE),"")</f>
        <v>EPDM(or Equivalent)</v>
      </c>
      <c r="P89" s="766">
        <f>IFERROR(VLOOKUP($I89,'WM-AR'!$I$7:$AS$3267,12,FALSE),"")</f>
        <v>0</v>
      </c>
      <c r="Q89" s="766">
        <f>IFERROR(VLOOKUP($I89,'WM-AR'!$I$7:$AS$3267,14,FALSE),"")</f>
        <v>0</v>
      </c>
      <c r="R89" s="766">
        <f>IFERROR(VLOOKUP($I89,'WM-AR'!$I$7:$AS$3267,16,FALSE),"")</f>
        <v>0</v>
      </c>
      <c r="S89" s="766">
        <f>IFERROR(VLOOKUP($I89,'WM-AR'!$I$7:$AS$3267,18,FALSE),"")</f>
        <v>0</v>
      </c>
      <c r="T89" s="766" t="str">
        <f>IFERROR(VLOOKUP($I89,'WM-AR'!$I$7:$AS$3267,20,FALSE),"")</f>
        <v>w/ Accessories</v>
      </c>
      <c r="U89" s="766">
        <f>IFERROR(VLOOKUP($I89,'WM-AR'!$I$7:$AS$3267,22,FALSE),"")</f>
        <v>0</v>
      </c>
      <c r="V89" s="766">
        <f>IFERROR(VLOOKUP($I89,'WM-AR'!$I$7:$AS$3267,24,FALSE),"")</f>
        <v>0</v>
      </c>
      <c r="W89" s="766">
        <f>IFERROR(VLOOKUP($I89,'WM-AR'!$I$7:$AS$3267,25,FALSE),"")</f>
        <v>0</v>
      </c>
      <c r="X89" s="766" t="str">
        <f>IFERROR(VLOOKUP($I89,'WM-AR'!$I$7:$AS$3267,26,FALSE),"")</f>
        <v>THK=(  )mm</v>
      </c>
      <c r="Y89" s="766">
        <f>IFERROR(VLOOKUP($I89,'WM-AR'!$I$7:$AS$3267,27,FALSE),"")</f>
        <v>0</v>
      </c>
      <c r="Z89" s="766">
        <f>IFERROR(VLOOKUP($I89,'WM-AR'!$I$7:$AS$3267,28,FALSE),"")</f>
        <v>0</v>
      </c>
      <c r="AA89" s="766">
        <f>IFERROR(VLOOKUP($I89,'WM-AR'!$I$7:$AS$3267,29,FALSE),"")</f>
        <v>0</v>
      </c>
      <c r="AB89" s="766">
        <f>IFERROR(VLOOKUP($I89,'WM-AR'!$I$7:$AS$3267,30,FALSE),"")</f>
        <v>0</v>
      </c>
      <c r="AC89" s="766">
        <f>IFERROR(VLOOKUP($I89,'WM-AR'!$I$7:$AS$3267,31,FALSE),"")</f>
        <v>0</v>
      </c>
      <c r="AD89" s="766">
        <f>IFERROR(VLOOKUP($I89,'WM-AR'!$I$7:$AS$3267,32,FALSE),"")</f>
        <v>0</v>
      </c>
      <c r="AE89" s="766" t="str">
        <f>IFERROR(VLOOKUP($I89,'WM-AR'!$I$7:$AS$3267,33,FALSE),"")</f>
        <v/>
      </c>
      <c r="AF89" s="817" t="s">
        <v>2860</v>
      </c>
      <c r="AG89" s="768" t="s">
        <v>1815</v>
      </c>
      <c r="AH89" s="768" t="s">
        <v>1815</v>
      </c>
      <c r="AI89" s="769"/>
      <c r="AJ89" s="769" t="str">
        <f t="shared" si="25"/>
        <v>M2</v>
      </c>
      <c r="AK89" s="904" t="s">
        <v>2848</v>
      </c>
      <c r="AL89" s="88" t="str">
        <f>IF(AND(ISTEXT($E89),ISTEXT($B89)),"산출기준 &gt;&gt;  "&amp;_xlfn.XLOOKUP($E89,산출기준!$D:$D,산출기준!$E:$E,"매칭실패"),"")</f>
        <v/>
      </c>
    </row>
    <row r="90" spans="1:38" ht="49.9" customHeight="1" outlineLevel="1">
      <c r="B90" s="772"/>
      <c r="C90" s="773"/>
      <c r="D90" s="773"/>
      <c r="E90" s="788"/>
      <c r="F90" s="818" t="s">
        <v>2843</v>
      </c>
      <c r="G90" s="759" t="str">
        <f t="shared" si="24"/>
        <v xml:space="preserve">Roof Insulation | Rigid Extruded Polystyrene Foam Insulation |  | </v>
      </c>
      <c r="H90" s="816" t="s">
        <v>2870</v>
      </c>
      <c r="I90" s="765" t="str">
        <f>LEFT(H90,14)</f>
        <v>A04AQ088-00002</v>
      </c>
      <c r="J90" s="766"/>
      <c r="K90" s="766" t="str">
        <f>IFERROR(VLOOKUP($I90,'WM-AR'!$I$7:$AS$3267,34,FALSE),"")</f>
        <v>M2</v>
      </c>
      <c r="L90" s="766" t="str">
        <f>IFERROR(VLOOKUP($I90,'WM-AR'!$I$7:$AS$3267,4,FALSE),"")</f>
        <v>Finishing Work</v>
      </c>
      <c r="M90" s="766" t="str">
        <f>IFERROR(VLOOKUP($I90,'WM-AR'!$I$7:$AS$3267,6,FALSE),"")</f>
        <v>Roof Work</v>
      </c>
      <c r="N90" s="766" t="str">
        <f>IFERROR(VLOOKUP($I90,'WM-AR'!$I$7:$AS$3267,8,FALSE),"")</f>
        <v>Roof Insulation</v>
      </c>
      <c r="O90" s="766" t="str">
        <f>IFERROR(VLOOKUP($I90,'WM-AR'!$I$7:$AS$3267,10,FALSE),"")</f>
        <v>Rigid Extruded Polystyrene Foam Insulation</v>
      </c>
      <c r="P90" s="766">
        <f>IFERROR(VLOOKUP($I90,'WM-AR'!$I$7:$AS$3267,12,FALSE),"")</f>
        <v>0</v>
      </c>
      <c r="Q90" s="766">
        <f>IFERROR(VLOOKUP($I90,'WM-AR'!$I$7:$AS$3267,14,FALSE),"")</f>
        <v>0</v>
      </c>
      <c r="R90" s="766">
        <f>IFERROR(VLOOKUP($I90,'WM-AR'!$I$7:$AS$3267,16,FALSE),"")</f>
        <v>0</v>
      </c>
      <c r="S90" s="766">
        <f>IFERROR(VLOOKUP($I90,'WM-AR'!$I$7:$AS$3267,18,FALSE),"")</f>
        <v>0</v>
      </c>
      <c r="T90" s="766" t="str">
        <f>IFERROR(VLOOKUP($I90,'WM-AR'!$I$7:$AS$3267,20,FALSE),"")</f>
        <v/>
      </c>
      <c r="U90" s="766">
        <f>IFERROR(VLOOKUP($I90,'WM-AR'!$I$7:$AS$3267,22,FALSE),"")</f>
        <v>0</v>
      </c>
      <c r="V90" s="766" t="str">
        <f>IFERROR(VLOOKUP($I90,'WM-AR'!$I$7:$AS$3267,24,FALSE),"")</f>
        <v>50mm≤THK&lt;75mm</v>
      </c>
      <c r="W90" s="766">
        <f>IFERROR(VLOOKUP($I90,'WM-AR'!$I$7:$AS$3267,25,FALSE),"")</f>
        <v>0</v>
      </c>
      <c r="X90" s="766" t="str">
        <f>IFERROR(VLOOKUP($I90,'WM-AR'!$I$7:$AS$3267,26,FALSE),"")</f>
        <v>THK=(  )mm</v>
      </c>
      <c r="Y90" s="766">
        <f>IFERROR(VLOOKUP($I90,'WM-AR'!$I$7:$AS$3267,27,FALSE),"")</f>
        <v>0</v>
      </c>
      <c r="Z90" s="766">
        <f>IFERROR(VLOOKUP($I90,'WM-AR'!$I$7:$AS$3267,28,FALSE),"")</f>
        <v>0</v>
      </c>
      <c r="AA90" s="766">
        <f>IFERROR(VLOOKUP($I90,'WM-AR'!$I$7:$AS$3267,29,FALSE),"")</f>
        <v>0</v>
      </c>
      <c r="AB90" s="766">
        <f>IFERROR(VLOOKUP($I90,'WM-AR'!$I$7:$AS$3267,30,FALSE),"")</f>
        <v>0</v>
      </c>
      <c r="AC90" s="766">
        <f>IFERROR(VLOOKUP($I90,'WM-AR'!$I$7:$AS$3267,31,FALSE),"")</f>
        <v>0</v>
      </c>
      <c r="AD90" s="766">
        <f>IFERROR(VLOOKUP($I90,'WM-AR'!$I$7:$AS$3267,32,FALSE),"")</f>
        <v>0</v>
      </c>
      <c r="AE90" s="766" t="str">
        <f>IFERROR(VLOOKUP($I90,'WM-AR'!$I$7:$AS$3267,33,FALSE),"")</f>
        <v/>
      </c>
      <c r="AF90" s="817" t="s">
        <v>2857</v>
      </c>
      <c r="AG90" s="768" t="s">
        <v>1815</v>
      </c>
      <c r="AH90" s="768" t="s">
        <v>1815</v>
      </c>
      <c r="AI90" s="769"/>
      <c r="AJ90" s="769" t="str">
        <f t="shared" si="25"/>
        <v>M2</v>
      </c>
      <c r="AK90" s="816"/>
      <c r="AL90" s="88" t="str">
        <f>IF(AND(ISTEXT($E90),ISTEXT($B90)),"산출기준 &gt;&gt;  "&amp;_xlfn.XLOOKUP($E90,산출기준!$D:$D,산출기준!$E:$E,"매칭실패"),"")</f>
        <v/>
      </c>
    </row>
    <row r="91" spans="1:38" ht="49.9" customHeight="1" outlineLevel="1">
      <c r="B91" s="758"/>
      <c r="C91" s="759"/>
      <c r="D91" s="759"/>
      <c r="E91" s="814"/>
      <c r="F91" s="818" t="s">
        <v>2854</v>
      </c>
      <c r="G91" s="759" t="str">
        <f t="shared" si="24"/>
        <v xml:space="preserve">PE Sheet (Vapor Barrier) |  |  | </v>
      </c>
      <c r="H91" s="816" t="s">
        <v>2855</v>
      </c>
      <c r="I91" s="765" t="str">
        <f>LEFT(H91,14)</f>
        <v>A04AQ012-00001</v>
      </c>
      <c r="J91" s="766"/>
      <c r="K91" s="766" t="str">
        <f>IFERROR(VLOOKUP($I91,'WM-AR'!$I$7:$AS$3267,34,FALSE),"")</f>
        <v>M2</v>
      </c>
      <c r="L91" s="766" t="str">
        <f>IFERROR(VLOOKUP($I91,'WM-AR'!$I$7:$AS$3267,4,FALSE),"")</f>
        <v>Finishing Work</v>
      </c>
      <c r="M91" s="766" t="str">
        <f>IFERROR(VLOOKUP($I91,'WM-AR'!$I$7:$AS$3267,6,FALSE),"")</f>
        <v>Roof Work</v>
      </c>
      <c r="N91" s="766" t="str">
        <f>IFERROR(VLOOKUP($I91,'WM-AR'!$I$7:$AS$3267,8,FALSE),"")</f>
        <v>PE Sheet (Vapor Barrier)</v>
      </c>
      <c r="O91" s="766">
        <f>IFERROR(VLOOKUP($I91,'WM-AR'!$I$7:$AS$3267,10,FALSE),"")</f>
        <v>0</v>
      </c>
      <c r="P91" s="766">
        <f>IFERROR(VLOOKUP($I91,'WM-AR'!$I$7:$AS$3267,12,FALSE),"")</f>
        <v>0</v>
      </c>
      <c r="Q91" s="766">
        <f>IFERROR(VLOOKUP($I91,'WM-AR'!$I$7:$AS$3267,14,FALSE),"")</f>
        <v>0</v>
      </c>
      <c r="R91" s="766">
        <f>IFERROR(VLOOKUP($I91,'WM-AR'!$I$7:$AS$3267,16,FALSE),"")</f>
        <v>0</v>
      </c>
      <c r="S91" s="766">
        <f>IFERROR(VLOOKUP($I91,'WM-AR'!$I$7:$AS$3267,18,FALSE),"")</f>
        <v>0</v>
      </c>
      <c r="T91" s="766" t="str">
        <f>IFERROR(VLOOKUP($I91,'WM-AR'!$I$7:$AS$3267,20,FALSE),"")</f>
        <v/>
      </c>
      <c r="U91" s="766">
        <f>IFERROR(VLOOKUP($I91,'WM-AR'!$I$7:$AS$3267,22,FALSE),"")</f>
        <v>0</v>
      </c>
      <c r="V91" s="766">
        <f>IFERROR(VLOOKUP($I91,'WM-AR'!$I$7:$AS$3267,24,FALSE),"")</f>
        <v>0</v>
      </c>
      <c r="W91" s="766">
        <f>IFERROR(VLOOKUP($I91,'WM-AR'!$I$7:$AS$3267,25,FALSE),"")</f>
        <v>0</v>
      </c>
      <c r="X91" s="766" t="str">
        <f>IFERROR(VLOOKUP($I91,'WM-AR'!$I$7:$AS$3267,26,FALSE),"")</f>
        <v>THK=(  )mm</v>
      </c>
      <c r="Y91" s="766">
        <f>IFERROR(VLOOKUP($I91,'WM-AR'!$I$7:$AS$3267,27,FALSE),"")</f>
        <v>0</v>
      </c>
      <c r="Z91" s="766">
        <f>IFERROR(VLOOKUP($I91,'WM-AR'!$I$7:$AS$3267,28,FALSE),"")</f>
        <v>0</v>
      </c>
      <c r="AA91" s="766">
        <f>IFERROR(VLOOKUP($I91,'WM-AR'!$I$7:$AS$3267,29,FALSE),"")</f>
        <v>0</v>
      </c>
      <c r="AB91" s="766">
        <f>IFERROR(VLOOKUP($I91,'WM-AR'!$I$7:$AS$3267,30,FALSE),"")</f>
        <v>0</v>
      </c>
      <c r="AC91" s="766">
        <f>IFERROR(VLOOKUP($I91,'WM-AR'!$I$7:$AS$3267,31,FALSE),"")</f>
        <v>0</v>
      </c>
      <c r="AD91" s="766">
        <f>IFERROR(VLOOKUP($I91,'WM-AR'!$I$7:$AS$3267,32,FALSE),"")</f>
        <v>0</v>
      </c>
      <c r="AE91" s="766" t="str">
        <f>IFERROR(VLOOKUP($I91,'WM-AR'!$I$7:$AS$3267,33,FALSE),"")</f>
        <v/>
      </c>
      <c r="AF91" s="817" t="s">
        <v>2856</v>
      </c>
      <c r="AG91" s="768" t="s">
        <v>1815</v>
      </c>
      <c r="AH91" s="768" t="s">
        <v>1815</v>
      </c>
      <c r="AI91" s="769"/>
      <c r="AJ91" s="769" t="str">
        <f t="shared" si="25"/>
        <v>M2</v>
      </c>
      <c r="AK91" s="816"/>
      <c r="AL91" s="88" t="str">
        <f>IF(AND(ISTEXT($E91),ISTEXT($B91)),"산출기준 &gt;&gt;  "&amp;_xlfn.XLOOKUP($E91,산출기준!$D:$D,산출기준!$E:$E,"매칭실패"),"")</f>
        <v/>
      </c>
    </row>
    <row r="92" spans="1:38" ht="49.9" customHeight="1" outlineLevel="1">
      <c r="A92" s="1041"/>
      <c r="B92" s="758"/>
      <c r="C92" s="759"/>
      <c r="D92" s="759"/>
      <c r="E92" s="814"/>
      <c r="F92" s="818" t="s">
        <v>2836</v>
      </c>
      <c r="G92" s="759" t="str">
        <f t="shared" si="24"/>
        <v xml:space="preserve">Protective Concrete w/ Steel Trowel Finish |  |  | </v>
      </c>
      <c r="H92" s="816" t="s">
        <v>2866</v>
      </c>
      <c r="I92" s="765" t="str">
        <f>LEFT(H92,14)</f>
        <v>A04AQ089-00001</v>
      </c>
      <c r="J92" s="766"/>
      <c r="K92" s="766" t="str">
        <f>IFERROR(VLOOKUP($I92,'WM-AR'!$I$7:$AS$3267,34,FALSE),"")</f>
        <v>M3</v>
      </c>
      <c r="L92" s="766" t="str">
        <f>IFERROR(VLOOKUP($I92,'WM-AR'!$I$7:$AS$3267,4,FALSE),"")</f>
        <v>Finishing Work</v>
      </c>
      <c r="M92" s="766" t="str">
        <f>IFERROR(VLOOKUP($I92,'WM-AR'!$I$7:$AS$3267,6,FALSE),"")</f>
        <v>Roof Work</v>
      </c>
      <c r="N92" s="766" t="str">
        <f>IFERROR(VLOOKUP($I92,'WM-AR'!$I$7:$AS$3267,8,FALSE),"")</f>
        <v>Protective Concrete w/ Steel Trowel Finish</v>
      </c>
      <c r="O92" s="766">
        <f>IFERROR(VLOOKUP($I92,'WM-AR'!$I$7:$AS$3267,10,FALSE),"")</f>
        <v>0</v>
      </c>
      <c r="P92" s="766">
        <f>IFERROR(VLOOKUP($I92,'WM-AR'!$I$7:$AS$3267,12,FALSE),"")</f>
        <v>0</v>
      </c>
      <c r="Q92" s="766">
        <f>IFERROR(VLOOKUP($I92,'WM-AR'!$I$7:$AS$3267,14,FALSE),"")</f>
        <v>0</v>
      </c>
      <c r="R92" s="766">
        <f>IFERROR(VLOOKUP($I92,'WM-AR'!$I$7:$AS$3267,16,FALSE),"")</f>
        <v>0</v>
      </c>
      <c r="S92" s="766">
        <f>IFERROR(VLOOKUP($I92,'WM-AR'!$I$7:$AS$3267,18,FALSE),"")</f>
        <v>0</v>
      </c>
      <c r="T92" s="766">
        <f>IFERROR(VLOOKUP($I92,'WM-AR'!$I$7:$AS$3267,20,FALSE),"")</f>
        <v>0</v>
      </c>
      <c r="U92" s="766">
        <f>IFERROR(VLOOKUP($I92,'WM-AR'!$I$7:$AS$3267,22,FALSE),"")</f>
        <v>0</v>
      </c>
      <c r="V92" s="766" t="str">
        <f>IFERROR(VLOOKUP($I92,'WM-AR'!$I$7:$AS$3267,24,FALSE),"")</f>
        <v/>
      </c>
      <c r="W92" s="766">
        <f>IFERROR(VLOOKUP($I92,'WM-AR'!$I$7:$AS$3267,25,FALSE),"")</f>
        <v>0</v>
      </c>
      <c r="X92" s="766" t="str">
        <f>IFERROR(VLOOKUP($I92,'WM-AR'!$I$7:$AS$3267,26,FALSE),"")</f>
        <v/>
      </c>
      <c r="Y92" s="766">
        <f>IFERROR(VLOOKUP($I92,'WM-AR'!$I$7:$AS$3267,27,FALSE),"")</f>
        <v>0</v>
      </c>
      <c r="Z92" s="766">
        <f>IFERROR(VLOOKUP($I92,'WM-AR'!$I$7:$AS$3267,28,FALSE),"")</f>
        <v>0</v>
      </c>
      <c r="AA92" s="766">
        <f>IFERROR(VLOOKUP($I92,'WM-AR'!$I$7:$AS$3267,29,FALSE),"")</f>
        <v>0</v>
      </c>
      <c r="AB92" s="766">
        <f>IFERROR(VLOOKUP($I92,'WM-AR'!$I$7:$AS$3267,30,FALSE),"")</f>
        <v>0</v>
      </c>
      <c r="AC92" s="766">
        <f>IFERROR(VLOOKUP($I92,'WM-AR'!$I$7:$AS$3267,31,FALSE),"")</f>
        <v>0</v>
      </c>
      <c r="AD92" s="766">
        <f>IFERROR(VLOOKUP($I92,'WM-AR'!$I$7:$AS$3267,32,FALSE),"")</f>
        <v>0</v>
      </c>
      <c r="AE92" s="766" t="str">
        <f>IFERROR(VLOOKUP($I92,'WM-AR'!$I$7:$AS$3267,33,FALSE),"")</f>
        <v/>
      </c>
      <c r="AF92" s="817" t="s">
        <v>2860</v>
      </c>
      <c r="AG92" s="768" t="s">
        <v>2867</v>
      </c>
      <c r="AH92" s="768" t="s">
        <v>2867</v>
      </c>
      <c r="AI92" s="769"/>
      <c r="AJ92" s="769" t="str">
        <f t="shared" si="25"/>
        <v>M3</v>
      </c>
      <c r="AK92" s="904" t="s">
        <v>2689</v>
      </c>
      <c r="AL92" s="88" t="str">
        <f>IF(AND(ISTEXT($E92),ISTEXT($B92)),"산출기준 &gt;&gt;  "&amp;_xlfn.XLOOKUP($E92,산출기준!$D:$D,산출기준!$E:$E,"매칭실패"),"")</f>
        <v/>
      </c>
    </row>
    <row r="93" spans="1:38">
      <c r="A93" s="1042"/>
      <c r="B93" s="684"/>
      <c r="C93" s="685"/>
      <c r="D93" s="1020"/>
      <c r="E93" s="687"/>
      <c r="F93" s="1021"/>
      <c r="G93" s="875" t="s">
        <v>2154</v>
      </c>
      <c r="H93" s="824"/>
      <c r="I93" s="692" t="str">
        <f t="shared" ref="I93:I95" si="26">LEFT(H93,14)</f>
        <v/>
      </c>
      <c r="J93" s="1022"/>
      <c r="K93" s="1023" t="str">
        <f>IFERROR(VLOOKUP($I93,'WM-AR'!$I$7:$AS$3267,34,FALSE),"")</f>
        <v/>
      </c>
      <c r="L93" s="1024" t="str">
        <f>IFERROR(VLOOKUP($I93,'WM-AR'!$I$7:$AS$3267,4,FALSE),"")</f>
        <v/>
      </c>
      <c r="M93" s="1024" t="str">
        <f>IFERROR(VLOOKUP($I93,'WM-AR'!$I$7:$AS$3267,6,FALSE),"")</f>
        <v/>
      </c>
      <c r="N93" s="1024" t="str">
        <f>IFERROR(VLOOKUP($I93,'WM-AR'!$I$7:$AS$3267,8,FALSE),"")</f>
        <v/>
      </c>
      <c r="O93" s="1025" t="str">
        <f>IFERROR(VLOOKUP($I93,'WM-AR'!$I$7:$AS$3267,10,FALSE),"")</f>
        <v/>
      </c>
      <c r="P93" s="1026" t="str">
        <f>IFERROR(VLOOKUP($I93,'WM-AR'!$I$7:$AS$3267,12,FALSE),"")</f>
        <v/>
      </c>
      <c r="Q93" s="1026" t="str">
        <f>IFERROR(VLOOKUP($I93,'WM-AR'!$I$7:$AS$3267,14,FALSE),"")</f>
        <v/>
      </c>
      <c r="R93" s="1026" t="str">
        <f>IFERROR(VLOOKUP($I93,'WM-AR'!$I$7:$AS$3267,16,FALSE),"")</f>
        <v/>
      </c>
      <c r="S93" s="1026" t="str">
        <f>IFERROR(VLOOKUP($I93,'WM-AR'!$I$7:$AS$3267,18,FALSE),"")</f>
        <v/>
      </c>
      <c r="T93" s="1026" t="str">
        <f>IFERROR(VLOOKUP($I93,'WM-AR'!$I$7:$AS$3267,20,FALSE),"")</f>
        <v/>
      </c>
      <c r="U93" s="1026" t="str">
        <f>IFERROR(VLOOKUP($I93,'WM-AR'!$I$7:$AS$3267,22,FALSE),"")</f>
        <v/>
      </c>
      <c r="V93" s="1026" t="str">
        <f>IFERROR(VLOOKUP($I93,'WM-AR'!$I$7:$AS$3267,24,FALSE),"")</f>
        <v/>
      </c>
      <c r="W93" s="1026" t="str">
        <f>IFERROR(VLOOKUP($I93,'WM-AR'!$I$7:$AS$3267,25,FALSE),"")</f>
        <v/>
      </c>
      <c r="X93" s="1026" t="str">
        <f>IFERROR(VLOOKUP($I93,'WM-AR'!$I$7:$AS$3267,26,FALSE),"")</f>
        <v/>
      </c>
      <c r="Y93" s="1026" t="str">
        <f>IFERROR(VLOOKUP($I93,'WM-AR'!$I$7:$AS$3267,27,FALSE),"")</f>
        <v/>
      </c>
      <c r="Z93" s="1026" t="str">
        <f>IFERROR(VLOOKUP($I93,'WM-AR'!$I$7:$AS$3267,28,FALSE),"")</f>
        <v/>
      </c>
      <c r="AA93" s="1026" t="str">
        <f>IFERROR(VLOOKUP($I93,'WM-AR'!$I$7:$AS$3267,29,FALSE),"")</f>
        <v/>
      </c>
      <c r="AB93" s="1026" t="str">
        <f>IFERROR(VLOOKUP($I93,'WM-AR'!$I$7:$AS$3267,30,FALSE),"")</f>
        <v/>
      </c>
      <c r="AC93" s="1026" t="str">
        <f>IFERROR(VLOOKUP($I93,'WM-AR'!$I$7:$AS$3267,31,FALSE),"")</f>
        <v/>
      </c>
      <c r="AD93" s="1026" t="str">
        <f>IFERROR(VLOOKUP($I93,'WM-AR'!$I$7:$AS$3267,32,FALSE),"")</f>
        <v/>
      </c>
      <c r="AE93" s="1026" t="str">
        <f>IFERROR(VLOOKUP($I93,'WM-AR'!$I$7:$AS$3267,33,FALSE),"")</f>
        <v/>
      </c>
      <c r="AF93" s="1027"/>
      <c r="AG93" s="834"/>
      <c r="AH93" s="834"/>
      <c r="AI93" s="836"/>
      <c r="AJ93" s="836" t="str">
        <f t="shared" si="25"/>
        <v/>
      </c>
      <c r="AK93" s="704"/>
      <c r="AL93" s="1028" t="str">
        <f>IF(AND(ISTEXT($E93),ISTEXT($B93)),"산출기준 &gt;&gt;  "&amp;_xlfn.XLOOKUP($E93,산출기준!$D:$D,산출기준!$E:$E,"매칭실패"),"")</f>
        <v/>
      </c>
    </row>
    <row r="94" spans="1:38">
      <c r="A94" s="1042"/>
      <c r="B94" s="705"/>
      <c r="C94" s="706"/>
      <c r="D94" s="711"/>
      <c r="E94" s="708"/>
      <c r="F94" s="1029"/>
      <c r="G94" s="882"/>
      <c r="H94" s="843"/>
      <c r="I94" s="712" t="str">
        <f t="shared" si="26"/>
        <v/>
      </c>
      <c r="J94" s="1030"/>
      <c r="K94" s="1031" t="str">
        <f>IFERROR(VLOOKUP($I94,'WM-AR'!$I$7:$AS$3267,34,FALSE),"")</f>
        <v/>
      </c>
      <c r="L94" s="1030" t="str">
        <f>IFERROR(VLOOKUP($I94,'WM-AR'!$I$7:$AS$3267,4,FALSE),"")</f>
        <v/>
      </c>
      <c r="M94" s="1030" t="str">
        <f>IFERROR(VLOOKUP($I94,'WM-AR'!$I$7:$AS$3267,6,FALSE),"")</f>
        <v/>
      </c>
      <c r="N94" s="1030" t="str">
        <f>IFERROR(VLOOKUP($I94,'WM-AR'!$I$7:$AS$3267,8,FALSE),"")</f>
        <v/>
      </c>
      <c r="O94" s="1032" t="str">
        <f>IFERROR(VLOOKUP($I94,'WM-AR'!$I$7:$AS$3267,10,FALSE),"")</f>
        <v/>
      </c>
      <c r="P94" s="1033" t="str">
        <f>IFERROR(VLOOKUP($I94,'WM-AR'!$I$7:$AS$3267,12,FALSE),"")</f>
        <v/>
      </c>
      <c r="Q94" s="1033" t="str">
        <f>IFERROR(VLOOKUP($I94,'WM-AR'!$I$7:$AS$3267,14,FALSE),"")</f>
        <v/>
      </c>
      <c r="R94" s="1033" t="str">
        <f>IFERROR(VLOOKUP($I94,'WM-AR'!$I$7:$AS$3267,16,FALSE),"")</f>
        <v/>
      </c>
      <c r="S94" s="1033" t="str">
        <f>IFERROR(VLOOKUP($I94,'WM-AR'!$I$7:$AS$3267,18,FALSE),"")</f>
        <v/>
      </c>
      <c r="T94" s="1033" t="str">
        <f>IFERROR(VLOOKUP($I94,'WM-AR'!$I$7:$AS$3267,20,FALSE),"")</f>
        <v/>
      </c>
      <c r="U94" s="1033" t="str">
        <f>IFERROR(VLOOKUP($I94,'WM-AR'!$I$7:$AS$3267,22,FALSE),"")</f>
        <v/>
      </c>
      <c r="V94" s="1033" t="str">
        <f>IFERROR(VLOOKUP($I94,'WM-AR'!$I$7:$AS$3267,24,FALSE),"")</f>
        <v/>
      </c>
      <c r="W94" s="1033" t="str">
        <f>IFERROR(VLOOKUP($I94,'WM-AR'!$I$7:$AS$3267,25,FALSE),"")</f>
        <v/>
      </c>
      <c r="X94" s="1033" t="str">
        <f>IFERROR(VLOOKUP($I94,'WM-AR'!$I$7:$AS$3267,26,FALSE),"")</f>
        <v/>
      </c>
      <c r="Y94" s="1033" t="str">
        <f>IFERROR(VLOOKUP($I94,'WM-AR'!$I$7:$AS$3267,27,FALSE),"")</f>
        <v/>
      </c>
      <c r="Z94" s="1033" t="str">
        <f>IFERROR(VLOOKUP($I94,'WM-AR'!$I$7:$AS$3267,28,FALSE),"")</f>
        <v/>
      </c>
      <c r="AA94" s="1033" t="str">
        <f>IFERROR(VLOOKUP($I94,'WM-AR'!$I$7:$AS$3267,29,FALSE),"")</f>
        <v/>
      </c>
      <c r="AB94" s="1033" t="str">
        <f>IFERROR(VLOOKUP($I94,'WM-AR'!$I$7:$AS$3267,30,FALSE),"")</f>
        <v/>
      </c>
      <c r="AC94" s="1033" t="str">
        <f>IFERROR(VLOOKUP($I94,'WM-AR'!$I$7:$AS$3267,31,FALSE),"")</f>
        <v/>
      </c>
      <c r="AD94" s="1033" t="str">
        <f>IFERROR(VLOOKUP($I94,'WM-AR'!$I$7:$AS$3267,32,FALSE),"")</f>
        <v/>
      </c>
      <c r="AE94" s="1033" t="str">
        <f>IFERROR(VLOOKUP($I94,'WM-AR'!$I$7:$AS$3267,33,FALSE),"")</f>
        <v/>
      </c>
      <c r="AF94" s="1034"/>
      <c r="AG94" s="852"/>
      <c r="AH94" s="852"/>
      <c r="AI94" s="854"/>
      <c r="AJ94" s="854" t="str">
        <f t="shared" si="25"/>
        <v/>
      </c>
      <c r="AK94" s="723"/>
      <c r="AL94" s="1028" t="str">
        <f>IF(AND(ISTEXT($E94),ISTEXT($B94)),"산출기준 &gt;&gt;  "&amp;_xlfn.XLOOKUP($E94,산출기준!$D:$D,산출기준!$E:$E,"매칭실패"),"")</f>
        <v/>
      </c>
    </row>
    <row r="95" spans="1:38">
      <c r="A95" s="1042"/>
      <c r="B95" s="724"/>
      <c r="C95" s="725"/>
      <c r="D95" s="731"/>
      <c r="E95" s="727"/>
      <c r="F95" s="1035"/>
      <c r="G95" s="886"/>
      <c r="H95" s="861"/>
      <c r="I95" s="732" t="str">
        <f t="shared" si="26"/>
        <v/>
      </c>
      <c r="J95" s="1036"/>
      <c r="K95" s="1037" t="str">
        <f>IFERROR(VLOOKUP($I95,'WM-AR'!$I$7:$AS$3267,34,FALSE),"")</f>
        <v/>
      </c>
      <c r="L95" s="1036" t="str">
        <f>IFERROR(VLOOKUP($I95,'WM-AR'!$I$7:$AS$3267,4,FALSE),"")</f>
        <v/>
      </c>
      <c r="M95" s="1036" t="str">
        <f>IFERROR(VLOOKUP($I95,'WM-AR'!$I$7:$AS$3267,6,FALSE),"")</f>
        <v/>
      </c>
      <c r="N95" s="1036" t="str">
        <f>IFERROR(VLOOKUP($I95,'WM-AR'!$I$7:$AS$3267,8,FALSE),"")</f>
        <v/>
      </c>
      <c r="O95" s="1038" t="str">
        <f>IFERROR(VLOOKUP($I95,'WM-AR'!$I$7:$AS$3267,10,FALSE),"")</f>
        <v/>
      </c>
      <c r="P95" s="1039" t="str">
        <f>IFERROR(VLOOKUP($I95,'WM-AR'!$I$7:$AS$3267,12,FALSE),"")</f>
        <v/>
      </c>
      <c r="Q95" s="1039" t="str">
        <f>IFERROR(VLOOKUP($I95,'WM-AR'!$I$7:$AS$3267,14,FALSE),"")</f>
        <v/>
      </c>
      <c r="R95" s="1039" t="str">
        <f>IFERROR(VLOOKUP($I95,'WM-AR'!$I$7:$AS$3267,16,FALSE),"")</f>
        <v/>
      </c>
      <c r="S95" s="1039" t="str">
        <f>IFERROR(VLOOKUP($I95,'WM-AR'!$I$7:$AS$3267,18,FALSE),"")</f>
        <v/>
      </c>
      <c r="T95" s="1039" t="str">
        <f>IFERROR(VLOOKUP($I95,'WM-AR'!$I$7:$AS$3267,20,FALSE),"")</f>
        <v/>
      </c>
      <c r="U95" s="1039" t="str">
        <f>IFERROR(VLOOKUP($I95,'WM-AR'!$I$7:$AS$3267,22,FALSE),"")</f>
        <v/>
      </c>
      <c r="V95" s="1039" t="str">
        <f>IFERROR(VLOOKUP($I95,'WM-AR'!$I$7:$AS$3267,24,FALSE),"")</f>
        <v/>
      </c>
      <c r="W95" s="1039" t="str">
        <f>IFERROR(VLOOKUP($I95,'WM-AR'!$I$7:$AS$3267,25,FALSE),"")</f>
        <v/>
      </c>
      <c r="X95" s="1039" t="str">
        <f>IFERROR(VLOOKUP($I95,'WM-AR'!$I$7:$AS$3267,26,FALSE),"")</f>
        <v/>
      </c>
      <c r="Y95" s="1039" t="str">
        <f>IFERROR(VLOOKUP($I95,'WM-AR'!$I$7:$AS$3267,27,FALSE),"")</f>
        <v/>
      </c>
      <c r="Z95" s="1039" t="str">
        <f>IFERROR(VLOOKUP($I95,'WM-AR'!$I$7:$AS$3267,28,FALSE),"")</f>
        <v/>
      </c>
      <c r="AA95" s="1039" t="str">
        <f>IFERROR(VLOOKUP($I95,'WM-AR'!$I$7:$AS$3267,29,FALSE),"")</f>
        <v/>
      </c>
      <c r="AB95" s="1039" t="str">
        <f>IFERROR(VLOOKUP($I95,'WM-AR'!$I$7:$AS$3267,30,FALSE),"")</f>
        <v/>
      </c>
      <c r="AC95" s="1039" t="str">
        <f>IFERROR(VLOOKUP($I95,'WM-AR'!$I$7:$AS$3267,31,FALSE),"")</f>
        <v/>
      </c>
      <c r="AD95" s="1039" t="str">
        <f>IFERROR(VLOOKUP($I95,'WM-AR'!$I$7:$AS$3267,32,FALSE),"")</f>
        <v/>
      </c>
      <c r="AE95" s="1039" t="str">
        <f>IFERROR(VLOOKUP($I95,'WM-AR'!$I$7:$AS$3267,33,FALSE),"")</f>
        <v/>
      </c>
      <c r="AF95" s="1040"/>
      <c r="AG95" s="870"/>
      <c r="AH95" s="870"/>
      <c r="AI95" s="871"/>
      <c r="AJ95" s="871" t="str">
        <f t="shared" si="25"/>
        <v/>
      </c>
      <c r="AK95" s="743"/>
      <c r="AL95" s="1028" t="str">
        <f>IF(AND(ISTEXT($E95),ISTEXT($B95)),"산출기준 &gt;&gt;  "&amp;_xlfn.XLOOKUP($E95,산출기준!$D:$D,산출기준!$E:$E,"매칭실패"),"")</f>
        <v/>
      </c>
    </row>
    <row r="96" spans="1:38">
      <c r="B96" s="635"/>
      <c r="C96" s="636"/>
      <c r="D96" s="636"/>
      <c r="E96" s="636"/>
      <c r="F96" s="638"/>
      <c r="G96" s="639"/>
      <c r="H96" s="639"/>
      <c r="I96" s="641"/>
      <c r="J96" s="642"/>
      <c r="K96" s="642"/>
      <c r="L96" s="642"/>
      <c r="M96" s="642"/>
      <c r="N96" s="642"/>
      <c r="O96" s="642"/>
      <c r="P96" s="642"/>
      <c r="Q96" s="642"/>
      <c r="R96" s="642"/>
      <c r="S96" s="642"/>
      <c r="T96" s="642"/>
      <c r="U96" s="642"/>
      <c r="V96" s="642"/>
      <c r="W96" s="642"/>
      <c r="X96" s="642"/>
      <c r="Y96" s="642"/>
      <c r="Z96" s="642"/>
      <c r="AA96" s="642"/>
      <c r="AB96" s="642"/>
      <c r="AC96" s="642"/>
      <c r="AD96" s="642"/>
      <c r="AE96" s="642"/>
      <c r="AF96" s="636"/>
      <c r="AG96" s="643"/>
      <c r="AH96" s="643"/>
      <c r="AI96" s="644"/>
      <c r="AJ96" s="644"/>
      <c r="AK96" s="639"/>
      <c r="AL96" s="88" t="str">
        <f>IF(AND(ISTEXT($E96),ISTEXT($B96)),"산출기준 &gt;&gt;  "&amp;_xlfn.XLOOKUP($E96,산출기준!$D:$D,산출기준!$E:$E,"매칭실패"),"")</f>
        <v/>
      </c>
    </row>
    <row r="97" spans="1:38">
      <c r="B97" s="645"/>
      <c r="C97" s="646" t="s">
        <v>2831</v>
      </c>
      <c r="D97" s="648"/>
      <c r="E97" s="648"/>
      <c r="F97" s="649" t="s">
        <v>2877</v>
      </c>
      <c r="G97" s="645"/>
      <c r="H97" s="651"/>
      <c r="I97" s="652"/>
      <c r="J97" s="652"/>
      <c r="K97" s="653"/>
      <c r="L97" s="653"/>
      <c r="M97" s="653"/>
      <c r="N97" s="653"/>
      <c r="O97" s="653"/>
      <c r="P97" s="653"/>
      <c r="Q97" s="653"/>
      <c r="R97" s="653"/>
      <c r="S97" s="653"/>
      <c r="T97" s="653"/>
      <c r="U97" s="653"/>
      <c r="V97" s="653"/>
      <c r="W97" s="653"/>
      <c r="X97" s="653"/>
      <c r="Y97" s="653"/>
      <c r="Z97" s="653"/>
      <c r="AA97" s="653"/>
      <c r="AB97" s="653"/>
      <c r="AC97" s="653"/>
      <c r="AD97" s="653"/>
      <c r="AE97" s="653"/>
      <c r="AF97" s="656"/>
      <c r="AG97" s="656"/>
      <c r="AH97" s="656"/>
      <c r="AI97" s="656"/>
      <c r="AJ97" s="656"/>
      <c r="AK97" s="657"/>
      <c r="AL97" s="88" t="str">
        <f>IF(AND(ISTEXT($E97),ISTEXT($B97)),"산출기준 &gt;&gt;  "&amp;_xlfn.XLOOKUP($E97,산출기준!$D:$D,산출기준!$E:$E,"매칭실패"),"")</f>
        <v/>
      </c>
    </row>
    <row r="98" spans="1:38">
      <c r="B98" s="658"/>
      <c r="C98" s="659"/>
      <c r="D98" s="659"/>
      <c r="E98" s="659"/>
      <c r="F98" s="661"/>
      <c r="G98" s="662"/>
      <c r="H98" s="662"/>
      <c r="I98" s="652"/>
      <c r="J98" s="664"/>
      <c r="K98" s="664"/>
      <c r="L98" s="664"/>
      <c r="M98" s="664"/>
      <c r="N98" s="664"/>
      <c r="O98" s="664"/>
      <c r="P98" s="664"/>
      <c r="Q98" s="664"/>
      <c r="R98" s="664"/>
      <c r="S98" s="664"/>
      <c r="T98" s="664"/>
      <c r="U98" s="664"/>
      <c r="V98" s="664"/>
      <c r="W98" s="664"/>
      <c r="X98" s="664"/>
      <c r="Y98" s="664"/>
      <c r="Z98" s="664"/>
      <c r="AA98" s="664"/>
      <c r="AB98" s="664"/>
      <c r="AC98" s="664"/>
      <c r="AD98" s="664"/>
      <c r="AE98" s="664"/>
      <c r="AF98" s="659"/>
      <c r="AG98" s="665"/>
      <c r="AH98" s="665"/>
      <c r="AI98" s="666"/>
      <c r="AJ98" s="666"/>
      <c r="AK98" s="662"/>
      <c r="AL98" s="88" t="str">
        <f>IF(AND(ISTEXT($E98),ISTEXT($B98)),"산출기준 &gt;&gt;  "&amp;_xlfn.XLOOKUP($E98,산출기준!$D:$D,산출기준!$E:$E,"매칭실패"),"")</f>
        <v/>
      </c>
    </row>
    <row r="99" spans="1:38" ht="34.9" customHeight="1">
      <c r="B99" s="808" t="str" cm="1">
        <f t="array" aca="1" ref="B99" ca="1">_xlfn.IFNA(INDIRECT("Family_표준_구성도!B"&amp;MATCH(F99,INDIRECT("Family_표준_구성도!"&amp;"C:C"),0)),"")</f>
        <v>2.1.1.3.1</v>
      </c>
      <c r="C99" s="668" t="s">
        <v>2016</v>
      </c>
      <c r="D99" s="809"/>
      <c r="E99" s="668" t="s">
        <v>2833</v>
      </c>
      <c r="F99" s="810" t="s">
        <v>464</v>
      </c>
      <c r="G99" s="811"/>
      <c r="H99" s="917" t="s">
        <v>2878</v>
      </c>
      <c r="I99" s="674"/>
      <c r="J99" s="674"/>
      <c r="K99" s="674"/>
      <c r="L99" s="674"/>
      <c r="M99" s="674"/>
      <c r="N99" s="675"/>
      <c r="O99" s="676"/>
      <c r="P99" s="677"/>
      <c r="Q99" s="677"/>
      <c r="R99" s="677"/>
      <c r="S99" s="677"/>
      <c r="T99" s="677"/>
      <c r="U99" s="677"/>
      <c r="V99" s="678"/>
      <c r="W99" s="679"/>
      <c r="X99" s="679"/>
      <c r="Y99" s="679"/>
      <c r="Z99" s="679"/>
      <c r="AA99" s="679"/>
      <c r="AB99" s="679"/>
      <c r="AC99" s="679"/>
      <c r="AD99" s="679"/>
      <c r="AE99" s="679"/>
      <c r="AF99" s="813"/>
      <c r="AG99" s="682"/>
      <c r="AH99" s="682"/>
      <c r="AI99" s="682"/>
      <c r="AJ99" s="682"/>
      <c r="AK99" s="683"/>
      <c r="AL99" s="88" t="str">
        <f ca="1">IF(AND(ISTEXT($E99),ISTEXT($B99)),"산출기준 &gt;&gt;  "&amp;_xlfn.XLOOKUP($E99,산출기준!$D:$D,산출기준!$E:$E,"매칭실패"),"")</f>
        <v>산출기준 &gt;&gt;  [ 루프 일반 산출 ]</v>
      </c>
    </row>
    <row r="100" spans="1:38" ht="49.9" customHeight="1" outlineLevel="1">
      <c r="B100" s="772"/>
      <c r="C100" s="773"/>
      <c r="D100" s="773"/>
      <c r="E100" s="788"/>
      <c r="F100" s="818" t="s">
        <v>2846</v>
      </c>
      <c r="G100" s="759" t="str">
        <f t="shared" ref="G100:G103" si="27">IF(IF(N100=0,"",N100)&amp;" | "&amp;IF(O100=0,"",O100)&amp;" | "&amp;IF(Q100=0,"",Q100)&amp;" | "&amp;IF(R100=0,"",R100)=" |  |  | ","",IF(N100=0,"",N100)&amp;" | "&amp;IF(O100=0,"",O100)&amp;" | "&amp;IF(Q100=0,"",Q100)&amp;" | "&amp;IF(R100=0,"",R100))</f>
        <v xml:space="preserve">Waterproofing Membrane | EPDM(or Equivalent) |  | </v>
      </c>
      <c r="H100" s="816" t="s">
        <v>2847</v>
      </c>
      <c r="I100" s="765" t="str">
        <f>LEFT(H100,14)</f>
        <v>A04AQ310-00001</v>
      </c>
      <c r="J100" s="766"/>
      <c r="K100" s="766" t="str">
        <f>IFERROR(VLOOKUP($I100,'WM-AR'!$I$7:$AS$3267,34,FALSE),"")</f>
        <v>M2</v>
      </c>
      <c r="L100" s="766" t="str">
        <f>IFERROR(VLOOKUP($I100,'WM-AR'!$I$7:$AS$3267,4,FALSE),"")</f>
        <v>Finishing Work</v>
      </c>
      <c r="M100" s="766" t="str">
        <f>IFERROR(VLOOKUP($I100,'WM-AR'!$I$7:$AS$3267,6,FALSE),"")</f>
        <v>Roof Work</v>
      </c>
      <c r="N100" s="766" t="str">
        <f>IFERROR(VLOOKUP($I100,'WM-AR'!$I$7:$AS$3267,8,FALSE),"")</f>
        <v>Waterproofing Membrane</v>
      </c>
      <c r="O100" s="766" t="str">
        <f>IFERROR(VLOOKUP($I100,'WM-AR'!$I$7:$AS$3267,10,FALSE),"")</f>
        <v>EPDM(or Equivalent)</v>
      </c>
      <c r="P100" s="766">
        <f>IFERROR(VLOOKUP($I100,'WM-AR'!$I$7:$AS$3267,12,FALSE),"")</f>
        <v>0</v>
      </c>
      <c r="Q100" s="766">
        <f>IFERROR(VLOOKUP($I100,'WM-AR'!$I$7:$AS$3267,14,FALSE),"")</f>
        <v>0</v>
      </c>
      <c r="R100" s="766">
        <f>IFERROR(VLOOKUP($I100,'WM-AR'!$I$7:$AS$3267,16,FALSE),"")</f>
        <v>0</v>
      </c>
      <c r="S100" s="766">
        <f>IFERROR(VLOOKUP($I100,'WM-AR'!$I$7:$AS$3267,18,FALSE),"")</f>
        <v>0</v>
      </c>
      <c r="T100" s="766" t="str">
        <f>IFERROR(VLOOKUP($I100,'WM-AR'!$I$7:$AS$3267,20,FALSE),"")</f>
        <v>w/ Accessories</v>
      </c>
      <c r="U100" s="766">
        <f>IFERROR(VLOOKUP($I100,'WM-AR'!$I$7:$AS$3267,22,FALSE),"")</f>
        <v>0</v>
      </c>
      <c r="V100" s="766">
        <f>IFERROR(VLOOKUP($I100,'WM-AR'!$I$7:$AS$3267,24,FALSE),"")</f>
        <v>0</v>
      </c>
      <c r="W100" s="766">
        <f>IFERROR(VLOOKUP($I100,'WM-AR'!$I$7:$AS$3267,25,FALSE),"")</f>
        <v>0</v>
      </c>
      <c r="X100" s="766" t="str">
        <f>IFERROR(VLOOKUP($I100,'WM-AR'!$I$7:$AS$3267,26,FALSE),"")</f>
        <v>THK=(  )mm</v>
      </c>
      <c r="Y100" s="766">
        <f>IFERROR(VLOOKUP($I100,'WM-AR'!$I$7:$AS$3267,27,FALSE),"")</f>
        <v>0</v>
      </c>
      <c r="Z100" s="766">
        <f>IFERROR(VLOOKUP($I100,'WM-AR'!$I$7:$AS$3267,28,FALSE),"")</f>
        <v>0</v>
      </c>
      <c r="AA100" s="766">
        <f>IFERROR(VLOOKUP($I100,'WM-AR'!$I$7:$AS$3267,29,FALSE),"")</f>
        <v>0</v>
      </c>
      <c r="AB100" s="766">
        <f>IFERROR(VLOOKUP($I100,'WM-AR'!$I$7:$AS$3267,30,FALSE),"")</f>
        <v>0</v>
      </c>
      <c r="AC100" s="766">
        <f>IFERROR(VLOOKUP($I100,'WM-AR'!$I$7:$AS$3267,31,FALSE),"")</f>
        <v>0</v>
      </c>
      <c r="AD100" s="766">
        <f>IFERROR(VLOOKUP($I100,'WM-AR'!$I$7:$AS$3267,32,FALSE),"")</f>
        <v>0</v>
      </c>
      <c r="AE100" s="766" t="str">
        <f>IFERROR(VLOOKUP($I100,'WM-AR'!$I$7:$AS$3267,33,FALSE),"")</f>
        <v/>
      </c>
      <c r="AF100" s="817" t="s">
        <v>2879</v>
      </c>
      <c r="AG100" s="768" t="s">
        <v>1815</v>
      </c>
      <c r="AH100" s="768" t="s">
        <v>1815</v>
      </c>
      <c r="AI100" s="769"/>
      <c r="AJ100" s="769" t="str">
        <f t="shared" ref="AJ100:AJ106" si="28">K100</f>
        <v>M2</v>
      </c>
      <c r="AK100" s="904" t="s">
        <v>2848</v>
      </c>
      <c r="AL100" s="88" t="str">
        <f>IF(AND(ISTEXT($E100),ISTEXT($B100)),"산출기준 &gt;&gt;  "&amp;_xlfn.XLOOKUP($E100,산출기준!$D:$D,산출기준!$E:$E,"매칭실패"),"")</f>
        <v/>
      </c>
    </row>
    <row r="101" spans="1:38" ht="49.9" customHeight="1" outlineLevel="1">
      <c r="B101" s="772"/>
      <c r="C101" s="773"/>
      <c r="D101" s="773"/>
      <c r="E101" s="788"/>
      <c r="F101" s="818" t="s">
        <v>2843</v>
      </c>
      <c r="G101" s="759" t="str">
        <f t="shared" si="27"/>
        <v xml:space="preserve">Roof Insulation | Rigid Extruded Polystyrene Foam Insulation |  | </v>
      </c>
      <c r="H101" s="816" t="s">
        <v>2870</v>
      </c>
      <c r="I101" s="765" t="str">
        <f>LEFT(H101,14)</f>
        <v>A04AQ088-00002</v>
      </c>
      <c r="J101" s="766"/>
      <c r="K101" s="766" t="str">
        <f>IFERROR(VLOOKUP($I101,'WM-AR'!$I$7:$AS$3267,34,FALSE),"")</f>
        <v>M2</v>
      </c>
      <c r="L101" s="766" t="str">
        <f>IFERROR(VLOOKUP($I101,'WM-AR'!$I$7:$AS$3267,4,FALSE),"")</f>
        <v>Finishing Work</v>
      </c>
      <c r="M101" s="766" t="str">
        <f>IFERROR(VLOOKUP($I101,'WM-AR'!$I$7:$AS$3267,6,FALSE),"")</f>
        <v>Roof Work</v>
      </c>
      <c r="N101" s="766" t="str">
        <f>IFERROR(VLOOKUP($I101,'WM-AR'!$I$7:$AS$3267,8,FALSE),"")</f>
        <v>Roof Insulation</v>
      </c>
      <c r="O101" s="766" t="str">
        <f>IFERROR(VLOOKUP($I101,'WM-AR'!$I$7:$AS$3267,10,FALSE),"")</f>
        <v>Rigid Extruded Polystyrene Foam Insulation</v>
      </c>
      <c r="P101" s="766">
        <f>IFERROR(VLOOKUP($I101,'WM-AR'!$I$7:$AS$3267,12,FALSE),"")</f>
        <v>0</v>
      </c>
      <c r="Q101" s="766">
        <f>IFERROR(VLOOKUP($I101,'WM-AR'!$I$7:$AS$3267,14,FALSE),"")</f>
        <v>0</v>
      </c>
      <c r="R101" s="766">
        <f>IFERROR(VLOOKUP($I101,'WM-AR'!$I$7:$AS$3267,16,FALSE),"")</f>
        <v>0</v>
      </c>
      <c r="S101" s="766">
        <f>IFERROR(VLOOKUP($I101,'WM-AR'!$I$7:$AS$3267,18,FALSE),"")</f>
        <v>0</v>
      </c>
      <c r="T101" s="766" t="str">
        <f>IFERROR(VLOOKUP($I101,'WM-AR'!$I$7:$AS$3267,20,FALSE),"")</f>
        <v/>
      </c>
      <c r="U101" s="766">
        <f>IFERROR(VLOOKUP($I101,'WM-AR'!$I$7:$AS$3267,22,FALSE),"")</f>
        <v>0</v>
      </c>
      <c r="V101" s="766" t="str">
        <f>IFERROR(VLOOKUP($I101,'WM-AR'!$I$7:$AS$3267,24,FALSE),"")</f>
        <v>50mm≤THK&lt;75mm</v>
      </c>
      <c r="W101" s="766">
        <f>IFERROR(VLOOKUP($I101,'WM-AR'!$I$7:$AS$3267,25,FALSE),"")</f>
        <v>0</v>
      </c>
      <c r="X101" s="766" t="str">
        <f>IFERROR(VLOOKUP($I101,'WM-AR'!$I$7:$AS$3267,26,FALSE),"")</f>
        <v>THK=(  )mm</v>
      </c>
      <c r="Y101" s="766">
        <f>IFERROR(VLOOKUP($I101,'WM-AR'!$I$7:$AS$3267,27,FALSE),"")</f>
        <v>0</v>
      </c>
      <c r="Z101" s="766">
        <f>IFERROR(VLOOKUP($I101,'WM-AR'!$I$7:$AS$3267,28,FALSE),"")</f>
        <v>0</v>
      </c>
      <c r="AA101" s="766">
        <f>IFERROR(VLOOKUP($I101,'WM-AR'!$I$7:$AS$3267,29,FALSE),"")</f>
        <v>0</v>
      </c>
      <c r="AB101" s="766">
        <f>IFERROR(VLOOKUP($I101,'WM-AR'!$I$7:$AS$3267,30,FALSE),"")</f>
        <v>0</v>
      </c>
      <c r="AC101" s="766">
        <f>IFERROR(VLOOKUP($I101,'WM-AR'!$I$7:$AS$3267,31,FALSE),"")</f>
        <v>0</v>
      </c>
      <c r="AD101" s="766">
        <f>IFERROR(VLOOKUP($I101,'WM-AR'!$I$7:$AS$3267,32,FALSE),"")</f>
        <v>0</v>
      </c>
      <c r="AE101" s="766" t="str">
        <f>IFERROR(VLOOKUP($I101,'WM-AR'!$I$7:$AS$3267,33,FALSE),"")</f>
        <v/>
      </c>
      <c r="AF101" s="817" t="s">
        <v>2880</v>
      </c>
      <c r="AG101" s="768" t="s">
        <v>1815</v>
      </c>
      <c r="AH101" s="768" t="s">
        <v>1815</v>
      </c>
      <c r="AI101" s="769"/>
      <c r="AJ101" s="769" t="str">
        <f t="shared" si="28"/>
        <v>M2</v>
      </c>
      <c r="AK101" s="816"/>
      <c r="AL101" s="88" t="str">
        <f>IF(AND(ISTEXT($E101),ISTEXT($B101)),"산출기준 &gt;&gt;  "&amp;_xlfn.XLOOKUP($E101,산출기준!$D:$D,산출기준!$E:$E,"매칭실패"),"")</f>
        <v/>
      </c>
    </row>
    <row r="102" spans="1:38" ht="49.9" customHeight="1" outlineLevel="1">
      <c r="B102" s="772"/>
      <c r="C102" s="773"/>
      <c r="D102" s="773"/>
      <c r="E102" s="788"/>
      <c r="F102" s="818" t="s">
        <v>2854</v>
      </c>
      <c r="G102" s="759" t="str">
        <f t="shared" si="27"/>
        <v xml:space="preserve">PE Sheet (Vapor Barrier) |  |  | </v>
      </c>
      <c r="H102" s="816" t="s">
        <v>2855</v>
      </c>
      <c r="I102" s="765" t="str">
        <f>LEFT(H102,14)</f>
        <v>A04AQ012-00001</v>
      </c>
      <c r="J102" s="766"/>
      <c r="K102" s="766" t="str">
        <f>IFERROR(VLOOKUP($I102,'WM-AR'!$I$7:$AS$3267,34,FALSE),"")</f>
        <v>M2</v>
      </c>
      <c r="L102" s="766" t="str">
        <f>IFERROR(VLOOKUP($I102,'WM-AR'!$I$7:$AS$3267,4,FALSE),"")</f>
        <v>Finishing Work</v>
      </c>
      <c r="M102" s="766" t="str">
        <f>IFERROR(VLOOKUP($I102,'WM-AR'!$I$7:$AS$3267,6,FALSE),"")</f>
        <v>Roof Work</v>
      </c>
      <c r="N102" s="766" t="str">
        <f>IFERROR(VLOOKUP($I102,'WM-AR'!$I$7:$AS$3267,8,FALSE),"")</f>
        <v>PE Sheet (Vapor Barrier)</v>
      </c>
      <c r="O102" s="766">
        <f>IFERROR(VLOOKUP($I102,'WM-AR'!$I$7:$AS$3267,10,FALSE),"")</f>
        <v>0</v>
      </c>
      <c r="P102" s="766">
        <f>IFERROR(VLOOKUP($I102,'WM-AR'!$I$7:$AS$3267,12,FALSE),"")</f>
        <v>0</v>
      </c>
      <c r="Q102" s="766">
        <f>IFERROR(VLOOKUP($I102,'WM-AR'!$I$7:$AS$3267,14,FALSE),"")</f>
        <v>0</v>
      </c>
      <c r="R102" s="766">
        <f>IFERROR(VLOOKUP($I102,'WM-AR'!$I$7:$AS$3267,16,FALSE),"")</f>
        <v>0</v>
      </c>
      <c r="S102" s="766">
        <f>IFERROR(VLOOKUP($I102,'WM-AR'!$I$7:$AS$3267,18,FALSE),"")</f>
        <v>0</v>
      </c>
      <c r="T102" s="766" t="str">
        <f>IFERROR(VLOOKUP($I102,'WM-AR'!$I$7:$AS$3267,20,FALSE),"")</f>
        <v/>
      </c>
      <c r="U102" s="766">
        <f>IFERROR(VLOOKUP($I102,'WM-AR'!$I$7:$AS$3267,22,FALSE),"")</f>
        <v>0</v>
      </c>
      <c r="V102" s="766">
        <f>IFERROR(VLOOKUP($I102,'WM-AR'!$I$7:$AS$3267,24,FALSE),"")</f>
        <v>0</v>
      </c>
      <c r="W102" s="766">
        <f>IFERROR(VLOOKUP($I102,'WM-AR'!$I$7:$AS$3267,25,FALSE),"")</f>
        <v>0</v>
      </c>
      <c r="X102" s="766" t="str">
        <f>IFERROR(VLOOKUP($I102,'WM-AR'!$I$7:$AS$3267,26,FALSE),"")</f>
        <v>THK=(  )mm</v>
      </c>
      <c r="Y102" s="766">
        <f>IFERROR(VLOOKUP($I102,'WM-AR'!$I$7:$AS$3267,27,FALSE),"")</f>
        <v>0</v>
      </c>
      <c r="Z102" s="766">
        <f>IFERROR(VLOOKUP($I102,'WM-AR'!$I$7:$AS$3267,28,FALSE),"")</f>
        <v>0</v>
      </c>
      <c r="AA102" s="766">
        <f>IFERROR(VLOOKUP($I102,'WM-AR'!$I$7:$AS$3267,29,FALSE),"")</f>
        <v>0</v>
      </c>
      <c r="AB102" s="766">
        <f>IFERROR(VLOOKUP($I102,'WM-AR'!$I$7:$AS$3267,30,FALSE),"")</f>
        <v>0</v>
      </c>
      <c r="AC102" s="766">
        <f>IFERROR(VLOOKUP($I102,'WM-AR'!$I$7:$AS$3267,31,FALSE),"")</f>
        <v>0</v>
      </c>
      <c r="AD102" s="766">
        <f>IFERROR(VLOOKUP($I102,'WM-AR'!$I$7:$AS$3267,32,FALSE),"")</f>
        <v>0</v>
      </c>
      <c r="AE102" s="766" t="str">
        <f>IFERROR(VLOOKUP($I102,'WM-AR'!$I$7:$AS$3267,33,FALSE),"")</f>
        <v/>
      </c>
      <c r="AF102" s="817" t="s">
        <v>2853</v>
      </c>
      <c r="AG102" s="768" t="s">
        <v>1815</v>
      </c>
      <c r="AH102" s="768" t="s">
        <v>1815</v>
      </c>
      <c r="AI102" s="769"/>
      <c r="AJ102" s="769" t="str">
        <f t="shared" si="28"/>
        <v>M2</v>
      </c>
      <c r="AK102" s="816"/>
      <c r="AL102" s="88" t="str">
        <f>IF(AND(ISTEXT($E102),ISTEXT($B102)),"산출기준 &gt;&gt;  "&amp;_xlfn.XLOOKUP($E102,산출기준!$D:$D,산출기준!$E:$E,"매칭실패"),"")</f>
        <v/>
      </c>
    </row>
    <row r="103" spans="1:38" ht="49.9" customHeight="1" outlineLevel="1">
      <c r="A103" s="1041"/>
      <c r="B103" s="758"/>
      <c r="C103" s="759"/>
      <c r="D103" s="759"/>
      <c r="E103" s="814"/>
      <c r="F103" s="818" t="s">
        <v>2836</v>
      </c>
      <c r="G103" s="759" t="str">
        <f t="shared" si="27"/>
        <v xml:space="preserve">Protective Concrete w/ Steel Trowel Finish |  |  | </v>
      </c>
      <c r="H103" s="816" t="s">
        <v>2866</v>
      </c>
      <c r="I103" s="765" t="str">
        <f>LEFT(H103,14)</f>
        <v>A04AQ089-00001</v>
      </c>
      <c r="J103" s="766"/>
      <c r="K103" s="766" t="str">
        <f>IFERROR(VLOOKUP($I103,'WM-AR'!$I$7:$AS$3267,34,FALSE),"")</f>
        <v>M3</v>
      </c>
      <c r="L103" s="766" t="str">
        <f>IFERROR(VLOOKUP($I103,'WM-AR'!$I$7:$AS$3267,4,FALSE),"")</f>
        <v>Finishing Work</v>
      </c>
      <c r="M103" s="766" t="str">
        <f>IFERROR(VLOOKUP($I103,'WM-AR'!$I$7:$AS$3267,6,FALSE),"")</f>
        <v>Roof Work</v>
      </c>
      <c r="N103" s="766" t="str">
        <f>IFERROR(VLOOKUP($I103,'WM-AR'!$I$7:$AS$3267,8,FALSE),"")</f>
        <v>Protective Concrete w/ Steel Trowel Finish</v>
      </c>
      <c r="O103" s="766">
        <f>IFERROR(VLOOKUP($I103,'WM-AR'!$I$7:$AS$3267,10,FALSE),"")</f>
        <v>0</v>
      </c>
      <c r="P103" s="766">
        <f>IFERROR(VLOOKUP($I103,'WM-AR'!$I$7:$AS$3267,12,FALSE),"")</f>
        <v>0</v>
      </c>
      <c r="Q103" s="766">
        <f>IFERROR(VLOOKUP($I103,'WM-AR'!$I$7:$AS$3267,14,FALSE),"")</f>
        <v>0</v>
      </c>
      <c r="R103" s="766">
        <f>IFERROR(VLOOKUP($I103,'WM-AR'!$I$7:$AS$3267,16,FALSE),"")</f>
        <v>0</v>
      </c>
      <c r="S103" s="766">
        <f>IFERROR(VLOOKUP($I103,'WM-AR'!$I$7:$AS$3267,18,FALSE),"")</f>
        <v>0</v>
      </c>
      <c r="T103" s="766">
        <f>IFERROR(VLOOKUP($I103,'WM-AR'!$I$7:$AS$3267,20,FALSE),"")</f>
        <v>0</v>
      </c>
      <c r="U103" s="766">
        <f>IFERROR(VLOOKUP($I103,'WM-AR'!$I$7:$AS$3267,22,FALSE),"")</f>
        <v>0</v>
      </c>
      <c r="V103" s="766" t="str">
        <f>IFERROR(VLOOKUP($I103,'WM-AR'!$I$7:$AS$3267,24,FALSE),"")</f>
        <v/>
      </c>
      <c r="W103" s="766">
        <f>IFERROR(VLOOKUP($I103,'WM-AR'!$I$7:$AS$3267,25,FALSE),"")</f>
        <v>0</v>
      </c>
      <c r="X103" s="766" t="str">
        <f>IFERROR(VLOOKUP($I103,'WM-AR'!$I$7:$AS$3267,26,FALSE),"")</f>
        <v/>
      </c>
      <c r="Y103" s="766">
        <f>IFERROR(VLOOKUP($I103,'WM-AR'!$I$7:$AS$3267,27,FALSE),"")</f>
        <v>0</v>
      </c>
      <c r="Z103" s="766">
        <f>IFERROR(VLOOKUP($I103,'WM-AR'!$I$7:$AS$3267,28,FALSE),"")</f>
        <v>0</v>
      </c>
      <c r="AA103" s="766">
        <f>IFERROR(VLOOKUP($I103,'WM-AR'!$I$7:$AS$3267,29,FALSE),"")</f>
        <v>0</v>
      </c>
      <c r="AB103" s="766">
        <f>IFERROR(VLOOKUP($I103,'WM-AR'!$I$7:$AS$3267,30,FALSE),"")</f>
        <v>0</v>
      </c>
      <c r="AC103" s="766">
        <f>IFERROR(VLOOKUP($I103,'WM-AR'!$I$7:$AS$3267,31,FALSE),"")</f>
        <v>0</v>
      </c>
      <c r="AD103" s="766">
        <f>IFERROR(VLOOKUP($I103,'WM-AR'!$I$7:$AS$3267,32,FALSE),"")</f>
        <v>0</v>
      </c>
      <c r="AE103" s="766" t="str">
        <f>IFERROR(VLOOKUP($I103,'WM-AR'!$I$7:$AS$3267,33,FALSE),"")</f>
        <v/>
      </c>
      <c r="AF103" s="817" t="s">
        <v>2881</v>
      </c>
      <c r="AG103" s="768" t="s">
        <v>2839</v>
      </c>
      <c r="AH103" s="768" t="s">
        <v>2839</v>
      </c>
      <c r="AI103" s="769"/>
      <c r="AJ103" s="769" t="str">
        <f t="shared" si="28"/>
        <v>M3</v>
      </c>
      <c r="AK103" s="904" t="s">
        <v>2689</v>
      </c>
      <c r="AL103" s="88" t="str">
        <f>IF(AND(ISTEXT($E103),ISTEXT($B103)),"산출기준 &gt;&gt;  "&amp;_xlfn.XLOOKUP($E103,산출기준!$D:$D,산출기준!$E:$E,"매칭실패"),"")</f>
        <v/>
      </c>
    </row>
    <row r="104" spans="1:38">
      <c r="A104" s="1042"/>
      <c r="B104" s="684"/>
      <c r="C104" s="685"/>
      <c r="D104" s="1020"/>
      <c r="E104" s="687"/>
      <c r="F104" s="1021"/>
      <c r="G104" s="875" t="s">
        <v>2155</v>
      </c>
      <c r="H104" s="824"/>
      <c r="I104" s="692" t="str">
        <f t="shared" ref="I104:I106" si="29">LEFT(H104,14)</f>
        <v/>
      </c>
      <c r="J104" s="1022"/>
      <c r="K104" s="1023" t="str">
        <f>IFERROR(VLOOKUP($I104,'WM-AR'!$I$7:$AS$3267,34,FALSE),"")</f>
        <v/>
      </c>
      <c r="L104" s="1024" t="str">
        <f>IFERROR(VLOOKUP($I104,'WM-AR'!$I$7:$AS$3267,4,FALSE),"")</f>
        <v/>
      </c>
      <c r="M104" s="1024" t="str">
        <f>IFERROR(VLOOKUP($I104,'WM-AR'!$I$7:$AS$3267,6,FALSE),"")</f>
        <v/>
      </c>
      <c r="N104" s="1024" t="str">
        <f>IFERROR(VLOOKUP($I104,'WM-AR'!$I$7:$AS$3267,8,FALSE),"")</f>
        <v/>
      </c>
      <c r="O104" s="1025" t="str">
        <f>IFERROR(VLOOKUP($I104,'WM-AR'!$I$7:$AS$3267,10,FALSE),"")</f>
        <v/>
      </c>
      <c r="P104" s="1026" t="str">
        <f>IFERROR(VLOOKUP($I104,'WM-AR'!$I$7:$AS$3267,12,FALSE),"")</f>
        <v/>
      </c>
      <c r="Q104" s="1026" t="str">
        <f>IFERROR(VLOOKUP($I104,'WM-AR'!$I$7:$AS$3267,14,FALSE),"")</f>
        <v/>
      </c>
      <c r="R104" s="1026" t="str">
        <f>IFERROR(VLOOKUP($I104,'WM-AR'!$I$7:$AS$3267,16,FALSE),"")</f>
        <v/>
      </c>
      <c r="S104" s="1026" t="str">
        <f>IFERROR(VLOOKUP($I104,'WM-AR'!$I$7:$AS$3267,18,FALSE),"")</f>
        <v/>
      </c>
      <c r="T104" s="1026" t="str">
        <f>IFERROR(VLOOKUP($I104,'WM-AR'!$I$7:$AS$3267,20,FALSE),"")</f>
        <v/>
      </c>
      <c r="U104" s="1026" t="str">
        <f>IFERROR(VLOOKUP($I104,'WM-AR'!$I$7:$AS$3267,22,FALSE),"")</f>
        <v/>
      </c>
      <c r="V104" s="1026" t="str">
        <f>IFERROR(VLOOKUP($I104,'WM-AR'!$I$7:$AS$3267,24,FALSE),"")</f>
        <v/>
      </c>
      <c r="W104" s="1026" t="str">
        <f>IFERROR(VLOOKUP($I104,'WM-AR'!$I$7:$AS$3267,25,FALSE),"")</f>
        <v/>
      </c>
      <c r="X104" s="1026" t="str">
        <f>IFERROR(VLOOKUP($I104,'WM-AR'!$I$7:$AS$3267,26,FALSE),"")</f>
        <v/>
      </c>
      <c r="Y104" s="1026" t="str">
        <f>IFERROR(VLOOKUP($I104,'WM-AR'!$I$7:$AS$3267,27,FALSE),"")</f>
        <v/>
      </c>
      <c r="Z104" s="1026" t="str">
        <f>IFERROR(VLOOKUP($I104,'WM-AR'!$I$7:$AS$3267,28,FALSE),"")</f>
        <v/>
      </c>
      <c r="AA104" s="1026" t="str">
        <f>IFERROR(VLOOKUP($I104,'WM-AR'!$I$7:$AS$3267,29,FALSE),"")</f>
        <v/>
      </c>
      <c r="AB104" s="1026" t="str">
        <f>IFERROR(VLOOKUP($I104,'WM-AR'!$I$7:$AS$3267,30,FALSE),"")</f>
        <v/>
      </c>
      <c r="AC104" s="1026" t="str">
        <f>IFERROR(VLOOKUP($I104,'WM-AR'!$I$7:$AS$3267,31,FALSE),"")</f>
        <v/>
      </c>
      <c r="AD104" s="1026" t="str">
        <f>IFERROR(VLOOKUP($I104,'WM-AR'!$I$7:$AS$3267,32,FALSE),"")</f>
        <v/>
      </c>
      <c r="AE104" s="1026" t="str">
        <f>IFERROR(VLOOKUP($I104,'WM-AR'!$I$7:$AS$3267,33,FALSE),"")</f>
        <v/>
      </c>
      <c r="AF104" s="1027"/>
      <c r="AG104" s="834"/>
      <c r="AH104" s="834"/>
      <c r="AI104" s="836"/>
      <c r="AJ104" s="836" t="str">
        <f t="shared" si="28"/>
        <v/>
      </c>
      <c r="AK104" s="704"/>
      <c r="AL104" s="1028" t="str">
        <f>IF(AND(ISTEXT($E104),ISTEXT($B104)),"산출기준 &gt;&gt;  "&amp;_xlfn.XLOOKUP($E104,산출기준!$D:$D,산출기준!$E:$E,"매칭실패"),"")</f>
        <v/>
      </c>
    </row>
    <row r="105" spans="1:38">
      <c r="A105" s="1042"/>
      <c r="B105" s="705"/>
      <c r="C105" s="706"/>
      <c r="D105" s="711"/>
      <c r="E105" s="708"/>
      <c r="F105" s="1029"/>
      <c r="G105" s="882"/>
      <c r="H105" s="843"/>
      <c r="I105" s="712" t="str">
        <f t="shared" si="29"/>
        <v/>
      </c>
      <c r="J105" s="1030"/>
      <c r="K105" s="1031" t="str">
        <f>IFERROR(VLOOKUP($I105,'WM-AR'!$I$7:$AS$3267,34,FALSE),"")</f>
        <v/>
      </c>
      <c r="L105" s="1030" t="str">
        <f>IFERROR(VLOOKUP($I105,'WM-AR'!$I$7:$AS$3267,4,FALSE),"")</f>
        <v/>
      </c>
      <c r="M105" s="1030" t="str">
        <f>IFERROR(VLOOKUP($I105,'WM-AR'!$I$7:$AS$3267,6,FALSE),"")</f>
        <v/>
      </c>
      <c r="N105" s="1030" t="str">
        <f>IFERROR(VLOOKUP($I105,'WM-AR'!$I$7:$AS$3267,8,FALSE),"")</f>
        <v/>
      </c>
      <c r="O105" s="1032" t="str">
        <f>IFERROR(VLOOKUP($I105,'WM-AR'!$I$7:$AS$3267,10,FALSE),"")</f>
        <v/>
      </c>
      <c r="P105" s="1033" t="str">
        <f>IFERROR(VLOOKUP($I105,'WM-AR'!$I$7:$AS$3267,12,FALSE),"")</f>
        <v/>
      </c>
      <c r="Q105" s="1033" t="str">
        <f>IFERROR(VLOOKUP($I105,'WM-AR'!$I$7:$AS$3267,14,FALSE),"")</f>
        <v/>
      </c>
      <c r="R105" s="1033" t="str">
        <f>IFERROR(VLOOKUP($I105,'WM-AR'!$I$7:$AS$3267,16,FALSE),"")</f>
        <v/>
      </c>
      <c r="S105" s="1033" t="str">
        <f>IFERROR(VLOOKUP($I105,'WM-AR'!$I$7:$AS$3267,18,FALSE),"")</f>
        <v/>
      </c>
      <c r="T105" s="1033" t="str">
        <f>IFERROR(VLOOKUP($I105,'WM-AR'!$I$7:$AS$3267,20,FALSE),"")</f>
        <v/>
      </c>
      <c r="U105" s="1033" t="str">
        <f>IFERROR(VLOOKUP($I105,'WM-AR'!$I$7:$AS$3267,22,FALSE),"")</f>
        <v/>
      </c>
      <c r="V105" s="1033" t="str">
        <f>IFERROR(VLOOKUP($I105,'WM-AR'!$I$7:$AS$3267,24,FALSE),"")</f>
        <v/>
      </c>
      <c r="W105" s="1033" t="str">
        <f>IFERROR(VLOOKUP($I105,'WM-AR'!$I$7:$AS$3267,25,FALSE),"")</f>
        <v/>
      </c>
      <c r="X105" s="1033" t="str">
        <f>IFERROR(VLOOKUP($I105,'WM-AR'!$I$7:$AS$3267,26,FALSE),"")</f>
        <v/>
      </c>
      <c r="Y105" s="1033" t="str">
        <f>IFERROR(VLOOKUP($I105,'WM-AR'!$I$7:$AS$3267,27,FALSE),"")</f>
        <v/>
      </c>
      <c r="Z105" s="1033" t="str">
        <f>IFERROR(VLOOKUP($I105,'WM-AR'!$I$7:$AS$3267,28,FALSE),"")</f>
        <v/>
      </c>
      <c r="AA105" s="1033" t="str">
        <f>IFERROR(VLOOKUP($I105,'WM-AR'!$I$7:$AS$3267,29,FALSE),"")</f>
        <v/>
      </c>
      <c r="AB105" s="1033" t="str">
        <f>IFERROR(VLOOKUP($I105,'WM-AR'!$I$7:$AS$3267,30,FALSE),"")</f>
        <v/>
      </c>
      <c r="AC105" s="1033" t="str">
        <f>IFERROR(VLOOKUP($I105,'WM-AR'!$I$7:$AS$3267,31,FALSE),"")</f>
        <v/>
      </c>
      <c r="AD105" s="1033" t="str">
        <f>IFERROR(VLOOKUP($I105,'WM-AR'!$I$7:$AS$3267,32,FALSE),"")</f>
        <v/>
      </c>
      <c r="AE105" s="1033" t="str">
        <f>IFERROR(VLOOKUP($I105,'WM-AR'!$I$7:$AS$3267,33,FALSE),"")</f>
        <v/>
      </c>
      <c r="AF105" s="1034"/>
      <c r="AG105" s="852"/>
      <c r="AH105" s="852"/>
      <c r="AI105" s="854"/>
      <c r="AJ105" s="854" t="str">
        <f t="shared" si="28"/>
        <v/>
      </c>
      <c r="AK105" s="723"/>
      <c r="AL105" s="1028" t="str">
        <f>IF(AND(ISTEXT($E105),ISTEXT($B105)),"산출기준 &gt;&gt;  "&amp;_xlfn.XLOOKUP($E105,산출기준!$D:$D,산출기준!$E:$E,"매칭실패"),"")</f>
        <v/>
      </c>
    </row>
    <row r="106" spans="1:38">
      <c r="A106" s="1042"/>
      <c r="B106" s="724"/>
      <c r="C106" s="725"/>
      <c r="D106" s="731"/>
      <c r="E106" s="727"/>
      <c r="F106" s="1035"/>
      <c r="G106" s="886"/>
      <c r="H106" s="861"/>
      <c r="I106" s="732" t="str">
        <f t="shared" si="29"/>
        <v/>
      </c>
      <c r="J106" s="1036"/>
      <c r="K106" s="1037" t="str">
        <f>IFERROR(VLOOKUP($I106,'WM-AR'!$I$7:$AS$3267,34,FALSE),"")</f>
        <v/>
      </c>
      <c r="L106" s="1036" t="str">
        <f>IFERROR(VLOOKUP($I106,'WM-AR'!$I$7:$AS$3267,4,FALSE),"")</f>
        <v/>
      </c>
      <c r="M106" s="1036" t="str">
        <f>IFERROR(VLOOKUP($I106,'WM-AR'!$I$7:$AS$3267,6,FALSE),"")</f>
        <v/>
      </c>
      <c r="N106" s="1036" t="str">
        <f>IFERROR(VLOOKUP($I106,'WM-AR'!$I$7:$AS$3267,8,FALSE),"")</f>
        <v/>
      </c>
      <c r="O106" s="1038" t="str">
        <f>IFERROR(VLOOKUP($I106,'WM-AR'!$I$7:$AS$3267,10,FALSE),"")</f>
        <v/>
      </c>
      <c r="P106" s="1039" t="str">
        <f>IFERROR(VLOOKUP($I106,'WM-AR'!$I$7:$AS$3267,12,FALSE),"")</f>
        <v/>
      </c>
      <c r="Q106" s="1039" t="str">
        <f>IFERROR(VLOOKUP($I106,'WM-AR'!$I$7:$AS$3267,14,FALSE),"")</f>
        <v/>
      </c>
      <c r="R106" s="1039" t="str">
        <f>IFERROR(VLOOKUP($I106,'WM-AR'!$I$7:$AS$3267,16,FALSE),"")</f>
        <v/>
      </c>
      <c r="S106" s="1039" t="str">
        <f>IFERROR(VLOOKUP($I106,'WM-AR'!$I$7:$AS$3267,18,FALSE),"")</f>
        <v/>
      </c>
      <c r="T106" s="1039" t="str">
        <f>IFERROR(VLOOKUP($I106,'WM-AR'!$I$7:$AS$3267,20,FALSE),"")</f>
        <v/>
      </c>
      <c r="U106" s="1039" t="str">
        <f>IFERROR(VLOOKUP($I106,'WM-AR'!$I$7:$AS$3267,22,FALSE),"")</f>
        <v/>
      </c>
      <c r="V106" s="1039" t="str">
        <f>IFERROR(VLOOKUP($I106,'WM-AR'!$I$7:$AS$3267,24,FALSE),"")</f>
        <v/>
      </c>
      <c r="W106" s="1039" t="str">
        <f>IFERROR(VLOOKUP($I106,'WM-AR'!$I$7:$AS$3267,25,FALSE),"")</f>
        <v/>
      </c>
      <c r="X106" s="1039" t="str">
        <f>IFERROR(VLOOKUP($I106,'WM-AR'!$I$7:$AS$3267,26,FALSE),"")</f>
        <v/>
      </c>
      <c r="Y106" s="1039" t="str">
        <f>IFERROR(VLOOKUP($I106,'WM-AR'!$I$7:$AS$3267,27,FALSE),"")</f>
        <v/>
      </c>
      <c r="Z106" s="1039" t="str">
        <f>IFERROR(VLOOKUP($I106,'WM-AR'!$I$7:$AS$3267,28,FALSE),"")</f>
        <v/>
      </c>
      <c r="AA106" s="1039" t="str">
        <f>IFERROR(VLOOKUP($I106,'WM-AR'!$I$7:$AS$3267,29,FALSE),"")</f>
        <v/>
      </c>
      <c r="AB106" s="1039" t="str">
        <f>IFERROR(VLOOKUP($I106,'WM-AR'!$I$7:$AS$3267,30,FALSE),"")</f>
        <v/>
      </c>
      <c r="AC106" s="1039" t="str">
        <f>IFERROR(VLOOKUP($I106,'WM-AR'!$I$7:$AS$3267,31,FALSE),"")</f>
        <v/>
      </c>
      <c r="AD106" s="1039" t="str">
        <f>IFERROR(VLOOKUP($I106,'WM-AR'!$I$7:$AS$3267,32,FALSE),"")</f>
        <v/>
      </c>
      <c r="AE106" s="1039" t="str">
        <f>IFERROR(VLOOKUP($I106,'WM-AR'!$I$7:$AS$3267,33,FALSE),"")</f>
        <v/>
      </c>
      <c r="AF106" s="1040"/>
      <c r="AG106" s="870"/>
      <c r="AH106" s="870"/>
      <c r="AI106" s="871"/>
      <c r="AJ106" s="871" t="str">
        <f t="shared" si="28"/>
        <v/>
      </c>
      <c r="AK106" s="743"/>
      <c r="AL106" s="1028" t="str">
        <f>IF(AND(ISTEXT($E106),ISTEXT($B106)),"산출기준 &gt;&gt;  "&amp;_xlfn.XLOOKUP($E106,산출기준!$D:$D,산출기준!$E:$E,"매칭실패"),"")</f>
        <v/>
      </c>
    </row>
    <row r="107" spans="1:38">
      <c r="B107" s="658"/>
      <c r="C107" s="659"/>
      <c r="D107" s="659"/>
      <c r="E107" s="659"/>
      <c r="F107" s="661"/>
      <c r="G107" s="662"/>
      <c r="H107" s="662"/>
      <c r="I107" s="652"/>
      <c r="J107" s="664"/>
      <c r="K107" s="664"/>
      <c r="L107" s="664"/>
      <c r="M107" s="664"/>
      <c r="N107" s="664"/>
      <c r="O107" s="664"/>
      <c r="P107" s="664"/>
      <c r="Q107" s="664"/>
      <c r="R107" s="664"/>
      <c r="S107" s="664"/>
      <c r="T107" s="664"/>
      <c r="U107" s="664"/>
      <c r="V107" s="664"/>
      <c r="W107" s="664"/>
      <c r="X107" s="664"/>
      <c r="Y107" s="664"/>
      <c r="Z107" s="664"/>
      <c r="AA107" s="664"/>
      <c r="AB107" s="664"/>
      <c r="AC107" s="664"/>
      <c r="AD107" s="664"/>
      <c r="AE107" s="664"/>
      <c r="AF107" s="659"/>
      <c r="AG107" s="665"/>
      <c r="AH107" s="665"/>
      <c r="AI107" s="666"/>
      <c r="AJ107" s="666"/>
      <c r="AK107" s="662"/>
      <c r="AL107" s="88" t="str">
        <f>IF(AND(ISTEXT($E107),ISTEXT($B107)),"산출기준 &gt;&gt;  "&amp;_xlfn.XLOOKUP($E107,산출기준!$D:$D,산출기준!$E:$E,"매칭실패"),"")</f>
        <v/>
      </c>
    </row>
    <row r="108" spans="1:38" ht="34.9" customHeight="1">
      <c r="B108" s="808" t="str" cm="1">
        <f t="array" aca="1" ref="B108" ca="1">_xlfn.IFNA(INDIRECT("Family_표준_구성도!B"&amp;MATCH(F108,INDIRECT("Family_표준_구성도!"&amp;"C:C"),0)),"")</f>
        <v>2.1.1.3.2</v>
      </c>
      <c r="C108" s="668" t="s">
        <v>2016</v>
      </c>
      <c r="D108" s="809"/>
      <c r="E108" s="668" t="s">
        <v>2833</v>
      </c>
      <c r="F108" s="810" t="s">
        <v>466</v>
      </c>
      <c r="G108" s="811"/>
      <c r="H108" s="917" t="s">
        <v>2882</v>
      </c>
      <c r="I108" s="674"/>
      <c r="J108" s="674"/>
      <c r="K108" s="674"/>
      <c r="L108" s="674"/>
      <c r="M108" s="674"/>
      <c r="N108" s="675"/>
      <c r="O108" s="676"/>
      <c r="P108" s="677"/>
      <c r="Q108" s="677"/>
      <c r="R108" s="677"/>
      <c r="S108" s="677"/>
      <c r="T108" s="677"/>
      <c r="U108" s="677"/>
      <c r="V108" s="678"/>
      <c r="W108" s="679"/>
      <c r="X108" s="679"/>
      <c r="Y108" s="679"/>
      <c r="Z108" s="679"/>
      <c r="AA108" s="679"/>
      <c r="AB108" s="679"/>
      <c r="AC108" s="679"/>
      <c r="AD108" s="679"/>
      <c r="AE108" s="679"/>
      <c r="AF108" s="813"/>
      <c r="AG108" s="682"/>
      <c r="AH108" s="682"/>
      <c r="AI108" s="682"/>
      <c r="AJ108" s="682"/>
      <c r="AK108" s="683"/>
      <c r="AL108" s="88" t="str">
        <f ca="1">IF(AND(ISTEXT($E108),ISTEXT($B108)),"산출기준 &gt;&gt;  "&amp;_xlfn.XLOOKUP($E108,산출기준!$D:$D,산출기준!$E:$E,"매칭실패"),"")</f>
        <v>산출기준 &gt;&gt;  [ 루프 일반 산출 ]</v>
      </c>
    </row>
    <row r="109" spans="1:38" ht="49.9" customHeight="1" outlineLevel="1">
      <c r="B109" s="772"/>
      <c r="C109" s="773"/>
      <c r="D109" s="773"/>
      <c r="E109" s="788"/>
      <c r="F109" s="818" t="s">
        <v>2846</v>
      </c>
      <c r="G109" s="759" t="str">
        <f t="shared" ref="G109:G112" si="30">IF(IF(N109=0,"",N109)&amp;" | "&amp;IF(O109=0,"",O109)&amp;" | "&amp;IF(Q109=0,"",Q109)&amp;" | "&amp;IF(R109=0,"",R109)=" |  |  | ","",IF(N109=0,"",N109)&amp;" | "&amp;IF(O109=0,"",O109)&amp;" | "&amp;IF(Q109=0,"",Q109)&amp;" | "&amp;IF(R109=0,"",R109))</f>
        <v xml:space="preserve">Waterproofing Membrane | EPDM(or Equivalent) |  | </v>
      </c>
      <c r="H109" s="816" t="s">
        <v>2847</v>
      </c>
      <c r="I109" s="765" t="str">
        <f>LEFT(H109,14)</f>
        <v>A04AQ310-00001</v>
      </c>
      <c r="J109" s="766"/>
      <c r="K109" s="766" t="str">
        <f>IFERROR(VLOOKUP($I109,'WM-AR'!$I$7:$AS$3267,34,FALSE),"")</f>
        <v>M2</v>
      </c>
      <c r="L109" s="766" t="str">
        <f>IFERROR(VLOOKUP($I109,'WM-AR'!$I$7:$AS$3267,4,FALSE),"")</f>
        <v>Finishing Work</v>
      </c>
      <c r="M109" s="766" t="str">
        <f>IFERROR(VLOOKUP($I109,'WM-AR'!$I$7:$AS$3267,6,FALSE),"")</f>
        <v>Roof Work</v>
      </c>
      <c r="N109" s="766" t="str">
        <f>IFERROR(VLOOKUP($I109,'WM-AR'!$I$7:$AS$3267,8,FALSE),"")</f>
        <v>Waterproofing Membrane</v>
      </c>
      <c r="O109" s="766" t="str">
        <f>IFERROR(VLOOKUP($I109,'WM-AR'!$I$7:$AS$3267,10,FALSE),"")</f>
        <v>EPDM(or Equivalent)</v>
      </c>
      <c r="P109" s="766">
        <f>IFERROR(VLOOKUP($I109,'WM-AR'!$I$7:$AS$3267,12,FALSE),"")</f>
        <v>0</v>
      </c>
      <c r="Q109" s="766">
        <f>IFERROR(VLOOKUP($I109,'WM-AR'!$I$7:$AS$3267,14,FALSE),"")</f>
        <v>0</v>
      </c>
      <c r="R109" s="766">
        <f>IFERROR(VLOOKUP($I109,'WM-AR'!$I$7:$AS$3267,16,FALSE),"")</f>
        <v>0</v>
      </c>
      <c r="S109" s="766">
        <f>IFERROR(VLOOKUP($I109,'WM-AR'!$I$7:$AS$3267,18,FALSE),"")</f>
        <v>0</v>
      </c>
      <c r="T109" s="766" t="str">
        <f>IFERROR(VLOOKUP($I109,'WM-AR'!$I$7:$AS$3267,20,FALSE),"")</f>
        <v>w/ Accessories</v>
      </c>
      <c r="U109" s="766">
        <f>IFERROR(VLOOKUP($I109,'WM-AR'!$I$7:$AS$3267,22,FALSE),"")</f>
        <v>0</v>
      </c>
      <c r="V109" s="766">
        <f>IFERROR(VLOOKUP($I109,'WM-AR'!$I$7:$AS$3267,24,FALSE),"")</f>
        <v>0</v>
      </c>
      <c r="W109" s="766">
        <f>IFERROR(VLOOKUP($I109,'WM-AR'!$I$7:$AS$3267,25,FALSE),"")</f>
        <v>0</v>
      </c>
      <c r="X109" s="766" t="str">
        <f>IFERROR(VLOOKUP($I109,'WM-AR'!$I$7:$AS$3267,26,FALSE),"")</f>
        <v>THK=(  )mm</v>
      </c>
      <c r="Y109" s="766">
        <f>IFERROR(VLOOKUP($I109,'WM-AR'!$I$7:$AS$3267,27,FALSE),"")</f>
        <v>0</v>
      </c>
      <c r="Z109" s="766">
        <f>IFERROR(VLOOKUP($I109,'WM-AR'!$I$7:$AS$3267,28,FALSE),"")</f>
        <v>0</v>
      </c>
      <c r="AA109" s="766">
        <f>IFERROR(VLOOKUP($I109,'WM-AR'!$I$7:$AS$3267,29,FALSE),"")</f>
        <v>0</v>
      </c>
      <c r="AB109" s="766">
        <f>IFERROR(VLOOKUP($I109,'WM-AR'!$I$7:$AS$3267,30,FALSE),"")</f>
        <v>0</v>
      </c>
      <c r="AC109" s="766">
        <f>IFERROR(VLOOKUP($I109,'WM-AR'!$I$7:$AS$3267,31,FALSE),"")</f>
        <v>0</v>
      </c>
      <c r="AD109" s="766">
        <f>IFERROR(VLOOKUP($I109,'WM-AR'!$I$7:$AS$3267,32,FALSE),"")</f>
        <v>0</v>
      </c>
      <c r="AE109" s="766" t="str">
        <f>IFERROR(VLOOKUP($I109,'WM-AR'!$I$7:$AS$3267,33,FALSE),"")</f>
        <v/>
      </c>
      <c r="AF109" s="817" t="s">
        <v>2879</v>
      </c>
      <c r="AG109" s="768" t="s">
        <v>1815</v>
      </c>
      <c r="AH109" s="768" t="s">
        <v>1815</v>
      </c>
      <c r="AI109" s="769"/>
      <c r="AJ109" s="769" t="str">
        <f t="shared" ref="AJ109:AJ115" si="31">K109</f>
        <v>M2</v>
      </c>
      <c r="AK109" s="904" t="s">
        <v>2848</v>
      </c>
      <c r="AL109" s="88" t="str">
        <f>IF(AND(ISTEXT($E109),ISTEXT($B109)),"산출기준 &gt;&gt;  "&amp;_xlfn.XLOOKUP($E109,산출기준!$D:$D,산출기준!$E:$E,"매칭실패"),"")</f>
        <v/>
      </c>
    </row>
    <row r="110" spans="1:38" ht="49.9" customHeight="1" outlineLevel="1">
      <c r="B110" s="772"/>
      <c r="C110" s="773"/>
      <c r="D110" s="773"/>
      <c r="E110" s="788"/>
      <c r="F110" s="818" t="s">
        <v>2843</v>
      </c>
      <c r="G110" s="759" t="str">
        <f t="shared" si="30"/>
        <v xml:space="preserve">Roof Insulation | Rigid Extruded Polystyrene Foam Insulation |  | </v>
      </c>
      <c r="H110" s="816" t="s">
        <v>2870</v>
      </c>
      <c r="I110" s="765" t="str">
        <f>LEFT(H110,14)</f>
        <v>A04AQ088-00002</v>
      </c>
      <c r="J110" s="766"/>
      <c r="K110" s="766" t="str">
        <f>IFERROR(VLOOKUP($I110,'WM-AR'!$I$7:$AS$3267,34,FALSE),"")</f>
        <v>M2</v>
      </c>
      <c r="L110" s="766" t="str">
        <f>IFERROR(VLOOKUP($I110,'WM-AR'!$I$7:$AS$3267,4,FALSE),"")</f>
        <v>Finishing Work</v>
      </c>
      <c r="M110" s="766" t="str">
        <f>IFERROR(VLOOKUP($I110,'WM-AR'!$I$7:$AS$3267,6,FALSE),"")</f>
        <v>Roof Work</v>
      </c>
      <c r="N110" s="766" t="str">
        <f>IFERROR(VLOOKUP($I110,'WM-AR'!$I$7:$AS$3267,8,FALSE),"")</f>
        <v>Roof Insulation</v>
      </c>
      <c r="O110" s="766" t="str">
        <f>IFERROR(VLOOKUP($I110,'WM-AR'!$I$7:$AS$3267,10,FALSE),"")</f>
        <v>Rigid Extruded Polystyrene Foam Insulation</v>
      </c>
      <c r="P110" s="766">
        <f>IFERROR(VLOOKUP($I110,'WM-AR'!$I$7:$AS$3267,12,FALSE),"")</f>
        <v>0</v>
      </c>
      <c r="Q110" s="766">
        <f>IFERROR(VLOOKUP($I110,'WM-AR'!$I$7:$AS$3267,14,FALSE),"")</f>
        <v>0</v>
      </c>
      <c r="R110" s="766">
        <f>IFERROR(VLOOKUP($I110,'WM-AR'!$I$7:$AS$3267,16,FALSE),"")</f>
        <v>0</v>
      </c>
      <c r="S110" s="766">
        <f>IFERROR(VLOOKUP($I110,'WM-AR'!$I$7:$AS$3267,18,FALSE),"")</f>
        <v>0</v>
      </c>
      <c r="T110" s="766" t="str">
        <f>IFERROR(VLOOKUP($I110,'WM-AR'!$I$7:$AS$3267,20,FALSE),"")</f>
        <v/>
      </c>
      <c r="U110" s="766">
        <f>IFERROR(VLOOKUP($I110,'WM-AR'!$I$7:$AS$3267,22,FALSE),"")</f>
        <v>0</v>
      </c>
      <c r="V110" s="766" t="str">
        <f>IFERROR(VLOOKUP($I110,'WM-AR'!$I$7:$AS$3267,24,FALSE),"")</f>
        <v>50mm≤THK&lt;75mm</v>
      </c>
      <c r="W110" s="766">
        <f>IFERROR(VLOOKUP($I110,'WM-AR'!$I$7:$AS$3267,25,FALSE),"")</f>
        <v>0</v>
      </c>
      <c r="X110" s="766" t="str">
        <f>IFERROR(VLOOKUP($I110,'WM-AR'!$I$7:$AS$3267,26,FALSE),"")</f>
        <v>THK=(  )mm</v>
      </c>
      <c r="Y110" s="766">
        <f>IFERROR(VLOOKUP($I110,'WM-AR'!$I$7:$AS$3267,27,FALSE),"")</f>
        <v>0</v>
      </c>
      <c r="Z110" s="766">
        <f>IFERROR(VLOOKUP($I110,'WM-AR'!$I$7:$AS$3267,28,FALSE),"")</f>
        <v>0</v>
      </c>
      <c r="AA110" s="766">
        <f>IFERROR(VLOOKUP($I110,'WM-AR'!$I$7:$AS$3267,29,FALSE),"")</f>
        <v>0</v>
      </c>
      <c r="AB110" s="766">
        <f>IFERROR(VLOOKUP($I110,'WM-AR'!$I$7:$AS$3267,30,FALSE),"")</f>
        <v>0</v>
      </c>
      <c r="AC110" s="766">
        <f>IFERROR(VLOOKUP($I110,'WM-AR'!$I$7:$AS$3267,31,FALSE),"")</f>
        <v>0</v>
      </c>
      <c r="AD110" s="766">
        <f>IFERROR(VLOOKUP($I110,'WM-AR'!$I$7:$AS$3267,32,FALSE),"")</f>
        <v>0</v>
      </c>
      <c r="AE110" s="766" t="str">
        <f>IFERROR(VLOOKUP($I110,'WM-AR'!$I$7:$AS$3267,33,FALSE),"")</f>
        <v/>
      </c>
      <c r="AF110" s="817" t="s">
        <v>2880</v>
      </c>
      <c r="AG110" s="768" t="s">
        <v>1815</v>
      </c>
      <c r="AH110" s="768" t="s">
        <v>1815</v>
      </c>
      <c r="AI110" s="769"/>
      <c r="AJ110" s="769" t="str">
        <f t="shared" si="31"/>
        <v>M2</v>
      </c>
      <c r="AK110" s="816"/>
      <c r="AL110" s="88" t="str">
        <f>IF(AND(ISTEXT($E110),ISTEXT($B110)),"산출기준 &gt;&gt;  "&amp;_xlfn.XLOOKUP($E110,산출기준!$D:$D,산출기준!$E:$E,"매칭실패"),"")</f>
        <v/>
      </c>
    </row>
    <row r="111" spans="1:38" ht="49.9" customHeight="1" outlineLevel="1">
      <c r="B111" s="772"/>
      <c r="C111" s="773"/>
      <c r="D111" s="773"/>
      <c r="E111" s="788"/>
      <c r="F111" s="818" t="s">
        <v>2854</v>
      </c>
      <c r="G111" s="759" t="str">
        <f t="shared" si="30"/>
        <v xml:space="preserve">PE Sheet (Vapor Barrier) |  |  | </v>
      </c>
      <c r="H111" s="816" t="s">
        <v>2855</v>
      </c>
      <c r="I111" s="765" t="str">
        <f>LEFT(H111,14)</f>
        <v>A04AQ012-00001</v>
      </c>
      <c r="J111" s="766"/>
      <c r="K111" s="766" t="str">
        <f>IFERROR(VLOOKUP($I111,'WM-AR'!$I$7:$AS$3267,34,FALSE),"")</f>
        <v>M2</v>
      </c>
      <c r="L111" s="766" t="str">
        <f>IFERROR(VLOOKUP($I111,'WM-AR'!$I$7:$AS$3267,4,FALSE),"")</f>
        <v>Finishing Work</v>
      </c>
      <c r="M111" s="766" t="str">
        <f>IFERROR(VLOOKUP($I111,'WM-AR'!$I$7:$AS$3267,6,FALSE),"")</f>
        <v>Roof Work</v>
      </c>
      <c r="N111" s="766" t="str">
        <f>IFERROR(VLOOKUP($I111,'WM-AR'!$I$7:$AS$3267,8,FALSE),"")</f>
        <v>PE Sheet (Vapor Barrier)</v>
      </c>
      <c r="O111" s="766">
        <f>IFERROR(VLOOKUP($I111,'WM-AR'!$I$7:$AS$3267,10,FALSE),"")</f>
        <v>0</v>
      </c>
      <c r="P111" s="766">
        <f>IFERROR(VLOOKUP($I111,'WM-AR'!$I$7:$AS$3267,12,FALSE),"")</f>
        <v>0</v>
      </c>
      <c r="Q111" s="766">
        <f>IFERROR(VLOOKUP($I111,'WM-AR'!$I$7:$AS$3267,14,FALSE),"")</f>
        <v>0</v>
      </c>
      <c r="R111" s="766">
        <f>IFERROR(VLOOKUP($I111,'WM-AR'!$I$7:$AS$3267,16,FALSE),"")</f>
        <v>0</v>
      </c>
      <c r="S111" s="766">
        <f>IFERROR(VLOOKUP($I111,'WM-AR'!$I$7:$AS$3267,18,FALSE),"")</f>
        <v>0</v>
      </c>
      <c r="T111" s="766" t="str">
        <f>IFERROR(VLOOKUP($I111,'WM-AR'!$I$7:$AS$3267,20,FALSE),"")</f>
        <v/>
      </c>
      <c r="U111" s="766">
        <f>IFERROR(VLOOKUP($I111,'WM-AR'!$I$7:$AS$3267,22,FALSE),"")</f>
        <v>0</v>
      </c>
      <c r="V111" s="766">
        <f>IFERROR(VLOOKUP($I111,'WM-AR'!$I$7:$AS$3267,24,FALSE),"")</f>
        <v>0</v>
      </c>
      <c r="W111" s="766">
        <f>IFERROR(VLOOKUP($I111,'WM-AR'!$I$7:$AS$3267,25,FALSE),"")</f>
        <v>0</v>
      </c>
      <c r="X111" s="766" t="str">
        <f>IFERROR(VLOOKUP($I111,'WM-AR'!$I$7:$AS$3267,26,FALSE),"")</f>
        <v>THK=(  )mm</v>
      </c>
      <c r="Y111" s="766">
        <f>IFERROR(VLOOKUP($I111,'WM-AR'!$I$7:$AS$3267,27,FALSE),"")</f>
        <v>0</v>
      </c>
      <c r="Z111" s="766">
        <f>IFERROR(VLOOKUP($I111,'WM-AR'!$I$7:$AS$3267,28,FALSE),"")</f>
        <v>0</v>
      </c>
      <c r="AA111" s="766">
        <f>IFERROR(VLOOKUP($I111,'WM-AR'!$I$7:$AS$3267,29,FALSE),"")</f>
        <v>0</v>
      </c>
      <c r="AB111" s="766">
        <f>IFERROR(VLOOKUP($I111,'WM-AR'!$I$7:$AS$3267,30,FALSE),"")</f>
        <v>0</v>
      </c>
      <c r="AC111" s="766">
        <f>IFERROR(VLOOKUP($I111,'WM-AR'!$I$7:$AS$3267,31,FALSE),"")</f>
        <v>0</v>
      </c>
      <c r="AD111" s="766">
        <f>IFERROR(VLOOKUP($I111,'WM-AR'!$I$7:$AS$3267,32,FALSE),"")</f>
        <v>0</v>
      </c>
      <c r="AE111" s="766" t="str">
        <f>IFERROR(VLOOKUP($I111,'WM-AR'!$I$7:$AS$3267,33,FALSE),"")</f>
        <v/>
      </c>
      <c r="AF111" s="817" t="s">
        <v>2853</v>
      </c>
      <c r="AG111" s="768" t="s">
        <v>1815</v>
      </c>
      <c r="AH111" s="768" t="s">
        <v>1815</v>
      </c>
      <c r="AI111" s="769"/>
      <c r="AJ111" s="769" t="str">
        <f t="shared" si="31"/>
        <v>M2</v>
      </c>
      <c r="AK111" s="816"/>
      <c r="AL111" s="88" t="str">
        <f>IF(AND(ISTEXT($E111),ISTEXT($B111)),"산출기준 &gt;&gt;  "&amp;_xlfn.XLOOKUP($E111,산출기준!$D:$D,산출기준!$E:$E,"매칭실패"),"")</f>
        <v/>
      </c>
    </row>
    <row r="112" spans="1:38" ht="49.9" customHeight="1" outlineLevel="1">
      <c r="A112" s="1041"/>
      <c r="B112" s="758"/>
      <c r="C112" s="759"/>
      <c r="D112" s="759"/>
      <c r="E112" s="814"/>
      <c r="F112" s="818" t="s">
        <v>2836</v>
      </c>
      <c r="G112" s="759" t="str">
        <f t="shared" si="30"/>
        <v xml:space="preserve">Roof Screed | Light-Weight Concrete Screed |  | </v>
      </c>
      <c r="H112" s="816" t="s">
        <v>2837</v>
      </c>
      <c r="I112" s="765" t="str">
        <f>LEFT(H112,14)</f>
        <v>A04AQ086-00001</v>
      </c>
      <c r="J112" s="766"/>
      <c r="K112" s="766" t="str">
        <f>IFERROR(VLOOKUP($I112,'WM-AR'!$I$7:$AS$3267,34,FALSE),"")</f>
        <v>M3</v>
      </c>
      <c r="L112" s="766" t="str">
        <f>IFERROR(VLOOKUP($I112,'WM-AR'!$I$7:$AS$3267,4,FALSE),"")</f>
        <v>Finishing Work</v>
      </c>
      <c r="M112" s="766" t="str">
        <f>IFERROR(VLOOKUP($I112,'WM-AR'!$I$7:$AS$3267,6,FALSE),"")</f>
        <v>Roof Work</v>
      </c>
      <c r="N112" s="766" t="str">
        <f>IFERROR(VLOOKUP($I112,'WM-AR'!$I$7:$AS$3267,8,FALSE),"")</f>
        <v>Roof Screed</v>
      </c>
      <c r="O112" s="766" t="str">
        <f>IFERROR(VLOOKUP($I112,'WM-AR'!$I$7:$AS$3267,10,FALSE),"")</f>
        <v>Light-Weight Concrete Screed</v>
      </c>
      <c r="P112" s="766">
        <f>IFERROR(VLOOKUP($I112,'WM-AR'!$I$7:$AS$3267,12,FALSE),"")</f>
        <v>0</v>
      </c>
      <c r="Q112" s="766">
        <f>IFERROR(VLOOKUP($I112,'WM-AR'!$I$7:$AS$3267,14,FALSE),"")</f>
        <v>0</v>
      </c>
      <c r="R112" s="766">
        <f>IFERROR(VLOOKUP($I112,'WM-AR'!$I$7:$AS$3267,16,FALSE),"")</f>
        <v>0</v>
      </c>
      <c r="S112" s="766">
        <f>IFERROR(VLOOKUP($I112,'WM-AR'!$I$7:$AS$3267,18,FALSE),"")</f>
        <v>0</v>
      </c>
      <c r="T112" s="766" t="str">
        <f>IFERROR(VLOOKUP($I112,'WM-AR'!$I$7:$AS$3267,20,FALSE),"")</f>
        <v>w/o Welded Wire Fabric</v>
      </c>
      <c r="U112" s="766">
        <f>IFERROR(VLOOKUP($I112,'WM-AR'!$I$7:$AS$3267,22,FALSE),"")</f>
        <v>0</v>
      </c>
      <c r="V112" s="766" t="str">
        <f>IFERROR(VLOOKUP($I112,'WM-AR'!$I$7:$AS$3267,24,FALSE),"")</f>
        <v>30mm≤Min. THK&lt;50mm</v>
      </c>
      <c r="W112" s="766">
        <f>IFERROR(VLOOKUP($I112,'WM-AR'!$I$7:$AS$3267,25,FALSE),"")</f>
        <v>0</v>
      </c>
      <c r="X112" s="766" t="str">
        <f>IFERROR(VLOOKUP($I112,'WM-AR'!$I$7:$AS$3267,26,FALSE),"")</f>
        <v>Min. THK=(  )mm, Slope=(  )</v>
      </c>
      <c r="Y112" s="766">
        <f>IFERROR(VLOOKUP($I112,'WM-AR'!$I$7:$AS$3267,27,FALSE),"")</f>
        <v>0</v>
      </c>
      <c r="Z112" s="766">
        <f>IFERROR(VLOOKUP($I112,'WM-AR'!$I$7:$AS$3267,28,FALSE),"")</f>
        <v>0</v>
      </c>
      <c r="AA112" s="766">
        <f>IFERROR(VLOOKUP($I112,'WM-AR'!$I$7:$AS$3267,29,FALSE),"")</f>
        <v>0</v>
      </c>
      <c r="AB112" s="766">
        <f>IFERROR(VLOOKUP($I112,'WM-AR'!$I$7:$AS$3267,30,FALSE),"")</f>
        <v>0</v>
      </c>
      <c r="AC112" s="766">
        <f>IFERROR(VLOOKUP($I112,'WM-AR'!$I$7:$AS$3267,31,FALSE),"")</f>
        <v>0</v>
      </c>
      <c r="AD112" s="766">
        <f>IFERROR(VLOOKUP($I112,'WM-AR'!$I$7:$AS$3267,32,FALSE),"")</f>
        <v>0</v>
      </c>
      <c r="AE112" s="766" t="str">
        <f>IFERROR(VLOOKUP($I112,'WM-AR'!$I$7:$AS$3267,33,FALSE),"")</f>
        <v/>
      </c>
      <c r="AF112" s="817" t="s">
        <v>2852</v>
      </c>
      <c r="AG112" s="768" t="s">
        <v>2839</v>
      </c>
      <c r="AH112" s="768" t="s">
        <v>2839</v>
      </c>
      <c r="AI112" s="769"/>
      <c r="AJ112" s="769" t="str">
        <f t="shared" si="31"/>
        <v>M3</v>
      </c>
      <c r="AK112" s="904" t="s">
        <v>2689</v>
      </c>
      <c r="AL112" s="88" t="str">
        <f>IF(AND(ISTEXT($E112),ISTEXT($B112)),"산출기준 &gt;&gt;  "&amp;_xlfn.XLOOKUP($E112,산출기준!$D:$D,산출기준!$E:$E,"매칭실패"),"")</f>
        <v/>
      </c>
    </row>
    <row r="113" spans="1:38">
      <c r="A113" s="1019"/>
      <c r="B113" s="684"/>
      <c r="C113" s="685"/>
      <c r="D113" s="1020"/>
      <c r="E113" s="687"/>
      <c r="F113" s="1021"/>
      <c r="G113" s="875" t="s">
        <v>2156</v>
      </c>
      <c r="H113" s="824"/>
      <c r="I113" s="692" t="str">
        <f t="shared" ref="I113:I115" si="32">LEFT(H113,14)</f>
        <v/>
      </c>
      <c r="J113" s="1022"/>
      <c r="K113" s="1023" t="str">
        <f>IFERROR(VLOOKUP($I113,'WM-AR'!$I$7:$AS$3267,34,FALSE),"")</f>
        <v/>
      </c>
      <c r="L113" s="1024" t="str">
        <f>IFERROR(VLOOKUP($I113,'WM-AR'!$I$7:$AS$3267,4,FALSE),"")</f>
        <v/>
      </c>
      <c r="M113" s="1024" t="str">
        <f>IFERROR(VLOOKUP($I113,'WM-AR'!$I$7:$AS$3267,6,FALSE),"")</f>
        <v/>
      </c>
      <c r="N113" s="1024" t="str">
        <f>IFERROR(VLOOKUP($I113,'WM-AR'!$I$7:$AS$3267,8,FALSE),"")</f>
        <v/>
      </c>
      <c r="O113" s="1025" t="str">
        <f>IFERROR(VLOOKUP($I113,'WM-AR'!$I$7:$AS$3267,10,FALSE),"")</f>
        <v/>
      </c>
      <c r="P113" s="1026" t="str">
        <f>IFERROR(VLOOKUP($I113,'WM-AR'!$I$7:$AS$3267,12,FALSE),"")</f>
        <v/>
      </c>
      <c r="Q113" s="1026" t="str">
        <f>IFERROR(VLOOKUP($I113,'WM-AR'!$I$7:$AS$3267,14,FALSE),"")</f>
        <v/>
      </c>
      <c r="R113" s="1026" t="str">
        <f>IFERROR(VLOOKUP($I113,'WM-AR'!$I$7:$AS$3267,16,FALSE),"")</f>
        <v/>
      </c>
      <c r="S113" s="1026" t="str">
        <f>IFERROR(VLOOKUP($I113,'WM-AR'!$I$7:$AS$3267,18,FALSE),"")</f>
        <v/>
      </c>
      <c r="T113" s="1026" t="str">
        <f>IFERROR(VLOOKUP($I113,'WM-AR'!$I$7:$AS$3267,20,FALSE),"")</f>
        <v/>
      </c>
      <c r="U113" s="1026" t="str">
        <f>IFERROR(VLOOKUP($I113,'WM-AR'!$I$7:$AS$3267,22,FALSE),"")</f>
        <v/>
      </c>
      <c r="V113" s="1026" t="str">
        <f>IFERROR(VLOOKUP($I113,'WM-AR'!$I$7:$AS$3267,24,FALSE),"")</f>
        <v/>
      </c>
      <c r="W113" s="1026" t="str">
        <f>IFERROR(VLOOKUP($I113,'WM-AR'!$I$7:$AS$3267,25,FALSE),"")</f>
        <v/>
      </c>
      <c r="X113" s="1026" t="str">
        <f>IFERROR(VLOOKUP($I113,'WM-AR'!$I$7:$AS$3267,26,FALSE),"")</f>
        <v/>
      </c>
      <c r="Y113" s="1026" t="str">
        <f>IFERROR(VLOOKUP($I113,'WM-AR'!$I$7:$AS$3267,27,FALSE),"")</f>
        <v/>
      </c>
      <c r="Z113" s="1026" t="str">
        <f>IFERROR(VLOOKUP($I113,'WM-AR'!$I$7:$AS$3267,28,FALSE),"")</f>
        <v/>
      </c>
      <c r="AA113" s="1026" t="str">
        <f>IFERROR(VLOOKUP($I113,'WM-AR'!$I$7:$AS$3267,29,FALSE),"")</f>
        <v/>
      </c>
      <c r="AB113" s="1026" t="str">
        <f>IFERROR(VLOOKUP($I113,'WM-AR'!$I$7:$AS$3267,30,FALSE),"")</f>
        <v/>
      </c>
      <c r="AC113" s="1026" t="str">
        <f>IFERROR(VLOOKUP($I113,'WM-AR'!$I$7:$AS$3267,31,FALSE),"")</f>
        <v/>
      </c>
      <c r="AD113" s="1026" t="str">
        <f>IFERROR(VLOOKUP($I113,'WM-AR'!$I$7:$AS$3267,32,FALSE),"")</f>
        <v/>
      </c>
      <c r="AE113" s="1026" t="str">
        <f>IFERROR(VLOOKUP($I113,'WM-AR'!$I$7:$AS$3267,33,FALSE),"")</f>
        <v/>
      </c>
      <c r="AF113" s="1027"/>
      <c r="AG113" s="834"/>
      <c r="AH113" s="834"/>
      <c r="AI113" s="836"/>
      <c r="AJ113" s="836" t="str">
        <f t="shared" si="31"/>
        <v/>
      </c>
      <c r="AK113" s="704"/>
      <c r="AL113" s="1028" t="str">
        <f>IF(AND(ISTEXT($E113),ISTEXT($B113)),"산출기준 &gt;&gt;  "&amp;_xlfn.XLOOKUP($E113,산출기준!$D:$D,산출기준!$E:$E,"매칭실패"),"")</f>
        <v/>
      </c>
    </row>
    <row r="114" spans="1:38">
      <c r="A114" s="1019"/>
      <c r="B114" s="705"/>
      <c r="C114" s="706"/>
      <c r="D114" s="711"/>
      <c r="E114" s="708"/>
      <c r="F114" s="1029"/>
      <c r="G114" s="882"/>
      <c r="H114" s="843"/>
      <c r="I114" s="712" t="str">
        <f t="shared" si="32"/>
        <v/>
      </c>
      <c r="J114" s="1030"/>
      <c r="K114" s="1031" t="str">
        <f>IFERROR(VLOOKUP($I114,'WM-AR'!$I$7:$AS$3267,34,FALSE),"")</f>
        <v/>
      </c>
      <c r="L114" s="1030" t="str">
        <f>IFERROR(VLOOKUP($I114,'WM-AR'!$I$7:$AS$3267,4,FALSE),"")</f>
        <v/>
      </c>
      <c r="M114" s="1030" t="str">
        <f>IFERROR(VLOOKUP($I114,'WM-AR'!$I$7:$AS$3267,6,FALSE),"")</f>
        <v/>
      </c>
      <c r="N114" s="1030" t="str">
        <f>IFERROR(VLOOKUP($I114,'WM-AR'!$I$7:$AS$3267,8,FALSE),"")</f>
        <v/>
      </c>
      <c r="O114" s="1032" t="str">
        <f>IFERROR(VLOOKUP($I114,'WM-AR'!$I$7:$AS$3267,10,FALSE),"")</f>
        <v/>
      </c>
      <c r="P114" s="1033" t="str">
        <f>IFERROR(VLOOKUP($I114,'WM-AR'!$I$7:$AS$3267,12,FALSE),"")</f>
        <v/>
      </c>
      <c r="Q114" s="1033" t="str">
        <f>IFERROR(VLOOKUP($I114,'WM-AR'!$I$7:$AS$3267,14,FALSE),"")</f>
        <v/>
      </c>
      <c r="R114" s="1033" t="str">
        <f>IFERROR(VLOOKUP($I114,'WM-AR'!$I$7:$AS$3267,16,FALSE),"")</f>
        <v/>
      </c>
      <c r="S114" s="1033" t="str">
        <f>IFERROR(VLOOKUP($I114,'WM-AR'!$I$7:$AS$3267,18,FALSE),"")</f>
        <v/>
      </c>
      <c r="T114" s="1033" t="str">
        <f>IFERROR(VLOOKUP($I114,'WM-AR'!$I$7:$AS$3267,20,FALSE),"")</f>
        <v/>
      </c>
      <c r="U114" s="1033" t="str">
        <f>IFERROR(VLOOKUP($I114,'WM-AR'!$I$7:$AS$3267,22,FALSE),"")</f>
        <v/>
      </c>
      <c r="V114" s="1033" t="str">
        <f>IFERROR(VLOOKUP($I114,'WM-AR'!$I$7:$AS$3267,24,FALSE),"")</f>
        <v/>
      </c>
      <c r="W114" s="1033" t="str">
        <f>IFERROR(VLOOKUP($I114,'WM-AR'!$I$7:$AS$3267,25,FALSE),"")</f>
        <v/>
      </c>
      <c r="X114" s="1033" t="str">
        <f>IFERROR(VLOOKUP($I114,'WM-AR'!$I$7:$AS$3267,26,FALSE),"")</f>
        <v/>
      </c>
      <c r="Y114" s="1033" t="str">
        <f>IFERROR(VLOOKUP($I114,'WM-AR'!$I$7:$AS$3267,27,FALSE),"")</f>
        <v/>
      </c>
      <c r="Z114" s="1033" t="str">
        <f>IFERROR(VLOOKUP($I114,'WM-AR'!$I$7:$AS$3267,28,FALSE),"")</f>
        <v/>
      </c>
      <c r="AA114" s="1033" t="str">
        <f>IFERROR(VLOOKUP($I114,'WM-AR'!$I$7:$AS$3267,29,FALSE),"")</f>
        <v/>
      </c>
      <c r="AB114" s="1033" t="str">
        <f>IFERROR(VLOOKUP($I114,'WM-AR'!$I$7:$AS$3267,30,FALSE),"")</f>
        <v/>
      </c>
      <c r="AC114" s="1033" t="str">
        <f>IFERROR(VLOOKUP($I114,'WM-AR'!$I$7:$AS$3267,31,FALSE),"")</f>
        <v/>
      </c>
      <c r="AD114" s="1033" t="str">
        <f>IFERROR(VLOOKUP($I114,'WM-AR'!$I$7:$AS$3267,32,FALSE),"")</f>
        <v/>
      </c>
      <c r="AE114" s="1033" t="str">
        <f>IFERROR(VLOOKUP($I114,'WM-AR'!$I$7:$AS$3267,33,FALSE),"")</f>
        <v/>
      </c>
      <c r="AF114" s="1034"/>
      <c r="AG114" s="852"/>
      <c r="AH114" s="852"/>
      <c r="AI114" s="854"/>
      <c r="AJ114" s="854" t="str">
        <f t="shared" si="31"/>
        <v/>
      </c>
      <c r="AK114" s="723"/>
      <c r="AL114" s="1028" t="str">
        <f>IF(AND(ISTEXT($E114),ISTEXT($B114)),"산출기준 &gt;&gt;  "&amp;_xlfn.XLOOKUP($E114,산출기준!$D:$D,산출기준!$E:$E,"매칭실패"),"")</f>
        <v/>
      </c>
    </row>
    <row r="115" spans="1:38">
      <c r="A115" s="1019"/>
      <c r="B115" s="724"/>
      <c r="C115" s="725"/>
      <c r="D115" s="731"/>
      <c r="E115" s="727"/>
      <c r="F115" s="1035"/>
      <c r="G115" s="886"/>
      <c r="H115" s="861"/>
      <c r="I115" s="732" t="str">
        <f t="shared" si="32"/>
        <v/>
      </c>
      <c r="J115" s="1036"/>
      <c r="K115" s="1037" t="str">
        <f>IFERROR(VLOOKUP($I115,'WM-AR'!$I$7:$AS$3267,34,FALSE),"")</f>
        <v/>
      </c>
      <c r="L115" s="1036" t="str">
        <f>IFERROR(VLOOKUP($I115,'WM-AR'!$I$7:$AS$3267,4,FALSE),"")</f>
        <v/>
      </c>
      <c r="M115" s="1036" t="str">
        <f>IFERROR(VLOOKUP($I115,'WM-AR'!$I$7:$AS$3267,6,FALSE),"")</f>
        <v/>
      </c>
      <c r="N115" s="1036" t="str">
        <f>IFERROR(VLOOKUP($I115,'WM-AR'!$I$7:$AS$3267,8,FALSE),"")</f>
        <v/>
      </c>
      <c r="O115" s="1038" t="str">
        <f>IFERROR(VLOOKUP($I115,'WM-AR'!$I$7:$AS$3267,10,FALSE),"")</f>
        <v/>
      </c>
      <c r="P115" s="1039" t="str">
        <f>IFERROR(VLOOKUP($I115,'WM-AR'!$I$7:$AS$3267,12,FALSE),"")</f>
        <v/>
      </c>
      <c r="Q115" s="1039" t="str">
        <f>IFERROR(VLOOKUP($I115,'WM-AR'!$I$7:$AS$3267,14,FALSE),"")</f>
        <v/>
      </c>
      <c r="R115" s="1039" t="str">
        <f>IFERROR(VLOOKUP($I115,'WM-AR'!$I$7:$AS$3267,16,FALSE),"")</f>
        <v/>
      </c>
      <c r="S115" s="1039" t="str">
        <f>IFERROR(VLOOKUP($I115,'WM-AR'!$I$7:$AS$3267,18,FALSE),"")</f>
        <v/>
      </c>
      <c r="T115" s="1039" t="str">
        <f>IFERROR(VLOOKUP($I115,'WM-AR'!$I$7:$AS$3267,20,FALSE),"")</f>
        <v/>
      </c>
      <c r="U115" s="1039" t="str">
        <f>IFERROR(VLOOKUP($I115,'WM-AR'!$I$7:$AS$3267,22,FALSE),"")</f>
        <v/>
      </c>
      <c r="V115" s="1039" t="str">
        <f>IFERROR(VLOOKUP($I115,'WM-AR'!$I$7:$AS$3267,24,FALSE),"")</f>
        <v/>
      </c>
      <c r="W115" s="1039" t="str">
        <f>IFERROR(VLOOKUP($I115,'WM-AR'!$I$7:$AS$3267,25,FALSE),"")</f>
        <v/>
      </c>
      <c r="X115" s="1039" t="str">
        <f>IFERROR(VLOOKUP($I115,'WM-AR'!$I$7:$AS$3267,26,FALSE),"")</f>
        <v/>
      </c>
      <c r="Y115" s="1039" t="str">
        <f>IFERROR(VLOOKUP($I115,'WM-AR'!$I$7:$AS$3267,27,FALSE),"")</f>
        <v/>
      </c>
      <c r="Z115" s="1039" t="str">
        <f>IFERROR(VLOOKUP($I115,'WM-AR'!$I$7:$AS$3267,28,FALSE),"")</f>
        <v/>
      </c>
      <c r="AA115" s="1039" t="str">
        <f>IFERROR(VLOOKUP($I115,'WM-AR'!$I$7:$AS$3267,29,FALSE),"")</f>
        <v/>
      </c>
      <c r="AB115" s="1039" t="str">
        <f>IFERROR(VLOOKUP($I115,'WM-AR'!$I$7:$AS$3267,30,FALSE),"")</f>
        <v/>
      </c>
      <c r="AC115" s="1039" t="str">
        <f>IFERROR(VLOOKUP($I115,'WM-AR'!$I$7:$AS$3267,31,FALSE),"")</f>
        <v/>
      </c>
      <c r="AD115" s="1039" t="str">
        <f>IFERROR(VLOOKUP($I115,'WM-AR'!$I$7:$AS$3267,32,FALSE),"")</f>
        <v/>
      </c>
      <c r="AE115" s="1039" t="str">
        <f>IFERROR(VLOOKUP($I115,'WM-AR'!$I$7:$AS$3267,33,FALSE),"")</f>
        <v/>
      </c>
      <c r="AF115" s="1040"/>
      <c r="AG115" s="870"/>
      <c r="AH115" s="870"/>
      <c r="AI115" s="871"/>
      <c r="AJ115" s="871" t="str">
        <f t="shared" si="31"/>
        <v/>
      </c>
      <c r="AK115" s="743"/>
      <c r="AL115" s="1028" t="str">
        <f>IF(AND(ISTEXT($E115),ISTEXT($B115)),"산출기준 &gt;&gt;  "&amp;_xlfn.XLOOKUP($E115,산출기준!$D:$D,산출기준!$E:$E,"매칭실패"),"")</f>
        <v/>
      </c>
    </row>
    <row r="116" spans="1:38">
      <c r="B116" s="635"/>
      <c r="C116" s="636"/>
      <c r="D116" s="636"/>
      <c r="E116" s="636"/>
      <c r="F116" s="638"/>
      <c r="G116" s="639"/>
      <c r="H116" s="639"/>
      <c r="I116" s="641"/>
      <c r="J116" s="642"/>
      <c r="K116" s="642"/>
      <c r="L116" s="642"/>
      <c r="M116" s="642"/>
      <c r="N116" s="642"/>
      <c r="O116" s="642"/>
      <c r="P116" s="642"/>
      <c r="Q116" s="642"/>
      <c r="R116" s="642"/>
      <c r="S116" s="642"/>
      <c r="T116" s="642"/>
      <c r="U116" s="642"/>
      <c r="V116" s="642"/>
      <c r="W116" s="642"/>
      <c r="X116" s="642"/>
      <c r="Y116" s="642"/>
      <c r="Z116" s="642"/>
      <c r="AA116" s="642"/>
      <c r="AB116" s="642"/>
      <c r="AC116" s="642"/>
      <c r="AD116" s="642"/>
      <c r="AE116" s="642"/>
      <c r="AF116" s="636"/>
      <c r="AG116" s="643"/>
      <c r="AH116" s="643"/>
      <c r="AI116" s="644"/>
      <c r="AJ116" s="644"/>
      <c r="AK116" s="639"/>
      <c r="AL116" s="88" t="str">
        <f>IF(AND(ISTEXT($E116),ISTEXT($B116)),"산출기준 &gt;&gt;  "&amp;_xlfn.XLOOKUP($E116,산출기준!$D:$D,산출기준!$E:$E,"매칭실패"),"")</f>
        <v/>
      </c>
    </row>
    <row r="117" spans="1:38">
      <c r="B117" s="645"/>
      <c r="C117" s="646" t="s">
        <v>2883</v>
      </c>
      <c r="D117" s="648"/>
      <c r="E117" s="648"/>
      <c r="F117" s="649" t="s">
        <v>2884</v>
      </c>
      <c r="G117" s="645"/>
      <c r="H117" s="651"/>
      <c r="I117" s="652"/>
      <c r="J117" s="652"/>
      <c r="K117" s="653"/>
      <c r="L117" s="653"/>
      <c r="M117" s="653"/>
      <c r="N117" s="653"/>
      <c r="O117" s="653"/>
      <c r="P117" s="653"/>
      <c r="Q117" s="653"/>
      <c r="R117" s="653"/>
      <c r="S117" s="653"/>
      <c r="T117" s="653"/>
      <c r="U117" s="653"/>
      <c r="V117" s="653"/>
      <c r="W117" s="653"/>
      <c r="X117" s="653"/>
      <c r="Y117" s="653"/>
      <c r="Z117" s="653"/>
      <c r="AA117" s="653"/>
      <c r="AB117" s="653"/>
      <c r="AC117" s="653"/>
      <c r="AD117" s="653"/>
      <c r="AE117" s="653"/>
      <c r="AF117" s="656"/>
      <c r="AG117" s="656"/>
      <c r="AH117" s="656"/>
      <c r="AI117" s="656"/>
      <c r="AJ117" s="656"/>
      <c r="AK117" s="657"/>
      <c r="AL117" s="88" t="str">
        <f>IF(AND(ISTEXT($E117),ISTEXT($B117)),"산출기준 &gt;&gt;  "&amp;_xlfn.XLOOKUP($E117,산출기준!$D:$D,산출기준!$E:$E,"매칭실패"),"")</f>
        <v/>
      </c>
    </row>
    <row r="118" spans="1:38">
      <c r="B118" s="658"/>
      <c r="C118" s="659"/>
      <c r="D118" s="659"/>
      <c r="E118" s="659"/>
      <c r="F118" s="661"/>
      <c r="G118" s="662"/>
      <c r="H118" s="662"/>
      <c r="I118" s="652"/>
      <c r="J118" s="664"/>
      <c r="K118" s="664"/>
      <c r="L118" s="664"/>
      <c r="M118" s="664"/>
      <c r="N118" s="664"/>
      <c r="O118" s="664"/>
      <c r="P118" s="664"/>
      <c r="Q118" s="664"/>
      <c r="R118" s="664"/>
      <c r="S118" s="664"/>
      <c r="T118" s="664"/>
      <c r="U118" s="664"/>
      <c r="V118" s="664"/>
      <c r="W118" s="664"/>
      <c r="X118" s="664"/>
      <c r="Y118" s="664"/>
      <c r="Z118" s="664"/>
      <c r="AA118" s="664"/>
      <c r="AB118" s="664"/>
      <c r="AC118" s="664"/>
      <c r="AD118" s="664"/>
      <c r="AE118" s="664"/>
      <c r="AF118" s="659"/>
      <c r="AG118" s="665"/>
      <c r="AH118" s="665"/>
      <c r="AI118" s="666"/>
      <c r="AJ118" s="666"/>
      <c r="AK118" s="662"/>
      <c r="AL118" s="88" t="str">
        <f>IF(AND(ISTEXT($E118),ISTEXT($B118)),"산출기준 &gt;&gt;  "&amp;_xlfn.XLOOKUP($E118,산출기준!$D:$D,산출기준!$E:$E,"매칭실패"),"")</f>
        <v/>
      </c>
    </row>
    <row r="119" spans="1:38" ht="34.9" customHeight="1">
      <c r="B119" s="808" t="str" cm="1">
        <f t="array" aca="1" ref="B119" ca="1">_xlfn.IFNA(INDIRECT("Family_표준_구성도!B"&amp;MATCH(F119,INDIRECT("Family_표준_구성도!"&amp;"C:C"),0)),"")</f>
        <v>2.1.2.1.1</v>
      </c>
      <c r="C119" s="668" t="s">
        <v>2016</v>
      </c>
      <c r="D119" s="809"/>
      <c r="E119" s="668" t="s">
        <v>2833</v>
      </c>
      <c r="F119" s="810" t="s">
        <v>2885</v>
      </c>
      <c r="G119" s="811"/>
      <c r="H119" s="917" t="s">
        <v>2886</v>
      </c>
      <c r="I119" s="674"/>
      <c r="J119" s="674"/>
      <c r="K119" s="674"/>
      <c r="L119" s="674"/>
      <c r="M119" s="674"/>
      <c r="N119" s="675"/>
      <c r="O119" s="676"/>
      <c r="P119" s="677"/>
      <c r="Q119" s="677"/>
      <c r="R119" s="677"/>
      <c r="S119" s="677"/>
      <c r="T119" s="677"/>
      <c r="U119" s="677"/>
      <c r="V119" s="678"/>
      <c r="W119" s="679"/>
      <c r="X119" s="679"/>
      <c r="Y119" s="679"/>
      <c r="Z119" s="679"/>
      <c r="AA119" s="679"/>
      <c r="AB119" s="679"/>
      <c r="AC119" s="679"/>
      <c r="AD119" s="679"/>
      <c r="AE119" s="679"/>
      <c r="AF119" s="813"/>
      <c r="AG119" s="682"/>
      <c r="AH119" s="682"/>
      <c r="AI119" s="682"/>
      <c r="AJ119" s="682"/>
      <c r="AK119" s="683"/>
      <c r="AL119" s="88" t="str">
        <f ca="1">IF(AND(ISTEXT($E119),ISTEXT($B119)),"산출기준 &gt;&gt;  "&amp;_xlfn.XLOOKUP($E119,산출기준!$D:$D,산출기준!$E:$E,"매칭실패"),"")</f>
        <v>산출기준 &gt;&gt;  [ 루프 일반 산출 ]</v>
      </c>
    </row>
    <row r="120" spans="1:38" ht="49.9" customHeight="1" outlineLevel="1">
      <c r="B120" s="772"/>
      <c r="C120" s="773"/>
      <c r="D120" s="773"/>
      <c r="E120" s="788"/>
      <c r="F120" s="775"/>
      <c r="G120" s="759" t="str">
        <f t="shared" ref="G120" si="33">IF(IF(N120=0,"",N120)&amp;" | "&amp;IF(O120=0,"",O120)&amp;" | "&amp;IF(Q120=0,"",Q120)&amp;" | "&amp;IF(R120=0,"",R120)=" |  |  | ","",IF(N120=0,"",N120)&amp;" | "&amp;IF(O120=0,"",O120)&amp;" | "&amp;IF(Q120=0,"",Q120)&amp;" | "&amp;IF(R120=0,"",R120))</f>
        <v>Sandwich Panel | Corrugated Galvanized Steel Sheet Sandwich Panel, Fire Protective Rating: N/A |  | Mineral Wool (Rock Wool)</v>
      </c>
      <c r="H120" s="816" t="s">
        <v>2887</v>
      </c>
      <c r="I120" s="765" t="str">
        <f>LEFT(H120,14)</f>
        <v>A05ZZ200-00008</v>
      </c>
      <c r="J120" s="766"/>
      <c r="K120" s="766" t="str">
        <f>IFERROR(VLOOKUP($I120,'WM-AR'!$I$7:$AS$3267,34,FALSE),"")</f>
        <v>M2</v>
      </c>
      <c r="L120" s="766" t="str">
        <f>IFERROR(VLOOKUP($I120,'WM-AR'!$I$7:$AS$3267,4,FALSE),"")</f>
        <v>Cladding Work</v>
      </c>
      <c r="M120" s="766" t="str">
        <f>IFERROR(VLOOKUP($I120,'WM-AR'!$I$7:$AS$3267,6,FALSE),"")</f>
        <v>-</v>
      </c>
      <c r="N120" s="766" t="str">
        <f>IFERROR(VLOOKUP($I120,'WM-AR'!$I$7:$AS$3267,8,FALSE),"")</f>
        <v>Sandwich Panel</v>
      </c>
      <c r="O120" s="766" t="str">
        <f>IFERROR(VLOOKUP($I120,'WM-AR'!$I$7:$AS$3267,10,FALSE),"")</f>
        <v>Corrugated Galvanized Steel Sheet Sandwich Panel, Fire Protective Rating: N/A</v>
      </c>
      <c r="P120" s="766">
        <f>IFERROR(VLOOKUP($I120,'WM-AR'!$I$7:$AS$3267,12,FALSE),"")</f>
        <v>0</v>
      </c>
      <c r="Q120" s="766">
        <f>IFERROR(VLOOKUP($I120,'WM-AR'!$I$7:$AS$3267,14,FALSE),"")</f>
        <v>0</v>
      </c>
      <c r="R120" s="766" t="str">
        <f>IFERROR(VLOOKUP($I120,'WM-AR'!$I$7:$AS$3267,16,FALSE),"")</f>
        <v>Mineral Wool (Rock Wool)</v>
      </c>
      <c r="S120" s="766" t="str">
        <f>IFERROR(VLOOKUP($I120,'WM-AR'!$I$7:$AS$3267,18,FALSE),"")</f>
        <v>for Roof</v>
      </c>
      <c r="T120" s="766" t="str">
        <f>IFERROR(VLOOKUP($I120,'WM-AR'!$I$7:$AS$3267,20,FALSE),"")</f>
        <v>w/ Accessories, Flashing</v>
      </c>
      <c r="U120" s="766">
        <f>IFERROR(VLOOKUP($I120,'WM-AR'!$I$7:$AS$3267,22,FALSE),"")</f>
        <v>0</v>
      </c>
      <c r="V120" s="766" t="str">
        <f>IFERROR(VLOOKUP($I120,'WM-AR'!$I$7:$AS$3267,24,FALSE),"")</f>
        <v>150mm≤THK</v>
      </c>
      <c r="W120" s="766">
        <f>IFERROR(VLOOKUP($I120,'WM-AR'!$I$7:$AS$3267,25,FALSE),"")</f>
        <v>0</v>
      </c>
      <c r="X120" s="766" t="str">
        <f>IFERROR(VLOOKUP($I120,'WM-AR'!$I$7:$AS$3267,26,FALSE),"")</f>
        <v>THK=(  )mm</v>
      </c>
      <c r="Y120" s="766">
        <f>IFERROR(VLOOKUP($I120,'WM-AR'!$I$7:$AS$3267,27,FALSE),"")</f>
        <v>0</v>
      </c>
      <c r="Z120" s="766">
        <f>IFERROR(VLOOKUP($I120,'WM-AR'!$I$7:$AS$3267,28,FALSE),"")</f>
        <v>0</v>
      </c>
      <c r="AA120" s="766">
        <f>IFERROR(VLOOKUP($I120,'WM-AR'!$I$7:$AS$3267,29,FALSE),"")</f>
        <v>0</v>
      </c>
      <c r="AB120" s="766">
        <f>IFERROR(VLOOKUP($I120,'WM-AR'!$I$7:$AS$3267,30,FALSE),"")</f>
        <v>0</v>
      </c>
      <c r="AC120" s="766">
        <f>IFERROR(VLOOKUP($I120,'WM-AR'!$I$7:$AS$3267,31,FALSE),"")</f>
        <v>0</v>
      </c>
      <c r="AD120" s="766">
        <f>IFERROR(VLOOKUP($I120,'WM-AR'!$I$7:$AS$3267,32,FALSE),"")</f>
        <v>0</v>
      </c>
      <c r="AE120" s="766" t="str">
        <f>IFERROR(VLOOKUP($I120,'WM-AR'!$I$7:$AS$3267,33,FALSE),"")</f>
        <v/>
      </c>
      <c r="AF120" s="817" t="s">
        <v>2888</v>
      </c>
      <c r="AG120" s="768" t="s">
        <v>1815</v>
      </c>
      <c r="AH120" s="768" t="s">
        <v>1815</v>
      </c>
      <c r="AI120" s="769"/>
      <c r="AJ120" s="769" t="str">
        <f t="shared" ref="AJ120:AJ123" si="34">K120</f>
        <v>M2</v>
      </c>
      <c r="AK120" s="816"/>
      <c r="AL120" s="88" t="str">
        <f>IF(AND(ISTEXT($E120),ISTEXT($B120)),"산출기준 &gt;&gt;  "&amp;_xlfn.XLOOKUP($E120,산출기준!$D:$D,산출기준!$E:$E,"매칭실패"),"")</f>
        <v/>
      </c>
    </row>
    <row r="121" spans="1:38">
      <c r="A121" s="1019"/>
      <c r="B121" s="684"/>
      <c r="C121" s="685"/>
      <c r="D121" s="1020"/>
      <c r="E121" s="687"/>
      <c r="F121" s="1021"/>
      <c r="G121" s="875" t="s">
        <v>2157</v>
      </c>
      <c r="H121" s="824"/>
      <c r="I121" s="692" t="str">
        <f t="shared" ref="I121:I123" si="35">LEFT(H121,14)</f>
        <v/>
      </c>
      <c r="J121" s="1022"/>
      <c r="K121" s="1023" t="str">
        <f>IFERROR(VLOOKUP($I121,'WM-AR'!$I$7:$AS$3267,34,FALSE),"")</f>
        <v/>
      </c>
      <c r="L121" s="1024" t="str">
        <f>IFERROR(VLOOKUP($I121,'WM-AR'!$I$7:$AS$3267,4,FALSE),"")</f>
        <v/>
      </c>
      <c r="M121" s="1024" t="str">
        <f>IFERROR(VLOOKUP($I121,'WM-AR'!$I$7:$AS$3267,6,FALSE),"")</f>
        <v/>
      </c>
      <c r="N121" s="1024" t="str">
        <f>IFERROR(VLOOKUP($I121,'WM-AR'!$I$7:$AS$3267,8,FALSE),"")</f>
        <v/>
      </c>
      <c r="O121" s="1025" t="str">
        <f>IFERROR(VLOOKUP($I121,'WM-AR'!$I$7:$AS$3267,10,FALSE),"")</f>
        <v/>
      </c>
      <c r="P121" s="1026" t="str">
        <f>IFERROR(VLOOKUP($I121,'WM-AR'!$I$7:$AS$3267,12,FALSE),"")</f>
        <v/>
      </c>
      <c r="Q121" s="1026" t="str">
        <f>IFERROR(VLOOKUP($I121,'WM-AR'!$I$7:$AS$3267,14,FALSE),"")</f>
        <v/>
      </c>
      <c r="R121" s="1026" t="str">
        <f>IFERROR(VLOOKUP($I121,'WM-AR'!$I$7:$AS$3267,16,FALSE),"")</f>
        <v/>
      </c>
      <c r="S121" s="1026" t="str">
        <f>IFERROR(VLOOKUP($I121,'WM-AR'!$I$7:$AS$3267,18,FALSE),"")</f>
        <v/>
      </c>
      <c r="T121" s="1026" t="str">
        <f>IFERROR(VLOOKUP($I121,'WM-AR'!$I$7:$AS$3267,20,FALSE),"")</f>
        <v/>
      </c>
      <c r="U121" s="1026" t="str">
        <f>IFERROR(VLOOKUP($I121,'WM-AR'!$I$7:$AS$3267,22,FALSE),"")</f>
        <v/>
      </c>
      <c r="V121" s="1026" t="str">
        <f>IFERROR(VLOOKUP($I121,'WM-AR'!$I$7:$AS$3267,24,FALSE),"")</f>
        <v/>
      </c>
      <c r="W121" s="1026" t="str">
        <f>IFERROR(VLOOKUP($I121,'WM-AR'!$I$7:$AS$3267,25,FALSE),"")</f>
        <v/>
      </c>
      <c r="X121" s="1026" t="str">
        <f>IFERROR(VLOOKUP($I121,'WM-AR'!$I$7:$AS$3267,26,FALSE),"")</f>
        <v/>
      </c>
      <c r="Y121" s="1026" t="str">
        <f>IFERROR(VLOOKUP($I121,'WM-AR'!$I$7:$AS$3267,27,FALSE),"")</f>
        <v/>
      </c>
      <c r="Z121" s="1026" t="str">
        <f>IFERROR(VLOOKUP($I121,'WM-AR'!$I$7:$AS$3267,28,FALSE),"")</f>
        <v/>
      </c>
      <c r="AA121" s="1026" t="str">
        <f>IFERROR(VLOOKUP($I121,'WM-AR'!$I$7:$AS$3267,29,FALSE),"")</f>
        <v/>
      </c>
      <c r="AB121" s="1026" t="str">
        <f>IFERROR(VLOOKUP($I121,'WM-AR'!$I$7:$AS$3267,30,FALSE),"")</f>
        <v/>
      </c>
      <c r="AC121" s="1026" t="str">
        <f>IFERROR(VLOOKUP($I121,'WM-AR'!$I$7:$AS$3267,31,FALSE),"")</f>
        <v/>
      </c>
      <c r="AD121" s="1026" t="str">
        <f>IFERROR(VLOOKUP($I121,'WM-AR'!$I$7:$AS$3267,32,FALSE),"")</f>
        <v/>
      </c>
      <c r="AE121" s="1026" t="str">
        <f>IFERROR(VLOOKUP($I121,'WM-AR'!$I$7:$AS$3267,33,FALSE),"")</f>
        <v/>
      </c>
      <c r="AF121" s="1027"/>
      <c r="AG121" s="834"/>
      <c r="AH121" s="834"/>
      <c r="AI121" s="836"/>
      <c r="AJ121" s="836" t="str">
        <f t="shared" si="34"/>
        <v/>
      </c>
      <c r="AK121" s="704"/>
      <c r="AL121" s="1028" t="str">
        <f>IF(AND(ISTEXT($E121),ISTEXT($B121)),"산출기준 &gt;&gt;  "&amp;_xlfn.XLOOKUP($E121,산출기준!$D:$D,산출기준!$E:$E,"매칭실패"),"")</f>
        <v/>
      </c>
    </row>
    <row r="122" spans="1:38">
      <c r="A122" s="1019"/>
      <c r="B122" s="705"/>
      <c r="C122" s="706"/>
      <c r="D122" s="711"/>
      <c r="E122" s="708"/>
      <c r="F122" s="1029"/>
      <c r="G122" s="882"/>
      <c r="H122" s="843"/>
      <c r="I122" s="712" t="str">
        <f t="shared" si="35"/>
        <v/>
      </c>
      <c r="J122" s="1030"/>
      <c r="K122" s="1031" t="str">
        <f>IFERROR(VLOOKUP($I122,'WM-AR'!$I$7:$AS$3267,34,FALSE),"")</f>
        <v/>
      </c>
      <c r="L122" s="1030" t="str">
        <f>IFERROR(VLOOKUP($I122,'WM-AR'!$I$7:$AS$3267,4,FALSE),"")</f>
        <v/>
      </c>
      <c r="M122" s="1030" t="str">
        <f>IFERROR(VLOOKUP($I122,'WM-AR'!$I$7:$AS$3267,6,FALSE),"")</f>
        <v/>
      </c>
      <c r="N122" s="1030" t="str">
        <f>IFERROR(VLOOKUP($I122,'WM-AR'!$I$7:$AS$3267,8,FALSE),"")</f>
        <v/>
      </c>
      <c r="O122" s="1032" t="str">
        <f>IFERROR(VLOOKUP($I122,'WM-AR'!$I$7:$AS$3267,10,FALSE),"")</f>
        <v/>
      </c>
      <c r="P122" s="1033" t="str">
        <f>IFERROR(VLOOKUP($I122,'WM-AR'!$I$7:$AS$3267,12,FALSE),"")</f>
        <v/>
      </c>
      <c r="Q122" s="1033" t="str">
        <f>IFERROR(VLOOKUP($I122,'WM-AR'!$I$7:$AS$3267,14,FALSE),"")</f>
        <v/>
      </c>
      <c r="R122" s="1033" t="str">
        <f>IFERROR(VLOOKUP($I122,'WM-AR'!$I$7:$AS$3267,16,FALSE),"")</f>
        <v/>
      </c>
      <c r="S122" s="1033" t="str">
        <f>IFERROR(VLOOKUP($I122,'WM-AR'!$I$7:$AS$3267,18,FALSE),"")</f>
        <v/>
      </c>
      <c r="T122" s="1033" t="str">
        <f>IFERROR(VLOOKUP($I122,'WM-AR'!$I$7:$AS$3267,20,FALSE),"")</f>
        <v/>
      </c>
      <c r="U122" s="1033" t="str">
        <f>IFERROR(VLOOKUP($I122,'WM-AR'!$I$7:$AS$3267,22,FALSE),"")</f>
        <v/>
      </c>
      <c r="V122" s="1033" t="str">
        <f>IFERROR(VLOOKUP($I122,'WM-AR'!$I$7:$AS$3267,24,FALSE),"")</f>
        <v/>
      </c>
      <c r="W122" s="1033" t="str">
        <f>IFERROR(VLOOKUP($I122,'WM-AR'!$I$7:$AS$3267,25,FALSE),"")</f>
        <v/>
      </c>
      <c r="X122" s="1033" t="str">
        <f>IFERROR(VLOOKUP($I122,'WM-AR'!$I$7:$AS$3267,26,FALSE),"")</f>
        <v/>
      </c>
      <c r="Y122" s="1033" t="str">
        <f>IFERROR(VLOOKUP($I122,'WM-AR'!$I$7:$AS$3267,27,FALSE),"")</f>
        <v/>
      </c>
      <c r="Z122" s="1033" t="str">
        <f>IFERROR(VLOOKUP($I122,'WM-AR'!$I$7:$AS$3267,28,FALSE),"")</f>
        <v/>
      </c>
      <c r="AA122" s="1033" t="str">
        <f>IFERROR(VLOOKUP($I122,'WM-AR'!$I$7:$AS$3267,29,FALSE),"")</f>
        <v/>
      </c>
      <c r="AB122" s="1033" t="str">
        <f>IFERROR(VLOOKUP($I122,'WM-AR'!$I$7:$AS$3267,30,FALSE),"")</f>
        <v/>
      </c>
      <c r="AC122" s="1033" t="str">
        <f>IFERROR(VLOOKUP($I122,'WM-AR'!$I$7:$AS$3267,31,FALSE),"")</f>
        <v/>
      </c>
      <c r="AD122" s="1033" t="str">
        <f>IFERROR(VLOOKUP($I122,'WM-AR'!$I$7:$AS$3267,32,FALSE),"")</f>
        <v/>
      </c>
      <c r="AE122" s="1033" t="str">
        <f>IFERROR(VLOOKUP($I122,'WM-AR'!$I$7:$AS$3267,33,FALSE),"")</f>
        <v/>
      </c>
      <c r="AF122" s="1034"/>
      <c r="AG122" s="852"/>
      <c r="AH122" s="852"/>
      <c r="AI122" s="854"/>
      <c r="AJ122" s="854" t="str">
        <f t="shared" si="34"/>
        <v/>
      </c>
      <c r="AK122" s="723"/>
      <c r="AL122" s="1028" t="str">
        <f>IF(AND(ISTEXT($E122),ISTEXT($B122)),"산출기준 &gt;&gt;  "&amp;_xlfn.XLOOKUP($E122,산출기준!$D:$D,산출기준!$E:$E,"매칭실패"),"")</f>
        <v/>
      </c>
    </row>
    <row r="123" spans="1:38">
      <c r="A123" s="1019"/>
      <c r="B123" s="724"/>
      <c r="C123" s="725"/>
      <c r="D123" s="731"/>
      <c r="E123" s="727"/>
      <c r="F123" s="1035"/>
      <c r="G123" s="886"/>
      <c r="H123" s="861"/>
      <c r="I123" s="732" t="str">
        <f t="shared" si="35"/>
        <v/>
      </c>
      <c r="J123" s="1036"/>
      <c r="K123" s="1037" t="str">
        <f>IFERROR(VLOOKUP($I123,'WM-AR'!$I$7:$AS$3267,34,FALSE),"")</f>
        <v/>
      </c>
      <c r="L123" s="1036" t="str">
        <f>IFERROR(VLOOKUP($I123,'WM-AR'!$I$7:$AS$3267,4,FALSE),"")</f>
        <v/>
      </c>
      <c r="M123" s="1036" t="str">
        <f>IFERROR(VLOOKUP($I123,'WM-AR'!$I$7:$AS$3267,6,FALSE),"")</f>
        <v/>
      </c>
      <c r="N123" s="1036" t="str">
        <f>IFERROR(VLOOKUP($I123,'WM-AR'!$I$7:$AS$3267,8,FALSE),"")</f>
        <v/>
      </c>
      <c r="O123" s="1038" t="str">
        <f>IFERROR(VLOOKUP($I123,'WM-AR'!$I$7:$AS$3267,10,FALSE),"")</f>
        <v/>
      </c>
      <c r="P123" s="1039" t="str">
        <f>IFERROR(VLOOKUP($I123,'WM-AR'!$I$7:$AS$3267,12,FALSE),"")</f>
        <v/>
      </c>
      <c r="Q123" s="1039" t="str">
        <f>IFERROR(VLOOKUP($I123,'WM-AR'!$I$7:$AS$3267,14,FALSE),"")</f>
        <v/>
      </c>
      <c r="R123" s="1039" t="str">
        <f>IFERROR(VLOOKUP($I123,'WM-AR'!$I$7:$AS$3267,16,FALSE),"")</f>
        <v/>
      </c>
      <c r="S123" s="1039" t="str">
        <f>IFERROR(VLOOKUP($I123,'WM-AR'!$I$7:$AS$3267,18,FALSE),"")</f>
        <v/>
      </c>
      <c r="T123" s="1039" t="str">
        <f>IFERROR(VLOOKUP($I123,'WM-AR'!$I$7:$AS$3267,20,FALSE),"")</f>
        <v/>
      </c>
      <c r="U123" s="1039" t="str">
        <f>IFERROR(VLOOKUP($I123,'WM-AR'!$I$7:$AS$3267,22,FALSE),"")</f>
        <v/>
      </c>
      <c r="V123" s="1039" t="str">
        <f>IFERROR(VLOOKUP($I123,'WM-AR'!$I$7:$AS$3267,24,FALSE),"")</f>
        <v/>
      </c>
      <c r="W123" s="1039" t="str">
        <f>IFERROR(VLOOKUP($I123,'WM-AR'!$I$7:$AS$3267,25,FALSE),"")</f>
        <v/>
      </c>
      <c r="X123" s="1039" t="str">
        <f>IFERROR(VLOOKUP($I123,'WM-AR'!$I$7:$AS$3267,26,FALSE),"")</f>
        <v/>
      </c>
      <c r="Y123" s="1039" t="str">
        <f>IFERROR(VLOOKUP($I123,'WM-AR'!$I$7:$AS$3267,27,FALSE),"")</f>
        <v/>
      </c>
      <c r="Z123" s="1039" t="str">
        <f>IFERROR(VLOOKUP($I123,'WM-AR'!$I$7:$AS$3267,28,FALSE),"")</f>
        <v/>
      </c>
      <c r="AA123" s="1039" t="str">
        <f>IFERROR(VLOOKUP($I123,'WM-AR'!$I$7:$AS$3267,29,FALSE),"")</f>
        <v/>
      </c>
      <c r="AB123" s="1039" t="str">
        <f>IFERROR(VLOOKUP($I123,'WM-AR'!$I$7:$AS$3267,30,FALSE),"")</f>
        <v/>
      </c>
      <c r="AC123" s="1039" t="str">
        <f>IFERROR(VLOOKUP($I123,'WM-AR'!$I$7:$AS$3267,31,FALSE),"")</f>
        <v/>
      </c>
      <c r="AD123" s="1039" t="str">
        <f>IFERROR(VLOOKUP($I123,'WM-AR'!$I$7:$AS$3267,32,FALSE),"")</f>
        <v/>
      </c>
      <c r="AE123" s="1039" t="str">
        <f>IFERROR(VLOOKUP($I123,'WM-AR'!$I$7:$AS$3267,33,FALSE),"")</f>
        <v/>
      </c>
      <c r="AF123" s="1040"/>
      <c r="AG123" s="870"/>
      <c r="AH123" s="870"/>
      <c r="AI123" s="871"/>
      <c r="AJ123" s="871" t="str">
        <f t="shared" si="34"/>
        <v/>
      </c>
      <c r="AK123" s="743"/>
      <c r="AL123" s="1028" t="str">
        <f>IF(AND(ISTEXT($E123),ISTEXT($B123)),"산출기준 &gt;&gt;  "&amp;_xlfn.XLOOKUP($E123,산출기준!$D:$D,산출기준!$E:$E,"매칭실패"),"")</f>
        <v/>
      </c>
    </row>
    <row r="124" spans="1:38">
      <c r="B124" s="658"/>
      <c r="C124" s="659"/>
      <c r="D124" s="659"/>
      <c r="E124" s="659"/>
      <c r="F124" s="661"/>
      <c r="G124" s="662"/>
      <c r="H124" s="662"/>
      <c r="I124" s="652"/>
      <c r="J124" s="664"/>
      <c r="K124" s="664"/>
      <c r="L124" s="664"/>
      <c r="M124" s="664"/>
      <c r="N124" s="664"/>
      <c r="O124" s="664"/>
      <c r="P124" s="664"/>
      <c r="Q124" s="664"/>
      <c r="R124" s="664"/>
      <c r="S124" s="664"/>
      <c r="T124" s="664"/>
      <c r="U124" s="664"/>
      <c r="V124" s="664"/>
      <c r="W124" s="664"/>
      <c r="X124" s="664"/>
      <c r="Y124" s="664"/>
      <c r="Z124" s="664"/>
      <c r="AA124" s="664"/>
      <c r="AB124" s="664"/>
      <c r="AC124" s="664"/>
      <c r="AD124" s="664"/>
      <c r="AE124" s="664"/>
      <c r="AF124" s="659"/>
      <c r="AG124" s="665"/>
      <c r="AH124" s="665"/>
      <c r="AI124" s="666"/>
      <c r="AJ124" s="666"/>
      <c r="AK124" s="662"/>
      <c r="AL124" s="88" t="str">
        <f>IF(AND(ISTEXT($E124),ISTEXT($B124)),"산출기준 &gt;&gt;  "&amp;_xlfn.XLOOKUP($E124,산출기준!$D:$D,산출기준!$E:$E,"매칭실패"),"")</f>
        <v/>
      </c>
    </row>
    <row r="125" spans="1:38" ht="34.9" customHeight="1">
      <c r="B125" s="808" t="str" cm="1">
        <f t="array" aca="1" ref="B125" ca="1">_xlfn.IFNA(INDIRECT("Family_표준_구성도!B"&amp;MATCH(F125,INDIRECT("Family_표준_구성도!"&amp;"C:C"),0)),"")</f>
        <v>2.1.2.1.2</v>
      </c>
      <c r="C125" s="668" t="s">
        <v>2016</v>
      </c>
      <c r="D125" s="809"/>
      <c r="E125" s="668" t="s">
        <v>2833</v>
      </c>
      <c r="F125" s="810" t="s">
        <v>2889</v>
      </c>
      <c r="G125" s="811"/>
      <c r="H125" s="917" t="s">
        <v>2890</v>
      </c>
      <c r="I125" s="674"/>
      <c r="J125" s="674"/>
      <c r="K125" s="674"/>
      <c r="L125" s="674"/>
      <c r="M125" s="674"/>
      <c r="N125" s="675"/>
      <c r="O125" s="676"/>
      <c r="P125" s="677"/>
      <c r="Q125" s="677"/>
      <c r="R125" s="677"/>
      <c r="S125" s="677"/>
      <c r="T125" s="677"/>
      <c r="U125" s="677"/>
      <c r="V125" s="678"/>
      <c r="W125" s="679"/>
      <c r="X125" s="679"/>
      <c r="Y125" s="679"/>
      <c r="Z125" s="679"/>
      <c r="AA125" s="679"/>
      <c r="AB125" s="679"/>
      <c r="AC125" s="679"/>
      <c r="AD125" s="679"/>
      <c r="AE125" s="679"/>
      <c r="AF125" s="813"/>
      <c r="AG125" s="682"/>
      <c r="AH125" s="682"/>
      <c r="AI125" s="682"/>
      <c r="AJ125" s="682"/>
      <c r="AK125" s="683"/>
      <c r="AL125" s="88" t="str">
        <f ca="1">IF(AND(ISTEXT($E125),ISTEXT($B125)),"산출기준 &gt;&gt;  "&amp;_xlfn.XLOOKUP($E125,산출기준!$D:$D,산출기준!$E:$E,"매칭실패"),"")</f>
        <v>산출기준 &gt;&gt;  [ 루프 일반 산출 ]</v>
      </c>
    </row>
    <row r="126" spans="1:38" ht="49.9" customHeight="1" outlineLevel="1">
      <c r="B126" s="772"/>
      <c r="C126" s="773"/>
      <c r="D126" s="773"/>
      <c r="E126" s="788"/>
      <c r="F126" s="775"/>
      <c r="G126" s="759" t="str">
        <f t="shared" ref="G126" si="36">IF(IF(N126=0,"",N126)&amp;" | "&amp;IF(O126=0,"",O126)&amp;" | "&amp;IF(Q126=0,"",Q126)&amp;" | "&amp;IF(R126=0,"",R126)=" |  |  | ","",IF(N126=0,"",N126)&amp;" | "&amp;IF(O126=0,"",O126)&amp;" | "&amp;IF(Q126=0,"",Q126)&amp;" | "&amp;IF(R126=0,"",R126))</f>
        <v>Sandwich Panel | Corrugated Galvanized Steel Sheet Sandwich Panel, Fire Protective Rating: N/A |  | Glass Wool (Fiberglass)</v>
      </c>
      <c r="H126" s="816" t="s">
        <v>2891</v>
      </c>
      <c r="I126" s="765" t="str">
        <f>LEFT(H126,14)</f>
        <v>A05ZZ200-00032</v>
      </c>
      <c r="J126" s="766"/>
      <c r="K126" s="766" t="str">
        <f>IFERROR(VLOOKUP($I126,'WM-AR'!$I$7:$AS$3267,34,FALSE),"")</f>
        <v>M2</v>
      </c>
      <c r="L126" s="766" t="str">
        <f>IFERROR(VLOOKUP($I126,'WM-AR'!$I$7:$AS$3267,4,FALSE),"")</f>
        <v>Cladding Work</v>
      </c>
      <c r="M126" s="766" t="str">
        <f>IFERROR(VLOOKUP($I126,'WM-AR'!$I$7:$AS$3267,6,FALSE),"")</f>
        <v>-</v>
      </c>
      <c r="N126" s="766" t="str">
        <f>IFERROR(VLOOKUP($I126,'WM-AR'!$I$7:$AS$3267,8,FALSE),"")</f>
        <v>Sandwich Panel</v>
      </c>
      <c r="O126" s="766" t="str">
        <f>IFERROR(VLOOKUP($I126,'WM-AR'!$I$7:$AS$3267,10,FALSE),"")</f>
        <v>Corrugated Galvanized Steel Sheet Sandwich Panel, Fire Protective Rating: N/A</v>
      </c>
      <c r="P126" s="766">
        <f>IFERROR(VLOOKUP($I126,'WM-AR'!$I$7:$AS$3267,12,FALSE),"")</f>
        <v>0</v>
      </c>
      <c r="Q126" s="766">
        <f>IFERROR(VLOOKUP($I126,'WM-AR'!$I$7:$AS$3267,14,FALSE),"")</f>
        <v>0</v>
      </c>
      <c r="R126" s="766" t="str">
        <f>IFERROR(VLOOKUP($I126,'WM-AR'!$I$7:$AS$3267,16,FALSE),"")</f>
        <v>Glass Wool (Fiberglass)</v>
      </c>
      <c r="S126" s="766" t="str">
        <f>IFERROR(VLOOKUP($I126,'WM-AR'!$I$7:$AS$3267,18,FALSE),"")</f>
        <v>for Roof</v>
      </c>
      <c r="T126" s="766" t="str">
        <f>IFERROR(VLOOKUP($I126,'WM-AR'!$I$7:$AS$3267,20,FALSE),"")</f>
        <v>w/ Accessories, Flashing</v>
      </c>
      <c r="U126" s="766">
        <f>IFERROR(VLOOKUP($I126,'WM-AR'!$I$7:$AS$3267,22,FALSE),"")</f>
        <v>0</v>
      </c>
      <c r="V126" s="766" t="str">
        <f>IFERROR(VLOOKUP($I126,'WM-AR'!$I$7:$AS$3267,24,FALSE),"")</f>
        <v>150mm≤THK</v>
      </c>
      <c r="W126" s="766">
        <f>IFERROR(VLOOKUP($I126,'WM-AR'!$I$7:$AS$3267,25,FALSE),"")</f>
        <v>0</v>
      </c>
      <c r="X126" s="766" t="str">
        <f>IFERROR(VLOOKUP($I126,'WM-AR'!$I$7:$AS$3267,26,FALSE),"")</f>
        <v>THK=(  )mm</v>
      </c>
      <c r="Y126" s="766">
        <f>IFERROR(VLOOKUP($I126,'WM-AR'!$I$7:$AS$3267,27,FALSE),"")</f>
        <v>0</v>
      </c>
      <c r="Z126" s="766">
        <f>IFERROR(VLOOKUP($I126,'WM-AR'!$I$7:$AS$3267,28,FALSE),"")</f>
        <v>0</v>
      </c>
      <c r="AA126" s="766">
        <f>IFERROR(VLOOKUP($I126,'WM-AR'!$I$7:$AS$3267,29,FALSE),"")</f>
        <v>0</v>
      </c>
      <c r="AB126" s="766">
        <f>IFERROR(VLOOKUP($I126,'WM-AR'!$I$7:$AS$3267,30,FALSE),"")</f>
        <v>0</v>
      </c>
      <c r="AC126" s="766">
        <f>IFERROR(VLOOKUP($I126,'WM-AR'!$I$7:$AS$3267,31,FALSE),"")</f>
        <v>0</v>
      </c>
      <c r="AD126" s="766">
        <f>IFERROR(VLOOKUP($I126,'WM-AR'!$I$7:$AS$3267,32,FALSE),"")</f>
        <v>0</v>
      </c>
      <c r="AE126" s="766" t="str">
        <f>IFERROR(VLOOKUP($I126,'WM-AR'!$I$7:$AS$3267,33,FALSE),"")</f>
        <v/>
      </c>
      <c r="AF126" s="817" t="s">
        <v>2892</v>
      </c>
      <c r="AG126" s="768" t="s">
        <v>1815</v>
      </c>
      <c r="AH126" s="768" t="s">
        <v>1815</v>
      </c>
      <c r="AI126" s="769"/>
      <c r="AJ126" s="769" t="str">
        <f t="shared" ref="AJ126:AJ129" si="37">K126</f>
        <v>M2</v>
      </c>
      <c r="AK126" s="816"/>
      <c r="AL126" s="88" t="str">
        <f>IF(AND(ISTEXT($E126),ISTEXT($B126)),"산출기준 &gt;&gt;  "&amp;_xlfn.XLOOKUP($E126,산출기준!$D:$D,산출기준!$E:$E,"매칭실패"),"")</f>
        <v/>
      </c>
    </row>
    <row r="127" spans="1:38">
      <c r="A127" s="1019"/>
      <c r="B127" s="684"/>
      <c r="C127" s="685"/>
      <c r="D127" s="1020"/>
      <c r="E127" s="687"/>
      <c r="F127" s="1021"/>
      <c r="G127" s="875" t="s">
        <v>2158</v>
      </c>
      <c r="H127" s="824"/>
      <c r="I127" s="692" t="str">
        <f t="shared" ref="I127:I129" si="38">LEFT(H127,14)</f>
        <v/>
      </c>
      <c r="J127" s="1022"/>
      <c r="K127" s="1023" t="str">
        <f>IFERROR(VLOOKUP($I127,'WM-AR'!$I$7:$AS$3267,34,FALSE),"")</f>
        <v/>
      </c>
      <c r="L127" s="1024" t="str">
        <f>IFERROR(VLOOKUP($I127,'WM-AR'!$I$7:$AS$3267,4,FALSE),"")</f>
        <v/>
      </c>
      <c r="M127" s="1024" t="str">
        <f>IFERROR(VLOOKUP($I127,'WM-AR'!$I$7:$AS$3267,6,FALSE),"")</f>
        <v/>
      </c>
      <c r="N127" s="1024" t="str">
        <f>IFERROR(VLOOKUP($I127,'WM-AR'!$I$7:$AS$3267,8,FALSE),"")</f>
        <v/>
      </c>
      <c r="O127" s="1025" t="str">
        <f>IFERROR(VLOOKUP($I127,'WM-AR'!$I$7:$AS$3267,10,FALSE),"")</f>
        <v/>
      </c>
      <c r="P127" s="1026" t="str">
        <f>IFERROR(VLOOKUP($I127,'WM-AR'!$I$7:$AS$3267,12,FALSE),"")</f>
        <v/>
      </c>
      <c r="Q127" s="1026" t="str">
        <f>IFERROR(VLOOKUP($I127,'WM-AR'!$I$7:$AS$3267,14,FALSE),"")</f>
        <v/>
      </c>
      <c r="R127" s="1026" t="str">
        <f>IFERROR(VLOOKUP($I127,'WM-AR'!$I$7:$AS$3267,16,FALSE),"")</f>
        <v/>
      </c>
      <c r="S127" s="1026" t="str">
        <f>IFERROR(VLOOKUP($I127,'WM-AR'!$I$7:$AS$3267,18,FALSE),"")</f>
        <v/>
      </c>
      <c r="T127" s="1026" t="str">
        <f>IFERROR(VLOOKUP($I127,'WM-AR'!$I$7:$AS$3267,20,FALSE),"")</f>
        <v/>
      </c>
      <c r="U127" s="1026" t="str">
        <f>IFERROR(VLOOKUP($I127,'WM-AR'!$I$7:$AS$3267,22,FALSE),"")</f>
        <v/>
      </c>
      <c r="V127" s="1026" t="str">
        <f>IFERROR(VLOOKUP($I127,'WM-AR'!$I$7:$AS$3267,24,FALSE),"")</f>
        <v/>
      </c>
      <c r="W127" s="1026" t="str">
        <f>IFERROR(VLOOKUP($I127,'WM-AR'!$I$7:$AS$3267,25,FALSE),"")</f>
        <v/>
      </c>
      <c r="X127" s="1026" t="str">
        <f>IFERROR(VLOOKUP($I127,'WM-AR'!$I$7:$AS$3267,26,FALSE),"")</f>
        <v/>
      </c>
      <c r="Y127" s="1026" t="str">
        <f>IFERROR(VLOOKUP($I127,'WM-AR'!$I$7:$AS$3267,27,FALSE),"")</f>
        <v/>
      </c>
      <c r="Z127" s="1026" t="str">
        <f>IFERROR(VLOOKUP($I127,'WM-AR'!$I$7:$AS$3267,28,FALSE),"")</f>
        <v/>
      </c>
      <c r="AA127" s="1026" t="str">
        <f>IFERROR(VLOOKUP($I127,'WM-AR'!$I$7:$AS$3267,29,FALSE),"")</f>
        <v/>
      </c>
      <c r="AB127" s="1026" t="str">
        <f>IFERROR(VLOOKUP($I127,'WM-AR'!$I$7:$AS$3267,30,FALSE),"")</f>
        <v/>
      </c>
      <c r="AC127" s="1026" t="str">
        <f>IFERROR(VLOOKUP($I127,'WM-AR'!$I$7:$AS$3267,31,FALSE),"")</f>
        <v/>
      </c>
      <c r="AD127" s="1026" t="str">
        <f>IFERROR(VLOOKUP($I127,'WM-AR'!$I$7:$AS$3267,32,FALSE),"")</f>
        <v/>
      </c>
      <c r="AE127" s="1026" t="str">
        <f>IFERROR(VLOOKUP($I127,'WM-AR'!$I$7:$AS$3267,33,FALSE),"")</f>
        <v/>
      </c>
      <c r="AF127" s="1027"/>
      <c r="AG127" s="834"/>
      <c r="AH127" s="834"/>
      <c r="AI127" s="836"/>
      <c r="AJ127" s="836" t="str">
        <f t="shared" si="37"/>
        <v/>
      </c>
      <c r="AK127" s="704"/>
      <c r="AL127" s="1028" t="str">
        <f>IF(AND(ISTEXT($E127),ISTEXT($B127)),"산출기준 &gt;&gt;  "&amp;_xlfn.XLOOKUP($E127,산출기준!$D:$D,산출기준!$E:$E,"매칭실패"),"")</f>
        <v/>
      </c>
    </row>
    <row r="128" spans="1:38">
      <c r="A128" s="1019"/>
      <c r="B128" s="705"/>
      <c r="C128" s="706"/>
      <c r="D128" s="711" t="s">
        <v>2715</v>
      </c>
      <c r="E128" s="708"/>
      <c r="F128" s="1029"/>
      <c r="G128" s="882" t="s">
        <v>2893</v>
      </c>
      <c r="H128" s="843"/>
      <c r="I128" s="712" t="str">
        <f t="shared" si="38"/>
        <v/>
      </c>
      <c r="J128" s="1030"/>
      <c r="K128" s="1031" t="str">
        <f>IFERROR(VLOOKUP($I128,'WM-AR'!$I$7:$AS$3267,34,FALSE),"")</f>
        <v/>
      </c>
      <c r="L128" s="1030" t="str">
        <f>IFERROR(VLOOKUP($I128,'WM-AR'!$I$7:$AS$3267,4,FALSE),"")</f>
        <v/>
      </c>
      <c r="M128" s="1030" t="str">
        <f>IFERROR(VLOOKUP($I128,'WM-AR'!$I$7:$AS$3267,6,FALSE),"")</f>
        <v/>
      </c>
      <c r="N128" s="1030" t="str">
        <f>IFERROR(VLOOKUP($I128,'WM-AR'!$I$7:$AS$3267,8,FALSE),"")</f>
        <v/>
      </c>
      <c r="O128" s="1032" t="str">
        <f>IFERROR(VLOOKUP($I128,'WM-AR'!$I$7:$AS$3267,10,FALSE),"")</f>
        <v/>
      </c>
      <c r="P128" s="1033" t="str">
        <f>IFERROR(VLOOKUP($I128,'WM-AR'!$I$7:$AS$3267,12,FALSE),"")</f>
        <v/>
      </c>
      <c r="Q128" s="1033" t="str">
        <f>IFERROR(VLOOKUP($I128,'WM-AR'!$I$7:$AS$3267,14,FALSE),"")</f>
        <v/>
      </c>
      <c r="R128" s="1033" t="str">
        <f>IFERROR(VLOOKUP($I128,'WM-AR'!$I$7:$AS$3267,16,FALSE),"")</f>
        <v/>
      </c>
      <c r="S128" s="1033" t="str">
        <f>IFERROR(VLOOKUP($I128,'WM-AR'!$I$7:$AS$3267,18,FALSE),"")</f>
        <v/>
      </c>
      <c r="T128" s="1033" t="str">
        <f>IFERROR(VLOOKUP($I128,'WM-AR'!$I$7:$AS$3267,20,FALSE),"")</f>
        <v/>
      </c>
      <c r="U128" s="1033" t="str">
        <f>IFERROR(VLOOKUP($I128,'WM-AR'!$I$7:$AS$3267,22,FALSE),"")</f>
        <v/>
      </c>
      <c r="V128" s="1033" t="str">
        <f>IFERROR(VLOOKUP($I128,'WM-AR'!$I$7:$AS$3267,24,FALSE),"")</f>
        <v/>
      </c>
      <c r="W128" s="1033" t="str">
        <f>IFERROR(VLOOKUP($I128,'WM-AR'!$I$7:$AS$3267,25,FALSE),"")</f>
        <v/>
      </c>
      <c r="X128" s="1033" t="str">
        <f>IFERROR(VLOOKUP($I128,'WM-AR'!$I$7:$AS$3267,26,FALSE),"")</f>
        <v/>
      </c>
      <c r="Y128" s="1033" t="str">
        <f>IFERROR(VLOOKUP($I128,'WM-AR'!$I$7:$AS$3267,27,FALSE),"")</f>
        <v/>
      </c>
      <c r="Z128" s="1033" t="str">
        <f>IFERROR(VLOOKUP($I128,'WM-AR'!$I$7:$AS$3267,28,FALSE),"")</f>
        <v/>
      </c>
      <c r="AA128" s="1033" t="str">
        <f>IFERROR(VLOOKUP($I128,'WM-AR'!$I$7:$AS$3267,29,FALSE),"")</f>
        <v/>
      </c>
      <c r="AB128" s="1033" t="str">
        <f>IFERROR(VLOOKUP($I128,'WM-AR'!$I$7:$AS$3267,30,FALSE),"")</f>
        <v/>
      </c>
      <c r="AC128" s="1033" t="str">
        <f>IFERROR(VLOOKUP($I128,'WM-AR'!$I$7:$AS$3267,31,FALSE),"")</f>
        <v/>
      </c>
      <c r="AD128" s="1033" t="str">
        <f>IFERROR(VLOOKUP($I128,'WM-AR'!$I$7:$AS$3267,32,FALSE),"")</f>
        <v/>
      </c>
      <c r="AE128" s="1033" t="str">
        <f>IFERROR(VLOOKUP($I128,'WM-AR'!$I$7:$AS$3267,33,FALSE),"")</f>
        <v/>
      </c>
      <c r="AF128" s="1034"/>
      <c r="AG128" s="852"/>
      <c r="AH128" s="852"/>
      <c r="AI128" s="854"/>
      <c r="AJ128" s="854" t="str">
        <f t="shared" si="37"/>
        <v/>
      </c>
      <c r="AK128" s="723"/>
      <c r="AL128" s="1028" t="str">
        <f>IF(AND(ISTEXT($E128),ISTEXT($B128)),"산출기준 &gt;&gt;  "&amp;_xlfn.XLOOKUP($E128,산출기준!$D:$D,산출기준!$E:$E,"매칭실패"),"")</f>
        <v/>
      </c>
    </row>
    <row r="129" spans="1:38">
      <c r="A129" s="1019"/>
      <c r="B129" s="724"/>
      <c r="C129" s="725"/>
      <c r="D129" s="731"/>
      <c r="E129" s="727"/>
      <c r="F129" s="1035"/>
      <c r="G129" s="886"/>
      <c r="H129" s="861"/>
      <c r="I129" s="732" t="str">
        <f t="shared" si="38"/>
        <v/>
      </c>
      <c r="J129" s="1036"/>
      <c r="K129" s="1037" t="str">
        <f>IFERROR(VLOOKUP($I129,'WM-AR'!$I$7:$AS$3267,34,FALSE),"")</f>
        <v/>
      </c>
      <c r="L129" s="1036" t="str">
        <f>IFERROR(VLOOKUP($I129,'WM-AR'!$I$7:$AS$3267,4,FALSE),"")</f>
        <v/>
      </c>
      <c r="M129" s="1036" t="str">
        <f>IFERROR(VLOOKUP($I129,'WM-AR'!$I$7:$AS$3267,6,FALSE),"")</f>
        <v/>
      </c>
      <c r="N129" s="1036" t="str">
        <f>IFERROR(VLOOKUP($I129,'WM-AR'!$I$7:$AS$3267,8,FALSE),"")</f>
        <v/>
      </c>
      <c r="O129" s="1038" t="str">
        <f>IFERROR(VLOOKUP($I129,'WM-AR'!$I$7:$AS$3267,10,FALSE),"")</f>
        <v/>
      </c>
      <c r="P129" s="1039" t="str">
        <f>IFERROR(VLOOKUP($I129,'WM-AR'!$I$7:$AS$3267,12,FALSE),"")</f>
        <v/>
      </c>
      <c r="Q129" s="1039" t="str">
        <f>IFERROR(VLOOKUP($I129,'WM-AR'!$I$7:$AS$3267,14,FALSE),"")</f>
        <v/>
      </c>
      <c r="R129" s="1039" t="str">
        <f>IFERROR(VLOOKUP($I129,'WM-AR'!$I$7:$AS$3267,16,FALSE),"")</f>
        <v/>
      </c>
      <c r="S129" s="1039" t="str">
        <f>IFERROR(VLOOKUP($I129,'WM-AR'!$I$7:$AS$3267,18,FALSE),"")</f>
        <v/>
      </c>
      <c r="T129" s="1039" t="str">
        <f>IFERROR(VLOOKUP($I129,'WM-AR'!$I$7:$AS$3267,20,FALSE),"")</f>
        <v/>
      </c>
      <c r="U129" s="1039" t="str">
        <f>IFERROR(VLOOKUP($I129,'WM-AR'!$I$7:$AS$3267,22,FALSE),"")</f>
        <v/>
      </c>
      <c r="V129" s="1039" t="str">
        <f>IFERROR(VLOOKUP($I129,'WM-AR'!$I$7:$AS$3267,24,FALSE),"")</f>
        <v/>
      </c>
      <c r="W129" s="1039" t="str">
        <f>IFERROR(VLOOKUP($I129,'WM-AR'!$I$7:$AS$3267,25,FALSE),"")</f>
        <v/>
      </c>
      <c r="X129" s="1039" t="str">
        <f>IFERROR(VLOOKUP($I129,'WM-AR'!$I$7:$AS$3267,26,FALSE),"")</f>
        <v/>
      </c>
      <c r="Y129" s="1039" t="str">
        <f>IFERROR(VLOOKUP($I129,'WM-AR'!$I$7:$AS$3267,27,FALSE),"")</f>
        <v/>
      </c>
      <c r="Z129" s="1039" t="str">
        <f>IFERROR(VLOOKUP($I129,'WM-AR'!$I$7:$AS$3267,28,FALSE),"")</f>
        <v/>
      </c>
      <c r="AA129" s="1039" t="str">
        <f>IFERROR(VLOOKUP($I129,'WM-AR'!$I$7:$AS$3267,29,FALSE),"")</f>
        <v/>
      </c>
      <c r="AB129" s="1039" t="str">
        <f>IFERROR(VLOOKUP($I129,'WM-AR'!$I$7:$AS$3267,30,FALSE),"")</f>
        <v/>
      </c>
      <c r="AC129" s="1039" t="str">
        <f>IFERROR(VLOOKUP($I129,'WM-AR'!$I$7:$AS$3267,31,FALSE),"")</f>
        <v/>
      </c>
      <c r="AD129" s="1039" t="str">
        <f>IFERROR(VLOOKUP($I129,'WM-AR'!$I$7:$AS$3267,32,FALSE),"")</f>
        <v/>
      </c>
      <c r="AE129" s="1039" t="str">
        <f>IFERROR(VLOOKUP($I129,'WM-AR'!$I$7:$AS$3267,33,FALSE),"")</f>
        <v/>
      </c>
      <c r="AF129" s="1040"/>
      <c r="AG129" s="870"/>
      <c r="AH129" s="870"/>
      <c r="AI129" s="871"/>
      <c r="AJ129" s="871" t="str">
        <f t="shared" si="37"/>
        <v/>
      </c>
      <c r="AK129" s="743"/>
      <c r="AL129" s="1028" t="str">
        <f>IF(AND(ISTEXT($E129),ISTEXT($B129)),"산출기준 &gt;&gt;  "&amp;_xlfn.XLOOKUP($E129,산출기준!$D:$D,산출기준!$E:$E,"매칭실패"),"")</f>
        <v/>
      </c>
    </row>
    <row r="130" spans="1:38">
      <c r="B130" s="658"/>
      <c r="C130" s="659"/>
      <c r="D130" s="659"/>
      <c r="E130" s="659"/>
      <c r="F130" s="661"/>
      <c r="G130" s="662"/>
      <c r="H130" s="662"/>
      <c r="I130" s="652"/>
      <c r="J130" s="664"/>
      <c r="K130" s="664"/>
      <c r="L130" s="664"/>
      <c r="M130" s="664"/>
      <c r="N130" s="664"/>
      <c r="O130" s="664"/>
      <c r="P130" s="664"/>
      <c r="Q130" s="664"/>
      <c r="R130" s="664"/>
      <c r="S130" s="664"/>
      <c r="T130" s="664"/>
      <c r="U130" s="664"/>
      <c r="V130" s="664"/>
      <c r="W130" s="664"/>
      <c r="X130" s="664"/>
      <c r="Y130" s="664"/>
      <c r="Z130" s="664"/>
      <c r="AA130" s="664"/>
      <c r="AB130" s="664"/>
      <c r="AC130" s="664"/>
      <c r="AD130" s="664"/>
      <c r="AE130" s="664"/>
      <c r="AF130" s="659"/>
      <c r="AG130" s="665"/>
      <c r="AH130" s="665"/>
      <c r="AI130" s="666"/>
      <c r="AJ130" s="666"/>
      <c r="AK130" s="662"/>
      <c r="AL130" s="88" t="str">
        <f>IF(AND(ISTEXT($E130),ISTEXT($B130)),"산출기준 &gt;&gt;  "&amp;_xlfn.XLOOKUP($E130,산출기준!$D:$D,산출기준!$E:$E,"매칭실패"),"")</f>
        <v/>
      </c>
    </row>
    <row r="131" spans="1:38" ht="34.9" customHeight="1">
      <c r="B131" s="808" t="str" cm="1">
        <f t="array" aca="1" ref="B131" ca="1">_xlfn.IFNA(INDIRECT("Family_표준_구성도!B"&amp;MATCH(F131,INDIRECT("Family_표준_구성도!"&amp;"C:C"),0)),"")</f>
        <v>2.1.2.1.3</v>
      </c>
      <c r="C131" s="668" t="s">
        <v>2016</v>
      </c>
      <c r="D131" s="809"/>
      <c r="E131" s="668" t="s">
        <v>2833</v>
      </c>
      <c r="F131" s="810" t="s">
        <v>2894</v>
      </c>
      <c r="G131" s="811"/>
      <c r="H131" s="917" t="s">
        <v>2895</v>
      </c>
      <c r="I131" s="674"/>
      <c r="J131" s="674"/>
      <c r="K131" s="674"/>
      <c r="L131" s="674"/>
      <c r="M131" s="674"/>
      <c r="N131" s="675"/>
      <c r="O131" s="676"/>
      <c r="P131" s="677"/>
      <c r="Q131" s="677"/>
      <c r="R131" s="677"/>
      <c r="S131" s="677"/>
      <c r="T131" s="677"/>
      <c r="U131" s="677"/>
      <c r="V131" s="678"/>
      <c r="W131" s="679"/>
      <c r="X131" s="679"/>
      <c r="Y131" s="679"/>
      <c r="Z131" s="679"/>
      <c r="AA131" s="679"/>
      <c r="AB131" s="679"/>
      <c r="AC131" s="679"/>
      <c r="AD131" s="679"/>
      <c r="AE131" s="679"/>
      <c r="AF131" s="813"/>
      <c r="AG131" s="682"/>
      <c r="AH131" s="682"/>
      <c r="AI131" s="682"/>
      <c r="AJ131" s="682"/>
      <c r="AK131" s="683"/>
      <c r="AL131" s="88" t="str">
        <f ca="1">IF(AND(ISTEXT($E131),ISTEXT($B131)),"산출기준 &gt;&gt;  "&amp;_xlfn.XLOOKUP($E131,산출기준!$D:$D,산출기준!$E:$E,"매칭실패"),"")</f>
        <v>산출기준 &gt;&gt;  [ 루프 일반 산출 ]</v>
      </c>
    </row>
    <row r="132" spans="1:38" ht="49.9" customHeight="1" outlineLevel="1">
      <c r="B132" s="772"/>
      <c r="C132" s="773"/>
      <c r="D132" s="773"/>
      <c r="E132" s="788"/>
      <c r="F132" s="775"/>
      <c r="G132" s="759" t="str">
        <f t="shared" ref="G132" si="39">IF(IF(N132=0,"",N132)&amp;" | "&amp;IF(O132=0,"",O132)&amp;" | "&amp;IF(Q132=0,"",Q132)&amp;" | "&amp;IF(R132=0,"",R132)=" |  |  | ","",IF(N132=0,"",N132)&amp;" | "&amp;IF(O132=0,"",O132)&amp;" | "&amp;IF(Q132=0,"",Q132)&amp;" | "&amp;IF(R132=0,"",R132))</f>
        <v>Sandwich Panel | Corrugated Aluminum Sheet Sandwich Panel, Fire Protective Rating: N/A |  | Mineral Wool (Rock Wool)</v>
      </c>
      <c r="H132" s="816" t="s">
        <v>2896</v>
      </c>
      <c r="I132" s="765" t="str">
        <f>LEFT(H132,14)</f>
        <v>A05ZZ200-00054</v>
      </c>
      <c r="J132" s="766"/>
      <c r="K132" s="766" t="str">
        <f>IFERROR(VLOOKUP($I132,'WM-AR'!$I$7:$AS$3267,34,FALSE),"")</f>
        <v>M2</v>
      </c>
      <c r="L132" s="766" t="str">
        <f>IFERROR(VLOOKUP($I132,'WM-AR'!$I$7:$AS$3267,4,FALSE),"")</f>
        <v>Cladding Work</v>
      </c>
      <c r="M132" s="766" t="str">
        <f>IFERROR(VLOOKUP($I132,'WM-AR'!$I$7:$AS$3267,6,FALSE),"")</f>
        <v>-</v>
      </c>
      <c r="N132" s="766" t="str">
        <f>IFERROR(VLOOKUP($I132,'WM-AR'!$I$7:$AS$3267,8,FALSE),"")</f>
        <v>Sandwich Panel</v>
      </c>
      <c r="O132" s="766" t="str">
        <f>IFERROR(VLOOKUP($I132,'WM-AR'!$I$7:$AS$3267,10,FALSE),"")</f>
        <v>Corrugated Aluminum Sheet Sandwich Panel, Fire Protective Rating: N/A</v>
      </c>
      <c r="P132" s="766">
        <f>IFERROR(VLOOKUP($I132,'WM-AR'!$I$7:$AS$3267,12,FALSE),"")</f>
        <v>0</v>
      </c>
      <c r="Q132" s="766">
        <f>IFERROR(VLOOKUP($I132,'WM-AR'!$I$7:$AS$3267,14,FALSE),"")</f>
        <v>0</v>
      </c>
      <c r="R132" s="766" t="str">
        <f>IFERROR(VLOOKUP($I132,'WM-AR'!$I$7:$AS$3267,16,FALSE),"")</f>
        <v>Mineral Wool (Rock Wool)</v>
      </c>
      <c r="S132" s="766" t="str">
        <f>IFERROR(VLOOKUP($I132,'WM-AR'!$I$7:$AS$3267,18,FALSE),"")</f>
        <v>for Roof</v>
      </c>
      <c r="T132" s="766" t="str">
        <f>IFERROR(VLOOKUP($I132,'WM-AR'!$I$7:$AS$3267,20,FALSE),"")</f>
        <v>w/ Accessories, Flashing</v>
      </c>
      <c r="U132" s="766">
        <f>IFERROR(VLOOKUP($I132,'WM-AR'!$I$7:$AS$3267,22,FALSE),"")</f>
        <v>0</v>
      </c>
      <c r="V132" s="766" t="str">
        <f>IFERROR(VLOOKUP($I132,'WM-AR'!$I$7:$AS$3267,24,FALSE),"")</f>
        <v>70mm≤THK&lt;100mm</v>
      </c>
      <c r="W132" s="766">
        <f>IFERROR(VLOOKUP($I132,'WM-AR'!$I$7:$AS$3267,25,FALSE),"")</f>
        <v>0</v>
      </c>
      <c r="X132" s="766" t="str">
        <f>IFERROR(VLOOKUP($I132,'WM-AR'!$I$7:$AS$3267,26,FALSE),"")</f>
        <v>THK=(  )mm</v>
      </c>
      <c r="Y132" s="766">
        <f>IFERROR(VLOOKUP($I132,'WM-AR'!$I$7:$AS$3267,27,FALSE),"")</f>
        <v>0</v>
      </c>
      <c r="Z132" s="766">
        <f>IFERROR(VLOOKUP($I132,'WM-AR'!$I$7:$AS$3267,28,FALSE),"")</f>
        <v>0</v>
      </c>
      <c r="AA132" s="766">
        <f>IFERROR(VLOOKUP($I132,'WM-AR'!$I$7:$AS$3267,29,FALSE),"")</f>
        <v>0</v>
      </c>
      <c r="AB132" s="766">
        <f>IFERROR(VLOOKUP($I132,'WM-AR'!$I$7:$AS$3267,30,FALSE),"")</f>
        <v>0</v>
      </c>
      <c r="AC132" s="766">
        <f>IFERROR(VLOOKUP($I132,'WM-AR'!$I$7:$AS$3267,31,FALSE),"")</f>
        <v>0</v>
      </c>
      <c r="AD132" s="766">
        <f>IFERROR(VLOOKUP($I132,'WM-AR'!$I$7:$AS$3267,32,FALSE),"")</f>
        <v>0</v>
      </c>
      <c r="AE132" s="766" t="str">
        <f>IFERROR(VLOOKUP($I132,'WM-AR'!$I$7:$AS$3267,33,FALSE),"")</f>
        <v/>
      </c>
      <c r="AF132" s="817" t="s">
        <v>2897</v>
      </c>
      <c r="AG132" s="768" t="s">
        <v>1815</v>
      </c>
      <c r="AH132" s="768" t="s">
        <v>1815</v>
      </c>
      <c r="AI132" s="769"/>
      <c r="AJ132" s="769" t="str">
        <f t="shared" ref="AJ132:AJ135" si="40">K132</f>
        <v>M2</v>
      </c>
      <c r="AK132" s="816"/>
      <c r="AL132" s="88" t="str">
        <f>IF(AND(ISTEXT($E132),ISTEXT($B132)),"산출기준 &gt;&gt;  "&amp;_xlfn.XLOOKUP($E132,산출기준!$D:$D,산출기준!$E:$E,"매칭실패"),"")</f>
        <v/>
      </c>
    </row>
    <row r="133" spans="1:38">
      <c r="A133" s="1019"/>
      <c r="B133" s="684"/>
      <c r="C133" s="685"/>
      <c r="D133" s="1020"/>
      <c r="E133" s="687"/>
      <c r="F133" s="1021"/>
      <c r="G133" s="875" t="s">
        <v>2159</v>
      </c>
      <c r="H133" s="824"/>
      <c r="I133" s="692" t="str">
        <f t="shared" ref="I133:I135" si="41">LEFT(H133,14)</f>
        <v/>
      </c>
      <c r="J133" s="1022"/>
      <c r="K133" s="1023" t="str">
        <f>IFERROR(VLOOKUP($I133,'WM-AR'!$I$7:$AS$3267,34,FALSE),"")</f>
        <v/>
      </c>
      <c r="L133" s="1024" t="str">
        <f>IFERROR(VLOOKUP($I133,'WM-AR'!$I$7:$AS$3267,4,FALSE),"")</f>
        <v/>
      </c>
      <c r="M133" s="1024" t="str">
        <f>IFERROR(VLOOKUP($I133,'WM-AR'!$I$7:$AS$3267,6,FALSE),"")</f>
        <v/>
      </c>
      <c r="N133" s="1024" t="str">
        <f>IFERROR(VLOOKUP($I133,'WM-AR'!$I$7:$AS$3267,8,FALSE),"")</f>
        <v/>
      </c>
      <c r="O133" s="1025" t="str">
        <f>IFERROR(VLOOKUP($I133,'WM-AR'!$I$7:$AS$3267,10,FALSE),"")</f>
        <v/>
      </c>
      <c r="P133" s="1026" t="str">
        <f>IFERROR(VLOOKUP($I133,'WM-AR'!$I$7:$AS$3267,12,FALSE),"")</f>
        <v/>
      </c>
      <c r="Q133" s="1026" t="str">
        <f>IFERROR(VLOOKUP($I133,'WM-AR'!$I$7:$AS$3267,14,FALSE),"")</f>
        <v/>
      </c>
      <c r="R133" s="1026" t="str">
        <f>IFERROR(VLOOKUP($I133,'WM-AR'!$I$7:$AS$3267,16,FALSE),"")</f>
        <v/>
      </c>
      <c r="S133" s="1026" t="str">
        <f>IFERROR(VLOOKUP($I133,'WM-AR'!$I$7:$AS$3267,18,FALSE),"")</f>
        <v/>
      </c>
      <c r="T133" s="1026" t="str">
        <f>IFERROR(VLOOKUP($I133,'WM-AR'!$I$7:$AS$3267,20,FALSE),"")</f>
        <v/>
      </c>
      <c r="U133" s="1026" t="str">
        <f>IFERROR(VLOOKUP($I133,'WM-AR'!$I$7:$AS$3267,22,FALSE),"")</f>
        <v/>
      </c>
      <c r="V133" s="1026" t="str">
        <f>IFERROR(VLOOKUP($I133,'WM-AR'!$I$7:$AS$3267,24,FALSE),"")</f>
        <v/>
      </c>
      <c r="W133" s="1026" t="str">
        <f>IFERROR(VLOOKUP($I133,'WM-AR'!$I$7:$AS$3267,25,FALSE),"")</f>
        <v/>
      </c>
      <c r="X133" s="1026" t="str">
        <f>IFERROR(VLOOKUP($I133,'WM-AR'!$I$7:$AS$3267,26,FALSE),"")</f>
        <v/>
      </c>
      <c r="Y133" s="1026" t="str">
        <f>IFERROR(VLOOKUP($I133,'WM-AR'!$I$7:$AS$3267,27,FALSE),"")</f>
        <v/>
      </c>
      <c r="Z133" s="1026" t="str">
        <f>IFERROR(VLOOKUP($I133,'WM-AR'!$I$7:$AS$3267,28,FALSE),"")</f>
        <v/>
      </c>
      <c r="AA133" s="1026" t="str">
        <f>IFERROR(VLOOKUP($I133,'WM-AR'!$I$7:$AS$3267,29,FALSE),"")</f>
        <v/>
      </c>
      <c r="AB133" s="1026" t="str">
        <f>IFERROR(VLOOKUP($I133,'WM-AR'!$I$7:$AS$3267,30,FALSE),"")</f>
        <v/>
      </c>
      <c r="AC133" s="1026" t="str">
        <f>IFERROR(VLOOKUP($I133,'WM-AR'!$I$7:$AS$3267,31,FALSE),"")</f>
        <v/>
      </c>
      <c r="AD133" s="1026" t="str">
        <f>IFERROR(VLOOKUP($I133,'WM-AR'!$I$7:$AS$3267,32,FALSE),"")</f>
        <v/>
      </c>
      <c r="AE133" s="1026" t="str">
        <f>IFERROR(VLOOKUP($I133,'WM-AR'!$I$7:$AS$3267,33,FALSE),"")</f>
        <v/>
      </c>
      <c r="AF133" s="1027"/>
      <c r="AG133" s="834"/>
      <c r="AH133" s="834"/>
      <c r="AI133" s="836"/>
      <c r="AJ133" s="836" t="str">
        <f t="shared" si="40"/>
        <v/>
      </c>
      <c r="AK133" s="704"/>
      <c r="AL133" s="1028" t="str">
        <f>IF(AND(ISTEXT($E133),ISTEXT($B133)),"산출기준 &gt;&gt;  "&amp;_xlfn.XLOOKUP($E133,산출기준!$D:$D,산출기준!$E:$E,"매칭실패"),"")</f>
        <v/>
      </c>
    </row>
    <row r="134" spans="1:38">
      <c r="A134" s="1019"/>
      <c r="B134" s="705"/>
      <c r="C134" s="706"/>
      <c r="D134" s="711"/>
      <c r="E134" s="708"/>
      <c r="F134" s="1029"/>
      <c r="G134" s="882"/>
      <c r="H134" s="843"/>
      <c r="I134" s="712" t="str">
        <f t="shared" si="41"/>
        <v/>
      </c>
      <c r="J134" s="1030"/>
      <c r="K134" s="1031" t="str">
        <f>IFERROR(VLOOKUP($I134,'WM-AR'!$I$7:$AS$3267,34,FALSE),"")</f>
        <v/>
      </c>
      <c r="L134" s="1030" t="str">
        <f>IFERROR(VLOOKUP($I134,'WM-AR'!$I$7:$AS$3267,4,FALSE),"")</f>
        <v/>
      </c>
      <c r="M134" s="1030" t="str">
        <f>IFERROR(VLOOKUP($I134,'WM-AR'!$I$7:$AS$3267,6,FALSE),"")</f>
        <v/>
      </c>
      <c r="N134" s="1030" t="str">
        <f>IFERROR(VLOOKUP($I134,'WM-AR'!$I$7:$AS$3267,8,FALSE),"")</f>
        <v/>
      </c>
      <c r="O134" s="1032" t="str">
        <f>IFERROR(VLOOKUP($I134,'WM-AR'!$I$7:$AS$3267,10,FALSE),"")</f>
        <v/>
      </c>
      <c r="P134" s="1033" t="str">
        <f>IFERROR(VLOOKUP($I134,'WM-AR'!$I$7:$AS$3267,12,FALSE),"")</f>
        <v/>
      </c>
      <c r="Q134" s="1033" t="str">
        <f>IFERROR(VLOOKUP($I134,'WM-AR'!$I$7:$AS$3267,14,FALSE),"")</f>
        <v/>
      </c>
      <c r="R134" s="1033" t="str">
        <f>IFERROR(VLOOKUP($I134,'WM-AR'!$I$7:$AS$3267,16,FALSE),"")</f>
        <v/>
      </c>
      <c r="S134" s="1033" t="str">
        <f>IFERROR(VLOOKUP($I134,'WM-AR'!$I$7:$AS$3267,18,FALSE),"")</f>
        <v/>
      </c>
      <c r="T134" s="1033" t="str">
        <f>IFERROR(VLOOKUP($I134,'WM-AR'!$I$7:$AS$3267,20,FALSE),"")</f>
        <v/>
      </c>
      <c r="U134" s="1033" t="str">
        <f>IFERROR(VLOOKUP($I134,'WM-AR'!$I$7:$AS$3267,22,FALSE),"")</f>
        <v/>
      </c>
      <c r="V134" s="1033" t="str">
        <f>IFERROR(VLOOKUP($I134,'WM-AR'!$I$7:$AS$3267,24,FALSE),"")</f>
        <v/>
      </c>
      <c r="W134" s="1033" t="str">
        <f>IFERROR(VLOOKUP($I134,'WM-AR'!$I$7:$AS$3267,25,FALSE),"")</f>
        <v/>
      </c>
      <c r="X134" s="1033" t="str">
        <f>IFERROR(VLOOKUP($I134,'WM-AR'!$I$7:$AS$3267,26,FALSE),"")</f>
        <v/>
      </c>
      <c r="Y134" s="1033" t="str">
        <f>IFERROR(VLOOKUP($I134,'WM-AR'!$I$7:$AS$3267,27,FALSE),"")</f>
        <v/>
      </c>
      <c r="Z134" s="1033" t="str">
        <f>IFERROR(VLOOKUP($I134,'WM-AR'!$I$7:$AS$3267,28,FALSE),"")</f>
        <v/>
      </c>
      <c r="AA134" s="1033" t="str">
        <f>IFERROR(VLOOKUP($I134,'WM-AR'!$I$7:$AS$3267,29,FALSE),"")</f>
        <v/>
      </c>
      <c r="AB134" s="1033" t="str">
        <f>IFERROR(VLOOKUP($I134,'WM-AR'!$I$7:$AS$3267,30,FALSE),"")</f>
        <v/>
      </c>
      <c r="AC134" s="1033" t="str">
        <f>IFERROR(VLOOKUP($I134,'WM-AR'!$I$7:$AS$3267,31,FALSE),"")</f>
        <v/>
      </c>
      <c r="AD134" s="1033" t="str">
        <f>IFERROR(VLOOKUP($I134,'WM-AR'!$I$7:$AS$3267,32,FALSE),"")</f>
        <v/>
      </c>
      <c r="AE134" s="1033" t="str">
        <f>IFERROR(VLOOKUP($I134,'WM-AR'!$I$7:$AS$3267,33,FALSE),"")</f>
        <v/>
      </c>
      <c r="AF134" s="1034"/>
      <c r="AG134" s="852"/>
      <c r="AH134" s="852"/>
      <c r="AI134" s="854"/>
      <c r="AJ134" s="854" t="str">
        <f t="shared" si="40"/>
        <v/>
      </c>
      <c r="AK134" s="723"/>
      <c r="AL134" s="1028" t="str">
        <f>IF(AND(ISTEXT($E134),ISTEXT($B134)),"산출기준 &gt;&gt;  "&amp;_xlfn.XLOOKUP($E134,산출기준!$D:$D,산출기준!$E:$E,"매칭실패"),"")</f>
        <v/>
      </c>
    </row>
    <row r="135" spans="1:38">
      <c r="A135" s="1019"/>
      <c r="B135" s="724"/>
      <c r="C135" s="725"/>
      <c r="D135" s="731"/>
      <c r="E135" s="727"/>
      <c r="F135" s="1035"/>
      <c r="G135" s="886"/>
      <c r="H135" s="861"/>
      <c r="I135" s="732" t="str">
        <f t="shared" si="41"/>
        <v/>
      </c>
      <c r="J135" s="1036"/>
      <c r="K135" s="1037" t="str">
        <f>IFERROR(VLOOKUP($I135,'WM-AR'!$I$7:$AS$3267,34,FALSE),"")</f>
        <v/>
      </c>
      <c r="L135" s="1036" t="str">
        <f>IFERROR(VLOOKUP($I135,'WM-AR'!$I$7:$AS$3267,4,FALSE),"")</f>
        <v/>
      </c>
      <c r="M135" s="1036" t="str">
        <f>IFERROR(VLOOKUP($I135,'WM-AR'!$I$7:$AS$3267,6,FALSE),"")</f>
        <v/>
      </c>
      <c r="N135" s="1036" t="str">
        <f>IFERROR(VLOOKUP($I135,'WM-AR'!$I$7:$AS$3267,8,FALSE),"")</f>
        <v/>
      </c>
      <c r="O135" s="1038" t="str">
        <f>IFERROR(VLOOKUP($I135,'WM-AR'!$I$7:$AS$3267,10,FALSE),"")</f>
        <v/>
      </c>
      <c r="P135" s="1039" t="str">
        <f>IFERROR(VLOOKUP($I135,'WM-AR'!$I$7:$AS$3267,12,FALSE),"")</f>
        <v/>
      </c>
      <c r="Q135" s="1039" t="str">
        <f>IFERROR(VLOOKUP($I135,'WM-AR'!$I$7:$AS$3267,14,FALSE),"")</f>
        <v/>
      </c>
      <c r="R135" s="1039" t="str">
        <f>IFERROR(VLOOKUP($I135,'WM-AR'!$I$7:$AS$3267,16,FALSE),"")</f>
        <v/>
      </c>
      <c r="S135" s="1039" t="str">
        <f>IFERROR(VLOOKUP($I135,'WM-AR'!$I$7:$AS$3267,18,FALSE),"")</f>
        <v/>
      </c>
      <c r="T135" s="1039" t="str">
        <f>IFERROR(VLOOKUP($I135,'WM-AR'!$I$7:$AS$3267,20,FALSE),"")</f>
        <v/>
      </c>
      <c r="U135" s="1039" t="str">
        <f>IFERROR(VLOOKUP($I135,'WM-AR'!$I$7:$AS$3267,22,FALSE),"")</f>
        <v/>
      </c>
      <c r="V135" s="1039" t="str">
        <f>IFERROR(VLOOKUP($I135,'WM-AR'!$I$7:$AS$3267,24,FALSE),"")</f>
        <v/>
      </c>
      <c r="W135" s="1039" t="str">
        <f>IFERROR(VLOOKUP($I135,'WM-AR'!$I$7:$AS$3267,25,FALSE),"")</f>
        <v/>
      </c>
      <c r="X135" s="1039" t="str">
        <f>IFERROR(VLOOKUP($I135,'WM-AR'!$I$7:$AS$3267,26,FALSE),"")</f>
        <v/>
      </c>
      <c r="Y135" s="1039" t="str">
        <f>IFERROR(VLOOKUP($I135,'WM-AR'!$I$7:$AS$3267,27,FALSE),"")</f>
        <v/>
      </c>
      <c r="Z135" s="1039" t="str">
        <f>IFERROR(VLOOKUP($I135,'WM-AR'!$I$7:$AS$3267,28,FALSE),"")</f>
        <v/>
      </c>
      <c r="AA135" s="1039" t="str">
        <f>IFERROR(VLOOKUP($I135,'WM-AR'!$I$7:$AS$3267,29,FALSE),"")</f>
        <v/>
      </c>
      <c r="AB135" s="1039" t="str">
        <f>IFERROR(VLOOKUP($I135,'WM-AR'!$I$7:$AS$3267,30,FALSE),"")</f>
        <v/>
      </c>
      <c r="AC135" s="1039" t="str">
        <f>IFERROR(VLOOKUP($I135,'WM-AR'!$I$7:$AS$3267,31,FALSE),"")</f>
        <v/>
      </c>
      <c r="AD135" s="1039" t="str">
        <f>IFERROR(VLOOKUP($I135,'WM-AR'!$I$7:$AS$3267,32,FALSE),"")</f>
        <v/>
      </c>
      <c r="AE135" s="1039" t="str">
        <f>IFERROR(VLOOKUP($I135,'WM-AR'!$I$7:$AS$3267,33,FALSE),"")</f>
        <v/>
      </c>
      <c r="AF135" s="1040"/>
      <c r="AG135" s="870"/>
      <c r="AH135" s="870"/>
      <c r="AI135" s="871"/>
      <c r="AJ135" s="871" t="str">
        <f t="shared" si="40"/>
        <v/>
      </c>
      <c r="AK135" s="743"/>
      <c r="AL135" s="1028" t="str">
        <f>IF(AND(ISTEXT($E135),ISTEXT($B135)),"산출기준 &gt;&gt;  "&amp;_xlfn.XLOOKUP($E135,산출기준!$D:$D,산출기준!$E:$E,"매칭실패"),"")</f>
        <v/>
      </c>
    </row>
    <row r="136" spans="1:38">
      <c r="B136" s="658"/>
      <c r="C136" s="659"/>
      <c r="D136" s="659"/>
      <c r="E136" s="659"/>
      <c r="F136" s="661"/>
      <c r="G136" s="662"/>
      <c r="H136" s="662"/>
      <c r="I136" s="652"/>
      <c r="J136" s="664"/>
      <c r="K136" s="664"/>
      <c r="L136" s="664"/>
      <c r="M136" s="664"/>
      <c r="N136" s="664"/>
      <c r="O136" s="664"/>
      <c r="P136" s="664"/>
      <c r="Q136" s="664"/>
      <c r="R136" s="664"/>
      <c r="S136" s="664"/>
      <c r="T136" s="664"/>
      <c r="U136" s="664"/>
      <c r="V136" s="664"/>
      <c r="W136" s="664"/>
      <c r="X136" s="664"/>
      <c r="Y136" s="664"/>
      <c r="Z136" s="664"/>
      <c r="AA136" s="664"/>
      <c r="AB136" s="664"/>
      <c r="AC136" s="664"/>
      <c r="AD136" s="664"/>
      <c r="AE136" s="664"/>
      <c r="AF136" s="659"/>
      <c r="AG136" s="665"/>
      <c r="AH136" s="665"/>
      <c r="AI136" s="666"/>
      <c r="AJ136" s="666"/>
      <c r="AK136" s="662"/>
      <c r="AL136" s="88" t="str">
        <f>IF(AND(ISTEXT($E136),ISTEXT($B136)),"산출기준 &gt;&gt;  "&amp;_xlfn.XLOOKUP($E136,산출기준!$D:$D,산출기준!$E:$E,"매칭실패"),"")</f>
        <v/>
      </c>
    </row>
    <row r="137" spans="1:38" ht="34.9" customHeight="1">
      <c r="B137" s="808" t="str" cm="1">
        <f t="array" aca="1" ref="B137" ca="1">_xlfn.IFNA(INDIRECT("Family_표준_구성도!B"&amp;MATCH(F137,INDIRECT("Family_표준_구성도!"&amp;"C:C"),0)),"")</f>
        <v>2.1.2.1.4</v>
      </c>
      <c r="C137" s="668" t="s">
        <v>2016</v>
      </c>
      <c r="D137" s="809"/>
      <c r="E137" s="668" t="s">
        <v>2833</v>
      </c>
      <c r="F137" s="810" t="s">
        <v>478</v>
      </c>
      <c r="G137" s="811"/>
      <c r="H137" s="917" t="s">
        <v>2898</v>
      </c>
      <c r="I137" s="674"/>
      <c r="J137" s="674"/>
      <c r="K137" s="674"/>
      <c r="L137" s="674"/>
      <c r="M137" s="674"/>
      <c r="N137" s="675"/>
      <c r="O137" s="676"/>
      <c r="P137" s="677"/>
      <c r="Q137" s="677"/>
      <c r="R137" s="677"/>
      <c r="S137" s="677"/>
      <c r="T137" s="677"/>
      <c r="U137" s="677"/>
      <c r="V137" s="678"/>
      <c r="W137" s="679"/>
      <c r="X137" s="679"/>
      <c r="Y137" s="679"/>
      <c r="Z137" s="679"/>
      <c r="AA137" s="679"/>
      <c r="AB137" s="679"/>
      <c r="AC137" s="679"/>
      <c r="AD137" s="679"/>
      <c r="AE137" s="679"/>
      <c r="AF137" s="813"/>
      <c r="AG137" s="682"/>
      <c r="AH137" s="682"/>
      <c r="AI137" s="682"/>
      <c r="AJ137" s="682"/>
      <c r="AK137" s="683"/>
      <c r="AL137" s="88" t="str">
        <f ca="1">IF(AND(ISTEXT($E137),ISTEXT($B137)),"산출기준 &gt;&gt;  "&amp;_xlfn.XLOOKUP($E137,산출기준!$D:$D,산출기준!$E:$E,"매칭실패"),"")</f>
        <v>산출기준 &gt;&gt;  [ 루프 일반 산출 ]</v>
      </c>
    </row>
    <row r="138" spans="1:38" ht="49.9" customHeight="1" outlineLevel="1">
      <c r="B138" s="772"/>
      <c r="C138" s="773"/>
      <c r="D138" s="773"/>
      <c r="E138" s="788"/>
      <c r="F138" s="775"/>
      <c r="G138" s="759" t="str">
        <f t="shared" ref="G138" si="42">IF(IF(N138=0,"",N138)&amp;" | "&amp;IF(O138=0,"",O138)&amp;" | "&amp;IF(Q138=0,"",Q138)&amp;" | "&amp;IF(R138=0,"",R138)=" |  |  | ","",IF(N138=0,"",N138)&amp;" | "&amp;IF(O138=0,"",O138)&amp;" | "&amp;IF(Q138=0,"",Q138)&amp;" | "&amp;IF(R138=0,"",R138))</f>
        <v>Sandwich Panel | Corrugated Aluminum Sheet Sandwich Panel, Fire Protective Rating: N/A |  | Glass Wool (Fiberglass)</v>
      </c>
      <c r="H138" s="816" t="s">
        <v>2899</v>
      </c>
      <c r="I138" s="765" t="str">
        <f>LEFT(H138,14)</f>
        <v>A05ZZ200-00078</v>
      </c>
      <c r="J138" s="766"/>
      <c r="K138" s="766" t="str">
        <f>IFERROR(VLOOKUP($I138,'WM-AR'!$I$7:$AS$3267,34,FALSE),"")</f>
        <v>M2</v>
      </c>
      <c r="L138" s="766" t="str">
        <f>IFERROR(VLOOKUP($I138,'WM-AR'!$I$7:$AS$3267,4,FALSE),"")</f>
        <v>Cladding Work</v>
      </c>
      <c r="M138" s="766" t="str">
        <f>IFERROR(VLOOKUP($I138,'WM-AR'!$I$7:$AS$3267,6,FALSE),"")</f>
        <v>-</v>
      </c>
      <c r="N138" s="766" t="str">
        <f>IFERROR(VLOOKUP($I138,'WM-AR'!$I$7:$AS$3267,8,FALSE),"")</f>
        <v>Sandwich Panel</v>
      </c>
      <c r="O138" s="766" t="str">
        <f>IFERROR(VLOOKUP($I138,'WM-AR'!$I$7:$AS$3267,10,FALSE),"")</f>
        <v>Corrugated Aluminum Sheet Sandwich Panel, Fire Protective Rating: N/A</v>
      </c>
      <c r="P138" s="766">
        <f>IFERROR(VLOOKUP($I138,'WM-AR'!$I$7:$AS$3267,12,FALSE),"")</f>
        <v>0</v>
      </c>
      <c r="Q138" s="766">
        <f>IFERROR(VLOOKUP($I138,'WM-AR'!$I$7:$AS$3267,14,FALSE),"")</f>
        <v>0</v>
      </c>
      <c r="R138" s="766" t="str">
        <f>IFERROR(VLOOKUP($I138,'WM-AR'!$I$7:$AS$3267,16,FALSE),"")</f>
        <v>Glass Wool (Fiberglass)</v>
      </c>
      <c r="S138" s="766" t="str">
        <f>IFERROR(VLOOKUP($I138,'WM-AR'!$I$7:$AS$3267,18,FALSE),"")</f>
        <v>for Roof</v>
      </c>
      <c r="T138" s="766" t="str">
        <f>IFERROR(VLOOKUP($I138,'WM-AR'!$I$7:$AS$3267,20,FALSE),"")</f>
        <v>w/ Accessories, Flashing</v>
      </c>
      <c r="U138" s="766">
        <f>IFERROR(VLOOKUP($I138,'WM-AR'!$I$7:$AS$3267,22,FALSE),"")</f>
        <v>0</v>
      </c>
      <c r="V138" s="766" t="str">
        <f>IFERROR(VLOOKUP($I138,'WM-AR'!$I$7:$AS$3267,24,FALSE),"")</f>
        <v>70mm≤THK&lt;100mm</v>
      </c>
      <c r="W138" s="766">
        <f>IFERROR(VLOOKUP($I138,'WM-AR'!$I$7:$AS$3267,25,FALSE),"")</f>
        <v>0</v>
      </c>
      <c r="X138" s="766" t="str">
        <f>IFERROR(VLOOKUP($I138,'WM-AR'!$I$7:$AS$3267,26,FALSE),"")</f>
        <v>THK=(  )mm</v>
      </c>
      <c r="Y138" s="766">
        <f>IFERROR(VLOOKUP($I138,'WM-AR'!$I$7:$AS$3267,27,FALSE),"")</f>
        <v>0</v>
      </c>
      <c r="Z138" s="766">
        <f>IFERROR(VLOOKUP($I138,'WM-AR'!$I$7:$AS$3267,28,FALSE),"")</f>
        <v>0</v>
      </c>
      <c r="AA138" s="766">
        <f>IFERROR(VLOOKUP($I138,'WM-AR'!$I$7:$AS$3267,29,FALSE),"")</f>
        <v>0</v>
      </c>
      <c r="AB138" s="766">
        <f>IFERROR(VLOOKUP($I138,'WM-AR'!$I$7:$AS$3267,30,FALSE),"")</f>
        <v>0</v>
      </c>
      <c r="AC138" s="766">
        <f>IFERROR(VLOOKUP($I138,'WM-AR'!$I$7:$AS$3267,31,FALSE),"")</f>
        <v>0</v>
      </c>
      <c r="AD138" s="766">
        <f>IFERROR(VLOOKUP($I138,'WM-AR'!$I$7:$AS$3267,32,FALSE),"")</f>
        <v>0</v>
      </c>
      <c r="AE138" s="766" t="str">
        <f>IFERROR(VLOOKUP($I138,'WM-AR'!$I$7:$AS$3267,33,FALSE),"")</f>
        <v/>
      </c>
      <c r="AF138" s="817" t="s">
        <v>2897</v>
      </c>
      <c r="AG138" s="768" t="s">
        <v>1815</v>
      </c>
      <c r="AH138" s="768" t="s">
        <v>1815</v>
      </c>
      <c r="AI138" s="769"/>
      <c r="AJ138" s="769" t="str">
        <f t="shared" ref="AJ138:AJ141" si="43">K138</f>
        <v>M2</v>
      </c>
      <c r="AK138" s="816"/>
      <c r="AL138" s="88" t="str">
        <f>IF(AND(ISTEXT($E138),ISTEXT($B138)),"산출기준 &gt;&gt;  "&amp;_xlfn.XLOOKUP($E138,산출기준!$D:$D,산출기준!$E:$E,"매칭실패"),"")</f>
        <v/>
      </c>
    </row>
    <row r="139" spans="1:38">
      <c r="A139" s="1019"/>
      <c r="B139" s="684"/>
      <c r="C139" s="685"/>
      <c r="D139" s="1020"/>
      <c r="E139" s="687"/>
      <c r="F139" s="1021"/>
      <c r="G139" s="875" t="s">
        <v>2160</v>
      </c>
      <c r="H139" s="824"/>
      <c r="I139" s="692" t="str">
        <f t="shared" ref="I139:I141" si="44">LEFT(H139,14)</f>
        <v/>
      </c>
      <c r="J139" s="1022"/>
      <c r="K139" s="1023" t="str">
        <f>IFERROR(VLOOKUP($I139,'WM-AR'!$I$7:$AS$3267,34,FALSE),"")</f>
        <v/>
      </c>
      <c r="L139" s="1024" t="str">
        <f>IFERROR(VLOOKUP($I139,'WM-AR'!$I$7:$AS$3267,4,FALSE),"")</f>
        <v/>
      </c>
      <c r="M139" s="1024" t="str">
        <f>IFERROR(VLOOKUP($I139,'WM-AR'!$I$7:$AS$3267,6,FALSE),"")</f>
        <v/>
      </c>
      <c r="N139" s="1024" t="str">
        <f>IFERROR(VLOOKUP($I139,'WM-AR'!$I$7:$AS$3267,8,FALSE),"")</f>
        <v/>
      </c>
      <c r="O139" s="1025" t="str">
        <f>IFERROR(VLOOKUP($I139,'WM-AR'!$I$7:$AS$3267,10,FALSE),"")</f>
        <v/>
      </c>
      <c r="P139" s="1026" t="str">
        <f>IFERROR(VLOOKUP($I139,'WM-AR'!$I$7:$AS$3267,12,FALSE),"")</f>
        <v/>
      </c>
      <c r="Q139" s="1026" t="str">
        <f>IFERROR(VLOOKUP($I139,'WM-AR'!$I$7:$AS$3267,14,FALSE),"")</f>
        <v/>
      </c>
      <c r="R139" s="1026" t="str">
        <f>IFERROR(VLOOKUP($I139,'WM-AR'!$I$7:$AS$3267,16,FALSE),"")</f>
        <v/>
      </c>
      <c r="S139" s="1026" t="str">
        <f>IFERROR(VLOOKUP($I139,'WM-AR'!$I$7:$AS$3267,18,FALSE),"")</f>
        <v/>
      </c>
      <c r="T139" s="1026" t="str">
        <f>IFERROR(VLOOKUP($I139,'WM-AR'!$I$7:$AS$3267,20,FALSE),"")</f>
        <v/>
      </c>
      <c r="U139" s="1026" t="str">
        <f>IFERROR(VLOOKUP($I139,'WM-AR'!$I$7:$AS$3267,22,FALSE),"")</f>
        <v/>
      </c>
      <c r="V139" s="1026" t="str">
        <f>IFERROR(VLOOKUP($I139,'WM-AR'!$I$7:$AS$3267,24,FALSE),"")</f>
        <v/>
      </c>
      <c r="W139" s="1026" t="str">
        <f>IFERROR(VLOOKUP($I139,'WM-AR'!$I$7:$AS$3267,25,FALSE),"")</f>
        <v/>
      </c>
      <c r="X139" s="1026" t="str">
        <f>IFERROR(VLOOKUP($I139,'WM-AR'!$I$7:$AS$3267,26,FALSE),"")</f>
        <v/>
      </c>
      <c r="Y139" s="1026" t="str">
        <f>IFERROR(VLOOKUP($I139,'WM-AR'!$I$7:$AS$3267,27,FALSE),"")</f>
        <v/>
      </c>
      <c r="Z139" s="1026" t="str">
        <f>IFERROR(VLOOKUP($I139,'WM-AR'!$I$7:$AS$3267,28,FALSE),"")</f>
        <v/>
      </c>
      <c r="AA139" s="1026" t="str">
        <f>IFERROR(VLOOKUP($I139,'WM-AR'!$I$7:$AS$3267,29,FALSE),"")</f>
        <v/>
      </c>
      <c r="AB139" s="1026" t="str">
        <f>IFERROR(VLOOKUP($I139,'WM-AR'!$I$7:$AS$3267,30,FALSE),"")</f>
        <v/>
      </c>
      <c r="AC139" s="1026" t="str">
        <f>IFERROR(VLOOKUP($I139,'WM-AR'!$I$7:$AS$3267,31,FALSE),"")</f>
        <v/>
      </c>
      <c r="AD139" s="1026" t="str">
        <f>IFERROR(VLOOKUP($I139,'WM-AR'!$I$7:$AS$3267,32,FALSE),"")</f>
        <v/>
      </c>
      <c r="AE139" s="1026" t="str">
        <f>IFERROR(VLOOKUP($I139,'WM-AR'!$I$7:$AS$3267,33,FALSE),"")</f>
        <v/>
      </c>
      <c r="AF139" s="1027"/>
      <c r="AG139" s="834"/>
      <c r="AH139" s="834"/>
      <c r="AI139" s="836"/>
      <c r="AJ139" s="836" t="str">
        <f t="shared" si="43"/>
        <v/>
      </c>
      <c r="AK139" s="704"/>
      <c r="AL139" s="1028" t="str">
        <f>IF(AND(ISTEXT($E139),ISTEXT($B139)),"산출기준 &gt;&gt;  "&amp;_xlfn.XLOOKUP($E139,산출기준!$D:$D,산출기준!$E:$E,"매칭실패"),"")</f>
        <v/>
      </c>
    </row>
    <row r="140" spans="1:38">
      <c r="A140" s="1019"/>
      <c r="B140" s="705"/>
      <c r="C140" s="706"/>
      <c r="D140" s="711"/>
      <c r="E140" s="708"/>
      <c r="F140" s="1029"/>
      <c r="G140" s="882"/>
      <c r="H140" s="843"/>
      <c r="I140" s="712" t="str">
        <f t="shared" si="44"/>
        <v/>
      </c>
      <c r="J140" s="1030"/>
      <c r="K140" s="1031" t="str">
        <f>IFERROR(VLOOKUP($I140,'WM-AR'!$I$7:$AS$3267,34,FALSE),"")</f>
        <v/>
      </c>
      <c r="L140" s="1030" t="str">
        <f>IFERROR(VLOOKUP($I140,'WM-AR'!$I$7:$AS$3267,4,FALSE),"")</f>
        <v/>
      </c>
      <c r="M140" s="1030" t="str">
        <f>IFERROR(VLOOKUP($I140,'WM-AR'!$I$7:$AS$3267,6,FALSE),"")</f>
        <v/>
      </c>
      <c r="N140" s="1030" t="str">
        <f>IFERROR(VLOOKUP($I140,'WM-AR'!$I$7:$AS$3267,8,FALSE),"")</f>
        <v/>
      </c>
      <c r="O140" s="1032" t="str">
        <f>IFERROR(VLOOKUP($I140,'WM-AR'!$I$7:$AS$3267,10,FALSE),"")</f>
        <v/>
      </c>
      <c r="P140" s="1033" t="str">
        <f>IFERROR(VLOOKUP($I140,'WM-AR'!$I$7:$AS$3267,12,FALSE),"")</f>
        <v/>
      </c>
      <c r="Q140" s="1033" t="str">
        <f>IFERROR(VLOOKUP($I140,'WM-AR'!$I$7:$AS$3267,14,FALSE),"")</f>
        <v/>
      </c>
      <c r="R140" s="1033" t="str">
        <f>IFERROR(VLOOKUP($I140,'WM-AR'!$I$7:$AS$3267,16,FALSE),"")</f>
        <v/>
      </c>
      <c r="S140" s="1033" t="str">
        <f>IFERROR(VLOOKUP($I140,'WM-AR'!$I$7:$AS$3267,18,FALSE),"")</f>
        <v/>
      </c>
      <c r="T140" s="1033" t="str">
        <f>IFERROR(VLOOKUP($I140,'WM-AR'!$I$7:$AS$3267,20,FALSE),"")</f>
        <v/>
      </c>
      <c r="U140" s="1033" t="str">
        <f>IFERROR(VLOOKUP($I140,'WM-AR'!$I$7:$AS$3267,22,FALSE),"")</f>
        <v/>
      </c>
      <c r="V140" s="1033" t="str">
        <f>IFERROR(VLOOKUP($I140,'WM-AR'!$I$7:$AS$3267,24,FALSE),"")</f>
        <v/>
      </c>
      <c r="W140" s="1033" t="str">
        <f>IFERROR(VLOOKUP($I140,'WM-AR'!$I$7:$AS$3267,25,FALSE),"")</f>
        <v/>
      </c>
      <c r="X140" s="1033" t="str">
        <f>IFERROR(VLOOKUP($I140,'WM-AR'!$I$7:$AS$3267,26,FALSE),"")</f>
        <v/>
      </c>
      <c r="Y140" s="1033" t="str">
        <f>IFERROR(VLOOKUP($I140,'WM-AR'!$I$7:$AS$3267,27,FALSE),"")</f>
        <v/>
      </c>
      <c r="Z140" s="1033" t="str">
        <f>IFERROR(VLOOKUP($I140,'WM-AR'!$I$7:$AS$3267,28,FALSE),"")</f>
        <v/>
      </c>
      <c r="AA140" s="1033" t="str">
        <f>IFERROR(VLOOKUP($I140,'WM-AR'!$I$7:$AS$3267,29,FALSE),"")</f>
        <v/>
      </c>
      <c r="AB140" s="1033" t="str">
        <f>IFERROR(VLOOKUP($I140,'WM-AR'!$I$7:$AS$3267,30,FALSE),"")</f>
        <v/>
      </c>
      <c r="AC140" s="1033" t="str">
        <f>IFERROR(VLOOKUP($I140,'WM-AR'!$I$7:$AS$3267,31,FALSE),"")</f>
        <v/>
      </c>
      <c r="AD140" s="1033" t="str">
        <f>IFERROR(VLOOKUP($I140,'WM-AR'!$I$7:$AS$3267,32,FALSE),"")</f>
        <v/>
      </c>
      <c r="AE140" s="1033" t="str">
        <f>IFERROR(VLOOKUP($I140,'WM-AR'!$I$7:$AS$3267,33,FALSE),"")</f>
        <v/>
      </c>
      <c r="AF140" s="1034"/>
      <c r="AG140" s="852"/>
      <c r="AH140" s="852"/>
      <c r="AI140" s="854"/>
      <c r="AJ140" s="854" t="str">
        <f t="shared" si="43"/>
        <v/>
      </c>
      <c r="AK140" s="723"/>
      <c r="AL140" s="1028" t="str">
        <f>IF(AND(ISTEXT($E140),ISTEXT($B140)),"산출기준 &gt;&gt;  "&amp;_xlfn.XLOOKUP($E140,산출기준!$D:$D,산출기준!$E:$E,"매칭실패"),"")</f>
        <v/>
      </c>
    </row>
    <row r="141" spans="1:38">
      <c r="A141" s="1019"/>
      <c r="B141" s="724"/>
      <c r="C141" s="725"/>
      <c r="D141" s="731"/>
      <c r="E141" s="727"/>
      <c r="F141" s="1035"/>
      <c r="G141" s="886"/>
      <c r="H141" s="861"/>
      <c r="I141" s="732" t="str">
        <f t="shared" si="44"/>
        <v/>
      </c>
      <c r="J141" s="1036"/>
      <c r="K141" s="1037" t="str">
        <f>IFERROR(VLOOKUP($I141,'WM-AR'!$I$7:$AS$3267,34,FALSE),"")</f>
        <v/>
      </c>
      <c r="L141" s="1036" t="str">
        <f>IFERROR(VLOOKUP($I141,'WM-AR'!$I$7:$AS$3267,4,FALSE),"")</f>
        <v/>
      </c>
      <c r="M141" s="1036" t="str">
        <f>IFERROR(VLOOKUP($I141,'WM-AR'!$I$7:$AS$3267,6,FALSE),"")</f>
        <v/>
      </c>
      <c r="N141" s="1036" t="str">
        <f>IFERROR(VLOOKUP($I141,'WM-AR'!$I$7:$AS$3267,8,FALSE),"")</f>
        <v/>
      </c>
      <c r="O141" s="1038" t="str">
        <f>IFERROR(VLOOKUP($I141,'WM-AR'!$I$7:$AS$3267,10,FALSE),"")</f>
        <v/>
      </c>
      <c r="P141" s="1039" t="str">
        <f>IFERROR(VLOOKUP($I141,'WM-AR'!$I$7:$AS$3267,12,FALSE),"")</f>
        <v/>
      </c>
      <c r="Q141" s="1039" t="str">
        <f>IFERROR(VLOOKUP($I141,'WM-AR'!$I$7:$AS$3267,14,FALSE),"")</f>
        <v/>
      </c>
      <c r="R141" s="1039" t="str">
        <f>IFERROR(VLOOKUP($I141,'WM-AR'!$I$7:$AS$3267,16,FALSE),"")</f>
        <v/>
      </c>
      <c r="S141" s="1039" t="str">
        <f>IFERROR(VLOOKUP($I141,'WM-AR'!$I$7:$AS$3267,18,FALSE),"")</f>
        <v/>
      </c>
      <c r="T141" s="1039" t="str">
        <f>IFERROR(VLOOKUP($I141,'WM-AR'!$I$7:$AS$3267,20,FALSE),"")</f>
        <v/>
      </c>
      <c r="U141" s="1039" t="str">
        <f>IFERROR(VLOOKUP($I141,'WM-AR'!$I$7:$AS$3267,22,FALSE),"")</f>
        <v/>
      </c>
      <c r="V141" s="1039" t="str">
        <f>IFERROR(VLOOKUP($I141,'WM-AR'!$I$7:$AS$3267,24,FALSE),"")</f>
        <v/>
      </c>
      <c r="W141" s="1039" t="str">
        <f>IFERROR(VLOOKUP($I141,'WM-AR'!$I$7:$AS$3267,25,FALSE),"")</f>
        <v/>
      </c>
      <c r="X141" s="1039" t="str">
        <f>IFERROR(VLOOKUP($I141,'WM-AR'!$I$7:$AS$3267,26,FALSE),"")</f>
        <v/>
      </c>
      <c r="Y141" s="1039" t="str">
        <f>IFERROR(VLOOKUP($I141,'WM-AR'!$I$7:$AS$3267,27,FALSE),"")</f>
        <v/>
      </c>
      <c r="Z141" s="1039" t="str">
        <f>IFERROR(VLOOKUP($I141,'WM-AR'!$I$7:$AS$3267,28,FALSE),"")</f>
        <v/>
      </c>
      <c r="AA141" s="1039" t="str">
        <f>IFERROR(VLOOKUP($I141,'WM-AR'!$I$7:$AS$3267,29,FALSE),"")</f>
        <v/>
      </c>
      <c r="AB141" s="1039" t="str">
        <f>IFERROR(VLOOKUP($I141,'WM-AR'!$I$7:$AS$3267,30,FALSE),"")</f>
        <v/>
      </c>
      <c r="AC141" s="1039" t="str">
        <f>IFERROR(VLOOKUP($I141,'WM-AR'!$I$7:$AS$3267,31,FALSE),"")</f>
        <v/>
      </c>
      <c r="AD141" s="1039" t="str">
        <f>IFERROR(VLOOKUP($I141,'WM-AR'!$I$7:$AS$3267,32,FALSE),"")</f>
        <v/>
      </c>
      <c r="AE141" s="1039" t="str">
        <f>IFERROR(VLOOKUP($I141,'WM-AR'!$I$7:$AS$3267,33,FALSE),"")</f>
        <v/>
      </c>
      <c r="AF141" s="1040"/>
      <c r="AG141" s="870"/>
      <c r="AH141" s="870"/>
      <c r="AI141" s="871"/>
      <c r="AJ141" s="871" t="str">
        <f t="shared" si="43"/>
        <v/>
      </c>
      <c r="AK141" s="743"/>
      <c r="AL141" s="1028" t="str">
        <f>IF(AND(ISTEXT($E141),ISTEXT($B141)),"산출기준 &gt;&gt;  "&amp;_xlfn.XLOOKUP($E141,산출기준!$D:$D,산출기준!$E:$E,"매칭실패"),"")</f>
        <v/>
      </c>
    </row>
    <row r="142" spans="1:38">
      <c r="B142" s="635"/>
      <c r="C142" s="636"/>
      <c r="D142" s="636"/>
      <c r="E142" s="636"/>
      <c r="F142" s="638"/>
      <c r="G142" s="639"/>
      <c r="H142" s="639"/>
      <c r="I142" s="641"/>
      <c r="J142" s="642"/>
      <c r="K142" s="642"/>
      <c r="L142" s="642"/>
      <c r="M142" s="642"/>
      <c r="N142" s="642"/>
      <c r="O142" s="642"/>
      <c r="P142" s="642"/>
      <c r="Q142" s="642"/>
      <c r="R142" s="642"/>
      <c r="S142" s="642"/>
      <c r="T142" s="642"/>
      <c r="U142" s="642"/>
      <c r="V142" s="642"/>
      <c r="W142" s="642"/>
      <c r="X142" s="642"/>
      <c r="Y142" s="642"/>
      <c r="Z142" s="642"/>
      <c r="AA142" s="642"/>
      <c r="AB142" s="642"/>
      <c r="AC142" s="642"/>
      <c r="AD142" s="642"/>
      <c r="AE142" s="642"/>
      <c r="AF142" s="636"/>
      <c r="AG142" s="643"/>
      <c r="AH142" s="643"/>
      <c r="AI142" s="644"/>
      <c r="AJ142" s="644"/>
      <c r="AK142" s="639"/>
      <c r="AL142" s="88" t="str">
        <f>IF(AND(ISTEXT($E142),ISTEXT($B142)),"산출기준 &gt;&gt;  "&amp;_xlfn.XLOOKUP($E142,산출기준!$D:$D,산출기준!$E:$E,"매칭실패"),"")</f>
        <v/>
      </c>
    </row>
    <row r="143" spans="1:38">
      <c r="B143" s="645"/>
      <c r="C143" s="646" t="s">
        <v>2883</v>
      </c>
      <c r="D143" s="648"/>
      <c r="E143" s="648"/>
      <c r="F143" s="649" t="s">
        <v>2900</v>
      </c>
      <c r="G143" s="645"/>
      <c r="H143" s="651"/>
      <c r="I143" s="652"/>
      <c r="J143" s="652"/>
      <c r="K143" s="653"/>
      <c r="L143" s="653"/>
      <c r="M143" s="653"/>
      <c r="N143" s="653"/>
      <c r="O143" s="653"/>
      <c r="P143" s="653"/>
      <c r="Q143" s="653"/>
      <c r="R143" s="653"/>
      <c r="S143" s="653"/>
      <c r="T143" s="653"/>
      <c r="U143" s="653"/>
      <c r="V143" s="653"/>
      <c r="W143" s="653"/>
      <c r="X143" s="653"/>
      <c r="Y143" s="653"/>
      <c r="Z143" s="653"/>
      <c r="AA143" s="653"/>
      <c r="AB143" s="653"/>
      <c r="AC143" s="653"/>
      <c r="AD143" s="653"/>
      <c r="AE143" s="653"/>
      <c r="AF143" s="656"/>
      <c r="AG143" s="656"/>
      <c r="AH143" s="656"/>
      <c r="AI143" s="656"/>
      <c r="AJ143" s="656"/>
      <c r="AK143" s="657"/>
      <c r="AL143" s="88" t="str">
        <f>IF(AND(ISTEXT($E143),ISTEXT($B143)),"산출기준 &gt;&gt;  "&amp;_xlfn.XLOOKUP($E143,산출기준!$D:$D,산출기준!$E:$E,"매칭실패"),"")</f>
        <v/>
      </c>
    </row>
    <row r="144" spans="1:38">
      <c r="B144" s="658"/>
      <c r="C144" s="659"/>
      <c r="D144" s="659"/>
      <c r="E144" s="659"/>
      <c r="F144" s="661"/>
      <c r="G144" s="662"/>
      <c r="H144" s="662"/>
      <c r="I144" s="652"/>
      <c r="J144" s="664"/>
      <c r="K144" s="664"/>
      <c r="L144" s="664"/>
      <c r="M144" s="664"/>
      <c r="N144" s="664"/>
      <c r="O144" s="664"/>
      <c r="P144" s="664"/>
      <c r="Q144" s="664"/>
      <c r="R144" s="664"/>
      <c r="S144" s="664"/>
      <c r="T144" s="664"/>
      <c r="U144" s="664"/>
      <c r="V144" s="664"/>
      <c r="W144" s="664"/>
      <c r="X144" s="664"/>
      <c r="Y144" s="664"/>
      <c r="Z144" s="664"/>
      <c r="AA144" s="664"/>
      <c r="AB144" s="664"/>
      <c r="AC144" s="664"/>
      <c r="AD144" s="664"/>
      <c r="AE144" s="664"/>
      <c r="AF144" s="659"/>
      <c r="AG144" s="665"/>
      <c r="AH144" s="665"/>
      <c r="AI144" s="666"/>
      <c r="AJ144" s="666"/>
      <c r="AK144" s="662"/>
      <c r="AL144" s="88" t="str">
        <f>IF(AND(ISTEXT($E144),ISTEXT($B144)),"산출기준 &gt;&gt;  "&amp;_xlfn.XLOOKUP($E144,산출기준!$D:$D,산출기준!$E:$E,"매칭실패"),"")</f>
        <v/>
      </c>
    </row>
    <row r="145" spans="1:38" ht="34.9" customHeight="1">
      <c r="B145" s="808" t="str" cm="1">
        <f t="array" aca="1" ref="B145" ca="1">_xlfn.IFNA(INDIRECT("Family_표준_구성도!B"&amp;MATCH(F145,INDIRECT("Family_표준_구성도!"&amp;"C:C"),0)),"")</f>
        <v>2.1.2.2.1</v>
      </c>
      <c r="C145" s="668" t="s">
        <v>2016</v>
      </c>
      <c r="D145" s="809"/>
      <c r="E145" s="668" t="s">
        <v>2833</v>
      </c>
      <c r="F145" s="810" t="s">
        <v>482</v>
      </c>
      <c r="G145" s="811"/>
      <c r="H145" s="917" t="s">
        <v>2901</v>
      </c>
      <c r="I145" s="674"/>
      <c r="J145" s="674"/>
      <c r="K145" s="674"/>
      <c r="L145" s="674"/>
      <c r="M145" s="674"/>
      <c r="N145" s="675"/>
      <c r="O145" s="676"/>
      <c r="P145" s="677"/>
      <c r="Q145" s="677"/>
      <c r="R145" s="677"/>
      <c r="S145" s="677"/>
      <c r="T145" s="677"/>
      <c r="U145" s="677"/>
      <c r="V145" s="678"/>
      <c r="W145" s="679"/>
      <c r="X145" s="679"/>
      <c r="Y145" s="679"/>
      <c r="Z145" s="679"/>
      <c r="AA145" s="679"/>
      <c r="AB145" s="679"/>
      <c r="AC145" s="679"/>
      <c r="AD145" s="679"/>
      <c r="AE145" s="679"/>
      <c r="AF145" s="813"/>
      <c r="AG145" s="682"/>
      <c r="AH145" s="682"/>
      <c r="AI145" s="682"/>
      <c r="AJ145" s="682"/>
      <c r="AK145" s="683"/>
      <c r="AL145" s="88" t="str">
        <f ca="1">IF(AND(ISTEXT($E145),ISTEXT($B145)),"산출기준 &gt;&gt;  "&amp;_xlfn.XLOOKUP($E145,산출기준!$D:$D,산출기준!$E:$E,"매칭실패"),"")</f>
        <v>산출기준 &gt;&gt;  [ 루프 일반 산출 ]</v>
      </c>
    </row>
    <row r="146" spans="1:38" ht="49.9" customHeight="1" outlineLevel="1">
      <c r="B146" s="772"/>
      <c r="C146" s="773"/>
      <c r="D146" s="773"/>
      <c r="E146" s="788"/>
      <c r="F146" s="775"/>
      <c r="G146" s="759" t="str">
        <f t="shared" ref="G146" si="45">IF(IF(N146=0,"",N146)&amp;" | "&amp;IF(O146=0,"",O146)&amp;" | "&amp;IF(Q146=0,"",Q146)&amp;" | "&amp;IF(R146=0,"",R146)=" |  |  | ","",IF(N146=0,"",N146)&amp;" | "&amp;IF(O146=0,"",O146)&amp;" | "&amp;IF(Q146=0,"",Q146)&amp;" | "&amp;IF(R146=0,"",R146))</f>
        <v xml:space="preserve">Single Metal Sheet | Corrugated Galvanized Steel Sheet |  | </v>
      </c>
      <c r="H146" s="816" t="s">
        <v>2902</v>
      </c>
      <c r="I146" s="765" t="str">
        <f>LEFT(H146,14)</f>
        <v>A05ZZ199-00006</v>
      </c>
      <c r="J146" s="766"/>
      <c r="K146" s="766" t="str">
        <f>IFERROR(VLOOKUP($I146,'WM-AR'!$I$7:$AS$3267,34,FALSE),"")</f>
        <v>M2</v>
      </c>
      <c r="L146" s="766" t="str">
        <f>IFERROR(VLOOKUP($I146,'WM-AR'!$I$7:$AS$3267,4,FALSE),"")</f>
        <v>Cladding Work</v>
      </c>
      <c r="M146" s="766" t="str">
        <f>IFERROR(VLOOKUP($I146,'WM-AR'!$I$7:$AS$3267,6,FALSE),"")</f>
        <v>-</v>
      </c>
      <c r="N146" s="766" t="str">
        <f>IFERROR(VLOOKUP($I146,'WM-AR'!$I$7:$AS$3267,8,FALSE),"")</f>
        <v>Single Metal Sheet</v>
      </c>
      <c r="O146" s="766" t="str">
        <f>IFERROR(VLOOKUP($I146,'WM-AR'!$I$7:$AS$3267,10,FALSE),"")</f>
        <v>Corrugated Galvanized Steel Sheet</v>
      </c>
      <c r="P146" s="766">
        <f>IFERROR(VLOOKUP($I146,'WM-AR'!$I$7:$AS$3267,12,FALSE),"")</f>
        <v>0</v>
      </c>
      <c r="Q146" s="766">
        <f>IFERROR(VLOOKUP($I146,'WM-AR'!$I$7:$AS$3267,14,FALSE),"")</f>
        <v>0</v>
      </c>
      <c r="R146" s="766">
        <f>IFERROR(VLOOKUP($I146,'WM-AR'!$I$7:$AS$3267,16,FALSE),"")</f>
        <v>0</v>
      </c>
      <c r="S146" s="766" t="str">
        <f>IFERROR(VLOOKUP($I146,'WM-AR'!$I$7:$AS$3267,18,FALSE),"")</f>
        <v>for Roof</v>
      </c>
      <c r="T146" s="766" t="str">
        <f>IFERROR(VLOOKUP($I146,'WM-AR'!$I$7:$AS$3267,20,FALSE),"")</f>
        <v>w/ Accessories, Flashing</v>
      </c>
      <c r="U146" s="766">
        <f>IFERROR(VLOOKUP($I146,'WM-AR'!$I$7:$AS$3267,22,FALSE),"")</f>
        <v>0</v>
      </c>
      <c r="V146" s="766">
        <f>IFERROR(VLOOKUP($I146,'WM-AR'!$I$7:$AS$3267,24,FALSE),"")</f>
        <v>0</v>
      </c>
      <c r="W146" s="766">
        <f>IFERROR(VLOOKUP($I146,'WM-AR'!$I$7:$AS$3267,25,FALSE),"")</f>
        <v>0</v>
      </c>
      <c r="X146" s="766" t="str">
        <f>IFERROR(VLOOKUP($I146,'WM-AR'!$I$7:$AS$3267,26,FALSE),"")</f>
        <v>THK=(  )mm</v>
      </c>
      <c r="Y146" s="766">
        <f>IFERROR(VLOOKUP($I146,'WM-AR'!$I$7:$AS$3267,27,FALSE),"")</f>
        <v>0</v>
      </c>
      <c r="Z146" s="766">
        <f>IFERROR(VLOOKUP($I146,'WM-AR'!$I$7:$AS$3267,28,FALSE),"")</f>
        <v>0</v>
      </c>
      <c r="AA146" s="766">
        <f>IFERROR(VLOOKUP($I146,'WM-AR'!$I$7:$AS$3267,29,FALSE),"")</f>
        <v>0</v>
      </c>
      <c r="AB146" s="766">
        <f>IFERROR(VLOOKUP($I146,'WM-AR'!$I$7:$AS$3267,30,FALSE),"")</f>
        <v>0</v>
      </c>
      <c r="AC146" s="766">
        <f>IFERROR(VLOOKUP($I146,'WM-AR'!$I$7:$AS$3267,31,FALSE),"")</f>
        <v>0</v>
      </c>
      <c r="AD146" s="766">
        <f>IFERROR(VLOOKUP($I146,'WM-AR'!$I$7:$AS$3267,32,FALSE),"")</f>
        <v>0</v>
      </c>
      <c r="AE146" s="766" t="str">
        <f>IFERROR(VLOOKUP($I146,'WM-AR'!$I$7:$AS$3267,33,FALSE),"")</f>
        <v/>
      </c>
      <c r="AF146" s="817" t="s">
        <v>2903</v>
      </c>
      <c r="AG146" s="768" t="s">
        <v>1815</v>
      </c>
      <c r="AH146" s="768" t="s">
        <v>1815</v>
      </c>
      <c r="AI146" s="769">
        <v>404.50099999999998</v>
      </c>
      <c r="AJ146" s="769" t="str">
        <f t="shared" ref="AJ146:AJ149" si="46">K146</f>
        <v>M2</v>
      </c>
      <c r="AK146" s="816"/>
      <c r="AL146" s="88" t="str">
        <f>IF(AND(ISTEXT($E146),ISTEXT($B146)),"산출기준 &gt;&gt;  "&amp;_xlfn.XLOOKUP($E146,산출기준!$D:$D,산출기준!$E:$E,"매칭실패"),"")</f>
        <v/>
      </c>
    </row>
    <row r="147" spans="1:38" ht="49.5">
      <c r="A147" s="1019"/>
      <c r="B147" s="684"/>
      <c r="C147" s="685"/>
      <c r="D147" s="786" t="s">
        <v>2904</v>
      </c>
      <c r="E147" s="687"/>
      <c r="F147" s="1021"/>
      <c r="G147" s="875" t="s">
        <v>2905</v>
      </c>
      <c r="H147" s="824"/>
      <c r="I147" s="692" t="str">
        <f t="shared" ref="I147:I149" si="47">LEFT(H147,14)</f>
        <v/>
      </c>
      <c r="J147" s="1022"/>
      <c r="K147" s="1023" t="str">
        <f>IFERROR(VLOOKUP($I147,'WM-AR'!$I$7:$AS$3267,34,FALSE),"")</f>
        <v/>
      </c>
      <c r="L147" s="1024" t="str">
        <f>IFERROR(VLOOKUP($I147,'WM-AR'!$I$7:$AS$3267,4,FALSE),"")</f>
        <v/>
      </c>
      <c r="M147" s="1024" t="str">
        <f>IFERROR(VLOOKUP($I147,'WM-AR'!$I$7:$AS$3267,6,FALSE),"")</f>
        <v/>
      </c>
      <c r="N147" s="1024" t="str">
        <f>IFERROR(VLOOKUP($I147,'WM-AR'!$I$7:$AS$3267,8,FALSE),"")</f>
        <v/>
      </c>
      <c r="O147" s="1025" t="str">
        <f>IFERROR(VLOOKUP($I147,'WM-AR'!$I$7:$AS$3267,10,FALSE),"")</f>
        <v/>
      </c>
      <c r="P147" s="1026" t="str">
        <f>IFERROR(VLOOKUP($I147,'WM-AR'!$I$7:$AS$3267,12,FALSE),"")</f>
        <v/>
      </c>
      <c r="Q147" s="1026" t="str">
        <f>IFERROR(VLOOKUP($I147,'WM-AR'!$I$7:$AS$3267,14,FALSE),"")</f>
        <v/>
      </c>
      <c r="R147" s="1026" t="str">
        <f>IFERROR(VLOOKUP($I147,'WM-AR'!$I$7:$AS$3267,16,FALSE),"")</f>
        <v/>
      </c>
      <c r="S147" s="1026" t="str">
        <f>IFERROR(VLOOKUP($I147,'WM-AR'!$I$7:$AS$3267,18,FALSE),"")</f>
        <v/>
      </c>
      <c r="T147" s="1026" t="str">
        <f>IFERROR(VLOOKUP($I147,'WM-AR'!$I$7:$AS$3267,20,FALSE),"")</f>
        <v/>
      </c>
      <c r="U147" s="1026" t="str">
        <f>IFERROR(VLOOKUP($I147,'WM-AR'!$I$7:$AS$3267,22,FALSE),"")</f>
        <v/>
      </c>
      <c r="V147" s="1026" t="str">
        <f>IFERROR(VLOOKUP($I147,'WM-AR'!$I$7:$AS$3267,24,FALSE),"")</f>
        <v/>
      </c>
      <c r="W147" s="1026" t="str">
        <f>IFERROR(VLOOKUP($I147,'WM-AR'!$I$7:$AS$3267,25,FALSE),"")</f>
        <v/>
      </c>
      <c r="X147" s="1026" t="str">
        <f>IFERROR(VLOOKUP($I147,'WM-AR'!$I$7:$AS$3267,26,FALSE),"")</f>
        <v/>
      </c>
      <c r="Y147" s="1026" t="str">
        <f>IFERROR(VLOOKUP($I147,'WM-AR'!$I$7:$AS$3267,27,FALSE),"")</f>
        <v/>
      </c>
      <c r="Z147" s="1026" t="str">
        <f>IFERROR(VLOOKUP($I147,'WM-AR'!$I$7:$AS$3267,28,FALSE),"")</f>
        <v/>
      </c>
      <c r="AA147" s="1026" t="str">
        <f>IFERROR(VLOOKUP($I147,'WM-AR'!$I$7:$AS$3267,29,FALSE),"")</f>
        <v/>
      </c>
      <c r="AB147" s="1026" t="str">
        <f>IFERROR(VLOOKUP($I147,'WM-AR'!$I$7:$AS$3267,30,FALSE),"")</f>
        <v/>
      </c>
      <c r="AC147" s="1026" t="str">
        <f>IFERROR(VLOOKUP($I147,'WM-AR'!$I$7:$AS$3267,31,FALSE),"")</f>
        <v/>
      </c>
      <c r="AD147" s="1026" t="str">
        <f>IFERROR(VLOOKUP($I147,'WM-AR'!$I$7:$AS$3267,32,FALSE),"")</f>
        <v/>
      </c>
      <c r="AE147" s="1026" t="str">
        <f>IFERROR(VLOOKUP($I147,'WM-AR'!$I$7:$AS$3267,33,FALSE),"")</f>
        <v/>
      </c>
      <c r="AF147" s="1027"/>
      <c r="AG147" s="834"/>
      <c r="AH147" s="834"/>
      <c r="AI147" s="836"/>
      <c r="AJ147" s="836" t="str">
        <f t="shared" si="46"/>
        <v/>
      </c>
      <c r="AK147" s="704"/>
      <c r="AL147" s="1028" t="str">
        <f>IF(AND(ISTEXT($E147),ISTEXT($B147)),"산출기준 &gt;&gt;  "&amp;_xlfn.XLOOKUP($E147,산출기준!$D:$D,산출기준!$E:$E,"매칭실패"),"")</f>
        <v/>
      </c>
    </row>
    <row r="148" spans="1:38">
      <c r="A148" s="1019"/>
      <c r="B148" s="705"/>
      <c r="C148" s="706"/>
      <c r="D148" s="711"/>
      <c r="E148" s="708"/>
      <c r="F148" s="1029"/>
      <c r="G148" s="882"/>
      <c r="H148" s="843"/>
      <c r="I148" s="712" t="str">
        <f t="shared" si="47"/>
        <v/>
      </c>
      <c r="J148" s="1030"/>
      <c r="K148" s="1031" t="str">
        <f>IFERROR(VLOOKUP($I148,'WM-AR'!$I$7:$AS$3267,34,FALSE),"")</f>
        <v/>
      </c>
      <c r="L148" s="1030" t="str">
        <f>IFERROR(VLOOKUP($I148,'WM-AR'!$I$7:$AS$3267,4,FALSE),"")</f>
        <v/>
      </c>
      <c r="M148" s="1030" t="str">
        <f>IFERROR(VLOOKUP($I148,'WM-AR'!$I$7:$AS$3267,6,FALSE),"")</f>
        <v/>
      </c>
      <c r="N148" s="1030" t="str">
        <f>IFERROR(VLOOKUP($I148,'WM-AR'!$I$7:$AS$3267,8,FALSE),"")</f>
        <v/>
      </c>
      <c r="O148" s="1032" t="str">
        <f>IFERROR(VLOOKUP($I148,'WM-AR'!$I$7:$AS$3267,10,FALSE),"")</f>
        <v/>
      </c>
      <c r="P148" s="1033" t="str">
        <f>IFERROR(VLOOKUP($I148,'WM-AR'!$I$7:$AS$3267,12,FALSE),"")</f>
        <v/>
      </c>
      <c r="Q148" s="1033" t="str">
        <f>IFERROR(VLOOKUP($I148,'WM-AR'!$I$7:$AS$3267,14,FALSE),"")</f>
        <v/>
      </c>
      <c r="R148" s="1033" t="str">
        <f>IFERROR(VLOOKUP($I148,'WM-AR'!$I$7:$AS$3267,16,FALSE),"")</f>
        <v/>
      </c>
      <c r="S148" s="1033" t="str">
        <f>IFERROR(VLOOKUP($I148,'WM-AR'!$I$7:$AS$3267,18,FALSE),"")</f>
        <v/>
      </c>
      <c r="T148" s="1033" t="str">
        <f>IFERROR(VLOOKUP($I148,'WM-AR'!$I$7:$AS$3267,20,FALSE),"")</f>
        <v/>
      </c>
      <c r="U148" s="1033" t="str">
        <f>IFERROR(VLOOKUP($I148,'WM-AR'!$I$7:$AS$3267,22,FALSE),"")</f>
        <v/>
      </c>
      <c r="V148" s="1033" t="str">
        <f>IFERROR(VLOOKUP($I148,'WM-AR'!$I$7:$AS$3267,24,FALSE),"")</f>
        <v/>
      </c>
      <c r="W148" s="1033" t="str">
        <f>IFERROR(VLOOKUP($I148,'WM-AR'!$I$7:$AS$3267,25,FALSE),"")</f>
        <v/>
      </c>
      <c r="X148" s="1033" t="str">
        <f>IFERROR(VLOOKUP($I148,'WM-AR'!$I$7:$AS$3267,26,FALSE),"")</f>
        <v/>
      </c>
      <c r="Y148" s="1033" t="str">
        <f>IFERROR(VLOOKUP($I148,'WM-AR'!$I$7:$AS$3267,27,FALSE),"")</f>
        <v/>
      </c>
      <c r="Z148" s="1033" t="str">
        <f>IFERROR(VLOOKUP($I148,'WM-AR'!$I$7:$AS$3267,28,FALSE),"")</f>
        <v/>
      </c>
      <c r="AA148" s="1033" t="str">
        <f>IFERROR(VLOOKUP($I148,'WM-AR'!$I$7:$AS$3267,29,FALSE),"")</f>
        <v/>
      </c>
      <c r="AB148" s="1033" t="str">
        <f>IFERROR(VLOOKUP($I148,'WM-AR'!$I$7:$AS$3267,30,FALSE),"")</f>
        <v/>
      </c>
      <c r="AC148" s="1033" t="str">
        <f>IFERROR(VLOOKUP($I148,'WM-AR'!$I$7:$AS$3267,31,FALSE),"")</f>
        <v/>
      </c>
      <c r="AD148" s="1033" t="str">
        <f>IFERROR(VLOOKUP($I148,'WM-AR'!$I$7:$AS$3267,32,FALSE),"")</f>
        <v/>
      </c>
      <c r="AE148" s="1033" t="str">
        <f>IFERROR(VLOOKUP($I148,'WM-AR'!$I$7:$AS$3267,33,FALSE),"")</f>
        <v/>
      </c>
      <c r="AF148" s="1034"/>
      <c r="AG148" s="852"/>
      <c r="AH148" s="852"/>
      <c r="AI148" s="854"/>
      <c r="AJ148" s="854" t="str">
        <f t="shared" si="46"/>
        <v/>
      </c>
      <c r="AK148" s="723"/>
      <c r="AL148" s="1028" t="str">
        <f>IF(AND(ISTEXT($E148),ISTEXT($B148)),"산출기준 &gt;&gt;  "&amp;_xlfn.XLOOKUP($E148,산출기준!$D:$D,산출기준!$E:$E,"매칭실패"),"")</f>
        <v/>
      </c>
    </row>
    <row r="149" spans="1:38">
      <c r="A149" s="1019"/>
      <c r="B149" s="724"/>
      <c r="C149" s="725"/>
      <c r="D149" s="731"/>
      <c r="E149" s="727"/>
      <c r="F149" s="1035"/>
      <c r="G149" s="886"/>
      <c r="H149" s="861"/>
      <c r="I149" s="732" t="str">
        <f t="shared" si="47"/>
        <v/>
      </c>
      <c r="J149" s="1036"/>
      <c r="K149" s="1037" t="str">
        <f>IFERROR(VLOOKUP($I149,'WM-AR'!$I$7:$AS$3267,34,FALSE),"")</f>
        <v/>
      </c>
      <c r="L149" s="1036" t="str">
        <f>IFERROR(VLOOKUP($I149,'WM-AR'!$I$7:$AS$3267,4,FALSE),"")</f>
        <v/>
      </c>
      <c r="M149" s="1036" t="str">
        <f>IFERROR(VLOOKUP($I149,'WM-AR'!$I$7:$AS$3267,6,FALSE),"")</f>
        <v/>
      </c>
      <c r="N149" s="1036" t="str">
        <f>IFERROR(VLOOKUP($I149,'WM-AR'!$I$7:$AS$3267,8,FALSE),"")</f>
        <v/>
      </c>
      <c r="O149" s="1038" t="str">
        <f>IFERROR(VLOOKUP($I149,'WM-AR'!$I$7:$AS$3267,10,FALSE),"")</f>
        <v/>
      </c>
      <c r="P149" s="1039" t="str">
        <f>IFERROR(VLOOKUP($I149,'WM-AR'!$I$7:$AS$3267,12,FALSE),"")</f>
        <v/>
      </c>
      <c r="Q149" s="1039" t="str">
        <f>IFERROR(VLOOKUP($I149,'WM-AR'!$I$7:$AS$3267,14,FALSE),"")</f>
        <v/>
      </c>
      <c r="R149" s="1039" t="str">
        <f>IFERROR(VLOOKUP($I149,'WM-AR'!$I$7:$AS$3267,16,FALSE),"")</f>
        <v/>
      </c>
      <c r="S149" s="1039" t="str">
        <f>IFERROR(VLOOKUP($I149,'WM-AR'!$I$7:$AS$3267,18,FALSE),"")</f>
        <v/>
      </c>
      <c r="T149" s="1039" t="str">
        <f>IFERROR(VLOOKUP($I149,'WM-AR'!$I$7:$AS$3267,20,FALSE),"")</f>
        <v/>
      </c>
      <c r="U149" s="1039" t="str">
        <f>IFERROR(VLOOKUP($I149,'WM-AR'!$I$7:$AS$3267,22,FALSE),"")</f>
        <v/>
      </c>
      <c r="V149" s="1039" t="str">
        <f>IFERROR(VLOOKUP($I149,'WM-AR'!$I$7:$AS$3267,24,FALSE),"")</f>
        <v/>
      </c>
      <c r="W149" s="1039" t="str">
        <f>IFERROR(VLOOKUP($I149,'WM-AR'!$I$7:$AS$3267,25,FALSE),"")</f>
        <v/>
      </c>
      <c r="X149" s="1039" t="str">
        <f>IFERROR(VLOOKUP($I149,'WM-AR'!$I$7:$AS$3267,26,FALSE),"")</f>
        <v/>
      </c>
      <c r="Y149" s="1039" t="str">
        <f>IFERROR(VLOOKUP($I149,'WM-AR'!$I$7:$AS$3267,27,FALSE),"")</f>
        <v/>
      </c>
      <c r="Z149" s="1039" t="str">
        <f>IFERROR(VLOOKUP($I149,'WM-AR'!$I$7:$AS$3267,28,FALSE),"")</f>
        <v/>
      </c>
      <c r="AA149" s="1039" t="str">
        <f>IFERROR(VLOOKUP($I149,'WM-AR'!$I$7:$AS$3267,29,FALSE),"")</f>
        <v/>
      </c>
      <c r="AB149" s="1039" t="str">
        <f>IFERROR(VLOOKUP($I149,'WM-AR'!$I$7:$AS$3267,30,FALSE),"")</f>
        <v/>
      </c>
      <c r="AC149" s="1039" t="str">
        <f>IFERROR(VLOOKUP($I149,'WM-AR'!$I$7:$AS$3267,31,FALSE),"")</f>
        <v/>
      </c>
      <c r="AD149" s="1039" t="str">
        <f>IFERROR(VLOOKUP($I149,'WM-AR'!$I$7:$AS$3267,32,FALSE),"")</f>
        <v/>
      </c>
      <c r="AE149" s="1039" t="str">
        <f>IFERROR(VLOOKUP($I149,'WM-AR'!$I$7:$AS$3267,33,FALSE),"")</f>
        <v/>
      </c>
      <c r="AF149" s="1040"/>
      <c r="AG149" s="870"/>
      <c r="AH149" s="870"/>
      <c r="AI149" s="871"/>
      <c r="AJ149" s="871" t="str">
        <f t="shared" si="46"/>
        <v/>
      </c>
      <c r="AK149" s="743"/>
      <c r="AL149" s="1028" t="str">
        <f>IF(AND(ISTEXT($E149),ISTEXT($B149)),"산출기준 &gt;&gt;  "&amp;_xlfn.XLOOKUP($E149,산출기준!$D:$D,산출기준!$E:$E,"매칭실패"),"")</f>
        <v/>
      </c>
    </row>
    <row r="150" spans="1:38">
      <c r="B150" s="658"/>
      <c r="C150" s="659"/>
      <c r="D150" s="659"/>
      <c r="E150" s="659"/>
      <c r="F150" s="661"/>
      <c r="G150" s="662"/>
      <c r="H150" s="662"/>
      <c r="I150" s="652"/>
      <c r="J150" s="664"/>
      <c r="K150" s="664"/>
      <c r="L150" s="664"/>
      <c r="M150" s="664"/>
      <c r="N150" s="664"/>
      <c r="O150" s="664"/>
      <c r="P150" s="664"/>
      <c r="Q150" s="664"/>
      <c r="R150" s="664"/>
      <c r="S150" s="664"/>
      <c r="T150" s="664"/>
      <c r="U150" s="664"/>
      <c r="V150" s="664"/>
      <c r="W150" s="664"/>
      <c r="X150" s="664"/>
      <c r="Y150" s="664"/>
      <c r="Z150" s="664"/>
      <c r="AA150" s="664"/>
      <c r="AB150" s="664"/>
      <c r="AC150" s="664"/>
      <c r="AD150" s="664"/>
      <c r="AE150" s="664"/>
      <c r="AF150" s="659"/>
      <c r="AG150" s="665"/>
      <c r="AH150" s="665"/>
      <c r="AI150" s="666"/>
      <c r="AJ150" s="666"/>
      <c r="AK150" s="662"/>
      <c r="AL150" s="88" t="str">
        <f>IF(AND(ISTEXT($E150),ISTEXT($B150)),"산출기준 &gt;&gt;  "&amp;_xlfn.XLOOKUP($E150,산출기준!$D:$D,산출기준!$E:$E,"매칭실패"),"")</f>
        <v/>
      </c>
    </row>
    <row r="151" spans="1:38" ht="34.9" customHeight="1">
      <c r="B151" s="808" t="str" cm="1">
        <f t="array" aca="1" ref="B151" ca="1">_xlfn.IFNA(INDIRECT("Family_표준_구성도!B"&amp;MATCH(F151,INDIRECT("Family_표준_구성도!"&amp;"C:C"),0)),"")</f>
        <v>2.1.2.2.2</v>
      </c>
      <c r="C151" s="668" t="s">
        <v>2016</v>
      </c>
      <c r="D151" s="809"/>
      <c r="E151" s="668" t="s">
        <v>2833</v>
      </c>
      <c r="F151" s="810" t="s">
        <v>484</v>
      </c>
      <c r="G151" s="811"/>
      <c r="H151" s="917" t="s">
        <v>2906</v>
      </c>
      <c r="I151" s="674"/>
      <c r="J151" s="674"/>
      <c r="K151" s="674"/>
      <c r="L151" s="674"/>
      <c r="M151" s="674"/>
      <c r="N151" s="675"/>
      <c r="O151" s="676"/>
      <c r="P151" s="677"/>
      <c r="Q151" s="677"/>
      <c r="R151" s="677"/>
      <c r="S151" s="677"/>
      <c r="T151" s="677"/>
      <c r="U151" s="677"/>
      <c r="V151" s="678"/>
      <c r="W151" s="679"/>
      <c r="X151" s="679"/>
      <c r="Y151" s="679"/>
      <c r="Z151" s="679"/>
      <c r="AA151" s="679"/>
      <c r="AB151" s="679"/>
      <c r="AC151" s="679"/>
      <c r="AD151" s="679"/>
      <c r="AE151" s="679"/>
      <c r="AF151" s="813"/>
      <c r="AG151" s="682"/>
      <c r="AH151" s="682"/>
      <c r="AI151" s="682"/>
      <c r="AJ151" s="682"/>
      <c r="AK151" s="683"/>
      <c r="AL151" s="88" t="str">
        <f ca="1">IF(AND(ISTEXT($E151),ISTEXT($B151)),"산출기준 &gt;&gt;  "&amp;_xlfn.XLOOKUP($E151,산출기준!$D:$D,산출기준!$E:$E,"매칭실패"),"")</f>
        <v>산출기준 &gt;&gt;  [ 루프 일반 산출 ]</v>
      </c>
    </row>
    <row r="152" spans="1:38" ht="49.9" customHeight="1" outlineLevel="1">
      <c r="B152" s="772"/>
      <c r="C152" s="773"/>
      <c r="D152" s="773"/>
      <c r="E152" s="788"/>
      <c r="F152" s="775"/>
      <c r="G152" s="759" t="str">
        <f t="shared" ref="G152" si="48">IF(IF(N152=0,"",N152)&amp;" | "&amp;IF(O152=0,"",O152)&amp;" | "&amp;IF(Q152=0,"",Q152)&amp;" | "&amp;IF(R152=0,"",R152)=" |  |  | ","",IF(N152=0,"",N152)&amp;" | "&amp;IF(O152=0,"",O152)&amp;" | "&amp;IF(Q152=0,"",Q152)&amp;" | "&amp;IF(R152=0,"",R152))</f>
        <v xml:space="preserve">Single Metal Sheet | Corrugated Aluminum Sheet |  | </v>
      </c>
      <c r="H152" s="816" t="s">
        <v>2907</v>
      </c>
      <c r="I152" s="765" t="str">
        <f>LEFT(H152,14)</f>
        <v>A05ZZ199-00004</v>
      </c>
      <c r="J152" s="766"/>
      <c r="K152" s="766" t="str">
        <f>IFERROR(VLOOKUP($I152,'WM-AR'!$I$7:$AS$3267,34,FALSE),"")</f>
        <v>M2</v>
      </c>
      <c r="L152" s="766" t="str">
        <f>IFERROR(VLOOKUP($I152,'WM-AR'!$I$7:$AS$3267,4,FALSE),"")</f>
        <v>Cladding Work</v>
      </c>
      <c r="M152" s="766" t="str">
        <f>IFERROR(VLOOKUP($I152,'WM-AR'!$I$7:$AS$3267,6,FALSE),"")</f>
        <v>-</v>
      </c>
      <c r="N152" s="766" t="str">
        <f>IFERROR(VLOOKUP($I152,'WM-AR'!$I$7:$AS$3267,8,FALSE),"")</f>
        <v>Single Metal Sheet</v>
      </c>
      <c r="O152" s="766" t="str">
        <f>IFERROR(VLOOKUP($I152,'WM-AR'!$I$7:$AS$3267,10,FALSE),"")</f>
        <v>Corrugated Aluminum Sheet</v>
      </c>
      <c r="P152" s="766">
        <f>IFERROR(VLOOKUP($I152,'WM-AR'!$I$7:$AS$3267,12,FALSE),"")</f>
        <v>0</v>
      </c>
      <c r="Q152" s="766">
        <f>IFERROR(VLOOKUP($I152,'WM-AR'!$I$7:$AS$3267,14,FALSE),"")</f>
        <v>0</v>
      </c>
      <c r="R152" s="766">
        <f>IFERROR(VLOOKUP($I152,'WM-AR'!$I$7:$AS$3267,16,FALSE),"")</f>
        <v>0</v>
      </c>
      <c r="S152" s="766" t="str">
        <f>IFERROR(VLOOKUP($I152,'WM-AR'!$I$7:$AS$3267,18,FALSE),"")</f>
        <v>for Roof</v>
      </c>
      <c r="T152" s="766" t="str">
        <f>IFERROR(VLOOKUP($I152,'WM-AR'!$I$7:$AS$3267,20,FALSE),"")</f>
        <v>w/ Accessories, Flashing</v>
      </c>
      <c r="U152" s="766">
        <f>IFERROR(VLOOKUP($I152,'WM-AR'!$I$7:$AS$3267,22,FALSE),"")</f>
        <v>0</v>
      </c>
      <c r="V152" s="766">
        <f>IFERROR(VLOOKUP($I152,'WM-AR'!$I$7:$AS$3267,24,FALSE),"")</f>
        <v>0</v>
      </c>
      <c r="W152" s="766">
        <f>IFERROR(VLOOKUP($I152,'WM-AR'!$I$7:$AS$3267,25,FALSE),"")</f>
        <v>0</v>
      </c>
      <c r="X152" s="766" t="str">
        <f>IFERROR(VLOOKUP($I152,'WM-AR'!$I$7:$AS$3267,26,FALSE),"")</f>
        <v>THK=(  )mm</v>
      </c>
      <c r="Y152" s="766">
        <f>IFERROR(VLOOKUP($I152,'WM-AR'!$I$7:$AS$3267,27,FALSE),"")</f>
        <v>0</v>
      </c>
      <c r="Z152" s="766">
        <f>IFERROR(VLOOKUP($I152,'WM-AR'!$I$7:$AS$3267,28,FALSE),"")</f>
        <v>0</v>
      </c>
      <c r="AA152" s="766">
        <f>IFERROR(VLOOKUP($I152,'WM-AR'!$I$7:$AS$3267,29,FALSE),"")</f>
        <v>0</v>
      </c>
      <c r="AB152" s="766">
        <f>IFERROR(VLOOKUP($I152,'WM-AR'!$I$7:$AS$3267,30,FALSE),"")</f>
        <v>0</v>
      </c>
      <c r="AC152" s="766">
        <f>IFERROR(VLOOKUP($I152,'WM-AR'!$I$7:$AS$3267,31,FALSE),"")</f>
        <v>0</v>
      </c>
      <c r="AD152" s="766">
        <f>IFERROR(VLOOKUP($I152,'WM-AR'!$I$7:$AS$3267,32,FALSE),"")</f>
        <v>0</v>
      </c>
      <c r="AE152" s="766" t="str">
        <f>IFERROR(VLOOKUP($I152,'WM-AR'!$I$7:$AS$3267,33,FALSE),"")</f>
        <v/>
      </c>
      <c r="AF152" s="817" t="s">
        <v>2908</v>
      </c>
      <c r="AG152" s="768" t="s">
        <v>1815</v>
      </c>
      <c r="AH152" s="768" t="s">
        <v>1815</v>
      </c>
      <c r="AI152" s="769"/>
      <c r="AJ152" s="769" t="str">
        <f t="shared" ref="AJ152:AJ155" si="49">K152</f>
        <v>M2</v>
      </c>
      <c r="AK152" s="816"/>
      <c r="AL152" s="88" t="str">
        <f>IF(AND(ISTEXT($E152),ISTEXT($B152)),"산출기준 &gt;&gt;  "&amp;_xlfn.XLOOKUP($E152,산출기준!$D:$D,산출기준!$E:$E,"매칭실패"),"")</f>
        <v/>
      </c>
    </row>
    <row r="153" spans="1:38">
      <c r="A153" s="1019"/>
      <c r="B153" s="684"/>
      <c r="C153" s="685"/>
      <c r="D153" s="1020"/>
      <c r="E153" s="687"/>
      <c r="F153" s="1021"/>
      <c r="G153" s="875" t="s">
        <v>2162</v>
      </c>
      <c r="H153" s="824"/>
      <c r="I153" s="692" t="str">
        <f t="shared" ref="I153:I155" si="50">LEFT(H153,14)</f>
        <v/>
      </c>
      <c r="J153" s="1022"/>
      <c r="K153" s="1023" t="str">
        <f>IFERROR(VLOOKUP($I153,'WM-AR'!$I$7:$AS$3267,34,FALSE),"")</f>
        <v/>
      </c>
      <c r="L153" s="1024" t="str">
        <f>IFERROR(VLOOKUP($I153,'WM-AR'!$I$7:$AS$3267,4,FALSE),"")</f>
        <v/>
      </c>
      <c r="M153" s="1024" t="str">
        <f>IFERROR(VLOOKUP($I153,'WM-AR'!$I$7:$AS$3267,6,FALSE),"")</f>
        <v/>
      </c>
      <c r="N153" s="1024" t="str">
        <f>IFERROR(VLOOKUP($I153,'WM-AR'!$I$7:$AS$3267,8,FALSE),"")</f>
        <v/>
      </c>
      <c r="O153" s="1025" t="str">
        <f>IFERROR(VLOOKUP($I153,'WM-AR'!$I$7:$AS$3267,10,FALSE),"")</f>
        <v/>
      </c>
      <c r="P153" s="1026" t="str">
        <f>IFERROR(VLOOKUP($I153,'WM-AR'!$I$7:$AS$3267,12,FALSE),"")</f>
        <v/>
      </c>
      <c r="Q153" s="1026" t="str">
        <f>IFERROR(VLOOKUP($I153,'WM-AR'!$I$7:$AS$3267,14,FALSE),"")</f>
        <v/>
      </c>
      <c r="R153" s="1026" t="str">
        <f>IFERROR(VLOOKUP($I153,'WM-AR'!$I$7:$AS$3267,16,FALSE),"")</f>
        <v/>
      </c>
      <c r="S153" s="1026" t="str">
        <f>IFERROR(VLOOKUP($I153,'WM-AR'!$I$7:$AS$3267,18,FALSE),"")</f>
        <v/>
      </c>
      <c r="T153" s="1026" t="str">
        <f>IFERROR(VLOOKUP($I153,'WM-AR'!$I$7:$AS$3267,20,FALSE),"")</f>
        <v/>
      </c>
      <c r="U153" s="1026" t="str">
        <f>IFERROR(VLOOKUP($I153,'WM-AR'!$I$7:$AS$3267,22,FALSE),"")</f>
        <v/>
      </c>
      <c r="V153" s="1026" t="str">
        <f>IFERROR(VLOOKUP($I153,'WM-AR'!$I$7:$AS$3267,24,FALSE),"")</f>
        <v/>
      </c>
      <c r="W153" s="1026" t="str">
        <f>IFERROR(VLOOKUP($I153,'WM-AR'!$I$7:$AS$3267,25,FALSE),"")</f>
        <v/>
      </c>
      <c r="X153" s="1026" t="str">
        <f>IFERROR(VLOOKUP($I153,'WM-AR'!$I$7:$AS$3267,26,FALSE),"")</f>
        <v/>
      </c>
      <c r="Y153" s="1026" t="str">
        <f>IFERROR(VLOOKUP($I153,'WM-AR'!$I$7:$AS$3267,27,FALSE),"")</f>
        <v/>
      </c>
      <c r="Z153" s="1026" t="str">
        <f>IFERROR(VLOOKUP($I153,'WM-AR'!$I$7:$AS$3267,28,FALSE),"")</f>
        <v/>
      </c>
      <c r="AA153" s="1026" t="str">
        <f>IFERROR(VLOOKUP($I153,'WM-AR'!$I$7:$AS$3267,29,FALSE),"")</f>
        <v/>
      </c>
      <c r="AB153" s="1026" t="str">
        <f>IFERROR(VLOOKUP($I153,'WM-AR'!$I$7:$AS$3267,30,FALSE),"")</f>
        <v/>
      </c>
      <c r="AC153" s="1026" t="str">
        <f>IFERROR(VLOOKUP($I153,'WM-AR'!$I$7:$AS$3267,31,FALSE),"")</f>
        <v/>
      </c>
      <c r="AD153" s="1026" t="str">
        <f>IFERROR(VLOOKUP($I153,'WM-AR'!$I$7:$AS$3267,32,FALSE),"")</f>
        <v/>
      </c>
      <c r="AE153" s="1026" t="str">
        <f>IFERROR(VLOOKUP($I153,'WM-AR'!$I$7:$AS$3267,33,FALSE),"")</f>
        <v/>
      </c>
      <c r="AF153" s="1027"/>
      <c r="AG153" s="834"/>
      <c r="AH153" s="834"/>
      <c r="AI153" s="836"/>
      <c r="AJ153" s="836" t="str">
        <f t="shared" si="49"/>
        <v/>
      </c>
      <c r="AK153" s="704"/>
      <c r="AL153" s="1028" t="str">
        <f>IF(AND(ISTEXT($E153),ISTEXT($B153)),"산출기준 &gt;&gt;  "&amp;_xlfn.XLOOKUP($E153,산출기준!$D:$D,산출기준!$E:$E,"매칭실패"),"")</f>
        <v/>
      </c>
    </row>
    <row r="154" spans="1:38">
      <c r="A154" s="1019"/>
      <c r="B154" s="705"/>
      <c r="C154" s="706"/>
      <c r="D154" s="711"/>
      <c r="E154" s="708"/>
      <c r="F154" s="1029"/>
      <c r="G154" s="882"/>
      <c r="H154" s="843"/>
      <c r="I154" s="712" t="str">
        <f t="shared" si="50"/>
        <v/>
      </c>
      <c r="J154" s="1030"/>
      <c r="K154" s="1031" t="str">
        <f>IFERROR(VLOOKUP($I154,'WM-AR'!$I$7:$AS$3267,34,FALSE),"")</f>
        <v/>
      </c>
      <c r="L154" s="1030" t="str">
        <f>IFERROR(VLOOKUP($I154,'WM-AR'!$I$7:$AS$3267,4,FALSE),"")</f>
        <v/>
      </c>
      <c r="M154" s="1030" t="str">
        <f>IFERROR(VLOOKUP($I154,'WM-AR'!$I$7:$AS$3267,6,FALSE),"")</f>
        <v/>
      </c>
      <c r="N154" s="1030" t="str">
        <f>IFERROR(VLOOKUP($I154,'WM-AR'!$I$7:$AS$3267,8,FALSE),"")</f>
        <v/>
      </c>
      <c r="O154" s="1032" t="str">
        <f>IFERROR(VLOOKUP($I154,'WM-AR'!$I$7:$AS$3267,10,FALSE),"")</f>
        <v/>
      </c>
      <c r="P154" s="1033" t="str">
        <f>IFERROR(VLOOKUP($I154,'WM-AR'!$I$7:$AS$3267,12,FALSE),"")</f>
        <v/>
      </c>
      <c r="Q154" s="1033" t="str">
        <f>IFERROR(VLOOKUP($I154,'WM-AR'!$I$7:$AS$3267,14,FALSE),"")</f>
        <v/>
      </c>
      <c r="R154" s="1033" t="str">
        <f>IFERROR(VLOOKUP($I154,'WM-AR'!$I$7:$AS$3267,16,FALSE),"")</f>
        <v/>
      </c>
      <c r="S154" s="1033" t="str">
        <f>IFERROR(VLOOKUP($I154,'WM-AR'!$I$7:$AS$3267,18,FALSE),"")</f>
        <v/>
      </c>
      <c r="T154" s="1033" t="str">
        <f>IFERROR(VLOOKUP($I154,'WM-AR'!$I$7:$AS$3267,20,FALSE),"")</f>
        <v/>
      </c>
      <c r="U154" s="1033" t="str">
        <f>IFERROR(VLOOKUP($I154,'WM-AR'!$I$7:$AS$3267,22,FALSE),"")</f>
        <v/>
      </c>
      <c r="V154" s="1033" t="str">
        <f>IFERROR(VLOOKUP($I154,'WM-AR'!$I$7:$AS$3267,24,FALSE),"")</f>
        <v/>
      </c>
      <c r="W154" s="1033" t="str">
        <f>IFERROR(VLOOKUP($I154,'WM-AR'!$I$7:$AS$3267,25,FALSE),"")</f>
        <v/>
      </c>
      <c r="X154" s="1033" t="str">
        <f>IFERROR(VLOOKUP($I154,'WM-AR'!$I$7:$AS$3267,26,FALSE),"")</f>
        <v/>
      </c>
      <c r="Y154" s="1033" t="str">
        <f>IFERROR(VLOOKUP($I154,'WM-AR'!$I$7:$AS$3267,27,FALSE),"")</f>
        <v/>
      </c>
      <c r="Z154" s="1033" t="str">
        <f>IFERROR(VLOOKUP($I154,'WM-AR'!$I$7:$AS$3267,28,FALSE),"")</f>
        <v/>
      </c>
      <c r="AA154" s="1033" t="str">
        <f>IFERROR(VLOOKUP($I154,'WM-AR'!$I$7:$AS$3267,29,FALSE),"")</f>
        <v/>
      </c>
      <c r="AB154" s="1033" t="str">
        <f>IFERROR(VLOOKUP($I154,'WM-AR'!$I$7:$AS$3267,30,FALSE),"")</f>
        <v/>
      </c>
      <c r="AC154" s="1033" t="str">
        <f>IFERROR(VLOOKUP($I154,'WM-AR'!$I$7:$AS$3267,31,FALSE),"")</f>
        <v/>
      </c>
      <c r="AD154" s="1033" t="str">
        <f>IFERROR(VLOOKUP($I154,'WM-AR'!$I$7:$AS$3267,32,FALSE),"")</f>
        <v/>
      </c>
      <c r="AE154" s="1033" t="str">
        <f>IFERROR(VLOOKUP($I154,'WM-AR'!$I$7:$AS$3267,33,FALSE),"")</f>
        <v/>
      </c>
      <c r="AF154" s="1034"/>
      <c r="AG154" s="852"/>
      <c r="AH154" s="852"/>
      <c r="AI154" s="854"/>
      <c r="AJ154" s="854" t="str">
        <f t="shared" si="49"/>
        <v/>
      </c>
      <c r="AK154" s="723"/>
      <c r="AL154" s="1028" t="str">
        <f>IF(AND(ISTEXT($E154),ISTEXT($B154)),"산출기준 &gt;&gt;  "&amp;_xlfn.XLOOKUP($E154,산출기준!$D:$D,산출기준!$E:$E,"매칭실패"),"")</f>
        <v/>
      </c>
    </row>
    <row r="155" spans="1:38">
      <c r="A155" s="1019"/>
      <c r="B155" s="724"/>
      <c r="C155" s="725"/>
      <c r="D155" s="731"/>
      <c r="E155" s="727"/>
      <c r="F155" s="1035"/>
      <c r="G155" s="886"/>
      <c r="H155" s="861"/>
      <c r="I155" s="732" t="str">
        <f t="shared" si="50"/>
        <v/>
      </c>
      <c r="J155" s="1036"/>
      <c r="K155" s="1037" t="str">
        <f>IFERROR(VLOOKUP($I155,'WM-AR'!$I$7:$AS$3267,34,FALSE),"")</f>
        <v/>
      </c>
      <c r="L155" s="1036" t="str">
        <f>IFERROR(VLOOKUP($I155,'WM-AR'!$I$7:$AS$3267,4,FALSE),"")</f>
        <v/>
      </c>
      <c r="M155" s="1036" t="str">
        <f>IFERROR(VLOOKUP($I155,'WM-AR'!$I$7:$AS$3267,6,FALSE),"")</f>
        <v/>
      </c>
      <c r="N155" s="1036" t="str">
        <f>IFERROR(VLOOKUP($I155,'WM-AR'!$I$7:$AS$3267,8,FALSE),"")</f>
        <v/>
      </c>
      <c r="O155" s="1038" t="str">
        <f>IFERROR(VLOOKUP($I155,'WM-AR'!$I$7:$AS$3267,10,FALSE),"")</f>
        <v/>
      </c>
      <c r="P155" s="1039" t="str">
        <f>IFERROR(VLOOKUP($I155,'WM-AR'!$I$7:$AS$3267,12,FALSE),"")</f>
        <v/>
      </c>
      <c r="Q155" s="1039" t="str">
        <f>IFERROR(VLOOKUP($I155,'WM-AR'!$I$7:$AS$3267,14,FALSE),"")</f>
        <v/>
      </c>
      <c r="R155" s="1039" t="str">
        <f>IFERROR(VLOOKUP($I155,'WM-AR'!$I$7:$AS$3267,16,FALSE),"")</f>
        <v/>
      </c>
      <c r="S155" s="1039" t="str">
        <f>IFERROR(VLOOKUP($I155,'WM-AR'!$I$7:$AS$3267,18,FALSE),"")</f>
        <v/>
      </c>
      <c r="T155" s="1039" t="str">
        <f>IFERROR(VLOOKUP($I155,'WM-AR'!$I$7:$AS$3267,20,FALSE),"")</f>
        <v/>
      </c>
      <c r="U155" s="1039" t="str">
        <f>IFERROR(VLOOKUP($I155,'WM-AR'!$I$7:$AS$3267,22,FALSE),"")</f>
        <v/>
      </c>
      <c r="V155" s="1039" t="str">
        <f>IFERROR(VLOOKUP($I155,'WM-AR'!$I$7:$AS$3267,24,FALSE),"")</f>
        <v/>
      </c>
      <c r="W155" s="1039" t="str">
        <f>IFERROR(VLOOKUP($I155,'WM-AR'!$I$7:$AS$3267,25,FALSE),"")</f>
        <v/>
      </c>
      <c r="X155" s="1039" t="str">
        <f>IFERROR(VLOOKUP($I155,'WM-AR'!$I$7:$AS$3267,26,FALSE),"")</f>
        <v/>
      </c>
      <c r="Y155" s="1039" t="str">
        <f>IFERROR(VLOOKUP($I155,'WM-AR'!$I$7:$AS$3267,27,FALSE),"")</f>
        <v/>
      </c>
      <c r="Z155" s="1039" t="str">
        <f>IFERROR(VLOOKUP($I155,'WM-AR'!$I$7:$AS$3267,28,FALSE),"")</f>
        <v/>
      </c>
      <c r="AA155" s="1039" t="str">
        <f>IFERROR(VLOOKUP($I155,'WM-AR'!$I$7:$AS$3267,29,FALSE),"")</f>
        <v/>
      </c>
      <c r="AB155" s="1039" t="str">
        <f>IFERROR(VLOOKUP($I155,'WM-AR'!$I$7:$AS$3267,30,FALSE),"")</f>
        <v/>
      </c>
      <c r="AC155" s="1039" t="str">
        <f>IFERROR(VLOOKUP($I155,'WM-AR'!$I$7:$AS$3267,31,FALSE),"")</f>
        <v/>
      </c>
      <c r="AD155" s="1039" t="str">
        <f>IFERROR(VLOOKUP($I155,'WM-AR'!$I$7:$AS$3267,32,FALSE),"")</f>
        <v/>
      </c>
      <c r="AE155" s="1039" t="str">
        <f>IFERROR(VLOOKUP($I155,'WM-AR'!$I$7:$AS$3267,33,FALSE),"")</f>
        <v/>
      </c>
      <c r="AF155" s="1040"/>
      <c r="AG155" s="870"/>
      <c r="AH155" s="870"/>
      <c r="AI155" s="871"/>
      <c r="AJ155" s="871" t="str">
        <f t="shared" si="49"/>
        <v/>
      </c>
      <c r="AK155" s="743"/>
      <c r="AL155" s="1028" t="str">
        <f>IF(AND(ISTEXT($E155),ISTEXT($B155)),"산출기준 &gt;&gt;  "&amp;_xlfn.XLOOKUP($E155,산출기준!$D:$D,산출기준!$E:$E,"매칭실패"),"")</f>
        <v/>
      </c>
    </row>
    <row r="156" spans="1:38">
      <c r="B156" s="635"/>
      <c r="C156" s="636"/>
      <c r="D156" s="636"/>
      <c r="E156" s="636"/>
      <c r="F156" s="638"/>
      <c r="G156" s="639"/>
      <c r="H156" s="639"/>
      <c r="I156" s="641"/>
      <c r="J156" s="642"/>
      <c r="K156" s="642"/>
      <c r="L156" s="642"/>
      <c r="M156" s="642"/>
      <c r="N156" s="642"/>
      <c r="O156" s="642"/>
      <c r="P156" s="642"/>
      <c r="Q156" s="642"/>
      <c r="R156" s="642"/>
      <c r="S156" s="642"/>
      <c r="T156" s="642"/>
      <c r="U156" s="642"/>
      <c r="V156" s="642"/>
      <c r="W156" s="642"/>
      <c r="X156" s="642"/>
      <c r="Y156" s="642"/>
      <c r="Z156" s="642"/>
      <c r="AA156" s="642"/>
      <c r="AB156" s="642"/>
      <c r="AC156" s="642"/>
      <c r="AD156" s="642"/>
      <c r="AE156" s="642"/>
      <c r="AF156" s="636"/>
      <c r="AG156" s="643"/>
      <c r="AH156" s="643"/>
      <c r="AI156" s="644"/>
      <c r="AJ156" s="644"/>
      <c r="AK156" s="639"/>
      <c r="AL156" s="88" t="str">
        <f>IF(AND(ISTEXT($E156),ISTEXT($B156)),"산출기준 &gt;&gt;  "&amp;_xlfn.XLOOKUP($E156,산출기준!$D:$D,산출기준!$E:$E,"매칭실패"),"")</f>
        <v/>
      </c>
    </row>
    <row r="157" spans="1:38" ht="34.9" customHeight="1">
      <c r="B157" s="623">
        <v>2.2000000000000002</v>
      </c>
      <c r="C157" s="626" t="s">
        <v>2909</v>
      </c>
      <c r="D157" s="626"/>
      <c r="E157" s="626"/>
      <c r="F157" s="627"/>
      <c r="G157" s="628"/>
      <c r="H157" s="628"/>
      <c r="I157" s="630"/>
      <c r="J157" s="630"/>
      <c r="K157" s="631"/>
      <c r="L157" s="631"/>
      <c r="M157" s="631"/>
      <c r="N157" s="631"/>
      <c r="O157" s="631"/>
      <c r="P157" s="631"/>
      <c r="Q157" s="631"/>
      <c r="R157" s="631"/>
      <c r="S157" s="631"/>
      <c r="T157" s="631"/>
      <c r="U157" s="631"/>
      <c r="V157" s="631"/>
      <c r="W157" s="631"/>
      <c r="X157" s="631"/>
      <c r="Y157" s="631"/>
      <c r="Z157" s="631"/>
      <c r="AA157" s="631"/>
      <c r="AB157" s="631"/>
      <c r="AC157" s="631"/>
      <c r="AD157" s="631"/>
      <c r="AE157" s="631"/>
      <c r="AF157" s="634"/>
      <c r="AG157" s="634"/>
      <c r="AH157" s="634"/>
      <c r="AI157" s="634"/>
      <c r="AJ157" s="634"/>
      <c r="AK157" s="634"/>
      <c r="AL157" s="88" t="str">
        <f>IF(AND(ISTEXT($E157),ISTEXT($B157)),"산출기준 &gt;&gt;  "&amp;_xlfn.XLOOKUP($E157,산출기준!$D:$D,산출기준!$E:$E,"매칭실패"),"")</f>
        <v/>
      </c>
    </row>
    <row r="158" spans="1:38">
      <c r="B158" s="635"/>
      <c r="C158" s="636"/>
      <c r="D158" s="636"/>
      <c r="E158" s="636"/>
      <c r="F158" s="638"/>
      <c r="G158" s="639"/>
      <c r="H158" s="639"/>
      <c r="I158" s="641"/>
      <c r="J158" s="642"/>
      <c r="K158" s="642"/>
      <c r="L158" s="642"/>
      <c r="M158" s="642"/>
      <c r="N158" s="642"/>
      <c r="O158" s="642"/>
      <c r="P158" s="642"/>
      <c r="Q158" s="642"/>
      <c r="R158" s="642"/>
      <c r="S158" s="642"/>
      <c r="T158" s="642"/>
      <c r="U158" s="642"/>
      <c r="V158" s="642"/>
      <c r="W158" s="642"/>
      <c r="X158" s="642"/>
      <c r="Y158" s="642"/>
      <c r="Z158" s="642"/>
      <c r="AA158" s="642"/>
      <c r="AB158" s="642"/>
      <c r="AC158" s="642"/>
      <c r="AD158" s="642"/>
      <c r="AE158" s="642"/>
      <c r="AF158" s="636"/>
      <c r="AG158" s="643"/>
      <c r="AH158" s="643"/>
      <c r="AI158" s="644"/>
      <c r="AJ158" s="644"/>
      <c r="AK158" s="639"/>
      <c r="AL158" s="88" t="str">
        <f>IF(AND(ISTEXT($E158),ISTEXT($B158)),"산출기준 &gt;&gt;  "&amp;_xlfn.XLOOKUP($E158,산출기준!$D:$D,산출기준!$E:$E,"매칭실패"),"")</f>
        <v/>
      </c>
    </row>
    <row r="159" spans="1:38">
      <c r="B159" s="645"/>
      <c r="C159" s="646" t="s">
        <v>2910</v>
      </c>
      <c r="D159" s="648"/>
      <c r="E159" s="648"/>
      <c r="F159" s="649" t="s">
        <v>2911</v>
      </c>
      <c r="G159" s="645"/>
      <c r="H159" s="651"/>
      <c r="I159" s="652"/>
      <c r="J159" s="652"/>
      <c r="K159" s="653"/>
      <c r="L159" s="653"/>
      <c r="M159" s="653"/>
      <c r="N159" s="653"/>
      <c r="O159" s="653"/>
      <c r="P159" s="653"/>
      <c r="Q159" s="653"/>
      <c r="R159" s="653"/>
      <c r="S159" s="653"/>
      <c r="T159" s="653"/>
      <c r="U159" s="653"/>
      <c r="V159" s="653"/>
      <c r="W159" s="653"/>
      <c r="X159" s="653"/>
      <c r="Y159" s="653"/>
      <c r="Z159" s="653"/>
      <c r="AA159" s="653"/>
      <c r="AB159" s="653"/>
      <c r="AC159" s="653"/>
      <c r="AD159" s="653"/>
      <c r="AE159" s="653"/>
      <c r="AF159" s="656"/>
      <c r="AG159" s="656"/>
      <c r="AH159" s="656"/>
      <c r="AI159" s="656"/>
      <c r="AJ159" s="656"/>
      <c r="AK159" s="657"/>
      <c r="AL159" s="88" t="str">
        <f>IF(AND(ISTEXT($E159),ISTEXT($B159)),"산출기준 &gt;&gt;  "&amp;_xlfn.XLOOKUP($E159,산출기준!$D:$D,산출기준!$E:$E,"매칭실패"),"")</f>
        <v/>
      </c>
    </row>
    <row r="160" spans="1:38">
      <c r="B160" s="658"/>
      <c r="C160" s="659"/>
      <c r="D160" s="659"/>
      <c r="E160" s="659"/>
      <c r="F160" s="661"/>
      <c r="G160" s="662"/>
      <c r="H160" s="662"/>
      <c r="I160" s="652"/>
      <c r="J160" s="664"/>
      <c r="K160" s="664"/>
      <c r="L160" s="664"/>
      <c r="M160" s="664"/>
      <c r="N160" s="664"/>
      <c r="O160" s="664"/>
      <c r="P160" s="664"/>
      <c r="Q160" s="664"/>
      <c r="R160" s="664"/>
      <c r="S160" s="664"/>
      <c r="T160" s="664"/>
      <c r="U160" s="664"/>
      <c r="V160" s="664"/>
      <c r="W160" s="664"/>
      <c r="X160" s="664"/>
      <c r="Y160" s="664"/>
      <c r="Z160" s="664"/>
      <c r="AA160" s="664"/>
      <c r="AB160" s="664"/>
      <c r="AC160" s="664"/>
      <c r="AD160" s="664"/>
      <c r="AE160" s="664"/>
      <c r="AF160" s="659"/>
      <c r="AG160" s="665"/>
      <c r="AH160" s="665"/>
      <c r="AI160" s="666"/>
      <c r="AJ160" s="666"/>
      <c r="AK160" s="662"/>
      <c r="AL160" s="88" t="str">
        <f>IF(AND(ISTEXT($E160),ISTEXT($B160)),"산출기준 &gt;&gt;  "&amp;_xlfn.XLOOKUP($E160,산출기준!$D:$D,산출기준!$E:$E,"매칭실패"),"")</f>
        <v/>
      </c>
    </row>
    <row r="161" spans="1:38" ht="34.9" customHeight="1">
      <c r="B161" s="808" t="str" cm="1">
        <f t="array" aca="1" ref="B161" ca="1">_xlfn.IFNA(INDIRECT("Family_표준_구성도!B"&amp;MATCH(F161,INDIRECT("Family_표준_구성도!"&amp;"C:C"),0)),"")</f>
        <v>2.2.1.1.1</v>
      </c>
      <c r="C161" s="668" t="s">
        <v>2016</v>
      </c>
      <c r="D161" s="809"/>
      <c r="E161" s="668" t="s">
        <v>2833</v>
      </c>
      <c r="F161" s="810" t="s">
        <v>491</v>
      </c>
      <c r="G161" s="811"/>
      <c r="H161" s="917"/>
      <c r="I161" s="674"/>
      <c r="J161" s="674"/>
      <c r="K161" s="674"/>
      <c r="L161" s="674"/>
      <c r="M161" s="674"/>
      <c r="N161" s="675"/>
      <c r="O161" s="676"/>
      <c r="P161" s="677"/>
      <c r="Q161" s="677"/>
      <c r="R161" s="677"/>
      <c r="S161" s="677"/>
      <c r="T161" s="677"/>
      <c r="U161" s="677"/>
      <c r="V161" s="678"/>
      <c r="W161" s="679"/>
      <c r="X161" s="679"/>
      <c r="Y161" s="679"/>
      <c r="Z161" s="679"/>
      <c r="AA161" s="679"/>
      <c r="AB161" s="679"/>
      <c r="AC161" s="679"/>
      <c r="AD161" s="679"/>
      <c r="AE161" s="679"/>
      <c r="AF161" s="813"/>
      <c r="AG161" s="682"/>
      <c r="AH161" s="682"/>
      <c r="AI161" s="682"/>
      <c r="AJ161" s="682"/>
      <c r="AK161" s="683"/>
      <c r="AL161" s="88" t="str">
        <f ca="1">IF(AND(ISTEXT($E161),ISTEXT($B161)),"산출기준 &gt;&gt;  "&amp;_xlfn.XLOOKUP($E161,산출기준!$D:$D,산출기준!$E:$E,"매칭실패"),"")</f>
        <v>산출기준 &gt;&gt;  [ 루프 일반 산출 ]</v>
      </c>
    </row>
    <row r="162" spans="1:38" ht="49.9" customHeight="1" outlineLevel="1">
      <c r="B162" s="772"/>
      <c r="C162" s="773"/>
      <c r="D162" s="773"/>
      <c r="E162" s="788"/>
      <c r="F162" s="775"/>
      <c r="G162" s="759" t="str">
        <f t="shared" ref="G162" si="51">IF(IF(N162=0,"",N162)&amp;" | "&amp;IF(O162=0,"",O162)&amp;" | "&amp;IF(Q162=0,"",Q162)&amp;" | "&amp;IF(R162=0,"",R162)=" |  |  | ","",IF(N162=0,"",N162)&amp;" | "&amp;IF(O162=0,"",O162)&amp;" | "&amp;IF(Q162=0,"",Q162)&amp;" | "&amp;IF(R162=0,"",R162))</f>
        <v xml:space="preserve">Gutter | Galvanized Steel Eave Gutter w/ Coating |  | </v>
      </c>
      <c r="H162" s="816" t="s">
        <v>2912</v>
      </c>
      <c r="I162" s="765" t="str">
        <f>LEFT(H162,14)</f>
        <v>A05ZZ204-00001</v>
      </c>
      <c r="J162" s="766"/>
      <c r="K162" s="766" t="str">
        <f>IFERROR(VLOOKUP($I162,'WM-AR'!$I$7:$AS$3267,34,FALSE),"")</f>
        <v>M</v>
      </c>
      <c r="L162" s="766" t="str">
        <f>IFERROR(VLOOKUP($I162,'WM-AR'!$I$7:$AS$3267,4,FALSE),"")</f>
        <v>Cladding Work</v>
      </c>
      <c r="M162" s="766" t="str">
        <f>IFERROR(VLOOKUP($I162,'WM-AR'!$I$7:$AS$3267,6,FALSE),"")</f>
        <v>-</v>
      </c>
      <c r="N162" s="766" t="str">
        <f>IFERROR(VLOOKUP($I162,'WM-AR'!$I$7:$AS$3267,8,FALSE),"")</f>
        <v>Gutter</v>
      </c>
      <c r="O162" s="766" t="str">
        <f>IFERROR(VLOOKUP($I162,'WM-AR'!$I$7:$AS$3267,10,FALSE),"")</f>
        <v>Galvanized Steel Eave Gutter w/ Coating</v>
      </c>
      <c r="P162" s="766">
        <f>IFERROR(VLOOKUP($I162,'WM-AR'!$I$7:$AS$3267,12,FALSE),"")</f>
        <v>0</v>
      </c>
      <c r="Q162" s="766">
        <f>IFERROR(VLOOKUP($I162,'WM-AR'!$I$7:$AS$3267,14,FALSE),"")</f>
        <v>0</v>
      </c>
      <c r="R162" s="766">
        <f>IFERROR(VLOOKUP($I162,'WM-AR'!$I$7:$AS$3267,16,FALSE),"")</f>
        <v>0</v>
      </c>
      <c r="S162" s="766">
        <f>IFERROR(VLOOKUP($I162,'WM-AR'!$I$7:$AS$3267,18,FALSE),"")</f>
        <v>0</v>
      </c>
      <c r="T162" s="766" t="str">
        <f>IFERROR(VLOOKUP($I162,'WM-AR'!$I$7:$AS$3267,20,FALSE),"")</f>
        <v>w/ Accessories</v>
      </c>
      <c r="U162" s="766">
        <f>IFERROR(VLOOKUP($I162,'WM-AR'!$I$7:$AS$3267,22,FALSE),"")</f>
        <v>0</v>
      </c>
      <c r="V162" s="766" t="str">
        <f>IFERROR(VLOOKUP($I162,'WM-AR'!$I$7:$AS$3267,24,FALSE),"")</f>
        <v/>
      </c>
      <c r="W162" s="766">
        <f>IFERROR(VLOOKUP($I162,'WM-AR'!$I$7:$AS$3267,25,FALSE),"")</f>
        <v>0</v>
      </c>
      <c r="X162" s="766" t="str">
        <f>IFERROR(VLOOKUP($I162,'WM-AR'!$I$7:$AS$3267,26,FALSE),"")</f>
        <v>THK=(  )mm</v>
      </c>
      <c r="Y162" s="766">
        <f>IFERROR(VLOOKUP($I162,'WM-AR'!$I$7:$AS$3267,27,FALSE),"")</f>
        <v>0</v>
      </c>
      <c r="Z162" s="766">
        <f>IFERROR(VLOOKUP($I162,'WM-AR'!$I$7:$AS$3267,28,FALSE),"")</f>
        <v>0</v>
      </c>
      <c r="AA162" s="766">
        <f>IFERROR(VLOOKUP($I162,'WM-AR'!$I$7:$AS$3267,29,FALSE),"")</f>
        <v>0</v>
      </c>
      <c r="AB162" s="766">
        <f>IFERROR(VLOOKUP($I162,'WM-AR'!$I$7:$AS$3267,30,FALSE),"")</f>
        <v>0</v>
      </c>
      <c r="AC162" s="766">
        <f>IFERROR(VLOOKUP($I162,'WM-AR'!$I$7:$AS$3267,31,FALSE),"")</f>
        <v>0</v>
      </c>
      <c r="AD162" s="766">
        <f>IFERROR(VLOOKUP($I162,'WM-AR'!$I$7:$AS$3267,32,FALSE),"")</f>
        <v>0</v>
      </c>
      <c r="AE162" s="766" t="str">
        <f>IFERROR(VLOOKUP($I162,'WM-AR'!$I$7:$AS$3267,33,FALSE),"")</f>
        <v/>
      </c>
      <c r="AF162" s="817" t="s">
        <v>2913</v>
      </c>
      <c r="AG162" s="768" t="s">
        <v>2914</v>
      </c>
      <c r="AH162" s="768" t="s">
        <v>2914</v>
      </c>
      <c r="AI162" s="769"/>
      <c r="AJ162" s="769" t="str">
        <f t="shared" ref="AJ162:AJ165" si="52">K162</f>
        <v>M</v>
      </c>
      <c r="AK162" s="816"/>
      <c r="AL162" s="88" t="str">
        <f>IF(AND(ISTEXT($E162),ISTEXT($B162)),"산출기준 &gt;&gt;  "&amp;_xlfn.XLOOKUP($E162,산출기준!$D:$D,산출기준!$E:$E,"매칭실패"),"")</f>
        <v/>
      </c>
    </row>
    <row r="163" spans="1:38" ht="49.5">
      <c r="A163" s="1019"/>
      <c r="B163" s="684"/>
      <c r="C163" s="685"/>
      <c r="D163" s="1020" t="s">
        <v>2904</v>
      </c>
      <c r="E163" s="687"/>
      <c r="F163" s="1021"/>
      <c r="G163" s="875" t="s">
        <v>2915</v>
      </c>
      <c r="H163" s="824"/>
      <c r="I163" s="692" t="str">
        <f t="shared" ref="I163:I165" si="53">LEFT(H163,14)</f>
        <v/>
      </c>
      <c r="J163" s="1022"/>
      <c r="K163" s="1023" t="str">
        <f>IFERROR(VLOOKUP($I163,'WM-AR'!$I$7:$AS$3267,34,FALSE),"")</f>
        <v/>
      </c>
      <c r="L163" s="1024" t="str">
        <f>IFERROR(VLOOKUP($I163,'WM-AR'!$I$7:$AS$3267,4,FALSE),"")</f>
        <v/>
      </c>
      <c r="M163" s="1024" t="str">
        <f>IFERROR(VLOOKUP($I163,'WM-AR'!$I$7:$AS$3267,6,FALSE),"")</f>
        <v/>
      </c>
      <c r="N163" s="1024" t="str">
        <f>IFERROR(VLOOKUP($I163,'WM-AR'!$I$7:$AS$3267,8,FALSE),"")</f>
        <v/>
      </c>
      <c r="O163" s="1025" t="str">
        <f>IFERROR(VLOOKUP($I163,'WM-AR'!$I$7:$AS$3267,10,FALSE),"")</f>
        <v/>
      </c>
      <c r="P163" s="1026" t="str">
        <f>IFERROR(VLOOKUP($I163,'WM-AR'!$I$7:$AS$3267,12,FALSE),"")</f>
        <v/>
      </c>
      <c r="Q163" s="1026" t="str">
        <f>IFERROR(VLOOKUP($I163,'WM-AR'!$I$7:$AS$3267,14,FALSE),"")</f>
        <v/>
      </c>
      <c r="R163" s="1026" t="str">
        <f>IFERROR(VLOOKUP($I163,'WM-AR'!$I$7:$AS$3267,16,FALSE),"")</f>
        <v/>
      </c>
      <c r="S163" s="1026" t="str">
        <f>IFERROR(VLOOKUP($I163,'WM-AR'!$I$7:$AS$3267,18,FALSE),"")</f>
        <v/>
      </c>
      <c r="T163" s="1026" t="str">
        <f>IFERROR(VLOOKUP($I163,'WM-AR'!$I$7:$AS$3267,20,FALSE),"")</f>
        <v/>
      </c>
      <c r="U163" s="1026" t="str">
        <f>IFERROR(VLOOKUP($I163,'WM-AR'!$I$7:$AS$3267,22,FALSE),"")</f>
        <v/>
      </c>
      <c r="V163" s="1026" t="str">
        <f>IFERROR(VLOOKUP($I163,'WM-AR'!$I$7:$AS$3267,24,FALSE),"")</f>
        <v/>
      </c>
      <c r="W163" s="1026" t="str">
        <f>IFERROR(VLOOKUP($I163,'WM-AR'!$I$7:$AS$3267,25,FALSE),"")</f>
        <v/>
      </c>
      <c r="X163" s="1026" t="str">
        <f>IFERROR(VLOOKUP($I163,'WM-AR'!$I$7:$AS$3267,26,FALSE),"")</f>
        <v/>
      </c>
      <c r="Y163" s="1026" t="str">
        <f>IFERROR(VLOOKUP($I163,'WM-AR'!$I$7:$AS$3267,27,FALSE),"")</f>
        <v/>
      </c>
      <c r="Z163" s="1026" t="str">
        <f>IFERROR(VLOOKUP($I163,'WM-AR'!$I$7:$AS$3267,28,FALSE),"")</f>
        <v/>
      </c>
      <c r="AA163" s="1026" t="str">
        <f>IFERROR(VLOOKUP($I163,'WM-AR'!$I$7:$AS$3267,29,FALSE),"")</f>
        <v/>
      </c>
      <c r="AB163" s="1026" t="str">
        <f>IFERROR(VLOOKUP($I163,'WM-AR'!$I$7:$AS$3267,30,FALSE),"")</f>
        <v/>
      </c>
      <c r="AC163" s="1026" t="str">
        <f>IFERROR(VLOOKUP($I163,'WM-AR'!$I$7:$AS$3267,31,FALSE),"")</f>
        <v/>
      </c>
      <c r="AD163" s="1026" t="str">
        <f>IFERROR(VLOOKUP($I163,'WM-AR'!$I$7:$AS$3267,32,FALSE),"")</f>
        <v/>
      </c>
      <c r="AE163" s="1026" t="str">
        <f>IFERROR(VLOOKUP($I163,'WM-AR'!$I$7:$AS$3267,33,FALSE),"")</f>
        <v/>
      </c>
      <c r="AF163" s="1027"/>
      <c r="AG163" s="834"/>
      <c r="AH163" s="834"/>
      <c r="AI163" s="836"/>
      <c r="AJ163" s="836" t="str">
        <f t="shared" si="52"/>
        <v/>
      </c>
      <c r="AK163" s="704"/>
      <c r="AL163" s="1028" t="str">
        <f>IF(AND(ISTEXT($E163),ISTEXT($B163)),"산출기준 &gt;&gt;  "&amp;_xlfn.XLOOKUP($E163,산출기준!$D:$D,산출기준!$E:$E,"매칭실패"),"")</f>
        <v/>
      </c>
    </row>
    <row r="164" spans="1:38">
      <c r="A164" s="1019"/>
      <c r="B164" s="705"/>
      <c r="C164" s="706"/>
      <c r="D164" s="711" t="s">
        <v>2715</v>
      </c>
      <c r="E164" s="708"/>
      <c r="F164" s="1029"/>
      <c r="G164" s="882" t="s">
        <v>2916</v>
      </c>
      <c r="H164" s="843"/>
      <c r="I164" s="712" t="str">
        <f t="shared" si="53"/>
        <v/>
      </c>
      <c r="J164" s="1030"/>
      <c r="K164" s="1031" t="str">
        <f>IFERROR(VLOOKUP($I164,'WM-AR'!$I$7:$AS$3267,34,FALSE),"")</f>
        <v/>
      </c>
      <c r="L164" s="1030" t="str">
        <f>IFERROR(VLOOKUP($I164,'WM-AR'!$I$7:$AS$3267,4,FALSE),"")</f>
        <v/>
      </c>
      <c r="M164" s="1030" t="str">
        <f>IFERROR(VLOOKUP($I164,'WM-AR'!$I$7:$AS$3267,6,FALSE),"")</f>
        <v/>
      </c>
      <c r="N164" s="1030" t="str">
        <f>IFERROR(VLOOKUP($I164,'WM-AR'!$I$7:$AS$3267,8,FALSE),"")</f>
        <v/>
      </c>
      <c r="O164" s="1032" t="str">
        <f>IFERROR(VLOOKUP($I164,'WM-AR'!$I$7:$AS$3267,10,FALSE),"")</f>
        <v/>
      </c>
      <c r="P164" s="1033" t="str">
        <f>IFERROR(VLOOKUP($I164,'WM-AR'!$I$7:$AS$3267,12,FALSE),"")</f>
        <v/>
      </c>
      <c r="Q164" s="1033" t="str">
        <f>IFERROR(VLOOKUP($I164,'WM-AR'!$I$7:$AS$3267,14,FALSE),"")</f>
        <v/>
      </c>
      <c r="R164" s="1033" t="str">
        <f>IFERROR(VLOOKUP($I164,'WM-AR'!$I$7:$AS$3267,16,FALSE),"")</f>
        <v/>
      </c>
      <c r="S164" s="1033" t="str">
        <f>IFERROR(VLOOKUP($I164,'WM-AR'!$I$7:$AS$3267,18,FALSE),"")</f>
        <v/>
      </c>
      <c r="T164" s="1033" t="str">
        <f>IFERROR(VLOOKUP($I164,'WM-AR'!$I$7:$AS$3267,20,FALSE),"")</f>
        <v/>
      </c>
      <c r="U164" s="1033" t="str">
        <f>IFERROR(VLOOKUP($I164,'WM-AR'!$I$7:$AS$3267,22,FALSE),"")</f>
        <v/>
      </c>
      <c r="V164" s="1033" t="str">
        <f>IFERROR(VLOOKUP($I164,'WM-AR'!$I$7:$AS$3267,24,FALSE),"")</f>
        <v/>
      </c>
      <c r="W164" s="1033" t="str">
        <f>IFERROR(VLOOKUP($I164,'WM-AR'!$I$7:$AS$3267,25,FALSE),"")</f>
        <v/>
      </c>
      <c r="X164" s="1033" t="str">
        <f>IFERROR(VLOOKUP($I164,'WM-AR'!$I$7:$AS$3267,26,FALSE),"")</f>
        <v/>
      </c>
      <c r="Y164" s="1033" t="str">
        <f>IFERROR(VLOOKUP($I164,'WM-AR'!$I$7:$AS$3267,27,FALSE),"")</f>
        <v/>
      </c>
      <c r="Z164" s="1033" t="str">
        <f>IFERROR(VLOOKUP($I164,'WM-AR'!$I$7:$AS$3267,28,FALSE),"")</f>
        <v/>
      </c>
      <c r="AA164" s="1033" t="str">
        <f>IFERROR(VLOOKUP($I164,'WM-AR'!$I$7:$AS$3267,29,FALSE),"")</f>
        <v/>
      </c>
      <c r="AB164" s="1033" t="str">
        <f>IFERROR(VLOOKUP($I164,'WM-AR'!$I$7:$AS$3267,30,FALSE),"")</f>
        <v/>
      </c>
      <c r="AC164" s="1033" t="str">
        <f>IFERROR(VLOOKUP($I164,'WM-AR'!$I$7:$AS$3267,31,FALSE),"")</f>
        <v/>
      </c>
      <c r="AD164" s="1033" t="str">
        <f>IFERROR(VLOOKUP($I164,'WM-AR'!$I$7:$AS$3267,32,FALSE),"")</f>
        <v/>
      </c>
      <c r="AE164" s="1033" t="str">
        <f>IFERROR(VLOOKUP($I164,'WM-AR'!$I$7:$AS$3267,33,FALSE),"")</f>
        <v/>
      </c>
      <c r="AF164" s="1034"/>
      <c r="AG164" s="852"/>
      <c r="AH164" s="852"/>
      <c r="AI164" s="854"/>
      <c r="AJ164" s="854" t="str">
        <f t="shared" si="52"/>
        <v/>
      </c>
      <c r="AK164" s="723"/>
      <c r="AL164" s="1028" t="str">
        <f>IF(AND(ISTEXT($E164),ISTEXT($B164)),"산출기준 &gt;&gt;  "&amp;_xlfn.XLOOKUP($E164,산출기준!$D:$D,산출기준!$E:$E,"매칭실패"),"")</f>
        <v/>
      </c>
    </row>
    <row r="165" spans="1:38">
      <c r="A165" s="1019"/>
      <c r="B165" s="724"/>
      <c r="C165" s="725"/>
      <c r="D165" s="731"/>
      <c r="E165" s="727"/>
      <c r="F165" s="1035"/>
      <c r="G165" s="886"/>
      <c r="H165" s="861"/>
      <c r="I165" s="732" t="str">
        <f t="shared" si="53"/>
        <v/>
      </c>
      <c r="J165" s="1036"/>
      <c r="K165" s="1037" t="str">
        <f>IFERROR(VLOOKUP($I165,'WM-AR'!$I$7:$AS$3267,34,FALSE),"")</f>
        <v/>
      </c>
      <c r="L165" s="1036" t="str">
        <f>IFERROR(VLOOKUP($I165,'WM-AR'!$I$7:$AS$3267,4,FALSE),"")</f>
        <v/>
      </c>
      <c r="M165" s="1036" t="str">
        <f>IFERROR(VLOOKUP($I165,'WM-AR'!$I$7:$AS$3267,6,FALSE),"")</f>
        <v/>
      </c>
      <c r="N165" s="1036" t="str">
        <f>IFERROR(VLOOKUP($I165,'WM-AR'!$I$7:$AS$3267,8,FALSE),"")</f>
        <v/>
      </c>
      <c r="O165" s="1038" t="str">
        <f>IFERROR(VLOOKUP($I165,'WM-AR'!$I$7:$AS$3267,10,FALSE),"")</f>
        <v/>
      </c>
      <c r="P165" s="1039" t="str">
        <f>IFERROR(VLOOKUP($I165,'WM-AR'!$I$7:$AS$3267,12,FALSE),"")</f>
        <v/>
      </c>
      <c r="Q165" s="1039" t="str">
        <f>IFERROR(VLOOKUP($I165,'WM-AR'!$I$7:$AS$3267,14,FALSE),"")</f>
        <v/>
      </c>
      <c r="R165" s="1039" t="str">
        <f>IFERROR(VLOOKUP($I165,'WM-AR'!$I$7:$AS$3267,16,FALSE),"")</f>
        <v/>
      </c>
      <c r="S165" s="1039" t="str">
        <f>IFERROR(VLOOKUP($I165,'WM-AR'!$I$7:$AS$3267,18,FALSE),"")</f>
        <v/>
      </c>
      <c r="T165" s="1039" t="str">
        <f>IFERROR(VLOOKUP($I165,'WM-AR'!$I$7:$AS$3267,20,FALSE),"")</f>
        <v/>
      </c>
      <c r="U165" s="1039" t="str">
        <f>IFERROR(VLOOKUP($I165,'WM-AR'!$I$7:$AS$3267,22,FALSE),"")</f>
        <v/>
      </c>
      <c r="V165" s="1039" t="str">
        <f>IFERROR(VLOOKUP($I165,'WM-AR'!$I$7:$AS$3267,24,FALSE),"")</f>
        <v/>
      </c>
      <c r="W165" s="1039" t="str">
        <f>IFERROR(VLOOKUP($I165,'WM-AR'!$I$7:$AS$3267,25,FALSE),"")</f>
        <v/>
      </c>
      <c r="X165" s="1039" t="str">
        <f>IFERROR(VLOOKUP($I165,'WM-AR'!$I$7:$AS$3267,26,FALSE),"")</f>
        <v/>
      </c>
      <c r="Y165" s="1039" t="str">
        <f>IFERROR(VLOOKUP($I165,'WM-AR'!$I$7:$AS$3267,27,FALSE),"")</f>
        <v/>
      </c>
      <c r="Z165" s="1039" t="str">
        <f>IFERROR(VLOOKUP($I165,'WM-AR'!$I$7:$AS$3267,28,FALSE),"")</f>
        <v/>
      </c>
      <c r="AA165" s="1039" t="str">
        <f>IFERROR(VLOOKUP($I165,'WM-AR'!$I$7:$AS$3267,29,FALSE),"")</f>
        <v/>
      </c>
      <c r="AB165" s="1039" t="str">
        <f>IFERROR(VLOOKUP($I165,'WM-AR'!$I$7:$AS$3267,30,FALSE),"")</f>
        <v/>
      </c>
      <c r="AC165" s="1039" t="str">
        <f>IFERROR(VLOOKUP($I165,'WM-AR'!$I$7:$AS$3267,31,FALSE),"")</f>
        <v/>
      </c>
      <c r="AD165" s="1039" t="str">
        <f>IFERROR(VLOOKUP($I165,'WM-AR'!$I$7:$AS$3267,32,FALSE),"")</f>
        <v/>
      </c>
      <c r="AE165" s="1039" t="str">
        <f>IFERROR(VLOOKUP($I165,'WM-AR'!$I$7:$AS$3267,33,FALSE),"")</f>
        <v/>
      </c>
      <c r="AF165" s="1040"/>
      <c r="AG165" s="870"/>
      <c r="AH165" s="870"/>
      <c r="AI165" s="871"/>
      <c r="AJ165" s="871" t="str">
        <f t="shared" si="52"/>
        <v/>
      </c>
      <c r="AK165" s="743"/>
      <c r="AL165" s="1028" t="str">
        <f>IF(AND(ISTEXT($E165),ISTEXT($B165)),"산출기준 &gt;&gt;  "&amp;_xlfn.XLOOKUP($E165,산출기준!$D:$D,산출기준!$E:$E,"매칭실패"),"")</f>
        <v/>
      </c>
    </row>
    <row r="166" spans="1:38">
      <c r="B166" s="658"/>
      <c r="C166" s="659"/>
      <c r="D166" s="659"/>
      <c r="E166" s="659"/>
      <c r="F166" s="661"/>
      <c r="G166" s="662"/>
      <c r="H166" s="662"/>
      <c r="I166" s="652"/>
      <c r="J166" s="664"/>
      <c r="K166" s="664"/>
      <c r="L166" s="664"/>
      <c r="M166" s="664"/>
      <c r="N166" s="664"/>
      <c r="O166" s="664"/>
      <c r="P166" s="664"/>
      <c r="Q166" s="664"/>
      <c r="R166" s="664"/>
      <c r="S166" s="664"/>
      <c r="T166" s="664"/>
      <c r="U166" s="664"/>
      <c r="V166" s="664"/>
      <c r="W166" s="664"/>
      <c r="X166" s="664"/>
      <c r="Y166" s="664"/>
      <c r="Z166" s="664"/>
      <c r="AA166" s="664"/>
      <c r="AB166" s="664"/>
      <c r="AC166" s="664"/>
      <c r="AD166" s="664"/>
      <c r="AE166" s="664"/>
      <c r="AF166" s="659"/>
      <c r="AG166" s="665"/>
      <c r="AH166" s="665"/>
      <c r="AI166" s="666"/>
      <c r="AJ166" s="666"/>
      <c r="AK166" s="662"/>
      <c r="AL166" s="88" t="str">
        <f>IF(AND(ISTEXT($E166),ISTEXT($B166)),"산출기준 &gt;&gt;  "&amp;_xlfn.XLOOKUP($E166,산출기준!$D:$D,산출기준!$E:$E,"매칭실패"),"")</f>
        <v/>
      </c>
    </row>
    <row r="167" spans="1:38" ht="34.9" customHeight="1">
      <c r="B167" s="808" t="str" cm="1">
        <f t="array" aca="1" ref="B167" ca="1">_xlfn.IFNA(INDIRECT("Family_표준_구성도!B"&amp;MATCH(F167,INDIRECT("Family_표준_구성도!"&amp;"C:C"),0)),"")</f>
        <v>2.2.1.1.2</v>
      </c>
      <c r="C167" s="668" t="s">
        <v>2016</v>
      </c>
      <c r="D167" s="809"/>
      <c r="E167" s="668" t="s">
        <v>2833</v>
      </c>
      <c r="F167" s="810" t="s">
        <v>493</v>
      </c>
      <c r="G167" s="811"/>
      <c r="H167" s="917"/>
      <c r="I167" s="674"/>
      <c r="J167" s="674"/>
      <c r="K167" s="674"/>
      <c r="L167" s="674"/>
      <c r="M167" s="674"/>
      <c r="N167" s="675"/>
      <c r="O167" s="676"/>
      <c r="P167" s="677"/>
      <c r="Q167" s="677"/>
      <c r="R167" s="677"/>
      <c r="S167" s="677"/>
      <c r="T167" s="677"/>
      <c r="U167" s="677"/>
      <c r="V167" s="678"/>
      <c r="W167" s="679"/>
      <c r="X167" s="679"/>
      <c r="Y167" s="679"/>
      <c r="Z167" s="679"/>
      <c r="AA167" s="679"/>
      <c r="AB167" s="679"/>
      <c r="AC167" s="679"/>
      <c r="AD167" s="679"/>
      <c r="AE167" s="679"/>
      <c r="AF167" s="813"/>
      <c r="AG167" s="682"/>
      <c r="AH167" s="682"/>
      <c r="AI167" s="682"/>
      <c r="AJ167" s="682"/>
      <c r="AK167" s="683"/>
      <c r="AL167" s="88" t="str">
        <f ca="1">IF(AND(ISTEXT($E167),ISTEXT($B167)),"산출기준 &gt;&gt;  "&amp;_xlfn.XLOOKUP($E167,산출기준!$D:$D,산출기준!$E:$E,"매칭실패"),"")</f>
        <v>산출기준 &gt;&gt;  [ 루프 일반 산출 ]</v>
      </c>
    </row>
    <row r="168" spans="1:38" ht="49.9" customHeight="1" outlineLevel="1">
      <c r="B168" s="772"/>
      <c r="C168" s="773"/>
      <c r="D168" s="773"/>
      <c r="E168" s="788"/>
      <c r="F168" s="775"/>
      <c r="G168" s="759" t="str">
        <f t="shared" ref="G168" si="54">IF(IF(N168=0,"",N168)&amp;" | "&amp;IF(O168=0,"",O168)&amp;" | "&amp;IF(Q168=0,"",Q168)&amp;" | "&amp;IF(R168=0,"",R168)=" |  |  | ","",IF(N168=0,"",N168)&amp;" | "&amp;IF(O168=0,"",O168)&amp;" | "&amp;IF(Q168=0,"",Q168)&amp;" | "&amp;IF(R168=0,"",R168))</f>
        <v xml:space="preserve">Gutter | Galvanized Steel Valley Gutter w/ Coating |  | </v>
      </c>
      <c r="H168" s="816" t="s">
        <v>2917</v>
      </c>
      <c r="I168" s="765" t="str">
        <f>LEFT(H168,14)</f>
        <v>A05ZZ204-00002</v>
      </c>
      <c r="J168" s="766"/>
      <c r="K168" s="766" t="str">
        <f>IFERROR(VLOOKUP($I168,'WM-AR'!$I$7:$AS$3267,34,FALSE),"")</f>
        <v>M</v>
      </c>
      <c r="L168" s="766" t="str">
        <f>IFERROR(VLOOKUP($I168,'WM-AR'!$I$7:$AS$3267,4,FALSE),"")</f>
        <v>Cladding Work</v>
      </c>
      <c r="M168" s="766" t="str">
        <f>IFERROR(VLOOKUP($I168,'WM-AR'!$I$7:$AS$3267,6,FALSE),"")</f>
        <v>-</v>
      </c>
      <c r="N168" s="766" t="str">
        <f>IFERROR(VLOOKUP($I168,'WM-AR'!$I$7:$AS$3267,8,FALSE),"")</f>
        <v>Gutter</v>
      </c>
      <c r="O168" s="766" t="str">
        <f>IFERROR(VLOOKUP($I168,'WM-AR'!$I$7:$AS$3267,10,FALSE),"")</f>
        <v>Galvanized Steel Valley Gutter w/ Coating</v>
      </c>
      <c r="P168" s="766">
        <f>IFERROR(VLOOKUP($I168,'WM-AR'!$I$7:$AS$3267,12,FALSE),"")</f>
        <v>0</v>
      </c>
      <c r="Q168" s="766">
        <f>IFERROR(VLOOKUP($I168,'WM-AR'!$I$7:$AS$3267,14,FALSE),"")</f>
        <v>0</v>
      </c>
      <c r="R168" s="766">
        <f>IFERROR(VLOOKUP($I168,'WM-AR'!$I$7:$AS$3267,16,FALSE),"")</f>
        <v>0</v>
      </c>
      <c r="S168" s="766">
        <f>IFERROR(VLOOKUP($I168,'WM-AR'!$I$7:$AS$3267,18,FALSE),"")</f>
        <v>0</v>
      </c>
      <c r="T168" s="766" t="str">
        <f>IFERROR(VLOOKUP($I168,'WM-AR'!$I$7:$AS$3267,20,FALSE),"")</f>
        <v>w/ Accessories</v>
      </c>
      <c r="U168" s="766">
        <f>IFERROR(VLOOKUP($I168,'WM-AR'!$I$7:$AS$3267,22,FALSE),"")</f>
        <v>0</v>
      </c>
      <c r="V168" s="766" t="str">
        <f>IFERROR(VLOOKUP($I168,'WM-AR'!$I$7:$AS$3267,24,FALSE),"")</f>
        <v/>
      </c>
      <c r="W168" s="766">
        <f>IFERROR(VLOOKUP($I168,'WM-AR'!$I$7:$AS$3267,25,FALSE),"")</f>
        <v>0</v>
      </c>
      <c r="X168" s="766" t="str">
        <f>IFERROR(VLOOKUP($I168,'WM-AR'!$I$7:$AS$3267,26,FALSE),"")</f>
        <v>THK=(  )mm</v>
      </c>
      <c r="Y168" s="766">
        <f>IFERROR(VLOOKUP($I168,'WM-AR'!$I$7:$AS$3267,27,FALSE),"")</f>
        <v>0</v>
      </c>
      <c r="Z168" s="766">
        <f>IFERROR(VLOOKUP($I168,'WM-AR'!$I$7:$AS$3267,28,FALSE),"")</f>
        <v>0</v>
      </c>
      <c r="AA168" s="766">
        <f>IFERROR(VLOOKUP($I168,'WM-AR'!$I$7:$AS$3267,29,FALSE),"")</f>
        <v>0</v>
      </c>
      <c r="AB168" s="766">
        <f>IFERROR(VLOOKUP($I168,'WM-AR'!$I$7:$AS$3267,30,FALSE),"")</f>
        <v>0</v>
      </c>
      <c r="AC168" s="766">
        <f>IFERROR(VLOOKUP($I168,'WM-AR'!$I$7:$AS$3267,31,FALSE),"")</f>
        <v>0</v>
      </c>
      <c r="AD168" s="766">
        <f>IFERROR(VLOOKUP($I168,'WM-AR'!$I$7:$AS$3267,32,FALSE),"")</f>
        <v>0</v>
      </c>
      <c r="AE168" s="766" t="str">
        <f>IFERROR(VLOOKUP($I168,'WM-AR'!$I$7:$AS$3267,33,FALSE),"")</f>
        <v/>
      </c>
      <c r="AF168" s="817" t="s">
        <v>2913</v>
      </c>
      <c r="AG168" s="768" t="s">
        <v>2914</v>
      </c>
      <c r="AH168" s="768" t="s">
        <v>2914</v>
      </c>
      <c r="AI168" s="769"/>
      <c r="AJ168" s="769" t="str">
        <f t="shared" ref="AJ168:AJ171" si="55">K168</f>
        <v>M</v>
      </c>
      <c r="AK168" s="816"/>
      <c r="AL168" s="88" t="str">
        <f>IF(AND(ISTEXT($E168),ISTEXT($B168)),"산출기준 &gt;&gt;  "&amp;_xlfn.XLOOKUP($E168,산출기준!$D:$D,산출기준!$E:$E,"매칭실패"),"")</f>
        <v/>
      </c>
    </row>
    <row r="169" spans="1:38">
      <c r="A169" s="1019"/>
      <c r="B169" s="684"/>
      <c r="C169" s="685"/>
      <c r="D169" s="1020"/>
      <c r="E169" s="687"/>
      <c r="F169" s="1021"/>
      <c r="G169" s="875" t="s">
        <v>2164</v>
      </c>
      <c r="H169" s="824"/>
      <c r="I169" s="692" t="str">
        <f t="shared" ref="I169:I171" si="56">LEFT(H169,14)</f>
        <v/>
      </c>
      <c r="J169" s="1022"/>
      <c r="K169" s="1023" t="str">
        <f>IFERROR(VLOOKUP($I169,'WM-AR'!$I$7:$AS$3267,34,FALSE),"")</f>
        <v/>
      </c>
      <c r="L169" s="1024" t="str">
        <f>IFERROR(VLOOKUP($I169,'WM-AR'!$I$7:$AS$3267,4,FALSE),"")</f>
        <v/>
      </c>
      <c r="M169" s="1024" t="str">
        <f>IFERROR(VLOOKUP($I169,'WM-AR'!$I$7:$AS$3267,6,FALSE),"")</f>
        <v/>
      </c>
      <c r="N169" s="1024" t="str">
        <f>IFERROR(VLOOKUP($I169,'WM-AR'!$I$7:$AS$3267,8,FALSE),"")</f>
        <v/>
      </c>
      <c r="O169" s="1025" t="str">
        <f>IFERROR(VLOOKUP($I169,'WM-AR'!$I$7:$AS$3267,10,FALSE),"")</f>
        <v/>
      </c>
      <c r="P169" s="1026" t="str">
        <f>IFERROR(VLOOKUP($I169,'WM-AR'!$I$7:$AS$3267,12,FALSE),"")</f>
        <v/>
      </c>
      <c r="Q169" s="1026" t="str">
        <f>IFERROR(VLOOKUP($I169,'WM-AR'!$I$7:$AS$3267,14,FALSE),"")</f>
        <v/>
      </c>
      <c r="R169" s="1026" t="str">
        <f>IFERROR(VLOOKUP($I169,'WM-AR'!$I$7:$AS$3267,16,FALSE),"")</f>
        <v/>
      </c>
      <c r="S169" s="1026" t="str">
        <f>IFERROR(VLOOKUP($I169,'WM-AR'!$I$7:$AS$3267,18,FALSE),"")</f>
        <v/>
      </c>
      <c r="T169" s="1026" t="str">
        <f>IFERROR(VLOOKUP($I169,'WM-AR'!$I$7:$AS$3267,20,FALSE),"")</f>
        <v/>
      </c>
      <c r="U169" s="1026" t="str">
        <f>IFERROR(VLOOKUP($I169,'WM-AR'!$I$7:$AS$3267,22,FALSE),"")</f>
        <v/>
      </c>
      <c r="V169" s="1026" t="str">
        <f>IFERROR(VLOOKUP($I169,'WM-AR'!$I$7:$AS$3267,24,FALSE),"")</f>
        <v/>
      </c>
      <c r="W169" s="1026" t="str">
        <f>IFERROR(VLOOKUP($I169,'WM-AR'!$I$7:$AS$3267,25,FALSE),"")</f>
        <v/>
      </c>
      <c r="X169" s="1026" t="str">
        <f>IFERROR(VLOOKUP($I169,'WM-AR'!$I$7:$AS$3267,26,FALSE),"")</f>
        <v/>
      </c>
      <c r="Y169" s="1026" t="str">
        <f>IFERROR(VLOOKUP($I169,'WM-AR'!$I$7:$AS$3267,27,FALSE),"")</f>
        <v/>
      </c>
      <c r="Z169" s="1026" t="str">
        <f>IFERROR(VLOOKUP($I169,'WM-AR'!$I$7:$AS$3267,28,FALSE),"")</f>
        <v/>
      </c>
      <c r="AA169" s="1026" t="str">
        <f>IFERROR(VLOOKUP($I169,'WM-AR'!$I$7:$AS$3267,29,FALSE),"")</f>
        <v/>
      </c>
      <c r="AB169" s="1026" t="str">
        <f>IFERROR(VLOOKUP($I169,'WM-AR'!$I$7:$AS$3267,30,FALSE),"")</f>
        <v/>
      </c>
      <c r="AC169" s="1026" t="str">
        <f>IFERROR(VLOOKUP($I169,'WM-AR'!$I$7:$AS$3267,31,FALSE),"")</f>
        <v/>
      </c>
      <c r="AD169" s="1026" t="str">
        <f>IFERROR(VLOOKUP($I169,'WM-AR'!$I$7:$AS$3267,32,FALSE),"")</f>
        <v/>
      </c>
      <c r="AE169" s="1026" t="str">
        <f>IFERROR(VLOOKUP($I169,'WM-AR'!$I$7:$AS$3267,33,FALSE),"")</f>
        <v/>
      </c>
      <c r="AF169" s="1027"/>
      <c r="AG169" s="834"/>
      <c r="AH169" s="834"/>
      <c r="AI169" s="836"/>
      <c r="AJ169" s="836" t="str">
        <f t="shared" si="55"/>
        <v/>
      </c>
      <c r="AK169" s="704"/>
      <c r="AL169" s="1028" t="str">
        <f>IF(AND(ISTEXT($E169),ISTEXT($B169)),"산출기준 &gt;&gt;  "&amp;_xlfn.XLOOKUP($E169,산출기준!$D:$D,산출기준!$E:$E,"매칭실패"),"")</f>
        <v/>
      </c>
    </row>
    <row r="170" spans="1:38">
      <c r="A170" s="1019"/>
      <c r="B170" s="705"/>
      <c r="C170" s="706"/>
      <c r="D170" s="711"/>
      <c r="E170" s="708"/>
      <c r="F170" s="1029"/>
      <c r="G170" s="882"/>
      <c r="H170" s="843"/>
      <c r="I170" s="712" t="str">
        <f t="shared" si="56"/>
        <v/>
      </c>
      <c r="J170" s="1030"/>
      <c r="K170" s="1031" t="str">
        <f>IFERROR(VLOOKUP($I170,'WM-AR'!$I$7:$AS$3267,34,FALSE),"")</f>
        <v/>
      </c>
      <c r="L170" s="1030" t="str">
        <f>IFERROR(VLOOKUP($I170,'WM-AR'!$I$7:$AS$3267,4,FALSE),"")</f>
        <v/>
      </c>
      <c r="M170" s="1030" t="str">
        <f>IFERROR(VLOOKUP($I170,'WM-AR'!$I$7:$AS$3267,6,FALSE),"")</f>
        <v/>
      </c>
      <c r="N170" s="1030" t="str">
        <f>IFERROR(VLOOKUP($I170,'WM-AR'!$I$7:$AS$3267,8,FALSE),"")</f>
        <v/>
      </c>
      <c r="O170" s="1032" t="str">
        <f>IFERROR(VLOOKUP($I170,'WM-AR'!$I$7:$AS$3267,10,FALSE),"")</f>
        <v/>
      </c>
      <c r="P170" s="1033" t="str">
        <f>IFERROR(VLOOKUP($I170,'WM-AR'!$I$7:$AS$3267,12,FALSE),"")</f>
        <v/>
      </c>
      <c r="Q170" s="1033" t="str">
        <f>IFERROR(VLOOKUP($I170,'WM-AR'!$I$7:$AS$3267,14,FALSE),"")</f>
        <v/>
      </c>
      <c r="R170" s="1033" t="str">
        <f>IFERROR(VLOOKUP($I170,'WM-AR'!$I$7:$AS$3267,16,FALSE),"")</f>
        <v/>
      </c>
      <c r="S170" s="1033" t="str">
        <f>IFERROR(VLOOKUP($I170,'WM-AR'!$I$7:$AS$3267,18,FALSE),"")</f>
        <v/>
      </c>
      <c r="T170" s="1033" t="str">
        <f>IFERROR(VLOOKUP($I170,'WM-AR'!$I$7:$AS$3267,20,FALSE),"")</f>
        <v/>
      </c>
      <c r="U170" s="1033" t="str">
        <f>IFERROR(VLOOKUP($I170,'WM-AR'!$I$7:$AS$3267,22,FALSE),"")</f>
        <v/>
      </c>
      <c r="V170" s="1033" t="str">
        <f>IFERROR(VLOOKUP($I170,'WM-AR'!$I$7:$AS$3267,24,FALSE),"")</f>
        <v/>
      </c>
      <c r="W170" s="1033" t="str">
        <f>IFERROR(VLOOKUP($I170,'WM-AR'!$I$7:$AS$3267,25,FALSE),"")</f>
        <v/>
      </c>
      <c r="X170" s="1033" t="str">
        <f>IFERROR(VLOOKUP($I170,'WM-AR'!$I$7:$AS$3267,26,FALSE),"")</f>
        <v/>
      </c>
      <c r="Y170" s="1033" t="str">
        <f>IFERROR(VLOOKUP($I170,'WM-AR'!$I$7:$AS$3267,27,FALSE),"")</f>
        <v/>
      </c>
      <c r="Z170" s="1033" t="str">
        <f>IFERROR(VLOOKUP($I170,'WM-AR'!$I$7:$AS$3267,28,FALSE),"")</f>
        <v/>
      </c>
      <c r="AA170" s="1033" t="str">
        <f>IFERROR(VLOOKUP($I170,'WM-AR'!$I$7:$AS$3267,29,FALSE),"")</f>
        <v/>
      </c>
      <c r="AB170" s="1033" t="str">
        <f>IFERROR(VLOOKUP($I170,'WM-AR'!$I$7:$AS$3267,30,FALSE),"")</f>
        <v/>
      </c>
      <c r="AC170" s="1033" t="str">
        <f>IFERROR(VLOOKUP($I170,'WM-AR'!$I$7:$AS$3267,31,FALSE),"")</f>
        <v/>
      </c>
      <c r="AD170" s="1033" t="str">
        <f>IFERROR(VLOOKUP($I170,'WM-AR'!$I$7:$AS$3267,32,FALSE),"")</f>
        <v/>
      </c>
      <c r="AE170" s="1033" t="str">
        <f>IFERROR(VLOOKUP($I170,'WM-AR'!$I$7:$AS$3267,33,FALSE),"")</f>
        <v/>
      </c>
      <c r="AF170" s="1034"/>
      <c r="AG170" s="852"/>
      <c r="AH170" s="852"/>
      <c r="AI170" s="854"/>
      <c r="AJ170" s="854" t="str">
        <f t="shared" si="55"/>
        <v/>
      </c>
      <c r="AK170" s="723"/>
      <c r="AL170" s="1028" t="str">
        <f>IF(AND(ISTEXT($E170),ISTEXT($B170)),"산출기준 &gt;&gt;  "&amp;_xlfn.XLOOKUP($E170,산출기준!$D:$D,산출기준!$E:$E,"매칭실패"),"")</f>
        <v/>
      </c>
    </row>
    <row r="171" spans="1:38">
      <c r="A171" s="1019"/>
      <c r="B171" s="724"/>
      <c r="C171" s="725"/>
      <c r="D171" s="731"/>
      <c r="E171" s="727"/>
      <c r="F171" s="1035"/>
      <c r="G171" s="886"/>
      <c r="H171" s="861"/>
      <c r="I171" s="732" t="str">
        <f t="shared" si="56"/>
        <v/>
      </c>
      <c r="J171" s="1036"/>
      <c r="K171" s="1037" t="str">
        <f>IFERROR(VLOOKUP($I171,'WM-AR'!$I$7:$AS$3267,34,FALSE),"")</f>
        <v/>
      </c>
      <c r="L171" s="1036" t="str">
        <f>IFERROR(VLOOKUP($I171,'WM-AR'!$I$7:$AS$3267,4,FALSE),"")</f>
        <v/>
      </c>
      <c r="M171" s="1036" t="str">
        <f>IFERROR(VLOOKUP($I171,'WM-AR'!$I$7:$AS$3267,6,FALSE),"")</f>
        <v/>
      </c>
      <c r="N171" s="1036" t="str">
        <f>IFERROR(VLOOKUP($I171,'WM-AR'!$I$7:$AS$3267,8,FALSE),"")</f>
        <v/>
      </c>
      <c r="O171" s="1038" t="str">
        <f>IFERROR(VLOOKUP($I171,'WM-AR'!$I$7:$AS$3267,10,FALSE),"")</f>
        <v/>
      </c>
      <c r="P171" s="1039" t="str">
        <f>IFERROR(VLOOKUP($I171,'WM-AR'!$I$7:$AS$3267,12,FALSE),"")</f>
        <v/>
      </c>
      <c r="Q171" s="1039" t="str">
        <f>IFERROR(VLOOKUP($I171,'WM-AR'!$I$7:$AS$3267,14,FALSE),"")</f>
        <v/>
      </c>
      <c r="R171" s="1039" t="str">
        <f>IFERROR(VLOOKUP($I171,'WM-AR'!$I$7:$AS$3267,16,FALSE),"")</f>
        <v/>
      </c>
      <c r="S171" s="1039" t="str">
        <f>IFERROR(VLOOKUP($I171,'WM-AR'!$I$7:$AS$3267,18,FALSE),"")</f>
        <v/>
      </c>
      <c r="T171" s="1039" t="str">
        <f>IFERROR(VLOOKUP($I171,'WM-AR'!$I$7:$AS$3267,20,FALSE),"")</f>
        <v/>
      </c>
      <c r="U171" s="1039" t="str">
        <f>IFERROR(VLOOKUP($I171,'WM-AR'!$I$7:$AS$3267,22,FALSE),"")</f>
        <v/>
      </c>
      <c r="V171" s="1039" t="str">
        <f>IFERROR(VLOOKUP($I171,'WM-AR'!$I$7:$AS$3267,24,FALSE),"")</f>
        <v/>
      </c>
      <c r="W171" s="1039" t="str">
        <f>IFERROR(VLOOKUP($I171,'WM-AR'!$I$7:$AS$3267,25,FALSE),"")</f>
        <v/>
      </c>
      <c r="X171" s="1039" t="str">
        <f>IFERROR(VLOOKUP($I171,'WM-AR'!$I$7:$AS$3267,26,FALSE),"")</f>
        <v/>
      </c>
      <c r="Y171" s="1039" t="str">
        <f>IFERROR(VLOOKUP($I171,'WM-AR'!$I$7:$AS$3267,27,FALSE),"")</f>
        <v/>
      </c>
      <c r="Z171" s="1039" t="str">
        <f>IFERROR(VLOOKUP($I171,'WM-AR'!$I$7:$AS$3267,28,FALSE),"")</f>
        <v/>
      </c>
      <c r="AA171" s="1039" t="str">
        <f>IFERROR(VLOOKUP($I171,'WM-AR'!$I$7:$AS$3267,29,FALSE),"")</f>
        <v/>
      </c>
      <c r="AB171" s="1039" t="str">
        <f>IFERROR(VLOOKUP($I171,'WM-AR'!$I$7:$AS$3267,30,FALSE),"")</f>
        <v/>
      </c>
      <c r="AC171" s="1039" t="str">
        <f>IFERROR(VLOOKUP($I171,'WM-AR'!$I$7:$AS$3267,31,FALSE),"")</f>
        <v/>
      </c>
      <c r="AD171" s="1039" t="str">
        <f>IFERROR(VLOOKUP($I171,'WM-AR'!$I$7:$AS$3267,32,FALSE),"")</f>
        <v/>
      </c>
      <c r="AE171" s="1039" t="str">
        <f>IFERROR(VLOOKUP($I171,'WM-AR'!$I$7:$AS$3267,33,FALSE),"")</f>
        <v/>
      </c>
      <c r="AF171" s="1040"/>
      <c r="AG171" s="870"/>
      <c r="AH171" s="870"/>
      <c r="AI171" s="871"/>
      <c r="AJ171" s="871" t="str">
        <f t="shared" si="55"/>
        <v/>
      </c>
      <c r="AK171" s="743"/>
      <c r="AL171" s="1028" t="str">
        <f>IF(AND(ISTEXT($E171),ISTEXT($B171)),"산출기준 &gt;&gt;  "&amp;_xlfn.XLOOKUP($E171,산출기준!$D:$D,산출기준!$E:$E,"매칭실패"),"")</f>
        <v/>
      </c>
    </row>
    <row r="172" spans="1:38">
      <c r="B172" s="658"/>
      <c r="C172" s="659"/>
      <c r="D172" s="659"/>
      <c r="E172" s="659"/>
      <c r="F172" s="661"/>
      <c r="G172" s="662"/>
      <c r="H172" s="662"/>
      <c r="I172" s="652"/>
      <c r="J172" s="664"/>
      <c r="K172" s="664"/>
      <c r="L172" s="664"/>
      <c r="M172" s="664"/>
      <c r="N172" s="664"/>
      <c r="O172" s="664"/>
      <c r="P172" s="664"/>
      <c r="Q172" s="664"/>
      <c r="R172" s="664"/>
      <c r="S172" s="664"/>
      <c r="T172" s="664"/>
      <c r="U172" s="664"/>
      <c r="V172" s="664"/>
      <c r="W172" s="664"/>
      <c r="X172" s="664"/>
      <c r="Y172" s="664"/>
      <c r="Z172" s="664"/>
      <c r="AA172" s="664"/>
      <c r="AB172" s="664"/>
      <c r="AC172" s="664"/>
      <c r="AD172" s="664"/>
      <c r="AE172" s="664"/>
      <c r="AF172" s="659"/>
      <c r="AG172" s="665"/>
      <c r="AH172" s="665"/>
      <c r="AI172" s="666"/>
      <c r="AJ172" s="666"/>
      <c r="AK172" s="662"/>
      <c r="AL172" s="88" t="str">
        <f>IF(AND(ISTEXT($E172),ISTEXT($B172)),"산출기준 &gt;&gt;  "&amp;_xlfn.XLOOKUP($E172,산출기준!$D:$D,산출기준!$E:$E,"매칭실패"),"")</f>
        <v/>
      </c>
    </row>
    <row r="173" spans="1:38" ht="34.9" customHeight="1">
      <c r="B173" s="808" t="str" cm="1">
        <f t="array" aca="1" ref="B173" ca="1">_xlfn.IFNA(INDIRECT("Family_표준_구성도!B"&amp;MATCH(F173,INDIRECT("Family_표준_구성도!"&amp;"C:C"),0)),"")</f>
        <v>2.2.1.1.3</v>
      </c>
      <c r="C173" s="668" t="s">
        <v>2016</v>
      </c>
      <c r="D173" s="809"/>
      <c r="E173" s="668" t="s">
        <v>2833</v>
      </c>
      <c r="F173" s="810" t="s">
        <v>495</v>
      </c>
      <c r="G173" s="811"/>
      <c r="H173" s="917"/>
      <c r="I173" s="674"/>
      <c r="J173" s="674"/>
      <c r="K173" s="674"/>
      <c r="L173" s="674"/>
      <c r="M173" s="674"/>
      <c r="N173" s="675"/>
      <c r="O173" s="676"/>
      <c r="P173" s="677"/>
      <c r="Q173" s="677"/>
      <c r="R173" s="677"/>
      <c r="S173" s="677"/>
      <c r="T173" s="677"/>
      <c r="U173" s="677"/>
      <c r="V173" s="678"/>
      <c r="W173" s="679"/>
      <c r="X173" s="679"/>
      <c r="Y173" s="679"/>
      <c r="Z173" s="679"/>
      <c r="AA173" s="679"/>
      <c r="AB173" s="679"/>
      <c r="AC173" s="679"/>
      <c r="AD173" s="679"/>
      <c r="AE173" s="679"/>
      <c r="AF173" s="813"/>
      <c r="AG173" s="682"/>
      <c r="AH173" s="682"/>
      <c r="AI173" s="682"/>
      <c r="AJ173" s="682"/>
      <c r="AK173" s="683"/>
      <c r="AL173" s="88" t="str">
        <f ca="1">IF(AND(ISTEXT($E173),ISTEXT($B173)),"산출기준 &gt;&gt;  "&amp;_xlfn.XLOOKUP($E173,산출기준!$D:$D,산출기준!$E:$E,"매칭실패"),"")</f>
        <v>산출기준 &gt;&gt;  [ 루프 일반 산출 ]</v>
      </c>
    </row>
    <row r="174" spans="1:38" ht="49.9" customHeight="1" outlineLevel="1">
      <c r="B174" s="772"/>
      <c r="C174" s="773"/>
      <c r="D174" s="773"/>
      <c r="E174" s="788"/>
      <c r="F174" s="775"/>
      <c r="G174" s="759" t="str">
        <f t="shared" ref="G174" si="57">IF(IF(N174=0,"",N174)&amp;" | "&amp;IF(O174=0,"",O174)&amp;" | "&amp;IF(Q174=0,"",Q174)&amp;" | "&amp;IF(R174=0,"",R174)=" |  |  | ","",IF(N174=0,"",N174)&amp;" | "&amp;IF(O174=0,"",O174)&amp;" | "&amp;IF(Q174=0,"",Q174)&amp;" | "&amp;IF(R174=0,"",R174))</f>
        <v xml:space="preserve">Gutter | Aluminum Eave Gutter w/ Coating |  | </v>
      </c>
      <c r="H174" s="816" t="s">
        <v>2918</v>
      </c>
      <c r="I174" s="765" t="str">
        <f>LEFT(H174,14)</f>
        <v>A05ZZ204-00003</v>
      </c>
      <c r="J174" s="766"/>
      <c r="K174" s="766" t="str">
        <f>IFERROR(VLOOKUP($I174,'WM-AR'!$I$7:$AS$3267,34,FALSE),"")</f>
        <v>M</v>
      </c>
      <c r="L174" s="766" t="str">
        <f>IFERROR(VLOOKUP($I174,'WM-AR'!$I$7:$AS$3267,4,FALSE),"")</f>
        <v>Cladding Work</v>
      </c>
      <c r="M174" s="766" t="str">
        <f>IFERROR(VLOOKUP($I174,'WM-AR'!$I$7:$AS$3267,6,FALSE),"")</f>
        <v>-</v>
      </c>
      <c r="N174" s="766" t="str">
        <f>IFERROR(VLOOKUP($I174,'WM-AR'!$I$7:$AS$3267,8,FALSE),"")</f>
        <v>Gutter</v>
      </c>
      <c r="O174" s="766" t="str">
        <f>IFERROR(VLOOKUP($I174,'WM-AR'!$I$7:$AS$3267,10,FALSE),"")</f>
        <v>Aluminum Eave Gutter w/ Coating</v>
      </c>
      <c r="P174" s="766">
        <f>IFERROR(VLOOKUP($I174,'WM-AR'!$I$7:$AS$3267,12,FALSE),"")</f>
        <v>0</v>
      </c>
      <c r="Q174" s="766">
        <f>IFERROR(VLOOKUP($I174,'WM-AR'!$I$7:$AS$3267,14,FALSE),"")</f>
        <v>0</v>
      </c>
      <c r="R174" s="766">
        <f>IFERROR(VLOOKUP($I174,'WM-AR'!$I$7:$AS$3267,16,FALSE),"")</f>
        <v>0</v>
      </c>
      <c r="S174" s="766">
        <f>IFERROR(VLOOKUP($I174,'WM-AR'!$I$7:$AS$3267,18,FALSE),"")</f>
        <v>0</v>
      </c>
      <c r="T174" s="766" t="str">
        <f>IFERROR(VLOOKUP($I174,'WM-AR'!$I$7:$AS$3267,20,FALSE),"")</f>
        <v>w/ Accessories</v>
      </c>
      <c r="U174" s="766">
        <f>IFERROR(VLOOKUP($I174,'WM-AR'!$I$7:$AS$3267,22,FALSE),"")</f>
        <v>0</v>
      </c>
      <c r="V174" s="766" t="str">
        <f>IFERROR(VLOOKUP($I174,'WM-AR'!$I$7:$AS$3267,24,FALSE),"")</f>
        <v/>
      </c>
      <c r="W174" s="766">
        <f>IFERROR(VLOOKUP($I174,'WM-AR'!$I$7:$AS$3267,25,FALSE),"")</f>
        <v>0</v>
      </c>
      <c r="X174" s="766" t="str">
        <f>IFERROR(VLOOKUP($I174,'WM-AR'!$I$7:$AS$3267,26,FALSE),"")</f>
        <v>THK=(  )mm</v>
      </c>
      <c r="Y174" s="766">
        <f>IFERROR(VLOOKUP($I174,'WM-AR'!$I$7:$AS$3267,27,FALSE),"")</f>
        <v>0</v>
      </c>
      <c r="Z174" s="766">
        <f>IFERROR(VLOOKUP($I174,'WM-AR'!$I$7:$AS$3267,28,FALSE),"")</f>
        <v>0</v>
      </c>
      <c r="AA174" s="766">
        <f>IFERROR(VLOOKUP($I174,'WM-AR'!$I$7:$AS$3267,29,FALSE),"")</f>
        <v>0</v>
      </c>
      <c r="AB174" s="766">
        <f>IFERROR(VLOOKUP($I174,'WM-AR'!$I$7:$AS$3267,30,FALSE),"")</f>
        <v>0</v>
      </c>
      <c r="AC174" s="766">
        <f>IFERROR(VLOOKUP($I174,'WM-AR'!$I$7:$AS$3267,31,FALSE),"")</f>
        <v>0</v>
      </c>
      <c r="AD174" s="766">
        <f>IFERROR(VLOOKUP($I174,'WM-AR'!$I$7:$AS$3267,32,FALSE),"")</f>
        <v>0</v>
      </c>
      <c r="AE174" s="766" t="str">
        <f>IFERROR(VLOOKUP($I174,'WM-AR'!$I$7:$AS$3267,33,FALSE),"")</f>
        <v/>
      </c>
      <c r="AF174" s="817" t="s">
        <v>2913</v>
      </c>
      <c r="AG174" s="768" t="s">
        <v>2914</v>
      </c>
      <c r="AH174" s="768" t="s">
        <v>2914</v>
      </c>
      <c r="AI174" s="769"/>
      <c r="AJ174" s="769" t="str">
        <f t="shared" ref="AJ174:AJ177" si="58">K174</f>
        <v>M</v>
      </c>
      <c r="AK174" s="816"/>
      <c r="AL174" s="88" t="str">
        <f>IF(AND(ISTEXT($E174),ISTEXT($B174)),"산출기준 &gt;&gt;  "&amp;_xlfn.XLOOKUP($E174,산출기준!$D:$D,산출기준!$E:$E,"매칭실패"),"")</f>
        <v/>
      </c>
    </row>
    <row r="175" spans="1:38">
      <c r="A175" s="1019"/>
      <c r="B175" s="684"/>
      <c r="C175" s="685"/>
      <c r="D175" s="1020"/>
      <c r="E175" s="687"/>
      <c r="F175" s="1021"/>
      <c r="G175" s="875" t="s">
        <v>2919</v>
      </c>
      <c r="H175" s="824"/>
      <c r="I175" s="692" t="str">
        <f t="shared" ref="I175:I177" si="59">LEFT(H175,14)</f>
        <v/>
      </c>
      <c r="J175" s="1022"/>
      <c r="K175" s="1023" t="str">
        <f>IFERROR(VLOOKUP($I175,'WM-AR'!$I$7:$AS$3267,34,FALSE),"")</f>
        <v/>
      </c>
      <c r="L175" s="1024" t="str">
        <f>IFERROR(VLOOKUP($I175,'WM-AR'!$I$7:$AS$3267,4,FALSE),"")</f>
        <v/>
      </c>
      <c r="M175" s="1024" t="str">
        <f>IFERROR(VLOOKUP($I175,'WM-AR'!$I$7:$AS$3267,6,FALSE),"")</f>
        <v/>
      </c>
      <c r="N175" s="1024" t="str">
        <f>IFERROR(VLOOKUP($I175,'WM-AR'!$I$7:$AS$3267,8,FALSE),"")</f>
        <v/>
      </c>
      <c r="O175" s="1025" t="str">
        <f>IFERROR(VLOOKUP($I175,'WM-AR'!$I$7:$AS$3267,10,FALSE),"")</f>
        <v/>
      </c>
      <c r="P175" s="1026" t="str">
        <f>IFERROR(VLOOKUP($I175,'WM-AR'!$I$7:$AS$3267,12,FALSE),"")</f>
        <v/>
      </c>
      <c r="Q175" s="1026" t="str">
        <f>IFERROR(VLOOKUP($I175,'WM-AR'!$I$7:$AS$3267,14,FALSE),"")</f>
        <v/>
      </c>
      <c r="R175" s="1026" t="str">
        <f>IFERROR(VLOOKUP($I175,'WM-AR'!$I$7:$AS$3267,16,FALSE),"")</f>
        <v/>
      </c>
      <c r="S175" s="1026" t="str">
        <f>IFERROR(VLOOKUP($I175,'WM-AR'!$I$7:$AS$3267,18,FALSE),"")</f>
        <v/>
      </c>
      <c r="T175" s="1026" t="str">
        <f>IFERROR(VLOOKUP($I175,'WM-AR'!$I$7:$AS$3267,20,FALSE),"")</f>
        <v/>
      </c>
      <c r="U175" s="1026" t="str">
        <f>IFERROR(VLOOKUP($I175,'WM-AR'!$I$7:$AS$3267,22,FALSE),"")</f>
        <v/>
      </c>
      <c r="V175" s="1026" t="str">
        <f>IFERROR(VLOOKUP($I175,'WM-AR'!$I$7:$AS$3267,24,FALSE),"")</f>
        <v/>
      </c>
      <c r="W175" s="1026" t="str">
        <f>IFERROR(VLOOKUP($I175,'WM-AR'!$I$7:$AS$3267,25,FALSE),"")</f>
        <v/>
      </c>
      <c r="X175" s="1026" t="str">
        <f>IFERROR(VLOOKUP($I175,'WM-AR'!$I$7:$AS$3267,26,FALSE),"")</f>
        <v/>
      </c>
      <c r="Y175" s="1026" t="str">
        <f>IFERROR(VLOOKUP($I175,'WM-AR'!$I$7:$AS$3267,27,FALSE),"")</f>
        <v/>
      </c>
      <c r="Z175" s="1026" t="str">
        <f>IFERROR(VLOOKUP($I175,'WM-AR'!$I$7:$AS$3267,28,FALSE),"")</f>
        <v/>
      </c>
      <c r="AA175" s="1026" t="str">
        <f>IFERROR(VLOOKUP($I175,'WM-AR'!$I$7:$AS$3267,29,FALSE),"")</f>
        <v/>
      </c>
      <c r="AB175" s="1026" t="str">
        <f>IFERROR(VLOOKUP($I175,'WM-AR'!$I$7:$AS$3267,30,FALSE),"")</f>
        <v/>
      </c>
      <c r="AC175" s="1026" t="str">
        <f>IFERROR(VLOOKUP($I175,'WM-AR'!$I$7:$AS$3267,31,FALSE),"")</f>
        <v/>
      </c>
      <c r="AD175" s="1026" t="str">
        <f>IFERROR(VLOOKUP($I175,'WM-AR'!$I$7:$AS$3267,32,FALSE),"")</f>
        <v/>
      </c>
      <c r="AE175" s="1026" t="str">
        <f>IFERROR(VLOOKUP($I175,'WM-AR'!$I$7:$AS$3267,33,FALSE),"")</f>
        <v/>
      </c>
      <c r="AF175" s="1027"/>
      <c r="AG175" s="834"/>
      <c r="AH175" s="834"/>
      <c r="AI175" s="836"/>
      <c r="AJ175" s="836" t="str">
        <f t="shared" si="58"/>
        <v/>
      </c>
      <c r="AK175" s="704"/>
      <c r="AL175" s="1028" t="str">
        <f>IF(AND(ISTEXT($E175),ISTEXT($B175)),"산출기준 &gt;&gt;  "&amp;_xlfn.XLOOKUP($E175,산출기준!$D:$D,산출기준!$E:$E,"매칭실패"),"")</f>
        <v/>
      </c>
    </row>
    <row r="176" spans="1:38">
      <c r="A176" s="1019"/>
      <c r="B176" s="705"/>
      <c r="C176" s="706"/>
      <c r="D176" s="711"/>
      <c r="E176" s="708"/>
      <c r="F176" s="1029"/>
      <c r="G176" s="882"/>
      <c r="H176" s="843"/>
      <c r="I176" s="712" t="str">
        <f t="shared" si="59"/>
        <v/>
      </c>
      <c r="J176" s="1030"/>
      <c r="K176" s="1031" t="str">
        <f>IFERROR(VLOOKUP($I176,'WM-AR'!$I$7:$AS$3267,34,FALSE),"")</f>
        <v/>
      </c>
      <c r="L176" s="1030" t="str">
        <f>IFERROR(VLOOKUP($I176,'WM-AR'!$I$7:$AS$3267,4,FALSE),"")</f>
        <v/>
      </c>
      <c r="M176" s="1030" t="str">
        <f>IFERROR(VLOOKUP($I176,'WM-AR'!$I$7:$AS$3267,6,FALSE),"")</f>
        <v/>
      </c>
      <c r="N176" s="1030" t="str">
        <f>IFERROR(VLOOKUP($I176,'WM-AR'!$I$7:$AS$3267,8,FALSE),"")</f>
        <v/>
      </c>
      <c r="O176" s="1032" t="str">
        <f>IFERROR(VLOOKUP($I176,'WM-AR'!$I$7:$AS$3267,10,FALSE),"")</f>
        <v/>
      </c>
      <c r="P176" s="1033" t="str">
        <f>IFERROR(VLOOKUP($I176,'WM-AR'!$I$7:$AS$3267,12,FALSE),"")</f>
        <v/>
      </c>
      <c r="Q176" s="1033" t="str">
        <f>IFERROR(VLOOKUP($I176,'WM-AR'!$I$7:$AS$3267,14,FALSE),"")</f>
        <v/>
      </c>
      <c r="R176" s="1033" t="str">
        <f>IFERROR(VLOOKUP($I176,'WM-AR'!$I$7:$AS$3267,16,FALSE),"")</f>
        <v/>
      </c>
      <c r="S176" s="1033" t="str">
        <f>IFERROR(VLOOKUP($I176,'WM-AR'!$I$7:$AS$3267,18,FALSE),"")</f>
        <v/>
      </c>
      <c r="T176" s="1033" t="str">
        <f>IFERROR(VLOOKUP($I176,'WM-AR'!$I$7:$AS$3267,20,FALSE),"")</f>
        <v/>
      </c>
      <c r="U176" s="1033" t="str">
        <f>IFERROR(VLOOKUP($I176,'WM-AR'!$I$7:$AS$3267,22,FALSE),"")</f>
        <v/>
      </c>
      <c r="V176" s="1033" t="str">
        <f>IFERROR(VLOOKUP($I176,'WM-AR'!$I$7:$AS$3267,24,FALSE),"")</f>
        <v/>
      </c>
      <c r="W176" s="1033" t="str">
        <f>IFERROR(VLOOKUP($I176,'WM-AR'!$I$7:$AS$3267,25,FALSE),"")</f>
        <v/>
      </c>
      <c r="X176" s="1033" t="str">
        <f>IFERROR(VLOOKUP($I176,'WM-AR'!$I$7:$AS$3267,26,FALSE),"")</f>
        <v/>
      </c>
      <c r="Y176" s="1033" t="str">
        <f>IFERROR(VLOOKUP($I176,'WM-AR'!$I$7:$AS$3267,27,FALSE),"")</f>
        <v/>
      </c>
      <c r="Z176" s="1033" t="str">
        <f>IFERROR(VLOOKUP($I176,'WM-AR'!$I$7:$AS$3267,28,FALSE),"")</f>
        <v/>
      </c>
      <c r="AA176" s="1033" t="str">
        <f>IFERROR(VLOOKUP($I176,'WM-AR'!$I$7:$AS$3267,29,FALSE),"")</f>
        <v/>
      </c>
      <c r="AB176" s="1033" t="str">
        <f>IFERROR(VLOOKUP($I176,'WM-AR'!$I$7:$AS$3267,30,FALSE),"")</f>
        <v/>
      </c>
      <c r="AC176" s="1033" t="str">
        <f>IFERROR(VLOOKUP($I176,'WM-AR'!$I$7:$AS$3267,31,FALSE),"")</f>
        <v/>
      </c>
      <c r="AD176" s="1033" t="str">
        <f>IFERROR(VLOOKUP($I176,'WM-AR'!$I$7:$AS$3267,32,FALSE),"")</f>
        <v/>
      </c>
      <c r="AE176" s="1033" t="str">
        <f>IFERROR(VLOOKUP($I176,'WM-AR'!$I$7:$AS$3267,33,FALSE),"")</f>
        <v/>
      </c>
      <c r="AF176" s="1034"/>
      <c r="AG176" s="852"/>
      <c r="AH176" s="852"/>
      <c r="AI176" s="854"/>
      <c r="AJ176" s="854" t="str">
        <f t="shared" si="58"/>
        <v/>
      </c>
      <c r="AK176" s="723"/>
      <c r="AL176" s="1028" t="str">
        <f>IF(AND(ISTEXT($E176),ISTEXT($B176)),"산출기준 &gt;&gt;  "&amp;_xlfn.XLOOKUP($E176,산출기준!$D:$D,산출기준!$E:$E,"매칭실패"),"")</f>
        <v/>
      </c>
    </row>
    <row r="177" spans="1:38">
      <c r="A177" s="1019"/>
      <c r="B177" s="724"/>
      <c r="C177" s="725"/>
      <c r="D177" s="731"/>
      <c r="E177" s="727"/>
      <c r="F177" s="1035"/>
      <c r="G177" s="886"/>
      <c r="H177" s="861"/>
      <c r="I177" s="732" t="str">
        <f t="shared" si="59"/>
        <v/>
      </c>
      <c r="J177" s="1036"/>
      <c r="K177" s="1037" t="str">
        <f>IFERROR(VLOOKUP($I177,'WM-AR'!$I$7:$AS$3267,34,FALSE),"")</f>
        <v/>
      </c>
      <c r="L177" s="1036" t="str">
        <f>IFERROR(VLOOKUP($I177,'WM-AR'!$I$7:$AS$3267,4,FALSE),"")</f>
        <v/>
      </c>
      <c r="M177" s="1036" t="str">
        <f>IFERROR(VLOOKUP($I177,'WM-AR'!$I$7:$AS$3267,6,FALSE),"")</f>
        <v/>
      </c>
      <c r="N177" s="1036" t="str">
        <f>IFERROR(VLOOKUP($I177,'WM-AR'!$I$7:$AS$3267,8,FALSE),"")</f>
        <v/>
      </c>
      <c r="O177" s="1038" t="str">
        <f>IFERROR(VLOOKUP($I177,'WM-AR'!$I$7:$AS$3267,10,FALSE),"")</f>
        <v/>
      </c>
      <c r="P177" s="1039" t="str">
        <f>IFERROR(VLOOKUP($I177,'WM-AR'!$I$7:$AS$3267,12,FALSE),"")</f>
        <v/>
      </c>
      <c r="Q177" s="1039" t="str">
        <f>IFERROR(VLOOKUP($I177,'WM-AR'!$I$7:$AS$3267,14,FALSE),"")</f>
        <v/>
      </c>
      <c r="R177" s="1039" t="str">
        <f>IFERROR(VLOOKUP($I177,'WM-AR'!$I$7:$AS$3267,16,FALSE),"")</f>
        <v/>
      </c>
      <c r="S177" s="1039" t="str">
        <f>IFERROR(VLOOKUP($I177,'WM-AR'!$I$7:$AS$3267,18,FALSE),"")</f>
        <v/>
      </c>
      <c r="T177" s="1039" t="str">
        <f>IFERROR(VLOOKUP($I177,'WM-AR'!$I$7:$AS$3267,20,FALSE),"")</f>
        <v/>
      </c>
      <c r="U177" s="1039" t="str">
        <f>IFERROR(VLOOKUP($I177,'WM-AR'!$I$7:$AS$3267,22,FALSE),"")</f>
        <v/>
      </c>
      <c r="V177" s="1039" t="str">
        <f>IFERROR(VLOOKUP($I177,'WM-AR'!$I$7:$AS$3267,24,FALSE),"")</f>
        <v/>
      </c>
      <c r="W177" s="1039" t="str">
        <f>IFERROR(VLOOKUP($I177,'WM-AR'!$I$7:$AS$3267,25,FALSE),"")</f>
        <v/>
      </c>
      <c r="X177" s="1039" t="str">
        <f>IFERROR(VLOOKUP($I177,'WM-AR'!$I$7:$AS$3267,26,FALSE),"")</f>
        <v/>
      </c>
      <c r="Y177" s="1039" t="str">
        <f>IFERROR(VLOOKUP($I177,'WM-AR'!$I$7:$AS$3267,27,FALSE),"")</f>
        <v/>
      </c>
      <c r="Z177" s="1039" t="str">
        <f>IFERROR(VLOOKUP($I177,'WM-AR'!$I$7:$AS$3267,28,FALSE),"")</f>
        <v/>
      </c>
      <c r="AA177" s="1039" t="str">
        <f>IFERROR(VLOOKUP($I177,'WM-AR'!$I$7:$AS$3267,29,FALSE),"")</f>
        <v/>
      </c>
      <c r="AB177" s="1039" t="str">
        <f>IFERROR(VLOOKUP($I177,'WM-AR'!$I$7:$AS$3267,30,FALSE),"")</f>
        <v/>
      </c>
      <c r="AC177" s="1039" t="str">
        <f>IFERROR(VLOOKUP($I177,'WM-AR'!$I$7:$AS$3267,31,FALSE),"")</f>
        <v/>
      </c>
      <c r="AD177" s="1039" t="str">
        <f>IFERROR(VLOOKUP($I177,'WM-AR'!$I$7:$AS$3267,32,FALSE),"")</f>
        <v/>
      </c>
      <c r="AE177" s="1039" t="str">
        <f>IFERROR(VLOOKUP($I177,'WM-AR'!$I$7:$AS$3267,33,FALSE),"")</f>
        <v/>
      </c>
      <c r="AF177" s="1040"/>
      <c r="AG177" s="870"/>
      <c r="AH177" s="870"/>
      <c r="AI177" s="871"/>
      <c r="AJ177" s="871" t="str">
        <f t="shared" si="58"/>
        <v/>
      </c>
      <c r="AK177" s="743"/>
      <c r="AL177" s="1028" t="str">
        <f>IF(AND(ISTEXT($E177),ISTEXT($B177)),"산출기준 &gt;&gt;  "&amp;_xlfn.XLOOKUP($E177,산출기준!$D:$D,산출기준!$E:$E,"매칭실패"),"")</f>
        <v/>
      </c>
    </row>
    <row r="178" spans="1:38">
      <c r="B178" s="658"/>
      <c r="C178" s="659"/>
      <c r="D178" s="659"/>
      <c r="E178" s="659"/>
      <c r="F178" s="661"/>
      <c r="G178" s="662"/>
      <c r="H178" s="662"/>
      <c r="I178" s="652"/>
      <c r="J178" s="664"/>
      <c r="K178" s="664"/>
      <c r="L178" s="664"/>
      <c r="M178" s="664"/>
      <c r="N178" s="664"/>
      <c r="O178" s="664"/>
      <c r="P178" s="664"/>
      <c r="Q178" s="664"/>
      <c r="R178" s="664"/>
      <c r="S178" s="664"/>
      <c r="T178" s="664"/>
      <c r="U178" s="664"/>
      <c r="V178" s="664"/>
      <c r="W178" s="664"/>
      <c r="X178" s="664"/>
      <c r="Y178" s="664"/>
      <c r="Z178" s="664"/>
      <c r="AA178" s="664"/>
      <c r="AB178" s="664"/>
      <c r="AC178" s="664"/>
      <c r="AD178" s="664"/>
      <c r="AE178" s="664"/>
      <c r="AF178" s="659"/>
      <c r="AG178" s="665"/>
      <c r="AH178" s="665"/>
      <c r="AI178" s="666"/>
      <c r="AJ178" s="666"/>
      <c r="AK178" s="662"/>
      <c r="AL178" s="88" t="str">
        <f>IF(AND(ISTEXT($E178),ISTEXT($B178)),"산출기준 &gt;&gt;  "&amp;_xlfn.XLOOKUP($E178,산출기준!$D:$D,산출기준!$E:$E,"매칭실패"),"")</f>
        <v/>
      </c>
    </row>
    <row r="179" spans="1:38" ht="34.9" customHeight="1">
      <c r="B179" s="808" t="str" cm="1">
        <f t="array" aca="1" ref="B179" ca="1">_xlfn.IFNA(INDIRECT("Family_표준_구성도!B"&amp;MATCH(F179,INDIRECT("Family_표준_구성도!"&amp;"C:C"),0)),"")</f>
        <v>2.2.1.1.4</v>
      </c>
      <c r="C179" s="668" t="s">
        <v>2016</v>
      </c>
      <c r="D179" s="809"/>
      <c r="E179" s="668" t="s">
        <v>2833</v>
      </c>
      <c r="F179" s="810" t="s">
        <v>497</v>
      </c>
      <c r="G179" s="811"/>
      <c r="H179" s="917"/>
      <c r="I179" s="674"/>
      <c r="J179" s="674"/>
      <c r="K179" s="674"/>
      <c r="L179" s="674"/>
      <c r="M179" s="674"/>
      <c r="N179" s="675"/>
      <c r="O179" s="676"/>
      <c r="P179" s="677"/>
      <c r="Q179" s="677"/>
      <c r="R179" s="677"/>
      <c r="S179" s="677"/>
      <c r="T179" s="677"/>
      <c r="U179" s="677"/>
      <c r="V179" s="678"/>
      <c r="W179" s="679"/>
      <c r="X179" s="679"/>
      <c r="Y179" s="679"/>
      <c r="Z179" s="679"/>
      <c r="AA179" s="679"/>
      <c r="AB179" s="679"/>
      <c r="AC179" s="679"/>
      <c r="AD179" s="679"/>
      <c r="AE179" s="679"/>
      <c r="AF179" s="813"/>
      <c r="AG179" s="682"/>
      <c r="AH179" s="682"/>
      <c r="AI179" s="682"/>
      <c r="AJ179" s="682"/>
      <c r="AK179" s="683"/>
      <c r="AL179" s="88" t="str">
        <f ca="1">IF(AND(ISTEXT($E179),ISTEXT($B179)),"산출기준 &gt;&gt;  "&amp;_xlfn.XLOOKUP($E179,산출기준!$D:$D,산출기준!$E:$E,"매칭실패"),"")</f>
        <v>산출기준 &gt;&gt;  [ 루프 일반 산출 ]</v>
      </c>
    </row>
    <row r="180" spans="1:38" ht="49.9" customHeight="1" outlineLevel="1">
      <c r="B180" s="772"/>
      <c r="C180" s="773"/>
      <c r="D180" s="773"/>
      <c r="E180" s="788"/>
      <c r="F180" s="775"/>
      <c r="G180" s="759" t="str">
        <f t="shared" ref="G180" si="60">IF(IF(N180=0,"",N180)&amp;" | "&amp;IF(O180=0,"",O180)&amp;" | "&amp;IF(Q180=0,"",Q180)&amp;" | "&amp;IF(R180=0,"",R180)=" |  |  | ","",IF(N180=0,"",N180)&amp;" | "&amp;IF(O180=0,"",O180)&amp;" | "&amp;IF(Q180=0,"",Q180)&amp;" | "&amp;IF(R180=0,"",R180))</f>
        <v xml:space="preserve">Gutter | Aluminum Valley Gutter w/ Coating |  | </v>
      </c>
      <c r="H180" s="816" t="s">
        <v>2920</v>
      </c>
      <c r="I180" s="765" t="str">
        <f>LEFT(H180,14)</f>
        <v>A05ZZ204-00004</v>
      </c>
      <c r="J180" s="766"/>
      <c r="K180" s="766" t="str">
        <f>IFERROR(VLOOKUP($I180,'WM-AR'!$I$7:$AS$3267,34,FALSE),"")</f>
        <v>M</v>
      </c>
      <c r="L180" s="766" t="str">
        <f>IFERROR(VLOOKUP($I180,'WM-AR'!$I$7:$AS$3267,4,FALSE),"")</f>
        <v>Cladding Work</v>
      </c>
      <c r="M180" s="766" t="str">
        <f>IFERROR(VLOOKUP($I180,'WM-AR'!$I$7:$AS$3267,6,FALSE),"")</f>
        <v>-</v>
      </c>
      <c r="N180" s="766" t="str">
        <f>IFERROR(VLOOKUP($I180,'WM-AR'!$I$7:$AS$3267,8,FALSE),"")</f>
        <v>Gutter</v>
      </c>
      <c r="O180" s="766" t="str">
        <f>IFERROR(VLOOKUP($I180,'WM-AR'!$I$7:$AS$3267,10,FALSE),"")</f>
        <v>Aluminum Valley Gutter w/ Coating</v>
      </c>
      <c r="P180" s="766">
        <f>IFERROR(VLOOKUP($I180,'WM-AR'!$I$7:$AS$3267,12,FALSE),"")</f>
        <v>0</v>
      </c>
      <c r="Q180" s="766">
        <f>IFERROR(VLOOKUP($I180,'WM-AR'!$I$7:$AS$3267,14,FALSE),"")</f>
        <v>0</v>
      </c>
      <c r="R180" s="766">
        <f>IFERROR(VLOOKUP($I180,'WM-AR'!$I$7:$AS$3267,16,FALSE),"")</f>
        <v>0</v>
      </c>
      <c r="S180" s="766">
        <f>IFERROR(VLOOKUP($I180,'WM-AR'!$I$7:$AS$3267,18,FALSE),"")</f>
        <v>0</v>
      </c>
      <c r="T180" s="766" t="str">
        <f>IFERROR(VLOOKUP($I180,'WM-AR'!$I$7:$AS$3267,20,FALSE),"")</f>
        <v>w/ Accessories</v>
      </c>
      <c r="U180" s="766">
        <f>IFERROR(VLOOKUP($I180,'WM-AR'!$I$7:$AS$3267,22,FALSE),"")</f>
        <v>0</v>
      </c>
      <c r="V180" s="766" t="str">
        <f>IFERROR(VLOOKUP($I180,'WM-AR'!$I$7:$AS$3267,24,FALSE),"")</f>
        <v/>
      </c>
      <c r="W180" s="766">
        <f>IFERROR(VLOOKUP($I180,'WM-AR'!$I$7:$AS$3267,25,FALSE),"")</f>
        <v>0</v>
      </c>
      <c r="X180" s="766" t="str">
        <f>IFERROR(VLOOKUP($I180,'WM-AR'!$I$7:$AS$3267,26,FALSE),"")</f>
        <v>THK=(  )mm</v>
      </c>
      <c r="Y180" s="766">
        <f>IFERROR(VLOOKUP($I180,'WM-AR'!$I$7:$AS$3267,27,FALSE),"")</f>
        <v>0</v>
      </c>
      <c r="Z180" s="766">
        <f>IFERROR(VLOOKUP($I180,'WM-AR'!$I$7:$AS$3267,28,FALSE),"")</f>
        <v>0</v>
      </c>
      <c r="AA180" s="766">
        <f>IFERROR(VLOOKUP($I180,'WM-AR'!$I$7:$AS$3267,29,FALSE),"")</f>
        <v>0</v>
      </c>
      <c r="AB180" s="766">
        <f>IFERROR(VLOOKUP($I180,'WM-AR'!$I$7:$AS$3267,30,FALSE),"")</f>
        <v>0</v>
      </c>
      <c r="AC180" s="766">
        <f>IFERROR(VLOOKUP($I180,'WM-AR'!$I$7:$AS$3267,31,FALSE),"")</f>
        <v>0</v>
      </c>
      <c r="AD180" s="766">
        <f>IFERROR(VLOOKUP($I180,'WM-AR'!$I$7:$AS$3267,32,FALSE),"")</f>
        <v>0</v>
      </c>
      <c r="AE180" s="766" t="str">
        <f>IFERROR(VLOOKUP($I180,'WM-AR'!$I$7:$AS$3267,33,FALSE),"")</f>
        <v/>
      </c>
      <c r="AF180" s="817" t="s">
        <v>2913</v>
      </c>
      <c r="AG180" s="768" t="s">
        <v>2914</v>
      </c>
      <c r="AH180" s="768" t="s">
        <v>2914</v>
      </c>
      <c r="AI180" s="769"/>
      <c r="AJ180" s="769" t="str">
        <f t="shared" ref="AJ180:AJ183" si="61">K180</f>
        <v>M</v>
      </c>
      <c r="AK180" s="816"/>
      <c r="AL180" s="88" t="str">
        <f>IF(AND(ISTEXT($E180),ISTEXT($B180)),"산출기준 &gt;&gt;  "&amp;_xlfn.XLOOKUP($E180,산출기준!$D:$D,산출기준!$E:$E,"매칭실패"),"")</f>
        <v/>
      </c>
    </row>
    <row r="181" spans="1:38">
      <c r="A181" s="1019"/>
      <c r="B181" s="684"/>
      <c r="C181" s="685"/>
      <c r="D181" s="1020"/>
      <c r="E181" s="687"/>
      <c r="F181" s="1021"/>
      <c r="G181" s="875" t="s">
        <v>2921</v>
      </c>
      <c r="H181" s="824"/>
      <c r="I181" s="692" t="str">
        <f t="shared" ref="I181:I183" si="62">LEFT(H181,14)</f>
        <v/>
      </c>
      <c r="J181" s="1022"/>
      <c r="K181" s="1023" t="str">
        <f>IFERROR(VLOOKUP($I181,'WM-AR'!$I$7:$AS$3267,34,FALSE),"")</f>
        <v/>
      </c>
      <c r="L181" s="1024" t="str">
        <f>IFERROR(VLOOKUP($I181,'WM-AR'!$I$7:$AS$3267,4,FALSE),"")</f>
        <v/>
      </c>
      <c r="M181" s="1024" t="str">
        <f>IFERROR(VLOOKUP($I181,'WM-AR'!$I$7:$AS$3267,6,FALSE),"")</f>
        <v/>
      </c>
      <c r="N181" s="1024" t="str">
        <f>IFERROR(VLOOKUP($I181,'WM-AR'!$I$7:$AS$3267,8,FALSE),"")</f>
        <v/>
      </c>
      <c r="O181" s="1025" t="str">
        <f>IFERROR(VLOOKUP($I181,'WM-AR'!$I$7:$AS$3267,10,FALSE),"")</f>
        <v/>
      </c>
      <c r="P181" s="1026" t="str">
        <f>IFERROR(VLOOKUP($I181,'WM-AR'!$I$7:$AS$3267,12,FALSE),"")</f>
        <v/>
      </c>
      <c r="Q181" s="1026" t="str">
        <f>IFERROR(VLOOKUP($I181,'WM-AR'!$I$7:$AS$3267,14,FALSE),"")</f>
        <v/>
      </c>
      <c r="R181" s="1026" t="str">
        <f>IFERROR(VLOOKUP($I181,'WM-AR'!$I$7:$AS$3267,16,FALSE),"")</f>
        <v/>
      </c>
      <c r="S181" s="1026" t="str">
        <f>IFERROR(VLOOKUP($I181,'WM-AR'!$I$7:$AS$3267,18,FALSE),"")</f>
        <v/>
      </c>
      <c r="T181" s="1026" t="str">
        <f>IFERROR(VLOOKUP($I181,'WM-AR'!$I$7:$AS$3267,20,FALSE),"")</f>
        <v/>
      </c>
      <c r="U181" s="1026" t="str">
        <f>IFERROR(VLOOKUP($I181,'WM-AR'!$I$7:$AS$3267,22,FALSE),"")</f>
        <v/>
      </c>
      <c r="V181" s="1026" t="str">
        <f>IFERROR(VLOOKUP($I181,'WM-AR'!$I$7:$AS$3267,24,FALSE),"")</f>
        <v/>
      </c>
      <c r="W181" s="1026" t="str">
        <f>IFERROR(VLOOKUP($I181,'WM-AR'!$I$7:$AS$3267,25,FALSE),"")</f>
        <v/>
      </c>
      <c r="X181" s="1026" t="str">
        <f>IFERROR(VLOOKUP($I181,'WM-AR'!$I$7:$AS$3267,26,FALSE),"")</f>
        <v/>
      </c>
      <c r="Y181" s="1026" t="str">
        <f>IFERROR(VLOOKUP($I181,'WM-AR'!$I$7:$AS$3267,27,FALSE),"")</f>
        <v/>
      </c>
      <c r="Z181" s="1026" t="str">
        <f>IFERROR(VLOOKUP($I181,'WM-AR'!$I$7:$AS$3267,28,FALSE),"")</f>
        <v/>
      </c>
      <c r="AA181" s="1026" t="str">
        <f>IFERROR(VLOOKUP($I181,'WM-AR'!$I$7:$AS$3267,29,FALSE),"")</f>
        <v/>
      </c>
      <c r="AB181" s="1026" t="str">
        <f>IFERROR(VLOOKUP($I181,'WM-AR'!$I$7:$AS$3267,30,FALSE),"")</f>
        <v/>
      </c>
      <c r="AC181" s="1026" t="str">
        <f>IFERROR(VLOOKUP($I181,'WM-AR'!$I$7:$AS$3267,31,FALSE),"")</f>
        <v/>
      </c>
      <c r="AD181" s="1026" t="str">
        <f>IFERROR(VLOOKUP($I181,'WM-AR'!$I$7:$AS$3267,32,FALSE),"")</f>
        <v/>
      </c>
      <c r="AE181" s="1026" t="str">
        <f>IFERROR(VLOOKUP($I181,'WM-AR'!$I$7:$AS$3267,33,FALSE),"")</f>
        <v/>
      </c>
      <c r="AF181" s="1027"/>
      <c r="AG181" s="834"/>
      <c r="AH181" s="834"/>
      <c r="AI181" s="836"/>
      <c r="AJ181" s="836" t="str">
        <f t="shared" si="61"/>
        <v/>
      </c>
      <c r="AK181" s="704"/>
      <c r="AL181" s="1028" t="str">
        <f>IF(AND(ISTEXT($E181),ISTEXT($B181)),"산출기준 &gt;&gt;  "&amp;_xlfn.XLOOKUP($E181,산출기준!$D:$D,산출기준!$E:$E,"매칭실패"),"")</f>
        <v/>
      </c>
    </row>
    <row r="182" spans="1:38">
      <c r="A182" s="1019"/>
      <c r="B182" s="705"/>
      <c r="C182" s="706"/>
      <c r="D182" s="711"/>
      <c r="E182" s="708"/>
      <c r="F182" s="1029"/>
      <c r="G182" s="882"/>
      <c r="H182" s="843"/>
      <c r="I182" s="712" t="str">
        <f t="shared" si="62"/>
        <v/>
      </c>
      <c r="J182" s="1030"/>
      <c r="K182" s="1031" t="str">
        <f>IFERROR(VLOOKUP($I182,'WM-AR'!$I$7:$AS$3267,34,FALSE),"")</f>
        <v/>
      </c>
      <c r="L182" s="1030" t="str">
        <f>IFERROR(VLOOKUP($I182,'WM-AR'!$I$7:$AS$3267,4,FALSE),"")</f>
        <v/>
      </c>
      <c r="M182" s="1030" t="str">
        <f>IFERROR(VLOOKUP($I182,'WM-AR'!$I$7:$AS$3267,6,FALSE),"")</f>
        <v/>
      </c>
      <c r="N182" s="1030" t="str">
        <f>IFERROR(VLOOKUP($I182,'WM-AR'!$I$7:$AS$3267,8,FALSE),"")</f>
        <v/>
      </c>
      <c r="O182" s="1032" t="str">
        <f>IFERROR(VLOOKUP($I182,'WM-AR'!$I$7:$AS$3267,10,FALSE),"")</f>
        <v/>
      </c>
      <c r="P182" s="1033" t="str">
        <f>IFERROR(VLOOKUP($I182,'WM-AR'!$I$7:$AS$3267,12,FALSE),"")</f>
        <v/>
      </c>
      <c r="Q182" s="1033" t="str">
        <f>IFERROR(VLOOKUP($I182,'WM-AR'!$I$7:$AS$3267,14,FALSE),"")</f>
        <v/>
      </c>
      <c r="R182" s="1033" t="str">
        <f>IFERROR(VLOOKUP($I182,'WM-AR'!$I$7:$AS$3267,16,FALSE),"")</f>
        <v/>
      </c>
      <c r="S182" s="1033" t="str">
        <f>IFERROR(VLOOKUP($I182,'WM-AR'!$I$7:$AS$3267,18,FALSE),"")</f>
        <v/>
      </c>
      <c r="T182" s="1033" t="str">
        <f>IFERROR(VLOOKUP($I182,'WM-AR'!$I$7:$AS$3267,20,FALSE),"")</f>
        <v/>
      </c>
      <c r="U182" s="1033" t="str">
        <f>IFERROR(VLOOKUP($I182,'WM-AR'!$I$7:$AS$3267,22,FALSE),"")</f>
        <v/>
      </c>
      <c r="V182" s="1033" t="str">
        <f>IFERROR(VLOOKUP($I182,'WM-AR'!$I$7:$AS$3267,24,FALSE),"")</f>
        <v/>
      </c>
      <c r="W182" s="1033" t="str">
        <f>IFERROR(VLOOKUP($I182,'WM-AR'!$I$7:$AS$3267,25,FALSE),"")</f>
        <v/>
      </c>
      <c r="X182" s="1033" t="str">
        <f>IFERROR(VLOOKUP($I182,'WM-AR'!$I$7:$AS$3267,26,FALSE),"")</f>
        <v/>
      </c>
      <c r="Y182" s="1033" t="str">
        <f>IFERROR(VLOOKUP($I182,'WM-AR'!$I$7:$AS$3267,27,FALSE),"")</f>
        <v/>
      </c>
      <c r="Z182" s="1033" t="str">
        <f>IFERROR(VLOOKUP($I182,'WM-AR'!$I$7:$AS$3267,28,FALSE),"")</f>
        <v/>
      </c>
      <c r="AA182" s="1033" t="str">
        <f>IFERROR(VLOOKUP($I182,'WM-AR'!$I$7:$AS$3267,29,FALSE),"")</f>
        <v/>
      </c>
      <c r="AB182" s="1033" t="str">
        <f>IFERROR(VLOOKUP($I182,'WM-AR'!$I$7:$AS$3267,30,FALSE),"")</f>
        <v/>
      </c>
      <c r="AC182" s="1033" t="str">
        <f>IFERROR(VLOOKUP($I182,'WM-AR'!$I$7:$AS$3267,31,FALSE),"")</f>
        <v/>
      </c>
      <c r="AD182" s="1033" t="str">
        <f>IFERROR(VLOOKUP($I182,'WM-AR'!$I$7:$AS$3267,32,FALSE),"")</f>
        <v/>
      </c>
      <c r="AE182" s="1033" t="str">
        <f>IFERROR(VLOOKUP($I182,'WM-AR'!$I$7:$AS$3267,33,FALSE),"")</f>
        <v/>
      </c>
      <c r="AF182" s="1034"/>
      <c r="AG182" s="852"/>
      <c r="AH182" s="852"/>
      <c r="AI182" s="854"/>
      <c r="AJ182" s="854" t="str">
        <f t="shared" si="61"/>
        <v/>
      </c>
      <c r="AK182" s="723"/>
      <c r="AL182" s="1028" t="str">
        <f>IF(AND(ISTEXT($E182),ISTEXT($B182)),"산출기준 &gt;&gt;  "&amp;_xlfn.XLOOKUP($E182,산출기준!$D:$D,산출기준!$E:$E,"매칭실패"),"")</f>
        <v/>
      </c>
    </row>
    <row r="183" spans="1:38">
      <c r="A183" s="1019"/>
      <c r="B183" s="724"/>
      <c r="C183" s="725"/>
      <c r="D183" s="731"/>
      <c r="E183" s="727"/>
      <c r="F183" s="1035"/>
      <c r="G183" s="886"/>
      <c r="H183" s="861"/>
      <c r="I183" s="732" t="str">
        <f t="shared" si="62"/>
        <v/>
      </c>
      <c r="J183" s="1036"/>
      <c r="K183" s="1037" t="str">
        <f>IFERROR(VLOOKUP($I183,'WM-AR'!$I$7:$AS$3267,34,FALSE),"")</f>
        <v/>
      </c>
      <c r="L183" s="1036" t="str">
        <f>IFERROR(VLOOKUP($I183,'WM-AR'!$I$7:$AS$3267,4,FALSE),"")</f>
        <v/>
      </c>
      <c r="M183" s="1036" t="str">
        <f>IFERROR(VLOOKUP($I183,'WM-AR'!$I$7:$AS$3267,6,FALSE),"")</f>
        <v/>
      </c>
      <c r="N183" s="1036" t="str">
        <f>IFERROR(VLOOKUP($I183,'WM-AR'!$I$7:$AS$3267,8,FALSE),"")</f>
        <v/>
      </c>
      <c r="O183" s="1038" t="str">
        <f>IFERROR(VLOOKUP($I183,'WM-AR'!$I$7:$AS$3267,10,FALSE),"")</f>
        <v/>
      </c>
      <c r="P183" s="1039" t="str">
        <f>IFERROR(VLOOKUP($I183,'WM-AR'!$I$7:$AS$3267,12,FALSE),"")</f>
        <v/>
      </c>
      <c r="Q183" s="1039" t="str">
        <f>IFERROR(VLOOKUP($I183,'WM-AR'!$I$7:$AS$3267,14,FALSE),"")</f>
        <v/>
      </c>
      <c r="R183" s="1039" t="str">
        <f>IFERROR(VLOOKUP($I183,'WM-AR'!$I$7:$AS$3267,16,FALSE),"")</f>
        <v/>
      </c>
      <c r="S183" s="1039" t="str">
        <f>IFERROR(VLOOKUP($I183,'WM-AR'!$I$7:$AS$3267,18,FALSE),"")</f>
        <v/>
      </c>
      <c r="T183" s="1039" t="str">
        <f>IFERROR(VLOOKUP($I183,'WM-AR'!$I$7:$AS$3267,20,FALSE),"")</f>
        <v/>
      </c>
      <c r="U183" s="1039" t="str">
        <f>IFERROR(VLOOKUP($I183,'WM-AR'!$I$7:$AS$3267,22,FALSE),"")</f>
        <v/>
      </c>
      <c r="V183" s="1039" t="str">
        <f>IFERROR(VLOOKUP($I183,'WM-AR'!$I$7:$AS$3267,24,FALSE),"")</f>
        <v/>
      </c>
      <c r="W183" s="1039" t="str">
        <f>IFERROR(VLOOKUP($I183,'WM-AR'!$I$7:$AS$3267,25,FALSE),"")</f>
        <v/>
      </c>
      <c r="X183" s="1039" t="str">
        <f>IFERROR(VLOOKUP($I183,'WM-AR'!$I$7:$AS$3267,26,FALSE),"")</f>
        <v/>
      </c>
      <c r="Y183" s="1039" t="str">
        <f>IFERROR(VLOOKUP($I183,'WM-AR'!$I$7:$AS$3267,27,FALSE),"")</f>
        <v/>
      </c>
      <c r="Z183" s="1039" t="str">
        <f>IFERROR(VLOOKUP($I183,'WM-AR'!$I$7:$AS$3267,28,FALSE),"")</f>
        <v/>
      </c>
      <c r="AA183" s="1039" t="str">
        <f>IFERROR(VLOOKUP($I183,'WM-AR'!$I$7:$AS$3267,29,FALSE),"")</f>
        <v/>
      </c>
      <c r="AB183" s="1039" t="str">
        <f>IFERROR(VLOOKUP($I183,'WM-AR'!$I$7:$AS$3267,30,FALSE),"")</f>
        <v/>
      </c>
      <c r="AC183" s="1039" t="str">
        <f>IFERROR(VLOOKUP($I183,'WM-AR'!$I$7:$AS$3267,31,FALSE),"")</f>
        <v/>
      </c>
      <c r="AD183" s="1039" t="str">
        <f>IFERROR(VLOOKUP($I183,'WM-AR'!$I$7:$AS$3267,32,FALSE),"")</f>
        <v/>
      </c>
      <c r="AE183" s="1039" t="str">
        <f>IFERROR(VLOOKUP($I183,'WM-AR'!$I$7:$AS$3267,33,FALSE),"")</f>
        <v/>
      </c>
      <c r="AF183" s="1040"/>
      <c r="AG183" s="870"/>
      <c r="AH183" s="870"/>
      <c r="AI183" s="871"/>
      <c r="AJ183" s="871" t="str">
        <f t="shared" si="61"/>
        <v/>
      </c>
      <c r="AK183" s="743"/>
      <c r="AL183" s="1028" t="str">
        <f>IF(AND(ISTEXT($E183),ISTEXT($B183)),"산출기준 &gt;&gt;  "&amp;_xlfn.XLOOKUP($E183,산출기준!$D:$D,산출기준!$E:$E,"매칭실패"),"")</f>
        <v/>
      </c>
    </row>
    <row r="184" spans="1:38">
      <c r="B184" s="658"/>
      <c r="C184" s="659"/>
      <c r="D184" s="659"/>
      <c r="E184" s="659"/>
      <c r="F184" s="661"/>
      <c r="G184" s="662"/>
      <c r="H184" s="662"/>
      <c r="I184" s="652"/>
      <c r="J184" s="664"/>
      <c r="K184" s="664"/>
      <c r="L184" s="664"/>
      <c r="M184" s="664"/>
      <c r="N184" s="664"/>
      <c r="O184" s="664"/>
      <c r="P184" s="664"/>
      <c r="Q184" s="664"/>
      <c r="R184" s="664"/>
      <c r="S184" s="664"/>
      <c r="T184" s="664"/>
      <c r="U184" s="664"/>
      <c r="V184" s="664"/>
      <c r="W184" s="664"/>
      <c r="X184" s="664"/>
      <c r="Y184" s="664"/>
      <c r="Z184" s="664"/>
      <c r="AA184" s="664"/>
      <c r="AB184" s="664"/>
      <c r="AC184" s="664"/>
      <c r="AD184" s="664"/>
      <c r="AE184" s="664"/>
      <c r="AF184" s="659"/>
      <c r="AG184" s="665"/>
      <c r="AH184" s="665"/>
      <c r="AI184" s="666"/>
      <c r="AJ184" s="666"/>
      <c r="AK184" s="662"/>
      <c r="AL184" s="88" t="str">
        <f>IF(AND(ISTEXT($E184),ISTEXT($B184)),"산출기준 &gt;&gt;  "&amp;_xlfn.XLOOKUP($E184,산출기준!$D:$D,산출기준!$E:$E,"매칭실패"),"")</f>
        <v/>
      </c>
    </row>
    <row r="185" spans="1:38" ht="34.9" customHeight="1">
      <c r="B185" s="623">
        <v>2.2999999999999998</v>
      </c>
      <c r="C185" s="626" t="s">
        <v>2922</v>
      </c>
      <c r="D185" s="626"/>
      <c r="E185" s="626"/>
      <c r="F185" s="627"/>
      <c r="G185" s="628"/>
      <c r="H185" s="628"/>
      <c r="I185" s="630"/>
      <c r="J185" s="630"/>
      <c r="K185" s="631"/>
      <c r="L185" s="631"/>
      <c r="M185" s="631"/>
      <c r="N185" s="631"/>
      <c r="O185" s="631"/>
      <c r="P185" s="631"/>
      <c r="Q185" s="631"/>
      <c r="R185" s="631"/>
      <c r="S185" s="631"/>
      <c r="T185" s="631"/>
      <c r="U185" s="631"/>
      <c r="V185" s="631"/>
      <c r="W185" s="631"/>
      <c r="X185" s="631"/>
      <c r="Y185" s="631"/>
      <c r="Z185" s="631"/>
      <c r="AA185" s="631"/>
      <c r="AB185" s="631"/>
      <c r="AC185" s="631"/>
      <c r="AD185" s="631"/>
      <c r="AE185" s="631"/>
      <c r="AF185" s="634"/>
      <c r="AG185" s="634"/>
      <c r="AH185" s="634"/>
      <c r="AI185" s="634"/>
      <c r="AJ185" s="634"/>
      <c r="AK185" s="634"/>
      <c r="AL185" s="88" t="str">
        <f>IF(AND(ISTEXT($E185),ISTEXT($B185)),"산출기준 &gt;&gt;  "&amp;_xlfn.XLOOKUP($E185,산출기준!$D:$D,산출기준!$E:$E,"매칭실패"),"")</f>
        <v/>
      </c>
    </row>
    <row r="186" spans="1:38">
      <c r="B186" s="635"/>
      <c r="C186" s="636"/>
      <c r="D186" s="636"/>
      <c r="E186" s="636"/>
      <c r="F186" s="638"/>
      <c r="G186" s="639"/>
      <c r="H186" s="639"/>
      <c r="I186" s="641"/>
      <c r="J186" s="642"/>
      <c r="K186" s="642"/>
      <c r="L186" s="642"/>
      <c r="M186" s="642"/>
      <c r="N186" s="642"/>
      <c r="O186" s="642"/>
      <c r="P186" s="642"/>
      <c r="Q186" s="642"/>
      <c r="R186" s="642"/>
      <c r="S186" s="642"/>
      <c r="T186" s="642"/>
      <c r="U186" s="642"/>
      <c r="V186" s="642"/>
      <c r="W186" s="642"/>
      <c r="X186" s="642"/>
      <c r="Y186" s="642"/>
      <c r="Z186" s="642"/>
      <c r="AA186" s="642"/>
      <c r="AB186" s="642"/>
      <c r="AC186" s="642"/>
      <c r="AD186" s="642"/>
      <c r="AE186" s="642"/>
      <c r="AF186" s="636"/>
      <c r="AG186" s="643"/>
      <c r="AH186" s="643"/>
      <c r="AI186" s="644"/>
      <c r="AJ186" s="644"/>
      <c r="AK186" s="639"/>
      <c r="AL186" s="88" t="str">
        <f>IF(AND(ISTEXT($E186),ISTEXT($B186)),"산출기준 &gt;&gt;  "&amp;_xlfn.XLOOKUP($E186,산출기준!$D:$D,산출기준!$E:$E,"매칭실패"),"")</f>
        <v/>
      </c>
    </row>
    <row r="187" spans="1:38">
      <c r="B187" s="645"/>
      <c r="C187" s="646" t="s">
        <v>2923</v>
      </c>
      <c r="D187" s="648"/>
      <c r="E187" s="648"/>
      <c r="F187" s="649" t="s">
        <v>2924</v>
      </c>
      <c r="G187" s="645"/>
      <c r="H187" s="651"/>
      <c r="I187" s="652"/>
      <c r="J187" s="652"/>
      <c r="K187" s="653"/>
      <c r="L187" s="653"/>
      <c r="M187" s="653"/>
      <c r="N187" s="653"/>
      <c r="O187" s="653"/>
      <c r="P187" s="653"/>
      <c r="Q187" s="653"/>
      <c r="R187" s="653"/>
      <c r="S187" s="653"/>
      <c r="T187" s="653"/>
      <c r="U187" s="653"/>
      <c r="V187" s="653"/>
      <c r="W187" s="653"/>
      <c r="X187" s="653"/>
      <c r="Y187" s="653"/>
      <c r="Z187" s="653"/>
      <c r="AA187" s="653"/>
      <c r="AB187" s="653"/>
      <c r="AC187" s="653"/>
      <c r="AD187" s="653"/>
      <c r="AE187" s="653"/>
      <c r="AF187" s="656"/>
      <c r="AG187" s="656"/>
      <c r="AH187" s="656"/>
      <c r="AI187" s="656"/>
      <c r="AJ187" s="656"/>
      <c r="AK187" s="657"/>
      <c r="AL187" s="88" t="str">
        <f>IF(AND(ISTEXT($E187),ISTEXT($B187)),"산출기준 &gt;&gt;  "&amp;_xlfn.XLOOKUP($E187,산출기준!$D:$D,산출기준!$E:$E,"매칭실패"),"")</f>
        <v/>
      </c>
    </row>
    <row r="188" spans="1:38">
      <c r="B188" s="658"/>
      <c r="C188" s="659"/>
      <c r="D188" s="659"/>
      <c r="E188" s="659"/>
      <c r="F188" s="661"/>
      <c r="G188" s="662"/>
      <c r="H188" s="662"/>
      <c r="I188" s="652"/>
      <c r="J188" s="664"/>
      <c r="K188" s="664"/>
      <c r="L188" s="664"/>
      <c r="M188" s="664"/>
      <c r="N188" s="664"/>
      <c r="O188" s="664"/>
      <c r="P188" s="664"/>
      <c r="Q188" s="664"/>
      <c r="R188" s="664"/>
      <c r="S188" s="664"/>
      <c r="T188" s="664"/>
      <c r="U188" s="664"/>
      <c r="V188" s="664"/>
      <c r="W188" s="664"/>
      <c r="X188" s="664"/>
      <c r="Y188" s="664"/>
      <c r="Z188" s="664"/>
      <c r="AA188" s="664"/>
      <c r="AB188" s="664"/>
      <c r="AC188" s="664"/>
      <c r="AD188" s="664"/>
      <c r="AE188" s="664"/>
      <c r="AF188" s="659"/>
      <c r="AG188" s="665"/>
      <c r="AH188" s="665"/>
      <c r="AI188" s="666"/>
      <c r="AJ188" s="666"/>
      <c r="AK188" s="662"/>
      <c r="AL188" s="88" t="str">
        <f>IF(AND(ISTEXT($E188),ISTEXT($B188)),"산출기준 &gt;&gt;  "&amp;_xlfn.XLOOKUP($E188,산출기준!$D:$D,산출기준!$E:$E,"매칭실패"),"")</f>
        <v/>
      </c>
    </row>
    <row r="189" spans="1:38" ht="34.9" customHeight="1">
      <c r="B189" s="808" t="str" cm="1">
        <f t="array" aca="1" ref="B189" ca="1">_xlfn.IFNA(INDIRECT("Family_표준_구성도!B"&amp;MATCH(F189,INDIRECT("Family_표준_구성도!"&amp;"C:C"),0)),"")</f>
        <v>2.3.1.1.1</v>
      </c>
      <c r="C189" s="668" t="s">
        <v>2016</v>
      </c>
      <c r="D189" s="809"/>
      <c r="E189" s="668" t="s">
        <v>2833</v>
      </c>
      <c r="F189" s="810" t="s">
        <v>2925</v>
      </c>
      <c r="G189" s="811"/>
      <c r="H189" s="917"/>
      <c r="I189" s="674"/>
      <c r="J189" s="674"/>
      <c r="K189" s="674"/>
      <c r="L189" s="674"/>
      <c r="M189" s="674"/>
      <c r="N189" s="675"/>
      <c r="O189" s="676"/>
      <c r="P189" s="677"/>
      <c r="Q189" s="677"/>
      <c r="R189" s="677"/>
      <c r="S189" s="677"/>
      <c r="T189" s="677"/>
      <c r="U189" s="677"/>
      <c r="V189" s="678"/>
      <c r="W189" s="679"/>
      <c r="X189" s="679"/>
      <c r="Y189" s="679"/>
      <c r="Z189" s="679"/>
      <c r="AA189" s="679"/>
      <c r="AB189" s="679"/>
      <c r="AC189" s="679"/>
      <c r="AD189" s="679"/>
      <c r="AE189" s="679"/>
      <c r="AF189" s="813"/>
      <c r="AG189" s="682"/>
      <c r="AH189" s="682"/>
      <c r="AI189" s="682"/>
      <c r="AJ189" s="682"/>
      <c r="AK189" s="683"/>
      <c r="AL189" s="88" t="str">
        <f ca="1">IF(AND(ISTEXT($E189),ISTEXT($B189)),"산출기준 &gt;&gt;  "&amp;_xlfn.XLOOKUP($E189,산출기준!$D:$D,산출기준!$E:$E,"매칭실패"),"")</f>
        <v>산출기준 &gt;&gt;  [ 루프 일반 산출 ]</v>
      </c>
    </row>
    <row r="190" spans="1:38" ht="49.9" customHeight="1" outlineLevel="1">
      <c r="B190" s="772"/>
      <c r="C190" s="773"/>
      <c r="D190" s="773"/>
      <c r="E190" s="788"/>
      <c r="F190" s="775"/>
      <c r="G190" s="759" t="str">
        <f t="shared" ref="G190" si="63">IF(IF(N190=0,"",N190)&amp;" | "&amp;IF(O190=0,"",O190)&amp;" | "&amp;IF(Q190=0,"",Q190)&amp;" | "&amp;IF(R190=0,"",R190)=" |  |  | ","",IF(N190=0,"",N190)&amp;" | "&amp;IF(O190=0,"",O190)&amp;" | "&amp;IF(Q190=0,"",Q190)&amp;" | "&amp;IF(R190=0,"",R190))</f>
        <v/>
      </c>
      <c r="H190" s="816"/>
      <c r="I190" s="765" t="str">
        <f>LEFT(H190,14)</f>
        <v/>
      </c>
      <c r="J190" s="766"/>
      <c r="K190" s="766" t="str">
        <f>IFERROR(VLOOKUP($I190,'WM-AR'!$I$7:$AS$3267,34,FALSE),"")</f>
        <v/>
      </c>
      <c r="L190" s="766" t="str">
        <f>IFERROR(VLOOKUP($I190,'WM-AR'!$I$7:$AS$3267,4,FALSE),"")</f>
        <v/>
      </c>
      <c r="M190" s="766" t="str">
        <f>IFERROR(VLOOKUP($I190,'WM-AR'!$I$7:$AS$3267,6,FALSE),"")</f>
        <v/>
      </c>
      <c r="N190" s="766" t="str">
        <f>IFERROR(VLOOKUP($I190,'WM-AR'!$I$7:$AS$3267,8,FALSE),"")</f>
        <v/>
      </c>
      <c r="O190" s="766" t="str">
        <f>IFERROR(VLOOKUP($I190,'WM-AR'!$I$7:$AS$3267,10,FALSE),"")</f>
        <v/>
      </c>
      <c r="P190" s="766" t="str">
        <f>IFERROR(VLOOKUP($I190,'WM-AR'!$I$7:$AS$3267,12,FALSE),"")</f>
        <v/>
      </c>
      <c r="Q190" s="766" t="str">
        <f>IFERROR(VLOOKUP($I190,'WM-AR'!$I$7:$AS$3267,14,FALSE),"")</f>
        <v/>
      </c>
      <c r="R190" s="766" t="str">
        <f>IFERROR(VLOOKUP($I190,'WM-AR'!$I$7:$AS$3267,16,FALSE),"")</f>
        <v/>
      </c>
      <c r="S190" s="766" t="str">
        <f>IFERROR(VLOOKUP($I190,'WM-AR'!$I$7:$AS$3267,18,FALSE),"")</f>
        <v/>
      </c>
      <c r="T190" s="766" t="str">
        <f>IFERROR(VLOOKUP($I190,'WM-AR'!$I$7:$AS$3267,20,FALSE),"")</f>
        <v/>
      </c>
      <c r="U190" s="766" t="str">
        <f>IFERROR(VLOOKUP($I190,'WM-AR'!$I$7:$AS$3267,22,FALSE),"")</f>
        <v/>
      </c>
      <c r="V190" s="766" t="str">
        <f>IFERROR(VLOOKUP($I190,'WM-AR'!$I$7:$AS$3267,24,FALSE),"")</f>
        <v/>
      </c>
      <c r="W190" s="766" t="str">
        <f>IFERROR(VLOOKUP($I190,'WM-AR'!$I$7:$AS$3267,25,FALSE),"")</f>
        <v/>
      </c>
      <c r="X190" s="766" t="str">
        <f>IFERROR(VLOOKUP($I190,'WM-AR'!$I$7:$AS$3267,26,FALSE),"")</f>
        <v/>
      </c>
      <c r="Y190" s="766" t="str">
        <f>IFERROR(VLOOKUP($I190,'WM-AR'!$I$7:$AS$3267,27,FALSE),"")</f>
        <v/>
      </c>
      <c r="Z190" s="766" t="str">
        <f>IFERROR(VLOOKUP($I190,'WM-AR'!$I$7:$AS$3267,28,FALSE),"")</f>
        <v/>
      </c>
      <c r="AA190" s="766" t="str">
        <f>IFERROR(VLOOKUP($I190,'WM-AR'!$I$7:$AS$3267,29,FALSE),"")</f>
        <v/>
      </c>
      <c r="AB190" s="766" t="str">
        <f>IFERROR(VLOOKUP($I190,'WM-AR'!$I$7:$AS$3267,30,FALSE),"")</f>
        <v/>
      </c>
      <c r="AC190" s="766" t="str">
        <f>IFERROR(VLOOKUP($I190,'WM-AR'!$I$7:$AS$3267,31,FALSE),"")</f>
        <v/>
      </c>
      <c r="AD190" s="766" t="str">
        <f>IFERROR(VLOOKUP($I190,'WM-AR'!$I$7:$AS$3267,32,FALSE),"")</f>
        <v/>
      </c>
      <c r="AE190" s="766" t="str">
        <f>IFERROR(VLOOKUP($I190,'WM-AR'!$I$7:$AS$3267,33,FALSE),"")</f>
        <v/>
      </c>
      <c r="AF190" s="817"/>
      <c r="AG190" s="768"/>
      <c r="AH190" s="768"/>
      <c r="AI190" s="769"/>
      <c r="AJ190" s="769" t="str">
        <f t="shared" ref="AJ190:AJ193" si="64">K190</f>
        <v/>
      </c>
      <c r="AK190" s="816"/>
      <c r="AL190" s="88" t="str">
        <f>IF(AND(ISTEXT($E190),ISTEXT($B190)),"산출기준 &gt;&gt;  "&amp;_xlfn.XLOOKUP($E190,산출기준!$D:$D,산출기준!$E:$E,"매칭실패"),"")</f>
        <v/>
      </c>
    </row>
    <row r="191" spans="1:38">
      <c r="A191" s="1019"/>
      <c r="B191" s="684"/>
      <c r="C191" s="685"/>
      <c r="D191" s="1020"/>
      <c r="E191" s="687"/>
      <c r="F191" s="1021"/>
      <c r="G191" s="875" t="s">
        <v>2925</v>
      </c>
      <c r="H191" s="824"/>
      <c r="I191" s="692" t="str">
        <f t="shared" ref="I191:I193" si="65">LEFT(H191,14)</f>
        <v/>
      </c>
      <c r="J191" s="1022"/>
      <c r="K191" s="1023" t="str">
        <f>IFERROR(VLOOKUP($I191,'WM-AR'!$I$7:$AS$3267,34,FALSE),"")</f>
        <v/>
      </c>
      <c r="L191" s="1024" t="str">
        <f>IFERROR(VLOOKUP($I191,'WM-AR'!$I$7:$AS$3267,4,FALSE),"")</f>
        <v/>
      </c>
      <c r="M191" s="1024" t="str">
        <f>IFERROR(VLOOKUP($I191,'WM-AR'!$I$7:$AS$3267,6,FALSE),"")</f>
        <v/>
      </c>
      <c r="N191" s="1024" t="str">
        <f>IFERROR(VLOOKUP($I191,'WM-AR'!$I$7:$AS$3267,8,FALSE),"")</f>
        <v/>
      </c>
      <c r="O191" s="1025" t="str">
        <f>IFERROR(VLOOKUP($I191,'WM-AR'!$I$7:$AS$3267,10,FALSE),"")</f>
        <v/>
      </c>
      <c r="P191" s="1026" t="str">
        <f>IFERROR(VLOOKUP($I191,'WM-AR'!$I$7:$AS$3267,12,FALSE),"")</f>
        <v/>
      </c>
      <c r="Q191" s="1026" t="str">
        <f>IFERROR(VLOOKUP($I191,'WM-AR'!$I$7:$AS$3267,14,FALSE),"")</f>
        <v/>
      </c>
      <c r="R191" s="1026" t="str">
        <f>IFERROR(VLOOKUP($I191,'WM-AR'!$I$7:$AS$3267,16,FALSE),"")</f>
        <v/>
      </c>
      <c r="S191" s="1026" t="str">
        <f>IFERROR(VLOOKUP($I191,'WM-AR'!$I$7:$AS$3267,18,FALSE),"")</f>
        <v/>
      </c>
      <c r="T191" s="1026" t="str">
        <f>IFERROR(VLOOKUP($I191,'WM-AR'!$I$7:$AS$3267,20,FALSE),"")</f>
        <v/>
      </c>
      <c r="U191" s="1026" t="str">
        <f>IFERROR(VLOOKUP($I191,'WM-AR'!$I$7:$AS$3267,22,FALSE),"")</f>
        <v/>
      </c>
      <c r="V191" s="1026" t="str">
        <f>IFERROR(VLOOKUP($I191,'WM-AR'!$I$7:$AS$3267,24,FALSE),"")</f>
        <v/>
      </c>
      <c r="W191" s="1026" t="str">
        <f>IFERROR(VLOOKUP($I191,'WM-AR'!$I$7:$AS$3267,25,FALSE),"")</f>
        <v/>
      </c>
      <c r="X191" s="1026" t="str">
        <f>IFERROR(VLOOKUP($I191,'WM-AR'!$I$7:$AS$3267,26,FALSE),"")</f>
        <v/>
      </c>
      <c r="Y191" s="1026" t="str">
        <f>IFERROR(VLOOKUP($I191,'WM-AR'!$I$7:$AS$3267,27,FALSE),"")</f>
        <v/>
      </c>
      <c r="Z191" s="1026" t="str">
        <f>IFERROR(VLOOKUP($I191,'WM-AR'!$I$7:$AS$3267,28,FALSE),"")</f>
        <v/>
      </c>
      <c r="AA191" s="1026" t="str">
        <f>IFERROR(VLOOKUP($I191,'WM-AR'!$I$7:$AS$3267,29,FALSE),"")</f>
        <v/>
      </c>
      <c r="AB191" s="1026" t="str">
        <f>IFERROR(VLOOKUP($I191,'WM-AR'!$I$7:$AS$3267,30,FALSE),"")</f>
        <v/>
      </c>
      <c r="AC191" s="1026" t="str">
        <f>IFERROR(VLOOKUP($I191,'WM-AR'!$I$7:$AS$3267,31,FALSE),"")</f>
        <v/>
      </c>
      <c r="AD191" s="1026" t="str">
        <f>IFERROR(VLOOKUP($I191,'WM-AR'!$I$7:$AS$3267,32,FALSE),"")</f>
        <v/>
      </c>
      <c r="AE191" s="1026" t="str">
        <f>IFERROR(VLOOKUP($I191,'WM-AR'!$I$7:$AS$3267,33,FALSE),"")</f>
        <v/>
      </c>
      <c r="AF191" s="1027"/>
      <c r="AG191" s="834"/>
      <c r="AH191" s="834"/>
      <c r="AI191" s="836"/>
      <c r="AJ191" s="836" t="str">
        <f t="shared" si="64"/>
        <v/>
      </c>
      <c r="AK191" s="704"/>
      <c r="AL191" s="1028" t="str">
        <f>IF(AND(ISTEXT($E191),ISTEXT($B191)),"산출기준 &gt;&gt;  "&amp;_xlfn.XLOOKUP($E191,산출기준!$D:$D,산출기준!$E:$E,"매칭실패"),"")</f>
        <v/>
      </c>
    </row>
    <row r="192" spans="1:38">
      <c r="A192" s="1019"/>
      <c r="B192" s="705"/>
      <c r="C192" s="706"/>
      <c r="D192" s="711"/>
      <c r="E192" s="708"/>
      <c r="F192" s="1029"/>
      <c r="G192" s="882"/>
      <c r="H192" s="843"/>
      <c r="I192" s="712" t="str">
        <f t="shared" si="65"/>
        <v/>
      </c>
      <c r="J192" s="1030"/>
      <c r="K192" s="1031" t="str">
        <f>IFERROR(VLOOKUP($I192,'WM-AR'!$I$7:$AS$3267,34,FALSE),"")</f>
        <v/>
      </c>
      <c r="L192" s="1030" t="str">
        <f>IFERROR(VLOOKUP($I192,'WM-AR'!$I$7:$AS$3267,4,FALSE),"")</f>
        <v/>
      </c>
      <c r="M192" s="1030" t="str">
        <f>IFERROR(VLOOKUP($I192,'WM-AR'!$I$7:$AS$3267,6,FALSE),"")</f>
        <v/>
      </c>
      <c r="N192" s="1030" t="str">
        <f>IFERROR(VLOOKUP($I192,'WM-AR'!$I$7:$AS$3267,8,FALSE),"")</f>
        <v/>
      </c>
      <c r="O192" s="1032" t="str">
        <f>IFERROR(VLOOKUP($I192,'WM-AR'!$I$7:$AS$3267,10,FALSE),"")</f>
        <v/>
      </c>
      <c r="P192" s="1033" t="str">
        <f>IFERROR(VLOOKUP($I192,'WM-AR'!$I$7:$AS$3267,12,FALSE),"")</f>
        <v/>
      </c>
      <c r="Q192" s="1033" t="str">
        <f>IFERROR(VLOOKUP($I192,'WM-AR'!$I$7:$AS$3267,14,FALSE),"")</f>
        <v/>
      </c>
      <c r="R192" s="1033" t="str">
        <f>IFERROR(VLOOKUP($I192,'WM-AR'!$I$7:$AS$3267,16,FALSE),"")</f>
        <v/>
      </c>
      <c r="S192" s="1033" t="str">
        <f>IFERROR(VLOOKUP($I192,'WM-AR'!$I$7:$AS$3267,18,FALSE),"")</f>
        <v/>
      </c>
      <c r="T192" s="1033" t="str">
        <f>IFERROR(VLOOKUP($I192,'WM-AR'!$I$7:$AS$3267,20,FALSE),"")</f>
        <v/>
      </c>
      <c r="U192" s="1033" t="str">
        <f>IFERROR(VLOOKUP($I192,'WM-AR'!$I$7:$AS$3267,22,FALSE),"")</f>
        <v/>
      </c>
      <c r="V192" s="1033" t="str">
        <f>IFERROR(VLOOKUP($I192,'WM-AR'!$I$7:$AS$3267,24,FALSE),"")</f>
        <v/>
      </c>
      <c r="W192" s="1033" t="str">
        <f>IFERROR(VLOOKUP($I192,'WM-AR'!$I$7:$AS$3267,25,FALSE),"")</f>
        <v/>
      </c>
      <c r="X192" s="1033" t="str">
        <f>IFERROR(VLOOKUP($I192,'WM-AR'!$I$7:$AS$3267,26,FALSE),"")</f>
        <v/>
      </c>
      <c r="Y192" s="1033" t="str">
        <f>IFERROR(VLOOKUP($I192,'WM-AR'!$I$7:$AS$3267,27,FALSE),"")</f>
        <v/>
      </c>
      <c r="Z192" s="1033" t="str">
        <f>IFERROR(VLOOKUP($I192,'WM-AR'!$I$7:$AS$3267,28,FALSE),"")</f>
        <v/>
      </c>
      <c r="AA192" s="1033" t="str">
        <f>IFERROR(VLOOKUP($I192,'WM-AR'!$I$7:$AS$3267,29,FALSE),"")</f>
        <v/>
      </c>
      <c r="AB192" s="1033" t="str">
        <f>IFERROR(VLOOKUP($I192,'WM-AR'!$I$7:$AS$3267,30,FALSE),"")</f>
        <v/>
      </c>
      <c r="AC192" s="1033" t="str">
        <f>IFERROR(VLOOKUP($I192,'WM-AR'!$I$7:$AS$3267,31,FALSE),"")</f>
        <v/>
      </c>
      <c r="AD192" s="1033" t="str">
        <f>IFERROR(VLOOKUP($I192,'WM-AR'!$I$7:$AS$3267,32,FALSE),"")</f>
        <v/>
      </c>
      <c r="AE192" s="1033" t="str">
        <f>IFERROR(VLOOKUP($I192,'WM-AR'!$I$7:$AS$3267,33,FALSE),"")</f>
        <v/>
      </c>
      <c r="AF192" s="1034"/>
      <c r="AG192" s="852"/>
      <c r="AH192" s="852"/>
      <c r="AI192" s="854"/>
      <c r="AJ192" s="854" t="str">
        <f t="shared" si="64"/>
        <v/>
      </c>
      <c r="AK192" s="723"/>
      <c r="AL192" s="1028" t="str">
        <f>IF(AND(ISTEXT($E192),ISTEXT($B192)),"산출기준 &gt;&gt;  "&amp;_xlfn.XLOOKUP($E192,산출기준!$D:$D,산출기준!$E:$E,"매칭실패"),"")</f>
        <v/>
      </c>
    </row>
    <row r="193" spans="1:38">
      <c r="A193" s="1019"/>
      <c r="B193" s="724"/>
      <c r="C193" s="725"/>
      <c r="D193" s="731"/>
      <c r="E193" s="727"/>
      <c r="F193" s="1035"/>
      <c r="G193" s="886"/>
      <c r="H193" s="861"/>
      <c r="I193" s="732" t="str">
        <f t="shared" si="65"/>
        <v/>
      </c>
      <c r="J193" s="1036"/>
      <c r="K193" s="1037" t="str">
        <f>IFERROR(VLOOKUP($I193,'WM-AR'!$I$7:$AS$3267,34,FALSE),"")</f>
        <v/>
      </c>
      <c r="L193" s="1036" t="str">
        <f>IFERROR(VLOOKUP($I193,'WM-AR'!$I$7:$AS$3267,4,FALSE),"")</f>
        <v/>
      </c>
      <c r="M193" s="1036" t="str">
        <f>IFERROR(VLOOKUP($I193,'WM-AR'!$I$7:$AS$3267,6,FALSE),"")</f>
        <v/>
      </c>
      <c r="N193" s="1036" t="str">
        <f>IFERROR(VLOOKUP($I193,'WM-AR'!$I$7:$AS$3267,8,FALSE),"")</f>
        <v/>
      </c>
      <c r="O193" s="1038" t="str">
        <f>IFERROR(VLOOKUP($I193,'WM-AR'!$I$7:$AS$3267,10,FALSE),"")</f>
        <v/>
      </c>
      <c r="P193" s="1039" t="str">
        <f>IFERROR(VLOOKUP($I193,'WM-AR'!$I$7:$AS$3267,12,FALSE),"")</f>
        <v/>
      </c>
      <c r="Q193" s="1039" t="str">
        <f>IFERROR(VLOOKUP($I193,'WM-AR'!$I$7:$AS$3267,14,FALSE),"")</f>
        <v/>
      </c>
      <c r="R193" s="1039" t="str">
        <f>IFERROR(VLOOKUP($I193,'WM-AR'!$I$7:$AS$3267,16,FALSE),"")</f>
        <v/>
      </c>
      <c r="S193" s="1039" t="str">
        <f>IFERROR(VLOOKUP($I193,'WM-AR'!$I$7:$AS$3267,18,FALSE),"")</f>
        <v/>
      </c>
      <c r="T193" s="1039" t="str">
        <f>IFERROR(VLOOKUP($I193,'WM-AR'!$I$7:$AS$3267,20,FALSE),"")</f>
        <v/>
      </c>
      <c r="U193" s="1039" t="str">
        <f>IFERROR(VLOOKUP($I193,'WM-AR'!$I$7:$AS$3267,22,FALSE),"")</f>
        <v/>
      </c>
      <c r="V193" s="1039" t="str">
        <f>IFERROR(VLOOKUP($I193,'WM-AR'!$I$7:$AS$3267,24,FALSE),"")</f>
        <v/>
      </c>
      <c r="W193" s="1039" t="str">
        <f>IFERROR(VLOOKUP($I193,'WM-AR'!$I$7:$AS$3267,25,FALSE),"")</f>
        <v/>
      </c>
      <c r="X193" s="1039" t="str">
        <f>IFERROR(VLOOKUP($I193,'WM-AR'!$I$7:$AS$3267,26,FALSE),"")</f>
        <v/>
      </c>
      <c r="Y193" s="1039" t="str">
        <f>IFERROR(VLOOKUP($I193,'WM-AR'!$I$7:$AS$3267,27,FALSE),"")</f>
        <v/>
      </c>
      <c r="Z193" s="1039" t="str">
        <f>IFERROR(VLOOKUP($I193,'WM-AR'!$I$7:$AS$3267,28,FALSE),"")</f>
        <v/>
      </c>
      <c r="AA193" s="1039" t="str">
        <f>IFERROR(VLOOKUP($I193,'WM-AR'!$I$7:$AS$3267,29,FALSE),"")</f>
        <v/>
      </c>
      <c r="AB193" s="1039" t="str">
        <f>IFERROR(VLOOKUP($I193,'WM-AR'!$I$7:$AS$3267,30,FALSE),"")</f>
        <v/>
      </c>
      <c r="AC193" s="1039" t="str">
        <f>IFERROR(VLOOKUP($I193,'WM-AR'!$I$7:$AS$3267,31,FALSE),"")</f>
        <v/>
      </c>
      <c r="AD193" s="1039" t="str">
        <f>IFERROR(VLOOKUP($I193,'WM-AR'!$I$7:$AS$3267,32,FALSE),"")</f>
        <v/>
      </c>
      <c r="AE193" s="1039" t="str">
        <f>IFERROR(VLOOKUP($I193,'WM-AR'!$I$7:$AS$3267,33,FALSE),"")</f>
        <v/>
      </c>
      <c r="AF193" s="1040"/>
      <c r="AG193" s="870"/>
      <c r="AH193" s="870"/>
      <c r="AI193" s="871"/>
      <c r="AJ193" s="871" t="str">
        <f t="shared" si="64"/>
        <v/>
      </c>
      <c r="AK193" s="743"/>
      <c r="AL193" s="1028" t="str">
        <f>IF(AND(ISTEXT($E193),ISTEXT($B193)),"산출기준 &gt;&gt;  "&amp;_xlfn.XLOOKUP($E193,산출기준!$D:$D,산출기준!$E:$E,"매칭실패"),"")</f>
        <v/>
      </c>
    </row>
    <row r="194" spans="1:38">
      <c r="B194" s="658"/>
      <c r="C194" s="659"/>
      <c r="D194" s="659"/>
      <c r="E194" s="659"/>
      <c r="F194" s="661"/>
      <c r="G194" s="662"/>
      <c r="H194" s="662"/>
      <c r="I194" s="652"/>
      <c r="J194" s="664"/>
      <c r="K194" s="664"/>
      <c r="L194" s="664"/>
      <c r="M194" s="664"/>
      <c r="N194" s="664"/>
      <c r="O194" s="664"/>
      <c r="P194" s="664"/>
      <c r="Q194" s="664"/>
      <c r="R194" s="664"/>
      <c r="S194" s="664"/>
      <c r="T194" s="664"/>
      <c r="U194" s="664"/>
      <c r="V194" s="664"/>
      <c r="W194" s="664"/>
      <c r="X194" s="664"/>
      <c r="Y194" s="664"/>
      <c r="Z194" s="664"/>
      <c r="AA194" s="664"/>
      <c r="AB194" s="664"/>
      <c r="AC194" s="664"/>
      <c r="AD194" s="664"/>
      <c r="AE194" s="664"/>
      <c r="AF194" s="659"/>
      <c r="AG194" s="665"/>
      <c r="AH194" s="665"/>
      <c r="AI194" s="666"/>
      <c r="AJ194" s="666"/>
      <c r="AK194" s="662"/>
      <c r="AL194" s="88" t="str">
        <f>IF(AND(ISTEXT($E194),ISTEXT($B194)),"산출기준 &gt;&gt;  "&amp;_xlfn.XLOOKUP($E194,산출기준!$D:$D,산출기준!$E:$E,"매칭실패"),"")</f>
        <v/>
      </c>
    </row>
    <row r="195" spans="1:38" ht="34.9" customHeight="1">
      <c r="B195" s="623">
        <v>2.4</v>
      </c>
      <c r="C195" s="626" t="s">
        <v>2926</v>
      </c>
      <c r="D195" s="626"/>
      <c r="E195" s="626"/>
      <c r="F195" s="627"/>
      <c r="G195" s="628"/>
      <c r="H195" s="628"/>
      <c r="I195" s="630"/>
      <c r="J195" s="630"/>
      <c r="K195" s="631"/>
      <c r="L195" s="631"/>
      <c r="M195" s="631"/>
      <c r="N195" s="631"/>
      <c r="O195" s="631"/>
      <c r="P195" s="631"/>
      <c r="Q195" s="631"/>
      <c r="R195" s="631"/>
      <c r="S195" s="631"/>
      <c r="T195" s="631"/>
      <c r="U195" s="631"/>
      <c r="V195" s="631"/>
      <c r="W195" s="631"/>
      <c r="X195" s="631"/>
      <c r="Y195" s="631"/>
      <c r="Z195" s="631"/>
      <c r="AA195" s="631"/>
      <c r="AB195" s="631"/>
      <c r="AC195" s="631"/>
      <c r="AD195" s="631"/>
      <c r="AE195" s="631"/>
      <c r="AF195" s="634"/>
      <c r="AG195" s="634"/>
      <c r="AH195" s="634"/>
      <c r="AI195" s="634"/>
      <c r="AJ195" s="634"/>
      <c r="AK195" s="634"/>
      <c r="AL195" s="88" t="str">
        <f>IF(AND(ISTEXT($E195),ISTEXT($B195)),"산출기준 &gt;&gt;  "&amp;_xlfn.XLOOKUP($E195,산출기준!$D:$D,산출기준!$E:$E,"매칭실패"),"")</f>
        <v/>
      </c>
    </row>
    <row r="196" spans="1:38">
      <c r="B196" s="635"/>
      <c r="C196" s="636"/>
      <c r="D196" s="636"/>
      <c r="E196" s="636"/>
      <c r="F196" s="638"/>
      <c r="G196" s="639"/>
      <c r="H196" s="639"/>
      <c r="I196" s="641"/>
      <c r="J196" s="642"/>
      <c r="K196" s="642"/>
      <c r="L196" s="642"/>
      <c r="M196" s="642"/>
      <c r="N196" s="642"/>
      <c r="O196" s="642"/>
      <c r="P196" s="642"/>
      <c r="Q196" s="642"/>
      <c r="R196" s="642"/>
      <c r="S196" s="642"/>
      <c r="T196" s="642"/>
      <c r="U196" s="642"/>
      <c r="V196" s="642"/>
      <c r="W196" s="642"/>
      <c r="X196" s="642"/>
      <c r="Y196" s="642"/>
      <c r="Z196" s="642"/>
      <c r="AA196" s="642"/>
      <c r="AB196" s="642"/>
      <c r="AC196" s="642"/>
      <c r="AD196" s="642"/>
      <c r="AE196" s="642"/>
      <c r="AF196" s="636"/>
      <c r="AG196" s="643"/>
      <c r="AH196" s="643"/>
      <c r="AI196" s="644"/>
      <c r="AJ196" s="644"/>
      <c r="AK196" s="639"/>
      <c r="AL196" s="88" t="str">
        <f>IF(AND(ISTEXT($E196),ISTEXT($B196)),"산출기준 &gt;&gt;  "&amp;_xlfn.XLOOKUP($E196,산출기준!$D:$D,산출기준!$E:$E,"매칭실패"),"")</f>
        <v/>
      </c>
    </row>
    <row r="197" spans="1:38">
      <c r="B197" s="645"/>
      <c r="C197" s="646" t="s">
        <v>2927</v>
      </c>
      <c r="D197" s="648"/>
      <c r="E197" s="648"/>
      <c r="F197" s="649" t="s">
        <v>2928</v>
      </c>
      <c r="G197" s="645"/>
      <c r="H197" s="651"/>
      <c r="I197" s="652"/>
      <c r="J197" s="652"/>
      <c r="K197" s="653"/>
      <c r="L197" s="653"/>
      <c r="M197" s="653"/>
      <c r="N197" s="653"/>
      <c r="O197" s="653"/>
      <c r="P197" s="653"/>
      <c r="Q197" s="653"/>
      <c r="R197" s="653"/>
      <c r="S197" s="653"/>
      <c r="T197" s="653"/>
      <c r="U197" s="653"/>
      <c r="V197" s="653"/>
      <c r="W197" s="653"/>
      <c r="X197" s="653"/>
      <c r="Y197" s="653"/>
      <c r="Z197" s="653"/>
      <c r="AA197" s="653"/>
      <c r="AB197" s="653"/>
      <c r="AC197" s="653"/>
      <c r="AD197" s="653"/>
      <c r="AE197" s="653"/>
      <c r="AF197" s="656"/>
      <c r="AG197" s="656"/>
      <c r="AH197" s="656"/>
      <c r="AI197" s="656"/>
      <c r="AJ197" s="656"/>
      <c r="AK197" s="657"/>
      <c r="AL197" s="88" t="str">
        <f>IF(AND(ISTEXT($E197),ISTEXT($B197)),"산출기준 &gt;&gt;  "&amp;_xlfn.XLOOKUP($E197,산출기준!$D:$D,산출기준!$E:$E,"매칭실패"),"")</f>
        <v/>
      </c>
    </row>
    <row r="198" spans="1:38">
      <c r="B198" s="658"/>
      <c r="C198" s="659"/>
      <c r="D198" s="659"/>
      <c r="E198" s="659"/>
      <c r="F198" s="661"/>
      <c r="G198" s="662"/>
      <c r="H198" s="662"/>
      <c r="I198" s="652"/>
      <c r="J198" s="664"/>
      <c r="K198" s="664"/>
      <c r="L198" s="664"/>
      <c r="M198" s="664"/>
      <c r="N198" s="664"/>
      <c r="O198" s="664"/>
      <c r="P198" s="664"/>
      <c r="Q198" s="664"/>
      <c r="R198" s="664"/>
      <c r="S198" s="664"/>
      <c r="T198" s="664"/>
      <c r="U198" s="664"/>
      <c r="V198" s="664"/>
      <c r="W198" s="664"/>
      <c r="X198" s="664"/>
      <c r="Y198" s="664"/>
      <c r="Z198" s="664"/>
      <c r="AA198" s="664"/>
      <c r="AB198" s="664"/>
      <c r="AC198" s="664"/>
      <c r="AD198" s="664"/>
      <c r="AE198" s="664"/>
      <c r="AF198" s="659"/>
      <c r="AG198" s="665"/>
      <c r="AH198" s="665"/>
      <c r="AI198" s="666"/>
      <c r="AJ198" s="666"/>
      <c r="AK198" s="662"/>
      <c r="AL198" s="88" t="str">
        <f>IF(AND(ISTEXT($E198),ISTEXT($B198)),"산출기준 &gt;&gt;  "&amp;_xlfn.XLOOKUP($E198,산출기준!$D:$D,산출기준!$E:$E,"매칭실패"),"")</f>
        <v/>
      </c>
    </row>
    <row r="199" spans="1:38" ht="34.9" customHeight="1">
      <c r="B199" s="808" t="str" cm="1">
        <f t="array" aca="1" ref="B199" ca="1">_xlfn.IFNA(INDIRECT("Family_표준_구성도!B"&amp;MATCH(F199,INDIRECT("Family_표준_구성도!"&amp;"C:C"),0)),"")</f>
        <v>2.4.1.1.1</v>
      </c>
      <c r="C199" s="668" t="s">
        <v>2016</v>
      </c>
      <c r="D199" s="809"/>
      <c r="E199" s="668" t="s">
        <v>2833</v>
      </c>
      <c r="F199" s="810" t="s">
        <v>2929</v>
      </c>
      <c r="G199" s="811"/>
      <c r="H199" s="917"/>
      <c r="I199" s="674"/>
      <c r="J199" s="674"/>
      <c r="K199" s="674"/>
      <c r="L199" s="674"/>
      <c r="M199" s="674"/>
      <c r="N199" s="675"/>
      <c r="O199" s="676"/>
      <c r="P199" s="677"/>
      <c r="Q199" s="677"/>
      <c r="R199" s="677"/>
      <c r="S199" s="677"/>
      <c r="T199" s="677"/>
      <c r="U199" s="677"/>
      <c r="V199" s="678"/>
      <c r="W199" s="679"/>
      <c r="X199" s="679"/>
      <c r="Y199" s="679"/>
      <c r="Z199" s="679"/>
      <c r="AA199" s="679"/>
      <c r="AB199" s="679"/>
      <c r="AC199" s="679"/>
      <c r="AD199" s="679"/>
      <c r="AE199" s="679"/>
      <c r="AF199" s="813"/>
      <c r="AG199" s="682"/>
      <c r="AH199" s="682"/>
      <c r="AI199" s="682"/>
      <c r="AJ199" s="682"/>
      <c r="AK199" s="683"/>
      <c r="AL199" s="88" t="str">
        <f ca="1">IF(AND(ISTEXT($E199),ISTEXT($B199)),"산출기준 &gt;&gt;  "&amp;_xlfn.XLOOKUP($E199,산출기준!$D:$D,산출기준!$E:$E,"매칭실패"),"")</f>
        <v>산출기준 &gt;&gt;  [ 루프 일반 산출 ]</v>
      </c>
    </row>
    <row r="200" spans="1:38" ht="49.9" customHeight="1" outlineLevel="1">
      <c r="B200" s="772"/>
      <c r="C200" s="773"/>
      <c r="D200" s="773"/>
      <c r="E200" s="788"/>
      <c r="F200" s="775"/>
      <c r="G200" s="759" t="str">
        <f t="shared" ref="G200" si="66">IF(IF(N200=0,"",N200)&amp;" | "&amp;IF(O200=0,"",O200)&amp;" | "&amp;IF(Q200=0,"",Q200)&amp;" | "&amp;IF(R200=0,"",R200)=" |  |  | ","",IF(N200=0,"",N200)&amp;" | "&amp;IF(O200=0,"",O200)&amp;" | "&amp;IF(Q200=0,"",Q200)&amp;" | "&amp;IF(R200=0,"",R200))</f>
        <v/>
      </c>
      <c r="H200" s="816"/>
      <c r="I200" s="765" t="str">
        <f>LEFT(H200,14)</f>
        <v/>
      </c>
      <c r="J200" s="766"/>
      <c r="K200" s="766" t="str">
        <f>IFERROR(VLOOKUP($I200,'WM-AR'!$I$7:$AS$3267,34,FALSE),"")</f>
        <v/>
      </c>
      <c r="L200" s="766" t="str">
        <f>IFERROR(VLOOKUP($I200,'WM-AR'!$I$7:$AS$3267,4,FALSE),"")</f>
        <v/>
      </c>
      <c r="M200" s="766" t="str">
        <f>IFERROR(VLOOKUP($I200,'WM-AR'!$I$7:$AS$3267,6,FALSE),"")</f>
        <v/>
      </c>
      <c r="N200" s="766" t="str">
        <f>IFERROR(VLOOKUP($I200,'WM-AR'!$I$7:$AS$3267,8,FALSE),"")</f>
        <v/>
      </c>
      <c r="O200" s="766" t="str">
        <f>IFERROR(VLOOKUP($I200,'WM-AR'!$I$7:$AS$3267,10,FALSE),"")</f>
        <v/>
      </c>
      <c r="P200" s="766" t="str">
        <f>IFERROR(VLOOKUP($I200,'WM-AR'!$I$7:$AS$3267,12,FALSE),"")</f>
        <v/>
      </c>
      <c r="Q200" s="766" t="str">
        <f>IFERROR(VLOOKUP($I200,'WM-AR'!$I$7:$AS$3267,14,FALSE),"")</f>
        <v/>
      </c>
      <c r="R200" s="766" t="str">
        <f>IFERROR(VLOOKUP($I200,'WM-AR'!$I$7:$AS$3267,16,FALSE),"")</f>
        <v/>
      </c>
      <c r="S200" s="766" t="str">
        <f>IFERROR(VLOOKUP($I200,'WM-AR'!$I$7:$AS$3267,18,FALSE),"")</f>
        <v/>
      </c>
      <c r="T200" s="766" t="str">
        <f>IFERROR(VLOOKUP($I200,'WM-AR'!$I$7:$AS$3267,20,FALSE),"")</f>
        <v/>
      </c>
      <c r="U200" s="766" t="str">
        <f>IFERROR(VLOOKUP($I200,'WM-AR'!$I$7:$AS$3267,22,FALSE),"")</f>
        <v/>
      </c>
      <c r="V200" s="766" t="str">
        <f>IFERROR(VLOOKUP($I200,'WM-AR'!$I$7:$AS$3267,24,FALSE),"")</f>
        <v/>
      </c>
      <c r="W200" s="766" t="str">
        <f>IFERROR(VLOOKUP($I200,'WM-AR'!$I$7:$AS$3267,25,FALSE),"")</f>
        <v/>
      </c>
      <c r="X200" s="766" t="str">
        <f>IFERROR(VLOOKUP($I200,'WM-AR'!$I$7:$AS$3267,26,FALSE),"")</f>
        <v/>
      </c>
      <c r="Y200" s="766" t="str">
        <f>IFERROR(VLOOKUP($I200,'WM-AR'!$I$7:$AS$3267,27,FALSE),"")</f>
        <v/>
      </c>
      <c r="Z200" s="766" t="str">
        <f>IFERROR(VLOOKUP($I200,'WM-AR'!$I$7:$AS$3267,28,FALSE),"")</f>
        <v/>
      </c>
      <c r="AA200" s="766" t="str">
        <f>IFERROR(VLOOKUP($I200,'WM-AR'!$I$7:$AS$3267,29,FALSE),"")</f>
        <v/>
      </c>
      <c r="AB200" s="766" t="str">
        <f>IFERROR(VLOOKUP($I200,'WM-AR'!$I$7:$AS$3267,30,FALSE),"")</f>
        <v/>
      </c>
      <c r="AC200" s="766" t="str">
        <f>IFERROR(VLOOKUP($I200,'WM-AR'!$I$7:$AS$3267,31,FALSE),"")</f>
        <v/>
      </c>
      <c r="AD200" s="766" t="str">
        <f>IFERROR(VLOOKUP($I200,'WM-AR'!$I$7:$AS$3267,32,FALSE),"")</f>
        <v/>
      </c>
      <c r="AE200" s="766" t="str">
        <f>IFERROR(VLOOKUP($I200,'WM-AR'!$I$7:$AS$3267,33,FALSE),"")</f>
        <v/>
      </c>
      <c r="AF200" s="817"/>
      <c r="AG200" s="768"/>
      <c r="AH200" s="768"/>
      <c r="AI200" s="769"/>
      <c r="AJ200" s="769" t="str">
        <f t="shared" ref="AJ200:AJ203" si="67">K200</f>
        <v/>
      </c>
      <c r="AK200" s="816"/>
      <c r="AL200" s="88" t="str">
        <f>IF(AND(ISTEXT($E200),ISTEXT($B200)),"산출기준 &gt;&gt;  "&amp;_xlfn.XLOOKUP($E200,산출기준!$D:$D,산출기준!$E:$E,"매칭실패"),"")</f>
        <v/>
      </c>
    </row>
    <row r="201" spans="1:38">
      <c r="A201" s="1019"/>
      <c r="B201" s="684"/>
      <c r="C201" s="685"/>
      <c r="D201" s="1020"/>
      <c r="E201" s="687"/>
      <c r="F201" s="1021"/>
      <c r="G201" s="875" t="s">
        <v>2929</v>
      </c>
      <c r="H201" s="824"/>
      <c r="I201" s="692" t="str">
        <f t="shared" ref="I201:I203" si="68">LEFT(H201,14)</f>
        <v/>
      </c>
      <c r="J201" s="1022"/>
      <c r="K201" s="1023" t="str">
        <f>IFERROR(VLOOKUP($I201,'WM-AR'!$I$7:$AS$3267,34,FALSE),"")</f>
        <v/>
      </c>
      <c r="L201" s="1024" t="str">
        <f>IFERROR(VLOOKUP($I201,'WM-AR'!$I$7:$AS$3267,4,FALSE),"")</f>
        <v/>
      </c>
      <c r="M201" s="1024" t="str">
        <f>IFERROR(VLOOKUP($I201,'WM-AR'!$I$7:$AS$3267,6,FALSE),"")</f>
        <v/>
      </c>
      <c r="N201" s="1024" t="str">
        <f>IFERROR(VLOOKUP($I201,'WM-AR'!$I$7:$AS$3267,8,FALSE),"")</f>
        <v/>
      </c>
      <c r="O201" s="1025" t="str">
        <f>IFERROR(VLOOKUP($I201,'WM-AR'!$I$7:$AS$3267,10,FALSE),"")</f>
        <v/>
      </c>
      <c r="P201" s="1026" t="str">
        <f>IFERROR(VLOOKUP($I201,'WM-AR'!$I$7:$AS$3267,12,FALSE),"")</f>
        <v/>
      </c>
      <c r="Q201" s="1026" t="str">
        <f>IFERROR(VLOOKUP($I201,'WM-AR'!$I$7:$AS$3267,14,FALSE),"")</f>
        <v/>
      </c>
      <c r="R201" s="1026" t="str">
        <f>IFERROR(VLOOKUP($I201,'WM-AR'!$I$7:$AS$3267,16,FALSE),"")</f>
        <v/>
      </c>
      <c r="S201" s="1026" t="str">
        <f>IFERROR(VLOOKUP($I201,'WM-AR'!$I$7:$AS$3267,18,FALSE),"")</f>
        <v/>
      </c>
      <c r="T201" s="1026" t="str">
        <f>IFERROR(VLOOKUP($I201,'WM-AR'!$I$7:$AS$3267,20,FALSE),"")</f>
        <v/>
      </c>
      <c r="U201" s="1026" t="str">
        <f>IFERROR(VLOOKUP($I201,'WM-AR'!$I$7:$AS$3267,22,FALSE),"")</f>
        <v/>
      </c>
      <c r="V201" s="1026" t="str">
        <f>IFERROR(VLOOKUP($I201,'WM-AR'!$I$7:$AS$3267,24,FALSE),"")</f>
        <v/>
      </c>
      <c r="W201" s="1026" t="str">
        <f>IFERROR(VLOOKUP($I201,'WM-AR'!$I$7:$AS$3267,25,FALSE),"")</f>
        <v/>
      </c>
      <c r="X201" s="1026" t="str">
        <f>IFERROR(VLOOKUP($I201,'WM-AR'!$I$7:$AS$3267,26,FALSE),"")</f>
        <v/>
      </c>
      <c r="Y201" s="1026" t="str">
        <f>IFERROR(VLOOKUP($I201,'WM-AR'!$I$7:$AS$3267,27,FALSE),"")</f>
        <v/>
      </c>
      <c r="Z201" s="1026" t="str">
        <f>IFERROR(VLOOKUP($I201,'WM-AR'!$I$7:$AS$3267,28,FALSE),"")</f>
        <v/>
      </c>
      <c r="AA201" s="1026" t="str">
        <f>IFERROR(VLOOKUP($I201,'WM-AR'!$I$7:$AS$3267,29,FALSE),"")</f>
        <v/>
      </c>
      <c r="AB201" s="1026" t="str">
        <f>IFERROR(VLOOKUP($I201,'WM-AR'!$I$7:$AS$3267,30,FALSE),"")</f>
        <v/>
      </c>
      <c r="AC201" s="1026" t="str">
        <f>IFERROR(VLOOKUP($I201,'WM-AR'!$I$7:$AS$3267,31,FALSE),"")</f>
        <v/>
      </c>
      <c r="AD201" s="1026" t="str">
        <f>IFERROR(VLOOKUP($I201,'WM-AR'!$I$7:$AS$3267,32,FALSE),"")</f>
        <v/>
      </c>
      <c r="AE201" s="1026" t="str">
        <f>IFERROR(VLOOKUP($I201,'WM-AR'!$I$7:$AS$3267,33,FALSE),"")</f>
        <v/>
      </c>
      <c r="AF201" s="1027"/>
      <c r="AG201" s="834"/>
      <c r="AH201" s="834"/>
      <c r="AI201" s="836"/>
      <c r="AJ201" s="836" t="str">
        <f t="shared" si="67"/>
        <v/>
      </c>
      <c r="AK201" s="704"/>
      <c r="AL201" s="1028" t="str">
        <f>IF(AND(ISTEXT($E201),ISTEXT($B201)),"산출기준 &gt;&gt;  "&amp;_xlfn.XLOOKUP($E201,산출기준!$D:$D,산출기준!$E:$E,"매칭실패"),"")</f>
        <v/>
      </c>
    </row>
    <row r="202" spans="1:38">
      <c r="A202" s="1019"/>
      <c r="B202" s="705"/>
      <c r="C202" s="706"/>
      <c r="D202" s="711"/>
      <c r="E202" s="708"/>
      <c r="F202" s="1029"/>
      <c r="G202" s="882"/>
      <c r="H202" s="843"/>
      <c r="I202" s="712" t="str">
        <f t="shared" si="68"/>
        <v/>
      </c>
      <c r="J202" s="1030"/>
      <c r="K202" s="1031" t="str">
        <f>IFERROR(VLOOKUP($I202,'WM-AR'!$I$7:$AS$3267,34,FALSE),"")</f>
        <v/>
      </c>
      <c r="L202" s="1030" t="str">
        <f>IFERROR(VLOOKUP($I202,'WM-AR'!$I$7:$AS$3267,4,FALSE),"")</f>
        <v/>
      </c>
      <c r="M202" s="1030" t="str">
        <f>IFERROR(VLOOKUP($I202,'WM-AR'!$I$7:$AS$3267,6,FALSE),"")</f>
        <v/>
      </c>
      <c r="N202" s="1030" t="str">
        <f>IFERROR(VLOOKUP($I202,'WM-AR'!$I$7:$AS$3267,8,FALSE),"")</f>
        <v/>
      </c>
      <c r="O202" s="1032" t="str">
        <f>IFERROR(VLOOKUP($I202,'WM-AR'!$I$7:$AS$3267,10,FALSE),"")</f>
        <v/>
      </c>
      <c r="P202" s="1033" t="str">
        <f>IFERROR(VLOOKUP($I202,'WM-AR'!$I$7:$AS$3267,12,FALSE),"")</f>
        <v/>
      </c>
      <c r="Q202" s="1033" t="str">
        <f>IFERROR(VLOOKUP($I202,'WM-AR'!$I$7:$AS$3267,14,FALSE),"")</f>
        <v/>
      </c>
      <c r="R202" s="1033" t="str">
        <f>IFERROR(VLOOKUP($I202,'WM-AR'!$I$7:$AS$3267,16,FALSE),"")</f>
        <v/>
      </c>
      <c r="S202" s="1033" t="str">
        <f>IFERROR(VLOOKUP($I202,'WM-AR'!$I$7:$AS$3267,18,FALSE),"")</f>
        <v/>
      </c>
      <c r="T202" s="1033" t="str">
        <f>IFERROR(VLOOKUP($I202,'WM-AR'!$I$7:$AS$3267,20,FALSE),"")</f>
        <v/>
      </c>
      <c r="U202" s="1033" t="str">
        <f>IFERROR(VLOOKUP($I202,'WM-AR'!$I$7:$AS$3267,22,FALSE),"")</f>
        <v/>
      </c>
      <c r="V202" s="1033" t="str">
        <f>IFERROR(VLOOKUP($I202,'WM-AR'!$I$7:$AS$3267,24,FALSE),"")</f>
        <v/>
      </c>
      <c r="W202" s="1033" t="str">
        <f>IFERROR(VLOOKUP($I202,'WM-AR'!$I$7:$AS$3267,25,FALSE),"")</f>
        <v/>
      </c>
      <c r="X202" s="1033" t="str">
        <f>IFERROR(VLOOKUP($I202,'WM-AR'!$I$7:$AS$3267,26,FALSE),"")</f>
        <v/>
      </c>
      <c r="Y202" s="1033" t="str">
        <f>IFERROR(VLOOKUP($I202,'WM-AR'!$I$7:$AS$3267,27,FALSE),"")</f>
        <v/>
      </c>
      <c r="Z202" s="1033" t="str">
        <f>IFERROR(VLOOKUP($I202,'WM-AR'!$I$7:$AS$3267,28,FALSE),"")</f>
        <v/>
      </c>
      <c r="AA202" s="1033" t="str">
        <f>IFERROR(VLOOKUP($I202,'WM-AR'!$I$7:$AS$3267,29,FALSE),"")</f>
        <v/>
      </c>
      <c r="AB202" s="1033" t="str">
        <f>IFERROR(VLOOKUP($I202,'WM-AR'!$I$7:$AS$3267,30,FALSE),"")</f>
        <v/>
      </c>
      <c r="AC202" s="1033" t="str">
        <f>IFERROR(VLOOKUP($I202,'WM-AR'!$I$7:$AS$3267,31,FALSE),"")</f>
        <v/>
      </c>
      <c r="AD202" s="1033" t="str">
        <f>IFERROR(VLOOKUP($I202,'WM-AR'!$I$7:$AS$3267,32,FALSE),"")</f>
        <v/>
      </c>
      <c r="AE202" s="1033" t="str">
        <f>IFERROR(VLOOKUP($I202,'WM-AR'!$I$7:$AS$3267,33,FALSE),"")</f>
        <v/>
      </c>
      <c r="AF202" s="1034"/>
      <c r="AG202" s="852"/>
      <c r="AH202" s="852"/>
      <c r="AI202" s="854"/>
      <c r="AJ202" s="854" t="str">
        <f t="shared" si="67"/>
        <v/>
      </c>
      <c r="AK202" s="723"/>
      <c r="AL202" s="1028" t="str">
        <f>IF(AND(ISTEXT($E202),ISTEXT($B202)),"산출기준 &gt;&gt;  "&amp;_xlfn.XLOOKUP($E202,산출기준!$D:$D,산출기준!$E:$E,"매칭실패"),"")</f>
        <v/>
      </c>
    </row>
    <row r="203" spans="1:38">
      <c r="A203" s="1019"/>
      <c r="B203" s="724"/>
      <c r="C203" s="725"/>
      <c r="D203" s="731"/>
      <c r="E203" s="727"/>
      <c r="F203" s="1035"/>
      <c r="G203" s="886"/>
      <c r="H203" s="861"/>
      <c r="I203" s="732" t="str">
        <f t="shared" si="68"/>
        <v/>
      </c>
      <c r="J203" s="1036"/>
      <c r="K203" s="1037" t="str">
        <f>IFERROR(VLOOKUP($I203,'WM-AR'!$I$7:$AS$3267,34,FALSE),"")</f>
        <v/>
      </c>
      <c r="L203" s="1036" t="str">
        <f>IFERROR(VLOOKUP($I203,'WM-AR'!$I$7:$AS$3267,4,FALSE),"")</f>
        <v/>
      </c>
      <c r="M203" s="1036" t="str">
        <f>IFERROR(VLOOKUP($I203,'WM-AR'!$I$7:$AS$3267,6,FALSE),"")</f>
        <v/>
      </c>
      <c r="N203" s="1036" t="str">
        <f>IFERROR(VLOOKUP($I203,'WM-AR'!$I$7:$AS$3267,8,FALSE),"")</f>
        <v/>
      </c>
      <c r="O203" s="1038" t="str">
        <f>IFERROR(VLOOKUP($I203,'WM-AR'!$I$7:$AS$3267,10,FALSE),"")</f>
        <v/>
      </c>
      <c r="P203" s="1039" t="str">
        <f>IFERROR(VLOOKUP($I203,'WM-AR'!$I$7:$AS$3267,12,FALSE),"")</f>
        <v/>
      </c>
      <c r="Q203" s="1039" t="str">
        <f>IFERROR(VLOOKUP($I203,'WM-AR'!$I$7:$AS$3267,14,FALSE),"")</f>
        <v/>
      </c>
      <c r="R203" s="1039" t="str">
        <f>IFERROR(VLOOKUP($I203,'WM-AR'!$I$7:$AS$3267,16,FALSE),"")</f>
        <v/>
      </c>
      <c r="S203" s="1039" t="str">
        <f>IFERROR(VLOOKUP($I203,'WM-AR'!$I$7:$AS$3267,18,FALSE),"")</f>
        <v/>
      </c>
      <c r="T203" s="1039" t="str">
        <f>IFERROR(VLOOKUP($I203,'WM-AR'!$I$7:$AS$3267,20,FALSE),"")</f>
        <v/>
      </c>
      <c r="U203" s="1039" t="str">
        <f>IFERROR(VLOOKUP($I203,'WM-AR'!$I$7:$AS$3267,22,FALSE),"")</f>
        <v/>
      </c>
      <c r="V203" s="1039" t="str">
        <f>IFERROR(VLOOKUP($I203,'WM-AR'!$I$7:$AS$3267,24,FALSE),"")</f>
        <v/>
      </c>
      <c r="W203" s="1039" t="str">
        <f>IFERROR(VLOOKUP($I203,'WM-AR'!$I$7:$AS$3267,25,FALSE),"")</f>
        <v/>
      </c>
      <c r="X203" s="1039" t="str">
        <f>IFERROR(VLOOKUP($I203,'WM-AR'!$I$7:$AS$3267,26,FALSE),"")</f>
        <v/>
      </c>
      <c r="Y203" s="1039" t="str">
        <f>IFERROR(VLOOKUP($I203,'WM-AR'!$I$7:$AS$3267,27,FALSE),"")</f>
        <v/>
      </c>
      <c r="Z203" s="1039" t="str">
        <f>IFERROR(VLOOKUP($I203,'WM-AR'!$I$7:$AS$3267,28,FALSE),"")</f>
        <v/>
      </c>
      <c r="AA203" s="1039" t="str">
        <f>IFERROR(VLOOKUP($I203,'WM-AR'!$I$7:$AS$3267,29,FALSE),"")</f>
        <v/>
      </c>
      <c r="AB203" s="1039" t="str">
        <f>IFERROR(VLOOKUP($I203,'WM-AR'!$I$7:$AS$3267,30,FALSE),"")</f>
        <v/>
      </c>
      <c r="AC203" s="1039" t="str">
        <f>IFERROR(VLOOKUP($I203,'WM-AR'!$I$7:$AS$3267,31,FALSE),"")</f>
        <v/>
      </c>
      <c r="AD203" s="1039" t="str">
        <f>IFERROR(VLOOKUP($I203,'WM-AR'!$I$7:$AS$3267,32,FALSE),"")</f>
        <v/>
      </c>
      <c r="AE203" s="1039" t="str">
        <f>IFERROR(VLOOKUP($I203,'WM-AR'!$I$7:$AS$3267,33,FALSE),"")</f>
        <v/>
      </c>
      <c r="AF203" s="1040"/>
      <c r="AG203" s="870"/>
      <c r="AH203" s="870"/>
      <c r="AI203" s="871"/>
      <c r="AJ203" s="871" t="str">
        <f t="shared" si="67"/>
        <v/>
      </c>
      <c r="AK203" s="743"/>
      <c r="AL203" s="1028" t="str">
        <f>IF(AND(ISTEXT($E203),ISTEXT($B203)),"산출기준 &gt;&gt;  "&amp;_xlfn.XLOOKUP($E203,산출기준!$D:$D,산출기준!$E:$E,"매칭실패"),"")</f>
        <v/>
      </c>
    </row>
    <row r="204" spans="1:38">
      <c r="B204" s="658"/>
      <c r="C204" s="659"/>
      <c r="D204" s="659"/>
      <c r="E204" s="659"/>
      <c r="F204" s="661"/>
      <c r="G204" s="662"/>
      <c r="H204" s="662"/>
      <c r="I204" s="652"/>
      <c r="J204" s="664"/>
      <c r="K204" s="664"/>
      <c r="L204" s="664"/>
      <c r="M204" s="664"/>
      <c r="N204" s="664"/>
      <c r="O204" s="664"/>
      <c r="P204" s="664"/>
      <c r="Q204" s="664"/>
      <c r="R204" s="664"/>
      <c r="S204" s="664"/>
      <c r="T204" s="664"/>
      <c r="U204" s="664"/>
      <c r="V204" s="664"/>
      <c r="W204" s="664"/>
      <c r="X204" s="664"/>
      <c r="Y204" s="664"/>
      <c r="Z204" s="664"/>
      <c r="AA204" s="664"/>
      <c r="AB204" s="664"/>
      <c r="AC204" s="664"/>
      <c r="AD204" s="664"/>
      <c r="AE204" s="664"/>
      <c r="AF204" s="659"/>
      <c r="AG204" s="665"/>
      <c r="AH204" s="665"/>
      <c r="AI204" s="666"/>
      <c r="AJ204" s="666"/>
      <c r="AK204" s="662"/>
      <c r="AL204" s="88" t="str">
        <f>IF(AND(ISTEXT($E204),ISTEXT($B204)),"산출기준 &gt;&gt;  "&amp;_xlfn.XLOOKUP($E204,산출기준!$D:$D,산출기준!$E:$E,"매칭실패"),"")</f>
        <v/>
      </c>
    </row>
    <row r="205" spans="1:38" ht="34.9" customHeight="1">
      <c r="B205" s="623">
        <v>2.5</v>
      </c>
      <c r="C205" s="626" t="s">
        <v>2930</v>
      </c>
      <c r="D205" s="626"/>
      <c r="E205" s="626"/>
      <c r="F205" s="627"/>
      <c r="G205" s="628"/>
      <c r="H205" s="628"/>
      <c r="I205" s="630"/>
      <c r="J205" s="630"/>
      <c r="K205" s="631"/>
      <c r="L205" s="631"/>
      <c r="M205" s="631"/>
      <c r="N205" s="631"/>
      <c r="O205" s="631"/>
      <c r="P205" s="631"/>
      <c r="Q205" s="631"/>
      <c r="R205" s="631"/>
      <c r="S205" s="631"/>
      <c r="T205" s="631"/>
      <c r="U205" s="631"/>
      <c r="V205" s="631"/>
      <c r="W205" s="631"/>
      <c r="X205" s="631"/>
      <c r="Y205" s="631"/>
      <c r="Z205" s="631"/>
      <c r="AA205" s="631"/>
      <c r="AB205" s="631"/>
      <c r="AC205" s="631"/>
      <c r="AD205" s="631"/>
      <c r="AE205" s="631"/>
      <c r="AF205" s="634"/>
      <c r="AG205" s="634"/>
      <c r="AH205" s="634"/>
      <c r="AI205" s="634"/>
      <c r="AJ205" s="634"/>
      <c r="AK205" s="634"/>
      <c r="AL205" s="88" t="str">
        <f>IF(AND(ISTEXT($E205),ISTEXT($B205)),"산출기준 &gt;&gt;  "&amp;_xlfn.XLOOKUP($E205,산출기준!$D:$D,산출기준!$E:$E,"매칭실패"),"")</f>
        <v/>
      </c>
    </row>
    <row r="206" spans="1:38">
      <c r="B206" s="635"/>
      <c r="C206" s="636"/>
      <c r="D206" s="636"/>
      <c r="E206" s="636"/>
      <c r="F206" s="638"/>
      <c r="G206" s="639"/>
      <c r="H206" s="639"/>
      <c r="I206" s="641"/>
      <c r="J206" s="642"/>
      <c r="K206" s="642"/>
      <c r="L206" s="642"/>
      <c r="M206" s="642"/>
      <c r="N206" s="642"/>
      <c r="O206" s="642"/>
      <c r="P206" s="642"/>
      <c r="Q206" s="642"/>
      <c r="R206" s="642"/>
      <c r="S206" s="642"/>
      <c r="T206" s="642"/>
      <c r="U206" s="642"/>
      <c r="V206" s="642"/>
      <c r="W206" s="642"/>
      <c r="X206" s="642"/>
      <c r="Y206" s="642"/>
      <c r="Z206" s="642"/>
      <c r="AA206" s="642"/>
      <c r="AB206" s="642"/>
      <c r="AC206" s="642"/>
      <c r="AD206" s="642"/>
      <c r="AE206" s="642"/>
      <c r="AF206" s="636"/>
      <c r="AG206" s="643"/>
      <c r="AH206" s="643"/>
      <c r="AI206" s="644"/>
      <c r="AJ206" s="644"/>
      <c r="AK206" s="639"/>
      <c r="AL206" s="88" t="str">
        <f>IF(AND(ISTEXT($E206),ISTEXT($B206)),"산출기준 &gt;&gt;  "&amp;_xlfn.XLOOKUP($E206,산출기준!$D:$D,산출기준!$E:$E,"매칭실패"),"")</f>
        <v/>
      </c>
    </row>
    <row r="207" spans="1:38">
      <c r="B207" s="645"/>
      <c r="C207" s="646" t="s">
        <v>2931</v>
      </c>
      <c r="D207" s="648"/>
      <c r="E207" s="648"/>
      <c r="F207" s="649" t="s">
        <v>2932</v>
      </c>
      <c r="G207" s="645"/>
      <c r="H207" s="651"/>
      <c r="I207" s="652"/>
      <c r="J207" s="652"/>
      <c r="K207" s="653"/>
      <c r="L207" s="653"/>
      <c r="M207" s="653"/>
      <c r="N207" s="653"/>
      <c r="O207" s="653"/>
      <c r="P207" s="653"/>
      <c r="Q207" s="653"/>
      <c r="R207" s="653"/>
      <c r="S207" s="653"/>
      <c r="T207" s="653"/>
      <c r="U207" s="653"/>
      <c r="V207" s="653"/>
      <c r="W207" s="653"/>
      <c r="X207" s="653"/>
      <c r="Y207" s="653"/>
      <c r="Z207" s="653"/>
      <c r="AA207" s="653"/>
      <c r="AB207" s="653"/>
      <c r="AC207" s="653"/>
      <c r="AD207" s="653"/>
      <c r="AE207" s="653"/>
      <c r="AF207" s="656"/>
      <c r="AG207" s="656"/>
      <c r="AH207" s="656"/>
      <c r="AI207" s="656"/>
      <c r="AJ207" s="656"/>
      <c r="AK207" s="657"/>
      <c r="AL207" s="88" t="str">
        <f>IF(AND(ISTEXT($E207),ISTEXT($B207)),"산출기준 &gt;&gt;  "&amp;_xlfn.XLOOKUP($E207,산출기준!$D:$D,산출기준!$E:$E,"매칭실패"),"")</f>
        <v/>
      </c>
    </row>
    <row r="208" spans="1:38">
      <c r="B208" s="658"/>
      <c r="C208" s="659"/>
      <c r="D208" s="659"/>
      <c r="E208" s="659"/>
      <c r="F208" s="661"/>
      <c r="G208" s="662"/>
      <c r="H208" s="662"/>
      <c r="I208" s="652"/>
      <c r="J208" s="664"/>
      <c r="K208" s="664"/>
      <c r="L208" s="664"/>
      <c r="M208" s="664"/>
      <c r="N208" s="664"/>
      <c r="O208" s="664"/>
      <c r="P208" s="664"/>
      <c r="Q208" s="664"/>
      <c r="R208" s="664"/>
      <c r="S208" s="664"/>
      <c r="T208" s="664"/>
      <c r="U208" s="664"/>
      <c r="V208" s="664"/>
      <c r="W208" s="664"/>
      <c r="X208" s="664"/>
      <c r="Y208" s="664"/>
      <c r="Z208" s="664"/>
      <c r="AA208" s="664"/>
      <c r="AB208" s="664"/>
      <c r="AC208" s="664"/>
      <c r="AD208" s="664"/>
      <c r="AE208" s="664"/>
      <c r="AF208" s="659"/>
      <c r="AG208" s="665"/>
      <c r="AH208" s="665"/>
      <c r="AI208" s="666"/>
      <c r="AJ208" s="666"/>
      <c r="AK208" s="662"/>
      <c r="AL208" s="88" t="str">
        <f>IF(AND(ISTEXT($E208),ISTEXT($B208)),"산출기준 &gt;&gt;  "&amp;_xlfn.XLOOKUP($E208,산출기준!$D:$D,산출기준!$E:$E,"매칭실패"),"")</f>
        <v/>
      </c>
    </row>
    <row r="209" spans="1:38" ht="34.9" customHeight="1">
      <c r="B209" s="808" t="str" cm="1">
        <f t="array" aca="1" ref="B209" ca="1">_xlfn.IFNA(INDIRECT("Family_표준_구성도!B"&amp;MATCH(F209,INDIRECT("Family_표준_구성도!"&amp;"C:C"),0)),"")</f>
        <v>2.5.1.1.1</v>
      </c>
      <c r="C209" s="668" t="s">
        <v>2016</v>
      </c>
      <c r="D209" s="809"/>
      <c r="E209" s="668" t="s">
        <v>2833</v>
      </c>
      <c r="F209" s="810" t="s">
        <v>2933</v>
      </c>
      <c r="G209" s="811"/>
      <c r="H209" s="917"/>
      <c r="I209" s="674"/>
      <c r="J209" s="674"/>
      <c r="K209" s="674"/>
      <c r="L209" s="674"/>
      <c r="M209" s="674"/>
      <c r="N209" s="675"/>
      <c r="O209" s="676"/>
      <c r="P209" s="677"/>
      <c r="Q209" s="677"/>
      <c r="R209" s="677"/>
      <c r="S209" s="677"/>
      <c r="T209" s="677"/>
      <c r="U209" s="677"/>
      <c r="V209" s="678"/>
      <c r="W209" s="679"/>
      <c r="X209" s="679"/>
      <c r="Y209" s="679"/>
      <c r="Z209" s="679"/>
      <c r="AA209" s="679"/>
      <c r="AB209" s="679"/>
      <c r="AC209" s="679"/>
      <c r="AD209" s="679"/>
      <c r="AE209" s="679"/>
      <c r="AF209" s="813"/>
      <c r="AG209" s="682"/>
      <c r="AH209" s="682"/>
      <c r="AI209" s="682"/>
      <c r="AJ209" s="682"/>
      <c r="AK209" s="683"/>
      <c r="AL209" s="88" t="str">
        <f ca="1">IF(AND(ISTEXT($E209),ISTEXT($B209)),"산출기준 &gt;&gt;  "&amp;_xlfn.XLOOKUP($E209,산출기준!$D:$D,산출기준!$E:$E,"매칭실패"),"")</f>
        <v>산출기준 &gt;&gt;  [ 루프 일반 산출 ]</v>
      </c>
    </row>
    <row r="210" spans="1:38" ht="49.9" customHeight="1" outlineLevel="1">
      <c r="B210" s="772"/>
      <c r="C210" s="773"/>
      <c r="D210" s="773"/>
      <c r="E210" s="788"/>
      <c r="F210" s="775"/>
      <c r="G210" s="759" t="str">
        <f t="shared" ref="G210" si="69">IF(IF(N210=0,"",N210)&amp;" | "&amp;IF(O210=0,"",O210)&amp;" | "&amp;IF(Q210=0,"",Q210)&amp;" | "&amp;IF(R210=0,"",R210)=" |  |  | ","",IF(N210=0,"",N210)&amp;" | "&amp;IF(O210=0,"",O210)&amp;" | "&amp;IF(Q210=0,"",Q210)&amp;" | "&amp;IF(R210=0,"",R210))</f>
        <v/>
      </c>
      <c r="H210" s="816"/>
      <c r="I210" s="765" t="str">
        <f>LEFT(H210,14)</f>
        <v/>
      </c>
      <c r="J210" s="766"/>
      <c r="K210" s="766" t="str">
        <f>IFERROR(VLOOKUP($I210,'WM-AR'!$I$7:$AS$3267,34,FALSE),"")</f>
        <v/>
      </c>
      <c r="L210" s="766" t="str">
        <f>IFERROR(VLOOKUP($I210,'WM-AR'!$I$7:$AS$3267,4,FALSE),"")</f>
        <v/>
      </c>
      <c r="M210" s="766" t="str">
        <f>IFERROR(VLOOKUP($I210,'WM-AR'!$I$7:$AS$3267,6,FALSE),"")</f>
        <v/>
      </c>
      <c r="N210" s="766" t="str">
        <f>IFERROR(VLOOKUP($I210,'WM-AR'!$I$7:$AS$3267,8,FALSE),"")</f>
        <v/>
      </c>
      <c r="O210" s="766" t="str">
        <f>IFERROR(VLOOKUP($I210,'WM-AR'!$I$7:$AS$3267,10,FALSE),"")</f>
        <v/>
      </c>
      <c r="P210" s="766" t="str">
        <f>IFERROR(VLOOKUP($I210,'WM-AR'!$I$7:$AS$3267,12,FALSE),"")</f>
        <v/>
      </c>
      <c r="Q210" s="766" t="str">
        <f>IFERROR(VLOOKUP($I210,'WM-AR'!$I$7:$AS$3267,14,FALSE),"")</f>
        <v/>
      </c>
      <c r="R210" s="766" t="str">
        <f>IFERROR(VLOOKUP($I210,'WM-AR'!$I$7:$AS$3267,16,FALSE),"")</f>
        <v/>
      </c>
      <c r="S210" s="766" t="str">
        <f>IFERROR(VLOOKUP($I210,'WM-AR'!$I$7:$AS$3267,18,FALSE),"")</f>
        <v/>
      </c>
      <c r="T210" s="766" t="str">
        <f>IFERROR(VLOOKUP($I210,'WM-AR'!$I$7:$AS$3267,20,FALSE),"")</f>
        <v/>
      </c>
      <c r="U210" s="766" t="str">
        <f>IFERROR(VLOOKUP($I210,'WM-AR'!$I$7:$AS$3267,22,FALSE),"")</f>
        <v/>
      </c>
      <c r="V210" s="766" t="str">
        <f>IFERROR(VLOOKUP($I210,'WM-AR'!$I$7:$AS$3267,24,FALSE),"")</f>
        <v/>
      </c>
      <c r="W210" s="766" t="str">
        <f>IFERROR(VLOOKUP($I210,'WM-AR'!$I$7:$AS$3267,25,FALSE),"")</f>
        <v/>
      </c>
      <c r="X210" s="766" t="str">
        <f>IFERROR(VLOOKUP($I210,'WM-AR'!$I$7:$AS$3267,26,FALSE),"")</f>
        <v/>
      </c>
      <c r="Y210" s="766" t="str">
        <f>IFERROR(VLOOKUP($I210,'WM-AR'!$I$7:$AS$3267,27,FALSE),"")</f>
        <v/>
      </c>
      <c r="Z210" s="766" t="str">
        <f>IFERROR(VLOOKUP($I210,'WM-AR'!$I$7:$AS$3267,28,FALSE),"")</f>
        <v/>
      </c>
      <c r="AA210" s="766" t="str">
        <f>IFERROR(VLOOKUP($I210,'WM-AR'!$I$7:$AS$3267,29,FALSE),"")</f>
        <v/>
      </c>
      <c r="AB210" s="766" t="str">
        <f>IFERROR(VLOOKUP($I210,'WM-AR'!$I$7:$AS$3267,30,FALSE),"")</f>
        <v/>
      </c>
      <c r="AC210" s="766" t="str">
        <f>IFERROR(VLOOKUP($I210,'WM-AR'!$I$7:$AS$3267,31,FALSE),"")</f>
        <v/>
      </c>
      <c r="AD210" s="766" t="str">
        <f>IFERROR(VLOOKUP($I210,'WM-AR'!$I$7:$AS$3267,32,FALSE),"")</f>
        <v/>
      </c>
      <c r="AE210" s="766" t="str">
        <f>IFERROR(VLOOKUP($I210,'WM-AR'!$I$7:$AS$3267,33,FALSE),"")</f>
        <v/>
      </c>
      <c r="AF210" s="817"/>
      <c r="AG210" s="768"/>
      <c r="AH210" s="768"/>
      <c r="AI210" s="769"/>
      <c r="AJ210" s="769" t="str">
        <f t="shared" ref="AJ210:AJ213" si="70">K210</f>
        <v/>
      </c>
      <c r="AK210" s="816"/>
      <c r="AL210" s="88" t="str">
        <f>IF(AND(ISTEXT($E210),ISTEXT($B210)),"산출기준 &gt;&gt;  "&amp;_xlfn.XLOOKUP($E210,산출기준!$D:$D,산출기준!$E:$E,"매칭실패"),"")</f>
        <v/>
      </c>
    </row>
    <row r="211" spans="1:38">
      <c r="A211" s="1019"/>
      <c r="B211" s="684"/>
      <c r="C211" s="685"/>
      <c r="D211" s="1020"/>
      <c r="E211" s="687"/>
      <c r="F211" s="1021"/>
      <c r="G211" s="875" t="s">
        <v>2933</v>
      </c>
      <c r="H211" s="824"/>
      <c r="I211" s="692" t="str">
        <f t="shared" ref="I211:I213" si="71">LEFT(H211,14)</f>
        <v/>
      </c>
      <c r="J211" s="1022"/>
      <c r="K211" s="1023" t="str">
        <f>IFERROR(VLOOKUP($I211,'WM-AR'!$I$7:$AS$3267,34,FALSE),"")</f>
        <v/>
      </c>
      <c r="L211" s="1024" t="str">
        <f>IFERROR(VLOOKUP($I211,'WM-AR'!$I$7:$AS$3267,4,FALSE),"")</f>
        <v/>
      </c>
      <c r="M211" s="1024" t="str">
        <f>IFERROR(VLOOKUP($I211,'WM-AR'!$I$7:$AS$3267,6,FALSE),"")</f>
        <v/>
      </c>
      <c r="N211" s="1024" t="str">
        <f>IFERROR(VLOOKUP($I211,'WM-AR'!$I$7:$AS$3267,8,FALSE),"")</f>
        <v/>
      </c>
      <c r="O211" s="1025" t="str">
        <f>IFERROR(VLOOKUP($I211,'WM-AR'!$I$7:$AS$3267,10,FALSE),"")</f>
        <v/>
      </c>
      <c r="P211" s="1026" t="str">
        <f>IFERROR(VLOOKUP($I211,'WM-AR'!$I$7:$AS$3267,12,FALSE),"")</f>
        <v/>
      </c>
      <c r="Q211" s="1026" t="str">
        <f>IFERROR(VLOOKUP($I211,'WM-AR'!$I$7:$AS$3267,14,FALSE),"")</f>
        <v/>
      </c>
      <c r="R211" s="1026" t="str">
        <f>IFERROR(VLOOKUP($I211,'WM-AR'!$I$7:$AS$3267,16,FALSE),"")</f>
        <v/>
      </c>
      <c r="S211" s="1026" t="str">
        <f>IFERROR(VLOOKUP($I211,'WM-AR'!$I$7:$AS$3267,18,FALSE),"")</f>
        <v/>
      </c>
      <c r="T211" s="1026" t="str">
        <f>IFERROR(VLOOKUP($I211,'WM-AR'!$I$7:$AS$3267,20,FALSE),"")</f>
        <v/>
      </c>
      <c r="U211" s="1026" t="str">
        <f>IFERROR(VLOOKUP($I211,'WM-AR'!$I$7:$AS$3267,22,FALSE),"")</f>
        <v/>
      </c>
      <c r="V211" s="1026" t="str">
        <f>IFERROR(VLOOKUP($I211,'WM-AR'!$I$7:$AS$3267,24,FALSE),"")</f>
        <v/>
      </c>
      <c r="W211" s="1026" t="str">
        <f>IFERROR(VLOOKUP($I211,'WM-AR'!$I$7:$AS$3267,25,FALSE),"")</f>
        <v/>
      </c>
      <c r="X211" s="1026" t="str">
        <f>IFERROR(VLOOKUP($I211,'WM-AR'!$I$7:$AS$3267,26,FALSE),"")</f>
        <v/>
      </c>
      <c r="Y211" s="1026" t="str">
        <f>IFERROR(VLOOKUP($I211,'WM-AR'!$I$7:$AS$3267,27,FALSE),"")</f>
        <v/>
      </c>
      <c r="Z211" s="1026" t="str">
        <f>IFERROR(VLOOKUP($I211,'WM-AR'!$I$7:$AS$3267,28,FALSE),"")</f>
        <v/>
      </c>
      <c r="AA211" s="1026" t="str">
        <f>IFERROR(VLOOKUP($I211,'WM-AR'!$I$7:$AS$3267,29,FALSE),"")</f>
        <v/>
      </c>
      <c r="AB211" s="1026" t="str">
        <f>IFERROR(VLOOKUP($I211,'WM-AR'!$I$7:$AS$3267,30,FALSE),"")</f>
        <v/>
      </c>
      <c r="AC211" s="1026" t="str">
        <f>IFERROR(VLOOKUP($I211,'WM-AR'!$I$7:$AS$3267,31,FALSE),"")</f>
        <v/>
      </c>
      <c r="AD211" s="1026" t="str">
        <f>IFERROR(VLOOKUP($I211,'WM-AR'!$I$7:$AS$3267,32,FALSE),"")</f>
        <v/>
      </c>
      <c r="AE211" s="1026" t="str">
        <f>IFERROR(VLOOKUP($I211,'WM-AR'!$I$7:$AS$3267,33,FALSE),"")</f>
        <v/>
      </c>
      <c r="AF211" s="1027"/>
      <c r="AG211" s="834"/>
      <c r="AH211" s="834"/>
      <c r="AI211" s="836"/>
      <c r="AJ211" s="836" t="str">
        <f t="shared" si="70"/>
        <v/>
      </c>
      <c r="AK211" s="704"/>
      <c r="AL211" s="1028" t="str">
        <f>IF(AND(ISTEXT($E211),ISTEXT($B211)),"산출기준 &gt;&gt;  "&amp;_xlfn.XLOOKUP($E211,산출기준!$D:$D,산출기준!$E:$E,"매칭실패"),"")</f>
        <v/>
      </c>
    </row>
    <row r="212" spans="1:38">
      <c r="A212" s="1019"/>
      <c r="B212" s="705"/>
      <c r="C212" s="706"/>
      <c r="D212" s="711"/>
      <c r="E212" s="708"/>
      <c r="F212" s="1029"/>
      <c r="G212" s="882"/>
      <c r="H212" s="843"/>
      <c r="I212" s="712" t="str">
        <f t="shared" si="71"/>
        <v/>
      </c>
      <c r="J212" s="1030"/>
      <c r="K212" s="1031" t="str">
        <f>IFERROR(VLOOKUP($I212,'WM-AR'!$I$7:$AS$3267,34,FALSE),"")</f>
        <v/>
      </c>
      <c r="L212" s="1030" t="str">
        <f>IFERROR(VLOOKUP($I212,'WM-AR'!$I$7:$AS$3267,4,FALSE),"")</f>
        <v/>
      </c>
      <c r="M212" s="1030" t="str">
        <f>IFERROR(VLOOKUP($I212,'WM-AR'!$I$7:$AS$3267,6,FALSE),"")</f>
        <v/>
      </c>
      <c r="N212" s="1030" t="str">
        <f>IFERROR(VLOOKUP($I212,'WM-AR'!$I$7:$AS$3267,8,FALSE),"")</f>
        <v/>
      </c>
      <c r="O212" s="1032" t="str">
        <f>IFERROR(VLOOKUP($I212,'WM-AR'!$I$7:$AS$3267,10,FALSE),"")</f>
        <v/>
      </c>
      <c r="P212" s="1033" t="str">
        <f>IFERROR(VLOOKUP($I212,'WM-AR'!$I$7:$AS$3267,12,FALSE),"")</f>
        <v/>
      </c>
      <c r="Q212" s="1033" t="str">
        <f>IFERROR(VLOOKUP($I212,'WM-AR'!$I$7:$AS$3267,14,FALSE),"")</f>
        <v/>
      </c>
      <c r="R212" s="1033" t="str">
        <f>IFERROR(VLOOKUP($I212,'WM-AR'!$I$7:$AS$3267,16,FALSE),"")</f>
        <v/>
      </c>
      <c r="S212" s="1033" t="str">
        <f>IFERROR(VLOOKUP($I212,'WM-AR'!$I$7:$AS$3267,18,FALSE),"")</f>
        <v/>
      </c>
      <c r="T212" s="1033" t="str">
        <f>IFERROR(VLOOKUP($I212,'WM-AR'!$I$7:$AS$3267,20,FALSE),"")</f>
        <v/>
      </c>
      <c r="U212" s="1033" t="str">
        <f>IFERROR(VLOOKUP($I212,'WM-AR'!$I$7:$AS$3267,22,FALSE),"")</f>
        <v/>
      </c>
      <c r="V212" s="1033" t="str">
        <f>IFERROR(VLOOKUP($I212,'WM-AR'!$I$7:$AS$3267,24,FALSE),"")</f>
        <v/>
      </c>
      <c r="W212" s="1033" t="str">
        <f>IFERROR(VLOOKUP($I212,'WM-AR'!$I$7:$AS$3267,25,FALSE),"")</f>
        <v/>
      </c>
      <c r="X212" s="1033" t="str">
        <f>IFERROR(VLOOKUP($I212,'WM-AR'!$I$7:$AS$3267,26,FALSE),"")</f>
        <v/>
      </c>
      <c r="Y212" s="1033" t="str">
        <f>IFERROR(VLOOKUP($I212,'WM-AR'!$I$7:$AS$3267,27,FALSE),"")</f>
        <v/>
      </c>
      <c r="Z212" s="1033" t="str">
        <f>IFERROR(VLOOKUP($I212,'WM-AR'!$I$7:$AS$3267,28,FALSE),"")</f>
        <v/>
      </c>
      <c r="AA212" s="1033" t="str">
        <f>IFERROR(VLOOKUP($I212,'WM-AR'!$I$7:$AS$3267,29,FALSE),"")</f>
        <v/>
      </c>
      <c r="AB212" s="1033" t="str">
        <f>IFERROR(VLOOKUP($I212,'WM-AR'!$I$7:$AS$3267,30,FALSE),"")</f>
        <v/>
      </c>
      <c r="AC212" s="1033" t="str">
        <f>IFERROR(VLOOKUP($I212,'WM-AR'!$I$7:$AS$3267,31,FALSE),"")</f>
        <v/>
      </c>
      <c r="AD212" s="1033" t="str">
        <f>IFERROR(VLOOKUP($I212,'WM-AR'!$I$7:$AS$3267,32,FALSE),"")</f>
        <v/>
      </c>
      <c r="AE212" s="1033" t="str">
        <f>IFERROR(VLOOKUP($I212,'WM-AR'!$I$7:$AS$3267,33,FALSE),"")</f>
        <v/>
      </c>
      <c r="AF212" s="1034"/>
      <c r="AG212" s="852"/>
      <c r="AH212" s="852"/>
      <c r="AI212" s="854"/>
      <c r="AJ212" s="854" t="str">
        <f t="shared" si="70"/>
        <v/>
      </c>
      <c r="AK212" s="723"/>
      <c r="AL212" s="1028" t="str">
        <f>IF(AND(ISTEXT($E212),ISTEXT($B212)),"산출기준 &gt;&gt;  "&amp;_xlfn.XLOOKUP($E212,산출기준!$D:$D,산출기준!$E:$E,"매칭실패"),"")</f>
        <v/>
      </c>
    </row>
    <row r="213" spans="1:38">
      <c r="A213" s="1019"/>
      <c r="B213" s="724"/>
      <c r="C213" s="725"/>
      <c r="D213" s="731"/>
      <c r="E213" s="727"/>
      <c r="F213" s="1035"/>
      <c r="G213" s="886"/>
      <c r="H213" s="861"/>
      <c r="I213" s="732" t="str">
        <f t="shared" si="71"/>
        <v/>
      </c>
      <c r="J213" s="1036"/>
      <c r="K213" s="1037" t="str">
        <f>IFERROR(VLOOKUP($I213,'WM-AR'!$I$7:$AS$3267,34,FALSE),"")</f>
        <v/>
      </c>
      <c r="L213" s="1036" t="str">
        <f>IFERROR(VLOOKUP($I213,'WM-AR'!$I$7:$AS$3267,4,FALSE),"")</f>
        <v/>
      </c>
      <c r="M213" s="1036" t="str">
        <f>IFERROR(VLOOKUP($I213,'WM-AR'!$I$7:$AS$3267,6,FALSE),"")</f>
        <v/>
      </c>
      <c r="N213" s="1036" t="str">
        <f>IFERROR(VLOOKUP($I213,'WM-AR'!$I$7:$AS$3267,8,FALSE),"")</f>
        <v/>
      </c>
      <c r="O213" s="1038" t="str">
        <f>IFERROR(VLOOKUP($I213,'WM-AR'!$I$7:$AS$3267,10,FALSE),"")</f>
        <v/>
      </c>
      <c r="P213" s="1039" t="str">
        <f>IFERROR(VLOOKUP($I213,'WM-AR'!$I$7:$AS$3267,12,FALSE),"")</f>
        <v/>
      </c>
      <c r="Q213" s="1039" t="str">
        <f>IFERROR(VLOOKUP($I213,'WM-AR'!$I$7:$AS$3267,14,FALSE),"")</f>
        <v/>
      </c>
      <c r="R213" s="1039" t="str">
        <f>IFERROR(VLOOKUP($I213,'WM-AR'!$I$7:$AS$3267,16,FALSE),"")</f>
        <v/>
      </c>
      <c r="S213" s="1039" t="str">
        <f>IFERROR(VLOOKUP($I213,'WM-AR'!$I$7:$AS$3267,18,FALSE),"")</f>
        <v/>
      </c>
      <c r="T213" s="1039" t="str">
        <f>IFERROR(VLOOKUP($I213,'WM-AR'!$I$7:$AS$3267,20,FALSE),"")</f>
        <v/>
      </c>
      <c r="U213" s="1039" t="str">
        <f>IFERROR(VLOOKUP($I213,'WM-AR'!$I$7:$AS$3267,22,FALSE),"")</f>
        <v/>
      </c>
      <c r="V213" s="1039" t="str">
        <f>IFERROR(VLOOKUP($I213,'WM-AR'!$I$7:$AS$3267,24,FALSE),"")</f>
        <v/>
      </c>
      <c r="W213" s="1039" t="str">
        <f>IFERROR(VLOOKUP($I213,'WM-AR'!$I$7:$AS$3267,25,FALSE),"")</f>
        <v/>
      </c>
      <c r="X213" s="1039" t="str">
        <f>IFERROR(VLOOKUP($I213,'WM-AR'!$I$7:$AS$3267,26,FALSE),"")</f>
        <v/>
      </c>
      <c r="Y213" s="1039" t="str">
        <f>IFERROR(VLOOKUP($I213,'WM-AR'!$I$7:$AS$3267,27,FALSE),"")</f>
        <v/>
      </c>
      <c r="Z213" s="1039" t="str">
        <f>IFERROR(VLOOKUP($I213,'WM-AR'!$I$7:$AS$3267,28,FALSE),"")</f>
        <v/>
      </c>
      <c r="AA213" s="1039" t="str">
        <f>IFERROR(VLOOKUP($I213,'WM-AR'!$I$7:$AS$3267,29,FALSE),"")</f>
        <v/>
      </c>
      <c r="AB213" s="1039" t="str">
        <f>IFERROR(VLOOKUP($I213,'WM-AR'!$I$7:$AS$3267,30,FALSE),"")</f>
        <v/>
      </c>
      <c r="AC213" s="1039" t="str">
        <f>IFERROR(VLOOKUP($I213,'WM-AR'!$I$7:$AS$3267,31,FALSE),"")</f>
        <v/>
      </c>
      <c r="AD213" s="1039" t="str">
        <f>IFERROR(VLOOKUP($I213,'WM-AR'!$I$7:$AS$3267,32,FALSE),"")</f>
        <v/>
      </c>
      <c r="AE213" s="1039" t="str">
        <f>IFERROR(VLOOKUP($I213,'WM-AR'!$I$7:$AS$3267,33,FALSE),"")</f>
        <v/>
      </c>
      <c r="AF213" s="1040"/>
      <c r="AG213" s="870"/>
      <c r="AH213" s="870"/>
      <c r="AI213" s="871"/>
      <c r="AJ213" s="871" t="str">
        <f t="shared" si="70"/>
        <v/>
      </c>
      <c r="AK213" s="743"/>
      <c r="AL213" s="1028" t="str">
        <f>IF(AND(ISTEXT($E213),ISTEXT($B213)),"산출기준 &gt;&gt;  "&amp;_xlfn.XLOOKUP($E213,산출기준!$D:$D,산출기준!$E:$E,"매칭실패"),"")</f>
        <v/>
      </c>
    </row>
    <row r="214" spans="1:38">
      <c r="B214" s="658"/>
      <c r="C214" s="659"/>
      <c r="D214" s="659"/>
      <c r="E214" s="659"/>
      <c r="F214" s="661"/>
      <c r="G214" s="662"/>
      <c r="H214" s="662"/>
      <c r="I214" s="652"/>
      <c r="J214" s="664"/>
      <c r="K214" s="664"/>
      <c r="L214" s="664"/>
      <c r="M214" s="664"/>
      <c r="N214" s="664"/>
      <c r="O214" s="664"/>
      <c r="P214" s="664"/>
      <c r="Q214" s="664"/>
      <c r="R214" s="664"/>
      <c r="S214" s="664"/>
      <c r="T214" s="664"/>
      <c r="U214" s="664"/>
      <c r="V214" s="664"/>
      <c r="W214" s="664"/>
      <c r="X214" s="664"/>
      <c r="Y214" s="664"/>
      <c r="Z214" s="664"/>
      <c r="AA214" s="664"/>
      <c r="AB214" s="664"/>
      <c r="AC214" s="664"/>
      <c r="AD214" s="664"/>
      <c r="AE214" s="664"/>
      <c r="AF214" s="659"/>
      <c r="AG214" s="665"/>
      <c r="AH214" s="665"/>
      <c r="AI214" s="666"/>
      <c r="AJ214" s="666"/>
      <c r="AK214" s="662"/>
    </row>
    <row r="215" spans="1:38">
      <c r="B215" s="658"/>
      <c r="C215" s="659"/>
      <c r="D215" s="659"/>
      <c r="E215" s="659"/>
      <c r="F215" s="661"/>
      <c r="G215" s="662"/>
      <c r="H215" s="662"/>
      <c r="I215" s="652"/>
      <c r="J215" s="664"/>
      <c r="K215" s="664"/>
      <c r="L215" s="664"/>
      <c r="M215" s="664"/>
      <c r="N215" s="664"/>
      <c r="O215" s="664"/>
      <c r="P215" s="664"/>
      <c r="Q215" s="664"/>
      <c r="R215" s="664"/>
      <c r="S215" s="664"/>
      <c r="T215" s="664"/>
      <c r="U215" s="664"/>
      <c r="V215" s="664"/>
      <c r="W215" s="664"/>
      <c r="X215" s="664"/>
      <c r="Y215" s="664"/>
      <c r="Z215" s="664"/>
      <c r="AA215" s="664"/>
      <c r="AB215" s="664"/>
      <c r="AC215" s="664"/>
      <c r="AD215" s="664"/>
      <c r="AE215" s="664"/>
      <c r="AF215" s="659"/>
      <c r="AG215" s="665"/>
      <c r="AH215" s="665"/>
      <c r="AI215" s="666"/>
      <c r="AJ215" s="666"/>
      <c r="AK215" s="662"/>
    </row>
    <row r="216" spans="1:38">
      <c r="B216" s="658"/>
      <c r="C216" s="659"/>
      <c r="D216" s="659"/>
      <c r="E216" s="659"/>
      <c r="F216" s="661"/>
      <c r="G216" s="662"/>
      <c r="H216" s="662"/>
      <c r="I216" s="652"/>
      <c r="J216" s="664"/>
      <c r="K216" s="664"/>
      <c r="L216" s="664"/>
      <c r="M216" s="664"/>
      <c r="N216" s="664"/>
      <c r="O216" s="664"/>
      <c r="P216" s="664"/>
      <c r="Q216" s="664"/>
      <c r="R216" s="664"/>
      <c r="S216" s="664"/>
      <c r="T216" s="664"/>
      <c r="U216" s="664"/>
      <c r="V216" s="664"/>
      <c r="W216" s="664"/>
      <c r="X216" s="664"/>
      <c r="Y216" s="664"/>
      <c r="Z216" s="664"/>
      <c r="AA216" s="664"/>
      <c r="AB216" s="664"/>
      <c r="AC216" s="664"/>
      <c r="AD216" s="664"/>
      <c r="AE216" s="664"/>
      <c r="AF216" s="659"/>
      <c r="AG216" s="665"/>
      <c r="AH216" s="665"/>
      <c r="AI216" s="666"/>
      <c r="AJ216" s="666"/>
      <c r="AK216" s="662"/>
    </row>
    <row r="217" spans="1:38">
      <c r="B217" s="658"/>
      <c r="C217" s="659"/>
      <c r="D217" s="659"/>
      <c r="E217" s="659"/>
      <c r="F217" s="661"/>
      <c r="G217" s="662"/>
      <c r="H217" s="662"/>
      <c r="I217" s="652"/>
      <c r="J217" s="664"/>
      <c r="K217" s="664"/>
      <c r="L217" s="664"/>
      <c r="M217" s="664"/>
      <c r="N217" s="664"/>
      <c r="O217" s="664"/>
      <c r="P217" s="664"/>
      <c r="Q217" s="664"/>
      <c r="R217" s="664"/>
      <c r="S217" s="664"/>
      <c r="T217" s="664"/>
      <c r="U217" s="664"/>
      <c r="V217" s="664"/>
      <c r="W217" s="664"/>
      <c r="X217" s="664"/>
      <c r="Y217" s="664"/>
      <c r="Z217" s="664"/>
      <c r="AA217" s="664"/>
      <c r="AB217" s="664"/>
      <c r="AC217" s="664"/>
      <c r="AD217" s="664"/>
      <c r="AE217" s="664"/>
      <c r="AF217" s="659"/>
      <c r="AG217" s="665"/>
      <c r="AH217" s="665"/>
      <c r="AI217" s="666"/>
      <c r="AJ217" s="666"/>
      <c r="AK217" s="662"/>
    </row>
    <row r="218" spans="1:38">
      <c r="B218" s="658"/>
      <c r="C218" s="659"/>
      <c r="D218" s="659"/>
      <c r="E218" s="659"/>
      <c r="F218" s="661"/>
      <c r="G218" s="662"/>
      <c r="H218" s="662"/>
      <c r="I218" s="652"/>
      <c r="J218" s="664"/>
      <c r="K218" s="664"/>
      <c r="L218" s="664"/>
      <c r="M218" s="664"/>
      <c r="N218" s="664"/>
      <c r="O218" s="664"/>
      <c r="P218" s="664"/>
      <c r="Q218" s="664"/>
      <c r="R218" s="664"/>
      <c r="S218" s="664"/>
      <c r="T218" s="664"/>
      <c r="U218" s="664"/>
      <c r="V218" s="664"/>
      <c r="W218" s="664"/>
      <c r="X218" s="664"/>
      <c r="Y218" s="664"/>
      <c r="Z218" s="664"/>
      <c r="AA218" s="664"/>
      <c r="AB218" s="664"/>
      <c r="AC218" s="664"/>
      <c r="AD218" s="664"/>
      <c r="AE218" s="664"/>
      <c r="AF218" s="659"/>
      <c r="AG218" s="665"/>
      <c r="AH218" s="665"/>
      <c r="AI218" s="666"/>
      <c r="AJ218" s="666"/>
      <c r="AK218" s="662"/>
    </row>
  </sheetData>
  <mergeCells count="1">
    <mergeCell ref="AI2:AJ2"/>
  </mergeCells>
  <phoneticPr fontId="4"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78C0D931-6437-407d-A8EE-F0AAD7539E65}">
      <x14:conditionalFormattings>
        <x14:conditionalFormatting xmlns:xm="http://schemas.microsoft.com/office/excel/2006/main">
          <x14:cfRule type="expression" priority="2" id="{380E9395-4C21-4C20-BD5B-1BEEE50BD866}">
            <xm:f>Family_표준_구성도!$E$2="실행"</xm:f>
            <x14:dxf>
              <font>
                <strike/>
                <color theme="1" tint="0.34998626667073579"/>
              </font>
            </x14:dxf>
          </x14:cfRule>
          <xm:sqref>AG1:AG1048576</xm:sqref>
        </x14:conditionalFormatting>
        <x14:conditionalFormatting xmlns:xm="http://schemas.microsoft.com/office/excel/2006/main">
          <x14:cfRule type="expression" priority="1" id="{A645451D-B95D-4D14-A269-7DE37D0A6703}">
            <xm:f>Family_표준_구성도!$E$2="입찰"</xm:f>
            <x14:dxf>
              <font>
                <strike/>
                <color theme="1" tint="0.34998626667073579"/>
              </font>
            </x14:dxf>
          </x14:cfRule>
          <xm:sqref>AH1:AH1048576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D9C269D6-5517-49F0-A720-F4E1DD279B13}">
          <x14:formula1>
            <xm:f>'WM-AR'!$F$7:$F$2292</xm:f>
          </x14:formula1>
          <xm:sqref>H210:H213 H200:H203 H190:H193 H180:H183 H174:H177 H168:H171 H162:H165 H152:H155 H146:H149 H138:H141 H132:H135 H126:H129 H120:H123 H109:H115 H100:H106 H88:H95 H78:H85 H68:H75 H58:H65 H49:H55 H40:H46 H28:H35 H18:H25 H9:H15</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2A9B1-57BD-4D25-B96C-2F8A3541086B}">
  <sheetPr>
    <tabColor theme="7" tint="0.79998168889431442"/>
  </sheetPr>
  <dimension ref="A1:AL493"/>
  <sheetViews>
    <sheetView tabSelected="1" view="pageBreakPreview" zoomScaleNormal="55" zoomScaleSheetLayoutView="100" workbookViewId="0">
      <pane ySplit="2" topLeftCell="A395" activePane="bottomLeft" state="frozen"/>
      <selection activeCell="C227" sqref="C227"/>
      <selection pane="bottomLeft" activeCell="C227" sqref="C227"/>
    </sheetView>
  </sheetViews>
  <sheetFormatPr defaultColWidth="9" defaultRowHeight="16.5" outlineLevelRow="1" outlineLevelCol="1"/>
  <cols>
    <col min="1" max="1" width="1.75" style="88" customWidth="1"/>
    <col min="2" max="2" width="6" style="88" customWidth="1"/>
    <col min="3" max="5" width="7.75" style="593" customWidth="1"/>
    <col min="6" max="6" width="8.375" style="596" customWidth="1"/>
    <col min="7" max="7" width="64.25" style="88" bestFit="1" customWidth="1"/>
    <col min="8" max="8" width="45.625" style="593" customWidth="1"/>
    <col min="9" max="9" width="12.75" style="598" customWidth="1"/>
    <col min="10" max="10" width="5.75" style="598" customWidth="1"/>
    <col min="11" max="11" width="4.75" style="599" customWidth="1"/>
    <col min="12" max="12" width="8.75" style="599" hidden="1" customWidth="1" outlineLevel="1"/>
    <col min="13" max="14" width="9.75" style="599" hidden="1" customWidth="1" outlineLevel="1"/>
    <col min="15" max="16" width="7.75" style="599" hidden="1" customWidth="1" outlineLevel="1"/>
    <col min="17" max="17" width="8.75" style="599" hidden="1" customWidth="1" outlineLevel="1"/>
    <col min="18" max="22" width="7.75" style="599" hidden="1" customWidth="1" outlineLevel="1"/>
    <col min="23" max="31" width="5.75" style="599" hidden="1" customWidth="1" outlineLevel="1"/>
    <col min="32" max="32" width="24.75" style="88" customWidth="1" collapsed="1"/>
    <col min="33" max="34" width="12.75" style="88" customWidth="1"/>
    <col min="35" max="35" width="7.75" style="88" customWidth="1"/>
    <col min="36" max="36" width="4.75" style="88" customWidth="1"/>
    <col min="37" max="37" width="18.75" style="599" customWidth="1"/>
    <col min="38" max="38" width="19.625" style="88" customWidth="1"/>
    <col min="39" max="16384" width="9" style="88"/>
  </cols>
  <sheetData>
    <row r="1" spans="1:38" ht="34.9" customHeight="1">
      <c r="B1" s="592" t="s">
        <v>2934</v>
      </c>
      <c r="G1" s="233" t="str">
        <f>HYPERLINK("#Family_표준_구성도!$B$7","표준구성도로 가기")</f>
        <v>표준구성도로 가기</v>
      </c>
    </row>
    <row r="2" spans="1:38" ht="49.9" customHeight="1">
      <c r="B2" s="602" t="s">
        <v>2554</v>
      </c>
      <c r="C2" s="602" t="s">
        <v>2555</v>
      </c>
      <c r="D2" s="603" t="s">
        <v>2556</v>
      </c>
      <c r="E2" s="602" t="s">
        <v>1646</v>
      </c>
      <c r="F2" s="604" t="s">
        <v>2557</v>
      </c>
      <c r="G2" s="603" t="s">
        <v>2558</v>
      </c>
      <c r="H2" s="602" t="s">
        <v>2560</v>
      </c>
      <c r="I2" s="602" t="s">
        <v>2561</v>
      </c>
      <c r="J2" s="603" t="s">
        <v>2562</v>
      </c>
      <c r="K2" s="606" t="s">
        <v>2563</v>
      </c>
      <c r="L2" s="606" t="s">
        <v>2564</v>
      </c>
      <c r="M2" s="606" t="s">
        <v>2565</v>
      </c>
      <c r="N2" s="606" t="s">
        <v>2566</v>
      </c>
      <c r="O2" s="606" t="s">
        <v>2567</v>
      </c>
      <c r="P2" s="606" t="s">
        <v>2568</v>
      </c>
      <c r="Q2" s="606" t="s">
        <v>2569</v>
      </c>
      <c r="R2" s="606" t="s">
        <v>2570</v>
      </c>
      <c r="S2" s="606" t="s">
        <v>2571</v>
      </c>
      <c r="T2" s="606" t="s">
        <v>2572</v>
      </c>
      <c r="U2" s="606" t="s">
        <v>2573</v>
      </c>
      <c r="V2" s="606" t="s">
        <v>2574</v>
      </c>
      <c r="W2" s="606" t="s">
        <v>2575</v>
      </c>
      <c r="X2" s="606" t="s">
        <v>2576</v>
      </c>
      <c r="Y2" s="606" t="s">
        <v>2577</v>
      </c>
      <c r="Z2" s="606" t="s">
        <v>2578</v>
      </c>
      <c r="AA2" s="606" t="s">
        <v>2579</v>
      </c>
      <c r="AB2" s="606" t="s">
        <v>2580</v>
      </c>
      <c r="AC2" s="606" t="s">
        <v>2581</v>
      </c>
      <c r="AD2" s="606" t="s">
        <v>2582</v>
      </c>
      <c r="AE2" s="606" t="s">
        <v>2583</v>
      </c>
      <c r="AF2" s="603" t="s">
        <v>2584</v>
      </c>
      <c r="AG2" s="610" t="s">
        <v>2665</v>
      </c>
      <c r="AH2" s="610" t="s">
        <v>2666</v>
      </c>
      <c r="AI2" s="608" t="s">
        <v>2587</v>
      </c>
      <c r="AJ2" s="609"/>
      <c r="AK2" s="610" t="s">
        <v>2588</v>
      </c>
    </row>
    <row r="3" spans="1:38" ht="34.9" customHeight="1">
      <c r="B3" s="611">
        <v>3</v>
      </c>
      <c r="C3" s="612" t="s">
        <v>2935</v>
      </c>
      <c r="D3" s="612"/>
      <c r="E3" s="612"/>
      <c r="F3" s="614"/>
      <c r="G3" s="615"/>
      <c r="H3" s="617"/>
      <c r="I3" s="618"/>
      <c r="J3" s="618"/>
      <c r="K3" s="619"/>
      <c r="L3" s="619"/>
      <c r="M3" s="619"/>
      <c r="N3" s="619"/>
      <c r="O3" s="619"/>
      <c r="P3" s="619"/>
      <c r="Q3" s="619"/>
      <c r="R3" s="619"/>
      <c r="S3" s="619"/>
      <c r="T3" s="619"/>
      <c r="U3" s="619"/>
      <c r="V3" s="619"/>
      <c r="W3" s="619"/>
      <c r="X3" s="619"/>
      <c r="Y3" s="619"/>
      <c r="Z3" s="619"/>
      <c r="AA3" s="619"/>
      <c r="AB3" s="619"/>
      <c r="AC3" s="619"/>
      <c r="AD3" s="619"/>
      <c r="AE3" s="619"/>
      <c r="AF3" s="622"/>
      <c r="AG3" s="622"/>
      <c r="AH3" s="622"/>
      <c r="AI3" s="622"/>
      <c r="AJ3" s="622"/>
      <c r="AK3" s="619"/>
    </row>
    <row r="4" spans="1:38" ht="34.9" customHeight="1">
      <c r="B4" s="623">
        <v>3.1</v>
      </c>
      <c r="C4" s="626" t="s">
        <v>2936</v>
      </c>
      <c r="D4" s="626"/>
      <c r="E4" s="626"/>
      <c r="F4" s="627"/>
      <c r="G4" s="628"/>
      <c r="H4" s="628"/>
      <c r="I4" s="630"/>
      <c r="J4" s="630"/>
      <c r="K4" s="631"/>
      <c r="L4" s="631"/>
      <c r="M4" s="631"/>
      <c r="N4" s="631"/>
      <c r="O4" s="631"/>
      <c r="P4" s="631"/>
      <c r="Q4" s="631"/>
      <c r="R4" s="631"/>
      <c r="S4" s="631"/>
      <c r="T4" s="631"/>
      <c r="U4" s="631"/>
      <c r="V4" s="631"/>
      <c r="W4" s="631"/>
      <c r="X4" s="631"/>
      <c r="Y4" s="631"/>
      <c r="Z4" s="631"/>
      <c r="AA4" s="631"/>
      <c r="AB4" s="631"/>
      <c r="AC4" s="631"/>
      <c r="AD4" s="631"/>
      <c r="AE4" s="631"/>
      <c r="AF4" s="634"/>
      <c r="AG4" s="634"/>
      <c r="AH4" s="634"/>
      <c r="AI4" s="634"/>
      <c r="AJ4" s="634"/>
      <c r="AK4" s="634"/>
    </row>
    <row r="5" spans="1:38">
      <c r="B5" s="635"/>
      <c r="C5" s="636"/>
      <c r="D5" s="636"/>
      <c r="E5" s="636"/>
      <c r="F5" s="638"/>
      <c r="G5" s="639"/>
      <c r="H5" s="639"/>
      <c r="I5" s="641"/>
      <c r="J5" s="642"/>
      <c r="K5" s="642"/>
      <c r="L5" s="642"/>
      <c r="M5" s="642"/>
      <c r="N5" s="642"/>
      <c r="O5" s="642"/>
      <c r="P5" s="642"/>
      <c r="Q5" s="642"/>
      <c r="R5" s="642"/>
      <c r="S5" s="642"/>
      <c r="T5" s="642"/>
      <c r="U5" s="642"/>
      <c r="V5" s="642"/>
      <c r="W5" s="642"/>
      <c r="X5" s="642"/>
      <c r="Y5" s="642"/>
      <c r="Z5" s="642"/>
      <c r="AA5" s="642"/>
      <c r="AB5" s="642"/>
      <c r="AC5" s="642"/>
      <c r="AD5" s="642"/>
      <c r="AE5" s="642"/>
      <c r="AF5" s="636"/>
      <c r="AG5" s="643"/>
      <c r="AH5" s="643"/>
      <c r="AI5" s="644"/>
      <c r="AJ5" s="644"/>
      <c r="AK5" s="639"/>
    </row>
    <row r="6" spans="1:38">
      <c r="B6" s="645"/>
      <c r="C6" s="646" t="s">
        <v>2937</v>
      </c>
      <c r="D6" s="648"/>
      <c r="E6" s="648"/>
      <c r="F6" s="649" t="s">
        <v>2938</v>
      </c>
      <c r="G6" s="645"/>
      <c r="H6" s="651"/>
      <c r="I6" s="652"/>
      <c r="J6" s="652"/>
      <c r="K6" s="653"/>
      <c r="L6" s="653"/>
      <c r="M6" s="653"/>
      <c r="N6" s="653"/>
      <c r="O6" s="653"/>
      <c r="P6" s="653"/>
      <c r="Q6" s="653"/>
      <c r="R6" s="653"/>
      <c r="S6" s="653"/>
      <c r="T6" s="653"/>
      <c r="U6" s="653"/>
      <c r="V6" s="653"/>
      <c r="W6" s="653"/>
      <c r="X6" s="653"/>
      <c r="Y6" s="653"/>
      <c r="Z6" s="653"/>
      <c r="AA6" s="653"/>
      <c r="AB6" s="653"/>
      <c r="AC6" s="653"/>
      <c r="AD6" s="653"/>
      <c r="AE6" s="653"/>
      <c r="AF6" s="656"/>
      <c r="AG6" s="656"/>
      <c r="AH6" s="656"/>
      <c r="AI6" s="656"/>
      <c r="AJ6" s="656"/>
      <c r="AK6" s="657"/>
    </row>
    <row r="7" spans="1:38">
      <c r="B7" s="658"/>
      <c r="C7" s="659"/>
      <c r="D7" s="659"/>
      <c r="E7" s="659"/>
      <c r="F7" s="661"/>
      <c r="G7" s="662"/>
      <c r="H7" s="662"/>
      <c r="I7" s="652"/>
      <c r="J7" s="664"/>
      <c r="K7" s="664"/>
      <c r="L7" s="664"/>
      <c r="M7" s="664"/>
      <c r="N7" s="664"/>
      <c r="O7" s="664"/>
      <c r="P7" s="664"/>
      <c r="Q7" s="664"/>
      <c r="R7" s="664"/>
      <c r="S7" s="664"/>
      <c r="T7" s="664"/>
      <c r="U7" s="664"/>
      <c r="V7" s="664"/>
      <c r="W7" s="664"/>
      <c r="X7" s="664"/>
      <c r="Y7" s="664"/>
      <c r="Z7" s="664"/>
      <c r="AA7" s="664"/>
      <c r="AB7" s="664"/>
      <c r="AC7" s="664"/>
      <c r="AD7" s="664"/>
      <c r="AE7" s="664"/>
      <c r="AF7" s="659"/>
      <c r="AG7" s="665"/>
      <c r="AH7" s="665"/>
      <c r="AI7" s="666"/>
      <c r="AJ7" s="666"/>
      <c r="AK7" s="662"/>
    </row>
    <row r="8" spans="1:38" ht="34.9" customHeight="1">
      <c r="B8" s="808" t="str" cm="1">
        <f t="array" aca="1" ref="B8" ca="1">_xlfn.IFNA(INDIRECT("Family_표준_구성도!B"&amp;MATCH(F8,INDIRECT("Family_표준_구성도!"&amp;"C:C"),0)),"")</f>
        <v>3.1.1.1.1</v>
      </c>
      <c r="C8" s="668" t="s">
        <v>2016</v>
      </c>
      <c r="D8" s="809"/>
      <c r="E8" s="668" t="s">
        <v>2939</v>
      </c>
      <c r="F8" s="810" t="s">
        <v>526</v>
      </c>
      <c r="G8" s="811"/>
      <c r="H8" s="917" t="s">
        <v>2940</v>
      </c>
      <c r="I8" s="674"/>
      <c r="J8" s="674"/>
      <c r="K8" s="674"/>
      <c r="L8" s="674"/>
      <c r="M8" s="674"/>
      <c r="N8" s="675"/>
      <c r="O8" s="676"/>
      <c r="P8" s="677"/>
      <c r="Q8" s="677"/>
      <c r="R8" s="677"/>
      <c r="S8" s="677"/>
      <c r="T8" s="677"/>
      <c r="U8" s="677"/>
      <c r="V8" s="678"/>
      <c r="W8" s="679"/>
      <c r="X8" s="679"/>
      <c r="Y8" s="679"/>
      <c r="Z8" s="679"/>
      <c r="AA8" s="679"/>
      <c r="AB8" s="679"/>
      <c r="AC8" s="679"/>
      <c r="AD8" s="679"/>
      <c r="AE8" s="679"/>
      <c r="AF8" s="1043" t="s">
        <v>2941</v>
      </c>
      <c r="AG8" s="682"/>
      <c r="AH8" s="682"/>
      <c r="AI8" s="682"/>
      <c r="AJ8" s="682"/>
      <c r="AK8" s="683"/>
      <c r="AL8" s="88" t="str">
        <f ca="1">IF(AND(ISTEXT($E8),ISTEXT($B8)),"산출기준 &gt;&gt;  "&amp;_xlfn.XLOOKUP($E8,산출기준!$D:$D,산출기준!$E:$E,"매칭실패"),"")</f>
        <v>산출기준 &gt;&gt;  [ 벽체 일반 산출 ]</v>
      </c>
    </row>
    <row r="9" spans="1:38" ht="60" customHeight="1" outlineLevel="1">
      <c r="B9" s="758"/>
      <c r="C9" s="759"/>
      <c r="D9" s="759"/>
      <c r="E9" s="814"/>
      <c r="F9" s="818" t="s">
        <v>2942</v>
      </c>
      <c r="G9" s="759" t="str">
        <f t="shared" ref="G9" si="0">IF(IF(N9=0,"",N9)&amp;" | "&amp;IF(O9=0,"",O9)&amp;" | "&amp;IF(Q9=0,"",Q9)&amp;" | "&amp;IF(R9=0,"",R9)=" |  |  | ","",IF(N9=0,"",N9)&amp;" | "&amp;IF(O9=0,"",O9)&amp;" | "&amp;IF(Q9=0,"",Q9)&amp;" | "&amp;IF(R9=0,"",R9))</f>
        <v>Plasterboard Dry Liner System |  |  | Mineral Wool (Rock Wool)</v>
      </c>
      <c r="H9" s="816" t="s">
        <v>2943</v>
      </c>
      <c r="I9" s="765" t="str">
        <f>LEFT(H9,14)</f>
        <v>A04AS176-00002</v>
      </c>
      <c r="J9" s="766"/>
      <c r="K9" s="766" t="str">
        <f>IFERROR(VLOOKUP($I9,'WM-AR'!$I$7:$AS$3267,34,FALSE),"")</f>
        <v>M2</v>
      </c>
      <c r="L9" s="766" t="str">
        <f>IFERROR(VLOOKUP($I9,'WM-AR'!$I$7:$AS$3267,4,FALSE),"")</f>
        <v>Finishing Work</v>
      </c>
      <c r="M9" s="766" t="str">
        <f>IFERROR(VLOOKUP($I9,'WM-AR'!$I$7:$AS$3267,6,FALSE),"")</f>
        <v>Exterior/Interior Finish Work</v>
      </c>
      <c r="N9" s="766" t="str">
        <f>IFERROR(VLOOKUP($I9,'WM-AR'!$I$7:$AS$3267,8,FALSE),"")</f>
        <v>Plasterboard Dry Liner System</v>
      </c>
      <c r="O9" s="766">
        <f>IFERROR(VLOOKUP($I9,'WM-AR'!$I$7:$AS$3267,10,FALSE),"")</f>
        <v>0</v>
      </c>
      <c r="P9" s="766">
        <f>IFERROR(VLOOKUP($I9,'WM-AR'!$I$7:$AS$3267,12,FALSE),"")</f>
        <v>0</v>
      </c>
      <c r="Q9" s="766">
        <f>IFERROR(VLOOKUP($I9,'WM-AR'!$I$7:$AS$3267,14,FALSE),"")</f>
        <v>0</v>
      </c>
      <c r="R9" s="766" t="str">
        <f>IFERROR(VLOOKUP($I9,'WM-AR'!$I$7:$AS$3267,16,FALSE),"")</f>
        <v>Mineral Wool (Rock Wool)</v>
      </c>
      <c r="S9" s="766" t="str">
        <f>IFERROR(VLOOKUP($I9,'WM-AR'!$I$7:$AS$3267,18,FALSE),"")</f>
        <v>for Wall To External Side</v>
      </c>
      <c r="T9" s="766" t="str">
        <f>IFERROR(VLOOKUP($I9,'WM-AR'!$I$7:$AS$3267,20,FALSE),"")</f>
        <v>w/ 1-Layer Gypsum Board, Supporting Frame(Stud), Accessories</v>
      </c>
      <c r="U9" s="766">
        <f>IFERROR(VLOOKUP($I9,'WM-AR'!$I$7:$AS$3267,22,FALSE),"")</f>
        <v>0</v>
      </c>
      <c r="V9" s="766" t="str">
        <f>IFERROR(VLOOKUP($I9,'WM-AR'!$I$7:$AS$3267,24,FALSE),"")</f>
        <v>1-Layer Gypsumboard THK=12.5mm</v>
      </c>
      <c r="W9" s="766">
        <f>IFERROR(VLOOKUP($I9,'WM-AR'!$I$7:$AS$3267,25,FALSE),"")</f>
        <v>0</v>
      </c>
      <c r="X9" s="766" t="str">
        <f>IFERROR(VLOOKUP($I9,'WM-AR'!$I$7:$AS$3267,26,FALSE),"")</f>
        <v>Insulation THK=(  )mm</v>
      </c>
      <c r="Y9" s="766">
        <f>IFERROR(VLOOKUP($I9,'WM-AR'!$I$7:$AS$3267,27,FALSE),"")</f>
        <v>0</v>
      </c>
      <c r="Z9" s="766">
        <f>IFERROR(VLOOKUP($I9,'WM-AR'!$I$7:$AS$3267,28,FALSE),"")</f>
        <v>0</v>
      </c>
      <c r="AA9" s="766">
        <f>IFERROR(VLOOKUP($I9,'WM-AR'!$I$7:$AS$3267,29,FALSE),"")</f>
        <v>0</v>
      </c>
      <c r="AB9" s="766">
        <f>IFERROR(VLOOKUP($I9,'WM-AR'!$I$7:$AS$3267,30,FALSE),"")</f>
        <v>0</v>
      </c>
      <c r="AC9" s="766">
        <f>IFERROR(VLOOKUP($I9,'WM-AR'!$I$7:$AS$3267,31,FALSE),"")</f>
        <v>0</v>
      </c>
      <c r="AD9" s="766">
        <f>IFERROR(VLOOKUP($I9,'WM-AR'!$I$7:$AS$3267,32,FALSE),"")</f>
        <v>0</v>
      </c>
      <c r="AE9" s="766" t="str">
        <f>IFERROR(VLOOKUP($I9,'WM-AR'!$I$7:$AS$3267,33,FALSE),"")</f>
        <v/>
      </c>
      <c r="AF9" s="817" t="s">
        <v>2944</v>
      </c>
      <c r="AG9" s="768" t="s">
        <v>1815</v>
      </c>
      <c r="AH9" s="768" t="s">
        <v>1815</v>
      </c>
      <c r="AI9" s="769"/>
      <c r="AJ9" s="769" t="str">
        <f>K9</f>
        <v>M2</v>
      </c>
      <c r="AK9" s="905"/>
      <c r="AL9" s="88" t="str">
        <f>IF(AND(ISTEXT($E9),ISTEXT($B9)),"산출기준 &gt;&gt;  "&amp;_xlfn.XLOOKUP($E9,산출기준!$D:$D,산출기준!$E:$E,"매칭실패"),"")</f>
        <v/>
      </c>
    </row>
    <row r="10" spans="1:38" ht="30" customHeight="1" outlineLevel="1">
      <c r="B10" s="758"/>
      <c r="C10" s="759"/>
      <c r="D10" s="759"/>
      <c r="E10" s="814"/>
      <c r="F10" s="818" t="s">
        <v>2945</v>
      </c>
      <c r="G10" s="1044" t="s">
        <v>2946</v>
      </c>
      <c r="H10" s="759"/>
      <c r="I10" s="765"/>
      <c r="J10" s="766"/>
      <c r="K10" s="766"/>
      <c r="L10" s="766"/>
      <c r="M10" s="766"/>
      <c r="N10" s="766"/>
      <c r="O10" s="766"/>
      <c r="P10" s="766"/>
      <c r="Q10" s="766"/>
      <c r="R10" s="766"/>
      <c r="S10" s="766"/>
      <c r="T10" s="766"/>
      <c r="U10" s="766"/>
      <c r="V10" s="766"/>
      <c r="W10" s="766"/>
      <c r="X10" s="766"/>
      <c r="Y10" s="766"/>
      <c r="Z10" s="766"/>
      <c r="AA10" s="766"/>
      <c r="AB10" s="766"/>
      <c r="AC10" s="766"/>
      <c r="AD10" s="766"/>
      <c r="AE10" s="766"/>
      <c r="AF10" s="773"/>
      <c r="AG10" s="1045"/>
      <c r="AH10" s="1045"/>
      <c r="AI10" s="1046"/>
      <c r="AJ10" s="1046"/>
      <c r="AK10" s="905"/>
      <c r="AL10" s="88" t="str">
        <f>IF(AND(ISTEXT($E10),ISTEXT($B10)),"산출기준 &gt;&gt;  "&amp;_xlfn.XLOOKUP($E10,산출기준!$D:$D,산출기준!$E:$E,"매칭실패"),"")</f>
        <v/>
      </c>
    </row>
    <row r="11" spans="1:38">
      <c r="A11" s="1019"/>
      <c r="B11" s="684"/>
      <c r="C11" s="685"/>
      <c r="D11" s="1020"/>
      <c r="E11" s="687"/>
      <c r="F11" s="1021"/>
      <c r="G11" s="875" t="s">
        <v>2169</v>
      </c>
      <c r="H11" s="824"/>
      <c r="I11" s="692" t="str">
        <f t="shared" ref="I11:I13" si="1">LEFT(H11,14)</f>
        <v/>
      </c>
      <c r="J11" s="1022"/>
      <c r="K11" s="1023" t="str">
        <f>IFERROR(VLOOKUP($I11,'WM-AR'!$I$7:$AS$3267,34,FALSE),"")</f>
        <v/>
      </c>
      <c r="L11" s="1024" t="str">
        <f>IFERROR(VLOOKUP($I11,'WM-AR'!$I$7:$AS$3267,4,FALSE),"")</f>
        <v/>
      </c>
      <c r="M11" s="1024" t="str">
        <f>IFERROR(VLOOKUP($I11,'WM-AR'!$I$7:$AS$3267,6,FALSE),"")</f>
        <v/>
      </c>
      <c r="N11" s="1024" t="str">
        <f>IFERROR(VLOOKUP($I11,'WM-AR'!$I$7:$AS$3267,8,FALSE),"")</f>
        <v/>
      </c>
      <c r="O11" s="1025" t="str">
        <f>IFERROR(VLOOKUP($I11,'WM-AR'!$I$7:$AS$3267,10,FALSE),"")</f>
        <v/>
      </c>
      <c r="P11" s="1026" t="str">
        <f>IFERROR(VLOOKUP($I11,'WM-AR'!$I$7:$AS$3267,12,FALSE),"")</f>
        <v/>
      </c>
      <c r="Q11" s="1026" t="str">
        <f>IFERROR(VLOOKUP($I11,'WM-AR'!$I$7:$AS$3267,14,FALSE),"")</f>
        <v/>
      </c>
      <c r="R11" s="1026" t="str">
        <f>IFERROR(VLOOKUP($I11,'WM-AR'!$I$7:$AS$3267,16,FALSE),"")</f>
        <v/>
      </c>
      <c r="S11" s="1026" t="str">
        <f>IFERROR(VLOOKUP($I11,'WM-AR'!$I$7:$AS$3267,18,FALSE),"")</f>
        <v/>
      </c>
      <c r="T11" s="1026" t="str">
        <f>IFERROR(VLOOKUP($I11,'WM-AR'!$I$7:$AS$3267,20,FALSE),"")</f>
        <v/>
      </c>
      <c r="U11" s="1026" t="str">
        <f>IFERROR(VLOOKUP($I11,'WM-AR'!$I$7:$AS$3267,22,FALSE),"")</f>
        <v/>
      </c>
      <c r="V11" s="1026" t="str">
        <f>IFERROR(VLOOKUP($I11,'WM-AR'!$I$7:$AS$3267,24,FALSE),"")</f>
        <v/>
      </c>
      <c r="W11" s="1026" t="str">
        <f>IFERROR(VLOOKUP($I11,'WM-AR'!$I$7:$AS$3267,25,FALSE),"")</f>
        <v/>
      </c>
      <c r="X11" s="1026" t="str">
        <f>IFERROR(VLOOKUP($I11,'WM-AR'!$I$7:$AS$3267,26,FALSE),"")</f>
        <v/>
      </c>
      <c r="Y11" s="1026" t="str">
        <f>IFERROR(VLOOKUP($I11,'WM-AR'!$I$7:$AS$3267,27,FALSE),"")</f>
        <v/>
      </c>
      <c r="Z11" s="1026" t="str">
        <f>IFERROR(VLOOKUP($I11,'WM-AR'!$I$7:$AS$3267,28,FALSE),"")</f>
        <v/>
      </c>
      <c r="AA11" s="1026" t="str">
        <f>IFERROR(VLOOKUP($I11,'WM-AR'!$I$7:$AS$3267,29,FALSE),"")</f>
        <v/>
      </c>
      <c r="AB11" s="1026" t="str">
        <f>IFERROR(VLOOKUP($I11,'WM-AR'!$I$7:$AS$3267,30,FALSE),"")</f>
        <v/>
      </c>
      <c r="AC11" s="1026" t="str">
        <f>IFERROR(VLOOKUP($I11,'WM-AR'!$I$7:$AS$3267,31,FALSE),"")</f>
        <v/>
      </c>
      <c r="AD11" s="1026" t="str">
        <f>IFERROR(VLOOKUP($I11,'WM-AR'!$I$7:$AS$3267,32,FALSE),"")</f>
        <v/>
      </c>
      <c r="AE11" s="1026" t="str">
        <f>IFERROR(VLOOKUP($I11,'WM-AR'!$I$7:$AS$3267,33,FALSE),"")</f>
        <v/>
      </c>
      <c r="AF11" s="1027"/>
      <c r="AG11" s="834"/>
      <c r="AH11" s="834"/>
      <c r="AI11" s="836"/>
      <c r="AJ11" s="836" t="str">
        <f t="shared" ref="AJ11:AJ13" si="2">K11</f>
        <v/>
      </c>
      <c r="AK11" s="704"/>
      <c r="AL11" s="1028" t="str">
        <f>IF(AND(ISTEXT($E11),ISTEXT($B11)),"산출기준 &gt;&gt;  "&amp;_xlfn.XLOOKUP($E11,산출기준!$D:$D,산출기준!$E:$E,"매칭실패"),"")</f>
        <v/>
      </c>
    </row>
    <row r="12" spans="1:38">
      <c r="A12" s="1019"/>
      <c r="B12" s="705"/>
      <c r="C12" s="706"/>
      <c r="D12" s="711"/>
      <c r="E12" s="708"/>
      <c r="F12" s="1029"/>
      <c r="G12" s="882"/>
      <c r="H12" s="843"/>
      <c r="I12" s="712" t="str">
        <f t="shared" si="1"/>
        <v/>
      </c>
      <c r="J12" s="1030"/>
      <c r="K12" s="1031" t="str">
        <f>IFERROR(VLOOKUP($I12,'WM-AR'!$I$7:$AS$3267,34,FALSE),"")</f>
        <v/>
      </c>
      <c r="L12" s="1030" t="str">
        <f>IFERROR(VLOOKUP($I12,'WM-AR'!$I$7:$AS$3267,4,FALSE),"")</f>
        <v/>
      </c>
      <c r="M12" s="1030" t="str">
        <f>IFERROR(VLOOKUP($I12,'WM-AR'!$I$7:$AS$3267,6,FALSE),"")</f>
        <v/>
      </c>
      <c r="N12" s="1030" t="str">
        <f>IFERROR(VLOOKUP($I12,'WM-AR'!$I$7:$AS$3267,8,FALSE),"")</f>
        <v/>
      </c>
      <c r="O12" s="1032" t="str">
        <f>IFERROR(VLOOKUP($I12,'WM-AR'!$I$7:$AS$3267,10,FALSE),"")</f>
        <v/>
      </c>
      <c r="P12" s="1033" t="str">
        <f>IFERROR(VLOOKUP($I12,'WM-AR'!$I$7:$AS$3267,12,FALSE),"")</f>
        <v/>
      </c>
      <c r="Q12" s="1033" t="str">
        <f>IFERROR(VLOOKUP($I12,'WM-AR'!$I$7:$AS$3267,14,FALSE),"")</f>
        <v/>
      </c>
      <c r="R12" s="1033" t="str">
        <f>IFERROR(VLOOKUP($I12,'WM-AR'!$I$7:$AS$3267,16,FALSE),"")</f>
        <v/>
      </c>
      <c r="S12" s="1033" t="str">
        <f>IFERROR(VLOOKUP($I12,'WM-AR'!$I$7:$AS$3267,18,FALSE),"")</f>
        <v/>
      </c>
      <c r="T12" s="1033" t="str">
        <f>IFERROR(VLOOKUP($I12,'WM-AR'!$I$7:$AS$3267,20,FALSE),"")</f>
        <v/>
      </c>
      <c r="U12" s="1033" t="str">
        <f>IFERROR(VLOOKUP($I12,'WM-AR'!$I$7:$AS$3267,22,FALSE),"")</f>
        <v/>
      </c>
      <c r="V12" s="1033" t="str">
        <f>IFERROR(VLOOKUP($I12,'WM-AR'!$I$7:$AS$3267,24,FALSE),"")</f>
        <v/>
      </c>
      <c r="W12" s="1033" t="str">
        <f>IFERROR(VLOOKUP($I12,'WM-AR'!$I$7:$AS$3267,25,FALSE),"")</f>
        <v/>
      </c>
      <c r="X12" s="1033" t="str">
        <f>IFERROR(VLOOKUP($I12,'WM-AR'!$I$7:$AS$3267,26,FALSE),"")</f>
        <v/>
      </c>
      <c r="Y12" s="1033" t="str">
        <f>IFERROR(VLOOKUP($I12,'WM-AR'!$I$7:$AS$3267,27,FALSE),"")</f>
        <v/>
      </c>
      <c r="Z12" s="1033" t="str">
        <f>IFERROR(VLOOKUP($I12,'WM-AR'!$I$7:$AS$3267,28,FALSE),"")</f>
        <v/>
      </c>
      <c r="AA12" s="1033" t="str">
        <f>IFERROR(VLOOKUP($I12,'WM-AR'!$I$7:$AS$3267,29,FALSE),"")</f>
        <v/>
      </c>
      <c r="AB12" s="1033" t="str">
        <f>IFERROR(VLOOKUP($I12,'WM-AR'!$I$7:$AS$3267,30,FALSE),"")</f>
        <v/>
      </c>
      <c r="AC12" s="1033" t="str">
        <f>IFERROR(VLOOKUP($I12,'WM-AR'!$I$7:$AS$3267,31,FALSE),"")</f>
        <v/>
      </c>
      <c r="AD12" s="1033" t="str">
        <f>IFERROR(VLOOKUP($I12,'WM-AR'!$I$7:$AS$3267,32,FALSE),"")</f>
        <v/>
      </c>
      <c r="AE12" s="1033" t="str">
        <f>IFERROR(VLOOKUP($I12,'WM-AR'!$I$7:$AS$3267,33,FALSE),"")</f>
        <v/>
      </c>
      <c r="AF12" s="1034"/>
      <c r="AG12" s="852"/>
      <c r="AH12" s="852"/>
      <c r="AI12" s="854"/>
      <c r="AJ12" s="854" t="str">
        <f t="shared" si="2"/>
        <v/>
      </c>
      <c r="AK12" s="723"/>
      <c r="AL12" s="1028" t="str">
        <f>IF(AND(ISTEXT($E12),ISTEXT($B12)),"산출기준 &gt;&gt;  "&amp;_xlfn.XLOOKUP($E12,산출기준!$D:$D,산출기준!$E:$E,"매칭실패"),"")</f>
        <v/>
      </c>
    </row>
    <row r="13" spans="1:38">
      <c r="A13" s="1019"/>
      <c r="B13" s="724"/>
      <c r="C13" s="725"/>
      <c r="D13" s="731"/>
      <c r="E13" s="727"/>
      <c r="F13" s="1035"/>
      <c r="G13" s="886"/>
      <c r="H13" s="861"/>
      <c r="I13" s="732" t="str">
        <f t="shared" si="1"/>
        <v/>
      </c>
      <c r="J13" s="1036"/>
      <c r="K13" s="1037" t="str">
        <f>IFERROR(VLOOKUP($I13,'WM-AR'!$I$7:$AS$3267,34,FALSE),"")</f>
        <v/>
      </c>
      <c r="L13" s="1036" t="str">
        <f>IFERROR(VLOOKUP($I13,'WM-AR'!$I$7:$AS$3267,4,FALSE),"")</f>
        <v/>
      </c>
      <c r="M13" s="1036" t="str">
        <f>IFERROR(VLOOKUP($I13,'WM-AR'!$I$7:$AS$3267,6,FALSE),"")</f>
        <v/>
      </c>
      <c r="N13" s="1036" t="str">
        <f>IFERROR(VLOOKUP($I13,'WM-AR'!$I$7:$AS$3267,8,FALSE),"")</f>
        <v/>
      </c>
      <c r="O13" s="1038" t="str">
        <f>IFERROR(VLOOKUP($I13,'WM-AR'!$I$7:$AS$3267,10,FALSE),"")</f>
        <v/>
      </c>
      <c r="P13" s="1039" t="str">
        <f>IFERROR(VLOOKUP($I13,'WM-AR'!$I$7:$AS$3267,12,FALSE),"")</f>
        <v/>
      </c>
      <c r="Q13" s="1039" t="str">
        <f>IFERROR(VLOOKUP($I13,'WM-AR'!$I$7:$AS$3267,14,FALSE),"")</f>
        <v/>
      </c>
      <c r="R13" s="1039" t="str">
        <f>IFERROR(VLOOKUP($I13,'WM-AR'!$I$7:$AS$3267,16,FALSE),"")</f>
        <v/>
      </c>
      <c r="S13" s="1039" t="str">
        <f>IFERROR(VLOOKUP($I13,'WM-AR'!$I$7:$AS$3267,18,FALSE),"")</f>
        <v/>
      </c>
      <c r="T13" s="1039" t="str">
        <f>IFERROR(VLOOKUP($I13,'WM-AR'!$I$7:$AS$3267,20,FALSE),"")</f>
        <v/>
      </c>
      <c r="U13" s="1039" t="str">
        <f>IFERROR(VLOOKUP($I13,'WM-AR'!$I$7:$AS$3267,22,FALSE),"")</f>
        <v/>
      </c>
      <c r="V13" s="1039" t="str">
        <f>IFERROR(VLOOKUP($I13,'WM-AR'!$I$7:$AS$3267,24,FALSE),"")</f>
        <v/>
      </c>
      <c r="W13" s="1039" t="str">
        <f>IFERROR(VLOOKUP($I13,'WM-AR'!$I$7:$AS$3267,25,FALSE),"")</f>
        <v/>
      </c>
      <c r="X13" s="1039" t="str">
        <f>IFERROR(VLOOKUP($I13,'WM-AR'!$I$7:$AS$3267,26,FALSE),"")</f>
        <v/>
      </c>
      <c r="Y13" s="1039" t="str">
        <f>IFERROR(VLOOKUP($I13,'WM-AR'!$I$7:$AS$3267,27,FALSE),"")</f>
        <v/>
      </c>
      <c r="Z13" s="1039" t="str">
        <f>IFERROR(VLOOKUP($I13,'WM-AR'!$I$7:$AS$3267,28,FALSE),"")</f>
        <v/>
      </c>
      <c r="AA13" s="1039" t="str">
        <f>IFERROR(VLOOKUP($I13,'WM-AR'!$I$7:$AS$3267,29,FALSE),"")</f>
        <v/>
      </c>
      <c r="AB13" s="1039" t="str">
        <f>IFERROR(VLOOKUP($I13,'WM-AR'!$I$7:$AS$3267,30,FALSE),"")</f>
        <v/>
      </c>
      <c r="AC13" s="1039" t="str">
        <f>IFERROR(VLOOKUP($I13,'WM-AR'!$I$7:$AS$3267,31,FALSE),"")</f>
        <v/>
      </c>
      <c r="AD13" s="1039" t="str">
        <f>IFERROR(VLOOKUP($I13,'WM-AR'!$I$7:$AS$3267,32,FALSE),"")</f>
        <v/>
      </c>
      <c r="AE13" s="1039" t="str">
        <f>IFERROR(VLOOKUP($I13,'WM-AR'!$I$7:$AS$3267,33,FALSE),"")</f>
        <v/>
      </c>
      <c r="AF13" s="1040"/>
      <c r="AG13" s="870"/>
      <c r="AH13" s="870"/>
      <c r="AI13" s="871"/>
      <c r="AJ13" s="871" t="str">
        <f t="shared" si="2"/>
        <v/>
      </c>
      <c r="AK13" s="743"/>
      <c r="AL13" s="1028" t="str">
        <f>IF(AND(ISTEXT($E13),ISTEXT($B13)),"산출기준 &gt;&gt;  "&amp;_xlfn.XLOOKUP($E13,산출기준!$D:$D,산출기준!$E:$E,"매칭실패"),"")</f>
        <v/>
      </c>
    </row>
    <row r="14" spans="1:38">
      <c r="B14" s="658"/>
      <c r="C14" s="659"/>
      <c r="D14" s="659"/>
      <c r="E14" s="659"/>
      <c r="F14" s="661"/>
      <c r="G14" s="662"/>
      <c r="H14" s="662"/>
      <c r="I14" s="652"/>
      <c r="J14" s="664"/>
      <c r="K14" s="664"/>
      <c r="L14" s="664"/>
      <c r="M14" s="664"/>
      <c r="N14" s="664"/>
      <c r="O14" s="664"/>
      <c r="P14" s="664"/>
      <c r="Q14" s="664"/>
      <c r="R14" s="664"/>
      <c r="S14" s="664"/>
      <c r="T14" s="664"/>
      <c r="U14" s="664"/>
      <c r="V14" s="664"/>
      <c r="W14" s="664"/>
      <c r="X14" s="664"/>
      <c r="Y14" s="664"/>
      <c r="Z14" s="664"/>
      <c r="AA14" s="664"/>
      <c r="AB14" s="664"/>
      <c r="AC14" s="664"/>
      <c r="AD14" s="664"/>
      <c r="AE14" s="664"/>
      <c r="AF14" s="659"/>
      <c r="AG14" s="665"/>
      <c r="AH14" s="665"/>
      <c r="AI14" s="666"/>
      <c r="AJ14" s="666"/>
      <c r="AK14" s="662"/>
      <c r="AL14" s="88" t="str">
        <f>IF(AND(ISTEXT($E14),ISTEXT($B14)),"산출기준 &gt;&gt;  "&amp;_xlfn.XLOOKUP($E14,산출기준!$D:$D,산출기준!$E:$E,"매칭실패"),"")</f>
        <v/>
      </c>
    </row>
    <row r="15" spans="1:38" ht="34.9" customHeight="1">
      <c r="B15" s="808" t="str" cm="1">
        <f t="array" aca="1" ref="B15" ca="1">_xlfn.IFNA(INDIRECT("Family_표준_구성도!B"&amp;MATCH(F15,INDIRECT("Family_표준_구성도!"&amp;"C:C"),0)),"")</f>
        <v>3.1.1.1.2</v>
      </c>
      <c r="C15" s="668" t="s">
        <v>2016</v>
      </c>
      <c r="D15" s="809"/>
      <c r="E15" s="668" t="s">
        <v>2939</v>
      </c>
      <c r="F15" s="810" t="s">
        <v>528</v>
      </c>
      <c r="G15" s="811"/>
      <c r="H15" s="917" t="s">
        <v>2947</v>
      </c>
      <c r="I15" s="674"/>
      <c r="J15" s="674"/>
      <c r="K15" s="674"/>
      <c r="L15" s="674"/>
      <c r="M15" s="674"/>
      <c r="N15" s="675"/>
      <c r="O15" s="676"/>
      <c r="P15" s="677"/>
      <c r="Q15" s="677"/>
      <c r="R15" s="677"/>
      <c r="S15" s="677"/>
      <c r="T15" s="677"/>
      <c r="U15" s="677"/>
      <c r="V15" s="678"/>
      <c r="W15" s="679"/>
      <c r="X15" s="679"/>
      <c r="Y15" s="679"/>
      <c r="Z15" s="679"/>
      <c r="AA15" s="679"/>
      <c r="AB15" s="679"/>
      <c r="AC15" s="679"/>
      <c r="AD15" s="679"/>
      <c r="AE15" s="679"/>
      <c r="AF15" s="1043" t="s">
        <v>2941</v>
      </c>
      <c r="AG15" s="682"/>
      <c r="AH15" s="682"/>
      <c r="AI15" s="682"/>
      <c r="AJ15" s="682"/>
      <c r="AK15" s="683"/>
      <c r="AL15" s="88" t="str">
        <f ca="1">IF(AND(ISTEXT($E15),ISTEXT($B15)),"산출기준 &gt;&gt;  "&amp;_xlfn.XLOOKUP($E15,산출기준!$D:$D,산출기준!$E:$E,"매칭실패"),"")</f>
        <v>산출기준 &gt;&gt;  [ 벽체 일반 산출 ]</v>
      </c>
    </row>
    <row r="16" spans="1:38" ht="49.9" customHeight="1" outlineLevel="1">
      <c r="B16" s="758"/>
      <c r="C16" s="759"/>
      <c r="D16" s="759"/>
      <c r="E16" s="814"/>
      <c r="F16" s="818" t="s">
        <v>2942</v>
      </c>
      <c r="G16" s="759" t="str">
        <f t="shared" ref="G16" si="3">IF(IF(N16=0,"",N16)&amp;" | "&amp;IF(O16=0,"",O16)&amp;" | "&amp;IF(Q16=0,"",Q16)&amp;" | "&amp;IF(R16=0,"",R16)=" |  |  | ","",IF(N16=0,"",N16)&amp;" | "&amp;IF(O16=0,"",O16)&amp;" | "&amp;IF(Q16=0,"",Q16)&amp;" | "&amp;IF(R16=0,"",R16))</f>
        <v>Plasterboard Dry Liner System |  |  | Glass Wool (Fiberglass)</v>
      </c>
      <c r="H16" s="816" t="s">
        <v>2948</v>
      </c>
      <c r="I16" s="765" t="str">
        <f>LEFT(H16,14)</f>
        <v>A04AS176-00005</v>
      </c>
      <c r="J16" s="766"/>
      <c r="K16" s="766" t="str">
        <f>IFERROR(VLOOKUP($I16,'WM-AR'!$I$7:$AS$3267,34,FALSE),"")</f>
        <v>M2</v>
      </c>
      <c r="L16" s="766" t="str">
        <f>IFERROR(VLOOKUP($I16,'WM-AR'!$I$7:$AS$3267,4,FALSE),"")</f>
        <v>Finishing Work</v>
      </c>
      <c r="M16" s="766" t="str">
        <f>IFERROR(VLOOKUP($I16,'WM-AR'!$I$7:$AS$3267,6,FALSE),"")</f>
        <v>Exterior/Interior Finish Work</v>
      </c>
      <c r="N16" s="766" t="str">
        <f>IFERROR(VLOOKUP($I16,'WM-AR'!$I$7:$AS$3267,8,FALSE),"")</f>
        <v>Plasterboard Dry Liner System</v>
      </c>
      <c r="O16" s="766">
        <f>IFERROR(VLOOKUP($I16,'WM-AR'!$I$7:$AS$3267,10,FALSE),"")</f>
        <v>0</v>
      </c>
      <c r="P16" s="766">
        <f>IFERROR(VLOOKUP($I16,'WM-AR'!$I$7:$AS$3267,12,FALSE),"")</f>
        <v>0</v>
      </c>
      <c r="Q16" s="766">
        <f>IFERROR(VLOOKUP($I16,'WM-AR'!$I$7:$AS$3267,14,FALSE),"")</f>
        <v>0</v>
      </c>
      <c r="R16" s="766" t="str">
        <f>IFERROR(VLOOKUP($I16,'WM-AR'!$I$7:$AS$3267,16,FALSE),"")</f>
        <v>Glass Wool (Fiberglass)</v>
      </c>
      <c r="S16" s="766" t="str">
        <f>IFERROR(VLOOKUP($I16,'WM-AR'!$I$7:$AS$3267,18,FALSE),"")</f>
        <v>for Wall To External Side</v>
      </c>
      <c r="T16" s="766" t="str">
        <f>IFERROR(VLOOKUP($I16,'WM-AR'!$I$7:$AS$3267,20,FALSE),"")</f>
        <v>w/ 1-Layer Gypsum Board, Supporting Frame(Stud), Accessories</v>
      </c>
      <c r="U16" s="766">
        <f>IFERROR(VLOOKUP($I16,'WM-AR'!$I$7:$AS$3267,22,FALSE),"")</f>
        <v>0</v>
      </c>
      <c r="V16" s="766" t="str">
        <f>IFERROR(VLOOKUP($I16,'WM-AR'!$I$7:$AS$3267,24,FALSE),"")</f>
        <v>1-Layer Gypsumboard THK=12.5mm</v>
      </c>
      <c r="W16" s="766">
        <f>IFERROR(VLOOKUP($I16,'WM-AR'!$I$7:$AS$3267,25,FALSE),"")</f>
        <v>0</v>
      </c>
      <c r="X16" s="766" t="str">
        <f>IFERROR(VLOOKUP($I16,'WM-AR'!$I$7:$AS$3267,26,FALSE),"")</f>
        <v>Insulation THK=(  )mm</v>
      </c>
      <c r="Y16" s="766">
        <f>IFERROR(VLOOKUP($I16,'WM-AR'!$I$7:$AS$3267,27,FALSE),"")</f>
        <v>0</v>
      </c>
      <c r="Z16" s="766">
        <f>IFERROR(VLOOKUP($I16,'WM-AR'!$I$7:$AS$3267,28,FALSE),"")</f>
        <v>0</v>
      </c>
      <c r="AA16" s="766">
        <f>IFERROR(VLOOKUP($I16,'WM-AR'!$I$7:$AS$3267,29,FALSE),"")</f>
        <v>0</v>
      </c>
      <c r="AB16" s="766">
        <f>IFERROR(VLOOKUP($I16,'WM-AR'!$I$7:$AS$3267,30,FALSE),"")</f>
        <v>0</v>
      </c>
      <c r="AC16" s="766">
        <f>IFERROR(VLOOKUP($I16,'WM-AR'!$I$7:$AS$3267,31,FALSE),"")</f>
        <v>0</v>
      </c>
      <c r="AD16" s="766">
        <f>IFERROR(VLOOKUP($I16,'WM-AR'!$I$7:$AS$3267,32,FALSE),"")</f>
        <v>0</v>
      </c>
      <c r="AE16" s="766" t="str">
        <f>IFERROR(VLOOKUP($I16,'WM-AR'!$I$7:$AS$3267,33,FALSE),"")</f>
        <v/>
      </c>
      <c r="AF16" s="817" t="s">
        <v>2949</v>
      </c>
      <c r="AG16" s="768" t="s">
        <v>1815</v>
      </c>
      <c r="AH16" s="768" t="s">
        <v>1815</v>
      </c>
      <c r="AI16" s="769"/>
      <c r="AJ16" s="769" t="str">
        <f>K16</f>
        <v>M2</v>
      </c>
      <c r="AK16" s="905"/>
      <c r="AL16" s="88" t="str">
        <f>IF(AND(ISTEXT($E16),ISTEXT($B16)),"산출기준 &gt;&gt;  "&amp;_xlfn.XLOOKUP($E16,산출기준!$D:$D,산출기준!$E:$E,"매칭실패"),"")</f>
        <v/>
      </c>
    </row>
    <row r="17" spans="1:38" ht="30" customHeight="1" outlineLevel="1">
      <c r="B17" s="758"/>
      <c r="C17" s="759"/>
      <c r="D17" s="759"/>
      <c r="E17" s="814"/>
      <c r="F17" s="818" t="s">
        <v>2945</v>
      </c>
      <c r="G17" s="1044" t="s">
        <v>2946</v>
      </c>
      <c r="H17" s="759"/>
      <c r="I17" s="765"/>
      <c r="J17" s="766"/>
      <c r="K17" s="766"/>
      <c r="L17" s="766"/>
      <c r="M17" s="766"/>
      <c r="N17" s="766"/>
      <c r="O17" s="766"/>
      <c r="P17" s="766"/>
      <c r="Q17" s="766"/>
      <c r="R17" s="766"/>
      <c r="S17" s="766"/>
      <c r="T17" s="766"/>
      <c r="U17" s="766"/>
      <c r="V17" s="766"/>
      <c r="W17" s="766"/>
      <c r="X17" s="766"/>
      <c r="Y17" s="766"/>
      <c r="Z17" s="766"/>
      <c r="AA17" s="766"/>
      <c r="AB17" s="766"/>
      <c r="AC17" s="766"/>
      <c r="AD17" s="766"/>
      <c r="AE17" s="766"/>
      <c r="AF17" s="773"/>
      <c r="AG17" s="1045"/>
      <c r="AH17" s="1045"/>
      <c r="AI17" s="1046"/>
      <c r="AJ17" s="1046"/>
      <c r="AK17" s="905"/>
      <c r="AL17" s="88" t="str">
        <f>IF(AND(ISTEXT($E17),ISTEXT($B17)),"산출기준 &gt;&gt;  "&amp;_xlfn.XLOOKUP($E17,산출기준!$D:$D,산출기준!$E:$E,"매칭실패"),"")</f>
        <v/>
      </c>
    </row>
    <row r="18" spans="1:38">
      <c r="A18" s="1019"/>
      <c r="B18" s="684"/>
      <c r="C18" s="685"/>
      <c r="D18" s="1020"/>
      <c r="E18" s="687"/>
      <c r="F18" s="1021"/>
      <c r="G18" s="875" t="s">
        <v>2170</v>
      </c>
      <c r="H18" s="824"/>
      <c r="I18" s="692" t="str">
        <f t="shared" ref="I18:I20" si="4">LEFT(H18,14)</f>
        <v/>
      </c>
      <c r="J18" s="1022"/>
      <c r="K18" s="1023" t="str">
        <f>IFERROR(VLOOKUP($I18,'WM-AR'!$I$7:$AS$3267,34,FALSE),"")</f>
        <v/>
      </c>
      <c r="L18" s="1024" t="str">
        <f>IFERROR(VLOOKUP($I18,'WM-AR'!$I$7:$AS$3267,4,FALSE),"")</f>
        <v/>
      </c>
      <c r="M18" s="1024" t="str">
        <f>IFERROR(VLOOKUP($I18,'WM-AR'!$I$7:$AS$3267,6,FALSE),"")</f>
        <v/>
      </c>
      <c r="N18" s="1024" t="str">
        <f>IFERROR(VLOOKUP($I18,'WM-AR'!$I$7:$AS$3267,8,FALSE),"")</f>
        <v/>
      </c>
      <c r="O18" s="1025" t="str">
        <f>IFERROR(VLOOKUP($I18,'WM-AR'!$I$7:$AS$3267,10,FALSE),"")</f>
        <v/>
      </c>
      <c r="P18" s="1026" t="str">
        <f>IFERROR(VLOOKUP($I18,'WM-AR'!$I$7:$AS$3267,12,FALSE),"")</f>
        <v/>
      </c>
      <c r="Q18" s="1026" t="str">
        <f>IFERROR(VLOOKUP($I18,'WM-AR'!$I$7:$AS$3267,14,FALSE),"")</f>
        <v/>
      </c>
      <c r="R18" s="1026" t="str">
        <f>IFERROR(VLOOKUP($I18,'WM-AR'!$I$7:$AS$3267,16,FALSE),"")</f>
        <v/>
      </c>
      <c r="S18" s="1026" t="str">
        <f>IFERROR(VLOOKUP($I18,'WM-AR'!$I$7:$AS$3267,18,FALSE),"")</f>
        <v/>
      </c>
      <c r="T18" s="1026" t="str">
        <f>IFERROR(VLOOKUP($I18,'WM-AR'!$I$7:$AS$3267,20,FALSE),"")</f>
        <v/>
      </c>
      <c r="U18" s="1026" t="str">
        <f>IFERROR(VLOOKUP($I18,'WM-AR'!$I$7:$AS$3267,22,FALSE),"")</f>
        <v/>
      </c>
      <c r="V18" s="1026" t="str">
        <f>IFERROR(VLOOKUP($I18,'WM-AR'!$I$7:$AS$3267,24,FALSE),"")</f>
        <v/>
      </c>
      <c r="W18" s="1026" t="str">
        <f>IFERROR(VLOOKUP($I18,'WM-AR'!$I$7:$AS$3267,25,FALSE),"")</f>
        <v/>
      </c>
      <c r="X18" s="1026" t="str">
        <f>IFERROR(VLOOKUP($I18,'WM-AR'!$I$7:$AS$3267,26,FALSE),"")</f>
        <v/>
      </c>
      <c r="Y18" s="1026" t="str">
        <f>IFERROR(VLOOKUP($I18,'WM-AR'!$I$7:$AS$3267,27,FALSE),"")</f>
        <v/>
      </c>
      <c r="Z18" s="1026" t="str">
        <f>IFERROR(VLOOKUP($I18,'WM-AR'!$I$7:$AS$3267,28,FALSE),"")</f>
        <v/>
      </c>
      <c r="AA18" s="1026" t="str">
        <f>IFERROR(VLOOKUP($I18,'WM-AR'!$I$7:$AS$3267,29,FALSE),"")</f>
        <v/>
      </c>
      <c r="AB18" s="1026" t="str">
        <f>IFERROR(VLOOKUP($I18,'WM-AR'!$I$7:$AS$3267,30,FALSE),"")</f>
        <v/>
      </c>
      <c r="AC18" s="1026" t="str">
        <f>IFERROR(VLOOKUP($I18,'WM-AR'!$I$7:$AS$3267,31,FALSE),"")</f>
        <v/>
      </c>
      <c r="AD18" s="1026" t="str">
        <f>IFERROR(VLOOKUP($I18,'WM-AR'!$I$7:$AS$3267,32,FALSE),"")</f>
        <v/>
      </c>
      <c r="AE18" s="1026" t="str">
        <f>IFERROR(VLOOKUP($I18,'WM-AR'!$I$7:$AS$3267,33,FALSE),"")</f>
        <v/>
      </c>
      <c r="AF18" s="1027"/>
      <c r="AG18" s="834"/>
      <c r="AH18" s="834"/>
      <c r="AI18" s="836"/>
      <c r="AJ18" s="836" t="str">
        <f t="shared" ref="AJ18:AJ20" si="5">K18</f>
        <v/>
      </c>
      <c r="AK18" s="704"/>
      <c r="AL18" s="1028" t="str">
        <f>IF(AND(ISTEXT($E18),ISTEXT($B18)),"산출기준 &gt;&gt;  "&amp;_xlfn.XLOOKUP($E18,산출기준!$D:$D,산출기준!$E:$E,"매칭실패"),"")</f>
        <v/>
      </c>
    </row>
    <row r="19" spans="1:38">
      <c r="A19" s="1019"/>
      <c r="B19" s="705"/>
      <c r="C19" s="706"/>
      <c r="D19" s="711"/>
      <c r="E19" s="708"/>
      <c r="F19" s="1029"/>
      <c r="G19" s="882"/>
      <c r="H19" s="843"/>
      <c r="I19" s="712" t="str">
        <f t="shared" si="4"/>
        <v/>
      </c>
      <c r="J19" s="1030"/>
      <c r="K19" s="1031" t="str">
        <f>IFERROR(VLOOKUP($I19,'WM-AR'!$I$7:$AS$3267,34,FALSE),"")</f>
        <v/>
      </c>
      <c r="L19" s="1030" t="str">
        <f>IFERROR(VLOOKUP($I19,'WM-AR'!$I$7:$AS$3267,4,FALSE),"")</f>
        <v/>
      </c>
      <c r="M19" s="1030" t="str">
        <f>IFERROR(VLOOKUP($I19,'WM-AR'!$I$7:$AS$3267,6,FALSE),"")</f>
        <v/>
      </c>
      <c r="N19" s="1030" t="str">
        <f>IFERROR(VLOOKUP($I19,'WM-AR'!$I$7:$AS$3267,8,FALSE),"")</f>
        <v/>
      </c>
      <c r="O19" s="1032" t="str">
        <f>IFERROR(VLOOKUP($I19,'WM-AR'!$I$7:$AS$3267,10,FALSE),"")</f>
        <v/>
      </c>
      <c r="P19" s="1033" t="str">
        <f>IFERROR(VLOOKUP($I19,'WM-AR'!$I$7:$AS$3267,12,FALSE),"")</f>
        <v/>
      </c>
      <c r="Q19" s="1033" t="str">
        <f>IFERROR(VLOOKUP($I19,'WM-AR'!$I$7:$AS$3267,14,FALSE),"")</f>
        <v/>
      </c>
      <c r="R19" s="1033" t="str">
        <f>IFERROR(VLOOKUP($I19,'WM-AR'!$I$7:$AS$3267,16,FALSE),"")</f>
        <v/>
      </c>
      <c r="S19" s="1033" t="str">
        <f>IFERROR(VLOOKUP($I19,'WM-AR'!$I$7:$AS$3267,18,FALSE),"")</f>
        <v/>
      </c>
      <c r="T19" s="1033" t="str">
        <f>IFERROR(VLOOKUP($I19,'WM-AR'!$I$7:$AS$3267,20,FALSE),"")</f>
        <v/>
      </c>
      <c r="U19" s="1033" t="str">
        <f>IFERROR(VLOOKUP($I19,'WM-AR'!$I$7:$AS$3267,22,FALSE),"")</f>
        <v/>
      </c>
      <c r="V19" s="1033" t="str">
        <f>IFERROR(VLOOKUP($I19,'WM-AR'!$I$7:$AS$3267,24,FALSE),"")</f>
        <v/>
      </c>
      <c r="W19" s="1033" t="str">
        <f>IFERROR(VLOOKUP($I19,'WM-AR'!$I$7:$AS$3267,25,FALSE),"")</f>
        <v/>
      </c>
      <c r="X19" s="1033" t="str">
        <f>IFERROR(VLOOKUP($I19,'WM-AR'!$I$7:$AS$3267,26,FALSE),"")</f>
        <v/>
      </c>
      <c r="Y19" s="1033" t="str">
        <f>IFERROR(VLOOKUP($I19,'WM-AR'!$I$7:$AS$3267,27,FALSE),"")</f>
        <v/>
      </c>
      <c r="Z19" s="1033" t="str">
        <f>IFERROR(VLOOKUP($I19,'WM-AR'!$I$7:$AS$3267,28,FALSE),"")</f>
        <v/>
      </c>
      <c r="AA19" s="1033" t="str">
        <f>IFERROR(VLOOKUP($I19,'WM-AR'!$I$7:$AS$3267,29,FALSE),"")</f>
        <v/>
      </c>
      <c r="AB19" s="1033" t="str">
        <f>IFERROR(VLOOKUP($I19,'WM-AR'!$I$7:$AS$3267,30,FALSE),"")</f>
        <v/>
      </c>
      <c r="AC19" s="1033" t="str">
        <f>IFERROR(VLOOKUP($I19,'WM-AR'!$I$7:$AS$3267,31,FALSE),"")</f>
        <v/>
      </c>
      <c r="AD19" s="1033" t="str">
        <f>IFERROR(VLOOKUP($I19,'WM-AR'!$I$7:$AS$3267,32,FALSE),"")</f>
        <v/>
      </c>
      <c r="AE19" s="1033" t="str">
        <f>IFERROR(VLOOKUP($I19,'WM-AR'!$I$7:$AS$3267,33,FALSE),"")</f>
        <v/>
      </c>
      <c r="AF19" s="1034"/>
      <c r="AG19" s="852"/>
      <c r="AH19" s="852"/>
      <c r="AI19" s="854"/>
      <c r="AJ19" s="854" t="str">
        <f t="shared" si="5"/>
        <v/>
      </c>
      <c r="AK19" s="723"/>
      <c r="AL19" s="1028" t="str">
        <f>IF(AND(ISTEXT($E19),ISTEXT($B19)),"산출기준 &gt;&gt;  "&amp;_xlfn.XLOOKUP($E19,산출기준!$D:$D,산출기준!$E:$E,"매칭실패"),"")</f>
        <v/>
      </c>
    </row>
    <row r="20" spans="1:38">
      <c r="A20" s="1019"/>
      <c r="B20" s="724"/>
      <c r="C20" s="725"/>
      <c r="D20" s="731"/>
      <c r="E20" s="727"/>
      <c r="F20" s="1035"/>
      <c r="G20" s="886"/>
      <c r="H20" s="861"/>
      <c r="I20" s="732" t="str">
        <f t="shared" si="4"/>
        <v/>
      </c>
      <c r="J20" s="1036"/>
      <c r="K20" s="1037" t="str">
        <f>IFERROR(VLOOKUP($I20,'WM-AR'!$I$7:$AS$3267,34,FALSE),"")</f>
        <v/>
      </c>
      <c r="L20" s="1036" t="str">
        <f>IFERROR(VLOOKUP($I20,'WM-AR'!$I$7:$AS$3267,4,FALSE),"")</f>
        <v/>
      </c>
      <c r="M20" s="1036" t="str">
        <f>IFERROR(VLOOKUP($I20,'WM-AR'!$I$7:$AS$3267,6,FALSE),"")</f>
        <v/>
      </c>
      <c r="N20" s="1036" t="str">
        <f>IFERROR(VLOOKUP($I20,'WM-AR'!$I$7:$AS$3267,8,FALSE),"")</f>
        <v/>
      </c>
      <c r="O20" s="1038" t="str">
        <f>IFERROR(VLOOKUP($I20,'WM-AR'!$I$7:$AS$3267,10,FALSE),"")</f>
        <v/>
      </c>
      <c r="P20" s="1039" t="str">
        <f>IFERROR(VLOOKUP($I20,'WM-AR'!$I$7:$AS$3267,12,FALSE),"")</f>
        <v/>
      </c>
      <c r="Q20" s="1039" t="str">
        <f>IFERROR(VLOOKUP($I20,'WM-AR'!$I$7:$AS$3267,14,FALSE),"")</f>
        <v/>
      </c>
      <c r="R20" s="1039" t="str">
        <f>IFERROR(VLOOKUP($I20,'WM-AR'!$I$7:$AS$3267,16,FALSE),"")</f>
        <v/>
      </c>
      <c r="S20" s="1039" t="str">
        <f>IFERROR(VLOOKUP($I20,'WM-AR'!$I$7:$AS$3267,18,FALSE),"")</f>
        <v/>
      </c>
      <c r="T20" s="1039" t="str">
        <f>IFERROR(VLOOKUP($I20,'WM-AR'!$I$7:$AS$3267,20,FALSE),"")</f>
        <v/>
      </c>
      <c r="U20" s="1039" t="str">
        <f>IFERROR(VLOOKUP($I20,'WM-AR'!$I$7:$AS$3267,22,FALSE),"")</f>
        <v/>
      </c>
      <c r="V20" s="1039" t="str">
        <f>IFERROR(VLOOKUP($I20,'WM-AR'!$I$7:$AS$3267,24,FALSE),"")</f>
        <v/>
      </c>
      <c r="W20" s="1039" t="str">
        <f>IFERROR(VLOOKUP($I20,'WM-AR'!$I$7:$AS$3267,25,FALSE),"")</f>
        <v/>
      </c>
      <c r="X20" s="1039" t="str">
        <f>IFERROR(VLOOKUP($I20,'WM-AR'!$I$7:$AS$3267,26,FALSE),"")</f>
        <v/>
      </c>
      <c r="Y20" s="1039" t="str">
        <f>IFERROR(VLOOKUP($I20,'WM-AR'!$I$7:$AS$3267,27,FALSE),"")</f>
        <v/>
      </c>
      <c r="Z20" s="1039" t="str">
        <f>IFERROR(VLOOKUP($I20,'WM-AR'!$I$7:$AS$3267,28,FALSE),"")</f>
        <v/>
      </c>
      <c r="AA20" s="1039" t="str">
        <f>IFERROR(VLOOKUP($I20,'WM-AR'!$I$7:$AS$3267,29,FALSE),"")</f>
        <v/>
      </c>
      <c r="AB20" s="1039" t="str">
        <f>IFERROR(VLOOKUP($I20,'WM-AR'!$I$7:$AS$3267,30,FALSE),"")</f>
        <v/>
      </c>
      <c r="AC20" s="1039" t="str">
        <f>IFERROR(VLOOKUP($I20,'WM-AR'!$I$7:$AS$3267,31,FALSE),"")</f>
        <v/>
      </c>
      <c r="AD20" s="1039" t="str">
        <f>IFERROR(VLOOKUP($I20,'WM-AR'!$I$7:$AS$3267,32,FALSE),"")</f>
        <v/>
      </c>
      <c r="AE20" s="1039" t="str">
        <f>IFERROR(VLOOKUP($I20,'WM-AR'!$I$7:$AS$3267,33,FALSE),"")</f>
        <v/>
      </c>
      <c r="AF20" s="1040"/>
      <c r="AG20" s="870"/>
      <c r="AH20" s="870"/>
      <c r="AI20" s="871"/>
      <c r="AJ20" s="871" t="str">
        <f t="shared" si="5"/>
        <v/>
      </c>
      <c r="AK20" s="743"/>
      <c r="AL20" s="1028" t="str">
        <f>IF(AND(ISTEXT($E20),ISTEXT($B20)),"산출기준 &gt;&gt;  "&amp;_xlfn.XLOOKUP($E20,산출기준!$D:$D,산출기준!$E:$E,"매칭실패"),"")</f>
        <v/>
      </c>
    </row>
    <row r="21" spans="1:38">
      <c r="B21" s="658"/>
      <c r="C21" s="659"/>
      <c r="D21" s="659"/>
      <c r="E21" s="659"/>
      <c r="F21" s="661"/>
      <c r="G21" s="662"/>
      <c r="H21" s="662"/>
      <c r="I21" s="652"/>
      <c r="J21" s="664"/>
      <c r="K21" s="664"/>
      <c r="L21" s="664"/>
      <c r="M21" s="664"/>
      <c r="N21" s="664"/>
      <c r="O21" s="664"/>
      <c r="P21" s="664"/>
      <c r="Q21" s="664"/>
      <c r="R21" s="664"/>
      <c r="S21" s="664"/>
      <c r="T21" s="664"/>
      <c r="U21" s="664"/>
      <c r="V21" s="664"/>
      <c r="W21" s="664"/>
      <c r="X21" s="664"/>
      <c r="Y21" s="664"/>
      <c r="Z21" s="664"/>
      <c r="AA21" s="664"/>
      <c r="AB21" s="664"/>
      <c r="AC21" s="664"/>
      <c r="AD21" s="664"/>
      <c r="AE21" s="664"/>
      <c r="AF21" s="659"/>
      <c r="AG21" s="665"/>
      <c r="AH21" s="665"/>
      <c r="AI21" s="666"/>
      <c r="AJ21" s="666"/>
      <c r="AK21" s="662"/>
      <c r="AL21" s="88" t="str">
        <f>IF(AND(ISTEXT($E21),ISTEXT($B21)),"산출기준 &gt;&gt;  "&amp;_xlfn.XLOOKUP($E21,산출기준!$D:$D,산출기준!$E:$E,"매칭실패"),"")</f>
        <v/>
      </c>
    </row>
    <row r="22" spans="1:38" ht="34.9" customHeight="1">
      <c r="B22" s="808" t="str" cm="1">
        <f t="array" aca="1" ref="B22" ca="1">_xlfn.IFNA(INDIRECT("Family_표준_구성도!B"&amp;MATCH(F22,INDIRECT("Family_표준_구성도!"&amp;"C:C"),0)),"")</f>
        <v>3.1.1.1.3</v>
      </c>
      <c r="C22" s="668" t="s">
        <v>2016</v>
      </c>
      <c r="D22" s="809"/>
      <c r="E22" s="668" t="s">
        <v>2939</v>
      </c>
      <c r="F22" s="810" t="s">
        <v>530</v>
      </c>
      <c r="G22" s="811"/>
      <c r="H22" s="917" t="s">
        <v>2950</v>
      </c>
      <c r="I22" s="674"/>
      <c r="J22" s="674"/>
      <c r="K22" s="674"/>
      <c r="L22" s="674"/>
      <c r="M22" s="674"/>
      <c r="N22" s="675"/>
      <c r="O22" s="676"/>
      <c r="P22" s="677"/>
      <c r="Q22" s="677"/>
      <c r="R22" s="677"/>
      <c r="S22" s="677"/>
      <c r="T22" s="677"/>
      <c r="U22" s="677"/>
      <c r="V22" s="678"/>
      <c r="W22" s="679"/>
      <c r="X22" s="679"/>
      <c r="Y22" s="679"/>
      <c r="Z22" s="679"/>
      <c r="AA22" s="679"/>
      <c r="AB22" s="679"/>
      <c r="AC22" s="679"/>
      <c r="AD22" s="679"/>
      <c r="AE22" s="679"/>
      <c r="AF22" s="1043" t="s">
        <v>2941</v>
      </c>
      <c r="AG22" s="682"/>
      <c r="AH22" s="682"/>
      <c r="AI22" s="682"/>
      <c r="AJ22" s="682"/>
      <c r="AK22" s="683"/>
      <c r="AL22" s="88" t="str">
        <f ca="1">IF(AND(ISTEXT($E22),ISTEXT($B22)),"산출기준 &gt;&gt;  "&amp;_xlfn.XLOOKUP($E22,산출기준!$D:$D,산출기준!$E:$E,"매칭실패"),"")</f>
        <v>산출기준 &gt;&gt;  [ 벽체 일반 산출 ]</v>
      </c>
    </row>
    <row r="23" spans="1:38" ht="49.9" customHeight="1" outlineLevel="1">
      <c r="B23" s="758"/>
      <c r="C23" s="759"/>
      <c r="D23" s="759"/>
      <c r="E23" s="814"/>
      <c r="F23" s="818" t="s">
        <v>2951</v>
      </c>
      <c r="G23" s="759" t="str">
        <f t="shared" ref="G23:G24" si="6">IF(IF(N23=0,"",N23)&amp;" | "&amp;IF(O23=0,"",O23)&amp;" | "&amp;IF(Q23=0,"",Q23)&amp;" | "&amp;IF(R23=0,"",R23)=" |  |  | ","",IF(N23=0,"",N23)&amp;" | "&amp;IF(O23=0,"",O23)&amp;" | "&amp;IF(Q23=0,"",Q23)&amp;" | "&amp;IF(R23=0,"",R23))</f>
        <v>Gypsumboard Partition Wall (Fixed Type) | Fire Protective Rating: N/A, 2-Layer Gypsum Boards to One Side |  | w/o Insulation</v>
      </c>
      <c r="H23" s="816" t="s">
        <v>2952</v>
      </c>
      <c r="I23" s="765" t="str">
        <f>LEFT(H23,14)</f>
        <v>A04AS177-00004</v>
      </c>
      <c r="J23" s="766"/>
      <c r="K23" s="766" t="str">
        <f>IFERROR(VLOOKUP($I23,'WM-AR'!$I$7:$AS$3267,34,FALSE),"")</f>
        <v>M2</v>
      </c>
      <c r="L23" s="766" t="str">
        <f>IFERROR(VLOOKUP($I23,'WM-AR'!$I$7:$AS$3267,4,FALSE),"")</f>
        <v>Finishing Work</v>
      </c>
      <c r="M23" s="766" t="str">
        <f>IFERROR(VLOOKUP($I23,'WM-AR'!$I$7:$AS$3267,6,FALSE),"")</f>
        <v>Exterior/Interior Finish Work</v>
      </c>
      <c r="N23" s="766" t="str">
        <f>IFERROR(VLOOKUP($I23,'WM-AR'!$I$7:$AS$3267,8,FALSE),"")</f>
        <v>Gypsumboard Partition Wall (Fixed Type)</v>
      </c>
      <c r="O23" s="766" t="str">
        <f>IFERROR(VLOOKUP($I23,'WM-AR'!$I$7:$AS$3267,10,FALSE),"")</f>
        <v>Fire Protective Rating: N/A, 2-Layer Gypsum Boards to One Side</v>
      </c>
      <c r="P23" s="766">
        <f>IFERROR(VLOOKUP($I23,'WM-AR'!$I$7:$AS$3267,12,FALSE),"")</f>
        <v>0</v>
      </c>
      <c r="Q23" s="766">
        <f>IFERROR(VLOOKUP($I23,'WM-AR'!$I$7:$AS$3267,14,FALSE),"")</f>
        <v>0</v>
      </c>
      <c r="R23" s="766" t="str">
        <f>IFERROR(VLOOKUP($I23,'WM-AR'!$I$7:$AS$3267,16,FALSE),"")</f>
        <v>w/o Insulation</v>
      </c>
      <c r="S23" s="766">
        <f>IFERROR(VLOOKUP($I23,'WM-AR'!$I$7:$AS$3267,18,FALSE),"")</f>
        <v>0</v>
      </c>
      <c r="T23" s="766" t="str">
        <f>IFERROR(VLOOKUP($I23,'WM-AR'!$I$7:$AS$3267,20,FALSE),"")</f>
        <v>Including Supporting Frame(Stud) &amp; Accessories</v>
      </c>
      <c r="U23" s="766">
        <f>IFERROR(VLOOKUP($I23,'WM-AR'!$I$7:$AS$3267,22,FALSE),"")</f>
        <v>0</v>
      </c>
      <c r="V23" s="766" t="str">
        <f>IFERROR(VLOOKUP($I23,'WM-AR'!$I$7:$AS$3267,24,FALSE),"")</f>
        <v>1-Layer Gypsumboard THK=9.5mm</v>
      </c>
      <c r="W23" s="766">
        <f>IFERROR(VLOOKUP($I23,'WM-AR'!$I$7:$AS$3267,25,FALSE),"")</f>
        <v>0</v>
      </c>
      <c r="X23" s="766" t="str">
        <f>IFERROR(VLOOKUP($I23,'WM-AR'!$I$7:$AS$3267,26,FALSE),"")</f>
        <v/>
      </c>
      <c r="Y23" s="766">
        <f>IFERROR(VLOOKUP($I23,'WM-AR'!$I$7:$AS$3267,27,FALSE),"")</f>
        <v>0</v>
      </c>
      <c r="Z23" s="766">
        <f>IFERROR(VLOOKUP($I23,'WM-AR'!$I$7:$AS$3267,28,FALSE),"")</f>
        <v>0</v>
      </c>
      <c r="AA23" s="766">
        <f>IFERROR(VLOOKUP($I23,'WM-AR'!$I$7:$AS$3267,29,FALSE),"")</f>
        <v>0</v>
      </c>
      <c r="AB23" s="766">
        <f>IFERROR(VLOOKUP($I23,'WM-AR'!$I$7:$AS$3267,30,FALSE),"")</f>
        <v>0</v>
      </c>
      <c r="AC23" s="766">
        <f>IFERROR(VLOOKUP($I23,'WM-AR'!$I$7:$AS$3267,31,FALSE),"")</f>
        <v>0</v>
      </c>
      <c r="AD23" s="766">
        <f>IFERROR(VLOOKUP($I23,'WM-AR'!$I$7:$AS$3267,32,FALSE),"")</f>
        <v>0</v>
      </c>
      <c r="AE23" s="766" t="str">
        <f>IFERROR(VLOOKUP($I23,'WM-AR'!$I$7:$AS$3267,33,FALSE),"")</f>
        <v/>
      </c>
      <c r="AF23" s="817" t="s">
        <v>2953</v>
      </c>
      <c r="AG23" s="768" t="s">
        <v>1815</v>
      </c>
      <c r="AH23" s="768" t="s">
        <v>1815</v>
      </c>
      <c r="AI23" s="769"/>
      <c r="AJ23" s="769" t="str">
        <f>K23</f>
        <v>M2</v>
      </c>
      <c r="AK23" s="905"/>
      <c r="AL23" s="88" t="str">
        <f>IF(AND(ISTEXT($E23),ISTEXT($B23)),"산출기준 &gt;&gt;  "&amp;_xlfn.XLOOKUP($E23,산출기준!$D:$D,산출기준!$E:$E,"매칭실패"),"")</f>
        <v/>
      </c>
    </row>
    <row r="24" spans="1:38" ht="49.9" customHeight="1" outlineLevel="1">
      <c r="B24" s="758"/>
      <c r="C24" s="759"/>
      <c r="D24" s="759"/>
      <c r="E24" s="814"/>
      <c r="F24" s="818" t="s">
        <v>2843</v>
      </c>
      <c r="G24" s="759" t="str">
        <f t="shared" si="6"/>
        <v xml:space="preserve">Insulation | Glass Wool (Fiberglass) |  | </v>
      </c>
      <c r="H24" s="816" t="s">
        <v>2954</v>
      </c>
      <c r="I24" s="765" t="str">
        <f>LEFT(H24,14)</f>
        <v>A04AL076-00008</v>
      </c>
      <c r="J24" s="766"/>
      <c r="K24" s="766" t="str">
        <f>IFERROR(VLOOKUP($I24,'WM-AR'!$I$7:$AS$3267,34,FALSE),"")</f>
        <v>M2</v>
      </c>
      <c r="L24" s="766" t="str">
        <f>IFERROR(VLOOKUP($I24,'WM-AR'!$I$7:$AS$3267,4,FALSE),"")</f>
        <v>Finishing Work</v>
      </c>
      <c r="M24" s="766" t="str">
        <f>IFERROR(VLOOKUP($I24,'WM-AR'!$I$7:$AS$3267,6,FALSE),"")</f>
        <v>Masonry Work</v>
      </c>
      <c r="N24" s="766" t="str">
        <f>IFERROR(VLOOKUP($I24,'WM-AR'!$I$7:$AS$3267,8,FALSE),"")</f>
        <v>Insulation</v>
      </c>
      <c r="O24" s="766" t="str">
        <f>IFERROR(VLOOKUP($I24,'WM-AR'!$I$7:$AS$3267,10,FALSE),"")</f>
        <v>Glass Wool (Fiberglass)</v>
      </c>
      <c r="P24" s="766">
        <f>IFERROR(VLOOKUP($I24,'WM-AR'!$I$7:$AS$3267,12,FALSE),"")</f>
        <v>0</v>
      </c>
      <c r="Q24" s="766">
        <f>IFERROR(VLOOKUP($I24,'WM-AR'!$I$7:$AS$3267,14,FALSE),"")</f>
        <v>0</v>
      </c>
      <c r="R24" s="766">
        <f>IFERROR(VLOOKUP($I24,'WM-AR'!$I$7:$AS$3267,16,FALSE),"")</f>
        <v>0</v>
      </c>
      <c r="S24" s="766">
        <f>IFERROR(VLOOKUP($I24,'WM-AR'!$I$7:$AS$3267,18,FALSE),"")</f>
        <v>0</v>
      </c>
      <c r="T24" s="766" t="str">
        <f>IFERROR(VLOOKUP($I24,'WM-AR'!$I$7:$AS$3267,20,FALSE),"")</f>
        <v>Minimum Density of 50 kg/m3</v>
      </c>
      <c r="U24" s="766">
        <f>IFERROR(VLOOKUP($I24,'WM-AR'!$I$7:$AS$3267,22,FALSE),"")</f>
        <v>0</v>
      </c>
      <c r="V24" s="766" t="str">
        <f>IFERROR(VLOOKUP($I24,'WM-AR'!$I$7:$AS$3267,24,FALSE),"")</f>
        <v>100mm≤THK</v>
      </c>
      <c r="W24" s="766">
        <f>IFERROR(VLOOKUP($I24,'WM-AR'!$I$7:$AS$3267,25,FALSE),"")</f>
        <v>0</v>
      </c>
      <c r="X24" s="766" t="str">
        <f>IFERROR(VLOOKUP($I24,'WM-AR'!$I$7:$AS$3267,26,FALSE),"")</f>
        <v>THK=(  )mm</v>
      </c>
      <c r="Y24" s="766">
        <f>IFERROR(VLOOKUP($I24,'WM-AR'!$I$7:$AS$3267,27,FALSE),"")</f>
        <v>0</v>
      </c>
      <c r="Z24" s="766">
        <f>IFERROR(VLOOKUP($I24,'WM-AR'!$I$7:$AS$3267,28,FALSE),"")</f>
        <v>0</v>
      </c>
      <c r="AA24" s="766">
        <f>IFERROR(VLOOKUP($I24,'WM-AR'!$I$7:$AS$3267,29,FALSE),"")</f>
        <v>0</v>
      </c>
      <c r="AB24" s="766">
        <f>IFERROR(VLOOKUP($I24,'WM-AR'!$I$7:$AS$3267,30,FALSE),"")</f>
        <v>0</v>
      </c>
      <c r="AC24" s="766">
        <f>IFERROR(VLOOKUP($I24,'WM-AR'!$I$7:$AS$3267,31,FALSE),"")</f>
        <v>0</v>
      </c>
      <c r="AD24" s="766">
        <f>IFERROR(VLOOKUP($I24,'WM-AR'!$I$7:$AS$3267,32,FALSE),"")</f>
        <v>0</v>
      </c>
      <c r="AE24" s="766" t="str">
        <f>IFERROR(VLOOKUP($I24,'WM-AR'!$I$7:$AS$3267,33,FALSE),"")</f>
        <v/>
      </c>
      <c r="AF24" s="817" t="s">
        <v>2955</v>
      </c>
      <c r="AG24" s="768" t="s">
        <v>1815</v>
      </c>
      <c r="AH24" s="768" t="s">
        <v>1815</v>
      </c>
      <c r="AI24" s="769"/>
      <c r="AJ24" s="769" t="str">
        <f>K24</f>
        <v>M2</v>
      </c>
      <c r="AK24" s="905"/>
      <c r="AL24" s="88" t="str">
        <f>IF(AND(ISTEXT($E24),ISTEXT($B24)),"산출기준 &gt;&gt;  "&amp;_xlfn.XLOOKUP($E24,산출기준!$D:$D,산출기준!$E:$E,"매칭실패"),"")</f>
        <v/>
      </c>
    </row>
    <row r="25" spans="1:38" ht="30" customHeight="1" outlineLevel="1">
      <c r="B25" s="758"/>
      <c r="C25" s="759"/>
      <c r="D25" s="759"/>
      <c r="E25" s="814"/>
      <c r="F25" s="818" t="s">
        <v>2945</v>
      </c>
      <c r="G25" s="1044" t="s">
        <v>2946</v>
      </c>
      <c r="H25" s="759"/>
      <c r="I25" s="765"/>
      <c r="J25" s="766"/>
      <c r="K25" s="766"/>
      <c r="L25" s="766"/>
      <c r="M25" s="766"/>
      <c r="N25" s="766"/>
      <c r="O25" s="766"/>
      <c r="P25" s="766"/>
      <c r="Q25" s="766"/>
      <c r="R25" s="766"/>
      <c r="S25" s="766"/>
      <c r="T25" s="766"/>
      <c r="U25" s="766"/>
      <c r="V25" s="766"/>
      <c r="W25" s="766"/>
      <c r="X25" s="766"/>
      <c r="Y25" s="766"/>
      <c r="Z25" s="766"/>
      <c r="AA25" s="766"/>
      <c r="AB25" s="766"/>
      <c r="AC25" s="766"/>
      <c r="AD25" s="766"/>
      <c r="AE25" s="766"/>
      <c r="AF25" s="773"/>
      <c r="AG25" s="1045"/>
      <c r="AH25" s="1045"/>
      <c r="AI25" s="1046"/>
      <c r="AJ25" s="1046"/>
      <c r="AK25" s="905"/>
      <c r="AL25" s="88" t="str">
        <f>IF(AND(ISTEXT($E25),ISTEXT($B25)),"산출기준 &gt;&gt;  "&amp;_xlfn.XLOOKUP($E25,산출기준!$D:$D,산출기준!$E:$E,"매칭실패"),"")</f>
        <v/>
      </c>
    </row>
    <row r="26" spans="1:38">
      <c r="A26" s="1019"/>
      <c r="B26" s="684"/>
      <c r="C26" s="685"/>
      <c r="D26" s="1020"/>
      <c r="E26" s="687"/>
      <c r="F26" s="1021"/>
      <c r="G26" s="875" t="s">
        <v>2171</v>
      </c>
      <c r="H26" s="824"/>
      <c r="I26" s="692" t="str">
        <f t="shared" ref="I26:I28" si="7">LEFT(H26,14)</f>
        <v/>
      </c>
      <c r="J26" s="1022"/>
      <c r="K26" s="1023" t="str">
        <f>IFERROR(VLOOKUP($I26,'WM-AR'!$I$7:$AS$3267,34,FALSE),"")</f>
        <v/>
      </c>
      <c r="L26" s="1024" t="str">
        <f>IFERROR(VLOOKUP($I26,'WM-AR'!$I$7:$AS$3267,4,FALSE),"")</f>
        <v/>
      </c>
      <c r="M26" s="1024" t="str">
        <f>IFERROR(VLOOKUP($I26,'WM-AR'!$I$7:$AS$3267,6,FALSE),"")</f>
        <v/>
      </c>
      <c r="N26" s="1024" t="str">
        <f>IFERROR(VLOOKUP($I26,'WM-AR'!$I$7:$AS$3267,8,FALSE),"")</f>
        <v/>
      </c>
      <c r="O26" s="1025" t="str">
        <f>IFERROR(VLOOKUP($I26,'WM-AR'!$I$7:$AS$3267,10,FALSE),"")</f>
        <v/>
      </c>
      <c r="P26" s="1026" t="str">
        <f>IFERROR(VLOOKUP($I26,'WM-AR'!$I$7:$AS$3267,12,FALSE),"")</f>
        <v/>
      </c>
      <c r="Q26" s="1026" t="str">
        <f>IFERROR(VLOOKUP($I26,'WM-AR'!$I$7:$AS$3267,14,FALSE),"")</f>
        <v/>
      </c>
      <c r="R26" s="1026" t="str">
        <f>IFERROR(VLOOKUP($I26,'WM-AR'!$I$7:$AS$3267,16,FALSE),"")</f>
        <v/>
      </c>
      <c r="S26" s="1026" t="str">
        <f>IFERROR(VLOOKUP($I26,'WM-AR'!$I$7:$AS$3267,18,FALSE),"")</f>
        <v/>
      </c>
      <c r="T26" s="1026" t="str">
        <f>IFERROR(VLOOKUP($I26,'WM-AR'!$I$7:$AS$3267,20,FALSE),"")</f>
        <v/>
      </c>
      <c r="U26" s="1026" t="str">
        <f>IFERROR(VLOOKUP($I26,'WM-AR'!$I$7:$AS$3267,22,FALSE),"")</f>
        <v/>
      </c>
      <c r="V26" s="1026" t="str">
        <f>IFERROR(VLOOKUP($I26,'WM-AR'!$I$7:$AS$3267,24,FALSE),"")</f>
        <v/>
      </c>
      <c r="W26" s="1026" t="str">
        <f>IFERROR(VLOOKUP($I26,'WM-AR'!$I$7:$AS$3267,25,FALSE),"")</f>
        <v/>
      </c>
      <c r="X26" s="1026" t="str">
        <f>IFERROR(VLOOKUP($I26,'WM-AR'!$I$7:$AS$3267,26,FALSE),"")</f>
        <v/>
      </c>
      <c r="Y26" s="1026" t="str">
        <f>IFERROR(VLOOKUP($I26,'WM-AR'!$I$7:$AS$3267,27,FALSE),"")</f>
        <v/>
      </c>
      <c r="Z26" s="1026" t="str">
        <f>IFERROR(VLOOKUP($I26,'WM-AR'!$I$7:$AS$3267,28,FALSE),"")</f>
        <v/>
      </c>
      <c r="AA26" s="1026" t="str">
        <f>IFERROR(VLOOKUP($I26,'WM-AR'!$I$7:$AS$3267,29,FALSE),"")</f>
        <v/>
      </c>
      <c r="AB26" s="1026" t="str">
        <f>IFERROR(VLOOKUP($I26,'WM-AR'!$I$7:$AS$3267,30,FALSE),"")</f>
        <v/>
      </c>
      <c r="AC26" s="1026" t="str">
        <f>IFERROR(VLOOKUP($I26,'WM-AR'!$I$7:$AS$3267,31,FALSE),"")</f>
        <v/>
      </c>
      <c r="AD26" s="1026" t="str">
        <f>IFERROR(VLOOKUP($I26,'WM-AR'!$I$7:$AS$3267,32,FALSE),"")</f>
        <v/>
      </c>
      <c r="AE26" s="1026" t="str">
        <f>IFERROR(VLOOKUP($I26,'WM-AR'!$I$7:$AS$3267,33,FALSE),"")</f>
        <v/>
      </c>
      <c r="AF26" s="1027"/>
      <c r="AG26" s="834"/>
      <c r="AH26" s="834"/>
      <c r="AI26" s="836"/>
      <c r="AJ26" s="836" t="str">
        <f t="shared" ref="AJ26:AJ28" si="8">K26</f>
        <v/>
      </c>
      <c r="AK26" s="704"/>
      <c r="AL26" s="1028" t="str">
        <f>IF(AND(ISTEXT($E26),ISTEXT($B26)),"산출기준 &gt;&gt;  "&amp;_xlfn.XLOOKUP($E26,산출기준!$D:$D,산출기준!$E:$E,"매칭실패"),"")</f>
        <v/>
      </c>
    </row>
    <row r="27" spans="1:38">
      <c r="A27" s="1019"/>
      <c r="B27" s="705"/>
      <c r="C27" s="706"/>
      <c r="D27" s="711"/>
      <c r="E27" s="708"/>
      <c r="F27" s="1029"/>
      <c r="G27" s="882"/>
      <c r="H27" s="843"/>
      <c r="I27" s="712" t="str">
        <f t="shared" si="7"/>
        <v/>
      </c>
      <c r="J27" s="1030"/>
      <c r="K27" s="1031" t="str">
        <f>IFERROR(VLOOKUP($I27,'WM-AR'!$I$7:$AS$3267,34,FALSE),"")</f>
        <v/>
      </c>
      <c r="L27" s="1030" t="str">
        <f>IFERROR(VLOOKUP($I27,'WM-AR'!$I$7:$AS$3267,4,FALSE),"")</f>
        <v/>
      </c>
      <c r="M27" s="1030" t="str">
        <f>IFERROR(VLOOKUP($I27,'WM-AR'!$I$7:$AS$3267,6,FALSE),"")</f>
        <v/>
      </c>
      <c r="N27" s="1030" t="str">
        <f>IFERROR(VLOOKUP($I27,'WM-AR'!$I$7:$AS$3267,8,FALSE),"")</f>
        <v/>
      </c>
      <c r="O27" s="1032" t="str">
        <f>IFERROR(VLOOKUP($I27,'WM-AR'!$I$7:$AS$3267,10,FALSE),"")</f>
        <v/>
      </c>
      <c r="P27" s="1033" t="str">
        <f>IFERROR(VLOOKUP($I27,'WM-AR'!$I$7:$AS$3267,12,FALSE),"")</f>
        <v/>
      </c>
      <c r="Q27" s="1033" t="str">
        <f>IFERROR(VLOOKUP($I27,'WM-AR'!$I$7:$AS$3267,14,FALSE),"")</f>
        <v/>
      </c>
      <c r="R27" s="1033" t="str">
        <f>IFERROR(VLOOKUP($I27,'WM-AR'!$I$7:$AS$3267,16,FALSE),"")</f>
        <v/>
      </c>
      <c r="S27" s="1033" t="str">
        <f>IFERROR(VLOOKUP($I27,'WM-AR'!$I$7:$AS$3267,18,FALSE),"")</f>
        <v/>
      </c>
      <c r="T27" s="1033" t="str">
        <f>IFERROR(VLOOKUP($I27,'WM-AR'!$I$7:$AS$3267,20,FALSE),"")</f>
        <v/>
      </c>
      <c r="U27" s="1033" t="str">
        <f>IFERROR(VLOOKUP($I27,'WM-AR'!$I$7:$AS$3267,22,FALSE),"")</f>
        <v/>
      </c>
      <c r="V27" s="1033" t="str">
        <f>IFERROR(VLOOKUP($I27,'WM-AR'!$I$7:$AS$3267,24,FALSE),"")</f>
        <v/>
      </c>
      <c r="W27" s="1033" t="str">
        <f>IFERROR(VLOOKUP($I27,'WM-AR'!$I$7:$AS$3267,25,FALSE),"")</f>
        <v/>
      </c>
      <c r="X27" s="1033" t="str">
        <f>IFERROR(VLOOKUP($I27,'WM-AR'!$I$7:$AS$3267,26,FALSE),"")</f>
        <v/>
      </c>
      <c r="Y27" s="1033" t="str">
        <f>IFERROR(VLOOKUP($I27,'WM-AR'!$I$7:$AS$3267,27,FALSE),"")</f>
        <v/>
      </c>
      <c r="Z27" s="1033" t="str">
        <f>IFERROR(VLOOKUP($I27,'WM-AR'!$I$7:$AS$3267,28,FALSE),"")</f>
        <v/>
      </c>
      <c r="AA27" s="1033" t="str">
        <f>IFERROR(VLOOKUP($I27,'WM-AR'!$I$7:$AS$3267,29,FALSE),"")</f>
        <v/>
      </c>
      <c r="AB27" s="1033" t="str">
        <f>IFERROR(VLOOKUP($I27,'WM-AR'!$I$7:$AS$3267,30,FALSE),"")</f>
        <v/>
      </c>
      <c r="AC27" s="1033" t="str">
        <f>IFERROR(VLOOKUP($I27,'WM-AR'!$I$7:$AS$3267,31,FALSE),"")</f>
        <v/>
      </c>
      <c r="AD27" s="1033" t="str">
        <f>IFERROR(VLOOKUP($I27,'WM-AR'!$I$7:$AS$3267,32,FALSE),"")</f>
        <v/>
      </c>
      <c r="AE27" s="1033" t="str">
        <f>IFERROR(VLOOKUP($I27,'WM-AR'!$I$7:$AS$3267,33,FALSE),"")</f>
        <v/>
      </c>
      <c r="AF27" s="1034"/>
      <c r="AG27" s="852"/>
      <c r="AH27" s="852"/>
      <c r="AI27" s="854"/>
      <c r="AJ27" s="854" t="str">
        <f t="shared" si="8"/>
        <v/>
      </c>
      <c r="AK27" s="723"/>
      <c r="AL27" s="1028" t="str">
        <f>IF(AND(ISTEXT($E27),ISTEXT($B27)),"산출기준 &gt;&gt;  "&amp;_xlfn.XLOOKUP($E27,산출기준!$D:$D,산출기준!$E:$E,"매칭실패"),"")</f>
        <v/>
      </c>
    </row>
    <row r="28" spans="1:38">
      <c r="A28" s="1019"/>
      <c r="B28" s="724"/>
      <c r="C28" s="725"/>
      <c r="D28" s="731"/>
      <c r="E28" s="727"/>
      <c r="F28" s="1035"/>
      <c r="G28" s="886"/>
      <c r="H28" s="861"/>
      <c r="I28" s="732" t="str">
        <f t="shared" si="7"/>
        <v/>
      </c>
      <c r="J28" s="1036"/>
      <c r="K28" s="1037" t="str">
        <f>IFERROR(VLOOKUP($I28,'WM-AR'!$I$7:$AS$3267,34,FALSE),"")</f>
        <v/>
      </c>
      <c r="L28" s="1036" t="str">
        <f>IFERROR(VLOOKUP($I28,'WM-AR'!$I$7:$AS$3267,4,FALSE),"")</f>
        <v/>
      </c>
      <c r="M28" s="1036" t="str">
        <f>IFERROR(VLOOKUP($I28,'WM-AR'!$I$7:$AS$3267,6,FALSE),"")</f>
        <v/>
      </c>
      <c r="N28" s="1036" t="str">
        <f>IFERROR(VLOOKUP($I28,'WM-AR'!$I$7:$AS$3267,8,FALSE),"")</f>
        <v/>
      </c>
      <c r="O28" s="1038" t="str">
        <f>IFERROR(VLOOKUP($I28,'WM-AR'!$I$7:$AS$3267,10,FALSE),"")</f>
        <v/>
      </c>
      <c r="P28" s="1039" t="str">
        <f>IFERROR(VLOOKUP($I28,'WM-AR'!$I$7:$AS$3267,12,FALSE),"")</f>
        <v/>
      </c>
      <c r="Q28" s="1039" t="str">
        <f>IFERROR(VLOOKUP($I28,'WM-AR'!$I$7:$AS$3267,14,FALSE),"")</f>
        <v/>
      </c>
      <c r="R28" s="1039" t="str">
        <f>IFERROR(VLOOKUP($I28,'WM-AR'!$I$7:$AS$3267,16,FALSE),"")</f>
        <v/>
      </c>
      <c r="S28" s="1039" t="str">
        <f>IFERROR(VLOOKUP($I28,'WM-AR'!$I$7:$AS$3267,18,FALSE),"")</f>
        <v/>
      </c>
      <c r="T28" s="1039" t="str">
        <f>IFERROR(VLOOKUP($I28,'WM-AR'!$I$7:$AS$3267,20,FALSE),"")</f>
        <v/>
      </c>
      <c r="U28" s="1039" t="str">
        <f>IFERROR(VLOOKUP($I28,'WM-AR'!$I$7:$AS$3267,22,FALSE),"")</f>
        <v/>
      </c>
      <c r="V28" s="1039" t="str">
        <f>IFERROR(VLOOKUP($I28,'WM-AR'!$I$7:$AS$3267,24,FALSE),"")</f>
        <v/>
      </c>
      <c r="W28" s="1039" t="str">
        <f>IFERROR(VLOOKUP($I28,'WM-AR'!$I$7:$AS$3267,25,FALSE),"")</f>
        <v/>
      </c>
      <c r="X28" s="1039" t="str">
        <f>IFERROR(VLOOKUP($I28,'WM-AR'!$I$7:$AS$3267,26,FALSE),"")</f>
        <v/>
      </c>
      <c r="Y28" s="1039" t="str">
        <f>IFERROR(VLOOKUP($I28,'WM-AR'!$I$7:$AS$3267,27,FALSE),"")</f>
        <v/>
      </c>
      <c r="Z28" s="1039" t="str">
        <f>IFERROR(VLOOKUP($I28,'WM-AR'!$I$7:$AS$3267,28,FALSE),"")</f>
        <v/>
      </c>
      <c r="AA28" s="1039" t="str">
        <f>IFERROR(VLOOKUP($I28,'WM-AR'!$I$7:$AS$3267,29,FALSE),"")</f>
        <v/>
      </c>
      <c r="AB28" s="1039" t="str">
        <f>IFERROR(VLOOKUP($I28,'WM-AR'!$I$7:$AS$3267,30,FALSE),"")</f>
        <v/>
      </c>
      <c r="AC28" s="1039" t="str">
        <f>IFERROR(VLOOKUP($I28,'WM-AR'!$I$7:$AS$3267,31,FALSE),"")</f>
        <v/>
      </c>
      <c r="AD28" s="1039" t="str">
        <f>IFERROR(VLOOKUP($I28,'WM-AR'!$I$7:$AS$3267,32,FALSE),"")</f>
        <v/>
      </c>
      <c r="AE28" s="1039" t="str">
        <f>IFERROR(VLOOKUP($I28,'WM-AR'!$I$7:$AS$3267,33,FALSE),"")</f>
        <v/>
      </c>
      <c r="AF28" s="1040"/>
      <c r="AG28" s="870"/>
      <c r="AH28" s="870"/>
      <c r="AI28" s="871"/>
      <c r="AJ28" s="871" t="str">
        <f t="shared" si="8"/>
        <v/>
      </c>
      <c r="AK28" s="743"/>
      <c r="AL28" s="1028" t="str">
        <f>IF(AND(ISTEXT($E28),ISTEXT($B28)),"산출기준 &gt;&gt;  "&amp;_xlfn.XLOOKUP($E28,산출기준!$D:$D,산출기준!$E:$E,"매칭실패"),"")</f>
        <v/>
      </c>
    </row>
    <row r="29" spans="1:38">
      <c r="B29" s="658"/>
      <c r="C29" s="659"/>
      <c r="D29" s="659"/>
      <c r="E29" s="659"/>
      <c r="F29" s="661"/>
      <c r="G29" s="662"/>
      <c r="H29" s="662"/>
      <c r="I29" s="652"/>
      <c r="J29" s="664"/>
      <c r="K29" s="664"/>
      <c r="L29" s="664"/>
      <c r="M29" s="664"/>
      <c r="N29" s="664"/>
      <c r="O29" s="664"/>
      <c r="P29" s="664"/>
      <c r="Q29" s="664"/>
      <c r="R29" s="664"/>
      <c r="S29" s="664"/>
      <c r="T29" s="664"/>
      <c r="U29" s="664"/>
      <c r="V29" s="664"/>
      <c r="W29" s="664"/>
      <c r="X29" s="664"/>
      <c r="Y29" s="664"/>
      <c r="Z29" s="664"/>
      <c r="AA29" s="664"/>
      <c r="AB29" s="664"/>
      <c r="AC29" s="664"/>
      <c r="AD29" s="664"/>
      <c r="AE29" s="664"/>
      <c r="AF29" s="659"/>
      <c r="AG29" s="665"/>
      <c r="AH29" s="665"/>
      <c r="AI29" s="666"/>
      <c r="AJ29" s="666"/>
      <c r="AK29" s="662"/>
      <c r="AL29" s="88" t="str">
        <f>IF(AND(ISTEXT($E29),ISTEXT($B29)),"산출기준 &gt;&gt;  "&amp;_xlfn.XLOOKUP($E29,산출기준!$D:$D,산출기준!$E:$E,"매칭실패"),"")</f>
        <v/>
      </c>
    </row>
    <row r="30" spans="1:38" ht="34.9" customHeight="1">
      <c r="B30" s="808" t="str" cm="1">
        <f t="array" aca="1" ref="B30" ca="1">_xlfn.IFNA(INDIRECT("Family_표준_구성도!B"&amp;MATCH(F30,INDIRECT("Family_표준_구성도!"&amp;"C:C"),0)),"")</f>
        <v>3.1.1.1.4</v>
      </c>
      <c r="C30" s="668" t="s">
        <v>2016</v>
      </c>
      <c r="D30" s="809"/>
      <c r="E30" s="668" t="s">
        <v>2939</v>
      </c>
      <c r="F30" s="810" t="s">
        <v>532</v>
      </c>
      <c r="G30" s="811"/>
      <c r="H30" s="917" t="s">
        <v>2956</v>
      </c>
      <c r="I30" s="674"/>
      <c r="J30" s="674"/>
      <c r="K30" s="674"/>
      <c r="L30" s="674"/>
      <c r="M30" s="674"/>
      <c r="N30" s="675"/>
      <c r="O30" s="676"/>
      <c r="P30" s="677"/>
      <c r="Q30" s="677"/>
      <c r="R30" s="677"/>
      <c r="S30" s="677"/>
      <c r="T30" s="677"/>
      <c r="U30" s="677"/>
      <c r="V30" s="678"/>
      <c r="W30" s="679"/>
      <c r="X30" s="679"/>
      <c r="Y30" s="679"/>
      <c r="Z30" s="679"/>
      <c r="AA30" s="679"/>
      <c r="AB30" s="679"/>
      <c r="AC30" s="679"/>
      <c r="AD30" s="679"/>
      <c r="AE30" s="679"/>
      <c r="AF30" s="1043" t="s">
        <v>2941</v>
      </c>
      <c r="AG30" s="682"/>
      <c r="AH30" s="682"/>
      <c r="AI30" s="682"/>
      <c r="AJ30" s="682"/>
      <c r="AK30" s="683"/>
      <c r="AL30" s="88" t="str">
        <f ca="1">IF(AND(ISTEXT($E30),ISTEXT($B30)),"산출기준 &gt;&gt;  "&amp;_xlfn.XLOOKUP($E30,산출기준!$D:$D,산출기준!$E:$E,"매칭실패"),"")</f>
        <v>산출기준 &gt;&gt;  [ 벽체 일반 산출 ]</v>
      </c>
    </row>
    <row r="31" spans="1:38" ht="49.9" customHeight="1" outlineLevel="1">
      <c r="B31" s="758"/>
      <c r="C31" s="759"/>
      <c r="D31" s="759"/>
      <c r="E31" s="814"/>
      <c r="F31" s="818" t="s">
        <v>2942</v>
      </c>
      <c r="G31" s="759" t="str">
        <f t="shared" ref="G31" si="9">IF(IF(N31=0,"",N31)&amp;" | "&amp;IF(O31=0,"",O31)&amp;" | "&amp;IF(Q31=0,"",Q31)&amp;" | "&amp;IF(R31=0,"",R31)=" |  |  | ","",IF(N31=0,"",N31)&amp;" | "&amp;IF(O31=0,"",O31)&amp;" | "&amp;IF(Q31=0,"",Q31)&amp;" | "&amp;IF(R31=0,"",R31))</f>
        <v>Plasterboard Dry Liner System |  |  | Rigid Insulation</v>
      </c>
      <c r="H31" s="816" t="s">
        <v>2957</v>
      </c>
      <c r="I31" s="765" t="str">
        <f>LEFT(H31,14)</f>
        <v>A04AS176-00008</v>
      </c>
      <c r="J31" s="766"/>
      <c r="K31" s="766" t="str">
        <f>IFERROR(VLOOKUP($I31,'WM-AR'!$I$7:$AS$3267,34,FALSE),"")</f>
        <v>M2</v>
      </c>
      <c r="L31" s="766" t="str">
        <f>IFERROR(VLOOKUP($I31,'WM-AR'!$I$7:$AS$3267,4,FALSE),"")</f>
        <v>Finishing Work</v>
      </c>
      <c r="M31" s="766" t="str">
        <f>IFERROR(VLOOKUP($I31,'WM-AR'!$I$7:$AS$3267,6,FALSE),"")</f>
        <v>Exterior/Interior Finish Work</v>
      </c>
      <c r="N31" s="766" t="str">
        <f>IFERROR(VLOOKUP($I31,'WM-AR'!$I$7:$AS$3267,8,FALSE),"")</f>
        <v>Plasterboard Dry Liner System</v>
      </c>
      <c r="O31" s="766">
        <f>IFERROR(VLOOKUP($I31,'WM-AR'!$I$7:$AS$3267,10,FALSE),"")</f>
        <v>0</v>
      </c>
      <c r="P31" s="766">
        <f>IFERROR(VLOOKUP($I31,'WM-AR'!$I$7:$AS$3267,12,FALSE),"")</f>
        <v>0</v>
      </c>
      <c r="Q31" s="766">
        <f>IFERROR(VLOOKUP($I31,'WM-AR'!$I$7:$AS$3267,14,FALSE),"")</f>
        <v>0</v>
      </c>
      <c r="R31" s="766" t="str">
        <f>IFERROR(VLOOKUP($I31,'WM-AR'!$I$7:$AS$3267,16,FALSE),"")</f>
        <v>Rigid Insulation</v>
      </c>
      <c r="S31" s="766" t="str">
        <f>IFERROR(VLOOKUP($I31,'WM-AR'!$I$7:$AS$3267,18,FALSE),"")</f>
        <v>for Wall To External Side</v>
      </c>
      <c r="T31" s="766" t="str">
        <f>IFERROR(VLOOKUP($I31,'WM-AR'!$I$7:$AS$3267,20,FALSE),"")</f>
        <v>w/ 1-Layer Gypsum Board, Supporting Frame(Stud), Accessories</v>
      </c>
      <c r="U31" s="766">
        <f>IFERROR(VLOOKUP($I31,'WM-AR'!$I$7:$AS$3267,22,FALSE),"")</f>
        <v>0</v>
      </c>
      <c r="V31" s="766" t="str">
        <f>IFERROR(VLOOKUP($I31,'WM-AR'!$I$7:$AS$3267,24,FALSE),"")</f>
        <v>1-Layer Gypsumboard THK=12.5mm</v>
      </c>
      <c r="W31" s="766">
        <f>IFERROR(VLOOKUP($I31,'WM-AR'!$I$7:$AS$3267,25,FALSE),"")</f>
        <v>0</v>
      </c>
      <c r="X31" s="766" t="str">
        <f>IFERROR(VLOOKUP($I31,'WM-AR'!$I$7:$AS$3267,26,FALSE),"")</f>
        <v>Insulation THK=(  )mm</v>
      </c>
      <c r="Y31" s="766">
        <f>IFERROR(VLOOKUP($I31,'WM-AR'!$I$7:$AS$3267,27,FALSE),"")</f>
        <v>0</v>
      </c>
      <c r="Z31" s="766">
        <f>IFERROR(VLOOKUP($I31,'WM-AR'!$I$7:$AS$3267,28,FALSE),"")</f>
        <v>0</v>
      </c>
      <c r="AA31" s="766">
        <f>IFERROR(VLOOKUP($I31,'WM-AR'!$I$7:$AS$3267,29,FALSE),"")</f>
        <v>0</v>
      </c>
      <c r="AB31" s="766">
        <f>IFERROR(VLOOKUP($I31,'WM-AR'!$I$7:$AS$3267,30,FALSE),"")</f>
        <v>0</v>
      </c>
      <c r="AC31" s="766">
        <f>IFERROR(VLOOKUP($I31,'WM-AR'!$I$7:$AS$3267,31,FALSE),"")</f>
        <v>0</v>
      </c>
      <c r="AD31" s="766">
        <f>IFERROR(VLOOKUP($I31,'WM-AR'!$I$7:$AS$3267,32,FALSE),"")</f>
        <v>0</v>
      </c>
      <c r="AE31" s="766" t="str">
        <f>IFERROR(VLOOKUP($I31,'WM-AR'!$I$7:$AS$3267,33,FALSE),"")</f>
        <v/>
      </c>
      <c r="AF31" s="817" t="s">
        <v>2958</v>
      </c>
      <c r="AG31" s="768" t="s">
        <v>1815</v>
      </c>
      <c r="AH31" s="768" t="s">
        <v>1815</v>
      </c>
      <c r="AI31" s="769"/>
      <c r="AJ31" s="769" t="str">
        <f>K31</f>
        <v>M2</v>
      </c>
      <c r="AK31" s="905"/>
      <c r="AL31" s="88" t="str">
        <f>IF(AND(ISTEXT($E31),ISTEXT($B31)),"산출기준 &gt;&gt;  "&amp;_xlfn.XLOOKUP($E31,산출기준!$D:$D,산출기준!$E:$E,"매칭실패"),"")</f>
        <v/>
      </c>
    </row>
    <row r="32" spans="1:38" ht="30" customHeight="1" outlineLevel="1">
      <c r="B32" s="758"/>
      <c r="C32" s="759"/>
      <c r="D32" s="759"/>
      <c r="E32" s="814"/>
      <c r="F32" s="818" t="s">
        <v>2945</v>
      </c>
      <c r="G32" s="1044" t="s">
        <v>2946</v>
      </c>
      <c r="H32" s="759"/>
      <c r="I32" s="765"/>
      <c r="J32" s="766"/>
      <c r="K32" s="766"/>
      <c r="L32" s="766"/>
      <c r="M32" s="766"/>
      <c r="N32" s="766"/>
      <c r="O32" s="766"/>
      <c r="P32" s="766"/>
      <c r="Q32" s="766"/>
      <c r="R32" s="766"/>
      <c r="S32" s="766"/>
      <c r="T32" s="766"/>
      <c r="U32" s="766"/>
      <c r="V32" s="766"/>
      <c r="W32" s="766"/>
      <c r="X32" s="766"/>
      <c r="Y32" s="766"/>
      <c r="Z32" s="766"/>
      <c r="AA32" s="766"/>
      <c r="AB32" s="766"/>
      <c r="AC32" s="766"/>
      <c r="AD32" s="766"/>
      <c r="AE32" s="766"/>
      <c r="AF32" s="773"/>
      <c r="AG32" s="1045"/>
      <c r="AH32" s="1045"/>
      <c r="AI32" s="1046"/>
      <c r="AJ32" s="1046"/>
      <c r="AK32" s="905"/>
      <c r="AL32" s="88" t="str">
        <f>IF(AND(ISTEXT($E32),ISTEXT($B32)),"산출기준 &gt;&gt;  "&amp;_xlfn.XLOOKUP($E32,산출기준!$D:$D,산출기준!$E:$E,"매칭실패"),"")</f>
        <v/>
      </c>
    </row>
    <row r="33" spans="1:38">
      <c r="A33" s="1019"/>
      <c r="B33" s="684"/>
      <c r="C33" s="685"/>
      <c r="D33" s="1020"/>
      <c r="E33" s="687"/>
      <c r="F33" s="1021"/>
      <c r="G33" s="875" t="s">
        <v>2172</v>
      </c>
      <c r="H33" s="824"/>
      <c r="I33" s="692" t="str">
        <f t="shared" ref="I33:I35" si="10">LEFT(H33,14)</f>
        <v/>
      </c>
      <c r="J33" s="1022"/>
      <c r="K33" s="1023" t="str">
        <f>IFERROR(VLOOKUP($I33,'WM-AR'!$I$7:$AS$3267,34,FALSE),"")</f>
        <v/>
      </c>
      <c r="L33" s="1024" t="str">
        <f>IFERROR(VLOOKUP($I33,'WM-AR'!$I$7:$AS$3267,4,FALSE),"")</f>
        <v/>
      </c>
      <c r="M33" s="1024" t="str">
        <f>IFERROR(VLOOKUP($I33,'WM-AR'!$I$7:$AS$3267,6,FALSE),"")</f>
        <v/>
      </c>
      <c r="N33" s="1024" t="str">
        <f>IFERROR(VLOOKUP($I33,'WM-AR'!$I$7:$AS$3267,8,FALSE),"")</f>
        <v/>
      </c>
      <c r="O33" s="1025" t="str">
        <f>IFERROR(VLOOKUP($I33,'WM-AR'!$I$7:$AS$3267,10,FALSE),"")</f>
        <v/>
      </c>
      <c r="P33" s="1026" t="str">
        <f>IFERROR(VLOOKUP($I33,'WM-AR'!$I$7:$AS$3267,12,FALSE),"")</f>
        <v/>
      </c>
      <c r="Q33" s="1026" t="str">
        <f>IFERROR(VLOOKUP($I33,'WM-AR'!$I$7:$AS$3267,14,FALSE),"")</f>
        <v/>
      </c>
      <c r="R33" s="1026" t="str">
        <f>IFERROR(VLOOKUP($I33,'WM-AR'!$I$7:$AS$3267,16,FALSE),"")</f>
        <v/>
      </c>
      <c r="S33" s="1026" t="str">
        <f>IFERROR(VLOOKUP($I33,'WM-AR'!$I$7:$AS$3267,18,FALSE),"")</f>
        <v/>
      </c>
      <c r="T33" s="1026" t="str">
        <f>IFERROR(VLOOKUP($I33,'WM-AR'!$I$7:$AS$3267,20,FALSE),"")</f>
        <v/>
      </c>
      <c r="U33" s="1026" t="str">
        <f>IFERROR(VLOOKUP($I33,'WM-AR'!$I$7:$AS$3267,22,FALSE),"")</f>
        <v/>
      </c>
      <c r="V33" s="1026" t="str">
        <f>IFERROR(VLOOKUP($I33,'WM-AR'!$I$7:$AS$3267,24,FALSE),"")</f>
        <v/>
      </c>
      <c r="W33" s="1026" t="str">
        <f>IFERROR(VLOOKUP($I33,'WM-AR'!$I$7:$AS$3267,25,FALSE),"")</f>
        <v/>
      </c>
      <c r="X33" s="1026" t="str">
        <f>IFERROR(VLOOKUP($I33,'WM-AR'!$I$7:$AS$3267,26,FALSE),"")</f>
        <v/>
      </c>
      <c r="Y33" s="1026" t="str">
        <f>IFERROR(VLOOKUP($I33,'WM-AR'!$I$7:$AS$3267,27,FALSE),"")</f>
        <v/>
      </c>
      <c r="Z33" s="1026" t="str">
        <f>IFERROR(VLOOKUP($I33,'WM-AR'!$I$7:$AS$3267,28,FALSE),"")</f>
        <v/>
      </c>
      <c r="AA33" s="1026" t="str">
        <f>IFERROR(VLOOKUP($I33,'WM-AR'!$I$7:$AS$3267,29,FALSE),"")</f>
        <v/>
      </c>
      <c r="AB33" s="1026" t="str">
        <f>IFERROR(VLOOKUP($I33,'WM-AR'!$I$7:$AS$3267,30,FALSE),"")</f>
        <v/>
      </c>
      <c r="AC33" s="1026" t="str">
        <f>IFERROR(VLOOKUP($I33,'WM-AR'!$I$7:$AS$3267,31,FALSE),"")</f>
        <v/>
      </c>
      <c r="AD33" s="1026" t="str">
        <f>IFERROR(VLOOKUP($I33,'WM-AR'!$I$7:$AS$3267,32,FALSE),"")</f>
        <v/>
      </c>
      <c r="AE33" s="1026" t="str">
        <f>IFERROR(VLOOKUP($I33,'WM-AR'!$I$7:$AS$3267,33,FALSE),"")</f>
        <v/>
      </c>
      <c r="AF33" s="1027"/>
      <c r="AG33" s="834"/>
      <c r="AH33" s="834"/>
      <c r="AI33" s="836"/>
      <c r="AJ33" s="836" t="str">
        <f t="shared" ref="AJ33:AJ35" si="11">K33</f>
        <v/>
      </c>
      <c r="AK33" s="704"/>
      <c r="AL33" s="1028" t="str">
        <f>IF(AND(ISTEXT($E33),ISTEXT($B33)),"산출기준 &gt;&gt;  "&amp;_xlfn.XLOOKUP($E33,산출기준!$D:$D,산출기준!$E:$E,"매칭실패"),"")</f>
        <v/>
      </c>
    </row>
    <row r="34" spans="1:38">
      <c r="A34" s="1019"/>
      <c r="B34" s="705"/>
      <c r="C34" s="706"/>
      <c r="D34" s="711"/>
      <c r="E34" s="708"/>
      <c r="F34" s="1029"/>
      <c r="G34" s="882"/>
      <c r="H34" s="843"/>
      <c r="I34" s="712" t="str">
        <f t="shared" si="10"/>
        <v/>
      </c>
      <c r="J34" s="1030"/>
      <c r="K34" s="1031" t="str">
        <f>IFERROR(VLOOKUP($I34,'WM-AR'!$I$7:$AS$3267,34,FALSE),"")</f>
        <v/>
      </c>
      <c r="L34" s="1030" t="str">
        <f>IFERROR(VLOOKUP($I34,'WM-AR'!$I$7:$AS$3267,4,FALSE),"")</f>
        <v/>
      </c>
      <c r="M34" s="1030" t="str">
        <f>IFERROR(VLOOKUP($I34,'WM-AR'!$I$7:$AS$3267,6,FALSE),"")</f>
        <v/>
      </c>
      <c r="N34" s="1030" t="str">
        <f>IFERROR(VLOOKUP($I34,'WM-AR'!$I$7:$AS$3267,8,FALSE),"")</f>
        <v/>
      </c>
      <c r="O34" s="1032" t="str">
        <f>IFERROR(VLOOKUP($I34,'WM-AR'!$I$7:$AS$3267,10,FALSE),"")</f>
        <v/>
      </c>
      <c r="P34" s="1033" t="str">
        <f>IFERROR(VLOOKUP($I34,'WM-AR'!$I$7:$AS$3267,12,FALSE),"")</f>
        <v/>
      </c>
      <c r="Q34" s="1033" t="str">
        <f>IFERROR(VLOOKUP($I34,'WM-AR'!$I$7:$AS$3267,14,FALSE),"")</f>
        <v/>
      </c>
      <c r="R34" s="1033" t="str">
        <f>IFERROR(VLOOKUP($I34,'WM-AR'!$I$7:$AS$3267,16,FALSE),"")</f>
        <v/>
      </c>
      <c r="S34" s="1033" t="str">
        <f>IFERROR(VLOOKUP($I34,'WM-AR'!$I$7:$AS$3267,18,FALSE),"")</f>
        <v/>
      </c>
      <c r="T34" s="1033" t="str">
        <f>IFERROR(VLOOKUP($I34,'WM-AR'!$I$7:$AS$3267,20,FALSE),"")</f>
        <v/>
      </c>
      <c r="U34" s="1033" t="str">
        <f>IFERROR(VLOOKUP($I34,'WM-AR'!$I$7:$AS$3267,22,FALSE),"")</f>
        <v/>
      </c>
      <c r="V34" s="1033" t="str">
        <f>IFERROR(VLOOKUP($I34,'WM-AR'!$I$7:$AS$3267,24,FALSE),"")</f>
        <v/>
      </c>
      <c r="W34" s="1033" t="str">
        <f>IFERROR(VLOOKUP($I34,'WM-AR'!$I$7:$AS$3267,25,FALSE),"")</f>
        <v/>
      </c>
      <c r="X34" s="1033" t="str">
        <f>IFERROR(VLOOKUP($I34,'WM-AR'!$I$7:$AS$3267,26,FALSE),"")</f>
        <v/>
      </c>
      <c r="Y34" s="1033" t="str">
        <f>IFERROR(VLOOKUP($I34,'WM-AR'!$I$7:$AS$3267,27,FALSE),"")</f>
        <v/>
      </c>
      <c r="Z34" s="1033" t="str">
        <f>IFERROR(VLOOKUP($I34,'WM-AR'!$I$7:$AS$3267,28,FALSE),"")</f>
        <v/>
      </c>
      <c r="AA34" s="1033" t="str">
        <f>IFERROR(VLOOKUP($I34,'WM-AR'!$I$7:$AS$3267,29,FALSE),"")</f>
        <v/>
      </c>
      <c r="AB34" s="1033" t="str">
        <f>IFERROR(VLOOKUP($I34,'WM-AR'!$I$7:$AS$3267,30,FALSE),"")</f>
        <v/>
      </c>
      <c r="AC34" s="1033" t="str">
        <f>IFERROR(VLOOKUP($I34,'WM-AR'!$I$7:$AS$3267,31,FALSE),"")</f>
        <v/>
      </c>
      <c r="AD34" s="1033" t="str">
        <f>IFERROR(VLOOKUP($I34,'WM-AR'!$I$7:$AS$3267,32,FALSE),"")</f>
        <v/>
      </c>
      <c r="AE34" s="1033" t="str">
        <f>IFERROR(VLOOKUP($I34,'WM-AR'!$I$7:$AS$3267,33,FALSE),"")</f>
        <v/>
      </c>
      <c r="AF34" s="1034"/>
      <c r="AG34" s="852"/>
      <c r="AH34" s="852"/>
      <c r="AI34" s="854"/>
      <c r="AJ34" s="854" t="str">
        <f t="shared" si="11"/>
        <v/>
      </c>
      <c r="AK34" s="723"/>
      <c r="AL34" s="1028" t="str">
        <f>IF(AND(ISTEXT($E34),ISTEXT($B34)),"산출기준 &gt;&gt;  "&amp;_xlfn.XLOOKUP($E34,산출기준!$D:$D,산출기준!$E:$E,"매칭실패"),"")</f>
        <v/>
      </c>
    </row>
    <row r="35" spans="1:38">
      <c r="A35" s="1019"/>
      <c r="B35" s="724"/>
      <c r="C35" s="725"/>
      <c r="D35" s="731"/>
      <c r="E35" s="727"/>
      <c r="F35" s="1035"/>
      <c r="G35" s="886"/>
      <c r="H35" s="861"/>
      <c r="I35" s="732" t="str">
        <f t="shared" si="10"/>
        <v/>
      </c>
      <c r="J35" s="1036"/>
      <c r="K35" s="1037" t="str">
        <f>IFERROR(VLOOKUP($I35,'WM-AR'!$I$7:$AS$3267,34,FALSE),"")</f>
        <v/>
      </c>
      <c r="L35" s="1036" t="str">
        <f>IFERROR(VLOOKUP($I35,'WM-AR'!$I$7:$AS$3267,4,FALSE),"")</f>
        <v/>
      </c>
      <c r="M35" s="1036" t="str">
        <f>IFERROR(VLOOKUP($I35,'WM-AR'!$I$7:$AS$3267,6,FALSE),"")</f>
        <v/>
      </c>
      <c r="N35" s="1036" t="str">
        <f>IFERROR(VLOOKUP($I35,'WM-AR'!$I$7:$AS$3267,8,FALSE),"")</f>
        <v/>
      </c>
      <c r="O35" s="1038" t="str">
        <f>IFERROR(VLOOKUP($I35,'WM-AR'!$I$7:$AS$3267,10,FALSE),"")</f>
        <v/>
      </c>
      <c r="P35" s="1039" t="str">
        <f>IFERROR(VLOOKUP($I35,'WM-AR'!$I$7:$AS$3267,12,FALSE),"")</f>
        <v/>
      </c>
      <c r="Q35" s="1039" t="str">
        <f>IFERROR(VLOOKUP($I35,'WM-AR'!$I$7:$AS$3267,14,FALSE),"")</f>
        <v/>
      </c>
      <c r="R35" s="1039" t="str">
        <f>IFERROR(VLOOKUP($I35,'WM-AR'!$I$7:$AS$3267,16,FALSE),"")</f>
        <v/>
      </c>
      <c r="S35" s="1039" t="str">
        <f>IFERROR(VLOOKUP($I35,'WM-AR'!$I$7:$AS$3267,18,FALSE),"")</f>
        <v/>
      </c>
      <c r="T35" s="1039" t="str">
        <f>IFERROR(VLOOKUP($I35,'WM-AR'!$I$7:$AS$3267,20,FALSE),"")</f>
        <v/>
      </c>
      <c r="U35" s="1039" t="str">
        <f>IFERROR(VLOOKUP($I35,'WM-AR'!$I$7:$AS$3267,22,FALSE),"")</f>
        <v/>
      </c>
      <c r="V35" s="1039" t="str">
        <f>IFERROR(VLOOKUP($I35,'WM-AR'!$I$7:$AS$3267,24,FALSE),"")</f>
        <v/>
      </c>
      <c r="W35" s="1039" t="str">
        <f>IFERROR(VLOOKUP($I35,'WM-AR'!$I$7:$AS$3267,25,FALSE),"")</f>
        <v/>
      </c>
      <c r="X35" s="1039" t="str">
        <f>IFERROR(VLOOKUP($I35,'WM-AR'!$I$7:$AS$3267,26,FALSE),"")</f>
        <v/>
      </c>
      <c r="Y35" s="1039" t="str">
        <f>IFERROR(VLOOKUP($I35,'WM-AR'!$I$7:$AS$3267,27,FALSE),"")</f>
        <v/>
      </c>
      <c r="Z35" s="1039" t="str">
        <f>IFERROR(VLOOKUP($I35,'WM-AR'!$I$7:$AS$3267,28,FALSE),"")</f>
        <v/>
      </c>
      <c r="AA35" s="1039" t="str">
        <f>IFERROR(VLOOKUP($I35,'WM-AR'!$I$7:$AS$3267,29,FALSE),"")</f>
        <v/>
      </c>
      <c r="AB35" s="1039" t="str">
        <f>IFERROR(VLOOKUP($I35,'WM-AR'!$I$7:$AS$3267,30,FALSE),"")</f>
        <v/>
      </c>
      <c r="AC35" s="1039" t="str">
        <f>IFERROR(VLOOKUP($I35,'WM-AR'!$I$7:$AS$3267,31,FALSE),"")</f>
        <v/>
      </c>
      <c r="AD35" s="1039" t="str">
        <f>IFERROR(VLOOKUP($I35,'WM-AR'!$I$7:$AS$3267,32,FALSE),"")</f>
        <v/>
      </c>
      <c r="AE35" s="1039" t="str">
        <f>IFERROR(VLOOKUP($I35,'WM-AR'!$I$7:$AS$3267,33,FALSE),"")</f>
        <v/>
      </c>
      <c r="AF35" s="1040"/>
      <c r="AG35" s="870"/>
      <c r="AH35" s="870"/>
      <c r="AI35" s="871"/>
      <c r="AJ35" s="871" t="str">
        <f t="shared" si="11"/>
        <v/>
      </c>
      <c r="AK35" s="743"/>
      <c r="AL35" s="1028" t="str">
        <f>IF(AND(ISTEXT($E35),ISTEXT($B35)),"산출기준 &gt;&gt;  "&amp;_xlfn.XLOOKUP($E35,산출기준!$D:$D,산출기준!$E:$E,"매칭실패"),"")</f>
        <v/>
      </c>
    </row>
    <row r="36" spans="1:38">
      <c r="B36" s="635"/>
      <c r="C36" s="636"/>
      <c r="D36" s="636"/>
      <c r="E36" s="636"/>
      <c r="F36" s="638"/>
      <c r="G36" s="639"/>
      <c r="H36" s="639"/>
      <c r="I36" s="641"/>
      <c r="J36" s="642"/>
      <c r="K36" s="642"/>
      <c r="L36" s="642"/>
      <c r="M36" s="642"/>
      <c r="N36" s="642"/>
      <c r="O36" s="642"/>
      <c r="P36" s="642"/>
      <c r="Q36" s="642"/>
      <c r="R36" s="642"/>
      <c r="S36" s="642"/>
      <c r="T36" s="642"/>
      <c r="U36" s="642"/>
      <c r="V36" s="642"/>
      <c r="W36" s="642"/>
      <c r="X36" s="642"/>
      <c r="Y36" s="642"/>
      <c r="Z36" s="642"/>
      <c r="AA36" s="642"/>
      <c r="AB36" s="642"/>
      <c r="AC36" s="642"/>
      <c r="AD36" s="642"/>
      <c r="AE36" s="642"/>
      <c r="AF36" s="636"/>
      <c r="AG36" s="643"/>
      <c r="AH36" s="643"/>
      <c r="AI36" s="644"/>
      <c r="AJ36" s="644"/>
      <c r="AK36" s="639"/>
      <c r="AL36" s="88" t="str">
        <f>IF(AND(ISTEXT($E36),ISTEXT($B36)),"산출기준 &gt;&gt;  "&amp;_xlfn.XLOOKUP($E36,산출기준!$D:$D,산출기준!$E:$E,"매칭실패"),"")</f>
        <v/>
      </c>
    </row>
    <row r="37" spans="1:38">
      <c r="B37" s="645"/>
      <c r="C37" s="646" t="s">
        <v>2937</v>
      </c>
      <c r="D37" s="648"/>
      <c r="E37" s="648"/>
      <c r="F37" s="1047" t="s">
        <v>2959</v>
      </c>
      <c r="G37" s="645"/>
      <c r="H37" s="651"/>
      <c r="I37" s="652"/>
      <c r="J37" s="652"/>
      <c r="K37" s="653"/>
      <c r="L37" s="653"/>
      <c r="M37" s="653"/>
      <c r="N37" s="653"/>
      <c r="O37" s="653"/>
      <c r="P37" s="653"/>
      <c r="Q37" s="653"/>
      <c r="R37" s="653"/>
      <c r="S37" s="653"/>
      <c r="T37" s="653"/>
      <c r="U37" s="653"/>
      <c r="V37" s="653"/>
      <c r="W37" s="653"/>
      <c r="X37" s="653"/>
      <c r="Y37" s="653"/>
      <c r="Z37" s="653"/>
      <c r="AA37" s="653"/>
      <c r="AB37" s="653"/>
      <c r="AC37" s="653"/>
      <c r="AD37" s="653"/>
      <c r="AE37" s="653"/>
      <c r="AF37" s="656"/>
      <c r="AG37" s="656"/>
      <c r="AH37" s="656"/>
      <c r="AI37" s="656"/>
      <c r="AJ37" s="656"/>
      <c r="AK37" s="657"/>
      <c r="AL37" s="88" t="str">
        <f>IF(AND(ISTEXT($E37),ISTEXT($B37)),"산출기준 &gt;&gt;  "&amp;_xlfn.XLOOKUP($E37,산출기준!$D:$D,산출기준!$E:$E,"매칭실패"),"")</f>
        <v/>
      </c>
    </row>
    <row r="38" spans="1:38">
      <c r="B38" s="645"/>
      <c r="C38" s="646"/>
      <c r="D38" s="648"/>
      <c r="E38" s="648"/>
      <c r="F38" s="1047" t="s">
        <v>2960</v>
      </c>
      <c r="G38" s="645"/>
      <c r="H38" s="651"/>
      <c r="I38" s="652"/>
      <c r="J38" s="652"/>
      <c r="K38" s="653"/>
      <c r="L38" s="653"/>
      <c r="M38" s="653"/>
      <c r="N38" s="653"/>
      <c r="O38" s="653"/>
      <c r="P38" s="653"/>
      <c r="Q38" s="653"/>
      <c r="R38" s="653"/>
      <c r="S38" s="653"/>
      <c r="T38" s="653"/>
      <c r="U38" s="653"/>
      <c r="V38" s="653"/>
      <c r="W38" s="653"/>
      <c r="X38" s="653"/>
      <c r="Y38" s="653"/>
      <c r="Z38" s="653"/>
      <c r="AA38" s="653"/>
      <c r="AB38" s="653"/>
      <c r="AC38" s="653"/>
      <c r="AD38" s="653"/>
      <c r="AE38" s="653"/>
      <c r="AF38" s="656"/>
      <c r="AG38" s="656"/>
      <c r="AH38" s="656"/>
      <c r="AI38" s="656"/>
      <c r="AJ38" s="656"/>
      <c r="AK38" s="657"/>
      <c r="AL38" s="88" t="str">
        <f>IF(AND(ISTEXT($E38),ISTEXT($B38)),"산출기준 &gt;&gt;  "&amp;_xlfn.XLOOKUP($E38,산출기준!$D:$D,산출기준!$E:$E,"매칭실패"),"")</f>
        <v/>
      </c>
    </row>
    <row r="39" spans="1:38" ht="34.9" customHeight="1">
      <c r="B39" s="808" t="str" cm="1">
        <f t="array" aca="1" ref="B39" ca="1">_xlfn.IFNA(INDIRECT("Family_표준_구성도!B"&amp;MATCH(F39,INDIRECT("Family_표준_구성도!"&amp;"C:C"),0)),"")</f>
        <v>3.1.1.2.1</v>
      </c>
      <c r="C39" s="668" t="s">
        <v>2016</v>
      </c>
      <c r="D39" s="809"/>
      <c r="E39" s="668" t="s">
        <v>2939</v>
      </c>
      <c r="F39" s="810" t="s">
        <v>2961</v>
      </c>
      <c r="G39" s="811"/>
      <c r="H39" s="917" t="s">
        <v>2962</v>
      </c>
      <c r="I39" s="674"/>
      <c r="J39" s="674"/>
      <c r="K39" s="674"/>
      <c r="L39" s="674"/>
      <c r="M39" s="674"/>
      <c r="N39" s="675"/>
      <c r="O39" s="676"/>
      <c r="P39" s="677"/>
      <c r="Q39" s="677"/>
      <c r="R39" s="677"/>
      <c r="S39" s="677"/>
      <c r="T39" s="677"/>
      <c r="U39" s="677"/>
      <c r="V39" s="678"/>
      <c r="W39" s="679"/>
      <c r="X39" s="679"/>
      <c r="Y39" s="679"/>
      <c r="Z39" s="679"/>
      <c r="AA39" s="679"/>
      <c r="AB39" s="679"/>
      <c r="AC39" s="679"/>
      <c r="AD39" s="679"/>
      <c r="AE39" s="679"/>
      <c r="AF39" s="1043"/>
      <c r="AG39" s="682"/>
      <c r="AH39" s="682"/>
      <c r="AI39" s="682"/>
      <c r="AJ39" s="682"/>
      <c r="AK39" s="683"/>
      <c r="AL39" s="88" t="str">
        <f ca="1">IF(AND(ISTEXT($E39),ISTEXT($B39)),"산출기준 &gt;&gt;  "&amp;_xlfn.XLOOKUP($E39,산출기준!$D:$D,산출기준!$E:$E,"매칭실패"),"")</f>
        <v>산출기준 &gt;&gt;  [ 벽체 일반 산출 ]</v>
      </c>
    </row>
    <row r="40" spans="1:38" ht="49.9" customHeight="1" outlineLevel="1">
      <c r="B40" s="758"/>
      <c r="C40" s="759"/>
      <c r="D40" s="759"/>
      <c r="E40" s="814"/>
      <c r="F40" s="818" t="s">
        <v>2942</v>
      </c>
      <c r="G40" s="759" t="str">
        <f t="shared" ref="G40" si="12">IF(IF(N40=0,"",N40)&amp;" | "&amp;IF(O40=0,"",O40)&amp;" | "&amp;IF(Q40=0,"",Q40)&amp;" | "&amp;IF(R40=0,"",R40)=" |  |  | ","",IF(N40=0,"",N40)&amp;" | "&amp;IF(O40=0,"",O40)&amp;" | "&amp;IF(Q40=0,"",Q40)&amp;" | "&amp;IF(R40=0,"",R40))</f>
        <v>Plasterboard Dry Liner System |  |  | Mineral Wool (Rock Wool)</v>
      </c>
      <c r="H40" s="816" t="s">
        <v>2943</v>
      </c>
      <c r="I40" s="765" t="str">
        <f>LEFT(H40,14)</f>
        <v>A04AS176-00002</v>
      </c>
      <c r="J40" s="766"/>
      <c r="K40" s="766" t="str">
        <f>IFERROR(VLOOKUP($I40,'WM-AR'!$I$7:$AS$3267,34,FALSE),"")</f>
        <v>M2</v>
      </c>
      <c r="L40" s="766" t="str">
        <f>IFERROR(VLOOKUP($I40,'WM-AR'!$I$7:$AS$3267,4,FALSE),"")</f>
        <v>Finishing Work</v>
      </c>
      <c r="M40" s="766" t="str">
        <f>IFERROR(VLOOKUP($I40,'WM-AR'!$I$7:$AS$3267,6,FALSE),"")</f>
        <v>Exterior/Interior Finish Work</v>
      </c>
      <c r="N40" s="766" t="str">
        <f>IFERROR(VLOOKUP($I40,'WM-AR'!$I$7:$AS$3267,8,FALSE),"")</f>
        <v>Plasterboard Dry Liner System</v>
      </c>
      <c r="O40" s="766">
        <f>IFERROR(VLOOKUP($I40,'WM-AR'!$I$7:$AS$3267,10,FALSE),"")</f>
        <v>0</v>
      </c>
      <c r="P40" s="766">
        <f>IFERROR(VLOOKUP($I40,'WM-AR'!$I$7:$AS$3267,12,FALSE),"")</f>
        <v>0</v>
      </c>
      <c r="Q40" s="766">
        <f>IFERROR(VLOOKUP($I40,'WM-AR'!$I$7:$AS$3267,14,FALSE),"")</f>
        <v>0</v>
      </c>
      <c r="R40" s="766" t="str">
        <f>IFERROR(VLOOKUP($I40,'WM-AR'!$I$7:$AS$3267,16,FALSE),"")</f>
        <v>Mineral Wool (Rock Wool)</v>
      </c>
      <c r="S40" s="766" t="str">
        <f>IFERROR(VLOOKUP($I40,'WM-AR'!$I$7:$AS$3267,18,FALSE),"")</f>
        <v>for Wall To External Side</v>
      </c>
      <c r="T40" s="766" t="str">
        <f>IFERROR(VLOOKUP($I40,'WM-AR'!$I$7:$AS$3267,20,FALSE),"")</f>
        <v>w/ 1-Layer Gypsum Board, Supporting Frame(Stud), Accessories</v>
      </c>
      <c r="U40" s="766">
        <f>IFERROR(VLOOKUP($I40,'WM-AR'!$I$7:$AS$3267,22,FALSE),"")</f>
        <v>0</v>
      </c>
      <c r="V40" s="766" t="str">
        <f>IFERROR(VLOOKUP($I40,'WM-AR'!$I$7:$AS$3267,24,FALSE),"")</f>
        <v>1-Layer Gypsumboard THK=12.5mm</v>
      </c>
      <c r="W40" s="766">
        <f>IFERROR(VLOOKUP($I40,'WM-AR'!$I$7:$AS$3267,25,FALSE),"")</f>
        <v>0</v>
      </c>
      <c r="X40" s="766" t="str">
        <f>IFERROR(VLOOKUP($I40,'WM-AR'!$I$7:$AS$3267,26,FALSE),"")</f>
        <v>Insulation THK=(  )mm</v>
      </c>
      <c r="Y40" s="766">
        <f>IFERROR(VLOOKUP($I40,'WM-AR'!$I$7:$AS$3267,27,FALSE),"")</f>
        <v>0</v>
      </c>
      <c r="Z40" s="766">
        <f>IFERROR(VLOOKUP($I40,'WM-AR'!$I$7:$AS$3267,28,FALSE),"")</f>
        <v>0</v>
      </c>
      <c r="AA40" s="766">
        <f>IFERROR(VLOOKUP($I40,'WM-AR'!$I$7:$AS$3267,29,FALSE),"")</f>
        <v>0</v>
      </c>
      <c r="AB40" s="766">
        <f>IFERROR(VLOOKUP($I40,'WM-AR'!$I$7:$AS$3267,30,FALSE),"")</f>
        <v>0</v>
      </c>
      <c r="AC40" s="766">
        <f>IFERROR(VLOOKUP($I40,'WM-AR'!$I$7:$AS$3267,31,FALSE),"")</f>
        <v>0</v>
      </c>
      <c r="AD40" s="766">
        <f>IFERROR(VLOOKUP($I40,'WM-AR'!$I$7:$AS$3267,32,FALSE),"")</f>
        <v>0</v>
      </c>
      <c r="AE40" s="766" t="str">
        <f>IFERROR(VLOOKUP($I40,'WM-AR'!$I$7:$AS$3267,33,FALSE),"")</f>
        <v/>
      </c>
      <c r="AF40" s="817" t="s">
        <v>2963</v>
      </c>
      <c r="AG40" s="768" t="s">
        <v>1815</v>
      </c>
      <c r="AH40" s="768" t="s">
        <v>1815</v>
      </c>
      <c r="AI40" s="769"/>
      <c r="AJ40" s="769" t="str">
        <f>K40</f>
        <v>M2</v>
      </c>
      <c r="AK40" s="905"/>
      <c r="AL40" s="88" t="str">
        <f>IF(AND(ISTEXT($E40),ISTEXT($B40)),"산출기준 &gt;&gt;  "&amp;_xlfn.XLOOKUP($E40,산출기준!$D:$D,산출기준!$E:$E,"매칭실패"),"")</f>
        <v/>
      </c>
    </row>
    <row r="41" spans="1:38" ht="30" customHeight="1" outlineLevel="1">
      <c r="B41" s="758"/>
      <c r="C41" s="759"/>
      <c r="D41" s="759"/>
      <c r="E41" s="814"/>
      <c r="F41" s="818" t="s">
        <v>2945</v>
      </c>
      <c r="G41" s="1044" t="s">
        <v>2964</v>
      </c>
      <c r="H41" s="759"/>
      <c r="I41" s="765" t="s">
        <v>2965</v>
      </c>
      <c r="J41" s="766"/>
      <c r="K41" s="766"/>
      <c r="L41" s="766"/>
      <c r="M41" s="766"/>
      <c r="N41" s="766"/>
      <c r="O41" s="766"/>
      <c r="P41" s="766"/>
      <c r="Q41" s="766"/>
      <c r="R41" s="766"/>
      <c r="S41" s="766"/>
      <c r="T41" s="766"/>
      <c r="U41" s="766"/>
      <c r="V41" s="766"/>
      <c r="W41" s="766"/>
      <c r="X41" s="766"/>
      <c r="Y41" s="766"/>
      <c r="Z41" s="766"/>
      <c r="AA41" s="766"/>
      <c r="AB41" s="766"/>
      <c r="AC41" s="766"/>
      <c r="AD41" s="766"/>
      <c r="AE41" s="766"/>
      <c r="AF41" s="773"/>
      <c r="AG41" s="1045"/>
      <c r="AH41" s="1045"/>
      <c r="AI41" s="1046"/>
      <c r="AJ41" s="1046"/>
      <c r="AK41" s="905"/>
      <c r="AL41" s="88" t="str">
        <f>IF(AND(ISTEXT($E41),ISTEXT($B41)),"산출기준 &gt;&gt;  "&amp;_xlfn.XLOOKUP($E41,산출기준!$D:$D,산출기준!$E:$E,"매칭실패"),"")</f>
        <v/>
      </c>
    </row>
    <row r="42" spans="1:38" ht="49.9" customHeight="1" outlineLevel="1">
      <c r="B42" s="758"/>
      <c r="C42" s="759"/>
      <c r="D42" s="759"/>
      <c r="E42" s="814"/>
      <c r="F42" s="818" t="s">
        <v>2966</v>
      </c>
      <c r="G42" s="759" t="str">
        <f t="shared" ref="G42:G44" si="13">IF(IF(N42=0,"",N42)&amp;" | "&amp;IF(O42=0,"",O42)&amp;" | "&amp;IF(Q42=0,"",Q42)&amp;" | "&amp;IF(R42=0,"",R42)=" |  |  | ","",IF(N42=0,"",N42)&amp;" | "&amp;IF(O42=0,"",O42)&amp;" | "&amp;IF(Q42=0,"",Q42)&amp;" | "&amp;IF(R42=0,"",R42))</f>
        <v xml:space="preserve">Reinforced Concrete Block |  |  | </v>
      </c>
      <c r="H42" s="816" t="s">
        <v>2967</v>
      </c>
      <c r="I42" s="765" t="str">
        <f t="shared" ref="I42:I47" si="14">LEFT(H42,14)</f>
        <v>A04AL069-00002</v>
      </c>
      <c r="J42" s="766"/>
      <c r="K42" s="766" t="str">
        <f>IFERROR(VLOOKUP($I42,'WM-AR'!$I$7:$AS$3267,34,FALSE),"")</f>
        <v>M2</v>
      </c>
      <c r="L42" s="766" t="str">
        <f>IFERROR(VLOOKUP($I42,'WM-AR'!$I$7:$AS$3267,4,FALSE),"")</f>
        <v>Finishing Work</v>
      </c>
      <c r="M42" s="766" t="str">
        <f>IFERROR(VLOOKUP($I42,'WM-AR'!$I$7:$AS$3267,6,FALSE),"")</f>
        <v>Masonry Work</v>
      </c>
      <c r="N42" s="766" t="str">
        <f>IFERROR(VLOOKUP($I42,'WM-AR'!$I$7:$AS$3267,8,FALSE),"")</f>
        <v>Reinforced Concrete Block</v>
      </c>
      <c r="O42" s="766">
        <f>IFERROR(VLOOKUP($I42,'WM-AR'!$I$7:$AS$3267,10,FALSE),"")</f>
        <v>0</v>
      </c>
      <c r="P42" s="766">
        <f>IFERROR(VLOOKUP($I42,'WM-AR'!$I$7:$AS$3267,12,FALSE),"")</f>
        <v>0</v>
      </c>
      <c r="Q42" s="766">
        <f>IFERROR(VLOOKUP($I42,'WM-AR'!$I$7:$AS$3267,14,FALSE),"")</f>
        <v>0</v>
      </c>
      <c r="R42" s="766">
        <f>IFERROR(VLOOKUP($I42,'WM-AR'!$I$7:$AS$3267,16,FALSE),"")</f>
        <v>0</v>
      </c>
      <c r="S42" s="766">
        <f>IFERROR(VLOOKUP($I42,'WM-AR'!$I$7:$AS$3267,18,FALSE),"")</f>
        <v>0</v>
      </c>
      <c r="T42" s="766" t="str">
        <f>IFERROR(VLOOKUP($I42,'WM-AR'!$I$7:$AS$3267,20,FALSE),"")</f>
        <v>w/ All Reinf.(Lath, Steel Tie, Anchor Bar, Mortar, ETC.), Filler, Sealant, Lintel/Sill for Opening, ETC.</v>
      </c>
      <c r="U42" s="766">
        <f>IFERROR(VLOOKUP($I42,'WM-AR'!$I$7:$AS$3267,22,FALSE),"")</f>
        <v>0</v>
      </c>
      <c r="V42" s="766" t="str">
        <f>IFERROR(VLOOKUP($I42,'WM-AR'!$I$7:$AS$3267,24,FALSE),"")</f>
        <v>100mm&lt;THK≤200mm</v>
      </c>
      <c r="W42" s="766">
        <f>IFERROR(VLOOKUP($I42,'WM-AR'!$I$7:$AS$3267,25,FALSE),"")</f>
        <v>0</v>
      </c>
      <c r="X42" s="766" t="str">
        <f>IFERROR(VLOOKUP($I42,'WM-AR'!$I$7:$AS$3267,26,FALSE),"")</f>
        <v>THK=(  )mm</v>
      </c>
      <c r="Y42" s="766">
        <f>IFERROR(VLOOKUP($I42,'WM-AR'!$I$7:$AS$3267,27,FALSE),"")</f>
        <v>0</v>
      </c>
      <c r="Z42" s="766">
        <f>IFERROR(VLOOKUP($I42,'WM-AR'!$I$7:$AS$3267,28,FALSE),"")</f>
        <v>0</v>
      </c>
      <c r="AA42" s="766">
        <f>IFERROR(VLOOKUP($I42,'WM-AR'!$I$7:$AS$3267,29,FALSE),"")</f>
        <v>0</v>
      </c>
      <c r="AB42" s="766">
        <f>IFERROR(VLOOKUP($I42,'WM-AR'!$I$7:$AS$3267,30,FALSE),"")</f>
        <v>0</v>
      </c>
      <c r="AC42" s="766">
        <f>IFERROR(VLOOKUP($I42,'WM-AR'!$I$7:$AS$3267,31,FALSE),"")</f>
        <v>0</v>
      </c>
      <c r="AD42" s="766">
        <f>IFERROR(VLOOKUP($I42,'WM-AR'!$I$7:$AS$3267,32,FALSE),"")</f>
        <v>0</v>
      </c>
      <c r="AE42" s="766" t="str">
        <f>IFERROR(VLOOKUP($I42,'WM-AR'!$I$7:$AS$3267,33,FALSE),"")</f>
        <v/>
      </c>
      <c r="AF42" s="817" t="s">
        <v>2968</v>
      </c>
      <c r="AG42" s="768" t="s">
        <v>1815</v>
      </c>
      <c r="AH42" s="768" t="s">
        <v>1815</v>
      </c>
      <c r="AI42" s="769"/>
      <c r="AJ42" s="769" t="str">
        <f>K42</f>
        <v>M2</v>
      </c>
      <c r="AK42" s="905"/>
      <c r="AL42" s="88" t="str">
        <f>IF(AND(ISTEXT($E42),ISTEXT($B42)),"산출기준 &gt;&gt;  "&amp;_xlfn.XLOOKUP($E42,산출기준!$D:$D,산출기준!$E:$E,"매칭실패"),"")</f>
        <v/>
      </c>
    </row>
    <row r="43" spans="1:38" ht="49.9" customHeight="1" outlineLevel="1">
      <c r="B43" s="758"/>
      <c r="C43" s="759"/>
      <c r="D43" s="759"/>
      <c r="E43" s="814"/>
      <c r="F43" s="818" t="s">
        <v>2969</v>
      </c>
      <c r="G43" s="759" t="str">
        <f t="shared" si="13"/>
        <v xml:space="preserve">Plastering |  |  | </v>
      </c>
      <c r="H43" s="816" t="s">
        <v>2970</v>
      </c>
      <c r="I43" s="765" t="str">
        <f t="shared" si="14"/>
        <v>A04AT198-00001</v>
      </c>
      <c r="J43" s="766"/>
      <c r="K43" s="766" t="str">
        <f>IFERROR(VLOOKUP($I43,'WM-AR'!$I$7:$AS$3267,34,FALSE),"")</f>
        <v>M2</v>
      </c>
      <c r="L43" s="766" t="str">
        <f>IFERROR(VLOOKUP($I43,'WM-AR'!$I$7:$AS$3267,4,FALSE),"")</f>
        <v>Finishing Work</v>
      </c>
      <c r="M43" s="766" t="str">
        <f>IFERROR(VLOOKUP($I43,'WM-AR'!$I$7:$AS$3267,6,FALSE),"")</f>
        <v>Plastering Work</v>
      </c>
      <c r="N43" s="766" t="str">
        <f>IFERROR(VLOOKUP($I43,'WM-AR'!$I$7:$AS$3267,8,FALSE),"")</f>
        <v>Plastering</v>
      </c>
      <c r="O43" s="766">
        <f>IFERROR(VLOOKUP($I43,'WM-AR'!$I$7:$AS$3267,10,FALSE),"")</f>
        <v>0</v>
      </c>
      <c r="P43" s="766">
        <f>IFERROR(VLOOKUP($I43,'WM-AR'!$I$7:$AS$3267,12,FALSE),"")</f>
        <v>0</v>
      </c>
      <c r="Q43" s="766">
        <f>IFERROR(VLOOKUP($I43,'WM-AR'!$I$7:$AS$3267,14,FALSE),"")</f>
        <v>0</v>
      </c>
      <c r="R43" s="766">
        <f>IFERROR(VLOOKUP($I43,'WM-AR'!$I$7:$AS$3267,16,FALSE),"")</f>
        <v>0</v>
      </c>
      <c r="S43" s="766" t="str">
        <f>IFERROR(VLOOKUP($I43,'WM-AR'!$I$7:$AS$3267,18,FALSE),"")</f>
        <v>for External Masonry Wall</v>
      </c>
      <c r="T43" s="766" t="str">
        <f>IFERROR(VLOOKUP($I43,'WM-AR'!$I$7:$AS$3267,20,FALSE),"")</f>
        <v/>
      </c>
      <c r="U43" s="766">
        <f>IFERROR(VLOOKUP($I43,'WM-AR'!$I$7:$AS$3267,22,FALSE),"")</f>
        <v>0</v>
      </c>
      <c r="V43" s="766">
        <f>IFERROR(VLOOKUP($I43,'WM-AR'!$I$7:$AS$3267,24,FALSE),"")</f>
        <v>0</v>
      </c>
      <c r="W43" s="766">
        <f>IFERROR(VLOOKUP($I43,'WM-AR'!$I$7:$AS$3267,25,FALSE),"")</f>
        <v>0</v>
      </c>
      <c r="X43" s="766" t="str">
        <f>IFERROR(VLOOKUP($I43,'WM-AR'!$I$7:$AS$3267,26,FALSE),"")</f>
        <v>THK=(  )mm</v>
      </c>
      <c r="Y43" s="766">
        <f>IFERROR(VLOOKUP($I43,'WM-AR'!$I$7:$AS$3267,27,FALSE),"")</f>
        <v>0</v>
      </c>
      <c r="Z43" s="766">
        <f>IFERROR(VLOOKUP($I43,'WM-AR'!$I$7:$AS$3267,28,FALSE),"")</f>
        <v>0</v>
      </c>
      <c r="AA43" s="766">
        <f>IFERROR(VLOOKUP($I43,'WM-AR'!$I$7:$AS$3267,29,FALSE),"")</f>
        <v>0</v>
      </c>
      <c r="AB43" s="766">
        <f>IFERROR(VLOOKUP($I43,'WM-AR'!$I$7:$AS$3267,30,FALSE),"")</f>
        <v>0</v>
      </c>
      <c r="AC43" s="766">
        <f>IFERROR(VLOOKUP($I43,'WM-AR'!$I$7:$AS$3267,31,FALSE),"")</f>
        <v>0</v>
      </c>
      <c r="AD43" s="766">
        <f>IFERROR(VLOOKUP($I43,'WM-AR'!$I$7:$AS$3267,32,FALSE),"")</f>
        <v>0</v>
      </c>
      <c r="AE43" s="766" t="str">
        <f>IFERROR(VLOOKUP($I43,'WM-AR'!$I$7:$AS$3267,33,FALSE),"")</f>
        <v/>
      </c>
      <c r="AF43" s="817" t="s">
        <v>2971</v>
      </c>
      <c r="AG43" s="768" t="s">
        <v>1815</v>
      </c>
      <c r="AH43" s="768" t="s">
        <v>1815</v>
      </c>
      <c r="AI43" s="769"/>
      <c r="AJ43" s="769" t="str">
        <f>K43</f>
        <v>M2</v>
      </c>
      <c r="AK43" s="905"/>
      <c r="AL43" s="88" t="str">
        <f>IF(AND(ISTEXT($E43),ISTEXT($B43)),"산출기준 &gt;&gt;  "&amp;_xlfn.XLOOKUP($E43,산출기준!$D:$D,산출기준!$E:$E,"매칭실패"),"")</f>
        <v/>
      </c>
    </row>
    <row r="44" spans="1:38" ht="49.9" customHeight="1" outlineLevel="1">
      <c r="B44" s="758"/>
      <c r="C44" s="759"/>
      <c r="D44" s="759"/>
      <c r="E44" s="814"/>
      <c r="F44" s="818" t="s">
        <v>2972</v>
      </c>
      <c r="G44" s="759" t="str">
        <f t="shared" si="13"/>
        <v xml:space="preserve">External Wall Painting | Acrylic Emulsion Paint |  | </v>
      </c>
      <c r="H44" s="816" t="s">
        <v>2973</v>
      </c>
      <c r="I44" s="765" t="str">
        <f t="shared" si="14"/>
        <v>A04AM077-00001</v>
      </c>
      <c r="J44" s="766"/>
      <c r="K44" s="766" t="str">
        <f>IFERROR(VLOOKUP($I44,'WM-AR'!$I$7:$AS$3267,34,FALSE),"")</f>
        <v>M2</v>
      </c>
      <c r="L44" s="766" t="str">
        <f>IFERROR(VLOOKUP($I44,'WM-AR'!$I$7:$AS$3267,4,FALSE),"")</f>
        <v>Finishing Work</v>
      </c>
      <c r="M44" s="766" t="str">
        <f>IFERROR(VLOOKUP($I44,'WM-AR'!$I$7:$AS$3267,6,FALSE),"")</f>
        <v>Painting Work</v>
      </c>
      <c r="N44" s="766" t="str">
        <f>IFERROR(VLOOKUP($I44,'WM-AR'!$I$7:$AS$3267,8,FALSE),"")</f>
        <v>External Wall Painting</v>
      </c>
      <c r="O44" s="766" t="str">
        <f>IFERROR(VLOOKUP($I44,'WM-AR'!$I$7:$AS$3267,10,FALSE),"")</f>
        <v>Acrylic Emulsion Paint</v>
      </c>
      <c r="P44" s="766">
        <f>IFERROR(VLOOKUP($I44,'WM-AR'!$I$7:$AS$3267,12,FALSE),"")</f>
        <v>0</v>
      </c>
      <c r="Q44" s="766">
        <f>IFERROR(VLOOKUP($I44,'WM-AR'!$I$7:$AS$3267,14,FALSE),"")</f>
        <v>0</v>
      </c>
      <c r="R44" s="766">
        <f>IFERROR(VLOOKUP($I44,'WM-AR'!$I$7:$AS$3267,16,FALSE),"")</f>
        <v>0</v>
      </c>
      <c r="S44" s="766">
        <f>IFERROR(VLOOKUP($I44,'WM-AR'!$I$7:$AS$3267,18,FALSE),"")</f>
        <v>0</v>
      </c>
      <c r="T44" s="766" t="str">
        <f>IFERROR(VLOOKUP($I44,'WM-AR'!$I$7:$AS$3267,20,FALSE),"")</f>
        <v/>
      </c>
      <c r="U44" s="766">
        <f>IFERROR(VLOOKUP($I44,'WM-AR'!$I$7:$AS$3267,22,FALSE),"")</f>
        <v>0</v>
      </c>
      <c r="V44" s="766" t="str">
        <f>IFERROR(VLOOKUP($I44,'WM-AR'!$I$7:$AS$3267,24,FALSE),"")</f>
        <v/>
      </c>
      <c r="W44" s="766">
        <f>IFERROR(VLOOKUP($I44,'WM-AR'!$I$7:$AS$3267,25,FALSE),"")</f>
        <v>0</v>
      </c>
      <c r="X44" s="766" t="str">
        <f>IFERROR(VLOOKUP($I44,'WM-AR'!$I$7:$AS$3267,26,FALSE),"")</f>
        <v/>
      </c>
      <c r="Y44" s="766">
        <f>IFERROR(VLOOKUP($I44,'WM-AR'!$I$7:$AS$3267,27,FALSE),"")</f>
        <v>0</v>
      </c>
      <c r="Z44" s="766">
        <f>IFERROR(VLOOKUP($I44,'WM-AR'!$I$7:$AS$3267,28,FALSE),"")</f>
        <v>0</v>
      </c>
      <c r="AA44" s="766">
        <f>IFERROR(VLOOKUP($I44,'WM-AR'!$I$7:$AS$3267,29,FALSE),"")</f>
        <v>0</v>
      </c>
      <c r="AB44" s="766">
        <f>IFERROR(VLOOKUP($I44,'WM-AR'!$I$7:$AS$3267,30,FALSE),"")</f>
        <v>0</v>
      </c>
      <c r="AC44" s="766">
        <f>IFERROR(VLOOKUP($I44,'WM-AR'!$I$7:$AS$3267,31,FALSE),"")</f>
        <v>0</v>
      </c>
      <c r="AD44" s="766">
        <f>IFERROR(VLOOKUP($I44,'WM-AR'!$I$7:$AS$3267,32,FALSE),"")</f>
        <v>0</v>
      </c>
      <c r="AE44" s="766" t="str">
        <f>IFERROR(VLOOKUP($I44,'WM-AR'!$I$7:$AS$3267,33,FALSE),"")</f>
        <v/>
      </c>
      <c r="AF44" s="817" t="s">
        <v>2974</v>
      </c>
      <c r="AG44" s="768" t="s">
        <v>2975</v>
      </c>
      <c r="AH44" s="768" t="s">
        <v>2975</v>
      </c>
      <c r="AI44" s="769"/>
      <c r="AJ44" s="769" t="str">
        <f>K44</f>
        <v>M2</v>
      </c>
      <c r="AK44" s="905"/>
      <c r="AL44" s="88" t="str">
        <f>IF(AND(ISTEXT($E44),ISTEXT($B44)),"산출기준 &gt;&gt;  "&amp;_xlfn.XLOOKUP($E44,산출기준!$D:$D,산출기준!$E:$E,"매칭실패"),"")</f>
        <v/>
      </c>
    </row>
    <row r="45" spans="1:38">
      <c r="A45" s="1019"/>
      <c r="B45" s="684"/>
      <c r="C45" s="685"/>
      <c r="D45" s="1020"/>
      <c r="E45" s="687"/>
      <c r="F45" s="1021"/>
      <c r="G45" s="875" t="s">
        <v>2173</v>
      </c>
      <c r="H45" s="824"/>
      <c r="I45" s="692" t="str">
        <f t="shared" si="14"/>
        <v/>
      </c>
      <c r="J45" s="1022"/>
      <c r="K45" s="1023" t="str">
        <f>IFERROR(VLOOKUP($I45,'WM-AR'!$I$7:$AS$3267,34,FALSE),"")</f>
        <v/>
      </c>
      <c r="L45" s="1024" t="str">
        <f>IFERROR(VLOOKUP($I45,'WM-AR'!$I$7:$AS$3267,4,FALSE),"")</f>
        <v/>
      </c>
      <c r="M45" s="1024" t="str">
        <f>IFERROR(VLOOKUP($I45,'WM-AR'!$I$7:$AS$3267,6,FALSE),"")</f>
        <v/>
      </c>
      <c r="N45" s="1024" t="str">
        <f>IFERROR(VLOOKUP($I45,'WM-AR'!$I$7:$AS$3267,8,FALSE),"")</f>
        <v/>
      </c>
      <c r="O45" s="1025" t="str">
        <f>IFERROR(VLOOKUP($I45,'WM-AR'!$I$7:$AS$3267,10,FALSE),"")</f>
        <v/>
      </c>
      <c r="P45" s="1026" t="str">
        <f>IFERROR(VLOOKUP($I45,'WM-AR'!$I$7:$AS$3267,12,FALSE),"")</f>
        <v/>
      </c>
      <c r="Q45" s="1026" t="str">
        <f>IFERROR(VLOOKUP($I45,'WM-AR'!$I$7:$AS$3267,14,FALSE),"")</f>
        <v/>
      </c>
      <c r="R45" s="1026" t="str">
        <f>IFERROR(VLOOKUP($I45,'WM-AR'!$I$7:$AS$3267,16,FALSE),"")</f>
        <v/>
      </c>
      <c r="S45" s="1026" t="str">
        <f>IFERROR(VLOOKUP($I45,'WM-AR'!$I$7:$AS$3267,18,FALSE),"")</f>
        <v/>
      </c>
      <c r="T45" s="1026" t="str">
        <f>IFERROR(VLOOKUP($I45,'WM-AR'!$I$7:$AS$3267,20,FALSE),"")</f>
        <v/>
      </c>
      <c r="U45" s="1026" t="str">
        <f>IFERROR(VLOOKUP($I45,'WM-AR'!$I$7:$AS$3267,22,FALSE),"")</f>
        <v/>
      </c>
      <c r="V45" s="1026" t="str">
        <f>IFERROR(VLOOKUP($I45,'WM-AR'!$I$7:$AS$3267,24,FALSE),"")</f>
        <v/>
      </c>
      <c r="W45" s="1026" t="str">
        <f>IFERROR(VLOOKUP($I45,'WM-AR'!$I$7:$AS$3267,25,FALSE),"")</f>
        <v/>
      </c>
      <c r="X45" s="1026" t="str">
        <f>IFERROR(VLOOKUP($I45,'WM-AR'!$I$7:$AS$3267,26,FALSE),"")</f>
        <v/>
      </c>
      <c r="Y45" s="1026" t="str">
        <f>IFERROR(VLOOKUP($I45,'WM-AR'!$I$7:$AS$3267,27,FALSE),"")</f>
        <v/>
      </c>
      <c r="Z45" s="1026" t="str">
        <f>IFERROR(VLOOKUP($I45,'WM-AR'!$I$7:$AS$3267,28,FALSE),"")</f>
        <v/>
      </c>
      <c r="AA45" s="1026" t="str">
        <f>IFERROR(VLOOKUP($I45,'WM-AR'!$I$7:$AS$3267,29,FALSE),"")</f>
        <v/>
      </c>
      <c r="AB45" s="1026" t="str">
        <f>IFERROR(VLOOKUP($I45,'WM-AR'!$I$7:$AS$3267,30,FALSE),"")</f>
        <v/>
      </c>
      <c r="AC45" s="1026" t="str">
        <f>IFERROR(VLOOKUP($I45,'WM-AR'!$I$7:$AS$3267,31,FALSE),"")</f>
        <v/>
      </c>
      <c r="AD45" s="1026" t="str">
        <f>IFERROR(VLOOKUP($I45,'WM-AR'!$I$7:$AS$3267,32,FALSE),"")</f>
        <v/>
      </c>
      <c r="AE45" s="1026" t="str">
        <f>IFERROR(VLOOKUP($I45,'WM-AR'!$I$7:$AS$3267,33,FALSE),"")</f>
        <v/>
      </c>
      <c r="AF45" s="1027"/>
      <c r="AG45" s="834"/>
      <c r="AH45" s="834"/>
      <c r="AI45" s="836"/>
      <c r="AJ45" s="836" t="str">
        <f t="shared" ref="AJ45:AJ47" si="15">K45</f>
        <v/>
      </c>
      <c r="AK45" s="704"/>
      <c r="AL45" s="1028" t="str">
        <f>IF(AND(ISTEXT($E45),ISTEXT($B45)),"산출기준 &gt;&gt;  "&amp;_xlfn.XLOOKUP($E45,산출기준!$D:$D,산출기준!$E:$E,"매칭실패"),"")</f>
        <v/>
      </c>
    </row>
    <row r="46" spans="1:38">
      <c r="A46" s="1019"/>
      <c r="B46" s="705"/>
      <c r="C46" s="706"/>
      <c r="D46" s="711"/>
      <c r="E46" s="708"/>
      <c r="F46" s="1029"/>
      <c r="G46" s="882"/>
      <c r="H46" s="843"/>
      <c r="I46" s="712" t="str">
        <f t="shared" si="14"/>
        <v/>
      </c>
      <c r="J46" s="1030"/>
      <c r="K46" s="1031" t="str">
        <f>IFERROR(VLOOKUP($I46,'WM-AR'!$I$7:$AS$3267,34,FALSE),"")</f>
        <v/>
      </c>
      <c r="L46" s="1030" t="str">
        <f>IFERROR(VLOOKUP($I46,'WM-AR'!$I$7:$AS$3267,4,FALSE),"")</f>
        <v/>
      </c>
      <c r="M46" s="1030" t="str">
        <f>IFERROR(VLOOKUP($I46,'WM-AR'!$I$7:$AS$3267,6,FALSE),"")</f>
        <v/>
      </c>
      <c r="N46" s="1030" t="str">
        <f>IFERROR(VLOOKUP($I46,'WM-AR'!$I$7:$AS$3267,8,FALSE),"")</f>
        <v/>
      </c>
      <c r="O46" s="1032" t="str">
        <f>IFERROR(VLOOKUP($I46,'WM-AR'!$I$7:$AS$3267,10,FALSE),"")</f>
        <v/>
      </c>
      <c r="P46" s="1033" t="str">
        <f>IFERROR(VLOOKUP($I46,'WM-AR'!$I$7:$AS$3267,12,FALSE),"")</f>
        <v/>
      </c>
      <c r="Q46" s="1033" t="str">
        <f>IFERROR(VLOOKUP($I46,'WM-AR'!$I$7:$AS$3267,14,FALSE),"")</f>
        <v/>
      </c>
      <c r="R46" s="1033" t="str">
        <f>IFERROR(VLOOKUP($I46,'WM-AR'!$I$7:$AS$3267,16,FALSE),"")</f>
        <v/>
      </c>
      <c r="S46" s="1033" t="str">
        <f>IFERROR(VLOOKUP($I46,'WM-AR'!$I$7:$AS$3267,18,FALSE),"")</f>
        <v/>
      </c>
      <c r="T46" s="1033" t="str">
        <f>IFERROR(VLOOKUP($I46,'WM-AR'!$I$7:$AS$3267,20,FALSE),"")</f>
        <v/>
      </c>
      <c r="U46" s="1033" t="str">
        <f>IFERROR(VLOOKUP($I46,'WM-AR'!$I$7:$AS$3267,22,FALSE),"")</f>
        <v/>
      </c>
      <c r="V46" s="1033" t="str">
        <f>IFERROR(VLOOKUP($I46,'WM-AR'!$I$7:$AS$3267,24,FALSE),"")</f>
        <v/>
      </c>
      <c r="W46" s="1033" t="str">
        <f>IFERROR(VLOOKUP($I46,'WM-AR'!$I$7:$AS$3267,25,FALSE),"")</f>
        <v/>
      </c>
      <c r="X46" s="1033" t="str">
        <f>IFERROR(VLOOKUP($I46,'WM-AR'!$I$7:$AS$3267,26,FALSE),"")</f>
        <v/>
      </c>
      <c r="Y46" s="1033" t="str">
        <f>IFERROR(VLOOKUP($I46,'WM-AR'!$I$7:$AS$3267,27,FALSE),"")</f>
        <v/>
      </c>
      <c r="Z46" s="1033" t="str">
        <f>IFERROR(VLOOKUP($I46,'WM-AR'!$I$7:$AS$3267,28,FALSE),"")</f>
        <v/>
      </c>
      <c r="AA46" s="1033" t="str">
        <f>IFERROR(VLOOKUP($I46,'WM-AR'!$I$7:$AS$3267,29,FALSE),"")</f>
        <v/>
      </c>
      <c r="AB46" s="1033" t="str">
        <f>IFERROR(VLOOKUP($I46,'WM-AR'!$I$7:$AS$3267,30,FALSE),"")</f>
        <v/>
      </c>
      <c r="AC46" s="1033" t="str">
        <f>IFERROR(VLOOKUP($I46,'WM-AR'!$I$7:$AS$3267,31,FALSE),"")</f>
        <v/>
      </c>
      <c r="AD46" s="1033" t="str">
        <f>IFERROR(VLOOKUP($I46,'WM-AR'!$I$7:$AS$3267,32,FALSE),"")</f>
        <v/>
      </c>
      <c r="AE46" s="1033" t="str">
        <f>IFERROR(VLOOKUP($I46,'WM-AR'!$I$7:$AS$3267,33,FALSE),"")</f>
        <v/>
      </c>
      <c r="AF46" s="1034"/>
      <c r="AG46" s="852"/>
      <c r="AH46" s="852"/>
      <c r="AI46" s="854"/>
      <c r="AJ46" s="854" t="str">
        <f t="shared" si="15"/>
        <v/>
      </c>
      <c r="AK46" s="723"/>
      <c r="AL46" s="1028" t="str">
        <f>IF(AND(ISTEXT($E46),ISTEXT($B46)),"산출기준 &gt;&gt;  "&amp;_xlfn.XLOOKUP($E46,산출기준!$D:$D,산출기준!$E:$E,"매칭실패"),"")</f>
        <v/>
      </c>
    </row>
    <row r="47" spans="1:38">
      <c r="A47" s="1019"/>
      <c r="B47" s="724"/>
      <c r="C47" s="725"/>
      <c r="D47" s="731"/>
      <c r="E47" s="727"/>
      <c r="F47" s="1035"/>
      <c r="G47" s="886"/>
      <c r="H47" s="861"/>
      <c r="I47" s="732" t="str">
        <f t="shared" si="14"/>
        <v/>
      </c>
      <c r="J47" s="1036"/>
      <c r="K47" s="1037" t="str">
        <f>IFERROR(VLOOKUP($I47,'WM-AR'!$I$7:$AS$3267,34,FALSE),"")</f>
        <v/>
      </c>
      <c r="L47" s="1036" t="str">
        <f>IFERROR(VLOOKUP($I47,'WM-AR'!$I$7:$AS$3267,4,FALSE),"")</f>
        <v/>
      </c>
      <c r="M47" s="1036" t="str">
        <f>IFERROR(VLOOKUP($I47,'WM-AR'!$I$7:$AS$3267,6,FALSE),"")</f>
        <v/>
      </c>
      <c r="N47" s="1036" t="str">
        <f>IFERROR(VLOOKUP($I47,'WM-AR'!$I$7:$AS$3267,8,FALSE),"")</f>
        <v/>
      </c>
      <c r="O47" s="1038" t="str">
        <f>IFERROR(VLOOKUP($I47,'WM-AR'!$I$7:$AS$3267,10,FALSE),"")</f>
        <v/>
      </c>
      <c r="P47" s="1039" t="str">
        <f>IFERROR(VLOOKUP($I47,'WM-AR'!$I$7:$AS$3267,12,FALSE),"")</f>
        <v/>
      </c>
      <c r="Q47" s="1039" t="str">
        <f>IFERROR(VLOOKUP($I47,'WM-AR'!$I$7:$AS$3267,14,FALSE),"")</f>
        <v/>
      </c>
      <c r="R47" s="1039" t="str">
        <f>IFERROR(VLOOKUP($I47,'WM-AR'!$I$7:$AS$3267,16,FALSE),"")</f>
        <v/>
      </c>
      <c r="S47" s="1039" t="str">
        <f>IFERROR(VLOOKUP($I47,'WM-AR'!$I$7:$AS$3267,18,FALSE),"")</f>
        <v/>
      </c>
      <c r="T47" s="1039" t="str">
        <f>IFERROR(VLOOKUP($I47,'WM-AR'!$I$7:$AS$3267,20,FALSE),"")</f>
        <v/>
      </c>
      <c r="U47" s="1039" t="str">
        <f>IFERROR(VLOOKUP($I47,'WM-AR'!$I$7:$AS$3267,22,FALSE),"")</f>
        <v/>
      </c>
      <c r="V47" s="1039" t="str">
        <f>IFERROR(VLOOKUP($I47,'WM-AR'!$I$7:$AS$3267,24,FALSE),"")</f>
        <v/>
      </c>
      <c r="W47" s="1039" t="str">
        <f>IFERROR(VLOOKUP($I47,'WM-AR'!$I$7:$AS$3267,25,FALSE),"")</f>
        <v/>
      </c>
      <c r="X47" s="1039" t="str">
        <f>IFERROR(VLOOKUP($I47,'WM-AR'!$I$7:$AS$3267,26,FALSE),"")</f>
        <v/>
      </c>
      <c r="Y47" s="1039" t="str">
        <f>IFERROR(VLOOKUP($I47,'WM-AR'!$I$7:$AS$3267,27,FALSE),"")</f>
        <v/>
      </c>
      <c r="Z47" s="1039" t="str">
        <f>IFERROR(VLOOKUP($I47,'WM-AR'!$I$7:$AS$3267,28,FALSE),"")</f>
        <v/>
      </c>
      <c r="AA47" s="1039" t="str">
        <f>IFERROR(VLOOKUP($I47,'WM-AR'!$I$7:$AS$3267,29,FALSE),"")</f>
        <v/>
      </c>
      <c r="AB47" s="1039" t="str">
        <f>IFERROR(VLOOKUP($I47,'WM-AR'!$I$7:$AS$3267,30,FALSE),"")</f>
        <v/>
      </c>
      <c r="AC47" s="1039" t="str">
        <f>IFERROR(VLOOKUP($I47,'WM-AR'!$I$7:$AS$3267,31,FALSE),"")</f>
        <v/>
      </c>
      <c r="AD47" s="1039" t="str">
        <f>IFERROR(VLOOKUP($I47,'WM-AR'!$I$7:$AS$3267,32,FALSE),"")</f>
        <v/>
      </c>
      <c r="AE47" s="1039" t="str">
        <f>IFERROR(VLOOKUP($I47,'WM-AR'!$I$7:$AS$3267,33,FALSE),"")</f>
        <v/>
      </c>
      <c r="AF47" s="1040"/>
      <c r="AG47" s="870"/>
      <c r="AH47" s="870"/>
      <c r="AI47" s="871"/>
      <c r="AJ47" s="871" t="str">
        <f t="shared" si="15"/>
        <v/>
      </c>
      <c r="AK47" s="743"/>
      <c r="AL47" s="1028" t="str">
        <f>IF(AND(ISTEXT($E47),ISTEXT($B47)),"산출기준 &gt;&gt;  "&amp;_xlfn.XLOOKUP($E47,산출기준!$D:$D,산출기준!$E:$E,"매칭실패"),"")</f>
        <v/>
      </c>
    </row>
    <row r="48" spans="1:38">
      <c r="B48" s="645"/>
      <c r="C48" s="646"/>
      <c r="D48" s="648"/>
      <c r="E48" s="648"/>
      <c r="F48" s="1047"/>
      <c r="G48" s="645"/>
      <c r="H48" s="651"/>
      <c r="I48" s="652"/>
      <c r="J48" s="652"/>
      <c r="K48" s="653"/>
      <c r="L48" s="653"/>
      <c r="M48" s="653"/>
      <c r="N48" s="653"/>
      <c r="O48" s="653"/>
      <c r="P48" s="653"/>
      <c r="Q48" s="653"/>
      <c r="R48" s="653"/>
      <c r="S48" s="653"/>
      <c r="T48" s="653"/>
      <c r="U48" s="653"/>
      <c r="V48" s="653"/>
      <c r="W48" s="653"/>
      <c r="X48" s="653"/>
      <c r="Y48" s="653"/>
      <c r="Z48" s="653"/>
      <c r="AA48" s="653"/>
      <c r="AB48" s="653"/>
      <c r="AC48" s="653"/>
      <c r="AD48" s="653"/>
      <c r="AE48" s="653"/>
      <c r="AF48" s="656"/>
      <c r="AG48" s="656"/>
      <c r="AH48" s="656"/>
      <c r="AI48" s="656"/>
      <c r="AJ48" s="656"/>
      <c r="AK48" s="657"/>
      <c r="AL48" s="88" t="str">
        <f>IF(AND(ISTEXT($E48),ISTEXT($B48)),"산출기준 &gt;&gt;  "&amp;_xlfn.XLOOKUP($E48,산출기준!$D:$D,산출기준!$E:$E,"매칭실패"),"")</f>
        <v/>
      </c>
    </row>
    <row r="49" spans="1:38" ht="34.9" customHeight="1">
      <c r="B49" s="808" t="str" cm="1">
        <f t="array" aca="1" ref="B49" ca="1">_xlfn.IFNA(INDIRECT("Family_표준_구성도!B"&amp;MATCH(F49,INDIRECT("Family_표준_구성도!"&amp;"C:C"),0)),"")</f>
        <v>3.1.1.2.2</v>
      </c>
      <c r="C49" s="668" t="s">
        <v>2016</v>
      </c>
      <c r="D49" s="809"/>
      <c r="E49" s="668" t="s">
        <v>2939</v>
      </c>
      <c r="F49" s="810" t="s">
        <v>2976</v>
      </c>
      <c r="G49" s="811"/>
      <c r="H49" s="917" t="s">
        <v>2977</v>
      </c>
      <c r="I49" s="674"/>
      <c r="J49" s="674"/>
      <c r="K49" s="674"/>
      <c r="L49" s="674"/>
      <c r="M49" s="674"/>
      <c r="N49" s="675"/>
      <c r="O49" s="676"/>
      <c r="P49" s="677"/>
      <c r="Q49" s="677"/>
      <c r="R49" s="677"/>
      <c r="S49" s="677"/>
      <c r="T49" s="677"/>
      <c r="U49" s="677"/>
      <c r="V49" s="678"/>
      <c r="W49" s="679"/>
      <c r="X49" s="679"/>
      <c r="Y49" s="679"/>
      <c r="Z49" s="679"/>
      <c r="AA49" s="679"/>
      <c r="AB49" s="679"/>
      <c r="AC49" s="679"/>
      <c r="AD49" s="679"/>
      <c r="AE49" s="679"/>
      <c r="AF49" s="1043"/>
      <c r="AG49" s="682"/>
      <c r="AH49" s="682"/>
      <c r="AI49" s="682"/>
      <c r="AJ49" s="682"/>
      <c r="AK49" s="683"/>
      <c r="AL49" s="88" t="str">
        <f ca="1">IF(AND(ISTEXT($E49),ISTEXT($B49)),"산출기준 &gt;&gt;  "&amp;_xlfn.XLOOKUP($E49,산출기준!$D:$D,산출기준!$E:$E,"매칭실패"),"")</f>
        <v>산출기준 &gt;&gt;  [ 벽체 일반 산출 ]</v>
      </c>
    </row>
    <row r="50" spans="1:38" ht="49.9" customHeight="1" outlineLevel="1">
      <c r="B50" s="758"/>
      <c r="C50" s="759"/>
      <c r="D50" s="759"/>
      <c r="E50" s="814"/>
      <c r="F50" s="818" t="s">
        <v>2942</v>
      </c>
      <c r="G50" s="759" t="str">
        <f t="shared" ref="G50:G54" si="16">IF(IF(N50=0,"",N50)&amp;" | "&amp;IF(O50=0,"",O50)&amp;" | "&amp;IF(Q50=0,"",Q50)&amp;" | "&amp;IF(R50=0,"",R50)=" |  |  | ","",IF(N50=0,"",N50)&amp;" | "&amp;IF(O50=0,"",O50)&amp;" | "&amp;IF(Q50=0,"",Q50)&amp;" | "&amp;IF(R50=0,"",R50))</f>
        <v>Plasterboard Dry Liner System |  |  | Glass Wool (Fiberglass)</v>
      </c>
      <c r="H50" s="816" t="s">
        <v>2948</v>
      </c>
      <c r="I50" s="765" t="str">
        <f>LEFT(H50,14)</f>
        <v>A04AS176-00005</v>
      </c>
      <c r="J50" s="766"/>
      <c r="K50" s="766" t="str">
        <f>IFERROR(VLOOKUP($I50,'WM-AR'!$I$7:$AS$3267,34,FALSE),"")</f>
        <v>M2</v>
      </c>
      <c r="L50" s="766" t="str">
        <f>IFERROR(VLOOKUP($I50,'WM-AR'!$I$7:$AS$3267,4,FALSE),"")</f>
        <v>Finishing Work</v>
      </c>
      <c r="M50" s="766" t="str">
        <f>IFERROR(VLOOKUP($I50,'WM-AR'!$I$7:$AS$3267,6,FALSE),"")</f>
        <v>Exterior/Interior Finish Work</v>
      </c>
      <c r="N50" s="766" t="str">
        <f>IFERROR(VLOOKUP($I50,'WM-AR'!$I$7:$AS$3267,8,FALSE),"")</f>
        <v>Plasterboard Dry Liner System</v>
      </c>
      <c r="O50" s="766">
        <f>IFERROR(VLOOKUP($I50,'WM-AR'!$I$7:$AS$3267,10,FALSE),"")</f>
        <v>0</v>
      </c>
      <c r="P50" s="766">
        <f>IFERROR(VLOOKUP($I50,'WM-AR'!$I$7:$AS$3267,12,FALSE),"")</f>
        <v>0</v>
      </c>
      <c r="Q50" s="766">
        <f>IFERROR(VLOOKUP($I50,'WM-AR'!$I$7:$AS$3267,14,FALSE),"")</f>
        <v>0</v>
      </c>
      <c r="R50" s="766" t="str">
        <f>IFERROR(VLOOKUP($I50,'WM-AR'!$I$7:$AS$3267,16,FALSE),"")</f>
        <v>Glass Wool (Fiberglass)</v>
      </c>
      <c r="S50" s="766" t="str">
        <f>IFERROR(VLOOKUP($I50,'WM-AR'!$I$7:$AS$3267,18,FALSE),"")</f>
        <v>for Wall To External Side</v>
      </c>
      <c r="T50" s="766" t="str">
        <f>IFERROR(VLOOKUP($I50,'WM-AR'!$I$7:$AS$3267,20,FALSE),"")</f>
        <v>w/ 1-Layer Gypsum Board, Supporting Frame(Stud), Accessories</v>
      </c>
      <c r="U50" s="766">
        <f>IFERROR(VLOOKUP($I50,'WM-AR'!$I$7:$AS$3267,22,FALSE),"")</f>
        <v>0</v>
      </c>
      <c r="V50" s="766" t="str">
        <f>IFERROR(VLOOKUP($I50,'WM-AR'!$I$7:$AS$3267,24,FALSE),"")</f>
        <v>1-Layer Gypsumboard THK=12.5mm</v>
      </c>
      <c r="W50" s="766">
        <f>IFERROR(VLOOKUP($I50,'WM-AR'!$I$7:$AS$3267,25,FALSE),"")</f>
        <v>0</v>
      </c>
      <c r="X50" s="766" t="str">
        <f>IFERROR(VLOOKUP($I50,'WM-AR'!$I$7:$AS$3267,26,FALSE),"")</f>
        <v>Insulation THK=(  )mm</v>
      </c>
      <c r="Y50" s="766">
        <f>IFERROR(VLOOKUP($I50,'WM-AR'!$I$7:$AS$3267,27,FALSE),"")</f>
        <v>0</v>
      </c>
      <c r="Z50" s="766">
        <f>IFERROR(VLOOKUP($I50,'WM-AR'!$I$7:$AS$3267,28,FALSE),"")</f>
        <v>0</v>
      </c>
      <c r="AA50" s="766">
        <f>IFERROR(VLOOKUP($I50,'WM-AR'!$I$7:$AS$3267,29,FALSE),"")</f>
        <v>0</v>
      </c>
      <c r="AB50" s="766">
        <f>IFERROR(VLOOKUP($I50,'WM-AR'!$I$7:$AS$3267,30,FALSE),"")</f>
        <v>0</v>
      </c>
      <c r="AC50" s="766">
        <f>IFERROR(VLOOKUP($I50,'WM-AR'!$I$7:$AS$3267,31,FALSE),"")</f>
        <v>0</v>
      </c>
      <c r="AD50" s="766">
        <f>IFERROR(VLOOKUP($I50,'WM-AR'!$I$7:$AS$3267,32,FALSE),"")</f>
        <v>0</v>
      </c>
      <c r="AE50" s="766" t="str">
        <f>IFERROR(VLOOKUP($I50,'WM-AR'!$I$7:$AS$3267,33,FALSE),"")</f>
        <v/>
      </c>
      <c r="AF50" s="817" t="s">
        <v>2978</v>
      </c>
      <c r="AG50" s="768" t="s">
        <v>1815</v>
      </c>
      <c r="AH50" s="768" t="s">
        <v>1815</v>
      </c>
      <c r="AI50" s="769"/>
      <c r="AJ50" s="769" t="str">
        <f>K50</f>
        <v>M2</v>
      </c>
      <c r="AK50" s="905"/>
      <c r="AL50" s="88" t="str">
        <f>IF(AND(ISTEXT($E50),ISTEXT($B50)),"산출기준 &gt;&gt;  "&amp;_xlfn.XLOOKUP($E50,산출기준!$D:$D,산출기준!$E:$E,"매칭실패"),"")</f>
        <v/>
      </c>
    </row>
    <row r="51" spans="1:38" ht="30" customHeight="1" outlineLevel="1">
      <c r="B51" s="758"/>
      <c r="C51" s="759"/>
      <c r="D51" s="759"/>
      <c r="E51" s="814"/>
      <c r="F51" s="818" t="s">
        <v>2945</v>
      </c>
      <c r="G51" s="1044" t="s">
        <v>2964</v>
      </c>
      <c r="H51" s="759"/>
      <c r="I51" s="765" t="s">
        <v>2965</v>
      </c>
      <c r="J51" s="766"/>
      <c r="K51" s="766"/>
      <c r="L51" s="766"/>
      <c r="M51" s="766"/>
      <c r="N51" s="766"/>
      <c r="O51" s="766"/>
      <c r="P51" s="766"/>
      <c r="Q51" s="766"/>
      <c r="R51" s="766"/>
      <c r="S51" s="766"/>
      <c r="T51" s="766"/>
      <c r="U51" s="766"/>
      <c r="V51" s="766"/>
      <c r="W51" s="766"/>
      <c r="X51" s="766"/>
      <c r="Y51" s="766"/>
      <c r="Z51" s="766"/>
      <c r="AA51" s="766"/>
      <c r="AB51" s="766"/>
      <c r="AC51" s="766"/>
      <c r="AD51" s="766"/>
      <c r="AE51" s="766"/>
      <c r="AF51" s="773"/>
      <c r="AG51" s="1045"/>
      <c r="AH51" s="1045"/>
      <c r="AI51" s="1046"/>
      <c r="AJ51" s="1046"/>
      <c r="AK51" s="905"/>
      <c r="AL51" s="88" t="str">
        <f>IF(AND(ISTEXT($E51),ISTEXT($B51)),"산출기준 &gt;&gt;  "&amp;_xlfn.XLOOKUP($E51,산출기준!$D:$D,산출기준!$E:$E,"매칭실패"),"")</f>
        <v/>
      </c>
    </row>
    <row r="52" spans="1:38" ht="49.9" customHeight="1" outlineLevel="1">
      <c r="B52" s="758"/>
      <c r="C52" s="759"/>
      <c r="D52" s="759"/>
      <c r="E52" s="814"/>
      <c r="F52" s="818" t="s">
        <v>2966</v>
      </c>
      <c r="G52" s="759" t="str">
        <f t="shared" si="16"/>
        <v xml:space="preserve">Reinforced Concrete Block |  |  | </v>
      </c>
      <c r="H52" s="816" t="s">
        <v>2967</v>
      </c>
      <c r="I52" s="765" t="str">
        <f t="shared" ref="I52:I57" si="17">LEFT(H52,14)</f>
        <v>A04AL069-00002</v>
      </c>
      <c r="J52" s="766"/>
      <c r="K52" s="766" t="str">
        <f>IFERROR(VLOOKUP($I52,'WM-AR'!$I$7:$AS$3267,34,FALSE),"")</f>
        <v>M2</v>
      </c>
      <c r="L52" s="766" t="str">
        <f>IFERROR(VLOOKUP($I52,'WM-AR'!$I$7:$AS$3267,4,FALSE),"")</f>
        <v>Finishing Work</v>
      </c>
      <c r="M52" s="766" t="str">
        <f>IFERROR(VLOOKUP($I52,'WM-AR'!$I$7:$AS$3267,6,FALSE),"")</f>
        <v>Masonry Work</v>
      </c>
      <c r="N52" s="766" t="str">
        <f>IFERROR(VLOOKUP($I52,'WM-AR'!$I$7:$AS$3267,8,FALSE),"")</f>
        <v>Reinforced Concrete Block</v>
      </c>
      <c r="O52" s="766">
        <f>IFERROR(VLOOKUP($I52,'WM-AR'!$I$7:$AS$3267,10,FALSE),"")</f>
        <v>0</v>
      </c>
      <c r="P52" s="766">
        <f>IFERROR(VLOOKUP($I52,'WM-AR'!$I$7:$AS$3267,12,FALSE),"")</f>
        <v>0</v>
      </c>
      <c r="Q52" s="766">
        <f>IFERROR(VLOOKUP($I52,'WM-AR'!$I$7:$AS$3267,14,FALSE),"")</f>
        <v>0</v>
      </c>
      <c r="R52" s="766">
        <f>IFERROR(VLOOKUP($I52,'WM-AR'!$I$7:$AS$3267,16,FALSE),"")</f>
        <v>0</v>
      </c>
      <c r="S52" s="766">
        <f>IFERROR(VLOOKUP($I52,'WM-AR'!$I$7:$AS$3267,18,FALSE),"")</f>
        <v>0</v>
      </c>
      <c r="T52" s="766" t="str">
        <f>IFERROR(VLOOKUP($I52,'WM-AR'!$I$7:$AS$3267,20,FALSE),"")</f>
        <v>w/ All Reinf.(Lath, Steel Tie, Anchor Bar, Mortar, ETC.), Filler, Sealant, Lintel/Sill for Opening, ETC.</v>
      </c>
      <c r="U52" s="766">
        <f>IFERROR(VLOOKUP($I52,'WM-AR'!$I$7:$AS$3267,22,FALSE),"")</f>
        <v>0</v>
      </c>
      <c r="V52" s="766" t="str">
        <f>IFERROR(VLOOKUP($I52,'WM-AR'!$I$7:$AS$3267,24,FALSE),"")</f>
        <v>100mm&lt;THK≤200mm</v>
      </c>
      <c r="W52" s="766">
        <f>IFERROR(VLOOKUP($I52,'WM-AR'!$I$7:$AS$3267,25,FALSE),"")</f>
        <v>0</v>
      </c>
      <c r="X52" s="766" t="str">
        <f>IFERROR(VLOOKUP($I52,'WM-AR'!$I$7:$AS$3267,26,FALSE),"")</f>
        <v>THK=(  )mm</v>
      </c>
      <c r="Y52" s="766">
        <f>IFERROR(VLOOKUP($I52,'WM-AR'!$I$7:$AS$3267,27,FALSE),"")</f>
        <v>0</v>
      </c>
      <c r="Z52" s="766">
        <f>IFERROR(VLOOKUP($I52,'WM-AR'!$I$7:$AS$3267,28,FALSE),"")</f>
        <v>0</v>
      </c>
      <c r="AA52" s="766">
        <f>IFERROR(VLOOKUP($I52,'WM-AR'!$I$7:$AS$3267,29,FALSE),"")</f>
        <v>0</v>
      </c>
      <c r="AB52" s="766">
        <f>IFERROR(VLOOKUP($I52,'WM-AR'!$I$7:$AS$3267,30,FALSE),"")</f>
        <v>0</v>
      </c>
      <c r="AC52" s="766">
        <f>IFERROR(VLOOKUP($I52,'WM-AR'!$I$7:$AS$3267,31,FALSE),"")</f>
        <v>0</v>
      </c>
      <c r="AD52" s="766">
        <f>IFERROR(VLOOKUP($I52,'WM-AR'!$I$7:$AS$3267,32,FALSE),"")</f>
        <v>0</v>
      </c>
      <c r="AE52" s="766" t="str">
        <f>IFERROR(VLOOKUP($I52,'WM-AR'!$I$7:$AS$3267,33,FALSE),"")</f>
        <v/>
      </c>
      <c r="AF52" s="817" t="s">
        <v>2968</v>
      </c>
      <c r="AG52" s="768" t="s">
        <v>1815</v>
      </c>
      <c r="AH52" s="768" t="s">
        <v>1815</v>
      </c>
      <c r="AI52" s="769"/>
      <c r="AJ52" s="769" t="str">
        <f>K52</f>
        <v>M2</v>
      </c>
      <c r="AK52" s="905"/>
      <c r="AL52" s="88" t="str">
        <f>IF(AND(ISTEXT($E52),ISTEXT($B52)),"산출기준 &gt;&gt;  "&amp;_xlfn.XLOOKUP($E52,산출기준!$D:$D,산출기준!$E:$E,"매칭실패"),"")</f>
        <v/>
      </c>
    </row>
    <row r="53" spans="1:38" ht="49.9" customHeight="1" outlineLevel="1">
      <c r="B53" s="758"/>
      <c r="C53" s="759"/>
      <c r="D53" s="759"/>
      <c r="E53" s="814"/>
      <c r="F53" s="818" t="s">
        <v>2969</v>
      </c>
      <c r="G53" s="759" t="str">
        <f t="shared" si="16"/>
        <v xml:space="preserve">Plastering |  |  | </v>
      </c>
      <c r="H53" s="816" t="s">
        <v>2970</v>
      </c>
      <c r="I53" s="765" t="str">
        <f t="shared" si="17"/>
        <v>A04AT198-00001</v>
      </c>
      <c r="J53" s="766"/>
      <c r="K53" s="766" t="str">
        <f>IFERROR(VLOOKUP($I53,'WM-AR'!$I$7:$AS$3267,34,FALSE),"")</f>
        <v>M2</v>
      </c>
      <c r="L53" s="766" t="str">
        <f>IFERROR(VLOOKUP($I53,'WM-AR'!$I$7:$AS$3267,4,FALSE),"")</f>
        <v>Finishing Work</v>
      </c>
      <c r="M53" s="766" t="str">
        <f>IFERROR(VLOOKUP($I53,'WM-AR'!$I$7:$AS$3267,6,FALSE),"")</f>
        <v>Plastering Work</v>
      </c>
      <c r="N53" s="766" t="str">
        <f>IFERROR(VLOOKUP($I53,'WM-AR'!$I$7:$AS$3267,8,FALSE),"")</f>
        <v>Plastering</v>
      </c>
      <c r="O53" s="766">
        <f>IFERROR(VLOOKUP($I53,'WM-AR'!$I$7:$AS$3267,10,FALSE),"")</f>
        <v>0</v>
      </c>
      <c r="P53" s="766">
        <f>IFERROR(VLOOKUP($I53,'WM-AR'!$I$7:$AS$3267,12,FALSE),"")</f>
        <v>0</v>
      </c>
      <c r="Q53" s="766">
        <f>IFERROR(VLOOKUP($I53,'WM-AR'!$I$7:$AS$3267,14,FALSE),"")</f>
        <v>0</v>
      </c>
      <c r="R53" s="766">
        <f>IFERROR(VLOOKUP($I53,'WM-AR'!$I$7:$AS$3267,16,FALSE),"")</f>
        <v>0</v>
      </c>
      <c r="S53" s="766" t="str">
        <f>IFERROR(VLOOKUP($I53,'WM-AR'!$I$7:$AS$3267,18,FALSE),"")</f>
        <v>for External Masonry Wall</v>
      </c>
      <c r="T53" s="766" t="str">
        <f>IFERROR(VLOOKUP($I53,'WM-AR'!$I$7:$AS$3267,20,FALSE),"")</f>
        <v/>
      </c>
      <c r="U53" s="766">
        <f>IFERROR(VLOOKUP($I53,'WM-AR'!$I$7:$AS$3267,22,FALSE),"")</f>
        <v>0</v>
      </c>
      <c r="V53" s="766">
        <f>IFERROR(VLOOKUP($I53,'WM-AR'!$I$7:$AS$3267,24,FALSE),"")</f>
        <v>0</v>
      </c>
      <c r="W53" s="766">
        <f>IFERROR(VLOOKUP($I53,'WM-AR'!$I$7:$AS$3267,25,FALSE),"")</f>
        <v>0</v>
      </c>
      <c r="X53" s="766" t="str">
        <f>IFERROR(VLOOKUP($I53,'WM-AR'!$I$7:$AS$3267,26,FALSE),"")</f>
        <v>THK=(  )mm</v>
      </c>
      <c r="Y53" s="766">
        <f>IFERROR(VLOOKUP($I53,'WM-AR'!$I$7:$AS$3267,27,FALSE),"")</f>
        <v>0</v>
      </c>
      <c r="Z53" s="766">
        <f>IFERROR(VLOOKUP($I53,'WM-AR'!$I$7:$AS$3267,28,FALSE),"")</f>
        <v>0</v>
      </c>
      <c r="AA53" s="766">
        <f>IFERROR(VLOOKUP($I53,'WM-AR'!$I$7:$AS$3267,29,FALSE),"")</f>
        <v>0</v>
      </c>
      <c r="AB53" s="766">
        <f>IFERROR(VLOOKUP($I53,'WM-AR'!$I$7:$AS$3267,30,FALSE),"")</f>
        <v>0</v>
      </c>
      <c r="AC53" s="766">
        <f>IFERROR(VLOOKUP($I53,'WM-AR'!$I$7:$AS$3267,31,FALSE),"")</f>
        <v>0</v>
      </c>
      <c r="AD53" s="766">
        <f>IFERROR(VLOOKUP($I53,'WM-AR'!$I$7:$AS$3267,32,FALSE),"")</f>
        <v>0</v>
      </c>
      <c r="AE53" s="766" t="str">
        <f>IFERROR(VLOOKUP($I53,'WM-AR'!$I$7:$AS$3267,33,FALSE),"")</f>
        <v/>
      </c>
      <c r="AF53" s="817" t="s">
        <v>2971</v>
      </c>
      <c r="AG53" s="768" t="s">
        <v>1815</v>
      </c>
      <c r="AH53" s="768" t="s">
        <v>1815</v>
      </c>
      <c r="AI53" s="769"/>
      <c r="AJ53" s="769" t="str">
        <f>K53</f>
        <v>M2</v>
      </c>
      <c r="AK53" s="905"/>
      <c r="AL53" s="88" t="str">
        <f>IF(AND(ISTEXT($E53),ISTEXT($B53)),"산출기준 &gt;&gt;  "&amp;_xlfn.XLOOKUP($E53,산출기준!$D:$D,산출기준!$E:$E,"매칭실패"),"")</f>
        <v/>
      </c>
    </row>
    <row r="54" spans="1:38" ht="49.9" customHeight="1" outlineLevel="1">
      <c r="B54" s="758"/>
      <c r="C54" s="759"/>
      <c r="D54" s="759"/>
      <c r="E54" s="814"/>
      <c r="F54" s="818" t="s">
        <v>2972</v>
      </c>
      <c r="G54" s="759" t="str">
        <f t="shared" si="16"/>
        <v xml:space="preserve">External Wall Painting | Acrylic Emulsion Paint |  | </v>
      </c>
      <c r="H54" s="816" t="s">
        <v>2973</v>
      </c>
      <c r="I54" s="765" t="str">
        <f t="shared" si="17"/>
        <v>A04AM077-00001</v>
      </c>
      <c r="J54" s="766"/>
      <c r="K54" s="766" t="str">
        <f>IFERROR(VLOOKUP($I54,'WM-AR'!$I$7:$AS$3267,34,FALSE),"")</f>
        <v>M2</v>
      </c>
      <c r="L54" s="766" t="str">
        <f>IFERROR(VLOOKUP($I54,'WM-AR'!$I$7:$AS$3267,4,FALSE),"")</f>
        <v>Finishing Work</v>
      </c>
      <c r="M54" s="766" t="str">
        <f>IFERROR(VLOOKUP($I54,'WM-AR'!$I$7:$AS$3267,6,FALSE),"")</f>
        <v>Painting Work</v>
      </c>
      <c r="N54" s="766" t="str">
        <f>IFERROR(VLOOKUP($I54,'WM-AR'!$I$7:$AS$3267,8,FALSE),"")</f>
        <v>External Wall Painting</v>
      </c>
      <c r="O54" s="766" t="str">
        <f>IFERROR(VLOOKUP($I54,'WM-AR'!$I$7:$AS$3267,10,FALSE),"")</f>
        <v>Acrylic Emulsion Paint</v>
      </c>
      <c r="P54" s="766">
        <f>IFERROR(VLOOKUP($I54,'WM-AR'!$I$7:$AS$3267,12,FALSE),"")</f>
        <v>0</v>
      </c>
      <c r="Q54" s="766">
        <f>IFERROR(VLOOKUP($I54,'WM-AR'!$I$7:$AS$3267,14,FALSE),"")</f>
        <v>0</v>
      </c>
      <c r="R54" s="766">
        <f>IFERROR(VLOOKUP($I54,'WM-AR'!$I$7:$AS$3267,16,FALSE),"")</f>
        <v>0</v>
      </c>
      <c r="S54" s="766">
        <f>IFERROR(VLOOKUP($I54,'WM-AR'!$I$7:$AS$3267,18,FALSE),"")</f>
        <v>0</v>
      </c>
      <c r="T54" s="766" t="str">
        <f>IFERROR(VLOOKUP($I54,'WM-AR'!$I$7:$AS$3267,20,FALSE),"")</f>
        <v/>
      </c>
      <c r="U54" s="766">
        <f>IFERROR(VLOOKUP($I54,'WM-AR'!$I$7:$AS$3267,22,FALSE),"")</f>
        <v>0</v>
      </c>
      <c r="V54" s="766" t="str">
        <f>IFERROR(VLOOKUP($I54,'WM-AR'!$I$7:$AS$3267,24,FALSE),"")</f>
        <v/>
      </c>
      <c r="W54" s="766">
        <f>IFERROR(VLOOKUP($I54,'WM-AR'!$I$7:$AS$3267,25,FALSE),"")</f>
        <v>0</v>
      </c>
      <c r="X54" s="766" t="str">
        <f>IFERROR(VLOOKUP($I54,'WM-AR'!$I$7:$AS$3267,26,FALSE),"")</f>
        <v/>
      </c>
      <c r="Y54" s="766">
        <f>IFERROR(VLOOKUP($I54,'WM-AR'!$I$7:$AS$3267,27,FALSE),"")</f>
        <v>0</v>
      </c>
      <c r="Z54" s="766">
        <f>IFERROR(VLOOKUP($I54,'WM-AR'!$I$7:$AS$3267,28,FALSE),"")</f>
        <v>0</v>
      </c>
      <c r="AA54" s="766">
        <f>IFERROR(VLOOKUP($I54,'WM-AR'!$I$7:$AS$3267,29,FALSE),"")</f>
        <v>0</v>
      </c>
      <c r="AB54" s="766">
        <f>IFERROR(VLOOKUP($I54,'WM-AR'!$I$7:$AS$3267,30,FALSE),"")</f>
        <v>0</v>
      </c>
      <c r="AC54" s="766">
        <f>IFERROR(VLOOKUP($I54,'WM-AR'!$I$7:$AS$3267,31,FALSE),"")</f>
        <v>0</v>
      </c>
      <c r="AD54" s="766">
        <f>IFERROR(VLOOKUP($I54,'WM-AR'!$I$7:$AS$3267,32,FALSE),"")</f>
        <v>0</v>
      </c>
      <c r="AE54" s="766" t="str">
        <f>IFERROR(VLOOKUP($I54,'WM-AR'!$I$7:$AS$3267,33,FALSE),"")</f>
        <v/>
      </c>
      <c r="AF54" s="817" t="s">
        <v>2974</v>
      </c>
      <c r="AG54" s="768" t="s">
        <v>2975</v>
      </c>
      <c r="AH54" s="768" t="s">
        <v>2975</v>
      </c>
      <c r="AI54" s="769"/>
      <c r="AJ54" s="769" t="str">
        <f>K54</f>
        <v>M2</v>
      </c>
      <c r="AK54" s="905"/>
      <c r="AL54" s="88" t="str">
        <f>IF(AND(ISTEXT($E54),ISTEXT($B54)),"산출기준 &gt;&gt;  "&amp;_xlfn.XLOOKUP($E54,산출기준!$D:$D,산출기준!$E:$E,"매칭실패"),"")</f>
        <v/>
      </c>
    </row>
    <row r="55" spans="1:38">
      <c r="A55" s="1019"/>
      <c r="B55" s="684"/>
      <c r="C55" s="685"/>
      <c r="D55" s="1020"/>
      <c r="E55" s="687"/>
      <c r="F55" s="1021"/>
      <c r="G55" s="875" t="s">
        <v>2174</v>
      </c>
      <c r="H55" s="824"/>
      <c r="I55" s="692" t="str">
        <f t="shared" si="17"/>
        <v/>
      </c>
      <c r="J55" s="1022"/>
      <c r="K55" s="1023" t="str">
        <f>IFERROR(VLOOKUP($I55,'WM-AR'!$I$7:$AS$3267,34,FALSE),"")</f>
        <v/>
      </c>
      <c r="L55" s="1024" t="str">
        <f>IFERROR(VLOOKUP($I55,'WM-AR'!$I$7:$AS$3267,4,FALSE),"")</f>
        <v/>
      </c>
      <c r="M55" s="1024" t="str">
        <f>IFERROR(VLOOKUP($I55,'WM-AR'!$I$7:$AS$3267,6,FALSE),"")</f>
        <v/>
      </c>
      <c r="N55" s="1024" t="str">
        <f>IFERROR(VLOOKUP($I55,'WM-AR'!$I$7:$AS$3267,8,FALSE),"")</f>
        <v/>
      </c>
      <c r="O55" s="1025" t="str">
        <f>IFERROR(VLOOKUP($I55,'WM-AR'!$I$7:$AS$3267,10,FALSE),"")</f>
        <v/>
      </c>
      <c r="P55" s="1026" t="str">
        <f>IFERROR(VLOOKUP($I55,'WM-AR'!$I$7:$AS$3267,12,FALSE),"")</f>
        <v/>
      </c>
      <c r="Q55" s="1026" t="str">
        <f>IFERROR(VLOOKUP($I55,'WM-AR'!$I$7:$AS$3267,14,FALSE),"")</f>
        <v/>
      </c>
      <c r="R55" s="1026" t="str">
        <f>IFERROR(VLOOKUP($I55,'WM-AR'!$I$7:$AS$3267,16,FALSE),"")</f>
        <v/>
      </c>
      <c r="S55" s="1026" t="str">
        <f>IFERROR(VLOOKUP($I55,'WM-AR'!$I$7:$AS$3267,18,FALSE),"")</f>
        <v/>
      </c>
      <c r="T55" s="1026" t="str">
        <f>IFERROR(VLOOKUP($I55,'WM-AR'!$I$7:$AS$3267,20,FALSE),"")</f>
        <v/>
      </c>
      <c r="U55" s="1026" t="str">
        <f>IFERROR(VLOOKUP($I55,'WM-AR'!$I$7:$AS$3267,22,FALSE),"")</f>
        <v/>
      </c>
      <c r="V55" s="1026" t="str">
        <f>IFERROR(VLOOKUP($I55,'WM-AR'!$I$7:$AS$3267,24,FALSE),"")</f>
        <v/>
      </c>
      <c r="W55" s="1026" t="str">
        <f>IFERROR(VLOOKUP($I55,'WM-AR'!$I$7:$AS$3267,25,FALSE),"")</f>
        <v/>
      </c>
      <c r="X55" s="1026" t="str">
        <f>IFERROR(VLOOKUP($I55,'WM-AR'!$I$7:$AS$3267,26,FALSE),"")</f>
        <v/>
      </c>
      <c r="Y55" s="1026" t="str">
        <f>IFERROR(VLOOKUP($I55,'WM-AR'!$I$7:$AS$3267,27,FALSE),"")</f>
        <v/>
      </c>
      <c r="Z55" s="1026" t="str">
        <f>IFERROR(VLOOKUP($I55,'WM-AR'!$I$7:$AS$3267,28,FALSE),"")</f>
        <v/>
      </c>
      <c r="AA55" s="1026" t="str">
        <f>IFERROR(VLOOKUP($I55,'WM-AR'!$I$7:$AS$3267,29,FALSE),"")</f>
        <v/>
      </c>
      <c r="AB55" s="1026" t="str">
        <f>IFERROR(VLOOKUP($I55,'WM-AR'!$I$7:$AS$3267,30,FALSE),"")</f>
        <v/>
      </c>
      <c r="AC55" s="1026" t="str">
        <f>IFERROR(VLOOKUP($I55,'WM-AR'!$I$7:$AS$3267,31,FALSE),"")</f>
        <v/>
      </c>
      <c r="AD55" s="1026" t="str">
        <f>IFERROR(VLOOKUP($I55,'WM-AR'!$I$7:$AS$3267,32,FALSE),"")</f>
        <v/>
      </c>
      <c r="AE55" s="1026" t="str">
        <f>IFERROR(VLOOKUP($I55,'WM-AR'!$I$7:$AS$3267,33,FALSE),"")</f>
        <v/>
      </c>
      <c r="AF55" s="1027"/>
      <c r="AG55" s="834"/>
      <c r="AH55" s="834"/>
      <c r="AI55" s="836"/>
      <c r="AJ55" s="836" t="str">
        <f t="shared" ref="AJ55:AJ57" si="18">K55</f>
        <v/>
      </c>
      <c r="AK55" s="704"/>
      <c r="AL55" s="1028" t="str">
        <f>IF(AND(ISTEXT($E55),ISTEXT($B55)),"산출기준 &gt;&gt;  "&amp;_xlfn.XLOOKUP($E55,산출기준!$D:$D,산출기준!$E:$E,"매칭실패"),"")</f>
        <v/>
      </c>
    </row>
    <row r="56" spans="1:38">
      <c r="A56" s="1019"/>
      <c r="B56" s="705"/>
      <c r="C56" s="706"/>
      <c r="D56" s="711"/>
      <c r="E56" s="708"/>
      <c r="F56" s="1029"/>
      <c r="G56" s="882"/>
      <c r="H56" s="843"/>
      <c r="I56" s="712" t="str">
        <f t="shared" si="17"/>
        <v/>
      </c>
      <c r="J56" s="1030"/>
      <c r="K56" s="1031" t="str">
        <f>IFERROR(VLOOKUP($I56,'WM-AR'!$I$7:$AS$3267,34,FALSE),"")</f>
        <v/>
      </c>
      <c r="L56" s="1030" t="str">
        <f>IFERROR(VLOOKUP($I56,'WM-AR'!$I$7:$AS$3267,4,FALSE),"")</f>
        <v/>
      </c>
      <c r="M56" s="1030" t="str">
        <f>IFERROR(VLOOKUP($I56,'WM-AR'!$I$7:$AS$3267,6,FALSE),"")</f>
        <v/>
      </c>
      <c r="N56" s="1030" t="str">
        <f>IFERROR(VLOOKUP($I56,'WM-AR'!$I$7:$AS$3267,8,FALSE),"")</f>
        <v/>
      </c>
      <c r="O56" s="1032" t="str">
        <f>IFERROR(VLOOKUP($I56,'WM-AR'!$I$7:$AS$3267,10,FALSE),"")</f>
        <v/>
      </c>
      <c r="P56" s="1033" t="str">
        <f>IFERROR(VLOOKUP($I56,'WM-AR'!$I$7:$AS$3267,12,FALSE),"")</f>
        <v/>
      </c>
      <c r="Q56" s="1033" t="str">
        <f>IFERROR(VLOOKUP($I56,'WM-AR'!$I$7:$AS$3267,14,FALSE),"")</f>
        <v/>
      </c>
      <c r="R56" s="1033" t="str">
        <f>IFERROR(VLOOKUP($I56,'WM-AR'!$I$7:$AS$3267,16,FALSE),"")</f>
        <v/>
      </c>
      <c r="S56" s="1033" t="str">
        <f>IFERROR(VLOOKUP($I56,'WM-AR'!$I$7:$AS$3267,18,FALSE),"")</f>
        <v/>
      </c>
      <c r="T56" s="1033" t="str">
        <f>IFERROR(VLOOKUP($I56,'WM-AR'!$I$7:$AS$3267,20,FALSE),"")</f>
        <v/>
      </c>
      <c r="U56" s="1033" t="str">
        <f>IFERROR(VLOOKUP($I56,'WM-AR'!$I$7:$AS$3267,22,FALSE),"")</f>
        <v/>
      </c>
      <c r="V56" s="1033" t="str">
        <f>IFERROR(VLOOKUP($I56,'WM-AR'!$I$7:$AS$3267,24,FALSE),"")</f>
        <v/>
      </c>
      <c r="W56" s="1033" t="str">
        <f>IFERROR(VLOOKUP($I56,'WM-AR'!$I$7:$AS$3267,25,FALSE),"")</f>
        <v/>
      </c>
      <c r="X56" s="1033" t="str">
        <f>IFERROR(VLOOKUP($I56,'WM-AR'!$I$7:$AS$3267,26,FALSE),"")</f>
        <v/>
      </c>
      <c r="Y56" s="1033" t="str">
        <f>IFERROR(VLOOKUP($I56,'WM-AR'!$I$7:$AS$3267,27,FALSE),"")</f>
        <v/>
      </c>
      <c r="Z56" s="1033" t="str">
        <f>IFERROR(VLOOKUP($I56,'WM-AR'!$I$7:$AS$3267,28,FALSE),"")</f>
        <v/>
      </c>
      <c r="AA56" s="1033" t="str">
        <f>IFERROR(VLOOKUP($I56,'WM-AR'!$I$7:$AS$3267,29,FALSE),"")</f>
        <v/>
      </c>
      <c r="AB56" s="1033" t="str">
        <f>IFERROR(VLOOKUP($I56,'WM-AR'!$I$7:$AS$3267,30,FALSE),"")</f>
        <v/>
      </c>
      <c r="AC56" s="1033" t="str">
        <f>IFERROR(VLOOKUP($I56,'WM-AR'!$I$7:$AS$3267,31,FALSE),"")</f>
        <v/>
      </c>
      <c r="AD56" s="1033" t="str">
        <f>IFERROR(VLOOKUP($I56,'WM-AR'!$I$7:$AS$3267,32,FALSE),"")</f>
        <v/>
      </c>
      <c r="AE56" s="1033" t="str">
        <f>IFERROR(VLOOKUP($I56,'WM-AR'!$I$7:$AS$3267,33,FALSE),"")</f>
        <v/>
      </c>
      <c r="AF56" s="1034"/>
      <c r="AG56" s="852"/>
      <c r="AH56" s="852"/>
      <c r="AI56" s="854"/>
      <c r="AJ56" s="854" t="str">
        <f t="shared" si="18"/>
        <v/>
      </c>
      <c r="AK56" s="723"/>
      <c r="AL56" s="1028" t="str">
        <f>IF(AND(ISTEXT($E56),ISTEXT($B56)),"산출기준 &gt;&gt;  "&amp;_xlfn.XLOOKUP($E56,산출기준!$D:$D,산출기준!$E:$E,"매칭실패"),"")</f>
        <v/>
      </c>
    </row>
    <row r="57" spans="1:38">
      <c r="A57" s="1019"/>
      <c r="B57" s="724"/>
      <c r="C57" s="725"/>
      <c r="D57" s="731"/>
      <c r="E57" s="727"/>
      <c r="F57" s="1035"/>
      <c r="G57" s="886"/>
      <c r="H57" s="861"/>
      <c r="I57" s="732" t="str">
        <f t="shared" si="17"/>
        <v/>
      </c>
      <c r="J57" s="1036"/>
      <c r="K57" s="1037" t="str">
        <f>IFERROR(VLOOKUP($I57,'WM-AR'!$I$7:$AS$3267,34,FALSE),"")</f>
        <v/>
      </c>
      <c r="L57" s="1036" t="str">
        <f>IFERROR(VLOOKUP($I57,'WM-AR'!$I$7:$AS$3267,4,FALSE),"")</f>
        <v/>
      </c>
      <c r="M57" s="1036" t="str">
        <f>IFERROR(VLOOKUP($I57,'WM-AR'!$I$7:$AS$3267,6,FALSE),"")</f>
        <v/>
      </c>
      <c r="N57" s="1036" t="str">
        <f>IFERROR(VLOOKUP($I57,'WM-AR'!$I$7:$AS$3267,8,FALSE),"")</f>
        <v/>
      </c>
      <c r="O57" s="1038" t="str">
        <f>IFERROR(VLOOKUP($I57,'WM-AR'!$I$7:$AS$3267,10,FALSE),"")</f>
        <v/>
      </c>
      <c r="P57" s="1039" t="str">
        <f>IFERROR(VLOOKUP($I57,'WM-AR'!$I$7:$AS$3267,12,FALSE),"")</f>
        <v/>
      </c>
      <c r="Q57" s="1039" t="str">
        <f>IFERROR(VLOOKUP($I57,'WM-AR'!$I$7:$AS$3267,14,FALSE),"")</f>
        <v/>
      </c>
      <c r="R57" s="1039" t="str">
        <f>IFERROR(VLOOKUP($I57,'WM-AR'!$I$7:$AS$3267,16,FALSE),"")</f>
        <v/>
      </c>
      <c r="S57" s="1039" t="str">
        <f>IFERROR(VLOOKUP($I57,'WM-AR'!$I$7:$AS$3267,18,FALSE),"")</f>
        <v/>
      </c>
      <c r="T57" s="1039" t="str">
        <f>IFERROR(VLOOKUP($I57,'WM-AR'!$I$7:$AS$3267,20,FALSE),"")</f>
        <v/>
      </c>
      <c r="U57" s="1039" t="str">
        <f>IFERROR(VLOOKUP($I57,'WM-AR'!$I$7:$AS$3267,22,FALSE),"")</f>
        <v/>
      </c>
      <c r="V57" s="1039" t="str">
        <f>IFERROR(VLOOKUP($I57,'WM-AR'!$I$7:$AS$3267,24,FALSE),"")</f>
        <v/>
      </c>
      <c r="W57" s="1039" t="str">
        <f>IFERROR(VLOOKUP($I57,'WM-AR'!$I$7:$AS$3267,25,FALSE),"")</f>
        <v/>
      </c>
      <c r="X57" s="1039" t="str">
        <f>IFERROR(VLOOKUP($I57,'WM-AR'!$I$7:$AS$3267,26,FALSE),"")</f>
        <v/>
      </c>
      <c r="Y57" s="1039" t="str">
        <f>IFERROR(VLOOKUP($I57,'WM-AR'!$I$7:$AS$3267,27,FALSE),"")</f>
        <v/>
      </c>
      <c r="Z57" s="1039" t="str">
        <f>IFERROR(VLOOKUP($I57,'WM-AR'!$I$7:$AS$3267,28,FALSE),"")</f>
        <v/>
      </c>
      <c r="AA57" s="1039" t="str">
        <f>IFERROR(VLOOKUP($I57,'WM-AR'!$I$7:$AS$3267,29,FALSE),"")</f>
        <v/>
      </c>
      <c r="AB57" s="1039" t="str">
        <f>IFERROR(VLOOKUP($I57,'WM-AR'!$I$7:$AS$3267,30,FALSE),"")</f>
        <v/>
      </c>
      <c r="AC57" s="1039" t="str">
        <f>IFERROR(VLOOKUP($I57,'WM-AR'!$I$7:$AS$3267,31,FALSE),"")</f>
        <v/>
      </c>
      <c r="AD57" s="1039" t="str">
        <f>IFERROR(VLOOKUP($I57,'WM-AR'!$I$7:$AS$3267,32,FALSE),"")</f>
        <v/>
      </c>
      <c r="AE57" s="1039" t="str">
        <f>IFERROR(VLOOKUP($I57,'WM-AR'!$I$7:$AS$3267,33,FALSE),"")</f>
        <v/>
      </c>
      <c r="AF57" s="1040"/>
      <c r="AG57" s="870"/>
      <c r="AH57" s="870"/>
      <c r="AI57" s="871"/>
      <c r="AJ57" s="871" t="str">
        <f t="shared" si="18"/>
        <v/>
      </c>
      <c r="AK57" s="743"/>
      <c r="AL57" s="1028" t="str">
        <f>IF(AND(ISTEXT($E57),ISTEXT($B57)),"산출기준 &gt;&gt;  "&amp;_xlfn.XLOOKUP($E57,산출기준!$D:$D,산출기준!$E:$E,"매칭실패"),"")</f>
        <v/>
      </c>
    </row>
    <row r="58" spans="1:38">
      <c r="B58" s="645"/>
      <c r="C58" s="646"/>
      <c r="D58" s="648"/>
      <c r="E58" s="648"/>
      <c r="F58" s="1047"/>
      <c r="G58" s="645"/>
      <c r="H58" s="651"/>
      <c r="I58" s="652"/>
      <c r="J58" s="652"/>
      <c r="K58" s="653"/>
      <c r="L58" s="653"/>
      <c r="M58" s="653"/>
      <c r="N58" s="653"/>
      <c r="O58" s="653"/>
      <c r="P58" s="653"/>
      <c r="Q58" s="653"/>
      <c r="R58" s="653"/>
      <c r="S58" s="653"/>
      <c r="T58" s="653"/>
      <c r="U58" s="653"/>
      <c r="V58" s="653"/>
      <c r="W58" s="653"/>
      <c r="X58" s="653"/>
      <c r="Y58" s="653"/>
      <c r="Z58" s="653"/>
      <c r="AA58" s="653"/>
      <c r="AB58" s="653"/>
      <c r="AC58" s="653"/>
      <c r="AD58" s="653"/>
      <c r="AE58" s="653"/>
      <c r="AF58" s="656"/>
      <c r="AG58" s="656"/>
      <c r="AH58" s="656"/>
      <c r="AI58" s="656"/>
      <c r="AJ58" s="656"/>
      <c r="AK58" s="657"/>
      <c r="AL58" s="88" t="str">
        <f>IF(AND(ISTEXT($E58),ISTEXT($B58)),"산출기준 &gt;&gt;  "&amp;_xlfn.XLOOKUP($E58,산출기준!$D:$D,산출기준!$E:$E,"매칭실패"),"")</f>
        <v/>
      </c>
    </row>
    <row r="59" spans="1:38" ht="34.9" customHeight="1">
      <c r="B59" s="808" t="str" cm="1">
        <f t="array" aca="1" ref="B59" ca="1">_xlfn.IFNA(INDIRECT("Family_표준_구성도!B"&amp;MATCH(F59,INDIRECT("Family_표준_구성도!"&amp;"C:C"),0)),"")</f>
        <v>3.1.1.2.3</v>
      </c>
      <c r="C59" s="668" t="s">
        <v>2016</v>
      </c>
      <c r="D59" s="809"/>
      <c r="E59" s="668" t="s">
        <v>2939</v>
      </c>
      <c r="F59" s="810" t="s">
        <v>541</v>
      </c>
      <c r="G59" s="811"/>
      <c r="H59" s="917" t="s">
        <v>2979</v>
      </c>
      <c r="I59" s="674"/>
      <c r="J59" s="674"/>
      <c r="K59" s="674"/>
      <c r="L59" s="674"/>
      <c r="M59" s="674"/>
      <c r="N59" s="675"/>
      <c r="O59" s="676"/>
      <c r="P59" s="677"/>
      <c r="Q59" s="677"/>
      <c r="R59" s="677"/>
      <c r="S59" s="677"/>
      <c r="T59" s="677"/>
      <c r="U59" s="677"/>
      <c r="V59" s="678"/>
      <c r="W59" s="679"/>
      <c r="X59" s="679"/>
      <c r="Y59" s="679"/>
      <c r="Z59" s="679"/>
      <c r="AA59" s="679"/>
      <c r="AB59" s="679"/>
      <c r="AC59" s="679"/>
      <c r="AD59" s="679"/>
      <c r="AE59" s="679"/>
      <c r="AF59" s="1043"/>
      <c r="AG59" s="682"/>
      <c r="AH59" s="682"/>
      <c r="AI59" s="682"/>
      <c r="AJ59" s="682"/>
      <c r="AK59" s="683"/>
      <c r="AL59" s="88" t="str">
        <f ca="1">IF(AND(ISTEXT($E59),ISTEXT($B59)),"산출기준 &gt;&gt;  "&amp;_xlfn.XLOOKUP($E59,산출기준!$D:$D,산출기준!$E:$E,"매칭실패"),"")</f>
        <v>산출기준 &gt;&gt;  [ 벽체 일반 산출 ]</v>
      </c>
    </row>
    <row r="60" spans="1:38" ht="49.9" customHeight="1" outlineLevel="1">
      <c r="B60" s="758"/>
      <c r="C60" s="759"/>
      <c r="D60" s="759"/>
      <c r="E60" s="814"/>
      <c r="F60" s="818" t="s">
        <v>2942</v>
      </c>
      <c r="G60" s="759" t="str">
        <f t="shared" ref="G60" si="19">IF(IF(N60=0,"",N60)&amp;" | "&amp;IF(O60=0,"",O60)&amp;" | "&amp;IF(Q60=0,"",Q60)&amp;" | "&amp;IF(R60=0,"",R60)=" |  |  | ","",IF(N60=0,"",N60)&amp;" | "&amp;IF(O60=0,"",O60)&amp;" | "&amp;IF(Q60=0,"",Q60)&amp;" | "&amp;IF(R60=0,"",R60))</f>
        <v>Plasterboard Dry Liner System |  |  | Rigid Insulation</v>
      </c>
      <c r="H60" s="816" t="s">
        <v>2957</v>
      </c>
      <c r="I60" s="765" t="str">
        <f>LEFT(H60,14)</f>
        <v>A04AS176-00008</v>
      </c>
      <c r="J60" s="766"/>
      <c r="K60" s="766" t="str">
        <f>IFERROR(VLOOKUP($I60,'WM-AR'!$I$7:$AS$3267,34,FALSE),"")</f>
        <v>M2</v>
      </c>
      <c r="L60" s="766" t="str">
        <f>IFERROR(VLOOKUP($I60,'WM-AR'!$I$7:$AS$3267,4,FALSE),"")</f>
        <v>Finishing Work</v>
      </c>
      <c r="M60" s="766" t="str">
        <f>IFERROR(VLOOKUP($I60,'WM-AR'!$I$7:$AS$3267,6,FALSE),"")</f>
        <v>Exterior/Interior Finish Work</v>
      </c>
      <c r="N60" s="766" t="str">
        <f>IFERROR(VLOOKUP($I60,'WM-AR'!$I$7:$AS$3267,8,FALSE),"")</f>
        <v>Plasterboard Dry Liner System</v>
      </c>
      <c r="O60" s="766">
        <f>IFERROR(VLOOKUP($I60,'WM-AR'!$I$7:$AS$3267,10,FALSE),"")</f>
        <v>0</v>
      </c>
      <c r="P60" s="766">
        <f>IFERROR(VLOOKUP($I60,'WM-AR'!$I$7:$AS$3267,12,FALSE),"")</f>
        <v>0</v>
      </c>
      <c r="Q60" s="766">
        <f>IFERROR(VLOOKUP($I60,'WM-AR'!$I$7:$AS$3267,14,FALSE),"")</f>
        <v>0</v>
      </c>
      <c r="R60" s="766" t="str">
        <f>IFERROR(VLOOKUP($I60,'WM-AR'!$I$7:$AS$3267,16,FALSE),"")</f>
        <v>Rigid Insulation</v>
      </c>
      <c r="S60" s="766" t="str">
        <f>IFERROR(VLOOKUP($I60,'WM-AR'!$I$7:$AS$3267,18,FALSE),"")</f>
        <v>for Wall To External Side</v>
      </c>
      <c r="T60" s="766" t="str">
        <f>IFERROR(VLOOKUP($I60,'WM-AR'!$I$7:$AS$3267,20,FALSE),"")</f>
        <v>w/ 1-Layer Gypsum Board, Supporting Frame(Stud), Accessories</v>
      </c>
      <c r="U60" s="766">
        <f>IFERROR(VLOOKUP($I60,'WM-AR'!$I$7:$AS$3267,22,FALSE),"")</f>
        <v>0</v>
      </c>
      <c r="V60" s="766" t="str">
        <f>IFERROR(VLOOKUP($I60,'WM-AR'!$I$7:$AS$3267,24,FALSE),"")</f>
        <v>1-Layer Gypsumboard THK=12.5mm</v>
      </c>
      <c r="W60" s="766">
        <f>IFERROR(VLOOKUP($I60,'WM-AR'!$I$7:$AS$3267,25,FALSE),"")</f>
        <v>0</v>
      </c>
      <c r="X60" s="766" t="str">
        <f>IFERROR(VLOOKUP($I60,'WM-AR'!$I$7:$AS$3267,26,FALSE),"")</f>
        <v>Insulation THK=(  )mm</v>
      </c>
      <c r="Y60" s="766">
        <f>IFERROR(VLOOKUP($I60,'WM-AR'!$I$7:$AS$3267,27,FALSE),"")</f>
        <v>0</v>
      </c>
      <c r="Z60" s="766">
        <f>IFERROR(VLOOKUP($I60,'WM-AR'!$I$7:$AS$3267,28,FALSE),"")</f>
        <v>0</v>
      </c>
      <c r="AA60" s="766">
        <f>IFERROR(VLOOKUP($I60,'WM-AR'!$I$7:$AS$3267,29,FALSE),"")</f>
        <v>0</v>
      </c>
      <c r="AB60" s="766">
        <f>IFERROR(VLOOKUP($I60,'WM-AR'!$I$7:$AS$3267,30,FALSE),"")</f>
        <v>0</v>
      </c>
      <c r="AC60" s="766">
        <f>IFERROR(VLOOKUP($I60,'WM-AR'!$I$7:$AS$3267,31,FALSE),"")</f>
        <v>0</v>
      </c>
      <c r="AD60" s="766">
        <f>IFERROR(VLOOKUP($I60,'WM-AR'!$I$7:$AS$3267,32,FALSE),"")</f>
        <v>0</v>
      </c>
      <c r="AE60" s="766" t="str">
        <f>IFERROR(VLOOKUP($I60,'WM-AR'!$I$7:$AS$3267,33,FALSE),"")</f>
        <v/>
      </c>
      <c r="AF60" s="817" t="s">
        <v>2980</v>
      </c>
      <c r="AG60" s="768" t="s">
        <v>1815</v>
      </c>
      <c r="AH60" s="768" t="s">
        <v>1815</v>
      </c>
      <c r="AI60" s="769"/>
      <c r="AJ60" s="769" t="str">
        <f>K60</f>
        <v>M2</v>
      </c>
      <c r="AK60" s="905"/>
      <c r="AL60" s="88" t="str">
        <f>IF(AND(ISTEXT($E60),ISTEXT($B60)),"산출기준 &gt;&gt;  "&amp;_xlfn.XLOOKUP($E60,산출기준!$D:$D,산출기준!$E:$E,"매칭실패"),"")</f>
        <v/>
      </c>
    </row>
    <row r="61" spans="1:38" ht="30" customHeight="1" outlineLevel="1">
      <c r="B61" s="758"/>
      <c r="C61" s="759"/>
      <c r="D61" s="759"/>
      <c r="E61" s="814"/>
      <c r="F61" s="818" t="s">
        <v>2945</v>
      </c>
      <c r="G61" s="1044" t="s">
        <v>2964</v>
      </c>
      <c r="H61" s="759"/>
      <c r="I61" s="765" t="s">
        <v>2965</v>
      </c>
      <c r="J61" s="766"/>
      <c r="K61" s="766"/>
      <c r="L61" s="766"/>
      <c r="M61" s="766"/>
      <c r="N61" s="766"/>
      <c r="O61" s="766"/>
      <c r="P61" s="766"/>
      <c r="Q61" s="766"/>
      <c r="R61" s="766"/>
      <c r="S61" s="766"/>
      <c r="T61" s="766"/>
      <c r="U61" s="766"/>
      <c r="V61" s="766"/>
      <c r="W61" s="766"/>
      <c r="X61" s="766"/>
      <c r="Y61" s="766"/>
      <c r="Z61" s="766"/>
      <c r="AA61" s="766"/>
      <c r="AB61" s="766"/>
      <c r="AC61" s="766"/>
      <c r="AD61" s="766"/>
      <c r="AE61" s="766"/>
      <c r="AF61" s="773"/>
      <c r="AG61" s="1045"/>
      <c r="AH61" s="1045"/>
      <c r="AI61" s="1046"/>
      <c r="AJ61" s="1046"/>
      <c r="AK61" s="905"/>
      <c r="AL61" s="88" t="str">
        <f>IF(AND(ISTEXT($E61),ISTEXT($B61)),"산출기준 &gt;&gt;  "&amp;_xlfn.XLOOKUP($E61,산출기준!$D:$D,산출기준!$E:$E,"매칭실패"),"")</f>
        <v/>
      </c>
    </row>
    <row r="62" spans="1:38" ht="49.9" customHeight="1" outlineLevel="1">
      <c r="B62" s="758"/>
      <c r="C62" s="759"/>
      <c r="D62" s="759"/>
      <c r="E62" s="814"/>
      <c r="F62" s="818" t="s">
        <v>2966</v>
      </c>
      <c r="G62" s="759" t="str">
        <f t="shared" ref="G62:G64" si="20">IF(IF(N62=0,"",N62)&amp;" | "&amp;IF(O62=0,"",O62)&amp;" | "&amp;IF(Q62=0,"",Q62)&amp;" | "&amp;IF(R62=0,"",R62)=" |  |  | ","",IF(N62=0,"",N62)&amp;" | "&amp;IF(O62=0,"",O62)&amp;" | "&amp;IF(Q62=0,"",Q62)&amp;" | "&amp;IF(R62=0,"",R62))</f>
        <v xml:space="preserve">Reinforced Concrete Block |  |  | </v>
      </c>
      <c r="H62" s="816" t="s">
        <v>2967</v>
      </c>
      <c r="I62" s="765" t="str">
        <f t="shared" ref="I62:I67" si="21">LEFT(H62,14)</f>
        <v>A04AL069-00002</v>
      </c>
      <c r="J62" s="766"/>
      <c r="K62" s="766" t="str">
        <f>IFERROR(VLOOKUP($I62,'WM-AR'!$I$7:$AS$3267,34,FALSE),"")</f>
        <v>M2</v>
      </c>
      <c r="L62" s="766" t="str">
        <f>IFERROR(VLOOKUP($I62,'WM-AR'!$I$7:$AS$3267,4,FALSE),"")</f>
        <v>Finishing Work</v>
      </c>
      <c r="M62" s="766" t="str">
        <f>IFERROR(VLOOKUP($I62,'WM-AR'!$I$7:$AS$3267,6,FALSE),"")</f>
        <v>Masonry Work</v>
      </c>
      <c r="N62" s="766" t="str">
        <f>IFERROR(VLOOKUP($I62,'WM-AR'!$I$7:$AS$3267,8,FALSE),"")</f>
        <v>Reinforced Concrete Block</v>
      </c>
      <c r="O62" s="766">
        <f>IFERROR(VLOOKUP($I62,'WM-AR'!$I$7:$AS$3267,10,FALSE),"")</f>
        <v>0</v>
      </c>
      <c r="P62" s="766">
        <f>IFERROR(VLOOKUP($I62,'WM-AR'!$I$7:$AS$3267,12,FALSE),"")</f>
        <v>0</v>
      </c>
      <c r="Q62" s="766">
        <f>IFERROR(VLOOKUP($I62,'WM-AR'!$I$7:$AS$3267,14,FALSE),"")</f>
        <v>0</v>
      </c>
      <c r="R62" s="766">
        <f>IFERROR(VLOOKUP($I62,'WM-AR'!$I$7:$AS$3267,16,FALSE),"")</f>
        <v>0</v>
      </c>
      <c r="S62" s="766">
        <f>IFERROR(VLOOKUP($I62,'WM-AR'!$I$7:$AS$3267,18,FALSE),"")</f>
        <v>0</v>
      </c>
      <c r="T62" s="766" t="str">
        <f>IFERROR(VLOOKUP($I62,'WM-AR'!$I$7:$AS$3267,20,FALSE),"")</f>
        <v>w/ All Reinf.(Lath, Steel Tie, Anchor Bar, Mortar, ETC.), Filler, Sealant, Lintel/Sill for Opening, ETC.</v>
      </c>
      <c r="U62" s="766">
        <f>IFERROR(VLOOKUP($I62,'WM-AR'!$I$7:$AS$3267,22,FALSE),"")</f>
        <v>0</v>
      </c>
      <c r="V62" s="766" t="str">
        <f>IFERROR(VLOOKUP($I62,'WM-AR'!$I$7:$AS$3267,24,FALSE),"")</f>
        <v>100mm&lt;THK≤200mm</v>
      </c>
      <c r="W62" s="766">
        <f>IFERROR(VLOOKUP($I62,'WM-AR'!$I$7:$AS$3267,25,FALSE),"")</f>
        <v>0</v>
      </c>
      <c r="X62" s="766" t="str">
        <f>IFERROR(VLOOKUP($I62,'WM-AR'!$I$7:$AS$3267,26,FALSE),"")</f>
        <v>THK=(  )mm</v>
      </c>
      <c r="Y62" s="766">
        <f>IFERROR(VLOOKUP($I62,'WM-AR'!$I$7:$AS$3267,27,FALSE),"")</f>
        <v>0</v>
      </c>
      <c r="Z62" s="766">
        <f>IFERROR(VLOOKUP($I62,'WM-AR'!$I$7:$AS$3267,28,FALSE),"")</f>
        <v>0</v>
      </c>
      <c r="AA62" s="766">
        <f>IFERROR(VLOOKUP($I62,'WM-AR'!$I$7:$AS$3267,29,FALSE),"")</f>
        <v>0</v>
      </c>
      <c r="AB62" s="766">
        <f>IFERROR(VLOOKUP($I62,'WM-AR'!$I$7:$AS$3267,30,FALSE),"")</f>
        <v>0</v>
      </c>
      <c r="AC62" s="766">
        <f>IFERROR(VLOOKUP($I62,'WM-AR'!$I$7:$AS$3267,31,FALSE),"")</f>
        <v>0</v>
      </c>
      <c r="AD62" s="766">
        <f>IFERROR(VLOOKUP($I62,'WM-AR'!$I$7:$AS$3267,32,FALSE),"")</f>
        <v>0</v>
      </c>
      <c r="AE62" s="766" t="str">
        <f>IFERROR(VLOOKUP($I62,'WM-AR'!$I$7:$AS$3267,33,FALSE),"")</f>
        <v/>
      </c>
      <c r="AF62" s="817" t="s">
        <v>2968</v>
      </c>
      <c r="AG62" s="768" t="s">
        <v>1815</v>
      </c>
      <c r="AH62" s="768" t="s">
        <v>1815</v>
      </c>
      <c r="AI62" s="769"/>
      <c r="AJ62" s="769" t="str">
        <f>K62</f>
        <v>M2</v>
      </c>
      <c r="AK62" s="905"/>
      <c r="AL62" s="88" t="str">
        <f>IF(AND(ISTEXT($E62),ISTEXT($B62)),"산출기준 &gt;&gt;  "&amp;_xlfn.XLOOKUP($E62,산출기준!$D:$D,산출기준!$E:$E,"매칭실패"),"")</f>
        <v/>
      </c>
    </row>
    <row r="63" spans="1:38" ht="49.9" customHeight="1" outlineLevel="1">
      <c r="B63" s="758"/>
      <c r="C63" s="759"/>
      <c r="D63" s="759"/>
      <c r="E63" s="814"/>
      <c r="F63" s="818" t="s">
        <v>2969</v>
      </c>
      <c r="G63" s="759" t="str">
        <f t="shared" si="20"/>
        <v xml:space="preserve">Plastering |  |  | </v>
      </c>
      <c r="H63" s="816" t="s">
        <v>2970</v>
      </c>
      <c r="I63" s="765" t="str">
        <f t="shared" si="21"/>
        <v>A04AT198-00001</v>
      </c>
      <c r="J63" s="766"/>
      <c r="K63" s="766" t="str">
        <f>IFERROR(VLOOKUP($I63,'WM-AR'!$I$7:$AS$3267,34,FALSE),"")</f>
        <v>M2</v>
      </c>
      <c r="L63" s="766" t="str">
        <f>IFERROR(VLOOKUP($I63,'WM-AR'!$I$7:$AS$3267,4,FALSE),"")</f>
        <v>Finishing Work</v>
      </c>
      <c r="M63" s="766" t="str">
        <f>IFERROR(VLOOKUP($I63,'WM-AR'!$I$7:$AS$3267,6,FALSE),"")</f>
        <v>Plastering Work</v>
      </c>
      <c r="N63" s="766" t="str">
        <f>IFERROR(VLOOKUP($I63,'WM-AR'!$I$7:$AS$3267,8,FALSE),"")</f>
        <v>Plastering</v>
      </c>
      <c r="O63" s="766">
        <f>IFERROR(VLOOKUP($I63,'WM-AR'!$I$7:$AS$3267,10,FALSE),"")</f>
        <v>0</v>
      </c>
      <c r="P63" s="766">
        <f>IFERROR(VLOOKUP($I63,'WM-AR'!$I$7:$AS$3267,12,FALSE),"")</f>
        <v>0</v>
      </c>
      <c r="Q63" s="766">
        <f>IFERROR(VLOOKUP($I63,'WM-AR'!$I$7:$AS$3267,14,FALSE),"")</f>
        <v>0</v>
      </c>
      <c r="R63" s="766">
        <f>IFERROR(VLOOKUP($I63,'WM-AR'!$I$7:$AS$3267,16,FALSE),"")</f>
        <v>0</v>
      </c>
      <c r="S63" s="766" t="str">
        <f>IFERROR(VLOOKUP($I63,'WM-AR'!$I$7:$AS$3267,18,FALSE),"")</f>
        <v>for External Masonry Wall</v>
      </c>
      <c r="T63" s="766" t="str">
        <f>IFERROR(VLOOKUP($I63,'WM-AR'!$I$7:$AS$3267,20,FALSE),"")</f>
        <v/>
      </c>
      <c r="U63" s="766">
        <f>IFERROR(VLOOKUP($I63,'WM-AR'!$I$7:$AS$3267,22,FALSE),"")</f>
        <v>0</v>
      </c>
      <c r="V63" s="766">
        <f>IFERROR(VLOOKUP($I63,'WM-AR'!$I$7:$AS$3267,24,FALSE),"")</f>
        <v>0</v>
      </c>
      <c r="W63" s="766">
        <f>IFERROR(VLOOKUP($I63,'WM-AR'!$I$7:$AS$3267,25,FALSE),"")</f>
        <v>0</v>
      </c>
      <c r="X63" s="766" t="str">
        <f>IFERROR(VLOOKUP($I63,'WM-AR'!$I$7:$AS$3267,26,FALSE),"")</f>
        <v>THK=(  )mm</v>
      </c>
      <c r="Y63" s="766">
        <f>IFERROR(VLOOKUP($I63,'WM-AR'!$I$7:$AS$3267,27,FALSE),"")</f>
        <v>0</v>
      </c>
      <c r="Z63" s="766">
        <f>IFERROR(VLOOKUP($I63,'WM-AR'!$I$7:$AS$3267,28,FALSE),"")</f>
        <v>0</v>
      </c>
      <c r="AA63" s="766">
        <f>IFERROR(VLOOKUP($I63,'WM-AR'!$I$7:$AS$3267,29,FALSE),"")</f>
        <v>0</v>
      </c>
      <c r="AB63" s="766">
        <f>IFERROR(VLOOKUP($I63,'WM-AR'!$I$7:$AS$3267,30,FALSE),"")</f>
        <v>0</v>
      </c>
      <c r="AC63" s="766">
        <f>IFERROR(VLOOKUP($I63,'WM-AR'!$I$7:$AS$3267,31,FALSE),"")</f>
        <v>0</v>
      </c>
      <c r="AD63" s="766">
        <f>IFERROR(VLOOKUP($I63,'WM-AR'!$I$7:$AS$3267,32,FALSE),"")</f>
        <v>0</v>
      </c>
      <c r="AE63" s="766" t="str">
        <f>IFERROR(VLOOKUP($I63,'WM-AR'!$I$7:$AS$3267,33,FALSE),"")</f>
        <v/>
      </c>
      <c r="AF63" s="817" t="s">
        <v>2981</v>
      </c>
      <c r="AG63" s="768" t="s">
        <v>1815</v>
      </c>
      <c r="AH63" s="768" t="s">
        <v>1815</v>
      </c>
      <c r="AI63" s="769"/>
      <c r="AJ63" s="769" t="str">
        <f>K63</f>
        <v>M2</v>
      </c>
      <c r="AK63" s="905"/>
      <c r="AL63" s="88" t="str">
        <f>IF(AND(ISTEXT($E63),ISTEXT($B63)),"산출기준 &gt;&gt;  "&amp;_xlfn.XLOOKUP($E63,산출기준!$D:$D,산출기준!$E:$E,"매칭실패"),"")</f>
        <v/>
      </c>
    </row>
    <row r="64" spans="1:38" ht="49.9" customHeight="1" outlineLevel="1">
      <c r="B64" s="758"/>
      <c r="C64" s="759"/>
      <c r="D64" s="759"/>
      <c r="E64" s="814"/>
      <c r="F64" s="818" t="s">
        <v>2972</v>
      </c>
      <c r="G64" s="759" t="str">
        <f t="shared" si="20"/>
        <v xml:space="preserve">External Wall Painting | Acrylic Emulsion Paint |  | </v>
      </c>
      <c r="H64" s="816" t="s">
        <v>2973</v>
      </c>
      <c r="I64" s="765" t="str">
        <f t="shared" si="21"/>
        <v>A04AM077-00001</v>
      </c>
      <c r="J64" s="766"/>
      <c r="K64" s="766" t="str">
        <f>IFERROR(VLOOKUP($I64,'WM-AR'!$I$7:$AS$3267,34,FALSE),"")</f>
        <v>M2</v>
      </c>
      <c r="L64" s="766" t="str">
        <f>IFERROR(VLOOKUP($I64,'WM-AR'!$I$7:$AS$3267,4,FALSE),"")</f>
        <v>Finishing Work</v>
      </c>
      <c r="M64" s="766" t="str">
        <f>IFERROR(VLOOKUP($I64,'WM-AR'!$I$7:$AS$3267,6,FALSE),"")</f>
        <v>Painting Work</v>
      </c>
      <c r="N64" s="766" t="str">
        <f>IFERROR(VLOOKUP($I64,'WM-AR'!$I$7:$AS$3267,8,FALSE),"")</f>
        <v>External Wall Painting</v>
      </c>
      <c r="O64" s="766" t="str">
        <f>IFERROR(VLOOKUP($I64,'WM-AR'!$I$7:$AS$3267,10,FALSE),"")</f>
        <v>Acrylic Emulsion Paint</v>
      </c>
      <c r="P64" s="766">
        <f>IFERROR(VLOOKUP($I64,'WM-AR'!$I$7:$AS$3267,12,FALSE),"")</f>
        <v>0</v>
      </c>
      <c r="Q64" s="766">
        <f>IFERROR(VLOOKUP($I64,'WM-AR'!$I$7:$AS$3267,14,FALSE),"")</f>
        <v>0</v>
      </c>
      <c r="R64" s="766">
        <f>IFERROR(VLOOKUP($I64,'WM-AR'!$I$7:$AS$3267,16,FALSE),"")</f>
        <v>0</v>
      </c>
      <c r="S64" s="766">
        <f>IFERROR(VLOOKUP($I64,'WM-AR'!$I$7:$AS$3267,18,FALSE),"")</f>
        <v>0</v>
      </c>
      <c r="T64" s="766" t="str">
        <f>IFERROR(VLOOKUP($I64,'WM-AR'!$I$7:$AS$3267,20,FALSE),"")</f>
        <v/>
      </c>
      <c r="U64" s="766">
        <f>IFERROR(VLOOKUP($I64,'WM-AR'!$I$7:$AS$3267,22,FALSE),"")</f>
        <v>0</v>
      </c>
      <c r="V64" s="766" t="str">
        <f>IFERROR(VLOOKUP($I64,'WM-AR'!$I$7:$AS$3267,24,FALSE),"")</f>
        <v/>
      </c>
      <c r="W64" s="766">
        <f>IFERROR(VLOOKUP($I64,'WM-AR'!$I$7:$AS$3267,25,FALSE),"")</f>
        <v>0</v>
      </c>
      <c r="X64" s="766" t="str">
        <f>IFERROR(VLOOKUP($I64,'WM-AR'!$I$7:$AS$3267,26,FALSE),"")</f>
        <v/>
      </c>
      <c r="Y64" s="766">
        <f>IFERROR(VLOOKUP($I64,'WM-AR'!$I$7:$AS$3267,27,FALSE),"")</f>
        <v>0</v>
      </c>
      <c r="Z64" s="766">
        <f>IFERROR(VLOOKUP($I64,'WM-AR'!$I$7:$AS$3267,28,FALSE),"")</f>
        <v>0</v>
      </c>
      <c r="AA64" s="766">
        <f>IFERROR(VLOOKUP($I64,'WM-AR'!$I$7:$AS$3267,29,FALSE),"")</f>
        <v>0</v>
      </c>
      <c r="AB64" s="766">
        <f>IFERROR(VLOOKUP($I64,'WM-AR'!$I$7:$AS$3267,30,FALSE),"")</f>
        <v>0</v>
      </c>
      <c r="AC64" s="766">
        <f>IFERROR(VLOOKUP($I64,'WM-AR'!$I$7:$AS$3267,31,FALSE),"")</f>
        <v>0</v>
      </c>
      <c r="AD64" s="766">
        <f>IFERROR(VLOOKUP($I64,'WM-AR'!$I$7:$AS$3267,32,FALSE),"")</f>
        <v>0</v>
      </c>
      <c r="AE64" s="766" t="str">
        <f>IFERROR(VLOOKUP($I64,'WM-AR'!$I$7:$AS$3267,33,FALSE),"")</f>
        <v/>
      </c>
      <c r="AF64" s="817"/>
      <c r="AG64" s="768" t="s">
        <v>2975</v>
      </c>
      <c r="AH64" s="768" t="s">
        <v>2975</v>
      </c>
      <c r="AI64" s="769"/>
      <c r="AJ64" s="769" t="str">
        <f>K64</f>
        <v>M2</v>
      </c>
      <c r="AK64" s="905"/>
      <c r="AL64" s="88" t="str">
        <f>IF(AND(ISTEXT($E64),ISTEXT($B64)),"산출기준 &gt;&gt;  "&amp;_xlfn.XLOOKUP($E64,산출기준!$D:$D,산출기준!$E:$E,"매칭실패"),"")</f>
        <v/>
      </c>
    </row>
    <row r="65" spans="1:38">
      <c r="A65" s="1019"/>
      <c r="B65" s="684"/>
      <c r="C65" s="685"/>
      <c r="D65" s="1020"/>
      <c r="E65" s="687"/>
      <c r="F65" s="1021"/>
      <c r="G65" s="875" t="s">
        <v>2175</v>
      </c>
      <c r="H65" s="824"/>
      <c r="I65" s="692" t="str">
        <f t="shared" si="21"/>
        <v/>
      </c>
      <c r="J65" s="1022"/>
      <c r="K65" s="1023" t="str">
        <f>IFERROR(VLOOKUP($I65,'WM-AR'!$I$7:$AS$3267,34,FALSE),"")</f>
        <v/>
      </c>
      <c r="L65" s="1024" t="str">
        <f>IFERROR(VLOOKUP($I65,'WM-AR'!$I$7:$AS$3267,4,FALSE),"")</f>
        <v/>
      </c>
      <c r="M65" s="1024" t="str">
        <f>IFERROR(VLOOKUP($I65,'WM-AR'!$I$7:$AS$3267,6,FALSE),"")</f>
        <v/>
      </c>
      <c r="N65" s="1024" t="str">
        <f>IFERROR(VLOOKUP($I65,'WM-AR'!$I$7:$AS$3267,8,FALSE),"")</f>
        <v/>
      </c>
      <c r="O65" s="1025" t="str">
        <f>IFERROR(VLOOKUP($I65,'WM-AR'!$I$7:$AS$3267,10,FALSE),"")</f>
        <v/>
      </c>
      <c r="P65" s="1026" t="str">
        <f>IFERROR(VLOOKUP($I65,'WM-AR'!$I$7:$AS$3267,12,FALSE),"")</f>
        <v/>
      </c>
      <c r="Q65" s="1026" t="str">
        <f>IFERROR(VLOOKUP($I65,'WM-AR'!$I$7:$AS$3267,14,FALSE),"")</f>
        <v/>
      </c>
      <c r="R65" s="1026" t="str">
        <f>IFERROR(VLOOKUP($I65,'WM-AR'!$I$7:$AS$3267,16,FALSE),"")</f>
        <v/>
      </c>
      <c r="S65" s="1026" t="str">
        <f>IFERROR(VLOOKUP($I65,'WM-AR'!$I$7:$AS$3267,18,FALSE),"")</f>
        <v/>
      </c>
      <c r="T65" s="1026" t="str">
        <f>IFERROR(VLOOKUP($I65,'WM-AR'!$I$7:$AS$3267,20,FALSE),"")</f>
        <v/>
      </c>
      <c r="U65" s="1026" t="str">
        <f>IFERROR(VLOOKUP($I65,'WM-AR'!$I$7:$AS$3267,22,FALSE),"")</f>
        <v/>
      </c>
      <c r="V65" s="1026" t="str">
        <f>IFERROR(VLOOKUP($I65,'WM-AR'!$I$7:$AS$3267,24,FALSE),"")</f>
        <v/>
      </c>
      <c r="W65" s="1026" t="str">
        <f>IFERROR(VLOOKUP($I65,'WM-AR'!$I$7:$AS$3267,25,FALSE),"")</f>
        <v/>
      </c>
      <c r="X65" s="1026" t="str">
        <f>IFERROR(VLOOKUP($I65,'WM-AR'!$I$7:$AS$3267,26,FALSE),"")</f>
        <v/>
      </c>
      <c r="Y65" s="1026" t="str">
        <f>IFERROR(VLOOKUP($I65,'WM-AR'!$I$7:$AS$3267,27,FALSE),"")</f>
        <v/>
      </c>
      <c r="Z65" s="1026" t="str">
        <f>IFERROR(VLOOKUP($I65,'WM-AR'!$I$7:$AS$3267,28,FALSE),"")</f>
        <v/>
      </c>
      <c r="AA65" s="1026" t="str">
        <f>IFERROR(VLOOKUP($I65,'WM-AR'!$I$7:$AS$3267,29,FALSE),"")</f>
        <v/>
      </c>
      <c r="AB65" s="1026" t="str">
        <f>IFERROR(VLOOKUP($I65,'WM-AR'!$I$7:$AS$3267,30,FALSE),"")</f>
        <v/>
      </c>
      <c r="AC65" s="1026" t="str">
        <f>IFERROR(VLOOKUP($I65,'WM-AR'!$I$7:$AS$3267,31,FALSE),"")</f>
        <v/>
      </c>
      <c r="AD65" s="1026" t="str">
        <f>IFERROR(VLOOKUP($I65,'WM-AR'!$I$7:$AS$3267,32,FALSE),"")</f>
        <v/>
      </c>
      <c r="AE65" s="1026" t="str">
        <f>IFERROR(VLOOKUP($I65,'WM-AR'!$I$7:$AS$3267,33,FALSE),"")</f>
        <v/>
      </c>
      <c r="AF65" s="1027"/>
      <c r="AG65" s="834"/>
      <c r="AH65" s="834"/>
      <c r="AI65" s="836"/>
      <c r="AJ65" s="836" t="str">
        <f t="shared" ref="AJ65:AJ67" si="22">K65</f>
        <v/>
      </c>
      <c r="AK65" s="704"/>
      <c r="AL65" s="1028" t="str">
        <f>IF(AND(ISTEXT($E65),ISTEXT($B65)),"산출기준 &gt;&gt;  "&amp;_xlfn.XLOOKUP($E65,산출기준!$D:$D,산출기준!$E:$E,"매칭실패"),"")</f>
        <v/>
      </c>
    </row>
    <row r="66" spans="1:38">
      <c r="A66" s="1019"/>
      <c r="B66" s="705"/>
      <c r="C66" s="706"/>
      <c r="D66" s="711"/>
      <c r="E66" s="708"/>
      <c r="F66" s="1029"/>
      <c r="G66" s="882"/>
      <c r="H66" s="843"/>
      <c r="I66" s="712" t="str">
        <f t="shared" si="21"/>
        <v/>
      </c>
      <c r="J66" s="1030"/>
      <c r="K66" s="1031" t="str">
        <f>IFERROR(VLOOKUP($I66,'WM-AR'!$I$7:$AS$3267,34,FALSE),"")</f>
        <v/>
      </c>
      <c r="L66" s="1030" t="str">
        <f>IFERROR(VLOOKUP($I66,'WM-AR'!$I$7:$AS$3267,4,FALSE),"")</f>
        <v/>
      </c>
      <c r="M66" s="1030" t="str">
        <f>IFERROR(VLOOKUP($I66,'WM-AR'!$I$7:$AS$3267,6,FALSE),"")</f>
        <v/>
      </c>
      <c r="N66" s="1030" t="str">
        <f>IFERROR(VLOOKUP($I66,'WM-AR'!$I$7:$AS$3267,8,FALSE),"")</f>
        <v/>
      </c>
      <c r="O66" s="1032" t="str">
        <f>IFERROR(VLOOKUP($I66,'WM-AR'!$I$7:$AS$3267,10,FALSE),"")</f>
        <v/>
      </c>
      <c r="P66" s="1033" t="str">
        <f>IFERROR(VLOOKUP($I66,'WM-AR'!$I$7:$AS$3267,12,FALSE),"")</f>
        <v/>
      </c>
      <c r="Q66" s="1033" t="str">
        <f>IFERROR(VLOOKUP($I66,'WM-AR'!$I$7:$AS$3267,14,FALSE),"")</f>
        <v/>
      </c>
      <c r="R66" s="1033" t="str">
        <f>IFERROR(VLOOKUP($I66,'WM-AR'!$I$7:$AS$3267,16,FALSE),"")</f>
        <v/>
      </c>
      <c r="S66" s="1033" t="str">
        <f>IFERROR(VLOOKUP($I66,'WM-AR'!$I$7:$AS$3267,18,FALSE),"")</f>
        <v/>
      </c>
      <c r="T66" s="1033" t="str">
        <f>IFERROR(VLOOKUP($I66,'WM-AR'!$I$7:$AS$3267,20,FALSE),"")</f>
        <v/>
      </c>
      <c r="U66" s="1033" t="str">
        <f>IFERROR(VLOOKUP($I66,'WM-AR'!$I$7:$AS$3267,22,FALSE),"")</f>
        <v/>
      </c>
      <c r="V66" s="1033" t="str">
        <f>IFERROR(VLOOKUP($I66,'WM-AR'!$I$7:$AS$3267,24,FALSE),"")</f>
        <v/>
      </c>
      <c r="W66" s="1033" t="str">
        <f>IFERROR(VLOOKUP($I66,'WM-AR'!$I$7:$AS$3267,25,FALSE),"")</f>
        <v/>
      </c>
      <c r="X66" s="1033" t="str">
        <f>IFERROR(VLOOKUP($I66,'WM-AR'!$I$7:$AS$3267,26,FALSE),"")</f>
        <v/>
      </c>
      <c r="Y66" s="1033" t="str">
        <f>IFERROR(VLOOKUP($I66,'WM-AR'!$I$7:$AS$3267,27,FALSE),"")</f>
        <v/>
      </c>
      <c r="Z66" s="1033" t="str">
        <f>IFERROR(VLOOKUP($I66,'WM-AR'!$I$7:$AS$3267,28,FALSE),"")</f>
        <v/>
      </c>
      <c r="AA66" s="1033" t="str">
        <f>IFERROR(VLOOKUP($I66,'WM-AR'!$I$7:$AS$3267,29,FALSE),"")</f>
        <v/>
      </c>
      <c r="AB66" s="1033" t="str">
        <f>IFERROR(VLOOKUP($I66,'WM-AR'!$I$7:$AS$3267,30,FALSE),"")</f>
        <v/>
      </c>
      <c r="AC66" s="1033" t="str">
        <f>IFERROR(VLOOKUP($I66,'WM-AR'!$I$7:$AS$3267,31,FALSE),"")</f>
        <v/>
      </c>
      <c r="AD66" s="1033" t="str">
        <f>IFERROR(VLOOKUP($I66,'WM-AR'!$I$7:$AS$3267,32,FALSE),"")</f>
        <v/>
      </c>
      <c r="AE66" s="1033" t="str">
        <f>IFERROR(VLOOKUP($I66,'WM-AR'!$I$7:$AS$3267,33,FALSE),"")</f>
        <v/>
      </c>
      <c r="AF66" s="1034"/>
      <c r="AG66" s="852"/>
      <c r="AH66" s="852"/>
      <c r="AI66" s="854"/>
      <c r="AJ66" s="854" t="str">
        <f t="shared" si="22"/>
        <v/>
      </c>
      <c r="AK66" s="723"/>
      <c r="AL66" s="1028" t="str">
        <f>IF(AND(ISTEXT($E66),ISTEXT($B66)),"산출기준 &gt;&gt;  "&amp;_xlfn.XLOOKUP($E66,산출기준!$D:$D,산출기준!$E:$E,"매칭실패"),"")</f>
        <v/>
      </c>
    </row>
    <row r="67" spans="1:38">
      <c r="A67" s="1019"/>
      <c r="B67" s="724"/>
      <c r="C67" s="725"/>
      <c r="D67" s="731"/>
      <c r="E67" s="727"/>
      <c r="F67" s="1035"/>
      <c r="G67" s="886"/>
      <c r="H67" s="861"/>
      <c r="I67" s="732" t="str">
        <f t="shared" si="21"/>
        <v/>
      </c>
      <c r="J67" s="1036"/>
      <c r="K67" s="1037" t="str">
        <f>IFERROR(VLOOKUP($I67,'WM-AR'!$I$7:$AS$3267,34,FALSE),"")</f>
        <v/>
      </c>
      <c r="L67" s="1036" t="str">
        <f>IFERROR(VLOOKUP($I67,'WM-AR'!$I$7:$AS$3267,4,FALSE),"")</f>
        <v/>
      </c>
      <c r="M67" s="1036" t="str">
        <f>IFERROR(VLOOKUP($I67,'WM-AR'!$I$7:$AS$3267,6,FALSE),"")</f>
        <v/>
      </c>
      <c r="N67" s="1036" t="str">
        <f>IFERROR(VLOOKUP($I67,'WM-AR'!$I$7:$AS$3267,8,FALSE),"")</f>
        <v/>
      </c>
      <c r="O67" s="1038" t="str">
        <f>IFERROR(VLOOKUP($I67,'WM-AR'!$I$7:$AS$3267,10,FALSE),"")</f>
        <v/>
      </c>
      <c r="P67" s="1039" t="str">
        <f>IFERROR(VLOOKUP($I67,'WM-AR'!$I$7:$AS$3267,12,FALSE),"")</f>
        <v/>
      </c>
      <c r="Q67" s="1039" t="str">
        <f>IFERROR(VLOOKUP($I67,'WM-AR'!$I$7:$AS$3267,14,FALSE),"")</f>
        <v/>
      </c>
      <c r="R67" s="1039" t="str">
        <f>IFERROR(VLOOKUP($I67,'WM-AR'!$I$7:$AS$3267,16,FALSE),"")</f>
        <v/>
      </c>
      <c r="S67" s="1039" t="str">
        <f>IFERROR(VLOOKUP($I67,'WM-AR'!$I$7:$AS$3267,18,FALSE),"")</f>
        <v/>
      </c>
      <c r="T67" s="1039" t="str">
        <f>IFERROR(VLOOKUP($I67,'WM-AR'!$I$7:$AS$3267,20,FALSE),"")</f>
        <v/>
      </c>
      <c r="U67" s="1039" t="str">
        <f>IFERROR(VLOOKUP($I67,'WM-AR'!$I$7:$AS$3267,22,FALSE),"")</f>
        <v/>
      </c>
      <c r="V67" s="1039" t="str">
        <f>IFERROR(VLOOKUP($I67,'WM-AR'!$I$7:$AS$3267,24,FALSE),"")</f>
        <v/>
      </c>
      <c r="W67" s="1039" t="str">
        <f>IFERROR(VLOOKUP($I67,'WM-AR'!$I$7:$AS$3267,25,FALSE),"")</f>
        <v/>
      </c>
      <c r="X67" s="1039" t="str">
        <f>IFERROR(VLOOKUP($I67,'WM-AR'!$I$7:$AS$3267,26,FALSE),"")</f>
        <v/>
      </c>
      <c r="Y67" s="1039" t="str">
        <f>IFERROR(VLOOKUP($I67,'WM-AR'!$I$7:$AS$3267,27,FALSE),"")</f>
        <v/>
      </c>
      <c r="Z67" s="1039" t="str">
        <f>IFERROR(VLOOKUP($I67,'WM-AR'!$I$7:$AS$3267,28,FALSE),"")</f>
        <v/>
      </c>
      <c r="AA67" s="1039" t="str">
        <f>IFERROR(VLOOKUP($I67,'WM-AR'!$I$7:$AS$3267,29,FALSE),"")</f>
        <v/>
      </c>
      <c r="AB67" s="1039" t="str">
        <f>IFERROR(VLOOKUP($I67,'WM-AR'!$I$7:$AS$3267,30,FALSE),"")</f>
        <v/>
      </c>
      <c r="AC67" s="1039" t="str">
        <f>IFERROR(VLOOKUP($I67,'WM-AR'!$I$7:$AS$3267,31,FALSE),"")</f>
        <v/>
      </c>
      <c r="AD67" s="1039" t="str">
        <f>IFERROR(VLOOKUP($I67,'WM-AR'!$I$7:$AS$3267,32,FALSE),"")</f>
        <v/>
      </c>
      <c r="AE67" s="1039" t="str">
        <f>IFERROR(VLOOKUP($I67,'WM-AR'!$I$7:$AS$3267,33,FALSE),"")</f>
        <v/>
      </c>
      <c r="AF67" s="1040"/>
      <c r="AG67" s="870"/>
      <c r="AH67" s="870"/>
      <c r="AI67" s="871"/>
      <c r="AJ67" s="871" t="str">
        <f t="shared" si="22"/>
        <v/>
      </c>
      <c r="AK67" s="743"/>
      <c r="AL67" s="1028" t="str">
        <f>IF(AND(ISTEXT($E67),ISTEXT($B67)),"산출기준 &gt;&gt;  "&amp;_xlfn.XLOOKUP($E67,산출기준!$D:$D,산출기준!$E:$E,"매칭실패"),"")</f>
        <v/>
      </c>
    </row>
    <row r="68" spans="1:38">
      <c r="B68" s="635"/>
      <c r="C68" s="636"/>
      <c r="D68" s="636"/>
      <c r="E68" s="636"/>
      <c r="F68" s="638"/>
      <c r="G68" s="639"/>
      <c r="H68" s="639"/>
      <c r="I68" s="641"/>
      <c r="J68" s="642"/>
      <c r="K68" s="642"/>
      <c r="L68" s="642"/>
      <c r="M68" s="642"/>
      <c r="N68" s="642"/>
      <c r="O68" s="642"/>
      <c r="P68" s="642"/>
      <c r="Q68" s="642"/>
      <c r="R68" s="642"/>
      <c r="S68" s="642"/>
      <c r="T68" s="642"/>
      <c r="U68" s="642"/>
      <c r="V68" s="642"/>
      <c r="W68" s="642"/>
      <c r="X68" s="642"/>
      <c r="Y68" s="642"/>
      <c r="Z68" s="642"/>
      <c r="AA68" s="642"/>
      <c r="AB68" s="642"/>
      <c r="AC68" s="642"/>
      <c r="AD68" s="642"/>
      <c r="AE68" s="642"/>
      <c r="AF68" s="636"/>
      <c r="AG68" s="643"/>
      <c r="AH68" s="643"/>
      <c r="AI68" s="644"/>
      <c r="AJ68" s="644"/>
      <c r="AK68" s="639"/>
      <c r="AL68" s="88" t="str">
        <f>IF(AND(ISTEXT($E68),ISTEXT($B68)),"산출기준 &gt;&gt;  "&amp;_xlfn.XLOOKUP($E68,산출기준!$D:$D,산출기준!$E:$E,"매칭실패"),"")</f>
        <v/>
      </c>
    </row>
    <row r="69" spans="1:38">
      <c r="B69" s="645"/>
      <c r="C69" s="646" t="s">
        <v>2937</v>
      </c>
      <c r="D69" s="648"/>
      <c r="E69" s="648"/>
      <c r="F69" s="1047" t="s">
        <v>2959</v>
      </c>
      <c r="G69" s="645"/>
      <c r="H69" s="651"/>
      <c r="I69" s="652"/>
      <c r="J69" s="652"/>
      <c r="K69" s="653"/>
      <c r="L69" s="653"/>
      <c r="M69" s="653"/>
      <c r="N69" s="653"/>
      <c r="O69" s="653"/>
      <c r="P69" s="653"/>
      <c r="Q69" s="653"/>
      <c r="R69" s="653"/>
      <c r="S69" s="653"/>
      <c r="T69" s="653"/>
      <c r="U69" s="653"/>
      <c r="V69" s="653"/>
      <c r="W69" s="653"/>
      <c r="X69" s="653"/>
      <c r="Y69" s="653"/>
      <c r="Z69" s="653"/>
      <c r="AA69" s="653"/>
      <c r="AB69" s="653"/>
      <c r="AC69" s="653"/>
      <c r="AD69" s="653"/>
      <c r="AE69" s="653"/>
      <c r="AF69" s="656"/>
      <c r="AG69" s="656"/>
      <c r="AH69" s="656"/>
      <c r="AI69" s="656"/>
      <c r="AJ69" s="656"/>
      <c r="AK69" s="657"/>
      <c r="AL69" s="88" t="str">
        <f>IF(AND(ISTEXT($E69),ISTEXT($B69)),"산출기준 &gt;&gt;  "&amp;_xlfn.XLOOKUP($E69,산출기준!$D:$D,산출기준!$E:$E,"매칭실패"),"")</f>
        <v/>
      </c>
    </row>
    <row r="70" spans="1:38">
      <c r="B70" s="645"/>
      <c r="C70" s="646"/>
      <c r="D70" s="648"/>
      <c r="E70" s="648"/>
      <c r="F70" s="1047" t="s">
        <v>2982</v>
      </c>
      <c r="G70" s="645"/>
      <c r="H70" s="651"/>
      <c r="I70" s="652"/>
      <c r="J70" s="652"/>
      <c r="K70" s="653"/>
      <c r="L70" s="653"/>
      <c r="M70" s="653"/>
      <c r="N70" s="653"/>
      <c r="O70" s="653"/>
      <c r="P70" s="653"/>
      <c r="Q70" s="653"/>
      <c r="R70" s="653"/>
      <c r="S70" s="653"/>
      <c r="T70" s="653"/>
      <c r="U70" s="653"/>
      <c r="V70" s="653"/>
      <c r="W70" s="653"/>
      <c r="X70" s="653"/>
      <c r="Y70" s="653"/>
      <c r="Z70" s="653"/>
      <c r="AA70" s="653"/>
      <c r="AB70" s="653"/>
      <c r="AC70" s="653"/>
      <c r="AD70" s="653"/>
      <c r="AE70" s="653"/>
      <c r="AF70" s="656"/>
      <c r="AG70" s="656"/>
      <c r="AH70" s="656"/>
      <c r="AI70" s="656"/>
      <c r="AJ70" s="656"/>
      <c r="AK70" s="657"/>
      <c r="AL70" s="88" t="str">
        <f>IF(AND(ISTEXT($E70),ISTEXT($B70)),"산출기준 &gt;&gt;  "&amp;_xlfn.XLOOKUP($E70,산출기준!$D:$D,산출기준!$E:$E,"매칭실패"),"")</f>
        <v/>
      </c>
    </row>
    <row r="71" spans="1:38" ht="34.9" customHeight="1">
      <c r="B71" s="808" t="str" cm="1">
        <f t="array" aca="1" ref="B71" ca="1">_xlfn.IFNA(INDIRECT("Family_표준_구성도!B"&amp;MATCH(F71,INDIRECT("Family_표준_구성도!"&amp;"C:C"),0)),"")</f>
        <v>3.1.1.2.4</v>
      </c>
      <c r="C71" s="668" t="s">
        <v>2016</v>
      </c>
      <c r="D71" s="809"/>
      <c r="E71" s="668" t="s">
        <v>2939</v>
      </c>
      <c r="F71" s="810" t="s">
        <v>544</v>
      </c>
      <c r="G71" s="811"/>
      <c r="H71" s="917" t="s">
        <v>2983</v>
      </c>
      <c r="I71" s="674"/>
      <c r="J71" s="674"/>
      <c r="K71" s="674"/>
      <c r="L71" s="674"/>
      <c r="M71" s="674"/>
      <c r="N71" s="675"/>
      <c r="O71" s="676"/>
      <c r="P71" s="677"/>
      <c r="Q71" s="677"/>
      <c r="R71" s="677"/>
      <c r="S71" s="677"/>
      <c r="T71" s="677"/>
      <c r="U71" s="677"/>
      <c r="V71" s="678"/>
      <c r="W71" s="679"/>
      <c r="X71" s="679"/>
      <c r="Y71" s="679"/>
      <c r="Z71" s="679"/>
      <c r="AA71" s="679"/>
      <c r="AB71" s="679"/>
      <c r="AC71" s="679"/>
      <c r="AD71" s="679"/>
      <c r="AE71" s="679"/>
      <c r="AF71" s="1043"/>
      <c r="AG71" s="682"/>
      <c r="AH71" s="682"/>
      <c r="AI71" s="682"/>
      <c r="AJ71" s="682"/>
      <c r="AK71" s="683"/>
      <c r="AL71" s="88" t="str">
        <f ca="1">IF(AND(ISTEXT($E71),ISTEXT($B71)),"산출기준 &gt;&gt;  "&amp;_xlfn.XLOOKUP($E71,산출기준!$D:$D,산출기준!$E:$E,"매칭실패"),"")</f>
        <v>산출기준 &gt;&gt;  [ 벽체 일반 산출 ]</v>
      </c>
    </row>
    <row r="72" spans="1:38" ht="49.9" customHeight="1" outlineLevel="1">
      <c r="B72" s="758"/>
      <c r="C72" s="759"/>
      <c r="D72" s="759"/>
      <c r="E72" s="814"/>
      <c r="F72" s="818" t="s">
        <v>2942</v>
      </c>
      <c r="G72" s="759" t="str">
        <f t="shared" ref="G72" si="23">IF(IF(N72=0,"",N72)&amp;" | "&amp;IF(O72=0,"",O72)&amp;" | "&amp;IF(Q72=0,"",Q72)&amp;" | "&amp;IF(R72=0,"",R72)=" |  |  | ","",IF(N72=0,"",N72)&amp;" | "&amp;IF(O72=0,"",O72)&amp;" | "&amp;IF(Q72=0,"",Q72)&amp;" | "&amp;IF(R72=0,"",R72))</f>
        <v>Plasterboard Dry Liner System |  |  | Mineral Wool (Rock Wool)</v>
      </c>
      <c r="H72" s="816" t="s">
        <v>2943</v>
      </c>
      <c r="I72" s="765" t="str">
        <f>LEFT(H72,14)</f>
        <v>A04AS176-00002</v>
      </c>
      <c r="J72" s="766"/>
      <c r="K72" s="766" t="str">
        <f>IFERROR(VLOOKUP($I72,'WM-AR'!$I$7:$AS$3267,34,FALSE),"")</f>
        <v>M2</v>
      </c>
      <c r="L72" s="766" t="str">
        <f>IFERROR(VLOOKUP($I72,'WM-AR'!$I$7:$AS$3267,4,FALSE),"")</f>
        <v>Finishing Work</v>
      </c>
      <c r="M72" s="766" t="str">
        <f>IFERROR(VLOOKUP($I72,'WM-AR'!$I$7:$AS$3267,6,FALSE),"")</f>
        <v>Exterior/Interior Finish Work</v>
      </c>
      <c r="N72" s="766" t="str">
        <f>IFERROR(VLOOKUP($I72,'WM-AR'!$I$7:$AS$3267,8,FALSE),"")</f>
        <v>Plasterboard Dry Liner System</v>
      </c>
      <c r="O72" s="766">
        <f>IFERROR(VLOOKUP($I72,'WM-AR'!$I$7:$AS$3267,10,FALSE),"")</f>
        <v>0</v>
      </c>
      <c r="P72" s="766">
        <f>IFERROR(VLOOKUP($I72,'WM-AR'!$I$7:$AS$3267,12,FALSE),"")</f>
        <v>0</v>
      </c>
      <c r="Q72" s="766">
        <f>IFERROR(VLOOKUP($I72,'WM-AR'!$I$7:$AS$3267,14,FALSE),"")</f>
        <v>0</v>
      </c>
      <c r="R72" s="766" t="str">
        <f>IFERROR(VLOOKUP($I72,'WM-AR'!$I$7:$AS$3267,16,FALSE),"")</f>
        <v>Mineral Wool (Rock Wool)</v>
      </c>
      <c r="S72" s="766" t="str">
        <f>IFERROR(VLOOKUP($I72,'WM-AR'!$I$7:$AS$3267,18,FALSE),"")</f>
        <v>for Wall To External Side</v>
      </c>
      <c r="T72" s="766" t="str">
        <f>IFERROR(VLOOKUP($I72,'WM-AR'!$I$7:$AS$3267,20,FALSE),"")</f>
        <v>w/ 1-Layer Gypsum Board, Supporting Frame(Stud), Accessories</v>
      </c>
      <c r="U72" s="766">
        <f>IFERROR(VLOOKUP($I72,'WM-AR'!$I$7:$AS$3267,22,FALSE),"")</f>
        <v>0</v>
      </c>
      <c r="V72" s="766" t="str">
        <f>IFERROR(VLOOKUP($I72,'WM-AR'!$I$7:$AS$3267,24,FALSE),"")</f>
        <v>1-Layer Gypsumboard THK=12.5mm</v>
      </c>
      <c r="W72" s="766">
        <f>IFERROR(VLOOKUP($I72,'WM-AR'!$I$7:$AS$3267,25,FALSE),"")</f>
        <v>0</v>
      </c>
      <c r="X72" s="766" t="str">
        <f>IFERROR(VLOOKUP($I72,'WM-AR'!$I$7:$AS$3267,26,FALSE),"")</f>
        <v>Insulation THK=(  )mm</v>
      </c>
      <c r="Y72" s="766">
        <f>IFERROR(VLOOKUP($I72,'WM-AR'!$I$7:$AS$3267,27,FALSE),"")</f>
        <v>0</v>
      </c>
      <c r="Z72" s="766">
        <f>IFERROR(VLOOKUP($I72,'WM-AR'!$I$7:$AS$3267,28,FALSE),"")</f>
        <v>0</v>
      </c>
      <c r="AA72" s="766">
        <f>IFERROR(VLOOKUP($I72,'WM-AR'!$I$7:$AS$3267,29,FALSE),"")</f>
        <v>0</v>
      </c>
      <c r="AB72" s="766">
        <f>IFERROR(VLOOKUP($I72,'WM-AR'!$I$7:$AS$3267,30,FALSE),"")</f>
        <v>0</v>
      </c>
      <c r="AC72" s="766">
        <f>IFERROR(VLOOKUP($I72,'WM-AR'!$I$7:$AS$3267,31,FALSE),"")</f>
        <v>0</v>
      </c>
      <c r="AD72" s="766">
        <f>IFERROR(VLOOKUP($I72,'WM-AR'!$I$7:$AS$3267,32,FALSE),"")</f>
        <v>0</v>
      </c>
      <c r="AE72" s="766" t="str">
        <f>IFERROR(VLOOKUP($I72,'WM-AR'!$I$7:$AS$3267,33,FALSE),"")</f>
        <v/>
      </c>
      <c r="AF72" s="817" t="s">
        <v>2963</v>
      </c>
      <c r="AG72" s="768" t="s">
        <v>1815</v>
      </c>
      <c r="AH72" s="768" t="s">
        <v>1815</v>
      </c>
      <c r="AI72" s="769"/>
      <c r="AJ72" s="769" t="str">
        <f>K72</f>
        <v>M2</v>
      </c>
      <c r="AK72" s="905"/>
      <c r="AL72" s="88" t="str">
        <f>IF(AND(ISTEXT($E72),ISTEXT($B72)),"산출기준 &gt;&gt;  "&amp;_xlfn.XLOOKUP($E72,산출기준!$D:$D,산출기준!$E:$E,"매칭실패"),"")</f>
        <v/>
      </c>
    </row>
    <row r="73" spans="1:38" ht="30" customHeight="1" outlineLevel="1">
      <c r="B73" s="758"/>
      <c r="C73" s="759"/>
      <c r="D73" s="759"/>
      <c r="E73" s="814"/>
      <c r="F73" s="818" t="s">
        <v>2945</v>
      </c>
      <c r="G73" s="1044" t="s">
        <v>2964</v>
      </c>
      <c r="H73" s="759"/>
      <c r="I73" s="765" t="s">
        <v>2965</v>
      </c>
      <c r="J73" s="766"/>
      <c r="K73" s="766"/>
      <c r="L73" s="766"/>
      <c r="M73" s="766"/>
      <c r="N73" s="766"/>
      <c r="O73" s="766"/>
      <c r="P73" s="766"/>
      <c r="Q73" s="766"/>
      <c r="R73" s="766"/>
      <c r="S73" s="766"/>
      <c r="T73" s="766"/>
      <c r="U73" s="766"/>
      <c r="V73" s="766"/>
      <c r="W73" s="766"/>
      <c r="X73" s="766"/>
      <c r="Y73" s="766"/>
      <c r="Z73" s="766"/>
      <c r="AA73" s="766"/>
      <c r="AB73" s="766"/>
      <c r="AC73" s="766"/>
      <c r="AD73" s="766"/>
      <c r="AE73" s="766"/>
      <c r="AF73" s="773"/>
      <c r="AG73" s="1045"/>
      <c r="AH73" s="1045"/>
      <c r="AI73" s="1046"/>
      <c r="AJ73" s="1046"/>
      <c r="AK73" s="905"/>
      <c r="AL73" s="88" t="str">
        <f>IF(AND(ISTEXT($E73),ISTEXT($B73)),"산출기준 &gt;&gt;  "&amp;_xlfn.XLOOKUP($E73,산출기준!$D:$D,산출기준!$E:$E,"매칭실패"),"")</f>
        <v/>
      </c>
    </row>
    <row r="74" spans="1:38" ht="49.9" customHeight="1" outlineLevel="1">
      <c r="B74" s="758"/>
      <c r="C74" s="759"/>
      <c r="D74" s="759"/>
      <c r="E74" s="814"/>
      <c r="F74" s="818" t="s">
        <v>2966</v>
      </c>
      <c r="G74" s="759" t="str">
        <f t="shared" ref="G74:G76" si="24">IF(IF(N74=0,"",N74)&amp;" | "&amp;IF(O74=0,"",O74)&amp;" | "&amp;IF(Q74=0,"",Q74)&amp;" | "&amp;IF(R74=0,"",R74)=" |  |  | ","",IF(N74=0,"",N74)&amp;" | "&amp;IF(O74=0,"",O74)&amp;" | "&amp;IF(Q74=0,"",Q74)&amp;" | "&amp;IF(R74=0,"",R74))</f>
        <v xml:space="preserve">Concrete Brick |  |  | </v>
      </c>
      <c r="H74" s="816" t="s">
        <v>2984</v>
      </c>
      <c r="I74" s="765" t="str">
        <f t="shared" ref="I74:I79" si="25">LEFT(H74,14)</f>
        <v>A04AL073-00002</v>
      </c>
      <c r="J74" s="766"/>
      <c r="K74" s="766" t="str">
        <f>IFERROR(VLOOKUP($I74,'WM-AR'!$I$7:$AS$3267,34,FALSE),"")</f>
        <v>M2</v>
      </c>
      <c r="L74" s="766" t="str">
        <f>IFERROR(VLOOKUP($I74,'WM-AR'!$I$7:$AS$3267,4,FALSE),"")</f>
        <v>Finishing Work</v>
      </c>
      <c r="M74" s="766" t="str">
        <f>IFERROR(VLOOKUP($I74,'WM-AR'!$I$7:$AS$3267,6,FALSE),"")</f>
        <v>Masonry Work</v>
      </c>
      <c r="N74" s="766" t="str">
        <f>IFERROR(VLOOKUP($I74,'WM-AR'!$I$7:$AS$3267,8,FALSE),"")</f>
        <v>Concrete Brick</v>
      </c>
      <c r="O74" s="766">
        <f>IFERROR(VLOOKUP($I74,'WM-AR'!$I$7:$AS$3267,10,FALSE),"")</f>
        <v>0</v>
      </c>
      <c r="P74" s="766">
        <f>IFERROR(VLOOKUP($I74,'WM-AR'!$I$7:$AS$3267,12,FALSE),"")</f>
        <v>0</v>
      </c>
      <c r="Q74" s="766">
        <f>IFERROR(VLOOKUP($I74,'WM-AR'!$I$7:$AS$3267,14,FALSE),"")</f>
        <v>0</v>
      </c>
      <c r="R74" s="766">
        <f>IFERROR(VLOOKUP($I74,'WM-AR'!$I$7:$AS$3267,16,FALSE),"")</f>
        <v>0</v>
      </c>
      <c r="S74" s="766">
        <f>IFERROR(VLOOKUP($I74,'WM-AR'!$I$7:$AS$3267,18,FALSE),"")</f>
        <v>0</v>
      </c>
      <c r="T74" s="766" t="str">
        <f>IFERROR(VLOOKUP($I74,'WM-AR'!$I$7:$AS$3267,20,FALSE),"")</f>
        <v>[1.0B] w/ All Reinf.(Lath, Steel Tie, Anchor Bar, Mortar, ETC.), Filler, Sealant, Lintel/Sill for Opening, ETC.</v>
      </c>
      <c r="U74" s="766">
        <f>IFERROR(VLOOKUP($I74,'WM-AR'!$I$7:$AS$3267,22,FALSE),"")</f>
        <v>0</v>
      </c>
      <c r="V74" s="766" t="str">
        <f>IFERROR(VLOOKUP($I74,'WM-AR'!$I$7:$AS$3267,24,FALSE),"")</f>
        <v>90mm&lt;THK≤190mm</v>
      </c>
      <c r="W74" s="766">
        <f>IFERROR(VLOOKUP($I74,'WM-AR'!$I$7:$AS$3267,25,FALSE),"")</f>
        <v>0</v>
      </c>
      <c r="X74" s="766" t="str">
        <f>IFERROR(VLOOKUP($I74,'WM-AR'!$I$7:$AS$3267,26,FALSE),"")</f>
        <v>THK=(  )mm</v>
      </c>
      <c r="Y74" s="766">
        <f>IFERROR(VLOOKUP($I74,'WM-AR'!$I$7:$AS$3267,27,FALSE),"")</f>
        <v>0</v>
      </c>
      <c r="Z74" s="766">
        <f>IFERROR(VLOOKUP($I74,'WM-AR'!$I$7:$AS$3267,28,FALSE),"")</f>
        <v>0</v>
      </c>
      <c r="AA74" s="766">
        <f>IFERROR(VLOOKUP($I74,'WM-AR'!$I$7:$AS$3267,29,FALSE),"")</f>
        <v>0</v>
      </c>
      <c r="AB74" s="766">
        <f>IFERROR(VLOOKUP($I74,'WM-AR'!$I$7:$AS$3267,30,FALSE),"")</f>
        <v>0</v>
      </c>
      <c r="AC74" s="766">
        <f>IFERROR(VLOOKUP($I74,'WM-AR'!$I$7:$AS$3267,31,FALSE),"")</f>
        <v>0</v>
      </c>
      <c r="AD74" s="766">
        <f>IFERROR(VLOOKUP($I74,'WM-AR'!$I$7:$AS$3267,32,FALSE),"")</f>
        <v>0</v>
      </c>
      <c r="AE74" s="766" t="str">
        <f>IFERROR(VLOOKUP($I74,'WM-AR'!$I$7:$AS$3267,33,FALSE),"")</f>
        <v/>
      </c>
      <c r="AF74" s="817" t="s">
        <v>2985</v>
      </c>
      <c r="AG74" s="768" t="s">
        <v>1815</v>
      </c>
      <c r="AH74" s="768" t="s">
        <v>1815</v>
      </c>
      <c r="AI74" s="769"/>
      <c r="AJ74" s="769" t="str">
        <f>K74</f>
        <v>M2</v>
      </c>
      <c r="AK74" s="905"/>
      <c r="AL74" s="88" t="str">
        <f>IF(AND(ISTEXT($E74),ISTEXT($B74)),"산출기준 &gt;&gt;  "&amp;_xlfn.XLOOKUP($E74,산출기준!$D:$D,산출기준!$E:$E,"매칭실패"),"")</f>
        <v/>
      </c>
    </row>
    <row r="75" spans="1:38" ht="49.9" customHeight="1" outlineLevel="1">
      <c r="B75" s="758"/>
      <c r="C75" s="759"/>
      <c r="D75" s="759"/>
      <c r="E75" s="814"/>
      <c r="F75" s="818" t="s">
        <v>2969</v>
      </c>
      <c r="G75" s="759" t="str">
        <f t="shared" si="24"/>
        <v xml:space="preserve">Plastering |  |  | </v>
      </c>
      <c r="H75" s="816" t="s">
        <v>2970</v>
      </c>
      <c r="I75" s="765" t="str">
        <f t="shared" si="25"/>
        <v>A04AT198-00001</v>
      </c>
      <c r="J75" s="766"/>
      <c r="K75" s="766" t="str">
        <f>IFERROR(VLOOKUP($I75,'WM-AR'!$I$7:$AS$3267,34,FALSE),"")</f>
        <v>M2</v>
      </c>
      <c r="L75" s="766" t="str">
        <f>IFERROR(VLOOKUP($I75,'WM-AR'!$I$7:$AS$3267,4,FALSE),"")</f>
        <v>Finishing Work</v>
      </c>
      <c r="M75" s="766" t="str">
        <f>IFERROR(VLOOKUP($I75,'WM-AR'!$I$7:$AS$3267,6,FALSE),"")</f>
        <v>Plastering Work</v>
      </c>
      <c r="N75" s="766" t="str">
        <f>IFERROR(VLOOKUP($I75,'WM-AR'!$I$7:$AS$3267,8,FALSE),"")</f>
        <v>Plastering</v>
      </c>
      <c r="O75" s="766">
        <f>IFERROR(VLOOKUP($I75,'WM-AR'!$I$7:$AS$3267,10,FALSE),"")</f>
        <v>0</v>
      </c>
      <c r="P75" s="766">
        <f>IFERROR(VLOOKUP($I75,'WM-AR'!$I$7:$AS$3267,12,FALSE),"")</f>
        <v>0</v>
      </c>
      <c r="Q75" s="766">
        <f>IFERROR(VLOOKUP($I75,'WM-AR'!$I$7:$AS$3267,14,FALSE),"")</f>
        <v>0</v>
      </c>
      <c r="R75" s="766">
        <f>IFERROR(VLOOKUP($I75,'WM-AR'!$I$7:$AS$3267,16,FALSE),"")</f>
        <v>0</v>
      </c>
      <c r="S75" s="766" t="str">
        <f>IFERROR(VLOOKUP($I75,'WM-AR'!$I$7:$AS$3267,18,FALSE),"")</f>
        <v>for External Masonry Wall</v>
      </c>
      <c r="T75" s="766" t="str">
        <f>IFERROR(VLOOKUP($I75,'WM-AR'!$I$7:$AS$3267,20,FALSE),"")</f>
        <v/>
      </c>
      <c r="U75" s="766">
        <f>IFERROR(VLOOKUP($I75,'WM-AR'!$I$7:$AS$3267,22,FALSE),"")</f>
        <v>0</v>
      </c>
      <c r="V75" s="766">
        <f>IFERROR(VLOOKUP($I75,'WM-AR'!$I$7:$AS$3267,24,FALSE),"")</f>
        <v>0</v>
      </c>
      <c r="W75" s="766">
        <f>IFERROR(VLOOKUP($I75,'WM-AR'!$I$7:$AS$3267,25,FALSE),"")</f>
        <v>0</v>
      </c>
      <c r="X75" s="766" t="str">
        <f>IFERROR(VLOOKUP($I75,'WM-AR'!$I$7:$AS$3267,26,FALSE),"")</f>
        <v>THK=(  )mm</v>
      </c>
      <c r="Y75" s="766">
        <f>IFERROR(VLOOKUP($I75,'WM-AR'!$I$7:$AS$3267,27,FALSE),"")</f>
        <v>0</v>
      </c>
      <c r="Z75" s="766">
        <f>IFERROR(VLOOKUP($I75,'WM-AR'!$I$7:$AS$3267,28,FALSE),"")</f>
        <v>0</v>
      </c>
      <c r="AA75" s="766">
        <f>IFERROR(VLOOKUP($I75,'WM-AR'!$I$7:$AS$3267,29,FALSE),"")</f>
        <v>0</v>
      </c>
      <c r="AB75" s="766">
        <f>IFERROR(VLOOKUP($I75,'WM-AR'!$I$7:$AS$3267,30,FALSE),"")</f>
        <v>0</v>
      </c>
      <c r="AC75" s="766">
        <f>IFERROR(VLOOKUP($I75,'WM-AR'!$I$7:$AS$3267,31,FALSE),"")</f>
        <v>0</v>
      </c>
      <c r="AD75" s="766">
        <f>IFERROR(VLOOKUP($I75,'WM-AR'!$I$7:$AS$3267,32,FALSE),"")</f>
        <v>0</v>
      </c>
      <c r="AE75" s="766" t="str">
        <f>IFERROR(VLOOKUP($I75,'WM-AR'!$I$7:$AS$3267,33,FALSE),"")</f>
        <v/>
      </c>
      <c r="AF75" s="817" t="s">
        <v>2981</v>
      </c>
      <c r="AG75" s="768" t="s">
        <v>1815</v>
      </c>
      <c r="AH75" s="768" t="s">
        <v>1815</v>
      </c>
      <c r="AI75" s="769"/>
      <c r="AJ75" s="769" t="str">
        <f>K75</f>
        <v>M2</v>
      </c>
      <c r="AK75" s="905"/>
      <c r="AL75" s="88" t="str">
        <f>IF(AND(ISTEXT($E75),ISTEXT($B75)),"산출기준 &gt;&gt;  "&amp;_xlfn.XLOOKUP($E75,산출기준!$D:$D,산출기준!$E:$E,"매칭실패"),"")</f>
        <v/>
      </c>
    </row>
    <row r="76" spans="1:38" ht="49.9" customHeight="1" outlineLevel="1">
      <c r="B76" s="758"/>
      <c r="C76" s="759"/>
      <c r="D76" s="759"/>
      <c r="E76" s="814"/>
      <c r="F76" s="818" t="s">
        <v>2972</v>
      </c>
      <c r="G76" s="759" t="str">
        <f t="shared" si="24"/>
        <v xml:space="preserve">External Wall Painting | Acrylic Emulsion Paint |  | </v>
      </c>
      <c r="H76" s="816" t="s">
        <v>2973</v>
      </c>
      <c r="I76" s="765" t="str">
        <f t="shared" si="25"/>
        <v>A04AM077-00001</v>
      </c>
      <c r="J76" s="766"/>
      <c r="K76" s="766" t="str">
        <f>IFERROR(VLOOKUP($I76,'WM-AR'!$I$7:$AS$3267,34,FALSE),"")</f>
        <v>M2</v>
      </c>
      <c r="L76" s="766" t="str">
        <f>IFERROR(VLOOKUP($I76,'WM-AR'!$I$7:$AS$3267,4,FALSE),"")</f>
        <v>Finishing Work</v>
      </c>
      <c r="M76" s="766" t="str">
        <f>IFERROR(VLOOKUP($I76,'WM-AR'!$I$7:$AS$3267,6,FALSE),"")</f>
        <v>Painting Work</v>
      </c>
      <c r="N76" s="766" t="str">
        <f>IFERROR(VLOOKUP($I76,'WM-AR'!$I$7:$AS$3267,8,FALSE),"")</f>
        <v>External Wall Painting</v>
      </c>
      <c r="O76" s="766" t="str">
        <f>IFERROR(VLOOKUP($I76,'WM-AR'!$I$7:$AS$3267,10,FALSE),"")</f>
        <v>Acrylic Emulsion Paint</v>
      </c>
      <c r="P76" s="766">
        <f>IFERROR(VLOOKUP($I76,'WM-AR'!$I$7:$AS$3267,12,FALSE),"")</f>
        <v>0</v>
      </c>
      <c r="Q76" s="766">
        <f>IFERROR(VLOOKUP($I76,'WM-AR'!$I$7:$AS$3267,14,FALSE),"")</f>
        <v>0</v>
      </c>
      <c r="R76" s="766">
        <f>IFERROR(VLOOKUP($I76,'WM-AR'!$I$7:$AS$3267,16,FALSE),"")</f>
        <v>0</v>
      </c>
      <c r="S76" s="766">
        <f>IFERROR(VLOOKUP($I76,'WM-AR'!$I$7:$AS$3267,18,FALSE),"")</f>
        <v>0</v>
      </c>
      <c r="T76" s="766" t="str">
        <f>IFERROR(VLOOKUP($I76,'WM-AR'!$I$7:$AS$3267,20,FALSE),"")</f>
        <v/>
      </c>
      <c r="U76" s="766">
        <f>IFERROR(VLOOKUP($I76,'WM-AR'!$I$7:$AS$3267,22,FALSE),"")</f>
        <v>0</v>
      </c>
      <c r="V76" s="766" t="str">
        <f>IFERROR(VLOOKUP($I76,'WM-AR'!$I$7:$AS$3267,24,FALSE),"")</f>
        <v/>
      </c>
      <c r="W76" s="766">
        <f>IFERROR(VLOOKUP($I76,'WM-AR'!$I$7:$AS$3267,25,FALSE),"")</f>
        <v>0</v>
      </c>
      <c r="X76" s="766" t="str">
        <f>IFERROR(VLOOKUP($I76,'WM-AR'!$I$7:$AS$3267,26,FALSE),"")</f>
        <v/>
      </c>
      <c r="Y76" s="766">
        <f>IFERROR(VLOOKUP($I76,'WM-AR'!$I$7:$AS$3267,27,FALSE),"")</f>
        <v>0</v>
      </c>
      <c r="Z76" s="766">
        <f>IFERROR(VLOOKUP($I76,'WM-AR'!$I$7:$AS$3267,28,FALSE),"")</f>
        <v>0</v>
      </c>
      <c r="AA76" s="766">
        <f>IFERROR(VLOOKUP($I76,'WM-AR'!$I$7:$AS$3267,29,FALSE),"")</f>
        <v>0</v>
      </c>
      <c r="AB76" s="766">
        <f>IFERROR(VLOOKUP($I76,'WM-AR'!$I$7:$AS$3267,30,FALSE),"")</f>
        <v>0</v>
      </c>
      <c r="AC76" s="766">
        <f>IFERROR(VLOOKUP($I76,'WM-AR'!$I$7:$AS$3267,31,FALSE),"")</f>
        <v>0</v>
      </c>
      <c r="AD76" s="766">
        <f>IFERROR(VLOOKUP($I76,'WM-AR'!$I$7:$AS$3267,32,FALSE),"")</f>
        <v>0</v>
      </c>
      <c r="AE76" s="766" t="str">
        <f>IFERROR(VLOOKUP($I76,'WM-AR'!$I$7:$AS$3267,33,FALSE),"")</f>
        <v/>
      </c>
      <c r="AF76" s="817"/>
      <c r="AG76" s="768" t="s">
        <v>2975</v>
      </c>
      <c r="AH76" s="768" t="s">
        <v>2975</v>
      </c>
      <c r="AI76" s="769"/>
      <c r="AJ76" s="769" t="str">
        <f>K76</f>
        <v>M2</v>
      </c>
      <c r="AK76" s="905"/>
      <c r="AL76" s="88" t="str">
        <f>IF(AND(ISTEXT($E76),ISTEXT($B76)),"산출기준 &gt;&gt;  "&amp;_xlfn.XLOOKUP($E76,산출기준!$D:$D,산출기준!$E:$E,"매칭실패"),"")</f>
        <v/>
      </c>
    </row>
    <row r="77" spans="1:38">
      <c r="A77" s="1019"/>
      <c r="B77" s="684"/>
      <c r="C77" s="685"/>
      <c r="D77" s="1020"/>
      <c r="E77" s="687"/>
      <c r="F77" s="1021"/>
      <c r="G77" s="875" t="s">
        <v>2176</v>
      </c>
      <c r="H77" s="824"/>
      <c r="I77" s="692" t="str">
        <f t="shared" si="25"/>
        <v/>
      </c>
      <c r="J77" s="1022"/>
      <c r="K77" s="1023" t="str">
        <f>IFERROR(VLOOKUP($I77,'WM-AR'!$I$7:$AS$3267,34,FALSE),"")</f>
        <v/>
      </c>
      <c r="L77" s="1024" t="str">
        <f>IFERROR(VLOOKUP($I77,'WM-AR'!$I$7:$AS$3267,4,FALSE),"")</f>
        <v/>
      </c>
      <c r="M77" s="1024" t="str">
        <f>IFERROR(VLOOKUP($I77,'WM-AR'!$I$7:$AS$3267,6,FALSE),"")</f>
        <v/>
      </c>
      <c r="N77" s="1024" t="str">
        <f>IFERROR(VLOOKUP($I77,'WM-AR'!$I$7:$AS$3267,8,FALSE),"")</f>
        <v/>
      </c>
      <c r="O77" s="1025" t="str">
        <f>IFERROR(VLOOKUP($I77,'WM-AR'!$I$7:$AS$3267,10,FALSE),"")</f>
        <v/>
      </c>
      <c r="P77" s="1026" t="str">
        <f>IFERROR(VLOOKUP($I77,'WM-AR'!$I$7:$AS$3267,12,FALSE),"")</f>
        <v/>
      </c>
      <c r="Q77" s="1026" t="str">
        <f>IFERROR(VLOOKUP($I77,'WM-AR'!$I$7:$AS$3267,14,FALSE),"")</f>
        <v/>
      </c>
      <c r="R77" s="1026" t="str">
        <f>IFERROR(VLOOKUP($I77,'WM-AR'!$I$7:$AS$3267,16,FALSE),"")</f>
        <v/>
      </c>
      <c r="S77" s="1026" t="str">
        <f>IFERROR(VLOOKUP($I77,'WM-AR'!$I$7:$AS$3267,18,FALSE),"")</f>
        <v/>
      </c>
      <c r="T77" s="1026" t="str">
        <f>IFERROR(VLOOKUP($I77,'WM-AR'!$I$7:$AS$3267,20,FALSE),"")</f>
        <v/>
      </c>
      <c r="U77" s="1026" t="str">
        <f>IFERROR(VLOOKUP($I77,'WM-AR'!$I$7:$AS$3267,22,FALSE),"")</f>
        <v/>
      </c>
      <c r="V77" s="1026" t="str">
        <f>IFERROR(VLOOKUP($I77,'WM-AR'!$I$7:$AS$3267,24,FALSE),"")</f>
        <v/>
      </c>
      <c r="W77" s="1026" t="str">
        <f>IFERROR(VLOOKUP($I77,'WM-AR'!$I$7:$AS$3267,25,FALSE),"")</f>
        <v/>
      </c>
      <c r="X77" s="1026" t="str">
        <f>IFERROR(VLOOKUP($I77,'WM-AR'!$I$7:$AS$3267,26,FALSE),"")</f>
        <v/>
      </c>
      <c r="Y77" s="1026" t="str">
        <f>IFERROR(VLOOKUP($I77,'WM-AR'!$I$7:$AS$3267,27,FALSE),"")</f>
        <v/>
      </c>
      <c r="Z77" s="1026" t="str">
        <f>IFERROR(VLOOKUP($I77,'WM-AR'!$I$7:$AS$3267,28,FALSE),"")</f>
        <v/>
      </c>
      <c r="AA77" s="1026" t="str">
        <f>IFERROR(VLOOKUP($I77,'WM-AR'!$I$7:$AS$3267,29,FALSE),"")</f>
        <v/>
      </c>
      <c r="AB77" s="1026" t="str">
        <f>IFERROR(VLOOKUP($I77,'WM-AR'!$I$7:$AS$3267,30,FALSE),"")</f>
        <v/>
      </c>
      <c r="AC77" s="1026" t="str">
        <f>IFERROR(VLOOKUP($I77,'WM-AR'!$I$7:$AS$3267,31,FALSE),"")</f>
        <v/>
      </c>
      <c r="AD77" s="1026" t="str">
        <f>IFERROR(VLOOKUP($I77,'WM-AR'!$I$7:$AS$3267,32,FALSE),"")</f>
        <v/>
      </c>
      <c r="AE77" s="1026" t="str">
        <f>IFERROR(VLOOKUP($I77,'WM-AR'!$I$7:$AS$3267,33,FALSE),"")</f>
        <v/>
      </c>
      <c r="AF77" s="1027"/>
      <c r="AG77" s="834"/>
      <c r="AH77" s="834"/>
      <c r="AI77" s="836"/>
      <c r="AJ77" s="836" t="str">
        <f t="shared" ref="AJ77:AJ79" si="26">K77</f>
        <v/>
      </c>
      <c r="AK77" s="704"/>
      <c r="AL77" s="1028" t="str">
        <f>IF(AND(ISTEXT($E77),ISTEXT($B77)),"산출기준 &gt;&gt;  "&amp;_xlfn.XLOOKUP($E77,산출기준!$D:$D,산출기준!$E:$E,"매칭실패"),"")</f>
        <v/>
      </c>
    </row>
    <row r="78" spans="1:38">
      <c r="A78" s="1019"/>
      <c r="B78" s="705"/>
      <c r="C78" s="706"/>
      <c r="D78" s="711"/>
      <c r="E78" s="708"/>
      <c r="F78" s="1029"/>
      <c r="G78" s="882"/>
      <c r="H78" s="843"/>
      <c r="I78" s="712" t="str">
        <f t="shared" si="25"/>
        <v/>
      </c>
      <c r="J78" s="1030"/>
      <c r="K78" s="1031" t="str">
        <f>IFERROR(VLOOKUP($I78,'WM-AR'!$I$7:$AS$3267,34,FALSE),"")</f>
        <v/>
      </c>
      <c r="L78" s="1030" t="str">
        <f>IFERROR(VLOOKUP($I78,'WM-AR'!$I$7:$AS$3267,4,FALSE),"")</f>
        <v/>
      </c>
      <c r="M78" s="1030" t="str">
        <f>IFERROR(VLOOKUP($I78,'WM-AR'!$I$7:$AS$3267,6,FALSE),"")</f>
        <v/>
      </c>
      <c r="N78" s="1030" t="str">
        <f>IFERROR(VLOOKUP($I78,'WM-AR'!$I$7:$AS$3267,8,FALSE),"")</f>
        <v/>
      </c>
      <c r="O78" s="1032" t="str">
        <f>IFERROR(VLOOKUP($I78,'WM-AR'!$I$7:$AS$3267,10,FALSE),"")</f>
        <v/>
      </c>
      <c r="P78" s="1033" t="str">
        <f>IFERROR(VLOOKUP($I78,'WM-AR'!$I$7:$AS$3267,12,FALSE),"")</f>
        <v/>
      </c>
      <c r="Q78" s="1033" t="str">
        <f>IFERROR(VLOOKUP($I78,'WM-AR'!$I$7:$AS$3267,14,FALSE),"")</f>
        <v/>
      </c>
      <c r="R78" s="1033" t="str">
        <f>IFERROR(VLOOKUP($I78,'WM-AR'!$I$7:$AS$3267,16,FALSE),"")</f>
        <v/>
      </c>
      <c r="S78" s="1033" t="str">
        <f>IFERROR(VLOOKUP($I78,'WM-AR'!$I$7:$AS$3267,18,FALSE),"")</f>
        <v/>
      </c>
      <c r="T78" s="1033" t="str">
        <f>IFERROR(VLOOKUP($I78,'WM-AR'!$I$7:$AS$3267,20,FALSE),"")</f>
        <v/>
      </c>
      <c r="U78" s="1033" t="str">
        <f>IFERROR(VLOOKUP($I78,'WM-AR'!$I$7:$AS$3267,22,FALSE),"")</f>
        <v/>
      </c>
      <c r="V78" s="1033" t="str">
        <f>IFERROR(VLOOKUP($I78,'WM-AR'!$I$7:$AS$3267,24,FALSE),"")</f>
        <v/>
      </c>
      <c r="W78" s="1033" t="str">
        <f>IFERROR(VLOOKUP($I78,'WM-AR'!$I$7:$AS$3267,25,FALSE),"")</f>
        <v/>
      </c>
      <c r="X78" s="1033" t="str">
        <f>IFERROR(VLOOKUP($I78,'WM-AR'!$I$7:$AS$3267,26,FALSE),"")</f>
        <v/>
      </c>
      <c r="Y78" s="1033" t="str">
        <f>IFERROR(VLOOKUP($I78,'WM-AR'!$I$7:$AS$3267,27,FALSE),"")</f>
        <v/>
      </c>
      <c r="Z78" s="1033" t="str">
        <f>IFERROR(VLOOKUP($I78,'WM-AR'!$I$7:$AS$3267,28,FALSE),"")</f>
        <v/>
      </c>
      <c r="AA78" s="1033" t="str">
        <f>IFERROR(VLOOKUP($I78,'WM-AR'!$I$7:$AS$3267,29,FALSE),"")</f>
        <v/>
      </c>
      <c r="AB78" s="1033" t="str">
        <f>IFERROR(VLOOKUP($I78,'WM-AR'!$I$7:$AS$3267,30,FALSE),"")</f>
        <v/>
      </c>
      <c r="AC78" s="1033" t="str">
        <f>IFERROR(VLOOKUP($I78,'WM-AR'!$I$7:$AS$3267,31,FALSE),"")</f>
        <v/>
      </c>
      <c r="AD78" s="1033" t="str">
        <f>IFERROR(VLOOKUP($I78,'WM-AR'!$I$7:$AS$3267,32,FALSE),"")</f>
        <v/>
      </c>
      <c r="AE78" s="1033" t="str">
        <f>IFERROR(VLOOKUP($I78,'WM-AR'!$I$7:$AS$3267,33,FALSE),"")</f>
        <v/>
      </c>
      <c r="AF78" s="1034"/>
      <c r="AG78" s="852"/>
      <c r="AH78" s="852"/>
      <c r="AI78" s="854"/>
      <c r="AJ78" s="854" t="str">
        <f t="shared" si="26"/>
        <v/>
      </c>
      <c r="AK78" s="723"/>
      <c r="AL78" s="1028" t="str">
        <f>IF(AND(ISTEXT($E78),ISTEXT($B78)),"산출기준 &gt;&gt;  "&amp;_xlfn.XLOOKUP($E78,산출기준!$D:$D,산출기준!$E:$E,"매칭실패"),"")</f>
        <v/>
      </c>
    </row>
    <row r="79" spans="1:38">
      <c r="A79" s="1019"/>
      <c r="B79" s="724"/>
      <c r="C79" s="725"/>
      <c r="D79" s="731"/>
      <c r="E79" s="727"/>
      <c r="F79" s="1035"/>
      <c r="G79" s="886"/>
      <c r="H79" s="861"/>
      <c r="I79" s="732" t="str">
        <f t="shared" si="25"/>
        <v/>
      </c>
      <c r="J79" s="1036"/>
      <c r="K79" s="1037" t="str">
        <f>IFERROR(VLOOKUP($I79,'WM-AR'!$I$7:$AS$3267,34,FALSE),"")</f>
        <v/>
      </c>
      <c r="L79" s="1036" t="str">
        <f>IFERROR(VLOOKUP($I79,'WM-AR'!$I$7:$AS$3267,4,FALSE),"")</f>
        <v/>
      </c>
      <c r="M79" s="1036" t="str">
        <f>IFERROR(VLOOKUP($I79,'WM-AR'!$I$7:$AS$3267,6,FALSE),"")</f>
        <v/>
      </c>
      <c r="N79" s="1036" t="str">
        <f>IFERROR(VLOOKUP($I79,'WM-AR'!$I$7:$AS$3267,8,FALSE),"")</f>
        <v/>
      </c>
      <c r="O79" s="1038" t="str">
        <f>IFERROR(VLOOKUP($I79,'WM-AR'!$I$7:$AS$3267,10,FALSE),"")</f>
        <v/>
      </c>
      <c r="P79" s="1039" t="str">
        <f>IFERROR(VLOOKUP($I79,'WM-AR'!$I$7:$AS$3267,12,FALSE),"")</f>
        <v/>
      </c>
      <c r="Q79" s="1039" t="str">
        <f>IFERROR(VLOOKUP($I79,'WM-AR'!$I$7:$AS$3267,14,FALSE),"")</f>
        <v/>
      </c>
      <c r="R79" s="1039" t="str">
        <f>IFERROR(VLOOKUP($I79,'WM-AR'!$I$7:$AS$3267,16,FALSE),"")</f>
        <v/>
      </c>
      <c r="S79" s="1039" t="str">
        <f>IFERROR(VLOOKUP($I79,'WM-AR'!$I$7:$AS$3267,18,FALSE),"")</f>
        <v/>
      </c>
      <c r="T79" s="1039" t="str">
        <f>IFERROR(VLOOKUP($I79,'WM-AR'!$I$7:$AS$3267,20,FALSE),"")</f>
        <v/>
      </c>
      <c r="U79" s="1039" t="str">
        <f>IFERROR(VLOOKUP($I79,'WM-AR'!$I$7:$AS$3267,22,FALSE),"")</f>
        <v/>
      </c>
      <c r="V79" s="1039" t="str">
        <f>IFERROR(VLOOKUP($I79,'WM-AR'!$I$7:$AS$3267,24,FALSE),"")</f>
        <v/>
      </c>
      <c r="W79" s="1039" t="str">
        <f>IFERROR(VLOOKUP($I79,'WM-AR'!$I$7:$AS$3267,25,FALSE),"")</f>
        <v/>
      </c>
      <c r="X79" s="1039" t="str">
        <f>IFERROR(VLOOKUP($I79,'WM-AR'!$I$7:$AS$3267,26,FALSE),"")</f>
        <v/>
      </c>
      <c r="Y79" s="1039" t="str">
        <f>IFERROR(VLOOKUP($I79,'WM-AR'!$I$7:$AS$3267,27,FALSE),"")</f>
        <v/>
      </c>
      <c r="Z79" s="1039" t="str">
        <f>IFERROR(VLOOKUP($I79,'WM-AR'!$I$7:$AS$3267,28,FALSE),"")</f>
        <v/>
      </c>
      <c r="AA79" s="1039" t="str">
        <f>IFERROR(VLOOKUP($I79,'WM-AR'!$I$7:$AS$3267,29,FALSE),"")</f>
        <v/>
      </c>
      <c r="AB79" s="1039" t="str">
        <f>IFERROR(VLOOKUP($I79,'WM-AR'!$I$7:$AS$3267,30,FALSE),"")</f>
        <v/>
      </c>
      <c r="AC79" s="1039" t="str">
        <f>IFERROR(VLOOKUP($I79,'WM-AR'!$I$7:$AS$3267,31,FALSE),"")</f>
        <v/>
      </c>
      <c r="AD79" s="1039" t="str">
        <f>IFERROR(VLOOKUP($I79,'WM-AR'!$I$7:$AS$3267,32,FALSE),"")</f>
        <v/>
      </c>
      <c r="AE79" s="1039" t="str">
        <f>IFERROR(VLOOKUP($I79,'WM-AR'!$I$7:$AS$3267,33,FALSE),"")</f>
        <v/>
      </c>
      <c r="AF79" s="1040"/>
      <c r="AG79" s="870"/>
      <c r="AH79" s="870"/>
      <c r="AI79" s="871"/>
      <c r="AJ79" s="871" t="str">
        <f t="shared" si="26"/>
        <v/>
      </c>
      <c r="AK79" s="743"/>
      <c r="AL79" s="1028" t="str">
        <f>IF(AND(ISTEXT($E79),ISTEXT($B79)),"산출기준 &gt;&gt;  "&amp;_xlfn.XLOOKUP($E79,산출기준!$D:$D,산출기준!$E:$E,"매칭실패"),"")</f>
        <v/>
      </c>
    </row>
    <row r="80" spans="1:38">
      <c r="B80" s="645"/>
      <c r="C80" s="646"/>
      <c r="D80" s="648"/>
      <c r="E80" s="648"/>
      <c r="F80" s="1047"/>
      <c r="G80" s="645"/>
      <c r="H80" s="651"/>
      <c r="I80" s="652"/>
      <c r="J80" s="652"/>
      <c r="K80" s="653"/>
      <c r="L80" s="653"/>
      <c r="M80" s="653"/>
      <c r="N80" s="653"/>
      <c r="O80" s="653"/>
      <c r="P80" s="653"/>
      <c r="Q80" s="653"/>
      <c r="R80" s="653"/>
      <c r="S80" s="653"/>
      <c r="T80" s="653"/>
      <c r="U80" s="653"/>
      <c r="V80" s="653"/>
      <c r="W80" s="653"/>
      <c r="X80" s="653"/>
      <c r="Y80" s="653"/>
      <c r="Z80" s="653"/>
      <c r="AA80" s="653"/>
      <c r="AB80" s="653"/>
      <c r="AC80" s="653"/>
      <c r="AD80" s="653"/>
      <c r="AE80" s="653"/>
      <c r="AF80" s="656"/>
      <c r="AG80" s="656"/>
      <c r="AH80" s="656"/>
      <c r="AI80" s="656"/>
      <c r="AJ80" s="656"/>
      <c r="AK80" s="657"/>
      <c r="AL80" s="88" t="str">
        <f>IF(AND(ISTEXT($E80),ISTEXT($B80)),"산출기준 &gt;&gt;  "&amp;_xlfn.XLOOKUP($E80,산출기준!$D:$D,산출기준!$E:$E,"매칭실패"),"")</f>
        <v/>
      </c>
    </row>
    <row r="81" spans="1:38" ht="34.9" customHeight="1">
      <c r="B81" s="808" t="str" cm="1">
        <f t="array" aca="1" ref="B81" ca="1">_xlfn.IFNA(INDIRECT("Family_표준_구성도!B"&amp;MATCH(F81,INDIRECT("Family_표준_구성도!"&amp;"C:C"),0)),"")</f>
        <v>3.1.1.2.5</v>
      </c>
      <c r="C81" s="668" t="s">
        <v>2016</v>
      </c>
      <c r="D81" s="809"/>
      <c r="E81" s="668" t="s">
        <v>2939</v>
      </c>
      <c r="F81" s="810" t="s">
        <v>546</v>
      </c>
      <c r="G81" s="811"/>
      <c r="H81" s="917" t="s">
        <v>2986</v>
      </c>
      <c r="I81" s="674"/>
      <c r="J81" s="674"/>
      <c r="K81" s="674"/>
      <c r="L81" s="674"/>
      <c r="M81" s="674"/>
      <c r="N81" s="675"/>
      <c r="O81" s="676"/>
      <c r="P81" s="677"/>
      <c r="Q81" s="677"/>
      <c r="R81" s="677"/>
      <c r="S81" s="677"/>
      <c r="T81" s="677"/>
      <c r="U81" s="677"/>
      <c r="V81" s="678"/>
      <c r="W81" s="679"/>
      <c r="X81" s="679"/>
      <c r="Y81" s="679"/>
      <c r="Z81" s="679"/>
      <c r="AA81" s="679"/>
      <c r="AB81" s="679"/>
      <c r="AC81" s="679"/>
      <c r="AD81" s="679"/>
      <c r="AE81" s="679"/>
      <c r="AF81" s="1043"/>
      <c r="AG81" s="682"/>
      <c r="AH81" s="682"/>
      <c r="AI81" s="682"/>
      <c r="AJ81" s="682"/>
      <c r="AK81" s="683"/>
      <c r="AL81" s="88" t="str">
        <f ca="1">IF(AND(ISTEXT($E81),ISTEXT($B81)),"산출기준 &gt;&gt;  "&amp;_xlfn.XLOOKUP($E81,산출기준!$D:$D,산출기준!$E:$E,"매칭실패"),"")</f>
        <v>산출기준 &gt;&gt;  [ 벽체 일반 산출 ]</v>
      </c>
    </row>
    <row r="82" spans="1:38" ht="49.9" customHeight="1" outlineLevel="1">
      <c r="B82" s="758"/>
      <c r="C82" s="759"/>
      <c r="D82" s="759"/>
      <c r="E82" s="814"/>
      <c r="F82" s="818" t="s">
        <v>2942</v>
      </c>
      <c r="G82" s="759" t="str">
        <f t="shared" ref="G82" si="27">IF(IF(N82=0,"",N82)&amp;" | "&amp;IF(O82=0,"",O82)&amp;" | "&amp;IF(Q82=0,"",Q82)&amp;" | "&amp;IF(R82=0,"",R82)=" |  |  | ","",IF(N82=0,"",N82)&amp;" | "&amp;IF(O82=0,"",O82)&amp;" | "&amp;IF(Q82=0,"",Q82)&amp;" | "&amp;IF(R82=0,"",R82))</f>
        <v>Plasterboard Dry Liner System |  |  | Glass Wool (Fiberglass)</v>
      </c>
      <c r="H82" s="816" t="s">
        <v>2948</v>
      </c>
      <c r="I82" s="765" t="str">
        <f>LEFT(H82,14)</f>
        <v>A04AS176-00005</v>
      </c>
      <c r="J82" s="766"/>
      <c r="K82" s="766" t="str">
        <f>IFERROR(VLOOKUP($I82,'WM-AR'!$I$7:$AS$3267,34,FALSE),"")</f>
        <v>M2</v>
      </c>
      <c r="L82" s="766" t="str">
        <f>IFERROR(VLOOKUP($I82,'WM-AR'!$I$7:$AS$3267,4,FALSE),"")</f>
        <v>Finishing Work</v>
      </c>
      <c r="M82" s="766" t="str">
        <f>IFERROR(VLOOKUP($I82,'WM-AR'!$I$7:$AS$3267,6,FALSE),"")</f>
        <v>Exterior/Interior Finish Work</v>
      </c>
      <c r="N82" s="766" t="str">
        <f>IFERROR(VLOOKUP($I82,'WM-AR'!$I$7:$AS$3267,8,FALSE),"")</f>
        <v>Plasterboard Dry Liner System</v>
      </c>
      <c r="O82" s="766">
        <f>IFERROR(VLOOKUP($I82,'WM-AR'!$I$7:$AS$3267,10,FALSE),"")</f>
        <v>0</v>
      </c>
      <c r="P82" s="766">
        <f>IFERROR(VLOOKUP($I82,'WM-AR'!$I$7:$AS$3267,12,FALSE),"")</f>
        <v>0</v>
      </c>
      <c r="Q82" s="766">
        <f>IFERROR(VLOOKUP($I82,'WM-AR'!$I$7:$AS$3267,14,FALSE),"")</f>
        <v>0</v>
      </c>
      <c r="R82" s="766" t="str">
        <f>IFERROR(VLOOKUP($I82,'WM-AR'!$I$7:$AS$3267,16,FALSE),"")</f>
        <v>Glass Wool (Fiberglass)</v>
      </c>
      <c r="S82" s="766" t="str">
        <f>IFERROR(VLOOKUP($I82,'WM-AR'!$I$7:$AS$3267,18,FALSE),"")</f>
        <v>for Wall To External Side</v>
      </c>
      <c r="T82" s="766" t="str">
        <f>IFERROR(VLOOKUP($I82,'WM-AR'!$I$7:$AS$3267,20,FALSE),"")</f>
        <v>w/ 1-Layer Gypsum Board, Supporting Frame(Stud), Accessories</v>
      </c>
      <c r="U82" s="766">
        <f>IFERROR(VLOOKUP($I82,'WM-AR'!$I$7:$AS$3267,22,FALSE),"")</f>
        <v>0</v>
      </c>
      <c r="V82" s="766" t="str">
        <f>IFERROR(VLOOKUP($I82,'WM-AR'!$I$7:$AS$3267,24,FALSE),"")</f>
        <v>1-Layer Gypsumboard THK=12.5mm</v>
      </c>
      <c r="W82" s="766">
        <f>IFERROR(VLOOKUP($I82,'WM-AR'!$I$7:$AS$3267,25,FALSE),"")</f>
        <v>0</v>
      </c>
      <c r="X82" s="766" t="str">
        <f>IFERROR(VLOOKUP($I82,'WM-AR'!$I$7:$AS$3267,26,FALSE),"")</f>
        <v>Insulation THK=(  )mm</v>
      </c>
      <c r="Y82" s="766">
        <f>IFERROR(VLOOKUP($I82,'WM-AR'!$I$7:$AS$3267,27,FALSE),"")</f>
        <v>0</v>
      </c>
      <c r="Z82" s="766">
        <f>IFERROR(VLOOKUP($I82,'WM-AR'!$I$7:$AS$3267,28,FALSE),"")</f>
        <v>0</v>
      </c>
      <c r="AA82" s="766">
        <f>IFERROR(VLOOKUP($I82,'WM-AR'!$I$7:$AS$3267,29,FALSE),"")</f>
        <v>0</v>
      </c>
      <c r="AB82" s="766">
        <f>IFERROR(VLOOKUP($I82,'WM-AR'!$I$7:$AS$3267,30,FALSE),"")</f>
        <v>0</v>
      </c>
      <c r="AC82" s="766">
        <f>IFERROR(VLOOKUP($I82,'WM-AR'!$I$7:$AS$3267,31,FALSE),"")</f>
        <v>0</v>
      </c>
      <c r="AD82" s="766">
        <f>IFERROR(VLOOKUP($I82,'WM-AR'!$I$7:$AS$3267,32,FALSE),"")</f>
        <v>0</v>
      </c>
      <c r="AE82" s="766" t="str">
        <f>IFERROR(VLOOKUP($I82,'WM-AR'!$I$7:$AS$3267,33,FALSE),"")</f>
        <v/>
      </c>
      <c r="AF82" s="817" t="s">
        <v>2978</v>
      </c>
      <c r="AG82" s="768" t="s">
        <v>1815</v>
      </c>
      <c r="AH82" s="768" t="s">
        <v>1815</v>
      </c>
      <c r="AI82" s="769"/>
      <c r="AJ82" s="769" t="str">
        <f>K82</f>
        <v>M2</v>
      </c>
      <c r="AK82" s="905"/>
      <c r="AL82" s="88" t="str">
        <f>IF(AND(ISTEXT($E82),ISTEXT($B82)),"산출기준 &gt;&gt;  "&amp;_xlfn.XLOOKUP($E82,산출기준!$D:$D,산출기준!$E:$E,"매칭실패"),"")</f>
        <v/>
      </c>
    </row>
    <row r="83" spans="1:38" ht="30" customHeight="1" outlineLevel="1">
      <c r="B83" s="758"/>
      <c r="C83" s="759"/>
      <c r="D83" s="759"/>
      <c r="E83" s="814"/>
      <c r="F83" s="818" t="s">
        <v>2945</v>
      </c>
      <c r="G83" s="1044" t="s">
        <v>2964</v>
      </c>
      <c r="H83" s="759"/>
      <c r="I83" s="765" t="s">
        <v>2965</v>
      </c>
      <c r="J83" s="766"/>
      <c r="K83" s="766"/>
      <c r="L83" s="766"/>
      <c r="M83" s="766"/>
      <c r="N83" s="766"/>
      <c r="O83" s="766"/>
      <c r="P83" s="766"/>
      <c r="Q83" s="766"/>
      <c r="R83" s="766"/>
      <c r="S83" s="766"/>
      <c r="T83" s="766"/>
      <c r="U83" s="766"/>
      <c r="V83" s="766"/>
      <c r="W83" s="766"/>
      <c r="X83" s="766"/>
      <c r="Y83" s="766"/>
      <c r="Z83" s="766"/>
      <c r="AA83" s="766"/>
      <c r="AB83" s="766"/>
      <c r="AC83" s="766"/>
      <c r="AD83" s="766"/>
      <c r="AE83" s="766"/>
      <c r="AF83" s="773"/>
      <c r="AG83" s="1045"/>
      <c r="AH83" s="1045"/>
      <c r="AI83" s="1046"/>
      <c r="AJ83" s="1046"/>
      <c r="AK83" s="905"/>
      <c r="AL83" s="88" t="str">
        <f>IF(AND(ISTEXT($E83),ISTEXT($B83)),"산출기준 &gt;&gt;  "&amp;_xlfn.XLOOKUP($E83,산출기준!$D:$D,산출기준!$E:$E,"매칭실패"),"")</f>
        <v/>
      </c>
    </row>
    <row r="84" spans="1:38" ht="49.9" customHeight="1" outlineLevel="1">
      <c r="B84" s="758"/>
      <c r="C84" s="759"/>
      <c r="D84" s="759"/>
      <c r="E84" s="814"/>
      <c r="F84" s="818" t="s">
        <v>2966</v>
      </c>
      <c r="G84" s="759" t="str">
        <f t="shared" ref="G84:G86" si="28">IF(IF(N84=0,"",N84)&amp;" | "&amp;IF(O84=0,"",O84)&amp;" | "&amp;IF(Q84=0,"",Q84)&amp;" | "&amp;IF(R84=0,"",R84)=" |  |  | ","",IF(N84=0,"",N84)&amp;" | "&amp;IF(O84=0,"",O84)&amp;" | "&amp;IF(Q84=0,"",Q84)&amp;" | "&amp;IF(R84=0,"",R84))</f>
        <v xml:space="preserve">Concrete Brick |  |  | </v>
      </c>
      <c r="H84" s="816" t="s">
        <v>2984</v>
      </c>
      <c r="I84" s="765" t="str">
        <f t="shared" ref="I84:I89" si="29">LEFT(H84,14)</f>
        <v>A04AL073-00002</v>
      </c>
      <c r="J84" s="766"/>
      <c r="K84" s="766" t="str">
        <f>IFERROR(VLOOKUP($I84,'WM-AR'!$I$7:$AS$3267,34,FALSE),"")</f>
        <v>M2</v>
      </c>
      <c r="L84" s="766" t="str">
        <f>IFERROR(VLOOKUP($I84,'WM-AR'!$I$7:$AS$3267,4,FALSE),"")</f>
        <v>Finishing Work</v>
      </c>
      <c r="M84" s="766" t="str">
        <f>IFERROR(VLOOKUP($I84,'WM-AR'!$I$7:$AS$3267,6,FALSE),"")</f>
        <v>Masonry Work</v>
      </c>
      <c r="N84" s="766" t="str">
        <f>IFERROR(VLOOKUP($I84,'WM-AR'!$I$7:$AS$3267,8,FALSE),"")</f>
        <v>Concrete Brick</v>
      </c>
      <c r="O84" s="766">
        <f>IFERROR(VLOOKUP($I84,'WM-AR'!$I$7:$AS$3267,10,FALSE),"")</f>
        <v>0</v>
      </c>
      <c r="P84" s="766">
        <f>IFERROR(VLOOKUP($I84,'WM-AR'!$I$7:$AS$3267,12,FALSE),"")</f>
        <v>0</v>
      </c>
      <c r="Q84" s="766">
        <f>IFERROR(VLOOKUP($I84,'WM-AR'!$I$7:$AS$3267,14,FALSE),"")</f>
        <v>0</v>
      </c>
      <c r="R84" s="766">
        <f>IFERROR(VLOOKUP($I84,'WM-AR'!$I$7:$AS$3267,16,FALSE),"")</f>
        <v>0</v>
      </c>
      <c r="S84" s="766">
        <f>IFERROR(VLOOKUP($I84,'WM-AR'!$I$7:$AS$3267,18,FALSE),"")</f>
        <v>0</v>
      </c>
      <c r="T84" s="766" t="str">
        <f>IFERROR(VLOOKUP($I84,'WM-AR'!$I$7:$AS$3267,20,FALSE),"")</f>
        <v>[1.0B] w/ All Reinf.(Lath, Steel Tie, Anchor Bar, Mortar, ETC.), Filler, Sealant, Lintel/Sill for Opening, ETC.</v>
      </c>
      <c r="U84" s="766">
        <f>IFERROR(VLOOKUP($I84,'WM-AR'!$I$7:$AS$3267,22,FALSE),"")</f>
        <v>0</v>
      </c>
      <c r="V84" s="766" t="str">
        <f>IFERROR(VLOOKUP($I84,'WM-AR'!$I$7:$AS$3267,24,FALSE),"")</f>
        <v>90mm&lt;THK≤190mm</v>
      </c>
      <c r="W84" s="766">
        <f>IFERROR(VLOOKUP($I84,'WM-AR'!$I$7:$AS$3267,25,FALSE),"")</f>
        <v>0</v>
      </c>
      <c r="X84" s="766" t="str">
        <f>IFERROR(VLOOKUP($I84,'WM-AR'!$I$7:$AS$3267,26,FALSE),"")</f>
        <v>THK=(  )mm</v>
      </c>
      <c r="Y84" s="766">
        <f>IFERROR(VLOOKUP($I84,'WM-AR'!$I$7:$AS$3267,27,FALSE),"")</f>
        <v>0</v>
      </c>
      <c r="Z84" s="766">
        <f>IFERROR(VLOOKUP($I84,'WM-AR'!$I$7:$AS$3267,28,FALSE),"")</f>
        <v>0</v>
      </c>
      <c r="AA84" s="766">
        <f>IFERROR(VLOOKUP($I84,'WM-AR'!$I$7:$AS$3267,29,FALSE),"")</f>
        <v>0</v>
      </c>
      <c r="AB84" s="766">
        <f>IFERROR(VLOOKUP($I84,'WM-AR'!$I$7:$AS$3267,30,FALSE),"")</f>
        <v>0</v>
      </c>
      <c r="AC84" s="766">
        <f>IFERROR(VLOOKUP($I84,'WM-AR'!$I$7:$AS$3267,31,FALSE),"")</f>
        <v>0</v>
      </c>
      <c r="AD84" s="766">
        <f>IFERROR(VLOOKUP($I84,'WM-AR'!$I$7:$AS$3267,32,FALSE),"")</f>
        <v>0</v>
      </c>
      <c r="AE84" s="766" t="str">
        <f>IFERROR(VLOOKUP($I84,'WM-AR'!$I$7:$AS$3267,33,FALSE),"")</f>
        <v/>
      </c>
      <c r="AF84" s="817" t="s">
        <v>2985</v>
      </c>
      <c r="AG84" s="768" t="s">
        <v>1815</v>
      </c>
      <c r="AH84" s="768" t="s">
        <v>1815</v>
      </c>
      <c r="AI84" s="769"/>
      <c r="AJ84" s="769" t="str">
        <f>K84</f>
        <v>M2</v>
      </c>
      <c r="AK84" s="905"/>
      <c r="AL84" s="88" t="str">
        <f>IF(AND(ISTEXT($E84),ISTEXT($B84)),"산출기준 &gt;&gt;  "&amp;_xlfn.XLOOKUP($E84,산출기준!$D:$D,산출기준!$E:$E,"매칭실패"),"")</f>
        <v/>
      </c>
    </row>
    <row r="85" spans="1:38" ht="49.9" customHeight="1" outlineLevel="1">
      <c r="B85" s="758"/>
      <c r="C85" s="759"/>
      <c r="D85" s="759"/>
      <c r="E85" s="814"/>
      <c r="F85" s="818" t="s">
        <v>2969</v>
      </c>
      <c r="G85" s="759" t="str">
        <f t="shared" si="28"/>
        <v xml:space="preserve">Plastering |  |  | </v>
      </c>
      <c r="H85" s="816" t="s">
        <v>2970</v>
      </c>
      <c r="I85" s="765" t="str">
        <f t="shared" si="29"/>
        <v>A04AT198-00001</v>
      </c>
      <c r="J85" s="766"/>
      <c r="K85" s="766" t="str">
        <f>IFERROR(VLOOKUP($I85,'WM-AR'!$I$7:$AS$3267,34,FALSE),"")</f>
        <v>M2</v>
      </c>
      <c r="L85" s="766" t="str">
        <f>IFERROR(VLOOKUP($I85,'WM-AR'!$I$7:$AS$3267,4,FALSE),"")</f>
        <v>Finishing Work</v>
      </c>
      <c r="M85" s="766" t="str">
        <f>IFERROR(VLOOKUP($I85,'WM-AR'!$I$7:$AS$3267,6,FALSE),"")</f>
        <v>Plastering Work</v>
      </c>
      <c r="N85" s="766" t="str">
        <f>IFERROR(VLOOKUP($I85,'WM-AR'!$I$7:$AS$3267,8,FALSE),"")</f>
        <v>Plastering</v>
      </c>
      <c r="O85" s="766">
        <f>IFERROR(VLOOKUP($I85,'WM-AR'!$I$7:$AS$3267,10,FALSE),"")</f>
        <v>0</v>
      </c>
      <c r="P85" s="766">
        <f>IFERROR(VLOOKUP($I85,'WM-AR'!$I$7:$AS$3267,12,FALSE),"")</f>
        <v>0</v>
      </c>
      <c r="Q85" s="766">
        <f>IFERROR(VLOOKUP($I85,'WM-AR'!$I$7:$AS$3267,14,FALSE),"")</f>
        <v>0</v>
      </c>
      <c r="R85" s="766">
        <f>IFERROR(VLOOKUP($I85,'WM-AR'!$I$7:$AS$3267,16,FALSE),"")</f>
        <v>0</v>
      </c>
      <c r="S85" s="766" t="str">
        <f>IFERROR(VLOOKUP($I85,'WM-AR'!$I$7:$AS$3267,18,FALSE),"")</f>
        <v>for External Masonry Wall</v>
      </c>
      <c r="T85" s="766" t="str">
        <f>IFERROR(VLOOKUP($I85,'WM-AR'!$I$7:$AS$3267,20,FALSE),"")</f>
        <v/>
      </c>
      <c r="U85" s="766">
        <f>IFERROR(VLOOKUP($I85,'WM-AR'!$I$7:$AS$3267,22,FALSE),"")</f>
        <v>0</v>
      </c>
      <c r="V85" s="766">
        <f>IFERROR(VLOOKUP($I85,'WM-AR'!$I$7:$AS$3267,24,FALSE),"")</f>
        <v>0</v>
      </c>
      <c r="W85" s="766">
        <f>IFERROR(VLOOKUP($I85,'WM-AR'!$I$7:$AS$3267,25,FALSE),"")</f>
        <v>0</v>
      </c>
      <c r="X85" s="766" t="str">
        <f>IFERROR(VLOOKUP($I85,'WM-AR'!$I$7:$AS$3267,26,FALSE),"")</f>
        <v>THK=(  )mm</v>
      </c>
      <c r="Y85" s="766">
        <f>IFERROR(VLOOKUP($I85,'WM-AR'!$I$7:$AS$3267,27,FALSE),"")</f>
        <v>0</v>
      </c>
      <c r="Z85" s="766">
        <f>IFERROR(VLOOKUP($I85,'WM-AR'!$I$7:$AS$3267,28,FALSE),"")</f>
        <v>0</v>
      </c>
      <c r="AA85" s="766">
        <f>IFERROR(VLOOKUP($I85,'WM-AR'!$I$7:$AS$3267,29,FALSE),"")</f>
        <v>0</v>
      </c>
      <c r="AB85" s="766">
        <f>IFERROR(VLOOKUP($I85,'WM-AR'!$I$7:$AS$3267,30,FALSE),"")</f>
        <v>0</v>
      </c>
      <c r="AC85" s="766">
        <f>IFERROR(VLOOKUP($I85,'WM-AR'!$I$7:$AS$3267,31,FALSE),"")</f>
        <v>0</v>
      </c>
      <c r="AD85" s="766">
        <f>IFERROR(VLOOKUP($I85,'WM-AR'!$I$7:$AS$3267,32,FALSE),"")</f>
        <v>0</v>
      </c>
      <c r="AE85" s="766" t="str">
        <f>IFERROR(VLOOKUP($I85,'WM-AR'!$I$7:$AS$3267,33,FALSE),"")</f>
        <v/>
      </c>
      <c r="AF85" s="817" t="s">
        <v>2981</v>
      </c>
      <c r="AG85" s="768" t="s">
        <v>1815</v>
      </c>
      <c r="AH85" s="768" t="s">
        <v>1815</v>
      </c>
      <c r="AI85" s="769"/>
      <c r="AJ85" s="769" t="str">
        <f>K85</f>
        <v>M2</v>
      </c>
      <c r="AK85" s="905"/>
      <c r="AL85" s="88" t="str">
        <f>IF(AND(ISTEXT($E85),ISTEXT($B85)),"산출기준 &gt;&gt;  "&amp;_xlfn.XLOOKUP($E85,산출기준!$D:$D,산출기준!$E:$E,"매칭실패"),"")</f>
        <v/>
      </c>
    </row>
    <row r="86" spans="1:38" ht="49.9" customHeight="1" outlineLevel="1">
      <c r="B86" s="758"/>
      <c r="C86" s="759"/>
      <c r="D86" s="759"/>
      <c r="E86" s="814"/>
      <c r="F86" s="818" t="s">
        <v>2972</v>
      </c>
      <c r="G86" s="759" t="str">
        <f t="shared" si="28"/>
        <v xml:space="preserve">External Wall Painting | Acrylic Emulsion Paint |  | </v>
      </c>
      <c r="H86" s="816" t="s">
        <v>2973</v>
      </c>
      <c r="I86" s="765" t="str">
        <f t="shared" si="29"/>
        <v>A04AM077-00001</v>
      </c>
      <c r="J86" s="766"/>
      <c r="K86" s="766" t="str">
        <f>IFERROR(VLOOKUP($I86,'WM-AR'!$I$7:$AS$3267,34,FALSE),"")</f>
        <v>M2</v>
      </c>
      <c r="L86" s="766" t="str">
        <f>IFERROR(VLOOKUP($I86,'WM-AR'!$I$7:$AS$3267,4,FALSE),"")</f>
        <v>Finishing Work</v>
      </c>
      <c r="M86" s="766" t="str">
        <f>IFERROR(VLOOKUP($I86,'WM-AR'!$I$7:$AS$3267,6,FALSE),"")</f>
        <v>Painting Work</v>
      </c>
      <c r="N86" s="766" t="str">
        <f>IFERROR(VLOOKUP($I86,'WM-AR'!$I$7:$AS$3267,8,FALSE),"")</f>
        <v>External Wall Painting</v>
      </c>
      <c r="O86" s="766" t="str">
        <f>IFERROR(VLOOKUP($I86,'WM-AR'!$I$7:$AS$3267,10,FALSE),"")</f>
        <v>Acrylic Emulsion Paint</v>
      </c>
      <c r="P86" s="766">
        <f>IFERROR(VLOOKUP($I86,'WM-AR'!$I$7:$AS$3267,12,FALSE),"")</f>
        <v>0</v>
      </c>
      <c r="Q86" s="766">
        <f>IFERROR(VLOOKUP($I86,'WM-AR'!$I$7:$AS$3267,14,FALSE),"")</f>
        <v>0</v>
      </c>
      <c r="R86" s="766">
        <f>IFERROR(VLOOKUP($I86,'WM-AR'!$I$7:$AS$3267,16,FALSE),"")</f>
        <v>0</v>
      </c>
      <c r="S86" s="766">
        <f>IFERROR(VLOOKUP($I86,'WM-AR'!$I$7:$AS$3267,18,FALSE),"")</f>
        <v>0</v>
      </c>
      <c r="T86" s="766" t="str">
        <f>IFERROR(VLOOKUP($I86,'WM-AR'!$I$7:$AS$3267,20,FALSE),"")</f>
        <v/>
      </c>
      <c r="U86" s="766">
        <f>IFERROR(VLOOKUP($I86,'WM-AR'!$I$7:$AS$3267,22,FALSE),"")</f>
        <v>0</v>
      </c>
      <c r="V86" s="766" t="str">
        <f>IFERROR(VLOOKUP($I86,'WM-AR'!$I$7:$AS$3267,24,FALSE),"")</f>
        <v/>
      </c>
      <c r="W86" s="766">
        <f>IFERROR(VLOOKUP($I86,'WM-AR'!$I$7:$AS$3267,25,FALSE),"")</f>
        <v>0</v>
      </c>
      <c r="X86" s="766" t="str">
        <f>IFERROR(VLOOKUP($I86,'WM-AR'!$I$7:$AS$3267,26,FALSE),"")</f>
        <v/>
      </c>
      <c r="Y86" s="766">
        <f>IFERROR(VLOOKUP($I86,'WM-AR'!$I$7:$AS$3267,27,FALSE),"")</f>
        <v>0</v>
      </c>
      <c r="Z86" s="766">
        <f>IFERROR(VLOOKUP($I86,'WM-AR'!$I$7:$AS$3267,28,FALSE),"")</f>
        <v>0</v>
      </c>
      <c r="AA86" s="766">
        <f>IFERROR(VLOOKUP($I86,'WM-AR'!$I$7:$AS$3267,29,FALSE),"")</f>
        <v>0</v>
      </c>
      <c r="AB86" s="766">
        <f>IFERROR(VLOOKUP($I86,'WM-AR'!$I$7:$AS$3267,30,FALSE),"")</f>
        <v>0</v>
      </c>
      <c r="AC86" s="766">
        <f>IFERROR(VLOOKUP($I86,'WM-AR'!$I$7:$AS$3267,31,FALSE),"")</f>
        <v>0</v>
      </c>
      <c r="AD86" s="766">
        <f>IFERROR(VLOOKUP($I86,'WM-AR'!$I$7:$AS$3267,32,FALSE),"")</f>
        <v>0</v>
      </c>
      <c r="AE86" s="766" t="str">
        <f>IFERROR(VLOOKUP($I86,'WM-AR'!$I$7:$AS$3267,33,FALSE),"")</f>
        <v/>
      </c>
      <c r="AF86" s="817"/>
      <c r="AG86" s="768" t="s">
        <v>2975</v>
      </c>
      <c r="AH86" s="768" t="s">
        <v>2975</v>
      </c>
      <c r="AI86" s="769"/>
      <c r="AJ86" s="769" t="str">
        <f>K86</f>
        <v>M2</v>
      </c>
      <c r="AK86" s="905"/>
      <c r="AL86" s="88" t="str">
        <f>IF(AND(ISTEXT($E86),ISTEXT($B86)),"산출기준 &gt;&gt;  "&amp;_xlfn.XLOOKUP($E86,산출기준!$D:$D,산출기준!$E:$E,"매칭실패"),"")</f>
        <v/>
      </c>
    </row>
    <row r="87" spans="1:38">
      <c r="A87" s="1019"/>
      <c r="B87" s="684"/>
      <c r="C87" s="685"/>
      <c r="D87" s="1020"/>
      <c r="E87" s="687"/>
      <c r="F87" s="1021"/>
      <c r="G87" s="875" t="s">
        <v>2177</v>
      </c>
      <c r="H87" s="824"/>
      <c r="I87" s="692" t="str">
        <f t="shared" si="29"/>
        <v/>
      </c>
      <c r="J87" s="1022"/>
      <c r="K87" s="1023" t="str">
        <f>IFERROR(VLOOKUP($I87,'WM-AR'!$I$7:$AS$3267,34,FALSE),"")</f>
        <v/>
      </c>
      <c r="L87" s="1024" t="str">
        <f>IFERROR(VLOOKUP($I87,'WM-AR'!$I$7:$AS$3267,4,FALSE),"")</f>
        <v/>
      </c>
      <c r="M87" s="1024" t="str">
        <f>IFERROR(VLOOKUP($I87,'WM-AR'!$I$7:$AS$3267,6,FALSE),"")</f>
        <v/>
      </c>
      <c r="N87" s="1024" t="str">
        <f>IFERROR(VLOOKUP($I87,'WM-AR'!$I$7:$AS$3267,8,FALSE),"")</f>
        <v/>
      </c>
      <c r="O87" s="1025" t="str">
        <f>IFERROR(VLOOKUP($I87,'WM-AR'!$I$7:$AS$3267,10,FALSE),"")</f>
        <v/>
      </c>
      <c r="P87" s="1026" t="str">
        <f>IFERROR(VLOOKUP($I87,'WM-AR'!$I$7:$AS$3267,12,FALSE),"")</f>
        <v/>
      </c>
      <c r="Q87" s="1026" t="str">
        <f>IFERROR(VLOOKUP($I87,'WM-AR'!$I$7:$AS$3267,14,FALSE),"")</f>
        <v/>
      </c>
      <c r="R87" s="1026" t="str">
        <f>IFERROR(VLOOKUP($I87,'WM-AR'!$I$7:$AS$3267,16,FALSE),"")</f>
        <v/>
      </c>
      <c r="S87" s="1026" t="str">
        <f>IFERROR(VLOOKUP($I87,'WM-AR'!$I$7:$AS$3267,18,FALSE),"")</f>
        <v/>
      </c>
      <c r="T87" s="1026" t="str">
        <f>IFERROR(VLOOKUP($I87,'WM-AR'!$I$7:$AS$3267,20,FALSE),"")</f>
        <v/>
      </c>
      <c r="U87" s="1026" t="str">
        <f>IFERROR(VLOOKUP($I87,'WM-AR'!$I$7:$AS$3267,22,FALSE),"")</f>
        <v/>
      </c>
      <c r="V87" s="1026" t="str">
        <f>IFERROR(VLOOKUP($I87,'WM-AR'!$I$7:$AS$3267,24,FALSE),"")</f>
        <v/>
      </c>
      <c r="W87" s="1026" t="str">
        <f>IFERROR(VLOOKUP($I87,'WM-AR'!$I$7:$AS$3267,25,FALSE),"")</f>
        <v/>
      </c>
      <c r="X87" s="1026" t="str">
        <f>IFERROR(VLOOKUP($I87,'WM-AR'!$I$7:$AS$3267,26,FALSE),"")</f>
        <v/>
      </c>
      <c r="Y87" s="1026" t="str">
        <f>IFERROR(VLOOKUP($I87,'WM-AR'!$I$7:$AS$3267,27,FALSE),"")</f>
        <v/>
      </c>
      <c r="Z87" s="1026" t="str">
        <f>IFERROR(VLOOKUP($I87,'WM-AR'!$I$7:$AS$3267,28,FALSE),"")</f>
        <v/>
      </c>
      <c r="AA87" s="1026" t="str">
        <f>IFERROR(VLOOKUP($I87,'WM-AR'!$I$7:$AS$3267,29,FALSE),"")</f>
        <v/>
      </c>
      <c r="AB87" s="1026" t="str">
        <f>IFERROR(VLOOKUP($I87,'WM-AR'!$I$7:$AS$3267,30,FALSE),"")</f>
        <v/>
      </c>
      <c r="AC87" s="1026" t="str">
        <f>IFERROR(VLOOKUP($I87,'WM-AR'!$I$7:$AS$3267,31,FALSE),"")</f>
        <v/>
      </c>
      <c r="AD87" s="1026" t="str">
        <f>IFERROR(VLOOKUP($I87,'WM-AR'!$I$7:$AS$3267,32,FALSE),"")</f>
        <v/>
      </c>
      <c r="AE87" s="1026" t="str">
        <f>IFERROR(VLOOKUP($I87,'WM-AR'!$I$7:$AS$3267,33,FALSE),"")</f>
        <v/>
      </c>
      <c r="AF87" s="1027"/>
      <c r="AG87" s="834"/>
      <c r="AH87" s="834"/>
      <c r="AI87" s="836"/>
      <c r="AJ87" s="836" t="str">
        <f t="shared" ref="AJ87:AJ89" si="30">K87</f>
        <v/>
      </c>
      <c r="AK87" s="704"/>
      <c r="AL87" s="1028" t="str">
        <f>IF(AND(ISTEXT($E87),ISTEXT($B87)),"산출기준 &gt;&gt;  "&amp;_xlfn.XLOOKUP($E87,산출기준!$D:$D,산출기준!$E:$E,"매칭실패"),"")</f>
        <v/>
      </c>
    </row>
    <row r="88" spans="1:38">
      <c r="A88" s="1019"/>
      <c r="B88" s="705"/>
      <c r="C88" s="706"/>
      <c r="D88" s="711"/>
      <c r="E88" s="708"/>
      <c r="F88" s="1029"/>
      <c r="G88" s="882"/>
      <c r="H88" s="843"/>
      <c r="I88" s="712" t="str">
        <f t="shared" si="29"/>
        <v/>
      </c>
      <c r="J88" s="1030"/>
      <c r="K88" s="1031" t="str">
        <f>IFERROR(VLOOKUP($I88,'WM-AR'!$I$7:$AS$3267,34,FALSE),"")</f>
        <v/>
      </c>
      <c r="L88" s="1030" t="str">
        <f>IFERROR(VLOOKUP($I88,'WM-AR'!$I$7:$AS$3267,4,FALSE),"")</f>
        <v/>
      </c>
      <c r="M88" s="1030" t="str">
        <f>IFERROR(VLOOKUP($I88,'WM-AR'!$I$7:$AS$3267,6,FALSE),"")</f>
        <v/>
      </c>
      <c r="N88" s="1030" t="str">
        <f>IFERROR(VLOOKUP($I88,'WM-AR'!$I$7:$AS$3267,8,FALSE),"")</f>
        <v/>
      </c>
      <c r="O88" s="1032" t="str">
        <f>IFERROR(VLOOKUP($I88,'WM-AR'!$I$7:$AS$3267,10,FALSE),"")</f>
        <v/>
      </c>
      <c r="P88" s="1033" t="str">
        <f>IFERROR(VLOOKUP($I88,'WM-AR'!$I$7:$AS$3267,12,FALSE),"")</f>
        <v/>
      </c>
      <c r="Q88" s="1033" t="str">
        <f>IFERROR(VLOOKUP($I88,'WM-AR'!$I$7:$AS$3267,14,FALSE),"")</f>
        <v/>
      </c>
      <c r="R88" s="1033" t="str">
        <f>IFERROR(VLOOKUP($I88,'WM-AR'!$I$7:$AS$3267,16,FALSE),"")</f>
        <v/>
      </c>
      <c r="S88" s="1033" t="str">
        <f>IFERROR(VLOOKUP($I88,'WM-AR'!$I$7:$AS$3267,18,FALSE),"")</f>
        <v/>
      </c>
      <c r="T88" s="1033" t="str">
        <f>IFERROR(VLOOKUP($I88,'WM-AR'!$I$7:$AS$3267,20,FALSE),"")</f>
        <v/>
      </c>
      <c r="U88" s="1033" t="str">
        <f>IFERROR(VLOOKUP($I88,'WM-AR'!$I$7:$AS$3267,22,FALSE),"")</f>
        <v/>
      </c>
      <c r="V88" s="1033" t="str">
        <f>IFERROR(VLOOKUP($I88,'WM-AR'!$I$7:$AS$3267,24,FALSE),"")</f>
        <v/>
      </c>
      <c r="W88" s="1033" t="str">
        <f>IFERROR(VLOOKUP($I88,'WM-AR'!$I$7:$AS$3267,25,FALSE),"")</f>
        <v/>
      </c>
      <c r="X88" s="1033" t="str">
        <f>IFERROR(VLOOKUP($I88,'WM-AR'!$I$7:$AS$3267,26,FALSE),"")</f>
        <v/>
      </c>
      <c r="Y88" s="1033" t="str">
        <f>IFERROR(VLOOKUP($I88,'WM-AR'!$I$7:$AS$3267,27,FALSE),"")</f>
        <v/>
      </c>
      <c r="Z88" s="1033" t="str">
        <f>IFERROR(VLOOKUP($I88,'WM-AR'!$I$7:$AS$3267,28,FALSE),"")</f>
        <v/>
      </c>
      <c r="AA88" s="1033" t="str">
        <f>IFERROR(VLOOKUP($I88,'WM-AR'!$I$7:$AS$3267,29,FALSE),"")</f>
        <v/>
      </c>
      <c r="AB88" s="1033" t="str">
        <f>IFERROR(VLOOKUP($I88,'WM-AR'!$I$7:$AS$3267,30,FALSE),"")</f>
        <v/>
      </c>
      <c r="AC88" s="1033" t="str">
        <f>IFERROR(VLOOKUP($I88,'WM-AR'!$I$7:$AS$3267,31,FALSE),"")</f>
        <v/>
      </c>
      <c r="AD88" s="1033" t="str">
        <f>IFERROR(VLOOKUP($I88,'WM-AR'!$I$7:$AS$3267,32,FALSE),"")</f>
        <v/>
      </c>
      <c r="AE88" s="1033" t="str">
        <f>IFERROR(VLOOKUP($I88,'WM-AR'!$I$7:$AS$3267,33,FALSE),"")</f>
        <v/>
      </c>
      <c r="AF88" s="1034"/>
      <c r="AG88" s="852"/>
      <c r="AH88" s="852"/>
      <c r="AI88" s="854"/>
      <c r="AJ88" s="854" t="str">
        <f t="shared" si="30"/>
        <v/>
      </c>
      <c r="AK88" s="723"/>
      <c r="AL88" s="1028" t="str">
        <f>IF(AND(ISTEXT($E88),ISTEXT($B88)),"산출기준 &gt;&gt;  "&amp;_xlfn.XLOOKUP($E88,산출기준!$D:$D,산출기준!$E:$E,"매칭실패"),"")</f>
        <v/>
      </c>
    </row>
    <row r="89" spans="1:38">
      <c r="A89" s="1019"/>
      <c r="B89" s="724"/>
      <c r="C89" s="725"/>
      <c r="D89" s="731"/>
      <c r="E89" s="727"/>
      <c r="F89" s="1035"/>
      <c r="G89" s="886"/>
      <c r="H89" s="861"/>
      <c r="I89" s="732" t="str">
        <f t="shared" si="29"/>
        <v/>
      </c>
      <c r="J89" s="1036"/>
      <c r="K89" s="1037" t="str">
        <f>IFERROR(VLOOKUP($I89,'WM-AR'!$I$7:$AS$3267,34,FALSE),"")</f>
        <v/>
      </c>
      <c r="L89" s="1036" t="str">
        <f>IFERROR(VLOOKUP($I89,'WM-AR'!$I$7:$AS$3267,4,FALSE),"")</f>
        <v/>
      </c>
      <c r="M89" s="1036" t="str">
        <f>IFERROR(VLOOKUP($I89,'WM-AR'!$I$7:$AS$3267,6,FALSE),"")</f>
        <v/>
      </c>
      <c r="N89" s="1036" t="str">
        <f>IFERROR(VLOOKUP($I89,'WM-AR'!$I$7:$AS$3267,8,FALSE),"")</f>
        <v/>
      </c>
      <c r="O89" s="1038" t="str">
        <f>IFERROR(VLOOKUP($I89,'WM-AR'!$I$7:$AS$3267,10,FALSE),"")</f>
        <v/>
      </c>
      <c r="P89" s="1039" t="str">
        <f>IFERROR(VLOOKUP($I89,'WM-AR'!$I$7:$AS$3267,12,FALSE),"")</f>
        <v/>
      </c>
      <c r="Q89" s="1039" t="str">
        <f>IFERROR(VLOOKUP($I89,'WM-AR'!$I$7:$AS$3267,14,FALSE),"")</f>
        <v/>
      </c>
      <c r="R89" s="1039" t="str">
        <f>IFERROR(VLOOKUP($I89,'WM-AR'!$I$7:$AS$3267,16,FALSE),"")</f>
        <v/>
      </c>
      <c r="S89" s="1039" t="str">
        <f>IFERROR(VLOOKUP($I89,'WM-AR'!$I$7:$AS$3267,18,FALSE),"")</f>
        <v/>
      </c>
      <c r="T89" s="1039" t="str">
        <f>IFERROR(VLOOKUP($I89,'WM-AR'!$I$7:$AS$3267,20,FALSE),"")</f>
        <v/>
      </c>
      <c r="U89" s="1039" t="str">
        <f>IFERROR(VLOOKUP($I89,'WM-AR'!$I$7:$AS$3267,22,FALSE),"")</f>
        <v/>
      </c>
      <c r="V89" s="1039" t="str">
        <f>IFERROR(VLOOKUP($I89,'WM-AR'!$I$7:$AS$3267,24,FALSE),"")</f>
        <v/>
      </c>
      <c r="W89" s="1039" t="str">
        <f>IFERROR(VLOOKUP($I89,'WM-AR'!$I$7:$AS$3267,25,FALSE),"")</f>
        <v/>
      </c>
      <c r="X89" s="1039" t="str">
        <f>IFERROR(VLOOKUP($I89,'WM-AR'!$I$7:$AS$3267,26,FALSE),"")</f>
        <v/>
      </c>
      <c r="Y89" s="1039" t="str">
        <f>IFERROR(VLOOKUP($I89,'WM-AR'!$I$7:$AS$3267,27,FALSE),"")</f>
        <v/>
      </c>
      <c r="Z89" s="1039" t="str">
        <f>IFERROR(VLOOKUP($I89,'WM-AR'!$I$7:$AS$3267,28,FALSE),"")</f>
        <v/>
      </c>
      <c r="AA89" s="1039" t="str">
        <f>IFERROR(VLOOKUP($I89,'WM-AR'!$I$7:$AS$3267,29,FALSE),"")</f>
        <v/>
      </c>
      <c r="AB89" s="1039" t="str">
        <f>IFERROR(VLOOKUP($I89,'WM-AR'!$I$7:$AS$3267,30,FALSE),"")</f>
        <v/>
      </c>
      <c r="AC89" s="1039" t="str">
        <f>IFERROR(VLOOKUP($I89,'WM-AR'!$I$7:$AS$3267,31,FALSE),"")</f>
        <v/>
      </c>
      <c r="AD89" s="1039" t="str">
        <f>IFERROR(VLOOKUP($I89,'WM-AR'!$I$7:$AS$3267,32,FALSE),"")</f>
        <v/>
      </c>
      <c r="AE89" s="1039" t="str">
        <f>IFERROR(VLOOKUP($I89,'WM-AR'!$I$7:$AS$3267,33,FALSE),"")</f>
        <v/>
      </c>
      <c r="AF89" s="1040"/>
      <c r="AG89" s="870"/>
      <c r="AH89" s="870"/>
      <c r="AI89" s="871"/>
      <c r="AJ89" s="871" t="str">
        <f t="shared" si="30"/>
        <v/>
      </c>
      <c r="AK89" s="743"/>
      <c r="AL89" s="1028" t="str">
        <f>IF(AND(ISTEXT($E89),ISTEXT($B89)),"산출기준 &gt;&gt;  "&amp;_xlfn.XLOOKUP($E89,산출기준!$D:$D,산출기준!$E:$E,"매칭실패"),"")</f>
        <v/>
      </c>
    </row>
    <row r="90" spans="1:38">
      <c r="B90" s="645"/>
      <c r="C90" s="646"/>
      <c r="D90" s="648"/>
      <c r="E90" s="648"/>
      <c r="F90" s="1047"/>
      <c r="G90" s="645"/>
      <c r="H90" s="651"/>
      <c r="I90" s="652"/>
      <c r="J90" s="652"/>
      <c r="K90" s="653"/>
      <c r="L90" s="653"/>
      <c r="M90" s="653"/>
      <c r="N90" s="653"/>
      <c r="O90" s="653"/>
      <c r="P90" s="653"/>
      <c r="Q90" s="653"/>
      <c r="R90" s="653"/>
      <c r="S90" s="653"/>
      <c r="T90" s="653"/>
      <c r="U90" s="653"/>
      <c r="V90" s="653"/>
      <c r="W90" s="653"/>
      <c r="X90" s="653"/>
      <c r="Y90" s="653"/>
      <c r="Z90" s="653"/>
      <c r="AA90" s="653"/>
      <c r="AB90" s="653"/>
      <c r="AC90" s="653"/>
      <c r="AD90" s="653"/>
      <c r="AE90" s="653"/>
      <c r="AF90" s="656"/>
      <c r="AG90" s="656"/>
      <c r="AH90" s="656"/>
      <c r="AI90" s="656"/>
      <c r="AJ90" s="656"/>
      <c r="AK90" s="657"/>
      <c r="AL90" s="88" t="str">
        <f>IF(AND(ISTEXT($E90),ISTEXT($B90)),"산출기준 &gt;&gt;  "&amp;_xlfn.XLOOKUP($E90,산출기준!$D:$D,산출기준!$E:$E,"매칭실패"),"")</f>
        <v/>
      </c>
    </row>
    <row r="91" spans="1:38" ht="34.9" customHeight="1">
      <c r="B91" s="808" t="str" cm="1">
        <f t="array" aca="1" ref="B91" ca="1">_xlfn.IFNA(INDIRECT("Family_표준_구성도!B"&amp;MATCH(F91,INDIRECT("Family_표준_구성도!"&amp;"C:C"),0)),"")</f>
        <v>3.1.1.2.6</v>
      </c>
      <c r="C91" s="668" t="s">
        <v>2016</v>
      </c>
      <c r="D91" s="809"/>
      <c r="E91" s="668" t="s">
        <v>2939</v>
      </c>
      <c r="F91" s="810" t="s">
        <v>548</v>
      </c>
      <c r="G91" s="811"/>
      <c r="H91" s="917" t="s">
        <v>2987</v>
      </c>
      <c r="I91" s="674"/>
      <c r="J91" s="674"/>
      <c r="K91" s="674"/>
      <c r="L91" s="674"/>
      <c r="M91" s="674"/>
      <c r="N91" s="675"/>
      <c r="O91" s="676"/>
      <c r="P91" s="677"/>
      <c r="Q91" s="677"/>
      <c r="R91" s="677"/>
      <c r="S91" s="677"/>
      <c r="T91" s="677"/>
      <c r="U91" s="677"/>
      <c r="V91" s="678"/>
      <c r="W91" s="679"/>
      <c r="X91" s="679"/>
      <c r="Y91" s="679"/>
      <c r="Z91" s="679"/>
      <c r="AA91" s="679"/>
      <c r="AB91" s="679"/>
      <c r="AC91" s="679"/>
      <c r="AD91" s="679"/>
      <c r="AE91" s="679"/>
      <c r="AF91" s="1043"/>
      <c r="AG91" s="682"/>
      <c r="AH91" s="682"/>
      <c r="AI91" s="682"/>
      <c r="AJ91" s="682"/>
      <c r="AK91" s="683"/>
      <c r="AL91" s="88" t="str">
        <f ca="1">IF(AND(ISTEXT($E91),ISTEXT($B91)),"산출기준 &gt;&gt;  "&amp;_xlfn.XLOOKUP($E91,산출기준!$D:$D,산출기준!$E:$E,"매칭실패"),"")</f>
        <v>산출기준 &gt;&gt;  [ 벽체 일반 산출 ]</v>
      </c>
    </row>
    <row r="92" spans="1:38" ht="49.9" customHeight="1" outlineLevel="1">
      <c r="B92" s="758"/>
      <c r="C92" s="759"/>
      <c r="D92" s="759"/>
      <c r="E92" s="814"/>
      <c r="F92" s="818" t="s">
        <v>2942</v>
      </c>
      <c r="G92" s="759" t="str">
        <f t="shared" ref="G92" si="31">IF(IF(N92=0,"",N92)&amp;" | "&amp;IF(O92=0,"",O92)&amp;" | "&amp;IF(Q92=0,"",Q92)&amp;" | "&amp;IF(R92=0,"",R92)=" |  |  | ","",IF(N92=0,"",N92)&amp;" | "&amp;IF(O92=0,"",O92)&amp;" | "&amp;IF(Q92=0,"",Q92)&amp;" | "&amp;IF(R92=0,"",R92))</f>
        <v>Plasterboard Dry Liner System |  |  | Rigid Insulation</v>
      </c>
      <c r="H92" s="816" t="s">
        <v>2957</v>
      </c>
      <c r="I92" s="765" t="str">
        <f>LEFT(H92,14)</f>
        <v>A04AS176-00008</v>
      </c>
      <c r="J92" s="766"/>
      <c r="K92" s="766" t="str">
        <f>IFERROR(VLOOKUP($I92,'WM-AR'!$I$7:$AS$3267,34,FALSE),"")</f>
        <v>M2</v>
      </c>
      <c r="L92" s="766" t="str">
        <f>IFERROR(VLOOKUP($I92,'WM-AR'!$I$7:$AS$3267,4,FALSE),"")</f>
        <v>Finishing Work</v>
      </c>
      <c r="M92" s="766" t="str">
        <f>IFERROR(VLOOKUP($I92,'WM-AR'!$I$7:$AS$3267,6,FALSE),"")</f>
        <v>Exterior/Interior Finish Work</v>
      </c>
      <c r="N92" s="766" t="str">
        <f>IFERROR(VLOOKUP($I92,'WM-AR'!$I$7:$AS$3267,8,FALSE),"")</f>
        <v>Plasterboard Dry Liner System</v>
      </c>
      <c r="O92" s="766">
        <f>IFERROR(VLOOKUP($I92,'WM-AR'!$I$7:$AS$3267,10,FALSE),"")</f>
        <v>0</v>
      </c>
      <c r="P92" s="766">
        <f>IFERROR(VLOOKUP($I92,'WM-AR'!$I$7:$AS$3267,12,FALSE),"")</f>
        <v>0</v>
      </c>
      <c r="Q92" s="766">
        <f>IFERROR(VLOOKUP($I92,'WM-AR'!$I$7:$AS$3267,14,FALSE),"")</f>
        <v>0</v>
      </c>
      <c r="R92" s="766" t="str">
        <f>IFERROR(VLOOKUP($I92,'WM-AR'!$I$7:$AS$3267,16,FALSE),"")</f>
        <v>Rigid Insulation</v>
      </c>
      <c r="S92" s="766" t="str">
        <f>IFERROR(VLOOKUP($I92,'WM-AR'!$I$7:$AS$3267,18,FALSE),"")</f>
        <v>for Wall To External Side</v>
      </c>
      <c r="T92" s="766" t="str">
        <f>IFERROR(VLOOKUP($I92,'WM-AR'!$I$7:$AS$3267,20,FALSE),"")</f>
        <v>w/ 1-Layer Gypsum Board, Supporting Frame(Stud), Accessories</v>
      </c>
      <c r="U92" s="766">
        <f>IFERROR(VLOOKUP($I92,'WM-AR'!$I$7:$AS$3267,22,FALSE),"")</f>
        <v>0</v>
      </c>
      <c r="V92" s="766" t="str">
        <f>IFERROR(VLOOKUP($I92,'WM-AR'!$I$7:$AS$3267,24,FALSE),"")</f>
        <v>1-Layer Gypsumboard THK=12.5mm</v>
      </c>
      <c r="W92" s="766">
        <f>IFERROR(VLOOKUP($I92,'WM-AR'!$I$7:$AS$3267,25,FALSE),"")</f>
        <v>0</v>
      </c>
      <c r="X92" s="766" t="str">
        <f>IFERROR(VLOOKUP($I92,'WM-AR'!$I$7:$AS$3267,26,FALSE),"")</f>
        <v>Insulation THK=(  )mm</v>
      </c>
      <c r="Y92" s="766">
        <f>IFERROR(VLOOKUP($I92,'WM-AR'!$I$7:$AS$3267,27,FALSE),"")</f>
        <v>0</v>
      </c>
      <c r="Z92" s="766">
        <f>IFERROR(VLOOKUP($I92,'WM-AR'!$I$7:$AS$3267,28,FALSE),"")</f>
        <v>0</v>
      </c>
      <c r="AA92" s="766">
        <f>IFERROR(VLOOKUP($I92,'WM-AR'!$I$7:$AS$3267,29,FALSE),"")</f>
        <v>0</v>
      </c>
      <c r="AB92" s="766">
        <f>IFERROR(VLOOKUP($I92,'WM-AR'!$I$7:$AS$3267,30,FALSE),"")</f>
        <v>0</v>
      </c>
      <c r="AC92" s="766">
        <f>IFERROR(VLOOKUP($I92,'WM-AR'!$I$7:$AS$3267,31,FALSE),"")</f>
        <v>0</v>
      </c>
      <c r="AD92" s="766">
        <f>IFERROR(VLOOKUP($I92,'WM-AR'!$I$7:$AS$3267,32,FALSE),"")</f>
        <v>0</v>
      </c>
      <c r="AE92" s="766" t="str">
        <f>IFERROR(VLOOKUP($I92,'WM-AR'!$I$7:$AS$3267,33,FALSE),"")</f>
        <v/>
      </c>
      <c r="AF92" s="817" t="s">
        <v>2980</v>
      </c>
      <c r="AG92" s="768" t="s">
        <v>1815</v>
      </c>
      <c r="AH92" s="768" t="s">
        <v>1815</v>
      </c>
      <c r="AI92" s="769"/>
      <c r="AJ92" s="769" t="str">
        <f>K92</f>
        <v>M2</v>
      </c>
      <c r="AK92" s="905"/>
      <c r="AL92" s="88" t="str">
        <f>IF(AND(ISTEXT($E92),ISTEXT($B92)),"산출기준 &gt;&gt;  "&amp;_xlfn.XLOOKUP($E92,산출기준!$D:$D,산출기준!$E:$E,"매칭실패"),"")</f>
        <v/>
      </c>
    </row>
    <row r="93" spans="1:38" ht="30" customHeight="1" outlineLevel="1">
      <c r="B93" s="758"/>
      <c r="C93" s="759"/>
      <c r="D93" s="759"/>
      <c r="E93" s="814"/>
      <c r="F93" s="818" t="s">
        <v>2945</v>
      </c>
      <c r="G93" s="1044" t="s">
        <v>2964</v>
      </c>
      <c r="H93" s="759"/>
      <c r="I93" s="765" t="s">
        <v>2965</v>
      </c>
      <c r="J93" s="766"/>
      <c r="K93" s="766"/>
      <c r="L93" s="766"/>
      <c r="M93" s="766"/>
      <c r="N93" s="766"/>
      <c r="O93" s="766"/>
      <c r="P93" s="766"/>
      <c r="Q93" s="766"/>
      <c r="R93" s="766"/>
      <c r="S93" s="766"/>
      <c r="T93" s="766"/>
      <c r="U93" s="766"/>
      <c r="V93" s="766"/>
      <c r="W93" s="766"/>
      <c r="X93" s="766"/>
      <c r="Y93" s="766"/>
      <c r="Z93" s="766"/>
      <c r="AA93" s="766"/>
      <c r="AB93" s="766"/>
      <c r="AC93" s="766"/>
      <c r="AD93" s="766"/>
      <c r="AE93" s="766"/>
      <c r="AF93" s="773"/>
      <c r="AG93" s="1045"/>
      <c r="AH93" s="1045"/>
      <c r="AI93" s="1046"/>
      <c r="AJ93" s="1046"/>
      <c r="AK93" s="905"/>
      <c r="AL93" s="88" t="str">
        <f>IF(AND(ISTEXT($E93),ISTEXT($B93)),"산출기준 &gt;&gt;  "&amp;_xlfn.XLOOKUP($E93,산출기준!$D:$D,산출기준!$E:$E,"매칭실패"),"")</f>
        <v/>
      </c>
    </row>
    <row r="94" spans="1:38" ht="49.9" customHeight="1" outlineLevel="1">
      <c r="B94" s="758"/>
      <c r="C94" s="759"/>
      <c r="D94" s="759"/>
      <c r="E94" s="814"/>
      <c r="F94" s="818" t="s">
        <v>2966</v>
      </c>
      <c r="G94" s="759" t="str">
        <f t="shared" ref="G94:G96" si="32">IF(IF(N94=0,"",N94)&amp;" | "&amp;IF(O94=0,"",O94)&amp;" | "&amp;IF(Q94=0,"",Q94)&amp;" | "&amp;IF(R94=0,"",R94)=" |  |  | ","",IF(N94=0,"",N94)&amp;" | "&amp;IF(O94=0,"",O94)&amp;" | "&amp;IF(Q94=0,"",Q94)&amp;" | "&amp;IF(R94=0,"",R94))</f>
        <v xml:space="preserve">Concrete Brick |  |  | </v>
      </c>
      <c r="H94" s="816" t="s">
        <v>2984</v>
      </c>
      <c r="I94" s="765" t="str">
        <f t="shared" ref="I94:I99" si="33">LEFT(H94,14)</f>
        <v>A04AL073-00002</v>
      </c>
      <c r="J94" s="766"/>
      <c r="K94" s="766" t="str">
        <f>IFERROR(VLOOKUP($I94,'WM-AR'!$I$7:$AS$3267,34,FALSE),"")</f>
        <v>M2</v>
      </c>
      <c r="L94" s="766" t="str">
        <f>IFERROR(VLOOKUP($I94,'WM-AR'!$I$7:$AS$3267,4,FALSE),"")</f>
        <v>Finishing Work</v>
      </c>
      <c r="M94" s="766" t="str">
        <f>IFERROR(VLOOKUP($I94,'WM-AR'!$I$7:$AS$3267,6,FALSE),"")</f>
        <v>Masonry Work</v>
      </c>
      <c r="N94" s="766" t="str">
        <f>IFERROR(VLOOKUP($I94,'WM-AR'!$I$7:$AS$3267,8,FALSE),"")</f>
        <v>Concrete Brick</v>
      </c>
      <c r="O94" s="766">
        <f>IFERROR(VLOOKUP($I94,'WM-AR'!$I$7:$AS$3267,10,FALSE),"")</f>
        <v>0</v>
      </c>
      <c r="P94" s="766">
        <f>IFERROR(VLOOKUP($I94,'WM-AR'!$I$7:$AS$3267,12,FALSE),"")</f>
        <v>0</v>
      </c>
      <c r="Q94" s="766">
        <f>IFERROR(VLOOKUP($I94,'WM-AR'!$I$7:$AS$3267,14,FALSE),"")</f>
        <v>0</v>
      </c>
      <c r="R94" s="766">
        <f>IFERROR(VLOOKUP($I94,'WM-AR'!$I$7:$AS$3267,16,FALSE),"")</f>
        <v>0</v>
      </c>
      <c r="S94" s="766">
        <f>IFERROR(VLOOKUP($I94,'WM-AR'!$I$7:$AS$3267,18,FALSE),"")</f>
        <v>0</v>
      </c>
      <c r="T94" s="766" t="str">
        <f>IFERROR(VLOOKUP($I94,'WM-AR'!$I$7:$AS$3267,20,FALSE),"")</f>
        <v>[1.0B] w/ All Reinf.(Lath, Steel Tie, Anchor Bar, Mortar, ETC.), Filler, Sealant, Lintel/Sill for Opening, ETC.</v>
      </c>
      <c r="U94" s="766">
        <f>IFERROR(VLOOKUP($I94,'WM-AR'!$I$7:$AS$3267,22,FALSE),"")</f>
        <v>0</v>
      </c>
      <c r="V94" s="766" t="str">
        <f>IFERROR(VLOOKUP($I94,'WM-AR'!$I$7:$AS$3267,24,FALSE),"")</f>
        <v>90mm&lt;THK≤190mm</v>
      </c>
      <c r="W94" s="766">
        <f>IFERROR(VLOOKUP($I94,'WM-AR'!$I$7:$AS$3267,25,FALSE),"")</f>
        <v>0</v>
      </c>
      <c r="X94" s="766" t="str">
        <f>IFERROR(VLOOKUP($I94,'WM-AR'!$I$7:$AS$3267,26,FALSE),"")</f>
        <v>THK=(  )mm</v>
      </c>
      <c r="Y94" s="766">
        <f>IFERROR(VLOOKUP($I94,'WM-AR'!$I$7:$AS$3267,27,FALSE),"")</f>
        <v>0</v>
      </c>
      <c r="Z94" s="766">
        <f>IFERROR(VLOOKUP($I94,'WM-AR'!$I$7:$AS$3267,28,FALSE),"")</f>
        <v>0</v>
      </c>
      <c r="AA94" s="766">
        <f>IFERROR(VLOOKUP($I94,'WM-AR'!$I$7:$AS$3267,29,FALSE),"")</f>
        <v>0</v>
      </c>
      <c r="AB94" s="766">
        <f>IFERROR(VLOOKUP($I94,'WM-AR'!$I$7:$AS$3267,30,FALSE),"")</f>
        <v>0</v>
      </c>
      <c r="AC94" s="766">
        <f>IFERROR(VLOOKUP($I94,'WM-AR'!$I$7:$AS$3267,31,FALSE),"")</f>
        <v>0</v>
      </c>
      <c r="AD94" s="766">
        <f>IFERROR(VLOOKUP($I94,'WM-AR'!$I$7:$AS$3267,32,FALSE),"")</f>
        <v>0</v>
      </c>
      <c r="AE94" s="766" t="str">
        <f>IFERROR(VLOOKUP($I94,'WM-AR'!$I$7:$AS$3267,33,FALSE),"")</f>
        <v/>
      </c>
      <c r="AF94" s="817" t="s">
        <v>2985</v>
      </c>
      <c r="AG94" s="768" t="s">
        <v>1815</v>
      </c>
      <c r="AH94" s="768" t="s">
        <v>1815</v>
      </c>
      <c r="AI94" s="769"/>
      <c r="AJ94" s="769" t="str">
        <f>K94</f>
        <v>M2</v>
      </c>
      <c r="AK94" s="905"/>
      <c r="AL94" s="88" t="str">
        <f>IF(AND(ISTEXT($E94),ISTEXT($B94)),"산출기준 &gt;&gt;  "&amp;_xlfn.XLOOKUP($E94,산출기준!$D:$D,산출기준!$E:$E,"매칭실패"),"")</f>
        <v/>
      </c>
    </row>
    <row r="95" spans="1:38" ht="49.9" customHeight="1" outlineLevel="1">
      <c r="B95" s="758"/>
      <c r="C95" s="759"/>
      <c r="D95" s="759"/>
      <c r="E95" s="814"/>
      <c r="F95" s="818" t="s">
        <v>2969</v>
      </c>
      <c r="G95" s="759" t="str">
        <f t="shared" si="32"/>
        <v xml:space="preserve">Plastering |  |  | </v>
      </c>
      <c r="H95" s="816" t="s">
        <v>2970</v>
      </c>
      <c r="I95" s="765" t="str">
        <f t="shared" si="33"/>
        <v>A04AT198-00001</v>
      </c>
      <c r="J95" s="766"/>
      <c r="K95" s="766" t="str">
        <f>IFERROR(VLOOKUP($I95,'WM-AR'!$I$7:$AS$3267,34,FALSE),"")</f>
        <v>M2</v>
      </c>
      <c r="L95" s="766" t="str">
        <f>IFERROR(VLOOKUP($I95,'WM-AR'!$I$7:$AS$3267,4,FALSE),"")</f>
        <v>Finishing Work</v>
      </c>
      <c r="M95" s="766" t="str">
        <f>IFERROR(VLOOKUP($I95,'WM-AR'!$I$7:$AS$3267,6,FALSE),"")</f>
        <v>Plastering Work</v>
      </c>
      <c r="N95" s="766" t="str">
        <f>IFERROR(VLOOKUP($I95,'WM-AR'!$I$7:$AS$3267,8,FALSE),"")</f>
        <v>Plastering</v>
      </c>
      <c r="O95" s="766">
        <f>IFERROR(VLOOKUP($I95,'WM-AR'!$I$7:$AS$3267,10,FALSE),"")</f>
        <v>0</v>
      </c>
      <c r="P95" s="766">
        <f>IFERROR(VLOOKUP($I95,'WM-AR'!$I$7:$AS$3267,12,FALSE),"")</f>
        <v>0</v>
      </c>
      <c r="Q95" s="766">
        <f>IFERROR(VLOOKUP($I95,'WM-AR'!$I$7:$AS$3267,14,FALSE),"")</f>
        <v>0</v>
      </c>
      <c r="R95" s="766">
        <f>IFERROR(VLOOKUP($I95,'WM-AR'!$I$7:$AS$3267,16,FALSE),"")</f>
        <v>0</v>
      </c>
      <c r="S95" s="766" t="str">
        <f>IFERROR(VLOOKUP($I95,'WM-AR'!$I$7:$AS$3267,18,FALSE),"")</f>
        <v>for External Masonry Wall</v>
      </c>
      <c r="T95" s="766" t="str">
        <f>IFERROR(VLOOKUP($I95,'WM-AR'!$I$7:$AS$3267,20,FALSE),"")</f>
        <v/>
      </c>
      <c r="U95" s="766">
        <f>IFERROR(VLOOKUP($I95,'WM-AR'!$I$7:$AS$3267,22,FALSE),"")</f>
        <v>0</v>
      </c>
      <c r="V95" s="766">
        <f>IFERROR(VLOOKUP($I95,'WM-AR'!$I$7:$AS$3267,24,FALSE),"")</f>
        <v>0</v>
      </c>
      <c r="W95" s="766">
        <f>IFERROR(VLOOKUP($I95,'WM-AR'!$I$7:$AS$3267,25,FALSE),"")</f>
        <v>0</v>
      </c>
      <c r="X95" s="766" t="str">
        <f>IFERROR(VLOOKUP($I95,'WM-AR'!$I$7:$AS$3267,26,FALSE),"")</f>
        <v>THK=(  )mm</v>
      </c>
      <c r="Y95" s="766">
        <f>IFERROR(VLOOKUP($I95,'WM-AR'!$I$7:$AS$3267,27,FALSE),"")</f>
        <v>0</v>
      </c>
      <c r="Z95" s="766">
        <f>IFERROR(VLOOKUP($I95,'WM-AR'!$I$7:$AS$3267,28,FALSE),"")</f>
        <v>0</v>
      </c>
      <c r="AA95" s="766">
        <f>IFERROR(VLOOKUP($I95,'WM-AR'!$I$7:$AS$3267,29,FALSE),"")</f>
        <v>0</v>
      </c>
      <c r="AB95" s="766">
        <f>IFERROR(VLOOKUP($I95,'WM-AR'!$I$7:$AS$3267,30,FALSE),"")</f>
        <v>0</v>
      </c>
      <c r="AC95" s="766">
        <f>IFERROR(VLOOKUP($I95,'WM-AR'!$I$7:$AS$3267,31,FALSE),"")</f>
        <v>0</v>
      </c>
      <c r="AD95" s="766">
        <f>IFERROR(VLOOKUP($I95,'WM-AR'!$I$7:$AS$3267,32,FALSE),"")</f>
        <v>0</v>
      </c>
      <c r="AE95" s="766" t="str">
        <f>IFERROR(VLOOKUP($I95,'WM-AR'!$I$7:$AS$3267,33,FALSE),"")</f>
        <v/>
      </c>
      <c r="AF95" s="817" t="s">
        <v>2981</v>
      </c>
      <c r="AG95" s="768" t="s">
        <v>1815</v>
      </c>
      <c r="AH95" s="768" t="s">
        <v>1815</v>
      </c>
      <c r="AI95" s="769"/>
      <c r="AJ95" s="769" t="str">
        <f>K95</f>
        <v>M2</v>
      </c>
      <c r="AK95" s="905"/>
      <c r="AL95" s="88" t="str">
        <f>IF(AND(ISTEXT($E95),ISTEXT($B95)),"산출기준 &gt;&gt;  "&amp;_xlfn.XLOOKUP($E95,산출기준!$D:$D,산출기준!$E:$E,"매칭실패"),"")</f>
        <v/>
      </c>
    </row>
    <row r="96" spans="1:38" ht="49.9" customHeight="1" outlineLevel="1">
      <c r="B96" s="758"/>
      <c r="C96" s="759"/>
      <c r="D96" s="759"/>
      <c r="E96" s="814"/>
      <c r="F96" s="818" t="s">
        <v>2972</v>
      </c>
      <c r="G96" s="759" t="str">
        <f t="shared" si="32"/>
        <v xml:space="preserve">External Wall Painting | Acrylic Emulsion Paint |  | </v>
      </c>
      <c r="H96" s="816" t="s">
        <v>2973</v>
      </c>
      <c r="I96" s="765" t="str">
        <f t="shared" si="33"/>
        <v>A04AM077-00001</v>
      </c>
      <c r="J96" s="766"/>
      <c r="K96" s="766" t="str">
        <f>IFERROR(VLOOKUP($I96,'WM-AR'!$I$7:$AS$3267,34,FALSE),"")</f>
        <v>M2</v>
      </c>
      <c r="L96" s="766" t="str">
        <f>IFERROR(VLOOKUP($I96,'WM-AR'!$I$7:$AS$3267,4,FALSE),"")</f>
        <v>Finishing Work</v>
      </c>
      <c r="M96" s="766" t="str">
        <f>IFERROR(VLOOKUP($I96,'WM-AR'!$I$7:$AS$3267,6,FALSE),"")</f>
        <v>Painting Work</v>
      </c>
      <c r="N96" s="766" t="str">
        <f>IFERROR(VLOOKUP($I96,'WM-AR'!$I$7:$AS$3267,8,FALSE),"")</f>
        <v>External Wall Painting</v>
      </c>
      <c r="O96" s="766" t="str">
        <f>IFERROR(VLOOKUP($I96,'WM-AR'!$I$7:$AS$3267,10,FALSE),"")</f>
        <v>Acrylic Emulsion Paint</v>
      </c>
      <c r="P96" s="766">
        <f>IFERROR(VLOOKUP($I96,'WM-AR'!$I$7:$AS$3267,12,FALSE),"")</f>
        <v>0</v>
      </c>
      <c r="Q96" s="766">
        <f>IFERROR(VLOOKUP($I96,'WM-AR'!$I$7:$AS$3267,14,FALSE),"")</f>
        <v>0</v>
      </c>
      <c r="R96" s="766">
        <f>IFERROR(VLOOKUP($I96,'WM-AR'!$I$7:$AS$3267,16,FALSE),"")</f>
        <v>0</v>
      </c>
      <c r="S96" s="766">
        <f>IFERROR(VLOOKUP($I96,'WM-AR'!$I$7:$AS$3267,18,FALSE),"")</f>
        <v>0</v>
      </c>
      <c r="T96" s="766" t="str">
        <f>IFERROR(VLOOKUP($I96,'WM-AR'!$I$7:$AS$3267,20,FALSE),"")</f>
        <v/>
      </c>
      <c r="U96" s="766">
        <f>IFERROR(VLOOKUP($I96,'WM-AR'!$I$7:$AS$3267,22,FALSE),"")</f>
        <v>0</v>
      </c>
      <c r="V96" s="766" t="str">
        <f>IFERROR(VLOOKUP($I96,'WM-AR'!$I$7:$AS$3267,24,FALSE),"")</f>
        <v/>
      </c>
      <c r="W96" s="766">
        <f>IFERROR(VLOOKUP($I96,'WM-AR'!$I$7:$AS$3267,25,FALSE),"")</f>
        <v>0</v>
      </c>
      <c r="X96" s="766" t="str">
        <f>IFERROR(VLOOKUP($I96,'WM-AR'!$I$7:$AS$3267,26,FALSE),"")</f>
        <v/>
      </c>
      <c r="Y96" s="766">
        <f>IFERROR(VLOOKUP($I96,'WM-AR'!$I$7:$AS$3267,27,FALSE),"")</f>
        <v>0</v>
      </c>
      <c r="Z96" s="766">
        <f>IFERROR(VLOOKUP($I96,'WM-AR'!$I$7:$AS$3267,28,FALSE),"")</f>
        <v>0</v>
      </c>
      <c r="AA96" s="766">
        <f>IFERROR(VLOOKUP($I96,'WM-AR'!$I$7:$AS$3267,29,FALSE),"")</f>
        <v>0</v>
      </c>
      <c r="AB96" s="766">
        <f>IFERROR(VLOOKUP($I96,'WM-AR'!$I$7:$AS$3267,30,FALSE),"")</f>
        <v>0</v>
      </c>
      <c r="AC96" s="766">
        <f>IFERROR(VLOOKUP($I96,'WM-AR'!$I$7:$AS$3267,31,FALSE),"")</f>
        <v>0</v>
      </c>
      <c r="AD96" s="766">
        <f>IFERROR(VLOOKUP($I96,'WM-AR'!$I$7:$AS$3267,32,FALSE),"")</f>
        <v>0</v>
      </c>
      <c r="AE96" s="766" t="str">
        <f>IFERROR(VLOOKUP($I96,'WM-AR'!$I$7:$AS$3267,33,FALSE),"")</f>
        <v/>
      </c>
      <c r="AF96" s="817"/>
      <c r="AG96" s="768" t="s">
        <v>2975</v>
      </c>
      <c r="AH96" s="768" t="s">
        <v>2975</v>
      </c>
      <c r="AI96" s="769"/>
      <c r="AJ96" s="769" t="str">
        <f>K96</f>
        <v>M2</v>
      </c>
      <c r="AK96" s="905"/>
      <c r="AL96" s="88" t="str">
        <f>IF(AND(ISTEXT($E96),ISTEXT($B96)),"산출기준 &gt;&gt;  "&amp;_xlfn.XLOOKUP($E96,산출기준!$D:$D,산출기준!$E:$E,"매칭실패"),"")</f>
        <v/>
      </c>
    </row>
    <row r="97" spans="1:38">
      <c r="A97" s="1019"/>
      <c r="B97" s="684"/>
      <c r="C97" s="685"/>
      <c r="D97" s="1020"/>
      <c r="E97" s="687"/>
      <c r="F97" s="1021"/>
      <c r="G97" s="824" t="s">
        <v>2178</v>
      </c>
      <c r="H97" s="824"/>
      <c r="I97" s="692" t="str">
        <f t="shared" si="33"/>
        <v/>
      </c>
      <c r="J97" s="1022"/>
      <c r="K97" s="1023" t="str">
        <f>IFERROR(VLOOKUP($I97,'WM-AR'!$I$7:$AS$3267,34,FALSE),"")</f>
        <v/>
      </c>
      <c r="L97" s="1024" t="str">
        <f>IFERROR(VLOOKUP($I97,'WM-AR'!$I$7:$AS$3267,4,FALSE),"")</f>
        <v/>
      </c>
      <c r="M97" s="1024" t="str">
        <f>IFERROR(VLOOKUP($I97,'WM-AR'!$I$7:$AS$3267,6,FALSE),"")</f>
        <v/>
      </c>
      <c r="N97" s="1024" t="str">
        <f>IFERROR(VLOOKUP($I97,'WM-AR'!$I$7:$AS$3267,8,FALSE),"")</f>
        <v/>
      </c>
      <c r="O97" s="1025" t="str">
        <f>IFERROR(VLOOKUP($I97,'WM-AR'!$I$7:$AS$3267,10,FALSE),"")</f>
        <v/>
      </c>
      <c r="P97" s="1026" t="str">
        <f>IFERROR(VLOOKUP($I97,'WM-AR'!$I$7:$AS$3267,12,FALSE),"")</f>
        <v/>
      </c>
      <c r="Q97" s="1026" t="str">
        <f>IFERROR(VLOOKUP($I97,'WM-AR'!$I$7:$AS$3267,14,FALSE),"")</f>
        <v/>
      </c>
      <c r="R97" s="1026" t="str">
        <f>IFERROR(VLOOKUP($I97,'WM-AR'!$I$7:$AS$3267,16,FALSE),"")</f>
        <v/>
      </c>
      <c r="S97" s="1026" t="str">
        <f>IFERROR(VLOOKUP($I97,'WM-AR'!$I$7:$AS$3267,18,FALSE),"")</f>
        <v/>
      </c>
      <c r="T97" s="1026" t="str">
        <f>IFERROR(VLOOKUP($I97,'WM-AR'!$I$7:$AS$3267,20,FALSE),"")</f>
        <v/>
      </c>
      <c r="U97" s="1026" t="str">
        <f>IFERROR(VLOOKUP($I97,'WM-AR'!$I$7:$AS$3267,22,FALSE),"")</f>
        <v/>
      </c>
      <c r="V97" s="1026" t="str">
        <f>IFERROR(VLOOKUP($I97,'WM-AR'!$I$7:$AS$3267,24,FALSE),"")</f>
        <v/>
      </c>
      <c r="W97" s="1026" t="str">
        <f>IFERROR(VLOOKUP($I97,'WM-AR'!$I$7:$AS$3267,25,FALSE),"")</f>
        <v/>
      </c>
      <c r="X97" s="1026" t="str">
        <f>IFERROR(VLOOKUP($I97,'WM-AR'!$I$7:$AS$3267,26,FALSE),"")</f>
        <v/>
      </c>
      <c r="Y97" s="1026" t="str">
        <f>IFERROR(VLOOKUP($I97,'WM-AR'!$I$7:$AS$3267,27,FALSE),"")</f>
        <v/>
      </c>
      <c r="Z97" s="1026" t="str">
        <f>IFERROR(VLOOKUP($I97,'WM-AR'!$I$7:$AS$3267,28,FALSE),"")</f>
        <v/>
      </c>
      <c r="AA97" s="1026" t="str">
        <f>IFERROR(VLOOKUP($I97,'WM-AR'!$I$7:$AS$3267,29,FALSE),"")</f>
        <v/>
      </c>
      <c r="AB97" s="1026" t="str">
        <f>IFERROR(VLOOKUP($I97,'WM-AR'!$I$7:$AS$3267,30,FALSE),"")</f>
        <v/>
      </c>
      <c r="AC97" s="1026" t="str">
        <f>IFERROR(VLOOKUP($I97,'WM-AR'!$I$7:$AS$3267,31,FALSE),"")</f>
        <v/>
      </c>
      <c r="AD97" s="1026" t="str">
        <f>IFERROR(VLOOKUP($I97,'WM-AR'!$I$7:$AS$3267,32,FALSE),"")</f>
        <v/>
      </c>
      <c r="AE97" s="1026" t="str">
        <f>IFERROR(VLOOKUP($I97,'WM-AR'!$I$7:$AS$3267,33,FALSE),"")</f>
        <v/>
      </c>
      <c r="AF97" s="1027"/>
      <c r="AG97" s="834"/>
      <c r="AH97" s="834"/>
      <c r="AI97" s="836"/>
      <c r="AJ97" s="836" t="str">
        <f t="shared" ref="AJ97:AJ99" si="34">K97</f>
        <v/>
      </c>
      <c r="AK97" s="704"/>
      <c r="AL97" s="1028" t="str">
        <f>IF(AND(ISTEXT($E97),ISTEXT($B97)),"산출기준 &gt;&gt;  "&amp;_xlfn.XLOOKUP($E97,산출기준!$D:$D,산출기준!$E:$E,"매칭실패"),"")</f>
        <v/>
      </c>
    </row>
    <row r="98" spans="1:38">
      <c r="A98" s="1019"/>
      <c r="B98" s="705"/>
      <c r="C98" s="706"/>
      <c r="D98" s="711"/>
      <c r="E98" s="708"/>
      <c r="F98" s="1029"/>
      <c r="G98" s="882"/>
      <c r="H98" s="843"/>
      <c r="I98" s="712" t="str">
        <f t="shared" si="33"/>
        <v/>
      </c>
      <c r="J98" s="1030"/>
      <c r="K98" s="1031" t="str">
        <f>IFERROR(VLOOKUP($I98,'WM-AR'!$I$7:$AS$3267,34,FALSE),"")</f>
        <v/>
      </c>
      <c r="L98" s="1030" t="str">
        <f>IFERROR(VLOOKUP($I98,'WM-AR'!$I$7:$AS$3267,4,FALSE),"")</f>
        <v/>
      </c>
      <c r="M98" s="1030" t="str">
        <f>IFERROR(VLOOKUP($I98,'WM-AR'!$I$7:$AS$3267,6,FALSE),"")</f>
        <v/>
      </c>
      <c r="N98" s="1030" t="str">
        <f>IFERROR(VLOOKUP($I98,'WM-AR'!$I$7:$AS$3267,8,FALSE),"")</f>
        <v/>
      </c>
      <c r="O98" s="1032" t="str">
        <f>IFERROR(VLOOKUP($I98,'WM-AR'!$I$7:$AS$3267,10,FALSE),"")</f>
        <v/>
      </c>
      <c r="P98" s="1033" t="str">
        <f>IFERROR(VLOOKUP($I98,'WM-AR'!$I$7:$AS$3267,12,FALSE),"")</f>
        <v/>
      </c>
      <c r="Q98" s="1033" t="str">
        <f>IFERROR(VLOOKUP($I98,'WM-AR'!$I$7:$AS$3267,14,FALSE),"")</f>
        <v/>
      </c>
      <c r="R98" s="1033" t="str">
        <f>IFERROR(VLOOKUP($I98,'WM-AR'!$I$7:$AS$3267,16,FALSE),"")</f>
        <v/>
      </c>
      <c r="S98" s="1033" t="str">
        <f>IFERROR(VLOOKUP($I98,'WM-AR'!$I$7:$AS$3267,18,FALSE),"")</f>
        <v/>
      </c>
      <c r="T98" s="1033" t="str">
        <f>IFERROR(VLOOKUP($I98,'WM-AR'!$I$7:$AS$3267,20,FALSE),"")</f>
        <v/>
      </c>
      <c r="U98" s="1033" t="str">
        <f>IFERROR(VLOOKUP($I98,'WM-AR'!$I$7:$AS$3267,22,FALSE),"")</f>
        <v/>
      </c>
      <c r="V98" s="1033" t="str">
        <f>IFERROR(VLOOKUP($I98,'WM-AR'!$I$7:$AS$3267,24,FALSE),"")</f>
        <v/>
      </c>
      <c r="W98" s="1033" t="str">
        <f>IFERROR(VLOOKUP($I98,'WM-AR'!$I$7:$AS$3267,25,FALSE),"")</f>
        <v/>
      </c>
      <c r="X98" s="1033" t="str">
        <f>IFERROR(VLOOKUP($I98,'WM-AR'!$I$7:$AS$3267,26,FALSE),"")</f>
        <v/>
      </c>
      <c r="Y98" s="1033" t="str">
        <f>IFERROR(VLOOKUP($I98,'WM-AR'!$I$7:$AS$3267,27,FALSE),"")</f>
        <v/>
      </c>
      <c r="Z98" s="1033" t="str">
        <f>IFERROR(VLOOKUP($I98,'WM-AR'!$I$7:$AS$3267,28,FALSE),"")</f>
        <v/>
      </c>
      <c r="AA98" s="1033" t="str">
        <f>IFERROR(VLOOKUP($I98,'WM-AR'!$I$7:$AS$3267,29,FALSE),"")</f>
        <v/>
      </c>
      <c r="AB98" s="1033" t="str">
        <f>IFERROR(VLOOKUP($I98,'WM-AR'!$I$7:$AS$3267,30,FALSE),"")</f>
        <v/>
      </c>
      <c r="AC98" s="1033" t="str">
        <f>IFERROR(VLOOKUP($I98,'WM-AR'!$I$7:$AS$3267,31,FALSE),"")</f>
        <v/>
      </c>
      <c r="AD98" s="1033" t="str">
        <f>IFERROR(VLOOKUP($I98,'WM-AR'!$I$7:$AS$3267,32,FALSE),"")</f>
        <v/>
      </c>
      <c r="AE98" s="1033" t="str">
        <f>IFERROR(VLOOKUP($I98,'WM-AR'!$I$7:$AS$3267,33,FALSE),"")</f>
        <v/>
      </c>
      <c r="AF98" s="1034"/>
      <c r="AG98" s="852"/>
      <c r="AH98" s="852"/>
      <c r="AI98" s="854"/>
      <c r="AJ98" s="854" t="str">
        <f t="shared" si="34"/>
        <v/>
      </c>
      <c r="AK98" s="723"/>
      <c r="AL98" s="1028" t="str">
        <f>IF(AND(ISTEXT($E98),ISTEXT($B98)),"산출기준 &gt;&gt;  "&amp;_xlfn.XLOOKUP($E98,산출기준!$D:$D,산출기준!$E:$E,"매칭실패"),"")</f>
        <v/>
      </c>
    </row>
    <row r="99" spans="1:38">
      <c r="A99" s="1019"/>
      <c r="B99" s="724"/>
      <c r="C99" s="725"/>
      <c r="D99" s="731"/>
      <c r="E99" s="727"/>
      <c r="F99" s="1035"/>
      <c r="G99" s="886"/>
      <c r="H99" s="861"/>
      <c r="I99" s="732" t="str">
        <f t="shared" si="33"/>
        <v/>
      </c>
      <c r="J99" s="1036"/>
      <c r="K99" s="1037" t="str">
        <f>IFERROR(VLOOKUP($I99,'WM-AR'!$I$7:$AS$3267,34,FALSE),"")</f>
        <v/>
      </c>
      <c r="L99" s="1036" t="str">
        <f>IFERROR(VLOOKUP($I99,'WM-AR'!$I$7:$AS$3267,4,FALSE),"")</f>
        <v/>
      </c>
      <c r="M99" s="1036" t="str">
        <f>IFERROR(VLOOKUP($I99,'WM-AR'!$I$7:$AS$3267,6,FALSE),"")</f>
        <v/>
      </c>
      <c r="N99" s="1036" t="str">
        <f>IFERROR(VLOOKUP($I99,'WM-AR'!$I$7:$AS$3267,8,FALSE),"")</f>
        <v/>
      </c>
      <c r="O99" s="1038" t="str">
        <f>IFERROR(VLOOKUP($I99,'WM-AR'!$I$7:$AS$3267,10,FALSE),"")</f>
        <v/>
      </c>
      <c r="P99" s="1039" t="str">
        <f>IFERROR(VLOOKUP($I99,'WM-AR'!$I$7:$AS$3267,12,FALSE),"")</f>
        <v/>
      </c>
      <c r="Q99" s="1039" t="str">
        <f>IFERROR(VLOOKUP($I99,'WM-AR'!$I$7:$AS$3267,14,FALSE),"")</f>
        <v/>
      </c>
      <c r="R99" s="1039" t="str">
        <f>IFERROR(VLOOKUP($I99,'WM-AR'!$I$7:$AS$3267,16,FALSE),"")</f>
        <v/>
      </c>
      <c r="S99" s="1039" t="str">
        <f>IFERROR(VLOOKUP($I99,'WM-AR'!$I$7:$AS$3267,18,FALSE),"")</f>
        <v/>
      </c>
      <c r="T99" s="1039" t="str">
        <f>IFERROR(VLOOKUP($I99,'WM-AR'!$I$7:$AS$3267,20,FALSE),"")</f>
        <v/>
      </c>
      <c r="U99" s="1039" t="str">
        <f>IFERROR(VLOOKUP($I99,'WM-AR'!$I$7:$AS$3267,22,FALSE),"")</f>
        <v/>
      </c>
      <c r="V99" s="1039" t="str">
        <f>IFERROR(VLOOKUP($I99,'WM-AR'!$I$7:$AS$3267,24,FALSE),"")</f>
        <v/>
      </c>
      <c r="W99" s="1039" t="str">
        <f>IFERROR(VLOOKUP($I99,'WM-AR'!$I$7:$AS$3267,25,FALSE),"")</f>
        <v/>
      </c>
      <c r="X99" s="1039" t="str">
        <f>IFERROR(VLOOKUP($I99,'WM-AR'!$I$7:$AS$3267,26,FALSE),"")</f>
        <v/>
      </c>
      <c r="Y99" s="1039" t="str">
        <f>IFERROR(VLOOKUP($I99,'WM-AR'!$I$7:$AS$3267,27,FALSE),"")</f>
        <v/>
      </c>
      <c r="Z99" s="1039" t="str">
        <f>IFERROR(VLOOKUP($I99,'WM-AR'!$I$7:$AS$3267,28,FALSE),"")</f>
        <v/>
      </c>
      <c r="AA99" s="1039" t="str">
        <f>IFERROR(VLOOKUP($I99,'WM-AR'!$I$7:$AS$3267,29,FALSE),"")</f>
        <v/>
      </c>
      <c r="AB99" s="1039" t="str">
        <f>IFERROR(VLOOKUP($I99,'WM-AR'!$I$7:$AS$3267,30,FALSE),"")</f>
        <v/>
      </c>
      <c r="AC99" s="1039" t="str">
        <f>IFERROR(VLOOKUP($I99,'WM-AR'!$I$7:$AS$3267,31,FALSE),"")</f>
        <v/>
      </c>
      <c r="AD99" s="1039" t="str">
        <f>IFERROR(VLOOKUP($I99,'WM-AR'!$I$7:$AS$3267,32,FALSE),"")</f>
        <v/>
      </c>
      <c r="AE99" s="1039" t="str">
        <f>IFERROR(VLOOKUP($I99,'WM-AR'!$I$7:$AS$3267,33,FALSE),"")</f>
        <v/>
      </c>
      <c r="AF99" s="1040"/>
      <c r="AG99" s="870"/>
      <c r="AH99" s="870"/>
      <c r="AI99" s="871"/>
      <c r="AJ99" s="871" t="str">
        <f t="shared" si="34"/>
        <v/>
      </c>
      <c r="AK99" s="743"/>
      <c r="AL99" s="1028" t="str">
        <f>IF(AND(ISTEXT($E99),ISTEXT($B99)),"산출기준 &gt;&gt;  "&amp;_xlfn.XLOOKUP($E99,산출기준!$D:$D,산출기준!$E:$E,"매칭실패"),"")</f>
        <v/>
      </c>
    </row>
    <row r="100" spans="1:38">
      <c r="B100" s="635"/>
      <c r="C100" s="636"/>
      <c r="D100" s="636"/>
      <c r="E100" s="636"/>
      <c r="F100" s="638"/>
      <c r="G100" s="639"/>
      <c r="H100" s="639"/>
      <c r="I100" s="641"/>
      <c r="J100" s="642"/>
      <c r="K100" s="642"/>
      <c r="L100" s="642"/>
      <c r="M100" s="642"/>
      <c r="N100" s="642"/>
      <c r="O100" s="642"/>
      <c r="P100" s="642"/>
      <c r="Q100" s="642"/>
      <c r="R100" s="642"/>
      <c r="S100" s="642"/>
      <c r="T100" s="642"/>
      <c r="U100" s="642"/>
      <c r="V100" s="642"/>
      <c r="W100" s="642"/>
      <c r="X100" s="642"/>
      <c r="Y100" s="642"/>
      <c r="Z100" s="642"/>
      <c r="AA100" s="642"/>
      <c r="AB100" s="642"/>
      <c r="AC100" s="642"/>
      <c r="AD100" s="642"/>
      <c r="AE100" s="642"/>
      <c r="AF100" s="636"/>
      <c r="AG100" s="643"/>
      <c r="AH100" s="643"/>
      <c r="AI100" s="644"/>
      <c r="AJ100" s="644"/>
      <c r="AK100" s="639"/>
      <c r="AL100" s="88" t="str">
        <f>IF(AND(ISTEXT($E100),ISTEXT($B100)),"산출기준 &gt;&gt;  "&amp;_xlfn.XLOOKUP($E100,산출기준!$D:$D,산출기준!$E:$E,"매칭실패"),"")</f>
        <v/>
      </c>
    </row>
    <row r="101" spans="1:38">
      <c r="B101" s="645"/>
      <c r="C101" s="646" t="s">
        <v>2937</v>
      </c>
      <c r="D101" s="648"/>
      <c r="E101" s="648"/>
      <c r="F101" s="1047" t="s">
        <v>2959</v>
      </c>
      <c r="G101" s="645"/>
      <c r="H101" s="651"/>
      <c r="I101" s="652"/>
      <c r="J101" s="652"/>
      <c r="K101" s="653"/>
      <c r="L101" s="653"/>
      <c r="M101" s="653"/>
      <c r="N101" s="653"/>
      <c r="O101" s="653"/>
      <c r="P101" s="653"/>
      <c r="Q101" s="653"/>
      <c r="R101" s="653"/>
      <c r="S101" s="653"/>
      <c r="T101" s="653"/>
      <c r="U101" s="653"/>
      <c r="V101" s="653"/>
      <c r="W101" s="653"/>
      <c r="X101" s="653"/>
      <c r="Y101" s="653"/>
      <c r="Z101" s="653"/>
      <c r="AA101" s="653"/>
      <c r="AB101" s="653"/>
      <c r="AC101" s="653"/>
      <c r="AD101" s="653"/>
      <c r="AE101" s="653"/>
      <c r="AF101" s="656"/>
      <c r="AG101" s="656"/>
      <c r="AH101" s="656"/>
      <c r="AI101" s="656"/>
      <c r="AJ101" s="656"/>
      <c r="AK101" s="657"/>
      <c r="AL101" s="88" t="str">
        <f>IF(AND(ISTEXT($E101),ISTEXT($B101)),"산출기준 &gt;&gt;  "&amp;_xlfn.XLOOKUP($E101,산출기준!$D:$D,산출기준!$E:$E,"매칭실패"),"")</f>
        <v/>
      </c>
    </row>
    <row r="102" spans="1:38">
      <c r="B102" s="645"/>
      <c r="C102" s="646"/>
      <c r="D102" s="648"/>
      <c r="E102" s="648"/>
      <c r="F102" s="1047" t="s">
        <v>2988</v>
      </c>
      <c r="G102" s="645"/>
      <c r="H102" s="651"/>
      <c r="I102" s="652"/>
      <c r="J102" s="652"/>
      <c r="K102" s="653"/>
      <c r="L102" s="653"/>
      <c r="M102" s="653"/>
      <c r="N102" s="653"/>
      <c r="O102" s="653"/>
      <c r="P102" s="653"/>
      <c r="Q102" s="653"/>
      <c r="R102" s="653"/>
      <c r="S102" s="653"/>
      <c r="T102" s="653"/>
      <c r="U102" s="653"/>
      <c r="V102" s="653"/>
      <c r="W102" s="653"/>
      <c r="X102" s="653"/>
      <c r="Y102" s="653"/>
      <c r="Z102" s="653"/>
      <c r="AA102" s="653"/>
      <c r="AB102" s="653"/>
      <c r="AC102" s="653"/>
      <c r="AD102" s="653"/>
      <c r="AE102" s="653"/>
      <c r="AF102" s="656"/>
      <c r="AG102" s="656"/>
      <c r="AH102" s="656"/>
      <c r="AI102" s="656"/>
      <c r="AJ102" s="656"/>
      <c r="AK102" s="657"/>
      <c r="AL102" s="88" t="str">
        <f>IF(AND(ISTEXT($E102),ISTEXT($B102)),"산출기준 &gt;&gt;  "&amp;_xlfn.XLOOKUP($E102,산출기준!$D:$D,산출기준!$E:$E,"매칭실패"),"")</f>
        <v/>
      </c>
    </row>
    <row r="103" spans="1:38" ht="34.9" customHeight="1">
      <c r="B103" s="808" t="str" cm="1">
        <f t="array" aca="1" ref="B103" ca="1">_xlfn.IFNA(INDIRECT("Family_표준_구성도!B"&amp;MATCH(F103,INDIRECT("Family_표준_구성도!"&amp;"C:C"),0)),"")</f>
        <v>3.1.1.2.7</v>
      </c>
      <c r="C103" s="668" t="s">
        <v>2016</v>
      </c>
      <c r="D103" s="809"/>
      <c r="E103" s="668" t="s">
        <v>2939</v>
      </c>
      <c r="F103" s="810" t="s">
        <v>551</v>
      </c>
      <c r="G103" s="811"/>
      <c r="H103" s="917" t="s">
        <v>2989</v>
      </c>
      <c r="I103" s="674"/>
      <c r="J103" s="674"/>
      <c r="K103" s="674"/>
      <c r="L103" s="674"/>
      <c r="M103" s="674"/>
      <c r="N103" s="675"/>
      <c r="O103" s="676"/>
      <c r="P103" s="677"/>
      <c r="Q103" s="677"/>
      <c r="R103" s="677"/>
      <c r="S103" s="677"/>
      <c r="T103" s="677"/>
      <c r="U103" s="677"/>
      <c r="V103" s="678"/>
      <c r="W103" s="679"/>
      <c r="X103" s="679"/>
      <c r="Y103" s="679"/>
      <c r="Z103" s="679"/>
      <c r="AA103" s="679"/>
      <c r="AB103" s="679"/>
      <c r="AC103" s="679"/>
      <c r="AD103" s="679"/>
      <c r="AE103" s="679"/>
      <c r="AF103" s="1043"/>
      <c r="AG103" s="682"/>
      <c r="AH103" s="682"/>
      <c r="AI103" s="682"/>
      <c r="AJ103" s="682"/>
      <c r="AK103" s="683"/>
      <c r="AL103" s="88" t="str">
        <f ca="1">IF(AND(ISTEXT($E103),ISTEXT($B103)),"산출기준 &gt;&gt;  "&amp;_xlfn.XLOOKUP($E103,산출기준!$D:$D,산출기준!$E:$E,"매칭실패"),"")</f>
        <v>산출기준 &gt;&gt;  [ 벽체 일반 산출 ]</v>
      </c>
    </row>
    <row r="104" spans="1:38" ht="49.9" customHeight="1" outlineLevel="1">
      <c r="B104" s="758"/>
      <c r="C104" s="759"/>
      <c r="D104" s="759"/>
      <c r="E104" s="814"/>
      <c r="F104" s="818" t="s">
        <v>2942</v>
      </c>
      <c r="G104" s="759" t="str">
        <f t="shared" ref="G104" si="35">IF(IF(N104=0,"",N104)&amp;" | "&amp;IF(O104=0,"",O104)&amp;" | "&amp;IF(Q104=0,"",Q104)&amp;" | "&amp;IF(R104=0,"",R104)=" |  |  | ","",IF(N104=0,"",N104)&amp;" | "&amp;IF(O104=0,"",O104)&amp;" | "&amp;IF(Q104=0,"",Q104)&amp;" | "&amp;IF(R104=0,"",R104))</f>
        <v>Plasterboard Dry Liner System |  |  | Mineral Wool (Rock Wool)</v>
      </c>
      <c r="H104" s="816" t="s">
        <v>2943</v>
      </c>
      <c r="I104" s="765" t="str">
        <f>LEFT(H104,14)</f>
        <v>A04AS176-00002</v>
      </c>
      <c r="J104" s="766"/>
      <c r="K104" s="766" t="str">
        <f>IFERROR(VLOOKUP($I104,'WM-AR'!$I$7:$AS$3267,34,FALSE),"")</f>
        <v>M2</v>
      </c>
      <c r="L104" s="766" t="str">
        <f>IFERROR(VLOOKUP($I104,'WM-AR'!$I$7:$AS$3267,4,FALSE),"")</f>
        <v>Finishing Work</v>
      </c>
      <c r="M104" s="766" t="str">
        <f>IFERROR(VLOOKUP($I104,'WM-AR'!$I$7:$AS$3267,6,FALSE),"")</f>
        <v>Exterior/Interior Finish Work</v>
      </c>
      <c r="N104" s="766" t="str">
        <f>IFERROR(VLOOKUP($I104,'WM-AR'!$I$7:$AS$3267,8,FALSE),"")</f>
        <v>Plasterboard Dry Liner System</v>
      </c>
      <c r="O104" s="766">
        <f>IFERROR(VLOOKUP($I104,'WM-AR'!$I$7:$AS$3267,10,FALSE),"")</f>
        <v>0</v>
      </c>
      <c r="P104" s="766">
        <f>IFERROR(VLOOKUP($I104,'WM-AR'!$I$7:$AS$3267,12,FALSE),"")</f>
        <v>0</v>
      </c>
      <c r="Q104" s="766">
        <f>IFERROR(VLOOKUP($I104,'WM-AR'!$I$7:$AS$3267,14,FALSE),"")</f>
        <v>0</v>
      </c>
      <c r="R104" s="766" t="str">
        <f>IFERROR(VLOOKUP($I104,'WM-AR'!$I$7:$AS$3267,16,FALSE),"")</f>
        <v>Mineral Wool (Rock Wool)</v>
      </c>
      <c r="S104" s="766" t="str">
        <f>IFERROR(VLOOKUP($I104,'WM-AR'!$I$7:$AS$3267,18,FALSE),"")</f>
        <v>for Wall To External Side</v>
      </c>
      <c r="T104" s="766" t="str">
        <f>IFERROR(VLOOKUP($I104,'WM-AR'!$I$7:$AS$3267,20,FALSE),"")</f>
        <v>w/ 1-Layer Gypsum Board, Supporting Frame(Stud), Accessories</v>
      </c>
      <c r="U104" s="766">
        <f>IFERROR(VLOOKUP($I104,'WM-AR'!$I$7:$AS$3267,22,FALSE),"")</f>
        <v>0</v>
      </c>
      <c r="V104" s="766" t="str">
        <f>IFERROR(VLOOKUP($I104,'WM-AR'!$I$7:$AS$3267,24,FALSE),"")</f>
        <v>1-Layer Gypsumboard THK=12.5mm</v>
      </c>
      <c r="W104" s="766">
        <f>IFERROR(VLOOKUP($I104,'WM-AR'!$I$7:$AS$3267,25,FALSE),"")</f>
        <v>0</v>
      </c>
      <c r="X104" s="766" t="str">
        <f>IFERROR(VLOOKUP($I104,'WM-AR'!$I$7:$AS$3267,26,FALSE),"")</f>
        <v>Insulation THK=(  )mm</v>
      </c>
      <c r="Y104" s="766">
        <f>IFERROR(VLOOKUP($I104,'WM-AR'!$I$7:$AS$3267,27,FALSE),"")</f>
        <v>0</v>
      </c>
      <c r="Z104" s="766">
        <f>IFERROR(VLOOKUP($I104,'WM-AR'!$I$7:$AS$3267,28,FALSE),"")</f>
        <v>0</v>
      </c>
      <c r="AA104" s="766">
        <f>IFERROR(VLOOKUP($I104,'WM-AR'!$I$7:$AS$3267,29,FALSE),"")</f>
        <v>0</v>
      </c>
      <c r="AB104" s="766">
        <f>IFERROR(VLOOKUP($I104,'WM-AR'!$I$7:$AS$3267,30,FALSE),"")</f>
        <v>0</v>
      </c>
      <c r="AC104" s="766">
        <f>IFERROR(VLOOKUP($I104,'WM-AR'!$I$7:$AS$3267,31,FALSE),"")</f>
        <v>0</v>
      </c>
      <c r="AD104" s="766">
        <f>IFERROR(VLOOKUP($I104,'WM-AR'!$I$7:$AS$3267,32,FALSE),"")</f>
        <v>0</v>
      </c>
      <c r="AE104" s="766" t="str">
        <f>IFERROR(VLOOKUP($I104,'WM-AR'!$I$7:$AS$3267,33,FALSE),"")</f>
        <v/>
      </c>
      <c r="AF104" s="817" t="s">
        <v>2963</v>
      </c>
      <c r="AG104" s="768" t="s">
        <v>1815</v>
      </c>
      <c r="AH104" s="768" t="s">
        <v>1815</v>
      </c>
      <c r="AI104" s="769"/>
      <c r="AJ104" s="769" t="str">
        <f>K104</f>
        <v>M2</v>
      </c>
      <c r="AK104" s="905"/>
      <c r="AL104" s="88" t="str">
        <f>IF(AND(ISTEXT($E104),ISTEXT($B104)),"산출기준 &gt;&gt;  "&amp;_xlfn.XLOOKUP($E104,산출기준!$D:$D,산출기준!$E:$E,"매칭실패"),"")</f>
        <v/>
      </c>
    </row>
    <row r="105" spans="1:38" ht="30" customHeight="1" outlineLevel="1">
      <c r="B105" s="758"/>
      <c r="C105" s="759"/>
      <c r="D105" s="759"/>
      <c r="E105" s="814"/>
      <c r="F105" s="818" t="s">
        <v>2945</v>
      </c>
      <c r="G105" s="1044" t="s">
        <v>2964</v>
      </c>
      <c r="H105" s="759"/>
      <c r="I105" s="765" t="s">
        <v>2965</v>
      </c>
      <c r="J105" s="766"/>
      <c r="K105" s="766"/>
      <c r="L105" s="766"/>
      <c r="M105" s="766"/>
      <c r="N105" s="766"/>
      <c r="O105" s="766"/>
      <c r="P105" s="766"/>
      <c r="Q105" s="766"/>
      <c r="R105" s="766"/>
      <c r="S105" s="766"/>
      <c r="T105" s="766"/>
      <c r="U105" s="766"/>
      <c r="V105" s="766"/>
      <c r="W105" s="766"/>
      <c r="X105" s="766"/>
      <c r="Y105" s="766"/>
      <c r="Z105" s="766"/>
      <c r="AA105" s="766"/>
      <c r="AB105" s="766"/>
      <c r="AC105" s="766"/>
      <c r="AD105" s="766"/>
      <c r="AE105" s="766"/>
      <c r="AF105" s="773"/>
      <c r="AG105" s="1045"/>
      <c r="AH105" s="1045"/>
      <c r="AI105" s="1046"/>
      <c r="AJ105" s="1046"/>
      <c r="AK105" s="905"/>
      <c r="AL105" s="88" t="str">
        <f>IF(AND(ISTEXT($E105),ISTEXT($B105)),"산출기준 &gt;&gt;  "&amp;_xlfn.XLOOKUP($E105,산출기준!$D:$D,산출기준!$E:$E,"매칭실패"),"")</f>
        <v/>
      </c>
    </row>
    <row r="106" spans="1:38" ht="49.9" customHeight="1" outlineLevel="1">
      <c r="B106" s="758"/>
      <c r="C106" s="759"/>
      <c r="D106" s="759"/>
      <c r="E106" s="814"/>
      <c r="F106" s="818" t="s">
        <v>2966</v>
      </c>
      <c r="G106" s="759" t="str">
        <f t="shared" ref="G106:G108" si="36">IF(IF(N106=0,"",N106)&amp;" | "&amp;IF(O106=0,"",O106)&amp;" | "&amp;IF(Q106=0,"",Q106)&amp;" | "&amp;IF(R106=0,"",R106)=" |  |  | ","",IF(N106=0,"",N106)&amp;" | "&amp;IF(O106=0,"",O106)&amp;" | "&amp;IF(Q106=0,"",Q106)&amp;" | "&amp;IF(R106=0,"",R106))</f>
        <v xml:space="preserve">Burnt Clay Brick |  |  | </v>
      </c>
      <c r="H106" s="816" t="s">
        <v>2990</v>
      </c>
      <c r="I106" s="765" t="str">
        <f t="shared" ref="I106:I111" si="37">LEFT(H106,14)</f>
        <v>A04AL074-00002</v>
      </c>
      <c r="J106" s="766"/>
      <c r="K106" s="766" t="str">
        <f>IFERROR(VLOOKUP($I106,'WM-AR'!$I$7:$AS$3267,34,FALSE),"")</f>
        <v>M2</v>
      </c>
      <c r="L106" s="766" t="str">
        <f>IFERROR(VLOOKUP($I106,'WM-AR'!$I$7:$AS$3267,4,FALSE),"")</f>
        <v>Finishing Work</v>
      </c>
      <c r="M106" s="766" t="str">
        <f>IFERROR(VLOOKUP($I106,'WM-AR'!$I$7:$AS$3267,6,FALSE),"")</f>
        <v>Masonry Work</v>
      </c>
      <c r="N106" s="766" t="str">
        <f>IFERROR(VLOOKUP($I106,'WM-AR'!$I$7:$AS$3267,8,FALSE),"")</f>
        <v>Burnt Clay Brick</v>
      </c>
      <c r="O106" s="766">
        <f>IFERROR(VLOOKUP($I106,'WM-AR'!$I$7:$AS$3267,10,FALSE),"")</f>
        <v>0</v>
      </c>
      <c r="P106" s="766">
        <f>IFERROR(VLOOKUP($I106,'WM-AR'!$I$7:$AS$3267,12,FALSE),"")</f>
        <v>0</v>
      </c>
      <c r="Q106" s="766">
        <f>IFERROR(VLOOKUP($I106,'WM-AR'!$I$7:$AS$3267,14,FALSE),"")</f>
        <v>0</v>
      </c>
      <c r="R106" s="766">
        <f>IFERROR(VLOOKUP($I106,'WM-AR'!$I$7:$AS$3267,16,FALSE),"")</f>
        <v>0</v>
      </c>
      <c r="S106" s="766">
        <f>IFERROR(VLOOKUP($I106,'WM-AR'!$I$7:$AS$3267,18,FALSE),"")</f>
        <v>0</v>
      </c>
      <c r="T106" s="766" t="str">
        <f>IFERROR(VLOOKUP($I106,'WM-AR'!$I$7:$AS$3267,20,FALSE),"")</f>
        <v>[1.0B] w/ All Reinf.(Lath, Steel Tie, Anchor Bar, Mortar, ETC.), Filler, Sealant, Lintel/Sill for Opening, ETC.</v>
      </c>
      <c r="U106" s="766">
        <f>IFERROR(VLOOKUP($I106,'WM-AR'!$I$7:$AS$3267,22,FALSE),"")</f>
        <v>0</v>
      </c>
      <c r="V106" s="766" t="str">
        <f>IFERROR(VLOOKUP($I106,'WM-AR'!$I$7:$AS$3267,24,FALSE),"")</f>
        <v>90mm&lt;THK≤190mm</v>
      </c>
      <c r="W106" s="766">
        <f>IFERROR(VLOOKUP($I106,'WM-AR'!$I$7:$AS$3267,25,FALSE),"")</f>
        <v>0</v>
      </c>
      <c r="X106" s="766" t="str">
        <f>IFERROR(VLOOKUP($I106,'WM-AR'!$I$7:$AS$3267,26,FALSE),"")</f>
        <v>THK=(  )mm</v>
      </c>
      <c r="Y106" s="766">
        <f>IFERROR(VLOOKUP($I106,'WM-AR'!$I$7:$AS$3267,27,FALSE),"")</f>
        <v>0</v>
      </c>
      <c r="Z106" s="766">
        <f>IFERROR(VLOOKUP($I106,'WM-AR'!$I$7:$AS$3267,28,FALSE),"")</f>
        <v>0</v>
      </c>
      <c r="AA106" s="766">
        <f>IFERROR(VLOOKUP($I106,'WM-AR'!$I$7:$AS$3267,29,FALSE),"")</f>
        <v>0</v>
      </c>
      <c r="AB106" s="766">
        <f>IFERROR(VLOOKUP($I106,'WM-AR'!$I$7:$AS$3267,30,FALSE),"")</f>
        <v>0</v>
      </c>
      <c r="AC106" s="766">
        <f>IFERROR(VLOOKUP($I106,'WM-AR'!$I$7:$AS$3267,31,FALSE),"")</f>
        <v>0</v>
      </c>
      <c r="AD106" s="766">
        <f>IFERROR(VLOOKUP($I106,'WM-AR'!$I$7:$AS$3267,32,FALSE),"")</f>
        <v>0</v>
      </c>
      <c r="AE106" s="766" t="str">
        <f>IFERROR(VLOOKUP($I106,'WM-AR'!$I$7:$AS$3267,33,FALSE),"")</f>
        <v/>
      </c>
      <c r="AF106" s="817" t="s">
        <v>2985</v>
      </c>
      <c r="AG106" s="768" t="s">
        <v>1815</v>
      </c>
      <c r="AH106" s="768" t="s">
        <v>1815</v>
      </c>
      <c r="AI106" s="769"/>
      <c r="AJ106" s="769" t="str">
        <f>K106</f>
        <v>M2</v>
      </c>
      <c r="AK106" s="905"/>
      <c r="AL106" s="88" t="str">
        <f>IF(AND(ISTEXT($E106),ISTEXT($B106)),"산출기준 &gt;&gt;  "&amp;_xlfn.XLOOKUP($E106,산출기준!$D:$D,산출기준!$E:$E,"매칭실패"),"")</f>
        <v/>
      </c>
    </row>
    <row r="107" spans="1:38" ht="49.9" customHeight="1" outlineLevel="1">
      <c r="B107" s="758"/>
      <c r="C107" s="759"/>
      <c r="D107" s="759"/>
      <c r="E107" s="814"/>
      <c r="F107" s="818" t="s">
        <v>2969</v>
      </c>
      <c r="G107" s="759" t="str">
        <f t="shared" si="36"/>
        <v xml:space="preserve">Plastering |  |  | </v>
      </c>
      <c r="H107" s="816" t="s">
        <v>2970</v>
      </c>
      <c r="I107" s="765" t="str">
        <f t="shared" si="37"/>
        <v>A04AT198-00001</v>
      </c>
      <c r="J107" s="766"/>
      <c r="K107" s="766" t="str">
        <f>IFERROR(VLOOKUP($I107,'WM-AR'!$I$7:$AS$3267,34,FALSE),"")</f>
        <v>M2</v>
      </c>
      <c r="L107" s="766" t="str">
        <f>IFERROR(VLOOKUP($I107,'WM-AR'!$I$7:$AS$3267,4,FALSE),"")</f>
        <v>Finishing Work</v>
      </c>
      <c r="M107" s="766" t="str">
        <f>IFERROR(VLOOKUP($I107,'WM-AR'!$I$7:$AS$3267,6,FALSE),"")</f>
        <v>Plastering Work</v>
      </c>
      <c r="N107" s="766" t="str">
        <f>IFERROR(VLOOKUP($I107,'WM-AR'!$I$7:$AS$3267,8,FALSE),"")</f>
        <v>Plastering</v>
      </c>
      <c r="O107" s="766">
        <f>IFERROR(VLOOKUP($I107,'WM-AR'!$I$7:$AS$3267,10,FALSE),"")</f>
        <v>0</v>
      </c>
      <c r="P107" s="766">
        <f>IFERROR(VLOOKUP($I107,'WM-AR'!$I$7:$AS$3267,12,FALSE),"")</f>
        <v>0</v>
      </c>
      <c r="Q107" s="766">
        <f>IFERROR(VLOOKUP($I107,'WM-AR'!$I$7:$AS$3267,14,FALSE),"")</f>
        <v>0</v>
      </c>
      <c r="R107" s="766">
        <f>IFERROR(VLOOKUP($I107,'WM-AR'!$I$7:$AS$3267,16,FALSE),"")</f>
        <v>0</v>
      </c>
      <c r="S107" s="766" t="str">
        <f>IFERROR(VLOOKUP($I107,'WM-AR'!$I$7:$AS$3267,18,FALSE),"")</f>
        <v>for External Masonry Wall</v>
      </c>
      <c r="T107" s="766" t="str">
        <f>IFERROR(VLOOKUP($I107,'WM-AR'!$I$7:$AS$3267,20,FALSE),"")</f>
        <v/>
      </c>
      <c r="U107" s="766">
        <f>IFERROR(VLOOKUP($I107,'WM-AR'!$I$7:$AS$3267,22,FALSE),"")</f>
        <v>0</v>
      </c>
      <c r="V107" s="766">
        <f>IFERROR(VLOOKUP($I107,'WM-AR'!$I$7:$AS$3267,24,FALSE),"")</f>
        <v>0</v>
      </c>
      <c r="W107" s="766">
        <f>IFERROR(VLOOKUP($I107,'WM-AR'!$I$7:$AS$3267,25,FALSE),"")</f>
        <v>0</v>
      </c>
      <c r="X107" s="766" t="str">
        <f>IFERROR(VLOOKUP($I107,'WM-AR'!$I$7:$AS$3267,26,FALSE),"")</f>
        <v>THK=(  )mm</v>
      </c>
      <c r="Y107" s="766">
        <f>IFERROR(VLOOKUP($I107,'WM-AR'!$I$7:$AS$3267,27,FALSE),"")</f>
        <v>0</v>
      </c>
      <c r="Z107" s="766">
        <f>IFERROR(VLOOKUP($I107,'WM-AR'!$I$7:$AS$3267,28,FALSE),"")</f>
        <v>0</v>
      </c>
      <c r="AA107" s="766">
        <f>IFERROR(VLOOKUP($I107,'WM-AR'!$I$7:$AS$3267,29,FALSE),"")</f>
        <v>0</v>
      </c>
      <c r="AB107" s="766">
        <f>IFERROR(VLOOKUP($I107,'WM-AR'!$I$7:$AS$3267,30,FALSE),"")</f>
        <v>0</v>
      </c>
      <c r="AC107" s="766">
        <f>IFERROR(VLOOKUP($I107,'WM-AR'!$I$7:$AS$3267,31,FALSE),"")</f>
        <v>0</v>
      </c>
      <c r="AD107" s="766">
        <f>IFERROR(VLOOKUP($I107,'WM-AR'!$I$7:$AS$3267,32,FALSE),"")</f>
        <v>0</v>
      </c>
      <c r="AE107" s="766" t="str">
        <f>IFERROR(VLOOKUP($I107,'WM-AR'!$I$7:$AS$3267,33,FALSE),"")</f>
        <v/>
      </c>
      <c r="AF107" s="817" t="s">
        <v>2981</v>
      </c>
      <c r="AG107" s="768" t="s">
        <v>1815</v>
      </c>
      <c r="AH107" s="768" t="s">
        <v>1815</v>
      </c>
      <c r="AI107" s="769"/>
      <c r="AJ107" s="769" t="str">
        <f>K107</f>
        <v>M2</v>
      </c>
      <c r="AK107" s="905"/>
      <c r="AL107" s="88" t="str">
        <f>IF(AND(ISTEXT($E107),ISTEXT($B107)),"산출기준 &gt;&gt;  "&amp;_xlfn.XLOOKUP($E107,산출기준!$D:$D,산출기준!$E:$E,"매칭실패"),"")</f>
        <v/>
      </c>
    </row>
    <row r="108" spans="1:38" ht="49.9" customHeight="1" outlineLevel="1">
      <c r="B108" s="758"/>
      <c r="C108" s="759"/>
      <c r="D108" s="759"/>
      <c r="E108" s="814"/>
      <c r="F108" s="818" t="s">
        <v>2972</v>
      </c>
      <c r="G108" s="759" t="str">
        <f t="shared" si="36"/>
        <v xml:space="preserve">External Wall Painting | Acrylic Emulsion Paint |  | </v>
      </c>
      <c r="H108" s="816" t="s">
        <v>2973</v>
      </c>
      <c r="I108" s="765" t="str">
        <f t="shared" si="37"/>
        <v>A04AM077-00001</v>
      </c>
      <c r="J108" s="766"/>
      <c r="K108" s="766" t="str">
        <f>IFERROR(VLOOKUP($I108,'WM-AR'!$I$7:$AS$3267,34,FALSE),"")</f>
        <v>M2</v>
      </c>
      <c r="L108" s="766" t="str">
        <f>IFERROR(VLOOKUP($I108,'WM-AR'!$I$7:$AS$3267,4,FALSE),"")</f>
        <v>Finishing Work</v>
      </c>
      <c r="M108" s="766" t="str">
        <f>IFERROR(VLOOKUP($I108,'WM-AR'!$I$7:$AS$3267,6,FALSE),"")</f>
        <v>Painting Work</v>
      </c>
      <c r="N108" s="766" t="str">
        <f>IFERROR(VLOOKUP($I108,'WM-AR'!$I$7:$AS$3267,8,FALSE),"")</f>
        <v>External Wall Painting</v>
      </c>
      <c r="O108" s="766" t="str">
        <f>IFERROR(VLOOKUP($I108,'WM-AR'!$I$7:$AS$3267,10,FALSE),"")</f>
        <v>Acrylic Emulsion Paint</v>
      </c>
      <c r="P108" s="766">
        <f>IFERROR(VLOOKUP($I108,'WM-AR'!$I$7:$AS$3267,12,FALSE),"")</f>
        <v>0</v>
      </c>
      <c r="Q108" s="766">
        <f>IFERROR(VLOOKUP($I108,'WM-AR'!$I$7:$AS$3267,14,FALSE),"")</f>
        <v>0</v>
      </c>
      <c r="R108" s="766">
        <f>IFERROR(VLOOKUP($I108,'WM-AR'!$I$7:$AS$3267,16,FALSE),"")</f>
        <v>0</v>
      </c>
      <c r="S108" s="766">
        <f>IFERROR(VLOOKUP($I108,'WM-AR'!$I$7:$AS$3267,18,FALSE),"")</f>
        <v>0</v>
      </c>
      <c r="T108" s="766" t="str">
        <f>IFERROR(VLOOKUP($I108,'WM-AR'!$I$7:$AS$3267,20,FALSE),"")</f>
        <v/>
      </c>
      <c r="U108" s="766">
        <f>IFERROR(VLOOKUP($I108,'WM-AR'!$I$7:$AS$3267,22,FALSE),"")</f>
        <v>0</v>
      </c>
      <c r="V108" s="766" t="str">
        <f>IFERROR(VLOOKUP($I108,'WM-AR'!$I$7:$AS$3267,24,FALSE),"")</f>
        <v/>
      </c>
      <c r="W108" s="766">
        <f>IFERROR(VLOOKUP($I108,'WM-AR'!$I$7:$AS$3267,25,FALSE),"")</f>
        <v>0</v>
      </c>
      <c r="X108" s="766" t="str">
        <f>IFERROR(VLOOKUP($I108,'WM-AR'!$I$7:$AS$3267,26,FALSE),"")</f>
        <v/>
      </c>
      <c r="Y108" s="766">
        <f>IFERROR(VLOOKUP($I108,'WM-AR'!$I$7:$AS$3267,27,FALSE),"")</f>
        <v>0</v>
      </c>
      <c r="Z108" s="766">
        <f>IFERROR(VLOOKUP($I108,'WM-AR'!$I$7:$AS$3267,28,FALSE),"")</f>
        <v>0</v>
      </c>
      <c r="AA108" s="766">
        <f>IFERROR(VLOOKUP($I108,'WM-AR'!$I$7:$AS$3267,29,FALSE),"")</f>
        <v>0</v>
      </c>
      <c r="AB108" s="766">
        <f>IFERROR(VLOOKUP($I108,'WM-AR'!$I$7:$AS$3267,30,FALSE),"")</f>
        <v>0</v>
      </c>
      <c r="AC108" s="766">
        <f>IFERROR(VLOOKUP($I108,'WM-AR'!$I$7:$AS$3267,31,FALSE),"")</f>
        <v>0</v>
      </c>
      <c r="AD108" s="766">
        <f>IFERROR(VLOOKUP($I108,'WM-AR'!$I$7:$AS$3267,32,FALSE),"")</f>
        <v>0</v>
      </c>
      <c r="AE108" s="766" t="str">
        <f>IFERROR(VLOOKUP($I108,'WM-AR'!$I$7:$AS$3267,33,FALSE),"")</f>
        <v/>
      </c>
      <c r="AF108" s="817"/>
      <c r="AG108" s="768" t="s">
        <v>2975</v>
      </c>
      <c r="AH108" s="768" t="s">
        <v>2975</v>
      </c>
      <c r="AI108" s="769"/>
      <c r="AJ108" s="769" t="str">
        <f>K108</f>
        <v>M2</v>
      </c>
      <c r="AK108" s="905"/>
      <c r="AL108" s="88" t="str">
        <f>IF(AND(ISTEXT($E108),ISTEXT($B108)),"산출기준 &gt;&gt;  "&amp;_xlfn.XLOOKUP($E108,산출기준!$D:$D,산출기준!$E:$E,"매칭실패"),"")</f>
        <v/>
      </c>
    </row>
    <row r="109" spans="1:38">
      <c r="A109" s="1019"/>
      <c r="B109" s="684"/>
      <c r="C109" s="685"/>
      <c r="D109" s="1020"/>
      <c r="E109" s="687"/>
      <c r="F109" s="1021"/>
      <c r="G109" s="824" t="s">
        <v>2179</v>
      </c>
      <c r="H109" s="824"/>
      <c r="I109" s="692" t="str">
        <f t="shared" si="37"/>
        <v/>
      </c>
      <c r="J109" s="1022"/>
      <c r="K109" s="1023" t="str">
        <f>IFERROR(VLOOKUP($I109,'WM-AR'!$I$7:$AS$3267,34,FALSE),"")</f>
        <v/>
      </c>
      <c r="L109" s="1024" t="str">
        <f>IFERROR(VLOOKUP($I109,'WM-AR'!$I$7:$AS$3267,4,FALSE),"")</f>
        <v/>
      </c>
      <c r="M109" s="1024" t="str">
        <f>IFERROR(VLOOKUP($I109,'WM-AR'!$I$7:$AS$3267,6,FALSE),"")</f>
        <v/>
      </c>
      <c r="N109" s="1024" t="str">
        <f>IFERROR(VLOOKUP($I109,'WM-AR'!$I$7:$AS$3267,8,FALSE),"")</f>
        <v/>
      </c>
      <c r="O109" s="1025" t="str">
        <f>IFERROR(VLOOKUP($I109,'WM-AR'!$I$7:$AS$3267,10,FALSE),"")</f>
        <v/>
      </c>
      <c r="P109" s="1026" t="str">
        <f>IFERROR(VLOOKUP($I109,'WM-AR'!$I$7:$AS$3267,12,FALSE),"")</f>
        <v/>
      </c>
      <c r="Q109" s="1026" t="str">
        <f>IFERROR(VLOOKUP($I109,'WM-AR'!$I$7:$AS$3267,14,FALSE),"")</f>
        <v/>
      </c>
      <c r="R109" s="1026" t="str">
        <f>IFERROR(VLOOKUP($I109,'WM-AR'!$I$7:$AS$3267,16,FALSE),"")</f>
        <v/>
      </c>
      <c r="S109" s="1026" t="str">
        <f>IFERROR(VLOOKUP($I109,'WM-AR'!$I$7:$AS$3267,18,FALSE),"")</f>
        <v/>
      </c>
      <c r="T109" s="1026" t="str">
        <f>IFERROR(VLOOKUP($I109,'WM-AR'!$I$7:$AS$3267,20,FALSE),"")</f>
        <v/>
      </c>
      <c r="U109" s="1026" t="str">
        <f>IFERROR(VLOOKUP($I109,'WM-AR'!$I$7:$AS$3267,22,FALSE),"")</f>
        <v/>
      </c>
      <c r="V109" s="1026" t="str">
        <f>IFERROR(VLOOKUP($I109,'WM-AR'!$I$7:$AS$3267,24,FALSE),"")</f>
        <v/>
      </c>
      <c r="W109" s="1026" t="str">
        <f>IFERROR(VLOOKUP($I109,'WM-AR'!$I$7:$AS$3267,25,FALSE),"")</f>
        <v/>
      </c>
      <c r="X109" s="1026" t="str">
        <f>IFERROR(VLOOKUP($I109,'WM-AR'!$I$7:$AS$3267,26,FALSE),"")</f>
        <v/>
      </c>
      <c r="Y109" s="1026" t="str">
        <f>IFERROR(VLOOKUP($I109,'WM-AR'!$I$7:$AS$3267,27,FALSE),"")</f>
        <v/>
      </c>
      <c r="Z109" s="1026" t="str">
        <f>IFERROR(VLOOKUP($I109,'WM-AR'!$I$7:$AS$3267,28,FALSE),"")</f>
        <v/>
      </c>
      <c r="AA109" s="1026" t="str">
        <f>IFERROR(VLOOKUP($I109,'WM-AR'!$I$7:$AS$3267,29,FALSE),"")</f>
        <v/>
      </c>
      <c r="AB109" s="1026" t="str">
        <f>IFERROR(VLOOKUP($I109,'WM-AR'!$I$7:$AS$3267,30,FALSE),"")</f>
        <v/>
      </c>
      <c r="AC109" s="1026" t="str">
        <f>IFERROR(VLOOKUP($I109,'WM-AR'!$I$7:$AS$3267,31,FALSE),"")</f>
        <v/>
      </c>
      <c r="AD109" s="1026" t="str">
        <f>IFERROR(VLOOKUP($I109,'WM-AR'!$I$7:$AS$3267,32,FALSE),"")</f>
        <v/>
      </c>
      <c r="AE109" s="1026" t="str">
        <f>IFERROR(VLOOKUP($I109,'WM-AR'!$I$7:$AS$3267,33,FALSE),"")</f>
        <v/>
      </c>
      <c r="AF109" s="1027"/>
      <c r="AG109" s="834"/>
      <c r="AH109" s="834"/>
      <c r="AI109" s="836"/>
      <c r="AJ109" s="836" t="str">
        <f t="shared" ref="AJ109:AJ111" si="38">K109</f>
        <v/>
      </c>
      <c r="AK109" s="704"/>
      <c r="AL109" s="1028" t="str">
        <f>IF(AND(ISTEXT($E109),ISTEXT($B109)),"산출기준 &gt;&gt;  "&amp;_xlfn.XLOOKUP($E109,산출기준!$D:$D,산출기준!$E:$E,"매칭실패"),"")</f>
        <v/>
      </c>
    </row>
    <row r="110" spans="1:38">
      <c r="A110" s="1019"/>
      <c r="B110" s="705"/>
      <c r="C110" s="706"/>
      <c r="D110" s="711"/>
      <c r="E110" s="708"/>
      <c r="F110" s="1029"/>
      <c r="G110" s="882"/>
      <c r="H110" s="843"/>
      <c r="I110" s="712" t="str">
        <f t="shared" si="37"/>
        <v/>
      </c>
      <c r="J110" s="1030"/>
      <c r="K110" s="1031" t="str">
        <f>IFERROR(VLOOKUP($I110,'WM-AR'!$I$7:$AS$3267,34,FALSE),"")</f>
        <v/>
      </c>
      <c r="L110" s="1030" t="str">
        <f>IFERROR(VLOOKUP($I110,'WM-AR'!$I$7:$AS$3267,4,FALSE),"")</f>
        <v/>
      </c>
      <c r="M110" s="1030" t="str">
        <f>IFERROR(VLOOKUP($I110,'WM-AR'!$I$7:$AS$3267,6,FALSE),"")</f>
        <v/>
      </c>
      <c r="N110" s="1030" t="str">
        <f>IFERROR(VLOOKUP($I110,'WM-AR'!$I$7:$AS$3267,8,FALSE),"")</f>
        <v/>
      </c>
      <c r="O110" s="1032" t="str">
        <f>IFERROR(VLOOKUP($I110,'WM-AR'!$I$7:$AS$3267,10,FALSE),"")</f>
        <v/>
      </c>
      <c r="P110" s="1033" t="str">
        <f>IFERROR(VLOOKUP($I110,'WM-AR'!$I$7:$AS$3267,12,FALSE),"")</f>
        <v/>
      </c>
      <c r="Q110" s="1033" t="str">
        <f>IFERROR(VLOOKUP($I110,'WM-AR'!$I$7:$AS$3267,14,FALSE),"")</f>
        <v/>
      </c>
      <c r="R110" s="1033" t="str">
        <f>IFERROR(VLOOKUP($I110,'WM-AR'!$I$7:$AS$3267,16,FALSE),"")</f>
        <v/>
      </c>
      <c r="S110" s="1033" t="str">
        <f>IFERROR(VLOOKUP($I110,'WM-AR'!$I$7:$AS$3267,18,FALSE),"")</f>
        <v/>
      </c>
      <c r="T110" s="1033" t="str">
        <f>IFERROR(VLOOKUP($I110,'WM-AR'!$I$7:$AS$3267,20,FALSE),"")</f>
        <v/>
      </c>
      <c r="U110" s="1033" t="str">
        <f>IFERROR(VLOOKUP($I110,'WM-AR'!$I$7:$AS$3267,22,FALSE),"")</f>
        <v/>
      </c>
      <c r="V110" s="1033" t="str">
        <f>IFERROR(VLOOKUP($I110,'WM-AR'!$I$7:$AS$3267,24,FALSE),"")</f>
        <v/>
      </c>
      <c r="W110" s="1033" t="str">
        <f>IFERROR(VLOOKUP($I110,'WM-AR'!$I$7:$AS$3267,25,FALSE),"")</f>
        <v/>
      </c>
      <c r="X110" s="1033" t="str">
        <f>IFERROR(VLOOKUP($I110,'WM-AR'!$I$7:$AS$3267,26,FALSE),"")</f>
        <v/>
      </c>
      <c r="Y110" s="1033" t="str">
        <f>IFERROR(VLOOKUP($I110,'WM-AR'!$I$7:$AS$3267,27,FALSE),"")</f>
        <v/>
      </c>
      <c r="Z110" s="1033" t="str">
        <f>IFERROR(VLOOKUP($I110,'WM-AR'!$I$7:$AS$3267,28,FALSE),"")</f>
        <v/>
      </c>
      <c r="AA110" s="1033" t="str">
        <f>IFERROR(VLOOKUP($I110,'WM-AR'!$I$7:$AS$3267,29,FALSE),"")</f>
        <v/>
      </c>
      <c r="AB110" s="1033" t="str">
        <f>IFERROR(VLOOKUP($I110,'WM-AR'!$I$7:$AS$3267,30,FALSE),"")</f>
        <v/>
      </c>
      <c r="AC110" s="1033" t="str">
        <f>IFERROR(VLOOKUP($I110,'WM-AR'!$I$7:$AS$3267,31,FALSE),"")</f>
        <v/>
      </c>
      <c r="AD110" s="1033" t="str">
        <f>IFERROR(VLOOKUP($I110,'WM-AR'!$I$7:$AS$3267,32,FALSE),"")</f>
        <v/>
      </c>
      <c r="AE110" s="1033" t="str">
        <f>IFERROR(VLOOKUP($I110,'WM-AR'!$I$7:$AS$3267,33,FALSE),"")</f>
        <v/>
      </c>
      <c r="AF110" s="1034"/>
      <c r="AG110" s="852"/>
      <c r="AH110" s="852"/>
      <c r="AI110" s="854"/>
      <c r="AJ110" s="854" t="str">
        <f t="shared" si="38"/>
        <v/>
      </c>
      <c r="AK110" s="723"/>
      <c r="AL110" s="1028" t="str">
        <f>IF(AND(ISTEXT($E110),ISTEXT($B110)),"산출기준 &gt;&gt;  "&amp;_xlfn.XLOOKUP($E110,산출기준!$D:$D,산출기준!$E:$E,"매칭실패"),"")</f>
        <v/>
      </c>
    </row>
    <row r="111" spans="1:38">
      <c r="A111" s="1019"/>
      <c r="B111" s="724"/>
      <c r="C111" s="725"/>
      <c r="D111" s="731"/>
      <c r="E111" s="727"/>
      <c r="F111" s="1035"/>
      <c r="G111" s="886"/>
      <c r="H111" s="861"/>
      <c r="I111" s="732" t="str">
        <f t="shared" si="37"/>
        <v/>
      </c>
      <c r="J111" s="1036"/>
      <c r="K111" s="1037" t="str">
        <f>IFERROR(VLOOKUP($I111,'WM-AR'!$I$7:$AS$3267,34,FALSE),"")</f>
        <v/>
      </c>
      <c r="L111" s="1036" t="str">
        <f>IFERROR(VLOOKUP($I111,'WM-AR'!$I$7:$AS$3267,4,FALSE),"")</f>
        <v/>
      </c>
      <c r="M111" s="1036" t="str">
        <f>IFERROR(VLOOKUP($I111,'WM-AR'!$I$7:$AS$3267,6,FALSE),"")</f>
        <v/>
      </c>
      <c r="N111" s="1036" t="str">
        <f>IFERROR(VLOOKUP($I111,'WM-AR'!$I$7:$AS$3267,8,FALSE),"")</f>
        <v/>
      </c>
      <c r="O111" s="1038" t="str">
        <f>IFERROR(VLOOKUP($I111,'WM-AR'!$I$7:$AS$3267,10,FALSE),"")</f>
        <v/>
      </c>
      <c r="P111" s="1039" t="str">
        <f>IFERROR(VLOOKUP($I111,'WM-AR'!$I$7:$AS$3267,12,FALSE),"")</f>
        <v/>
      </c>
      <c r="Q111" s="1039" t="str">
        <f>IFERROR(VLOOKUP($I111,'WM-AR'!$I$7:$AS$3267,14,FALSE),"")</f>
        <v/>
      </c>
      <c r="R111" s="1039" t="str">
        <f>IFERROR(VLOOKUP($I111,'WM-AR'!$I$7:$AS$3267,16,FALSE),"")</f>
        <v/>
      </c>
      <c r="S111" s="1039" t="str">
        <f>IFERROR(VLOOKUP($I111,'WM-AR'!$I$7:$AS$3267,18,FALSE),"")</f>
        <v/>
      </c>
      <c r="T111" s="1039" t="str">
        <f>IFERROR(VLOOKUP($I111,'WM-AR'!$I$7:$AS$3267,20,FALSE),"")</f>
        <v/>
      </c>
      <c r="U111" s="1039" t="str">
        <f>IFERROR(VLOOKUP($I111,'WM-AR'!$I$7:$AS$3267,22,FALSE),"")</f>
        <v/>
      </c>
      <c r="V111" s="1039" t="str">
        <f>IFERROR(VLOOKUP($I111,'WM-AR'!$I$7:$AS$3267,24,FALSE),"")</f>
        <v/>
      </c>
      <c r="W111" s="1039" t="str">
        <f>IFERROR(VLOOKUP($I111,'WM-AR'!$I$7:$AS$3267,25,FALSE),"")</f>
        <v/>
      </c>
      <c r="X111" s="1039" t="str">
        <f>IFERROR(VLOOKUP($I111,'WM-AR'!$I$7:$AS$3267,26,FALSE),"")</f>
        <v/>
      </c>
      <c r="Y111" s="1039" t="str">
        <f>IFERROR(VLOOKUP($I111,'WM-AR'!$I$7:$AS$3267,27,FALSE),"")</f>
        <v/>
      </c>
      <c r="Z111" s="1039" t="str">
        <f>IFERROR(VLOOKUP($I111,'WM-AR'!$I$7:$AS$3267,28,FALSE),"")</f>
        <v/>
      </c>
      <c r="AA111" s="1039" t="str">
        <f>IFERROR(VLOOKUP($I111,'WM-AR'!$I$7:$AS$3267,29,FALSE),"")</f>
        <v/>
      </c>
      <c r="AB111" s="1039" t="str">
        <f>IFERROR(VLOOKUP($I111,'WM-AR'!$I$7:$AS$3267,30,FALSE),"")</f>
        <v/>
      </c>
      <c r="AC111" s="1039" t="str">
        <f>IFERROR(VLOOKUP($I111,'WM-AR'!$I$7:$AS$3267,31,FALSE),"")</f>
        <v/>
      </c>
      <c r="AD111" s="1039" t="str">
        <f>IFERROR(VLOOKUP($I111,'WM-AR'!$I$7:$AS$3267,32,FALSE),"")</f>
        <v/>
      </c>
      <c r="AE111" s="1039" t="str">
        <f>IFERROR(VLOOKUP($I111,'WM-AR'!$I$7:$AS$3267,33,FALSE),"")</f>
        <v/>
      </c>
      <c r="AF111" s="1040"/>
      <c r="AG111" s="870"/>
      <c r="AH111" s="870"/>
      <c r="AI111" s="871"/>
      <c r="AJ111" s="871" t="str">
        <f t="shared" si="38"/>
        <v/>
      </c>
      <c r="AK111" s="743"/>
      <c r="AL111" s="1028" t="str">
        <f>IF(AND(ISTEXT($E111),ISTEXT($B111)),"산출기준 &gt;&gt;  "&amp;_xlfn.XLOOKUP($E111,산출기준!$D:$D,산출기준!$E:$E,"매칭실패"),"")</f>
        <v/>
      </c>
    </row>
    <row r="112" spans="1:38">
      <c r="B112" s="645"/>
      <c r="C112" s="646"/>
      <c r="D112" s="648"/>
      <c r="E112" s="648"/>
      <c r="F112" s="1047"/>
      <c r="G112" s="645"/>
      <c r="H112" s="651"/>
      <c r="I112" s="652"/>
      <c r="J112" s="652"/>
      <c r="K112" s="653"/>
      <c r="L112" s="653"/>
      <c r="M112" s="653"/>
      <c r="N112" s="653"/>
      <c r="O112" s="653"/>
      <c r="P112" s="653"/>
      <c r="Q112" s="653"/>
      <c r="R112" s="653"/>
      <c r="S112" s="653"/>
      <c r="T112" s="653"/>
      <c r="U112" s="653"/>
      <c r="V112" s="653"/>
      <c r="W112" s="653"/>
      <c r="X112" s="653"/>
      <c r="Y112" s="653"/>
      <c r="Z112" s="653"/>
      <c r="AA112" s="653"/>
      <c r="AB112" s="653"/>
      <c r="AC112" s="653"/>
      <c r="AD112" s="653"/>
      <c r="AE112" s="653"/>
      <c r="AF112" s="656"/>
      <c r="AG112" s="656"/>
      <c r="AH112" s="656"/>
      <c r="AI112" s="656"/>
      <c r="AJ112" s="656"/>
      <c r="AK112" s="657"/>
      <c r="AL112" s="88" t="str">
        <f>IF(AND(ISTEXT($E112),ISTEXT($B112)),"산출기준 &gt;&gt;  "&amp;_xlfn.XLOOKUP($E112,산출기준!$D:$D,산출기준!$E:$E,"매칭실패"),"")</f>
        <v/>
      </c>
    </row>
    <row r="113" spans="1:38" ht="34.9" customHeight="1">
      <c r="B113" s="808" t="str" cm="1">
        <f t="array" aca="1" ref="B113" ca="1">_xlfn.IFNA(INDIRECT("Family_표준_구성도!B"&amp;MATCH(F113,INDIRECT("Family_표준_구성도!"&amp;"C:C"),0)),"")</f>
        <v>3.1.1.2.8</v>
      </c>
      <c r="C113" s="668" t="s">
        <v>2016</v>
      </c>
      <c r="D113" s="809"/>
      <c r="E113" s="668" t="s">
        <v>2939</v>
      </c>
      <c r="F113" s="810" t="s">
        <v>553</v>
      </c>
      <c r="G113" s="811"/>
      <c r="H113" s="917" t="s">
        <v>2991</v>
      </c>
      <c r="I113" s="674"/>
      <c r="J113" s="674"/>
      <c r="K113" s="674"/>
      <c r="L113" s="674"/>
      <c r="M113" s="674"/>
      <c r="N113" s="675"/>
      <c r="O113" s="676"/>
      <c r="P113" s="677"/>
      <c r="Q113" s="677"/>
      <c r="R113" s="677"/>
      <c r="S113" s="677"/>
      <c r="T113" s="677"/>
      <c r="U113" s="677"/>
      <c r="V113" s="678"/>
      <c r="W113" s="679"/>
      <c r="X113" s="679"/>
      <c r="Y113" s="679"/>
      <c r="Z113" s="679"/>
      <c r="AA113" s="679"/>
      <c r="AB113" s="679"/>
      <c r="AC113" s="679"/>
      <c r="AD113" s="679"/>
      <c r="AE113" s="679"/>
      <c r="AF113" s="1043"/>
      <c r="AG113" s="682"/>
      <c r="AH113" s="682"/>
      <c r="AI113" s="682"/>
      <c r="AJ113" s="682"/>
      <c r="AK113" s="683"/>
      <c r="AL113" s="88" t="str">
        <f ca="1">IF(AND(ISTEXT($E113),ISTEXT($B113)),"산출기준 &gt;&gt;  "&amp;_xlfn.XLOOKUP($E113,산출기준!$D:$D,산출기준!$E:$E,"매칭실패"),"")</f>
        <v>산출기준 &gt;&gt;  [ 벽체 일반 산출 ]</v>
      </c>
    </row>
    <row r="114" spans="1:38" ht="49.9" customHeight="1" outlineLevel="1">
      <c r="B114" s="758"/>
      <c r="C114" s="759"/>
      <c r="D114" s="759"/>
      <c r="E114" s="814"/>
      <c r="F114" s="818" t="s">
        <v>2942</v>
      </c>
      <c r="G114" s="759" t="str">
        <f t="shared" ref="G114" si="39">IF(IF(N114=0,"",N114)&amp;" | "&amp;IF(O114=0,"",O114)&amp;" | "&amp;IF(Q114=0,"",Q114)&amp;" | "&amp;IF(R114=0,"",R114)=" |  |  | ","",IF(N114=0,"",N114)&amp;" | "&amp;IF(O114=0,"",O114)&amp;" | "&amp;IF(Q114=0,"",Q114)&amp;" | "&amp;IF(R114=0,"",R114))</f>
        <v>Plasterboard Dry Liner System |  |  | Glass Wool (Fiberglass)</v>
      </c>
      <c r="H114" s="816" t="s">
        <v>2948</v>
      </c>
      <c r="I114" s="765" t="str">
        <f>LEFT(H114,14)</f>
        <v>A04AS176-00005</v>
      </c>
      <c r="J114" s="766"/>
      <c r="K114" s="766" t="str">
        <f>IFERROR(VLOOKUP($I114,'WM-AR'!$I$7:$AS$3267,34,FALSE),"")</f>
        <v>M2</v>
      </c>
      <c r="L114" s="766" t="str">
        <f>IFERROR(VLOOKUP($I114,'WM-AR'!$I$7:$AS$3267,4,FALSE),"")</f>
        <v>Finishing Work</v>
      </c>
      <c r="M114" s="766" t="str">
        <f>IFERROR(VLOOKUP($I114,'WM-AR'!$I$7:$AS$3267,6,FALSE),"")</f>
        <v>Exterior/Interior Finish Work</v>
      </c>
      <c r="N114" s="766" t="str">
        <f>IFERROR(VLOOKUP($I114,'WM-AR'!$I$7:$AS$3267,8,FALSE),"")</f>
        <v>Plasterboard Dry Liner System</v>
      </c>
      <c r="O114" s="766">
        <f>IFERROR(VLOOKUP($I114,'WM-AR'!$I$7:$AS$3267,10,FALSE),"")</f>
        <v>0</v>
      </c>
      <c r="P114" s="766">
        <f>IFERROR(VLOOKUP($I114,'WM-AR'!$I$7:$AS$3267,12,FALSE),"")</f>
        <v>0</v>
      </c>
      <c r="Q114" s="766">
        <f>IFERROR(VLOOKUP($I114,'WM-AR'!$I$7:$AS$3267,14,FALSE),"")</f>
        <v>0</v>
      </c>
      <c r="R114" s="766" t="str">
        <f>IFERROR(VLOOKUP($I114,'WM-AR'!$I$7:$AS$3267,16,FALSE),"")</f>
        <v>Glass Wool (Fiberglass)</v>
      </c>
      <c r="S114" s="766" t="str">
        <f>IFERROR(VLOOKUP($I114,'WM-AR'!$I$7:$AS$3267,18,FALSE),"")</f>
        <v>for Wall To External Side</v>
      </c>
      <c r="T114" s="766" t="str">
        <f>IFERROR(VLOOKUP($I114,'WM-AR'!$I$7:$AS$3267,20,FALSE),"")</f>
        <v>w/ 1-Layer Gypsum Board, Supporting Frame(Stud), Accessories</v>
      </c>
      <c r="U114" s="766">
        <f>IFERROR(VLOOKUP($I114,'WM-AR'!$I$7:$AS$3267,22,FALSE),"")</f>
        <v>0</v>
      </c>
      <c r="V114" s="766" t="str">
        <f>IFERROR(VLOOKUP($I114,'WM-AR'!$I$7:$AS$3267,24,FALSE),"")</f>
        <v>1-Layer Gypsumboard THK=12.5mm</v>
      </c>
      <c r="W114" s="766">
        <f>IFERROR(VLOOKUP($I114,'WM-AR'!$I$7:$AS$3267,25,FALSE),"")</f>
        <v>0</v>
      </c>
      <c r="X114" s="766" t="str">
        <f>IFERROR(VLOOKUP($I114,'WM-AR'!$I$7:$AS$3267,26,FALSE),"")</f>
        <v>Insulation THK=(  )mm</v>
      </c>
      <c r="Y114" s="766">
        <f>IFERROR(VLOOKUP($I114,'WM-AR'!$I$7:$AS$3267,27,FALSE),"")</f>
        <v>0</v>
      </c>
      <c r="Z114" s="766">
        <f>IFERROR(VLOOKUP($I114,'WM-AR'!$I$7:$AS$3267,28,FALSE),"")</f>
        <v>0</v>
      </c>
      <c r="AA114" s="766">
        <f>IFERROR(VLOOKUP($I114,'WM-AR'!$I$7:$AS$3267,29,FALSE),"")</f>
        <v>0</v>
      </c>
      <c r="AB114" s="766">
        <f>IFERROR(VLOOKUP($I114,'WM-AR'!$I$7:$AS$3267,30,FALSE),"")</f>
        <v>0</v>
      </c>
      <c r="AC114" s="766">
        <f>IFERROR(VLOOKUP($I114,'WM-AR'!$I$7:$AS$3267,31,FALSE),"")</f>
        <v>0</v>
      </c>
      <c r="AD114" s="766">
        <f>IFERROR(VLOOKUP($I114,'WM-AR'!$I$7:$AS$3267,32,FALSE),"")</f>
        <v>0</v>
      </c>
      <c r="AE114" s="766" t="str">
        <f>IFERROR(VLOOKUP($I114,'WM-AR'!$I$7:$AS$3267,33,FALSE),"")</f>
        <v/>
      </c>
      <c r="AF114" s="817" t="s">
        <v>2978</v>
      </c>
      <c r="AG114" s="768" t="s">
        <v>1815</v>
      </c>
      <c r="AH114" s="768" t="s">
        <v>1815</v>
      </c>
      <c r="AI114" s="769"/>
      <c r="AJ114" s="769" t="str">
        <f>K114</f>
        <v>M2</v>
      </c>
      <c r="AK114" s="905"/>
      <c r="AL114" s="88" t="str">
        <f>IF(AND(ISTEXT($E114),ISTEXT($B114)),"산출기준 &gt;&gt;  "&amp;_xlfn.XLOOKUP($E114,산출기준!$D:$D,산출기준!$E:$E,"매칭실패"),"")</f>
        <v/>
      </c>
    </row>
    <row r="115" spans="1:38" ht="30" customHeight="1" outlineLevel="1">
      <c r="B115" s="758"/>
      <c r="C115" s="759"/>
      <c r="D115" s="759"/>
      <c r="E115" s="814"/>
      <c r="F115" s="818" t="s">
        <v>2945</v>
      </c>
      <c r="G115" s="1044" t="s">
        <v>2964</v>
      </c>
      <c r="H115" s="759"/>
      <c r="I115" s="765" t="s">
        <v>2965</v>
      </c>
      <c r="J115" s="766"/>
      <c r="K115" s="766"/>
      <c r="L115" s="766"/>
      <c r="M115" s="766"/>
      <c r="N115" s="766"/>
      <c r="O115" s="766"/>
      <c r="P115" s="766"/>
      <c r="Q115" s="766"/>
      <c r="R115" s="766"/>
      <c r="S115" s="766"/>
      <c r="T115" s="766"/>
      <c r="U115" s="766"/>
      <c r="V115" s="766"/>
      <c r="W115" s="766"/>
      <c r="X115" s="766"/>
      <c r="Y115" s="766"/>
      <c r="Z115" s="766"/>
      <c r="AA115" s="766"/>
      <c r="AB115" s="766"/>
      <c r="AC115" s="766"/>
      <c r="AD115" s="766"/>
      <c r="AE115" s="766"/>
      <c r="AF115" s="773"/>
      <c r="AG115" s="1045"/>
      <c r="AH115" s="1045"/>
      <c r="AI115" s="1046"/>
      <c r="AJ115" s="1046"/>
      <c r="AK115" s="905"/>
      <c r="AL115" s="88" t="str">
        <f>IF(AND(ISTEXT($E115),ISTEXT($B115)),"산출기준 &gt;&gt;  "&amp;_xlfn.XLOOKUP($E115,산출기준!$D:$D,산출기준!$E:$E,"매칭실패"),"")</f>
        <v/>
      </c>
    </row>
    <row r="116" spans="1:38" ht="49.9" customHeight="1" outlineLevel="1">
      <c r="B116" s="758"/>
      <c r="C116" s="759"/>
      <c r="D116" s="759"/>
      <c r="E116" s="814"/>
      <c r="F116" s="818" t="s">
        <v>2966</v>
      </c>
      <c r="G116" s="759" t="str">
        <f t="shared" ref="G116:G118" si="40">IF(IF(N116=0,"",N116)&amp;" | "&amp;IF(O116=0,"",O116)&amp;" | "&amp;IF(Q116=0,"",Q116)&amp;" | "&amp;IF(R116=0,"",R116)=" |  |  | ","",IF(N116=0,"",N116)&amp;" | "&amp;IF(O116=0,"",O116)&amp;" | "&amp;IF(Q116=0,"",Q116)&amp;" | "&amp;IF(R116=0,"",R116))</f>
        <v xml:space="preserve">Burnt Clay Brick |  |  | </v>
      </c>
      <c r="H116" s="816" t="s">
        <v>2990</v>
      </c>
      <c r="I116" s="765" t="str">
        <f t="shared" ref="I116:I121" si="41">LEFT(H116,14)</f>
        <v>A04AL074-00002</v>
      </c>
      <c r="J116" s="766"/>
      <c r="K116" s="766" t="str">
        <f>IFERROR(VLOOKUP($I116,'WM-AR'!$I$7:$AS$3267,34,FALSE),"")</f>
        <v>M2</v>
      </c>
      <c r="L116" s="766" t="str">
        <f>IFERROR(VLOOKUP($I116,'WM-AR'!$I$7:$AS$3267,4,FALSE),"")</f>
        <v>Finishing Work</v>
      </c>
      <c r="M116" s="766" t="str">
        <f>IFERROR(VLOOKUP($I116,'WM-AR'!$I$7:$AS$3267,6,FALSE),"")</f>
        <v>Masonry Work</v>
      </c>
      <c r="N116" s="766" t="str">
        <f>IFERROR(VLOOKUP($I116,'WM-AR'!$I$7:$AS$3267,8,FALSE),"")</f>
        <v>Burnt Clay Brick</v>
      </c>
      <c r="O116" s="766">
        <f>IFERROR(VLOOKUP($I116,'WM-AR'!$I$7:$AS$3267,10,FALSE),"")</f>
        <v>0</v>
      </c>
      <c r="P116" s="766">
        <f>IFERROR(VLOOKUP($I116,'WM-AR'!$I$7:$AS$3267,12,FALSE),"")</f>
        <v>0</v>
      </c>
      <c r="Q116" s="766">
        <f>IFERROR(VLOOKUP($I116,'WM-AR'!$I$7:$AS$3267,14,FALSE),"")</f>
        <v>0</v>
      </c>
      <c r="R116" s="766">
        <f>IFERROR(VLOOKUP($I116,'WM-AR'!$I$7:$AS$3267,16,FALSE),"")</f>
        <v>0</v>
      </c>
      <c r="S116" s="766">
        <f>IFERROR(VLOOKUP($I116,'WM-AR'!$I$7:$AS$3267,18,FALSE),"")</f>
        <v>0</v>
      </c>
      <c r="T116" s="766" t="str">
        <f>IFERROR(VLOOKUP($I116,'WM-AR'!$I$7:$AS$3267,20,FALSE),"")</f>
        <v>[1.0B] w/ All Reinf.(Lath, Steel Tie, Anchor Bar, Mortar, ETC.), Filler, Sealant, Lintel/Sill for Opening, ETC.</v>
      </c>
      <c r="U116" s="766">
        <f>IFERROR(VLOOKUP($I116,'WM-AR'!$I$7:$AS$3267,22,FALSE),"")</f>
        <v>0</v>
      </c>
      <c r="V116" s="766" t="str">
        <f>IFERROR(VLOOKUP($I116,'WM-AR'!$I$7:$AS$3267,24,FALSE),"")</f>
        <v>90mm&lt;THK≤190mm</v>
      </c>
      <c r="W116" s="766">
        <f>IFERROR(VLOOKUP($I116,'WM-AR'!$I$7:$AS$3267,25,FALSE),"")</f>
        <v>0</v>
      </c>
      <c r="X116" s="766" t="str">
        <f>IFERROR(VLOOKUP($I116,'WM-AR'!$I$7:$AS$3267,26,FALSE),"")</f>
        <v>THK=(  )mm</v>
      </c>
      <c r="Y116" s="766">
        <f>IFERROR(VLOOKUP($I116,'WM-AR'!$I$7:$AS$3267,27,FALSE),"")</f>
        <v>0</v>
      </c>
      <c r="Z116" s="766">
        <f>IFERROR(VLOOKUP($I116,'WM-AR'!$I$7:$AS$3267,28,FALSE),"")</f>
        <v>0</v>
      </c>
      <c r="AA116" s="766">
        <f>IFERROR(VLOOKUP($I116,'WM-AR'!$I$7:$AS$3267,29,FALSE),"")</f>
        <v>0</v>
      </c>
      <c r="AB116" s="766">
        <f>IFERROR(VLOOKUP($I116,'WM-AR'!$I$7:$AS$3267,30,FALSE),"")</f>
        <v>0</v>
      </c>
      <c r="AC116" s="766">
        <f>IFERROR(VLOOKUP($I116,'WM-AR'!$I$7:$AS$3267,31,FALSE),"")</f>
        <v>0</v>
      </c>
      <c r="AD116" s="766">
        <f>IFERROR(VLOOKUP($I116,'WM-AR'!$I$7:$AS$3267,32,FALSE),"")</f>
        <v>0</v>
      </c>
      <c r="AE116" s="766" t="str">
        <f>IFERROR(VLOOKUP($I116,'WM-AR'!$I$7:$AS$3267,33,FALSE),"")</f>
        <v/>
      </c>
      <c r="AF116" s="817" t="s">
        <v>2985</v>
      </c>
      <c r="AG116" s="768" t="s">
        <v>1815</v>
      </c>
      <c r="AH116" s="768" t="s">
        <v>1815</v>
      </c>
      <c r="AI116" s="769"/>
      <c r="AJ116" s="769" t="str">
        <f>K116</f>
        <v>M2</v>
      </c>
      <c r="AK116" s="905"/>
      <c r="AL116" s="88" t="str">
        <f>IF(AND(ISTEXT($E116),ISTEXT($B116)),"산출기준 &gt;&gt;  "&amp;_xlfn.XLOOKUP($E116,산출기준!$D:$D,산출기준!$E:$E,"매칭실패"),"")</f>
        <v/>
      </c>
    </row>
    <row r="117" spans="1:38" ht="49.9" customHeight="1" outlineLevel="1">
      <c r="B117" s="758"/>
      <c r="C117" s="759"/>
      <c r="D117" s="759"/>
      <c r="E117" s="814"/>
      <c r="F117" s="818" t="s">
        <v>2969</v>
      </c>
      <c r="G117" s="759" t="str">
        <f t="shared" si="40"/>
        <v xml:space="preserve">Plastering |  |  | </v>
      </c>
      <c r="H117" s="816" t="s">
        <v>2970</v>
      </c>
      <c r="I117" s="765" t="str">
        <f t="shared" si="41"/>
        <v>A04AT198-00001</v>
      </c>
      <c r="J117" s="766"/>
      <c r="K117" s="766" t="str">
        <f>IFERROR(VLOOKUP($I117,'WM-AR'!$I$7:$AS$3267,34,FALSE),"")</f>
        <v>M2</v>
      </c>
      <c r="L117" s="766" t="str">
        <f>IFERROR(VLOOKUP($I117,'WM-AR'!$I$7:$AS$3267,4,FALSE),"")</f>
        <v>Finishing Work</v>
      </c>
      <c r="M117" s="766" t="str">
        <f>IFERROR(VLOOKUP($I117,'WM-AR'!$I$7:$AS$3267,6,FALSE),"")</f>
        <v>Plastering Work</v>
      </c>
      <c r="N117" s="766" t="str">
        <f>IFERROR(VLOOKUP($I117,'WM-AR'!$I$7:$AS$3267,8,FALSE),"")</f>
        <v>Plastering</v>
      </c>
      <c r="O117" s="766">
        <f>IFERROR(VLOOKUP($I117,'WM-AR'!$I$7:$AS$3267,10,FALSE),"")</f>
        <v>0</v>
      </c>
      <c r="P117" s="766">
        <f>IFERROR(VLOOKUP($I117,'WM-AR'!$I$7:$AS$3267,12,FALSE),"")</f>
        <v>0</v>
      </c>
      <c r="Q117" s="766">
        <f>IFERROR(VLOOKUP($I117,'WM-AR'!$I$7:$AS$3267,14,FALSE),"")</f>
        <v>0</v>
      </c>
      <c r="R117" s="766">
        <f>IFERROR(VLOOKUP($I117,'WM-AR'!$I$7:$AS$3267,16,FALSE),"")</f>
        <v>0</v>
      </c>
      <c r="S117" s="766" t="str">
        <f>IFERROR(VLOOKUP($I117,'WM-AR'!$I$7:$AS$3267,18,FALSE),"")</f>
        <v>for External Masonry Wall</v>
      </c>
      <c r="T117" s="766" t="str">
        <f>IFERROR(VLOOKUP($I117,'WM-AR'!$I$7:$AS$3267,20,FALSE),"")</f>
        <v/>
      </c>
      <c r="U117" s="766">
        <f>IFERROR(VLOOKUP($I117,'WM-AR'!$I$7:$AS$3267,22,FALSE),"")</f>
        <v>0</v>
      </c>
      <c r="V117" s="766">
        <f>IFERROR(VLOOKUP($I117,'WM-AR'!$I$7:$AS$3267,24,FALSE),"")</f>
        <v>0</v>
      </c>
      <c r="W117" s="766">
        <f>IFERROR(VLOOKUP($I117,'WM-AR'!$I$7:$AS$3267,25,FALSE),"")</f>
        <v>0</v>
      </c>
      <c r="X117" s="766" t="str">
        <f>IFERROR(VLOOKUP($I117,'WM-AR'!$I$7:$AS$3267,26,FALSE),"")</f>
        <v>THK=(  )mm</v>
      </c>
      <c r="Y117" s="766">
        <f>IFERROR(VLOOKUP($I117,'WM-AR'!$I$7:$AS$3267,27,FALSE),"")</f>
        <v>0</v>
      </c>
      <c r="Z117" s="766">
        <f>IFERROR(VLOOKUP($I117,'WM-AR'!$I$7:$AS$3267,28,FALSE),"")</f>
        <v>0</v>
      </c>
      <c r="AA117" s="766">
        <f>IFERROR(VLOOKUP($I117,'WM-AR'!$I$7:$AS$3267,29,FALSE),"")</f>
        <v>0</v>
      </c>
      <c r="AB117" s="766">
        <f>IFERROR(VLOOKUP($I117,'WM-AR'!$I$7:$AS$3267,30,FALSE),"")</f>
        <v>0</v>
      </c>
      <c r="AC117" s="766">
        <f>IFERROR(VLOOKUP($I117,'WM-AR'!$I$7:$AS$3267,31,FALSE),"")</f>
        <v>0</v>
      </c>
      <c r="AD117" s="766">
        <f>IFERROR(VLOOKUP($I117,'WM-AR'!$I$7:$AS$3267,32,FALSE),"")</f>
        <v>0</v>
      </c>
      <c r="AE117" s="766" t="str">
        <f>IFERROR(VLOOKUP($I117,'WM-AR'!$I$7:$AS$3267,33,FALSE),"")</f>
        <v/>
      </c>
      <c r="AF117" s="817" t="s">
        <v>2981</v>
      </c>
      <c r="AG117" s="768" t="s">
        <v>1815</v>
      </c>
      <c r="AH117" s="768" t="s">
        <v>1815</v>
      </c>
      <c r="AI117" s="769"/>
      <c r="AJ117" s="769" t="str">
        <f>K117</f>
        <v>M2</v>
      </c>
      <c r="AK117" s="905"/>
      <c r="AL117" s="88" t="str">
        <f>IF(AND(ISTEXT($E117),ISTEXT($B117)),"산출기준 &gt;&gt;  "&amp;_xlfn.XLOOKUP($E117,산출기준!$D:$D,산출기준!$E:$E,"매칭실패"),"")</f>
        <v/>
      </c>
    </row>
    <row r="118" spans="1:38" ht="49.9" customHeight="1" outlineLevel="1">
      <c r="B118" s="758"/>
      <c r="C118" s="759"/>
      <c r="D118" s="759"/>
      <c r="E118" s="814"/>
      <c r="F118" s="818" t="s">
        <v>2972</v>
      </c>
      <c r="G118" s="759" t="str">
        <f t="shared" si="40"/>
        <v xml:space="preserve">External Wall Painting | Acrylic Emulsion Paint |  | </v>
      </c>
      <c r="H118" s="816" t="s">
        <v>2973</v>
      </c>
      <c r="I118" s="765" t="str">
        <f t="shared" si="41"/>
        <v>A04AM077-00001</v>
      </c>
      <c r="J118" s="766"/>
      <c r="K118" s="766" t="str">
        <f>IFERROR(VLOOKUP($I118,'WM-AR'!$I$7:$AS$3267,34,FALSE),"")</f>
        <v>M2</v>
      </c>
      <c r="L118" s="766" t="str">
        <f>IFERROR(VLOOKUP($I118,'WM-AR'!$I$7:$AS$3267,4,FALSE),"")</f>
        <v>Finishing Work</v>
      </c>
      <c r="M118" s="766" t="str">
        <f>IFERROR(VLOOKUP($I118,'WM-AR'!$I$7:$AS$3267,6,FALSE),"")</f>
        <v>Painting Work</v>
      </c>
      <c r="N118" s="766" t="str">
        <f>IFERROR(VLOOKUP($I118,'WM-AR'!$I$7:$AS$3267,8,FALSE),"")</f>
        <v>External Wall Painting</v>
      </c>
      <c r="O118" s="766" t="str">
        <f>IFERROR(VLOOKUP($I118,'WM-AR'!$I$7:$AS$3267,10,FALSE),"")</f>
        <v>Acrylic Emulsion Paint</v>
      </c>
      <c r="P118" s="766">
        <f>IFERROR(VLOOKUP($I118,'WM-AR'!$I$7:$AS$3267,12,FALSE),"")</f>
        <v>0</v>
      </c>
      <c r="Q118" s="766">
        <f>IFERROR(VLOOKUP($I118,'WM-AR'!$I$7:$AS$3267,14,FALSE),"")</f>
        <v>0</v>
      </c>
      <c r="R118" s="766">
        <f>IFERROR(VLOOKUP($I118,'WM-AR'!$I$7:$AS$3267,16,FALSE),"")</f>
        <v>0</v>
      </c>
      <c r="S118" s="766">
        <f>IFERROR(VLOOKUP($I118,'WM-AR'!$I$7:$AS$3267,18,FALSE),"")</f>
        <v>0</v>
      </c>
      <c r="T118" s="766" t="str">
        <f>IFERROR(VLOOKUP($I118,'WM-AR'!$I$7:$AS$3267,20,FALSE),"")</f>
        <v/>
      </c>
      <c r="U118" s="766">
        <f>IFERROR(VLOOKUP($I118,'WM-AR'!$I$7:$AS$3267,22,FALSE),"")</f>
        <v>0</v>
      </c>
      <c r="V118" s="766" t="str">
        <f>IFERROR(VLOOKUP($I118,'WM-AR'!$I$7:$AS$3267,24,FALSE),"")</f>
        <v/>
      </c>
      <c r="W118" s="766">
        <f>IFERROR(VLOOKUP($I118,'WM-AR'!$I$7:$AS$3267,25,FALSE),"")</f>
        <v>0</v>
      </c>
      <c r="X118" s="766" t="str">
        <f>IFERROR(VLOOKUP($I118,'WM-AR'!$I$7:$AS$3267,26,FALSE),"")</f>
        <v/>
      </c>
      <c r="Y118" s="766">
        <f>IFERROR(VLOOKUP($I118,'WM-AR'!$I$7:$AS$3267,27,FALSE),"")</f>
        <v>0</v>
      </c>
      <c r="Z118" s="766">
        <f>IFERROR(VLOOKUP($I118,'WM-AR'!$I$7:$AS$3267,28,FALSE),"")</f>
        <v>0</v>
      </c>
      <c r="AA118" s="766">
        <f>IFERROR(VLOOKUP($I118,'WM-AR'!$I$7:$AS$3267,29,FALSE),"")</f>
        <v>0</v>
      </c>
      <c r="AB118" s="766">
        <f>IFERROR(VLOOKUP($I118,'WM-AR'!$I$7:$AS$3267,30,FALSE),"")</f>
        <v>0</v>
      </c>
      <c r="AC118" s="766">
        <f>IFERROR(VLOOKUP($I118,'WM-AR'!$I$7:$AS$3267,31,FALSE),"")</f>
        <v>0</v>
      </c>
      <c r="AD118" s="766">
        <f>IFERROR(VLOOKUP($I118,'WM-AR'!$I$7:$AS$3267,32,FALSE),"")</f>
        <v>0</v>
      </c>
      <c r="AE118" s="766" t="str">
        <f>IFERROR(VLOOKUP($I118,'WM-AR'!$I$7:$AS$3267,33,FALSE),"")</f>
        <v/>
      </c>
      <c r="AF118" s="817"/>
      <c r="AG118" s="768" t="s">
        <v>2975</v>
      </c>
      <c r="AH118" s="768" t="s">
        <v>2975</v>
      </c>
      <c r="AI118" s="769"/>
      <c r="AJ118" s="769" t="str">
        <f>K118</f>
        <v>M2</v>
      </c>
      <c r="AK118" s="905"/>
      <c r="AL118" s="88" t="str">
        <f>IF(AND(ISTEXT($E118),ISTEXT($B118)),"산출기준 &gt;&gt;  "&amp;_xlfn.XLOOKUP($E118,산출기준!$D:$D,산출기준!$E:$E,"매칭실패"),"")</f>
        <v/>
      </c>
    </row>
    <row r="119" spans="1:38">
      <c r="A119" s="1019"/>
      <c r="B119" s="684"/>
      <c r="C119" s="685"/>
      <c r="D119" s="1020"/>
      <c r="E119" s="687"/>
      <c r="F119" s="1021"/>
      <c r="G119" s="875" t="s">
        <v>2180</v>
      </c>
      <c r="H119" s="824"/>
      <c r="I119" s="692" t="str">
        <f t="shared" si="41"/>
        <v/>
      </c>
      <c r="J119" s="1022"/>
      <c r="K119" s="1023" t="str">
        <f>IFERROR(VLOOKUP($I119,'WM-AR'!$I$7:$AS$3267,34,FALSE),"")</f>
        <v/>
      </c>
      <c r="L119" s="1024" t="str">
        <f>IFERROR(VLOOKUP($I119,'WM-AR'!$I$7:$AS$3267,4,FALSE),"")</f>
        <v/>
      </c>
      <c r="M119" s="1024" t="str">
        <f>IFERROR(VLOOKUP($I119,'WM-AR'!$I$7:$AS$3267,6,FALSE),"")</f>
        <v/>
      </c>
      <c r="N119" s="1024" t="str">
        <f>IFERROR(VLOOKUP($I119,'WM-AR'!$I$7:$AS$3267,8,FALSE),"")</f>
        <v/>
      </c>
      <c r="O119" s="1025" t="str">
        <f>IFERROR(VLOOKUP($I119,'WM-AR'!$I$7:$AS$3267,10,FALSE),"")</f>
        <v/>
      </c>
      <c r="P119" s="1026" t="str">
        <f>IFERROR(VLOOKUP($I119,'WM-AR'!$I$7:$AS$3267,12,FALSE),"")</f>
        <v/>
      </c>
      <c r="Q119" s="1026" t="str">
        <f>IFERROR(VLOOKUP($I119,'WM-AR'!$I$7:$AS$3267,14,FALSE),"")</f>
        <v/>
      </c>
      <c r="R119" s="1026" t="str">
        <f>IFERROR(VLOOKUP($I119,'WM-AR'!$I$7:$AS$3267,16,FALSE),"")</f>
        <v/>
      </c>
      <c r="S119" s="1026" t="str">
        <f>IFERROR(VLOOKUP($I119,'WM-AR'!$I$7:$AS$3267,18,FALSE),"")</f>
        <v/>
      </c>
      <c r="T119" s="1026" t="str">
        <f>IFERROR(VLOOKUP($I119,'WM-AR'!$I$7:$AS$3267,20,FALSE),"")</f>
        <v/>
      </c>
      <c r="U119" s="1026" t="str">
        <f>IFERROR(VLOOKUP($I119,'WM-AR'!$I$7:$AS$3267,22,FALSE),"")</f>
        <v/>
      </c>
      <c r="V119" s="1026" t="str">
        <f>IFERROR(VLOOKUP($I119,'WM-AR'!$I$7:$AS$3267,24,FALSE),"")</f>
        <v/>
      </c>
      <c r="W119" s="1026" t="str">
        <f>IFERROR(VLOOKUP($I119,'WM-AR'!$I$7:$AS$3267,25,FALSE),"")</f>
        <v/>
      </c>
      <c r="X119" s="1026" t="str">
        <f>IFERROR(VLOOKUP($I119,'WM-AR'!$I$7:$AS$3267,26,FALSE),"")</f>
        <v/>
      </c>
      <c r="Y119" s="1026" t="str">
        <f>IFERROR(VLOOKUP($I119,'WM-AR'!$I$7:$AS$3267,27,FALSE),"")</f>
        <v/>
      </c>
      <c r="Z119" s="1026" t="str">
        <f>IFERROR(VLOOKUP($I119,'WM-AR'!$I$7:$AS$3267,28,FALSE),"")</f>
        <v/>
      </c>
      <c r="AA119" s="1026" t="str">
        <f>IFERROR(VLOOKUP($I119,'WM-AR'!$I$7:$AS$3267,29,FALSE),"")</f>
        <v/>
      </c>
      <c r="AB119" s="1026" t="str">
        <f>IFERROR(VLOOKUP($I119,'WM-AR'!$I$7:$AS$3267,30,FALSE),"")</f>
        <v/>
      </c>
      <c r="AC119" s="1026" t="str">
        <f>IFERROR(VLOOKUP($I119,'WM-AR'!$I$7:$AS$3267,31,FALSE),"")</f>
        <v/>
      </c>
      <c r="AD119" s="1026" t="str">
        <f>IFERROR(VLOOKUP($I119,'WM-AR'!$I$7:$AS$3267,32,FALSE),"")</f>
        <v/>
      </c>
      <c r="AE119" s="1026" t="str">
        <f>IFERROR(VLOOKUP($I119,'WM-AR'!$I$7:$AS$3267,33,FALSE),"")</f>
        <v/>
      </c>
      <c r="AF119" s="1027"/>
      <c r="AG119" s="834"/>
      <c r="AH119" s="834"/>
      <c r="AI119" s="836"/>
      <c r="AJ119" s="836" t="str">
        <f t="shared" ref="AJ119:AJ121" si="42">K119</f>
        <v/>
      </c>
      <c r="AK119" s="704"/>
      <c r="AL119" s="1028" t="str">
        <f>IF(AND(ISTEXT($E119),ISTEXT($B119)),"산출기준 &gt;&gt;  "&amp;_xlfn.XLOOKUP($E119,산출기준!$D:$D,산출기준!$E:$E,"매칭실패"),"")</f>
        <v/>
      </c>
    </row>
    <row r="120" spans="1:38">
      <c r="A120" s="1019"/>
      <c r="B120" s="705"/>
      <c r="C120" s="706"/>
      <c r="D120" s="711"/>
      <c r="E120" s="708"/>
      <c r="F120" s="1029"/>
      <c r="G120" s="882"/>
      <c r="H120" s="843"/>
      <c r="I120" s="712" t="str">
        <f t="shared" si="41"/>
        <v/>
      </c>
      <c r="J120" s="1030"/>
      <c r="K120" s="1031" t="str">
        <f>IFERROR(VLOOKUP($I120,'WM-AR'!$I$7:$AS$3267,34,FALSE),"")</f>
        <v/>
      </c>
      <c r="L120" s="1030" t="str">
        <f>IFERROR(VLOOKUP($I120,'WM-AR'!$I$7:$AS$3267,4,FALSE),"")</f>
        <v/>
      </c>
      <c r="M120" s="1030" t="str">
        <f>IFERROR(VLOOKUP($I120,'WM-AR'!$I$7:$AS$3267,6,FALSE),"")</f>
        <v/>
      </c>
      <c r="N120" s="1030" t="str">
        <f>IFERROR(VLOOKUP($I120,'WM-AR'!$I$7:$AS$3267,8,FALSE),"")</f>
        <v/>
      </c>
      <c r="O120" s="1032" t="str">
        <f>IFERROR(VLOOKUP($I120,'WM-AR'!$I$7:$AS$3267,10,FALSE),"")</f>
        <v/>
      </c>
      <c r="P120" s="1033" t="str">
        <f>IFERROR(VLOOKUP($I120,'WM-AR'!$I$7:$AS$3267,12,FALSE),"")</f>
        <v/>
      </c>
      <c r="Q120" s="1033" t="str">
        <f>IFERROR(VLOOKUP($I120,'WM-AR'!$I$7:$AS$3267,14,FALSE),"")</f>
        <v/>
      </c>
      <c r="R120" s="1033" t="str">
        <f>IFERROR(VLOOKUP($I120,'WM-AR'!$I$7:$AS$3267,16,FALSE),"")</f>
        <v/>
      </c>
      <c r="S120" s="1033" t="str">
        <f>IFERROR(VLOOKUP($I120,'WM-AR'!$I$7:$AS$3267,18,FALSE),"")</f>
        <v/>
      </c>
      <c r="T120" s="1033" t="str">
        <f>IFERROR(VLOOKUP($I120,'WM-AR'!$I$7:$AS$3267,20,FALSE),"")</f>
        <v/>
      </c>
      <c r="U120" s="1033" t="str">
        <f>IFERROR(VLOOKUP($I120,'WM-AR'!$I$7:$AS$3267,22,FALSE),"")</f>
        <v/>
      </c>
      <c r="V120" s="1033" t="str">
        <f>IFERROR(VLOOKUP($I120,'WM-AR'!$I$7:$AS$3267,24,FALSE),"")</f>
        <v/>
      </c>
      <c r="W120" s="1033" t="str">
        <f>IFERROR(VLOOKUP($I120,'WM-AR'!$I$7:$AS$3267,25,FALSE),"")</f>
        <v/>
      </c>
      <c r="X120" s="1033" t="str">
        <f>IFERROR(VLOOKUP($I120,'WM-AR'!$I$7:$AS$3267,26,FALSE),"")</f>
        <v/>
      </c>
      <c r="Y120" s="1033" t="str">
        <f>IFERROR(VLOOKUP($I120,'WM-AR'!$I$7:$AS$3267,27,FALSE),"")</f>
        <v/>
      </c>
      <c r="Z120" s="1033" t="str">
        <f>IFERROR(VLOOKUP($I120,'WM-AR'!$I$7:$AS$3267,28,FALSE),"")</f>
        <v/>
      </c>
      <c r="AA120" s="1033" t="str">
        <f>IFERROR(VLOOKUP($I120,'WM-AR'!$I$7:$AS$3267,29,FALSE),"")</f>
        <v/>
      </c>
      <c r="AB120" s="1033" t="str">
        <f>IFERROR(VLOOKUP($I120,'WM-AR'!$I$7:$AS$3267,30,FALSE),"")</f>
        <v/>
      </c>
      <c r="AC120" s="1033" t="str">
        <f>IFERROR(VLOOKUP($I120,'WM-AR'!$I$7:$AS$3267,31,FALSE),"")</f>
        <v/>
      </c>
      <c r="AD120" s="1033" t="str">
        <f>IFERROR(VLOOKUP($I120,'WM-AR'!$I$7:$AS$3267,32,FALSE),"")</f>
        <v/>
      </c>
      <c r="AE120" s="1033" t="str">
        <f>IFERROR(VLOOKUP($I120,'WM-AR'!$I$7:$AS$3267,33,FALSE),"")</f>
        <v/>
      </c>
      <c r="AF120" s="1034"/>
      <c r="AG120" s="852"/>
      <c r="AH120" s="852"/>
      <c r="AI120" s="854"/>
      <c r="AJ120" s="854" t="str">
        <f t="shared" si="42"/>
        <v/>
      </c>
      <c r="AK120" s="723"/>
      <c r="AL120" s="1028" t="str">
        <f>IF(AND(ISTEXT($E120),ISTEXT($B120)),"산출기준 &gt;&gt;  "&amp;_xlfn.XLOOKUP($E120,산출기준!$D:$D,산출기준!$E:$E,"매칭실패"),"")</f>
        <v/>
      </c>
    </row>
    <row r="121" spans="1:38">
      <c r="A121" s="1019"/>
      <c r="B121" s="724"/>
      <c r="C121" s="725"/>
      <c r="D121" s="731"/>
      <c r="E121" s="727"/>
      <c r="F121" s="1035"/>
      <c r="G121" s="886"/>
      <c r="H121" s="861"/>
      <c r="I121" s="732" t="str">
        <f t="shared" si="41"/>
        <v/>
      </c>
      <c r="J121" s="1036"/>
      <c r="K121" s="1037" t="str">
        <f>IFERROR(VLOOKUP($I121,'WM-AR'!$I$7:$AS$3267,34,FALSE),"")</f>
        <v/>
      </c>
      <c r="L121" s="1036" t="str">
        <f>IFERROR(VLOOKUP($I121,'WM-AR'!$I$7:$AS$3267,4,FALSE),"")</f>
        <v/>
      </c>
      <c r="M121" s="1036" t="str">
        <f>IFERROR(VLOOKUP($I121,'WM-AR'!$I$7:$AS$3267,6,FALSE),"")</f>
        <v/>
      </c>
      <c r="N121" s="1036" t="str">
        <f>IFERROR(VLOOKUP($I121,'WM-AR'!$I$7:$AS$3267,8,FALSE),"")</f>
        <v/>
      </c>
      <c r="O121" s="1038" t="str">
        <f>IFERROR(VLOOKUP($I121,'WM-AR'!$I$7:$AS$3267,10,FALSE),"")</f>
        <v/>
      </c>
      <c r="P121" s="1039" t="str">
        <f>IFERROR(VLOOKUP($I121,'WM-AR'!$I$7:$AS$3267,12,FALSE),"")</f>
        <v/>
      </c>
      <c r="Q121" s="1039" t="str">
        <f>IFERROR(VLOOKUP($I121,'WM-AR'!$I$7:$AS$3267,14,FALSE),"")</f>
        <v/>
      </c>
      <c r="R121" s="1039" t="str">
        <f>IFERROR(VLOOKUP($I121,'WM-AR'!$I$7:$AS$3267,16,FALSE),"")</f>
        <v/>
      </c>
      <c r="S121" s="1039" t="str">
        <f>IFERROR(VLOOKUP($I121,'WM-AR'!$I$7:$AS$3267,18,FALSE),"")</f>
        <v/>
      </c>
      <c r="T121" s="1039" t="str">
        <f>IFERROR(VLOOKUP($I121,'WM-AR'!$I$7:$AS$3267,20,FALSE),"")</f>
        <v/>
      </c>
      <c r="U121" s="1039" t="str">
        <f>IFERROR(VLOOKUP($I121,'WM-AR'!$I$7:$AS$3267,22,FALSE),"")</f>
        <v/>
      </c>
      <c r="V121" s="1039" t="str">
        <f>IFERROR(VLOOKUP($I121,'WM-AR'!$I$7:$AS$3267,24,FALSE),"")</f>
        <v/>
      </c>
      <c r="W121" s="1039" t="str">
        <f>IFERROR(VLOOKUP($I121,'WM-AR'!$I$7:$AS$3267,25,FALSE),"")</f>
        <v/>
      </c>
      <c r="X121" s="1039" t="str">
        <f>IFERROR(VLOOKUP($I121,'WM-AR'!$I$7:$AS$3267,26,FALSE),"")</f>
        <v/>
      </c>
      <c r="Y121" s="1039" t="str">
        <f>IFERROR(VLOOKUP($I121,'WM-AR'!$I$7:$AS$3267,27,FALSE),"")</f>
        <v/>
      </c>
      <c r="Z121" s="1039" t="str">
        <f>IFERROR(VLOOKUP($I121,'WM-AR'!$I$7:$AS$3267,28,FALSE),"")</f>
        <v/>
      </c>
      <c r="AA121" s="1039" t="str">
        <f>IFERROR(VLOOKUP($I121,'WM-AR'!$I$7:$AS$3267,29,FALSE),"")</f>
        <v/>
      </c>
      <c r="AB121" s="1039" t="str">
        <f>IFERROR(VLOOKUP($I121,'WM-AR'!$I$7:$AS$3267,30,FALSE),"")</f>
        <v/>
      </c>
      <c r="AC121" s="1039" t="str">
        <f>IFERROR(VLOOKUP($I121,'WM-AR'!$I$7:$AS$3267,31,FALSE),"")</f>
        <v/>
      </c>
      <c r="AD121" s="1039" t="str">
        <f>IFERROR(VLOOKUP($I121,'WM-AR'!$I$7:$AS$3267,32,FALSE),"")</f>
        <v/>
      </c>
      <c r="AE121" s="1039" t="str">
        <f>IFERROR(VLOOKUP($I121,'WM-AR'!$I$7:$AS$3267,33,FALSE),"")</f>
        <v/>
      </c>
      <c r="AF121" s="1040"/>
      <c r="AG121" s="870"/>
      <c r="AH121" s="870"/>
      <c r="AI121" s="871"/>
      <c r="AJ121" s="871" t="str">
        <f t="shared" si="42"/>
        <v/>
      </c>
      <c r="AK121" s="743"/>
      <c r="AL121" s="1028" t="str">
        <f>IF(AND(ISTEXT($E121),ISTEXT($B121)),"산출기준 &gt;&gt;  "&amp;_xlfn.XLOOKUP($E121,산출기준!$D:$D,산출기준!$E:$E,"매칭실패"),"")</f>
        <v/>
      </c>
    </row>
    <row r="122" spans="1:38">
      <c r="B122" s="645"/>
      <c r="C122" s="646"/>
      <c r="D122" s="648"/>
      <c r="E122" s="648"/>
      <c r="F122" s="1047"/>
      <c r="G122" s="645"/>
      <c r="H122" s="651"/>
      <c r="I122" s="652"/>
      <c r="J122" s="652"/>
      <c r="K122" s="653"/>
      <c r="L122" s="653"/>
      <c r="M122" s="653"/>
      <c r="N122" s="653"/>
      <c r="O122" s="653"/>
      <c r="P122" s="653"/>
      <c r="Q122" s="653"/>
      <c r="R122" s="653"/>
      <c r="S122" s="653"/>
      <c r="T122" s="653"/>
      <c r="U122" s="653"/>
      <c r="V122" s="653"/>
      <c r="W122" s="653"/>
      <c r="X122" s="653"/>
      <c r="Y122" s="653"/>
      <c r="Z122" s="653"/>
      <c r="AA122" s="653"/>
      <c r="AB122" s="653"/>
      <c r="AC122" s="653"/>
      <c r="AD122" s="653"/>
      <c r="AE122" s="653"/>
      <c r="AF122" s="656"/>
      <c r="AG122" s="656"/>
      <c r="AH122" s="656"/>
      <c r="AI122" s="656"/>
      <c r="AJ122" s="656"/>
      <c r="AK122" s="657"/>
      <c r="AL122" s="88" t="str">
        <f>IF(AND(ISTEXT($E122),ISTEXT($B122)),"산출기준 &gt;&gt;  "&amp;_xlfn.XLOOKUP($E122,산출기준!$D:$D,산출기준!$E:$E,"매칭실패"),"")</f>
        <v/>
      </c>
    </row>
    <row r="123" spans="1:38" ht="34.9" customHeight="1">
      <c r="B123" s="808" t="str" cm="1">
        <f t="array" aca="1" ref="B123" ca="1">_xlfn.IFNA(INDIRECT("Family_표준_구성도!B"&amp;MATCH(F123,INDIRECT("Family_표준_구성도!"&amp;"C:C"),0)),"")</f>
        <v>3.1.1.2.9</v>
      </c>
      <c r="C123" s="668" t="s">
        <v>2016</v>
      </c>
      <c r="D123" s="809"/>
      <c r="E123" s="668" t="s">
        <v>2939</v>
      </c>
      <c r="F123" s="810" t="s">
        <v>555</v>
      </c>
      <c r="G123" s="811"/>
      <c r="H123" s="917" t="s">
        <v>2992</v>
      </c>
      <c r="I123" s="674"/>
      <c r="J123" s="674"/>
      <c r="K123" s="674"/>
      <c r="L123" s="674"/>
      <c r="M123" s="674"/>
      <c r="N123" s="675"/>
      <c r="O123" s="676"/>
      <c r="P123" s="677"/>
      <c r="Q123" s="677"/>
      <c r="R123" s="677"/>
      <c r="S123" s="677"/>
      <c r="T123" s="677"/>
      <c r="U123" s="677"/>
      <c r="V123" s="678"/>
      <c r="W123" s="679"/>
      <c r="X123" s="679"/>
      <c r="Y123" s="679"/>
      <c r="Z123" s="679"/>
      <c r="AA123" s="679"/>
      <c r="AB123" s="679"/>
      <c r="AC123" s="679"/>
      <c r="AD123" s="679"/>
      <c r="AE123" s="679"/>
      <c r="AF123" s="1043"/>
      <c r="AG123" s="682"/>
      <c r="AH123" s="682"/>
      <c r="AI123" s="682"/>
      <c r="AJ123" s="682"/>
      <c r="AK123" s="683"/>
      <c r="AL123" s="88" t="str">
        <f ca="1">IF(AND(ISTEXT($E123),ISTEXT($B123)),"산출기준 &gt;&gt;  "&amp;_xlfn.XLOOKUP($E123,산출기준!$D:$D,산출기준!$E:$E,"매칭실패"),"")</f>
        <v>산출기준 &gt;&gt;  [ 벽체 일반 산출 ]</v>
      </c>
    </row>
    <row r="124" spans="1:38" ht="49.9" customHeight="1" outlineLevel="1">
      <c r="B124" s="758"/>
      <c r="C124" s="759"/>
      <c r="D124" s="759"/>
      <c r="E124" s="814"/>
      <c r="F124" s="818" t="s">
        <v>2942</v>
      </c>
      <c r="G124" s="759" t="str">
        <f t="shared" ref="G124" si="43">IF(IF(N124=0,"",N124)&amp;" | "&amp;IF(O124=0,"",O124)&amp;" | "&amp;IF(Q124=0,"",Q124)&amp;" | "&amp;IF(R124=0,"",R124)=" |  |  | ","",IF(N124=0,"",N124)&amp;" | "&amp;IF(O124=0,"",O124)&amp;" | "&amp;IF(Q124=0,"",Q124)&amp;" | "&amp;IF(R124=0,"",R124))</f>
        <v>Plasterboard Dry Liner System |  |  | Rigid Insulation</v>
      </c>
      <c r="H124" s="816" t="s">
        <v>2957</v>
      </c>
      <c r="I124" s="765" t="str">
        <f>LEFT(H124,14)</f>
        <v>A04AS176-00008</v>
      </c>
      <c r="J124" s="766"/>
      <c r="K124" s="766" t="str">
        <f>IFERROR(VLOOKUP($I124,'WM-AR'!$I$7:$AS$3267,34,FALSE),"")</f>
        <v>M2</v>
      </c>
      <c r="L124" s="766" t="str">
        <f>IFERROR(VLOOKUP($I124,'WM-AR'!$I$7:$AS$3267,4,FALSE),"")</f>
        <v>Finishing Work</v>
      </c>
      <c r="M124" s="766" t="str">
        <f>IFERROR(VLOOKUP($I124,'WM-AR'!$I$7:$AS$3267,6,FALSE),"")</f>
        <v>Exterior/Interior Finish Work</v>
      </c>
      <c r="N124" s="766" t="str">
        <f>IFERROR(VLOOKUP($I124,'WM-AR'!$I$7:$AS$3267,8,FALSE),"")</f>
        <v>Plasterboard Dry Liner System</v>
      </c>
      <c r="O124" s="766">
        <f>IFERROR(VLOOKUP($I124,'WM-AR'!$I$7:$AS$3267,10,FALSE),"")</f>
        <v>0</v>
      </c>
      <c r="P124" s="766">
        <f>IFERROR(VLOOKUP($I124,'WM-AR'!$I$7:$AS$3267,12,FALSE),"")</f>
        <v>0</v>
      </c>
      <c r="Q124" s="766">
        <f>IFERROR(VLOOKUP($I124,'WM-AR'!$I$7:$AS$3267,14,FALSE),"")</f>
        <v>0</v>
      </c>
      <c r="R124" s="766" t="str">
        <f>IFERROR(VLOOKUP($I124,'WM-AR'!$I$7:$AS$3267,16,FALSE),"")</f>
        <v>Rigid Insulation</v>
      </c>
      <c r="S124" s="766" t="str">
        <f>IFERROR(VLOOKUP($I124,'WM-AR'!$I$7:$AS$3267,18,FALSE),"")</f>
        <v>for Wall To External Side</v>
      </c>
      <c r="T124" s="766" t="str">
        <f>IFERROR(VLOOKUP($I124,'WM-AR'!$I$7:$AS$3267,20,FALSE),"")</f>
        <v>w/ 1-Layer Gypsum Board, Supporting Frame(Stud), Accessories</v>
      </c>
      <c r="U124" s="766">
        <f>IFERROR(VLOOKUP($I124,'WM-AR'!$I$7:$AS$3267,22,FALSE),"")</f>
        <v>0</v>
      </c>
      <c r="V124" s="766" t="str">
        <f>IFERROR(VLOOKUP($I124,'WM-AR'!$I$7:$AS$3267,24,FALSE),"")</f>
        <v>1-Layer Gypsumboard THK=12.5mm</v>
      </c>
      <c r="W124" s="766">
        <f>IFERROR(VLOOKUP($I124,'WM-AR'!$I$7:$AS$3267,25,FALSE),"")</f>
        <v>0</v>
      </c>
      <c r="X124" s="766" t="str">
        <f>IFERROR(VLOOKUP($I124,'WM-AR'!$I$7:$AS$3267,26,FALSE),"")</f>
        <v>Insulation THK=(  )mm</v>
      </c>
      <c r="Y124" s="766">
        <f>IFERROR(VLOOKUP($I124,'WM-AR'!$I$7:$AS$3267,27,FALSE),"")</f>
        <v>0</v>
      </c>
      <c r="Z124" s="766">
        <f>IFERROR(VLOOKUP($I124,'WM-AR'!$I$7:$AS$3267,28,FALSE),"")</f>
        <v>0</v>
      </c>
      <c r="AA124" s="766">
        <f>IFERROR(VLOOKUP($I124,'WM-AR'!$I$7:$AS$3267,29,FALSE),"")</f>
        <v>0</v>
      </c>
      <c r="AB124" s="766">
        <f>IFERROR(VLOOKUP($I124,'WM-AR'!$I$7:$AS$3267,30,FALSE),"")</f>
        <v>0</v>
      </c>
      <c r="AC124" s="766">
        <f>IFERROR(VLOOKUP($I124,'WM-AR'!$I$7:$AS$3267,31,FALSE),"")</f>
        <v>0</v>
      </c>
      <c r="AD124" s="766">
        <f>IFERROR(VLOOKUP($I124,'WM-AR'!$I$7:$AS$3267,32,FALSE),"")</f>
        <v>0</v>
      </c>
      <c r="AE124" s="766" t="str">
        <f>IFERROR(VLOOKUP($I124,'WM-AR'!$I$7:$AS$3267,33,FALSE),"")</f>
        <v/>
      </c>
      <c r="AF124" s="817" t="s">
        <v>2980</v>
      </c>
      <c r="AG124" s="768" t="s">
        <v>1815</v>
      </c>
      <c r="AH124" s="768" t="s">
        <v>1815</v>
      </c>
      <c r="AI124" s="769"/>
      <c r="AJ124" s="769" t="str">
        <f>K124</f>
        <v>M2</v>
      </c>
      <c r="AK124" s="905"/>
      <c r="AL124" s="88" t="str">
        <f>IF(AND(ISTEXT($E124),ISTEXT($B124)),"산출기준 &gt;&gt;  "&amp;_xlfn.XLOOKUP($E124,산출기준!$D:$D,산출기준!$E:$E,"매칭실패"),"")</f>
        <v/>
      </c>
    </row>
    <row r="125" spans="1:38" ht="30" customHeight="1" outlineLevel="1">
      <c r="B125" s="758"/>
      <c r="C125" s="759"/>
      <c r="D125" s="759"/>
      <c r="E125" s="814"/>
      <c r="F125" s="818" t="s">
        <v>2945</v>
      </c>
      <c r="G125" s="1044" t="s">
        <v>2964</v>
      </c>
      <c r="H125" s="759"/>
      <c r="I125" s="765" t="s">
        <v>2965</v>
      </c>
      <c r="J125" s="766"/>
      <c r="K125" s="766"/>
      <c r="L125" s="766"/>
      <c r="M125" s="766"/>
      <c r="N125" s="766"/>
      <c r="O125" s="766"/>
      <c r="P125" s="766"/>
      <c r="Q125" s="766"/>
      <c r="R125" s="766"/>
      <c r="S125" s="766"/>
      <c r="T125" s="766"/>
      <c r="U125" s="766"/>
      <c r="V125" s="766"/>
      <c r="W125" s="766"/>
      <c r="X125" s="766"/>
      <c r="Y125" s="766"/>
      <c r="Z125" s="766"/>
      <c r="AA125" s="766"/>
      <c r="AB125" s="766"/>
      <c r="AC125" s="766"/>
      <c r="AD125" s="766"/>
      <c r="AE125" s="766"/>
      <c r="AF125" s="773"/>
      <c r="AG125" s="1045"/>
      <c r="AH125" s="1045"/>
      <c r="AI125" s="1046"/>
      <c r="AJ125" s="1046"/>
      <c r="AK125" s="905"/>
      <c r="AL125" s="88" t="str">
        <f>IF(AND(ISTEXT($E125),ISTEXT($B125)),"산출기준 &gt;&gt;  "&amp;_xlfn.XLOOKUP($E125,산출기준!$D:$D,산출기준!$E:$E,"매칭실패"),"")</f>
        <v/>
      </c>
    </row>
    <row r="126" spans="1:38" ht="49.9" customHeight="1" outlineLevel="1">
      <c r="B126" s="758"/>
      <c r="C126" s="759"/>
      <c r="D126" s="759"/>
      <c r="E126" s="814"/>
      <c r="F126" s="818" t="s">
        <v>2966</v>
      </c>
      <c r="G126" s="759" t="str">
        <f t="shared" ref="G126:G128" si="44">IF(IF(N126=0,"",N126)&amp;" | "&amp;IF(O126=0,"",O126)&amp;" | "&amp;IF(Q126=0,"",Q126)&amp;" | "&amp;IF(R126=0,"",R126)=" |  |  | ","",IF(N126=0,"",N126)&amp;" | "&amp;IF(O126=0,"",O126)&amp;" | "&amp;IF(Q126=0,"",Q126)&amp;" | "&amp;IF(R126=0,"",R126))</f>
        <v xml:space="preserve">Burnt Clay Brick |  |  | </v>
      </c>
      <c r="H126" s="816" t="s">
        <v>2990</v>
      </c>
      <c r="I126" s="765" t="str">
        <f t="shared" ref="I126:I131" si="45">LEFT(H126,14)</f>
        <v>A04AL074-00002</v>
      </c>
      <c r="J126" s="766"/>
      <c r="K126" s="766" t="str">
        <f>IFERROR(VLOOKUP($I126,'WM-AR'!$I$7:$AS$3267,34,FALSE),"")</f>
        <v>M2</v>
      </c>
      <c r="L126" s="766" t="str">
        <f>IFERROR(VLOOKUP($I126,'WM-AR'!$I$7:$AS$3267,4,FALSE),"")</f>
        <v>Finishing Work</v>
      </c>
      <c r="M126" s="766" t="str">
        <f>IFERROR(VLOOKUP($I126,'WM-AR'!$I$7:$AS$3267,6,FALSE),"")</f>
        <v>Masonry Work</v>
      </c>
      <c r="N126" s="766" t="str">
        <f>IFERROR(VLOOKUP($I126,'WM-AR'!$I$7:$AS$3267,8,FALSE),"")</f>
        <v>Burnt Clay Brick</v>
      </c>
      <c r="O126" s="766">
        <f>IFERROR(VLOOKUP($I126,'WM-AR'!$I$7:$AS$3267,10,FALSE),"")</f>
        <v>0</v>
      </c>
      <c r="P126" s="766">
        <f>IFERROR(VLOOKUP($I126,'WM-AR'!$I$7:$AS$3267,12,FALSE),"")</f>
        <v>0</v>
      </c>
      <c r="Q126" s="766">
        <f>IFERROR(VLOOKUP($I126,'WM-AR'!$I$7:$AS$3267,14,FALSE),"")</f>
        <v>0</v>
      </c>
      <c r="R126" s="766">
        <f>IFERROR(VLOOKUP($I126,'WM-AR'!$I$7:$AS$3267,16,FALSE),"")</f>
        <v>0</v>
      </c>
      <c r="S126" s="766">
        <f>IFERROR(VLOOKUP($I126,'WM-AR'!$I$7:$AS$3267,18,FALSE),"")</f>
        <v>0</v>
      </c>
      <c r="T126" s="766" t="str">
        <f>IFERROR(VLOOKUP($I126,'WM-AR'!$I$7:$AS$3267,20,FALSE),"")</f>
        <v>[1.0B] w/ All Reinf.(Lath, Steel Tie, Anchor Bar, Mortar, ETC.), Filler, Sealant, Lintel/Sill for Opening, ETC.</v>
      </c>
      <c r="U126" s="766">
        <f>IFERROR(VLOOKUP($I126,'WM-AR'!$I$7:$AS$3267,22,FALSE),"")</f>
        <v>0</v>
      </c>
      <c r="V126" s="766" t="str">
        <f>IFERROR(VLOOKUP($I126,'WM-AR'!$I$7:$AS$3267,24,FALSE),"")</f>
        <v>90mm&lt;THK≤190mm</v>
      </c>
      <c r="W126" s="766">
        <f>IFERROR(VLOOKUP($I126,'WM-AR'!$I$7:$AS$3267,25,FALSE),"")</f>
        <v>0</v>
      </c>
      <c r="X126" s="766" t="str">
        <f>IFERROR(VLOOKUP($I126,'WM-AR'!$I$7:$AS$3267,26,FALSE),"")</f>
        <v>THK=(  )mm</v>
      </c>
      <c r="Y126" s="766">
        <f>IFERROR(VLOOKUP($I126,'WM-AR'!$I$7:$AS$3267,27,FALSE),"")</f>
        <v>0</v>
      </c>
      <c r="Z126" s="766">
        <f>IFERROR(VLOOKUP($I126,'WM-AR'!$I$7:$AS$3267,28,FALSE),"")</f>
        <v>0</v>
      </c>
      <c r="AA126" s="766">
        <f>IFERROR(VLOOKUP($I126,'WM-AR'!$I$7:$AS$3267,29,FALSE),"")</f>
        <v>0</v>
      </c>
      <c r="AB126" s="766">
        <f>IFERROR(VLOOKUP($I126,'WM-AR'!$I$7:$AS$3267,30,FALSE),"")</f>
        <v>0</v>
      </c>
      <c r="AC126" s="766">
        <f>IFERROR(VLOOKUP($I126,'WM-AR'!$I$7:$AS$3267,31,FALSE),"")</f>
        <v>0</v>
      </c>
      <c r="AD126" s="766">
        <f>IFERROR(VLOOKUP($I126,'WM-AR'!$I$7:$AS$3267,32,FALSE),"")</f>
        <v>0</v>
      </c>
      <c r="AE126" s="766" t="str">
        <f>IFERROR(VLOOKUP($I126,'WM-AR'!$I$7:$AS$3267,33,FALSE),"")</f>
        <v/>
      </c>
      <c r="AF126" s="817" t="s">
        <v>2985</v>
      </c>
      <c r="AG126" s="768" t="s">
        <v>1815</v>
      </c>
      <c r="AH126" s="768" t="s">
        <v>1815</v>
      </c>
      <c r="AI126" s="769"/>
      <c r="AJ126" s="769" t="str">
        <f>K126</f>
        <v>M2</v>
      </c>
      <c r="AK126" s="905"/>
      <c r="AL126" s="88" t="str">
        <f>IF(AND(ISTEXT($E126),ISTEXT($B126)),"산출기준 &gt;&gt;  "&amp;_xlfn.XLOOKUP($E126,산출기준!$D:$D,산출기준!$E:$E,"매칭실패"),"")</f>
        <v/>
      </c>
    </row>
    <row r="127" spans="1:38" ht="49.9" customHeight="1" outlineLevel="1">
      <c r="B127" s="758"/>
      <c r="C127" s="759"/>
      <c r="D127" s="759"/>
      <c r="E127" s="814"/>
      <c r="F127" s="818" t="s">
        <v>2969</v>
      </c>
      <c r="G127" s="759" t="str">
        <f t="shared" si="44"/>
        <v xml:space="preserve">Plastering |  |  | </v>
      </c>
      <c r="H127" s="816" t="s">
        <v>2970</v>
      </c>
      <c r="I127" s="765" t="str">
        <f t="shared" si="45"/>
        <v>A04AT198-00001</v>
      </c>
      <c r="J127" s="766"/>
      <c r="K127" s="766" t="str">
        <f>IFERROR(VLOOKUP($I127,'WM-AR'!$I$7:$AS$3267,34,FALSE),"")</f>
        <v>M2</v>
      </c>
      <c r="L127" s="766" t="str">
        <f>IFERROR(VLOOKUP($I127,'WM-AR'!$I$7:$AS$3267,4,FALSE),"")</f>
        <v>Finishing Work</v>
      </c>
      <c r="M127" s="766" t="str">
        <f>IFERROR(VLOOKUP($I127,'WM-AR'!$I$7:$AS$3267,6,FALSE),"")</f>
        <v>Plastering Work</v>
      </c>
      <c r="N127" s="766" t="str">
        <f>IFERROR(VLOOKUP($I127,'WM-AR'!$I$7:$AS$3267,8,FALSE),"")</f>
        <v>Plastering</v>
      </c>
      <c r="O127" s="766">
        <f>IFERROR(VLOOKUP($I127,'WM-AR'!$I$7:$AS$3267,10,FALSE),"")</f>
        <v>0</v>
      </c>
      <c r="P127" s="766">
        <f>IFERROR(VLOOKUP($I127,'WM-AR'!$I$7:$AS$3267,12,FALSE),"")</f>
        <v>0</v>
      </c>
      <c r="Q127" s="766">
        <f>IFERROR(VLOOKUP($I127,'WM-AR'!$I$7:$AS$3267,14,FALSE),"")</f>
        <v>0</v>
      </c>
      <c r="R127" s="766">
        <f>IFERROR(VLOOKUP($I127,'WM-AR'!$I$7:$AS$3267,16,FALSE),"")</f>
        <v>0</v>
      </c>
      <c r="S127" s="766" t="str">
        <f>IFERROR(VLOOKUP($I127,'WM-AR'!$I$7:$AS$3267,18,FALSE),"")</f>
        <v>for External Masonry Wall</v>
      </c>
      <c r="T127" s="766" t="str">
        <f>IFERROR(VLOOKUP($I127,'WM-AR'!$I$7:$AS$3267,20,FALSE),"")</f>
        <v/>
      </c>
      <c r="U127" s="766">
        <f>IFERROR(VLOOKUP($I127,'WM-AR'!$I$7:$AS$3267,22,FALSE),"")</f>
        <v>0</v>
      </c>
      <c r="V127" s="766">
        <f>IFERROR(VLOOKUP($I127,'WM-AR'!$I$7:$AS$3267,24,FALSE),"")</f>
        <v>0</v>
      </c>
      <c r="W127" s="766">
        <f>IFERROR(VLOOKUP($I127,'WM-AR'!$I$7:$AS$3267,25,FALSE),"")</f>
        <v>0</v>
      </c>
      <c r="X127" s="766" t="str">
        <f>IFERROR(VLOOKUP($I127,'WM-AR'!$I$7:$AS$3267,26,FALSE),"")</f>
        <v>THK=(  )mm</v>
      </c>
      <c r="Y127" s="766">
        <f>IFERROR(VLOOKUP($I127,'WM-AR'!$I$7:$AS$3267,27,FALSE),"")</f>
        <v>0</v>
      </c>
      <c r="Z127" s="766">
        <f>IFERROR(VLOOKUP($I127,'WM-AR'!$I$7:$AS$3267,28,FALSE),"")</f>
        <v>0</v>
      </c>
      <c r="AA127" s="766">
        <f>IFERROR(VLOOKUP($I127,'WM-AR'!$I$7:$AS$3267,29,FALSE),"")</f>
        <v>0</v>
      </c>
      <c r="AB127" s="766">
        <f>IFERROR(VLOOKUP($I127,'WM-AR'!$I$7:$AS$3267,30,FALSE),"")</f>
        <v>0</v>
      </c>
      <c r="AC127" s="766">
        <f>IFERROR(VLOOKUP($I127,'WM-AR'!$I$7:$AS$3267,31,FALSE),"")</f>
        <v>0</v>
      </c>
      <c r="AD127" s="766">
        <f>IFERROR(VLOOKUP($I127,'WM-AR'!$I$7:$AS$3267,32,FALSE),"")</f>
        <v>0</v>
      </c>
      <c r="AE127" s="766" t="str">
        <f>IFERROR(VLOOKUP($I127,'WM-AR'!$I$7:$AS$3267,33,FALSE),"")</f>
        <v/>
      </c>
      <c r="AF127" s="817" t="s">
        <v>2981</v>
      </c>
      <c r="AG127" s="768" t="s">
        <v>1815</v>
      </c>
      <c r="AH127" s="768" t="s">
        <v>1815</v>
      </c>
      <c r="AI127" s="769"/>
      <c r="AJ127" s="769" t="str">
        <f>K127</f>
        <v>M2</v>
      </c>
      <c r="AK127" s="905"/>
      <c r="AL127" s="88" t="str">
        <f>IF(AND(ISTEXT($E127),ISTEXT($B127)),"산출기준 &gt;&gt;  "&amp;_xlfn.XLOOKUP($E127,산출기준!$D:$D,산출기준!$E:$E,"매칭실패"),"")</f>
        <v/>
      </c>
    </row>
    <row r="128" spans="1:38" ht="49.9" customHeight="1" outlineLevel="1">
      <c r="B128" s="758"/>
      <c r="C128" s="759"/>
      <c r="D128" s="759"/>
      <c r="E128" s="814"/>
      <c r="F128" s="818" t="s">
        <v>2972</v>
      </c>
      <c r="G128" s="759" t="str">
        <f t="shared" si="44"/>
        <v xml:space="preserve">External Wall Painting | Acrylic Emulsion Paint |  | </v>
      </c>
      <c r="H128" s="816" t="s">
        <v>2973</v>
      </c>
      <c r="I128" s="765" t="str">
        <f t="shared" si="45"/>
        <v>A04AM077-00001</v>
      </c>
      <c r="J128" s="766"/>
      <c r="K128" s="766" t="str">
        <f>IFERROR(VLOOKUP($I128,'WM-AR'!$I$7:$AS$3267,34,FALSE),"")</f>
        <v>M2</v>
      </c>
      <c r="L128" s="766" t="str">
        <f>IFERROR(VLOOKUP($I128,'WM-AR'!$I$7:$AS$3267,4,FALSE),"")</f>
        <v>Finishing Work</v>
      </c>
      <c r="M128" s="766" t="str">
        <f>IFERROR(VLOOKUP($I128,'WM-AR'!$I$7:$AS$3267,6,FALSE),"")</f>
        <v>Painting Work</v>
      </c>
      <c r="N128" s="766" t="str">
        <f>IFERROR(VLOOKUP($I128,'WM-AR'!$I$7:$AS$3267,8,FALSE),"")</f>
        <v>External Wall Painting</v>
      </c>
      <c r="O128" s="766" t="str">
        <f>IFERROR(VLOOKUP($I128,'WM-AR'!$I$7:$AS$3267,10,FALSE),"")</f>
        <v>Acrylic Emulsion Paint</v>
      </c>
      <c r="P128" s="766">
        <f>IFERROR(VLOOKUP($I128,'WM-AR'!$I$7:$AS$3267,12,FALSE),"")</f>
        <v>0</v>
      </c>
      <c r="Q128" s="766">
        <f>IFERROR(VLOOKUP($I128,'WM-AR'!$I$7:$AS$3267,14,FALSE),"")</f>
        <v>0</v>
      </c>
      <c r="R128" s="766">
        <f>IFERROR(VLOOKUP($I128,'WM-AR'!$I$7:$AS$3267,16,FALSE),"")</f>
        <v>0</v>
      </c>
      <c r="S128" s="766">
        <f>IFERROR(VLOOKUP($I128,'WM-AR'!$I$7:$AS$3267,18,FALSE),"")</f>
        <v>0</v>
      </c>
      <c r="T128" s="766" t="str">
        <f>IFERROR(VLOOKUP($I128,'WM-AR'!$I$7:$AS$3267,20,FALSE),"")</f>
        <v/>
      </c>
      <c r="U128" s="766">
        <f>IFERROR(VLOOKUP($I128,'WM-AR'!$I$7:$AS$3267,22,FALSE),"")</f>
        <v>0</v>
      </c>
      <c r="V128" s="766" t="str">
        <f>IFERROR(VLOOKUP($I128,'WM-AR'!$I$7:$AS$3267,24,FALSE),"")</f>
        <v/>
      </c>
      <c r="W128" s="766">
        <f>IFERROR(VLOOKUP($I128,'WM-AR'!$I$7:$AS$3267,25,FALSE),"")</f>
        <v>0</v>
      </c>
      <c r="X128" s="766" t="str">
        <f>IFERROR(VLOOKUP($I128,'WM-AR'!$I$7:$AS$3267,26,FALSE),"")</f>
        <v/>
      </c>
      <c r="Y128" s="766">
        <f>IFERROR(VLOOKUP($I128,'WM-AR'!$I$7:$AS$3267,27,FALSE),"")</f>
        <v>0</v>
      </c>
      <c r="Z128" s="766">
        <f>IFERROR(VLOOKUP($I128,'WM-AR'!$I$7:$AS$3267,28,FALSE),"")</f>
        <v>0</v>
      </c>
      <c r="AA128" s="766">
        <f>IFERROR(VLOOKUP($I128,'WM-AR'!$I$7:$AS$3267,29,FALSE),"")</f>
        <v>0</v>
      </c>
      <c r="AB128" s="766">
        <f>IFERROR(VLOOKUP($I128,'WM-AR'!$I$7:$AS$3267,30,FALSE),"")</f>
        <v>0</v>
      </c>
      <c r="AC128" s="766">
        <f>IFERROR(VLOOKUP($I128,'WM-AR'!$I$7:$AS$3267,31,FALSE),"")</f>
        <v>0</v>
      </c>
      <c r="AD128" s="766">
        <f>IFERROR(VLOOKUP($I128,'WM-AR'!$I$7:$AS$3267,32,FALSE),"")</f>
        <v>0</v>
      </c>
      <c r="AE128" s="766" t="str">
        <f>IFERROR(VLOOKUP($I128,'WM-AR'!$I$7:$AS$3267,33,FALSE),"")</f>
        <v/>
      </c>
      <c r="AF128" s="817"/>
      <c r="AG128" s="768" t="s">
        <v>2975</v>
      </c>
      <c r="AH128" s="768" t="s">
        <v>2975</v>
      </c>
      <c r="AI128" s="769"/>
      <c r="AJ128" s="769" t="str">
        <f>K128</f>
        <v>M2</v>
      </c>
      <c r="AK128" s="905"/>
      <c r="AL128" s="88" t="str">
        <f>IF(AND(ISTEXT($E128),ISTEXT($B128)),"산출기준 &gt;&gt;  "&amp;_xlfn.XLOOKUP($E128,산출기준!$D:$D,산출기준!$E:$E,"매칭실패"),"")</f>
        <v/>
      </c>
    </row>
    <row r="129" spans="1:38">
      <c r="A129" s="1019"/>
      <c r="B129" s="684"/>
      <c r="C129" s="685"/>
      <c r="D129" s="1020"/>
      <c r="E129" s="687"/>
      <c r="F129" s="1021"/>
      <c r="G129" s="875" t="s">
        <v>2181</v>
      </c>
      <c r="H129" s="824"/>
      <c r="I129" s="692" t="str">
        <f t="shared" si="45"/>
        <v/>
      </c>
      <c r="J129" s="1022"/>
      <c r="K129" s="1023" t="str">
        <f>IFERROR(VLOOKUP($I129,'WM-AR'!$I$7:$AS$3267,34,FALSE),"")</f>
        <v/>
      </c>
      <c r="L129" s="1024" t="str">
        <f>IFERROR(VLOOKUP($I129,'WM-AR'!$I$7:$AS$3267,4,FALSE),"")</f>
        <v/>
      </c>
      <c r="M129" s="1024" t="str">
        <f>IFERROR(VLOOKUP($I129,'WM-AR'!$I$7:$AS$3267,6,FALSE),"")</f>
        <v/>
      </c>
      <c r="N129" s="1024" t="str">
        <f>IFERROR(VLOOKUP($I129,'WM-AR'!$I$7:$AS$3267,8,FALSE),"")</f>
        <v/>
      </c>
      <c r="O129" s="1025" t="str">
        <f>IFERROR(VLOOKUP($I129,'WM-AR'!$I$7:$AS$3267,10,FALSE),"")</f>
        <v/>
      </c>
      <c r="P129" s="1026" t="str">
        <f>IFERROR(VLOOKUP($I129,'WM-AR'!$I$7:$AS$3267,12,FALSE),"")</f>
        <v/>
      </c>
      <c r="Q129" s="1026" t="str">
        <f>IFERROR(VLOOKUP($I129,'WM-AR'!$I$7:$AS$3267,14,FALSE),"")</f>
        <v/>
      </c>
      <c r="R129" s="1026" t="str">
        <f>IFERROR(VLOOKUP($I129,'WM-AR'!$I$7:$AS$3267,16,FALSE),"")</f>
        <v/>
      </c>
      <c r="S129" s="1026" t="str">
        <f>IFERROR(VLOOKUP($I129,'WM-AR'!$I$7:$AS$3267,18,FALSE),"")</f>
        <v/>
      </c>
      <c r="T129" s="1026" t="str">
        <f>IFERROR(VLOOKUP($I129,'WM-AR'!$I$7:$AS$3267,20,FALSE),"")</f>
        <v/>
      </c>
      <c r="U129" s="1026" t="str">
        <f>IFERROR(VLOOKUP($I129,'WM-AR'!$I$7:$AS$3267,22,FALSE),"")</f>
        <v/>
      </c>
      <c r="V129" s="1026" t="str">
        <f>IFERROR(VLOOKUP($I129,'WM-AR'!$I$7:$AS$3267,24,FALSE),"")</f>
        <v/>
      </c>
      <c r="W129" s="1026" t="str">
        <f>IFERROR(VLOOKUP($I129,'WM-AR'!$I$7:$AS$3267,25,FALSE),"")</f>
        <v/>
      </c>
      <c r="X129" s="1026" t="str">
        <f>IFERROR(VLOOKUP($I129,'WM-AR'!$I$7:$AS$3267,26,FALSE),"")</f>
        <v/>
      </c>
      <c r="Y129" s="1026" t="str">
        <f>IFERROR(VLOOKUP($I129,'WM-AR'!$I$7:$AS$3267,27,FALSE),"")</f>
        <v/>
      </c>
      <c r="Z129" s="1026" t="str">
        <f>IFERROR(VLOOKUP($I129,'WM-AR'!$I$7:$AS$3267,28,FALSE),"")</f>
        <v/>
      </c>
      <c r="AA129" s="1026" t="str">
        <f>IFERROR(VLOOKUP($I129,'WM-AR'!$I$7:$AS$3267,29,FALSE),"")</f>
        <v/>
      </c>
      <c r="AB129" s="1026" t="str">
        <f>IFERROR(VLOOKUP($I129,'WM-AR'!$I$7:$AS$3267,30,FALSE),"")</f>
        <v/>
      </c>
      <c r="AC129" s="1026" t="str">
        <f>IFERROR(VLOOKUP($I129,'WM-AR'!$I$7:$AS$3267,31,FALSE),"")</f>
        <v/>
      </c>
      <c r="AD129" s="1026" t="str">
        <f>IFERROR(VLOOKUP($I129,'WM-AR'!$I$7:$AS$3267,32,FALSE),"")</f>
        <v/>
      </c>
      <c r="AE129" s="1026" t="str">
        <f>IFERROR(VLOOKUP($I129,'WM-AR'!$I$7:$AS$3267,33,FALSE),"")</f>
        <v/>
      </c>
      <c r="AF129" s="1027"/>
      <c r="AG129" s="834"/>
      <c r="AH129" s="834"/>
      <c r="AI129" s="836"/>
      <c r="AJ129" s="836" t="str">
        <f t="shared" ref="AJ129:AJ131" si="46">K129</f>
        <v/>
      </c>
      <c r="AK129" s="704"/>
      <c r="AL129" s="1028" t="str">
        <f>IF(AND(ISTEXT($E129),ISTEXT($B129)),"산출기준 &gt;&gt;  "&amp;_xlfn.XLOOKUP($E129,산출기준!$D:$D,산출기준!$E:$E,"매칭실패"),"")</f>
        <v/>
      </c>
    </row>
    <row r="130" spans="1:38">
      <c r="A130" s="1019"/>
      <c r="B130" s="705"/>
      <c r="C130" s="706"/>
      <c r="D130" s="711"/>
      <c r="E130" s="708"/>
      <c r="F130" s="1029"/>
      <c r="G130" s="882"/>
      <c r="H130" s="843"/>
      <c r="I130" s="712" t="str">
        <f t="shared" si="45"/>
        <v/>
      </c>
      <c r="J130" s="1030"/>
      <c r="K130" s="1031" t="str">
        <f>IFERROR(VLOOKUP($I130,'WM-AR'!$I$7:$AS$3267,34,FALSE),"")</f>
        <v/>
      </c>
      <c r="L130" s="1030" t="str">
        <f>IFERROR(VLOOKUP($I130,'WM-AR'!$I$7:$AS$3267,4,FALSE),"")</f>
        <v/>
      </c>
      <c r="M130" s="1030" t="str">
        <f>IFERROR(VLOOKUP($I130,'WM-AR'!$I$7:$AS$3267,6,FALSE),"")</f>
        <v/>
      </c>
      <c r="N130" s="1030" t="str">
        <f>IFERROR(VLOOKUP($I130,'WM-AR'!$I$7:$AS$3267,8,FALSE),"")</f>
        <v/>
      </c>
      <c r="O130" s="1032" t="str">
        <f>IFERROR(VLOOKUP($I130,'WM-AR'!$I$7:$AS$3267,10,FALSE),"")</f>
        <v/>
      </c>
      <c r="P130" s="1033" t="str">
        <f>IFERROR(VLOOKUP($I130,'WM-AR'!$I$7:$AS$3267,12,FALSE),"")</f>
        <v/>
      </c>
      <c r="Q130" s="1033" t="str">
        <f>IFERROR(VLOOKUP($I130,'WM-AR'!$I$7:$AS$3267,14,FALSE),"")</f>
        <v/>
      </c>
      <c r="R130" s="1033" t="str">
        <f>IFERROR(VLOOKUP($I130,'WM-AR'!$I$7:$AS$3267,16,FALSE),"")</f>
        <v/>
      </c>
      <c r="S130" s="1033" t="str">
        <f>IFERROR(VLOOKUP($I130,'WM-AR'!$I$7:$AS$3267,18,FALSE),"")</f>
        <v/>
      </c>
      <c r="T130" s="1033" t="str">
        <f>IFERROR(VLOOKUP($I130,'WM-AR'!$I$7:$AS$3267,20,FALSE),"")</f>
        <v/>
      </c>
      <c r="U130" s="1033" t="str">
        <f>IFERROR(VLOOKUP($I130,'WM-AR'!$I$7:$AS$3267,22,FALSE),"")</f>
        <v/>
      </c>
      <c r="V130" s="1033" t="str">
        <f>IFERROR(VLOOKUP($I130,'WM-AR'!$I$7:$AS$3267,24,FALSE),"")</f>
        <v/>
      </c>
      <c r="W130" s="1033" t="str">
        <f>IFERROR(VLOOKUP($I130,'WM-AR'!$I$7:$AS$3267,25,FALSE),"")</f>
        <v/>
      </c>
      <c r="X130" s="1033" t="str">
        <f>IFERROR(VLOOKUP($I130,'WM-AR'!$I$7:$AS$3267,26,FALSE),"")</f>
        <v/>
      </c>
      <c r="Y130" s="1033" t="str">
        <f>IFERROR(VLOOKUP($I130,'WM-AR'!$I$7:$AS$3267,27,FALSE),"")</f>
        <v/>
      </c>
      <c r="Z130" s="1033" t="str">
        <f>IFERROR(VLOOKUP($I130,'WM-AR'!$I$7:$AS$3267,28,FALSE),"")</f>
        <v/>
      </c>
      <c r="AA130" s="1033" t="str">
        <f>IFERROR(VLOOKUP($I130,'WM-AR'!$I$7:$AS$3267,29,FALSE),"")</f>
        <v/>
      </c>
      <c r="AB130" s="1033" t="str">
        <f>IFERROR(VLOOKUP($I130,'WM-AR'!$I$7:$AS$3267,30,FALSE),"")</f>
        <v/>
      </c>
      <c r="AC130" s="1033" t="str">
        <f>IFERROR(VLOOKUP($I130,'WM-AR'!$I$7:$AS$3267,31,FALSE),"")</f>
        <v/>
      </c>
      <c r="AD130" s="1033" t="str">
        <f>IFERROR(VLOOKUP($I130,'WM-AR'!$I$7:$AS$3267,32,FALSE),"")</f>
        <v/>
      </c>
      <c r="AE130" s="1033" t="str">
        <f>IFERROR(VLOOKUP($I130,'WM-AR'!$I$7:$AS$3267,33,FALSE),"")</f>
        <v/>
      </c>
      <c r="AF130" s="1034"/>
      <c r="AG130" s="852"/>
      <c r="AH130" s="852"/>
      <c r="AI130" s="854"/>
      <c r="AJ130" s="854" t="str">
        <f t="shared" si="46"/>
        <v/>
      </c>
      <c r="AK130" s="723"/>
      <c r="AL130" s="1028" t="str">
        <f>IF(AND(ISTEXT($E130),ISTEXT($B130)),"산출기준 &gt;&gt;  "&amp;_xlfn.XLOOKUP($E130,산출기준!$D:$D,산출기준!$E:$E,"매칭실패"),"")</f>
        <v/>
      </c>
    </row>
    <row r="131" spans="1:38">
      <c r="A131" s="1019"/>
      <c r="B131" s="724"/>
      <c r="C131" s="725"/>
      <c r="D131" s="731"/>
      <c r="E131" s="727"/>
      <c r="F131" s="1035"/>
      <c r="G131" s="886"/>
      <c r="H131" s="861"/>
      <c r="I131" s="732" t="str">
        <f t="shared" si="45"/>
        <v/>
      </c>
      <c r="J131" s="1036"/>
      <c r="K131" s="1037" t="str">
        <f>IFERROR(VLOOKUP($I131,'WM-AR'!$I$7:$AS$3267,34,FALSE),"")</f>
        <v/>
      </c>
      <c r="L131" s="1036" t="str">
        <f>IFERROR(VLOOKUP($I131,'WM-AR'!$I$7:$AS$3267,4,FALSE),"")</f>
        <v/>
      </c>
      <c r="M131" s="1036" t="str">
        <f>IFERROR(VLOOKUP($I131,'WM-AR'!$I$7:$AS$3267,6,FALSE),"")</f>
        <v/>
      </c>
      <c r="N131" s="1036" t="str">
        <f>IFERROR(VLOOKUP($I131,'WM-AR'!$I$7:$AS$3267,8,FALSE),"")</f>
        <v/>
      </c>
      <c r="O131" s="1038" t="str">
        <f>IFERROR(VLOOKUP($I131,'WM-AR'!$I$7:$AS$3267,10,FALSE),"")</f>
        <v/>
      </c>
      <c r="P131" s="1039" t="str">
        <f>IFERROR(VLOOKUP($I131,'WM-AR'!$I$7:$AS$3267,12,FALSE),"")</f>
        <v/>
      </c>
      <c r="Q131" s="1039" t="str">
        <f>IFERROR(VLOOKUP($I131,'WM-AR'!$I$7:$AS$3267,14,FALSE),"")</f>
        <v/>
      </c>
      <c r="R131" s="1039" t="str">
        <f>IFERROR(VLOOKUP($I131,'WM-AR'!$I$7:$AS$3267,16,FALSE),"")</f>
        <v/>
      </c>
      <c r="S131" s="1039" t="str">
        <f>IFERROR(VLOOKUP($I131,'WM-AR'!$I$7:$AS$3267,18,FALSE),"")</f>
        <v/>
      </c>
      <c r="T131" s="1039" t="str">
        <f>IFERROR(VLOOKUP($I131,'WM-AR'!$I$7:$AS$3267,20,FALSE),"")</f>
        <v/>
      </c>
      <c r="U131" s="1039" t="str">
        <f>IFERROR(VLOOKUP($I131,'WM-AR'!$I$7:$AS$3267,22,FALSE),"")</f>
        <v/>
      </c>
      <c r="V131" s="1039" t="str">
        <f>IFERROR(VLOOKUP($I131,'WM-AR'!$I$7:$AS$3267,24,FALSE),"")</f>
        <v/>
      </c>
      <c r="W131" s="1039" t="str">
        <f>IFERROR(VLOOKUP($I131,'WM-AR'!$I$7:$AS$3267,25,FALSE),"")</f>
        <v/>
      </c>
      <c r="X131" s="1039" t="str">
        <f>IFERROR(VLOOKUP($I131,'WM-AR'!$I$7:$AS$3267,26,FALSE),"")</f>
        <v/>
      </c>
      <c r="Y131" s="1039" t="str">
        <f>IFERROR(VLOOKUP($I131,'WM-AR'!$I$7:$AS$3267,27,FALSE),"")</f>
        <v/>
      </c>
      <c r="Z131" s="1039" t="str">
        <f>IFERROR(VLOOKUP($I131,'WM-AR'!$I$7:$AS$3267,28,FALSE),"")</f>
        <v/>
      </c>
      <c r="AA131" s="1039" t="str">
        <f>IFERROR(VLOOKUP($I131,'WM-AR'!$I$7:$AS$3267,29,FALSE),"")</f>
        <v/>
      </c>
      <c r="AB131" s="1039" t="str">
        <f>IFERROR(VLOOKUP($I131,'WM-AR'!$I$7:$AS$3267,30,FALSE),"")</f>
        <v/>
      </c>
      <c r="AC131" s="1039" t="str">
        <f>IFERROR(VLOOKUP($I131,'WM-AR'!$I$7:$AS$3267,31,FALSE),"")</f>
        <v/>
      </c>
      <c r="AD131" s="1039" t="str">
        <f>IFERROR(VLOOKUP($I131,'WM-AR'!$I$7:$AS$3267,32,FALSE),"")</f>
        <v/>
      </c>
      <c r="AE131" s="1039" t="str">
        <f>IFERROR(VLOOKUP($I131,'WM-AR'!$I$7:$AS$3267,33,FALSE),"")</f>
        <v/>
      </c>
      <c r="AF131" s="1040"/>
      <c r="AG131" s="870"/>
      <c r="AH131" s="870"/>
      <c r="AI131" s="871"/>
      <c r="AJ131" s="871" t="str">
        <f t="shared" si="46"/>
        <v/>
      </c>
      <c r="AK131" s="743"/>
      <c r="AL131" s="1028" t="str">
        <f>IF(AND(ISTEXT($E131),ISTEXT($B131)),"산출기준 &gt;&gt;  "&amp;_xlfn.XLOOKUP($E131,산출기준!$D:$D,산출기준!$E:$E,"매칭실패"),"")</f>
        <v/>
      </c>
    </row>
    <row r="132" spans="1:38">
      <c r="B132" s="635"/>
      <c r="C132" s="636"/>
      <c r="D132" s="636"/>
      <c r="E132" s="636"/>
      <c r="F132" s="638"/>
      <c r="G132" s="639"/>
      <c r="H132" s="639"/>
      <c r="I132" s="641"/>
      <c r="J132" s="642"/>
      <c r="K132" s="642"/>
      <c r="L132" s="642"/>
      <c r="M132" s="642"/>
      <c r="N132" s="642"/>
      <c r="O132" s="642"/>
      <c r="P132" s="642"/>
      <c r="Q132" s="642"/>
      <c r="R132" s="642"/>
      <c r="S132" s="642"/>
      <c r="T132" s="642"/>
      <c r="U132" s="642"/>
      <c r="V132" s="642"/>
      <c r="W132" s="642"/>
      <c r="X132" s="642"/>
      <c r="Y132" s="642"/>
      <c r="Z132" s="642"/>
      <c r="AA132" s="642"/>
      <c r="AB132" s="642"/>
      <c r="AC132" s="642"/>
      <c r="AD132" s="642"/>
      <c r="AE132" s="642"/>
      <c r="AF132" s="636"/>
      <c r="AG132" s="643"/>
      <c r="AH132" s="643"/>
      <c r="AI132" s="644"/>
      <c r="AJ132" s="644"/>
      <c r="AK132" s="639"/>
      <c r="AL132" s="88" t="str">
        <f>IF(AND(ISTEXT($E132),ISTEXT($B132)),"산출기준 &gt;&gt;  "&amp;_xlfn.XLOOKUP($E132,산출기준!$D:$D,산출기준!$E:$E,"매칭실패"),"")</f>
        <v/>
      </c>
    </row>
    <row r="133" spans="1:38">
      <c r="B133" s="645"/>
      <c r="C133" s="646" t="s">
        <v>2937</v>
      </c>
      <c r="D133" s="648"/>
      <c r="E133" s="648"/>
      <c r="F133" s="649" t="s">
        <v>2993</v>
      </c>
      <c r="G133" s="645"/>
      <c r="H133" s="651"/>
      <c r="I133" s="652"/>
      <c r="J133" s="652"/>
      <c r="K133" s="653"/>
      <c r="L133" s="653"/>
      <c r="M133" s="653"/>
      <c r="N133" s="653"/>
      <c r="O133" s="653"/>
      <c r="P133" s="653"/>
      <c r="Q133" s="653"/>
      <c r="R133" s="653"/>
      <c r="S133" s="653"/>
      <c r="T133" s="653"/>
      <c r="U133" s="653"/>
      <c r="V133" s="653"/>
      <c r="W133" s="653"/>
      <c r="X133" s="653"/>
      <c r="Y133" s="653"/>
      <c r="Z133" s="653"/>
      <c r="AA133" s="653"/>
      <c r="AB133" s="653"/>
      <c r="AC133" s="653"/>
      <c r="AD133" s="653"/>
      <c r="AE133" s="653"/>
      <c r="AF133" s="656"/>
      <c r="AG133" s="656"/>
      <c r="AH133" s="656"/>
      <c r="AI133" s="656"/>
      <c r="AJ133" s="656"/>
      <c r="AK133" s="657"/>
      <c r="AL133" s="88" t="str">
        <f>IF(AND(ISTEXT($E133),ISTEXT($B133)),"산출기준 &gt;&gt;  "&amp;_xlfn.XLOOKUP($E133,산출기준!$D:$D,산출기준!$E:$E,"매칭실패"),"")</f>
        <v/>
      </c>
    </row>
    <row r="134" spans="1:38">
      <c r="B134" s="645"/>
      <c r="C134" s="646"/>
      <c r="D134" s="648"/>
      <c r="E134" s="648"/>
      <c r="F134" s="1047" t="s">
        <v>558</v>
      </c>
      <c r="G134" s="645"/>
      <c r="H134" s="651"/>
      <c r="I134" s="652"/>
      <c r="J134" s="652"/>
      <c r="K134" s="653"/>
      <c r="L134" s="653"/>
      <c r="M134" s="653"/>
      <c r="N134" s="653"/>
      <c r="O134" s="653"/>
      <c r="P134" s="653"/>
      <c r="Q134" s="653"/>
      <c r="R134" s="653"/>
      <c r="S134" s="653"/>
      <c r="T134" s="653"/>
      <c r="U134" s="653"/>
      <c r="V134" s="653"/>
      <c r="W134" s="653"/>
      <c r="X134" s="653"/>
      <c r="Y134" s="653"/>
      <c r="Z134" s="653"/>
      <c r="AA134" s="653"/>
      <c r="AB134" s="653"/>
      <c r="AC134" s="653"/>
      <c r="AD134" s="653"/>
      <c r="AE134" s="653"/>
      <c r="AF134" s="656"/>
      <c r="AG134" s="656"/>
      <c r="AH134" s="656"/>
      <c r="AI134" s="656"/>
      <c r="AJ134" s="656"/>
      <c r="AK134" s="657"/>
      <c r="AL134" s="88" t="str">
        <f>IF(AND(ISTEXT($E134),ISTEXT($B134)),"산출기준 &gt;&gt;  "&amp;_xlfn.XLOOKUP($E134,산출기준!$D:$D,산출기준!$E:$E,"매칭실패"),"")</f>
        <v/>
      </c>
    </row>
    <row r="135" spans="1:38" ht="34.9" customHeight="1">
      <c r="B135" s="808" t="str" cm="1">
        <f t="array" aca="1" ref="B135" ca="1">_xlfn.IFNA(INDIRECT("Family_표준_구성도!B"&amp;MATCH(F135,INDIRECT("Family_표준_구성도!"&amp;"C:C"),0)),"")</f>
        <v>3.1.1.3.1</v>
      </c>
      <c r="C135" s="668" t="s">
        <v>2016</v>
      </c>
      <c r="D135" s="809"/>
      <c r="E135" s="668" t="s">
        <v>2939</v>
      </c>
      <c r="F135" s="810" t="s">
        <v>560</v>
      </c>
      <c r="G135" s="811"/>
      <c r="H135" s="917" t="s">
        <v>2994</v>
      </c>
      <c r="I135" s="674"/>
      <c r="J135" s="674"/>
      <c r="K135" s="674"/>
      <c r="L135" s="674"/>
      <c r="M135" s="674"/>
      <c r="N135" s="675"/>
      <c r="O135" s="676"/>
      <c r="P135" s="677"/>
      <c r="Q135" s="677"/>
      <c r="R135" s="677"/>
      <c r="S135" s="677"/>
      <c r="T135" s="677"/>
      <c r="U135" s="677"/>
      <c r="V135" s="678"/>
      <c r="W135" s="679"/>
      <c r="X135" s="679"/>
      <c r="Y135" s="679"/>
      <c r="Z135" s="679"/>
      <c r="AA135" s="679"/>
      <c r="AB135" s="679"/>
      <c r="AC135" s="679"/>
      <c r="AD135" s="679"/>
      <c r="AE135" s="679"/>
      <c r="AF135" s="1043"/>
      <c r="AG135" s="682"/>
      <c r="AH135" s="682"/>
      <c r="AI135" s="682"/>
      <c r="AJ135" s="682"/>
      <c r="AK135" s="683"/>
      <c r="AL135" s="88" t="str">
        <f ca="1">IF(AND(ISTEXT($E135),ISTEXT($B135)),"산출기준 &gt;&gt;  "&amp;_xlfn.XLOOKUP($E135,산출기준!$D:$D,산출기준!$E:$E,"매칭실패"),"")</f>
        <v>산출기준 &gt;&gt;  [ 벽체 일반 산출 ]</v>
      </c>
    </row>
    <row r="136" spans="1:38" ht="49.9" customHeight="1" outlineLevel="1">
      <c r="B136" s="758"/>
      <c r="C136" s="759"/>
      <c r="D136" s="759"/>
      <c r="E136" s="814"/>
      <c r="F136" s="818" t="s">
        <v>2966</v>
      </c>
      <c r="G136" s="759" t="str">
        <f t="shared" ref="G136" si="47">IF(IF(N136=0,"",N136)&amp;" | "&amp;IF(O136=0,"",O136)&amp;" | "&amp;IF(Q136=0,"",Q136)&amp;" | "&amp;IF(R136=0,"",R136)=" |  |  | ","",IF(N136=0,"",N136)&amp;" | "&amp;IF(O136=0,"",O136)&amp;" | "&amp;IF(Q136=0,"",Q136)&amp;" | "&amp;IF(R136=0,"",R136))</f>
        <v xml:space="preserve">Reinforced Concrete Block |  |  | </v>
      </c>
      <c r="H136" s="816" t="s">
        <v>2995</v>
      </c>
      <c r="I136" s="765" t="str">
        <f>LEFT(H136,14)</f>
        <v>A04AL069-00001</v>
      </c>
      <c r="J136" s="766"/>
      <c r="K136" s="766" t="str">
        <f>IFERROR(VLOOKUP($I136,'WM-AR'!$I$7:$AS$3267,34,FALSE),"")</f>
        <v>M2</v>
      </c>
      <c r="L136" s="766" t="str">
        <f>IFERROR(VLOOKUP($I136,'WM-AR'!$I$7:$AS$3267,4,FALSE),"")</f>
        <v>Finishing Work</v>
      </c>
      <c r="M136" s="766" t="str">
        <f>IFERROR(VLOOKUP($I136,'WM-AR'!$I$7:$AS$3267,6,FALSE),"")</f>
        <v>Masonry Work</v>
      </c>
      <c r="N136" s="766" t="str">
        <f>IFERROR(VLOOKUP($I136,'WM-AR'!$I$7:$AS$3267,8,FALSE),"")</f>
        <v>Reinforced Concrete Block</v>
      </c>
      <c r="O136" s="766">
        <f>IFERROR(VLOOKUP($I136,'WM-AR'!$I$7:$AS$3267,10,FALSE),"")</f>
        <v>0</v>
      </c>
      <c r="P136" s="766">
        <f>IFERROR(VLOOKUP($I136,'WM-AR'!$I$7:$AS$3267,12,FALSE),"")</f>
        <v>0</v>
      </c>
      <c r="Q136" s="766">
        <f>IFERROR(VLOOKUP($I136,'WM-AR'!$I$7:$AS$3267,14,FALSE),"")</f>
        <v>0</v>
      </c>
      <c r="R136" s="766">
        <f>IFERROR(VLOOKUP($I136,'WM-AR'!$I$7:$AS$3267,16,FALSE),"")</f>
        <v>0</v>
      </c>
      <c r="S136" s="766">
        <f>IFERROR(VLOOKUP($I136,'WM-AR'!$I$7:$AS$3267,18,FALSE),"")</f>
        <v>0</v>
      </c>
      <c r="T136" s="766" t="str">
        <f>IFERROR(VLOOKUP($I136,'WM-AR'!$I$7:$AS$3267,20,FALSE),"")</f>
        <v>w/ All Reinf.(Lath, Steel Tie, Anchor Bar, Mortar, ETC.), Filler, Sealant, Lintel/Sill for Opening, ETC.</v>
      </c>
      <c r="U136" s="766">
        <f>IFERROR(VLOOKUP($I136,'WM-AR'!$I$7:$AS$3267,22,FALSE),"")</f>
        <v>0</v>
      </c>
      <c r="V136" s="766" t="str">
        <f>IFERROR(VLOOKUP($I136,'WM-AR'!$I$7:$AS$3267,24,FALSE),"")</f>
        <v>50mm&lt;THK≤100mm</v>
      </c>
      <c r="W136" s="766">
        <f>IFERROR(VLOOKUP($I136,'WM-AR'!$I$7:$AS$3267,25,FALSE),"")</f>
        <v>0</v>
      </c>
      <c r="X136" s="766" t="str">
        <f>IFERROR(VLOOKUP($I136,'WM-AR'!$I$7:$AS$3267,26,FALSE),"")</f>
        <v>THK=(  )mm</v>
      </c>
      <c r="Y136" s="766">
        <f>IFERROR(VLOOKUP($I136,'WM-AR'!$I$7:$AS$3267,27,FALSE),"")</f>
        <v>0</v>
      </c>
      <c r="Z136" s="766">
        <f>IFERROR(VLOOKUP($I136,'WM-AR'!$I$7:$AS$3267,28,FALSE),"")</f>
        <v>0</v>
      </c>
      <c r="AA136" s="766">
        <f>IFERROR(VLOOKUP($I136,'WM-AR'!$I$7:$AS$3267,29,FALSE),"")</f>
        <v>0</v>
      </c>
      <c r="AB136" s="766">
        <f>IFERROR(VLOOKUP($I136,'WM-AR'!$I$7:$AS$3267,30,FALSE),"")</f>
        <v>0</v>
      </c>
      <c r="AC136" s="766">
        <f>IFERROR(VLOOKUP($I136,'WM-AR'!$I$7:$AS$3267,31,FALSE),"")</f>
        <v>0</v>
      </c>
      <c r="AD136" s="766">
        <f>IFERROR(VLOOKUP($I136,'WM-AR'!$I$7:$AS$3267,32,FALSE),"")</f>
        <v>0</v>
      </c>
      <c r="AE136" s="766" t="str">
        <f>IFERROR(VLOOKUP($I136,'WM-AR'!$I$7:$AS$3267,33,FALSE),"")</f>
        <v/>
      </c>
      <c r="AF136" s="817" t="s">
        <v>2996</v>
      </c>
      <c r="AG136" s="768" t="s">
        <v>1815</v>
      </c>
      <c r="AH136" s="768" t="s">
        <v>1815</v>
      </c>
      <c r="AI136" s="769"/>
      <c r="AJ136" s="769" t="str">
        <f>K136</f>
        <v>M2</v>
      </c>
      <c r="AK136" s="905"/>
      <c r="AL136" s="88" t="str">
        <f>IF(AND(ISTEXT($E136),ISTEXT($B136)),"산출기준 &gt;&gt;  "&amp;_xlfn.XLOOKUP($E136,산출기준!$D:$D,산출기준!$E:$E,"매칭실패"),"")</f>
        <v/>
      </c>
    </row>
    <row r="137" spans="1:38" ht="30" customHeight="1" outlineLevel="1">
      <c r="B137" s="758"/>
      <c r="C137" s="759"/>
      <c r="D137" s="759"/>
      <c r="E137" s="814"/>
      <c r="F137" s="818" t="s">
        <v>2945</v>
      </c>
      <c r="G137" s="1044" t="s">
        <v>2964</v>
      </c>
      <c r="H137" s="759"/>
      <c r="I137" s="765" t="s">
        <v>2965</v>
      </c>
      <c r="J137" s="766"/>
      <c r="K137" s="766"/>
      <c r="L137" s="766"/>
      <c r="M137" s="766"/>
      <c r="N137" s="766"/>
      <c r="O137" s="766"/>
      <c r="P137" s="766"/>
      <c r="Q137" s="766"/>
      <c r="R137" s="766"/>
      <c r="S137" s="766"/>
      <c r="T137" s="766"/>
      <c r="U137" s="766"/>
      <c r="V137" s="766"/>
      <c r="W137" s="766"/>
      <c r="X137" s="766"/>
      <c r="Y137" s="766"/>
      <c r="Z137" s="766"/>
      <c r="AA137" s="766"/>
      <c r="AB137" s="766"/>
      <c r="AC137" s="766"/>
      <c r="AD137" s="766"/>
      <c r="AE137" s="766"/>
      <c r="AF137" s="773"/>
      <c r="AG137" s="1045"/>
      <c r="AH137" s="1045"/>
      <c r="AI137" s="1046"/>
      <c r="AJ137" s="1046"/>
      <c r="AK137" s="905"/>
      <c r="AL137" s="88" t="str">
        <f>IF(AND(ISTEXT($E137),ISTEXT($B137)),"산출기준 &gt;&gt;  "&amp;_xlfn.XLOOKUP($E137,산출기준!$D:$D,산출기준!$E:$E,"매칭실패"),"")</f>
        <v/>
      </c>
    </row>
    <row r="138" spans="1:38" ht="49.9" customHeight="1" outlineLevel="1">
      <c r="B138" s="758"/>
      <c r="C138" s="759"/>
      <c r="D138" s="759"/>
      <c r="E138" s="814"/>
      <c r="F138" s="818" t="s">
        <v>2843</v>
      </c>
      <c r="G138" s="759" t="str">
        <f t="shared" ref="G138:G141" si="48">IF(IF(N138=0,"",N138)&amp;" | "&amp;IF(O138=0,"",O138)&amp;" | "&amp;IF(Q138=0,"",Q138)&amp;" | "&amp;IF(R138=0,"",R138)=" |  |  | ","",IF(N138=0,"",N138)&amp;" | "&amp;IF(O138=0,"",O138)&amp;" | "&amp;IF(Q138=0,"",Q138)&amp;" | "&amp;IF(R138=0,"",R138))</f>
        <v xml:space="preserve">Insulation | Mineral Wool (Rock Wool) |  | </v>
      </c>
      <c r="H138" s="816" t="s">
        <v>2997</v>
      </c>
      <c r="I138" s="765" t="str">
        <f>LEFT(H138,14)</f>
        <v>A04AL076-00004</v>
      </c>
      <c r="J138" s="766"/>
      <c r="K138" s="766" t="str">
        <f>IFERROR(VLOOKUP($I138,'WM-AR'!$I$7:$AS$3267,34,FALSE),"")</f>
        <v>M2</v>
      </c>
      <c r="L138" s="766" t="str">
        <f>IFERROR(VLOOKUP($I138,'WM-AR'!$I$7:$AS$3267,4,FALSE),"")</f>
        <v>Finishing Work</v>
      </c>
      <c r="M138" s="766" t="str">
        <f>IFERROR(VLOOKUP($I138,'WM-AR'!$I$7:$AS$3267,6,FALSE),"")</f>
        <v>Masonry Work</v>
      </c>
      <c r="N138" s="766" t="str">
        <f>IFERROR(VLOOKUP($I138,'WM-AR'!$I$7:$AS$3267,8,FALSE),"")</f>
        <v>Insulation</v>
      </c>
      <c r="O138" s="766" t="str">
        <f>IFERROR(VLOOKUP($I138,'WM-AR'!$I$7:$AS$3267,10,FALSE),"")</f>
        <v>Mineral Wool (Rock Wool)</v>
      </c>
      <c r="P138" s="766">
        <f>IFERROR(VLOOKUP($I138,'WM-AR'!$I$7:$AS$3267,12,FALSE),"")</f>
        <v>0</v>
      </c>
      <c r="Q138" s="766">
        <f>IFERROR(VLOOKUP($I138,'WM-AR'!$I$7:$AS$3267,14,FALSE),"")</f>
        <v>0</v>
      </c>
      <c r="R138" s="766">
        <f>IFERROR(VLOOKUP($I138,'WM-AR'!$I$7:$AS$3267,16,FALSE),"")</f>
        <v>0</v>
      </c>
      <c r="S138" s="766">
        <f>IFERROR(VLOOKUP($I138,'WM-AR'!$I$7:$AS$3267,18,FALSE),"")</f>
        <v>0</v>
      </c>
      <c r="T138" s="766" t="str">
        <f>IFERROR(VLOOKUP($I138,'WM-AR'!$I$7:$AS$3267,20,FALSE),"")</f>
        <v>Minimum Density of 50 kg/m3</v>
      </c>
      <c r="U138" s="766">
        <f>IFERROR(VLOOKUP($I138,'WM-AR'!$I$7:$AS$3267,22,FALSE),"")</f>
        <v>0</v>
      </c>
      <c r="V138" s="766" t="str">
        <f>IFERROR(VLOOKUP($I138,'WM-AR'!$I$7:$AS$3267,24,FALSE),"")</f>
        <v>100mm≤THK</v>
      </c>
      <c r="W138" s="766">
        <f>IFERROR(VLOOKUP($I138,'WM-AR'!$I$7:$AS$3267,25,FALSE),"")</f>
        <v>0</v>
      </c>
      <c r="X138" s="766" t="str">
        <f>IFERROR(VLOOKUP($I138,'WM-AR'!$I$7:$AS$3267,26,FALSE),"")</f>
        <v>THK=(  )mm</v>
      </c>
      <c r="Y138" s="766">
        <f>IFERROR(VLOOKUP($I138,'WM-AR'!$I$7:$AS$3267,27,FALSE),"")</f>
        <v>0</v>
      </c>
      <c r="Z138" s="766">
        <f>IFERROR(VLOOKUP($I138,'WM-AR'!$I$7:$AS$3267,28,FALSE),"")</f>
        <v>0</v>
      </c>
      <c r="AA138" s="766">
        <f>IFERROR(VLOOKUP($I138,'WM-AR'!$I$7:$AS$3267,29,FALSE),"")</f>
        <v>0</v>
      </c>
      <c r="AB138" s="766">
        <f>IFERROR(VLOOKUP($I138,'WM-AR'!$I$7:$AS$3267,30,FALSE),"")</f>
        <v>0</v>
      </c>
      <c r="AC138" s="766">
        <f>IFERROR(VLOOKUP($I138,'WM-AR'!$I$7:$AS$3267,31,FALSE),"")</f>
        <v>0</v>
      </c>
      <c r="AD138" s="766">
        <f>IFERROR(VLOOKUP($I138,'WM-AR'!$I$7:$AS$3267,32,FALSE),"")</f>
        <v>0</v>
      </c>
      <c r="AE138" s="766" t="str">
        <f>IFERROR(VLOOKUP($I138,'WM-AR'!$I$7:$AS$3267,33,FALSE),"")</f>
        <v/>
      </c>
      <c r="AF138" s="817" t="s">
        <v>2996</v>
      </c>
      <c r="AG138" s="768" t="s">
        <v>1815</v>
      </c>
      <c r="AH138" s="768" t="s">
        <v>1815</v>
      </c>
      <c r="AI138" s="769"/>
      <c r="AJ138" s="769" t="str">
        <f>K138</f>
        <v>M2</v>
      </c>
      <c r="AK138" s="905"/>
      <c r="AL138" s="88" t="str">
        <f>IF(AND(ISTEXT($E138),ISTEXT($B138)),"산출기준 &gt;&gt;  "&amp;_xlfn.XLOOKUP($E138,산출기준!$D:$D,산출기준!$E:$E,"매칭실패"),"")</f>
        <v/>
      </c>
    </row>
    <row r="139" spans="1:38" ht="49.9" customHeight="1" outlineLevel="1">
      <c r="B139" s="758"/>
      <c r="C139" s="759"/>
      <c r="D139" s="759"/>
      <c r="E139" s="814"/>
      <c r="F139" s="818" t="s">
        <v>2966</v>
      </c>
      <c r="G139" s="759" t="str">
        <f t="shared" si="48"/>
        <v xml:space="preserve">Reinforced Concrete Block |  |  | </v>
      </c>
      <c r="H139" s="816" t="s">
        <v>2967</v>
      </c>
      <c r="I139" s="765" t="str">
        <f t="shared" ref="I139:I144" si="49">LEFT(H139,14)</f>
        <v>A04AL069-00002</v>
      </c>
      <c r="J139" s="766"/>
      <c r="K139" s="766" t="str">
        <f>IFERROR(VLOOKUP($I139,'WM-AR'!$I$7:$AS$3267,34,FALSE),"")</f>
        <v>M2</v>
      </c>
      <c r="L139" s="766" t="str">
        <f>IFERROR(VLOOKUP($I139,'WM-AR'!$I$7:$AS$3267,4,FALSE),"")</f>
        <v>Finishing Work</v>
      </c>
      <c r="M139" s="766" t="str">
        <f>IFERROR(VLOOKUP($I139,'WM-AR'!$I$7:$AS$3267,6,FALSE),"")</f>
        <v>Masonry Work</v>
      </c>
      <c r="N139" s="766" t="str">
        <f>IFERROR(VLOOKUP($I139,'WM-AR'!$I$7:$AS$3267,8,FALSE),"")</f>
        <v>Reinforced Concrete Block</v>
      </c>
      <c r="O139" s="766">
        <f>IFERROR(VLOOKUP($I139,'WM-AR'!$I$7:$AS$3267,10,FALSE),"")</f>
        <v>0</v>
      </c>
      <c r="P139" s="766">
        <f>IFERROR(VLOOKUP($I139,'WM-AR'!$I$7:$AS$3267,12,FALSE),"")</f>
        <v>0</v>
      </c>
      <c r="Q139" s="766">
        <f>IFERROR(VLOOKUP($I139,'WM-AR'!$I$7:$AS$3267,14,FALSE),"")</f>
        <v>0</v>
      </c>
      <c r="R139" s="766">
        <f>IFERROR(VLOOKUP($I139,'WM-AR'!$I$7:$AS$3267,16,FALSE),"")</f>
        <v>0</v>
      </c>
      <c r="S139" s="766">
        <f>IFERROR(VLOOKUP($I139,'WM-AR'!$I$7:$AS$3267,18,FALSE),"")</f>
        <v>0</v>
      </c>
      <c r="T139" s="766" t="str">
        <f>IFERROR(VLOOKUP($I139,'WM-AR'!$I$7:$AS$3267,20,FALSE),"")</f>
        <v>w/ All Reinf.(Lath, Steel Tie, Anchor Bar, Mortar, ETC.), Filler, Sealant, Lintel/Sill for Opening, ETC.</v>
      </c>
      <c r="U139" s="766">
        <f>IFERROR(VLOOKUP($I139,'WM-AR'!$I$7:$AS$3267,22,FALSE),"")</f>
        <v>0</v>
      </c>
      <c r="V139" s="766" t="str">
        <f>IFERROR(VLOOKUP($I139,'WM-AR'!$I$7:$AS$3267,24,FALSE),"")</f>
        <v>100mm&lt;THK≤200mm</v>
      </c>
      <c r="W139" s="766">
        <f>IFERROR(VLOOKUP($I139,'WM-AR'!$I$7:$AS$3267,25,FALSE),"")</f>
        <v>0</v>
      </c>
      <c r="X139" s="766" t="str">
        <f>IFERROR(VLOOKUP($I139,'WM-AR'!$I$7:$AS$3267,26,FALSE),"")</f>
        <v>THK=(  )mm</v>
      </c>
      <c r="Y139" s="766">
        <f>IFERROR(VLOOKUP($I139,'WM-AR'!$I$7:$AS$3267,27,FALSE),"")</f>
        <v>0</v>
      </c>
      <c r="Z139" s="766">
        <f>IFERROR(VLOOKUP($I139,'WM-AR'!$I$7:$AS$3267,28,FALSE),"")</f>
        <v>0</v>
      </c>
      <c r="AA139" s="766">
        <f>IFERROR(VLOOKUP($I139,'WM-AR'!$I$7:$AS$3267,29,FALSE),"")</f>
        <v>0</v>
      </c>
      <c r="AB139" s="766">
        <f>IFERROR(VLOOKUP($I139,'WM-AR'!$I$7:$AS$3267,30,FALSE),"")</f>
        <v>0</v>
      </c>
      <c r="AC139" s="766">
        <f>IFERROR(VLOOKUP($I139,'WM-AR'!$I$7:$AS$3267,31,FALSE),"")</f>
        <v>0</v>
      </c>
      <c r="AD139" s="766">
        <f>IFERROR(VLOOKUP($I139,'WM-AR'!$I$7:$AS$3267,32,FALSE),"")</f>
        <v>0</v>
      </c>
      <c r="AE139" s="766" t="str">
        <f>IFERROR(VLOOKUP($I139,'WM-AR'!$I$7:$AS$3267,33,FALSE),"")</f>
        <v/>
      </c>
      <c r="AF139" s="817" t="s">
        <v>2968</v>
      </c>
      <c r="AG139" s="768" t="s">
        <v>1815</v>
      </c>
      <c r="AH139" s="768" t="s">
        <v>1815</v>
      </c>
      <c r="AI139" s="769"/>
      <c r="AJ139" s="769" t="str">
        <f>K139</f>
        <v>M2</v>
      </c>
      <c r="AK139" s="905"/>
      <c r="AL139" s="88" t="str">
        <f>IF(AND(ISTEXT($E139),ISTEXT($B139)),"산출기준 &gt;&gt;  "&amp;_xlfn.XLOOKUP($E139,산출기준!$D:$D,산출기준!$E:$E,"매칭실패"),"")</f>
        <v/>
      </c>
    </row>
    <row r="140" spans="1:38" ht="49.9" customHeight="1" outlineLevel="1">
      <c r="B140" s="758"/>
      <c r="C140" s="759"/>
      <c r="D140" s="759"/>
      <c r="E140" s="814"/>
      <c r="F140" s="818" t="s">
        <v>2969</v>
      </c>
      <c r="G140" s="759" t="str">
        <f t="shared" si="48"/>
        <v xml:space="preserve">Plastering |  |  | </v>
      </c>
      <c r="H140" s="816" t="s">
        <v>2970</v>
      </c>
      <c r="I140" s="765" t="str">
        <f t="shared" si="49"/>
        <v>A04AT198-00001</v>
      </c>
      <c r="J140" s="766"/>
      <c r="K140" s="766" t="str">
        <f>IFERROR(VLOOKUP($I140,'WM-AR'!$I$7:$AS$3267,34,FALSE),"")</f>
        <v>M2</v>
      </c>
      <c r="L140" s="766" t="str">
        <f>IFERROR(VLOOKUP($I140,'WM-AR'!$I$7:$AS$3267,4,FALSE),"")</f>
        <v>Finishing Work</v>
      </c>
      <c r="M140" s="766" t="str">
        <f>IFERROR(VLOOKUP($I140,'WM-AR'!$I$7:$AS$3267,6,FALSE),"")</f>
        <v>Plastering Work</v>
      </c>
      <c r="N140" s="766" t="str">
        <f>IFERROR(VLOOKUP($I140,'WM-AR'!$I$7:$AS$3267,8,FALSE),"")</f>
        <v>Plastering</v>
      </c>
      <c r="O140" s="766">
        <f>IFERROR(VLOOKUP($I140,'WM-AR'!$I$7:$AS$3267,10,FALSE),"")</f>
        <v>0</v>
      </c>
      <c r="P140" s="766">
        <f>IFERROR(VLOOKUP($I140,'WM-AR'!$I$7:$AS$3267,12,FALSE),"")</f>
        <v>0</v>
      </c>
      <c r="Q140" s="766">
        <f>IFERROR(VLOOKUP($I140,'WM-AR'!$I$7:$AS$3267,14,FALSE),"")</f>
        <v>0</v>
      </c>
      <c r="R140" s="766">
        <f>IFERROR(VLOOKUP($I140,'WM-AR'!$I$7:$AS$3267,16,FALSE),"")</f>
        <v>0</v>
      </c>
      <c r="S140" s="766" t="str">
        <f>IFERROR(VLOOKUP($I140,'WM-AR'!$I$7:$AS$3267,18,FALSE),"")</f>
        <v>for External Masonry Wall</v>
      </c>
      <c r="T140" s="766" t="str">
        <f>IFERROR(VLOOKUP($I140,'WM-AR'!$I$7:$AS$3267,20,FALSE),"")</f>
        <v/>
      </c>
      <c r="U140" s="766">
        <f>IFERROR(VLOOKUP($I140,'WM-AR'!$I$7:$AS$3267,22,FALSE),"")</f>
        <v>0</v>
      </c>
      <c r="V140" s="766">
        <f>IFERROR(VLOOKUP($I140,'WM-AR'!$I$7:$AS$3267,24,FALSE),"")</f>
        <v>0</v>
      </c>
      <c r="W140" s="766">
        <f>IFERROR(VLOOKUP($I140,'WM-AR'!$I$7:$AS$3267,25,FALSE),"")</f>
        <v>0</v>
      </c>
      <c r="X140" s="766" t="str">
        <f>IFERROR(VLOOKUP($I140,'WM-AR'!$I$7:$AS$3267,26,FALSE),"")</f>
        <v>THK=(  )mm</v>
      </c>
      <c r="Y140" s="766">
        <f>IFERROR(VLOOKUP($I140,'WM-AR'!$I$7:$AS$3267,27,FALSE),"")</f>
        <v>0</v>
      </c>
      <c r="Z140" s="766">
        <f>IFERROR(VLOOKUP($I140,'WM-AR'!$I$7:$AS$3267,28,FALSE),"")</f>
        <v>0</v>
      </c>
      <c r="AA140" s="766">
        <f>IFERROR(VLOOKUP($I140,'WM-AR'!$I$7:$AS$3267,29,FALSE),"")</f>
        <v>0</v>
      </c>
      <c r="AB140" s="766">
        <f>IFERROR(VLOOKUP($I140,'WM-AR'!$I$7:$AS$3267,30,FALSE),"")</f>
        <v>0</v>
      </c>
      <c r="AC140" s="766">
        <f>IFERROR(VLOOKUP($I140,'WM-AR'!$I$7:$AS$3267,31,FALSE),"")</f>
        <v>0</v>
      </c>
      <c r="AD140" s="766">
        <f>IFERROR(VLOOKUP($I140,'WM-AR'!$I$7:$AS$3267,32,FALSE),"")</f>
        <v>0</v>
      </c>
      <c r="AE140" s="766" t="str">
        <f>IFERROR(VLOOKUP($I140,'WM-AR'!$I$7:$AS$3267,33,FALSE),"")</f>
        <v/>
      </c>
      <c r="AF140" s="817" t="s">
        <v>2981</v>
      </c>
      <c r="AG140" s="768" t="s">
        <v>1815</v>
      </c>
      <c r="AH140" s="768" t="s">
        <v>1815</v>
      </c>
      <c r="AI140" s="769"/>
      <c r="AJ140" s="769" t="str">
        <f>K140</f>
        <v>M2</v>
      </c>
      <c r="AK140" s="905"/>
      <c r="AL140" s="88" t="str">
        <f>IF(AND(ISTEXT($E140),ISTEXT($B140)),"산출기준 &gt;&gt;  "&amp;_xlfn.XLOOKUP($E140,산출기준!$D:$D,산출기준!$E:$E,"매칭실패"),"")</f>
        <v/>
      </c>
    </row>
    <row r="141" spans="1:38" ht="49.9" customHeight="1" outlineLevel="1">
      <c r="B141" s="758"/>
      <c r="C141" s="759"/>
      <c r="D141" s="759"/>
      <c r="E141" s="814"/>
      <c r="F141" s="818" t="s">
        <v>2972</v>
      </c>
      <c r="G141" s="759" t="str">
        <f t="shared" si="48"/>
        <v xml:space="preserve">External Wall Painting | Acrylic Emulsion Paint |  | </v>
      </c>
      <c r="H141" s="816" t="s">
        <v>2973</v>
      </c>
      <c r="I141" s="765" t="str">
        <f t="shared" si="49"/>
        <v>A04AM077-00001</v>
      </c>
      <c r="J141" s="766"/>
      <c r="K141" s="766" t="str">
        <f>IFERROR(VLOOKUP($I141,'WM-AR'!$I$7:$AS$3267,34,FALSE),"")</f>
        <v>M2</v>
      </c>
      <c r="L141" s="766" t="str">
        <f>IFERROR(VLOOKUP($I141,'WM-AR'!$I$7:$AS$3267,4,FALSE),"")</f>
        <v>Finishing Work</v>
      </c>
      <c r="M141" s="766" t="str">
        <f>IFERROR(VLOOKUP($I141,'WM-AR'!$I$7:$AS$3267,6,FALSE),"")</f>
        <v>Painting Work</v>
      </c>
      <c r="N141" s="766" t="str">
        <f>IFERROR(VLOOKUP($I141,'WM-AR'!$I$7:$AS$3267,8,FALSE),"")</f>
        <v>External Wall Painting</v>
      </c>
      <c r="O141" s="766" t="str">
        <f>IFERROR(VLOOKUP($I141,'WM-AR'!$I$7:$AS$3267,10,FALSE),"")</f>
        <v>Acrylic Emulsion Paint</v>
      </c>
      <c r="P141" s="766">
        <f>IFERROR(VLOOKUP($I141,'WM-AR'!$I$7:$AS$3267,12,FALSE),"")</f>
        <v>0</v>
      </c>
      <c r="Q141" s="766">
        <f>IFERROR(VLOOKUP($I141,'WM-AR'!$I$7:$AS$3267,14,FALSE),"")</f>
        <v>0</v>
      </c>
      <c r="R141" s="766">
        <f>IFERROR(VLOOKUP($I141,'WM-AR'!$I$7:$AS$3267,16,FALSE),"")</f>
        <v>0</v>
      </c>
      <c r="S141" s="766">
        <f>IFERROR(VLOOKUP($I141,'WM-AR'!$I$7:$AS$3267,18,FALSE),"")</f>
        <v>0</v>
      </c>
      <c r="T141" s="766" t="str">
        <f>IFERROR(VLOOKUP($I141,'WM-AR'!$I$7:$AS$3267,20,FALSE),"")</f>
        <v/>
      </c>
      <c r="U141" s="766">
        <f>IFERROR(VLOOKUP($I141,'WM-AR'!$I$7:$AS$3267,22,FALSE),"")</f>
        <v>0</v>
      </c>
      <c r="V141" s="766" t="str">
        <f>IFERROR(VLOOKUP($I141,'WM-AR'!$I$7:$AS$3267,24,FALSE),"")</f>
        <v/>
      </c>
      <c r="W141" s="766">
        <f>IFERROR(VLOOKUP($I141,'WM-AR'!$I$7:$AS$3267,25,FALSE),"")</f>
        <v>0</v>
      </c>
      <c r="X141" s="766" t="str">
        <f>IFERROR(VLOOKUP($I141,'WM-AR'!$I$7:$AS$3267,26,FALSE),"")</f>
        <v/>
      </c>
      <c r="Y141" s="766">
        <f>IFERROR(VLOOKUP($I141,'WM-AR'!$I$7:$AS$3267,27,FALSE),"")</f>
        <v>0</v>
      </c>
      <c r="Z141" s="766">
        <f>IFERROR(VLOOKUP($I141,'WM-AR'!$I$7:$AS$3267,28,FALSE),"")</f>
        <v>0</v>
      </c>
      <c r="AA141" s="766">
        <f>IFERROR(VLOOKUP($I141,'WM-AR'!$I$7:$AS$3267,29,FALSE),"")</f>
        <v>0</v>
      </c>
      <c r="AB141" s="766">
        <f>IFERROR(VLOOKUP($I141,'WM-AR'!$I$7:$AS$3267,30,FALSE),"")</f>
        <v>0</v>
      </c>
      <c r="AC141" s="766">
        <f>IFERROR(VLOOKUP($I141,'WM-AR'!$I$7:$AS$3267,31,FALSE),"")</f>
        <v>0</v>
      </c>
      <c r="AD141" s="766">
        <f>IFERROR(VLOOKUP($I141,'WM-AR'!$I$7:$AS$3267,32,FALSE),"")</f>
        <v>0</v>
      </c>
      <c r="AE141" s="766" t="str">
        <f>IFERROR(VLOOKUP($I141,'WM-AR'!$I$7:$AS$3267,33,FALSE),"")</f>
        <v/>
      </c>
      <c r="AF141" s="817"/>
      <c r="AG141" s="768" t="s">
        <v>2975</v>
      </c>
      <c r="AH141" s="768" t="s">
        <v>2975</v>
      </c>
      <c r="AI141" s="769"/>
      <c r="AJ141" s="769" t="str">
        <f>K141</f>
        <v>M2</v>
      </c>
      <c r="AK141" s="905"/>
      <c r="AL141" s="88" t="str">
        <f>IF(AND(ISTEXT($E141),ISTEXT($B141)),"산출기준 &gt;&gt;  "&amp;_xlfn.XLOOKUP($E141,산출기준!$D:$D,산출기준!$E:$E,"매칭실패"),"")</f>
        <v/>
      </c>
    </row>
    <row r="142" spans="1:38">
      <c r="A142" s="1019"/>
      <c r="B142" s="684"/>
      <c r="C142" s="685"/>
      <c r="D142" s="1020"/>
      <c r="E142" s="687"/>
      <c r="F142" s="1021"/>
      <c r="G142" s="875" t="s">
        <v>2182</v>
      </c>
      <c r="H142" s="824"/>
      <c r="I142" s="692" t="str">
        <f t="shared" si="49"/>
        <v/>
      </c>
      <c r="J142" s="1022"/>
      <c r="K142" s="1023" t="str">
        <f>IFERROR(VLOOKUP($I142,'WM-AR'!$I$7:$AS$3267,34,FALSE),"")</f>
        <v/>
      </c>
      <c r="L142" s="1024" t="str">
        <f>IFERROR(VLOOKUP($I142,'WM-AR'!$I$7:$AS$3267,4,FALSE),"")</f>
        <v/>
      </c>
      <c r="M142" s="1024" t="str">
        <f>IFERROR(VLOOKUP($I142,'WM-AR'!$I$7:$AS$3267,6,FALSE),"")</f>
        <v/>
      </c>
      <c r="N142" s="1024" t="str">
        <f>IFERROR(VLOOKUP($I142,'WM-AR'!$I$7:$AS$3267,8,FALSE),"")</f>
        <v/>
      </c>
      <c r="O142" s="1025" t="str">
        <f>IFERROR(VLOOKUP($I142,'WM-AR'!$I$7:$AS$3267,10,FALSE),"")</f>
        <v/>
      </c>
      <c r="P142" s="1026" t="str">
        <f>IFERROR(VLOOKUP($I142,'WM-AR'!$I$7:$AS$3267,12,FALSE),"")</f>
        <v/>
      </c>
      <c r="Q142" s="1026" t="str">
        <f>IFERROR(VLOOKUP($I142,'WM-AR'!$I$7:$AS$3267,14,FALSE),"")</f>
        <v/>
      </c>
      <c r="R142" s="1026" t="str">
        <f>IFERROR(VLOOKUP($I142,'WM-AR'!$I$7:$AS$3267,16,FALSE),"")</f>
        <v/>
      </c>
      <c r="S142" s="1026" t="str">
        <f>IFERROR(VLOOKUP($I142,'WM-AR'!$I$7:$AS$3267,18,FALSE),"")</f>
        <v/>
      </c>
      <c r="T142" s="1026" t="str">
        <f>IFERROR(VLOOKUP($I142,'WM-AR'!$I$7:$AS$3267,20,FALSE),"")</f>
        <v/>
      </c>
      <c r="U142" s="1026" t="str">
        <f>IFERROR(VLOOKUP($I142,'WM-AR'!$I$7:$AS$3267,22,FALSE),"")</f>
        <v/>
      </c>
      <c r="V142" s="1026" t="str">
        <f>IFERROR(VLOOKUP($I142,'WM-AR'!$I$7:$AS$3267,24,FALSE),"")</f>
        <v/>
      </c>
      <c r="W142" s="1026" t="str">
        <f>IFERROR(VLOOKUP($I142,'WM-AR'!$I$7:$AS$3267,25,FALSE),"")</f>
        <v/>
      </c>
      <c r="X142" s="1026" t="str">
        <f>IFERROR(VLOOKUP($I142,'WM-AR'!$I$7:$AS$3267,26,FALSE),"")</f>
        <v/>
      </c>
      <c r="Y142" s="1026" t="str">
        <f>IFERROR(VLOOKUP($I142,'WM-AR'!$I$7:$AS$3267,27,FALSE),"")</f>
        <v/>
      </c>
      <c r="Z142" s="1026" t="str">
        <f>IFERROR(VLOOKUP($I142,'WM-AR'!$I$7:$AS$3267,28,FALSE),"")</f>
        <v/>
      </c>
      <c r="AA142" s="1026" t="str">
        <f>IFERROR(VLOOKUP($I142,'WM-AR'!$I$7:$AS$3267,29,FALSE),"")</f>
        <v/>
      </c>
      <c r="AB142" s="1026" t="str">
        <f>IFERROR(VLOOKUP($I142,'WM-AR'!$I$7:$AS$3267,30,FALSE),"")</f>
        <v/>
      </c>
      <c r="AC142" s="1026" t="str">
        <f>IFERROR(VLOOKUP($I142,'WM-AR'!$I$7:$AS$3267,31,FALSE),"")</f>
        <v/>
      </c>
      <c r="AD142" s="1026" t="str">
        <f>IFERROR(VLOOKUP($I142,'WM-AR'!$I$7:$AS$3267,32,FALSE),"")</f>
        <v/>
      </c>
      <c r="AE142" s="1026" t="str">
        <f>IFERROR(VLOOKUP($I142,'WM-AR'!$I$7:$AS$3267,33,FALSE),"")</f>
        <v/>
      </c>
      <c r="AF142" s="1027"/>
      <c r="AG142" s="834"/>
      <c r="AH142" s="834"/>
      <c r="AI142" s="836"/>
      <c r="AJ142" s="836" t="str">
        <f t="shared" ref="AJ142:AJ144" si="50">K142</f>
        <v/>
      </c>
      <c r="AK142" s="704"/>
      <c r="AL142" s="1028" t="str">
        <f>IF(AND(ISTEXT($E142),ISTEXT($B142)),"산출기준 &gt;&gt;  "&amp;_xlfn.XLOOKUP($E142,산출기준!$D:$D,산출기준!$E:$E,"매칭실패"),"")</f>
        <v/>
      </c>
    </row>
    <row r="143" spans="1:38">
      <c r="A143" s="1019"/>
      <c r="B143" s="705"/>
      <c r="C143" s="706"/>
      <c r="D143" s="711"/>
      <c r="E143" s="708"/>
      <c r="F143" s="1029"/>
      <c r="G143" s="882"/>
      <c r="H143" s="843"/>
      <c r="I143" s="712" t="str">
        <f t="shared" si="49"/>
        <v/>
      </c>
      <c r="J143" s="1030"/>
      <c r="K143" s="1031" t="str">
        <f>IFERROR(VLOOKUP($I143,'WM-AR'!$I$7:$AS$3267,34,FALSE),"")</f>
        <v/>
      </c>
      <c r="L143" s="1030" t="str">
        <f>IFERROR(VLOOKUP($I143,'WM-AR'!$I$7:$AS$3267,4,FALSE),"")</f>
        <v/>
      </c>
      <c r="M143" s="1030" t="str">
        <f>IFERROR(VLOOKUP($I143,'WM-AR'!$I$7:$AS$3267,6,FALSE),"")</f>
        <v/>
      </c>
      <c r="N143" s="1030" t="str">
        <f>IFERROR(VLOOKUP($I143,'WM-AR'!$I$7:$AS$3267,8,FALSE),"")</f>
        <v/>
      </c>
      <c r="O143" s="1032" t="str">
        <f>IFERROR(VLOOKUP($I143,'WM-AR'!$I$7:$AS$3267,10,FALSE),"")</f>
        <v/>
      </c>
      <c r="P143" s="1033" t="str">
        <f>IFERROR(VLOOKUP($I143,'WM-AR'!$I$7:$AS$3267,12,FALSE),"")</f>
        <v/>
      </c>
      <c r="Q143" s="1033" t="str">
        <f>IFERROR(VLOOKUP($I143,'WM-AR'!$I$7:$AS$3267,14,FALSE),"")</f>
        <v/>
      </c>
      <c r="R143" s="1033" t="str">
        <f>IFERROR(VLOOKUP($I143,'WM-AR'!$I$7:$AS$3267,16,FALSE),"")</f>
        <v/>
      </c>
      <c r="S143" s="1033" t="str">
        <f>IFERROR(VLOOKUP($I143,'WM-AR'!$I$7:$AS$3267,18,FALSE),"")</f>
        <v/>
      </c>
      <c r="T143" s="1033" t="str">
        <f>IFERROR(VLOOKUP($I143,'WM-AR'!$I$7:$AS$3267,20,FALSE),"")</f>
        <v/>
      </c>
      <c r="U143" s="1033" t="str">
        <f>IFERROR(VLOOKUP($I143,'WM-AR'!$I$7:$AS$3267,22,FALSE),"")</f>
        <v/>
      </c>
      <c r="V143" s="1033" t="str">
        <f>IFERROR(VLOOKUP($I143,'WM-AR'!$I$7:$AS$3267,24,FALSE),"")</f>
        <v/>
      </c>
      <c r="W143" s="1033" t="str">
        <f>IFERROR(VLOOKUP($I143,'WM-AR'!$I$7:$AS$3267,25,FALSE),"")</f>
        <v/>
      </c>
      <c r="X143" s="1033" t="str">
        <f>IFERROR(VLOOKUP($I143,'WM-AR'!$I$7:$AS$3267,26,FALSE),"")</f>
        <v/>
      </c>
      <c r="Y143" s="1033" t="str">
        <f>IFERROR(VLOOKUP($I143,'WM-AR'!$I$7:$AS$3267,27,FALSE),"")</f>
        <v/>
      </c>
      <c r="Z143" s="1033" t="str">
        <f>IFERROR(VLOOKUP($I143,'WM-AR'!$I$7:$AS$3267,28,FALSE),"")</f>
        <v/>
      </c>
      <c r="AA143" s="1033" t="str">
        <f>IFERROR(VLOOKUP($I143,'WM-AR'!$I$7:$AS$3267,29,FALSE),"")</f>
        <v/>
      </c>
      <c r="AB143" s="1033" t="str">
        <f>IFERROR(VLOOKUP($I143,'WM-AR'!$I$7:$AS$3267,30,FALSE),"")</f>
        <v/>
      </c>
      <c r="AC143" s="1033" t="str">
        <f>IFERROR(VLOOKUP($I143,'WM-AR'!$I$7:$AS$3267,31,FALSE),"")</f>
        <v/>
      </c>
      <c r="AD143" s="1033" t="str">
        <f>IFERROR(VLOOKUP($I143,'WM-AR'!$I$7:$AS$3267,32,FALSE),"")</f>
        <v/>
      </c>
      <c r="AE143" s="1033" t="str">
        <f>IFERROR(VLOOKUP($I143,'WM-AR'!$I$7:$AS$3267,33,FALSE),"")</f>
        <v/>
      </c>
      <c r="AF143" s="1034"/>
      <c r="AG143" s="852"/>
      <c r="AH143" s="852"/>
      <c r="AI143" s="854"/>
      <c r="AJ143" s="854" t="str">
        <f t="shared" si="50"/>
        <v/>
      </c>
      <c r="AK143" s="723"/>
      <c r="AL143" s="1028" t="str">
        <f>IF(AND(ISTEXT($E143),ISTEXT($B143)),"산출기준 &gt;&gt;  "&amp;_xlfn.XLOOKUP($E143,산출기준!$D:$D,산출기준!$E:$E,"매칭실패"),"")</f>
        <v/>
      </c>
    </row>
    <row r="144" spans="1:38">
      <c r="A144" s="1019"/>
      <c r="B144" s="724"/>
      <c r="C144" s="725"/>
      <c r="D144" s="731"/>
      <c r="E144" s="727"/>
      <c r="F144" s="1035"/>
      <c r="G144" s="886"/>
      <c r="H144" s="861"/>
      <c r="I144" s="732" t="str">
        <f t="shared" si="49"/>
        <v/>
      </c>
      <c r="J144" s="1036"/>
      <c r="K144" s="1037" t="str">
        <f>IFERROR(VLOOKUP($I144,'WM-AR'!$I$7:$AS$3267,34,FALSE),"")</f>
        <v/>
      </c>
      <c r="L144" s="1036" t="str">
        <f>IFERROR(VLOOKUP($I144,'WM-AR'!$I$7:$AS$3267,4,FALSE),"")</f>
        <v/>
      </c>
      <c r="M144" s="1036" t="str">
        <f>IFERROR(VLOOKUP($I144,'WM-AR'!$I$7:$AS$3267,6,FALSE),"")</f>
        <v/>
      </c>
      <c r="N144" s="1036" t="str">
        <f>IFERROR(VLOOKUP($I144,'WM-AR'!$I$7:$AS$3267,8,FALSE),"")</f>
        <v/>
      </c>
      <c r="O144" s="1038" t="str">
        <f>IFERROR(VLOOKUP($I144,'WM-AR'!$I$7:$AS$3267,10,FALSE),"")</f>
        <v/>
      </c>
      <c r="P144" s="1039" t="str">
        <f>IFERROR(VLOOKUP($I144,'WM-AR'!$I$7:$AS$3267,12,FALSE),"")</f>
        <v/>
      </c>
      <c r="Q144" s="1039" t="str">
        <f>IFERROR(VLOOKUP($I144,'WM-AR'!$I$7:$AS$3267,14,FALSE),"")</f>
        <v/>
      </c>
      <c r="R144" s="1039" t="str">
        <f>IFERROR(VLOOKUP($I144,'WM-AR'!$I$7:$AS$3267,16,FALSE),"")</f>
        <v/>
      </c>
      <c r="S144" s="1039" t="str">
        <f>IFERROR(VLOOKUP($I144,'WM-AR'!$I$7:$AS$3267,18,FALSE),"")</f>
        <v/>
      </c>
      <c r="T144" s="1039" t="str">
        <f>IFERROR(VLOOKUP($I144,'WM-AR'!$I$7:$AS$3267,20,FALSE),"")</f>
        <v/>
      </c>
      <c r="U144" s="1039" t="str">
        <f>IFERROR(VLOOKUP($I144,'WM-AR'!$I$7:$AS$3267,22,FALSE),"")</f>
        <v/>
      </c>
      <c r="V144" s="1039" t="str">
        <f>IFERROR(VLOOKUP($I144,'WM-AR'!$I$7:$AS$3267,24,FALSE),"")</f>
        <v/>
      </c>
      <c r="W144" s="1039" t="str">
        <f>IFERROR(VLOOKUP($I144,'WM-AR'!$I$7:$AS$3267,25,FALSE),"")</f>
        <v/>
      </c>
      <c r="X144" s="1039" t="str">
        <f>IFERROR(VLOOKUP($I144,'WM-AR'!$I$7:$AS$3267,26,FALSE),"")</f>
        <v/>
      </c>
      <c r="Y144" s="1039" t="str">
        <f>IFERROR(VLOOKUP($I144,'WM-AR'!$I$7:$AS$3267,27,FALSE),"")</f>
        <v/>
      </c>
      <c r="Z144" s="1039" t="str">
        <f>IFERROR(VLOOKUP($I144,'WM-AR'!$I$7:$AS$3267,28,FALSE),"")</f>
        <v/>
      </c>
      <c r="AA144" s="1039" t="str">
        <f>IFERROR(VLOOKUP($I144,'WM-AR'!$I$7:$AS$3267,29,FALSE),"")</f>
        <v/>
      </c>
      <c r="AB144" s="1039" t="str">
        <f>IFERROR(VLOOKUP($I144,'WM-AR'!$I$7:$AS$3267,30,FALSE),"")</f>
        <v/>
      </c>
      <c r="AC144" s="1039" t="str">
        <f>IFERROR(VLOOKUP($I144,'WM-AR'!$I$7:$AS$3267,31,FALSE),"")</f>
        <v/>
      </c>
      <c r="AD144" s="1039" t="str">
        <f>IFERROR(VLOOKUP($I144,'WM-AR'!$I$7:$AS$3267,32,FALSE),"")</f>
        <v/>
      </c>
      <c r="AE144" s="1039" t="str">
        <f>IFERROR(VLOOKUP($I144,'WM-AR'!$I$7:$AS$3267,33,FALSE),"")</f>
        <v/>
      </c>
      <c r="AF144" s="1040"/>
      <c r="AG144" s="870"/>
      <c r="AH144" s="870"/>
      <c r="AI144" s="871"/>
      <c r="AJ144" s="871" t="str">
        <f t="shared" si="50"/>
        <v/>
      </c>
      <c r="AK144" s="743"/>
      <c r="AL144" s="1028" t="str">
        <f>IF(AND(ISTEXT($E144),ISTEXT($B144)),"산출기준 &gt;&gt;  "&amp;_xlfn.XLOOKUP($E144,산출기준!$D:$D,산출기준!$E:$E,"매칭실패"),"")</f>
        <v/>
      </c>
    </row>
    <row r="145" spans="1:38">
      <c r="B145" s="645"/>
      <c r="C145" s="646"/>
      <c r="D145" s="648"/>
      <c r="E145" s="648"/>
      <c r="F145" s="1047"/>
      <c r="G145" s="645"/>
      <c r="H145" s="651"/>
      <c r="I145" s="652"/>
      <c r="J145" s="652"/>
      <c r="K145" s="653"/>
      <c r="L145" s="653"/>
      <c r="M145" s="653"/>
      <c r="N145" s="653"/>
      <c r="O145" s="653"/>
      <c r="P145" s="653"/>
      <c r="Q145" s="653"/>
      <c r="R145" s="653"/>
      <c r="S145" s="653"/>
      <c r="T145" s="653"/>
      <c r="U145" s="653"/>
      <c r="V145" s="653"/>
      <c r="W145" s="653"/>
      <c r="X145" s="653"/>
      <c r="Y145" s="653"/>
      <c r="Z145" s="653"/>
      <c r="AA145" s="653"/>
      <c r="AB145" s="653"/>
      <c r="AC145" s="653"/>
      <c r="AD145" s="653"/>
      <c r="AE145" s="653"/>
      <c r="AF145" s="656"/>
      <c r="AG145" s="656"/>
      <c r="AH145" s="656"/>
      <c r="AI145" s="656"/>
      <c r="AJ145" s="656"/>
      <c r="AK145" s="657"/>
      <c r="AL145" s="88" t="str">
        <f>IF(AND(ISTEXT($E145),ISTEXT($B145)),"산출기준 &gt;&gt;  "&amp;_xlfn.XLOOKUP($E145,산출기준!$D:$D,산출기준!$E:$E,"매칭실패"),"")</f>
        <v/>
      </c>
    </row>
    <row r="146" spans="1:38" ht="34.9" customHeight="1">
      <c r="B146" s="808" t="str" cm="1">
        <f t="array" aca="1" ref="B146" ca="1">_xlfn.IFNA(INDIRECT("Family_표준_구성도!B"&amp;MATCH(F146,INDIRECT("Family_표준_구성도!"&amp;"C:C"),0)),"")</f>
        <v>3.1.1.3.2</v>
      </c>
      <c r="C146" s="668" t="s">
        <v>2016</v>
      </c>
      <c r="D146" s="809"/>
      <c r="E146" s="668" t="s">
        <v>2939</v>
      </c>
      <c r="F146" s="810" t="s">
        <v>562</v>
      </c>
      <c r="G146" s="811"/>
      <c r="H146" s="917" t="s">
        <v>2998</v>
      </c>
      <c r="I146" s="674"/>
      <c r="J146" s="674"/>
      <c r="K146" s="674"/>
      <c r="L146" s="674"/>
      <c r="M146" s="674"/>
      <c r="N146" s="675"/>
      <c r="O146" s="676"/>
      <c r="P146" s="677"/>
      <c r="Q146" s="677"/>
      <c r="R146" s="677"/>
      <c r="S146" s="677"/>
      <c r="T146" s="677"/>
      <c r="U146" s="677"/>
      <c r="V146" s="678"/>
      <c r="W146" s="679"/>
      <c r="X146" s="679"/>
      <c r="Y146" s="679"/>
      <c r="Z146" s="679"/>
      <c r="AA146" s="679"/>
      <c r="AB146" s="679"/>
      <c r="AC146" s="679"/>
      <c r="AD146" s="679"/>
      <c r="AE146" s="679"/>
      <c r="AF146" s="1043"/>
      <c r="AG146" s="682"/>
      <c r="AH146" s="682"/>
      <c r="AI146" s="682"/>
      <c r="AJ146" s="682"/>
      <c r="AK146" s="683"/>
      <c r="AL146" s="88" t="str">
        <f ca="1">IF(AND(ISTEXT($E146),ISTEXT($B146)),"산출기준 &gt;&gt;  "&amp;_xlfn.XLOOKUP($E146,산출기준!$D:$D,산출기준!$E:$E,"매칭실패"),"")</f>
        <v>산출기준 &gt;&gt;  [ 벽체 일반 산출 ]</v>
      </c>
    </row>
    <row r="147" spans="1:38" ht="49.9" customHeight="1" outlineLevel="1">
      <c r="B147" s="758"/>
      <c r="C147" s="759"/>
      <c r="D147" s="759"/>
      <c r="E147" s="814"/>
      <c r="F147" s="818" t="s">
        <v>2966</v>
      </c>
      <c r="G147" s="759" t="str">
        <f t="shared" ref="G147" si="51">IF(IF(N147=0,"",N147)&amp;" | "&amp;IF(O147=0,"",O147)&amp;" | "&amp;IF(Q147=0,"",Q147)&amp;" | "&amp;IF(R147=0,"",R147)=" |  |  | ","",IF(N147=0,"",N147)&amp;" | "&amp;IF(O147=0,"",O147)&amp;" | "&amp;IF(Q147=0,"",Q147)&amp;" | "&amp;IF(R147=0,"",R147))</f>
        <v xml:space="preserve">Reinforced Concrete Block |  |  | </v>
      </c>
      <c r="H147" s="816" t="s">
        <v>2995</v>
      </c>
      <c r="I147" s="765" t="str">
        <f>LEFT(H147,14)</f>
        <v>A04AL069-00001</v>
      </c>
      <c r="J147" s="766"/>
      <c r="K147" s="766" t="str">
        <f>IFERROR(VLOOKUP($I147,'WM-AR'!$I$7:$AS$3267,34,FALSE),"")</f>
        <v>M2</v>
      </c>
      <c r="L147" s="766" t="str">
        <f>IFERROR(VLOOKUP($I147,'WM-AR'!$I$7:$AS$3267,4,FALSE),"")</f>
        <v>Finishing Work</v>
      </c>
      <c r="M147" s="766" t="str">
        <f>IFERROR(VLOOKUP($I147,'WM-AR'!$I$7:$AS$3267,6,FALSE),"")</f>
        <v>Masonry Work</v>
      </c>
      <c r="N147" s="766" t="str">
        <f>IFERROR(VLOOKUP($I147,'WM-AR'!$I$7:$AS$3267,8,FALSE),"")</f>
        <v>Reinforced Concrete Block</v>
      </c>
      <c r="O147" s="766">
        <f>IFERROR(VLOOKUP($I147,'WM-AR'!$I$7:$AS$3267,10,FALSE),"")</f>
        <v>0</v>
      </c>
      <c r="P147" s="766">
        <f>IFERROR(VLOOKUP($I147,'WM-AR'!$I$7:$AS$3267,12,FALSE),"")</f>
        <v>0</v>
      </c>
      <c r="Q147" s="766">
        <f>IFERROR(VLOOKUP($I147,'WM-AR'!$I$7:$AS$3267,14,FALSE),"")</f>
        <v>0</v>
      </c>
      <c r="R147" s="766">
        <f>IFERROR(VLOOKUP($I147,'WM-AR'!$I$7:$AS$3267,16,FALSE),"")</f>
        <v>0</v>
      </c>
      <c r="S147" s="766">
        <f>IFERROR(VLOOKUP($I147,'WM-AR'!$I$7:$AS$3267,18,FALSE),"")</f>
        <v>0</v>
      </c>
      <c r="T147" s="766" t="str">
        <f>IFERROR(VLOOKUP($I147,'WM-AR'!$I$7:$AS$3267,20,FALSE),"")</f>
        <v>w/ All Reinf.(Lath, Steel Tie, Anchor Bar, Mortar, ETC.), Filler, Sealant, Lintel/Sill for Opening, ETC.</v>
      </c>
      <c r="U147" s="766">
        <f>IFERROR(VLOOKUP($I147,'WM-AR'!$I$7:$AS$3267,22,FALSE),"")</f>
        <v>0</v>
      </c>
      <c r="V147" s="766" t="str">
        <f>IFERROR(VLOOKUP($I147,'WM-AR'!$I$7:$AS$3267,24,FALSE),"")</f>
        <v>50mm&lt;THK≤100mm</v>
      </c>
      <c r="W147" s="766">
        <f>IFERROR(VLOOKUP($I147,'WM-AR'!$I$7:$AS$3267,25,FALSE),"")</f>
        <v>0</v>
      </c>
      <c r="X147" s="766" t="str">
        <f>IFERROR(VLOOKUP($I147,'WM-AR'!$I$7:$AS$3267,26,FALSE),"")</f>
        <v>THK=(  )mm</v>
      </c>
      <c r="Y147" s="766">
        <f>IFERROR(VLOOKUP($I147,'WM-AR'!$I$7:$AS$3267,27,FALSE),"")</f>
        <v>0</v>
      </c>
      <c r="Z147" s="766">
        <f>IFERROR(VLOOKUP($I147,'WM-AR'!$I$7:$AS$3267,28,FALSE),"")</f>
        <v>0</v>
      </c>
      <c r="AA147" s="766">
        <f>IFERROR(VLOOKUP($I147,'WM-AR'!$I$7:$AS$3267,29,FALSE),"")</f>
        <v>0</v>
      </c>
      <c r="AB147" s="766">
        <f>IFERROR(VLOOKUP($I147,'WM-AR'!$I$7:$AS$3267,30,FALSE),"")</f>
        <v>0</v>
      </c>
      <c r="AC147" s="766">
        <f>IFERROR(VLOOKUP($I147,'WM-AR'!$I$7:$AS$3267,31,FALSE),"")</f>
        <v>0</v>
      </c>
      <c r="AD147" s="766">
        <f>IFERROR(VLOOKUP($I147,'WM-AR'!$I$7:$AS$3267,32,FALSE),"")</f>
        <v>0</v>
      </c>
      <c r="AE147" s="766" t="str">
        <f>IFERROR(VLOOKUP($I147,'WM-AR'!$I$7:$AS$3267,33,FALSE),"")</f>
        <v/>
      </c>
      <c r="AF147" s="817" t="s">
        <v>2996</v>
      </c>
      <c r="AG147" s="768" t="s">
        <v>1815</v>
      </c>
      <c r="AH147" s="768" t="s">
        <v>1815</v>
      </c>
      <c r="AI147" s="769"/>
      <c r="AJ147" s="769" t="str">
        <f>K147</f>
        <v>M2</v>
      </c>
      <c r="AK147" s="905"/>
      <c r="AL147" s="88" t="str">
        <f>IF(AND(ISTEXT($E147),ISTEXT($B147)),"산출기준 &gt;&gt;  "&amp;_xlfn.XLOOKUP($E147,산출기준!$D:$D,산출기준!$E:$E,"매칭실패"),"")</f>
        <v/>
      </c>
    </row>
    <row r="148" spans="1:38" ht="30" customHeight="1" outlineLevel="1">
      <c r="B148" s="758"/>
      <c r="C148" s="759"/>
      <c r="D148" s="759"/>
      <c r="E148" s="814"/>
      <c r="F148" s="818" t="s">
        <v>2945</v>
      </c>
      <c r="G148" s="1044" t="s">
        <v>2964</v>
      </c>
      <c r="H148" s="759"/>
      <c r="I148" s="765" t="s">
        <v>2965</v>
      </c>
      <c r="J148" s="766"/>
      <c r="K148" s="766"/>
      <c r="L148" s="766"/>
      <c r="M148" s="766"/>
      <c r="N148" s="766"/>
      <c r="O148" s="766"/>
      <c r="P148" s="766"/>
      <c r="Q148" s="766"/>
      <c r="R148" s="766"/>
      <c r="S148" s="766"/>
      <c r="T148" s="766"/>
      <c r="U148" s="766"/>
      <c r="V148" s="766"/>
      <c r="W148" s="766"/>
      <c r="X148" s="766"/>
      <c r="Y148" s="766"/>
      <c r="Z148" s="766"/>
      <c r="AA148" s="766"/>
      <c r="AB148" s="766"/>
      <c r="AC148" s="766"/>
      <c r="AD148" s="766"/>
      <c r="AE148" s="766"/>
      <c r="AF148" s="773"/>
      <c r="AG148" s="1045"/>
      <c r="AH148" s="1045"/>
      <c r="AI148" s="1046"/>
      <c r="AJ148" s="1046"/>
      <c r="AK148" s="905"/>
      <c r="AL148" s="88" t="str">
        <f>IF(AND(ISTEXT($E148),ISTEXT($B148)),"산출기준 &gt;&gt;  "&amp;_xlfn.XLOOKUP($E148,산출기준!$D:$D,산출기준!$E:$E,"매칭실패"),"")</f>
        <v/>
      </c>
    </row>
    <row r="149" spans="1:38" ht="49.9" customHeight="1" outlineLevel="1">
      <c r="B149" s="758"/>
      <c r="C149" s="759"/>
      <c r="D149" s="759"/>
      <c r="E149" s="814"/>
      <c r="F149" s="818" t="s">
        <v>2843</v>
      </c>
      <c r="G149" s="759" t="str">
        <f t="shared" ref="G149:G152" si="52">IF(IF(N149=0,"",N149)&amp;" | "&amp;IF(O149=0,"",O149)&amp;" | "&amp;IF(Q149=0,"",Q149)&amp;" | "&amp;IF(R149=0,"",R149)=" |  |  | ","",IF(N149=0,"",N149)&amp;" | "&amp;IF(O149=0,"",O149)&amp;" | "&amp;IF(Q149=0,"",Q149)&amp;" | "&amp;IF(R149=0,"",R149))</f>
        <v xml:space="preserve">Insulation | Glass Wool (Fiberglass) |  | </v>
      </c>
      <c r="H149" s="816" t="s">
        <v>2954</v>
      </c>
      <c r="I149" s="765" t="str">
        <f>LEFT(H149,14)</f>
        <v>A04AL076-00008</v>
      </c>
      <c r="J149" s="766"/>
      <c r="K149" s="766" t="str">
        <f>IFERROR(VLOOKUP($I149,'WM-AR'!$I$7:$AS$3267,34,FALSE),"")</f>
        <v>M2</v>
      </c>
      <c r="L149" s="766" t="str">
        <f>IFERROR(VLOOKUP($I149,'WM-AR'!$I$7:$AS$3267,4,FALSE),"")</f>
        <v>Finishing Work</v>
      </c>
      <c r="M149" s="766" t="str">
        <f>IFERROR(VLOOKUP($I149,'WM-AR'!$I$7:$AS$3267,6,FALSE),"")</f>
        <v>Masonry Work</v>
      </c>
      <c r="N149" s="766" t="str">
        <f>IFERROR(VLOOKUP($I149,'WM-AR'!$I$7:$AS$3267,8,FALSE),"")</f>
        <v>Insulation</v>
      </c>
      <c r="O149" s="766" t="str">
        <f>IFERROR(VLOOKUP($I149,'WM-AR'!$I$7:$AS$3267,10,FALSE),"")</f>
        <v>Glass Wool (Fiberglass)</v>
      </c>
      <c r="P149" s="766">
        <f>IFERROR(VLOOKUP($I149,'WM-AR'!$I$7:$AS$3267,12,FALSE),"")</f>
        <v>0</v>
      </c>
      <c r="Q149" s="766">
        <f>IFERROR(VLOOKUP($I149,'WM-AR'!$I$7:$AS$3267,14,FALSE),"")</f>
        <v>0</v>
      </c>
      <c r="R149" s="766">
        <f>IFERROR(VLOOKUP($I149,'WM-AR'!$I$7:$AS$3267,16,FALSE),"")</f>
        <v>0</v>
      </c>
      <c r="S149" s="766">
        <f>IFERROR(VLOOKUP($I149,'WM-AR'!$I$7:$AS$3267,18,FALSE),"")</f>
        <v>0</v>
      </c>
      <c r="T149" s="766" t="str">
        <f>IFERROR(VLOOKUP($I149,'WM-AR'!$I$7:$AS$3267,20,FALSE),"")</f>
        <v>Minimum Density of 50 kg/m3</v>
      </c>
      <c r="U149" s="766">
        <f>IFERROR(VLOOKUP($I149,'WM-AR'!$I$7:$AS$3267,22,FALSE),"")</f>
        <v>0</v>
      </c>
      <c r="V149" s="766" t="str">
        <f>IFERROR(VLOOKUP($I149,'WM-AR'!$I$7:$AS$3267,24,FALSE),"")</f>
        <v>100mm≤THK</v>
      </c>
      <c r="W149" s="766">
        <f>IFERROR(VLOOKUP($I149,'WM-AR'!$I$7:$AS$3267,25,FALSE),"")</f>
        <v>0</v>
      </c>
      <c r="X149" s="766" t="str">
        <f>IFERROR(VLOOKUP($I149,'WM-AR'!$I$7:$AS$3267,26,FALSE),"")</f>
        <v>THK=(  )mm</v>
      </c>
      <c r="Y149" s="766">
        <f>IFERROR(VLOOKUP($I149,'WM-AR'!$I$7:$AS$3267,27,FALSE),"")</f>
        <v>0</v>
      </c>
      <c r="Z149" s="766">
        <f>IFERROR(VLOOKUP($I149,'WM-AR'!$I$7:$AS$3267,28,FALSE),"")</f>
        <v>0</v>
      </c>
      <c r="AA149" s="766">
        <f>IFERROR(VLOOKUP($I149,'WM-AR'!$I$7:$AS$3267,29,FALSE),"")</f>
        <v>0</v>
      </c>
      <c r="AB149" s="766">
        <f>IFERROR(VLOOKUP($I149,'WM-AR'!$I$7:$AS$3267,30,FALSE),"")</f>
        <v>0</v>
      </c>
      <c r="AC149" s="766">
        <f>IFERROR(VLOOKUP($I149,'WM-AR'!$I$7:$AS$3267,31,FALSE),"")</f>
        <v>0</v>
      </c>
      <c r="AD149" s="766">
        <f>IFERROR(VLOOKUP($I149,'WM-AR'!$I$7:$AS$3267,32,FALSE),"")</f>
        <v>0</v>
      </c>
      <c r="AE149" s="766" t="str">
        <f>IFERROR(VLOOKUP($I149,'WM-AR'!$I$7:$AS$3267,33,FALSE),"")</f>
        <v/>
      </c>
      <c r="AF149" s="817" t="s">
        <v>2996</v>
      </c>
      <c r="AG149" s="768" t="s">
        <v>1815</v>
      </c>
      <c r="AH149" s="768" t="s">
        <v>1815</v>
      </c>
      <c r="AI149" s="769"/>
      <c r="AJ149" s="769" t="str">
        <f>K149</f>
        <v>M2</v>
      </c>
      <c r="AK149" s="905"/>
      <c r="AL149" s="88" t="str">
        <f>IF(AND(ISTEXT($E149),ISTEXT($B149)),"산출기준 &gt;&gt;  "&amp;_xlfn.XLOOKUP($E149,산출기준!$D:$D,산출기준!$E:$E,"매칭실패"),"")</f>
        <v/>
      </c>
    </row>
    <row r="150" spans="1:38" ht="49.9" customHeight="1" outlineLevel="1">
      <c r="B150" s="758"/>
      <c r="C150" s="759"/>
      <c r="D150" s="759"/>
      <c r="E150" s="814"/>
      <c r="F150" s="818" t="s">
        <v>2966</v>
      </c>
      <c r="G150" s="759" t="str">
        <f t="shared" si="52"/>
        <v xml:space="preserve">Reinforced Concrete Block |  |  | </v>
      </c>
      <c r="H150" s="816" t="s">
        <v>2967</v>
      </c>
      <c r="I150" s="765" t="str">
        <f t="shared" ref="I150:I155" si="53">LEFT(H150,14)</f>
        <v>A04AL069-00002</v>
      </c>
      <c r="J150" s="766"/>
      <c r="K150" s="766" t="str">
        <f>IFERROR(VLOOKUP($I150,'WM-AR'!$I$7:$AS$3267,34,FALSE),"")</f>
        <v>M2</v>
      </c>
      <c r="L150" s="766" t="str">
        <f>IFERROR(VLOOKUP($I150,'WM-AR'!$I$7:$AS$3267,4,FALSE),"")</f>
        <v>Finishing Work</v>
      </c>
      <c r="M150" s="766" t="str">
        <f>IFERROR(VLOOKUP($I150,'WM-AR'!$I$7:$AS$3267,6,FALSE),"")</f>
        <v>Masonry Work</v>
      </c>
      <c r="N150" s="766" t="str">
        <f>IFERROR(VLOOKUP($I150,'WM-AR'!$I$7:$AS$3267,8,FALSE),"")</f>
        <v>Reinforced Concrete Block</v>
      </c>
      <c r="O150" s="766">
        <f>IFERROR(VLOOKUP($I150,'WM-AR'!$I$7:$AS$3267,10,FALSE),"")</f>
        <v>0</v>
      </c>
      <c r="P150" s="766">
        <f>IFERROR(VLOOKUP($I150,'WM-AR'!$I$7:$AS$3267,12,FALSE),"")</f>
        <v>0</v>
      </c>
      <c r="Q150" s="766">
        <f>IFERROR(VLOOKUP($I150,'WM-AR'!$I$7:$AS$3267,14,FALSE),"")</f>
        <v>0</v>
      </c>
      <c r="R150" s="766">
        <f>IFERROR(VLOOKUP($I150,'WM-AR'!$I$7:$AS$3267,16,FALSE),"")</f>
        <v>0</v>
      </c>
      <c r="S150" s="766">
        <f>IFERROR(VLOOKUP($I150,'WM-AR'!$I$7:$AS$3267,18,FALSE),"")</f>
        <v>0</v>
      </c>
      <c r="T150" s="766" t="str">
        <f>IFERROR(VLOOKUP($I150,'WM-AR'!$I$7:$AS$3267,20,FALSE),"")</f>
        <v>w/ All Reinf.(Lath, Steel Tie, Anchor Bar, Mortar, ETC.), Filler, Sealant, Lintel/Sill for Opening, ETC.</v>
      </c>
      <c r="U150" s="766">
        <f>IFERROR(VLOOKUP($I150,'WM-AR'!$I$7:$AS$3267,22,FALSE),"")</f>
        <v>0</v>
      </c>
      <c r="V150" s="766" t="str">
        <f>IFERROR(VLOOKUP($I150,'WM-AR'!$I$7:$AS$3267,24,FALSE),"")</f>
        <v>100mm&lt;THK≤200mm</v>
      </c>
      <c r="W150" s="766">
        <f>IFERROR(VLOOKUP($I150,'WM-AR'!$I$7:$AS$3267,25,FALSE),"")</f>
        <v>0</v>
      </c>
      <c r="X150" s="766" t="str">
        <f>IFERROR(VLOOKUP($I150,'WM-AR'!$I$7:$AS$3267,26,FALSE),"")</f>
        <v>THK=(  )mm</v>
      </c>
      <c r="Y150" s="766">
        <f>IFERROR(VLOOKUP($I150,'WM-AR'!$I$7:$AS$3267,27,FALSE),"")</f>
        <v>0</v>
      </c>
      <c r="Z150" s="766">
        <f>IFERROR(VLOOKUP($I150,'WM-AR'!$I$7:$AS$3267,28,FALSE),"")</f>
        <v>0</v>
      </c>
      <c r="AA150" s="766">
        <f>IFERROR(VLOOKUP($I150,'WM-AR'!$I$7:$AS$3267,29,FALSE),"")</f>
        <v>0</v>
      </c>
      <c r="AB150" s="766">
        <f>IFERROR(VLOOKUP($I150,'WM-AR'!$I$7:$AS$3267,30,FALSE),"")</f>
        <v>0</v>
      </c>
      <c r="AC150" s="766">
        <f>IFERROR(VLOOKUP($I150,'WM-AR'!$I$7:$AS$3267,31,FALSE),"")</f>
        <v>0</v>
      </c>
      <c r="AD150" s="766">
        <f>IFERROR(VLOOKUP($I150,'WM-AR'!$I$7:$AS$3267,32,FALSE),"")</f>
        <v>0</v>
      </c>
      <c r="AE150" s="766" t="str">
        <f>IFERROR(VLOOKUP($I150,'WM-AR'!$I$7:$AS$3267,33,FALSE),"")</f>
        <v/>
      </c>
      <c r="AF150" s="817" t="s">
        <v>2968</v>
      </c>
      <c r="AG150" s="768" t="s">
        <v>1815</v>
      </c>
      <c r="AH150" s="768" t="s">
        <v>1815</v>
      </c>
      <c r="AI150" s="769"/>
      <c r="AJ150" s="769" t="str">
        <f>K150</f>
        <v>M2</v>
      </c>
      <c r="AK150" s="905"/>
      <c r="AL150" s="88" t="str">
        <f>IF(AND(ISTEXT($E150),ISTEXT($B150)),"산출기준 &gt;&gt;  "&amp;_xlfn.XLOOKUP($E150,산출기준!$D:$D,산출기준!$E:$E,"매칭실패"),"")</f>
        <v/>
      </c>
    </row>
    <row r="151" spans="1:38" ht="49.9" customHeight="1" outlineLevel="1">
      <c r="B151" s="758"/>
      <c r="C151" s="759"/>
      <c r="D151" s="759"/>
      <c r="E151" s="814"/>
      <c r="F151" s="818" t="s">
        <v>2969</v>
      </c>
      <c r="G151" s="759" t="str">
        <f t="shared" si="52"/>
        <v xml:space="preserve">Plastering |  |  | </v>
      </c>
      <c r="H151" s="816" t="s">
        <v>2970</v>
      </c>
      <c r="I151" s="765" t="str">
        <f t="shared" si="53"/>
        <v>A04AT198-00001</v>
      </c>
      <c r="J151" s="766"/>
      <c r="K151" s="766" t="str">
        <f>IFERROR(VLOOKUP($I151,'WM-AR'!$I$7:$AS$3267,34,FALSE),"")</f>
        <v>M2</v>
      </c>
      <c r="L151" s="766" t="str">
        <f>IFERROR(VLOOKUP($I151,'WM-AR'!$I$7:$AS$3267,4,FALSE),"")</f>
        <v>Finishing Work</v>
      </c>
      <c r="M151" s="766" t="str">
        <f>IFERROR(VLOOKUP($I151,'WM-AR'!$I$7:$AS$3267,6,FALSE),"")</f>
        <v>Plastering Work</v>
      </c>
      <c r="N151" s="766" t="str">
        <f>IFERROR(VLOOKUP($I151,'WM-AR'!$I$7:$AS$3267,8,FALSE),"")</f>
        <v>Plastering</v>
      </c>
      <c r="O151" s="766">
        <f>IFERROR(VLOOKUP($I151,'WM-AR'!$I$7:$AS$3267,10,FALSE),"")</f>
        <v>0</v>
      </c>
      <c r="P151" s="766">
        <f>IFERROR(VLOOKUP($I151,'WM-AR'!$I$7:$AS$3267,12,FALSE),"")</f>
        <v>0</v>
      </c>
      <c r="Q151" s="766">
        <f>IFERROR(VLOOKUP($I151,'WM-AR'!$I$7:$AS$3267,14,FALSE),"")</f>
        <v>0</v>
      </c>
      <c r="R151" s="766">
        <f>IFERROR(VLOOKUP($I151,'WM-AR'!$I$7:$AS$3267,16,FALSE),"")</f>
        <v>0</v>
      </c>
      <c r="S151" s="766" t="str">
        <f>IFERROR(VLOOKUP($I151,'WM-AR'!$I$7:$AS$3267,18,FALSE),"")</f>
        <v>for External Masonry Wall</v>
      </c>
      <c r="T151" s="766" t="str">
        <f>IFERROR(VLOOKUP($I151,'WM-AR'!$I$7:$AS$3267,20,FALSE),"")</f>
        <v/>
      </c>
      <c r="U151" s="766">
        <f>IFERROR(VLOOKUP($I151,'WM-AR'!$I$7:$AS$3267,22,FALSE),"")</f>
        <v>0</v>
      </c>
      <c r="V151" s="766">
        <f>IFERROR(VLOOKUP($I151,'WM-AR'!$I$7:$AS$3267,24,FALSE),"")</f>
        <v>0</v>
      </c>
      <c r="W151" s="766">
        <f>IFERROR(VLOOKUP($I151,'WM-AR'!$I$7:$AS$3267,25,FALSE),"")</f>
        <v>0</v>
      </c>
      <c r="X151" s="766" t="str">
        <f>IFERROR(VLOOKUP($I151,'WM-AR'!$I$7:$AS$3267,26,FALSE),"")</f>
        <v>THK=(  )mm</v>
      </c>
      <c r="Y151" s="766">
        <f>IFERROR(VLOOKUP($I151,'WM-AR'!$I$7:$AS$3267,27,FALSE),"")</f>
        <v>0</v>
      </c>
      <c r="Z151" s="766">
        <f>IFERROR(VLOOKUP($I151,'WM-AR'!$I$7:$AS$3267,28,FALSE),"")</f>
        <v>0</v>
      </c>
      <c r="AA151" s="766">
        <f>IFERROR(VLOOKUP($I151,'WM-AR'!$I$7:$AS$3267,29,FALSE),"")</f>
        <v>0</v>
      </c>
      <c r="AB151" s="766">
        <f>IFERROR(VLOOKUP($I151,'WM-AR'!$I$7:$AS$3267,30,FALSE),"")</f>
        <v>0</v>
      </c>
      <c r="AC151" s="766">
        <f>IFERROR(VLOOKUP($I151,'WM-AR'!$I$7:$AS$3267,31,FALSE),"")</f>
        <v>0</v>
      </c>
      <c r="AD151" s="766">
        <f>IFERROR(VLOOKUP($I151,'WM-AR'!$I$7:$AS$3267,32,FALSE),"")</f>
        <v>0</v>
      </c>
      <c r="AE151" s="766" t="str">
        <f>IFERROR(VLOOKUP($I151,'WM-AR'!$I$7:$AS$3267,33,FALSE),"")</f>
        <v/>
      </c>
      <c r="AF151" s="817" t="s">
        <v>2981</v>
      </c>
      <c r="AG151" s="768" t="s">
        <v>1815</v>
      </c>
      <c r="AH151" s="768" t="s">
        <v>1815</v>
      </c>
      <c r="AI151" s="769"/>
      <c r="AJ151" s="769" t="str">
        <f>K151</f>
        <v>M2</v>
      </c>
      <c r="AK151" s="905"/>
      <c r="AL151" s="88" t="str">
        <f>IF(AND(ISTEXT($E151),ISTEXT($B151)),"산출기준 &gt;&gt;  "&amp;_xlfn.XLOOKUP($E151,산출기준!$D:$D,산출기준!$E:$E,"매칭실패"),"")</f>
        <v/>
      </c>
    </row>
    <row r="152" spans="1:38" ht="49.9" customHeight="1" outlineLevel="1">
      <c r="B152" s="758"/>
      <c r="C152" s="759"/>
      <c r="D152" s="759"/>
      <c r="E152" s="814"/>
      <c r="F152" s="818" t="s">
        <v>2972</v>
      </c>
      <c r="G152" s="759" t="str">
        <f t="shared" si="52"/>
        <v xml:space="preserve">External Wall Painting | Acrylic Emulsion Paint |  | </v>
      </c>
      <c r="H152" s="816" t="s">
        <v>2973</v>
      </c>
      <c r="I152" s="765" t="str">
        <f t="shared" si="53"/>
        <v>A04AM077-00001</v>
      </c>
      <c r="J152" s="766"/>
      <c r="K152" s="766" t="str">
        <f>IFERROR(VLOOKUP($I152,'WM-AR'!$I$7:$AS$3267,34,FALSE),"")</f>
        <v>M2</v>
      </c>
      <c r="L152" s="766" t="str">
        <f>IFERROR(VLOOKUP($I152,'WM-AR'!$I$7:$AS$3267,4,FALSE),"")</f>
        <v>Finishing Work</v>
      </c>
      <c r="M152" s="766" t="str">
        <f>IFERROR(VLOOKUP($I152,'WM-AR'!$I$7:$AS$3267,6,FALSE),"")</f>
        <v>Painting Work</v>
      </c>
      <c r="N152" s="766" t="str">
        <f>IFERROR(VLOOKUP($I152,'WM-AR'!$I$7:$AS$3267,8,FALSE),"")</f>
        <v>External Wall Painting</v>
      </c>
      <c r="O152" s="766" t="str">
        <f>IFERROR(VLOOKUP($I152,'WM-AR'!$I$7:$AS$3267,10,FALSE),"")</f>
        <v>Acrylic Emulsion Paint</v>
      </c>
      <c r="P152" s="766">
        <f>IFERROR(VLOOKUP($I152,'WM-AR'!$I$7:$AS$3267,12,FALSE),"")</f>
        <v>0</v>
      </c>
      <c r="Q152" s="766">
        <f>IFERROR(VLOOKUP($I152,'WM-AR'!$I$7:$AS$3267,14,FALSE),"")</f>
        <v>0</v>
      </c>
      <c r="R152" s="766">
        <f>IFERROR(VLOOKUP($I152,'WM-AR'!$I$7:$AS$3267,16,FALSE),"")</f>
        <v>0</v>
      </c>
      <c r="S152" s="766">
        <f>IFERROR(VLOOKUP($I152,'WM-AR'!$I$7:$AS$3267,18,FALSE),"")</f>
        <v>0</v>
      </c>
      <c r="T152" s="766" t="str">
        <f>IFERROR(VLOOKUP($I152,'WM-AR'!$I$7:$AS$3267,20,FALSE),"")</f>
        <v/>
      </c>
      <c r="U152" s="766">
        <f>IFERROR(VLOOKUP($I152,'WM-AR'!$I$7:$AS$3267,22,FALSE),"")</f>
        <v>0</v>
      </c>
      <c r="V152" s="766" t="str">
        <f>IFERROR(VLOOKUP($I152,'WM-AR'!$I$7:$AS$3267,24,FALSE),"")</f>
        <v/>
      </c>
      <c r="W152" s="766">
        <f>IFERROR(VLOOKUP($I152,'WM-AR'!$I$7:$AS$3267,25,FALSE),"")</f>
        <v>0</v>
      </c>
      <c r="X152" s="766" t="str">
        <f>IFERROR(VLOOKUP($I152,'WM-AR'!$I$7:$AS$3267,26,FALSE),"")</f>
        <v/>
      </c>
      <c r="Y152" s="766">
        <f>IFERROR(VLOOKUP($I152,'WM-AR'!$I$7:$AS$3267,27,FALSE),"")</f>
        <v>0</v>
      </c>
      <c r="Z152" s="766">
        <f>IFERROR(VLOOKUP($I152,'WM-AR'!$I$7:$AS$3267,28,FALSE),"")</f>
        <v>0</v>
      </c>
      <c r="AA152" s="766">
        <f>IFERROR(VLOOKUP($I152,'WM-AR'!$I$7:$AS$3267,29,FALSE),"")</f>
        <v>0</v>
      </c>
      <c r="AB152" s="766">
        <f>IFERROR(VLOOKUP($I152,'WM-AR'!$I$7:$AS$3267,30,FALSE),"")</f>
        <v>0</v>
      </c>
      <c r="AC152" s="766">
        <f>IFERROR(VLOOKUP($I152,'WM-AR'!$I$7:$AS$3267,31,FALSE),"")</f>
        <v>0</v>
      </c>
      <c r="AD152" s="766">
        <f>IFERROR(VLOOKUP($I152,'WM-AR'!$I$7:$AS$3267,32,FALSE),"")</f>
        <v>0</v>
      </c>
      <c r="AE152" s="766" t="str">
        <f>IFERROR(VLOOKUP($I152,'WM-AR'!$I$7:$AS$3267,33,FALSE),"")</f>
        <v/>
      </c>
      <c r="AF152" s="817"/>
      <c r="AG152" s="768" t="s">
        <v>2975</v>
      </c>
      <c r="AH152" s="768" t="s">
        <v>2975</v>
      </c>
      <c r="AI152" s="769"/>
      <c r="AJ152" s="769" t="str">
        <f>K152</f>
        <v>M2</v>
      </c>
      <c r="AK152" s="905"/>
      <c r="AL152" s="88" t="str">
        <f>IF(AND(ISTEXT($E152),ISTEXT($B152)),"산출기준 &gt;&gt;  "&amp;_xlfn.XLOOKUP($E152,산출기준!$D:$D,산출기준!$E:$E,"매칭실패"),"")</f>
        <v/>
      </c>
    </row>
    <row r="153" spans="1:38">
      <c r="A153" s="1019"/>
      <c r="B153" s="684"/>
      <c r="C153" s="685"/>
      <c r="D153" s="1020"/>
      <c r="E153" s="687"/>
      <c r="F153" s="1021"/>
      <c r="G153" s="875" t="s">
        <v>2183</v>
      </c>
      <c r="H153" s="824"/>
      <c r="I153" s="692" t="str">
        <f t="shared" si="53"/>
        <v/>
      </c>
      <c r="J153" s="1022"/>
      <c r="K153" s="1023" t="str">
        <f>IFERROR(VLOOKUP($I153,'WM-AR'!$I$7:$AS$3267,34,FALSE),"")</f>
        <v/>
      </c>
      <c r="L153" s="1024" t="str">
        <f>IFERROR(VLOOKUP($I153,'WM-AR'!$I$7:$AS$3267,4,FALSE),"")</f>
        <v/>
      </c>
      <c r="M153" s="1024" t="str">
        <f>IFERROR(VLOOKUP($I153,'WM-AR'!$I$7:$AS$3267,6,FALSE),"")</f>
        <v/>
      </c>
      <c r="N153" s="1024" t="str">
        <f>IFERROR(VLOOKUP($I153,'WM-AR'!$I$7:$AS$3267,8,FALSE),"")</f>
        <v/>
      </c>
      <c r="O153" s="1025" t="str">
        <f>IFERROR(VLOOKUP($I153,'WM-AR'!$I$7:$AS$3267,10,FALSE),"")</f>
        <v/>
      </c>
      <c r="P153" s="1026" t="str">
        <f>IFERROR(VLOOKUP($I153,'WM-AR'!$I$7:$AS$3267,12,FALSE),"")</f>
        <v/>
      </c>
      <c r="Q153" s="1026" t="str">
        <f>IFERROR(VLOOKUP($I153,'WM-AR'!$I$7:$AS$3267,14,FALSE),"")</f>
        <v/>
      </c>
      <c r="R153" s="1026" t="str">
        <f>IFERROR(VLOOKUP($I153,'WM-AR'!$I$7:$AS$3267,16,FALSE),"")</f>
        <v/>
      </c>
      <c r="S153" s="1026" t="str">
        <f>IFERROR(VLOOKUP($I153,'WM-AR'!$I$7:$AS$3267,18,FALSE),"")</f>
        <v/>
      </c>
      <c r="T153" s="1026" t="str">
        <f>IFERROR(VLOOKUP($I153,'WM-AR'!$I$7:$AS$3267,20,FALSE),"")</f>
        <v/>
      </c>
      <c r="U153" s="1026" t="str">
        <f>IFERROR(VLOOKUP($I153,'WM-AR'!$I$7:$AS$3267,22,FALSE),"")</f>
        <v/>
      </c>
      <c r="V153" s="1026" t="str">
        <f>IFERROR(VLOOKUP($I153,'WM-AR'!$I$7:$AS$3267,24,FALSE),"")</f>
        <v/>
      </c>
      <c r="W153" s="1026" t="str">
        <f>IFERROR(VLOOKUP($I153,'WM-AR'!$I$7:$AS$3267,25,FALSE),"")</f>
        <v/>
      </c>
      <c r="X153" s="1026" t="str">
        <f>IFERROR(VLOOKUP($I153,'WM-AR'!$I$7:$AS$3267,26,FALSE),"")</f>
        <v/>
      </c>
      <c r="Y153" s="1026" t="str">
        <f>IFERROR(VLOOKUP($I153,'WM-AR'!$I$7:$AS$3267,27,FALSE),"")</f>
        <v/>
      </c>
      <c r="Z153" s="1026" t="str">
        <f>IFERROR(VLOOKUP($I153,'WM-AR'!$I$7:$AS$3267,28,FALSE),"")</f>
        <v/>
      </c>
      <c r="AA153" s="1026" t="str">
        <f>IFERROR(VLOOKUP($I153,'WM-AR'!$I$7:$AS$3267,29,FALSE),"")</f>
        <v/>
      </c>
      <c r="AB153" s="1026" t="str">
        <f>IFERROR(VLOOKUP($I153,'WM-AR'!$I$7:$AS$3267,30,FALSE),"")</f>
        <v/>
      </c>
      <c r="AC153" s="1026" t="str">
        <f>IFERROR(VLOOKUP($I153,'WM-AR'!$I$7:$AS$3267,31,FALSE),"")</f>
        <v/>
      </c>
      <c r="AD153" s="1026" t="str">
        <f>IFERROR(VLOOKUP($I153,'WM-AR'!$I$7:$AS$3267,32,FALSE),"")</f>
        <v/>
      </c>
      <c r="AE153" s="1026" t="str">
        <f>IFERROR(VLOOKUP($I153,'WM-AR'!$I$7:$AS$3267,33,FALSE),"")</f>
        <v/>
      </c>
      <c r="AF153" s="1027"/>
      <c r="AG153" s="834"/>
      <c r="AH153" s="834"/>
      <c r="AI153" s="836"/>
      <c r="AJ153" s="836" t="str">
        <f t="shared" ref="AJ153:AJ155" si="54">K153</f>
        <v/>
      </c>
      <c r="AK153" s="704"/>
      <c r="AL153" s="1028" t="str">
        <f>IF(AND(ISTEXT($E153),ISTEXT($B153)),"산출기준 &gt;&gt;  "&amp;_xlfn.XLOOKUP($E153,산출기준!$D:$D,산출기준!$E:$E,"매칭실패"),"")</f>
        <v/>
      </c>
    </row>
    <row r="154" spans="1:38">
      <c r="A154" s="1019"/>
      <c r="B154" s="705"/>
      <c r="C154" s="706"/>
      <c r="D154" s="711"/>
      <c r="E154" s="708"/>
      <c r="F154" s="1029"/>
      <c r="G154" s="882"/>
      <c r="H154" s="843"/>
      <c r="I154" s="712" t="str">
        <f t="shared" si="53"/>
        <v/>
      </c>
      <c r="J154" s="1030"/>
      <c r="K154" s="1031" t="str">
        <f>IFERROR(VLOOKUP($I154,'WM-AR'!$I$7:$AS$3267,34,FALSE),"")</f>
        <v/>
      </c>
      <c r="L154" s="1030" t="str">
        <f>IFERROR(VLOOKUP($I154,'WM-AR'!$I$7:$AS$3267,4,FALSE),"")</f>
        <v/>
      </c>
      <c r="M154" s="1030" t="str">
        <f>IFERROR(VLOOKUP($I154,'WM-AR'!$I$7:$AS$3267,6,FALSE),"")</f>
        <v/>
      </c>
      <c r="N154" s="1030" t="str">
        <f>IFERROR(VLOOKUP($I154,'WM-AR'!$I$7:$AS$3267,8,FALSE),"")</f>
        <v/>
      </c>
      <c r="O154" s="1032" t="str">
        <f>IFERROR(VLOOKUP($I154,'WM-AR'!$I$7:$AS$3267,10,FALSE),"")</f>
        <v/>
      </c>
      <c r="P154" s="1033" t="str">
        <f>IFERROR(VLOOKUP($I154,'WM-AR'!$I$7:$AS$3267,12,FALSE),"")</f>
        <v/>
      </c>
      <c r="Q154" s="1033" t="str">
        <f>IFERROR(VLOOKUP($I154,'WM-AR'!$I$7:$AS$3267,14,FALSE),"")</f>
        <v/>
      </c>
      <c r="R154" s="1033" t="str">
        <f>IFERROR(VLOOKUP($I154,'WM-AR'!$I$7:$AS$3267,16,FALSE),"")</f>
        <v/>
      </c>
      <c r="S154" s="1033" t="str">
        <f>IFERROR(VLOOKUP($I154,'WM-AR'!$I$7:$AS$3267,18,FALSE),"")</f>
        <v/>
      </c>
      <c r="T154" s="1033" t="str">
        <f>IFERROR(VLOOKUP($I154,'WM-AR'!$I$7:$AS$3267,20,FALSE),"")</f>
        <v/>
      </c>
      <c r="U154" s="1033" t="str">
        <f>IFERROR(VLOOKUP($I154,'WM-AR'!$I$7:$AS$3267,22,FALSE),"")</f>
        <v/>
      </c>
      <c r="V154" s="1033" t="str">
        <f>IFERROR(VLOOKUP($I154,'WM-AR'!$I$7:$AS$3267,24,FALSE),"")</f>
        <v/>
      </c>
      <c r="W154" s="1033" t="str">
        <f>IFERROR(VLOOKUP($I154,'WM-AR'!$I$7:$AS$3267,25,FALSE),"")</f>
        <v/>
      </c>
      <c r="X154" s="1033" t="str">
        <f>IFERROR(VLOOKUP($I154,'WM-AR'!$I$7:$AS$3267,26,FALSE),"")</f>
        <v/>
      </c>
      <c r="Y154" s="1033" t="str">
        <f>IFERROR(VLOOKUP($I154,'WM-AR'!$I$7:$AS$3267,27,FALSE),"")</f>
        <v/>
      </c>
      <c r="Z154" s="1033" t="str">
        <f>IFERROR(VLOOKUP($I154,'WM-AR'!$I$7:$AS$3267,28,FALSE),"")</f>
        <v/>
      </c>
      <c r="AA154" s="1033" t="str">
        <f>IFERROR(VLOOKUP($I154,'WM-AR'!$I$7:$AS$3267,29,FALSE),"")</f>
        <v/>
      </c>
      <c r="AB154" s="1033" t="str">
        <f>IFERROR(VLOOKUP($I154,'WM-AR'!$I$7:$AS$3267,30,FALSE),"")</f>
        <v/>
      </c>
      <c r="AC154" s="1033" t="str">
        <f>IFERROR(VLOOKUP($I154,'WM-AR'!$I$7:$AS$3267,31,FALSE),"")</f>
        <v/>
      </c>
      <c r="AD154" s="1033" t="str">
        <f>IFERROR(VLOOKUP($I154,'WM-AR'!$I$7:$AS$3267,32,FALSE),"")</f>
        <v/>
      </c>
      <c r="AE154" s="1033" t="str">
        <f>IFERROR(VLOOKUP($I154,'WM-AR'!$I$7:$AS$3267,33,FALSE),"")</f>
        <v/>
      </c>
      <c r="AF154" s="1034"/>
      <c r="AG154" s="852"/>
      <c r="AH154" s="852"/>
      <c r="AI154" s="854"/>
      <c r="AJ154" s="854" t="str">
        <f t="shared" si="54"/>
        <v/>
      </c>
      <c r="AK154" s="723"/>
      <c r="AL154" s="1028" t="str">
        <f>IF(AND(ISTEXT($E154),ISTEXT($B154)),"산출기준 &gt;&gt;  "&amp;_xlfn.XLOOKUP($E154,산출기준!$D:$D,산출기준!$E:$E,"매칭실패"),"")</f>
        <v/>
      </c>
    </row>
    <row r="155" spans="1:38">
      <c r="A155" s="1019"/>
      <c r="B155" s="724"/>
      <c r="C155" s="725"/>
      <c r="D155" s="731"/>
      <c r="E155" s="727"/>
      <c r="F155" s="1035"/>
      <c r="G155" s="886"/>
      <c r="H155" s="861"/>
      <c r="I155" s="732" t="str">
        <f t="shared" si="53"/>
        <v/>
      </c>
      <c r="J155" s="1036"/>
      <c r="K155" s="1037" t="str">
        <f>IFERROR(VLOOKUP($I155,'WM-AR'!$I$7:$AS$3267,34,FALSE),"")</f>
        <v/>
      </c>
      <c r="L155" s="1036" t="str">
        <f>IFERROR(VLOOKUP($I155,'WM-AR'!$I$7:$AS$3267,4,FALSE),"")</f>
        <v/>
      </c>
      <c r="M155" s="1036" t="str">
        <f>IFERROR(VLOOKUP($I155,'WM-AR'!$I$7:$AS$3267,6,FALSE),"")</f>
        <v/>
      </c>
      <c r="N155" s="1036" t="str">
        <f>IFERROR(VLOOKUP($I155,'WM-AR'!$I$7:$AS$3267,8,FALSE),"")</f>
        <v/>
      </c>
      <c r="O155" s="1038" t="str">
        <f>IFERROR(VLOOKUP($I155,'WM-AR'!$I$7:$AS$3267,10,FALSE),"")</f>
        <v/>
      </c>
      <c r="P155" s="1039" t="str">
        <f>IFERROR(VLOOKUP($I155,'WM-AR'!$I$7:$AS$3267,12,FALSE),"")</f>
        <v/>
      </c>
      <c r="Q155" s="1039" t="str">
        <f>IFERROR(VLOOKUP($I155,'WM-AR'!$I$7:$AS$3267,14,FALSE),"")</f>
        <v/>
      </c>
      <c r="R155" s="1039" t="str">
        <f>IFERROR(VLOOKUP($I155,'WM-AR'!$I$7:$AS$3267,16,FALSE),"")</f>
        <v/>
      </c>
      <c r="S155" s="1039" t="str">
        <f>IFERROR(VLOOKUP($I155,'WM-AR'!$I$7:$AS$3267,18,FALSE),"")</f>
        <v/>
      </c>
      <c r="T155" s="1039" t="str">
        <f>IFERROR(VLOOKUP($I155,'WM-AR'!$I$7:$AS$3267,20,FALSE),"")</f>
        <v/>
      </c>
      <c r="U155" s="1039" t="str">
        <f>IFERROR(VLOOKUP($I155,'WM-AR'!$I$7:$AS$3267,22,FALSE),"")</f>
        <v/>
      </c>
      <c r="V155" s="1039" t="str">
        <f>IFERROR(VLOOKUP($I155,'WM-AR'!$I$7:$AS$3267,24,FALSE),"")</f>
        <v/>
      </c>
      <c r="W155" s="1039" t="str">
        <f>IFERROR(VLOOKUP($I155,'WM-AR'!$I$7:$AS$3267,25,FALSE),"")</f>
        <v/>
      </c>
      <c r="X155" s="1039" t="str">
        <f>IFERROR(VLOOKUP($I155,'WM-AR'!$I$7:$AS$3267,26,FALSE),"")</f>
        <v/>
      </c>
      <c r="Y155" s="1039" t="str">
        <f>IFERROR(VLOOKUP($I155,'WM-AR'!$I$7:$AS$3267,27,FALSE),"")</f>
        <v/>
      </c>
      <c r="Z155" s="1039" t="str">
        <f>IFERROR(VLOOKUP($I155,'WM-AR'!$I$7:$AS$3267,28,FALSE),"")</f>
        <v/>
      </c>
      <c r="AA155" s="1039" t="str">
        <f>IFERROR(VLOOKUP($I155,'WM-AR'!$I$7:$AS$3267,29,FALSE),"")</f>
        <v/>
      </c>
      <c r="AB155" s="1039" t="str">
        <f>IFERROR(VLOOKUP($I155,'WM-AR'!$I$7:$AS$3267,30,FALSE),"")</f>
        <v/>
      </c>
      <c r="AC155" s="1039" t="str">
        <f>IFERROR(VLOOKUP($I155,'WM-AR'!$I$7:$AS$3267,31,FALSE),"")</f>
        <v/>
      </c>
      <c r="AD155" s="1039" t="str">
        <f>IFERROR(VLOOKUP($I155,'WM-AR'!$I$7:$AS$3267,32,FALSE),"")</f>
        <v/>
      </c>
      <c r="AE155" s="1039" t="str">
        <f>IFERROR(VLOOKUP($I155,'WM-AR'!$I$7:$AS$3267,33,FALSE),"")</f>
        <v/>
      </c>
      <c r="AF155" s="1040"/>
      <c r="AG155" s="870"/>
      <c r="AH155" s="870"/>
      <c r="AI155" s="871"/>
      <c r="AJ155" s="871" t="str">
        <f t="shared" si="54"/>
        <v/>
      </c>
      <c r="AK155" s="743"/>
      <c r="AL155" s="1028" t="str">
        <f>IF(AND(ISTEXT($E155),ISTEXT($B155)),"산출기준 &gt;&gt;  "&amp;_xlfn.XLOOKUP($E155,산출기준!$D:$D,산출기준!$E:$E,"매칭실패"),"")</f>
        <v/>
      </c>
    </row>
    <row r="156" spans="1:38">
      <c r="B156" s="645"/>
      <c r="C156" s="646"/>
      <c r="D156" s="648"/>
      <c r="E156" s="648"/>
      <c r="F156" s="1047"/>
      <c r="G156" s="645"/>
      <c r="H156" s="651"/>
      <c r="I156" s="652"/>
      <c r="J156" s="652"/>
      <c r="K156" s="653"/>
      <c r="L156" s="653"/>
      <c r="M156" s="653"/>
      <c r="N156" s="653"/>
      <c r="O156" s="653"/>
      <c r="P156" s="653"/>
      <c r="Q156" s="653"/>
      <c r="R156" s="653"/>
      <c r="S156" s="653"/>
      <c r="T156" s="653"/>
      <c r="U156" s="653"/>
      <c r="V156" s="653"/>
      <c r="W156" s="653"/>
      <c r="X156" s="653"/>
      <c r="Y156" s="653"/>
      <c r="Z156" s="653"/>
      <c r="AA156" s="653"/>
      <c r="AB156" s="653"/>
      <c r="AC156" s="653"/>
      <c r="AD156" s="653"/>
      <c r="AE156" s="653"/>
      <c r="AF156" s="656"/>
      <c r="AG156" s="656"/>
      <c r="AH156" s="656"/>
      <c r="AI156" s="656"/>
      <c r="AJ156" s="656"/>
      <c r="AK156" s="657"/>
      <c r="AL156" s="88" t="str">
        <f>IF(AND(ISTEXT($E156),ISTEXT($B156)),"산출기준 &gt;&gt;  "&amp;_xlfn.XLOOKUP($E156,산출기준!$D:$D,산출기준!$E:$E,"매칭실패"),"")</f>
        <v/>
      </c>
    </row>
    <row r="157" spans="1:38" ht="34.9" customHeight="1">
      <c r="B157" s="808" t="str" cm="1">
        <f t="array" aca="1" ref="B157" ca="1">_xlfn.IFNA(INDIRECT("Family_표준_구성도!B"&amp;MATCH(F157,INDIRECT("Family_표준_구성도!"&amp;"C:C"),0)),"")</f>
        <v>3.1.1.3.3</v>
      </c>
      <c r="C157" s="668" t="s">
        <v>2016</v>
      </c>
      <c r="D157" s="809"/>
      <c r="E157" s="668" t="s">
        <v>2939</v>
      </c>
      <c r="F157" s="810" t="s">
        <v>564</v>
      </c>
      <c r="G157" s="811"/>
      <c r="H157" s="917" t="s">
        <v>2999</v>
      </c>
      <c r="I157" s="674"/>
      <c r="J157" s="674"/>
      <c r="K157" s="674"/>
      <c r="L157" s="674"/>
      <c r="M157" s="674"/>
      <c r="N157" s="675"/>
      <c r="O157" s="676"/>
      <c r="P157" s="677"/>
      <c r="Q157" s="677"/>
      <c r="R157" s="677"/>
      <c r="S157" s="677"/>
      <c r="T157" s="677"/>
      <c r="U157" s="677"/>
      <c r="V157" s="678"/>
      <c r="W157" s="679"/>
      <c r="X157" s="679"/>
      <c r="Y157" s="679"/>
      <c r="Z157" s="679"/>
      <c r="AA157" s="679"/>
      <c r="AB157" s="679"/>
      <c r="AC157" s="679"/>
      <c r="AD157" s="679"/>
      <c r="AE157" s="679"/>
      <c r="AF157" s="1043"/>
      <c r="AG157" s="682"/>
      <c r="AH157" s="682"/>
      <c r="AI157" s="682"/>
      <c r="AJ157" s="682"/>
      <c r="AK157" s="683"/>
      <c r="AL157" s="88" t="str">
        <f ca="1">IF(AND(ISTEXT($E157),ISTEXT($B157)),"산출기준 &gt;&gt;  "&amp;_xlfn.XLOOKUP($E157,산출기준!$D:$D,산출기준!$E:$E,"매칭실패"),"")</f>
        <v>산출기준 &gt;&gt;  [ 벽체 일반 산출 ]</v>
      </c>
    </row>
    <row r="158" spans="1:38" ht="49.9" customHeight="1" outlineLevel="1">
      <c r="B158" s="758"/>
      <c r="C158" s="759"/>
      <c r="D158" s="759"/>
      <c r="E158" s="814"/>
      <c r="F158" s="818" t="s">
        <v>2966</v>
      </c>
      <c r="G158" s="759" t="str">
        <f t="shared" ref="G158" si="55">IF(IF(N158=0,"",N158)&amp;" | "&amp;IF(O158=0,"",O158)&amp;" | "&amp;IF(Q158=0,"",Q158)&amp;" | "&amp;IF(R158=0,"",R158)=" |  |  | ","",IF(N158=0,"",N158)&amp;" | "&amp;IF(O158=0,"",O158)&amp;" | "&amp;IF(Q158=0,"",Q158)&amp;" | "&amp;IF(R158=0,"",R158))</f>
        <v xml:space="preserve">Reinforced Concrete Block |  |  | </v>
      </c>
      <c r="H158" s="816" t="s">
        <v>2995</v>
      </c>
      <c r="I158" s="765" t="str">
        <f>LEFT(H158,14)</f>
        <v>A04AL069-00001</v>
      </c>
      <c r="J158" s="766"/>
      <c r="K158" s="766" t="str">
        <f>IFERROR(VLOOKUP($I158,'WM-AR'!$I$7:$AS$3267,34,FALSE),"")</f>
        <v>M2</v>
      </c>
      <c r="L158" s="766" t="str">
        <f>IFERROR(VLOOKUP($I158,'WM-AR'!$I$7:$AS$3267,4,FALSE),"")</f>
        <v>Finishing Work</v>
      </c>
      <c r="M158" s="766" t="str">
        <f>IFERROR(VLOOKUP($I158,'WM-AR'!$I$7:$AS$3267,6,FALSE),"")</f>
        <v>Masonry Work</v>
      </c>
      <c r="N158" s="766" t="str">
        <f>IFERROR(VLOOKUP($I158,'WM-AR'!$I$7:$AS$3267,8,FALSE),"")</f>
        <v>Reinforced Concrete Block</v>
      </c>
      <c r="O158" s="766">
        <f>IFERROR(VLOOKUP($I158,'WM-AR'!$I$7:$AS$3267,10,FALSE),"")</f>
        <v>0</v>
      </c>
      <c r="P158" s="766">
        <f>IFERROR(VLOOKUP($I158,'WM-AR'!$I$7:$AS$3267,12,FALSE),"")</f>
        <v>0</v>
      </c>
      <c r="Q158" s="766">
        <f>IFERROR(VLOOKUP($I158,'WM-AR'!$I$7:$AS$3267,14,FALSE),"")</f>
        <v>0</v>
      </c>
      <c r="R158" s="766">
        <f>IFERROR(VLOOKUP($I158,'WM-AR'!$I$7:$AS$3267,16,FALSE),"")</f>
        <v>0</v>
      </c>
      <c r="S158" s="766">
        <f>IFERROR(VLOOKUP($I158,'WM-AR'!$I$7:$AS$3267,18,FALSE),"")</f>
        <v>0</v>
      </c>
      <c r="T158" s="766" t="str">
        <f>IFERROR(VLOOKUP($I158,'WM-AR'!$I$7:$AS$3267,20,FALSE),"")</f>
        <v>w/ All Reinf.(Lath, Steel Tie, Anchor Bar, Mortar, ETC.), Filler, Sealant, Lintel/Sill for Opening, ETC.</v>
      </c>
      <c r="U158" s="766">
        <f>IFERROR(VLOOKUP($I158,'WM-AR'!$I$7:$AS$3267,22,FALSE),"")</f>
        <v>0</v>
      </c>
      <c r="V158" s="766" t="str">
        <f>IFERROR(VLOOKUP($I158,'WM-AR'!$I$7:$AS$3267,24,FALSE),"")</f>
        <v>50mm&lt;THK≤100mm</v>
      </c>
      <c r="W158" s="766">
        <f>IFERROR(VLOOKUP($I158,'WM-AR'!$I$7:$AS$3267,25,FALSE),"")</f>
        <v>0</v>
      </c>
      <c r="X158" s="766" t="str">
        <f>IFERROR(VLOOKUP($I158,'WM-AR'!$I$7:$AS$3267,26,FALSE),"")</f>
        <v>THK=(  )mm</v>
      </c>
      <c r="Y158" s="766">
        <f>IFERROR(VLOOKUP($I158,'WM-AR'!$I$7:$AS$3267,27,FALSE),"")</f>
        <v>0</v>
      </c>
      <c r="Z158" s="766">
        <f>IFERROR(VLOOKUP($I158,'WM-AR'!$I$7:$AS$3267,28,FALSE),"")</f>
        <v>0</v>
      </c>
      <c r="AA158" s="766">
        <f>IFERROR(VLOOKUP($I158,'WM-AR'!$I$7:$AS$3267,29,FALSE),"")</f>
        <v>0</v>
      </c>
      <c r="AB158" s="766">
        <f>IFERROR(VLOOKUP($I158,'WM-AR'!$I$7:$AS$3267,30,FALSE),"")</f>
        <v>0</v>
      </c>
      <c r="AC158" s="766">
        <f>IFERROR(VLOOKUP($I158,'WM-AR'!$I$7:$AS$3267,31,FALSE),"")</f>
        <v>0</v>
      </c>
      <c r="AD158" s="766">
        <f>IFERROR(VLOOKUP($I158,'WM-AR'!$I$7:$AS$3267,32,FALSE),"")</f>
        <v>0</v>
      </c>
      <c r="AE158" s="766" t="str">
        <f>IFERROR(VLOOKUP($I158,'WM-AR'!$I$7:$AS$3267,33,FALSE),"")</f>
        <v/>
      </c>
      <c r="AF158" s="817" t="s">
        <v>2996</v>
      </c>
      <c r="AG158" s="768" t="s">
        <v>1815</v>
      </c>
      <c r="AH158" s="768" t="s">
        <v>1815</v>
      </c>
      <c r="AI158" s="769"/>
      <c r="AJ158" s="769" t="str">
        <f>K158</f>
        <v>M2</v>
      </c>
      <c r="AK158" s="905"/>
      <c r="AL158" s="88" t="str">
        <f>IF(AND(ISTEXT($E158),ISTEXT($B158)),"산출기준 &gt;&gt;  "&amp;_xlfn.XLOOKUP($E158,산출기준!$D:$D,산출기준!$E:$E,"매칭실패"),"")</f>
        <v/>
      </c>
    </row>
    <row r="159" spans="1:38" ht="30" customHeight="1" outlineLevel="1">
      <c r="B159" s="758"/>
      <c r="C159" s="759"/>
      <c r="D159" s="759"/>
      <c r="E159" s="814"/>
      <c r="F159" s="818" t="s">
        <v>2945</v>
      </c>
      <c r="G159" s="1044" t="s">
        <v>2964</v>
      </c>
      <c r="H159" s="759"/>
      <c r="I159" s="765" t="s">
        <v>2965</v>
      </c>
      <c r="J159" s="766"/>
      <c r="K159" s="766"/>
      <c r="L159" s="766"/>
      <c r="M159" s="766"/>
      <c r="N159" s="766"/>
      <c r="O159" s="766"/>
      <c r="P159" s="766"/>
      <c r="Q159" s="766"/>
      <c r="R159" s="766"/>
      <c r="S159" s="766"/>
      <c r="T159" s="766"/>
      <c r="U159" s="766"/>
      <c r="V159" s="766"/>
      <c r="W159" s="766"/>
      <c r="X159" s="766"/>
      <c r="Y159" s="766"/>
      <c r="Z159" s="766"/>
      <c r="AA159" s="766"/>
      <c r="AB159" s="766"/>
      <c r="AC159" s="766"/>
      <c r="AD159" s="766"/>
      <c r="AE159" s="766"/>
      <c r="AF159" s="773"/>
      <c r="AG159" s="1045"/>
      <c r="AH159" s="1045"/>
      <c r="AI159" s="1046"/>
      <c r="AJ159" s="1046"/>
      <c r="AK159" s="905"/>
      <c r="AL159" s="88" t="str">
        <f>IF(AND(ISTEXT($E159),ISTEXT($B159)),"산출기준 &gt;&gt;  "&amp;_xlfn.XLOOKUP($E159,산출기준!$D:$D,산출기준!$E:$E,"매칭실패"),"")</f>
        <v/>
      </c>
    </row>
    <row r="160" spans="1:38" ht="49.9" customHeight="1" outlineLevel="1">
      <c r="B160" s="758"/>
      <c r="C160" s="759"/>
      <c r="D160" s="759"/>
      <c r="E160" s="814"/>
      <c r="F160" s="818" t="s">
        <v>2843</v>
      </c>
      <c r="G160" s="759" t="str">
        <f t="shared" ref="G160:G163" si="56">IF(IF(N160=0,"",N160)&amp;" | "&amp;IF(O160=0,"",O160)&amp;" | "&amp;IF(Q160=0,"",Q160)&amp;" | "&amp;IF(R160=0,"",R160)=" |  |  | ","",IF(N160=0,"",N160)&amp;" | "&amp;IF(O160=0,"",O160)&amp;" | "&amp;IF(Q160=0,"",Q160)&amp;" | "&amp;IF(R160=0,"",R160))</f>
        <v xml:space="preserve">Insulation | Polystyrene (Extruded Polystyrene(XPS) or Expanded Polystyrene(EPS)) |  | </v>
      </c>
      <c r="H160" s="816" t="s">
        <v>3000</v>
      </c>
      <c r="I160" s="765" t="str">
        <f>LEFT(H160,14)</f>
        <v>A04AL076-00012</v>
      </c>
      <c r="J160" s="766"/>
      <c r="K160" s="766" t="str">
        <f>IFERROR(VLOOKUP($I160,'WM-AR'!$I$7:$AS$3267,34,FALSE),"")</f>
        <v>M2</v>
      </c>
      <c r="L160" s="766" t="str">
        <f>IFERROR(VLOOKUP($I160,'WM-AR'!$I$7:$AS$3267,4,FALSE),"")</f>
        <v>Finishing Work</v>
      </c>
      <c r="M160" s="766" t="str">
        <f>IFERROR(VLOOKUP($I160,'WM-AR'!$I$7:$AS$3267,6,FALSE),"")</f>
        <v>Masonry Work</v>
      </c>
      <c r="N160" s="766" t="str">
        <f>IFERROR(VLOOKUP($I160,'WM-AR'!$I$7:$AS$3267,8,FALSE),"")</f>
        <v>Insulation</v>
      </c>
      <c r="O160" s="766" t="str">
        <f>IFERROR(VLOOKUP($I160,'WM-AR'!$I$7:$AS$3267,10,FALSE),"")</f>
        <v>Polystyrene (Extruded Polystyrene(XPS) or Expanded Polystyrene(EPS))</v>
      </c>
      <c r="P160" s="766">
        <f>IFERROR(VLOOKUP($I160,'WM-AR'!$I$7:$AS$3267,12,FALSE),"")</f>
        <v>0</v>
      </c>
      <c r="Q160" s="766">
        <f>IFERROR(VLOOKUP($I160,'WM-AR'!$I$7:$AS$3267,14,FALSE),"")</f>
        <v>0</v>
      </c>
      <c r="R160" s="766">
        <f>IFERROR(VLOOKUP($I160,'WM-AR'!$I$7:$AS$3267,16,FALSE),"")</f>
        <v>0</v>
      </c>
      <c r="S160" s="766">
        <f>IFERROR(VLOOKUP($I160,'WM-AR'!$I$7:$AS$3267,18,FALSE),"")</f>
        <v>0</v>
      </c>
      <c r="T160" s="766" t="str">
        <f>IFERROR(VLOOKUP($I160,'WM-AR'!$I$7:$AS$3267,20,FALSE),"")</f>
        <v>Minimum Density of 25 kg/m3</v>
      </c>
      <c r="U160" s="766">
        <f>IFERROR(VLOOKUP($I160,'WM-AR'!$I$7:$AS$3267,22,FALSE),"")</f>
        <v>0</v>
      </c>
      <c r="V160" s="766" t="str">
        <f>IFERROR(VLOOKUP($I160,'WM-AR'!$I$7:$AS$3267,24,FALSE),"")</f>
        <v>100mm≤THK</v>
      </c>
      <c r="W160" s="766">
        <f>IFERROR(VLOOKUP($I160,'WM-AR'!$I$7:$AS$3267,25,FALSE),"")</f>
        <v>0</v>
      </c>
      <c r="X160" s="766" t="str">
        <f>IFERROR(VLOOKUP($I160,'WM-AR'!$I$7:$AS$3267,26,FALSE),"")</f>
        <v>THK=(  )mm</v>
      </c>
      <c r="Y160" s="766">
        <f>IFERROR(VLOOKUP($I160,'WM-AR'!$I$7:$AS$3267,27,FALSE),"")</f>
        <v>0</v>
      </c>
      <c r="Z160" s="766">
        <f>IFERROR(VLOOKUP($I160,'WM-AR'!$I$7:$AS$3267,28,FALSE),"")</f>
        <v>0</v>
      </c>
      <c r="AA160" s="766">
        <f>IFERROR(VLOOKUP($I160,'WM-AR'!$I$7:$AS$3267,29,FALSE),"")</f>
        <v>0</v>
      </c>
      <c r="AB160" s="766">
        <f>IFERROR(VLOOKUP($I160,'WM-AR'!$I$7:$AS$3267,30,FALSE),"")</f>
        <v>0</v>
      </c>
      <c r="AC160" s="766">
        <f>IFERROR(VLOOKUP($I160,'WM-AR'!$I$7:$AS$3267,31,FALSE),"")</f>
        <v>0</v>
      </c>
      <c r="AD160" s="766">
        <f>IFERROR(VLOOKUP($I160,'WM-AR'!$I$7:$AS$3267,32,FALSE),"")</f>
        <v>0</v>
      </c>
      <c r="AE160" s="766" t="str">
        <f>IFERROR(VLOOKUP($I160,'WM-AR'!$I$7:$AS$3267,33,FALSE),"")</f>
        <v/>
      </c>
      <c r="AF160" s="817" t="s">
        <v>2996</v>
      </c>
      <c r="AG160" s="768" t="s">
        <v>1815</v>
      </c>
      <c r="AH160" s="768" t="s">
        <v>1815</v>
      </c>
      <c r="AI160" s="769"/>
      <c r="AJ160" s="769" t="str">
        <f>K160</f>
        <v>M2</v>
      </c>
      <c r="AK160" s="905"/>
      <c r="AL160" s="88" t="str">
        <f>IF(AND(ISTEXT($E160),ISTEXT($B160)),"산출기준 &gt;&gt;  "&amp;_xlfn.XLOOKUP($E160,산출기준!$D:$D,산출기준!$E:$E,"매칭실패"),"")</f>
        <v/>
      </c>
    </row>
    <row r="161" spans="1:38" ht="49.9" customHeight="1" outlineLevel="1">
      <c r="B161" s="758"/>
      <c r="C161" s="759"/>
      <c r="D161" s="759"/>
      <c r="E161" s="814"/>
      <c r="F161" s="818" t="s">
        <v>2966</v>
      </c>
      <c r="G161" s="759" t="str">
        <f t="shared" si="56"/>
        <v xml:space="preserve">Reinforced Concrete Block |  |  | </v>
      </c>
      <c r="H161" s="816" t="s">
        <v>2967</v>
      </c>
      <c r="I161" s="765" t="str">
        <f t="shared" ref="I161:I166" si="57">LEFT(H161,14)</f>
        <v>A04AL069-00002</v>
      </c>
      <c r="J161" s="766"/>
      <c r="K161" s="766" t="str">
        <f>IFERROR(VLOOKUP($I161,'WM-AR'!$I$7:$AS$3267,34,FALSE),"")</f>
        <v>M2</v>
      </c>
      <c r="L161" s="766" t="str">
        <f>IFERROR(VLOOKUP($I161,'WM-AR'!$I$7:$AS$3267,4,FALSE),"")</f>
        <v>Finishing Work</v>
      </c>
      <c r="M161" s="766" t="str">
        <f>IFERROR(VLOOKUP($I161,'WM-AR'!$I$7:$AS$3267,6,FALSE),"")</f>
        <v>Masonry Work</v>
      </c>
      <c r="N161" s="766" t="str">
        <f>IFERROR(VLOOKUP($I161,'WM-AR'!$I$7:$AS$3267,8,FALSE),"")</f>
        <v>Reinforced Concrete Block</v>
      </c>
      <c r="O161" s="766">
        <f>IFERROR(VLOOKUP($I161,'WM-AR'!$I$7:$AS$3267,10,FALSE),"")</f>
        <v>0</v>
      </c>
      <c r="P161" s="766">
        <f>IFERROR(VLOOKUP($I161,'WM-AR'!$I$7:$AS$3267,12,FALSE),"")</f>
        <v>0</v>
      </c>
      <c r="Q161" s="766">
        <f>IFERROR(VLOOKUP($I161,'WM-AR'!$I$7:$AS$3267,14,FALSE),"")</f>
        <v>0</v>
      </c>
      <c r="R161" s="766">
        <f>IFERROR(VLOOKUP($I161,'WM-AR'!$I$7:$AS$3267,16,FALSE),"")</f>
        <v>0</v>
      </c>
      <c r="S161" s="766">
        <f>IFERROR(VLOOKUP($I161,'WM-AR'!$I$7:$AS$3267,18,FALSE),"")</f>
        <v>0</v>
      </c>
      <c r="T161" s="766" t="str">
        <f>IFERROR(VLOOKUP($I161,'WM-AR'!$I$7:$AS$3267,20,FALSE),"")</f>
        <v>w/ All Reinf.(Lath, Steel Tie, Anchor Bar, Mortar, ETC.), Filler, Sealant, Lintel/Sill for Opening, ETC.</v>
      </c>
      <c r="U161" s="766">
        <f>IFERROR(VLOOKUP($I161,'WM-AR'!$I$7:$AS$3267,22,FALSE),"")</f>
        <v>0</v>
      </c>
      <c r="V161" s="766" t="str">
        <f>IFERROR(VLOOKUP($I161,'WM-AR'!$I$7:$AS$3267,24,FALSE),"")</f>
        <v>100mm&lt;THK≤200mm</v>
      </c>
      <c r="W161" s="766">
        <f>IFERROR(VLOOKUP($I161,'WM-AR'!$I$7:$AS$3267,25,FALSE),"")</f>
        <v>0</v>
      </c>
      <c r="X161" s="766" t="str">
        <f>IFERROR(VLOOKUP($I161,'WM-AR'!$I$7:$AS$3267,26,FALSE),"")</f>
        <v>THK=(  )mm</v>
      </c>
      <c r="Y161" s="766">
        <f>IFERROR(VLOOKUP($I161,'WM-AR'!$I$7:$AS$3267,27,FALSE),"")</f>
        <v>0</v>
      </c>
      <c r="Z161" s="766">
        <f>IFERROR(VLOOKUP($I161,'WM-AR'!$I$7:$AS$3267,28,FALSE),"")</f>
        <v>0</v>
      </c>
      <c r="AA161" s="766">
        <f>IFERROR(VLOOKUP($I161,'WM-AR'!$I$7:$AS$3267,29,FALSE),"")</f>
        <v>0</v>
      </c>
      <c r="AB161" s="766">
        <f>IFERROR(VLOOKUP($I161,'WM-AR'!$I$7:$AS$3267,30,FALSE),"")</f>
        <v>0</v>
      </c>
      <c r="AC161" s="766">
        <f>IFERROR(VLOOKUP($I161,'WM-AR'!$I$7:$AS$3267,31,FALSE),"")</f>
        <v>0</v>
      </c>
      <c r="AD161" s="766">
        <f>IFERROR(VLOOKUP($I161,'WM-AR'!$I$7:$AS$3267,32,FALSE),"")</f>
        <v>0</v>
      </c>
      <c r="AE161" s="766" t="str">
        <f>IFERROR(VLOOKUP($I161,'WM-AR'!$I$7:$AS$3267,33,FALSE),"")</f>
        <v/>
      </c>
      <c r="AF161" s="817" t="s">
        <v>2968</v>
      </c>
      <c r="AG161" s="768" t="s">
        <v>1815</v>
      </c>
      <c r="AH161" s="768" t="s">
        <v>1815</v>
      </c>
      <c r="AI161" s="769"/>
      <c r="AJ161" s="769" t="str">
        <f>K161</f>
        <v>M2</v>
      </c>
      <c r="AK161" s="905"/>
      <c r="AL161" s="88" t="str">
        <f>IF(AND(ISTEXT($E161),ISTEXT($B161)),"산출기준 &gt;&gt;  "&amp;_xlfn.XLOOKUP($E161,산출기준!$D:$D,산출기준!$E:$E,"매칭실패"),"")</f>
        <v/>
      </c>
    </row>
    <row r="162" spans="1:38" ht="49.9" customHeight="1" outlineLevel="1">
      <c r="B162" s="758"/>
      <c r="C162" s="759"/>
      <c r="D162" s="759"/>
      <c r="E162" s="814"/>
      <c r="F162" s="818" t="s">
        <v>2969</v>
      </c>
      <c r="G162" s="759" t="str">
        <f t="shared" si="56"/>
        <v xml:space="preserve">Plastering |  |  | </v>
      </c>
      <c r="H162" s="816" t="s">
        <v>2970</v>
      </c>
      <c r="I162" s="765" t="str">
        <f t="shared" si="57"/>
        <v>A04AT198-00001</v>
      </c>
      <c r="J162" s="766"/>
      <c r="K162" s="766" t="str">
        <f>IFERROR(VLOOKUP($I162,'WM-AR'!$I$7:$AS$3267,34,FALSE),"")</f>
        <v>M2</v>
      </c>
      <c r="L162" s="766" t="str">
        <f>IFERROR(VLOOKUP($I162,'WM-AR'!$I$7:$AS$3267,4,FALSE),"")</f>
        <v>Finishing Work</v>
      </c>
      <c r="M162" s="766" t="str">
        <f>IFERROR(VLOOKUP($I162,'WM-AR'!$I$7:$AS$3267,6,FALSE),"")</f>
        <v>Plastering Work</v>
      </c>
      <c r="N162" s="766" t="str">
        <f>IFERROR(VLOOKUP($I162,'WM-AR'!$I$7:$AS$3267,8,FALSE),"")</f>
        <v>Plastering</v>
      </c>
      <c r="O162" s="766">
        <f>IFERROR(VLOOKUP($I162,'WM-AR'!$I$7:$AS$3267,10,FALSE),"")</f>
        <v>0</v>
      </c>
      <c r="P162" s="766">
        <f>IFERROR(VLOOKUP($I162,'WM-AR'!$I$7:$AS$3267,12,FALSE),"")</f>
        <v>0</v>
      </c>
      <c r="Q162" s="766">
        <f>IFERROR(VLOOKUP($I162,'WM-AR'!$I$7:$AS$3267,14,FALSE),"")</f>
        <v>0</v>
      </c>
      <c r="R162" s="766">
        <f>IFERROR(VLOOKUP($I162,'WM-AR'!$I$7:$AS$3267,16,FALSE),"")</f>
        <v>0</v>
      </c>
      <c r="S162" s="766" t="str">
        <f>IFERROR(VLOOKUP($I162,'WM-AR'!$I$7:$AS$3267,18,FALSE),"")</f>
        <v>for External Masonry Wall</v>
      </c>
      <c r="T162" s="766" t="str">
        <f>IFERROR(VLOOKUP($I162,'WM-AR'!$I$7:$AS$3267,20,FALSE),"")</f>
        <v/>
      </c>
      <c r="U162" s="766">
        <f>IFERROR(VLOOKUP($I162,'WM-AR'!$I$7:$AS$3267,22,FALSE),"")</f>
        <v>0</v>
      </c>
      <c r="V162" s="766">
        <f>IFERROR(VLOOKUP($I162,'WM-AR'!$I$7:$AS$3267,24,FALSE),"")</f>
        <v>0</v>
      </c>
      <c r="W162" s="766">
        <f>IFERROR(VLOOKUP($I162,'WM-AR'!$I$7:$AS$3267,25,FALSE),"")</f>
        <v>0</v>
      </c>
      <c r="X162" s="766" t="str">
        <f>IFERROR(VLOOKUP($I162,'WM-AR'!$I$7:$AS$3267,26,FALSE),"")</f>
        <v>THK=(  )mm</v>
      </c>
      <c r="Y162" s="766">
        <f>IFERROR(VLOOKUP($I162,'WM-AR'!$I$7:$AS$3267,27,FALSE),"")</f>
        <v>0</v>
      </c>
      <c r="Z162" s="766">
        <f>IFERROR(VLOOKUP($I162,'WM-AR'!$I$7:$AS$3267,28,FALSE),"")</f>
        <v>0</v>
      </c>
      <c r="AA162" s="766">
        <f>IFERROR(VLOOKUP($I162,'WM-AR'!$I$7:$AS$3267,29,FALSE),"")</f>
        <v>0</v>
      </c>
      <c r="AB162" s="766">
        <f>IFERROR(VLOOKUP($I162,'WM-AR'!$I$7:$AS$3267,30,FALSE),"")</f>
        <v>0</v>
      </c>
      <c r="AC162" s="766">
        <f>IFERROR(VLOOKUP($I162,'WM-AR'!$I$7:$AS$3267,31,FALSE),"")</f>
        <v>0</v>
      </c>
      <c r="AD162" s="766">
        <f>IFERROR(VLOOKUP($I162,'WM-AR'!$I$7:$AS$3267,32,FALSE),"")</f>
        <v>0</v>
      </c>
      <c r="AE162" s="766" t="str">
        <f>IFERROR(VLOOKUP($I162,'WM-AR'!$I$7:$AS$3267,33,FALSE),"")</f>
        <v/>
      </c>
      <c r="AF162" s="817" t="s">
        <v>2981</v>
      </c>
      <c r="AG162" s="768" t="s">
        <v>1815</v>
      </c>
      <c r="AH162" s="768" t="s">
        <v>1815</v>
      </c>
      <c r="AI162" s="769"/>
      <c r="AJ162" s="769" t="str">
        <f>K162</f>
        <v>M2</v>
      </c>
      <c r="AK162" s="905"/>
      <c r="AL162" s="88" t="str">
        <f>IF(AND(ISTEXT($E162),ISTEXT($B162)),"산출기준 &gt;&gt;  "&amp;_xlfn.XLOOKUP($E162,산출기준!$D:$D,산출기준!$E:$E,"매칭실패"),"")</f>
        <v/>
      </c>
    </row>
    <row r="163" spans="1:38" ht="49.9" customHeight="1" outlineLevel="1">
      <c r="B163" s="758"/>
      <c r="C163" s="759"/>
      <c r="D163" s="759"/>
      <c r="E163" s="814"/>
      <c r="F163" s="818" t="s">
        <v>2972</v>
      </c>
      <c r="G163" s="759" t="str">
        <f t="shared" si="56"/>
        <v xml:space="preserve">External Wall Painting | Acrylic Emulsion Paint |  | </v>
      </c>
      <c r="H163" s="816" t="s">
        <v>2973</v>
      </c>
      <c r="I163" s="765" t="str">
        <f t="shared" si="57"/>
        <v>A04AM077-00001</v>
      </c>
      <c r="J163" s="766"/>
      <c r="K163" s="766" t="str">
        <f>IFERROR(VLOOKUP($I163,'WM-AR'!$I$7:$AS$3267,34,FALSE),"")</f>
        <v>M2</v>
      </c>
      <c r="L163" s="766" t="str">
        <f>IFERROR(VLOOKUP($I163,'WM-AR'!$I$7:$AS$3267,4,FALSE),"")</f>
        <v>Finishing Work</v>
      </c>
      <c r="M163" s="766" t="str">
        <f>IFERROR(VLOOKUP($I163,'WM-AR'!$I$7:$AS$3267,6,FALSE),"")</f>
        <v>Painting Work</v>
      </c>
      <c r="N163" s="766" t="str">
        <f>IFERROR(VLOOKUP($I163,'WM-AR'!$I$7:$AS$3267,8,FALSE),"")</f>
        <v>External Wall Painting</v>
      </c>
      <c r="O163" s="766" t="str">
        <f>IFERROR(VLOOKUP($I163,'WM-AR'!$I$7:$AS$3267,10,FALSE),"")</f>
        <v>Acrylic Emulsion Paint</v>
      </c>
      <c r="P163" s="766">
        <f>IFERROR(VLOOKUP($I163,'WM-AR'!$I$7:$AS$3267,12,FALSE),"")</f>
        <v>0</v>
      </c>
      <c r="Q163" s="766">
        <f>IFERROR(VLOOKUP($I163,'WM-AR'!$I$7:$AS$3267,14,FALSE),"")</f>
        <v>0</v>
      </c>
      <c r="R163" s="766">
        <f>IFERROR(VLOOKUP($I163,'WM-AR'!$I$7:$AS$3267,16,FALSE),"")</f>
        <v>0</v>
      </c>
      <c r="S163" s="766">
        <f>IFERROR(VLOOKUP($I163,'WM-AR'!$I$7:$AS$3267,18,FALSE),"")</f>
        <v>0</v>
      </c>
      <c r="T163" s="766" t="str">
        <f>IFERROR(VLOOKUP($I163,'WM-AR'!$I$7:$AS$3267,20,FALSE),"")</f>
        <v/>
      </c>
      <c r="U163" s="766">
        <f>IFERROR(VLOOKUP($I163,'WM-AR'!$I$7:$AS$3267,22,FALSE),"")</f>
        <v>0</v>
      </c>
      <c r="V163" s="766" t="str">
        <f>IFERROR(VLOOKUP($I163,'WM-AR'!$I$7:$AS$3267,24,FALSE),"")</f>
        <v/>
      </c>
      <c r="W163" s="766">
        <f>IFERROR(VLOOKUP($I163,'WM-AR'!$I$7:$AS$3267,25,FALSE),"")</f>
        <v>0</v>
      </c>
      <c r="X163" s="766" t="str">
        <f>IFERROR(VLOOKUP($I163,'WM-AR'!$I$7:$AS$3267,26,FALSE),"")</f>
        <v/>
      </c>
      <c r="Y163" s="766">
        <f>IFERROR(VLOOKUP($I163,'WM-AR'!$I$7:$AS$3267,27,FALSE),"")</f>
        <v>0</v>
      </c>
      <c r="Z163" s="766">
        <f>IFERROR(VLOOKUP($I163,'WM-AR'!$I$7:$AS$3267,28,FALSE),"")</f>
        <v>0</v>
      </c>
      <c r="AA163" s="766">
        <f>IFERROR(VLOOKUP($I163,'WM-AR'!$I$7:$AS$3267,29,FALSE),"")</f>
        <v>0</v>
      </c>
      <c r="AB163" s="766">
        <f>IFERROR(VLOOKUP($I163,'WM-AR'!$I$7:$AS$3267,30,FALSE),"")</f>
        <v>0</v>
      </c>
      <c r="AC163" s="766">
        <f>IFERROR(VLOOKUP($I163,'WM-AR'!$I$7:$AS$3267,31,FALSE),"")</f>
        <v>0</v>
      </c>
      <c r="AD163" s="766">
        <f>IFERROR(VLOOKUP($I163,'WM-AR'!$I$7:$AS$3267,32,FALSE),"")</f>
        <v>0</v>
      </c>
      <c r="AE163" s="766" t="str">
        <f>IFERROR(VLOOKUP($I163,'WM-AR'!$I$7:$AS$3267,33,FALSE),"")</f>
        <v/>
      </c>
      <c r="AF163" s="817"/>
      <c r="AG163" s="768" t="s">
        <v>2975</v>
      </c>
      <c r="AH163" s="768" t="s">
        <v>2975</v>
      </c>
      <c r="AI163" s="769"/>
      <c r="AJ163" s="769" t="str">
        <f>K163</f>
        <v>M2</v>
      </c>
      <c r="AK163" s="905"/>
      <c r="AL163" s="88" t="str">
        <f>IF(AND(ISTEXT($E163),ISTEXT($B163)),"산출기준 &gt;&gt;  "&amp;_xlfn.XLOOKUP($E163,산출기준!$D:$D,산출기준!$E:$E,"매칭실패"),"")</f>
        <v/>
      </c>
    </row>
    <row r="164" spans="1:38">
      <c r="A164" s="1019"/>
      <c r="B164" s="684"/>
      <c r="C164" s="685"/>
      <c r="D164" s="1020"/>
      <c r="E164" s="687"/>
      <c r="F164" s="1021"/>
      <c r="G164" s="875" t="s">
        <v>2184</v>
      </c>
      <c r="H164" s="824"/>
      <c r="I164" s="692" t="str">
        <f t="shared" si="57"/>
        <v/>
      </c>
      <c r="J164" s="1022"/>
      <c r="K164" s="1023" t="str">
        <f>IFERROR(VLOOKUP($I164,'WM-AR'!$I$7:$AS$3267,34,FALSE),"")</f>
        <v/>
      </c>
      <c r="L164" s="1024" t="str">
        <f>IFERROR(VLOOKUP($I164,'WM-AR'!$I$7:$AS$3267,4,FALSE),"")</f>
        <v/>
      </c>
      <c r="M164" s="1024" t="str">
        <f>IFERROR(VLOOKUP($I164,'WM-AR'!$I$7:$AS$3267,6,FALSE),"")</f>
        <v/>
      </c>
      <c r="N164" s="1024" t="str">
        <f>IFERROR(VLOOKUP($I164,'WM-AR'!$I$7:$AS$3267,8,FALSE),"")</f>
        <v/>
      </c>
      <c r="O164" s="1025" t="str">
        <f>IFERROR(VLOOKUP($I164,'WM-AR'!$I$7:$AS$3267,10,FALSE),"")</f>
        <v/>
      </c>
      <c r="P164" s="1026" t="str">
        <f>IFERROR(VLOOKUP($I164,'WM-AR'!$I$7:$AS$3267,12,FALSE),"")</f>
        <v/>
      </c>
      <c r="Q164" s="1026" t="str">
        <f>IFERROR(VLOOKUP($I164,'WM-AR'!$I$7:$AS$3267,14,FALSE),"")</f>
        <v/>
      </c>
      <c r="R164" s="1026" t="str">
        <f>IFERROR(VLOOKUP($I164,'WM-AR'!$I$7:$AS$3267,16,FALSE),"")</f>
        <v/>
      </c>
      <c r="S164" s="1026" t="str">
        <f>IFERROR(VLOOKUP($I164,'WM-AR'!$I$7:$AS$3267,18,FALSE),"")</f>
        <v/>
      </c>
      <c r="T164" s="1026" t="str">
        <f>IFERROR(VLOOKUP($I164,'WM-AR'!$I$7:$AS$3267,20,FALSE),"")</f>
        <v/>
      </c>
      <c r="U164" s="1026" t="str">
        <f>IFERROR(VLOOKUP($I164,'WM-AR'!$I$7:$AS$3267,22,FALSE),"")</f>
        <v/>
      </c>
      <c r="V164" s="1026" t="str">
        <f>IFERROR(VLOOKUP($I164,'WM-AR'!$I$7:$AS$3267,24,FALSE),"")</f>
        <v/>
      </c>
      <c r="W164" s="1026" t="str">
        <f>IFERROR(VLOOKUP($I164,'WM-AR'!$I$7:$AS$3267,25,FALSE),"")</f>
        <v/>
      </c>
      <c r="X164" s="1026" t="str">
        <f>IFERROR(VLOOKUP($I164,'WM-AR'!$I$7:$AS$3267,26,FALSE),"")</f>
        <v/>
      </c>
      <c r="Y164" s="1026" t="str">
        <f>IFERROR(VLOOKUP($I164,'WM-AR'!$I$7:$AS$3267,27,FALSE),"")</f>
        <v/>
      </c>
      <c r="Z164" s="1026" t="str">
        <f>IFERROR(VLOOKUP($I164,'WM-AR'!$I$7:$AS$3267,28,FALSE),"")</f>
        <v/>
      </c>
      <c r="AA164" s="1026" t="str">
        <f>IFERROR(VLOOKUP($I164,'WM-AR'!$I$7:$AS$3267,29,FALSE),"")</f>
        <v/>
      </c>
      <c r="AB164" s="1026" t="str">
        <f>IFERROR(VLOOKUP($I164,'WM-AR'!$I$7:$AS$3267,30,FALSE),"")</f>
        <v/>
      </c>
      <c r="AC164" s="1026" t="str">
        <f>IFERROR(VLOOKUP($I164,'WM-AR'!$I$7:$AS$3267,31,FALSE),"")</f>
        <v/>
      </c>
      <c r="AD164" s="1026" t="str">
        <f>IFERROR(VLOOKUP($I164,'WM-AR'!$I$7:$AS$3267,32,FALSE),"")</f>
        <v/>
      </c>
      <c r="AE164" s="1026" t="str">
        <f>IFERROR(VLOOKUP($I164,'WM-AR'!$I$7:$AS$3267,33,FALSE),"")</f>
        <v/>
      </c>
      <c r="AF164" s="1027"/>
      <c r="AG164" s="834"/>
      <c r="AH164" s="834"/>
      <c r="AI164" s="836"/>
      <c r="AJ164" s="836" t="str">
        <f t="shared" ref="AJ164:AJ166" si="58">K164</f>
        <v/>
      </c>
      <c r="AK164" s="704"/>
      <c r="AL164" s="1028" t="str">
        <f>IF(AND(ISTEXT($E164),ISTEXT($B164)),"산출기준 &gt;&gt;  "&amp;_xlfn.XLOOKUP($E164,산출기준!$D:$D,산출기준!$E:$E,"매칭실패"),"")</f>
        <v/>
      </c>
    </row>
    <row r="165" spans="1:38">
      <c r="A165" s="1019"/>
      <c r="B165" s="705"/>
      <c r="C165" s="706"/>
      <c r="D165" s="711"/>
      <c r="E165" s="708"/>
      <c r="F165" s="1029"/>
      <c r="G165" s="882" t="s">
        <v>2185</v>
      </c>
      <c r="H165" s="843"/>
      <c r="I165" s="712" t="str">
        <f t="shared" si="57"/>
        <v/>
      </c>
      <c r="J165" s="1030"/>
      <c r="K165" s="1031" t="str">
        <f>IFERROR(VLOOKUP($I165,'WM-AR'!$I$7:$AS$3267,34,FALSE),"")</f>
        <v/>
      </c>
      <c r="L165" s="1030" t="str">
        <f>IFERROR(VLOOKUP($I165,'WM-AR'!$I$7:$AS$3267,4,FALSE),"")</f>
        <v/>
      </c>
      <c r="M165" s="1030" t="str">
        <f>IFERROR(VLOOKUP($I165,'WM-AR'!$I$7:$AS$3267,6,FALSE),"")</f>
        <v/>
      </c>
      <c r="N165" s="1030" t="str">
        <f>IFERROR(VLOOKUP($I165,'WM-AR'!$I$7:$AS$3267,8,FALSE),"")</f>
        <v/>
      </c>
      <c r="O165" s="1032" t="str">
        <f>IFERROR(VLOOKUP($I165,'WM-AR'!$I$7:$AS$3267,10,FALSE),"")</f>
        <v/>
      </c>
      <c r="P165" s="1033" t="str">
        <f>IFERROR(VLOOKUP($I165,'WM-AR'!$I$7:$AS$3267,12,FALSE),"")</f>
        <v/>
      </c>
      <c r="Q165" s="1033" t="str">
        <f>IFERROR(VLOOKUP($I165,'WM-AR'!$I$7:$AS$3267,14,FALSE),"")</f>
        <v/>
      </c>
      <c r="R165" s="1033" t="str">
        <f>IFERROR(VLOOKUP($I165,'WM-AR'!$I$7:$AS$3267,16,FALSE),"")</f>
        <v/>
      </c>
      <c r="S165" s="1033" t="str">
        <f>IFERROR(VLOOKUP($I165,'WM-AR'!$I$7:$AS$3267,18,FALSE),"")</f>
        <v/>
      </c>
      <c r="T165" s="1033" t="str">
        <f>IFERROR(VLOOKUP($I165,'WM-AR'!$I$7:$AS$3267,20,FALSE),"")</f>
        <v/>
      </c>
      <c r="U165" s="1033" t="str">
        <f>IFERROR(VLOOKUP($I165,'WM-AR'!$I$7:$AS$3267,22,FALSE),"")</f>
        <v/>
      </c>
      <c r="V165" s="1033" t="str">
        <f>IFERROR(VLOOKUP($I165,'WM-AR'!$I$7:$AS$3267,24,FALSE),"")</f>
        <v/>
      </c>
      <c r="W165" s="1033" t="str">
        <f>IFERROR(VLOOKUP($I165,'WM-AR'!$I$7:$AS$3267,25,FALSE),"")</f>
        <v/>
      </c>
      <c r="X165" s="1033" t="str">
        <f>IFERROR(VLOOKUP($I165,'WM-AR'!$I$7:$AS$3267,26,FALSE),"")</f>
        <v/>
      </c>
      <c r="Y165" s="1033" t="str">
        <f>IFERROR(VLOOKUP($I165,'WM-AR'!$I$7:$AS$3267,27,FALSE),"")</f>
        <v/>
      </c>
      <c r="Z165" s="1033" t="str">
        <f>IFERROR(VLOOKUP($I165,'WM-AR'!$I$7:$AS$3267,28,FALSE),"")</f>
        <v/>
      </c>
      <c r="AA165" s="1033" t="str">
        <f>IFERROR(VLOOKUP($I165,'WM-AR'!$I$7:$AS$3267,29,FALSE),"")</f>
        <v/>
      </c>
      <c r="AB165" s="1033" t="str">
        <f>IFERROR(VLOOKUP($I165,'WM-AR'!$I$7:$AS$3267,30,FALSE),"")</f>
        <v/>
      </c>
      <c r="AC165" s="1033" t="str">
        <f>IFERROR(VLOOKUP($I165,'WM-AR'!$I$7:$AS$3267,31,FALSE),"")</f>
        <v/>
      </c>
      <c r="AD165" s="1033" t="str">
        <f>IFERROR(VLOOKUP($I165,'WM-AR'!$I$7:$AS$3267,32,FALSE),"")</f>
        <v/>
      </c>
      <c r="AE165" s="1033" t="str">
        <f>IFERROR(VLOOKUP($I165,'WM-AR'!$I$7:$AS$3267,33,FALSE),"")</f>
        <v/>
      </c>
      <c r="AF165" s="1034"/>
      <c r="AG165" s="852"/>
      <c r="AH165" s="852"/>
      <c r="AI165" s="854"/>
      <c r="AJ165" s="854" t="str">
        <f t="shared" si="58"/>
        <v/>
      </c>
      <c r="AK165" s="723"/>
      <c r="AL165" s="1028" t="str">
        <f>IF(AND(ISTEXT($E165),ISTEXT($B165)),"산출기준 &gt;&gt;  "&amp;_xlfn.XLOOKUP($E165,산출기준!$D:$D,산출기준!$E:$E,"매칭실패"),"")</f>
        <v/>
      </c>
    </row>
    <row r="166" spans="1:38">
      <c r="A166" s="1019"/>
      <c r="B166" s="724"/>
      <c r="C166" s="725"/>
      <c r="D166" s="731"/>
      <c r="E166" s="727"/>
      <c r="F166" s="1035"/>
      <c r="G166" s="886"/>
      <c r="H166" s="861"/>
      <c r="I166" s="732" t="str">
        <f t="shared" si="57"/>
        <v/>
      </c>
      <c r="J166" s="1036"/>
      <c r="K166" s="1037" t="str">
        <f>IFERROR(VLOOKUP($I166,'WM-AR'!$I$7:$AS$3267,34,FALSE),"")</f>
        <v/>
      </c>
      <c r="L166" s="1036" t="str">
        <f>IFERROR(VLOOKUP($I166,'WM-AR'!$I$7:$AS$3267,4,FALSE),"")</f>
        <v/>
      </c>
      <c r="M166" s="1036" t="str">
        <f>IFERROR(VLOOKUP($I166,'WM-AR'!$I$7:$AS$3267,6,FALSE),"")</f>
        <v/>
      </c>
      <c r="N166" s="1036" t="str">
        <f>IFERROR(VLOOKUP($I166,'WM-AR'!$I$7:$AS$3267,8,FALSE),"")</f>
        <v/>
      </c>
      <c r="O166" s="1038" t="str">
        <f>IFERROR(VLOOKUP($I166,'WM-AR'!$I$7:$AS$3267,10,FALSE),"")</f>
        <v/>
      </c>
      <c r="P166" s="1039" t="str">
        <f>IFERROR(VLOOKUP($I166,'WM-AR'!$I$7:$AS$3267,12,FALSE),"")</f>
        <v/>
      </c>
      <c r="Q166" s="1039" t="str">
        <f>IFERROR(VLOOKUP($I166,'WM-AR'!$I$7:$AS$3267,14,FALSE),"")</f>
        <v/>
      </c>
      <c r="R166" s="1039" t="str">
        <f>IFERROR(VLOOKUP($I166,'WM-AR'!$I$7:$AS$3267,16,FALSE),"")</f>
        <v/>
      </c>
      <c r="S166" s="1039" t="str">
        <f>IFERROR(VLOOKUP($I166,'WM-AR'!$I$7:$AS$3267,18,FALSE),"")</f>
        <v/>
      </c>
      <c r="T166" s="1039" t="str">
        <f>IFERROR(VLOOKUP($I166,'WM-AR'!$I$7:$AS$3267,20,FALSE),"")</f>
        <v/>
      </c>
      <c r="U166" s="1039" t="str">
        <f>IFERROR(VLOOKUP($I166,'WM-AR'!$I$7:$AS$3267,22,FALSE),"")</f>
        <v/>
      </c>
      <c r="V166" s="1039" t="str">
        <f>IFERROR(VLOOKUP($I166,'WM-AR'!$I$7:$AS$3267,24,FALSE),"")</f>
        <v/>
      </c>
      <c r="W166" s="1039" t="str">
        <f>IFERROR(VLOOKUP($I166,'WM-AR'!$I$7:$AS$3267,25,FALSE),"")</f>
        <v/>
      </c>
      <c r="X166" s="1039" t="str">
        <f>IFERROR(VLOOKUP($I166,'WM-AR'!$I$7:$AS$3267,26,FALSE),"")</f>
        <v/>
      </c>
      <c r="Y166" s="1039" t="str">
        <f>IFERROR(VLOOKUP($I166,'WM-AR'!$I$7:$AS$3267,27,FALSE),"")</f>
        <v/>
      </c>
      <c r="Z166" s="1039" t="str">
        <f>IFERROR(VLOOKUP($I166,'WM-AR'!$I$7:$AS$3267,28,FALSE),"")</f>
        <v/>
      </c>
      <c r="AA166" s="1039" t="str">
        <f>IFERROR(VLOOKUP($I166,'WM-AR'!$I$7:$AS$3267,29,FALSE),"")</f>
        <v/>
      </c>
      <c r="AB166" s="1039" t="str">
        <f>IFERROR(VLOOKUP($I166,'WM-AR'!$I$7:$AS$3267,30,FALSE),"")</f>
        <v/>
      </c>
      <c r="AC166" s="1039" t="str">
        <f>IFERROR(VLOOKUP($I166,'WM-AR'!$I$7:$AS$3267,31,FALSE),"")</f>
        <v/>
      </c>
      <c r="AD166" s="1039" t="str">
        <f>IFERROR(VLOOKUP($I166,'WM-AR'!$I$7:$AS$3267,32,FALSE),"")</f>
        <v/>
      </c>
      <c r="AE166" s="1039" t="str">
        <f>IFERROR(VLOOKUP($I166,'WM-AR'!$I$7:$AS$3267,33,FALSE),"")</f>
        <v/>
      </c>
      <c r="AF166" s="1040"/>
      <c r="AG166" s="870"/>
      <c r="AH166" s="870"/>
      <c r="AI166" s="871"/>
      <c r="AJ166" s="871" t="str">
        <f t="shared" si="58"/>
        <v/>
      </c>
      <c r="AK166" s="743"/>
      <c r="AL166" s="1028" t="str">
        <f>IF(AND(ISTEXT($E166),ISTEXT($B166)),"산출기준 &gt;&gt;  "&amp;_xlfn.XLOOKUP($E166,산출기준!$D:$D,산출기준!$E:$E,"매칭실패"),"")</f>
        <v/>
      </c>
    </row>
    <row r="167" spans="1:38">
      <c r="B167" s="645"/>
      <c r="C167" s="646"/>
      <c r="D167" s="648"/>
      <c r="E167" s="648"/>
      <c r="F167" s="1047"/>
      <c r="G167" s="645"/>
      <c r="H167" s="651"/>
      <c r="I167" s="652"/>
      <c r="J167" s="652"/>
      <c r="K167" s="653"/>
      <c r="L167" s="653"/>
      <c r="M167" s="653"/>
      <c r="N167" s="653"/>
      <c r="O167" s="653"/>
      <c r="P167" s="653"/>
      <c r="Q167" s="653"/>
      <c r="R167" s="653"/>
      <c r="S167" s="653"/>
      <c r="T167" s="653"/>
      <c r="U167" s="653"/>
      <c r="V167" s="653"/>
      <c r="W167" s="653"/>
      <c r="X167" s="653"/>
      <c r="Y167" s="653"/>
      <c r="Z167" s="653"/>
      <c r="AA167" s="653"/>
      <c r="AB167" s="653"/>
      <c r="AC167" s="653"/>
      <c r="AD167" s="653"/>
      <c r="AE167" s="653"/>
      <c r="AF167" s="656"/>
      <c r="AG167" s="656"/>
      <c r="AH167" s="656"/>
      <c r="AI167" s="656"/>
      <c r="AJ167" s="656"/>
      <c r="AK167" s="657"/>
      <c r="AL167" s="88" t="str">
        <f>IF(AND(ISTEXT($E167),ISTEXT($B167)),"산출기준 &gt;&gt;  "&amp;_xlfn.XLOOKUP($E167,산출기준!$D:$D,산출기준!$E:$E,"매칭실패"),"")</f>
        <v/>
      </c>
    </row>
    <row r="168" spans="1:38">
      <c r="B168" s="645"/>
      <c r="C168" s="646" t="s">
        <v>2937</v>
      </c>
      <c r="D168" s="648"/>
      <c r="E168" s="648"/>
      <c r="F168" s="649" t="s">
        <v>2993</v>
      </c>
      <c r="G168" s="645"/>
      <c r="H168" s="651"/>
      <c r="I168" s="652"/>
      <c r="J168" s="652"/>
      <c r="K168" s="653"/>
      <c r="L168" s="653"/>
      <c r="M168" s="653"/>
      <c r="N168" s="653"/>
      <c r="O168" s="653"/>
      <c r="P168" s="653"/>
      <c r="Q168" s="653"/>
      <c r="R168" s="653"/>
      <c r="S168" s="653"/>
      <c r="T168" s="653"/>
      <c r="U168" s="653"/>
      <c r="V168" s="653"/>
      <c r="W168" s="653"/>
      <c r="X168" s="653"/>
      <c r="Y168" s="653"/>
      <c r="Z168" s="653"/>
      <c r="AA168" s="653"/>
      <c r="AB168" s="653"/>
      <c r="AC168" s="653"/>
      <c r="AD168" s="653"/>
      <c r="AE168" s="653"/>
      <c r="AF168" s="656"/>
      <c r="AG168" s="656"/>
      <c r="AH168" s="656"/>
      <c r="AI168" s="656"/>
      <c r="AJ168" s="656"/>
      <c r="AK168" s="657"/>
      <c r="AL168" s="88" t="str">
        <f>IF(AND(ISTEXT($E168),ISTEXT($B168)),"산출기준 &gt;&gt;  "&amp;_xlfn.XLOOKUP($E168,산출기준!$D:$D,산출기준!$E:$E,"매칭실패"),"")</f>
        <v/>
      </c>
    </row>
    <row r="169" spans="1:38">
      <c r="B169" s="645"/>
      <c r="C169" s="646"/>
      <c r="D169" s="648"/>
      <c r="E169" s="648"/>
      <c r="F169" s="1047" t="s">
        <v>3001</v>
      </c>
      <c r="G169" s="645"/>
      <c r="H169" s="651"/>
      <c r="I169" s="652"/>
      <c r="J169" s="652"/>
      <c r="K169" s="653"/>
      <c r="L169" s="653"/>
      <c r="M169" s="653"/>
      <c r="N169" s="653"/>
      <c r="O169" s="653"/>
      <c r="P169" s="653"/>
      <c r="Q169" s="653"/>
      <c r="R169" s="653"/>
      <c r="S169" s="653"/>
      <c r="T169" s="653"/>
      <c r="U169" s="653"/>
      <c r="V169" s="653"/>
      <c r="W169" s="653"/>
      <c r="X169" s="653"/>
      <c r="Y169" s="653"/>
      <c r="Z169" s="653"/>
      <c r="AA169" s="653"/>
      <c r="AB169" s="653"/>
      <c r="AC169" s="653"/>
      <c r="AD169" s="653"/>
      <c r="AE169" s="653"/>
      <c r="AF169" s="656"/>
      <c r="AG169" s="656"/>
      <c r="AH169" s="656"/>
      <c r="AI169" s="656"/>
      <c r="AJ169" s="656"/>
      <c r="AK169" s="657"/>
      <c r="AL169" s="88" t="str">
        <f>IF(AND(ISTEXT($E169),ISTEXT($B169)),"산출기준 &gt;&gt;  "&amp;_xlfn.XLOOKUP($E169,산출기준!$D:$D,산출기준!$E:$E,"매칭실패"),"")</f>
        <v/>
      </c>
    </row>
    <row r="170" spans="1:38" ht="34.9" customHeight="1">
      <c r="B170" s="808" t="str" cm="1">
        <f t="array" aca="1" ref="B170" ca="1">_xlfn.IFNA(INDIRECT("Family_표준_구성도!B"&amp;MATCH(F170,INDIRECT("Family_표준_구성도!"&amp;"C:C"),0)),"")</f>
        <v>3.1.1.3.4</v>
      </c>
      <c r="C170" s="668" t="s">
        <v>2016</v>
      </c>
      <c r="D170" s="809"/>
      <c r="E170" s="668" t="s">
        <v>2939</v>
      </c>
      <c r="F170" s="810" t="s">
        <v>567</v>
      </c>
      <c r="G170" s="811"/>
      <c r="H170" s="917" t="s">
        <v>3002</v>
      </c>
      <c r="I170" s="674"/>
      <c r="J170" s="674"/>
      <c r="K170" s="674"/>
      <c r="L170" s="674"/>
      <c r="M170" s="674"/>
      <c r="N170" s="675"/>
      <c r="O170" s="676"/>
      <c r="P170" s="677"/>
      <c r="Q170" s="677"/>
      <c r="R170" s="677"/>
      <c r="S170" s="677"/>
      <c r="T170" s="677"/>
      <c r="U170" s="677"/>
      <c r="V170" s="678"/>
      <c r="W170" s="679"/>
      <c r="X170" s="679"/>
      <c r="Y170" s="679"/>
      <c r="Z170" s="679"/>
      <c r="AA170" s="679"/>
      <c r="AB170" s="679"/>
      <c r="AC170" s="679"/>
      <c r="AD170" s="679"/>
      <c r="AE170" s="679"/>
      <c r="AF170" s="1043"/>
      <c r="AG170" s="682"/>
      <c r="AH170" s="682"/>
      <c r="AI170" s="682"/>
      <c r="AJ170" s="682"/>
      <c r="AK170" s="683"/>
      <c r="AL170" s="88" t="str">
        <f ca="1">IF(AND(ISTEXT($E170),ISTEXT($B170)),"산출기준 &gt;&gt;  "&amp;_xlfn.XLOOKUP($E170,산출기준!$D:$D,산출기준!$E:$E,"매칭실패"),"")</f>
        <v>산출기준 &gt;&gt;  [ 벽체 일반 산출 ]</v>
      </c>
    </row>
    <row r="171" spans="1:38" ht="49.9" customHeight="1" outlineLevel="1">
      <c r="B171" s="758"/>
      <c r="C171" s="759"/>
      <c r="D171" s="759"/>
      <c r="E171" s="814"/>
      <c r="F171" s="818" t="s">
        <v>2966</v>
      </c>
      <c r="G171" s="759" t="str">
        <f t="shared" ref="G171" si="59">IF(IF(N171=0,"",N171)&amp;" | "&amp;IF(O171=0,"",O171)&amp;" | "&amp;IF(Q171=0,"",Q171)&amp;" | "&amp;IF(R171=0,"",R171)=" |  |  | ","",IF(N171=0,"",N171)&amp;" | "&amp;IF(O171=0,"",O171)&amp;" | "&amp;IF(Q171=0,"",Q171)&amp;" | "&amp;IF(R171=0,"",R171))</f>
        <v xml:space="preserve">Concrete Brick |  |  | </v>
      </c>
      <c r="H171" s="816" t="s">
        <v>3003</v>
      </c>
      <c r="I171" s="765" t="str">
        <f>LEFT(H171,14)</f>
        <v>A04AL073-00001</v>
      </c>
      <c r="J171" s="766"/>
      <c r="K171" s="766" t="str">
        <f>IFERROR(VLOOKUP($I171,'WM-AR'!$I$7:$AS$3267,34,FALSE),"")</f>
        <v>M2</v>
      </c>
      <c r="L171" s="766" t="str">
        <f>IFERROR(VLOOKUP($I171,'WM-AR'!$I$7:$AS$3267,4,FALSE),"")</f>
        <v>Finishing Work</v>
      </c>
      <c r="M171" s="766" t="str">
        <f>IFERROR(VLOOKUP($I171,'WM-AR'!$I$7:$AS$3267,6,FALSE),"")</f>
        <v>Masonry Work</v>
      </c>
      <c r="N171" s="766" t="str">
        <f>IFERROR(VLOOKUP($I171,'WM-AR'!$I$7:$AS$3267,8,FALSE),"")</f>
        <v>Concrete Brick</v>
      </c>
      <c r="O171" s="766">
        <f>IFERROR(VLOOKUP($I171,'WM-AR'!$I$7:$AS$3267,10,FALSE),"")</f>
        <v>0</v>
      </c>
      <c r="P171" s="766">
        <f>IFERROR(VLOOKUP($I171,'WM-AR'!$I$7:$AS$3267,12,FALSE),"")</f>
        <v>0</v>
      </c>
      <c r="Q171" s="766">
        <f>IFERROR(VLOOKUP($I171,'WM-AR'!$I$7:$AS$3267,14,FALSE),"")</f>
        <v>0</v>
      </c>
      <c r="R171" s="766">
        <f>IFERROR(VLOOKUP($I171,'WM-AR'!$I$7:$AS$3267,16,FALSE),"")</f>
        <v>0</v>
      </c>
      <c r="S171" s="766">
        <f>IFERROR(VLOOKUP($I171,'WM-AR'!$I$7:$AS$3267,18,FALSE),"")</f>
        <v>0</v>
      </c>
      <c r="T171" s="766" t="str">
        <f>IFERROR(VLOOKUP($I171,'WM-AR'!$I$7:$AS$3267,20,FALSE),"")</f>
        <v>[0.5B] w/ All Reinf.(Lath, Steel Tie, Anchor Bar, Mortar, ETC.), Filler, Sealant, Lintel/Sill for Opening, ETC.</v>
      </c>
      <c r="U171" s="766">
        <f>IFERROR(VLOOKUP($I171,'WM-AR'!$I$7:$AS$3267,22,FALSE),"")</f>
        <v>0</v>
      </c>
      <c r="V171" s="766" t="str">
        <f>IFERROR(VLOOKUP($I171,'WM-AR'!$I$7:$AS$3267,24,FALSE),"")</f>
        <v>THK≤90mm</v>
      </c>
      <c r="W171" s="766">
        <f>IFERROR(VLOOKUP($I171,'WM-AR'!$I$7:$AS$3267,25,FALSE),"")</f>
        <v>0</v>
      </c>
      <c r="X171" s="766" t="str">
        <f>IFERROR(VLOOKUP($I171,'WM-AR'!$I$7:$AS$3267,26,FALSE),"")</f>
        <v>THK=(  )mm</v>
      </c>
      <c r="Y171" s="766">
        <f>IFERROR(VLOOKUP($I171,'WM-AR'!$I$7:$AS$3267,27,FALSE),"")</f>
        <v>0</v>
      </c>
      <c r="Z171" s="766">
        <f>IFERROR(VLOOKUP($I171,'WM-AR'!$I$7:$AS$3267,28,FALSE),"")</f>
        <v>0</v>
      </c>
      <c r="AA171" s="766">
        <f>IFERROR(VLOOKUP($I171,'WM-AR'!$I$7:$AS$3267,29,FALSE),"")</f>
        <v>0</v>
      </c>
      <c r="AB171" s="766">
        <f>IFERROR(VLOOKUP($I171,'WM-AR'!$I$7:$AS$3267,30,FALSE),"")</f>
        <v>0</v>
      </c>
      <c r="AC171" s="766">
        <f>IFERROR(VLOOKUP($I171,'WM-AR'!$I$7:$AS$3267,31,FALSE),"")</f>
        <v>0</v>
      </c>
      <c r="AD171" s="766">
        <f>IFERROR(VLOOKUP($I171,'WM-AR'!$I$7:$AS$3267,32,FALSE),"")</f>
        <v>0</v>
      </c>
      <c r="AE171" s="766" t="str">
        <f>IFERROR(VLOOKUP($I171,'WM-AR'!$I$7:$AS$3267,33,FALSE),"")</f>
        <v/>
      </c>
      <c r="AF171" s="817" t="s">
        <v>3004</v>
      </c>
      <c r="AG171" s="768" t="s">
        <v>1815</v>
      </c>
      <c r="AH171" s="768" t="s">
        <v>1815</v>
      </c>
      <c r="AI171" s="769"/>
      <c r="AJ171" s="769" t="str">
        <f>K171</f>
        <v>M2</v>
      </c>
      <c r="AK171" s="905"/>
      <c r="AL171" s="88" t="str">
        <f>IF(AND(ISTEXT($E171),ISTEXT($B171)),"산출기준 &gt;&gt;  "&amp;_xlfn.XLOOKUP($E171,산출기준!$D:$D,산출기준!$E:$E,"매칭실패"),"")</f>
        <v/>
      </c>
    </row>
    <row r="172" spans="1:38" ht="30" customHeight="1" outlineLevel="1">
      <c r="B172" s="758"/>
      <c r="C172" s="759"/>
      <c r="D172" s="759"/>
      <c r="E172" s="814"/>
      <c r="F172" s="818" t="s">
        <v>2945</v>
      </c>
      <c r="G172" s="1044" t="s">
        <v>2964</v>
      </c>
      <c r="H172" s="759"/>
      <c r="I172" s="765" t="s">
        <v>2965</v>
      </c>
      <c r="J172" s="766"/>
      <c r="K172" s="766"/>
      <c r="L172" s="766"/>
      <c r="M172" s="766"/>
      <c r="N172" s="766"/>
      <c r="O172" s="766"/>
      <c r="P172" s="766"/>
      <c r="Q172" s="766"/>
      <c r="R172" s="766"/>
      <c r="S172" s="766"/>
      <c r="T172" s="766"/>
      <c r="U172" s="766"/>
      <c r="V172" s="766"/>
      <c r="W172" s="766"/>
      <c r="X172" s="766"/>
      <c r="Y172" s="766"/>
      <c r="Z172" s="766"/>
      <c r="AA172" s="766"/>
      <c r="AB172" s="766"/>
      <c r="AC172" s="766"/>
      <c r="AD172" s="766"/>
      <c r="AE172" s="766"/>
      <c r="AF172" s="773"/>
      <c r="AG172" s="1045"/>
      <c r="AH172" s="1045"/>
      <c r="AI172" s="1046"/>
      <c r="AJ172" s="1046"/>
      <c r="AK172" s="905"/>
      <c r="AL172" s="88" t="str">
        <f>IF(AND(ISTEXT($E172),ISTEXT($B172)),"산출기준 &gt;&gt;  "&amp;_xlfn.XLOOKUP($E172,산출기준!$D:$D,산출기준!$E:$E,"매칭실패"),"")</f>
        <v/>
      </c>
    </row>
    <row r="173" spans="1:38" ht="49.9" customHeight="1" outlineLevel="1">
      <c r="B173" s="758"/>
      <c r="C173" s="759"/>
      <c r="D173" s="759"/>
      <c r="E173" s="814"/>
      <c r="F173" s="818" t="s">
        <v>2843</v>
      </c>
      <c r="G173" s="759" t="str">
        <f t="shared" ref="G173:G176" si="60">IF(IF(N173=0,"",N173)&amp;" | "&amp;IF(O173=0,"",O173)&amp;" | "&amp;IF(Q173=0,"",Q173)&amp;" | "&amp;IF(R173=0,"",R173)=" |  |  | ","",IF(N173=0,"",N173)&amp;" | "&amp;IF(O173=0,"",O173)&amp;" | "&amp;IF(Q173=0,"",Q173)&amp;" | "&amp;IF(R173=0,"",R173))</f>
        <v xml:space="preserve">Insulation | Mineral Wool (Rock Wool) |  | </v>
      </c>
      <c r="H173" s="816" t="s">
        <v>2997</v>
      </c>
      <c r="I173" s="765" t="str">
        <f>LEFT(H173,14)</f>
        <v>A04AL076-00004</v>
      </c>
      <c r="J173" s="766"/>
      <c r="K173" s="766" t="str">
        <f>IFERROR(VLOOKUP($I173,'WM-AR'!$I$7:$AS$3267,34,FALSE),"")</f>
        <v>M2</v>
      </c>
      <c r="L173" s="766" t="str">
        <f>IFERROR(VLOOKUP($I173,'WM-AR'!$I$7:$AS$3267,4,FALSE),"")</f>
        <v>Finishing Work</v>
      </c>
      <c r="M173" s="766" t="str">
        <f>IFERROR(VLOOKUP($I173,'WM-AR'!$I$7:$AS$3267,6,FALSE),"")</f>
        <v>Masonry Work</v>
      </c>
      <c r="N173" s="766" t="str">
        <f>IFERROR(VLOOKUP($I173,'WM-AR'!$I$7:$AS$3267,8,FALSE),"")</f>
        <v>Insulation</v>
      </c>
      <c r="O173" s="766" t="str">
        <f>IFERROR(VLOOKUP($I173,'WM-AR'!$I$7:$AS$3267,10,FALSE),"")</f>
        <v>Mineral Wool (Rock Wool)</v>
      </c>
      <c r="P173" s="766">
        <f>IFERROR(VLOOKUP($I173,'WM-AR'!$I$7:$AS$3267,12,FALSE),"")</f>
        <v>0</v>
      </c>
      <c r="Q173" s="766">
        <f>IFERROR(VLOOKUP($I173,'WM-AR'!$I$7:$AS$3267,14,FALSE),"")</f>
        <v>0</v>
      </c>
      <c r="R173" s="766">
        <f>IFERROR(VLOOKUP($I173,'WM-AR'!$I$7:$AS$3267,16,FALSE),"")</f>
        <v>0</v>
      </c>
      <c r="S173" s="766">
        <f>IFERROR(VLOOKUP($I173,'WM-AR'!$I$7:$AS$3267,18,FALSE),"")</f>
        <v>0</v>
      </c>
      <c r="T173" s="766" t="str">
        <f>IFERROR(VLOOKUP($I173,'WM-AR'!$I$7:$AS$3267,20,FALSE),"")</f>
        <v>Minimum Density of 50 kg/m3</v>
      </c>
      <c r="U173" s="766">
        <f>IFERROR(VLOOKUP($I173,'WM-AR'!$I$7:$AS$3267,22,FALSE),"")</f>
        <v>0</v>
      </c>
      <c r="V173" s="766" t="str">
        <f>IFERROR(VLOOKUP($I173,'WM-AR'!$I$7:$AS$3267,24,FALSE),"")</f>
        <v>100mm≤THK</v>
      </c>
      <c r="W173" s="766">
        <f>IFERROR(VLOOKUP($I173,'WM-AR'!$I$7:$AS$3267,25,FALSE),"")</f>
        <v>0</v>
      </c>
      <c r="X173" s="766" t="str">
        <f>IFERROR(VLOOKUP($I173,'WM-AR'!$I$7:$AS$3267,26,FALSE),"")</f>
        <v>THK=(  )mm</v>
      </c>
      <c r="Y173" s="766">
        <f>IFERROR(VLOOKUP($I173,'WM-AR'!$I$7:$AS$3267,27,FALSE),"")</f>
        <v>0</v>
      </c>
      <c r="Z173" s="766">
        <f>IFERROR(VLOOKUP($I173,'WM-AR'!$I$7:$AS$3267,28,FALSE),"")</f>
        <v>0</v>
      </c>
      <c r="AA173" s="766">
        <f>IFERROR(VLOOKUP($I173,'WM-AR'!$I$7:$AS$3267,29,FALSE),"")</f>
        <v>0</v>
      </c>
      <c r="AB173" s="766">
        <f>IFERROR(VLOOKUP($I173,'WM-AR'!$I$7:$AS$3267,30,FALSE),"")</f>
        <v>0</v>
      </c>
      <c r="AC173" s="766">
        <f>IFERROR(VLOOKUP($I173,'WM-AR'!$I$7:$AS$3267,31,FALSE),"")</f>
        <v>0</v>
      </c>
      <c r="AD173" s="766">
        <f>IFERROR(VLOOKUP($I173,'WM-AR'!$I$7:$AS$3267,32,FALSE),"")</f>
        <v>0</v>
      </c>
      <c r="AE173" s="766" t="str">
        <f>IFERROR(VLOOKUP($I173,'WM-AR'!$I$7:$AS$3267,33,FALSE),"")</f>
        <v/>
      </c>
      <c r="AF173" s="817" t="s">
        <v>2996</v>
      </c>
      <c r="AG173" s="768" t="s">
        <v>1815</v>
      </c>
      <c r="AH173" s="768" t="s">
        <v>1815</v>
      </c>
      <c r="AI173" s="769"/>
      <c r="AJ173" s="769" t="str">
        <f>K173</f>
        <v>M2</v>
      </c>
      <c r="AK173" s="905"/>
      <c r="AL173" s="88" t="str">
        <f>IF(AND(ISTEXT($E173),ISTEXT($B173)),"산출기준 &gt;&gt;  "&amp;_xlfn.XLOOKUP($E173,산출기준!$D:$D,산출기준!$E:$E,"매칭실패"),"")</f>
        <v/>
      </c>
    </row>
    <row r="174" spans="1:38" ht="49.9" customHeight="1" outlineLevel="1">
      <c r="B174" s="758"/>
      <c r="C174" s="759"/>
      <c r="D174" s="759"/>
      <c r="E174" s="814"/>
      <c r="F174" s="818" t="s">
        <v>2966</v>
      </c>
      <c r="G174" s="759" t="str">
        <f t="shared" si="60"/>
        <v xml:space="preserve">Concrete Brick |  |  | </v>
      </c>
      <c r="H174" s="816" t="s">
        <v>2984</v>
      </c>
      <c r="I174" s="765" t="str">
        <f t="shared" ref="I174:I179" si="61">LEFT(H174,14)</f>
        <v>A04AL073-00002</v>
      </c>
      <c r="J174" s="766"/>
      <c r="K174" s="766" t="str">
        <f>IFERROR(VLOOKUP($I174,'WM-AR'!$I$7:$AS$3267,34,FALSE),"")</f>
        <v>M2</v>
      </c>
      <c r="L174" s="766" t="str">
        <f>IFERROR(VLOOKUP($I174,'WM-AR'!$I$7:$AS$3267,4,FALSE),"")</f>
        <v>Finishing Work</v>
      </c>
      <c r="M174" s="766" t="str">
        <f>IFERROR(VLOOKUP($I174,'WM-AR'!$I$7:$AS$3267,6,FALSE),"")</f>
        <v>Masonry Work</v>
      </c>
      <c r="N174" s="766" t="str">
        <f>IFERROR(VLOOKUP($I174,'WM-AR'!$I$7:$AS$3267,8,FALSE),"")</f>
        <v>Concrete Brick</v>
      </c>
      <c r="O174" s="766">
        <f>IFERROR(VLOOKUP($I174,'WM-AR'!$I$7:$AS$3267,10,FALSE),"")</f>
        <v>0</v>
      </c>
      <c r="P174" s="766">
        <f>IFERROR(VLOOKUP($I174,'WM-AR'!$I$7:$AS$3267,12,FALSE),"")</f>
        <v>0</v>
      </c>
      <c r="Q174" s="766">
        <f>IFERROR(VLOOKUP($I174,'WM-AR'!$I$7:$AS$3267,14,FALSE),"")</f>
        <v>0</v>
      </c>
      <c r="R174" s="766">
        <f>IFERROR(VLOOKUP($I174,'WM-AR'!$I$7:$AS$3267,16,FALSE),"")</f>
        <v>0</v>
      </c>
      <c r="S174" s="766">
        <f>IFERROR(VLOOKUP($I174,'WM-AR'!$I$7:$AS$3267,18,FALSE),"")</f>
        <v>0</v>
      </c>
      <c r="T174" s="766" t="str">
        <f>IFERROR(VLOOKUP($I174,'WM-AR'!$I$7:$AS$3267,20,FALSE),"")</f>
        <v>[1.0B] w/ All Reinf.(Lath, Steel Tie, Anchor Bar, Mortar, ETC.), Filler, Sealant, Lintel/Sill for Opening, ETC.</v>
      </c>
      <c r="U174" s="766">
        <f>IFERROR(VLOOKUP($I174,'WM-AR'!$I$7:$AS$3267,22,FALSE),"")</f>
        <v>0</v>
      </c>
      <c r="V174" s="766" t="str">
        <f>IFERROR(VLOOKUP($I174,'WM-AR'!$I$7:$AS$3267,24,FALSE),"")</f>
        <v>90mm&lt;THK≤190mm</v>
      </c>
      <c r="W174" s="766">
        <f>IFERROR(VLOOKUP($I174,'WM-AR'!$I$7:$AS$3267,25,FALSE),"")</f>
        <v>0</v>
      </c>
      <c r="X174" s="766" t="str">
        <f>IFERROR(VLOOKUP($I174,'WM-AR'!$I$7:$AS$3267,26,FALSE),"")</f>
        <v>THK=(  )mm</v>
      </c>
      <c r="Y174" s="766">
        <f>IFERROR(VLOOKUP($I174,'WM-AR'!$I$7:$AS$3267,27,FALSE),"")</f>
        <v>0</v>
      </c>
      <c r="Z174" s="766">
        <f>IFERROR(VLOOKUP($I174,'WM-AR'!$I$7:$AS$3267,28,FALSE),"")</f>
        <v>0</v>
      </c>
      <c r="AA174" s="766">
        <f>IFERROR(VLOOKUP($I174,'WM-AR'!$I$7:$AS$3267,29,FALSE),"")</f>
        <v>0</v>
      </c>
      <c r="AB174" s="766">
        <f>IFERROR(VLOOKUP($I174,'WM-AR'!$I$7:$AS$3267,30,FALSE),"")</f>
        <v>0</v>
      </c>
      <c r="AC174" s="766">
        <f>IFERROR(VLOOKUP($I174,'WM-AR'!$I$7:$AS$3267,31,FALSE),"")</f>
        <v>0</v>
      </c>
      <c r="AD174" s="766">
        <f>IFERROR(VLOOKUP($I174,'WM-AR'!$I$7:$AS$3267,32,FALSE),"")</f>
        <v>0</v>
      </c>
      <c r="AE174" s="766" t="str">
        <f>IFERROR(VLOOKUP($I174,'WM-AR'!$I$7:$AS$3267,33,FALSE),"")</f>
        <v/>
      </c>
      <c r="AF174" s="817" t="s">
        <v>3004</v>
      </c>
      <c r="AG174" s="768" t="s">
        <v>1815</v>
      </c>
      <c r="AH174" s="768" t="s">
        <v>1815</v>
      </c>
      <c r="AI174" s="769"/>
      <c r="AJ174" s="769" t="str">
        <f>K174</f>
        <v>M2</v>
      </c>
      <c r="AK174" s="905"/>
      <c r="AL174" s="88" t="str">
        <f>IF(AND(ISTEXT($E174),ISTEXT($B174)),"산출기준 &gt;&gt;  "&amp;_xlfn.XLOOKUP($E174,산출기준!$D:$D,산출기준!$E:$E,"매칭실패"),"")</f>
        <v/>
      </c>
    </row>
    <row r="175" spans="1:38" ht="49.9" customHeight="1" outlineLevel="1">
      <c r="B175" s="758"/>
      <c r="C175" s="759"/>
      <c r="D175" s="759"/>
      <c r="E175" s="814"/>
      <c r="F175" s="818" t="s">
        <v>2969</v>
      </c>
      <c r="G175" s="759" t="str">
        <f t="shared" si="60"/>
        <v xml:space="preserve">Plastering |  |  | </v>
      </c>
      <c r="H175" s="816" t="s">
        <v>2970</v>
      </c>
      <c r="I175" s="765" t="str">
        <f t="shared" si="61"/>
        <v>A04AT198-00001</v>
      </c>
      <c r="J175" s="766"/>
      <c r="K175" s="766" t="str">
        <f>IFERROR(VLOOKUP($I175,'WM-AR'!$I$7:$AS$3267,34,FALSE),"")</f>
        <v>M2</v>
      </c>
      <c r="L175" s="766" t="str">
        <f>IFERROR(VLOOKUP($I175,'WM-AR'!$I$7:$AS$3267,4,FALSE),"")</f>
        <v>Finishing Work</v>
      </c>
      <c r="M175" s="766" t="str">
        <f>IFERROR(VLOOKUP($I175,'WM-AR'!$I$7:$AS$3267,6,FALSE),"")</f>
        <v>Plastering Work</v>
      </c>
      <c r="N175" s="766" t="str">
        <f>IFERROR(VLOOKUP($I175,'WM-AR'!$I$7:$AS$3267,8,FALSE),"")</f>
        <v>Plastering</v>
      </c>
      <c r="O175" s="766">
        <f>IFERROR(VLOOKUP($I175,'WM-AR'!$I$7:$AS$3267,10,FALSE),"")</f>
        <v>0</v>
      </c>
      <c r="P175" s="766">
        <f>IFERROR(VLOOKUP($I175,'WM-AR'!$I$7:$AS$3267,12,FALSE),"")</f>
        <v>0</v>
      </c>
      <c r="Q175" s="766">
        <f>IFERROR(VLOOKUP($I175,'WM-AR'!$I$7:$AS$3267,14,FALSE),"")</f>
        <v>0</v>
      </c>
      <c r="R175" s="766">
        <f>IFERROR(VLOOKUP($I175,'WM-AR'!$I$7:$AS$3267,16,FALSE),"")</f>
        <v>0</v>
      </c>
      <c r="S175" s="766" t="str">
        <f>IFERROR(VLOOKUP($I175,'WM-AR'!$I$7:$AS$3267,18,FALSE),"")</f>
        <v>for External Masonry Wall</v>
      </c>
      <c r="T175" s="766" t="str">
        <f>IFERROR(VLOOKUP($I175,'WM-AR'!$I$7:$AS$3267,20,FALSE),"")</f>
        <v/>
      </c>
      <c r="U175" s="766">
        <f>IFERROR(VLOOKUP($I175,'WM-AR'!$I$7:$AS$3267,22,FALSE),"")</f>
        <v>0</v>
      </c>
      <c r="V175" s="766">
        <f>IFERROR(VLOOKUP($I175,'WM-AR'!$I$7:$AS$3267,24,FALSE),"")</f>
        <v>0</v>
      </c>
      <c r="W175" s="766">
        <f>IFERROR(VLOOKUP($I175,'WM-AR'!$I$7:$AS$3267,25,FALSE),"")</f>
        <v>0</v>
      </c>
      <c r="X175" s="766" t="str">
        <f>IFERROR(VLOOKUP($I175,'WM-AR'!$I$7:$AS$3267,26,FALSE),"")</f>
        <v>THK=(  )mm</v>
      </c>
      <c r="Y175" s="766">
        <f>IFERROR(VLOOKUP($I175,'WM-AR'!$I$7:$AS$3267,27,FALSE),"")</f>
        <v>0</v>
      </c>
      <c r="Z175" s="766">
        <f>IFERROR(VLOOKUP($I175,'WM-AR'!$I$7:$AS$3267,28,FALSE),"")</f>
        <v>0</v>
      </c>
      <c r="AA175" s="766">
        <f>IFERROR(VLOOKUP($I175,'WM-AR'!$I$7:$AS$3267,29,FALSE),"")</f>
        <v>0</v>
      </c>
      <c r="AB175" s="766">
        <f>IFERROR(VLOOKUP($I175,'WM-AR'!$I$7:$AS$3267,30,FALSE),"")</f>
        <v>0</v>
      </c>
      <c r="AC175" s="766">
        <f>IFERROR(VLOOKUP($I175,'WM-AR'!$I$7:$AS$3267,31,FALSE),"")</f>
        <v>0</v>
      </c>
      <c r="AD175" s="766">
        <f>IFERROR(VLOOKUP($I175,'WM-AR'!$I$7:$AS$3267,32,FALSE),"")</f>
        <v>0</v>
      </c>
      <c r="AE175" s="766" t="str">
        <f>IFERROR(VLOOKUP($I175,'WM-AR'!$I$7:$AS$3267,33,FALSE),"")</f>
        <v/>
      </c>
      <c r="AF175" s="817" t="s">
        <v>2981</v>
      </c>
      <c r="AG175" s="768" t="s">
        <v>1815</v>
      </c>
      <c r="AH175" s="768" t="s">
        <v>1815</v>
      </c>
      <c r="AI175" s="769"/>
      <c r="AJ175" s="769" t="str">
        <f>K175</f>
        <v>M2</v>
      </c>
      <c r="AK175" s="905"/>
      <c r="AL175" s="88" t="str">
        <f>IF(AND(ISTEXT($E175),ISTEXT($B175)),"산출기준 &gt;&gt;  "&amp;_xlfn.XLOOKUP($E175,산출기준!$D:$D,산출기준!$E:$E,"매칭실패"),"")</f>
        <v/>
      </c>
    </row>
    <row r="176" spans="1:38" ht="49.9" customHeight="1" outlineLevel="1">
      <c r="B176" s="758"/>
      <c r="C176" s="759"/>
      <c r="D176" s="759"/>
      <c r="E176" s="814"/>
      <c r="F176" s="818" t="s">
        <v>2972</v>
      </c>
      <c r="G176" s="759" t="str">
        <f t="shared" si="60"/>
        <v xml:space="preserve">External Wall Painting | Acrylic Emulsion Paint |  | </v>
      </c>
      <c r="H176" s="816" t="s">
        <v>2973</v>
      </c>
      <c r="I176" s="765" t="str">
        <f t="shared" si="61"/>
        <v>A04AM077-00001</v>
      </c>
      <c r="J176" s="766"/>
      <c r="K176" s="766" t="str">
        <f>IFERROR(VLOOKUP($I176,'WM-AR'!$I$7:$AS$3267,34,FALSE),"")</f>
        <v>M2</v>
      </c>
      <c r="L176" s="766" t="str">
        <f>IFERROR(VLOOKUP($I176,'WM-AR'!$I$7:$AS$3267,4,FALSE),"")</f>
        <v>Finishing Work</v>
      </c>
      <c r="M176" s="766" t="str">
        <f>IFERROR(VLOOKUP($I176,'WM-AR'!$I$7:$AS$3267,6,FALSE),"")</f>
        <v>Painting Work</v>
      </c>
      <c r="N176" s="766" t="str">
        <f>IFERROR(VLOOKUP($I176,'WM-AR'!$I$7:$AS$3267,8,FALSE),"")</f>
        <v>External Wall Painting</v>
      </c>
      <c r="O176" s="766" t="str">
        <f>IFERROR(VLOOKUP($I176,'WM-AR'!$I$7:$AS$3267,10,FALSE),"")</f>
        <v>Acrylic Emulsion Paint</v>
      </c>
      <c r="P176" s="766">
        <f>IFERROR(VLOOKUP($I176,'WM-AR'!$I$7:$AS$3267,12,FALSE),"")</f>
        <v>0</v>
      </c>
      <c r="Q176" s="766">
        <f>IFERROR(VLOOKUP($I176,'WM-AR'!$I$7:$AS$3267,14,FALSE),"")</f>
        <v>0</v>
      </c>
      <c r="R176" s="766">
        <f>IFERROR(VLOOKUP($I176,'WM-AR'!$I$7:$AS$3267,16,FALSE),"")</f>
        <v>0</v>
      </c>
      <c r="S176" s="766">
        <f>IFERROR(VLOOKUP($I176,'WM-AR'!$I$7:$AS$3267,18,FALSE),"")</f>
        <v>0</v>
      </c>
      <c r="T176" s="766" t="str">
        <f>IFERROR(VLOOKUP($I176,'WM-AR'!$I$7:$AS$3267,20,FALSE),"")</f>
        <v/>
      </c>
      <c r="U176" s="766">
        <f>IFERROR(VLOOKUP($I176,'WM-AR'!$I$7:$AS$3267,22,FALSE),"")</f>
        <v>0</v>
      </c>
      <c r="V176" s="766" t="str">
        <f>IFERROR(VLOOKUP($I176,'WM-AR'!$I$7:$AS$3267,24,FALSE),"")</f>
        <v/>
      </c>
      <c r="W176" s="766">
        <f>IFERROR(VLOOKUP($I176,'WM-AR'!$I$7:$AS$3267,25,FALSE),"")</f>
        <v>0</v>
      </c>
      <c r="X176" s="766" t="str">
        <f>IFERROR(VLOOKUP($I176,'WM-AR'!$I$7:$AS$3267,26,FALSE),"")</f>
        <v/>
      </c>
      <c r="Y176" s="766">
        <f>IFERROR(VLOOKUP($I176,'WM-AR'!$I$7:$AS$3267,27,FALSE),"")</f>
        <v>0</v>
      </c>
      <c r="Z176" s="766">
        <f>IFERROR(VLOOKUP($I176,'WM-AR'!$I$7:$AS$3267,28,FALSE),"")</f>
        <v>0</v>
      </c>
      <c r="AA176" s="766">
        <f>IFERROR(VLOOKUP($I176,'WM-AR'!$I$7:$AS$3267,29,FALSE),"")</f>
        <v>0</v>
      </c>
      <c r="AB176" s="766">
        <f>IFERROR(VLOOKUP($I176,'WM-AR'!$I$7:$AS$3267,30,FALSE),"")</f>
        <v>0</v>
      </c>
      <c r="AC176" s="766">
        <f>IFERROR(VLOOKUP($I176,'WM-AR'!$I$7:$AS$3267,31,FALSE),"")</f>
        <v>0</v>
      </c>
      <c r="AD176" s="766">
        <f>IFERROR(VLOOKUP($I176,'WM-AR'!$I$7:$AS$3267,32,FALSE),"")</f>
        <v>0</v>
      </c>
      <c r="AE176" s="766" t="str">
        <f>IFERROR(VLOOKUP($I176,'WM-AR'!$I$7:$AS$3267,33,FALSE),"")</f>
        <v/>
      </c>
      <c r="AF176" s="817"/>
      <c r="AG176" s="768" t="s">
        <v>2975</v>
      </c>
      <c r="AH176" s="768" t="s">
        <v>2975</v>
      </c>
      <c r="AI176" s="769"/>
      <c r="AJ176" s="769" t="str">
        <f>K176</f>
        <v>M2</v>
      </c>
      <c r="AK176" s="905"/>
      <c r="AL176" s="88" t="str">
        <f>IF(AND(ISTEXT($E176),ISTEXT($B176)),"산출기준 &gt;&gt;  "&amp;_xlfn.XLOOKUP($E176,산출기준!$D:$D,산출기준!$E:$E,"매칭실패"),"")</f>
        <v/>
      </c>
    </row>
    <row r="177" spans="1:38">
      <c r="A177" s="1019"/>
      <c r="B177" s="684"/>
      <c r="C177" s="685"/>
      <c r="D177" s="1020"/>
      <c r="E177" s="687"/>
      <c r="F177" s="1021"/>
      <c r="G177" s="875" t="s">
        <v>2186</v>
      </c>
      <c r="H177" s="824"/>
      <c r="I177" s="692" t="str">
        <f t="shared" si="61"/>
        <v/>
      </c>
      <c r="J177" s="1022"/>
      <c r="K177" s="1023" t="str">
        <f>IFERROR(VLOOKUP($I177,'WM-AR'!$I$7:$AS$3267,34,FALSE),"")</f>
        <v/>
      </c>
      <c r="L177" s="1024" t="str">
        <f>IFERROR(VLOOKUP($I177,'WM-AR'!$I$7:$AS$3267,4,FALSE),"")</f>
        <v/>
      </c>
      <c r="M177" s="1024" t="str">
        <f>IFERROR(VLOOKUP($I177,'WM-AR'!$I$7:$AS$3267,6,FALSE),"")</f>
        <v/>
      </c>
      <c r="N177" s="1024" t="str">
        <f>IFERROR(VLOOKUP($I177,'WM-AR'!$I$7:$AS$3267,8,FALSE),"")</f>
        <v/>
      </c>
      <c r="O177" s="1025" t="str">
        <f>IFERROR(VLOOKUP($I177,'WM-AR'!$I$7:$AS$3267,10,FALSE),"")</f>
        <v/>
      </c>
      <c r="P177" s="1026" t="str">
        <f>IFERROR(VLOOKUP($I177,'WM-AR'!$I$7:$AS$3267,12,FALSE),"")</f>
        <v/>
      </c>
      <c r="Q177" s="1026" t="str">
        <f>IFERROR(VLOOKUP($I177,'WM-AR'!$I$7:$AS$3267,14,FALSE),"")</f>
        <v/>
      </c>
      <c r="R177" s="1026" t="str">
        <f>IFERROR(VLOOKUP($I177,'WM-AR'!$I$7:$AS$3267,16,FALSE),"")</f>
        <v/>
      </c>
      <c r="S177" s="1026" t="str">
        <f>IFERROR(VLOOKUP($I177,'WM-AR'!$I$7:$AS$3267,18,FALSE),"")</f>
        <v/>
      </c>
      <c r="T177" s="1026" t="str">
        <f>IFERROR(VLOOKUP($I177,'WM-AR'!$I$7:$AS$3267,20,FALSE),"")</f>
        <v/>
      </c>
      <c r="U177" s="1026" t="str">
        <f>IFERROR(VLOOKUP($I177,'WM-AR'!$I$7:$AS$3267,22,FALSE),"")</f>
        <v/>
      </c>
      <c r="V177" s="1026" t="str">
        <f>IFERROR(VLOOKUP($I177,'WM-AR'!$I$7:$AS$3267,24,FALSE),"")</f>
        <v/>
      </c>
      <c r="W177" s="1026" t="str">
        <f>IFERROR(VLOOKUP($I177,'WM-AR'!$I$7:$AS$3267,25,FALSE),"")</f>
        <v/>
      </c>
      <c r="X177" s="1026" t="str">
        <f>IFERROR(VLOOKUP($I177,'WM-AR'!$I$7:$AS$3267,26,FALSE),"")</f>
        <v/>
      </c>
      <c r="Y177" s="1026" t="str">
        <f>IFERROR(VLOOKUP($I177,'WM-AR'!$I$7:$AS$3267,27,FALSE),"")</f>
        <v/>
      </c>
      <c r="Z177" s="1026" t="str">
        <f>IFERROR(VLOOKUP($I177,'WM-AR'!$I$7:$AS$3267,28,FALSE),"")</f>
        <v/>
      </c>
      <c r="AA177" s="1026" t="str">
        <f>IFERROR(VLOOKUP($I177,'WM-AR'!$I$7:$AS$3267,29,FALSE),"")</f>
        <v/>
      </c>
      <c r="AB177" s="1026" t="str">
        <f>IFERROR(VLOOKUP($I177,'WM-AR'!$I$7:$AS$3267,30,FALSE),"")</f>
        <v/>
      </c>
      <c r="AC177" s="1026" t="str">
        <f>IFERROR(VLOOKUP($I177,'WM-AR'!$I$7:$AS$3267,31,FALSE),"")</f>
        <v/>
      </c>
      <c r="AD177" s="1026" t="str">
        <f>IFERROR(VLOOKUP($I177,'WM-AR'!$I$7:$AS$3267,32,FALSE),"")</f>
        <v/>
      </c>
      <c r="AE177" s="1026" t="str">
        <f>IFERROR(VLOOKUP($I177,'WM-AR'!$I$7:$AS$3267,33,FALSE),"")</f>
        <v/>
      </c>
      <c r="AF177" s="1027"/>
      <c r="AG177" s="834"/>
      <c r="AH177" s="834"/>
      <c r="AI177" s="836"/>
      <c r="AJ177" s="836" t="str">
        <f t="shared" ref="AJ177:AJ179" si="62">K177</f>
        <v/>
      </c>
      <c r="AK177" s="704"/>
      <c r="AL177" s="1028" t="str">
        <f>IF(AND(ISTEXT($E177),ISTEXT($B177)),"산출기준 &gt;&gt;  "&amp;_xlfn.XLOOKUP($E177,산출기준!$D:$D,산출기준!$E:$E,"매칭실패"),"")</f>
        <v/>
      </c>
    </row>
    <row r="178" spans="1:38">
      <c r="A178" s="1019"/>
      <c r="B178" s="705"/>
      <c r="C178" s="706"/>
      <c r="D178" s="711"/>
      <c r="E178" s="708"/>
      <c r="F178" s="1029"/>
      <c r="G178" s="882"/>
      <c r="H178" s="843"/>
      <c r="I178" s="712" t="str">
        <f t="shared" si="61"/>
        <v/>
      </c>
      <c r="J178" s="1030"/>
      <c r="K178" s="1031" t="str">
        <f>IFERROR(VLOOKUP($I178,'WM-AR'!$I$7:$AS$3267,34,FALSE),"")</f>
        <v/>
      </c>
      <c r="L178" s="1030" t="str">
        <f>IFERROR(VLOOKUP($I178,'WM-AR'!$I$7:$AS$3267,4,FALSE),"")</f>
        <v/>
      </c>
      <c r="M178" s="1030" t="str">
        <f>IFERROR(VLOOKUP($I178,'WM-AR'!$I$7:$AS$3267,6,FALSE),"")</f>
        <v/>
      </c>
      <c r="N178" s="1030" t="str">
        <f>IFERROR(VLOOKUP($I178,'WM-AR'!$I$7:$AS$3267,8,FALSE),"")</f>
        <v/>
      </c>
      <c r="O178" s="1032" t="str">
        <f>IFERROR(VLOOKUP($I178,'WM-AR'!$I$7:$AS$3267,10,FALSE),"")</f>
        <v/>
      </c>
      <c r="P178" s="1033" t="str">
        <f>IFERROR(VLOOKUP($I178,'WM-AR'!$I$7:$AS$3267,12,FALSE),"")</f>
        <v/>
      </c>
      <c r="Q178" s="1033" t="str">
        <f>IFERROR(VLOOKUP($I178,'WM-AR'!$I$7:$AS$3267,14,FALSE),"")</f>
        <v/>
      </c>
      <c r="R178" s="1033" t="str">
        <f>IFERROR(VLOOKUP($I178,'WM-AR'!$I$7:$AS$3267,16,FALSE),"")</f>
        <v/>
      </c>
      <c r="S178" s="1033" t="str">
        <f>IFERROR(VLOOKUP($I178,'WM-AR'!$I$7:$AS$3267,18,FALSE),"")</f>
        <v/>
      </c>
      <c r="T178" s="1033" t="str">
        <f>IFERROR(VLOOKUP($I178,'WM-AR'!$I$7:$AS$3267,20,FALSE),"")</f>
        <v/>
      </c>
      <c r="U178" s="1033" t="str">
        <f>IFERROR(VLOOKUP($I178,'WM-AR'!$I$7:$AS$3267,22,FALSE),"")</f>
        <v/>
      </c>
      <c r="V178" s="1033" t="str">
        <f>IFERROR(VLOOKUP($I178,'WM-AR'!$I$7:$AS$3267,24,FALSE),"")</f>
        <v/>
      </c>
      <c r="W178" s="1033" t="str">
        <f>IFERROR(VLOOKUP($I178,'WM-AR'!$I$7:$AS$3267,25,FALSE),"")</f>
        <v/>
      </c>
      <c r="X178" s="1033" t="str">
        <f>IFERROR(VLOOKUP($I178,'WM-AR'!$I$7:$AS$3267,26,FALSE),"")</f>
        <v/>
      </c>
      <c r="Y178" s="1033" t="str">
        <f>IFERROR(VLOOKUP($I178,'WM-AR'!$I$7:$AS$3267,27,FALSE),"")</f>
        <v/>
      </c>
      <c r="Z178" s="1033" t="str">
        <f>IFERROR(VLOOKUP($I178,'WM-AR'!$I$7:$AS$3267,28,FALSE),"")</f>
        <v/>
      </c>
      <c r="AA178" s="1033" t="str">
        <f>IFERROR(VLOOKUP($I178,'WM-AR'!$I$7:$AS$3267,29,FALSE),"")</f>
        <v/>
      </c>
      <c r="AB178" s="1033" t="str">
        <f>IFERROR(VLOOKUP($I178,'WM-AR'!$I$7:$AS$3267,30,FALSE),"")</f>
        <v/>
      </c>
      <c r="AC178" s="1033" t="str">
        <f>IFERROR(VLOOKUP($I178,'WM-AR'!$I$7:$AS$3267,31,FALSE),"")</f>
        <v/>
      </c>
      <c r="AD178" s="1033" t="str">
        <f>IFERROR(VLOOKUP($I178,'WM-AR'!$I$7:$AS$3267,32,FALSE),"")</f>
        <v/>
      </c>
      <c r="AE178" s="1033" t="str">
        <f>IFERROR(VLOOKUP($I178,'WM-AR'!$I$7:$AS$3267,33,FALSE),"")</f>
        <v/>
      </c>
      <c r="AF178" s="1034"/>
      <c r="AG178" s="852"/>
      <c r="AH178" s="852"/>
      <c r="AI178" s="854"/>
      <c r="AJ178" s="854" t="str">
        <f t="shared" si="62"/>
        <v/>
      </c>
      <c r="AK178" s="723"/>
      <c r="AL178" s="1028" t="str">
        <f>IF(AND(ISTEXT($E178),ISTEXT($B178)),"산출기준 &gt;&gt;  "&amp;_xlfn.XLOOKUP($E178,산출기준!$D:$D,산출기준!$E:$E,"매칭실패"),"")</f>
        <v/>
      </c>
    </row>
    <row r="179" spans="1:38">
      <c r="A179" s="1019"/>
      <c r="B179" s="724"/>
      <c r="C179" s="725"/>
      <c r="D179" s="731"/>
      <c r="E179" s="727"/>
      <c r="F179" s="1035"/>
      <c r="G179" s="886"/>
      <c r="H179" s="861"/>
      <c r="I179" s="732" t="str">
        <f t="shared" si="61"/>
        <v/>
      </c>
      <c r="J179" s="1036"/>
      <c r="K179" s="1037" t="str">
        <f>IFERROR(VLOOKUP($I179,'WM-AR'!$I$7:$AS$3267,34,FALSE),"")</f>
        <v/>
      </c>
      <c r="L179" s="1036" t="str">
        <f>IFERROR(VLOOKUP($I179,'WM-AR'!$I$7:$AS$3267,4,FALSE),"")</f>
        <v/>
      </c>
      <c r="M179" s="1036" t="str">
        <f>IFERROR(VLOOKUP($I179,'WM-AR'!$I$7:$AS$3267,6,FALSE),"")</f>
        <v/>
      </c>
      <c r="N179" s="1036" t="str">
        <f>IFERROR(VLOOKUP($I179,'WM-AR'!$I$7:$AS$3267,8,FALSE),"")</f>
        <v/>
      </c>
      <c r="O179" s="1038" t="str">
        <f>IFERROR(VLOOKUP($I179,'WM-AR'!$I$7:$AS$3267,10,FALSE),"")</f>
        <v/>
      </c>
      <c r="P179" s="1039" t="str">
        <f>IFERROR(VLOOKUP($I179,'WM-AR'!$I$7:$AS$3267,12,FALSE),"")</f>
        <v/>
      </c>
      <c r="Q179" s="1039" t="str">
        <f>IFERROR(VLOOKUP($I179,'WM-AR'!$I$7:$AS$3267,14,FALSE),"")</f>
        <v/>
      </c>
      <c r="R179" s="1039" t="str">
        <f>IFERROR(VLOOKUP($I179,'WM-AR'!$I$7:$AS$3267,16,FALSE),"")</f>
        <v/>
      </c>
      <c r="S179" s="1039" t="str">
        <f>IFERROR(VLOOKUP($I179,'WM-AR'!$I$7:$AS$3267,18,FALSE),"")</f>
        <v/>
      </c>
      <c r="T179" s="1039" t="str">
        <f>IFERROR(VLOOKUP($I179,'WM-AR'!$I$7:$AS$3267,20,FALSE),"")</f>
        <v/>
      </c>
      <c r="U179" s="1039" t="str">
        <f>IFERROR(VLOOKUP($I179,'WM-AR'!$I$7:$AS$3267,22,FALSE),"")</f>
        <v/>
      </c>
      <c r="V179" s="1039" t="str">
        <f>IFERROR(VLOOKUP($I179,'WM-AR'!$I$7:$AS$3267,24,FALSE),"")</f>
        <v/>
      </c>
      <c r="W179" s="1039" t="str">
        <f>IFERROR(VLOOKUP($I179,'WM-AR'!$I$7:$AS$3267,25,FALSE),"")</f>
        <v/>
      </c>
      <c r="X179" s="1039" t="str">
        <f>IFERROR(VLOOKUP($I179,'WM-AR'!$I$7:$AS$3267,26,FALSE),"")</f>
        <v/>
      </c>
      <c r="Y179" s="1039" t="str">
        <f>IFERROR(VLOOKUP($I179,'WM-AR'!$I$7:$AS$3267,27,FALSE),"")</f>
        <v/>
      </c>
      <c r="Z179" s="1039" t="str">
        <f>IFERROR(VLOOKUP($I179,'WM-AR'!$I$7:$AS$3267,28,FALSE),"")</f>
        <v/>
      </c>
      <c r="AA179" s="1039" t="str">
        <f>IFERROR(VLOOKUP($I179,'WM-AR'!$I$7:$AS$3267,29,FALSE),"")</f>
        <v/>
      </c>
      <c r="AB179" s="1039" t="str">
        <f>IFERROR(VLOOKUP($I179,'WM-AR'!$I$7:$AS$3267,30,FALSE),"")</f>
        <v/>
      </c>
      <c r="AC179" s="1039" t="str">
        <f>IFERROR(VLOOKUP($I179,'WM-AR'!$I$7:$AS$3267,31,FALSE),"")</f>
        <v/>
      </c>
      <c r="AD179" s="1039" t="str">
        <f>IFERROR(VLOOKUP($I179,'WM-AR'!$I$7:$AS$3267,32,FALSE),"")</f>
        <v/>
      </c>
      <c r="AE179" s="1039" t="str">
        <f>IFERROR(VLOOKUP($I179,'WM-AR'!$I$7:$AS$3267,33,FALSE),"")</f>
        <v/>
      </c>
      <c r="AF179" s="1040"/>
      <c r="AG179" s="870"/>
      <c r="AH179" s="870"/>
      <c r="AI179" s="871"/>
      <c r="AJ179" s="871" t="str">
        <f t="shared" si="62"/>
        <v/>
      </c>
      <c r="AK179" s="743"/>
      <c r="AL179" s="1028" t="str">
        <f>IF(AND(ISTEXT($E179),ISTEXT($B179)),"산출기준 &gt;&gt;  "&amp;_xlfn.XLOOKUP($E179,산출기준!$D:$D,산출기준!$E:$E,"매칭실패"),"")</f>
        <v/>
      </c>
    </row>
    <row r="180" spans="1:38">
      <c r="B180" s="645"/>
      <c r="C180" s="646"/>
      <c r="D180" s="648"/>
      <c r="E180" s="648"/>
      <c r="F180" s="1047"/>
      <c r="G180" s="645"/>
      <c r="H180" s="651"/>
      <c r="I180" s="652"/>
      <c r="J180" s="652"/>
      <c r="K180" s="653"/>
      <c r="L180" s="653"/>
      <c r="M180" s="653"/>
      <c r="N180" s="653"/>
      <c r="O180" s="653"/>
      <c r="P180" s="653"/>
      <c r="Q180" s="653"/>
      <c r="R180" s="653"/>
      <c r="S180" s="653"/>
      <c r="T180" s="653"/>
      <c r="U180" s="653"/>
      <c r="V180" s="653"/>
      <c r="W180" s="653"/>
      <c r="X180" s="653"/>
      <c r="Y180" s="653"/>
      <c r="Z180" s="653"/>
      <c r="AA180" s="653"/>
      <c r="AB180" s="653"/>
      <c r="AC180" s="653"/>
      <c r="AD180" s="653"/>
      <c r="AE180" s="653"/>
      <c r="AF180" s="656"/>
      <c r="AG180" s="656"/>
      <c r="AH180" s="656"/>
      <c r="AI180" s="656"/>
      <c r="AJ180" s="656"/>
      <c r="AK180" s="657"/>
      <c r="AL180" s="88" t="str">
        <f>IF(AND(ISTEXT($E180),ISTEXT($B180)),"산출기준 &gt;&gt;  "&amp;_xlfn.XLOOKUP($E180,산출기준!$D:$D,산출기준!$E:$E,"매칭실패"),"")</f>
        <v/>
      </c>
    </row>
    <row r="181" spans="1:38" ht="34.9" customHeight="1">
      <c r="B181" s="808" t="str" cm="1">
        <f t="array" aca="1" ref="B181" ca="1">_xlfn.IFNA(INDIRECT("Family_표준_구성도!B"&amp;MATCH(F181,INDIRECT("Family_표준_구성도!"&amp;"C:C"),0)),"")</f>
        <v>3.1.1.3.5</v>
      </c>
      <c r="C181" s="668" t="s">
        <v>2016</v>
      </c>
      <c r="D181" s="809"/>
      <c r="E181" s="668" t="s">
        <v>2939</v>
      </c>
      <c r="F181" s="810" t="s">
        <v>569</v>
      </c>
      <c r="G181" s="811"/>
      <c r="H181" s="917" t="s">
        <v>3005</v>
      </c>
      <c r="I181" s="674"/>
      <c r="J181" s="674"/>
      <c r="K181" s="674"/>
      <c r="L181" s="674"/>
      <c r="M181" s="674"/>
      <c r="N181" s="675"/>
      <c r="O181" s="676"/>
      <c r="P181" s="677"/>
      <c r="Q181" s="677"/>
      <c r="R181" s="677"/>
      <c r="S181" s="677"/>
      <c r="T181" s="677"/>
      <c r="U181" s="677"/>
      <c r="V181" s="678"/>
      <c r="W181" s="679"/>
      <c r="X181" s="679"/>
      <c r="Y181" s="679"/>
      <c r="Z181" s="679"/>
      <c r="AA181" s="679"/>
      <c r="AB181" s="679"/>
      <c r="AC181" s="679"/>
      <c r="AD181" s="679"/>
      <c r="AE181" s="679"/>
      <c r="AF181" s="1043"/>
      <c r="AG181" s="682"/>
      <c r="AH181" s="682"/>
      <c r="AI181" s="682"/>
      <c r="AJ181" s="682"/>
      <c r="AK181" s="683"/>
      <c r="AL181" s="88" t="str">
        <f ca="1">IF(AND(ISTEXT($E181),ISTEXT($B181)),"산출기준 &gt;&gt;  "&amp;_xlfn.XLOOKUP($E181,산출기준!$D:$D,산출기준!$E:$E,"매칭실패"),"")</f>
        <v>산출기준 &gt;&gt;  [ 벽체 일반 산출 ]</v>
      </c>
    </row>
    <row r="182" spans="1:38" ht="49.9" customHeight="1" outlineLevel="1">
      <c r="B182" s="758"/>
      <c r="C182" s="759"/>
      <c r="D182" s="759"/>
      <c r="E182" s="814"/>
      <c r="F182" s="818" t="s">
        <v>2966</v>
      </c>
      <c r="G182" s="759" t="str">
        <f t="shared" ref="G182" si="63">IF(IF(N182=0,"",N182)&amp;" | "&amp;IF(O182=0,"",O182)&amp;" | "&amp;IF(Q182=0,"",Q182)&amp;" | "&amp;IF(R182=0,"",R182)=" |  |  | ","",IF(N182=0,"",N182)&amp;" | "&amp;IF(O182=0,"",O182)&amp;" | "&amp;IF(Q182=0,"",Q182)&amp;" | "&amp;IF(R182=0,"",R182))</f>
        <v xml:space="preserve">Concrete Brick |  |  | </v>
      </c>
      <c r="H182" s="816" t="s">
        <v>3003</v>
      </c>
      <c r="I182" s="765" t="str">
        <f>LEFT(H182,14)</f>
        <v>A04AL073-00001</v>
      </c>
      <c r="J182" s="766"/>
      <c r="K182" s="766" t="str">
        <f>IFERROR(VLOOKUP($I182,'WM-AR'!$I$7:$AS$3267,34,FALSE),"")</f>
        <v>M2</v>
      </c>
      <c r="L182" s="766" t="str">
        <f>IFERROR(VLOOKUP($I182,'WM-AR'!$I$7:$AS$3267,4,FALSE),"")</f>
        <v>Finishing Work</v>
      </c>
      <c r="M182" s="766" t="str">
        <f>IFERROR(VLOOKUP($I182,'WM-AR'!$I$7:$AS$3267,6,FALSE),"")</f>
        <v>Masonry Work</v>
      </c>
      <c r="N182" s="766" t="str">
        <f>IFERROR(VLOOKUP($I182,'WM-AR'!$I$7:$AS$3267,8,FALSE),"")</f>
        <v>Concrete Brick</v>
      </c>
      <c r="O182" s="766">
        <f>IFERROR(VLOOKUP($I182,'WM-AR'!$I$7:$AS$3267,10,FALSE),"")</f>
        <v>0</v>
      </c>
      <c r="P182" s="766">
        <f>IFERROR(VLOOKUP($I182,'WM-AR'!$I$7:$AS$3267,12,FALSE),"")</f>
        <v>0</v>
      </c>
      <c r="Q182" s="766">
        <f>IFERROR(VLOOKUP($I182,'WM-AR'!$I$7:$AS$3267,14,FALSE),"")</f>
        <v>0</v>
      </c>
      <c r="R182" s="766">
        <f>IFERROR(VLOOKUP($I182,'WM-AR'!$I$7:$AS$3267,16,FALSE),"")</f>
        <v>0</v>
      </c>
      <c r="S182" s="766">
        <f>IFERROR(VLOOKUP($I182,'WM-AR'!$I$7:$AS$3267,18,FALSE),"")</f>
        <v>0</v>
      </c>
      <c r="T182" s="766" t="str">
        <f>IFERROR(VLOOKUP($I182,'WM-AR'!$I$7:$AS$3267,20,FALSE),"")</f>
        <v>[0.5B] w/ All Reinf.(Lath, Steel Tie, Anchor Bar, Mortar, ETC.), Filler, Sealant, Lintel/Sill for Opening, ETC.</v>
      </c>
      <c r="U182" s="766">
        <f>IFERROR(VLOOKUP($I182,'WM-AR'!$I$7:$AS$3267,22,FALSE),"")</f>
        <v>0</v>
      </c>
      <c r="V182" s="766" t="str">
        <f>IFERROR(VLOOKUP($I182,'WM-AR'!$I$7:$AS$3267,24,FALSE),"")</f>
        <v>THK≤90mm</v>
      </c>
      <c r="W182" s="766">
        <f>IFERROR(VLOOKUP($I182,'WM-AR'!$I$7:$AS$3267,25,FALSE),"")</f>
        <v>0</v>
      </c>
      <c r="X182" s="766" t="str">
        <f>IFERROR(VLOOKUP($I182,'WM-AR'!$I$7:$AS$3267,26,FALSE),"")</f>
        <v>THK=(  )mm</v>
      </c>
      <c r="Y182" s="766">
        <f>IFERROR(VLOOKUP($I182,'WM-AR'!$I$7:$AS$3267,27,FALSE),"")</f>
        <v>0</v>
      </c>
      <c r="Z182" s="766">
        <f>IFERROR(VLOOKUP($I182,'WM-AR'!$I$7:$AS$3267,28,FALSE),"")</f>
        <v>0</v>
      </c>
      <c r="AA182" s="766">
        <f>IFERROR(VLOOKUP($I182,'WM-AR'!$I$7:$AS$3267,29,FALSE),"")</f>
        <v>0</v>
      </c>
      <c r="AB182" s="766">
        <f>IFERROR(VLOOKUP($I182,'WM-AR'!$I$7:$AS$3267,30,FALSE),"")</f>
        <v>0</v>
      </c>
      <c r="AC182" s="766">
        <f>IFERROR(VLOOKUP($I182,'WM-AR'!$I$7:$AS$3267,31,FALSE),"")</f>
        <v>0</v>
      </c>
      <c r="AD182" s="766">
        <f>IFERROR(VLOOKUP($I182,'WM-AR'!$I$7:$AS$3267,32,FALSE),"")</f>
        <v>0</v>
      </c>
      <c r="AE182" s="766" t="str">
        <f>IFERROR(VLOOKUP($I182,'WM-AR'!$I$7:$AS$3267,33,FALSE),"")</f>
        <v/>
      </c>
      <c r="AF182" s="817" t="s">
        <v>3004</v>
      </c>
      <c r="AG182" s="768" t="s">
        <v>1815</v>
      </c>
      <c r="AH182" s="768" t="s">
        <v>1815</v>
      </c>
      <c r="AI182" s="769"/>
      <c r="AJ182" s="769" t="str">
        <f>K182</f>
        <v>M2</v>
      </c>
      <c r="AK182" s="905"/>
      <c r="AL182" s="88" t="str">
        <f>IF(AND(ISTEXT($E182),ISTEXT($B182)),"산출기준 &gt;&gt;  "&amp;_xlfn.XLOOKUP($E182,산출기준!$D:$D,산출기준!$E:$E,"매칭실패"),"")</f>
        <v/>
      </c>
    </row>
    <row r="183" spans="1:38" ht="30" customHeight="1" outlineLevel="1">
      <c r="B183" s="758"/>
      <c r="C183" s="759"/>
      <c r="D183" s="759"/>
      <c r="E183" s="814"/>
      <c r="F183" s="818" t="s">
        <v>2945</v>
      </c>
      <c r="G183" s="1044" t="s">
        <v>2964</v>
      </c>
      <c r="H183" s="759"/>
      <c r="I183" s="765" t="s">
        <v>2965</v>
      </c>
      <c r="J183" s="766"/>
      <c r="K183" s="766"/>
      <c r="L183" s="766"/>
      <c r="M183" s="766"/>
      <c r="N183" s="766"/>
      <c r="O183" s="766"/>
      <c r="P183" s="766"/>
      <c r="Q183" s="766"/>
      <c r="R183" s="766"/>
      <c r="S183" s="766"/>
      <c r="T183" s="766"/>
      <c r="U183" s="766"/>
      <c r="V183" s="766"/>
      <c r="W183" s="766"/>
      <c r="X183" s="766"/>
      <c r="Y183" s="766"/>
      <c r="Z183" s="766"/>
      <c r="AA183" s="766"/>
      <c r="AB183" s="766"/>
      <c r="AC183" s="766"/>
      <c r="AD183" s="766"/>
      <c r="AE183" s="766"/>
      <c r="AF183" s="773"/>
      <c r="AG183" s="1045"/>
      <c r="AH183" s="1045"/>
      <c r="AI183" s="1046"/>
      <c r="AJ183" s="1046"/>
      <c r="AK183" s="905"/>
      <c r="AL183" s="88" t="str">
        <f>IF(AND(ISTEXT($E183),ISTEXT($B183)),"산출기준 &gt;&gt;  "&amp;_xlfn.XLOOKUP($E183,산출기준!$D:$D,산출기준!$E:$E,"매칭실패"),"")</f>
        <v/>
      </c>
    </row>
    <row r="184" spans="1:38" ht="49.9" customHeight="1" outlineLevel="1">
      <c r="B184" s="758"/>
      <c r="C184" s="759"/>
      <c r="D184" s="759"/>
      <c r="E184" s="814"/>
      <c r="F184" s="818" t="s">
        <v>2843</v>
      </c>
      <c r="G184" s="759" t="str">
        <f t="shared" ref="G184:G187" si="64">IF(IF(N184=0,"",N184)&amp;" | "&amp;IF(O184=0,"",O184)&amp;" | "&amp;IF(Q184=0,"",Q184)&amp;" | "&amp;IF(R184=0,"",R184)=" |  |  | ","",IF(N184=0,"",N184)&amp;" | "&amp;IF(O184=0,"",O184)&amp;" | "&amp;IF(Q184=0,"",Q184)&amp;" | "&amp;IF(R184=0,"",R184))</f>
        <v xml:space="preserve">Insulation | Glass Wool (Fiberglass) |  | </v>
      </c>
      <c r="H184" s="816" t="s">
        <v>2954</v>
      </c>
      <c r="I184" s="765" t="str">
        <f>LEFT(H184,14)</f>
        <v>A04AL076-00008</v>
      </c>
      <c r="J184" s="766"/>
      <c r="K184" s="766" t="str">
        <f>IFERROR(VLOOKUP($I184,'WM-AR'!$I$7:$AS$3267,34,FALSE),"")</f>
        <v>M2</v>
      </c>
      <c r="L184" s="766" t="str">
        <f>IFERROR(VLOOKUP($I184,'WM-AR'!$I$7:$AS$3267,4,FALSE),"")</f>
        <v>Finishing Work</v>
      </c>
      <c r="M184" s="766" t="str">
        <f>IFERROR(VLOOKUP($I184,'WM-AR'!$I$7:$AS$3267,6,FALSE),"")</f>
        <v>Masonry Work</v>
      </c>
      <c r="N184" s="766" t="str">
        <f>IFERROR(VLOOKUP($I184,'WM-AR'!$I$7:$AS$3267,8,FALSE),"")</f>
        <v>Insulation</v>
      </c>
      <c r="O184" s="766" t="str">
        <f>IFERROR(VLOOKUP($I184,'WM-AR'!$I$7:$AS$3267,10,FALSE),"")</f>
        <v>Glass Wool (Fiberglass)</v>
      </c>
      <c r="P184" s="766">
        <f>IFERROR(VLOOKUP($I184,'WM-AR'!$I$7:$AS$3267,12,FALSE),"")</f>
        <v>0</v>
      </c>
      <c r="Q184" s="766">
        <f>IFERROR(VLOOKUP($I184,'WM-AR'!$I$7:$AS$3267,14,FALSE),"")</f>
        <v>0</v>
      </c>
      <c r="R184" s="766">
        <f>IFERROR(VLOOKUP($I184,'WM-AR'!$I$7:$AS$3267,16,FALSE),"")</f>
        <v>0</v>
      </c>
      <c r="S184" s="766">
        <f>IFERROR(VLOOKUP($I184,'WM-AR'!$I$7:$AS$3267,18,FALSE),"")</f>
        <v>0</v>
      </c>
      <c r="T184" s="766" t="str">
        <f>IFERROR(VLOOKUP($I184,'WM-AR'!$I$7:$AS$3267,20,FALSE),"")</f>
        <v>Minimum Density of 50 kg/m3</v>
      </c>
      <c r="U184" s="766">
        <f>IFERROR(VLOOKUP($I184,'WM-AR'!$I$7:$AS$3267,22,FALSE),"")</f>
        <v>0</v>
      </c>
      <c r="V184" s="766" t="str">
        <f>IFERROR(VLOOKUP($I184,'WM-AR'!$I$7:$AS$3267,24,FALSE),"")</f>
        <v>100mm≤THK</v>
      </c>
      <c r="W184" s="766">
        <f>IFERROR(VLOOKUP($I184,'WM-AR'!$I$7:$AS$3267,25,FALSE),"")</f>
        <v>0</v>
      </c>
      <c r="X184" s="766" t="str">
        <f>IFERROR(VLOOKUP($I184,'WM-AR'!$I$7:$AS$3267,26,FALSE),"")</f>
        <v>THK=(  )mm</v>
      </c>
      <c r="Y184" s="766">
        <f>IFERROR(VLOOKUP($I184,'WM-AR'!$I$7:$AS$3267,27,FALSE),"")</f>
        <v>0</v>
      </c>
      <c r="Z184" s="766">
        <f>IFERROR(VLOOKUP($I184,'WM-AR'!$I$7:$AS$3267,28,FALSE),"")</f>
        <v>0</v>
      </c>
      <c r="AA184" s="766">
        <f>IFERROR(VLOOKUP($I184,'WM-AR'!$I$7:$AS$3267,29,FALSE),"")</f>
        <v>0</v>
      </c>
      <c r="AB184" s="766">
        <f>IFERROR(VLOOKUP($I184,'WM-AR'!$I$7:$AS$3267,30,FALSE),"")</f>
        <v>0</v>
      </c>
      <c r="AC184" s="766">
        <f>IFERROR(VLOOKUP($I184,'WM-AR'!$I$7:$AS$3267,31,FALSE),"")</f>
        <v>0</v>
      </c>
      <c r="AD184" s="766">
        <f>IFERROR(VLOOKUP($I184,'WM-AR'!$I$7:$AS$3267,32,FALSE),"")</f>
        <v>0</v>
      </c>
      <c r="AE184" s="766" t="str">
        <f>IFERROR(VLOOKUP($I184,'WM-AR'!$I$7:$AS$3267,33,FALSE),"")</f>
        <v/>
      </c>
      <c r="AF184" s="817" t="s">
        <v>2996</v>
      </c>
      <c r="AG184" s="768" t="s">
        <v>1815</v>
      </c>
      <c r="AH184" s="768" t="s">
        <v>1815</v>
      </c>
      <c r="AI184" s="769"/>
      <c r="AJ184" s="769" t="str">
        <f>K184</f>
        <v>M2</v>
      </c>
      <c r="AK184" s="905"/>
      <c r="AL184" s="88" t="str">
        <f>IF(AND(ISTEXT($E184),ISTEXT($B184)),"산출기준 &gt;&gt;  "&amp;_xlfn.XLOOKUP($E184,산출기준!$D:$D,산출기준!$E:$E,"매칭실패"),"")</f>
        <v/>
      </c>
    </row>
    <row r="185" spans="1:38" ht="49.9" customHeight="1" outlineLevel="1">
      <c r="B185" s="758"/>
      <c r="C185" s="759"/>
      <c r="D185" s="759"/>
      <c r="E185" s="814"/>
      <c r="F185" s="818" t="s">
        <v>2966</v>
      </c>
      <c r="G185" s="759" t="str">
        <f t="shared" si="64"/>
        <v xml:space="preserve">Concrete Brick |  |  | </v>
      </c>
      <c r="H185" s="816" t="s">
        <v>2984</v>
      </c>
      <c r="I185" s="765" t="str">
        <f t="shared" ref="I185:I190" si="65">LEFT(H185,14)</f>
        <v>A04AL073-00002</v>
      </c>
      <c r="J185" s="766"/>
      <c r="K185" s="766" t="str">
        <f>IFERROR(VLOOKUP($I185,'WM-AR'!$I$7:$AS$3267,34,FALSE),"")</f>
        <v>M2</v>
      </c>
      <c r="L185" s="766" t="str">
        <f>IFERROR(VLOOKUP($I185,'WM-AR'!$I$7:$AS$3267,4,FALSE),"")</f>
        <v>Finishing Work</v>
      </c>
      <c r="M185" s="766" t="str">
        <f>IFERROR(VLOOKUP($I185,'WM-AR'!$I$7:$AS$3267,6,FALSE),"")</f>
        <v>Masonry Work</v>
      </c>
      <c r="N185" s="766" t="str">
        <f>IFERROR(VLOOKUP($I185,'WM-AR'!$I$7:$AS$3267,8,FALSE),"")</f>
        <v>Concrete Brick</v>
      </c>
      <c r="O185" s="766">
        <f>IFERROR(VLOOKUP($I185,'WM-AR'!$I$7:$AS$3267,10,FALSE),"")</f>
        <v>0</v>
      </c>
      <c r="P185" s="766">
        <f>IFERROR(VLOOKUP($I185,'WM-AR'!$I$7:$AS$3267,12,FALSE),"")</f>
        <v>0</v>
      </c>
      <c r="Q185" s="766">
        <f>IFERROR(VLOOKUP($I185,'WM-AR'!$I$7:$AS$3267,14,FALSE),"")</f>
        <v>0</v>
      </c>
      <c r="R185" s="766">
        <f>IFERROR(VLOOKUP($I185,'WM-AR'!$I$7:$AS$3267,16,FALSE),"")</f>
        <v>0</v>
      </c>
      <c r="S185" s="766">
        <f>IFERROR(VLOOKUP($I185,'WM-AR'!$I$7:$AS$3267,18,FALSE),"")</f>
        <v>0</v>
      </c>
      <c r="T185" s="766" t="str">
        <f>IFERROR(VLOOKUP($I185,'WM-AR'!$I$7:$AS$3267,20,FALSE),"")</f>
        <v>[1.0B] w/ All Reinf.(Lath, Steel Tie, Anchor Bar, Mortar, ETC.), Filler, Sealant, Lintel/Sill for Opening, ETC.</v>
      </c>
      <c r="U185" s="766">
        <f>IFERROR(VLOOKUP($I185,'WM-AR'!$I$7:$AS$3267,22,FALSE),"")</f>
        <v>0</v>
      </c>
      <c r="V185" s="766" t="str">
        <f>IFERROR(VLOOKUP($I185,'WM-AR'!$I$7:$AS$3267,24,FALSE),"")</f>
        <v>90mm&lt;THK≤190mm</v>
      </c>
      <c r="W185" s="766">
        <f>IFERROR(VLOOKUP($I185,'WM-AR'!$I$7:$AS$3267,25,FALSE),"")</f>
        <v>0</v>
      </c>
      <c r="X185" s="766" t="str">
        <f>IFERROR(VLOOKUP($I185,'WM-AR'!$I$7:$AS$3267,26,FALSE),"")</f>
        <v>THK=(  )mm</v>
      </c>
      <c r="Y185" s="766">
        <f>IFERROR(VLOOKUP($I185,'WM-AR'!$I$7:$AS$3267,27,FALSE),"")</f>
        <v>0</v>
      </c>
      <c r="Z185" s="766">
        <f>IFERROR(VLOOKUP($I185,'WM-AR'!$I$7:$AS$3267,28,FALSE),"")</f>
        <v>0</v>
      </c>
      <c r="AA185" s="766">
        <f>IFERROR(VLOOKUP($I185,'WM-AR'!$I$7:$AS$3267,29,FALSE),"")</f>
        <v>0</v>
      </c>
      <c r="AB185" s="766">
        <f>IFERROR(VLOOKUP($I185,'WM-AR'!$I$7:$AS$3267,30,FALSE),"")</f>
        <v>0</v>
      </c>
      <c r="AC185" s="766">
        <f>IFERROR(VLOOKUP($I185,'WM-AR'!$I$7:$AS$3267,31,FALSE),"")</f>
        <v>0</v>
      </c>
      <c r="AD185" s="766">
        <f>IFERROR(VLOOKUP($I185,'WM-AR'!$I$7:$AS$3267,32,FALSE),"")</f>
        <v>0</v>
      </c>
      <c r="AE185" s="766" t="str">
        <f>IFERROR(VLOOKUP($I185,'WM-AR'!$I$7:$AS$3267,33,FALSE),"")</f>
        <v/>
      </c>
      <c r="AF185" s="817" t="s">
        <v>3004</v>
      </c>
      <c r="AG185" s="768" t="s">
        <v>1815</v>
      </c>
      <c r="AH185" s="768" t="s">
        <v>1815</v>
      </c>
      <c r="AI185" s="769"/>
      <c r="AJ185" s="769" t="str">
        <f>K185</f>
        <v>M2</v>
      </c>
      <c r="AK185" s="905"/>
      <c r="AL185" s="88" t="str">
        <f>IF(AND(ISTEXT($E185),ISTEXT($B185)),"산출기준 &gt;&gt;  "&amp;_xlfn.XLOOKUP($E185,산출기준!$D:$D,산출기준!$E:$E,"매칭실패"),"")</f>
        <v/>
      </c>
    </row>
    <row r="186" spans="1:38" ht="49.9" customHeight="1" outlineLevel="1">
      <c r="B186" s="758"/>
      <c r="C186" s="759"/>
      <c r="D186" s="759"/>
      <c r="E186" s="814"/>
      <c r="F186" s="818" t="s">
        <v>2969</v>
      </c>
      <c r="G186" s="759" t="str">
        <f t="shared" si="64"/>
        <v xml:space="preserve">Plastering |  |  | </v>
      </c>
      <c r="H186" s="816" t="s">
        <v>2970</v>
      </c>
      <c r="I186" s="765" t="str">
        <f t="shared" si="65"/>
        <v>A04AT198-00001</v>
      </c>
      <c r="J186" s="766"/>
      <c r="K186" s="766" t="str">
        <f>IFERROR(VLOOKUP($I186,'WM-AR'!$I$7:$AS$3267,34,FALSE),"")</f>
        <v>M2</v>
      </c>
      <c r="L186" s="766" t="str">
        <f>IFERROR(VLOOKUP($I186,'WM-AR'!$I$7:$AS$3267,4,FALSE),"")</f>
        <v>Finishing Work</v>
      </c>
      <c r="M186" s="766" t="str">
        <f>IFERROR(VLOOKUP($I186,'WM-AR'!$I$7:$AS$3267,6,FALSE),"")</f>
        <v>Plastering Work</v>
      </c>
      <c r="N186" s="766" t="str">
        <f>IFERROR(VLOOKUP($I186,'WM-AR'!$I$7:$AS$3267,8,FALSE),"")</f>
        <v>Plastering</v>
      </c>
      <c r="O186" s="766">
        <f>IFERROR(VLOOKUP($I186,'WM-AR'!$I$7:$AS$3267,10,FALSE),"")</f>
        <v>0</v>
      </c>
      <c r="P186" s="766">
        <f>IFERROR(VLOOKUP($I186,'WM-AR'!$I$7:$AS$3267,12,FALSE),"")</f>
        <v>0</v>
      </c>
      <c r="Q186" s="766">
        <f>IFERROR(VLOOKUP($I186,'WM-AR'!$I$7:$AS$3267,14,FALSE),"")</f>
        <v>0</v>
      </c>
      <c r="R186" s="766">
        <f>IFERROR(VLOOKUP($I186,'WM-AR'!$I$7:$AS$3267,16,FALSE),"")</f>
        <v>0</v>
      </c>
      <c r="S186" s="766" t="str">
        <f>IFERROR(VLOOKUP($I186,'WM-AR'!$I$7:$AS$3267,18,FALSE),"")</f>
        <v>for External Masonry Wall</v>
      </c>
      <c r="T186" s="766" t="str">
        <f>IFERROR(VLOOKUP($I186,'WM-AR'!$I$7:$AS$3267,20,FALSE),"")</f>
        <v/>
      </c>
      <c r="U186" s="766">
        <f>IFERROR(VLOOKUP($I186,'WM-AR'!$I$7:$AS$3267,22,FALSE),"")</f>
        <v>0</v>
      </c>
      <c r="V186" s="766">
        <f>IFERROR(VLOOKUP($I186,'WM-AR'!$I$7:$AS$3267,24,FALSE),"")</f>
        <v>0</v>
      </c>
      <c r="W186" s="766">
        <f>IFERROR(VLOOKUP($I186,'WM-AR'!$I$7:$AS$3267,25,FALSE),"")</f>
        <v>0</v>
      </c>
      <c r="X186" s="766" t="str">
        <f>IFERROR(VLOOKUP($I186,'WM-AR'!$I$7:$AS$3267,26,FALSE),"")</f>
        <v>THK=(  )mm</v>
      </c>
      <c r="Y186" s="766">
        <f>IFERROR(VLOOKUP($I186,'WM-AR'!$I$7:$AS$3267,27,FALSE),"")</f>
        <v>0</v>
      </c>
      <c r="Z186" s="766">
        <f>IFERROR(VLOOKUP($I186,'WM-AR'!$I$7:$AS$3267,28,FALSE),"")</f>
        <v>0</v>
      </c>
      <c r="AA186" s="766">
        <f>IFERROR(VLOOKUP($I186,'WM-AR'!$I$7:$AS$3267,29,FALSE),"")</f>
        <v>0</v>
      </c>
      <c r="AB186" s="766">
        <f>IFERROR(VLOOKUP($I186,'WM-AR'!$I$7:$AS$3267,30,FALSE),"")</f>
        <v>0</v>
      </c>
      <c r="AC186" s="766">
        <f>IFERROR(VLOOKUP($I186,'WM-AR'!$I$7:$AS$3267,31,FALSE),"")</f>
        <v>0</v>
      </c>
      <c r="AD186" s="766">
        <f>IFERROR(VLOOKUP($I186,'WM-AR'!$I$7:$AS$3267,32,FALSE),"")</f>
        <v>0</v>
      </c>
      <c r="AE186" s="766" t="str">
        <f>IFERROR(VLOOKUP($I186,'WM-AR'!$I$7:$AS$3267,33,FALSE),"")</f>
        <v/>
      </c>
      <c r="AF186" s="817" t="s">
        <v>2981</v>
      </c>
      <c r="AG186" s="768" t="s">
        <v>1815</v>
      </c>
      <c r="AH186" s="768" t="s">
        <v>1815</v>
      </c>
      <c r="AI186" s="769"/>
      <c r="AJ186" s="769" t="str">
        <f>K186</f>
        <v>M2</v>
      </c>
      <c r="AK186" s="905"/>
      <c r="AL186" s="88" t="str">
        <f>IF(AND(ISTEXT($E186),ISTEXT($B186)),"산출기준 &gt;&gt;  "&amp;_xlfn.XLOOKUP($E186,산출기준!$D:$D,산출기준!$E:$E,"매칭실패"),"")</f>
        <v/>
      </c>
    </row>
    <row r="187" spans="1:38" ht="49.9" customHeight="1" outlineLevel="1">
      <c r="B187" s="758"/>
      <c r="C187" s="759"/>
      <c r="D187" s="759"/>
      <c r="E187" s="814"/>
      <c r="F187" s="818" t="s">
        <v>2972</v>
      </c>
      <c r="G187" s="759" t="str">
        <f t="shared" si="64"/>
        <v xml:space="preserve">External Wall Painting | Acrylic Emulsion Paint |  | </v>
      </c>
      <c r="H187" s="816" t="s">
        <v>2973</v>
      </c>
      <c r="I187" s="765" t="str">
        <f t="shared" si="65"/>
        <v>A04AM077-00001</v>
      </c>
      <c r="J187" s="766"/>
      <c r="K187" s="766" t="str">
        <f>IFERROR(VLOOKUP($I187,'WM-AR'!$I$7:$AS$3267,34,FALSE),"")</f>
        <v>M2</v>
      </c>
      <c r="L187" s="766" t="str">
        <f>IFERROR(VLOOKUP($I187,'WM-AR'!$I$7:$AS$3267,4,FALSE),"")</f>
        <v>Finishing Work</v>
      </c>
      <c r="M187" s="766" t="str">
        <f>IFERROR(VLOOKUP($I187,'WM-AR'!$I$7:$AS$3267,6,FALSE),"")</f>
        <v>Painting Work</v>
      </c>
      <c r="N187" s="766" t="str">
        <f>IFERROR(VLOOKUP($I187,'WM-AR'!$I$7:$AS$3267,8,FALSE),"")</f>
        <v>External Wall Painting</v>
      </c>
      <c r="O187" s="766" t="str">
        <f>IFERROR(VLOOKUP($I187,'WM-AR'!$I$7:$AS$3267,10,FALSE),"")</f>
        <v>Acrylic Emulsion Paint</v>
      </c>
      <c r="P187" s="766">
        <f>IFERROR(VLOOKUP($I187,'WM-AR'!$I$7:$AS$3267,12,FALSE),"")</f>
        <v>0</v>
      </c>
      <c r="Q187" s="766">
        <f>IFERROR(VLOOKUP($I187,'WM-AR'!$I$7:$AS$3267,14,FALSE),"")</f>
        <v>0</v>
      </c>
      <c r="R187" s="766">
        <f>IFERROR(VLOOKUP($I187,'WM-AR'!$I$7:$AS$3267,16,FALSE),"")</f>
        <v>0</v>
      </c>
      <c r="S187" s="766">
        <f>IFERROR(VLOOKUP($I187,'WM-AR'!$I$7:$AS$3267,18,FALSE),"")</f>
        <v>0</v>
      </c>
      <c r="T187" s="766" t="str">
        <f>IFERROR(VLOOKUP($I187,'WM-AR'!$I$7:$AS$3267,20,FALSE),"")</f>
        <v/>
      </c>
      <c r="U187" s="766">
        <f>IFERROR(VLOOKUP($I187,'WM-AR'!$I$7:$AS$3267,22,FALSE),"")</f>
        <v>0</v>
      </c>
      <c r="V187" s="766" t="str">
        <f>IFERROR(VLOOKUP($I187,'WM-AR'!$I$7:$AS$3267,24,FALSE),"")</f>
        <v/>
      </c>
      <c r="W187" s="766">
        <f>IFERROR(VLOOKUP($I187,'WM-AR'!$I$7:$AS$3267,25,FALSE),"")</f>
        <v>0</v>
      </c>
      <c r="X187" s="766" t="str">
        <f>IFERROR(VLOOKUP($I187,'WM-AR'!$I$7:$AS$3267,26,FALSE),"")</f>
        <v/>
      </c>
      <c r="Y187" s="766">
        <f>IFERROR(VLOOKUP($I187,'WM-AR'!$I$7:$AS$3267,27,FALSE),"")</f>
        <v>0</v>
      </c>
      <c r="Z187" s="766">
        <f>IFERROR(VLOOKUP($I187,'WM-AR'!$I$7:$AS$3267,28,FALSE),"")</f>
        <v>0</v>
      </c>
      <c r="AA187" s="766">
        <f>IFERROR(VLOOKUP($I187,'WM-AR'!$I$7:$AS$3267,29,FALSE),"")</f>
        <v>0</v>
      </c>
      <c r="AB187" s="766">
        <f>IFERROR(VLOOKUP($I187,'WM-AR'!$I$7:$AS$3267,30,FALSE),"")</f>
        <v>0</v>
      </c>
      <c r="AC187" s="766">
        <f>IFERROR(VLOOKUP($I187,'WM-AR'!$I$7:$AS$3267,31,FALSE),"")</f>
        <v>0</v>
      </c>
      <c r="AD187" s="766">
        <f>IFERROR(VLOOKUP($I187,'WM-AR'!$I$7:$AS$3267,32,FALSE),"")</f>
        <v>0</v>
      </c>
      <c r="AE187" s="766" t="str">
        <f>IFERROR(VLOOKUP($I187,'WM-AR'!$I$7:$AS$3267,33,FALSE),"")</f>
        <v/>
      </c>
      <c r="AF187" s="817"/>
      <c r="AG187" s="768" t="s">
        <v>2975</v>
      </c>
      <c r="AH187" s="768" t="s">
        <v>2975</v>
      </c>
      <c r="AI187" s="769"/>
      <c r="AJ187" s="769" t="str">
        <f>K187</f>
        <v>M2</v>
      </c>
      <c r="AK187" s="905"/>
      <c r="AL187" s="88" t="str">
        <f>IF(AND(ISTEXT($E187),ISTEXT($B187)),"산출기준 &gt;&gt;  "&amp;_xlfn.XLOOKUP($E187,산출기준!$D:$D,산출기준!$E:$E,"매칭실패"),"")</f>
        <v/>
      </c>
    </row>
    <row r="188" spans="1:38">
      <c r="A188" s="1019"/>
      <c r="B188" s="684"/>
      <c r="C188" s="685"/>
      <c r="D188" s="1020"/>
      <c r="E188" s="687"/>
      <c r="F188" s="1021"/>
      <c r="G188" s="875" t="s">
        <v>2187</v>
      </c>
      <c r="H188" s="824"/>
      <c r="I188" s="692" t="str">
        <f t="shared" si="65"/>
        <v/>
      </c>
      <c r="J188" s="1022"/>
      <c r="K188" s="1023" t="str">
        <f>IFERROR(VLOOKUP($I188,'WM-AR'!$I$7:$AS$3267,34,FALSE),"")</f>
        <v/>
      </c>
      <c r="L188" s="1024" t="str">
        <f>IFERROR(VLOOKUP($I188,'WM-AR'!$I$7:$AS$3267,4,FALSE),"")</f>
        <v/>
      </c>
      <c r="M188" s="1024" t="str">
        <f>IFERROR(VLOOKUP($I188,'WM-AR'!$I$7:$AS$3267,6,FALSE),"")</f>
        <v/>
      </c>
      <c r="N188" s="1024" t="str">
        <f>IFERROR(VLOOKUP($I188,'WM-AR'!$I$7:$AS$3267,8,FALSE),"")</f>
        <v/>
      </c>
      <c r="O188" s="1025" t="str">
        <f>IFERROR(VLOOKUP($I188,'WM-AR'!$I$7:$AS$3267,10,FALSE),"")</f>
        <v/>
      </c>
      <c r="P188" s="1026" t="str">
        <f>IFERROR(VLOOKUP($I188,'WM-AR'!$I$7:$AS$3267,12,FALSE),"")</f>
        <v/>
      </c>
      <c r="Q188" s="1026" t="str">
        <f>IFERROR(VLOOKUP($I188,'WM-AR'!$I$7:$AS$3267,14,FALSE),"")</f>
        <v/>
      </c>
      <c r="R188" s="1026" t="str">
        <f>IFERROR(VLOOKUP($I188,'WM-AR'!$I$7:$AS$3267,16,FALSE),"")</f>
        <v/>
      </c>
      <c r="S188" s="1026" t="str">
        <f>IFERROR(VLOOKUP($I188,'WM-AR'!$I$7:$AS$3267,18,FALSE),"")</f>
        <v/>
      </c>
      <c r="T188" s="1026" t="str">
        <f>IFERROR(VLOOKUP($I188,'WM-AR'!$I$7:$AS$3267,20,FALSE),"")</f>
        <v/>
      </c>
      <c r="U188" s="1026" t="str">
        <f>IFERROR(VLOOKUP($I188,'WM-AR'!$I$7:$AS$3267,22,FALSE),"")</f>
        <v/>
      </c>
      <c r="V188" s="1026" t="str">
        <f>IFERROR(VLOOKUP($I188,'WM-AR'!$I$7:$AS$3267,24,FALSE),"")</f>
        <v/>
      </c>
      <c r="W188" s="1026" t="str">
        <f>IFERROR(VLOOKUP($I188,'WM-AR'!$I$7:$AS$3267,25,FALSE),"")</f>
        <v/>
      </c>
      <c r="X188" s="1026" t="str">
        <f>IFERROR(VLOOKUP($I188,'WM-AR'!$I$7:$AS$3267,26,FALSE),"")</f>
        <v/>
      </c>
      <c r="Y188" s="1026" t="str">
        <f>IFERROR(VLOOKUP($I188,'WM-AR'!$I$7:$AS$3267,27,FALSE),"")</f>
        <v/>
      </c>
      <c r="Z188" s="1026" t="str">
        <f>IFERROR(VLOOKUP($I188,'WM-AR'!$I$7:$AS$3267,28,FALSE),"")</f>
        <v/>
      </c>
      <c r="AA188" s="1026" t="str">
        <f>IFERROR(VLOOKUP($I188,'WM-AR'!$I$7:$AS$3267,29,FALSE),"")</f>
        <v/>
      </c>
      <c r="AB188" s="1026" t="str">
        <f>IFERROR(VLOOKUP($I188,'WM-AR'!$I$7:$AS$3267,30,FALSE),"")</f>
        <v/>
      </c>
      <c r="AC188" s="1026" t="str">
        <f>IFERROR(VLOOKUP($I188,'WM-AR'!$I$7:$AS$3267,31,FALSE),"")</f>
        <v/>
      </c>
      <c r="AD188" s="1026" t="str">
        <f>IFERROR(VLOOKUP($I188,'WM-AR'!$I$7:$AS$3267,32,FALSE),"")</f>
        <v/>
      </c>
      <c r="AE188" s="1026" t="str">
        <f>IFERROR(VLOOKUP($I188,'WM-AR'!$I$7:$AS$3267,33,FALSE),"")</f>
        <v/>
      </c>
      <c r="AF188" s="1027"/>
      <c r="AG188" s="834"/>
      <c r="AH188" s="834"/>
      <c r="AI188" s="836"/>
      <c r="AJ188" s="836" t="str">
        <f t="shared" ref="AJ188:AJ190" si="66">K188</f>
        <v/>
      </c>
      <c r="AK188" s="704"/>
      <c r="AL188" s="1028" t="str">
        <f>IF(AND(ISTEXT($E188),ISTEXT($B188)),"산출기준 &gt;&gt;  "&amp;_xlfn.XLOOKUP($E188,산출기준!$D:$D,산출기준!$E:$E,"매칭실패"),"")</f>
        <v/>
      </c>
    </row>
    <row r="189" spans="1:38">
      <c r="A189" s="1019"/>
      <c r="B189" s="705"/>
      <c r="C189" s="706"/>
      <c r="D189" s="711"/>
      <c r="E189" s="708"/>
      <c r="F189" s="1029"/>
      <c r="G189" s="882"/>
      <c r="H189" s="843"/>
      <c r="I189" s="712" t="str">
        <f t="shared" si="65"/>
        <v/>
      </c>
      <c r="J189" s="1030"/>
      <c r="K189" s="1031" t="str">
        <f>IFERROR(VLOOKUP($I189,'WM-AR'!$I$7:$AS$3267,34,FALSE),"")</f>
        <v/>
      </c>
      <c r="L189" s="1030" t="str">
        <f>IFERROR(VLOOKUP($I189,'WM-AR'!$I$7:$AS$3267,4,FALSE),"")</f>
        <v/>
      </c>
      <c r="M189" s="1030" t="str">
        <f>IFERROR(VLOOKUP($I189,'WM-AR'!$I$7:$AS$3267,6,FALSE),"")</f>
        <v/>
      </c>
      <c r="N189" s="1030" t="str">
        <f>IFERROR(VLOOKUP($I189,'WM-AR'!$I$7:$AS$3267,8,FALSE),"")</f>
        <v/>
      </c>
      <c r="O189" s="1032" t="str">
        <f>IFERROR(VLOOKUP($I189,'WM-AR'!$I$7:$AS$3267,10,FALSE),"")</f>
        <v/>
      </c>
      <c r="P189" s="1033" t="str">
        <f>IFERROR(VLOOKUP($I189,'WM-AR'!$I$7:$AS$3267,12,FALSE),"")</f>
        <v/>
      </c>
      <c r="Q189" s="1033" t="str">
        <f>IFERROR(VLOOKUP($I189,'WM-AR'!$I$7:$AS$3267,14,FALSE),"")</f>
        <v/>
      </c>
      <c r="R189" s="1033" t="str">
        <f>IFERROR(VLOOKUP($I189,'WM-AR'!$I$7:$AS$3267,16,FALSE),"")</f>
        <v/>
      </c>
      <c r="S189" s="1033" t="str">
        <f>IFERROR(VLOOKUP($I189,'WM-AR'!$I$7:$AS$3267,18,FALSE),"")</f>
        <v/>
      </c>
      <c r="T189" s="1033" t="str">
        <f>IFERROR(VLOOKUP($I189,'WM-AR'!$I$7:$AS$3267,20,FALSE),"")</f>
        <v/>
      </c>
      <c r="U189" s="1033" t="str">
        <f>IFERROR(VLOOKUP($I189,'WM-AR'!$I$7:$AS$3267,22,FALSE),"")</f>
        <v/>
      </c>
      <c r="V189" s="1033" t="str">
        <f>IFERROR(VLOOKUP($I189,'WM-AR'!$I$7:$AS$3267,24,FALSE),"")</f>
        <v/>
      </c>
      <c r="W189" s="1033" t="str">
        <f>IFERROR(VLOOKUP($I189,'WM-AR'!$I$7:$AS$3267,25,FALSE),"")</f>
        <v/>
      </c>
      <c r="X189" s="1033" t="str">
        <f>IFERROR(VLOOKUP($I189,'WM-AR'!$I$7:$AS$3267,26,FALSE),"")</f>
        <v/>
      </c>
      <c r="Y189" s="1033" t="str">
        <f>IFERROR(VLOOKUP($I189,'WM-AR'!$I$7:$AS$3267,27,FALSE),"")</f>
        <v/>
      </c>
      <c r="Z189" s="1033" t="str">
        <f>IFERROR(VLOOKUP($I189,'WM-AR'!$I$7:$AS$3267,28,FALSE),"")</f>
        <v/>
      </c>
      <c r="AA189" s="1033" t="str">
        <f>IFERROR(VLOOKUP($I189,'WM-AR'!$I$7:$AS$3267,29,FALSE),"")</f>
        <v/>
      </c>
      <c r="AB189" s="1033" t="str">
        <f>IFERROR(VLOOKUP($I189,'WM-AR'!$I$7:$AS$3267,30,FALSE),"")</f>
        <v/>
      </c>
      <c r="AC189" s="1033" t="str">
        <f>IFERROR(VLOOKUP($I189,'WM-AR'!$I$7:$AS$3267,31,FALSE),"")</f>
        <v/>
      </c>
      <c r="AD189" s="1033" t="str">
        <f>IFERROR(VLOOKUP($I189,'WM-AR'!$I$7:$AS$3267,32,FALSE),"")</f>
        <v/>
      </c>
      <c r="AE189" s="1033" t="str">
        <f>IFERROR(VLOOKUP($I189,'WM-AR'!$I$7:$AS$3267,33,FALSE),"")</f>
        <v/>
      </c>
      <c r="AF189" s="1034"/>
      <c r="AG189" s="852"/>
      <c r="AH189" s="852"/>
      <c r="AI189" s="854"/>
      <c r="AJ189" s="854" t="str">
        <f t="shared" si="66"/>
        <v/>
      </c>
      <c r="AK189" s="723"/>
      <c r="AL189" s="1028" t="str">
        <f>IF(AND(ISTEXT($E189),ISTEXT($B189)),"산출기준 &gt;&gt;  "&amp;_xlfn.XLOOKUP($E189,산출기준!$D:$D,산출기준!$E:$E,"매칭실패"),"")</f>
        <v/>
      </c>
    </row>
    <row r="190" spans="1:38">
      <c r="A190" s="1019"/>
      <c r="B190" s="724"/>
      <c r="C190" s="725"/>
      <c r="D190" s="731"/>
      <c r="E190" s="727"/>
      <c r="F190" s="1035"/>
      <c r="G190" s="886"/>
      <c r="H190" s="861"/>
      <c r="I190" s="732" t="str">
        <f t="shared" si="65"/>
        <v/>
      </c>
      <c r="J190" s="1036"/>
      <c r="K190" s="1037" t="str">
        <f>IFERROR(VLOOKUP($I190,'WM-AR'!$I$7:$AS$3267,34,FALSE),"")</f>
        <v/>
      </c>
      <c r="L190" s="1036" t="str">
        <f>IFERROR(VLOOKUP($I190,'WM-AR'!$I$7:$AS$3267,4,FALSE),"")</f>
        <v/>
      </c>
      <c r="M190" s="1036" t="str">
        <f>IFERROR(VLOOKUP($I190,'WM-AR'!$I$7:$AS$3267,6,FALSE),"")</f>
        <v/>
      </c>
      <c r="N190" s="1036" t="str">
        <f>IFERROR(VLOOKUP($I190,'WM-AR'!$I$7:$AS$3267,8,FALSE),"")</f>
        <v/>
      </c>
      <c r="O190" s="1038" t="str">
        <f>IFERROR(VLOOKUP($I190,'WM-AR'!$I$7:$AS$3267,10,FALSE),"")</f>
        <v/>
      </c>
      <c r="P190" s="1039" t="str">
        <f>IFERROR(VLOOKUP($I190,'WM-AR'!$I$7:$AS$3267,12,FALSE),"")</f>
        <v/>
      </c>
      <c r="Q190" s="1039" t="str">
        <f>IFERROR(VLOOKUP($I190,'WM-AR'!$I$7:$AS$3267,14,FALSE),"")</f>
        <v/>
      </c>
      <c r="R190" s="1039" t="str">
        <f>IFERROR(VLOOKUP($I190,'WM-AR'!$I$7:$AS$3267,16,FALSE),"")</f>
        <v/>
      </c>
      <c r="S190" s="1039" t="str">
        <f>IFERROR(VLOOKUP($I190,'WM-AR'!$I$7:$AS$3267,18,FALSE),"")</f>
        <v/>
      </c>
      <c r="T190" s="1039" t="str">
        <f>IFERROR(VLOOKUP($I190,'WM-AR'!$I$7:$AS$3267,20,FALSE),"")</f>
        <v/>
      </c>
      <c r="U190" s="1039" t="str">
        <f>IFERROR(VLOOKUP($I190,'WM-AR'!$I$7:$AS$3267,22,FALSE),"")</f>
        <v/>
      </c>
      <c r="V190" s="1039" t="str">
        <f>IFERROR(VLOOKUP($I190,'WM-AR'!$I$7:$AS$3267,24,FALSE),"")</f>
        <v/>
      </c>
      <c r="W190" s="1039" t="str">
        <f>IFERROR(VLOOKUP($I190,'WM-AR'!$I$7:$AS$3267,25,FALSE),"")</f>
        <v/>
      </c>
      <c r="X190" s="1039" t="str">
        <f>IFERROR(VLOOKUP($I190,'WM-AR'!$I$7:$AS$3267,26,FALSE),"")</f>
        <v/>
      </c>
      <c r="Y190" s="1039" t="str">
        <f>IFERROR(VLOOKUP($I190,'WM-AR'!$I$7:$AS$3267,27,FALSE),"")</f>
        <v/>
      </c>
      <c r="Z190" s="1039" t="str">
        <f>IFERROR(VLOOKUP($I190,'WM-AR'!$I$7:$AS$3267,28,FALSE),"")</f>
        <v/>
      </c>
      <c r="AA190" s="1039" t="str">
        <f>IFERROR(VLOOKUP($I190,'WM-AR'!$I$7:$AS$3267,29,FALSE),"")</f>
        <v/>
      </c>
      <c r="AB190" s="1039" t="str">
        <f>IFERROR(VLOOKUP($I190,'WM-AR'!$I$7:$AS$3267,30,FALSE),"")</f>
        <v/>
      </c>
      <c r="AC190" s="1039" t="str">
        <f>IFERROR(VLOOKUP($I190,'WM-AR'!$I$7:$AS$3267,31,FALSE),"")</f>
        <v/>
      </c>
      <c r="AD190" s="1039" t="str">
        <f>IFERROR(VLOOKUP($I190,'WM-AR'!$I$7:$AS$3267,32,FALSE),"")</f>
        <v/>
      </c>
      <c r="AE190" s="1039" t="str">
        <f>IFERROR(VLOOKUP($I190,'WM-AR'!$I$7:$AS$3267,33,FALSE),"")</f>
        <v/>
      </c>
      <c r="AF190" s="1040"/>
      <c r="AG190" s="870"/>
      <c r="AH190" s="870"/>
      <c r="AI190" s="871"/>
      <c r="AJ190" s="871" t="str">
        <f t="shared" si="66"/>
        <v/>
      </c>
      <c r="AK190" s="743"/>
      <c r="AL190" s="1028" t="str">
        <f>IF(AND(ISTEXT($E190),ISTEXT($B190)),"산출기준 &gt;&gt;  "&amp;_xlfn.XLOOKUP($E190,산출기준!$D:$D,산출기준!$E:$E,"매칭실패"),"")</f>
        <v/>
      </c>
    </row>
    <row r="191" spans="1:38">
      <c r="B191" s="645"/>
      <c r="C191" s="646"/>
      <c r="D191" s="648"/>
      <c r="E191" s="648"/>
      <c r="F191" s="1047"/>
      <c r="G191" s="645"/>
      <c r="H191" s="651"/>
      <c r="I191" s="652"/>
      <c r="J191" s="652"/>
      <c r="K191" s="653"/>
      <c r="L191" s="653"/>
      <c r="M191" s="653"/>
      <c r="N191" s="653"/>
      <c r="O191" s="653"/>
      <c r="P191" s="653"/>
      <c r="Q191" s="653"/>
      <c r="R191" s="653"/>
      <c r="S191" s="653"/>
      <c r="T191" s="653"/>
      <c r="U191" s="653"/>
      <c r="V191" s="653"/>
      <c r="W191" s="653"/>
      <c r="X191" s="653"/>
      <c r="Y191" s="653"/>
      <c r="Z191" s="653"/>
      <c r="AA191" s="653"/>
      <c r="AB191" s="653"/>
      <c r="AC191" s="653"/>
      <c r="AD191" s="653"/>
      <c r="AE191" s="653"/>
      <c r="AF191" s="656"/>
      <c r="AG191" s="656"/>
      <c r="AH191" s="656"/>
      <c r="AI191" s="656"/>
      <c r="AJ191" s="656"/>
      <c r="AK191" s="657"/>
      <c r="AL191" s="88" t="str">
        <f>IF(AND(ISTEXT($E191),ISTEXT($B191)),"산출기준 &gt;&gt;  "&amp;_xlfn.XLOOKUP($E191,산출기준!$D:$D,산출기준!$E:$E,"매칭실패"),"")</f>
        <v/>
      </c>
    </row>
    <row r="192" spans="1:38" ht="34.9" customHeight="1">
      <c r="B192" s="808" t="str" cm="1">
        <f t="array" aca="1" ref="B192" ca="1">_xlfn.IFNA(INDIRECT("Family_표준_구성도!B"&amp;MATCH(F192,INDIRECT("Family_표준_구성도!"&amp;"C:C"),0)),"")</f>
        <v>3.1.1.3.6</v>
      </c>
      <c r="C192" s="668" t="s">
        <v>2016</v>
      </c>
      <c r="D192" s="809"/>
      <c r="E192" s="668" t="s">
        <v>2939</v>
      </c>
      <c r="F192" s="810" t="s">
        <v>571</v>
      </c>
      <c r="G192" s="811"/>
      <c r="H192" s="917" t="s">
        <v>3006</v>
      </c>
      <c r="I192" s="674"/>
      <c r="J192" s="674"/>
      <c r="K192" s="674"/>
      <c r="L192" s="674"/>
      <c r="M192" s="674"/>
      <c r="N192" s="675"/>
      <c r="O192" s="676"/>
      <c r="P192" s="677"/>
      <c r="Q192" s="677"/>
      <c r="R192" s="677"/>
      <c r="S192" s="677"/>
      <c r="T192" s="677"/>
      <c r="U192" s="677"/>
      <c r="V192" s="678"/>
      <c r="W192" s="679"/>
      <c r="X192" s="679"/>
      <c r="Y192" s="679"/>
      <c r="Z192" s="679"/>
      <c r="AA192" s="679"/>
      <c r="AB192" s="679"/>
      <c r="AC192" s="679"/>
      <c r="AD192" s="679"/>
      <c r="AE192" s="679"/>
      <c r="AF192" s="1043"/>
      <c r="AG192" s="682"/>
      <c r="AH192" s="682"/>
      <c r="AI192" s="682"/>
      <c r="AJ192" s="682"/>
      <c r="AK192" s="683"/>
      <c r="AL192" s="88" t="str">
        <f ca="1">IF(AND(ISTEXT($E192),ISTEXT($B192)),"산출기준 &gt;&gt;  "&amp;_xlfn.XLOOKUP($E192,산출기준!$D:$D,산출기준!$E:$E,"매칭실패"),"")</f>
        <v>산출기준 &gt;&gt;  [ 벽체 일반 산출 ]</v>
      </c>
    </row>
    <row r="193" spans="1:38" ht="49.9" customHeight="1" outlineLevel="1">
      <c r="B193" s="758"/>
      <c r="C193" s="759"/>
      <c r="D193" s="759"/>
      <c r="E193" s="814"/>
      <c r="F193" s="818" t="s">
        <v>2966</v>
      </c>
      <c r="G193" s="759" t="str">
        <f t="shared" ref="G193" si="67">IF(IF(N193=0,"",N193)&amp;" | "&amp;IF(O193=0,"",O193)&amp;" | "&amp;IF(Q193=0,"",Q193)&amp;" | "&amp;IF(R193=0,"",R193)=" |  |  | ","",IF(N193=0,"",N193)&amp;" | "&amp;IF(O193=0,"",O193)&amp;" | "&amp;IF(Q193=0,"",Q193)&amp;" | "&amp;IF(R193=0,"",R193))</f>
        <v xml:space="preserve">Concrete Brick |  |  | </v>
      </c>
      <c r="H193" s="816" t="s">
        <v>3003</v>
      </c>
      <c r="I193" s="765" t="str">
        <f>LEFT(H193,14)</f>
        <v>A04AL073-00001</v>
      </c>
      <c r="J193" s="766"/>
      <c r="K193" s="766" t="str">
        <f>IFERROR(VLOOKUP($I193,'WM-AR'!$I$7:$AS$3267,34,FALSE),"")</f>
        <v>M2</v>
      </c>
      <c r="L193" s="766" t="str">
        <f>IFERROR(VLOOKUP($I193,'WM-AR'!$I$7:$AS$3267,4,FALSE),"")</f>
        <v>Finishing Work</v>
      </c>
      <c r="M193" s="766" t="str">
        <f>IFERROR(VLOOKUP($I193,'WM-AR'!$I$7:$AS$3267,6,FALSE),"")</f>
        <v>Masonry Work</v>
      </c>
      <c r="N193" s="766" t="str">
        <f>IFERROR(VLOOKUP($I193,'WM-AR'!$I$7:$AS$3267,8,FALSE),"")</f>
        <v>Concrete Brick</v>
      </c>
      <c r="O193" s="766">
        <f>IFERROR(VLOOKUP($I193,'WM-AR'!$I$7:$AS$3267,10,FALSE),"")</f>
        <v>0</v>
      </c>
      <c r="P193" s="766">
        <f>IFERROR(VLOOKUP($I193,'WM-AR'!$I$7:$AS$3267,12,FALSE),"")</f>
        <v>0</v>
      </c>
      <c r="Q193" s="766">
        <f>IFERROR(VLOOKUP($I193,'WM-AR'!$I$7:$AS$3267,14,FALSE),"")</f>
        <v>0</v>
      </c>
      <c r="R193" s="766">
        <f>IFERROR(VLOOKUP($I193,'WM-AR'!$I$7:$AS$3267,16,FALSE),"")</f>
        <v>0</v>
      </c>
      <c r="S193" s="766">
        <f>IFERROR(VLOOKUP($I193,'WM-AR'!$I$7:$AS$3267,18,FALSE),"")</f>
        <v>0</v>
      </c>
      <c r="T193" s="766" t="str">
        <f>IFERROR(VLOOKUP($I193,'WM-AR'!$I$7:$AS$3267,20,FALSE),"")</f>
        <v>[0.5B] w/ All Reinf.(Lath, Steel Tie, Anchor Bar, Mortar, ETC.), Filler, Sealant, Lintel/Sill for Opening, ETC.</v>
      </c>
      <c r="U193" s="766">
        <f>IFERROR(VLOOKUP($I193,'WM-AR'!$I$7:$AS$3267,22,FALSE),"")</f>
        <v>0</v>
      </c>
      <c r="V193" s="766" t="str">
        <f>IFERROR(VLOOKUP($I193,'WM-AR'!$I$7:$AS$3267,24,FALSE),"")</f>
        <v>THK≤90mm</v>
      </c>
      <c r="W193" s="766">
        <f>IFERROR(VLOOKUP($I193,'WM-AR'!$I$7:$AS$3267,25,FALSE),"")</f>
        <v>0</v>
      </c>
      <c r="X193" s="766" t="str">
        <f>IFERROR(VLOOKUP($I193,'WM-AR'!$I$7:$AS$3267,26,FALSE),"")</f>
        <v>THK=(  )mm</v>
      </c>
      <c r="Y193" s="766">
        <f>IFERROR(VLOOKUP($I193,'WM-AR'!$I$7:$AS$3267,27,FALSE),"")</f>
        <v>0</v>
      </c>
      <c r="Z193" s="766">
        <f>IFERROR(VLOOKUP($I193,'WM-AR'!$I$7:$AS$3267,28,FALSE),"")</f>
        <v>0</v>
      </c>
      <c r="AA193" s="766">
        <f>IFERROR(VLOOKUP($I193,'WM-AR'!$I$7:$AS$3267,29,FALSE),"")</f>
        <v>0</v>
      </c>
      <c r="AB193" s="766">
        <f>IFERROR(VLOOKUP($I193,'WM-AR'!$I$7:$AS$3267,30,FALSE),"")</f>
        <v>0</v>
      </c>
      <c r="AC193" s="766">
        <f>IFERROR(VLOOKUP($I193,'WM-AR'!$I$7:$AS$3267,31,FALSE),"")</f>
        <v>0</v>
      </c>
      <c r="AD193" s="766">
        <f>IFERROR(VLOOKUP($I193,'WM-AR'!$I$7:$AS$3267,32,FALSE),"")</f>
        <v>0</v>
      </c>
      <c r="AE193" s="766" t="str">
        <f>IFERROR(VLOOKUP($I193,'WM-AR'!$I$7:$AS$3267,33,FALSE),"")</f>
        <v/>
      </c>
      <c r="AF193" s="817" t="s">
        <v>3004</v>
      </c>
      <c r="AG193" s="768" t="s">
        <v>1815</v>
      </c>
      <c r="AH193" s="768" t="s">
        <v>1815</v>
      </c>
      <c r="AI193" s="769"/>
      <c r="AJ193" s="769" t="str">
        <f>K193</f>
        <v>M2</v>
      </c>
      <c r="AK193" s="905"/>
      <c r="AL193" s="88" t="str">
        <f>IF(AND(ISTEXT($E193),ISTEXT($B193)),"산출기준 &gt;&gt;  "&amp;_xlfn.XLOOKUP($E193,산출기준!$D:$D,산출기준!$E:$E,"매칭실패"),"")</f>
        <v/>
      </c>
    </row>
    <row r="194" spans="1:38" ht="30" customHeight="1" outlineLevel="1">
      <c r="B194" s="758"/>
      <c r="C194" s="759"/>
      <c r="D194" s="759"/>
      <c r="E194" s="814"/>
      <c r="F194" s="818" t="s">
        <v>2945</v>
      </c>
      <c r="G194" s="1044" t="s">
        <v>2964</v>
      </c>
      <c r="H194" s="759"/>
      <c r="I194" s="765" t="s">
        <v>2965</v>
      </c>
      <c r="J194" s="766"/>
      <c r="K194" s="766"/>
      <c r="L194" s="766"/>
      <c r="M194" s="766"/>
      <c r="N194" s="766"/>
      <c r="O194" s="766"/>
      <c r="P194" s="766"/>
      <c r="Q194" s="766"/>
      <c r="R194" s="766"/>
      <c r="S194" s="766"/>
      <c r="T194" s="766"/>
      <c r="U194" s="766"/>
      <c r="V194" s="766"/>
      <c r="W194" s="766"/>
      <c r="X194" s="766"/>
      <c r="Y194" s="766"/>
      <c r="Z194" s="766"/>
      <c r="AA194" s="766"/>
      <c r="AB194" s="766"/>
      <c r="AC194" s="766"/>
      <c r="AD194" s="766"/>
      <c r="AE194" s="766"/>
      <c r="AF194" s="773"/>
      <c r="AG194" s="1045"/>
      <c r="AH194" s="1045"/>
      <c r="AI194" s="1046"/>
      <c r="AJ194" s="1046"/>
      <c r="AK194" s="905"/>
      <c r="AL194" s="88" t="str">
        <f>IF(AND(ISTEXT($E194),ISTEXT($B194)),"산출기준 &gt;&gt;  "&amp;_xlfn.XLOOKUP($E194,산출기준!$D:$D,산출기준!$E:$E,"매칭실패"),"")</f>
        <v/>
      </c>
    </row>
    <row r="195" spans="1:38" ht="49.9" customHeight="1" outlineLevel="1">
      <c r="B195" s="758"/>
      <c r="C195" s="759"/>
      <c r="D195" s="759"/>
      <c r="E195" s="814"/>
      <c r="F195" s="818" t="s">
        <v>2843</v>
      </c>
      <c r="G195" s="759" t="str">
        <f t="shared" ref="G195:G198" si="68">IF(IF(N195=0,"",N195)&amp;" | "&amp;IF(O195=0,"",O195)&amp;" | "&amp;IF(Q195=0,"",Q195)&amp;" | "&amp;IF(R195=0,"",R195)=" |  |  | ","",IF(N195=0,"",N195)&amp;" | "&amp;IF(O195=0,"",O195)&amp;" | "&amp;IF(Q195=0,"",Q195)&amp;" | "&amp;IF(R195=0,"",R195))</f>
        <v xml:space="preserve">Insulation | Polystyrene (Extruded Polystyrene(XPS) or Expanded Polystyrene(EPS)) |  | </v>
      </c>
      <c r="H195" s="816" t="s">
        <v>3000</v>
      </c>
      <c r="I195" s="765" t="str">
        <f>LEFT(H195,14)</f>
        <v>A04AL076-00012</v>
      </c>
      <c r="J195" s="766"/>
      <c r="K195" s="766" t="str">
        <f>IFERROR(VLOOKUP($I195,'WM-AR'!$I$7:$AS$3267,34,FALSE),"")</f>
        <v>M2</v>
      </c>
      <c r="L195" s="766" t="str">
        <f>IFERROR(VLOOKUP($I195,'WM-AR'!$I$7:$AS$3267,4,FALSE),"")</f>
        <v>Finishing Work</v>
      </c>
      <c r="M195" s="766" t="str">
        <f>IFERROR(VLOOKUP($I195,'WM-AR'!$I$7:$AS$3267,6,FALSE),"")</f>
        <v>Masonry Work</v>
      </c>
      <c r="N195" s="766" t="str">
        <f>IFERROR(VLOOKUP($I195,'WM-AR'!$I$7:$AS$3267,8,FALSE),"")</f>
        <v>Insulation</v>
      </c>
      <c r="O195" s="766" t="str">
        <f>IFERROR(VLOOKUP($I195,'WM-AR'!$I$7:$AS$3267,10,FALSE),"")</f>
        <v>Polystyrene (Extruded Polystyrene(XPS) or Expanded Polystyrene(EPS))</v>
      </c>
      <c r="P195" s="766">
        <f>IFERROR(VLOOKUP($I195,'WM-AR'!$I$7:$AS$3267,12,FALSE),"")</f>
        <v>0</v>
      </c>
      <c r="Q195" s="766">
        <f>IFERROR(VLOOKUP($I195,'WM-AR'!$I$7:$AS$3267,14,FALSE),"")</f>
        <v>0</v>
      </c>
      <c r="R195" s="766">
        <f>IFERROR(VLOOKUP($I195,'WM-AR'!$I$7:$AS$3267,16,FALSE),"")</f>
        <v>0</v>
      </c>
      <c r="S195" s="766">
        <f>IFERROR(VLOOKUP($I195,'WM-AR'!$I$7:$AS$3267,18,FALSE),"")</f>
        <v>0</v>
      </c>
      <c r="T195" s="766" t="str">
        <f>IFERROR(VLOOKUP($I195,'WM-AR'!$I$7:$AS$3267,20,FALSE),"")</f>
        <v>Minimum Density of 25 kg/m3</v>
      </c>
      <c r="U195" s="766">
        <f>IFERROR(VLOOKUP($I195,'WM-AR'!$I$7:$AS$3267,22,FALSE),"")</f>
        <v>0</v>
      </c>
      <c r="V195" s="766" t="str">
        <f>IFERROR(VLOOKUP($I195,'WM-AR'!$I$7:$AS$3267,24,FALSE),"")</f>
        <v>100mm≤THK</v>
      </c>
      <c r="W195" s="766">
        <f>IFERROR(VLOOKUP($I195,'WM-AR'!$I$7:$AS$3267,25,FALSE),"")</f>
        <v>0</v>
      </c>
      <c r="X195" s="766" t="str">
        <f>IFERROR(VLOOKUP($I195,'WM-AR'!$I$7:$AS$3267,26,FALSE),"")</f>
        <v>THK=(  )mm</v>
      </c>
      <c r="Y195" s="766">
        <f>IFERROR(VLOOKUP($I195,'WM-AR'!$I$7:$AS$3267,27,FALSE),"")</f>
        <v>0</v>
      </c>
      <c r="Z195" s="766">
        <f>IFERROR(VLOOKUP($I195,'WM-AR'!$I$7:$AS$3267,28,FALSE),"")</f>
        <v>0</v>
      </c>
      <c r="AA195" s="766">
        <f>IFERROR(VLOOKUP($I195,'WM-AR'!$I$7:$AS$3267,29,FALSE),"")</f>
        <v>0</v>
      </c>
      <c r="AB195" s="766">
        <f>IFERROR(VLOOKUP($I195,'WM-AR'!$I$7:$AS$3267,30,FALSE),"")</f>
        <v>0</v>
      </c>
      <c r="AC195" s="766">
        <f>IFERROR(VLOOKUP($I195,'WM-AR'!$I$7:$AS$3267,31,FALSE),"")</f>
        <v>0</v>
      </c>
      <c r="AD195" s="766">
        <f>IFERROR(VLOOKUP($I195,'WM-AR'!$I$7:$AS$3267,32,FALSE),"")</f>
        <v>0</v>
      </c>
      <c r="AE195" s="766" t="str">
        <f>IFERROR(VLOOKUP($I195,'WM-AR'!$I$7:$AS$3267,33,FALSE),"")</f>
        <v/>
      </c>
      <c r="AF195" s="817" t="s">
        <v>2996</v>
      </c>
      <c r="AG195" s="768" t="s">
        <v>1815</v>
      </c>
      <c r="AH195" s="768" t="s">
        <v>1815</v>
      </c>
      <c r="AI195" s="769"/>
      <c r="AJ195" s="769" t="str">
        <f>K195</f>
        <v>M2</v>
      </c>
      <c r="AK195" s="905"/>
      <c r="AL195" s="88" t="str">
        <f>IF(AND(ISTEXT($E195),ISTEXT($B195)),"산출기준 &gt;&gt;  "&amp;_xlfn.XLOOKUP($E195,산출기준!$D:$D,산출기준!$E:$E,"매칭실패"),"")</f>
        <v/>
      </c>
    </row>
    <row r="196" spans="1:38" ht="49.9" customHeight="1" outlineLevel="1">
      <c r="B196" s="758"/>
      <c r="C196" s="759"/>
      <c r="D196" s="759"/>
      <c r="E196" s="814"/>
      <c r="F196" s="818" t="s">
        <v>2966</v>
      </c>
      <c r="G196" s="759" t="str">
        <f t="shared" si="68"/>
        <v xml:space="preserve">Concrete Brick |  |  | </v>
      </c>
      <c r="H196" s="816" t="s">
        <v>2984</v>
      </c>
      <c r="I196" s="765" t="str">
        <f t="shared" ref="I196:I201" si="69">LEFT(H196,14)</f>
        <v>A04AL073-00002</v>
      </c>
      <c r="J196" s="766"/>
      <c r="K196" s="766" t="str">
        <f>IFERROR(VLOOKUP($I196,'WM-AR'!$I$7:$AS$3267,34,FALSE),"")</f>
        <v>M2</v>
      </c>
      <c r="L196" s="766" t="str">
        <f>IFERROR(VLOOKUP($I196,'WM-AR'!$I$7:$AS$3267,4,FALSE),"")</f>
        <v>Finishing Work</v>
      </c>
      <c r="M196" s="766" t="str">
        <f>IFERROR(VLOOKUP($I196,'WM-AR'!$I$7:$AS$3267,6,FALSE),"")</f>
        <v>Masonry Work</v>
      </c>
      <c r="N196" s="766" t="str">
        <f>IFERROR(VLOOKUP($I196,'WM-AR'!$I$7:$AS$3267,8,FALSE),"")</f>
        <v>Concrete Brick</v>
      </c>
      <c r="O196" s="766">
        <f>IFERROR(VLOOKUP($I196,'WM-AR'!$I$7:$AS$3267,10,FALSE),"")</f>
        <v>0</v>
      </c>
      <c r="P196" s="766">
        <f>IFERROR(VLOOKUP($I196,'WM-AR'!$I$7:$AS$3267,12,FALSE),"")</f>
        <v>0</v>
      </c>
      <c r="Q196" s="766">
        <f>IFERROR(VLOOKUP($I196,'WM-AR'!$I$7:$AS$3267,14,FALSE),"")</f>
        <v>0</v>
      </c>
      <c r="R196" s="766">
        <f>IFERROR(VLOOKUP($I196,'WM-AR'!$I$7:$AS$3267,16,FALSE),"")</f>
        <v>0</v>
      </c>
      <c r="S196" s="766">
        <f>IFERROR(VLOOKUP($I196,'WM-AR'!$I$7:$AS$3267,18,FALSE),"")</f>
        <v>0</v>
      </c>
      <c r="T196" s="766" t="str">
        <f>IFERROR(VLOOKUP($I196,'WM-AR'!$I$7:$AS$3267,20,FALSE),"")</f>
        <v>[1.0B] w/ All Reinf.(Lath, Steel Tie, Anchor Bar, Mortar, ETC.), Filler, Sealant, Lintel/Sill for Opening, ETC.</v>
      </c>
      <c r="U196" s="766">
        <f>IFERROR(VLOOKUP($I196,'WM-AR'!$I$7:$AS$3267,22,FALSE),"")</f>
        <v>0</v>
      </c>
      <c r="V196" s="766" t="str">
        <f>IFERROR(VLOOKUP($I196,'WM-AR'!$I$7:$AS$3267,24,FALSE),"")</f>
        <v>90mm&lt;THK≤190mm</v>
      </c>
      <c r="W196" s="766">
        <f>IFERROR(VLOOKUP($I196,'WM-AR'!$I$7:$AS$3267,25,FALSE),"")</f>
        <v>0</v>
      </c>
      <c r="X196" s="766" t="str">
        <f>IFERROR(VLOOKUP($I196,'WM-AR'!$I$7:$AS$3267,26,FALSE),"")</f>
        <v>THK=(  )mm</v>
      </c>
      <c r="Y196" s="766">
        <f>IFERROR(VLOOKUP($I196,'WM-AR'!$I$7:$AS$3267,27,FALSE),"")</f>
        <v>0</v>
      </c>
      <c r="Z196" s="766">
        <f>IFERROR(VLOOKUP($I196,'WM-AR'!$I$7:$AS$3267,28,FALSE),"")</f>
        <v>0</v>
      </c>
      <c r="AA196" s="766">
        <f>IFERROR(VLOOKUP($I196,'WM-AR'!$I$7:$AS$3267,29,FALSE),"")</f>
        <v>0</v>
      </c>
      <c r="AB196" s="766">
        <f>IFERROR(VLOOKUP($I196,'WM-AR'!$I$7:$AS$3267,30,FALSE),"")</f>
        <v>0</v>
      </c>
      <c r="AC196" s="766">
        <f>IFERROR(VLOOKUP($I196,'WM-AR'!$I$7:$AS$3267,31,FALSE),"")</f>
        <v>0</v>
      </c>
      <c r="AD196" s="766">
        <f>IFERROR(VLOOKUP($I196,'WM-AR'!$I$7:$AS$3267,32,FALSE),"")</f>
        <v>0</v>
      </c>
      <c r="AE196" s="766" t="str">
        <f>IFERROR(VLOOKUP($I196,'WM-AR'!$I$7:$AS$3267,33,FALSE),"")</f>
        <v/>
      </c>
      <c r="AF196" s="817" t="s">
        <v>3004</v>
      </c>
      <c r="AG196" s="768" t="s">
        <v>1815</v>
      </c>
      <c r="AH196" s="768" t="s">
        <v>1815</v>
      </c>
      <c r="AI196" s="769"/>
      <c r="AJ196" s="769" t="str">
        <f>K196</f>
        <v>M2</v>
      </c>
      <c r="AK196" s="905"/>
      <c r="AL196" s="88" t="str">
        <f>IF(AND(ISTEXT($E196),ISTEXT($B196)),"산출기준 &gt;&gt;  "&amp;_xlfn.XLOOKUP($E196,산출기준!$D:$D,산출기준!$E:$E,"매칭실패"),"")</f>
        <v/>
      </c>
    </row>
    <row r="197" spans="1:38" ht="49.9" customHeight="1" outlineLevel="1">
      <c r="B197" s="758"/>
      <c r="C197" s="759"/>
      <c r="D197" s="759"/>
      <c r="E197" s="814"/>
      <c r="F197" s="818" t="s">
        <v>2969</v>
      </c>
      <c r="G197" s="759" t="str">
        <f t="shared" si="68"/>
        <v xml:space="preserve">Plastering |  |  | </v>
      </c>
      <c r="H197" s="816" t="s">
        <v>2970</v>
      </c>
      <c r="I197" s="765" t="str">
        <f t="shared" si="69"/>
        <v>A04AT198-00001</v>
      </c>
      <c r="J197" s="766"/>
      <c r="K197" s="766" t="str">
        <f>IFERROR(VLOOKUP($I197,'WM-AR'!$I$7:$AS$3267,34,FALSE),"")</f>
        <v>M2</v>
      </c>
      <c r="L197" s="766" t="str">
        <f>IFERROR(VLOOKUP($I197,'WM-AR'!$I$7:$AS$3267,4,FALSE),"")</f>
        <v>Finishing Work</v>
      </c>
      <c r="M197" s="766" t="str">
        <f>IFERROR(VLOOKUP($I197,'WM-AR'!$I$7:$AS$3267,6,FALSE),"")</f>
        <v>Plastering Work</v>
      </c>
      <c r="N197" s="766" t="str">
        <f>IFERROR(VLOOKUP($I197,'WM-AR'!$I$7:$AS$3267,8,FALSE),"")</f>
        <v>Plastering</v>
      </c>
      <c r="O197" s="766">
        <f>IFERROR(VLOOKUP($I197,'WM-AR'!$I$7:$AS$3267,10,FALSE),"")</f>
        <v>0</v>
      </c>
      <c r="P197" s="766">
        <f>IFERROR(VLOOKUP($I197,'WM-AR'!$I$7:$AS$3267,12,FALSE),"")</f>
        <v>0</v>
      </c>
      <c r="Q197" s="766">
        <f>IFERROR(VLOOKUP($I197,'WM-AR'!$I$7:$AS$3267,14,FALSE),"")</f>
        <v>0</v>
      </c>
      <c r="R197" s="766">
        <f>IFERROR(VLOOKUP($I197,'WM-AR'!$I$7:$AS$3267,16,FALSE),"")</f>
        <v>0</v>
      </c>
      <c r="S197" s="766" t="str">
        <f>IFERROR(VLOOKUP($I197,'WM-AR'!$I$7:$AS$3267,18,FALSE),"")</f>
        <v>for External Masonry Wall</v>
      </c>
      <c r="T197" s="766" t="str">
        <f>IFERROR(VLOOKUP($I197,'WM-AR'!$I$7:$AS$3267,20,FALSE),"")</f>
        <v/>
      </c>
      <c r="U197" s="766">
        <f>IFERROR(VLOOKUP($I197,'WM-AR'!$I$7:$AS$3267,22,FALSE),"")</f>
        <v>0</v>
      </c>
      <c r="V197" s="766">
        <f>IFERROR(VLOOKUP($I197,'WM-AR'!$I$7:$AS$3267,24,FALSE),"")</f>
        <v>0</v>
      </c>
      <c r="W197" s="766">
        <f>IFERROR(VLOOKUP($I197,'WM-AR'!$I$7:$AS$3267,25,FALSE),"")</f>
        <v>0</v>
      </c>
      <c r="X197" s="766" t="str">
        <f>IFERROR(VLOOKUP($I197,'WM-AR'!$I$7:$AS$3267,26,FALSE),"")</f>
        <v>THK=(  )mm</v>
      </c>
      <c r="Y197" s="766">
        <f>IFERROR(VLOOKUP($I197,'WM-AR'!$I$7:$AS$3267,27,FALSE),"")</f>
        <v>0</v>
      </c>
      <c r="Z197" s="766">
        <f>IFERROR(VLOOKUP($I197,'WM-AR'!$I$7:$AS$3267,28,FALSE),"")</f>
        <v>0</v>
      </c>
      <c r="AA197" s="766">
        <f>IFERROR(VLOOKUP($I197,'WM-AR'!$I$7:$AS$3267,29,FALSE),"")</f>
        <v>0</v>
      </c>
      <c r="AB197" s="766">
        <f>IFERROR(VLOOKUP($I197,'WM-AR'!$I$7:$AS$3267,30,FALSE),"")</f>
        <v>0</v>
      </c>
      <c r="AC197" s="766">
        <f>IFERROR(VLOOKUP($I197,'WM-AR'!$I$7:$AS$3267,31,FALSE),"")</f>
        <v>0</v>
      </c>
      <c r="AD197" s="766">
        <f>IFERROR(VLOOKUP($I197,'WM-AR'!$I$7:$AS$3267,32,FALSE),"")</f>
        <v>0</v>
      </c>
      <c r="AE197" s="766" t="str">
        <f>IFERROR(VLOOKUP($I197,'WM-AR'!$I$7:$AS$3267,33,FALSE),"")</f>
        <v/>
      </c>
      <c r="AF197" s="817" t="s">
        <v>2981</v>
      </c>
      <c r="AG197" s="768" t="s">
        <v>1815</v>
      </c>
      <c r="AH197" s="768" t="s">
        <v>1815</v>
      </c>
      <c r="AI197" s="769"/>
      <c r="AJ197" s="769" t="str">
        <f>K197</f>
        <v>M2</v>
      </c>
      <c r="AK197" s="905"/>
      <c r="AL197" s="88" t="str">
        <f>IF(AND(ISTEXT($E197),ISTEXT($B197)),"산출기준 &gt;&gt;  "&amp;_xlfn.XLOOKUP($E197,산출기준!$D:$D,산출기준!$E:$E,"매칭실패"),"")</f>
        <v/>
      </c>
    </row>
    <row r="198" spans="1:38" ht="49.9" customHeight="1" outlineLevel="1">
      <c r="B198" s="758"/>
      <c r="C198" s="759"/>
      <c r="D198" s="759"/>
      <c r="E198" s="814"/>
      <c r="F198" s="818" t="s">
        <v>2972</v>
      </c>
      <c r="G198" s="759" t="str">
        <f t="shared" si="68"/>
        <v xml:space="preserve">External Wall Painting | Acrylic Emulsion Paint |  | </v>
      </c>
      <c r="H198" s="816" t="s">
        <v>2973</v>
      </c>
      <c r="I198" s="765" t="str">
        <f t="shared" si="69"/>
        <v>A04AM077-00001</v>
      </c>
      <c r="J198" s="766"/>
      <c r="K198" s="766" t="str">
        <f>IFERROR(VLOOKUP($I198,'WM-AR'!$I$7:$AS$3267,34,FALSE),"")</f>
        <v>M2</v>
      </c>
      <c r="L198" s="766" t="str">
        <f>IFERROR(VLOOKUP($I198,'WM-AR'!$I$7:$AS$3267,4,FALSE),"")</f>
        <v>Finishing Work</v>
      </c>
      <c r="M198" s="766" t="str">
        <f>IFERROR(VLOOKUP($I198,'WM-AR'!$I$7:$AS$3267,6,FALSE),"")</f>
        <v>Painting Work</v>
      </c>
      <c r="N198" s="766" t="str">
        <f>IFERROR(VLOOKUP($I198,'WM-AR'!$I$7:$AS$3267,8,FALSE),"")</f>
        <v>External Wall Painting</v>
      </c>
      <c r="O198" s="766" t="str">
        <f>IFERROR(VLOOKUP($I198,'WM-AR'!$I$7:$AS$3267,10,FALSE),"")</f>
        <v>Acrylic Emulsion Paint</v>
      </c>
      <c r="P198" s="766">
        <f>IFERROR(VLOOKUP($I198,'WM-AR'!$I$7:$AS$3267,12,FALSE),"")</f>
        <v>0</v>
      </c>
      <c r="Q198" s="766">
        <f>IFERROR(VLOOKUP($I198,'WM-AR'!$I$7:$AS$3267,14,FALSE),"")</f>
        <v>0</v>
      </c>
      <c r="R198" s="766">
        <f>IFERROR(VLOOKUP($I198,'WM-AR'!$I$7:$AS$3267,16,FALSE),"")</f>
        <v>0</v>
      </c>
      <c r="S198" s="766">
        <f>IFERROR(VLOOKUP($I198,'WM-AR'!$I$7:$AS$3267,18,FALSE),"")</f>
        <v>0</v>
      </c>
      <c r="T198" s="766" t="str">
        <f>IFERROR(VLOOKUP($I198,'WM-AR'!$I$7:$AS$3267,20,FALSE),"")</f>
        <v/>
      </c>
      <c r="U198" s="766">
        <f>IFERROR(VLOOKUP($I198,'WM-AR'!$I$7:$AS$3267,22,FALSE),"")</f>
        <v>0</v>
      </c>
      <c r="V198" s="766" t="str">
        <f>IFERROR(VLOOKUP($I198,'WM-AR'!$I$7:$AS$3267,24,FALSE),"")</f>
        <v/>
      </c>
      <c r="W198" s="766">
        <f>IFERROR(VLOOKUP($I198,'WM-AR'!$I$7:$AS$3267,25,FALSE),"")</f>
        <v>0</v>
      </c>
      <c r="X198" s="766" t="str">
        <f>IFERROR(VLOOKUP($I198,'WM-AR'!$I$7:$AS$3267,26,FALSE),"")</f>
        <v/>
      </c>
      <c r="Y198" s="766">
        <f>IFERROR(VLOOKUP($I198,'WM-AR'!$I$7:$AS$3267,27,FALSE),"")</f>
        <v>0</v>
      </c>
      <c r="Z198" s="766">
        <f>IFERROR(VLOOKUP($I198,'WM-AR'!$I$7:$AS$3267,28,FALSE),"")</f>
        <v>0</v>
      </c>
      <c r="AA198" s="766">
        <f>IFERROR(VLOOKUP($I198,'WM-AR'!$I$7:$AS$3267,29,FALSE),"")</f>
        <v>0</v>
      </c>
      <c r="AB198" s="766">
        <f>IFERROR(VLOOKUP($I198,'WM-AR'!$I$7:$AS$3267,30,FALSE),"")</f>
        <v>0</v>
      </c>
      <c r="AC198" s="766">
        <f>IFERROR(VLOOKUP($I198,'WM-AR'!$I$7:$AS$3267,31,FALSE),"")</f>
        <v>0</v>
      </c>
      <c r="AD198" s="766">
        <f>IFERROR(VLOOKUP($I198,'WM-AR'!$I$7:$AS$3267,32,FALSE),"")</f>
        <v>0</v>
      </c>
      <c r="AE198" s="766" t="str">
        <f>IFERROR(VLOOKUP($I198,'WM-AR'!$I$7:$AS$3267,33,FALSE),"")</f>
        <v/>
      </c>
      <c r="AF198" s="817"/>
      <c r="AG198" s="768" t="s">
        <v>2975</v>
      </c>
      <c r="AH198" s="768" t="s">
        <v>2975</v>
      </c>
      <c r="AI198" s="769"/>
      <c r="AJ198" s="769" t="str">
        <f>K198</f>
        <v>M2</v>
      </c>
      <c r="AK198" s="905"/>
      <c r="AL198" s="88" t="str">
        <f>IF(AND(ISTEXT($E198),ISTEXT($B198)),"산출기준 &gt;&gt;  "&amp;_xlfn.XLOOKUP($E198,산출기준!$D:$D,산출기준!$E:$E,"매칭실패"),"")</f>
        <v/>
      </c>
    </row>
    <row r="199" spans="1:38">
      <c r="A199" s="1019"/>
      <c r="B199" s="684"/>
      <c r="C199" s="685"/>
      <c r="D199" s="1020"/>
      <c r="E199" s="687"/>
      <c r="F199" s="1021"/>
      <c r="G199" s="875" t="s">
        <v>2188</v>
      </c>
      <c r="H199" s="824"/>
      <c r="I199" s="692" t="str">
        <f t="shared" si="69"/>
        <v/>
      </c>
      <c r="J199" s="1022"/>
      <c r="K199" s="1023" t="str">
        <f>IFERROR(VLOOKUP($I199,'WM-AR'!$I$7:$AS$3267,34,FALSE),"")</f>
        <v/>
      </c>
      <c r="L199" s="1024" t="str">
        <f>IFERROR(VLOOKUP($I199,'WM-AR'!$I$7:$AS$3267,4,FALSE),"")</f>
        <v/>
      </c>
      <c r="M199" s="1024" t="str">
        <f>IFERROR(VLOOKUP($I199,'WM-AR'!$I$7:$AS$3267,6,FALSE),"")</f>
        <v/>
      </c>
      <c r="N199" s="1024" t="str">
        <f>IFERROR(VLOOKUP($I199,'WM-AR'!$I$7:$AS$3267,8,FALSE),"")</f>
        <v/>
      </c>
      <c r="O199" s="1025" t="str">
        <f>IFERROR(VLOOKUP($I199,'WM-AR'!$I$7:$AS$3267,10,FALSE),"")</f>
        <v/>
      </c>
      <c r="P199" s="1026" t="str">
        <f>IFERROR(VLOOKUP($I199,'WM-AR'!$I$7:$AS$3267,12,FALSE),"")</f>
        <v/>
      </c>
      <c r="Q199" s="1026" t="str">
        <f>IFERROR(VLOOKUP($I199,'WM-AR'!$I$7:$AS$3267,14,FALSE),"")</f>
        <v/>
      </c>
      <c r="R199" s="1026" t="str">
        <f>IFERROR(VLOOKUP($I199,'WM-AR'!$I$7:$AS$3267,16,FALSE),"")</f>
        <v/>
      </c>
      <c r="S199" s="1026" t="str">
        <f>IFERROR(VLOOKUP($I199,'WM-AR'!$I$7:$AS$3267,18,FALSE),"")</f>
        <v/>
      </c>
      <c r="T199" s="1026" t="str">
        <f>IFERROR(VLOOKUP($I199,'WM-AR'!$I$7:$AS$3267,20,FALSE),"")</f>
        <v/>
      </c>
      <c r="U199" s="1026" t="str">
        <f>IFERROR(VLOOKUP($I199,'WM-AR'!$I$7:$AS$3267,22,FALSE),"")</f>
        <v/>
      </c>
      <c r="V199" s="1026" t="str">
        <f>IFERROR(VLOOKUP($I199,'WM-AR'!$I$7:$AS$3267,24,FALSE),"")</f>
        <v/>
      </c>
      <c r="W199" s="1026" t="str">
        <f>IFERROR(VLOOKUP($I199,'WM-AR'!$I$7:$AS$3267,25,FALSE),"")</f>
        <v/>
      </c>
      <c r="X199" s="1026" t="str">
        <f>IFERROR(VLOOKUP($I199,'WM-AR'!$I$7:$AS$3267,26,FALSE),"")</f>
        <v/>
      </c>
      <c r="Y199" s="1026" t="str">
        <f>IFERROR(VLOOKUP($I199,'WM-AR'!$I$7:$AS$3267,27,FALSE),"")</f>
        <v/>
      </c>
      <c r="Z199" s="1026" t="str">
        <f>IFERROR(VLOOKUP($I199,'WM-AR'!$I$7:$AS$3267,28,FALSE),"")</f>
        <v/>
      </c>
      <c r="AA199" s="1026" t="str">
        <f>IFERROR(VLOOKUP($I199,'WM-AR'!$I$7:$AS$3267,29,FALSE),"")</f>
        <v/>
      </c>
      <c r="AB199" s="1026" t="str">
        <f>IFERROR(VLOOKUP($I199,'WM-AR'!$I$7:$AS$3267,30,FALSE),"")</f>
        <v/>
      </c>
      <c r="AC199" s="1026" t="str">
        <f>IFERROR(VLOOKUP($I199,'WM-AR'!$I$7:$AS$3267,31,FALSE),"")</f>
        <v/>
      </c>
      <c r="AD199" s="1026" t="str">
        <f>IFERROR(VLOOKUP($I199,'WM-AR'!$I$7:$AS$3267,32,FALSE),"")</f>
        <v/>
      </c>
      <c r="AE199" s="1026" t="str">
        <f>IFERROR(VLOOKUP($I199,'WM-AR'!$I$7:$AS$3267,33,FALSE),"")</f>
        <v/>
      </c>
      <c r="AF199" s="1027"/>
      <c r="AG199" s="834"/>
      <c r="AH199" s="834"/>
      <c r="AI199" s="836"/>
      <c r="AJ199" s="836" t="str">
        <f t="shared" ref="AJ199:AJ201" si="70">K199</f>
        <v/>
      </c>
      <c r="AK199" s="704"/>
      <c r="AL199" s="1028" t="str">
        <f>IF(AND(ISTEXT($E199),ISTEXT($B199)),"산출기준 &gt;&gt;  "&amp;_xlfn.XLOOKUP($E199,산출기준!$D:$D,산출기준!$E:$E,"매칭실패"),"")</f>
        <v/>
      </c>
    </row>
    <row r="200" spans="1:38">
      <c r="A200" s="1019"/>
      <c r="B200" s="705"/>
      <c r="C200" s="706"/>
      <c r="D200" s="711"/>
      <c r="E200" s="708"/>
      <c r="F200" s="1029"/>
      <c r="G200" s="882" t="s">
        <v>2189</v>
      </c>
      <c r="H200" s="843"/>
      <c r="I200" s="712" t="str">
        <f t="shared" si="69"/>
        <v/>
      </c>
      <c r="J200" s="1030"/>
      <c r="K200" s="1031" t="str">
        <f>IFERROR(VLOOKUP($I200,'WM-AR'!$I$7:$AS$3267,34,FALSE),"")</f>
        <v/>
      </c>
      <c r="L200" s="1030" t="str">
        <f>IFERROR(VLOOKUP($I200,'WM-AR'!$I$7:$AS$3267,4,FALSE),"")</f>
        <v/>
      </c>
      <c r="M200" s="1030" t="str">
        <f>IFERROR(VLOOKUP($I200,'WM-AR'!$I$7:$AS$3267,6,FALSE),"")</f>
        <v/>
      </c>
      <c r="N200" s="1030" t="str">
        <f>IFERROR(VLOOKUP($I200,'WM-AR'!$I$7:$AS$3267,8,FALSE),"")</f>
        <v/>
      </c>
      <c r="O200" s="1032" t="str">
        <f>IFERROR(VLOOKUP($I200,'WM-AR'!$I$7:$AS$3267,10,FALSE),"")</f>
        <v/>
      </c>
      <c r="P200" s="1033" t="str">
        <f>IFERROR(VLOOKUP($I200,'WM-AR'!$I$7:$AS$3267,12,FALSE),"")</f>
        <v/>
      </c>
      <c r="Q200" s="1033" t="str">
        <f>IFERROR(VLOOKUP($I200,'WM-AR'!$I$7:$AS$3267,14,FALSE),"")</f>
        <v/>
      </c>
      <c r="R200" s="1033" t="str">
        <f>IFERROR(VLOOKUP($I200,'WM-AR'!$I$7:$AS$3267,16,FALSE),"")</f>
        <v/>
      </c>
      <c r="S200" s="1033" t="str">
        <f>IFERROR(VLOOKUP($I200,'WM-AR'!$I$7:$AS$3267,18,FALSE),"")</f>
        <v/>
      </c>
      <c r="T200" s="1033" t="str">
        <f>IFERROR(VLOOKUP($I200,'WM-AR'!$I$7:$AS$3267,20,FALSE),"")</f>
        <v/>
      </c>
      <c r="U200" s="1033" t="str">
        <f>IFERROR(VLOOKUP($I200,'WM-AR'!$I$7:$AS$3267,22,FALSE),"")</f>
        <v/>
      </c>
      <c r="V200" s="1033" t="str">
        <f>IFERROR(VLOOKUP($I200,'WM-AR'!$I$7:$AS$3267,24,FALSE),"")</f>
        <v/>
      </c>
      <c r="W200" s="1033" t="str">
        <f>IFERROR(VLOOKUP($I200,'WM-AR'!$I$7:$AS$3267,25,FALSE),"")</f>
        <v/>
      </c>
      <c r="X200" s="1033" t="str">
        <f>IFERROR(VLOOKUP($I200,'WM-AR'!$I$7:$AS$3267,26,FALSE),"")</f>
        <v/>
      </c>
      <c r="Y200" s="1033" t="str">
        <f>IFERROR(VLOOKUP($I200,'WM-AR'!$I$7:$AS$3267,27,FALSE),"")</f>
        <v/>
      </c>
      <c r="Z200" s="1033" t="str">
        <f>IFERROR(VLOOKUP($I200,'WM-AR'!$I$7:$AS$3267,28,FALSE),"")</f>
        <v/>
      </c>
      <c r="AA200" s="1033" t="str">
        <f>IFERROR(VLOOKUP($I200,'WM-AR'!$I$7:$AS$3267,29,FALSE),"")</f>
        <v/>
      </c>
      <c r="AB200" s="1033" t="str">
        <f>IFERROR(VLOOKUP($I200,'WM-AR'!$I$7:$AS$3267,30,FALSE),"")</f>
        <v/>
      </c>
      <c r="AC200" s="1033" t="str">
        <f>IFERROR(VLOOKUP($I200,'WM-AR'!$I$7:$AS$3267,31,FALSE),"")</f>
        <v/>
      </c>
      <c r="AD200" s="1033" t="str">
        <f>IFERROR(VLOOKUP($I200,'WM-AR'!$I$7:$AS$3267,32,FALSE),"")</f>
        <v/>
      </c>
      <c r="AE200" s="1033" t="str">
        <f>IFERROR(VLOOKUP($I200,'WM-AR'!$I$7:$AS$3267,33,FALSE),"")</f>
        <v/>
      </c>
      <c r="AF200" s="1034"/>
      <c r="AG200" s="852"/>
      <c r="AH200" s="852"/>
      <c r="AI200" s="854"/>
      <c r="AJ200" s="854" t="str">
        <f t="shared" si="70"/>
        <v/>
      </c>
      <c r="AK200" s="723"/>
      <c r="AL200" s="1028" t="str">
        <f>IF(AND(ISTEXT($E200),ISTEXT($B200)),"산출기준 &gt;&gt;  "&amp;_xlfn.XLOOKUP($E200,산출기준!$D:$D,산출기준!$E:$E,"매칭실패"),"")</f>
        <v/>
      </c>
    </row>
    <row r="201" spans="1:38">
      <c r="A201" s="1019"/>
      <c r="B201" s="724"/>
      <c r="C201" s="725"/>
      <c r="D201" s="731"/>
      <c r="E201" s="727"/>
      <c r="F201" s="1035"/>
      <c r="G201" s="886"/>
      <c r="H201" s="861"/>
      <c r="I201" s="732" t="str">
        <f t="shared" si="69"/>
        <v/>
      </c>
      <c r="J201" s="1036"/>
      <c r="K201" s="1037" t="str">
        <f>IFERROR(VLOOKUP($I201,'WM-AR'!$I$7:$AS$3267,34,FALSE),"")</f>
        <v/>
      </c>
      <c r="L201" s="1036" t="str">
        <f>IFERROR(VLOOKUP($I201,'WM-AR'!$I$7:$AS$3267,4,FALSE),"")</f>
        <v/>
      </c>
      <c r="M201" s="1036" t="str">
        <f>IFERROR(VLOOKUP($I201,'WM-AR'!$I$7:$AS$3267,6,FALSE),"")</f>
        <v/>
      </c>
      <c r="N201" s="1036" t="str">
        <f>IFERROR(VLOOKUP($I201,'WM-AR'!$I$7:$AS$3267,8,FALSE),"")</f>
        <v/>
      </c>
      <c r="O201" s="1038" t="str">
        <f>IFERROR(VLOOKUP($I201,'WM-AR'!$I$7:$AS$3267,10,FALSE),"")</f>
        <v/>
      </c>
      <c r="P201" s="1039" t="str">
        <f>IFERROR(VLOOKUP($I201,'WM-AR'!$I$7:$AS$3267,12,FALSE),"")</f>
        <v/>
      </c>
      <c r="Q201" s="1039" t="str">
        <f>IFERROR(VLOOKUP($I201,'WM-AR'!$I$7:$AS$3267,14,FALSE),"")</f>
        <v/>
      </c>
      <c r="R201" s="1039" t="str">
        <f>IFERROR(VLOOKUP($I201,'WM-AR'!$I$7:$AS$3267,16,FALSE),"")</f>
        <v/>
      </c>
      <c r="S201" s="1039" t="str">
        <f>IFERROR(VLOOKUP($I201,'WM-AR'!$I$7:$AS$3267,18,FALSE),"")</f>
        <v/>
      </c>
      <c r="T201" s="1039" t="str">
        <f>IFERROR(VLOOKUP($I201,'WM-AR'!$I$7:$AS$3267,20,FALSE),"")</f>
        <v/>
      </c>
      <c r="U201" s="1039" t="str">
        <f>IFERROR(VLOOKUP($I201,'WM-AR'!$I$7:$AS$3267,22,FALSE),"")</f>
        <v/>
      </c>
      <c r="V201" s="1039" t="str">
        <f>IFERROR(VLOOKUP($I201,'WM-AR'!$I$7:$AS$3267,24,FALSE),"")</f>
        <v/>
      </c>
      <c r="W201" s="1039" t="str">
        <f>IFERROR(VLOOKUP($I201,'WM-AR'!$I$7:$AS$3267,25,FALSE),"")</f>
        <v/>
      </c>
      <c r="X201" s="1039" t="str">
        <f>IFERROR(VLOOKUP($I201,'WM-AR'!$I$7:$AS$3267,26,FALSE),"")</f>
        <v/>
      </c>
      <c r="Y201" s="1039" t="str">
        <f>IFERROR(VLOOKUP($I201,'WM-AR'!$I$7:$AS$3267,27,FALSE),"")</f>
        <v/>
      </c>
      <c r="Z201" s="1039" t="str">
        <f>IFERROR(VLOOKUP($I201,'WM-AR'!$I$7:$AS$3267,28,FALSE),"")</f>
        <v/>
      </c>
      <c r="AA201" s="1039" t="str">
        <f>IFERROR(VLOOKUP($I201,'WM-AR'!$I$7:$AS$3267,29,FALSE),"")</f>
        <v/>
      </c>
      <c r="AB201" s="1039" t="str">
        <f>IFERROR(VLOOKUP($I201,'WM-AR'!$I$7:$AS$3267,30,FALSE),"")</f>
        <v/>
      </c>
      <c r="AC201" s="1039" t="str">
        <f>IFERROR(VLOOKUP($I201,'WM-AR'!$I$7:$AS$3267,31,FALSE),"")</f>
        <v/>
      </c>
      <c r="AD201" s="1039" t="str">
        <f>IFERROR(VLOOKUP($I201,'WM-AR'!$I$7:$AS$3267,32,FALSE),"")</f>
        <v/>
      </c>
      <c r="AE201" s="1039" t="str">
        <f>IFERROR(VLOOKUP($I201,'WM-AR'!$I$7:$AS$3267,33,FALSE),"")</f>
        <v/>
      </c>
      <c r="AF201" s="1040"/>
      <c r="AG201" s="870"/>
      <c r="AH201" s="870"/>
      <c r="AI201" s="871"/>
      <c r="AJ201" s="871" t="str">
        <f t="shared" si="70"/>
        <v/>
      </c>
      <c r="AK201" s="743"/>
      <c r="AL201" s="1028" t="str">
        <f>IF(AND(ISTEXT($E201),ISTEXT($B201)),"산출기준 &gt;&gt;  "&amp;_xlfn.XLOOKUP($E201,산출기준!$D:$D,산출기준!$E:$E,"매칭실패"),"")</f>
        <v/>
      </c>
    </row>
    <row r="202" spans="1:38">
      <c r="B202" s="635"/>
      <c r="C202" s="636"/>
      <c r="D202" s="636"/>
      <c r="E202" s="636"/>
      <c r="F202" s="638"/>
      <c r="G202" s="639"/>
      <c r="H202" s="639"/>
      <c r="I202" s="641"/>
      <c r="J202" s="642"/>
      <c r="K202" s="642"/>
      <c r="L202" s="642"/>
      <c r="M202" s="642"/>
      <c r="N202" s="642"/>
      <c r="O202" s="642"/>
      <c r="P202" s="642"/>
      <c r="Q202" s="642"/>
      <c r="R202" s="642"/>
      <c r="S202" s="642"/>
      <c r="T202" s="642"/>
      <c r="U202" s="642"/>
      <c r="V202" s="642"/>
      <c r="W202" s="642"/>
      <c r="X202" s="642"/>
      <c r="Y202" s="642"/>
      <c r="Z202" s="642"/>
      <c r="AA202" s="642"/>
      <c r="AB202" s="642"/>
      <c r="AC202" s="642"/>
      <c r="AD202" s="642"/>
      <c r="AE202" s="642"/>
      <c r="AF202" s="636"/>
      <c r="AG202" s="643"/>
      <c r="AH202" s="643"/>
      <c r="AI202" s="644"/>
      <c r="AJ202" s="644"/>
      <c r="AK202" s="639"/>
      <c r="AL202" s="88" t="str">
        <f>IF(AND(ISTEXT($E202),ISTEXT($B202)),"산출기준 &gt;&gt;  "&amp;_xlfn.XLOOKUP($E202,산출기준!$D:$D,산출기준!$E:$E,"매칭실패"),"")</f>
        <v/>
      </c>
    </row>
    <row r="203" spans="1:38">
      <c r="B203" s="645"/>
      <c r="C203" s="646" t="s">
        <v>2937</v>
      </c>
      <c r="D203" s="648"/>
      <c r="E203" s="648"/>
      <c r="F203" s="649" t="s">
        <v>2993</v>
      </c>
      <c r="G203" s="645"/>
      <c r="H203" s="651"/>
      <c r="I203" s="652"/>
      <c r="J203" s="652"/>
      <c r="K203" s="653"/>
      <c r="L203" s="653"/>
      <c r="M203" s="653"/>
      <c r="N203" s="653"/>
      <c r="O203" s="653"/>
      <c r="P203" s="653"/>
      <c r="Q203" s="653"/>
      <c r="R203" s="653"/>
      <c r="S203" s="653"/>
      <c r="T203" s="653"/>
      <c r="U203" s="653"/>
      <c r="V203" s="653"/>
      <c r="W203" s="653"/>
      <c r="X203" s="653"/>
      <c r="Y203" s="653"/>
      <c r="Z203" s="653"/>
      <c r="AA203" s="653"/>
      <c r="AB203" s="653"/>
      <c r="AC203" s="653"/>
      <c r="AD203" s="653"/>
      <c r="AE203" s="653"/>
      <c r="AF203" s="656"/>
      <c r="AG203" s="656"/>
      <c r="AH203" s="656"/>
      <c r="AI203" s="656"/>
      <c r="AJ203" s="656"/>
      <c r="AK203" s="657"/>
      <c r="AL203" s="88" t="str">
        <f>IF(AND(ISTEXT($E203),ISTEXT($B203)),"산출기준 &gt;&gt;  "&amp;_xlfn.XLOOKUP($E203,산출기준!$D:$D,산출기준!$E:$E,"매칭실패"),"")</f>
        <v/>
      </c>
    </row>
    <row r="204" spans="1:38">
      <c r="B204" s="645"/>
      <c r="C204" s="646"/>
      <c r="D204" s="648"/>
      <c r="E204" s="648"/>
      <c r="F204" s="1047" t="s">
        <v>3007</v>
      </c>
      <c r="G204" s="645"/>
      <c r="H204" s="651"/>
      <c r="I204" s="652"/>
      <c r="J204" s="652"/>
      <c r="K204" s="653"/>
      <c r="L204" s="653"/>
      <c r="M204" s="653"/>
      <c r="N204" s="653"/>
      <c r="O204" s="653"/>
      <c r="P204" s="653"/>
      <c r="Q204" s="653"/>
      <c r="R204" s="653"/>
      <c r="S204" s="653"/>
      <c r="T204" s="653"/>
      <c r="U204" s="653"/>
      <c r="V204" s="653"/>
      <c r="W204" s="653"/>
      <c r="X204" s="653"/>
      <c r="Y204" s="653"/>
      <c r="Z204" s="653"/>
      <c r="AA204" s="653"/>
      <c r="AB204" s="653"/>
      <c r="AC204" s="653"/>
      <c r="AD204" s="653"/>
      <c r="AE204" s="653"/>
      <c r="AF204" s="656"/>
      <c r="AG204" s="656"/>
      <c r="AH204" s="656"/>
      <c r="AI204" s="656"/>
      <c r="AJ204" s="656"/>
      <c r="AK204" s="657"/>
      <c r="AL204" s="88" t="str">
        <f>IF(AND(ISTEXT($E204),ISTEXT($B204)),"산출기준 &gt;&gt;  "&amp;_xlfn.XLOOKUP($E204,산출기준!$D:$D,산출기준!$E:$E,"매칭실패"),"")</f>
        <v/>
      </c>
    </row>
    <row r="205" spans="1:38" ht="34.9" customHeight="1">
      <c r="B205" s="808" t="str" cm="1">
        <f t="array" aca="1" ref="B205" ca="1">_xlfn.IFNA(INDIRECT("Family_표준_구성도!B"&amp;MATCH(F205,INDIRECT("Family_표준_구성도!"&amp;"C:C"),0)),"")</f>
        <v>3.1.1.3.7</v>
      </c>
      <c r="C205" s="668" t="s">
        <v>2016</v>
      </c>
      <c r="D205" s="809"/>
      <c r="E205" s="668" t="s">
        <v>2939</v>
      </c>
      <c r="F205" s="810" t="s">
        <v>574</v>
      </c>
      <c r="G205" s="811"/>
      <c r="H205" s="917" t="s">
        <v>3008</v>
      </c>
      <c r="I205" s="674"/>
      <c r="J205" s="674"/>
      <c r="K205" s="674"/>
      <c r="L205" s="674"/>
      <c r="M205" s="674"/>
      <c r="N205" s="675"/>
      <c r="O205" s="676"/>
      <c r="P205" s="677"/>
      <c r="Q205" s="677"/>
      <c r="R205" s="677"/>
      <c r="S205" s="677"/>
      <c r="T205" s="677"/>
      <c r="U205" s="677"/>
      <c r="V205" s="678"/>
      <c r="W205" s="679"/>
      <c r="X205" s="679"/>
      <c r="Y205" s="679"/>
      <c r="Z205" s="679"/>
      <c r="AA205" s="679"/>
      <c r="AB205" s="679"/>
      <c r="AC205" s="679"/>
      <c r="AD205" s="679"/>
      <c r="AE205" s="679"/>
      <c r="AF205" s="1043"/>
      <c r="AG205" s="682"/>
      <c r="AH205" s="682"/>
      <c r="AI205" s="682"/>
      <c r="AJ205" s="682"/>
      <c r="AK205" s="683"/>
      <c r="AL205" s="88" t="str">
        <f ca="1">IF(AND(ISTEXT($E205),ISTEXT($B205)),"산출기준 &gt;&gt;  "&amp;_xlfn.XLOOKUP($E205,산출기준!$D:$D,산출기준!$E:$E,"매칭실패"),"")</f>
        <v>산출기준 &gt;&gt;  [ 벽체 일반 산출 ]</v>
      </c>
    </row>
    <row r="206" spans="1:38" ht="49.9" customHeight="1" outlineLevel="1">
      <c r="B206" s="758"/>
      <c r="C206" s="759"/>
      <c r="D206" s="759"/>
      <c r="E206" s="814"/>
      <c r="F206" s="818" t="s">
        <v>2966</v>
      </c>
      <c r="G206" s="759" t="str">
        <f t="shared" ref="G206" si="71">IF(IF(N206=0,"",N206)&amp;" | "&amp;IF(O206=0,"",O206)&amp;" | "&amp;IF(Q206=0,"",Q206)&amp;" | "&amp;IF(R206=0,"",R206)=" |  |  | ","",IF(N206=0,"",N206)&amp;" | "&amp;IF(O206=0,"",O206)&amp;" | "&amp;IF(Q206=0,"",Q206)&amp;" | "&amp;IF(R206=0,"",R206))</f>
        <v xml:space="preserve">Concrete Brick |  |  | </v>
      </c>
      <c r="H206" s="816" t="s">
        <v>3003</v>
      </c>
      <c r="I206" s="765" t="str">
        <f>LEFT(H206,14)</f>
        <v>A04AL073-00001</v>
      </c>
      <c r="J206" s="766"/>
      <c r="K206" s="766" t="str">
        <f>IFERROR(VLOOKUP($I206,'WM-AR'!$I$7:$AS$3267,34,FALSE),"")</f>
        <v>M2</v>
      </c>
      <c r="L206" s="766" t="str">
        <f>IFERROR(VLOOKUP($I206,'WM-AR'!$I$7:$AS$3267,4,FALSE),"")</f>
        <v>Finishing Work</v>
      </c>
      <c r="M206" s="766" t="str">
        <f>IFERROR(VLOOKUP($I206,'WM-AR'!$I$7:$AS$3267,6,FALSE),"")</f>
        <v>Masonry Work</v>
      </c>
      <c r="N206" s="766" t="str">
        <f>IFERROR(VLOOKUP($I206,'WM-AR'!$I$7:$AS$3267,8,FALSE),"")</f>
        <v>Concrete Brick</v>
      </c>
      <c r="O206" s="766">
        <f>IFERROR(VLOOKUP($I206,'WM-AR'!$I$7:$AS$3267,10,FALSE),"")</f>
        <v>0</v>
      </c>
      <c r="P206" s="766">
        <f>IFERROR(VLOOKUP($I206,'WM-AR'!$I$7:$AS$3267,12,FALSE),"")</f>
        <v>0</v>
      </c>
      <c r="Q206" s="766">
        <f>IFERROR(VLOOKUP($I206,'WM-AR'!$I$7:$AS$3267,14,FALSE),"")</f>
        <v>0</v>
      </c>
      <c r="R206" s="766">
        <f>IFERROR(VLOOKUP($I206,'WM-AR'!$I$7:$AS$3267,16,FALSE),"")</f>
        <v>0</v>
      </c>
      <c r="S206" s="766">
        <f>IFERROR(VLOOKUP($I206,'WM-AR'!$I$7:$AS$3267,18,FALSE),"")</f>
        <v>0</v>
      </c>
      <c r="T206" s="766" t="str">
        <f>IFERROR(VLOOKUP($I206,'WM-AR'!$I$7:$AS$3267,20,FALSE),"")</f>
        <v>[0.5B] w/ All Reinf.(Lath, Steel Tie, Anchor Bar, Mortar, ETC.), Filler, Sealant, Lintel/Sill for Opening, ETC.</v>
      </c>
      <c r="U206" s="766">
        <f>IFERROR(VLOOKUP($I206,'WM-AR'!$I$7:$AS$3267,22,FALSE),"")</f>
        <v>0</v>
      </c>
      <c r="V206" s="766" t="str">
        <f>IFERROR(VLOOKUP($I206,'WM-AR'!$I$7:$AS$3267,24,FALSE),"")</f>
        <v>THK≤90mm</v>
      </c>
      <c r="W206" s="766">
        <f>IFERROR(VLOOKUP($I206,'WM-AR'!$I$7:$AS$3267,25,FALSE),"")</f>
        <v>0</v>
      </c>
      <c r="X206" s="766" t="str">
        <f>IFERROR(VLOOKUP($I206,'WM-AR'!$I$7:$AS$3267,26,FALSE),"")</f>
        <v>THK=(  )mm</v>
      </c>
      <c r="Y206" s="766">
        <f>IFERROR(VLOOKUP($I206,'WM-AR'!$I$7:$AS$3267,27,FALSE),"")</f>
        <v>0</v>
      </c>
      <c r="Z206" s="766">
        <f>IFERROR(VLOOKUP($I206,'WM-AR'!$I$7:$AS$3267,28,FALSE),"")</f>
        <v>0</v>
      </c>
      <c r="AA206" s="766">
        <f>IFERROR(VLOOKUP($I206,'WM-AR'!$I$7:$AS$3267,29,FALSE),"")</f>
        <v>0</v>
      </c>
      <c r="AB206" s="766">
        <f>IFERROR(VLOOKUP($I206,'WM-AR'!$I$7:$AS$3267,30,FALSE),"")</f>
        <v>0</v>
      </c>
      <c r="AC206" s="766">
        <f>IFERROR(VLOOKUP($I206,'WM-AR'!$I$7:$AS$3267,31,FALSE),"")</f>
        <v>0</v>
      </c>
      <c r="AD206" s="766">
        <f>IFERROR(VLOOKUP($I206,'WM-AR'!$I$7:$AS$3267,32,FALSE),"")</f>
        <v>0</v>
      </c>
      <c r="AE206" s="766" t="str">
        <f>IFERROR(VLOOKUP($I206,'WM-AR'!$I$7:$AS$3267,33,FALSE),"")</f>
        <v/>
      </c>
      <c r="AF206" s="817" t="s">
        <v>3004</v>
      </c>
      <c r="AG206" s="768" t="s">
        <v>1815</v>
      </c>
      <c r="AH206" s="768" t="s">
        <v>1815</v>
      </c>
      <c r="AI206" s="769"/>
      <c r="AJ206" s="769" t="str">
        <f>K206</f>
        <v>M2</v>
      </c>
      <c r="AK206" s="905"/>
      <c r="AL206" s="88" t="str">
        <f>IF(AND(ISTEXT($E206),ISTEXT($B206)),"산출기준 &gt;&gt;  "&amp;_xlfn.XLOOKUP($E206,산출기준!$D:$D,산출기준!$E:$E,"매칭실패"),"")</f>
        <v/>
      </c>
    </row>
    <row r="207" spans="1:38" ht="30" customHeight="1" outlineLevel="1">
      <c r="B207" s="758"/>
      <c r="C207" s="759"/>
      <c r="D207" s="759"/>
      <c r="E207" s="814"/>
      <c r="F207" s="818" t="s">
        <v>2945</v>
      </c>
      <c r="G207" s="1044" t="s">
        <v>2964</v>
      </c>
      <c r="H207" s="759"/>
      <c r="I207" s="765" t="s">
        <v>2965</v>
      </c>
      <c r="J207" s="766"/>
      <c r="K207" s="766"/>
      <c r="L207" s="766"/>
      <c r="M207" s="766"/>
      <c r="N207" s="766"/>
      <c r="O207" s="766"/>
      <c r="P207" s="766"/>
      <c r="Q207" s="766"/>
      <c r="R207" s="766"/>
      <c r="S207" s="766"/>
      <c r="T207" s="766"/>
      <c r="U207" s="766"/>
      <c r="V207" s="766"/>
      <c r="W207" s="766"/>
      <c r="X207" s="766"/>
      <c r="Y207" s="766"/>
      <c r="Z207" s="766"/>
      <c r="AA207" s="766"/>
      <c r="AB207" s="766"/>
      <c r="AC207" s="766"/>
      <c r="AD207" s="766"/>
      <c r="AE207" s="766"/>
      <c r="AF207" s="773"/>
      <c r="AG207" s="1045"/>
      <c r="AH207" s="1045"/>
      <c r="AI207" s="1046"/>
      <c r="AJ207" s="1046"/>
      <c r="AK207" s="905"/>
      <c r="AL207" s="88" t="str">
        <f>IF(AND(ISTEXT($E207),ISTEXT($B207)),"산출기준 &gt;&gt;  "&amp;_xlfn.XLOOKUP($E207,산출기준!$D:$D,산출기준!$E:$E,"매칭실패"),"")</f>
        <v/>
      </c>
    </row>
    <row r="208" spans="1:38" ht="49.9" customHeight="1" outlineLevel="1">
      <c r="B208" s="758"/>
      <c r="C208" s="759"/>
      <c r="D208" s="759"/>
      <c r="E208" s="814"/>
      <c r="F208" s="818" t="s">
        <v>2843</v>
      </c>
      <c r="G208" s="759" t="str">
        <f t="shared" ref="G208:G211" si="72">IF(IF(N208=0,"",N208)&amp;" | "&amp;IF(O208=0,"",O208)&amp;" | "&amp;IF(Q208=0,"",Q208)&amp;" | "&amp;IF(R208=0,"",R208)=" |  |  | ","",IF(N208=0,"",N208)&amp;" | "&amp;IF(O208=0,"",O208)&amp;" | "&amp;IF(Q208=0,"",Q208)&amp;" | "&amp;IF(R208=0,"",R208))</f>
        <v xml:space="preserve">Insulation | Mineral Wool (Rock Wool) |  | </v>
      </c>
      <c r="H208" s="816" t="s">
        <v>2997</v>
      </c>
      <c r="I208" s="765" t="str">
        <f>LEFT(H208,14)</f>
        <v>A04AL076-00004</v>
      </c>
      <c r="J208" s="766"/>
      <c r="K208" s="766" t="str">
        <f>IFERROR(VLOOKUP($I208,'WM-AR'!$I$7:$AS$3267,34,FALSE),"")</f>
        <v>M2</v>
      </c>
      <c r="L208" s="766" t="str">
        <f>IFERROR(VLOOKUP($I208,'WM-AR'!$I$7:$AS$3267,4,FALSE),"")</f>
        <v>Finishing Work</v>
      </c>
      <c r="M208" s="766" t="str">
        <f>IFERROR(VLOOKUP($I208,'WM-AR'!$I$7:$AS$3267,6,FALSE),"")</f>
        <v>Masonry Work</v>
      </c>
      <c r="N208" s="766" t="str">
        <f>IFERROR(VLOOKUP($I208,'WM-AR'!$I$7:$AS$3267,8,FALSE),"")</f>
        <v>Insulation</v>
      </c>
      <c r="O208" s="766" t="str">
        <f>IFERROR(VLOOKUP($I208,'WM-AR'!$I$7:$AS$3267,10,FALSE),"")</f>
        <v>Mineral Wool (Rock Wool)</v>
      </c>
      <c r="P208" s="766">
        <f>IFERROR(VLOOKUP($I208,'WM-AR'!$I$7:$AS$3267,12,FALSE),"")</f>
        <v>0</v>
      </c>
      <c r="Q208" s="766">
        <f>IFERROR(VLOOKUP($I208,'WM-AR'!$I$7:$AS$3267,14,FALSE),"")</f>
        <v>0</v>
      </c>
      <c r="R208" s="766">
        <f>IFERROR(VLOOKUP($I208,'WM-AR'!$I$7:$AS$3267,16,FALSE),"")</f>
        <v>0</v>
      </c>
      <c r="S208" s="766">
        <f>IFERROR(VLOOKUP($I208,'WM-AR'!$I$7:$AS$3267,18,FALSE),"")</f>
        <v>0</v>
      </c>
      <c r="T208" s="766" t="str">
        <f>IFERROR(VLOOKUP($I208,'WM-AR'!$I$7:$AS$3267,20,FALSE),"")</f>
        <v>Minimum Density of 50 kg/m3</v>
      </c>
      <c r="U208" s="766">
        <f>IFERROR(VLOOKUP($I208,'WM-AR'!$I$7:$AS$3267,22,FALSE),"")</f>
        <v>0</v>
      </c>
      <c r="V208" s="766" t="str">
        <f>IFERROR(VLOOKUP($I208,'WM-AR'!$I$7:$AS$3267,24,FALSE),"")</f>
        <v>100mm≤THK</v>
      </c>
      <c r="W208" s="766">
        <f>IFERROR(VLOOKUP($I208,'WM-AR'!$I$7:$AS$3267,25,FALSE),"")</f>
        <v>0</v>
      </c>
      <c r="X208" s="766" t="str">
        <f>IFERROR(VLOOKUP($I208,'WM-AR'!$I$7:$AS$3267,26,FALSE),"")</f>
        <v>THK=(  )mm</v>
      </c>
      <c r="Y208" s="766">
        <f>IFERROR(VLOOKUP($I208,'WM-AR'!$I$7:$AS$3267,27,FALSE),"")</f>
        <v>0</v>
      </c>
      <c r="Z208" s="766">
        <f>IFERROR(VLOOKUP($I208,'WM-AR'!$I$7:$AS$3267,28,FALSE),"")</f>
        <v>0</v>
      </c>
      <c r="AA208" s="766">
        <f>IFERROR(VLOOKUP($I208,'WM-AR'!$I$7:$AS$3267,29,FALSE),"")</f>
        <v>0</v>
      </c>
      <c r="AB208" s="766">
        <f>IFERROR(VLOOKUP($I208,'WM-AR'!$I$7:$AS$3267,30,FALSE),"")</f>
        <v>0</v>
      </c>
      <c r="AC208" s="766">
        <f>IFERROR(VLOOKUP($I208,'WM-AR'!$I$7:$AS$3267,31,FALSE),"")</f>
        <v>0</v>
      </c>
      <c r="AD208" s="766">
        <f>IFERROR(VLOOKUP($I208,'WM-AR'!$I$7:$AS$3267,32,FALSE),"")</f>
        <v>0</v>
      </c>
      <c r="AE208" s="766" t="str">
        <f>IFERROR(VLOOKUP($I208,'WM-AR'!$I$7:$AS$3267,33,FALSE),"")</f>
        <v/>
      </c>
      <c r="AF208" s="817" t="s">
        <v>2996</v>
      </c>
      <c r="AG208" s="768" t="s">
        <v>1815</v>
      </c>
      <c r="AH208" s="768" t="s">
        <v>1815</v>
      </c>
      <c r="AI208" s="769"/>
      <c r="AJ208" s="769" t="str">
        <f>K208</f>
        <v>M2</v>
      </c>
      <c r="AK208" s="905"/>
      <c r="AL208" s="88" t="str">
        <f>IF(AND(ISTEXT($E208),ISTEXT($B208)),"산출기준 &gt;&gt;  "&amp;_xlfn.XLOOKUP($E208,산출기준!$D:$D,산출기준!$E:$E,"매칭실패"),"")</f>
        <v/>
      </c>
    </row>
    <row r="209" spans="1:38" ht="49.9" customHeight="1" outlineLevel="1">
      <c r="B209" s="758"/>
      <c r="C209" s="759"/>
      <c r="D209" s="759"/>
      <c r="E209" s="814"/>
      <c r="F209" s="818" t="s">
        <v>2966</v>
      </c>
      <c r="G209" s="759" t="str">
        <f t="shared" si="72"/>
        <v xml:space="preserve">Burnt Clay Brick |  |  | </v>
      </c>
      <c r="H209" s="816" t="s">
        <v>2990</v>
      </c>
      <c r="I209" s="765" t="str">
        <f t="shared" ref="I209:I214" si="73">LEFT(H209,14)</f>
        <v>A04AL074-00002</v>
      </c>
      <c r="J209" s="766"/>
      <c r="K209" s="766" t="str">
        <f>IFERROR(VLOOKUP($I209,'WM-AR'!$I$7:$AS$3267,34,FALSE),"")</f>
        <v>M2</v>
      </c>
      <c r="L209" s="766" t="str">
        <f>IFERROR(VLOOKUP($I209,'WM-AR'!$I$7:$AS$3267,4,FALSE),"")</f>
        <v>Finishing Work</v>
      </c>
      <c r="M209" s="766" t="str">
        <f>IFERROR(VLOOKUP($I209,'WM-AR'!$I$7:$AS$3267,6,FALSE),"")</f>
        <v>Masonry Work</v>
      </c>
      <c r="N209" s="766" t="str">
        <f>IFERROR(VLOOKUP($I209,'WM-AR'!$I$7:$AS$3267,8,FALSE),"")</f>
        <v>Burnt Clay Brick</v>
      </c>
      <c r="O209" s="766">
        <f>IFERROR(VLOOKUP($I209,'WM-AR'!$I$7:$AS$3267,10,FALSE),"")</f>
        <v>0</v>
      </c>
      <c r="P209" s="766">
        <f>IFERROR(VLOOKUP($I209,'WM-AR'!$I$7:$AS$3267,12,FALSE),"")</f>
        <v>0</v>
      </c>
      <c r="Q209" s="766">
        <f>IFERROR(VLOOKUP($I209,'WM-AR'!$I$7:$AS$3267,14,FALSE),"")</f>
        <v>0</v>
      </c>
      <c r="R209" s="766">
        <f>IFERROR(VLOOKUP($I209,'WM-AR'!$I$7:$AS$3267,16,FALSE),"")</f>
        <v>0</v>
      </c>
      <c r="S209" s="766">
        <f>IFERROR(VLOOKUP($I209,'WM-AR'!$I$7:$AS$3267,18,FALSE),"")</f>
        <v>0</v>
      </c>
      <c r="T209" s="766" t="str">
        <f>IFERROR(VLOOKUP($I209,'WM-AR'!$I$7:$AS$3267,20,FALSE),"")</f>
        <v>[1.0B] w/ All Reinf.(Lath, Steel Tie, Anchor Bar, Mortar, ETC.), Filler, Sealant, Lintel/Sill for Opening, ETC.</v>
      </c>
      <c r="U209" s="766">
        <f>IFERROR(VLOOKUP($I209,'WM-AR'!$I$7:$AS$3267,22,FALSE),"")</f>
        <v>0</v>
      </c>
      <c r="V209" s="766" t="str">
        <f>IFERROR(VLOOKUP($I209,'WM-AR'!$I$7:$AS$3267,24,FALSE),"")</f>
        <v>90mm&lt;THK≤190mm</v>
      </c>
      <c r="W209" s="766">
        <f>IFERROR(VLOOKUP($I209,'WM-AR'!$I$7:$AS$3267,25,FALSE),"")</f>
        <v>0</v>
      </c>
      <c r="X209" s="766" t="str">
        <f>IFERROR(VLOOKUP($I209,'WM-AR'!$I$7:$AS$3267,26,FALSE),"")</f>
        <v>THK=(  )mm</v>
      </c>
      <c r="Y209" s="766">
        <f>IFERROR(VLOOKUP($I209,'WM-AR'!$I$7:$AS$3267,27,FALSE),"")</f>
        <v>0</v>
      </c>
      <c r="Z209" s="766">
        <f>IFERROR(VLOOKUP($I209,'WM-AR'!$I$7:$AS$3267,28,FALSE),"")</f>
        <v>0</v>
      </c>
      <c r="AA209" s="766">
        <f>IFERROR(VLOOKUP($I209,'WM-AR'!$I$7:$AS$3267,29,FALSE),"")</f>
        <v>0</v>
      </c>
      <c r="AB209" s="766">
        <f>IFERROR(VLOOKUP($I209,'WM-AR'!$I$7:$AS$3267,30,FALSE),"")</f>
        <v>0</v>
      </c>
      <c r="AC209" s="766">
        <f>IFERROR(VLOOKUP($I209,'WM-AR'!$I$7:$AS$3267,31,FALSE),"")</f>
        <v>0</v>
      </c>
      <c r="AD209" s="766">
        <f>IFERROR(VLOOKUP($I209,'WM-AR'!$I$7:$AS$3267,32,FALSE),"")</f>
        <v>0</v>
      </c>
      <c r="AE209" s="766" t="str">
        <f>IFERROR(VLOOKUP($I209,'WM-AR'!$I$7:$AS$3267,33,FALSE),"")</f>
        <v/>
      </c>
      <c r="AF209" s="817" t="s">
        <v>3004</v>
      </c>
      <c r="AG209" s="768" t="s">
        <v>1815</v>
      </c>
      <c r="AH209" s="768" t="s">
        <v>1815</v>
      </c>
      <c r="AI209" s="769"/>
      <c r="AJ209" s="769" t="str">
        <f>K209</f>
        <v>M2</v>
      </c>
      <c r="AK209" s="905"/>
      <c r="AL209" s="88" t="str">
        <f>IF(AND(ISTEXT($E209),ISTEXT($B209)),"산출기준 &gt;&gt;  "&amp;_xlfn.XLOOKUP($E209,산출기준!$D:$D,산출기준!$E:$E,"매칭실패"),"")</f>
        <v/>
      </c>
    </row>
    <row r="210" spans="1:38" ht="49.9" customHeight="1" outlineLevel="1">
      <c r="B210" s="758"/>
      <c r="C210" s="759"/>
      <c r="D210" s="759"/>
      <c r="E210" s="814"/>
      <c r="F210" s="818" t="s">
        <v>2969</v>
      </c>
      <c r="G210" s="759" t="str">
        <f t="shared" si="72"/>
        <v xml:space="preserve">Plastering |  |  | </v>
      </c>
      <c r="H210" s="816" t="s">
        <v>2970</v>
      </c>
      <c r="I210" s="765" t="str">
        <f t="shared" si="73"/>
        <v>A04AT198-00001</v>
      </c>
      <c r="J210" s="766"/>
      <c r="K210" s="766" t="str">
        <f>IFERROR(VLOOKUP($I210,'WM-AR'!$I$7:$AS$3267,34,FALSE),"")</f>
        <v>M2</v>
      </c>
      <c r="L210" s="766" t="str">
        <f>IFERROR(VLOOKUP($I210,'WM-AR'!$I$7:$AS$3267,4,FALSE),"")</f>
        <v>Finishing Work</v>
      </c>
      <c r="M210" s="766" t="str">
        <f>IFERROR(VLOOKUP($I210,'WM-AR'!$I$7:$AS$3267,6,FALSE),"")</f>
        <v>Plastering Work</v>
      </c>
      <c r="N210" s="766" t="str">
        <f>IFERROR(VLOOKUP($I210,'WM-AR'!$I$7:$AS$3267,8,FALSE),"")</f>
        <v>Plastering</v>
      </c>
      <c r="O210" s="766">
        <f>IFERROR(VLOOKUP($I210,'WM-AR'!$I$7:$AS$3267,10,FALSE),"")</f>
        <v>0</v>
      </c>
      <c r="P210" s="766">
        <f>IFERROR(VLOOKUP($I210,'WM-AR'!$I$7:$AS$3267,12,FALSE),"")</f>
        <v>0</v>
      </c>
      <c r="Q210" s="766">
        <f>IFERROR(VLOOKUP($I210,'WM-AR'!$I$7:$AS$3267,14,FALSE),"")</f>
        <v>0</v>
      </c>
      <c r="R210" s="766">
        <f>IFERROR(VLOOKUP($I210,'WM-AR'!$I$7:$AS$3267,16,FALSE),"")</f>
        <v>0</v>
      </c>
      <c r="S210" s="766" t="str">
        <f>IFERROR(VLOOKUP($I210,'WM-AR'!$I$7:$AS$3267,18,FALSE),"")</f>
        <v>for External Masonry Wall</v>
      </c>
      <c r="T210" s="766" t="str">
        <f>IFERROR(VLOOKUP($I210,'WM-AR'!$I$7:$AS$3267,20,FALSE),"")</f>
        <v/>
      </c>
      <c r="U210" s="766">
        <f>IFERROR(VLOOKUP($I210,'WM-AR'!$I$7:$AS$3267,22,FALSE),"")</f>
        <v>0</v>
      </c>
      <c r="V210" s="766">
        <f>IFERROR(VLOOKUP($I210,'WM-AR'!$I$7:$AS$3267,24,FALSE),"")</f>
        <v>0</v>
      </c>
      <c r="W210" s="766">
        <f>IFERROR(VLOOKUP($I210,'WM-AR'!$I$7:$AS$3267,25,FALSE),"")</f>
        <v>0</v>
      </c>
      <c r="X210" s="766" t="str">
        <f>IFERROR(VLOOKUP($I210,'WM-AR'!$I$7:$AS$3267,26,FALSE),"")</f>
        <v>THK=(  )mm</v>
      </c>
      <c r="Y210" s="766">
        <f>IFERROR(VLOOKUP($I210,'WM-AR'!$I$7:$AS$3267,27,FALSE),"")</f>
        <v>0</v>
      </c>
      <c r="Z210" s="766">
        <f>IFERROR(VLOOKUP($I210,'WM-AR'!$I$7:$AS$3267,28,FALSE),"")</f>
        <v>0</v>
      </c>
      <c r="AA210" s="766">
        <f>IFERROR(VLOOKUP($I210,'WM-AR'!$I$7:$AS$3267,29,FALSE),"")</f>
        <v>0</v>
      </c>
      <c r="AB210" s="766">
        <f>IFERROR(VLOOKUP($I210,'WM-AR'!$I$7:$AS$3267,30,FALSE),"")</f>
        <v>0</v>
      </c>
      <c r="AC210" s="766">
        <f>IFERROR(VLOOKUP($I210,'WM-AR'!$I$7:$AS$3267,31,FALSE),"")</f>
        <v>0</v>
      </c>
      <c r="AD210" s="766">
        <f>IFERROR(VLOOKUP($I210,'WM-AR'!$I$7:$AS$3267,32,FALSE),"")</f>
        <v>0</v>
      </c>
      <c r="AE210" s="766" t="str">
        <f>IFERROR(VLOOKUP($I210,'WM-AR'!$I$7:$AS$3267,33,FALSE),"")</f>
        <v/>
      </c>
      <c r="AF210" s="817" t="s">
        <v>2971</v>
      </c>
      <c r="AG210" s="768" t="s">
        <v>1815</v>
      </c>
      <c r="AH210" s="768" t="s">
        <v>1815</v>
      </c>
      <c r="AI210" s="769"/>
      <c r="AJ210" s="769" t="str">
        <f>K210</f>
        <v>M2</v>
      </c>
      <c r="AK210" s="905"/>
      <c r="AL210" s="88" t="str">
        <f>IF(AND(ISTEXT($E210),ISTEXT($B210)),"산출기준 &gt;&gt;  "&amp;_xlfn.XLOOKUP($E210,산출기준!$D:$D,산출기준!$E:$E,"매칭실패"),"")</f>
        <v/>
      </c>
    </row>
    <row r="211" spans="1:38" ht="49.9" customHeight="1" outlineLevel="1">
      <c r="B211" s="758"/>
      <c r="C211" s="759"/>
      <c r="D211" s="759"/>
      <c r="E211" s="814"/>
      <c r="F211" s="818" t="s">
        <v>2972</v>
      </c>
      <c r="G211" s="759" t="str">
        <f t="shared" si="72"/>
        <v xml:space="preserve">External Wall Painting | Acrylic Emulsion Paint |  | </v>
      </c>
      <c r="H211" s="816" t="s">
        <v>2973</v>
      </c>
      <c r="I211" s="765" t="str">
        <f t="shared" si="73"/>
        <v>A04AM077-00001</v>
      </c>
      <c r="J211" s="766"/>
      <c r="K211" s="766" t="str">
        <f>IFERROR(VLOOKUP($I211,'WM-AR'!$I$7:$AS$3267,34,FALSE),"")</f>
        <v>M2</v>
      </c>
      <c r="L211" s="766" t="str">
        <f>IFERROR(VLOOKUP($I211,'WM-AR'!$I$7:$AS$3267,4,FALSE),"")</f>
        <v>Finishing Work</v>
      </c>
      <c r="M211" s="766" t="str">
        <f>IFERROR(VLOOKUP($I211,'WM-AR'!$I$7:$AS$3267,6,FALSE),"")</f>
        <v>Painting Work</v>
      </c>
      <c r="N211" s="766" t="str">
        <f>IFERROR(VLOOKUP($I211,'WM-AR'!$I$7:$AS$3267,8,FALSE),"")</f>
        <v>External Wall Painting</v>
      </c>
      <c r="O211" s="766" t="str">
        <f>IFERROR(VLOOKUP($I211,'WM-AR'!$I$7:$AS$3267,10,FALSE),"")</f>
        <v>Acrylic Emulsion Paint</v>
      </c>
      <c r="P211" s="766">
        <f>IFERROR(VLOOKUP($I211,'WM-AR'!$I$7:$AS$3267,12,FALSE),"")</f>
        <v>0</v>
      </c>
      <c r="Q211" s="766">
        <f>IFERROR(VLOOKUP($I211,'WM-AR'!$I$7:$AS$3267,14,FALSE),"")</f>
        <v>0</v>
      </c>
      <c r="R211" s="766">
        <f>IFERROR(VLOOKUP($I211,'WM-AR'!$I$7:$AS$3267,16,FALSE),"")</f>
        <v>0</v>
      </c>
      <c r="S211" s="766">
        <f>IFERROR(VLOOKUP($I211,'WM-AR'!$I$7:$AS$3267,18,FALSE),"")</f>
        <v>0</v>
      </c>
      <c r="T211" s="766" t="str">
        <f>IFERROR(VLOOKUP($I211,'WM-AR'!$I$7:$AS$3267,20,FALSE),"")</f>
        <v/>
      </c>
      <c r="U211" s="766">
        <f>IFERROR(VLOOKUP($I211,'WM-AR'!$I$7:$AS$3267,22,FALSE),"")</f>
        <v>0</v>
      </c>
      <c r="V211" s="766" t="str">
        <f>IFERROR(VLOOKUP($I211,'WM-AR'!$I$7:$AS$3267,24,FALSE),"")</f>
        <v/>
      </c>
      <c r="W211" s="766">
        <f>IFERROR(VLOOKUP($I211,'WM-AR'!$I$7:$AS$3267,25,FALSE),"")</f>
        <v>0</v>
      </c>
      <c r="X211" s="766" t="str">
        <f>IFERROR(VLOOKUP($I211,'WM-AR'!$I$7:$AS$3267,26,FALSE),"")</f>
        <v/>
      </c>
      <c r="Y211" s="766">
        <f>IFERROR(VLOOKUP($I211,'WM-AR'!$I$7:$AS$3267,27,FALSE),"")</f>
        <v>0</v>
      </c>
      <c r="Z211" s="766">
        <f>IFERROR(VLOOKUP($I211,'WM-AR'!$I$7:$AS$3267,28,FALSE),"")</f>
        <v>0</v>
      </c>
      <c r="AA211" s="766">
        <f>IFERROR(VLOOKUP($I211,'WM-AR'!$I$7:$AS$3267,29,FALSE),"")</f>
        <v>0</v>
      </c>
      <c r="AB211" s="766">
        <f>IFERROR(VLOOKUP($I211,'WM-AR'!$I$7:$AS$3267,30,FALSE),"")</f>
        <v>0</v>
      </c>
      <c r="AC211" s="766">
        <f>IFERROR(VLOOKUP($I211,'WM-AR'!$I$7:$AS$3267,31,FALSE),"")</f>
        <v>0</v>
      </c>
      <c r="AD211" s="766">
        <f>IFERROR(VLOOKUP($I211,'WM-AR'!$I$7:$AS$3267,32,FALSE),"")</f>
        <v>0</v>
      </c>
      <c r="AE211" s="766" t="str">
        <f>IFERROR(VLOOKUP($I211,'WM-AR'!$I$7:$AS$3267,33,FALSE),"")</f>
        <v/>
      </c>
      <c r="AF211" s="817" t="s">
        <v>2974</v>
      </c>
      <c r="AG211" s="768" t="s">
        <v>2975</v>
      </c>
      <c r="AH211" s="768" t="s">
        <v>2975</v>
      </c>
      <c r="AI211" s="769"/>
      <c r="AJ211" s="769" t="str">
        <f>K211</f>
        <v>M2</v>
      </c>
      <c r="AK211" s="905"/>
      <c r="AL211" s="88" t="str">
        <f>IF(AND(ISTEXT($E211),ISTEXT($B211)),"산출기준 &gt;&gt;  "&amp;_xlfn.XLOOKUP($E211,산출기준!$D:$D,산출기준!$E:$E,"매칭실패"),"")</f>
        <v/>
      </c>
    </row>
    <row r="212" spans="1:38">
      <c r="A212" s="1019"/>
      <c r="B212" s="684"/>
      <c r="C212" s="685"/>
      <c r="D212" s="1020"/>
      <c r="E212" s="687"/>
      <c r="F212" s="1021"/>
      <c r="G212" s="875" t="s">
        <v>2190</v>
      </c>
      <c r="H212" s="824"/>
      <c r="I212" s="692" t="str">
        <f t="shared" si="73"/>
        <v/>
      </c>
      <c r="J212" s="1022"/>
      <c r="K212" s="1023" t="str">
        <f>IFERROR(VLOOKUP($I212,'WM-AR'!$I$7:$AS$3267,34,FALSE),"")</f>
        <v/>
      </c>
      <c r="L212" s="1024" t="str">
        <f>IFERROR(VLOOKUP($I212,'WM-AR'!$I$7:$AS$3267,4,FALSE),"")</f>
        <v/>
      </c>
      <c r="M212" s="1024" t="str">
        <f>IFERROR(VLOOKUP($I212,'WM-AR'!$I$7:$AS$3267,6,FALSE),"")</f>
        <v/>
      </c>
      <c r="N212" s="1024" t="str">
        <f>IFERROR(VLOOKUP($I212,'WM-AR'!$I$7:$AS$3267,8,FALSE),"")</f>
        <v/>
      </c>
      <c r="O212" s="1025" t="str">
        <f>IFERROR(VLOOKUP($I212,'WM-AR'!$I$7:$AS$3267,10,FALSE),"")</f>
        <v/>
      </c>
      <c r="P212" s="1026" t="str">
        <f>IFERROR(VLOOKUP($I212,'WM-AR'!$I$7:$AS$3267,12,FALSE),"")</f>
        <v/>
      </c>
      <c r="Q212" s="1026" t="str">
        <f>IFERROR(VLOOKUP($I212,'WM-AR'!$I$7:$AS$3267,14,FALSE),"")</f>
        <v/>
      </c>
      <c r="R212" s="1026" t="str">
        <f>IFERROR(VLOOKUP($I212,'WM-AR'!$I$7:$AS$3267,16,FALSE),"")</f>
        <v/>
      </c>
      <c r="S212" s="1026" t="str">
        <f>IFERROR(VLOOKUP($I212,'WM-AR'!$I$7:$AS$3267,18,FALSE),"")</f>
        <v/>
      </c>
      <c r="T212" s="1026" t="str">
        <f>IFERROR(VLOOKUP($I212,'WM-AR'!$I$7:$AS$3267,20,FALSE),"")</f>
        <v/>
      </c>
      <c r="U212" s="1026" t="str">
        <f>IFERROR(VLOOKUP($I212,'WM-AR'!$I$7:$AS$3267,22,FALSE),"")</f>
        <v/>
      </c>
      <c r="V212" s="1026" t="str">
        <f>IFERROR(VLOOKUP($I212,'WM-AR'!$I$7:$AS$3267,24,FALSE),"")</f>
        <v/>
      </c>
      <c r="W212" s="1026" t="str">
        <f>IFERROR(VLOOKUP($I212,'WM-AR'!$I$7:$AS$3267,25,FALSE),"")</f>
        <v/>
      </c>
      <c r="X212" s="1026" t="str">
        <f>IFERROR(VLOOKUP($I212,'WM-AR'!$I$7:$AS$3267,26,FALSE),"")</f>
        <v/>
      </c>
      <c r="Y212" s="1026" t="str">
        <f>IFERROR(VLOOKUP($I212,'WM-AR'!$I$7:$AS$3267,27,FALSE),"")</f>
        <v/>
      </c>
      <c r="Z212" s="1026" t="str">
        <f>IFERROR(VLOOKUP($I212,'WM-AR'!$I$7:$AS$3267,28,FALSE),"")</f>
        <v/>
      </c>
      <c r="AA212" s="1026" t="str">
        <f>IFERROR(VLOOKUP($I212,'WM-AR'!$I$7:$AS$3267,29,FALSE),"")</f>
        <v/>
      </c>
      <c r="AB212" s="1026" t="str">
        <f>IFERROR(VLOOKUP($I212,'WM-AR'!$I$7:$AS$3267,30,FALSE),"")</f>
        <v/>
      </c>
      <c r="AC212" s="1026" t="str">
        <f>IFERROR(VLOOKUP($I212,'WM-AR'!$I$7:$AS$3267,31,FALSE),"")</f>
        <v/>
      </c>
      <c r="AD212" s="1026" t="str">
        <f>IFERROR(VLOOKUP($I212,'WM-AR'!$I$7:$AS$3267,32,FALSE),"")</f>
        <v/>
      </c>
      <c r="AE212" s="1026" t="str">
        <f>IFERROR(VLOOKUP($I212,'WM-AR'!$I$7:$AS$3267,33,FALSE),"")</f>
        <v/>
      </c>
      <c r="AF212" s="1027"/>
      <c r="AG212" s="834"/>
      <c r="AH212" s="834"/>
      <c r="AI212" s="836"/>
      <c r="AJ212" s="836" t="str">
        <f t="shared" ref="AJ212:AJ214" si="74">K212</f>
        <v/>
      </c>
      <c r="AK212" s="704"/>
      <c r="AL212" s="1028" t="str">
        <f>IF(AND(ISTEXT($E212),ISTEXT($B212)),"산출기준 &gt;&gt;  "&amp;_xlfn.XLOOKUP($E212,산출기준!$D:$D,산출기준!$E:$E,"매칭실패"),"")</f>
        <v/>
      </c>
    </row>
    <row r="213" spans="1:38">
      <c r="A213" s="1019"/>
      <c r="B213" s="705"/>
      <c r="C213" s="706"/>
      <c r="D213" s="711"/>
      <c r="E213" s="708"/>
      <c r="F213" s="1029"/>
      <c r="G213" s="882"/>
      <c r="H213" s="843"/>
      <c r="I213" s="712" t="str">
        <f t="shared" si="73"/>
        <v/>
      </c>
      <c r="J213" s="1030"/>
      <c r="K213" s="1031" t="str">
        <f>IFERROR(VLOOKUP($I213,'WM-AR'!$I$7:$AS$3267,34,FALSE),"")</f>
        <v/>
      </c>
      <c r="L213" s="1030" t="str">
        <f>IFERROR(VLOOKUP($I213,'WM-AR'!$I$7:$AS$3267,4,FALSE),"")</f>
        <v/>
      </c>
      <c r="M213" s="1030" t="str">
        <f>IFERROR(VLOOKUP($I213,'WM-AR'!$I$7:$AS$3267,6,FALSE),"")</f>
        <v/>
      </c>
      <c r="N213" s="1030" t="str">
        <f>IFERROR(VLOOKUP($I213,'WM-AR'!$I$7:$AS$3267,8,FALSE),"")</f>
        <v/>
      </c>
      <c r="O213" s="1032" t="str">
        <f>IFERROR(VLOOKUP($I213,'WM-AR'!$I$7:$AS$3267,10,FALSE),"")</f>
        <v/>
      </c>
      <c r="P213" s="1033" t="str">
        <f>IFERROR(VLOOKUP($I213,'WM-AR'!$I$7:$AS$3267,12,FALSE),"")</f>
        <v/>
      </c>
      <c r="Q213" s="1033" t="str">
        <f>IFERROR(VLOOKUP($I213,'WM-AR'!$I$7:$AS$3267,14,FALSE),"")</f>
        <v/>
      </c>
      <c r="R213" s="1033" t="str">
        <f>IFERROR(VLOOKUP($I213,'WM-AR'!$I$7:$AS$3267,16,FALSE),"")</f>
        <v/>
      </c>
      <c r="S213" s="1033" t="str">
        <f>IFERROR(VLOOKUP($I213,'WM-AR'!$I$7:$AS$3267,18,FALSE),"")</f>
        <v/>
      </c>
      <c r="T213" s="1033" t="str">
        <f>IFERROR(VLOOKUP($I213,'WM-AR'!$I$7:$AS$3267,20,FALSE),"")</f>
        <v/>
      </c>
      <c r="U213" s="1033" t="str">
        <f>IFERROR(VLOOKUP($I213,'WM-AR'!$I$7:$AS$3267,22,FALSE),"")</f>
        <v/>
      </c>
      <c r="V213" s="1033" t="str">
        <f>IFERROR(VLOOKUP($I213,'WM-AR'!$I$7:$AS$3267,24,FALSE),"")</f>
        <v/>
      </c>
      <c r="W213" s="1033" t="str">
        <f>IFERROR(VLOOKUP($I213,'WM-AR'!$I$7:$AS$3267,25,FALSE),"")</f>
        <v/>
      </c>
      <c r="X213" s="1033" t="str">
        <f>IFERROR(VLOOKUP($I213,'WM-AR'!$I$7:$AS$3267,26,FALSE),"")</f>
        <v/>
      </c>
      <c r="Y213" s="1033" t="str">
        <f>IFERROR(VLOOKUP($I213,'WM-AR'!$I$7:$AS$3267,27,FALSE),"")</f>
        <v/>
      </c>
      <c r="Z213" s="1033" t="str">
        <f>IFERROR(VLOOKUP($I213,'WM-AR'!$I$7:$AS$3267,28,FALSE),"")</f>
        <v/>
      </c>
      <c r="AA213" s="1033" t="str">
        <f>IFERROR(VLOOKUP($I213,'WM-AR'!$I$7:$AS$3267,29,FALSE),"")</f>
        <v/>
      </c>
      <c r="AB213" s="1033" t="str">
        <f>IFERROR(VLOOKUP($I213,'WM-AR'!$I$7:$AS$3267,30,FALSE),"")</f>
        <v/>
      </c>
      <c r="AC213" s="1033" t="str">
        <f>IFERROR(VLOOKUP($I213,'WM-AR'!$I$7:$AS$3267,31,FALSE),"")</f>
        <v/>
      </c>
      <c r="AD213" s="1033" t="str">
        <f>IFERROR(VLOOKUP($I213,'WM-AR'!$I$7:$AS$3267,32,FALSE),"")</f>
        <v/>
      </c>
      <c r="AE213" s="1033" t="str">
        <f>IFERROR(VLOOKUP($I213,'WM-AR'!$I$7:$AS$3267,33,FALSE),"")</f>
        <v/>
      </c>
      <c r="AF213" s="1034"/>
      <c r="AG213" s="852"/>
      <c r="AH213" s="852"/>
      <c r="AI213" s="854"/>
      <c r="AJ213" s="854" t="str">
        <f t="shared" si="74"/>
        <v/>
      </c>
      <c r="AK213" s="723"/>
      <c r="AL213" s="1028" t="str">
        <f>IF(AND(ISTEXT($E213),ISTEXT($B213)),"산출기준 &gt;&gt;  "&amp;_xlfn.XLOOKUP($E213,산출기준!$D:$D,산출기준!$E:$E,"매칭실패"),"")</f>
        <v/>
      </c>
    </row>
    <row r="214" spans="1:38">
      <c r="A214" s="1019"/>
      <c r="B214" s="724"/>
      <c r="C214" s="725"/>
      <c r="D214" s="731"/>
      <c r="E214" s="727"/>
      <c r="F214" s="1035"/>
      <c r="G214" s="886"/>
      <c r="H214" s="861"/>
      <c r="I214" s="732" t="str">
        <f t="shared" si="73"/>
        <v/>
      </c>
      <c r="J214" s="1036"/>
      <c r="K214" s="1037" t="str">
        <f>IFERROR(VLOOKUP($I214,'WM-AR'!$I$7:$AS$3267,34,FALSE),"")</f>
        <v/>
      </c>
      <c r="L214" s="1036" t="str">
        <f>IFERROR(VLOOKUP($I214,'WM-AR'!$I$7:$AS$3267,4,FALSE),"")</f>
        <v/>
      </c>
      <c r="M214" s="1036" t="str">
        <f>IFERROR(VLOOKUP($I214,'WM-AR'!$I$7:$AS$3267,6,FALSE),"")</f>
        <v/>
      </c>
      <c r="N214" s="1036" t="str">
        <f>IFERROR(VLOOKUP($I214,'WM-AR'!$I$7:$AS$3267,8,FALSE),"")</f>
        <v/>
      </c>
      <c r="O214" s="1038" t="str">
        <f>IFERROR(VLOOKUP($I214,'WM-AR'!$I$7:$AS$3267,10,FALSE),"")</f>
        <v/>
      </c>
      <c r="P214" s="1039" t="str">
        <f>IFERROR(VLOOKUP($I214,'WM-AR'!$I$7:$AS$3267,12,FALSE),"")</f>
        <v/>
      </c>
      <c r="Q214" s="1039" t="str">
        <f>IFERROR(VLOOKUP($I214,'WM-AR'!$I$7:$AS$3267,14,FALSE),"")</f>
        <v/>
      </c>
      <c r="R214" s="1039" t="str">
        <f>IFERROR(VLOOKUP($I214,'WM-AR'!$I$7:$AS$3267,16,FALSE),"")</f>
        <v/>
      </c>
      <c r="S214" s="1039" t="str">
        <f>IFERROR(VLOOKUP($I214,'WM-AR'!$I$7:$AS$3267,18,FALSE),"")</f>
        <v/>
      </c>
      <c r="T214" s="1039" t="str">
        <f>IFERROR(VLOOKUP($I214,'WM-AR'!$I$7:$AS$3267,20,FALSE),"")</f>
        <v/>
      </c>
      <c r="U214" s="1039" t="str">
        <f>IFERROR(VLOOKUP($I214,'WM-AR'!$I$7:$AS$3267,22,FALSE),"")</f>
        <v/>
      </c>
      <c r="V214" s="1039" t="str">
        <f>IFERROR(VLOOKUP($I214,'WM-AR'!$I$7:$AS$3267,24,FALSE),"")</f>
        <v/>
      </c>
      <c r="W214" s="1039" t="str">
        <f>IFERROR(VLOOKUP($I214,'WM-AR'!$I$7:$AS$3267,25,FALSE),"")</f>
        <v/>
      </c>
      <c r="X214" s="1039" t="str">
        <f>IFERROR(VLOOKUP($I214,'WM-AR'!$I$7:$AS$3267,26,FALSE),"")</f>
        <v/>
      </c>
      <c r="Y214" s="1039" t="str">
        <f>IFERROR(VLOOKUP($I214,'WM-AR'!$I$7:$AS$3267,27,FALSE),"")</f>
        <v/>
      </c>
      <c r="Z214" s="1039" t="str">
        <f>IFERROR(VLOOKUP($I214,'WM-AR'!$I$7:$AS$3267,28,FALSE),"")</f>
        <v/>
      </c>
      <c r="AA214" s="1039" t="str">
        <f>IFERROR(VLOOKUP($I214,'WM-AR'!$I$7:$AS$3267,29,FALSE),"")</f>
        <v/>
      </c>
      <c r="AB214" s="1039" t="str">
        <f>IFERROR(VLOOKUP($I214,'WM-AR'!$I$7:$AS$3267,30,FALSE),"")</f>
        <v/>
      </c>
      <c r="AC214" s="1039" t="str">
        <f>IFERROR(VLOOKUP($I214,'WM-AR'!$I$7:$AS$3267,31,FALSE),"")</f>
        <v/>
      </c>
      <c r="AD214" s="1039" t="str">
        <f>IFERROR(VLOOKUP($I214,'WM-AR'!$I$7:$AS$3267,32,FALSE),"")</f>
        <v/>
      </c>
      <c r="AE214" s="1039" t="str">
        <f>IFERROR(VLOOKUP($I214,'WM-AR'!$I$7:$AS$3267,33,FALSE),"")</f>
        <v/>
      </c>
      <c r="AF214" s="1040"/>
      <c r="AG214" s="870"/>
      <c r="AH214" s="870"/>
      <c r="AI214" s="871"/>
      <c r="AJ214" s="871" t="str">
        <f t="shared" si="74"/>
        <v/>
      </c>
      <c r="AK214" s="743"/>
      <c r="AL214" s="1028" t="str">
        <f>IF(AND(ISTEXT($E214),ISTEXT($B214)),"산출기준 &gt;&gt;  "&amp;_xlfn.XLOOKUP($E214,산출기준!$D:$D,산출기준!$E:$E,"매칭실패"),"")</f>
        <v/>
      </c>
    </row>
    <row r="215" spans="1:38">
      <c r="B215" s="645"/>
      <c r="C215" s="646"/>
      <c r="D215" s="648"/>
      <c r="E215" s="648"/>
      <c r="F215" s="1047"/>
      <c r="G215" s="645"/>
      <c r="H215" s="651"/>
      <c r="I215" s="652"/>
      <c r="J215" s="652"/>
      <c r="K215" s="653"/>
      <c r="L215" s="653"/>
      <c r="M215" s="653"/>
      <c r="N215" s="653"/>
      <c r="O215" s="653"/>
      <c r="P215" s="653"/>
      <c r="Q215" s="653"/>
      <c r="R215" s="653"/>
      <c r="S215" s="653"/>
      <c r="T215" s="653"/>
      <c r="U215" s="653"/>
      <c r="V215" s="653"/>
      <c r="W215" s="653"/>
      <c r="X215" s="653"/>
      <c r="Y215" s="653"/>
      <c r="Z215" s="653"/>
      <c r="AA215" s="653"/>
      <c r="AB215" s="653"/>
      <c r="AC215" s="653"/>
      <c r="AD215" s="653"/>
      <c r="AE215" s="653"/>
      <c r="AF215" s="656"/>
      <c r="AG215" s="656"/>
      <c r="AH215" s="656"/>
      <c r="AI215" s="656"/>
      <c r="AJ215" s="656"/>
      <c r="AK215" s="657"/>
      <c r="AL215" s="88" t="str">
        <f>IF(AND(ISTEXT($E215),ISTEXT($B215)),"산출기준 &gt;&gt;  "&amp;_xlfn.XLOOKUP($E215,산출기준!$D:$D,산출기준!$E:$E,"매칭실패"),"")</f>
        <v/>
      </c>
    </row>
    <row r="216" spans="1:38" ht="34.9" customHeight="1">
      <c r="B216" s="808" t="str" cm="1">
        <f t="array" aca="1" ref="B216" ca="1">_xlfn.IFNA(INDIRECT("Family_표준_구성도!B"&amp;MATCH(F216,INDIRECT("Family_표준_구성도!"&amp;"C:C"),0)),"")</f>
        <v>3.1.1.3.8</v>
      </c>
      <c r="C216" s="668" t="s">
        <v>2016</v>
      </c>
      <c r="D216" s="809"/>
      <c r="E216" s="668" t="s">
        <v>2939</v>
      </c>
      <c r="F216" s="810" t="s">
        <v>576</v>
      </c>
      <c r="G216" s="811"/>
      <c r="H216" s="917" t="s">
        <v>3009</v>
      </c>
      <c r="I216" s="674"/>
      <c r="J216" s="674"/>
      <c r="K216" s="674"/>
      <c r="L216" s="674"/>
      <c r="M216" s="674"/>
      <c r="N216" s="675"/>
      <c r="O216" s="676"/>
      <c r="P216" s="677"/>
      <c r="Q216" s="677"/>
      <c r="R216" s="677"/>
      <c r="S216" s="677"/>
      <c r="T216" s="677"/>
      <c r="U216" s="677"/>
      <c r="V216" s="678"/>
      <c r="W216" s="679"/>
      <c r="X216" s="679"/>
      <c r="Y216" s="679"/>
      <c r="Z216" s="679"/>
      <c r="AA216" s="679"/>
      <c r="AB216" s="679"/>
      <c r="AC216" s="679"/>
      <c r="AD216" s="679"/>
      <c r="AE216" s="679"/>
      <c r="AF216" s="1043"/>
      <c r="AG216" s="682"/>
      <c r="AH216" s="682"/>
      <c r="AI216" s="682"/>
      <c r="AJ216" s="682"/>
      <c r="AK216" s="683"/>
      <c r="AL216" s="88" t="str">
        <f ca="1">IF(AND(ISTEXT($E216),ISTEXT($B216)),"산출기준 &gt;&gt;  "&amp;_xlfn.XLOOKUP($E216,산출기준!$D:$D,산출기준!$E:$E,"매칭실패"),"")</f>
        <v>산출기준 &gt;&gt;  [ 벽체 일반 산출 ]</v>
      </c>
    </row>
    <row r="217" spans="1:38" ht="49.9" customHeight="1" outlineLevel="1">
      <c r="B217" s="758"/>
      <c r="C217" s="759"/>
      <c r="D217" s="759"/>
      <c r="E217" s="814"/>
      <c r="F217" s="818" t="s">
        <v>2966</v>
      </c>
      <c r="G217" s="759" t="str">
        <f t="shared" ref="G217" si="75">IF(IF(N217=0,"",N217)&amp;" | "&amp;IF(O217=0,"",O217)&amp;" | "&amp;IF(Q217=0,"",Q217)&amp;" | "&amp;IF(R217=0,"",R217)=" |  |  | ","",IF(N217=0,"",N217)&amp;" | "&amp;IF(O217=0,"",O217)&amp;" | "&amp;IF(Q217=0,"",Q217)&amp;" | "&amp;IF(R217=0,"",R217))</f>
        <v xml:space="preserve">Concrete Brick |  |  | </v>
      </c>
      <c r="H217" s="816" t="s">
        <v>3003</v>
      </c>
      <c r="I217" s="765" t="str">
        <f>LEFT(H217,14)</f>
        <v>A04AL073-00001</v>
      </c>
      <c r="J217" s="766"/>
      <c r="K217" s="766" t="str">
        <f>IFERROR(VLOOKUP($I217,'WM-AR'!$I$7:$AS$3267,34,FALSE),"")</f>
        <v>M2</v>
      </c>
      <c r="L217" s="766" t="str">
        <f>IFERROR(VLOOKUP($I217,'WM-AR'!$I$7:$AS$3267,4,FALSE),"")</f>
        <v>Finishing Work</v>
      </c>
      <c r="M217" s="766" t="str">
        <f>IFERROR(VLOOKUP($I217,'WM-AR'!$I$7:$AS$3267,6,FALSE),"")</f>
        <v>Masonry Work</v>
      </c>
      <c r="N217" s="766" t="str">
        <f>IFERROR(VLOOKUP($I217,'WM-AR'!$I$7:$AS$3267,8,FALSE),"")</f>
        <v>Concrete Brick</v>
      </c>
      <c r="O217" s="766">
        <f>IFERROR(VLOOKUP($I217,'WM-AR'!$I$7:$AS$3267,10,FALSE),"")</f>
        <v>0</v>
      </c>
      <c r="P217" s="766">
        <f>IFERROR(VLOOKUP($I217,'WM-AR'!$I$7:$AS$3267,12,FALSE),"")</f>
        <v>0</v>
      </c>
      <c r="Q217" s="766">
        <f>IFERROR(VLOOKUP($I217,'WM-AR'!$I$7:$AS$3267,14,FALSE),"")</f>
        <v>0</v>
      </c>
      <c r="R217" s="766">
        <f>IFERROR(VLOOKUP($I217,'WM-AR'!$I$7:$AS$3267,16,FALSE),"")</f>
        <v>0</v>
      </c>
      <c r="S217" s="766">
        <f>IFERROR(VLOOKUP($I217,'WM-AR'!$I$7:$AS$3267,18,FALSE),"")</f>
        <v>0</v>
      </c>
      <c r="T217" s="766" t="str">
        <f>IFERROR(VLOOKUP($I217,'WM-AR'!$I$7:$AS$3267,20,FALSE),"")</f>
        <v>[0.5B] w/ All Reinf.(Lath, Steel Tie, Anchor Bar, Mortar, ETC.), Filler, Sealant, Lintel/Sill for Opening, ETC.</v>
      </c>
      <c r="U217" s="766">
        <f>IFERROR(VLOOKUP($I217,'WM-AR'!$I$7:$AS$3267,22,FALSE),"")</f>
        <v>0</v>
      </c>
      <c r="V217" s="766" t="str">
        <f>IFERROR(VLOOKUP($I217,'WM-AR'!$I$7:$AS$3267,24,FALSE),"")</f>
        <v>THK≤90mm</v>
      </c>
      <c r="W217" s="766">
        <f>IFERROR(VLOOKUP($I217,'WM-AR'!$I$7:$AS$3267,25,FALSE),"")</f>
        <v>0</v>
      </c>
      <c r="X217" s="766" t="str">
        <f>IFERROR(VLOOKUP($I217,'WM-AR'!$I$7:$AS$3267,26,FALSE),"")</f>
        <v>THK=(  )mm</v>
      </c>
      <c r="Y217" s="766">
        <f>IFERROR(VLOOKUP($I217,'WM-AR'!$I$7:$AS$3267,27,FALSE),"")</f>
        <v>0</v>
      </c>
      <c r="Z217" s="766">
        <f>IFERROR(VLOOKUP($I217,'WM-AR'!$I$7:$AS$3267,28,FALSE),"")</f>
        <v>0</v>
      </c>
      <c r="AA217" s="766">
        <f>IFERROR(VLOOKUP($I217,'WM-AR'!$I$7:$AS$3267,29,FALSE),"")</f>
        <v>0</v>
      </c>
      <c r="AB217" s="766">
        <f>IFERROR(VLOOKUP($I217,'WM-AR'!$I$7:$AS$3267,30,FALSE),"")</f>
        <v>0</v>
      </c>
      <c r="AC217" s="766">
        <f>IFERROR(VLOOKUP($I217,'WM-AR'!$I$7:$AS$3267,31,FALSE),"")</f>
        <v>0</v>
      </c>
      <c r="AD217" s="766">
        <f>IFERROR(VLOOKUP($I217,'WM-AR'!$I$7:$AS$3267,32,FALSE),"")</f>
        <v>0</v>
      </c>
      <c r="AE217" s="766" t="str">
        <f>IFERROR(VLOOKUP($I217,'WM-AR'!$I$7:$AS$3267,33,FALSE),"")</f>
        <v/>
      </c>
      <c r="AF217" s="817" t="s">
        <v>3004</v>
      </c>
      <c r="AG217" s="768" t="s">
        <v>1815</v>
      </c>
      <c r="AH217" s="768" t="s">
        <v>1815</v>
      </c>
      <c r="AI217" s="769"/>
      <c r="AJ217" s="769" t="str">
        <f>K217</f>
        <v>M2</v>
      </c>
      <c r="AK217" s="905"/>
      <c r="AL217" s="88" t="str">
        <f>IF(AND(ISTEXT($E217),ISTEXT($B217)),"산출기준 &gt;&gt;  "&amp;_xlfn.XLOOKUP($E217,산출기준!$D:$D,산출기준!$E:$E,"매칭실패"),"")</f>
        <v/>
      </c>
    </row>
    <row r="218" spans="1:38" ht="30" customHeight="1" outlineLevel="1">
      <c r="B218" s="758"/>
      <c r="C218" s="759"/>
      <c r="D218" s="759"/>
      <c r="E218" s="814"/>
      <c r="F218" s="818" t="s">
        <v>2945</v>
      </c>
      <c r="G218" s="1044" t="s">
        <v>2964</v>
      </c>
      <c r="H218" s="759"/>
      <c r="I218" s="765" t="s">
        <v>2965</v>
      </c>
      <c r="J218" s="766"/>
      <c r="K218" s="766"/>
      <c r="L218" s="766"/>
      <c r="M218" s="766"/>
      <c r="N218" s="766"/>
      <c r="O218" s="766"/>
      <c r="P218" s="766"/>
      <c r="Q218" s="766"/>
      <c r="R218" s="766"/>
      <c r="S218" s="766"/>
      <c r="T218" s="766"/>
      <c r="U218" s="766"/>
      <c r="V218" s="766"/>
      <c r="W218" s="766"/>
      <c r="X218" s="766"/>
      <c r="Y218" s="766"/>
      <c r="Z218" s="766"/>
      <c r="AA218" s="766"/>
      <c r="AB218" s="766"/>
      <c r="AC218" s="766"/>
      <c r="AD218" s="766"/>
      <c r="AE218" s="766"/>
      <c r="AF218" s="773"/>
      <c r="AG218" s="1045"/>
      <c r="AH218" s="1045"/>
      <c r="AI218" s="1046"/>
      <c r="AJ218" s="1046"/>
      <c r="AK218" s="905"/>
      <c r="AL218" s="88" t="str">
        <f>IF(AND(ISTEXT($E218),ISTEXT($B218)),"산출기준 &gt;&gt;  "&amp;_xlfn.XLOOKUP($E218,산출기준!$D:$D,산출기준!$E:$E,"매칭실패"),"")</f>
        <v/>
      </c>
    </row>
    <row r="219" spans="1:38" ht="49.9" customHeight="1" outlineLevel="1">
      <c r="B219" s="758"/>
      <c r="C219" s="759"/>
      <c r="D219" s="759"/>
      <c r="E219" s="814"/>
      <c r="F219" s="818" t="s">
        <v>2843</v>
      </c>
      <c r="G219" s="759" t="str">
        <f t="shared" ref="G219:G222" si="76">IF(IF(N219=0,"",N219)&amp;" | "&amp;IF(O219=0,"",O219)&amp;" | "&amp;IF(Q219=0,"",Q219)&amp;" | "&amp;IF(R219=0,"",R219)=" |  |  | ","",IF(N219=0,"",N219)&amp;" | "&amp;IF(O219=0,"",O219)&amp;" | "&amp;IF(Q219=0,"",Q219)&amp;" | "&amp;IF(R219=0,"",R219))</f>
        <v xml:space="preserve">Insulation | Glass Wool (Fiberglass) |  | </v>
      </c>
      <c r="H219" s="816" t="s">
        <v>2954</v>
      </c>
      <c r="I219" s="765" t="str">
        <f>LEFT(H219,14)</f>
        <v>A04AL076-00008</v>
      </c>
      <c r="J219" s="766"/>
      <c r="K219" s="766" t="str">
        <f>IFERROR(VLOOKUP($I219,'WM-AR'!$I$7:$AS$3267,34,FALSE),"")</f>
        <v>M2</v>
      </c>
      <c r="L219" s="766" t="str">
        <f>IFERROR(VLOOKUP($I219,'WM-AR'!$I$7:$AS$3267,4,FALSE),"")</f>
        <v>Finishing Work</v>
      </c>
      <c r="M219" s="766" t="str">
        <f>IFERROR(VLOOKUP($I219,'WM-AR'!$I$7:$AS$3267,6,FALSE),"")</f>
        <v>Masonry Work</v>
      </c>
      <c r="N219" s="766" t="str">
        <f>IFERROR(VLOOKUP($I219,'WM-AR'!$I$7:$AS$3267,8,FALSE),"")</f>
        <v>Insulation</v>
      </c>
      <c r="O219" s="766" t="str">
        <f>IFERROR(VLOOKUP($I219,'WM-AR'!$I$7:$AS$3267,10,FALSE),"")</f>
        <v>Glass Wool (Fiberglass)</v>
      </c>
      <c r="P219" s="766">
        <f>IFERROR(VLOOKUP($I219,'WM-AR'!$I$7:$AS$3267,12,FALSE),"")</f>
        <v>0</v>
      </c>
      <c r="Q219" s="766">
        <f>IFERROR(VLOOKUP($I219,'WM-AR'!$I$7:$AS$3267,14,FALSE),"")</f>
        <v>0</v>
      </c>
      <c r="R219" s="766">
        <f>IFERROR(VLOOKUP($I219,'WM-AR'!$I$7:$AS$3267,16,FALSE),"")</f>
        <v>0</v>
      </c>
      <c r="S219" s="766">
        <f>IFERROR(VLOOKUP($I219,'WM-AR'!$I$7:$AS$3267,18,FALSE),"")</f>
        <v>0</v>
      </c>
      <c r="T219" s="766" t="str">
        <f>IFERROR(VLOOKUP($I219,'WM-AR'!$I$7:$AS$3267,20,FALSE),"")</f>
        <v>Minimum Density of 50 kg/m3</v>
      </c>
      <c r="U219" s="766">
        <f>IFERROR(VLOOKUP($I219,'WM-AR'!$I$7:$AS$3267,22,FALSE),"")</f>
        <v>0</v>
      </c>
      <c r="V219" s="766" t="str">
        <f>IFERROR(VLOOKUP($I219,'WM-AR'!$I$7:$AS$3267,24,FALSE),"")</f>
        <v>100mm≤THK</v>
      </c>
      <c r="W219" s="766">
        <f>IFERROR(VLOOKUP($I219,'WM-AR'!$I$7:$AS$3267,25,FALSE),"")</f>
        <v>0</v>
      </c>
      <c r="X219" s="766" t="str">
        <f>IFERROR(VLOOKUP($I219,'WM-AR'!$I$7:$AS$3267,26,FALSE),"")</f>
        <v>THK=(  )mm</v>
      </c>
      <c r="Y219" s="766">
        <f>IFERROR(VLOOKUP($I219,'WM-AR'!$I$7:$AS$3267,27,FALSE),"")</f>
        <v>0</v>
      </c>
      <c r="Z219" s="766">
        <f>IFERROR(VLOOKUP($I219,'WM-AR'!$I$7:$AS$3267,28,FALSE),"")</f>
        <v>0</v>
      </c>
      <c r="AA219" s="766">
        <f>IFERROR(VLOOKUP($I219,'WM-AR'!$I$7:$AS$3267,29,FALSE),"")</f>
        <v>0</v>
      </c>
      <c r="AB219" s="766">
        <f>IFERROR(VLOOKUP($I219,'WM-AR'!$I$7:$AS$3267,30,FALSE),"")</f>
        <v>0</v>
      </c>
      <c r="AC219" s="766">
        <f>IFERROR(VLOOKUP($I219,'WM-AR'!$I$7:$AS$3267,31,FALSE),"")</f>
        <v>0</v>
      </c>
      <c r="AD219" s="766">
        <f>IFERROR(VLOOKUP($I219,'WM-AR'!$I$7:$AS$3267,32,FALSE),"")</f>
        <v>0</v>
      </c>
      <c r="AE219" s="766" t="str">
        <f>IFERROR(VLOOKUP($I219,'WM-AR'!$I$7:$AS$3267,33,FALSE),"")</f>
        <v/>
      </c>
      <c r="AF219" s="817" t="s">
        <v>2996</v>
      </c>
      <c r="AG219" s="768" t="s">
        <v>1815</v>
      </c>
      <c r="AH219" s="768" t="s">
        <v>1815</v>
      </c>
      <c r="AI219" s="769"/>
      <c r="AJ219" s="769" t="str">
        <f>K219</f>
        <v>M2</v>
      </c>
      <c r="AK219" s="905"/>
      <c r="AL219" s="88" t="str">
        <f>IF(AND(ISTEXT($E219),ISTEXT($B219)),"산출기준 &gt;&gt;  "&amp;_xlfn.XLOOKUP($E219,산출기준!$D:$D,산출기준!$E:$E,"매칭실패"),"")</f>
        <v/>
      </c>
    </row>
    <row r="220" spans="1:38" ht="49.9" customHeight="1" outlineLevel="1">
      <c r="B220" s="758"/>
      <c r="C220" s="759"/>
      <c r="D220" s="759"/>
      <c r="E220" s="814"/>
      <c r="F220" s="818" t="s">
        <v>2966</v>
      </c>
      <c r="G220" s="759" t="str">
        <f t="shared" si="76"/>
        <v xml:space="preserve">Burnt Clay Brick |  |  | </v>
      </c>
      <c r="H220" s="816" t="s">
        <v>2990</v>
      </c>
      <c r="I220" s="765" t="str">
        <f t="shared" ref="I220:I225" si="77">LEFT(H220,14)</f>
        <v>A04AL074-00002</v>
      </c>
      <c r="J220" s="766"/>
      <c r="K220" s="766" t="str">
        <f>IFERROR(VLOOKUP($I220,'WM-AR'!$I$7:$AS$3267,34,FALSE),"")</f>
        <v>M2</v>
      </c>
      <c r="L220" s="766" t="str">
        <f>IFERROR(VLOOKUP($I220,'WM-AR'!$I$7:$AS$3267,4,FALSE),"")</f>
        <v>Finishing Work</v>
      </c>
      <c r="M220" s="766" t="str">
        <f>IFERROR(VLOOKUP($I220,'WM-AR'!$I$7:$AS$3267,6,FALSE),"")</f>
        <v>Masonry Work</v>
      </c>
      <c r="N220" s="766" t="str">
        <f>IFERROR(VLOOKUP($I220,'WM-AR'!$I$7:$AS$3267,8,FALSE),"")</f>
        <v>Burnt Clay Brick</v>
      </c>
      <c r="O220" s="766">
        <f>IFERROR(VLOOKUP($I220,'WM-AR'!$I$7:$AS$3267,10,FALSE),"")</f>
        <v>0</v>
      </c>
      <c r="P220" s="766">
        <f>IFERROR(VLOOKUP($I220,'WM-AR'!$I$7:$AS$3267,12,FALSE),"")</f>
        <v>0</v>
      </c>
      <c r="Q220" s="766">
        <f>IFERROR(VLOOKUP($I220,'WM-AR'!$I$7:$AS$3267,14,FALSE),"")</f>
        <v>0</v>
      </c>
      <c r="R220" s="766">
        <f>IFERROR(VLOOKUP($I220,'WM-AR'!$I$7:$AS$3267,16,FALSE),"")</f>
        <v>0</v>
      </c>
      <c r="S220" s="766">
        <f>IFERROR(VLOOKUP($I220,'WM-AR'!$I$7:$AS$3267,18,FALSE),"")</f>
        <v>0</v>
      </c>
      <c r="T220" s="766" t="str">
        <f>IFERROR(VLOOKUP($I220,'WM-AR'!$I$7:$AS$3267,20,FALSE),"")</f>
        <v>[1.0B] w/ All Reinf.(Lath, Steel Tie, Anchor Bar, Mortar, ETC.), Filler, Sealant, Lintel/Sill for Opening, ETC.</v>
      </c>
      <c r="U220" s="766">
        <f>IFERROR(VLOOKUP($I220,'WM-AR'!$I$7:$AS$3267,22,FALSE),"")</f>
        <v>0</v>
      </c>
      <c r="V220" s="766" t="str">
        <f>IFERROR(VLOOKUP($I220,'WM-AR'!$I$7:$AS$3267,24,FALSE),"")</f>
        <v>90mm&lt;THK≤190mm</v>
      </c>
      <c r="W220" s="766">
        <f>IFERROR(VLOOKUP($I220,'WM-AR'!$I$7:$AS$3267,25,FALSE),"")</f>
        <v>0</v>
      </c>
      <c r="X220" s="766" t="str">
        <f>IFERROR(VLOOKUP($I220,'WM-AR'!$I$7:$AS$3267,26,FALSE),"")</f>
        <v>THK=(  )mm</v>
      </c>
      <c r="Y220" s="766">
        <f>IFERROR(VLOOKUP($I220,'WM-AR'!$I$7:$AS$3267,27,FALSE),"")</f>
        <v>0</v>
      </c>
      <c r="Z220" s="766">
        <f>IFERROR(VLOOKUP($I220,'WM-AR'!$I$7:$AS$3267,28,FALSE),"")</f>
        <v>0</v>
      </c>
      <c r="AA220" s="766">
        <f>IFERROR(VLOOKUP($I220,'WM-AR'!$I$7:$AS$3267,29,FALSE),"")</f>
        <v>0</v>
      </c>
      <c r="AB220" s="766">
        <f>IFERROR(VLOOKUP($I220,'WM-AR'!$I$7:$AS$3267,30,FALSE),"")</f>
        <v>0</v>
      </c>
      <c r="AC220" s="766">
        <f>IFERROR(VLOOKUP($I220,'WM-AR'!$I$7:$AS$3267,31,FALSE),"")</f>
        <v>0</v>
      </c>
      <c r="AD220" s="766">
        <f>IFERROR(VLOOKUP($I220,'WM-AR'!$I$7:$AS$3267,32,FALSE),"")</f>
        <v>0</v>
      </c>
      <c r="AE220" s="766" t="str">
        <f>IFERROR(VLOOKUP($I220,'WM-AR'!$I$7:$AS$3267,33,FALSE),"")</f>
        <v/>
      </c>
      <c r="AF220" s="817" t="s">
        <v>3004</v>
      </c>
      <c r="AG220" s="768" t="s">
        <v>1815</v>
      </c>
      <c r="AH220" s="768" t="s">
        <v>1815</v>
      </c>
      <c r="AI220" s="769"/>
      <c r="AJ220" s="769" t="str">
        <f>K220</f>
        <v>M2</v>
      </c>
      <c r="AK220" s="905"/>
      <c r="AL220" s="88" t="str">
        <f>IF(AND(ISTEXT($E220),ISTEXT($B220)),"산출기준 &gt;&gt;  "&amp;_xlfn.XLOOKUP($E220,산출기준!$D:$D,산출기준!$E:$E,"매칭실패"),"")</f>
        <v/>
      </c>
    </row>
    <row r="221" spans="1:38" ht="49.9" customHeight="1" outlineLevel="1">
      <c r="B221" s="758"/>
      <c r="C221" s="759"/>
      <c r="D221" s="759"/>
      <c r="E221" s="814"/>
      <c r="F221" s="818" t="s">
        <v>2969</v>
      </c>
      <c r="G221" s="759" t="str">
        <f t="shared" si="76"/>
        <v xml:space="preserve">Plastering |  |  | </v>
      </c>
      <c r="H221" s="816" t="s">
        <v>2970</v>
      </c>
      <c r="I221" s="765" t="str">
        <f t="shared" si="77"/>
        <v>A04AT198-00001</v>
      </c>
      <c r="J221" s="766"/>
      <c r="K221" s="766" t="str">
        <f>IFERROR(VLOOKUP($I221,'WM-AR'!$I$7:$AS$3267,34,FALSE),"")</f>
        <v>M2</v>
      </c>
      <c r="L221" s="766" t="str">
        <f>IFERROR(VLOOKUP($I221,'WM-AR'!$I$7:$AS$3267,4,FALSE),"")</f>
        <v>Finishing Work</v>
      </c>
      <c r="M221" s="766" t="str">
        <f>IFERROR(VLOOKUP($I221,'WM-AR'!$I$7:$AS$3267,6,FALSE),"")</f>
        <v>Plastering Work</v>
      </c>
      <c r="N221" s="766" t="str">
        <f>IFERROR(VLOOKUP($I221,'WM-AR'!$I$7:$AS$3267,8,FALSE),"")</f>
        <v>Plastering</v>
      </c>
      <c r="O221" s="766">
        <f>IFERROR(VLOOKUP($I221,'WM-AR'!$I$7:$AS$3267,10,FALSE),"")</f>
        <v>0</v>
      </c>
      <c r="P221" s="766">
        <f>IFERROR(VLOOKUP($I221,'WM-AR'!$I$7:$AS$3267,12,FALSE),"")</f>
        <v>0</v>
      </c>
      <c r="Q221" s="766">
        <f>IFERROR(VLOOKUP($I221,'WM-AR'!$I$7:$AS$3267,14,FALSE),"")</f>
        <v>0</v>
      </c>
      <c r="R221" s="766">
        <f>IFERROR(VLOOKUP($I221,'WM-AR'!$I$7:$AS$3267,16,FALSE),"")</f>
        <v>0</v>
      </c>
      <c r="S221" s="766" t="str">
        <f>IFERROR(VLOOKUP($I221,'WM-AR'!$I$7:$AS$3267,18,FALSE),"")</f>
        <v>for External Masonry Wall</v>
      </c>
      <c r="T221" s="766" t="str">
        <f>IFERROR(VLOOKUP($I221,'WM-AR'!$I$7:$AS$3267,20,FALSE),"")</f>
        <v/>
      </c>
      <c r="U221" s="766">
        <f>IFERROR(VLOOKUP($I221,'WM-AR'!$I$7:$AS$3267,22,FALSE),"")</f>
        <v>0</v>
      </c>
      <c r="V221" s="766">
        <f>IFERROR(VLOOKUP($I221,'WM-AR'!$I$7:$AS$3267,24,FALSE),"")</f>
        <v>0</v>
      </c>
      <c r="W221" s="766">
        <f>IFERROR(VLOOKUP($I221,'WM-AR'!$I$7:$AS$3267,25,FALSE),"")</f>
        <v>0</v>
      </c>
      <c r="X221" s="766" t="str">
        <f>IFERROR(VLOOKUP($I221,'WM-AR'!$I$7:$AS$3267,26,FALSE),"")</f>
        <v>THK=(  )mm</v>
      </c>
      <c r="Y221" s="766">
        <f>IFERROR(VLOOKUP($I221,'WM-AR'!$I$7:$AS$3267,27,FALSE),"")</f>
        <v>0</v>
      </c>
      <c r="Z221" s="766">
        <f>IFERROR(VLOOKUP($I221,'WM-AR'!$I$7:$AS$3267,28,FALSE),"")</f>
        <v>0</v>
      </c>
      <c r="AA221" s="766">
        <f>IFERROR(VLOOKUP($I221,'WM-AR'!$I$7:$AS$3267,29,FALSE),"")</f>
        <v>0</v>
      </c>
      <c r="AB221" s="766">
        <f>IFERROR(VLOOKUP($I221,'WM-AR'!$I$7:$AS$3267,30,FALSE),"")</f>
        <v>0</v>
      </c>
      <c r="AC221" s="766">
        <f>IFERROR(VLOOKUP($I221,'WM-AR'!$I$7:$AS$3267,31,FALSE),"")</f>
        <v>0</v>
      </c>
      <c r="AD221" s="766">
        <f>IFERROR(VLOOKUP($I221,'WM-AR'!$I$7:$AS$3267,32,FALSE),"")</f>
        <v>0</v>
      </c>
      <c r="AE221" s="766" t="str">
        <f>IFERROR(VLOOKUP($I221,'WM-AR'!$I$7:$AS$3267,33,FALSE),"")</f>
        <v/>
      </c>
      <c r="AF221" s="817" t="s">
        <v>2971</v>
      </c>
      <c r="AG221" s="768" t="s">
        <v>1815</v>
      </c>
      <c r="AH221" s="768" t="s">
        <v>1815</v>
      </c>
      <c r="AI221" s="769"/>
      <c r="AJ221" s="769" t="str">
        <f>K221</f>
        <v>M2</v>
      </c>
      <c r="AK221" s="905"/>
      <c r="AL221" s="88" t="str">
        <f>IF(AND(ISTEXT($E221),ISTEXT($B221)),"산출기준 &gt;&gt;  "&amp;_xlfn.XLOOKUP($E221,산출기준!$D:$D,산출기준!$E:$E,"매칭실패"),"")</f>
        <v/>
      </c>
    </row>
    <row r="222" spans="1:38" ht="49.9" customHeight="1" outlineLevel="1">
      <c r="B222" s="758"/>
      <c r="C222" s="759"/>
      <c r="D222" s="759"/>
      <c r="E222" s="814"/>
      <c r="F222" s="818" t="s">
        <v>2972</v>
      </c>
      <c r="G222" s="759" t="str">
        <f t="shared" si="76"/>
        <v xml:space="preserve">External Wall Painting | Acrylic Emulsion Paint |  | </v>
      </c>
      <c r="H222" s="816" t="s">
        <v>2973</v>
      </c>
      <c r="I222" s="765" t="str">
        <f t="shared" si="77"/>
        <v>A04AM077-00001</v>
      </c>
      <c r="J222" s="766"/>
      <c r="K222" s="766" t="str">
        <f>IFERROR(VLOOKUP($I222,'WM-AR'!$I$7:$AS$3267,34,FALSE),"")</f>
        <v>M2</v>
      </c>
      <c r="L222" s="766" t="str">
        <f>IFERROR(VLOOKUP($I222,'WM-AR'!$I$7:$AS$3267,4,FALSE),"")</f>
        <v>Finishing Work</v>
      </c>
      <c r="M222" s="766" t="str">
        <f>IFERROR(VLOOKUP($I222,'WM-AR'!$I$7:$AS$3267,6,FALSE),"")</f>
        <v>Painting Work</v>
      </c>
      <c r="N222" s="766" t="str">
        <f>IFERROR(VLOOKUP($I222,'WM-AR'!$I$7:$AS$3267,8,FALSE),"")</f>
        <v>External Wall Painting</v>
      </c>
      <c r="O222" s="766" t="str">
        <f>IFERROR(VLOOKUP($I222,'WM-AR'!$I$7:$AS$3267,10,FALSE),"")</f>
        <v>Acrylic Emulsion Paint</v>
      </c>
      <c r="P222" s="766">
        <f>IFERROR(VLOOKUP($I222,'WM-AR'!$I$7:$AS$3267,12,FALSE),"")</f>
        <v>0</v>
      </c>
      <c r="Q222" s="766">
        <f>IFERROR(VLOOKUP($I222,'WM-AR'!$I$7:$AS$3267,14,FALSE),"")</f>
        <v>0</v>
      </c>
      <c r="R222" s="766">
        <f>IFERROR(VLOOKUP($I222,'WM-AR'!$I$7:$AS$3267,16,FALSE),"")</f>
        <v>0</v>
      </c>
      <c r="S222" s="766">
        <f>IFERROR(VLOOKUP($I222,'WM-AR'!$I$7:$AS$3267,18,FALSE),"")</f>
        <v>0</v>
      </c>
      <c r="T222" s="766" t="str">
        <f>IFERROR(VLOOKUP($I222,'WM-AR'!$I$7:$AS$3267,20,FALSE),"")</f>
        <v/>
      </c>
      <c r="U222" s="766">
        <f>IFERROR(VLOOKUP($I222,'WM-AR'!$I$7:$AS$3267,22,FALSE),"")</f>
        <v>0</v>
      </c>
      <c r="V222" s="766" t="str">
        <f>IFERROR(VLOOKUP($I222,'WM-AR'!$I$7:$AS$3267,24,FALSE),"")</f>
        <v/>
      </c>
      <c r="W222" s="766">
        <f>IFERROR(VLOOKUP($I222,'WM-AR'!$I$7:$AS$3267,25,FALSE),"")</f>
        <v>0</v>
      </c>
      <c r="X222" s="766" t="str">
        <f>IFERROR(VLOOKUP($I222,'WM-AR'!$I$7:$AS$3267,26,FALSE),"")</f>
        <v/>
      </c>
      <c r="Y222" s="766">
        <f>IFERROR(VLOOKUP($I222,'WM-AR'!$I$7:$AS$3267,27,FALSE),"")</f>
        <v>0</v>
      </c>
      <c r="Z222" s="766">
        <f>IFERROR(VLOOKUP($I222,'WM-AR'!$I$7:$AS$3267,28,FALSE),"")</f>
        <v>0</v>
      </c>
      <c r="AA222" s="766">
        <f>IFERROR(VLOOKUP($I222,'WM-AR'!$I$7:$AS$3267,29,FALSE),"")</f>
        <v>0</v>
      </c>
      <c r="AB222" s="766">
        <f>IFERROR(VLOOKUP($I222,'WM-AR'!$I$7:$AS$3267,30,FALSE),"")</f>
        <v>0</v>
      </c>
      <c r="AC222" s="766">
        <f>IFERROR(VLOOKUP($I222,'WM-AR'!$I$7:$AS$3267,31,FALSE),"")</f>
        <v>0</v>
      </c>
      <c r="AD222" s="766">
        <f>IFERROR(VLOOKUP($I222,'WM-AR'!$I$7:$AS$3267,32,FALSE),"")</f>
        <v>0</v>
      </c>
      <c r="AE222" s="766" t="str">
        <f>IFERROR(VLOOKUP($I222,'WM-AR'!$I$7:$AS$3267,33,FALSE),"")</f>
        <v/>
      </c>
      <c r="AF222" s="817" t="s">
        <v>2974</v>
      </c>
      <c r="AG222" s="768" t="s">
        <v>2975</v>
      </c>
      <c r="AH222" s="768" t="s">
        <v>2975</v>
      </c>
      <c r="AI222" s="769"/>
      <c r="AJ222" s="769" t="str">
        <f>K222</f>
        <v>M2</v>
      </c>
      <c r="AK222" s="905"/>
      <c r="AL222" s="88" t="str">
        <f>IF(AND(ISTEXT($E222),ISTEXT($B222)),"산출기준 &gt;&gt;  "&amp;_xlfn.XLOOKUP($E222,산출기준!$D:$D,산출기준!$E:$E,"매칭실패"),"")</f>
        <v/>
      </c>
    </row>
    <row r="223" spans="1:38">
      <c r="A223" s="1019"/>
      <c r="B223" s="684"/>
      <c r="C223" s="685"/>
      <c r="D223" s="1020"/>
      <c r="E223" s="687"/>
      <c r="F223" s="1021"/>
      <c r="G223" s="875" t="s">
        <v>2191</v>
      </c>
      <c r="H223" s="824"/>
      <c r="I223" s="692" t="str">
        <f t="shared" si="77"/>
        <v/>
      </c>
      <c r="J223" s="1022"/>
      <c r="K223" s="1023" t="str">
        <f>IFERROR(VLOOKUP($I223,'WM-AR'!$I$7:$AS$3267,34,FALSE),"")</f>
        <v/>
      </c>
      <c r="L223" s="1024" t="str">
        <f>IFERROR(VLOOKUP($I223,'WM-AR'!$I$7:$AS$3267,4,FALSE),"")</f>
        <v/>
      </c>
      <c r="M223" s="1024" t="str">
        <f>IFERROR(VLOOKUP($I223,'WM-AR'!$I$7:$AS$3267,6,FALSE),"")</f>
        <v/>
      </c>
      <c r="N223" s="1024" t="str">
        <f>IFERROR(VLOOKUP($I223,'WM-AR'!$I$7:$AS$3267,8,FALSE),"")</f>
        <v/>
      </c>
      <c r="O223" s="1025" t="str">
        <f>IFERROR(VLOOKUP($I223,'WM-AR'!$I$7:$AS$3267,10,FALSE),"")</f>
        <v/>
      </c>
      <c r="P223" s="1026" t="str">
        <f>IFERROR(VLOOKUP($I223,'WM-AR'!$I$7:$AS$3267,12,FALSE),"")</f>
        <v/>
      </c>
      <c r="Q223" s="1026" t="str">
        <f>IFERROR(VLOOKUP($I223,'WM-AR'!$I$7:$AS$3267,14,FALSE),"")</f>
        <v/>
      </c>
      <c r="R223" s="1026" t="str">
        <f>IFERROR(VLOOKUP($I223,'WM-AR'!$I$7:$AS$3267,16,FALSE),"")</f>
        <v/>
      </c>
      <c r="S223" s="1026" t="str">
        <f>IFERROR(VLOOKUP($I223,'WM-AR'!$I$7:$AS$3267,18,FALSE),"")</f>
        <v/>
      </c>
      <c r="T223" s="1026" t="str">
        <f>IFERROR(VLOOKUP($I223,'WM-AR'!$I$7:$AS$3267,20,FALSE),"")</f>
        <v/>
      </c>
      <c r="U223" s="1026" t="str">
        <f>IFERROR(VLOOKUP($I223,'WM-AR'!$I$7:$AS$3267,22,FALSE),"")</f>
        <v/>
      </c>
      <c r="V223" s="1026" t="str">
        <f>IFERROR(VLOOKUP($I223,'WM-AR'!$I$7:$AS$3267,24,FALSE),"")</f>
        <v/>
      </c>
      <c r="W223" s="1026" t="str">
        <f>IFERROR(VLOOKUP($I223,'WM-AR'!$I$7:$AS$3267,25,FALSE),"")</f>
        <v/>
      </c>
      <c r="X223" s="1026" t="str">
        <f>IFERROR(VLOOKUP($I223,'WM-AR'!$I$7:$AS$3267,26,FALSE),"")</f>
        <v/>
      </c>
      <c r="Y223" s="1026" t="str">
        <f>IFERROR(VLOOKUP($I223,'WM-AR'!$I$7:$AS$3267,27,FALSE),"")</f>
        <v/>
      </c>
      <c r="Z223" s="1026" t="str">
        <f>IFERROR(VLOOKUP($I223,'WM-AR'!$I$7:$AS$3267,28,FALSE),"")</f>
        <v/>
      </c>
      <c r="AA223" s="1026" t="str">
        <f>IFERROR(VLOOKUP($I223,'WM-AR'!$I$7:$AS$3267,29,FALSE),"")</f>
        <v/>
      </c>
      <c r="AB223" s="1026" t="str">
        <f>IFERROR(VLOOKUP($I223,'WM-AR'!$I$7:$AS$3267,30,FALSE),"")</f>
        <v/>
      </c>
      <c r="AC223" s="1026" t="str">
        <f>IFERROR(VLOOKUP($I223,'WM-AR'!$I$7:$AS$3267,31,FALSE),"")</f>
        <v/>
      </c>
      <c r="AD223" s="1026" t="str">
        <f>IFERROR(VLOOKUP($I223,'WM-AR'!$I$7:$AS$3267,32,FALSE),"")</f>
        <v/>
      </c>
      <c r="AE223" s="1026" t="str">
        <f>IFERROR(VLOOKUP($I223,'WM-AR'!$I$7:$AS$3267,33,FALSE),"")</f>
        <v/>
      </c>
      <c r="AF223" s="1027"/>
      <c r="AG223" s="834"/>
      <c r="AH223" s="834"/>
      <c r="AI223" s="836"/>
      <c r="AJ223" s="836" t="str">
        <f t="shared" ref="AJ223:AJ225" si="78">K223</f>
        <v/>
      </c>
      <c r="AK223" s="704"/>
      <c r="AL223" s="1028" t="str">
        <f>IF(AND(ISTEXT($E223),ISTEXT($B223)),"산출기준 &gt;&gt;  "&amp;_xlfn.XLOOKUP($E223,산출기준!$D:$D,산출기준!$E:$E,"매칭실패"),"")</f>
        <v/>
      </c>
    </row>
    <row r="224" spans="1:38">
      <c r="A224" s="1019"/>
      <c r="B224" s="705"/>
      <c r="C224" s="706"/>
      <c r="D224" s="711"/>
      <c r="E224" s="708"/>
      <c r="F224" s="1029"/>
      <c r="G224" s="882"/>
      <c r="H224" s="843"/>
      <c r="I224" s="712" t="str">
        <f t="shared" si="77"/>
        <v/>
      </c>
      <c r="J224" s="1030"/>
      <c r="K224" s="1031" t="str">
        <f>IFERROR(VLOOKUP($I224,'WM-AR'!$I$7:$AS$3267,34,FALSE),"")</f>
        <v/>
      </c>
      <c r="L224" s="1030" t="str">
        <f>IFERROR(VLOOKUP($I224,'WM-AR'!$I$7:$AS$3267,4,FALSE),"")</f>
        <v/>
      </c>
      <c r="M224" s="1030" t="str">
        <f>IFERROR(VLOOKUP($I224,'WM-AR'!$I$7:$AS$3267,6,FALSE),"")</f>
        <v/>
      </c>
      <c r="N224" s="1030" t="str">
        <f>IFERROR(VLOOKUP($I224,'WM-AR'!$I$7:$AS$3267,8,FALSE),"")</f>
        <v/>
      </c>
      <c r="O224" s="1032" t="str">
        <f>IFERROR(VLOOKUP($I224,'WM-AR'!$I$7:$AS$3267,10,FALSE),"")</f>
        <v/>
      </c>
      <c r="P224" s="1033" t="str">
        <f>IFERROR(VLOOKUP($I224,'WM-AR'!$I$7:$AS$3267,12,FALSE),"")</f>
        <v/>
      </c>
      <c r="Q224" s="1033" t="str">
        <f>IFERROR(VLOOKUP($I224,'WM-AR'!$I$7:$AS$3267,14,FALSE),"")</f>
        <v/>
      </c>
      <c r="R224" s="1033" t="str">
        <f>IFERROR(VLOOKUP($I224,'WM-AR'!$I$7:$AS$3267,16,FALSE),"")</f>
        <v/>
      </c>
      <c r="S224" s="1033" t="str">
        <f>IFERROR(VLOOKUP($I224,'WM-AR'!$I$7:$AS$3267,18,FALSE),"")</f>
        <v/>
      </c>
      <c r="T224" s="1033" t="str">
        <f>IFERROR(VLOOKUP($I224,'WM-AR'!$I$7:$AS$3267,20,FALSE),"")</f>
        <v/>
      </c>
      <c r="U224" s="1033" t="str">
        <f>IFERROR(VLOOKUP($I224,'WM-AR'!$I$7:$AS$3267,22,FALSE),"")</f>
        <v/>
      </c>
      <c r="V224" s="1033" t="str">
        <f>IFERROR(VLOOKUP($I224,'WM-AR'!$I$7:$AS$3267,24,FALSE),"")</f>
        <v/>
      </c>
      <c r="W224" s="1033" t="str">
        <f>IFERROR(VLOOKUP($I224,'WM-AR'!$I$7:$AS$3267,25,FALSE),"")</f>
        <v/>
      </c>
      <c r="X224" s="1033" t="str">
        <f>IFERROR(VLOOKUP($I224,'WM-AR'!$I$7:$AS$3267,26,FALSE),"")</f>
        <v/>
      </c>
      <c r="Y224" s="1033" t="str">
        <f>IFERROR(VLOOKUP($I224,'WM-AR'!$I$7:$AS$3267,27,FALSE),"")</f>
        <v/>
      </c>
      <c r="Z224" s="1033" t="str">
        <f>IFERROR(VLOOKUP($I224,'WM-AR'!$I$7:$AS$3267,28,FALSE),"")</f>
        <v/>
      </c>
      <c r="AA224" s="1033" t="str">
        <f>IFERROR(VLOOKUP($I224,'WM-AR'!$I$7:$AS$3267,29,FALSE),"")</f>
        <v/>
      </c>
      <c r="AB224" s="1033" t="str">
        <f>IFERROR(VLOOKUP($I224,'WM-AR'!$I$7:$AS$3267,30,FALSE),"")</f>
        <v/>
      </c>
      <c r="AC224" s="1033" t="str">
        <f>IFERROR(VLOOKUP($I224,'WM-AR'!$I$7:$AS$3267,31,FALSE),"")</f>
        <v/>
      </c>
      <c r="AD224" s="1033" t="str">
        <f>IFERROR(VLOOKUP($I224,'WM-AR'!$I$7:$AS$3267,32,FALSE),"")</f>
        <v/>
      </c>
      <c r="AE224" s="1033" t="str">
        <f>IFERROR(VLOOKUP($I224,'WM-AR'!$I$7:$AS$3267,33,FALSE),"")</f>
        <v/>
      </c>
      <c r="AF224" s="1034"/>
      <c r="AG224" s="852"/>
      <c r="AH224" s="852"/>
      <c r="AI224" s="854"/>
      <c r="AJ224" s="854" t="str">
        <f t="shared" si="78"/>
        <v/>
      </c>
      <c r="AK224" s="723"/>
      <c r="AL224" s="1028" t="str">
        <f>IF(AND(ISTEXT($E224),ISTEXT($B224)),"산출기준 &gt;&gt;  "&amp;_xlfn.XLOOKUP($E224,산출기준!$D:$D,산출기준!$E:$E,"매칭실패"),"")</f>
        <v/>
      </c>
    </row>
    <row r="225" spans="1:38">
      <c r="A225" s="1019"/>
      <c r="B225" s="724"/>
      <c r="C225" s="725"/>
      <c r="D225" s="731"/>
      <c r="E225" s="727"/>
      <c r="F225" s="1035"/>
      <c r="G225" s="886"/>
      <c r="H225" s="861"/>
      <c r="I225" s="732" t="str">
        <f t="shared" si="77"/>
        <v/>
      </c>
      <c r="J225" s="1036"/>
      <c r="K225" s="1037" t="str">
        <f>IFERROR(VLOOKUP($I225,'WM-AR'!$I$7:$AS$3267,34,FALSE),"")</f>
        <v/>
      </c>
      <c r="L225" s="1036" t="str">
        <f>IFERROR(VLOOKUP($I225,'WM-AR'!$I$7:$AS$3267,4,FALSE),"")</f>
        <v/>
      </c>
      <c r="M225" s="1036" t="str">
        <f>IFERROR(VLOOKUP($I225,'WM-AR'!$I$7:$AS$3267,6,FALSE),"")</f>
        <v/>
      </c>
      <c r="N225" s="1036" t="str">
        <f>IFERROR(VLOOKUP($I225,'WM-AR'!$I$7:$AS$3267,8,FALSE),"")</f>
        <v/>
      </c>
      <c r="O225" s="1038" t="str">
        <f>IFERROR(VLOOKUP($I225,'WM-AR'!$I$7:$AS$3267,10,FALSE),"")</f>
        <v/>
      </c>
      <c r="P225" s="1039" t="str">
        <f>IFERROR(VLOOKUP($I225,'WM-AR'!$I$7:$AS$3267,12,FALSE),"")</f>
        <v/>
      </c>
      <c r="Q225" s="1039" t="str">
        <f>IFERROR(VLOOKUP($I225,'WM-AR'!$I$7:$AS$3267,14,FALSE),"")</f>
        <v/>
      </c>
      <c r="R225" s="1039" t="str">
        <f>IFERROR(VLOOKUP($I225,'WM-AR'!$I$7:$AS$3267,16,FALSE),"")</f>
        <v/>
      </c>
      <c r="S225" s="1039" t="str">
        <f>IFERROR(VLOOKUP($I225,'WM-AR'!$I$7:$AS$3267,18,FALSE),"")</f>
        <v/>
      </c>
      <c r="T225" s="1039" t="str">
        <f>IFERROR(VLOOKUP($I225,'WM-AR'!$I$7:$AS$3267,20,FALSE),"")</f>
        <v/>
      </c>
      <c r="U225" s="1039" t="str">
        <f>IFERROR(VLOOKUP($I225,'WM-AR'!$I$7:$AS$3267,22,FALSE),"")</f>
        <v/>
      </c>
      <c r="V225" s="1039" t="str">
        <f>IFERROR(VLOOKUP($I225,'WM-AR'!$I$7:$AS$3267,24,FALSE),"")</f>
        <v/>
      </c>
      <c r="W225" s="1039" t="str">
        <f>IFERROR(VLOOKUP($I225,'WM-AR'!$I$7:$AS$3267,25,FALSE),"")</f>
        <v/>
      </c>
      <c r="X225" s="1039" t="str">
        <f>IFERROR(VLOOKUP($I225,'WM-AR'!$I$7:$AS$3267,26,FALSE),"")</f>
        <v/>
      </c>
      <c r="Y225" s="1039" t="str">
        <f>IFERROR(VLOOKUP($I225,'WM-AR'!$I$7:$AS$3267,27,FALSE),"")</f>
        <v/>
      </c>
      <c r="Z225" s="1039" t="str">
        <f>IFERROR(VLOOKUP($I225,'WM-AR'!$I$7:$AS$3267,28,FALSE),"")</f>
        <v/>
      </c>
      <c r="AA225" s="1039" t="str">
        <f>IFERROR(VLOOKUP($I225,'WM-AR'!$I$7:$AS$3267,29,FALSE),"")</f>
        <v/>
      </c>
      <c r="AB225" s="1039" t="str">
        <f>IFERROR(VLOOKUP($I225,'WM-AR'!$I$7:$AS$3267,30,FALSE),"")</f>
        <v/>
      </c>
      <c r="AC225" s="1039" t="str">
        <f>IFERROR(VLOOKUP($I225,'WM-AR'!$I$7:$AS$3267,31,FALSE),"")</f>
        <v/>
      </c>
      <c r="AD225" s="1039" t="str">
        <f>IFERROR(VLOOKUP($I225,'WM-AR'!$I$7:$AS$3267,32,FALSE),"")</f>
        <v/>
      </c>
      <c r="AE225" s="1039" t="str">
        <f>IFERROR(VLOOKUP($I225,'WM-AR'!$I$7:$AS$3267,33,FALSE),"")</f>
        <v/>
      </c>
      <c r="AF225" s="1040"/>
      <c r="AG225" s="870"/>
      <c r="AH225" s="870"/>
      <c r="AI225" s="871"/>
      <c r="AJ225" s="871" t="str">
        <f t="shared" si="78"/>
        <v/>
      </c>
      <c r="AK225" s="743"/>
      <c r="AL225" s="1028" t="str">
        <f>IF(AND(ISTEXT($E225),ISTEXT($B225)),"산출기준 &gt;&gt;  "&amp;_xlfn.XLOOKUP($E225,산출기준!$D:$D,산출기준!$E:$E,"매칭실패"),"")</f>
        <v/>
      </c>
    </row>
    <row r="226" spans="1:38">
      <c r="B226" s="645"/>
      <c r="C226" s="646"/>
      <c r="D226" s="648"/>
      <c r="E226" s="648"/>
      <c r="F226" s="1047"/>
      <c r="G226" s="645"/>
      <c r="H226" s="651"/>
      <c r="I226" s="652"/>
      <c r="J226" s="652"/>
      <c r="K226" s="653"/>
      <c r="L226" s="653"/>
      <c r="M226" s="653"/>
      <c r="N226" s="653"/>
      <c r="O226" s="653"/>
      <c r="P226" s="653"/>
      <c r="Q226" s="653"/>
      <c r="R226" s="653"/>
      <c r="S226" s="653"/>
      <c r="T226" s="653"/>
      <c r="U226" s="653"/>
      <c r="V226" s="653"/>
      <c r="W226" s="653"/>
      <c r="X226" s="653"/>
      <c r="Y226" s="653"/>
      <c r="Z226" s="653"/>
      <c r="AA226" s="653"/>
      <c r="AB226" s="653"/>
      <c r="AC226" s="653"/>
      <c r="AD226" s="653"/>
      <c r="AE226" s="653"/>
      <c r="AF226" s="656"/>
      <c r="AG226" s="656"/>
      <c r="AH226" s="656"/>
      <c r="AI226" s="656"/>
      <c r="AJ226" s="656"/>
      <c r="AK226" s="657"/>
      <c r="AL226" s="88" t="str">
        <f>IF(AND(ISTEXT($E226),ISTEXT($B226)),"산출기준 &gt;&gt;  "&amp;_xlfn.XLOOKUP($E226,산출기준!$D:$D,산출기준!$E:$E,"매칭실패"),"")</f>
        <v/>
      </c>
    </row>
    <row r="227" spans="1:38" ht="34.9" customHeight="1">
      <c r="B227" s="808" t="str" cm="1">
        <f t="array" aca="1" ref="B227" ca="1">_xlfn.IFNA(INDIRECT("Family_표준_구성도!B"&amp;MATCH(F227,INDIRECT("Family_표준_구성도!"&amp;"C:C"),0)),"")</f>
        <v>3.1.1.3.9</v>
      </c>
      <c r="C227" s="668" t="s">
        <v>2016</v>
      </c>
      <c r="D227" s="809"/>
      <c r="E227" s="668" t="s">
        <v>2939</v>
      </c>
      <c r="F227" s="810" t="s">
        <v>578</v>
      </c>
      <c r="G227" s="811"/>
      <c r="H227" s="917" t="s">
        <v>3010</v>
      </c>
      <c r="I227" s="674"/>
      <c r="J227" s="674"/>
      <c r="K227" s="674"/>
      <c r="L227" s="674"/>
      <c r="M227" s="674"/>
      <c r="N227" s="675"/>
      <c r="O227" s="676"/>
      <c r="P227" s="677"/>
      <c r="Q227" s="677"/>
      <c r="R227" s="677"/>
      <c r="S227" s="677"/>
      <c r="T227" s="677"/>
      <c r="U227" s="677"/>
      <c r="V227" s="678"/>
      <c r="W227" s="679"/>
      <c r="X227" s="679"/>
      <c r="Y227" s="679"/>
      <c r="Z227" s="679"/>
      <c r="AA227" s="679"/>
      <c r="AB227" s="679"/>
      <c r="AC227" s="679"/>
      <c r="AD227" s="679"/>
      <c r="AE227" s="679"/>
      <c r="AF227" s="1043"/>
      <c r="AG227" s="682"/>
      <c r="AH227" s="682"/>
      <c r="AI227" s="682"/>
      <c r="AJ227" s="682"/>
      <c r="AK227" s="683"/>
      <c r="AL227" s="88" t="str">
        <f ca="1">IF(AND(ISTEXT($E227),ISTEXT($B227)),"산출기준 &gt;&gt;  "&amp;_xlfn.XLOOKUP($E227,산출기준!$D:$D,산출기준!$E:$E,"매칭실패"),"")</f>
        <v>산출기준 &gt;&gt;  [ 벽체 일반 산출 ]</v>
      </c>
    </row>
    <row r="228" spans="1:38" ht="49.9" customHeight="1" outlineLevel="1">
      <c r="B228" s="758"/>
      <c r="C228" s="759"/>
      <c r="D228" s="759"/>
      <c r="E228" s="814"/>
      <c r="F228" s="818" t="s">
        <v>2966</v>
      </c>
      <c r="G228" s="759" t="str">
        <f t="shared" ref="G228" si="79">IF(IF(N228=0,"",N228)&amp;" | "&amp;IF(O228=0,"",O228)&amp;" | "&amp;IF(Q228=0,"",Q228)&amp;" | "&amp;IF(R228=0,"",R228)=" |  |  | ","",IF(N228=0,"",N228)&amp;" | "&amp;IF(O228=0,"",O228)&amp;" | "&amp;IF(Q228=0,"",Q228)&amp;" | "&amp;IF(R228=0,"",R228))</f>
        <v xml:space="preserve">Concrete Brick |  |  | </v>
      </c>
      <c r="H228" s="816" t="s">
        <v>3003</v>
      </c>
      <c r="I228" s="765" t="str">
        <f>LEFT(H228,14)</f>
        <v>A04AL073-00001</v>
      </c>
      <c r="J228" s="766"/>
      <c r="K228" s="766" t="str">
        <f>IFERROR(VLOOKUP($I228,'WM-AR'!$I$7:$AS$3267,34,FALSE),"")</f>
        <v>M2</v>
      </c>
      <c r="L228" s="766" t="str">
        <f>IFERROR(VLOOKUP($I228,'WM-AR'!$I$7:$AS$3267,4,FALSE),"")</f>
        <v>Finishing Work</v>
      </c>
      <c r="M228" s="766" t="str">
        <f>IFERROR(VLOOKUP($I228,'WM-AR'!$I$7:$AS$3267,6,FALSE),"")</f>
        <v>Masonry Work</v>
      </c>
      <c r="N228" s="766" t="str">
        <f>IFERROR(VLOOKUP($I228,'WM-AR'!$I$7:$AS$3267,8,FALSE),"")</f>
        <v>Concrete Brick</v>
      </c>
      <c r="O228" s="766">
        <f>IFERROR(VLOOKUP($I228,'WM-AR'!$I$7:$AS$3267,10,FALSE),"")</f>
        <v>0</v>
      </c>
      <c r="P228" s="766">
        <f>IFERROR(VLOOKUP($I228,'WM-AR'!$I$7:$AS$3267,12,FALSE),"")</f>
        <v>0</v>
      </c>
      <c r="Q228" s="766">
        <f>IFERROR(VLOOKUP($I228,'WM-AR'!$I$7:$AS$3267,14,FALSE),"")</f>
        <v>0</v>
      </c>
      <c r="R228" s="766">
        <f>IFERROR(VLOOKUP($I228,'WM-AR'!$I$7:$AS$3267,16,FALSE),"")</f>
        <v>0</v>
      </c>
      <c r="S228" s="766">
        <f>IFERROR(VLOOKUP($I228,'WM-AR'!$I$7:$AS$3267,18,FALSE),"")</f>
        <v>0</v>
      </c>
      <c r="T228" s="766" t="str">
        <f>IFERROR(VLOOKUP($I228,'WM-AR'!$I$7:$AS$3267,20,FALSE),"")</f>
        <v>[0.5B] w/ All Reinf.(Lath, Steel Tie, Anchor Bar, Mortar, ETC.), Filler, Sealant, Lintel/Sill for Opening, ETC.</v>
      </c>
      <c r="U228" s="766">
        <f>IFERROR(VLOOKUP($I228,'WM-AR'!$I$7:$AS$3267,22,FALSE),"")</f>
        <v>0</v>
      </c>
      <c r="V228" s="766" t="str">
        <f>IFERROR(VLOOKUP($I228,'WM-AR'!$I$7:$AS$3267,24,FALSE),"")</f>
        <v>THK≤90mm</v>
      </c>
      <c r="W228" s="766">
        <f>IFERROR(VLOOKUP($I228,'WM-AR'!$I$7:$AS$3267,25,FALSE),"")</f>
        <v>0</v>
      </c>
      <c r="X228" s="766" t="str">
        <f>IFERROR(VLOOKUP($I228,'WM-AR'!$I$7:$AS$3267,26,FALSE),"")</f>
        <v>THK=(  )mm</v>
      </c>
      <c r="Y228" s="766">
        <f>IFERROR(VLOOKUP($I228,'WM-AR'!$I$7:$AS$3267,27,FALSE),"")</f>
        <v>0</v>
      </c>
      <c r="Z228" s="766">
        <f>IFERROR(VLOOKUP($I228,'WM-AR'!$I$7:$AS$3267,28,FALSE),"")</f>
        <v>0</v>
      </c>
      <c r="AA228" s="766">
        <f>IFERROR(VLOOKUP($I228,'WM-AR'!$I$7:$AS$3267,29,FALSE),"")</f>
        <v>0</v>
      </c>
      <c r="AB228" s="766">
        <f>IFERROR(VLOOKUP($I228,'WM-AR'!$I$7:$AS$3267,30,FALSE),"")</f>
        <v>0</v>
      </c>
      <c r="AC228" s="766">
        <f>IFERROR(VLOOKUP($I228,'WM-AR'!$I$7:$AS$3267,31,FALSE),"")</f>
        <v>0</v>
      </c>
      <c r="AD228" s="766">
        <f>IFERROR(VLOOKUP($I228,'WM-AR'!$I$7:$AS$3267,32,FALSE),"")</f>
        <v>0</v>
      </c>
      <c r="AE228" s="766" t="str">
        <f>IFERROR(VLOOKUP($I228,'WM-AR'!$I$7:$AS$3267,33,FALSE),"")</f>
        <v/>
      </c>
      <c r="AF228" s="817" t="s">
        <v>3004</v>
      </c>
      <c r="AG228" s="768" t="s">
        <v>1815</v>
      </c>
      <c r="AH228" s="768" t="s">
        <v>1815</v>
      </c>
      <c r="AI228" s="769"/>
      <c r="AJ228" s="769" t="str">
        <f>K228</f>
        <v>M2</v>
      </c>
      <c r="AK228" s="905"/>
      <c r="AL228" s="88" t="str">
        <f>IF(AND(ISTEXT($E228),ISTEXT($B228)),"산출기준 &gt;&gt;  "&amp;_xlfn.XLOOKUP($E228,산출기준!$D:$D,산출기준!$E:$E,"매칭실패"),"")</f>
        <v/>
      </c>
    </row>
    <row r="229" spans="1:38" ht="30" customHeight="1" outlineLevel="1">
      <c r="B229" s="758"/>
      <c r="C229" s="759"/>
      <c r="D229" s="759"/>
      <c r="E229" s="814"/>
      <c r="F229" s="818" t="s">
        <v>2945</v>
      </c>
      <c r="G229" s="1044" t="s">
        <v>2964</v>
      </c>
      <c r="H229" s="759"/>
      <c r="I229" s="765" t="s">
        <v>2965</v>
      </c>
      <c r="J229" s="766"/>
      <c r="K229" s="766"/>
      <c r="L229" s="766"/>
      <c r="M229" s="766"/>
      <c r="N229" s="766"/>
      <c r="O229" s="766"/>
      <c r="P229" s="766"/>
      <c r="Q229" s="766"/>
      <c r="R229" s="766"/>
      <c r="S229" s="766"/>
      <c r="T229" s="766"/>
      <c r="U229" s="766"/>
      <c r="V229" s="766"/>
      <c r="W229" s="766"/>
      <c r="X229" s="766"/>
      <c r="Y229" s="766"/>
      <c r="Z229" s="766"/>
      <c r="AA229" s="766"/>
      <c r="AB229" s="766"/>
      <c r="AC229" s="766"/>
      <c r="AD229" s="766"/>
      <c r="AE229" s="766"/>
      <c r="AF229" s="773"/>
      <c r="AG229" s="1045"/>
      <c r="AH229" s="1045"/>
      <c r="AI229" s="1046"/>
      <c r="AJ229" s="1046"/>
      <c r="AK229" s="905"/>
      <c r="AL229" s="88" t="str">
        <f>IF(AND(ISTEXT($E229),ISTEXT($B229)),"산출기준 &gt;&gt;  "&amp;_xlfn.XLOOKUP($E229,산출기준!$D:$D,산출기준!$E:$E,"매칭실패"),"")</f>
        <v/>
      </c>
    </row>
    <row r="230" spans="1:38" ht="49.9" customHeight="1" outlineLevel="1">
      <c r="B230" s="758"/>
      <c r="C230" s="759"/>
      <c r="D230" s="759"/>
      <c r="E230" s="814"/>
      <c r="F230" s="818" t="s">
        <v>2843</v>
      </c>
      <c r="G230" s="759" t="str">
        <f t="shared" ref="G230:G233" si="80">IF(IF(N230=0,"",N230)&amp;" | "&amp;IF(O230=0,"",O230)&amp;" | "&amp;IF(Q230=0,"",Q230)&amp;" | "&amp;IF(R230=0,"",R230)=" |  |  | ","",IF(N230=0,"",N230)&amp;" | "&amp;IF(O230=0,"",O230)&amp;" | "&amp;IF(Q230=0,"",Q230)&amp;" | "&amp;IF(R230=0,"",R230))</f>
        <v xml:space="preserve">Insulation | Polystyrene (Extruded Polystyrene(XPS) or Expanded Polystyrene(EPS)) |  | </v>
      </c>
      <c r="H230" s="816" t="s">
        <v>3000</v>
      </c>
      <c r="I230" s="765" t="str">
        <f>LEFT(H230,14)</f>
        <v>A04AL076-00012</v>
      </c>
      <c r="J230" s="766"/>
      <c r="K230" s="766" t="str">
        <f>IFERROR(VLOOKUP($I230,'WM-AR'!$I$7:$AS$3267,34,FALSE),"")</f>
        <v>M2</v>
      </c>
      <c r="L230" s="766" t="str">
        <f>IFERROR(VLOOKUP($I230,'WM-AR'!$I$7:$AS$3267,4,FALSE),"")</f>
        <v>Finishing Work</v>
      </c>
      <c r="M230" s="766" t="str">
        <f>IFERROR(VLOOKUP($I230,'WM-AR'!$I$7:$AS$3267,6,FALSE),"")</f>
        <v>Masonry Work</v>
      </c>
      <c r="N230" s="766" t="str">
        <f>IFERROR(VLOOKUP($I230,'WM-AR'!$I$7:$AS$3267,8,FALSE),"")</f>
        <v>Insulation</v>
      </c>
      <c r="O230" s="766" t="str">
        <f>IFERROR(VLOOKUP($I230,'WM-AR'!$I$7:$AS$3267,10,FALSE),"")</f>
        <v>Polystyrene (Extruded Polystyrene(XPS) or Expanded Polystyrene(EPS))</v>
      </c>
      <c r="P230" s="766">
        <f>IFERROR(VLOOKUP($I230,'WM-AR'!$I$7:$AS$3267,12,FALSE),"")</f>
        <v>0</v>
      </c>
      <c r="Q230" s="766">
        <f>IFERROR(VLOOKUP($I230,'WM-AR'!$I$7:$AS$3267,14,FALSE),"")</f>
        <v>0</v>
      </c>
      <c r="R230" s="766">
        <f>IFERROR(VLOOKUP($I230,'WM-AR'!$I$7:$AS$3267,16,FALSE),"")</f>
        <v>0</v>
      </c>
      <c r="S230" s="766">
        <f>IFERROR(VLOOKUP($I230,'WM-AR'!$I$7:$AS$3267,18,FALSE),"")</f>
        <v>0</v>
      </c>
      <c r="T230" s="766" t="str">
        <f>IFERROR(VLOOKUP($I230,'WM-AR'!$I$7:$AS$3267,20,FALSE),"")</f>
        <v>Minimum Density of 25 kg/m3</v>
      </c>
      <c r="U230" s="766">
        <f>IFERROR(VLOOKUP($I230,'WM-AR'!$I$7:$AS$3267,22,FALSE),"")</f>
        <v>0</v>
      </c>
      <c r="V230" s="766" t="str">
        <f>IFERROR(VLOOKUP($I230,'WM-AR'!$I$7:$AS$3267,24,FALSE),"")</f>
        <v>100mm≤THK</v>
      </c>
      <c r="W230" s="766">
        <f>IFERROR(VLOOKUP($I230,'WM-AR'!$I$7:$AS$3267,25,FALSE),"")</f>
        <v>0</v>
      </c>
      <c r="X230" s="766" t="str">
        <f>IFERROR(VLOOKUP($I230,'WM-AR'!$I$7:$AS$3267,26,FALSE),"")</f>
        <v>THK=(  )mm</v>
      </c>
      <c r="Y230" s="766">
        <f>IFERROR(VLOOKUP($I230,'WM-AR'!$I$7:$AS$3267,27,FALSE),"")</f>
        <v>0</v>
      </c>
      <c r="Z230" s="766">
        <f>IFERROR(VLOOKUP($I230,'WM-AR'!$I$7:$AS$3267,28,FALSE),"")</f>
        <v>0</v>
      </c>
      <c r="AA230" s="766">
        <f>IFERROR(VLOOKUP($I230,'WM-AR'!$I$7:$AS$3267,29,FALSE),"")</f>
        <v>0</v>
      </c>
      <c r="AB230" s="766">
        <f>IFERROR(VLOOKUP($I230,'WM-AR'!$I$7:$AS$3267,30,FALSE),"")</f>
        <v>0</v>
      </c>
      <c r="AC230" s="766">
        <f>IFERROR(VLOOKUP($I230,'WM-AR'!$I$7:$AS$3267,31,FALSE),"")</f>
        <v>0</v>
      </c>
      <c r="AD230" s="766">
        <f>IFERROR(VLOOKUP($I230,'WM-AR'!$I$7:$AS$3267,32,FALSE),"")</f>
        <v>0</v>
      </c>
      <c r="AE230" s="766" t="str">
        <f>IFERROR(VLOOKUP($I230,'WM-AR'!$I$7:$AS$3267,33,FALSE),"")</f>
        <v/>
      </c>
      <c r="AF230" s="817" t="s">
        <v>2996</v>
      </c>
      <c r="AG230" s="768" t="s">
        <v>1815</v>
      </c>
      <c r="AH230" s="768" t="s">
        <v>1815</v>
      </c>
      <c r="AI230" s="769"/>
      <c r="AJ230" s="769" t="str">
        <f>K230</f>
        <v>M2</v>
      </c>
      <c r="AK230" s="905"/>
      <c r="AL230" s="88" t="str">
        <f>IF(AND(ISTEXT($E230),ISTEXT($B230)),"산출기준 &gt;&gt;  "&amp;_xlfn.XLOOKUP($E230,산출기준!$D:$D,산출기준!$E:$E,"매칭실패"),"")</f>
        <v/>
      </c>
    </row>
    <row r="231" spans="1:38" ht="49.9" customHeight="1" outlineLevel="1">
      <c r="B231" s="758"/>
      <c r="C231" s="759"/>
      <c r="D231" s="759"/>
      <c r="E231" s="814"/>
      <c r="F231" s="818" t="s">
        <v>2966</v>
      </c>
      <c r="G231" s="759" t="str">
        <f t="shared" si="80"/>
        <v xml:space="preserve">Burnt Clay Brick |  |  | </v>
      </c>
      <c r="H231" s="816" t="s">
        <v>2990</v>
      </c>
      <c r="I231" s="765" t="str">
        <f t="shared" ref="I231:I236" si="81">LEFT(H231,14)</f>
        <v>A04AL074-00002</v>
      </c>
      <c r="J231" s="766"/>
      <c r="K231" s="766" t="str">
        <f>IFERROR(VLOOKUP($I231,'WM-AR'!$I$7:$AS$3267,34,FALSE),"")</f>
        <v>M2</v>
      </c>
      <c r="L231" s="766" t="str">
        <f>IFERROR(VLOOKUP($I231,'WM-AR'!$I$7:$AS$3267,4,FALSE),"")</f>
        <v>Finishing Work</v>
      </c>
      <c r="M231" s="766" t="str">
        <f>IFERROR(VLOOKUP($I231,'WM-AR'!$I$7:$AS$3267,6,FALSE),"")</f>
        <v>Masonry Work</v>
      </c>
      <c r="N231" s="766" t="str">
        <f>IFERROR(VLOOKUP($I231,'WM-AR'!$I$7:$AS$3267,8,FALSE),"")</f>
        <v>Burnt Clay Brick</v>
      </c>
      <c r="O231" s="766">
        <f>IFERROR(VLOOKUP($I231,'WM-AR'!$I$7:$AS$3267,10,FALSE),"")</f>
        <v>0</v>
      </c>
      <c r="P231" s="766">
        <f>IFERROR(VLOOKUP($I231,'WM-AR'!$I$7:$AS$3267,12,FALSE),"")</f>
        <v>0</v>
      </c>
      <c r="Q231" s="766">
        <f>IFERROR(VLOOKUP($I231,'WM-AR'!$I$7:$AS$3267,14,FALSE),"")</f>
        <v>0</v>
      </c>
      <c r="R231" s="766">
        <f>IFERROR(VLOOKUP($I231,'WM-AR'!$I$7:$AS$3267,16,FALSE),"")</f>
        <v>0</v>
      </c>
      <c r="S231" s="766">
        <f>IFERROR(VLOOKUP($I231,'WM-AR'!$I$7:$AS$3267,18,FALSE),"")</f>
        <v>0</v>
      </c>
      <c r="T231" s="766" t="str">
        <f>IFERROR(VLOOKUP($I231,'WM-AR'!$I$7:$AS$3267,20,FALSE),"")</f>
        <v>[1.0B] w/ All Reinf.(Lath, Steel Tie, Anchor Bar, Mortar, ETC.), Filler, Sealant, Lintel/Sill for Opening, ETC.</v>
      </c>
      <c r="U231" s="766">
        <f>IFERROR(VLOOKUP($I231,'WM-AR'!$I$7:$AS$3267,22,FALSE),"")</f>
        <v>0</v>
      </c>
      <c r="V231" s="766" t="str">
        <f>IFERROR(VLOOKUP($I231,'WM-AR'!$I$7:$AS$3267,24,FALSE),"")</f>
        <v>90mm&lt;THK≤190mm</v>
      </c>
      <c r="W231" s="766">
        <f>IFERROR(VLOOKUP($I231,'WM-AR'!$I$7:$AS$3267,25,FALSE),"")</f>
        <v>0</v>
      </c>
      <c r="X231" s="766" t="str">
        <f>IFERROR(VLOOKUP($I231,'WM-AR'!$I$7:$AS$3267,26,FALSE),"")</f>
        <v>THK=(  )mm</v>
      </c>
      <c r="Y231" s="766">
        <f>IFERROR(VLOOKUP($I231,'WM-AR'!$I$7:$AS$3267,27,FALSE),"")</f>
        <v>0</v>
      </c>
      <c r="Z231" s="766">
        <f>IFERROR(VLOOKUP($I231,'WM-AR'!$I$7:$AS$3267,28,FALSE),"")</f>
        <v>0</v>
      </c>
      <c r="AA231" s="766">
        <f>IFERROR(VLOOKUP($I231,'WM-AR'!$I$7:$AS$3267,29,FALSE),"")</f>
        <v>0</v>
      </c>
      <c r="AB231" s="766">
        <f>IFERROR(VLOOKUP($I231,'WM-AR'!$I$7:$AS$3267,30,FALSE),"")</f>
        <v>0</v>
      </c>
      <c r="AC231" s="766">
        <f>IFERROR(VLOOKUP($I231,'WM-AR'!$I$7:$AS$3267,31,FALSE),"")</f>
        <v>0</v>
      </c>
      <c r="AD231" s="766">
        <f>IFERROR(VLOOKUP($I231,'WM-AR'!$I$7:$AS$3267,32,FALSE),"")</f>
        <v>0</v>
      </c>
      <c r="AE231" s="766" t="str">
        <f>IFERROR(VLOOKUP($I231,'WM-AR'!$I$7:$AS$3267,33,FALSE),"")</f>
        <v/>
      </c>
      <c r="AF231" s="817" t="s">
        <v>3004</v>
      </c>
      <c r="AG231" s="768" t="s">
        <v>1815</v>
      </c>
      <c r="AH231" s="768" t="s">
        <v>1815</v>
      </c>
      <c r="AI231" s="769"/>
      <c r="AJ231" s="769" t="str">
        <f>K231</f>
        <v>M2</v>
      </c>
      <c r="AK231" s="905"/>
      <c r="AL231" s="88" t="str">
        <f>IF(AND(ISTEXT($E231),ISTEXT($B231)),"산출기준 &gt;&gt;  "&amp;_xlfn.XLOOKUP($E231,산출기준!$D:$D,산출기준!$E:$E,"매칭실패"),"")</f>
        <v/>
      </c>
    </row>
    <row r="232" spans="1:38" ht="49.9" customHeight="1" outlineLevel="1">
      <c r="B232" s="758"/>
      <c r="C232" s="759"/>
      <c r="D232" s="759"/>
      <c r="E232" s="814"/>
      <c r="F232" s="818" t="s">
        <v>2969</v>
      </c>
      <c r="G232" s="759" t="str">
        <f t="shared" si="80"/>
        <v xml:space="preserve">Plastering |  |  | </v>
      </c>
      <c r="H232" s="816" t="s">
        <v>2970</v>
      </c>
      <c r="I232" s="765" t="str">
        <f t="shared" si="81"/>
        <v>A04AT198-00001</v>
      </c>
      <c r="J232" s="766"/>
      <c r="K232" s="766" t="str">
        <f>IFERROR(VLOOKUP($I232,'WM-AR'!$I$7:$AS$3267,34,FALSE),"")</f>
        <v>M2</v>
      </c>
      <c r="L232" s="766" t="str">
        <f>IFERROR(VLOOKUP($I232,'WM-AR'!$I$7:$AS$3267,4,FALSE),"")</f>
        <v>Finishing Work</v>
      </c>
      <c r="M232" s="766" t="str">
        <f>IFERROR(VLOOKUP($I232,'WM-AR'!$I$7:$AS$3267,6,FALSE),"")</f>
        <v>Plastering Work</v>
      </c>
      <c r="N232" s="766" t="str">
        <f>IFERROR(VLOOKUP($I232,'WM-AR'!$I$7:$AS$3267,8,FALSE),"")</f>
        <v>Plastering</v>
      </c>
      <c r="O232" s="766">
        <f>IFERROR(VLOOKUP($I232,'WM-AR'!$I$7:$AS$3267,10,FALSE),"")</f>
        <v>0</v>
      </c>
      <c r="P232" s="766">
        <f>IFERROR(VLOOKUP($I232,'WM-AR'!$I$7:$AS$3267,12,FALSE),"")</f>
        <v>0</v>
      </c>
      <c r="Q232" s="766">
        <f>IFERROR(VLOOKUP($I232,'WM-AR'!$I$7:$AS$3267,14,FALSE),"")</f>
        <v>0</v>
      </c>
      <c r="R232" s="766">
        <f>IFERROR(VLOOKUP($I232,'WM-AR'!$I$7:$AS$3267,16,FALSE),"")</f>
        <v>0</v>
      </c>
      <c r="S232" s="766" t="str">
        <f>IFERROR(VLOOKUP($I232,'WM-AR'!$I$7:$AS$3267,18,FALSE),"")</f>
        <v>for External Masonry Wall</v>
      </c>
      <c r="T232" s="766" t="str">
        <f>IFERROR(VLOOKUP($I232,'WM-AR'!$I$7:$AS$3267,20,FALSE),"")</f>
        <v/>
      </c>
      <c r="U232" s="766">
        <f>IFERROR(VLOOKUP($I232,'WM-AR'!$I$7:$AS$3267,22,FALSE),"")</f>
        <v>0</v>
      </c>
      <c r="V232" s="766">
        <f>IFERROR(VLOOKUP($I232,'WM-AR'!$I$7:$AS$3267,24,FALSE),"")</f>
        <v>0</v>
      </c>
      <c r="W232" s="766">
        <f>IFERROR(VLOOKUP($I232,'WM-AR'!$I$7:$AS$3267,25,FALSE),"")</f>
        <v>0</v>
      </c>
      <c r="X232" s="766" t="str">
        <f>IFERROR(VLOOKUP($I232,'WM-AR'!$I$7:$AS$3267,26,FALSE),"")</f>
        <v>THK=(  )mm</v>
      </c>
      <c r="Y232" s="766">
        <f>IFERROR(VLOOKUP($I232,'WM-AR'!$I$7:$AS$3267,27,FALSE),"")</f>
        <v>0</v>
      </c>
      <c r="Z232" s="766">
        <f>IFERROR(VLOOKUP($I232,'WM-AR'!$I$7:$AS$3267,28,FALSE),"")</f>
        <v>0</v>
      </c>
      <c r="AA232" s="766">
        <f>IFERROR(VLOOKUP($I232,'WM-AR'!$I$7:$AS$3267,29,FALSE),"")</f>
        <v>0</v>
      </c>
      <c r="AB232" s="766">
        <f>IFERROR(VLOOKUP($I232,'WM-AR'!$I$7:$AS$3267,30,FALSE),"")</f>
        <v>0</v>
      </c>
      <c r="AC232" s="766">
        <f>IFERROR(VLOOKUP($I232,'WM-AR'!$I$7:$AS$3267,31,FALSE),"")</f>
        <v>0</v>
      </c>
      <c r="AD232" s="766">
        <f>IFERROR(VLOOKUP($I232,'WM-AR'!$I$7:$AS$3267,32,FALSE),"")</f>
        <v>0</v>
      </c>
      <c r="AE232" s="766" t="str">
        <f>IFERROR(VLOOKUP($I232,'WM-AR'!$I$7:$AS$3267,33,FALSE),"")</f>
        <v/>
      </c>
      <c r="AF232" s="817" t="s">
        <v>2971</v>
      </c>
      <c r="AG232" s="768" t="s">
        <v>1815</v>
      </c>
      <c r="AH232" s="768" t="s">
        <v>1815</v>
      </c>
      <c r="AI232" s="769"/>
      <c r="AJ232" s="769" t="str">
        <f>K232</f>
        <v>M2</v>
      </c>
      <c r="AK232" s="905"/>
      <c r="AL232" s="88" t="str">
        <f>IF(AND(ISTEXT($E232),ISTEXT($B232)),"산출기준 &gt;&gt;  "&amp;_xlfn.XLOOKUP($E232,산출기준!$D:$D,산출기준!$E:$E,"매칭실패"),"")</f>
        <v/>
      </c>
    </row>
    <row r="233" spans="1:38" ht="49.9" customHeight="1" outlineLevel="1">
      <c r="B233" s="758"/>
      <c r="C233" s="759"/>
      <c r="D233" s="759"/>
      <c r="E233" s="814"/>
      <c r="F233" s="818" t="s">
        <v>2972</v>
      </c>
      <c r="G233" s="759" t="str">
        <f t="shared" si="80"/>
        <v xml:space="preserve">External Wall Painting | Acrylic Emulsion Paint |  | </v>
      </c>
      <c r="H233" s="816" t="s">
        <v>2973</v>
      </c>
      <c r="I233" s="765" t="str">
        <f t="shared" si="81"/>
        <v>A04AM077-00001</v>
      </c>
      <c r="J233" s="766"/>
      <c r="K233" s="766" t="str">
        <f>IFERROR(VLOOKUP($I233,'WM-AR'!$I$7:$AS$3267,34,FALSE),"")</f>
        <v>M2</v>
      </c>
      <c r="L233" s="766" t="str">
        <f>IFERROR(VLOOKUP($I233,'WM-AR'!$I$7:$AS$3267,4,FALSE),"")</f>
        <v>Finishing Work</v>
      </c>
      <c r="M233" s="766" t="str">
        <f>IFERROR(VLOOKUP($I233,'WM-AR'!$I$7:$AS$3267,6,FALSE),"")</f>
        <v>Painting Work</v>
      </c>
      <c r="N233" s="766" t="str">
        <f>IFERROR(VLOOKUP($I233,'WM-AR'!$I$7:$AS$3267,8,FALSE),"")</f>
        <v>External Wall Painting</v>
      </c>
      <c r="O233" s="766" t="str">
        <f>IFERROR(VLOOKUP($I233,'WM-AR'!$I$7:$AS$3267,10,FALSE),"")</f>
        <v>Acrylic Emulsion Paint</v>
      </c>
      <c r="P233" s="766">
        <f>IFERROR(VLOOKUP($I233,'WM-AR'!$I$7:$AS$3267,12,FALSE),"")</f>
        <v>0</v>
      </c>
      <c r="Q233" s="766">
        <f>IFERROR(VLOOKUP($I233,'WM-AR'!$I$7:$AS$3267,14,FALSE),"")</f>
        <v>0</v>
      </c>
      <c r="R233" s="766">
        <f>IFERROR(VLOOKUP($I233,'WM-AR'!$I$7:$AS$3267,16,FALSE),"")</f>
        <v>0</v>
      </c>
      <c r="S233" s="766">
        <f>IFERROR(VLOOKUP($I233,'WM-AR'!$I$7:$AS$3267,18,FALSE),"")</f>
        <v>0</v>
      </c>
      <c r="T233" s="766" t="str">
        <f>IFERROR(VLOOKUP($I233,'WM-AR'!$I$7:$AS$3267,20,FALSE),"")</f>
        <v/>
      </c>
      <c r="U233" s="766">
        <f>IFERROR(VLOOKUP($I233,'WM-AR'!$I$7:$AS$3267,22,FALSE),"")</f>
        <v>0</v>
      </c>
      <c r="V233" s="766" t="str">
        <f>IFERROR(VLOOKUP($I233,'WM-AR'!$I$7:$AS$3267,24,FALSE),"")</f>
        <v/>
      </c>
      <c r="W233" s="766">
        <f>IFERROR(VLOOKUP($I233,'WM-AR'!$I$7:$AS$3267,25,FALSE),"")</f>
        <v>0</v>
      </c>
      <c r="X233" s="766" t="str">
        <f>IFERROR(VLOOKUP($I233,'WM-AR'!$I$7:$AS$3267,26,FALSE),"")</f>
        <v/>
      </c>
      <c r="Y233" s="766">
        <f>IFERROR(VLOOKUP($I233,'WM-AR'!$I$7:$AS$3267,27,FALSE),"")</f>
        <v>0</v>
      </c>
      <c r="Z233" s="766">
        <f>IFERROR(VLOOKUP($I233,'WM-AR'!$I$7:$AS$3267,28,FALSE),"")</f>
        <v>0</v>
      </c>
      <c r="AA233" s="766">
        <f>IFERROR(VLOOKUP($I233,'WM-AR'!$I$7:$AS$3267,29,FALSE),"")</f>
        <v>0</v>
      </c>
      <c r="AB233" s="766">
        <f>IFERROR(VLOOKUP($I233,'WM-AR'!$I$7:$AS$3267,30,FALSE),"")</f>
        <v>0</v>
      </c>
      <c r="AC233" s="766">
        <f>IFERROR(VLOOKUP($I233,'WM-AR'!$I$7:$AS$3267,31,FALSE),"")</f>
        <v>0</v>
      </c>
      <c r="AD233" s="766">
        <f>IFERROR(VLOOKUP($I233,'WM-AR'!$I$7:$AS$3267,32,FALSE),"")</f>
        <v>0</v>
      </c>
      <c r="AE233" s="766" t="str">
        <f>IFERROR(VLOOKUP($I233,'WM-AR'!$I$7:$AS$3267,33,FALSE),"")</f>
        <v/>
      </c>
      <c r="AF233" s="817" t="s">
        <v>2974</v>
      </c>
      <c r="AG233" s="768" t="s">
        <v>2975</v>
      </c>
      <c r="AH233" s="768" t="s">
        <v>2975</v>
      </c>
      <c r="AI233" s="769"/>
      <c r="AJ233" s="769" t="str">
        <f>K233</f>
        <v>M2</v>
      </c>
      <c r="AK233" s="905"/>
      <c r="AL233" s="88" t="str">
        <f>IF(AND(ISTEXT($E233),ISTEXT($B233)),"산출기준 &gt;&gt;  "&amp;_xlfn.XLOOKUP($E233,산출기준!$D:$D,산출기준!$E:$E,"매칭실패"),"")</f>
        <v/>
      </c>
    </row>
    <row r="234" spans="1:38">
      <c r="A234" s="1019"/>
      <c r="B234" s="684"/>
      <c r="C234" s="685"/>
      <c r="D234" s="1020"/>
      <c r="E234" s="687"/>
      <c r="F234" s="1021"/>
      <c r="G234" s="875" t="s">
        <v>2192</v>
      </c>
      <c r="H234" s="824"/>
      <c r="I234" s="692" t="str">
        <f t="shared" si="81"/>
        <v/>
      </c>
      <c r="J234" s="1022"/>
      <c r="K234" s="1023" t="str">
        <f>IFERROR(VLOOKUP($I234,'WM-AR'!$I$7:$AS$3267,34,FALSE),"")</f>
        <v/>
      </c>
      <c r="L234" s="1024" t="str">
        <f>IFERROR(VLOOKUP($I234,'WM-AR'!$I$7:$AS$3267,4,FALSE),"")</f>
        <v/>
      </c>
      <c r="M234" s="1024" t="str">
        <f>IFERROR(VLOOKUP($I234,'WM-AR'!$I$7:$AS$3267,6,FALSE),"")</f>
        <v/>
      </c>
      <c r="N234" s="1024" t="str">
        <f>IFERROR(VLOOKUP($I234,'WM-AR'!$I$7:$AS$3267,8,FALSE),"")</f>
        <v/>
      </c>
      <c r="O234" s="1025" t="str">
        <f>IFERROR(VLOOKUP($I234,'WM-AR'!$I$7:$AS$3267,10,FALSE),"")</f>
        <v/>
      </c>
      <c r="P234" s="1026" t="str">
        <f>IFERROR(VLOOKUP($I234,'WM-AR'!$I$7:$AS$3267,12,FALSE),"")</f>
        <v/>
      </c>
      <c r="Q234" s="1026" t="str">
        <f>IFERROR(VLOOKUP($I234,'WM-AR'!$I$7:$AS$3267,14,FALSE),"")</f>
        <v/>
      </c>
      <c r="R234" s="1026" t="str">
        <f>IFERROR(VLOOKUP($I234,'WM-AR'!$I$7:$AS$3267,16,FALSE),"")</f>
        <v/>
      </c>
      <c r="S234" s="1026" t="str">
        <f>IFERROR(VLOOKUP($I234,'WM-AR'!$I$7:$AS$3267,18,FALSE),"")</f>
        <v/>
      </c>
      <c r="T234" s="1026" t="str">
        <f>IFERROR(VLOOKUP($I234,'WM-AR'!$I$7:$AS$3267,20,FALSE),"")</f>
        <v/>
      </c>
      <c r="U234" s="1026" t="str">
        <f>IFERROR(VLOOKUP($I234,'WM-AR'!$I$7:$AS$3267,22,FALSE),"")</f>
        <v/>
      </c>
      <c r="V234" s="1026" t="str">
        <f>IFERROR(VLOOKUP($I234,'WM-AR'!$I$7:$AS$3267,24,FALSE),"")</f>
        <v/>
      </c>
      <c r="W234" s="1026" t="str">
        <f>IFERROR(VLOOKUP($I234,'WM-AR'!$I$7:$AS$3267,25,FALSE),"")</f>
        <v/>
      </c>
      <c r="X234" s="1026" t="str">
        <f>IFERROR(VLOOKUP($I234,'WM-AR'!$I$7:$AS$3267,26,FALSE),"")</f>
        <v/>
      </c>
      <c r="Y234" s="1026" t="str">
        <f>IFERROR(VLOOKUP($I234,'WM-AR'!$I$7:$AS$3267,27,FALSE),"")</f>
        <v/>
      </c>
      <c r="Z234" s="1026" t="str">
        <f>IFERROR(VLOOKUP($I234,'WM-AR'!$I$7:$AS$3267,28,FALSE),"")</f>
        <v/>
      </c>
      <c r="AA234" s="1026" t="str">
        <f>IFERROR(VLOOKUP($I234,'WM-AR'!$I$7:$AS$3267,29,FALSE),"")</f>
        <v/>
      </c>
      <c r="AB234" s="1026" t="str">
        <f>IFERROR(VLOOKUP($I234,'WM-AR'!$I$7:$AS$3267,30,FALSE),"")</f>
        <v/>
      </c>
      <c r="AC234" s="1026" t="str">
        <f>IFERROR(VLOOKUP($I234,'WM-AR'!$I$7:$AS$3267,31,FALSE),"")</f>
        <v/>
      </c>
      <c r="AD234" s="1026" t="str">
        <f>IFERROR(VLOOKUP($I234,'WM-AR'!$I$7:$AS$3267,32,FALSE),"")</f>
        <v/>
      </c>
      <c r="AE234" s="1026" t="str">
        <f>IFERROR(VLOOKUP($I234,'WM-AR'!$I$7:$AS$3267,33,FALSE),"")</f>
        <v/>
      </c>
      <c r="AF234" s="1027"/>
      <c r="AG234" s="834"/>
      <c r="AH234" s="834"/>
      <c r="AI234" s="836"/>
      <c r="AJ234" s="836" t="str">
        <f t="shared" ref="AJ234:AJ236" si="82">K234</f>
        <v/>
      </c>
      <c r="AK234" s="704"/>
      <c r="AL234" s="1028" t="str">
        <f>IF(AND(ISTEXT($E234),ISTEXT($B234)),"산출기준 &gt;&gt;  "&amp;_xlfn.XLOOKUP($E234,산출기준!$D:$D,산출기준!$E:$E,"매칭실패"),"")</f>
        <v/>
      </c>
    </row>
    <row r="235" spans="1:38">
      <c r="A235" s="1019"/>
      <c r="B235" s="705"/>
      <c r="C235" s="706"/>
      <c r="D235" s="711"/>
      <c r="E235" s="708"/>
      <c r="F235" s="1029"/>
      <c r="G235" s="882" t="s">
        <v>2193</v>
      </c>
      <c r="H235" s="843"/>
      <c r="I235" s="712" t="str">
        <f t="shared" si="81"/>
        <v/>
      </c>
      <c r="J235" s="1030"/>
      <c r="K235" s="1031" t="str">
        <f>IFERROR(VLOOKUP($I235,'WM-AR'!$I$7:$AS$3267,34,FALSE),"")</f>
        <v/>
      </c>
      <c r="L235" s="1030" t="str">
        <f>IFERROR(VLOOKUP($I235,'WM-AR'!$I$7:$AS$3267,4,FALSE),"")</f>
        <v/>
      </c>
      <c r="M235" s="1030" t="str">
        <f>IFERROR(VLOOKUP($I235,'WM-AR'!$I$7:$AS$3267,6,FALSE),"")</f>
        <v/>
      </c>
      <c r="N235" s="1030" t="str">
        <f>IFERROR(VLOOKUP($I235,'WM-AR'!$I$7:$AS$3267,8,FALSE),"")</f>
        <v/>
      </c>
      <c r="O235" s="1032" t="str">
        <f>IFERROR(VLOOKUP($I235,'WM-AR'!$I$7:$AS$3267,10,FALSE),"")</f>
        <v/>
      </c>
      <c r="P235" s="1033" t="str">
        <f>IFERROR(VLOOKUP($I235,'WM-AR'!$I$7:$AS$3267,12,FALSE),"")</f>
        <v/>
      </c>
      <c r="Q235" s="1033" t="str">
        <f>IFERROR(VLOOKUP($I235,'WM-AR'!$I$7:$AS$3267,14,FALSE),"")</f>
        <v/>
      </c>
      <c r="R235" s="1033" t="str">
        <f>IFERROR(VLOOKUP($I235,'WM-AR'!$I$7:$AS$3267,16,FALSE),"")</f>
        <v/>
      </c>
      <c r="S235" s="1033" t="str">
        <f>IFERROR(VLOOKUP($I235,'WM-AR'!$I$7:$AS$3267,18,FALSE),"")</f>
        <v/>
      </c>
      <c r="T235" s="1033" t="str">
        <f>IFERROR(VLOOKUP($I235,'WM-AR'!$I$7:$AS$3267,20,FALSE),"")</f>
        <v/>
      </c>
      <c r="U235" s="1033" t="str">
        <f>IFERROR(VLOOKUP($I235,'WM-AR'!$I$7:$AS$3267,22,FALSE),"")</f>
        <v/>
      </c>
      <c r="V235" s="1033" t="str">
        <f>IFERROR(VLOOKUP($I235,'WM-AR'!$I$7:$AS$3267,24,FALSE),"")</f>
        <v/>
      </c>
      <c r="W235" s="1033" t="str">
        <f>IFERROR(VLOOKUP($I235,'WM-AR'!$I$7:$AS$3267,25,FALSE),"")</f>
        <v/>
      </c>
      <c r="X235" s="1033" t="str">
        <f>IFERROR(VLOOKUP($I235,'WM-AR'!$I$7:$AS$3267,26,FALSE),"")</f>
        <v/>
      </c>
      <c r="Y235" s="1033" t="str">
        <f>IFERROR(VLOOKUP($I235,'WM-AR'!$I$7:$AS$3267,27,FALSE),"")</f>
        <v/>
      </c>
      <c r="Z235" s="1033" t="str">
        <f>IFERROR(VLOOKUP($I235,'WM-AR'!$I$7:$AS$3267,28,FALSE),"")</f>
        <v/>
      </c>
      <c r="AA235" s="1033" t="str">
        <f>IFERROR(VLOOKUP($I235,'WM-AR'!$I$7:$AS$3267,29,FALSE),"")</f>
        <v/>
      </c>
      <c r="AB235" s="1033" t="str">
        <f>IFERROR(VLOOKUP($I235,'WM-AR'!$I$7:$AS$3267,30,FALSE),"")</f>
        <v/>
      </c>
      <c r="AC235" s="1033" t="str">
        <f>IFERROR(VLOOKUP($I235,'WM-AR'!$I$7:$AS$3267,31,FALSE),"")</f>
        <v/>
      </c>
      <c r="AD235" s="1033" t="str">
        <f>IFERROR(VLOOKUP($I235,'WM-AR'!$I$7:$AS$3267,32,FALSE),"")</f>
        <v/>
      </c>
      <c r="AE235" s="1033" t="str">
        <f>IFERROR(VLOOKUP($I235,'WM-AR'!$I$7:$AS$3267,33,FALSE),"")</f>
        <v/>
      </c>
      <c r="AF235" s="1034"/>
      <c r="AG235" s="852"/>
      <c r="AH235" s="852"/>
      <c r="AI235" s="854"/>
      <c r="AJ235" s="854" t="str">
        <f t="shared" si="82"/>
        <v/>
      </c>
      <c r="AK235" s="723"/>
      <c r="AL235" s="1028" t="str">
        <f>IF(AND(ISTEXT($E235),ISTEXT($B235)),"산출기준 &gt;&gt;  "&amp;_xlfn.XLOOKUP($E235,산출기준!$D:$D,산출기준!$E:$E,"매칭실패"),"")</f>
        <v/>
      </c>
    </row>
    <row r="236" spans="1:38">
      <c r="A236" s="1019"/>
      <c r="B236" s="724"/>
      <c r="C236" s="725"/>
      <c r="D236" s="731"/>
      <c r="E236" s="727"/>
      <c r="F236" s="1035"/>
      <c r="G236" s="886"/>
      <c r="H236" s="861"/>
      <c r="I236" s="732" t="str">
        <f t="shared" si="81"/>
        <v/>
      </c>
      <c r="J236" s="1036"/>
      <c r="K236" s="1037" t="str">
        <f>IFERROR(VLOOKUP($I236,'WM-AR'!$I$7:$AS$3267,34,FALSE),"")</f>
        <v/>
      </c>
      <c r="L236" s="1036" t="str">
        <f>IFERROR(VLOOKUP($I236,'WM-AR'!$I$7:$AS$3267,4,FALSE),"")</f>
        <v/>
      </c>
      <c r="M236" s="1036" t="str">
        <f>IFERROR(VLOOKUP($I236,'WM-AR'!$I$7:$AS$3267,6,FALSE),"")</f>
        <v/>
      </c>
      <c r="N236" s="1036" t="str">
        <f>IFERROR(VLOOKUP($I236,'WM-AR'!$I$7:$AS$3267,8,FALSE),"")</f>
        <v/>
      </c>
      <c r="O236" s="1038" t="str">
        <f>IFERROR(VLOOKUP($I236,'WM-AR'!$I$7:$AS$3267,10,FALSE),"")</f>
        <v/>
      </c>
      <c r="P236" s="1039" t="str">
        <f>IFERROR(VLOOKUP($I236,'WM-AR'!$I$7:$AS$3267,12,FALSE),"")</f>
        <v/>
      </c>
      <c r="Q236" s="1039" t="str">
        <f>IFERROR(VLOOKUP($I236,'WM-AR'!$I$7:$AS$3267,14,FALSE),"")</f>
        <v/>
      </c>
      <c r="R236" s="1039" t="str">
        <f>IFERROR(VLOOKUP($I236,'WM-AR'!$I$7:$AS$3267,16,FALSE),"")</f>
        <v/>
      </c>
      <c r="S236" s="1039" t="str">
        <f>IFERROR(VLOOKUP($I236,'WM-AR'!$I$7:$AS$3267,18,FALSE),"")</f>
        <v/>
      </c>
      <c r="T236" s="1039" t="str">
        <f>IFERROR(VLOOKUP($I236,'WM-AR'!$I$7:$AS$3267,20,FALSE),"")</f>
        <v/>
      </c>
      <c r="U236" s="1039" t="str">
        <f>IFERROR(VLOOKUP($I236,'WM-AR'!$I$7:$AS$3267,22,FALSE),"")</f>
        <v/>
      </c>
      <c r="V236" s="1039" t="str">
        <f>IFERROR(VLOOKUP($I236,'WM-AR'!$I$7:$AS$3267,24,FALSE),"")</f>
        <v/>
      </c>
      <c r="W236" s="1039" t="str">
        <f>IFERROR(VLOOKUP($I236,'WM-AR'!$I$7:$AS$3267,25,FALSE),"")</f>
        <v/>
      </c>
      <c r="X236" s="1039" t="str">
        <f>IFERROR(VLOOKUP($I236,'WM-AR'!$I$7:$AS$3267,26,FALSE),"")</f>
        <v/>
      </c>
      <c r="Y236" s="1039" t="str">
        <f>IFERROR(VLOOKUP($I236,'WM-AR'!$I$7:$AS$3267,27,FALSE),"")</f>
        <v/>
      </c>
      <c r="Z236" s="1039" t="str">
        <f>IFERROR(VLOOKUP($I236,'WM-AR'!$I$7:$AS$3267,28,FALSE),"")</f>
        <v/>
      </c>
      <c r="AA236" s="1039" t="str">
        <f>IFERROR(VLOOKUP($I236,'WM-AR'!$I$7:$AS$3267,29,FALSE),"")</f>
        <v/>
      </c>
      <c r="AB236" s="1039" t="str">
        <f>IFERROR(VLOOKUP($I236,'WM-AR'!$I$7:$AS$3267,30,FALSE),"")</f>
        <v/>
      </c>
      <c r="AC236" s="1039" t="str">
        <f>IFERROR(VLOOKUP($I236,'WM-AR'!$I$7:$AS$3267,31,FALSE),"")</f>
        <v/>
      </c>
      <c r="AD236" s="1039" t="str">
        <f>IFERROR(VLOOKUP($I236,'WM-AR'!$I$7:$AS$3267,32,FALSE),"")</f>
        <v/>
      </c>
      <c r="AE236" s="1039" t="str">
        <f>IFERROR(VLOOKUP($I236,'WM-AR'!$I$7:$AS$3267,33,FALSE),"")</f>
        <v/>
      </c>
      <c r="AF236" s="1040"/>
      <c r="AG236" s="870"/>
      <c r="AH236" s="870"/>
      <c r="AI236" s="871"/>
      <c r="AJ236" s="871" t="str">
        <f t="shared" si="82"/>
        <v/>
      </c>
      <c r="AK236" s="743"/>
      <c r="AL236" s="1028" t="str">
        <f>IF(AND(ISTEXT($E236),ISTEXT($B236)),"산출기준 &gt;&gt;  "&amp;_xlfn.XLOOKUP($E236,산출기준!$D:$D,산출기준!$E:$E,"매칭실패"),"")</f>
        <v/>
      </c>
    </row>
    <row r="237" spans="1:38">
      <c r="B237" s="635"/>
      <c r="C237" s="636"/>
      <c r="D237" s="636"/>
      <c r="E237" s="636"/>
      <c r="F237" s="638"/>
      <c r="G237" s="639"/>
      <c r="H237" s="639"/>
      <c r="I237" s="641"/>
      <c r="J237" s="642"/>
      <c r="K237" s="642"/>
      <c r="L237" s="642"/>
      <c r="M237" s="642"/>
      <c r="N237" s="642"/>
      <c r="O237" s="642"/>
      <c r="P237" s="642"/>
      <c r="Q237" s="642"/>
      <c r="R237" s="642"/>
      <c r="S237" s="642"/>
      <c r="T237" s="642"/>
      <c r="U237" s="642"/>
      <c r="V237" s="642"/>
      <c r="W237" s="642"/>
      <c r="X237" s="642"/>
      <c r="Y237" s="642"/>
      <c r="Z237" s="642"/>
      <c r="AA237" s="642"/>
      <c r="AB237" s="642"/>
      <c r="AC237" s="642"/>
      <c r="AD237" s="642"/>
      <c r="AE237" s="642"/>
      <c r="AF237" s="636"/>
      <c r="AG237" s="643"/>
      <c r="AH237" s="643"/>
      <c r="AI237" s="644"/>
      <c r="AJ237" s="644"/>
      <c r="AK237" s="639"/>
      <c r="AL237" s="88" t="str">
        <f>IF(AND(ISTEXT($E237),ISTEXT($B237)),"산출기준 &gt;&gt;  "&amp;_xlfn.XLOOKUP($E237,산출기준!$D:$D,산출기준!$E:$E,"매칭실패"),"")</f>
        <v/>
      </c>
    </row>
    <row r="238" spans="1:38">
      <c r="B238" s="645"/>
      <c r="C238" s="646" t="s">
        <v>2937</v>
      </c>
      <c r="D238" s="648"/>
      <c r="E238" s="648"/>
      <c r="F238" s="649" t="s">
        <v>3011</v>
      </c>
      <c r="G238" s="645"/>
      <c r="H238" s="651"/>
      <c r="I238" s="652"/>
      <c r="J238" s="652"/>
      <c r="K238" s="653"/>
      <c r="L238" s="653"/>
      <c r="M238" s="653"/>
      <c r="N238" s="653"/>
      <c r="O238" s="653"/>
      <c r="P238" s="653"/>
      <c r="Q238" s="653"/>
      <c r="R238" s="653"/>
      <c r="S238" s="653"/>
      <c r="T238" s="653"/>
      <c r="U238" s="653"/>
      <c r="V238" s="653"/>
      <c r="W238" s="653"/>
      <c r="X238" s="653"/>
      <c r="Y238" s="653"/>
      <c r="Z238" s="653"/>
      <c r="AA238" s="653"/>
      <c r="AB238" s="653"/>
      <c r="AC238" s="653"/>
      <c r="AD238" s="653"/>
      <c r="AE238" s="653"/>
      <c r="AF238" s="656"/>
      <c r="AG238" s="656"/>
      <c r="AH238" s="656"/>
      <c r="AI238" s="656"/>
      <c r="AJ238" s="656"/>
      <c r="AK238" s="657"/>
      <c r="AL238" s="88" t="str">
        <f>IF(AND(ISTEXT($E238),ISTEXT($B238)),"산출기준 &gt;&gt;  "&amp;_xlfn.XLOOKUP($E238,산출기준!$D:$D,산출기준!$E:$E,"매칭실패"),"")</f>
        <v/>
      </c>
    </row>
    <row r="239" spans="1:38">
      <c r="B239" s="645"/>
      <c r="C239" s="646"/>
      <c r="D239" s="648"/>
      <c r="E239" s="648"/>
      <c r="F239" s="1047" t="s">
        <v>581</v>
      </c>
      <c r="G239" s="645"/>
      <c r="H239" s="651"/>
      <c r="I239" s="652"/>
      <c r="J239" s="652"/>
      <c r="K239" s="653"/>
      <c r="L239" s="653"/>
      <c r="M239" s="653"/>
      <c r="N239" s="653"/>
      <c r="O239" s="653"/>
      <c r="P239" s="653"/>
      <c r="Q239" s="653"/>
      <c r="R239" s="653"/>
      <c r="S239" s="653"/>
      <c r="T239" s="653"/>
      <c r="U239" s="653"/>
      <c r="V239" s="653"/>
      <c r="W239" s="653"/>
      <c r="X239" s="653"/>
      <c r="Y239" s="653"/>
      <c r="Z239" s="653"/>
      <c r="AA239" s="653"/>
      <c r="AB239" s="653"/>
      <c r="AC239" s="653"/>
      <c r="AD239" s="653"/>
      <c r="AE239" s="653"/>
      <c r="AF239" s="656"/>
      <c r="AG239" s="656"/>
      <c r="AH239" s="656"/>
      <c r="AI239" s="656"/>
      <c r="AJ239" s="656"/>
      <c r="AK239" s="657"/>
      <c r="AL239" s="88" t="str">
        <f>IF(AND(ISTEXT($E239),ISTEXT($B239)),"산출기준 &gt;&gt;  "&amp;_xlfn.XLOOKUP($E239,산출기준!$D:$D,산출기준!$E:$E,"매칭실패"),"")</f>
        <v/>
      </c>
    </row>
    <row r="240" spans="1:38" ht="34.9" customHeight="1">
      <c r="B240" s="808" t="str" cm="1">
        <f t="array" aca="1" ref="B240" ca="1">_xlfn.IFNA(INDIRECT("Family_표준_구성도!B"&amp;MATCH(F240,INDIRECT("Family_표준_구성도!"&amp;"C:C"),0)),"")</f>
        <v>3.1.1.4.1</v>
      </c>
      <c r="C240" s="668" t="s">
        <v>2016</v>
      </c>
      <c r="D240" s="809"/>
      <c r="E240" s="668" t="s">
        <v>2939</v>
      </c>
      <c r="F240" s="810" t="s">
        <v>583</v>
      </c>
      <c r="G240" s="811"/>
      <c r="H240" s="917" t="s">
        <v>3012</v>
      </c>
      <c r="I240" s="674"/>
      <c r="J240" s="674"/>
      <c r="K240" s="674"/>
      <c r="L240" s="674"/>
      <c r="M240" s="674"/>
      <c r="N240" s="675"/>
      <c r="O240" s="676"/>
      <c r="P240" s="677"/>
      <c r="Q240" s="677"/>
      <c r="R240" s="677"/>
      <c r="S240" s="677"/>
      <c r="T240" s="677"/>
      <c r="U240" s="677"/>
      <c r="V240" s="678"/>
      <c r="W240" s="679"/>
      <c r="X240" s="679"/>
      <c r="Y240" s="679"/>
      <c r="Z240" s="679"/>
      <c r="AA240" s="679"/>
      <c r="AB240" s="679"/>
      <c r="AC240" s="679"/>
      <c r="AD240" s="679"/>
      <c r="AE240" s="679"/>
      <c r="AF240" s="1043" t="s">
        <v>3013</v>
      </c>
      <c r="AG240" s="682"/>
      <c r="AH240" s="682"/>
      <c r="AI240" s="682"/>
      <c r="AJ240" s="682"/>
      <c r="AK240" s="683"/>
      <c r="AL240" s="88" t="str">
        <f ca="1">IF(AND(ISTEXT($E240),ISTEXT($B240)),"산출기준 &gt;&gt;  "&amp;_xlfn.XLOOKUP($E240,산출기준!$D:$D,산출기준!$E:$E,"매칭실패"),"")</f>
        <v>산출기준 &gt;&gt;  [ 벽체 일반 산출 ]</v>
      </c>
    </row>
    <row r="241" spans="1:38" ht="49.9" customHeight="1" outlineLevel="1">
      <c r="B241" s="758"/>
      <c r="C241" s="759"/>
      <c r="D241" s="759"/>
      <c r="E241" s="814"/>
      <c r="F241" s="818" t="s">
        <v>2966</v>
      </c>
      <c r="G241" s="759" t="str">
        <f t="shared" ref="G241" si="83">IF(IF(N241=0,"",N241)&amp;" | "&amp;IF(O241=0,"",O241)&amp;" | "&amp;IF(Q241=0,"",Q241)&amp;" | "&amp;IF(R241=0,"",R241)=" |  |  | ","",IF(N241=0,"",N241)&amp;" | "&amp;IF(O241=0,"",O241)&amp;" | "&amp;IF(Q241=0,"",Q241)&amp;" | "&amp;IF(R241=0,"",R241))</f>
        <v xml:space="preserve">Reinforced Concrete Block |  |  | </v>
      </c>
      <c r="H241" s="816" t="s">
        <v>2995</v>
      </c>
      <c r="I241" s="765" t="str">
        <f>LEFT(H241,14)</f>
        <v>A04AL069-00001</v>
      </c>
      <c r="J241" s="766"/>
      <c r="K241" s="766" t="str">
        <f>IFERROR(VLOOKUP($I241,'WM-AR'!$I$7:$AS$3267,34,FALSE),"")</f>
        <v>M2</v>
      </c>
      <c r="L241" s="766" t="str">
        <f>IFERROR(VLOOKUP($I241,'WM-AR'!$I$7:$AS$3267,4,FALSE),"")</f>
        <v>Finishing Work</v>
      </c>
      <c r="M241" s="766" t="str">
        <f>IFERROR(VLOOKUP($I241,'WM-AR'!$I$7:$AS$3267,6,FALSE),"")</f>
        <v>Masonry Work</v>
      </c>
      <c r="N241" s="766" t="str">
        <f>IFERROR(VLOOKUP($I241,'WM-AR'!$I$7:$AS$3267,8,FALSE),"")</f>
        <v>Reinforced Concrete Block</v>
      </c>
      <c r="O241" s="766">
        <f>IFERROR(VLOOKUP($I241,'WM-AR'!$I$7:$AS$3267,10,FALSE),"")</f>
        <v>0</v>
      </c>
      <c r="P241" s="766">
        <f>IFERROR(VLOOKUP($I241,'WM-AR'!$I$7:$AS$3267,12,FALSE),"")</f>
        <v>0</v>
      </c>
      <c r="Q241" s="766">
        <f>IFERROR(VLOOKUP($I241,'WM-AR'!$I$7:$AS$3267,14,FALSE),"")</f>
        <v>0</v>
      </c>
      <c r="R241" s="766">
        <f>IFERROR(VLOOKUP($I241,'WM-AR'!$I$7:$AS$3267,16,FALSE),"")</f>
        <v>0</v>
      </c>
      <c r="S241" s="766">
        <f>IFERROR(VLOOKUP($I241,'WM-AR'!$I$7:$AS$3267,18,FALSE),"")</f>
        <v>0</v>
      </c>
      <c r="T241" s="766" t="str">
        <f>IFERROR(VLOOKUP($I241,'WM-AR'!$I$7:$AS$3267,20,FALSE),"")</f>
        <v>w/ All Reinf.(Lath, Steel Tie, Anchor Bar, Mortar, ETC.), Filler, Sealant, Lintel/Sill for Opening, ETC.</v>
      </c>
      <c r="U241" s="766">
        <f>IFERROR(VLOOKUP($I241,'WM-AR'!$I$7:$AS$3267,22,FALSE),"")</f>
        <v>0</v>
      </c>
      <c r="V241" s="766" t="str">
        <f>IFERROR(VLOOKUP($I241,'WM-AR'!$I$7:$AS$3267,24,FALSE),"")</f>
        <v>50mm&lt;THK≤100mm</v>
      </c>
      <c r="W241" s="766">
        <f>IFERROR(VLOOKUP($I241,'WM-AR'!$I$7:$AS$3267,25,FALSE),"")</f>
        <v>0</v>
      </c>
      <c r="X241" s="766" t="str">
        <f>IFERROR(VLOOKUP($I241,'WM-AR'!$I$7:$AS$3267,26,FALSE),"")</f>
        <v>THK=(  )mm</v>
      </c>
      <c r="Y241" s="766">
        <f>IFERROR(VLOOKUP($I241,'WM-AR'!$I$7:$AS$3267,27,FALSE),"")</f>
        <v>0</v>
      </c>
      <c r="Z241" s="766">
        <f>IFERROR(VLOOKUP($I241,'WM-AR'!$I$7:$AS$3267,28,FALSE),"")</f>
        <v>0</v>
      </c>
      <c r="AA241" s="766">
        <f>IFERROR(VLOOKUP($I241,'WM-AR'!$I$7:$AS$3267,29,FALSE),"")</f>
        <v>0</v>
      </c>
      <c r="AB241" s="766">
        <f>IFERROR(VLOOKUP($I241,'WM-AR'!$I$7:$AS$3267,30,FALSE),"")</f>
        <v>0</v>
      </c>
      <c r="AC241" s="766">
        <f>IFERROR(VLOOKUP($I241,'WM-AR'!$I$7:$AS$3267,31,FALSE),"")</f>
        <v>0</v>
      </c>
      <c r="AD241" s="766">
        <f>IFERROR(VLOOKUP($I241,'WM-AR'!$I$7:$AS$3267,32,FALSE),"")</f>
        <v>0</v>
      </c>
      <c r="AE241" s="766" t="str">
        <f>IFERROR(VLOOKUP($I241,'WM-AR'!$I$7:$AS$3267,33,FALSE),"")</f>
        <v/>
      </c>
      <c r="AF241" s="817" t="s">
        <v>2996</v>
      </c>
      <c r="AG241" s="768" t="s">
        <v>1815</v>
      </c>
      <c r="AH241" s="768" t="s">
        <v>1815</v>
      </c>
      <c r="AI241" s="769"/>
      <c r="AJ241" s="769" t="str">
        <f>K241</f>
        <v>M2</v>
      </c>
      <c r="AK241" s="905"/>
      <c r="AL241" s="88" t="str">
        <f>IF(AND(ISTEXT($E241),ISTEXT($B241)),"산출기준 &gt;&gt;  "&amp;_xlfn.XLOOKUP($E241,산출기준!$D:$D,산출기준!$E:$E,"매칭실패"),"")</f>
        <v/>
      </c>
    </row>
    <row r="242" spans="1:38" ht="30" customHeight="1" outlineLevel="1">
      <c r="B242" s="758"/>
      <c r="C242" s="759"/>
      <c r="D242" s="759"/>
      <c r="E242" s="814"/>
      <c r="F242" s="818" t="s">
        <v>2945</v>
      </c>
      <c r="G242" s="1044" t="s">
        <v>2964</v>
      </c>
      <c r="H242" s="759"/>
      <c r="I242" s="765" t="s">
        <v>2965</v>
      </c>
      <c r="J242" s="766"/>
      <c r="K242" s="766"/>
      <c r="L242" s="766"/>
      <c r="M242" s="766"/>
      <c r="N242" s="766"/>
      <c r="O242" s="766"/>
      <c r="P242" s="766"/>
      <c r="Q242" s="766"/>
      <c r="R242" s="766"/>
      <c r="S242" s="766"/>
      <c r="T242" s="766"/>
      <c r="U242" s="766"/>
      <c r="V242" s="766"/>
      <c r="W242" s="766"/>
      <c r="X242" s="766"/>
      <c r="Y242" s="766"/>
      <c r="Z242" s="766"/>
      <c r="AA242" s="766"/>
      <c r="AB242" s="766"/>
      <c r="AC242" s="766"/>
      <c r="AD242" s="766"/>
      <c r="AE242" s="766"/>
      <c r="AF242" s="773"/>
      <c r="AG242" s="1045"/>
      <c r="AH242" s="1045"/>
      <c r="AI242" s="1046"/>
      <c r="AJ242" s="1046"/>
      <c r="AK242" s="905"/>
      <c r="AL242" s="88" t="str">
        <f>IF(AND(ISTEXT($E242),ISTEXT($B242)),"산출기준 &gt;&gt;  "&amp;_xlfn.XLOOKUP($E242,산출기준!$D:$D,산출기준!$E:$E,"매칭실패"),"")</f>
        <v/>
      </c>
    </row>
    <row r="243" spans="1:38" ht="49.9" customHeight="1" outlineLevel="1">
      <c r="B243" s="758"/>
      <c r="C243" s="759"/>
      <c r="D243" s="759"/>
      <c r="E243" s="814"/>
      <c r="F243" s="818" t="s">
        <v>2843</v>
      </c>
      <c r="G243" s="759" t="str">
        <f t="shared" ref="G243" si="84">IF(IF(N243=0,"",N243)&amp;" | "&amp;IF(O243=0,"",O243)&amp;" | "&amp;IF(Q243=0,"",Q243)&amp;" | "&amp;IF(R243=0,"",R243)=" |  |  | ","",IF(N243=0,"",N243)&amp;" | "&amp;IF(O243=0,"",O243)&amp;" | "&amp;IF(Q243=0,"",Q243)&amp;" | "&amp;IF(R243=0,"",R243))</f>
        <v xml:space="preserve">Insulation | Mineral Wool (Rock Wool) |  | </v>
      </c>
      <c r="H243" s="816" t="s">
        <v>2997</v>
      </c>
      <c r="I243" s="765" t="str">
        <f>LEFT(H243,14)</f>
        <v>A04AL076-00004</v>
      </c>
      <c r="J243" s="766"/>
      <c r="K243" s="766" t="str">
        <f>IFERROR(VLOOKUP($I243,'WM-AR'!$I$7:$AS$3267,34,FALSE),"")</f>
        <v>M2</v>
      </c>
      <c r="L243" s="766" t="str">
        <f>IFERROR(VLOOKUP($I243,'WM-AR'!$I$7:$AS$3267,4,FALSE),"")</f>
        <v>Finishing Work</v>
      </c>
      <c r="M243" s="766" t="str">
        <f>IFERROR(VLOOKUP($I243,'WM-AR'!$I$7:$AS$3267,6,FALSE),"")</f>
        <v>Masonry Work</v>
      </c>
      <c r="N243" s="766" t="str">
        <f>IFERROR(VLOOKUP($I243,'WM-AR'!$I$7:$AS$3267,8,FALSE),"")</f>
        <v>Insulation</v>
      </c>
      <c r="O243" s="766" t="str">
        <f>IFERROR(VLOOKUP($I243,'WM-AR'!$I$7:$AS$3267,10,FALSE),"")</f>
        <v>Mineral Wool (Rock Wool)</v>
      </c>
      <c r="P243" s="766">
        <f>IFERROR(VLOOKUP($I243,'WM-AR'!$I$7:$AS$3267,12,FALSE),"")</f>
        <v>0</v>
      </c>
      <c r="Q243" s="766">
        <f>IFERROR(VLOOKUP($I243,'WM-AR'!$I$7:$AS$3267,14,FALSE),"")</f>
        <v>0</v>
      </c>
      <c r="R243" s="766">
        <f>IFERROR(VLOOKUP($I243,'WM-AR'!$I$7:$AS$3267,16,FALSE),"")</f>
        <v>0</v>
      </c>
      <c r="S243" s="766">
        <f>IFERROR(VLOOKUP($I243,'WM-AR'!$I$7:$AS$3267,18,FALSE),"")</f>
        <v>0</v>
      </c>
      <c r="T243" s="766" t="str">
        <f>IFERROR(VLOOKUP($I243,'WM-AR'!$I$7:$AS$3267,20,FALSE),"")</f>
        <v>Minimum Density of 50 kg/m3</v>
      </c>
      <c r="U243" s="766">
        <f>IFERROR(VLOOKUP($I243,'WM-AR'!$I$7:$AS$3267,22,FALSE),"")</f>
        <v>0</v>
      </c>
      <c r="V243" s="766" t="str">
        <f>IFERROR(VLOOKUP($I243,'WM-AR'!$I$7:$AS$3267,24,FALSE),"")</f>
        <v>100mm≤THK</v>
      </c>
      <c r="W243" s="766">
        <f>IFERROR(VLOOKUP($I243,'WM-AR'!$I$7:$AS$3267,25,FALSE),"")</f>
        <v>0</v>
      </c>
      <c r="X243" s="766" t="str">
        <f>IFERROR(VLOOKUP($I243,'WM-AR'!$I$7:$AS$3267,26,FALSE),"")</f>
        <v>THK=(  )mm</v>
      </c>
      <c r="Y243" s="766">
        <f>IFERROR(VLOOKUP($I243,'WM-AR'!$I$7:$AS$3267,27,FALSE),"")</f>
        <v>0</v>
      </c>
      <c r="Z243" s="766">
        <f>IFERROR(VLOOKUP($I243,'WM-AR'!$I$7:$AS$3267,28,FALSE),"")</f>
        <v>0</v>
      </c>
      <c r="AA243" s="766">
        <f>IFERROR(VLOOKUP($I243,'WM-AR'!$I$7:$AS$3267,29,FALSE),"")</f>
        <v>0</v>
      </c>
      <c r="AB243" s="766">
        <f>IFERROR(VLOOKUP($I243,'WM-AR'!$I$7:$AS$3267,30,FALSE),"")</f>
        <v>0</v>
      </c>
      <c r="AC243" s="766">
        <f>IFERROR(VLOOKUP($I243,'WM-AR'!$I$7:$AS$3267,31,FALSE),"")</f>
        <v>0</v>
      </c>
      <c r="AD243" s="766">
        <f>IFERROR(VLOOKUP($I243,'WM-AR'!$I$7:$AS$3267,32,FALSE),"")</f>
        <v>0</v>
      </c>
      <c r="AE243" s="766" t="str">
        <f>IFERROR(VLOOKUP($I243,'WM-AR'!$I$7:$AS$3267,33,FALSE),"")</f>
        <v/>
      </c>
      <c r="AF243" s="817" t="s">
        <v>2996</v>
      </c>
      <c r="AG243" s="768" t="s">
        <v>1815</v>
      </c>
      <c r="AH243" s="768" t="s">
        <v>1815</v>
      </c>
      <c r="AI243" s="769"/>
      <c r="AJ243" s="769" t="str">
        <f>K243</f>
        <v>M2</v>
      </c>
      <c r="AK243" s="905"/>
      <c r="AL243" s="88" t="str">
        <f>IF(AND(ISTEXT($E243),ISTEXT($B243)),"산출기준 &gt;&gt;  "&amp;_xlfn.XLOOKUP($E243,산출기준!$D:$D,산출기준!$E:$E,"매칭실패"),"")</f>
        <v/>
      </c>
    </row>
    <row r="244" spans="1:38">
      <c r="A244" s="1019"/>
      <c r="B244" s="684"/>
      <c r="C244" s="685"/>
      <c r="D244" s="1020"/>
      <c r="E244" s="687"/>
      <c r="F244" s="1021"/>
      <c r="G244" s="875" t="s">
        <v>2194</v>
      </c>
      <c r="H244" s="824"/>
      <c r="I244" s="692" t="str">
        <f t="shared" ref="I244:I246" si="85">LEFT(H244,14)</f>
        <v/>
      </c>
      <c r="J244" s="1022"/>
      <c r="K244" s="1023" t="str">
        <f>IFERROR(VLOOKUP($I244,'WM-AR'!$I$7:$AS$3267,34,FALSE),"")</f>
        <v/>
      </c>
      <c r="L244" s="1024" t="str">
        <f>IFERROR(VLOOKUP($I244,'WM-AR'!$I$7:$AS$3267,4,FALSE),"")</f>
        <v/>
      </c>
      <c r="M244" s="1024" t="str">
        <f>IFERROR(VLOOKUP($I244,'WM-AR'!$I$7:$AS$3267,6,FALSE),"")</f>
        <v/>
      </c>
      <c r="N244" s="1024" t="str">
        <f>IFERROR(VLOOKUP($I244,'WM-AR'!$I$7:$AS$3267,8,FALSE),"")</f>
        <v/>
      </c>
      <c r="O244" s="1025" t="str">
        <f>IFERROR(VLOOKUP($I244,'WM-AR'!$I$7:$AS$3267,10,FALSE),"")</f>
        <v/>
      </c>
      <c r="P244" s="1026" t="str">
        <f>IFERROR(VLOOKUP($I244,'WM-AR'!$I$7:$AS$3267,12,FALSE),"")</f>
        <v/>
      </c>
      <c r="Q244" s="1026" t="str">
        <f>IFERROR(VLOOKUP($I244,'WM-AR'!$I$7:$AS$3267,14,FALSE),"")</f>
        <v/>
      </c>
      <c r="R244" s="1026" t="str">
        <f>IFERROR(VLOOKUP($I244,'WM-AR'!$I$7:$AS$3267,16,FALSE),"")</f>
        <v/>
      </c>
      <c r="S244" s="1026" t="str">
        <f>IFERROR(VLOOKUP($I244,'WM-AR'!$I$7:$AS$3267,18,FALSE),"")</f>
        <v/>
      </c>
      <c r="T244" s="1026" t="str">
        <f>IFERROR(VLOOKUP($I244,'WM-AR'!$I$7:$AS$3267,20,FALSE),"")</f>
        <v/>
      </c>
      <c r="U244" s="1026" t="str">
        <f>IFERROR(VLOOKUP($I244,'WM-AR'!$I$7:$AS$3267,22,FALSE),"")</f>
        <v/>
      </c>
      <c r="V244" s="1026" t="str">
        <f>IFERROR(VLOOKUP($I244,'WM-AR'!$I$7:$AS$3267,24,FALSE),"")</f>
        <v/>
      </c>
      <c r="W244" s="1026" t="str">
        <f>IFERROR(VLOOKUP($I244,'WM-AR'!$I$7:$AS$3267,25,FALSE),"")</f>
        <v/>
      </c>
      <c r="X244" s="1026" t="str">
        <f>IFERROR(VLOOKUP($I244,'WM-AR'!$I$7:$AS$3267,26,FALSE),"")</f>
        <v/>
      </c>
      <c r="Y244" s="1026" t="str">
        <f>IFERROR(VLOOKUP($I244,'WM-AR'!$I$7:$AS$3267,27,FALSE),"")</f>
        <v/>
      </c>
      <c r="Z244" s="1026" t="str">
        <f>IFERROR(VLOOKUP($I244,'WM-AR'!$I$7:$AS$3267,28,FALSE),"")</f>
        <v/>
      </c>
      <c r="AA244" s="1026" t="str">
        <f>IFERROR(VLOOKUP($I244,'WM-AR'!$I$7:$AS$3267,29,FALSE),"")</f>
        <v/>
      </c>
      <c r="AB244" s="1026" t="str">
        <f>IFERROR(VLOOKUP($I244,'WM-AR'!$I$7:$AS$3267,30,FALSE),"")</f>
        <v/>
      </c>
      <c r="AC244" s="1026" t="str">
        <f>IFERROR(VLOOKUP($I244,'WM-AR'!$I$7:$AS$3267,31,FALSE),"")</f>
        <v/>
      </c>
      <c r="AD244" s="1026" t="str">
        <f>IFERROR(VLOOKUP($I244,'WM-AR'!$I$7:$AS$3267,32,FALSE),"")</f>
        <v/>
      </c>
      <c r="AE244" s="1026" t="str">
        <f>IFERROR(VLOOKUP($I244,'WM-AR'!$I$7:$AS$3267,33,FALSE),"")</f>
        <v/>
      </c>
      <c r="AF244" s="1027"/>
      <c r="AG244" s="834"/>
      <c r="AH244" s="834"/>
      <c r="AI244" s="836"/>
      <c r="AJ244" s="836" t="str">
        <f t="shared" ref="AJ244:AJ246" si="86">K244</f>
        <v/>
      </c>
      <c r="AK244" s="704"/>
      <c r="AL244" s="1028" t="str">
        <f>IF(AND(ISTEXT($E244),ISTEXT($B244)),"산출기준 &gt;&gt;  "&amp;_xlfn.XLOOKUP($E244,산출기준!$D:$D,산출기준!$E:$E,"매칭실패"),"")</f>
        <v/>
      </c>
    </row>
    <row r="245" spans="1:38">
      <c r="A245" s="1019"/>
      <c r="B245" s="705"/>
      <c r="C245" s="706"/>
      <c r="D245" s="711"/>
      <c r="E245" s="708"/>
      <c r="F245" s="1029"/>
      <c r="G245" s="882"/>
      <c r="H245" s="843"/>
      <c r="I245" s="712" t="str">
        <f t="shared" si="85"/>
        <v/>
      </c>
      <c r="J245" s="1030"/>
      <c r="K245" s="1031" t="str">
        <f>IFERROR(VLOOKUP($I245,'WM-AR'!$I$7:$AS$3267,34,FALSE),"")</f>
        <v/>
      </c>
      <c r="L245" s="1030" t="str">
        <f>IFERROR(VLOOKUP($I245,'WM-AR'!$I$7:$AS$3267,4,FALSE),"")</f>
        <v/>
      </c>
      <c r="M245" s="1030" t="str">
        <f>IFERROR(VLOOKUP($I245,'WM-AR'!$I$7:$AS$3267,6,FALSE),"")</f>
        <v/>
      </c>
      <c r="N245" s="1030" t="str">
        <f>IFERROR(VLOOKUP($I245,'WM-AR'!$I$7:$AS$3267,8,FALSE),"")</f>
        <v/>
      </c>
      <c r="O245" s="1032" t="str">
        <f>IFERROR(VLOOKUP($I245,'WM-AR'!$I$7:$AS$3267,10,FALSE),"")</f>
        <v/>
      </c>
      <c r="P245" s="1033" t="str">
        <f>IFERROR(VLOOKUP($I245,'WM-AR'!$I$7:$AS$3267,12,FALSE),"")</f>
        <v/>
      </c>
      <c r="Q245" s="1033" t="str">
        <f>IFERROR(VLOOKUP($I245,'WM-AR'!$I$7:$AS$3267,14,FALSE),"")</f>
        <v/>
      </c>
      <c r="R245" s="1033" t="str">
        <f>IFERROR(VLOOKUP($I245,'WM-AR'!$I$7:$AS$3267,16,FALSE),"")</f>
        <v/>
      </c>
      <c r="S245" s="1033" t="str">
        <f>IFERROR(VLOOKUP($I245,'WM-AR'!$I$7:$AS$3267,18,FALSE),"")</f>
        <v/>
      </c>
      <c r="T245" s="1033" t="str">
        <f>IFERROR(VLOOKUP($I245,'WM-AR'!$I$7:$AS$3267,20,FALSE),"")</f>
        <v/>
      </c>
      <c r="U245" s="1033" t="str">
        <f>IFERROR(VLOOKUP($I245,'WM-AR'!$I$7:$AS$3267,22,FALSE),"")</f>
        <v/>
      </c>
      <c r="V245" s="1033" t="str">
        <f>IFERROR(VLOOKUP($I245,'WM-AR'!$I$7:$AS$3267,24,FALSE),"")</f>
        <v/>
      </c>
      <c r="W245" s="1033" t="str">
        <f>IFERROR(VLOOKUP($I245,'WM-AR'!$I$7:$AS$3267,25,FALSE),"")</f>
        <v/>
      </c>
      <c r="X245" s="1033" t="str">
        <f>IFERROR(VLOOKUP($I245,'WM-AR'!$I$7:$AS$3267,26,FALSE),"")</f>
        <v/>
      </c>
      <c r="Y245" s="1033" t="str">
        <f>IFERROR(VLOOKUP($I245,'WM-AR'!$I$7:$AS$3267,27,FALSE),"")</f>
        <v/>
      </c>
      <c r="Z245" s="1033" t="str">
        <f>IFERROR(VLOOKUP($I245,'WM-AR'!$I$7:$AS$3267,28,FALSE),"")</f>
        <v/>
      </c>
      <c r="AA245" s="1033" t="str">
        <f>IFERROR(VLOOKUP($I245,'WM-AR'!$I$7:$AS$3267,29,FALSE),"")</f>
        <v/>
      </c>
      <c r="AB245" s="1033" t="str">
        <f>IFERROR(VLOOKUP($I245,'WM-AR'!$I$7:$AS$3267,30,FALSE),"")</f>
        <v/>
      </c>
      <c r="AC245" s="1033" t="str">
        <f>IFERROR(VLOOKUP($I245,'WM-AR'!$I$7:$AS$3267,31,FALSE),"")</f>
        <v/>
      </c>
      <c r="AD245" s="1033" t="str">
        <f>IFERROR(VLOOKUP($I245,'WM-AR'!$I$7:$AS$3267,32,FALSE),"")</f>
        <v/>
      </c>
      <c r="AE245" s="1033" t="str">
        <f>IFERROR(VLOOKUP($I245,'WM-AR'!$I$7:$AS$3267,33,FALSE),"")</f>
        <v/>
      </c>
      <c r="AF245" s="1034"/>
      <c r="AG245" s="852"/>
      <c r="AH245" s="852"/>
      <c r="AI245" s="854"/>
      <c r="AJ245" s="854" t="str">
        <f t="shared" si="86"/>
        <v/>
      </c>
      <c r="AK245" s="723"/>
      <c r="AL245" s="1028" t="str">
        <f>IF(AND(ISTEXT($E245),ISTEXT($B245)),"산출기준 &gt;&gt;  "&amp;_xlfn.XLOOKUP($E245,산출기준!$D:$D,산출기준!$E:$E,"매칭실패"),"")</f>
        <v/>
      </c>
    </row>
    <row r="246" spans="1:38">
      <c r="A246" s="1019"/>
      <c r="B246" s="724"/>
      <c r="C246" s="725"/>
      <c r="D246" s="731"/>
      <c r="E246" s="727"/>
      <c r="F246" s="1035"/>
      <c r="G246" s="886"/>
      <c r="H246" s="861"/>
      <c r="I246" s="732" t="str">
        <f t="shared" si="85"/>
        <v/>
      </c>
      <c r="J246" s="1036"/>
      <c r="K246" s="1037" t="str">
        <f>IFERROR(VLOOKUP($I246,'WM-AR'!$I$7:$AS$3267,34,FALSE),"")</f>
        <v/>
      </c>
      <c r="L246" s="1036" t="str">
        <f>IFERROR(VLOOKUP($I246,'WM-AR'!$I$7:$AS$3267,4,FALSE),"")</f>
        <v/>
      </c>
      <c r="M246" s="1036" t="str">
        <f>IFERROR(VLOOKUP($I246,'WM-AR'!$I$7:$AS$3267,6,FALSE),"")</f>
        <v/>
      </c>
      <c r="N246" s="1036" t="str">
        <f>IFERROR(VLOOKUP($I246,'WM-AR'!$I$7:$AS$3267,8,FALSE),"")</f>
        <v/>
      </c>
      <c r="O246" s="1038" t="str">
        <f>IFERROR(VLOOKUP($I246,'WM-AR'!$I$7:$AS$3267,10,FALSE),"")</f>
        <v/>
      </c>
      <c r="P246" s="1039" t="str">
        <f>IFERROR(VLOOKUP($I246,'WM-AR'!$I$7:$AS$3267,12,FALSE),"")</f>
        <v/>
      </c>
      <c r="Q246" s="1039" t="str">
        <f>IFERROR(VLOOKUP($I246,'WM-AR'!$I$7:$AS$3267,14,FALSE),"")</f>
        <v/>
      </c>
      <c r="R246" s="1039" t="str">
        <f>IFERROR(VLOOKUP($I246,'WM-AR'!$I$7:$AS$3267,16,FALSE),"")</f>
        <v/>
      </c>
      <c r="S246" s="1039" t="str">
        <f>IFERROR(VLOOKUP($I246,'WM-AR'!$I$7:$AS$3267,18,FALSE),"")</f>
        <v/>
      </c>
      <c r="T246" s="1039" t="str">
        <f>IFERROR(VLOOKUP($I246,'WM-AR'!$I$7:$AS$3267,20,FALSE),"")</f>
        <v/>
      </c>
      <c r="U246" s="1039" t="str">
        <f>IFERROR(VLOOKUP($I246,'WM-AR'!$I$7:$AS$3267,22,FALSE),"")</f>
        <v/>
      </c>
      <c r="V246" s="1039" t="str">
        <f>IFERROR(VLOOKUP($I246,'WM-AR'!$I$7:$AS$3267,24,FALSE),"")</f>
        <v/>
      </c>
      <c r="W246" s="1039" t="str">
        <f>IFERROR(VLOOKUP($I246,'WM-AR'!$I$7:$AS$3267,25,FALSE),"")</f>
        <v/>
      </c>
      <c r="X246" s="1039" t="str">
        <f>IFERROR(VLOOKUP($I246,'WM-AR'!$I$7:$AS$3267,26,FALSE),"")</f>
        <v/>
      </c>
      <c r="Y246" s="1039" t="str">
        <f>IFERROR(VLOOKUP($I246,'WM-AR'!$I$7:$AS$3267,27,FALSE),"")</f>
        <v/>
      </c>
      <c r="Z246" s="1039" t="str">
        <f>IFERROR(VLOOKUP($I246,'WM-AR'!$I$7:$AS$3267,28,FALSE),"")</f>
        <v/>
      </c>
      <c r="AA246" s="1039" t="str">
        <f>IFERROR(VLOOKUP($I246,'WM-AR'!$I$7:$AS$3267,29,FALSE),"")</f>
        <v/>
      </c>
      <c r="AB246" s="1039" t="str">
        <f>IFERROR(VLOOKUP($I246,'WM-AR'!$I$7:$AS$3267,30,FALSE),"")</f>
        <v/>
      </c>
      <c r="AC246" s="1039" t="str">
        <f>IFERROR(VLOOKUP($I246,'WM-AR'!$I$7:$AS$3267,31,FALSE),"")</f>
        <v/>
      </c>
      <c r="AD246" s="1039" t="str">
        <f>IFERROR(VLOOKUP($I246,'WM-AR'!$I$7:$AS$3267,32,FALSE),"")</f>
        <v/>
      </c>
      <c r="AE246" s="1039" t="str">
        <f>IFERROR(VLOOKUP($I246,'WM-AR'!$I$7:$AS$3267,33,FALSE),"")</f>
        <v/>
      </c>
      <c r="AF246" s="1040"/>
      <c r="AG246" s="870"/>
      <c r="AH246" s="870"/>
      <c r="AI246" s="871"/>
      <c r="AJ246" s="871" t="str">
        <f t="shared" si="86"/>
        <v/>
      </c>
      <c r="AK246" s="743"/>
      <c r="AL246" s="1028" t="str">
        <f>IF(AND(ISTEXT($E246),ISTEXT($B246)),"산출기준 &gt;&gt;  "&amp;_xlfn.XLOOKUP($E246,산출기준!$D:$D,산출기준!$E:$E,"매칭실패"),"")</f>
        <v/>
      </c>
    </row>
    <row r="247" spans="1:38">
      <c r="B247" s="645"/>
      <c r="C247" s="646"/>
      <c r="D247" s="648"/>
      <c r="E247" s="648"/>
      <c r="F247" s="1047"/>
      <c r="G247" s="645"/>
      <c r="H247" s="651"/>
      <c r="I247" s="652"/>
      <c r="J247" s="652"/>
      <c r="K247" s="653"/>
      <c r="L247" s="653"/>
      <c r="M247" s="653"/>
      <c r="N247" s="653"/>
      <c r="O247" s="653"/>
      <c r="P247" s="653"/>
      <c r="Q247" s="653"/>
      <c r="R247" s="653"/>
      <c r="S247" s="653"/>
      <c r="T247" s="653"/>
      <c r="U247" s="653"/>
      <c r="V247" s="653"/>
      <c r="W247" s="653"/>
      <c r="X247" s="653"/>
      <c r="Y247" s="653"/>
      <c r="Z247" s="653"/>
      <c r="AA247" s="653"/>
      <c r="AB247" s="653"/>
      <c r="AC247" s="653"/>
      <c r="AD247" s="653"/>
      <c r="AE247" s="653"/>
      <c r="AF247" s="656"/>
      <c r="AG247" s="656"/>
      <c r="AH247" s="656"/>
      <c r="AI247" s="656"/>
      <c r="AJ247" s="656"/>
      <c r="AK247" s="657"/>
      <c r="AL247" s="88" t="str">
        <f>IF(AND(ISTEXT($E247),ISTEXT($B247)),"산출기준 &gt;&gt;  "&amp;_xlfn.XLOOKUP($E247,산출기준!$D:$D,산출기준!$E:$E,"매칭실패"),"")</f>
        <v/>
      </c>
    </row>
    <row r="248" spans="1:38" ht="34.9" customHeight="1">
      <c r="B248" s="808" t="str" cm="1">
        <f t="array" aca="1" ref="B248" ca="1">_xlfn.IFNA(INDIRECT("Family_표준_구성도!B"&amp;MATCH(F248,INDIRECT("Family_표준_구성도!"&amp;"C:C"),0)),"")</f>
        <v>3.1.1.4.2</v>
      </c>
      <c r="C248" s="668" t="s">
        <v>2016</v>
      </c>
      <c r="D248" s="809"/>
      <c r="E248" s="668" t="s">
        <v>2939</v>
      </c>
      <c r="F248" s="810" t="s">
        <v>585</v>
      </c>
      <c r="G248" s="811"/>
      <c r="H248" s="917" t="s">
        <v>3014</v>
      </c>
      <c r="I248" s="674"/>
      <c r="J248" s="674"/>
      <c r="K248" s="674"/>
      <c r="L248" s="674"/>
      <c r="M248" s="674"/>
      <c r="N248" s="675"/>
      <c r="O248" s="676"/>
      <c r="P248" s="677"/>
      <c r="Q248" s="677"/>
      <c r="R248" s="677"/>
      <c r="S248" s="677"/>
      <c r="T248" s="677"/>
      <c r="U248" s="677"/>
      <c r="V248" s="678"/>
      <c r="W248" s="679"/>
      <c r="X248" s="679"/>
      <c r="Y248" s="679"/>
      <c r="Z248" s="679"/>
      <c r="AA248" s="679"/>
      <c r="AB248" s="679"/>
      <c r="AC248" s="679"/>
      <c r="AD248" s="679"/>
      <c r="AE248" s="679"/>
      <c r="AF248" s="1043" t="s">
        <v>3013</v>
      </c>
      <c r="AG248" s="682"/>
      <c r="AH248" s="682"/>
      <c r="AI248" s="682"/>
      <c r="AJ248" s="682"/>
      <c r="AK248" s="683"/>
      <c r="AL248" s="88" t="str">
        <f ca="1">IF(AND(ISTEXT($E248),ISTEXT($B248)),"산출기준 &gt;&gt;  "&amp;_xlfn.XLOOKUP($E248,산출기준!$D:$D,산출기준!$E:$E,"매칭실패"),"")</f>
        <v>산출기준 &gt;&gt;  [ 벽체 일반 산출 ]</v>
      </c>
    </row>
    <row r="249" spans="1:38" ht="49.9" customHeight="1" outlineLevel="1">
      <c r="B249" s="758"/>
      <c r="C249" s="759"/>
      <c r="D249" s="759"/>
      <c r="E249" s="814"/>
      <c r="F249" s="818" t="s">
        <v>2966</v>
      </c>
      <c r="G249" s="759" t="str">
        <f t="shared" ref="G249" si="87">IF(IF(N249=0,"",N249)&amp;" | "&amp;IF(O249=0,"",O249)&amp;" | "&amp;IF(Q249=0,"",Q249)&amp;" | "&amp;IF(R249=0,"",R249)=" |  |  | ","",IF(N249=0,"",N249)&amp;" | "&amp;IF(O249=0,"",O249)&amp;" | "&amp;IF(Q249=0,"",Q249)&amp;" | "&amp;IF(R249=0,"",R249))</f>
        <v xml:space="preserve">Reinforced Concrete Block |  |  | </v>
      </c>
      <c r="H249" s="816" t="s">
        <v>2995</v>
      </c>
      <c r="I249" s="765" t="str">
        <f>LEFT(H249,14)</f>
        <v>A04AL069-00001</v>
      </c>
      <c r="J249" s="766"/>
      <c r="K249" s="766" t="str">
        <f>IFERROR(VLOOKUP($I249,'WM-AR'!$I$7:$AS$3267,34,FALSE),"")</f>
        <v>M2</v>
      </c>
      <c r="L249" s="766" t="str">
        <f>IFERROR(VLOOKUP($I249,'WM-AR'!$I$7:$AS$3267,4,FALSE),"")</f>
        <v>Finishing Work</v>
      </c>
      <c r="M249" s="766" t="str">
        <f>IFERROR(VLOOKUP($I249,'WM-AR'!$I$7:$AS$3267,6,FALSE),"")</f>
        <v>Masonry Work</v>
      </c>
      <c r="N249" s="766" t="str">
        <f>IFERROR(VLOOKUP($I249,'WM-AR'!$I$7:$AS$3267,8,FALSE),"")</f>
        <v>Reinforced Concrete Block</v>
      </c>
      <c r="O249" s="766">
        <f>IFERROR(VLOOKUP($I249,'WM-AR'!$I$7:$AS$3267,10,FALSE),"")</f>
        <v>0</v>
      </c>
      <c r="P249" s="766">
        <f>IFERROR(VLOOKUP($I249,'WM-AR'!$I$7:$AS$3267,12,FALSE),"")</f>
        <v>0</v>
      </c>
      <c r="Q249" s="766">
        <f>IFERROR(VLOOKUP($I249,'WM-AR'!$I$7:$AS$3267,14,FALSE),"")</f>
        <v>0</v>
      </c>
      <c r="R249" s="766">
        <f>IFERROR(VLOOKUP($I249,'WM-AR'!$I$7:$AS$3267,16,FALSE),"")</f>
        <v>0</v>
      </c>
      <c r="S249" s="766">
        <f>IFERROR(VLOOKUP($I249,'WM-AR'!$I$7:$AS$3267,18,FALSE),"")</f>
        <v>0</v>
      </c>
      <c r="T249" s="766" t="str">
        <f>IFERROR(VLOOKUP($I249,'WM-AR'!$I$7:$AS$3267,20,FALSE),"")</f>
        <v>w/ All Reinf.(Lath, Steel Tie, Anchor Bar, Mortar, ETC.), Filler, Sealant, Lintel/Sill for Opening, ETC.</v>
      </c>
      <c r="U249" s="766">
        <f>IFERROR(VLOOKUP($I249,'WM-AR'!$I$7:$AS$3267,22,FALSE),"")</f>
        <v>0</v>
      </c>
      <c r="V249" s="766" t="str">
        <f>IFERROR(VLOOKUP($I249,'WM-AR'!$I$7:$AS$3267,24,FALSE),"")</f>
        <v>50mm&lt;THK≤100mm</v>
      </c>
      <c r="W249" s="766">
        <f>IFERROR(VLOOKUP($I249,'WM-AR'!$I$7:$AS$3267,25,FALSE),"")</f>
        <v>0</v>
      </c>
      <c r="X249" s="766" t="str">
        <f>IFERROR(VLOOKUP($I249,'WM-AR'!$I$7:$AS$3267,26,FALSE),"")</f>
        <v>THK=(  )mm</v>
      </c>
      <c r="Y249" s="766">
        <f>IFERROR(VLOOKUP($I249,'WM-AR'!$I$7:$AS$3267,27,FALSE),"")</f>
        <v>0</v>
      </c>
      <c r="Z249" s="766">
        <f>IFERROR(VLOOKUP($I249,'WM-AR'!$I$7:$AS$3267,28,FALSE),"")</f>
        <v>0</v>
      </c>
      <c r="AA249" s="766">
        <f>IFERROR(VLOOKUP($I249,'WM-AR'!$I$7:$AS$3267,29,FALSE),"")</f>
        <v>0</v>
      </c>
      <c r="AB249" s="766">
        <f>IFERROR(VLOOKUP($I249,'WM-AR'!$I$7:$AS$3267,30,FALSE),"")</f>
        <v>0</v>
      </c>
      <c r="AC249" s="766">
        <f>IFERROR(VLOOKUP($I249,'WM-AR'!$I$7:$AS$3267,31,FALSE),"")</f>
        <v>0</v>
      </c>
      <c r="AD249" s="766">
        <f>IFERROR(VLOOKUP($I249,'WM-AR'!$I$7:$AS$3267,32,FALSE),"")</f>
        <v>0</v>
      </c>
      <c r="AE249" s="766" t="str">
        <f>IFERROR(VLOOKUP($I249,'WM-AR'!$I$7:$AS$3267,33,FALSE),"")</f>
        <v/>
      </c>
      <c r="AF249" s="817" t="s">
        <v>2996</v>
      </c>
      <c r="AG249" s="768" t="s">
        <v>1815</v>
      </c>
      <c r="AH249" s="768" t="s">
        <v>1815</v>
      </c>
      <c r="AI249" s="769"/>
      <c r="AJ249" s="769" t="str">
        <f>K249</f>
        <v>M2</v>
      </c>
      <c r="AK249" s="905"/>
      <c r="AL249" s="88" t="str">
        <f>IF(AND(ISTEXT($E249),ISTEXT($B249)),"산출기준 &gt;&gt;  "&amp;_xlfn.XLOOKUP($E249,산출기준!$D:$D,산출기준!$E:$E,"매칭실패"),"")</f>
        <v/>
      </c>
    </row>
    <row r="250" spans="1:38" ht="30" customHeight="1" outlineLevel="1">
      <c r="B250" s="758"/>
      <c r="C250" s="759"/>
      <c r="D250" s="759"/>
      <c r="E250" s="814"/>
      <c r="F250" s="818" t="s">
        <v>2945</v>
      </c>
      <c r="G250" s="1044" t="s">
        <v>2964</v>
      </c>
      <c r="H250" s="759"/>
      <c r="I250" s="765" t="s">
        <v>2965</v>
      </c>
      <c r="J250" s="766"/>
      <c r="K250" s="766"/>
      <c r="L250" s="766"/>
      <c r="M250" s="766"/>
      <c r="N250" s="766"/>
      <c r="O250" s="766"/>
      <c r="P250" s="766"/>
      <c r="Q250" s="766"/>
      <c r="R250" s="766"/>
      <c r="S250" s="766"/>
      <c r="T250" s="766"/>
      <c r="U250" s="766"/>
      <c r="V250" s="766"/>
      <c r="W250" s="766"/>
      <c r="X250" s="766"/>
      <c r="Y250" s="766"/>
      <c r="Z250" s="766"/>
      <c r="AA250" s="766"/>
      <c r="AB250" s="766"/>
      <c r="AC250" s="766"/>
      <c r="AD250" s="766"/>
      <c r="AE250" s="766"/>
      <c r="AF250" s="773"/>
      <c r="AG250" s="1045"/>
      <c r="AH250" s="1045"/>
      <c r="AI250" s="1046"/>
      <c r="AJ250" s="1046"/>
      <c r="AK250" s="905"/>
      <c r="AL250" s="88" t="str">
        <f>IF(AND(ISTEXT($E250),ISTEXT($B250)),"산출기준 &gt;&gt;  "&amp;_xlfn.XLOOKUP($E250,산출기준!$D:$D,산출기준!$E:$E,"매칭실패"),"")</f>
        <v/>
      </c>
    </row>
    <row r="251" spans="1:38" ht="49.9" customHeight="1" outlineLevel="1">
      <c r="B251" s="758"/>
      <c r="C251" s="759"/>
      <c r="D251" s="759"/>
      <c r="E251" s="814"/>
      <c r="F251" s="818" t="s">
        <v>2843</v>
      </c>
      <c r="G251" s="759" t="str">
        <f t="shared" ref="G251" si="88">IF(IF(N251=0,"",N251)&amp;" | "&amp;IF(O251=0,"",O251)&amp;" | "&amp;IF(Q251=0,"",Q251)&amp;" | "&amp;IF(R251=0,"",R251)=" |  |  | ","",IF(N251=0,"",N251)&amp;" | "&amp;IF(O251=0,"",O251)&amp;" | "&amp;IF(Q251=0,"",Q251)&amp;" | "&amp;IF(R251=0,"",R251))</f>
        <v xml:space="preserve">Insulation | Glass Wool (Fiberglass) |  | </v>
      </c>
      <c r="H251" s="816" t="s">
        <v>2954</v>
      </c>
      <c r="I251" s="765" t="str">
        <f>LEFT(H251,14)</f>
        <v>A04AL076-00008</v>
      </c>
      <c r="J251" s="766"/>
      <c r="K251" s="766" t="str">
        <f>IFERROR(VLOOKUP($I251,'WM-AR'!$I$7:$AS$3267,34,FALSE),"")</f>
        <v>M2</v>
      </c>
      <c r="L251" s="766" t="str">
        <f>IFERROR(VLOOKUP($I251,'WM-AR'!$I$7:$AS$3267,4,FALSE),"")</f>
        <v>Finishing Work</v>
      </c>
      <c r="M251" s="766" t="str">
        <f>IFERROR(VLOOKUP($I251,'WM-AR'!$I$7:$AS$3267,6,FALSE),"")</f>
        <v>Masonry Work</v>
      </c>
      <c r="N251" s="766" t="str">
        <f>IFERROR(VLOOKUP($I251,'WM-AR'!$I$7:$AS$3267,8,FALSE),"")</f>
        <v>Insulation</v>
      </c>
      <c r="O251" s="766" t="str">
        <f>IFERROR(VLOOKUP($I251,'WM-AR'!$I$7:$AS$3267,10,FALSE),"")</f>
        <v>Glass Wool (Fiberglass)</v>
      </c>
      <c r="P251" s="766">
        <f>IFERROR(VLOOKUP($I251,'WM-AR'!$I$7:$AS$3267,12,FALSE),"")</f>
        <v>0</v>
      </c>
      <c r="Q251" s="766">
        <f>IFERROR(VLOOKUP($I251,'WM-AR'!$I$7:$AS$3267,14,FALSE),"")</f>
        <v>0</v>
      </c>
      <c r="R251" s="766">
        <f>IFERROR(VLOOKUP($I251,'WM-AR'!$I$7:$AS$3267,16,FALSE),"")</f>
        <v>0</v>
      </c>
      <c r="S251" s="766">
        <f>IFERROR(VLOOKUP($I251,'WM-AR'!$I$7:$AS$3267,18,FALSE),"")</f>
        <v>0</v>
      </c>
      <c r="T251" s="766" t="str">
        <f>IFERROR(VLOOKUP($I251,'WM-AR'!$I$7:$AS$3267,20,FALSE),"")</f>
        <v>Minimum Density of 50 kg/m3</v>
      </c>
      <c r="U251" s="766">
        <f>IFERROR(VLOOKUP($I251,'WM-AR'!$I$7:$AS$3267,22,FALSE),"")</f>
        <v>0</v>
      </c>
      <c r="V251" s="766" t="str">
        <f>IFERROR(VLOOKUP($I251,'WM-AR'!$I$7:$AS$3267,24,FALSE),"")</f>
        <v>100mm≤THK</v>
      </c>
      <c r="W251" s="766">
        <f>IFERROR(VLOOKUP($I251,'WM-AR'!$I$7:$AS$3267,25,FALSE),"")</f>
        <v>0</v>
      </c>
      <c r="X251" s="766" t="str">
        <f>IFERROR(VLOOKUP($I251,'WM-AR'!$I$7:$AS$3267,26,FALSE),"")</f>
        <v>THK=(  )mm</v>
      </c>
      <c r="Y251" s="766">
        <f>IFERROR(VLOOKUP($I251,'WM-AR'!$I$7:$AS$3267,27,FALSE),"")</f>
        <v>0</v>
      </c>
      <c r="Z251" s="766">
        <f>IFERROR(VLOOKUP($I251,'WM-AR'!$I$7:$AS$3267,28,FALSE),"")</f>
        <v>0</v>
      </c>
      <c r="AA251" s="766">
        <f>IFERROR(VLOOKUP($I251,'WM-AR'!$I$7:$AS$3267,29,FALSE),"")</f>
        <v>0</v>
      </c>
      <c r="AB251" s="766">
        <f>IFERROR(VLOOKUP($I251,'WM-AR'!$I$7:$AS$3267,30,FALSE),"")</f>
        <v>0</v>
      </c>
      <c r="AC251" s="766">
        <f>IFERROR(VLOOKUP($I251,'WM-AR'!$I$7:$AS$3267,31,FALSE),"")</f>
        <v>0</v>
      </c>
      <c r="AD251" s="766">
        <f>IFERROR(VLOOKUP($I251,'WM-AR'!$I$7:$AS$3267,32,FALSE),"")</f>
        <v>0</v>
      </c>
      <c r="AE251" s="766" t="str">
        <f>IFERROR(VLOOKUP($I251,'WM-AR'!$I$7:$AS$3267,33,FALSE),"")</f>
        <v/>
      </c>
      <c r="AF251" s="817" t="s">
        <v>2996</v>
      </c>
      <c r="AG251" s="768" t="s">
        <v>1815</v>
      </c>
      <c r="AH251" s="768" t="s">
        <v>1815</v>
      </c>
      <c r="AI251" s="769"/>
      <c r="AJ251" s="769" t="str">
        <f>K251</f>
        <v>M2</v>
      </c>
      <c r="AK251" s="905"/>
      <c r="AL251" s="88" t="str">
        <f>IF(AND(ISTEXT($E251),ISTEXT($B251)),"산출기준 &gt;&gt;  "&amp;_xlfn.XLOOKUP($E251,산출기준!$D:$D,산출기준!$E:$E,"매칭실패"),"")</f>
        <v/>
      </c>
    </row>
    <row r="252" spans="1:38">
      <c r="A252" s="1019"/>
      <c r="B252" s="684"/>
      <c r="C252" s="685"/>
      <c r="D252" s="1020"/>
      <c r="E252" s="687"/>
      <c r="F252" s="1021"/>
      <c r="G252" s="875" t="s">
        <v>2195</v>
      </c>
      <c r="H252" s="824"/>
      <c r="I252" s="692" t="str">
        <f t="shared" ref="I252:I254" si="89">LEFT(H252,14)</f>
        <v/>
      </c>
      <c r="J252" s="1022"/>
      <c r="K252" s="1023" t="str">
        <f>IFERROR(VLOOKUP($I252,'WM-AR'!$I$7:$AS$3267,34,FALSE),"")</f>
        <v/>
      </c>
      <c r="L252" s="1024" t="str">
        <f>IFERROR(VLOOKUP($I252,'WM-AR'!$I$7:$AS$3267,4,FALSE),"")</f>
        <v/>
      </c>
      <c r="M252" s="1024" t="str">
        <f>IFERROR(VLOOKUP($I252,'WM-AR'!$I$7:$AS$3267,6,FALSE),"")</f>
        <v/>
      </c>
      <c r="N252" s="1024" t="str">
        <f>IFERROR(VLOOKUP($I252,'WM-AR'!$I$7:$AS$3267,8,FALSE),"")</f>
        <v/>
      </c>
      <c r="O252" s="1025" t="str">
        <f>IFERROR(VLOOKUP($I252,'WM-AR'!$I$7:$AS$3267,10,FALSE),"")</f>
        <v/>
      </c>
      <c r="P252" s="1026" t="str">
        <f>IFERROR(VLOOKUP($I252,'WM-AR'!$I$7:$AS$3267,12,FALSE),"")</f>
        <v/>
      </c>
      <c r="Q252" s="1026" t="str">
        <f>IFERROR(VLOOKUP($I252,'WM-AR'!$I$7:$AS$3267,14,FALSE),"")</f>
        <v/>
      </c>
      <c r="R252" s="1026" t="str">
        <f>IFERROR(VLOOKUP($I252,'WM-AR'!$I$7:$AS$3267,16,FALSE),"")</f>
        <v/>
      </c>
      <c r="S252" s="1026" t="str">
        <f>IFERROR(VLOOKUP($I252,'WM-AR'!$I$7:$AS$3267,18,FALSE),"")</f>
        <v/>
      </c>
      <c r="T252" s="1026" t="str">
        <f>IFERROR(VLOOKUP($I252,'WM-AR'!$I$7:$AS$3267,20,FALSE),"")</f>
        <v/>
      </c>
      <c r="U252" s="1026" t="str">
        <f>IFERROR(VLOOKUP($I252,'WM-AR'!$I$7:$AS$3267,22,FALSE),"")</f>
        <v/>
      </c>
      <c r="V252" s="1026" t="str">
        <f>IFERROR(VLOOKUP($I252,'WM-AR'!$I$7:$AS$3267,24,FALSE),"")</f>
        <v/>
      </c>
      <c r="W252" s="1026" t="str">
        <f>IFERROR(VLOOKUP($I252,'WM-AR'!$I$7:$AS$3267,25,FALSE),"")</f>
        <v/>
      </c>
      <c r="X252" s="1026" t="str">
        <f>IFERROR(VLOOKUP($I252,'WM-AR'!$I$7:$AS$3267,26,FALSE),"")</f>
        <v/>
      </c>
      <c r="Y252" s="1026" t="str">
        <f>IFERROR(VLOOKUP($I252,'WM-AR'!$I$7:$AS$3267,27,FALSE),"")</f>
        <v/>
      </c>
      <c r="Z252" s="1026" t="str">
        <f>IFERROR(VLOOKUP($I252,'WM-AR'!$I$7:$AS$3267,28,FALSE),"")</f>
        <v/>
      </c>
      <c r="AA252" s="1026" t="str">
        <f>IFERROR(VLOOKUP($I252,'WM-AR'!$I$7:$AS$3267,29,FALSE),"")</f>
        <v/>
      </c>
      <c r="AB252" s="1026" t="str">
        <f>IFERROR(VLOOKUP($I252,'WM-AR'!$I$7:$AS$3267,30,FALSE),"")</f>
        <v/>
      </c>
      <c r="AC252" s="1026" t="str">
        <f>IFERROR(VLOOKUP($I252,'WM-AR'!$I$7:$AS$3267,31,FALSE),"")</f>
        <v/>
      </c>
      <c r="AD252" s="1026" t="str">
        <f>IFERROR(VLOOKUP($I252,'WM-AR'!$I$7:$AS$3267,32,FALSE),"")</f>
        <v/>
      </c>
      <c r="AE252" s="1026" t="str">
        <f>IFERROR(VLOOKUP($I252,'WM-AR'!$I$7:$AS$3267,33,FALSE),"")</f>
        <v/>
      </c>
      <c r="AF252" s="1027"/>
      <c r="AG252" s="834"/>
      <c r="AH252" s="834"/>
      <c r="AI252" s="836"/>
      <c r="AJ252" s="836" t="str">
        <f t="shared" ref="AJ252:AJ254" si="90">K252</f>
        <v/>
      </c>
      <c r="AK252" s="704"/>
      <c r="AL252" s="1028" t="str">
        <f>IF(AND(ISTEXT($E252),ISTEXT($B252)),"산출기준 &gt;&gt;  "&amp;_xlfn.XLOOKUP($E252,산출기준!$D:$D,산출기준!$E:$E,"매칭실패"),"")</f>
        <v/>
      </c>
    </row>
    <row r="253" spans="1:38">
      <c r="A253" s="1019"/>
      <c r="B253" s="705"/>
      <c r="C253" s="706"/>
      <c r="D253" s="711"/>
      <c r="E253" s="708"/>
      <c r="F253" s="1029"/>
      <c r="G253" s="882"/>
      <c r="H253" s="843"/>
      <c r="I253" s="712" t="str">
        <f t="shared" si="89"/>
        <v/>
      </c>
      <c r="J253" s="1030"/>
      <c r="K253" s="1031" t="str">
        <f>IFERROR(VLOOKUP($I253,'WM-AR'!$I$7:$AS$3267,34,FALSE),"")</f>
        <v/>
      </c>
      <c r="L253" s="1030" t="str">
        <f>IFERROR(VLOOKUP($I253,'WM-AR'!$I$7:$AS$3267,4,FALSE),"")</f>
        <v/>
      </c>
      <c r="M253" s="1030" t="str">
        <f>IFERROR(VLOOKUP($I253,'WM-AR'!$I$7:$AS$3267,6,FALSE),"")</f>
        <v/>
      </c>
      <c r="N253" s="1030" t="str">
        <f>IFERROR(VLOOKUP($I253,'WM-AR'!$I$7:$AS$3267,8,FALSE),"")</f>
        <v/>
      </c>
      <c r="O253" s="1032" t="str">
        <f>IFERROR(VLOOKUP($I253,'WM-AR'!$I$7:$AS$3267,10,FALSE),"")</f>
        <v/>
      </c>
      <c r="P253" s="1033" t="str">
        <f>IFERROR(VLOOKUP($I253,'WM-AR'!$I$7:$AS$3267,12,FALSE),"")</f>
        <v/>
      </c>
      <c r="Q253" s="1033" t="str">
        <f>IFERROR(VLOOKUP($I253,'WM-AR'!$I$7:$AS$3267,14,FALSE),"")</f>
        <v/>
      </c>
      <c r="R253" s="1033" t="str">
        <f>IFERROR(VLOOKUP($I253,'WM-AR'!$I$7:$AS$3267,16,FALSE),"")</f>
        <v/>
      </c>
      <c r="S253" s="1033" t="str">
        <f>IFERROR(VLOOKUP($I253,'WM-AR'!$I$7:$AS$3267,18,FALSE),"")</f>
        <v/>
      </c>
      <c r="T253" s="1033" t="str">
        <f>IFERROR(VLOOKUP($I253,'WM-AR'!$I$7:$AS$3267,20,FALSE),"")</f>
        <v/>
      </c>
      <c r="U253" s="1033" t="str">
        <f>IFERROR(VLOOKUP($I253,'WM-AR'!$I$7:$AS$3267,22,FALSE),"")</f>
        <v/>
      </c>
      <c r="V253" s="1033" t="str">
        <f>IFERROR(VLOOKUP($I253,'WM-AR'!$I$7:$AS$3267,24,FALSE),"")</f>
        <v/>
      </c>
      <c r="W253" s="1033" t="str">
        <f>IFERROR(VLOOKUP($I253,'WM-AR'!$I$7:$AS$3267,25,FALSE),"")</f>
        <v/>
      </c>
      <c r="X253" s="1033" t="str">
        <f>IFERROR(VLOOKUP($I253,'WM-AR'!$I$7:$AS$3267,26,FALSE),"")</f>
        <v/>
      </c>
      <c r="Y253" s="1033" t="str">
        <f>IFERROR(VLOOKUP($I253,'WM-AR'!$I$7:$AS$3267,27,FALSE),"")</f>
        <v/>
      </c>
      <c r="Z253" s="1033" t="str">
        <f>IFERROR(VLOOKUP($I253,'WM-AR'!$I$7:$AS$3267,28,FALSE),"")</f>
        <v/>
      </c>
      <c r="AA253" s="1033" t="str">
        <f>IFERROR(VLOOKUP($I253,'WM-AR'!$I$7:$AS$3267,29,FALSE),"")</f>
        <v/>
      </c>
      <c r="AB253" s="1033" t="str">
        <f>IFERROR(VLOOKUP($I253,'WM-AR'!$I$7:$AS$3267,30,FALSE),"")</f>
        <v/>
      </c>
      <c r="AC253" s="1033" t="str">
        <f>IFERROR(VLOOKUP($I253,'WM-AR'!$I$7:$AS$3267,31,FALSE),"")</f>
        <v/>
      </c>
      <c r="AD253" s="1033" t="str">
        <f>IFERROR(VLOOKUP($I253,'WM-AR'!$I$7:$AS$3267,32,FALSE),"")</f>
        <v/>
      </c>
      <c r="AE253" s="1033" t="str">
        <f>IFERROR(VLOOKUP($I253,'WM-AR'!$I$7:$AS$3267,33,FALSE),"")</f>
        <v/>
      </c>
      <c r="AF253" s="1034"/>
      <c r="AG253" s="852"/>
      <c r="AH253" s="852"/>
      <c r="AI253" s="854"/>
      <c r="AJ253" s="854" t="str">
        <f t="shared" si="90"/>
        <v/>
      </c>
      <c r="AK253" s="723"/>
      <c r="AL253" s="1028" t="str">
        <f>IF(AND(ISTEXT($E253),ISTEXT($B253)),"산출기준 &gt;&gt;  "&amp;_xlfn.XLOOKUP($E253,산출기준!$D:$D,산출기준!$E:$E,"매칭실패"),"")</f>
        <v/>
      </c>
    </row>
    <row r="254" spans="1:38">
      <c r="A254" s="1019"/>
      <c r="B254" s="724"/>
      <c r="C254" s="725"/>
      <c r="D254" s="731"/>
      <c r="E254" s="727"/>
      <c r="F254" s="1035"/>
      <c r="G254" s="886"/>
      <c r="H254" s="861"/>
      <c r="I254" s="732" t="str">
        <f t="shared" si="89"/>
        <v/>
      </c>
      <c r="J254" s="1036"/>
      <c r="K254" s="1037" t="str">
        <f>IFERROR(VLOOKUP($I254,'WM-AR'!$I$7:$AS$3267,34,FALSE),"")</f>
        <v/>
      </c>
      <c r="L254" s="1036" t="str">
        <f>IFERROR(VLOOKUP($I254,'WM-AR'!$I$7:$AS$3267,4,FALSE),"")</f>
        <v/>
      </c>
      <c r="M254" s="1036" t="str">
        <f>IFERROR(VLOOKUP($I254,'WM-AR'!$I$7:$AS$3267,6,FALSE),"")</f>
        <v/>
      </c>
      <c r="N254" s="1036" t="str">
        <f>IFERROR(VLOOKUP($I254,'WM-AR'!$I$7:$AS$3267,8,FALSE),"")</f>
        <v/>
      </c>
      <c r="O254" s="1038" t="str">
        <f>IFERROR(VLOOKUP($I254,'WM-AR'!$I$7:$AS$3267,10,FALSE),"")</f>
        <v/>
      </c>
      <c r="P254" s="1039" t="str">
        <f>IFERROR(VLOOKUP($I254,'WM-AR'!$I$7:$AS$3267,12,FALSE),"")</f>
        <v/>
      </c>
      <c r="Q254" s="1039" t="str">
        <f>IFERROR(VLOOKUP($I254,'WM-AR'!$I$7:$AS$3267,14,FALSE),"")</f>
        <v/>
      </c>
      <c r="R254" s="1039" t="str">
        <f>IFERROR(VLOOKUP($I254,'WM-AR'!$I$7:$AS$3267,16,FALSE),"")</f>
        <v/>
      </c>
      <c r="S254" s="1039" t="str">
        <f>IFERROR(VLOOKUP($I254,'WM-AR'!$I$7:$AS$3267,18,FALSE),"")</f>
        <v/>
      </c>
      <c r="T254" s="1039" t="str">
        <f>IFERROR(VLOOKUP($I254,'WM-AR'!$I$7:$AS$3267,20,FALSE),"")</f>
        <v/>
      </c>
      <c r="U254" s="1039" t="str">
        <f>IFERROR(VLOOKUP($I254,'WM-AR'!$I$7:$AS$3267,22,FALSE),"")</f>
        <v/>
      </c>
      <c r="V254" s="1039" t="str">
        <f>IFERROR(VLOOKUP($I254,'WM-AR'!$I$7:$AS$3267,24,FALSE),"")</f>
        <v/>
      </c>
      <c r="W254" s="1039" t="str">
        <f>IFERROR(VLOOKUP($I254,'WM-AR'!$I$7:$AS$3267,25,FALSE),"")</f>
        <v/>
      </c>
      <c r="X254" s="1039" t="str">
        <f>IFERROR(VLOOKUP($I254,'WM-AR'!$I$7:$AS$3267,26,FALSE),"")</f>
        <v/>
      </c>
      <c r="Y254" s="1039" t="str">
        <f>IFERROR(VLOOKUP($I254,'WM-AR'!$I$7:$AS$3267,27,FALSE),"")</f>
        <v/>
      </c>
      <c r="Z254" s="1039" t="str">
        <f>IFERROR(VLOOKUP($I254,'WM-AR'!$I$7:$AS$3267,28,FALSE),"")</f>
        <v/>
      </c>
      <c r="AA254" s="1039" t="str">
        <f>IFERROR(VLOOKUP($I254,'WM-AR'!$I$7:$AS$3267,29,FALSE),"")</f>
        <v/>
      </c>
      <c r="AB254" s="1039" t="str">
        <f>IFERROR(VLOOKUP($I254,'WM-AR'!$I$7:$AS$3267,30,FALSE),"")</f>
        <v/>
      </c>
      <c r="AC254" s="1039" t="str">
        <f>IFERROR(VLOOKUP($I254,'WM-AR'!$I$7:$AS$3267,31,FALSE),"")</f>
        <v/>
      </c>
      <c r="AD254" s="1039" t="str">
        <f>IFERROR(VLOOKUP($I254,'WM-AR'!$I$7:$AS$3267,32,FALSE),"")</f>
        <v/>
      </c>
      <c r="AE254" s="1039" t="str">
        <f>IFERROR(VLOOKUP($I254,'WM-AR'!$I$7:$AS$3267,33,FALSE),"")</f>
        <v/>
      </c>
      <c r="AF254" s="1040"/>
      <c r="AG254" s="870"/>
      <c r="AH254" s="870"/>
      <c r="AI254" s="871"/>
      <c r="AJ254" s="871" t="str">
        <f t="shared" si="90"/>
        <v/>
      </c>
      <c r="AK254" s="743"/>
      <c r="AL254" s="1028" t="str">
        <f>IF(AND(ISTEXT($E254),ISTEXT($B254)),"산출기준 &gt;&gt;  "&amp;_xlfn.XLOOKUP($E254,산출기준!$D:$D,산출기준!$E:$E,"매칭실패"),"")</f>
        <v/>
      </c>
    </row>
    <row r="255" spans="1:38">
      <c r="B255" s="645"/>
      <c r="C255" s="646"/>
      <c r="D255" s="648"/>
      <c r="E255" s="648"/>
      <c r="F255" s="1047"/>
      <c r="G255" s="645"/>
      <c r="H255" s="651"/>
      <c r="I255" s="652"/>
      <c r="J255" s="652"/>
      <c r="K255" s="653"/>
      <c r="L255" s="653"/>
      <c r="M255" s="653"/>
      <c r="N255" s="653"/>
      <c r="O255" s="653"/>
      <c r="P255" s="653"/>
      <c r="Q255" s="653"/>
      <c r="R255" s="653"/>
      <c r="S255" s="653"/>
      <c r="T255" s="653"/>
      <c r="U255" s="653"/>
      <c r="V255" s="653"/>
      <c r="W255" s="653"/>
      <c r="X255" s="653"/>
      <c r="Y255" s="653"/>
      <c r="Z255" s="653"/>
      <c r="AA255" s="653"/>
      <c r="AB255" s="653"/>
      <c r="AC255" s="653"/>
      <c r="AD255" s="653"/>
      <c r="AE255" s="653"/>
      <c r="AF255" s="656"/>
      <c r="AG255" s="656"/>
      <c r="AH255" s="656"/>
      <c r="AI255" s="656"/>
      <c r="AJ255" s="656"/>
      <c r="AK255" s="657"/>
      <c r="AL255" s="88" t="str">
        <f>IF(AND(ISTEXT($E255),ISTEXT($B255)),"산출기준 &gt;&gt;  "&amp;_xlfn.XLOOKUP($E255,산출기준!$D:$D,산출기준!$E:$E,"매칭실패"),"")</f>
        <v/>
      </c>
    </row>
    <row r="256" spans="1:38" ht="34.9" customHeight="1">
      <c r="B256" s="808" t="str" cm="1">
        <f t="array" aca="1" ref="B256" ca="1">_xlfn.IFNA(INDIRECT("Family_표준_구성도!B"&amp;MATCH(F256,INDIRECT("Family_표준_구성도!"&amp;"C:C"),0)),"")</f>
        <v>3.1.1.4.3</v>
      </c>
      <c r="C256" s="668" t="s">
        <v>2016</v>
      </c>
      <c r="D256" s="809"/>
      <c r="E256" s="668" t="s">
        <v>2939</v>
      </c>
      <c r="F256" s="810" t="s">
        <v>587</v>
      </c>
      <c r="G256" s="811"/>
      <c r="H256" s="917" t="s">
        <v>3015</v>
      </c>
      <c r="I256" s="674"/>
      <c r="J256" s="674"/>
      <c r="K256" s="674"/>
      <c r="L256" s="674"/>
      <c r="M256" s="674"/>
      <c r="N256" s="675"/>
      <c r="O256" s="676"/>
      <c r="P256" s="677"/>
      <c r="Q256" s="677"/>
      <c r="R256" s="677"/>
      <c r="S256" s="677"/>
      <c r="T256" s="677"/>
      <c r="U256" s="677"/>
      <c r="V256" s="678"/>
      <c r="W256" s="679"/>
      <c r="X256" s="679"/>
      <c r="Y256" s="679"/>
      <c r="Z256" s="679"/>
      <c r="AA256" s="679"/>
      <c r="AB256" s="679"/>
      <c r="AC256" s="679"/>
      <c r="AD256" s="679"/>
      <c r="AE256" s="679"/>
      <c r="AF256" s="1043" t="s">
        <v>3013</v>
      </c>
      <c r="AG256" s="682"/>
      <c r="AH256" s="682"/>
      <c r="AI256" s="682"/>
      <c r="AJ256" s="682"/>
      <c r="AK256" s="683"/>
      <c r="AL256" s="88" t="str">
        <f ca="1">IF(AND(ISTEXT($E256),ISTEXT($B256)),"산출기준 &gt;&gt;  "&amp;_xlfn.XLOOKUP($E256,산출기준!$D:$D,산출기준!$E:$E,"매칭실패"),"")</f>
        <v>산출기준 &gt;&gt;  [ 벽체 일반 산출 ]</v>
      </c>
    </row>
    <row r="257" spans="1:38" ht="49.9" customHeight="1" outlineLevel="1">
      <c r="B257" s="758"/>
      <c r="C257" s="759"/>
      <c r="D257" s="759"/>
      <c r="E257" s="814"/>
      <c r="F257" s="818" t="s">
        <v>2966</v>
      </c>
      <c r="G257" s="759" t="str">
        <f t="shared" ref="G257" si="91">IF(IF(N257=0,"",N257)&amp;" | "&amp;IF(O257=0,"",O257)&amp;" | "&amp;IF(Q257=0,"",Q257)&amp;" | "&amp;IF(R257=0,"",R257)=" |  |  | ","",IF(N257=0,"",N257)&amp;" | "&amp;IF(O257=0,"",O257)&amp;" | "&amp;IF(Q257=0,"",Q257)&amp;" | "&amp;IF(R257=0,"",R257))</f>
        <v xml:space="preserve">Reinforced Concrete Block |  |  | </v>
      </c>
      <c r="H257" s="816" t="s">
        <v>2995</v>
      </c>
      <c r="I257" s="765" t="str">
        <f>LEFT(H257,14)</f>
        <v>A04AL069-00001</v>
      </c>
      <c r="J257" s="766"/>
      <c r="K257" s="766" t="str">
        <f>IFERROR(VLOOKUP($I257,'WM-AR'!$I$7:$AS$3267,34,FALSE),"")</f>
        <v>M2</v>
      </c>
      <c r="L257" s="766" t="str">
        <f>IFERROR(VLOOKUP($I257,'WM-AR'!$I$7:$AS$3267,4,FALSE),"")</f>
        <v>Finishing Work</v>
      </c>
      <c r="M257" s="766" t="str">
        <f>IFERROR(VLOOKUP($I257,'WM-AR'!$I$7:$AS$3267,6,FALSE),"")</f>
        <v>Masonry Work</v>
      </c>
      <c r="N257" s="766" t="str">
        <f>IFERROR(VLOOKUP($I257,'WM-AR'!$I$7:$AS$3267,8,FALSE),"")</f>
        <v>Reinforced Concrete Block</v>
      </c>
      <c r="O257" s="766">
        <f>IFERROR(VLOOKUP($I257,'WM-AR'!$I$7:$AS$3267,10,FALSE),"")</f>
        <v>0</v>
      </c>
      <c r="P257" s="766">
        <f>IFERROR(VLOOKUP($I257,'WM-AR'!$I$7:$AS$3267,12,FALSE),"")</f>
        <v>0</v>
      </c>
      <c r="Q257" s="766">
        <f>IFERROR(VLOOKUP($I257,'WM-AR'!$I$7:$AS$3267,14,FALSE),"")</f>
        <v>0</v>
      </c>
      <c r="R257" s="766">
        <f>IFERROR(VLOOKUP($I257,'WM-AR'!$I$7:$AS$3267,16,FALSE),"")</f>
        <v>0</v>
      </c>
      <c r="S257" s="766">
        <f>IFERROR(VLOOKUP($I257,'WM-AR'!$I$7:$AS$3267,18,FALSE),"")</f>
        <v>0</v>
      </c>
      <c r="T257" s="766" t="str">
        <f>IFERROR(VLOOKUP($I257,'WM-AR'!$I$7:$AS$3267,20,FALSE),"")</f>
        <v>w/ All Reinf.(Lath, Steel Tie, Anchor Bar, Mortar, ETC.), Filler, Sealant, Lintel/Sill for Opening, ETC.</v>
      </c>
      <c r="U257" s="766">
        <f>IFERROR(VLOOKUP($I257,'WM-AR'!$I$7:$AS$3267,22,FALSE),"")</f>
        <v>0</v>
      </c>
      <c r="V257" s="766" t="str">
        <f>IFERROR(VLOOKUP($I257,'WM-AR'!$I$7:$AS$3267,24,FALSE),"")</f>
        <v>50mm&lt;THK≤100mm</v>
      </c>
      <c r="W257" s="766">
        <f>IFERROR(VLOOKUP($I257,'WM-AR'!$I$7:$AS$3267,25,FALSE),"")</f>
        <v>0</v>
      </c>
      <c r="X257" s="766" t="str">
        <f>IFERROR(VLOOKUP($I257,'WM-AR'!$I$7:$AS$3267,26,FALSE),"")</f>
        <v>THK=(  )mm</v>
      </c>
      <c r="Y257" s="766">
        <f>IFERROR(VLOOKUP($I257,'WM-AR'!$I$7:$AS$3267,27,FALSE),"")</f>
        <v>0</v>
      </c>
      <c r="Z257" s="766">
        <f>IFERROR(VLOOKUP($I257,'WM-AR'!$I$7:$AS$3267,28,FALSE),"")</f>
        <v>0</v>
      </c>
      <c r="AA257" s="766">
        <f>IFERROR(VLOOKUP($I257,'WM-AR'!$I$7:$AS$3267,29,FALSE),"")</f>
        <v>0</v>
      </c>
      <c r="AB257" s="766">
        <f>IFERROR(VLOOKUP($I257,'WM-AR'!$I$7:$AS$3267,30,FALSE),"")</f>
        <v>0</v>
      </c>
      <c r="AC257" s="766">
        <f>IFERROR(VLOOKUP($I257,'WM-AR'!$I$7:$AS$3267,31,FALSE),"")</f>
        <v>0</v>
      </c>
      <c r="AD257" s="766">
        <f>IFERROR(VLOOKUP($I257,'WM-AR'!$I$7:$AS$3267,32,FALSE),"")</f>
        <v>0</v>
      </c>
      <c r="AE257" s="766" t="str">
        <f>IFERROR(VLOOKUP($I257,'WM-AR'!$I$7:$AS$3267,33,FALSE),"")</f>
        <v/>
      </c>
      <c r="AF257" s="817" t="s">
        <v>2996</v>
      </c>
      <c r="AG257" s="768" t="s">
        <v>1815</v>
      </c>
      <c r="AH257" s="768" t="s">
        <v>1815</v>
      </c>
      <c r="AI257" s="769"/>
      <c r="AJ257" s="769" t="str">
        <f>K257</f>
        <v>M2</v>
      </c>
      <c r="AK257" s="905"/>
      <c r="AL257" s="88" t="str">
        <f>IF(AND(ISTEXT($E257),ISTEXT($B257)),"산출기준 &gt;&gt;  "&amp;_xlfn.XLOOKUP($E257,산출기준!$D:$D,산출기준!$E:$E,"매칭실패"),"")</f>
        <v/>
      </c>
    </row>
    <row r="258" spans="1:38" ht="30" customHeight="1" outlineLevel="1">
      <c r="B258" s="758"/>
      <c r="C258" s="759"/>
      <c r="D258" s="759"/>
      <c r="E258" s="814"/>
      <c r="F258" s="818" t="s">
        <v>2945</v>
      </c>
      <c r="G258" s="1044" t="s">
        <v>2964</v>
      </c>
      <c r="H258" s="759"/>
      <c r="I258" s="765" t="s">
        <v>2965</v>
      </c>
      <c r="J258" s="766"/>
      <c r="K258" s="766"/>
      <c r="L258" s="766"/>
      <c r="M258" s="766"/>
      <c r="N258" s="766"/>
      <c r="O258" s="766"/>
      <c r="P258" s="766"/>
      <c r="Q258" s="766"/>
      <c r="R258" s="766"/>
      <c r="S258" s="766"/>
      <c r="T258" s="766"/>
      <c r="U258" s="766"/>
      <c r="V258" s="766"/>
      <c r="W258" s="766"/>
      <c r="X258" s="766"/>
      <c r="Y258" s="766"/>
      <c r="Z258" s="766"/>
      <c r="AA258" s="766"/>
      <c r="AB258" s="766"/>
      <c r="AC258" s="766"/>
      <c r="AD258" s="766"/>
      <c r="AE258" s="766"/>
      <c r="AF258" s="773"/>
      <c r="AG258" s="1045"/>
      <c r="AH258" s="1045"/>
      <c r="AI258" s="1046"/>
      <c r="AJ258" s="1046"/>
      <c r="AK258" s="905"/>
      <c r="AL258" s="88" t="str">
        <f>IF(AND(ISTEXT($E258),ISTEXT($B258)),"산출기준 &gt;&gt;  "&amp;_xlfn.XLOOKUP($E258,산출기준!$D:$D,산출기준!$E:$E,"매칭실패"),"")</f>
        <v/>
      </c>
    </row>
    <row r="259" spans="1:38" ht="49.9" customHeight="1" outlineLevel="1">
      <c r="B259" s="758"/>
      <c r="C259" s="759"/>
      <c r="D259" s="759"/>
      <c r="E259" s="814"/>
      <c r="F259" s="818" t="s">
        <v>2843</v>
      </c>
      <c r="G259" s="759" t="str">
        <f t="shared" ref="G259" si="92">IF(IF(N259=0,"",N259)&amp;" | "&amp;IF(O259=0,"",O259)&amp;" | "&amp;IF(Q259=0,"",Q259)&amp;" | "&amp;IF(R259=0,"",R259)=" |  |  | ","",IF(N259=0,"",N259)&amp;" | "&amp;IF(O259=0,"",O259)&amp;" | "&amp;IF(Q259=0,"",Q259)&amp;" | "&amp;IF(R259=0,"",R259))</f>
        <v xml:space="preserve">Insulation | Polystyrene (Extruded Polystyrene(XPS) or Expanded Polystyrene(EPS)) |  | </v>
      </c>
      <c r="H259" s="816" t="s">
        <v>3000</v>
      </c>
      <c r="I259" s="765" t="str">
        <f>LEFT(H259,14)</f>
        <v>A04AL076-00012</v>
      </c>
      <c r="J259" s="766"/>
      <c r="K259" s="766" t="str">
        <f>IFERROR(VLOOKUP($I259,'WM-AR'!$I$7:$AS$3267,34,FALSE),"")</f>
        <v>M2</v>
      </c>
      <c r="L259" s="766" t="str">
        <f>IFERROR(VLOOKUP($I259,'WM-AR'!$I$7:$AS$3267,4,FALSE),"")</f>
        <v>Finishing Work</v>
      </c>
      <c r="M259" s="766" t="str">
        <f>IFERROR(VLOOKUP($I259,'WM-AR'!$I$7:$AS$3267,6,FALSE),"")</f>
        <v>Masonry Work</v>
      </c>
      <c r="N259" s="766" t="str">
        <f>IFERROR(VLOOKUP($I259,'WM-AR'!$I$7:$AS$3267,8,FALSE),"")</f>
        <v>Insulation</v>
      </c>
      <c r="O259" s="766" t="str">
        <f>IFERROR(VLOOKUP($I259,'WM-AR'!$I$7:$AS$3267,10,FALSE),"")</f>
        <v>Polystyrene (Extruded Polystyrene(XPS) or Expanded Polystyrene(EPS))</v>
      </c>
      <c r="P259" s="766">
        <f>IFERROR(VLOOKUP($I259,'WM-AR'!$I$7:$AS$3267,12,FALSE),"")</f>
        <v>0</v>
      </c>
      <c r="Q259" s="766">
        <f>IFERROR(VLOOKUP($I259,'WM-AR'!$I$7:$AS$3267,14,FALSE),"")</f>
        <v>0</v>
      </c>
      <c r="R259" s="766">
        <f>IFERROR(VLOOKUP($I259,'WM-AR'!$I$7:$AS$3267,16,FALSE),"")</f>
        <v>0</v>
      </c>
      <c r="S259" s="766">
        <f>IFERROR(VLOOKUP($I259,'WM-AR'!$I$7:$AS$3267,18,FALSE),"")</f>
        <v>0</v>
      </c>
      <c r="T259" s="766" t="str">
        <f>IFERROR(VLOOKUP($I259,'WM-AR'!$I$7:$AS$3267,20,FALSE),"")</f>
        <v>Minimum Density of 25 kg/m3</v>
      </c>
      <c r="U259" s="766">
        <f>IFERROR(VLOOKUP($I259,'WM-AR'!$I$7:$AS$3267,22,FALSE),"")</f>
        <v>0</v>
      </c>
      <c r="V259" s="766" t="str">
        <f>IFERROR(VLOOKUP($I259,'WM-AR'!$I$7:$AS$3267,24,FALSE),"")</f>
        <v>100mm≤THK</v>
      </c>
      <c r="W259" s="766">
        <f>IFERROR(VLOOKUP($I259,'WM-AR'!$I$7:$AS$3267,25,FALSE),"")</f>
        <v>0</v>
      </c>
      <c r="X259" s="766" t="str">
        <f>IFERROR(VLOOKUP($I259,'WM-AR'!$I$7:$AS$3267,26,FALSE),"")</f>
        <v>THK=(  )mm</v>
      </c>
      <c r="Y259" s="766">
        <f>IFERROR(VLOOKUP($I259,'WM-AR'!$I$7:$AS$3267,27,FALSE),"")</f>
        <v>0</v>
      </c>
      <c r="Z259" s="766">
        <f>IFERROR(VLOOKUP($I259,'WM-AR'!$I$7:$AS$3267,28,FALSE),"")</f>
        <v>0</v>
      </c>
      <c r="AA259" s="766">
        <f>IFERROR(VLOOKUP($I259,'WM-AR'!$I$7:$AS$3267,29,FALSE),"")</f>
        <v>0</v>
      </c>
      <c r="AB259" s="766">
        <f>IFERROR(VLOOKUP($I259,'WM-AR'!$I$7:$AS$3267,30,FALSE),"")</f>
        <v>0</v>
      </c>
      <c r="AC259" s="766">
        <f>IFERROR(VLOOKUP($I259,'WM-AR'!$I$7:$AS$3267,31,FALSE),"")</f>
        <v>0</v>
      </c>
      <c r="AD259" s="766">
        <f>IFERROR(VLOOKUP($I259,'WM-AR'!$I$7:$AS$3267,32,FALSE),"")</f>
        <v>0</v>
      </c>
      <c r="AE259" s="766" t="str">
        <f>IFERROR(VLOOKUP($I259,'WM-AR'!$I$7:$AS$3267,33,FALSE),"")</f>
        <v/>
      </c>
      <c r="AF259" s="817" t="s">
        <v>2996</v>
      </c>
      <c r="AG259" s="768" t="s">
        <v>1815</v>
      </c>
      <c r="AH259" s="768" t="s">
        <v>1815</v>
      </c>
      <c r="AI259" s="769"/>
      <c r="AJ259" s="769" t="str">
        <f>K259</f>
        <v>M2</v>
      </c>
      <c r="AK259" s="905"/>
      <c r="AL259" s="88" t="str">
        <f>IF(AND(ISTEXT($E259),ISTEXT($B259)),"산출기준 &gt;&gt;  "&amp;_xlfn.XLOOKUP($E259,산출기준!$D:$D,산출기준!$E:$E,"매칭실패"),"")</f>
        <v/>
      </c>
    </row>
    <row r="260" spans="1:38">
      <c r="A260" s="1019"/>
      <c r="B260" s="684"/>
      <c r="C260" s="685"/>
      <c r="D260" s="1020"/>
      <c r="E260" s="687"/>
      <c r="F260" s="1021"/>
      <c r="G260" s="875" t="s">
        <v>2196</v>
      </c>
      <c r="H260" s="824"/>
      <c r="I260" s="692" t="str">
        <f t="shared" ref="I260:I262" si="93">LEFT(H260,14)</f>
        <v/>
      </c>
      <c r="J260" s="1022"/>
      <c r="K260" s="1023" t="str">
        <f>IFERROR(VLOOKUP($I260,'WM-AR'!$I$7:$AS$3267,34,FALSE),"")</f>
        <v/>
      </c>
      <c r="L260" s="1024" t="str">
        <f>IFERROR(VLOOKUP($I260,'WM-AR'!$I$7:$AS$3267,4,FALSE),"")</f>
        <v/>
      </c>
      <c r="M260" s="1024" t="str">
        <f>IFERROR(VLOOKUP($I260,'WM-AR'!$I$7:$AS$3267,6,FALSE),"")</f>
        <v/>
      </c>
      <c r="N260" s="1024" t="str">
        <f>IFERROR(VLOOKUP($I260,'WM-AR'!$I$7:$AS$3267,8,FALSE),"")</f>
        <v/>
      </c>
      <c r="O260" s="1025" t="str">
        <f>IFERROR(VLOOKUP($I260,'WM-AR'!$I$7:$AS$3267,10,FALSE),"")</f>
        <v/>
      </c>
      <c r="P260" s="1026" t="str">
        <f>IFERROR(VLOOKUP($I260,'WM-AR'!$I$7:$AS$3267,12,FALSE),"")</f>
        <v/>
      </c>
      <c r="Q260" s="1026" t="str">
        <f>IFERROR(VLOOKUP($I260,'WM-AR'!$I$7:$AS$3267,14,FALSE),"")</f>
        <v/>
      </c>
      <c r="R260" s="1026" t="str">
        <f>IFERROR(VLOOKUP($I260,'WM-AR'!$I$7:$AS$3267,16,FALSE),"")</f>
        <v/>
      </c>
      <c r="S260" s="1026" t="str">
        <f>IFERROR(VLOOKUP($I260,'WM-AR'!$I$7:$AS$3267,18,FALSE),"")</f>
        <v/>
      </c>
      <c r="T260" s="1026" t="str">
        <f>IFERROR(VLOOKUP($I260,'WM-AR'!$I$7:$AS$3267,20,FALSE),"")</f>
        <v/>
      </c>
      <c r="U260" s="1026" t="str">
        <f>IFERROR(VLOOKUP($I260,'WM-AR'!$I$7:$AS$3267,22,FALSE),"")</f>
        <v/>
      </c>
      <c r="V260" s="1026" t="str">
        <f>IFERROR(VLOOKUP($I260,'WM-AR'!$I$7:$AS$3267,24,FALSE),"")</f>
        <v/>
      </c>
      <c r="W260" s="1026" t="str">
        <f>IFERROR(VLOOKUP($I260,'WM-AR'!$I$7:$AS$3267,25,FALSE),"")</f>
        <v/>
      </c>
      <c r="X260" s="1026" t="str">
        <f>IFERROR(VLOOKUP($I260,'WM-AR'!$I$7:$AS$3267,26,FALSE),"")</f>
        <v/>
      </c>
      <c r="Y260" s="1026" t="str">
        <f>IFERROR(VLOOKUP($I260,'WM-AR'!$I$7:$AS$3267,27,FALSE),"")</f>
        <v/>
      </c>
      <c r="Z260" s="1026" t="str">
        <f>IFERROR(VLOOKUP($I260,'WM-AR'!$I$7:$AS$3267,28,FALSE),"")</f>
        <v/>
      </c>
      <c r="AA260" s="1026" t="str">
        <f>IFERROR(VLOOKUP($I260,'WM-AR'!$I$7:$AS$3267,29,FALSE),"")</f>
        <v/>
      </c>
      <c r="AB260" s="1026" t="str">
        <f>IFERROR(VLOOKUP($I260,'WM-AR'!$I$7:$AS$3267,30,FALSE),"")</f>
        <v/>
      </c>
      <c r="AC260" s="1026" t="str">
        <f>IFERROR(VLOOKUP($I260,'WM-AR'!$I$7:$AS$3267,31,FALSE),"")</f>
        <v/>
      </c>
      <c r="AD260" s="1026" t="str">
        <f>IFERROR(VLOOKUP($I260,'WM-AR'!$I$7:$AS$3267,32,FALSE),"")</f>
        <v/>
      </c>
      <c r="AE260" s="1026" t="str">
        <f>IFERROR(VLOOKUP($I260,'WM-AR'!$I$7:$AS$3267,33,FALSE),"")</f>
        <v/>
      </c>
      <c r="AF260" s="1027"/>
      <c r="AG260" s="834"/>
      <c r="AH260" s="834"/>
      <c r="AI260" s="836"/>
      <c r="AJ260" s="836" t="str">
        <f t="shared" ref="AJ260:AJ262" si="94">K260</f>
        <v/>
      </c>
      <c r="AK260" s="704"/>
      <c r="AL260" s="1028" t="str">
        <f>IF(AND(ISTEXT($E260),ISTEXT($B260)),"산출기준 &gt;&gt;  "&amp;_xlfn.XLOOKUP($E260,산출기준!$D:$D,산출기준!$E:$E,"매칭실패"),"")</f>
        <v/>
      </c>
    </row>
    <row r="261" spans="1:38">
      <c r="A261" s="1019"/>
      <c r="B261" s="705"/>
      <c r="C261" s="706"/>
      <c r="D261" s="711"/>
      <c r="E261" s="708"/>
      <c r="F261" s="1029"/>
      <c r="G261" s="882" t="s">
        <v>2197</v>
      </c>
      <c r="H261" s="843"/>
      <c r="I261" s="712" t="str">
        <f t="shared" si="93"/>
        <v/>
      </c>
      <c r="J261" s="1030"/>
      <c r="K261" s="1031" t="str">
        <f>IFERROR(VLOOKUP($I261,'WM-AR'!$I$7:$AS$3267,34,FALSE),"")</f>
        <v/>
      </c>
      <c r="L261" s="1030" t="str">
        <f>IFERROR(VLOOKUP($I261,'WM-AR'!$I$7:$AS$3267,4,FALSE),"")</f>
        <v/>
      </c>
      <c r="M261" s="1030" t="str">
        <f>IFERROR(VLOOKUP($I261,'WM-AR'!$I$7:$AS$3267,6,FALSE),"")</f>
        <v/>
      </c>
      <c r="N261" s="1030" t="str">
        <f>IFERROR(VLOOKUP($I261,'WM-AR'!$I$7:$AS$3267,8,FALSE),"")</f>
        <v/>
      </c>
      <c r="O261" s="1032" t="str">
        <f>IFERROR(VLOOKUP($I261,'WM-AR'!$I$7:$AS$3267,10,FALSE),"")</f>
        <v/>
      </c>
      <c r="P261" s="1033" t="str">
        <f>IFERROR(VLOOKUP($I261,'WM-AR'!$I$7:$AS$3267,12,FALSE),"")</f>
        <v/>
      </c>
      <c r="Q261" s="1033" t="str">
        <f>IFERROR(VLOOKUP($I261,'WM-AR'!$I$7:$AS$3267,14,FALSE),"")</f>
        <v/>
      </c>
      <c r="R261" s="1033" t="str">
        <f>IFERROR(VLOOKUP($I261,'WM-AR'!$I$7:$AS$3267,16,FALSE),"")</f>
        <v/>
      </c>
      <c r="S261" s="1033" t="str">
        <f>IFERROR(VLOOKUP($I261,'WM-AR'!$I$7:$AS$3267,18,FALSE),"")</f>
        <v/>
      </c>
      <c r="T261" s="1033" t="str">
        <f>IFERROR(VLOOKUP($I261,'WM-AR'!$I$7:$AS$3267,20,FALSE),"")</f>
        <v/>
      </c>
      <c r="U261" s="1033" t="str">
        <f>IFERROR(VLOOKUP($I261,'WM-AR'!$I$7:$AS$3267,22,FALSE),"")</f>
        <v/>
      </c>
      <c r="V261" s="1033" t="str">
        <f>IFERROR(VLOOKUP($I261,'WM-AR'!$I$7:$AS$3267,24,FALSE),"")</f>
        <v/>
      </c>
      <c r="W261" s="1033" t="str">
        <f>IFERROR(VLOOKUP($I261,'WM-AR'!$I$7:$AS$3267,25,FALSE),"")</f>
        <v/>
      </c>
      <c r="X261" s="1033" t="str">
        <f>IFERROR(VLOOKUP($I261,'WM-AR'!$I$7:$AS$3267,26,FALSE),"")</f>
        <v/>
      </c>
      <c r="Y261" s="1033" t="str">
        <f>IFERROR(VLOOKUP($I261,'WM-AR'!$I$7:$AS$3267,27,FALSE),"")</f>
        <v/>
      </c>
      <c r="Z261" s="1033" t="str">
        <f>IFERROR(VLOOKUP($I261,'WM-AR'!$I$7:$AS$3267,28,FALSE),"")</f>
        <v/>
      </c>
      <c r="AA261" s="1033" t="str">
        <f>IFERROR(VLOOKUP($I261,'WM-AR'!$I$7:$AS$3267,29,FALSE),"")</f>
        <v/>
      </c>
      <c r="AB261" s="1033" t="str">
        <f>IFERROR(VLOOKUP($I261,'WM-AR'!$I$7:$AS$3267,30,FALSE),"")</f>
        <v/>
      </c>
      <c r="AC261" s="1033" t="str">
        <f>IFERROR(VLOOKUP($I261,'WM-AR'!$I$7:$AS$3267,31,FALSE),"")</f>
        <v/>
      </c>
      <c r="AD261" s="1033" t="str">
        <f>IFERROR(VLOOKUP($I261,'WM-AR'!$I$7:$AS$3267,32,FALSE),"")</f>
        <v/>
      </c>
      <c r="AE261" s="1033" t="str">
        <f>IFERROR(VLOOKUP($I261,'WM-AR'!$I$7:$AS$3267,33,FALSE),"")</f>
        <v/>
      </c>
      <c r="AF261" s="1034"/>
      <c r="AG261" s="852"/>
      <c r="AH261" s="852"/>
      <c r="AI261" s="854"/>
      <c r="AJ261" s="854" t="str">
        <f t="shared" si="94"/>
        <v/>
      </c>
      <c r="AK261" s="723"/>
      <c r="AL261" s="1028" t="str">
        <f>IF(AND(ISTEXT($E261),ISTEXT($B261)),"산출기준 &gt;&gt;  "&amp;_xlfn.XLOOKUP($E261,산출기준!$D:$D,산출기준!$E:$E,"매칭실패"),"")</f>
        <v/>
      </c>
    </row>
    <row r="262" spans="1:38">
      <c r="A262" s="1019"/>
      <c r="B262" s="724"/>
      <c r="C262" s="725"/>
      <c r="D262" s="731"/>
      <c r="E262" s="727"/>
      <c r="F262" s="1035"/>
      <c r="G262" s="886"/>
      <c r="H262" s="861"/>
      <c r="I262" s="732" t="str">
        <f t="shared" si="93"/>
        <v/>
      </c>
      <c r="J262" s="1036"/>
      <c r="K262" s="1037" t="str">
        <f>IFERROR(VLOOKUP($I262,'WM-AR'!$I$7:$AS$3267,34,FALSE),"")</f>
        <v/>
      </c>
      <c r="L262" s="1036" t="str">
        <f>IFERROR(VLOOKUP($I262,'WM-AR'!$I$7:$AS$3267,4,FALSE),"")</f>
        <v/>
      </c>
      <c r="M262" s="1036" t="str">
        <f>IFERROR(VLOOKUP($I262,'WM-AR'!$I$7:$AS$3267,6,FALSE),"")</f>
        <v/>
      </c>
      <c r="N262" s="1036" t="str">
        <f>IFERROR(VLOOKUP($I262,'WM-AR'!$I$7:$AS$3267,8,FALSE),"")</f>
        <v/>
      </c>
      <c r="O262" s="1038" t="str">
        <f>IFERROR(VLOOKUP($I262,'WM-AR'!$I$7:$AS$3267,10,FALSE),"")</f>
        <v/>
      </c>
      <c r="P262" s="1039" t="str">
        <f>IFERROR(VLOOKUP($I262,'WM-AR'!$I$7:$AS$3267,12,FALSE),"")</f>
        <v/>
      </c>
      <c r="Q262" s="1039" t="str">
        <f>IFERROR(VLOOKUP($I262,'WM-AR'!$I$7:$AS$3267,14,FALSE),"")</f>
        <v/>
      </c>
      <c r="R262" s="1039" t="str">
        <f>IFERROR(VLOOKUP($I262,'WM-AR'!$I$7:$AS$3267,16,FALSE),"")</f>
        <v/>
      </c>
      <c r="S262" s="1039" t="str">
        <f>IFERROR(VLOOKUP($I262,'WM-AR'!$I$7:$AS$3267,18,FALSE),"")</f>
        <v/>
      </c>
      <c r="T262" s="1039" t="str">
        <f>IFERROR(VLOOKUP($I262,'WM-AR'!$I$7:$AS$3267,20,FALSE),"")</f>
        <v/>
      </c>
      <c r="U262" s="1039" t="str">
        <f>IFERROR(VLOOKUP($I262,'WM-AR'!$I$7:$AS$3267,22,FALSE),"")</f>
        <v/>
      </c>
      <c r="V262" s="1039" t="str">
        <f>IFERROR(VLOOKUP($I262,'WM-AR'!$I$7:$AS$3267,24,FALSE),"")</f>
        <v/>
      </c>
      <c r="W262" s="1039" t="str">
        <f>IFERROR(VLOOKUP($I262,'WM-AR'!$I$7:$AS$3267,25,FALSE),"")</f>
        <v/>
      </c>
      <c r="X262" s="1039" t="str">
        <f>IFERROR(VLOOKUP($I262,'WM-AR'!$I$7:$AS$3267,26,FALSE),"")</f>
        <v/>
      </c>
      <c r="Y262" s="1039" t="str">
        <f>IFERROR(VLOOKUP($I262,'WM-AR'!$I$7:$AS$3267,27,FALSE),"")</f>
        <v/>
      </c>
      <c r="Z262" s="1039" t="str">
        <f>IFERROR(VLOOKUP($I262,'WM-AR'!$I$7:$AS$3267,28,FALSE),"")</f>
        <v/>
      </c>
      <c r="AA262" s="1039" t="str">
        <f>IFERROR(VLOOKUP($I262,'WM-AR'!$I$7:$AS$3267,29,FALSE),"")</f>
        <v/>
      </c>
      <c r="AB262" s="1039" t="str">
        <f>IFERROR(VLOOKUP($I262,'WM-AR'!$I$7:$AS$3267,30,FALSE),"")</f>
        <v/>
      </c>
      <c r="AC262" s="1039" t="str">
        <f>IFERROR(VLOOKUP($I262,'WM-AR'!$I$7:$AS$3267,31,FALSE),"")</f>
        <v/>
      </c>
      <c r="AD262" s="1039" t="str">
        <f>IFERROR(VLOOKUP($I262,'WM-AR'!$I$7:$AS$3267,32,FALSE),"")</f>
        <v/>
      </c>
      <c r="AE262" s="1039" t="str">
        <f>IFERROR(VLOOKUP($I262,'WM-AR'!$I$7:$AS$3267,33,FALSE),"")</f>
        <v/>
      </c>
      <c r="AF262" s="1040"/>
      <c r="AG262" s="870"/>
      <c r="AH262" s="870"/>
      <c r="AI262" s="871"/>
      <c r="AJ262" s="871" t="str">
        <f t="shared" si="94"/>
        <v/>
      </c>
      <c r="AK262" s="743"/>
      <c r="AL262" s="1028" t="str">
        <f>IF(AND(ISTEXT($E262),ISTEXT($B262)),"산출기준 &gt;&gt;  "&amp;_xlfn.XLOOKUP($E262,산출기준!$D:$D,산출기준!$E:$E,"매칭실패"),"")</f>
        <v/>
      </c>
    </row>
    <row r="263" spans="1:38">
      <c r="B263" s="635"/>
      <c r="C263" s="636"/>
      <c r="D263" s="636"/>
      <c r="E263" s="636"/>
      <c r="F263" s="638"/>
      <c r="G263" s="639"/>
      <c r="H263" s="639"/>
      <c r="I263" s="641"/>
      <c r="J263" s="642"/>
      <c r="K263" s="642"/>
      <c r="L263" s="642"/>
      <c r="M263" s="642"/>
      <c r="N263" s="642"/>
      <c r="O263" s="642"/>
      <c r="P263" s="642"/>
      <c r="Q263" s="642"/>
      <c r="R263" s="642"/>
      <c r="S263" s="642"/>
      <c r="T263" s="642"/>
      <c r="U263" s="642"/>
      <c r="V263" s="642"/>
      <c r="W263" s="642"/>
      <c r="X263" s="642"/>
      <c r="Y263" s="642"/>
      <c r="Z263" s="642"/>
      <c r="AA263" s="642"/>
      <c r="AB263" s="642"/>
      <c r="AC263" s="642"/>
      <c r="AD263" s="642"/>
      <c r="AE263" s="642"/>
      <c r="AF263" s="636"/>
      <c r="AG263" s="643"/>
      <c r="AH263" s="643"/>
      <c r="AI263" s="644"/>
      <c r="AJ263" s="644"/>
      <c r="AK263" s="639"/>
      <c r="AL263" s="88" t="str">
        <f>IF(AND(ISTEXT($E263),ISTEXT($B263)),"산출기준 &gt;&gt;  "&amp;_xlfn.XLOOKUP($E263,산출기준!$D:$D,산출기준!$E:$E,"매칭실패"),"")</f>
        <v/>
      </c>
    </row>
    <row r="264" spans="1:38">
      <c r="B264" s="645"/>
      <c r="C264" s="646" t="s">
        <v>2937</v>
      </c>
      <c r="D264" s="648"/>
      <c r="E264" s="648"/>
      <c r="F264" s="649" t="s">
        <v>3011</v>
      </c>
      <c r="G264" s="645"/>
      <c r="H264" s="651"/>
      <c r="I264" s="652"/>
      <c r="J264" s="652"/>
      <c r="K264" s="653"/>
      <c r="L264" s="653"/>
      <c r="M264" s="653"/>
      <c r="N264" s="653"/>
      <c r="O264" s="653"/>
      <c r="P264" s="653"/>
      <c r="Q264" s="653"/>
      <c r="R264" s="653"/>
      <c r="S264" s="653"/>
      <c r="T264" s="653"/>
      <c r="U264" s="653"/>
      <c r="V264" s="653"/>
      <c r="W264" s="653"/>
      <c r="X264" s="653"/>
      <c r="Y264" s="653"/>
      <c r="Z264" s="653"/>
      <c r="AA264" s="653"/>
      <c r="AB264" s="653"/>
      <c r="AC264" s="653"/>
      <c r="AD264" s="653"/>
      <c r="AE264" s="653"/>
      <c r="AF264" s="656"/>
      <c r="AG264" s="656"/>
      <c r="AH264" s="656"/>
      <c r="AI264" s="656"/>
      <c r="AJ264" s="656"/>
      <c r="AK264" s="657"/>
      <c r="AL264" s="88" t="str">
        <f>IF(AND(ISTEXT($E264),ISTEXT($B264)),"산출기준 &gt;&gt;  "&amp;_xlfn.XLOOKUP($E264,산출기준!$D:$D,산출기준!$E:$E,"매칭실패"),"")</f>
        <v/>
      </c>
    </row>
    <row r="265" spans="1:38">
      <c r="B265" s="645"/>
      <c r="C265" s="646"/>
      <c r="D265" s="648"/>
      <c r="E265" s="648"/>
      <c r="F265" s="1047" t="s">
        <v>588</v>
      </c>
      <c r="G265" s="645"/>
      <c r="H265" s="651"/>
      <c r="I265" s="652"/>
      <c r="J265" s="652"/>
      <c r="K265" s="653"/>
      <c r="L265" s="653"/>
      <c r="M265" s="653"/>
      <c r="N265" s="653"/>
      <c r="O265" s="653"/>
      <c r="P265" s="653"/>
      <c r="Q265" s="653"/>
      <c r="R265" s="653"/>
      <c r="S265" s="653"/>
      <c r="T265" s="653"/>
      <c r="U265" s="653"/>
      <c r="V265" s="653"/>
      <c r="W265" s="653"/>
      <c r="X265" s="653"/>
      <c r="Y265" s="653"/>
      <c r="Z265" s="653"/>
      <c r="AA265" s="653"/>
      <c r="AB265" s="653"/>
      <c r="AC265" s="653"/>
      <c r="AD265" s="653"/>
      <c r="AE265" s="653"/>
      <c r="AF265" s="656"/>
      <c r="AG265" s="656"/>
      <c r="AH265" s="656"/>
      <c r="AI265" s="656"/>
      <c r="AJ265" s="656"/>
      <c r="AK265" s="657"/>
      <c r="AL265" s="88" t="str">
        <f>IF(AND(ISTEXT($E265),ISTEXT($B265)),"산출기준 &gt;&gt;  "&amp;_xlfn.XLOOKUP($E265,산출기준!$D:$D,산출기준!$E:$E,"매칭실패"),"")</f>
        <v/>
      </c>
    </row>
    <row r="266" spans="1:38" ht="34.9" customHeight="1">
      <c r="B266" s="808" t="str" cm="1">
        <f t="array" aca="1" ref="B266" ca="1">_xlfn.IFNA(INDIRECT("Family_표준_구성도!B"&amp;MATCH(F266,INDIRECT("Family_표준_구성도!"&amp;"C:C"),0)),"")</f>
        <v>3.1.1.4.4</v>
      </c>
      <c r="C266" s="668" t="s">
        <v>2016</v>
      </c>
      <c r="D266" s="809"/>
      <c r="E266" s="668" t="s">
        <v>2939</v>
      </c>
      <c r="F266" s="810" t="s">
        <v>3016</v>
      </c>
      <c r="G266" s="811"/>
      <c r="H266" s="917" t="s">
        <v>3017</v>
      </c>
      <c r="I266" s="674"/>
      <c r="J266" s="674"/>
      <c r="K266" s="674"/>
      <c r="L266" s="674"/>
      <c r="M266" s="674"/>
      <c r="N266" s="675"/>
      <c r="O266" s="676"/>
      <c r="P266" s="677"/>
      <c r="Q266" s="677"/>
      <c r="R266" s="677"/>
      <c r="S266" s="677"/>
      <c r="T266" s="677"/>
      <c r="U266" s="677"/>
      <c r="V266" s="678"/>
      <c r="W266" s="679"/>
      <c r="X266" s="679"/>
      <c r="Y266" s="679"/>
      <c r="Z266" s="679"/>
      <c r="AA266" s="679"/>
      <c r="AB266" s="679"/>
      <c r="AC266" s="679"/>
      <c r="AD266" s="679"/>
      <c r="AE266" s="679"/>
      <c r="AF266" s="1043" t="s">
        <v>3013</v>
      </c>
      <c r="AG266" s="682"/>
      <c r="AH266" s="682"/>
      <c r="AI266" s="682"/>
      <c r="AJ266" s="682"/>
      <c r="AK266" s="683"/>
      <c r="AL266" s="88" t="str">
        <f ca="1">IF(AND(ISTEXT($E266),ISTEXT($B266)),"산출기준 &gt;&gt;  "&amp;_xlfn.XLOOKUP($E266,산출기준!$D:$D,산출기준!$E:$E,"매칭실패"),"")</f>
        <v>산출기준 &gt;&gt;  [ 벽체 일반 산출 ]</v>
      </c>
    </row>
    <row r="267" spans="1:38" ht="49.9" customHeight="1" outlineLevel="1">
      <c r="B267" s="758"/>
      <c r="C267" s="759"/>
      <c r="D267" s="759"/>
      <c r="E267" s="814"/>
      <c r="F267" s="818" t="s">
        <v>2966</v>
      </c>
      <c r="G267" s="759" t="str">
        <f t="shared" ref="G267" si="95">IF(IF(N267=0,"",N267)&amp;" | "&amp;IF(O267=0,"",O267)&amp;" | "&amp;IF(Q267=0,"",Q267)&amp;" | "&amp;IF(R267=0,"",R267)=" |  |  | ","",IF(N267=0,"",N267)&amp;" | "&amp;IF(O267=0,"",O267)&amp;" | "&amp;IF(Q267=0,"",Q267)&amp;" | "&amp;IF(R267=0,"",R267))</f>
        <v xml:space="preserve">Concrete Brick |  |  | </v>
      </c>
      <c r="H267" s="816" t="s">
        <v>3003</v>
      </c>
      <c r="I267" s="765" t="str">
        <f>LEFT(H267,14)</f>
        <v>A04AL073-00001</v>
      </c>
      <c r="J267" s="766"/>
      <c r="K267" s="766" t="str">
        <f>IFERROR(VLOOKUP($I267,'WM-AR'!$I$7:$AS$3267,34,FALSE),"")</f>
        <v>M2</v>
      </c>
      <c r="L267" s="766" t="str">
        <f>IFERROR(VLOOKUP($I267,'WM-AR'!$I$7:$AS$3267,4,FALSE),"")</f>
        <v>Finishing Work</v>
      </c>
      <c r="M267" s="766" t="str">
        <f>IFERROR(VLOOKUP($I267,'WM-AR'!$I$7:$AS$3267,6,FALSE),"")</f>
        <v>Masonry Work</v>
      </c>
      <c r="N267" s="766" t="str">
        <f>IFERROR(VLOOKUP($I267,'WM-AR'!$I$7:$AS$3267,8,FALSE),"")</f>
        <v>Concrete Brick</v>
      </c>
      <c r="O267" s="766">
        <f>IFERROR(VLOOKUP($I267,'WM-AR'!$I$7:$AS$3267,10,FALSE),"")</f>
        <v>0</v>
      </c>
      <c r="P267" s="766">
        <f>IFERROR(VLOOKUP($I267,'WM-AR'!$I$7:$AS$3267,12,FALSE),"")</f>
        <v>0</v>
      </c>
      <c r="Q267" s="766">
        <f>IFERROR(VLOOKUP($I267,'WM-AR'!$I$7:$AS$3267,14,FALSE),"")</f>
        <v>0</v>
      </c>
      <c r="R267" s="766">
        <f>IFERROR(VLOOKUP($I267,'WM-AR'!$I$7:$AS$3267,16,FALSE),"")</f>
        <v>0</v>
      </c>
      <c r="S267" s="766">
        <f>IFERROR(VLOOKUP($I267,'WM-AR'!$I$7:$AS$3267,18,FALSE),"")</f>
        <v>0</v>
      </c>
      <c r="T267" s="766" t="str">
        <f>IFERROR(VLOOKUP($I267,'WM-AR'!$I$7:$AS$3267,20,FALSE),"")</f>
        <v>[0.5B] w/ All Reinf.(Lath, Steel Tie, Anchor Bar, Mortar, ETC.), Filler, Sealant, Lintel/Sill for Opening, ETC.</v>
      </c>
      <c r="U267" s="766">
        <f>IFERROR(VLOOKUP($I267,'WM-AR'!$I$7:$AS$3267,22,FALSE),"")</f>
        <v>0</v>
      </c>
      <c r="V267" s="766" t="str">
        <f>IFERROR(VLOOKUP($I267,'WM-AR'!$I$7:$AS$3267,24,FALSE),"")</f>
        <v>THK≤90mm</v>
      </c>
      <c r="W267" s="766">
        <f>IFERROR(VLOOKUP($I267,'WM-AR'!$I$7:$AS$3267,25,FALSE),"")</f>
        <v>0</v>
      </c>
      <c r="X267" s="766" t="str">
        <f>IFERROR(VLOOKUP($I267,'WM-AR'!$I$7:$AS$3267,26,FALSE),"")</f>
        <v>THK=(  )mm</v>
      </c>
      <c r="Y267" s="766">
        <f>IFERROR(VLOOKUP($I267,'WM-AR'!$I$7:$AS$3267,27,FALSE),"")</f>
        <v>0</v>
      </c>
      <c r="Z267" s="766">
        <f>IFERROR(VLOOKUP($I267,'WM-AR'!$I$7:$AS$3267,28,FALSE),"")</f>
        <v>0</v>
      </c>
      <c r="AA267" s="766">
        <f>IFERROR(VLOOKUP($I267,'WM-AR'!$I$7:$AS$3267,29,FALSE),"")</f>
        <v>0</v>
      </c>
      <c r="AB267" s="766">
        <f>IFERROR(VLOOKUP($I267,'WM-AR'!$I$7:$AS$3267,30,FALSE),"")</f>
        <v>0</v>
      </c>
      <c r="AC267" s="766">
        <f>IFERROR(VLOOKUP($I267,'WM-AR'!$I$7:$AS$3267,31,FALSE),"")</f>
        <v>0</v>
      </c>
      <c r="AD267" s="766">
        <f>IFERROR(VLOOKUP($I267,'WM-AR'!$I$7:$AS$3267,32,FALSE),"")</f>
        <v>0</v>
      </c>
      <c r="AE267" s="766" t="str">
        <f>IFERROR(VLOOKUP($I267,'WM-AR'!$I$7:$AS$3267,33,FALSE),"")</f>
        <v/>
      </c>
      <c r="AF267" s="817" t="s">
        <v>3018</v>
      </c>
      <c r="AG267" s="768" t="s">
        <v>1815</v>
      </c>
      <c r="AH267" s="768" t="s">
        <v>1815</v>
      </c>
      <c r="AI267" s="769"/>
      <c r="AJ267" s="769" t="str">
        <f>K267</f>
        <v>M2</v>
      </c>
      <c r="AK267" s="905"/>
      <c r="AL267" s="88" t="str">
        <f>IF(AND(ISTEXT($E267),ISTEXT($B267)),"산출기준 &gt;&gt;  "&amp;_xlfn.XLOOKUP($E267,산출기준!$D:$D,산출기준!$E:$E,"매칭실패"),"")</f>
        <v/>
      </c>
    </row>
    <row r="268" spans="1:38" ht="30" customHeight="1" outlineLevel="1">
      <c r="B268" s="758"/>
      <c r="C268" s="759"/>
      <c r="D268" s="759"/>
      <c r="E268" s="814"/>
      <c r="F268" s="818" t="s">
        <v>2945</v>
      </c>
      <c r="G268" s="1044" t="s">
        <v>2964</v>
      </c>
      <c r="H268" s="759"/>
      <c r="I268" s="765" t="s">
        <v>2965</v>
      </c>
      <c r="J268" s="766"/>
      <c r="K268" s="766"/>
      <c r="L268" s="766"/>
      <c r="M268" s="766"/>
      <c r="N268" s="766"/>
      <c r="O268" s="766"/>
      <c r="P268" s="766"/>
      <c r="Q268" s="766"/>
      <c r="R268" s="766"/>
      <c r="S268" s="766"/>
      <c r="T268" s="766"/>
      <c r="U268" s="766"/>
      <c r="V268" s="766"/>
      <c r="W268" s="766"/>
      <c r="X268" s="766"/>
      <c r="Y268" s="766"/>
      <c r="Z268" s="766"/>
      <c r="AA268" s="766"/>
      <c r="AB268" s="766"/>
      <c r="AC268" s="766"/>
      <c r="AD268" s="766"/>
      <c r="AE268" s="766"/>
      <c r="AF268" s="773"/>
      <c r="AG268" s="1045"/>
      <c r="AH268" s="1045"/>
      <c r="AI268" s="1046"/>
      <c r="AJ268" s="1046"/>
      <c r="AK268" s="905"/>
      <c r="AL268" s="88" t="str">
        <f>IF(AND(ISTEXT($E268),ISTEXT($B268)),"산출기준 &gt;&gt;  "&amp;_xlfn.XLOOKUP($E268,산출기준!$D:$D,산출기준!$E:$E,"매칭실패"),"")</f>
        <v/>
      </c>
    </row>
    <row r="269" spans="1:38" ht="49.9" customHeight="1" outlineLevel="1">
      <c r="B269" s="758"/>
      <c r="C269" s="759"/>
      <c r="D269" s="759"/>
      <c r="E269" s="814"/>
      <c r="F269" s="818" t="s">
        <v>2843</v>
      </c>
      <c r="G269" s="759" t="str">
        <f t="shared" ref="G269" si="96">IF(IF(N269=0,"",N269)&amp;" | "&amp;IF(O269=0,"",O269)&amp;" | "&amp;IF(Q269=0,"",Q269)&amp;" | "&amp;IF(R269=0,"",R269)=" |  |  | ","",IF(N269=0,"",N269)&amp;" | "&amp;IF(O269=0,"",O269)&amp;" | "&amp;IF(Q269=0,"",Q269)&amp;" | "&amp;IF(R269=0,"",R269))</f>
        <v xml:space="preserve">Insulation | Mineral Wool (Rock Wool) |  | </v>
      </c>
      <c r="H269" s="816" t="s">
        <v>2997</v>
      </c>
      <c r="I269" s="765" t="str">
        <f>LEFT(H269,14)</f>
        <v>A04AL076-00004</v>
      </c>
      <c r="J269" s="766"/>
      <c r="K269" s="766" t="str">
        <f>IFERROR(VLOOKUP($I269,'WM-AR'!$I$7:$AS$3267,34,FALSE),"")</f>
        <v>M2</v>
      </c>
      <c r="L269" s="766" t="str">
        <f>IFERROR(VLOOKUP($I269,'WM-AR'!$I$7:$AS$3267,4,FALSE),"")</f>
        <v>Finishing Work</v>
      </c>
      <c r="M269" s="766" t="str">
        <f>IFERROR(VLOOKUP($I269,'WM-AR'!$I$7:$AS$3267,6,FALSE),"")</f>
        <v>Masonry Work</v>
      </c>
      <c r="N269" s="766" t="str">
        <f>IFERROR(VLOOKUP($I269,'WM-AR'!$I$7:$AS$3267,8,FALSE),"")</f>
        <v>Insulation</v>
      </c>
      <c r="O269" s="766" t="str">
        <f>IFERROR(VLOOKUP($I269,'WM-AR'!$I$7:$AS$3267,10,FALSE),"")</f>
        <v>Mineral Wool (Rock Wool)</v>
      </c>
      <c r="P269" s="766">
        <f>IFERROR(VLOOKUP($I269,'WM-AR'!$I$7:$AS$3267,12,FALSE),"")</f>
        <v>0</v>
      </c>
      <c r="Q269" s="766">
        <f>IFERROR(VLOOKUP($I269,'WM-AR'!$I$7:$AS$3267,14,FALSE),"")</f>
        <v>0</v>
      </c>
      <c r="R269" s="766">
        <f>IFERROR(VLOOKUP($I269,'WM-AR'!$I$7:$AS$3267,16,FALSE),"")</f>
        <v>0</v>
      </c>
      <c r="S269" s="766">
        <f>IFERROR(VLOOKUP($I269,'WM-AR'!$I$7:$AS$3267,18,FALSE),"")</f>
        <v>0</v>
      </c>
      <c r="T269" s="766" t="str">
        <f>IFERROR(VLOOKUP($I269,'WM-AR'!$I$7:$AS$3267,20,FALSE),"")</f>
        <v>Minimum Density of 50 kg/m3</v>
      </c>
      <c r="U269" s="766">
        <f>IFERROR(VLOOKUP($I269,'WM-AR'!$I$7:$AS$3267,22,FALSE),"")</f>
        <v>0</v>
      </c>
      <c r="V269" s="766" t="str">
        <f>IFERROR(VLOOKUP($I269,'WM-AR'!$I$7:$AS$3267,24,FALSE),"")</f>
        <v>100mm≤THK</v>
      </c>
      <c r="W269" s="766">
        <f>IFERROR(VLOOKUP($I269,'WM-AR'!$I$7:$AS$3267,25,FALSE),"")</f>
        <v>0</v>
      </c>
      <c r="X269" s="766" t="str">
        <f>IFERROR(VLOOKUP($I269,'WM-AR'!$I$7:$AS$3267,26,FALSE),"")</f>
        <v>THK=(  )mm</v>
      </c>
      <c r="Y269" s="766">
        <f>IFERROR(VLOOKUP($I269,'WM-AR'!$I$7:$AS$3267,27,FALSE),"")</f>
        <v>0</v>
      </c>
      <c r="Z269" s="766">
        <f>IFERROR(VLOOKUP($I269,'WM-AR'!$I$7:$AS$3267,28,FALSE),"")</f>
        <v>0</v>
      </c>
      <c r="AA269" s="766">
        <f>IFERROR(VLOOKUP($I269,'WM-AR'!$I$7:$AS$3267,29,FALSE),"")</f>
        <v>0</v>
      </c>
      <c r="AB269" s="766">
        <f>IFERROR(VLOOKUP($I269,'WM-AR'!$I$7:$AS$3267,30,FALSE),"")</f>
        <v>0</v>
      </c>
      <c r="AC269" s="766">
        <f>IFERROR(VLOOKUP($I269,'WM-AR'!$I$7:$AS$3267,31,FALSE),"")</f>
        <v>0</v>
      </c>
      <c r="AD269" s="766">
        <f>IFERROR(VLOOKUP($I269,'WM-AR'!$I$7:$AS$3267,32,FALSE),"")</f>
        <v>0</v>
      </c>
      <c r="AE269" s="766" t="str">
        <f>IFERROR(VLOOKUP($I269,'WM-AR'!$I$7:$AS$3267,33,FALSE),"")</f>
        <v/>
      </c>
      <c r="AF269" s="817" t="s">
        <v>2996</v>
      </c>
      <c r="AG269" s="768" t="s">
        <v>1815</v>
      </c>
      <c r="AH269" s="768" t="s">
        <v>1815</v>
      </c>
      <c r="AI269" s="769"/>
      <c r="AJ269" s="769" t="str">
        <f>K269</f>
        <v>M2</v>
      </c>
      <c r="AK269" s="905"/>
      <c r="AL269" s="88" t="str">
        <f>IF(AND(ISTEXT($E269),ISTEXT($B269)),"산출기준 &gt;&gt;  "&amp;_xlfn.XLOOKUP($E269,산출기준!$D:$D,산출기준!$E:$E,"매칭실패"),"")</f>
        <v/>
      </c>
    </row>
    <row r="270" spans="1:38">
      <c r="A270" s="1019"/>
      <c r="B270" s="684"/>
      <c r="C270" s="685"/>
      <c r="D270" s="1020"/>
      <c r="E270" s="687"/>
      <c r="F270" s="1021"/>
      <c r="G270" s="875" t="s">
        <v>2198</v>
      </c>
      <c r="H270" s="824"/>
      <c r="I270" s="692" t="str">
        <f t="shared" ref="I270:I272" si="97">LEFT(H270,14)</f>
        <v/>
      </c>
      <c r="J270" s="1022"/>
      <c r="K270" s="1023" t="str">
        <f>IFERROR(VLOOKUP($I270,'WM-AR'!$I$7:$AS$3267,34,FALSE),"")</f>
        <v/>
      </c>
      <c r="L270" s="1024" t="str">
        <f>IFERROR(VLOOKUP($I270,'WM-AR'!$I$7:$AS$3267,4,FALSE),"")</f>
        <v/>
      </c>
      <c r="M270" s="1024" t="str">
        <f>IFERROR(VLOOKUP($I270,'WM-AR'!$I$7:$AS$3267,6,FALSE),"")</f>
        <v/>
      </c>
      <c r="N270" s="1024" t="str">
        <f>IFERROR(VLOOKUP($I270,'WM-AR'!$I$7:$AS$3267,8,FALSE),"")</f>
        <v/>
      </c>
      <c r="O270" s="1025" t="str">
        <f>IFERROR(VLOOKUP($I270,'WM-AR'!$I$7:$AS$3267,10,FALSE),"")</f>
        <v/>
      </c>
      <c r="P270" s="1026" t="str">
        <f>IFERROR(VLOOKUP($I270,'WM-AR'!$I$7:$AS$3267,12,FALSE),"")</f>
        <v/>
      </c>
      <c r="Q270" s="1026" t="str">
        <f>IFERROR(VLOOKUP($I270,'WM-AR'!$I$7:$AS$3267,14,FALSE),"")</f>
        <v/>
      </c>
      <c r="R270" s="1026" t="str">
        <f>IFERROR(VLOOKUP($I270,'WM-AR'!$I$7:$AS$3267,16,FALSE),"")</f>
        <v/>
      </c>
      <c r="S270" s="1026" t="str">
        <f>IFERROR(VLOOKUP($I270,'WM-AR'!$I$7:$AS$3267,18,FALSE),"")</f>
        <v/>
      </c>
      <c r="T270" s="1026" t="str">
        <f>IFERROR(VLOOKUP($I270,'WM-AR'!$I$7:$AS$3267,20,FALSE),"")</f>
        <v/>
      </c>
      <c r="U270" s="1026" t="str">
        <f>IFERROR(VLOOKUP($I270,'WM-AR'!$I$7:$AS$3267,22,FALSE),"")</f>
        <v/>
      </c>
      <c r="V270" s="1026" t="str">
        <f>IFERROR(VLOOKUP($I270,'WM-AR'!$I$7:$AS$3267,24,FALSE),"")</f>
        <v/>
      </c>
      <c r="W270" s="1026" t="str">
        <f>IFERROR(VLOOKUP($I270,'WM-AR'!$I$7:$AS$3267,25,FALSE),"")</f>
        <v/>
      </c>
      <c r="X270" s="1026" t="str">
        <f>IFERROR(VLOOKUP($I270,'WM-AR'!$I$7:$AS$3267,26,FALSE),"")</f>
        <v/>
      </c>
      <c r="Y270" s="1026" t="str">
        <f>IFERROR(VLOOKUP($I270,'WM-AR'!$I$7:$AS$3267,27,FALSE),"")</f>
        <v/>
      </c>
      <c r="Z270" s="1026" t="str">
        <f>IFERROR(VLOOKUP($I270,'WM-AR'!$I$7:$AS$3267,28,FALSE),"")</f>
        <v/>
      </c>
      <c r="AA270" s="1026" t="str">
        <f>IFERROR(VLOOKUP($I270,'WM-AR'!$I$7:$AS$3267,29,FALSE),"")</f>
        <v/>
      </c>
      <c r="AB270" s="1026" t="str">
        <f>IFERROR(VLOOKUP($I270,'WM-AR'!$I$7:$AS$3267,30,FALSE),"")</f>
        <v/>
      </c>
      <c r="AC270" s="1026" t="str">
        <f>IFERROR(VLOOKUP($I270,'WM-AR'!$I$7:$AS$3267,31,FALSE),"")</f>
        <v/>
      </c>
      <c r="AD270" s="1026" t="str">
        <f>IFERROR(VLOOKUP($I270,'WM-AR'!$I$7:$AS$3267,32,FALSE),"")</f>
        <v/>
      </c>
      <c r="AE270" s="1026" t="str">
        <f>IFERROR(VLOOKUP($I270,'WM-AR'!$I$7:$AS$3267,33,FALSE),"")</f>
        <v/>
      </c>
      <c r="AF270" s="1027"/>
      <c r="AG270" s="834"/>
      <c r="AH270" s="834"/>
      <c r="AI270" s="836"/>
      <c r="AJ270" s="836" t="str">
        <f t="shared" ref="AJ270:AJ272" si="98">K270</f>
        <v/>
      </c>
      <c r="AK270" s="704"/>
      <c r="AL270" s="1028" t="str">
        <f>IF(AND(ISTEXT($E270),ISTEXT($B270)),"산출기준 &gt;&gt;  "&amp;_xlfn.XLOOKUP($E270,산출기준!$D:$D,산출기준!$E:$E,"매칭실패"),"")</f>
        <v/>
      </c>
    </row>
    <row r="271" spans="1:38">
      <c r="A271" s="1019"/>
      <c r="B271" s="705"/>
      <c r="C271" s="706"/>
      <c r="D271" s="711"/>
      <c r="E271" s="708"/>
      <c r="F271" s="1029"/>
      <c r="G271" s="882"/>
      <c r="H271" s="843"/>
      <c r="I271" s="712" t="str">
        <f t="shared" si="97"/>
        <v/>
      </c>
      <c r="J271" s="1030"/>
      <c r="K271" s="1031" t="str">
        <f>IFERROR(VLOOKUP($I271,'WM-AR'!$I$7:$AS$3267,34,FALSE),"")</f>
        <v/>
      </c>
      <c r="L271" s="1030" t="str">
        <f>IFERROR(VLOOKUP($I271,'WM-AR'!$I$7:$AS$3267,4,FALSE),"")</f>
        <v/>
      </c>
      <c r="M271" s="1030" t="str">
        <f>IFERROR(VLOOKUP($I271,'WM-AR'!$I$7:$AS$3267,6,FALSE),"")</f>
        <v/>
      </c>
      <c r="N271" s="1030" t="str">
        <f>IFERROR(VLOOKUP($I271,'WM-AR'!$I$7:$AS$3267,8,FALSE),"")</f>
        <v/>
      </c>
      <c r="O271" s="1032" t="str">
        <f>IFERROR(VLOOKUP($I271,'WM-AR'!$I$7:$AS$3267,10,FALSE),"")</f>
        <v/>
      </c>
      <c r="P271" s="1033" t="str">
        <f>IFERROR(VLOOKUP($I271,'WM-AR'!$I$7:$AS$3267,12,FALSE),"")</f>
        <v/>
      </c>
      <c r="Q271" s="1033" t="str">
        <f>IFERROR(VLOOKUP($I271,'WM-AR'!$I$7:$AS$3267,14,FALSE),"")</f>
        <v/>
      </c>
      <c r="R271" s="1033" t="str">
        <f>IFERROR(VLOOKUP($I271,'WM-AR'!$I$7:$AS$3267,16,FALSE),"")</f>
        <v/>
      </c>
      <c r="S271" s="1033" t="str">
        <f>IFERROR(VLOOKUP($I271,'WM-AR'!$I$7:$AS$3267,18,FALSE),"")</f>
        <v/>
      </c>
      <c r="T271" s="1033" t="str">
        <f>IFERROR(VLOOKUP($I271,'WM-AR'!$I$7:$AS$3267,20,FALSE),"")</f>
        <v/>
      </c>
      <c r="U271" s="1033" t="str">
        <f>IFERROR(VLOOKUP($I271,'WM-AR'!$I$7:$AS$3267,22,FALSE),"")</f>
        <v/>
      </c>
      <c r="V271" s="1033" t="str">
        <f>IFERROR(VLOOKUP($I271,'WM-AR'!$I$7:$AS$3267,24,FALSE),"")</f>
        <v/>
      </c>
      <c r="W271" s="1033" t="str">
        <f>IFERROR(VLOOKUP($I271,'WM-AR'!$I$7:$AS$3267,25,FALSE),"")</f>
        <v/>
      </c>
      <c r="X271" s="1033" t="str">
        <f>IFERROR(VLOOKUP($I271,'WM-AR'!$I$7:$AS$3267,26,FALSE),"")</f>
        <v/>
      </c>
      <c r="Y271" s="1033" t="str">
        <f>IFERROR(VLOOKUP($I271,'WM-AR'!$I$7:$AS$3267,27,FALSE),"")</f>
        <v/>
      </c>
      <c r="Z271" s="1033" t="str">
        <f>IFERROR(VLOOKUP($I271,'WM-AR'!$I$7:$AS$3267,28,FALSE),"")</f>
        <v/>
      </c>
      <c r="AA271" s="1033" t="str">
        <f>IFERROR(VLOOKUP($I271,'WM-AR'!$I$7:$AS$3267,29,FALSE),"")</f>
        <v/>
      </c>
      <c r="AB271" s="1033" t="str">
        <f>IFERROR(VLOOKUP($I271,'WM-AR'!$I$7:$AS$3267,30,FALSE),"")</f>
        <v/>
      </c>
      <c r="AC271" s="1033" t="str">
        <f>IFERROR(VLOOKUP($I271,'WM-AR'!$I$7:$AS$3267,31,FALSE),"")</f>
        <v/>
      </c>
      <c r="AD271" s="1033" t="str">
        <f>IFERROR(VLOOKUP($I271,'WM-AR'!$I$7:$AS$3267,32,FALSE),"")</f>
        <v/>
      </c>
      <c r="AE271" s="1033" t="str">
        <f>IFERROR(VLOOKUP($I271,'WM-AR'!$I$7:$AS$3267,33,FALSE),"")</f>
        <v/>
      </c>
      <c r="AF271" s="1034"/>
      <c r="AG271" s="852"/>
      <c r="AH271" s="852"/>
      <c r="AI271" s="854"/>
      <c r="AJ271" s="854" t="str">
        <f t="shared" si="98"/>
        <v/>
      </c>
      <c r="AK271" s="723"/>
      <c r="AL271" s="1028" t="str">
        <f>IF(AND(ISTEXT($E271),ISTEXT($B271)),"산출기준 &gt;&gt;  "&amp;_xlfn.XLOOKUP($E271,산출기준!$D:$D,산출기준!$E:$E,"매칭실패"),"")</f>
        <v/>
      </c>
    </row>
    <row r="272" spans="1:38">
      <c r="A272" s="1019"/>
      <c r="B272" s="724"/>
      <c r="C272" s="725"/>
      <c r="D272" s="731"/>
      <c r="E272" s="727"/>
      <c r="F272" s="1035"/>
      <c r="G272" s="886"/>
      <c r="H272" s="861"/>
      <c r="I272" s="732" t="str">
        <f t="shared" si="97"/>
        <v/>
      </c>
      <c r="J272" s="1036"/>
      <c r="K272" s="1037" t="str">
        <f>IFERROR(VLOOKUP($I272,'WM-AR'!$I$7:$AS$3267,34,FALSE),"")</f>
        <v/>
      </c>
      <c r="L272" s="1036" t="str">
        <f>IFERROR(VLOOKUP($I272,'WM-AR'!$I$7:$AS$3267,4,FALSE),"")</f>
        <v/>
      </c>
      <c r="M272" s="1036" t="str">
        <f>IFERROR(VLOOKUP($I272,'WM-AR'!$I$7:$AS$3267,6,FALSE),"")</f>
        <v/>
      </c>
      <c r="N272" s="1036" t="str">
        <f>IFERROR(VLOOKUP($I272,'WM-AR'!$I$7:$AS$3267,8,FALSE),"")</f>
        <v/>
      </c>
      <c r="O272" s="1038" t="str">
        <f>IFERROR(VLOOKUP($I272,'WM-AR'!$I$7:$AS$3267,10,FALSE),"")</f>
        <v/>
      </c>
      <c r="P272" s="1039" t="str">
        <f>IFERROR(VLOOKUP($I272,'WM-AR'!$I$7:$AS$3267,12,FALSE),"")</f>
        <v/>
      </c>
      <c r="Q272" s="1039" t="str">
        <f>IFERROR(VLOOKUP($I272,'WM-AR'!$I$7:$AS$3267,14,FALSE),"")</f>
        <v/>
      </c>
      <c r="R272" s="1039" t="str">
        <f>IFERROR(VLOOKUP($I272,'WM-AR'!$I$7:$AS$3267,16,FALSE),"")</f>
        <v/>
      </c>
      <c r="S272" s="1039" t="str">
        <f>IFERROR(VLOOKUP($I272,'WM-AR'!$I$7:$AS$3267,18,FALSE),"")</f>
        <v/>
      </c>
      <c r="T272" s="1039" t="str">
        <f>IFERROR(VLOOKUP($I272,'WM-AR'!$I$7:$AS$3267,20,FALSE),"")</f>
        <v/>
      </c>
      <c r="U272" s="1039" t="str">
        <f>IFERROR(VLOOKUP($I272,'WM-AR'!$I$7:$AS$3267,22,FALSE),"")</f>
        <v/>
      </c>
      <c r="V272" s="1039" t="str">
        <f>IFERROR(VLOOKUP($I272,'WM-AR'!$I$7:$AS$3267,24,FALSE),"")</f>
        <v/>
      </c>
      <c r="W272" s="1039" t="str">
        <f>IFERROR(VLOOKUP($I272,'WM-AR'!$I$7:$AS$3267,25,FALSE),"")</f>
        <v/>
      </c>
      <c r="X272" s="1039" t="str">
        <f>IFERROR(VLOOKUP($I272,'WM-AR'!$I$7:$AS$3267,26,FALSE),"")</f>
        <v/>
      </c>
      <c r="Y272" s="1039" t="str">
        <f>IFERROR(VLOOKUP($I272,'WM-AR'!$I$7:$AS$3267,27,FALSE),"")</f>
        <v/>
      </c>
      <c r="Z272" s="1039" t="str">
        <f>IFERROR(VLOOKUP($I272,'WM-AR'!$I$7:$AS$3267,28,FALSE),"")</f>
        <v/>
      </c>
      <c r="AA272" s="1039" t="str">
        <f>IFERROR(VLOOKUP($I272,'WM-AR'!$I$7:$AS$3267,29,FALSE),"")</f>
        <v/>
      </c>
      <c r="AB272" s="1039" t="str">
        <f>IFERROR(VLOOKUP($I272,'WM-AR'!$I$7:$AS$3267,30,FALSE),"")</f>
        <v/>
      </c>
      <c r="AC272" s="1039" t="str">
        <f>IFERROR(VLOOKUP($I272,'WM-AR'!$I$7:$AS$3267,31,FALSE),"")</f>
        <v/>
      </c>
      <c r="AD272" s="1039" t="str">
        <f>IFERROR(VLOOKUP($I272,'WM-AR'!$I$7:$AS$3267,32,FALSE),"")</f>
        <v/>
      </c>
      <c r="AE272" s="1039" t="str">
        <f>IFERROR(VLOOKUP($I272,'WM-AR'!$I$7:$AS$3267,33,FALSE),"")</f>
        <v/>
      </c>
      <c r="AF272" s="1040"/>
      <c r="AG272" s="870"/>
      <c r="AH272" s="870"/>
      <c r="AI272" s="871"/>
      <c r="AJ272" s="871" t="str">
        <f t="shared" si="98"/>
        <v/>
      </c>
      <c r="AK272" s="743"/>
      <c r="AL272" s="1028" t="str">
        <f>IF(AND(ISTEXT($E272),ISTEXT($B272)),"산출기준 &gt;&gt;  "&amp;_xlfn.XLOOKUP($E272,산출기준!$D:$D,산출기준!$E:$E,"매칭실패"),"")</f>
        <v/>
      </c>
    </row>
    <row r="273" spans="1:38">
      <c r="B273" s="645"/>
      <c r="C273" s="646"/>
      <c r="D273" s="648"/>
      <c r="E273" s="648"/>
      <c r="F273" s="1047"/>
      <c r="G273" s="645"/>
      <c r="H273" s="651"/>
      <c r="I273" s="652"/>
      <c r="J273" s="652"/>
      <c r="K273" s="653"/>
      <c r="L273" s="653"/>
      <c r="M273" s="653"/>
      <c r="N273" s="653"/>
      <c r="O273" s="653"/>
      <c r="P273" s="653"/>
      <c r="Q273" s="653"/>
      <c r="R273" s="653"/>
      <c r="S273" s="653"/>
      <c r="T273" s="653"/>
      <c r="U273" s="653"/>
      <c r="V273" s="653"/>
      <c r="W273" s="653"/>
      <c r="X273" s="653"/>
      <c r="Y273" s="653"/>
      <c r="Z273" s="653"/>
      <c r="AA273" s="653"/>
      <c r="AB273" s="653"/>
      <c r="AC273" s="653"/>
      <c r="AD273" s="653"/>
      <c r="AE273" s="653"/>
      <c r="AF273" s="656"/>
      <c r="AG273" s="656"/>
      <c r="AH273" s="656"/>
      <c r="AI273" s="656"/>
      <c r="AJ273" s="656"/>
      <c r="AK273" s="657"/>
      <c r="AL273" s="88" t="str">
        <f>IF(AND(ISTEXT($E273),ISTEXT($B273)),"산출기준 &gt;&gt;  "&amp;_xlfn.XLOOKUP($E273,산출기준!$D:$D,산출기준!$E:$E,"매칭실패"),"")</f>
        <v/>
      </c>
    </row>
    <row r="274" spans="1:38" ht="34.9" customHeight="1">
      <c r="B274" s="808" t="str" cm="1">
        <f t="array" aca="1" ref="B274" ca="1">_xlfn.IFNA(INDIRECT("Family_표준_구성도!B"&amp;MATCH(F274,INDIRECT("Family_표준_구성도!"&amp;"C:C"),0)),"")</f>
        <v>3.1.1.4.5</v>
      </c>
      <c r="C274" s="668" t="s">
        <v>2016</v>
      </c>
      <c r="D274" s="809"/>
      <c r="E274" s="668" t="s">
        <v>2939</v>
      </c>
      <c r="F274" s="810" t="s">
        <v>592</v>
      </c>
      <c r="G274" s="811"/>
      <c r="H274" s="917" t="s">
        <v>3019</v>
      </c>
      <c r="I274" s="674"/>
      <c r="J274" s="674"/>
      <c r="K274" s="674"/>
      <c r="L274" s="674"/>
      <c r="M274" s="674"/>
      <c r="N274" s="675"/>
      <c r="O274" s="676"/>
      <c r="P274" s="677"/>
      <c r="Q274" s="677"/>
      <c r="R274" s="677"/>
      <c r="S274" s="677"/>
      <c r="T274" s="677"/>
      <c r="U274" s="677"/>
      <c r="V274" s="678"/>
      <c r="W274" s="679"/>
      <c r="X274" s="679"/>
      <c r="Y274" s="679"/>
      <c r="Z274" s="679"/>
      <c r="AA274" s="679"/>
      <c r="AB274" s="679"/>
      <c r="AC274" s="679"/>
      <c r="AD274" s="679"/>
      <c r="AE274" s="679"/>
      <c r="AF274" s="1043" t="s">
        <v>3013</v>
      </c>
      <c r="AG274" s="682"/>
      <c r="AH274" s="682"/>
      <c r="AI274" s="682"/>
      <c r="AJ274" s="682"/>
      <c r="AK274" s="683"/>
      <c r="AL274" s="88" t="str">
        <f ca="1">IF(AND(ISTEXT($E274),ISTEXT($B274)),"산출기준 &gt;&gt;  "&amp;_xlfn.XLOOKUP($E274,산출기준!$D:$D,산출기준!$E:$E,"매칭실패"),"")</f>
        <v>산출기준 &gt;&gt;  [ 벽체 일반 산출 ]</v>
      </c>
    </row>
    <row r="275" spans="1:38" ht="49.9" customHeight="1" outlineLevel="1">
      <c r="B275" s="758"/>
      <c r="C275" s="759"/>
      <c r="D275" s="759"/>
      <c r="E275" s="814"/>
      <c r="F275" s="818" t="s">
        <v>2966</v>
      </c>
      <c r="G275" s="759" t="str">
        <f t="shared" ref="G275" si="99">IF(IF(N275=0,"",N275)&amp;" | "&amp;IF(O275=0,"",O275)&amp;" | "&amp;IF(Q275=0,"",Q275)&amp;" | "&amp;IF(R275=0,"",R275)=" |  |  | ","",IF(N275=0,"",N275)&amp;" | "&amp;IF(O275=0,"",O275)&amp;" | "&amp;IF(Q275=0,"",Q275)&amp;" | "&amp;IF(R275=0,"",R275))</f>
        <v xml:space="preserve">Concrete Brick |  |  | </v>
      </c>
      <c r="H275" s="816" t="s">
        <v>3003</v>
      </c>
      <c r="I275" s="765" t="str">
        <f>LEFT(H275,14)</f>
        <v>A04AL073-00001</v>
      </c>
      <c r="J275" s="766"/>
      <c r="K275" s="766" t="str">
        <f>IFERROR(VLOOKUP($I275,'WM-AR'!$I$7:$AS$3267,34,FALSE),"")</f>
        <v>M2</v>
      </c>
      <c r="L275" s="766" t="str">
        <f>IFERROR(VLOOKUP($I275,'WM-AR'!$I$7:$AS$3267,4,FALSE),"")</f>
        <v>Finishing Work</v>
      </c>
      <c r="M275" s="766" t="str">
        <f>IFERROR(VLOOKUP($I275,'WM-AR'!$I$7:$AS$3267,6,FALSE),"")</f>
        <v>Masonry Work</v>
      </c>
      <c r="N275" s="766" t="str">
        <f>IFERROR(VLOOKUP($I275,'WM-AR'!$I$7:$AS$3267,8,FALSE),"")</f>
        <v>Concrete Brick</v>
      </c>
      <c r="O275" s="766">
        <f>IFERROR(VLOOKUP($I275,'WM-AR'!$I$7:$AS$3267,10,FALSE),"")</f>
        <v>0</v>
      </c>
      <c r="P275" s="766">
        <f>IFERROR(VLOOKUP($I275,'WM-AR'!$I$7:$AS$3267,12,FALSE),"")</f>
        <v>0</v>
      </c>
      <c r="Q275" s="766">
        <f>IFERROR(VLOOKUP($I275,'WM-AR'!$I$7:$AS$3267,14,FALSE),"")</f>
        <v>0</v>
      </c>
      <c r="R275" s="766">
        <f>IFERROR(VLOOKUP($I275,'WM-AR'!$I$7:$AS$3267,16,FALSE),"")</f>
        <v>0</v>
      </c>
      <c r="S275" s="766">
        <f>IFERROR(VLOOKUP($I275,'WM-AR'!$I$7:$AS$3267,18,FALSE),"")</f>
        <v>0</v>
      </c>
      <c r="T275" s="766" t="str">
        <f>IFERROR(VLOOKUP($I275,'WM-AR'!$I$7:$AS$3267,20,FALSE),"")</f>
        <v>[0.5B] w/ All Reinf.(Lath, Steel Tie, Anchor Bar, Mortar, ETC.), Filler, Sealant, Lintel/Sill for Opening, ETC.</v>
      </c>
      <c r="U275" s="766">
        <f>IFERROR(VLOOKUP($I275,'WM-AR'!$I$7:$AS$3267,22,FALSE),"")</f>
        <v>0</v>
      </c>
      <c r="V275" s="766" t="str">
        <f>IFERROR(VLOOKUP($I275,'WM-AR'!$I$7:$AS$3267,24,FALSE),"")</f>
        <v>THK≤90mm</v>
      </c>
      <c r="W275" s="766">
        <f>IFERROR(VLOOKUP($I275,'WM-AR'!$I$7:$AS$3267,25,FALSE),"")</f>
        <v>0</v>
      </c>
      <c r="X275" s="766" t="str">
        <f>IFERROR(VLOOKUP($I275,'WM-AR'!$I$7:$AS$3267,26,FALSE),"")</f>
        <v>THK=(  )mm</v>
      </c>
      <c r="Y275" s="766">
        <f>IFERROR(VLOOKUP($I275,'WM-AR'!$I$7:$AS$3267,27,FALSE),"")</f>
        <v>0</v>
      </c>
      <c r="Z275" s="766">
        <f>IFERROR(VLOOKUP($I275,'WM-AR'!$I$7:$AS$3267,28,FALSE),"")</f>
        <v>0</v>
      </c>
      <c r="AA275" s="766">
        <f>IFERROR(VLOOKUP($I275,'WM-AR'!$I$7:$AS$3267,29,FALSE),"")</f>
        <v>0</v>
      </c>
      <c r="AB275" s="766">
        <f>IFERROR(VLOOKUP($I275,'WM-AR'!$I$7:$AS$3267,30,FALSE),"")</f>
        <v>0</v>
      </c>
      <c r="AC275" s="766">
        <f>IFERROR(VLOOKUP($I275,'WM-AR'!$I$7:$AS$3267,31,FALSE),"")</f>
        <v>0</v>
      </c>
      <c r="AD275" s="766">
        <f>IFERROR(VLOOKUP($I275,'WM-AR'!$I$7:$AS$3267,32,FALSE),"")</f>
        <v>0</v>
      </c>
      <c r="AE275" s="766" t="str">
        <f>IFERROR(VLOOKUP($I275,'WM-AR'!$I$7:$AS$3267,33,FALSE),"")</f>
        <v/>
      </c>
      <c r="AF275" s="817" t="s">
        <v>3018</v>
      </c>
      <c r="AG275" s="768" t="s">
        <v>1815</v>
      </c>
      <c r="AH275" s="768" t="s">
        <v>1815</v>
      </c>
      <c r="AI275" s="769"/>
      <c r="AJ275" s="769" t="str">
        <f>K275</f>
        <v>M2</v>
      </c>
      <c r="AK275" s="905"/>
      <c r="AL275" s="88" t="str">
        <f>IF(AND(ISTEXT($E275),ISTEXT($B275)),"산출기준 &gt;&gt;  "&amp;_xlfn.XLOOKUP($E275,산출기준!$D:$D,산출기준!$E:$E,"매칭실패"),"")</f>
        <v/>
      </c>
    </row>
    <row r="276" spans="1:38" ht="30" customHeight="1" outlineLevel="1">
      <c r="B276" s="758"/>
      <c r="C276" s="759"/>
      <c r="D276" s="759"/>
      <c r="E276" s="814"/>
      <c r="F276" s="818" t="s">
        <v>2945</v>
      </c>
      <c r="G276" s="1044" t="s">
        <v>2964</v>
      </c>
      <c r="H276" s="759"/>
      <c r="I276" s="765" t="s">
        <v>2965</v>
      </c>
      <c r="J276" s="766"/>
      <c r="K276" s="766"/>
      <c r="L276" s="766"/>
      <c r="M276" s="766"/>
      <c r="N276" s="766"/>
      <c r="O276" s="766"/>
      <c r="P276" s="766"/>
      <c r="Q276" s="766"/>
      <c r="R276" s="766"/>
      <c r="S276" s="766"/>
      <c r="T276" s="766"/>
      <c r="U276" s="766"/>
      <c r="V276" s="766"/>
      <c r="W276" s="766"/>
      <c r="X276" s="766"/>
      <c r="Y276" s="766"/>
      <c r="Z276" s="766"/>
      <c r="AA276" s="766"/>
      <c r="AB276" s="766"/>
      <c r="AC276" s="766"/>
      <c r="AD276" s="766"/>
      <c r="AE276" s="766"/>
      <c r="AF276" s="773"/>
      <c r="AG276" s="1045"/>
      <c r="AH276" s="1045"/>
      <c r="AI276" s="1046"/>
      <c r="AJ276" s="1046"/>
      <c r="AK276" s="905"/>
      <c r="AL276" s="88" t="str">
        <f>IF(AND(ISTEXT($E276),ISTEXT($B276)),"산출기준 &gt;&gt;  "&amp;_xlfn.XLOOKUP($E276,산출기준!$D:$D,산출기준!$E:$E,"매칭실패"),"")</f>
        <v/>
      </c>
    </row>
    <row r="277" spans="1:38" ht="49.9" customHeight="1" outlineLevel="1">
      <c r="B277" s="758"/>
      <c r="C277" s="759"/>
      <c r="D277" s="759"/>
      <c r="E277" s="814"/>
      <c r="F277" s="818" t="s">
        <v>2843</v>
      </c>
      <c r="G277" s="759" t="str">
        <f t="shared" ref="G277" si="100">IF(IF(N277=0,"",N277)&amp;" | "&amp;IF(O277=0,"",O277)&amp;" | "&amp;IF(Q277=0,"",Q277)&amp;" | "&amp;IF(R277=0,"",R277)=" |  |  | ","",IF(N277=0,"",N277)&amp;" | "&amp;IF(O277=0,"",O277)&amp;" | "&amp;IF(Q277=0,"",Q277)&amp;" | "&amp;IF(R277=0,"",R277))</f>
        <v xml:space="preserve">Insulation | Glass Wool (Fiberglass) |  | </v>
      </c>
      <c r="H277" s="816" t="s">
        <v>2954</v>
      </c>
      <c r="I277" s="765" t="str">
        <f>LEFT(H277,14)</f>
        <v>A04AL076-00008</v>
      </c>
      <c r="J277" s="766"/>
      <c r="K277" s="766" t="str">
        <f>IFERROR(VLOOKUP($I277,'WM-AR'!$I$7:$AS$3267,34,FALSE),"")</f>
        <v>M2</v>
      </c>
      <c r="L277" s="766" t="str">
        <f>IFERROR(VLOOKUP($I277,'WM-AR'!$I$7:$AS$3267,4,FALSE),"")</f>
        <v>Finishing Work</v>
      </c>
      <c r="M277" s="766" t="str">
        <f>IFERROR(VLOOKUP($I277,'WM-AR'!$I$7:$AS$3267,6,FALSE),"")</f>
        <v>Masonry Work</v>
      </c>
      <c r="N277" s="766" t="str">
        <f>IFERROR(VLOOKUP($I277,'WM-AR'!$I$7:$AS$3267,8,FALSE),"")</f>
        <v>Insulation</v>
      </c>
      <c r="O277" s="766" t="str">
        <f>IFERROR(VLOOKUP($I277,'WM-AR'!$I$7:$AS$3267,10,FALSE),"")</f>
        <v>Glass Wool (Fiberglass)</v>
      </c>
      <c r="P277" s="766">
        <f>IFERROR(VLOOKUP($I277,'WM-AR'!$I$7:$AS$3267,12,FALSE),"")</f>
        <v>0</v>
      </c>
      <c r="Q277" s="766">
        <f>IFERROR(VLOOKUP($I277,'WM-AR'!$I$7:$AS$3267,14,FALSE),"")</f>
        <v>0</v>
      </c>
      <c r="R277" s="766">
        <f>IFERROR(VLOOKUP($I277,'WM-AR'!$I$7:$AS$3267,16,FALSE),"")</f>
        <v>0</v>
      </c>
      <c r="S277" s="766">
        <f>IFERROR(VLOOKUP($I277,'WM-AR'!$I$7:$AS$3267,18,FALSE),"")</f>
        <v>0</v>
      </c>
      <c r="T277" s="766" t="str">
        <f>IFERROR(VLOOKUP($I277,'WM-AR'!$I$7:$AS$3267,20,FALSE),"")</f>
        <v>Minimum Density of 50 kg/m3</v>
      </c>
      <c r="U277" s="766">
        <f>IFERROR(VLOOKUP($I277,'WM-AR'!$I$7:$AS$3267,22,FALSE),"")</f>
        <v>0</v>
      </c>
      <c r="V277" s="766" t="str">
        <f>IFERROR(VLOOKUP($I277,'WM-AR'!$I$7:$AS$3267,24,FALSE),"")</f>
        <v>100mm≤THK</v>
      </c>
      <c r="W277" s="766">
        <f>IFERROR(VLOOKUP($I277,'WM-AR'!$I$7:$AS$3267,25,FALSE),"")</f>
        <v>0</v>
      </c>
      <c r="X277" s="766" t="str">
        <f>IFERROR(VLOOKUP($I277,'WM-AR'!$I$7:$AS$3267,26,FALSE),"")</f>
        <v>THK=(  )mm</v>
      </c>
      <c r="Y277" s="766">
        <f>IFERROR(VLOOKUP($I277,'WM-AR'!$I$7:$AS$3267,27,FALSE),"")</f>
        <v>0</v>
      </c>
      <c r="Z277" s="766">
        <f>IFERROR(VLOOKUP($I277,'WM-AR'!$I$7:$AS$3267,28,FALSE),"")</f>
        <v>0</v>
      </c>
      <c r="AA277" s="766">
        <f>IFERROR(VLOOKUP($I277,'WM-AR'!$I$7:$AS$3267,29,FALSE),"")</f>
        <v>0</v>
      </c>
      <c r="AB277" s="766">
        <f>IFERROR(VLOOKUP($I277,'WM-AR'!$I$7:$AS$3267,30,FALSE),"")</f>
        <v>0</v>
      </c>
      <c r="AC277" s="766">
        <f>IFERROR(VLOOKUP($I277,'WM-AR'!$I$7:$AS$3267,31,FALSE),"")</f>
        <v>0</v>
      </c>
      <c r="AD277" s="766">
        <f>IFERROR(VLOOKUP($I277,'WM-AR'!$I$7:$AS$3267,32,FALSE),"")</f>
        <v>0</v>
      </c>
      <c r="AE277" s="766" t="str">
        <f>IFERROR(VLOOKUP($I277,'WM-AR'!$I$7:$AS$3267,33,FALSE),"")</f>
        <v/>
      </c>
      <c r="AF277" s="817" t="s">
        <v>2996</v>
      </c>
      <c r="AG277" s="768" t="s">
        <v>1815</v>
      </c>
      <c r="AH277" s="768" t="s">
        <v>1815</v>
      </c>
      <c r="AI277" s="769"/>
      <c r="AJ277" s="769" t="str">
        <f>K277</f>
        <v>M2</v>
      </c>
      <c r="AK277" s="905"/>
      <c r="AL277" s="88" t="str">
        <f>IF(AND(ISTEXT($E277),ISTEXT($B277)),"산출기준 &gt;&gt;  "&amp;_xlfn.XLOOKUP($E277,산출기준!$D:$D,산출기준!$E:$E,"매칭실패"),"")</f>
        <v/>
      </c>
    </row>
    <row r="278" spans="1:38">
      <c r="A278" s="1019"/>
      <c r="B278" s="684"/>
      <c r="C278" s="685"/>
      <c r="D278" s="1020"/>
      <c r="E278" s="687"/>
      <c r="F278" s="1021"/>
      <c r="G278" s="875" t="s">
        <v>2199</v>
      </c>
      <c r="H278" s="824"/>
      <c r="I278" s="692" t="str">
        <f t="shared" ref="I278:I280" si="101">LEFT(H278,14)</f>
        <v/>
      </c>
      <c r="J278" s="1022"/>
      <c r="K278" s="1023" t="str">
        <f>IFERROR(VLOOKUP($I278,'WM-AR'!$I$7:$AS$3267,34,FALSE),"")</f>
        <v/>
      </c>
      <c r="L278" s="1024" t="str">
        <f>IFERROR(VLOOKUP($I278,'WM-AR'!$I$7:$AS$3267,4,FALSE),"")</f>
        <v/>
      </c>
      <c r="M278" s="1024" t="str">
        <f>IFERROR(VLOOKUP($I278,'WM-AR'!$I$7:$AS$3267,6,FALSE),"")</f>
        <v/>
      </c>
      <c r="N278" s="1024" t="str">
        <f>IFERROR(VLOOKUP($I278,'WM-AR'!$I$7:$AS$3267,8,FALSE),"")</f>
        <v/>
      </c>
      <c r="O278" s="1025" t="str">
        <f>IFERROR(VLOOKUP($I278,'WM-AR'!$I$7:$AS$3267,10,FALSE),"")</f>
        <v/>
      </c>
      <c r="P278" s="1026" t="str">
        <f>IFERROR(VLOOKUP($I278,'WM-AR'!$I$7:$AS$3267,12,FALSE),"")</f>
        <v/>
      </c>
      <c r="Q278" s="1026" t="str">
        <f>IFERROR(VLOOKUP($I278,'WM-AR'!$I$7:$AS$3267,14,FALSE),"")</f>
        <v/>
      </c>
      <c r="R278" s="1026" t="str">
        <f>IFERROR(VLOOKUP($I278,'WM-AR'!$I$7:$AS$3267,16,FALSE),"")</f>
        <v/>
      </c>
      <c r="S278" s="1026" t="str">
        <f>IFERROR(VLOOKUP($I278,'WM-AR'!$I$7:$AS$3267,18,FALSE),"")</f>
        <v/>
      </c>
      <c r="T278" s="1026" t="str">
        <f>IFERROR(VLOOKUP($I278,'WM-AR'!$I$7:$AS$3267,20,FALSE),"")</f>
        <v/>
      </c>
      <c r="U278" s="1026" t="str">
        <f>IFERROR(VLOOKUP($I278,'WM-AR'!$I$7:$AS$3267,22,FALSE),"")</f>
        <v/>
      </c>
      <c r="V278" s="1026" t="str">
        <f>IFERROR(VLOOKUP($I278,'WM-AR'!$I$7:$AS$3267,24,FALSE),"")</f>
        <v/>
      </c>
      <c r="W278" s="1026" t="str">
        <f>IFERROR(VLOOKUP($I278,'WM-AR'!$I$7:$AS$3267,25,FALSE),"")</f>
        <v/>
      </c>
      <c r="X278" s="1026" t="str">
        <f>IFERROR(VLOOKUP($I278,'WM-AR'!$I$7:$AS$3267,26,FALSE),"")</f>
        <v/>
      </c>
      <c r="Y278" s="1026" t="str">
        <f>IFERROR(VLOOKUP($I278,'WM-AR'!$I$7:$AS$3267,27,FALSE),"")</f>
        <v/>
      </c>
      <c r="Z278" s="1026" t="str">
        <f>IFERROR(VLOOKUP($I278,'WM-AR'!$I$7:$AS$3267,28,FALSE),"")</f>
        <v/>
      </c>
      <c r="AA278" s="1026" t="str">
        <f>IFERROR(VLOOKUP($I278,'WM-AR'!$I$7:$AS$3267,29,FALSE),"")</f>
        <v/>
      </c>
      <c r="AB278" s="1026" t="str">
        <f>IFERROR(VLOOKUP($I278,'WM-AR'!$I$7:$AS$3267,30,FALSE),"")</f>
        <v/>
      </c>
      <c r="AC278" s="1026" t="str">
        <f>IFERROR(VLOOKUP($I278,'WM-AR'!$I$7:$AS$3267,31,FALSE),"")</f>
        <v/>
      </c>
      <c r="AD278" s="1026" t="str">
        <f>IFERROR(VLOOKUP($I278,'WM-AR'!$I$7:$AS$3267,32,FALSE),"")</f>
        <v/>
      </c>
      <c r="AE278" s="1026" t="str">
        <f>IFERROR(VLOOKUP($I278,'WM-AR'!$I$7:$AS$3267,33,FALSE),"")</f>
        <v/>
      </c>
      <c r="AF278" s="1027"/>
      <c r="AG278" s="834"/>
      <c r="AH278" s="834"/>
      <c r="AI278" s="836"/>
      <c r="AJ278" s="836" t="str">
        <f t="shared" ref="AJ278:AJ280" si="102">K278</f>
        <v/>
      </c>
      <c r="AK278" s="704"/>
      <c r="AL278" s="1028" t="str">
        <f>IF(AND(ISTEXT($E278),ISTEXT($B278)),"산출기준 &gt;&gt;  "&amp;_xlfn.XLOOKUP($E278,산출기준!$D:$D,산출기준!$E:$E,"매칭실패"),"")</f>
        <v/>
      </c>
    </row>
    <row r="279" spans="1:38">
      <c r="A279" s="1019"/>
      <c r="B279" s="705"/>
      <c r="C279" s="706"/>
      <c r="D279" s="711"/>
      <c r="E279" s="708"/>
      <c r="F279" s="1029"/>
      <c r="G279" s="882"/>
      <c r="H279" s="843"/>
      <c r="I279" s="712" t="str">
        <f t="shared" si="101"/>
        <v/>
      </c>
      <c r="J279" s="1030"/>
      <c r="K279" s="1031" t="str">
        <f>IFERROR(VLOOKUP($I279,'WM-AR'!$I$7:$AS$3267,34,FALSE),"")</f>
        <v/>
      </c>
      <c r="L279" s="1030" t="str">
        <f>IFERROR(VLOOKUP($I279,'WM-AR'!$I$7:$AS$3267,4,FALSE),"")</f>
        <v/>
      </c>
      <c r="M279" s="1030" t="str">
        <f>IFERROR(VLOOKUP($I279,'WM-AR'!$I$7:$AS$3267,6,FALSE),"")</f>
        <v/>
      </c>
      <c r="N279" s="1030" t="str">
        <f>IFERROR(VLOOKUP($I279,'WM-AR'!$I$7:$AS$3267,8,FALSE),"")</f>
        <v/>
      </c>
      <c r="O279" s="1032" t="str">
        <f>IFERROR(VLOOKUP($I279,'WM-AR'!$I$7:$AS$3267,10,FALSE),"")</f>
        <v/>
      </c>
      <c r="P279" s="1033" t="str">
        <f>IFERROR(VLOOKUP($I279,'WM-AR'!$I$7:$AS$3267,12,FALSE),"")</f>
        <v/>
      </c>
      <c r="Q279" s="1033" t="str">
        <f>IFERROR(VLOOKUP($I279,'WM-AR'!$I$7:$AS$3267,14,FALSE),"")</f>
        <v/>
      </c>
      <c r="R279" s="1033" t="str">
        <f>IFERROR(VLOOKUP($I279,'WM-AR'!$I$7:$AS$3267,16,FALSE),"")</f>
        <v/>
      </c>
      <c r="S279" s="1033" t="str">
        <f>IFERROR(VLOOKUP($I279,'WM-AR'!$I$7:$AS$3267,18,FALSE),"")</f>
        <v/>
      </c>
      <c r="T279" s="1033" t="str">
        <f>IFERROR(VLOOKUP($I279,'WM-AR'!$I$7:$AS$3267,20,FALSE),"")</f>
        <v/>
      </c>
      <c r="U279" s="1033" t="str">
        <f>IFERROR(VLOOKUP($I279,'WM-AR'!$I$7:$AS$3267,22,FALSE),"")</f>
        <v/>
      </c>
      <c r="V279" s="1033" t="str">
        <f>IFERROR(VLOOKUP($I279,'WM-AR'!$I$7:$AS$3267,24,FALSE),"")</f>
        <v/>
      </c>
      <c r="W279" s="1033" t="str">
        <f>IFERROR(VLOOKUP($I279,'WM-AR'!$I$7:$AS$3267,25,FALSE),"")</f>
        <v/>
      </c>
      <c r="X279" s="1033" t="str">
        <f>IFERROR(VLOOKUP($I279,'WM-AR'!$I$7:$AS$3267,26,FALSE),"")</f>
        <v/>
      </c>
      <c r="Y279" s="1033" t="str">
        <f>IFERROR(VLOOKUP($I279,'WM-AR'!$I$7:$AS$3267,27,FALSE),"")</f>
        <v/>
      </c>
      <c r="Z279" s="1033" t="str">
        <f>IFERROR(VLOOKUP($I279,'WM-AR'!$I$7:$AS$3267,28,FALSE),"")</f>
        <v/>
      </c>
      <c r="AA279" s="1033" t="str">
        <f>IFERROR(VLOOKUP($I279,'WM-AR'!$I$7:$AS$3267,29,FALSE),"")</f>
        <v/>
      </c>
      <c r="AB279" s="1033" t="str">
        <f>IFERROR(VLOOKUP($I279,'WM-AR'!$I$7:$AS$3267,30,FALSE),"")</f>
        <v/>
      </c>
      <c r="AC279" s="1033" t="str">
        <f>IFERROR(VLOOKUP($I279,'WM-AR'!$I$7:$AS$3267,31,FALSE),"")</f>
        <v/>
      </c>
      <c r="AD279" s="1033" t="str">
        <f>IFERROR(VLOOKUP($I279,'WM-AR'!$I$7:$AS$3267,32,FALSE),"")</f>
        <v/>
      </c>
      <c r="AE279" s="1033" t="str">
        <f>IFERROR(VLOOKUP($I279,'WM-AR'!$I$7:$AS$3267,33,FALSE),"")</f>
        <v/>
      </c>
      <c r="AF279" s="1034"/>
      <c r="AG279" s="852"/>
      <c r="AH279" s="852"/>
      <c r="AI279" s="854"/>
      <c r="AJ279" s="854" t="str">
        <f t="shared" si="102"/>
        <v/>
      </c>
      <c r="AK279" s="723"/>
      <c r="AL279" s="1028" t="str">
        <f>IF(AND(ISTEXT($E279),ISTEXT($B279)),"산출기준 &gt;&gt;  "&amp;_xlfn.XLOOKUP($E279,산출기준!$D:$D,산출기준!$E:$E,"매칭실패"),"")</f>
        <v/>
      </c>
    </row>
    <row r="280" spans="1:38">
      <c r="A280" s="1019"/>
      <c r="B280" s="724"/>
      <c r="C280" s="725"/>
      <c r="D280" s="731"/>
      <c r="E280" s="727"/>
      <c r="F280" s="1035"/>
      <c r="G280" s="886"/>
      <c r="H280" s="861"/>
      <c r="I280" s="732" t="str">
        <f t="shared" si="101"/>
        <v/>
      </c>
      <c r="J280" s="1036"/>
      <c r="K280" s="1037" t="str">
        <f>IFERROR(VLOOKUP($I280,'WM-AR'!$I$7:$AS$3267,34,FALSE),"")</f>
        <v/>
      </c>
      <c r="L280" s="1036" t="str">
        <f>IFERROR(VLOOKUP($I280,'WM-AR'!$I$7:$AS$3267,4,FALSE),"")</f>
        <v/>
      </c>
      <c r="M280" s="1036" t="str">
        <f>IFERROR(VLOOKUP($I280,'WM-AR'!$I$7:$AS$3267,6,FALSE),"")</f>
        <v/>
      </c>
      <c r="N280" s="1036" t="str">
        <f>IFERROR(VLOOKUP($I280,'WM-AR'!$I$7:$AS$3267,8,FALSE),"")</f>
        <v/>
      </c>
      <c r="O280" s="1038" t="str">
        <f>IFERROR(VLOOKUP($I280,'WM-AR'!$I$7:$AS$3267,10,FALSE),"")</f>
        <v/>
      </c>
      <c r="P280" s="1039" t="str">
        <f>IFERROR(VLOOKUP($I280,'WM-AR'!$I$7:$AS$3267,12,FALSE),"")</f>
        <v/>
      </c>
      <c r="Q280" s="1039" t="str">
        <f>IFERROR(VLOOKUP($I280,'WM-AR'!$I$7:$AS$3267,14,FALSE),"")</f>
        <v/>
      </c>
      <c r="R280" s="1039" t="str">
        <f>IFERROR(VLOOKUP($I280,'WM-AR'!$I$7:$AS$3267,16,FALSE),"")</f>
        <v/>
      </c>
      <c r="S280" s="1039" t="str">
        <f>IFERROR(VLOOKUP($I280,'WM-AR'!$I$7:$AS$3267,18,FALSE),"")</f>
        <v/>
      </c>
      <c r="T280" s="1039" t="str">
        <f>IFERROR(VLOOKUP($I280,'WM-AR'!$I$7:$AS$3267,20,FALSE),"")</f>
        <v/>
      </c>
      <c r="U280" s="1039" t="str">
        <f>IFERROR(VLOOKUP($I280,'WM-AR'!$I$7:$AS$3267,22,FALSE),"")</f>
        <v/>
      </c>
      <c r="V280" s="1039" t="str">
        <f>IFERROR(VLOOKUP($I280,'WM-AR'!$I$7:$AS$3267,24,FALSE),"")</f>
        <v/>
      </c>
      <c r="W280" s="1039" t="str">
        <f>IFERROR(VLOOKUP($I280,'WM-AR'!$I$7:$AS$3267,25,FALSE),"")</f>
        <v/>
      </c>
      <c r="X280" s="1039" t="str">
        <f>IFERROR(VLOOKUP($I280,'WM-AR'!$I$7:$AS$3267,26,FALSE),"")</f>
        <v/>
      </c>
      <c r="Y280" s="1039" t="str">
        <f>IFERROR(VLOOKUP($I280,'WM-AR'!$I$7:$AS$3267,27,FALSE),"")</f>
        <v/>
      </c>
      <c r="Z280" s="1039" t="str">
        <f>IFERROR(VLOOKUP($I280,'WM-AR'!$I$7:$AS$3267,28,FALSE),"")</f>
        <v/>
      </c>
      <c r="AA280" s="1039" t="str">
        <f>IFERROR(VLOOKUP($I280,'WM-AR'!$I$7:$AS$3267,29,FALSE),"")</f>
        <v/>
      </c>
      <c r="AB280" s="1039" t="str">
        <f>IFERROR(VLOOKUP($I280,'WM-AR'!$I$7:$AS$3267,30,FALSE),"")</f>
        <v/>
      </c>
      <c r="AC280" s="1039" t="str">
        <f>IFERROR(VLOOKUP($I280,'WM-AR'!$I$7:$AS$3267,31,FALSE),"")</f>
        <v/>
      </c>
      <c r="AD280" s="1039" t="str">
        <f>IFERROR(VLOOKUP($I280,'WM-AR'!$I$7:$AS$3267,32,FALSE),"")</f>
        <v/>
      </c>
      <c r="AE280" s="1039" t="str">
        <f>IFERROR(VLOOKUP($I280,'WM-AR'!$I$7:$AS$3267,33,FALSE),"")</f>
        <v/>
      </c>
      <c r="AF280" s="1040"/>
      <c r="AG280" s="870"/>
      <c r="AH280" s="870"/>
      <c r="AI280" s="871"/>
      <c r="AJ280" s="871" t="str">
        <f t="shared" si="102"/>
        <v/>
      </c>
      <c r="AK280" s="743"/>
      <c r="AL280" s="1028" t="str">
        <f>IF(AND(ISTEXT($E280),ISTEXT($B280)),"산출기준 &gt;&gt;  "&amp;_xlfn.XLOOKUP($E280,산출기준!$D:$D,산출기준!$E:$E,"매칭실패"),"")</f>
        <v/>
      </c>
    </row>
    <row r="281" spans="1:38">
      <c r="B281" s="645"/>
      <c r="C281" s="646"/>
      <c r="D281" s="648"/>
      <c r="E281" s="648"/>
      <c r="F281" s="1047"/>
      <c r="G281" s="645"/>
      <c r="H281" s="651"/>
      <c r="I281" s="652"/>
      <c r="J281" s="652"/>
      <c r="K281" s="653"/>
      <c r="L281" s="653"/>
      <c r="M281" s="653"/>
      <c r="N281" s="653"/>
      <c r="O281" s="653"/>
      <c r="P281" s="653"/>
      <c r="Q281" s="653"/>
      <c r="R281" s="653"/>
      <c r="S281" s="653"/>
      <c r="T281" s="653"/>
      <c r="U281" s="653"/>
      <c r="V281" s="653"/>
      <c r="W281" s="653"/>
      <c r="X281" s="653"/>
      <c r="Y281" s="653"/>
      <c r="Z281" s="653"/>
      <c r="AA281" s="653"/>
      <c r="AB281" s="653"/>
      <c r="AC281" s="653"/>
      <c r="AD281" s="653"/>
      <c r="AE281" s="653"/>
      <c r="AF281" s="656"/>
      <c r="AG281" s="656"/>
      <c r="AH281" s="656"/>
      <c r="AI281" s="656"/>
      <c r="AJ281" s="656"/>
      <c r="AK281" s="657"/>
      <c r="AL281" s="88" t="str">
        <f>IF(AND(ISTEXT($E281),ISTEXT($B281)),"산출기준 &gt;&gt;  "&amp;_xlfn.XLOOKUP($E281,산출기준!$D:$D,산출기준!$E:$E,"매칭실패"),"")</f>
        <v/>
      </c>
    </row>
    <row r="282" spans="1:38" ht="34.9" customHeight="1">
      <c r="B282" s="808" t="str" cm="1">
        <f t="array" aca="1" ref="B282" ca="1">_xlfn.IFNA(INDIRECT("Family_표준_구성도!B"&amp;MATCH(F282,INDIRECT("Family_표준_구성도!"&amp;"C:C"),0)),"")</f>
        <v>3.1.1.4.6</v>
      </c>
      <c r="C282" s="668" t="s">
        <v>2016</v>
      </c>
      <c r="D282" s="809"/>
      <c r="E282" s="668" t="s">
        <v>2939</v>
      </c>
      <c r="F282" s="810" t="s">
        <v>594</v>
      </c>
      <c r="G282" s="811"/>
      <c r="H282" s="917" t="s">
        <v>3020</v>
      </c>
      <c r="I282" s="674"/>
      <c r="J282" s="674"/>
      <c r="K282" s="674"/>
      <c r="L282" s="674"/>
      <c r="M282" s="674"/>
      <c r="N282" s="675"/>
      <c r="O282" s="676"/>
      <c r="P282" s="677"/>
      <c r="Q282" s="677"/>
      <c r="R282" s="677"/>
      <c r="S282" s="677"/>
      <c r="T282" s="677"/>
      <c r="U282" s="677"/>
      <c r="V282" s="678"/>
      <c r="W282" s="679"/>
      <c r="X282" s="679"/>
      <c r="Y282" s="679"/>
      <c r="Z282" s="679"/>
      <c r="AA282" s="679"/>
      <c r="AB282" s="679"/>
      <c r="AC282" s="679"/>
      <c r="AD282" s="679"/>
      <c r="AE282" s="679"/>
      <c r="AF282" s="1043" t="s">
        <v>3013</v>
      </c>
      <c r="AG282" s="682"/>
      <c r="AH282" s="682"/>
      <c r="AI282" s="682"/>
      <c r="AJ282" s="682"/>
      <c r="AK282" s="683"/>
      <c r="AL282" s="88" t="str">
        <f ca="1">IF(AND(ISTEXT($E282),ISTEXT($B282)),"산출기준 &gt;&gt;  "&amp;_xlfn.XLOOKUP($E282,산출기준!$D:$D,산출기준!$E:$E,"매칭실패"),"")</f>
        <v>산출기준 &gt;&gt;  [ 벽체 일반 산출 ]</v>
      </c>
    </row>
    <row r="283" spans="1:38" ht="49.9" customHeight="1" outlineLevel="1">
      <c r="B283" s="758"/>
      <c r="C283" s="759"/>
      <c r="D283" s="759"/>
      <c r="E283" s="814"/>
      <c r="F283" s="818" t="s">
        <v>2966</v>
      </c>
      <c r="G283" s="759" t="str">
        <f t="shared" ref="G283" si="103">IF(IF(N283=0,"",N283)&amp;" | "&amp;IF(O283=0,"",O283)&amp;" | "&amp;IF(Q283=0,"",Q283)&amp;" | "&amp;IF(R283=0,"",R283)=" |  |  | ","",IF(N283=0,"",N283)&amp;" | "&amp;IF(O283=0,"",O283)&amp;" | "&amp;IF(Q283=0,"",Q283)&amp;" | "&amp;IF(R283=0,"",R283))</f>
        <v xml:space="preserve">Concrete Brick |  |  | </v>
      </c>
      <c r="H283" s="816" t="s">
        <v>3003</v>
      </c>
      <c r="I283" s="765" t="str">
        <f>LEFT(H283,14)</f>
        <v>A04AL073-00001</v>
      </c>
      <c r="J283" s="766"/>
      <c r="K283" s="766" t="str">
        <f>IFERROR(VLOOKUP($I283,'WM-AR'!$I$7:$AS$3267,34,FALSE),"")</f>
        <v>M2</v>
      </c>
      <c r="L283" s="766" t="str">
        <f>IFERROR(VLOOKUP($I283,'WM-AR'!$I$7:$AS$3267,4,FALSE),"")</f>
        <v>Finishing Work</v>
      </c>
      <c r="M283" s="766" t="str">
        <f>IFERROR(VLOOKUP($I283,'WM-AR'!$I$7:$AS$3267,6,FALSE),"")</f>
        <v>Masonry Work</v>
      </c>
      <c r="N283" s="766" t="str">
        <f>IFERROR(VLOOKUP($I283,'WM-AR'!$I$7:$AS$3267,8,FALSE),"")</f>
        <v>Concrete Brick</v>
      </c>
      <c r="O283" s="766">
        <f>IFERROR(VLOOKUP($I283,'WM-AR'!$I$7:$AS$3267,10,FALSE),"")</f>
        <v>0</v>
      </c>
      <c r="P283" s="766">
        <f>IFERROR(VLOOKUP($I283,'WM-AR'!$I$7:$AS$3267,12,FALSE),"")</f>
        <v>0</v>
      </c>
      <c r="Q283" s="766">
        <f>IFERROR(VLOOKUP($I283,'WM-AR'!$I$7:$AS$3267,14,FALSE),"")</f>
        <v>0</v>
      </c>
      <c r="R283" s="766">
        <f>IFERROR(VLOOKUP($I283,'WM-AR'!$I$7:$AS$3267,16,FALSE),"")</f>
        <v>0</v>
      </c>
      <c r="S283" s="766">
        <f>IFERROR(VLOOKUP($I283,'WM-AR'!$I$7:$AS$3267,18,FALSE),"")</f>
        <v>0</v>
      </c>
      <c r="T283" s="766" t="str">
        <f>IFERROR(VLOOKUP($I283,'WM-AR'!$I$7:$AS$3267,20,FALSE),"")</f>
        <v>[0.5B] w/ All Reinf.(Lath, Steel Tie, Anchor Bar, Mortar, ETC.), Filler, Sealant, Lintel/Sill for Opening, ETC.</v>
      </c>
      <c r="U283" s="766">
        <f>IFERROR(VLOOKUP($I283,'WM-AR'!$I$7:$AS$3267,22,FALSE),"")</f>
        <v>0</v>
      </c>
      <c r="V283" s="766" t="str">
        <f>IFERROR(VLOOKUP($I283,'WM-AR'!$I$7:$AS$3267,24,FALSE),"")</f>
        <v>THK≤90mm</v>
      </c>
      <c r="W283" s="766">
        <f>IFERROR(VLOOKUP($I283,'WM-AR'!$I$7:$AS$3267,25,FALSE),"")</f>
        <v>0</v>
      </c>
      <c r="X283" s="766" t="str">
        <f>IFERROR(VLOOKUP($I283,'WM-AR'!$I$7:$AS$3267,26,FALSE),"")</f>
        <v>THK=(  )mm</v>
      </c>
      <c r="Y283" s="766">
        <f>IFERROR(VLOOKUP($I283,'WM-AR'!$I$7:$AS$3267,27,FALSE),"")</f>
        <v>0</v>
      </c>
      <c r="Z283" s="766">
        <f>IFERROR(VLOOKUP($I283,'WM-AR'!$I$7:$AS$3267,28,FALSE),"")</f>
        <v>0</v>
      </c>
      <c r="AA283" s="766">
        <f>IFERROR(VLOOKUP($I283,'WM-AR'!$I$7:$AS$3267,29,FALSE),"")</f>
        <v>0</v>
      </c>
      <c r="AB283" s="766">
        <f>IFERROR(VLOOKUP($I283,'WM-AR'!$I$7:$AS$3267,30,FALSE),"")</f>
        <v>0</v>
      </c>
      <c r="AC283" s="766">
        <f>IFERROR(VLOOKUP($I283,'WM-AR'!$I$7:$AS$3267,31,FALSE),"")</f>
        <v>0</v>
      </c>
      <c r="AD283" s="766">
        <f>IFERROR(VLOOKUP($I283,'WM-AR'!$I$7:$AS$3267,32,FALSE),"")</f>
        <v>0</v>
      </c>
      <c r="AE283" s="766" t="str">
        <f>IFERROR(VLOOKUP($I283,'WM-AR'!$I$7:$AS$3267,33,FALSE),"")</f>
        <v/>
      </c>
      <c r="AF283" s="817" t="s">
        <v>3018</v>
      </c>
      <c r="AG283" s="768" t="s">
        <v>1815</v>
      </c>
      <c r="AH283" s="768" t="s">
        <v>1815</v>
      </c>
      <c r="AI283" s="769"/>
      <c r="AJ283" s="769" t="str">
        <f>K283</f>
        <v>M2</v>
      </c>
      <c r="AK283" s="905"/>
      <c r="AL283" s="88" t="str">
        <f>IF(AND(ISTEXT($E283),ISTEXT($B283)),"산출기준 &gt;&gt;  "&amp;_xlfn.XLOOKUP($E283,산출기준!$D:$D,산출기준!$E:$E,"매칭실패"),"")</f>
        <v/>
      </c>
    </row>
    <row r="284" spans="1:38" ht="30" customHeight="1" outlineLevel="1">
      <c r="B284" s="758"/>
      <c r="C284" s="759"/>
      <c r="D284" s="759"/>
      <c r="E284" s="814"/>
      <c r="F284" s="818" t="s">
        <v>2945</v>
      </c>
      <c r="G284" s="1044" t="s">
        <v>2964</v>
      </c>
      <c r="H284" s="759"/>
      <c r="I284" s="765" t="s">
        <v>2965</v>
      </c>
      <c r="J284" s="766"/>
      <c r="K284" s="766"/>
      <c r="L284" s="766"/>
      <c r="M284" s="766"/>
      <c r="N284" s="766"/>
      <c r="O284" s="766"/>
      <c r="P284" s="766"/>
      <c r="Q284" s="766"/>
      <c r="R284" s="766"/>
      <c r="S284" s="766"/>
      <c r="T284" s="766"/>
      <c r="U284" s="766"/>
      <c r="V284" s="766"/>
      <c r="W284" s="766"/>
      <c r="X284" s="766"/>
      <c r="Y284" s="766"/>
      <c r="Z284" s="766"/>
      <c r="AA284" s="766"/>
      <c r="AB284" s="766"/>
      <c r="AC284" s="766"/>
      <c r="AD284" s="766"/>
      <c r="AE284" s="766"/>
      <c r="AF284" s="773"/>
      <c r="AG284" s="1045"/>
      <c r="AH284" s="1045"/>
      <c r="AI284" s="1046"/>
      <c r="AJ284" s="1046"/>
      <c r="AK284" s="905"/>
      <c r="AL284" s="88" t="str">
        <f>IF(AND(ISTEXT($E284),ISTEXT($B284)),"산출기준 &gt;&gt;  "&amp;_xlfn.XLOOKUP($E284,산출기준!$D:$D,산출기준!$E:$E,"매칭실패"),"")</f>
        <v/>
      </c>
    </row>
    <row r="285" spans="1:38" ht="49.9" customHeight="1" outlineLevel="1">
      <c r="B285" s="758"/>
      <c r="C285" s="759"/>
      <c r="D285" s="759"/>
      <c r="E285" s="814"/>
      <c r="F285" s="818" t="s">
        <v>2843</v>
      </c>
      <c r="G285" s="759" t="str">
        <f t="shared" ref="G285" si="104">IF(IF(N285=0,"",N285)&amp;" | "&amp;IF(O285=0,"",O285)&amp;" | "&amp;IF(Q285=0,"",Q285)&amp;" | "&amp;IF(R285=0,"",R285)=" |  |  | ","",IF(N285=0,"",N285)&amp;" | "&amp;IF(O285=0,"",O285)&amp;" | "&amp;IF(Q285=0,"",Q285)&amp;" | "&amp;IF(R285=0,"",R285))</f>
        <v xml:space="preserve">Insulation | Polystyrene (Extruded Polystyrene(XPS) or Expanded Polystyrene(EPS)) |  | </v>
      </c>
      <c r="H285" s="816" t="s">
        <v>3000</v>
      </c>
      <c r="I285" s="765" t="str">
        <f>LEFT(H285,14)</f>
        <v>A04AL076-00012</v>
      </c>
      <c r="J285" s="766"/>
      <c r="K285" s="766" t="str">
        <f>IFERROR(VLOOKUP($I285,'WM-AR'!$I$7:$AS$3267,34,FALSE),"")</f>
        <v>M2</v>
      </c>
      <c r="L285" s="766" t="str">
        <f>IFERROR(VLOOKUP($I285,'WM-AR'!$I$7:$AS$3267,4,FALSE),"")</f>
        <v>Finishing Work</v>
      </c>
      <c r="M285" s="766" t="str">
        <f>IFERROR(VLOOKUP($I285,'WM-AR'!$I$7:$AS$3267,6,FALSE),"")</f>
        <v>Masonry Work</v>
      </c>
      <c r="N285" s="766" t="str">
        <f>IFERROR(VLOOKUP($I285,'WM-AR'!$I$7:$AS$3267,8,FALSE),"")</f>
        <v>Insulation</v>
      </c>
      <c r="O285" s="766" t="str">
        <f>IFERROR(VLOOKUP($I285,'WM-AR'!$I$7:$AS$3267,10,FALSE),"")</f>
        <v>Polystyrene (Extruded Polystyrene(XPS) or Expanded Polystyrene(EPS))</v>
      </c>
      <c r="P285" s="766">
        <f>IFERROR(VLOOKUP($I285,'WM-AR'!$I$7:$AS$3267,12,FALSE),"")</f>
        <v>0</v>
      </c>
      <c r="Q285" s="766">
        <f>IFERROR(VLOOKUP($I285,'WM-AR'!$I$7:$AS$3267,14,FALSE),"")</f>
        <v>0</v>
      </c>
      <c r="R285" s="766">
        <f>IFERROR(VLOOKUP($I285,'WM-AR'!$I$7:$AS$3267,16,FALSE),"")</f>
        <v>0</v>
      </c>
      <c r="S285" s="766">
        <f>IFERROR(VLOOKUP($I285,'WM-AR'!$I$7:$AS$3267,18,FALSE),"")</f>
        <v>0</v>
      </c>
      <c r="T285" s="766" t="str">
        <f>IFERROR(VLOOKUP($I285,'WM-AR'!$I$7:$AS$3267,20,FALSE),"")</f>
        <v>Minimum Density of 25 kg/m3</v>
      </c>
      <c r="U285" s="766">
        <f>IFERROR(VLOOKUP($I285,'WM-AR'!$I$7:$AS$3267,22,FALSE),"")</f>
        <v>0</v>
      </c>
      <c r="V285" s="766" t="str">
        <f>IFERROR(VLOOKUP($I285,'WM-AR'!$I$7:$AS$3267,24,FALSE),"")</f>
        <v>100mm≤THK</v>
      </c>
      <c r="W285" s="766">
        <f>IFERROR(VLOOKUP($I285,'WM-AR'!$I$7:$AS$3267,25,FALSE),"")</f>
        <v>0</v>
      </c>
      <c r="X285" s="766" t="str">
        <f>IFERROR(VLOOKUP($I285,'WM-AR'!$I$7:$AS$3267,26,FALSE),"")</f>
        <v>THK=(  )mm</v>
      </c>
      <c r="Y285" s="766">
        <f>IFERROR(VLOOKUP($I285,'WM-AR'!$I$7:$AS$3267,27,FALSE),"")</f>
        <v>0</v>
      </c>
      <c r="Z285" s="766">
        <f>IFERROR(VLOOKUP($I285,'WM-AR'!$I$7:$AS$3267,28,FALSE),"")</f>
        <v>0</v>
      </c>
      <c r="AA285" s="766">
        <f>IFERROR(VLOOKUP($I285,'WM-AR'!$I$7:$AS$3267,29,FALSE),"")</f>
        <v>0</v>
      </c>
      <c r="AB285" s="766">
        <f>IFERROR(VLOOKUP($I285,'WM-AR'!$I$7:$AS$3267,30,FALSE),"")</f>
        <v>0</v>
      </c>
      <c r="AC285" s="766">
        <f>IFERROR(VLOOKUP($I285,'WM-AR'!$I$7:$AS$3267,31,FALSE),"")</f>
        <v>0</v>
      </c>
      <c r="AD285" s="766">
        <f>IFERROR(VLOOKUP($I285,'WM-AR'!$I$7:$AS$3267,32,FALSE),"")</f>
        <v>0</v>
      </c>
      <c r="AE285" s="766" t="str">
        <f>IFERROR(VLOOKUP($I285,'WM-AR'!$I$7:$AS$3267,33,FALSE),"")</f>
        <v/>
      </c>
      <c r="AF285" s="817" t="s">
        <v>2996</v>
      </c>
      <c r="AG285" s="768" t="s">
        <v>1815</v>
      </c>
      <c r="AH285" s="768" t="s">
        <v>1815</v>
      </c>
      <c r="AI285" s="769"/>
      <c r="AJ285" s="769" t="str">
        <f>K285</f>
        <v>M2</v>
      </c>
      <c r="AK285" s="905"/>
      <c r="AL285" s="88" t="str">
        <f>IF(AND(ISTEXT($E285),ISTEXT($B285)),"산출기준 &gt;&gt;  "&amp;_xlfn.XLOOKUP($E285,산출기준!$D:$D,산출기준!$E:$E,"매칭실패"),"")</f>
        <v/>
      </c>
    </row>
    <row r="286" spans="1:38">
      <c r="A286" s="1019"/>
      <c r="B286" s="684"/>
      <c r="C286" s="685"/>
      <c r="D286" s="1020"/>
      <c r="E286" s="687"/>
      <c r="F286" s="1021"/>
      <c r="G286" s="875" t="s">
        <v>2200</v>
      </c>
      <c r="H286" s="824"/>
      <c r="I286" s="692" t="str">
        <f t="shared" ref="I286:I288" si="105">LEFT(H286,14)</f>
        <v/>
      </c>
      <c r="J286" s="1022"/>
      <c r="K286" s="1023" t="str">
        <f>IFERROR(VLOOKUP($I286,'WM-AR'!$I$7:$AS$3267,34,FALSE),"")</f>
        <v/>
      </c>
      <c r="L286" s="1024" t="str">
        <f>IFERROR(VLOOKUP($I286,'WM-AR'!$I$7:$AS$3267,4,FALSE),"")</f>
        <v/>
      </c>
      <c r="M286" s="1024" t="str">
        <f>IFERROR(VLOOKUP($I286,'WM-AR'!$I$7:$AS$3267,6,FALSE),"")</f>
        <v/>
      </c>
      <c r="N286" s="1024" t="str">
        <f>IFERROR(VLOOKUP($I286,'WM-AR'!$I$7:$AS$3267,8,FALSE),"")</f>
        <v/>
      </c>
      <c r="O286" s="1025" t="str">
        <f>IFERROR(VLOOKUP($I286,'WM-AR'!$I$7:$AS$3267,10,FALSE),"")</f>
        <v/>
      </c>
      <c r="P286" s="1026" t="str">
        <f>IFERROR(VLOOKUP($I286,'WM-AR'!$I$7:$AS$3267,12,FALSE),"")</f>
        <v/>
      </c>
      <c r="Q286" s="1026" t="str">
        <f>IFERROR(VLOOKUP($I286,'WM-AR'!$I$7:$AS$3267,14,FALSE),"")</f>
        <v/>
      </c>
      <c r="R286" s="1026" t="str">
        <f>IFERROR(VLOOKUP($I286,'WM-AR'!$I$7:$AS$3267,16,FALSE),"")</f>
        <v/>
      </c>
      <c r="S286" s="1026" t="str">
        <f>IFERROR(VLOOKUP($I286,'WM-AR'!$I$7:$AS$3267,18,FALSE),"")</f>
        <v/>
      </c>
      <c r="T286" s="1026" t="str">
        <f>IFERROR(VLOOKUP($I286,'WM-AR'!$I$7:$AS$3267,20,FALSE),"")</f>
        <v/>
      </c>
      <c r="U286" s="1026" t="str">
        <f>IFERROR(VLOOKUP($I286,'WM-AR'!$I$7:$AS$3267,22,FALSE),"")</f>
        <v/>
      </c>
      <c r="V286" s="1026" t="str">
        <f>IFERROR(VLOOKUP($I286,'WM-AR'!$I$7:$AS$3267,24,FALSE),"")</f>
        <v/>
      </c>
      <c r="W286" s="1026" t="str">
        <f>IFERROR(VLOOKUP($I286,'WM-AR'!$I$7:$AS$3267,25,FALSE),"")</f>
        <v/>
      </c>
      <c r="X286" s="1026" t="str">
        <f>IFERROR(VLOOKUP($I286,'WM-AR'!$I$7:$AS$3267,26,FALSE),"")</f>
        <v/>
      </c>
      <c r="Y286" s="1026" t="str">
        <f>IFERROR(VLOOKUP($I286,'WM-AR'!$I$7:$AS$3267,27,FALSE),"")</f>
        <v/>
      </c>
      <c r="Z286" s="1026" t="str">
        <f>IFERROR(VLOOKUP($I286,'WM-AR'!$I$7:$AS$3267,28,FALSE),"")</f>
        <v/>
      </c>
      <c r="AA286" s="1026" t="str">
        <f>IFERROR(VLOOKUP($I286,'WM-AR'!$I$7:$AS$3267,29,FALSE),"")</f>
        <v/>
      </c>
      <c r="AB286" s="1026" t="str">
        <f>IFERROR(VLOOKUP($I286,'WM-AR'!$I$7:$AS$3267,30,FALSE),"")</f>
        <v/>
      </c>
      <c r="AC286" s="1026" t="str">
        <f>IFERROR(VLOOKUP($I286,'WM-AR'!$I$7:$AS$3267,31,FALSE),"")</f>
        <v/>
      </c>
      <c r="AD286" s="1026" t="str">
        <f>IFERROR(VLOOKUP($I286,'WM-AR'!$I$7:$AS$3267,32,FALSE),"")</f>
        <v/>
      </c>
      <c r="AE286" s="1026" t="str">
        <f>IFERROR(VLOOKUP($I286,'WM-AR'!$I$7:$AS$3267,33,FALSE),"")</f>
        <v/>
      </c>
      <c r="AF286" s="1027"/>
      <c r="AG286" s="834"/>
      <c r="AH286" s="834"/>
      <c r="AI286" s="836"/>
      <c r="AJ286" s="836" t="str">
        <f t="shared" ref="AJ286:AJ288" si="106">K286</f>
        <v/>
      </c>
      <c r="AK286" s="704"/>
      <c r="AL286" s="1028" t="str">
        <f>IF(AND(ISTEXT($E286),ISTEXT($B286)),"산출기준 &gt;&gt;  "&amp;_xlfn.XLOOKUP($E286,산출기준!$D:$D,산출기준!$E:$E,"매칭실패"),"")</f>
        <v/>
      </c>
    </row>
    <row r="287" spans="1:38">
      <c r="A287" s="1019"/>
      <c r="B287" s="705"/>
      <c r="C287" s="706"/>
      <c r="D287" s="711"/>
      <c r="E287" s="708"/>
      <c r="F287" s="1029"/>
      <c r="G287" s="882" t="s">
        <v>2201</v>
      </c>
      <c r="H287" s="843"/>
      <c r="I287" s="712" t="str">
        <f t="shared" si="105"/>
        <v/>
      </c>
      <c r="J287" s="1030"/>
      <c r="K287" s="1031" t="str">
        <f>IFERROR(VLOOKUP($I287,'WM-AR'!$I$7:$AS$3267,34,FALSE),"")</f>
        <v/>
      </c>
      <c r="L287" s="1030" t="str">
        <f>IFERROR(VLOOKUP($I287,'WM-AR'!$I$7:$AS$3267,4,FALSE),"")</f>
        <v/>
      </c>
      <c r="M287" s="1030" t="str">
        <f>IFERROR(VLOOKUP($I287,'WM-AR'!$I$7:$AS$3267,6,FALSE),"")</f>
        <v/>
      </c>
      <c r="N287" s="1030" t="str">
        <f>IFERROR(VLOOKUP($I287,'WM-AR'!$I$7:$AS$3267,8,FALSE),"")</f>
        <v/>
      </c>
      <c r="O287" s="1032" t="str">
        <f>IFERROR(VLOOKUP($I287,'WM-AR'!$I$7:$AS$3267,10,FALSE),"")</f>
        <v/>
      </c>
      <c r="P287" s="1033" t="str">
        <f>IFERROR(VLOOKUP($I287,'WM-AR'!$I$7:$AS$3267,12,FALSE),"")</f>
        <v/>
      </c>
      <c r="Q287" s="1033" t="str">
        <f>IFERROR(VLOOKUP($I287,'WM-AR'!$I$7:$AS$3267,14,FALSE),"")</f>
        <v/>
      </c>
      <c r="R287" s="1033" t="str">
        <f>IFERROR(VLOOKUP($I287,'WM-AR'!$I$7:$AS$3267,16,FALSE),"")</f>
        <v/>
      </c>
      <c r="S287" s="1033" t="str">
        <f>IFERROR(VLOOKUP($I287,'WM-AR'!$I$7:$AS$3267,18,FALSE),"")</f>
        <v/>
      </c>
      <c r="T287" s="1033" t="str">
        <f>IFERROR(VLOOKUP($I287,'WM-AR'!$I$7:$AS$3267,20,FALSE),"")</f>
        <v/>
      </c>
      <c r="U287" s="1033" t="str">
        <f>IFERROR(VLOOKUP($I287,'WM-AR'!$I$7:$AS$3267,22,FALSE),"")</f>
        <v/>
      </c>
      <c r="V287" s="1033" t="str">
        <f>IFERROR(VLOOKUP($I287,'WM-AR'!$I$7:$AS$3267,24,FALSE),"")</f>
        <v/>
      </c>
      <c r="W287" s="1033" t="str">
        <f>IFERROR(VLOOKUP($I287,'WM-AR'!$I$7:$AS$3267,25,FALSE),"")</f>
        <v/>
      </c>
      <c r="X287" s="1033" t="str">
        <f>IFERROR(VLOOKUP($I287,'WM-AR'!$I$7:$AS$3267,26,FALSE),"")</f>
        <v/>
      </c>
      <c r="Y287" s="1033" t="str">
        <f>IFERROR(VLOOKUP($I287,'WM-AR'!$I$7:$AS$3267,27,FALSE),"")</f>
        <v/>
      </c>
      <c r="Z287" s="1033" t="str">
        <f>IFERROR(VLOOKUP($I287,'WM-AR'!$I$7:$AS$3267,28,FALSE),"")</f>
        <v/>
      </c>
      <c r="AA287" s="1033" t="str">
        <f>IFERROR(VLOOKUP($I287,'WM-AR'!$I$7:$AS$3267,29,FALSE),"")</f>
        <v/>
      </c>
      <c r="AB287" s="1033" t="str">
        <f>IFERROR(VLOOKUP($I287,'WM-AR'!$I$7:$AS$3267,30,FALSE),"")</f>
        <v/>
      </c>
      <c r="AC287" s="1033" t="str">
        <f>IFERROR(VLOOKUP($I287,'WM-AR'!$I$7:$AS$3267,31,FALSE),"")</f>
        <v/>
      </c>
      <c r="AD287" s="1033" t="str">
        <f>IFERROR(VLOOKUP($I287,'WM-AR'!$I$7:$AS$3267,32,FALSE),"")</f>
        <v/>
      </c>
      <c r="AE287" s="1033" t="str">
        <f>IFERROR(VLOOKUP($I287,'WM-AR'!$I$7:$AS$3267,33,FALSE),"")</f>
        <v/>
      </c>
      <c r="AF287" s="1034"/>
      <c r="AG287" s="852"/>
      <c r="AH287" s="852"/>
      <c r="AI287" s="854"/>
      <c r="AJ287" s="854" t="str">
        <f t="shared" si="106"/>
        <v/>
      </c>
      <c r="AK287" s="723"/>
      <c r="AL287" s="1028" t="str">
        <f>IF(AND(ISTEXT($E287),ISTEXT($B287)),"산출기준 &gt;&gt;  "&amp;_xlfn.XLOOKUP($E287,산출기준!$D:$D,산출기준!$E:$E,"매칭실패"),"")</f>
        <v/>
      </c>
    </row>
    <row r="288" spans="1:38">
      <c r="A288" s="1019"/>
      <c r="B288" s="724"/>
      <c r="C288" s="725"/>
      <c r="D288" s="731"/>
      <c r="E288" s="727"/>
      <c r="F288" s="1035"/>
      <c r="G288" s="886"/>
      <c r="H288" s="861"/>
      <c r="I288" s="732" t="str">
        <f t="shared" si="105"/>
        <v/>
      </c>
      <c r="J288" s="1036"/>
      <c r="K288" s="1037" t="str">
        <f>IFERROR(VLOOKUP($I288,'WM-AR'!$I$7:$AS$3267,34,FALSE),"")</f>
        <v/>
      </c>
      <c r="L288" s="1036" t="str">
        <f>IFERROR(VLOOKUP($I288,'WM-AR'!$I$7:$AS$3267,4,FALSE),"")</f>
        <v/>
      </c>
      <c r="M288" s="1036" t="str">
        <f>IFERROR(VLOOKUP($I288,'WM-AR'!$I$7:$AS$3267,6,FALSE),"")</f>
        <v/>
      </c>
      <c r="N288" s="1036" t="str">
        <f>IFERROR(VLOOKUP($I288,'WM-AR'!$I$7:$AS$3267,8,FALSE),"")</f>
        <v/>
      </c>
      <c r="O288" s="1038" t="str">
        <f>IFERROR(VLOOKUP($I288,'WM-AR'!$I$7:$AS$3267,10,FALSE),"")</f>
        <v/>
      </c>
      <c r="P288" s="1039" t="str">
        <f>IFERROR(VLOOKUP($I288,'WM-AR'!$I$7:$AS$3267,12,FALSE),"")</f>
        <v/>
      </c>
      <c r="Q288" s="1039" t="str">
        <f>IFERROR(VLOOKUP($I288,'WM-AR'!$I$7:$AS$3267,14,FALSE),"")</f>
        <v/>
      </c>
      <c r="R288" s="1039" t="str">
        <f>IFERROR(VLOOKUP($I288,'WM-AR'!$I$7:$AS$3267,16,FALSE),"")</f>
        <v/>
      </c>
      <c r="S288" s="1039" t="str">
        <f>IFERROR(VLOOKUP($I288,'WM-AR'!$I$7:$AS$3267,18,FALSE),"")</f>
        <v/>
      </c>
      <c r="T288" s="1039" t="str">
        <f>IFERROR(VLOOKUP($I288,'WM-AR'!$I$7:$AS$3267,20,FALSE),"")</f>
        <v/>
      </c>
      <c r="U288" s="1039" t="str">
        <f>IFERROR(VLOOKUP($I288,'WM-AR'!$I$7:$AS$3267,22,FALSE),"")</f>
        <v/>
      </c>
      <c r="V288" s="1039" t="str">
        <f>IFERROR(VLOOKUP($I288,'WM-AR'!$I$7:$AS$3267,24,FALSE),"")</f>
        <v/>
      </c>
      <c r="W288" s="1039" t="str">
        <f>IFERROR(VLOOKUP($I288,'WM-AR'!$I$7:$AS$3267,25,FALSE),"")</f>
        <v/>
      </c>
      <c r="X288" s="1039" t="str">
        <f>IFERROR(VLOOKUP($I288,'WM-AR'!$I$7:$AS$3267,26,FALSE),"")</f>
        <v/>
      </c>
      <c r="Y288" s="1039" t="str">
        <f>IFERROR(VLOOKUP($I288,'WM-AR'!$I$7:$AS$3267,27,FALSE),"")</f>
        <v/>
      </c>
      <c r="Z288" s="1039" t="str">
        <f>IFERROR(VLOOKUP($I288,'WM-AR'!$I$7:$AS$3267,28,FALSE),"")</f>
        <v/>
      </c>
      <c r="AA288" s="1039" t="str">
        <f>IFERROR(VLOOKUP($I288,'WM-AR'!$I$7:$AS$3267,29,FALSE),"")</f>
        <v/>
      </c>
      <c r="AB288" s="1039" t="str">
        <f>IFERROR(VLOOKUP($I288,'WM-AR'!$I$7:$AS$3267,30,FALSE),"")</f>
        <v/>
      </c>
      <c r="AC288" s="1039" t="str">
        <f>IFERROR(VLOOKUP($I288,'WM-AR'!$I$7:$AS$3267,31,FALSE),"")</f>
        <v/>
      </c>
      <c r="AD288" s="1039" t="str">
        <f>IFERROR(VLOOKUP($I288,'WM-AR'!$I$7:$AS$3267,32,FALSE),"")</f>
        <v/>
      </c>
      <c r="AE288" s="1039" t="str">
        <f>IFERROR(VLOOKUP($I288,'WM-AR'!$I$7:$AS$3267,33,FALSE),"")</f>
        <v/>
      </c>
      <c r="AF288" s="1040"/>
      <c r="AG288" s="870"/>
      <c r="AH288" s="870"/>
      <c r="AI288" s="871"/>
      <c r="AJ288" s="871" t="str">
        <f t="shared" si="106"/>
        <v/>
      </c>
      <c r="AK288" s="743"/>
      <c r="AL288" s="1028" t="str">
        <f>IF(AND(ISTEXT($E288),ISTEXT($B288)),"산출기준 &gt;&gt;  "&amp;_xlfn.XLOOKUP($E288,산출기준!$D:$D,산출기준!$E:$E,"매칭실패"),"")</f>
        <v/>
      </c>
    </row>
    <row r="289" spans="1:38">
      <c r="B289" s="635"/>
      <c r="C289" s="636"/>
      <c r="D289" s="636"/>
      <c r="E289" s="636"/>
      <c r="F289" s="638"/>
      <c r="G289" s="639"/>
      <c r="H289" s="639"/>
      <c r="I289" s="641"/>
      <c r="J289" s="642"/>
      <c r="K289" s="642"/>
      <c r="L289" s="642"/>
      <c r="M289" s="642"/>
      <c r="N289" s="642"/>
      <c r="O289" s="642"/>
      <c r="P289" s="642"/>
      <c r="Q289" s="642"/>
      <c r="R289" s="642"/>
      <c r="S289" s="642"/>
      <c r="T289" s="642"/>
      <c r="U289" s="642"/>
      <c r="V289" s="642"/>
      <c r="W289" s="642"/>
      <c r="X289" s="642"/>
      <c r="Y289" s="642"/>
      <c r="Z289" s="642"/>
      <c r="AA289" s="642"/>
      <c r="AB289" s="642"/>
      <c r="AC289" s="642"/>
      <c r="AD289" s="642"/>
      <c r="AE289" s="642"/>
      <c r="AF289" s="636"/>
      <c r="AG289" s="643"/>
      <c r="AH289" s="643"/>
      <c r="AI289" s="644"/>
      <c r="AJ289" s="644"/>
      <c r="AK289" s="639"/>
      <c r="AL289" s="88" t="str">
        <f>IF(AND(ISTEXT($E289),ISTEXT($B289)),"산출기준 &gt;&gt;  "&amp;_xlfn.XLOOKUP($E289,산출기준!$D:$D,산출기준!$E:$E,"매칭실패"),"")</f>
        <v/>
      </c>
    </row>
    <row r="290" spans="1:38">
      <c r="B290" s="645"/>
      <c r="C290" s="646" t="s">
        <v>2937</v>
      </c>
      <c r="D290" s="648"/>
      <c r="E290" s="648"/>
      <c r="F290" s="649" t="s">
        <v>3021</v>
      </c>
      <c r="G290" s="645"/>
      <c r="H290" s="651"/>
      <c r="I290" s="652"/>
      <c r="J290" s="652"/>
      <c r="K290" s="653"/>
      <c r="L290" s="653"/>
      <c r="M290" s="653"/>
      <c r="N290" s="653"/>
      <c r="O290" s="653"/>
      <c r="P290" s="653"/>
      <c r="Q290" s="653"/>
      <c r="R290" s="653"/>
      <c r="S290" s="653"/>
      <c r="T290" s="653"/>
      <c r="U290" s="653"/>
      <c r="V290" s="653"/>
      <c r="W290" s="653"/>
      <c r="X290" s="653"/>
      <c r="Y290" s="653"/>
      <c r="Z290" s="653"/>
      <c r="AA290" s="653"/>
      <c r="AB290" s="653"/>
      <c r="AC290" s="653"/>
      <c r="AD290" s="653"/>
      <c r="AE290" s="653"/>
      <c r="AF290" s="656"/>
      <c r="AG290" s="656"/>
      <c r="AH290" s="656"/>
      <c r="AI290" s="656"/>
      <c r="AJ290" s="656"/>
      <c r="AK290" s="657"/>
      <c r="AL290" s="88" t="str">
        <f>IF(AND(ISTEXT($E290),ISTEXT($B290)),"산출기준 &gt;&gt;  "&amp;_xlfn.XLOOKUP($E290,산출기준!$D:$D,산출기준!$E:$E,"매칭실패"),"")</f>
        <v/>
      </c>
    </row>
    <row r="291" spans="1:38">
      <c r="B291" s="645"/>
      <c r="C291" s="646"/>
      <c r="D291" s="648"/>
      <c r="E291" s="648"/>
      <c r="F291" s="1047" t="s">
        <v>3022</v>
      </c>
      <c r="G291" s="645"/>
      <c r="H291" s="651"/>
      <c r="I291" s="652"/>
      <c r="J291" s="652"/>
      <c r="K291" s="653"/>
      <c r="L291" s="653"/>
      <c r="M291" s="653"/>
      <c r="N291" s="653"/>
      <c r="O291" s="653"/>
      <c r="P291" s="653"/>
      <c r="Q291" s="653"/>
      <c r="R291" s="653"/>
      <c r="S291" s="653"/>
      <c r="T291" s="653"/>
      <c r="U291" s="653"/>
      <c r="V291" s="653"/>
      <c r="W291" s="653"/>
      <c r="X291" s="653"/>
      <c r="Y291" s="653"/>
      <c r="Z291" s="653"/>
      <c r="AA291" s="653"/>
      <c r="AB291" s="653"/>
      <c r="AC291" s="653"/>
      <c r="AD291" s="653"/>
      <c r="AE291" s="653"/>
      <c r="AF291" s="656"/>
      <c r="AG291" s="656"/>
      <c r="AH291" s="656"/>
      <c r="AI291" s="656"/>
      <c r="AJ291" s="656"/>
      <c r="AK291" s="657"/>
      <c r="AL291" s="88" t="str">
        <f>IF(AND(ISTEXT($E291),ISTEXT($B291)),"산출기준 &gt;&gt;  "&amp;_xlfn.XLOOKUP($E291,산출기준!$D:$D,산출기준!$E:$E,"매칭실패"),"")</f>
        <v/>
      </c>
    </row>
    <row r="292" spans="1:38" ht="34.9" customHeight="1">
      <c r="B292" s="808" t="str" cm="1">
        <f t="array" aca="1" ref="B292" ca="1">_xlfn.IFNA(INDIRECT("Family_표준_구성도!B"&amp;MATCH(F292,INDIRECT("Family_표준_구성도!"&amp;"C:C"),0)),"")</f>
        <v>3.1.1.5.1</v>
      </c>
      <c r="C292" s="668" t="s">
        <v>2016</v>
      </c>
      <c r="D292" s="809"/>
      <c r="E292" s="668" t="s">
        <v>2939</v>
      </c>
      <c r="F292" s="810" t="s">
        <v>599</v>
      </c>
      <c r="G292" s="811"/>
      <c r="H292" s="917" t="s">
        <v>3023</v>
      </c>
      <c r="I292" s="674"/>
      <c r="J292" s="674"/>
      <c r="K292" s="674"/>
      <c r="L292" s="674"/>
      <c r="M292" s="674"/>
      <c r="N292" s="675"/>
      <c r="O292" s="676"/>
      <c r="P292" s="677"/>
      <c r="Q292" s="677"/>
      <c r="R292" s="677"/>
      <c r="S292" s="677"/>
      <c r="T292" s="677"/>
      <c r="U292" s="677"/>
      <c r="V292" s="678"/>
      <c r="W292" s="679"/>
      <c r="X292" s="679"/>
      <c r="Y292" s="679"/>
      <c r="Z292" s="679"/>
      <c r="AA292" s="679"/>
      <c r="AB292" s="679"/>
      <c r="AC292" s="679"/>
      <c r="AD292" s="679"/>
      <c r="AE292" s="679"/>
      <c r="AF292" s="1043"/>
      <c r="AG292" s="682"/>
      <c r="AH292" s="682"/>
      <c r="AI292" s="682"/>
      <c r="AJ292" s="682"/>
      <c r="AK292" s="683"/>
      <c r="AL292" s="88" t="str">
        <f ca="1">IF(AND(ISTEXT($E292),ISTEXT($B292)),"산출기준 &gt;&gt;  "&amp;_xlfn.XLOOKUP($E292,산출기준!$D:$D,산출기준!$E:$E,"매칭실패"),"")</f>
        <v>산출기준 &gt;&gt;  [ 벽체 일반 산출 ]</v>
      </c>
    </row>
    <row r="293" spans="1:38" ht="49.9" customHeight="1" outlineLevel="1">
      <c r="B293" s="758"/>
      <c r="C293" s="759"/>
      <c r="D293" s="759"/>
      <c r="E293" s="814"/>
      <c r="F293" s="818" t="s">
        <v>3024</v>
      </c>
      <c r="G293" s="759" t="str">
        <f t="shared" ref="G293:G295" si="107">IF(IF(N293=0,"",N293)&amp;" | "&amp;IF(O293=0,"",O293)&amp;" | "&amp;IF(Q293=0,"",Q293)&amp;" | "&amp;IF(R293=0,"",R293)=" |  |  | ","",IF(N293=0,"",N293)&amp;" | "&amp;IF(O293=0,"",O293)&amp;" | "&amp;IF(Q293=0,"",Q293)&amp;" | "&amp;IF(R293=0,"",R293))</f>
        <v xml:space="preserve">Structural Concrete |  | 25MPa ≤ F'c (Cylinder Strength) &lt; 30MPa | </v>
      </c>
      <c r="H293" s="816" t="s">
        <v>2672</v>
      </c>
      <c r="I293" s="765" t="str">
        <f>LEFT(H293,14)</f>
        <v>A03AF032-00022</v>
      </c>
      <c r="J293" s="766"/>
      <c r="K293" s="766" t="str">
        <f>IFERROR(VLOOKUP($I293,'WM-AR'!$I$7:$AS$3267,34,FALSE),"")</f>
        <v>M3</v>
      </c>
      <c r="L293" s="766" t="str">
        <f>IFERROR(VLOOKUP($I293,'WM-AR'!$I$7:$AS$3267,4,FALSE),"")</f>
        <v>Concrete Work</v>
      </c>
      <c r="M293" s="766" t="str">
        <f>IFERROR(VLOOKUP($I293,'WM-AR'!$I$7:$AS$3267,6,FALSE),"")</f>
        <v>Superstructure Work</v>
      </c>
      <c r="N293" s="766" t="str">
        <f>IFERROR(VLOOKUP($I293,'WM-AR'!$I$7:$AS$3267,8,FALSE),"")</f>
        <v>Structural Concrete</v>
      </c>
      <c r="O293" s="766">
        <f>IFERROR(VLOOKUP($I293,'WM-AR'!$I$7:$AS$3267,10,FALSE),"")</f>
        <v>0</v>
      </c>
      <c r="P293" s="766" t="str">
        <f>IFERROR(VLOOKUP($I293,'WM-AR'!$I$7:$AS$3267,12,FALSE),"")</f>
        <v>Cement Type-1</v>
      </c>
      <c r="Q293" s="766" t="str">
        <f>IFERROR(VLOOKUP($I293,'WM-AR'!$I$7:$AS$3267,14,FALSE),"")</f>
        <v>25MPa ≤ F'c (Cylinder Strength) &lt; 30MPa</v>
      </c>
      <c r="R293" s="766">
        <f>IFERROR(VLOOKUP($I293,'WM-AR'!$I$7:$AS$3267,16,FALSE),"")</f>
        <v>0</v>
      </c>
      <c r="S293" s="766">
        <f>IFERROR(VLOOKUP($I293,'WM-AR'!$I$7:$AS$3267,18,FALSE),"")</f>
        <v>0</v>
      </c>
      <c r="T293" s="766" t="str">
        <f>IFERROR(VLOOKUP($I293,'WM-AR'!$I$7:$AS$3267,20,FALSE),"")</f>
        <v/>
      </c>
      <c r="U293" s="766">
        <f>IFERROR(VLOOKUP($I293,'WM-AR'!$I$7:$AS$3267,22,FALSE),"")</f>
        <v>0</v>
      </c>
      <c r="V293" s="766" t="str">
        <f>IFERROR(VLOOKUP($I293,'WM-AR'!$I$7:$AS$3267,24,FALSE),"")</f>
        <v/>
      </c>
      <c r="W293" s="766">
        <f>IFERROR(VLOOKUP($I293,'WM-AR'!$I$7:$AS$3267,25,FALSE),"")</f>
        <v>0</v>
      </c>
      <c r="X293" s="766" t="str">
        <f>IFERROR(VLOOKUP($I293,'WM-AR'!$I$7:$AS$3267,26,FALSE),"")</f>
        <v/>
      </c>
      <c r="Y293" s="766">
        <f>IFERROR(VLOOKUP($I293,'WM-AR'!$I$7:$AS$3267,27,FALSE),"")</f>
        <v>0</v>
      </c>
      <c r="Z293" s="766">
        <f>IFERROR(VLOOKUP($I293,'WM-AR'!$I$7:$AS$3267,28,FALSE),"")</f>
        <v>0</v>
      </c>
      <c r="AA293" s="766">
        <f>IFERROR(VLOOKUP($I293,'WM-AR'!$I$7:$AS$3267,29,FALSE),"")</f>
        <v>0</v>
      </c>
      <c r="AB293" s="766">
        <f>IFERROR(VLOOKUP($I293,'WM-AR'!$I$7:$AS$3267,30,FALSE),"")</f>
        <v>0</v>
      </c>
      <c r="AC293" s="766">
        <f>IFERROR(VLOOKUP($I293,'WM-AR'!$I$7:$AS$3267,31,FALSE),"")</f>
        <v>0</v>
      </c>
      <c r="AD293" s="766">
        <f>IFERROR(VLOOKUP($I293,'WM-AR'!$I$7:$AS$3267,32,FALSE),"")</f>
        <v>0</v>
      </c>
      <c r="AE293" s="766" t="str">
        <f>IFERROR(VLOOKUP($I293,'WM-AR'!$I$7:$AS$3267,33,FALSE),"")</f>
        <v/>
      </c>
      <c r="AF293" s="817" t="s">
        <v>3025</v>
      </c>
      <c r="AG293" s="768" t="s">
        <v>1985</v>
      </c>
      <c r="AH293" s="768" t="s">
        <v>1985</v>
      </c>
      <c r="AI293" s="769"/>
      <c r="AJ293" s="769" t="str">
        <f>K293</f>
        <v>M3</v>
      </c>
      <c r="AK293" s="905"/>
      <c r="AL293" s="88" t="str">
        <f>IF(AND(ISTEXT($E293),ISTEXT($B293)),"산출기준 &gt;&gt;  "&amp;_xlfn.XLOOKUP($E293,산출기준!$D:$D,산출기준!$E:$E,"매칭실패"),"")</f>
        <v/>
      </c>
    </row>
    <row r="294" spans="1:38" ht="49.9" customHeight="1" outlineLevel="1">
      <c r="B294" s="758"/>
      <c r="C294" s="759"/>
      <c r="D294" s="759"/>
      <c r="E294" s="814"/>
      <c r="F294" s="818" t="s">
        <v>2945</v>
      </c>
      <c r="G294" s="759" t="str">
        <f t="shared" si="107"/>
        <v xml:space="preserve">Rebar Work | Deformed Bar (Non-Coat.) | 400MPa&lt;Fy≤470MPa | </v>
      </c>
      <c r="H294" s="816" t="s">
        <v>3026</v>
      </c>
      <c r="I294" s="765" t="str">
        <f>LEFT(H294,14)</f>
        <v>A03AF037-00002</v>
      </c>
      <c r="J294" s="766"/>
      <c r="K294" s="766" t="str">
        <f>IFERROR(VLOOKUP($I294,'WM-AR'!$I$7:$AS$3267,34,FALSE),"")</f>
        <v>TON</v>
      </c>
      <c r="L294" s="766" t="str">
        <f>IFERROR(VLOOKUP($I294,'WM-AR'!$I$7:$AS$3267,4,FALSE),"")</f>
        <v>Concrete Work</v>
      </c>
      <c r="M294" s="766" t="str">
        <f>IFERROR(VLOOKUP($I294,'WM-AR'!$I$7:$AS$3267,6,FALSE),"")</f>
        <v>Superstructure Work</v>
      </c>
      <c r="N294" s="766" t="str">
        <f>IFERROR(VLOOKUP($I294,'WM-AR'!$I$7:$AS$3267,8,FALSE),"")</f>
        <v>Rebar Work</v>
      </c>
      <c r="O294" s="766" t="str">
        <f>IFERROR(VLOOKUP($I294,'WM-AR'!$I$7:$AS$3267,10,FALSE),"")</f>
        <v>Deformed Bar (Non-Coat.)</v>
      </c>
      <c r="P294" s="766">
        <f>IFERROR(VLOOKUP($I294,'WM-AR'!$I$7:$AS$3267,12,FALSE),"")</f>
        <v>0</v>
      </c>
      <c r="Q294" s="766" t="str">
        <f>IFERROR(VLOOKUP($I294,'WM-AR'!$I$7:$AS$3267,14,FALSE),"")</f>
        <v>400MPa&lt;Fy≤470MPa</v>
      </c>
      <c r="R294" s="766">
        <f>IFERROR(VLOOKUP($I294,'WM-AR'!$I$7:$AS$3267,16,FALSE),"")</f>
        <v>0</v>
      </c>
      <c r="S294" s="766">
        <f>IFERROR(VLOOKUP($I294,'WM-AR'!$I$7:$AS$3267,18,FALSE),"")</f>
        <v>0</v>
      </c>
      <c r="T294" s="766" t="str">
        <f>IFERROR(VLOOKUP($I294,'WM-AR'!$I$7:$AS$3267,20,FALSE),"")</f>
        <v/>
      </c>
      <c r="U294" s="766">
        <f>IFERROR(VLOOKUP($I294,'WM-AR'!$I$7:$AS$3267,22,FALSE),"")</f>
        <v>0</v>
      </c>
      <c r="V294" s="766" t="str">
        <f>IFERROR(VLOOKUP($I294,'WM-AR'!$I$7:$AS$3267,24,FALSE),"")</f>
        <v/>
      </c>
      <c r="W294" s="766">
        <f>IFERROR(VLOOKUP($I294,'WM-AR'!$I$7:$AS$3267,25,FALSE),"")</f>
        <v>0</v>
      </c>
      <c r="X294" s="766" t="str">
        <f>IFERROR(VLOOKUP($I294,'WM-AR'!$I$7:$AS$3267,26,FALSE),"")</f>
        <v/>
      </c>
      <c r="Y294" s="766">
        <f>IFERROR(VLOOKUP($I294,'WM-AR'!$I$7:$AS$3267,27,FALSE),"")</f>
        <v>0</v>
      </c>
      <c r="Z294" s="766">
        <f>IFERROR(VLOOKUP($I294,'WM-AR'!$I$7:$AS$3267,28,FALSE),"")</f>
        <v>0</v>
      </c>
      <c r="AA294" s="766">
        <f>IFERROR(VLOOKUP($I294,'WM-AR'!$I$7:$AS$3267,29,FALSE),"")</f>
        <v>0</v>
      </c>
      <c r="AB294" s="766">
        <f>IFERROR(VLOOKUP($I294,'WM-AR'!$I$7:$AS$3267,30,FALSE),"")</f>
        <v>0</v>
      </c>
      <c r="AC294" s="766">
        <f>IFERROR(VLOOKUP($I294,'WM-AR'!$I$7:$AS$3267,31,FALSE),"")</f>
        <v>0</v>
      </c>
      <c r="AD294" s="766">
        <f>IFERROR(VLOOKUP($I294,'WM-AR'!$I$7:$AS$3267,32,FALSE),"")</f>
        <v>0</v>
      </c>
      <c r="AE294" s="766" t="str">
        <f>IFERROR(VLOOKUP($I294,'WM-AR'!$I$7:$AS$3267,33,FALSE),"")</f>
        <v/>
      </c>
      <c r="AF294" s="817" t="s">
        <v>3027</v>
      </c>
      <c r="AG294" s="768" t="s">
        <v>2677</v>
      </c>
      <c r="AH294" s="768" t="s">
        <v>2677</v>
      </c>
      <c r="AI294" s="769"/>
      <c r="AJ294" s="769" t="str">
        <f>K294</f>
        <v>TON</v>
      </c>
      <c r="AK294" s="905"/>
      <c r="AL294" s="88" t="str">
        <f>IF(AND(ISTEXT($E294),ISTEXT($B294)),"산출기준 &gt;&gt;  "&amp;_xlfn.XLOOKUP($E294,산출기준!$D:$D,산출기준!$E:$E,"매칭실패"),"")</f>
        <v/>
      </c>
    </row>
    <row r="295" spans="1:38" ht="49.9" customHeight="1" outlineLevel="1">
      <c r="B295" s="758"/>
      <c r="C295" s="759"/>
      <c r="D295" s="759"/>
      <c r="E295" s="814"/>
      <c r="F295" s="818" t="s">
        <v>2843</v>
      </c>
      <c r="G295" s="759" t="str">
        <f t="shared" si="107"/>
        <v xml:space="preserve">Form Work (1 time in use) | Flat Form |  | </v>
      </c>
      <c r="H295" s="816" t="s">
        <v>2680</v>
      </c>
      <c r="I295" s="765" t="str">
        <f>LEFT(H295,14)</f>
        <v>A03AF036-00001</v>
      </c>
      <c r="J295" s="766"/>
      <c r="K295" s="766" t="str">
        <f>IFERROR(VLOOKUP($I295,'WM-AR'!$I$7:$AS$3267,34,FALSE),"")</f>
        <v>M2</v>
      </c>
      <c r="L295" s="766" t="str">
        <f>IFERROR(VLOOKUP($I295,'WM-AR'!$I$7:$AS$3267,4,FALSE),"")</f>
        <v>Concrete Work</v>
      </c>
      <c r="M295" s="766" t="str">
        <f>IFERROR(VLOOKUP($I295,'WM-AR'!$I$7:$AS$3267,6,FALSE),"")</f>
        <v>Superstructure Work</v>
      </c>
      <c r="N295" s="766" t="str">
        <f>IFERROR(VLOOKUP($I295,'WM-AR'!$I$7:$AS$3267,8,FALSE),"")</f>
        <v>Form Work (1 time in use)</v>
      </c>
      <c r="O295" s="766" t="str">
        <f>IFERROR(VLOOKUP($I295,'WM-AR'!$I$7:$AS$3267,10,FALSE),"")</f>
        <v>Flat Form</v>
      </c>
      <c r="P295" s="766">
        <f>IFERROR(VLOOKUP($I295,'WM-AR'!$I$7:$AS$3267,12,FALSE),"")</f>
        <v>0</v>
      </c>
      <c r="Q295" s="766">
        <f>IFERROR(VLOOKUP($I295,'WM-AR'!$I$7:$AS$3267,14,FALSE),"")</f>
        <v>0</v>
      </c>
      <c r="R295" s="766">
        <f>IFERROR(VLOOKUP($I295,'WM-AR'!$I$7:$AS$3267,16,FALSE),"")</f>
        <v>0</v>
      </c>
      <c r="S295" s="766">
        <f>IFERROR(VLOOKUP($I295,'WM-AR'!$I$7:$AS$3267,18,FALSE),"")</f>
        <v>0</v>
      </c>
      <c r="T295" s="766" t="str">
        <f>IFERROR(VLOOKUP($I295,'WM-AR'!$I$7:$AS$3267,20,FALSE),"")</f>
        <v>Dressed Lumber, Plywood or Steel Form(Wood Planks are not Allowed) incl. Chamfer</v>
      </c>
      <c r="U295" s="766">
        <f>IFERROR(VLOOKUP($I295,'WM-AR'!$I$7:$AS$3267,22,FALSE),"")</f>
        <v>0</v>
      </c>
      <c r="V295" s="766" t="str">
        <f>IFERROR(VLOOKUP($I295,'WM-AR'!$I$7:$AS$3267,24,FALSE),"")</f>
        <v/>
      </c>
      <c r="W295" s="766">
        <f>IFERROR(VLOOKUP($I295,'WM-AR'!$I$7:$AS$3267,25,FALSE),"")</f>
        <v>0</v>
      </c>
      <c r="X295" s="766" t="str">
        <f>IFERROR(VLOOKUP($I295,'WM-AR'!$I$7:$AS$3267,26,FALSE),"")</f>
        <v/>
      </c>
      <c r="Y295" s="766">
        <f>IFERROR(VLOOKUP($I295,'WM-AR'!$I$7:$AS$3267,27,FALSE),"")</f>
        <v>0</v>
      </c>
      <c r="Z295" s="766">
        <f>IFERROR(VLOOKUP($I295,'WM-AR'!$I$7:$AS$3267,28,FALSE),"")</f>
        <v>0</v>
      </c>
      <c r="AA295" s="766">
        <f>IFERROR(VLOOKUP($I295,'WM-AR'!$I$7:$AS$3267,29,FALSE),"")</f>
        <v>0</v>
      </c>
      <c r="AB295" s="766">
        <f>IFERROR(VLOOKUP($I295,'WM-AR'!$I$7:$AS$3267,30,FALSE),"")</f>
        <v>0</v>
      </c>
      <c r="AC295" s="766">
        <f>IFERROR(VLOOKUP($I295,'WM-AR'!$I$7:$AS$3267,31,FALSE),"")</f>
        <v>0</v>
      </c>
      <c r="AD295" s="766">
        <f>IFERROR(VLOOKUP($I295,'WM-AR'!$I$7:$AS$3267,32,FALSE),"")</f>
        <v>0</v>
      </c>
      <c r="AE295" s="766" t="str">
        <f>IFERROR(VLOOKUP($I295,'WM-AR'!$I$7:$AS$3267,33,FALSE),"")</f>
        <v/>
      </c>
      <c r="AF295" s="817"/>
      <c r="AG295" s="768" t="s">
        <v>3028</v>
      </c>
      <c r="AH295" s="768" t="s">
        <v>3028</v>
      </c>
      <c r="AI295" s="769"/>
      <c r="AJ295" s="769" t="str">
        <f>K295</f>
        <v>M2</v>
      </c>
      <c r="AK295" s="905"/>
      <c r="AL295" s="88" t="str">
        <f>IF(AND(ISTEXT($E295),ISTEXT($B295)),"산출기준 &gt;&gt;  "&amp;_xlfn.XLOOKUP($E295,산출기준!$D:$D,산출기준!$E:$E,"매칭실패"),"")</f>
        <v/>
      </c>
    </row>
    <row r="296" spans="1:38">
      <c r="A296" s="1019"/>
      <c r="B296" s="684"/>
      <c r="C296" s="685"/>
      <c r="D296" s="1020" t="s">
        <v>2715</v>
      </c>
      <c r="E296" s="687"/>
      <c r="F296" s="1021"/>
      <c r="G296" s="875" t="s">
        <v>2202</v>
      </c>
      <c r="H296" s="824"/>
      <c r="I296" s="692" t="str">
        <f t="shared" ref="I296:I298" si="108">LEFT(H296,14)</f>
        <v/>
      </c>
      <c r="J296" s="1022"/>
      <c r="K296" s="1023" t="str">
        <f>IFERROR(VLOOKUP($I296,'WM-AR'!$I$7:$AS$3267,34,FALSE),"")</f>
        <v/>
      </c>
      <c r="L296" s="1024" t="str">
        <f>IFERROR(VLOOKUP($I296,'WM-AR'!$I$7:$AS$3267,4,FALSE),"")</f>
        <v/>
      </c>
      <c r="M296" s="1024" t="str">
        <f>IFERROR(VLOOKUP($I296,'WM-AR'!$I$7:$AS$3267,6,FALSE),"")</f>
        <v/>
      </c>
      <c r="N296" s="1024" t="str">
        <f>IFERROR(VLOOKUP($I296,'WM-AR'!$I$7:$AS$3267,8,FALSE),"")</f>
        <v/>
      </c>
      <c r="O296" s="1025" t="str">
        <f>IFERROR(VLOOKUP($I296,'WM-AR'!$I$7:$AS$3267,10,FALSE),"")</f>
        <v/>
      </c>
      <c r="P296" s="1026" t="str">
        <f>IFERROR(VLOOKUP($I296,'WM-AR'!$I$7:$AS$3267,12,FALSE),"")</f>
        <v/>
      </c>
      <c r="Q296" s="1026" t="str">
        <f>IFERROR(VLOOKUP($I296,'WM-AR'!$I$7:$AS$3267,14,FALSE),"")</f>
        <v/>
      </c>
      <c r="R296" s="1026" t="str">
        <f>IFERROR(VLOOKUP($I296,'WM-AR'!$I$7:$AS$3267,16,FALSE),"")</f>
        <v/>
      </c>
      <c r="S296" s="1026" t="str">
        <f>IFERROR(VLOOKUP($I296,'WM-AR'!$I$7:$AS$3267,18,FALSE),"")</f>
        <v/>
      </c>
      <c r="T296" s="1026" t="str">
        <f>IFERROR(VLOOKUP($I296,'WM-AR'!$I$7:$AS$3267,20,FALSE),"")</f>
        <v/>
      </c>
      <c r="U296" s="1026" t="str">
        <f>IFERROR(VLOOKUP($I296,'WM-AR'!$I$7:$AS$3267,22,FALSE),"")</f>
        <v/>
      </c>
      <c r="V296" s="1026" t="str">
        <f>IFERROR(VLOOKUP($I296,'WM-AR'!$I$7:$AS$3267,24,FALSE),"")</f>
        <v/>
      </c>
      <c r="W296" s="1026" t="str">
        <f>IFERROR(VLOOKUP($I296,'WM-AR'!$I$7:$AS$3267,25,FALSE),"")</f>
        <v/>
      </c>
      <c r="X296" s="1026" t="str">
        <f>IFERROR(VLOOKUP($I296,'WM-AR'!$I$7:$AS$3267,26,FALSE),"")</f>
        <v/>
      </c>
      <c r="Y296" s="1026" t="str">
        <f>IFERROR(VLOOKUP($I296,'WM-AR'!$I$7:$AS$3267,27,FALSE),"")</f>
        <v/>
      </c>
      <c r="Z296" s="1026" t="str">
        <f>IFERROR(VLOOKUP($I296,'WM-AR'!$I$7:$AS$3267,28,FALSE),"")</f>
        <v/>
      </c>
      <c r="AA296" s="1026" t="str">
        <f>IFERROR(VLOOKUP($I296,'WM-AR'!$I$7:$AS$3267,29,FALSE),"")</f>
        <v/>
      </c>
      <c r="AB296" s="1026" t="str">
        <f>IFERROR(VLOOKUP($I296,'WM-AR'!$I$7:$AS$3267,30,FALSE),"")</f>
        <v/>
      </c>
      <c r="AC296" s="1026" t="str">
        <f>IFERROR(VLOOKUP($I296,'WM-AR'!$I$7:$AS$3267,31,FALSE),"")</f>
        <v/>
      </c>
      <c r="AD296" s="1026" t="str">
        <f>IFERROR(VLOOKUP($I296,'WM-AR'!$I$7:$AS$3267,32,FALSE),"")</f>
        <v/>
      </c>
      <c r="AE296" s="1026" t="str">
        <f>IFERROR(VLOOKUP($I296,'WM-AR'!$I$7:$AS$3267,33,FALSE),"")</f>
        <v/>
      </c>
      <c r="AF296" s="1027"/>
      <c r="AG296" s="834"/>
      <c r="AH296" s="834"/>
      <c r="AI296" s="836"/>
      <c r="AJ296" s="836" t="str">
        <f t="shared" ref="AJ296:AJ298" si="109">K296</f>
        <v/>
      </c>
      <c r="AK296" s="704"/>
      <c r="AL296" s="1028" t="str">
        <f>IF(AND(ISTEXT($E296),ISTEXT($B296)),"산출기준 &gt;&gt;  "&amp;_xlfn.XLOOKUP($E296,산출기준!$D:$D,산출기준!$E:$E,"매칭실패"),"")</f>
        <v/>
      </c>
    </row>
    <row r="297" spans="1:38">
      <c r="A297" s="1019"/>
      <c r="B297" s="705"/>
      <c r="C297" s="706"/>
      <c r="D297" s="711"/>
      <c r="E297" s="708"/>
      <c r="F297" s="1029"/>
      <c r="G297" s="882" t="s">
        <v>3029</v>
      </c>
      <c r="H297" s="843"/>
      <c r="I297" s="712" t="str">
        <f t="shared" si="108"/>
        <v/>
      </c>
      <c r="J297" s="1030"/>
      <c r="K297" s="1031" t="str">
        <f>IFERROR(VLOOKUP($I297,'WM-AR'!$I$7:$AS$3267,34,FALSE),"")</f>
        <v/>
      </c>
      <c r="L297" s="1030" t="str">
        <f>IFERROR(VLOOKUP($I297,'WM-AR'!$I$7:$AS$3267,4,FALSE),"")</f>
        <v/>
      </c>
      <c r="M297" s="1030" t="str">
        <f>IFERROR(VLOOKUP($I297,'WM-AR'!$I$7:$AS$3267,6,FALSE),"")</f>
        <v/>
      </c>
      <c r="N297" s="1030" t="str">
        <f>IFERROR(VLOOKUP($I297,'WM-AR'!$I$7:$AS$3267,8,FALSE),"")</f>
        <v/>
      </c>
      <c r="O297" s="1032" t="str">
        <f>IFERROR(VLOOKUP($I297,'WM-AR'!$I$7:$AS$3267,10,FALSE),"")</f>
        <v/>
      </c>
      <c r="P297" s="1033" t="str">
        <f>IFERROR(VLOOKUP($I297,'WM-AR'!$I$7:$AS$3267,12,FALSE),"")</f>
        <v/>
      </c>
      <c r="Q297" s="1033" t="str">
        <f>IFERROR(VLOOKUP($I297,'WM-AR'!$I$7:$AS$3267,14,FALSE),"")</f>
        <v/>
      </c>
      <c r="R297" s="1033" t="str">
        <f>IFERROR(VLOOKUP($I297,'WM-AR'!$I$7:$AS$3267,16,FALSE),"")</f>
        <v/>
      </c>
      <c r="S297" s="1033" t="str">
        <f>IFERROR(VLOOKUP($I297,'WM-AR'!$I$7:$AS$3267,18,FALSE),"")</f>
        <v/>
      </c>
      <c r="T297" s="1033" t="str">
        <f>IFERROR(VLOOKUP($I297,'WM-AR'!$I$7:$AS$3267,20,FALSE),"")</f>
        <v/>
      </c>
      <c r="U297" s="1033" t="str">
        <f>IFERROR(VLOOKUP($I297,'WM-AR'!$I$7:$AS$3267,22,FALSE),"")</f>
        <v/>
      </c>
      <c r="V297" s="1033" t="str">
        <f>IFERROR(VLOOKUP($I297,'WM-AR'!$I$7:$AS$3267,24,FALSE),"")</f>
        <v/>
      </c>
      <c r="W297" s="1033" t="str">
        <f>IFERROR(VLOOKUP($I297,'WM-AR'!$I$7:$AS$3267,25,FALSE),"")</f>
        <v/>
      </c>
      <c r="X297" s="1033" t="str">
        <f>IFERROR(VLOOKUP($I297,'WM-AR'!$I$7:$AS$3267,26,FALSE),"")</f>
        <v/>
      </c>
      <c r="Y297" s="1033" t="str">
        <f>IFERROR(VLOOKUP($I297,'WM-AR'!$I$7:$AS$3267,27,FALSE),"")</f>
        <v/>
      </c>
      <c r="Z297" s="1033" t="str">
        <f>IFERROR(VLOOKUP($I297,'WM-AR'!$I$7:$AS$3267,28,FALSE),"")</f>
        <v/>
      </c>
      <c r="AA297" s="1033" t="str">
        <f>IFERROR(VLOOKUP($I297,'WM-AR'!$I$7:$AS$3267,29,FALSE),"")</f>
        <v/>
      </c>
      <c r="AB297" s="1033" t="str">
        <f>IFERROR(VLOOKUP($I297,'WM-AR'!$I$7:$AS$3267,30,FALSE),"")</f>
        <v/>
      </c>
      <c r="AC297" s="1033" t="str">
        <f>IFERROR(VLOOKUP($I297,'WM-AR'!$I$7:$AS$3267,31,FALSE),"")</f>
        <v/>
      </c>
      <c r="AD297" s="1033" t="str">
        <f>IFERROR(VLOOKUP($I297,'WM-AR'!$I$7:$AS$3267,32,FALSE),"")</f>
        <v/>
      </c>
      <c r="AE297" s="1033" t="str">
        <f>IFERROR(VLOOKUP($I297,'WM-AR'!$I$7:$AS$3267,33,FALSE),"")</f>
        <v/>
      </c>
      <c r="AF297" s="1034"/>
      <c r="AG297" s="852"/>
      <c r="AH297" s="852"/>
      <c r="AI297" s="854"/>
      <c r="AJ297" s="854" t="str">
        <f t="shared" si="109"/>
        <v/>
      </c>
      <c r="AK297" s="723"/>
      <c r="AL297" s="1028" t="str">
        <f>IF(AND(ISTEXT($E297),ISTEXT($B297)),"산출기준 &gt;&gt;  "&amp;_xlfn.XLOOKUP($E297,산출기준!$D:$D,산출기준!$E:$E,"매칭실패"),"")</f>
        <v/>
      </c>
    </row>
    <row r="298" spans="1:38">
      <c r="A298" s="1019"/>
      <c r="B298" s="724"/>
      <c r="C298" s="725"/>
      <c r="D298" s="731" t="s">
        <v>3030</v>
      </c>
      <c r="E298" s="727"/>
      <c r="F298" s="1035"/>
      <c r="G298" s="886" t="s">
        <v>3031</v>
      </c>
      <c r="H298" s="861"/>
      <c r="I298" s="732" t="str">
        <f t="shared" si="108"/>
        <v/>
      </c>
      <c r="J298" s="1036"/>
      <c r="K298" s="1037" t="str">
        <f>IFERROR(VLOOKUP($I298,'WM-AR'!$I$7:$AS$3267,34,FALSE),"")</f>
        <v/>
      </c>
      <c r="L298" s="1036" t="str">
        <f>IFERROR(VLOOKUP($I298,'WM-AR'!$I$7:$AS$3267,4,FALSE),"")</f>
        <v/>
      </c>
      <c r="M298" s="1036" t="str">
        <f>IFERROR(VLOOKUP($I298,'WM-AR'!$I$7:$AS$3267,6,FALSE),"")</f>
        <v/>
      </c>
      <c r="N298" s="1036" t="str">
        <f>IFERROR(VLOOKUP($I298,'WM-AR'!$I$7:$AS$3267,8,FALSE),"")</f>
        <v/>
      </c>
      <c r="O298" s="1038" t="str">
        <f>IFERROR(VLOOKUP($I298,'WM-AR'!$I$7:$AS$3267,10,FALSE),"")</f>
        <v/>
      </c>
      <c r="P298" s="1039" t="str">
        <f>IFERROR(VLOOKUP($I298,'WM-AR'!$I$7:$AS$3267,12,FALSE),"")</f>
        <v/>
      </c>
      <c r="Q298" s="1039" t="str">
        <f>IFERROR(VLOOKUP($I298,'WM-AR'!$I$7:$AS$3267,14,FALSE),"")</f>
        <v/>
      </c>
      <c r="R298" s="1039" t="str">
        <f>IFERROR(VLOOKUP($I298,'WM-AR'!$I$7:$AS$3267,16,FALSE),"")</f>
        <v/>
      </c>
      <c r="S298" s="1039" t="str">
        <f>IFERROR(VLOOKUP($I298,'WM-AR'!$I$7:$AS$3267,18,FALSE),"")</f>
        <v/>
      </c>
      <c r="T298" s="1039" t="str">
        <f>IFERROR(VLOOKUP($I298,'WM-AR'!$I$7:$AS$3267,20,FALSE),"")</f>
        <v/>
      </c>
      <c r="U298" s="1039" t="str">
        <f>IFERROR(VLOOKUP($I298,'WM-AR'!$I$7:$AS$3267,22,FALSE),"")</f>
        <v/>
      </c>
      <c r="V298" s="1039" t="str">
        <f>IFERROR(VLOOKUP($I298,'WM-AR'!$I$7:$AS$3267,24,FALSE),"")</f>
        <v/>
      </c>
      <c r="W298" s="1039" t="str">
        <f>IFERROR(VLOOKUP($I298,'WM-AR'!$I$7:$AS$3267,25,FALSE),"")</f>
        <v/>
      </c>
      <c r="X298" s="1039" t="str">
        <f>IFERROR(VLOOKUP($I298,'WM-AR'!$I$7:$AS$3267,26,FALSE),"")</f>
        <v/>
      </c>
      <c r="Y298" s="1039" t="str">
        <f>IFERROR(VLOOKUP($I298,'WM-AR'!$I$7:$AS$3267,27,FALSE),"")</f>
        <v/>
      </c>
      <c r="Z298" s="1039" t="str">
        <f>IFERROR(VLOOKUP($I298,'WM-AR'!$I$7:$AS$3267,28,FALSE),"")</f>
        <v/>
      </c>
      <c r="AA298" s="1039" t="str">
        <f>IFERROR(VLOOKUP($I298,'WM-AR'!$I$7:$AS$3267,29,FALSE),"")</f>
        <v/>
      </c>
      <c r="AB298" s="1039" t="str">
        <f>IFERROR(VLOOKUP($I298,'WM-AR'!$I$7:$AS$3267,30,FALSE),"")</f>
        <v/>
      </c>
      <c r="AC298" s="1039" t="str">
        <f>IFERROR(VLOOKUP($I298,'WM-AR'!$I$7:$AS$3267,31,FALSE),"")</f>
        <v/>
      </c>
      <c r="AD298" s="1039" t="str">
        <f>IFERROR(VLOOKUP($I298,'WM-AR'!$I$7:$AS$3267,32,FALSE),"")</f>
        <v/>
      </c>
      <c r="AE298" s="1039" t="str">
        <f>IFERROR(VLOOKUP($I298,'WM-AR'!$I$7:$AS$3267,33,FALSE),"")</f>
        <v/>
      </c>
      <c r="AF298" s="1040"/>
      <c r="AG298" s="870"/>
      <c r="AH298" s="870"/>
      <c r="AI298" s="871"/>
      <c r="AJ298" s="871" t="str">
        <f t="shared" si="109"/>
        <v/>
      </c>
      <c r="AK298" s="743"/>
      <c r="AL298" s="1028" t="str">
        <f>IF(AND(ISTEXT($E298),ISTEXT($B298)),"산출기준 &gt;&gt;  "&amp;_xlfn.XLOOKUP($E298,산출기준!$D:$D,산출기준!$E:$E,"매칭실패"),"")</f>
        <v/>
      </c>
    </row>
    <row r="299" spans="1:38">
      <c r="B299" s="645"/>
      <c r="C299" s="646"/>
      <c r="D299" s="648"/>
      <c r="E299" s="648"/>
      <c r="F299" s="1047"/>
      <c r="G299" s="645"/>
      <c r="H299" s="651"/>
      <c r="I299" s="652"/>
      <c r="J299" s="652"/>
      <c r="K299" s="653"/>
      <c r="L299" s="653"/>
      <c r="M299" s="653"/>
      <c r="N299" s="653"/>
      <c r="O299" s="653"/>
      <c r="P299" s="653"/>
      <c r="Q299" s="653"/>
      <c r="R299" s="653"/>
      <c r="S299" s="653"/>
      <c r="T299" s="653"/>
      <c r="U299" s="653"/>
      <c r="V299" s="653"/>
      <c r="W299" s="653"/>
      <c r="X299" s="653"/>
      <c r="Y299" s="653"/>
      <c r="Z299" s="653"/>
      <c r="AA299" s="653"/>
      <c r="AB299" s="653"/>
      <c r="AC299" s="653"/>
      <c r="AD299" s="653"/>
      <c r="AE299" s="653"/>
      <c r="AF299" s="656"/>
      <c r="AG299" s="656"/>
      <c r="AH299" s="656"/>
      <c r="AI299" s="656"/>
      <c r="AJ299" s="656"/>
      <c r="AK299" s="657"/>
      <c r="AL299" s="88" t="str">
        <f>IF(AND(ISTEXT($E299),ISTEXT($B299)),"산출기준 &gt;&gt;  "&amp;_xlfn.XLOOKUP($E299,산출기준!$D:$D,산출기준!$E:$E,"매칭실패"),"")</f>
        <v/>
      </c>
    </row>
    <row r="300" spans="1:38" ht="34.9" customHeight="1">
      <c r="B300" s="808" t="str" cm="1">
        <f t="array" aca="1" ref="B300" ca="1">_xlfn.IFNA(INDIRECT("Family_표준_구성도!B"&amp;MATCH(F300,INDIRECT("Family_표준_구성도!"&amp;"C:C"),0)),"")</f>
        <v>3.1.1.5.2</v>
      </c>
      <c r="C300" s="668" t="s">
        <v>2016</v>
      </c>
      <c r="D300" s="809"/>
      <c r="E300" s="668" t="s">
        <v>2939</v>
      </c>
      <c r="F300" s="810" t="s">
        <v>601</v>
      </c>
      <c r="G300" s="811"/>
      <c r="H300" s="917" t="s">
        <v>3023</v>
      </c>
      <c r="I300" s="674"/>
      <c r="J300" s="674"/>
      <c r="K300" s="674"/>
      <c r="L300" s="674"/>
      <c r="M300" s="674"/>
      <c r="N300" s="675"/>
      <c r="O300" s="676"/>
      <c r="P300" s="677"/>
      <c r="Q300" s="677"/>
      <c r="R300" s="677"/>
      <c r="S300" s="677"/>
      <c r="T300" s="677"/>
      <c r="U300" s="677"/>
      <c r="V300" s="678"/>
      <c r="W300" s="679"/>
      <c r="X300" s="679"/>
      <c r="Y300" s="679"/>
      <c r="Z300" s="679"/>
      <c r="AA300" s="679"/>
      <c r="AB300" s="679"/>
      <c r="AC300" s="679"/>
      <c r="AD300" s="679"/>
      <c r="AE300" s="679"/>
      <c r="AF300" s="1043"/>
      <c r="AG300" s="682"/>
      <c r="AH300" s="682"/>
      <c r="AI300" s="682"/>
      <c r="AJ300" s="682"/>
      <c r="AK300" s="683"/>
      <c r="AL300" s="88" t="str">
        <f ca="1">IF(AND(ISTEXT($E300),ISTEXT($B300)),"산출기준 &gt;&gt;  "&amp;_xlfn.XLOOKUP($E300,산출기준!$D:$D,산출기준!$E:$E,"매칭실패"),"")</f>
        <v>산출기준 &gt;&gt;  [ 벽체 일반 산출 ]</v>
      </c>
    </row>
    <row r="301" spans="1:38" ht="49.9" customHeight="1" outlineLevel="1">
      <c r="B301" s="758"/>
      <c r="C301" s="759"/>
      <c r="D301" s="759"/>
      <c r="E301" s="814"/>
      <c r="F301" s="818" t="s">
        <v>3024</v>
      </c>
      <c r="G301" s="759" t="str">
        <f t="shared" ref="G301:G303" si="110">IF(IF(N301=0,"",N301)&amp;" | "&amp;IF(O301=0,"",O301)&amp;" | "&amp;IF(Q301=0,"",Q301)&amp;" | "&amp;IF(R301=0,"",R301)=" |  |  | ","",IF(N301=0,"",N301)&amp;" | "&amp;IF(O301=0,"",O301)&amp;" | "&amp;IF(Q301=0,"",Q301)&amp;" | "&amp;IF(R301=0,"",R301))</f>
        <v xml:space="preserve">Structural Concrete |  | 25MPa ≤ F'c (Cylinder Strength) &lt; 30MPa | </v>
      </c>
      <c r="H301" s="816" t="s">
        <v>2672</v>
      </c>
      <c r="I301" s="765" t="str">
        <f>LEFT(H301,14)</f>
        <v>A03AF032-00022</v>
      </c>
      <c r="J301" s="766"/>
      <c r="K301" s="766" t="str">
        <f>IFERROR(VLOOKUP($I301,'WM-AR'!$I$7:$AS$3267,34,FALSE),"")</f>
        <v>M3</v>
      </c>
      <c r="L301" s="766" t="str">
        <f>IFERROR(VLOOKUP($I301,'WM-AR'!$I$7:$AS$3267,4,FALSE),"")</f>
        <v>Concrete Work</v>
      </c>
      <c r="M301" s="766" t="str">
        <f>IFERROR(VLOOKUP($I301,'WM-AR'!$I$7:$AS$3267,6,FALSE),"")</f>
        <v>Superstructure Work</v>
      </c>
      <c r="N301" s="766" t="str">
        <f>IFERROR(VLOOKUP($I301,'WM-AR'!$I$7:$AS$3267,8,FALSE),"")</f>
        <v>Structural Concrete</v>
      </c>
      <c r="O301" s="766">
        <f>IFERROR(VLOOKUP($I301,'WM-AR'!$I$7:$AS$3267,10,FALSE),"")</f>
        <v>0</v>
      </c>
      <c r="P301" s="766" t="str">
        <f>IFERROR(VLOOKUP($I301,'WM-AR'!$I$7:$AS$3267,12,FALSE),"")</f>
        <v>Cement Type-1</v>
      </c>
      <c r="Q301" s="766" t="str">
        <f>IFERROR(VLOOKUP($I301,'WM-AR'!$I$7:$AS$3267,14,FALSE),"")</f>
        <v>25MPa ≤ F'c (Cylinder Strength) &lt; 30MPa</v>
      </c>
      <c r="R301" s="766">
        <f>IFERROR(VLOOKUP($I301,'WM-AR'!$I$7:$AS$3267,16,FALSE),"")</f>
        <v>0</v>
      </c>
      <c r="S301" s="766">
        <f>IFERROR(VLOOKUP($I301,'WM-AR'!$I$7:$AS$3267,18,FALSE),"")</f>
        <v>0</v>
      </c>
      <c r="T301" s="766" t="str">
        <f>IFERROR(VLOOKUP($I301,'WM-AR'!$I$7:$AS$3267,20,FALSE),"")</f>
        <v/>
      </c>
      <c r="U301" s="766">
        <f>IFERROR(VLOOKUP($I301,'WM-AR'!$I$7:$AS$3267,22,FALSE),"")</f>
        <v>0</v>
      </c>
      <c r="V301" s="766" t="str">
        <f>IFERROR(VLOOKUP($I301,'WM-AR'!$I$7:$AS$3267,24,FALSE),"")</f>
        <v/>
      </c>
      <c r="W301" s="766">
        <f>IFERROR(VLOOKUP($I301,'WM-AR'!$I$7:$AS$3267,25,FALSE),"")</f>
        <v>0</v>
      </c>
      <c r="X301" s="766" t="str">
        <f>IFERROR(VLOOKUP($I301,'WM-AR'!$I$7:$AS$3267,26,FALSE),"")</f>
        <v/>
      </c>
      <c r="Y301" s="766">
        <f>IFERROR(VLOOKUP($I301,'WM-AR'!$I$7:$AS$3267,27,FALSE),"")</f>
        <v>0</v>
      </c>
      <c r="Z301" s="766">
        <f>IFERROR(VLOOKUP($I301,'WM-AR'!$I$7:$AS$3267,28,FALSE),"")</f>
        <v>0</v>
      </c>
      <c r="AA301" s="766">
        <f>IFERROR(VLOOKUP($I301,'WM-AR'!$I$7:$AS$3267,29,FALSE),"")</f>
        <v>0</v>
      </c>
      <c r="AB301" s="766">
        <f>IFERROR(VLOOKUP($I301,'WM-AR'!$I$7:$AS$3267,30,FALSE),"")</f>
        <v>0</v>
      </c>
      <c r="AC301" s="766">
        <f>IFERROR(VLOOKUP($I301,'WM-AR'!$I$7:$AS$3267,31,FALSE),"")</f>
        <v>0</v>
      </c>
      <c r="AD301" s="766">
        <f>IFERROR(VLOOKUP($I301,'WM-AR'!$I$7:$AS$3267,32,FALSE),"")</f>
        <v>0</v>
      </c>
      <c r="AE301" s="766" t="str">
        <f>IFERROR(VLOOKUP($I301,'WM-AR'!$I$7:$AS$3267,33,FALSE),"")</f>
        <v/>
      </c>
      <c r="AF301" s="817" t="s">
        <v>3025</v>
      </c>
      <c r="AG301" s="768" t="s">
        <v>1985</v>
      </c>
      <c r="AH301" s="768" t="s">
        <v>1985</v>
      </c>
      <c r="AI301" s="769"/>
      <c r="AJ301" s="769" t="str">
        <f>K301</f>
        <v>M3</v>
      </c>
      <c r="AK301" s="905"/>
      <c r="AL301" s="88" t="str">
        <f>IF(AND(ISTEXT($E301),ISTEXT($B301)),"산출기준 &gt;&gt;  "&amp;_xlfn.XLOOKUP($E301,산출기준!$D:$D,산출기준!$E:$E,"매칭실패"),"")</f>
        <v/>
      </c>
    </row>
    <row r="302" spans="1:38" ht="49.9" customHeight="1" outlineLevel="1">
      <c r="B302" s="758"/>
      <c r="C302" s="759"/>
      <c r="D302" s="759"/>
      <c r="E302" s="814"/>
      <c r="F302" s="818" t="s">
        <v>2674</v>
      </c>
      <c r="G302" s="759" t="str">
        <f t="shared" si="110"/>
        <v xml:space="preserve">Rebar Work | Deformed Bar (Non-Coat.) | 400MPa&lt;Fy≤470MPa | </v>
      </c>
      <c r="H302" s="816" t="s">
        <v>3032</v>
      </c>
      <c r="I302" s="765" t="str">
        <f>LEFT(H302,14)</f>
        <v>A03AD037-00002</v>
      </c>
      <c r="J302" s="766"/>
      <c r="K302" s="766" t="str">
        <f>IFERROR(VLOOKUP($I302,'WM-AR'!$I$7:$AS$3267,34,FALSE),"")</f>
        <v>TON</v>
      </c>
      <c r="L302" s="766" t="str">
        <f>IFERROR(VLOOKUP($I302,'WM-AR'!$I$7:$AS$3267,4,FALSE),"")</f>
        <v>Concrete Work</v>
      </c>
      <c r="M302" s="766" t="str">
        <f>IFERROR(VLOOKUP($I302,'WM-AR'!$I$7:$AS$3267,6,FALSE),"")</f>
        <v>Substructure Work</v>
      </c>
      <c r="N302" s="766" t="str">
        <f>IFERROR(VLOOKUP($I302,'WM-AR'!$I$7:$AS$3267,8,FALSE),"")</f>
        <v>Rebar Work</v>
      </c>
      <c r="O302" s="766" t="str">
        <f>IFERROR(VLOOKUP($I302,'WM-AR'!$I$7:$AS$3267,10,FALSE),"")</f>
        <v>Deformed Bar (Non-Coat.)</v>
      </c>
      <c r="P302" s="766">
        <f>IFERROR(VLOOKUP($I302,'WM-AR'!$I$7:$AS$3267,12,FALSE),"")</f>
        <v>0</v>
      </c>
      <c r="Q302" s="766" t="str">
        <f>IFERROR(VLOOKUP($I302,'WM-AR'!$I$7:$AS$3267,14,FALSE),"")</f>
        <v>400MPa&lt;Fy≤470MPa</v>
      </c>
      <c r="R302" s="766">
        <f>IFERROR(VLOOKUP($I302,'WM-AR'!$I$7:$AS$3267,16,FALSE),"")</f>
        <v>0</v>
      </c>
      <c r="S302" s="766">
        <f>IFERROR(VLOOKUP($I302,'WM-AR'!$I$7:$AS$3267,18,FALSE),"")</f>
        <v>0</v>
      </c>
      <c r="T302" s="766" t="str">
        <f>IFERROR(VLOOKUP($I302,'WM-AR'!$I$7:$AS$3267,20,FALSE),"")</f>
        <v/>
      </c>
      <c r="U302" s="766">
        <f>IFERROR(VLOOKUP($I302,'WM-AR'!$I$7:$AS$3267,22,FALSE),"")</f>
        <v>0</v>
      </c>
      <c r="V302" s="766" t="str">
        <f>IFERROR(VLOOKUP($I302,'WM-AR'!$I$7:$AS$3267,24,FALSE),"")</f>
        <v/>
      </c>
      <c r="W302" s="766">
        <f>IFERROR(VLOOKUP($I302,'WM-AR'!$I$7:$AS$3267,25,FALSE),"")</f>
        <v>0</v>
      </c>
      <c r="X302" s="766" t="str">
        <f>IFERROR(VLOOKUP($I302,'WM-AR'!$I$7:$AS$3267,26,FALSE),"")</f>
        <v/>
      </c>
      <c r="Y302" s="766">
        <f>IFERROR(VLOOKUP($I302,'WM-AR'!$I$7:$AS$3267,27,FALSE),"")</f>
        <v>0</v>
      </c>
      <c r="Z302" s="766">
        <f>IFERROR(VLOOKUP($I302,'WM-AR'!$I$7:$AS$3267,28,FALSE),"")</f>
        <v>0</v>
      </c>
      <c r="AA302" s="766">
        <f>IFERROR(VLOOKUP($I302,'WM-AR'!$I$7:$AS$3267,29,FALSE),"")</f>
        <v>0</v>
      </c>
      <c r="AB302" s="766">
        <f>IFERROR(VLOOKUP($I302,'WM-AR'!$I$7:$AS$3267,30,FALSE),"")</f>
        <v>0</v>
      </c>
      <c r="AC302" s="766">
        <f>IFERROR(VLOOKUP($I302,'WM-AR'!$I$7:$AS$3267,31,FALSE),"")</f>
        <v>0</v>
      </c>
      <c r="AD302" s="766">
        <f>IFERROR(VLOOKUP($I302,'WM-AR'!$I$7:$AS$3267,32,FALSE),"")</f>
        <v>0</v>
      </c>
      <c r="AE302" s="766" t="str">
        <f>IFERROR(VLOOKUP($I302,'WM-AR'!$I$7:$AS$3267,33,FALSE),"")</f>
        <v/>
      </c>
      <c r="AF302" s="817" t="s">
        <v>3027</v>
      </c>
      <c r="AG302" s="768" t="s">
        <v>2677</v>
      </c>
      <c r="AH302" s="768" t="s">
        <v>2677</v>
      </c>
      <c r="AI302" s="769"/>
      <c r="AJ302" s="769" t="str">
        <f>K302</f>
        <v>TON</v>
      </c>
      <c r="AK302" s="905" t="s">
        <v>3033</v>
      </c>
      <c r="AL302" s="88" t="str">
        <f>IF(AND(ISTEXT($E302),ISTEXT($B302)),"산출기준 &gt;&gt;  "&amp;_xlfn.XLOOKUP($E302,산출기준!$D:$D,산출기준!$E:$E,"매칭실패"),"")</f>
        <v/>
      </c>
    </row>
    <row r="303" spans="1:38" ht="49.9" customHeight="1" outlineLevel="1">
      <c r="B303" s="758"/>
      <c r="C303" s="759"/>
      <c r="D303" s="759"/>
      <c r="E303" s="814"/>
      <c r="F303" s="818" t="s">
        <v>2679</v>
      </c>
      <c r="G303" s="759" t="str">
        <f t="shared" si="110"/>
        <v xml:space="preserve">Form Work (1 time in use) | Flat Form |  | </v>
      </c>
      <c r="H303" s="816" t="s">
        <v>3034</v>
      </c>
      <c r="I303" s="765" t="str">
        <f>LEFT(H303,14)</f>
        <v>A03AD036-00001</v>
      </c>
      <c r="J303" s="766"/>
      <c r="K303" s="766" t="str">
        <f>IFERROR(VLOOKUP($I303,'WM-AR'!$I$7:$AS$3267,34,FALSE),"")</f>
        <v>M2</v>
      </c>
      <c r="L303" s="766" t="str">
        <f>IFERROR(VLOOKUP($I303,'WM-AR'!$I$7:$AS$3267,4,FALSE),"")</f>
        <v>Concrete Work</v>
      </c>
      <c r="M303" s="766" t="str">
        <f>IFERROR(VLOOKUP($I303,'WM-AR'!$I$7:$AS$3267,6,FALSE),"")</f>
        <v>Substructure Work</v>
      </c>
      <c r="N303" s="766" t="str">
        <f>IFERROR(VLOOKUP($I303,'WM-AR'!$I$7:$AS$3267,8,FALSE),"")</f>
        <v>Form Work (1 time in use)</v>
      </c>
      <c r="O303" s="766" t="str">
        <f>IFERROR(VLOOKUP($I303,'WM-AR'!$I$7:$AS$3267,10,FALSE),"")</f>
        <v>Flat Form</v>
      </c>
      <c r="P303" s="766">
        <f>IFERROR(VLOOKUP($I303,'WM-AR'!$I$7:$AS$3267,12,FALSE),"")</f>
        <v>0</v>
      </c>
      <c r="Q303" s="766">
        <f>IFERROR(VLOOKUP($I303,'WM-AR'!$I$7:$AS$3267,14,FALSE),"")</f>
        <v>0</v>
      </c>
      <c r="R303" s="766">
        <f>IFERROR(VLOOKUP($I303,'WM-AR'!$I$7:$AS$3267,16,FALSE),"")</f>
        <v>0</v>
      </c>
      <c r="S303" s="766">
        <f>IFERROR(VLOOKUP($I303,'WM-AR'!$I$7:$AS$3267,18,FALSE),"")</f>
        <v>0</v>
      </c>
      <c r="T303" s="766" t="str">
        <f>IFERROR(VLOOKUP($I303,'WM-AR'!$I$7:$AS$3267,20,FALSE),"")</f>
        <v>Dressed Lumber, Plywood or Steel Form(Wood Planks are not Allowed) incl. Chamfer</v>
      </c>
      <c r="U303" s="766">
        <f>IFERROR(VLOOKUP($I303,'WM-AR'!$I$7:$AS$3267,22,FALSE),"")</f>
        <v>0</v>
      </c>
      <c r="V303" s="766" t="str">
        <f>IFERROR(VLOOKUP($I303,'WM-AR'!$I$7:$AS$3267,24,FALSE),"")</f>
        <v/>
      </c>
      <c r="W303" s="766">
        <f>IFERROR(VLOOKUP($I303,'WM-AR'!$I$7:$AS$3267,25,FALSE),"")</f>
        <v>0</v>
      </c>
      <c r="X303" s="766" t="str">
        <f>IFERROR(VLOOKUP($I303,'WM-AR'!$I$7:$AS$3267,26,FALSE),"")</f>
        <v/>
      </c>
      <c r="Y303" s="766">
        <f>IFERROR(VLOOKUP($I303,'WM-AR'!$I$7:$AS$3267,27,FALSE),"")</f>
        <v>0</v>
      </c>
      <c r="Z303" s="766">
        <f>IFERROR(VLOOKUP($I303,'WM-AR'!$I$7:$AS$3267,28,FALSE),"")</f>
        <v>0</v>
      </c>
      <c r="AA303" s="766">
        <f>IFERROR(VLOOKUP($I303,'WM-AR'!$I$7:$AS$3267,29,FALSE),"")</f>
        <v>0</v>
      </c>
      <c r="AB303" s="766">
        <f>IFERROR(VLOOKUP($I303,'WM-AR'!$I$7:$AS$3267,30,FALSE),"")</f>
        <v>0</v>
      </c>
      <c r="AC303" s="766">
        <f>IFERROR(VLOOKUP($I303,'WM-AR'!$I$7:$AS$3267,31,FALSE),"")</f>
        <v>0</v>
      </c>
      <c r="AD303" s="766">
        <f>IFERROR(VLOOKUP($I303,'WM-AR'!$I$7:$AS$3267,32,FALSE),"")</f>
        <v>0</v>
      </c>
      <c r="AE303" s="766" t="str">
        <f>IFERROR(VLOOKUP($I303,'WM-AR'!$I$7:$AS$3267,33,FALSE),"")</f>
        <v/>
      </c>
      <c r="AF303" s="817" t="s">
        <v>3035</v>
      </c>
      <c r="AG303" s="768" t="s">
        <v>3028</v>
      </c>
      <c r="AH303" s="768" t="s">
        <v>3028</v>
      </c>
      <c r="AI303" s="769"/>
      <c r="AJ303" s="769" t="str">
        <f>K303</f>
        <v>M2</v>
      </c>
      <c r="AK303" s="905"/>
      <c r="AL303" s="88" t="str">
        <f>IF(AND(ISTEXT($E303),ISTEXT($B303)),"산출기준 &gt;&gt;  "&amp;_xlfn.XLOOKUP($E303,산출기준!$D:$D,산출기준!$E:$E,"매칭실패"),"")</f>
        <v/>
      </c>
    </row>
    <row r="304" spans="1:38">
      <c r="A304" s="1019"/>
      <c r="B304" s="684"/>
      <c r="C304" s="685"/>
      <c r="D304" s="1020"/>
      <c r="E304" s="687"/>
      <c r="F304" s="1021"/>
      <c r="G304" s="875" t="s">
        <v>2207</v>
      </c>
      <c r="H304" s="824"/>
      <c r="I304" s="692" t="str">
        <f t="shared" ref="I304:I306" si="111">LEFT(H304,14)</f>
        <v/>
      </c>
      <c r="J304" s="1022"/>
      <c r="K304" s="1023" t="str">
        <f>IFERROR(VLOOKUP($I304,'WM-AR'!$I$7:$AS$3267,34,FALSE),"")</f>
        <v/>
      </c>
      <c r="L304" s="1024" t="str">
        <f>IFERROR(VLOOKUP($I304,'WM-AR'!$I$7:$AS$3267,4,FALSE),"")</f>
        <v/>
      </c>
      <c r="M304" s="1024" t="str">
        <f>IFERROR(VLOOKUP($I304,'WM-AR'!$I$7:$AS$3267,6,FALSE),"")</f>
        <v/>
      </c>
      <c r="N304" s="1024" t="str">
        <f>IFERROR(VLOOKUP($I304,'WM-AR'!$I$7:$AS$3267,8,FALSE),"")</f>
        <v/>
      </c>
      <c r="O304" s="1025" t="str">
        <f>IFERROR(VLOOKUP($I304,'WM-AR'!$I$7:$AS$3267,10,FALSE),"")</f>
        <v/>
      </c>
      <c r="P304" s="1026" t="str">
        <f>IFERROR(VLOOKUP($I304,'WM-AR'!$I$7:$AS$3267,12,FALSE),"")</f>
        <v/>
      </c>
      <c r="Q304" s="1026" t="str">
        <f>IFERROR(VLOOKUP($I304,'WM-AR'!$I$7:$AS$3267,14,FALSE),"")</f>
        <v/>
      </c>
      <c r="R304" s="1026" t="str">
        <f>IFERROR(VLOOKUP($I304,'WM-AR'!$I$7:$AS$3267,16,FALSE),"")</f>
        <v/>
      </c>
      <c r="S304" s="1026" t="str">
        <f>IFERROR(VLOOKUP($I304,'WM-AR'!$I$7:$AS$3267,18,FALSE),"")</f>
        <v/>
      </c>
      <c r="T304" s="1026" t="str">
        <f>IFERROR(VLOOKUP($I304,'WM-AR'!$I$7:$AS$3267,20,FALSE),"")</f>
        <v/>
      </c>
      <c r="U304" s="1026" t="str">
        <f>IFERROR(VLOOKUP($I304,'WM-AR'!$I$7:$AS$3267,22,FALSE),"")</f>
        <v/>
      </c>
      <c r="V304" s="1026" t="str">
        <f>IFERROR(VLOOKUP($I304,'WM-AR'!$I$7:$AS$3267,24,FALSE),"")</f>
        <v/>
      </c>
      <c r="W304" s="1026" t="str">
        <f>IFERROR(VLOOKUP($I304,'WM-AR'!$I$7:$AS$3267,25,FALSE),"")</f>
        <v/>
      </c>
      <c r="X304" s="1026" t="str">
        <f>IFERROR(VLOOKUP($I304,'WM-AR'!$I$7:$AS$3267,26,FALSE),"")</f>
        <v/>
      </c>
      <c r="Y304" s="1026" t="str">
        <f>IFERROR(VLOOKUP($I304,'WM-AR'!$I$7:$AS$3267,27,FALSE),"")</f>
        <v/>
      </c>
      <c r="Z304" s="1026" t="str">
        <f>IFERROR(VLOOKUP($I304,'WM-AR'!$I$7:$AS$3267,28,FALSE),"")</f>
        <v/>
      </c>
      <c r="AA304" s="1026" t="str">
        <f>IFERROR(VLOOKUP($I304,'WM-AR'!$I$7:$AS$3267,29,FALSE),"")</f>
        <v/>
      </c>
      <c r="AB304" s="1026" t="str">
        <f>IFERROR(VLOOKUP($I304,'WM-AR'!$I$7:$AS$3267,30,FALSE),"")</f>
        <v/>
      </c>
      <c r="AC304" s="1026" t="str">
        <f>IFERROR(VLOOKUP($I304,'WM-AR'!$I$7:$AS$3267,31,FALSE),"")</f>
        <v/>
      </c>
      <c r="AD304" s="1026" t="str">
        <f>IFERROR(VLOOKUP($I304,'WM-AR'!$I$7:$AS$3267,32,FALSE),"")</f>
        <v/>
      </c>
      <c r="AE304" s="1026" t="str">
        <f>IFERROR(VLOOKUP($I304,'WM-AR'!$I$7:$AS$3267,33,FALSE),"")</f>
        <v/>
      </c>
      <c r="AF304" s="1027"/>
      <c r="AG304" s="834"/>
      <c r="AH304" s="834"/>
      <c r="AI304" s="836"/>
      <c r="AJ304" s="836" t="str">
        <f t="shared" ref="AJ304:AJ306" si="112">K304</f>
        <v/>
      </c>
      <c r="AK304" s="704"/>
      <c r="AL304" s="1028" t="str">
        <f>IF(AND(ISTEXT($E304),ISTEXT($B304)),"산출기준 &gt;&gt;  "&amp;_xlfn.XLOOKUP($E304,산출기준!$D:$D,산출기준!$E:$E,"매칭실패"),"")</f>
        <v/>
      </c>
    </row>
    <row r="305" spans="1:38">
      <c r="A305" s="1019"/>
      <c r="B305" s="705"/>
      <c r="C305" s="706"/>
      <c r="D305" s="711"/>
      <c r="E305" s="708"/>
      <c r="F305" s="1029"/>
      <c r="G305" s="882"/>
      <c r="H305" s="843"/>
      <c r="I305" s="712" t="str">
        <f t="shared" si="111"/>
        <v/>
      </c>
      <c r="J305" s="1030"/>
      <c r="K305" s="1031" t="str">
        <f>IFERROR(VLOOKUP($I305,'WM-AR'!$I$7:$AS$3267,34,FALSE),"")</f>
        <v/>
      </c>
      <c r="L305" s="1030" t="str">
        <f>IFERROR(VLOOKUP($I305,'WM-AR'!$I$7:$AS$3267,4,FALSE),"")</f>
        <v/>
      </c>
      <c r="M305" s="1030" t="str">
        <f>IFERROR(VLOOKUP($I305,'WM-AR'!$I$7:$AS$3267,6,FALSE),"")</f>
        <v/>
      </c>
      <c r="N305" s="1030" t="str">
        <f>IFERROR(VLOOKUP($I305,'WM-AR'!$I$7:$AS$3267,8,FALSE),"")</f>
        <v/>
      </c>
      <c r="O305" s="1032" t="str">
        <f>IFERROR(VLOOKUP($I305,'WM-AR'!$I$7:$AS$3267,10,FALSE),"")</f>
        <v/>
      </c>
      <c r="P305" s="1033" t="str">
        <f>IFERROR(VLOOKUP($I305,'WM-AR'!$I$7:$AS$3267,12,FALSE),"")</f>
        <v/>
      </c>
      <c r="Q305" s="1033" t="str">
        <f>IFERROR(VLOOKUP($I305,'WM-AR'!$I$7:$AS$3267,14,FALSE),"")</f>
        <v/>
      </c>
      <c r="R305" s="1033" t="str">
        <f>IFERROR(VLOOKUP($I305,'WM-AR'!$I$7:$AS$3267,16,FALSE),"")</f>
        <v/>
      </c>
      <c r="S305" s="1033" t="str">
        <f>IFERROR(VLOOKUP($I305,'WM-AR'!$I$7:$AS$3267,18,FALSE),"")</f>
        <v/>
      </c>
      <c r="T305" s="1033" t="str">
        <f>IFERROR(VLOOKUP($I305,'WM-AR'!$I$7:$AS$3267,20,FALSE),"")</f>
        <v/>
      </c>
      <c r="U305" s="1033" t="str">
        <f>IFERROR(VLOOKUP($I305,'WM-AR'!$I$7:$AS$3267,22,FALSE),"")</f>
        <v/>
      </c>
      <c r="V305" s="1033" t="str">
        <f>IFERROR(VLOOKUP($I305,'WM-AR'!$I$7:$AS$3267,24,FALSE),"")</f>
        <v/>
      </c>
      <c r="W305" s="1033" t="str">
        <f>IFERROR(VLOOKUP($I305,'WM-AR'!$I$7:$AS$3267,25,FALSE),"")</f>
        <v/>
      </c>
      <c r="X305" s="1033" t="str">
        <f>IFERROR(VLOOKUP($I305,'WM-AR'!$I$7:$AS$3267,26,FALSE),"")</f>
        <v/>
      </c>
      <c r="Y305" s="1033" t="str">
        <f>IFERROR(VLOOKUP($I305,'WM-AR'!$I$7:$AS$3267,27,FALSE),"")</f>
        <v/>
      </c>
      <c r="Z305" s="1033" t="str">
        <f>IFERROR(VLOOKUP($I305,'WM-AR'!$I$7:$AS$3267,28,FALSE),"")</f>
        <v/>
      </c>
      <c r="AA305" s="1033" t="str">
        <f>IFERROR(VLOOKUP($I305,'WM-AR'!$I$7:$AS$3267,29,FALSE),"")</f>
        <v/>
      </c>
      <c r="AB305" s="1033" t="str">
        <f>IFERROR(VLOOKUP($I305,'WM-AR'!$I$7:$AS$3267,30,FALSE),"")</f>
        <v/>
      </c>
      <c r="AC305" s="1033" t="str">
        <f>IFERROR(VLOOKUP($I305,'WM-AR'!$I$7:$AS$3267,31,FALSE),"")</f>
        <v/>
      </c>
      <c r="AD305" s="1033" t="str">
        <f>IFERROR(VLOOKUP($I305,'WM-AR'!$I$7:$AS$3267,32,FALSE),"")</f>
        <v/>
      </c>
      <c r="AE305" s="1033" t="str">
        <f>IFERROR(VLOOKUP($I305,'WM-AR'!$I$7:$AS$3267,33,FALSE),"")</f>
        <v/>
      </c>
      <c r="AF305" s="1034"/>
      <c r="AG305" s="852"/>
      <c r="AH305" s="852"/>
      <c r="AI305" s="854"/>
      <c r="AJ305" s="854" t="str">
        <f t="shared" si="112"/>
        <v/>
      </c>
      <c r="AK305" s="723"/>
      <c r="AL305" s="1028" t="str">
        <f>IF(AND(ISTEXT($E305),ISTEXT($B305)),"산출기준 &gt;&gt;  "&amp;_xlfn.XLOOKUP($E305,산출기준!$D:$D,산출기준!$E:$E,"매칭실패"),"")</f>
        <v/>
      </c>
    </row>
    <row r="306" spans="1:38">
      <c r="A306" s="1019"/>
      <c r="B306" s="724"/>
      <c r="C306" s="725"/>
      <c r="D306" s="731"/>
      <c r="E306" s="727"/>
      <c r="F306" s="1035"/>
      <c r="G306" s="886"/>
      <c r="H306" s="861"/>
      <c r="I306" s="732" t="str">
        <f t="shared" si="111"/>
        <v/>
      </c>
      <c r="J306" s="1036"/>
      <c r="K306" s="1037" t="str">
        <f>IFERROR(VLOOKUP($I306,'WM-AR'!$I$7:$AS$3267,34,FALSE),"")</f>
        <v/>
      </c>
      <c r="L306" s="1036" t="str">
        <f>IFERROR(VLOOKUP($I306,'WM-AR'!$I$7:$AS$3267,4,FALSE),"")</f>
        <v/>
      </c>
      <c r="M306" s="1036" t="str">
        <f>IFERROR(VLOOKUP($I306,'WM-AR'!$I$7:$AS$3267,6,FALSE),"")</f>
        <v/>
      </c>
      <c r="N306" s="1036" t="str">
        <f>IFERROR(VLOOKUP($I306,'WM-AR'!$I$7:$AS$3267,8,FALSE),"")</f>
        <v/>
      </c>
      <c r="O306" s="1038" t="str">
        <f>IFERROR(VLOOKUP($I306,'WM-AR'!$I$7:$AS$3267,10,FALSE),"")</f>
        <v/>
      </c>
      <c r="P306" s="1039" t="str">
        <f>IFERROR(VLOOKUP($I306,'WM-AR'!$I$7:$AS$3267,12,FALSE),"")</f>
        <v/>
      </c>
      <c r="Q306" s="1039" t="str">
        <f>IFERROR(VLOOKUP($I306,'WM-AR'!$I$7:$AS$3267,14,FALSE),"")</f>
        <v/>
      </c>
      <c r="R306" s="1039" t="str">
        <f>IFERROR(VLOOKUP($I306,'WM-AR'!$I$7:$AS$3267,16,FALSE),"")</f>
        <v/>
      </c>
      <c r="S306" s="1039" t="str">
        <f>IFERROR(VLOOKUP($I306,'WM-AR'!$I$7:$AS$3267,18,FALSE),"")</f>
        <v/>
      </c>
      <c r="T306" s="1039" t="str">
        <f>IFERROR(VLOOKUP($I306,'WM-AR'!$I$7:$AS$3267,20,FALSE),"")</f>
        <v/>
      </c>
      <c r="U306" s="1039" t="str">
        <f>IFERROR(VLOOKUP($I306,'WM-AR'!$I$7:$AS$3267,22,FALSE),"")</f>
        <v/>
      </c>
      <c r="V306" s="1039" t="str">
        <f>IFERROR(VLOOKUP($I306,'WM-AR'!$I$7:$AS$3267,24,FALSE),"")</f>
        <v/>
      </c>
      <c r="W306" s="1039" t="str">
        <f>IFERROR(VLOOKUP($I306,'WM-AR'!$I$7:$AS$3267,25,FALSE),"")</f>
        <v/>
      </c>
      <c r="X306" s="1039" t="str">
        <f>IFERROR(VLOOKUP($I306,'WM-AR'!$I$7:$AS$3267,26,FALSE),"")</f>
        <v/>
      </c>
      <c r="Y306" s="1039" t="str">
        <f>IFERROR(VLOOKUP($I306,'WM-AR'!$I$7:$AS$3267,27,FALSE),"")</f>
        <v/>
      </c>
      <c r="Z306" s="1039" t="str">
        <f>IFERROR(VLOOKUP($I306,'WM-AR'!$I$7:$AS$3267,28,FALSE),"")</f>
        <v/>
      </c>
      <c r="AA306" s="1039" t="str">
        <f>IFERROR(VLOOKUP($I306,'WM-AR'!$I$7:$AS$3267,29,FALSE),"")</f>
        <v/>
      </c>
      <c r="AB306" s="1039" t="str">
        <f>IFERROR(VLOOKUP($I306,'WM-AR'!$I$7:$AS$3267,30,FALSE),"")</f>
        <v/>
      </c>
      <c r="AC306" s="1039" t="str">
        <f>IFERROR(VLOOKUP($I306,'WM-AR'!$I$7:$AS$3267,31,FALSE),"")</f>
        <v/>
      </c>
      <c r="AD306" s="1039" t="str">
        <f>IFERROR(VLOOKUP($I306,'WM-AR'!$I$7:$AS$3267,32,FALSE),"")</f>
        <v/>
      </c>
      <c r="AE306" s="1039" t="str">
        <f>IFERROR(VLOOKUP($I306,'WM-AR'!$I$7:$AS$3267,33,FALSE),"")</f>
        <v/>
      </c>
      <c r="AF306" s="1040"/>
      <c r="AG306" s="870"/>
      <c r="AH306" s="870"/>
      <c r="AI306" s="871"/>
      <c r="AJ306" s="871" t="str">
        <f t="shared" si="112"/>
        <v/>
      </c>
      <c r="AK306" s="743"/>
      <c r="AL306" s="1028" t="str">
        <f>IF(AND(ISTEXT($E306),ISTEXT($B306)),"산출기준 &gt;&gt;  "&amp;_xlfn.XLOOKUP($E306,산출기준!$D:$D,산출기준!$E:$E,"매칭실패"),"")</f>
        <v/>
      </c>
    </row>
    <row r="307" spans="1:38">
      <c r="B307" s="645"/>
      <c r="C307" s="646"/>
      <c r="D307" s="648"/>
      <c r="E307" s="648"/>
      <c r="F307" s="1047"/>
      <c r="G307" s="645"/>
      <c r="H307" s="651"/>
      <c r="I307" s="652"/>
      <c r="J307" s="652"/>
      <c r="K307" s="653"/>
      <c r="L307" s="653"/>
      <c r="M307" s="653"/>
      <c r="N307" s="653"/>
      <c r="O307" s="653"/>
      <c r="P307" s="653"/>
      <c r="Q307" s="653"/>
      <c r="R307" s="653"/>
      <c r="S307" s="653"/>
      <c r="T307" s="653"/>
      <c r="U307" s="653"/>
      <c r="V307" s="653"/>
      <c r="W307" s="653"/>
      <c r="X307" s="653"/>
      <c r="Y307" s="653"/>
      <c r="Z307" s="653"/>
      <c r="AA307" s="653"/>
      <c r="AB307" s="653"/>
      <c r="AC307" s="653"/>
      <c r="AD307" s="653"/>
      <c r="AE307" s="653"/>
      <c r="AF307" s="656"/>
      <c r="AG307" s="656"/>
      <c r="AH307" s="656"/>
      <c r="AI307" s="656"/>
      <c r="AJ307" s="656"/>
      <c r="AK307" s="657"/>
      <c r="AL307" s="88" t="str">
        <f>IF(AND(ISTEXT($E307),ISTEXT($B307)),"산출기준 &gt;&gt;  "&amp;_xlfn.XLOOKUP($E307,산출기준!$D:$D,산출기준!$E:$E,"매칭실패"),"")</f>
        <v/>
      </c>
    </row>
    <row r="308" spans="1:38" ht="34.9" customHeight="1">
      <c r="B308" s="808" t="str" cm="1">
        <f t="array" aca="1" ref="B308" ca="1">_xlfn.IFNA(INDIRECT("Family_표준_구성도!B"&amp;MATCH(F308,INDIRECT("Family_표준_구성도!"&amp;"C:C"),0)),"")</f>
        <v>3.1.1.5.3</v>
      </c>
      <c r="C308" s="668" t="s">
        <v>2016</v>
      </c>
      <c r="D308" s="809"/>
      <c r="E308" s="668" t="s">
        <v>2939</v>
      </c>
      <c r="F308" s="810" t="s">
        <v>603</v>
      </c>
      <c r="G308" s="811"/>
      <c r="H308" s="917" t="s">
        <v>3023</v>
      </c>
      <c r="I308" s="674"/>
      <c r="J308" s="674"/>
      <c r="K308" s="674"/>
      <c r="L308" s="674"/>
      <c r="M308" s="674"/>
      <c r="N308" s="675"/>
      <c r="O308" s="676"/>
      <c r="P308" s="677"/>
      <c r="Q308" s="677"/>
      <c r="R308" s="677"/>
      <c r="S308" s="677"/>
      <c r="T308" s="677"/>
      <c r="U308" s="677"/>
      <c r="V308" s="678"/>
      <c r="W308" s="679"/>
      <c r="X308" s="679"/>
      <c r="Y308" s="679"/>
      <c r="Z308" s="679"/>
      <c r="AA308" s="679"/>
      <c r="AB308" s="679"/>
      <c r="AC308" s="679"/>
      <c r="AD308" s="679"/>
      <c r="AE308" s="679"/>
      <c r="AF308" s="1043" t="s">
        <v>3036</v>
      </c>
      <c r="AG308" s="682"/>
      <c r="AH308" s="682"/>
      <c r="AI308" s="682"/>
      <c r="AJ308" s="682"/>
      <c r="AK308" s="683"/>
      <c r="AL308" s="88" t="str">
        <f ca="1">IF(AND(ISTEXT($E308),ISTEXT($B308)),"산출기준 &gt;&gt;  "&amp;_xlfn.XLOOKUP($E308,산출기준!$D:$D,산출기준!$E:$E,"매칭실패"),"")</f>
        <v>산출기준 &gt;&gt;  [ 벽체 일반 산출 ]</v>
      </c>
    </row>
    <row r="309" spans="1:38" ht="49.9" customHeight="1" outlineLevel="1">
      <c r="B309" s="758"/>
      <c r="C309" s="759"/>
      <c r="D309" s="759"/>
      <c r="E309" s="814"/>
      <c r="F309" s="818" t="s">
        <v>3024</v>
      </c>
      <c r="G309" s="759" t="str">
        <f t="shared" ref="G309:G311" si="113">IF(IF(N309=0,"",N309)&amp;" | "&amp;IF(O309=0,"",O309)&amp;" | "&amp;IF(Q309=0,"",Q309)&amp;" | "&amp;IF(R309=0,"",R309)=" |  |  | ","",IF(N309=0,"",N309)&amp;" | "&amp;IF(O309=0,"",O309)&amp;" | "&amp;IF(Q309=0,"",Q309)&amp;" | "&amp;IF(R309=0,"",R309))</f>
        <v xml:space="preserve">Structural Concrete |  | 25MPa ≤ F'c (Cylinder Strength) &lt; 30MPa | </v>
      </c>
      <c r="H309" s="816" t="s">
        <v>2672</v>
      </c>
      <c r="I309" s="765" t="str">
        <f>LEFT(H309,14)</f>
        <v>A03AF032-00022</v>
      </c>
      <c r="J309" s="766"/>
      <c r="K309" s="766" t="str">
        <f>IFERROR(VLOOKUP($I309,'WM-AR'!$I$7:$AS$3267,34,FALSE),"")</f>
        <v>M3</v>
      </c>
      <c r="L309" s="766" t="str">
        <f>IFERROR(VLOOKUP($I309,'WM-AR'!$I$7:$AS$3267,4,FALSE),"")</f>
        <v>Concrete Work</v>
      </c>
      <c r="M309" s="766" t="str">
        <f>IFERROR(VLOOKUP($I309,'WM-AR'!$I$7:$AS$3267,6,FALSE),"")</f>
        <v>Superstructure Work</v>
      </c>
      <c r="N309" s="766" t="str">
        <f>IFERROR(VLOOKUP($I309,'WM-AR'!$I$7:$AS$3267,8,FALSE),"")</f>
        <v>Structural Concrete</v>
      </c>
      <c r="O309" s="766">
        <f>IFERROR(VLOOKUP($I309,'WM-AR'!$I$7:$AS$3267,10,FALSE),"")</f>
        <v>0</v>
      </c>
      <c r="P309" s="766" t="str">
        <f>IFERROR(VLOOKUP($I309,'WM-AR'!$I$7:$AS$3267,12,FALSE),"")</f>
        <v>Cement Type-1</v>
      </c>
      <c r="Q309" s="766" t="str">
        <f>IFERROR(VLOOKUP($I309,'WM-AR'!$I$7:$AS$3267,14,FALSE),"")</f>
        <v>25MPa ≤ F'c (Cylinder Strength) &lt; 30MPa</v>
      </c>
      <c r="R309" s="766">
        <f>IFERROR(VLOOKUP($I309,'WM-AR'!$I$7:$AS$3267,16,FALSE),"")</f>
        <v>0</v>
      </c>
      <c r="S309" s="766">
        <f>IFERROR(VLOOKUP($I309,'WM-AR'!$I$7:$AS$3267,18,FALSE),"")</f>
        <v>0</v>
      </c>
      <c r="T309" s="766" t="str">
        <f>IFERROR(VLOOKUP($I309,'WM-AR'!$I$7:$AS$3267,20,FALSE),"")</f>
        <v/>
      </c>
      <c r="U309" s="766">
        <f>IFERROR(VLOOKUP($I309,'WM-AR'!$I$7:$AS$3267,22,FALSE),"")</f>
        <v>0</v>
      </c>
      <c r="V309" s="766" t="str">
        <f>IFERROR(VLOOKUP($I309,'WM-AR'!$I$7:$AS$3267,24,FALSE),"")</f>
        <v/>
      </c>
      <c r="W309" s="766">
        <f>IFERROR(VLOOKUP($I309,'WM-AR'!$I$7:$AS$3267,25,FALSE),"")</f>
        <v>0</v>
      </c>
      <c r="X309" s="766" t="str">
        <f>IFERROR(VLOOKUP($I309,'WM-AR'!$I$7:$AS$3267,26,FALSE),"")</f>
        <v/>
      </c>
      <c r="Y309" s="766">
        <f>IFERROR(VLOOKUP($I309,'WM-AR'!$I$7:$AS$3267,27,FALSE),"")</f>
        <v>0</v>
      </c>
      <c r="Z309" s="766">
        <f>IFERROR(VLOOKUP($I309,'WM-AR'!$I$7:$AS$3267,28,FALSE),"")</f>
        <v>0</v>
      </c>
      <c r="AA309" s="766">
        <f>IFERROR(VLOOKUP($I309,'WM-AR'!$I$7:$AS$3267,29,FALSE),"")</f>
        <v>0</v>
      </c>
      <c r="AB309" s="766">
        <f>IFERROR(VLOOKUP($I309,'WM-AR'!$I$7:$AS$3267,30,FALSE),"")</f>
        <v>0</v>
      </c>
      <c r="AC309" s="766">
        <f>IFERROR(VLOOKUP($I309,'WM-AR'!$I$7:$AS$3267,31,FALSE),"")</f>
        <v>0</v>
      </c>
      <c r="AD309" s="766">
        <f>IFERROR(VLOOKUP($I309,'WM-AR'!$I$7:$AS$3267,32,FALSE),"")</f>
        <v>0</v>
      </c>
      <c r="AE309" s="766" t="str">
        <f>IFERROR(VLOOKUP($I309,'WM-AR'!$I$7:$AS$3267,33,FALSE),"")</f>
        <v/>
      </c>
      <c r="AF309" s="817" t="s">
        <v>3037</v>
      </c>
      <c r="AG309" s="768" t="s">
        <v>1985</v>
      </c>
      <c r="AH309" s="768" t="s">
        <v>1985</v>
      </c>
      <c r="AI309" s="769"/>
      <c r="AJ309" s="769" t="str">
        <f>K309</f>
        <v>M3</v>
      </c>
      <c r="AK309" s="905"/>
      <c r="AL309" s="88" t="str">
        <f>IF(AND(ISTEXT($E309),ISTEXT($B309)),"산출기준 &gt;&gt;  "&amp;_xlfn.XLOOKUP($E309,산출기준!$D:$D,산출기준!$E:$E,"매칭실패"),"")</f>
        <v/>
      </c>
    </row>
    <row r="310" spans="1:38" ht="49.9" customHeight="1" outlineLevel="1">
      <c r="B310" s="758"/>
      <c r="C310" s="759"/>
      <c r="D310" s="759"/>
      <c r="E310" s="814"/>
      <c r="F310" s="818" t="s">
        <v>2674</v>
      </c>
      <c r="G310" s="759" t="str">
        <f t="shared" si="113"/>
        <v xml:space="preserve">Rebar Work | Deformed Bar (Non-Coat.) | 400MPa&lt;Fy≤470MPa | </v>
      </c>
      <c r="H310" s="816" t="s">
        <v>3032</v>
      </c>
      <c r="I310" s="765" t="str">
        <f>LEFT(H310,14)</f>
        <v>A03AD037-00002</v>
      </c>
      <c r="J310" s="766"/>
      <c r="K310" s="766" t="str">
        <f>IFERROR(VLOOKUP($I310,'WM-AR'!$I$7:$AS$3267,34,FALSE),"")</f>
        <v>TON</v>
      </c>
      <c r="L310" s="766" t="str">
        <f>IFERROR(VLOOKUP($I310,'WM-AR'!$I$7:$AS$3267,4,FALSE),"")</f>
        <v>Concrete Work</v>
      </c>
      <c r="M310" s="766" t="str">
        <f>IFERROR(VLOOKUP($I310,'WM-AR'!$I$7:$AS$3267,6,FALSE),"")</f>
        <v>Substructure Work</v>
      </c>
      <c r="N310" s="766" t="str">
        <f>IFERROR(VLOOKUP($I310,'WM-AR'!$I$7:$AS$3267,8,FALSE),"")</f>
        <v>Rebar Work</v>
      </c>
      <c r="O310" s="766" t="str">
        <f>IFERROR(VLOOKUP($I310,'WM-AR'!$I$7:$AS$3267,10,FALSE),"")</f>
        <v>Deformed Bar (Non-Coat.)</v>
      </c>
      <c r="P310" s="766">
        <f>IFERROR(VLOOKUP($I310,'WM-AR'!$I$7:$AS$3267,12,FALSE),"")</f>
        <v>0</v>
      </c>
      <c r="Q310" s="766" t="str">
        <f>IFERROR(VLOOKUP($I310,'WM-AR'!$I$7:$AS$3267,14,FALSE),"")</f>
        <v>400MPa&lt;Fy≤470MPa</v>
      </c>
      <c r="R310" s="766">
        <f>IFERROR(VLOOKUP($I310,'WM-AR'!$I$7:$AS$3267,16,FALSE),"")</f>
        <v>0</v>
      </c>
      <c r="S310" s="766">
        <f>IFERROR(VLOOKUP($I310,'WM-AR'!$I$7:$AS$3267,18,FALSE),"")</f>
        <v>0</v>
      </c>
      <c r="T310" s="766" t="str">
        <f>IFERROR(VLOOKUP($I310,'WM-AR'!$I$7:$AS$3267,20,FALSE),"")</f>
        <v/>
      </c>
      <c r="U310" s="766">
        <f>IFERROR(VLOOKUP($I310,'WM-AR'!$I$7:$AS$3267,22,FALSE),"")</f>
        <v>0</v>
      </c>
      <c r="V310" s="766" t="str">
        <f>IFERROR(VLOOKUP($I310,'WM-AR'!$I$7:$AS$3267,24,FALSE),"")</f>
        <v/>
      </c>
      <c r="W310" s="766">
        <f>IFERROR(VLOOKUP($I310,'WM-AR'!$I$7:$AS$3267,25,FALSE),"")</f>
        <v>0</v>
      </c>
      <c r="X310" s="766" t="str">
        <f>IFERROR(VLOOKUP($I310,'WM-AR'!$I$7:$AS$3267,26,FALSE),"")</f>
        <v/>
      </c>
      <c r="Y310" s="766">
        <f>IFERROR(VLOOKUP($I310,'WM-AR'!$I$7:$AS$3267,27,FALSE),"")</f>
        <v>0</v>
      </c>
      <c r="Z310" s="766">
        <f>IFERROR(VLOOKUP($I310,'WM-AR'!$I$7:$AS$3267,28,FALSE),"")</f>
        <v>0</v>
      </c>
      <c r="AA310" s="766">
        <f>IFERROR(VLOOKUP($I310,'WM-AR'!$I$7:$AS$3267,29,FALSE),"")</f>
        <v>0</v>
      </c>
      <c r="AB310" s="766">
        <f>IFERROR(VLOOKUP($I310,'WM-AR'!$I$7:$AS$3267,30,FALSE),"")</f>
        <v>0</v>
      </c>
      <c r="AC310" s="766">
        <f>IFERROR(VLOOKUP($I310,'WM-AR'!$I$7:$AS$3267,31,FALSE),"")</f>
        <v>0</v>
      </c>
      <c r="AD310" s="766">
        <f>IFERROR(VLOOKUP($I310,'WM-AR'!$I$7:$AS$3267,32,FALSE),"")</f>
        <v>0</v>
      </c>
      <c r="AE310" s="766" t="str">
        <f>IFERROR(VLOOKUP($I310,'WM-AR'!$I$7:$AS$3267,33,FALSE),"")</f>
        <v/>
      </c>
      <c r="AF310" s="817" t="s">
        <v>3027</v>
      </c>
      <c r="AG310" s="768" t="s">
        <v>2677</v>
      </c>
      <c r="AH310" s="768" t="s">
        <v>2677</v>
      </c>
      <c r="AI310" s="769"/>
      <c r="AJ310" s="769" t="str">
        <f>K310</f>
        <v>TON</v>
      </c>
      <c r="AK310" s="905" t="s">
        <v>3033</v>
      </c>
      <c r="AL310" s="88" t="str">
        <f>IF(AND(ISTEXT($E310),ISTEXT($B310)),"산출기준 &gt;&gt;  "&amp;_xlfn.XLOOKUP($E310,산출기준!$D:$D,산출기준!$E:$E,"매칭실패"),"")</f>
        <v/>
      </c>
    </row>
    <row r="311" spans="1:38" ht="49.9" customHeight="1" outlineLevel="1">
      <c r="B311" s="758"/>
      <c r="C311" s="759"/>
      <c r="D311" s="759"/>
      <c r="E311" s="814"/>
      <c r="F311" s="818" t="s">
        <v>2679</v>
      </c>
      <c r="G311" s="759" t="str">
        <f t="shared" si="113"/>
        <v xml:space="preserve">Form Work (1 time in use) | Flat Form |  | </v>
      </c>
      <c r="H311" s="816" t="s">
        <v>2680</v>
      </c>
      <c r="I311" s="765" t="str">
        <f>LEFT(H311,14)</f>
        <v>A03AF036-00001</v>
      </c>
      <c r="J311" s="1048" t="s">
        <v>2723</v>
      </c>
      <c r="K311" s="766" t="str">
        <f>IFERROR(VLOOKUP($I311,'WM-AR'!$I$7:$AS$3267,34,FALSE),"")</f>
        <v>M2</v>
      </c>
      <c r="L311" s="766" t="str">
        <f>IFERROR(VLOOKUP($I311,'WM-AR'!$I$7:$AS$3267,4,FALSE),"")</f>
        <v>Concrete Work</v>
      </c>
      <c r="M311" s="766" t="str">
        <f>IFERROR(VLOOKUP($I311,'WM-AR'!$I$7:$AS$3267,6,FALSE),"")</f>
        <v>Superstructure Work</v>
      </c>
      <c r="N311" s="766" t="str">
        <f>IFERROR(VLOOKUP($I311,'WM-AR'!$I$7:$AS$3267,8,FALSE),"")</f>
        <v>Form Work (1 time in use)</v>
      </c>
      <c r="O311" s="766" t="str">
        <f>IFERROR(VLOOKUP($I311,'WM-AR'!$I$7:$AS$3267,10,FALSE),"")</f>
        <v>Flat Form</v>
      </c>
      <c r="P311" s="766">
        <f>IFERROR(VLOOKUP($I311,'WM-AR'!$I$7:$AS$3267,12,FALSE),"")</f>
        <v>0</v>
      </c>
      <c r="Q311" s="766">
        <f>IFERROR(VLOOKUP($I311,'WM-AR'!$I$7:$AS$3267,14,FALSE),"")</f>
        <v>0</v>
      </c>
      <c r="R311" s="766">
        <f>IFERROR(VLOOKUP($I311,'WM-AR'!$I$7:$AS$3267,16,FALSE),"")</f>
        <v>0</v>
      </c>
      <c r="S311" s="766">
        <f>IFERROR(VLOOKUP($I311,'WM-AR'!$I$7:$AS$3267,18,FALSE),"")</f>
        <v>0</v>
      </c>
      <c r="T311" s="766" t="str">
        <f>IFERROR(VLOOKUP($I311,'WM-AR'!$I$7:$AS$3267,20,FALSE),"")</f>
        <v>Dressed Lumber, Plywood or Steel Form(Wood Planks are not Allowed) incl. Chamfer</v>
      </c>
      <c r="U311" s="766">
        <f>IFERROR(VLOOKUP($I311,'WM-AR'!$I$7:$AS$3267,22,FALSE),"")</f>
        <v>0</v>
      </c>
      <c r="V311" s="766" t="str">
        <f>IFERROR(VLOOKUP($I311,'WM-AR'!$I$7:$AS$3267,24,FALSE),"")</f>
        <v/>
      </c>
      <c r="W311" s="766">
        <f>IFERROR(VLOOKUP($I311,'WM-AR'!$I$7:$AS$3267,25,FALSE),"")</f>
        <v>0</v>
      </c>
      <c r="X311" s="766" t="str">
        <f>IFERROR(VLOOKUP($I311,'WM-AR'!$I$7:$AS$3267,26,FALSE),"")</f>
        <v/>
      </c>
      <c r="Y311" s="766">
        <f>IFERROR(VLOOKUP($I311,'WM-AR'!$I$7:$AS$3267,27,FALSE),"")</f>
        <v>0</v>
      </c>
      <c r="Z311" s="766">
        <f>IFERROR(VLOOKUP($I311,'WM-AR'!$I$7:$AS$3267,28,FALSE),"")</f>
        <v>0</v>
      </c>
      <c r="AA311" s="766">
        <f>IFERROR(VLOOKUP($I311,'WM-AR'!$I$7:$AS$3267,29,FALSE),"")</f>
        <v>0</v>
      </c>
      <c r="AB311" s="766">
        <f>IFERROR(VLOOKUP($I311,'WM-AR'!$I$7:$AS$3267,30,FALSE),"")</f>
        <v>0</v>
      </c>
      <c r="AC311" s="766">
        <f>IFERROR(VLOOKUP($I311,'WM-AR'!$I$7:$AS$3267,31,FALSE),"")</f>
        <v>0</v>
      </c>
      <c r="AD311" s="766">
        <f>IFERROR(VLOOKUP($I311,'WM-AR'!$I$7:$AS$3267,32,FALSE),"")</f>
        <v>0</v>
      </c>
      <c r="AE311" s="766" t="str">
        <f>IFERROR(VLOOKUP($I311,'WM-AR'!$I$7:$AS$3267,33,FALSE),"")</f>
        <v/>
      </c>
      <c r="AF311" s="817" t="s">
        <v>3035</v>
      </c>
      <c r="AG311" s="768" t="s">
        <v>3028</v>
      </c>
      <c r="AH311" s="768" t="s">
        <v>3028</v>
      </c>
      <c r="AI311" s="769"/>
      <c r="AJ311" s="769" t="str">
        <f>K311</f>
        <v>M2</v>
      </c>
      <c r="AK311" s="905"/>
      <c r="AL311" s="88" t="str">
        <f>IF(AND(ISTEXT($E311),ISTEXT($B311)),"산출기준 &gt;&gt;  "&amp;_xlfn.XLOOKUP($E311,산출기준!$D:$D,산출기준!$E:$E,"매칭실패"),"")</f>
        <v/>
      </c>
    </row>
    <row r="312" spans="1:38">
      <c r="A312" s="1019"/>
      <c r="B312" s="684"/>
      <c r="C312" s="685"/>
      <c r="D312" s="1020"/>
      <c r="E312" s="687"/>
      <c r="F312" s="1021"/>
      <c r="G312" s="875" t="s">
        <v>2208</v>
      </c>
      <c r="H312" s="824"/>
      <c r="I312" s="692" t="str">
        <f t="shared" ref="I312:I314" si="114">LEFT(H312,14)</f>
        <v/>
      </c>
      <c r="J312" s="1022"/>
      <c r="K312" s="1023" t="str">
        <f>IFERROR(VLOOKUP($I312,'WM-AR'!$I$7:$AS$3267,34,FALSE),"")</f>
        <v/>
      </c>
      <c r="L312" s="1024" t="str">
        <f>IFERROR(VLOOKUP($I312,'WM-AR'!$I$7:$AS$3267,4,FALSE),"")</f>
        <v/>
      </c>
      <c r="M312" s="1024" t="str">
        <f>IFERROR(VLOOKUP($I312,'WM-AR'!$I$7:$AS$3267,6,FALSE),"")</f>
        <v/>
      </c>
      <c r="N312" s="1024" t="str">
        <f>IFERROR(VLOOKUP($I312,'WM-AR'!$I$7:$AS$3267,8,FALSE),"")</f>
        <v/>
      </c>
      <c r="O312" s="1025" t="str">
        <f>IFERROR(VLOOKUP($I312,'WM-AR'!$I$7:$AS$3267,10,FALSE),"")</f>
        <v/>
      </c>
      <c r="P312" s="1026" t="str">
        <f>IFERROR(VLOOKUP($I312,'WM-AR'!$I$7:$AS$3267,12,FALSE),"")</f>
        <v/>
      </c>
      <c r="Q312" s="1026" t="str">
        <f>IFERROR(VLOOKUP($I312,'WM-AR'!$I$7:$AS$3267,14,FALSE),"")</f>
        <v/>
      </c>
      <c r="R312" s="1026" t="str">
        <f>IFERROR(VLOOKUP($I312,'WM-AR'!$I$7:$AS$3267,16,FALSE),"")</f>
        <v/>
      </c>
      <c r="S312" s="1026" t="str">
        <f>IFERROR(VLOOKUP($I312,'WM-AR'!$I$7:$AS$3267,18,FALSE),"")</f>
        <v/>
      </c>
      <c r="T312" s="1026" t="str">
        <f>IFERROR(VLOOKUP($I312,'WM-AR'!$I$7:$AS$3267,20,FALSE),"")</f>
        <v/>
      </c>
      <c r="U312" s="1026" t="str">
        <f>IFERROR(VLOOKUP($I312,'WM-AR'!$I$7:$AS$3267,22,FALSE),"")</f>
        <v/>
      </c>
      <c r="V312" s="1026" t="str">
        <f>IFERROR(VLOOKUP($I312,'WM-AR'!$I$7:$AS$3267,24,FALSE),"")</f>
        <v/>
      </c>
      <c r="W312" s="1026" t="str">
        <f>IFERROR(VLOOKUP($I312,'WM-AR'!$I$7:$AS$3267,25,FALSE),"")</f>
        <v/>
      </c>
      <c r="X312" s="1026" t="str">
        <f>IFERROR(VLOOKUP($I312,'WM-AR'!$I$7:$AS$3267,26,FALSE),"")</f>
        <v/>
      </c>
      <c r="Y312" s="1026" t="str">
        <f>IFERROR(VLOOKUP($I312,'WM-AR'!$I$7:$AS$3267,27,FALSE),"")</f>
        <v/>
      </c>
      <c r="Z312" s="1026" t="str">
        <f>IFERROR(VLOOKUP($I312,'WM-AR'!$I$7:$AS$3267,28,FALSE),"")</f>
        <v/>
      </c>
      <c r="AA312" s="1026" t="str">
        <f>IFERROR(VLOOKUP($I312,'WM-AR'!$I$7:$AS$3267,29,FALSE),"")</f>
        <v/>
      </c>
      <c r="AB312" s="1026" t="str">
        <f>IFERROR(VLOOKUP($I312,'WM-AR'!$I$7:$AS$3267,30,FALSE),"")</f>
        <v/>
      </c>
      <c r="AC312" s="1026" t="str">
        <f>IFERROR(VLOOKUP($I312,'WM-AR'!$I$7:$AS$3267,31,FALSE),"")</f>
        <v/>
      </c>
      <c r="AD312" s="1026" t="str">
        <f>IFERROR(VLOOKUP($I312,'WM-AR'!$I$7:$AS$3267,32,FALSE),"")</f>
        <v/>
      </c>
      <c r="AE312" s="1026" t="str">
        <f>IFERROR(VLOOKUP($I312,'WM-AR'!$I$7:$AS$3267,33,FALSE),"")</f>
        <v/>
      </c>
      <c r="AF312" s="1027"/>
      <c r="AG312" s="834"/>
      <c r="AH312" s="834"/>
      <c r="AI312" s="836"/>
      <c r="AJ312" s="836" t="str">
        <f t="shared" ref="AJ312:AJ314" si="115">K312</f>
        <v/>
      </c>
      <c r="AK312" s="704"/>
      <c r="AL312" s="1028" t="str">
        <f>IF(AND(ISTEXT($E312),ISTEXT($B312)),"산출기준 &gt;&gt;  "&amp;_xlfn.XLOOKUP($E312,산출기준!$D:$D,산출기준!$E:$E,"매칭실패"),"")</f>
        <v/>
      </c>
    </row>
    <row r="313" spans="1:38">
      <c r="A313" s="1019"/>
      <c r="B313" s="705"/>
      <c r="C313" s="706"/>
      <c r="D313" s="711"/>
      <c r="E313" s="708"/>
      <c r="F313" s="1029"/>
      <c r="G313" s="882"/>
      <c r="H313" s="843"/>
      <c r="I313" s="712" t="str">
        <f t="shared" si="114"/>
        <v/>
      </c>
      <c r="J313" s="1030"/>
      <c r="K313" s="1031" t="str">
        <f>IFERROR(VLOOKUP($I313,'WM-AR'!$I$7:$AS$3267,34,FALSE),"")</f>
        <v/>
      </c>
      <c r="L313" s="1030" t="str">
        <f>IFERROR(VLOOKUP($I313,'WM-AR'!$I$7:$AS$3267,4,FALSE),"")</f>
        <v/>
      </c>
      <c r="M313" s="1030" t="str">
        <f>IFERROR(VLOOKUP($I313,'WM-AR'!$I$7:$AS$3267,6,FALSE),"")</f>
        <v/>
      </c>
      <c r="N313" s="1030" t="str">
        <f>IFERROR(VLOOKUP($I313,'WM-AR'!$I$7:$AS$3267,8,FALSE),"")</f>
        <v/>
      </c>
      <c r="O313" s="1032" t="str">
        <f>IFERROR(VLOOKUP($I313,'WM-AR'!$I$7:$AS$3267,10,FALSE),"")</f>
        <v/>
      </c>
      <c r="P313" s="1033" t="str">
        <f>IFERROR(VLOOKUP($I313,'WM-AR'!$I$7:$AS$3267,12,FALSE),"")</f>
        <v/>
      </c>
      <c r="Q313" s="1033" t="str">
        <f>IFERROR(VLOOKUP($I313,'WM-AR'!$I$7:$AS$3267,14,FALSE),"")</f>
        <v/>
      </c>
      <c r="R313" s="1033" t="str">
        <f>IFERROR(VLOOKUP($I313,'WM-AR'!$I$7:$AS$3267,16,FALSE),"")</f>
        <v/>
      </c>
      <c r="S313" s="1033" t="str">
        <f>IFERROR(VLOOKUP($I313,'WM-AR'!$I$7:$AS$3267,18,FALSE),"")</f>
        <v/>
      </c>
      <c r="T313" s="1033" t="str">
        <f>IFERROR(VLOOKUP($I313,'WM-AR'!$I$7:$AS$3267,20,FALSE),"")</f>
        <v/>
      </c>
      <c r="U313" s="1033" t="str">
        <f>IFERROR(VLOOKUP($I313,'WM-AR'!$I$7:$AS$3267,22,FALSE),"")</f>
        <v/>
      </c>
      <c r="V313" s="1033" t="str">
        <f>IFERROR(VLOOKUP($I313,'WM-AR'!$I$7:$AS$3267,24,FALSE),"")</f>
        <v/>
      </c>
      <c r="W313" s="1033" t="str">
        <f>IFERROR(VLOOKUP($I313,'WM-AR'!$I$7:$AS$3267,25,FALSE),"")</f>
        <v/>
      </c>
      <c r="X313" s="1033" t="str">
        <f>IFERROR(VLOOKUP($I313,'WM-AR'!$I$7:$AS$3267,26,FALSE),"")</f>
        <v/>
      </c>
      <c r="Y313" s="1033" t="str">
        <f>IFERROR(VLOOKUP($I313,'WM-AR'!$I$7:$AS$3267,27,FALSE),"")</f>
        <v/>
      </c>
      <c r="Z313" s="1033" t="str">
        <f>IFERROR(VLOOKUP($I313,'WM-AR'!$I$7:$AS$3267,28,FALSE),"")</f>
        <v/>
      </c>
      <c r="AA313" s="1033" t="str">
        <f>IFERROR(VLOOKUP($I313,'WM-AR'!$I$7:$AS$3267,29,FALSE),"")</f>
        <v/>
      </c>
      <c r="AB313" s="1033" t="str">
        <f>IFERROR(VLOOKUP($I313,'WM-AR'!$I$7:$AS$3267,30,FALSE),"")</f>
        <v/>
      </c>
      <c r="AC313" s="1033" t="str">
        <f>IFERROR(VLOOKUP($I313,'WM-AR'!$I$7:$AS$3267,31,FALSE),"")</f>
        <v/>
      </c>
      <c r="AD313" s="1033" t="str">
        <f>IFERROR(VLOOKUP($I313,'WM-AR'!$I$7:$AS$3267,32,FALSE),"")</f>
        <v/>
      </c>
      <c r="AE313" s="1033" t="str">
        <f>IFERROR(VLOOKUP($I313,'WM-AR'!$I$7:$AS$3267,33,FALSE),"")</f>
        <v/>
      </c>
      <c r="AF313" s="1034"/>
      <c r="AG313" s="852"/>
      <c r="AH313" s="852"/>
      <c r="AI313" s="854"/>
      <c r="AJ313" s="854" t="str">
        <f t="shared" si="115"/>
        <v/>
      </c>
      <c r="AK313" s="723"/>
      <c r="AL313" s="1028" t="str">
        <f>IF(AND(ISTEXT($E313),ISTEXT($B313)),"산출기준 &gt;&gt;  "&amp;_xlfn.XLOOKUP($E313,산출기준!$D:$D,산출기준!$E:$E,"매칭실패"),"")</f>
        <v/>
      </c>
    </row>
    <row r="314" spans="1:38">
      <c r="A314" s="1019"/>
      <c r="B314" s="724"/>
      <c r="C314" s="725"/>
      <c r="D314" s="731"/>
      <c r="E314" s="727"/>
      <c r="F314" s="1035"/>
      <c r="G314" s="886"/>
      <c r="H314" s="861"/>
      <c r="I314" s="732" t="str">
        <f t="shared" si="114"/>
        <v/>
      </c>
      <c r="J314" s="1036"/>
      <c r="K314" s="1037" t="str">
        <f>IFERROR(VLOOKUP($I314,'WM-AR'!$I$7:$AS$3267,34,FALSE),"")</f>
        <v/>
      </c>
      <c r="L314" s="1036" t="str">
        <f>IFERROR(VLOOKUP($I314,'WM-AR'!$I$7:$AS$3267,4,FALSE),"")</f>
        <v/>
      </c>
      <c r="M314" s="1036" t="str">
        <f>IFERROR(VLOOKUP($I314,'WM-AR'!$I$7:$AS$3267,6,FALSE),"")</f>
        <v/>
      </c>
      <c r="N314" s="1036" t="str">
        <f>IFERROR(VLOOKUP($I314,'WM-AR'!$I$7:$AS$3267,8,FALSE),"")</f>
        <v/>
      </c>
      <c r="O314" s="1038" t="str">
        <f>IFERROR(VLOOKUP($I314,'WM-AR'!$I$7:$AS$3267,10,FALSE),"")</f>
        <v/>
      </c>
      <c r="P314" s="1039" t="str">
        <f>IFERROR(VLOOKUP($I314,'WM-AR'!$I$7:$AS$3267,12,FALSE),"")</f>
        <v/>
      </c>
      <c r="Q314" s="1039" t="str">
        <f>IFERROR(VLOOKUP($I314,'WM-AR'!$I$7:$AS$3267,14,FALSE),"")</f>
        <v/>
      </c>
      <c r="R314" s="1039" t="str">
        <f>IFERROR(VLOOKUP($I314,'WM-AR'!$I$7:$AS$3267,16,FALSE),"")</f>
        <v/>
      </c>
      <c r="S314" s="1039" t="str">
        <f>IFERROR(VLOOKUP($I314,'WM-AR'!$I$7:$AS$3267,18,FALSE),"")</f>
        <v/>
      </c>
      <c r="T314" s="1039" t="str">
        <f>IFERROR(VLOOKUP($I314,'WM-AR'!$I$7:$AS$3267,20,FALSE),"")</f>
        <v/>
      </c>
      <c r="U314" s="1039" t="str">
        <f>IFERROR(VLOOKUP($I314,'WM-AR'!$I$7:$AS$3267,22,FALSE),"")</f>
        <v/>
      </c>
      <c r="V314" s="1039" t="str">
        <f>IFERROR(VLOOKUP($I314,'WM-AR'!$I$7:$AS$3267,24,FALSE),"")</f>
        <v/>
      </c>
      <c r="W314" s="1039" t="str">
        <f>IFERROR(VLOOKUP($I314,'WM-AR'!$I$7:$AS$3267,25,FALSE),"")</f>
        <v/>
      </c>
      <c r="X314" s="1039" t="str">
        <f>IFERROR(VLOOKUP($I314,'WM-AR'!$I$7:$AS$3267,26,FALSE),"")</f>
        <v/>
      </c>
      <c r="Y314" s="1039" t="str">
        <f>IFERROR(VLOOKUP($I314,'WM-AR'!$I$7:$AS$3267,27,FALSE),"")</f>
        <v/>
      </c>
      <c r="Z314" s="1039" t="str">
        <f>IFERROR(VLOOKUP($I314,'WM-AR'!$I$7:$AS$3267,28,FALSE),"")</f>
        <v/>
      </c>
      <c r="AA314" s="1039" t="str">
        <f>IFERROR(VLOOKUP($I314,'WM-AR'!$I$7:$AS$3267,29,FALSE),"")</f>
        <v/>
      </c>
      <c r="AB314" s="1039" t="str">
        <f>IFERROR(VLOOKUP($I314,'WM-AR'!$I$7:$AS$3267,30,FALSE),"")</f>
        <v/>
      </c>
      <c r="AC314" s="1039" t="str">
        <f>IFERROR(VLOOKUP($I314,'WM-AR'!$I$7:$AS$3267,31,FALSE),"")</f>
        <v/>
      </c>
      <c r="AD314" s="1039" t="str">
        <f>IFERROR(VLOOKUP($I314,'WM-AR'!$I$7:$AS$3267,32,FALSE),"")</f>
        <v/>
      </c>
      <c r="AE314" s="1039" t="str">
        <f>IFERROR(VLOOKUP($I314,'WM-AR'!$I$7:$AS$3267,33,FALSE),"")</f>
        <v/>
      </c>
      <c r="AF314" s="1040"/>
      <c r="AG314" s="870"/>
      <c r="AH314" s="870"/>
      <c r="AI314" s="871"/>
      <c r="AJ314" s="871" t="str">
        <f t="shared" si="115"/>
        <v/>
      </c>
      <c r="AK314" s="743"/>
      <c r="AL314" s="1028" t="str">
        <f>IF(AND(ISTEXT($E314),ISTEXT($B314)),"산출기준 &gt;&gt;  "&amp;_xlfn.XLOOKUP($E314,산출기준!$D:$D,산출기준!$E:$E,"매칭실패"),"")</f>
        <v/>
      </c>
    </row>
    <row r="315" spans="1:38">
      <c r="B315" s="635"/>
      <c r="C315" s="636"/>
      <c r="D315" s="636"/>
      <c r="E315" s="636"/>
      <c r="F315" s="638"/>
      <c r="G315" s="639"/>
      <c r="H315" s="639"/>
      <c r="I315" s="641"/>
      <c r="J315" s="642"/>
      <c r="K315" s="642"/>
      <c r="L315" s="642"/>
      <c r="M315" s="642"/>
      <c r="N315" s="642"/>
      <c r="O315" s="642"/>
      <c r="P315" s="642"/>
      <c r="Q315" s="642"/>
      <c r="R315" s="642"/>
      <c r="S315" s="642"/>
      <c r="T315" s="642"/>
      <c r="U315" s="642"/>
      <c r="V315" s="642"/>
      <c r="W315" s="642"/>
      <c r="X315" s="642"/>
      <c r="Y315" s="642"/>
      <c r="Z315" s="642"/>
      <c r="AA315" s="642"/>
      <c r="AB315" s="642"/>
      <c r="AC315" s="642"/>
      <c r="AD315" s="642"/>
      <c r="AE315" s="642"/>
      <c r="AF315" s="636"/>
      <c r="AG315" s="643"/>
      <c r="AH315" s="643"/>
      <c r="AI315" s="644"/>
      <c r="AJ315" s="644"/>
      <c r="AK315" s="639"/>
      <c r="AL315" s="88" t="str">
        <f>IF(AND(ISTEXT($E315),ISTEXT($B315)),"산출기준 &gt;&gt;  "&amp;_xlfn.XLOOKUP($E315,산출기준!$D:$D,산출기준!$E:$E,"매칭실패"),"")</f>
        <v/>
      </c>
    </row>
    <row r="316" spans="1:38">
      <c r="B316" s="645"/>
      <c r="C316" s="646" t="s">
        <v>2937</v>
      </c>
      <c r="D316" s="648"/>
      <c r="E316" s="648"/>
      <c r="F316" s="649" t="s">
        <v>3021</v>
      </c>
      <c r="G316" s="645"/>
      <c r="H316" s="651"/>
      <c r="I316" s="652"/>
      <c r="J316" s="652"/>
      <c r="K316" s="653"/>
      <c r="L316" s="653"/>
      <c r="M316" s="653"/>
      <c r="N316" s="653"/>
      <c r="O316" s="653"/>
      <c r="P316" s="653"/>
      <c r="Q316" s="653"/>
      <c r="R316" s="653"/>
      <c r="S316" s="653"/>
      <c r="T316" s="653"/>
      <c r="U316" s="653"/>
      <c r="V316" s="653"/>
      <c r="W316" s="653"/>
      <c r="X316" s="653"/>
      <c r="Y316" s="653"/>
      <c r="Z316" s="653"/>
      <c r="AA316" s="653"/>
      <c r="AB316" s="653"/>
      <c r="AC316" s="653"/>
      <c r="AD316" s="653"/>
      <c r="AE316" s="653"/>
      <c r="AF316" s="656"/>
      <c r="AG316" s="656"/>
      <c r="AH316" s="656"/>
      <c r="AI316" s="656"/>
      <c r="AJ316" s="656"/>
      <c r="AK316" s="657"/>
      <c r="AL316" s="88" t="str">
        <f>IF(AND(ISTEXT($E316),ISTEXT($B316)),"산출기준 &gt;&gt;  "&amp;_xlfn.XLOOKUP($E316,산출기준!$D:$D,산출기준!$E:$E,"매칭실패"),"")</f>
        <v/>
      </c>
    </row>
    <row r="317" spans="1:38">
      <c r="B317" s="645"/>
      <c r="C317" s="646"/>
      <c r="D317" s="648"/>
      <c r="E317" s="648"/>
      <c r="F317" s="1047" t="s">
        <v>604</v>
      </c>
      <c r="G317" s="645"/>
      <c r="H317" s="651"/>
      <c r="I317" s="652"/>
      <c r="J317" s="652"/>
      <c r="K317" s="653"/>
      <c r="L317" s="653"/>
      <c r="M317" s="653"/>
      <c r="N317" s="653"/>
      <c r="O317" s="653"/>
      <c r="P317" s="653"/>
      <c r="Q317" s="653"/>
      <c r="R317" s="653"/>
      <c r="S317" s="653"/>
      <c r="T317" s="653"/>
      <c r="U317" s="653"/>
      <c r="V317" s="653"/>
      <c r="W317" s="653"/>
      <c r="X317" s="653"/>
      <c r="Y317" s="653"/>
      <c r="Z317" s="653"/>
      <c r="AA317" s="653"/>
      <c r="AB317" s="653"/>
      <c r="AC317" s="653"/>
      <c r="AD317" s="653"/>
      <c r="AE317" s="653"/>
      <c r="AF317" s="656"/>
      <c r="AG317" s="656"/>
      <c r="AH317" s="656"/>
      <c r="AI317" s="656"/>
      <c r="AJ317" s="656"/>
      <c r="AK317" s="657"/>
      <c r="AL317" s="88" t="str">
        <f>IF(AND(ISTEXT($E317),ISTEXT($B317)),"산출기준 &gt;&gt;  "&amp;_xlfn.XLOOKUP($E317,산출기준!$D:$D,산출기준!$E:$E,"매칭실패"),"")</f>
        <v/>
      </c>
    </row>
    <row r="318" spans="1:38" ht="34.9" customHeight="1">
      <c r="B318" s="808" t="str" cm="1">
        <f t="array" aca="1" ref="B318" ca="1">_xlfn.IFNA(INDIRECT("Family_표준_구성도!B"&amp;MATCH(F318,INDIRECT("Family_표준_구성도!"&amp;"C:C"),0)),"")</f>
        <v>3.1.1.5.4</v>
      </c>
      <c r="C318" s="668" t="s">
        <v>2016</v>
      </c>
      <c r="D318" s="809"/>
      <c r="E318" s="668" t="s">
        <v>2939</v>
      </c>
      <c r="F318" s="810" t="s">
        <v>606</v>
      </c>
      <c r="G318" s="811"/>
      <c r="H318" s="917" t="s">
        <v>3038</v>
      </c>
      <c r="I318" s="674"/>
      <c r="J318" s="674"/>
      <c r="K318" s="674"/>
      <c r="L318" s="674"/>
      <c r="M318" s="674"/>
      <c r="N318" s="675"/>
      <c r="O318" s="676"/>
      <c r="P318" s="677"/>
      <c r="Q318" s="677"/>
      <c r="R318" s="677"/>
      <c r="S318" s="677"/>
      <c r="T318" s="677"/>
      <c r="U318" s="677"/>
      <c r="V318" s="678"/>
      <c r="W318" s="679"/>
      <c r="X318" s="679"/>
      <c r="Y318" s="679"/>
      <c r="Z318" s="679"/>
      <c r="AA318" s="679"/>
      <c r="AB318" s="679"/>
      <c r="AC318" s="679"/>
      <c r="AD318" s="679"/>
      <c r="AE318" s="679"/>
      <c r="AF318" s="1043"/>
      <c r="AG318" s="682"/>
      <c r="AH318" s="682"/>
      <c r="AI318" s="682"/>
      <c r="AJ318" s="682"/>
      <c r="AK318" s="683"/>
      <c r="AL318" s="88" t="str">
        <f ca="1">IF(AND(ISTEXT($E318),ISTEXT($B318)),"산출기준 &gt;&gt;  "&amp;_xlfn.XLOOKUP($E318,산출기준!$D:$D,산출기준!$E:$E,"매칭실패"),"")</f>
        <v>산출기준 &gt;&gt;  [ 벽체 일반 산출 ]</v>
      </c>
    </row>
    <row r="319" spans="1:38" ht="49.9" customHeight="1" outlineLevel="1">
      <c r="B319" s="758"/>
      <c r="C319" s="759"/>
      <c r="D319" s="759"/>
      <c r="E319" s="814"/>
      <c r="F319" s="818" t="s">
        <v>3024</v>
      </c>
      <c r="G319" s="759" t="str">
        <f t="shared" ref="G319:G322" si="116">IF(IF(N319=0,"",N319)&amp;" | "&amp;IF(O319=0,"",O319)&amp;" | "&amp;IF(Q319=0,"",Q319)&amp;" | "&amp;IF(R319=0,"",R319)=" |  |  | ","",IF(N319=0,"",N319)&amp;" | "&amp;IF(O319=0,"",O319)&amp;" | "&amp;IF(Q319=0,"",Q319)&amp;" | "&amp;IF(R319=0,"",R319))</f>
        <v xml:space="preserve">Structural Concrete |  | 25MPa ≤ F'c (Cylinder Strength) &lt; 30MPa | </v>
      </c>
      <c r="H319" s="816" t="s">
        <v>2672</v>
      </c>
      <c r="I319" s="765" t="str">
        <f>LEFT(H319,14)</f>
        <v>A03AF032-00022</v>
      </c>
      <c r="J319" s="766"/>
      <c r="K319" s="766" t="str">
        <f>IFERROR(VLOOKUP($I319,'WM-AR'!$I$7:$AS$3267,34,FALSE),"")</f>
        <v>M3</v>
      </c>
      <c r="L319" s="766" t="str">
        <f>IFERROR(VLOOKUP($I319,'WM-AR'!$I$7:$AS$3267,4,FALSE),"")</f>
        <v>Concrete Work</v>
      </c>
      <c r="M319" s="766" t="str">
        <f>IFERROR(VLOOKUP($I319,'WM-AR'!$I$7:$AS$3267,6,FALSE),"")</f>
        <v>Superstructure Work</v>
      </c>
      <c r="N319" s="766" t="str">
        <f>IFERROR(VLOOKUP($I319,'WM-AR'!$I$7:$AS$3267,8,FALSE),"")</f>
        <v>Structural Concrete</v>
      </c>
      <c r="O319" s="766">
        <f>IFERROR(VLOOKUP($I319,'WM-AR'!$I$7:$AS$3267,10,FALSE),"")</f>
        <v>0</v>
      </c>
      <c r="P319" s="766" t="str">
        <f>IFERROR(VLOOKUP($I319,'WM-AR'!$I$7:$AS$3267,12,FALSE),"")</f>
        <v>Cement Type-1</v>
      </c>
      <c r="Q319" s="766" t="str">
        <f>IFERROR(VLOOKUP($I319,'WM-AR'!$I$7:$AS$3267,14,FALSE),"")</f>
        <v>25MPa ≤ F'c (Cylinder Strength) &lt; 30MPa</v>
      </c>
      <c r="R319" s="766">
        <f>IFERROR(VLOOKUP($I319,'WM-AR'!$I$7:$AS$3267,16,FALSE),"")</f>
        <v>0</v>
      </c>
      <c r="S319" s="766">
        <f>IFERROR(VLOOKUP($I319,'WM-AR'!$I$7:$AS$3267,18,FALSE),"")</f>
        <v>0</v>
      </c>
      <c r="T319" s="766" t="str">
        <f>IFERROR(VLOOKUP($I319,'WM-AR'!$I$7:$AS$3267,20,FALSE),"")</f>
        <v/>
      </c>
      <c r="U319" s="766">
        <f>IFERROR(VLOOKUP($I319,'WM-AR'!$I$7:$AS$3267,22,FALSE),"")</f>
        <v>0</v>
      </c>
      <c r="V319" s="766" t="str">
        <f>IFERROR(VLOOKUP($I319,'WM-AR'!$I$7:$AS$3267,24,FALSE),"")</f>
        <v/>
      </c>
      <c r="W319" s="766">
        <f>IFERROR(VLOOKUP($I319,'WM-AR'!$I$7:$AS$3267,25,FALSE),"")</f>
        <v>0</v>
      </c>
      <c r="X319" s="766" t="str">
        <f>IFERROR(VLOOKUP($I319,'WM-AR'!$I$7:$AS$3267,26,FALSE),"")</f>
        <v/>
      </c>
      <c r="Y319" s="766">
        <f>IFERROR(VLOOKUP($I319,'WM-AR'!$I$7:$AS$3267,27,FALSE),"")</f>
        <v>0</v>
      </c>
      <c r="Z319" s="766">
        <f>IFERROR(VLOOKUP($I319,'WM-AR'!$I$7:$AS$3267,28,FALSE),"")</f>
        <v>0</v>
      </c>
      <c r="AA319" s="766">
        <f>IFERROR(VLOOKUP($I319,'WM-AR'!$I$7:$AS$3267,29,FALSE),"")</f>
        <v>0</v>
      </c>
      <c r="AB319" s="766">
        <f>IFERROR(VLOOKUP($I319,'WM-AR'!$I$7:$AS$3267,30,FALSE),"")</f>
        <v>0</v>
      </c>
      <c r="AC319" s="766">
        <f>IFERROR(VLOOKUP($I319,'WM-AR'!$I$7:$AS$3267,31,FALSE),"")</f>
        <v>0</v>
      </c>
      <c r="AD319" s="766">
        <f>IFERROR(VLOOKUP($I319,'WM-AR'!$I$7:$AS$3267,32,FALSE),"")</f>
        <v>0</v>
      </c>
      <c r="AE319" s="766" t="str">
        <f>IFERROR(VLOOKUP($I319,'WM-AR'!$I$7:$AS$3267,33,FALSE),"")</f>
        <v/>
      </c>
      <c r="AF319" s="817"/>
      <c r="AG319" s="768" t="s">
        <v>1985</v>
      </c>
      <c r="AH319" s="768" t="s">
        <v>1985</v>
      </c>
      <c r="AI319" s="769"/>
      <c r="AJ319" s="769" t="str">
        <f>K319</f>
        <v>M3</v>
      </c>
      <c r="AK319" s="905"/>
      <c r="AL319" s="88" t="str">
        <f>IF(AND(ISTEXT($E319),ISTEXT($B319)),"산출기준 &gt;&gt;  "&amp;_xlfn.XLOOKUP($E319,산출기준!$D:$D,산출기준!$E:$E,"매칭실패"),"")</f>
        <v/>
      </c>
    </row>
    <row r="320" spans="1:38" ht="49.9" customHeight="1" outlineLevel="1">
      <c r="B320" s="758"/>
      <c r="C320" s="759"/>
      <c r="D320" s="759"/>
      <c r="E320" s="814"/>
      <c r="F320" s="818" t="s">
        <v>2674</v>
      </c>
      <c r="G320" s="759" t="str">
        <f t="shared" si="116"/>
        <v xml:space="preserve">Rebar Work | Deformed Bar (Non-Coat.) | 400MPa&lt;Fy≤470MPa | </v>
      </c>
      <c r="H320" s="816" t="s">
        <v>3032</v>
      </c>
      <c r="I320" s="765" t="str">
        <f>LEFT(H320,14)</f>
        <v>A03AD037-00002</v>
      </c>
      <c r="J320" s="766"/>
      <c r="K320" s="766" t="str">
        <f>IFERROR(VLOOKUP($I320,'WM-AR'!$I$7:$AS$3267,34,FALSE),"")</f>
        <v>TON</v>
      </c>
      <c r="L320" s="766" t="str">
        <f>IFERROR(VLOOKUP($I320,'WM-AR'!$I$7:$AS$3267,4,FALSE),"")</f>
        <v>Concrete Work</v>
      </c>
      <c r="M320" s="766" t="str">
        <f>IFERROR(VLOOKUP($I320,'WM-AR'!$I$7:$AS$3267,6,FALSE),"")</f>
        <v>Substructure Work</v>
      </c>
      <c r="N320" s="766" t="str">
        <f>IFERROR(VLOOKUP($I320,'WM-AR'!$I$7:$AS$3267,8,FALSE),"")</f>
        <v>Rebar Work</v>
      </c>
      <c r="O320" s="766" t="str">
        <f>IFERROR(VLOOKUP($I320,'WM-AR'!$I$7:$AS$3267,10,FALSE),"")</f>
        <v>Deformed Bar (Non-Coat.)</v>
      </c>
      <c r="P320" s="766">
        <f>IFERROR(VLOOKUP($I320,'WM-AR'!$I$7:$AS$3267,12,FALSE),"")</f>
        <v>0</v>
      </c>
      <c r="Q320" s="766" t="str">
        <f>IFERROR(VLOOKUP($I320,'WM-AR'!$I$7:$AS$3267,14,FALSE),"")</f>
        <v>400MPa&lt;Fy≤470MPa</v>
      </c>
      <c r="R320" s="766">
        <f>IFERROR(VLOOKUP($I320,'WM-AR'!$I$7:$AS$3267,16,FALSE),"")</f>
        <v>0</v>
      </c>
      <c r="S320" s="766">
        <f>IFERROR(VLOOKUP($I320,'WM-AR'!$I$7:$AS$3267,18,FALSE),"")</f>
        <v>0</v>
      </c>
      <c r="T320" s="766" t="str">
        <f>IFERROR(VLOOKUP($I320,'WM-AR'!$I$7:$AS$3267,20,FALSE),"")</f>
        <v/>
      </c>
      <c r="U320" s="766">
        <f>IFERROR(VLOOKUP($I320,'WM-AR'!$I$7:$AS$3267,22,FALSE),"")</f>
        <v>0</v>
      </c>
      <c r="V320" s="766" t="str">
        <f>IFERROR(VLOOKUP($I320,'WM-AR'!$I$7:$AS$3267,24,FALSE),"")</f>
        <v/>
      </c>
      <c r="W320" s="766">
        <f>IFERROR(VLOOKUP($I320,'WM-AR'!$I$7:$AS$3267,25,FALSE),"")</f>
        <v>0</v>
      </c>
      <c r="X320" s="766" t="str">
        <f>IFERROR(VLOOKUP($I320,'WM-AR'!$I$7:$AS$3267,26,FALSE),"")</f>
        <v/>
      </c>
      <c r="Y320" s="766">
        <f>IFERROR(VLOOKUP($I320,'WM-AR'!$I$7:$AS$3267,27,FALSE),"")</f>
        <v>0</v>
      </c>
      <c r="Z320" s="766">
        <f>IFERROR(VLOOKUP($I320,'WM-AR'!$I$7:$AS$3267,28,FALSE),"")</f>
        <v>0</v>
      </c>
      <c r="AA320" s="766">
        <f>IFERROR(VLOOKUP($I320,'WM-AR'!$I$7:$AS$3267,29,FALSE),"")</f>
        <v>0</v>
      </c>
      <c r="AB320" s="766">
        <f>IFERROR(VLOOKUP($I320,'WM-AR'!$I$7:$AS$3267,30,FALSE),"")</f>
        <v>0</v>
      </c>
      <c r="AC320" s="766">
        <f>IFERROR(VLOOKUP($I320,'WM-AR'!$I$7:$AS$3267,31,FALSE),"")</f>
        <v>0</v>
      </c>
      <c r="AD320" s="766">
        <f>IFERROR(VLOOKUP($I320,'WM-AR'!$I$7:$AS$3267,32,FALSE),"")</f>
        <v>0</v>
      </c>
      <c r="AE320" s="766" t="str">
        <f>IFERROR(VLOOKUP($I320,'WM-AR'!$I$7:$AS$3267,33,FALSE),"")</f>
        <v/>
      </c>
      <c r="AF320" s="817"/>
      <c r="AG320" s="768" t="s">
        <v>2677</v>
      </c>
      <c r="AH320" s="768" t="s">
        <v>2677</v>
      </c>
      <c r="AI320" s="769"/>
      <c r="AJ320" s="769" t="str">
        <f>K320</f>
        <v>TON</v>
      </c>
      <c r="AK320" s="905" t="s">
        <v>3033</v>
      </c>
      <c r="AL320" s="88" t="str">
        <f>IF(AND(ISTEXT($E320),ISTEXT($B320)),"산출기준 &gt;&gt;  "&amp;_xlfn.XLOOKUP($E320,산출기준!$D:$D,산출기준!$E:$E,"매칭실패"),"")</f>
        <v/>
      </c>
    </row>
    <row r="321" spans="1:38" ht="49.9" customHeight="1" outlineLevel="1">
      <c r="B321" s="758"/>
      <c r="C321" s="759"/>
      <c r="D321" s="759"/>
      <c r="E321" s="814"/>
      <c r="F321" s="818" t="s">
        <v>2679</v>
      </c>
      <c r="G321" s="759" t="str">
        <f t="shared" si="116"/>
        <v xml:space="preserve">Form Work (1 time in use) | Flat Form |  | </v>
      </c>
      <c r="H321" s="816" t="s">
        <v>3034</v>
      </c>
      <c r="I321" s="765" t="str">
        <f>LEFT(H321,14)</f>
        <v>A03AD036-00001</v>
      </c>
      <c r="J321" s="766"/>
      <c r="K321" s="766" t="str">
        <f>IFERROR(VLOOKUP($I321,'WM-AR'!$I$7:$AS$3267,34,FALSE),"")</f>
        <v>M2</v>
      </c>
      <c r="L321" s="766" t="str">
        <f>IFERROR(VLOOKUP($I321,'WM-AR'!$I$7:$AS$3267,4,FALSE),"")</f>
        <v>Concrete Work</v>
      </c>
      <c r="M321" s="766" t="str">
        <f>IFERROR(VLOOKUP($I321,'WM-AR'!$I$7:$AS$3267,6,FALSE),"")</f>
        <v>Substructure Work</v>
      </c>
      <c r="N321" s="766" t="str">
        <f>IFERROR(VLOOKUP($I321,'WM-AR'!$I$7:$AS$3267,8,FALSE),"")</f>
        <v>Form Work (1 time in use)</v>
      </c>
      <c r="O321" s="766" t="str">
        <f>IFERROR(VLOOKUP($I321,'WM-AR'!$I$7:$AS$3267,10,FALSE),"")</f>
        <v>Flat Form</v>
      </c>
      <c r="P321" s="766">
        <f>IFERROR(VLOOKUP($I321,'WM-AR'!$I$7:$AS$3267,12,FALSE),"")</f>
        <v>0</v>
      </c>
      <c r="Q321" s="766">
        <f>IFERROR(VLOOKUP($I321,'WM-AR'!$I$7:$AS$3267,14,FALSE),"")</f>
        <v>0</v>
      </c>
      <c r="R321" s="766">
        <f>IFERROR(VLOOKUP($I321,'WM-AR'!$I$7:$AS$3267,16,FALSE),"")</f>
        <v>0</v>
      </c>
      <c r="S321" s="766">
        <f>IFERROR(VLOOKUP($I321,'WM-AR'!$I$7:$AS$3267,18,FALSE),"")</f>
        <v>0</v>
      </c>
      <c r="T321" s="766" t="str">
        <f>IFERROR(VLOOKUP($I321,'WM-AR'!$I$7:$AS$3267,20,FALSE),"")</f>
        <v>Dressed Lumber, Plywood or Steel Form(Wood Planks are not Allowed) incl. Chamfer</v>
      </c>
      <c r="U321" s="766">
        <f>IFERROR(VLOOKUP($I321,'WM-AR'!$I$7:$AS$3267,22,FALSE),"")</f>
        <v>0</v>
      </c>
      <c r="V321" s="766" t="str">
        <f>IFERROR(VLOOKUP($I321,'WM-AR'!$I$7:$AS$3267,24,FALSE),"")</f>
        <v/>
      </c>
      <c r="W321" s="766">
        <f>IFERROR(VLOOKUP($I321,'WM-AR'!$I$7:$AS$3267,25,FALSE),"")</f>
        <v>0</v>
      </c>
      <c r="X321" s="766" t="str">
        <f>IFERROR(VLOOKUP($I321,'WM-AR'!$I$7:$AS$3267,26,FALSE),"")</f>
        <v/>
      </c>
      <c r="Y321" s="766">
        <f>IFERROR(VLOOKUP($I321,'WM-AR'!$I$7:$AS$3267,27,FALSE),"")</f>
        <v>0</v>
      </c>
      <c r="Z321" s="766">
        <f>IFERROR(VLOOKUP($I321,'WM-AR'!$I$7:$AS$3267,28,FALSE),"")</f>
        <v>0</v>
      </c>
      <c r="AA321" s="766">
        <f>IFERROR(VLOOKUP($I321,'WM-AR'!$I$7:$AS$3267,29,FALSE),"")</f>
        <v>0</v>
      </c>
      <c r="AB321" s="766">
        <f>IFERROR(VLOOKUP($I321,'WM-AR'!$I$7:$AS$3267,30,FALSE),"")</f>
        <v>0</v>
      </c>
      <c r="AC321" s="766">
        <f>IFERROR(VLOOKUP($I321,'WM-AR'!$I$7:$AS$3267,31,FALSE),"")</f>
        <v>0</v>
      </c>
      <c r="AD321" s="766">
        <f>IFERROR(VLOOKUP($I321,'WM-AR'!$I$7:$AS$3267,32,FALSE),"")</f>
        <v>0</v>
      </c>
      <c r="AE321" s="766" t="str">
        <f>IFERROR(VLOOKUP($I321,'WM-AR'!$I$7:$AS$3267,33,FALSE),"")</f>
        <v/>
      </c>
      <c r="AF321" s="817"/>
      <c r="AG321" s="768" t="s">
        <v>3028</v>
      </c>
      <c r="AH321" s="768" t="s">
        <v>3028</v>
      </c>
      <c r="AI321" s="769"/>
      <c r="AJ321" s="769" t="str">
        <f>K321</f>
        <v>M2</v>
      </c>
      <c r="AK321" s="905"/>
      <c r="AL321" s="88" t="str">
        <f>IF(AND(ISTEXT($E321),ISTEXT($B321)),"산출기준 &gt;&gt;  "&amp;_xlfn.XLOOKUP($E321,산출기준!$D:$D,산출기준!$E:$E,"매칭실패"),"")</f>
        <v/>
      </c>
    </row>
    <row r="322" spans="1:38" ht="49.9" customHeight="1" outlineLevel="1">
      <c r="B322" s="758"/>
      <c r="C322" s="759"/>
      <c r="D322" s="759"/>
      <c r="E322" s="814"/>
      <c r="F322" s="818" t="s">
        <v>2972</v>
      </c>
      <c r="G322" s="759" t="str">
        <f t="shared" si="116"/>
        <v xml:space="preserve">External Wall Painting | Acrylic Emulsion Paint |  | </v>
      </c>
      <c r="H322" s="816" t="s">
        <v>2973</v>
      </c>
      <c r="I322" s="765" t="str">
        <f t="shared" ref="I322:I325" si="117">LEFT(H322,14)</f>
        <v>A04AM077-00001</v>
      </c>
      <c r="J322" s="766"/>
      <c r="K322" s="766" t="str">
        <f>IFERROR(VLOOKUP($I322,'WM-AR'!$I$7:$AS$3267,34,FALSE),"")</f>
        <v>M2</v>
      </c>
      <c r="L322" s="766" t="str">
        <f>IFERROR(VLOOKUP($I322,'WM-AR'!$I$7:$AS$3267,4,FALSE),"")</f>
        <v>Finishing Work</v>
      </c>
      <c r="M322" s="766" t="str">
        <f>IFERROR(VLOOKUP($I322,'WM-AR'!$I$7:$AS$3267,6,FALSE),"")</f>
        <v>Painting Work</v>
      </c>
      <c r="N322" s="766" t="str">
        <f>IFERROR(VLOOKUP($I322,'WM-AR'!$I$7:$AS$3267,8,FALSE),"")</f>
        <v>External Wall Painting</v>
      </c>
      <c r="O322" s="766" t="str">
        <f>IFERROR(VLOOKUP($I322,'WM-AR'!$I$7:$AS$3267,10,FALSE),"")</f>
        <v>Acrylic Emulsion Paint</v>
      </c>
      <c r="P322" s="766">
        <f>IFERROR(VLOOKUP($I322,'WM-AR'!$I$7:$AS$3267,12,FALSE),"")</f>
        <v>0</v>
      </c>
      <c r="Q322" s="766">
        <f>IFERROR(VLOOKUP($I322,'WM-AR'!$I$7:$AS$3267,14,FALSE),"")</f>
        <v>0</v>
      </c>
      <c r="R322" s="766">
        <f>IFERROR(VLOOKUP($I322,'WM-AR'!$I$7:$AS$3267,16,FALSE),"")</f>
        <v>0</v>
      </c>
      <c r="S322" s="766">
        <f>IFERROR(VLOOKUP($I322,'WM-AR'!$I$7:$AS$3267,18,FALSE),"")</f>
        <v>0</v>
      </c>
      <c r="T322" s="766" t="str">
        <f>IFERROR(VLOOKUP($I322,'WM-AR'!$I$7:$AS$3267,20,FALSE),"")</f>
        <v/>
      </c>
      <c r="U322" s="766">
        <f>IFERROR(VLOOKUP($I322,'WM-AR'!$I$7:$AS$3267,22,FALSE),"")</f>
        <v>0</v>
      </c>
      <c r="V322" s="766" t="str">
        <f>IFERROR(VLOOKUP($I322,'WM-AR'!$I$7:$AS$3267,24,FALSE),"")</f>
        <v/>
      </c>
      <c r="W322" s="766">
        <f>IFERROR(VLOOKUP($I322,'WM-AR'!$I$7:$AS$3267,25,FALSE),"")</f>
        <v>0</v>
      </c>
      <c r="X322" s="766" t="str">
        <f>IFERROR(VLOOKUP($I322,'WM-AR'!$I$7:$AS$3267,26,FALSE),"")</f>
        <v/>
      </c>
      <c r="Y322" s="766">
        <f>IFERROR(VLOOKUP($I322,'WM-AR'!$I$7:$AS$3267,27,FALSE),"")</f>
        <v>0</v>
      </c>
      <c r="Z322" s="766">
        <f>IFERROR(VLOOKUP($I322,'WM-AR'!$I$7:$AS$3267,28,FALSE),"")</f>
        <v>0</v>
      </c>
      <c r="AA322" s="766">
        <f>IFERROR(VLOOKUP($I322,'WM-AR'!$I$7:$AS$3267,29,FALSE),"")</f>
        <v>0</v>
      </c>
      <c r="AB322" s="766">
        <f>IFERROR(VLOOKUP($I322,'WM-AR'!$I$7:$AS$3267,30,FALSE),"")</f>
        <v>0</v>
      </c>
      <c r="AC322" s="766">
        <f>IFERROR(VLOOKUP($I322,'WM-AR'!$I$7:$AS$3267,31,FALSE),"")</f>
        <v>0</v>
      </c>
      <c r="AD322" s="766">
        <f>IFERROR(VLOOKUP($I322,'WM-AR'!$I$7:$AS$3267,32,FALSE),"")</f>
        <v>0</v>
      </c>
      <c r="AE322" s="766" t="str">
        <f>IFERROR(VLOOKUP($I322,'WM-AR'!$I$7:$AS$3267,33,FALSE),"")</f>
        <v/>
      </c>
      <c r="AF322" s="817"/>
      <c r="AG322" s="768" t="s">
        <v>2975</v>
      </c>
      <c r="AH322" s="768" t="s">
        <v>2975</v>
      </c>
      <c r="AI322" s="769"/>
      <c r="AJ322" s="769" t="str">
        <f>K322</f>
        <v>M2</v>
      </c>
      <c r="AK322" s="905"/>
      <c r="AL322" s="88" t="str">
        <f>IF(AND(ISTEXT($E322),ISTEXT($B322)),"산출기준 &gt;&gt;  "&amp;_xlfn.XLOOKUP($E322,산출기준!$D:$D,산출기준!$E:$E,"매칭실패"),"")</f>
        <v/>
      </c>
    </row>
    <row r="323" spans="1:38">
      <c r="A323" s="1019"/>
      <c r="B323" s="684"/>
      <c r="C323" s="685"/>
      <c r="D323" s="786"/>
      <c r="E323" s="687"/>
      <c r="F323" s="1021"/>
      <c r="G323" s="875" t="s">
        <v>2209</v>
      </c>
      <c r="H323" s="824"/>
      <c r="I323" s="692" t="str">
        <f t="shared" si="117"/>
        <v/>
      </c>
      <c r="J323" s="1022"/>
      <c r="K323" s="1023" t="str">
        <f>IFERROR(VLOOKUP($I323,'WM-AR'!$I$7:$AS$3267,34,FALSE),"")</f>
        <v/>
      </c>
      <c r="L323" s="1024" t="str">
        <f>IFERROR(VLOOKUP($I323,'WM-AR'!$I$7:$AS$3267,4,FALSE),"")</f>
        <v/>
      </c>
      <c r="M323" s="1024" t="str">
        <f>IFERROR(VLOOKUP($I323,'WM-AR'!$I$7:$AS$3267,6,FALSE),"")</f>
        <v/>
      </c>
      <c r="N323" s="1024" t="str">
        <f>IFERROR(VLOOKUP($I323,'WM-AR'!$I$7:$AS$3267,8,FALSE),"")</f>
        <v/>
      </c>
      <c r="O323" s="1025" t="str">
        <f>IFERROR(VLOOKUP($I323,'WM-AR'!$I$7:$AS$3267,10,FALSE),"")</f>
        <v/>
      </c>
      <c r="P323" s="1026" t="str">
        <f>IFERROR(VLOOKUP($I323,'WM-AR'!$I$7:$AS$3267,12,FALSE),"")</f>
        <v/>
      </c>
      <c r="Q323" s="1026" t="str">
        <f>IFERROR(VLOOKUP($I323,'WM-AR'!$I$7:$AS$3267,14,FALSE),"")</f>
        <v/>
      </c>
      <c r="R323" s="1026" t="str">
        <f>IFERROR(VLOOKUP($I323,'WM-AR'!$I$7:$AS$3267,16,FALSE),"")</f>
        <v/>
      </c>
      <c r="S323" s="1026" t="str">
        <f>IFERROR(VLOOKUP($I323,'WM-AR'!$I$7:$AS$3267,18,FALSE),"")</f>
        <v/>
      </c>
      <c r="T323" s="1026" t="str">
        <f>IFERROR(VLOOKUP($I323,'WM-AR'!$I$7:$AS$3267,20,FALSE),"")</f>
        <v/>
      </c>
      <c r="U323" s="1026" t="str">
        <f>IFERROR(VLOOKUP($I323,'WM-AR'!$I$7:$AS$3267,22,FALSE),"")</f>
        <v/>
      </c>
      <c r="V323" s="1026" t="str">
        <f>IFERROR(VLOOKUP($I323,'WM-AR'!$I$7:$AS$3267,24,FALSE),"")</f>
        <v/>
      </c>
      <c r="W323" s="1026" t="str">
        <f>IFERROR(VLOOKUP($I323,'WM-AR'!$I$7:$AS$3267,25,FALSE),"")</f>
        <v/>
      </c>
      <c r="X323" s="1026" t="str">
        <f>IFERROR(VLOOKUP($I323,'WM-AR'!$I$7:$AS$3267,26,FALSE),"")</f>
        <v/>
      </c>
      <c r="Y323" s="1026" t="str">
        <f>IFERROR(VLOOKUP($I323,'WM-AR'!$I$7:$AS$3267,27,FALSE),"")</f>
        <v/>
      </c>
      <c r="Z323" s="1026" t="str">
        <f>IFERROR(VLOOKUP($I323,'WM-AR'!$I$7:$AS$3267,28,FALSE),"")</f>
        <v/>
      </c>
      <c r="AA323" s="1026" t="str">
        <f>IFERROR(VLOOKUP($I323,'WM-AR'!$I$7:$AS$3267,29,FALSE),"")</f>
        <v/>
      </c>
      <c r="AB323" s="1026" t="str">
        <f>IFERROR(VLOOKUP($I323,'WM-AR'!$I$7:$AS$3267,30,FALSE),"")</f>
        <v/>
      </c>
      <c r="AC323" s="1026" t="str">
        <f>IFERROR(VLOOKUP($I323,'WM-AR'!$I$7:$AS$3267,31,FALSE),"")</f>
        <v/>
      </c>
      <c r="AD323" s="1026" t="str">
        <f>IFERROR(VLOOKUP($I323,'WM-AR'!$I$7:$AS$3267,32,FALSE),"")</f>
        <v/>
      </c>
      <c r="AE323" s="1026" t="str">
        <f>IFERROR(VLOOKUP($I323,'WM-AR'!$I$7:$AS$3267,33,FALSE),"")</f>
        <v/>
      </c>
      <c r="AF323" s="1027"/>
      <c r="AG323" s="834"/>
      <c r="AH323" s="834"/>
      <c r="AI323" s="836"/>
      <c r="AJ323" s="836" t="str">
        <f t="shared" ref="AJ323:AJ325" si="118">K323</f>
        <v/>
      </c>
      <c r="AK323" s="704"/>
      <c r="AL323" s="1028" t="str">
        <f>IF(AND(ISTEXT($E323),ISTEXT($B323)),"산출기준 &gt;&gt;  "&amp;_xlfn.XLOOKUP($E323,산출기준!$D:$D,산출기준!$E:$E,"매칭실패"),"")</f>
        <v/>
      </c>
    </row>
    <row r="324" spans="1:38">
      <c r="A324" s="1019"/>
      <c r="B324" s="705"/>
      <c r="C324" s="706"/>
      <c r="D324" s="711"/>
      <c r="E324" s="708"/>
      <c r="F324" s="1029"/>
      <c r="G324" s="882"/>
      <c r="H324" s="843"/>
      <c r="I324" s="712" t="str">
        <f t="shared" si="117"/>
        <v/>
      </c>
      <c r="J324" s="1030"/>
      <c r="K324" s="1031" t="str">
        <f>IFERROR(VLOOKUP($I324,'WM-AR'!$I$7:$AS$3267,34,FALSE),"")</f>
        <v/>
      </c>
      <c r="L324" s="1030" t="str">
        <f>IFERROR(VLOOKUP($I324,'WM-AR'!$I$7:$AS$3267,4,FALSE),"")</f>
        <v/>
      </c>
      <c r="M324" s="1030" t="str">
        <f>IFERROR(VLOOKUP($I324,'WM-AR'!$I$7:$AS$3267,6,FALSE),"")</f>
        <v/>
      </c>
      <c r="N324" s="1030" t="str">
        <f>IFERROR(VLOOKUP($I324,'WM-AR'!$I$7:$AS$3267,8,FALSE),"")</f>
        <v/>
      </c>
      <c r="O324" s="1032" t="str">
        <f>IFERROR(VLOOKUP($I324,'WM-AR'!$I$7:$AS$3267,10,FALSE),"")</f>
        <v/>
      </c>
      <c r="P324" s="1033" t="str">
        <f>IFERROR(VLOOKUP($I324,'WM-AR'!$I$7:$AS$3267,12,FALSE),"")</f>
        <v/>
      </c>
      <c r="Q324" s="1033" t="str">
        <f>IFERROR(VLOOKUP($I324,'WM-AR'!$I$7:$AS$3267,14,FALSE),"")</f>
        <v/>
      </c>
      <c r="R324" s="1033" t="str">
        <f>IFERROR(VLOOKUP($I324,'WM-AR'!$I$7:$AS$3267,16,FALSE),"")</f>
        <v/>
      </c>
      <c r="S324" s="1033" t="str">
        <f>IFERROR(VLOOKUP($I324,'WM-AR'!$I$7:$AS$3267,18,FALSE),"")</f>
        <v/>
      </c>
      <c r="T324" s="1033" t="str">
        <f>IFERROR(VLOOKUP($I324,'WM-AR'!$I$7:$AS$3267,20,FALSE),"")</f>
        <v/>
      </c>
      <c r="U324" s="1033" t="str">
        <f>IFERROR(VLOOKUP($I324,'WM-AR'!$I$7:$AS$3267,22,FALSE),"")</f>
        <v/>
      </c>
      <c r="V324" s="1033" t="str">
        <f>IFERROR(VLOOKUP($I324,'WM-AR'!$I$7:$AS$3267,24,FALSE),"")</f>
        <v/>
      </c>
      <c r="W324" s="1033" t="str">
        <f>IFERROR(VLOOKUP($I324,'WM-AR'!$I$7:$AS$3267,25,FALSE),"")</f>
        <v/>
      </c>
      <c r="X324" s="1033" t="str">
        <f>IFERROR(VLOOKUP($I324,'WM-AR'!$I$7:$AS$3267,26,FALSE),"")</f>
        <v/>
      </c>
      <c r="Y324" s="1033" t="str">
        <f>IFERROR(VLOOKUP($I324,'WM-AR'!$I$7:$AS$3267,27,FALSE),"")</f>
        <v/>
      </c>
      <c r="Z324" s="1033" t="str">
        <f>IFERROR(VLOOKUP($I324,'WM-AR'!$I$7:$AS$3267,28,FALSE),"")</f>
        <v/>
      </c>
      <c r="AA324" s="1033" t="str">
        <f>IFERROR(VLOOKUP($I324,'WM-AR'!$I$7:$AS$3267,29,FALSE),"")</f>
        <v/>
      </c>
      <c r="AB324" s="1033" t="str">
        <f>IFERROR(VLOOKUP($I324,'WM-AR'!$I$7:$AS$3267,30,FALSE),"")</f>
        <v/>
      </c>
      <c r="AC324" s="1033" t="str">
        <f>IFERROR(VLOOKUP($I324,'WM-AR'!$I$7:$AS$3267,31,FALSE),"")</f>
        <v/>
      </c>
      <c r="AD324" s="1033" t="str">
        <f>IFERROR(VLOOKUP($I324,'WM-AR'!$I$7:$AS$3267,32,FALSE),"")</f>
        <v/>
      </c>
      <c r="AE324" s="1033" t="str">
        <f>IFERROR(VLOOKUP($I324,'WM-AR'!$I$7:$AS$3267,33,FALSE),"")</f>
        <v/>
      </c>
      <c r="AF324" s="1034"/>
      <c r="AG324" s="852"/>
      <c r="AH324" s="852"/>
      <c r="AI324" s="854"/>
      <c r="AJ324" s="854" t="str">
        <f t="shared" si="118"/>
        <v/>
      </c>
      <c r="AK324" s="723"/>
      <c r="AL324" s="1028" t="str">
        <f>IF(AND(ISTEXT($E324),ISTEXT($B324)),"산출기준 &gt;&gt;  "&amp;_xlfn.XLOOKUP($E324,산출기준!$D:$D,산출기준!$E:$E,"매칭실패"),"")</f>
        <v/>
      </c>
    </row>
    <row r="325" spans="1:38">
      <c r="A325" s="1019"/>
      <c r="B325" s="724"/>
      <c r="C325" s="725"/>
      <c r="D325" s="731"/>
      <c r="E325" s="727"/>
      <c r="F325" s="1035"/>
      <c r="G325" s="886"/>
      <c r="H325" s="861"/>
      <c r="I325" s="732" t="str">
        <f t="shared" si="117"/>
        <v/>
      </c>
      <c r="J325" s="1036"/>
      <c r="K325" s="1037" t="str">
        <f>IFERROR(VLOOKUP($I325,'WM-AR'!$I$7:$AS$3267,34,FALSE),"")</f>
        <v/>
      </c>
      <c r="L325" s="1036" t="str">
        <f>IFERROR(VLOOKUP($I325,'WM-AR'!$I$7:$AS$3267,4,FALSE),"")</f>
        <v/>
      </c>
      <c r="M325" s="1036" t="str">
        <f>IFERROR(VLOOKUP($I325,'WM-AR'!$I$7:$AS$3267,6,FALSE),"")</f>
        <v/>
      </c>
      <c r="N325" s="1036" t="str">
        <f>IFERROR(VLOOKUP($I325,'WM-AR'!$I$7:$AS$3267,8,FALSE),"")</f>
        <v/>
      </c>
      <c r="O325" s="1038" t="str">
        <f>IFERROR(VLOOKUP($I325,'WM-AR'!$I$7:$AS$3267,10,FALSE),"")</f>
        <v/>
      </c>
      <c r="P325" s="1039" t="str">
        <f>IFERROR(VLOOKUP($I325,'WM-AR'!$I$7:$AS$3267,12,FALSE),"")</f>
        <v/>
      </c>
      <c r="Q325" s="1039" t="str">
        <f>IFERROR(VLOOKUP($I325,'WM-AR'!$I$7:$AS$3267,14,FALSE),"")</f>
        <v/>
      </c>
      <c r="R325" s="1039" t="str">
        <f>IFERROR(VLOOKUP($I325,'WM-AR'!$I$7:$AS$3267,16,FALSE),"")</f>
        <v/>
      </c>
      <c r="S325" s="1039" t="str">
        <f>IFERROR(VLOOKUP($I325,'WM-AR'!$I$7:$AS$3267,18,FALSE),"")</f>
        <v/>
      </c>
      <c r="T325" s="1039" t="str">
        <f>IFERROR(VLOOKUP($I325,'WM-AR'!$I$7:$AS$3267,20,FALSE),"")</f>
        <v/>
      </c>
      <c r="U325" s="1039" t="str">
        <f>IFERROR(VLOOKUP($I325,'WM-AR'!$I$7:$AS$3267,22,FALSE),"")</f>
        <v/>
      </c>
      <c r="V325" s="1039" t="str">
        <f>IFERROR(VLOOKUP($I325,'WM-AR'!$I$7:$AS$3267,24,FALSE),"")</f>
        <v/>
      </c>
      <c r="W325" s="1039" t="str">
        <f>IFERROR(VLOOKUP($I325,'WM-AR'!$I$7:$AS$3267,25,FALSE),"")</f>
        <v/>
      </c>
      <c r="X325" s="1039" t="str">
        <f>IFERROR(VLOOKUP($I325,'WM-AR'!$I$7:$AS$3267,26,FALSE),"")</f>
        <v/>
      </c>
      <c r="Y325" s="1039" t="str">
        <f>IFERROR(VLOOKUP($I325,'WM-AR'!$I$7:$AS$3267,27,FALSE),"")</f>
        <v/>
      </c>
      <c r="Z325" s="1039" t="str">
        <f>IFERROR(VLOOKUP($I325,'WM-AR'!$I$7:$AS$3267,28,FALSE),"")</f>
        <v/>
      </c>
      <c r="AA325" s="1039" t="str">
        <f>IFERROR(VLOOKUP($I325,'WM-AR'!$I$7:$AS$3267,29,FALSE),"")</f>
        <v/>
      </c>
      <c r="AB325" s="1039" t="str">
        <f>IFERROR(VLOOKUP($I325,'WM-AR'!$I$7:$AS$3267,30,FALSE),"")</f>
        <v/>
      </c>
      <c r="AC325" s="1039" t="str">
        <f>IFERROR(VLOOKUP($I325,'WM-AR'!$I$7:$AS$3267,31,FALSE),"")</f>
        <v/>
      </c>
      <c r="AD325" s="1039" t="str">
        <f>IFERROR(VLOOKUP($I325,'WM-AR'!$I$7:$AS$3267,32,FALSE),"")</f>
        <v/>
      </c>
      <c r="AE325" s="1039" t="str">
        <f>IFERROR(VLOOKUP($I325,'WM-AR'!$I$7:$AS$3267,33,FALSE),"")</f>
        <v/>
      </c>
      <c r="AF325" s="1040"/>
      <c r="AG325" s="870"/>
      <c r="AH325" s="870"/>
      <c r="AI325" s="871"/>
      <c r="AJ325" s="871" t="str">
        <f t="shared" si="118"/>
        <v/>
      </c>
      <c r="AK325" s="743"/>
      <c r="AL325" s="1028" t="str">
        <f>IF(AND(ISTEXT($E325),ISTEXT($B325)),"산출기준 &gt;&gt;  "&amp;_xlfn.XLOOKUP($E325,산출기준!$D:$D,산출기준!$E:$E,"매칭실패"),"")</f>
        <v/>
      </c>
    </row>
    <row r="326" spans="1:38">
      <c r="B326" s="645"/>
      <c r="C326" s="646"/>
      <c r="D326" s="648"/>
      <c r="E326" s="648"/>
      <c r="F326" s="1047"/>
      <c r="G326" s="645"/>
      <c r="H326" s="651"/>
      <c r="I326" s="652"/>
      <c r="J326" s="652"/>
      <c r="K326" s="653"/>
      <c r="L326" s="653"/>
      <c r="M326" s="653"/>
      <c r="N326" s="653"/>
      <c r="O326" s="653"/>
      <c r="P326" s="653"/>
      <c r="Q326" s="653"/>
      <c r="R326" s="653"/>
      <c r="S326" s="653"/>
      <c r="T326" s="653"/>
      <c r="U326" s="653"/>
      <c r="V326" s="653"/>
      <c r="W326" s="653"/>
      <c r="X326" s="653"/>
      <c r="Y326" s="653"/>
      <c r="Z326" s="653"/>
      <c r="AA326" s="653"/>
      <c r="AB326" s="653"/>
      <c r="AC326" s="653"/>
      <c r="AD326" s="653"/>
      <c r="AE326" s="653"/>
      <c r="AF326" s="656"/>
      <c r="AG326" s="656"/>
      <c r="AH326" s="656"/>
      <c r="AI326" s="656"/>
      <c r="AJ326" s="656"/>
      <c r="AK326" s="657"/>
      <c r="AL326" s="88" t="str">
        <f>IF(AND(ISTEXT($E326),ISTEXT($B326)),"산출기준 &gt;&gt;  "&amp;_xlfn.XLOOKUP($E326,산출기준!$D:$D,산출기준!$E:$E,"매칭실패"),"")</f>
        <v/>
      </c>
    </row>
    <row r="327" spans="1:38" ht="34.9" customHeight="1">
      <c r="B327" s="808" t="str" cm="1">
        <f t="array" aca="1" ref="B327" ca="1">_xlfn.IFNA(INDIRECT("Family_표준_구성도!B"&amp;MATCH(F327,INDIRECT("Family_표준_구성도!"&amp;"C:C"),0)),"")</f>
        <v>3.1.1.5.5</v>
      </c>
      <c r="C327" s="668" t="s">
        <v>2016</v>
      </c>
      <c r="D327" s="809"/>
      <c r="E327" s="668" t="s">
        <v>2939</v>
      </c>
      <c r="F327" s="810" t="s">
        <v>608</v>
      </c>
      <c r="G327" s="811"/>
      <c r="H327" s="917" t="s">
        <v>3039</v>
      </c>
      <c r="I327" s="674"/>
      <c r="J327" s="674"/>
      <c r="K327" s="674"/>
      <c r="L327" s="674"/>
      <c r="M327" s="674"/>
      <c r="N327" s="675"/>
      <c r="O327" s="676"/>
      <c r="P327" s="677"/>
      <c r="Q327" s="677"/>
      <c r="R327" s="677"/>
      <c r="S327" s="677"/>
      <c r="T327" s="677"/>
      <c r="U327" s="677"/>
      <c r="V327" s="678"/>
      <c r="W327" s="679"/>
      <c r="X327" s="679"/>
      <c r="Y327" s="679"/>
      <c r="Z327" s="679"/>
      <c r="AA327" s="679"/>
      <c r="AB327" s="679"/>
      <c r="AC327" s="679"/>
      <c r="AD327" s="679"/>
      <c r="AE327" s="679"/>
      <c r="AF327" s="1043" t="s">
        <v>3040</v>
      </c>
      <c r="AG327" s="682"/>
      <c r="AH327" s="682"/>
      <c r="AI327" s="682"/>
      <c r="AJ327" s="682"/>
      <c r="AK327" s="683"/>
      <c r="AL327" s="88" t="str">
        <f ca="1">IF(AND(ISTEXT($E327),ISTEXT($B327)),"산출기준 &gt;&gt;  "&amp;_xlfn.XLOOKUP($E327,산출기준!$D:$D,산출기준!$E:$E,"매칭실패"),"")</f>
        <v>산출기준 &gt;&gt;  [ 벽체 일반 산출 ]</v>
      </c>
    </row>
    <row r="328" spans="1:38" ht="49.9" customHeight="1" outlineLevel="1">
      <c r="B328" s="758"/>
      <c r="C328" s="759"/>
      <c r="D328" s="759"/>
      <c r="E328" s="814"/>
      <c r="F328" s="818" t="s">
        <v>3024</v>
      </c>
      <c r="G328" s="759" t="str">
        <f t="shared" ref="G328:G331" si="119">IF(IF(N328=0,"",N328)&amp;" | "&amp;IF(O328=0,"",O328)&amp;" | "&amp;IF(Q328=0,"",Q328)&amp;" | "&amp;IF(R328=0,"",R328)=" |  |  | ","",IF(N328=0,"",N328)&amp;" | "&amp;IF(O328=0,"",O328)&amp;" | "&amp;IF(Q328=0,"",Q328)&amp;" | "&amp;IF(R328=0,"",R328))</f>
        <v xml:space="preserve">Structural Concrete |  | 25MPa ≤ F'c (Cylinder Strength) &lt; 30MPa | </v>
      </c>
      <c r="H328" s="816" t="s">
        <v>2672</v>
      </c>
      <c r="I328" s="765" t="str">
        <f>LEFT(H328,14)</f>
        <v>A03AF032-00022</v>
      </c>
      <c r="J328" s="766"/>
      <c r="K328" s="766" t="str">
        <f>IFERROR(VLOOKUP($I328,'WM-AR'!$I$7:$AS$3267,34,FALSE),"")</f>
        <v>M3</v>
      </c>
      <c r="L328" s="766" t="str">
        <f>IFERROR(VLOOKUP($I328,'WM-AR'!$I$7:$AS$3267,4,FALSE),"")</f>
        <v>Concrete Work</v>
      </c>
      <c r="M328" s="766" t="str">
        <f>IFERROR(VLOOKUP($I328,'WM-AR'!$I$7:$AS$3267,6,FALSE),"")</f>
        <v>Superstructure Work</v>
      </c>
      <c r="N328" s="766" t="str">
        <f>IFERROR(VLOOKUP($I328,'WM-AR'!$I$7:$AS$3267,8,FALSE),"")</f>
        <v>Structural Concrete</v>
      </c>
      <c r="O328" s="766">
        <f>IFERROR(VLOOKUP($I328,'WM-AR'!$I$7:$AS$3267,10,FALSE),"")</f>
        <v>0</v>
      </c>
      <c r="P328" s="766" t="str">
        <f>IFERROR(VLOOKUP($I328,'WM-AR'!$I$7:$AS$3267,12,FALSE),"")</f>
        <v>Cement Type-1</v>
      </c>
      <c r="Q328" s="766" t="str">
        <f>IFERROR(VLOOKUP($I328,'WM-AR'!$I$7:$AS$3267,14,FALSE),"")</f>
        <v>25MPa ≤ F'c (Cylinder Strength) &lt; 30MPa</v>
      </c>
      <c r="R328" s="766">
        <f>IFERROR(VLOOKUP($I328,'WM-AR'!$I$7:$AS$3267,16,FALSE),"")</f>
        <v>0</v>
      </c>
      <c r="S328" s="766">
        <f>IFERROR(VLOOKUP($I328,'WM-AR'!$I$7:$AS$3267,18,FALSE),"")</f>
        <v>0</v>
      </c>
      <c r="T328" s="766" t="str">
        <f>IFERROR(VLOOKUP($I328,'WM-AR'!$I$7:$AS$3267,20,FALSE),"")</f>
        <v/>
      </c>
      <c r="U328" s="766">
        <f>IFERROR(VLOOKUP($I328,'WM-AR'!$I$7:$AS$3267,22,FALSE),"")</f>
        <v>0</v>
      </c>
      <c r="V328" s="766" t="str">
        <f>IFERROR(VLOOKUP($I328,'WM-AR'!$I$7:$AS$3267,24,FALSE),"")</f>
        <v/>
      </c>
      <c r="W328" s="766">
        <f>IFERROR(VLOOKUP($I328,'WM-AR'!$I$7:$AS$3267,25,FALSE),"")</f>
        <v>0</v>
      </c>
      <c r="X328" s="766" t="str">
        <f>IFERROR(VLOOKUP($I328,'WM-AR'!$I$7:$AS$3267,26,FALSE),"")</f>
        <v/>
      </c>
      <c r="Y328" s="766">
        <f>IFERROR(VLOOKUP($I328,'WM-AR'!$I$7:$AS$3267,27,FALSE),"")</f>
        <v>0</v>
      </c>
      <c r="Z328" s="766">
        <f>IFERROR(VLOOKUP($I328,'WM-AR'!$I$7:$AS$3267,28,FALSE),"")</f>
        <v>0</v>
      </c>
      <c r="AA328" s="766">
        <f>IFERROR(VLOOKUP($I328,'WM-AR'!$I$7:$AS$3267,29,FALSE),"")</f>
        <v>0</v>
      </c>
      <c r="AB328" s="766">
        <f>IFERROR(VLOOKUP($I328,'WM-AR'!$I$7:$AS$3267,30,FALSE),"")</f>
        <v>0</v>
      </c>
      <c r="AC328" s="766">
        <f>IFERROR(VLOOKUP($I328,'WM-AR'!$I$7:$AS$3267,31,FALSE),"")</f>
        <v>0</v>
      </c>
      <c r="AD328" s="766">
        <f>IFERROR(VLOOKUP($I328,'WM-AR'!$I$7:$AS$3267,32,FALSE),"")</f>
        <v>0</v>
      </c>
      <c r="AE328" s="766" t="str">
        <f>IFERROR(VLOOKUP($I328,'WM-AR'!$I$7:$AS$3267,33,FALSE),"")</f>
        <v/>
      </c>
      <c r="AF328" s="817"/>
      <c r="AG328" s="768" t="s">
        <v>1985</v>
      </c>
      <c r="AH328" s="768" t="s">
        <v>1985</v>
      </c>
      <c r="AI328" s="769"/>
      <c r="AJ328" s="769" t="str">
        <f>K328</f>
        <v>M3</v>
      </c>
      <c r="AK328" s="905"/>
      <c r="AL328" s="88" t="str">
        <f>IF(AND(ISTEXT($E328),ISTEXT($B328)),"산출기준 &gt;&gt;  "&amp;_xlfn.XLOOKUP($E328,산출기준!$D:$D,산출기준!$E:$E,"매칭실패"),"")</f>
        <v/>
      </c>
    </row>
    <row r="329" spans="1:38" ht="49.9" customHeight="1" outlineLevel="1">
      <c r="B329" s="758"/>
      <c r="C329" s="759"/>
      <c r="D329" s="759"/>
      <c r="E329" s="814"/>
      <c r="F329" s="818" t="s">
        <v>2674</v>
      </c>
      <c r="G329" s="759" t="str">
        <f t="shared" si="119"/>
        <v xml:space="preserve">Rebar Work | Deformed Bar (Non-Coat.) | 300MPa&lt;Fy≤400MPa | </v>
      </c>
      <c r="H329" s="816" t="s">
        <v>3041</v>
      </c>
      <c r="I329" s="765" t="str">
        <f>LEFT(H329,14)</f>
        <v>A03AD037-00003</v>
      </c>
      <c r="J329" s="766"/>
      <c r="K329" s="766" t="str">
        <f>IFERROR(VLOOKUP($I329,'WM-AR'!$I$7:$AS$3267,34,FALSE),"")</f>
        <v>TON</v>
      </c>
      <c r="L329" s="766" t="str">
        <f>IFERROR(VLOOKUP($I329,'WM-AR'!$I$7:$AS$3267,4,FALSE),"")</f>
        <v>Concrete Work</v>
      </c>
      <c r="M329" s="766" t="str">
        <f>IFERROR(VLOOKUP($I329,'WM-AR'!$I$7:$AS$3267,6,FALSE),"")</f>
        <v>Substructure Work</v>
      </c>
      <c r="N329" s="766" t="str">
        <f>IFERROR(VLOOKUP($I329,'WM-AR'!$I$7:$AS$3267,8,FALSE),"")</f>
        <v>Rebar Work</v>
      </c>
      <c r="O329" s="766" t="str">
        <f>IFERROR(VLOOKUP($I329,'WM-AR'!$I$7:$AS$3267,10,FALSE),"")</f>
        <v>Deformed Bar (Non-Coat.)</v>
      </c>
      <c r="P329" s="766">
        <f>IFERROR(VLOOKUP($I329,'WM-AR'!$I$7:$AS$3267,12,FALSE),"")</f>
        <v>0</v>
      </c>
      <c r="Q329" s="766" t="str">
        <f>IFERROR(VLOOKUP($I329,'WM-AR'!$I$7:$AS$3267,14,FALSE),"")</f>
        <v>300MPa&lt;Fy≤400MPa</v>
      </c>
      <c r="R329" s="766">
        <f>IFERROR(VLOOKUP($I329,'WM-AR'!$I$7:$AS$3267,16,FALSE),"")</f>
        <v>0</v>
      </c>
      <c r="S329" s="766">
        <f>IFERROR(VLOOKUP($I329,'WM-AR'!$I$7:$AS$3267,18,FALSE),"")</f>
        <v>0</v>
      </c>
      <c r="T329" s="766" t="str">
        <f>IFERROR(VLOOKUP($I329,'WM-AR'!$I$7:$AS$3267,20,FALSE),"")</f>
        <v/>
      </c>
      <c r="U329" s="766">
        <f>IFERROR(VLOOKUP($I329,'WM-AR'!$I$7:$AS$3267,22,FALSE),"")</f>
        <v>0</v>
      </c>
      <c r="V329" s="766" t="str">
        <f>IFERROR(VLOOKUP($I329,'WM-AR'!$I$7:$AS$3267,24,FALSE),"")</f>
        <v/>
      </c>
      <c r="W329" s="766">
        <f>IFERROR(VLOOKUP($I329,'WM-AR'!$I$7:$AS$3267,25,FALSE),"")</f>
        <v>0</v>
      </c>
      <c r="X329" s="766" t="str">
        <f>IFERROR(VLOOKUP($I329,'WM-AR'!$I$7:$AS$3267,26,FALSE),"")</f>
        <v/>
      </c>
      <c r="Y329" s="766">
        <f>IFERROR(VLOOKUP($I329,'WM-AR'!$I$7:$AS$3267,27,FALSE),"")</f>
        <v>0</v>
      </c>
      <c r="Z329" s="766">
        <f>IFERROR(VLOOKUP($I329,'WM-AR'!$I$7:$AS$3267,28,FALSE),"")</f>
        <v>0</v>
      </c>
      <c r="AA329" s="766">
        <f>IFERROR(VLOOKUP($I329,'WM-AR'!$I$7:$AS$3267,29,FALSE),"")</f>
        <v>0</v>
      </c>
      <c r="AB329" s="766">
        <f>IFERROR(VLOOKUP($I329,'WM-AR'!$I$7:$AS$3267,30,FALSE),"")</f>
        <v>0</v>
      </c>
      <c r="AC329" s="766">
        <f>IFERROR(VLOOKUP($I329,'WM-AR'!$I$7:$AS$3267,31,FALSE),"")</f>
        <v>0</v>
      </c>
      <c r="AD329" s="766">
        <f>IFERROR(VLOOKUP($I329,'WM-AR'!$I$7:$AS$3267,32,FALSE),"")</f>
        <v>0</v>
      </c>
      <c r="AE329" s="766" t="str">
        <f>IFERROR(VLOOKUP($I329,'WM-AR'!$I$7:$AS$3267,33,FALSE),"")</f>
        <v/>
      </c>
      <c r="AF329" s="817"/>
      <c r="AG329" s="768" t="s">
        <v>2677</v>
      </c>
      <c r="AH329" s="768" t="s">
        <v>2677</v>
      </c>
      <c r="AI329" s="769"/>
      <c r="AJ329" s="769" t="str">
        <f>K329</f>
        <v>TON</v>
      </c>
      <c r="AK329" s="905" t="s">
        <v>3033</v>
      </c>
      <c r="AL329" s="88" t="str">
        <f>IF(AND(ISTEXT($E329),ISTEXT($B329)),"산출기준 &gt;&gt;  "&amp;_xlfn.XLOOKUP($E329,산출기준!$D:$D,산출기준!$E:$E,"매칭실패"),"")</f>
        <v/>
      </c>
    </row>
    <row r="330" spans="1:38" ht="49.9" customHeight="1" outlineLevel="1">
      <c r="B330" s="758"/>
      <c r="C330" s="759"/>
      <c r="D330" s="759"/>
      <c r="E330" s="814"/>
      <c r="F330" s="818" t="s">
        <v>2679</v>
      </c>
      <c r="G330" s="759" t="str">
        <f t="shared" si="119"/>
        <v xml:space="preserve">Form Work (3 times in use) | Flat Form |  | </v>
      </c>
      <c r="H330" s="816" t="s">
        <v>3042</v>
      </c>
      <c r="I330" s="765" t="str">
        <f>LEFT(H330,14)</f>
        <v>A03AD035-00001</v>
      </c>
      <c r="J330" s="766"/>
      <c r="K330" s="766" t="str">
        <f>IFERROR(VLOOKUP($I330,'WM-AR'!$I$7:$AS$3267,34,FALSE),"")</f>
        <v>M2</v>
      </c>
      <c r="L330" s="766" t="str">
        <f>IFERROR(VLOOKUP($I330,'WM-AR'!$I$7:$AS$3267,4,FALSE),"")</f>
        <v>Concrete Work</v>
      </c>
      <c r="M330" s="766" t="str">
        <f>IFERROR(VLOOKUP($I330,'WM-AR'!$I$7:$AS$3267,6,FALSE),"")</f>
        <v>Substructure Work</v>
      </c>
      <c r="N330" s="766" t="str">
        <f>IFERROR(VLOOKUP($I330,'WM-AR'!$I$7:$AS$3267,8,FALSE),"")</f>
        <v>Form Work (3 times in use)</v>
      </c>
      <c r="O330" s="766" t="str">
        <f>IFERROR(VLOOKUP($I330,'WM-AR'!$I$7:$AS$3267,10,FALSE),"")</f>
        <v>Flat Form</v>
      </c>
      <c r="P330" s="766">
        <f>IFERROR(VLOOKUP($I330,'WM-AR'!$I$7:$AS$3267,12,FALSE),"")</f>
        <v>0</v>
      </c>
      <c r="Q330" s="766">
        <f>IFERROR(VLOOKUP($I330,'WM-AR'!$I$7:$AS$3267,14,FALSE),"")</f>
        <v>0</v>
      </c>
      <c r="R330" s="766">
        <f>IFERROR(VLOOKUP($I330,'WM-AR'!$I$7:$AS$3267,16,FALSE),"")</f>
        <v>0</v>
      </c>
      <c r="S330" s="766">
        <f>IFERROR(VLOOKUP($I330,'WM-AR'!$I$7:$AS$3267,18,FALSE),"")</f>
        <v>0</v>
      </c>
      <c r="T330" s="766" t="str">
        <f>IFERROR(VLOOKUP($I330,'WM-AR'!$I$7:$AS$3267,20,FALSE),"")</f>
        <v>Dressed Lumber, Plywood or Steel Form(Wood Planks are not Allowed) incl. Chamfer</v>
      </c>
      <c r="U330" s="766">
        <f>IFERROR(VLOOKUP($I330,'WM-AR'!$I$7:$AS$3267,22,FALSE),"")</f>
        <v>0</v>
      </c>
      <c r="V330" s="766" t="str">
        <f>IFERROR(VLOOKUP($I330,'WM-AR'!$I$7:$AS$3267,24,FALSE),"")</f>
        <v/>
      </c>
      <c r="W330" s="766">
        <f>IFERROR(VLOOKUP($I330,'WM-AR'!$I$7:$AS$3267,25,FALSE),"")</f>
        <v>0</v>
      </c>
      <c r="X330" s="766" t="str">
        <f>IFERROR(VLOOKUP($I330,'WM-AR'!$I$7:$AS$3267,26,FALSE),"")</f>
        <v/>
      </c>
      <c r="Y330" s="766">
        <f>IFERROR(VLOOKUP($I330,'WM-AR'!$I$7:$AS$3267,27,FALSE),"")</f>
        <v>0</v>
      </c>
      <c r="Z330" s="766">
        <f>IFERROR(VLOOKUP($I330,'WM-AR'!$I$7:$AS$3267,28,FALSE),"")</f>
        <v>0</v>
      </c>
      <c r="AA330" s="766">
        <f>IFERROR(VLOOKUP($I330,'WM-AR'!$I$7:$AS$3267,29,FALSE),"")</f>
        <v>0</v>
      </c>
      <c r="AB330" s="766">
        <f>IFERROR(VLOOKUP($I330,'WM-AR'!$I$7:$AS$3267,30,FALSE),"")</f>
        <v>0</v>
      </c>
      <c r="AC330" s="766">
        <f>IFERROR(VLOOKUP($I330,'WM-AR'!$I$7:$AS$3267,31,FALSE),"")</f>
        <v>0</v>
      </c>
      <c r="AD330" s="766">
        <f>IFERROR(VLOOKUP($I330,'WM-AR'!$I$7:$AS$3267,32,FALSE),"")</f>
        <v>0</v>
      </c>
      <c r="AE330" s="766" t="str">
        <f>IFERROR(VLOOKUP($I330,'WM-AR'!$I$7:$AS$3267,33,FALSE),"")</f>
        <v/>
      </c>
      <c r="AF330" s="817"/>
      <c r="AG330" s="768" t="s">
        <v>3028</v>
      </c>
      <c r="AH330" s="768" t="s">
        <v>3028</v>
      </c>
      <c r="AI330" s="769"/>
      <c r="AJ330" s="769" t="str">
        <f>K330</f>
        <v>M2</v>
      </c>
      <c r="AK330" s="905"/>
      <c r="AL330" s="88" t="str">
        <f>IF(AND(ISTEXT($E330),ISTEXT($B330)),"산출기준 &gt;&gt;  "&amp;_xlfn.XLOOKUP($E330,산출기준!$D:$D,산출기준!$E:$E,"매칭실패"),"")</f>
        <v/>
      </c>
    </row>
    <row r="331" spans="1:38" ht="49.9" customHeight="1" outlineLevel="1">
      <c r="B331" s="758"/>
      <c r="C331" s="759"/>
      <c r="D331" s="759"/>
      <c r="E331" s="814"/>
      <c r="F331" s="818" t="s">
        <v>3043</v>
      </c>
      <c r="G331" s="759" t="str">
        <f t="shared" si="119"/>
        <v xml:space="preserve">Bitumen/Bituminous/Asphalt Coating |  |  | </v>
      </c>
      <c r="H331" s="816" t="s">
        <v>3044</v>
      </c>
      <c r="I331" s="765" t="str">
        <f t="shared" ref="I331:I334" si="120">LEFT(H331,14)</f>
        <v>A03AH056-00001</v>
      </c>
      <c r="J331" s="766"/>
      <c r="K331" s="766" t="str">
        <f>IFERROR(VLOOKUP($I331,'WM-AR'!$I$7:$AS$3267,34,FALSE),"")</f>
        <v>M2</v>
      </c>
      <c r="L331" s="766" t="str">
        <f>IFERROR(VLOOKUP($I331,'WM-AR'!$I$7:$AS$3267,4,FALSE),"")</f>
        <v>Concrete Work</v>
      </c>
      <c r="M331" s="766" t="str">
        <f>IFERROR(VLOOKUP($I331,'WM-AR'!$I$7:$AS$3267,6,FALSE),"")</f>
        <v>Concrete Protective Coating (U/G)</v>
      </c>
      <c r="N331" s="766" t="str">
        <f>IFERROR(VLOOKUP($I331,'WM-AR'!$I$7:$AS$3267,8,FALSE),"")</f>
        <v>Bitumen/Bituminous/Asphalt Coating</v>
      </c>
      <c r="O331" s="766">
        <f>IFERROR(VLOOKUP($I331,'WM-AR'!$I$7:$AS$3267,10,FALSE),"")</f>
        <v>0</v>
      </c>
      <c r="P331" s="766">
        <f>IFERROR(VLOOKUP($I331,'WM-AR'!$I$7:$AS$3267,12,FALSE),"")</f>
        <v>0</v>
      </c>
      <c r="Q331" s="766">
        <f>IFERROR(VLOOKUP($I331,'WM-AR'!$I$7:$AS$3267,14,FALSE),"")</f>
        <v>0</v>
      </c>
      <c r="R331" s="766">
        <f>IFERROR(VLOOKUP($I331,'WM-AR'!$I$7:$AS$3267,16,FALSE),"")</f>
        <v>0</v>
      </c>
      <c r="S331" s="766">
        <f>IFERROR(VLOOKUP($I331,'WM-AR'!$I$7:$AS$3267,18,FALSE),"")</f>
        <v>0</v>
      </c>
      <c r="T331" s="766">
        <f>IFERROR(VLOOKUP($I331,'WM-AR'!$I$7:$AS$3267,20,FALSE),"")</f>
        <v>0</v>
      </c>
      <c r="U331" s="766">
        <f>IFERROR(VLOOKUP($I331,'WM-AR'!$I$7:$AS$3267,22,FALSE),"")</f>
        <v>0</v>
      </c>
      <c r="V331" s="766">
        <f>IFERROR(VLOOKUP($I331,'WM-AR'!$I$7:$AS$3267,24,FALSE),"")</f>
        <v>0</v>
      </c>
      <c r="W331" s="766">
        <f>IFERROR(VLOOKUP($I331,'WM-AR'!$I$7:$AS$3267,25,FALSE),"")</f>
        <v>0</v>
      </c>
      <c r="X331" s="766" t="str">
        <f>IFERROR(VLOOKUP($I331,'WM-AR'!$I$7:$AS$3267,26,FALSE),"")</f>
        <v/>
      </c>
      <c r="Y331" s="766">
        <f>IFERROR(VLOOKUP($I331,'WM-AR'!$I$7:$AS$3267,27,FALSE),"")</f>
        <v>0</v>
      </c>
      <c r="Z331" s="766">
        <f>IFERROR(VLOOKUP($I331,'WM-AR'!$I$7:$AS$3267,28,FALSE),"")</f>
        <v>0</v>
      </c>
      <c r="AA331" s="766">
        <f>IFERROR(VLOOKUP($I331,'WM-AR'!$I$7:$AS$3267,29,FALSE),"")</f>
        <v>0</v>
      </c>
      <c r="AB331" s="766">
        <f>IFERROR(VLOOKUP($I331,'WM-AR'!$I$7:$AS$3267,30,FALSE),"")</f>
        <v>0</v>
      </c>
      <c r="AC331" s="766">
        <f>IFERROR(VLOOKUP($I331,'WM-AR'!$I$7:$AS$3267,31,FALSE),"")</f>
        <v>0</v>
      </c>
      <c r="AD331" s="766">
        <f>IFERROR(VLOOKUP($I331,'WM-AR'!$I$7:$AS$3267,32,FALSE),"")</f>
        <v>0</v>
      </c>
      <c r="AE331" s="766" t="str">
        <f>IFERROR(VLOOKUP($I331,'WM-AR'!$I$7:$AS$3267,33,FALSE),"")</f>
        <v/>
      </c>
      <c r="AF331" s="817" t="s">
        <v>3045</v>
      </c>
      <c r="AG331" s="768" t="s">
        <v>1815</v>
      </c>
      <c r="AH331" s="768" t="s">
        <v>1815</v>
      </c>
      <c r="AI331" s="769"/>
      <c r="AJ331" s="769" t="str">
        <f>K331</f>
        <v>M2</v>
      </c>
      <c r="AK331" s="905"/>
      <c r="AL331" s="88" t="str">
        <f>IF(AND(ISTEXT($E331),ISTEXT($B331)),"산출기준 &gt;&gt;  "&amp;_xlfn.XLOOKUP($E331,산출기준!$D:$D,산출기준!$E:$E,"매칭실패"),"")</f>
        <v/>
      </c>
    </row>
    <row r="332" spans="1:38">
      <c r="A332" s="1019"/>
      <c r="B332" s="684"/>
      <c r="C332" s="685"/>
      <c r="D332" s="1020"/>
      <c r="E332" s="687"/>
      <c r="F332" s="1021"/>
      <c r="G332" s="875" t="s">
        <v>2210</v>
      </c>
      <c r="H332" s="824"/>
      <c r="I332" s="692" t="str">
        <f t="shared" si="120"/>
        <v/>
      </c>
      <c r="J332" s="1022"/>
      <c r="K332" s="1023" t="str">
        <f>IFERROR(VLOOKUP($I332,'WM-AR'!$I$7:$AS$3267,34,FALSE),"")</f>
        <v/>
      </c>
      <c r="L332" s="1024" t="str">
        <f>IFERROR(VLOOKUP($I332,'WM-AR'!$I$7:$AS$3267,4,FALSE),"")</f>
        <v/>
      </c>
      <c r="M332" s="1024" t="str">
        <f>IFERROR(VLOOKUP($I332,'WM-AR'!$I$7:$AS$3267,6,FALSE),"")</f>
        <v/>
      </c>
      <c r="N332" s="1024" t="str">
        <f>IFERROR(VLOOKUP($I332,'WM-AR'!$I$7:$AS$3267,8,FALSE),"")</f>
        <v/>
      </c>
      <c r="O332" s="1025" t="str">
        <f>IFERROR(VLOOKUP($I332,'WM-AR'!$I$7:$AS$3267,10,FALSE),"")</f>
        <v/>
      </c>
      <c r="P332" s="1026" t="str">
        <f>IFERROR(VLOOKUP($I332,'WM-AR'!$I$7:$AS$3267,12,FALSE),"")</f>
        <v/>
      </c>
      <c r="Q332" s="1026" t="str">
        <f>IFERROR(VLOOKUP($I332,'WM-AR'!$I$7:$AS$3267,14,FALSE),"")</f>
        <v/>
      </c>
      <c r="R332" s="1026" t="str">
        <f>IFERROR(VLOOKUP($I332,'WM-AR'!$I$7:$AS$3267,16,FALSE),"")</f>
        <v/>
      </c>
      <c r="S332" s="1026" t="str">
        <f>IFERROR(VLOOKUP($I332,'WM-AR'!$I$7:$AS$3267,18,FALSE),"")</f>
        <v/>
      </c>
      <c r="T332" s="1026" t="str">
        <f>IFERROR(VLOOKUP($I332,'WM-AR'!$I$7:$AS$3267,20,FALSE),"")</f>
        <v/>
      </c>
      <c r="U332" s="1026" t="str">
        <f>IFERROR(VLOOKUP($I332,'WM-AR'!$I$7:$AS$3267,22,FALSE),"")</f>
        <v/>
      </c>
      <c r="V332" s="1026" t="str">
        <f>IFERROR(VLOOKUP($I332,'WM-AR'!$I$7:$AS$3267,24,FALSE),"")</f>
        <v/>
      </c>
      <c r="W332" s="1026" t="str">
        <f>IFERROR(VLOOKUP($I332,'WM-AR'!$I$7:$AS$3267,25,FALSE),"")</f>
        <v/>
      </c>
      <c r="X332" s="1026" t="str">
        <f>IFERROR(VLOOKUP($I332,'WM-AR'!$I$7:$AS$3267,26,FALSE),"")</f>
        <v/>
      </c>
      <c r="Y332" s="1026" t="str">
        <f>IFERROR(VLOOKUP($I332,'WM-AR'!$I$7:$AS$3267,27,FALSE),"")</f>
        <v/>
      </c>
      <c r="Z332" s="1026" t="str">
        <f>IFERROR(VLOOKUP($I332,'WM-AR'!$I$7:$AS$3267,28,FALSE),"")</f>
        <v/>
      </c>
      <c r="AA332" s="1026" t="str">
        <f>IFERROR(VLOOKUP($I332,'WM-AR'!$I$7:$AS$3267,29,FALSE),"")</f>
        <v/>
      </c>
      <c r="AB332" s="1026" t="str">
        <f>IFERROR(VLOOKUP($I332,'WM-AR'!$I$7:$AS$3267,30,FALSE),"")</f>
        <v/>
      </c>
      <c r="AC332" s="1026" t="str">
        <f>IFERROR(VLOOKUP($I332,'WM-AR'!$I$7:$AS$3267,31,FALSE),"")</f>
        <v/>
      </c>
      <c r="AD332" s="1026" t="str">
        <f>IFERROR(VLOOKUP($I332,'WM-AR'!$I$7:$AS$3267,32,FALSE),"")</f>
        <v/>
      </c>
      <c r="AE332" s="1026" t="str">
        <f>IFERROR(VLOOKUP($I332,'WM-AR'!$I$7:$AS$3267,33,FALSE),"")</f>
        <v/>
      </c>
      <c r="AF332" s="1027"/>
      <c r="AG332" s="834"/>
      <c r="AH332" s="834"/>
      <c r="AI332" s="836"/>
      <c r="AJ332" s="836" t="str">
        <f t="shared" ref="AJ332:AJ334" si="121">K332</f>
        <v/>
      </c>
      <c r="AK332" s="704"/>
      <c r="AL332" s="1028" t="str">
        <f>IF(AND(ISTEXT($E332),ISTEXT($B332)),"산출기준 &gt;&gt;  "&amp;_xlfn.XLOOKUP($E332,산출기준!$D:$D,산출기준!$E:$E,"매칭실패"),"")</f>
        <v/>
      </c>
    </row>
    <row r="333" spans="1:38">
      <c r="A333" s="1019"/>
      <c r="B333" s="705"/>
      <c r="C333" s="706"/>
      <c r="D333" s="711"/>
      <c r="E333" s="708"/>
      <c r="F333" s="1029"/>
      <c r="G333" s="882"/>
      <c r="H333" s="843"/>
      <c r="I333" s="712" t="str">
        <f t="shared" si="120"/>
        <v/>
      </c>
      <c r="J333" s="1030"/>
      <c r="K333" s="1031" t="str">
        <f>IFERROR(VLOOKUP($I333,'WM-AR'!$I$7:$AS$3267,34,FALSE),"")</f>
        <v/>
      </c>
      <c r="L333" s="1030" t="str">
        <f>IFERROR(VLOOKUP($I333,'WM-AR'!$I$7:$AS$3267,4,FALSE),"")</f>
        <v/>
      </c>
      <c r="M333" s="1030" t="str">
        <f>IFERROR(VLOOKUP($I333,'WM-AR'!$I$7:$AS$3267,6,FALSE),"")</f>
        <v/>
      </c>
      <c r="N333" s="1030" t="str">
        <f>IFERROR(VLOOKUP($I333,'WM-AR'!$I$7:$AS$3267,8,FALSE),"")</f>
        <v/>
      </c>
      <c r="O333" s="1032" t="str">
        <f>IFERROR(VLOOKUP($I333,'WM-AR'!$I$7:$AS$3267,10,FALSE),"")</f>
        <v/>
      </c>
      <c r="P333" s="1033" t="str">
        <f>IFERROR(VLOOKUP($I333,'WM-AR'!$I$7:$AS$3267,12,FALSE),"")</f>
        <v/>
      </c>
      <c r="Q333" s="1033" t="str">
        <f>IFERROR(VLOOKUP($I333,'WM-AR'!$I$7:$AS$3267,14,FALSE),"")</f>
        <v/>
      </c>
      <c r="R333" s="1033" t="str">
        <f>IFERROR(VLOOKUP($I333,'WM-AR'!$I$7:$AS$3267,16,FALSE),"")</f>
        <v/>
      </c>
      <c r="S333" s="1033" t="str">
        <f>IFERROR(VLOOKUP($I333,'WM-AR'!$I$7:$AS$3267,18,FALSE),"")</f>
        <v/>
      </c>
      <c r="T333" s="1033" t="str">
        <f>IFERROR(VLOOKUP($I333,'WM-AR'!$I$7:$AS$3267,20,FALSE),"")</f>
        <v/>
      </c>
      <c r="U333" s="1033" t="str">
        <f>IFERROR(VLOOKUP($I333,'WM-AR'!$I$7:$AS$3267,22,FALSE),"")</f>
        <v/>
      </c>
      <c r="V333" s="1033" t="str">
        <f>IFERROR(VLOOKUP($I333,'WM-AR'!$I$7:$AS$3267,24,FALSE),"")</f>
        <v/>
      </c>
      <c r="W333" s="1033" t="str">
        <f>IFERROR(VLOOKUP($I333,'WM-AR'!$I$7:$AS$3267,25,FALSE),"")</f>
        <v/>
      </c>
      <c r="X333" s="1033" t="str">
        <f>IFERROR(VLOOKUP($I333,'WM-AR'!$I$7:$AS$3267,26,FALSE),"")</f>
        <v/>
      </c>
      <c r="Y333" s="1033" t="str">
        <f>IFERROR(VLOOKUP($I333,'WM-AR'!$I$7:$AS$3267,27,FALSE),"")</f>
        <v/>
      </c>
      <c r="Z333" s="1033" t="str">
        <f>IFERROR(VLOOKUP($I333,'WM-AR'!$I$7:$AS$3267,28,FALSE),"")</f>
        <v/>
      </c>
      <c r="AA333" s="1033" t="str">
        <f>IFERROR(VLOOKUP($I333,'WM-AR'!$I$7:$AS$3267,29,FALSE),"")</f>
        <v/>
      </c>
      <c r="AB333" s="1033" t="str">
        <f>IFERROR(VLOOKUP($I333,'WM-AR'!$I$7:$AS$3267,30,FALSE),"")</f>
        <v/>
      </c>
      <c r="AC333" s="1033" t="str">
        <f>IFERROR(VLOOKUP($I333,'WM-AR'!$I$7:$AS$3267,31,FALSE),"")</f>
        <v/>
      </c>
      <c r="AD333" s="1033" t="str">
        <f>IFERROR(VLOOKUP($I333,'WM-AR'!$I$7:$AS$3267,32,FALSE),"")</f>
        <v/>
      </c>
      <c r="AE333" s="1033" t="str">
        <f>IFERROR(VLOOKUP($I333,'WM-AR'!$I$7:$AS$3267,33,FALSE),"")</f>
        <v/>
      </c>
      <c r="AF333" s="1034"/>
      <c r="AG333" s="852"/>
      <c r="AH333" s="852"/>
      <c r="AI333" s="854"/>
      <c r="AJ333" s="854" t="str">
        <f t="shared" si="121"/>
        <v/>
      </c>
      <c r="AK333" s="723"/>
      <c r="AL333" s="1028" t="str">
        <f>IF(AND(ISTEXT($E333),ISTEXT($B333)),"산출기준 &gt;&gt;  "&amp;_xlfn.XLOOKUP($E333,산출기준!$D:$D,산출기준!$E:$E,"매칭실패"),"")</f>
        <v/>
      </c>
    </row>
    <row r="334" spans="1:38">
      <c r="A334" s="1019"/>
      <c r="B334" s="724"/>
      <c r="C334" s="725"/>
      <c r="D334" s="731"/>
      <c r="E334" s="727"/>
      <c r="F334" s="1035"/>
      <c r="G334" s="886"/>
      <c r="H334" s="861"/>
      <c r="I334" s="732" t="str">
        <f t="shared" si="120"/>
        <v/>
      </c>
      <c r="J334" s="1036"/>
      <c r="K334" s="1037" t="str">
        <f>IFERROR(VLOOKUP($I334,'WM-AR'!$I$7:$AS$3267,34,FALSE),"")</f>
        <v/>
      </c>
      <c r="L334" s="1036" t="str">
        <f>IFERROR(VLOOKUP($I334,'WM-AR'!$I$7:$AS$3267,4,FALSE),"")</f>
        <v/>
      </c>
      <c r="M334" s="1036" t="str">
        <f>IFERROR(VLOOKUP($I334,'WM-AR'!$I$7:$AS$3267,6,FALSE),"")</f>
        <v/>
      </c>
      <c r="N334" s="1036" t="str">
        <f>IFERROR(VLOOKUP($I334,'WM-AR'!$I$7:$AS$3267,8,FALSE),"")</f>
        <v/>
      </c>
      <c r="O334" s="1038" t="str">
        <f>IFERROR(VLOOKUP($I334,'WM-AR'!$I$7:$AS$3267,10,FALSE),"")</f>
        <v/>
      </c>
      <c r="P334" s="1039" t="str">
        <f>IFERROR(VLOOKUP($I334,'WM-AR'!$I$7:$AS$3267,12,FALSE),"")</f>
        <v/>
      </c>
      <c r="Q334" s="1039" t="str">
        <f>IFERROR(VLOOKUP($I334,'WM-AR'!$I$7:$AS$3267,14,FALSE),"")</f>
        <v/>
      </c>
      <c r="R334" s="1039" t="str">
        <f>IFERROR(VLOOKUP($I334,'WM-AR'!$I$7:$AS$3267,16,FALSE),"")</f>
        <v/>
      </c>
      <c r="S334" s="1039" t="str">
        <f>IFERROR(VLOOKUP($I334,'WM-AR'!$I$7:$AS$3267,18,FALSE),"")</f>
        <v/>
      </c>
      <c r="T334" s="1039" t="str">
        <f>IFERROR(VLOOKUP($I334,'WM-AR'!$I$7:$AS$3267,20,FALSE),"")</f>
        <v/>
      </c>
      <c r="U334" s="1039" t="str">
        <f>IFERROR(VLOOKUP($I334,'WM-AR'!$I$7:$AS$3267,22,FALSE),"")</f>
        <v/>
      </c>
      <c r="V334" s="1039" t="str">
        <f>IFERROR(VLOOKUP($I334,'WM-AR'!$I$7:$AS$3267,24,FALSE),"")</f>
        <v/>
      </c>
      <c r="W334" s="1039" t="str">
        <f>IFERROR(VLOOKUP($I334,'WM-AR'!$I$7:$AS$3267,25,FALSE),"")</f>
        <v/>
      </c>
      <c r="X334" s="1039" t="str">
        <f>IFERROR(VLOOKUP($I334,'WM-AR'!$I$7:$AS$3267,26,FALSE),"")</f>
        <v/>
      </c>
      <c r="Y334" s="1039" t="str">
        <f>IFERROR(VLOOKUP($I334,'WM-AR'!$I$7:$AS$3267,27,FALSE),"")</f>
        <v/>
      </c>
      <c r="Z334" s="1039" t="str">
        <f>IFERROR(VLOOKUP($I334,'WM-AR'!$I$7:$AS$3267,28,FALSE),"")</f>
        <v/>
      </c>
      <c r="AA334" s="1039" t="str">
        <f>IFERROR(VLOOKUP($I334,'WM-AR'!$I$7:$AS$3267,29,FALSE),"")</f>
        <v/>
      </c>
      <c r="AB334" s="1039" t="str">
        <f>IFERROR(VLOOKUP($I334,'WM-AR'!$I$7:$AS$3267,30,FALSE),"")</f>
        <v/>
      </c>
      <c r="AC334" s="1039" t="str">
        <f>IFERROR(VLOOKUP($I334,'WM-AR'!$I$7:$AS$3267,31,FALSE),"")</f>
        <v/>
      </c>
      <c r="AD334" s="1039" t="str">
        <f>IFERROR(VLOOKUP($I334,'WM-AR'!$I$7:$AS$3267,32,FALSE),"")</f>
        <v/>
      </c>
      <c r="AE334" s="1039" t="str">
        <f>IFERROR(VLOOKUP($I334,'WM-AR'!$I$7:$AS$3267,33,FALSE),"")</f>
        <v/>
      </c>
      <c r="AF334" s="1040"/>
      <c r="AG334" s="870"/>
      <c r="AH334" s="870"/>
      <c r="AI334" s="871"/>
      <c r="AJ334" s="871" t="str">
        <f t="shared" si="121"/>
        <v/>
      </c>
      <c r="AK334" s="743"/>
      <c r="AL334" s="1028" t="str">
        <f>IF(AND(ISTEXT($E334),ISTEXT($B334)),"산출기준 &gt;&gt;  "&amp;_xlfn.XLOOKUP($E334,산출기준!$D:$D,산출기준!$E:$E,"매칭실패"),"")</f>
        <v/>
      </c>
    </row>
    <row r="335" spans="1:38">
      <c r="B335" s="645"/>
      <c r="C335" s="646"/>
      <c r="D335" s="648"/>
      <c r="E335" s="648"/>
      <c r="F335" s="1047"/>
      <c r="G335" s="645"/>
      <c r="H335" s="651"/>
      <c r="I335" s="652"/>
      <c r="J335" s="652"/>
      <c r="K335" s="653"/>
      <c r="L335" s="653"/>
      <c r="M335" s="653"/>
      <c r="N335" s="653"/>
      <c r="O335" s="653"/>
      <c r="P335" s="653"/>
      <c r="Q335" s="653"/>
      <c r="R335" s="653"/>
      <c r="S335" s="653"/>
      <c r="T335" s="653"/>
      <c r="U335" s="653"/>
      <c r="V335" s="653"/>
      <c r="W335" s="653"/>
      <c r="X335" s="653"/>
      <c r="Y335" s="653"/>
      <c r="Z335" s="653"/>
      <c r="AA335" s="653"/>
      <c r="AB335" s="653"/>
      <c r="AC335" s="653"/>
      <c r="AD335" s="653"/>
      <c r="AE335" s="653"/>
      <c r="AF335" s="656"/>
      <c r="AG335" s="656"/>
      <c r="AH335" s="656"/>
      <c r="AI335" s="656"/>
      <c r="AJ335" s="656"/>
      <c r="AK335" s="657"/>
      <c r="AL335" s="88" t="str">
        <f>IF(AND(ISTEXT($E335),ISTEXT($B335)),"산출기준 &gt;&gt;  "&amp;_xlfn.XLOOKUP($E335,산출기준!$D:$D,산출기준!$E:$E,"매칭실패"),"")</f>
        <v/>
      </c>
    </row>
    <row r="336" spans="1:38" ht="34.9" customHeight="1">
      <c r="B336" s="808" t="str" cm="1">
        <f t="array" aca="1" ref="B336" ca="1">_xlfn.IFNA(INDIRECT("Family_표준_구성도!B"&amp;MATCH(F336,INDIRECT("Family_표준_구성도!"&amp;"C:C"),0)),"")</f>
        <v>3.1.1.5.6</v>
      </c>
      <c r="C336" s="668" t="s">
        <v>2016</v>
      </c>
      <c r="D336" s="809"/>
      <c r="E336" s="668" t="s">
        <v>2939</v>
      </c>
      <c r="F336" s="810" t="s">
        <v>610</v>
      </c>
      <c r="G336" s="811"/>
      <c r="H336" s="917" t="s">
        <v>3046</v>
      </c>
      <c r="I336" s="674"/>
      <c r="J336" s="674"/>
      <c r="K336" s="674"/>
      <c r="L336" s="674"/>
      <c r="M336" s="674"/>
      <c r="N336" s="675"/>
      <c r="O336" s="676"/>
      <c r="P336" s="677"/>
      <c r="Q336" s="677"/>
      <c r="R336" s="677"/>
      <c r="S336" s="677"/>
      <c r="T336" s="677"/>
      <c r="U336" s="677"/>
      <c r="V336" s="678"/>
      <c r="W336" s="679"/>
      <c r="X336" s="679"/>
      <c r="Y336" s="679"/>
      <c r="Z336" s="679"/>
      <c r="AA336" s="679"/>
      <c r="AB336" s="679"/>
      <c r="AC336" s="679"/>
      <c r="AD336" s="679"/>
      <c r="AE336" s="679"/>
      <c r="AF336" s="1043" t="s">
        <v>3047</v>
      </c>
      <c r="AG336" s="682"/>
      <c r="AH336" s="682"/>
      <c r="AI336" s="682"/>
      <c r="AJ336" s="682"/>
      <c r="AK336" s="683"/>
      <c r="AL336" s="88" t="str">
        <f ca="1">IF(AND(ISTEXT($E336),ISTEXT($B336)),"산출기준 &gt;&gt;  "&amp;_xlfn.XLOOKUP($E336,산출기준!$D:$D,산출기준!$E:$E,"매칭실패"),"")</f>
        <v>산출기준 &gt;&gt;  [ 벽체 일반 산출 ]</v>
      </c>
    </row>
    <row r="337" spans="1:38" ht="49.9" customHeight="1" outlineLevel="1">
      <c r="B337" s="758"/>
      <c r="C337" s="759"/>
      <c r="D337" s="759"/>
      <c r="E337" s="814"/>
      <c r="F337" s="818" t="s">
        <v>3024</v>
      </c>
      <c r="G337" s="759" t="str">
        <f t="shared" ref="G337:G341" si="122">IF(IF(N337=0,"",N337)&amp;" | "&amp;IF(O337=0,"",O337)&amp;" | "&amp;IF(Q337=0,"",Q337)&amp;" | "&amp;IF(R337=0,"",R337)=" |  |  | ","",IF(N337=0,"",N337)&amp;" | "&amp;IF(O337=0,"",O337)&amp;" | "&amp;IF(Q337=0,"",Q337)&amp;" | "&amp;IF(R337=0,"",R337))</f>
        <v xml:space="preserve">Structural Concrete |  | 25MPa ≤ F'c (Cylinder Strength) &lt; 30MPa | </v>
      </c>
      <c r="H337" s="816" t="s">
        <v>3048</v>
      </c>
      <c r="I337" s="765" t="str">
        <f>LEFT(H337,14)</f>
        <v>A03AD032-00022</v>
      </c>
      <c r="J337" s="766"/>
      <c r="K337" s="766" t="str">
        <f>IFERROR(VLOOKUP($I337,'WM-AR'!$I$7:$AS$3267,34,FALSE),"")</f>
        <v>M3</v>
      </c>
      <c r="L337" s="766" t="str">
        <f>IFERROR(VLOOKUP($I337,'WM-AR'!$I$7:$AS$3267,4,FALSE),"")</f>
        <v>Concrete Work</v>
      </c>
      <c r="M337" s="766" t="str">
        <f>IFERROR(VLOOKUP($I337,'WM-AR'!$I$7:$AS$3267,6,FALSE),"")</f>
        <v>Substructure Work</v>
      </c>
      <c r="N337" s="766" t="str">
        <f>IFERROR(VLOOKUP($I337,'WM-AR'!$I$7:$AS$3267,8,FALSE),"")</f>
        <v>Structural Concrete</v>
      </c>
      <c r="O337" s="766">
        <f>IFERROR(VLOOKUP($I337,'WM-AR'!$I$7:$AS$3267,10,FALSE),"")</f>
        <v>0</v>
      </c>
      <c r="P337" s="766" t="str">
        <f>IFERROR(VLOOKUP($I337,'WM-AR'!$I$7:$AS$3267,12,FALSE),"")</f>
        <v>Cement Type-1</v>
      </c>
      <c r="Q337" s="766" t="str">
        <f>IFERROR(VLOOKUP($I337,'WM-AR'!$I$7:$AS$3267,14,FALSE),"")</f>
        <v>25MPa ≤ F'c (Cylinder Strength) &lt; 30MPa</v>
      </c>
      <c r="R337" s="766">
        <f>IFERROR(VLOOKUP($I337,'WM-AR'!$I$7:$AS$3267,16,FALSE),"")</f>
        <v>0</v>
      </c>
      <c r="S337" s="766">
        <f>IFERROR(VLOOKUP($I337,'WM-AR'!$I$7:$AS$3267,18,FALSE),"")</f>
        <v>0</v>
      </c>
      <c r="T337" s="766" t="str">
        <f>IFERROR(VLOOKUP($I337,'WM-AR'!$I$7:$AS$3267,20,FALSE),"")</f>
        <v/>
      </c>
      <c r="U337" s="766">
        <f>IFERROR(VLOOKUP($I337,'WM-AR'!$I$7:$AS$3267,22,FALSE),"")</f>
        <v>0</v>
      </c>
      <c r="V337" s="766" t="str">
        <f>IFERROR(VLOOKUP($I337,'WM-AR'!$I$7:$AS$3267,24,FALSE),"")</f>
        <v/>
      </c>
      <c r="W337" s="766">
        <f>IFERROR(VLOOKUP($I337,'WM-AR'!$I$7:$AS$3267,25,FALSE),"")</f>
        <v>0</v>
      </c>
      <c r="X337" s="766" t="str">
        <f>IFERROR(VLOOKUP($I337,'WM-AR'!$I$7:$AS$3267,26,FALSE),"")</f>
        <v/>
      </c>
      <c r="Y337" s="766">
        <f>IFERROR(VLOOKUP($I337,'WM-AR'!$I$7:$AS$3267,27,FALSE),"")</f>
        <v>0</v>
      </c>
      <c r="Z337" s="766">
        <f>IFERROR(VLOOKUP($I337,'WM-AR'!$I$7:$AS$3267,28,FALSE),"")</f>
        <v>0</v>
      </c>
      <c r="AA337" s="766">
        <f>IFERROR(VLOOKUP($I337,'WM-AR'!$I$7:$AS$3267,29,FALSE),"")</f>
        <v>0</v>
      </c>
      <c r="AB337" s="766">
        <f>IFERROR(VLOOKUP($I337,'WM-AR'!$I$7:$AS$3267,30,FALSE),"")</f>
        <v>0</v>
      </c>
      <c r="AC337" s="766">
        <f>IFERROR(VLOOKUP($I337,'WM-AR'!$I$7:$AS$3267,31,FALSE),"")</f>
        <v>0</v>
      </c>
      <c r="AD337" s="766">
        <f>IFERROR(VLOOKUP($I337,'WM-AR'!$I$7:$AS$3267,32,FALSE),"")</f>
        <v>0</v>
      </c>
      <c r="AE337" s="766" t="str">
        <f>IFERROR(VLOOKUP($I337,'WM-AR'!$I$7:$AS$3267,33,FALSE),"")</f>
        <v/>
      </c>
      <c r="AF337" s="817"/>
      <c r="AG337" s="768" t="s">
        <v>1985</v>
      </c>
      <c r="AH337" s="768" t="s">
        <v>1985</v>
      </c>
      <c r="AI337" s="769"/>
      <c r="AJ337" s="769" t="str">
        <f>K337</f>
        <v>M3</v>
      </c>
      <c r="AK337" s="905"/>
      <c r="AL337" s="88" t="str">
        <f>IF(AND(ISTEXT($E337),ISTEXT($B337)),"산출기준 &gt;&gt;  "&amp;_xlfn.XLOOKUP($E337,산출기준!$D:$D,산출기준!$E:$E,"매칭실패"),"")</f>
        <v/>
      </c>
    </row>
    <row r="338" spans="1:38" ht="49.9" customHeight="1" outlineLevel="1">
      <c r="B338" s="758"/>
      <c r="C338" s="759"/>
      <c r="D338" s="759"/>
      <c r="E338" s="814"/>
      <c r="F338" s="818" t="s">
        <v>2674</v>
      </c>
      <c r="G338" s="759" t="str">
        <f t="shared" si="122"/>
        <v xml:space="preserve">Rebar Work | Deformed Bar (Non-Coat.) | 400MPa&lt;Fy≤470MPa | </v>
      </c>
      <c r="H338" s="816" t="s">
        <v>3032</v>
      </c>
      <c r="I338" s="765" t="str">
        <f>LEFT(H338,14)</f>
        <v>A03AD037-00002</v>
      </c>
      <c r="J338" s="766"/>
      <c r="K338" s="766" t="str">
        <f>IFERROR(VLOOKUP($I338,'WM-AR'!$I$7:$AS$3267,34,FALSE),"")</f>
        <v>TON</v>
      </c>
      <c r="L338" s="766" t="str">
        <f>IFERROR(VLOOKUP($I338,'WM-AR'!$I$7:$AS$3267,4,FALSE),"")</f>
        <v>Concrete Work</v>
      </c>
      <c r="M338" s="766" t="str">
        <f>IFERROR(VLOOKUP($I338,'WM-AR'!$I$7:$AS$3267,6,FALSE),"")</f>
        <v>Substructure Work</v>
      </c>
      <c r="N338" s="766" t="str">
        <f>IFERROR(VLOOKUP($I338,'WM-AR'!$I$7:$AS$3267,8,FALSE),"")</f>
        <v>Rebar Work</v>
      </c>
      <c r="O338" s="766" t="str">
        <f>IFERROR(VLOOKUP($I338,'WM-AR'!$I$7:$AS$3267,10,FALSE),"")</f>
        <v>Deformed Bar (Non-Coat.)</v>
      </c>
      <c r="P338" s="766">
        <f>IFERROR(VLOOKUP($I338,'WM-AR'!$I$7:$AS$3267,12,FALSE),"")</f>
        <v>0</v>
      </c>
      <c r="Q338" s="766" t="str">
        <f>IFERROR(VLOOKUP($I338,'WM-AR'!$I$7:$AS$3267,14,FALSE),"")</f>
        <v>400MPa&lt;Fy≤470MPa</v>
      </c>
      <c r="R338" s="766">
        <f>IFERROR(VLOOKUP($I338,'WM-AR'!$I$7:$AS$3267,16,FALSE),"")</f>
        <v>0</v>
      </c>
      <c r="S338" s="766">
        <f>IFERROR(VLOOKUP($I338,'WM-AR'!$I$7:$AS$3267,18,FALSE),"")</f>
        <v>0</v>
      </c>
      <c r="T338" s="766" t="str">
        <f>IFERROR(VLOOKUP($I338,'WM-AR'!$I$7:$AS$3267,20,FALSE),"")</f>
        <v/>
      </c>
      <c r="U338" s="766">
        <f>IFERROR(VLOOKUP($I338,'WM-AR'!$I$7:$AS$3267,22,FALSE),"")</f>
        <v>0</v>
      </c>
      <c r="V338" s="766" t="str">
        <f>IFERROR(VLOOKUP($I338,'WM-AR'!$I$7:$AS$3267,24,FALSE),"")</f>
        <v/>
      </c>
      <c r="W338" s="766">
        <f>IFERROR(VLOOKUP($I338,'WM-AR'!$I$7:$AS$3267,25,FALSE),"")</f>
        <v>0</v>
      </c>
      <c r="X338" s="766" t="str">
        <f>IFERROR(VLOOKUP($I338,'WM-AR'!$I$7:$AS$3267,26,FALSE),"")</f>
        <v/>
      </c>
      <c r="Y338" s="766">
        <f>IFERROR(VLOOKUP($I338,'WM-AR'!$I$7:$AS$3267,27,FALSE),"")</f>
        <v>0</v>
      </c>
      <c r="Z338" s="766">
        <f>IFERROR(VLOOKUP($I338,'WM-AR'!$I$7:$AS$3267,28,FALSE),"")</f>
        <v>0</v>
      </c>
      <c r="AA338" s="766">
        <f>IFERROR(VLOOKUP($I338,'WM-AR'!$I$7:$AS$3267,29,FALSE),"")</f>
        <v>0</v>
      </c>
      <c r="AB338" s="766">
        <f>IFERROR(VLOOKUP($I338,'WM-AR'!$I$7:$AS$3267,30,FALSE),"")</f>
        <v>0</v>
      </c>
      <c r="AC338" s="766">
        <f>IFERROR(VLOOKUP($I338,'WM-AR'!$I$7:$AS$3267,31,FALSE),"")</f>
        <v>0</v>
      </c>
      <c r="AD338" s="766">
        <f>IFERROR(VLOOKUP($I338,'WM-AR'!$I$7:$AS$3267,32,FALSE),"")</f>
        <v>0</v>
      </c>
      <c r="AE338" s="766" t="str">
        <f>IFERROR(VLOOKUP($I338,'WM-AR'!$I$7:$AS$3267,33,FALSE),"")</f>
        <v/>
      </c>
      <c r="AF338" s="817"/>
      <c r="AG338" s="768" t="s">
        <v>2677</v>
      </c>
      <c r="AH338" s="768" t="s">
        <v>2677</v>
      </c>
      <c r="AI338" s="769"/>
      <c r="AJ338" s="769" t="str">
        <f>K338</f>
        <v>TON</v>
      </c>
      <c r="AK338" s="905" t="s">
        <v>3033</v>
      </c>
      <c r="AL338" s="88" t="str">
        <f>IF(AND(ISTEXT($E338),ISTEXT($B338)),"산출기준 &gt;&gt;  "&amp;_xlfn.XLOOKUP($E338,산출기준!$D:$D,산출기준!$E:$E,"매칭실패"),"")</f>
        <v/>
      </c>
    </row>
    <row r="339" spans="1:38" ht="49.9" customHeight="1" outlineLevel="1">
      <c r="B339" s="758"/>
      <c r="C339" s="759"/>
      <c r="D339" s="759"/>
      <c r="E339" s="814"/>
      <c r="F339" s="818" t="s">
        <v>2679</v>
      </c>
      <c r="G339" s="759" t="str">
        <f t="shared" si="122"/>
        <v xml:space="preserve">Form Work (3 times in use) | Flat Form |  | </v>
      </c>
      <c r="H339" s="816" t="s">
        <v>3042</v>
      </c>
      <c r="I339" s="765" t="str">
        <f>LEFT(H339,14)</f>
        <v>A03AD035-00001</v>
      </c>
      <c r="J339" s="766"/>
      <c r="K339" s="766" t="str">
        <f>IFERROR(VLOOKUP($I339,'WM-AR'!$I$7:$AS$3267,34,FALSE),"")</f>
        <v>M2</v>
      </c>
      <c r="L339" s="766" t="str">
        <f>IFERROR(VLOOKUP($I339,'WM-AR'!$I$7:$AS$3267,4,FALSE),"")</f>
        <v>Concrete Work</v>
      </c>
      <c r="M339" s="766" t="str">
        <f>IFERROR(VLOOKUP($I339,'WM-AR'!$I$7:$AS$3267,6,FALSE),"")</f>
        <v>Substructure Work</v>
      </c>
      <c r="N339" s="766" t="str">
        <f>IFERROR(VLOOKUP($I339,'WM-AR'!$I$7:$AS$3267,8,FALSE),"")</f>
        <v>Form Work (3 times in use)</v>
      </c>
      <c r="O339" s="766" t="str">
        <f>IFERROR(VLOOKUP($I339,'WM-AR'!$I$7:$AS$3267,10,FALSE),"")</f>
        <v>Flat Form</v>
      </c>
      <c r="P339" s="766">
        <f>IFERROR(VLOOKUP($I339,'WM-AR'!$I$7:$AS$3267,12,FALSE),"")</f>
        <v>0</v>
      </c>
      <c r="Q339" s="766">
        <f>IFERROR(VLOOKUP($I339,'WM-AR'!$I$7:$AS$3267,14,FALSE),"")</f>
        <v>0</v>
      </c>
      <c r="R339" s="766">
        <f>IFERROR(VLOOKUP($I339,'WM-AR'!$I$7:$AS$3267,16,FALSE),"")</f>
        <v>0</v>
      </c>
      <c r="S339" s="766">
        <f>IFERROR(VLOOKUP($I339,'WM-AR'!$I$7:$AS$3267,18,FALSE),"")</f>
        <v>0</v>
      </c>
      <c r="T339" s="766" t="str">
        <f>IFERROR(VLOOKUP($I339,'WM-AR'!$I$7:$AS$3267,20,FALSE),"")</f>
        <v>Dressed Lumber, Plywood or Steel Form(Wood Planks are not Allowed) incl. Chamfer</v>
      </c>
      <c r="U339" s="766">
        <f>IFERROR(VLOOKUP($I339,'WM-AR'!$I$7:$AS$3267,22,FALSE),"")</f>
        <v>0</v>
      </c>
      <c r="V339" s="766" t="str">
        <f>IFERROR(VLOOKUP($I339,'WM-AR'!$I$7:$AS$3267,24,FALSE),"")</f>
        <v/>
      </c>
      <c r="W339" s="766">
        <f>IFERROR(VLOOKUP($I339,'WM-AR'!$I$7:$AS$3267,25,FALSE),"")</f>
        <v>0</v>
      </c>
      <c r="X339" s="766" t="str">
        <f>IFERROR(VLOOKUP($I339,'WM-AR'!$I$7:$AS$3267,26,FALSE),"")</f>
        <v/>
      </c>
      <c r="Y339" s="766">
        <f>IFERROR(VLOOKUP($I339,'WM-AR'!$I$7:$AS$3267,27,FALSE),"")</f>
        <v>0</v>
      </c>
      <c r="Z339" s="766">
        <f>IFERROR(VLOOKUP($I339,'WM-AR'!$I$7:$AS$3267,28,FALSE),"")</f>
        <v>0</v>
      </c>
      <c r="AA339" s="766">
        <f>IFERROR(VLOOKUP($I339,'WM-AR'!$I$7:$AS$3267,29,FALSE),"")</f>
        <v>0</v>
      </c>
      <c r="AB339" s="766">
        <f>IFERROR(VLOOKUP($I339,'WM-AR'!$I$7:$AS$3267,30,FALSE),"")</f>
        <v>0</v>
      </c>
      <c r="AC339" s="766">
        <f>IFERROR(VLOOKUP($I339,'WM-AR'!$I$7:$AS$3267,31,FALSE),"")</f>
        <v>0</v>
      </c>
      <c r="AD339" s="766">
        <f>IFERROR(VLOOKUP($I339,'WM-AR'!$I$7:$AS$3267,32,FALSE),"")</f>
        <v>0</v>
      </c>
      <c r="AE339" s="766" t="str">
        <f>IFERROR(VLOOKUP($I339,'WM-AR'!$I$7:$AS$3267,33,FALSE),"")</f>
        <v/>
      </c>
      <c r="AF339" s="817"/>
      <c r="AG339" s="768" t="s">
        <v>3028</v>
      </c>
      <c r="AH339" s="768" t="s">
        <v>3028</v>
      </c>
      <c r="AI339" s="769"/>
      <c r="AJ339" s="769" t="str">
        <f>K339</f>
        <v>M2</v>
      </c>
      <c r="AK339" s="905"/>
      <c r="AL339" s="88" t="str">
        <f>IF(AND(ISTEXT($E339),ISTEXT($B339)),"산출기준 &gt;&gt;  "&amp;_xlfn.XLOOKUP($E339,산출기준!$D:$D,산출기준!$E:$E,"매칭실패"),"")</f>
        <v/>
      </c>
    </row>
    <row r="340" spans="1:38" ht="49.9" customHeight="1" outlineLevel="1">
      <c r="B340" s="758"/>
      <c r="C340" s="759"/>
      <c r="D340" s="759"/>
      <c r="E340" s="814"/>
      <c r="F340" s="818" t="s">
        <v>3043</v>
      </c>
      <c r="G340" s="759" t="str">
        <f t="shared" si="122"/>
        <v xml:space="preserve">Bitumen/Bituminous/Asphalt Coating |  |  | </v>
      </c>
      <c r="H340" s="816" t="s">
        <v>3044</v>
      </c>
      <c r="I340" s="765" t="str">
        <f t="shared" ref="I340:I351" si="123">LEFT(H340,14)</f>
        <v>A03AH056-00001</v>
      </c>
      <c r="J340" s="766"/>
      <c r="K340" s="766" t="str">
        <f>IFERROR(VLOOKUP($I340,'WM-AR'!$I$7:$AS$3267,34,FALSE),"")</f>
        <v>M2</v>
      </c>
      <c r="L340" s="766" t="str">
        <f>IFERROR(VLOOKUP($I340,'WM-AR'!$I$7:$AS$3267,4,FALSE),"")</f>
        <v>Concrete Work</v>
      </c>
      <c r="M340" s="766" t="str">
        <f>IFERROR(VLOOKUP($I340,'WM-AR'!$I$7:$AS$3267,6,FALSE),"")</f>
        <v>Concrete Protective Coating (U/G)</v>
      </c>
      <c r="N340" s="766" t="str">
        <f>IFERROR(VLOOKUP($I340,'WM-AR'!$I$7:$AS$3267,8,FALSE),"")</f>
        <v>Bitumen/Bituminous/Asphalt Coating</v>
      </c>
      <c r="O340" s="766">
        <f>IFERROR(VLOOKUP($I340,'WM-AR'!$I$7:$AS$3267,10,FALSE),"")</f>
        <v>0</v>
      </c>
      <c r="P340" s="766">
        <f>IFERROR(VLOOKUP($I340,'WM-AR'!$I$7:$AS$3267,12,FALSE),"")</f>
        <v>0</v>
      </c>
      <c r="Q340" s="766">
        <f>IFERROR(VLOOKUP($I340,'WM-AR'!$I$7:$AS$3267,14,FALSE),"")</f>
        <v>0</v>
      </c>
      <c r="R340" s="766">
        <f>IFERROR(VLOOKUP($I340,'WM-AR'!$I$7:$AS$3267,16,FALSE),"")</f>
        <v>0</v>
      </c>
      <c r="S340" s="766">
        <f>IFERROR(VLOOKUP($I340,'WM-AR'!$I$7:$AS$3267,18,FALSE),"")</f>
        <v>0</v>
      </c>
      <c r="T340" s="766">
        <f>IFERROR(VLOOKUP($I340,'WM-AR'!$I$7:$AS$3267,20,FALSE),"")</f>
        <v>0</v>
      </c>
      <c r="U340" s="766">
        <f>IFERROR(VLOOKUP($I340,'WM-AR'!$I$7:$AS$3267,22,FALSE),"")</f>
        <v>0</v>
      </c>
      <c r="V340" s="766">
        <f>IFERROR(VLOOKUP($I340,'WM-AR'!$I$7:$AS$3267,24,FALSE),"")</f>
        <v>0</v>
      </c>
      <c r="W340" s="766">
        <f>IFERROR(VLOOKUP($I340,'WM-AR'!$I$7:$AS$3267,25,FALSE),"")</f>
        <v>0</v>
      </c>
      <c r="X340" s="766" t="str">
        <f>IFERROR(VLOOKUP($I340,'WM-AR'!$I$7:$AS$3267,26,FALSE),"")</f>
        <v/>
      </c>
      <c r="Y340" s="766">
        <f>IFERROR(VLOOKUP($I340,'WM-AR'!$I$7:$AS$3267,27,FALSE),"")</f>
        <v>0</v>
      </c>
      <c r="Z340" s="766">
        <f>IFERROR(VLOOKUP($I340,'WM-AR'!$I$7:$AS$3267,28,FALSE),"")</f>
        <v>0</v>
      </c>
      <c r="AA340" s="766">
        <f>IFERROR(VLOOKUP($I340,'WM-AR'!$I$7:$AS$3267,29,FALSE),"")</f>
        <v>0</v>
      </c>
      <c r="AB340" s="766">
        <f>IFERROR(VLOOKUP($I340,'WM-AR'!$I$7:$AS$3267,30,FALSE),"")</f>
        <v>0</v>
      </c>
      <c r="AC340" s="766">
        <f>IFERROR(VLOOKUP($I340,'WM-AR'!$I$7:$AS$3267,31,FALSE),"")</f>
        <v>0</v>
      </c>
      <c r="AD340" s="766">
        <f>IFERROR(VLOOKUP($I340,'WM-AR'!$I$7:$AS$3267,32,FALSE),"")</f>
        <v>0</v>
      </c>
      <c r="AE340" s="766" t="str">
        <f>IFERROR(VLOOKUP($I340,'WM-AR'!$I$7:$AS$3267,33,FALSE),"")</f>
        <v/>
      </c>
      <c r="AF340" s="817" t="s">
        <v>3045</v>
      </c>
      <c r="AG340" s="768" t="s">
        <v>1815</v>
      </c>
      <c r="AH340" s="768" t="s">
        <v>1815</v>
      </c>
      <c r="AI340" s="769"/>
      <c r="AJ340" s="769" t="str">
        <f>K340</f>
        <v>M2</v>
      </c>
      <c r="AK340" s="905"/>
      <c r="AL340" s="88" t="str">
        <f>IF(AND(ISTEXT($E340),ISTEXT($B340)),"산출기준 &gt;&gt;  "&amp;_xlfn.XLOOKUP($E340,산출기준!$D:$D,산출기준!$E:$E,"매칭실패"),"")</f>
        <v/>
      </c>
    </row>
    <row r="341" spans="1:38" ht="49.9" customHeight="1" outlineLevel="1">
      <c r="B341" s="758"/>
      <c r="C341" s="759"/>
      <c r="D341" s="759"/>
      <c r="E341" s="814"/>
      <c r="F341" s="818" t="s">
        <v>2972</v>
      </c>
      <c r="G341" s="759" t="str">
        <f t="shared" si="122"/>
        <v/>
      </c>
      <c r="H341" s="816"/>
      <c r="I341" s="765" t="str">
        <f t="shared" si="123"/>
        <v/>
      </c>
      <c r="J341" s="766"/>
      <c r="K341" s="766" t="str">
        <f>IFERROR(VLOOKUP($I341,'WM-AR'!$I$7:$AS$3267,34,FALSE),"")</f>
        <v/>
      </c>
      <c r="L341" s="766" t="str">
        <f>IFERROR(VLOOKUP($I341,'WM-AR'!$I$7:$AS$3267,4,FALSE),"")</f>
        <v/>
      </c>
      <c r="M341" s="766" t="str">
        <f>IFERROR(VLOOKUP($I341,'WM-AR'!$I$7:$AS$3267,6,FALSE),"")</f>
        <v/>
      </c>
      <c r="N341" s="766" t="str">
        <f>IFERROR(VLOOKUP($I341,'WM-AR'!$I$7:$AS$3267,8,FALSE),"")</f>
        <v/>
      </c>
      <c r="O341" s="766" t="str">
        <f>IFERROR(VLOOKUP($I341,'WM-AR'!$I$7:$AS$3267,10,FALSE),"")</f>
        <v/>
      </c>
      <c r="P341" s="766" t="str">
        <f>IFERROR(VLOOKUP($I341,'WM-AR'!$I$7:$AS$3267,12,FALSE),"")</f>
        <v/>
      </c>
      <c r="Q341" s="766" t="str">
        <f>IFERROR(VLOOKUP($I341,'WM-AR'!$I$7:$AS$3267,14,FALSE),"")</f>
        <v/>
      </c>
      <c r="R341" s="766" t="str">
        <f>IFERROR(VLOOKUP($I341,'WM-AR'!$I$7:$AS$3267,16,FALSE),"")</f>
        <v/>
      </c>
      <c r="S341" s="766" t="str">
        <f>IFERROR(VLOOKUP($I341,'WM-AR'!$I$7:$AS$3267,18,FALSE),"")</f>
        <v/>
      </c>
      <c r="T341" s="766" t="str">
        <f>IFERROR(VLOOKUP($I341,'WM-AR'!$I$7:$AS$3267,20,FALSE),"")</f>
        <v/>
      </c>
      <c r="U341" s="766" t="str">
        <f>IFERROR(VLOOKUP($I341,'WM-AR'!$I$7:$AS$3267,22,FALSE),"")</f>
        <v/>
      </c>
      <c r="V341" s="766" t="str">
        <f>IFERROR(VLOOKUP($I341,'WM-AR'!$I$7:$AS$3267,24,FALSE),"")</f>
        <v/>
      </c>
      <c r="W341" s="766" t="str">
        <f>IFERROR(VLOOKUP($I341,'WM-AR'!$I$7:$AS$3267,25,FALSE),"")</f>
        <v/>
      </c>
      <c r="X341" s="766" t="str">
        <f>IFERROR(VLOOKUP($I341,'WM-AR'!$I$7:$AS$3267,26,FALSE),"")</f>
        <v/>
      </c>
      <c r="Y341" s="766" t="str">
        <f>IFERROR(VLOOKUP($I341,'WM-AR'!$I$7:$AS$3267,27,FALSE),"")</f>
        <v/>
      </c>
      <c r="Z341" s="766" t="str">
        <f>IFERROR(VLOOKUP($I341,'WM-AR'!$I$7:$AS$3267,28,FALSE),"")</f>
        <v/>
      </c>
      <c r="AA341" s="766" t="str">
        <f>IFERROR(VLOOKUP($I341,'WM-AR'!$I$7:$AS$3267,29,FALSE),"")</f>
        <v/>
      </c>
      <c r="AB341" s="766" t="str">
        <f>IFERROR(VLOOKUP($I341,'WM-AR'!$I$7:$AS$3267,30,FALSE),"")</f>
        <v/>
      </c>
      <c r="AC341" s="766" t="str">
        <f>IFERROR(VLOOKUP($I341,'WM-AR'!$I$7:$AS$3267,31,FALSE),"")</f>
        <v/>
      </c>
      <c r="AD341" s="766" t="str">
        <f>IFERROR(VLOOKUP($I341,'WM-AR'!$I$7:$AS$3267,32,FALSE),"")</f>
        <v/>
      </c>
      <c r="AE341" s="766" t="str">
        <f>IFERROR(VLOOKUP($I341,'WM-AR'!$I$7:$AS$3267,33,FALSE),"")</f>
        <v/>
      </c>
      <c r="AF341" s="817" t="s">
        <v>3049</v>
      </c>
      <c r="AG341" s="768" t="s">
        <v>1815</v>
      </c>
      <c r="AH341" s="768" t="s">
        <v>1815</v>
      </c>
      <c r="AI341" s="769"/>
      <c r="AJ341" s="769" t="str">
        <f>K341</f>
        <v/>
      </c>
      <c r="AK341" s="905"/>
      <c r="AL341" s="88" t="str">
        <f>IF(AND(ISTEXT($E341),ISTEXT($B341)),"산출기준 &gt;&gt;  "&amp;_xlfn.XLOOKUP($E341,산출기준!$D:$D,산출기준!$E:$E,"매칭실패"),"")</f>
        <v/>
      </c>
    </row>
    <row r="342" spans="1:38">
      <c r="A342" s="1019"/>
      <c r="B342" s="684"/>
      <c r="C342" s="685"/>
      <c r="D342" s="1020" t="s">
        <v>2716</v>
      </c>
      <c r="E342" s="687"/>
      <c r="F342" s="1021"/>
      <c r="G342" s="875" t="s">
        <v>3050</v>
      </c>
      <c r="H342" s="824"/>
      <c r="I342" s="692" t="str">
        <f t="shared" si="123"/>
        <v/>
      </c>
      <c r="J342" s="1022"/>
      <c r="K342" s="1023" t="str">
        <f>IFERROR(VLOOKUP($I342,'WM-AR'!$I$7:$AS$3267,34,FALSE),"")</f>
        <v/>
      </c>
      <c r="L342" s="1024" t="str">
        <f>IFERROR(VLOOKUP($I342,'WM-AR'!$I$7:$AS$3267,4,FALSE),"")</f>
        <v/>
      </c>
      <c r="M342" s="1024" t="str">
        <f>IFERROR(VLOOKUP($I342,'WM-AR'!$I$7:$AS$3267,6,FALSE),"")</f>
        <v/>
      </c>
      <c r="N342" s="1024" t="str">
        <f>IFERROR(VLOOKUP($I342,'WM-AR'!$I$7:$AS$3267,8,FALSE),"")</f>
        <v/>
      </c>
      <c r="O342" s="1025" t="str">
        <f>IFERROR(VLOOKUP($I342,'WM-AR'!$I$7:$AS$3267,10,FALSE),"")</f>
        <v/>
      </c>
      <c r="P342" s="1026" t="str">
        <f>IFERROR(VLOOKUP($I342,'WM-AR'!$I$7:$AS$3267,12,FALSE),"")</f>
        <v/>
      </c>
      <c r="Q342" s="1026" t="str">
        <f>IFERROR(VLOOKUP($I342,'WM-AR'!$I$7:$AS$3267,14,FALSE),"")</f>
        <v/>
      </c>
      <c r="R342" s="1026" t="str">
        <f>IFERROR(VLOOKUP($I342,'WM-AR'!$I$7:$AS$3267,16,FALSE),"")</f>
        <v/>
      </c>
      <c r="S342" s="1026" t="str">
        <f>IFERROR(VLOOKUP($I342,'WM-AR'!$I$7:$AS$3267,18,FALSE),"")</f>
        <v/>
      </c>
      <c r="T342" s="1026" t="str">
        <f>IFERROR(VLOOKUP($I342,'WM-AR'!$I$7:$AS$3267,20,FALSE),"")</f>
        <v/>
      </c>
      <c r="U342" s="1026" t="str">
        <f>IFERROR(VLOOKUP($I342,'WM-AR'!$I$7:$AS$3267,22,FALSE),"")</f>
        <v/>
      </c>
      <c r="V342" s="1026" t="str">
        <f>IFERROR(VLOOKUP($I342,'WM-AR'!$I$7:$AS$3267,24,FALSE),"")</f>
        <v/>
      </c>
      <c r="W342" s="1026" t="str">
        <f>IFERROR(VLOOKUP($I342,'WM-AR'!$I$7:$AS$3267,25,FALSE),"")</f>
        <v/>
      </c>
      <c r="X342" s="1026" t="str">
        <f>IFERROR(VLOOKUP($I342,'WM-AR'!$I$7:$AS$3267,26,FALSE),"")</f>
        <v/>
      </c>
      <c r="Y342" s="1026" t="str">
        <f>IFERROR(VLOOKUP($I342,'WM-AR'!$I$7:$AS$3267,27,FALSE),"")</f>
        <v/>
      </c>
      <c r="Z342" s="1026" t="str">
        <f>IFERROR(VLOOKUP($I342,'WM-AR'!$I$7:$AS$3267,28,FALSE),"")</f>
        <v/>
      </c>
      <c r="AA342" s="1026" t="str">
        <f>IFERROR(VLOOKUP($I342,'WM-AR'!$I$7:$AS$3267,29,FALSE),"")</f>
        <v/>
      </c>
      <c r="AB342" s="1026" t="str">
        <f>IFERROR(VLOOKUP($I342,'WM-AR'!$I$7:$AS$3267,30,FALSE),"")</f>
        <v/>
      </c>
      <c r="AC342" s="1026" t="str">
        <f>IFERROR(VLOOKUP($I342,'WM-AR'!$I$7:$AS$3267,31,FALSE),"")</f>
        <v/>
      </c>
      <c r="AD342" s="1026" t="str">
        <f>IFERROR(VLOOKUP($I342,'WM-AR'!$I$7:$AS$3267,32,FALSE),"")</f>
        <v/>
      </c>
      <c r="AE342" s="1026" t="str">
        <f>IFERROR(VLOOKUP($I342,'WM-AR'!$I$7:$AS$3267,33,FALSE),"")</f>
        <v/>
      </c>
      <c r="AF342" s="1027"/>
      <c r="AG342" s="834"/>
      <c r="AH342" s="834"/>
      <c r="AI342" s="836"/>
      <c r="AJ342" s="836" t="str">
        <f t="shared" ref="AJ342:AJ351" si="124">K342</f>
        <v/>
      </c>
      <c r="AK342" s="704"/>
      <c r="AL342" s="1028" t="str">
        <f>IF(AND(ISTEXT($E342),ISTEXT($B342)),"산출기준 &gt;&gt;  "&amp;_xlfn.XLOOKUP($E342,산출기준!$D:$D,산출기준!$E:$E,"매칭실패"),"")</f>
        <v/>
      </c>
    </row>
    <row r="343" spans="1:38">
      <c r="A343" s="1019"/>
      <c r="B343" s="705"/>
      <c r="C343" s="706"/>
      <c r="D343" s="1020" t="s">
        <v>2716</v>
      </c>
      <c r="E343" s="708"/>
      <c r="F343" s="1029"/>
      <c r="G343" s="882" t="s">
        <v>2211</v>
      </c>
      <c r="H343" s="843"/>
      <c r="I343" s="712" t="str">
        <f t="shared" si="123"/>
        <v/>
      </c>
      <c r="J343" s="1030"/>
      <c r="K343" s="1031" t="str">
        <f>IFERROR(VLOOKUP($I343,'WM-AR'!$I$7:$AS$3267,34,FALSE),"")</f>
        <v/>
      </c>
      <c r="L343" s="1030" t="str">
        <f>IFERROR(VLOOKUP($I343,'WM-AR'!$I$7:$AS$3267,4,FALSE),"")</f>
        <v/>
      </c>
      <c r="M343" s="1030" t="str">
        <f>IFERROR(VLOOKUP($I343,'WM-AR'!$I$7:$AS$3267,6,FALSE),"")</f>
        <v/>
      </c>
      <c r="N343" s="1030" t="str">
        <f>IFERROR(VLOOKUP($I343,'WM-AR'!$I$7:$AS$3267,8,FALSE),"")</f>
        <v/>
      </c>
      <c r="O343" s="1032" t="str">
        <f>IFERROR(VLOOKUP($I343,'WM-AR'!$I$7:$AS$3267,10,FALSE),"")</f>
        <v/>
      </c>
      <c r="P343" s="1033" t="str">
        <f>IFERROR(VLOOKUP($I343,'WM-AR'!$I$7:$AS$3267,12,FALSE),"")</f>
        <v/>
      </c>
      <c r="Q343" s="1033" t="str">
        <f>IFERROR(VLOOKUP($I343,'WM-AR'!$I$7:$AS$3267,14,FALSE),"")</f>
        <v/>
      </c>
      <c r="R343" s="1033" t="str">
        <f>IFERROR(VLOOKUP($I343,'WM-AR'!$I$7:$AS$3267,16,FALSE),"")</f>
        <v/>
      </c>
      <c r="S343" s="1033" t="str">
        <f>IFERROR(VLOOKUP($I343,'WM-AR'!$I$7:$AS$3267,18,FALSE),"")</f>
        <v/>
      </c>
      <c r="T343" s="1033" t="str">
        <f>IFERROR(VLOOKUP($I343,'WM-AR'!$I$7:$AS$3267,20,FALSE),"")</f>
        <v/>
      </c>
      <c r="U343" s="1033" t="str">
        <f>IFERROR(VLOOKUP($I343,'WM-AR'!$I$7:$AS$3267,22,FALSE),"")</f>
        <v/>
      </c>
      <c r="V343" s="1033" t="str">
        <f>IFERROR(VLOOKUP($I343,'WM-AR'!$I$7:$AS$3267,24,FALSE),"")</f>
        <v/>
      </c>
      <c r="W343" s="1033" t="str">
        <f>IFERROR(VLOOKUP($I343,'WM-AR'!$I$7:$AS$3267,25,FALSE),"")</f>
        <v/>
      </c>
      <c r="X343" s="1033" t="str">
        <f>IFERROR(VLOOKUP($I343,'WM-AR'!$I$7:$AS$3267,26,FALSE),"")</f>
        <v/>
      </c>
      <c r="Y343" s="1033" t="str">
        <f>IFERROR(VLOOKUP($I343,'WM-AR'!$I$7:$AS$3267,27,FALSE),"")</f>
        <v/>
      </c>
      <c r="Z343" s="1033" t="str">
        <f>IFERROR(VLOOKUP($I343,'WM-AR'!$I$7:$AS$3267,28,FALSE),"")</f>
        <v/>
      </c>
      <c r="AA343" s="1033" t="str">
        <f>IFERROR(VLOOKUP($I343,'WM-AR'!$I$7:$AS$3267,29,FALSE),"")</f>
        <v/>
      </c>
      <c r="AB343" s="1033" t="str">
        <f>IFERROR(VLOOKUP($I343,'WM-AR'!$I$7:$AS$3267,30,FALSE),"")</f>
        <v/>
      </c>
      <c r="AC343" s="1033" t="str">
        <f>IFERROR(VLOOKUP($I343,'WM-AR'!$I$7:$AS$3267,31,FALSE),"")</f>
        <v/>
      </c>
      <c r="AD343" s="1033" t="str">
        <f>IFERROR(VLOOKUP($I343,'WM-AR'!$I$7:$AS$3267,32,FALSE),"")</f>
        <v/>
      </c>
      <c r="AE343" s="1033" t="str">
        <f>IFERROR(VLOOKUP($I343,'WM-AR'!$I$7:$AS$3267,33,FALSE),"")</f>
        <v/>
      </c>
      <c r="AF343" s="1034"/>
      <c r="AG343" s="852"/>
      <c r="AH343" s="852"/>
      <c r="AI343" s="854"/>
      <c r="AJ343" s="854" t="str">
        <f t="shared" si="124"/>
        <v/>
      </c>
      <c r="AK343" s="723"/>
      <c r="AL343" s="1028" t="str">
        <f>IF(AND(ISTEXT($E343),ISTEXT($B343)),"산출기준 &gt;&gt;  "&amp;_xlfn.XLOOKUP($E343,산출기준!$D:$D,산출기준!$E:$E,"매칭실패"),"")</f>
        <v/>
      </c>
    </row>
    <row r="344" spans="1:38">
      <c r="A344" s="1019"/>
      <c r="B344" s="705"/>
      <c r="C344" s="706"/>
      <c r="D344" s="1020" t="s">
        <v>2716</v>
      </c>
      <c r="E344" s="708"/>
      <c r="F344" s="1029"/>
      <c r="G344" s="882" t="s">
        <v>3051</v>
      </c>
      <c r="H344" s="843"/>
      <c r="I344" s="712" t="str">
        <f t="shared" si="123"/>
        <v/>
      </c>
      <c r="J344" s="1030"/>
      <c r="K344" s="1031" t="str">
        <f>IFERROR(VLOOKUP($I344,'WM-AR'!$I$7:$AS$3267,34,FALSE),"")</f>
        <v/>
      </c>
      <c r="L344" s="1030" t="str">
        <f>IFERROR(VLOOKUP($I344,'WM-AR'!$I$7:$AS$3267,4,FALSE),"")</f>
        <v/>
      </c>
      <c r="M344" s="1030" t="str">
        <f>IFERROR(VLOOKUP($I344,'WM-AR'!$I$7:$AS$3267,6,FALSE),"")</f>
        <v/>
      </c>
      <c r="N344" s="1030" t="str">
        <f>IFERROR(VLOOKUP($I344,'WM-AR'!$I$7:$AS$3267,8,FALSE),"")</f>
        <v/>
      </c>
      <c r="O344" s="1032" t="str">
        <f>IFERROR(VLOOKUP($I344,'WM-AR'!$I$7:$AS$3267,10,FALSE),"")</f>
        <v/>
      </c>
      <c r="P344" s="1033" t="str">
        <f>IFERROR(VLOOKUP($I344,'WM-AR'!$I$7:$AS$3267,12,FALSE),"")</f>
        <v/>
      </c>
      <c r="Q344" s="1033" t="str">
        <f>IFERROR(VLOOKUP($I344,'WM-AR'!$I$7:$AS$3267,14,FALSE),"")</f>
        <v/>
      </c>
      <c r="R344" s="1033" t="str">
        <f>IFERROR(VLOOKUP($I344,'WM-AR'!$I$7:$AS$3267,16,FALSE),"")</f>
        <v/>
      </c>
      <c r="S344" s="1033" t="str">
        <f>IFERROR(VLOOKUP($I344,'WM-AR'!$I$7:$AS$3267,18,FALSE),"")</f>
        <v/>
      </c>
      <c r="T344" s="1033" t="str">
        <f>IFERROR(VLOOKUP($I344,'WM-AR'!$I$7:$AS$3267,20,FALSE),"")</f>
        <v/>
      </c>
      <c r="U344" s="1033" t="str">
        <f>IFERROR(VLOOKUP($I344,'WM-AR'!$I$7:$AS$3267,22,FALSE),"")</f>
        <v/>
      </c>
      <c r="V344" s="1033" t="str">
        <f>IFERROR(VLOOKUP($I344,'WM-AR'!$I$7:$AS$3267,24,FALSE),"")</f>
        <v/>
      </c>
      <c r="W344" s="1033" t="str">
        <f>IFERROR(VLOOKUP($I344,'WM-AR'!$I$7:$AS$3267,25,FALSE),"")</f>
        <v/>
      </c>
      <c r="X344" s="1033" t="str">
        <f>IFERROR(VLOOKUP($I344,'WM-AR'!$I$7:$AS$3267,26,FALSE),"")</f>
        <v/>
      </c>
      <c r="Y344" s="1033" t="str">
        <f>IFERROR(VLOOKUP($I344,'WM-AR'!$I$7:$AS$3267,27,FALSE),"")</f>
        <v/>
      </c>
      <c r="Z344" s="1033" t="str">
        <f>IFERROR(VLOOKUP($I344,'WM-AR'!$I$7:$AS$3267,28,FALSE),"")</f>
        <v/>
      </c>
      <c r="AA344" s="1033" t="str">
        <f>IFERROR(VLOOKUP($I344,'WM-AR'!$I$7:$AS$3267,29,FALSE),"")</f>
        <v/>
      </c>
      <c r="AB344" s="1033" t="str">
        <f>IFERROR(VLOOKUP($I344,'WM-AR'!$I$7:$AS$3267,30,FALSE),"")</f>
        <v/>
      </c>
      <c r="AC344" s="1033" t="str">
        <f>IFERROR(VLOOKUP($I344,'WM-AR'!$I$7:$AS$3267,31,FALSE),"")</f>
        <v/>
      </c>
      <c r="AD344" s="1033" t="str">
        <f>IFERROR(VLOOKUP($I344,'WM-AR'!$I$7:$AS$3267,32,FALSE),"")</f>
        <v/>
      </c>
      <c r="AE344" s="1033" t="str">
        <f>IFERROR(VLOOKUP($I344,'WM-AR'!$I$7:$AS$3267,33,FALSE),"")</f>
        <v/>
      </c>
      <c r="AF344" s="1034"/>
      <c r="AG344" s="852"/>
      <c r="AH344" s="852"/>
      <c r="AI344" s="854"/>
      <c r="AJ344" s="854" t="str">
        <f t="shared" si="124"/>
        <v/>
      </c>
      <c r="AK344" s="723"/>
      <c r="AL344" s="1028" t="str">
        <f>IF(AND(ISTEXT($E344),ISTEXT($B344)),"산출기준 &gt;&gt;  "&amp;_xlfn.XLOOKUP($E344,산출기준!$D:$D,산출기준!$E:$E,"매칭실패"),"")</f>
        <v/>
      </c>
    </row>
    <row r="345" spans="1:38">
      <c r="A345" s="1019"/>
      <c r="B345" s="705"/>
      <c r="C345" s="706"/>
      <c r="D345" s="1020" t="s">
        <v>2716</v>
      </c>
      <c r="E345" s="708"/>
      <c r="F345" s="1029"/>
      <c r="G345" s="882" t="s">
        <v>3052</v>
      </c>
      <c r="H345" s="843"/>
      <c r="I345" s="712" t="str">
        <f t="shared" si="123"/>
        <v/>
      </c>
      <c r="J345" s="1030"/>
      <c r="K345" s="1031" t="str">
        <f>IFERROR(VLOOKUP($I345,'WM-AR'!$I$7:$AS$3267,34,FALSE),"")</f>
        <v/>
      </c>
      <c r="L345" s="1030" t="str">
        <f>IFERROR(VLOOKUP($I345,'WM-AR'!$I$7:$AS$3267,4,FALSE),"")</f>
        <v/>
      </c>
      <c r="M345" s="1030" t="str">
        <f>IFERROR(VLOOKUP($I345,'WM-AR'!$I$7:$AS$3267,6,FALSE),"")</f>
        <v/>
      </c>
      <c r="N345" s="1030" t="str">
        <f>IFERROR(VLOOKUP($I345,'WM-AR'!$I$7:$AS$3267,8,FALSE),"")</f>
        <v/>
      </c>
      <c r="O345" s="1032" t="str">
        <f>IFERROR(VLOOKUP($I345,'WM-AR'!$I$7:$AS$3267,10,FALSE),"")</f>
        <v/>
      </c>
      <c r="P345" s="1033" t="str">
        <f>IFERROR(VLOOKUP($I345,'WM-AR'!$I$7:$AS$3267,12,FALSE),"")</f>
        <v/>
      </c>
      <c r="Q345" s="1033" t="str">
        <f>IFERROR(VLOOKUP($I345,'WM-AR'!$I$7:$AS$3267,14,FALSE),"")</f>
        <v/>
      </c>
      <c r="R345" s="1033" t="str">
        <f>IFERROR(VLOOKUP($I345,'WM-AR'!$I$7:$AS$3267,16,FALSE),"")</f>
        <v/>
      </c>
      <c r="S345" s="1033" t="str">
        <f>IFERROR(VLOOKUP($I345,'WM-AR'!$I$7:$AS$3267,18,FALSE),"")</f>
        <v/>
      </c>
      <c r="T345" s="1033" t="str">
        <f>IFERROR(VLOOKUP($I345,'WM-AR'!$I$7:$AS$3267,20,FALSE),"")</f>
        <v/>
      </c>
      <c r="U345" s="1033" t="str">
        <f>IFERROR(VLOOKUP($I345,'WM-AR'!$I$7:$AS$3267,22,FALSE),"")</f>
        <v/>
      </c>
      <c r="V345" s="1033" t="str">
        <f>IFERROR(VLOOKUP($I345,'WM-AR'!$I$7:$AS$3267,24,FALSE),"")</f>
        <v/>
      </c>
      <c r="W345" s="1033" t="str">
        <f>IFERROR(VLOOKUP($I345,'WM-AR'!$I$7:$AS$3267,25,FALSE),"")</f>
        <v/>
      </c>
      <c r="X345" s="1033" t="str">
        <f>IFERROR(VLOOKUP($I345,'WM-AR'!$I$7:$AS$3267,26,FALSE),"")</f>
        <v/>
      </c>
      <c r="Y345" s="1033" t="str">
        <f>IFERROR(VLOOKUP($I345,'WM-AR'!$I$7:$AS$3267,27,FALSE),"")</f>
        <v/>
      </c>
      <c r="Z345" s="1033" t="str">
        <f>IFERROR(VLOOKUP($I345,'WM-AR'!$I$7:$AS$3267,28,FALSE),"")</f>
        <v/>
      </c>
      <c r="AA345" s="1033" t="str">
        <f>IFERROR(VLOOKUP($I345,'WM-AR'!$I$7:$AS$3267,29,FALSE),"")</f>
        <v/>
      </c>
      <c r="AB345" s="1033" t="str">
        <f>IFERROR(VLOOKUP($I345,'WM-AR'!$I$7:$AS$3267,30,FALSE),"")</f>
        <v/>
      </c>
      <c r="AC345" s="1033" t="str">
        <f>IFERROR(VLOOKUP($I345,'WM-AR'!$I$7:$AS$3267,31,FALSE),"")</f>
        <v/>
      </c>
      <c r="AD345" s="1033" t="str">
        <f>IFERROR(VLOOKUP($I345,'WM-AR'!$I$7:$AS$3267,32,FALSE),"")</f>
        <v/>
      </c>
      <c r="AE345" s="1033" t="str">
        <f>IFERROR(VLOOKUP($I345,'WM-AR'!$I$7:$AS$3267,33,FALSE),"")</f>
        <v/>
      </c>
      <c r="AF345" s="1034"/>
      <c r="AG345" s="852"/>
      <c r="AH345" s="852"/>
      <c r="AI345" s="854"/>
      <c r="AJ345" s="854" t="str">
        <f t="shared" si="124"/>
        <v/>
      </c>
      <c r="AK345" s="723"/>
      <c r="AL345" s="1028" t="str">
        <f>IF(AND(ISTEXT($E345),ISTEXT($B345)),"산출기준 &gt;&gt;  "&amp;_xlfn.XLOOKUP($E345,산출기준!$D:$D,산출기준!$E:$E,"매칭실패"),"")</f>
        <v/>
      </c>
    </row>
    <row r="346" spans="1:38">
      <c r="A346" s="1019"/>
      <c r="B346" s="705"/>
      <c r="C346" s="706"/>
      <c r="D346" s="1020" t="s">
        <v>2715</v>
      </c>
      <c r="E346" s="708"/>
      <c r="F346" s="1029"/>
      <c r="G346" s="882" t="s">
        <v>3053</v>
      </c>
      <c r="H346" s="843"/>
      <c r="I346" s="712" t="str">
        <f t="shared" si="123"/>
        <v/>
      </c>
      <c r="J346" s="1030"/>
      <c r="K346" s="1031" t="str">
        <f>IFERROR(VLOOKUP($I346,'WM-AR'!$I$7:$AS$3267,34,FALSE),"")</f>
        <v/>
      </c>
      <c r="L346" s="1030" t="str">
        <f>IFERROR(VLOOKUP($I346,'WM-AR'!$I$7:$AS$3267,4,FALSE),"")</f>
        <v/>
      </c>
      <c r="M346" s="1030" t="str">
        <f>IFERROR(VLOOKUP($I346,'WM-AR'!$I$7:$AS$3267,6,FALSE),"")</f>
        <v/>
      </c>
      <c r="N346" s="1030" t="str">
        <f>IFERROR(VLOOKUP($I346,'WM-AR'!$I$7:$AS$3267,8,FALSE),"")</f>
        <v/>
      </c>
      <c r="O346" s="1032" t="str">
        <f>IFERROR(VLOOKUP($I346,'WM-AR'!$I$7:$AS$3267,10,FALSE),"")</f>
        <v/>
      </c>
      <c r="P346" s="1033" t="str">
        <f>IFERROR(VLOOKUP($I346,'WM-AR'!$I$7:$AS$3267,12,FALSE),"")</f>
        <v/>
      </c>
      <c r="Q346" s="1033" t="str">
        <f>IFERROR(VLOOKUP($I346,'WM-AR'!$I$7:$AS$3267,14,FALSE),"")</f>
        <v/>
      </c>
      <c r="R346" s="1033" t="str">
        <f>IFERROR(VLOOKUP($I346,'WM-AR'!$I$7:$AS$3267,16,FALSE),"")</f>
        <v/>
      </c>
      <c r="S346" s="1033" t="str">
        <f>IFERROR(VLOOKUP($I346,'WM-AR'!$I$7:$AS$3267,18,FALSE),"")</f>
        <v/>
      </c>
      <c r="T346" s="1033" t="str">
        <f>IFERROR(VLOOKUP($I346,'WM-AR'!$I$7:$AS$3267,20,FALSE),"")</f>
        <v/>
      </c>
      <c r="U346" s="1033" t="str">
        <f>IFERROR(VLOOKUP($I346,'WM-AR'!$I$7:$AS$3267,22,FALSE),"")</f>
        <v/>
      </c>
      <c r="V346" s="1033" t="str">
        <f>IFERROR(VLOOKUP($I346,'WM-AR'!$I$7:$AS$3267,24,FALSE),"")</f>
        <v/>
      </c>
      <c r="W346" s="1033" t="str">
        <f>IFERROR(VLOOKUP($I346,'WM-AR'!$I$7:$AS$3267,25,FALSE),"")</f>
        <v/>
      </c>
      <c r="X346" s="1033" t="str">
        <f>IFERROR(VLOOKUP($I346,'WM-AR'!$I$7:$AS$3267,26,FALSE),"")</f>
        <v/>
      </c>
      <c r="Y346" s="1033" t="str">
        <f>IFERROR(VLOOKUP($I346,'WM-AR'!$I$7:$AS$3267,27,FALSE),"")</f>
        <v/>
      </c>
      <c r="Z346" s="1033" t="str">
        <f>IFERROR(VLOOKUP($I346,'WM-AR'!$I$7:$AS$3267,28,FALSE),"")</f>
        <v/>
      </c>
      <c r="AA346" s="1033" t="str">
        <f>IFERROR(VLOOKUP($I346,'WM-AR'!$I$7:$AS$3267,29,FALSE),"")</f>
        <v/>
      </c>
      <c r="AB346" s="1033" t="str">
        <f>IFERROR(VLOOKUP($I346,'WM-AR'!$I$7:$AS$3267,30,FALSE),"")</f>
        <v/>
      </c>
      <c r="AC346" s="1033" t="str">
        <f>IFERROR(VLOOKUP($I346,'WM-AR'!$I$7:$AS$3267,31,FALSE),"")</f>
        <v/>
      </c>
      <c r="AD346" s="1033" t="str">
        <f>IFERROR(VLOOKUP($I346,'WM-AR'!$I$7:$AS$3267,32,FALSE),"")</f>
        <v/>
      </c>
      <c r="AE346" s="1033" t="str">
        <f>IFERROR(VLOOKUP($I346,'WM-AR'!$I$7:$AS$3267,33,FALSE),"")</f>
        <v/>
      </c>
      <c r="AF346" s="1034"/>
      <c r="AG346" s="852"/>
      <c r="AH346" s="852"/>
      <c r="AI346" s="854"/>
      <c r="AJ346" s="854" t="str">
        <f t="shared" si="124"/>
        <v/>
      </c>
      <c r="AK346" s="723"/>
      <c r="AL346" s="1028" t="str">
        <f>IF(AND(ISTEXT($E346),ISTEXT($B346)),"산출기준 &gt;&gt;  "&amp;_xlfn.XLOOKUP($E346,산출기준!$D:$D,산출기준!$E:$E,"매칭실패"),"")</f>
        <v/>
      </c>
    </row>
    <row r="347" spans="1:38">
      <c r="A347" s="1019"/>
      <c r="B347" s="705"/>
      <c r="C347" s="706"/>
      <c r="D347" s="1020" t="s">
        <v>2715</v>
      </c>
      <c r="E347" s="708"/>
      <c r="F347" s="1029"/>
      <c r="G347" s="882" t="s">
        <v>3054</v>
      </c>
      <c r="H347" s="843"/>
      <c r="I347" s="712" t="str">
        <f t="shared" si="123"/>
        <v/>
      </c>
      <c r="J347" s="1030"/>
      <c r="K347" s="1031" t="str">
        <f>IFERROR(VLOOKUP($I347,'WM-AR'!$I$7:$AS$3267,34,FALSE),"")</f>
        <v/>
      </c>
      <c r="L347" s="1030" t="str">
        <f>IFERROR(VLOOKUP($I347,'WM-AR'!$I$7:$AS$3267,4,FALSE),"")</f>
        <v/>
      </c>
      <c r="M347" s="1030" t="str">
        <f>IFERROR(VLOOKUP($I347,'WM-AR'!$I$7:$AS$3267,6,FALSE),"")</f>
        <v/>
      </c>
      <c r="N347" s="1030" t="str">
        <f>IFERROR(VLOOKUP($I347,'WM-AR'!$I$7:$AS$3267,8,FALSE),"")</f>
        <v/>
      </c>
      <c r="O347" s="1032" t="str">
        <f>IFERROR(VLOOKUP($I347,'WM-AR'!$I$7:$AS$3267,10,FALSE),"")</f>
        <v/>
      </c>
      <c r="P347" s="1033" t="str">
        <f>IFERROR(VLOOKUP($I347,'WM-AR'!$I$7:$AS$3267,12,FALSE),"")</f>
        <v/>
      </c>
      <c r="Q347" s="1033" t="str">
        <f>IFERROR(VLOOKUP($I347,'WM-AR'!$I$7:$AS$3267,14,FALSE),"")</f>
        <v/>
      </c>
      <c r="R347" s="1033" t="str">
        <f>IFERROR(VLOOKUP($I347,'WM-AR'!$I$7:$AS$3267,16,FALSE),"")</f>
        <v/>
      </c>
      <c r="S347" s="1033" t="str">
        <f>IFERROR(VLOOKUP($I347,'WM-AR'!$I$7:$AS$3267,18,FALSE),"")</f>
        <v/>
      </c>
      <c r="T347" s="1033" t="str">
        <f>IFERROR(VLOOKUP($I347,'WM-AR'!$I$7:$AS$3267,20,FALSE),"")</f>
        <v/>
      </c>
      <c r="U347" s="1033" t="str">
        <f>IFERROR(VLOOKUP($I347,'WM-AR'!$I$7:$AS$3267,22,FALSE),"")</f>
        <v/>
      </c>
      <c r="V347" s="1033" t="str">
        <f>IFERROR(VLOOKUP($I347,'WM-AR'!$I$7:$AS$3267,24,FALSE),"")</f>
        <v/>
      </c>
      <c r="W347" s="1033" t="str">
        <f>IFERROR(VLOOKUP($I347,'WM-AR'!$I$7:$AS$3267,25,FALSE),"")</f>
        <v/>
      </c>
      <c r="X347" s="1033" t="str">
        <f>IFERROR(VLOOKUP($I347,'WM-AR'!$I$7:$AS$3267,26,FALSE),"")</f>
        <v/>
      </c>
      <c r="Y347" s="1033" t="str">
        <f>IFERROR(VLOOKUP($I347,'WM-AR'!$I$7:$AS$3267,27,FALSE),"")</f>
        <v/>
      </c>
      <c r="Z347" s="1033" t="str">
        <f>IFERROR(VLOOKUP($I347,'WM-AR'!$I$7:$AS$3267,28,FALSE),"")</f>
        <v/>
      </c>
      <c r="AA347" s="1033" t="str">
        <f>IFERROR(VLOOKUP($I347,'WM-AR'!$I$7:$AS$3267,29,FALSE),"")</f>
        <v/>
      </c>
      <c r="AB347" s="1033" t="str">
        <f>IFERROR(VLOOKUP($I347,'WM-AR'!$I$7:$AS$3267,30,FALSE),"")</f>
        <v/>
      </c>
      <c r="AC347" s="1033" t="str">
        <f>IFERROR(VLOOKUP($I347,'WM-AR'!$I$7:$AS$3267,31,FALSE),"")</f>
        <v/>
      </c>
      <c r="AD347" s="1033" t="str">
        <f>IFERROR(VLOOKUP($I347,'WM-AR'!$I$7:$AS$3267,32,FALSE),"")</f>
        <v/>
      </c>
      <c r="AE347" s="1033" t="str">
        <f>IFERROR(VLOOKUP($I347,'WM-AR'!$I$7:$AS$3267,33,FALSE),"")</f>
        <v/>
      </c>
      <c r="AF347" s="1034"/>
      <c r="AG347" s="852"/>
      <c r="AH347" s="852"/>
      <c r="AI347" s="854"/>
      <c r="AJ347" s="854" t="str">
        <f t="shared" si="124"/>
        <v/>
      </c>
      <c r="AK347" s="723"/>
      <c r="AL347" s="1028" t="str">
        <f>IF(AND(ISTEXT($E347),ISTEXT($B347)),"산출기준 &gt;&gt;  "&amp;_xlfn.XLOOKUP($E347,산출기준!$D:$D,산출기준!$E:$E,"매칭실패"),"")</f>
        <v/>
      </c>
    </row>
    <row r="348" spans="1:38">
      <c r="A348" s="1019"/>
      <c r="B348" s="705"/>
      <c r="C348" s="706"/>
      <c r="D348" s="1020" t="s">
        <v>2715</v>
      </c>
      <c r="E348" s="708"/>
      <c r="F348" s="1029"/>
      <c r="G348" s="882" t="s">
        <v>3055</v>
      </c>
      <c r="H348" s="843"/>
      <c r="I348" s="712" t="str">
        <f t="shared" si="123"/>
        <v/>
      </c>
      <c r="J348" s="1030"/>
      <c r="K348" s="1031" t="str">
        <f>IFERROR(VLOOKUP($I348,'WM-AR'!$I$7:$AS$3267,34,FALSE),"")</f>
        <v/>
      </c>
      <c r="L348" s="1030" t="str">
        <f>IFERROR(VLOOKUP($I348,'WM-AR'!$I$7:$AS$3267,4,FALSE),"")</f>
        <v/>
      </c>
      <c r="M348" s="1030" t="str">
        <f>IFERROR(VLOOKUP($I348,'WM-AR'!$I$7:$AS$3267,6,FALSE),"")</f>
        <v/>
      </c>
      <c r="N348" s="1030" t="str">
        <f>IFERROR(VLOOKUP($I348,'WM-AR'!$I$7:$AS$3267,8,FALSE),"")</f>
        <v/>
      </c>
      <c r="O348" s="1032" t="str">
        <f>IFERROR(VLOOKUP($I348,'WM-AR'!$I$7:$AS$3267,10,FALSE),"")</f>
        <v/>
      </c>
      <c r="P348" s="1033" t="str">
        <f>IFERROR(VLOOKUP($I348,'WM-AR'!$I$7:$AS$3267,12,FALSE),"")</f>
        <v/>
      </c>
      <c r="Q348" s="1033" t="str">
        <f>IFERROR(VLOOKUP($I348,'WM-AR'!$I$7:$AS$3267,14,FALSE),"")</f>
        <v/>
      </c>
      <c r="R348" s="1033" t="str">
        <f>IFERROR(VLOOKUP($I348,'WM-AR'!$I$7:$AS$3267,16,FALSE),"")</f>
        <v/>
      </c>
      <c r="S348" s="1033" t="str">
        <f>IFERROR(VLOOKUP($I348,'WM-AR'!$I$7:$AS$3267,18,FALSE),"")</f>
        <v/>
      </c>
      <c r="T348" s="1033" t="str">
        <f>IFERROR(VLOOKUP($I348,'WM-AR'!$I$7:$AS$3267,20,FALSE),"")</f>
        <v/>
      </c>
      <c r="U348" s="1033" t="str">
        <f>IFERROR(VLOOKUP($I348,'WM-AR'!$I$7:$AS$3267,22,FALSE),"")</f>
        <v/>
      </c>
      <c r="V348" s="1033" t="str">
        <f>IFERROR(VLOOKUP($I348,'WM-AR'!$I$7:$AS$3267,24,FALSE),"")</f>
        <v/>
      </c>
      <c r="W348" s="1033" t="str">
        <f>IFERROR(VLOOKUP($I348,'WM-AR'!$I$7:$AS$3267,25,FALSE),"")</f>
        <v/>
      </c>
      <c r="X348" s="1033" t="str">
        <f>IFERROR(VLOOKUP($I348,'WM-AR'!$I$7:$AS$3267,26,FALSE),"")</f>
        <v/>
      </c>
      <c r="Y348" s="1033" t="str">
        <f>IFERROR(VLOOKUP($I348,'WM-AR'!$I$7:$AS$3267,27,FALSE),"")</f>
        <v/>
      </c>
      <c r="Z348" s="1033" t="str">
        <f>IFERROR(VLOOKUP($I348,'WM-AR'!$I$7:$AS$3267,28,FALSE),"")</f>
        <v/>
      </c>
      <c r="AA348" s="1033" t="str">
        <f>IFERROR(VLOOKUP($I348,'WM-AR'!$I$7:$AS$3267,29,FALSE),"")</f>
        <v/>
      </c>
      <c r="AB348" s="1033" t="str">
        <f>IFERROR(VLOOKUP($I348,'WM-AR'!$I$7:$AS$3267,30,FALSE),"")</f>
        <v/>
      </c>
      <c r="AC348" s="1033" t="str">
        <f>IFERROR(VLOOKUP($I348,'WM-AR'!$I$7:$AS$3267,31,FALSE),"")</f>
        <v/>
      </c>
      <c r="AD348" s="1033" t="str">
        <f>IFERROR(VLOOKUP($I348,'WM-AR'!$I$7:$AS$3267,32,FALSE),"")</f>
        <v/>
      </c>
      <c r="AE348" s="1033" t="str">
        <f>IFERROR(VLOOKUP($I348,'WM-AR'!$I$7:$AS$3267,33,FALSE),"")</f>
        <v/>
      </c>
      <c r="AF348" s="1034"/>
      <c r="AG348" s="852"/>
      <c r="AH348" s="852"/>
      <c r="AI348" s="854"/>
      <c r="AJ348" s="854" t="str">
        <f t="shared" si="124"/>
        <v/>
      </c>
      <c r="AK348" s="723"/>
      <c r="AL348" s="1028" t="str">
        <f>IF(AND(ISTEXT($E348),ISTEXT($B348)),"산출기준 &gt;&gt;  "&amp;_xlfn.XLOOKUP($E348,산출기준!$D:$D,산출기준!$E:$E,"매칭실패"),"")</f>
        <v/>
      </c>
    </row>
    <row r="349" spans="1:38">
      <c r="A349" s="1019"/>
      <c r="B349" s="705"/>
      <c r="C349" s="706"/>
      <c r="D349" s="1020"/>
      <c r="E349" s="708"/>
      <c r="F349" s="1029"/>
      <c r="G349" s="882"/>
      <c r="H349" s="843"/>
      <c r="I349" s="712" t="str">
        <f t="shared" si="123"/>
        <v/>
      </c>
      <c r="J349" s="1030"/>
      <c r="K349" s="1031" t="str">
        <f>IFERROR(VLOOKUP($I349,'WM-AR'!$I$7:$AS$3267,34,FALSE),"")</f>
        <v/>
      </c>
      <c r="L349" s="1030" t="str">
        <f>IFERROR(VLOOKUP($I349,'WM-AR'!$I$7:$AS$3267,4,FALSE),"")</f>
        <v/>
      </c>
      <c r="M349" s="1030" t="str">
        <f>IFERROR(VLOOKUP($I349,'WM-AR'!$I$7:$AS$3267,6,FALSE),"")</f>
        <v/>
      </c>
      <c r="N349" s="1030" t="str">
        <f>IFERROR(VLOOKUP($I349,'WM-AR'!$I$7:$AS$3267,8,FALSE),"")</f>
        <v/>
      </c>
      <c r="O349" s="1032" t="str">
        <f>IFERROR(VLOOKUP($I349,'WM-AR'!$I$7:$AS$3267,10,FALSE),"")</f>
        <v/>
      </c>
      <c r="P349" s="1033" t="str">
        <f>IFERROR(VLOOKUP($I349,'WM-AR'!$I$7:$AS$3267,12,FALSE),"")</f>
        <v/>
      </c>
      <c r="Q349" s="1033" t="str">
        <f>IFERROR(VLOOKUP($I349,'WM-AR'!$I$7:$AS$3267,14,FALSE),"")</f>
        <v/>
      </c>
      <c r="R349" s="1033" t="str">
        <f>IFERROR(VLOOKUP($I349,'WM-AR'!$I$7:$AS$3267,16,FALSE),"")</f>
        <v/>
      </c>
      <c r="S349" s="1033" t="str">
        <f>IFERROR(VLOOKUP($I349,'WM-AR'!$I$7:$AS$3267,18,FALSE),"")</f>
        <v/>
      </c>
      <c r="T349" s="1033" t="str">
        <f>IFERROR(VLOOKUP($I349,'WM-AR'!$I$7:$AS$3267,20,FALSE),"")</f>
        <v/>
      </c>
      <c r="U349" s="1033" t="str">
        <f>IFERROR(VLOOKUP($I349,'WM-AR'!$I$7:$AS$3267,22,FALSE),"")</f>
        <v/>
      </c>
      <c r="V349" s="1033" t="str">
        <f>IFERROR(VLOOKUP($I349,'WM-AR'!$I$7:$AS$3267,24,FALSE),"")</f>
        <v/>
      </c>
      <c r="W349" s="1033" t="str">
        <f>IFERROR(VLOOKUP($I349,'WM-AR'!$I$7:$AS$3267,25,FALSE),"")</f>
        <v/>
      </c>
      <c r="X349" s="1033" t="str">
        <f>IFERROR(VLOOKUP($I349,'WM-AR'!$I$7:$AS$3267,26,FALSE),"")</f>
        <v/>
      </c>
      <c r="Y349" s="1033" t="str">
        <f>IFERROR(VLOOKUP($I349,'WM-AR'!$I$7:$AS$3267,27,FALSE),"")</f>
        <v/>
      </c>
      <c r="Z349" s="1033" t="str">
        <f>IFERROR(VLOOKUP($I349,'WM-AR'!$I$7:$AS$3267,28,FALSE),"")</f>
        <v/>
      </c>
      <c r="AA349" s="1033" t="str">
        <f>IFERROR(VLOOKUP($I349,'WM-AR'!$I$7:$AS$3267,29,FALSE),"")</f>
        <v/>
      </c>
      <c r="AB349" s="1033" t="str">
        <f>IFERROR(VLOOKUP($I349,'WM-AR'!$I$7:$AS$3267,30,FALSE),"")</f>
        <v/>
      </c>
      <c r="AC349" s="1033" t="str">
        <f>IFERROR(VLOOKUP($I349,'WM-AR'!$I$7:$AS$3267,31,FALSE),"")</f>
        <v/>
      </c>
      <c r="AD349" s="1033" t="str">
        <f>IFERROR(VLOOKUP($I349,'WM-AR'!$I$7:$AS$3267,32,FALSE),"")</f>
        <v/>
      </c>
      <c r="AE349" s="1033" t="str">
        <f>IFERROR(VLOOKUP($I349,'WM-AR'!$I$7:$AS$3267,33,FALSE),"")</f>
        <v/>
      </c>
      <c r="AF349" s="1034"/>
      <c r="AG349" s="852"/>
      <c r="AH349" s="852"/>
      <c r="AI349" s="854"/>
      <c r="AJ349" s="854" t="str">
        <f t="shared" si="124"/>
        <v/>
      </c>
      <c r="AK349" s="723"/>
      <c r="AL349" s="1028" t="str">
        <f>IF(AND(ISTEXT($E349),ISTEXT($B349)),"산출기준 &gt;&gt;  "&amp;_xlfn.XLOOKUP($E349,산출기준!$D:$D,산출기준!$E:$E,"매칭실패"),"")</f>
        <v/>
      </c>
    </row>
    <row r="350" spans="1:38">
      <c r="A350" s="1019"/>
      <c r="B350" s="705"/>
      <c r="C350" s="706"/>
      <c r="D350" s="711" t="s">
        <v>3030</v>
      </c>
      <c r="E350" s="708"/>
      <c r="F350" s="1029"/>
      <c r="G350" s="882" t="s">
        <v>3056</v>
      </c>
      <c r="H350" s="843"/>
      <c r="I350" s="712" t="str">
        <f t="shared" si="123"/>
        <v/>
      </c>
      <c r="J350" s="1030"/>
      <c r="K350" s="1031" t="str">
        <f>IFERROR(VLOOKUP($I350,'WM-AR'!$I$7:$AS$3267,34,FALSE),"")</f>
        <v/>
      </c>
      <c r="L350" s="1030" t="str">
        <f>IFERROR(VLOOKUP($I350,'WM-AR'!$I$7:$AS$3267,4,FALSE),"")</f>
        <v/>
      </c>
      <c r="M350" s="1030" t="str">
        <f>IFERROR(VLOOKUP($I350,'WM-AR'!$I$7:$AS$3267,6,FALSE),"")</f>
        <v/>
      </c>
      <c r="N350" s="1030" t="str">
        <f>IFERROR(VLOOKUP($I350,'WM-AR'!$I$7:$AS$3267,8,FALSE),"")</f>
        <v/>
      </c>
      <c r="O350" s="1032" t="str">
        <f>IFERROR(VLOOKUP($I350,'WM-AR'!$I$7:$AS$3267,10,FALSE),"")</f>
        <v/>
      </c>
      <c r="P350" s="1033" t="str">
        <f>IFERROR(VLOOKUP($I350,'WM-AR'!$I$7:$AS$3267,12,FALSE),"")</f>
        <v/>
      </c>
      <c r="Q350" s="1033" t="str">
        <f>IFERROR(VLOOKUP($I350,'WM-AR'!$I$7:$AS$3267,14,FALSE),"")</f>
        <v/>
      </c>
      <c r="R350" s="1033" t="str">
        <f>IFERROR(VLOOKUP($I350,'WM-AR'!$I$7:$AS$3267,16,FALSE),"")</f>
        <v/>
      </c>
      <c r="S350" s="1033" t="str">
        <f>IFERROR(VLOOKUP($I350,'WM-AR'!$I$7:$AS$3267,18,FALSE),"")</f>
        <v/>
      </c>
      <c r="T350" s="1033" t="str">
        <f>IFERROR(VLOOKUP($I350,'WM-AR'!$I$7:$AS$3267,20,FALSE),"")</f>
        <v/>
      </c>
      <c r="U350" s="1033" t="str">
        <f>IFERROR(VLOOKUP($I350,'WM-AR'!$I$7:$AS$3267,22,FALSE),"")</f>
        <v/>
      </c>
      <c r="V350" s="1033" t="str">
        <f>IFERROR(VLOOKUP($I350,'WM-AR'!$I$7:$AS$3267,24,FALSE),"")</f>
        <v/>
      </c>
      <c r="W350" s="1033" t="str">
        <f>IFERROR(VLOOKUP($I350,'WM-AR'!$I$7:$AS$3267,25,FALSE),"")</f>
        <v/>
      </c>
      <c r="X350" s="1033" t="str">
        <f>IFERROR(VLOOKUP($I350,'WM-AR'!$I$7:$AS$3267,26,FALSE),"")</f>
        <v/>
      </c>
      <c r="Y350" s="1033" t="str">
        <f>IFERROR(VLOOKUP($I350,'WM-AR'!$I$7:$AS$3267,27,FALSE),"")</f>
        <v/>
      </c>
      <c r="Z350" s="1033" t="str">
        <f>IFERROR(VLOOKUP($I350,'WM-AR'!$I$7:$AS$3267,28,FALSE),"")</f>
        <v/>
      </c>
      <c r="AA350" s="1033" t="str">
        <f>IFERROR(VLOOKUP($I350,'WM-AR'!$I$7:$AS$3267,29,FALSE),"")</f>
        <v/>
      </c>
      <c r="AB350" s="1033" t="str">
        <f>IFERROR(VLOOKUP($I350,'WM-AR'!$I$7:$AS$3267,30,FALSE),"")</f>
        <v/>
      </c>
      <c r="AC350" s="1033" t="str">
        <f>IFERROR(VLOOKUP($I350,'WM-AR'!$I$7:$AS$3267,31,FALSE),"")</f>
        <v/>
      </c>
      <c r="AD350" s="1033" t="str">
        <f>IFERROR(VLOOKUP($I350,'WM-AR'!$I$7:$AS$3267,32,FALSE),"")</f>
        <v/>
      </c>
      <c r="AE350" s="1033" t="str">
        <f>IFERROR(VLOOKUP($I350,'WM-AR'!$I$7:$AS$3267,33,FALSE),"")</f>
        <v/>
      </c>
      <c r="AF350" s="1034"/>
      <c r="AG350" s="852"/>
      <c r="AH350" s="852"/>
      <c r="AI350" s="854"/>
      <c r="AJ350" s="854" t="str">
        <f t="shared" si="124"/>
        <v/>
      </c>
      <c r="AK350" s="723"/>
      <c r="AL350" s="1028" t="str">
        <f>IF(AND(ISTEXT($E350),ISTEXT($B350)),"산출기준 &gt;&gt;  "&amp;_xlfn.XLOOKUP($E350,산출기준!$D:$D,산출기준!$E:$E,"매칭실패"),"")</f>
        <v/>
      </c>
    </row>
    <row r="351" spans="1:38">
      <c r="A351" s="1019"/>
      <c r="B351" s="724"/>
      <c r="C351" s="725"/>
      <c r="D351" s="731"/>
      <c r="E351" s="727"/>
      <c r="F351" s="1035"/>
      <c r="G351" s="886"/>
      <c r="H351" s="861"/>
      <c r="I351" s="732" t="str">
        <f t="shared" si="123"/>
        <v/>
      </c>
      <c r="J351" s="1036"/>
      <c r="K351" s="1037" t="str">
        <f>IFERROR(VLOOKUP($I351,'WM-AR'!$I$7:$AS$3267,34,FALSE),"")</f>
        <v/>
      </c>
      <c r="L351" s="1036" t="str">
        <f>IFERROR(VLOOKUP($I351,'WM-AR'!$I$7:$AS$3267,4,FALSE),"")</f>
        <v/>
      </c>
      <c r="M351" s="1036" t="str">
        <f>IFERROR(VLOOKUP($I351,'WM-AR'!$I$7:$AS$3267,6,FALSE),"")</f>
        <v/>
      </c>
      <c r="N351" s="1036" t="str">
        <f>IFERROR(VLOOKUP($I351,'WM-AR'!$I$7:$AS$3267,8,FALSE),"")</f>
        <v/>
      </c>
      <c r="O351" s="1038" t="str">
        <f>IFERROR(VLOOKUP($I351,'WM-AR'!$I$7:$AS$3267,10,FALSE),"")</f>
        <v/>
      </c>
      <c r="P351" s="1039" t="str">
        <f>IFERROR(VLOOKUP($I351,'WM-AR'!$I$7:$AS$3267,12,FALSE),"")</f>
        <v/>
      </c>
      <c r="Q351" s="1039" t="str">
        <f>IFERROR(VLOOKUP($I351,'WM-AR'!$I$7:$AS$3267,14,FALSE),"")</f>
        <v/>
      </c>
      <c r="R351" s="1039" t="str">
        <f>IFERROR(VLOOKUP($I351,'WM-AR'!$I$7:$AS$3267,16,FALSE),"")</f>
        <v/>
      </c>
      <c r="S351" s="1039" t="str">
        <f>IFERROR(VLOOKUP($I351,'WM-AR'!$I$7:$AS$3267,18,FALSE),"")</f>
        <v/>
      </c>
      <c r="T351" s="1039" t="str">
        <f>IFERROR(VLOOKUP($I351,'WM-AR'!$I$7:$AS$3267,20,FALSE),"")</f>
        <v/>
      </c>
      <c r="U351" s="1039" t="str">
        <f>IFERROR(VLOOKUP($I351,'WM-AR'!$I$7:$AS$3267,22,FALSE),"")</f>
        <v/>
      </c>
      <c r="V351" s="1039" t="str">
        <f>IFERROR(VLOOKUP($I351,'WM-AR'!$I$7:$AS$3267,24,FALSE),"")</f>
        <v/>
      </c>
      <c r="W351" s="1039" t="str">
        <f>IFERROR(VLOOKUP($I351,'WM-AR'!$I$7:$AS$3267,25,FALSE),"")</f>
        <v/>
      </c>
      <c r="X351" s="1039" t="str">
        <f>IFERROR(VLOOKUP($I351,'WM-AR'!$I$7:$AS$3267,26,FALSE),"")</f>
        <v/>
      </c>
      <c r="Y351" s="1039" t="str">
        <f>IFERROR(VLOOKUP($I351,'WM-AR'!$I$7:$AS$3267,27,FALSE),"")</f>
        <v/>
      </c>
      <c r="Z351" s="1039" t="str">
        <f>IFERROR(VLOOKUP($I351,'WM-AR'!$I$7:$AS$3267,28,FALSE),"")</f>
        <v/>
      </c>
      <c r="AA351" s="1039" t="str">
        <f>IFERROR(VLOOKUP($I351,'WM-AR'!$I$7:$AS$3267,29,FALSE),"")</f>
        <v/>
      </c>
      <c r="AB351" s="1039" t="str">
        <f>IFERROR(VLOOKUP($I351,'WM-AR'!$I$7:$AS$3267,30,FALSE),"")</f>
        <v/>
      </c>
      <c r="AC351" s="1039" t="str">
        <f>IFERROR(VLOOKUP($I351,'WM-AR'!$I$7:$AS$3267,31,FALSE),"")</f>
        <v/>
      </c>
      <c r="AD351" s="1039" t="str">
        <f>IFERROR(VLOOKUP($I351,'WM-AR'!$I$7:$AS$3267,32,FALSE),"")</f>
        <v/>
      </c>
      <c r="AE351" s="1039" t="str">
        <f>IFERROR(VLOOKUP($I351,'WM-AR'!$I$7:$AS$3267,33,FALSE),"")</f>
        <v/>
      </c>
      <c r="AF351" s="1040"/>
      <c r="AG351" s="870"/>
      <c r="AH351" s="870"/>
      <c r="AI351" s="871"/>
      <c r="AJ351" s="871" t="str">
        <f t="shared" si="124"/>
        <v/>
      </c>
      <c r="AK351" s="743"/>
      <c r="AL351" s="1028" t="str">
        <f>IF(AND(ISTEXT($E351),ISTEXT($B351)),"산출기준 &gt;&gt;  "&amp;_xlfn.XLOOKUP($E351,산출기준!$D:$D,산출기준!$E:$E,"매칭실패"),"")</f>
        <v/>
      </c>
    </row>
    <row r="352" spans="1:38">
      <c r="B352" s="645"/>
      <c r="C352" s="646"/>
      <c r="D352" s="648"/>
      <c r="E352" s="648"/>
      <c r="F352" s="1047"/>
      <c r="G352" s="645"/>
      <c r="H352" s="651"/>
      <c r="I352" s="652"/>
      <c r="J352" s="652"/>
      <c r="K352" s="653"/>
      <c r="L352" s="653"/>
      <c r="M352" s="653"/>
      <c r="N352" s="653"/>
      <c r="O352" s="653"/>
      <c r="P352" s="653"/>
      <c r="Q352" s="653"/>
      <c r="R352" s="653"/>
      <c r="S352" s="653"/>
      <c r="T352" s="653"/>
      <c r="U352" s="653"/>
      <c r="V352" s="653"/>
      <c r="W352" s="653"/>
      <c r="X352" s="653"/>
      <c r="Y352" s="653"/>
      <c r="Z352" s="653"/>
      <c r="AA352" s="653"/>
      <c r="AB352" s="653"/>
      <c r="AC352" s="653"/>
      <c r="AD352" s="653"/>
      <c r="AE352" s="653"/>
      <c r="AF352" s="656"/>
      <c r="AG352" s="656"/>
      <c r="AH352" s="656"/>
      <c r="AI352" s="656"/>
      <c r="AJ352" s="656"/>
      <c r="AK352" s="657"/>
      <c r="AL352" s="88" t="str">
        <f>IF(AND(ISTEXT($E352),ISTEXT($B352)),"산출기준 &gt;&gt;  "&amp;_xlfn.XLOOKUP($E352,산출기준!$D:$D,산출기준!$E:$E,"매칭실패"),"")</f>
        <v/>
      </c>
    </row>
    <row r="353" spans="1:38" ht="34.9" customHeight="1">
      <c r="B353" s="808" t="str" cm="1">
        <f t="array" aca="1" ref="B353" ca="1">_xlfn.IFNA(INDIRECT("Family_표준_구성도!B"&amp;MATCH(F353,INDIRECT("Family_표준_구성도!"&amp;"C:C"),0)),"")</f>
        <v>3.1.1.5.7</v>
      </c>
      <c r="C353" s="668" t="s">
        <v>2016</v>
      </c>
      <c r="D353" s="809"/>
      <c r="E353" s="668" t="s">
        <v>2939</v>
      </c>
      <c r="F353" s="810" t="s">
        <v>3057</v>
      </c>
      <c r="G353" s="811"/>
      <c r="H353" s="917" t="s">
        <v>3046</v>
      </c>
      <c r="I353" s="674"/>
      <c r="J353" s="674"/>
      <c r="K353" s="674"/>
      <c r="L353" s="674"/>
      <c r="M353" s="674"/>
      <c r="N353" s="675"/>
      <c r="O353" s="676"/>
      <c r="P353" s="677"/>
      <c r="Q353" s="677"/>
      <c r="R353" s="677"/>
      <c r="S353" s="677"/>
      <c r="T353" s="677"/>
      <c r="U353" s="677"/>
      <c r="V353" s="678"/>
      <c r="W353" s="679"/>
      <c r="X353" s="679"/>
      <c r="Y353" s="679"/>
      <c r="Z353" s="679"/>
      <c r="AA353" s="679"/>
      <c r="AB353" s="679"/>
      <c r="AC353" s="679"/>
      <c r="AD353" s="679"/>
      <c r="AE353" s="679"/>
      <c r="AF353" s="1043" t="s">
        <v>3058</v>
      </c>
      <c r="AG353" s="682"/>
      <c r="AH353" s="682"/>
      <c r="AI353" s="682"/>
      <c r="AJ353" s="682"/>
      <c r="AK353" s="683"/>
      <c r="AL353" s="88" t="str">
        <f ca="1">IF(AND(ISTEXT($E353),ISTEXT($B353)),"산출기준 &gt;&gt;  "&amp;_xlfn.XLOOKUP($E353,산출기준!$D:$D,산출기준!$E:$E,"매칭실패"),"")</f>
        <v>산출기준 &gt;&gt;  [ 벽체 일반 산출 ]</v>
      </c>
    </row>
    <row r="354" spans="1:38" ht="49.9" customHeight="1" outlineLevel="1">
      <c r="B354" s="758"/>
      <c r="C354" s="759"/>
      <c r="D354" s="759"/>
      <c r="E354" s="814"/>
      <c r="F354" s="818" t="s">
        <v>3024</v>
      </c>
      <c r="G354" s="759" t="str">
        <f t="shared" ref="G354:G358" si="125">IF(IF(N354=0,"",N354)&amp;" | "&amp;IF(O354=0,"",O354)&amp;" | "&amp;IF(Q354=0,"",Q354)&amp;" | "&amp;IF(R354=0,"",R354)=" |  |  | ","",IF(N354=0,"",N354)&amp;" | "&amp;IF(O354=0,"",O354)&amp;" | "&amp;IF(Q354=0,"",Q354)&amp;" | "&amp;IF(R354=0,"",R354))</f>
        <v xml:space="preserve">Structural Concrete |  | 25MPa ≤ F'c (Cylinder Strength) &lt; 30MPa | </v>
      </c>
      <c r="H354" s="816" t="s">
        <v>2672</v>
      </c>
      <c r="I354" s="765" t="str">
        <f>LEFT(H354,14)</f>
        <v>A03AF032-00022</v>
      </c>
      <c r="J354" s="766"/>
      <c r="K354" s="766" t="str">
        <f>IFERROR(VLOOKUP($I354,'WM-AR'!$I$7:$AS$3267,34,FALSE),"")</f>
        <v>M3</v>
      </c>
      <c r="L354" s="766" t="str">
        <f>IFERROR(VLOOKUP($I354,'WM-AR'!$I$7:$AS$3267,4,FALSE),"")</f>
        <v>Concrete Work</v>
      </c>
      <c r="M354" s="766" t="str">
        <f>IFERROR(VLOOKUP($I354,'WM-AR'!$I$7:$AS$3267,6,FALSE),"")</f>
        <v>Superstructure Work</v>
      </c>
      <c r="N354" s="766" t="str">
        <f>IFERROR(VLOOKUP($I354,'WM-AR'!$I$7:$AS$3267,8,FALSE),"")</f>
        <v>Structural Concrete</v>
      </c>
      <c r="O354" s="766">
        <f>IFERROR(VLOOKUP($I354,'WM-AR'!$I$7:$AS$3267,10,FALSE),"")</f>
        <v>0</v>
      </c>
      <c r="P354" s="766" t="str">
        <f>IFERROR(VLOOKUP($I354,'WM-AR'!$I$7:$AS$3267,12,FALSE),"")</f>
        <v>Cement Type-1</v>
      </c>
      <c r="Q354" s="766" t="str">
        <f>IFERROR(VLOOKUP($I354,'WM-AR'!$I$7:$AS$3267,14,FALSE),"")</f>
        <v>25MPa ≤ F'c (Cylinder Strength) &lt; 30MPa</v>
      </c>
      <c r="R354" s="766">
        <f>IFERROR(VLOOKUP($I354,'WM-AR'!$I$7:$AS$3267,16,FALSE),"")</f>
        <v>0</v>
      </c>
      <c r="S354" s="766">
        <f>IFERROR(VLOOKUP($I354,'WM-AR'!$I$7:$AS$3267,18,FALSE),"")</f>
        <v>0</v>
      </c>
      <c r="T354" s="766" t="str">
        <f>IFERROR(VLOOKUP($I354,'WM-AR'!$I$7:$AS$3267,20,FALSE),"")</f>
        <v/>
      </c>
      <c r="U354" s="766">
        <f>IFERROR(VLOOKUP($I354,'WM-AR'!$I$7:$AS$3267,22,FALSE),"")</f>
        <v>0</v>
      </c>
      <c r="V354" s="766" t="str">
        <f>IFERROR(VLOOKUP($I354,'WM-AR'!$I$7:$AS$3267,24,FALSE),"")</f>
        <v/>
      </c>
      <c r="W354" s="766">
        <f>IFERROR(VLOOKUP($I354,'WM-AR'!$I$7:$AS$3267,25,FALSE),"")</f>
        <v>0</v>
      </c>
      <c r="X354" s="766" t="str">
        <f>IFERROR(VLOOKUP($I354,'WM-AR'!$I$7:$AS$3267,26,FALSE),"")</f>
        <v/>
      </c>
      <c r="Y354" s="766">
        <f>IFERROR(VLOOKUP($I354,'WM-AR'!$I$7:$AS$3267,27,FALSE),"")</f>
        <v>0</v>
      </c>
      <c r="Z354" s="766">
        <f>IFERROR(VLOOKUP($I354,'WM-AR'!$I$7:$AS$3267,28,FALSE),"")</f>
        <v>0</v>
      </c>
      <c r="AA354" s="766">
        <f>IFERROR(VLOOKUP($I354,'WM-AR'!$I$7:$AS$3267,29,FALSE),"")</f>
        <v>0</v>
      </c>
      <c r="AB354" s="766">
        <f>IFERROR(VLOOKUP($I354,'WM-AR'!$I$7:$AS$3267,30,FALSE),"")</f>
        <v>0</v>
      </c>
      <c r="AC354" s="766">
        <f>IFERROR(VLOOKUP($I354,'WM-AR'!$I$7:$AS$3267,31,FALSE),"")</f>
        <v>0</v>
      </c>
      <c r="AD354" s="766">
        <f>IFERROR(VLOOKUP($I354,'WM-AR'!$I$7:$AS$3267,32,FALSE),"")</f>
        <v>0</v>
      </c>
      <c r="AE354" s="766" t="str">
        <f>IFERROR(VLOOKUP($I354,'WM-AR'!$I$7:$AS$3267,33,FALSE),"")</f>
        <v/>
      </c>
      <c r="AF354" s="817"/>
      <c r="AG354" s="768" t="s">
        <v>1985</v>
      </c>
      <c r="AH354" s="768" t="s">
        <v>1985</v>
      </c>
      <c r="AI354" s="769"/>
      <c r="AJ354" s="769" t="str">
        <f>K354</f>
        <v>M3</v>
      </c>
      <c r="AK354" s="905"/>
      <c r="AL354" s="88" t="str">
        <f>IF(AND(ISTEXT($E354),ISTEXT($B354)),"산출기준 &gt;&gt;  "&amp;_xlfn.XLOOKUP($E354,산출기준!$D:$D,산출기준!$E:$E,"매칭실패"),"")</f>
        <v/>
      </c>
    </row>
    <row r="355" spans="1:38" ht="49.9" customHeight="1" outlineLevel="1">
      <c r="B355" s="758"/>
      <c r="C355" s="759"/>
      <c r="D355" s="759"/>
      <c r="E355" s="814"/>
      <c r="F355" s="818" t="s">
        <v>2674</v>
      </c>
      <c r="G355" s="759" t="str">
        <f t="shared" si="125"/>
        <v xml:space="preserve">Rebar Work | Deformed Bar (Non-Coat.) | 400MPa&lt;Fy≤470MPa | </v>
      </c>
      <c r="H355" s="816" t="s">
        <v>3032</v>
      </c>
      <c r="I355" s="765" t="str">
        <f>LEFT(H355,14)</f>
        <v>A03AD037-00002</v>
      </c>
      <c r="J355" s="766"/>
      <c r="K355" s="766" t="str">
        <f>IFERROR(VLOOKUP($I355,'WM-AR'!$I$7:$AS$3267,34,FALSE),"")</f>
        <v>TON</v>
      </c>
      <c r="L355" s="766" t="str">
        <f>IFERROR(VLOOKUP($I355,'WM-AR'!$I$7:$AS$3267,4,FALSE),"")</f>
        <v>Concrete Work</v>
      </c>
      <c r="M355" s="766" t="str">
        <f>IFERROR(VLOOKUP($I355,'WM-AR'!$I$7:$AS$3267,6,FALSE),"")</f>
        <v>Substructure Work</v>
      </c>
      <c r="N355" s="766" t="str">
        <f>IFERROR(VLOOKUP($I355,'WM-AR'!$I$7:$AS$3267,8,FALSE),"")</f>
        <v>Rebar Work</v>
      </c>
      <c r="O355" s="766" t="str">
        <f>IFERROR(VLOOKUP($I355,'WM-AR'!$I$7:$AS$3267,10,FALSE),"")</f>
        <v>Deformed Bar (Non-Coat.)</v>
      </c>
      <c r="P355" s="766">
        <f>IFERROR(VLOOKUP($I355,'WM-AR'!$I$7:$AS$3267,12,FALSE),"")</f>
        <v>0</v>
      </c>
      <c r="Q355" s="766" t="str">
        <f>IFERROR(VLOOKUP($I355,'WM-AR'!$I$7:$AS$3267,14,FALSE),"")</f>
        <v>400MPa&lt;Fy≤470MPa</v>
      </c>
      <c r="R355" s="766">
        <f>IFERROR(VLOOKUP($I355,'WM-AR'!$I$7:$AS$3267,16,FALSE),"")</f>
        <v>0</v>
      </c>
      <c r="S355" s="766">
        <f>IFERROR(VLOOKUP($I355,'WM-AR'!$I$7:$AS$3267,18,FALSE),"")</f>
        <v>0</v>
      </c>
      <c r="T355" s="766" t="str">
        <f>IFERROR(VLOOKUP($I355,'WM-AR'!$I$7:$AS$3267,20,FALSE),"")</f>
        <v/>
      </c>
      <c r="U355" s="766">
        <f>IFERROR(VLOOKUP($I355,'WM-AR'!$I$7:$AS$3267,22,FALSE),"")</f>
        <v>0</v>
      </c>
      <c r="V355" s="766" t="str">
        <f>IFERROR(VLOOKUP($I355,'WM-AR'!$I$7:$AS$3267,24,FALSE),"")</f>
        <v/>
      </c>
      <c r="W355" s="766">
        <f>IFERROR(VLOOKUP($I355,'WM-AR'!$I$7:$AS$3267,25,FALSE),"")</f>
        <v>0</v>
      </c>
      <c r="X355" s="766" t="str">
        <f>IFERROR(VLOOKUP($I355,'WM-AR'!$I$7:$AS$3267,26,FALSE),"")</f>
        <v/>
      </c>
      <c r="Y355" s="766">
        <f>IFERROR(VLOOKUP($I355,'WM-AR'!$I$7:$AS$3267,27,FALSE),"")</f>
        <v>0</v>
      </c>
      <c r="Z355" s="766">
        <f>IFERROR(VLOOKUP($I355,'WM-AR'!$I$7:$AS$3267,28,FALSE),"")</f>
        <v>0</v>
      </c>
      <c r="AA355" s="766">
        <f>IFERROR(VLOOKUP($I355,'WM-AR'!$I$7:$AS$3267,29,FALSE),"")</f>
        <v>0</v>
      </c>
      <c r="AB355" s="766">
        <f>IFERROR(VLOOKUP($I355,'WM-AR'!$I$7:$AS$3267,30,FALSE),"")</f>
        <v>0</v>
      </c>
      <c r="AC355" s="766">
        <f>IFERROR(VLOOKUP($I355,'WM-AR'!$I$7:$AS$3267,31,FALSE),"")</f>
        <v>0</v>
      </c>
      <c r="AD355" s="766">
        <f>IFERROR(VLOOKUP($I355,'WM-AR'!$I$7:$AS$3267,32,FALSE),"")</f>
        <v>0</v>
      </c>
      <c r="AE355" s="766" t="str">
        <f>IFERROR(VLOOKUP($I355,'WM-AR'!$I$7:$AS$3267,33,FALSE),"")</f>
        <v/>
      </c>
      <c r="AF355" s="817"/>
      <c r="AG355" s="768" t="s">
        <v>2677</v>
      </c>
      <c r="AH355" s="768" t="s">
        <v>2677</v>
      </c>
      <c r="AI355" s="769"/>
      <c r="AJ355" s="769" t="str">
        <f>K355</f>
        <v>TON</v>
      </c>
      <c r="AK355" s="905" t="s">
        <v>3033</v>
      </c>
      <c r="AL355" s="88" t="str">
        <f>IF(AND(ISTEXT($E355),ISTEXT($B355)),"산출기준 &gt;&gt;  "&amp;_xlfn.XLOOKUP($E355,산출기준!$D:$D,산출기준!$E:$E,"매칭실패"),"")</f>
        <v/>
      </c>
    </row>
    <row r="356" spans="1:38" ht="49.9" customHeight="1" outlineLevel="1">
      <c r="B356" s="758"/>
      <c r="C356" s="759"/>
      <c r="D356" s="759"/>
      <c r="E356" s="814"/>
      <c r="F356" s="818" t="s">
        <v>2679</v>
      </c>
      <c r="G356" s="759" t="str">
        <f t="shared" si="125"/>
        <v xml:space="preserve">Form Work (3 times in use) | Flat Form |  | </v>
      </c>
      <c r="H356" s="816" t="s">
        <v>3042</v>
      </c>
      <c r="I356" s="765" t="str">
        <f>LEFT(H356,14)</f>
        <v>A03AD035-00001</v>
      </c>
      <c r="J356" s="766"/>
      <c r="K356" s="766" t="str">
        <f>IFERROR(VLOOKUP($I356,'WM-AR'!$I$7:$AS$3267,34,FALSE),"")</f>
        <v>M2</v>
      </c>
      <c r="L356" s="766" t="str">
        <f>IFERROR(VLOOKUP($I356,'WM-AR'!$I$7:$AS$3267,4,FALSE),"")</f>
        <v>Concrete Work</v>
      </c>
      <c r="M356" s="766" t="str">
        <f>IFERROR(VLOOKUP($I356,'WM-AR'!$I$7:$AS$3267,6,FALSE),"")</f>
        <v>Substructure Work</v>
      </c>
      <c r="N356" s="766" t="str">
        <f>IFERROR(VLOOKUP($I356,'WM-AR'!$I$7:$AS$3267,8,FALSE),"")</f>
        <v>Form Work (3 times in use)</v>
      </c>
      <c r="O356" s="766" t="str">
        <f>IFERROR(VLOOKUP($I356,'WM-AR'!$I$7:$AS$3267,10,FALSE),"")</f>
        <v>Flat Form</v>
      </c>
      <c r="P356" s="766">
        <f>IFERROR(VLOOKUP($I356,'WM-AR'!$I$7:$AS$3267,12,FALSE),"")</f>
        <v>0</v>
      </c>
      <c r="Q356" s="766">
        <f>IFERROR(VLOOKUP($I356,'WM-AR'!$I$7:$AS$3267,14,FALSE),"")</f>
        <v>0</v>
      </c>
      <c r="R356" s="766">
        <f>IFERROR(VLOOKUP($I356,'WM-AR'!$I$7:$AS$3267,16,FALSE),"")</f>
        <v>0</v>
      </c>
      <c r="S356" s="766">
        <f>IFERROR(VLOOKUP($I356,'WM-AR'!$I$7:$AS$3267,18,FALSE),"")</f>
        <v>0</v>
      </c>
      <c r="T356" s="766" t="str">
        <f>IFERROR(VLOOKUP($I356,'WM-AR'!$I$7:$AS$3267,20,FALSE),"")</f>
        <v>Dressed Lumber, Plywood or Steel Form(Wood Planks are not Allowed) incl. Chamfer</v>
      </c>
      <c r="U356" s="766">
        <f>IFERROR(VLOOKUP($I356,'WM-AR'!$I$7:$AS$3267,22,FALSE),"")</f>
        <v>0</v>
      </c>
      <c r="V356" s="766" t="str">
        <f>IFERROR(VLOOKUP($I356,'WM-AR'!$I$7:$AS$3267,24,FALSE),"")</f>
        <v/>
      </c>
      <c r="W356" s="766">
        <f>IFERROR(VLOOKUP($I356,'WM-AR'!$I$7:$AS$3267,25,FALSE),"")</f>
        <v>0</v>
      </c>
      <c r="X356" s="766" t="str">
        <f>IFERROR(VLOOKUP($I356,'WM-AR'!$I$7:$AS$3267,26,FALSE),"")</f>
        <v/>
      </c>
      <c r="Y356" s="766">
        <f>IFERROR(VLOOKUP($I356,'WM-AR'!$I$7:$AS$3267,27,FALSE),"")</f>
        <v>0</v>
      </c>
      <c r="Z356" s="766">
        <f>IFERROR(VLOOKUP($I356,'WM-AR'!$I$7:$AS$3267,28,FALSE),"")</f>
        <v>0</v>
      </c>
      <c r="AA356" s="766">
        <f>IFERROR(VLOOKUP($I356,'WM-AR'!$I$7:$AS$3267,29,FALSE),"")</f>
        <v>0</v>
      </c>
      <c r="AB356" s="766">
        <f>IFERROR(VLOOKUP($I356,'WM-AR'!$I$7:$AS$3267,30,FALSE),"")</f>
        <v>0</v>
      </c>
      <c r="AC356" s="766">
        <f>IFERROR(VLOOKUP($I356,'WM-AR'!$I$7:$AS$3267,31,FALSE),"")</f>
        <v>0</v>
      </c>
      <c r="AD356" s="766">
        <f>IFERROR(VLOOKUP($I356,'WM-AR'!$I$7:$AS$3267,32,FALSE),"")</f>
        <v>0</v>
      </c>
      <c r="AE356" s="766" t="str">
        <f>IFERROR(VLOOKUP($I356,'WM-AR'!$I$7:$AS$3267,33,FALSE),"")</f>
        <v/>
      </c>
      <c r="AF356" s="817"/>
      <c r="AG356" s="768" t="s">
        <v>3028</v>
      </c>
      <c r="AH356" s="768" t="s">
        <v>3028</v>
      </c>
      <c r="AI356" s="769"/>
      <c r="AJ356" s="769" t="str">
        <f>K356</f>
        <v>M2</v>
      </c>
      <c r="AK356" s="905"/>
      <c r="AL356" s="88" t="str">
        <f>IF(AND(ISTEXT($E356),ISTEXT($B356)),"산출기준 &gt;&gt;  "&amp;_xlfn.XLOOKUP($E356,산출기준!$D:$D,산출기준!$E:$E,"매칭실패"),"")</f>
        <v/>
      </c>
    </row>
    <row r="357" spans="1:38" ht="49.9" customHeight="1" outlineLevel="1">
      <c r="B357" s="758"/>
      <c r="C357" s="759"/>
      <c r="D357" s="759"/>
      <c r="E357" s="814"/>
      <c r="F357" s="818" t="s">
        <v>3043</v>
      </c>
      <c r="G357" s="759" t="str">
        <f t="shared" si="125"/>
        <v xml:space="preserve">Bitumen/Bituminous/Asphalt Coating |  |  | </v>
      </c>
      <c r="H357" s="816" t="s">
        <v>3044</v>
      </c>
      <c r="I357" s="765" t="str">
        <f t="shared" ref="I357:I361" si="126">LEFT(H357,14)</f>
        <v>A03AH056-00001</v>
      </c>
      <c r="J357" s="766"/>
      <c r="K357" s="766" t="str">
        <f>IFERROR(VLOOKUP($I357,'WM-AR'!$I$7:$AS$3267,34,FALSE),"")</f>
        <v>M2</v>
      </c>
      <c r="L357" s="766" t="str">
        <f>IFERROR(VLOOKUP($I357,'WM-AR'!$I$7:$AS$3267,4,FALSE),"")</f>
        <v>Concrete Work</v>
      </c>
      <c r="M357" s="766" t="str">
        <f>IFERROR(VLOOKUP($I357,'WM-AR'!$I$7:$AS$3267,6,FALSE),"")</f>
        <v>Concrete Protective Coating (U/G)</v>
      </c>
      <c r="N357" s="766" t="str">
        <f>IFERROR(VLOOKUP($I357,'WM-AR'!$I$7:$AS$3267,8,FALSE),"")</f>
        <v>Bitumen/Bituminous/Asphalt Coating</v>
      </c>
      <c r="O357" s="766">
        <f>IFERROR(VLOOKUP($I357,'WM-AR'!$I$7:$AS$3267,10,FALSE),"")</f>
        <v>0</v>
      </c>
      <c r="P357" s="766">
        <f>IFERROR(VLOOKUP($I357,'WM-AR'!$I$7:$AS$3267,12,FALSE),"")</f>
        <v>0</v>
      </c>
      <c r="Q357" s="766">
        <f>IFERROR(VLOOKUP($I357,'WM-AR'!$I$7:$AS$3267,14,FALSE),"")</f>
        <v>0</v>
      </c>
      <c r="R357" s="766">
        <f>IFERROR(VLOOKUP($I357,'WM-AR'!$I$7:$AS$3267,16,FALSE),"")</f>
        <v>0</v>
      </c>
      <c r="S357" s="766">
        <f>IFERROR(VLOOKUP($I357,'WM-AR'!$I$7:$AS$3267,18,FALSE),"")</f>
        <v>0</v>
      </c>
      <c r="T357" s="766">
        <f>IFERROR(VLOOKUP($I357,'WM-AR'!$I$7:$AS$3267,20,FALSE),"")</f>
        <v>0</v>
      </c>
      <c r="U357" s="766">
        <f>IFERROR(VLOOKUP($I357,'WM-AR'!$I$7:$AS$3267,22,FALSE),"")</f>
        <v>0</v>
      </c>
      <c r="V357" s="766">
        <f>IFERROR(VLOOKUP($I357,'WM-AR'!$I$7:$AS$3267,24,FALSE),"")</f>
        <v>0</v>
      </c>
      <c r="W357" s="766">
        <f>IFERROR(VLOOKUP($I357,'WM-AR'!$I$7:$AS$3267,25,FALSE),"")</f>
        <v>0</v>
      </c>
      <c r="X357" s="766" t="str">
        <f>IFERROR(VLOOKUP($I357,'WM-AR'!$I$7:$AS$3267,26,FALSE),"")</f>
        <v/>
      </c>
      <c r="Y357" s="766">
        <f>IFERROR(VLOOKUP($I357,'WM-AR'!$I$7:$AS$3267,27,FALSE),"")</f>
        <v>0</v>
      </c>
      <c r="Z357" s="766">
        <f>IFERROR(VLOOKUP($I357,'WM-AR'!$I$7:$AS$3267,28,FALSE),"")</f>
        <v>0</v>
      </c>
      <c r="AA357" s="766">
        <f>IFERROR(VLOOKUP($I357,'WM-AR'!$I$7:$AS$3267,29,FALSE),"")</f>
        <v>0</v>
      </c>
      <c r="AB357" s="766">
        <f>IFERROR(VLOOKUP($I357,'WM-AR'!$I$7:$AS$3267,30,FALSE),"")</f>
        <v>0</v>
      </c>
      <c r="AC357" s="766">
        <f>IFERROR(VLOOKUP($I357,'WM-AR'!$I$7:$AS$3267,31,FALSE),"")</f>
        <v>0</v>
      </c>
      <c r="AD357" s="766">
        <f>IFERROR(VLOOKUP($I357,'WM-AR'!$I$7:$AS$3267,32,FALSE),"")</f>
        <v>0</v>
      </c>
      <c r="AE357" s="766" t="str">
        <f>IFERROR(VLOOKUP($I357,'WM-AR'!$I$7:$AS$3267,33,FALSE),"")</f>
        <v/>
      </c>
      <c r="AF357" s="817" t="s">
        <v>3045</v>
      </c>
      <c r="AG357" s="768" t="s">
        <v>1815</v>
      </c>
      <c r="AH357" s="768" t="s">
        <v>1815</v>
      </c>
      <c r="AI357" s="769"/>
      <c r="AJ357" s="769" t="str">
        <f>K357</f>
        <v>M2</v>
      </c>
      <c r="AK357" s="905"/>
      <c r="AL357" s="88" t="str">
        <f>IF(AND(ISTEXT($E357),ISTEXT($B357)),"산출기준 &gt;&gt;  "&amp;_xlfn.XLOOKUP($E357,산출기준!$D:$D,산출기준!$E:$E,"매칭실패"),"")</f>
        <v/>
      </c>
    </row>
    <row r="358" spans="1:38" ht="49.9" customHeight="1" outlineLevel="1">
      <c r="B358" s="758"/>
      <c r="C358" s="759"/>
      <c r="D358" s="759"/>
      <c r="E358" s="814"/>
      <c r="F358" s="818" t="s">
        <v>2972</v>
      </c>
      <c r="G358" s="759" t="str">
        <f t="shared" si="125"/>
        <v xml:space="preserve">Internal Wall Painting | Epoxy Paint |  | </v>
      </c>
      <c r="H358" s="816" t="s">
        <v>3059</v>
      </c>
      <c r="I358" s="765" t="str">
        <f t="shared" si="126"/>
        <v>A04AM078-00005</v>
      </c>
      <c r="J358" s="766"/>
      <c r="K358" s="766" t="str">
        <f>IFERROR(VLOOKUP($I358,'WM-AR'!$I$7:$AS$3267,34,FALSE),"")</f>
        <v>M2</v>
      </c>
      <c r="L358" s="766" t="str">
        <f>IFERROR(VLOOKUP($I358,'WM-AR'!$I$7:$AS$3267,4,FALSE),"")</f>
        <v>Finishing Work</v>
      </c>
      <c r="M358" s="766" t="str">
        <f>IFERROR(VLOOKUP($I358,'WM-AR'!$I$7:$AS$3267,6,FALSE),"")</f>
        <v>Painting Work</v>
      </c>
      <c r="N358" s="766" t="str">
        <f>IFERROR(VLOOKUP($I358,'WM-AR'!$I$7:$AS$3267,8,FALSE),"")</f>
        <v>Internal Wall Painting</v>
      </c>
      <c r="O358" s="766" t="str">
        <f>IFERROR(VLOOKUP($I358,'WM-AR'!$I$7:$AS$3267,10,FALSE),"")</f>
        <v>Epoxy Paint</v>
      </c>
      <c r="P358" s="766">
        <f>IFERROR(VLOOKUP($I358,'WM-AR'!$I$7:$AS$3267,12,FALSE),"")</f>
        <v>0</v>
      </c>
      <c r="Q358" s="766">
        <f>IFERROR(VLOOKUP($I358,'WM-AR'!$I$7:$AS$3267,14,FALSE),"")</f>
        <v>0</v>
      </c>
      <c r="R358" s="766">
        <f>IFERROR(VLOOKUP($I358,'WM-AR'!$I$7:$AS$3267,16,FALSE),"")</f>
        <v>0</v>
      </c>
      <c r="S358" s="766">
        <f>IFERROR(VLOOKUP($I358,'WM-AR'!$I$7:$AS$3267,18,FALSE),"")</f>
        <v>0</v>
      </c>
      <c r="T358" s="766" t="str">
        <f>IFERROR(VLOOKUP($I358,'WM-AR'!$I$7:$AS$3267,20,FALSE),"")</f>
        <v/>
      </c>
      <c r="U358" s="766">
        <f>IFERROR(VLOOKUP($I358,'WM-AR'!$I$7:$AS$3267,22,FALSE),"")</f>
        <v>0</v>
      </c>
      <c r="V358" s="766" t="str">
        <f>IFERROR(VLOOKUP($I358,'WM-AR'!$I$7:$AS$3267,24,FALSE),"")</f>
        <v/>
      </c>
      <c r="W358" s="766">
        <f>IFERROR(VLOOKUP($I358,'WM-AR'!$I$7:$AS$3267,25,FALSE),"")</f>
        <v>0</v>
      </c>
      <c r="X358" s="766" t="str">
        <f>IFERROR(VLOOKUP($I358,'WM-AR'!$I$7:$AS$3267,26,FALSE),"")</f>
        <v/>
      </c>
      <c r="Y358" s="766">
        <f>IFERROR(VLOOKUP($I358,'WM-AR'!$I$7:$AS$3267,27,FALSE),"")</f>
        <v>0</v>
      </c>
      <c r="Z358" s="766">
        <f>IFERROR(VLOOKUP($I358,'WM-AR'!$I$7:$AS$3267,28,FALSE),"")</f>
        <v>0</v>
      </c>
      <c r="AA358" s="766">
        <f>IFERROR(VLOOKUP($I358,'WM-AR'!$I$7:$AS$3267,29,FALSE),"")</f>
        <v>0</v>
      </c>
      <c r="AB358" s="766">
        <f>IFERROR(VLOOKUP($I358,'WM-AR'!$I$7:$AS$3267,30,FALSE),"")</f>
        <v>0</v>
      </c>
      <c r="AC358" s="766">
        <f>IFERROR(VLOOKUP($I358,'WM-AR'!$I$7:$AS$3267,31,FALSE),"")</f>
        <v>0</v>
      </c>
      <c r="AD358" s="766">
        <f>IFERROR(VLOOKUP($I358,'WM-AR'!$I$7:$AS$3267,32,FALSE),"")</f>
        <v>0</v>
      </c>
      <c r="AE358" s="766" t="str">
        <f>IFERROR(VLOOKUP($I358,'WM-AR'!$I$7:$AS$3267,33,FALSE),"")</f>
        <v/>
      </c>
      <c r="AF358" s="817" t="s">
        <v>3049</v>
      </c>
      <c r="AG358" s="768" t="s">
        <v>1815</v>
      </c>
      <c r="AH358" s="768" t="s">
        <v>1815</v>
      </c>
      <c r="AI358" s="769"/>
      <c r="AJ358" s="769" t="str">
        <f>K358</f>
        <v>M2</v>
      </c>
      <c r="AK358" s="905"/>
      <c r="AL358" s="88" t="str">
        <f>IF(AND(ISTEXT($E358),ISTEXT($B358)),"산출기준 &gt;&gt;  "&amp;_xlfn.XLOOKUP($E358,산출기준!$D:$D,산출기준!$E:$E,"매칭실패"),"")</f>
        <v/>
      </c>
    </row>
    <row r="359" spans="1:38">
      <c r="A359" s="1019"/>
      <c r="B359" s="684"/>
      <c r="C359" s="685"/>
      <c r="D359" s="1020"/>
      <c r="E359" s="687"/>
      <c r="F359" s="1021"/>
      <c r="G359" s="875" t="s">
        <v>2212</v>
      </c>
      <c r="H359" s="824"/>
      <c r="I359" s="692" t="str">
        <f t="shared" si="126"/>
        <v/>
      </c>
      <c r="J359" s="1022"/>
      <c r="K359" s="1023" t="str">
        <f>IFERROR(VLOOKUP($I359,'WM-AR'!$I$7:$AS$3267,34,FALSE),"")</f>
        <v/>
      </c>
      <c r="L359" s="1024" t="str">
        <f>IFERROR(VLOOKUP($I359,'WM-AR'!$I$7:$AS$3267,4,FALSE),"")</f>
        <v/>
      </c>
      <c r="M359" s="1024" t="str">
        <f>IFERROR(VLOOKUP($I359,'WM-AR'!$I$7:$AS$3267,6,FALSE),"")</f>
        <v/>
      </c>
      <c r="N359" s="1024" t="str">
        <f>IFERROR(VLOOKUP($I359,'WM-AR'!$I$7:$AS$3267,8,FALSE),"")</f>
        <v/>
      </c>
      <c r="O359" s="1025" t="str">
        <f>IFERROR(VLOOKUP($I359,'WM-AR'!$I$7:$AS$3267,10,FALSE),"")</f>
        <v/>
      </c>
      <c r="P359" s="1026" t="str">
        <f>IFERROR(VLOOKUP($I359,'WM-AR'!$I$7:$AS$3267,12,FALSE),"")</f>
        <v/>
      </c>
      <c r="Q359" s="1026" t="str">
        <f>IFERROR(VLOOKUP($I359,'WM-AR'!$I$7:$AS$3267,14,FALSE),"")</f>
        <v/>
      </c>
      <c r="R359" s="1026" t="str">
        <f>IFERROR(VLOOKUP($I359,'WM-AR'!$I$7:$AS$3267,16,FALSE),"")</f>
        <v/>
      </c>
      <c r="S359" s="1026" t="str">
        <f>IFERROR(VLOOKUP($I359,'WM-AR'!$I$7:$AS$3267,18,FALSE),"")</f>
        <v/>
      </c>
      <c r="T359" s="1026" t="str">
        <f>IFERROR(VLOOKUP($I359,'WM-AR'!$I$7:$AS$3267,20,FALSE),"")</f>
        <v/>
      </c>
      <c r="U359" s="1026" t="str">
        <f>IFERROR(VLOOKUP($I359,'WM-AR'!$I$7:$AS$3267,22,FALSE),"")</f>
        <v/>
      </c>
      <c r="V359" s="1026" t="str">
        <f>IFERROR(VLOOKUP($I359,'WM-AR'!$I$7:$AS$3267,24,FALSE),"")</f>
        <v/>
      </c>
      <c r="W359" s="1026" t="str">
        <f>IFERROR(VLOOKUP($I359,'WM-AR'!$I$7:$AS$3267,25,FALSE),"")</f>
        <v/>
      </c>
      <c r="X359" s="1026" t="str">
        <f>IFERROR(VLOOKUP($I359,'WM-AR'!$I$7:$AS$3267,26,FALSE),"")</f>
        <v/>
      </c>
      <c r="Y359" s="1026" t="str">
        <f>IFERROR(VLOOKUP($I359,'WM-AR'!$I$7:$AS$3267,27,FALSE),"")</f>
        <v/>
      </c>
      <c r="Z359" s="1026" t="str">
        <f>IFERROR(VLOOKUP($I359,'WM-AR'!$I$7:$AS$3267,28,FALSE),"")</f>
        <v/>
      </c>
      <c r="AA359" s="1026" t="str">
        <f>IFERROR(VLOOKUP($I359,'WM-AR'!$I$7:$AS$3267,29,FALSE),"")</f>
        <v/>
      </c>
      <c r="AB359" s="1026" t="str">
        <f>IFERROR(VLOOKUP($I359,'WM-AR'!$I$7:$AS$3267,30,FALSE),"")</f>
        <v/>
      </c>
      <c r="AC359" s="1026" t="str">
        <f>IFERROR(VLOOKUP($I359,'WM-AR'!$I$7:$AS$3267,31,FALSE),"")</f>
        <v/>
      </c>
      <c r="AD359" s="1026" t="str">
        <f>IFERROR(VLOOKUP($I359,'WM-AR'!$I$7:$AS$3267,32,FALSE),"")</f>
        <v/>
      </c>
      <c r="AE359" s="1026" t="str">
        <f>IFERROR(VLOOKUP($I359,'WM-AR'!$I$7:$AS$3267,33,FALSE),"")</f>
        <v/>
      </c>
      <c r="AF359" s="1027"/>
      <c r="AG359" s="834"/>
      <c r="AH359" s="834"/>
      <c r="AI359" s="836"/>
      <c r="AJ359" s="836" t="str">
        <f t="shared" ref="AJ359:AJ361" si="127">K359</f>
        <v/>
      </c>
      <c r="AK359" s="704"/>
      <c r="AL359" s="1028" t="str">
        <f>IF(AND(ISTEXT($E359),ISTEXT($B359)),"산출기준 &gt;&gt;  "&amp;_xlfn.XLOOKUP($E359,산출기준!$D:$D,산출기준!$E:$E,"매칭실패"),"")</f>
        <v/>
      </c>
    </row>
    <row r="360" spans="1:38">
      <c r="A360" s="1019"/>
      <c r="B360" s="705"/>
      <c r="C360" s="706"/>
      <c r="D360" s="711"/>
      <c r="E360" s="708"/>
      <c r="F360" s="1029"/>
      <c r="G360" s="882"/>
      <c r="H360" s="843"/>
      <c r="I360" s="712" t="str">
        <f t="shared" si="126"/>
        <v/>
      </c>
      <c r="J360" s="1030"/>
      <c r="K360" s="1031" t="str">
        <f>IFERROR(VLOOKUP($I360,'WM-AR'!$I$7:$AS$3267,34,FALSE),"")</f>
        <v/>
      </c>
      <c r="L360" s="1030" t="str">
        <f>IFERROR(VLOOKUP($I360,'WM-AR'!$I$7:$AS$3267,4,FALSE),"")</f>
        <v/>
      </c>
      <c r="M360" s="1030" t="str">
        <f>IFERROR(VLOOKUP($I360,'WM-AR'!$I$7:$AS$3267,6,FALSE),"")</f>
        <v/>
      </c>
      <c r="N360" s="1030" t="str">
        <f>IFERROR(VLOOKUP($I360,'WM-AR'!$I$7:$AS$3267,8,FALSE),"")</f>
        <v/>
      </c>
      <c r="O360" s="1032" t="str">
        <f>IFERROR(VLOOKUP($I360,'WM-AR'!$I$7:$AS$3267,10,FALSE),"")</f>
        <v/>
      </c>
      <c r="P360" s="1033" t="str">
        <f>IFERROR(VLOOKUP($I360,'WM-AR'!$I$7:$AS$3267,12,FALSE),"")</f>
        <v/>
      </c>
      <c r="Q360" s="1033" t="str">
        <f>IFERROR(VLOOKUP($I360,'WM-AR'!$I$7:$AS$3267,14,FALSE),"")</f>
        <v/>
      </c>
      <c r="R360" s="1033" t="str">
        <f>IFERROR(VLOOKUP($I360,'WM-AR'!$I$7:$AS$3267,16,FALSE),"")</f>
        <v/>
      </c>
      <c r="S360" s="1033" t="str">
        <f>IFERROR(VLOOKUP($I360,'WM-AR'!$I$7:$AS$3267,18,FALSE),"")</f>
        <v/>
      </c>
      <c r="T360" s="1033" t="str">
        <f>IFERROR(VLOOKUP($I360,'WM-AR'!$I$7:$AS$3267,20,FALSE),"")</f>
        <v/>
      </c>
      <c r="U360" s="1033" t="str">
        <f>IFERROR(VLOOKUP($I360,'WM-AR'!$I$7:$AS$3267,22,FALSE),"")</f>
        <v/>
      </c>
      <c r="V360" s="1033" t="str">
        <f>IFERROR(VLOOKUP($I360,'WM-AR'!$I$7:$AS$3267,24,FALSE),"")</f>
        <v/>
      </c>
      <c r="W360" s="1033" t="str">
        <f>IFERROR(VLOOKUP($I360,'WM-AR'!$I$7:$AS$3267,25,FALSE),"")</f>
        <v/>
      </c>
      <c r="X360" s="1033" t="str">
        <f>IFERROR(VLOOKUP($I360,'WM-AR'!$I$7:$AS$3267,26,FALSE),"")</f>
        <v/>
      </c>
      <c r="Y360" s="1033" t="str">
        <f>IFERROR(VLOOKUP($I360,'WM-AR'!$I$7:$AS$3267,27,FALSE),"")</f>
        <v/>
      </c>
      <c r="Z360" s="1033" t="str">
        <f>IFERROR(VLOOKUP($I360,'WM-AR'!$I$7:$AS$3267,28,FALSE),"")</f>
        <v/>
      </c>
      <c r="AA360" s="1033" t="str">
        <f>IFERROR(VLOOKUP($I360,'WM-AR'!$I$7:$AS$3267,29,FALSE),"")</f>
        <v/>
      </c>
      <c r="AB360" s="1033" t="str">
        <f>IFERROR(VLOOKUP($I360,'WM-AR'!$I$7:$AS$3267,30,FALSE),"")</f>
        <v/>
      </c>
      <c r="AC360" s="1033" t="str">
        <f>IFERROR(VLOOKUP($I360,'WM-AR'!$I$7:$AS$3267,31,FALSE),"")</f>
        <v/>
      </c>
      <c r="AD360" s="1033" t="str">
        <f>IFERROR(VLOOKUP($I360,'WM-AR'!$I$7:$AS$3267,32,FALSE),"")</f>
        <v/>
      </c>
      <c r="AE360" s="1033" t="str">
        <f>IFERROR(VLOOKUP($I360,'WM-AR'!$I$7:$AS$3267,33,FALSE),"")</f>
        <v/>
      </c>
      <c r="AF360" s="1034"/>
      <c r="AG360" s="852"/>
      <c r="AH360" s="852"/>
      <c r="AI360" s="854"/>
      <c r="AJ360" s="854" t="str">
        <f t="shared" si="127"/>
        <v/>
      </c>
      <c r="AK360" s="723"/>
      <c r="AL360" s="1028" t="str">
        <f>IF(AND(ISTEXT($E360),ISTEXT($B360)),"산출기준 &gt;&gt;  "&amp;_xlfn.XLOOKUP($E360,산출기준!$D:$D,산출기준!$E:$E,"매칭실패"),"")</f>
        <v/>
      </c>
    </row>
    <row r="361" spans="1:38">
      <c r="A361" s="1019"/>
      <c r="B361" s="724"/>
      <c r="C361" s="725"/>
      <c r="D361" s="731"/>
      <c r="E361" s="727"/>
      <c r="F361" s="1035"/>
      <c r="G361" s="886"/>
      <c r="H361" s="861"/>
      <c r="I361" s="732" t="str">
        <f t="shared" si="126"/>
        <v/>
      </c>
      <c r="J361" s="1036"/>
      <c r="K361" s="1037" t="str">
        <f>IFERROR(VLOOKUP($I361,'WM-AR'!$I$7:$AS$3267,34,FALSE),"")</f>
        <v/>
      </c>
      <c r="L361" s="1036" t="str">
        <f>IFERROR(VLOOKUP($I361,'WM-AR'!$I$7:$AS$3267,4,FALSE),"")</f>
        <v/>
      </c>
      <c r="M361" s="1036" t="str">
        <f>IFERROR(VLOOKUP($I361,'WM-AR'!$I$7:$AS$3267,6,FALSE),"")</f>
        <v/>
      </c>
      <c r="N361" s="1036" t="str">
        <f>IFERROR(VLOOKUP($I361,'WM-AR'!$I$7:$AS$3267,8,FALSE),"")</f>
        <v/>
      </c>
      <c r="O361" s="1038" t="str">
        <f>IFERROR(VLOOKUP($I361,'WM-AR'!$I$7:$AS$3267,10,FALSE),"")</f>
        <v/>
      </c>
      <c r="P361" s="1039" t="str">
        <f>IFERROR(VLOOKUP($I361,'WM-AR'!$I$7:$AS$3267,12,FALSE),"")</f>
        <v/>
      </c>
      <c r="Q361" s="1039" t="str">
        <f>IFERROR(VLOOKUP($I361,'WM-AR'!$I$7:$AS$3267,14,FALSE),"")</f>
        <v/>
      </c>
      <c r="R361" s="1039" t="str">
        <f>IFERROR(VLOOKUP($I361,'WM-AR'!$I$7:$AS$3267,16,FALSE),"")</f>
        <v/>
      </c>
      <c r="S361" s="1039" t="str">
        <f>IFERROR(VLOOKUP($I361,'WM-AR'!$I$7:$AS$3267,18,FALSE),"")</f>
        <v/>
      </c>
      <c r="T361" s="1039" t="str">
        <f>IFERROR(VLOOKUP($I361,'WM-AR'!$I$7:$AS$3267,20,FALSE),"")</f>
        <v/>
      </c>
      <c r="U361" s="1039" t="str">
        <f>IFERROR(VLOOKUP($I361,'WM-AR'!$I$7:$AS$3267,22,FALSE),"")</f>
        <v/>
      </c>
      <c r="V361" s="1039" t="str">
        <f>IFERROR(VLOOKUP($I361,'WM-AR'!$I$7:$AS$3267,24,FALSE),"")</f>
        <v/>
      </c>
      <c r="W361" s="1039" t="str">
        <f>IFERROR(VLOOKUP($I361,'WM-AR'!$I$7:$AS$3267,25,FALSE),"")</f>
        <v/>
      </c>
      <c r="X361" s="1039" t="str">
        <f>IFERROR(VLOOKUP($I361,'WM-AR'!$I$7:$AS$3267,26,FALSE),"")</f>
        <v/>
      </c>
      <c r="Y361" s="1039" t="str">
        <f>IFERROR(VLOOKUP($I361,'WM-AR'!$I$7:$AS$3267,27,FALSE),"")</f>
        <v/>
      </c>
      <c r="Z361" s="1039" t="str">
        <f>IFERROR(VLOOKUP($I361,'WM-AR'!$I$7:$AS$3267,28,FALSE),"")</f>
        <v/>
      </c>
      <c r="AA361" s="1039" t="str">
        <f>IFERROR(VLOOKUP($I361,'WM-AR'!$I$7:$AS$3267,29,FALSE),"")</f>
        <v/>
      </c>
      <c r="AB361" s="1039" t="str">
        <f>IFERROR(VLOOKUP($I361,'WM-AR'!$I$7:$AS$3267,30,FALSE),"")</f>
        <v/>
      </c>
      <c r="AC361" s="1039" t="str">
        <f>IFERROR(VLOOKUP($I361,'WM-AR'!$I$7:$AS$3267,31,FALSE),"")</f>
        <v/>
      </c>
      <c r="AD361" s="1039" t="str">
        <f>IFERROR(VLOOKUP($I361,'WM-AR'!$I$7:$AS$3267,32,FALSE),"")</f>
        <v/>
      </c>
      <c r="AE361" s="1039" t="str">
        <f>IFERROR(VLOOKUP($I361,'WM-AR'!$I$7:$AS$3267,33,FALSE),"")</f>
        <v/>
      </c>
      <c r="AF361" s="1040"/>
      <c r="AG361" s="870"/>
      <c r="AH361" s="870"/>
      <c r="AI361" s="871"/>
      <c r="AJ361" s="871" t="str">
        <f t="shared" si="127"/>
        <v/>
      </c>
      <c r="AK361" s="743"/>
      <c r="AL361" s="1028" t="str">
        <f>IF(AND(ISTEXT($E361),ISTEXT($B361)),"산출기준 &gt;&gt;  "&amp;_xlfn.XLOOKUP($E361,산출기준!$D:$D,산출기준!$E:$E,"매칭실패"),"")</f>
        <v/>
      </c>
    </row>
    <row r="362" spans="1:38">
      <c r="B362" s="635"/>
      <c r="C362" s="636"/>
      <c r="D362" s="636"/>
      <c r="E362" s="636"/>
      <c r="F362" s="638"/>
      <c r="G362" s="639"/>
      <c r="H362" s="639"/>
      <c r="I362" s="641"/>
      <c r="J362" s="642"/>
      <c r="K362" s="642"/>
      <c r="L362" s="642"/>
      <c r="M362" s="642"/>
      <c r="N362" s="642"/>
      <c r="O362" s="642"/>
      <c r="P362" s="642"/>
      <c r="Q362" s="642"/>
      <c r="R362" s="642"/>
      <c r="S362" s="642"/>
      <c r="T362" s="642"/>
      <c r="U362" s="642"/>
      <c r="V362" s="642"/>
      <c r="W362" s="642"/>
      <c r="X362" s="642"/>
      <c r="Y362" s="642"/>
      <c r="Z362" s="642"/>
      <c r="AA362" s="642"/>
      <c r="AB362" s="642"/>
      <c r="AC362" s="642"/>
      <c r="AD362" s="642"/>
      <c r="AE362" s="642"/>
      <c r="AF362" s="636"/>
      <c r="AG362" s="643"/>
      <c r="AH362" s="643"/>
      <c r="AI362" s="644"/>
      <c r="AJ362" s="644"/>
      <c r="AK362" s="639"/>
      <c r="AL362" s="88" t="str">
        <f>IF(AND(ISTEXT($E362),ISTEXT($B362)),"산출기준 &gt;&gt;  "&amp;_xlfn.XLOOKUP($E362,산출기준!$D:$D,산출기준!$E:$E,"매칭실패"),"")</f>
        <v/>
      </c>
    </row>
    <row r="363" spans="1:38">
      <c r="B363" s="645"/>
      <c r="C363" s="646" t="s">
        <v>2937</v>
      </c>
      <c r="D363" s="648"/>
      <c r="E363" s="648"/>
      <c r="F363" s="649" t="s">
        <v>3021</v>
      </c>
      <c r="G363" s="645"/>
      <c r="H363" s="651"/>
      <c r="I363" s="652"/>
      <c r="J363" s="652"/>
      <c r="K363" s="653"/>
      <c r="L363" s="653"/>
      <c r="M363" s="653"/>
      <c r="N363" s="653"/>
      <c r="O363" s="653"/>
      <c r="P363" s="653"/>
      <c r="Q363" s="653"/>
      <c r="R363" s="653"/>
      <c r="S363" s="653"/>
      <c r="T363" s="653"/>
      <c r="U363" s="653"/>
      <c r="V363" s="653"/>
      <c r="W363" s="653"/>
      <c r="X363" s="653"/>
      <c r="Y363" s="653"/>
      <c r="Z363" s="653"/>
      <c r="AA363" s="653"/>
      <c r="AB363" s="653"/>
      <c r="AC363" s="653"/>
      <c r="AD363" s="653"/>
      <c r="AE363" s="653"/>
      <c r="AF363" s="656"/>
      <c r="AG363" s="656"/>
      <c r="AH363" s="656"/>
      <c r="AI363" s="656"/>
      <c r="AJ363" s="656"/>
      <c r="AK363" s="657"/>
      <c r="AL363" s="88" t="str">
        <f>IF(AND(ISTEXT($E363),ISTEXT($B363)),"산출기준 &gt;&gt;  "&amp;_xlfn.XLOOKUP($E363,산출기준!$D:$D,산출기준!$E:$E,"매칭실패"),"")</f>
        <v/>
      </c>
    </row>
    <row r="364" spans="1:38">
      <c r="B364" s="645"/>
      <c r="C364" s="646"/>
      <c r="D364" s="648"/>
      <c r="E364" s="648"/>
      <c r="F364" s="1047" t="s">
        <v>3060</v>
      </c>
      <c r="G364" s="645"/>
      <c r="H364" s="651"/>
      <c r="I364" s="652"/>
      <c r="J364" s="652"/>
      <c r="K364" s="653"/>
      <c r="L364" s="653"/>
      <c r="M364" s="653"/>
      <c r="N364" s="653"/>
      <c r="O364" s="653"/>
      <c r="P364" s="653"/>
      <c r="Q364" s="653"/>
      <c r="R364" s="653"/>
      <c r="S364" s="653"/>
      <c r="T364" s="653"/>
      <c r="U364" s="653"/>
      <c r="V364" s="653"/>
      <c r="W364" s="653"/>
      <c r="X364" s="653"/>
      <c r="Y364" s="653"/>
      <c r="Z364" s="653"/>
      <c r="AA364" s="653"/>
      <c r="AB364" s="653"/>
      <c r="AC364" s="653"/>
      <c r="AD364" s="653"/>
      <c r="AE364" s="653"/>
      <c r="AF364" s="656"/>
      <c r="AG364" s="656"/>
      <c r="AH364" s="656"/>
      <c r="AI364" s="656"/>
      <c r="AJ364" s="656"/>
      <c r="AK364" s="657"/>
      <c r="AL364" s="88" t="str">
        <f>IF(AND(ISTEXT($E364),ISTEXT($B364)),"산출기준 &gt;&gt;  "&amp;_xlfn.XLOOKUP($E364,산출기준!$D:$D,산출기준!$E:$E,"매칭실패"),"")</f>
        <v/>
      </c>
    </row>
    <row r="365" spans="1:38" ht="34.9" customHeight="1">
      <c r="B365" s="808" t="str" cm="1">
        <f t="array" aca="1" ref="B365" ca="1">_xlfn.IFNA(INDIRECT("Family_표준_구성도!B"&amp;MATCH(F365,INDIRECT("Family_표준_구성도!"&amp;"C:C"),0)),"")</f>
        <v>3.1.1.5.8</v>
      </c>
      <c r="C365" s="668" t="s">
        <v>2016</v>
      </c>
      <c r="D365" s="809"/>
      <c r="E365" s="668" t="s">
        <v>2939</v>
      </c>
      <c r="F365" s="810" t="s">
        <v>615</v>
      </c>
      <c r="G365" s="811"/>
      <c r="H365" s="917" t="s">
        <v>3061</v>
      </c>
      <c r="I365" s="674"/>
      <c r="J365" s="674"/>
      <c r="K365" s="674"/>
      <c r="L365" s="674"/>
      <c r="M365" s="674"/>
      <c r="N365" s="675"/>
      <c r="O365" s="676"/>
      <c r="P365" s="677"/>
      <c r="Q365" s="677"/>
      <c r="R365" s="677"/>
      <c r="S365" s="677"/>
      <c r="T365" s="677"/>
      <c r="U365" s="677"/>
      <c r="V365" s="678"/>
      <c r="W365" s="679"/>
      <c r="X365" s="679"/>
      <c r="Y365" s="679"/>
      <c r="Z365" s="679"/>
      <c r="AA365" s="679"/>
      <c r="AB365" s="679"/>
      <c r="AC365" s="679"/>
      <c r="AD365" s="679"/>
      <c r="AE365" s="679"/>
      <c r="AF365" s="1043"/>
      <c r="AG365" s="682"/>
      <c r="AH365" s="682"/>
      <c r="AI365" s="682"/>
      <c r="AJ365" s="682"/>
      <c r="AK365" s="683"/>
      <c r="AL365" s="88" t="str">
        <f ca="1">IF(AND(ISTEXT($E365),ISTEXT($B365)),"산출기준 &gt;&gt;  "&amp;_xlfn.XLOOKUP($E365,산출기준!$D:$D,산출기준!$E:$E,"매칭실패"),"")</f>
        <v>산출기준 &gt;&gt;  [ 벽체 일반 산출 ]</v>
      </c>
    </row>
    <row r="366" spans="1:38" ht="49.9" customHeight="1" outlineLevel="1">
      <c r="B366" s="758"/>
      <c r="C366" s="759"/>
      <c r="D366" s="759"/>
      <c r="E366" s="814"/>
      <c r="F366" s="818" t="s">
        <v>2966</v>
      </c>
      <c r="G366" s="759" t="str">
        <f t="shared" ref="G366:G368" si="128">IF(IF(N366=0,"",N366)&amp;" | "&amp;IF(O366=0,"",O366)&amp;" | "&amp;IF(Q366=0,"",Q366)&amp;" | "&amp;IF(R366=0,"",R366)=" |  |  | ","",IF(N366=0,"",N366)&amp;" | "&amp;IF(O366=0,"",O366)&amp;" | "&amp;IF(Q366=0,"",Q366)&amp;" | "&amp;IF(R366=0,"",R366))</f>
        <v xml:space="preserve">Reinforced Concrete Block |  |  | </v>
      </c>
      <c r="H366" s="816" t="s">
        <v>2967</v>
      </c>
      <c r="I366" s="765" t="str">
        <f>LEFT(H366,14)</f>
        <v>A04AL069-00002</v>
      </c>
      <c r="J366" s="766"/>
      <c r="K366" s="766" t="str">
        <f>IFERROR(VLOOKUP($I366,'WM-AR'!$I$7:$AS$3267,34,FALSE),"")</f>
        <v>M2</v>
      </c>
      <c r="L366" s="766" t="str">
        <f>IFERROR(VLOOKUP($I366,'WM-AR'!$I$7:$AS$3267,4,FALSE),"")</f>
        <v>Finishing Work</v>
      </c>
      <c r="M366" s="766" t="str">
        <f>IFERROR(VLOOKUP($I366,'WM-AR'!$I$7:$AS$3267,6,FALSE),"")</f>
        <v>Masonry Work</v>
      </c>
      <c r="N366" s="766" t="str">
        <f>IFERROR(VLOOKUP($I366,'WM-AR'!$I$7:$AS$3267,8,FALSE),"")</f>
        <v>Reinforced Concrete Block</v>
      </c>
      <c r="O366" s="766">
        <f>IFERROR(VLOOKUP($I366,'WM-AR'!$I$7:$AS$3267,10,FALSE),"")</f>
        <v>0</v>
      </c>
      <c r="P366" s="766">
        <f>IFERROR(VLOOKUP($I366,'WM-AR'!$I$7:$AS$3267,12,FALSE),"")</f>
        <v>0</v>
      </c>
      <c r="Q366" s="766">
        <f>IFERROR(VLOOKUP($I366,'WM-AR'!$I$7:$AS$3267,14,FALSE),"")</f>
        <v>0</v>
      </c>
      <c r="R366" s="766">
        <f>IFERROR(VLOOKUP($I366,'WM-AR'!$I$7:$AS$3267,16,FALSE),"")</f>
        <v>0</v>
      </c>
      <c r="S366" s="766">
        <f>IFERROR(VLOOKUP($I366,'WM-AR'!$I$7:$AS$3267,18,FALSE),"")</f>
        <v>0</v>
      </c>
      <c r="T366" s="766" t="str">
        <f>IFERROR(VLOOKUP($I366,'WM-AR'!$I$7:$AS$3267,20,FALSE),"")</f>
        <v>w/ All Reinf.(Lath, Steel Tie, Anchor Bar, Mortar, ETC.), Filler, Sealant, Lintel/Sill for Opening, ETC.</v>
      </c>
      <c r="U366" s="766">
        <f>IFERROR(VLOOKUP($I366,'WM-AR'!$I$7:$AS$3267,22,FALSE),"")</f>
        <v>0</v>
      </c>
      <c r="V366" s="766" t="str">
        <f>IFERROR(VLOOKUP($I366,'WM-AR'!$I$7:$AS$3267,24,FALSE),"")</f>
        <v>100mm&lt;THK≤200mm</v>
      </c>
      <c r="W366" s="766">
        <f>IFERROR(VLOOKUP($I366,'WM-AR'!$I$7:$AS$3267,25,FALSE),"")</f>
        <v>0</v>
      </c>
      <c r="X366" s="766" t="str">
        <f>IFERROR(VLOOKUP($I366,'WM-AR'!$I$7:$AS$3267,26,FALSE),"")</f>
        <v>THK=(  )mm</v>
      </c>
      <c r="Y366" s="766">
        <f>IFERROR(VLOOKUP($I366,'WM-AR'!$I$7:$AS$3267,27,FALSE),"")</f>
        <v>0</v>
      </c>
      <c r="Z366" s="766">
        <f>IFERROR(VLOOKUP($I366,'WM-AR'!$I$7:$AS$3267,28,FALSE),"")</f>
        <v>0</v>
      </c>
      <c r="AA366" s="766">
        <f>IFERROR(VLOOKUP($I366,'WM-AR'!$I$7:$AS$3267,29,FALSE),"")</f>
        <v>0</v>
      </c>
      <c r="AB366" s="766">
        <f>IFERROR(VLOOKUP($I366,'WM-AR'!$I$7:$AS$3267,30,FALSE),"")</f>
        <v>0</v>
      </c>
      <c r="AC366" s="766">
        <f>IFERROR(VLOOKUP($I366,'WM-AR'!$I$7:$AS$3267,31,FALSE),"")</f>
        <v>0</v>
      </c>
      <c r="AD366" s="766">
        <f>IFERROR(VLOOKUP($I366,'WM-AR'!$I$7:$AS$3267,32,FALSE),"")</f>
        <v>0</v>
      </c>
      <c r="AE366" s="766" t="str">
        <f>IFERROR(VLOOKUP($I366,'WM-AR'!$I$7:$AS$3267,33,FALSE),"")</f>
        <v/>
      </c>
      <c r="AF366" s="817" t="s">
        <v>2968</v>
      </c>
      <c r="AG366" s="768" t="s">
        <v>1657</v>
      </c>
      <c r="AH366" s="768" t="s">
        <v>1657</v>
      </c>
      <c r="AI366" s="769"/>
      <c r="AJ366" s="769" t="str">
        <f>K366</f>
        <v>M2</v>
      </c>
      <c r="AK366" s="905"/>
      <c r="AL366" s="88" t="str">
        <f>IF(AND(ISTEXT($E366),ISTEXT($B366)),"산출기준 &gt;&gt;  "&amp;_xlfn.XLOOKUP($E366,산출기준!$D:$D,산출기준!$E:$E,"매칭실패"),"")</f>
        <v/>
      </c>
    </row>
    <row r="367" spans="1:38" ht="49.9" customHeight="1" outlineLevel="1">
      <c r="B367" s="758"/>
      <c r="C367" s="759"/>
      <c r="D367" s="759"/>
      <c r="E367" s="814"/>
      <c r="F367" s="818" t="s">
        <v>2969</v>
      </c>
      <c r="G367" s="759" t="str">
        <f t="shared" si="128"/>
        <v xml:space="preserve">Plastering |  |  | </v>
      </c>
      <c r="H367" s="816" t="s">
        <v>2970</v>
      </c>
      <c r="I367" s="765" t="str">
        <f>LEFT(H367,14)</f>
        <v>A04AT198-00001</v>
      </c>
      <c r="J367" s="766"/>
      <c r="K367" s="766" t="str">
        <f>IFERROR(VLOOKUP($I367,'WM-AR'!$I$7:$AS$3267,34,FALSE),"")</f>
        <v>M2</v>
      </c>
      <c r="L367" s="766" t="str">
        <f>IFERROR(VLOOKUP($I367,'WM-AR'!$I$7:$AS$3267,4,FALSE),"")</f>
        <v>Finishing Work</v>
      </c>
      <c r="M367" s="766" t="str">
        <f>IFERROR(VLOOKUP($I367,'WM-AR'!$I$7:$AS$3267,6,FALSE),"")</f>
        <v>Plastering Work</v>
      </c>
      <c r="N367" s="766" t="str">
        <f>IFERROR(VLOOKUP($I367,'WM-AR'!$I$7:$AS$3267,8,FALSE),"")</f>
        <v>Plastering</v>
      </c>
      <c r="O367" s="766">
        <f>IFERROR(VLOOKUP($I367,'WM-AR'!$I$7:$AS$3267,10,FALSE),"")</f>
        <v>0</v>
      </c>
      <c r="P367" s="766">
        <f>IFERROR(VLOOKUP($I367,'WM-AR'!$I$7:$AS$3267,12,FALSE),"")</f>
        <v>0</v>
      </c>
      <c r="Q367" s="766">
        <f>IFERROR(VLOOKUP($I367,'WM-AR'!$I$7:$AS$3267,14,FALSE),"")</f>
        <v>0</v>
      </c>
      <c r="R367" s="766">
        <f>IFERROR(VLOOKUP($I367,'WM-AR'!$I$7:$AS$3267,16,FALSE),"")</f>
        <v>0</v>
      </c>
      <c r="S367" s="766" t="str">
        <f>IFERROR(VLOOKUP($I367,'WM-AR'!$I$7:$AS$3267,18,FALSE),"")</f>
        <v>for External Masonry Wall</v>
      </c>
      <c r="T367" s="766" t="str">
        <f>IFERROR(VLOOKUP($I367,'WM-AR'!$I$7:$AS$3267,20,FALSE),"")</f>
        <v/>
      </c>
      <c r="U367" s="766">
        <f>IFERROR(VLOOKUP($I367,'WM-AR'!$I$7:$AS$3267,22,FALSE),"")</f>
        <v>0</v>
      </c>
      <c r="V367" s="766">
        <f>IFERROR(VLOOKUP($I367,'WM-AR'!$I$7:$AS$3267,24,FALSE),"")</f>
        <v>0</v>
      </c>
      <c r="W367" s="766">
        <f>IFERROR(VLOOKUP($I367,'WM-AR'!$I$7:$AS$3267,25,FALSE),"")</f>
        <v>0</v>
      </c>
      <c r="X367" s="766" t="str">
        <f>IFERROR(VLOOKUP($I367,'WM-AR'!$I$7:$AS$3267,26,FALSE),"")</f>
        <v>THK=(  )mm</v>
      </c>
      <c r="Y367" s="766">
        <f>IFERROR(VLOOKUP($I367,'WM-AR'!$I$7:$AS$3267,27,FALSE),"")</f>
        <v>0</v>
      </c>
      <c r="Z367" s="766">
        <f>IFERROR(VLOOKUP($I367,'WM-AR'!$I$7:$AS$3267,28,FALSE),"")</f>
        <v>0</v>
      </c>
      <c r="AA367" s="766">
        <f>IFERROR(VLOOKUP($I367,'WM-AR'!$I$7:$AS$3267,29,FALSE),"")</f>
        <v>0</v>
      </c>
      <c r="AB367" s="766">
        <f>IFERROR(VLOOKUP($I367,'WM-AR'!$I$7:$AS$3267,30,FALSE),"")</f>
        <v>0</v>
      </c>
      <c r="AC367" s="766">
        <f>IFERROR(VLOOKUP($I367,'WM-AR'!$I$7:$AS$3267,31,FALSE),"")</f>
        <v>0</v>
      </c>
      <c r="AD367" s="766">
        <f>IFERROR(VLOOKUP($I367,'WM-AR'!$I$7:$AS$3267,32,FALSE),"")</f>
        <v>0</v>
      </c>
      <c r="AE367" s="766" t="str">
        <f>IFERROR(VLOOKUP($I367,'WM-AR'!$I$7:$AS$3267,33,FALSE),"")</f>
        <v/>
      </c>
      <c r="AF367" s="817" t="s">
        <v>2971</v>
      </c>
      <c r="AG367" s="768" t="s">
        <v>1657</v>
      </c>
      <c r="AH367" s="768" t="s">
        <v>1657</v>
      </c>
      <c r="AI367" s="769"/>
      <c r="AJ367" s="769" t="str">
        <f>K367</f>
        <v>M2</v>
      </c>
      <c r="AK367" s="905"/>
      <c r="AL367" s="88" t="str">
        <f>IF(AND(ISTEXT($E367),ISTEXT($B367)),"산출기준 &gt;&gt;  "&amp;_xlfn.XLOOKUP($E367,산출기준!$D:$D,산출기준!$E:$E,"매칭실패"),"")</f>
        <v/>
      </c>
    </row>
    <row r="368" spans="1:38" ht="49.9" customHeight="1" outlineLevel="1">
      <c r="B368" s="758"/>
      <c r="C368" s="759"/>
      <c r="D368" s="759"/>
      <c r="E368" s="814"/>
      <c r="F368" s="818" t="s">
        <v>2972</v>
      </c>
      <c r="G368" s="759" t="str">
        <f t="shared" si="128"/>
        <v xml:space="preserve">External Wall Painting | Acrylic Emulsion Paint |  | </v>
      </c>
      <c r="H368" s="816" t="s">
        <v>2973</v>
      </c>
      <c r="I368" s="765" t="str">
        <f>LEFT(H368,14)</f>
        <v>A04AM077-00001</v>
      </c>
      <c r="J368" s="766"/>
      <c r="K368" s="766" t="str">
        <f>IFERROR(VLOOKUP($I368,'WM-AR'!$I$7:$AS$3267,34,FALSE),"")</f>
        <v>M2</v>
      </c>
      <c r="L368" s="766" t="str">
        <f>IFERROR(VLOOKUP($I368,'WM-AR'!$I$7:$AS$3267,4,FALSE),"")</f>
        <v>Finishing Work</v>
      </c>
      <c r="M368" s="766" t="str">
        <f>IFERROR(VLOOKUP($I368,'WM-AR'!$I$7:$AS$3267,6,FALSE),"")</f>
        <v>Painting Work</v>
      </c>
      <c r="N368" s="766" t="str">
        <f>IFERROR(VLOOKUP($I368,'WM-AR'!$I$7:$AS$3267,8,FALSE),"")</f>
        <v>External Wall Painting</v>
      </c>
      <c r="O368" s="766" t="str">
        <f>IFERROR(VLOOKUP($I368,'WM-AR'!$I$7:$AS$3267,10,FALSE),"")</f>
        <v>Acrylic Emulsion Paint</v>
      </c>
      <c r="P368" s="766">
        <f>IFERROR(VLOOKUP($I368,'WM-AR'!$I$7:$AS$3267,12,FALSE),"")</f>
        <v>0</v>
      </c>
      <c r="Q368" s="766">
        <f>IFERROR(VLOOKUP($I368,'WM-AR'!$I$7:$AS$3267,14,FALSE),"")</f>
        <v>0</v>
      </c>
      <c r="R368" s="766">
        <f>IFERROR(VLOOKUP($I368,'WM-AR'!$I$7:$AS$3267,16,FALSE),"")</f>
        <v>0</v>
      </c>
      <c r="S368" s="766">
        <f>IFERROR(VLOOKUP($I368,'WM-AR'!$I$7:$AS$3267,18,FALSE),"")</f>
        <v>0</v>
      </c>
      <c r="T368" s="766" t="str">
        <f>IFERROR(VLOOKUP($I368,'WM-AR'!$I$7:$AS$3267,20,FALSE),"")</f>
        <v/>
      </c>
      <c r="U368" s="766">
        <f>IFERROR(VLOOKUP($I368,'WM-AR'!$I$7:$AS$3267,22,FALSE),"")</f>
        <v>0</v>
      </c>
      <c r="V368" s="766" t="str">
        <f>IFERROR(VLOOKUP($I368,'WM-AR'!$I$7:$AS$3267,24,FALSE),"")</f>
        <v/>
      </c>
      <c r="W368" s="766">
        <f>IFERROR(VLOOKUP($I368,'WM-AR'!$I$7:$AS$3267,25,FALSE),"")</f>
        <v>0</v>
      </c>
      <c r="X368" s="766" t="str">
        <f>IFERROR(VLOOKUP($I368,'WM-AR'!$I$7:$AS$3267,26,FALSE),"")</f>
        <v/>
      </c>
      <c r="Y368" s="766">
        <f>IFERROR(VLOOKUP($I368,'WM-AR'!$I$7:$AS$3267,27,FALSE),"")</f>
        <v>0</v>
      </c>
      <c r="Z368" s="766">
        <f>IFERROR(VLOOKUP($I368,'WM-AR'!$I$7:$AS$3267,28,FALSE),"")</f>
        <v>0</v>
      </c>
      <c r="AA368" s="766">
        <f>IFERROR(VLOOKUP($I368,'WM-AR'!$I$7:$AS$3267,29,FALSE),"")</f>
        <v>0</v>
      </c>
      <c r="AB368" s="766">
        <f>IFERROR(VLOOKUP($I368,'WM-AR'!$I$7:$AS$3267,30,FALSE),"")</f>
        <v>0</v>
      </c>
      <c r="AC368" s="766">
        <f>IFERROR(VLOOKUP($I368,'WM-AR'!$I$7:$AS$3267,31,FALSE),"")</f>
        <v>0</v>
      </c>
      <c r="AD368" s="766">
        <f>IFERROR(VLOOKUP($I368,'WM-AR'!$I$7:$AS$3267,32,FALSE),"")</f>
        <v>0</v>
      </c>
      <c r="AE368" s="766" t="str">
        <f>IFERROR(VLOOKUP($I368,'WM-AR'!$I$7:$AS$3267,33,FALSE),"")</f>
        <v/>
      </c>
      <c r="AF368" s="817" t="s">
        <v>2974</v>
      </c>
      <c r="AG368" s="768" t="s">
        <v>2975</v>
      </c>
      <c r="AH368" s="768" t="s">
        <v>2975</v>
      </c>
      <c r="AI368" s="769"/>
      <c r="AJ368" s="769" t="str">
        <f>K368</f>
        <v>M2</v>
      </c>
      <c r="AK368" s="905"/>
      <c r="AL368" s="88" t="str">
        <f>IF(AND(ISTEXT($E368),ISTEXT($B368)),"산출기준 &gt;&gt;  "&amp;_xlfn.XLOOKUP($E368,산출기준!$D:$D,산출기준!$E:$E,"매칭실패"),"")</f>
        <v/>
      </c>
    </row>
    <row r="369" spans="1:38">
      <c r="A369" s="1019"/>
      <c r="B369" s="684"/>
      <c r="C369" s="685"/>
      <c r="D369" s="1020"/>
      <c r="E369" s="687"/>
      <c r="F369" s="1021"/>
      <c r="G369" s="875" t="s">
        <v>2213</v>
      </c>
      <c r="H369" s="824"/>
      <c r="I369" s="692" t="str">
        <f t="shared" ref="I369:I371" si="129">LEFT(H369,14)</f>
        <v/>
      </c>
      <c r="J369" s="1022"/>
      <c r="K369" s="1023" t="str">
        <f>IFERROR(VLOOKUP($I369,'WM-AR'!$I$7:$AS$3267,34,FALSE),"")</f>
        <v/>
      </c>
      <c r="L369" s="1024" t="str">
        <f>IFERROR(VLOOKUP($I369,'WM-AR'!$I$7:$AS$3267,4,FALSE),"")</f>
        <v/>
      </c>
      <c r="M369" s="1024" t="str">
        <f>IFERROR(VLOOKUP($I369,'WM-AR'!$I$7:$AS$3267,6,FALSE),"")</f>
        <v/>
      </c>
      <c r="N369" s="1024" t="str">
        <f>IFERROR(VLOOKUP($I369,'WM-AR'!$I$7:$AS$3267,8,FALSE),"")</f>
        <v/>
      </c>
      <c r="O369" s="1025" t="str">
        <f>IFERROR(VLOOKUP($I369,'WM-AR'!$I$7:$AS$3267,10,FALSE),"")</f>
        <v/>
      </c>
      <c r="P369" s="1026" t="str">
        <f>IFERROR(VLOOKUP($I369,'WM-AR'!$I$7:$AS$3267,12,FALSE),"")</f>
        <v/>
      </c>
      <c r="Q369" s="1026" t="str">
        <f>IFERROR(VLOOKUP($I369,'WM-AR'!$I$7:$AS$3267,14,FALSE),"")</f>
        <v/>
      </c>
      <c r="R369" s="1026" t="str">
        <f>IFERROR(VLOOKUP($I369,'WM-AR'!$I$7:$AS$3267,16,FALSE),"")</f>
        <v/>
      </c>
      <c r="S369" s="1026" t="str">
        <f>IFERROR(VLOOKUP($I369,'WM-AR'!$I$7:$AS$3267,18,FALSE),"")</f>
        <v/>
      </c>
      <c r="T369" s="1026" t="str">
        <f>IFERROR(VLOOKUP($I369,'WM-AR'!$I$7:$AS$3267,20,FALSE),"")</f>
        <v/>
      </c>
      <c r="U369" s="1026" t="str">
        <f>IFERROR(VLOOKUP($I369,'WM-AR'!$I$7:$AS$3267,22,FALSE),"")</f>
        <v/>
      </c>
      <c r="V369" s="1026" t="str">
        <f>IFERROR(VLOOKUP($I369,'WM-AR'!$I$7:$AS$3267,24,FALSE),"")</f>
        <v/>
      </c>
      <c r="W369" s="1026" t="str">
        <f>IFERROR(VLOOKUP($I369,'WM-AR'!$I$7:$AS$3267,25,FALSE),"")</f>
        <v/>
      </c>
      <c r="X369" s="1026" t="str">
        <f>IFERROR(VLOOKUP($I369,'WM-AR'!$I$7:$AS$3267,26,FALSE),"")</f>
        <v/>
      </c>
      <c r="Y369" s="1026" t="str">
        <f>IFERROR(VLOOKUP($I369,'WM-AR'!$I$7:$AS$3267,27,FALSE),"")</f>
        <v/>
      </c>
      <c r="Z369" s="1026" t="str">
        <f>IFERROR(VLOOKUP($I369,'WM-AR'!$I$7:$AS$3267,28,FALSE),"")</f>
        <v/>
      </c>
      <c r="AA369" s="1026" t="str">
        <f>IFERROR(VLOOKUP($I369,'WM-AR'!$I$7:$AS$3267,29,FALSE),"")</f>
        <v/>
      </c>
      <c r="AB369" s="1026" t="str">
        <f>IFERROR(VLOOKUP($I369,'WM-AR'!$I$7:$AS$3267,30,FALSE),"")</f>
        <v/>
      </c>
      <c r="AC369" s="1026" t="str">
        <f>IFERROR(VLOOKUP($I369,'WM-AR'!$I$7:$AS$3267,31,FALSE),"")</f>
        <v/>
      </c>
      <c r="AD369" s="1026" t="str">
        <f>IFERROR(VLOOKUP($I369,'WM-AR'!$I$7:$AS$3267,32,FALSE),"")</f>
        <v/>
      </c>
      <c r="AE369" s="1026" t="str">
        <f>IFERROR(VLOOKUP($I369,'WM-AR'!$I$7:$AS$3267,33,FALSE),"")</f>
        <v/>
      </c>
      <c r="AF369" s="1027"/>
      <c r="AG369" s="834"/>
      <c r="AH369" s="834"/>
      <c r="AI369" s="836"/>
      <c r="AJ369" s="836" t="str">
        <f t="shared" ref="AJ369:AJ371" si="130">K369</f>
        <v/>
      </c>
      <c r="AK369" s="704"/>
      <c r="AL369" s="1028" t="str">
        <f>IF(AND(ISTEXT($E369),ISTEXT($B369)),"산출기준 &gt;&gt;  "&amp;_xlfn.XLOOKUP($E369,산출기준!$D:$D,산출기준!$E:$E,"매칭실패"),"")</f>
        <v/>
      </c>
    </row>
    <row r="370" spans="1:38">
      <c r="A370" s="1019"/>
      <c r="B370" s="705"/>
      <c r="C370" s="706"/>
      <c r="D370" s="711"/>
      <c r="E370" s="708"/>
      <c r="F370" s="1029"/>
      <c r="G370" s="882"/>
      <c r="H370" s="843"/>
      <c r="I370" s="712" t="str">
        <f t="shared" si="129"/>
        <v/>
      </c>
      <c r="J370" s="1030"/>
      <c r="K370" s="1031" t="str">
        <f>IFERROR(VLOOKUP($I370,'WM-AR'!$I$7:$AS$3267,34,FALSE),"")</f>
        <v/>
      </c>
      <c r="L370" s="1030" t="str">
        <f>IFERROR(VLOOKUP($I370,'WM-AR'!$I$7:$AS$3267,4,FALSE),"")</f>
        <v/>
      </c>
      <c r="M370" s="1030" t="str">
        <f>IFERROR(VLOOKUP($I370,'WM-AR'!$I$7:$AS$3267,6,FALSE),"")</f>
        <v/>
      </c>
      <c r="N370" s="1030" t="str">
        <f>IFERROR(VLOOKUP($I370,'WM-AR'!$I$7:$AS$3267,8,FALSE),"")</f>
        <v/>
      </c>
      <c r="O370" s="1032" t="str">
        <f>IFERROR(VLOOKUP($I370,'WM-AR'!$I$7:$AS$3267,10,FALSE),"")</f>
        <v/>
      </c>
      <c r="P370" s="1033" t="str">
        <f>IFERROR(VLOOKUP($I370,'WM-AR'!$I$7:$AS$3267,12,FALSE),"")</f>
        <v/>
      </c>
      <c r="Q370" s="1033" t="str">
        <f>IFERROR(VLOOKUP($I370,'WM-AR'!$I$7:$AS$3267,14,FALSE),"")</f>
        <v/>
      </c>
      <c r="R370" s="1033" t="str">
        <f>IFERROR(VLOOKUP($I370,'WM-AR'!$I$7:$AS$3267,16,FALSE),"")</f>
        <v/>
      </c>
      <c r="S370" s="1033" t="str">
        <f>IFERROR(VLOOKUP($I370,'WM-AR'!$I$7:$AS$3267,18,FALSE),"")</f>
        <v/>
      </c>
      <c r="T370" s="1033" t="str">
        <f>IFERROR(VLOOKUP($I370,'WM-AR'!$I$7:$AS$3267,20,FALSE),"")</f>
        <v/>
      </c>
      <c r="U370" s="1033" t="str">
        <f>IFERROR(VLOOKUP($I370,'WM-AR'!$I$7:$AS$3267,22,FALSE),"")</f>
        <v/>
      </c>
      <c r="V370" s="1033" t="str">
        <f>IFERROR(VLOOKUP($I370,'WM-AR'!$I$7:$AS$3267,24,FALSE),"")</f>
        <v/>
      </c>
      <c r="W370" s="1033" t="str">
        <f>IFERROR(VLOOKUP($I370,'WM-AR'!$I$7:$AS$3267,25,FALSE),"")</f>
        <v/>
      </c>
      <c r="X370" s="1033" t="str">
        <f>IFERROR(VLOOKUP($I370,'WM-AR'!$I$7:$AS$3267,26,FALSE),"")</f>
        <v/>
      </c>
      <c r="Y370" s="1033" t="str">
        <f>IFERROR(VLOOKUP($I370,'WM-AR'!$I$7:$AS$3267,27,FALSE),"")</f>
        <v/>
      </c>
      <c r="Z370" s="1033" t="str">
        <f>IFERROR(VLOOKUP($I370,'WM-AR'!$I$7:$AS$3267,28,FALSE),"")</f>
        <v/>
      </c>
      <c r="AA370" s="1033" t="str">
        <f>IFERROR(VLOOKUP($I370,'WM-AR'!$I$7:$AS$3267,29,FALSE),"")</f>
        <v/>
      </c>
      <c r="AB370" s="1033" t="str">
        <f>IFERROR(VLOOKUP($I370,'WM-AR'!$I$7:$AS$3267,30,FALSE),"")</f>
        <v/>
      </c>
      <c r="AC370" s="1033" t="str">
        <f>IFERROR(VLOOKUP($I370,'WM-AR'!$I$7:$AS$3267,31,FALSE),"")</f>
        <v/>
      </c>
      <c r="AD370" s="1033" t="str">
        <f>IFERROR(VLOOKUP($I370,'WM-AR'!$I$7:$AS$3267,32,FALSE),"")</f>
        <v/>
      </c>
      <c r="AE370" s="1033" t="str">
        <f>IFERROR(VLOOKUP($I370,'WM-AR'!$I$7:$AS$3267,33,FALSE),"")</f>
        <v/>
      </c>
      <c r="AF370" s="1034"/>
      <c r="AG370" s="852"/>
      <c r="AH370" s="852"/>
      <c r="AI370" s="854"/>
      <c r="AJ370" s="854" t="str">
        <f t="shared" si="130"/>
        <v/>
      </c>
      <c r="AK370" s="723"/>
      <c r="AL370" s="1028" t="str">
        <f>IF(AND(ISTEXT($E370),ISTEXT($B370)),"산출기준 &gt;&gt;  "&amp;_xlfn.XLOOKUP($E370,산출기준!$D:$D,산출기준!$E:$E,"매칭실패"),"")</f>
        <v/>
      </c>
    </row>
    <row r="371" spans="1:38">
      <c r="A371" s="1019"/>
      <c r="B371" s="724"/>
      <c r="C371" s="725"/>
      <c r="D371" s="731"/>
      <c r="E371" s="727"/>
      <c r="F371" s="1035"/>
      <c r="G371" s="886"/>
      <c r="H371" s="861"/>
      <c r="I371" s="732" t="str">
        <f t="shared" si="129"/>
        <v/>
      </c>
      <c r="J371" s="1036"/>
      <c r="K371" s="1037" t="str">
        <f>IFERROR(VLOOKUP($I371,'WM-AR'!$I$7:$AS$3267,34,FALSE),"")</f>
        <v/>
      </c>
      <c r="L371" s="1036" t="str">
        <f>IFERROR(VLOOKUP($I371,'WM-AR'!$I$7:$AS$3267,4,FALSE),"")</f>
        <v/>
      </c>
      <c r="M371" s="1036" t="str">
        <f>IFERROR(VLOOKUP($I371,'WM-AR'!$I$7:$AS$3267,6,FALSE),"")</f>
        <v/>
      </c>
      <c r="N371" s="1036" t="str">
        <f>IFERROR(VLOOKUP($I371,'WM-AR'!$I$7:$AS$3267,8,FALSE),"")</f>
        <v/>
      </c>
      <c r="O371" s="1038" t="str">
        <f>IFERROR(VLOOKUP($I371,'WM-AR'!$I$7:$AS$3267,10,FALSE),"")</f>
        <v/>
      </c>
      <c r="P371" s="1039" t="str">
        <f>IFERROR(VLOOKUP($I371,'WM-AR'!$I$7:$AS$3267,12,FALSE),"")</f>
        <v/>
      </c>
      <c r="Q371" s="1039" t="str">
        <f>IFERROR(VLOOKUP($I371,'WM-AR'!$I$7:$AS$3267,14,FALSE),"")</f>
        <v/>
      </c>
      <c r="R371" s="1039" t="str">
        <f>IFERROR(VLOOKUP($I371,'WM-AR'!$I$7:$AS$3267,16,FALSE),"")</f>
        <v/>
      </c>
      <c r="S371" s="1039" t="str">
        <f>IFERROR(VLOOKUP($I371,'WM-AR'!$I$7:$AS$3267,18,FALSE),"")</f>
        <v/>
      </c>
      <c r="T371" s="1039" t="str">
        <f>IFERROR(VLOOKUP($I371,'WM-AR'!$I$7:$AS$3267,20,FALSE),"")</f>
        <v/>
      </c>
      <c r="U371" s="1039" t="str">
        <f>IFERROR(VLOOKUP($I371,'WM-AR'!$I$7:$AS$3267,22,FALSE),"")</f>
        <v/>
      </c>
      <c r="V371" s="1039" t="str">
        <f>IFERROR(VLOOKUP($I371,'WM-AR'!$I$7:$AS$3267,24,FALSE),"")</f>
        <v/>
      </c>
      <c r="W371" s="1039" t="str">
        <f>IFERROR(VLOOKUP($I371,'WM-AR'!$I$7:$AS$3267,25,FALSE),"")</f>
        <v/>
      </c>
      <c r="X371" s="1039" t="str">
        <f>IFERROR(VLOOKUP($I371,'WM-AR'!$I$7:$AS$3267,26,FALSE),"")</f>
        <v/>
      </c>
      <c r="Y371" s="1039" t="str">
        <f>IFERROR(VLOOKUP($I371,'WM-AR'!$I$7:$AS$3267,27,FALSE),"")</f>
        <v/>
      </c>
      <c r="Z371" s="1039" t="str">
        <f>IFERROR(VLOOKUP($I371,'WM-AR'!$I$7:$AS$3267,28,FALSE),"")</f>
        <v/>
      </c>
      <c r="AA371" s="1039" t="str">
        <f>IFERROR(VLOOKUP($I371,'WM-AR'!$I$7:$AS$3267,29,FALSE),"")</f>
        <v/>
      </c>
      <c r="AB371" s="1039" t="str">
        <f>IFERROR(VLOOKUP($I371,'WM-AR'!$I$7:$AS$3267,30,FALSE),"")</f>
        <v/>
      </c>
      <c r="AC371" s="1039" t="str">
        <f>IFERROR(VLOOKUP($I371,'WM-AR'!$I$7:$AS$3267,31,FALSE),"")</f>
        <v/>
      </c>
      <c r="AD371" s="1039" t="str">
        <f>IFERROR(VLOOKUP($I371,'WM-AR'!$I$7:$AS$3267,32,FALSE),"")</f>
        <v/>
      </c>
      <c r="AE371" s="1039" t="str">
        <f>IFERROR(VLOOKUP($I371,'WM-AR'!$I$7:$AS$3267,33,FALSE),"")</f>
        <v/>
      </c>
      <c r="AF371" s="1040"/>
      <c r="AG371" s="870"/>
      <c r="AH371" s="870"/>
      <c r="AI371" s="871"/>
      <c r="AJ371" s="871" t="str">
        <f t="shared" si="130"/>
        <v/>
      </c>
      <c r="AK371" s="743"/>
      <c r="AL371" s="1028" t="str">
        <f>IF(AND(ISTEXT($E371),ISTEXT($B371)),"산출기준 &gt;&gt;  "&amp;_xlfn.XLOOKUP($E371,산출기준!$D:$D,산출기준!$E:$E,"매칭실패"),"")</f>
        <v/>
      </c>
    </row>
    <row r="372" spans="1:38">
      <c r="B372" s="645"/>
      <c r="C372" s="646"/>
      <c r="D372" s="648"/>
      <c r="E372" s="648"/>
      <c r="F372" s="1047"/>
      <c r="G372" s="645"/>
      <c r="H372" s="651"/>
      <c r="I372" s="652"/>
      <c r="J372" s="652"/>
      <c r="K372" s="653"/>
      <c r="L372" s="653"/>
      <c r="M372" s="653"/>
      <c r="N372" s="653"/>
      <c r="O372" s="653"/>
      <c r="P372" s="653"/>
      <c r="Q372" s="653"/>
      <c r="R372" s="653"/>
      <c r="S372" s="653"/>
      <c r="T372" s="653"/>
      <c r="U372" s="653"/>
      <c r="V372" s="653"/>
      <c r="W372" s="653"/>
      <c r="X372" s="653"/>
      <c r="Y372" s="653"/>
      <c r="Z372" s="653"/>
      <c r="AA372" s="653"/>
      <c r="AB372" s="653"/>
      <c r="AC372" s="653"/>
      <c r="AD372" s="653"/>
      <c r="AE372" s="653"/>
      <c r="AF372" s="656"/>
      <c r="AG372" s="656"/>
      <c r="AH372" s="656"/>
      <c r="AI372" s="656"/>
      <c r="AJ372" s="656"/>
      <c r="AK372" s="657"/>
      <c r="AL372" s="88" t="str">
        <f>IF(AND(ISTEXT($E372),ISTEXT($B372)),"산출기준 &gt;&gt;  "&amp;_xlfn.XLOOKUP($E372,산출기준!$D:$D,산출기준!$E:$E,"매칭실패"),"")</f>
        <v/>
      </c>
    </row>
    <row r="373" spans="1:38" ht="34.9" customHeight="1">
      <c r="B373" s="808" t="str" cm="1">
        <f t="array" aca="1" ref="B373" ca="1">_xlfn.IFNA(INDIRECT("Family_표준_구성도!B"&amp;MATCH(F373,INDIRECT("Family_표준_구성도!"&amp;"C:C"),0)),"")</f>
        <v>3.1.1.5.9</v>
      </c>
      <c r="C373" s="668" t="s">
        <v>2016</v>
      </c>
      <c r="D373" s="809"/>
      <c r="E373" s="668" t="s">
        <v>2939</v>
      </c>
      <c r="F373" s="810" t="s">
        <v>617</v>
      </c>
      <c r="G373" s="811"/>
      <c r="H373" s="917" t="s">
        <v>3062</v>
      </c>
      <c r="I373" s="674"/>
      <c r="J373" s="674"/>
      <c r="K373" s="674"/>
      <c r="L373" s="674"/>
      <c r="M373" s="674"/>
      <c r="N373" s="675"/>
      <c r="O373" s="676"/>
      <c r="P373" s="677"/>
      <c r="Q373" s="677"/>
      <c r="R373" s="677"/>
      <c r="S373" s="677"/>
      <c r="T373" s="677"/>
      <c r="U373" s="677"/>
      <c r="V373" s="678"/>
      <c r="W373" s="679"/>
      <c r="X373" s="679"/>
      <c r="Y373" s="679"/>
      <c r="Z373" s="679"/>
      <c r="AA373" s="679"/>
      <c r="AB373" s="679"/>
      <c r="AC373" s="679"/>
      <c r="AD373" s="679"/>
      <c r="AE373" s="679"/>
      <c r="AF373" s="1043"/>
      <c r="AG373" s="682"/>
      <c r="AH373" s="682"/>
      <c r="AI373" s="682"/>
      <c r="AJ373" s="682"/>
      <c r="AK373" s="683"/>
      <c r="AL373" s="88" t="str">
        <f ca="1">IF(AND(ISTEXT($E373),ISTEXT($B373)),"산출기준 &gt;&gt;  "&amp;_xlfn.XLOOKUP($E373,산출기준!$D:$D,산출기준!$E:$E,"매칭실패"),"")</f>
        <v>산출기준 &gt;&gt;  [ 벽체 일반 산출 ]</v>
      </c>
    </row>
    <row r="374" spans="1:38" ht="49.9" customHeight="1" outlineLevel="1">
      <c r="B374" s="758"/>
      <c r="C374" s="759"/>
      <c r="D374" s="759"/>
      <c r="E374" s="814"/>
      <c r="F374" s="818" t="s">
        <v>2966</v>
      </c>
      <c r="G374" s="759" t="str">
        <f t="shared" ref="G374:G376" si="131">IF(IF(N374=0,"",N374)&amp;" | "&amp;IF(O374=0,"",O374)&amp;" | "&amp;IF(Q374=0,"",Q374)&amp;" | "&amp;IF(R374=0,"",R374)=" |  |  | ","",IF(N374=0,"",N374)&amp;" | "&amp;IF(O374=0,"",O374)&amp;" | "&amp;IF(Q374=0,"",Q374)&amp;" | "&amp;IF(R374=0,"",R374))</f>
        <v xml:space="preserve">Concrete Brick |  |  | </v>
      </c>
      <c r="H374" s="816" t="s">
        <v>2984</v>
      </c>
      <c r="I374" s="765" t="str">
        <f>LEFT(H374,14)</f>
        <v>A04AL073-00002</v>
      </c>
      <c r="J374" s="766"/>
      <c r="K374" s="766" t="str">
        <f>IFERROR(VLOOKUP($I374,'WM-AR'!$I$7:$AS$3267,34,FALSE),"")</f>
        <v>M2</v>
      </c>
      <c r="L374" s="766" t="str">
        <f>IFERROR(VLOOKUP($I374,'WM-AR'!$I$7:$AS$3267,4,FALSE),"")</f>
        <v>Finishing Work</v>
      </c>
      <c r="M374" s="766" t="str">
        <f>IFERROR(VLOOKUP($I374,'WM-AR'!$I$7:$AS$3267,6,FALSE),"")</f>
        <v>Masonry Work</v>
      </c>
      <c r="N374" s="766" t="str">
        <f>IFERROR(VLOOKUP($I374,'WM-AR'!$I$7:$AS$3267,8,FALSE),"")</f>
        <v>Concrete Brick</v>
      </c>
      <c r="O374" s="766">
        <f>IFERROR(VLOOKUP($I374,'WM-AR'!$I$7:$AS$3267,10,FALSE),"")</f>
        <v>0</v>
      </c>
      <c r="P374" s="766">
        <f>IFERROR(VLOOKUP($I374,'WM-AR'!$I$7:$AS$3267,12,FALSE),"")</f>
        <v>0</v>
      </c>
      <c r="Q374" s="766">
        <f>IFERROR(VLOOKUP($I374,'WM-AR'!$I$7:$AS$3267,14,FALSE),"")</f>
        <v>0</v>
      </c>
      <c r="R374" s="766">
        <f>IFERROR(VLOOKUP($I374,'WM-AR'!$I$7:$AS$3267,16,FALSE),"")</f>
        <v>0</v>
      </c>
      <c r="S374" s="766">
        <f>IFERROR(VLOOKUP($I374,'WM-AR'!$I$7:$AS$3267,18,FALSE),"")</f>
        <v>0</v>
      </c>
      <c r="T374" s="766" t="str">
        <f>IFERROR(VLOOKUP($I374,'WM-AR'!$I$7:$AS$3267,20,FALSE),"")</f>
        <v>[1.0B] w/ All Reinf.(Lath, Steel Tie, Anchor Bar, Mortar, ETC.), Filler, Sealant, Lintel/Sill for Opening, ETC.</v>
      </c>
      <c r="U374" s="766">
        <f>IFERROR(VLOOKUP($I374,'WM-AR'!$I$7:$AS$3267,22,FALSE),"")</f>
        <v>0</v>
      </c>
      <c r="V374" s="766" t="str">
        <f>IFERROR(VLOOKUP($I374,'WM-AR'!$I$7:$AS$3267,24,FALSE),"")</f>
        <v>90mm&lt;THK≤190mm</v>
      </c>
      <c r="W374" s="766">
        <f>IFERROR(VLOOKUP($I374,'WM-AR'!$I$7:$AS$3267,25,FALSE),"")</f>
        <v>0</v>
      </c>
      <c r="X374" s="766" t="str">
        <f>IFERROR(VLOOKUP($I374,'WM-AR'!$I$7:$AS$3267,26,FALSE),"")</f>
        <v>THK=(  )mm</v>
      </c>
      <c r="Y374" s="766">
        <f>IFERROR(VLOOKUP($I374,'WM-AR'!$I$7:$AS$3267,27,FALSE),"")</f>
        <v>0</v>
      </c>
      <c r="Z374" s="766">
        <f>IFERROR(VLOOKUP($I374,'WM-AR'!$I$7:$AS$3267,28,FALSE),"")</f>
        <v>0</v>
      </c>
      <c r="AA374" s="766">
        <f>IFERROR(VLOOKUP($I374,'WM-AR'!$I$7:$AS$3267,29,FALSE),"")</f>
        <v>0</v>
      </c>
      <c r="AB374" s="766">
        <f>IFERROR(VLOOKUP($I374,'WM-AR'!$I$7:$AS$3267,30,FALSE),"")</f>
        <v>0</v>
      </c>
      <c r="AC374" s="766">
        <f>IFERROR(VLOOKUP($I374,'WM-AR'!$I$7:$AS$3267,31,FALSE),"")</f>
        <v>0</v>
      </c>
      <c r="AD374" s="766">
        <f>IFERROR(VLOOKUP($I374,'WM-AR'!$I$7:$AS$3267,32,FALSE),"")</f>
        <v>0</v>
      </c>
      <c r="AE374" s="766" t="str">
        <f>IFERROR(VLOOKUP($I374,'WM-AR'!$I$7:$AS$3267,33,FALSE),"")</f>
        <v/>
      </c>
      <c r="AF374" s="817" t="s">
        <v>3063</v>
      </c>
      <c r="AG374" s="768" t="s">
        <v>1657</v>
      </c>
      <c r="AH374" s="768" t="s">
        <v>1657</v>
      </c>
      <c r="AI374" s="769"/>
      <c r="AJ374" s="769" t="str">
        <f>K374</f>
        <v>M2</v>
      </c>
      <c r="AK374" s="905"/>
      <c r="AL374" s="88" t="str">
        <f>IF(AND(ISTEXT($E374),ISTEXT($B374)),"산출기준 &gt;&gt;  "&amp;_xlfn.XLOOKUP($E374,산출기준!$D:$D,산출기준!$E:$E,"매칭실패"),"")</f>
        <v/>
      </c>
    </row>
    <row r="375" spans="1:38" ht="49.9" customHeight="1" outlineLevel="1">
      <c r="B375" s="758"/>
      <c r="C375" s="759"/>
      <c r="D375" s="759"/>
      <c r="E375" s="814"/>
      <c r="F375" s="818" t="s">
        <v>2969</v>
      </c>
      <c r="G375" s="759" t="str">
        <f t="shared" si="131"/>
        <v xml:space="preserve">Plastering |  |  | </v>
      </c>
      <c r="H375" s="816" t="s">
        <v>2970</v>
      </c>
      <c r="I375" s="765" t="str">
        <f>LEFT(H375,14)</f>
        <v>A04AT198-00001</v>
      </c>
      <c r="J375" s="766"/>
      <c r="K375" s="766" t="str">
        <f>IFERROR(VLOOKUP($I375,'WM-AR'!$I$7:$AS$3267,34,FALSE),"")</f>
        <v>M2</v>
      </c>
      <c r="L375" s="766" t="str">
        <f>IFERROR(VLOOKUP($I375,'WM-AR'!$I$7:$AS$3267,4,FALSE),"")</f>
        <v>Finishing Work</v>
      </c>
      <c r="M375" s="766" t="str">
        <f>IFERROR(VLOOKUP($I375,'WM-AR'!$I$7:$AS$3267,6,FALSE),"")</f>
        <v>Plastering Work</v>
      </c>
      <c r="N375" s="766" t="str">
        <f>IFERROR(VLOOKUP($I375,'WM-AR'!$I$7:$AS$3267,8,FALSE),"")</f>
        <v>Plastering</v>
      </c>
      <c r="O375" s="766">
        <f>IFERROR(VLOOKUP($I375,'WM-AR'!$I$7:$AS$3267,10,FALSE),"")</f>
        <v>0</v>
      </c>
      <c r="P375" s="766">
        <f>IFERROR(VLOOKUP($I375,'WM-AR'!$I$7:$AS$3267,12,FALSE),"")</f>
        <v>0</v>
      </c>
      <c r="Q375" s="766">
        <f>IFERROR(VLOOKUP($I375,'WM-AR'!$I$7:$AS$3267,14,FALSE),"")</f>
        <v>0</v>
      </c>
      <c r="R375" s="766">
        <f>IFERROR(VLOOKUP($I375,'WM-AR'!$I$7:$AS$3267,16,FALSE),"")</f>
        <v>0</v>
      </c>
      <c r="S375" s="766" t="str">
        <f>IFERROR(VLOOKUP($I375,'WM-AR'!$I$7:$AS$3267,18,FALSE),"")</f>
        <v>for External Masonry Wall</v>
      </c>
      <c r="T375" s="766" t="str">
        <f>IFERROR(VLOOKUP($I375,'WM-AR'!$I$7:$AS$3267,20,FALSE),"")</f>
        <v/>
      </c>
      <c r="U375" s="766">
        <f>IFERROR(VLOOKUP($I375,'WM-AR'!$I$7:$AS$3267,22,FALSE),"")</f>
        <v>0</v>
      </c>
      <c r="V375" s="766">
        <f>IFERROR(VLOOKUP($I375,'WM-AR'!$I$7:$AS$3267,24,FALSE),"")</f>
        <v>0</v>
      </c>
      <c r="W375" s="766">
        <f>IFERROR(VLOOKUP($I375,'WM-AR'!$I$7:$AS$3267,25,FALSE),"")</f>
        <v>0</v>
      </c>
      <c r="X375" s="766" t="str">
        <f>IFERROR(VLOOKUP($I375,'WM-AR'!$I$7:$AS$3267,26,FALSE),"")</f>
        <v>THK=(  )mm</v>
      </c>
      <c r="Y375" s="766">
        <f>IFERROR(VLOOKUP($I375,'WM-AR'!$I$7:$AS$3267,27,FALSE),"")</f>
        <v>0</v>
      </c>
      <c r="Z375" s="766">
        <f>IFERROR(VLOOKUP($I375,'WM-AR'!$I$7:$AS$3267,28,FALSE),"")</f>
        <v>0</v>
      </c>
      <c r="AA375" s="766">
        <f>IFERROR(VLOOKUP($I375,'WM-AR'!$I$7:$AS$3267,29,FALSE),"")</f>
        <v>0</v>
      </c>
      <c r="AB375" s="766">
        <f>IFERROR(VLOOKUP($I375,'WM-AR'!$I$7:$AS$3267,30,FALSE),"")</f>
        <v>0</v>
      </c>
      <c r="AC375" s="766">
        <f>IFERROR(VLOOKUP($I375,'WM-AR'!$I$7:$AS$3267,31,FALSE),"")</f>
        <v>0</v>
      </c>
      <c r="AD375" s="766">
        <f>IFERROR(VLOOKUP($I375,'WM-AR'!$I$7:$AS$3267,32,FALSE),"")</f>
        <v>0</v>
      </c>
      <c r="AE375" s="766" t="str">
        <f>IFERROR(VLOOKUP($I375,'WM-AR'!$I$7:$AS$3267,33,FALSE),"")</f>
        <v/>
      </c>
      <c r="AF375" s="817" t="s">
        <v>2971</v>
      </c>
      <c r="AG375" s="768" t="s">
        <v>1657</v>
      </c>
      <c r="AH375" s="768" t="s">
        <v>1657</v>
      </c>
      <c r="AI375" s="769"/>
      <c r="AJ375" s="769" t="str">
        <f>K375</f>
        <v>M2</v>
      </c>
      <c r="AK375" s="905"/>
      <c r="AL375" s="88" t="str">
        <f>IF(AND(ISTEXT($E375),ISTEXT($B375)),"산출기준 &gt;&gt;  "&amp;_xlfn.XLOOKUP($E375,산출기준!$D:$D,산출기준!$E:$E,"매칭실패"),"")</f>
        <v/>
      </c>
    </row>
    <row r="376" spans="1:38" ht="49.9" customHeight="1" outlineLevel="1">
      <c r="B376" s="758"/>
      <c r="C376" s="759"/>
      <c r="D376" s="759"/>
      <c r="E376" s="814"/>
      <c r="F376" s="818" t="s">
        <v>2972</v>
      </c>
      <c r="G376" s="759" t="str">
        <f t="shared" si="131"/>
        <v xml:space="preserve">External Wall Painting | Acrylic Emulsion Paint |  | </v>
      </c>
      <c r="H376" s="816" t="s">
        <v>2973</v>
      </c>
      <c r="I376" s="765" t="str">
        <f>LEFT(H376,14)</f>
        <v>A04AM077-00001</v>
      </c>
      <c r="J376" s="766"/>
      <c r="K376" s="766" t="str">
        <f>IFERROR(VLOOKUP($I376,'WM-AR'!$I$7:$AS$3267,34,FALSE),"")</f>
        <v>M2</v>
      </c>
      <c r="L376" s="766" t="str">
        <f>IFERROR(VLOOKUP($I376,'WM-AR'!$I$7:$AS$3267,4,FALSE),"")</f>
        <v>Finishing Work</v>
      </c>
      <c r="M376" s="766" t="str">
        <f>IFERROR(VLOOKUP($I376,'WM-AR'!$I$7:$AS$3267,6,FALSE),"")</f>
        <v>Painting Work</v>
      </c>
      <c r="N376" s="766" t="str">
        <f>IFERROR(VLOOKUP($I376,'WM-AR'!$I$7:$AS$3267,8,FALSE),"")</f>
        <v>External Wall Painting</v>
      </c>
      <c r="O376" s="766" t="str">
        <f>IFERROR(VLOOKUP($I376,'WM-AR'!$I$7:$AS$3267,10,FALSE),"")</f>
        <v>Acrylic Emulsion Paint</v>
      </c>
      <c r="P376" s="766">
        <f>IFERROR(VLOOKUP($I376,'WM-AR'!$I$7:$AS$3267,12,FALSE),"")</f>
        <v>0</v>
      </c>
      <c r="Q376" s="766">
        <f>IFERROR(VLOOKUP($I376,'WM-AR'!$I$7:$AS$3267,14,FALSE),"")</f>
        <v>0</v>
      </c>
      <c r="R376" s="766">
        <f>IFERROR(VLOOKUP($I376,'WM-AR'!$I$7:$AS$3267,16,FALSE),"")</f>
        <v>0</v>
      </c>
      <c r="S376" s="766">
        <f>IFERROR(VLOOKUP($I376,'WM-AR'!$I$7:$AS$3267,18,FALSE),"")</f>
        <v>0</v>
      </c>
      <c r="T376" s="766" t="str">
        <f>IFERROR(VLOOKUP($I376,'WM-AR'!$I$7:$AS$3267,20,FALSE),"")</f>
        <v/>
      </c>
      <c r="U376" s="766">
        <f>IFERROR(VLOOKUP($I376,'WM-AR'!$I$7:$AS$3267,22,FALSE),"")</f>
        <v>0</v>
      </c>
      <c r="V376" s="766" t="str">
        <f>IFERROR(VLOOKUP($I376,'WM-AR'!$I$7:$AS$3267,24,FALSE),"")</f>
        <v/>
      </c>
      <c r="W376" s="766">
        <f>IFERROR(VLOOKUP($I376,'WM-AR'!$I$7:$AS$3267,25,FALSE),"")</f>
        <v>0</v>
      </c>
      <c r="X376" s="766" t="str">
        <f>IFERROR(VLOOKUP($I376,'WM-AR'!$I$7:$AS$3267,26,FALSE),"")</f>
        <v/>
      </c>
      <c r="Y376" s="766">
        <f>IFERROR(VLOOKUP($I376,'WM-AR'!$I$7:$AS$3267,27,FALSE),"")</f>
        <v>0</v>
      </c>
      <c r="Z376" s="766">
        <f>IFERROR(VLOOKUP($I376,'WM-AR'!$I$7:$AS$3267,28,FALSE),"")</f>
        <v>0</v>
      </c>
      <c r="AA376" s="766">
        <f>IFERROR(VLOOKUP($I376,'WM-AR'!$I$7:$AS$3267,29,FALSE),"")</f>
        <v>0</v>
      </c>
      <c r="AB376" s="766">
        <f>IFERROR(VLOOKUP($I376,'WM-AR'!$I$7:$AS$3267,30,FALSE),"")</f>
        <v>0</v>
      </c>
      <c r="AC376" s="766">
        <f>IFERROR(VLOOKUP($I376,'WM-AR'!$I$7:$AS$3267,31,FALSE),"")</f>
        <v>0</v>
      </c>
      <c r="AD376" s="766">
        <f>IFERROR(VLOOKUP($I376,'WM-AR'!$I$7:$AS$3267,32,FALSE),"")</f>
        <v>0</v>
      </c>
      <c r="AE376" s="766" t="str">
        <f>IFERROR(VLOOKUP($I376,'WM-AR'!$I$7:$AS$3267,33,FALSE),"")</f>
        <v/>
      </c>
      <c r="AF376" s="817" t="s">
        <v>2974</v>
      </c>
      <c r="AG376" s="768" t="s">
        <v>2975</v>
      </c>
      <c r="AH376" s="768" t="s">
        <v>2975</v>
      </c>
      <c r="AI376" s="769"/>
      <c r="AJ376" s="769" t="str">
        <f>K376</f>
        <v>M2</v>
      </c>
      <c r="AK376" s="905"/>
      <c r="AL376" s="88" t="str">
        <f>IF(AND(ISTEXT($E376),ISTEXT($B376)),"산출기준 &gt;&gt;  "&amp;_xlfn.XLOOKUP($E376,산출기준!$D:$D,산출기준!$E:$E,"매칭실패"),"")</f>
        <v/>
      </c>
    </row>
    <row r="377" spans="1:38">
      <c r="A377" s="1019"/>
      <c r="B377" s="684"/>
      <c r="C377" s="685"/>
      <c r="D377" s="1020"/>
      <c r="E377" s="687"/>
      <c r="F377" s="1021"/>
      <c r="G377" s="875" t="s">
        <v>2214</v>
      </c>
      <c r="H377" s="824"/>
      <c r="I377" s="692" t="str">
        <f t="shared" ref="I377:I379" si="132">LEFT(H377,14)</f>
        <v/>
      </c>
      <c r="J377" s="1022"/>
      <c r="K377" s="1023" t="str">
        <f>IFERROR(VLOOKUP($I377,'WM-AR'!$I$7:$AS$3267,34,FALSE),"")</f>
        <v/>
      </c>
      <c r="L377" s="1024" t="str">
        <f>IFERROR(VLOOKUP($I377,'WM-AR'!$I$7:$AS$3267,4,FALSE),"")</f>
        <v/>
      </c>
      <c r="M377" s="1024" t="str">
        <f>IFERROR(VLOOKUP($I377,'WM-AR'!$I$7:$AS$3267,6,FALSE),"")</f>
        <v/>
      </c>
      <c r="N377" s="1024" t="str">
        <f>IFERROR(VLOOKUP($I377,'WM-AR'!$I$7:$AS$3267,8,FALSE),"")</f>
        <v/>
      </c>
      <c r="O377" s="1025" t="str">
        <f>IFERROR(VLOOKUP($I377,'WM-AR'!$I$7:$AS$3267,10,FALSE),"")</f>
        <v/>
      </c>
      <c r="P377" s="1026" t="str">
        <f>IFERROR(VLOOKUP($I377,'WM-AR'!$I$7:$AS$3267,12,FALSE),"")</f>
        <v/>
      </c>
      <c r="Q377" s="1026" t="str">
        <f>IFERROR(VLOOKUP($I377,'WM-AR'!$I$7:$AS$3267,14,FALSE),"")</f>
        <v/>
      </c>
      <c r="R377" s="1026" t="str">
        <f>IFERROR(VLOOKUP($I377,'WM-AR'!$I$7:$AS$3267,16,FALSE),"")</f>
        <v/>
      </c>
      <c r="S377" s="1026" t="str">
        <f>IFERROR(VLOOKUP($I377,'WM-AR'!$I$7:$AS$3267,18,FALSE),"")</f>
        <v/>
      </c>
      <c r="T377" s="1026" t="str">
        <f>IFERROR(VLOOKUP($I377,'WM-AR'!$I$7:$AS$3267,20,FALSE),"")</f>
        <v/>
      </c>
      <c r="U377" s="1026" t="str">
        <f>IFERROR(VLOOKUP($I377,'WM-AR'!$I$7:$AS$3267,22,FALSE),"")</f>
        <v/>
      </c>
      <c r="V377" s="1026" t="str">
        <f>IFERROR(VLOOKUP($I377,'WM-AR'!$I$7:$AS$3267,24,FALSE),"")</f>
        <v/>
      </c>
      <c r="W377" s="1026" t="str">
        <f>IFERROR(VLOOKUP($I377,'WM-AR'!$I$7:$AS$3267,25,FALSE),"")</f>
        <v/>
      </c>
      <c r="X377" s="1026" t="str">
        <f>IFERROR(VLOOKUP($I377,'WM-AR'!$I$7:$AS$3267,26,FALSE),"")</f>
        <v/>
      </c>
      <c r="Y377" s="1026" t="str">
        <f>IFERROR(VLOOKUP($I377,'WM-AR'!$I$7:$AS$3267,27,FALSE),"")</f>
        <v/>
      </c>
      <c r="Z377" s="1026" t="str">
        <f>IFERROR(VLOOKUP($I377,'WM-AR'!$I$7:$AS$3267,28,FALSE),"")</f>
        <v/>
      </c>
      <c r="AA377" s="1026" t="str">
        <f>IFERROR(VLOOKUP($I377,'WM-AR'!$I$7:$AS$3267,29,FALSE),"")</f>
        <v/>
      </c>
      <c r="AB377" s="1026" t="str">
        <f>IFERROR(VLOOKUP($I377,'WM-AR'!$I$7:$AS$3267,30,FALSE),"")</f>
        <v/>
      </c>
      <c r="AC377" s="1026" t="str">
        <f>IFERROR(VLOOKUP($I377,'WM-AR'!$I$7:$AS$3267,31,FALSE),"")</f>
        <v/>
      </c>
      <c r="AD377" s="1026" t="str">
        <f>IFERROR(VLOOKUP($I377,'WM-AR'!$I$7:$AS$3267,32,FALSE),"")</f>
        <v/>
      </c>
      <c r="AE377" s="1026" t="str">
        <f>IFERROR(VLOOKUP($I377,'WM-AR'!$I$7:$AS$3267,33,FALSE),"")</f>
        <v/>
      </c>
      <c r="AF377" s="1027"/>
      <c r="AG377" s="834"/>
      <c r="AH377" s="834"/>
      <c r="AI377" s="836"/>
      <c r="AJ377" s="836" t="str">
        <f t="shared" ref="AJ377:AJ379" si="133">K377</f>
        <v/>
      </c>
      <c r="AK377" s="704"/>
      <c r="AL377" s="1028" t="str">
        <f>IF(AND(ISTEXT($E377),ISTEXT($B377)),"산출기준 &gt;&gt;  "&amp;_xlfn.XLOOKUP($E377,산출기준!$D:$D,산출기준!$E:$E,"매칭실패"),"")</f>
        <v/>
      </c>
    </row>
    <row r="378" spans="1:38">
      <c r="A378" s="1019"/>
      <c r="B378" s="705"/>
      <c r="C378" s="706"/>
      <c r="D378" s="711"/>
      <c r="E378" s="708"/>
      <c r="F378" s="1029"/>
      <c r="G378" s="882"/>
      <c r="H378" s="843"/>
      <c r="I378" s="712" t="str">
        <f t="shared" si="132"/>
        <v/>
      </c>
      <c r="J378" s="1030"/>
      <c r="K378" s="1031" t="str">
        <f>IFERROR(VLOOKUP($I378,'WM-AR'!$I$7:$AS$3267,34,FALSE),"")</f>
        <v/>
      </c>
      <c r="L378" s="1030" t="str">
        <f>IFERROR(VLOOKUP($I378,'WM-AR'!$I$7:$AS$3267,4,FALSE),"")</f>
        <v/>
      </c>
      <c r="M378" s="1030" t="str">
        <f>IFERROR(VLOOKUP($I378,'WM-AR'!$I$7:$AS$3267,6,FALSE),"")</f>
        <v/>
      </c>
      <c r="N378" s="1030" t="str">
        <f>IFERROR(VLOOKUP($I378,'WM-AR'!$I$7:$AS$3267,8,FALSE),"")</f>
        <v/>
      </c>
      <c r="O378" s="1032" t="str">
        <f>IFERROR(VLOOKUP($I378,'WM-AR'!$I$7:$AS$3267,10,FALSE),"")</f>
        <v/>
      </c>
      <c r="P378" s="1033" t="str">
        <f>IFERROR(VLOOKUP($I378,'WM-AR'!$I$7:$AS$3267,12,FALSE),"")</f>
        <v/>
      </c>
      <c r="Q378" s="1033" t="str">
        <f>IFERROR(VLOOKUP($I378,'WM-AR'!$I$7:$AS$3267,14,FALSE),"")</f>
        <v/>
      </c>
      <c r="R378" s="1033" t="str">
        <f>IFERROR(VLOOKUP($I378,'WM-AR'!$I$7:$AS$3267,16,FALSE),"")</f>
        <v/>
      </c>
      <c r="S378" s="1033" t="str">
        <f>IFERROR(VLOOKUP($I378,'WM-AR'!$I$7:$AS$3267,18,FALSE),"")</f>
        <v/>
      </c>
      <c r="T378" s="1033" t="str">
        <f>IFERROR(VLOOKUP($I378,'WM-AR'!$I$7:$AS$3267,20,FALSE),"")</f>
        <v/>
      </c>
      <c r="U378" s="1033" t="str">
        <f>IFERROR(VLOOKUP($I378,'WM-AR'!$I$7:$AS$3267,22,FALSE),"")</f>
        <v/>
      </c>
      <c r="V378" s="1033" t="str">
        <f>IFERROR(VLOOKUP($I378,'WM-AR'!$I$7:$AS$3267,24,FALSE),"")</f>
        <v/>
      </c>
      <c r="W378" s="1033" t="str">
        <f>IFERROR(VLOOKUP($I378,'WM-AR'!$I$7:$AS$3267,25,FALSE),"")</f>
        <v/>
      </c>
      <c r="X378" s="1033" t="str">
        <f>IFERROR(VLOOKUP($I378,'WM-AR'!$I$7:$AS$3267,26,FALSE),"")</f>
        <v/>
      </c>
      <c r="Y378" s="1033" t="str">
        <f>IFERROR(VLOOKUP($I378,'WM-AR'!$I$7:$AS$3267,27,FALSE),"")</f>
        <v/>
      </c>
      <c r="Z378" s="1033" t="str">
        <f>IFERROR(VLOOKUP($I378,'WM-AR'!$I$7:$AS$3267,28,FALSE),"")</f>
        <v/>
      </c>
      <c r="AA378" s="1033" t="str">
        <f>IFERROR(VLOOKUP($I378,'WM-AR'!$I$7:$AS$3267,29,FALSE),"")</f>
        <v/>
      </c>
      <c r="AB378" s="1033" t="str">
        <f>IFERROR(VLOOKUP($I378,'WM-AR'!$I$7:$AS$3267,30,FALSE),"")</f>
        <v/>
      </c>
      <c r="AC378" s="1033" t="str">
        <f>IFERROR(VLOOKUP($I378,'WM-AR'!$I$7:$AS$3267,31,FALSE),"")</f>
        <v/>
      </c>
      <c r="AD378" s="1033" t="str">
        <f>IFERROR(VLOOKUP($I378,'WM-AR'!$I$7:$AS$3267,32,FALSE),"")</f>
        <v/>
      </c>
      <c r="AE378" s="1033" t="str">
        <f>IFERROR(VLOOKUP($I378,'WM-AR'!$I$7:$AS$3267,33,FALSE),"")</f>
        <v/>
      </c>
      <c r="AF378" s="1034"/>
      <c r="AG378" s="852"/>
      <c r="AH378" s="852"/>
      <c r="AI378" s="854"/>
      <c r="AJ378" s="854" t="str">
        <f t="shared" si="133"/>
        <v/>
      </c>
      <c r="AK378" s="723"/>
      <c r="AL378" s="1028" t="str">
        <f>IF(AND(ISTEXT($E378),ISTEXT($B378)),"산출기준 &gt;&gt;  "&amp;_xlfn.XLOOKUP($E378,산출기준!$D:$D,산출기준!$E:$E,"매칭실패"),"")</f>
        <v/>
      </c>
    </row>
    <row r="379" spans="1:38">
      <c r="A379" s="1019"/>
      <c r="B379" s="724"/>
      <c r="C379" s="725"/>
      <c r="D379" s="731"/>
      <c r="E379" s="727"/>
      <c r="F379" s="1035"/>
      <c r="G379" s="886"/>
      <c r="H379" s="861"/>
      <c r="I379" s="732" t="str">
        <f t="shared" si="132"/>
        <v/>
      </c>
      <c r="J379" s="1036"/>
      <c r="K379" s="1037" t="str">
        <f>IFERROR(VLOOKUP($I379,'WM-AR'!$I$7:$AS$3267,34,FALSE),"")</f>
        <v/>
      </c>
      <c r="L379" s="1036" t="str">
        <f>IFERROR(VLOOKUP($I379,'WM-AR'!$I$7:$AS$3267,4,FALSE),"")</f>
        <v/>
      </c>
      <c r="M379" s="1036" t="str">
        <f>IFERROR(VLOOKUP($I379,'WM-AR'!$I$7:$AS$3267,6,FALSE),"")</f>
        <v/>
      </c>
      <c r="N379" s="1036" t="str">
        <f>IFERROR(VLOOKUP($I379,'WM-AR'!$I$7:$AS$3267,8,FALSE),"")</f>
        <v/>
      </c>
      <c r="O379" s="1038" t="str">
        <f>IFERROR(VLOOKUP($I379,'WM-AR'!$I$7:$AS$3267,10,FALSE),"")</f>
        <v/>
      </c>
      <c r="P379" s="1039" t="str">
        <f>IFERROR(VLOOKUP($I379,'WM-AR'!$I$7:$AS$3267,12,FALSE),"")</f>
        <v/>
      </c>
      <c r="Q379" s="1039" t="str">
        <f>IFERROR(VLOOKUP($I379,'WM-AR'!$I$7:$AS$3267,14,FALSE),"")</f>
        <v/>
      </c>
      <c r="R379" s="1039" t="str">
        <f>IFERROR(VLOOKUP($I379,'WM-AR'!$I$7:$AS$3267,16,FALSE),"")</f>
        <v/>
      </c>
      <c r="S379" s="1039" t="str">
        <f>IFERROR(VLOOKUP($I379,'WM-AR'!$I$7:$AS$3267,18,FALSE),"")</f>
        <v/>
      </c>
      <c r="T379" s="1039" t="str">
        <f>IFERROR(VLOOKUP($I379,'WM-AR'!$I$7:$AS$3267,20,FALSE),"")</f>
        <v/>
      </c>
      <c r="U379" s="1039" t="str">
        <f>IFERROR(VLOOKUP($I379,'WM-AR'!$I$7:$AS$3267,22,FALSE),"")</f>
        <v/>
      </c>
      <c r="V379" s="1039" t="str">
        <f>IFERROR(VLOOKUP($I379,'WM-AR'!$I$7:$AS$3267,24,FALSE),"")</f>
        <v/>
      </c>
      <c r="W379" s="1039" t="str">
        <f>IFERROR(VLOOKUP($I379,'WM-AR'!$I$7:$AS$3267,25,FALSE),"")</f>
        <v/>
      </c>
      <c r="X379" s="1039" t="str">
        <f>IFERROR(VLOOKUP($I379,'WM-AR'!$I$7:$AS$3267,26,FALSE),"")</f>
        <v/>
      </c>
      <c r="Y379" s="1039" t="str">
        <f>IFERROR(VLOOKUP($I379,'WM-AR'!$I$7:$AS$3267,27,FALSE),"")</f>
        <v/>
      </c>
      <c r="Z379" s="1039" t="str">
        <f>IFERROR(VLOOKUP($I379,'WM-AR'!$I$7:$AS$3267,28,FALSE),"")</f>
        <v/>
      </c>
      <c r="AA379" s="1039" t="str">
        <f>IFERROR(VLOOKUP($I379,'WM-AR'!$I$7:$AS$3267,29,FALSE),"")</f>
        <v/>
      </c>
      <c r="AB379" s="1039" t="str">
        <f>IFERROR(VLOOKUP($I379,'WM-AR'!$I$7:$AS$3267,30,FALSE),"")</f>
        <v/>
      </c>
      <c r="AC379" s="1039" t="str">
        <f>IFERROR(VLOOKUP($I379,'WM-AR'!$I$7:$AS$3267,31,FALSE),"")</f>
        <v/>
      </c>
      <c r="AD379" s="1039" t="str">
        <f>IFERROR(VLOOKUP($I379,'WM-AR'!$I$7:$AS$3267,32,FALSE),"")</f>
        <v/>
      </c>
      <c r="AE379" s="1039" t="str">
        <f>IFERROR(VLOOKUP($I379,'WM-AR'!$I$7:$AS$3267,33,FALSE),"")</f>
        <v/>
      </c>
      <c r="AF379" s="1040"/>
      <c r="AG379" s="870"/>
      <c r="AH379" s="870"/>
      <c r="AI379" s="871"/>
      <c r="AJ379" s="871" t="str">
        <f t="shared" si="133"/>
        <v/>
      </c>
      <c r="AK379" s="743"/>
      <c r="AL379" s="1028" t="str">
        <f>IF(AND(ISTEXT($E379),ISTEXT($B379)),"산출기준 &gt;&gt;  "&amp;_xlfn.XLOOKUP($E379,산출기준!$D:$D,산출기준!$E:$E,"매칭실패"),"")</f>
        <v/>
      </c>
    </row>
    <row r="380" spans="1:38">
      <c r="B380" s="645"/>
      <c r="C380" s="646"/>
      <c r="D380" s="648"/>
      <c r="E380" s="648"/>
      <c r="F380" s="1047"/>
      <c r="G380" s="645"/>
      <c r="H380" s="651"/>
      <c r="I380" s="652"/>
      <c r="J380" s="652"/>
      <c r="K380" s="653"/>
      <c r="L380" s="653"/>
      <c r="M380" s="653"/>
      <c r="N380" s="653"/>
      <c r="O380" s="653"/>
      <c r="P380" s="653"/>
      <c r="Q380" s="653"/>
      <c r="R380" s="653"/>
      <c r="S380" s="653"/>
      <c r="T380" s="653"/>
      <c r="U380" s="653"/>
      <c r="V380" s="653"/>
      <c r="W380" s="653"/>
      <c r="X380" s="653"/>
      <c r="Y380" s="653"/>
      <c r="Z380" s="653"/>
      <c r="AA380" s="653"/>
      <c r="AB380" s="653"/>
      <c r="AC380" s="653"/>
      <c r="AD380" s="653"/>
      <c r="AE380" s="653"/>
      <c r="AF380" s="656"/>
      <c r="AG380" s="656"/>
      <c r="AH380" s="656"/>
      <c r="AI380" s="656"/>
      <c r="AJ380" s="656"/>
      <c r="AK380" s="657"/>
      <c r="AL380" s="88" t="str">
        <f>IF(AND(ISTEXT($E380),ISTEXT($B380)),"산출기준 &gt;&gt;  "&amp;_xlfn.XLOOKUP($E380,산출기준!$D:$D,산출기준!$E:$E,"매칭실패"),"")</f>
        <v/>
      </c>
    </row>
    <row r="381" spans="1:38" ht="34.9" customHeight="1">
      <c r="B381" s="808" t="str" cm="1">
        <f t="array" aca="1" ref="B381" ca="1">_xlfn.IFNA(INDIRECT("Family_표준_구성도!B"&amp;MATCH(F381,INDIRECT("Family_표준_구성도!"&amp;"C:C"),0)),"")</f>
        <v>3.1.1.5.10</v>
      </c>
      <c r="C381" s="668" t="s">
        <v>2016</v>
      </c>
      <c r="D381" s="809"/>
      <c r="E381" s="668" t="s">
        <v>2939</v>
      </c>
      <c r="F381" s="810" t="s">
        <v>619</v>
      </c>
      <c r="G381" s="811"/>
      <c r="H381" s="917" t="s">
        <v>3064</v>
      </c>
      <c r="I381" s="674"/>
      <c r="J381" s="674"/>
      <c r="K381" s="674"/>
      <c r="L381" s="674"/>
      <c r="M381" s="674"/>
      <c r="N381" s="675"/>
      <c r="O381" s="676"/>
      <c r="P381" s="677"/>
      <c r="Q381" s="677"/>
      <c r="R381" s="677"/>
      <c r="S381" s="677"/>
      <c r="T381" s="677"/>
      <c r="U381" s="677"/>
      <c r="V381" s="678"/>
      <c r="W381" s="679"/>
      <c r="X381" s="679"/>
      <c r="Y381" s="679"/>
      <c r="Z381" s="679"/>
      <c r="AA381" s="679"/>
      <c r="AB381" s="679"/>
      <c r="AC381" s="679"/>
      <c r="AD381" s="679"/>
      <c r="AE381" s="679"/>
      <c r="AF381" s="1043"/>
      <c r="AG381" s="682"/>
      <c r="AH381" s="682"/>
      <c r="AI381" s="682"/>
      <c r="AJ381" s="682"/>
      <c r="AK381" s="683"/>
      <c r="AL381" s="88" t="str">
        <f ca="1">IF(AND(ISTEXT($E381),ISTEXT($B381)),"산출기준 &gt;&gt;  "&amp;_xlfn.XLOOKUP($E381,산출기준!$D:$D,산출기준!$E:$E,"매칭실패"),"")</f>
        <v>산출기준 &gt;&gt;  [ 벽체 일반 산출 ]</v>
      </c>
    </row>
    <row r="382" spans="1:38" ht="49.9" customHeight="1" outlineLevel="1">
      <c r="B382" s="758"/>
      <c r="C382" s="759"/>
      <c r="D382" s="759"/>
      <c r="E382" s="814"/>
      <c r="F382" s="818"/>
      <c r="G382" s="759" t="str">
        <f t="shared" ref="G382" si="134">IF(IF(N382=0,"",N382)&amp;" | "&amp;IF(O382=0,"",O382)&amp;" | "&amp;IF(Q382=0,"",Q382)&amp;" | "&amp;IF(R382=0,"",R382)=" |  |  | ","",IF(N382=0,"",N382)&amp;" | "&amp;IF(O382=0,"",O382)&amp;" | "&amp;IF(Q382=0,"",Q382)&amp;" | "&amp;IF(R382=0,"",R382))</f>
        <v xml:space="preserve">Burnt Clay Brick |  |  | </v>
      </c>
      <c r="H382" s="816" t="s">
        <v>2990</v>
      </c>
      <c r="I382" s="765" t="str">
        <f>LEFT(H382,14)</f>
        <v>A04AL074-00002</v>
      </c>
      <c r="J382" s="766"/>
      <c r="K382" s="766" t="str">
        <f>IFERROR(VLOOKUP($I382,'WM-AR'!$I$7:$AS$3267,34,FALSE),"")</f>
        <v>M2</v>
      </c>
      <c r="L382" s="766" t="str">
        <f>IFERROR(VLOOKUP($I382,'WM-AR'!$I$7:$AS$3267,4,FALSE),"")</f>
        <v>Finishing Work</v>
      </c>
      <c r="M382" s="766" t="str">
        <f>IFERROR(VLOOKUP($I382,'WM-AR'!$I$7:$AS$3267,6,FALSE),"")</f>
        <v>Masonry Work</v>
      </c>
      <c r="N382" s="766" t="str">
        <f>IFERROR(VLOOKUP($I382,'WM-AR'!$I$7:$AS$3267,8,FALSE),"")</f>
        <v>Burnt Clay Brick</v>
      </c>
      <c r="O382" s="766">
        <f>IFERROR(VLOOKUP($I382,'WM-AR'!$I$7:$AS$3267,10,FALSE),"")</f>
        <v>0</v>
      </c>
      <c r="P382" s="766">
        <f>IFERROR(VLOOKUP($I382,'WM-AR'!$I$7:$AS$3267,12,FALSE),"")</f>
        <v>0</v>
      </c>
      <c r="Q382" s="766">
        <f>IFERROR(VLOOKUP($I382,'WM-AR'!$I$7:$AS$3267,14,FALSE),"")</f>
        <v>0</v>
      </c>
      <c r="R382" s="766">
        <f>IFERROR(VLOOKUP($I382,'WM-AR'!$I$7:$AS$3267,16,FALSE),"")</f>
        <v>0</v>
      </c>
      <c r="S382" s="766">
        <f>IFERROR(VLOOKUP($I382,'WM-AR'!$I$7:$AS$3267,18,FALSE),"")</f>
        <v>0</v>
      </c>
      <c r="T382" s="766" t="str">
        <f>IFERROR(VLOOKUP($I382,'WM-AR'!$I$7:$AS$3267,20,FALSE),"")</f>
        <v>[1.0B] w/ All Reinf.(Lath, Steel Tie, Anchor Bar, Mortar, ETC.), Filler, Sealant, Lintel/Sill for Opening, ETC.</v>
      </c>
      <c r="U382" s="766">
        <f>IFERROR(VLOOKUP($I382,'WM-AR'!$I$7:$AS$3267,22,FALSE),"")</f>
        <v>0</v>
      </c>
      <c r="V382" s="766" t="str">
        <f>IFERROR(VLOOKUP($I382,'WM-AR'!$I$7:$AS$3267,24,FALSE),"")</f>
        <v>90mm&lt;THK≤190mm</v>
      </c>
      <c r="W382" s="766">
        <f>IFERROR(VLOOKUP($I382,'WM-AR'!$I$7:$AS$3267,25,FALSE),"")</f>
        <v>0</v>
      </c>
      <c r="X382" s="766" t="str">
        <f>IFERROR(VLOOKUP($I382,'WM-AR'!$I$7:$AS$3267,26,FALSE),"")</f>
        <v>THK=(  )mm</v>
      </c>
      <c r="Y382" s="766">
        <f>IFERROR(VLOOKUP($I382,'WM-AR'!$I$7:$AS$3267,27,FALSE),"")</f>
        <v>0</v>
      </c>
      <c r="Z382" s="766">
        <f>IFERROR(VLOOKUP($I382,'WM-AR'!$I$7:$AS$3267,28,FALSE),"")</f>
        <v>0</v>
      </c>
      <c r="AA382" s="766">
        <f>IFERROR(VLOOKUP($I382,'WM-AR'!$I$7:$AS$3267,29,FALSE),"")</f>
        <v>0</v>
      </c>
      <c r="AB382" s="766">
        <f>IFERROR(VLOOKUP($I382,'WM-AR'!$I$7:$AS$3267,30,FALSE),"")</f>
        <v>0</v>
      </c>
      <c r="AC382" s="766">
        <f>IFERROR(VLOOKUP($I382,'WM-AR'!$I$7:$AS$3267,31,FALSE),"")</f>
        <v>0</v>
      </c>
      <c r="AD382" s="766">
        <f>IFERROR(VLOOKUP($I382,'WM-AR'!$I$7:$AS$3267,32,FALSE),"")</f>
        <v>0</v>
      </c>
      <c r="AE382" s="766" t="str">
        <f>IFERROR(VLOOKUP($I382,'WM-AR'!$I$7:$AS$3267,33,FALSE),"")</f>
        <v/>
      </c>
      <c r="AF382" s="817" t="s">
        <v>3063</v>
      </c>
      <c r="AG382" s="768" t="s">
        <v>1657</v>
      </c>
      <c r="AH382" s="768" t="s">
        <v>1657</v>
      </c>
      <c r="AI382" s="769"/>
      <c r="AJ382" s="769" t="str">
        <f>K382</f>
        <v>M2</v>
      </c>
      <c r="AK382" s="905"/>
      <c r="AL382" s="88" t="str">
        <f>IF(AND(ISTEXT($E382),ISTEXT($B382)),"산출기준 &gt;&gt;  "&amp;_xlfn.XLOOKUP($E382,산출기준!$D:$D,산출기준!$E:$E,"매칭실패"),"")</f>
        <v/>
      </c>
    </row>
    <row r="383" spans="1:38">
      <c r="A383" s="1019"/>
      <c r="B383" s="684"/>
      <c r="C383" s="685"/>
      <c r="D383" s="1020"/>
      <c r="E383" s="687"/>
      <c r="F383" s="1021"/>
      <c r="G383" s="875" t="s">
        <v>2215</v>
      </c>
      <c r="H383" s="824"/>
      <c r="I383" s="692" t="str">
        <f t="shared" ref="I383:I385" si="135">LEFT(H383,14)</f>
        <v/>
      </c>
      <c r="J383" s="1022"/>
      <c r="K383" s="1023" t="str">
        <f>IFERROR(VLOOKUP($I383,'WM-AR'!$I$7:$AS$3267,34,FALSE),"")</f>
        <v/>
      </c>
      <c r="L383" s="1024" t="str">
        <f>IFERROR(VLOOKUP($I383,'WM-AR'!$I$7:$AS$3267,4,FALSE),"")</f>
        <v/>
      </c>
      <c r="M383" s="1024" t="str">
        <f>IFERROR(VLOOKUP($I383,'WM-AR'!$I$7:$AS$3267,6,FALSE),"")</f>
        <v/>
      </c>
      <c r="N383" s="1024" t="str">
        <f>IFERROR(VLOOKUP($I383,'WM-AR'!$I$7:$AS$3267,8,FALSE),"")</f>
        <v/>
      </c>
      <c r="O383" s="1025" t="str">
        <f>IFERROR(VLOOKUP($I383,'WM-AR'!$I$7:$AS$3267,10,FALSE),"")</f>
        <v/>
      </c>
      <c r="P383" s="1026" t="str">
        <f>IFERROR(VLOOKUP($I383,'WM-AR'!$I$7:$AS$3267,12,FALSE),"")</f>
        <v/>
      </c>
      <c r="Q383" s="1026" t="str">
        <f>IFERROR(VLOOKUP($I383,'WM-AR'!$I$7:$AS$3267,14,FALSE),"")</f>
        <v/>
      </c>
      <c r="R383" s="1026" t="str">
        <f>IFERROR(VLOOKUP($I383,'WM-AR'!$I$7:$AS$3267,16,FALSE),"")</f>
        <v/>
      </c>
      <c r="S383" s="1026" t="str">
        <f>IFERROR(VLOOKUP($I383,'WM-AR'!$I$7:$AS$3267,18,FALSE),"")</f>
        <v/>
      </c>
      <c r="T383" s="1026" t="str">
        <f>IFERROR(VLOOKUP($I383,'WM-AR'!$I$7:$AS$3267,20,FALSE),"")</f>
        <v/>
      </c>
      <c r="U383" s="1026" t="str">
        <f>IFERROR(VLOOKUP($I383,'WM-AR'!$I$7:$AS$3267,22,FALSE),"")</f>
        <v/>
      </c>
      <c r="V383" s="1026" t="str">
        <f>IFERROR(VLOOKUP($I383,'WM-AR'!$I$7:$AS$3267,24,FALSE),"")</f>
        <v/>
      </c>
      <c r="W383" s="1026" t="str">
        <f>IFERROR(VLOOKUP($I383,'WM-AR'!$I$7:$AS$3267,25,FALSE),"")</f>
        <v/>
      </c>
      <c r="X383" s="1026" t="str">
        <f>IFERROR(VLOOKUP($I383,'WM-AR'!$I$7:$AS$3267,26,FALSE),"")</f>
        <v/>
      </c>
      <c r="Y383" s="1026" t="str">
        <f>IFERROR(VLOOKUP($I383,'WM-AR'!$I$7:$AS$3267,27,FALSE),"")</f>
        <v/>
      </c>
      <c r="Z383" s="1026" t="str">
        <f>IFERROR(VLOOKUP($I383,'WM-AR'!$I$7:$AS$3267,28,FALSE),"")</f>
        <v/>
      </c>
      <c r="AA383" s="1026" t="str">
        <f>IFERROR(VLOOKUP($I383,'WM-AR'!$I$7:$AS$3267,29,FALSE),"")</f>
        <v/>
      </c>
      <c r="AB383" s="1026" t="str">
        <f>IFERROR(VLOOKUP($I383,'WM-AR'!$I$7:$AS$3267,30,FALSE),"")</f>
        <v/>
      </c>
      <c r="AC383" s="1026" t="str">
        <f>IFERROR(VLOOKUP($I383,'WM-AR'!$I$7:$AS$3267,31,FALSE),"")</f>
        <v/>
      </c>
      <c r="AD383" s="1026" t="str">
        <f>IFERROR(VLOOKUP($I383,'WM-AR'!$I$7:$AS$3267,32,FALSE),"")</f>
        <v/>
      </c>
      <c r="AE383" s="1026" t="str">
        <f>IFERROR(VLOOKUP($I383,'WM-AR'!$I$7:$AS$3267,33,FALSE),"")</f>
        <v/>
      </c>
      <c r="AF383" s="1027"/>
      <c r="AG383" s="834"/>
      <c r="AH383" s="834"/>
      <c r="AI383" s="836"/>
      <c r="AJ383" s="836" t="str">
        <f t="shared" ref="AJ383:AJ385" si="136">K383</f>
        <v/>
      </c>
      <c r="AK383" s="704"/>
      <c r="AL383" s="1028" t="str">
        <f>IF(AND(ISTEXT($E383),ISTEXT($B383)),"산출기준 &gt;&gt;  "&amp;_xlfn.XLOOKUP($E383,산출기준!$D:$D,산출기준!$E:$E,"매칭실패"),"")</f>
        <v/>
      </c>
    </row>
    <row r="384" spans="1:38">
      <c r="A384" s="1019"/>
      <c r="B384" s="705"/>
      <c r="C384" s="706"/>
      <c r="D384" s="711"/>
      <c r="E384" s="708"/>
      <c r="F384" s="1029"/>
      <c r="G384" s="882"/>
      <c r="H384" s="843"/>
      <c r="I384" s="712" t="str">
        <f t="shared" si="135"/>
        <v/>
      </c>
      <c r="J384" s="1030"/>
      <c r="K384" s="1031" t="str">
        <f>IFERROR(VLOOKUP($I384,'WM-AR'!$I$7:$AS$3267,34,FALSE),"")</f>
        <v/>
      </c>
      <c r="L384" s="1030" t="str">
        <f>IFERROR(VLOOKUP($I384,'WM-AR'!$I$7:$AS$3267,4,FALSE),"")</f>
        <v/>
      </c>
      <c r="M384" s="1030" t="str">
        <f>IFERROR(VLOOKUP($I384,'WM-AR'!$I$7:$AS$3267,6,FALSE),"")</f>
        <v/>
      </c>
      <c r="N384" s="1030" t="str">
        <f>IFERROR(VLOOKUP($I384,'WM-AR'!$I$7:$AS$3267,8,FALSE),"")</f>
        <v/>
      </c>
      <c r="O384" s="1032" t="str">
        <f>IFERROR(VLOOKUP($I384,'WM-AR'!$I$7:$AS$3267,10,FALSE),"")</f>
        <v/>
      </c>
      <c r="P384" s="1033" t="str">
        <f>IFERROR(VLOOKUP($I384,'WM-AR'!$I$7:$AS$3267,12,FALSE),"")</f>
        <v/>
      </c>
      <c r="Q384" s="1033" t="str">
        <f>IFERROR(VLOOKUP($I384,'WM-AR'!$I$7:$AS$3267,14,FALSE),"")</f>
        <v/>
      </c>
      <c r="R384" s="1033" t="str">
        <f>IFERROR(VLOOKUP($I384,'WM-AR'!$I$7:$AS$3267,16,FALSE),"")</f>
        <v/>
      </c>
      <c r="S384" s="1033" t="str">
        <f>IFERROR(VLOOKUP($I384,'WM-AR'!$I$7:$AS$3267,18,FALSE),"")</f>
        <v/>
      </c>
      <c r="T384" s="1033" t="str">
        <f>IFERROR(VLOOKUP($I384,'WM-AR'!$I$7:$AS$3267,20,FALSE),"")</f>
        <v/>
      </c>
      <c r="U384" s="1033" t="str">
        <f>IFERROR(VLOOKUP($I384,'WM-AR'!$I$7:$AS$3267,22,FALSE),"")</f>
        <v/>
      </c>
      <c r="V384" s="1033" t="str">
        <f>IFERROR(VLOOKUP($I384,'WM-AR'!$I$7:$AS$3267,24,FALSE),"")</f>
        <v/>
      </c>
      <c r="W384" s="1033" t="str">
        <f>IFERROR(VLOOKUP($I384,'WM-AR'!$I$7:$AS$3267,25,FALSE),"")</f>
        <v/>
      </c>
      <c r="X384" s="1033" t="str">
        <f>IFERROR(VLOOKUP($I384,'WM-AR'!$I$7:$AS$3267,26,FALSE),"")</f>
        <v/>
      </c>
      <c r="Y384" s="1033" t="str">
        <f>IFERROR(VLOOKUP($I384,'WM-AR'!$I$7:$AS$3267,27,FALSE),"")</f>
        <v/>
      </c>
      <c r="Z384" s="1033" t="str">
        <f>IFERROR(VLOOKUP($I384,'WM-AR'!$I$7:$AS$3267,28,FALSE),"")</f>
        <v/>
      </c>
      <c r="AA384" s="1033" t="str">
        <f>IFERROR(VLOOKUP($I384,'WM-AR'!$I$7:$AS$3267,29,FALSE),"")</f>
        <v/>
      </c>
      <c r="AB384" s="1033" t="str">
        <f>IFERROR(VLOOKUP($I384,'WM-AR'!$I$7:$AS$3267,30,FALSE),"")</f>
        <v/>
      </c>
      <c r="AC384" s="1033" t="str">
        <f>IFERROR(VLOOKUP($I384,'WM-AR'!$I$7:$AS$3267,31,FALSE),"")</f>
        <v/>
      </c>
      <c r="AD384" s="1033" t="str">
        <f>IFERROR(VLOOKUP($I384,'WM-AR'!$I$7:$AS$3267,32,FALSE),"")</f>
        <v/>
      </c>
      <c r="AE384" s="1033" t="str">
        <f>IFERROR(VLOOKUP($I384,'WM-AR'!$I$7:$AS$3267,33,FALSE),"")</f>
        <v/>
      </c>
      <c r="AF384" s="1034"/>
      <c r="AG384" s="852"/>
      <c r="AH384" s="852"/>
      <c r="AI384" s="854"/>
      <c r="AJ384" s="854" t="str">
        <f t="shared" si="136"/>
        <v/>
      </c>
      <c r="AK384" s="723"/>
      <c r="AL384" s="1028" t="str">
        <f>IF(AND(ISTEXT($E384),ISTEXT($B384)),"산출기준 &gt;&gt;  "&amp;_xlfn.XLOOKUP($E384,산출기준!$D:$D,산출기준!$E:$E,"매칭실패"),"")</f>
        <v/>
      </c>
    </row>
    <row r="385" spans="1:38">
      <c r="A385" s="1019"/>
      <c r="B385" s="724"/>
      <c r="C385" s="725"/>
      <c r="D385" s="731"/>
      <c r="E385" s="727"/>
      <c r="F385" s="1035"/>
      <c r="G385" s="886"/>
      <c r="H385" s="861"/>
      <c r="I385" s="732" t="str">
        <f t="shared" si="135"/>
        <v/>
      </c>
      <c r="J385" s="1036"/>
      <c r="K385" s="1037" t="str">
        <f>IFERROR(VLOOKUP($I385,'WM-AR'!$I$7:$AS$3267,34,FALSE),"")</f>
        <v/>
      </c>
      <c r="L385" s="1036" t="str">
        <f>IFERROR(VLOOKUP($I385,'WM-AR'!$I$7:$AS$3267,4,FALSE),"")</f>
        <v/>
      </c>
      <c r="M385" s="1036" t="str">
        <f>IFERROR(VLOOKUP($I385,'WM-AR'!$I$7:$AS$3267,6,FALSE),"")</f>
        <v/>
      </c>
      <c r="N385" s="1036" t="str">
        <f>IFERROR(VLOOKUP($I385,'WM-AR'!$I$7:$AS$3267,8,FALSE),"")</f>
        <v/>
      </c>
      <c r="O385" s="1038" t="str">
        <f>IFERROR(VLOOKUP($I385,'WM-AR'!$I$7:$AS$3267,10,FALSE),"")</f>
        <v/>
      </c>
      <c r="P385" s="1039" t="str">
        <f>IFERROR(VLOOKUP($I385,'WM-AR'!$I$7:$AS$3267,12,FALSE),"")</f>
        <v/>
      </c>
      <c r="Q385" s="1039" t="str">
        <f>IFERROR(VLOOKUP($I385,'WM-AR'!$I$7:$AS$3267,14,FALSE),"")</f>
        <v/>
      </c>
      <c r="R385" s="1039" t="str">
        <f>IFERROR(VLOOKUP($I385,'WM-AR'!$I$7:$AS$3267,16,FALSE),"")</f>
        <v/>
      </c>
      <c r="S385" s="1039" t="str">
        <f>IFERROR(VLOOKUP($I385,'WM-AR'!$I$7:$AS$3267,18,FALSE),"")</f>
        <v/>
      </c>
      <c r="T385" s="1039" t="str">
        <f>IFERROR(VLOOKUP($I385,'WM-AR'!$I$7:$AS$3267,20,FALSE),"")</f>
        <v/>
      </c>
      <c r="U385" s="1039" t="str">
        <f>IFERROR(VLOOKUP($I385,'WM-AR'!$I$7:$AS$3267,22,FALSE),"")</f>
        <v/>
      </c>
      <c r="V385" s="1039" t="str">
        <f>IFERROR(VLOOKUP($I385,'WM-AR'!$I$7:$AS$3267,24,FALSE),"")</f>
        <v/>
      </c>
      <c r="W385" s="1039" t="str">
        <f>IFERROR(VLOOKUP($I385,'WM-AR'!$I$7:$AS$3267,25,FALSE),"")</f>
        <v/>
      </c>
      <c r="X385" s="1039" t="str">
        <f>IFERROR(VLOOKUP($I385,'WM-AR'!$I$7:$AS$3267,26,FALSE),"")</f>
        <v/>
      </c>
      <c r="Y385" s="1039" t="str">
        <f>IFERROR(VLOOKUP($I385,'WM-AR'!$I$7:$AS$3267,27,FALSE),"")</f>
        <v/>
      </c>
      <c r="Z385" s="1039" t="str">
        <f>IFERROR(VLOOKUP($I385,'WM-AR'!$I$7:$AS$3267,28,FALSE),"")</f>
        <v/>
      </c>
      <c r="AA385" s="1039" t="str">
        <f>IFERROR(VLOOKUP($I385,'WM-AR'!$I$7:$AS$3267,29,FALSE),"")</f>
        <v/>
      </c>
      <c r="AB385" s="1039" t="str">
        <f>IFERROR(VLOOKUP($I385,'WM-AR'!$I$7:$AS$3267,30,FALSE),"")</f>
        <v/>
      </c>
      <c r="AC385" s="1039" t="str">
        <f>IFERROR(VLOOKUP($I385,'WM-AR'!$I$7:$AS$3267,31,FALSE),"")</f>
        <v/>
      </c>
      <c r="AD385" s="1039" t="str">
        <f>IFERROR(VLOOKUP($I385,'WM-AR'!$I$7:$AS$3267,32,FALSE),"")</f>
        <v/>
      </c>
      <c r="AE385" s="1039" t="str">
        <f>IFERROR(VLOOKUP($I385,'WM-AR'!$I$7:$AS$3267,33,FALSE),"")</f>
        <v/>
      </c>
      <c r="AF385" s="1040"/>
      <c r="AG385" s="870"/>
      <c r="AH385" s="870"/>
      <c r="AI385" s="871"/>
      <c r="AJ385" s="871" t="str">
        <f t="shared" si="136"/>
        <v/>
      </c>
      <c r="AK385" s="743"/>
      <c r="AL385" s="1028" t="str">
        <f>IF(AND(ISTEXT($E385),ISTEXT($B385)),"산출기준 &gt;&gt;  "&amp;_xlfn.XLOOKUP($E385,산출기준!$D:$D,산출기준!$E:$E,"매칭실패"),"")</f>
        <v/>
      </c>
    </row>
    <row r="386" spans="1:38">
      <c r="B386" s="645"/>
      <c r="C386" s="646"/>
      <c r="D386" s="648"/>
      <c r="E386" s="648"/>
      <c r="F386" s="1047"/>
      <c r="G386" s="645"/>
      <c r="H386" s="651"/>
      <c r="I386" s="652"/>
      <c r="J386" s="652"/>
      <c r="K386" s="653"/>
      <c r="L386" s="653"/>
      <c r="M386" s="653"/>
      <c r="N386" s="653"/>
      <c r="O386" s="653"/>
      <c r="P386" s="653"/>
      <c r="Q386" s="653"/>
      <c r="R386" s="653"/>
      <c r="S386" s="653"/>
      <c r="T386" s="653"/>
      <c r="U386" s="653"/>
      <c r="V386" s="653"/>
      <c r="W386" s="653"/>
      <c r="X386" s="653"/>
      <c r="Y386" s="653"/>
      <c r="Z386" s="653"/>
      <c r="AA386" s="653"/>
      <c r="AB386" s="653"/>
      <c r="AC386" s="653"/>
      <c r="AD386" s="653"/>
      <c r="AE386" s="653"/>
      <c r="AF386" s="656"/>
      <c r="AG386" s="656"/>
      <c r="AH386" s="656"/>
      <c r="AI386" s="656"/>
      <c r="AJ386" s="656"/>
      <c r="AK386" s="657"/>
      <c r="AL386" s="88" t="str">
        <f>IF(AND(ISTEXT($E386),ISTEXT($B386)),"산출기준 &gt;&gt;  "&amp;_xlfn.XLOOKUP($E386,산출기준!$D:$D,산출기준!$E:$E,"매칭실패"),"")</f>
        <v/>
      </c>
    </row>
    <row r="387" spans="1:38" ht="34.9" customHeight="1">
      <c r="B387" s="808" t="str" cm="1">
        <f t="array" aca="1" ref="B387" ca="1">_xlfn.IFNA(INDIRECT("Family_표준_구성도!B"&amp;MATCH(F387,INDIRECT("Family_표준_구성도!"&amp;"C:C"),0)),"")</f>
        <v>3.1.1.5.11</v>
      </c>
      <c r="C387" s="668" t="s">
        <v>2016</v>
      </c>
      <c r="D387" s="809"/>
      <c r="E387" s="668" t="s">
        <v>2939</v>
      </c>
      <c r="F387" s="810" t="s">
        <v>621</v>
      </c>
      <c r="G387" s="811"/>
      <c r="H387" s="917" t="s">
        <v>3065</v>
      </c>
      <c r="I387" s="674"/>
      <c r="J387" s="674"/>
      <c r="K387" s="674"/>
      <c r="L387" s="674"/>
      <c r="M387" s="674"/>
      <c r="N387" s="675"/>
      <c r="O387" s="676"/>
      <c r="P387" s="677"/>
      <c r="Q387" s="677"/>
      <c r="R387" s="677"/>
      <c r="S387" s="677"/>
      <c r="T387" s="677"/>
      <c r="U387" s="677"/>
      <c r="V387" s="678"/>
      <c r="W387" s="679"/>
      <c r="X387" s="679"/>
      <c r="Y387" s="679"/>
      <c r="Z387" s="679"/>
      <c r="AA387" s="679"/>
      <c r="AB387" s="679"/>
      <c r="AC387" s="679"/>
      <c r="AD387" s="679"/>
      <c r="AE387" s="679"/>
      <c r="AF387" s="1043"/>
      <c r="AG387" s="682"/>
      <c r="AH387" s="682"/>
      <c r="AI387" s="682"/>
      <c r="AJ387" s="682"/>
      <c r="AK387" s="683"/>
      <c r="AL387" s="88" t="str">
        <f ca="1">IF(AND(ISTEXT($E387),ISTEXT($B387)),"산출기준 &gt;&gt;  "&amp;_xlfn.XLOOKUP($E387,산출기준!$D:$D,산출기준!$E:$E,"매칭실패"),"")</f>
        <v>산출기준 &gt;&gt;  [ 벽체 일반 산출 ]</v>
      </c>
    </row>
    <row r="388" spans="1:38" ht="49.9" customHeight="1" outlineLevel="1">
      <c r="B388" s="758"/>
      <c r="C388" s="759"/>
      <c r="D388" s="759"/>
      <c r="E388" s="814"/>
      <c r="F388" s="818"/>
      <c r="G388" s="759" t="str">
        <f t="shared" ref="G388" si="137">IF(IF(N388=0,"",N388)&amp;" | "&amp;IF(O388=0,"",O388)&amp;" | "&amp;IF(Q388=0,"",Q388)&amp;" | "&amp;IF(R388=0,"",R388)=" |  |  | ","",IF(N388=0,"",N388)&amp;" | "&amp;IF(O388=0,"",O388)&amp;" | "&amp;IF(Q388=0,"",Q388)&amp;" | "&amp;IF(R388=0,"",R388))</f>
        <v xml:space="preserve">AAC (Autoclaved Aerated Concrete) Block |  |  | </v>
      </c>
      <c r="H388" s="816" t="s">
        <v>3066</v>
      </c>
      <c r="I388" s="765" t="str">
        <f>LEFT(H388,14)</f>
        <v>A04AL070-00002</v>
      </c>
      <c r="J388" s="766"/>
      <c r="K388" s="766" t="str">
        <f>IFERROR(VLOOKUP($I388,'WM-AR'!$I$7:$AS$3267,34,FALSE),"")</f>
        <v>M2</v>
      </c>
      <c r="L388" s="766" t="str">
        <f>IFERROR(VLOOKUP($I388,'WM-AR'!$I$7:$AS$3267,4,FALSE),"")</f>
        <v>Finishing Work</v>
      </c>
      <c r="M388" s="766" t="str">
        <f>IFERROR(VLOOKUP($I388,'WM-AR'!$I$7:$AS$3267,6,FALSE),"")</f>
        <v>Masonry Work</v>
      </c>
      <c r="N388" s="766" t="str">
        <f>IFERROR(VLOOKUP($I388,'WM-AR'!$I$7:$AS$3267,8,FALSE),"")</f>
        <v>AAC (Autoclaved Aerated Concrete) Block</v>
      </c>
      <c r="O388" s="766">
        <f>IFERROR(VLOOKUP($I388,'WM-AR'!$I$7:$AS$3267,10,FALSE),"")</f>
        <v>0</v>
      </c>
      <c r="P388" s="766">
        <f>IFERROR(VLOOKUP($I388,'WM-AR'!$I$7:$AS$3267,12,FALSE),"")</f>
        <v>0</v>
      </c>
      <c r="Q388" s="766">
        <f>IFERROR(VLOOKUP($I388,'WM-AR'!$I$7:$AS$3267,14,FALSE),"")</f>
        <v>0</v>
      </c>
      <c r="R388" s="766">
        <f>IFERROR(VLOOKUP($I388,'WM-AR'!$I$7:$AS$3267,16,FALSE),"")</f>
        <v>0</v>
      </c>
      <c r="S388" s="766">
        <f>IFERROR(VLOOKUP($I388,'WM-AR'!$I$7:$AS$3267,18,FALSE),"")</f>
        <v>0</v>
      </c>
      <c r="T388" s="766" t="str">
        <f>IFERROR(VLOOKUP($I388,'WM-AR'!$I$7:$AS$3267,20,FALSE),"")</f>
        <v>w/ All Reinf.(Lath, Steel Tie, Anchor Bar, Mortar, ETC.), Filler, Sealant, Lintel/Sill for Opening, ETC.</v>
      </c>
      <c r="U388" s="766">
        <f>IFERROR(VLOOKUP($I388,'WM-AR'!$I$7:$AS$3267,22,FALSE),"")</f>
        <v>0</v>
      </c>
      <c r="V388" s="766" t="str">
        <f>IFERROR(VLOOKUP($I388,'WM-AR'!$I$7:$AS$3267,24,FALSE),"")</f>
        <v>100mm&lt;THK≤200mm</v>
      </c>
      <c r="W388" s="766">
        <f>IFERROR(VLOOKUP($I388,'WM-AR'!$I$7:$AS$3267,25,FALSE),"")</f>
        <v>0</v>
      </c>
      <c r="X388" s="766" t="str">
        <f>IFERROR(VLOOKUP($I388,'WM-AR'!$I$7:$AS$3267,26,FALSE),"")</f>
        <v>THK=(  )mm</v>
      </c>
      <c r="Y388" s="766">
        <f>IFERROR(VLOOKUP($I388,'WM-AR'!$I$7:$AS$3267,27,FALSE),"")</f>
        <v>0</v>
      </c>
      <c r="Z388" s="766">
        <f>IFERROR(VLOOKUP($I388,'WM-AR'!$I$7:$AS$3267,28,FALSE),"")</f>
        <v>0</v>
      </c>
      <c r="AA388" s="766">
        <f>IFERROR(VLOOKUP($I388,'WM-AR'!$I$7:$AS$3267,29,FALSE),"")</f>
        <v>0</v>
      </c>
      <c r="AB388" s="766">
        <f>IFERROR(VLOOKUP($I388,'WM-AR'!$I$7:$AS$3267,30,FALSE),"")</f>
        <v>0</v>
      </c>
      <c r="AC388" s="766">
        <f>IFERROR(VLOOKUP($I388,'WM-AR'!$I$7:$AS$3267,31,FALSE),"")</f>
        <v>0</v>
      </c>
      <c r="AD388" s="766">
        <f>IFERROR(VLOOKUP($I388,'WM-AR'!$I$7:$AS$3267,32,FALSE),"")</f>
        <v>0</v>
      </c>
      <c r="AE388" s="766" t="str">
        <f>IFERROR(VLOOKUP($I388,'WM-AR'!$I$7:$AS$3267,33,FALSE),"")</f>
        <v/>
      </c>
      <c r="AF388" s="817" t="s">
        <v>3067</v>
      </c>
      <c r="AG388" s="768" t="s">
        <v>1657</v>
      </c>
      <c r="AH388" s="768" t="s">
        <v>1657</v>
      </c>
      <c r="AI388" s="769"/>
      <c r="AJ388" s="769" t="str">
        <f>K388</f>
        <v>M2</v>
      </c>
      <c r="AK388" s="905"/>
      <c r="AL388" s="88" t="str">
        <f>IF(AND(ISTEXT($E388),ISTEXT($B388)),"산출기준 &gt;&gt;  "&amp;_xlfn.XLOOKUP($E388,산출기준!$D:$D,산출기준!$E:$E,"매칭실패"),"")</f>
        <v/>
      </c>
    </row>
    <row r="389" spans="1:38">
      <c r="A389" s="1019"/>
      <c r="B389" s="684"/>
      <c r="C389" s="685"/>
      <c r="D389" s="1020"/>
      <c r="E389" s="687"/>
      <c r="F389" s="1021"/>
      <c r="G389" s="875" t="s">
        <v>2216</v>
      </c>
      <c r="H389" s="824"/>
      <c r="I389" s="692" t="str">
        <f t="shared" ref="I389:I391" si="138">LEFT(H389,14)</f>
        <v/>
      </c>
      <c r="J389" s="1022"/>
      <c r="K389" s="1023" t="str">
        <f>IFERROR(VLOOKUP($I389,'WM-AR'!$I$7:$AS$3267,34,FALSE),"")</f>
        <v/>
      </c>
      <c r="L389" s="1024" t="str">
        <f>IFERROR(VLOOKUP($I389,'WM-AR'!$I$7:$AS$3267,4,FALSE),"")</f>
        <v/>
      </c>
      <c r="M389" s="1024" t="str">
        <f>IFERROR(VLOOKUP($I389,'WM-AR'!$I$7:$AS$3267,6,FALSE),"")</f>
        <v/>
      </c>
      <c r="N389" s="1024" t="str">
        <f>IFERROR(VLOOKUP($I389,'WM-AR'!$I$7:$AS$3267,8,FALSE),"")</f>
        <v/>
      </c>
      <c r="O389" s="1025" t="str">
        <f>IFERROR(VLOOKUP($I389,'WM-AR'!$I$7:$AS$3267,10,FALSE),"")</f>
        <v/>
      </c>
      <c r="P389" s="1026" t="str">
        <f>IFERROR(VLOOKUP($I389,'WM-AR'!$I$7:$AS$3267,12,FALSE),"")</f>
        <v/>
      </c>
      <c r="Q389" s="1026" t="str">
        <f>IFERROR(VLOOKUP($I389,'WM-AR'!$I$7:$AS$3267,14,FALSE),"")</f>
        <v/>
      </c>
      <c r="R389" s="1026" t="str">
        <f>IFERROR(VLOOKUP($I389,'WM-AR'!$I$7:$AS$3267,16,FALSE),"")</f>
        <v/>
      </c>
      <c r="S389" s="1026" t="str">
        <f>IFERROR(VLOOKUP($I389,'WM-AR'!$I$7:$AS$3267,18,FALSE),"")</f>
        <v/>
      </c>
      <c r="T389" s="1026" t="str">
        <f>IFERROR(VLOOKUP($I389,'WM-AR'!$I$7:$AS$3267,20,FALSE),"")</f>
        <v/>
      </c>
      <c r="U389" s="1026" t="str">
        <f>IFERROR(VLOOKUP($I389,'WM-AR'!$I$7:$AS$3267,22,FALSE),"")</f>
        <v/>
      </c>
      <c r="V389" s="1026" t="str">
        <f>IFERROR(VLOOKUP($I389,'WM-AR'!$I$7:$AS$3267,24,FALSE),"")</f>
        <v/>
      </c>
      <c r="W389" s="1026" t="str">
        <f>IFERROR(VLOOKUP($I389,'WM-AR'!$I$7:$AS$3267,25,FALSE),"")</f>
        <v/>
      </c>
      <c r="X389" s="1026" t="str">
        <f>IFERROR(VLOOKUP($I389,'WM-AR'!$I$7:$AS$3267,26,FALSE),"")</f>
        <v/>
      </c>
      <c r="Y389" s="1026" t="str">
        <f>IFERROR(VLOOKUP($I389,'WM-AR'!$I$7:$AS$3267,27,FALSE),"")</f>
        <v/>
      </c>
      <c r="Z389" s="1026" t="str">
        <f>IFERROR(VLOOKUP($I389,'WM-AR'!$I$7:$AS$3267,28,FALSE),"")</f>
        <v/>
      </c>
      <c r="AA389" s="1026" t="str">
        <f>IFERROR(VLOOKUP($I389,'WM-AR'!$I$7:$AS$3267,29,FALSE),"")</f>
        <v/>
      </c>
      <c r="AB389" s="1026" t="str">
        <f>IFERROR(VLOOKUP($I389,'WM-AR'!$I$7:$AS$3267,30,FALSE),"")</f>
        <v/>
      </c>
      <c r="AC389" s="1026" t="str">
        <f>IFERROR(VLOOKUP($I389,'WM-AR'!$I$7:$AS$3267,31,FALSE),"")</f>
        <v/>
      </c>
      <c r="AD389" s="1026" t="str">
        <f>IFERROR(VLOOKUP($I389,'WM-AR'!$I$7:$AS$3267,32,FALSE),"")</f>
        <v/>
      </c>
      <c r="AE389" s="1026" t="str">
        <f>IFERROR(VLOOKUP($I389,'WM-AR'!$I$7:$AS$3267,33,FALSE),"")</f>
        <v/>
      </c>
      <c r="AF389" s="1027"/>
      <c r="AG389" s="834"/>
      <c r="AH389" s="834"/>
      <c r="AI389" s="836"/>
      <c r="AJ389" s="836" t="str">
        <f t="shared" ref="AJ389:AJ391" si="139">K389</f>
        <v/>
      </c>
      <c r="AK389" s="704"/>
      <c r="AL389" s="1028" t="str">
        <f>IF(AND(ISTEXT($E389),ISTEXT($B389)),"산출기준 &gt;&gt;  "&amp;_xlfn.XLOOKUP($E389,산출기준!$D:$D,산출기준!$E:$E,"매칭실패"),"")</f>
        <v/>
      </c>
    </row>
    <row r="390" spans="1:38">
      <c r="A390" s="1019"/>
      <c r="B390" s="705"/>
      <c r="C390" s="706"/>
      <c r="D390" s="711"/>
      <c r="E390" s="708"/>
      <c r="F390" s="1029"/>
      <c r="G390" s="882"/>
      <c r="H390" s="843"/>
      <c r="I390" s="712" t="str">
        <f t="shared" si="138"/>
        <v/>
      </c>
      <c r="J390" s="1030"/>
      <c r="K390" s="1031" t="str">
        <f>IFERROR(VLOOKUP($I390,'WM-AR'!$I$7:$AS$3267,34,FALSE),"")</f>
        <v/>
      </c>
      <c r="L390" s="1030" t="str">
        <f>IFERROR(VLOOKUP($I390,'WM-AR'!$I$7:$AS$3267,4,FALSE),"")</f>
        <v/>
      </c>
      <c r="M390" s="1030" t="str">
        <f>IFERROR(VLOOKUP($I390,'WM-AR'!$I$7:$AS$3267,6,FALSE),"")</f>
        <v/>
      </c>
      <c r="N390" s="1030" t="str">
        <f>IFERROR(VLOOKUP($I390,'WM-AR'!$I$7:$AS$3267,8,FALSE),"")</f>
        <v/>
      </c>
      <c r="O390" s="1032" t="str">
        <f>IFERROR(VLOOKUP($I390,'WM-AR'!$I$7:$AS$3267,10,FALSE),"")</f>
        <v/>
      </c>
      <c r="P390" s="1033" t="str">
        <f>IFERROR(VLOOKUP($I390,'WM-AR'!$I$7:$AS$3267,12,FALSE),"")</f>
        <v/>
      </c>
      <c r="Q390" s="1033" t="str">
        <f>IFERROR(VLOOKUP($I390,'WM-AR'!$I$7:$AS$3267,14,FALSE),"")</f>
        <v/>
      </c>
      <c r="R390" s="1033" t="str">
        <f>IFERROR(VLOOKUP($I390,'WM-AR'!$I$7:$AS$3267,16,FALSE),"")</f>
        <v/>
      </c>
      <c r="S390" s="1033" t="str">
        <f>IFERROR(VLOOKUP($I390,'WM-AR'!$I$7:$AS$3267,18,FALSE),"")</f>
        <v/>
      </c>
      <c r="T390" s="1033" t="str">
        <f>IFERROR(VLOOKUP($I390,'WM-AR'!$I$7:$AS$3267,20,FALSE),"")</f>
        <v/>
      </c>
      <c r="U390" s="1033" t="str">
        <f>IFERROR(VLOOKUP($I390,'WM-AR'!$I$7:$AS$3267,22,FALSE),"")</f>
        <v/>
      </c>
      <c r="V390" s="1033" t="str">
        <f>IFERROR(VLOOKUP($I390,'WM-AR'!$I$7:$AS$3267,24,FALSE),"")</f>
        <v/>
      </c>
      <c r="W390" s="1033" t="str">
        <f>IFERROR(VLOOKUP($I390,'WM-AR'!$I$7:$AS$3267,25,FALSE),"")</f>
        <v/>
      </c>
      <c r="X390" s="1033" t="str">
        <f>IFERROR(VLOOKUP($I390,'WM-AR'!$I$7:$AS$3267,26,FALSE),"")</f>
        <v/>
      </c>
      <c r="Y390" s="1033" t="str">
        <f>IFERROR(VLOOKUP($I390,'WM-AR'!$I$7:$AS$3267,27,FALSE),"")</f>
        <v/>
      </c>
      <c r="Z390" s="1033" t="str">
        <f>IFERROR(VLOOKUP($I390,'WM-AR'!$I$7:$AS$3267,28,FALSE),"")</f>
        <v/>
      </c>
      <c r="AA390" s="1033" t="str">
        <f>IFERROR(VLOOKUP($I390,'WM-AR'!$I$7:$AS$3267,29,FALSE),"")</f>
        <v/>
      </c>
      <c r="AB390" s="1033" t="str">
        <f>IFERROR(VLOOKUP($I390,'WM-AR'!$I$7:$AS$3267,30,FALSE),"")</f>
        <v/>
      </c>
      <c r="AC390" s="1033" t="str">
        <f>IFERROR(VLOOKUP($I390,'WM-AR'!$I$7:$AS$3267,31,FALSE),"")</f>
        <v/>
      </c>
      <c r="AD390" s="1033" t="str">
        <f>IFERROR(VLOOKUP($I390,'WM-AR'!$I$7:$AS$3267,32,FALSE),"")</f>
        <v/>
      </c>
      <c r="AE390" s="1033" t="str">
        <f>IFERROR(VLOOKUP($I390,'WM-AR'!$I$7:$AS$3267,33,FALSE),"")</f>
        <v/>
      </c>
      <c r="AF390" s="1034"/>
      <c r="AG390" s="852"/>
      <c r="AH390" s="852"/>
      <c r="AI390" s="854"/>
      <c r="AJ390" s="854" t="str">
        <f t="shared" si="139"/>
        <v/>
      </c>
      <c r="AK390" s="723"/>
      <c r="AL390" s="1028" t="str">
        <f>IF(AND(ISTEXT($E390),ISTEXT($B390)),"산출기준 &gt;&gt;  "&amp;_xlfn.XLOOKUP($E390,산출기준!$D:$D,산출기준!$E:$E,"매칭실패"),"")</f>
        <v/>
      </c>
    </row>
    <row r="391" spans="1:38">
      <c r="A391" s="1019"/>
      <c r="B391" s="724"/>
      <c r="C391" s="725"/>
      <c r="D391" s="731"/>
      <c r="E391" s="727"/>
      <c r="F391" s="1035"/>
      <c r="G391" s="886"/>
      <c r="H391" s="861"/>
      <c r="I391" s="732" t="str">
        <f t="shared" si="138"/>
        <v/>
      </c>
      <c r="J391" s="1036"/>
      <c r="K391" s="1037" t="str">
        <f>IFERROR(VLOOKUP($I391,'WM-AR'!$I$7:$AS$3267,34,FALSE),"")</f>
        <v/>
      </c>
      <c r="L391" s="1036" t="str">
        <f>IFERROR(VLOOKUP($I391,'WM-AR'!$I$7:$AS$3267,4,FALSE),"")</f>
        <v/>
      </c>
      <c r="M391" s="1036" t="str">
        <f>IFERROR(VLOOKUP($I391,'WM-AR'!$I$7:$AS$3267,6,FALSE),"")</f>
        <v/>
      </c>
      <c r="N391" s="1036" t="str">
        <f>IFERROR(VLOOKUP($I391,'WM-AR'!$I$7:$AS$3267,8,FALSE),"")</f>
        <v/>
      </c>
      <c r="O391" s="1038" t="str">
        <f>IFERROR(VLOOKUP($I391,'WM-AR'!$I$7:$AS$3267,10,FALSE),"")</f>
        <v/>
      </c>
      <c r="P391" s="1039" t="str">
        <f>IFERROR(VLOOKUP($I391,'WM-AR'!$I$7:$AS$3267,12,FALSE),"")</f>
        <v/>
      </c>
      <c r="Q391" s="1039" t="str">
        <f>IFERROR(VLOOKUP($I391,'WM-AR'!$I$7:$AS$3267,14,FALSE),"")</f>
        <v/>
      </c>
      <c r="R391" s="1039" t="str">
        <f>IFERROR(VLOOKUP($I391,'WM-AR'!$I$7:$AS$3267,16,FALSE),"")</f>
        <v/>
      </c>
      <c r="S391" s="1039" t="str">
        <f>IFERROR(VLOOKUP($I391,'WM-AR'!$I$7:$AS$3267,18,FALSE),"")</f>
        <v/>
      </c>
      <c r="T391" s="1039" t="str">
        <f>IFERROR(VLOOKUP($I391,'WM-AR'!$I$7:$AS$3267,20,FALSE),"")</f>
        <v/>
      </c>
      <c r="U391" s="1039" t="str">
        <f>IFERROR(VLOOKUP($I391,'WM-AR'!$I$7:$AS$3267,22,FALSE),"")</f>
        <v/>
      </c>
      <c r="V391" s="1039" t="str">
        <f>IFERROR(VLOOKUP($I391,'WM-AR'!$I$7:$AS$3267,24,FALSE),"")</f>
        <v/>
      </c>
      <c r="W391" s="1039" t="str">
        <f>IFERROR(VLOOKUP($I391,'WM-AR'!$I$7:$AS$3267,25,FALSE),"")</f>
        <v/>
      </c>
      <c r="X391" s="1039" t="str">
        <f>IFERROR(VLOOKUP($I391,'WM-AR'!$I$7:$AS$3267,26,FALSE),"")</f>
        <v/>
      </c>
      <c r="Y391" s="1039" t="str">
        <f>IFERROR(VLOOKUP($I391,'WM-AR'!$I$7:$AS$3267,27,FALSE),"")</f>
        <v/>
      </c>
      <c r="Z391" s="1039" t="str">
        <f>IFERROR(VLOOKUP($I391,'WM-AR'!$I$7:$AS$3267,28,FALSE),"")</f>
        <v/>
      </c>
      <c r="AA391" s="1039" t="str">
        <f>IFERROR(VLOOKUP($I391,'WM-AR'!$I$7:$AS$3267,29,FALSE),"")</f>
        <v/>
      </c>
      <c r="AB391" s="1039" t="str">
        <f>IFERROR(VLOOKUP($I391,'WM-AR'!$I$7:$AS$3267,30,FALSE),"")</f>
        <v/>
      </c>
      <c r="AC391" s="1039" t="str">
        <f>IFERROR(VLOOKUP($I391,'WM-AR'!$I$7:$AS$3267,31,FALSE),"")</f>
        <v/>
      </c>
      <c r="AD391" s="1039" t="str">
        <f>IFERROR(VLOOKUP($I391,'WM-AR'!$I$7:$AS$3267,32,FALSE),"")</f>
        <v/>
      </c>
      <c r="AE391" s="1039" t="str">
        <f>IFERROR(VLOOKUP($I391,'WM-AR'!$I$7:$AS$3267,33,FALSE),"")</f>
        <v/>
      </c>
      <c r="AF391" s="1040"/>
      <c r="AG391" s="870"/>
      <c r="AH391" s="870"/>
      <c r="AI391" s="871"/>
      <c r="AJ391" s="871" t="str">
        <f t="shared" si="139"/>
        <v/>
      </c>
      <c r="AK391" s="743"/>
      <c r="AL391" s="1028" t="str">
        <f>IF(AND(ISTEXT($E391),ISTEXT($B391)),"산출기준 &gt;&gt;  "&amp;_xlfn.XLOOKUP($E391,산출기준!$D:$D,산출기준!$E:$E,"매칭실패"),"")</f>
        <v/>
      </c>
    </row>
    <row r="392" spans="1:38">
      <c r="B392" s="645"/>
      <c r="C392" s="646"/>
      <c r="D392" s="648"/>
      <c r="E392" s="648"/>
      <c r="F392" s="1047"/>
      <c r="G392" s="645"/>
      <c r="H392" s="651"/>
      <c r="I392" s="652"/>
      <c r="J392" s="652"/>
      <c r="K392" s="653"/>
      <c r="L392" s="653"/>
      <c r="M392" s="653"/>
      <c r="N392" s="653"/>
      <c r="O392" s="653"/>
      <c r="P392" s="653"/>
      <c r="Q392" s="653"/>
      <c r="R392" s="653"/>
      <c r="S392" s="653"/>
      <c r="T392" s="653"/>
      <c r="U392" s="653"/>
      <c r="V392" s="653"/>
      <c r="W392" s="653"/>
      <c r="X392" s="653"/>
      <c r="Y392" s="653"/>
      <c r="Z392" s="653"/>
      <c r="AA392" s="653"/>
      <c r="AB392" s="653"/>
      <c r="AC392" s="653"/>
      <c r="AD392" s="653"/>
      <c r="AE392" s="653"/>
      <c r="AF392" s="656"/>
      <c r="AG392" s="656"/>
      <c r="AH392" s="656"/>
      <c r="AI392" s="656"/>
      <c r="AJ392" s="656"/>
      <c r="AK392" s="657"/>
      <c r="AL392" s="88" t="s">
        <v>2965</v>
      </c>
    </row>
    <row r="393" spans="1:38">
      <c r="B393" s="645"/>
      <c r="C393" s="646" t="s">
        <v>2937</v>
      </c>
      <c r="D393" s="648"/>
      <c r="E393" s="648"/>
      <c r="F393" s="649" t="s">
        <v>3021</v>
      </c>
      <c r="G393" s="645"/>
      <c r="H393" s="651"/>
      <c r="I393" s="652"/>
      <c r="J393" s="652"/>
      <c r="K393" s="653"/>
      <c r="L393" s="653"/>
      <c r="M393" s="653"/>
      <c r="N393" s="653"/>
      <c r="O393" s="653"/>
      <c r="P393" s="653"/>
      <c r="Q393" s="653"/>
      <c r="R393" s="653"/>
      <c r="S393" s="653"/>
      <c r="T393" s="653"/>
      <c r="U393" s="653"/>
      <c r="V393" s="653"/>
      <c r="W393" s="653"/>
      <c r="X393" s="653"/>
      <c r="Y393" s="653"/>
      <c r="Z393" s="653"/>
      <c r="AA393" s="653"/>
      <c r="AB393" s="653"/>
      <c r="AC393" s="653"/>
      <c r="AD393" s="653"/>
      <c r="AE393" s="653"/>
      <c r="AF393" s="656"/>
      <c r="AG393" s="656"/>
      <c r="AH393" s="656"/>
      <c r="AI393" s="656"/>
      <c r="AJ393" s="656"/>
      <c r="AK393" s="657"/>
      <c r="AL393" s="88" t="str">
        <f>IF(AND(ISTEXT($E393),ISTEXT($B393)),"산출기준 &gt;&gt;  "&amp;_xlfn.XLOOKUP($E393,산출기준!$D:$D,산출기준!$E:$E,"매칭실패"),"")</f>
        <v/>
      </c>
    </row>
    <row r="394" spans="1:38">
      <c r="B394" s="645"/>
      <c r="C394" s="646"/>
      <c r="D394" s="648"/>
      <c r="E394" s="648"/>
      <c r="F394" s="1047" t="s">
        <v>622</v>
      </c>
      <c r="G394" s="645"/>
      <c r="H394" s="651"/>
      <c r="I394" s="652"/>
      <c r="J394" s="652"/>
      <c r="K394" s="653"/>
      <c r="L394" s="653"/>
      <c r="M394" s="653"/>
      <c r="N394" s="653"/>
      <c r="O394" s="653"/>
      <c r="P394" s="653"/>
      <c r="Q394" s="653"/>
      <c r="R394" s="653"/>
      <c r="S394" s="653"/>
      <c r="T394" s="653"/>
      <c r="U394" s="653"/>
      <c r="V394" s="653"/>
      <c r="W394" s="653"/>
      <c r="X394" s="653"/>
      <c r="Y394" s="653"/>
      <c r="Z394" s="653"/>
      <c r="AA394" s="653"/>
      <c r="AB394" s="653"/>
      <c r="AC394" s="653"/>
      <c r="AD394" s="653"/>
      <c r="AE394" s="653"/>
      <c r="AF394" s="656"/>
      <c r="AG394" s="656"/>
      <c r="AH394" s="656"/>
      <c r="AI394" s="656"/>
      <c r="AJ394" s="656"/>
      <c r="AK394" s="657"/>
      <c r="AL394" s="88" t="str">
        <f>IF(AND(ISTEXT($E394),ISTEXT($B394)),"산출기준 &gt;&gt;  "&amp;_xlfn.XLOOKUP($E394,산출기준!$D:$D,산출기준!$E:$E,"매칭실패"),"")</f>
        <v/>
      </c>
    </row>
    <row r="395" spans="1:38" ht="34.9" customHeight="1">
      <c r="B395" s="808" t="str" cm="1">
        <f t="array" aca="1" ref="B395" ca="1">_xlfn.IFNA(INDIRECT("Family_표준_구성도!B"&amp;MATCH(F395,INDIRECT("Family_표준_구성도!"&amp;"C:C"),0)),"")</f>
        <v>3.1.1.5.12</v>
      </c>
      <c r="C395" s="668" t="s">
        <v>2016</v>
      </c>
      <c r="D395" s="809"/>
      <c r="E395" s="668" t="s">
        <v>2939</v>
      </c>
      <c r="F395" s="810" t="s">
        <v>624</v>
      </c>
      <c r="G395" s="811"/>
      <c r="H395" s="917" t="s">
        <v>3065</v>
      </c>
      <c r="I395" s="674"/>
      <c r="J395" s="674"/>
      <c r="K395" s="674"/>
      <c r="L395" s="674"/>
      <c r="M395" s="674"/>
      <c r="N395" s="675"/>
      <c r="O395" s="676"/>
      <c r="P395" s="677"/>
      <c r="Q395" s="677"/>
      <c r="R395" s="677"/>
      <c r="S395" s="677"/>
      <c r="T395" s="677"/>
      <c r="U395" s="677"/>
      <c r="V395" s="678"/>
      <c r="W395" s="679"/>
      <c r="X395" s="679"/>
      <c r="Y395" s="679"/>
      <c r="Z395" s="679"/>
      <c r="AA395" s="679"/>
      <c r="AB395" s="679"/>
      <c r="AC395" s="679"/>
      <c r="AD395" s="679"/>
      <c r="AE395" s="679"/>
      <c r="AF395" s="1043"/>
      <c r="AG395" s="682"/>
      <c r="AH395" s="682"/>
      <c r="AI395" s="682"/>
      <c r="AJ395" s="682"/>
      <c r="AK395" s="683"/>
      <c r="AL395" s="88" t="str">
        <f ca="1">IF(AND(ISTEXT($E395),ISTEXT($B395)),"산출기준 &gt;&gt;  "&amp;_xlfn.XLOOKUP($E395,산출기준!$D:$D,산출기준!$E:$E,"매칭실패"),"")</f>
        <v>산출기준 &gt;&gt;  [ 벽체 일반 산출 ]</v>
      </c>
    </row>
    <row r="396" spans="1:38" ht="49.9" customHeight="1" outlineLevel="1">
      <c r="B396" s="758"/>
      <c r="C396" s="759"/>
      <c r="D396" s="759"/>
      <c r="E396" s="814"/>
      <c r="F396" s="818"/>
      <c r="G396" s="759" t="str">
        <f t="shared" ref="G396" si="140">IF(IF(N396=0,"",N396)&amp;" | "&amp;IF(O396=0,"",O396)&amp;" | "&amp;IF(Q396=0,"",Q396)&amp;" | "&amp;IF(R396=0,"",R396)=" |  |  | ","",IF(N396=0,"",N396)&amp;" | "&amp;IF(O396=0,"",O396)&amp;" | "&amp;IF(Q396=0,"",Q396)&amp;" | "&amp;IF(R396=0,"",R396))</f>
        <v xml:space="preserve">Chain Link Fence (Fixed Type) | Self-Standing Type w/ Steel Frame |  | </v>
      </c>
      <c r="H396" s="816" t="s">
        <v>3068</v>
      </c>
      <c r="I396" s="765" t="str">
        <f>LEFT(H396,14)</f>
        <v>A04AV212-00001</v>
      </c>
      <c r="J396" s="766"/>
      <c r="K396" s="766" t="str">
        <f>IFERROR(VLOOKUP($I396,'WM-AR'!$I$7:$AS$3267,34,FALSE),"")</f>
        <v>M</v>
      </c>
      <c r="L396" s="766" t="str">
        <f>IFERROR(VLOOKUP($I396,'WM-AR'!$I$7:$AS$3267,4,FALSE),"")</f>
        <v>Finishing Work</v>
      </c>
      <c r="M396" s="766" t="str">
        <f>IFERROR(VLOOKUP($I396,'WM-AR'!$I$7:$AS$3267,6,FALSE),"")</f>
        <v>Misc. Work</v>
      </c>
      <c r="N396" s="766" t="str">
        <f>IFERROR(VLOOKUP($I396,'WM-AR'!$I$7:$AS$3267,8,FALSE),"")</f>
        <v>Chain Link Fence (Fixed Type)</v>
      </c>
      <c r="O396" s="766" t="str">
        <f>IFERROR(VLOOKUP($I396,'WM-AR'!$I$7:$AS$3267,10,FALSE),"")</f>
        <v>Self-Standing Type w/ Steel Frame</v>
      </c>
      <c r="P396" s="766">
        <f>IFERROR(VLOOKUP($I396,'WM-AR'!$I$7:$AS$3267,12,FALSE),"")</f>
        <v>0</v>
      </c>
      <c r="Q396" s="766">
        <f>IFERROR(VLOOKUP($I396,'WM-AR'!$I$7:$AS$3267,14,FALSE),"")</f>
        <v>0</v>
      </c>
      <c r="R396" s="766">
        <f>IFERROR(VLOOKUP($I396,'WM-AR'!$I$7:$AS$3267,16,FALSE),"")</f>
        <v>0</v>
      </c>
      <c r="S396" s="766">
        <f>IFERROR(VLOOKUP($I396,'WM-AR'!$I$7:$AS$3267,18,FALSE),"")</f>
        <v>0</v>
      </c>
      <c r="T396" s="766" t="str">
        <f>IFERROR(VLOOKUP($I396,'WM-AR'!$I$7:$AS$3267,20,FALSE),"")</f>
        <v>w/ Fixing Accessories</v>
      </c>
      <c r="U396" s="766">
        <f>IFERROR(VLOOKUP($I396,'WM-AR'!$I$7:$AS$3267,22,FALSE),"")</f>
        <v>0</v>
      </c>
      <c r="V396" s="766" t="str">
        <f>IFERROR(VLOOKUP($I396,'WM-AR'!$I$7:$AS$3267,24,FALSE),"")</f>
        <v>1500mm≤H&lt;2000mm</v>
      </c>
      <c r="W396" s="766">
        <f>IFERROR(VLOOKUP($I396,'WM-AR'!$I$7:$AS$3267,25,FALSE),"")</f>
        <v>0</v>
      </c>
      <c r="X396" s="766" t="str">
        <f>IFERROR(VLOOKUP($I396,'WM-AR'!$I$7:$AS$3267,26,FALSE),"")</f>
        <v>H=(  )mm</v>
      </c>
      <c r="Y396" s="766">
        <f>IFERROR(VLOOKUP($I396,'WM-AR'!$I$7:$AS$3267,27,FALSE),"")</f>
        <v>0</v>
      </c>
      <c r="Z396" s="766">
        <f>IFERROR(VLOOKUP($I396,'WM-AR'!$I$7:$AS$3267,28,FALSE),"")</f>
        <v>0</v>
      </c>
      <c r="AA396" s="766">
        <f>IFERROR(VLOOKUP($I396,'WM-AR'!$I$7:$AS$3267,29,FALSE),"")</f>
        <v>0</v>
      </c>
      <c r="AB396" s="766">
        <f>IFERROR(VLOOKUP($I396,'WM-AR'!$I$7:$AS$3267,30,FALSE),"")</f>
        <v>0</v>
      </c>
      <c r="AC396" s="766">
        <f>IFERROR(VLOOKUP($I396,'WM-AR'!$I$7:$AS$3267,31,FALSE),"")</f>
        <v>0</v>
      </c>
      <c r="AD396" s="766">
        <f>IFERROR(VLOOKUP($I396,'WM-AR'!$I$7:$AS$3267,32,FALSE),"")</f>
        <v>0</v>
      </c>
      <c r="AE396" s="766" t="str">
        <f>IFERROR(VLOOKUP($I396,'WM-AR'!$I$7:$AS$3267,33,FALSE),"")</f>
        <v/>
      </c>
      <c r="AF396" s="817" t="s">
        <v>3067</v>
      </c>
      <c r="AG396" s="768" t="s">
        <v>3069</v>
      </c>
      <c r="AH396" s="768" t="s">
        <v>3069</v>
      </c>
      <c r="AI396" s="769">
        <v>72.8</v>
      </c>
      <c r="AJ396" s="769" t="str">
        <f>K396</f>
        <v>M</v>
      </c>
      <c r="AK396" s="905"/>
      <c r="AL396" s="88" t="s">
        <v>2965</v>
      </c>
    </row>
    <row r="397" spans="1:38">
      <c r="A397" s="1019"/>
      <c r="B397" s="684"/>
      <c r="C397" s="685"/>
      <c r="D397" s="1020" t="s">
        <v>3070</v>
      </c>
      <c r="E397" s="687"/>
      <c r="F397" s="1021"/>
      <c r="G397" s="1049" t="s">
        <v>3071</v>
      </c>
      <c r="H397" s="824"/>
      <c r="I397" s="692" t="str">
        <f t="shared" ref="I397:I402" si="141">LEFT(H397,14)</f>
        <v/>
      </c>
      <c r="J397" s="1022"/>
      <c r="K397" s="1023" t="s">
        <v>2965</v>
      </c>
      <c r="L397" s="1024" t="s">
        <v>2965</v>
      </c>
      <c r="M397" s="1024" t="s">
        <v>2965</v>
      </c>
      <c r="N397" s="1024" t="s">
        <v>2965</v>
      </c>
      <c r="O397" s="1025" t="s">
        <v>2965</v>
      </c>
      <c r="P397" s="1026" t="s">
        <v>2965</v>
      </c>
      <c r="Q397" s="1026" t="s">
        <v>2965</v>
      </c>
      <c r="R397" s="1026" t="s">
        <v>2965</v>
      </c>
      <c r="S397" s="1026" t="s">
        <v>2965</v>
      </c>
      <c r="T397" s="1026" t="s">
        <v>2965</v>
      </c>
      <c r="U397" s="1026" t="s">
        <v>2965</v>
      </c>
      <c r="V397" s="1026" t="s">
        <v>2965</v>
      </c>
      <c r="W397" s="1026" t="s">
        <v>2965</v>
      </c>
      <c r="X397" s="1026" t="s">
        <v>2965</v>
      </c>
      <c r="Y397" s="1026" t="s">
        <v>2965</v>
      </c>
      <c r="Z397" s="1026" t="s">
        <v>2965</v>
      </c>
      <c r="AA397" s="1026" t="s">
        <v>2965</v>
      </c>
      <c r="AB397" s="1026" t="s">
        <v>2965</v>
      </c>
      <c r="AC397" s="1026" t="s">
        <v>2965</v>
      </c>
      <c r="AD397" s="1026" t="s">
        <v>2965</v>
      </c>
      <c r="AE397" s="1026" t="s">
        <v>2965</v>
      </c>
      <c r="AF397" s="1027"/>
      <c r="AG397" s="834"/>
      <c r="AH397" s="834"/>
      <c r="AI397" s="836"/>
      <c r="AJ397" s="836" t="str">
        <f t="shared" ref="AJ397:AJ402" si="142">K397</f>
        <v/>
      </c>
      <c r="AK397" s="704"/>
      <c r="AL397" s="1028" t="s">
        <v>2965</v>
      </c>
    </row>
    <row r="398" spans="1:38">
      <c r="A398" s="1019"/>
      <c r="B398" s="705"/>
      <c r="C398" s="706"/>
      <c r="D398" s="711" t="s">
        <v>3070</v>
      </c>
      <c r="E398" s="708"/>
      <c r="F398" s="1029"/>
      <c r="G398" s="1050" t="s">
        <v>3072</v>
      </c>
      <c r="H398" s="843"/>
      <c r="I398" s="712" t="str">
        <f t="shared" si="141"/>
        <v/>
      </c>
      <c r="J398" s="1030"/>
      <c r="K398" s="1031" t="s">
        <v>2965</v>
      </c>
      <c r="L398" s="1030" t="s">
        <v>2965</v>
      </c>
      <c r="M398" s="1030" t="s">
        <v>2965</v>
      </c>
      <c r="N398" s="1030" t="s">
        <v>2965</v>
      </c>
      <c r="O398" s="1032" t="s">
        <v>2965</v>
      </c>
      <c r="P398" s="1033" t="s">
        <v>2965</v>
      </c>
      <c r="Q398" s="1033" t="s">
        <v>2965</v>
      </c>
      <c r="R398" s="1033" t="s">
        <v>2965</v>
      </c>
      <c r="S398" s="1033" t="s">
        <v>2965</v>
      </c>
      <c r="T398" s="1033" t="s">
        <v>2965</v>
      </c>
      <c r="U398" s="1033" t="s">
        <v>2965</v>
      </c>
      <c r="V398" s="1033" t="s">
        <v>2965</v>
      </c>
      <c r="W398" s="1033" t="s">
        <v>2965</v>
      </c>
      <c r="X398" s="1033" t="s">
        <v>2965</v>
      </c>
      <c r="Y398" s="1033" t="s">
        <v>2965</v>
      </c>
      <c r="Z398" s="1033" t="s">
        <v>2965</v>
      </c>
      <c r="AA398" s="1033" t="s">
        <v>2965</v>
      </c>
      <c r="AB398" s="1033" t="s">
        <v>2965</v>
      </c>
      <c r="AC398" s="1033" t="s">
        <v>2965</v>
      </c>
      <c r="AD398" s="1033" t="s">
        <v>2965</v>
      </c>
      <c r="AE398" s="1033" t="s">
        <v>2965</v>
      </c>
      <c r="AF398" s="1034"/>
      <c r="AG398" s="852"/>
      <c r="AH398" s="852"/>
      <c r="AI398" s="854"/>
      <c r="AJ398" s="854" t="str">
        <f t="shared" si="142"/>
        <v/>
      </c>
      <c r="AK398" s="723"/>
      <c r="AL398" s="1028" t="s">
        <v>2965</v>
      </c>
    </row>
    <row r="399" spans="1:38">
      <c r="A399" s="1019"/>
      <c r="B399" s="705"/>
      <c r="C399" s="706"/>
      <c r="D399" s="711" t="s">
        <v>3070</v>
      </c>
      <c r="E399" s="708"/>
      <c r="F399" s="1029"/>
      <c r="G399" s="1050" t="s">
        <v>3073</v>
      </c>
      <c r="H399" s="843"/>
      <c r="I399" s="712" t="str">
        <f t="shared" si="141"/>
        <v/>
      </c>
      <c r="J399" s="1030"/>
      <c r="K399" s="1031" t="s">
        <v>2965</v>
      </c>
      <c r="L399" s="1030" t="s">
        <v>2965</v>
      </c>
      <c r="M399" s="1030" t="s">
        <v>2965</v>
      </c>
      <c r="N399" s="1030" t="s">
        <v>2965</v>
      </c>
      <c r="O399" s="1032" t="s">
        <v>2965</v>
      </c>
      <c r="P399" s="1033" t="s">
        <v>2965</v>
      </c>
      <c r="Q399" s="1033" t="s">
        <v>2965</v>
      </c>
      <c r="R399" s="1033" t="s">
        <v>2965</v>
      </c>
      <c r="S399" s="1033" t="s">
        <v>2965</v>
      </c>
      <c r="T399" s="1033" t="s">
        <v>2965</v>
      </c>
      <c r="U399" s="1033" t="s">
        <v>2965</v>
      </c>
      <c r="V399" s="1033" t="s">
        <v>2965</v>
      </c>
      <c r="W399" s="1033" t="s">
        <v>2965</v>
      </c>
      <c r="X399" s="1033" t="s">
        <v>2965</v>
      </c>
      <c r="Y399" s="1033" t="s">
        <v>2965</v>
      </c>
      <c r="Z399" s="1033" t="s">
        <v>2965</v>
      </c>
      <c r="AA399" s="1033" t="s">
        <v>2965</v>
      </c>
      <c r="AB399" s="1033" t="s">
        <v>2965</v>
      </c>
      <c r="AC399" s="1033" t="s">
        <v>2965</v>
      </c>
      <c r="AD399" s="1033" t="s">
        <v>2965</v>
      </c>
      <c r="AE399" s="1033" t="s">
        <v>2965</v>
      </c>
      <c r="AF399" s="1034"/>
      <c r="AG399" s="852"/>
      <c r="AH399" s="852"/>
      <c r="AI399" s="854"/>
      <c r="AJ399" s="854" t="str">
        <f t="shared" si="142"/>
        <v/>
      </c>
      <c r="AK399" s="723"/>
      <c r="AL399" s="1028" t="s">
        <v>2965</v>
      </c>
    </row>
    <row r="400" spans="1:38">
      <c r="A400" s="1019"/>
      <c r="B400" s="705"/>
      <c r="C400" s="706"/>
      <c r="D400" s="711" t="s">
        <v>3070</v>
      </c>
      <c r="E400" s="708"/>
      <c r="F400" s="1029"/>
      <c r="G400" s="1050" t="s">
        <v>3074</v>
      </c>
      <c r="H400" s="843"/>
      <c r="I400" s="712" t="str">
        <f t="shared" si="141"/>
        <v/>
      </c>
      <c r="J400" s="1030"/>
      <c r="K400" s="1031" t="s">
        <v>2965</v>
      </c>
      <c r="L400" s="1030" t="s">
        <v>2965</v>
      </c>
      <c r="M400" s="1030" t="s">
        <v>2965</v>
      </c>
      <c r="N400" s="1030" t="s">
        <v>2965</v>
      </c>
      <c r="O400" s="1032" t="s">
        <v>2965</v>
      </c>
      <c r="P400" s="1033" t="s">
        <v>2965</v>
      </c>
      <c r="Q400" s="1033" t="s">
        <v>2965</v>
      </c>
      <c r="R400" s="1033" t="s">
        <v>2965</v>
      </c>
      <c r="S400" s="1033" t="s">
        <v>2965</v>
      </c>
      <c r="T400" s="1033" t="s">
        <v>2965</v>
      </c>
      <c r="U400" s="1033" t="s">
        <v>2965</v>
      </c>
      <c r="V400" s="1033" t="s">
        <v>2965</v>
      </c>
      <c r="W400" s="1033" t="s">
        <v>2965</v>
      </c>
      <c r="X400" s="1033" t="s">
        <v>2965</v>
      </c>
      <c r="Y400" s="1033" t="s">
        <v>2965</v>
      </c>
      <c r="Z400" s="1033" t="s">
        <v>2965</v>
      </c>
      <c r="AA400" s="1033" t="s">
        <v>2965</v>
      </c>
      <c r="AB400" s="1033" t="s">
        <v>2965</v>
      </c>
      <c r="AC400" s="1033" t="s">
        <v>2965</v>
      </c>
      <c r="AD400" s="1033" t="s">
        <v>2965</v>
      </c>
      <c r="AE400" s="1033" t="s">
        <v>2965</v>
      </c>
      <c r="AF400" s="1034"/>
      <c r="AG400" s="852"/>
      <c r="AH400" s="852"/>
      <c r="AI400" s="854"/>
      <c r="AJ400" s="854" t="str">
        <f t="shared" si="142"/>
        <v/>
      </c>
      <c r="AK400" s="723"/>
      <c r="AL400" s="1028" t="s">
        <v>2965</v>
      </c>
    </row>
    <row r="401" spans="1:38">
      <c r="A401" s="1019"/>
      <c r="B401" s="705"/>
      <c r="C401" s="706"/>
      <c r="D401" s="711"/>
      <c r="E401" s="708"/>
      <c r="F401" s="1029"/>
      <c r="G401" s="1050"/>
      <c r="H401" s="843"/>
      <c r="I401" s="712" t="str">
        <f t="shared" si="141"/>
        <v/>
      </c>
      <c r="J401" s="1030"/>
      <c r="K401" s="1031" t="s">
        <v>2965</v>
      </c>
      <c r="L401" s="1030" t="s">
        <v>2965</v>
      </c>
      <c r="M401" s="1030" t="s">
        <v>2965</v>
      </c>
      <c r="N401" s="1030" t="s">
        <v>2965</v>
      </c>
      <c r="O401" s="1032" t="s">
        <v>2965</v>
      </c>
      <c r="P401" s="1033" t="s">
        <v>2965</v>
      </c>
      <c r="Q401" s="1033" t="s">
        <v>2965</v>
      </c>
      <c r="R401" s="1033" t="s">
        <v>2965</v>
      </c>
      <c r="S401" s="1033" t="s">
        <v>2965</v>
      </c>
      <c r="T401" s="1033" t="s">
        <v>2965</v>
      </c>
      <c r="U401" s="1033" t="s">
        <v>2965</v>
      </c>
      <c r="V401" s="1033" t="s">
        <v>2965</v>
      </c>
      <c r="W401" s="1033" t="s">
        <v>2965</v>
      </c>
      <c r="X401" s="1033" t="s">
        <v>2965</v>
      </c>
      <c r="Y401" s="1033" t="s">
        <v>2965</v>
      </c>
      <c r="Z401" s="1033" t="s">
        <v>2965</v>
      </c>
      <c r="AA401" s="1033" t="s">
        <v>2965</v>
      </c>
      <c r="AB401" s="1033" t="s">
        <v>2965</v>
      </c>
      <c r="AC401" s="1033" t="s">
        <v>2965</v>
      </c>
      <c r="AD401" s="1033" t="s">
        <v>2965</v>
      </c>
      <c r="AE401" s="1033" t="s">
        <v>2965</v>
      </c>
      <c r="AF401" s="1034"/>
      <c r="AG401" s="852"/>
      <c r="AH401" s="852"/>
      <c r="AI401" s="854"/>
      <c r="AJ401" s="854" t="str">
        <f t="shared" si="142"/>
        <v/>
      </c>
      <c r="AK401" s="723"/>
      <c r="AL401" s="1028" t="s">
        <v>2965</v>
      </c>
    </row>
    <row r="402" spans="1:38">
      <c r="A402" s="1019"/>
      <c r="B402" s="724"/>
      <c r="C402" s="725"/>
      <c r="D402" s="731"/>
      <c r="E402" s="727"/>
      <c r="F402" s="1035"/>
      <c r="G402" s="886"/>
      <c r="H402" s="861"/>
      <c r="I402" s="732" t="str">
        <f t="shared" si="141"/>
        <v/>
      </c>
      <c r="J402" s="1036"/>
      <c r="K402" s="1037" t="s">
        <v>2965</v>
      </c>
      <c r="L402" s="1036" t="s">
        <v>2965</v>
      </c>
      <c r="M402" s="1036" t="s">
        <v>2965</v>
      </c>
      <c r="N402" s="1036" t="s">
        <v>2965</v>
      </c>
      <c r="O402" s="1038" t="s">
        <v>2965</v>
      </c>
      <c r="P402" s="1039" t="s">
        <v>2965</v>
      </c>
      <c r="Q402" s="1039" t="s">
        <v>2965</v>
      </c>
      <c r="R402" s="1039" t="s">
        <v>2965</v>
      </c>
      <c r="S402" s="1039" t="s">
        <v>2965</v>
      </c>
      <c r="T402" s="1039" t="s">
        <v>2965</v>
      </c>
      <c r="U402" s="1039" t="s">
        <v>2965</v>
      </c>
      <c r="V402" s="1039" t="s">
        <v>2965</v>
      </c>
      <c r="W402" s="1039" t="s">
        <v>2965</v>
      </c>
      <c r="X402" s="1039" t="s">
        <v>2965</v>
      </c>
      <c r="Y402" s="1039" t="s">
        <v>2965</v>
      </c>
      <c r="Z402" s="1039" t="s">
        <v>2965</v>
      </c>
      <c r="AA402" s="1039" t="s">
        <v>2965</v>
      </c>
      <c r="AB402" s="1039" t="s">
        <v>2965</v>
      </c>
      <c r="AC402" s="1039" t="s">
        <v>2965</v>
      </c>
      <c r="AD402" s="1039" t="s">
        <v>2965</v>
      </c>
      <c r="AE402" s="1039" t="s">
        <v>2965</v>
      </c>
      <c r="AF402" s="1040"/>
      <c r="AG402" s="870"/>
      <c r="AH402" s="870"/>
      <c r="AI402" s="871"/>
      <c r="AJ402" s="871" t="str">
        <f t="shared" si="142"/>
        <v/>
      </c>
      <c r="AK402" s="743"/>
      <c r="AL402" s="1028" t="s">
        <v>2965</v>
      </c>
    </row>
    <row r="403" spans="1:38">
      <c r="B403" s="635"/>
      <c r="C403" s="636"/>
      <c r="D403" s="636"/>
      <c r="E403" s="636"/>
      <c r="F403" s="638"/>
      <c r="G403" s="639"/>
      <c r="H403" s="639"/>
      <c r="I403" s="641"/>
      <c r="J403" s="642"/>
      <c r="K403" s="642"/>
      <c r="L403" s="642"/>
      <c r="M403" s="642"/>
      <c r="N403" s="642"/>
      <c r="O403" s="642"/>
      <c r="P403" s="642"/>
      <c r="Q403" s="642"/>
      <c r="R403" s="642"/>
      <c r="S403" s="642"/>
      <c r="T403" s="642"/>
      <c r="U403" s="642"/>
      <c r="V403" s="642"/>
      <c r="W403" s="642"/>
      <c r="X403" s="642"/>
      <c r="Y403" s="642"/>
      <c r="Z403" s="642"/>
      <c r="AA403" s="642"/>
      <c r="AB403" s="642"/>
      <c r="AC403" s="642"/>
      <c r="AD403" s="642"/>
      <c r="AE403" s="642"/>
      <c r="AF403" s="636"/>
      <c r="AG403" s="643"/>
      <c r="AH403" s="643"/>
      <c r="AI403" s="644"/>
      <c r="AJ403" s="644"/>
      <c r="AK403" s="639"/>
      <c r="AL403" s="88" t="str">
        <f>IF(AND(ISTEXT($E403),ISTEXT($B403)),"산출기준 &gt;&gt;  "&amp;_xlfn.XLOOKUP($E403,산출기준!$D:$D,산출기준!$E:$E,"매칭실패"),"")</f>
        <v/>
      </c>
    </row>
    <row r="404" spans="1:38">
      <c r="B404" s="645"/>
      <c r="C404" s="646" t="s">
        <v>2937</v>
      </c>
      <c r="D404" s="648"/>
      <c r="E404" s="648"/>
      <c r="F404" s="649" t="s">
        <v>3021</v>
      </c>
      <c r="G404" s="645"/>
      <c r="H404" s="651"/>
      <c r="I404" s="652"/>
      <c r="J404" s="652"/>
      <c r="K404" s="653"/>
      <c r="L404" s="653"/>
      <c r="M404" s="653"/>
      <c r="N404" s="653"/>
      <c r="O404" s="653"/>
      <c r="P404" s="653"/>
      <c r="Q404" s="653"/>
      <c r="R404" s="653"/>
      <c r="S404" s="653"/>
      <c r="T404" s="653"/>
      <c r="U404" s="653"/>
      <c r="V404" s="653"/>
      <c r="W404" s="653"/>
      <c r="X404" s="653"/>
      <c r="Y404" s="653"/>
      <c r="Z404" s="653"/>
      <c r="AA404" s="653"/>
      <c r="AB404" s="653"/>
      <c r="AC404" s="653"/>
      <c r="AD404" s="653"/>
      <c r="AE404" s="653"/>
      <c r="AF404" s="656"/>
      <c r="AG404" s="656"/>
      <c r="AH404" s="656"/>
      <c r="AI404" s="656"/>
      <c r="AJ404" s="656"/>
      <c r="AK404" s="657"/>
      <c r="AL404" s="88" t="str">
        <f>IF(AND(ISTEXT($E404),ISTEXT($B404)),"산출기준 &gt;&gt;  "&amp;_xlfn.XLOOKUP($E404,산출기준!$D:$D,산출기준!$E:$E,"매칭실패"),"")</f>
        <v/>
      </c>
    </row>
    <row r="405" spans="1:38">
      <c r="B405" s="645"/>
      <c r="C405" s="646"/>
      <c r="D405" s="648"/>
      <c r="E405" s="648"/>
      <c r="F405" s="1047" t="s">
        <v>625</v>
      </c>
      <c r="G405" s="645"/>
      <c r="H405" s="651"/>
      <c r="I405" s="652"/>
      <c r="J405" s="652"/>
      <c r="K405" s="653"/>
      <c r="L405" s="653"/>
      <c r="M405" s="653"/>
      <c r="N405" s="653"/>
      <c r="O405" s="653"/>
      <c r="P405" s="653"/>
      <c r="Q405" s="653"/>
      <c r="R405" s="653"/>
      <c r="S405" s="653"/>
      <c r="T405" s="653"/>
      <c r="U405" s="653"/>
      <c r="V405" s="653"/>
      <c r="W405" s="653"/>
      <c r="X405" s="653"/>
      <c r="Y405" s="653"/>
      <c r="Z405" s="653"/>
      <c r="AA405" s="653"/>
      <c r="AB405" s="653"/>
      <c r="AC405" s="653"/>
      <c r="AD405" s="653"/>
      <c r="AE405" s="653"/>
      <c r="AF405" s="656"/>
      <c r="AG405" s="656"/>
      <c r="AH405" s="656"/>
      <c r="AI405" s="656"/>
      <c r="AJ405" s="656"/>
      <c r="AK405" s="657"/>
      <c r="AL405" s="88" t="str">
        <f>IF(AND(ISTEXT($E405),ISTEXT($B405)),"산출기준 &gt;&gt;  "&amp;_xlfn.XLOOKUP($E405,산출기준!$D:$D,산출기준!$E:$E,"매칭실패"),"")</f>
        <v/>
      </c>
    </row>
    <row r="406" spans="1:38" ht="34.9" customHeight="1">
      <c r="B406" s="808" t="str" cm="1">
        <f t="array" aca="1" ref="B406" ca="1">_xlfn.IFNA(INDIRECT("Family_표준_구성도!B"&amp;MATCH(F406,INDIRECT("Family_표준_구성도!"&amp;"C:C"),0)),"")</f>
        <v>3.1.1.5.13</v>
      </c>
      <c r="C406" s="668" t="s">
        <v>2016</v>
      </c>
      <c r="D406" s="809"/>
      <c r="E406" s="668" t="s">
        <v>2939</v>
      </c>
      <c r="F406" s="810" t="s">
        <v>627</v>
      </c>
      <c r="G406" s="811"/>
      <c r="H406" s="917" t="s">
        <v>3065</v>
      </c>
      <c r="I406" s="674"/>
      <c r="J406" s="674"/>
      <c r="K406" s="674"/>
      <c r="L406" s="674"/>
      <c r="M406" s="674"/>
      <c r="N406" s="675"/>
      <c r="O406" s="676"/>
      <c r="P406" s="677"/>
      <c r="Q406" s="677"/>
      <c r="R406" s="677"/>
      <c r="S406" s="677"/>
      <c r="T406" s="677"/>
      <c r="U406" s="677"/>
      <c r="V406" s="678"/>
      <c r="W406" s="679"/>
      <c r="X406" s="679"/>
      <c r="Y406" s="679"/>
      <c r="Z406" s="679"/>
      <c r="AA406" s="679"/>
      <c r="AB406" s="679"/>
      <c r="AC406" s="679"/>
      <c r="AD406" s="679"/>
      <c r="AE406" s="679"/>
      <c r="AF406" s="1043"/>
      <c r="AG406" s="682"/>
      <c r="AH406" s="682"/>
      <c r="AI406" s="682"/>
      <c r="AJ406" s="682"/>
      <c r="AK406" s="683"/>
      <c r="AL406" s="88" t="str">
        <f ca="1">IF(AND(ISTEXT($E406),ISTEXT($B406)),"산출기준 &gt;&gt;  "&amp;_xlfn.XLOOKUP($E406,산출기준!$D:$D,산출기준!$E:$E,"매칭실패"),"")</f>
        <v>산출기준 &gt;&gt;  [ 벽체 일반 산출 ]</v>
      </c>
    </row>
    <row r="407" spans="1:38" ht="49.9" customHeight="1" outlineLevel="1">
      <c r="B407" s="758"/>
      <c r="C407" s="759"/>
      <c r="D407" s="759"/>
      <c r="E407" s="814"/>
      <c r="F407" s="818"/>
      <c r="G407" s="759" t="str">
        <f t="shared" ref="G407" si="143">IF(IF(N407=0,"",N407)&amp;" | "&amp;IF(O407=0,"",O407)&amp;" | "&amp;IF(Q407=0,"",Q407)&amp;" | "&amp;IF(R407=0,"",R407)=" |  |  | ","",IF(N407=0,"",N407)&amp;" | "&amp;IF(O407=0,"",O407)&amp;" | "&amp;IF(Q407=0,"",Q407)&amp;" | "&amp;IF(R407=0,"",R407))</f>
        <v xml:space="preserve">Chain Link Fence Double Gate | Frame Type, Double |  | </v>
      </c>
      <c r="H407" s="816" t="s">
        <v>3075</v>
      </c>
      <c r="I407" s="765" t="str">
        <f>LEFT(H407,14)</f>
        <v>A04AV215-00002</v>
      </c>
      <c r="J407" s="766"/>
      <c r="K407" s="766" t="str">
        <f>IFERROR(VLOOKUP($I407,'WM-AR'!$I$7:$AS$3267,34,FALSE),"")</f>
        <v>EA</v>
      </c>
      <c r="L407" s="766" t="str">
        <f>IFERROR(VLOOKUP($I407,'WM-AR'!$I$7:$AS$3267,4,FALSE),"")</f>
        <v>Finishing Work</v>
      </c>
      <c r="M407" s="766" t="str">
        <f>IFERROR(VLOOKUP($I407,'WM-AR'!$I$7:$AS$3267,6,FALSE),"")</f>
        <v>Misc. Work</v>
      </c>
      <c r="N407" s="766" t="str">
        <f>IFERROR(VLOOKUP($I407,'WM-AR'!$I$7:$AS$3267,8,FALSE),"")</f>
        <v>Chain Link Fence Double Gate</v>
      </c>
      <c r="O407" s="766" t="str">
        <f>IFERROR(VLOOKUP($I407,'WM-AR'!$I$7:$AS$3267,10,FALSE),"")</f>
        <v>Frame Type, Double</v>
      </c>
      <c r="P407" s="766">
        <f>IFERROR(VLOOKUP($I407,'WM-AR'!$I$7:$AS$3267,12,FALSE),"")</f>
        <v>0</v>
      </c>
      <c r="Q407" s="766">
        <f>IFERROR(VLOOKUP($I407,'WM-AR'!$I$7:$AS$3267,14,FALSE),"")</f>
        <v>0</v>
      </c>
      <c r="R407" s="766">
        <f>IFERROR(VLOOKUP($I407,'WM-AR'!$I$7:$AS$3267,16,FALSE),"")</f>
        <v>0</v>
      </c>
      <c r="S407" s="766">
        <f>IFERROR(VLOOKUP($I407,'WM-AR'!$I$7:$AS$3267,18,FALSE),"")</f>
        <v>0</v>
      </c>
      <c r="T407" s="766" t="str">
        <f>IFERROR(VLOOKUP($I407,'WM-AR'!$I$7:$AS$3267,20,FALSE),"")</f>
        <v>w/ Frame, Fixing Accessories</v>
      </c>
      <c r="U407" s="766">
        <f>IFERROR(VLOOKUP($I407,'WM-AR'!$I$7:$AS$3267,22,FALSE),"")</f>
        <v>0</v>
      </c>
      <c r="V407" s="766">
        <f>IFERROR(VLOOKUP($I407,'WM-AR'!$I$7:$AS$3267,24,FALSE),"")</f>
        <v>0</v>
      </c>
      <c r="W407" s="766">
        <f>IFERROR(VLOOKUP($I407,'WM-AR'!$I$7:$AS$3267,25,FALSE),"")</f>
        <v>0</v>
      </c>
      <c r="X407" s="766" t="str">
        <f>IFERROR(VLOOKUP($I407,'WM-AR'!$I$7:$AS$3267,26,FALSE),"")</f>
        <v>W x H=(  )mm x (  )mm</v>
      </c>
      <c r="Y407" s="766">
        <f>IFERROR(VLOOKUP($I407,'WM-AR'!$I$7:$AS$3267,27,FALSE),"")</f>
        <v>0</v>
      </c>
      <c r="Z407" s="766">
        <f>IFERROR(VLOOKUP($I407,'WM-AR'!$I$7:$AS$3267,28,FALSE),"")</f>
        <v>0</v>
      </c>
      <c r="AA407" s="766">
        <f>IFERROR(VLOOKUP($I407,'WM-AR'!$I$7:$AS$3267,29,FALSE),"")</f>
        <v>0</v>
      </c>
      <c r="AB407" s="766">
        <f>IFERROR(VLOOKUP($I407,'WM-AR'!$I$7:$AS$3267,30,FALSE),"")</f>
        <v>0</v>
      </c>
      <c r="AC407" s="766">
        <f>IFERROR(VLOOKUP($I407,'WM-AR'!$I$7:$AS$3267,31,FALSE),"")</f>
        <v>0</v>
      </c>
      <c r="AD407" s="766">
        <f>IFERROR(VLOOKUP($I407,'WM-AR'!$I$7:$AS$3267,32,FALSE),"")</f>
        <v>0</v>
      </c>
      <c r="AE407" s="766" t="str">
        <f>IFERROR(VLOOKUP($I407,'WM-AR'!$I$7:$AS$3267,33,FALSE),"")</f>
        <v/>
      </c>
      <c r="AF407" s="817" t="s">
        <v>3067</v>
      </c>
      <c r="AG407" s="768" t="s">
        <v>1927</v>
      </c>
      <c r="AH407" s="768" t="s">
        <v>1927</v>
      </c>
      <c r="AI407" s="769">
        <v>0</v>
      </c>
      <c r="AJ407" s="769" t="str">
        <f>K407</f>
        <v>EA</v>
      </c>
      <c r="AK407" s="905"/>
      <c r="AL407" s="88" t="s">
        <v>2965</v>
      </c>
    </row>
    <row r="408" spans="1:38">
      <c r="A408" s="1019"/>
      <c r="B408" s="684"/>
      <c r="C408" s="685"/>
      <c r="D408" s="786" t="s">
        <v>3070</v>
      </c>
      <c r="E408" s="687"/>
      <c r="F408" s="1021"/>
      <c r="G408" s="1050" t="s">
        <v>3076</v>
      </c>
      <c r="H408" s="824"/>
      <c r="I408" s="692" t="str">
        <f t="shared" ref="I408:I413" si="144">LEFT(H408,14)</f>
        <v/>
      </c>
      <c r="J408" s="1022"/>
      <c r="K408" s="1023" t="s">
        <v>2965</v>
      </c>
      <c r="L408" s="1024" t="s">
        <v>2965</v>
      </c>
      <c r="M408" s="1024" t="s">
        <v>2965</v>
      </c>
      <c r="N408" s="1024" t="s">
        <v>2965</v>
      </c>
      <c r="O408" s="1025" t="s">
        <v>2965</v>
      </c>
      <c r="P408" s="1026" t="s">
        <v>2965</v>
      </c>
      <c r="Q408" s="1026" t="s">
        <v>2965</v>
      </c>
      <c r="R408" s="1026" t="s">
        <v>2965</v>
      </c>
      <c r="S408" s="1026" t="s">
        <v>2965</v>
      </c>
      <c r="T408" s="1026" t="s">
        <v>2965</v>
      </c>
      <c r="U408" s="1026" t="s">
        <v>2965</v>
      </c>
      <c r="V408" s="1026" t="s">
        <v>2965</v>
      </c>
      <c r="W408" s="1026" t="s">
        <v>2965</v>
      </c>
      <c r="X408" s="1026" t="s">
        <v>2965</v>
      </c>
      <c r="Y408" s="1026" t="s">
        <v>2965</v>
      </c>
      <c r="Z408" s="1026" t="s">
        <v>2965</v>
      </c>
      <c r="AA408" s="1026" t="s">
        <v>2965</v>
      </c>
      <c r="AB408" s="1026" t="s">
        <v>2965</v>
      </c>
      <c r="AC408" s="1026" t="s">
        <v>2965</v>
      </c>
      <c r="AD408" s="1026" t="s">
        <v>2965</v>
      </c>
      <c r="AE408" s="1026" t="s">
        <v>2965</v>
      </c>
      <c r="AF408" s="1027"/>
      <c r="AG408" s="834"/>
      <c r="AH408" s="834"/>
      <c r="AI408" s="836"/>
      <c r="AJ408" s="836" t="str">
        <f t="shared" ref="AJ408:AJ413" si="145">K408</f>
        <v/>
      </c>
      <c r="AK408" s="704"/>
      <c r="AL408" s="1028" t="s">
        <v>2965</v>
      </c>
    </row>
    <row r="409" spans="1:38">
      <c r="A409" s="1019"/>
      <c r="B409" s="705"/>
      <c r="C409" s="706"/>
      <c r="D409" s="711"/>
      <c r="E409" s="708"/>
      <c r="F409" s="1029"/>
      <c r="G409" s="1050"/>
      <c r="H409" s="843"/>
      <c r="I409" s="712" t="str">
        <f t="shared" si="144"/>
        <v/>
      </c>
      <c r="J409" s="1030"/>
      <c r="K409" s="1031" t="s">
        <v>2965</v>
      </c>
      <c r="L409" s="1030" t="s">
        <v>2965</v>
      </c>
      <c r="M409" s="1030" t="s">
        <v>2965</v>
      </c>
      <c r="N409" s="1030" t="s">
        <v>2965</v>
      </c>
      <c r="O409" s="1032" t="s">
        <v>2965</v>
      </c>
      <c r="P409" s="1033" t="s">
        <v>2965</v>
      </c>
      <c r="Q409" s="1033" t="s">
        <v>2965</v>
      </c>
      <c r="R409" s="1033" t="s">
        <v>2965</v>
      </c>
      <c r="S409" s="1033" t="s">
        <v>2965</v>
      </c>
      <c r="T409" s="1033" t="s">
        <v>2965</v>
      </c>
      <c r="U409" s="1033" t="s">
        <v>2965</v>
      </c>
      <c r="V409" s="1033" t="s">
        <v>2965</v>
      </c>
      <c r="W409" s="1033" t="s">
        <v>2965</v>
      </c>
      <c r="X409" s="1033" t="s">
        <v>2965</v>
      </c>
      <c r="Y409" s="1033" t="s">
        <v>2965</v>
      </c>
      <c r="Z409" s="1033" t="s">
        <v>2965</v>
      </c>
      <c r="AA409" s="1033" t="s">
        <v>2965</v>
      </c>
      <c r="AB409" s="1033" t="s">
        <v>2965</v>
      </c>
      <c r="AC409" s="1033" t="s">
        <v>2965</v>
      </c>
      <c r="AD409" s="1033" t="s">
        <v>2965</v>
      </c>
      <c r="AE409" s="1033" t="s">
        <v>2965</v>
      </c>
      <c r="AF409" s="1034"/>
      <c r="AG409" s="852"/>
      <c r="AH409" s="852"/>
      <c r="AI409" s="854"/>
      <c r="AJ409" s="854" t="str">
        <f t="shared" si="145"/>
        <v/>
      </c>
      <c r="AK409" s="723"/>
      <c r="AL409" s="1028" t="s">
        <v>2965</v>
      </c>
    </row>
    <row r="410" spans="1:38">
      <c r="A410" s="1019"/>
      <c r="B410" s="705"/>
      <c r="C410" s="706"/>
      <c r="D410" s="711"/>
      <c r="E410" s="708"/>
      <c r="F410" s="1029"/>
      <c r="G410" s="1050"/>
      <c r="H410" s="843"/>
      <c r="I410" s="712" t="str">
        <f t="shared" si="144"/>
        <v/>
      </c>
      <c r="J410" s="1030"/>
      <c r="K410" s="1031" t="s">
        <v>2965</v>
      </c>
      <c r="L410" s="1030" t="s">
        <v>2965</v>
      </c>
      <c r="M410" s="1030" t="s">
        <v>2965</v>
      </c>
      <c r="N410" s="1030" t="s">
        <v>2965</v>
      </c>
      <c r="O410" s="1032" t="s">
        <v>2965</v>
      </c>
      <c r="P410" s="1033" t="s">
        <v>2965</v>
      </c>
      <c r="Q410" s="1033" t="s">
        <v>2965</v>
      </c>
      <c r="R410" s="1033" t="s">
        <v>2965</v>
      </c>
      <c r="S410" s="1033" t="s">
        <v>2965</v>
      </c>
      <c r="T410" s="1033" t="s">
        <v>2965</v>
      </c>
      <c r="U410" s="1033" t="s">
        <v>2965</v>
      </c>
      <c r="V410" s="1033" t="s">
        <v>2965</v>
      </c>
      <c r="W410" s="1033" t="s">
        <v>2965</v>
      </c>
      <c r="X410" s="1033" t="s">
        <v>2965</v>
      </c>
      <c r="Y410" s="1033" t="s">
        <v>2965</v>
      </c>
      <c r="Z410" s="1033" t="s">
        <v>2965</v>
      </c>
      <c r="AA410" s="1033" t="s">
        <v>2965</v>
      </c>
      <c r="AB410" s="1033" t="s">
        <v>2965</v>
      </c>
      <c r="AC410" s="1033" t="s">
        <v>2965</v>
      </c>
      <c r="AD410" s="1033" t="s">
        <v>2965</v>
      </c>
      <c r="AE410" s="1033" t="s">
        <v>2965</v>
      </c>
      <c r="AF410" s="1034"/>
      <c r="AG410" s="852"/>
      <c r="AH410" s="852"/>
      <c r="AI410" s="854"/>
      <c r="AJ410" s="854" t="str">
        <f t="shared" si="145"/>
        <v/>
      </c>
      <c r="AK410" s="723"/>
      <c r="AL410" s="1028" t="s">
        <v>2965</v>
      </c>
    </row>
    <row r="411" spans="1:38">
      <c r="A411" s="1019"/>
      <c r="B411" s="705"/>
      <c r="C411" s="706"/>
      <c r="D411" s="711"/>
      <c r="E411" s="708"/>
      <c r="F411" s="1029"/>
      <c r="G411" s="1050"/>
      <c r="H411" s="843"/>
      <c r="I411" s="712" t="str">
        <f t="shared" si="144"/>
        <v/>
      </c>
      <c r="J411" s="1030"/>
      <c r="K411" s="1031" t="s">
        <v>2965</v>
      </c>
      <c r="L411" s="1030" t="s">
        <v>2965</v>
      </c>
      <c r="M411" s="1030" t="s">
        <v>2965</v>
      </c>
      <c r="N411" s="1030" t="s">
        <v>2965</v>
      </c>
      <c r="O411" s="1032" t="s">
        <v>2965</v>
      </c>
      <c r="P411" s="1033" t="s">
        <v>2965</v>
      </c>
      <c r="Q411" s="1033" t="s">
        <v>2965</v>
      </c>
      <c r="R411" s="1033" t="s">
        <v>2965</v>
      </c>
      <c r="S411" s="1033" t="s">
        <v>2965</v>
      </c>
      <c r="T411" s="1033" t="s">
        <v>2965</v>
      </c>
      <c r="U411" s="1033" t="s">
        <v>2965</v>
      </c>
      <c r="V411" s="1033" t="s">
        <v>2965</v>
      </c>
      <c r="W411" s="1033" t="s">
        <v>2965</v>
      </c>
      <c r="X411" s="1033" t="s">
        <v>2965</v>
      </c>
      <c r="Y411" s="1033" t="s">
        <v>2965</v>
      </c>
      <c r="Z411" s="1033" t="s">
        <v>2965</v>
      </c>
      <c r="AA411" s="1033" t="s">
        <v>2965</v>
      </c>
      <c r="AB411" s="1033" t="s">
        <v>2965</v>
      </c>
      <c r="AC411" s="1033" t="s">
        <v>2965</v>
      </c>
      <c r="AD411" s="1033" t="s">
        <v>2965</v>
      </c>
      <c r="AE411" s="1033" t="s">
        <v>2965</v>
      </c>
      <c r="AF411" s="1034"/>
      <c r="AG411" s="852"/>
      <c r="AH411" s="852"/>
      <c r="AI411" s="854"/>
      <c r="AJ411" s="854" t="str">
        <f t="shared" si="145"/>
        <v/>
      </c>
      <c r="AK411" s="723"/>
      <c r="AL411" s="1028" t="s">
        <v>2965</v>
      </c>
    </row>
    <row r="412" spans="1:38">
      <c r="A412" s="1019"/>
      <c r="B412" s="705"/>
      <c r="C412" s="706"/>
      <c r="D412" s="711"/>
      <c r="E412" s="708"/>
      <c r="F412" s="1029"/>
      <c r="G412" s="1050"/>
      <c r="H412" s="843"/>
      <c r="I412" s="712" t="str">
        <f t="shared" si="144"/>
        <v/>
      </c>
      <c r="J412" s="1030"/>
      <c r="K412" s="1031" t="s">
        <v>2965</v>
      </c>
      <c r="L412" s="1030" t="s">
        <v>2965</v>
      </c>
      <c r="M412" s="1030" t="s">
        <v>2965</v>
      </c>
      <c r="N412" s="1030" t="s">
        <v>2965</v>
      </c>
      <c r="O412" s="1032" t="s">
        <v>2965</v>
      </c>
      <c r="P412" s="1033" t="s">
        <v>2965</v>
      </c>
      <c r="Q412" s="1033" t="s">
        <v>2965</v>
      </c>
      <c r="R412" s="1033" t="s">
        <v>2965</v>
      </c>
      <c r="S412" s="1033" t="s">
        <v>2965</v>
      </c>
      <c r="T412" s="1033" t="s">
        <v>2965</v>
      </c>
      <c r="U412" s="1033" t="s">
        <v>2965</v>
      </c>
      <c r="V412" s="1033" t="s">
        <v>2965</v>
      </c>
      <c r="W412" s="1033" t="s">
        <v>2965</v>
      </c>
      <c r="X412" s="1033" t="s">
        <v>2965</v>
      </c>
      <c r="Y412" s="1033" t="s">
        <v>2965</v>
      </c>
      <c r="Z412" s="1033" t="s">
        <v>2965</v>
      </c>
      <c r="AA412" s="1033" t="s">
        <v>2965</v>
      </c>
      <c r="AB412" s="1033" t="s">
        <v>2965</v>
      </c>
      <c r="AC412" s="1033" t="s">
        <v>2965</v>
      </c>
      <c r="AD412" s="1033" t="s">
        <v>2965</v>
      </c>
      <c r="AE412" s="1033" t="s">
        <v>2965</v>
      </c>
      <c r="AF412" s="1034"/>
      <c r="AG412" s="852"/>
      <c r="AH412" s="852"/>
      <c r="AI412" s="854"/>
      <c r="AJ412" s="854" t="str">
        <f t="shared" si="145"/>
        <v/>
      </c>
      <c r="AK412" s="723"/>
      <c r="AL412" s="1028" t="s">
        <v>2965</v>
      </c>
    </row>
    <row r="413" spans="1:38">
      <c r="A413" s="1019"/>
      <c r="B413" s="724"/>
      <c r="C413" s="725"/>
      <c r="D413" s="731"/>
      <c r="E413" s="727"/>
      <c r="F413" s="1035"/>
      <c r="G413" s="886"/>
      <c r="H413" s="861"/>
      <c r="I413" s="732" t="str">
        <f t="shared" si="144"/>
        <v/>
      </c>
      <c r="J413" s="1036"/>
      <c r="K413" s="1037" t="s">
        <v>2965</v>
      </c>
      <c r="L413" s="1036" t="s">
        <v>2965</v>
      </c>
      <c r="M413" s="1036" t="s">
        <v>2965</v>
      </c>
      <c r="N413" s="1036" t="s">
        <v>2965</v>
      </c>
      <c r="O413" s="1038" t="s">
        <v>2965</v>
      </c>
      <c r="P413" s="1039" t="s">
        <v>2965</v>
      </c>
      <c r="Q413" s="1039" t="s">
        <v>2965</v>
      </c>
      <c r="R413" s="1039" t="s">
        <v>2965</v>
      </c>
      <c r="S413" s="1039" t="s">
        <v>2965</v>
      </c>
      <c r="T413" s="1039" t="s">
        <v>2965</v>
      </c>
      <c r="U413" s="1039" t="s">
        <v>2965</v>
      </c>
      <c r="V413" s="1039" t="s">
        <v>2965</v>
      </c>
      <c r="W413" s="1039" t="s">
        <v>2965</v>
      </c>
      <c r="X413" s="1039" t="s">
        <v>2965</v>
      </c>
      <c r="Y413" s="1039" t="s">
        <v>2965</v>
      </c>
      <c r="Z413" s="1039" t="s">
        <v>2965</v>
      </c>
      <c r="AA413" s="1039" t="s">
        <v>2965</v>
      </c>
      <c r="AB413" s="1039" t="s">
        <v>2965</v>
      </c>
      <c r="AC413" s="1039" t="s">
        <v>2965</v>
      </c>
      <c r="AD413" s="1039" t="s">
        <v>2965</v>
      </c>
      <c r="AE413" s="1039" t="s">
        <v>2965</v>
      </c>
      <c r="AF413" s="1040"/>
      <c r="AG413" s="870"/>
      <c r="AH413" s="870"/>
      <c r="AI413" s="871"/>
      <c r="AJ413" s="871" t="str">
        <f t="shared" si="145"/>
        <v/>
      </c>
      <c r="AK413" s="743"/>
      <c r="AL413" s="1028" t="s">
        <v>2965</v>
      </c>
    </row>
    <row r="414" spans="1:38">
      <c r="B414" s="635"/>
      <c r="C414" s="636"/>
      <c r="D414" s="636"/>
      <c r="E414" s="636"/>
      <c r="F414" s="638"/>
      <c r="G414" s="639"/>
      <c r="H414" s="639"/>
      <c r="I414" s="641"/>
      <c r="J414" s="642"/>
      <c r="K414" s="642"/>
      <c r="L414" s="642"/>
      <c r="M414" s="642"/>
      <c r="N414" s="642"/>
      <c r="O414" s="642"/>
      <c r="P414" s="642"/>
      <c r="Q414" s="642"/>
      <c r="R414" s="642"/>
      <c r="S414" s="642"/>
      <c r="T414" s="642"/>
      <c r="U414" s="642"/>
      <c r="V414" s="642"/>
      <c r="W414" s="642"/>
      <c r="X414" s="642"/>
      <c r="Y414" s="642"/>
      <c r="Z414" s="642"/>
      <c r="AA414" s="642"/>
      <c r="AB414" s="642"/>
      <c r="AC414" s="642"/>
      <c r="AD414" s="642"/>
      <c r="AE414" s="642"/>
      <c r="AF414" s="636"/>
      <c r="AG414" s="643"/>
      <c r="AH414" s="643"/>
      <c r="AI414" s="644"/>
      <c r="AJ414" s="644"/>
      <c r="AK414" s="639"/>
      <c r="AL414" s="88" t="str">
        <f>IF(AND(ISTEXT($E414),ISTEXT($B414)),"산출기준 &gt;&gt;  "&amp;_xlfn.XLOOKUP($E414,산출기준!$D:$D,산출기준!$E:$E,"매칭실패"),"")</f>
        <v/>
      </c>
    </row>
    <row r="415" spans="1:38">
      <c r="B415" s="645"/>
      <c r="C415" s="646" t="s">
        <v>2937</v>
      </c>
      <c r="D415" s="648"/>
      <c r="E415" s="648"/>
      <c r="F415" s="649" t="s">
        <v>3077</v>
      </c>
      <c r="G415" s="645"/>
      <c r="H415" s="651"/>
      <c r="I415" s="652"/>
      <c r="J415" s="652"/>
      <c r="K415" s="653"/>
      <c r="L415" s="653"/>
      <c r="M415" s="653"/>
      <c r="N415" s="653"/>
      <c r="O415" s="653"/>
      <c r="P415" s="653"/>
      <c r="Q415" s="653"/>
      <c r="R415" s="653"/>
      <c r="S415" s="653"/>
      <c r="T415" s="653"/>
      <c r="U415" s="653"/>
      <c r="V415" s="653"/>
      <c r="W415" s="653"/>
      <c r="X415" s="653"/>
      <c r="Y415" s="653"/>
      <c r="Z415" s="653"/>
      <c r="AA415" s="653"/>
      <c r="AB415" s="653"/>
      <c r="AC415" s="653"/>
      <c r="AD415" s="653"/>
      <c r="AE415" s="653"/>
      <c r="AF415" s="656"/>
      <c r="AG415" s="656"/>
      <c r="AH415" s="656"/>
      <c r="AI415" s="656"/>
      <c r="AJ415" s="656"/>
      <c r="AK415" s="657"/>
      <c r="AL415" s="88" t="str">
        <f>IF(AND(ISTEXT($E415),ISTEXT($B415)),"산출기준 &gt;&gt;  "&amp;_xlfn.XLOOKUP($E415,산출기준!$D:$D,산출기준!$E:$E,"매칭실패"),"")</f>
        <v/>
      </c>
    </row>
    <row r="416" spans="1:38">
      <c r="B416" s="645"/>
      <c r="C416" s="646"/>
      <c r="D416" s="648"/>
      <c r="E416" s="648"/>
      <c r="F416" s="1047"/>
      <c r="G416" s="645"/>
      <c r="H416" s="651"/>
      <c r="I416" s="652"/>
      <c r="J416" s="652"/>
      <c r="K416" s="653"/>
      <c r="L416" s="653"/>
      <c r="M416" s="653"/>
      <c r="N416" s="653"/>
      <c r="O416" s="653"/>
      <c r="P416" s="653"/>
      <c r="Q416" s="653"/>
      <c r="R416" s="653"/>
      <c r="S416" s="653"/>
      <c r="T416" s="653"/>
      <c r="U416" s="653"/>
      <c r="V416" s="653"/>
      <c r="W416" s="653"/>
      <c r="X416" s="653"/>
      <c r="Y416" s="653"/>
      <c r="Z416" s="653"/>
      <c r="AA416" s="653"/>
      <c r="AB416" s="653"/>
      <c r="AC416" s="653"/>
      <c r="AD416" s="653"/>
      <c r="AE416" s="653"/>
      <c r="AF416" s="656"/>
      <c r="AG416" s="656"/>
      <c r="AH416" s="656"/>
      <c r="AI416" s="656"/>
      <c r="AJ416" s="656"/>
      <c r="AK416" s="657"/>
      <c r="AL416" s="88" t="str">
        <f>IF(AND(ISTEXT($E416),ISTEXT($B416)),"산출기준 &gt;&gt;  "&amp;_xlfn.XLOOKUP($E416,산출기준!$D:$D,산출기준!$E:$E,"매칭실패"),"")</f>
        <v/>
      </c>
    </row>
    <row r="417" spans="1:38" ht="34.9" customHeight="1">
      <c r="B417" s="808" t="str" cm="1">
        <f t="array" aca="1" ref="B417" ca="1">_xlfn.IFNA(INDIRECT("Family_표준_구성도!B"&amp;MATCH(F417,INDIRECT("Family_표준_구성도!"&amp;"C:C"),0)),"")</f>
        <v>3.1.1.6.1</v>
      </c>
      <c r="C417" s="668" t="s">
        <v>2016</v>
      </c>
      <c r="D417" s="809"/>
      <c r="E417" s="668" t="s">
        <v>2939</v>
      </c>
      <c r="F417" s="810" t="s">
        <v>631</v>
      </c>
      <c r="G417" s="811"/>
      <c r="H417" s="917" t="s">
        <v>3078</v>
      </c>
      <c r="I417" s="674"/>
      <c r="J417" s="674"/>
      <c r="K417" s="674"/>
      <c r="L417" s="674"/>
      <c r="M417" s="674"/>
      <c r="N417" s="675"/>
      <c r="O417" s="676"/>
      <c r="P417" s="677"/>
      <c r="Q417" s="677"/>
      <c r="R417" s="677"/>
      <c r="S417" s="677"/>
      <c r="T417" s="677"/>
      <c r="U417" s="677"/>
      <c r="V417" s="678"/>
      <c r="W417" s="679"/>
      <c r="X417" s="679"/>
      <c r="Y417" s="679"/>
      <c r="Z417" s="679"/>
      <c r="AA417" s="679"/>
      <c r="AB417" s="679"/>
      <c r="AC417" s="679"/>
      <c r="AD417" s="679"/>
      <c r="AE417" s="679"/>
      <c r="AF417" s="1043"/>
      <c r="AG417" s="682"/>
      <c r="AH417" s="682"/>
      <c r="AI417" s="682"/>
      <c r="AJ417" s="682"/>
      <c r="AK417" s="683"/>
      <c r="AL417" s="88" t="str">
        <f ca="1">IF(AND(ISTEXT($E417),ISTEXT($B417)),"산출기준 &gt;&gt;  "&amp;_xlfn.XLOOKUP($E417,산출기준!$D:$D,산출기준!$E:$E,"매칭실패"),"")</f>
        <v>산출기준 &gt;&gt;  [ 벽체 일반 산출 ]</v>
      </c>
    </row>
    <row r="418" spans="1:38" ht="49.9" customHeight="1" outlineLevel="1">
      <c r="B418" s="758"/>
      <c r="C418" s="759"/>
      <c r="D418" s="759"/>
      <c r="E418" s="814"/>
      <c r="F418" s="818"/>
      <c r="G418" s="759" t="str">
        <f t="shared" ref="G418" si="146">IF(IF(N418=0,"",N418)&amp;" | "&amp;IF(O418=0,"",O418)&amp;" | "&amp;IF(Q418=0,"",Q418)&amp;" | "&amp;IF(R418=0,"",R418)=" |  |  | ","",IF(N418=0,"",N418)&amp;" | "&amp;IF(O418=0,"",O418)&amp;" | "&amp;IF(Q418=0,"",Q418)&amp;" | "&amp;IF(R418=0,"",R418))</f>
        <v>Sandwich Panel | Corrugated Galvanized Steel Sheet Sandwich Panel, Fire Protective Rating: N/A |  | Mineral Wool (Rock Wool)</v>
      </c>
      <c r="H418" s="816" t="s">
        <v>3079</v>
      </c>
      <c r="I418" s="765" t="str">
        <f>LEFT(H418,14)</f>
        <v>A05ZZ200-00003</v>
      </c>
      <c r="J418" s="766"/>
      <c r="K418" s="766" t="str">
        <f>IFERROR(VLOOKUP($I418,'WM-AR'!$I$7:$AS$3267,34,FALSE),"")</f>
        <v>M2</v>
      </c>
      <c r="L418" s="766" t="str">
        <f>IFERROR(VLOOKUP($I418,'WM-AR'!$I$7:$AS$3267,4,FALSE),"")</f>
        <v>Cladding Work</v>
      </c>
      <c r="M418" s="766" t="str">
        <f>IFERROR(VLOOKUP($I418,'WM-AR'!$I$7:$AS$3267,6,FALSE),"")</f>
        <v>-</v>
      </c>
      <c r="N418" s="766" t="str">
        <f>IFERROR(VLOOKUP($I418,'WM-AR'!$I$7:$AS$3267,8,FALSE),"")</f>
        <v>Sandwich Panel</v>
      </c>
      <c r="O418" s="766" t="str">
        <f>IFERROR(VLOOKUP($I418,'WM-AR'!$I$7:$AS$3267,10,FALSE),"")</f>
        <v>Corrugated Galvanized Steel Sheet Sandwich Panel, Fire Protective Rating: N/A</v>
      </c>
      <c r="P418" s="766">
        <f>IFERROR(VLOOKUP($I418,'WM-AR'!$I$7:$AS$3267,12,FALSE),"")</f>
        <v>0</v>
      </c>
      <c r="Q418" s="766">
        <f>IFERROR(VLOOKUP($I418,'WM-AR'!$I$7:$AS$3267,14,FALSE),"")</f>
        <v>0</v>
      </c>
      <c r="R418" s="766" t="str">
        <f>IFERROR(VLOOKUP($I418,'WM-AR'!$I$7:$AS$3267,16,FALSE),"")</f>
        <v>Mineral Wool (Rock Wool)</v>
      </c>
      <c r="S418" s="766" t="str">
        <f>IFERROR(VLOOKUP($I418,'WM-AR'!$I$7:$AS$3267,18,FALSE),"")</f>
        <v>for Wall</v>
      </c>
      <c r="T418" s="766" t="str">
        <f>IFERROR(VLOOKUP($I418,'WM-AR'!$I$7:$AS$3267,20,FALSE),"")</f>
        <v>w/ Accessories, Flashing</v>
      </c>
      <c r="U418" s="766">
        <f>IFERROR(VLOOKUP($I418,'WM-AR'!$I$7:$AS$3267,22,FALSE),"")</f>
        <v>0</v>
      </c>
      <c r="V418" s="766" t="str">
        <f>IFERROR(VLOOKUP($I418,'WM-AR'!$I$7:$AS$3267,24,FALSE),"")</f>
        <v>100mm≤THK&lt;150mm</v>
      </c>
      <c r="W418" s="766">
        <f>IFERROR(VLOOKUP($I418,'WM-AR'!$I$7:$AS$3267,25,FALSE),"")</f>
        <v>0</v>
      </c>
      <c r="X418" s="766" t="str">
        <f>IFERROR(VLOOKUP($I418,'WM-AR'!$I$7:$AS$3267,26,FALSE),"")</f>
        <v>THK=(  )mm</v>
      </c>
      <c r="Y418" s="766">
        <f>IFERROR(VLOOKUP($I418,'WM-AR'!$I$7:$AS$3267,27,FALSE),"")</f>
        <v>0</v>
      </c>
      <c r="Z418" s="766">
        <f>IFERROR(VLOOKUP($I418,'WM-AR'!$I$7:$AS$3267,28,FALSE),"")</f>
        <v>0</v>
      </c>
      <c r="AA418" s="766">
        <f>IFERROR(VLOOKUP($I418,'WM-AR'!$I$7:$AS$3267,29,FALSE),"")</f>
        <v>0</v>
      </c>
      <c r="AB418" s="766">
        <f>IFERROR(VLOOKUP($I418,'WM-AR'!$I$7:$AS$3267,30,FALSE),"")</f>
        <v>0</v>
      </c>
      <c r="AC418" s="766">
        <f>IFERROR(VLOOKUP($I418,'WM-AR'!$I$7:$AS$3267,31,FALSE),"")</f>
        <v>0</v>
      </c>
      <c r="AD418" s="766">
        <f>IFERROR(VLOOKUP($I418,'WM-AR'!$I$7:$AS$3267,32,FALSE),"")</f>
        <v>0</v>
      </c>
      <c r="AE418" s="766" t="str">
        <f>IFERROR(VLOOKUP($I418,'WM-AR'!$I$7:$AS$3267,33,FALSE),"")</f>
        <v/>
      </c>
      <c r="AF418" s="817" t="s">
        <v>3080</v>
      </c>
      <c r="AG418" s="768" t="s">
        <v>1657</v>
      </c>
      <c r="AH418" s="768" t="s">
        <v>1657</v>
      </c>
      <c r="AI418" s="769"/>
      <c r="AJ418" s="769" t="str">
        <f>K418</f>
        <v>M2</v>
      </c>
      <c r="AK418" s="905"/>
      <c r="AL418" s="88" t="str">
        <f>IF(AND(ISTEXT($E418),ISTEXT($B418)),"산출기준 &gt;&gt;  "&amp;_xlfn.XLOOKUP($E418,산출기준!$D:$D,산출기준!$E:$E,"매칭실패"),"")</f>
        <v/>
      </c>
    </row>
    <row r="419" spans="1:38">
      <c r="A419" s="1019"/>
      <c r="B419" s="684"/>
      <c r="C419" s="685"/>
      <c r="D419" s="1020"/>
      <c r="E419" s="687"/>
      <c r="F419" s="1021"/>
      <c r="G419" s="875" t="s">
        <v>2219</v>
      </c>
      <c r="H419" s="824"/>
      <c r="I419" s="692" t="str">
        <f t="shared" ref="I419:I421" si="147">LEFT(H419,14)</f>
        <v/>
      </c>
      <c r="J419" s="1022"/>
      <c r="K419" s="1023" t="str">
        <f>IFERROR(VLOOKUP($I419,'WM-AR'!$I$7:$AS$3267,34,FALSE),"")</f>
        <v/>
      </c>
      <c r="L419" s="1024" t="str">
        <f>IFERROR(VLOOKUP($I419,'WM-AR'!$I$7:$AS$3267,4,FALSE),"")</f>
        <v/>
      </c>
      <c r="M419" s="1024" t="str">
        <f>IFERROR(VLOOKUP($I419,'WM-AR'!$I$7:$AS$3267,6,FALSE),"")</f>
        <v/>
      </c>
      <c r="N419" s="1024" t="str">
        <f>IFERROR(VLOOKUP($I419,'WM-AR'!$I$7:$AS$3267,8,FALSE),"")</f>
        <v/>
      </c>
      <c r="O419" s="1025" t="str">
        <f>IFERROR(VLOOKUP($I419,'WM-AR'!$I$7:$AS$3267,10,FALSE),"")</f>
        <v/>
      </c>
      <c r="P419" s="1026" t="str">
        <f>IFERROR(VLOOKUP($I419,'WM-AR'!$I$7:$AS$3267,12,FALSE),"")</f>
        <v/>
      </c>
      <c r="Q419" s="1026" t="str">
        <f>IFERROR(VLOOKUP($I419,'WM-AR'!$I$7:$AS$3267,14,FALSE),"")</f>
        <v/>
      </c>
      <c r="R419" s="1026" t="str">
        <f>IFERROR(VLOOKUP($I419,'WM-AR'!$I$7:$AS$3267,16,FALSE),"")</f>
        <v/>
      </c>
      <c r="S419" s="1026" t="str">
        <f>IFERROR(VLOOKUP($I419,'WM-AR'!$I$7:$AS$3267,18,FALSE),"")</f>
        <v/>
      </c>
      <c r="T419" s="1026" t="str">
        <f>IFERROR(VLOOKUP($I419,'WM-AR'!$I$7:$AS$3267,20,FALSE),"")</f>
        <v/>
      </c>
      <c r="U419" s="1026" t="str">
        <f>IFERROR(VLOOKUP($I419,'WM-AR'!$I$7:$AS$3267,22,FALSE),"")</f>
        <v/>
      </c>
      <c r="V419" s="1026" t="str">
        <f>IFERROR(VLOOKUP($I419,'WM-AR'!$I$7:$AS$3267,24,FALSE),"")</f>
        <v/>
      </c>
      <c r="W419" s="1026" t="str">
        <f>IFERROR(VLOOKUP($I419,'WM-AR'!$I$7:$AS$3267,25,FALSE),"")</f>
        <v/>
      </c>
      <c r="X419" s="1026" t="str">
        <f>IFERROR(VLOOKUP($I419,'WM-AR'!$I$7:$AS$3267,26,FALSE),"")</f>
        <v/>
      </c>
      <c r="Y419" s="1026" t="str">
        <f>IFERROR(VLOOKUP($I419,'WM-AR'!$I$7:$AS$3267,27,FALSE),"")</f>
        <v/>
      </c>
      <c r="Z419" s="1026" t="str">
        <f>IFERROR(VLOOKUP($I419,'WM-AR'!$I$7:$AS$3267,28,FALSE),"")</f>
        <v/>
      </c>
      <c r="AA419" s="1026" t="str">
        <f>IFERROR(VLOOKUP($I419,'WM-AR'!$I$7:$AS$3267,29,FALSE),"")</f>
        <v/>
      </c>
      <c r="AB419" s="1026" t="str">
        <f>IFERROR(VLOOKUP($I419,'WM-AR'!$I$7:$AS$3267,30,FALSE),"")</f>
        <v/>
      </c>
      <c r="AC419" s="1026" t="str">
        <f>IFERROR(VLOOKUP($I419,'WM-AR'!$I$7:$AS$3267,31,FALSE),"")</f>
        <v/>
      </c>
      <c r="AD419" s="1026" t="str">
        <f>IFERROR(VLOOKUP($I419,'WM-AR'!$I$7:$AS$3267,32,FALSE),"")</f>
        <v/>
      </c>
      <c r="AE419" s="1026" t="str">
        <f>IFERROR(VLOOKUP($I419,'WM-AR'!$I$7:$AS$3267,33,FALSE),"")</f>
        <v/>
      </c>
      <c r="AF419" s="1027"/>
      <c r="AG419" s="834"/>
      <c r="AH419" s="834"/>
      <c r="AI419" s="836"/>
      <c r="AJ419" s="836" t="str">
        <f t="shared" ref="AJ419:AJ421" si="148">K419</f>
        <v/>
      </c>
      <c r="AK419" s="704"/>
      <c r="AL419" s="1028" t="str">
        <f>IF(AND(ISTEXT($E419),ISTEXT($B419)),"산출기준 &gt;&gt;  "&amp;_xlfn.XLOOKUP($E419,산출기준!$D:$D,산출기준!$E:$E,"매칭실패"),"")</f>
        <v/>
      </c>
    </row>
    <row r="420" spans="1:38">
      <c r="A420" s="1019"/>
      <c r="B420" s="705"/>
      <c r="C420" s="706"/>
      <c r="D420" s="711"/>
      <c r="E420" s="708"/>
      <c r="F420" s="1029"/>
      <c r="G420" s="882"/>
      <c r="H420" s="843"/>
      <c r="I420" s="712" t="str">
        <f t="shared" si="147"/>
        <v/>
      </c>
      <c r="J420" s="1030"/>
      <c r="K420" s="1031" t="str">
        <f>IFERROR(VLOOKUP($I420,'WM-AR'!$I$7:$AS$3267,34,FALSE),"")</f>
        <v/>
      </c>
      <c r="L420" s="1030" t="str">
        <f>IFERROR(VLOOKUP($I420,'WM-AR'!$I$7:$AS$3267,4,FALSE),"")</f>
        <v/>
      </c>
      <c r="M420" s="1030" t="str">
        <f>IFERROR(VLOOKUP($I420,'WM-AR'!$I$7:$AS$3267,6,FALSE),"")</f>
        <v/>
      </c>
      <c r="N420" s="1030" t="str">
        <f>IFERROR(VLOOKUP($I420,'WM-AR'!$I$7:$AS$3267,8,FALSE),"")</f>
        <v/>
      </c>
      <c r="O420" s="1032" t="str">
        <f>IFERROR(VLOOKUP($I420,'WM-AR'!$I$7:$AS$3267,10,FALSE),"")</f>
        <v/>
      </c>
      <c r="P420" s="1033" t="str">
        <f>IFERROR(VLOOKUP($I420,'WM-AR'!$I$7:$AS$3267,12,FALSE),"")</f>
        <v/>
      </c>
      <c r="Q420" s="1033" t="str">
        <f>IFERROR(VLOOKUP($I420,'WM-AR'!$I$7:$AS$3267,14,FALSE),"")</f>
        <v/>
      </c>
      <c r="R420" s="1033" t="str">
        <f>IFERROR(VLOOKUP($I420,'WM-AR'!$I$7:$AS$3267,16,FALSE),"")</f>
        <v/>
      </c>
      <c r="S420" s="1033" t="str">
        <f>IFERROR(VLOOKUP($I420,'WM-AR'!$I$7:$AS$3267,18,FALSE),"")</f>
        <v/>
      </c>
      <c r="T420" s="1033" t="str">
        <f>IFERROR(VLOOKUP($I420,'WM-AR'!$I$7:$AS$3267,20,FALSE),"")</f>
        <v/>
      </c>
      <c r="U420" s="1033" t="str">
        <f>IFERROR(VLOOKUP($I420,'WM-AR'!$I$7:$AS$3267,22,FALSE),"")</f>
        <v/>
      </c>
      <c r="V420" s="1033" t="str">
        <f>IFERROR(VLOOKUP($I420,'WM-AR'!$I$7:$AS$3267,24,FALSE),"")</f>
        <v/>
      </c>
      <c r="W420" s="1033" t="str">
        <f>IFERROR(VLOOKUP($I420,'WM-AR'!$I$7:$AS$3267,25,FALSE),"")</f>
        <v/>
      </c>
      <c r="X420" s="1033" t="str">
        <f>IFERROR(VLOOKUP($I420,'WM-AR'!$I$7:$AS$3267,26,FALSE),"")</f>
        <v/>
      </c>
      <c r="Y420" s="1033" t="str">
        <f>IFERROR(VLOOKUP($I420,'WM-AR'!$I$7:$AS$3267,27,FALSE),"")</f>
        <v/>
      </c>
      <c r="Z420" s="1033" t="str">
        <f>IFERROR(VLOOKUP($I420,'WM-AR'!$I$7:$AS$3267,28,FALSE),"")</f>
        <v/>
      </c>
      <c r="AA420" s="1033" t="str">
        <f>IFERROR(VLOOKUP($I420,'WM-AR'!$I$7:$AS$3267,29,FALSE),"")</f>
        <v/>
      </c>
      <c r="AB420" s="1033" t="str">
        <f>IFERROR(VLOOKUP($I420,'WM-AR'!$I$7:$AS$3267,30,FALSE),"")</f>
        <v/>
      </c>
      <c r="AC420" s="1033" t="str">
        <f>IFERROR(VLOOKUP($I420,'WM-AR'!$I$7:$AS$3267,31,FALSE),"")</f>
        <v/>
      </c>
      <c r="AD420" s="1033" t="str">
        <f>IFERROR(VLOOKUP($I420,'WM-AR'!$I$7:$AS$3267,32,FALSE),"")</f>
        <v/>
      </c>
      <c r="AE420" s="1033" t="str">
        <f>IFERROR(VLOOKUP($I420,'WM-AR'!$I$7:$AS$3267,33,FALSE),"")</f>
        <v/>
      </c>
      <c r="AF420" s="1034"/>
      <c r="AG420" s="852"/>
      <c r="AH420" s="852"/>
      <c r="AI420" s="854"/>
      <c r="AJ420" s="854" t="str">
        <f t="shared" si="148"/>
        <v/>
      </c>
      <c r="AK420" s="723"/>
      <c r="AL420" s="1028" t="str">
        <f>IF(AND(ISTEXT($E420),ISTEXT($B420)),"산출기준 &gt;&gt;  "&amp;_xlfn.XLOOKUP($E420,산출기준!$D:$D,산출기준!$E:$E,"매칭실패"),"")</f>
        <v/>
      </c>
    </row>
    <row r="421" spans="1:38">
      <c r="A421" s="1019"/>
      <c r="B421" s="724"/>
      <c r="C421" s="725"/>
      <c r="D421" s="731"/>
      <c r="E421" s="727"/>
      <c r="F421" s="1035"/>
      <c r="G421" s="886"/>
      <c r="H421" s="861"/>
      <c r="I421" s="732" t="str">
        <f t="shared" si="147"/>
        <v/>
      </c>
      <c r="J421" s="1036"/>
      <c r="K421" s="1037" t="str">
        <f>IFERROR(VLOOKUP($I421,'WM-AR'!$I$7:$AS$3267,34,FALSE),"")</f>
        <v/>
      </c>
      <c r="L421" s="1036" t="str">
        <f>IFERROR(VLOOKUP($I421,'WM-AR'!$I$7:$AS$3267,4,FALSE),"")</f>
        <v/>
      </c>
      <c r="M421" s="1036" t="str">
        <f>IFERROR(VLOOKUP($I421,'WM-AR'!$I$7:$AS$3267,6,FALSE),"")</f>
        <v/>
      </c>
      <c r="N421" s="1036" t="str">
        <f>IFERROR(VLOOKUP($I421,'WM-AR'!$I$7:$AS$3267,8,FALSE),"")</f>
        <v/>
      </c>
      <c r="O421" s="1038" t="str">
        <f>IFERROR(VLOOKUP($I421,'WM-AR'!$I$7:$AS$3267,10,FALSE),"")</f>
        <v/>
      </c>
      <c r="P421" s="1039" t="str">
        <f>IFERROR(VLOOKUP($I421,'WM-AR'!$I$7:$AS$3267,12,FALSE),"")</f>
        <v/>
      </c>
      <c r="Q421" s="1039" t="str">
        <f>IFERROR(VLOOKUP($I421,'WM-AR'!$I$7:$AS$3267,14,FALSE),"")</f>
        <v/>
      </c>
      <c r="R421" s="1039" t="str">
        <f>IFERROR(VLOOKUP($I421,'WM-AR'!$I$7:$AS$3267,16,FALSE),"")</f>
        <v/>
      </c>
      <c r="S421" s="1039" t="str">
        <f>IFERROR(VLOOKUP($I421,'WM-AR'!$I$7:$AS$3267,18,FALSE),"")</f>
        <v/>
      </c>
      <c r="T421" s="1039" t="str">
        <f>IFERROR(VLOOKUP($I421,'WM-AR'!$I$7:$AS$3267,20,FALSE),"")</f>
        <v/>
      </c>
      <c r="U421" s="1039" t="str">
        <f>IFERROR(VLOOKUP($I421,'WM-AR'!$I$7:$AS$3267,22,FALSE),"")</f>
        <v/>
      </c>
      <c r="V421" s="1039" t="str">
        <f>IFERROR(VLOOKUP($I421,'WM-AR'!$I$7:$AS$3267,24,FALSE),"")</f>
        <v/>
      </c>
      <c r="W421" s="1039" t="str">
        <f>IFERROR(VLOOKUP($I421,'WM-AR'!$I$7:$AS$3267,25,FALSE),"")</f>
        <v/>
      </c>
      <c r="X421" s="1039" t="str">
        <f>IFERROR(VLOOKUP($I421,'WM-AR'!$I$7:$AS$3267,26,FALSE),"")</f>
        <v/>
      </c>
      <c r="Y421" s="1039" t="str">
        <f>IFERROR(VLOOKUP($I421,'WM-AR'!$I$7:$AS$3267,27,FALSE),"")</f>
        <v/>
      </c>
      <c r="Z421" s="1039" t="str">
        <f>IFERROR(VLOOKUP($I421,'WM-AR'!$I$7:$AS$3267,28,FALSE),"")</f>
        <v/>
      </c>
      <c r="AA421" s="1039" t="str">
        <f>IFERROR(VLOOKUP($I421,'WM-AR'!$I$7:$AS$3267,29,FALSE),"")</f>
        <v/>
      </c>
      <c r="AB421" s="1039" t="str">
        <f>IFERROR(VLOOKUP($I421,'WM-AR'!$I$7:$AS$3267,30,FALSE),"")</f>
        <v/>
      </c>
      <c r="AC421" s="1039" t="str">
        <f>IFERROR(VLOOKUP($I421,'WM-AR'!$I$7:$AS$3267,31,FALSE),"")</f>
        <v/>
      </c>
      <c r="AD421" s="1039" t="str">
        <f>IFERROR(VLOOKUP($I421,'WM-AR'!$I$7:$AS$3267,32,FALSE),"")</f>
        <v/>
      </c>
      <c r="AE421" s="1039" t="str">
        <f>IFERROR(VLOOKUP($I421,'WM-AR'!$I$7:$AS$3267,33,FALSE),"")</f>
        <v/>
      </c>
      <c r="AF421" s="1040"/>
      <c r="AG421" s="870"/>
      <c r="AH421" s="870"/>
      <c r="AI421" s="871"/>
      <c r="AJ421" s="871" t="str">
        <f t="shared" si="148"/>
        <v/>
      </c>
      <c r="AK421" s="743"/>
      <c r="AL421" s="1028" t="str">
        <f>IF(AND(ISTEXT($E421),ISTEXT($B421)),"산출기준 &gt;&gt;  "&amp;_xlfn.XLOOKUP($E421,산출기준!$D:$D,산출기준!$E:$E,"매칭실패"),"")</f>
        <v/>
      </c>
    </row>
    <row r="422" spans="1:38">
      <c r="B422" s="645"/>
      <c r="C422" s="646"/>
      <c r="D422" s="648"/>
      <c r="E422" s="648"/>
      <c r="F422" s="1047"/>
      <c r="G422" s="645"/>
      <c r="H422" s="651"/>
      <c r="I422" s="652"/>
      <c r="J422" s="652"/>
      <c r="K422" s="653"/>
      <c r="L422" s="653"/>
      <c r="M422" s="653"/>
      <c r="N422" s="653"/>
      <c r="O422" s="653"/>
      <c r="P422" s="653"/>
      <c r="Q422" s="653"/>
      <c r="R422" s="653"/>
      <c r="S422" s="653"/>
      <c r="T422" s="653"/>
      <c r="U422" s="653"/>
      <c r="V422" s="653"/>
      <c r="W422" s="653"/>
      <c r="X422" s="653"/>
      <c r="Y422" s="653"/>
      <c r="Z422" s="653"/>
      <c r="AA422" s="653"/>
      <c r="AB422" s="653"/>
      <c r="AC422" s="653"/>
      <c r="AD422" s="653"/>
      <c r="AE422" s="653"/>
      <c r="AF422" s="656"/>
      <c r="AG422" s="656"/>
      <c r="AH422" s="656"/>
      <c r="AI422" s="656"/>
      <c r="AJ422" s="656"/>
      <c r="AK422" s="657"/>
      <c r="AL422" s="88" t="str">
        <f>IF(AND(ISTEXT($E422),ISTEXT($B422)),"산출기준 &gt;&gt;  "&amp;_xlfn.XLOOKUP($E422,산출기준!$D:$D,산출기준!$E:$E,"매칭실패"),"")</f>
        <v/>
      </c>
    </row>
    <row r="423" spans="1:38" ht="34.9" customHeight="1">
      <c r="B423" s="808" t="str" cm="1">
        <f t="array" aca="1" ref="B423" ca="1">_xlfn.IFNA(INDIRECT("Family_표준_구성도!B"&amp;MATCH(F423,INDIRECT("Family_표준_구성도!"&amp;"C:C"),0)),"")</f>
        <v>3.1.1.6.2</v>
      </c>
      <c r="C423" s="668" t="s">
        <v>2016</v>
      </c>
      <c r="D423" s="809"/>
      <c r="E423" s="668" t="s">
        <v>2939</v>
      </c>
      <c r="F423" s="810" t="s">
        <v>633</v>
      </c>
      <c r="G423" s="811"/>
      <c r="H423" s="917" t="s">
        <v>3081</v>
      </c>
      <c r="I423" s="674"/>
      <c r="J423" s="674"/>
      <c r="K423" s="674"/>
      <c r="L423" s="674"/>
      <c r="M423" s="674"/>
      <c r="N423" s="675"/>
      <c r="O423" s="676"/>
      <c r="P423" s="677"/>
      <c r="Q423" s="677"/>
      <c r="R423" s="677"/>
      <c r="S423" s="677"/>
      <c r="T423" s="677"/>
      <c r="U423" s="677"/>
      <c r="V423" s="678"/>
      <c r="W423" s="679"/>
      <c r="X423" s="679"/>
      <c r="Y423" s="679"/>
      <c r="Z423" s="679"/>
      <c r="AA423" s="679"/>
      <c r="AB423" s="679"/>
      <c r="AC423" s="679"/>
      <c r="AD423" s="679"/>
      <c r="AE423" s="679"/>
      <c r="AF423" s="1043"/>
      <c r="AG423" s="682"/>
      <c r="AH423" s="682"/>
      <c r="AI423" s="682"/>
      <c r="AJ423" s="682"/>
      <c r="AK423" s="683"/>
      <c r="AL423" s="88" t="str">
        <f ca="1">IF(AND(ISTEXT($E423),ISTEXT($B423)),"산출기준 &gt;&gt;  "&amp;_xlfn.XLOOKUP($E423,산출기준!$D:$D,산출기준!$E:$E,"매칭실패"),"")</f>
        <v>산출기준 &gt;&gt;  [ 벽체 일반 산출 ]</v>
      </c>
    </row>
    <row r="424" spans="1:38" ht="49.9" customHeight="1" outlineLevel="1">
      <c r="B424" s="758"/>
      <c r="C424" s="759"/>
      <c r="D424" s="759"/>
      <c r="E424" s="814"/>
      <c r="F424" s="818"/>
      <c r="G424" s="759" t="str">
        <f t="shared" ref="G424" si="149">IF(IF(N424=0,"",N424)&amp;" | "&amp;IF(O424=0,"",O424)&amp;" | "&amp;IF(Q424=0,"",Q424)&amp;" | "&amp;IF(R424=0,"",R424)=" |  |  | ","",IF(N424=0,"",N424)&amp;" | "&amp;IF(O424=0,"",O424)&amp;" | "&amp;IF(Q424=0,"",Q424)&amp;" | "&amp;IF(R424=0,"",R424))</f>
        <v>Sandwich Panel | Corrugated Galvanized Steel Sheet Sandwich Panel, Fire Protective Rating: N/A |  | Glass Wool (Fiberglass)</v>
      </c>
      <c r="H424" s="816" t="s">
        <v>3082</v>
      </c>
      <c r="I424" s="765" t="str">
        <f>LEFT(H424,14)</f>
        <v>A05ZZ200-00027</v>
      </c>
      <c r="J424" s="766"/>
      <c r="K424" s="766" t="str">
        <f>IFERROR(VLOOKUP($I424,'WM-AR'!$I$7:$AS$3267,34,FALSE),"")</f>
        <v>M2</v>
      </c>
      <c r="L424" s="766" t="str">
        <f>IFERROR(VLOOKUP($I424,'WM-AR'!$I$7:$AS$3267,4,FALSE),"")</f>
        <v>Cladding Work</v>
      </c>
      <c r="M424" s="766" t="str">
        <f>IFERROR(VLOOKUP($I424,'WM-AR'!$I$7:$AS$3267,6,FALSE),"")</f>
        <v>-</v>
      </c>
      <c r="N424" s="766" t="str">
        <f>IFERROR(VLOOKUP($I424,'WM-AR'!$I$7:$AS$3267,8,FALSE),"")</f>
        <v>Sandwich Panel</v>
      </c>
      <c r="O424" s="766" t="str">
        <f>IFERROR(VLOOKUP($I424,'WM-AR'!$I$7:$AS$3267,10,FALSE),"")</f>
        <v>Corrugated Galvanized Steel Sheet Sandwich Panel, Fire Protective Rating: N/A</v>
      </c>
      <c r="P424" s="766">
        <f>IFERROR(VLOOKUP($I424,'WM-AR'!$I$7:$AS$3267,12,FALSE),"")</f>
        <v>0</v>
      </c>
      <c r="Q424" s="766">
        <f>IFERROR(VLOOKUP($I424,'WM-AR'!$I$7:$AS$3267,14,FALSE),"")</f>
        <v>0</v>
      </c>
      <c r="R424" s="766" t="str">
        <f>IFERROR(VLOOKUP($I424,'WM-AR'!$I$7:$AS$3267,16,FALSE),"")</f>
        <v>Glass Wool (Fiberglass)</v>
      </c>
      <c r="S424" s="766" t="str">
        <f>IFERROR(VLOOKUP($I424,'WM-AR'!$I$7:$AS$3267,18,FALSE),"")</f>
        <v>for Wall</v>
      </c>
      <c r="T424" s="766" t="str">
        <f>IFERROR(VLOOKUP($I424,'WM-AR'!$I$7:$AS$3267,20,FALSE),"")</f>
        <v>w/ Accessories, Flashing</v>
      </c>
      <c r="U424" s="766">
        <f>IFERROR(VLOOKUP($I424,'WM-AR'!$I$7:$AS$3267,22,FALSE),"")</f>
        <v>0</v>
      </c>
      <c r="V424" s="766" t="str">
        <f>IFERROR(VLOOKUP($I424,'WM-AR'!$I$7:$AS$3267,24,FALSE),"")</f>
        <v>100mm≤THK&lt;150mm</v>
      </c>
      <c r="W424" s="766">
        <f>IFERROR(VLOOKUP($I424,'WM-AR'!$I$7:$AS$3267,25,FALSE),"")</f>
        <v>0</v>
      </c>
      <c r="X424" s="766" t="str">
        <f>IFERROR(VLOOKUP($I424,'WM-AR'!$I$7:$AS$3267,26,FALSE),"")</f>
        <v>THK=(  )mm</v>
      </c>
      <c r="Y424" s="766">
        <f>IFERROR(VLOOKUP($I424,'WM-AR'!$I$7:$AS$3267,27,FALSE),"")</f>
        <v>0</v>
      </c>
      <c r="Z424" s="766">
        <f>IFERROR(VLOOKUP($I424,'WM-AR'!$I$7:$AS$3267,28,FALSE),"")</f>
        <v>0</v>
      </c>
      <c r="AA424" s="766">
        <f>IFERROR(VLOOKUP($I424,'WM-AR'!$I$7:$AS$3267,29,FALSE),"")</f>
        <v>0</v>
      </c>
      <c r="AB424" s="766">
        <f>IFERROR(VLOOKUP($I424,'WM-AR'!$I$7:$AS$3267,30,FALSE),"")</f>
        <v>0</v>
      </c>
      <c r="AC424" s="766">
        <f>IFERROR(VLOOKUP($I424,'WM-AR'!$I$7:$AS$3267,31,FALSE),"")</f>
        <v>0</v>
      </c>
      <c r="AD424" s="766">
        <f>IFERROR(VLOOKUP($I424,'WM-AR'!$I$7:$AS$3267,32,FALSE),"")</f>
        <v>0</v>
      </c>
      <c r="AE424" s="766" t="str">
        <f>IFERROR(VLOOKUP($I424,'WM-AR'!$I$7:$AS$3267,33,FALSE),"")</f>
        <v/>
      </c>
      <c r="AF424" s="817" t="s">
        <v>3083</v>
      </c>
      <c r="AG424" s="768" t="s">
        <v>1657</v>
      </c>
      <c r="AH424" s="768" t="s">
        <v>1657</v>
      </c>
      <c r="AI424" s="769"/>
      <c r="AJ424" s="769" t="str">
        <f>K424</f>
        <v>M2</v>
      </c>
      <c r="AK424" s="905"/>
      <c r="AL424" s="88" t="str">
        <f>IF(AND(ISTEXT($E424),ISTEXT($B424)),"산출기준 &gt;&gt;  "&amp;_xlfn.XLOOKUP($E424,산출기준!$D:$D,산출기준!$E:$E,"매칭실패"),"")</f>
        <v/>
      </c>
    </row>
    <row r="425" spans="1:38">
      <c r="A425" s="1019"/>
      <c r="B425" s="684"/>
      <c r="C425" s="685"/>
      <c r="D425" s="1020"/>
      <c r="E425" s="687"/>
      <c r="F425" s="1021"/>
      <c r="G425" s="875" t="s">
        <v>2220</v>
      </c>
      <c r="H425" s="824"/>
      <c r="I425" s="692" t="str">
        <f t="shared" ref="I425:I427" si="150">LEFT(H425,14)</f>
        <v/>
      </c>
      <c r="J425" s="1022"/>
      <c r="K425" s="1023" t="str">
        <f>IFERROR(VLOOKUP($I425,'WM-AR'!$I$7:$AS$3267,34,FALSE),"")</f>
        <v/>
      </c>
      <c r="L425" s="1024" t="str">
        <f>IFERROR(VLOOKUP($I425,'WM-AR'!$I$7:$AS$3267,4,FALSE),"")</f>
        <v/>
      </c>
      <c r="M425" s="1024" t="str">
        <f>IFERROR(VLOOKUP($I425,'WM-AR'!$I$7:$AS$3267,6,FALSE),"")</f>
        <v/>
      </c>
      <c r="N425" s="1024" t="str">
        <f>IFERROR(VLOOKUP($I425,'WM-AR'!$I$7:$AS$3267,8,FALSE),"")</f>
        <v/>
      </c>
      <c r="O425" s="1025" t="str">
        <f>IFERROR(VLOOKUP($I425,'WM-AR'!$I$7:$AS$3267,10,FALSE),"")</f>
        <v/>
      </c>
      <c r="P425" s="1026" t="str">
        <f>IFERROR(VLOOKUP($I425,'WM-AR'!$I$7:$AS$3267,12,FALSE),"")</f>
        <v/>
      </c>
      <c r="Q425" s="1026" t="str">
        <f>IFERROR(VLOOKUP($I425,'WM-AR'!$I$7:$AS$3267,14,FALSE),"")</f>
        <v/>
      </c>
      <c r="R425" s="1026" t="str">
        <f>IFERROR(VLOOKUP($I425,'WM-AR'!$I$7:$AS$3267,16,FALSE),"")</f>
        <v/>
      </c>
      <c r="S425" s="1026" t="str">
        <f>IFERROR(VLOOKUP($I425,'WM-AR'!$I$7:$AS$3267,18,FALSE),"")</f>
        <v/>
      </c>
      <c r="T425" s="1026" t="str">
        <f>IFERROR(VLOOKUP($I425,'WM-AR'!$I$7:$AS$3267,20,FALSE),"")</f>
        <v/>
      </c>
      <c r="U425" s="1026" t="str">
        <f>IFERROR(VLOOKUP($I425,'WM-AR'!$I$7:$AS$3267,22,FALSE),"")</f>
        <v/>
      </c>
      <c r="V425" s="1026" t="str">
        <f>IFERROR(VLOOKUP($I425,'WM-AR'!$I$7:$AS$3267,24,FALSE),"")</f>
        <v/>
      </c>
      <c r="W425" s="1026" t="str">
        <f>IFERROR(VLOOKUP($I425,'WM-AR'!$I$7:$AS$3267,25,FALSE),"")</f>
        <v/>
      </c>
      <c r="X425" s="1026" t="str">
        <f>IFERROR(VLOOKUP($I425,'WM-AR'!$I$7:$AS$3267,26,FALSE),"")</f>
        <v/>
      </c>
      <c r="Y425" s="1026" t="str">
        <f>IFERROR(VLOOKUP($I425,'WM-AR'!$I$7:$AS$3267,27,FALSE),"")</f>
        <v/>
      </c>
      <c r="Z425" s="1026" t="str">
        <f>IFERROR(VLOOKUP($I425,'WM-AR'!$I$7:$AS$3267,28,FALSE),"")</f>
        <v/>
      </c>
      <c r="AA425" s="1026" t="str">
        <f>IFERROR(VLOOKUP($I425,'WM-AR'!$I$7:$AS$3267,29,FALSE),"")</f>
        <v/>
      </c>
      <c r="AB425" s="1026" t="str">
        <f>IFERROR(VLOOKUP($I425,'WM-AR'!$I$7:$AS$3267,30,FALSE),"")</f>
        <v/>
      </c>
      <c r="AC425" s="1026" t="str">
        <f>IFERROR(VLOOKUP($I425,'WM-AR'!$I$7:$AS$3267,31,FALSE),"")</f>
        <v/>
      </c>
      <c r="AD425" s="1026" t="str">
        <f>IFERROR(VLOOKUP($I425,'WM-AR'!$I$7:$AS$3267,32,FALSE),"")</f>
        <v/>
      </c>
      <c r="AE425" s="1026" t="str">
        <f>IFERROR(VLOOKUP($I425,'WM-AR'!$I$7:$AS$3267,33,FALSE),"")</f>
        <v/>
      </c>
      <c r="AF425" s="1027"/>
      <c r="AG425" s="834"/>
      <c r="AH425" s="834"/>
      <c r="AI425" s="836"/>
      <c r="AJ425" s="836" t="str">
        <f t="shared" ref="AJ425:AJ427" si="151">K425</f>
        <v/>
      </c>
      <c r="AK425" s="704"/>
      <c r="AL425" s="1028" t="str">
        <f>IF(AND(ISTEXT($E425),ISTEXT($B425)),"산출기준 &gt;&gt;  "&amp;_xlfn.XLOOKUP($E425,산출기준!$D:$D,산출기준!$E:$E,"매칭실패"),"")</f>
        <v/>
      </c>
    </row>
    <row r="426" spans="1:38">
      <c r="A426" s="1019"/>
      <c r="B426" s="705"/>
      <c r="C426" s="706"/>
      <c r="D426" s="711" t="s">
        <v>2715</v>
      </c>
      <c r="E426" s="708"/>
      <c r="F426" s="1029"/>
      <c r="G426" s="882" t="s">
        <v>3084</v>
      </c>
      <c r="H426" s="843"/>
      <c r="I426" s="712" t="str">
        <f t="shared" si="150"/>
        <v/>
      </c>
      <c r="J426" s="1030"/>
      <c r="K426" s="1031" t="str">
        <f>IFERROR(VLOOKUP($I426,'WM-AR'!$I$7:$AS$3267,34,FALSE),"")</f>
        <v/>
      </c>
      <c r="L426" s="1030" t="str">
        <f>IFERROR(VLOOKUP($I426,'WM-AR'!$I$7:$AS$3267,4,FALSE),"")</f>
        <v/>
      </c>
      <c r="M426" s="1030" t="str">
        <f>IFERROR(VLOOKUP($I426,'WM-AR'!$I$7:$AS$3267,6,FALSE),"")</f>
        <v/>
      </c>
      <c r="N426" s="1030" t="str">
        <f>IFERROR(VLOOKUP($I426,'WM-AR'!$I$7:$AS$3267,8,FALSE),"")</f>
        <v/>
      </c>
      <c r="O426" s="1032" t="str">
        <f>IFERROR(VLOOKUP($I426,'WM-AR'!$I$7:$AS$3267,10,FALSE),"")</f>
        <v/>
      </c>
      <c r="P426" s="1033" t="str">
        <f>IFERROR(VLOOKUP($I426,'WM-AR'!$I$7:$AS$3267,12,FALSE),"")</f>
        <v/>
      </c>
      <c r="Q426" s="1033" t="str">
        <f>IFERROR(VLOOKUP($I426,'WM-AR'!$I$7:$AS$3267,14,FALSE),"")</f>
        <v/>
      </c>
      <c r="R426" s="1033" t="str">
        <f>IFERROR(VLOOKUP($I426,'WM-AR'!$I$7:$AS$3267,16,FALSE),"")</f>
        <v/>
      </c>
      <c r="S426" s="1033" t="str">
        <f>IFERROR(VLOOKUP($I426,'WM-AR'!$I$7:$AS$3267,18,FALSE),"")</f>
        <v/>
      </c>
      <c r="T426" s="1033" t="str">
        <f>IFERROR(VLOOKUP($I426,'WM-AR'!$I$7:$AS$3267,20,FALSE),"")</f>
        <v/>
      </c>
      <c r="U426" s="1033" t="str">
        <f>IFERROR(VLOOKUP($I426,'WM-AR'!$I$7:$AS$3267,22,FALSE),"")</f>
        <v/>
      </c>
      <c r="V426" s="1033" t="str">
        <f>IFERROR(VLOOKUP($I426,'WM-AR'!$I$7:$AS$3267,24,FALSE),"")</f>
        <v/>
      </c>
      <c r="W426" s="1033" t="str">
        <f>IFERROR(VLOOKUP($I426,'WM-AR'!$I$7:$AS$3267,25,FALSE),"")</f>
        <v/>
      </c>
      <c r="X426" s="1033" t="str">
        <f>IFERROR(VLOOKUP($I426,'WM-AR'!$I$7:$AS$3267,26,FALSE),"")</f>
        <v/>
      </c>
      <c r="Y426" s="1033" t="str">
        <f>IFERROR(VLOOKUP($I426,'WM-AR'!$I$7:$AS$3267,27,FALSE),"")</f>
        <v/>
      </c>
      <c r="Z426" s="1033" t="str">
        <f>IFERROR(VLOOKUP($I426,'WM-AR'!$I$7:$AS$3267,28,FALSE),"")</f>
        <v/>
      </c>
      <c r="AA426" s="1033" t="str">
        <f>IFERROR(VLOOKUP($I426,'WM-AR'!$I$7:$AS$3267,29,FALSE),"")</f>
        <v/>
      </c>
      <c r="AB426" s="1033" t="str">
        <f>IFERROR(VLOOKUP($I426,'WM-AR'!$I$7:$AS$3267,30,FALSE),"")</f>
        <v/>
      </c>
      <c r="AC426" s="1033" t="str">
        <f>IFERROR(VLOOKUP($I426,'WM-AR'!$I$7:$AS$3267,31,FALSE),"")</f>
        <v/>
      </c>
      <c r="AD426" s="1033" t="str">
        <f>IFERROR(VLOOKUP($I426,'WM-AR'!$I$7:$AS$3267,32,FALSE),"")</f>
        <v/>
      </c>
      <c r="AE426" s="1033" t="str">
        <f>IFERROR(VLOOKUP($I426,'WM-AR'!$I$7:$AS$3267,33,FALSE),"")</f>
        <v/>
      </c>
      <c r="AF426" s="1034"/>
      <c r="AG426" s="852"/>
      <c r="AH426" s="852"/>
      <c r="AI426" s="854"/>
      <c r="AJ426" s="854" t="str">
        <f t="shared" si="151"/>
        <v/>
      </c>
      <c r="AK426" s="723"/>
      <c r="AL426" s="1028" t="str">
        <f>IF(AND(ISTEXT($E426),ISTEXT($B426)),"산출기준 &gt;&gt;  "&amp;_xlfn.XLOOKUP($E426,산출기준!$D:$D,산출기준!$E:$E,"매칭실패"),"")</f>
        <v/>
      </c>
    </row>
    <row r="427" spans="1:38">
      <c r="A427" s="1019"/>
      <c r="B427" s="724"/>
      <c r="C427" s="725"/>
      <c r="D427" s="731"/>
      <c r="E427" s="727"/>
      <c r="F427" s="1035"/>
      <c r="G427" s="886"/>
      <c r="H427" s="861"/>
      <c r="I427" s="732" t="str">
        <f t="shared" si="150"/>
        <v/>
      </c>
      <c r="J427" s="1036"/>
      <c r="K427" s="1037" t="str">
        <f>IFERROR(VLOOKUP($I427,'WM-AR'!$I$7:$AS$3267,34,FALSE),"")</f>
        <v/>
      </c>
      <c r="L427" s="1036" t="str">
        <f>IFERROR(VLOOKUP($I427,'WM-AR'!$I$7:$AS$3267,4,FALSE),"")</f>
        <v/>
      </c>
      <c r="M427" s="1036" t="str">
        <f>IFERROR(VLOOKUP($I427,'WM-AR'!$I$7:$AS$3267,6,FALSE),"")</f>
        <v/>
      </c>
      <c r="N427" s="1036" t="str">
        <f>IFERROR(VLOOKUP($I427,'WM-AR'!$I$7:$AS$3267,8,FALSE),"")</f>
        <v/>
      </c>
      <c r="O427" s="1038" t="str">
        <f>IFERROR(VLOOKUP($I427,'WM-AR'!$I$7:$AS$3267,10,FALSE),"")</f>
        <v/>
      </c>
      <c r="P427" s="1039" t="str">
        <f>IFERROR(VLOOKUP($I427,'WM-AR'!$I$7:$AS$3267,12,FALSE),"")</f>
        <v/>
      </c>
      <c r="Q427" s="1039" t="str">
        <f>IFERROR(VLOOKUP($I427,'WM-AR'!$I$7:$AS$3267,14,FALSE),"")</f>
        <v/>
      </c>
      <c r="R427" s="1039" t="str">
        <f>IFERROR(VLOOKUP($I427,'WM-AR'!$I$7:$AS$3267,16,FALSE),"")</f>
        <v/>
      </c>
      <c r="S427" s="1039" t="str">
        <f>IFERROR(VLOOKUP($I427,'WM-AR'!$I$7:$AS$3267,18,FALSE),"")</f>
        <v/>
      </c>
      <c r="T427" s="1039" t="str">
        <f>IFERROR(VLOOKUP($I427,'WM-AR'!$I$7:$AS$3267,20,FALSE),"")</f>
        <v/>
      </c>
      <c r="U427" s="1039" t="str">
        <f>IFERROR(VLOOKUP($I427,'WM-AR'!$I$7:$AS$3267,22,FALSE),"")</f>
        <v/>
      </c>
      <c r="V427" s="1039" t="str">
        <f>IFERROR(VLOOKUP($I427,'WM-AR'!$I$7:$AS$3267,24,FALSE),"")</f>
        <v/>
      </c>
      <c r="W427" s="1039" t="str">
        <f>IFERROR(VLOOKUP($I427,'WM-AR'!$I$7:$AS$3267,25,FALSE),"")</f>
        <v/>
      </c>
      <c r="X427" s="1039" t="str">
        <f>IFERROR(VLOOKUP($I427,'WM-AR'!$I$7:$AS$3267,26,FALSE),"")</f>
        <v/>
      </c>
      <c r="Y427" s="1039" t="str">
        <f>IFERROR(VLOOKUP($I427,'WM-AR'!$I$7:$AS$3267,27,FALSE),"")</f>
        <v/>
      </c>
      <c r="Z427" s="1039" t="str">
        <f>IFERROR(VLOOKUP($I427,'WM-AR'!$I$7:$AS$3267,28,FALSE),"")</f>
        <v/>
      </c>
      <c r="AA427" s="1039" t="str">
        <f>IFERROR(VLOOKUP($I427,'WM-AR'!$I$7:$AS$3267,29,FALSE),"")</f>
        <v/>
      </c>
      <c r="AB427" s="1039" t="str">
        <f>IFERROR(VLOOKUP($I427,'WM-AR'!$I$7:$AS$3267,30,FALSE),"")</f>
        <v/>
      </c>
      <c r="AC427" s="1039" t="str">
        <f>IFERROR(VLOOKUP($I427,'WM-AR'!$I$7:$AS$3267,31,FALSE),"")</f>
        <v/>
      </c>
      <c r="AD427" s="1039" t="str">
        <f>IFERROR(VLOOKUP($I427,'WM-AR'!$I$7:$AS$3267,32,FALSE),"")</f>
        <v/>
      </c>
      <c r="AE427" s="1039" t="str">
        <f>IFERROR(VLOOKUP($I427,'WM-AR'!$I$7:$AS$3267,33,FALSE),"")</f>
        <v/>
      </c>
      <c r="AF427" s="1040"/>
      <c r="AG427" s="870"/>
      <c r="AH427" s="870"/>
      <c r="AI427" s="871"/>
      <c r="AJ427" s="871" t="str">
        <f t="shared" si="151"/>
        <v/>
      </c>
      <c r="AK427" s="743"/>
      <c r="AL427" s="1028" t="str">
        <f>IF(AND(ISTEXT($E427),ISTEXT($B427)),"산출기준 &gt;&gt;  "&amp;_xlfn.XLOOKUP($E427,산출기준!$D:$D,산출기준!$E:$E,"매칭실패"),"")</f>
        <v/>
      </c>
    </row>
    <row r="428" spans="1:38">
      <c r="B428" s="645"/>
      <c r="C428" s="646"/>
      <c r="D428" s="648"/>
      <c r="E428" s="648"/>
      <c r="F428" s="1047"/>
      <c r="G428" s="645"/>
      <c r="H428" s="651"/>
      <c r="I428" s="652"/>
      <c r="J428" s="652"/>
      <c r="K428" s="653"/>
      <c r="L428" s="653"/>
      <c r="M428" s="653"/>
      <c r="N428" s="653"/>
      <c r="O428" s="653"/>
      <c r="P428" s="653"/>
      <c r="Q428" s="653"/>
      <c r="R428" s="653"/>
      <c r="S428" s="653"/>
      <c r="T428" s="653"/>
      <c r="U428" s="653"/>
      <c r="V428" s="653"/>
      <c r="W428" s="653"/>
      <c r="X428" s="653"/>
      <c r="Y428" s="653"/>
      <c r="Z428" s="653"/>
      <c r="AA428" s="653"/>
      <c r="AB428" s="653"/>
      <c r="AC428" s="653"/>
      <c r="AD428" s="653"/>
      <c r="AE428" s="653"/>
      <c r="AF428" s="656"/>
      <c r="AG428" s="656"/>
      <c r="AH428" s="656"/>
      <c r="AI428" s="656"/>
      <c r="AJ428" s="656"/>
      <c r="AK428" s="657"/>
      <c r="AL428" s="88" t="str">
        <f>IF(AND(ISTEXT($E428),ISTEXT($B428)),"산출기준 &gt;&gt;  "&amp;_xlfn.XLOOKUP($E428,산출기준!$D:$D,산출기준!$E:$E,"매칭실패"),"")</f>
        <v/>
      </c>
    </row>
    <row r="429" spans="1:38" ht="34.9" customHeight="1">
      <c r="B429" s="808" t="str" cm="1">
        <f t="array" aca="1" ref="B429" ca="1">_xlfn.IFNA(INDIRECT("Family_표준_구성도!B"&amp;MATCH(F429,INDIRECT("Family_표준_구성도!"&amp;"C:C"),0)),"")</f>
        <v>3.1.1.6.3</v>
      </c>
      <c r="C429" s="668" t="s">
        <v>2016</v>
      </c>
      <c r="D429" s="809"/>
      <c r="E429" s="668" t="s">
        <v>2939</v>
      </c>
      <c r="F429" s="810" t="s">
        <v>635</v>
      </c>
      <c r="G429" s="811"/>
      <c r="H429" s="917" t="s">
        <v>3085</v>
      </c>
      <c r="I429" s="674"/>
      <c r="J429" s="674"/>
      <c r="K429" s="674"/>
      <c r="L429" s="674"/>
      <c r="M429" s="674"/>
      <c r="N429" s="675"/>
      <c r="O429" s="676"/>
      <c r="P429" s="677"/>
      <c r="Q429" s="677"/>
      <c r="R429" s="677"/>
      <c r="S429" s="677"/>
      <c r="T429" s="677"/>
      <c r="U429" s="677"/>
      <c r="V429" s="678"/>
      <c r="W429" s="679"/>
      <c r="X429" s="679"/>
      <c r="Y429" s="679"/>
      <c r="Z429" s="679"/>
      <c r="AA429" s="679"/>
      <c r="AB429" s="679"/>
      <c r="AC429" s="679"/>
      <c r="AD429" s="679"/>
      <c r="AE429" s="679"/>
      <c r="AF429" s="1043"/>
      <c r="AG429" s="682"/>
      <c r="AH429" s="682"/>
      <c r="AI429" s="682"/>
      <c r="AJ429" s="682"/>
      <c r="AK429" s="683"/>
      <c r="AL429" s="88" t="str">
        <f ca="1">IF(AND(ISTEXT($E429),ISTEXT($B429)),"산출기준 &gt;&gt;  "&amp;_xlfn.XLOOKUP($E429,산출기준!$D:$D,산출기준!$E:$E,"매칭실패"),"")</f>
        <v>산출기준 &gt;&gt;  [ 벽체 일반 산출 ]</v>
      </c>
    </row>
    <row r="430" spans="1:38" ht="49.9" customHeight="1" outlineLevel="1">
      <c r="B430" s="758"/>
      <c r="C430" s="759"/>
      <c r="D430" s="759"/>
      <c r="E430" s="814"/>
      <c r="F430" s="818"/>
      <c r="G430" s="759" t="str">
        <f t="shared" ref="G430" si="152">IF(IF(N430=0,"",N430)&amp;" | "&amp;IF(O430=0,"",O430)&amp;" | "&amp;IF(Q430=0,"",Q430)&amp;" | "&amp;IF(R430=0,"",R430)=" |  |  | ","",IF(N430=0,"",N430)&amp;" | "&amp;IF(O430=0,"",O430)&amp;" | "&amp;IF(Q430=0,"",Q430)&amp;" | "&amp;IF(R430=0,"",R430))</f>
        <v xml:space="preserve">Single Metal Sheet | Corrugated Galvanized Steel Sheet |  | </v>
      </c>
      <c r="H430" s="816" t="s">
        <v>3086</v>
      </c>
      <c r="I430" s="765" t="str">
        <f>LEFT(H430,14)</f>
        <v>A05ZZ199-00005</v>
      </c>
      <c r="J430" s="766"/>
      <c r="K430" s="766" t="str">
        <f>IFERROR(VLOOKUP($I430,'WM-AR'!$I$7:$AS$3267,34,FALSE),"")</f>
        <v>M2</v>
      </c>
      <c r="L430" s="766" t="str">
        <f>IFERROR(VLOOKUP($I430,'WM-AR'!$I$7:$AS$3267,4,FALSE),"")</f>
        <v>Cladding Work</v>
      </c>
      <c r="M430" s="766" t="str">
        <f>IFERROR(VLOOKUP($I430,'WM-AR'!$I$7:$AS$3267,6,FALSE),"")</f>
        <v>-</v>
      </c>
      <c r="N430" s="766" t="str">
        <f>IFERROR(VLOOKUP($I430,'WM-AR'!$I$7:$AS$3267,8,FALSE),"")</f>
        <v>Single Metal Sheet</v>
      </c>
      <c r="O430" s="766" t="str">
        <f>IFERROR(VLOOKUP($I430,'WM-AR'!$I$7:$AS$3267,10,FALSE),"")</f>
        <v>Corrugated Galvanized Steel Sheet</v>
      </c>
      <c r="P430" s="766">
        <f>IFERROR(VLOOKUP($I430,'WM-AR'!$I$7:$AS$3267,12,FALSE),"")</f>
        <v>0</v>
      </c>
      <c r="Q430" s="766">
        <f>IFERROR(VLOOKUP($I430,'WM-AR'!$I$7:$AS$3267,14,FALSE),"")</f>
        <v>0</v>
      </c>
      <c r="R430" s="766">
        <f>IFERROR(VLOOKUP($I430,'WM-AR'!$I$7:$AS$3267,16,FALSE),"")</f>
        <v>0</v>
      </c>
      <c r="S430" s="766" t="str">
        <f>IFERROR(VLOOKUP($I430,'WM-AR'!$I$7:$AS$3267,18,FALSE),"")</f>
        <v>for Wall</v>
      </c>
      <c r="T430" s="766" t="str">
        <f>IFERROR(VLOOKUP($I430,'WM-AR'!$I$7:$AS$3267,20,FALSE),"")</f>
        <v>w/ Accessories, Flashing</v>
      </c>
      <c r="U430" s="766">
        <f>IFERROR(VLOOKUP($I430,'WM-AR'!$I$7:$AS$3267,22,FALSE),"")</f>
        <v>0</v>
      </c>
      <c r="V430" s="766">
        <f>IFERROR(VLOOKUP($I430,'WM-AR'!$I$7:$AS$3267,24,FALSE),"")</f>
        <v>0</v>
      </c>
      <c r="W430" s="766">
        <f>IFERROR(VLOOKUP($I430,'WM-AR'!$I$7:$AS$3267,25,FALSE),"")</f>
        <v>0</v>
      </c>
      <c r="X430" s="766" t="str">
        <f>IFERROR(VLOOKUP($I430,'WM-AR'!$I$7:$AS$3267,26,FALSE),"")</f>
        <v>THK=(  )mm</v>
      </c>
      <c r="Y430" s="766">
        <f>IFERROR(VLOOKUP($I430,'WM-AR'!$I$7:$AS$3267,27,FALSE),"")</f>
        <v>0</v>
      </c>
      <c r="Z430" s="766">
        <f>IFERROR(VLOOKUP($I430,'WM-AR'!$I$7:$AS$3267,28,FALSE),"")</f>
        <v>0</v>
      </c>
      <c r="AA430" s="766">
        <f>IFERROR(VLOOKUP($I430,'WM-AR'!$I$7:$AS$3267,29,FALSE),"")</f>
        <v>0</v>
      </c>
      <c r="AB430" s="766">
        <f>IFERROR(VLOOKUP($I430,'WM-AR'!$I$7:$AS$3267,30,FALSE),"")</f>
        <v>0</v>
      </c>
      <c r="AC430" s="766">
        <f>IFERROR(VLOOKUP($I430,'WM-AR'!$I$7:$AS$3267,31,FALSE),"")</f>
        <v>0</v>
      </c>
      <c r="AD430" s="766">
        <f>IFERROR(VLOOKUP($I430,'WM-AR'!$I$7:$AS$3267,32,FALSE),"")</f>
        <v>0</v>
      </c>
      <c r="AE430" s="766" t="str">
        <f>IFERROR(VLOOKUP($I430,'WM-AR'!$I$7:$AS$3267,33,FALSE),"")</f>
        <v/>
      </c>
      <c r="AF430" s="817" t="s">
        <v>3087</v>
      </c>
      <c r="AG430" s="768" t="s">
        <v>1657</v>
      </c>
      <c r="AH430" s="768" t="s">
        <v>1657</v>
      </c>
      <c r="AI430" s="769"/>
      <c r="AJ430" s="769" t="str">
        <f>K430</f>
        <v>M2</v>
      </c>
      <c r="AK430" s="905"/>
      <c r="AL430" s="88" t="str">
        <f>IF(AND(ISTEXT($E430),ISTEXT($B430)),"산출기준 &gt;&gt;  "&amp;_xlfn.XLOOKUP($E430,산출기준!$D:$D,산출기준!$E:$E,"매칭실패"),"")</f>
        <v/>
      </c>
    </row>
    <row r="431" spans="1:38">
      <c r="A431" s="1019"/>
      <c r="B431" s="684"/>
      <c r="C431" s="685"/>
      <c r="D431" s="1020"/>
      <c r="E431" s="687"/>
      <c r="F431" s="1021"/>
      <c r="G431" s="875" t="s">
        <v>2221</v>
      </c>
      <c r="H431" s="824"/>
      <c r="I431" s="692" t="str">
        <f t="shared" ref="I431:I433" si="153">LEFT(H431,14)</f>
        <v/>
      </c>
      <c r="J431" s="1022"/>
      <c r="K431" s="1023" t="str">
        <f>IFERROR(VLOOKUP($I431,'WM-AR'!$I$7:$AS$3267,34,FALSE),"")</f>
        <v/>
      </c>
      <c r="L431" s="1024" t="str">
        <f>IFERROR(VLOOKUP($I431,'WM-AR'!$I$7:$AS$3267,4,FALSE),"")</f>
        <v/>
      </c>
      <c r="M431" s="1024" t="str">
        <f>IFERROR(VLOOKUP($I431,'WM-AR'!$I$7:$AS$3267,6,FALSE),"")</f>
        <v/>
      </c>
      <c r="N431" s="1024" t="str">
        <f>IFERROR(VLOOKUP($I431,'WM-AR'!$I$7:$AS$3267,8,FALSE),"")</f>
        <v/>
      </c>
      <c r="O431" s="1025" t="str">
        <f>IFERROR(VLOOKUP($I431,'WM-AR'!$I$7:$AS$3267,10,FALSE),"")</f>
        <v/>
      </c>
      <c r="P431" s="1026" t="str">
        <f>IFERROR(VLOOKUP($I431,'WM-AR'!$I$7:$AS$3267,12,FALSE),"")</f>
        <v/>
      </c>
      <c r="Q431" s="1026" t="str">
        <f>IFERROR(VLOOKUP($I431,'WM-AR'!$I$7:$AS$3267,14,FALSE),"")</f>
        <v/>
      </c>
      <c r="R431" s="1026" t="str">
        <f>IFERROR(VLOOKUP($I431,'WM-AR'!$I$7:$AS$3267,16,FALSE),"")</f>
        <v/>
      </c>
      <c r="S431" s="1026" t="str">
        <f>IFERROR(VLOOKUP($I431,'WM-AR'!$I$7:$AS$3267,18,FALSE),"")</f>
        <v/>
      </c>
      <c r="T431" s="1026" t="str">
        <f>IFERROR(VLOOKUP($I431,'WM-AR'!$I$7:$AS$3267,20,FALSE),"")</f>
        <v/>
      </c>
      <c r="U431" s="1026" t="str">
        <f>IFERROR(VLOOKUP($I431,'WM-AR'!$I$7:$AS$3267,22,FALSE),"")</f>
        <v/>
      </c>
      <c r="V431" s="1026" t="str">
        <f>IFERROR(VLOOKUP($I431,'WM-AR'!$I$7:$AS$3267,24,FALSE),"")</f>
        <v/>
      </c>
      <c r="W431" s="1026" t="str">
        <f>IFERROR(VLOOKUP($I431,'WM-AR'!$I$7:$AS$3267,25,FALSE),"")</f>
        <v/>
      </c>
      <c r="X431" s="1026" t="str">
        <f>IFERROR(VLOOKUP($I431,'WM-AR'!$I$7:$AS$3267,26,FALSE),"")</f>
        <v/>
      </c>
      <c r="Y431" s="1026" t="str">
        <f>IFERROR(VLOOKUP($I431,'WM-AR'!$I$7:$AS$3267,27,FALSE),"")</f>
        <v/>
      </c>
      <c r="Z431" s="1026" t="str">
        <f>IFERROR(VLOOKUP($I431,'WM-AR'!$I$7:$AS$3267,28,FALSE),"")</f>
        <v/>
      </c>
      <c r="AA431" s="1026" t="str">
        <f>IFERROR(VLOOKUP($I431,'WM-AR'!$I$7:$AS$3267,29,FALSE),"")</f>
        <v/>
      </c>
      <c r="AB431" s="1026" t="str">
        <f>IFERROR(VLOOKUP($I431,'WM-AR'!$I$7:$AS$3267,30,FALSE),"")</f>
        <v/>
      </c>
      <c r="AC431" s="1026" t="str">
        <f>IFERROR(VLOOKUP($I431,'WM-AR'!$I$7:$AS$3267,31,FALSE),"")</f>
        <v/>
      </c>
      <c r="AD431" s="1026" t="str">
        <f>IFERROR(VLOOKUP($I431,'WM-AR'!$I$7:$AS$3267,32,FALSE),"")</f>
        <v/>
      </c>
      <c r="AE431" s="1026" t="str">
        <f>IFERROR(VLOOKUP($I431,'WM-AR'!$I$7:$AS$3267,33,FALSE),"")</f>
        <v/>
      </c>
      <c r="AF431" s="1027"/>
      <c r="AG431" s="834"/>
      <c r="AH431" s="834"/>
      <c r="AI431" s="836"/>
      <c r="AJ431" s="836" t="str">
        <f t="shared" ref="AJ431:AJ433" si="154">K431</f>
        <v/>
      </c>
      <c r="AK431" s="704"/>
      <c r="AL431" s="1028" t="str">
        <f>IF(AND(ISTEXT($E431),ISTEXT($B431)),"산출기준 &gt;&gt;  "&amp;_xlfn.XLOOKUP($E431,산출기준!$D:$D,산출기준!$E:$E,"매칭실패"),"")</f>
        <v/>
      </c>
    </row>
    <row r="432" spans="1:38">
      <c r="A432" s="1019"/>
      <c r="B432" s="705"/>
      <c r="C432" s="706"/>
      <c r="D432" s="711"/>
      <c r="E432" s="708"/>
      <c r="F432" s="1029"/>
      <c r="G432" s="882"/>
      <c r="H432" s="843"/>
      <c r="I432" s="712" t="str">
        <f t="shared" si="153"/>
        <v/>
      </c>
      <c r="J432" s="1030"/>
      <c r="K432" s="1031" t="str">
        <f>IFERROR(VLOOKUP($I432,'WM-AR'!$I$7:$AS$3267,34,FALSE),"")</f>
        <v/>
      </c>
      <c r="L432" s="1030" t="str">
        <f>IFERROR(VLOOKUP($I432,'WM-AR'!$I$7:$AS$3267,4,FALSE),"")</f>
        <v/>
      </c>
      <c r="M432" s="1030" t="str">
        <f>IFERROR(VLOOKUP($I432,'WM-AR'!$I$7:$AS$3267,6,FALSE),"")</f>
        <v/>
      </c>
      <c r="N432" s="1030" t="str">
        <f>IFERROR(VLOOKUP($I432,'WM-AR'!$I$7:$AS$3267,8,FALSE),"")</f>
        <v/>
      </c>
      <c r="O432" s="1032" t="str">
        <f>IFERROR(VLOOKUP($I432,'WM-AR'!$I$7:$AS$3267,10,FALSE),"")</f>
        <v/>
      </c>
      <c r="P432" s="1033" t="str">
        <f>IFERROR(VLOOKUP($I432,'WM-AR'!$I$7:$AS$3267,12,FALSE),"")</f>
        <v/>
      </c>
      <c r="Q432" s="1033" t="str">
        <f>IFERROR(VLOOKUP($I432,'WM-AR'!$I$7:$AS$3267,14,FALSE),"")</f>
        <v/>
      </c>
      <c r="R432" s="1033" t="str">
        <f>IFERROR(VLOOKUP($I432,'WM-AR'!$I$7:$AS$3267,16,FALSE),"")</f>
        <v/>
      </c>
      <c r="S432" s="1033" t="str">
        <f>IFERROR(VLOOKUP($I432,'WM-AR'!$I$7:$AS$3267,18,FALSE),"")</f>
        <v/>
      </c>
      <c r="T432" s="1033" t="str">
        <f>IFERROR(VLOOKUP($I432,'WM-AR'!$I$7:$AS$3267,20,FALSE),"")</f>
        <v/>
      </c>
      <c r="U432" s="1033" t="str">
        <f>IFERROR(VLOOKUP($I432,'WM-AR'!$I$7:$AS$3267,22,FALSE),"")</f>
        <v/>
      </c>
      <c r="V432" s="1033" t="str">
        <f>IFERROR(VLOOKUP($I432,'WM-AR'!$I$7:$AS$3267,24,FALSE),"")</f>
        <v/>
      </c>
      <c r="W432" s="1033" t="str">
        <f>IFERROR(VLOOKUP($I432,'WM-AR'!$I$7:$AS$3267,25,FALSE),"")</f>
        <v/>
      </c>
      <c r="X432" s="1033" t="str">
        <f>IFERROR(VLOOKUP($I432,'WM-AR'!$I$7:$AS$3267,26,FALSE),"")</f>
        <v/>
      </c>
      <c r="Y432" s="1033" t="str">
        <f>IFERROR(VLOOKUP($I432,'WM-AR'!$I$7:$AS$3267,27,FALSE),"")</f>
        <v/>
      </c>
      <c r="Z432" s="1033" t="str">
        <f>IFERROR(VLOOKUP($I432,'WM-AR'!$I$7:$AS$3267,28,FALSE),"")</f>
        <v/>
      </c>
      <c r="AA432" s="1033" t="str">
        <f>IFERROR(VLOOKUP($I432,'WM-AR'!$I$7:$AS$3267,29,FALSE),"")</f>
        <v/>
      </c>
      <c r="AB432" s="1033" t="str">
        <f>IFERROR(VLOOKUP($I432,'WM-AR'!$I$7:$AS$3267,30,FALSE),"")</f>
        <v/>
      </c>
      <c r="AC432" s="1033" t="str">
        <f>IFERROR(VLOOKUP($I432,'WM-AR'!$I$7:$AS$3267,31,FALSE),"")</f>
        <v/>
      </c>
      <c r="AD432" s="1033" t="str">
        <f>IFERROR(VLOOKUP($I432,'WM-AR'!$I$7:$AS$3267,32,FALSE),"")</f>
        <v/>
      </c>
      <c r="AE432" s="1033" t="str">
        <f>IFERROR(VLOOKUP($I432,'WM-AR'!$I$7:$AS$3267,33,FALSE),"")</f>
        <v/>
      </c>
      <c r="AF432" s="1034"/>
      <c r="AG432" s="852"/>
      <c r="AH432" s="852"/>
      <c r="AI432" s="854"/>
      <c r="AJ432" s="854" t="str">
        <f t="shared" si="154"/>
        <v/>
      </c>
      <c r="AK432" s="723"/>
      <c r="AL432" s="1028" t="str">
        <f>IF(AND(ISTEXT($E432),ISTEXT($B432)),"산출기준 &gt;&gt;  "&amp;_xlfn.XLOOKUP($E432,산출기준!$D:$D,산출기준!$E:$E,"매칭실패"),"")</f>
        <v/>
      </c>
    </row>
    <row r="433" spans="1:38">
      <c r="A433" s="1019"/>
      <c r="B433" s="724"/>
      <c r="C433" s="725"/>
      <c r="D433" s="731"/>
      <c r="E433" s="727"/>
      <c r="F433" s="1035"/>
      <c r="G433" s="886"/>
      <c r="H433" s="861"/>
      <c r="I433" s="732" t="str">
        <f t="shared" si="153"/>
        <v/>
      </c>
      <c r="J433" s="1036"/>
      <c r="K433" s="1037" t="str">
        <f>IFERROR(VLOOKUP($I433,'WM-AR'!$I$7:$AS$3267,34,FALSE),"")</f>
        <v/>
      </c>
      <c r="L433" s="1036" t="str">
        <f>IFERROR(VLOOKUP($I433,'WM-AR'!$I$7:$AS$3267,4,FALSE),"")</f>
        <v/>
      </c>
      <c r="M433" s="1036" t="str">
        <f>IFERROR(VLOOKUP($I433,'WM-AR'!$I$7:$AS$3267,6,FALSE),"")</f>
        <v/>
      </c>
      <c r="N433" s="1036" t="str">
        <f>IFERROR(VLOOKUP($I433,'WM-AR'!$I$7:$AS$3267,8,FALSE),"")</f>
        <v/>
      </c>
      <c r="O433" s="1038" t="str">
        <f>IFERROR(VLOOKUP($I433,'WM-AR'!$I$7:$AS$3267,10,FALSE),"")</f>
        <v/>
      </c>
      <c r="P433" s="1039" t="str">
        <f>IFERROR(VLOOKUP($I433,'WM-AR'!$I$7:$AS$3267,12,FALSE),"")</f>
        <v/>
      </c>
      <c r="Q433" s="1039" t="str">
        <f>IFERROR(VLOOKUP($I433,'WM-AR'!$I$7:$AS$3267,14,FALSE),"")</f>
        <v/>
      </c>
      <c r="R433" s="1039" t="str">
        <f>IFERROR(VLOOKUP($I433,'WM-AR'!$I$7:$AS$3267,16,FALSE),"")</f>
        <v/>
      </c>
      <c r="S433" s="1039" t="str">
        <f>IFERROR(VLOOKUP($I433,'WM-AR'!$I$7:$AS$3267,18,FALSE),"")</f>
        <v/>
      </c>
      <c r="T433" s="1039" t="str">
        <f>IFERROR(VLOOKUP($I433,'WM-AR'!$I$7:$AS$3267,20,FALSE),"")</f>
        <v/>
      </c>
      <c r="U433" s="1039" t="str">
        <f>IFERROR(VLOOKUP($I433,'WM-AR'!$I$7:$AS$3267,22,FALSE),"")</f>
        <v/>
      </c>
      <c r="V433" s="1039" t="str">
        <f>IFERROR(VLOOKUP($I433,'WM-AR'!$I$7:$AS$3267,24,FALSE),"")</f>
        <v/>
      </c>
      <c r="W433" s="1039" t="str">
        <f>IFERROR(VLOOKUP($I433,'WM-AR'!$I$7:$AS$3267,25,FALSE),"")</f>
        <v/>
      </c>
      <c r="X433" s="1039" t="str">
        <f>IFERROR(VLOOKUP($I433,'WM-AR'!$I$7:$AS$3267,26,FALSE),"")</f>
        <v/>
      </c>
      <c r="Y433" s="1039" t="str">
        <f>IFERROR(VLOOKUP($I433,'WM-AR'!$I$7:$AS$3267,27,FALSE),"")</f>
        <v/>
      </c>
      <c r="Z433" s="1039" t="str">
        <f>IFERROR(VLOOKUP($I433,'WM-AR'!$I$7:$AS$3267,28,FALSE),"")</f>
        <v/>
      </c>
      <c r="AA433" s="1039" t="str">
        <f>IFERROR(VLOOKUP($I433,'WM-AR'!$I$7:$AS$3267,29,FALSE),"")</f>
        <v/>
      </c>
      <c r="AB433" s="1039" t="str">
        <f>IFERROR(VLOOKUP($I433,'WM-AR'!$I$7:$AS$3267,30,FALSE),"")</f>
        <v/>
      </c>
      <c r="AC433" s="1039" t="str">
        <f>IFERROR(VLOOKUP($I433,'WM-AR'!$I$7:$AS$3267,31,FALSE),"")</f>
        <v/>
      </c>
      <c r="AD433" s="1039" t="str">
        <f>IFERROR(VLOOKUP($I433,'WM-AR'!$I$7:$AS$3267,32,FALSE),"")</f>
        <v/>
      </c>
      <c r="AE433" s="1039" t="str">
        <f>IFERROR(VLOOKUP($I433,'WM-AR'!$I$7:$AS$3267,33,FALSE),"")</f>
        <v/>
      </c>
      <c r="AF433" s="1040"/>
      <c r="AG433" s="870"/>
      <c r="AH433" s="870"/>
      <c r="AI433" s="871"/>
      <c r="AJ433" s="871" t="str">
        <f t="shared" si="154"/>
        <v/>
      </c>
      <c r="AK433" s="743"/>
      <c r="AL433" s="1028" t="str">
        <f>IF(AND(ISTEXT($E433),ISTEXT($B433)),"산출기준 &gt;&gt;  "&amp;_xlfn.XLOOKUP($E433,산출기준!$D:$D,산출기준!$E:$E,"매칭실패"),"")</f>
        <v/>
      </c>
    </row>
    <row r="434" spans="1:38">
      <c r="B434" s="645"/>
      <c r="C434" s="646"/>
      <c r="D434" s="648"/>
      <c r="E434" s="648"/>
      <c r="F434" s="1047"/>
      <c r="G434" s="645"/>
      <c r="H434" s="651"/>
      <c r="I434" s="652"/>
      <c r="J434" s="652"/>
      <c r="K434" s="653"/>
      <c r="L434" s="653"/>
      <c r="M434" s="653"/>
      <c r="N434" s="653"/>
      <c r="O434" s="653"/>
      <c r="P434" s="653"/>
      <c r="Q434" s="653"/>
      <c r="R434" s="653"/>
      <c r="S434" s="653"/>
      <c r="T434" s="653"/>
      <c r="U434" s="653"/>
      <c r="V434" s="653"/>
      <c r="W434" s="653"/>
      <c r="X434" s="653"/>
      <c r="Y434" s="653"/>
      <c r="Z434" s="653"/>
      <c r="AA434" s="653"/>
      <c r="AB434" s="653"/>
      <c r="AC434" s="653"/>
      <c r="AD434" s="653"/>
      <c r="AE434" s="653"/>
      <c r="AF434" s="656"/>
      <c r="AG434" s="656"/>
      <c r="AH434" s="656"/>
      <c r="AI434" s="656"/>
      <c r="AJ434" s="656"/>
      <c r="AK434" s="657"/>
      <c r="AL434" s="88" t="str">
        <f>IF(AND(ISTEXT($E434),ISTEXT($B434)),"산출기준 &gt;&gt;  "&amp;_xlfn.XLOOKUP($E434,산출기준!$D:$D,산출기준!$E:$E,"매칭실패"),"")</f>
        <v/>
      </c>
    </row>
    <row r="435" spans="1:38" ht="34.9" customHeight="1">
      <c r="B435" s="808" t="str" cm="1">
        <f t="array" aca="1" ref="B435" ca="1">_xlfn.IFNA(INDIRECT("Family_표준_구성도!B"&amp;MATCH(F435,INDIRECT("Family_표준_구성도!"&amp;"C:C"),0)),"")</f>
        <v>3.1.1.6.4</v>
      </c>
      <c r="C435" s="668" t="s">
        <v>2016</v>
      </c>
      <c r="D435" s="809"/>
      <c r="E435" s="668" t="s">
        <v>2939</v>
      </c>
      <c r="F435" s="810" t="s">
        <v>637</v>
      </c>
      <c r="G435" s="811"/>
      <c r="H435" s="917" t="s">
        <v>3088</v>
      </c>
      <c r="I435" s="674"/>
      <c r="J435" s="674"/>
      <c r="K435" s="674"/>
      <c r="L435" s="674"/>
      <c r="M435" s="674"/>
      <c r="N435" s="675"/>
      <c r="O435" s="676"/>
      <c r="P435" s="677"/>
      <c r="Q435" s="677"/>
      <c r="R435" s="677"/>
      <c r="S435" s="677"/>
      <c r="T435" s="677"/>
      <c r="U435" s="677"/>
      <c r="V435" s="678"/>
      <c r="W435" s="679"/>
      <c r="X435" s="679"/>
      <c r="Y435" s="679"/>
      <c r="Z435" s="679"/>
      <c r="AA435" s="679"/>
      <c r="AB435" s="679"/>
      <c r="AC435" s="679"/>
      <c r="AD435" s="679"/>
      <c r="AE435" s="679"/>
      <c r="AF435" s="1043"/>
      <c r="AG435" s="682"/>
      <c r="AH435" s="682"/>
      <c r="AI435" s="682"/>
      <c r="AJ435" s="682"/>
      <c r="AK435" s="683"/>
      <c r="AL435" s="88" t="str">
        <f ca="1">IF(AND(ISTEXT($E435),ISTEXT($B435)),"산출기준 &gt;&gt;  "&amp;_xlfn.XLOOKUP($E435,산출기준!$D:$D,산출기준!$E:$E,"매칭실패"),"")</f>
        <v>산출기준 &gt;&gt;  [ 벽체 일반 산출 ]</v>
      </c>
    </row>
    <row r="436" spans="1:38" ht="49.9" customHeight="1" outlineLevel="1">
      <c r="B436" s="758"/>
      <c r="C436" s="759"/>
      <c r="D436" s="759"/>
      <c r="E436" s="814"/>
      <c r="F436" s="818"/>
      <c r="G436" s="759" t="str">
        <f t="shared" ref="G436" si="155">IF(IF(N436=0,"",N436)&amp;" | "&amp;IF(O436=0,"",O436)&amp;" | "&amp;IF(Q436=0,"",Q436)&amp;" | "&amp;IF(R436=0,"",R436)=" |  |  | ","",IF(N436=0,"",N436)&amp;" | "&amp;IF(O436=0,"",O436)&amp;" | "&amp;IF(Q436=0,"",Q436)&amp;" | "&amp;IF(R436=0,"",R436))</f>
        <v>Sandwich Panel | Corrugated Aluminum Sheet Sandwich Panel, Fire Protective Rating: N/A |  | Mineral Wool (Rock Wool)</v>
      </c>
      <c r="H436" s="816" t="s">
        <v>3089</v>
      </c>
      <c r="I436" s="765" t="str">
        <f>LEFT(H436,14)</f>
        <v>A05ZZ200-00051</v>
      </c>
      <c r="J436" s="766"/>
      <c r="K436" s="766" t="str">
        <f>IFERROR(VLOOKUP($I436,'WM-AR'!$I$7:$AS$3267,34,FALSE),"")</f>
        <v>M2</v>
      </c>
      <c r="L436" s="766" t="str">
        <f>IFERROR(VLOOKUP($I436,'WM-AR'!$I$7:$AS$3267,4,FALSE),"")</f>
        <v>Cladding Work</v>
      </c>
      <c r="M436" s="766" t="str">
        <f>IFERROR(VLOOKUP($I436,'WM-AR'!$I$7:$AS$3267,6,FALSE),"")</f>
        <v>-</v>
      </c>
      <c r="N436" s="766" t="str">
        <f>IFERROR(VLOOKUP($I436,'WM-AR'!$I$7:$AS$3267,8,FALSE),"")</f>
        <v>Sandwich Panel</v>
      </c>
      <c r="O436" s="766" t="str">
        <f>IFERROR(VLOOKUP($I436,'WM-AR'!$I$7:$AS$3267,10,FALSE),"")</f>
        <v>Corrugated Aluminum Sheet Sandwich Panel, Fire Protective Rating: N/A</v>
      </c>
      <c r="P436" s="766">
        <f>IFERROR(VLOOKUP($I436,'WM-AR'!$I$7:$AS$3267,12,FALSE),"")</f>
        <v>0</v>
      </c>
      <c r="Q436" s="766">
        <f>IFERROR(VLOOKUP($I436,'WM-AR'!$I$7:$AS$3267,14,FALSE),"")</f>
        <v>0</v>
      </c>
      <c r="R436" s="766" t="str">
        <f>IFERROR(VLOOKUP($I436,'WM-AR'!$I$7:$AS$3267,16,FALSE),"")</f>
        <v>Mineral Wool (Rock Wool)</v>
      </c>
      <c r="S436" s="766" t="str">
        <f>IFERROR(VLOOKUP($I436,'WM-AR'!$I$7:$AS$3267,18,FALSE),"")</f>
        <v>for Wall</v>
      </c>
      <c r="T436" s="766" t="str">
        <f>IFERROR(VLOOKUP($I436,'WM-AR'!$I$7:$AS$3267,20,FALSE),"")</f>
        <v>w/ Accessories, Flashing</v>
      </c>
      <c r="U436" s="766">
        <f>IFERROR(VLOOKUP($I436,'WM-AR'!$I$7:$AS$3267,22,FALSE),"")</f>
        <v>0</v>
      </c>
      <c r="V436" s="766" t="str">
        <f>IFERROR(VLOOKUP($I436,'WM-AR'!$I$7:$AS$3267,24,FALSE),"")</f>
        <v>100mm≤THK&lt;150mm</v>
      </c>
      <c r="W436" s="766">
        <f>IFERROR(VLOOKUP($I436,'WM-AR'!$I$7:$AS$3267,25,FALSE),"")</f>
        <v>0</v>
      </c>
      <c r="X436" s="766" t="str">
        <f>IFERROR(VLOOKUP($I436,'WM-AR'!$I$7:$AS$3267,26,FALSE),"")</f>
        <v>THK=(  )mm</v>
      </c>
      <c r="Y436" s="766">
        <f>IFERROR(VLOOKUP($I436,'WM-AR'!$I$7:$AS$3267,27,FALSE),"")</f>
        <v>0</v>
      </c>
      <c r="Z436" s="766">
        <f>IFERROR(VLOOKUP($I436,'WM-AR'!$I$7:$AS$3267,28,FALSE),"")</f>
        <v>0</v>
      </c>
      <c r="AA436" s="766">
        <f>IFERROR(VLOOKUP($I436,'WM-AR'!$I$7:$AS$3267,29,FALSE),"")</f>
        <v>0</v>
      </c>
      <c r="AB436" s="766">
        <f>IFERROR(VLOOKUP($I436,'WM-AR'!$I$7:$AS$3267,30,FALSE),"")</f>
        <v>0</v>
      </c>
      <c r="AC436" s="766">
        <f>IFERROR(VLOOKUP($I436,'WM-AR'!$I$7:$AS$3267,31,FALSE),"")</f>
        <v>0</v>
      </c>
      <c r="AD436" s="766">
        <f>IFERROR(VLOOKUP($I436,'WM-AR'!$I$7:$AS$3267,32,FALSE),"")</f>
        <v>0</v>
      </c>
      <c r="AE436" s="766" t="str">
        <f>IFERROR(VLOOKUP($I436,'WM-AR'!$I$7:$AS$3267,33,FALSE),"")</f>
        <v/>
      </c>
      <c r="AF436" s="817" t="s">
        <v>3090</v>
      </c>
      <c r="AG436" s="768" t="s">
        <v>1657</v>
      </c>
      <c r="AH436" s="768" t="s">
        <v>1657</v>
      </c>
      <c r="AI436" s="769"/>
      <c r="AJ436" s="769" t="str">
        <f>K436</f>
        <v>M2</v>
      </c>
      <c r="AK436" s="905"/>
      <c r="AL436" s="88" t="str">
        <f>IF(AND(ISTEXT($E436),ISTEXT($B436)),"산출기준 &gt;&gt;  "&amp;_xlfn.XLOOKUP($E436,산출기준!$D:$D,산출기준!$E:$E,"매칭실패"),"")</f>
        <v/>
      </c>
    </row>
    <row r="437" spans="1:38">
      <c r="A437" s="1019"/>
      <c r="B437" s="684"/>
      <c r="C437" s="685"/>
      <c r="D437" s="1020"/>
      <c r="E437" s="687"/>
      <c r="F437" s="1021"/>
      <c r="G437" s="875" t="s">
        <v>2222</v>
      </c>
      <c r="H437" s="824"/>
      <c r="I437" s="692" t="str">
        <f t="shared" ref="I437:I439" si="156">LEFT(H437,14)</f>
        <v/>
      </c>
      <c r="J437" s="1022"/>
      <c r="K437" s="1023" t="str">
        <f>IFERROR(VLOOKUP($I437,'WM-AR'!$I$7:$AS$3267,34,FALSE),"")</f>
        <v/>
      </c>
      <c r="L437" s="1024" t="str">
        <f>IFERROR(VLOOKUP($I437,'WM-AR'!$I$7:$AS$3267,4,FALSE),"")</f>
        <v/>
      </c>
      <c r="M437" s="1024" t="str">
        <f>IFERROR(VLOOKUP($I437,'WM-AR'!$I$7:$AS$3267,6,FALSE),"")</f>
        <v/>
      </c>
      <c r="N437" s="1024" t="str">
        <f>IFERROR(VLOOKUP($I437,'WM-AR'!$I$7:$AS$3267,8,FALSE),"")</f>
        <v/>
      </c>
      <c r="O437" s="1025" t="str">
        <f>IFERROR(VLOOKUP($I437,'WM-AR'!$I$7:$AS$3267,10,FALSE),"")</f>
        <v/>
      </c>
      <c r="P437" s="1026" t="str">
        <f>IFERROR(VLOOKUP($I437,'WM-AR'!$I$7:$AS$3267,12,FALSE),"")</f>
        <v/>
      </c>
      <c r="Q437" s="1026" t="str">
        <f>IFERROR(VLOOKUP($I437,'WM-AR'!$I$7:$AS$3267,14,FALSE),"")</f>
        <v/>
      </c>
      <c r="R437" s="1026" t="str">
        <f>IFERROR(VLOOKUP($I437,'WM-AR'!$I$7:$AS$3267,16,FALSE),"")</f>
        <v/>
      </c>
      <c r="S437" s="1026" t="str">
        <f>IFERROR(VLOOKUP($I437,'WM-AR'!$I$7:$AS$3267,18,FALSE),"")</f>
        <v/>
      </c>
      <c r="T437" s="1026" t="str">
        <f>IFERROR(VLOOKUP($I437,'WM-AR'!$I$7:$AS$3267,20,FALSE),"")</f>
        <v/>
      </c>
      <c r="U437" s="1026" t="str">
        <f>IFERROR(VLOOKUP($I437,'WM-AR'!$I$7:$AS$3267,22,FALSE),"")</f>
        <v/>
      </c>
      <c r="V437" s="1026" t="str">
        <f>IFERROR(VLOOKUP($I437,'WM-AR'!$I$7:$AS$3267,24,FALSE),"")</f>
        <v/>
      </c>
      <c r="W437" s="1026" t="str">
        <f>IFERROR(VLOOKUP($I437,'WM-AR'!$I$7:$AS$3267,25,FALSE),"")</f>
        <v/>
      </c>
      <c r="X437" s="1026" t="str">
        <f>IFERROR(VLOOKUP($I437,'WM-AR'!$I$7:$AS$3267,26,FALSE),"")</f>
        <v/>
      </c>
      <c r="Y437" s="1026" t="str">
        <f>IFERROR(VLOOKUP($I437,'WM-AR'!$I$7:$AS$3267,27,FALSE),"")</f>
        <v/>
      </c>
      <c r="Z437" s="1026" t="str">
        <f>IFERROR(VLOOKUP($I437,'WM-AR'!$I$7:$AS$3267,28,FALSE),"")</f>
        <v/>
      </c>
      <c r="AA437" s="1026" t="str">
        <f>IFERROR(VLOOKUP($I437,'WM-AR'!$I$7:$AS$3267,29,FALSE),"")</f>
        <v/>
      </c>
      <c r="AB437" s="1026" t="str">
        <f>IFERROR(VLOOKUP($I437,'WM-AR'!$I$7:$AS$3267,30,FALSE),"")</f>
        <v/>
      </c>
      <c r="AC437" s="1026" t="str">
        <f>IFERROR(VLOOKUP($I437,'WM-AR'!$I$7:$AS$3267,31,FALSE),"")</f>
        <v/>
      </c>
      <c r="AD437" s="1026" t="str">
        <f>IFERROR(VLOOKUP($I437,'WM-AR'!$I$7:$AS$3267,32,FALSE),"")</f>
        <v/>
      </c>
      <c r="AE437" s="1026" t="str">
        <f>IFERROR(VLOOKUP($I437,'WM-AR'!$I$7:$AS$3267,33,FALSE),"")</f>
        <v/>
      </c>
      <c r="AF437" s="1027"/>
      <c r="AG437" s="834"/>
      <c r="AH437" s="834"/>
      <c r="AI437" s="836"/>
      <c r="AJ437" s="836" t="str">
        <f t="shared" ref="AJ437:AJ439" si="157">K437</f>
        <v/>
      </c>
      <c r="AK437" s="704"/>
      <c r="AL437" s="1028" t="str">
        <f>IF(AND(ISTEXT($E437),ISTEXT($B437)),"산출기준 &gt;&gt;  "&amp;_xlfn.XLOOKUP($E437,산출기준!$D:$D,산출기준!$E:$E,"매칭실패"),"")</f>
        <v/>
      </c>
    </row>
    <row r="438" spans="1:38">
      <c r="A438" s="1019"/>
      <c r="B438" s="705"/>
      <c r="C438" s="706"/>
      <c r="D438" s="711"/>
      <c r="E438" s="708"/>
      <c r="F438" s="1029"/>
      <c r="G438" s="882"/>
      <c r="H438" s="843"/>
      <c r="I438" s="712" t="str">
        <f t="shared" si="156"/>
        <v/>
      </c>
      <c r="J438" s="1030"/>
      <c r="K438" s="1031" t="str">
        <f>IFERROR(VLOOKUP($I438,'WM-AR'!$I$7:$AS$3267,34,FALSE),"")</f>
        <v/>
      </c>
      <c r="L438" s="1030" t="str">
        <f>IFERROR(VLOOKUP($I438,'WM-AR'!$I$7:$AS$3267,4,FALSE),"")</f>
        <v/>
      </c>
      <c r="M438" s="1030" t="str">
        <f>IFERROR(VLOOKUP($I438,'WM-AR'!$I$7:$AS$3267,6,FALSE),"")</f>
        <v/>
      </c>
      <c r="N438" s="1030" t="str">
        <f>IFERROR(VLOOKUP($I438,'WM-AR'!$I$7:$AS$3267,8,FALSE),"")</f>
        <v/>
      </c>
      <c r="O438" s="1032" t="str">
        <f>IFERROR(VLOOKUP($I438,'WM-AR'!$I$7:$AS$3267,10,FALSE),"")</f>
        <v/>
      </c>
      <c r="P438" s="1033" t="str">
        <f>IFERROR(VLOOKUP($I438,'WM-AR'!$I$7:$AS$3267,12,FALSE),"")</f>
        <v/>
      </c>
      <c r="Q438" s="1033" t="str">
        <f>IFERROR(VLOOKUP($I438,'WM-AR'!$I$7:$AS$3267,14,FALSE),"")</f>
        <v/>
      </c>
      <c r="R438" s="1033" t="str">
        <f>IFERROR(VLOOKUP($I438,'WM-AR'!$I$7:$AS$3267,16,FALSE),"")</f>
        <v/>
      </c>
      <c r="S438" s="1033" t="str">
        <f>IFERROR(VLOOKUP($I438,'WM-AR'!$I$7:$AS$3267,18,FALSE),"")</f>
        <v/>
      </c>
      <c r="T438" s="1033" t="str">
        <f>IFERROR(VLOOKUP($I438,'WM-AR'!$I$7:$AS$3267,20,FALSE),"")</f>
        <v/>
      </c>
      <c r="U438" s="1033" t="str">
        <f>IFERROR(VLOOKUP($I438,'WM-AR'!$I$7:$AS$3267,22,FALSE),"")</f>
        <v/>
      </c>
      <c r="V438" s="1033" t="str">
        <f>IFERROR(VLOOKUP($I438,'WM-AR'!$I$7:$AS$3267,24,FALSE),"")</f>
        <v/>
      </c>
      <c r="W438" s="1033" t="str">
        <f>IFERROR(VLOOKUP($I438,'WM-AR'!$I$7:$AS$3267,25,FALSE),"")</f>
        <v/>
      </c>
      <c r="X438" s="1033" t="str">
        <f>IFERROR(VLOOKUP($I438,'WM-AR'!$I$7:$AS$3267,26,FALSE),"")</f>
        <v/>
      </c>
      <c r="Y438" s="1033" t="str">
        <f>IFERROR(VLOOKUP($I438,'WM-AR'!$I$7:$AS$3267,27,FALSE),"")</f>
        <v/>
      </c>
      <c r="Z438" s="1033" t="str">
        <f>IFERROR(VLOOKUP($I438,'WM-AR'!$I$7:$AS$3267,28,FALSE),"")</f>
        <v/>
      </c>
      <c r="AA438" s="1033" t="str">
        <f>IFERROR(VLOOKUP($I438,'WM-AR'!$I$7:$AS$3267,29,FALSE),"")</f>
        <v/>
      </c>
      <c r="AB438" s="1033" t="str">
        <f>IFERROR(VLOOKUP($I438,'WM-AR'!$I$7:$AS$3267,30,FALSE),"")</f>
        <v/>
      </c>
      <c r="AC438" s="1033" t="str">
        <f>IFERROR(VLOOKUP($I438,'WM-AR'!$I$7:$AS$3267,31,FALSE),"")</f>
        <v/>
      </c>
      <c r="AD438" s="1033" t="str">
        <f>IFERROR(VLOOKUP($I438,'WM-AR'!$I$7:$AS$3267,32,FALSE),"")</f>
        <v/>
      </c>
      <c r="AE438" s="1033" t="str">
        <f>IFERROR(VLOOKUP($I438,'WM-AR'!$I$7:$AS$3267,33,FALSE),"")</f>
        <v/>
      </c>
      <c r="AF438" s="1034"/>
      <c r="AG438" s="852"/>
      <c r="AH438" s="852"/>
      <c r="AI438" s="854"/>
      <c r="AJ438" s="854" t="str">
        <f t="shared" si="157"/>
        <v/>
      </c>
      <c r="AK438" s="723"/>
      <c r="AL438" s="1028" t="str">
        <f>IF(AND(ISTEXT($E438),ISTEXT($B438)),"산출기준 &gt;&gt;  "&amp;_xlfn.XLOOKUP($E438,산출기준!$D:$D,산출기준!$E:$E,"매칭실패"),"")</f>
        <v/>
      </c>
    </row>
    <row r="439" spans="1:38">
      <c r="A439" s="1019"/>
      <c r="B439" s="724"/>
      <c r="C439" s="725"/>
      <c r="D439" s="731"/>
      <c r="E439" s="727"/>
      <c r="F439" s="1035"/>
      <c r="G439" s="886"/>
      <c r="H439" s="861"/>
      <c r="I439" s="732" t="str">
        <f t="shared" si="156"/>
        <v/>
      </c>
      <c r="J439" s="1036"/>
      <c r="K439" s="1037" t="str">
        <f>IFERROR(VLOOKUP($I439,'WM-AR'!$I$7:$AS$3267,34,FALSE),"")</f>
        <v/>
      </c>
      <c r="L439" s="1036" t="str">
        <f>IFERROR(VLOOKUP($I439,'WM-AR'!$I$7:$AS$3267,4,FALSE),"")</f>
        <v/>
      </c>
      <c r="M439" s="1036" t="str">
        <f>IFERROR(VLOOKUP($I439,'WM-AR'!$I$7:$AS$3267,6,FALSE),"")</f>
        <v/>
      </c>
      <c r="N439" s="1036" t="str">
        <f>IFERROR(VLOOKUP($I439,'WM-AR'!$I$7:$AS$3267,8,FALSE),"")</f>
        <v/>
      </c>
      <c r="O439" s="1038" t="str">
        <f>IFERROR(VLOOKUP($I439,'WM-AR'!$I$7:$AS$3267,10,FALSE),"")</f>
        <v/>
      </c>
      <c r="P439" s="1039" t="str">
        <f>IFERROR(VLOOKUP($I439,'WM-AR'!$I$7:$AS$3267,12,FALSE),"")</f>
        <v/>
      </c>
      <c r="Q439" s="1039" t="str">
        <f>IFERROR(VLOOKUP($I439,'WM-AR'!$I$7:$AS$3267,14,FALSE),"")</f>
        <v/>
      </c>
      <c r="R439" s="1039" t="str">
        <f>IFERROR(VLOOKUP($I439,'WM-AR'!$I$7:$AS$3267,16,FALSE),"")</f>
        <v/>
      </c>
      <c r="S439" s="1039" t="str">
        <f>IFERROR(VLOOKUP($I439,'WM-AR'!$I$7:$AS$3267,18,FALSE),"")</f>
        <v/>
      </c>
      <c r="T439" s="1039" t="str">
        <f>IFERROR(VLOOKUP($I439,'WM-AR'!$I$7:$AS$3267,20,FALSE),"")</f>
        <v/>
      </c>
      <c r="U439" s="1039" t="str">
        <f>IFERROR(VLOOKUP($I439,'WM-AR'!$I$7:$AS$3267,22,FALSE),"")</f>
        <v/>
      </c>
      <c r="V439" s="1039" t="str">
        <f>IFERROR(VLOOKUP($I439,'WM-AR'!$I$7:$AS$3267,24,FALSE),"")</f>
        <v/>
      </c>
      <c r="W439" s="1039" t="str">
        <f>IFERROR(VLOOKUP($I439,'WM-AR'!$I$7:$AS$3267,25,FALSE),"")</f>
        <v/>
      </c>
      <c r="X439" s="1039" t="str">
        <f>IFERROR(VLOOKUP($I439,'WM-AR'!$I$7:$AS$3267,26,FALSE),"")</f>
        <v/>
      </c>
      <c r="Y439" s="1039" t="str">
        <f>IFERROR(VLOOKUP($I439,'WM-AR'!$I$7:$AS$3267,27,FALSE),"")</f>
        <v/>
      </c>
      <c r="Z439" s="1039" t="str">
        <f>IFERROR(VLOOKUP($I439,'WM-AR'!$I$7:$AS$3267,28,FALSE),"")</f>
        <v/>
      </c>
      <c r="AA439" s="1039" t="str">
        <f>IFERROR(VLOOKUP($I439,'WM-AR'!$I$7:$AS$3267,29,FALSE),"")</f>
        <v/>
      </c>
      <c r="AB439" s="1039" t="str">
        <f>IFERROR(VLOOKUP($I439,'WM-AR'!$I$7:$AS$3267,30,FALSE),"")</f>
        <v/>
      </c>
      <c r="AC439" s="1039" t="str">
        <f>IFERROR(VLOOKUP($I439,'WM-AR'!$I$7:$AS$3267,31,FALSE),"")</f>
        <v/>
      </c>
      <c r="AD439" s="1039" t="str">
        <f>IFERROR(VLOOKUP($I439,'WM-AR'!$I$7:$AS$3267,32,FALSE),"")</f>
        <v/>
      </c>
      <c r="AE439" s="1039" t="str">
        <f>IFERROR(VLOOKUP($I439,'WM-AR'!$I$7:$AS$3267,33,FALSE),"")</f>
        <v/>
      </c>
      <c r="AF439" s="1040"/>
      <c r="AG439" s="870"/>
      <c r="AH439" s="870"/>
      <c r="AI439" s="871"/>
      <c r="AJ439" s="871" t="str">
        <f t="shared" si="157"/>
        <v/>
      </c>
      <c r="AK439" s="743"/>
      <c r="AL439" s="1028" t="str">
        <f>IF(AND(ISTEXT($E439),ISTEXT($B439)),"산출기준 &gt;&gt;  "&amp;_xlfn.XLOOKUP($E439,산출기준!$D:$D,산출기준!$E:$E,"매칭실패"),"")</f>
        <v/>
      </c>
    </row>
    <row r="440" spans="1:38">
      <c r="B440" s="645"/>
      <c r="C440" s="646"/>
      <c r="D440" s="648"/>
      <c r="E440" s="648"/>
      <c r="F440" s="1047"/>
      <c r="G440" s="645"/>
      <c r="H440" s="651"/>
      <c r="I440" s="652"/>
      <c r="J440" s="652"/>
      <c r="K440" s="653"/>
      <c r="L440" s="653"/>
      <c r="M440" s="653"/>
      <c r="N440" s="653"/>
      <c r="O440" s="653"/>
      <c r="P440" s="653"/>
      <c r="Q440" s="653"/>
      <c r="R440" s="653"/>
      <c r="S440" s="653"/>
      <c r="T440" s="653"/>
      <c r="U440" s="653"/>
      <c r="V440" s="653"/>
      <c r="W440" s="653"/>
      <c r="X440" s="653"/>
      <c r="Y440" s="653"/>
      <c r="Z440" s="653"/>
      <c r="AA440" s="653"/>
      <c r="AB440" s="653"/>
      <c r="AC440" s="653"/>
      <c r="AD440" s="653"/>
      <c r="AE440" s="653"/>
      <c r="AF440" s="656"/>
      <c r="AG440" s="656"/>
      <c r="AH440" s="656"/>
      <c r="AI440" s="656"/>
      <c r="AJ440" s="656"/>
      <c r="AK440" s="657"/>
      <c r="AL440" s="88" t="str">
        <f>IF(AND(ISTEXT($E440),ISTEXT($B440)),"산출기준 &gt;&gt;  "&amp;_xlfn.XLOOKUP($E440,산출기준!$D:$D,산출기준!$E:$E,"매칭실패"),"")</f>
        <v/>
      </c>
    </row>
    <row r="441" spans="1:38" ht="34.9" customHeight="1">
      <c r="B441" s="808" t="str" cm="1">
        <f t="array" aca="1" ref="B441" ca="1">_xlfn.IFNA(INDIRECT("Family_표준_구성도!B"&amp;MATCH(F441,INDIRECT("Family_표준_구성도!"&amp;"C:C"),0)),"")</f>
        <v>3.1.1.6.5</v>
      </c>
      <c r="C441" s="668" t="s">
        <v>2016</v>
      </c>
      <c r="D441" s="809"/>
      <c r="E441" s="668" t="s">
        <v>2939</v>
      </c>
      <c r="F441" s="810" t="s">
        <v>639</v>
      </c>
      <c r="G441" s="811"/>
      <c r="H441" s="917" t="s">
        <v>3091</v>
      </c>
      <c r="I441" s="674"/>
      <c r="J441" s="674"/>
      <c r="K441" s="674"/>
      <c r="L441" s="674"/>
      <c r="M441" s="674"/>
      <c r="N441" s="675"/>
      <c r="O441" s="676"/>
      <c r="P441" s="677"/>
      <c r="Q441" s="677"/>
      <c r="R441" s="677"/>
      <c r="S441" s="677"/>
      <c r="T441" s="677"/>
      <c r="U441" s="677"/>
      <c r="V441" s="678"/>
      <c r="W441" s="679"/>
      <c r="X441" s="679"/>
      <c r="Y441" s="679"/>
      <c r="Z441" s="679"/>
      <c r="AA441" s="679"/>
      <c r="AB441" s="679"/>
      <c r="AC441" s="679"/>
      <c r="AD441" s="679"/>
      <c r="AE441" s="679"/>
      <c r="AF441" s="1043"/>
      <c r="AG441" s="682"/>
      <c r="AH441" s="682"/>
      <c r="AI441" s="682"/>
      <c r="AJ441" s="682"/>
      <c r="AK441" s="683"/>
      <c r="AL441" s="88" t="str">
        <f ca="1">IF(AND(ISTEXT($E441),ISTEXT($B441)),"산출기준 &gt;&gt;  "&amp;_xlfn.XLOOKUP($E441,산출기준!$D:$D,산출기준!$E:$E,"매칭실패"),"")</f>
        <v>산출기준 &gt;&gt;  [ 벽체 일반 산출 ]</v>
      </c>
    </row>
    <row r="442" spans="1:38" ht="49.9" customHeight="1" outlineLevel="1">
      <c r="B442" s="758"/>
      <c r="C442" s="759"/>
      <c r="D442" s="759"/>
      <c r="E442" s="814"/>
      <c r="F442" s="818"/>
      <c r="G442" s="759" t="str">
        <f t="shared" ref="G442" si="158">IF(IF(N442=0,"",N442)&amp;" | "&amp;IF(O442=0,"",O442)&amp;" | "&amp;IF(Q442=0,"",Q442)&amp;" | "&amp;IF(R442=0,"",R442)=" |  |  | ","",IF(N442=0,"",N442)&amp;" | "&amp;IF(O442=0,"",O442)&amp;" | "&amp;IF(Q442=0,"",Q442)&amp;" | "&amp;IF(R442=0,"",R442))</f>
        <v>Sandwich Panel | Corrugated Aluminum Sheet Sandwich Panel, Fire Protective Rating: N/A |  | Glass Wool (Fiberglass)</v>
      </c>
      <c r="H442" s="816" t="s">
        <v>3092</v>
      </c>
      <c r="I442" s="765" t="str">
        <f>LEFT(H442,14)</f>
        <v>A05ZZ200-00075</v>
      </c>
      <c r="J442" s="766"/>
      <c r="K442" s="766" t="str">
        <f>IFERROR(VLOOKUP($I442,'WM-AR'!$I$7:$AS$3267,34,FALSE),"")</f>
        <v>M2</v>
      </c>
      <c r="L442" s="766" t="str">
        <f>IFERROR(VLOOKUP($I442,'WM-AR'!$I$7:$AS$3267,4,FALSE),"")</f>
        <v>Cladding Work</v>
      </c>
      <c r="M442" s="766" t="str">
        <f>IFERROR(VLOOKUP($I442,'WM-AR'!$I$7:$AS$3267,6,FALSE),"")</f>
        <v>-</v>
      </c>
      <c r="N442" s="766" t="str">
        <f>IFERROR(VLOOKUP($I442,'WM-AR'!$I$7:$AS$3267,8,FALSE),"")</f>
        <v>Sandwich Panel</v>
      </c>
      <c r="O442" s="766" t="str">
        <f>IFERROR(VLOOKUP($I442,'WM-AR'!$I$7:$AS$3267,10,FALSE),"")</f>
        <v>Corrugated Aluminum Sheet Sandwich Panel, Fire Protective Rating: N/A</v>
      </c>
      <c r="P442" s="766">
        <f>IFERROR(VLOOKUP($I442,'WM-AR'!$I$7:$AS$3267,12,FALSE),"")</f>
        <v>0</v>
      </c>
      <c r="Q442" s="766">
        <f>IFERROR(VLOOKUP($I442,'WM-AR'!$I$7:$AS$3267,14,FALSE),"")</f>
        <v>0</v>
      </c>
      <c r="R442" s="766" t="str">
        <f>IFERROR(VLOOKUP($I442,'WM-AR'!$I$7:$AS$3267,16,FALSE),"")</f>
        <v>Glass Wool (Fiberglass)</v>
      </c>
      <c r="S442" s="766" t="str">
        <f>IFERROR(VLOOKUP($I442,'WM-AR'!$I$7:$AS$3267,18,FALSE),"")</f>
        <v>for Wall</v>
      </c>
      <c r="T442" s="766" t="str">
        <f>IFERROR(VLOOKUP($I442,'WM-AR'!$I$7:$AS$3267,20,FALSE),"")</f>
        <v>w/ Accessories, Flashing</v>
      </c>
      <c r="U442" s="766">
        <f>IFERROR(VLOOKUP($I442,'WM-AR'!$I$7:$AS$3267,22,FALSE),"")</f>
        <v>0</v>
      </c>
      <c r="V442" s="766" t="str">
        <f>IFERROR(VLOOKUP($I442,'WM-AR'!$I$7:$AS$3267,24,FALSE),"")</f>
        <v>100mm≤THK&lt;150mm</v>
      </c>
      <c r="W442" s="766">
        <f>IFERROR(VLOOKUP($I442,'WM-AR'!$I$7:$AS$3267,25,FALSE),"")</f>
        <v>0</v>
      </c>
      <c r="X442" s="766" t="str">
        <f>IFERROR(VLOOKUP($I442,'WM-AR'!$I$7:$AS$3267,26,FALSE),"")</f>
        <v>THK=(  )mm</v>
      </c>
      <c r="Y442" s="766">
        <f>IFERROR(VLOOKUP($I442,'WM-AR'!$I$7:$AS$3267,27,FALSE),"")</f>
        <v>0</v>
      </c>
      <c r="Z442" s="766">
        <f>IFERROR(VLOOKUP($I442,'WM-AR'!$I$7:$AS$3267,28,FALSE),"")</f>
        <v>0</v>
      </c>
      <c r="AA442" s="766">
        <f>IFERROR(VLOOKUP($I442,'WM-AR'!$I$7:$AS$3267,29,FALSE),"")</f>
        <v>0</v>
      </c>
      <c r="AB442" s="766">
        <f>IFERROR(VLOOKUP($I442,'WM-AR'!$I$7:$AS$3267,30,FALSE),"")</f>
        <v>0</v>
      </c>
      <c r="AC442" s="766">
        <f>IFERROR(VLOOKUP($I442,'WM-AR'!$I$7:$AS$3267,31,FALSE),"")</f>
        <v>0</v>
      </c>
      <c r="AD442" s="766">
        <f>IFERROR(VLOOKUP($I442,'WM-AR'!$I$7:$AS$3267,32,FALSE),"")</f>
        <v>0</v>
      </c>
      <c r="AE442" s="766" t="str">
        <f>IFERROR(VLOOKUP($I442,'WM-AR'!$I$7:$AS$3267,33,FALSE),"")</f>
        <v/>
      </c>
      <c r="AF442" s="817" t="s">
        <v>3090</v>
      </c>
      <c r="AG442" s="768" t="s">
        <v>1657</v>
      </c>
      <c r="AH442" s="768" t="s">
        <v>1657</v>
      </c>
      <c r="AI442" s="769"/>
      <c r="AJ442" s="769" t="str">
        <f>K442</f>
        <v>M2</v>
      </c>
      <c r="AK442" s="905"/>
      <c r="AL442" s="88" t="str">
        <f>IF(AND(ISTEXT($E442),ISTEXT($B442)),"산출기준 &gt;&gt;  "&amp;_xlfn.XLOOKUP($E442,산출기준!$D:$D,산출기준!$E:$E,"매칭실패"),"")</f>
        <v/>
      </c>
    </row>
    <row r="443" spans="1:38">
      <c r="A443" s="1019"/>
      <c r="B443" s="684"/>
      <c r="C443" s="685"/>
      <c r="D443" s="1020"/>
      <c r="E443" s="687"/>
      <c r="F443" s="1021"/>
      <c r="G443" s="875" t="s">
        <v>2223</v>
      </c>
      <c r="H443" s="824"/>
      <c r="I443" s="692" t="str">
        <f t="shared" ref="I443:I445" si="159">LEFT(H443,14)</f>
        <v/>
      </c>
      <c r="J443" s="1022"/>
      <c r="K443" s="1023" t="str">
        <f>IFERROR(VLOOKUP($I443,'WM-AR'!$I$7:$AS$3267,34,FALSE),"")</f>
        <v/>
      </c>
      <c r="L443" s="1024" t="str">
        <f>IFERROR(VLOOKUP($I443,'WM-AR'!$I$7:$AS$3267,4,FALSE),"")</f>
        <v/>
      </c>
      <c r="M443" s="1024" t="str">
        <f>IFERROR(VLOOKUP($I443,'WM-AR'!$I$7:$AS$3267,6,FALSE),"")</f>
        <v/>
      </c>
      <c r="N443" s="1024" t="str">
        <f>IFERROR(VLOOKUP($I443,'WM-AR'!$I$7:$AS$3267,8,FALSE),"")</f>
        <v/>
      </c>
      <c r="O443" s="1025" t="str">
        <f>IFERROR(VLOOKUP($I443,'WM-AR'!$I$7:$AS$3267,10,FALSE),"")</f>
        <v/>
      </c>
      <c r="P443" s="1026" t="str">
        <f>IFERROR(VLOOKUP($I443,'WM-AR'!$I$7:$AS$3267,12,FALSE),"")</f>
        <v/>
      </c>
      <c r="Q443" s="1026" t="str">
        <f>IFERROR(VLOOKUP($I443,'WM-AR'!$I$7:$AS$3267,14,FALSE),"")</f>
        <v/>
      </c>
      <c r="R443" s="1026" t="str">
        <f>IFERROR(VLOOKUP($I443,'WM-AR'!$I$7:$AS$3267,16,FALSE),"")</f>
        <v/>
      </c>
      <c r="S443" s="1026" t="str">
        <f>IFERROR(VLOOKUP($I443,'WM-AR'!$I$7:$AS$3267,18,FALSE),"")</f>
        <v/>
      </c>
      <c r="T443" s="1026" t="str">
        <f>IFERROR(VLOOKUP($I443,'WM-AR'!$I$7:$AS$3267,20,FALSE),"")</f>
        <v/>
      </c>
      <c r="U443" s="1026" t="str">
        <f>IFERROR(VLOOKUP($I443,'WM-AR'!$I$7:$AS$3267,22,FALSE),"")</f>
        <v/>
      </c>
      <c r="V443" s="1026" t="str">
        <f>IFERROR(VLOOKUP($I443,'WM-AR'!$I$7:$AS$3267,24,FALSE),"")</f>
        <v/>
      </c>
      <c r="W443" s="1026" t="str">
        <f>IFERROR(VLOOKUP($I443,'WM-AR'!$I$7:$AS$3267,25,FALSE),"")</f>
        <v/>
      </c>
      <c r="X443" s="1026" t="str">
        <f>IFERROR(VLOOKUP($I443,'WM-AR'!$I$7:$AS$3267,26,FALSE),"")</f>
        <v/>
      </c>
      <c r="Y443" s="1026" t="str">
        <f>IFERROR(VLOOKUP($I443,'WM-AR'!$I$7:$AS$3267,27,FALSE),"")</f>
        <v/>
      </c>
      <c r="Z443" s="1026" t="str">
        <f>IFERROR(VLOOKUP($I443,'WM-AR'!$I$7:$AS$3267,28,FALSE),"")</f>
        <v/>
      </c>
      <c r="AA443" s="1026" t="str">
        <f>IFERROR(VLOOKUP($I443,'WM-AR'!$I$7:$AS$3267,29,FALSE),"")</f>
        <v/>
      </c>
      <c r="AB443" s="1026" t="str">
        <f>IFERROR(VLOOKUP($I443,'WM-AR'!$I$7:$AS$3267,30,FALSE),"")</f>
        <v/>
      </c>
      <c r="AC443" s="1026" t="str">
        <f>IFERROR(VLOOKUP($I443,'WM-AR'!$I$7:$AS$3267,31,FALSE),"")</f>
        <v/>
      </c>
      <c r="AD443" s="1026" t="str">
        <f>IFERROR(VLOOKUP($I443,'WM-AR'!$I$7:$AS$3267,32,FALSE),"")</f>
        <v/>
      </c>
      <c r="AE443" s="1026" t="str">
        <f>IFERROR(VLOOKUP($I443,'WM-AR'!$I$7:$AS$3267,33,FALSE),"")</f>
        <v/>
      </c>
      <c r="AF443" s="1027"/>
      <c r="AG443" s="834"/>
      <c r="AH443" s="834"/>
      <c r="AI443" s="836"/>
      <c r="AJ443" s="836" t="str">
        <f t="shared" ref="AJ443:AJ445" si="160">K443</f>
        <v/>
      </c>
      <c r="AK443" s="704"/>
      <c r="AL443" s="1028" t="str">
        <f>IF(AND(ISTEXT($E443),ISTEXT($B443)),"산출기준 &gt;&gt;  "&amp;_xlfn.XLOOKUP($E443,산출기준!$D:$D,산출기준!$E:$E,"매칭실패"),"")</f>
        <v/>
      </c>
    </row>
    <row r="444" spans="1:38">
      <c r="A444" s="1019"/>
      <c r="B444" s="705"/>
      <c r="C444" s="706"/>
      <c r="D444" s="711"/>
      <c r="E444" s="708"/>
      <c r="F444" s="1029"/>
      <c r="G444" s="882"/>
      <c r="H444" s="843"/>
      <c r="I444" s="712" t="str">
        <f t="shared" si="159"/>
        <v/>
      </c>
      <c r="J444" s="1030"/>
      <c r="K444" s="1031" t="str">
        <f>IFERROR(VLOOKUP($I444,'WM-AR'!$I$7:$AS$3267,34,FALSE),"")</f>
        <v/>
      </c>
      <c r="L444" s="1030" t="str">
        <f>IFERROR(VLOOKUP($I444,'WM-AR'!$I$7:$AS$3267,4,FALSE),"")</f>
        <v/>
      </c>
      <c r="M444" s="1030" t="str">
        <f>IFERROR(VLOOKUP($I444,'WM-AR'!$I$7:$AS$3267,6,FALSE),"")</f>
        <v/>
      </c>
      <c r="N444" s="1030" t="str">
        <f>IFERROR(VLOOKUP($I444,'WM-AR'!$I$7:$AS$3267,8,FALSE),"")</f>
        <v/>
      </c>
      <c r="O444" s="1032" t="str">
        <f>IFERROR(VLOOKUP($I444,'WM-AR'!$I$7:$AS$3267,10,FALSE),"")</f>
        <v/>
      </c>
      <c r="P444" s="1033" t="str">
        <f>IFERROR(VLOOKUP($I444,'WM-AR'!$I$7:$AS$3267,12,FALSE),"")</f>
        <v/>
      </c>
      <c r="Q444" s="1033" t="str">
        <f>IFERROR(VLOOKUP($I444,'WM-AR'!$I$7:$AS$3267,14,FALSE),"")</f>
        <v/>
      </c>
      <c r="R444" s="1033" t="str">
        <f>IFERROR(VLOOKUP($I444,'WM-AR'!$I$7:$AS$3267,16,FALSE),"")</f>
        <v/>
      </c>
      <c r="S444" s="1033" t="str">
        <f>IFERROR(VLOOKUP($I444,'WM-AR'!$I$7:$AS$3267,18,FALSE),"")</f>
        <v/>
      </c>
      <c r="T444" s="1033" t="str">
        <f>IFERROR(VLOOKUP($I444,'WM-AR'!$I$7:$AS$3267,20,FALSE),"")</f>
        <v/>
      </c>
      <c r="U444" s="1033" t="str">
        <f>IFERROR(VLOOKUP($I444,'WM-AR'!$I$7:$AS$3267,22,FALSE),"")</f>
        <v/>
      </c>
      <c r="V444" s="1033" t="str">
        <f>IFERROR(VLOOKUP($I444,'WM-AR'!$I$7:$AS$3267,24,FALSE),"")</f>
        <v/>
      </c>
      <c r="W444" s="1033" t="str">
        <f>IFERROR(VLOOKUP($I444,'WM-AR'!$I$7:$AS$3267,25,FALSE),"")</f>
        <v/>
      </c>
      <c r="X444" s="1033" t="str">
        <f>IFERROR(VLOOKUP($I444,'WM-AR'!$I$7:$AS$3267,26,FALSE),"")</f>
        <v/>
      </c>
      <c r="Y444" s="1033" t="str">
        <f>IFERROR(VLOOKUP($I444,'WM-AR'!$I$7:$AS$3267,27,FALSE),"")</f>
        <v/>
      </c>
      <c r="Z444" s="1033" t="str">
        <f>IFERROR(VLOOKUP($I444,'WM-AR'!$I$7:$AS$3267,28,FALSE),"")</f>
        <v/>
      </c>
      <c r="AA444" s="1033" t="str">
        <f>IFERROR(VLOOKUP($I444,'WM-AR'!$I$7:$AS$3267,29,FALSE),"")</f>
        <v/>
      </c>
      <c r="AB444" s="1033" t="str">
        <f>IFERROR(VLOOKUP($I444,'WM-AR'!$I$7:$AS$3267,30,FALSE),"")</f>
        <v/>
      </c>
      <c r="AC444" s="1033" t="str">
        <f>IFERROR(VLOOKUP($I444,'WM-AR'!$I$7:$AS$3267,31,FALSE),"")</f>
        <v/>
      </c>
      <c r="AD444" s="1033" t="str">
        <f>IFERROR(VLOOKUP($I444,'WM-AR'!$I$7:$AS$3267,32,FALSE),"")</f>
        <v/>
      </c>
      <c r="AE444" s="1033" t="str">
        <f>IFERROR(VLOOKUP($I444,'WM-AR'!$I$7:$AS$3267,33,FALSE),"")</f>
        <v/>
      </c>
      <c r="AF444" s="1034"/>
      <c r="AG444" s="852"/>
      <c r="AH444" s="852"/>
      <c r="AI444" s="854"/>
      <c r="AJ444" s="854" t="str">
        <f t="shared" si="160"/>
        <v/>
      </c>
      <c r="AK444" s="723"/>
      <c r="AL444" s="1028" t="str">
        <f>IF(AND(ISTEXT($E444),ISTEXT($B444)),"산출기준 &gt;&gt;  "&amp;_xlfn.XLOOKUP($E444,산출기준!$D:$D,산출기준!$E:$E,"매칭실패"),"")</f>
        <v/>
      </c>
    </row>
    <row r="445" spans="1:38">
      <c r="A445" s="1019"/>
      <c r="B445" s="724"/>
      <c r="C445" s="725"/>
      <c r="D445" s="731"/>
      <c r="E445" s="727"/>
      <c r="F445" s="1035"/>
      <c r="G445" s="886"/>
      <c r="H445" s="861"/>
      <c r="I445" s="732" t="str">
        <f t="shared" si="159"/>
        <v/>
      </c>
      <c r="J445" s="1036"/>
      <c r="K445" s="1037" t="str">
        <f>IFERROR(VLOOKUP($I445,'WM-AR'!$I$7:$AS$3267,34,FALSE),"")</f>
        <v/>
      </c>
      <c r="L445" s="1036" t="str">
        <f>IFERROR(VLOOKUP($I445,'WM-AR'!$I$7:$AS$3267,4,FALSE),"")</f>
        <v/>
      </c>
      <c r="M445" s="1036" t="str">
        <f>IFERROR(VLOOKUP($I445,'WM-AR'!$I$7:$AS$3267,6,FALSE),"")</f>
        <v/>
      </c>
      <c r="N445" s="1036" t="str">
        <f>IFERROR(VLOOKUP($I445,'WM-AR'!$I$7:$AS$3267,8,FALSE),"")</f>
        <v/>
      </c>
      <c r="O445" s="1038" t="str">
        <f>IFERROR(VLOOKUP($I445,'WM-AR'!$I$7:$AS$3267,10,FALSE),"")</f>
        <v/>
      </c>
      <c r="P445" s="1039" t="str">
        <f>IFERROR(VLOOKUP($I445,'WM-AR'!$I$7:$AS$3267,12,FALSE),"")</f>
        <v/>
      </c>
      <c r="Q445" s="1039" t="str">
        <f>IFERROR(VLOOKUP($I445,'WM-AR'!$I$7:$AS$3267,14,FALSE),"")</f>
        <v/>
      </c>
      <c r="R445" s="1039" t="str">
        <f>IFERROR(VLOOKUP($I445,'WM-AR'!$I$7:$AS$3267,16,FALSE),"")</f>
        <v/>
      </c>
      <c r="S445" s="1039" t="str">
        <f>IFERROR(VLOOKUP($I445,'WM-AR'!$I$7:$AS$3267,18,FALSE),"")</f>
        <v/>
      </c>
      <c r="T445" s="1039" t="str">
        <f>IFERROR(VLOOKUP($I445,'WM-AR'!$I$7:$AS$3267,20,FALSE),"")</f>
        <v/>
      </c>
      <c r="U445" s="1039" t="str">
        <f>IFERROR(VLOOKUP($I445,'WM-AR'!$I$7:$AS$3267,22,FALSE),"")</f>
        <v/>
      </c>
      <c r="V445" s="1039" t="str">
        <f>IFERROR(VLOOKUP($I445,'WM-AR'!$I$7:$AS$3267,24,FALSE),"")</f>
        <v/>
      </c>
      <c r="W445" s="1039" t="str">
        <f>IFERROR(VLOOKUP($I445,'WM-AR'!$I$7:$AS$3267,25,FALSE),"")</f>
        <v/>
      </c>
      <c r="X445" s="1039" t="str">
        <f>IFERROR(VLOOKUP($I445,'WM-AR'!$I$7:$AS$3267,26,FALSE),"")</f>
        <v/>
      </c>
      <c r="Y445" s="1039" t="str">
        <f>IFERROR(VLOOKUP($I445,'WM-AR'!$I$7:$AS$3267,27,FALSE),"")</f>
        <v/>
      </c>
      <c r="Z445" s="1039" t="str">
        <f>IFERROR(VLOOKUP($I445,'WM-AR'!$I$7:$AS$3267,28,FALSE),"")</f>
        <v/>
      </c>
      <c r="AA445" s="1039" t="str">
        <f>IFERROR(VLOOKUP($I445,'WM-AR'!$I$7:$AS$3267,29,FALSE),"")</f>
        <v/>
      </c>
      <c r="AB445" s="1039" t="str">
        <f>IFERROR(VLOOKUP($I445,'WM-AR'!$I$7:$AS$3267,30,FALSE),"")</f>
        <v/>
      </c>
      <c r="AC445" s="1039" t="str">
        <f>IFERROR(VLOOKUP($I445,'WM-AR'!$I$7:$AS$3267,31,FALSE),"")</f>
        <v/>
      </c>
      <c r="AD445" s="1039" t="str">
        <f>IFERROR(VLOOKUP($I445,'WM-AR'!$I$7:$AS$3267,32,FALSE),"")</f>
        <v/>
      </c>
      <c r="AE445" s="1039" t="str">
        <f>IFERROR(VLOOKUP($I445,'WM-AR'!$I$7:$AS$3267,33,FALSE),"")</f>
        <v/>
      </c>
      <c r="AF445" s="1040"/>
      <c r="AG445" s="870"/>
      <c r="AH445" s="870"/>
      <c r="AI445" s="871"/>
      <c r="AJ445" s="871" t="str">
        <f t="shared" si="160"/>
        <v/>
      </c>
      <c r="AK445" s="743"/>
      <c r="AL445" s="1028" t="str">
        <f>IF(AND(ISTEXT($E445),ISTEXT($B445)),"산출기준 &gt;&gt;  "&amp;_xlfn.XLOOKUP($E445,산출기준!$D:$D,산출기준!$E:$E,"매칭실패"),"")</f>
        <v/>
      </c>
    </row>
    <row r="446" spans="1:38">
      <c r="B446" s="635"/>
      <c r="C446" s="636"/>
      <c r="D446" s="636"/>
      <c r="E446" s="636"/>
      <c r="F446" s="638"/>
      <c r="G446" s="639"/>
      <c r="H446" s="639"/>
      <c r="I446" s="641"/>
      <c r="J446" s="642"/>
      <c r="K446" s="642"/>
      <c r="L446" s="642"/>
      <c r="M446" s="642"/>
      <c r="N446" s="642"/>
      <c r="O446" s="642"/>
      <c r="P446" s="642"/>
      <c r="Q446" s="642"/>
      <c r="R446" s="642"/>
      <c r="S446" s="642"/>
      <c r="T446" s="642"/>
      <c r="U446" s="642"/>
      <c r="V446" s="642"/>
      <c r="W446" s="642"/>
      <c r="X446" s="642"/>
      <c r="Y446" s="642"/>
      <c r="Z446" s="642"/>
      <c r="AA446" s="642"/>
      <c r="AB446" s="642"/>
      <c r="AC446" s="642"/>
      <c r="AD446" s="642"/>
      <c r="AE446" s="642"/>
      <c r="AF446" s="636"/>
      <c r="AG446" s="643"/>
      <c r="AH446" s="643"/>
      <c r="AI446" s="644"/>
      <c r="AJ446" s="644"/>
      <c r="AK446" s="639"/>
      <c r="AL446" s="88" t="str">
        <f>IF(AND(ISTEXT($E446),ISTEXT($B446)),"산출기준 &gt;&gt;  "&amp;_xlfn.XLOOKUP($E446,산출기준!$D:$D,산출기준!$E:$E,"매칭실패"),"")</f>
        <v/>
      </c>
    </row>
    <row r="447" spans="1:38">
      <c r="B447" s="645"/>
      <c r="C447" s="646" t="s">
        <v>2937</v>
      </c>
      <c r="D447" s="648"/>
      <c r="E447" s="648"/>
      <c r="F447" s="649" t="s">
        <v>3093</v>
      </c>
      <c r="G447" s="645"/>
      <c r="H447" s="651"/>
      <c r="I447" s="652"/>
      <c r="J447" s="652"/>
      <c r="K447" s="653"/>
      <c r="L447" s="653"/>
      <c r="M447" s="653"/>
      <c r="N447" s="653"/>
      <c r="O447" s="653"/>
      <c r="P447" s="653"/>
      <c r="Q447" s="653"/>
      <c r="R447" s="653"/>
      <c r="S447" s="653"/>
      <c r="T447" s="653"/>
      <c r="U447" s="653"/>
      <c r="V447" s="653"/>
      <c r="W447" s="653"/>
      <c r="X447" s="653"/>
      <c r="Y447" s="653"/>
      <c r="Z447" s="653"/>
      <c r="AA447" s="653"/>
      <c r="AB447" s="653"/>
      <c r="AC447" s="653"/>
      <c r="AD447" s="653"/>
      <c r="AE447" s="653"/>
      <c r="AF447" s="656"/>
      <c r="AG447" s="656"/>
      <c r="AH447" s="656"/>
      <c r="AI447" s="656"/>
      <c r="AJ447" s="656"/>
      <c r="AK447" s="657"/>
      <c r="AL447" s="88" t="str">
        <f>IF(AND(ISTEXT($E447),ISTEXT($B447)),"산출기준 &gt;&gt;  "&amp;_xlfn.XLOOKUP($E447,산출기준!$D:$D,산출기준!$E:$E,"매칭실패"),"")</f>
        <v/>
      </c>
    </row>
    <row r="448" spans="1:38">
      <c r="B448" s="645"/>
      <c r="C448" s="646"/>
      <c r="D448" s="648"/>
      <c r="E448" s="648"/>
      <c r="F448" s="1047"/>
      <c r="G448" s="645"/>
      <c r="H448" s="651"/>
      <c r="I448" s="652"/>
      <c r="J448" s="652"/>
      <c r="K448" s="653"/>
      <c r="L448" s="653"/>
      <c r="M448" s="653"/>
      <c r="N448" s="653"/>
      <c r="O448" s="653"/>
      <c r="P448" s="653"/>
      <c r="Q448" s="653"/>
      <c r="R448" s="653"/>
      <c r="S448" s="653"/>
      <c r="T448" s="653"/>
      <c r="U448" s="653"/>
      <c r="V448" s="653"/>
      <c r="W448" s="653"/>
      <c r="X448" s="653"/>
      <c r="Y448" s="653"/>
      <c r="Z448" s="653"/>
      <c r="AA448" s="653"/>
      <c r="AB448" s="653"/>
      <c r="AC448" s="653"/>
      <c r="AD448" s="653"/>
      <c r="AE448" s="653"/>
      <c r="AF448" s="656"/>
      <c r="AG448" s="656"/>
      <c r="AH448" s="656"/>
      <c r="AI448" s="656"/>
      <c r="AJ448" s="656"/>
      <c r="AK448" s="657"/>
      <c r="AL448" s="88" t="str">
        <f>IF(AND(ISTEXT($E448),ISTEXT($B448)),"산출기준 &gt;&gt;  "&amp;_xlfn.XLOOKUP($E448,산출기준!$D:$D,산출기준!$E:$E,"매칭실패"),"")</f>
        <v/>
      </c>
    </row>
    <row r="449" spans="1:38" ht="34.9" customHeight="1">
      <c r="B449" s="808" t="str" cm="1">
        <f t="array" aca="1" ref="B449" ca="1">_xlfn.IFNA(INDIRECT("Family_표준_구성도!B"&amp;MATCH(F449,INDIRECT("Family_표준_구성도!"&amp;"C:C"),0)),"")</f>
        <v>3.1.1.7.1</v>
      </c>
      <c r="C449" s="668" t="s">
        <v>2016</v>
      </c>
      <c r="D449" s="809"/>
      <c r="E449" s="668" t="s">
        <v>2939</v>
      </c>
      <c r="F449" s="810" t="s">
        <v>643</v>
      </c>
      <c r="G449" s="811"/>
      <c r="H449" s="917" t="s">
        <v>3094</v>
      </c>
      <c r="I449" s="674"/>
      <c r="J449" s="674"/>
      <c r="K449" s="674"/>
      <c r="L449" s="674"/>
      <c r="M449" s="674"/>
      <c r="N449" s="675"/>
      <c r="O449" s="676"/>
      <c r="P449" s="677"/>
      <c r="Q449" s="677"/>
      <c r="R449" s="677"/>
      <c r="S449" s="677"/>
      <c r="T449" s="677"/>
      <c r="U449" s="677"/>
      <c r="V449" s="678"/>
      <c r="W449" s="679"/>
      <c r="X449" s="679"/>
      <c r="Y449" s="679"/>
      <c r="Z449" s="679"/>
      <c r="AA449" s="679"/>
      <c r="AB449" s="679"/>
      <c r="AC449" s="679"/>
      <c r="AD449" s="679"/>
      <c r="AE449" s="679"/>
      <c r="AF449" s="1043"/>
      <c r="AG449" s="682"/>
      <c r="AH449" s="682"/>
      <c r="AI449" s="682"/>
      <c r="AJ449" s="682"/>
      <c r="AK449" s="683"/>
      <c r="AL449" s="88" t="str">
        <f ca="1">IF(AND(ISTEXT($E449),ISTEXT($B449)),"산출기준 &gt;&gt;  "&amp;_xlfn.XLOOKUP($E449,산출기준!$D:$D,산출기준!$E:$E,"매칭실패"),"")</f>
        <v>산출기준 &gt;&gt;  [ 벽체 일반 산출 ]</v>
      </c>
    </row>
    <row r="450" spans="1:38" ht="49.9" customHeight="1" outlineLevel="1">
      <c r="B450" s="758"/>
      <c r="C450" s="759"/>
      <c r="D450" s="759"/>
      <c r="E450" s="814"/>
      <c r="F450" s="818" t="s">
        <v>2951</v>
      </c>
      <c r="G450" s="759" t="str">
        <f t="shared" ref="G450:G451" si="161">IF(IF(N450=0,"",N450)&amp;" | "&amp;IF(O450=0,"",O450)&amp;" | "&amp;IF(Q450=0,"",Q450)&amp;" | "&amp;IF(R450=0,"",R450)=" |  |  | ","",IF(N450=0,"",N450)&amp;" | "&amp;IF(O450=0,"",O450)&amp;" | "&amp;IF(Q450=0,"",Q450)&amp;" | "&amp;IF(R450=0,"",R450))</f>
        <v>Gypsumboard Partition Wall (Fixed Type) | Fire Protective Rating: N/A, 1-Layer Gypsum Board to One Side |  | w/o Insulation</v>
      </c>
      <c r="H450" s="816" t="s">
        <v>3095</v>
      </c>
      <c r="I450" s="765" t="str">
        <f>LEFT(H450,14)</f>
        <v>A04AS177-00002</v>
      </c>
      <c r="J450" s="766"/>
      <c r="K450" s="766" t="str">
        <f>IFERROR(VLOOKUP($I450,'WM-AR'!$I$7:$AS$3267,34,FALSE),"")</f>
        <v>M2</v>
      </c>
      <c r="L450" s="766" t="str">
        <f>IFERROR(VLOOKUP($I450,'WM-AR'!$I$7:$AS$3267,4,FALSE),"")</f>
        <v>Finishing Work</v>
      </c>
      <c r="M450" s="766" t="str">
        <f>IFERROR(VLOOKUP($I450,'WM-AR'!$I$7:$AS$3267,6,FALSE),"")</f>
        <v>Exterior/Interior Finish Work</v>
      </c>
      <c r="N450" s="766" t="str">
        <f>IFERROR(VLOOKUP($I450,'WM-AR'!$I$7:$AS$3267,8,FALSE),"")</f>
        <v>Gypsumboard Partition Wall (Fixed Type)</v>
      </c>
      <c r="O450" s="766" t="str">
        <f>IFERROR(VLOOKUP($I450,'WM-AR'!$I$7:$AS$3267,10,FALSE),"")</f>
        <v>Fire Protective Rating: N/A, 1-Layer Gypsum Board to One Side</v>
      </c>
      <c r="P450" s="766">
        <f>IFERROR(VLOOKUP($I450,'WM-AR'!$I$7:$AS$3267,12,FALSE),"")</f>
        <v>0</v>
      </c>
      <c r="Q450" s="766">
        <f>IFERROR(VLOOKUP($I450,'WM-AR'!$I$7:$AS$3267,14,FALSE),"")</f>
        <v>0</v>
      </c>
      <c r="R450" s="766" t="str">
        <f>IFERROR(VLOOKUP($I450,'WM-AR'!$I$7:$AS$3267,16,FALSE),"")</f>
        <v>w/o Insulation</v>
      </c>
      <c r="S450" s="766">
        <f>IFERROR(VLOOKUP($I450,'WM-AR'!$I$7:$AS$3267,18,FALSE),"")</f>
        <v>0</v>
      </c>
      <c r="T450" s="766" t="str">
        <f>IFERROR(VLOOKUP($I450,'WM-AR'!$I$7:$AS$3267,20,FALSE),"")</f>
        <v>Including Supporting Frame(Stud) &amp; Accessories</v>
      </c>
      <c r="U450" s="766">
        <f>IFERROR(VLOOKUP($I450,'WM-AR'!$I$7:$AS$3267,22,FALSE),"")</f>
        <v>0</v>
      </c>
      <c r="V450" s="766" t="str">
        <f>IFERROR(VLOOKUP($I450,'WM-AR'!$I$7:$AS$3267,24,FALSE),"")</f>
        <v>1-Layer Gypsumboard THK=12.5mm</v>
      </c>
      <c r="W450" s="766">
        <f>IFERROR(VLOOKUP($I450,'WM-AR'!$I$7:$AS$3267,25,FALSE),"")</f>
        <v>0</v>
      </c>
      <c r="X450" s="766" t="str">
        <f>IFERROR(VLOOKUP($I450,'WM-AR'!$I$7:$AS$3267,26,FALSE),"")</f>
        <v/>
      </c>
      <c r="Y450" s="766">
        <f>IFERROR(VLOOKUP($I450,'WM-AR'!$I$7:$AS$3267,27,FALSE),"")</f>
        <v>0</v>
      </c>
      <c r="Z450" s="766">
        <f>IFERROR(VLOOKUP($I450,'WM-AR'!$I$7:$AS$3267,28,FALSE),"")</f>
        <v>0</v>
      </c>
      <c r="AA450" s="766">
        <f>IFERROR(VLOOKUP($I450,'WM-AR'!$I$7:$AS$3267,29,FALSE),"")</f>
        <v>0</v>
      </c>
      <c r="AB450" s="766">
        <f>IFERROR(VLOOKUP($I450,'WM-AR'!$I$7:$AS$3267,30,FALSE),"")</f>
        <v>0</v>
      </c>
      <c r="AC450" s="766">
        <f>IFERROR(VLOOKUP($I450,'WM-AR'!$I$7:$AS$3267,31,FALSE),"")</f>
        <v>0</v>
      </c>
      <c r="AD450" s="766">
        <f>IFERROR(VLOOKUP($I450,'WM-AR'!$I$7:$AS$3267,32,FALSE),"")</f>
        <v>0</v>
      </c>
      <c r="AE450" s="766" t="str">
        <f>IFERROR(VLOOKUP($I450,'WM-AR'!$I$7:$AS$3267,33,FALSE),"")</f>
        <v/>
      </c>
      <c r="AF450" s="817"/>
      <c r="AG450" s="768" t="s">
        <v>1657</v>
      </c>
      <c r="AH450" s="768" t="s">
        <v>1657</v>
      </c>
      <c r="AI450" s="769"/>
      <c r="AJ450" s="769" t="str">
        <f>K450</f>
        <v>M2</v>
      </c>
      <c r="AK450" s="905"/>
      <c r="AL450" s="88" t="str">
        <f>IF(AND(ISTEXT($E450),ISTEXT($B450)),"산출기준 &gt;&gt;  "&amp;_xlfn.XLOOKUP($E450,산출기준!$D:$D,산출기준!$E:$E,"매칭실패"),"")</f>
        <v/>
      </c>
    </row>
    <row r="451" spans="1:38" ht="49.9" customHeight="1" outlineLevel="1">
      <c r="B451" s="758"/>
      <c r="C451" s="759"/>
      <c r="D451" s="759"/>
      <c r="E451" s="814"/>
      <c r="F451" s="818" t="s">
        <v>3096</v>
      </c>
      <c r="G451" s="759" t="str">
        <f t="shared" si="161"/>
        <v>Sandwich Panel | Corrugated Galvanized Steel Sheet Sandwich Panel, Fire Protective Rating: N/A |  | Mineral Wool (Rock Wool)</v>
      </c>
      <c r="H451" s="816" t="s">
        <v>3079</v>
      </c>
      <c r="I451" s="765" t="str">
        <f>LEFT(H451,14)</f>
        <v>A05ZZ200-00003</v>
      </c>
      <c r="J451" s="766"/>
      <c r="K451" s="766" t="str">
        <f>IFERROR(VLOOKUP($I451,'WM-AR'!$I$7:$AS$3267,34,FALSE),"")</f>
        <v>M2</v>
      </c>
      <c r="L451" s="766" t="str">
        <f>IFERROR(VLOOKUP($I451,'WM-AR'!$I$7:$AS$3267,4,FALSE),"")</f>
        <v>Cladding Work</v>
      </c>
      <c r="M451" s="766" t="str">
        <f>IFERROR(VLOOKUP($I451,'WM-AR'!$I$7:$AS$3267,6,FALSE),"")</f>
        <v>-</v>
      </c>
      <c r="N451" s="766" t="str">
        <f>IFERROR(VLOOKUP($I451,'WM-AR'!$I$7:$AS$3267,8,FALSE),"")</f>
        <v>Sandwich Panel</v>
      </c>
      <c r="O451" s="766" t="str">
        <f>IFERROR(VLOOKUP($I451,'WM-AR'!$I$7:$AS$3267,10,FALSE),"")</f>
        <v>Corrugated Galvanized Steel Sheet Sandwich Panel, Fire Protective Rating: N/A</v>
      </c>
      <c r="P451" s="766">
        <f>IFERROR(VLOOKUP($I451,'WM-AR'!$I$7:$AS$3267,12,FALSE),"")</f>
        <v>0</v>
      </c>
      <c r="Q451" s="766">
        <f>IFERROR(VLOOKUP($I451,'WM-AR'!$I$7:$AS$3267,14,FALSE),"")</f>
        <v>0</v>
      </c>
      <c r="R451" s="766" t="str">
        <f>IFERROR(VLOOKUP($I451,'WM-AR'!$I$7:$AS$3267,16,FALSE),"")</f>
        <v>Mineral Wool (Rock Wool)</v>
      </c>
      <c r="S451" s="766" t="str">
        <f>IFERROR(VLOOKUP($I451,'WM-AR'!$I$7:$AS$3267,18,FALSE),"")</f>
        <v>for Wall</v>
      </c>
      <c r="T451" s="766" t="str">
        <f>IFERROR(VLOOKUP($I451,'WM-AR'!$I$7:$AS$3267,20,FALSE),"")</f>
        <v>w/ Accessories, Flashing</v>
      </c>
      <c r="U451" s="766">
        <f>IFERROR(VLOOKUP($I451,'WM-AR'!$I$7:$AS$3267,22,FALSE),"")</f>
        <v>0</v>
      </c>
      <c r="V451" s="766" t="str">
        <f>IFERROR(VLOOKUP($I451,'WM-AR'!$I$7:$AS$3267,24,FALSE),"")</f>
        <v>100mm≤THK&lt;150mm</v>
      </c>
      <c r="W451" s="766">
        <f>IFERROR(VLOOKUP($I451,'WM-AR'!$I$7:$AS$3267,25,FALSE),"")</f>
        <v>0</v>
      </c>
      <c r="X451" s="766" t="str">
        <f>IFERROR(VLOOKUP($I451,'WM-AR'!$I$7:$AS$3267,26,FALSE),"")</f>
        <v>THK=(  )mm</v>
      </c>
      <c r="Y451" s="766">
        <f>IFERROR(VLOOKUP($I451,'WM-AR'!$I$7:$AS$3267,27,FALSE),"")</f>
        <v>0</v>
      </c>
      <c r="Z451" s="766">
        <f>IFERROR(VLOOKUP($I451,'WM-AR'!$I$7:$AS$3267,28,FALSE),"")</f>
        <v>0</v>
      </c>
      <c r="AA451" s="766">
        <f>IFERROR(VLOOKUP($I451,'WM-AR'!$I$7:$AS$3267,29,FALSE),"")</f>
        <v>0</v>
      </c>
      <c r="AB451" s="766">
        <f>IFERROR(VLOOKUP($I451,'WM-AR'!$I$7:$AS$3267,30,FALSE),"")</f>
        <v>0</v>
      </c>
      <c r="AC451" s="766">
        <f>IFERROR(VLOOKUP($I451,'WM-AR'!$I$7:$AS$3267,31,FALSE),"")</f>
        <v>0</v>
      </c>
      <c r="AD451" s="766">
        <f>IFERROR(VLOOKUP($I451,'WM-AR'!$I$7:$AS$3267,32,FALSE),"")</f>
        <v>0</v>
      </c>
      <c r="AE451" s="766" t="str">
        <f>IFERROR(VLOOKUP($I451,'WM-AR'!$I$7:$AS$3267,33,FALSE),"")</f>
        <v/>
      </c>
      <c r="AF451" s="817" t="s">
        <v>3090</v>
      </c>
      <c r="AG451" s="768" t="s">
        <v>1657</v>
      </c>
      <c r="AH451" s="768" t="s">
        <v>1657</v>
      </c>
      <c r="AI451" s="769"/>
      <c r="AJ451" s="769" t="str">
        <f>K451</f>
        <v>M2</v>
      </c>
      <c r="AK451" s="905"/>
      <c r="AL451" s="88" t="str">
        <f>IF(AND(ISTEXT($E451),ISTEXT($B451)),"산출기준 &gt;&gt;  "&amp;_xlfn.XLOOKUP($E451,산출기준!$D:$D,산출기준!$E:$E,"매칭실패"),"")</f>
        <v/>
      </c>
    </row>
    <row r="452" spans="1:38">
      <c r="A452" s="1019"/>
      <c r="B452" s="684"/>
      <c r="C452" s="685"/>
      <c r="D452" s="1020"/>
      <c r="E452" s="687"/>
      <c r="F452" s="1021"/>
      <c r="G452" s="875" t="s">
        <v>2224</v>
      </c>
      <c r="H452" s="824"/>
      <c r="I452" s="692" t="str">
        <f t="shared" ref="I452:I454" si="162">LEFT(H452,14)</f>
        <v/>
      </c>
      <c r="J452" s="1022"/>
      <c r="K452" s="1023" t="str">
        <f>IFERROR(VLOOKUP($I452,'WM-AR'!$I$7:$AS$3267,34,FALSE),"")</f>
        <v/>
      </c>
      <c r="L452" s="1024" t="str">
        <f>IFERROR(VLOOKUP($I452,'WM-AR'!$I$7:$AS$3267,4,FALSE),"")</f>
        <v/>
      </c>
      <c r="M452" s="1024" t="str">
        <f>IFERROR(VLOOKUP($I452,'WM-AR'!$I$7:$AS$3267,6,FALSE),"")</f>
        <v/>
      </c>
      <c r="N452" s="1024" t="str">
        <f>IFERROR(VLOOKUP($I452,'WM-AR'!$I$7:$AS$3267,8,FALSE),"")</f>
        <v/>
      </c>
      <c r="O452" s="1025" t="str">
        <f>IFERROR(VLOOKUP($I452,'WM-AR'!$I$7:$AS$3267,10,FALSE),"")</f>
        <v/>
      </c>
      <c r="P452" s="1026" t="str">
        <f>IFERROR(VLOOKUP($I452,'WM-AR'!$I$7:$AS$3267,12,FALSE),"")</f>
        <v/>
      </c>
      <c r="Q452" s="1026" t="str">
        <f>IFERROR(VLOOKUP($I452,'WM-AR'!$I$7:$AS$3267,14,FALSE),"")</f>
        <v/>
      </c>
      <c r="R452" s="1026" t="str">
        <f>IFERROR(VLOOKUP($I452,'WM-AR'!$I$7:$AS$3267,16,FALSE),"")</f>
        <v/>
      </c>
      <c r="S452" s="1026" t="str">
        <f>IFERROR(VLOOKUP($I452,'WM-AR'!$I$7:$AS$3267,18,FALSE),"")</f>
        <v/>
      </c>
      <c r="T452" s="1026" t="str">
        <f>IFERROR(VLOOKUP($I452,'WM-AR'!$I$7:$AS$3267,20,FALSE),"")</f>
        <v/>
      </c>
      <c r="U452" s="1026" t="str">
        <f>IFERROR(VLOOKUP($I452,'WM-AR'!$I$7:$AS$3267,22,FALSE),"")</f>
        <v/>
      </c>
      <c r="V452" s="1026" t="str">
        <f>IFERROR(VLOOKUP($I452,'WM-AR'!$I$7:$AS$3267,24,FALSE),"")</f>
        <v/>
      </c>
      <c r="W452" s="1026" t="str">
        <f>IFERROR(VLOOKUP($I452,'WM-AR'!$I$7:$AS$3267,25,FALSE),"")</f>
        <v/>
      </c>
      <c r="X452" s="1026" t="str">
        <f>IFERROR(VLOOKUP($I452,'WM-AR'!$I$7:$AS$3267,26,FALSE),"")</f>
        <v/>
      </c>
      <c r="Y452" s="1026" t="str">
        <f>IFERROR(VLOOKUP($I452,'WM-AR'!$I$7:$AS$3267,27,FALSE),"")</f>
        <v/>
      </c>
      <c r="Z452" s="1026" t="str">
        <f>IFERROR(VLOOKUP($I452,'WM-AR'!$I$7:$AS$3267,28,FALSE),"")</f>
        <v/>
      </c>
      <c r="AA452" s="1026" t="str">
        <f>IFERROR(VLOOKUP($I452,'WM-AR'!$I$7:$AS$3267,29,FALSE),"")</f>
        <v/>
      </c>
      <c r="AB452" s="1026" t="str">
        <f>IFERROR(VLOOKUP($I452,'WM-AR'!$I$7:$AS$3267,30,FALSE),"")</f>
        <v/>
      </c>
      <c r="AC452" s="1026" t="str">
        <f>IFERROR(VLOOKUP($I452,'WM-AR'!$I$7:$AS$3267,31,FALSE),"")</f>
        <v/>
      </c>
      <c r="AD452" s="1026" t="str">
        <f>IFERROR(VLOOKUP($I452,'WM-AR'!$I$7:$AS$3267,32,FALSE),"")</f>
        <v/>
      </c>
      <c r="AE452" s="1026" t="str">
        <f>IFERROR(VLOOKUP($I452,'WM-AR'!$I$7:$AS$3267,33,FALSE),"")</f>
        <v/>
      </c>
      <c r="AF452" s="1027"/>
      <c r="AG452" s="834"/>
      <c r="AH452" s="834"/>
      <c r="AI452" s="836"/>
      <c r="AJ452" s="836" t="str">
        <f t="shared" ref="AJ452:AJ454" si="163">K452</f>
        <v/>
      </c>
      <c r="AK452" s="704"/>
      <c r="AL452" s="1028" t="str">
        <f>IF(AND(ISTEXT($E452),ISTEXT($B452)),"산출기준 &gt;&gt;  "&amp;_xlfn.XLOOKUP($E452,산출기준!$D:$D,산출기준!$E:$E,"매칭실패"),"")</f>
        <v/>
      </c>
    </row>
    <row r="453" spans="1:38">
      <c r="A453" s="1019"/>
      <c r="B453" s="705"/>
      <c r="C453" s="706"/>
      <c r="D453" s="711"/>
      <c r="E453" s="708"/>
      <c r="F453" s="1029"/>
      <c r="G453" s="882"/>
      <c r="H453" s="843"/>
      <c r="I453" s="712" t="str">
        <f t="shared" si="162"/>
        <v/>
      </c>
      <c r="J453" s="1030"/>
      <c r="K453" s="1031" t="str">
        <f>IFERROR(VLOOKUP($I453,'WM-AR'!$I$7:$AS$3267,34,FALSE),"")</f>
        <v/>
      </c>
      <c r="L453" s="1030" t="str">
        <f>IFERROR(VLOOKUP($I453,'WM-AR'!$I$7:$AS$3267,4,FALSE),"")</f>
        <v/>
      </c>
      <c r="M453" s="1030" t="str">
        <f>IFERROR(VLOOKUP($I453,'WM-AR'!$I$7:$AS$3267,6,FALSE),"")</f>
        <v/>
      </c>
      <c r="N453" s="1030" t="str">
        <f>IFERROR(VLOOKUP($I453,'WM-AR'!$I$7:$AS$3267,8,FALSE),"")</f>
        <v/>
      </c>
      <c r="O453" s="1032" t="str">
        <f>IFERROR(VLOOKUP($I453,'WM-AR'!$I$7:$AS$3267,10,FALSE),"")</f>
        <v/>
      </c>
      <c r="P453" s="1033" t="str">
        <f>IFERROR(VLOOKUP($I453,'WM-AR'!$I$7:$AS$3267,12,FALSE),"")</f>
        <v/>
      </c>
      <c r="Q453" s="1033" t="str">
        <f>IFERROR(VLOOKUP($I453,'WM-AR'!$I$7:$AS$3267,14,FALSE),"")</f>
        <v/>
      </c>
      <c r="R453" s="1033" t="str">
        <f>IFERROR(VLOOKUP($I453,'WM-AR'!$I$7:$AS$3267,16,FALSE),"")</f>
        <v/>
      </c>
      <c r="S453" s="1033" t="str">
        <f>IFERROR(VLOOKUP($I453,'WM-AR'!$I$7:$AS$3267,18,FALSE),"")</f>
        <v/>
      </c>
      <c r="T453" s="1033" t="str">
        <f>IFERROR(VLOOKUP($I453,'WM-AR'!$I$7:$AS$3267,20,FALSE),"")</f>
        <v/>
      </c>
      <c r="U453" s="1033" t="str">
        <f>IFERROR(VLOOKUP($I453,'WM-AR'!$I$7:$AS$3267,22,FALSE),"")</f>
        <v/>
      </c>
      <c r="V453" s="1033" t="str">
        <f>IFERROR(VLOOKUP($I453,'WM-AR'!$I$7:$AS$3267,24,FALSE),"")</f>
        <v/>
      </c>
      <c r="W453" s="1033" t="str">
        <f>IFERROR(VLOOKUP($I453,'WM-AR'!$I$7:$AS$3267,25,FALSE),"")</f>
        <v/>
      </c>
      <c r="X453" s="1033" t="str">
        <f>IFERROR(VLOOKUP($I453,'WM-AR'!$I$7:$AS$3267,26,FALSE),"")</f>
        <v/>
      </c>
      <c r="Y453" s="1033" t="str">
        <f>IFERROR(VLOOKUP($I453,'WM-AR'!$I$7:$AS$3267,27,FALSE),"")</f>
        <v/>
      </c>
      <c r="Z453" s="1033" t="str">
        <f>IFERROR(VLOOKUP($I453,'WM-AR'!$I$7:$AS$3267,28,FALSE),"")</f>
        <v/>
      </c>
      <c r="AA453" s="1033" t="str">
        <f>IFERROR(VLOOKUP($I453,'WM-AR'!$I$7:$AS$3267,29,FALSE),"")</f>
        <v/>
      </c>
      <c r="AB453" s="1033" t="str">
        <f>IFERROR(VLOOKUP($I453,'WM-AR'!$I$7:$AS$3267,30,FALSE),"")</f>
        <v/>
      </c>
      <c r="AC453" s="1033" t="str">
        <f>IFERROR(VLOOKUP($I453,'WM-AR'!$I$7:$AS$3267,31,FALSE),"")</f>
        <v/>
      </c>
      <c r="AD453" s="1033" t="str">
        <f>IFERROR(VLOOKUP($I453,'WM-AR'!$I$7:$AS$3267,32,FALSE),"")</f>
        <v/>
      </c>
      <c r="AE453" s="1033" t="str">
        <f>IFERROR(VLOOKUP($I453,'WM-AR'!$I$7:$AS$3267,33,FALSE),"")</f>
        <v/>
      </c>
      <c r="AF453" s="1034"/>
      <c r="AG453" s="852"/>
      <c r="AH453" s="852"/>
      <c r="AI453" s="854"/>
      <c r="AJ453" s="854" t="str">
        <f t="shared" si="163"/>
        <v/>
      </c>
      <c r="AK453" s="723"/>
      <c r="AL453" s="1028" t="str">
        <f>IF(AND(ISTEXT($E453),ISTEXT($B453)),"산출기준 &gt;&gt;  "&amp;_xlfn.XLOOKUP($E453,산출기준!$D:$D,산출기준!$E:$E,"매칭실패"),"")</f>
        <v/>
      </c>
    </row>
    <row r="454" spans="1:38">
      <c r="A454" s="1019"/>
      <c r="B454" s="724"/>
      <c r="C454" s="725"/>
      <c r="D454" s="731"/>
      <c r="E454" s="727"/>
      <c r="F454" s="1035"/>
      <c r="G454" s="886"/>
      <c r="H454" s="861"/>
      <c r="I454" s="732" t="str">
        <f t="shared" si="162"/>
        <v/>
      </c>
      <c r="J454" s="1036"/>
      <c r="K454" s="1037" t="str">
        <f>IFERROR(VLOOKUP($I454,'WM-AR'!$I$7:$AS$3267,34,FALSE),"")</f>
        <v/>
      </c>
      <c r="L454" s="1036" t="str">
        <f>IFERROR(VLOOKUP($I454,'WM-AR'!$I$7:$AS$3267,4,FALSE),"")</f>
        <v/>
      </c>
      <c r="M454" s="1036" t="str">
        <f>IFERROR(VLOOKUP($I454,'WM-AR'!$I$7:$AS$3267,6,FALSE),"")</f>
        <v/>
      </c>
      <c r="N454" s="1036" t="str">
        <f>IFERROR(VLOOKUP($I454,'WM-AR'!$I$7:$AS$3267,8,FALSE),"")</f>
        <v/>
      </c>
      <c r="O454" s="1038" t="str">
        <f>IFERROR(VLOOKUP($I454,'WM-AR'!$I$7:$AS$3267,10,FALSE),"")</f>
        <v/>
      </c>
      <c r="P454" s="1039" t="str">
        <f>IFERROR(VLOOKUP($I454,'WM-AR'!$I$7:$AS$3267,12,FALSE),"")</f>
        <v/>
      </c>
      <c r="Q454" s="1039" t="str">
        <f>IFERROR(VLOOKUP($I454,'WM-AR'!$I$7:$AS$3267,14,FALSE),"")</f>
        <v/>
      </c>
      <c r="R454" s="1039" t="str">
        <f>IFERROR(VLOOKUP($I454,'WM-AR'!$I$7:$AS$3267,16,FALSE),"")</f>
        <v/>
      </c>
      <c r="S454" s="1039" t="str">
        <f>IFERROR(VLOOKUP($I454,'WM-AR'!$I$7:$AS$3267,18,FALSE),"")</f>
        <v/>
      </c>
      <c r="T454" s="1039" t="str">
        <f>IFERROR(VLOOKUP($I454,'WM-AR'!$I$7:$AS$3267,20,FALSE),"")</f>
        <v/>
      </c>
      <c r="U454" s="1039" t="str">
        <f>IFERROR(VLOOKUP($I454,'WM-AR'!$I$7:$AS$3267,22,FALSE),"")</f>
        <v/>
      </c>
      <c r="V454" s="1039" t="str">
        <f>IFERROR(VLOOKUP($I454,'WM-AR'!$I$7:$AS$3267,24,FALSE),"")</f>
        <v/>
      </c>
      <c r="W454" s="1039" t="str">
        <f>IFERROR(VLOOKUP($I454,'WM-AR'!$I$7:$AS$3267,25,FALSE),"")</f>
        <v/>
      </c>
      <c r="X454" s="1039" t="str">
        <f>IFERROR(VLOOKUP($I454,'WM-AR'!$I$7:$AS$3267,26,FALSE),"")</f>
        <v/>
      </c>
      <c r="Y454" s="1039" t="str">
        <f>IFERROR(VLOOKUP($I454,'WM-AR'!$I$7:$AS$3267,27,FALSE),"")</f>
        <v/>
      </c>
      <c r="Z454" s="1039" t="str">
        <f>IFERROR(VLOOKUP($I454,'WM-AR'!$I$7:$AS$3267,28,FALSE),"")</f>
        <v/>
      </c>
      <c r="AA454" s="1039" t="str">
        <f>IFERROR(VLOOKUP($I454,'WM-AR'!$I$7:$AS$3267,29,FALSE),"")</f>
        <v/>
      </c>
      <c r="AB454" s="1039" t="str">
        <f>IFERROR(VLOOKUP($I454,'WM-AR'!$I$7:$AS$3267,30,FALSE),"")</f>
        <v/>
      </c>
      <c r="AC454" s="1039" t="str">
        <f>IFERROR(VLOOKUP($I454,'WM-AR'!$I$7:$AS$3267,31,FALSE),"")</f>
        <v/>
      </c>
      <c r="AD454" s="1039" t="str">
        <f>IFERROR(VLOOKUP($I454,'WM-AR'!$I$7:$AS$3267,32,FALSE),"")</f>
        <v/>
      </c>
      <c r="AE454" s="1039" t="str">
        <f>IFERROR(VLOOKUP($I454,'WM-AR'!$I$7:$AS$3267,33,FALSE),"")</f>
        <v/>
      </c>
      <c r="AF454" s="1040"/>
      <c r="AG454" s="870"/>
      <c r="AH454" s="870"/>
      <c r="AI454" s="871"/>
      <c r="AJ454" s="871" t="str">
        <f t="shared" si="163"/>
        <v/>
      </c>
      <c r="AK454" s="743"/>
      <c r="AL454" s="1028" t="str">
        <f>IF(AND(ISTEXT($E454),ISTEXT($B454)),"산출기준 &gt;&gt;  "&amp;_xlfn.XLOOKUP($E454,산출기준!$D:$D,산출기준!$E:$E,"매칭실패"),"")</f>
        <v/>
      </c>
    </row>
    <row r="455" spans="1:38">
      <c r="B455" s="645"/>
      <c r="C455" s="646"/>
      <c r="D455" s="648"/>
      <c r="E455" s="648"/>
      <c r="F455" s="1047"/>
      <c r="G455" s="645"/>
      <c r="H455" s="651"/>
      <c r="I455" s="652"/>
      <c r="J455" s="652"/>
      <c r="K455" s="653"/>
      <c r="L455" s="653"/>
      <c r="M455" s="653"/>
      <c r="N455" s="653"/>
      <c r="O455" s="653"/>
      <c r="P455" s="653"/>
      <c r="Q455" s="653"/>
      <c r="R455" s="653"/>
      <c r="S455" s="653"/>
      <c r="T455" s="653"/>
      <c r="U455" s="653"/>
      <c r="V455" s="653"/>
      <c r="W455" s="653"/>
      <c r="X455" s="653"/>
      <c r="Y455" s="653"/>
      <c r="Z455" s="653"/>
      <c r="AA455" s="653"/>
      <c r="AB455" s="653"/>
      <c r="AC455" s="653"/>
      <c r="AD455" s="653"/>
      <c r="AE455" s="653"/>
      <c r="AF455" s="656"/>
      <c r="AG455" s="656"/>
      <c r="AH455" s="656"/>
      <c r="AI455" s="656"/>
      <c r="AJ455" s="656"/>
      <c r="AK455" s="657"/>
      <c r="AL455" s="88" t="str">
        <f>IF(AND(ISTEXT($E455),ISTEXT($B455)),"산출기준 &gt;&gt;  "&amp;_xlfn.XLOOKUP($E455,산출기준!$D:$D,산출기준!$E:$E,"매칭실패"),"")</f>
        <v/>
      </c>
    </row>
    <row r="456" spans="1:38" ht="34.9" customHeight="1">
      <c r="B456" s="808" t="str" cm="1">
        <f t="array" aca="1" ref="B456" ca="1">_xlfn.IFNA(INDIRECT("Family_표준_구성도!B"&amp;MATCH(F456,INDIRECT("Family_표준_구성도!"&amp;"C:C"),0)),"")</f>
        <v>3.1.1.7.2</v>
      </c>
      <c r="C456" s="668" t="s">
        <v>2016</v>
      </c>
      <c r="D456" s="809"/>
      <c r="E456" s="668" t="s">
        <v>2939</v>
      </c>
      <c r="F456" s="810" t="s">
        <v>645</v>
      </c>
      <c r="G456" s="811"/>
      <c r="H456" s="917" t="s">
        <v>3097</v>
      </c>
      <c r="I456" s="674"/>
      <c r="J456" s="674"/>
      <c r="K456" s="674"/>
      <c r="L456" s="674"/>
      <c r="M456" s="674"/>
      <c r="N456" s="675"/>
      <c r="O456" s="676"/>
      <c r="P456" s="677"/>
      <c r="Q456" s="677"/>
      <c r="R456" s="677"/>
      <c r="S456" s="677"/>
      <c r="T456" s="677"/>
      <c r="U456" s="677"/>
      <c r="V456" s="678"/>
      <c r="W456" s="679"/>
      <c r="X456" s="679"/>
      <c r="Y456" s="679"/>
      <c r="Z456" s="679"/>
      <c r="AA456" s="679"/>
      <c r="AB456" s="679"/>
      <c r="AC456" s="679"/>
      <c r="AD456" s="679"/>
      <c r="AE456" s="679"/>
      <c r="AF456" s="1043"/>
      <c r="AG456" s="682"/>
      <c r="AH456" s="682"/>
      <c r="AI456" s="682"/>
      <c r="AJ456" s="682"/>
      <c r="AK456" s="683"/>
      <c r="AL456" s="88" t="str">
        <f ca="1">IF(AND(ISTEXT($E456),ISTEXT($B456)),"산출기준 &gt;&gt;  "&amp;_xlfn.XLOOKUP($E456,산출기준!$D:$D,산출기준!$E:$E,"매칭실패"),"")</f>
        <v>산출기준 &gt;&gt;  [ 벽체 일반 산출 ]</v>
      </c>
    </row>
    <row r="457" spans="1:38" ht="49.9" customHeight="1" outlineLevel="1">
      <c r="B457" s="758"/>
      <c r="C457" s="759"/>
      <c r="D457" s="759"/>
      <c r="E457" s="814"/>
      <c r="F457" s="818" t="s">
        <v>2966</v>
      </c>
      <c r="G457" s="759" t="str">
        <f t="shared" ref="G457:G458" si="164">IF(IF(N457=0,"",N457)&amp;" | "&amp;IF(O457=0,"",O457)&amp;" | "&amp;IF(Q457=0,"",Q457)&amp;" | "&amp;IF(R457=0,"",R457)=" |  |  | ","",IF(N457=0,"",N457)&amp;" | "&amp;IF(O457=0,"",O457)&amp;" | "&amp;IF(Q457=0,"",Q457)&amp;" | "&amp;IF(R457=0,"",R457))</f>
        <v xml:space="preserve">Reinforced Concrete Block |  |  | </v>
      </c>
      <c r="H457" s="816" t="s">
        <v>2995</v>
      </c>
      <c r="I457" s="765" t="str">
        <f>LEFT(H457,14)</f>
        <v>A04AL069-00001</v>
      </c>
      <c r="J457" s="766"/>
      <c r="K457" s="766" t="str">
        <f>IFERROR(VLOOKUP($I457,'WM-AR'!$I$7:$AS$3267,34,FALSE),"")</f>
        <v>M2</v>
      </c>
      <c r="L457" s="766" t="str">
        <f>IFERROR(VLOOKUP($I457,'WM-AR'!$I$7:$AS$3267,4,FALSE),"")</f>
        <v>Finishing Work</v>
      </c>
      <c r="M457" s="766" t="str">
        <f>IFERROR(VLOOKUP($I457,'WM-AR'!$I$7:$AS$3267,6,FALSE),"")</f>
        <v>Masonry Work</v>
      </c>
      <c r="N457" s="766" t="str">
        <f>IFERROR(VLOOKUP($I457,'WM-AR'!$I$7:$AS$3267,8,FALSE),"")</f>
        <v>Reinforced Concrete Block</v>
      </c>
      <c r="O457" s="766">
        <f>IFERROR(VLOOKUP($I457,'WM-AR'!$I$7:$AS$3267,10,FALSE),"")</f>
        <v>0</v>
      </c>
      <c r="P457" s="766">
        <f>IFERROR(VLOOKUP($I457,'WM-AR'!$I$7:$AS$3267,12,FALSE),"")</f>
        <v>0</v>
      </c>
      <c r="Q457" s="766">
        <f>IFERROR(VLOOKUP($I457,'WM-AR'!$I$7:$AS$3267,14,FALSE),"")</f>
        <v>0</v>
      </c>
      <c r="R457" s="766">
        <f>IFERROR(VLOOKUP($I457,'WM-AR'!$I$7:$AS$3267,16,FALSE),"")</f>
        <v>0</v>
      </c>
      <c r="S457" s="766">
        <f>IFERROR(VLOOKUP($I457,'WM-AR'!$I$7:$AS$3267,18,FALSE),"")</f>
        <v>0</v>
      </c>
      <c r="T457" s="766" t="str">
        <f>IFERROR(VLOOKUP($I457,'WM-AR'!$I$7:$AS$3267,20,FALSE),"")</f>
        <v>w/ All Reinf.(Lath, Steel Tie, Anchor Bar, Mortar, ETC.), Filler, Sealant, Lintel/Sill for Opening, ETC.</v>
      </c>
      <c r="U457" s="766">
        <f>IFERROR(VLOOKUP($I457,'WM-AR'!$I$7:$AS$3267,22,FALSE),"")</f>
        <v>0</v>
      </c>
      <c r="V457" s="766" t="str">
        <f>IFERROR(VLOOKUP($I457,'WM-AR'!$I$7:$AS$3267,24,FALSE),"")</f>
        <v>50mm&lt;THK≤100mm</v>
      </c>
      <c r="W457" s="766">
        <f>IFERROR(VLOOKUP($I457,'WM-AR'!$I$7:$AS$3267,25,FALSE),"")</f>
        <v>0</v>
      </c>
      <c r="X457" s="766" t="str">
        <f>IFERROR(VLOOKUP($I457,'WM-AR'!$I$7:$AS$3267,26,FALSE),"")</f>
        <v>THK=(  )mm</v>
      </c>
      <c r="Y457" s="766">
        <f>IFERROR(VLOOKUP($I457,'WM-AR'!$I$7:$AS$3267,27,FALSE),"")</f>
        <v>0</v>
      </c>
      <c r="Z457" s="766">
        <f>IFERROR(VLOOKUP($I457,'WM-AR'!$I$7:$AS$3267,28,FALSE),"")</f>
        <v>0</v>
      </c>
      <c r="AA457" s="766">
        <f>IFERROR(VLOOKUP($I457,'WM-AR'!$I$7:$AS$3267,29,FALSE),"")</f>
        <v>0</v>
      </c>
      <c r="AB457" s="766">
        <f>IFERROR(VLOOKUP($I457,'WM-AR'!$I$7:$AS$3267,30,FALSE),"")</f>
        <v>0</v>
      </c>
      <c r="AC457" s="766">
        <f>IFERROR(VLOOKUP($I457,'WM-AR'!$I$7:$AS$3267,31,FALSE),"")</f>
        <v>0</v>
      </c>
      <c r="AD457" s="766">
        <f>IFERROR(VLOOKUP($I457,'WM-AR'!$I$7:$AS$3267,32,FALSE),"")</f>
        <v>0</v>
      </c>
      <c r="AE457" s="766" t="str">
        <f>IFERROR(VLOOKUP($I457,'WM-AR'!$I$7:$AS$3267,33,FALSE),"")</f>
        <v/>
      </c>
      <c r="AF457" s="817" t="s">
        <v>3098</v>
      </c>
      <c r="AG457" s="768" t="s">
        <v>1657</v>
      </c>
      <c r="AH457" s="768" t="s">
        <v>1657</v>
      </c>
      <c r="AI457" s="769"/>
      <c r="AJ457" s="769" t="str">
        <f>K457</f>
        <v>M2</v>
      </c>
      <c r="AK457" s="905"/>
      <c r="AL457" s="88" t="str">
        <f>IF(AND(ISTEXT($E457),ISTEXT($B457)),"산출기준 &gt;&gt;  "&amp;_xlfn.XLOOKUP($E457,산출기준!$D:$D,산출기준!$E:$E,"매칭실패"),"")</f>
        <v/>
      </c>
    </row>
    <row r="458" spans="1:38" ht="49.9" customHeight="1" outlineLevel="1">
      <c r="B458" s="758"/>
      <c r="C458" s="759"/>
      <c r="D458" s="759"/>
      <c r="E458" s="814"/>
      <c r="F458" s="818" t="s">
        <v>3096</v>
      </c>
      <c r="G458" s="759" t="str">
        <f t="shared" si="164"/>
        <v>Sandwich Panel | Corrugated Galvanized Steel Sheet Sandwich Panel, Fire Protective Rating: N/A |  | Mineral Wool (Rock Wool)</v>
      </c>
      <c r="H458" s="816" t="s">
        <v>3079</v>
      </c>
      <c r="I458" s="765" t="str">
        <f>LEFT(H458,14)</f>
        <v>A05ZZ200-00003</v>
      </c>
      <c r="J458" s="766"/>
      <c r="K458" s="766" t="str">
        <f>IFERROR(VLOOKUP($I458,'WM-AR'!$I$7:$AS$3267,34,FALSE),"")</f>
        <v>M2</v>
      </c>
      <c r="L458" s="766" t="str">
        <f>IFERROR(VLOOKUP($I458,'WM-AR'!$I$7:$AS$3267,4,FALSE),"")</f>
        <v>Cladding Work</v>
      </c>
      <c r="M458" s="766" t="str">
        <f>IFERROR(VLOOKUP($I458,'WM-AR'!$I$7:$AS$3267,6,FALSE),"")</f>
        <v>-</v>
      </c>
      <c r="N458" s="766" t="str">
        <f>IFERROR(VLOOKUP($I458,'WM-AR'!$I$7:$AS$3267,8,FALSE),"")</f>
        <v>Sandwich Panel</v>
      </c>
      <c r="O458" s="766" t="str">
        <f>IFERROR(VLOOKUP($I458,'WM-AR'!$I$7:$AS$3267,10,FALSE),"")</f>
        <v>Corrugated Galvanized Steel Sheet Sandwich Panel, Fire Protective Rating: N/A</v>
      </c>
      <c r="P458" s="766">
        <f>IFERROR(VLOOKUP($I458,'WM-AR'!$I$7:$AS$3267,12,FALSE),"")</f>
        <v>0</v>
      </c>
      <c r="Q458" s="766">
        <f>IFERROR(VLOOKUP($I458,'WM-AR'!$I$7:$AS$3267,14,FALSE),"")</f>
        <v>0</v>
      </c>
      <c r="R458" s="766" t="str">
        <f>IFERROR(VLOOKUP($I458,'WM-AR'!$I$7:$AS$3267,16,FALSE),"")</f>
        <v>Mineral Wool (Rock Wool)</v>
      </c>
      <c r="S458" s="766" t="str">
        <f>IFERROR(VLOOKUP($I458,'WM-AR'!$I$7:$AS$3267,18,FALSE),"")</f>
        <v>for Wall</v>
      </c>
      <c r="T458" s="766" t="str">
        <f>IFERROR(VLOOKUP($I458,'WM-AR'!$I$7:$AS$3267,20,FALSE),"")</f>
        <v>w/ Accessories, Flashing</v>
      </c>
      <c r="U458" s="766">
        <f>IFERROR(VLOOKUP($I458,'WM-AR'!$I$7:$AS$3267,22,FALSE),"")</f>
        <v>0</v>
      </c>
      <c r="V458" s="766" t="str">
        <f>IFERROR(VLOOKUP($I458,'WM-AR'!$I$7:$AS$3267,24,FALSE),"")</f>
        <v>100mm≤THK&lt;150mm</v>
      </c>
      <c r="W458" s="766">
        <f>IFERROR(VLOOKUP($I458,'WM-AR'!$I$7:$AS$3267,25,FALSE),"")</f>
        <v>0</v>
      </c>
      <c r="X458" s="766" t="str">
        <f>IFERROR(VLOOKUP($I458,'WM-AR'!$I$7:$AS$3267,26,FALSE),"")</f>
        <v>THK=(  )mm</v>
      </c>
      <c r="Y458" s="766">
        <f>IFERROR(VLOOKUP($I458,'WM-AR'!$I$7:$AS$3267,27,FALSE),"")</f>
        <v>0</v>
      </c>
      <c r="Z458" s="766">
        <f>IFERROR(VLOOKUP($I458,'WM-AR'!$I$7:$AS$3267,28,FALSE),"")</f>
        <v>0</v>
      </c>
      <c r="AA458" s="766">
        <f>IFERROR(VLOOKUP($I458,'WM-AR'!$I$7:$AS$3267,29,FALSE),"")</f>
        <v>0</v>
      </c>
      <c r="AB458" s="766">
        <f>IFERROR(VLOOKUP($I458,'WM-AR'!$I$7:$AS$3267,30,FALSE),"")</f>
        <v>0</v>
      </c>
      <c r="AC458" s="766">
        <f>IFERROR(VLOOKUP($I458,'WM-AR'!$I$7:$AS$3267,31,FALSE),"")</f>
        <v>0</v>
      </c>
      <c r="AD458" s="766">
        <f>IFERROR(VLOOKUP($I458,'WM-AR'!$I$7:$AS$3267,32,FALSE),"")</f>
        <v>0</v>
      </c>
      <c r="AE458" s="766" t="str">
        <f>IFERROR(VLOOKUP($I458,'WM-AR'!$I$7:$AS$3267,33,FALSE),"")</f>
        <v/>
      </c>
      <c r="AF458" s="817" t="s">
        <v>3080</v>
      </c>
      <c r="AG458" s="768" t="s">
        <v>1657</v>
      </c>
      <c r="AH458" s="768" t="s">
        <v>1657</v>
      </c>
      <c r="AI458" s="769"/>
      <c r="AJ458" s="769" t="str">
        <f>K458</f>
        <v>M2</v>
      </c>
      <c r="AK458" s="905"/>
      <c r="AL458" s="88" t="str">
        <f>IF(AND(ISTEXT($E458),ISTEXT($B458)),"산출기준 &gt;&gt;  "&amp;_xlfn.XLOOKUP($E458,산출기준!$D:$D,산출기준!$E:$E,"매칭실패"),"")</f>
        <v/>
      </c>
    </row>
    <row r="459" spans="1:38">
      <c r="A459" s="1019"/>
      <c r="B459" s="684"/>
      <c r="C459" s="685"/>
      <c r="D459" s="1020"/>
      <c r="E459" s="687"/>
      <c r="F459" s="1021"/>
      <c r="G459" s="875" t="s">
        <v>2225</v>
      </c>
      <c r="H459" s="824"/>
      <c r="I459" s="692" t="str">
        <f t="shared" ref="I459:I461" si="165">LEFT(H459,14)</f>
        <v/>
      </c>
      <c r="J459" s="1022"/>
      <c r="K459" s="1023" t="str">
        <f>IFERROR(VLOOKUP($I459,'WM-AR'!$I$7:$AS$3267,34,FALSE),"")</f>
        <v/>
      </c>
      <c r="L459" s="1024" t="str">
        <f>IFERROR(VLOOKUP($I459,'WM-AR'!$I$7:$AS$3267,4,FALSE),"")</f>
        <v/>
      </c>
      <c r="M459" s="1024" t="str">
        <f>IFERROR(VLOOKUP($I459,'WM-AR'!$I$7:$AS$3267,6,FALSE),"")</f>
        <v/>
      </c>
      <c r="N459" s="1024" t="str">
        <f>IFERROR(VLOOKUP($I459,'WM-AR'!$I$7:$AS$3267,8,FALSE),"")</f>
        <v/>
      </c>
      <c r="O459" s="1025" t="str">
        <f>IFERROR(VLOOKUP($I459,'WM-AR'!$I$7:$AS$3267,10,FALSE),"")</f>
        <v/>
      </c>
      <c r="P459" s="1026" t="str">
        <f>IFERROR(VLOOKUP($I459,'WM-AR'!$I$7:$AS$3267,12,FALSE),"")</f>
        <v/>
      </c>
      <c r="Q459" s="1026" t="str">
        <f>IFERROR(VLOOKUP($I459,'WM-AR'!$I$7:$AS$3267,14,FALSE),"")</f>
        <v/>
      </c>
      <c r="R459" s="1026" t="str">
        <f>IFERROR(VLOOKUP($I459,'WM-AR'!$I$7:$AS$3267,16,FALSE),"")</f>
        <v/>
      </c>
      <c r="S459" s="1026" t="str">
        <f>IFERROR(VLOOKUP($I459,'WM-AR'!$I$7:$AS$3267,18,FALSE),"")</f>
        <v/>
      </c>
      <c r="T459" s="1026" t="str">
        <f>IFERROR(VLOOKUP($I459,'WM-AR'!$I$7:$AS$3267,20,FALSE),"")</f>
        <v/>
      </c>
      <c r="U459" s="1026" t="str">
        <f>IFERROR(VLOOKUP($I459,'WM-AR'!$I$7:$AS$3267,22,FALSE),"")</f>
        <v/>
      </c>
      <c r="V459" s="1026" t="str">
        <f>IFERROR(VLOOKUP($I459,'WM-AR'!$I$7:$AS$3267,24,FALSE),"")</f>
        <v/>
      </c>
      <c r="W459" s="1026" t="str">
        <f>IFERROR(VLOOKUP($I459,'WM-AR'!$I$7:$AS$3267,25,FALSE),"")</f>
        <v/>
      </c>
      <c r="X459" s="1026" t="str">
        <f>IFERROR(VLOOKUP($I459,'WM-AR'!$I$7:$AS$3267,26,FALSE),"")</f>
        <v/>
      </c>
      <c r="Y459" s="1026" t="str">
        <f>IFERROR(VLOOKUP($I459,'WM-AR'!$I$7:$AS$3267,27,FALSE),"")</f>
        <v/>
      </c>
      <c r="Z459" s="1026" t="str">
        <f>IFERROR(VLOOKUP($I459,'WM-AR'!$I$7:$AS$3267,28,FALSE),"")</f>
        <v/>
      </c>
      <c r="AA459" s="1026" t="str">
        <f>IFERROR(VLOOKUP($I459,'WM-AR'!$I$7:$AS$3267,29,FALSE),"")</f>
        <v/>
      </c>
      <c r="AB459" s="1026" t="str">
        <f>IFERROR(VLOOKUP($I459,'WM-AR'!$I$7:$AS$3267,30,FALSE),"")</f>
        <v/>
      </c>
      <c r="AC459" s="1026" t="str">
        <f>IFERROR(VLOOKUP($I459,'WM-AR'!$I$7:$AS$3267,31,FALSE),"")</f>
        <v/>
      </c>
      <c r="AD459" s="1026" t="str">
        <f>IFERROR(VLOOKUP($I459,'WM-AR'!$I$7:$AS$3267,32,FALSE),"")</f>
        <v/>
      </c>
      <c r="AE459" s="1026" t="str">
        <f>IFERROR(VLOOKUP($I459,'WM-AR'!$I$7:$AS$3267,33,FALSE),"")</f>
        <v/>
      </c>
      <c r="AF459" s="1027"/>
      <c r="AG459" s="834"/>
      <c r="AH459" s="834"/>
      <c r="AI459" s="836"/>
      <c r="AJ459" s="836" t="str">
        <f t="shared" ref="AJ459:AJ461" si="166">K459</f>
        <v/>
      </c>
      <c r="AK459" s="704"/>
      <c r="AL459" s="1028" t="str">
        <f>IF(AND(ISTEXT($E459),ISTEXT($B459)),"산출기준 &gt;&gt;  "&amp;_xlfn.XLOOKUP($E459,산출기준!$D:$D,산출기준!$E:$E,"매칭실패"),"")</f>
        <v/>
      </c>
    </row>
    <row r="460" spans="1:38">
      <c r="A460" s="1019"/>
      <c r="B460" s="705"/>
      <c r="C460" s="706"/>
      <c r="D460" s="711"/>
      <c r="E460" s="708"/>
      <c r="F460" s="1029"/>
      <c r="G460" s="882"/>
      <c r="H460" s="843"/>
      <c r="I460" s="712" t="str">
        <f t="shared" si="165"/>
        <v/>
      </c>
      <c r="J460" s="1030"/>
      <c r="K460" s="1031" t="str">
        <f>IFERROR(VLOOKUP($I460,'WM-AR'!$I$7:$AS$3267,34,FALSE),"")</f>
        <v/>
      </c>
      <c r="L460" s="1030" t="str">
        <f>IFERROR(VLOOKUP($I460,'WM-AR'!$I$7:$AS$3267,4,FALSE),"")</f>
        <v/>
      </c>
      <c r="M460" s="1030" t="str">
        <f>IFERROR(VLOOKUP($I460,'WM-AR'!$I$7:$AS$3267,6,FALSE),"")</f>
        <v/>
      </c>
      <c r="N460" s="1030" t="str">
        <f>IFERROR(VLOOKUP($I460,'WM-AR'!$I$7:$AS$3267,8,FALSE),"")</f>
        <v/>
      </c>
      <c r="O460" s="1032" t="str">
        <f>IFERROR(VLOOKUP($I460,'WM-AR'!$I$7:$AS$3267,10,FALSE),"")</f>
        <v/>
      </c>
      <c r="P460" s="1033" t="str">
        <f>IFERROR(VLOOKUP($I460,'WM-AR'!$I$7:$AS$3267,12,FALSE),"")</f>
        <v/>
      </c>
      <c r="Q460" s="1033" t="str">
        <f>IFERROR(VLOOKUP($I460,'WM-AR'!$I$7:$AS$3267,14,FALSE),"")</f>
        <v/>
      </c>
      <c r="R460" s="1033" t="str">
        <f>IFERROR(VLOOKUP($I460,'WM-AR'!$I$7:$AS$3267,16,FALSE),"")</f>
        <v/>
      </c>
      <c r="S460" s="1033" t="str">
        <f>IFERROR(VLOOKUP($I460,'WM-AR'!$I$7:$AS$3267,18,FALSE),"")</f>
        <v/>
      </c>
      <c r="T460" s="1033" t="str">
        <f>IFERROR(VLOOKUP($I460,'WM-AR'!$I$7:$AS$3267,20,FALSE),"")</f>
        <v/>
      </c>
      <c r="U460" s="1033" t="str">
        <f>IFERROR(VLOOKUP($I460,'WM-AR'!$I$7:$AS$3267,22,FALSE),"")</f>
        <v/>
      </c>
      <c r="V460" s="1033" t="str">
        <f>IFERROR(VLOOKUP($I460,'WM-AR'!$I$7:$AS$3267,24,FALSE),"")</f>
        <v/>
      </c>
      <c r="W460" s="1033" t="str">
        <f>IFERROR(VLOOKUP($I460,'WM-AR'!$I$7:$AS$3267,25,FALSE),"")</f>
        <v/>
      </c>
      <c r="X460" s="1033" t="str">
        <f>IFERROR(VLOOKUP($I460,'WM-AR'!$I$7:$AS$3267,26,FALSE),"")</f>
        <v/>
      </c>
      <c r="Y460" s="1033" t="str">
        <f>IFERROR(VLOOKUP($I460,'WM-AR'!$I$7:$AS$3267,27,FALSE),"")</f>
        <v/>
      </c>
      <c r="Z460" s="1033" t="str">
        <f>IFERROR(VLOOKUP($I460,'WM-AR'!$I$7:$AS$3267,28,FALSE),"")</f>
        <v/>
      </c>
      <c r="AA460" s="1033" t="str">
        <f>IFERROR(VLOOKUP($I460,'WM-AR'!$I$7:$AS$3267,29,FALSE),"")</f>
        <v/>
      </c>
      <c r="AB460" s="1033" t="str">
        <f>IFERROR(VLOOKUP($I460,'WM-AR'!$I$7:$AS$3267,30,FALSE),"")</f>
        <v/>
      </c>
      <c r="AC460" s="1033" t="str">
        <f>IFERROR(VLOOKUP($I460,'WM-AR'!$I$7:$AS$3267,31,FALSE),"")</f>
        <v/>
      </c>
      <c r="AD460" s="1033" t="str">
        <f>IFERROR(VLOOKUP($I460,'WM-AR'!$I$7:$AS$3267,32,FALSE),"")</f>
        <v/>
      </c>
      <c r="AE460" s="1033" t="str">
        <f>IFERROR(VLOOKUP($I460,'WM-AR'!$I$7:$AS$3267,33,FALSE),"")</f>
        <v/>
      </c>
      <c r="AF460" s="1034"/>
      <c r="AG460" s="852"/>
      <c r="AH460" s="852"/>
      <c r="AI460" s="854"/>
      <c r="AJ460" s="854" t="str">
        <f t="shared" si="166"/>
        <v/>
      </c>
      <c r="AK460" s="723"/>
      <c r="AL460" s="1028" t="str">
        <f>IF(AND(ISTEXT($E460),ISTEXT($B460)),"산출기준 &gt;&gt;  "&amp;_xlfn.XLOOKUP($E460,산출기준!$D:$D,산출기준!$E:$E,"매칭실패"),"")</f>
        <v/>
      </c>
    </row>
    <row r="461" spans="1:38">
      <c r="A461" s="1019"/>
      <c r="B461" s="724"/>
      <c r="C461" s="725"/>
      <c r="D461" s="731"/>
      <c r="E461" s="727"/>
      <c r="F461" s="1035"/>
      <c r="G461" s="886"/>
      <c r="H461" s="861"/>
      <c r="I461" s="732" t="str">
        <f t="shared" si="165"/>
        <v/>
      </c>
      <c r="J461" s="1036"/>
      <c r="K461" s="1037" t="str">
        <f>IFERROR(VLOOKUP($I461,'WM-AR'!$I$7:$AS$3267,34,FALSE),"")</f>
        <v/>
      </c>
      <c r="L461" s="1036" t="str">
        <f>IFERROR(VLOOKUP($I461,'WM-AR'!$I$7:$AS$3267,4,FALSE),"")</f>
        <v/>
      </c>
      <c r="M461" s="1036" t="str">
        <f>IFERROR(VLOOKUP($I461,'WM-AR'!$I$7:$AS$3267,6,FALSE),"")</f>
        <v/>
      </c>
      <c r="N461" s="1036" t="str">
        <f>IFERROR(VLOOKUP($I461,'WM-AR'!$I$7:$AS$3267,8,FALSE),"")</f>
        <v/>
      </c>
      <c r="O461" s="1038" t="str">
        <f>IFERROR(VLOOKUP($I461,'WM-AR'!$I$7:$AS$3267,10,FALSE),"")</f>
        <v/>
      </c>
      <c r="P461" s="1039" t="str">
        <f>IFERROR(VLOOKUP($I461,'WM-AR'!$I$7:$AS$3267,12,FALSE),"")</f>
        <v/>
      </c>
      <c r="Q461" s="1039" t="str">
        <f>IFERROR(VLOOKUP($I461,'WM-AR'!$I$7:$AS$3267,14,FALSE),"")</f>
        <v/>
      </c>
      <c r="R461" s="1039" t="str">
        <f>IFERROR(VLOOKUP($I461,'WM-AR'!$I$7:$AS$3267,16,FALSE),"")</f>
        <v/>
      </c>
      <c r="S461" s="1039" t="str">
        <f>IFERROR(VLOOKUP($I461,'WM-AR'!$I$7:$AS$3267,18,FALSE),"")</f>
        <v/>
      </c>
      <c r="T461" s="1039" t="str">
        <f>IFERROR(VLOOKUP($I461,'WM-AR'!$I$7:$AS$3267,20,FALSE),"")</f>
        <v/>
      </c>
      <c r="U461" s="1039" t="str">
        <f>IFERROR(VLOOKUP($I461,'WM-AR'!$I$7:$AS$3267,22,FALSE),"")</f>
        <v/>
      </c>
      <c r="V461" s="1039" t="str">
        <f>IFERROR(VLOOKUP($I461,'WM-AR'!$I$7:$AS$3267,24,FALSE),"")</f>
        <v/>
      </c>
      <c r="W461" s="1039" t="str">
        <f>IFERROR(VLOOKUP($I461,'WM-AR'!$I$7:$AS$3267,25,FALSE),"")</f>
        <v/>
      </c>
      <c r="X461" s="1039" t="str">
        <f>IFERROR(VLOOKUP($I461,'WM-AR'!$I$7:$AS$3267,26,FALSE),"")</f>
        <v/>
      </c>
      <c r="Y461" s="1039" t="str">
        <f>IFERROR(VLOOKUP($I461,'WM-AR'!$I$7:$AS$3267,27,FALSE),"")</f>
        <v/>
      </c>
      <c r="Z461" s="1039" t="str">
        <f>IFERROR(VLOOKUP($I461,'WM-AR'!$I$7:$AS$3267,28,FALSE),"")</f>
        <v/>
      </c>
      <c r="AA461" s="1039" t="str">
        <f>IFERROR(VLOOKUP($I461,'WM-AR'!$I$7:$AS$3267,29,FALSE),"")</f>
        <v/>
      </c>
      <c r="AB461" s="1039" t="str">
        <f>IFERROR(VLOOKUP($I461,'WM-AR'!$I$7:$AS$3267,30,FALSE),"")</f>
        <v/>
      </c>
      <c r="AC461" s="1039" t="str">
        <f>IFERROR(VLOOKUP($I461,'WM-AR'!$I$7:$AS$3267,31,FALSE),"")</f>
        <v/>
      </c>
      <c r="AD461" s="1039" t="str">
        <f>IFERROR(VLOOKUP($I461,'WM-AR'!$I$7:$AS$3267,32,FALSE),"")</f>
        <v/>
      </c>
      <c r="AE461" s="1039" t="str">
        <f>IFERROR(VLOOKUP($I461,'WM-AR'!$I$7:$AS$3267,33,FALSE),"")</f>
        <v/>
      </c>
      <c r="AF461" s="1040"/>
      <c r="AG461" s="870"/>
      <c r="AH461" s="870"/>
      <c r="AI461" s="871"/>
      <c r="AJ461" s="871" t="str">
        <f t="shared" si="166"/>
        <v/>
      </c>
      <c r="AK461" s="743"/>
      <c r="AL461" s="1028" t="str">
        <f>IF(AND(ISTEXT($E461),ISTEXT($B461)),"산출기준 &gt;&gt;  "&amp;_xlfn.XLOOKUP($E461,산출기준!$D:$D,산출기준!$E:$E,"매칭실패"),"")</f>
        <v/>
      </c>
    </row>
    <row r="462" spans="1:38">
      <c r="B462" s="645"/>
      <c r="C462" s="646"/>
      <c r="D462" s="648"/>
      <c r="E462" s="648"/>
      <c r="F462" s="1047"/>
      <c r="G462" s="645"/>
      <c r="H462" s="651"/>
      <c r="I462" s="652"/>
      <c r="J462" s="652"/>
      <c r="K462" s="653"/>
      <c r="L462" s="653"/>
      <c r="M462" s="653"/>
      <c r="N462" s="653"/>
      <c r="O462" s="653"/>
      <c r="P462" s="653"/>
      <c r="Q462" s="653"/>
      <c r="R462" s="653"/>
      <c r="S462" s="653"/>
      <c r="T462" s="653"/>
      <c r="U462" s="653"/>
      <c r="V462" s="653"/>
      <c r="W462" s="653"/>
      <c r="X462" s="653"/>
      <c r="Y462" s="653"/>
      <c r="Z462" s="653"/>
      <c r="AA462" s="653"/>
      <c r="AB462" s="653"/>
      <c r="AC462" s="653"/>
      <c r="AD462" s="653"/>
      <c r="AE462" s="653"/>
      <c r="AF462" s="656"/>
      <c r="AG462" s="656"/>
      <c r="AH462" s="656"/>
      <c r="AI462" s="656"/>
      <c r="AJ462" s="656"/>
      <c r="AK462" s="657"/>
      <c r="AL462" s="88" t="str">
        <f>IF(AND(ISTEXT($E462),ISTEXT($B462)),"산출기준 &gt;&gt;  "&amp;_xlfn.XLOOKUP($E462,산출기준!$D:$D,산출기준!$E:$E,"매칭실패"),"")</f>
        <v/>
      </c>
    </row>
    <row r="463" spans="1:38" ht="34.9" customHeight="1">
      <c r="B463" s="808" t="str" cm="1">
        <f t="array" aca="1" ref="B463" ca="1">_xlfn.IFNA(INDIRECT("Family_표준_구성도!B"&amp;MATCH(F463,INDIRECT("Family_표준_구성도!"&amp;"C:C"),0)),"")</f>
        <v>3.1.1.7.3</v>
      </c>
      <c r="C463" s="668" t="s">
        <v>2016</v>
      </c>
      <c r="D463" s="809"/>
      <c r="E463" s="668" t="s">
        <v>2939</v>
      </c>
      <c r="F463" s="810" t="s">
        <v>647</v>
      </c>
      <c r="G463" s="811"/>
      <c r="H463" s="917" t="s">
        <v>3099</v>
      </c>
      <c r="I463" s="674"/>
      <c r="J463" s="674"/>
      <c r="K463" s="674"/>
      <c r="L463" s="674"/>
      <c r="M463" s="674"/>
      <c r="N463" s="675"/>
      <c r="O463" s="676"/>
      <c r="P463" s="677"/>
      <c r="Q463" s="677"/>
      <c r="R463" s="677"/>
      <c r="S463" s="677"/>
      <c r="T463" s="677"/>
      <c r="U463" s="677"/>
      <c r="V463" s="678"/>
      <c r="W463" s="679"/>
      <c r="X463" s="679"/>
      <c r="Y463" s="679"/>
      <c r="Z463" s="679"/>
      <c r="AA463" s="679"/>
      <c r="AB463" s="679"/>
      <c r="AC463" s="679"/>
      <c r="AD463" s="679"/>
      <c r="AE463" s="679"/>
      <c r="AF463" s="1043"/>
      <c r="AG463" s="682"/>
      <c r="AH463" s="682"/>
      <c r="AI463" s="682"/>
      <c r="AJ463" s="682"/>
      <c r="AK463" s="683"/>
      <c r="AL463" s="88" t="str">
        <f ca="1">IF(AND(ISTEXT($E463),ISTEXT($B463)),"산출기준 &gt;&gt;  "&amp;_xlfn.XLOOKUP($E463,산출기준!$D:$D,산출기준!$E:$E,"매칭실패"),"")</f>
        <v>산출기준 &gt;&gt;  [ 벽체 일반 산출 ]</v>
      </c>
    </row>
    <row r="464" spans="1:38" ht="49.9" customHeight="1" outlineLevel="1">
      <c r="B464" s="758"/>
      <c r="C464" s="759"/>
      <c r="D464" s="759"/>
      <c r="E464" s="814"/>
      <c r="F464" s="818" t="s">
        <v>2966</v>
      </c>
      <c r="G464" s="759" t="str">
        <f t="shared" ref="G464:G465" si="167">IF(IF(N464=0,"",N464)&amp;" | "&amp;IF(O464=0,"",O464)&amp;" | "&amp;IF(Q464=0,"",Q464)&amp;" | "&amp;IF(R464=0,"",R464)=" |  |  | ","",IF(N464=0,"",N464)&amp;" | "&amp;IF(O464=0,"",O464)&amp;" | "&amp;IF(Q464=0,"",Q464)&amp;" | "&amp;IF(R464=0,"",R464))</f>
        <v xml:space="preserve">Concrete Brick |  |  | </v>
      </c>
      <c r="H464" s="816" t="s">
        <v>2984</v>
      </c>
      <c r="I464" s="765" t="str">
        <f>LEFT(H464,14)</f>
        <v>A04AL073-00002</v>
      </c>
      <c r="J464" s="766"/>
      <c r="K464" s="766" t="str">
        <f>IFERROR(VLOOKUP($I464,'WM-AR'!$I$7:$AS$3267,34,FALSE),"")</f>
        <v>M2</v>
      </c>
      <c r="L464" s="766" t="str">
        <f>IFERROR(VLOOKUP($I464,'WM-AR'!$I$7:$AS$3267,4,FALSE),"")</f>
        <v>Finishing Work</v>
      </c>
      <c r="M464" s="766" t="str">
        <f>IFERROR(VLOOKUP($I464,'WM-AR'!$I$7:$AS$3267,6,FALSE),"")</f>
        <v>Masonry Work</v>
      </c>
      <c r="N464" s="766" t="str">
        <f>IFERROR(VLOOKUP($I464,'WM-AR'!$I$7:$AS$3267,8,FALSE),"")</f>
        <v>Concrete Brick</v>
      </c>
      <c r="O464" s="766">
        <f>IFERROR(VLOOKUP($I464,'WM-AR'!$I$7:$AS$3267,10,FALSE),"")</f>
        <v>0</v>
      </c>
      <c r="P464" s="766">
        <f>IFERROR(VLOOKUP($I464,'WM-AR'!$I$7:$AS$3267,12,FALSE),"")</f>
        <v>0</v>
      </c>
      <c r="Q464" s="766">
        <f>IFERROR(VLOOKUP($I464,'WM-AR'!$I$7:$AS$3267,14,FALSE),"")</f>
        <v>0</v>
      </c>
      <c r="R464" s="766">
        <f>IFERROR(VLOOKUP($I464,'WM-AR'!$I$7:$AS$3267,16,FALSE),"")</f>
        <v>0</v>
      </c>
      <c r="S464" s="766">
        <f>IFERROR(VLOOKUP($I464,'WM-AR'!$I$7:$AS$3267,18,FALSE),"")</f>
        <v>0</v>
      </c>
      <c r="T464" s="766" t="str">
        <f>IFERROR(VLOOKUP($I464,'WM-AR'!$I$7:$AS$3267,20,FALSE),"")</f>
        <v>[1.0B] w/ All Reinf.(Lath, Steel Tie, Anchor Bar, Mortar, ETC.), Filler, Sealant, Lintel/Sill for Opening, ETC.</v>
      </c>
      <c r="U464" s="766">
        <f>IFERROR(VLOOKUP($I464,'WM-AR'!$I$7:$AS$3267,22,FALSE),"")</f>
        <v>0</v>
      </c>
      <c r="V464" s="766" t="str">
        <f>IFERROR(VLOOKUP($I464,'WM-AR'!$I$7:$AS$3267,24,FALSE),"")</f>
        <v>90mm&lt;THK≤190mm</v>
      </c>
      <c r="W464" s="766">
        <f>IFERROR(VLOOKUP($I464,'WM-AR'!$I$7:$AS$3267,25,FALSE),"")</f>
        <v>0</v>
      </c>
      <c r="X464" s="766" t="str">
        <f>IFERROR(VLOOKUP($I464,'WM-AR'!$I$7:$AS$3267,26,FALSE),"")</f>
        <v>THK=(  )mm</v>
      </c>
      <c r="Y464" s="766">
        <f>IFERROR(VLOOKUP($I464,'WM-AR'!$I$7:$AS$3267,27,FALSE),"")</f>
        <v>0</v>
      </c>
      <c r="Z464" s="766">
        <f>IFERROR(VLOOKUP($I464,'WM-AR'!$I$7:$AS$3267,28,FALSE),"")</f>
        <v>0</v>
      </c>
      <c r="AA464" s="766">
        <f>IFERROR(VLOOKUP($I464,'WM-AR'!$I$7:$AS$3267,29,FALSE),"")</f>
        <v>0</v>
      </c>
      <c r="AB464" s="766">
        <f>IFERROR(VLOOKUP($I464,'WM-AR'!$I$7:$AS$3267,30,FALSE),"")</f>
        <v>0</v>
      </c>
      <c r="AC464" s="766">
        <f>IFERROR(VLOOKUP($I464,'WM-AR'!$I$7:$AS$3267,31,FALSE),"")</f>
        <v>0</v>
      </c>
      <c r="AD464" s="766">
        <f>IFERROR(VLOOKUP($I464,'WM-AR'!$I$7:$AS$3267,32,FALSE),"")</f>
        <v>0</v>
      </c>
      <c r="AE464" s="766" t="str">
        <f>IFERROR(VLOOKUP($I464,'WM-AR'!$I$7:$AS$3267,33,FALSE),"")</f>
        <v/>
      </c>
      <c r="AF464" s="817" t="s">
        <v>3100</v>
      </c>
      <c r="AG464" s="768" t="s">
        <v>1657</v>
      </c>
      <c r="AH464" s="768" t="s">
        <v>1657</v>
      </c>
      <c r="AI464" s="769"/>
      <c r="AJ464" s="769" t="str">
        <f>K464</f>
        <v>M2</v>
      </c>
      <c r="AK464" s="905"/>
      <c r="AL464" s="88" t="str">
        <f>IF(AND(ISTEXT($E464),ISTEXT($B464)),"산출기준 &gt;&gt;  "&amp;_xlfn.XLOOKUP($E464,산출기준!$D:$D,산출기준!$E:$E,"매칭실패"),"")</f>
        <v/>
      </c>
    </row>
    <row r="465" spans="1:38" ht="49.9" customHeight="1" outlineLevel="1">
      <c r="B465" s="758"/>
      <c r="C465" s="759"/>
      <c r="D465" s="759"/>
      <c r="E465" s="814"/>
      <c r="F465" s="818" t="s">
        <v>3096</v>
      </c>
      <c r="G465" s="759" t="str">
        <f t="shared" si="167"/>
        <v>Sandwich Panel | Corrugated Galvanized Steel Sheet Sandwich Panel, Fire Protective Rating: N/A |  | Mineral Wool (Rock Wool)</v>
      </c>
      <c r="H465" s="816" t="s">
        <v>3079</v>
      </c>
      <c r="I465" s="765" t="str">
        <f>LEFT(H465,14)</f>
        <v>A05ZZ200-00003</v>
      </c>
      <c r="J465" s="766"/>
      <c r="K465" s="766" t="str">
        <f>IFERROR(VLOOKUP($I465,'WM-AR'!$I$7:$AS$3267,34,FALSE),"")</f>
        <v>M2</v>
      </c>
      <c r="L465" s="766" t="str">
        <f>IFERROR(VLOOKUP($I465,'WM-AR'!$I$7:$AS$3267,4,FALSE),"")</f>
        <v>Cladding Work</v>
      </c>
      <c r="M465" s="766" t="str">
        <f>IFERROR(VLOOKUP($I465,'WM-AR'!$I$7:$AS$3267,6,FALSE),"")</f>
        <v>-</v>
      </c>
      <c r="N465" s="766" t="str">
        <f>IFERROR(VLOOKUP($I465,'WM-AR'!$I$7:$AS$3267,8,FALSE),"")</f>
        <v>Sandwich Panel</v>
      </c>
      <c r="O465" s="766" t="str">
        <f>IFERROR(VLOOKUP($I465,'WM-AR'!$I$7:$AS$3267,10,FALSE),"")</f>
        <v>Corrugated Galvanized Steel Sheet Sandwich Panel, Fire Protective Rating: N/A</v>
      </c>
      <c r="P465" s="766">
        <f>IFERROR(VLOOKUP($I465,'WM-AR'!$I$7:$AS$3267,12,FALSE),"")</f>
        <v>0</v>
      </c>
      <c r="Q465" s="766">
        <f>IFERROR(VLOOKUP($I465,'WM-AR'!$I$7:$AS$3267,14,FALSE),"")</f>
        <v>0</v>
      </c>
      <c r="R465" s="766" t="str">
        <f>IFERROR(VLOOKUP($I465,'WM-AR'!$I$7:$AS$3267,16,FALSE),"")</f>
        <v>Mineral Wool (Rock Wool)</v>
      </c>
      <c r="S465" s="766" t="str">
        <f>IFERROR(VLOOKUP($I465,'WM-AR'!$I$7:$AS$3267,18,FALSE),"")</f>
        <v>for Wall</v>
      </c>
      <c r="T465" s="766" t="str">
        <f>IFERROR(VLOOKUP($I465,'WM-AR'!$I$7:$AS$3267,20,FALSE),"")</f>
        <v>w/ Accessories, Flashing</v>
      </c>
      <c r="U465" s="766">
        <f>IFERROR(VLOOKUP($I465,'WM-AR'!$I$7:$AS$3267,22,FALSE),"")</f>
        <v>0</v>
      </c>
      <c r="V465" s="766" t="str">
        <f>IFERROR(VLOOKUP($I465,'WM-AR'!$I$7:$AS$3267,24,FALSE),"")</f>
        <v>100mm≤THK&lt;150mm</v>
      </c>
      <c r="W465" s="766">
        <f>IFERROR(VLOOKUP($I465,'WM-AR'!$I$7:$AS$3267,25,FALSE),"")</f>
        <v>0</v>
      </c>
      <c r="X465" s="766" t="str">
        <f>IFERROR(VLOOKUP($I465,'WM-AR'!$I$7:$AS$3267,26,FALSE),"")</f>
        <v>THK=(  )mm</v>
      </c>
      <c r="Y465" s="766">
        <f>IFERROR(VLOOKUP($I465,'WM-AR'!$I$7:$AS$3267,27,FALSE),"")</f>
        <v>0</v>
      </c>
      <c r="Z465" s="766">
        <f>IFERROR(VLOOKUP($I465,'WM-AR'!$I$7:$AS$3267,28,FALSE),"")</f>
        <v>0</v>
      </c>
      <c r="AA465" s="766">
        <f>IFERROR(VLOOKUP($I465,'WM-AR'!$I$7:$AS$3267,29,FALSE),"")</f>
        <v>0</v>
      </c>
      <c r="AB465" s="766">
        <f>IFERROR(VLOOKUP($I465,'WM-AR'!$I$7:$AS$3267,30,FALSE),"")</f>
        <v>0</v>
      </c>
      <c r="AC465" s="766">
        <f>IFERROR(VLOOKUP($I465,'WM-AR'!$I$7:$AS$3267,31,FALSE),"")</f>
        <v>0</v>
      </c>
      <c r="AD465" s="766">
        <f>IFERROR(VLOOKUP($I465,'WM-AR'!$I$7:$AS$3267,32,FALSE),"")</f>
        <v>0</v>
      </c>
      <c r="AE465" s="766" t="str">
        <f>IFERROR(VLOOKUP($I465,'WM-AR'!$I$7:$AS$3267,33,FALSE),"")</f>
        <v/>
      </c>
      <c r="AF465" s="817" t="s">
        <v>3080</v>
      </c>
      <c r="AG465" s="768" t="s">
        <v>1657</v>
      </c>
      <c r="AH465" s="768" t="s">
        <v>1657</v>
      </c>
      <c r="AI465" s="769"/>
      <c r="AJ465" s="769" t="str">
        <f>K465</f>
        <v>M2</v>
      </c>
      <c r="AK465" s="905"/>
      <c r="AL465" s="88" t="str">
        <f>IF(AND(ISTEXT($E465),ISTEXT($B465)),"산출기준 &gt;&gt;  "&amp;_xlfn.XLOOKUP($E465,산출기준!$D:$D,산출기준!$E:$E,"매칭실패"),"")</f>
        <v/>
      </c>
    </row>
    <row r="466" spans="1:38">
      <c r="A466" s="1019"/>
      <c r="B466" s="684"/>
      <c r="C466" s="685"/>
      <c r="D466" s="1020"/>
      <c r="E466" s="687"/>
      <c r="F466" s="1021"/>
      <c r="G466" s="875" t="s">
        <v>2226</v>
      </c>
      <c r="H466" s="824"/>
      <c r="I466" s="692" t="str">
        <f t="shared" ref="I466:I468" si="168">LEFT(H466,14)</f>
        <v/>
      </c>
      <c r="J466" s="1022"/>
      <c r="K466" s="1023" t="str">
        <f>IFERROR(VLOOKUP($I466,'WM-AR'!$I$7:$AS$3267,34,FALSE),"")</f>
        <v/>
      </c>
      <c r="L466" s="1024" t="str">
        <f>IFERROR(VLOOKUP($I466,'WM-AR'!$I$7:$AS$3267,4,FALSE),"")</f>
        <v/>
      </c>
      <c r="M466" s="1024" t="str">
        <f>IFERROR(VLOOKUP($I466,'WM-AR'!$I$7:$AS$3267,6,FALSE),"")</f>
        <v/>
      </c>
      <c r="N466" s="1024" t="str">
        <f>IFERROR(VLOOKUP($I466,'WM-AR'!$I$7:$AS$3267,8,FALSE),"")</f>
        <v/>
      </c>
      <c r="O466" s="1025" t="str">
        <f>IFERROR(VLOOKUP($I466,'WM-AR'!$I$7:$AS$3267,10,FALSE),"")</f>
        <v/>
      </c>
      <c r="P466" s="1026" t="str">
        <f>IFERROR(VLOOKUP($I466,'WM-AR'!$I$7:$AS$3267,12,FALSE),"")</f>
        <v/>
      </c>
      <c r="Q466" s="1026" t="str">
        <f>IFERROR(VLOOKUP($I466,'WM-AR'!$I$7:$AS$3267,14,FALSE),"")</f>
        <v/>
      </c>
      <c r="R466" s="1026" t="str">
        <f>IFERROR(VLOOKUP($I466,'WM-AR'!$I$7:$AS$3267,16,FALSE),"")</f>
        <v/>
      </c>
      <c r="S466" s="1026" t="str">
        <f>IFERROR(VLOOKUP($I466,'WM-AR'!$I$7:$AS$3267,18,FALSE),"")</f>
        <v/>
      </c>
      <c r="T466" s="1026" t="str">
        <f>IFERROR(VLOOKUP($I466,'WM-AR'!$I$7:$AS$3267,20,FALSE),"")</f>
        <v/>
      </c>
      <c r="U466" s="1026" t="str">
        <f>IFERROR(VLOOKUP($I466,'WM-AR'!$I$7:$AS$3267,22,FALSE),"")</f>
        <v/>
      </c>
      <c r="V466" s="1026" t="str">
        <f>IFERROR(VLOOKUP($I466,'WM-AR'!$I$7:$AS$3267,24,FALSE),"")</f>
        <v/>
      </c>
      <c r="W466" s="1026" t="str">
        <f>IFERROR(VLOOKUP($I466,'WM-AR'!$I$7:$AS$3267,25,FALSE),"")</f>
        <v/>
      </c>
      <c r="X466" s="1026" t="str">
        <f>IFERROR(VLOOKUP($I466,'WM-AR'!$I$7:$AS$3267,26,FALSE),"")</f>
        <v/>
      </c>
      <c r="Y466" s="1026" t="str">
        <f>IFERROR(VLOOKUP($I466,'WM-AR'!$I$7:$AS$3267,27,FALSE),"")</f>
        <v/>
      </c>
      <c r="Z466" s="1026" t="str">
        <f>IFERROR(VLOOKUP($I466,'WM-AR'!$I$7:$AS$3267,28,FALSE),"")</f>
        <v/>
      </c>
      <c r="AA466" s="1026" t="str">
        <f>IFERROR(VLOOKUP($I466,'WM-AR'!$I$7:$AS$3267,29,FALSE),"")</f>
        <v/>
      </c>
      <c r="AB466" s="1026" t="str">
        <f>IFERROR(VLOOKUP($I466,'WM-AR'!$I$7:$AS$3267,30,FALSE),"")</f>
        <v/>
      </c>
      <c r="AC466" s="1026" t="str">
        <f>IFERROR(VLOOKUP($I466,'WM-AR'!$I$7:$AS$3267,31,FALSE),"")</f>
        <v/>
      </c>
      <c r="AD466" s="1026" t="str">
        <f>IFERROR(VLOOKUP($I466,'WM-AR'!$I$7:$AS$3267,32,FALSE),"")</f>
        <v/>
      </c>
      <c r="AE466" s="1026" t="str">
        <f>IFERROR(VLOOKUP($I466,'WM-AR'!$I$7:$AS$3267,33,FALSE),"")</f>
        <v/>
      </c>
      <c r="AF466" s="1027"/>
      <c r="AG466" s="834"/>
      <c r="AH466" s="834"/>
      <c r="AI466" s="836"/>
      <c r="AJ466" s="836" t="str">
        <f t="shared" ref="AJ466:AJ468" si="169">K466</f>
        <v/>
      </c>
      <c r="AK466" s="704"/>
      <c r="AL466" s="1028" t="str">
        <f>IF(AND(ISTEXT($E466),ISTEXT($B466)),"산출기준 &gt;&gt;  "&amp;_xlfn.XLOOKUP($E466,산출기준!$D:$D,산출기준!$E:$E,"매칭실패"),"")</f>
        <v/>
      </c>
    </row>
    <row r="467" spans="1:38">
      <c r="A467" s="1019"/>
      <c r="B467" s="705"/>
      <c r="C467" s="706"/>
      <c r="D467" s="711"/>
      <c r="E467" s="708"/>
      <c r="F467" s="1029"/>
      <c r="G467" s="882"/>
      <c r="H467" s="843"/>
      <c r="I467" s="712" t="str">
        <f t="shared" si="168"/>
        <v/>
      </c>
      <c r="J467" s="1030"/>
      <c r="K467" s="1031" t="str">
        <f>IFERROR(VLOOKUP($I467,'WM-AR'!$I$7:$AS$3267,34,FALSE),"")</f>
        <v/>
      </c>
      <c r="L467" s="1030" t="str">
        <f>IFERROR(VLOOKUP($I467,'WM-AR'!$I$7:$AS$3267,4,FALSE),"")</f>
        <v/>
      </c>
      <c r="M467" s="1030" t="str">
        <f>IFERROR(VLOOKUP($I467,'WM-AR'!$I$7:$AS$3267,6,FALSE),"")</f>
        <v/>
      </c>
      <c r="N467" s="1030" t="str">
        <f>IFERROR(VLOOKUP($I467,'WM-AR'!$I$7:$AS$3267,8,FALSE),"")</f>
        <v/>
      </c>
      <c r="O467" s="1032" t="str">
        <f>IFERROR(VLOOKUP($I467,'WM-AR'!$I$7:$AS$3267,10,FALSE),"")</f>
        <v/>
      </c>
      <c r="P467" s="1033" t="str">
        <f>IFERROR(VLOOKUP($I467,'WM-AR'!$I$7:$AS$3267,12,FALSE),"")</f>
        <v/>
      </c>
      <c r="Q467" s="1033" t="str">
        <f>IFERROR(VLOOKUP($I467,'WM-AR'!$I$7:$AS$3267,14,FALSE),"")</f>
        <v/>
      </c>
      <c r="R467" s="1033" t="str">
        <f>IFERROR(VLOOKUP($I467,'WM-AR'!$I$7:$AS$3267,16,FALSE),"")</f>
        <v/>
      </c>
      <c r="S467" s="1033" t="str">
        <f>IFERROR(VLOOKUP($I467,'WM-AR'!$I$7:$AS$3267,18,FALSE),"")</f>
        <v/>
      </c>
      <c r="T467" s="1033" t="str">
        <f>IFERROR(VLOOKUP($I467,'WM-AR'!$I$7:$AS$3267,20,FALSE),"")</f>
        <v/>
      </c>
      <c r="U467" s="1033" t="str">
        <f>IFERROR(VLOOKUP($I467,'WM-AR'!$I$7:$AS$3267,22,FALSE),"")</f>
        <v/>
      </c>
      <c r="V467" s="1033" t="str">
        <f>IFERROR(VLOOKUP($I467,'WM-AR'!$I$7:$AS$3267,24,FALSE),"")</f>
        <v/>
      </c>
      <c r="W467" s="1033" t="str">
        <f>IFERROR(VLOOKUP($I467,'WM-AR'!$I$7:$AS$3267,25,FALSE),"")</f>
        <v/>
      </c>
      <c r="X467" s="1033" t="str">
        <f>IFERROR(VLOOKUP($I467,'WM-AR'!$I$7:$AS$3267,26,FALSE),"")</f>
        <v/>
      </c>
      <c r="Y467" s="1033" t="str">
        <f>IFERROR(VLOOKUP($I467,'WM-AR'!$I$7:$AS$3267,27,FALSE),"")</f>
        <v/>
      </c>
      <c r="Z467" s="1033" t="str">
        <f>IFERROR(VLOOKUP($I467,'WM-AR'!$I$7:$AS$3267,28,FALSE),"")</f>
        <v/>
      </c>
      <c r="AA467" s="1033" t="str">
        <f>IFERROR(VLOOKUP($I467,'WM-AR'!$I$7:$AS$3267,29,FALSE),"")</f>
        <v/>
      </c>
      <c r="AB467" s="1033" t="str">
        <f>IFERROR(VLOOKUP($I467,'WM-AR'!$I$7:$AS$3267,30,FALSE),"")</f>
        <v/>
      </c>
      <c r="AC467" s="1033" t="str">
        <f>IFERROR(VLOOKUP($I467,'WM-AR'!$I$7:$AS$3267,31,FALSE),"")</f>
        <v/>
      </c>
      <c r="AD467" s="1033" t="str">
        <f>IFERROR(VLOOKUP($I467,'WM-AR'!$I$7:$AS$3267,32,FALSE),"")</f>
        <v/>
      </c>
      <c r="AE467" s="1033" t="str">
        <f>IFERROR(VLOOKUP($I467,'WM-AR'!$I$7:$AS$3267,33,FALSE),"")</f>
        <v/>
      </c>
      <c r="AF467" s="1034"/>
      <c r="AG467" s="852"/>
      <c r="AH467" s="852"/>
      <c r="AI467" s="854"/>
      <c r="AJ467" s="854" t="str">
        <f t="shared" si="169"/>
        <v/>
      </c>
      <c r="AK467" s="723"/>
      <c r="AL467" s="1028" t="str">
        <f>IF(AND(ISTEXT($E467),ISTEXT($B467)),"산출기준 &gt;&gt;  "&amp;_xlfn.XLOOKUP($E467,산출기준!$D:$D,산출기준!$E:$E,"매칭실패"),"")</f>
        <v/>
      </c>
    </row>
    <row r="468" spans="1:38">
      <c r="A468" s="1019"/>
      <c r="B468" s="724"/>
      <c r="C468" s="725"/>
      <c r="D468" s="731"/>
      <c r="E468" s="727"/>
      <c r="F468" s="1035"/>
      <c r="G468" s="886"/>
      <c r="H468" s="861"/>
      <c r="I468" s="732" t="str">
        <f t="shared" si="168"/>
        <v/>
      </c>
      <c r="J468" s="1036"/>
      <c r="K468" s="1037" t="str">
        <f>IFERROR(VLOOKUP($I468,'WM-AR'!$I$7:$AS$3267,34,FALSE),"")</f>
        <v/>
      </c>
      <c r="L468" s="1036" t="str">
        <f>IFERROR(VLOOKUP($I468,'WM-AR'!$I$7:$AS$3267,4,FALSE),"")</f>
        <v/>
      </c>
      <c r="M468" s="1036" t="str">
        <f>IFERROR(VLOOKUP($I468,'WM-AR'!$I$7:$AS$3267,6,FALSE),"")</f>
        <v/>
      </c>
      <c r="N468" s="1036" t="str">
        <f>IFERROR(VLOOKUP($I468,'WM-AR'!$I$7:$AS$3267,8,FALSE),"")</f>
        <v/>
      </c>
      <c r="O468" s="1038" t="str">
        <f>IFERROR(VLOOKUP($I468,'WM-AR'!$I$7:$AS$3267,10,FALSE),"")</f>
        <v/>
      </c>
      <c r="P468" s="1039" t="str">
        <f>IFERROR(VLOOKUP($I468,'WM-AR'!$I$7:$AS$3267,12,FALSE),"")</f>
        <v/>
      </c>
      <c r="Q468" s="1039" t="str">
        <f>IFERROR(VLOOKUP($I468,'WM-AR'!$I$7:$AS$3267,14,FALSE),"")</f>
        <v/>
      </c>
      <c r="R468" s="1039" t="str">
        <f>IFERROR(VLOOKUP($I468,'WM-AR'!$I$7:$AS$3267,16,FALSE),"")</f>
        <v/>
      </c>
      <c r="S468" s="1039" t="str">
        <f>IFERROR(VLOOKUP($I468,'WM-AR'!$I$7:$AS$3267,18,FALSE),"")</f>
        <v/>
      </c>
      <c r="T468" s="1039" t="str">
        <f>IFERROR(VLOOKUP($I468,'WM-AR'!$I$7:$AS$3267,20,FALSE),"")</f>
        <v/>
      </c>
      <c r="U468" s="1039" t="str">
        <f>IFERROR(VLOOKUP($I468,'WM-AR'!$I$7:$AS$3267,22,FALSE),"")</f>
        <v/>
      </c>
      <c r="V468" s="1039" t="str">
        <f>IFERROR(VLOOKUP($I468,'WM-AR'!$I$7:$AS$3267,24,FALSE),"")</f>
        <v/>
      </c>
      <c r="W468" s="1039" t="str">
        <f>IFERROR(VLOOKUP($I468,'WM-AR'!$I$7:$AS$3267,25,FALSE),"")</f>
        <v/>
      </c>
      <c r="X468" s="1039" t="str">
        <f>IFERROR(VLOOKUP($I468,'WM-AR'!$I$7:$AS$3267,26,FALSE),"")</f>
        <v/>
      </c>
      <c r="Y468" s="1039" t="str">
        <f>IFERROR(VLOOKUP($I468,'WM-AR'!$I$7:$AS$3267,27,FALSE),"")</f>
        <v/>
      </c>
      <c r="Z468" s="1039" t="str">
        <f>IFERROR(VLOOKUP($I468,'WM-AR'!$I$7:$AS$3267,28,FALSE),"")</f>
        <v/>
      </c>
      <c r="AA468" s="1039" t="str">
        <f>IFERROR(VLOOKUP($I468,'WM-AR'!$I$7:$AS$3267,29,FALSE),"")</f>
        <v/>
      </c>
      <c r="AB468" s="1039" t="str">
        <f>IFERROR(VLOOKUP($I468,'WM-AR'!$I$7:$AS$3267,30,FALSE),"")</f>
        <v/>
      </c>
      <c r="AC468" s="1039" t="str">
        <f>IFERROR(VLOOKUP($I468,'WM-AR'!$I$7:$AS$3267,31,FALSE),"")</f>
        <v/>
      </c>
      <c r="AD468" s="1039" t="str">
        <f>IFERROR(VLOOKUP($I468,'WM-AR'!$I$7:$AS$3267,32,FALSE),"")</f>
        <v/>
      </c>
      <c r="AE468" s="1039" t="str">
        <f>IFERROR(VLOOKUP($I468,'WM-AR'!$I$7:$AS$3267,33,FALSE),"")</f>
        <v/>
      </c>
      <c r="AF468" s="1040"/>
      <c r="AG468" s="870"/>
      <c r="AH468" s="870"/>
      <c r="AI468" s="871"/>
      <c r="AJ468" s="871" t="str">
        <f t="shared" si="169"/>
        <v/>
      </c>
      <c r="AK468" s="743"/>
      <c r="AL468" s="1028" t="str">
        <f>IF(AND(ISTEXT($E468),ISTEXT($B468)),"산출기준 &gt;&gt;  "&amp;_xlfn.XLOOKUP($E468,산출기준!$D:$D,산출기준!$E:$E,"매칭실패"),"")</f>
        <v/>
      </c>
    </row>
    <row r="469" spans="1:38">
      <c r="B469" s="635"/>
      <c r="C469" s="636"/>
      <c r="D469" s="636"/>
      <c r="E469" s="636"/>
      <c r="F469" s="638"/>
      <c r="G469" s="639"/>
      <c r="H469" s="639"/>
      <c r="I469" s="641"/>
      <c r="J469" s="642"/>
      <c r="K469" s="642"/>
      <c r="L469" s="642"/>
      <c r="M469" s="642"/>
      <c r="N469" s="642"/>
      <c r="O469" s="642"/>
      <c r="P469" s="642"/>
      <c r="Q469" s="642"/>
      <c r="R469" s="642"/>
      <c r="S469" s="642"/>
      <c r="T469" s="642"/>
      <c r="U469" s="642"/>
      <c r="V469" s="642"/>
      <c r="W469" s="642"/>
      <c r="X469" s="642"/>
      <c r="Y469" s="642"/>
      <c r="Z469" s="642"/>
      <c r="AA469" s="642"/>
      <c r="AB469" s="642"/>
      <c r="AC469" s="642"/>
      <c r="AD469" s="642"/>
      <c r="AE469" s="642"/>
      <c r="AF469" s="636"/>
      <c r="AG469" s="643"/>
      <c r="AH469" s="643"/>
      <c r="AI469" s="644"/>
      <c r="AJ469" s="644"/>
      <c r="AK469" s="639"/>
      <c r="AL469" s="88" t="str">
        <f>IF(AND(ISTEXT($E469),ISTEXT($B469)),"산출기준 &gt;&gt;  "&amp;_xlfn.XLOOKUP($E469,산출기준!$D:$D,산출기준!$E:$E,"매칭실패"),"")</f>
        <v/>
      </c>
    </row>
    <row r="470" spans="1:38">
      <c r="B470" s="645"/>
      <c r="C470" s="646" t="s">
        <v>3101</v>
      </c>
      <c r="D470" s="648"/>
      <c r="E470" s="648"/>
      <c r="F470" s="649" t="s">
        <v>3102</v>
      </c>
      <c r="G470" s="645"/>
      <c r="H470" s="651"/>
      <c r="I470" s="652"/>
      <c r="J470" s="652"/>
      <c r="K470" s="653"/>
      <c r="L470" s="653"/>
      <c r="M470" s="653"/>
      <c r="N470" s="653"/>
      <c r="O470" s="653"/>
      <c r="P470" s="653"/>
      <c r="Q470" s="653"/>
      <c r="R470" s="653"/>
      <c r="S470" s="653"/>
      <c r="T470" s="653"/>
      <c r="U470" s="653"/>
      <c r="V470" s="653"/>
      <c r="W470" s="653"/>
      <c r="X470" s="653"/>
      <c r="Y470" s="653"/>
      <c r="Z470" s="653"/>
      <c r="AA470" s="653"/>
      <c r="AB470" s="653"/>
      <c r="AC470" s="653"/>
      <c r="AD470" s="653"/>
      <c r="AE470" s="653"/>
      <c r="AF470" s="656"/>
      <c r="AG470" s="656"/>
      <c r="AH470" s="656"/>
      <c r="AI470" s="656"/>
      <c r="AJ470" s="656"/>
      <c r="AK470" s="657"/>
      <c r="AL470" s="88" t="str">
        <f>IF(AND(ISTEXT($E470),ISTEXT($B470)),"산출기준 &gt;&gt;  "&amp;_xlfn.XLOOKUP($E470,산출기준!$D:$D,산출기준!$E:$E,"매칭실패"),"")</f>
        <v/>
      </c>
    </row>
    <row r="471" spans="1:38">
      <c r="B471" s="645"/>
      <c r="C471" s="646"/>
      <c r="D471" s="648"/>
      <c r="E471" s="648"/>
      <c r="F471" s="1047" t="s">
        <v>652</v>
      </c>
      <c r="G471" s="645"/>
      <c r="H471" s="651"/>
      <c r="I471" s="652"/>
      <c r="J471" s="652"/>
      <c r="K471" s="653"/>
      <c r="L471" s="653"/>
      <c r="M471" s="653"/>
      <c r="N471" s="653"/>
      <c r="O471" s="653"/>
      <c r="P471" s="653"/>
      <c r="Q471" s="653"/>
      <c r="R471" s="653"/>
      <c r="S471" s="653"/>
      <c r="T471" s="653"/>
      <c r="U471" s="653"/>
      <c r="V471" s="653"/>
      <c r="W471" s="653"/>
      <c r="X471" s="653"/>
      <c r="Y471" s="653"/>
      <c r="Z471" s="653"/>
      <c r="AA471" s="653"/>
      <c r="AB471" s="653"/>
      <c r="AC471" s="653"/>
      <c r="AD471" s="653"/>
      <c r="AE471" s="653"/>
      <c r="AF471" s="656"/>
      <c r="AG471" s="656"/>
      <c r="AH471" s="656"/>
      <c r="AI471" s="656"/>
      <c r="AJ471" s="656"/>
      <c r="AK471" s="657"/>
      <c r="AL471" s="88" t="str">
        <f>IF(AND(ISTEXT($E471),ISTEXT($B471)),"산출기준 &gt;&gt;  "&amp;_xlfn.XLOOKUP($E471,산출기준!$D:$D,산출기준!$E:$E,"매칭실패"),"")</f>
        <v/>
      </c>
    </row>
    <row r="472" spans="1:38" ht="34.9" customHeight="1">
      <c r="B472" s="808" t="str" cm="1">
        <f t="array" aca="1" ref="B472" ca="1">_xlfn.IFNA(INDIRECT("Family_표준_구성도!B"&amp;MATCH(F472,INDIRECT("Family_표준_구성도!"&amp;"C:C"),0)),"")</f>
        <v>3.1.2.1.1</v>
      </c>
      <c r="C472" s="668" t="s">
        <v>2016</v>
      </c>
      <c r="D472" s="809"/>
      <c r="E472" s="668" t="s">
        <v>2939</v>
      </c>
      <c r="F472" s="810" t="s">
        <v>654</v>
      </c>
      <c r="G472" s="811"/>
      <c r="H472" s="917" t="s">
        <v>3103</v>
      </c>
      <c r="I472" s="674"/>
      <c r="J472" s="674"/>
      <c r="K472" s="674"/>
      <c r="L472" s="674"/>
      <c r="M472" s="674"/>
      <c r="N472" s="675"/>
      <c r="O472" s="676"/>
      <c r="P472" s="677"/>
      <c r="Q472" s="677"/>
      <c r="R472" s="677"/>
      <c r="S472" s="677"/>
      <c r="T472" s="677"/>
      <c r="U472" s="677"/>
      <c r="V472" s="678"/>
      <c r="W472" s="679"/>
      <c r="X472" s="679"/>
      <c r="Y472" s="679"/>
      <c r="Z472" s="679"/>
      <c r="AA472" s="679"/>
      <c r="AB472" s="679"/>
      <c r="AC472" s="679"/>
      <c r="AD472" s="679"/>
      <c r="AE472" s="679"/>
      <c r="AF472" s="1043" t="s">
        <v>3104</v>
      </c>
      <c r="AG472" s="682"/>
      <c r="AH472" s="682"/>
      <c r="AI472" s="682"/>
      <c r="AJ472" s="682"/>
      <c r="AK472" s="683"/>
      <c r="AL472" s="88" t="str">
        <f ca="1">IF(AND(ISTEXT($E472),ISTEXT($B472)),"산출기준 &gt;&gt;  "&amp;_xlfn.XLOOKUP($E472,산출기준!$D:$D,산출기준!$E:$E,"매칭실패"),"")</f>
        <v>산출기준 &gt;&gt;  [ 벽체 일반 산출 ]</v>
      </c>
    </row>
    <row r="473" spans="1:38" ht="49.9" customHeight="1" outlineLevel="1">
      <c r="B473" s="758"/>
      <c r="C473" s="759"/>
      <c r="D473" s="759"/>
      <c r="E473" s="814"/>
      <c r="F473" s="818" t="s">
        <v>3043</v>
      </c>
      <c r="G473" s="759" t="str">
        <f t="shared" ref="G473:G475" si="170">IF(IF(N473=0,"",N473)&amp;" | "&amp;IF(O473=0,"",O473)&amp;" | "&amp;IF(Q473=0,"",Q473)&amp;" | "&amp;IF(R473=0,"",R473)=" |  |  | ","",IF(N473=0,"",N473)&amp;" | "&amp;IF(O473=0,"",O473)&amp;" | "&amp;IF(Q473=0,"",Q473)&amp;" | "&amp;IF(R473=0,"",R473))</f>
        <v xml:space="preserve">Bitumen/Bituminous/Asphalt Coating |  |  | </v>
      </c>
      <c r="H473" s="816" t="s">
        <v>3044</v>
      </c>
      <c r="I473" s="765" t="str">
        <f>LEFT(H473,14)</f>
        <v>A03AH056-00001</v>
      </c>
      <c r="J473" s="766"/>
      <c r="K473" s="766" t="str">
        <f>IFERROR(VLOOKUP($I473,'WM-AR'!$I$7:$AS$3267,34,FALSE),"")</f>
        <v>M2</v>
      </c>
      <c r="L473" s="766" t="str">
        <f>IFERROR(VLOOKUP($I473,'WM-AR'!$I$7:$AS$3267,4,FALSE),"")</f>
        <v>Concrete Work</v>
      </c>
      <c r="M473" s="766" t="str">
        <f>IFERROR(VLOOKUP($I473,'WM-AR'!$I$7:$AS$3267,6,FALSE),"")</f>
        <v>Concrete Protective Coating (U/G)</v>
      </c>
      <c r="N473" s="766" t="str">
        <f>IFERROR(VLOOKUP($I473,'WM-AR'!$I$7:$AS$3267,8,FALSE),"")</f>
        <v>Bitumen/Bituminous/Asphalt Coating</v>
      </c>
      <c r="O473" s="766">
        <f>IFERROR(VLOOKUP($I473,'WM-AR'!$I$7:$AS$3267,10,FALSE),"")</f>
        <v>0</v>
      </c>
      <c r="P473" s="766">
        <f>IFERROR(VLOOKUP($I473,'WM-AR'!$I$7:$AS$3267,12,FALSE),"")</f>
        <v>0</v>
      </c>
      <c r="Q473" s="766">
        <f>IFERROR(VLOOKUP($I473,'WM-AR'!$I$7:$AS$3267,14,FALSE),"")</f>
        <v>0</v>
      </c>
      <c r="R473" s="766">
        <f>IFERROR(VLOOKUP($I473,'WM-AR'!$I$7:$AS$3267,16,FALSE),"")</f>
        <v>0</v>
      </c>
      <c r="S473" s="766">
        <f>IFERROR(VLOOKUP($I473,'WM-AR'!$I$7:$AS$3267,18,FALSE),"")</f>
        <v>0</v>
      </c>
      <c r="T473" s="766">
        <f>IFERROR(VLOOKUP($I473,'WM-AR'!$I$7:$AS$3267,20,FALSE),"")</f>
        <v>0</v>
      </c>
      <c r="U473" s="766">
        <f>IFERROR(VLOOKUP($I473,'WM-AR'!$I$7:$AS$3267,22,FALSE),"")</f>
        <v>0</v>
      </c>
      <c r="V473" s="766">
        <f>IFERROR(VLOOKUP($I473,'WM-AR'!$I$7:$AS$3267,24,FALSE),"")</f>
        <v>0</v>
      </c>
      <c r="W473" s="766">
        <f>IFERROR(VLOOKUP($I473,'WM-AR'!$I$7:$AS$3267,25,FALSE),"")</f>
        <v>0</v>
      </c>
      <c r="X473" s="766" t="str">
        <f>IFERROR(VLOOKUP($I473,'WM-AR'!$I$7:$AS$3267,26,FALSE),"")</f>
        <v/>
      </c>
      <c r="Y473" s="766">
        <f>IFERROR(VLOOKUP($I473,'WM-AR'!$I$7:$AS$3267,27,FALSE),"")</f>
        <v>0</v>
      </c>
      <c r="Z473" s="766">
        <f>IFERROR(VLOOKUP($I473,'WM-AR'!$I$7:$AS$3267,28,FALSE),"")</f>
        <v>0</v>
      </c>
      <c r="AA473" s="766">
        <f>IFERROR(VLOOKUP($I473,'WM-AR'!$I$7:$AS$3267,29,FALSE),"")</f>
        <v>0</v>
      </c>
      <c r="AB473" s="766">
        <f>IFERROR(VLOOKUP($I473,'WM-AR'!$I$7:$AS$3267,30,FALSE),"")</f>
        <v>0</v>
      </c>
      <c r="AC473" s="766">
        <f>IFERROR(VLOOKUP($I473,'WM-AR'!$I$7:$AS$3267,31,FALSE),"")</f>
        <v>0</v>
      </c>
      <c r="AD473" s="766">
        <f>IFERROR(VLOOKUP($I473,'WM-AR'!$I$7:$AS$3267,32,FALSE),"")</f>
        <v>0</v>
      </c>
      <c r="AE473" s="766" t="str">
        <f>IFERROR(VLOOKUP($I473,'WM-AR'!$I$7:$AS$3267,33,FALSE),"")</f>
        <v/>
      </c>
      <c r="AF473" s="817" t="s">
        <v>3045</v>
      </c>
      <c r="AG473" s="768" t="s">
        <v>1657</v>
      </c>
      <c r="AH473" s="768" t="s">
        <v>1657</v>
      </c>
      <c r="AI473" s="769"/>
      <c r="AJ473" s="769" t="str">
        <f>K473</f>
        <v>M2</v>
      </c>
      <c r="AK473" s="905"/>
      <c r="AL473" s="88" t="str">
        <f>IF(AND(ISTEXT($E473),ISTEXT($B473)),"산출기준 &gt;&gt;  "&amp;_xlfn.XLOOKUP($E473,산출기준!$D:$D,산출기준!$E:$E,"매칭실패"),"")</f>
        <v/>
      </c>
    </row>
    <row r="474" spans="1:38" ht="49.9" customHeight="1" outlineLevel="1">
      <c r="B474" s="758"/>
      <c r="C474" s="759"/>
      <c r="D474" s="759"/>
      <c r="E474" s="814"/>
      <c r="F474" s="818" t="s">
        <v>2846</v>
      </c>
      <c r="G474" s="759" t="str">
        <f t="shared" si="170"/>
        <v xml:space="preserve">Sheet Membrane | Adhesive Rubber Sheet or Bitumen Polyethylene Laminated Waterproofing Membrane |  | </v>
      </c>
      <c r="H474" s="816" t="s">
        <v>3105</v>
      </c>
      <c r="I474" s="765" t="str">
        <f>LEFT(H474,14)</f>
        <v>A03AH059-00001</v>
      </c>
      <c r="J474" s="766"/>
      <c r="K474" s="766" t="str">
        <f>IFERROR(VLOOKUP($I474,'WM-AR'!$I$7:$AS$3267,34,FALSE),"")</f>
        <v>M2</v>
      </c>
      <c r="L474" s="766" t="str">
        <f>IFERROR(VLOOKUP($I474,'WM-AR'!$I$7:$AS$3267,4,FALSE),"")</f>
        <v>Concrete Work</v>
      </c>
      <c r="M474" s="766" t="str">
        <f>IFERROR(VLOOKUP($I474,'WM-AR'!$I$7:$AS$3267,6,FALSE),"")</f>
        <v>Concrete Protective Coating (U/G)</v>
      </c>
      <c r="N474" s="766" t="str">
        <f>IFERROR(VLOOKUP($I474,'WM-AR'!$I$7:$AS$3267,8,FALSE),"")</f>
        <v>Sheet Membrane</v>
      </c>
      <c r="O474" s="766" t="str">
        <f>IFERROR(VLOOKUP($I474,'WM-AR'!$I$7:$AS$3267,10,FALSE),"")</f>
        <v>Adhesive Rubber Sheet or Bitumen Polyethylene Laminated Waterproofing Membrane</v>
      </c>
      <c r="P474" s="766">
        <f>IFERROR(VLOOKUP($I474,'WM-AR'!$I$7:$AS$3267,12,FALSE),"")</f>
        <v>0</v>
      </c>
      <c r="Q474" s="766">
        <f>IFERROR(VLOOKUP($I474,'WM-AR'!$I$7:$AS$3267,14,FALSE),"")</f>
        <v>0</v>
      </c>
      <c r="R474" s="766">
        <f>IFERROR(VLOOKUP($I474,'WM-AR'!$I$7:$AS$3267,16,FALSE),"")</f>
        <v>0</v>
      </c>
      <c r="S474" s="766">
        <f>IFERROR(VLOOKUP($I474,'WM-AR'!$I$7:$AS$3267,18,FALSE),"")</f>
        <v>0</v>
      </c>
      <c r="T474" s="766" t="str">
        <f>IFERROR(VLOOKUP($I474,'WM-AR'!$I$7:$AS$3267,20,FALSE),"")</f>
        <v/>
      </c>
      <c r="U474" s="766">
        <f>IFERROR(VLOOKUP($I474,'WM-AR'!$I$7:$AS$3267,22,FALSE),"")</f>
        <v>0</v>
      </c>
      <c r="V474" s="766">
        <f>IFERROR(VLOOKUP($I474,'WM-AR'!$I$7:$AS$3267,24,FALSE),"")</f>
        <v>0</v>
      </c>
      <c r="W474" s="766">
        <f>IFERROR(VLOOKUP($I474,'WM-AR'!$I$7:$AS$3267,25,FALSE),"")</f>
        <v>0</v>
      </c>
      <c r="X474" s="766" t="str">
        <f>IFERROR(VLOOKUP($I474,'WM-AR'!$I$7:$AS$3267,26,FALSE),"")</f>
        <v>THK=(  )mm</v>
      </c>
      <c r="Y474" s="766">
        <f>IFERROR(VLOOKUP($I474,'WM-AR'!$I$7:$AS$3267,27,FALSE),"")</f>
        <v>0</v>
      </c>
      <c r="Z474" s="766">
        <f>IFERROR(VLOOKUP($I474,'WM-AR'!$I$7:$AS$3267,28,FALSE),"")</f>
        <v>0</v>
      </c>
      <c r="AA474" s="766">
        <f>IFERROR(VLOOKUP($I474,'WM-AR'!$I$7:$AS$3267,29,FALSE),"")</f>
        <v>0</v>
      </c>
      <c r="AB474" s="766">
        <f>IFERROR(VLOOKUP($I474,'WM-AR'!$I$7:$AS$3267,30,FALSE),"")</f>
        <v>0</v>
      </c>
      <c r="AC474" s="766">
        <f>IFERROR(VLOOKUP($I474,'WM-AR'!$I$7:$AS$3267,31,FALSE),"")</f>
        <v>0</v>
      </c>
      <c r="AD474" s="766">
        <f>IFERROR(VLOOKUP($I474,'WM-AR'!$I$7:$AS$3267,32,FALSE),"")</f>
        <v>0</v>
      </c>
      <c r="AE474" s="766" t="str">
        <f>IFERROR(VLOOKUP($I474,'WM-AR'!$I$7:$AS$3267,33,FALSE),"")</f>
        <v/>
      </c>
      <c r="AF474" s="817" t="s">
        <v>3106</v>
      </c>
      <c r="AG474" s="768" t="s">
        <v>1657</v>
      </c>
      <c r="AH474" s="768" t="s">
        <v>1657</v>
      </c>
      <c r="AI474" s="769"/>
      <c r="AJ474" s="769" t="str">
        <f>K474</f>
        <v>M2</v>
      </c>
      <c r="AK474" s="905"/>
      <c r="AL474" s="88" t="str">
        <f>IF(AND(ISTEXT($E474),ISTEXT($B474)),"산출기준 &gt;&gt;  "&amp;_xlfn.XLOOKUP($E474,산출기준!$D:$D,산출기준!$E:$E,"매칭실패"),"")</f>
        <v/>
      </c>
    </row>
    <row r="475" spans="1:38" ht="49.9" customHeight="1" outlineLevel="1">
      <c r="B475" s="758"/>
      <c r="C475" s="759"/>
      <c r="D475" s="759"/>
      <c r="E475" s="814"/>
      <c r="F475" s="818" t="s">
        <v>2951</v>
      </c>
      <c r="G475" s="759" t="str">
        <f t="shared" si="170"/>
        <v xml:space="preserve">Memebrane Protection Board | Bitumen Impregnated Fiberboard |  | </v>
      </c>
      <c r="H475" s="816" t="s">
        <v>3107</v>
      </c>
      <c r="I475" s="765" t="str">
        <f>LEFT(H475,14)</f>
        <v>A03AH060-00001</v>
      </c>
      <c r="J475" s="766"/>
      <c r="K475" s="766" t="str">
        <f>IFERROR(VLOOKUP($I475,'WM-AR'!$I$7:$AS$3267,34,FALSE),"")</f>
        <v>M2</v>
      </c>
      <c r="L475" s="766" t="str">
        <f>IFERROR(VLOOKUP($I475,'WM-AR'!$I$7:$AS$3267,4,FALSE),"")</f>
        <v>Concrete Work</v>
      </c>
      <c r="M475" s="766" t="str">
        <f>IFERROR(VLOOKUP($I475,'WM-AR'!$I$7:$AS$3267,6,FALSE),"")</f>
        <v>Concrete Protective Coating (U/G)</v>
      </c>
      <c r="N475" s="766" t="str">
        <f>IFERROR(VLOOKUP($I475,'WM-AR'!$I$7:$AS$3267,8,FALSE),"")</f>
        <v>Memebrane Protection Board</v>
      </c>
      <c r="O475" s="766" t="str">
        <f>IFERROR(VLOOKUP($I475,'WM-AR'!$I$7:$AS$3267,10,FALSE),"")</f>
        <v>Bitumen Impregnated Fiberboard</v>
      </c>
      <c r="P475" s="766">
        <f>IFERROR(VLOOKUP($I475,'WM-AR'!$I$7:$AS$3267,12,FALSE),"")</f>
        <v>0</v>
      </c>
      <c r="Q475" s="766">
        <f>IFERROR(VLOOKUP($I475,'WM-AR'!$I$7:$AS$3267,14,FALSE),"")</f>
        <v>0</v>
      </c>
      <c r="R475" s="766">
        <f>IFERROR(VLOOKUP($I475,'WM-AR'!$I$7:$AS$3267,16,FALSE),"")</f>
        <v>0</v>
      </c>
      <c r="S475" s="766">
        <f>IFERROR(VLOOKUP($I475,'WM-AR'!$I$7:$AS$3267,18,FALSE),"")</f>
        <v>0</v>
      </c>
      <c r="T475" s="766" t="str">
        <f>IFERROR(VLOOKUP($I475,'WM-AR'!$I$7:$AS$3267,20,FALSE),"")</f>
        <v/>
      </c>
      <c r="U475" s="766">
        <f>IFERROR(VLOOKUP($I475,'WM-AR'!$I$7:$AS$3267,22,FALSE),"")</f>
        <v>0</v>
      </c>
      <c r="V475" s="766">
        <f>IFERROR(VLOOKUP($I475,'WM-AR'!$I$7:$AS$3267,24,FALSE),"")</f>
        <v>0</v>
      </c>
      <c r="W475" s="766">
        <f>IFERROR(VLOOKUP($I475,'WM-AR'!$I$7:$AS$3267,25,FALSE),"")</f>
        <v>0</v>
      </c>
      <c r="X475" s="766" t="str">
        <f>IFERROR(VLOOKUP($I475,'WM-AR'!$I$7:$AS$3267,26,FALSE),"")</f>
        <v>THK=(  )mm</v>
      </c>
      <c r="Y475" s="766">
        <f>IFERROR(VLOOKUP($I475,'WM-AR'!$I$7:$AS$3267,27,FALSE),"")</f>
        <v>0</v>
      </c>
      <c r="Z475" s="766">
        <f>IFERROR(VLOOKUP($I475,'WM-AR'!$I$7:$AS$3267,28,FALSE),"")</f>
        <v>0</v>
      </c>
      <c r="AA475" s="766">
        <f>IFERROR(VLOOKUP($I475,'WM-AR'!$I$7:$AS$3267,29,FALSE),"")</f>
        <v>0</v>
      </c>
      <c r="AB475" s="766">
        <f>IFERROR(VLOOKUP($I475,'WM-AR'!$I$7:$AS$3267,30,FALSE),"")</f>
        <v>0</v>
      </c>
      <c r="AC475" s="766">
        <f>IFERROR(VLOOKUP($I475,'WM-AR'!$I$7:$AS$3267,31,FALSE),"")</f>
        <v>0</v>
      </c>
      <c r="AD475" s="766">
        <f>IFERROR(VLOOKUP($I475,'WM-AR'!$I$7:$AS$3267,32,FALSE),"")</f>
        <v>0</v>
      </c>
      <c r="AE475" s="766" t="str">
        <f>IFERROR(VLOOKUP($I475,'WM-AR'!$I$7:$AS$3267,33,FALSE),"")</f>
        <v/>
      </c>
      <c r="AF475" s="817" t="s">
        <v>3108</v>
      </c>
      <c r="AG475" s="768" t="s">
        <v>1657</v>
      </c>
      <c r="AH475" s="768" t="s">
        <v>1657</v>
      </c>
      <c r="AI475" s="769"/>
      <c r="AJ475" s="769" t="str">
        <f>K475</f>
        <v>M2</v>
      </c>
      <c r="AK475" s="905"/>
      <c r="AL475" s="88" t="str">
        <f>IF(AND(ISTEXT($E475),ISTEXT($B475)),"산출기준 &gt;&gt;  "&amp;_xlfn.XLOOKUP($E475,산출기준!$D:$D,산출기준!$E:$E,"매칭실패"),"")</f>
        <v/>
      </c>
    </row>
    <row r="476" spans="1:38">
      <c r="A476" s="1019"/>
      <c r="B476" s="684"/>
      <c r="C476" s="685"/>
      <c r="D476" s="1020"/>
      <c r="E476" s="687"/>
      <c r="F476" s="1021"/>
      <c r="G476" s="875" t="s">
        <v>2227</v>
      </c>
      <c r="H476" s="824"/>
      <c r="I476" s="692" t="str">
        <f t="shared" ref="I476:I478" si="171">LEFT(H476,14)</f>
        <v/>
      </c>
      <c r="J476" s="1022"/>
      <c r="K476" s="1023" t="str">
        <f>IFERROR(VLOOKUP($I476,'WM-AR'!$I$7:$AS$3267,34,FALSE),"")</f>
        <v/>
      </c>
      <c r="L476" s="1024" t="str">
        <f>IFERROR(VLOOKUP($I476,'WM-AR'!$I$7:$AS$3267,4,FALSE),"")</f>
        <v/>
      </c>
      <c r="M476" s="1024" t="str">
        <f>IFERROR(VLOOKUP($I476,'WM-AR'!$I$7:$AS$3267,6,FALSE),"")</f>
        <v/>
      </c>
      <c r="N476" s="1024" t="str">
        <f>IFERROR(VLOOKUP($I476,'WM-AR'!$I$7:$AS$3267,8,FALSE),"")</f>
        <v/>
      </c>
      <c r="O476" s="1025" t="str">
        <f>IFERROR(VLOOKUP($I476,'WM-AR'!$I$7:$AS$3267,10,FALSE),"")</f>
        <v/>
      </c>
      <c r="P476" s="1026" t="str">
        <f>IFERROR(VLOOKUP($I476,'WM-AR'!$I$7:$AS$3267,12,FALSE),"")</f>
        <v/>
      </c>
      <c r="Q476" s="1026" t="str">
        <f>IFERROR(VLOOKUP($I476,'WM-AR'!$I$7:$AS$3267,14,FALSE),"")</f>
        <v/>
      </c>
      <c r="R476" s="1026" t="str">
        <f>IFERROR(VLOOKUP($I476,'WM-AR'!$I$7:$AS$3267,16,FALSE),"")</f>
        <v/>
      </c>
      <c r="S476" s="1026" t="str">
        <f>IFERROR(VLOOKUP($I476,'WM-AR'!$I$7:$AS$3267,18,FALSE),"")</f>
        <v/>
      </c>
      <c r="T476" s="1026" t="str">
        <f>IFERROR(VLOOKUP($I476,'WM-AR'!$I$7:$AS$3267,20,FALSE),"")</f>
        <v/>
      </c>
      <c r="U476" s="1026" t="str">
        <f>IFERROR(VLOOKUP($I476,'WM-AR'!$I$7:$AS$3267,22,FALSE),"")</f>
        <v/>
      </c>
      <c r="V476" s="1026" t="str">
        <f>IFERROR(VLOOKUP($I476,'WM-AR'!$I$7:$AS$3267,24,FALSE),"")</f>
        <v/>
      </c>
      <c r="W476" s="1026" t="str">
        <f>IFERROR(VLOOKUP($I476,'WM-AR'!$I$7:$AS$3267,25,FALSE),"")</f>
        <v/>
      </c>
      <c r="X476" s="1026" t="str">
        <f>IFERROR(VLOOKUP($I476,'WM-AR'!$I$7:$AS$3267,26,FALSE),"")</f>
        <v/>
      </c>
      <c r="Y476" s="1026" t="str">
        <f>IFERROR(VLOOKUP($I476,'WM-AR'!$I$7:$AS$3267,27,FALSE),"")</f>
        <v/>
      </c>
      <c r="Z476" s="1026" t="str">
        <f>IFERROR(VLOOKUP($I476,'WM-AR'!$I$7:$AS$3267,28,FALSE),"")</f>
        <v/>
      </c>
      <c r="AA476" s="1026" t="str">
        <f>IFERROR(VLOOKUP($I476,'WM-AR'!$I$7:$AS$3267,29,FALSE),"")</f>
        <v/>
      </c>
      <c r="AB476" s="1026" t="str">
        <f>IFERROR(VLOOKUP($I476,'WM-AR'!$I$7:$AS$3267,30,FALSE),"")</f>
        <v/>
      </c>
      <c r="AC476" s="1026" t="str">
        <f>IFERROR(VLOOKUP($I476,'WM-AR'!$I$7:$AS$3267,31,FALSE),"")</f>
        <v/>
      </c>
      <c r="AD476" s="1026" t="str">
        <f>IFERROR(VLOOKUP($I476,'WM-AR'!$I$7:$AS$3267,32,FALSE),"")</f>
        <v/>
      </c>
      <c r="AE476" s="1026" t="str">
        <f>IFERROR(VLOOKUP($I476,'WM-AR'!$I$7:$AS$3267,33,FALSE),"")</f>
        <v/>
      </c>
      <c r="AF476" s="1027"/>
      <c r="AG476" s="1051"/>
      <c r="AH476" s="1051"/>
      <c r="AI476" s="1051"/>
      <c r="AJ476" s="1051"/>
      <c r="AK476" s="704"/>
      <c r="AL476" s="1028" t="str">
        <f>IF(AND(ISTEXT($E476),ISTEXT($B476)),"산출기준 &gt;&gt;  "&amp;_xlfn.XLOOKUP($E476,산출기준!$D:$D,산출기준!$E:$E,"매칭실패"),"")</f>
        <v/>
      </c>
    </row>
    <row r="477" spans="1:38">
      <c r="A477" s="1019"/>
      <c r="B477" s="705"/>
      <c r="C477" s="706"/>
      <c r="D477" s="711"/>
      <c r="E477" s="708"/>
      <c r="F477" s="1029"/>
      <c r="G477" s="882"/>
      <c r="H477" s="843"/>
      <c r="I477" s="712" t="str">
        <f t="shared" si="171"/>
        <v/>
      </c>
      <c r="J477" s="1030"/>
      <c r="K477" s="1031" t="str">
        <f>IFERROR(VLOOKUP($I477,'WM-AR'!$I$7:$AS$3267,34,FALSE),"")</f>
        <v/>
      </c>
      <c r="L477" s="1030" t="str">
        <f>IFERROR(VLOOKUP($I477,'WM-AR'!$I$7:$AS$3267,4,FALSE),"")</f>
        <v/>
      </c>
      <c r="M477" s="1030" t="str">
        <f>IFERROR(VLOOKUP($I477,'WM-AR'!$I$7:$AS$3267,6,FALSE),"")</f>
        <v/>
      </c>
      <c r="N477" s="1030" t="str">
        <f>IFERROR(VLOOKUP($I477,'WM-AR'!$I$7:$AS$3267,8,FALSE),"")</f>
        <v/>
      </c>
      <c r="O477" s="1032" t="str">
        <f>IFERROR(VLOOKUP($I477,'WM-AR'!$I$7:$AS$3267,10,FALSE),"")</f>
        <v/>
      </c>
      <c r="P477" s="1033" t="str">
        <f>IFERROR(VLOOKUP($I477,'WM-AR'!$I$7:$AS$3267,12,FALSE),"")</f>
        <v/>
      </c>
      <c r="Q477" s="1033" t="str">
        <f>IFERROR(VLOOKUP($I477,'WM-AR'!$I$7:$AS$3267,14,FALSE),"")</f>
        <v/>
      </c>
      <c r="R477" s="1033" t="str">
        <f>IFERROR(VLOOKUP($I477,'WM-AR'!$I$7:$AS$3267,16,FALSE),"")</f>
        <v/>
      </c>
      <c r="S477" s="1033" t="str">
        <f>IFERROR(VLOOKUP($I477,'WM-AR'!$I$7:$AS$3267,18,FALSE),"")</f>
        <v/>
      </c>
      <c r="T477" s="1033" t="str">
        <f>IFERROR(VLOOKUP($I477,'WM-AR'!$I$7:$AS$3267,20,FALSE),"")</f>
        <v/>
      </c>
      <c r="U477" s="1033" t="str">
        <f>IFERROR(VLOOKUP($I477,'WM-AR'!$I$7:$AS$3267,22,FALSE),"")</f>
        <v/>
      </c>
      <c r="V477" s="1033" t="str">
        <f>IFERROR(VLOOKUP($I477,'WM-AR'!$I$7:$AS$3267,24,FALSE),"")</f>
        <v/>
      </c>
      <c r="W477" s="1033" t="str">
        <f>IFERROR(VLOOKUP($I477,'WM-AR'!$I$7:$AS$3267,25,FALSE),"")</f>
        <v/>
      </c>
      <c r="X477" s="1033" t="str">
        <f>IFERROR(VLOOKUP($I477,'WM-AR'!$I$7:$AS$3267,26,FALSE),"")</f>
        <v/>
      </c>
      <c r="Y477" s="1033" t="str">
        <f>IFERROR(VLOOKUP($I477,'WM-AR'!$I$7:$AS$3267,27,FALSE),"")</f>
        <v/>
      </c>
      <c r="Z477" s="1033" t="str">
        <f>IFERROR(VLOOKUP($I477,'WM-AR'!$I$7:$AS$3267,28,FALSE),"")</f>
        <v/>
      </c>
      <c r="AA477" s="1033" t="str">
        <f>IFERROR(VLOOKUP($I477,'WM-AR'!$I$7:$AS$3267,29,FALSE),"")</f>
        <v/>
      </c>
      <c r="AB477" s="1033" t="str">
        <f>IFERROR(VLOOKUP($I477,'WM-AR'!$I$7:$AS$3267,30,FALSE),"")</f>
        <v/>
      </c>
      <c r="AC477" s="1033" t="str">
        <f>IFERROR(VLOOKUP($I477,'WM-AR'!$I$7:$AS$3267,31,FALSE),"")</f>
        <v/>
      </c>
      <c r="AD477" s="1033" t="str">
        <f>IFERROR(VLOOKUP($I477,'WM-AR'!$I$7:$AS$3267,32,FALSE),"")</f>
        <v/>
      </c>
      <c r="AE477" s="1033" t="str">
        <f>IFERROR(VLOOKUP($I477,'WM-AR'!$I$7:$AS$3267,33,FALSE),"")</f>
        <v/>
      </c>
      <c r="AF477" s="1034"/>
      <c r="AG477" s="1052"/>
      <c r="AH477" s="1052"/>
      <c r="AI477" s="1052"/>
      <c r="AJ477" s="1052"/>
      <c r="AK477" s="723"/>
      <c r="AL477" s="1028" t="str">
        <f>IF(AND(ISTEXT($E477),ISTEXT($B477)),"산출기준 &gt;&gt;  "&amp;_xlfn.XLOOKUP($E477,산출기준!$D:$D,산출기준!$E:$E,"매칭실패"),"")</f>
        <v/>
      </c>
    </row>
    <row r="478" spans="1:38">
      <c r="A478" s="1019"/>
      <c r="B478" s="724"/>
      <c r="C478" s="725"/>
      <c r="D478" s="731"/>
      <c r="E478" s="727"/>
      <c r="F478" s="1035"/>
      <c r="G478" s="886"/>
      <c r="H478" s="861"/>
      <c r="I478" s="732" t="str">
        <f t="shared" si="171"/>
        <v/>
      </c>
      <c r="J478" s="1036"/>
      <c r="K478" s="1037" t="str">
        <f>IFERROR(VLOOKUP($I478,'WM-AR'!$I$7:$AS$3267,34,FALSE),"")</f>
        <v/>
      </c>
      <c r="L478" s="1036" t="str">
        <f>IFERROR(VLOOKUP($I478,'WM-AR'!$I$7:$AS$3267,4,FALSE),"")</f>
        <v/>
      </c>
      <c r="M478" s="1036" t="str">
        <f>IFERROR(VLOOKUP($I478,'WM-AR'!$I$7:$AS$3267,6,FALSE),"")</f>
        <v/>
      </c>
      <c r="N478" s="1036" t="str">
        <f>IFERROR(VLOOKUP($I478,'WM-AR'!$I$7:$AS$3267,8,FALSE),"")</f>
        <v/>
      </c>
      <c r="O478" s="1038" t="str">
        <f>IFERROR(VLOOKUP($I478,'WM-AR'!$I$7:$AS$3267,10,FALSE),"")</f>
        <v/>
      </c>
      <c r="P478" s="1039" t="str">
        <f>IFERROR(VLOOKUP($I478,'WM-AR'!$I$7:$AS$3267,12,FALSE),"")</f>
        <v/>
      </c>
      <c r="Q478" s="1039" t="str">
        <f>IFERROR(VLOOKUP($I478,'WM-AR'!$I$7:$AS$3267,14,FALSE),"")</f>
        <v/>
      </c>
      <c r="R478" s="1039" t="str">
        <f>IFERROR(VLOOKUP($I478,'WM-AR'!$I$7:$AS$3267,16,FALSE),"")</f>
        <v/>
      </c>
      <c r="S478" s="1039" t="str">
        <f>IFERROR(VLOOKUP($I478,'WM-AR'!$I$7:$AS$3267,18,FALSE),"")</f>
        <v/>
      </c>
      <c r="T478" s="1039" t="str">
        <f>IFERROR(VLOOKUP($I478,'WM-AR'!$I$7:$AS$3267,20,FALSE),"")</f>
        <v/>
      </c>
      <c r="U478" s="1039" t="str">
        <f>IFERROR(VLOOKUP($I478,'WM-AR'!$I$7:$AS$3267,22,FALSE),"")</f>
        <v/>
      </c>
      <c r="V478" s="1039" t="str">
        <f>IFERROR(VLOOKUP($I478,'WM-AR'!$I$7:$AS$3267,24,FALSE),"")</f>
        <v/>
      </c>
      <c r="W478" s="1039" t="str">
        <f>IFERROR(VLOOKUP($I478,'WM-AR'!$I$7:$AS$3267,25,FALSE),"")</f>
        <v/>
      </c>
      <c r="X478" s="1039" t="str">
        <f>IFERROR(VLOOKUP($I478,'WM-AR'!$I$7:$AS$3267,26,FALSE),"")</f>
        <v/>
      </c>
      <c r="Y478" s="1039" t="str">
        <f>IFERROR(VLOOKUP($I478,'WM-AR'!$I$7:$AS$3267,27,FALSE),"")</f>
        <v/>
      </c>
      <c r="Z478" s="1039" t="str">
        <f>IFERROR(VLOOKUP($I478,'WM-AR'!$I$7:$AS$3267,28,FALSE),"")</f>
        <v/>
      </c>
      <c r="AA478" s="1039" t="str">
        <f>IFERROR(VLOOKUP($I478,'WM-AR'!$I$7:$AS$3267,29,FALSE),"")</f>
        <v/>
      </c>
      <c r="AB478" s="1039" t="str">
        <f>IFERROR(VLOOKUP($I478,'WM-AR'!$I$7:$AS$3267,30,FALSE),"")</f>
        <v/>
      </c>
      <c r="AC478" s="1039" t="str">
        <f>IFERROR(VLOOKUP($I478,'WM-AR'!$I$7:$AS$3267,31,FALSE),"")</f>
        <v/>
      </c>
      <c r="AD478" s="1039" t="str">
        <f>IFERROR(VLOOKUP($I478,'WM-AR'!$I$7:$AS$3267,32,FALSE),"")</f>
        <v/>
      </c>
      <c r="AE478" s="1039" t="str">
        <f>IFERROR(VLOOKUP($I478,'WM-AR'!$I$7:$AS$3267,33,FALSE),"")</f>
        <v/>
      </c>
      <c r="AF478" s="1040"/>
      <c r="AG478" s="1053"/>
      <c r="AH478" s="1053"/>
      <c r="AI478" s="1053"/>
      <c r="AJ478" s="1053"/>
      <c r="AK478" s="743"/>
      <c r="AL478" s="1028" t="str">
        <f>IF(AND(ISTEXT($E478),ISTEXT($B478)),"산출기준 &gt;&gt;  "&amp;_xlfn.XLOOKUP($E478,산출기준!$D:$D,산출기준!$E:$E,"매칭실패"),"")</f>
        <v/>
      </c>
    </row>
    <row r="479" spans="1:38">
      <c r="B479" s="645"/>
      <c r="C479" s="646"/>
      <c r="D479" s="648"/>
      <c r="E479" s="648"/>
      <c r="F479" s="1047"/>
      <c r="G479" s="645"/>
      <c r="H479" s="651"/>
      <c r="I479" s="652"/>
      <c r="J479" s="652"/>
      <c r="K479" s="653"/>
      <c r="L479" s="653"/>
      <c r="M479" s="653"/>
      <c r="N479" s="653"/>
      <c r="O479" s="653"/>
      <c r="P479" s="653"/>
      <c r="Q479" s="653"/>
      <c r="R479" s="653"/>
      <c r="S479" s="653"/>
      <c r="T479" s="653"/>
      <c r="U479" s="653"/>
      <c r="V479" s="653"/>
      <c r="W479" s="653"/>
      <c r="X479" s="653"/>
      <c r="Y479" s="653"/>
      <c r="Z479" s="653"/>
      <c r="AA479" s="653"/>
      <c r="AB479" s="653"/>
      <c r="AC479" s="653"/>
      <c r="AD479" s="653"/>
      <c r="AE479" s="653"/>
      <c r="AF479" s="656"/>
      <c r="AG479" s="656"/>
      <c r="AH479" s="656"/>
      <c r="AI479" s="656"/>
      <c r="AJ479" s="656"/>
      <c r="AK479" s="657"/>
    </row>
    <row r="480" spans="1:38">
      <c r="B480" s="645"/>
      <c r="C480" s="646"/>
      <c r="D480" s="648"/>
      <c r="E480" s="648"/>
      <c r="F480" s="1047" t="s">
        <v>655</v>
      </c>
      <c r="G480" s="645"/>
      <c r="H480" s="651"/>
      <c r="I480" s="652"/>
      <c r="J480" s="652"/>
      <c r="K480" s="653"/>
      <c r="L480" s="653"/>
      <c r="M480" s="653"/>
      <c r="N480" s="653"/>
      <c r="O480" s="653"/>
      <c r="P480" s="653"/>
      <c r="Q480" s="653"/>
      <c r="R480" s="653"/>
      <c r="S480" s="653"/>
      <c r="T480" s="653"/>
      <c r="U480" s="653"/>
      <c r="V480" s="653"/>
      <c r="W480" s="653"/>
      <c r="X480" s="653"/>
      <c r="Y480" s="653"/>
      <c r="Z480" s="653"/>
      <c r="AA480" s="653"/>
      <c r="AB480" s="653"/>
      <c r="AC480" s="653"/>
      <c r="AD480" s="653"/>
      <c r="AE480" s="653"/>
      <c r="AF480" s="656"/>
      <c r="AG480" s="656"/>
      <c r="AH480" s="656"/>
      <c r="AI480" s="656"/>
      <c r="AJ480" s="656"/>
      <c r="AK480" s="657"/>
      <c r="AL480" s="88" t="str">
        <f>IF(AND(ISTEXT($E480),ISTEXT($B480)),"산출기준 &gt;&gt;  "&amp;_xlfn.XLOOKUP($E480,산출기준!$D:$D,산출기준!$E:$E,"매칭실패"),"")</f>
        <v/>
      </c>
    </row>
    <row r="481" spans="1:38" ht="34.9" customHeight="1">
      <c r="B481" s="808" t="str" cm="1">
        <f t="array" aca="1" ref="B481" ca="1">_xlfn.IFNA(INDIRECT("Family_표준_구성도!B"&amp;MATCH(F481,INDIRECT("Family_표준_구성도!"&amp;"C:C"),0)),"")</f>
        <v>3.1.2.1.2</v>
      </c>
      <c r="C481" s="668" t="s">
        <v>2016</v>
      </c>
      <c r="D481" s="809"/>
      <c r="E481" s="668" t="s">
        <v>2939</v>
      </c>
      <c r="F481" s="810" t="s">
        <v>657</v>
      </c>
      <c r="G481" s="811"/>
      <c r="H481" s="917" t="s">
        <v>3103</v>
      </c>
      <c r="I481" s="674"/>
      <c r="J481" s="674"/>
      <c r="K481" s="674"/>
      <c r="L481" s="674"/>
      <c r="M481" s="674"/>
      <c r="N481" s="675"/>
      <c r="O481" s="676"/>
      <c r="P481" s="677"/>
      <c r="Q481" s="677"/>
      <c r="R481" s="677"/>
      <c r="S481" s="677"/>
      <c r="T481" s="677"/>
      <c r="U481" s="677"/>
      <c r="V481" s="678"/>
      <c r="W481" s="679"/>
      <c r="X481" s="679"/>
      <c r="Y481" s="679"/>
      <c r="Z481" s="679"/>
      <c r="AA481" s="679"/>
      <c r="AB481" s="679"/>
      <c r="AC481" s="679"/>
      <c r="AD481" s="679"/>
      <c r="AE481" s="679"/>
      <c r="AF481" s="1043"/>
      <c r="AG481" s="682"/>
      <c r="AH481" s="682"/>
      <c r="AI481" s="682"/>
      <c r="AJ481" s="682"/>
      <c r="AK481" s="683"/>
      <c r="AL481" s="88" t="str">
        <f ca="1">IF(AND(ISTEXT($E481),ISTEXT($B481)),"산출기준 &gt;&gt;  "&amp;_xlfn.XLOOKUP($E481,산출기준!$D:$D,산출기준!$E:$E,"매칭실패"),"")</f>
        <v>산출기준 &gt;&gt;  [ 벽체 일반 산출 ]</v>
      </c>
    </row>
    <row r="482" spans="1:38" ht="49.9" customHeight="1" outlineLevel="1">
      <c r="B482" s="758"/>
      <c r="C482" s="759"/>
      <c r="D482" s="759"/>
      <c r="E482" s="814"/>
      <c r="F482" s="818" t="s">
        <v>3043</v>
      </c>
      <c r="G482" s="759" t="str">
        <f t="shared" ref="G482" si="172">IF(IF(N482=0,"",N482)&amp;" | "&amp;IF(O482=0,"",O482)&amp;" | "&amp;IF(Q482=0,"",Q482)&amp;" | "&amp;IF(R482=0,"",R482)=" |  |  | ","",IF(N482=0,"",N482)&amp;" | "&amp;IF(O482=0,"",O482)&amp;" | "&amp;IF(Q482=0,"",Q482)&amp;" | "&amp;IF(R482=0,"",R482))</f>
        <v xml:space="preserve">Plastering |  |  | </v>
      </c>
      <c r="H482" s="816" t="s">
        <v>3109</v>
      </c>
      <c r="I482" s="765" t="str">
        <f>LEFT(H482,14)</f>
        <v>A04AT198-00002</v>
      </c>
      <c r="J482" s="766"/>
      <c r="K482" s="766" t="str">
        <f>IFERROR(VLOOKUP($I482,'WM-AR'!$I$7:$AS$3267,34,FALSE),"")</f>
        <v>M2</v>
      </c>
      <c r="L482" s="766" t="str">
        <f>IFERROR(VLOOKUP($I482,'WM-AR'!$I$7:$AS$3267,4,FALSE),"")</f>
        <v>Finishing Work</v>
      </c>
      <c r="M482" s="766" t="str">
        <f>IFERROR(VLOOKUP($I482,'WM-AR'!$I$7:$AS$3267,6,FALSE),"")</f>
        <v>Plastering Work</v>
      </c>
      <c r="N482" s="766" t="str">
        <f>IFERROR(VLOOKUP($I482,'WM-AR'!$I$7:$AS$3267,8,FALSE),"")</f>
        <v>Plastering</v>
      </c>
      <c r="O482" s="766">
        <f>IFERROR(VLOOKUP($I482,'WM-AR'!$I$7:$AS$3267,10,FALSE),"")</f>
        <v>0</v>
      </c>
      <c r="P482" s="766">
        <f>IFERROR(VLOOKUP($I482,'WM-AR'!$I$7:$AS$3267,12,FALSE),"")</f>
        <v>0</v>
      </c>
      <c r="Q482" s="766">
        <f>IFERROR(VLOOKUP($I482,'WM-AR'!$I$7:$AS$3267,14,FALSE),"")</f>
        <v>0</v>
      </c>
      <c r="R482" s="766">
        <f>IFERROR(VLOOKUP($I482,'WM-AR'!$I$7:$AS$3267,16,FALSE),"")</f>
        <v>0</v>
      </c>
      <c r="S482" s="766" t="str">
        <f>IFERROR(VLOOKUP($I482,'WM-AR'!$I$7:$AS$3267,18,FALSE),"")</f>
        <v>for Internal Masonry Wall</v>
      </c>
      <c r="T482" s="766" t="str">
        <f>IFERROR(VLOOKUP($I482,'WM-AR'!$I$7:$AS$3267,20,FALSE),"")</f>
        <v/>
      </c>
      <c r="U482" s="766">
        <f>IFERROR(VLOOKUP($I482,'WM-AR'!$I$7:$AS$3267,22,FALSE),"")</f>
        <v>0</v>
      </c>
      <c r="V482" s="766">
        <f>IFERROR(VLOOKUP($I482,'WM-AR'!$I$7:$AS$3267,24,FALSE),"")</f>
        <v>0</v>
      </c>
      <c r="W482" s="766">
        <f>IFERROR(VLOOKUP($I482,'WM-AR'!$I$7:$AS$3267,25,FALSE),"")</f>
        <v>0</v>
      </c>
      <c r="X482" s="766" t="str">
        <f>IFERROR(VLOOKUP($I482,'WM-AR'!$I$7:$AS$3267,26,FALSE),"")</f>
        <v>THK=(  )mm</v>
      </c>
      <c r="Y482" s="766">
        <f>IFERROR(VLOOKUP($I482,'WM-AR'!$I$7:$AS$3267,27,FALSE),"")</f>
        <v>0</v>
      </c>
      <c r="Z482" s="766">
        <f>IFERROR(VLOOKUP($I482,'WM-AR'!$I$7:$AS$3267,28,FALSE),"")</f>
        <v>0</v>
      </c>
      <c r="AA482" s="766">
        <f>IFERROR(VLOOKUP($I482,'WM-AR'!$I$7:$AS$3267,29,FALSE),"")</f>
        <v>0</v>
      </c>
      <c r="AB482" s="766">
        <f>IFERROR(VLOOKUP($I482,'WM-AR'!$I$7:$AS$3267,30,FALSE),"")</f>
        <v>0</v>
      </c>
      <c r="AC482" s="766">
        <f>IFERROR(VLOOKUP($I482,'WM-AR'!$I$7:$AS$3267,31,FALSE),"")</f>
        <v>0</v>
      </c>
      <c r="AD482" s="766">
        <f>IFERROR(VLOOKUP($I482,'WM-AR'!$I$7:$AS$3267,32,FALSE),"")</f>
        <v>0</v>
      </c>
      <c r="AE482" s="766" t="str">
        <f>IFERROR(VLOOKUP($I482,'WM-AR'!$I$7:$AS$3267,33,FALSE),"")</f>
        <v/>
      </c>
      <c r="AF482" s="1054"/>
      <c r="AG482" s="768" t="s">
        <v>1657</v>
      </c>
      <c r="AH482" s="768" t="s">
        <v>1657</v>
      </c>
      <c r="AI482" s="769"/>
      <c r="AJ482" s="769" t="str">
        <f>K482</f>
        <v>M2</v>
      </c>
      <c r="AK482" s="905"/>
      <c r="AL482" s="88" t="str">
        <f>IF(AND(ISTEXT($E482),ISTEXT($B482)),"산출기준 &gt;&gt;  "&amp;_xlfn.XLOOKUP($E482,산출기준!$D:$D,산출기준!$E:$E,"매칭실패"),"")</f>
        <v/>
      </c>
    </row>
    <row r="483" spans="1:38">
      <c r="A483" s="1019"/>
      <c r="B483" s="684"/>
      <c r="C483" s="685"/>
      <c r="D483" s="1020"/>
      <c r="E483" s="687"/>
      <c r="F483" s="1021"/>
      <c r="G483" s="875" t="s">
        <v>2228</v>
      </c>
      <c r="H483" s="824"/>
      <c r="I483" s="692" t="str">
        <f t="shared" ref="I483:I485" si="173">LEFT(H483,14)</f>
        <v/>
      </c>
      <c r="J483" s="1022"/>
      <c r="K483" s="1023" t="str">
        <f>IFERROR(VLOOKUP($I483,'WM-AR'!$I$7:$AS$3267,34,FALSE),"")</f>
        <v/>
      </c>
      <c r="L483" s="1024" t="str">
        <f>IFERROR(VLOOKUP($I483,'WM-AR'!$I$7:$AS$3267,4,FALSE),"")</f>
        <v/>
      </c>
      <c r="M483" s="1024" t="str">
        <f>IFERROR(VLOOKUP($I483,'WM-AR'!$I$7:$AS$3267,6,FALSE),"")</f>
        <v/>
      </c>
      <c r="N483" s="1024" t="str">
        <f>IFERROR(VLOOKUP($I483,'WM-AR'!$I$7:$AS$3267,8,FALSE),"")</f>
        <v/>
      </c>
      <c r="O483" s="1025" t="str">
        <f>IFERROR(VLOOKUP($I483,'WM-AR'!$I$7:$AS$3267,10,FALSE),"")</f>
        <v/>
      </c>
      <c r="P483" s="1026" t="str">
        <f>IFERROR(VLOOKUP($I483,'WM-AR'!$I$7:$AS$3267,12,FALSE),"")</f>
        <v/>
      </c>
      <c r="Q483" s="1026" t="str">
        <f>IFERROR(VLOOKUP($I483,'WM-AR'!$I$7:$AS$3267,14,FALSE),"")</f>
        <v/>
      </c>
      <c r="R483" s="1026" t="str">
        <f>IFERROR(VLOOKUP($I483,'WM-AR'!$I$7:$AS$3267,16,FALSE),"")</f>
        <v/>
      </c>
      <c r="S483" s="1026" t="str">
        <f>IFERROR(VLOOKUP($I483,'WM-AR'!$I$7:$AS$3267,18,FALSE),"")</f>
        <v/>
      </c>
      <c r="T483" s="1026" t="str">
        <f>IFERROR(VLOOKUP($I483,'WM-AR'!$I$7:$AS$3267,20,FALSE),"")</f>
        <v/>
      </c>
      <c r="U483" s="1026" t="str">
        <f>IFERROR(VLOOKUP($I483,'WM-AR'!$I$7:$AS$3267,22,FALSE),"")</f>
        <v/>
      </c>
      <c r="V483" s="1026" t="str">
        <f>IFERROR(VLOOKUP($I483,'WM-AR'!$I$7:$AS$3267,24,FALSE),"")</f>
        <v/>
      </c>
      <c r="W483" s="1026" t="str">
        <f>IFERROR(VLOOKUP($I483,'WM-AR'!$I$7:$AS$3267,25,FALSE),"")</f>
        <v/>
      </c>
      <c r="X483" s="1026" t="str">
        <f>IFERROR(VLOOKUP($I483,'WM-AR'!$I$7:$AS$3267,26,FALSE),"")</f>
        <v/>
      </c>
      <c r="Y483" s="1026" t="str">
        <f>IFERROR(VLOOKUP($I483,'WM-AR'!$I$7:$AS$3267,27,FALSE),"")</f>
        <v/>
      </c>
      <c r="Z483" s="1026" t="str">
        <f>IFERROR(VLOOKUP($I483,'WM-AR'!$I$7:$AS$3267,28,FALSE),"")</f>
        <v/>
      </c>
      <c r="AA483" s="1026" t="str">
        <f>IFERROR(VLOOKUP($I483,'WM-AR'!$I$7:$AS$3267,29,FALSE),"")</f>
        <v/>
      </c>
      <c r="AB483" s="1026" t="str">
        <f>IFERROR(VLOOKUP($I483,'WM-AR'!$I$7:$AS$3267,30,FALSE),"")</f>
        <v/>
      </c>
      <c r="AC483" s="1026" t="str">
        <f>IFERROR(VLOOKUP($I483,'WM-AR'!$I$7:$AS$3267,31,FALSE),"")</f>
        <v/>
      </c>
      <c r="AD483" s="1026" t="str">
        <f>IFERROR(VLOOKUP($I483,'WM-AR'!$I$7:$AS$3267,32,FALSE),"")</f>
        <v/>
      </c>
      <c r="AE483" s="1026" t="str">
        <f>IFERROR(VLOOKUP($I483,'WM-AR'!$I$7:$AS$3267,33,FALSE),"")</f>
        <v/>
      </c>
      <c r="AF483" s="1027"/>
      <c r="AG483" s="1051"/>
      <c r="AH483" s="1051"/>
      <c r="AI483" s="1051"/>
      <c r="AJ483" s="1051"/>
      <c r="AK483" s="704"/>
      <c r="AL483" s="1028" t="str">
        <f>IF(AND(ISTEXT($E483),ISTEXT($B483)),"산출기준 &gt;&gt;  "&amp;_xlfn.XLOOKUP($E483,산출기준!$D:$D,산출기준!$E:$E,"매칭실패"),"")</f>
        <v/>
      </c>
    </row>
    <row r="484" spans="1:38">
      <c r="A484" s="1019"/>
      <c r="B484" s="705"/>
      <c r="C484" s="706"/>
      <c r="D484" s="711"/>
      <c r="E484" s="708"/>
      <c r="F484" s="1029"/>
      <c r="G484" s="882"/>
      <c r="H484" s="843"/>
      <c r="I484" s="712" t="str">
        <f t="shared" si="173"/>
        <v/>
      </c>
      <c r="J484" s="1030"/>
      <c r="K484" s="1031" t="str">
        <f>IFERROR(VLOOKUP($I484,'WM-AR'!$I$7:$AS$3267,34,FALSE),"")</f>
        <v/>
      </c>
      <c r="L484" s="1030" t="str">
        <f>IFERROR(VLOOKUP($I484,'WM-AR'!$I$7:$AS$3267,4,FALSE),"")</f>
        <v/>
      </c>
      <c r="M484" s="1030" t="str">
        <f>IFERROR(VLOOKUP($I484,'WM-AR'!$I$7:$AS$3267,6,FALSE),"")</f>
        <v/>
      </c>
      <c r="N484" s="1030" t="str">
        <f>IFERROR(VLOOKUP($I484,'WM-AR'!$I$7:$AS$3267,8,FALSE),"")</f>
        <v/>
      </c>
      <c r="O484" s="1032" t="str">
        <f>IFERROR(VLOOKUP($I484,'WM-AR'!$I$7:$AS$3267,10,FALSE),"")</f>
        <v/>
      </c>
      <c r="P484" s="1033" t="str">
        <f>IFERROR(VLOOKUP($I484,'WM-AR'!$I$7:$AS$3267,12,FALSE),"")</f>
        <v/>
      </c>
      <c r="Q484" s="1033" t="str">
        <f>IFERROR(VLOOKUP($I484,'WM-AR'!$I$7:$AS$3267,14,FALSE),"")</f>
        <v/>
      </c>
      <c r="R484" s="1033" t="str">
        <f>IFERROR(VLOOKUP($I484,'WM-AR'!$I$7:$AS$3267,16,FALSE),"")</f>
        <v/>
      </c>
      <c r="S484" s="1033" t="str">
        <f>IFERROR(VLOOKUP($I484,'WM-AR'!$I$7:$AS$3267,18,FALSE),"")</f>
        <v/>
      </c>
      <c r="T484" s="1033" t="str">
        <f>IFERROR(VLOOKUP($I484,'WM-AR'!$I$7:$AS$3267,20,FALSE),"")</f>
        <v/>
      </c>
      <c r="U484" s="1033" t="str">
        <f>IFERROR(VLOOKUP($I484,'WM-AR'!$I$7:$AS$3267,22,FALSE),"")</f>
        <v/>
      </c>
      <c r="V484" s="1033" t="str">
        <f>IFERROR(VLOOKUP($I484,'WM-AR'!$I$7:$AS$3267,24,FALSE),"")</f>
        <v/>
      </c>
      <c r="W484" s="1033" t="str">
        <f>IFERROR(VLOOKUP($I484,'WM-AR'!$I$7:$AS$3267,25,FALSE),"")</f>
        <v/>
      </c>
      <c r="X484" s="1033" t="str">
        <f>IFERROR(VLOOKUP($I484,'WM-AR'!$I$7:$AS$3267,26,FALSE),"")</f>
        <v/>
      </c>
      <c r="Y484" s="1033" t="str">
        <f>IFERROR(VLOOKUP($I484,'WM-AR'!$I$7:$AS$3267,27,FALSE),"")</f>
        <v/>
      </c>
      <c r="Z484" s="1033" t="str">
        <f>IFERROR(VLOOKUP($I484,'WM-AR'!$I$7:$AS$3267,28,FALSE),"")</f>
        <v/>
      </c>
      <c r="AA484" s="1033" t="str">
        <f>IFERROR(VLOOKUP($I484,'WM-AR'!$I$7:$AS$3267,29,FALSE),"")</f>
        <v/>
      </c>
      <c r="AB484" s="1033" t="str">
        <f>IFERROR(VLOOKUP($I484,'WM-AR'!$I$7:$AS$3267,30,FALSE),"")</f>
        <v/>
      </c>
      <c r="AC484" s="1033" t="str">
        <f>IFERROR(VLOOKUP($I484,'WM-AR'!$I$7:$AS$3267,31,FALSE),"")</f>
        <v/>
      </c>
      <c r="AD484" s="1033" t="str">
        <f>IFERROR(VLOOKUP($I484,'WM-AR'!$I$7:$AS$3267,32,FALSE),"")</f>
        <v/>
      </c>
      <c r="AE484" s="1033" t="str">
        <f>IFERROR(VLOOKUP($I484,'WM-AR'!$I$7:$AS$3267,33,FALSE),"")</f>
        <v/>
      </c>
      <c r="AF484" s="1034"/>
      <c r="AG484" s="1052"/>
      <c r="AH484" s="1052"/>
      <c r="AI484" s="1052"/>
      <c r="AJ484" s="1052"/>
      <c r="AK484" s="723"/>
      <c r="AL484" s="1028" t="str">
        <f>IF(AND(ISTEXT($E484),ISTEXT($B484)),"산출기준 &gt;&gt;  "&amp;_xlfn.XLOOKUP($E484,산출기준!$D:$D,산출기준!$E:$E,"매칭실패"),"")</f>
        <v/>
      </c>
    </row>
    <row r="485" spans="1:38">
      <c r="A485" s="1019"/>
      <c r="B485" s="724"/>
      <c r="C485" s="725"/>
      <c r="D485" s="731"/>
      <c r="E485" s="727"/>
      <c r="F485" s="1035"/>
      <c r="G485" s="886"/>
      <c r="H485" s="861"/>
      <c r="I485" s="732" t="str">
        <f t="shared" si="173"/>
        <v/>
      </c>
      <c r="J485" s="1036"/>
      <c r="K485" s="1037" t="str">
        <f>IFERROR(VLOOKUP($I485,'WM-AR'!$I$7:$AS$3267,34,FALSE),"")</f>
        <v/>
      </c>
      <c r="L485" s="1036" t="str">
        <f>IFERROR(VLOOKUP($I485,'WM-AR'!$I$7:$AS$3267,4,FALSE),"")</f>
        <v/>
      </c>
      <c r="M485" s="1036" t="str">
        <f>IFERROR(VLOOKUP($I485,'WM-AR'!$I$7:$AS$3267,6,FALSE),"")</f>
        <v/>
      </c>
      <c r="N485" s="1036" t="str">
        <f>IFERROR(VLOOKUP($I485,'WM-AR'!$I$7:$AS$3267,8,FALSE),"")</f>
        <v/>
      </c>
      <c r="O485" s="1038" t="str">
        <f>IFERROR(VLOOKUP($I485,'WM-AR'!$I$7:$AS$3267,10,FALSE),"")</f>
        <v/>
      </c>
      <c r="P485" s="1039" t="str">
        <f>IFERROR(VLOOKUP($I485,'WM-AR'!$I$7:$AS$3267,12,FALSE),"")</f>
        <v/>
      </c>
      <c r="Q485" s="1039" t="str">
        <f>IFERROR(VLOOKUP($I485,'WM-AR'!$I$7:$AS$3267,14,FALSE),"")</f>
        <v/>
      </c>
      <c r="R485" s="1039" t="str">
        <f>IFERROR(VLOOKUP($I485,'WM-AR'!$I$7:$AS$3267,16,FALSE),"")</f>
        <v/>
      </c>
      <c r="S485" s="1039" t="str">
        <f>IFERROR(VLOOKUP($I485,'WM-AR'!$I$7:$AS$3267,18,FALSE),"")</f>
        <v/>
      </c>
      <c r="T485" s="1039" t="str">
        <f>IFERROR(VLOOKUP($I485,'WM-AR'!$I$7:$AS$3267,20,FALSE),"")</f>
        <v/>
      </c>
      <c r="U485" s="1039" t="str">
        <f>IFERROR(VLOOKUP($I485,'WM-AR'!$I$7:$AS$3267,22,FALSE),"")</f>
        <v/>
      </c>
      <c r="V485" s="1039" t="str">
        <f>IFERROR(VLOOKUP($I485,'WM-AR'!$I$7:$AS$3267,24,FALSE),"")</f>
        <v/>
      </c>
      <c r="W485" s="1039" t="str">
        <f>IFERROR(VLOOKUP($I485,'WM-AR'!$I$7:$AS$3267,25,FALSE),"")</f>
        <v/>
      </c>
      <c r="X485" s="1039" t="str">
        <f>IFERROR(VLOOKUP($I485,'WM-AR'!$I$7:$AS$3267,26,FALSE),"")</f>
        <v/>
      </c>
      <c r="Y485" s="1039" t="str">
        <f>IFERROR(VLOOKUP($I485,'WM-AR'!$I$7:$AS$3267,27,FALSE),"")</f>
        <v/>
      </c>
      <c r="Z485" s="1039" t="str">
        <f>IFERROR(VLOOKUP($I485,'WM-AR'!$I$7:$AS$3267,28,FALSE),"")</f>
        <v/>
      </c>
      <c r="AA485" s="1039" t="str">
        <f>IFERROR(VLOOKUP($I485,'WM-AR'!$I$7:$AS$3267,29,FALSE),"")</f>
        <v/>
      </c>
      <c r="AB485" s="1039" t="str">
        <f>IFERROR(VLOOKUP($I485,'WM-AR'!$I$7:$AS$3267,30,FALSE),"")</f>
        <v/>
      </c>
      <c r="AC485" s="1039" t="str">
        <f>IFERROR(VLOOKUP($I485,'WM-AR'!$I$7:$AS$3267,31,FALSE),"")</f>
        <v/>
      </c>
      <c r="AD485" s="1039" t="str">
        <f>IFERROR(VLOOKUP($I485,'WM-AR'!$I$7:$AS$3267,32,FALSE),"")</f>
        <v/>
      </c>
      <c r="AE485" s="1039" t="str">
        <f>IFERROR(VLOOKUP($I485,'WM-AR'!$I$7:$AS$3267,33,FALSE),"")</f>
        <v/>
      </c>
      <c r="AF485" s="1040"/>
      <c r="AG485" s="1053"/>
      <c r="AH485" s="1053"/>
      <c r="AI485" s="1053"/>
      <c r="AJ485" s="1053"/>
      <c r="AK485" s="743"/>
      <c r="AL485" s="1028" t="str">
        <f>IF(AND(ISTEXT($E485),ISTEXT($B485)),"산출기준 &gt;&gt;  "&amp;_xlfn.XLOOKUP($E485,산출기준!$D:$D,산출기준!$E:$E,"매칭실패"),"")</f>
        <v/>
      </c>
    </row>
    <row r="486" spans="1:38">
      <c r="B486" s="645"/>
      <c r="C486" s="646"/>
      <c r="D486" s="648"/>
      <c r="E486" s="648"/>
      <c r="F486" s="1047"/>
      <c r="G486" s="645"/>
      <c r="H486" s="651"/>
      <c r="I486" s="652"/>
      <c r="J486" s="652"/>
      <c r="K486" s="653"/>
      <c r="L486" s="653"/>
      <c r="M486" s="653"/>
      <c r="N486" s="653"/>
      <c r="O486" s="653"/>
      <c r="P486" s="653"/>
      <c r="Q486" s="653"/>
      <c r="R486" s="653"/>
      <c r="S486" s="653"/>
      <c r="T486" s="653"/>
      <c r="U486" s="653"/>
      <c r="V486" s="653"/>
      <c r="W486" s="653"/>
      <c r="X486" s="653"/>
      <c r="Y486" s="653"/>
      <c r="Z486" s="653"/>
      <c r="AA486" s="653"/>
      <c r="AB486" s="653"/>
      <c r="AC486" s="653"/>
      <c r="AD486" s="653"/>
      <c r="AE486" s="653"/>
      <c r="AF486" s="656"/>
      <c r="AG486" s="656"/>
      <c r="AH486" s="656"/>
      <c r="AI486" s="656"/>
      <c r="AJ486" s="656"/>
      <c r="AK486" s="657"/>
    </row>
    <row r="487" spans="1:38">
      <c r="B487" s="645"/>
      <c r="C487" s="646"/>
      <c r="D487" s="648"/>
      <c r="E487" s="648"/>
      <c r="F487" s="1047"/>
      <c r="G487" s="645"/>
      <c r="H487" s="651"/>
      <c r="I487" s="652"/>
      <c r="J487" s="652"/>
      <c r="K487" s="653"/>
      <c r="L487" s="653"/>
      <c r="M487" s="653"/>
      <c r="N487" s="653"/>
      <c r="O487" s="653"/>
      <c r="P487" s="653"/>
      <c r="Q487" s="653"/>
      <c r="R487" s="653"/>
      <c r="S487" s="653"/>
      <c r="T487" s="653"/>
      <c r="U487" s="653"/>
      <c r="V487" s="653"/>
      <c r="W487" s="653"/>
      <c r="X487" s="653"/>
      <c r="Y487" s="653"/>
      <c r="Z487" s="653"/>
      <c r="AA487" s="653"/>
      <c r="AB487" s="653"/>
      <c r="AC487" s="653"/>
      <c r="AD487" s="653"/>
      <c r="AE487" s="653"/>
      <c r="AF487" s="656"/>
      <c r="AG487" s="656"/>
      <c r="AH487" s="656"/>
      <c r="AI487" s="656"/>
      <c r="AJ487" s="656"/>
      <c r="AK487" s="657"/>
    </row>
    <row r="488" spans="1:38">
      <c r="B488" s="658"/>
      <c r="C488" s="659"/>
      <c r="D488" s="659"/>
      <c r="E488" s="659"/>
      <c r="F488" s="661"/>
      <c r="G488" s="662"/>
      <c r="H488" s="662"/>
      <c r="I488" s="652"/>
      <c r="J488" s="664"/>
      <c r="K488" s="664"/>
      <c r="L488" s="664"/>
      <c r="M488" s="664"/>
      <c r="N488" s="664"/>
      <c r="O488" s="664"/>
      <c r="P488" s="664"/>
      <c r="Q488" s="664"/>
      <c r="R488" s="664"/>
      <c r="S488" s="664"/>
      <c r="T488" s="664"/>
      <c r="U488" s="664"/>
      <c r="V488" s="664"/>
      <c r="W488" s="664"/>
      <c r="X488" s="664"/>
      <c r="Y488" s="664"/>
      <c r="Z488" s="664"/>
      <c r="AA488" s="664"/>
      <c r="AB488" s="664"/>
      <c r="AC488" s="664"/>
      <c r="AD488" s="664"/>
      <c r="AE488" s="664"/>
      <c r="AF488" s="659"/>
      <c r="AG488" s="665"/>
      <c r="AH488" s="665"/>
      <c r="AI488" s="666"/>
      <c r="AJ488" s="666"/>
      <c r="AK488" s="662"/>
    </row>
    <row r="489" spans="1:38">
      <c r="B489" s="658"/>
      <c r="C489" s="659"/>
      <c r="D489" s="659"/>
      <c r="E489" s="659"/>
      <c r="F489" s="661"/>
      <c r="G489" s="662"/>
      <c r="H489" s="662"/>
      <c r="I489" s="652"/>
      <c r="J489" s="664"/>
      <c r="K489" s="664"/>
      <c r="L489" s="664"/>
      <c r="M489" s="664"/>
      <c r="N489" s="664"/>
      <c r="O489" s="664"/>
      <c r="P489" s="664"/>
      <c r="Q489" s="664"/>
      <c r="R489" s="664"/>
      <c r="S489" s="664"/>
      <c r="T489" s="664"/>
      <c r="U489" s="664"/>
      <c r="V489" s="664"/>
      <c r="W489" s="664"/>
      <c r="X489" s="664"/>
      <c r="Y489" s="664"/>
      <c r="Z489" s="664"/>
      <c r="AA489" s="664"/>
      <c r="AB489" s="664"/>
      <c r="AC489" s="664"/>
      <c r="AD489" s="664"/>
      <c r="AE489" s="664"/>
      <c r="AF489" s="659"/>
      <c r="AG489" s="665"/>
      <c r="AH489" s="665"/>
      <c r="AI489" s="666"/>
      <c r="AJ489" s="666"/>
      <c r="AK489" s="662"/>
    </row>
    <row r="490" spans="1:38">
      <c r="B490" s="658"/>
      <c r="C490" s="659"/>
      <c r="D490" s="659"/>
      <c r="E490" s="659"/>
      <c r="F490" s="661"/>
      <c r="G490" s="662"/>
      <c r="H490" s="662"/>
      <c r="I490" s="652"/>
      <c r="J490" s="664"/>
      <c r="K490" s="664"/>
      <c r="L490" s="664"/>
      <c r="M490" s="664"/>
      <c r="N490" s="664"/>
      <c r="O490" s="664"/>
      <c r="P490" s="664"/>
      <c r="Q490" s="664"/>
      <c r="R490" s="664"/>
      <c r="S490" s="664"/>
      <c r="T490" s="664"/>
      <c r="U490" s="664"/>
      <c r="V490" s="664"/>
      <c r="W490" s="664"/>
      <c r="X490" s="664"/>
      <c r="Y490" s="664"/>
      <c r="Z490" s="664"/>
      <c r="AA490" s="664"/>
      <c r="AB490" s="664"/>
      <c r="AC490" s="664"/>
      <c r="AD490" s="664"/>
      <c r="AE490" s="664"/>
      <c r="AF490" s="659"/>
      <c r="AG490" s="665"/>
      <c r="AH490" s="665"/>
      <c r="AI490" s="666"/>
      <c r="AJ490" s="666"/>
      <c r="AK490" s="662"/>
    </row>
    <row r="491" spans="1:38">
      <c r="B491" s="658"/>
      <c r="C491" s="659"/>
      <c r="D491" s="659"/>
      <c r="E491" s="659"/>
      <c r="F491" s="661"/>
      <c r="G491" s="662"/>
      <c r="H491" s="662"/>
      <c r="I491" s="652"/>
      <c r="J491" s="664"/>
      <c r="K491" s="664"/>
      <c r="L491" s="664"/>
      <c r="M491" s="664"/>
      <c r="N491" s="664"/>
      <c r="O491" s="664"/>
      <c r="P491" s="664"/>
      <c r="Q491" s="664"/>
      <c r="R491" s="664"/>
      <c r="S491" s="664"/>
      <c r="T491" s="664"/>
      <c r="U491" s="664"/>
      <c r="V491" s="664"/>
      <c r="W491" s="664"/>
      <c r="X491" s="664"/>
      <c r="Y491" s="664"/>
      <c r="Z491" s="664"/>
      <c r="AA491" s="664"/>
      <c r="AB491" s="664"/>
      <c r="AC491" s="664"/>
      <c r="AD491" s="664"/>
      <c r="AE491" s="664"/>
      <c r="AF491" s="659"/>
      <c r="AG491" s="665"/>
      <c r="AH491" s="665"/>
      <c r="AI491" s="666"/>
      <c r="AJ491" s="666"/>
      <c r="AK491" s="662"/>
    </row>
    <row r="492" spans="1:38">
      <c r="B492" s="658"/>
      <c r="C492" s="659"/>
      <c r="D492" s="659"/>
      <c r="E492" s="659"/>
      <c r="F492" s="661"/>
      <c r="G492" s="662"/>
      <c r="H492" s="662"/>
      <c r="I492" s="652"/>
      <c r="J492" s="664"/>
      <c r="K492" s="664"/>
      <c r="L492" s="664"/>
      <c r="M492" s="664"/>
      <c r="N492" s="664"/>
      <c r="O492" s="664"/>
      <c r="P492" s="664"/>
      <c r="Q492" s="664"/>
      <c r="R492" s="664"/>
      <c r="S492" s="664"/>
      <c r="T492" s="664"/>
      <c r="U492" s="664"/>
      <c r="V492" s="664"/>
      <c r="W492" s="664"/>
      <c r="X492" s="664"/>
      <c r="Y492" s="664"/>
      <c r="Z492" s="664"/>
      <c r="AA492" s="664"/>
      <c r="AB492" s="664"/>
      <c r="AC492" s="664"/>
      <c r="AD492" s="664"/>
      <c r="AE492" s="664"/>
      <c r="AF492" s="659"/>
      <c r="AG492" s="665"/>
      <c r="AH492" s="665"/>
      <c r="AI492" s="666"/>
      <c r="AJ492" s="666"/>
      <c r="AK492" s="662"/>
    </row>
    <row r="493" spans="1:38">
      <c r="B493" s="658"/>
      <c r="C493" s="659"/>
      <c r="D493" s="659"/>
      <c r="E493" s="659"/>
      <c r="F493" s="661"/>
      <c r="G493" s="662"/>
      <c r="H493" s="662"/>
      <c r="I493" s="652"/>
      <c r="J493" s="664"/>
      <c r="K493" s="664"/>
      <c r="L493" s="664"/>
      <c r="M493" s="664"/>
      <c r="N493" s="664"/>
      <c r="O493" s="664"/>
      <c r="P493" s="664"/>
      <c r="Q493" s="664"/>
      <c r="R493" s="664"/>
      <c r="S493" s="664"/>
      <c r="T493" s="664"/>
      <c r="U493" s="664"/>
      <c r="V493" s="664"/>
      <c r="W493" s="664"/>
      <c r="X493" s="664"/>
      <c r="Y493" s="664"/>
      <c r="Z493" s="664"/>
      <c r="AA493" s="664"/>
      <c r="AB493" s="664"/>
      <c r="AC493" s="664"/>
      <c r="AD493" s="664"/>
      <c r="AE493" s="664"/>
      <c r="AF493" s="659"/>
      <c r="AG493" s="665"/>
      <c r="AH493" s="665"/>
      <c r="AI493" s="666"/>
      <c r="AJ493" s="666"/>
      <c r="AK493" s="662"/>
    </row>
  </sheetData>
  <mergeCells count="1">
    <mergeCell ref="AI2:AJ2"/>
  </mergeCells>
  <phoneticPr fontId="4"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legacyDrawing r:id="rId2"/>
  <extLst>
    <ext xmlns:x14="http://schemas.microsoft.com/office/spreadsheetml/2009/9/main" uri="{78C0D931-6437-407d-A8EE-F0AAD7539E65}">
      <x14:conditionalFormattings>
        <x14:conditionalFormatting xmlns:xm="http://schemas.microsoft.com/office/excel/2006/main">
          <x14:cfRule type="expression" priority="6" id="{D3A5EF1C-A95A-42F9-87FB-E8EFF39B6E20}">
            <xm:f>Family_표준_구성도!$E$2="실행"</xm:f>
            <x14:dxf>
              <font>
                <strike/>
                <color theme="1" tint="0.34998626667073579"/>
              </font>
            </x14:dxf>
          </x14:cfRule>
          <xm:sqref>AG1:AG391 AG414:AG1048576</xm:sqref>
        </x14:conditionalFormatting>
        <x14:conditionalFormatting xmlns:xm="http://schemas.microsoft.com/office/excel/2006/main">
          <x14:cfRule type="expression" priority="2" id="{9F6F3803-6B94-4C8A-9FDD-4F3F394A4329}">
            <xm:f>Family_표준_구성도!$E$2="실행"</xm:f>
            <x14:dxf>
              <font>
                <strike/>
                <color theme="1" tint="0.34998626667073579"/>
              </font>
            </x14:dxf>
          </x14:cfRule>
          <xm:sqref>AG393:AG394</xm:sqref>
        </x14:conditionalFormatting>
        <x14:conditionalFormatting xmlns:xm="http://schemas.microsoft.com/office/excel/2006/main">
          <x14:cfRule type="expression" priority="4" id="{1E74A3B4-A25F-48B4-87F0-EC1F7D912430}">
            <xm:f>Family_표준_구성도!$E$2="실행"</xm:f>
            <x14:dxf>
              <font>
                <strike/>
                <color theme="1" tint="0.34998626667073579"/>
              </font>
            </x14:dxf>
          </x14:cfRule>
          <xm:sqref>AG403:AG405</xm:sqref>
        </x14:conditionalFormatting>
        <x14:conditionalFormatting xmlns:xm="http://schemas.microsoft.com/office/excel/2006/main">
          <x14:cfRule type="expression" priority="5" id="{2B879FD6-CA74-4DF4-B69F-4ACB8F278548}">
            <xm:f>Family_표준_구성도!$E$2="입찰"</xm:f>
            <x14:dxf>
              <font>
                <strike/>
                <color theme="1" tint="0.34998626667073579"/>
              </font>
            </x14:dxf>
          </x14:cfRule>
          <xm:sqref>AH1:AH391 AH414:AH1048576</xm:sqref>
        </x14:conditionalFormatting>
        <x14:conditionalFormatting xmlns:xm="http://schemas.microsoft.com/office/excel/2006/main">
          <x14:cfRule type="expression" priority="1" id="{E58C4C83-5CA5-45AB-B397-BBCB7113BD2D}">
            <xm:f>Family_표준_구성도!$E$2="입찰"</xm:f>
            <x14:dxf>
              <font>
                <strike/>
                <color theme="1" tint="0.34998626667073579"/>
              </font>
            </x14:dxf>
          </x14:cfRule>
          <xm:sqref>AH393:AH394</xm:sqref>
        </x14:conditionalFormatting>
        <x14:conditionalFormatting xmlns:xm="http://schemas.microsoft.com/office/excel/2006/main">
          <x14:cfRule type="expression" priority="3" id="{292F72BF-62B3-4761-B04D-09C961ABBCDD}">
            <xm:f>Family_표준_구성도!$E$2="입찰"</xm:f>
            <x14:dxf>
              <font>
                <strike/>
                <color theme="1" tint="0.34998626667073579"/>
              </font>
            </x14:dxf>
          </x14:cfRule>
          <xm:sqref>AH403:AH405</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FADA8237-29A5-4CA8-B450-39424D4946C7}">
          <x14:formula1>
            <xm:f>'WM-AR'!$F$7:$F$2292</xm:f>
          </x14:formula1>
          <xm:sqref>H9:H13 H473:H478 H464:H468 H457:H461 H450:H454 H442:H445 H436:H439 H430:H433 H424:H427 H418:H421 H354:H361 H382:H385 H374:H379 H366:H371 H482:H485 H328:H334 H319:H325 H309:H314 H301:H306 H16:H20 H293:H298 H283:H288 H275:H280 H267:H272 H257:H262 H249:H254 H241:H246 H228:H236 H217:H225 H206:H214 H193:H201 H182:H190 H171:H179 H158:H166 H147:H155 H136:H144 H124:H131 H114:H121 H104:H111 H92:H99 H82:H89 H72:H79 H60:H67 H50:H57 H40:H47 H31:H35 H23:H28 H407 H388:H391 H337:H351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80231-80D8-4D04-969E-364994211C85}">
  <sheetPr>
    <tabColor theme="7" tint="0.79998168889431442"/>
  </sheetPr>
  <dimension ref="A1:AL206"/>
  <sheetViews>
    <sheetView view="pageBreakPreview" zoomScale="70" zoomScaleNormal="70" zoomScaleSheetLayoutView="70" workbookViewId="0">
      <pane ySplit="2" topLeftCell="A100" activePane="bottomLeft" state="frozen"/>
      <selection activeCell="C227" sqref="C227"/>
      <selection pane="bottomLeft" activeCell="C227" sqref="C227"/>
    </sheetView>
  </sheetViews>
  <sheetFormatPr defaultColWidth="9" defaultRowHeight="16.5" outlineLevelRow="1" outlineLevelCol="1"/>
  <cols>
    <col min="1" max="1" width="1.75" style="88" customWidth="1"/>
    <col min="2" max="2" width="6" style="88" customWidth="1"/>
    <col min="3" max="5" width="7.75" style="593" customWidth="1"/>
    <col min="6" max="6" width="8.375" style="596" customWidth="1"/>
    <col min="7" max="7" width="51.75" style="88" customWidth="1"/>
    <col min="8" max="8" width="45.625" style="593" customWidth="1"/>
    <col min="9" max="9" width="12.75" style="598" customWidth="1"/>
    <col min="10" max="10" width="5.75" style="598" customWidth="1"/>
    <col min="11" max="11" width="4.75" style="599" customWidth="1"/>
    <col min="12" max="12" width="8.75" style="599" hidden="1" customWidth="1" outlineLevel="1"/>
    <col min="13" max="14" width="9.75" style="599" hidden="1" customWidth="1" outlineLevel="1"/>
    <col min="15" max="16" width="7.75" style="599" hidden="1" customWidth="1" outlineLevel="1"/>
    <col min="17" max="17" width="8.75" style="599" hidden="1" customWidth="1" outlineLevel="1"/>
    <col min="18" max="22" width="7.75" style="599" hidden="1" customWidth="1" outlineLevel="1"/>
    <col min="23" max="31" width="5.75" style="599" hidden="1" customWidth="1" outlineLevel="1"/>
    <col min="32" max="32" width="24.75" style="88" customWidth="1" collapsed="1"/>
    <col min="33" max="34" width="12.75" style="88" customWidth="1"/>
    <col min="35" max="35" width="7.75" style="88" customWidth="1"/>
    <col min="36" max="36" width="4.75" style="88" customWidth="1"/>
    <col min="37" max="37" width="18.75" style="599" customWidth="1"/>
    <col min="38" max="38" width="19.625" style="88" customWidth="1"/>
    <col min="39" max="16384" width="9" style="88"/>
  </cols>
  <sheetData>
    <row r="1" spans="1:38" ht="34.9" customHeight="1">
      <c r="B1" s="592" t="s">
        <v>3110</v>
      </c>
      <c r="G1" s="233" t="str">
        <f>HYPERLINK("#Family_표준_구성도!$B$7","표준구성도로 가기")</f>
        <v>표준구성도로 가기</v>
      </c>
    </row>
    <row r="2" spans="1:38" ht="49.9" customHeight="1">
      <c r="B2" s="602" t="s">
        <v>2554</v>
      </c>
      <c r="C2" s="602" t="s">
        <v>2555</v>
      </c>
      <c r="D2" s="603" t="s">
        <v>2556</v>
      </c>
      <c r="E2" s="602" t="s">
        <v>1646</v>
      </c>
      <c r="F2" s="604" t="s">
        <v>2557</v>
      </c>
      <c r="G2" s="603" t="s">
        <v>2558</v>
      </c>
      <c r="H2" s="602" t="s">
        <v>2560</v>
      </c>
      <c r="I2" s="602" t="s">
        <v>2561</v>
      </c>
      <c r="J2" s="603" t="s">
        <v>2562</v>
      </c>
      <c r="K2" s="606" t="s">
        <v>2563</v>
      </c>
      <c r="L2" s="606" t="s">
        <v>2564</v>
      </c>
      <c r="M2" s="606" t="s">
        <v>2565</v>
      </c>
      <c r="N2" s="606" t="s">
        <v>2566</v>
      </c>
      <c r="O2" s="606" t="s">
        <v>2567</v>
      </c>
      <c r="P2" s="606" t="s">
        <v>2568</v>
      </c>
      <c r="Q2" s="606" t="s">
        <v>2569</v>
      </c>
      <c r="R2" s="606" t="s">
        <v>2570</v>
      </c>
      <c r="S2" s="606" t="s">
        <v>2571</v>
      </c>
      <c r="T2" s="606" t="s">
        <v>2572</v>
      </c>
      <c r="U2" s="606" t="s">
        <v>2573</v>
      </c>
      <c r="V2" s="606" t="s">
        <v>2574</v>
      </c>
      <c r="W2" s="606" t="s">
        <v>2575</v>
      </c>
      <c r="X2" s="606" t="s">
        <v>2576</v>
      </c>
      <c r="Y2" s="606" t="s">
        <v>2577</v>
      </c>
      <c r="Z2" s="606" t="s">
        <v>2578</v>
      </c>
      <c r="AA2" s="606" t="s">
        <v>2579</v>
      </c>
      <c r="AB2" s="606" t="s">
        <v>2580</v>
      </c>
      <c r="AC2" s="606" t="s">
        <v>2581</v>
      </c>
      <c r="AD2" s="606" t="s">
        <v>2582</v>
      </c>
      <c r="AE2" s="606" t="s">
        <v>2583</v>
      </c>
      <c r="AF2" s="603" t="s">
        <v>2584</v>
      </c>
      <c r="AG2" s="610" t="s">
        <v>2665</v>
      </c>
      <c r="AH2" s="610" t="s">
        <v>2666</v>
      </c>
      <c r="AI2" s="608" t="s">
        <v>2587</v>
      </c>
      <c r="AJ2" s="609"/>
      <c r="AK2" s="610" t="s">
        <v>2588</v>
      </c>
    </row>
    <row r="3" spans="1:38" ht="34.9" customHeight="1">
      <c r="B3" s="611">
        <v>3</v>
      </c>
      <c r="C3" s="612" t="s">
        <v>2935</v>
      </c>
      <c r="D3" s="612"/>
      <c r="E3" s="612"/>
      <c r="F3" s="614"/>
      <c r="G3" s="615"/>
      <c r="H3" s="617"/>
      <c r="I3" s="618"/>
      <c r="J3" s="618"/>
      <c r="K3" s="619"/>
      <c r="L3" s="619"/>
      <c r="M3" s="619"/>
      <c r="N3" s="619"/>
      <c r="O3" s="619"/>
      <c r="P3" s="619"/>
      <c r="Q3" s="619"/>
      <c r="R3" s="619"/>
      <c r="S3" s="619"/>
      <c r="T3" s="619"/>
      <c r="U3" s="619"/>
      <c r="V3" s="619"/>
      <c r="W3" s="619"/>
      <c r="X3" s="619"/>
      <c r="Y3" s="619"/>
      <c r="Z3" s="619"/>
      <c r="AA3" s="619"/>
      <c r="AB3" s="619"/>
      <c r="AC3" s="619"/>
      <c r="AD3" s="619"/>
      <c r="AE3" s="619"/>
      <c r="AF3" s="622"/>
      <c r="AG3" s="622"/>
      <c r="AH3" s="622"/>
      <c r="AI3" s="622"/>
      <c r="AJ3" s="622"/>
      <c r="AK3" s="619"/>
    </row>
    <row r="4" spans="1:38" ht="34.9" customHeight="1">
      <c r="B4" s="623">
        <v>3.2</v>
      </c>
      <c r="C4" s="626" t="s">
        <v>3111</v>
      </c>
      <c r="D4" s="626"/>
      <c r="E4" s="626"/>
      <c r="F4" s="627"/>
      <c r="G4" s="628"/>
      <c r="H4" s="628"/>
      <c r="I4" s="630"/>
      <c r="J4" s="630"/>
      <c r="K4" s="631"/>
      <c r="L4" s="631"/>
      <c r="M4" s="631"/>
      <c r="N4" s="631"/>
      <c r="O4" s="631"/>
      <c r="P4" s="631"/>
      <c r="Q4" s="631"/>
      <c r="R4" s="631"/>
      <c r="S4" s="631"/>
      <c r="T4" s="631"/>
      <c r="U4" s="631"/>
      <c r="V4" s="631"/>
      <c r="W4" s="631"/>
      <c r="X4" s="631"/>
      <c r="Y4" s="631"/>
      <c r="Z4" s="631"/>
      <c r="AA4" s="631"/>
      <c r="AB4" s="631"/>
      <c r="AC4" s="631"/>
      <c r="AD4" s="631"/>
      <c r="AE4" s="631"/>
      <c r="AF4" s="634"/>
      <c r="AG4" s="634"/>
      <c r="AH4" s="634"/>
      <c r="AI4" s="634"/>
      <c r="AJ4" s="634"/>
      <c r="AK4" s="634"/>
    </row>
    <row r="5" spans="1:38">
      <c r="B5" s="635"/>
      <c r="C5" s="636"/>
      <c r="D5" s="636"/>
      <c r="E5" s="636"/>
      <c r="F5" s="638"/>
      <c r="G5" s="639"/>
      <c r="H5" s="639"/>
      <c r="I5" s="641"/>
      <c r="J5" s="642"/>
      <c r="K5" s="642"/>
      <c r="L5" s="642"/>
      <c r="M5" s="642"/>
      <c r="N5" s="642"/>
      <c r="O5" s="642"/>
      <c r="P5" s="642"/>
      <c r="Q5" s="642"/>
      <c r="R5" s="642"/>
      <c r="S5" s="642"/>
      <c r="T5" s="642"/>
      <c r="U5" s="642"/>
      <c r="V5" s="642"/>
      <c r="W5" s="642"/>
      <c r="X5" s="642"/>
      <c r="Y5" s="642"/>
      <c r="Z5" s="642"/>
      <c r="AA5" s="642"/>
      <c r="AB5" s="642"/>
      <c r="AC5" s="642"/>
      <c r="AD5" s="642"/>
      <c r="AE5" s="642"/>
      <c r="AF5" s="636"/>
      <c r="AG5" s="643"/>
      <c r="AH5" s="643"/>
      <c r="AI5" s="644"/>
      <c r="AJ5" s="644"/>
      <c r="AK5" s="639"/>
    </row>
    <row r="6" spans="1:38">
      <c r="B6" s="645"/>
      <c r="C6" s="646" t="s">
        <v>3112</v>
      </c>
      <c r="D6" s="648"/>
      <c r="E6" s="648"/>
      <c r="F6" s="1047" t="s">
        <v>3113</v>
      </c>
      <c r="G6" s="645"/>
      <c r="H6" s="651"/>
      <c r="I6" s="652"/>
      <c r="J6" s="652"/>
      <c r="K6" s="653"/>
      <c r="L6" s="653"/>
      <c r="M6" s="653"/>
      <c r="N6" s="653"/>
      <c r="O6" s="653"/>
      <c r="P6" s="653"/>
      <c r="Q6" s="653"/>
      <c r="R6" s="653"/>
      <c r="S6" s="653"/>
      <c r="T6" s="653"/>
      <c r="U6" s="653"/>
      <c r="V6" s="653"/>
      <c r="W6" s="653"/>
      <c r="X6" s="653"/>
      <c r="Y6" s="653"/>
      <c r="Z6" s="653"/>
      <c r="AA6" s="653"/>
      <c r="AB6" s="653"/>
      <c r="AC6" s="653"/>
      <c r="AD6" s="653"/>
      <c r="AE6" s="653"/>
      <c r="AF6" s="656"/>
      <c r="AG6" s="656"/>
      <c r="AH6" s="656"/>
      <c r="AI6" s="656"/>
      <c r="AJ6" s="656"/>
      <c r="AK6" s="657"/>
    </row>
    <row r="7" spans="1:38">
      <c r="B7" s="658"/>
      <c r="C7" s="659"/>
      <c r="D7" s="659"/>
      <c r="E7" s="659"/>
      <c r="F7" s="1055" t="s">
        <v>664</v>
      </c>
      <c r="G7" s="662"/>
      <c r="H7" s="662"/>
      <c r="I7" s="652"/>
      <c r="J7" s="664"/>
      <c r="K7" s="664"/>
      <c r="L7" s="664"/>
      <c r="M7" s="664"/>
      <c r="N7" s="664"/>
      <c r="O7" s="664"/>
      <c r="P7" s="664"/>
      <c r="Q7" s="664"/>
      <c r="R7" s="664"/>
      <c r="S7" s="664"/>
      <c r="T7" s="664"/>
      <c r="U7" s="664"/>
      <c r="V7" s="664"/>
      <c r="W7" s="664"/>
      <c r="X7" s="664"/>
      <c r="Y7" s="664"/>
      <c r="Z7" s="664"/>
      <c r="AA7" s="664"/>
      <c r="AB7" s="664"/>
      <c r="AC7" s="664"/>
      <c r="AD7" s="664"/>
      <c r="AE7" s="664"/>
      <c r="AF7" s="659"/>
      <c r="AG7" s="665"/>
      <c r="AH7" s="665"/>
      <c r="AI7" s="666"/>
      <c r="AJ7" s="666"/>
      <c r="AK7" s="662"/>
    </row>
    <row r="8" spans="1:38" ht="34.9" customHeight="1">
      <c r="B8" s="808" t="str" cm="1">
        <f t="array" aca="1" ref="B8" ca="1">_xlfn.IFNA(INDIRECT("Family_표준_구성도!B"&amp;MATCH(F8,INDIRECT("Family_표준_구성도!"&amp;"C:C"),0)),"")</f>
        <v>3.2.1.1.1</v>
      </c>
      <c r="C8" s="668" t="s">
        <v>2016</v>
      </c>
      <c r="D8" s="809"/>
      <c r="E8" s="668" t="s">
        <v>2939</v>
      </c>
      <c r="F8" s="810" t="s">
        <v>666</v>
      </c>
      <c r="G8" s="811"/>
      <c r="H8" s="917" t="s">
        <v>3114</v>
      </c>
      <c r="I8" s="674"/>
      <c r="J8" s="674"/>
      <c r="K8" s="674"/>
      <c r="L8" s="674"/>
      <c r="M8" s="674"/>
      <c r="N8" s="675"/>
      <c r="O8" s="676"/>
      <c r="P8" s="677"/>
      <c r="Q8" s="677"/>
      <c r="R8" s="677"/>
      <c r="S8" s="677"/>
      <c r="T8" s="677"/>
      <c r="U8" s="677"/>
      <c r="V8" s="678"/>
      <c r="W8" s="679"/>
      <c r="X8" s="679"/>
      <c r="Y8" s="679"/>
      <c r="Z8" s="679"/>
      <c r="AA8" s="679"/>
      <c r="AB8" s="679"/>
      <c r="AC8" s="679"/>
      <c r="AD8" s="679"/>
      <c r="AE8" s="679"/>
      <c r="AF8" s="1043"/>
      <c r="AG8" s="682"/>
      <c r="AH8" s="682"/>
      <c r="AI8" s="682"/>
      <c r="AJ8" s="682"/>
      <c r="AK8" s="683"/>
      <c r="AL8" s="88" t="str">
        <f ca="1">IF(AND(ISTEXT($E8),ISTEXT($B8)),"산출기준 &gt;&gt;  "&amp;_xlfn.XLOOKUP($E8,산출기준!$D:$D,산출기준!$E:$E,"매칭실패"),"")</f>
        <v>산출기준 &gt;&gt;  [ 벽체 일반 산출 ]</v>
      </c>
    </row>
    <row r="9" spans="1:38" ht="49.9" customHeight="1" outlineLevel="1">
      <c r="B9" s="758"/>
      <c r="C9" s="759"/>
      <c r="D9" s="759"/>
      <c r="E9" s="814"/>
      <c r="F9" s="818" t="s">
        <v>2942</v>
      </c>
      <c r="G9" s="759" t="str">
        <f t="shared" ref="G9" si="0">IF(IF(N9=0,"",N9)&amp;" | "&amp;IF(O9=0,"",O9)&amp;" | "&amp;IF(Q9=0,"",Q9)&amp;" | "&amp;IF(R9=0,"",R9)=" |  |  | ","",IF(N9=0,"",N9)&amp;" | "&amp;IF(O9=0,"",O9)&amp;" | "&amp;IF(Q9=0,"",Q9)&amp;" | "&amp;IF(R9=0,"",R9))</f>
        <v>Gypsumboard Partition Wall (Fixed Type) | Fire Protective Rating: N/A, 1-Layer Gypsum Board to Both Sides |  | Mineral Wool (Rock Wool)</v>
      </c>
      <c r="H9" s="816" t="s">
        <v>3115</v>
      </c>
      <c r="I9" s="765" t="str">
        <f>LEFT(H9,14)</f>
        <v>A04AS177-00008</v>
      </c>
      <c r="J9" s="766"/>
      <c r="K9" s="766" t="str">
        <f>IFERROR(VLOOKUP($I9,'WM-AR'!$I$7:$AS$3267,34,FALSE),"")</f>
        <v>M2</v>
      </c>
      <c r="L9" s="766" t="str">
        <f>IFERROR(VLOOKUP($I9,'WM-AR'!$I$7:$AS$3267,4,FALSE),"")</f>
        <v>Finishing Work</v>
      </c>
      <c r="M9" s="766" t="str">
        <f>IFERROR(VLOOKUP($I9,'WM-AR'!$I$7:$AS$3267,6,FALSE),"")</f>
        <v>Exterior/Interior Finish Work</v>
      </c>
      <c r="N9" s="766" t="str">
        <f>IFERROR(VLOOKUP($I9,'WM-AR'!$I$7:$AS$3267,8,FALSE),"")</f>
        <v>Gypsumboard Partition Wall (Fixed Type)</v>
      </c>
      <c r="O9" s="766" t="str">
        <f>IFERROR(VLOOKUP($I9,'WM-AR'!$I$7:$AS$3267,10,FALSE),"")</f>
        <v>Fire Protective Rating: N/A, 1-Layer Gypsum Board to Both Sides</v>
      </c>
      <c r="P9" s="766">
        <f>IFERROR(VLOOKUP($I9,'WM-AR'!$I$7:$AS$3267,12,FALSE),"")</f>
        <v>0</v>
      </c>
      <c r="Q9" s="766">
        <f>IFERROR(VLOOKUP($I9,'WM-AR'!$I$7:$AS$3267,14,FALSE),"")</f>
        <v>0</v>
      </c>
      <c r="R9" s="766" t="str">
        <f>IFERROR(VLOOKUP($I9,'WM-AR'!$I$7:$AS$3267,16,FALSE),"")</f>
        <v>Mineral Wool (Rock Wool)</v>
      </c>
      <c r="S9" s="766">
        <f>IFERROR(VLOOKUP($I9,'WM-AR'!$I$7:$AS$3267,18,FALSE),"")</f>
        <v>0</v>
      </c>
      <c r="T9" s="766" t="str">
        <f>IFERROR(VLOOKUP($I9,'WM-AR'!$I$7:$AS$3267,20,FALSE),"")</f>
        <v>Including Supporting Frame(Stud) &amp; Accessories</v>
      </c>
      <c r="U9" s="766">
        <f>IFERROR(VLOOKUP($I9,'WM-AR'!$I$7:$AS$3267,22,FALSE),"")</f>
        <v>0</v>
      </c>
      <c r="V9" s="766" t="str">
        <f>IFERROR(VLOOKUP($I9,'WM-AR'!$I$7:$AS$3267,24,FALSE),"")</f>
        <v>1-Layer Gypsumboard THK=12.5mm</v>
      </c>
      <c r="W9" s="766">
        <f>IFERROR(VLOOKUP($I9,'WM-AR'!$I$7:$AS$3267,25,FALSE),"")</f>
        <v>0</v>
      </c>
      <c r="X9" s="766" t="str">
        <f>IFERROR(VLOOKUP($I9,'WM-AR'!$I$7:$AS$3267,26,FALSE),"")</f>
        <v>Insulation THK=(  )mm</v>
      </c>
      <c r="Y9" s="766">
        <f>IFERROR(VLOOKUP($I9,'WM-AR'!$I$7:$AS$3267,27,FALSE),"")</f>
        <v>0</v>
      </c>
      <c r="Z9" s="766">
        <f>IFERROR(VLOOKUP($I9,'WM-AR'!$I$7:$AS$3267,28,FALSE),"")</f>
        <v>0</v>
      </c>
      <c r="AA9" s="766">
        <f>IFERROR(VLOOKUP($I9,'WM-AR'!$I$7:$AS$3267,29,FALSE),"")</f>
        <v>0</v>
      </c>
      <c r="AB9" s="766">
        <f>IFERROR(VLOOKUP($I9,'WM-AR'!$I$7:$AS$3267,30,FALSE),"")</f>
        <v>0</v>
      </c>
      <c r="AC9" s="766">
        <f>IFERROR(VLOOKUP($I9,'WM-AR'!$I$7:$AS$3267,31,FALSE),"")</f>
        <v>0</v>
      </c>
      <c r="AD9" s="766">
        <f>IFERROR(VLOOKUP($I9,'WM-AR'!$I$7:$AS$3267,32,FALSE),"")</f>
        <v>0</v>
      </c>
      <c r="AE9" s="766" t="str">
        <f>IFERROR(VLOOKUP($I9,'WM-AR'!$I$7:$AS$3267,33,FALSE),"")</f>
        <v/>
      </c>
      <c r="AF9" s="817" t="s">
        <v>3116</v>
      </c>
      <c r="AG9" s="768" t="s">
        <v>1815</v>
      </c>
      <c r="AH9" s="768" t="s">
        <v>1815</v>
      </c>
      <c r="AI9" s="769"/>
      <c r="AJ9" s="769" t="str">
        <f>K9</f>
        <v>M2</v>
      </c>
      <c r="AK9" s="905"/>
      <c r="AL9" s="88" t="str">
        <f>IF(AND(ISTEXT($E9),ISTEXT($B9)),"산출기준 &gt;&gt;  "&amp;_xlfn.XLOOKUP($E9,산출기준!$D:$D,산출기준!$E:$E,"매칭실패"),"")</f>
        <v/>
      </c>
    </row>
    <row r="10" spans="1:38">
      <c r="A10" s="1019"/>
      <c r="B10" s="684"/>
      <c r="C10" s="685"/>
      <c r="D10" s="1020"/>
      <c r="E10" s="687"/>
      <c r="F10" s="1021"/>
      <c r="G10" s="875" t="s">
        <v>3117</v>
      </c>
      <c r="H10" s="824"/>
      <c r="I10" s="692" t="str">
        <f t="shared" ref="I10:I12" si="1">LEFT(H10,14)</f>
        <v/>
      </c>
      <c r="J10" s="1022"/>
      <c r="K10" s="1023" t="str">
        <f>IFERROR(VLOOKUP($I10,'WM-AR'!$I$7:$AS$3267,34,FALSE),"")</f>
        <v/>
      </c>
      <c r="L10" s="1024" t="str">
        <f>IFERROR(VLOOKUP($I10,'WM-AR'!$I$7:$AS$3267,4,FALSE),"")</f>
        <v/>
      </c>
      <c r="M10" s="1024" t="str">
        <f>IFERROR(VLOOKUP($I10,'WM-AR'!$I$7:$AS$3267,6,FALSE),"")</f>
        <v/>
      </c>
      <c r="N10" s="1024" t="str">
        <f>IFERROR(VLOOKUP($I10,'WM-AR'!$I$7:$AS$3267,8,FALSE),"")</f>
        <v/>
      </c>
      <c r="O10" s="1025" t="str">
        <f>IFERROR(VLOOKUP($I10,'WM-AR'!$I$7:$AS$3267,10,FALSE),"")</f>
        <v/>
      </c>
      <c r="P10" s="1026" t="str">
        <f>IFERROR(VLOOKUP($I10,'WM-AR'!$I$7:$AS$3267,12,FALSE),"")</f>
        <v/>
      </c>
      <c r="Q10" s="1026" t="str">
        <f>IFERROR(VLOOKUP($I10,'WM-AR'!$I$7:$AS$3267,14,FALSE),"")</f>
        <v/>
      </c>
      <c r="R10" s="1026" t="str">
        <f>IFERROR(VLOOKUP($I10,'WM-AR'!$I$7:$AS$3267,16,FALSE),"")</f>
        <v/>
      </c>
      <c r="S10" s="1026" t="str">
        <f>IFERROR(VLOOKUP($I10,'WM-AR'!$I$7:$AS$3267,18,FALSE),"")</f>
        <v/>
      </c>
      <c r="T10" s="1026" t="str">
        <f>IFERROR(VLOOKUP($I10,'WM-AR'!$I$7:$AS$3267,20,FALSE),"")</f>
        <v/>
      </c>
      <c r="U10" s="1026" t="str">
        <f>IFERROR(VLOOKUP($I10,'WM-AR'!$I$7:$AS$3267,22,FALSE),"")</f>
        <v/>
      </c>
      <c r="V10" s="1026" t="str">
        <f>IFERROR(VLOOKUP($I10,'WM-AR'!$I$7:$AS$3267,24,FALSE),"")</f>
        <v/>
      </c>
      <c r="W10" s="1026" t="str">
        <f>IFERROR(VLOOKUP($I10,'WM-AR'!$I$7:$AS$3267,25,FALSE),"")</f>
        <v/>
      </c>
      <c r="X10" s="1026" t="str">
        <f>IFERROR(VLOOKUP($I10,'WM-AR'!$I$7:$AS$3267,26,FALSE),"")</f>
        <v/>
      </c>
      <c r="Y10" s="1026" t="str">
        <f>IFERROR(VLOOKUP($I10,'WM-AR'!$I$7:$AS$3267,27,FALSE),"")</f>
        <v/>
      </c>
      <c r="Z10" s="1026" t="str">
        <f>IFERROR(VLOOKUP($I10,'WM-AR'!$I$7:$AS$3267,28,FALSE),"")</f>
        <v/>
      </c>
      <c r="AA10" s="1026" t="str">
        <f>IFERROR(VLOOKUP($I10,'WM-AR'!$I$7:$AS$3267,29,FALSE),"")</f>
        <v/>
      </c>
      <c r="AB10" s="1026" t="str">
        <f>IFERROR(VLOOKUP($I10,'WM-AR'!$I$7:$AS$3267,30,FALSE),"")</f>
        <v/>
      </c>
      <c r="AC10" s="1026" t="str">
        <f>IFERROR(VLOOKUP($I10,'WM-AR'!$I$7:$AS$3267,31,FALSE),"")</f>
        <v/>
      </c>
      <c r="AD10" s="1026" t="str">
        <f>IFERROR(VLOOKUP($I10,'WM-AR'!$I$7:$AS$3267,32,FALSE),"")</f>
        <v/>
      </c>
      <c r="AE10" s="1026" t="str">
        <f>IFERROR(VLOOKUP($I10,'WM-AR'!$I$7:$AS$3267,33,FALSE),"")</f>
        <v/>
      </c>
      <c r="AF10" s="1027"/>
      <c r="AG10" s="834"/>
      <c r="AH10" s="834"/>
      <c r="AI10" s="836"/>
      <c r="AJ10" s="836" t="str">
        <f t="shared" ref="AJ10:AJ12" si="2">K10</f>
        <v/>
      </c>
      <c r="AK10" s="704"/>
      <c r="AL10" s="1028" t="str">
        <f>IF(AND(ISTEXT($E10),ISTEXT($B10)),"산출기준 &gt;&gt;  "&amp;_xlfn.XLOOKUP($E10,산출기준!$D:$D,산출기준!$E:$E,"매칭실패"),"")</f>
        <v/>
      </c>
    </row>
    <row r="11" spans="1:38">
      <c r="A11" s="1019"/>
      <c r="B11" s="705"/>
      <c r="C11" s="706"/>
      <c r="D11" s="711"/>
      <c r="E11" s="708"/>
      <c r="F11" s="1029"/>
      <c r="G11" s="882"/>
      <c r="H11" s="843"/>
      <c r="I11" s="712" t="str">
        <f t="shared" si="1"/>
        <v/>
      </c>
      <c r="J11" s="1030"/>
      <c r="K11" s="1031" t="str">
        <f>IFERROR(VLOOKUP($I11,'WM-AR'!$I$7:$AS$3267,34,FALSE),"")</f>
        <v/>
      </c>
      <c r="L11" s="1030" t="str">
        <f>IFERROR(VLOOKUP($I11,'WM-AR'!$I$7:$AS$3267,4,FALSE),"")</f>
        <v/>
      </c>
      <c r="M11" s="1030" t="str">
        <f>IFERROR(VLOOKUP($I11,'WM-AR'!$I$7:$AS$3267,6,FALSE),"")</f>
        <v/>
      </c>
      <c r="N11" s="1030" t="str">
        <f>IFERROR(VLOOKUP($I11,'WM-AR'!$I$7:$AS$3267,8,FALSE),"")</f>
        <v/>
      </c>
      <c r="O11" s="1032" t="str">
        <f>IFERROR(VLOOKUP($I11,'WM-AR'!$I$7:$AS$3267,10,FALSE),"")</f>
        <v/>
      </c>
      <c r="P11" s="1033" t="str">
        <f>IFERROR(VLOOKUP($I11,'WM-AR'!$I$7:$AS$3267,12,FALSE),"")</f>
        <v/>
      </c>
      <c r="Q11" s="1033" t="str">
        <f>IFERROR(VLOOKUP($I11,'WM-AR'!$I$7:$AS$3267,14,FALSE),"")</f>
        <v/>
      </c>
      <c r="R11" s="1033" t="str">
        <f>IFERROR(VLOOKUP($I11,'WM-AR'!$I$7:$AS$3267,16,FALSE),"")</f>
        <v/>
      </c>
      <c r="S11" s="1033" t="str">
        <f>IFERROR(VLOOKUP($I11,'WM-AR'!$I$7:$AS$3267,18,FALSE),"")</f>
        <v/>
      </c>
      <c r="T11" s="1033" t="str">
        <f>IFERROR(VLOOKUP($I11,'WM-AR'!$I$7:$AS$3267,20,FALSE),"")</f>
        <v/>
      </c>
      <c r="U11" s="1033" t="str">
        <f>IFERROR(VLOOKUP($I11,'WM-AR'!$I$7:$AS$3267,22,FALSE),"")</f>
        <v/>
      </c>
      <c r="V11" s="1033" t="str">
        <f>IFERROR(VLOOKUP($I11,'WM-AR'!$I$7:$AS$3267,24,FALSE),"")</f>
        <v/>
      </c>
      <c r="W11" s="1033" t="str">
        <f>IFERROR(VLOOKUP($I11,'WM-AR'!$I$7:$AS$3267,25,FALSE),"")</f>
        <v/>
      </c>
      <c r="X11" s="1033" t="str">
        <f>IFERROR(VLOOKUP($I11,'WM-AR'!$I$7:$AS$3267,26,FALSE),"")</f>
        <v/>
      </c>
      <c r="Y11" s="1033" t="str">
        <f>IFERROR(VLOOKUP($I11,'WM-AR'!$I$7:$AS$3267,27,FALSE),"")</f>
        <v/>
      </c>
      <c r="Z11" s="1033" t="str">
        <f>IFERROR(VLOOKUP($I11,'WM-AR'!$I$7:$AS$3267,28,FALSE),"")</f>
        <v/>
      </c>
      <c r="AA11" s="1033" t="str">
        <f>IFERROR(VLOOKUP($I11,'WM-AR'!$I$7:$AS$3267,29,FALSE),"")</f>
        <v/>
      </c>
      <c r="AB11" s="1033" t="str">
        <f>IFERROR(VLOOKUP($I11,'WM-AR'!$I$7:$AS$3267,30,FALSE),"")</f>
        <v/>
      </c>
      <c r="AC11" s="1033" t="str">
        <f>IFERROR(VLOOKUP($I11,'WM-AR'!$I$7:$AS$3267,31,FALSE),"")</f>
        <v/>
      </c>
      <c r="AD11" s="1033" t="str">
        <f>IFERROR(VLOOKUP($I11,'WM-AR'!$I$7:$AS$3267,32,FALSE),"")</f>
        <v/>
      </c>
      <c r="AE11" s="1033" t="str">
        <f>IFERROR(VLOOKUP($I11,'WM-AR'!$I$7:$AS$3267,33,FALSE),"")</f>
        <v/>
      </c>
      <c r="AF11" s="1034"/>
      <c r="AG11" s="852"/>
      <c r="AH11" s="852"/>
      <c r="AI11" s="854"/>
      <c r="AJ11" s="854" t="str">
        <f t="shared" si="2"/>
        <v/>
      </c>
      <c r="AK11" s="723"/>
      <c r="AL11" s="1028" t="str">
        <f>IF(AND(ISTEXT($E11),ISTEXT($B11)),"산출기준 &gt;&gt;  "&amp;_xlfn.XLOOKUP($E11,산출기준!$D:$D,산출기준!$E:$E,"매칭실패"),"")</f>
        <v/>
      </c>
    </row>
    <row r="12" spans="1:38">
      <c r="A12" s="1019"/>
      <c r="B12" s="724"/>
      <c r="C12" s="725"/>
      <c r="D12" s="731"/>
      <c r="E12" s="727"/>
      <c r="F12" s="1035"/>
      <c r="G12" s="886"/>
      <c r="H12" s="861"/>
      <c r="I12" s="732" t="str">
        <f t="shared" si="1"/>
        <v/>
      </c>
      <c r="J12" s="1036"/>
      <c r="K12" s="1037" t="str">
        <f>IFERROR(VLOOKUP($I12,'WM-AR'!$I$7:$AS$3267,34,FALSE),"")</f>
        <v/>
      </c>
      <c r="L12" s="1036" t="str">
        <f>IFERROR(VLOOKUP($I12,'WM-AR'!$I$7:$AS$3267,4,FALSE),"")</f>
        <v/>
      </c>
      <c r="M12" s="1036" t="str">
        <f>IFERROR(VLOOKUP($I12,'WM-AR'!$I$7:$AS$3267,6,FALSE),"")</f>
        <v/>
      </c>
      <c r="N12" s="1036" t="str">
        <f>IFERROR(VLOOKUP($I12,'WM-AR'!$I$7:$AS$3267,8,FALSE),"")</f>
        <v/>
      </c>
      <c r="O12" s="1038" t="str">
        <f>IFERROR(VLOOKUP($I12,'WM-AR'!$I$7:$AS$3267,10,FALSE),"")</f>
        <v/>
      </c>
      <c r="P12" s="1039" t="str">
        <f>IFERROR(VLOOKUP($I12,'WM-AR'!$I$7:$AS$3267,12,FALSE),"")</f>
        <v/>
      </c>
      <c r="Q12" s="1039" t="str">
        <f>IFERROR(VLOOKUP($I12,'WM-AR'!$I$7:$AS$3267,14,FALSE),"")</f>
        <v/>
      </c>
      <c r="R12" s="1039" t="str">
        <f>IFERROR(VLOOKUP($I12,'WM-AR'!$I$7:$AS$3267,16,FALSE),"")</f>
        <v/>
      </c>
      <c r="S12" s="1039" t="str">
        <f>IFERROR(VLOOKUP($I12,'WM-AR'!$I$7:$AS$3267,18,FALSE),"")</f>
        <v/>
      </c>
      <c r="T12" s="1039" t="str">
        <f>IFERROR(VLOOKUP($I12,'WM-AR'!$I$7:$AS$3267,20,FALSE),"")</f>
        <v/>
      </c>
      <c r="U12" s="1039" t="str">
        <f>IFERROR(VLOOKUP($I12,'WM-AR'!$I$7:$AS$3267,22,FALSE),"")</f>
        <v/>
      </c>
      <c r="V12" s="1039" t="str">
        <f>IFERROR(VLOOKUP($I12,'WM-AR'!$I$7:$AS$3267,24,FALSE),"")</f>
        <v/>
      </c>
      <c r="W12" s="1039" t="str">
        <f>IFERROR(VLOOKUP($I12,'WM-AR'!$I$7:$AS$3267,25,FALSE),"")</f>
        <v/>
      </c>
      <c r="X12" s="1039" t="str">
        <f>IFERROR(VLOOKUP($I12,'WM-AR'!$I$7:$AS$3267,26,FALSE),"")</f>
        <v/>
      </c>
      <c r="Y12" s="1039" t="str">
        <f>IFERROR(VLOOKUP($I12,'WM-AR'!$I$7:$AS$3267,27,FALSE),"")</f>
        <v/>
      </c>
      <c r="Z12" s="1039" t="str">
        <f>IFERROR(VLOOKUP($I12,'WM-AR'!$I$7:$AS$3267,28,FALSE),"")</f>
        <v/>
      </c>
      <c r="AA12" s="1039" t="str">
        <f>IFERROR(VLOOKUP($I12,'WM-AR'!$I$7:$AS$3267,29,FALSE),"")</f>
        <v/>
      </c>
      <c r="AB12" s="1039" t="str">
        <f>IFERROR(VLOOKUP($I12,'WM-AR'!$I$7:$AS$3267,30,FALSE),"")</f>
        <v/>
      </c>
      <c r="AC12" s="1039" t="str">
        <f>IFERROR(VLOOKUP($I12,'WM-AR'!$I$7:$AS$3267,31,FALSE),"")</f>
        <v/>
      </c>
      <c r="AD12" s="1039" t="str">
        <f>IFERROR(VLOOKUP($I12,'WM-AR'!$I$7:$AS$3267,32,FALSE),"")</f>
        <v/>
      </c>
      <c r="AE12" s="1039" t="str">
        <f>IFERROR(VLOOKUP($I12,'WM-AR'!$I$7:$AS$3267,33,FALSE),"")</f>
        <v/>
      </c>
      <c r="AF12" s="1040"/>
      <c r="AG12" s="870"/>
      <c r="AH12" s="870"/>
      <c r="AI12" s="871"/>
      <c r="AJ12" s="871" t="str">
        <f t="shared" si="2"/>
        <v/>
      </c>
      <c r="AK12" s="743"/>
      <c r="AL12" s="1028" t="str">
        <f>IF(AND(ISTEXT($E12),ISTEXT($B12)),"산출기준 &gt;&gt;  "&amp;_xlfn.XLOOKUP($E12,산출기준!$D:$D,산출기준!$E:$E,"매칭실패"),"")</f>
        <v/>
      </c>
    </row>
    <row r="13" spans="1:38">
      <c r="B13" s="658"/>
      <c r="C13" s="659"/>
      <c r="D13" s="659"/>
      <c r="E13" s="659"/>
      <c r="F13" s="661"/>
      <c r="G13" s="662"/>
      <c r="H13" s="662"/>
      <c r="I13" s="652"/>
      <c r="J13" s="664"/>
      <c r="K13" s="664"/>
      <c r="L13" s="664"/>
      <c r="M13" s="664"/>
      <c r="N13" s="664"/>
      <c r="O13" s="664"/>
      <c r="P13" s="664"/>
      <c r="Q13" s="664"/>
      <c r="R13" s="664"/>
      <c r="S13" s="664"/>
      <c r="T13" s="664"/>
      <c r="U13" s="664"/>
      <c r="V13" s="664"/>
      <c r="W13" s="664"/>
      <c r="X13" s="664"/>
      <c r="Y13" s="664"/>
      <c r="Z13" s="664"/>
      <c r="AA13" s="664"/>
      <c r="AB13" s="664"/>
      <c r="AC13" s="664"/>
      <c r="AD13" s="664"/>
      <c r="AE13" s="664"/>
      <c r="AF13" s="659"/>
      <c r="AG13" s="665"/>
      <c r="AH13" s="665"/>
      <c r="AI13" s="666"/>
      <c r="AJ13" s="666"/>
      <c r="AK13" s="662"/>
      <c r="AL13" s="88" t="str">
        <f>IF(AND(ISTEXT($E13),ISTEXT($B13)),"산출기준 &gt;&gt;  "&amp;_xlfn.XLOOKUP($E13,산출기준!$D:$D,산출기준!$E:$E,"매칭실패"),"")</f>
        <v/>
      </c>
    </row>
    <row r="14" spans="1:38" ht="34.9" customHeight="1">
      <c r="B14" s="808" t="str" cm="1">
        <f t="array" aca="1" ref="B14" ca="1">_xlfn.IFNA(INDIRECT("Family_표준_구성도!B"&amp;MATCH(F14,INDIRECT("Family_표준_구성도!"&amp;"C:C"),0)),"")</f>
        <v>3.2.1.1.2</v>
      </c>
      <c r="C14" s="668" t="s">
        <v>2016</v>
      </c>
      <c r="D14" s="809"/>
      <c r="E14" s="668" t="s">
        <v>2939</v>
      </c>
      <c r="F14" s="810" t="s">
        <v>668</v>
      </c>
      <c r="G14" s="811"/>
      <c r="H14" s="917" t="s">
        <v>3118</v>
      </c>
      <c r="I14" s="674"/>
      <c r="J14" s="674"/>
      <c r="K14" s="674"/>
      <c r="L14" s="674"/>
      <c r="M14" s="674"/>
      <c r="N14" s="675"/>
      <c r="O14" s="676"/>
      <c r="P14" s="677"/>
      <c r="Q14" s="677"/>
      <c r="R14" s="677"/>
      <c r="S14" s="677"/>
      <c r="T14" s="677"/>
      <c r="U14" s="677"/>
      <c r="V14" s="678"/>
      <c r="W14" s="679"/>
      <c r="X14" s="679"/>
      <c r="Y14" s="679"/>
      <c r="Z14" s="679"/>
      <c r="AA14" s="679"/>
      <c r="AB14" s="679"/>
      <c r="AC14" s="679"/>
      <c r="AD14" s="679"/>
      <c r="AE14" s="679"/>
      <c r="AF14" s="1043"/>
      <c r="AG14" s="682"/>
      <c r="AH14" s="682"/>
      <c r="AI14" s="682"/>
      <c r="AJ14" s="682"/>
      <c r="AK14" s="683"/>
      <c r="AL14" s="88" t="str">
        <f ca="1">IF(AND(ISTEXT($E14),ISTEXT($B14)),"산출기준 &gt;&gt;  "&amp;_xlfn.XLOOKUP($E14,산출기준!$D:$D,산출기준!$E:$E,"매칭실패"),"")</f>
        <v>산출기준 &gt;&gt;  [ 벽체 일반 산출 ]</v>
      </c>
    </row>
    <row r="15" spans="1:38" ht="49.9" customHeight="1" outlineLevel="1">
      <c r="B15" s="758"/>
      <c r="C15" s="759"/>
      <c r="D15" s="759"/>
      <c r="E15" s="814"/>
      <c r="F15" s="818" t="s">
        <v>2942</v>
      </c>
      <c r="G15" s="759" t="str">
        <f t="shared" ref="G15" si="3">IF(IF(N15=0,"",N15)&amp;" | "&amp;IF(O15=0,"",O15)&amp;" | "&amp;IF(Q15=0,"",Q15)&amp;" | "&amp;IF(R15=0,"",R15)=" |  |  | ","",IF(N15=0,"",N15)&amp;" | "&amp;IF(O15=0,"",O15)&amp;" | "&amp;IF(Q15=0,"",Q15)&amp;" | "&amp;IF(R15=0,"",R15))</f>
        <v>Gypsumboard Partition Wall (Fixed Type) | Fire Protective Rating: N/A, 1-Layer Gypsum Board to Both Sides |  | Glass Wool (Fiberglass)</v>
      </c>
      <c r="H15" s="816" t="s">
        <v>3119</v>
      </c>
      <c r="I15" s="765" t="str">
        <f>LEFT(H15,14)</f>
        <v>A04AS177-00012</v>
      </c>
      <c r="J15" s="766"/>
      <c r="K15" s="766" t="str">
        <f>IFERROR(VLOOKUP($I15,'WM-AR'!$I$7:$AS$3267,34,FALSE),"")</f>
        <v>M2</v>
      </c>
      <c r="L15" s="766" t="str">
        <f>IFERROR(VLOOKUP($I15,'WM-AR'!$I$7:$AS$3267,4,FALSE),"")</f>
        <v>Finishing Work</v>
      </c>
      <c r="M15" s="766" t="str">
        <f>IFERROR(VLOOKUP($I15,'WM-AR'!$I$7:$AS$3267,6,FALSE),"")</f>
        <v>Exterior/Interior Finish Work</v>
      </c>
      <c r="N15" s="766" t="str">
        <f>IFERROR(VLOOKUP($I15,'WM-AR'!$I$7:$AS$3267,8,FALSE),"")</f>
        <v>Gypsumboard Partition Wall (Fixed Type)</v>
      </c>
      <c r="O15" s="766" t="str">
        <f>IFERROR(VLOOKUP($I15,'WM-AR'!$I$7:$AS$3267,10,FALSE),"")</f>
        <v>Fire Protective Rating: N/A, 1-Layer Gypsum Board to Both Sides</v>
      </c>
      <c r="P15" s="766">
        <f>IFERROR(VLOOKUP($I15,'WM-AR'!$I$7:$AS$3267,12,FALSE),"")</f>
        <v>0</v>
      </c>
      <c r="Q15" s="766">
        <f>IFERROR(VLOOKUP($I15,'WM-AR'!$I$7:$AS$3267,14,FALSE),"")</f>
        <v>0</v>
      </c>
      <c r="R15" s="766" t="str">
        <f>IFERROR(VLOOKUP($I15,'WM-AR'!$I$7:$AS$3267,16,FALSE),"")</f>
        <v>Glass Wool (Fiberglass)</v>
      </c>
      <c r="S15" s="766">
        <f>IFERROR(VLOOKUP($I15,'WM-AR'!$I$7:$AS$3267,18,FALSE),"")</f>
        <v>0</v>
      </c>
      <c r="T15" s="766" t="str">
        <f>IFERROR(VLOOKUP($I15,'WM-AR'!$I$7:$AS$3267,20,FALSE),"")</f>
        <v>Including Supporting Frame(Stud) &amp; Accessories</v>
      </c>
      <c r="U15" s="766">
        <f>IFERROR(VLOOKUP($I15,'WM-AR'!$I$7:$AS$3267,22,FALSE),"")</f>
        <v>0</v>
      </c>
      <c r="V15" s="766" t="str">
        <f>IFERROR(VLOOKUP($I15,'WM-AR'!$I$7:$AS$3267,24,FALSE),"")</f>
        <v>1-Layer Gypsumboard THK=16mm</v>
      </c>
      <c r="W15" s="766">
        <f>IFERROR(VLOOKUP($I15,'WM-AR'!$I$7:$AS$3267,25,FALSE),"")</f>
        <v>0</v>
      </c>
      <c r="X15" s="766" t="str">
        <f>IFERROR(VLOOKUP($I15,'WM-AR'!$I$7:$AS$3267,26,FALSE),"")</f>
        <v>Insulation THK=(  )mm</v>
      </c>
      <c r="Y15" s="766">
        <f>IFERROR(VLOOKUP($I15,'WM-AR'!$I$7:$AS$3267,27,FALSE),"")</f>
        <v>0</v>
      </c>
      <c r="Z15" s="766">
        <f>IFERROR(VLOOKUP($I15,'WM-AR'!$I$7:$AS$3267,28,FALSE),"")</f>
        <v>0</v>
      </c>
      <c r="AA15" s="766">
        <f>IFERROR(VLOOKUP($I15,'WM-AR'!$I$7:$AS$3267,29,FALSE),"")</f>
        <v>0</v>
      </c>
      <c r="AB15" s="766">
        <f>IFERROR(VLOOKUP($I15,'WM-AR'!$I$7:$AS$3267,30,FALSE),"")</f>
        <v>0</v>
      </c>
      <c r="AC15" s="766">
        <f>IFERROR(VLOOKUP($I15,'WM-AR'!$I$7:$AS$3267,31,FALSE),"")</f>
        <v>0</v>
      </c>
      <c r="AD15" s="766">
        <f>IFERROR(VLOOKUP($I15,'WM-AR'!$I$7:$AS$3267,32,FALSE),"")</f>
        <v>0</v>
      </c>
      <c r="AE15" s="766" t="str">
        <f>IFERROR(VLOOKUP($I15,'WM-AR'!$I$7:$AS$3267,33,FALSE),"")</f>
        <v/>
      </c>
      <c r="AF15" s="817" t="s">
        <v>3098</v>
      </c>
      <c r="AG15" s="768" t="s">
        <v>1815</v>
      </c>
      <c r="AH15" s="768" t="s">
        <v>1815</v>
      </c>
      <c r="AI15" s="769"/>
      <c r="AJ15" s="769" t="str">
        <f>K15</f>
        <v>M2</v>
      </c>
      <c r="AK15" s="905"/>
      <c r="AL15" s="88" t="str">
        <f>IF(AND(ISTEXT($E15),ISTEXT($B15)),"산출기준 &gt;&gt;  "&amp;_xlfn.XLOOKUP($E15,산출기준!$D:$D,산출기준!$E:$E,"매칭실패"),"")</f>
        <v/>
      </c>
    </row>
    <row r="16" spans="1:38">
      <c r="A16" s="1019"/>
      <c r="B16" s="684"/>
      <c r="C16" s="685"/>
      <c r="D16" s="1020"/>
      <c r="E16" s="687"/>
      <c r="F16" s="1021"/>
      <c r="G16" s="875" t="s">
        <v>3120</v>
      </c>
      <c r="H16" s="824"/>
      <c r="I16" s="692" t="str">
        <f t="shared" ref="I16:I18" si="4">LEFT(H16,14)</f>
        <v/>
      </c>
      <c r="J16" s="1022"/>
      <c r="K16" s="1023" t="str">
        <f>IFERROR(VLOOKUP($I16,'WM-AR'!$I$7:$AS$3267,34,FALSE),"")</f>
        <v/>
      </c>
      <c r="L16" s="1024" t="str">
        <f>IFERROR(VLOOKUP($I16,'WM-AR'!$I$7:$AS$3267,4,FALSE),"")</f>
        <v/>
      </c>
      <c r="M16" s="1024" t="str">
        <f>IFERROR(VLOOKUP($I16,'WM-AR'!$I$7:$AS$3267,6,FALSE),"")</f>
        <v/>
      </c>
      <c r="N16" s="1024" t="str">
        <f>IFERROR(VLOOKUP($I16,'WM-AR'!$I$7:$AS$3267,8,FALSE),"")</f>
        <v/>
      </c>
      <c r="O16" s="1025" t="str">
        <f>IFERROR(VLOOKUP($I16,'WM-AR'!$I$7:$AS$3267,10,FALSE),"")</f>
        <v/>
      </c>
      <c r="P16" s="1026" t="str">
        <f>IFERROR(VLOOKUP($I16,'WM-AR'!$I$7:$AS$3267,12,FALSE),"")</f>
        <v/>
      </c>
      <c r="Q16" s="1026" t="str">
        <f>IFERROR(VLOOKUP($I16,'WM-AR'!$I$7:$AS$3267,14,FALSE),"")</f>
        <v/>
      </c>
      <c r="R16" s="1026" t="str">
        <f>IFERROR(VLOOKUP($I16,'WM-AR'!$I$7:$AS$3267,16,FALSE),"")</f>
        <v/>
      </c>
      <c r="S16" s="1026" t="str">
        <f>IFERROR(VLOOKUP($I16,'WM-AR'!$I$7:$AS$3267,18,FALSE),"")</f>
        <v/>
      </c>
      <c r="T16" s="1026" t="str">
        <f>IFERROR(VLOOKUP($I16,'WM-AR'!$I$7:$AS$3267,20,FALSE),"")</f>
        <v/>
      </c>
      <c r="U16" s="1026" t="str">
        <f>IFERROR(VLOOKUP($I16,'WM-AR'!$I$7:$AS$3267,22,FALSE),"")</f>
        <v/>
      </c>
      <c r="V16" s="1026" t="str">
        <f>IFERROR(VLOOKUP($I16,'WM-AR'!$I$7:$AS$3267,24,FALSE),"")</f>
        <v/>
      </c>
      <c r="W16" s="1026" t="str">
        <f>IFERROR(VLOOKUP($I16,'WM-AR'!$I$7:$AS$3267,25,FALSE),"")</f>
        <v/>
      </c>
      <c r="X16" s="1026" t="str">
        <f>IFERROR(VLOOKUP($I16,'WM-AR'!$I$7:$AS$3267,26,FALSE),"")</f>
        <v/>
      </c>
      <c r="Y16" s="1026" t="str">
        <f>IFERROR(VLOOKUP($I16,'WM-AR'!$I$7:$AS$3267,27,FALSE),"")</f>
        <v/>
      </c>
      <c r="Z16" s="1026" t="str">
        <f>IFERROR(VLOOKUP($I16,'WM-AR'!$I$7:$AS$3267,28,FALSE),"")</f>
        <v/>
      </c>
      <c r="AA16" s="1026" t="str">
        <f>IFERROR(VLOOKUP($I16,'WM-AR'!$I$7:$AS$3267,29,FALSE),"")</f>
        <v/>
      </c>
      <c r="AB16" s="1026" t="str">
        <f>IFERROR(VLOOKUP($I16,'WM-AR'!$I$7:$AS$3267,30,FALSE),"")</f>
        <v/>
      </c>
      <c r="AC16" s="1026" t="str">
        <f>IFERROR(VLOOKUP($I16,'WM-AR'!$I$7:$AS$3267,31,FALSE),"")</f>
        <v/>
      </c>
      <c r="AD16" s="1026" t="str">
        <f>IFERROR(VLOOKUP($I16,'WM-AR'!$I$7:$AS$3267,32,FALSE),"")</f>
        <v/>
      </c>
      <c r="AE16" s="1026" t="str">
        <f>IFERROR(VLOOKUP($I16,'WM-AR'!$I$7:$AS$3267,33,FALSE),"")</f>
        <v/>
      </c>
      <c r="AF16" s="1027"/>
      <c r="AG16" s="834"/>
      <c r="AH16" s="834"/>
      <c r="AI16" s="836"/>
      <c r="AJ16" s="836" t="str">
        <f t="shared" ref="AJ16:AJ18" si="5">K16</f>
        <v/>
      </c>
      <c r="AK16" s="704"/>
      <c r="AL16" s="1028" t="str">
        <f>IF(AND(ISTEXT($E16),ISTEXT($B16)),"산출기준 &gt;&gt;  "&amp;_xlfn.XLOOKUP($E16,산출기준!$D:$D,산출기준!$E:$E,"매칭실패"),"")</f>
        <v/>
      </c>
    </row>
    <row r="17" spans="1:38">
      <c r="A17" s="1019"/>
      <c r="B17" s="705"/>
      <c r="C17" s="706"/>
      <c r="D17" s="711"/>
      <c r="E17" s="708"/>
      <c r="F17" s="1029"/>
      <c r="G17" s="882"/>
      <c r="H17" s="843"/>
      <c r="I17" s="712" t="str">
        <f t="shared" si="4"/>
        <v/>
      </c>
      <c r="J17" s="1030"/>
      <c r="K17" s="1031" t="str">
        <f>IFERROR(VLOOKUP($I17,'WM-AR'!$I$7:$AS$3267,34,FALSE),"")</f>
        <v/>
      </c>
      <c r="L17" s="1030" t="str">
        <f>IFERROR(VLOOKUP($I17,'WM-AR'!$I$7:$AS$3267,4,FALSE),"")</f>
        <v/>
      </c>
      <c r="M17" s="1030" t="str">
        <f>IFERROR(VLOOKUP($I17,'WM-AR'!$I$7:$AS$3267,6,FALSE),"")</f>
        <v/>
      </c>
      <c r="N17" s="1030" t="str">
        <f>IFERROR(VLOOKUP($I17,'WM-AR'!$I$7:$AS$3267,8,FALSE),"")</f>
        <v/>
      </c>
      <c r="O17" s="1032" t="str">
        <f>IFERROR(VLOOKUP($I17,'WM-AR'!$I$7:$AS$3267,10,FALSE),"")</f>
        <v/>
      </c>
      <c r="P17" s="1033" t="str">
        <f>IFERROR(VLOOKUP($I17,'WM-AR'!$I$7:$AS$3267,12,FALSE),"")</f>
        <v/>
      </c>
      <c r="Q17" s="1033" t="str">
        <f>IFERROR(VLOOKUP($I17,'WM-AR'!$I$7:$AS$3267,14,FALSE),"")</f>
        <v/>
      </c>
      <c r="R17" s="1033" t="str">
        <f>IFERROR(VLOOKUP($I17,'WM-AR'!$I$7:$AS$3267,16,FALSE),"")</f>
        <v/>
      </c>
      <c r="S17" s="1033" t="str">
        <f>IFERROR(VLOOKUP($I17,'WM-AR'!$I$7:$AS$3267,18,FALSE),"")</f>
        <v/>
      </c>
      <c r="T17" s="1033" t="str">
        <f>IFERROR(VLOOKUP($I17,'WM-AR'!$I$7:$AS$3267,20,FALSE),"")</f>
        <v/>
      </c>
      <c r="U17" s="1033" t="str">
        <f>IFERROR(VLOOKUP($I17,'WM-AR'!$I$7:$AS$3267,22,FALSE),"")</f>
        <v/>
      </c>
      <c r="V17" s="1033" t="str">
        <f>IFERROR(VLOOKUP($I17,'WM-AR'!$I$7:$AS$3267,24,FALSE),"")</f>
        <v/>
      </c>
      <c r="W17" s="1033" t="str">
        <f>IFERROR(VLOOKUP($I17,'WM-AR'!$I$7:$AS$3267,25,FALSE),"")</f>
        <v/>
      </c>
      <c r="X17" s="1033" t="str">
        <f>IFERROR(VLOOKUP($I17,'WM-AR'!$I$7:$AS$3267,26,FALSE),"")</f>
        <v/>
      </c>
      <c r="Y17" s="1033" t="str">
        <f>IFERROR(VLOOKUP($I17,'WM-AR'!$I$7:$AS$3267,27,FALSE),"")</f>
        <v/>
      </c>
      <c r="Z17" s="1033" t="str">
        <f>IFERROR(VLOOKUP($I17,'WM-AR'!$I$7:$AS$3267,28,FALSE),"")</f>
        <v/>
      </c>
      <c r="AA17" s="1033" t="str">
        <f>IFERROR(VLOOKUP($I17,'WM-AR'!$I$7:$AS$3267,29,FALSE),"")</f>
        <v/>
      </c>
      <c r="AB17" s="1033" t="str">
        <f>IFERROR(VLOOKUP($I17,'WM-AR'!$I$7:$AS$3267,30,FALSE),"")</f>
        <v/>
      </c>
      <c r="AC17" s="1033" t="str">
        <f>IFERROR(VLOOKUP($I17,'WM-AR'!$I$7:$AS$3267,31,FALSE),"")</f>
        <v/>
      </c>
      <c r="AD17" s="1033" t="str">
        <f>IFERROR(VLOOKUP($I17,'WM-AR'!$I$7:$AS$3267,32,FALSE),"")</f>
        <v/>
      </c>
      <c r="AE17" s="1033" t="str">
        <f>IFERROR(VLOOKUP($I17,'WM-AR'!$I$7:$AS$3267,33,FALSE),"")</f>
        <v/>
      </c>
      <c r="AF17" s="1034"/>
      <c r="AG17" s="852"/>
      <c r="AH17" s="852"/>
      <c r="AI17" s="854"/>
      <c r="AJ17" s="854" t="str">
        <f t="shared" si="5"/>
        <v/>
      </c>
      <c r="AK17" s="723"/>
      <c r="AL17" s="1028" t="str">
        <f>IF(AND(ISTEXT($E17),ISTEXT($B17)),"산출기준 &gt;&gt;  "&amp;_xlfn.XLOOKUP($E17,산출기준!$D:$D,산출기준!$E:$E,"매칭실패"),"")</f>
        <v/>
      </c>
    </row>
    <row r="18" spans="1:38">
      <c r="A18" s="1019"/>
      <c r="B18" s="724"/>
      <c r="C18" s="725"/>
      <c r="D18" s="731"/>
      <c r="E18" s="727"/>
      <c r="F18" s="1035"/>
      <c r="G18" s="886"/>
      <c r="H18" s="861"/>
      <c r="I18" s="732" t="str">
        <f t="shared" si="4"/>
        <v/>
      </c>
      <c r="J18" s="1036"/>
      <c r="K18" s="1037" t="str">
        <f>IFERROR(VLOOKUP($I18,'WM-AR'!$I$7:$AS$3267,34,FALSE),"")</f>
        <v/>
      </c>
      <c r="L18" s="1036" t="str">
        <f>IFERROR(VLOOKUP($I18,'WM-AR'!$I$7:$AS$3267,4,FALSE),"")</f>
        <v/>
      </c>
      <c r="M18" s="1036" t="str">
        <f>IFERROR(VLOOKUP($I18,'WM-AR'!$I$7:$AS$3267,6,FALSE),"")</f>
        <v/>
      </c>
      <c r="N18" s="1036" t="str">
        <f>IFERROR(VLOOKUP($I18,'WM-AR'!$I$7:$AS$3267,8,FALSE),"")</f>
        <v/>
      </c>
      <c r="O18" s="1038" t="str">
        <f>IFERROR(VLOOKUP($I18,'WM-AR'!$I$7:$AS$3267,10,FALSE),"")</f>
        <v/>
      </c>
      <c r="P18" s="1039" t="str">
        <f>IFERROR(VLOOKUP($I18,'WM-AR'!$I$7:$AS$3267,12,FALSE),"")</f>
        <v/>
      </c>
      <c r="Q18" s="1039" t="str">
        <f>IFERROR(VLOOKUP($I18,'WM-AR'!$I$7:$AS$3267,14,FALSE),"")</f>
        <v/>
      </c>
      <c r="R18" s="1039" t="str">
        <f>IFERROR(VLOOKUP($I18,'WM-AR'!$I$7:$AS$3267,16,FALSE),"")</f>
        <v/>
      </c>
      <c r="S18" s="1039" t="str">
        <f>IFERROR(VLOOKUP($I18,'WM-AR'!$I$7:$AS$3267,18,FALSE),"")</f>
        <v/>
      </c>
      <c r="T18" s="1039" t="str">
        <f>IFERROR(VLOOKUP($I18,'WM-AR'!$I$7:$AS$3267,20,FALSE),"")</f>
        <v/>
      </c>
      <c r="U18" s="1039" t="str">
        <f>IFERROR(VLOOKUP($I18,'WM-AR'!$I$7:$AS$3267,22,FALSE),"")</f>
        <v/>
      </c>
      <c r="V18" s="1039" t="str">
        <f>IFERROR(VLOOKUP($I18,'WM-AR'!$I$7:$AS$3267,24,FALSE),"")</f>
        <v/>
      </c>
      <c r="W18" s="1039" t="str">
        <f>IFERROR(VLOOKUP($I18,'WM-AR'!$I$7:$AS$3267,25,FALSE),"")</f>
        <v/>
      </c>
      <c r="X18" s="1039" t="str">
        <f>IFERROR(VLOOKUP($I18,'WM-AR'!$I$7:$AS$3267,26,FALSE),"")</f>
        <v/>
      </c>
      <c r="Y18" s="1039" t="str">
        <f>IFERROR(VLOOKUP($I18,'WM-AR'!$I$7:$AS$3267,27,FALSE),"")</f>
        <v/>
      </c>
      <c r="Z18" s="1039" t="str">
        <f>IFERROR(VLOOKUP($I18,'WM-AR'!$I$7:$AS$3267,28,FALSE),"")</f>
        <v/>
      </c>
      <c r="AA18" s="1039" t="str">
        <f>IFERROR(VLOOKUP($I18,'WM-AR'!$I$7:$AS$3267,29,FALSE),"")</f>
        <v/>
      </c>
      <c r="AB18" s="1039" t="str">
        <f>IFERROR(VLOOKUP($I18,'WM-AR'!$I$7:$AS$3267,30,FALSE),"")</f>
        <v/>
      </c>
      <c r="AC18" s="1039" t="str">
        <f>IFERROR(VLOOKUP($I18,'WM-AR'!$I$7:$AS$3267,31,FALSE),"")</f>
        <v/>
      </c>
      <c r="AD18" s="1039" t="str">
        <f>IFERROR(VLOOKUP($I18,'WM-AR'!$I$7:$AS$3267,32,FALSE),"")</f>
        <v/>
      </c>
      <c r="AE18" s="1039" t="str">
        <f>IFERROR(VLOOKUP($I18,'WM-AR'!$I$7:$AS$3267,33,FALSE),"")</f>
        <v/>
      </c>
      <c r="AF18" s="1040"/>
      <c r="AG18" s="870"/>
      <c r="AH18" s="870"/>
      <c r="AI18" s="871"/>
      <c r="AJ18" s="871" t="str">
        <f t="shared" si="5"/>
        <v/>
      </c>
      <c r="AK18" s="743"/>
      <c r="AL18" s="1028" t="str">
        <f>IF(AND(ISTEXT($E18),ISTEXT($B18)),"산출기준 &gt;&gt;  "&amp;_xlfn.XLOOKUP($E18,산출기준!$D:$D,산출기준!$E:$E,"매칭실패"),"")</f>
        <v/>
      </c>
    </row>
    <row r="19" spans="1:38">
      <c r="B19" s="658"/>
      <c r="C19" s="659"/>
      <c r="D19" s="659"/>
      <c r="E19" s="659"/>
      <c r="F19" s="661"/>
      <c r="G19" s="662"/>
      <c r="H19" s="662"/>
      <c r="I19" s="652"/>
      <c r="J19" s="664"/>
      <c r="K19" s="664"/>
      <c r="L19" s="664"/>
      <c r="M19" s="664"/>
      <c r="N19" s="664"/>
      <c r="O19" s="664"/>
      <c r="P19" s="664"/>
      <c r="Q19" s="664"/>
      <c r="R19" s="664"/>
      <c r="S19" s="664"/>
      <c r="T19" s="664"/>
      <c r="U19" s="664"/>
      <c r="V19" s="664"/>
      <c r="W19" s="664"/>
      <c r="X19" s="664"/>
      <c r="Y19" s="664"/>
      <c r="Z19" s="664"/>
      <c r="AA19" s="664"/>
      <c r="AB19" s="664"/>
      <c r="AC19" s="664"/>
      <c r="AD19" s="664"/>
      <c r="AE19" s="664"/>
      <c r="AF19" s="659"/>
      <c r="AG19" s="665"/>
      <c r="AH19" s="665"/>
      <c r="AI19" s="666"/>
      <c r="AJ19" s="666"/>
      <c r="AK19" s="662"/>
      <c r="AL19" s="88" t="str">
        <f>IF(AND(ISTEXT($E19),ISTEXT($B19)),"산출기준 &gt;&gt;  "&amp;_xlfn.XLOOKUP($E19,산출기준!$D:$D,산출기준!$E:$E,"매칭실패"),"")</f>
        <v/>
      </c>
    </row>
    <row r="20" spans="1:38" ht="34.9" customHeight="1">
      <c r="B20" s="808" t="str" cm="1">
        <f t="array" aca="1" ref="B20" ca="1">_xlfn.IFNA(INDIRECT("Family_표준_구성도!B"&amp;MATCH(F20,INDIRECT("Family_표준_구성도!"&amp;"C:C"),0)),"")</f>
        <v>3.2.1.1.3</v>
      </c>
      <c r="C20" s="668" t="s">
        <v>2016</v>
      </c>
      <c r="D20" s="809"/>
      <c r="E20" s="668" t="s">
        <v>2939</v>
      </c>
      <c r="F20" s="810" t="s">
        <v>670</v>
      </c>
      <c r="G20" s="811"/>
      <c r="H20" s="917" t="s">
        <v>3121</v>
      </c>
      <c r="I20" s="674"/>
      <c r="J20" s="674"/>
      <c r="K20" s="674"/>
      <c r="L20" s="674"/>
      <c r="M20" s="674"/>
      <c r="N20" s="675"/>
      <c r="O20" s="676"/>
      <c r="P20" s="677"/>
      <c r="Q20" s="677"/>
      <c r="R20" s="677"/>
      <c r="S20" s="677"/>
      <c r="T20" s="677"/>
      <c r="U20" s="677"/>
      <c r="V20" s="678"/>
      <c r="W20" s="679"/>
      <c r="X20" s="679"/>
      <c r="Y20" s="679"/>
      <c r="Z20" s="679"/>
      <c r="AA20" s="679"/>
      <c r="AB20" s="679"/>
      <c r="AC20" s="679"/>
      <c r="AD20" s="679"/>
      <c r="AE20" s="679"/>
      <c r="AF20" s="1043"/>
      <c r="AG20" s="682"/>
      <c r="AH20" s="682"/>
      <c r="AI20" s="682"/>
      <c r="AJ20" s="682"/>
      <c r="AK20" s="683"/>
      <c r="AL20" s="88" t="str">
        <f ca="1">IF(AND(ISTEXT($E20),ISTEXT($B20)),"산출기준 &gt;&gt;  "&amp;_xlfn.XLOOKUP($E20,산출기준!$D:$D,산출기준!$E:$E,"매칭실패"),"")</f>
        <v>산출기준 &gt;&gt;  [ 벽체 일반 산출 ]</v>
      </c>
    </row>
    <row r="21" spans="1:38" ht="49.9" customHeight="1" outlineLevel="1">
      <c r="B21" s="758"/>
      <c r="C21" s="759"/>
      <c r="D21" s="759"/>
      <c r="E21" s="814"/>
      <c r="F21" s="818" t="s">
        <v>2951</v>
      </c>
      <c r="G21" s="759" t="str">
        <f t="shared" ref="G21" si="6">IF(IF(N21=0,"",N21)&amp;" | "&amp;IF(O21=0,"",O21)&amp;" | "&amp;IF(Q21=0,"",Q21)&amp;" | "&amp;IF(R21=0,"",R21)=" |  |  | ","",IF(N21=0,"",N21)&amp;" | "&amp;IF(O21=0,"",O21)&amp;" | "&amp;IF(Q21=0,"",Q21)&amp;" | "&amp;IF(R21=0,"",R21))</f>
        <v>Gypsumboard Partition Wall (Fixed Type) | Fire Protective Rating: N/A, 1-Layer Gypsum Board to Both Sides |  | w/o Insulation</v>
      </c>
      <c r="H21" s="816" t="s">
        <v>3122</v>
      </c>
      <c r="I21" s="765" t="str">
        <f>LEFT(H21,14)</f>
        <v>A04AS177-00015</v>
      </c>
      <c r="J21" s="766"/>
      <c r="K21" s="766" t="str">
        <f>IFERROR(VLOOKUP($I21,'WM-AR'!$I$7:$AS$3267,34,FALSE),"")</f>
        <v>M2</v>
      </c>
      <c r="L21" s="766" t="str">
        <f>IFERROR(VLOOKUP($I21,'WM-AR'!$I$7:$AS$3267,4,FALSE),"")</f>
        <v>Finishing Work</v>
      </c>
      <c r="M21" s="766" t="str">
        <f>IFERROR(VLOOKUP($I21,'WM-AR'!$I$7:$AS$3267,6,FALSE),"")</f>
        <v>Exterior/Interior Finish Work</v>
      </c>
      <c r="N21" s="766" t="str">
        <f>IFERROR(VLOOKUP($I21,'WM-AR'!$I$7:$AS$3267,8,FALSE),"")</f>
        <v>Gypsumboard Partition Wall (Fixed Type)</v>
      </c>
      <c r="O21" s="766" t="str">
        <f>IFERROR(VLOOKUP($I21,'WM-AR'!$I$7:$AS$3267,10,FALSE),"")</f>
        <v>Fire Protective Rating: N/A, 1-Layer Gypsum Board to Both Sides</v>
      </c>
      <c r="P21" s="766">
        <f>IFERROR(VLOOKUP($I21,'WM-AR'!$I$7:$AS$3267,12,FALSE),"")</f>
        <v>0</v>
      </c>
      <c r="Q21" s="766">
        <f>IFERROR(VLOOKUP($I21,'WM-AR'!$I$7:$AS$3267,14,FALSE),"")</f>
        <v>0</v>
      </c>
      <c r="R21" s="766" t="str">
        <f>IFERROR(VLOOKUP($I21,'WM-AR'!$I$7:$AS$3267,16,FALSE),"")</f>
        <v>w/o Insulation</v>
      </c>
      <c r="S21" s="766">
        <f>IFERROR(VLOOKUP($I21,'WM-AR'!$I$7:$AS$3267,18,FALSE),"")</f>
        <v>0</v>
      </c>
      <c r="T21" s="766" t="str">
        <f>IFERROR(VLOOKUP($I21,'WM-AR'!$I$7:$AS$3267,20,FALSE),"")</f>
        <v>Including Supporting Frame(Stud) &amp; Accessories</v>
      </c>
      <c r="U21" s="766">
        <f>IFERROR(VLOOKUP($I21,'WM-AR'!$I$7:$AS$3267,22,FALSE),"")</f>
        <v>0</v>
      </c>
      <c r="V21" s="766" t="str">
        <f>IFERROR(VLOOKUP($I21,'WM-AR'!$I$7:$AS$3267,24,FALSE),"")</f>
        <v>1-Layer Gypsumboard THK=16mm</v>
      </c>
      <c r="W21" s="766">
        <f>IFERROR(VLOOKUP($I21,'WM-AR'!$I$7:$AS$3267,25,FALSE),"")</f>
        <v>0</v>
      </c>
      <c r="X21" s="766" t="str">
        <f>IFERROR(VLOOKUP($I21,'WM-AR'!$I$7:$AS$3267,26,FALSE),"")</f>
        <v/>
      </c>
      <c r="Y21" s="766">
        <f>IFERROR(VLOOKUP($I21,'WM-AR'!$I$7:$AS$3267,27,FALSE),"")</f>
        <v>0</v>
      </c>
      <c r="Z21" s="766">
        <f>IFERROR(VLOOKUP($I21,'WM-AR'!$I$7:$AS$3267,28,FALSE),"")</f>
        <v>0</v>
      </c>
      <c r="AA21" s="766">
        <f>IFERROR(VLOOKUP($I21,'WM-AR'!$I$7:$AS$3267,29,FALSE),"")</f>
        <v>0</v>
      </c>
      <c r="AB21" s="766">
        <f>IFERROR(VLOOKUP($I21,'WM-AR'!$I$7:$AS$3267,30,FALSE),"")</f>
        <v>0</v>
      </c>
      <c r="AC21" s="766">
        <f>IFERROR(VLOOKUP($I21,'WM-AR'!$I$7:$AS$3267,31,FALSE),"")</f>
        <v>0</v>
      </c>
      <c r="AD21" s="766">
        <f>IFERROR(VLOOKUP($I21,'WM-AR'!$I$7:$AS$3267,32,FALSE),"")</f>
        <v>0</v>
      </c>
      <c r="AE21" s="766" t="str">
        <f>IFERROR(VLOOKUP($I21,'WM-AR'!$I$7:$AS$3267,33,FALSE),"")</f>
        <v/>
      </c>
      <c r="AF21" s="817"/>
      <c r="AG21" s="768" t="s">
        <v>1815</v>
      </c>
      <c r="AH21" s="768" t="s">
        <v>1815</v>
      </c>
      <c r="AI21" s="769"/>
      <c r="AJ21" s="769" t="str">
        <f>K21</f>
        <v>M2</v>
      </c>
      <c r="AK21" s="905"/>
      <c r="AL21" s="88" t="str">
        <f>IF(AND(ISTEXT($E21),ISTEXT($B21)),"산출기준 &gt;&gt;  "&amp;_xlfn.XLOOKUP($E21,산출기준!$D:$D,산출기준!$E:$E,"매칭실패"),"")</f>
        <v/>
      </c>
    </row>
    <row r="22" spans="1:38">
      <c r="A22" s="1019"/>
      <c r="B22" s="684"/>
      <c r="C22" s="685"/>
      <c r="D22" s="1020"/>
      <c r="E22" s="687"/>
      <c r="F22" s="1021"/>
      <c r="G22" s="875" t="s">
        <v>3123</v>
      </c>
      <c r="H22" s="824"/>
      <c r="I22" s="692" t="str">
        <f t="shared" ref="I22:I24" si="7">LEFT(H22,14)</f>
        <v/>
      </c>
      <c r="J22" s="1022"/>
      <c r="K22" s="1023" t="str">
        <f>IFERROR(VLOOKUP($I22,'WM-AR'!$I$7:$AS$3267,34,FALSE),"")</f>
        <v/>
      </c>
      <c r="L22" s="1024" t="str">
        <f>IFERROR(VLOOKUP($I22,'WM-AR'!$I$7:$AS$3267,4,FALSE),"")</f>
        <v/>
      </c>
      <c r="M22" s="1024" t="str">
        <f>IFERROR(VLOOKUP($I22,'WM-AR'!$I$7:$AS$3267,6,FALSE),"")</f>
        <v/>
      </c>
      <c r="N22" s="1024" t="str">
        <f>IFERROR(VLOOKUP($I22,'WM-AR'!$I$7:$AS$3267,8,FALSE),"")</f>
        <v/>
      </c>
      <c r="O22" s="1025" t="str">
        <f>IFERROR(VLOOKUP($I22,'WM-AR'!$I$7:$AS$3267,10,FALSE),"")</f>
        <v/>
      </c>
      <c r="P22" s="1026" t="str">
        <f>IFERROR(VLOOKUP($I22,'WM-AR'!$I$7:$AS$3267,12,FALSE),"")</f>
        <v/>
      </c>
      <c r="Q22" s="1026" t="str">
        <f>IFERROR(VLOOKUP($I22,'WM-AR'!$I$7:$AS$3267,14,FALSE),"")</f>
        <v/>
      </c>
      <c r="R22" s="1026" t="str">
        <f>IFERROR(VLOOKUP($I22,'WM-AR'!$I$7:$AS$3267,16,FALSE),"")</f>
        <v/>
      </c>
      <c r="S22" s="1026" t="str">
        <f>IFERROR(VLOOKUP($I22,'WM-AR'!$I$7:$AS$3267,18,FALSE),"")</f>
        <v/>
      </c>
      <c r="T22" s="1026" t="str">
        <f>IFERROR(VLOOKUP($I22,'WM-AR'!$I$7:$AS$3267,20,FALSE),"")</f>
        <v/>
      </c>
      <c r="U22" s="1026" t="str">
        <f>IFERROR(VLOOKUP($I22,'WM-AR'!$I$7:$AS$3267,22,FALSE),"")</f>
        <v/>
      </c>
      <c r="V22" s="1026" t="str">
        <f>IFERROR(VLOOKUP($I22,'WM-AR'!$I$7:$AS$3267,24,FALSE),"")</f>
        <v/>
      </c>
      <c r="W22" s="1026" t="str">
        <f>IFERROR(VLOOKUP($I22,'WM-AR'!$I$7:$AS$3267,25,FALSE),"")</f>
        <v/>
      </c>
      <c r="X22" s="1026" t="str">
        <f>IFERROR(VLOOKUP($I22,'WM-AR'!$I$7:$AS$3267,26,FALSE),"")</f>
        <v/>
      </c>
      <c r="Y22" s="1026" t="str">
        <f>IFERROR(VLOOKUP($I22,'WM-AR'!$I$7:$AS$3267,27,FALSE),"")</f>
        <v/>
      </c>
      <c r="Z22" s="1026" t="str">
        <f>IFERROR(VLOOKUP($I22,'WM-AR'!$I$7:$AS$3267,28,FALSE),"")</f>
        <v/>
      </c>
      <c r="AA22" s="1026" t="str">
        <f>IFERROR(VLOOKUP($I22,'WM-AR'!$I$7:$AS$3267,29,FALSE),"")</f>
        <v/>
      </c>
      <c r="AB22" s="1026" t="str">
        <f>IFERROR(VLOOKUP($I22,'WM-AR'!$I$7:$AS$3267,30,FALSE),"")</f>
        <v/>
      </c>
      <c r="AC22" s="1026" t="str">
        <f>IFERROR(VLOOKUP($I22,'WM-AR'!$I$7:$AS$3267,31,FALSE),"")</f>
        <v/>
      </c>
      <c r="AD22" s="1026" t="str">
        <f>IFERROR(VLOOKUP($I22,'WM-AR'!$I$7:$AS$3267,32,FALSE),"")</f>
        <v/>
      </c>
      <c r="AE22" s="1026" t="str">
        <f>IFERROR(VLOOKUP($I22,'WM-AR'!$I$7:$AS$3267,33,FALSE),"")</f>
        <v/>
      </c>
      <c r="AF22" s="1027"/>
      <c r="AG22" s="834"/>
      <c r="AH22" s="834"/>
      <c r="AI22" s="836"/>
      <c r="AJ22" s="836" t="str">
        <f t="shared" ref="AJ22:AJ24" si="8">K22</f>
        <v/>
      </c>
      <c r="AK22" s="704"/>
      <c r="AL22" s="1028" t="str">
        <f>IF(AND(ISTEXT($E22),ISTEXT($B22)),"산출기준 &gt;&gt;  "&amp;_xlfn.XLOOKUP($E22,산출기준!$D:$D,산출기준!$E:$E,"매칭실패"),"")</f>
        <v/>
      </c>
    </row>
    <row r="23" spans="1:38">
      <c r="A23" s="1019"/>
      <c r="B23" s="705"/>
      <c r="C23" s="706"/>
      <c r="D23" s="711"/>
      <c r="E23" s="708"/>
      <c r="F23" s="1029"/>
      <c r="G23" s="882"/>
      <c r="H23" s="843"/>
      <c r="I23" s="712" t="str">
        <f t="shared" si="7"/>
        <v/>
      </c>
      <c r="J23" s="1030"/>
      <c r="K23" s="1031" t="str">
        <f>IFERROR(VLOOKUP($I23,'WM-AR'!$I$7:$AS$3267,34,FALSE),"")</f>
        <v/>
      </c>
      <c r="L23" s="1030" t="str">
        <f>IFERROR(VLOOKUP($I23,'WM-AR'!$I$7:$AS$3267,4,FALSE),"")</f>
        <v/>
      </c>
      <c r="M23" s="1030" t="str">
        <f>IFERROR(VLOOKUP($I23,'WM-AR'!$I$7:$AS$3267,6,FALSE),"")</f>
        <v/>
      </c>
      <c r="N23" s="1030" t="str">
        <f>IFERROR(VLOOKUP($I23,'WM-AR'!$I$7:$AS$3267,8,FALSE),"")</f>
        <v/>
      </c>
      <c r="O23" s="1032" t="str">
        <f>IFERROR(VLOOKUP($I23,'WM-AR'!$I$7:$AS$3267,10,FALSE),"")</f>
        <v/>
      </c>
      <c r="P23" s="1033" t="str">
        <f>IFERROR(VLOOKUP($I23,'WM-AR'!$I$7:$AS$3267,12,FALSE),"")</f>
        <v/>
      </c>
      <c r="Q23" s="1033" t="str">
        <f>IFERROR(VLOOKUP($I23,'WM-AR'!$I$7:$AS$3267,14,FALSE),"")</f>
        <v/>
      </c>
      <c r="R23" s="1033" t="str">
        <f>IFERROR(VLOOKUP($I23,'WM-AR'!$I$7:$AS$3267,16,FALSE),"")</f>
        <v/>
      </c>
      <c r="S23" s="1033" t="str">
        <f>IFERROR(VLOOKUP($I23,'WM-AR'!$I$7:$AS$3267,18,FALSE),"")</f>
        <v/>
      </c>
      <c r="T23" s="1033" t="str">
        <f>IFERROR(VLOOKUP($I23,'WM-AR'!$I$7:$AS$3267,20,FALSE),"")</f>
        <v/>
      </c>
      <c r="U23" s="1033" t="str">
        <f>IFERROR(VLOOKUP($I23,'WM-AR'!$I$7:$AS$3267,22,FALSE),"")</f>
        <v/>
      </c>
      <c r="V23" s="1033" t="str">
        <f>IFERROR(VLOOKUP($I23,'WM-AR'!$I$7:$AS$3267,24,FALSE),"")</f>
        <v/>
      </c>
      <c r="W23" s="1033" t="str">
        <f>IFERROR(VLOOKUP($I23,'WM-AR'!$I$7:$AS$3267,25,FALSE),"")</f>
        <v/>
      </c>
      <c r="X23" s="1033" t="str">
        <f>IFERROR(VLOOKUP($I23,'WM-AR'!$I$7:$AS$3267,26,FALSE),"")</f>
        <v/>
      </c>
      <c r="Y23" s="1033" t="str">
        <f>IFERROR(VLOOKUP($I23,'WM-AR'!$I$7:$AS$3267,27,FALSE),"")</f>
        <v/>
      </c>
      <c r="Z23" s="1033" t="str">
        <f>IFERROR(VLOOKUP($I23,'WM-AR'!$I$7:$AS$3267,28,FALSE),"")</f>
        <v/>
      </c>
      <c r="AA23" s="1033" t="str">
        <f>IFERROR(VLOOKUP($I23,'WM-AR'!$I$7:$AS$3267,29,FALSE),"")</f>
        <v/>
      </c>
      <c r="AB23" s="1033" t="str">
        <f>IFERROR(VLOOKUP($I23,'WM-AR'!$I$7:$AS$3267,30,FALSE),"")</f>
        <v/>
      </c>
      <c r="AC23" s="1033" t="str">
        <f>IFERROR(VLOOKUP($I23,'WM-AR'!$I$7:$AS$3267,31,FALSE),"")</f>
        <v/>
      </c>
      <c r="AD23" s="1033" t="str">
        <f>IFERROR(VLOOKUP($I23,'WM-AR'!$I$7:$AS$3267,32,FALSE),"")</f>
        <v/>
      </c>
      <c r="AE23" s="1033" t="str">
        <f>IFERROR(VLOOKUP($I23,'WM-AR'!$I$7:$AS$3267,33,FALSE),"")</f>
        <v/>
      </c>
      <c r="AF23" s="1034"/>
      <c r="AG23" s="852"/>
      <c r="AH23" s="852"/>
      <c r="AI23" s="854"/>
      <c r="AJ23" s="854" t="str">
        <f t="shared" si="8"/>
        <v/>
      </c>
      <c r="AK23" s="723"/>
      <c r="AL23" s="1028" t="str">
        <f>IF(AND(ISTEXT($E23),ISTEXT($B23)),"산출기준 &gt;&gt;  "&amp;_xlfn.XLOOKUP($E23,산출기준!$D:$D,산출기준!$E:$E,"매칭실패"),"")</f>
        <v/>
      </c>
    </row>
    <row r="24" spans="1:38">
      <c r="A24" s="1019"/>
      <c r="B24" s="724"/>
      <c r="C24" s="725"/>
      <c r="D24" s="731"/>
      <c r="E24" s="727"/>
      <c r="F24" s="1035"/>
      <c r="G24" s="886"/>
      <c r="H24" s="861"/>
      <c r="I24" s="732" t="str">
        <f t="shared" si="7"/>
        <v/>
      </c>
      <c r="J24" s="1036"/>
      <c r="K24" s="1037" t="str">
        <f>IFERROR(VLOOKUP($I24,'WM-AR'!$I$7:$AS$3267,34,FALSE),"")</f>
        <v/>
      </c>
      <c r="L24" s="1036" t="str">
        <f>IFERROR(VLOOKUP($I24,'WM-AR'!$I$7:$AS$3267,4,FALSE),"")</f>
        <v/>
      </c>
      <c r="M24" s="1036" t="str">
        <f>IFERROR(VLOOKUP($I24,'WM-AR'!$I$7:$AS$3267,6,FALSE),"")</f>
        <v/>
      </c>
      <c r="N24" s="1036" t="str">
        <f>IFERROR(VLOOKUP($I24,'WM-AR'!$I$7:$AS$3267,8,FALSE),"")</f>
        <v/>
      </c>
      <c r="O24" s="1038" t="str">
        <f>IFERROR(VLOOKUP($I24,'WM-AR'!$I$7:$AS$3267,10,FALSE),"")</f>
        <v/>
      </c>
      <c r="P24" s="1039" t="str">
        <f>IFERROR(VLOOKUP($I24,'WM-AR'!$I$7:$AS$3267,12,FALSE),"")</f>
        <v/>
      </c>
      <c r="Q24" s="1039" t="str">
        <f>IFERROR(VLOOKUP($I24,'WM-AR'!$I$7:$AS$3267,14,FALSE),"")</f>
        <v/>
      </c>
      <c r="R24" s="1039" t="str">
        <f>IFERROR(VLOOKUP($I24,'WM-AR'!$I$7:$AS$3267,16,FALSE),"")</f>
        <v/>
      </c>
      <c r="S24" s="1039" t="str">
        <f>IFERROR(VLOOKUP($I24,'WM-AR'!$I$7:$AS$3267,18,FALSE),"")</f>
        <v/>
      </c>
      <c r="T24" s="1039" t="str">
        <f>IFERROR(VLOOKUP($I24,'WM-AR'!$I$7:$AS$3267,20,FALSE),"")</f>
        <v/>
      </c>
      <c r="U24" s="1039" t="str">
        <f>IFERROR(VLOOKUP($I24,'WM-AR'!$I$7:$AS$3267,22,FALSE),"")</f>
        <v/>
      </c>
      <c r="V24" s="1039" t="str">
        <f>IFERROR(VLOOKUP($I24,'WM-AR'!$I$7:$AS$3267,24,FALSE),"")</f>
        <v/>
      </c>
      <c r="W24" s="1039" t="str">
        <f>IFERROR(VLOOKUP($I24,'WM-AR'!$I$7:$AS$3267,25,FALSE),"")</f>
        <v/>
      </c>
      <c r="X24" s="1039" t="str">
        <f>IFERROR(VLOOKUP($I24,'WM-AR'!$I$7:$AS$3267,26,FALSE),"")</f>
        <v/>
      </c>
      <c r="Y24" s="1039" t="str">
        <f>IFERROR(VLOOKUP($I24,'WM-AR'!$I$7:$AS$3267,27,FALSE),"")</f>
        <v/>
      </c>
      <c r="Z24" s="1039" t="str">
        <f>IFERROR(VLOOKUP($I24,'WM-AR'!$I$7:$AS$3267,28,FALSE),"")</f>
        <v/>
      </c>
      <c r="AA24" s="1039" t="str">
        <f>IFERROR(VLOOKUP($I24,'WM-AR'!$I$7:$AS$3267,29,FALSE),"")</f>
        <v/>
      </c>
      <c r="AB24" s="1039" t="str">
        <f>IFERROR(VLOOKUP($I24,'WM-AR'!$I$7:$AS$3267,30,FALSE),"")</f>
        <v/>
      </c>
      <c r="AC24" s="1039" t="str">
        <f>IFERROR(VLOOKUP($I24,'WM-AR'!$I$7:$AS$3267,31,FALSE),"")</f>
        <v/>
      </c>
      <c r="AD24" s="1039" t="str">
        <f>IFERROR(VLOOKUP($I24,'WM-AR'!$I$7:$AS$3267,32,FALSE),"")</f>
        <v/>
      </c>
      <c r="AE24" s="1039" t="str">
        <f>IFERROR(VLOOKUP($I24,'WM-AR'!$I$7:$AS$3267,33,FALSE),"")</f>
        <v/>
      </c>
      <c r="AF24" s="1040"/>
      <c r="AG24" s="870"/>
      <c r="AH24" s="870"/>
      <c r="AI24" s="871"/>
      <c r="AJ24" s="871" t="str">
        <f t="shared" si="8"/>
        <v/>
      </c>
      <c r="AK24" s="743"/>
      <c r="AL24" s="1028" t="str">
        <f>IF(AND(ISTEXT($E24),ISTEXT($B24)),"산출기준 &gt;&gt;  "&amp;_xlfn.XLOOKUP($E24,산출기준!$D:$D,산출기준!$E:$E,"매칭실패"),"")</f>
        <v/>
      </c>
    </row>
    <row r="25" spans="1:38">
      <c r="B25" s="635"/>
      <c r="C25" s="636"/>
      <c r="D25" s="636"/>
      <c r="E25" s="636"/>
      <c r="F25" s="638"/>
      <c r="G25" s="639"/>
      <c r="H25" s="639"/>
      <c r="I25" s="641"/>
      <c r="J25" s="642"/>
      <c r="K25" s="642"/>
      <c r="L25" s="642"/>
      <c r="M25" s="642"/>
      <c r="N25" s="642"/>
      <c r="O25" s="642"/>
      <c r="P25" s="642"/>
      <c r="Q25" s="642"/>
      <c r="R25" s="642"/>
      <c r="S25" s="642"/>
      <c r="T25" s="642"/>
      <c r="U25" s="642"/>
      <c r="V25" s="642"/>
      <c r="W25" s="642"/>
      <c r="X25" s="642"/>
      <c r="Y25" s="642"/>
      <c r="Z25" s="642"/>
      <c r="AA25" s="642"/>
      <c r="AB25" s="642"/>
      <c r="AC25" s="642"/>
      <c r="AD25" s="642"/>
      <c r="AE25" s="642"/>
      <c r="AF25" s="636"/>
      <c r="AG25" s="643"/>
      <c r="AH25" s="643"/>
      <c r="AI25" s="644"/>
      <c r="AJ25" s="644"/>
      <c r="AK25" s="639"/>
      <c r="AL25" s="88" t="str">
        <f>IF(AND(ISTEXT($E25),ISTEXT($B25)),"산출기준 &gt;&gt;  "&amp;_xlfn.XLOOKUP($E25,산출기준!$D:$D,산출기준!$E:$E,"매칭실패"),"")</f>
        <v/>
      </c>
    </row>
    <row r="26" spans="1:38">
      <c r="B26" s="645"/>
      <c r="C26" s="646" t="s">
        <v>3112</v>
      </c>
      <c r="D26" s="648"/>
      <c r="E26" s="648"/>
      <c r="F26" s="1047" t="s">
        <v>3113</v>
      </c>
      <c r="G26" s="645"/>
      <c r="H26" s="651"/>
      <c r="I26" s="652"/>
      <c r="J26" s="652"/>
      <c r="K26" s="653"/>
      <c r="L26" s="653"/>
      <c r="M26" s="653"/>
      <c r="N26" s="653"/>
      <c r="O26" s="653"/>
      <c r="P26" s="653"/>
      <c r="Q26" s="653"/>
      <c r="R26" s="653"/>
      <c r="S26" s="653"/>
      <c r="T26" s="653"/>
      <c r="U26" s="653"/>
      <c r="V26" s="653"/>
      <c r="W26" s="653"/>
      <c r="X26" s="653"/>
      <c r="Y26" s="653"/>
      <c r="Z26" s="653"/>
      <c r="AA26" s="653"/>
      <c r="AB26" s="653"/>
      <c r="AC26" s="653"/>
      <c r="AD26" s="653"/>
      <c r="AE26" s="653"/>
      <c r="AF26" s="656"/>
      <c r="AG26" s="656"/>
      <c r="AH26" s="656"/>
      <c r="AI26" s="656"/>
      <c r="AJ26" s="656"/>
      <c r="AK26" s="657"/>
      <c r="AL26" s="88" t="str">
        <f>IF(AND(ISTEXT($E26),ISTEXT($B26)),"산출기준 &gt;&gt;  "&amp;_xlfn.XLOOKUP($E26,산출기준!$D:$D,산출기준!$E:$E,"매칭실패"),"")</f>
        <v/>
      </c>
    </row>
    <row r="27" spans="1:38">
      <c r="B27" s="658"/>
      <c r="C27" s="659"/>
      <c r="D27" s="659"/>
      <c r="E27" s="659"/>
      <c r="F27" s="1055" t="s">
        <v>671</v>
      </c>
      <c r="G27" s="662"/>
      <c r="H27" s="662"/>
      <c r="I27" s="652"/>
      <c r="J27" s="664"/>
      <c r="K27" s="664"/>
      <c r="L27" s="664"/>
      <c r="M27" s="664"/>
      <c r="N27" s="664"/>
      <c r="O27" s="664"/>
      <c r="P27" s="664"/>
      <c r="Q27" s="664"/>
      <c r="R27" s="664"/>
      <c r="S27" s="664"/>
      <c r="T27" s="664"/>
      <c r="U27" s="664"/>
      <c r="V27" s="664"/>
      <c r="W27" s="664"/>
      <c r="X27" s="664"/>
      <c r="Y27" s="664"/>
      <c r="Z27" s="664"/>
      <c r="AA27" s="664"/>
      <c r="AB27" s="664"/>
      <c r="AC27" s="664"/>
      <c r="AD27" s="664"/>
      <c r="AE27" s="664"/>
      <c r="AF27" s="659"/>
      <c r="AG27" s="665"/>
      <c r="AH27" s="665"/>
      <c r="AI27" s="666"/>
      <c r="AJ27" s="666"/>
      <c r="AK27" s="662"/>
      <c r="AL27" s="88" t="str">
        <f>IF(AND(ISTEXT($E27),ISTEXT($B27)),"산출기준 &gt;&gt;  "&amp;_xlfn.XLOOKUP($E27,산출기준!$D:$D,산출기준!$E:$E,"매칭실패"),"")</f>
        <v/>
      </c>
    </row>
    <row r="28" spans="1:38" ht="34.9" customHeight="1">
      <c r="B28" s="808" t="str" cm="1">
        <f t="array" aca="1" ref="B28" ca="1">_xlfn.IFNA(INDIRECT("Family_표준_구성도!B"&amp;MATCH(F28,INDIRECT("Family_표준_구성도!"&amp;"C:C"),0)),"")</f>
        <v>3.2.1.1.4</v>
      </c>
      <c r="C28" s="668" t="s">
        <v>2016</v>
      </c>
      <c r="D28" s="809"/>
      <c r="E28" s="668" t="s">
        <v>2939</v>
      </c>
      <c r="F28" s="810" t="s">
        <v>673</v>
      </c>
      <c r="G28" s="811"/>
      <c r="H28" s="917" t="s">
        <v>3124</v>
      </c>
      <c r="I28" s="674"/>
      <c r="J28" s="674"/>
      <c r="K28" s="674"/>
      <c r="L28" s="674"/>
      <c r="M28" s="674"/>
      <c r="N28" s="675"/>
      <c r="O28" s="676"/>
      <c r="P28" s="677"/>
      <c r="Q28" s="677"/>
      <c r="R28" s="677"/>
      <c r="S28" s="677"/>
      <c r="T28" s="677"/>
      <c r="U28" s="677"/>
      <c r="V28" s="678"/>
      <c r="W28" s="679"/>
      <c r="X28" s="679"/>
      <c r="Y28" s="679"/>
      <c r="Z28" s="679"/>
      <c r="AA28" s="679"/>
      <c r="AB28" s="679"/>
      <c r="AC28" s="679"/>
      <c r="AD28" s="679"/>
      <c r="AE28" s="679"/>
      <c r="AF28" s="1043"/>
      <c r="AG28" s="682"/>
      <c r="AH28" s="682"/>
      <c r="AI28" s="682"/>
      <c r="AJ28" s="682"/>
      <c r="AK28" s="683"/>
      <c r="AL28" s="88" t="str">
        <f ca="1">IF(AND(ISTEXT($E28),ISTEXT($B28)),"산출기준 &gt;&gt;  "&amp;_xlfn.XLOOKUP($E28,산출기준!$D:$D,산출기준!$E:$E,"매칭실패"),"")</f>
        <v>산출기준 &gt;&gt;  [ 벽체 일반 산출 ]</v>
      </c>
    </row>
    <row r="29" spans="1:38" ht="75" customHeight="1" outlineLevel="1">
      <c r="B29" s="758"/>
      <c r="C29" s="759"/>
      <c r="D29" s="759"/>
      <c r="E29" s="814"/>
      <c r="F29" s="818" t="s">
        <v>2942</v>
      </c>
      <c r="G29" s="759" t="str">
        <f t="shared" ref="G29" si="9">IF(IF(N29=0,"",N29)&amp;" | "&amp;IF(O29=0,"",O29)&amp;" | "&amp;IF(Q29=0,"",Q29)&amp;" | "&amp;IF(R29=0,"",R29)=" |  |  | ","",IF(N29=0,"",N29)&amp;" | "&amp;IF(O29=0,"",O29)&amp;" | "&amp;IF(Q29=0,"",Q29)&amp;" | "&amp;IF(R29=0,"",R29))</f>
        <v>Gypsumboard Partition Wall (Fixed Type) | Fire Protective Rating: 2-hrs, 2-Layer Gypsum Boards to Both Sides |  | Mineral Wool (Rock Wool)</v>
      </c>
      <c r="H29" s="816" t="s">
        <v>3125</v>
      </c>
      <c r="I29" s="765" t="str">
        <f>LEFT(H29,14)</f>
        <v>A04AS177-00032</v>
      </c>
      <c r="J29" s="766"/>
      <c r="K29" s="766" t="str">
        <f>IFERROR(VLOOKUP($I29,'WM-AR'!$I$7:$AS$3267,34,FALSE),"")</f>
        <v>M2</v>
      </c>
      <c r="L29" s="766" t="str">
        <f>IFERROR(VLOOKUP($I29,'WM-AR'!$I$7:$AS$3267,4,FALSE),"")</f>
        <v>Finishing Work</v>
      </c>
      <c r="M29" s="766" t="str">
        <f>IFERROR(VLOOKUP($I29,'WM-AR'!$I$7:$AS$3267,6,FALSE),"")</f>
        <v>Exterior/Interior Finish Work</v>
      </c>
      <c r="N29" s="766" t="str">
        <f>IFERROR(VLOOKUP($I29,'WM-AR'!$I$7:$AS$3267,8,FALSE),"")</f>
        <v>Gypsumboard Partition Wall (Fixed Type)</v>
      </c>
      <c r="O29" s="766" t="str">
        <f>IFERROR(VLOOKUP($I29,'WM-AR'!$I$7:$AS$3267,10,FALSE),"")</f>
        <v>Fire Protective Rating: 2-hrs, 2-Layer Gypsum Boards to Both Sides</v>
      </c>
      <c r="P29" s="766">
        <f>IFERROR(VLOOKUP($I29,'WM-AR'!$I$7:$AS$3267,12,FALSE),"")</f>
        <v>0</v>
      </c>
      <c r="Q29" s="766">
        <f>IFERROR(VLOOKUP($I29,'WM-AR'!$I$7:$AS$3267,14,FALSE),"")</f>
        <v>0</v>
      </c>
      <c r="R29" s="766" t="str">
        <f>IFERROR(VLOOKUP($I29,'WM-AR'!$I$7:$AS$3267,16,FALSE),"")</f>
        <v>Mineral Wool (Rock Wool)</v>
      </c>
      <c r="S29" s="766">
        <f>IFERROR(VLOOKUP($I29,'WM-AR'!$I$7:$AS$3267,18,FALSE),"")</f>
        <v>0</v>
      </c>
      <c r="T29" s="766" t="str">
        <f>IFERROR(VLOOKUP($I29,'WM-AR'!$I$7:$AS$3267,20,FALSE),"")</f>
        <v>Including Supporting Frame(Stud) &amp; Accessories</v>
      </c>
      <c r="U29" s="766">
        <f>IFERROR(VLOOKUP($I29,'WM-AR'!$I$7:$AS$3267,22,FALSE),"")</f>
        <v>0</v>
      </c>
      <c r="V29" s="766" t="str">
        <f>IFERROR(VLOOKUP($I29,'WM-AR'!$I$7:$AS$3267,24,FALSE),"")</f>
        <v>1-Layer Gypsumboard THK=12.5mm</v>
      </c>
      <c r="W29" s="766">
        <f>IFERROR(VLOOKUP($I29,'WM-AR'!$I$7:$AS$3267,25,FALSE),"")</f>
        <v>0</v>
      </c>
      <c r="X29" s="766" t="str">
        <f>IFERROR(VLOOKUP($I29,'WM-AR'!$I$7:$AS$3267,26,FALSE),"")</f>
        <v>Insulation THK=(  )mm</v>
      </c>
      <c r="Y29" s="766">
        <f>IFERROR(VLOOKUP($I29,'WM-AR'!$I$7:$AS$3267,27,FALSE),"")</f>
        <v>0</v>
      </c>
      <c r="Z29" s="766">
        <f>IFERROR(VLOOKUP($I29,'WM-AR'!$I$7:$AS$3267,28,FALSE),"")</f>
        <v>0</v>
      </c>
      <c r="AA29" s="766">
        <f>IFERROR(VLOOKUP($I29,'WM-AR'!$I$7:$AS$3267,29,FALSE),"")</f>
        <v>0</v>
      </c>
      <c r="AB29" s="766">
        <f>IFERROR(VLOOKUP($I29,'WM-AR'!$I$7:$AS$3267,30,FALSE),"")</f>
        <v>0</v>
      </c>
      <c r="AC29" s="766">
        <f>IFERROR(VLOOKUP($I29,'WM-AR'!$I$7:$AS$3267,31,FALSE),"")</f>
        <v>0</v>
      </c>
      <c r="AD29" s="766">
        <f>IFERROR(VLOOKUP($I29,'WM-AR'!$I$7:$AS$3267,32,FALSE),"")</f>
        <v>0</v>
      </c>
      <c r="AE29" s="766" t="str">
        <f>IFERROR(VLOOKUP($I29,'WM-AR'!$I$7:$AS$3267,33,FALSE),"")</f>
        <v/>
      </c>
      <c r="AF29" s="817" t="s">
        <v>3098</v>
      </c>
      <c r="AG29" s="768" t="s">
        <v>1815</v>
      </c>
      <c r="AH29" s="768" t="s">
        <v>1815</v>
      </c>
      <c r="AI29" s="769"/>
      <c r="AJ29" s="769" t="str">
        <f>K29</f>
        <v>M2</v>
      </c>
      <c r="AK29" s="905"/>
      <c r="AL29" s="88" t="str">
        <f>IF(AND(ISTEXT($E29),ISTEXT($B29)),"산출기준 &gt;&gt;  "&amp;_xlfn.XLOOKUP($E29,산출기준!$D:$D,산출기준!$E:$E,"매칭실패"),"")</f>
        <v/>
      </c>
    </row>
    <row r="30" spans="1:38">
      <c r="A30" s="1019"/>
      <c r="B30" s="684"/>
      <c r="C30" s="685"/>
      <c r="D30" s="1020"/>
      <c r="E30" s="687"/>
      <c r="F30" s="1021"/>
      <c r="G30" s="875" t="s">
        <v>3126</v>
      </c>
      <c r="H30" s="824"/>
      <c r="I30" s="692" t="str">
        <f t="shared" ref="I30:I32" si="10">LEFT(H30,14)</f>
        <v/>
      </c>
      <c r="J30" s="1022"/>
      <c r="K30" s="1023" t="str">
        <f>IFERROR(VLOOKUP($I30,'WM-AR'!$I$7:$AS$3267,34,FALSE),"")</f>
        <v/>
      </c>
      <c r="L30" s="1024" t="str">
        <f>IFERROR(VLOOKUP($I30,'WM-AR'!$I$7:$AS$3267,4,FALSE),"")</f>
        <v/>
      </c>
      <c r="M30" s="1024" t="str">
        <f>IFERROR(VLOOKUP($I30,'WM-AR'!$I$7:$AS$3267,6,FALSE),"")</f>
        <v/>
      </c>
      <c r="N30" s="1024" t="str">
        <f>IFERROR(VLOOKUP($I30,'WM-AR'!$I$7:$AS$3267,8,FALSE),"")</f>
        <v/>
      </c>
      <c r="O30" s="1025" t="str">
        <f>IFERROR(VLOOKUP($I30,'WM-AR'!$I$7:$AS$3267,10,FALSE),"")</f>
        <v/>
      </c>
      <c r="P30" s="1026" t="str">
        <f>IFERROR(VLOOKUP($I30,'WM-AR'!$I$7:$AS$3267,12,FALSE),"")</f>
        <v/>
      </c>
      <c r="Q30" s="1026" t="str">
        <f>IFERROR(VLOOKUP($I30,'WM-AR'!$I$7:$AS$3267,14,FALSE),"")</f>
        <v/>
      </c>
      <c r="R30" s="1026" t="str">
        <f>IFERROR(VLOOKUP($I30,'WM-AR'!$I$7:$AS$3267,16,FALSE),"")</f>
        <v/>
      </c>
      <c r="S30" s="1026" t="str">
        <f>IFERROR(VLOOKUP($I30,'WM-AR'!$I$7:$AS$3267,18,FALSE),"")</f>
        <v/>
      </c>
      <c r="T30" s="1026" t="str">
        <f>IFERROR(VLOOKUP($I30,'WM-AR'!$I$7:$AS$3267,20,FALSE),"")</f>
        <v/>
      </c>
      <c r="U30" s="1026" t="str">
        <f>IFERROR(VLOOKUP($I30,'WM-AR'!$I$7:$AS$3267,22,FALSE),"")</f>
        <v/>
      </c>
      <c r="V30" s="1026" t="str">
        <f>IFERROR(VLOOKUP($I30,'WM-AR'!$I$7:$AS$3267,24,FALSE),"")</f>
        <v/>
      </c>
      <c r="W30" s="1026" t="str">
        <f>IFERROR(VLOOKUP($I30,'WM-AR'!$I$7:$AS$3267,25,FALSE),"")</f>
        <v/>
      </c>
      <c r="X30" s="1026" t="str">
        <f>IFERROR(VLOOKUP($I30,'WM-AR'!$I$7:$AS$3267,26,FALSE),"")</f>
        <v/>
      </c>
      <c r="Y30" s="1026" t="str">
        <f>IFERROR(VLOOKUP($I30,'WM-AR'!$I$7:$AS$3267,27,FALSE),"")</f>
        <v/>
      </c>
      <c r="Z30" s="1026" t="str">
        <f>IFERROR(VLOOKUP($I30,'WM-AR'!$I$7:$AS$3267,28,FALSE),"")</f>
        <v/>
      </c>
      <c r="AA30" s="1026" t="str">
        <f>IFERROR(VLOOKUP($I30,'WM-AR'!$I$7:$AS$3267,29,FALSE),"")</f>
        <v/>
      </c>
      <c r="AB30" s="1026" t="str">
        <f>IFERROR(VLOOKUP($I30,'WM-AR'!$I$7:$AS$3267,30,FALSE),"")</f>
        <v/>
      </c>
      <c r="AC30" s="1026" t="str">
        <f>IFERROR(VLOOKUP($I30,'WM-AR'!$I$7:$AS$3267,31,FALSE),"")</f>
        <v/>
      </c>
      <c r="AD30" s="1026" t="str">
        <f>IFERROR(VLOOKUP($I30,'WM-AR'!$I$7:$AS$3267,32,FALSE),"")</f>
        <v/>
      </c>
      <c r="AE30" s="1026" t="str">
        <f>IFERROR(VLOOKUP($I30,'WM-AR'!$I$7:$AS$3267,33,FALSE),"")</f>
        <v/>
      </c>
      <c r="AF30" s="1027"/>
      <c r="AG30" s="834"/>
      <c r="AH30" s="834"/>
      <c r="AI30" s="836"/>
      <c r="AJ30" s="836" t="str">
        <f t="shared" ref="AJ30:AJ32" si="11">K30</f>
        <v/>
      </c>
      <c r="AK30" s="704"/>
      <c r="AL30" s="1028" t="str">
        <f>IF(AND(ISTEXT($E30),ISTEXT($B30)),"산출기준 &gt;&gt;  "&amp;_xlfn.XLOOKUP($E30,산출기준!$D:$D,산출기준!$E:$E,"매칭실패"),"")</f>
        <v/>
      </c>
    </row>
    <row r="31" spans="1:38">
      <c r="A31" s="1019"/>
      <c r="B31" s="705"/>
      <c r="C31" s="706"/>
      <c r="D31" s="711"/>
      <c r="E31" s="708"/>
      <c r="F31" s="1029"/>
      <c r="G31" s="882"/>
      <c r="H31" s="843"/>
      <c r="I31" s="712" t="str">
        <f t="shared" si="10"/>
        <v/>
      </c>
      <c r="J31" s="1030"/>
      <c r="K31" s="1031" t="str">
        <f>IFERROR(VLOOKUP($I31,'WM-AR'!$I$7:$AS$3267,34,FALSE),"")</f>
        <v/>
      </c>
      <c r="L31" s="1030" t="str">
        <f>IFERROR(VLOOKUP($I31,'WM-AR'!$I$7:$AS$3267,4,FALSE),"")</f>
        <v/>
      </c>
      <c r="M31" s="1030" t="str">
        <f>IFERROR(VLOOKUP($I31,'WM-AR'!$I$7:$AS$3267,6,FALSE),"")</f>
        <v/>
      </c>
      <c r="N31" s="1030" t="str">
        <f>IFERROR(VLOOKUP($I31,'WM-AR'!$I$7:$AS$3267,8,FALSE),"")</f>
        <v/>
      </c>
      <c r="O31" s="1032" t="str">
        <f>IFERROR(VLOOKUP($I31,'WM-AR'!$I$7:$AS$3267,10,FALSE),"")</f>
        <v/>
      </c>
      <c r="P31" s="1033" t="str">
        <f>IFERROR(VLOOKUP($I31,'WM-AR'!$I$7:$AS$3267,12,FALSE),"")</f>
        <v/>
      </c>
      <c r="Q31" s="1033" t="str">
        <f>IFERROR(VLOOKUP($I31,'WM-AR'!$I$7:$AS$3267,14,FALSE),"")</f>
        <v/>
      </c>
      <c r="R31" s="1033" t="str">
        <f>IFERROR(VLOOKUP($I31,'WM-AR'!$I$7:$AS$3267,16,FALSE),"")</f>
        <v/>
      </c>
      <c r="S31" s="1033" t="str">
        <f>IFERROR(VLOOKUP($I31,'WM-AR'!$I$7:$AS$3267,18,FALSE),"")</f>
        <v/>
      </c>
      <c r="T31" s="1033" t="str">
        <f>IFERROR(VLOOKUP($I31,'WM-AR'!$I$7:$AS$3267,20,FALSE),"")</f>
        <v/>
      </c>
      <c r="U31" s="1033" t="str">
        <f>IFERROR(VLOOKUP($I31,'WM-AR'!$I$7:$AS$3267,22,FALSE),"")</f>
        <v/>
      </c>
      <c r="V31" s="1033" t="str">
        <f>IFERROR(VLOOKUP($I31,'WM-AR'!$I$7:$AS$3267,24,FALSE),"")</f>
        <v/>
      </c>
      <c r="W31" s="1033" t="str">
        <f>IFERROR(VLOOKUP($I31,'WM-AR'!$I$7:$AS$3267,25,FALSE),"")</f>
        <v/>
      </c>
      <c r="X31" s="1033" t="str">
        <f>IFERROR(VLOOKUP($I31,'WM-AR'!$I$7:$AS$3267,26,FALSE),"")</f>
        <v/>
      </c>
      <c r="Y31" s="1033" t="str">
        <f>IFERROR(VLOOKUP($I31,'WM-AR'!$I$7:$AS$3267,27,FALSE),"")</f>
        <v/>
      </c>
      <c r="Z31" s="1033" t="str">
        <f>IFERROR(VLOOKUP($I31,'WM-AR'!$I$7:$AS$3267,28,FALSE),"")</f>
        <v/>
      </c>
      <c r="AA31" s="1033" t="str">
        <f>IFERROR(VLOOKUP($I31,'WM-AR'!$I$7:$AS$3267,29,FALSE),"")</f>
        <v/>
      </c>
      <c r="AB31" s="1033" t="str">
        <f>IFERROR(VLOOKUP($I31,'WM-AR'!$I$7:$AS$3267,30,FALSE),"")</f>
        <v/>
      </c>
      <c r="AC31" s="1033" t="str">
        <f>IFERROR(VLOOKUP($I31,'WM-AR'!$I$7:$AS$3267,31,FALSE),"")</f>
        <v/>
      </c>
      <c r="AD31" s="1033" t="str">
        <f>IFERROR(VLOOKUP($I31,'WM-AR'!$I$7:$AS$3267,32,FALSE),"")</f>
        <v/>
      </c>
      <c r="AE31" s="1033" t="str">
        <f>IFERROR(VLOOKUP($I31,'WM-AR'!$I$7:$AS$3267,33,FALSE),"")</f>
        <v/>
      </c>
      <c r="AF31" s="1034"/>
      <c r="AG31" s="852"/>
      <c r="AH31" s="852"/>
      <c r="AI31" s="854"/>
      <c r="AJ31" s="854" t="str">
        <f t="shared" si="11"/>
        <v/>
      </c>
      <c r="AK31" s="723"/>
      <c r="AL31" s="1028" t="str">
        <f>IF(AND(ISTEXT($E31),ISTEXT($B31)),"산출기준 &gt;&gt;  "&amp;_xlfn.XLOOKUP($E31,산출기준!$D:$D,산출기준!$E:$E,"매칭실패"),"")</f>
        <v/>
      </c>
    </row>
    <row r="32" spans="1:38">
      <c r="A32" s="1019"/>
      <c r="B32" s="724"/>
      <c r="C32" s="725"/>
      <c r="D32" s="731"/>
      <c r="E32" s="727"/>
      <c r="F32" s="1035"/>
      <c r="G32" s="886"/>
      <c r="H32" s="861"/>
      <c r="I32" s="732" t="str">
        <f t="shared" si="10"/>
        <v/>
      </c>
      <c r="J32" s="1036"/>
      <c r="K32" s="1037" t="str">
        <f>IFERROR(VLOOKUP($I32,'WM-AR'!$I$7:$AS$3267,34,FALSE),"")</f>
        <v/>
      </c>
      <c r="L32" s="1036" t="str">
        <f>IFERROR(VLOOKUP($I32,'WM-AR'!$I$7:$AS$3267,4,FALSE),"")</f>
        <v/>
      </c>
      <c r="M32" s="1036" t="str">
        <f>IFERROR(VLOOKUP($I32,'WM-AR'!$I$7:$AS$3267,6,FALSE),"")</f>
        <v/>
      </c>
      <c r="N32" s="1036" t="str">
        <f>IFERROR(VLOOKUP($I32,'WM-AR'!$I$7:$AS$3267,8,FALSE),"")</f>
        <v/>
      </c>
      <c r="O32" s="1038" t="str">
        <f>IFERROR(VLOOKUP($I32,'WM-AR'!$I$7:$AS$3267,10,FALSE),"")</f>
        <v/>
      </c>
      <c r="P32" s="1039" t="str">
        <f>IFERROR(VLOOKUP($I32,'WM-AR'!$I$7:$AS$3267,12,FALSE),"")</f>
        <v/>
      </c>
      <c r="Q32" s="1039" t="str">
        <f>IFERROR(VLOOKUP($I32,'WM-AR'!$I$7:$AS$3267,14,FALSE),"")</f>
        <v/>
      </c>
      <c r="R32" s="1039" t="str">
        <f>IFERROR(VLOOKUP($I32,'WM-AR'!$I$7:$AS$3267,16,FALSE),"")</f>
        <v/>
      </c>
      <c r="S32" s="1039" t="str">
        <f>IFERROR(VLOOKUP($I32,'WM-AR'!$I$7:$AS$3267,18,FALSE),"")</f>
        <v/>
      </c>
      <c r="T32" s="1039" t="str">
        <f>IFERROR(VLOOKUP($I32,'WM-AR'!$I$7:$AS$3267,20,FALSE),"")</f>
        <v/>
      </c>
      <c r="U32" s="1039" t="str">
        <f>IFERROR(VLOOKUP($I32,'WM-AR'!$I$7:$AS$3267,22,FALSE),"")</f>
        <v/>
      </c>
      <c r="V32" s="1039" t="str">
        <f>IFERROR(VLOOKUP($I32,'WM-AR'!$I$7:$AS$3267,24,FALSE),"")</f>
        <v/>
      </c>
      <c r="W32" s="1039" t="str">
        <f>IFERROR(VLOOKUP($I32,'WM-AR'!$I$7:$AS$3267,25,FALSE),"")</f>
        <v/>
      </c>
      <c r="X32" s="1039" t="str">
        <f>IFERROR(VLOOKUP($I32,'WM-AR'!$I$7:$AS$3267,26,FALSE),"")</f>
        <v/>
      </c>
      <c r="Y32" s="1039" t="str">
        <f>IFERROR(VLOOKUP($I32,'WM-AR'!$I$7:$AS$3267,27,FALSE),"")</f>
        <v/>
      </c>
      <c r="Z32" s="1039" t="str">
        <f>IFERROR(VLOOKUP($I32,'WM-AR'!$I$7:$AS$3267,28,FALSE),"")</f>
        <v/>
      </c>
      <c r="AA32" s="1039" t="str">
        <f>IFERROR(VLOOKUP($I32,'WM-AR'!$I$7:$AS$3267,29,FALSE),"")</f>
        <v/>
      </c>
      <c r="AB32" s="1039" t="str">
        <f>IFERROR(VLOOKUP($I32,'WM-AR'!$I$7:$AS$3267,30,FALSE),"")</f>
        <v/>
      </c>
      <c r="AC32" s="1039" t="str">
        <f>IFERROR(VLOOKUP($I32,'WM-AR'!$I$7:$AS$3267,31,FALSE),"")</f>
        <v/>
      </c>
      <c r="AD32" s="1039" t="str">
        <f>IFERROR(VLOOKUP($I32,'WM-AR'!$I$7:$AS$3267,32,FALSE),"")</f>
        <v/>
      </c>
      <c r="AE32" s="1039" t="str">
        <f>IFERROR(VLOOKUP($I32,'WM-AR'!$I$7:$AS$3267,33,FALSE),"")</f>
        <v/>
      </c>
      <c r="AF32" s="1040"/>
      <c r="AG32" s="870"/>
      <c r="AH32" s="870"/>
      <c r="AI32" s="871"/>
      <c r="AJ32" s="871" t="str">
        <f t="shared" si="11"/>
        <v/>
      </c>
      <c r="AK32" s="743"/>
      <c r="AL32" s="1028" t="str">
        <f>IF(AND(ISTEXT($E32),ISTEXT($B32)),"산출기준 &gt;&gt;  "&amp;_xlfn.XLOOKUP($E32,산출기준!$D:$D,산출기준!$E:$E,"매칭실패"),"")</f>
        <v/>
      </c>
    </row>
    <row r="33" spans="1:38">
      <c r="B33" s="658"/>
      <c r="C33" s="659"/>
      <c r="D33" s="659"/>
      <c r="E33" s="659"/>
      <c r="F33" s="661"/>
      <c r="G33" s="662"/>
      <c r="H33" s="662"/>
      <c r="I33" s="652"/>
      <c r="J33" s="664"/>
      <c r="K33" s="664"/>
      <c r="L33" s="664"/>
      <c r="M33" s="664"/>
      <c r="N33" s="664"/>
      <c r="O33" s="664"/>
      <c r="P33" s="664"/>
      <c r="Q33" s="664"/>
      <c r="R33" s="664"/>
      <c r="S33" s="664"/>
      <c r="T33" s="664"/>
      <c r="U33" s="664"/>
      <c r="V33" s="664"/>
      <c r="W33" s="664"/>
      <c r="X33" s="664"/>
      <c r="Y33" s="664"/>
      <c r="Z33" s="664"/>
      <c r="AA33" s="664"/>
      <c r="AB33" s="664"/>
      <c r="AC33" s="664"/>
      <c r="AD33" s="664"/>
      <c r="AE33" s="664"/>
      <c r="AF33" s="659"/>
      <c r="AG33" s="665"/>
      <c r="AH33" s="665"/>
      <c r="AI33" s="666"/>
      <c r="AJ33" s="666"/>
      <c r="AK33" s="662"/>
      <c r="AL33" s="88" t="str">
        <f>IF(AND(ISTEXT($E33),ISTEXT($B33)),"산출기준 &gt;&gt;  "&amp;_xlfn.XLOOKUP($E33,산출기준!$D:$D,산출기준!$E:$E,"매칭실패"),"")</f>
        <v/>
      </c>
    </row>
    <row r="34" spans="1:38" ht="34.9" customHeight="1">
      <c r="B34" s="808" t="str" cm="1">
        <f t="array" aca="1" ref="B34" ca="1">_xlfn.IFNA(INDIRECT("Family_표준_구성도!B"&amp;MATCH(F34,INDIRECT("Family_표준_구성도!"&amp;"C:C"),0)),"")</f>
        <v>3.2.1.1.5</v>
      </c>
      <c r="C34" s="668" t="s">
        <v>2016</v>
      </c>
      <c r="D34" s="809"/>
      <c r="E34" s="668" t="s">
        <v>2939</v>
      </c>
      <c r="F34" s="810" t="s">
        <v>675</v>
      </c>
      <c r="G34" s="811"/>
      <c r="H34" s="917" t="s">
        <v>3127</v>
      </c>
      <c r="I34" s="674"/>
      <c r="J34" s="674"/>
      <c r="K34" s="674"/>
      <c r="L34" s="674"/>
      <c r="M34" s="674"/>
      <c r="N34" s="675"/>
      <c r="O34" s="676"/>
      <c r="P34" s="677"/>
      <c r="Q34" s="677"/>
      <c r="R34" s="677"/>
      <c r="S34" s="677"/>
      <c r="T34" s="677"/>
      <c r="U34" s="677"/>
      <c r="V34" s="678"/>
      <c r="W34" s="679"/>
      <c r="X34" s="679"/>
      <c r="Y34" s="679"/>
      <c r="Z34" s="679"/>
      <c r="AA34" s="679"/>
      <c r="AB34" s="679"/>
      <c r="AC34" s="679"/>
      <c r="AD34" s="679"/>
      <c r="AE34" s="679"/>
      <c r="AF34" s="1043"/>
      <c r="AG34" s="682"/>
      <c r="AH34" s="682"/>
      <c r="AI34" s="682"/>
      <c r="AJ34" s="682"/>
      <c r="AK34" s="683"/>
      <c r="AL34" s="88" t="str">
        <f ca="1">IF(AND(ISTEXT($E34),ISTEXT($B34)),"산출기준 &gt;&gt;  "&amp;_xlfn.XLOOKUP($E34,산출기준!$D:$D,산출기준!$E:$E,"매칭실패"),"")</f>
        <v>산출기준 &gt;&gt;  [ 벽체 일반 산출 ]</v>
      </c>
    </row>
    <row r="35" spans="1:38" ht="75" customHeight="1" outlineLevel="1">
      <c r="B35" s="758"/>
      <c r="C35" s="759"/>
      <c r="D35" s="759"/>
      <c r="E35" s="814"/>
      <c r="F35" s="818" t="s">
        <v>2942</v>
      </c>
      <c r="G35" s="759" t="str">
        <f t="shared" ref="G35" si="12">IF(IF(N35=0,"",N35)&amp;" | "&amp;IF(O35=0,"",O35)&amp;" | "&amp;IF(Q35=0,"",Q35)&amp;" | "&amp;IF(R35=0,"",R35)=" |  |  | ","",IF(N35=0,"",N35)&amp;" | "&amp;IF(O35=0,"",O35)&amp;" | "&amp;IF(Q35=0,"",Q35)&amp;" | "&amp;IF(R35=0,"",R35))</f>
        <v>Gypsumboard Partition Wall (Fixed Type) | Fire Protective Rating: 2-hrs, 2-Layer Gypsum Boards to Both Sides |  | Mineral Wool (Rock Wool)</v>
      </c>
      <c r="H35" s="816" t="s">
        <v>3125</v>
      </c>
      <c r="I35" s="765" t="str">
        <f>LEFT(H35,14)</f>
        <v>A04AS177-00032</v>
      </c>
      <c r="J35" s="766"/>
      <c r="K35" s="766" t="str">
        <f>IFERROR(VLOOKUP($I35,'WM-AR'!$I$7:$AS$3267,34,FALSE),"")</f>
        <v>M2</v>
      </c>
      <c r="L35" s="766" t="str">
        <f>IFERROR(VLOOKUP($I35,'WM-AR'!$I$7:$AS$3267,4,FALSE),"")</f>
        <v>Finishing Work</v>
      </c>
      <c r="M35" s="766" t="str">
        <f>IFERROR(VLOOKUP($I35,'WM-AR'!$I$7:$AS$3267,6,FALSE),"")</f>
        <v>Exterior/Interior Finish Work</v>
      </c>
      <c r="N35" s="766" t="str">
        <f>IFERROR(VLOOKUP($I35,'WM-AR'!$I$7:$AS$3267,8,FALSE),"")</f>
        <v>Gypsumboard Partition Wall (Fixed Type)</v>
      </c>
      <c r="O35" s="766" t="str">
        <f>IFERROR(VLOOKUP($I35,'WM-AR'!$I$7:$AS$3267,10,FALSE),"")</f>
        <v>Fire Protective Rating: 2-hrs, 2-Layer Gypsum Boards to Both Sides</v>
      </c>
      <c r="P35" s="766">
        <f>IFERROR(VLOOKUP($I35,'WM-AR'!$I$7:$AS$3267,12,FALSE),"")</f>
        <v>0</v>
      </c>
      <c r="Q35" s="766">
        <f>IFERROR(VLOOKUP($I35,'WM-AR'!$I$7:$AS$3267,14,FALSE),"")</f>
        <v>0</v>
      </c>
      <c r="R35" s="766" t="str">
        <f>IFERROR(VLOOKUP($I35,'WM-AR'!$I$7:$AS$3267,16,FALSE),"")</f>
        <v>Mineral Wool (Rock Wool)</v>
      </c>
      <c r="S35" s="766">
        <f>IFERROR(VLOOKUP($I35,'WM-AR'!$I$7:$AS$3267,18,FALSE),"")</f>
        <v>0</v>
      </c>
      <c r="T35" s="766" t="str">
        <f>IFERROR(VLOOKUP($I35,'WM-AR'!$I$7:$AS$3267,20,FALSE),"")</f>
        <v>Including Supporting Frame(Stud) &amp; Accessories</v>
      </c>
      <c r="U35" s="766">
        <f>IFERROR(VLOOKUP($I35,'WM-AR'!$I$7:$AS$3267,22,FALSE),"")</f>
        <v>0</v>
      </c>
      <c r="V35" s="766" t="str">
        <f>IFERROR(VLOOKUP($I35,'WM-AR'!$I$7:$AS$3267,24,FALSE),"")</f>
        <v>1-Layer Gypsumboard THK=12.5mm</v>
      </c>
      <c r="W35" s="766">
        <f>IFERROR(VLOOKUP($I35,'WM-AR'!$I$7:$AS$3267,25,FALSE),"")</f>
        <v>0</v>
      </c>
      <c r="X35" s="766" t="str">
        <f>IFERROR(VLOOKUP($I35,'WM-AR'!$I$7:$AS$3267,26,FALSE),"")</f>
        <v>Insulation THK=(  )mm</v>
      </c>
      <c r="Y35" s="766">
        <f>IFERROR(VLOOKUP($I35,'WM-AR'!$I$7:$AS$3267,27,FALSE),"")</f>
        <v>0</v>
      </c>
      <c r="Z35" s="766">
        <f>IFERROR(VLOOKUP($I35,'WM-AR'!$I$7:$AS$3267,28,FALSE),"")</f>
        <v>0</v>
      </c>
      <c r="AA35" s="766">
        <f>IFERROR(VLOOKUP($I35,'WM-AR'!$I$7:$AS$3267,29,FALSE),"")</f>
        <v>0</v>
      </c>
      <c r="AB35" s="766">
        <f>IFERROR(VLOOKUP($I35,'WM-AR'!$I$7:$AS$3267,30,FALSE),"")</f>
        <v>0</v>
      </c>
      <c r="AC35" s="766">
        <f>IFERROR(VLOOKUP($I35,'WM-AR'!$I$7:$AS$3267,31,FALSE),"")</f>
        <v>0</v>
      </c>
      <c r="AD35" s="766">
        <f>IFERROR(VLOOKUP($I35,'WM-AR'!$I$7:$AS$3267,32,FALSE),"")</f>
        <v>0</v>
      </c>
      <c r="AE35" s="766" t="str">
        <f>IFERROR(VLOOKUP($I35,'WM-AR'!$I$7:$AS$3267,33,FALSE),"")</f>
        <v/>
      </c>
      <c r="AF35" s="817" t="s">
        <v>3098</v>
      </c>
      <c r="AG35" s="768" t="s">
        <v>1815</v>
      </c>
      <c r="AH35" s="768" t="s">
        <v>1815</v>
      </c>
      <c r="AI35" s="769"/>
      <c r="AJ35" s="769" t="str">
        <f>K35</f>
        <v>M2</v>
      </c>
      <c r="AK35" s="905"/>
      <c r="AL35" s="88" t="str">
        <f>IF(AND(ISTEXT($E35),ISTEXT($B35)),"산출기준 &gt;&gt;  "&amp;_xlfn.XLOOKUP($E35,산출기준!$D:$D,산출기준!$E:$E,"매칭실패"),"")</f>
        <v/>
      </c>
    </row>
    <row r="36" spans="1:38">
      <c r="A36" s="1019"/>
      <c r="B36" s="684"/>
      <c r="C36" s="685"/>
      <c r="D36" s="1020"/>
      <c r="E36" s="687"/>
      <c r="F36" s="1021"/>
      <c r="G36" s="875" t="s">
        <v>3128</v>
      </c>
      <c r="H36" s="824"/>
      <c r="I36" s="692" t="str">
        <f t="shared" ref="I36:I38" si="13">LEFT(H36,14)</f>
        <v/>
      </c>
      <c r="J36" s="1022"/>
      <c r="K36" s="1023" t="str">
        <f>IFERROR(VLOOKUP($I36,'WM-AR'!$I$7:$AS$3267,34,FALSE),"")</f>
        <v/>
      </c>
      <c r="L36" s="1024" t="str">
        <f>IFERROR(VLOOKUP($I36,'WM-AR'!$I$7:$AS$3267,4,FALSE),"")</f>
        <v/>
      </c>
      <c r="M36" s="1024" t="str">
        <f>IFERROR(VLOOKUP($I36,'WM-AR'!$I$7:$AS$3267,6,FALSE),"")</f>
        <v/>
      </c>
      <c r="N36" s="1024" t="str">
        <f>IFERROR(VLOOKUP($I36,'WM-AR'!$I$7:$AS$3267,8,FALSE),"")</f>
        <v/>
      </c>
      <c r="O36" s="1025" t="str">
        <f>IFERROR(VLOOKUP($I36,'WM-AR'!$I$7:$AS$3267,10,FALSE),"")</f>
        <v/>
      </c>
      <c r="P36" s="1026" t="str">
        <f>IFERROR(VLOOKUP($I36,'WM-AR'!$I$7:$AS$3267,12,FALSE),"")</f>
        <v/>
      </c>
      <c r="Q36" s="1026" t="str">
        <f>IFERROR(VLOOKUP($I36,'WM-AR'!$I$7:$AS$3267,14,FALSE),"")</f>
        <v/>
      </c>
      <c r="R36" s="1026" t="str">
        <f>IFERROR(VLOOKUP($I36,'WM-AR'!$I$7:$AS$3267,16,FALSE),"")</f>
        <v/>
      </c>
      <c r="S36" s="1026" t="str">
        <f>IFERROR(VLOOKUP($I36,'WM-AR'!$I$7:$AS$3267,18,FALSE),"")</f>
        <v/>
      </c>
      <c r="T36" s="1026" t="str">
        <f>IFERROR(VLOOKUP($I36,'WM-AR'!$I$7:$AS$3267,20,FALSE),"")</f>
        <v/>
      </c>
      <c r="U36" s="1026" t="str">
        <f>IFERROR(VLOOKUP($I36,'WM-AR'!$I$7:$AS$3267,22,FALSE),"")</f>
        <v/>
      </c>
      <c r="V36" s="1026" t="str">
        <f>IFERROR(VLOOKUP($I36,'WM-AR'!$I$7:$AS$3267,24,FALSE),"")</f>
        <v/>
      </c>
      <c r="W36" s="1026" t="str">
        <f>IFERROR(VLOOKUP($I36,'WM-AR'!$I$7:$AS$3267,25,FALSE),"")</f>
        <v/>
      </c>
      <c r="X36" s="1026" t="str">
        <f>IFERROR(VLOOKUP($I36,'WM-AR'!$I$7:$AS$3267,26,FALSE),"")</f>
        <v/>
      </c>
      <c r="Y36" s="1026" t="str">
        <f>IFERROR(VLOOKUP($I36,'WM-AR'!$I$7:$AS$3267,27,FALSE),"")</f>
        <v/>
      </c>
      <c r="Z36" s="1026" t="str">
        <f>IFERROR(VLOOKUP($I36,'WM-AR'!$I$7:$AS$3267,28,FALSE),"")</f>
        <v/>
      </c>
      <c r="AA36" s="1026" t="str">
        <f>IFERROR(VLOOKUP($I36,'WM-AR'!$I$7:$AS$3267,29,FALSE),"")</f>
        <v/>
      </c>
      <c r="AB36" s="1026" t="str">
        <f>IFERROR(VLOOKUP($I36,'WM-AR'!$I$7:$AS$3267,30,FALSE),"")</f>
        <v/>
      </c>
      <c r="AC36" s="1026" t="str">
        <f>IFERROR(VLOOKUP($I36,'WM-AR'!$I$7:$AS$3267,31,FALSE),"")</f>
        <v/>
      </c>
      <c r="AD36" s="1026" t="str">
        <f>IFERROR(VLOOKUP($I36,'WM-AR'!$I$7:$AS$3267,32,FALSE),"")</f>
        <v/>
      </c>
      <c r="AE36" s="1026" t="str">
        <f>IFERROR(VLOOKUP($I36,'WM-AR'!$I$7:$AS$3267,33,FALSE),"")</f>
        <v/>
      </c>
      <c r="AF36" s="1027"/>
      <c r="AG36" s="834"/>
      <c r="AH36" s="834"/>
      <c r="AI36" s="836"/>
      <c r="AJ36" s="836" t="str">
        <f t="shared" ref="AJ36:AJ38" si="14">K36</f>
        <v/>
      </c>
      <c r="AK36" s="704"/>
      <c r="AL36" s="1028" t="str">
        <f>IF(AND(ISTEXT($E36),ISTEXT($B36)),"산출기준 &gt;&gt;  "&amp;_xlfn.XLOOKUP($E36,산출기준!$D:$D,산출기준!$E:$E,"매칭실패"),"")</f>
        <v/>
      </c>
    </row>
    <row r="37" spans="1:38">
      <c r="A37" s="1019"/>
      <c r="B37" s="705"/>
      <c r="C37" s="706"/>
      <c r="D37" s="711"/>
      <c r="E37" s="708"/>
      <c r="F37" s="1029"/>
      <c r="G37" s="882"/>
      <c r="H37" s="843"/>
      <c r="I37" s="712" t="str">
        <f t="shared" si="13"/>
        <v/>
      </c>
      <c r="J37" s="1030"/>
      <c r="K37" s="1031" t="str">
        <f>IFERROR(VLOOKUP($I37,'WM-AR'!$I$7:$AS$3267,34,FALSE),"")</f>
        <v/>
      </c>
      <c r="L37" s="1030" t="str">
        <f>IFERROR(VLOOKUP($I37,'WM-AR'!$I$7:$AS$3267,4,FALSE),"")</f>
        <v/>
      </c>
      <c r="M37" s="1030" t="str">
        <f>IFERROR(VLOOKUP($I37,'WM-AR'!$I$7:$AS$3267,6,FALSE),"")</f>
        <v/>
      </c>
      <c r="N37" s="1030" t="str">
        <f>IFERROR(VLOOKUP($I37,'WM-AR'!$I$7:$AS$3267,8,FALSE),"")</f>
        <v/>
      </c>
      <c r="O37" s="1032" t="str">
        <f>IFERROR(VLOOKUP($I37,'WM-AR'!$I$7:$AS$3267,10,FALSE),"")</f>
        <v/>
      </c>
      <c r="P37" s="1033" t="str">
        <f>IFERROR(VLOOKUP($I37,'WM-AR'!$I$7:$AS$3267,12,FALSE),"")</f>
        <v/>
      </c>
      <c r="Q37" s="1033" t="str">
        <f>IFERROR(VLOOKUP($I37,'WM-AR'!$I$7:$AS$3267,14,FALSE),"")</f>
        <v/>
      </c>
      <c r="R37" s="1033" t="str">
        <f>IFERROR(VLOOKUP($I37,'WM-AR'!$I$7:$AS$3267,16,FALSE),"")</f>
        <v/>
      </c>
      <c r="S37" s="1033" t="str">
        <f>IFERROR(VLOOKUP($I37,'WM-AR'!$I$7:$AS$3267,18,FALSE),"")</f>
        <v/>
      </c>
      <c r="T37" s="1033" t="str">
        <f>IFERROR(VLOOKUP($I37,'WM-AR'!$I$7:$AS$3267,20,FALSE),"")</f>
        <v/>
      </c>
      <c r="U37" s="1033" t="str">
        <f>IFERROR(VLOOKUP($I37,'WM-AR'!$I$7:$AS$3267,22,FALSE),"")</f>
        <v/>
      </c>
      <c r="V37" s="1033" t="str">
        <f>IFERROR(VLOOKUP($I37,'WM-AR'!$I$7:$AS$3267,24,FALSE),"")</f>
        <v/>
      </c>
      <c r="W37" s="1033" t="str">
        <f>IFERROR(VLOOKUP($I37,'WM-AR'!$I$7:$AS$3267,25,FALSE),"")</f>
        <v/>
      </c>
      <c r="X37" s="1033" t="str">
        <f>IFERROR(VLOOKUP($I37,'WM-AR'!$I$7:$AS$3267,26,FALSE),"")</f>
        <v/>
      </c>
      <c r="Y37" s="1033" t="str">
        <f>IFERROR(VLOOKUP($I37,'WM-AR'!$I$7:$AS$3267,27,FALSE),"")</f>
        <v/>
      </c>
      <c r="Z37" s="1033" t="str">
        <f>IFERROR(VLOOKUP($I37,'WM-AR'!$I$7:$AS$3267,28,FALSE),"")</f>
        <v/>
      </c>
      <c r="AA37" s="1033" t="str">
        <f>IFERROR(VLOOKUP($I37,'WM-AR'!$I$7:$AS$3267,29,FALSE),"")</f>
        <v/>
      </c>
      <c r="AB37" s="1033" t="str">
        <f>IFERROR(VLOOKUP($I37,'WM-AR'!$I$7:$AS$3267,30,FALSE),"")</f>
        <v/>
      </c>
      <c r="AC37" s="1033" t="str">
        <f>IFERROR(VLOOKUP($I37,'WM-AR'!$I$7:$AS$3267,31,FALSE),"")</f>
        <v/>
      </c>
      <c r="AD37" s="1033" t="str">
        <f>IFERROR(VLOOKUP($I37,'WM-AR'!$I$7:$AS$3267,32,FALSE),"")</f>
        <v/>
      </c>
      <c r="AE37" s="1033" t="str">
        <f>IFERROR(VLOOKUP($I37,'WM-AR'!$I$7:$AS$3267,33,FALSE),"")</f>
        <v/>
      </c>
      <c r="AF37" s="1034"/>
      <c r="AG37" s="852"/>
      <c r="AH37" s="852"/>
      <c r="AI37" s="854"/>
      <c r="AJ37" s="854" t="str">
        <f t="shared" si="14"/>
        <v/>
      </c>
      <c r="AK37" s="723"/>
      <c r="AL37" s="1028" t="str">
        <f>IF(AND(ISTEXT($E37),ISTEXT($B37)),"산출기준 &gt;&gt;  "&amp;_xlfn.XLOOKUP($E37,산출기준!$D:$D,산출기준!$E:$E,"매칭실패"),"")</f>
        <v/>
      </c>
    </row>
    <row r="38" spans="1:38">
      <c r="A38" s="1019"/>
      <c r="B38" s="724"/>
      <c r="C38" s="725"/>
      <c r="D38" s="731"/>
      <c r="E38" s="727"/>
      <c r="F38" s="1035"/>
      <c r="G38" s="886"/>
      <c r="H38" s="861"/>
      <c r="I38" s="732" t="str">
        <f t="shared" si="13"/>
        <v/>
      </c>
      <c r="J38" s="1036"/>
      <c r="K38" s="1037" t="str">
        <f>IFERROR(VLOOKUP($I38,'WM-AR'!$I$7:$AS$3267,34,FALSE),"")</f>
        <v/>
      </c>
      <c r="L38" s="1036" t="str">
        <f>IFERROR(VLOOKUP($I38,'WM-AR'!$I$7:$AS$3267,4,FALSE),"")</f>
        <v/>
      </c>
      <c r="M38" s="1036" t="str">
        <f>IFERROR(VLOOKUP($I38,'WM-AR'!$I$7:$AS$3267,6,FALSE),"")</f>
        <v/>
      </c>
      <c r="N38" s="1036" t="str">
        <f>IFERROR(VLOOKUP($I38,'WM-AR'!$I$7:$AS$3267,8,FALSE),"")</f>
        <v/>
      </c>
      <c r="O38" s="1038" t="str">
        <f>IFERROR(VLOOKUP($I38,'WM-AR'!$I$7:$AS$3267,10,FALSE),"")</f>
        <v/>
      </c>
      <c r="P38" s="1039" t="str">
        <f>IFERROR(VLOOKUP($I38,'WM-AR'!$I$7:$AS$3267,12,FALSE),"")</f>
        <v/>
      </c>
      <c r="Q38" s="1039" t="str">
        <f>IFERROR(VLOOKUP($I38,'WM-AR'!$I$7:$AS$3267,14,FALSE),"")</f>
        <v/>
      </c>
      <c r="R38" s="1039" t="str">
        <f>IFERROR(VLOOKUP($I38,'WM-AR'!$I$7:$AS$3267,16,FALSE),"")</f>
        <v/>
      </c>
      <c r="S38" s="1039" t="str">
        <f>IFERROR(VLOOKUP($I38,'WM-AR'!$I$7:$AS$3267,18,FALSE),"")</f>
        <v/>
      </c>
      <c r="T38" s="1039" t="str">
        <f>IFERROR(VLOOKUP($I38,'WM-AR'!$I$7:$AS$3267,20,FALSE),"")</f>
        <v/>
      </c>
      <c r="U38" s="1039" t="str">
        <f>IFERROR(VLOOKUP($I38,'WM-AR'!$I$7:$AS$3267,22,FALSE),"")</f>
        <v/>
      </c>
      <c r="V38" s="1039" t="str">
        <f>IFERROR(VLOOKUP($I38,'WM-AR'!$I$7:$AS$3267,24,FALSE),"")</f>
        <v/>
      </c>
      <c r="W38" s="1039" t="str">
        <f>IFERROR(VLOOKUP($I38,'WM-AR'!$I$7:$AS$3267,25,FALSE),"")</f>
        <v/>
      </c>
      <c r="X38" s="1039" t="str">
        <f>IFERROR(VLOOKUP($I38,'WM-AR'!$I$7:$AS$3267,26,FALSE),"")</f>
        <v/>
      </c>
      <c r="Y38" s="1039" t="str">
        <f>IFERROR(VLOOKUP($I38,'WM-AR'!$I$7:$AS$3267,27,FALSE),"")</f>
        <v/>
      </c>
      <c r="Z38" s="1039" t="str">
        <f>IFERROR(VLOOKUP($I38,'WM-AR'!$I$7:$AS$3267,28,FALSE),"")</f>
        <v/>
      </c>
      <c r="AA38" s="1039" t="str">
        <f>IFERROR(VLOOKUP($I38,'WM-AR'!$I$7:$AS$3267,29,FALSE),"")</f>
        <v/>
      </c>
      <c r="AB38" s="1039" t="str">
        <f>IFERROR(VLOOKUP($I38,'WM-AR'!$I$7:$AS$3267,30,FALSE),"")</f>
        <v/>
      </c>
      <c r="AC38" s="1039" t="str">
        <f>IFERROR(VLOOKUP($I38,'WM-AR'!$I$7:$AS$3267,31,FALSE),"")</f>
        <v/>
      </c>
      <c r="AD38" s="1039" t="str">
        <f>IFERROR(VLOOKUP($I38,'WM-AR'!$I$7:$AS$3267,32,FALSE),"")</f>
        <v/>
      </c>
      <c r="AE38" s="1039" t="str">
        <f>IFERROR(VLOOKUP($I38,'WM-AR'!$I$7:$AS$3267,33,FALSE),"")</f>
        <v/>
      </c>
      <c r="AF38" s="1040"/>
      <c r="AG38" s="870"/>
      <c r="AH38" s="870"/>
      <c r="AI38" s="871"/>
      <c r="AJ38" s="871" t="str">
        <f t="shared" si="14"/>
        <v/>
      </c>
      <c r="AK38" s="743"/>
      <c r="AL38" s="1028" t="str">
        <f>IF(AND(ISTEXT($E38),ISTEXT($B38)),"산출기준 &gt;&gt;  "&amp;_xlfn.XLOOKUP($E38,산출기준!$D:$D,산출기준!$E:$E,"매칭실패"),"")</f>
        <v/>
      </c>
    </row>
    <row r="39" spans="1:38">
      <c r="B39" s="658"/>
      <c r="C39" s="659"/>
      <c r="D39" s="659"/>
      <c r="E39" s="659"/>
      <c r="F39" s="661"/>
      <c r="G39" s="662"/>
      <c r="H39" s="662"/>
      <c r="I39" s="652"/>
      <c r="J39" s="664"/>
      <c r="K39" s="664"/>
      <c r="L39" s="664"/>
      <c r="M39" s="664"/>
      <c r="N39" s="664"/>
      <c r="O39" s="664"/>
      <c r="P39" s="664"/>
      <c r="Q39" s="664"/>
      <c r="R39" s="664"/>
      <c r="S39" s="664"/>
      <c r="T39" s="664"/>
      <c r="U39" s="664"/>
      <c r="V39" s="664"/>
      <c r="W39" s="664"/>
      <c r="X39" s="664"/>
      <c r="Y39" s="664"/>
      <c r="Z39" s="664"/>
      <c r="AA39" s="664"/>
      <c r="AB39" s="664"/>
      <c r="AC39" s="664"/>
      <c r="AD39" s="664"/>
      <c r="AE39" s="664"/>
      <c r="AF39" s="659"/>
      <c r="AG39" s="665"/>
      <c r="AH39" s="665"/>
      <c r="AI39" s="666"/>
      <c r="AJ39" s="666"/>
      <c r="AK39" s="662"/>
      <c r="AL39" s="88" t="str">
        <f>IF(AND(ISTEXT($E39),ISTEXT($B39)),"산출기준 &gt;&gt;  "&amp;_xlfn.XLOOKUP($E39,산출기준!$D:$D,산출기준!$E:$E,"매칭실패"),"")</f>
        <v/>
      </c>
    </row>
    <row r="40" spans="1:38" ht="34.9" customHeight="1">
      <c r="B40" s="808" t="str" cm="1">
        <f t="array" aca="1" ref="B40" ca="1">_xlfn.IFNA(INDIRECT("Family_표준_구성도!B"&amp;MATCH(F40,INDIRECT("Family_표준_구성도!"&amp;"C:C"),0)),"")</f>
        <v>3.2.1.1.6</v>
      </c>
      <c r="C40" s="668" t="s">
        <v>2016</v>
      </c>
      <c r="D40" s="809"/>
      <c r="E40" s="668" t="s">
        <v>2939</v>
      </c>
      <c r="F40" s="810" t="s">
        <v>677</v>
      </c>
      <c r="G40" s="811"/>
      <c r="H40" s="917" t="s">
        <v>3129</v>
      </c>
      <c r="I40" s="674"/>
      <c r="J40" s="674"/>
      <c r="K40" s="674"/>
      <c r="L40" s="674"/>
      <c r="M40" s="674"/>
      <c r="N40" s="675"/>
      <c r="O40" s="676"/>
      <c r="P40" s="677"/>
      <c r="Q40" s="677"/>
      <c r="R40" s="677"/>
      <c r="S40" s="677"/>
      <c r="T40" s="677"/>
      <c r="U40" s="677"/>
      <c r="V40" s="678"/>
      <c r="W40" s="679"/>
      <c r="X40" s="679"/>
      <c r="Y40" s="679"/>
      <c r="Z40" s="679"/>
      <c r="AA40" s="679"/>
      <c r="AB40" s="679"/>
      <c r="AC40" s="679"/>
      <c r="AD40" s="679"/>
      <c r="AE40" s="679"/>
      <c r="AF40" s="1043"/>
      <c r="AG40" s="682"/>
      <c r="AH40" s="682"/>
      <c r="AI40" s="682"/>
      <c r="AJ40" s="682"/>
      <c r="AK40" s="683"/>
      <c r="AL40" s="88" t="str">
        <f ca="1">IF(AND(ISTEXT($E40),ISTEXT($B40)),"산출기준 &gt;&gt;  "&amp;_xlfn.XLOOKUP($E40,산출기준!$D:$D,산출기준!$E:$E,"매칭실패"),"")</f>
        <v>산출기준 &gt;&gt;  [ 벽체 일반 산출 ]</v>
      </c>
    </row>
    <row r="41" spans="1:38" ht="75" customHeight="1" outlineLevel="1">
      <c r="B41" s="758"/>
      <c r="C41" s="759"/>
      <c r="D41" s="759"/>
      <c r="E41" s="814"/>
      <c r="F41" s="818" t="s">
        <v>2951</v>
      </c>
      <c r="G41" s="759" t="str">
        <f t="shared" ref="G41" si="15">IF(IF(N41=0,"",N41)&amp;" | "&amp;IF(O41=0,"",O41)&amp;" | "&amp;IF(Q41=0,"",Q41)&amp;" | "&amp;IF(R41=0,"",R41)=" |  |  | ","",IF(N41=0,"",N41)&amp;" | "&amp;IF(O41=0,"",O41)&amp;" | "&amp;IF(Q41=0,"",Q41)&amp;" | "&amp;IF(R41=0,"",R41))</f>
        <v>Gypsumboard Partition Wall (Fixed Type) | Fire Protective Rating: N/A, 2-Layer Gypsum Boards to Both Sides |  | w/o Insulation</v>
      </c>
      <c r="H41" s="816" t="s">
        <v>3130</v>
      </c>
      <c r="I41" s="765" t="str">
        <f>LEFT(H41,14)</f>
        <v>A04AS177-00023</v>
      </c>
      <c r="J41" s="766"/>
      <c r="K41" s="766" t="str">
        <f>IFERROR(VLOOKUP($I41,'WM-AR'!$I$7:$AS$3267,34,FALSE),"")</f>
        <v>M2</v>
      </c>
      <c r="L41" s="766" t="str">
        <f>IFERROR(VLOOKUP($I41,'WM-AR'!$I$7:$AS$3267,4,FALSE),"")</f>
        <v>Finishing Work</v>
      </c>
      <c r="M41" s="766" t="str">
        <f>IFERROR(VLOOKUP($I41,'WM-AR'!$I$7:$AS$3267,6,FALSE),"")</f>
        <v>Exterior/Interior Finish Work</v>
      </c>
      <c r="N41" s="766" t="str">
        <f>IFERROR(VLOOKUP($I41,'WM-AR'!$I$7:$AS$3267,8,FALSE),"")</f>
        <v>Gypsumboard Partition Wall (Fixed Type)</v>
      </c>
      <c r="O41" s="766" t="str">
        <f>IFERROR(VLOOKUP($I41,'WM-AR'!$I$7:$AS$3267,10,FALSE),"")</f>
        <v>Fire Protective Rating: N/A, 2-Layer Gypsum Boards to Both Sides</v>
      </c>
      <c r="P41" s="766">
        <f>IFERROR(VLOOKUP($I41,'WM-AR'!$I$7:$AS$3267,12,FALSE),"")</f>
        <v>0</v>
      </c>
      <c r="Q41" s="766">
        <f>IFERROR(VLOOKUP($I41,'WM-AR'!$I$7:$AS$3267,14,FALSE),"")</f>
        <v>0</v>
      </c>
      <c r="R41" s="766" t="str">
        <f>IFERROR(VLOOKUP($I41,'WM-AR'!$I$7:$AS$3267,16,FALSE),"")</f>
        <v>w/o Insulation</v>
      </c>
      <c r="S41" s="766">
        <f>IFERROR(VLOOKUP($I41,'WM-AR'!$I$7:$AS$3267,18,FALSE),"")</f>
        <v>0</v>
      </c>
      <c r="T41" s="766" t="str">
        <f>IFERROR(VLOOKUP($I41,'WM-AR'!$I$7:$AS$3267,20,FALSE),"")</f>
        <v>Including Supporting Frame(Stud) &amp; Accessories</v>
      </c>
      <c r="U41" s="766">
        <f>IFERROR(VLOOKUP($I41,'WM-AR'!$I$7:$AS$3267,22,FALSE),"")</f>
        <v>0</v>
      </c>
      <c r="V41" s="766" t="str">
        <f>IFERROR(VLOOKUP($I41,'WM-AR'!$I$7:$AS$3267,24,FALSE),"")</f>
        <v>1-Layer Gypsumboard THK=12.5mm</v>
      </c>
      <c r="W41" s="766">
        <f>IFERROR(VLOOKUP($I41,'WM-AR'!$I$7:$AS$3267,25,FALSE),"")</f>
        <v>0</v>
      </c>
      <c r="X41" s="766" t="str">
        <f>IFERROR(VLOOKUP($I41,'WM-AR'!$I$7:$AS$3267,26,FALSE),"")</f>
        <v/>
      </c>
      <c r="Y41" s="766">
        <f>IFERROR(VLOOKUP($I41,'WM-AR'!$I$7:$AS$3267,27,FALSE),"")</f>
        <v>0</v>
      </c>
      <c r="Z41" s="766">
        <f>IFERROR(VLOOKUP($I41,'WM-AR'!$I$7:$AS$3267,28,FALSE),"")</f>
        <v>0</v>
      </c>
      <c r="AA41" s="766">
        <f>IFERROR(VLOOKUP($I41,'WM-AR'!$I$7:$AS$3267,29,FALSE),"")</f>
        <v>0</v>
      </c>
      <c r="AB41" s="766">
        <f>IFERROR(VLOOKUP($I41,'WM-AR'!$I$7:$AS$3267,30,FALSE),"")</f>
        <v>0</v>
      </c>
      <c r="AC41" s="766">
        <f>IFERROR(VLOOKUP($I41,'WM-AR'!$I$7:$AS$3267,31,FALSE),"")</f>
        <v>0</v>
      </c>
      <c r="AD41" s="766">
        <f>IFERROR(VLOOKUP($I41,'WM-AR'!$I$7:$AS$3267,32,FALSE),"")</f>
        <v>0</v>
      </c>
      <c r="AE41" s="766" t="str">
        <f>IFERROR(VLOOKUP($I41,'WM-AR'!$I$7:$AS$3267,33,FALSE),"")</f>
        <v/>
      </c>
      <c r="AF41" s="817"/>
      <c r="AG41" s="768" t="s">
        <v>1815</v>
      </c>
      <c r="AH41" s="768" t="s">
        <v>1815</v>
      </c>
      <c r="AI41" s="769"/>
      <c r="AJ41" s="769" t="str">
        <f>K41</f>
        <v>M2</v>
      </c>
      <c r="AK41" s="905"/>
      <c r="AL41" s="88" t="str">
        <f>IF(AND(ISTEXT($E41),ISTEXT($B41)),"산출기준 &gt;&gt;  "&amp;_xlfn.XLOOKUP($E41,산출기준!$D:$D,산출기준!$E:$E,"매칭실패"),"")</f>
        <v/>
      </c>
    </row>
    <row r="42" spans="1:38">
      <c r="A42" s="1019"/>
      <c r="B42" s="684"/>
      <c r="C42" s="685"/>
      <c r="D42" s="1020"/>
      <c r="E42" s="687"/>
      <c r="F42" s="1021"/>
      <c r="G42" s="875" t="s">
        <v>3131</v>
      </c>
      <c r="H42" s="824"/>
      <c r="I42" s="692" t="str">
        <f t="shared" ref="I42:I44" si="16">LEFT(H42,14)</f>
        <v/>
      </c>
      <c r="J42" s="1022"/>
      <c r="K42" s="1023" t="str">
        <f>IFERROR(VLOOKUP($I42,'WM-AR'!$I$7:$AS$3267,34,FALSE),"")</f>
        <v/>
      </c>
      <c r="L42" s="1024" t="str">
        <f>IFERROR(VLOOKUP($I42,'WM-AR'!$I$7:$AS$3267,4,FALSE),"")</f>
        <v/>
      </c>
      <c r="M42" s="1024" t="str">
        <f>IFERROR(VLOOKUP($I42,'WM-AR'!$I$7:$AS$3267,6,FALSE),"")</f>
        <v/>
      </c>
      <c r="N42" s="1024" t="str">
        <f>IFERROR(VLOOKUP($I42,'WM-AR'!$I$7:$AS$3267,8,FALSE),"")</f>
        <v/>
      </c>
      <c r="O42" s="1025" t="str">
        <f>IFERROR(VLOOKUP($I42,'WM-AR'!$I$7:$AS$3267,10,FALSE),"")</f>
        <v/>
      </c>
      <c r="P42" s="1026" t="str">
        <f>IFERROR(VLOOKUP($I42,'WM-AR'!$I$7:$AS$3267,12,FALSE),"")</f>
        <v/>
      </c>
      <c r="Q42" s="1026" t="str">
        <f>IFERROR(VLOOKUP($I42,'WM-AR'!$I$7:$AS$3267,14,FALSE),"")</f>
        <v/>
      </c>
      <c r="R42" s="1026" t="str">
        <f>IFERROR(VLOOKUP($I42,'WM-AR'!$I$7:$AS$3267,16,FALSE),"")</f>
        <v/>
      </c>
      <c r="S42" s="1026" t="str">
        <f>IFERROR(VLOOKUP($I42,'WM-AR'!$I$7:$AS$3267,18,FALSE),"")</f>
        <v/>
      </c>
      <c r="T42" s="1026" t="str">
        <f>IFERROR(VLOOKUP($I42,'WM-AR'!$I$7:$AS$3267,20,FALSE),"")</f>
        <v/>
      </c>
      <c r="U42" s="1026" t="str">
        <f>IFERROR(VLOOKUP($I42,'WM-AR'!$I$7:$AS$3267,22,FALSE),"")</f>
        <v/>
      </c>
      <c r="V42" s="1026" t="str">
        <f>IFERROR(VLOOKUP($I42,'WM-AR'!$I$7:$AS$3267,24,FALSE),"")</f>
        <v/>
      </c>
      <c r="W42" s="1026" t="str">
        <f>IFERROR(VLOOKUP($I42,'WM-AR'!$I$7:$AS$3267,25,FALSE),"")</f>
        <v/>
      </c>
      <c r="X42" s="1026" t="str">
        <f>IFERROR(VLOOKUP($I42,'WM-AR'!$I$7:$AS$3267,26,FALSE),"")</f>
        <v/>
      </c>
      <c r="Y42" s="1026" t="str">
        <f>IFERROR(VLOOKUP($I42,'WM-AR'!$I$7:$AS$3267,27,FALSE),"")</f>
        <v/>
      </c>
      <c r="Z42" s="1026" t="str">
        <f>IFERROR(VLOOKUP($I42,'WM-AR'!$I$7:$AS$3267,28,FALSE),"")</f>
        <v/>
      </c>
      <c r="AA42" s="1026" t="str">
        <f>IFERROR(VLOOKUP($I42,'WM-AR'!$I$7:$AS$3267,29,FALSE),"")</f>
        <v/>
      </c>
      <c r="AB42" s="1026" t="str">
        <f>IFERROR(VLOOKUP($I42,'WM-AR'!$I$7:$AS$3267,30,FALSE),"")</f>
        <v/>
      </c>
      <c r="AC42" s="1026" t="str">
        <f>IFERROR(VLOOKUP($I42,'WM-AR'!$I$7:$AS$3267,31,FALSE),"")</f>
        <v/>
      </c>
      <c r="AD42" s="1026" t="str">
        <f>IFERROR(VLOOKUP($I42,'WM-AR'!$I$7:$AS$3267,32,FALSE),"")</f>
        <v/>
      </c>
      <c r="AE42" s="1026" t="str">
        <f>IFERROR(VLOOKUP($I42,'WM-AR'!$I$7:$AS$3267,33,FALSE),"")</f>
        <v/>
      </c>
      <c r="AF42" s="1027"/>
      <c r="AG42" s="834"/>
      <c r="AH42" s="834"/>
      <c r="AI42" s="836"/>
      <c r="AJ42" s="836" t="str">
        <f t="shared" ref="AJ42:AJ44" si="17">K42</f>
        <v/>
      </c>
      <c r="AK42" s="704"/>
      <c r="AL42" s="1028" t="str">
        <f>IF(AND(ISTEXT($E42),ISTEXT($B42)),"산출기준 &gt;&gt;  "&amp;_xlfn.XLOOKUP($E42,산출기준!$D:$D,산출기준!$E:$E,"매칭실패"),"")</f>
        <v/>
      </c>
    </row>
    <row r="43" spans="1:38">
      <c r="A43" s="1019"/>
      <c r="B43" s="705"/>
      <c r="C43" s="706"/>
      <c r="D43" s="711"/>
      <c r="E43" s="708"/>
      <c r="F43" s="1029"/>
      <c r="G43" s="882"/>
      <c r="H43" s="843"/>
      <c r="I43" s="712" t="str">
        <f t="shared" si="16"/>
        <v/>
      </c>
      <c r="J43" s="1030"/>
      <c r="K43" s="1031" t="str">
        <f>IFERROR(VLOOKUP($I43,'WM-AR'!$I$7:$AS$3267,34,FALSE),"")</f>
        <v/>
      </c>
      <c r="L43" s="1030" t="str">
        <f>IFERROR(VLOOKUP($I43,'WM-AR'!$I$7:$AS$3267,4,FALSE),"")</f>
        <v/>
      </c>
      <c r="M43" s="1030" t="str">
        <f>IFERROR(VLOOKUP($I43,'WM-AR'!$I$7:$AS$3267,6,FALSE),"")</f>
        <v/>
      </c>
      <c r="N43" s="1030" t="str">
        <f>IFERROR(VLOOKUP($I43,'WM-AR'!$I$7:$AS$3267,8,FALSE),"")</f>
        <v/>
      </c>
      <c r="O43" s="1032" t="str">
        <f>IFERROR(VLOOKUP($I43,'WM-AR'!$I$7:$AS$3267,10,FALSE),"")</f>
        <v/>
      </c>
      <c r="P43" s="1033" t="str">
        <f>IFERROR(VLOOKUP($I43,'WM-AR'!$I$7:$AS$3267,12,FALSE),"")</f>
        <v/>
      </c>
      <c r="Q43" s="1033" t="str">
        <f>IFERROR(VLOOKUP($I43,'WM-AR'!$I$7:$AS$3267,14,FALSE),"")</f>
        <v/>
      </c>
      <c r="R43" s="1033" t="str">
        <f>IFERROR(VLOOKUP($I43,'WM-AR'!$I$7:$AS$3267,16,FALSE),"")</f>
        <v/>
      </c>
      <c r="S43" s="1033" t="str">
        <f>IFERROR(VLOOKUP($I43,'WM-AR'!$I$7:$AS$3267,18,FALSE),"")</f>
        <v/>
      </c>
      <c r="T43" s="1033" t="str">
        <f>IFERROR(VLOOKUP($I43,'WM-AR'!$I$7:$AS$3267,20,FALSE),"")</f>
        <v/>
      </c>
      <c r="U43" s="1033" t="str">
        <f>IFERROR(VLOOKUP($I43,'WM-AR'!$I$7:$AS$3267,22,FALSE),"")</f>
        <v/>
      </c>
      <c r="V43" s="1033" t="str">
        <f>IFERROR(VLOOKUP($I43,'WM-AR'!$I$7:$AS$3267,24,FALSE),"")</f>
        <v/>
      </c>
      <c r="W43" s="1033" t="str">
        <f>IFERROR(VLOOKUP($I43,'WM-AR'!$I$7:$AS$3267,25,FALSE),"")</f>
        <v/>
      </c>
      <c r="X43" s="1033" t="str">
        <f>IFERROR(VLOOKUP($I43,'WM-AR'!$I$7:$AS$3267,26,FALSE),"")</f>
        <v/>
      </c>
      <c r="Y43" s="1033" t="str">
        <f>IFERROR(VLOOKUP($I43,'WM-AR'!$I$7:$AS$3267,27,FALSE),"")</f>
        <v/>
      </c>
      <c r="Z43" s="1033" t="str">
        <f>IFERROR(VLOOKUP($I43,'WM-AR'!$I$7:$AS$3267,28,FALSE),"")</f>
        <v/>
      </c>
      <c r="AA43" s="1033" t="str">
        <f>IFERROR(VLOOKUP($I43,'WM-AR'!$I$7:$AS$3267,29,FALSE),"")</f>
        <v/>
      </c>
      <c r="AB43" s="1033" t="str">
        <f>IFERROR(VLOOKUP($I43,'WM-AR'!$I$7:$AS$3267,30,FALSE),"")</f>
        <v/>
      </c>
      <c r="AC43" s="1033" t="str">
        <f>IFERROR(VLOOKUP($I43,'WM-AR'!$I$7:$AS$3267,31,FALSE),"")</f>
        <v/>
      </c>
      <c r="AD43" s="1033" t="str">
        <f>IFERROR(VLOOKUP($I43,'WM-AR'!$I$7:$AS$3267,32,FALSE),"")</f>
        <v/>
      </c>
      <c r="AE43" s="1033" t="str">
        <f>IFERROR(VLOOKUP($I43,'WM-AR'!$I$7:$AS$3267,33,FALSE),"")</f>
        <v/>
      </c>
      <c r="AF43" s="1034"/>
      <c r="AG43" s="852"/>
      <c r="AH43" s="852"/>
      <c r="AI43" s="854"/>
      <c r="AJ43" s="854" t="str">
        <f t="shared" si="17"/>
        <v/>
      </c>
      <c r="AK43" s="723"/>
      <c r="AL43" s="1028" t="str">
        <f>IF(AND(ISTEXT($E43),ISTEXT($B43)),"산출기준 &gt;&gt;  "&amp;_xlfn.XLOOKUP($E43,산출기준!$D:$D,산출기준!$E:$E,"매칭실패"),"")</f>
        <v/>
      </c>
    </row>
    <row r="44" spans="1:38">
      <c r="A44" s="1019"/>
      <c r="B44" s="724"/>
      <c r="C44" s="725"/>
      <c r="D44" s="731"/>
      <c r="E44" s="727"/>
      <c r="F44" s="1035"/>
      <c r="G44" s="886"/>
      <c r="H44" s="861"/>
      <c r="I44" s="732" t="str">
        <f t="shared" si="16"/>
        <v/>
      </c>
      <c r="J44" s="1036"/>
      <c r="K44" s="1037" t="str">
        <f>IFERROR(VLOOKUP($I44,'WM-AR'!$I$7:$AS$3267,34,FALSE),"")</f>
        <v/>
      </c>
      <c r="L44" s="1036" t="str">
        <f>IFERROR(VLOOKUP($I44,'WM-AR'!$I$7:$AS$3267,4,FALSE),"")</f>
        <v/>
      </c>
      <c r="M44" s="1036" t="str">
        <f>IFERROR(VLOOKUP($I44,'WM-AR'!$I$7:$AS$3267,6,FALSE),"")</f>
        <v/>
      </c>
      <c r="N44" s="1036" t="str">
        <f>IFERROR(VLOOKUP($I44,'WM-AR'!$I$7:$AS$3267,8,FALSE),"")</f>
        <v/>
      </c>
      <c r="O44" s="1038" t="str">
        <f>IFERROR(VLOOKUP($I44,'WM-AR'!$I$7:$AS$3267,10,FALSE),"")</f>
        <v/>
      </c>
      <c r="P44" s="1039" t="str">
        <f>IFERROR(VLOOKUP($I44,'WM-AR'!$I$7:$AS$3267,12,FALSE),"")</f>
        <v/>
      </c>
      <c r="Q44" s="1039" t="str">
        <f>IFERROR(VLOOKUP($I44,'WM-AR'!$I$7:$AS$3267,14,FALSE),"")</f>
        <v/>
      </c>
      <c r="R44" s="1039" t="str">
        <f>IFERROR(VLOOKUP($I44,'WM-AR'!$I$7:$AS$3267,16,FALSE),"")</f>
        <v/>
      </c>
      <c r="S44" s="1039" t="str">
        <f>IFERROR(VLOOKUP($I44,'WM-AR'!$I$7:$AS$3267,18,FALSE),"")</f>
        <v/>
      </c>
      <c r="T44" s="1039" t="str">
        <f>IFERROR(VLOOKUP($I44,'WM-AR'!$I$7:$AS$3267,20,FALSE),"")</f>
        <v/>
      </c>
      <c r="U44" s="1039" t="str">
        <f>IFERROR(VLOOKUP($I44,'WM-AR'!$I$7:$AS$3267,22,FALSE),"")</f>
        <v/>
      </c>
      <c r="V44" s="1039" t="str">
        <f>IFERROR(VLOOKUP($I44,'WM-AR'!$I$7:$AS$3267,24,FALSE),"")</f>
        <v/>
      </c>
      <c r="W44" s="1039" t="str">
        <f>IFERROR(VLOOKUP($I44,'WM-AR'!$I$7:$AS$3267,25,FALSE),"")</f>
        <v/>
      </c>
      <c r="X44" s="1039" t="str">
        <f>IFERROR(VLOOKUP($I44,'WM-AR'!$I$7:$AS$3267,26,FALSE),"")</f>
        <v/>
      </c>
      <c r="Y44" s="1039" t="str">
        <f>IFERROR(VLOOKUP($I44,'WM-AR'!$I$7:$AS$3267,27,FALSE),"")</f>
        <v/>
      </c>
      <c r="Z44" s="1039" t="str">
        <f>IFERROR(VLOOKUP($I44,'WM-AR'!$I$7:$AS$3267,28,FALSE),"")</f>
        <v/>
      </c>
      <c r="AA44" s="1039" t="str">
        <f>IFERROR(VLOOKUP($I44,'WM-AR'!$I$7:$AS$3267,29,FALSE),"")</f>
        <v/>
      </c>
      <c r="AB44" s="1039" t="str">
        <f>IFERROR(VLOOKUP($I44,'WM-AR'!$I$7:$AS$3267,30,FALSE),"")</f>
        <v/>
      </c>
      <c r="AC44" s="1039" t="str">
        <f>IFERROR(VLOOKUP($I44,'WM-AR'!$I$7:$AS$3267,31,FALSE),"")</f>
        <v/>
      </c>
      <c r="AD44" s="1039" t="str">
        <f>IFERROR(VLOOKUP($I44,'WM-AR'!$I$7:$AS$3267,32,FALSE),"")</f>
        <v/>
      </c>
      <c r="AE44" s="1039" t="str">
        <f>IFERROR(VLOOKUP($I44,'WM-AR'!$I$7:$AS$3267,33,FALSE),"")</f>
        <v/>
      </c>
      <c r="AF44" s="1040"/>
      <c r="AG44" s="870"/>
      <c r="AH44" s="870"/>
      <c r="AI44" s="871"/>
      <c r="AJ44" s="871" t="str">
        <f t="shared" si="17"/>
        <v/>
      </c>
      <c r="AK44" s="743"/>
      <c r="AL44" s="1028" t="str">
        <f>IF(AND(ISTEXT($E44),ISTEXT($B44)),"산출기준 &gt;&gt;  "&amp;_xlfn.XLOOKUP($E44,산출기준!$D:$D,산출기준!$E:$E,"매칭실패"),"")</f>
        <v/>
      </c>
    </row>
    <row r="45" spans="1:38">
      <c r="B45" s="635"/>
      <c r="C45" s="636"/>
      <c r="D45" s="636"/>
      <c r="E45" s="636"/>
      <c r="F45" s="638"/>
      <c r="G45" s="639"/>
      <c r="H45" s="639"/>
      <c r="I45" s="641"/>
      <c r="J45" s="642"/>
      <c r="K45" s="642"/>
      <c r="L45" s="642"/>
      <c r="M45" s="642"/>
      <c r="N45" s="642"/>
      <c r="O45" s="642"/>
      <c r="P45" s="642"/>
      <c r="Q45" s="642"/>
      <c r="R45" s="642"/>
      <c r="S45" s="642"/>
      <c r="T45" s="642"/>
      <c r="U45" s="642"/>
      <c r="V45" s="642"/>
      <c r="W45" s="642"/>
      <c r="X45" s="642"/>
      <c r="Y45" s="642"/>
      <c r="Z45" s="642"/>
      <c r="AA45" s="642"/>
      <c r="AB45" s="642"/>
      <c r="AC45" s="642"/>
      <c r="AD45" s="642"/>
      <c r="AE45" s="642"/>
      <c r="AF45" s="636"/>
      <c r="AG45" s="643"/>
      <c r="AH45" s="643"/>
      <c r="AI45" s="644"/>
      <c r="AJ45" s="644"/>
      <c r="AK45" s="639"/>
      <c r="AL45" s="88" t="str">
        <f>IF(AND(ISTEXT($E45),ISTEXT($B45)),"산출기준 &gt;&gt;  "&amp;_xlfn.XLOOKUP($E45,산출기준!$D:$D,산출기준!$E:$E,"매칭실패"),"")</f>
        <v/>
      </c>
    </row>
    <row r="46" spans="1:38">
      <c r="B46" s="645"/>
      <c r="C46" s="646" t="s">
        <v>3112</v>
      </c>
      <c r="D46" s="648"/>
      <c r="E46" s="648"/>
      <c r="F46" s="1047" t="s">
        <v>3132</v>
      </c>
      <c r="G46" s="645"/>
      <c r="H46" s="651"/>
      <c r="I46" s="652"/>
      <c r="J46" s="652"/>
      <c r="K46" s="653"/>
      <c r="L46" s="653"/>
      <c r="M46" s="653"/>
      <c r="N46" s="653"/>
      <c r="O46" s="653"/>
      <c r="P46" s="653"/>
      <c r="Q46" s="653"/>
      <c r="R46" s="653"/>
      <c r="S46" s="653"/>
      <c r="T46" s="653"/>
      <c r="U46" s="653"/>
      <c r="V46" s="653"/>
      <c r="W46" s="653"/>
      <c r="X46" s="653"/>
      <c r="Y46" s="653"/>
      <c r="Z46" s="653"/>
      <c r="AA46" s="653"/>
      <c r="AB46" s="653"/>
      <c r="AC46" s="653"/>
      <c r="AD46" s="653"/>
      <c r="AE46" s="653"/>
      <c r="AF46" s="656"/>
      <c r="AG46" s="656"/>
      <c r="AH46" s="656"/>
      <c r="AI46" s="656"/>
      <c r="AJ46" s="656"/>
      <c r="AK46" s="657"/>
      <c r="AL46" s="88" t="str">
        <f>IF(AND(ISTEXT($E46),ISTEXT($B46)),"산출기준 &gt;&gt;  "&amp;_xlfn.XLOOKUP($E46,산출기준!$D:$D,산출기준!$E:$E,"매칭실패"),"")</f>
        <v/>
      </c>
    </row>
    <row r="47" spans="1:38">
      <c r="B47" s="658"/>
      <c r="C47" s="659"/>
      <c r="D47" s="659"/>
      <c r="E47" s="659"/>
      <c r="F47" s="661"/>
      <c r="G47" s="662"/>
      <c r="H47" s="662"/>
      <c r="I47" s="652"/>
      <c r="J47" s="664"/>
      <c r="K47" s="664"/>
      <c r="L47" s="664"/>
      <c r="M47" s="664"/>
      <c r="N47" s="664"/>
      <c r="O47" s="664"/>
      <c r="P47" s="664"/>
      <c r="Q47" s="664"/>
      <c r="R47" s="664"/>
      <c r="S47" s="664"/>
      <c r="T47" s="664"/>
      <c r="U47" s="664"/>
      <c r="V47" s="664"/>
      <c r="W47" s="664"/>
      <c r="X47" s="664"/>
      <c r="Y47" s="664"/>
      <c r="Z47" s="664"/>
      <c r="AA47" s="664"/>
      <c r="AB47" s="664"/>
      <c r="AC47" s="664"/>
      <c r="AD47" s="664"/>
      <c r="AE47" s="664"/>
      <c r="AF47" s="659"/>
      <c r="AG47" s="665"/>
      <c r="AH47" s="665"/>
      <c r="AI47" s="666"/>
      <c r="AJ47" s="666"/>
      <c r="AK47" s="662"/>
      <c r="AL47" s="88" t="str">
        <f>IF(AND(ISTEXT($E47),ISTEXT($B47)),"산출기준 &gt;&gt;  "&amp;_xlfn.XLOOKUP($E47,산출기준!$D:$D,산출기준!$E:$E,"매칭실패"),"")</f>
        <v/>
      </c>
    </row>
    <row r="48" spans="1:38" ht="34.9" customHeight="1">
      <c r="B48" s="808" t="str" cm="1">
        <f t="array" aca="1" ref="B48" ca="1">_xlfn.IFNA(INDIRECT("Family_표준_구성도!B"&amp;MATCH(F48,INDIRECT("Family_표준_구성도!"&amp;"C:C"),0)),"")</f>
        <v>3.2.1.2.1</v>
      </c>
      <c r="C48" s="668" t="s">
        <v>2016</v>
      </c>
      <c r="D48" s="809"/>
      <c r="E48" s="668" t="s">
        <v>2939</v>
      </c>
      <c r="F48" s="810" t="s">
        <v>681</v>
      </c>
      <c r="G48" s="811"/>
      <c r="H48" s="917" t="s">
        <v>3133</v>
      </c>
      <c r="I48" s="674"/>
      <c r="J48" s="674"/>
      <c r="K48" s="674"/>
      <c r="L48" s="674"/>
      <c r="M48" s="674"/>
      <c r="N48" s="675"/>
      <c r="O48" s="676"/>
      <c r="P48" s="677"/>
      <c r="Q48" s="677"/>
      <c r="R48" s="677"/>
      <c r="S48" s="677"/>
      <c r="T48" s="677"/>
      <c r="U48" s="677"/>
      <c r="V48" s="678"/>
      <c r="W48" s="679"/>
      <c r="X48" s="679"/>
      <c r="Y48" s="679"/>
      <c r="Z48" s="679"/>
      <c r="AA48" s="679"/>
      <c r="AB48" s="679"/>
      <c r="AC48" s="679"/>
      <c r="AD48" s="679"/>
      <c r="AE48" s="679"/>
      <c r="AF48" s="1043"/>
      <c r="AG48" s="682"/>
      <c r="AH48" s="682"/>
      <c r="AI48" s="682"/>
      <c r="AJ48" s="682"/>
      <c r="AK48" s="683"/>
      <c r="AL48" s="88" t="str">
        <f ca="1">IF(AND(ISTEXT($E48),ISTEXT($B48)),"산출기준 &gt;&gt;  "&amp;_xlfn.XLOOKUP($E48,산출기준!$D:$D,산출기준!$E:$E,"매칭실패"),"")</f>
        <v>산출기준 &gt;&gt;  [ 벽체 일반 산출 ]</v>
      </c>
    </row>
    <row r="49" spans="1:38" ht="49.9" customHeight="1" outlineLevel="1">
      <c r="B49" s="758"/>
      <c r="C49" s="759"/>
      <c r="D49" s="759"/>
      <c r="E49" s="814"/>
      <c r="F49" s="818"/>
      <c r="G49" s="759" t="str">
        <f t="shared" ref="G49" si="18">IF(IF(N49=0,"",N49)&amp;" | "&amp;IF(O49=0,"",O49)&amp;" | "&amp;IF(Q49=0,"",Q49)&amp;" | "&amp;IF(R49=0,"",R49)=" |  |  | ","",IF(N49=0,"",N49)&amp;" | "&amp;IF(O49=0,"",O49)&amp;" | "&amp;IF(Q49=0,"",Q49)&amp;" | "&amp;IF(R49=0,"",R49))</f>
        <v xml:space="preserve">Reinforced Concrete Block |  |  | </v>
      </c>
      <c r="H49" s="816" t="s">
        <v>2967</v>
      </c>
      <c r="I49" s="765" t="str">
        <f>LEFT(H49,14)</f>
        <v>A04AL069-00002</v>
      </c>
      <c r="J49" s="766"/>
      <c r="K49" s="766" t="str">
        <f>IFERROR(VLOOKUP($I49,'WM-AR'!$I$7:$AS$3267,34,FALSE),"")</f>
        <v>M2</v>
      </c>
      <c r="L49" s="766" t="str">
        <f>IFERROR(VLOOKUP($I49,'WM-AR'!$I$7:$AS$3267,4,FALSE),"")</f>
        <v>Finishing Work</v>
      </c>
      <c r="M49" s="766" t="str">
        <f>IFERROR(VLOOKUP($I49,'WM-AR'!$I$7:$AS$3267,6,FALSE),"")</f>
        <v>Masonry Work</v>
      </c>
      <c r="N49" s="766" t="str">
        <f>IFERROR(VLOOKUP($I49,'WM-AR'!$I$7:$AS$3267,8,FALSE),"")</f>
        <v>Reinforced Concrete Block</v>
      </c>
      <c r="O49" s="766">
        <f>IFERROR(VLOOKUP($I49,'WM-AR'!$I$7:$AS$3267,10,FALSE),"")</f>
        <v>0</v>
      </c>
      <c r="P49" s="766">
        <f>IFERROR(VLOOKUP($I49,'WM-AR'!$I$7:$AS$3267,12,FALSE),"")</f>
        <v>0</v>
      </c>
      <c r="Q49" s="766">
        <f>IFERROR(VLOOKUP($I49,'WM-AR'!$I$7:$AS$3267,14,FALSE),"")</f>
        <v>0</v>
      </c>
      <c r="R49" s="766">
        <f>IFERROR(VLOOKUP($I49,'WM-AR'!$I$7:$AS$3267,16,FALSE),"")</f>
        <v>0</v>
      </c>
      <c r="S49" s="766">
        <f>IFERROR(VLOOKUP($I49,'WM-AR'!$I$7:$AS$3267,18,FALSE),"")</f>
        <v>0</v>
      </c>
      <c r="T49" s="766" t="str">
        <f>IFERROR(VLOOKUP($I49,'WM-AR'!$I$7:$AS$3267,20,FALSE),"")</f>
        <v>w/ All Reinf.(Lath, Steel Tie, Anchor Bar, Mortar, ETC.), Filler, Sealant, Lintel/Sill for Opening, ETC.</v>
      </c>
      <c r="U49" s="766">
        <f>IFERROR(VLOOKUP($I49,'WM-AR'!$I$7:$AS$3267,22,FALSE),"")</f>
        <v>0</v>
      </c>
      <c r="V49" s="766" t="str">
        <f>IFERROR(VLOOKUP($I49,'WM-AR'!$I$7:$AS$3267,24,FALSE),"")</f>
        <v>100mm&lt;THK≤200mm</v>
      </c>
      <c r="W49" s="766">
        <f>IFERROR(VLOOKUP($I49,'WM-AR'!$I$7:$AS$3267,25,FALSE),"")</f>
        <v>0</v>
      </c>
      <c r="X49" s="766" t="str">
        <f>IFERROR(VLOOKUP($I49,'WM-AR'!$I$7:$AS$3267,26,FALSE),"")</f>
        <v>THK=(  )mm</v>
      </c>
      <c r="Y49" s="766">
        <f>IFERROR(VLOOKUP($I49,'WM-AR'!$I$7:$AS$3267,27,FALSE),"")</f>
        <v>0</v>
      </c>
      <c r="Z49" s="766">
        <f>IFERROR(VLOOKUP($I49,'WM-AR'!$I$7:$AS$3267,28,FALSE),"")</f>
        <v>0</v>
      </c>
      <c r="AA49" s="766">
        <f>IFERROR(VLOOKUP($I49,'WM-AR'!$I$7:$AS$3267,29,FALSE),"")</f>
        <v>0</v>
      </c>
      <c r="AB49" s="766">
        <f>IFERROR(VLOOKUP($I49,'WM-AR'!$I$7:$AS$3267,30,FALSE),"")</f>
        <v>0</v>
      </c>
      <c r="AC49" s="766">
        <f>IFERROR(VLOOKUP($I49,'WM-AR'!$I$7:$AS$3267,31,FALSE),"")</f>
        <v>0</v>
      </c>
      <c r="AD49" s="766">
        <f>IFERROR(VLOOKUP($I49,'WM-AR'!$I$7:$AS$3267,32,FALSE),"")</f>
        <v>0</v>
      </c>
      <c r="AE49" s="766" t="str">
        <f>IFERROR(VLOOKUP($I49,'WM-AR'!$I$7:$AS$3267,33,FALSE),"")</f>
        <v/>
      </c>
      <c r="AF49" s="817" t="s">
        <v>2888</v>
      </c>
      <c r="AG49" s="768" t="s">
        <v>1815</v>
      </c>
      <c r="AH49" s="768" t="s">
        <v>1815</v>
      </c>
      <c r="AI49" s="769"/>
      <c r="AJ49" s="769" t="str">
        <f>K49</f>
        <v>M2</v>
      </c>
      <c r="AK49" s="905"/>
      <c r="AL49" s="88" t="str">
        <f>IF(AND(ISTEXT($E49),ISTEXT($B49)),"산출기준 &gt;&gt;  "&amp;_xlfn.XLOOKUP($E49,산출기준!$D:$D,산출기준!$E:$E,"매칭실패"),"")</f>
        <v/>
      </c>
    </row>
    <row r="50" spans="1:38">
      <c r="A50" s="1019"/>
      <c r="B50" s="684"/>
      <c r="C50" s="685"/>
      <c r="D50" s="1020"/>
      <c r="E50" s="687"/>
      <c r="F50" s="1021"/>
      <c r="G50" s="875" t="s">
        <v>2235</v>
      </c>
      <c r="H50" s="824"/>
      <c r="I50" s="692" t="str">
        <f t="shared" ref="I50:I52" si="19">LEFT(H50,14)</f>
        <v/>
      </c>
      <c r="J50" s="1022"/>
      <c r="K50" s="1023" t="str">
        <f>IFERROR(VLOOKUP($I50,'WM-AR'!$I$7:$AS$3267,34,FALSE),"")</f>
        <v/>
      </c>
      <c r="L50" s="1024" t="str">
        <f>IFERROR(VLOOKUP($I50,'WM-AR'!$I$7:$AS$3267,4,FALSE),"")</f>
        <v/>
      </c>
      <c r="M50" s="1024" t="str">
        <f>IFERROR(VLOOKUP($I50,'WM-AR'!$I$7:$AS$3267,6,FALSE),"")</f>
        <v/>
      </c>
      <c r="N50" s="1024" t="str">
        <f>IFERROR(VLOOKUP($I50,'WM-AR'!$I$7:$AS$3267,8,FALSE),"")</f>
        <v/>
      </c>
      <c r="O50" s="1025" t="str">
        <f>IFERROR(VLOOKUP($I50,'WM-AR'!$I$7:$AS$3267,10,FALSE),"")</f>
        <v/>
      </c>
      <c r="P50" s="1026" t="str">
        <f>IFERROR(VLOOKUP($I50,'WM-AR'!$I$7:$AS$3267,12,FALSE),"")</f>
        <v/>
      </c>
      <c r="Q50" s="1026" t="str">
        <f>IFERROR(VLOOKUP($I50,'WM-AR'!$I$7:$AS$3267,14,FALSE),"")</f>
        <v/>
      </c>
      <c r="R50" s="1026" t="str">
        <f>IFERROR(VLOOKUP($I50,'WM-AR'!$I$7:$AS$3267,16,FALSE),"")</f>
        <v/>
      </c>
      <c r="S50" s="1026" t="str">
        <f>IFERROR(VLOOKUP($I50,'WM-AR'!$I$7:$AS$3267,18,FALSE),"")</f>
        <v/>
      </c>
      <c r="T50" s="1026" t="str">
        <f>IFERROR(VLOOKUP($I50,'WM-AR'!$I$7:$AS$3267,20,FALSE),"")</f>
        <v/>
      </c>
      <c r="U50" s="1026" t="str">
        <f>IFERROR(VLOOKUP($I50,'WM-AR'!$I$7:$AS$3267,22,FALSE),"")</f>
        <v/>
      </c>
      <c r="V50" s="1026" t="str">
        <f>IFERROR(VLOOKUP($I50,'WM-AR'!$I$7:$AS$3267,24,FALSE),"")</f>
        <v/>
      </c>
      <c r="W50" s="1026" t="str">
        <f>IFERROR(VLOOKUP($I50,'WM-AR'!$I$7:$AS$3267,25,FALSE),"")</f>
        <v/>
      </c>
      <c r="X50" s="1026" t="str">
        <f>IFERROR(VLOOKUP($I50,'WM-AR'!$I$7:$AS$3267,26,FALSE),"")</f>
        <v/>
      </c>
      <c r="Y50" s="1026" t="str">
        <f>IFERROR(VLOOKUP($I50,'WM-AR'!$I$7:$AS$3267,27,FALSE),"")</f>
        <v/>
      </c>
      <c r="Z50" s="1026" t="str">
        <f>IFERROR(VLOOKUP($I50,'WM-AR'!$I$7:$AS$3267,28,FALSE),"")</f>
        <v/>
      </c>
      <c r="AA50" s="1026" t="str">
        <f>IFERROR(VLOOKUP($I50,'WM-AR'!$I$7:$AS$3267,29,FALSE),"")</f>
        <v/>
      </c>
      <c r="AB50" s="1026" t="str">
        <f>IFERROR(VLOOKUP($I50,'WM-AR'!$I$7:$AS$3267,30,FALSE),"")</f>
        <v/>
      </c>
      <c r="AC50" s="1026" t="str">
        <f>IFERROR(VLOOKUP($I50,'WM-AR'!$I$7:$AS$3267,31,FALSE),"")</f>
        <v/>
      </c>
      <c r="AD50" s="1026" t="str">
        <f>IFERROR(VLOOKUP($I50,'WM-AR'!$I$7:$AS$3267,32,FALSE),"")</f>
        <v/>
      </c>
      <c r="AE50" s="1026" t="str">
        <f>IFERROR(VLOOKUP($I50,'WM-AR'!$I$7:$AS$3267,33,FALSE),"")</f>
        <v/>
      </c>
      <c r="AF50" s="1027"/>
      <c r="AG50" s="834"/>
      <c r="AH50" s="834"/>
      <c r="AI50" s="836"/>
      <c r="AJ50" s="836" t="str">
        <f t="shared" ref="AJ50:AJ52" si="20">K50</f>
        <v/>
      </c>
      <c r="AK50" s="704"/>
      <c r="AL50" s="1028" t="str">
        <f>IF(AND(ISTEXT($E50),ISTEXT($B50)),"산출기준 &gt;&gt;  "&amp;_xlfn.XLOOKUP($E50,산출기준!$D:$D,산출기준!$E:$E,"매칭실패"),"")</f>
        <v/>
      </c>
    </row>
    <row r="51" spans="1:38">
      <c r="A51" s="1019"/>
      <c r="B51" s="705"/>
      <c r="C51" s="706"/>
      <c r="D51" s="711"/>
      <c r="E51" s="708"/>
      <c r="F51" s="1029"/>
      <c r="G51" s="882"/>
      <c r="H51" s="843"/>
      <c r="I51" s="712" t="str">
        <f t="shared" si="19"/>
        <v/>
      </c>
      <c r="J51" s="1030"/>
      <c r="K51" s="1031" t="str">
        <f>IFERROR(VLOOKUP($I51,'WM-AR'!$I$7:$AS$3267,34,FALSE),"")</f>
        <v/>
      </c>
      <c r="L51" s="1030" t="str">
        <f>IFERROR(VLOOKUP($I51,'WM-AR'!$I$7:$AS$3267,4,FALSE),"")</f>
        <v/>
      </c>
      <c r="M51" s="1030" t="str">
        <f>IFERROR(VLOOKUP($I51,'WM-AR'!$I$7:$AS$3267,6,FALSE),"")</f>
        <v/>
      </c>
      <c r="N51" s="1030" t="str">
        <f>IFERROR(VLOOKUP($I51,'WM-AR'!$I$7:$AS$3267,8,FALSE),"")</f>
        <v/>
      </c>
      <c r="O51" s="1032" t="str">
        <f>IFERROR(VLOOKUP($I51,'WM-AR'!$I$7:$AS$3267,10,FALSE),"")</f>
        <v/>
      </c>
      <c r="P51" s="1033" t="str">
        <f>IFERROR(VLOOKUP($I51,'WM-AR'!$I$7:$AS$3267,12,FALSE),"")</f>
        <v/>
      </c>
      <c r="Q51" s="1033" t="str">
        <f>IFERROR(VLOOKUP($I51,'WM-AR'!$I$7:$AS$3267,14,FALSE),"")</f>
        <v/>
      </c>
      <c r="R51" s="1033" t="str">
        <f>IFERROR(VLOOKUP($I51,'WM-AR'!$I$7:$AS$3267,16,FALSE),"")</f>
        <v/>
      </c>
      <c r="S51" s="1033" t="str">
        <f>IFERROR(VLOOKUP($I51,'WM-AR'!$I$7:$AS$3267,18,FALSE),"")</f>
        <v/>
      </c>
      <c r="T51" s="1033" t="str">
        <f>IFERROR(VLOOKUP($I51,'WM-AR'!$I$7:$AS$3267,20,FALSE),"")</f>
        <v/>
      </c>
      <c r="U51" s="1033" t="str">
        <f>IFERROR(VLOOKUP($I51,'WM-AR'!$I$7:$AS$3267,22,FALSE),"")</f>
        <v/>
      </c>
      <c r="V51" s="1033" t="str">
        <f>IFERROR(VLOOKUP($I51,'WM-AR'!$I$7:$AS$3267,24,FALSE),"")</f>
        <v/>
      </c>
      <c r="W51" s="1033" t="str">
        <f>IFERROR(VLOOKUP($I51,'WM-AR'!$I$7:$AS$3267,25,FALSE),"")</f>
        <v/>
      </c>
      <c r="X51" s="1033" t="str">
        <f>IFERROR(VLOOKUP($I51,'WM-AR'!$I$7:$AS$3267,26,FALSE),"")</f>
        <v/>
      </c>
      <c r="Y51" s="1033" t="str">
        <f>IFERROR(VLOOKUP($I51,'WM-AR'!$I$7:$AS$3267,27,FALSE),"")</f>
        <v/>
      </c>
      <c r="Z51" s="1033" t="str">
        <f>IFERROR(VLOOKUP($I51,'WM-AR'!$I$7:$AS$3267,28,FALSE),"")</f>
        <v/>
      </c>
      <c r="AA51" s="1033" t="str">
        <f>IFERROR(VLOOKUP($I51,'WM-AR'!$I$7:$AS$3267,29,FALSE),"")</f>
        <v/>
      </c>
      <c r="AB51" s="1033" t="str">
        <f>IFERROR(VLOOKUP($I51,'WM-AR'!$I$7:$AS$3267,30,FALSE),"")</f>
        <v/>
      </c>
      <c r="AC51" s="1033" t="str">
        <f>IFERROR(VLOOKUP($I51,'WM-AR'!$I$7:$AS$3267,31,FALSE),"")</f>
        <v/>
      </c>
      <c r="AD51" s="1033" t="str">
        <f>IFERROR(VLOOKUP($I51,'WM-AR'!$I$7:$AS$3267,32,FALSE),"")</f>
        <v/>
      </c>
      <c r="AE51" s="1033" t="str">
        <f>IFERROR(VLOOKUP($I51,'WM-AR'!$I$7:$AS$3267,33,FALSE),"")</f>
        <v/>
      </c>
      <c r="AF51" s="1034"/>
      <c r="AG51" s="852"/>
      <c r="AH51" s="852"/>
      <c r="AI51" s="854"/>
      <c r="AJ51" s="854" t="str">
        <f t="shared" si="20"/>
        <v/>
      </c>
      <c r="AK51" s="723"/>
      <c r="AL51" s="1028" t="str">
        <f>IF(AND(ISTEXT($E51),ISTEXT($B51)),"산출기준 &gt;&gt;  "&amp;_xlfn.XLOOKUP($E51,산출기준!$D:$D,산출기준!$E:$E,"매칭실패"),"")</f>
        <v/>
      </c>
    </row>
    <row r="52" spans="1:38">
      <c r="A52" s="1019"/>
      <c r="B52" s="724"/>
      <c r="C52" s="725"/>
      <c r="D52" s="731"/>
      <c r="E52" s="727"/>
      <c r="F52" s="1035"/>
      <c r="G52" s="886"/>
      <c r="H52" s="861"/>
      <c r="I52" s="732" t="str">
        <f t="shared" si="19"/>
        <v/>
      </c>
      <c r="J52" s="1036"/>
      <c r="K52" s="1037" t="str">
        <f>IFERROR(VLOOKUP($I52,'WM-AR'!$I$7:$AS$3267,34,FALSE),"")</f>
        <v/>
      </c>
      <c r="L52" s="1036" t="str">
        <f>IFERROR(VLOOKUP($I52,'WM-AR'!$I$7:$AS$3267,4,FALSE),"")</f>
        <v/>
      </c>
      <c r="M52" s="1036" t="str">
        <f>IFERROR(VLOOKUP($I52,'WM-AR'!$I$7:$AS$3267,6,FALSE),"")</f>
        <v/>
      </c>
      <c r="N52" s="1036" t="str">
        <f>IFERROR(VLOOKUP($I52,'WM-AR'!$I$7:$AS$3267,8,FALSE),"")</f>
        <v/>
      </c>
      <c r="O52" s="1038" t="str">
        <f>IFERROR(VLOOKUP($I52,'WM-AR'!$I$7:$AS$3267,10,FALSE),"")</f>
        <v/>
      </c>
      <c r="P52" s="1039" t="str">
        <f>IFERROR(VLOOKUP($I52,'WM-AR'!$I$7:$AS$3267,12,FALSE),"")</f>
        <v/>
      </c>
      <c r="Q52" s="1039" t="str">
        <f>IFERROR(VLOOKUP($I52,'WM-AR'!$I$7:$AS$3267,14,FALSE),"")</f>
        <v/>
      </c>
      <c r="R52" s="1039" t="str">
        <f>IFERROR(VLOOKUP($I52,'WM-AR'!$I$7:$AS$3267,16,FALSE),"")</f>
        <v/>
      </c>
      <c r="S52" s="1039" t="str">
        <f>IFERROR(VLOOKUP($I52,'WM-AR'!$I$7:$AS$3267,18,FALSE),"")</f>
        <v/>
      </c>
      <c r="T52" s="1039" t="str">
        <f>IFERROR(VLOOKUP($I52,'WM-AR'!$I$7:$AS$3267,20,FALSE),"")</f>
        <v/>
      </c>
      <c r="U52" s="1039" t="str">
        <f>IFERROR(VLOOKUP($I52,'WM-AR'!$I$7:$AS$3267,22,FALSE),"")</f>
        <v/>
      </c>
      <c r="V52" s="1039" t="str">
        <f>IFERROR(VLOOKUP($I52,'WM-AR'!$I$7:$AS$3267,24,FALSE),"")</f>
        <v/>
      </c>
      <c r="W52" s="1039" t="str">
        <f>IFERROR(VLOOKUP($I52,'WM-AR'!$I$7:$AS$3267,25,FALSE),"")</f>
        <v/>
      </c>
      <c r="X52" s="1039" t="str">
        <f>IFERROR(VLOOKUP($I52,'WM-AR'!$I$7:$AS$3267,26,FALSE),"")</f>
        <v/>
      </c>
      <c r="Y52" s="1039" t="str">
        <f>IFERROR(VLOOKUP($I52,'WM-AR'!$I$7:$AS$3267,27,FALSE),"")</f>
        <v/>
      </c>
      <c r="Z52" s="1039" t="str">
        <f>IFERROR(VLOOKUP($I52,'WM-AR'!$I$7:$AS$3267,28,FALSE),"")</f>
        <v/>
      </c>
      <c r="AA52" s="1039" t="str">
        <f>IFERROR(VLOOKUP($I52,'WM-AR'!$I$7:$AS$3267,29,FALSE),"")</f>
        <v/>
      </c>
      <c r="AB52" s="1039" t="str">
        <f>IFERROR(VLOOKUP($I52,'WM-AR'!$I$7:$AS$3267,30,FALSE),"")</f>
        <v/>
      </c>
      <c r="AC52" s="1039" t="str">
        <f>IFERROR(VLOOKUP($I52,'WM-AR'!$I$7:$AS$3267,31,FALSE),"")</f>
        <v/>
      </c>
      <c r="AD52" s="1039" t="str">
        <f>IFERROR(VLOOKUP($I52,'WM-AR'!$I$7:$AS$3267,32,FALSE),"")</f>
        <v/>
      </c>
      <c r="AE52" s="1039" t="str">
        <f>IFERROR(VLOOKUP($I52,'WM-AR'!$I$7:$AS$3267,33,FALSE),"")</f>
        <v/>
      </c>
      <c r="AF52" s="1040"/>
      <c r="AG52" s="870"/>
      <c r="AH52" s="870"/>
      <c r="AI52" s="871"/>
      <c r="AJ52" s="871" t="str">
        <f t="shared" si="20"/>
        <v/>
      </c>
      <c r="AK52" s="743"/>
      <c r="AL52" s="1028" t="str">
        <f>IF(AND(ISTEXT($E52),ISTEXT($B52)),"산출기준 &gt;&gt;  "&amp;_xlfn.XLOOKUP($E52,산출기준!$D:$D,산출기준!$E:$E,"매칭실패"),"")</f>
        <v/>
      </c>
    </row>
    <row r="53" spans="1:38">
      <c r="B53" s="658"/>
      <c r="C53" s="659"/>
      <c r="D53" s="659"/>
      <c r="E53" s="659"/>
      <c r="F53" s="661"/>
      <c r="G53" s="662"/>
      <c r="H53" s="662"/>
      <c r="I53" s="652"/>
      <c r="J53" s="664"/>
      <c r="K53" s="664"/>
      <c r="L53" s="664"/>
      <c r="M53" s="664"/>
      <c r="N53" s="664"/>
      <c r="O53" s="664"/>
      <c r="P53" s="664"/>
      <c r="Q53" s="664"/>
      <c r="R53" s="664"/>
      <c r="S53" s="664"/>
      <c r="T53" s="664"/>
      <c r="U53" s="664"/>
      <c r="V53" s="664"/>
      <c r="W53" s="664"/>
      <c r="X53" s="664"/>
      <c r="Y53" s="664"/>
      <c r="Z53" s="664"/>
      <c r="AA53" s="664"/>
      <c r="AB53" s="664"/>
      <c r="AC53" s="664"/>
      <c r="AD53" s="664"/>
      <c r="AE53" s="664"/>
      <c r="AF53" s="659"/>
      <c r="AG53" s="665"/>
      <c r="AH53" s="665"/>
      <c r="AI53" s="666"/>
      <c r="AJ53" s="666"/>
      <c r="AK53" s="662"/>
      <c r="AL53" s="88" t="str">
        <f>IF(AND(ISTEXT($E53),ISTEXT($B53)),"산출기준 &gt;&gt;  "&amp;_xlfn.XLOOKUP($E53,산출기준!$D:$D,산출기준!$E:$E,"매칭실패"),"")</f>
        <v/>
      </c>
    </row>
    <row r="54" spans="1:38" ht="34.9" customHeight="1">
      <c r="B54" s="808" t="str" cm="1">
        <f t="array" aca="1" ref="B54" ca="1">_xlfn.IFNA(INDIRECT("Family_표준_구성도!B"&amp;MATCH(F54,INDIRECT("Family_표준_구성도!"&amp;"C:C"),0)),"")</f>
        <v>3.2.1.2.2</v>
      </c>
      <c r="C54" s="668" t="s">
        <v>2016</v>
      </c>
      <c r="D54" s="809"/>
      <c r="E54" s="668" t="s">
        <v>2939</v>
      </c>
      <c r="F54" s="810" t="s">
        <v>683</v>
      </c>
      <c r="G54" s="811"/>
      <c r="H54" s="917" t="s">
        <v>3134</v>
      </c>
      <c r="I54" s="674"/>
      <c r="J54" s="674"/>
      <c r="K54" s="674"/>
      <c r="L54" s="674"/>
      <c r="M54" s="674"/>
      <c r="N54" s="675"/>
      <c r="O54" s="676"/>
      <c r="P54" s="677"/>
      <c r="Q54" s="677"/>
      <c r="R54" s="677"/>
      <c r="S54" s="677"/>
      <c r="T54" s="677"/>
      <c r="U54" s="677"/>
      <c r="V54" s="678"/>
      <c r="W54" s="679"/>
      <c r="X54" s="679"/>
      <c r="Y54" s="679"/>
      <c r="Z54" s="679"/>
      <c r="AA54" s="679"/>
      <c r="AB54" s="679"/>
      <c r="AC54" s="679"/>
      <c r="AD54" s="679"/>
      <c r="AE54" s="679"/>
      <c r="AF54" s="1043"/>
      <c r="AG54" s="682"/>
      <c r="AH54" s="682"/>
      <c r="AI54" s="682"/>
      <c r="AJ54" s="682"/>
      <c r="AK54" s="683"/>
      <c r="AL54" s="88" t="str">
        <f ca="1">IF(AND(ISTEXT($E54),ISTEXT($B54)),"산출기준 &gt;&gt;  "&amp;_xlfn.XLOOKUP($E54,산출기준!$D:$D,산출기준!$E:$E,"매칭실패"),"")</f>
        <v>산출기준 &gt;&gt;  [ 벽체 일반 산출 ]</v>
      </c>
    </row>
    <row r="55" spans="1:38" ht="49.9" customHeight="1" outlineLevel="1">
      <c r="B55" s="758"/>
      <c r="C55" s="759"/>
      <c r="D55" s="759"/>
      <c r="E55" s="814"/>
      <c r="F55" s="818"/>
      <c r="G55" s="759" t="str">
        <f t="shared" ref="G55" si="21">IF(IF(N55=0,"",N55)&amp;" | "&amp;IF(O55=0,"",O55)&amp;" | "&amp;IF(Q55=0,"",Q55)&amp;" | "&amp;IF(R55=0,"",R55)=" |  |  | ","",IF(N55=0,"",N55)&amp;" | "&amp;IF(O55=0,"",O55)&amp;" | "&amp;IF(Q55=0,"",Q55)&amp;" | "&amp;IF(R55=0,"",R55))</f>
        <v xml:space="preserve">Concrete Brick |  |  | </v>
      </c>
      <c r="H55" s="816" t="s">
        <v>2984</v>
      </c>
      <c r="I55" s="765" t="str">
        <f>LEFT(H55,14)</f>
        <v>A04AL073-00002</v>
      </c>
      <c r="J55" s="766"/>
      <c r="K55" s="766" t="str">
        <f>IFERROR(VLOOKUP($I55,'WM-AR'!$I$7:$AS$3267,34,FALSE),"")</f>
        <v>M2</v>
      </c>
      <c r="L55" s="766" t="str">
        <f>IFERROR(VLOOKUP($I55,'WM-AR'!$I$7:$AS$3267,4,FALSE),"")</f>
        <v>Finishing Work</v>
      </c>
      <c r="M55" s="766" t="str">
        <f>IFERROR(VLOOKUP($I55,'WM-AR'!$I$7:$AS$3267,6,FALSE),"")</f>
        <v>Masonry Work</v>
      </c>
      <c r="N55" s="766" t="str">
        <f>IFERROR(VLOOKUP($I55,'WM-AR'!$I$7:$AS$3267,8,FALSE),"")</f>
        <v>Concrete Brick</v>
      </c>
      <c r="O55" s="766">
        <f>IFERROR(VLOOKUP($I55,'WM-AR'!$I$7:$AS$3267,10,FALSE),"")</f>
        <v>0</v>
      </c>
      <c r="P55" s="766">
        <f>IFERROR(VLOOKUP($I55,'WM-AR'!$I$7:$AS$3267,12,FALSE),"")</f>
        <v>0</v>
      </c>
      <c r="Q55" s="766">
        <f>IFERROR(VLOOKUP($I55,'WM-AR'!$I$7:$AS$3267,14,FALSE),"")</f>
        <v>0</v>
      </c>
      <c r="R55" s="766">
        <f>IFERROR(VLOOKUP($I55,'WM-AR'!$I$7:$AS$3267,16,FALSE),"")</f>
        <v>0</v>
      </c>
      <c r="S55" s="766">
        <f>IFERROR(VLOOKUP($I55,'WM-AR'!$I$7:$AS$3267,18,FALSE),"")</f>
        <v>0</v>
      </c>
      <c r="T55" s="766" t="str">
        <f>IFERROR(VLOOKUP($I55,'WM-AR'!$I$7:$AS$3267,20,FALSE),"")</f>
        <v>[1.0B] w/ All Reinf.(Lath, Steel Tie, Anchor Bar, Mortar, ETC.), Filler, Sealant, Lintel/Sill for Opening, ETC.</v>
      </c>
      <c r="U55" s="766">
        <f>IFERROR(VLOOKUP($I55,'WM-AR'!$I$7:$AS$3267,22,FALSE),"")</f>
        <v>0</v>
      </c>
      <c r="V55" s="766" t="str">
        <f>IFERROR(VLOOKUP($I55,'WM-AR'!$I$7:$AS$3267,24,FALSE),"")</f>
        <v>90mm&lt;THK≤190mm</v>
      </c>
      <c r="W55" s="766">
        <f>IFERROR(VLOOKUP($I55,'WM-AR'!$I$7:$AS$3267,25,FALSE),"")</f>
        <v>0</v>
      </c>
      <c r="X55" s="766" t="str">
        <f>IFERROR(VLOOKUP($I55,'WM-AR'!$I$7:$AS$3267,26,FALSE),"")</f>
        <v>THK=(  )mm</v>
      </c>
      <c r="Y55" s="766">
        <f>IFERROR(VLOOKUP($I55,'WM-AR'!$I$7:$AS$3267,27,FALSE),"")</f>
        <v>0</v>
      </c>
      <c r="Z55" s="766">
        <f>IFERROR(VLOOKUP($I55,'WM-AR'!$I$7:$AS$3267,28,FALSE),"")</f>
        <v>0</v>
      </c>
      <c r="AA55" s="766">
        <f>IFERROR(VLOOKUP($I55,'WM-AR'!$I$7:$AS$3267,29,FALSE),"")</f>
        <v>0</v>
      </c>
      <c r="AB55" s="766">
        <f>IFERROR(VLOOKUP($I55,'WM-AR'!$I$7:$AS$3267,30,FALSE),"")</f>
        <v>0</v>
      </c>
      <c r="AC55" s="766">
        <f>IFERROR(VLOOKUP($I55,'WM-AR'!$I$7:$AS$3267,31,FALSE),"")</f>
        <v>0</v>
      </c>
      <c r="AD55" s="766">
        <f>IFERROR(VLOOKUP($I55,'WM-AR'!$I$7:$AS$3267,32,FALSE),"")</f>
        <v>0</v>
      </c>
      <c r="AE55" s="766" t="str">
        <f>IFERROR(VLOOKUP($I55,'WM-AR'!$I$7:$AS$3267,33,FALSE),"")</f>
        <v/>
      </c>
      <c r="AF55" s="817" t="s">
        <v>3135</v>
      </c>
      <c r="AG55" s="768" t="s">
        <v>1815</v>
      </c>
      <c r="AH55" s="768" t="s">
        <v>1815</v>
      </c>
      <c r="AI55" s="769"/>
      <c r="AJ55" s="769" t="str">
        <f>K55</f>
        <v>M2</v>
      </c>
      <c r="AK55" s="905"/>
      <c r="AL55" s="88" t="str">
        <f>IF(AND(ISTEXT($E55),ISTEXT($B55)),"산출기준 &gt;&gt;  "&amp;_xlfn.XLOOKUP($E55,산출기준!$D:$D,산출기준!$E:$E,"매칭실패"),"")</f>
        <v/>
      </c>
    </row>
    <row r="56" spans="1:38">
      <c r="A56" s="1019"/>
      <c r="B56" s="684"/>
      <c r="C56" s="685"/>
      <c r="D56" s="1020"/>
      <c r="E56" s="687"/>
      <c r="F56" s="1021"/>
      <c r="G56" s="875" t="s">
        <v>2236</v>
      </c>
      <c r="H56" s="824"/>
      <c r="I56" s="692" t="str">
        <f t="shared" ref="I56:I58" si="22">LEFT(H56,14)</f>
        <v/>
      </c>
      <c r="J56" s="1022"/>
      <c r="K56" s="1023" t="str">
        <f>IFERROR(VLOOKUP($I56,'WM-AR'!$I$7:$AS$3267,34,FALSE),"")</f>
        <v/>
      </c>
      <c r="L56" s="1024" t="str">
        <f>IFERROR(VLOOKUP($I56,'WM-AR'!$I$7:$AS$3267,4,FALSE),"")</f>
        <v/>
      </c>
      <c r="M56" s="1024" t="str">
        <f>IFERROR(VLOOKUP($I56,'WM-AR'!$I$7:$AS$3267,6,FALSE),"")</f>
        <v/>
      </c>
      <c r="N56" s="1024" t="str">
        <f>IFERROR(VLOOKUP($I56,'WM-AR'!$I$7:$AS$3267,8,FALSE),"")</f>
        <v/>
      </c>
      <c r="O56" s="1025" t="str">
        <f>IFERROR(VLOOKUP($I56,'WM-AR'!$I$7:$AS$3267,10,FALSE),"")</f>
        <v/>
      </c>
      <c r="P56" s="1026" t="str">
        <f>IFERROR(VLOOKUP($I56,'WM-AR'!$I$7:$AS$3267,12,FALSE),"")</f>
        <v/>
      </c>
      <c r="Q56" s="1026" t="str">
        <f>IFERROR(VLOOKUP($I56,'WM-AR'!$I$7:$AS$3267,14,FALSE),"")</f>
        <v/>
      </c>
      <c r="R56" s="1026" t="str">
        <f>IFERROR(VLOOKUP($I56,'WM-AR'!$I$7:$AS$3267,16,FALSE),"")</f>
        <v/>
      </c>
      <c r="S56" s="1026" t="str">
        <f>IFERROR(VLOOKUP($I56,'WM-AR'!$I$7:$AS$3267,18,FALSE),"")</f>
        <v/>
      </c>
      <c r="T56" s="1026" t="str">
        <f>IFERROR(VLOOKUP($I56,'WM-AR'!$I$7:$AS$3267,20,FALSE),"")</f>
        <v/>
      </c>
      <c r="U56" s="1026" t="str">
        <f>IFERROR(VLOOKUP($I56,'WM-AR'!$I$7:$AS$3267,22,FALSE),"")</f>
        <v/>
      </c>
      <c r="V56" s="1026" t="str">
        <f>IFERROR(VLOOKUP($I56,'WM-AR'!$I$7:$AS$3267,24,FALSE),"")</f>
        <v/>
      </c>
      <c r="W56" s="1026" t="str">
        <f>IFERROR(VLOOKUP($I56,'WM-AR'!$I$7:$AS$3267,25,FALSE),"")</f>
        <v/>
      </c>
      <c r="X56" s="1026" t="str">
        <f>IFERROR(VLOOKUP($I56,'WM-AR'!$I$7:$AS$3267,26,FALSE),"")</f>
        <v/>
      </c>
      <c r="Y56" s="1026" t="str">
        <f>IFERROR(VLOOKUP($I56,'WM-AR'!$I$7:$AS$3267,27,FALSE),"")</f>
        <v/>
      </c>
      <c r="Z56" s="1026" t="str">
        <f>IFERROR(VLOOKUP($I56,'WM-AR'!$I$7:$AS$3267,28,FALSE),"")</f>
        <v/>
      </c>
      <c r="AA56" s="1026" t="str">
        <f>IFERROR(VLOOKUP($I56,'WM-AR'!$I$7:$AS$3267,29,FALSE),"")</f>
        <v/>
      </c>
      <c r="AB56" s="1026" t="str">
        <f>IFERROR(VLOOKUP($I56,'WM-AR'!$I$7:$AS$3267,30,FALSE),"")</f>
        <v/>
      </c>
      <c r="AC56" s="1026" t="str">
        <f>IFERROR(VLOOKUP($I56,'WM-AR'!$I$7:$AS$3267,31,FALSE),"")</f>
        <v/>
      </c>
      <c r="AD56" s="1026" t="str">
        <f>IFERROR(VLOOKUP($I56,'WM-AR'!$I$7:$AS$3267,32,FALSE),"")</f>
        <v/>
      </c>
      <c r="AE56" s="1026" t="str">
        <f>IFERROR(VLOOKUP($I56,'WM-AR'!$I$7:$AS$3267,33,FALSE),"")</f>
        <v/>
      </c>
      <c r="AF56" s="1027"/>
      <c r="AG56" s="834"/>
      <c r="AH56" s="834"/>
      <c r="AI56" s="836"/>
      <c r="AJ56" s="836" t="str">
        <f t="shared" ref="AJ56:AJ58" si="23">K56</f>
        <v/>
      </c>
      <c r="AK56" s="704"/>
      <c r="AL56" s="1028" t="str">
        <f>IF(AND(ISTEXT($E56),ISTEXT($B56)),"산출기준 &gt;&gt;  "&amp;_xlfn.XLOOKUP($E56,산출기준!$D:$D,산출기준!$E:$E,"매칭실패"),"")</f>
        <v/>
      </c>
    </row>
    <row r="57" spans="1:38">
      <c r="A57" s="1019"/>
      <c r="B57" s="705"/>
      <c r="C57" s="706"/>
      <c r="D57" s="711"/>
      <c r="E57" s="708"/>
      <c r="F57" s="1029"/>
      <c r="G57" s="882"/>
      <c r="H57" s="843"/>
      <c r="I57" s="712" t="str">
        <f t="shared" si="22"/>
        <v/>
      </c>
      <c r="J57" s="1030"/>
      <c r="K57" s="1031" t="str">
        <f>IFERROR(VLOOKUP($I57,'WM-AR'!$I$7:$AS$3267,34,FALSE),"")</f>
        <v/>
      </c>
      <c r="L57" s="1030" t="str">
        <f>IFERROR(VLOOKUP($I57,'WM-AR'!$I$7:$AS$3267,4,FALSE),"")</f>
        <v/>
      </c>
      <c r="M57" s="1030" t="str">
        <f>IFERROR(VLOOKUP($I57,'WM-AR'!$I$7:$AS$3267,6,FALSE),"")</f>
        <v/>
      </c>
      <c r="N57" s="1030" t="str">
        <f>IFERROR(VLOOKUP($I57,'WM-AR'!$I$7:$AS$3267,8,FALSE),"")</f>
        <v/>
      </c>
      <c r="O57" s="1032" t="str">
        <f>IFERROR(VLOOKUP($I57,'WM-AR'!$I$7:$AS$3267,10,FALSE),"")</f>
        <v/>
      </c>
      <c r="P57" s="1033" t="str">
        <f>IFERROR(VLOOKUP($I57,'WM-AR'!$I$7:$AS$3267,12,FALSE),"")</f>
        <v/>
      </c>
      <c r="Q57" s="1033" t="str">
        <f>IFERROR(VLOOKUP($I57,'WM-AR'!$I$7:$AS$3267,14,FALSE),"")</f>
        <v/>
      </c>
      <c r="R57" s="1033" t="str">
        <f>IFERROR(VLOOKUP($I57,'WM-AR'!$I$7:$AS$3267,16,FALSE),"")</f>
        <v/>
      </c>
      <c r="S57" s="1033" t="str">
        <f>IFERROR(VLOOKUP($I57,'WM-AR'!$I$7:$AS$3267,18,FALSE),"")</f>
        <v/>
      </c>
      <c r="T57" s="1033" t="str">
        <f>IFERROR(VLOOKUP($I57,'WM-AR'!$I$7:$AS$3267,20,FALSE),"")</f>
        <v/>
      </c>
      <c r="U57" s="1033" t="str">
        <f>IFERROR(VLOOKUP($I57,'WM-AR'!$I$7:$AS$3267,22,FALSE),"")</f>
        <v/>
      </c>
      <c r="V57" s="1033" t="str">
        <f>IFERROR(VLOOKUP($I57,'WM-AR'!$I$7:$AS$3267,24,FALSE),"")</f>
        <v/>
      </c>
      <c r="W57" s="1033" t="str">
        <f>IFERROR(VLOOKUP($I57,'WM-AR'!$I$7:$AS$3267,25,FALSE),"")</f>
        <v/>
      </c>
      <c r="X57" s="1033" t="str">
        <f>IFERROR(VLOOKUP($I57,'WM-AR'!$I$7:$AS$3267,26,FALSE),"")</f>
        <v/>
      </c>
      <c r="Y57" s="1033" t="str">
        <f>IFERROR(VLOOKUP($I57,'WM-AR'!$I$7:$AS$3267,27,FALSE),"")</f>
        <v/>
      </c>
      <c r="Z57" s="1033" t="str">
        <f>IFERROR(VLOOKUP($I57,'WM-AR'!$I$7:$AS$3267,28,FALSE),"")</f>
        <v/>
      </c>
      <c r="AA57" s="1033" t="str">
        <f>IFERROR(VLOOKUP($I57,'WM-AR'!$I$7:$AS$3267,29,FALSE),"")</f>
        <v/>
      </c>
      <c r="AB57" s="1033" t="str">
        <f>IFERROR(VLOOKUP($I57,'WM-AR'!$I$7:$AS$3267,30,FALSE),"")</f>
        <v/>
      </c>
      <c r="AC57" s="1033" t="str">
        <f>IFERROR(VLOOKUP($I57,'WM-AR'!$I$7:$AS$3267,31,FALSE),"")</f>
        <v/>
      </c>
      <c r="AD57" s="1033" t="str">
        <f>IFERROR(VLOOKUP($I57,'WM-AR'!$I$7:$AS$3267,32,FALSE),"")</f>
        <v/>
      </c>
      <c r="AE57" s="1033" t="str">
        <f>IFERROR(VLOOKUP($I57,'WM-AR'!$I$7:$AS$3267,33,FALSE),"")</f>
        <v/>
      </c>
      <c r="AF57" s="1034"/>
      <c r="AG57" s="852"/>
      <c r="AH57" s="852"/>
      <c r="AI57" s="854"/>
      <c r="AJ57" s="854" t="str">
        <f t="shared" si="23"/>
        <v/>
      </c>
      <c r="AK57" s="723"/>
      <c r="AL57" s="1028" t="str">
        <f>IF(AND(ISTEXT($E57),ISTEXT($B57)),"산출기준 &gt;&gt;  "&amp;_xlfn.XLOOKUP($E57,산출기준!$D:$D,산출기준!$E:$E,"매칭실패"),"")</f>
        <v/>
      </c>
    </row>
    <row r="58" spans="1:38">
      <c r="A58" s="1019"/>
      <c r="B58" s="724"/>
      <c r="C58" s="725"/>
      <c r="D58" s="731"/>
      <c r="E58" s="727"/>
      <c r="F58" s="1035"/>
      <c r="G58" s="886"/>
      <c r="H58" s="861"/>
      <c r="I58" s="732" t="str">
        <f t="shared" si="22"/>
        <v/>
      </c>
      <c r="J58" s="1036"/>
      <c r="K58" s="1037" t="str">
        <f>IFERROR(VLOOKUP($I58,'WM-AR'!$I$7:$AS$3267,34,FALSE),"")</f>
        <v/>
      </c>
      <c r="L58" s="1036" t="str">
        <f>IFERROR(VLOOKUP($I58,'WM-AR'!$I$7:$AS$3267,4,FALSE),"")</f>
        <v/>
      </c>
      <c r="M58" s="1036" t="str">
        <f>IFERROR(VLOOKUP($I58,'WM-AR'!$I$7:$AS$3267,6,FALSE),"")</f>
        <v/>
      </c>
      <c r="N58" s="1036" t="str">
        <f>IFERROR(VLOOKUP($I58,'WM-AR'!$I$7:$AS$3267,8,FALSE),"")</f>
        <v/>
      </c>
      <c r="O58" s="1038" t="str">
        <f>IFERROR(VLOOKUP($I58,'WM-AR'!$I$7:$AS$3267,10,FALSE),"")</f>
        <v/>
      </c>
      <c r="P58" s="1039" t="str">
        <f>IFERROR(VLOOKUP($I58,'WM-AR'!$I$7:$AS$3267,12,FALSE),"")</f>
        <v/>
      </c>
      <c r="Q58" s="1039" t="str">
        <f>IFERROR(VLOOKUP($I58,'WM-AR'!$I$7:$AS$3267,14,FALSE),"")</f>
        <v/>
      </c>
      <c r="R58" s="1039" t="str">
        <f>IFERROR(VLOOKUP($I58,'WM-AR'!$I$7:$AS$3267,16,FALSE),"")</f>
        <v/>
      </c>
      <c r="S58" s="1039" t="str">
        <f>IFERROR(VLOOKUP($I58,'WM-AR'!$I$7:$AS$3267,18,FALSE),"")</f>
        <v/>
      </c>
      <c r="T58" s="1039" t="str">
        <f>IFERROR(VLOOKUP($I58,'WM-AR'!$I$7:$AS$3267,20,FALSE),"")</f>
        <v/>
      </c>
      <c r="U58" s="1039" t="str">
        <f>IFERROR(VLOOKUP($I58,'WM-AR'!$I$7:$AS$3267,22,FALSE),"")</f>
        <v/>
      </c>
      <c r="V58" s="1039" t="str">
        <f>IFERROR(VLOOKUP($I58,'WM-AR'!$I$7:$AS$3267,24,FALSE),"")</f>
        <v/>
      </c>
      <c r="W58" s="1039" t="str">
        <f>IFERROR(VLOOKUP($I58,'WM-AR'!$I$7:$AS$3267,25,FALSE),"")</f>
        <v/>
      </c>
      <c r="X58" s="1039" t="str">
        <f>IFERROR(VLOOKUP($I58,'WM-AR'!$I$7:$AS$3267,26,FALSE),"")</f>
        <v/>
      </c>
      <c r="Y58" s="1039" t="str">
        <f>IFERROR(VLOOKUP($I58,'WM-AR'!$I$7:$AS$3267,27,FALSE),"")</f>
        <v/>
      </c>
      <c r="Z58" s="1039" t="str">
        <f>IFERROR(VLOOKUP($I58,'WM-AR'!$I$7:$AS$3267,28,FALSE),"")</f>
        <v/>
      </c>
      <c r="AA58" s="1039" t="str">
        <f>IFERROR(VLOOKUP($I58,'WM-AR'!$I$7:$AS$3267,29,FALSE),"")</f>
        <v/>
      </c>
      <c r="AB58" s="1039" t="str">
        <f>IFERROR(VLOOKUP($I58,'WM-AR'!$I$7:$AS$3267,30,FALSE),"")</f>
        <v/>
      </c>
      <c r="AC58" s="1039" t="str">
        <f>IFERROR(VLOOKUP($I58,'WM-AR'!$I$7:$AS$3267,31,FALSE),"")</f>
        <v/>
      </c>
      <c r="AD58" s="1039" t="str">
        <f>IFERROR(VLOOKUP($I58,'WM-AR'!$I$7:$AS$3267,32,FALSE),"")</f>
        <v/>
      </c>
      <c r="AE58" s="1039" t="str">
        <f>IFERROR(VLOOKUP($I58,'WM-AR'!$I$7:$AS$3267,33,FALSE),"")</f>
        <v/>
      </c>
      <c r="AF58" s="1040"/>
      <c r="AG58" s="870"/>
      <c r="AH58" s="870"/>
      <c r="AI58" s="871"/>
      <c r="AJ58" s="871" t="str">
        <f t="shared" si="23"/>
        <v/>
      </c>
      <c r="AK58" s="743"/>
      <c r="AL58" s="1028" t="str">
        <f>IF(AND(ISTEXT($E58),ISTEXT($B58)),"산출기준 &gt;&gt;  "&amp;_xlfn.XLOOKUP($E58,산출기준!$D:$D,산출기준!$E:$E,"매칭실패"),"")</f>
        <v/>
      </c>
    </row>
    <row r="59" spans="1:38">
      <c r="B59" s="635"/>
      <c r="C59" s="636"/>
      <c r="D59" s="636"/>
      <c r="E59" s="636"/>
      <c r="F59" s="638"/>
      <c r="G59" s="639"/>
      <c r="H59" s="639"/>
      <c r="I59" s="641"/>
      <c r="J59" s="642"/>
      <c r="K59" s="642"/>
      <c r="L59" s="642"/>
      <c r="M59" s="642"/>
      <c r="N59" s="642"/>
      <c r="O59" s="642"/>
      <c r="P59" s="642"/>
      <c r="Q59" s="642"/>
      <c r="R59" s="642"/>
      <c r="S59" s="642"/>
      <c r="T59" s="642"/>
      <c r="U59" s="642"/>
      <c r="V59" s="642"/>
      <c r="W59" s="642"/>
      <c r="X59" s="642"/>
      <c r="Y59" s="642"/>
      <c r="Z59" s="642"/>
      <c r="AA59" s="642"/>
      <c r="AB59" s="642"/>
      <c r="AC59" s="642"/>
      <c r="AD59" s="642"/>
      <c r="AE59" s="642"/>
      <c r="AF59" s="636"/>
      <c r="AG59" s="643"/>
      <c r="AH59" s="643"/>
      <c r="AI59" s="644"/>
      <c r="AJ59" s="644"/>
      <c r="AK59" s="639"/>
      <c r="AL59" s="88" t="str">
        <f>IF(AND(ISTEXT($E59),ISTEXT($B59)),"산출기준 &gt;&gt;  "&amp;_xlfn.XLOOKUP($E59,산출기준!$D:$D,산출기준!$E:$E,"매칭실패"),"")</f>
        <v/>
      </c>
    </row>
    <row r="60" spans="1:38">
      <c r="B60" s="645"/>
      <c r="C60" s="646" t="s">
        <v>3112</v>
      </c>
      <c r="D60" s="648"/>
      <c r="E60" s="648"/>
      <c r="F60" s="1047" t="s">
        <v>3136</v>
      </c>
      <c r="G60" s="645"/>
      <c r="H60" s="651"/>
      <c r="I60" s="652"/>
      <c r="J60" s="652"/>
      <c r="K60" s="653"/>
      <c r="L60" s="653"/>
      <c r="M60" s="653"/>
      <c r="N60" s="653"/>
      <c r="O60" s="653"/>
      <c r="P60" s="653"/>
      <c r="Q60" s="653"/>
      <c r="R60" s="653"/>
      <c r="S60" s="653"/>
      <c r="T60" s="653"/>
      <c r="U60" s="653"/>
      <c r="V60" s="653"/>
      <c r="W60" s="653"/>
      <c r="X60" s="653"/>
      <c r="Y60" s="653"/>
      <c r="Z60" s="653"/>
      <c r="AA60" s="653"/>
      <c r="AB60" s="653"/>
      <c r="AC60" s="653"/>
      <c r="AD60" s="653"/>
      <c r="AE60" s="653"/>
      <c r="AF60" s="656"/>
      <c r="AG60" s="656"/>
      <c r="AH60" s="656"/>
      <c r="AI60" s="656"/>
      <c r="AJ60" s="656"/>
      <c r="AK60" s="657"/>
      <c r="AL60" s="88" t="str">
        <f>IF(AND(ISTEXT($E60),ISTEXT($B60)),"산출기준 &gt;&gt;  "&amp;_xlfn.XLOOKUP($E60,산출기준!$D:$D,산출기준!$E:$E,"매칭실패"),"")</f>
        <v/>
      </c>
    </row>
    <row r="61" spans="1:38">
      <c r="B61" s="658"/>
      <c r="C61" s="659"/>
      <c r="D61" s="659"/>
      <c r="E61" s="659"/>
      <c r="F61" s="661"/>
      <c r="G61" s="662"/>
      <c r="H61" s="662"/>
      <c r="I61" s="652"/>
      <c r="J61" s="664"/>
      <c r="K61" s="664"/>
      <c r="L61" s="664"/>
      <c r="M61" s="664"/>
      <c r="N61" s="664"/>
      <c r="O61" s="664"/>
      <c r="P61" s="664"/>
      <c r="Q61" s="664"/>
      <c r="R61" s="664"/>
      <c r="S61" s="664"/>
      <c r="T61" s="664"/>
      <c r="U61" s="664"/>
      <c r="V61" s="664"/>
      <c r="W61" s="664"/>
      <c r="X61" s="664"/>
      <c r="Y61" s="664"/>
      <c r="Z61" s="664"/>
      <c r="AA61" s="664"/>
      <c r="AB61" s="664"/>
      <c r="AC61" s="664"/>
      <c r="AD61" s="664"/>
      <c r="AE61" s="664"/>
      <c r="AF61" s="659"/>
      <c r="AG61" s="665"/>
      <c r="AH61" s="665"/>
      <c r="AI61" s="666"/>
      <c r="AJ61" s="666"/>
      <c r="AK61" s="662"/>
      <c r="AL61" s="88" t="str">
        <f>IF(AND(ISTEXT($E61),ISTEXT($B61)),"산출기준 &gt;&gt;  "&amp;_xlfn.XLOOKUP($E61,산출기준!$D:$D,산출기준!$E:$E,"매칭실패"),"")</f>
        <v/>
      </c>
    </row>
    <row r="62" spans="1:38" ht="34.9" customHeight="1">
      <c r="B62" s="808" t="str" cm="1">
        <f t="array" aca="1" ref="B62" ca="1">_xlfn.IFNA(INDIRECT("Family_표준_구성도!B"&amp;MATCH(F62,INDIRECT("Family_표준_구성도!"&amp;"C:C"),0)),"")</f>
        <v>3.2.1.3.1</v>
      </c>
      <c r="C62" s="668" t="s">
        <v>2016</v>
      </c>
      <c r="D62" s="809"/>
      <c r="E62" s="668" t="s">
        <v>2939</v>
      </c>
      <c r="F62" s="810" t="s">
        <v>687</v>
      </c>
      <c r="G62" s="811"/>
      <c r="H62" s="917" t="s">
        <v>3137</v>
      </c>
      <c r="I62" s="674"/>
      <c r="J62" s="674"/>
      <c r="K62" s="674"/>
      <c r="L62" s="674"/>
      <c r="M62" s="674"/>
      <c r="N62" s="675"/>
      <c r="O62" s="676"/>
      <c r="P62" s="677"/>
      <c r="Q62" s="677"/>
      <c r="R62" s="677"/>
      <c r="S62" s="677"/>
      <c r="T62" s="677"/>
      <c r="U62" s="677"/>
      <c r="V62" s="678"/>
      <c r="W62" s="679"/>
      <c r="X62" s="679"/>
      <c r="Y62" s="679"/>
      <c r="Z62" s="679"/>
      <c r="AA62" s="679"/>
      <c r="AB62" s="679"/>
      <c r="AC62" s="679"/>
      <c r="AD62" s="679"/>
      <c r="AE62" s="679"/>
      <c r="AF62" s="1043"/>
      <c r="AG62" s="682"/>
      <c r="AH62" s="682"/>
      <c r="AI62" s="682"/>
      <c r="AJ62" s="682"/>
      <c r="AK62" s="683"/>
      <c r="AL62" s="88" t="str">
        <f ca="1">IF(AND(ISTEXT($E62),ISTEXT($B62)),"산출기준 &gt;&gt;  "&amp;_xlfn.XLOOKUP($E62,산출기준!$D:$D,산출기준!$E:$E,"매칭실패"),"")</f>
        <v>산출기준 &gt;&gt;  [ 벽체 일반 산출 ]</v>
      </c>
    </row>
    <row r="63" spans="1:38" ht="49.9" customHeight="1" outlineLevel="1">
      <c r="B63" s="758"/>
      <c r="C63" s="759"/>
      <c r="D63" s="759"/>
      <c r="E63" s="814"/>
      <c r="F63" s="818" t="s">
        <v>3138</v>
      </c>
      <c r="G63" s="759" t="str">
        <f t="shared" ref="G63:G65" si="24">IF(IF(N63=0,"",N63)&amp;" | "&amp;IF(O63=0,"",O63)&amp;" | "&amp;IF(Q63=0,"",Q63)&amp;" | "&amp;IF(R63=0,"",R63)=" |  |  | ","",IF(N63=0,"",N63)&amp;" | "&amp;IF(O63=0,"",O63)&amp;" | "&amp;IF(Q63=0,"",Q63)&amp;" | "&amp;IF(R63=0,"",R63))</f>
        <v xml:space="preserve">Structural Concrete |  | 25MPa ≤ F'c (Cylinder Strength) &lt; 30MPa | </v>
      </c>
      <c r="H63" s="816" t="s">
        <v>2672</v>
      </c>
      <c r="I63" s="765" t="str">
        <f>LEFT(H63,14)</f>
        <v>A03AF032-00022</v>
      </c>
      <c r="J63" s="766"/>
      <c r="K63" s="766" t="str">
        <f>IFERROR(VLOOKUP($I63,'WM-AR'!$I$7:$AS$3267,34,FALSE),"")</f>
        <v>M3</v>
      </c>
      <c r="L63" s="766" t="str">
        <f>IFERROR(VLOOKUP($I63,'WM-AR'!$I$7:$AS$3267,4,FALSE),"")</f>
        <v>Concrete Work</v>
      </c>
      <c r="M63" s="766" t="str">
        <f>IFERROR(VLOOKUP($I63,'WM-AR'!$I$7:$AS$3267,6,FALSE),"")</f>
        <v>Superstructure Work</v>
      </c>
      <c r="N63" s="766" t="str">
        <f>IFERROR(VLOOKUP($I63,'WM-AR'!$I$7:$AS$3267,8,FALSE),"")</f>
        <v>Structural Concrete</v>
      </c>
      <c r="O63" s="766">
        <f>IFERROR(VLOOKUP($I63,'WM-AR'!$I$7:$AS$3267,10,FALSE),"")</f>
        <v>0</v>
      </c>
      <c r="P63" s="766" t="str">
        <f>IFERROR(VLOOKUP($I63,'WM-AR'!$I$7:$AS$3267,12,FALSE),"")</f>
        <v>Cement Type-1</v>
      </c>
      <c r="Q63" s="766" t="str">
        <f>IFERROR(VLOOKUP($I63,'WM-AR'!$I$7:$AS$3267,14,FALSE),"")</f>
        <v>25MPa ≤ F'c (Cylinder Strength) &lt; 30MPa</v>
      </c>
      <c r="R63" s="766">
        <f>IFERROR(VLOOKUP($I63,'WM-AR'!$I$7:$AS$3267,16,FALSE),"")</f>
        <v>0</v>
      </c>
      <c r="S63" s="766">
        <f>IFERROR(VLOOKUP($I63,'WM-AR'!$I$7:$AS$3267,18,FALSE),"")</f>
        <v>0</v>
      </c>
      <c r="T63" s="766" t="str">
        <f>IFERROR(VLOOKUP($I63,'WM-AR'!$I$7:$AS$3267,20,FALSE),"")</f>
        <v/>
      </c>
      <c r="U63" s="766">
        <f>IFERROR(VLOOKUP($I63,'WM-AR'!$I$7:$AS$3267,22,FALSE),"")</f>
        <v>0</v>
      </c>
      <c r="V63" s="766" t="str">
        <f>IFERROR(VLOOKUP($I63,'WM-AR'!$I$7:$AS$3267,24,FALSE),"")</f>
        <v/>
      </c>
      <c r="W63" s="766">
        <f>IFERROR(VLOOKUP($I63,'WM-AR'!$I$7:$AS$3267,25,FALSE),"")</f>
        <v>0</v>
      </c>
      <c r="X63" s="766" t="str">
        <f>IFERROR(VLOOKUP($I63,'WM-AR'!$I$7:$AS$3267,26,FALSE),"")</f>
        <v/>
      </c>
      <c r="Y63" s="766">
        <f>IFERROR(VLOOKUP($I63,'WM-AR'!$I$7:$AS$3267,27,FALSE),"")</f>
        <v>0</v>
      </c>
      <c r="Z63" s="766">
        <f>IFERROR(VLOOKUP($I63,'WM-AR'!$I$7:$AS$3267,28,FALSE),"")</f>
        <v>0</v>
      </c>
      <c r="AA63" s="766">
        <f>IFERROR(VLOOKUP($I63,'WM-AR'!$I$7:$AS$3267,29,FALSE),"")</f>
        <v>0</v>
      </c>
      <c r="AB63" s="766">
        <f>IFERROR(VLOOKUP($I63,'WM-AR'!$I$7:$AS$3267,30,FALSE),"")</f>
        <v>0</v>
      </c>
      <c r="AC63" s="766">
        <f>IFERROR(VLOOKUP($I63,'WM-AR'!$I$7:$AS$3267,31,FALSE),"")</f>
        <v>0</v>
      </c>
      <c r="AD63" s="766">
        <f>IFERROR(VLOOKUP($I63,'WM-AR'!$I$7:$AS$3267,32,FALSE),"")</f>
        <v>0</v>
      </c>
      <c r="AE63" s="766" t="str">
        <f>IFERROR(VLOOKUP($I63,'WM-AR'!$I$7:$AS$3267,33,FALSE),"")</f>
        <v/>
      </c>
      <c r="AF63" s="817" t="s">
        <v>3139</v>
      </c>
      <c r="AG63" s="768" t="s">
        <v>1985</v>
      </c>
      <c r="AH63" s="768" t="s">
        <v>1985</v>
      </c>
      <c r="AI63" s="769"/>
      <c r="AJ63" s="769" t="str">
        <f>K63</f>
        <v>M3</v>
      </c>
      <c r="AK63" s="905"/>
      <c r="AL63" s="88" t="str">
        <f>IF(AND(ISTEXT($E63),ISTEXT($B63)),"산출기준 &gt;&gt;  "&amp;_xlfn.XLOOKUP($E63,산출기준!$D:$D,산출기준!$E:$E,"매칭실패"),"")</f>
        <v/>
      </c>
    </row>
    <row r="64" spans="1:38" ht="49.9" customHeight="1" outlineLevel="1">
      <c r="B64" s="758"/>
      <c r="C64" s="759"/>
      <c r="D64" s="759"/>
      <c r="E64" s="814"/>
      <c r="F64" s="818" t="s">
        <v>3140</v>
      </c>
      <c r="G64" s="759" t="str">
        <f t="shared" si="24"/>
        <v xml:space="preserve">Rebar Work | Deformed Bar (Non-Coat.) | 400MPa&lt;Fy≤470MPa | </v>
      </c>
      <c r="H64" s="816" t="s">
        <v>3026</v>
      </c>
      <c r="I64" s="765" t="str">
        <f>LEFT(H64,14)</f>
        <v>A03AF037-00002</v>
      </c>
      <c r="J64" s="766"/>
      <c r="K64" s="766" t="str">
        <f>IFERROR(VLOOKUP($I64,'WM-AR'!$I$7:$AS$3267,34,FALSE),"")</f>
        <v>TON</v>
      </c>
      <c r="L64" s="766" t="str">
        <f>IFERROR(VLOOKUP($I64,'WM-AR'!$I$7:$AS$3267,4,FALSE),"")</f>
        <v>Concrete Work</v>
      </c>
      <c r="M64" s="766" t="str">
        <f>IFERROR(VLOOKUP($I64,'WM-AR'!$I$7:$AS$3267,6,FALSE),"")</f>
        <v>Superstructure Work</v>
      </c>
      <c r="N64" s="766" t="str">
        <f>IFERROR(VLOOKUP($I64,'WM-AR'!$I$7:$AS$3267,8,FALSE),"")</f>
        <v>Rebar Work</v>
      </c>
      <c r="O64" s="766" t="str">
        <f>IFERROR(VLOOKUP($I64,'WM-AR'!$I$7:$AS$3267,10,FALSE),"")</f>
        <v>Deformed Bar (Non-Coat.)</v>
      </c>
      <c r="P64" s="766">
        <f>IFERROR(VLOOKUP($I64,'WM-AR'!$I$7:$AS$3267,12,FALSE),"")</f>
        <v>0</v>
      </c>
      <c r="Q64" s="766" t="str">
        <f>IFERROR(VLOOKUP($I64,'WM-AR'!$I$7:$AS$3267,14,FALSE),"")</f>
        <v>400MPa&lt;Fy≤470MPa</v>
      </c>
      <c r="R64" s="766">
        <f>IFERROR(VLOOKUP($I64,'WM-AR'!$I$7:$AS$3267,16,FALSE),"")</f>
        <v>0</v>
      </c>
      <c r="S64" s="766">
        <f>IFERROR(VLOOKUP($I64,'WM-AR'!$I$7:$AS$3267,18,FALSE),"")</f>
        <v>0</v>
      </c>
      <c r="T64" s="766" t="str">
        <f>IFERROR(VLOOKUP($I64,'WM-AR'!$I$7:$AS$3267,20,FALSE),"")</f>
        <v/>
      </c>
      <c r="U64" s="766">
        <f>IFERROR(VLOOKUP($I64,'WM-AR'!$I$7:$AS$3267,22,FALSE),"")</f>
        <v>0</v>
      </c>
      <c r="V64" s="766" t="str">
        <f>IFERROR(VLOOKUP($I64,'WM-AR'!$I$7:$AS$3267,24,FALSE),"")</f>
        <v/>
      </c>
      <c r="W64" s="766">
        <f>IFERROR(VLOOKUP($I64,'WM-AR'!$I$7:$AS$3267,25,FALSE),"")</f>
        <v>0</v>
      </c>
      <c r="X64" s="766" t="str">
        <f>IFERROR(VLOOKUP($I64,'WM-AR'!$I$7:$AS$3267,26,FALSE),"")</f>
        <v/>
      </c>
      <c r="Y64" s="766">
        <f>IFERROR(VLOOKUP($I64,'WM-AR'!$I$7:$AS$3267,27,FALSE),"")</f>
        <v>0</v>
      </c>
      <c r="Z64" s="766">
        <f>IFERROR(VLOOKUP($I64,'WM-AR'!$I$7:$AS$3267,28,FALSE),"")</f>
        <v>0</v>
      </c>
      <c r="AA64" s="766">
        <f>IFERROR(VLOOKUP($I64,'WM-AR'!$I$7:$AS$3267,29,FALSE),"")</f>
        <v>0</v>
      </c>
      <c r="AB64" s="766">
        <f>IFERROR(VLOOKUP($I64,'WM-AR'!$I$7:$AS$3267,30,FALSE),"")</f>
        <v>0</v>
      </c>
      <c r="AC64" s="766">
        <f>IFERROR(VLOOKUP($I64,'WM-AR'!$I$7:$AS$3267,31,FALSE),"")</f>
        <v>0</v>
      </c>
      <c r="AD64" s="766">
        <f>IFERROR(VLOOKUP($I64,'WM-AR'!$I$7:$AS$3267,32,FALSE),"")</f>
        <v>0</v>
      </c>
      <c r="AE64" s="766" t="str">
        <f>IFERROR(VLOOKUP($I64,'WM-AR'!$I$7:$AS$3267,33,FALSE),"")</f>
        <v/>
      </c>
      <c r="AF64" s="817" t="s">
        <v>3027</v>
      </c>
      <c r="AG64" s="768" t="s">
        <v>2677</v>
      </c>
      <c r="AH64" s="768" t="s">
        <v>2677</v>
      </c>
      <c r="AI64" s="769"/>
      <c r="AJ64" s="769" t="str">
        <f>K64</f>
        <v>TON</v>
      </c>
      <c r="AK64" s="905" t="s">
        <v>3033</v>
      </c>
      <c r="AL64" s="88" t="str">
        <f>IF(AND(ISTEXT($E64),ISTEXT($B64)),"산출기준 &gt;&gt;  "&amp;_xlfn.XLOOKUP($E64,산출기준!$D:$D,산출기준!$E:$E,"매칭실패"),"")</f>
        <v/>
      </c>
    </row>
    <row r="65" spans="1:38" ht="49.9" customHeight="1" outlineLevel="1">
      <c r="B65" s="758"/>
      <c r="C65" s="759"/>
      <c r="D65" s="759"/>
      <c r="E65" s="814"/>
      <c r="F65" s="818" t="s">
        <v>3141</v>
      </c>
      <c r="G65" s="759" t="str">
        <f t="shared" si="24"/>
        <v xml:space="preserve">Form Work (1 time in use) | Flat Form |  | </v>
      </c>
      <c r="H65" s="816" t="s">
        <v>2680</v>
      </c>
      <c r="I65" s="765" t="str">
        <f>LEFT(H65,14)</f>
        <v>A03AF036-00001</v>
      </c>
      <c r="J65" s="766"/>
      <c r="K65" s="766" t="str">
        <f>IFERROR(VLOOKUP($I65,'WM-AR'!$I$7:$AS$3267,34,FALSE),"")</f>
        <v>M2</v>
      </c>
      <c r="L65" s="766" t="str">
        <f>IFERROR(VLOOKUP($I65,'WM-AR'!$I$7:$AS$3267,4,FALSE),"")</f>
        <v>Concrete Work</v>
      </c>
      <c r="M65" s="766" t="str">
        <f>IFERROR(VLOOKUP($I65,'WM-AR'!$I$7:$AS$3267,6,FALSE),"")</f>
        <v>Superstructure Work</v>
      </c>
      <c r="N65" s="766" t="str">
        <f>IFERROR(VLOOKUP($I65,'WM-AR'!$I$7:$AS$3267,8,FALSE),"")</f>
        <v>Form Work (1 time in use)</v>
      </c>
      <c r="O65" s="766" t="str">
        <f>IFERROR(VLOOKUP($I65,'WM-AR'!$I$7:$AS$3267,10,FALSE),"")</f>
        <v>Flat Form</v>
      </c>
      <c r="P65" s="766">
        <f>IFERROR(VLOOKUP($I65,'WM-AR'!$I$7:$AS$3267,12,FALSE),"")</f>
        <v>0</v>
      </c>
      <c r="Q65" s="766">
        <f>IFERROR(VLOOKUP($I65,'WM-AR'!$I$7:$AS$3267,14,FALSE),"")</f>
        <v>0</v>
      </c>
      <c r="R65" s="766">
        <f>IFERROR(VLOOKUP($I65,'WM-AR'!$I$7:$AS$3267,16,FALSE),"")</f>
        <v>0</v>
      </c>
      <c r="S65" s="766">
        <f>IFERROR(VLOOKUP($I65,'WM-AR'!$I$7:$AS$3267,18,FALSE),"")</f>
        <v>0</v>
      </c>
      <c r="T65" s="766" t="str">
        <f>IFERROR(VLOOKUP($I65,'WM-AR'!$I$7:$AS$3267,20,FALSE),"")</f>
        <v>Dressed Lumber, Plywood or Steel Form(Wood Planks are not Allowed) incl. Chamfer</v>
      </c>
      <c r="U65" s="766">
        <f>IFERROR(VLOOKUP($I65,'WM-AR'!$I$7:$AS$3267,22,FALSE),"")</f>
        <v>0</v>
      </c>
      <c r="V65" s="766" t="str">
        <f>IFERROR(VLOOKUP($I65,'WM-AR'!$I$7:$AS$3267,24,FALSE),"")</f>
        <v/>
      </c>
      <c r="W65" s="766">
        <f>IFERROR(VLOOKUP($I65,'WM-AR'!$I$7:$AS$3267,25,FALSE),"")</f>
        <v>0</v>
      </c>
      <c r="X65" s="766" t="str">
        <f>IFERROR(VLOOKUP($I65,'WM-AR'!$I$7:$AS$3267,26,FALSE),"")</f>
        <v/>
      </c>
      <c r="Y65" s="766">
        <f>IFERROR(VLOOKUP($I65,'WM-AR'!$I$7:$AS$3267,27,FALSE),"")</f>
        <v>0</v>
      </c>
      <c r="Z65" s="766">
        <f>IFERROR(VLOOKUP($I65,'WM-AR'!$I$7:$AS$3267,28,FALSE),"")</f>
        <v>0</v>
      </c>
      <c r="AA65" s="766">
        <f>IFERROR(VLOOKUP($I65,'WM-AR'!$I$7:$AS$3267,29,FALSE),"")</f>
        <v>0</v>
      </c>
      <c r="AB65" s="766">
        <f>IFERROR(VLOOKUP($I65,'WM-AR'!$I$7:$AS$3267,30,FALSE),"")</f>
        <v>0</v>
      </c>
      <c r="AC65" s="766">
        <f>IFERROR(VLOOKUP($I65,'WM-AR'!$I$7:$AS$3267,31,FALSE),"")</f>
        <v>0</v>
      </c>
      <c r="AD65" s="766">
        <f>IFERROR(VLOOKUP($I65,'WM-AR'!$I$7:$AS$3267,32,FALSE),"")</f>
        <v>0</v>
      </c>
      <c r="AE65" s="766" t="str">
        <f>IFERROR(VLOOKUP($I65,'WM-AR'!$I$7:$AS$3267,33,FALSE),"")</f>
        <v/>
      </c>
      <c r="AF65" s="817"/>
      <c r="AG65" s="768" t="s">
        <v>3028</v>
      </c>
      <c r="AH65" s="768" t="s">
        <v>3028</v>
      </c>
      <c r="AI65" s="769"/>
      <c r="AJ65" s="769" t="str">
        <f>K65</f>
        <v>M2</v>
      </c>
      <c r="AK65" s="905"/>
      <c r="AL65" s="88" t="str">
        <f>IF(AND(ISTEXT($E65),ISTEXT($B65)),"산출기준 &gt;&gt;  "&amp;_xlfn.XLOOKUP($E65,산출기준!$D:$D,산출기준!$E:$E,"매칭실패"),"")</f>
        <v/>
      </c>
    </row>
    <row r="66" spans="1:38">
      <c r="A66" s="1019"/>
      <c r="B66" s="684"/>
      <c r="C66" s="685"/>
      <c r="D66" s="786"/>
      <c r="E66" s="687"/>
      <c r="F66" s="1021"/>
      <c r="G66" s="875" t="s">
        <v>2237</v>
      </c>
      <c r="H66" s="824"/>
      <c r="I66" s="692" t="str">
        <f t="shared" ref="I66:I68" si="25">LEFT(H66,14)</f>
        <v/>
      </c>
      <c r="J66" s="1022"/>
      <c r="K66" s="1023" t="str">
        <f>IFERROR(VLOOKUP($I66,'WM-AR'!$I$7:$AS$3267,34,FALSE),"")</f>
        <v/>
      </c>
      <c r="L66" s="1024" t="str">
        <f>IFERROR(VLOOKUP($I66,'WM-AR'!$I$7:$AS$3267,4,FALSE),"")</f>
        <v/>
      </c>
      <c r="M66" s="1024" t="str">
        <f>IFERROR(VLOOKUP($I66,'WM-AR'!$I$7:$AS$3267,6,FALSE),"")</f>
        <v/>
      </c>
      <c r="N66" s="1024" t="str">
        <f>IFERROR(VLOOKUP($I66,'WM-AR'!$I$7:$AS$3267,8,FALSE),"")</f>
        <v/>
      </c>
      <c r="O66" s="1025" t="str">
        <f>IFERROR(VLOOKUP($I66,'WM-AR'!$I$7:$AS$3267,10,FALSE),"")</f>
        <v/>
      </c>
      <c r="P66" s="1026" t="str">
        <f>IFERROR(VLOOKUP($I66,'WM-AR'!$I$7:$AS$3267,12,FALSE),"")</f>
        <v/>
      </c>
      <c r="Q66" s="1026" t="str">
        <f>IFERROR(VLOOKUP($I66,'WM-AR'!$I$7:$AS$3267,14,FALSE),"")</f>
        <v/>
      </c>
      <c r="R66" s="1026" t="str">
        <f>IFERROR(VLOOKUP($I66,'WM-AR'!$I$7:$AS$3267,16,FALSE),"")</f>
        <v/>
      </c>
      <c r="S66" s="1026" t="str">
        <f>IFERROR(VLOOKUP($I66,'WM-AR'!$I$7:$AS$3267,18,FALSE),"")</f>
        <v/>
      </c>
      <c r="T66" s="1026" t="str">
        <f>IFERROR(VLOOKUP($I66,'WM-AR'!$I$7:$AS$3267,20,FALSE),"")</f>
        <v/>
      </c>
      <c r="U66" s="1026" t="str">
        <f>IFERROR(VLOOKUP($I66,'WM-AR'!$I$7:$AS$3267,22,FALSE),"")</f>
        <v/>
      </c>
      <c r="V66" s="1026" t="str">
        <f>IFERROR(VLOOKUP($I66,'WM-AR'!$I$7:$AS$3267,24,FALSE),"")</f>
        <v/>
      </c>
      <c r="W66" s="1026" t="str">
        <f>IFERROR(VLOOKUP($I66,'WM-AR'!$I$7:$AS$3267,25,FALSE),"")</f>
        <v/>
      </c>
      <c r="X66" s="1026" t="str">
        <f>IFERROR(VLOOKUP($I66,'WM-AR'!$I$7:$AS$3267,26,FALSE),"")</f>
        <v/>
      </c>
      <c r="Y66" s="1026" t="str">
        <f>IFERROR(VLOOKUP($I66,'WM-AR'!$I$7:$AS$3267,27,FALSE),"")</f>
        <v/>
      </c>
      <c r="Z66" s="1026" t="str">
        <f>IFERROR(VLOOKUP($I66,'WM-AR'!$I$7:$AS$3267,28,FALSE),"")</f>
        <v/>
      </c>
      <c r="AA66" s="1026" t="str">
        <f>IFERROR(VLOOKUP($I66,'WM-AR'!$I$7:$AS$3267,29,FALSE),"")</f>
        <v/>
      </c>
      <c r="AB66" s="1026" t="str">
        <f>IFERROR(VLOOKUP($I66,'WM-AR'!$I$7:$AS$3267,30,FALSE),"")</f>
        <v/>
      </c>
      <c r="AC66" s="1026" t="str">
        <f>IFERROR(VLOOKUP($I66,'WM-AR'!$I$7:$AS$3267,31,FALSE),"")</f>
        <v/>
      </c>
      <c r="AD66" s="1026" t="str">
        <f>IFERROR(VLOOKUP($I66,'WM-AR'!$I$7:$AS$3267,32,FALSE),"")</f>
        <v/>
      </c>
      <c r="AE66" s="1026" t="str">
        <f>IFERROR(VLOOKUP($I66,'WM-AR'!$I$7:$AS$3267,33,FALSE),"")</f>
        <v/>
      </c>
      <c r="AF66" s="1027"/>
      <c r="AG66" s="834"/>
      <c r="AH66" s="834"/>
      <c r="AI66" s="836"/>
      <c r="AJ66" s="836" t="str">
        <f t="shared" ref="AJ66:AJ68" si="26">K66</f>
        <v/>
      </c>
      <c r="AK66" s="704"/>
      <c r="AL66" s="1028" t="str">
        <f>IF(AND(ISTEXT($E66),ISTEXT($B66)),"산출기준 &gt;&gt;  "&amp;_xlfn.XLOOKUP($E66,산출기준!$D:$D,산출기준!$E:$E,"매칭실패"),"")</f>
        <v/>
      </c>
    </row>
    <row r="67" spans="1:38">
      <c r="A67" s="1019"/>
      <c r="B67" s="705"/>
      <c r="C67" s="706"/>
      <c r="D67" s="711"/>
      <c r="E67" s="708"/>
      <c r="F67" s="1029"/>
      <c r="G67" s="875" t="s">
        <v>3142</v>
      </c>
      <c r="H67" s="843"/>
      <c r="I67" s="712" t="str">
        <f t="shared" si="25"/>
        <v/>
      </c>
      <c r="J67" s="1030"/>
      <c r="K67" s="1031" t="str">
        <f>IFERROR(VLOOKUP($I67,'WM-AR'!$I$7:$AS$3267,34,FALSE),"")</f>
        <v/>
      </c>
      <c r="L67" s="1030" t="str">
        <f>IFERROR(VLOOKUP($I67,'WM-AR'!$I$7:$AS$3267,4,FALSE),"")</f>
        <v/>
      </c>
      <c r="M67" s="1030" t="str">
        <f>IFERROR(VLOOKUP($I67,'WM-AR'!$I$7:$AS$3267,6,FALSE),"")</f>
        <v/>
      </c>
      <c r="N67" s="1030" t="str">
        <f>IFERROR(VLOOKUP($I67,'WM-AR'!$I$7:$AS$3267,8,FALSE),"")</f>
        <v/>
      </c>
      <c r="O67" s="1032" t="str">
        <f>IFERROR(VLOOKUP($I67,'WM-AR'!$I$7:$AS$3267,10,FALSE),"")</f>
        <v/>
      </c>
      <c r="P67" s="1033" t="str">
        <f>IFERROR(VLOOKUP($I67,'WM-AR'!$I$7:$AS$3267,12,FALSE),"")</f>
        <v/>
      </c>
      <c r="Q67" s="1033" t="str">
        <f>IFERROR(VLOOKUP($I67,'WM-AR'!$I$7:$AS$3267,14,FALSE),"")</f>
        <v/>
      </c>
      <c r="R67" s="1033" t="str">
        <f>IFERROR(VLOOKUP($I67,'WM-AR'!$I$7:$AS$3267,16,FALSE),"")</f>
        <v/>
      </c>
      <c r="S67" s="1033" t="str">
        <f>IFERROR(VLOOKUP($I67,'WM-AR'!$I$7:$AS$3267,18,FALSE),"")</f>
        <v/>
      </c>
      <c r="T67" s="1033" t="str">
        <f>IFERROR(VLOOKUP($I67,'WM-AR'!$I$7:$AS$3267,20,FALSE),"")</f>
        <v/>
      </c>
      <c r="U67" s="1033" t="str">
        <f>IFERROR(VLOOKUP($I67,'WM-AR'!$I$7:$AS$3267,22,FALSE),"")</f>
        <v/>
      </c>
      <c r="V67" s="1033" t="str">
        <f>IFERROR(VLOOKUP($I67,'WM-AR'!$I$7:$AS$3267,24,FALSE),"")</f>
        <v/>
      </c>
      <c r="W67" s="1033" t="str">
        <f>IFERROR(VLOOKUP($I67,'WM-AR'!$I$7:$AS$3267,25,FALSE),"")</f>
        <v/>
      </c>
      <c r="X67" s="1033" t="str">
        <f>IFERROR(VLOOKUP($I67,'WM-AR'!$I$7:$AS$3267,26,FALSE),"")</f>
        <v/>
      </c>
      <c r="Y67" s="1033" t="str">
        <f>IFERROR(VLOOKUP($I67,'WM-AR'!$I$7:$AS$3267,27,FALSE),"")</f>
        <v/>
      </c>
      <c r="Z67" s="1033" t="str">
        <f>IFERROR(VLOOKUP($I67,'WM-AR'!$I$7:$AS$3267,28,FALSE),"")</f>
        <v/>
      </c>
      <c r="AA67" s="1033" t="str">
        <f>IFERROR(VLOOKUP($I67,'WM-AR'!$I$7:$AS$3267,29,FALSE),"")</f>
        <v/>
      </c>
      <c r="AB67" s="1033" t="str">
        <f>IFERROR(VLOOKUP($I67,'WM-AR'!$I$7:$AS$3267,30,FALSE),"")</f>
        <v/>
      </c>
      <c r="AC67" s="1033" t="str">
        <f>IFERROR(VLOOKUP($I67,'WM-AR'!$I$7:$AS$3267,31,FALSE),"")</f>
        <v/>
      </c>
      <c r="AD67" s="1033" t="str">
        <f>IFERROR(VLOOKUP($I67,'WM-AR'!$I$7:$AS$3267,32,FALSE),"")</f>
        <v/>
      </c>
      <c r="AE67" s="1033" t="str">
        <f>IFERROR(VLOOKUP($I67,'WM-AR'!$I$7:$AS$3267,33,FALSE),"")</f>
        <v/>
      </c>
      <c r="AF67" s="1034"/>
      <c r="AG67" s="852"/>
      <c r="AH67" s="852"/>
      <c r="AI67" s="854"/>
      <c r="AJ67" s="854" t="str">
        <f t="shared" si="26"/>
        <v/>
      </c>
      <c r="AK67" s="723"/>
      <c r="AL67" s="1028" t="str">
        <f>IF(AND(ISTEXT($E67),ISTEXT($B67)),"산출기준 &gt;&gt;  "&amp;_xlfn.XLOOKUP($E67,산출기준!$D:$D,산출기준!$E:$E,"매칭실패"),"")</f>
        <v/>
      </c>
    </row>
    <row r="68" spans="1:38">
      <c r="A68" s="1019"/>
      <c r="B68" s="724"/>
      <c r="C68" s="725"/>
      <c r="D68" s="731"/>
      <c r="E68" s="727"/>
      <c r="F68" s="1035"/>
      <c r="G68" s="886"/>
      <c r="H68" s="861"/>
      <c r="I68" s="732" t="str">
        <f t="shared" si="25"/>
        <v/>
      </c>
      <c r="J68" s="1036"/>
      <c r="K68" s="1037" t="str">
        <f>IFERROR(VLOOKUP($I68,'WM-AR'!$I$7:$AS$3267,34,FALSE),"")</f>
        <v/>
      </c>
      <c r="L68" s="1036" t="str">
        <f>IFERROR(VLOOKUP($I68,'WM-AR'!$I$7:$AS$3267,4,FALSE),"")</f>
        <v/>
      </c>
      <c r="M68" s="1036" t="str">
        <f>IFERROR(VLOOKUP($I68,'WM-AR'!$I$7:$AS$3267,6,FALSE),"")</f>
        <v/>
      </c>
      <c r="N68" s="1036" t="str">
        <f>IFERROR(VLOOKUP($I68,'WM-AR'!$I$7:$AS$3267,8,FALSE),"")</f>
        <v/>
      </c>
      <c r="O68" s="1038" t="str">
        <f>IFERROR(VLOOKUP($I68,'WM-AR'!$I$7:$AS$3267,10,FALSE),"")</f>
        <v/>
      </c>
      <c r="P68" s="1039" t="str">
        <f>IFERROR(VLOOKUP($I68,'WM-AR'!$I$7:$AS$3267,12,FALSE),"")</f>
        <v/>
      </c>
      <c r="Q68" s="1039" t="str">
        <f>IFERROR(VLOOKUP($I68,'WM-AR'!$I$7:$AS$3267,14,FALSE),"")</f>
        <v/>
      </c>
      <c r="R68" s="1039" t="str">
        <f>IFERROR(VLOOKUP($I68,'WM-AR'!$I$7:$AS$3267,16,FALSE),"")</f>
        <v/>
      </c>
      <c r="S68" s="1039" t="str">
        <f>IFERROR(VLOOKUP($I68,'WM-AR'!$I$7:$AS$3267,18,FALSE),"")</f>
        <v/>
      </c>
      <c r="T68" s="1039" t="str">
        <f>IFERROR(VLOOKUP($I68,'WM-AR'!$I$7:$AS$3267,20,FALSE),"")</f>
        <v/>
      </c>
      <c r="U68" s="1039" t="str">
        <f>IFERROR(VLOOKUP($I68,'WM-AR'!$I$7:$AS$3267,22,FALSE),"")</f>
        <v/>
      </c>
      <c r="V68" s="1039" t="str">
        <f>IFERROR(VLOOKUP($I68,'WM-AR'!$I$7:$AS$3267,24,FALSE),"")</f>
        <v/>
      </c>
      <c r="W68" s="1039" t="str">
        <f>IFERROR(VLOOKUP($I68,'WM-AR'!$I$7:$AS$3267,25,FALSE),"")</f>
        <v/>
      </c>
      <c r="X68" s="1039" t="str">
        <f>IFERROR(VLOOKUP($I68,'WM-AR'!$I$7:$AS$3267,26,FALSE),"")</f>
        <v/>
      </c>
      <c r="Y68" s="1039" t="str">
        <f>IFERROR(VLOOKUP($I68,'WM-AR'!$I$7:$AS$3267,27,FALSE),"")</f>
        <v/>
      </c>
      <c r="Z68" s="1039" t="str">
        <f>IFERROR(VLOOKUP($I68,'WM-AR'!$I$7:$AS$3267,28,FALSE),"")</f>
        <v/>
      </c>
      <c r="AA68" s="1039" t="str">
        <f>IFERROR(VLOOKUP($I68,'WM-AR'!$I$7:$AS$3267,29,FALSE),"")</f>
        <v/>
      </c>
      <c r="AB68" s="1039" t="str">
        <f>IFERROR(VLOOKUP($I68,'WM-AR'!$I$7:$AS$3267,30,FALSE),"")</f>
        <v/>
      </c>
      <c r="AC68" s="1039" t="str">
        <f>IFERROR(VLOOKUP($I68,'WM-AR'!$I$7:$AS$3267,31,FALSE),"")</f>
        <v/>
      </c>
      <c r="AD68" s="1039" t="str">
        <f>IFERROR(VLOOKUP($I68,'WM-AR'!$I$7:$AS$3267,32,FALSE),"")</f>
        <v/>
      </c>
      <c r="AE68" s="1039" t="str">
        <f>IFERROR(VLOOKUP($I68,'WM-AR'!$I$7:$AS$3267,33,FALSE),"")</f>
        <v/>
      </c>
      <c r="AF68" s="1040"/>
      <c r="AG68" s="870"/>
      <c r="AH68" s="870"/>
      <c r="AI68" s="871"/>
      <c r="AJ68" s="871" t="str">
        <f t="shared" si="26"/>
        <v/>
      </c>
      <c r="AK68" s="743"/>
      <c r="AL68" s="1028" t="str">
        <f>IF(AND(ISTEXT($E68),ISTEXT($B68)),"산출기준 &gt;&gt;  "&amp;_xlfn.XLOOKUP($E68,산출기준!$D:$D,산출기준!$E:$E,"매칭실패"),"")</f>
        <v/>
      </c>
    </row>
    <row r="69" spans="1:38">
      <c r="B69" s="635"/>
      <c r="C69" s="636"/>
      <c r="D69" s="636"/>
      <c r="E69" s="636"/>
      <c r="F69" s="638"/>
      <c r="G69" s="639"/>
      <c r="H69" s="639"/>
      <c r="I69" s="641"/>
      <c r="J69" s="642"/>
      <c r="K69" s="642"/>
      <c r="L69" s="642"/>
      <c r="M69" s="642"/>
      <c r="N69" s="642"/>
      <c r="O69" s="642"/>
      <c r="P69" s="642"/>
      <c r="Q69" s="642"/>
      <c r="R69" s="642"/>
      <c r="S69" s="642"/>
      <c r="T69" s="642"/>
      <c r="U69" s="642"/>
      <c r="V69" s="642"/>
      <c r="W69" s="642"/>
      <c r="X69" s="642"/>
      <c r="Y69" s="642"/>
      <c r="Z69" s="642"/>
      <c r="AA69" s="642"/>
      <c r="AB69" s="642"/>
      <c r="AC69" s="642"/>
      <c r="AD69" s="642"/>
      <c r="AE69" s="642"/>
      <c r="AF69" s="636"/>
      <c r="AG69" s="643"/>
      <c r="AH69" s="643"/>
      <c r="AI69" s="644"/>
      <c r="AJ69" s="644"/>
      <c r="AK69" s="639"/>
      <c r="AL69" s="88" t="str">
        <f>IF(AND(ISTEXT($E69),ISTEXT($B69)),"산출기준 &gt;&gt;  "&amp;_xlfn.XLOOKUP($E69,산출기준!$D:$D,산출기준!$E:$E,"매칭실패"),"")</f>
        <v/>
      </c>
    </row>
    <row r="70" spans="1:38">
      <c r="B70" s="645"/>
      <c r="C70" s="646" t="s">
        <v>3112</v>
      </c>
      <c r="D70" s="648"/>
      <c r="E70" s="648"/>
      <c r="F70" s="1047" t="s">
        <v>3143</v>
      </c>
      <c r="G70" s="645"/>
      <c r="H70" s="651"/>
      <c r="I70" s="652"/>
      <c r="J70" s="652"/>
      <c r="K70" s="653"/>
      <c r="L70" s="653"/>
      <c r="M70" s="653"/>
      <c r="N70" s="653"/>
      <c r="O70" s="653"/>
      <c r="P70" s="653"/>
      <c r="Q70" s="653"/>
      <c r="R70" s="653"/>
      <c r="S70" s="653"/>
      <c r="T70" s="653"/>
      <c r="U70" s="653"/>
      <c r="V70" s="653"/>
      <c r="W70" s="653"/>
      <c r="X70" s="653"/>
      <c r="Y70" s="653"/>
      <c r="Z70" s="653"/>
      <c r="AA70" s="653"/>
      <c r="AB70" s="653"/>
      <c r="AC70" s="653"/>
      <c r="AD70" s="653"/>
      <c r="AE70" s="653"/>
      <c r="AF70" s="656"/>
      <c r="AG70" s="656"/>
      <c r="AH70" s="656"/>
      <c r="AI70" s="656"/>
      <c r="AJ70" s="656"/>
      <c r="AK70" s="657"/>
      <c r="AL70" s="88" t="str">
        <f>IF(AND(ISTEXT($E70),ISTEXT($B70)),"산출기준 &gt;&gt;  "&amp;_xlfn.XLOOKUP($E70,산출기준!$D:$D,산출기준!$E:$E,"매칭실패"),"")</f>
        <v/>
      </c>
    </row>
    <row r="71" spans="1:38">
      <c r="B71" s="658"/>
      <c r="C71" s="659"/>
      <c r="D71" s="659"/>
      <c r="E71" s="659"/>
      <c r="F71" s="1056" t="s">
        <v>690</v>
      </c>
      <c r="G71" s="662"/>
      <c r="H71" s="662"/>
      <c r="I71" s="652"/>
      <c r="J71" s="664"/>
      <c r="K71" s="664"/>
      <c r="L71" s="664"/>
      <c r="M71" s="664"/>
      <c r="N71" s="664"/>
      <c r="O71" s="664"/>
      <c r="P71" s="664"/>
      <c r="Q71" s="664"/>
      <c r="R71" s="664"/>
      <c r="S71" s="664"/>
      <c r="T71" s="664"/>
      <c r="U71" s="664"/>
      <c r="V71" s="664"/>
      <c r="W71" s="664"/>
      <c r="X71" s="664"/>
      <c r="Y71" s="664"/>
      <c r="Z71" s="664"/>
      <c r="AA71" s="664"/>
      <c r="AB71" s="664"/>
      <c r="AC71" s="664"/>
      <c r="AD71" s="664"/>
      <c r="AE71" s="664"/>
      <c r="AF71" s="659"/>
      <c r="AG71" s="665"/>
      <c r="AH71" s="665"/>
      <c r="AI71" s="666"/>
      <c r="AJ71" s="666"/>
      <c r="AK71" s="662"/>
      <c r="AL71" s="88" t="str">
        <f>IF(AND(ISTEXT($E71),ISTEXT($B71)),"산출기준 &gt;&gt;  "&amp;_xlfn.XLOOKUP($E71,산출기준!$D:$D,산출기준!$E:$E,"매칭실패"),"")</f>
        <v/>
      </c>
    </row>
    <row r="72" spans="1:38" ht="34.9" customHeight="1">
      <c r="B72" s="808" t="str" cm="1">
        <f t="array" aca="1" ref="B72" ca="1">_xlfn.IFNA(INDIRECT("Family_표준_구성도!B"&amp;MATCH(F72,INDIRECT("Family_표준_구성도!"&amp;"C:C"),0)),"")</f>
        <v>3.2.1.4.1</v>
      </c>
      <c r="C72" s="668" t="s">
        <v>2016</v>
      </c>
      <c r="D72" s="809"/>
      <c r="E72" s="668" t="s">
        <v>2939</v>
      </c>
      <c r="F72" s="810" t="s">
        <v>692</v>
      </c>
      <c r="G72" s="811"/>
      <c r="H72" s="917" t="s">
        <v>3144</v>
      </c>
      <c r="I72" s="674"/>
      <c r="J72" s="674"/>
      <c r="K72" s="674"/>
      <c r="L72" s="674"/>
      <c r="M72" s="674"/>
      <c r="N72" s="675"/>
      <c r="O72" s="676"/>
      <c r="P72" s="677"/>
      <c r="Q72" s="677"/>
      <c r="R72" s="677"/>
      <c r="S72" s="677"/>
      <c r="T72" s="677"/>
      <c r="U72" s="677"/>
      <c r="V72" s="678"/>
      <c r="W72" s="679"/>
      <c r="X72" s="679"/>
      <c r="Y72" s="679"/>
      <c r="Z72" s="679"/>
      <c r="AA72" s="679"/>
      <c r="AB72" s="679"/>
      <c r="AC72" s="679"/>
      <c r="AD72" s="679"/>
      <c r="AE72" s="679"/>
      <c r="AF72" s="1043"/>
      <c r="AG72" s="682"/>
      <c r="AH72" s="682"/>
      <c r="AI72" s="682"/>
      <c r="AJ72" s="682"/>
      <c r="AK72" s="683"/>
      <c r="AL72" s="88" t="str">
        <f ca="1">IF(AND(ISTEXT($E72),ISTEXT($B72)),"산출기준 &gt;&gt;  "&amp;_xlfn.XLOOKUP($E72,산출기준!$D:$D,산출기준!$E:$E,"매칭실패"),"")</f>
        <v>산출기준 &gt;&gt;  [ 벽체 일반 산출 ]</v>
      </c>
    </row>
    <row r="73" spans="1:38" ht="49.9" customHeight="1" outlineLevel="1">
      <c r="B73" s="758"/>
      <c r="C73" s="759"/>
      <c r="D73" s="759"/>
      <c r="E73" s="814"/>
      <c r="F73" s="818" t="s">
        <v>2966</v>
      </c>
      <c r="G73" s="759" t="str">
        <f t="shared" ref="G73:G75" si="27">IF(IF(N73=0,"",N73)&amp;" | "&amp;IF(O73=0,"",O73)&amp;" | "&amp;IF(Q73=0,"",Q73)&amp;" | "&amp;IF(R73=0,"",R73)=" |  |  | ","",IF(N73=0,"",N73)&amp;" | "&amp;IF(O73=0,"",O73)&amp;" | "&amp;IF(Q73=0,"",Q73)&amp;" | "&amp;IF(R73=0,"",R73))</f>
        <v xml:space="preserve">Reinforced Concrete Block |  |  | </v>
      </c>
      <c r="H73" s="816" t="s">
        <v>2967</v>
      </c>
      <c r="I73" s="765" t="str">
        <f>LEFT(H73,14)</f>
        <v>A04AL069-00002</v>
      </c>
      <c r="J73" s="766"/>
      <c r="K73" s="766" t="str">
        <f>IFERROR(VLOOKUP($I73,'WM-AR'!$I$7:$AS$3267,34,FALSE),"")</f>
        <v>M2</v>
      </c>
      <c r="L73" s="766" t="str">
        <f>IFERROR(VLOOKUP($I73,'WM-AR'!$I$7:$AS$3267,4,FALSE),"")</f>
        <v>Finishing Work</v>
      </c>
      <c r="M73" s="766" t="str">
        <f>IFERROR(VLOOKUP($I73,'WM-AR'!$I$7:$AS$3267,6,FALSE),"")</f>
        <v>Masonry Work</v>
      </c>
      <c r="N73" s="766" t="str">
        <f>IFERROR(VLOOKUP($I73,'WM-AR'!$I$7:$AS$3267,8,FALSE),"")</f>
        <v>Reinforced Concrete Block</v>
      </c>
      <c r="O73" s="766">
        <f>IFERROR(VLOOKUP($I73,'WM-AR'!$I$7:$AS$3267,10,FALSE),"")</f>
        <v>0</v>
      </c>
      <c r="P73" s="766">
        <f>IFERROR(VLOOKUP($I73,'WM-AR'!$I$7:$AS$3267,12,FALSE),"")</f>
        <v>0</v>
      </c>
      <c r="Q73" s="766">
        <f>IFERROR(VLOOKUP($I73,'WM-AR'!$I$7:$AS$3267,14,FALSE),"")</f>
        <v>0</v>
      </c>
      <c r="R73" s="766">
        <f>IFERROR(VLOOKUP($I73,'WM-AR'!$I$7:$AS$3267,16,FALSE),"")</f>
        <v>0</v>
      </c>
      <c r="S73" s="766">
        <f>IFERROR(VLOOKUP($I73,'WM-AR'!$I$7:$AS$3267,18,FALSE),"")</f>
        <v>0</v>
      </c>
      <c r="T73" s="766" t="str">
        <f>IFERROR(VLOOKUP($I73,'WM-AR'!$I$7:$AS$3267,20,FALSE),"")</f>
        <v>w/ All Reinf.(Lath, Steel Tie, Anchor Bar, Mortar, ETC.), Filler, Sealant, Lintel/Sill for Opening, ETC.</v>
      </c>
      <c r="U73" s="766">
        <f>IFERROR(VLOOKUP($I73,'WM-AR'!$I$7:$AS$3267,22,FALSE),"")</f>
        <v>0</v>
      </c>
      <c r="V73" s="766" t="str">
        <f>IFERROR(VLOOKUP($I73,'WM-AR'!$I$7:$AS$3267,24,FALSE),"")</f>
        <v>100mm&lt;THK≤200mm</v>
      </c>
      <c r="W73" s="766">
        <f>IFERROR(VLOOKUP($I73,'WM-AR'!$I$7:$AS$3267,25,FALSE),"")</f>
        <v>0</v>
      </c>
      <c r="X73" s="766" t="str">
        <f>IFERROR(VLOOKUP($I73,'WM-AR'!$I$7:$AS$3267,26,FALSE),"")</f>
        <v>THK=(  )mm</v>
      </c>
      <c r="Y73" s="766">
        <f>IFERROR(VLOOKUP($I73,'WM-AR'!$I$7:$AS$3267,27,FALSE),"")</f>
        <v>0</v>
      </c>
      <c r="Z73" s="766">
        <f>IFERROR(VLOOKUP($I73,'WM-AR'!$I$7:$AS$3267,28,FALSE),"")</f>
        <v>0</v>
      </c>
      <c r="AA73" s="766">
        <f>IFERROR(VLOOKUP($I73,'WM-AR'!$I$7:$AS$3267,29,FALSE),"")</f>
        <v>0</v>
      </c>
      <c r="AB73" s="766">
        <f>IFERROR(VLOOKUP($I73,'WM-AR'!$I$7:$AS$3267,30,FALSE),"")</f>
        <v>0</v>
      </c>
      <c r="AC73" s="766">
        <f>IFERROR(VLOOKUP($I73,'WM-AR'!$I$7:$AS$3267,31,FALSE),"")</f>
        <v>0</v>
      </c>
      <c r="AD73" s="766">
        <f>IFERROR(VLOOKUP($I73,'WM-AR'!$I$7:$AS$3267,32,FALSE),"")</f>
        <v>0</v>
      </c>
      <c r="AE73" s="766" t="str">
        <f>IFERROR(VLOOKUP($I73,'WM-AR'!$I$7:$AS$3267,33,FALSE),"")</f>
        <v/>
      </c>
      <c r="AF73" s="817" t="s">
        <v>3145</v>
      </c>
      <c r="AG73" s="768" t="s">
        <v>1657</v>
      </c>
      <c r="AH73" s="768" t="s">
        <v>1657</v>
      </c>
      <c r="AI73" s="769"/>
      <c r="AJ73" s="769" t="str">
        <f>K73</f>
        <v>M2</v>
      </c>
      <c r="AK73" s="905"/>
      <c r="AL73" s="88" t="str">
        <f>IF(AND(ISTEXT($E73),ISTEXT($B73)),"산출기준 &gt;&gt;  "&amp;_xlfn.XLOOKUP($E73,산출기준!$D:$D,산출기준!$E:$E,"매칭실패"),"")</f>
        <v/>
      </c>
    </row>
    <row r="74" spans="1:38" ht="49.9" customHeight="1" outlineLevel="1">
      <c r="B74" s="758"/>
      <c r="C74" s="759"/>
      <c r="D74" s="759"/>
      <c r="E74" s="814"/>
      <c r="F74" s="818" t="s">
        <v>2843</v>
      </c>
      <c r="G74" s="759" t="str">
        <f t="shared" si="27"/>
        <v xml:space="preserve">Insulation | Mineral Wool (Rock Wool) |  | </v>
      </c>
      <c r="H74" s="816" t="s">
        <v>3146</v>
      </c>
      <c r="I74" s="765" t="str">
        <f>LEFT(H74,14)</f>
        <v>A04AL076-00002</v>
      </c>
      <c r="J74" s="766"/>
      <c r="K74" s="766" t="str">
        <f>IFERROR(VLOOKUP($I74,'WM-AR'!$I$7:$AS$3267,34,FALSE),"")</f>
        <v>M2</v>
      </c>
      <c r="L74" s="766" t="str">
        <f>IFERROR(VLOOKUP($I74,'WM-AR'!$I$7:$AS$3267,4,FALSE),"")</f>
        <v>Finishing Work</v>
      </c>
      <c r="M74" s="766" t="str">
        <f>IFERROR(VLOOKUP($I74,'WM-AR'!$I$7:$AS$3267,6,FALSE),"")</f>
        <v>Masonry Work</v>
      </c>
      <c r="N74" s="766" t="str">
        <f>IFERROR(VLOOKUP($I74,'WM-AR'!$I$7:$AS$3267,8,FALSE),"")</f>
        <v>Insulation</v>
      </c>
      <c r="O74" s="766" t="str">
        <f>IFERROR(VLOOKUP($I74,'WM-AR'!$I$7:$AS$3267,10,FALSE),"")</f>
        <v>Mineral Wool (Rock Wool)</v>
      </c>
      <c r="P74" s="766">
        <f>IFERROR(VLOOKUP($I74,'WM-AR'!$I$7:$AS$3267,12,FALSE),"")</f>
        <v>0</v>
      </c>
      <c r="Q74" s="766">
        <f>IFERROR(VLOOKUP($I74,'WM-AR'!$I$7:$AS$3267,14,FALSE),"")</f>
        <v>0</v>
      </c>
      <c r="R74" s="766">
        <f>IFERROR(VLOOKUP($I74,'WM-AR'!$I$7:$AS$3267,16,FALSE),"")</f>
        <v>0</v>
      </c>
      <c r="S74" s="766">
        <f>IFERROR(VLOOKUP($I74,'WM-AR'!$I$7:$AS$3267,18,FALSE),"")</f>
        <v>0</v>
      </c>
      <c r="T74" s="766" t="str">
        <f>IFERROR(VLOOKUP($I74,'WM-AR'!$I$7:$AS$3267,20,FALSE),"")</f>
        <v>Minimum Density of 50 kg/m3</v>
      </c>
      <c r="U74" s="766">
        <f>IFERROR(VLOOKUP($I74,'WM-AR'!$I$7:$AS$3267,22,FALSE),"")</f>
        <v>0</v>
      </c>
      <c r="V74" s="766" t="str">
        <f>IFERROR(VLOOKUP($I74,'WM-AR'!$I$7:$AS$3267,24,FALSE),"")</f>
        <v>50mm≤THK&lt;75mm</v>
      </c>
      <c r="W74" s="766">
        <f>IFERROR(VLOOKUP($I74,'WM-AR'!$I$7:$AS$3267,25,FALSE),"")</f>
        <v>0</v>
      </c>
      <c r="X74" s="766" t="str">
        <f>IFERROR(VLOOKUP($I74,'WM-AR'!$I$7:$AS$3267,26,FALSE),"")</f>
        <v>THK=(  )mm</v>
      </c>
      <c r="Y74" s="766">
        <f>IFERROR(VLOOKUP($I74,'WM-AR'!$I$7:$AS$3267,27,FALSE),"")</f>
        <v>0</v>
      </c>
      <c r="Z74" s="766">
        <f>IFERROR(VLOOKUP($I74,'WM-AR'!$I$7:$AS$3267,28,FALSE),"")</f>
        <v>0</v>
      </c>
      <c r="AA74" s="766">
        <f>IFERROR(VLOOKUP($I74,'WM-AR'!$I$7:$AS$3267,29,FALSE),"")</f>
        <v>0</v>
      </c>
      <c r="AB74" s="766">
        <f>IFERROR(VLOOKUP($I74,'WM-AR'!$I$7:$AS$3267,30,FALSE),"")</f>
        <v>0</v>
      </c>
      <c r="AC74" s="766">
        <f>IFERROR(VLOOKUP($I74,'WM-AR'!$I$7:$AS$3267,31,FALSE),"")</f>
        <v>0</v>
      </c>
      <c r="AD74" s="766">
        <f>IFERROR(VLOOKUP($I74,'WM-AR'!$I$7:$AS$3267,32,FALSE),"")</f>
        <v>0</v>
      </c>
      <c r="AE74" s="766" t="str">
        <f>IFERROR(VLOOKUP($I74,'WM-AR'!$I$7:$AS$3267,33,FALSE),"")</f>
        <v/>
      </c>
      <c r="AF74" s="817" t="s">
        <v>3147</v>
      </c>
      <c r="AG74" s="768" t="s">
        <v>1657</v>
      </c>
      <c r="AH74" s="768" t="s">
        <v>1657</v>
      </c>
      <c r="AI74" s="769"/>
      <c r="AJ74" s="769" t="str">
        <f>K74</f>
        <v>M2</v>
      </c>
      <c r="AK74" s="905"/>
      <c r="AL74" s="88" t="str">
        <f>IF(AND(ISTEXT($E74),ISTEXT($B74)),"산출기준 &gt;&gt;  "&amp;_xlfn.XLOOKUP($E74,산출기준!$D:$D,산출기준!$E:$E,"매칭실패"),"")</f>
        <v/>
      </c>
    </row>
    <row r="75" spans="1:38" ht="75" customHeight="1" outlineLevel="1">
      <c r="B75" s="758"/>
      <c r="C75" s="759"/>
      <c r="D75" s="759"/>
      <c r="E75" s="814"/>
      <c r="F75" s="818" t="s">
        <v>2951</v>
      </c>
      <c r="G75" s="759" t="str">
        <f t="shared" si="27"/>
        <v>Gypsumboard Partition Wall (Fixed Type) | Fire Protective Rating: N/A, 1-Layer Gypsum Board to One Side |  | w/o Insulation</v>
      </c>
      <c r="H75" s="816" t="s">
        <v>3095</v>
      </c>
      <c r="I75" s="765" t="str">
        <f>LEFT(H75,14)</f>
        <v>A04AS177-00002</v>
      </c>
      <c r="J75" s="766"/>
      <c r="K75" s="766" t="str">
        <f>IFERROR(VLOOKUP($I75,'WM-AR'!$I$7:$AS$3267,34,FALSE),"")</f>
        <v>M2</v>
      </c>
      <c r="L75" s="766" t="str">
        <f>IFERROR(VLOOKUP($I75,'WM-AR'!$I$7:$AS$3267,4,FALSE),"")</f>
        <v>Finishing Work</v>
      </c>
      <c r="M75" s="766" t="str">
        <f>IFERROR(VLOOKUP($I75,'WM-AR'!$I$7:$AS$3267,6,FALSE),"")</f>
        <v>Exterior/Interior Finish Work</v>
      </c>
      <c r="N75" s="766" t="str">
        <f>IFERROR(VLOOKUP($I75,'WM-AR'!$I$7:$AS$3267,8,FALSE),"")</f>
        <v>Gypsumboard Partition Wall (Fixed Type)</v>
      </c>
      <c r="O75" s="766" t="str">
        <f>IFERROR(VLOOKUP($I75,'WM-AR'!$I$7:$AS$3267,10,FALSE),"")</f>
        <v>Fire Protective Rating: N/A, 1-Layer Gypsum Board to One Side</v>
      </c>
      <c r="P75" s="766">
        <f>IFERROR(VLOOKUP($I75,'WM-AR'!$I$7:$AS$3267,12,FALSE),"")</f>
        <v>0</v>
      </c>
      <c r="Q75" s="766">
        <f>IFERROR(VLOOKUP($I75,'WM-AR'!$I$7:$AS$3267,14,FALSE),"")</f>
        <v>0</v>
      </c>
      <c r="R75" s="766" t="str">
        <f>IFERROR(VLOOKUP($I75,'WM-AR'!$I$7:$AS$3267,16,FALSE),"")</f>
        <v>w/o Insulation</v>
      </c>
      <c r="S75" s="766">
        <f>IFERROR(VLOOKUP($I75,'WM-AR'!$I$7:$AS$3267,18,FALSE),"")</f>
        <v>0</v>
      </c>
      <c r="T75" s="766" t="str">
        <f>IFERROR(VLOOKUP($I75,'WM-AR'!$I$7:$AS$3267,20,FALSE),"")</f>
        <v>Including Supporting Frame(Stud) &amp; Accessories</v>
      </c>
      <c r="U75" s="766">
        <f>IFERROR(VLOOKUP($I75,'WM-AR'!$I$7:$AS$3267,22,FALSE),"")</f>
        <v>0</v>
      </c>
      <c r="V75" s="766" t="str">
        <f>IFERROR(VLOOKUP($I75,'WM-AR'!$I$7:$AS$3267,24,FALSE),"")</f>
        <v>1-Layer Gypsumboard THK=12.5mm</v>
      </c>
      <c r="W75" s="766">
        <f>IFERROR(VLOOKUP($I75,'WM-AR'!$I$7:$AS$3267,25,FALSE),"")</f>
        <v>0</v>
      </c>
      <c r="X75" s="766" t="str">
        <f>IFERROR(VLOOKUP($I75,'WM-AR'!$I$7:$AS$3267,26,FALSE),"")</f>
        <v/>
      </c>
      <c r="Y75" s="766">
        <f>IFERROR(VLOOKUP($I75,'WM-AR'!$I$7:$AS$3267,27,FALSE),"")</f>
        <v>0</v>
      </c>
      <c r="Z75" s="766">
        <f>IFERROR(VLOOKUP($I75,'WM-AR'!$I$7:$AS$3267,28,FALSE),"")</f>
        <v>0</v>
      </c>
      <c r="AA75" s="766">
        <f>IFERROR(VLOOKUP($I75,'WM-AR'!$I$7:$AS$3267,29,FALSE),"")</f>
        <v>0</v>
      </c>
      <c r="AB75" s="766">
        <f>IFERROR(VLOOKUP($I75,'WM-AR'!$I$7:$AS$3267,30,FALSE),"")</f>
        <v>0</v>
      </c>
      <c r="AC75" s="766">
        <f>IFERROR(VLOOKUP($I75,'WM-AR'!$I$7:$AS$3267,31,FALSE),"")</f>
        <v>0</v>
      </c>
      <c r="AD75" s="766">
        <f>IFERROR(VLOOKUP($I75,'WM-AR'!$I$7:$AS$3267,32,FALSE),"")</f>
        <v>0</v>
      </c>
      <c r="AE75" s="766" t="str">
        <f>IFERROR(VLOOKUP($I75,'WM-AR'!$I$7:$AS$3267,33,FALSE),"")</f>
        <v/>
      </c>
      <c r="AF75" s="817"/>
      <c r="AG75" s="768" t="s">
        <v>1657</v>
      </c>
      <c r="AH75" s="768" t="s">
        <v>1657</v>
      </c>
      <c r="AI75" s="769"/>
      <c r="AJ75" s="769" t="str">
        <f>K75</f>
        <v>M2</v>
      </c>
      <c r="AK75" s="905"/>
      <c r="AL75" s="88" t="str">
        <f>IF(AND(ISTEXT($E75),ISTEXT($B75)),"산출기준 &gt;&gt;  "&amp;_xlfn.XLOOKUP($E75,산출기준!$D:$D,산출기준!$E:$E,"매칭실패"),"")</f>
        <v/>
      </c>
    </row>
    <row r="76" spans="1:38">
      <c r="A76" s="1019"/>
      <c r="B76" s="684"/>
      <c r="C76" s="685"/>
      <c r="D76" s="1020"/>
      <c r="E76" s="687"/>
      <c r="F76" s="1021"/>
      <c r="G76" s="875" t="s">
        <v>2238</v>
      </c>
      <c r="H76" s="824"/>
      <c r="I76" s="692" t="str">
        <f t="shared" ref="I76:I78" si="28">LEFT(H76,14)</f>
        <v/>
      </c>
      <c r="J76" s="1022"/>
      <c r="K76" s="1023" t="str">
        <f>IFERROR(VLOOKUP($I76,'WM-AR'!$I$7:$AS$3267,34,FALSE),"")</f>
        <v/>
      </c>
      <c r="L76" s="1024" t="str">
        <f>IFERROR(VLOOKUP($I76,'WM-AR'!$I$7:$AS$3267,4,FALSE),"")</f>
        <v/>
      </c>
      <c r="M76" s="1024" t="str">
        <f>IFERROR(VLOOKUP($I76,'WM-AR'!$I$7:$AS$3267,6,FALSE),"")</f>
        <v/>
      </c>
      <c r="N76" s="1024" t="str">
        <f>IFERROR(VLOOKUP($I76,'WM-AR'!$I$7:$AS$3267,8,FALSE),"")</f>
        <v/>
      </c>
      <c r="O76" s="1025" t="str">
        <f>IFERROR(VLOOKUP($I76,'WM-AR'!$I$7:$AS$3267,10,FALSE),"")</f>
        <v/>
      </c>
      <c r="P76" s="1026" t="str">
        <f>IFERROR(VLOOKUP($I76,'WM-AR'!$I$7:$AS$3267,12,FALSE),"")</f>
        <v/>
      </c>
      <c r="Q76" s="1026" t="str">
        <f>IFERROR(VLOOKUP($I76,'WM-AR'!$I$7:$AS$3267,14,FALSE),"")</f>
        <v/>
      </c>
      <c r="R76" s="1026" t="str">
        <f>IFERROR(VLOOKUP($I76,'WM-AR'!$I$7:$AS$3267,16,FALSE),"")</f>
        <v/>
      </c>
      <c r="S76" s="1026" t="str">
        <f>IFERROR(VLOOKUP($I76,'WM-AR'!$I$7:$AS$3267,18,FALSE),"")</f>
        <v/>
      </c>
      <c r="T76" s="1026" t="str">
        <f>IFERROR(VLOOKUP($I76,'WM-AR'!$I$7:$AS$3267,20,FALSE),"")</f>
        <v/>
      </c>
      <c r="U76" s="1026" t="str">
        <f>IFERROR(VLOOKUP($I76,'WM-AR'!$I$7:$AS$3267,22,FALSE),"")</f>
        <v/>
      </c>
      <c r="V76" s="1026" t="str">
        <f>IFERROR(VLOOKUP($I76,'WM-AR'!$I$7:$AS$3267,24,FALSE),"")</f>
        <v/>
      </c>
      <c r="W76" s="1026" t="str">
        <f>IFERROR(VLOOKUP($I76,'WM-AR'!$I$7:$AS$3267,25,FALSE),"")</f>
        <v/>
      </c>
      <c r="X76" s="1026" t="str">
        <f>IFERROR(VLOOKUP($I76,'WM-AR'!$I$7:$AS$3267,26,FALSE),"")</f>
        <v/>
      </c>
      <c r="Y76" s="1026" t="str">
        <f>IFERROR(VLOOKUP($I76,'WM-AR'!$I$7:$AS$3267,27,FALSE),"")</f>
        <v/>
      </c>
      <c r="Z76" s="1026" t="str">
        <f>IFERROR(VLOOKUP($I76,'WM-AR'!$I$7:$AS$3267,28,FALSE),"")</f>
        <v/>
      </c>
      <c r="AA76" s="1026" t="str">
        <f>IFERROR(VLOOKUP($I76,'WM-AR'!$I$7:$AS$3267,29,FALSE),"")</f>
        <v/>
      </c>
      <c r="AB76" s="1026" t="str">
        <f>IFERROR(VLOOKUP($I76,'WM-AR'!$I$7:$AS$3267,30,FALSE),"")</f>
        <v/>
      </c>
      <c r="AC76" s="1026" t="str">
        <f>IFERROR(VLOOKUP($I76,'WM-AR'!$I$7:$AS$3267,31,FALSE),"")</f>
        <v/>
      </c>
      <c r="AD76" s="1026" t="str">
        <f>IFERROR(VLOOKUP($I76,'WM-AR'!$I$7:$AS$3267,32,FALSE),"")</f>
        <v/>
      </c>
      <c r="AE76" s="1026" t="str">
        <f>IFERROR(VLOOKUP($I76,'WM-AR'!$I$7:$AS$3267,33,FALSE),"")</f>
        <v/>
      </c>
      <c r="AF76" s="1027"/>
      <c r="AG76" s="834"/>
      <c r="AH76" s="834"/>
      <c r="AI76" s="836"/>
      <c r="AJ76" s="836" t="str">
        <f t="shared" ref="AJ76:AJ78" si="29">K76</f>
        <v/>
      </c>
      <c r="AK76" s="704"/>
      <c r="AL76" s="1028" t="str">
        <f>IF(AND(ISTEXT($E76),ISTEXT($B76)),"산출기준 &gt;&gt;  "&amp;_xlfn.XLOOKUP($E76,산출기준!$D:$D,산출기준!$E:$E,"매칭실패"),"")</f>
        <v/>
      </c>
    </row>
    <row r="77" spans="1:38">
      <c r="A77" s="1019"/>
      <c r="B77" s="705"/>
      <c r="C77" s="706"/>
      <c r="D77" s="711"/>
      <c r="E77" s="708"/>
      <c r="F77" s="1029"/>
      <c r="G77" s="882"/>
      <c r="H77" s="843"/>
      <c r="I77" s="712" t="str">
        <f t="shared" si="28"/>
        <v/>
      </c>
      <c r="J77" s="1030"/>
      <c r="K77" s="1031" t="str">
        <f>IFERROR(VLOOKUP($I77,'WM-AR'!$I$7:$AS$3267,34,FALSE),"")</f>
        <v/>
      </c>
      <c r="L77" s="1030" t="str">
        <f>IFERROR(VLOOKUP($I77,'WM-AR'!$I$7:$AS$3267,4,FALSE),"")</f>
        <v/>
      </c>
      <c r="M77" s="1030" t="str">
        <f>IFERROR(VLOOKUP($I77,'WM-AR'!$I$7:$AS$3267,6,FALSE),"")</f>
        <v/>
      </c>
      <c r="N77" s="1030" t="str">
        <f>IFERROR(VLOOKUP($I77,'WM-AR'!$I$7:$AS$3267,8,FALSE),"")</f>
        <v/>
      </c>
      <c r="O77" s="1032" t="str">
        <f>IFERROR(VLOOKUP($I77,'WM-AR'!$I$7:$AS$3267,10,FALSE),"")</f>
        <v/>
      </c>
      <c r="P77" s="1033" t="str">
        <f>IFERROR(VLOOKUP($I77,'WM-AR'!$I$7:$AS$3267,12,FALSE),"")</f>
        <v/>
      </c>
      <c r="Q77" s="1033" t="str">
        <f>IFERROR(VLOOKUP($I77,'WM-AR'!$I$7:$AS$3267,14,FALSE),"")</f>
        <v/>
      </c>
      <c r="R77" s="1033" t="str">
        <f>IFERROR(VLOOKUP($I77,'WM-AR'!$I$7:$AS$3267,16,FALSE),"")</f>
        <v/>
      </c>
      <c r="S77" s="1033" t="str">
        <f>IFERROR(VLOOKUP($I77,'WM-AR'!$I$7:$AS$3267,18,FALSE),"")</f>
        <v/>
      </c>
      <c r="T77" s="1033" t="str">
        <f>IFERROR(VLOOKUP($I77,'WM-AR'!$I$7:$AS$3267,20,FALSE),"")</f>
        <v/>
      </c>
      <c r="U77" s="1033" t="str">
        <f>IFERROR(VLOOKUP($I77,'WM-AR'!$I$7:$AS$3267,22,FALSE),"")</f>
        <v/>
      </c>
      <c r="V77" s="1033" t="str">
        <f>IFERROR(VLOOKUP($I77,'WM-AR'!$I$7:$AS$3267,24,FALSE),"")</f>
        <v/>
      </c>
      <c r="W77" s="1033" t="str">
        <f>IFERROR(VLOOKUP($I77,'WM-AR'!$I$7:$AS$3267,25,FALSE),"")</f>
        <v/>
      </c>
      <c r="X77" s="1033" t="str">
        <f>IFERROR(VLOOKUP($I77,'WM-AR'!$I$7:$AS$3267,26,FALSE),"")</f>
        <v/>
      </c>
      <c r="Y77" s="1033" t="str">
        <f>IFERROR(VLOOKUP($I77,'WM-AR'!$I$7:$AS$3267,27,FALSE),"")</f>
        <v/>
      </c>
      <c r="Z77" s="1033" t="str">
        <f>IFERROR(VLOOKUP($I77,'WM-AR'!$I$7:$AS$3267,28,FALSE),"")</f>
        <v/>
      </c>
      <c r="AA77" s="1033" t="str">
        <f>IFERROR(VLOOKUP($I77,'WM-AR'!$I$7:$AS$3267,29,FALSE),"")</f>
        <v/>
      </c>
      <c r="AB77" s="1033" t="str">
        <f>IFERROR(VLOOKUP($I77,'WM-AR'!$I$7:$AS$3267,30,FALSE),"")</f>
        <v/>
      </c>
      <c r="AC77" s="1033" t="str">
        <f>IFERROR(VLOOKUP($I77,'WM-AR'!$I$7:$AS$3267,31,FALSE),"")</f>
        <v/>
      </c>
      <c r="AD77" s="1033" t="str">
        <f>IFERROR(VLOOKUP($I77,'WM-AR'!$I$7:$AS$3267,32,FALSE),"")</f>
        <v/>
      </c>
      <c r="AE77" s="1033" t="str">
        <f>IFERROR(VLOOKUP($I77,'WM-AR'!$I$7:$AS$3267,33,FALSE),"")</f>
        <v/>
      </c>
      <c r="AF77" s="1034"/>
      <c r="AG77" s="852"/>
      <c r="AH77" s="852"/>
      <c r="AI77" s="854"/>
      <c r="AJ77" s="854" t="str">
        <f t="shared" si="29"/>
        <v/>
      </c>
      <c r="AK77" s="723"/>
      <c r="AL77" s="1028" t="str">
        <f>IF(AND(ISTEXT($E77),ISTEXT($B77)),"산출기준 &gt;&gt;  "&amp;_xlfn.XLOOKUP($E77,산출기준!$D:$D,산출기준!$E:$E,"매칭실패"),"")</f>
        <v/>
      </c>
    </row>
    <row r="78" spans="1:38">
      <c r="A78" s="1019"/>
      <c r="B78" s="724"/>
      <c r="C78" s="725"/>
      <c r="D78" s="731"/>
      <c r="E78" s="727"/>
      <c r="F78" s="1035"/>
      <c r="G78" s="886"/>
      <c r="H78" s="861"/>
      <c r="I78" s="732" t="str">
        <f t="shared" si="28"/>
        <v/>
      </c>
      <c r="J78" s="1036"/>
      <c r="K78" s="1037" t="str">
        <f>IFERROR(VLOOKUP($I78,'WM-AR'!$I$7:$AS$3267,34,FALSE),"")</f>
        <v/>
      </c>
      <c r="L78" s="1036" t="str">
        <f>IFERROR(VLOOKUP($I78,'WM-AR'!$I$7:$AS$3267,4,FALSE),"")</f>
        <v/>
      </c>
      <c r="M78" s="1036" t="str">
        <f>IFERROR(VLOOKUP($I78,'WM-AR'!$I$7:$AS$3267,6,FALSE),"")</f>
        <v/>
      </c>
      <c r="N78" s="1036" t="str">
        <f>IFERROR(VLOOKUP($I78,'WM-AR'!$I$7:$AS$3267,8,FALSE),"")</f>
        <v/>
      </c>
      <c r="O78" s="1038" t="str">
        <f>IFERROR(VLOOKUP($I78,'WM-AR'!$I$7:$AS$3267,10,FALSE),"")</f>
        <v/>
      </c>
      <c r="P78" s="1039" t="str">
        <f>IFERROR(VLOOKUP($I78,'WM-AR'!$I$7:$AS$3267,12,FALSE),"")</f>
        <v/>
      </c>
      <c r="Q78" s="1039" t="str">
        <f>IFERROR(VLOOKUP($I78,'WM-AR'!$I$7:$AS$3267,14,FALSE),"")</f>
        <v/>
      </c>
      <c r="R78" s="1039" t="str">
        <f>IFERROR(VLOOKUP($I78,'WM-AR'!$I$7:$AS$3267,16,FALSE),"")</f>
        <v/>
      </c>
      <c r="S78" s="1039" t="str">
        <f>IFERROR(VLOOKUP($I78,'WM-AR'!$I$7:$AS$3267,18,FALSE),"")</f>
        <v/>
      </c>
      <c r="T78" s="1039" t="str">
        <f>IFERROR(VLOOKUP($I78,'WM-AR'!$I$7:$AS$3267,20,FALSE),"")</f>
        <v/>
      </c>
      <c r="U78" s="1039" t="str">
        <f>IFERROR(VLOOKUP($I78,'WM-AR'!$I$7:$AS$3267,22,FALSE),"")</f>
        <v/>
      </c>
      <c r="V78" s="1039" t="str">
        <f>IFERROR(VLOOKUP($I78,'WM-AR'!$I$7:$AS$3267,24,FALSE),"")</f>
        <v/>
      </c>
      <c r="W78" s="1039" t="str">
        <f>IFERROR(VLOOKUP($I78,'WM-AR'!$I$7:$AS$3267,25,FALSE),"")</f>
        <v/>
      </c>
      <c r="X78" s="1039" t="str">
        <f>IFERROR(VLOOKUP($I78,'WM-AR'!$I$7:$AS$3267,26,FALSE),"")</f>
        <v/>
      </c>
      <c r="Y78" s="1039" t="str">
        <f>IFERROR(VLOOKUP($I78,'WM-AR'!$I$7:$AS$3267,27,FALSE),"")</f>
        <v/>
      </c>
      <c r="Z78" s="1039" t="str">
        <f>IFERROR(VLOOKUP($I78,'WM-AR'!$I$7:$AS$3267,28,FALSE),"")</f>
        <v/>
      </c>
      <c r="AA78" s="1039" t="str">
        <f>IFERROR(VLOOKUP($I78,'WM-AR'!$I$7:$AS$3267,29,FALSE),"")</f>
        <v/>
      </c>
      <c r="AB78" s="1039" t="str">
        <f>IFERROR(VLOOKUP($I78,'WM-AR'!$I$7:$AS$3267,30,FALSE),"")</f>
        <v/>
      </c>
      <c r="AC78" s="1039" t="str">
        <f>IFERROR(VLOOKUP($I78,'WM-AR'!$I$7:$AS$3267,31,FALSE),"")</f>
        <v/>
      </c>
      <c r="AD78" s="1039" t="str">
        <f>IFERROR(VLOOKUP($I78,'WM-AR'!$I$7:$AS$3267,32,FALSE),"")</f>
        <v/>
      </c>
      <c r="AE78" s="1039" t="str">
        <f>IFERROR(VLOOKUP($I78,'WM-AR'!$I$7:$AS$3267,33,FALSE),"")</f>
        <v/>
      </c>
      <c r="AF78" s="1040"/>
      <c r="AG78" s="870"/>
      <c r="AH78" s="870"/>
      <c r="AI78" s="871"/>
      <c r="AJ78" s="871" t="str">
        <f t="shared" si="29"/>
        <v/>
      </c>
      <c r="AK78" s="743"/>
      <c r="AL78" s="1028" t="str">
        <f>IF(AND(ISTEXT($E78),ISTEXT($B78)),"산출기준 &gt;&gt;  "&amp;_xlfn.XLOOKUP($E78,산출기준!$D:$D,산출기준!$E:$E,"매칭실패"),"")</f>
        <v/>
      </c>
    </row>
    <row r="79" spans="1:38">
      <c r="B79" s="658"/>
      <c r="C79" s="659"/>
      <c r="D79" s="659"/>
      <c r="E79" s="659"/>
      <c r="F79" s="661"/>
      <c r="G79" s="662"/>
      <c r="H79" s="662"/>
      <c r="I79" s="652"/>
      <c r="J79" s="664"/>
      <c r="K79" s="664"/>
      <c r="L79" s="664"/>
      <c r="M79" s="664"/>
      <c r="N79" s="664"/>
      <c r="O79" s="664"/>
      <c r="P79" s="664"/>
      <c r="Q79" s="664"/>
      <c r="R79" s="664"/>
      <c r="S79" s="664"/>
      <c r="T79" s="664"/>
      <c r="U79" s="664"/>
      <c r="V79" s="664"/>
      <c r="W79" s="664"/>
      <c r="X79" s="664"/>
      <c r="Y79" s="664"/>
      <c r="Z79" s="664"/>
      <c r="AA79" s="664"/>
      <c r="AB79" s="664"/>
      <c r="AC79" s="664"/>
      <c r="AD79" s="664"/>
      <c r="AE79" s="664"/>
      <c r="AF79" s="659"/>
      <c r="AG79" s="665"/>
      <c r="AH79" s="665"/>
      <c r="AI79" s="666"/>
      <c r="AJ79" s="666"/>
      <c r="AK79" s="662"/>
      <c r="AL79" s="88" t="str">
        <f>IF(AND(ISTEXT($E79),ISTEXT($B79)),"산출기준 &gt;&gt;  "&amp;_xlfn.XLOOKUP($E79,산출기준!$D:$D,산출기준!$E:$E,"매칭실패"),"")</f>
        <v/>
      </c>
    </row>
    <row r="80" spans="1:38" ht="34.9" customHeight="1">
      <c r="B80" s="808" t="str" cm="1">
        <f t="array" aca="1" ref="B80" ca="1">_xlfn.IFNA(INDIRECT("Family_표준_구성도!B"&amp;MATCH(F80,INDIRECT("Family_표준_구성도!"&amp;"C:C"),0)),"")</f>
        <v>3.2.1.4.2</v>
      </c>
      <c r="C80" s="668" t="s">
        <v>2016</v>
      </c>
      <c r="D80" s="809"/>
      <c r="E80" s="668" t="s">
        <v>2939</v>
      </c>
      <c r="F80" s="810" t="s">
        <v>694</v>
      </c>
      <c r="G80" s="811"/>
      <c r="H80" s="917" t="s">
        <v>3148</v>
      </c>
      <c r="I80" s="674"/>
      <c r="J80" s="674"/>
      <c r="K80" s="674"/>
      <c r="L80" s="674"/>
      <c r="M80" s="674"/>
      <c r="N80" s="675"/>
      <c r="O80" s="676"/>
      <c r="P80" s="677"/>
      <c r="Q80" s="677"/>
      <c r="R80" s="677"/>
      <c r="S80" s="677"/>
      <c r="T80" s="677"/>
      <c r="U80" s="677"/>
      <c r="V80" s="678"/>
      <c r="W80" s="679"/>
      <c r="X80" s="679"/>
      <c r="Y80" s="679"/>
      <c r="Z80" s="679"/>
      <c r="AA80" s="679"/>
      <c r="AB80" s="679"/>
      <c r="AC80" s="679"/>
      <c r="AD80" s="679"/>
      <c r="AE80" s="679"/>
      <c r="AF80" s="1043"/>
      <c r="AG80" s="682"/>
      <c r="AH80" s="682"/>
      <c r="AI80" s="682"/>
      <c r="AJ80" s="682"/>
      <c r="AK80" s="683"/>
      <c r="AL80" s="88" t="str">
        <f ca="1">IF(AND(ISTEXT($E80),ISTEXT($B80)),"산출기준 &gt;&gt;  "&amp;_xlfn.XLOOKUP($E80,산출기준!$D:$D,산출기준!$E:$E,"매칭실패"),"")</f>
        <v>산출기준 &gt;&gt;  [ 벽체 일반 산출 ]</v>
      </c>
    </row>
    <row r="81" spans="1:38" ht="49.9" customHeight="1" outlineLevel="1">
      <c r="B81" s="758"/>
      <c r="C81" s="759"/>
      <c r="D81" s="759"/>
      <c r="E81" s="814"/>
      <c r="F81" s="818" t="s">
        <v>2966</v>
      </c>
      <c r="G81" s="759" t="str">
        <f t="shared" ref="G81:G83" si="30">IF(IF(N81=0,"",N81)&amp;" | "&amp;IF(O81=0,"",O81)&amp;" | "&amp;IF(Q81=0,"",Q81)&amp;" | "&amp;IF(R81=0,"",R81)=" |  |  | ","",IF(N81=0,"",N81)&amp;" | "&amp;IF(O81=0,"",O81)&amp;" | "&amp;IF(Q81=0,"",Q81)&amp;" | "&amp;IF(R81=0,"",R81))</f>
        <v xml:space="preserve">Concrete Brick |  |  | </v>
      </c>
      <c r="H81" s="816" t="s">
        <v>2984</v>
      </c>
      <c r="I81" s="765" t="str">
        <f>LEFT(H81,14)</f>
        <v>A04AL073-00002</v>
      </c>
      <c r="J81" s="766"/>
      <c r="K81" s="766" t="str">
        <f>IFERROR(VLOOKUP($I81,'WM-AR'!$I$7:$AS$3267,34,FALSE),"")</f>
        <v>M2</v>
      </c>
      <c r="L81" s="766" t="str">
        <f>IFERROR(VLOOKUP($I81,'WM-AR'!$I$7:$AS$3267,4,FALSE),"")</f>
        <v>Finishing Work</v>
      </c>
      <c r="M81" s="766" t="str">
        <f>IFERROR(VLOOKUP($I81,'WM-AR'!$I$7:$AS$3267,6,FALSE),"")</f>
        <v>Masonry Work</v>
      </c>
      <c r="N81" s="766" t="str">
        <f>IFERROR(VLOOKUP($I81,'WM-AR'!$I$7:$AS$3267,8,FALSE),"")</f>
        <v>Concrete Brick</v>
      </c>
      <c r="O81" s="766">
        <f>IFERROR(VLOOKUP($I81,'WM-AR'!$I$7:$AS$3267,10,FALSE),"")</f>
        <v>0</v>
      </c>
      <c r="P81" s="766">
        <f>IFERROR(VLOOKUP($I81,'WM-AR'!$I$7:$AS$3267,12,FALSE),"")</f>
        <v>0</v>
      </c>
      <c r="Q81" s="766">
        <f>IFERROR(VLOOKUP($I81,'WM-AR'!$I$7:$AS$3267,14,FALSE),"")</f>
        <v>0</v>
      </c>
      <c r="R81" s="766">
        <f>IFERROR(VLOOKUP($I81,'WM-AR'!$I$7:$AS$3267,16,FALSE),"")</f>
        <v>0</v>
      </c>
      <c r="S81" s="766">
        <f>IFERROR(VLOOKUP($I81,'WM-AR'!$I$7:$AS$3267,18,FALSE),"")</f>
        <v>0</v>
      </c>
      <c r="T81" s="766" t="str">
        <f>IFERROR(VLOOKUP($I81,'WM-AR'!$I$7:$AS$3267,20,FALSE),"")</f>
        <v>[1.0B] w/ All Reinf.(Lath, Steel Tie, Anchor Bar, Mortar, ETC.), Filler, Sealant, Lintel/Sill for Opening, ETC.</v>
      </c>
      <c r="U81" s="766">
        <f>IFERROR(VLOOKUP($I81,'WM-AR'!$I$7:$AS$3267,22,FALSE),"")</f>
        <v>0</v>
      </c>
      <c r="V81" s="766" t="str">
        <f>IFERROR(VLOOKUP($I81,'WM-AR'!$I$7:$AS$3267,24,FALSE),"")</f>
        <v>90mm&lt;THK≤190mm</v>
      </c>
      <c r="W81" s="766">
        <f>IFERROR(VLOOKUP($I81,'WM-AR'!$I$7:$AS$3267,25,FALSE),"")</f>
        <v>0</v>
      </c>
      <c r="X81" s="766" t="str">
        <f>IFERROR(VLOOKUP($I81,'WM-AR'!$I$7:$AS$3267,26,FALSE),"")</f>
        <v>THK=(  )mm</v>
      </c>
      <c r="Y81" s="766">
        <f>IFERROR(VLOOKUP($I81,'WM-AR'!$I$7:$AS$3267,27,FALSE),"")</f>
        <v>0</v>
      </c>
      <c r="Z81" s="766">
        <f>IFERROR(VLOOKUP($I81,'WM-AR'!$I$7:$AS$3267,28,FALSE),"")</f>
        <v>0</v>
      </c>
      <c r="AA81" s="766">
        <f>IFERROR(VLOOKUP($I81,'WM-AR'!$I$7:$AS$3267,29,FALSE),"")</f>
        <v>0</v>
      </c>
      <c r="AB81" s="766">
        <f>IFERROR(VLOOKUP($I81,'WM-AR'!$I$7:$AS$3267,30,FALSE),"")</f>
        <v>0</v>
      </c>
      <c r="AC81" s="766">
        <f>IFERROR(VLOOKUP($I81,'WM-AR'!$I$7:$AS$3267,31,FALSE),"")</f>
        <v>0</v>
      </c>
      <c r="AD81" s="766">
        <f>IFERROR(VLOOKUP($I81,'WM-AR'!$I$7:$AS$3267,32,FALSE),"")</f>
        <v>0</v>
      </c>
      <c r="AE81" s="766" t="str">
        <f>IFERROR(VLOOKUP($I81,'WM-AR'!$I$7:$AS$3267,33,FALSE),"")</f>
        <v/>
      </c>
      <c r="AF81" s="817" t="s">
        <v>3135</v>
      </c>
      <c r="AG81" s="768" t="s">
        <v>1657</v>
      </c>
      <c r="AH81" s="768" t="s">
        <v>1657</v>
      </c>
      <c r="AI81" s="769"/>
      <c r="AJ81" s="769" t="str">
        <f>K81</f>
        <v>M2</v>
      </c>
      <c r="AK81" s="905"/>
      <c r="AL81" s="88" t="str">
        <f>IF(AND(ISTEXT($E81),ISTEXT($B81)),"산출기준 &gt;&gt;  "&amp;_xlfn.XLOOKUP($E81,산출기준!$D:$D,산출기준!$E:$E,"매칭실패"),"")</f>
        <v/>
      </c>
    </row>
    <row r="82" spans="1:38" ht="49.9" customHeight="1" outlineLevel="1">
      <c r="B82" s="758"/>
      <c r="C82" s="759"/>
      <c r="D82" s="759"/>
      <c r="E82" s="814"/>
      <c r="F82" s="818" t="s">
        <v>2843</v>
      </c>
      <c r="G82" s="759" t="str">
        <f t="shared" si="30"/>
        <v xml:space="preserve">Insulation | Mineral Wool (Rock Wool) |  | </v>
      </c>
      <c r="H82" s="816" t="s">
        <v>3146</v>
      </c>
      <c r="I82" s="765" t="str">
        <f>LEFT(H82,14)</f>
        <v>A04AL076-00002</v>
      </c>
      <c r="J82" s="766"/>
      <c r="K82" s="766" t="str">
        <f>IFERROR(VLOOKUP($I82,'WM-AR'!$I$7:$AS$3267,34,FALSE),"")</f>
        <v>M2</v>
      </c>
      <c r="L82" s="766" t="str">
        <f>IFERROR(VLOOKUP($I82,'WM-AR'!$I$7:$AS$3267,4,FALSE),"")</f>
        <v>Finishing Work</v>
      </c>
      <c r="M82" s="766" t="str">
        <f>IFERROR(VLOOKUP($I82,'WM-AR'!$I$7:$AS$3267,6,FALSE),"")</f>
        <v>Masonry Work</v>
      </c>
      <c r="N82" s="766" t="str">
        <f>IFERROR(VLOOKUP($I82,'WM-AR'!$I$7:$AS$3267,8,FALSE),"")</f>
        <v>Insulation</v>
      </c>
      <c r="O82" s="766" t="str">
        <f>IFERROR(VLOOKUP($I82,'WM-AR'!$I$7:$AS$3267,10,FALSE),"")</f>
        <v>Mineral Wool (Rock Wool)</v>
      </c>
      <c r="P82" s="766">
        <f>IFERROR(VLOOKUP($I82,'WM-AR'!$I$7:$AS$3267,12,FALSE),"")</f>
        <v>0</v>
      </c>
      <c r="Q82" s="766">
        <f>IFERROR(VLOOKUP($I82,'WM-AR'!$I$7:$AS$3267,14,FALSE),"")</f>
        <v>0</v>
      </c>
      <c r="R82" s="766">
        <f>IFERROR(VLOOKUP($I82,'WM-AR'!$I$7:$AS$3267,16,FALSE),"")</f>
        <v>0</v>
      </c>
      <c r="S82" s="766">
        <f>IFERROR(VLOOKUP($I82,'WM-AR'!$I$7:$AS$3267,18,FALSE),"")</f>
        <v>0</v>
      </c>
      <c r="T82" s="766" t="str">
        <f>IFERROR(VLOOKUP($I82,'WM-AR'!$I$7:$AS$3267,20,FALSE),"")</f>
        <v>Minimum Density of 50 kg/m3</v>
      </c>
      <c r="U82" s="766">
        <f>IFERROR(VLOOKUP($I82,'WM-AR'!$I$7:$AS$3267,22,FALSE),"")</f>
        <v>0</v>
      </c>
      <c r="V82" s="766" t="str">
        <f>IFERROR(VLOOKUP($I82,'WM-AR'!$I$7:$AS$3267,24,FALSE),"")</f>
        <v>50mm≤THK&lt;75mm</v>
      </c>
      <c r="W82" s="766">
        <f>IFERROR(VLOOKUP($I82,'WM-AR'!$I$7:$AS$3267,25,FALSE),"")</f>
        <v>0</v>
      </c>
      <c r="X82" s="766" t="str">
        <f>IFERROR(VLOOKUP($I82,'WM-AR'!$I$7:$AS$3267,26,FALSE),"")</f>
        <v>THK=(  )mm</v>
      </c>
      <c r="Y82" s="766">
        <f>IFERROR(VLOOKUP($I82,'WM-AR'!$I$7:$AS$3267,27,FALSE),"")</f>
        <v>0</v>
      </c>
      <c r="Z82" s="766">
        <f>IFERROR(VLOOKUP($I82,'WM-AR'!$I$7:$AS$3267,28,FALSE),"")</f>
        <v>0</v>
      </c>
      <c r="AA82" s="766">
        <f>IFERROR(VLOOKUP($I82,'WM-AR'!$I$7:$AS$3267,29,FALSE),"")</f>
        <v>0</v>
      </c>
      <c r="AB82" s="766">
        <f>IFERROR(VLOOKUP($I82,'WM-AR'!$I$7:$AS$3267,30,FALSE),"")</f>
        <v>0</v>
      </c>
      <c r="AC82" s="766">
        <f>IFERROR(VLOOKUP($I82,'WM-AR'!$I$7:$AS$3267,31,FALSE),"")</f>
        <v>0</v>
      </c>
      <c r="AD82" s="766">
        <f>IFERROR(VLOOKUP($I82,'WM-AR'!$I$7:$AS$3267,32,FALSE),"")</f>
        <v>0</v>
      </c>
      <c r="AE82" s="766" t="str">
        <f>IFERROR(VLOOKUP($I82,'WM-AR'!$I$7:$AS$3267,33,FALSE),"")</f>
        <v/>
      </c>
      <c r="AF82" s="817" t="s">
        <v>3147</v>
      </c>
      <c r="AG82" s="768" t="s">
        <v>1657</v>
      </c>
      <c r="AH82" s="768" t="s">
        <v>1657</v>
      </c>
      <c r="AI82" s="769"/>
      <c r="AJ82" s="769" t="str">
        <f>K82</f>
        <v>M2</v>
      </c>
      <c r="AK82" s="905"/>
      <c r="AL82" s="88" t="str">
        <f>IF(AND(ISTEXT($E82),ISTEXT($B82)),"산출기준 &gt;&gt;  "&amp;_xlfn.XLOOKUP($E82,산출기준!$D:$D,산출기준!$E:$E,"매칭실패"),"")</f>
        <v/>
      </c>
    </row>
    <row r="83" spans="1:38" ht="75" customHeight="1" outlineLevel="1">
      <c r="B83" s="758"/>
      <c r="C83" s="759"/>
      <c r="D83" s="759"/>
      <c r="E83" s="814"/>
      <c r="F83" s="818" t="s">
        <v>2951</v>
      </c>
      <c r="G83" s="759" t="str">
        <f t="shared" si="30"/>
        <v>Gypsumboard Partition Wall (Fixed Type) | Fire Protective Rating: N/A, 1-Layer Gypsum Board to One Side |  | w/o Insulation</v>
      </c>
      <c r="H83" s="816" t="s">
        <v>3095</v>
      </c>
      <c r="I83" s="765" t="str">
        <f>LEFT(H83,14)</f>
        <v>A04AS177-00002</v>
      </c>
      <c r="J83" s="766"/>
      <c r="K83" s="766" t="str">
        <f>IFERROR(VLOOKUP($I83,'WM-AR'!$I$7:$AS$3267,34,FALSE),"")</f>
        <v>M2</v>
      </c>
      <c r="L83" s="766" t="str">
        <f>IFERROR(VLOOKUP($I83,'WM-AR'!$I$7:$AS$3267,4,FALSE),"")</f>
        <v>Finishing Work</v>
      </c>
      <c r="M83" s="766" t="str">
        <f>IFERROR(VLOOKUP($I83,'WM-AR'!$I$7:$AS$3267,6,FALSE),"")</f>
        <v>Exterior/Interior Finish Work</v>
      </c>
      <c r="N83" s="766" t="str">
        <f>IFERROR(VLOOKUP($I83,'WM-AR'!$I$7:$AS$3267,8,FALSE),"")</f>
        <v>Gypsumboard Partition Wall (Fixed Type)</v>
      </c>
      <c r="O83" s="766" t="str">
        <f>IFERROR(VLOOKUP($I83,'WM-AR'!$I$7:$AS$3267,10,FALSE),"")</f>
        <v>Fire Protective Rating: N/A, 1-Layer Gypsum Board to One Side</v>
      </c>
      <c r="P83" s="766">
        <f>IFERROR(VLOOKUP($I83,'WM-AR'!$I$7:$AS$3267,12,FALSE),"")</f>
        <v>0</v>
      </c>
      <c r="Q83" s="766">
        <f>IFERROR(VLOOKUP($I83,'WM-AR'!$I$7:$AS$3267,14,FALSE),"")</f>
        <v>0</v>
      </c>
      <c r="R83" s="766" t="str">
        <f>IFERROR(VLOOKUP($I83,'WM-AR'!$I$7:$AS$3267,16,FALSE),"")</f>
        <v>w/o Insulation</v>
      </c>
      <c r="S83" s="766">
        <f>IFERROR(VLOOKUP($I83,'WM-AR'!$I$7:$AS$3267,18,FALSE),"")</f>
        <v>0</v>
      </c>
      <c r="T83" s="766" t="str">
        <f>IFERROR(VLOOKUP($I83,'WM-AR'!$I$7:$AS$3267,20,FALSE),"")</f>
        <v>Including Supporting Frame(Stud) &amp; Accessories</v>
      </c>
      <c r="U83" s="766">
        <f>IFERROR(VLOOKUP($I83,'WM-AR'!$I$7:$AS$3267,22,FALSE),"")</f>
        <v>0</v>
      </c>
      <c r="V83" s="766" t="str">
        <f>IFERROR(VLOOKUP($I83,'WM-AR'!$I$7:$AS$3267,24,FALSE),"")</f>
        <v>1-Layer Gypsumboard THK=12.5mm</v>
      </c>
      <c r="W83" s="766">
        <f>IFERROR(VLOOKUP($I83,'WM-AR'!$I$7:$AS$3267,25,FALSE),"")</f>
        <v>0</v>
      </c>
      <c r="X83" s="766" t="str">
        <f>IFERROR(VLOOKUP($I83,'WM-AR'!$I$7:$AS$3267,26,FALSE),"")</f>
        <v/>
      </c>
      <c r="Y83" s="766">
        <f>IFERROR(VLOOKUP($I83,'WM-AR'!$I$7:$AS$3267,27,FALSE),"")</f>
        <v>0</v>
      </c>
      <c r="Z83" s="766">
        <f>IFERROR(VLOOKUP($I83,'WM-AR'!$I$7:$AS$3267,28,FALSE),"")</f>
        <v>0</v>
      </c>
      <c r="AA83" s="766">
        <f>IFERROR(VLOOKUP($I83,'WM-AR'!$I$7:$AS$3267,29,FALSE),"")</f>
        <v>0</v>
      </c>
      <c r="AB83" s="766">
        <f>IFERROR(VLOOKUP($I83,'WM-AR'!$I$7:$AS$3267,30,FALSE),"")</f>
        <v>0</v>
      </c>
      <c r="AC83" s="766">
        <f>IFERROR(VLOOKUP($I83,'WM-AR'!$I$7:$AS$3267,31,FALSE),"")</f>
        <v>0</v>
      </c>
      <c r="AD83" s="766">
        <f>IFERROR(VLOOKUP($I83,'WM-AR'!$I$7:$AS$3267,32,FALSE),"")</f>
        <v>0</v>
      </c>
      <c r="AE83" s="766" t="str">
        <f>IFERROR(VLOOKUP($I83,'WM-AR'!$I$7:$AS$3267,33,FALSE),"")</f>
        <v/>
      </c>
      <c r="AF83" s="817"/>
      <c r="AG83" s="768" t="s">
        <v>1657</v>
      </c>
      <c r="AH83" s="768" t="s">
        <v>1657</v>
      </c>
      <c r="AI83" s="769"/>
      <c r="AJ83" s="769" t="str">
        <f>K83</f>
        <v>M2</v>
      </c>
      <c r="AK83" s="905"/>
      <c r="AL83" s="88" t="str">
        <f>IF(AND(ISTEXT($E83),ISTEXT($B83)),"산출기준 &gt;&gt;  "&amp;_xlfn.XLOOKUP($E83,산출기준!$D:$D,산출기준!$E:$E,"매칭실패"),"")</f>
        <v/>
      </c>
    </row>
    <row r="84" spans="1:38">
      <c r="A84" s="1019"/>
      <c r="B84" s="684"/>
      <c r="C84" s="685"/>
      <c r="D84" s="1020"/>
      <c r="E84" s="687"/>
      <c r="F84" s="1021"/>
      <c r="G84" s="875" t="s">
        <v>2239</v>
      </c>
      <c r="H84" s="824"/>
      <c r="I84" s="692" t="str">
        <f t="shared" ref="I84:I86" si="31">LEFT(H84,14)</f>
        <v/>
      </c>
      <c r="J84" s="1022"/>
      <c r="K84" s="1023" t="str">
        <f>IFERROR(VLOOKUP($I84,'WM-AR'!$I$7:$AS$3267,34,FALSE),"")</f>
        <v/>
      </c>
      <c r="L84" s="1024" t="str">
        <f>IFERROR(VLOOKUP($I84,'WM-AR'!$I$7:$AS$3267,4,FALSE),"")</f>
        <v/>
      </c>
      <c r="M84" s="1024" t="str">
        <f>IFERROR(VLOOKUP($I84,'WM-AR'!$I$7:$AS$3267,6,FALSE),"")</f>
        <v/>
      </c>
      <c r="N84" s="1024" t="str">
        <f>IFERROR(VLOOKUP($I84,'WM-AR'!$I$7:$AS$3267,8,FALSE),"")</f>
        <v/>
      </c>
      <c r="O84" s="1025" t="str">
        <f>IFERROR(VLOOKUP($I84,'WM-AR'!$I$7:$AS$3267,10,FALSE),"")</f>
        <v/>
      </c>
      <c r="P84" s="1026" t="str">
        <f>IFERROR(VLOOKUP($I84,'WM-AR'!$I$7:$AS$3267,12,FALSE),"")</f>
        <v/>
      </c>
      <c r="Q84" s="1026" t="str">
        <f>IFERROR(VLOOKUP($I84,'WM-AR'!$I$7:$AS$3267,14,FALSE),"")</f>
        <v/>
      </c>
      <c r="R84" s="1026" t="str">
        <f>IFERROR(VLOOKUP($I84,'WM-AR'!$I$7:$AS$3267,16,FALSE),"")</f>
        <v/>
      </c>
      <c r="S84" s="1026" t="str">
        <f>IFERROR(VLOOKUP($I84,'WM-AR'!$I$7:$AS$3267,18,FALSE),"")</f>
        <v/>
      </c>
      <c r="T84" s="1026" t="str">
        <f>IFERROR(VLOOKUP($I84,'WM-AR'!$I$7:$AS$3267,20,FALSE),"")</f>
        <v/>
      </c>
      <c r="U84" s="1026" t="str">
        <f>IFERROR(VLOOKUP($I84,'WM-AR'!$I$7:$AS$3267,22,FALSE),"")</f>
        <v/>
      </c>
      <c r="V84" s="1026" t="str">
        <f>IFERROR(VLOOKUP($I84,'WM-AR'!$I$7:$AS$3267,24,FALSE),"")</f>
        <v/>
      </c>
      <c r="W84" s="1026" t="str">
        <f>IFERROR(VLOOKUP($I84,'WM-AR'!$I$7:$AS$3267,25,FALSE),"")</f>
        <v/>
      </c>
      <c r="X84" s="1026" t="str">
        <f>IFERROR(VLOOKUP($I84,'WM-AR'!$I$7:$AS$3267,26,FALSE),"")</f>
        <v/>
      </c>
      <c r="Y84" s="1026" t="str">
        <f>IFERROR(VLOOKUP($I84,'WM-AR'!$I$7:$AS$3267,27,FALSE),"")</f>
        <v/>
      </c>
      <c r="Z84" s="1026" t="str">
        <f>IFERROR(VLOOKUP($I84,'WM-AR'!$I$7:$AS$3267,28,FALSE),"")</f>
        <v/>
      </c>
      <c r="AA84" s="1026" t="str">
        <f>IFERROR(VLOOKUP($I84,'WM-AR'!$I$7:$AS$3267,29,FALSE),"")</f>
        <v/>
      </c>
      <c r="AB84" s="1026" t="str">
        <f>IFERROR(VLOOKUP($I84,'WM-AR'!$I$7:$AS$3267,30,FALSE),"")</f>
        <v/>
      </c>
      <c r="AC84" s="1026" t="str">
        <f>IFERROR(VLOOKUP($I84,'WM-AR'!$I$7:$AS$3267,31,FALSE),"")</f>
        <v/>
      </c>
      <c r="AD84" s="1026" t="str">
        <f>IFERROR(VLOOKUP($I84,'WM-AR'!$I$7:$AS$3267,32,FALSE),"")</f>
        <v/>
      </c>
      <c r="AE84" s="1026" t="str">
        <f>IFERROR(VLOOKUP($I84,'WM-AR'!$I$7:$AS$3267,33,FALSE),"")</f>
        <v/>
      </c>
      <c r="AF84" s="1027"/>
      <c r="AG84" s="834"/>
      <c r="AH84" s="834"/>
      <c r="AI84" s="836"/>
      <c r="AJ84" s="836" t="str">
        <f t="shared" ref="AJ84:AJ86" si="32">K84</f>
        <v/>
      </c>
      <c r="AK84" s="704"/>
      <c r="AL84" s="1028" t="str">
        <f>IF(AND(ISTEXT($E84),ISTEXT($B84)),"산출기준 &gt;&gt;  "&amp;_xlfn.XLOOKUP($E84,산출기준!$D:$D,산출기준!$E:$E,"매칭실패"),"")</f>
        <v/>
      </c>
    </row>
    <row r="85" spans="1:38">
      <c r="A85" s="1019"/>
      <c r="B85" s="705"/>
      <c r="C85" s="706"/>
      <c r="D85" s="711"/>
      <c r="E85" s="708"/>
      <c r="F85" s="1029"/>
      <c r="G85" s="882"/>
      <c r="H85" s="843"/>
      <c r="I85" s="712" t="str">
        <f t="shared" si="31"/>
        <v/>
      </c>
      <c r="J85" s="1030"/>
      <c r="K85" s="1031" t="str">
        <f>IFERROR(VLOOKUP($I85,'WM-AR'!$I$7:$AS$3267,34,FALSE),"")</f>
        <v/>
      </c>
      <c r="L85" s="1030" t="str">
        <f>IFERROR(VLOOKUP($I85,'WM-AR'!$I$7:$AS$3267,4,FALSE),"")</f>
        <v/>
      </c>
      <c r="M85" s="1030" t="str">
        <f>IFERROR(VLOOKUP($I85,'WM-AR'!$I$7:$AS$3267,6,FALSE),"")</f>
        <v/>
      </c>
      <c r="N85" s="1030" t="str">
        <f>IFERROR(VLOOKUP($I85,'WM-AR'!$I$7:$AS$3267,8,FALSE),"")</f>
        <v/>
      </c>
      <c r="O85" s="1032" t="str">
        <f>IFERROR(VLOOKUP($I85,'WM-AR'!$I$7:$AS$3267,10,FALSE),"")</f>
        <v/>
      </c>
      <c r="P85" s="1033" t="str">
        <f>IFERROR(VLOOKUP($I85,'WM-AR'!$I$7:$AS$3267,12,FALSE),"")</f>
        <v/>
      </c>
      <c r="Q85" s="1033" t="str">
        <f>IFERROR(VLOOKUP($I85,'WM-AR'!$I$7:$AS$3267,14,FALSE),"")</f>
        <v/>
      </c>
      <c r="R85" s="1033" t="str">
        <f>IFERROR(VLOOKUP($I85,'WM-AR'!$I$7:$AS$3267,16,FALSE),"")</f>
        <v/>
      </c>
      <c r="S85" s="1033" t="str">
        <f>IFERROR(VLOOKUP($I85,'WM-AR'!$I$7:$AS$3267,18,FALSE),"")</f>
        <v/>
      </c>
      <c r="T85" s="1033" t="str">
        <f>IFERROR(VLOOKUP($I85,'WM-AR'!$I$7:$AS$3267,20,FALSE),"")</f>
        <v/>
      </c>
      <c r="U85" s="1033" t="str">
        <f>IFERROR(VLOOKUP($I85,'WM-AR'!$I$7:$AS$3267,22,FALSE),"")</f>
        <v/>
      </c>
      <c r="V85" s="1033" t="str">
        <f>IFERROR(VLOOKUP($I85,'WM-AR'!$I$7:$AS$3267,24,FALSE),"")</f>
        <v/>
      </c>
      <c r="W85" s="1033" t="str">
        <f>IFERROR(VLOOKUP($I85,'WM-AR'!$I$7:$AS$3267,25,FALSE),"")</f>
        <v/>
      </c>
      <c r="X85" s="1033" t="str">
        <f>IFERROR(VLOOKUP($I85,'WM-AR'!$I$7:$AS$3267,26,FALSE),"")</f>
        <v/>
      </c>
      <c r="Y85" s="1033" t="str">
        <f>IFERROR(VLOOKUP($I85,'WM-AR'!$I$7:$AS$3267,27,FALSE),"")</f>
        <v/>
      </c>
      <c r="Z85" s="1033" t="str">
        <f>IFERROR(VLOOKUP($I85,'WM-AR'!$I$7:$AS$3267,28,FALSE),"")</f>
        <v/>
      </c>
      <c r="AA85" s="1033" t="str">
        <f>IFERROR(VLOOKUP($I85,'WM-AR'!$I$7:$AS$3267,29,FALSE),"")</f>
        <v/>
      </c>
      <c r="AB85" s="1033" t="str">
        <f>IFERROR(VLOOKUP($I85,'WM-AR'!$I$7:$AS$3267,30,FALSE),"")</f>
        <v/>
      </c>
      <c r="AC85" s="1033" t="str">
        <f>IFERROR(VLOOKUP($I85,'WM-AR'!$I$7:$AS$3267,31,FALSE),"")</f>
        <v/>
      </c>
      <c r="AD85" s="1033" t="str">
        <f>IFERROR(VLOOKUP($I85,'WM-AR'!$I$7:$AS$3267,32,FALSE),"")</f>
        <v/>
      </c>
      <c r="AE85" s="1033" t="str">
        <f>IFERROR(VLOOKUP($I85,'WM-AR'!$I$7:$AS$3267,33,FALSE),"")</f>
        <v/>
      </c>
      <c r="AF85" s="1034"/>
      <c r="AG85" s="852"/>
      <c r="AH85" s="852"/>
      <c r="AI85" s="854"/>
      <c r="AJ85" s="854" t="str">
        <f t="shared" si="32"/>
        <v/>
      </c>
      <c r="AK85" s="723"/>
      <c r="AL85" s="1028" t="str">
        <f>IF(AND(ISTEXT($E85),ISTEXT($B85)),"산출기준 &gt;&gt;  "&amp;_xlfn.XLOOKUP($E85,산출기준!$D:$D,산출기준!$E:$E,"매칭실패"),"")</f>
        <v/>
      </c>
    </row>
    <row r="86" spans="1:38">
      <c r="A86" s="1019"/>
      <c r="B86" s="724"/>
      <c r="C86" s="725"/>
      <c r="D86" s="731"/>
      <c r="E86" s="727"/>
      <c r="F86" s="1035"/>
      <c r="G86" s="886"/>
      <c r="H86" s="861"/>
      <c r="I86" s="732" t="str">
        <f t="shared" si="31"/>
        <v/>
      </c>
      <c r="J86" s="1036"/>
      <c r="K86" s="1037" t="str">
        <f>IFERROR(VLOOKUP($I86,'WM-AR'!$I$7:$AS$3267,34,FALSE),"")</f>
        <v/>
      </c>
      <c r="L86" s="1036" t="str">
        <f>IFERROR(VLOOKUP($I86,'WM-AR'!$I$7:$AS$3267,4,FALSE),"")</f>
        <v/>
      </c>
      <c r="M86" s="1036" t="str">
        <f>IFERROR(VLOOKUP($I86,'WM-AR'!$I$7:$AS$3267,6,FALSE),"")</f>
        <v/>
      </c>
      <c r="N86" s="1036" t="str">
        <f>IFERROR(VLOOKUP($I86,'WM-AR'!$I$7:$AS$3267,8,FALSE),"")</f>
        <v/>
      </c>
      <c r="O86" s="1038" t="str">
        <f>IFERROR(VLOOKUP($I86,'WM-AR'!$I$7:$AS$3267,10,FALSE),"")</f>
        <v/>
      </c>
      <c r="P86" s="1039" t="str">
        <f>IFERROR(VLOOKUP($I86,'WM-AR'!$I$7:$AS$3267,12,FALSE),"")</f>
        <v/>
      </c>
      <c r="Q86" s="1039" t="str">
        <f>IFERROR(VLOOKUP($I86,'WM-AR'!$I$7:$AS$3267,14,FALSE),"")</f>
        <v/>
      </c>
      <c r="R86" s="1039" t="str">
        <f>IFERROR(VLOOKUP($I86,'WM-AR'!$I$7:$AS$3267,16,FALSE),"")</f>
        <v/>
      </c>
      <c r="S86" s="1039" t="str">
        <f>IFERROR(VLOOKUP($I86,'WM-AR'!$I$7:$AS$3267,18,FALSE),"")</f>
        <v/>
      </c>
      <c r="T86" s="1039" t="str">
        <f>IFERROR(VLOOKUP($I86,'WM-AR'!$I$7:$AS$3267,20,FALSE),"")</f>
        <v/>
      </c>
      <c r="U86" s="1039" t="str">
        <f>IFERROR(VLOOKUP($I86,'WM-AR'!$I$7:$AS$3267,22,FALSE),"")</f>
        <v/>
      </c>
      <c r="V86" s="1039" t="str">
        <f>IFERROR(VLOOKUP($I86,'WM-AR'!$I$7:$AS$3267,24,FALSE),"")</f>
        <v/>
      </c>
      <c r="W86" s="1039" t="str">
        <f>IFERROR(VLOOKUP($I86,'WM-AR'!$I$7:$AS$3267,25,FALSE),"")</f>
        <v/>
      </c>
      <c r="X86" s="1039" t="str">
        <f>IFERROR(VLOOKUP($I86,'WM-AR'!$I$7:$AS$3267,26,FALSE),"")</f>
        <v/>
      </c>
      <c r="Y86" s="1039" t="str">
        <f>IFERROR(VLOOKUP($I86,'WM-AR'!$I$7:$AS$3267,27,FALSE),"")</f>
        <v/>
      </c>
      <c r="Z86" s="1039" t="str">
        <f>IFERROR(VLOOKUP($I86,'WM-AR'!$I$7:$AS$3267,28,FALSE),"")</f>
        <v/>
      </c>
      <c r="AA86" s="1039" t="str">
        <f>IFERROR(VLOOKUP($I86,'WM-AR'!$I$7:$AS$3267,29,FALSE),"")</f>
        <v/>
      </c>
      <c r="AB86" s="1039" t="str">
        <f>IFERROR(VLOOKUP($I86,'WM-AR'!$I$7:$AS$3267,30,FALSE),"")</f>
        <v/>
      </c>
      <c r="AC86" s="1039" t="str">
        <f>IFERROR(VLOOKUP($I86,'WM-AR'!$I$7:$AS$3267,31,FALSE),"")</f>
        <v/>
      </c>
      <c r="AD86" s="1039" t="str">
        <f>IFERROR(VLOOKUP($I86,'WM-AR'!$I$7:$AS$3267,32,FALSE),"")</f>
        <v/>
      </c>
      <c r="AE86" s="1039" t="str">
        <f>IFERROR(VLOOKUP($I86,'WM-AR'!$I$7:$AS$3267,33,FALSE),"")</f>
        <v/>
      </c>
      <c r="AF86" s="1040"/>
      <c r="AG86" s="870"/>
      <c r="AH86" s="870"/>
      <c r="AI86" s="871"/>
      <c r="AJ86" s="871" t="str">
        <f t="shared" si="32"/>
        <v/>
      </c>
      <c r="AK86" s="743"/>
      <c r="AL86" s="1028" t="str">
        <f>IF(AND(ISTEXT($E86),ISTEXT($B86)),"산출기준 &gt;&gt;  "&amp;_xlfn.XLOOKUP($E86,산출기준!$D:$D,산출기준!$E:$E,"매칭실패"),"")</f>
        <v/>
      </c>
    </row>
    <row r="87" spans="1:38">
      <c r="B87" s="635"/>
      <c r="C87" s="636"/>
      <c r="D87" s="636"/>
      <c r="E87" s="636"/>
      <c r="F87" s="638"/>
      <c r="G87" s="639"/>
      <c r="H87" s="639"/>
      <c r="I87" s="641"/>
      <c r="J87" s="642"/>
      <c r="K87" s="642"/>
      <c r="L87" s="642"/>
      <c r="M87" s="642"/>
      <c r="N87" s="642"/>
      <c r="O87" s="642"/>
      <c r="P87" s="642"/>
      <c r="Q87" s="642"/>
      <c r="R87" s="642"/>
      <c r="S87" s="642"/>
      <c r="T87" s="642"/>
      <c r="U87" s="642"/>
      <c r="V87" s="642"/>
      <c r="W87" s="642"/>
      <c r="X87" s="642"/>
      <c r="Y87" s="642"/>
      <c r="Z87" s="642"/>
      <c r="AA87" s="642"/>
      <c r="AB87" s="642"/>
      <c r="AC87" s="642"/>
      <c r="AD87" s="642"/>
      <c r="AE87" s="642"/>
      <c r="AF87" s="636"/>
      <c r="AG87" s="643"/>
      <c r="AH87" s="643"/>
      <c r="AI87" s="644"/>
      <c r="AJ87" s="644"/>
      <c r="AK87" s="639"/>
      <c r="AL87" s="88" t="str">
        <f>IF(AND(ISTEXT($E87),ISTEXT($B87)),"산출기준 &gt;&gt;  "&amp;_xlfn.XLOOKUP($E87,산출기준!$D:$D,산출기준!$E:$E,"매칭실패"),"")</f>
        <v/>
      </c>
    </row>
    <row r="88" spans="1:38">
      <c r="B88" s="645"/>
      <c r="C88" s="646" t="s">
        <v>3112</v>
      </c>
      <c r="D88" s="648"/>
      <c r="E88" s="648"/>
      <c r="F88" s="1047" t="s">
        <v>3143</v>
      </c>
      <c r="G88" s="645"/>
      <c r="H88" s="651"/>
      <c r="I88" s="652"/>
      <c r="J88" s="652"/>
      <c r="K88" s="653"/>
      <c r="L88" s="653"/>
      <c r="M88" s="653"/>
      <c r="N88" s="653"/>
      <c r="O88" s="653"/>
      <c r="P88" s="653"/>
      <c r="Q88" s="653"/>
      <c r="R88" s="653"/>
      <c r="S88" s="653"/>
      <c r="T88" s="653"/>
      <c r="U88" s="653"/>
      <c r="V88" s="653"/>
      <c r="W88" s="653"/>
      <c r="X88" s="653"/>
      <c r="Y88" s="653"/>
      <c r="Z88" s="653"/>
      <c r="AA88" s="653"/>
      <c r="AB88" s="653"/>
      <c r="AC88" s="653"/>
      <c r="AD88" s="653"/>
      <c r="AE88" s="653"/>
      <c r="AF88" s="656"/>
      <c r="AG88" s="656"/>
      <c r="AH88" s="656"/>
      <c r="AI88" s="656"/>
      <c r="AJ88" s="656"/>
      <c r="AK88" s="657"/>
      <c r="AL88" s="88" t="str">
        <f>IF(AND(ISTEXT($E88),ISTEXT($B88)),"산출기준 &gt;&gt;  "&amp;_xlfn.XLOOKUP($E88,산출기준!$D:$D,산출기준!$E:$E,"매칭실패"),"")</f>
        <v/>
      </c>
    </row>
    <row r="89" spans="1:38">
      <c r="B89" s="658"/>
      <c r="C89" s="659"/>
      <c r="D89" s="659"/>
      <c r="E89" s="659"/>
      <c r="F89" s="1056" t="s">
        <v>695</v>
      </c>
      <c r="G89" s="662"/>
      <c r="H89" s="662"/>
      <c r="I89" s="652"/>
      <c r="J89" s="664"/>
      <c r="K89" s="664"/>
      <c r="L89" s="664"/>
      <c r="M89" s="664"/>
      <c r="N89" s="664"/>
      <c r="O89" s="664"/>
      <c r="P89" s="664"/>
      <c r="Q89" s="664"/>
      <c r="R89" s="664"/>
      <c r="S89" s="664"/>
      <c r="T89" s="664"/>
      <c r="U89" s="664"/>
      <c r="V89" s="664"/>
      <c r="W89" s="664"/>
      <c r="X89" s="664"/>
      <c r="Y89" s="664"/>
      <c r="Z89" s="664"/>
      <c r="AA89" s="664"/>
      <c r="AB89" s="664"/>
      <c r="AC89" s="664"/>
      <c r="AD89" s="664"/>
      <c r="AE89" s="664"/>
      <c r="AF89" s="659"/>
      <c r="AG89" s="665"/>
      <c r="AH89" s="665"/>
      <c r="AI89" s="666"/>
      <c r="AJ89" s="666"/>
      <c r="AK89" s="662"/>
      <c r="AL89" s="88" t="str">
        <f>IF(AND(ISTEXT($E89),ISTEXT($B89)),"산출기준 &gt;&gt;  "&amp;_xlfn.XLOOKUP($E89,산출기준!$D:$D,산출기준!$E:$E,"매칭실패"),"")</f>
        <v/>
      </c>
    </row>
    <row r="90" spans="1:38" ht="34.9" customHeight="1">
      <c r="B90" s="808" t="str" cm="1">
        <f t="array" aca="1" ref="B90" ca="1">_xlfn.IFNA(INDIRECT("Family_표준_구성도!B"&amp;MATCH(F90,INDIRECT("Family_표준_구성도!"&amp;"C:C"),0)),"")</f>
        <v>3.2.1.4.3</v>
      </c>
      <c r="C90" s="668" t="s">
        <v>2016</v>
      </c>
      <c r="D90" s="809"/>
      <c r="E90" s="668" t="s">
        <v>2939</v>
      </c>
      <c r="F90" s="810" t="s">
        <v>697</v>
      </c>
      <c r="G90" s="811"/>
      <c r="H90" s="917" t="s">
        <v>3149</v>
      </c>
      <c r="I90" s="674"/>
      <c r="J90" s="674"/>
      <c r="K90" s="674"/>
      <c r="L90" s="674"/>
      <c r="M90" s="674"/>
      <c r="N90" s="675"/>
      <c r="O90" s="676"/>
      <c r="P90" s="677"/>
      <c r="Q90" s="677"/>
      <c r="R90" s="677"/>
      <c r="S90" s="677"/>
      <c r="T90" s="677"/>
      <c r="U90" s="677"/>
      <c r="V90" s="678"/>
      <c r="W90" s="679"/>
      <c r="X90" s="679"/>
      <c r="Y90" s="679"/>
      <c r="Z90" s="679"/>
      <c r="AA90" s="679"/>
      <c r="AB90" s="679"/>
      <c r="AC90" s="679"/>
      <c r="AD90" s="679"/>
      <c r="AE90" s="679"/>
      <c r="AF90" s="1043"/>
      <c r="AG90" s="682"/>
      <c r="AH90" s="682"/>
      <c r="AI90" s="682"/>
      <c r="AJ90" s="682"/>
      <c r="AK90" s="683"/>
      <c r="AL90" s="88" t="str">
        <f ca="1">IF(AND(ISTEXT($E90),ISTEXT($B90)),"산출기준 &gt;&gt;  "&amp;_xlfn.XLOOKUP($E90,산출기준!$D:$D,산출기준!$E:$E,"매칭실패"),"")</f>
        <v>산출기준 &gt;&gt;  [ 벽체 일반 산출 ]</v>
      </c>
    </row>
    <row r="91" spans="1:38" ht="49.9" customHeight="1" outlineLevel="1">
      <c r="B91" s="758"/>
      <c r="C91" s="759"/>
      <c r="D91" s="759"/>
      <c r="E91" s="814"/>
      <c r="F91" s="818" t="s">
        <v>2966</v>
      </c>
      <c r="G91" s="759" t="str">
        <f t="shared" ref="G91:G93" si="33">IF(IF(N91=0,"",N91)&amp;" | "&amp;IF(O91=0,"",O91)&amp;" | "&amp;IF(Q91=0,"",Q91)&amp;" | "&amp;IF(R91=0,"",R91)=" |  |  | ","",IF(N91=0,"",N91)&amp;" | "&amp;IF(O91=0,"",O91)&amp;" | "&amp;IF(Q91=0,"",Q91)&amp;" | "&amp;IF(R91=0,"",R91))</f>
        <v xml:space="preserve">Reinforced Concrete Block |  |  | </v>
      </c>
      <c r="H91" s="816" t="s">
        <v>2967</v>
      </c>
      <c r="I91" s="765" t="str">
        <f>LEFT(H91,14)</f>
        <v>A04AL069-00002</v>
      </c>
      <c r="J91" s="766"/>
      <c r="K91" s="766" t="str">
        <f>IFERROR(VLOOKUP($I91,'WM-AR'!$I$7:$AS$3267,34,FALSE),"")</f>
        <v>M2</v>
      </c>
      <c r="L91" s="766" t="str">
        <f>IFERROR(VLOOKUP($I91,'WM-AR'!$I$7:$AS$3267,4,FALSE),"")</f>
        <v>Finishing Work</v>
      </c>
      <c r="M91" s="766" t="str">
        <f>IFERROR(VLOOKUP($I91,'WM-AR'!$I$7:$AS$3267,6,FALSE),"")</f>
        <v>Masonry Work</v>
      </c>
      <c r="N91" s="766" t="str">
        <f>IFERROR(VLOOKUP($I91,'WM-AR'!$I$7:$AS$3267,8,FALSE),"")</f>
        <v>Reinforced Concrete Block</v>
      </c>
      <c r="O91" s="766">
        <f>IFERROR(VLOOKUP($I91,'WM-AR'!$I$7:$AS$3267,10,FALSE),"")</f>
        <v>0</v>
      </c>
      <c r="P91" s="766">
        <f>IFERROR(VLOOKUP($I91,'WM-AR'!$I$7:$AS$3267,12,FALSE),"")</f>
        <v>0</v>
      </c>
      <c r="Q91" s="766">
        <f>IFERROR(VLOOKUP($I91,'WM-AR'!$I$7:$AS$3267,14,FALSE),"")</f>
        <v>0</v>
      </c>
      <c r="R91" s="766">
        <f>IFERROR(VLOOKUP($I91,'WM-AR'!$I$7:$AS$3267,16,FALSE),"")</f>
        <v>0</v>
      </c>
      <c r="S91" s="766">
        <f>IFERROR(VLOOKUP($I91,'WM-AR'!$I$7:$AS$3267,18,FALSE),"")</f>
        <v>0</v>
      </c>
      <c r="T91" s="766" t="str">
        <f>IFERROR(VLOOKUP($I91,'WM-AR'!$I$7:$AS$3267,20,FALSE),"")</f>
        <v>w/ All Reinf.(Lath, Steel Tie, Anchor Bar, Mortar, ETC.), Filler, Sealant, Lintel/Sill for Opening, ETC.</v>
      </c>
      <c r="U91" s="766">
        <f>IFERROR(VLOOKUP($I91,'WM-AR'!$I$7:$AS$3267,22,FALSE),"")</f>
        <v>0</v>
      </c>
      <c r="V91" s="766" t="str">
        <f>IFERROR(VLOOKUP($I91,'WM-AR'!$I$7:$AS$3267,24,FALSE),"")</f>
        <v>100mm&lt;THK≤200mm</v>
      </c>
      <c r="W91" s="766">
        <f>IFERROR(VLOOKUP($I91,'WM-AR'!$I$7:$AS$3267,25,FALSE),"")</f>
        <v>0</v>
      </c>
      <c r="X91" s="766" t="str">
        <f>IFERROR(VLOOKUP($I91,'WM-AR'!$I$7:$AS$3267,26,FALSE),"")</f>
        <v>THK=(  )mm</v>
      </c>
      <c r="Y91" s="766">
        <f>IFERROR(VLOOKUP($I91,'WM-AR'!$I$7:$AS$3267,27,FALSE),"")</f>
        <v>0</v>
      </c>
      <c r="Z91" s="766">
        <f>IFERROR(VLOOKUP($I91,'WM-AR'!$I$7:$AS$3267,28,FALSE),"")</f>
        <v>0</v>
      </c>
      <c r="AA91" s="766">
        <f>IFERROR(VLOOKUP($I91,'WM-AR'!$I$7:$AS$3267,29,FALSE),"")</f>
        <v>0</v>
      </c>
      <c r="AB91" s="766">
        <f>IFERROR(VLOOKUP($I91,'WM-AR'!$I$7:$AS$3267,30,FALSE),"")</f>
        <v>0</v>
      </c>
      <c r="AC91" s="766">
        <f>IFERROR(VLOOKUP($I91,'WM-AR'!$I$7:$AS$3267,31,FALSE),"")</f>
        <v>0</v>
      </c>
      <c r="AD91" s="766">
        <f>IFERROR(VLOOKUP($I91,'WM-AR'!$I$7:$AS$3267,32,FALSE),"")</f>
        <v>0</v>
      </c>
      <c r="AE91" s="766" t="str">
        <f>IFERROR(VLOOKUP($I91,'WM-AR'!$I$7:$AS$3267,33,FALSE),"")</f>
        <v/>
      </c>
      <c r="AF91" s="817" t="s">
        <v>3145</v>
      </c>
      <c r="AG91" s="768" t="s">
        <v>1657</v>
      </c>
      <c r="AH91" s="768" t="s">
        <v>1657</v>
      </c>
      <c r="AI91" s="769"/>
      <c r="AJ91" s="769" t="str">
        <f>K91</f>
        <v>M2</v>
      </c>
      <c r="AK91" s="905"/>
      <c r="AL91" s="88" t="str">
        <f>IF(AND(ISTEXT($E91),ISTEXT($B91)),"산출기준 &gt;&gt;  "&amp;_xlfn.XLOOKUP($E91,산출기준!$D:$D,산출기준!$E:$E,"매칭실패"),"")</f>
        <v/>
      </c>
    </row>
    <row r="92" spans="1:38" ht="49.9" customHeight="1" outlineLevel="1">
      <c r="B92" s="758"/>
      <c r="C92" s="759"/>
      <c r="D92" s="759"/>
      <c r="E92" s="814"/>
      <c r="F92" s="818" t="s">
        <v>2843</v>
      </c>
      <c r="G92" s="759" t="str">
        <f t="shared" si="33"/>
        <v xml:space="preserve">Insulation | Mineral Wool (Rock Wool) |  | </v>
      </c>
      <c r="H92" s="816" t="s">
        <v>3146</v>
      </c>
      <c r="I92" s="765" t="str">
        <f>LEFT(H92,14)</f>
        <v>A04AL076-00002</v>
      </c>
      <c r="J92" s="766"/>
      <c r="K92" s="766" t="str">
        <f>IFERROR(VLOOKUP($I92,'WM-AR'!$I$7:$AS$3267,34,FALSE),"")</f>
        <v>M2</v>
      </c>
      <c r="L92" s="766" t="str">
        <f>IFERROR(VLOOKUP($I92,'WM-AR'!$I$7:$AS$3267,4,FALSE),"")</f>
        <v>Finishing Work</v>
      </c>
      <c r="M92" s="766" t="str">
        <f>IFERROR(VLOOKUP($I92,'WM-AR'!$I$7:$AS$3267,6,FALSE),"")</f>
        <v>Masonry Work</v>
      </c>
      <c r="N92" s="766" t="str">
        <f>IFERROR(VLOOKUP($I92,'WM-AR'!$I$7:$AS$3267,8,FALSE),"")</f>
        <v>Insulation</v>
      </c>
      <c r="O92" s="766" t="str">
        <f>IFERROR(VLOOKUP($I92,'WM-AR'!$I$7:$AS$3267,10,FALSE),"")</f>
        <v>Mineral Wool (Rock Wool)</v>
      </c>
      <c r="P92" s="766">
        <f>IFERROR(VLOOKUP($I92,'WM-AR'!$I$7:$AS$3267,12,FALSE),"")</f>
        <v>0</v>
      </c>
      <c r="Q92" s="766">
        <f>IFERROR(VLOOKUP($I92,'WM-AR'!$I$7:$AS$3267,14,FALSE),"")</f>
        <v>0</v>
      </c>
      <c r="R92" s="766">
        <f>IFERROR(VLOOKUP($I92,'WM-AR'!$I$7:$AS$3267,16,FALSE),"")</f>
        <v>0</v>
      </c>
      <c r="S92" s="766">
        <f>IFERROR(VLOOKUP($I92,'WM-AR'!$I$7:$AS$3267,18,FALSE),"")</f>
        <v>0</v>
      </c>
      <c r="T92" s="766" t="str">
        <f>IFERROR(VLOOKUP($I92,'WM-AR'!$I$7:$AS$3267,20,FALSE),"")</f>
        <v>Minimum Density of 50 kg/m3</v>
      </c>
      <c r="U92" s="766">
        <f>IFERROR(VLOOKUP($I92,'WM-AR'!$I$7:$AS$3267,22,FALSE),"")</f>
        <v>0</v>
      </c>
      <c r="V92" s="766" t="str">
        <f>IFERROR(VLOOKUP($I92,'WM-AR'!$I$7:$AS$3267,24,FALSE),"")</f>
        <v>50mm≤THK&lt;75mm</v>
      </c>
      <c r="W92" s="766">
        <f>IFERROR(VLOOKUP($I92,'WM-AR'!$I$7:$AS$3267,25,FALSE),"")</f>
        <v>0</v>
      </c>
      <c r="X92" s="766" t="str">
        <f>IFERROR(VLOOKUP($I92,'WM-AR'!$I$7:$AS$3267,26,FALSE),"")</f>
        <v>THK=(  )mm</v>
      </c>
      <c r="Y92" s="766">
        <f>IFERROR(VLOOKUP($I92,'WM-AR'!$I$7:$AS$3267,27,FALSE),"")</f>
        <v>0</v>
      </c>
      <c r="Z92" s="766">
        <f>IFERROR(VLOOKUP($I92,'WM-AR'!$I$7:$AS$3267,28,FALSE),"")</f>
        <v>0</v>
      </c>
      <c r="AA92" s="766">
        <f>IFERROR(VLOOKUP($I92,'WM-AR'!$I$7:$AS$3267,29,FALSE),"")</f>
        <v>0</v>
      </c>
      <c r="AB92" s="766">
        <f>IFERROR(VLOOKUP($I92,'WM-AR'!$I$7:$AS$3267,30,FALSE),"")</f>
        <v>0</v>
      </c>
      <c r="AC92" s="766">
        <f>IFERROR(VLOOKUP($I92,'WM-AR'!$I$7:$AS$3267,31,FALSE),"")</f>
        <v>0</v>
      </c>
      <c r="AD92" s="766">
        <f>IFERROR(VLOOKUP($I92,'WM-AR'!$I$7:$AS$3267,32,FALSE),"")</f>
        <v>0</v>
      </c>
      <c r="AE92" s="766" t="str">
        <f>IFERROR(VLOOKUP($I92,'WM-AR'!$I$7:$AS$3267,33,FALSE),"")</f>
        <v/>
      </c>
      <c r="AF92" s="817" t="s">
        <v>3147</v>
      </c>
      <c r="AG92" s="768" t="s">
        <v>1657</v>
      </c>
      <c r="AH92" s="768" t="s">
        <v>1657</v>
      </c>
      <c r="AI92" s="769"/>
      <c r="AJ92" s="769" t="str">
        <f>K92</f>
        <v>M2</v>
      </c>
      <c r="AK92" s="905"/>
      <c r="AL92" s="88" t="str">
        <f>IF(AND(ISTEXT($E92),ISTEXT($B92)),"산출기준 &gt;&gt;  "&amp;_xlfn.XLOOKUP($E92,산출기준!$D:$D,산출기준!$E:$E,"매칭실패"),"")</f>
        <v/>
      </c>
    </row>
    <row r="93" spans="1:38" ht="49.9" customHeight="1" outlineLevel="1">
      <c r="B93" s="758"/>
      <c r="C93" s="759"/>
      <c r="D93" s="759"/>
      <c r="E93" s="814"/>
      <c r="F93" s="818" t="s">
        <v>2951</v>
      </c>
      <c r="G93" s="759" t="str">
        <f t="shared" si="33"/>
        <v>Gypsumboard Partition Wall (Fixed Type) | Fire Protective Rating: N/A, 2-Layer Gypsum Boards to One Side |  | w/o Insulation</v>
      </c>
      <c r="H93" s="816" t="s">
        <v>3150</v>
      </c>
      <c r="I93" s="765" t="str">
        <f>LEFT(H93,14)</f>
        <v>A04AS177-00005</v>
      </c>
      <c r="J93" s="766"/>
      <c r="K93" s="766" t="str">
        <f>IFERROR(VLOOKUP($I93,'WM-AR'!$I$7:$AS$3267,34,FALSE),"")</f>
        <v>M2</v>
      </c>
      <c r="L93" s="766" t="str">
        <f>IFERROR(VLOOKUP($I93,'WM-AR'!$I$7:$AS$3267,4,FALSE),"")</f>
        <v>Finishing Work</v>
      </c>
      <c r="M93" s="766" t="str">
        <f>IFERROR(VLOOKUP($I93,'WM-AR'!$I$7:$AS$3267,6,FALSE),"")</f>
        <v>Exterior/Interior Finish Work</v>
      </c>
      <c r="N93" s="766" t="str">
        <f>IFERROR(VLOOKUP($I93,'WM-AR'!$I$7:$AS$3267,8,FALSE),"")</f>
        <v>Gypsumboard Partition Wall (Fixed Type)</v>
      </c>
      <c r="O93" s="766" t="str">
        <f>IFERROR(VLOOKUP($I93,'WM-AR'!$I$7:$AS$3267,10,FALSE),"")</f>
        <v>Fire Protective Rating: N/A, 2-Layer Gypsum Boards to One Side</v>
      </c>
      <c r="P93" s="766">
        <f>IFERROR(VLOOKUP($I93,'WM-AR'!$I$7:$AS$3267,12,FALSE),"")</f>
        <v>0</v>
      </c>
      <c r="Q93" s="766">
        <f>IFERROR(VLOOKUP($I93,'WM-AR'!$I$7:$AS$3267,14,FALSE),"")</f>
        <v>0</v>
      </c>
      <c r="R93" s="766" t="str">
        <f>IFERROR(VLOOKUP($I93,'WM-AR'!$I$7:$AS$3267,16,FALSE),"")</f>
        <v>w/o Insulation</v>
      </c>
      <c r="S93" s="766">
        <f>IFERROR(VLOOKUP($I93,'WM-AR'!$I$7:$AS$3267,18,FALSE),"")</f>
        <v>0</v>
      </c>
      <c r="T93" s="766" t="str">
        <f>IFERROR(VLOOKUP($I93,'WM-AR'!$I$7:$AS$3267,20,FALSE),"")</f>
        <v>Including Supporting Frame(Stud) &amp; Accessories</v>
      </c>
      <c r="U93" s="766">
        <f>IFERROR(VLOOKUP($I93,'WM-AR'!$I$7:$AS$3267,22,FALSE),"")</f>
        <v>0</v>
      </c>
      <c r="V93" s="766" t="str">
        <f>IFERROR(VLOOKUP($I93,'WM-AR'!$I$7:$AS$3267,24,FALSE),"")</f>
        <v>1-Layer Gypsumboard THK=12.5mm</v>
      </c>
      <c r="W93" s="766">
        <f>IFERROR(VLOOKUP($I93,'WM-AR'!$I$7:$AS$3267,25,FALSE),"")</f>
        <v>0</v>
      </c>
      <c r="X93" s="766" t="str">
        <f>IFERROR(VLOOKUP($I93,'WM-AR'!$I$7:$AS$3267,26,FALSE),"")</f>
        <v/>
      </c>
      <c r="Y93" s="766">
        <f>IFERROR(VLOOKUP($I93,'WM-AR'!$I$7:$AS$3267,27,FALSE),"")</f>
        <v>0</v>
      </c>
      <c r="Z93" s="766">
        <f>IFERROR(VLOOKUP($I93,'WM-AR'!$I$7:$AS$3267,28,FALSE),"")</f>
        <v>0</v>
      </c>
      <c r="AA93" s="766">
        <f>IFERROR(VLOOKUP($I93,'WM-AR'!$I$7:$AS$3267,29,FALSE),"")</f>
        <v>0</v>
      </c>
      <c r="AB93" s="766">
        <f>IFERROR(VLOOKUP($I93,'WM-AR'!$I$7:$AS$3267,30,FALSE),"")</f>
        <v>0</v>
      </c>
      <c r="AC93" s="766">
        <f>IFERROR(VLOOKUP($I93,'WM-AR'!$I$7:$AS$3267,31,FALSE),"")</f>
        <v>0</v>
      </c>
      <c r="AD93" s="766">
        <f>IFERROR(VLOOKUP($I93,'WM-AR'!$I$7:$AS$3267,32,FALSE),"")</f>
        <v>0</v>
      </c>
      <c r="AE93" s="766" t="str">
        <f>IFERROR(VLOOKUP($I93,'WM-AR'!$I$7:$AS$3267,33,FALSE),"")</f>
        <v/>
      </c>
      <c r="AF93" s="817"/>
      <c r="AG93" s="768" t="s">
        <v>1657</v>
      </c>
      <c r="AH93" s="768" t="s">
        <v>1657</v>
      </c>
      <c r="AI93" s="769"/>
      <c r="AJ93" s="769" t="str">
        <f>K93</f>
        <v>M2</v>
      </c>
      <c r="AK93" s="905"/>
      <c r="AL93" s="88" t="str">
        <f>IF(AND(ISTEXT($E93),ISTEXT($B93)),"산출기준 &gt;&gt;  "&amp;_xlfn.XLOOKUP($E93,산출기준!$D:$D,산출기준!$E:$E,"매칭실패"),"")</f>
        <v/>
      </c>
    </row>
    <row r="94" spans="1:38">
      <c r="A94" s="1019"/>
      <c r="B94" s="684"/>
      <c r="C94" s="685"/>
      <c r="D94" s="1020"/>
      <c r="E94" s="687"/>
      <c r="F94" s="1021"/>
      <c r="G94" s="875" t="s">
        <v>2240</v>
      </c>
      <c r="H94" s="824"/>
      <c r="I94" s="692" t="str">
        <f t="shared" ref="I94:I96" si="34">LEFT(H94,14)</f>
        <v/>
      </c>
      <c r="J94" s="1022"/>
      <c r="K94" s="1023" t="str">
        <f>IFERROR(VLOOKUP($I94,'WM-AR'!$I$7:$AS$3267,34,FALSE),"")</f>
        <v/>
      </c>
      <c r="L94" s="1024" t="str">
        <f>IFERROR(VLOOKUP($I94,'WM-AR'!$I$7:$AS$3267,4,FALSE),"")</f>
        <v/>
      </c>
      <c r="M94" s="1024" t="str">
        <f>IFERROR(VLOOKUP($I94,'WM-AR'!$I$7:$AS$3267,6,FALSE),"")</f>
        <v/>
      </c>
      <c r="N94" s="1024" t="str">
        <f>IFERROR(VLOOKUP($I94,'WM-AR'!$I$7:$AS$3267,8,FALSE),"")</f>
        <v/>
      </c>
      <c r="O94" s="1025" t="str">
        <f>IFERROR(VLOOKUP($I94,'WM-AR'!$I$7:$AS$3267,10,FALSE),"")</f>
        <v/>
      </c>
      <c r="P94" s="1026" t="str">
        <f>IFERROR(VLOOKUP($I94,'WM-AR'!$I$7:$AS$3267,12,FALSE),"")</f>
        <v/>
      </c>
      <c r="Q94" s="1026" t="str">
        <f>IFERROR(VLOOKUP($I94,'WM-AR'!$I$7:$AS$3267,14,FALSE),"")</f>
        <v/>
      </c>
      <c r="R94" s="1026" t="str">
        <f>IFERROR(VLOOKUP($I94,'WM-AR'!$I$7:$AS$3267,16,FALSE),"")</f>
        <v/>
      </c>
      <c r="S94" s="1026" t="str">
        <f>IFERROR(VLOOKUP($I94,'WM-AR'!$I$7:$AS$3267,18,FALSE),"")</f>
        <v/>
      </c>
      <c r="T94" s="1026" t="str">
        <f>IFERROR(VLOOKUP($I94,'WM-AR'!$I$7:$AS$3267,20,FALSE),"")</f>
        <v/>
      </c>
      <c r="U94" s="1026" t="str">
        <f>IFERROR(VLOOKUP($I94,'WM-AR'!$I$7:$AS$3267,22,FALSE),"")</f>
        <v/>
      </c>
      <c r="V94" s="1026" t="str">
        <f>IFERROR(VLOOKUP($I94,'WM-AR'!$I$7:$AS$3267,24,FALSE),"")</f>
        <v/>
      </c>
      <c r="W94" s="1026" t="str">
        <f>IFERROR(VLOOKUP($I94,'WM-AR'!$I$7:$AS$3267,25,FALSE),"")</f>
        <v/>
      </c>
      <c r="X94" s="1026" t="str">
        <f>IFERROR(VLOOKUP($I94,'WM-AR'!$I$7:$AS$3267,26,FALSE),"")</f>
        <v/>
      </c>
      <c r="Y94" s="1026" t="str">
        <f>IFERROR(VLOOKUP($I94,'WM-AR'!$I$7:$AS$3267,27,FALSE),"")</f>
        <v/>
      </c>
      <c r="Z94" s="1026" t="str">
        <f>IFERROR(VLOOKUP($I94,'WM-AR'!$I$7:$AS$3267,28,FALSE),"")</f>
        <v/>
      </c>
      <c r="AA94" s="1026" t="str">
        <f>IFERROR(VLOOKUP($I94,'WM-AR'!$I$7:$AS$3267,29,FALSE),"")</f>
        <v/>
      </c>
      <c r="AB94" s="1026" t="str">
        <f>IFERROR(VLOOKUP($I94,'WM-AR'!$I$7:$AS$3267,30,FALSE),"")</f>
        <v/>
      </c>
      <c r="AC94" s="1026" t="str">
        <f>IFERROR(VLOOKUP($I94,'WM-AR'!$I$7:$AS$3267,31,FALSE),"")</f>
        <v/>
      </c>
      <c r="AD94" s="1026" t="str">
        <f>IFERROR(VLOOKUP($I94,'WM-AR'!$I$7:$AS$3267,32,FALSE),"")</f>
        <v/>
      </c>
      <c r="AE94" s="1026" t="str">
        <f>IFERROR(VLOOKUP($I94,'WM-AR'!$I$7:$AS$3267,33,FALSE),"")</f>
        <v/>
      </c>
      <c r="AF94" s="1027"/>
      <c r="AG94" s="834"/>
      <c r="AH94" s="834"/>
      <c r="AI94" s="836"/>
      <c r="AJ94" s="836" t="str">
        <f t="shared" ref="AJ94:AJ96" si="35">K94</f>
        <v/>
      </c>
      <c r="AK94" s="704"/>
      <c r="AL94" s="1028" t="str">
        <f>IF(AND(ISTEXT($E94),ISTEXT($B94)),"산출기준 &gt;&gt;  "&amp;_xlfn.XLOOKUP($E94,산출기준!$D:$D,산출기준!$E:$E,"매칭실패"),"")</f>
        <v/>
      </c>
    </row>
    <row r="95" spans="1:38">
      <c r="A95" s="1019"/>
      <c r="B95" s="705"/>
      <c r="C95" s="706"/>
      <c r="D95" s="711"/>
      <c r="E95" s="708"/>
      <c r="F95" s="1029"/>
      <c r="G95" s="882"/>
      <c r="H95" s="843"/>
      <c r="I95" s="712" t="str">
        <f t="shared" si="34"/>
        <v/>
      </c>
      <c r="J95" s="1030"/>
      <c r="K95" s="1031" t="str">
        <f>IFERROR(VLOOKUP($I95,'WM-AR'!$I$7:$AS$3267,34,FALSE),"")</f>
        <v/>
      </c>
      <c r="L95" s="1030" t="str">
        <f>IFERROR(VLOOKUP($I95,'WM-AR'!$I$7:$AS$3267,4,FALSE),"")</f>
        <v/>
      </c>
      <c r="M95" s="1030" t="str">
        <f>IFERROR(VLOOKUP($I95,'WM-AR'!$I$7:$AS$3267,6,FALSE),"")</f>
        <v/>
      </c>
      <c r="N95" s="1030" t="str">
        <f>IFERROR(VLOOKUP($I95,'WM-AR'!$I$7:$AS$3267,8,FALSE),"")</f>
        <v/>
      </c>
      <c r="O95" s="1032" t="str">
        <f>IFERROR(VLOOKUP($I95,'WM-AR'!$I$7:$AS$3267,10,FALSE),"")</f>
        <v/>
      </c>
      <c r="P95" s="1033" t="str">
        <f>IFERROR(VLOOKUP($I95,'WM-AR'!$I$7:$AS$3267,12,FALSE),"")</f>
        <v/>
      </c>
      <c r="Q95" s="1033" t="str">
        <f>IFERROR(VLOOKUP($I95,'WM-AR'!$I$7:$AS$3267,14,FALSE),"")</f>
        <v/>
      </c>
      <c r="R95" s="1033" t="str">
        <f>IFERROR(VLOOKUP($I95,'WM-AR'!$I$7:$AS$3267,16,FALSE),"")</f>
        <v/>
      </c>
      <c r="S95" s="1033" t="str">
        <f>IFERROR(VLOOKUP($I95,'WM-AR'!$I$7:$AS$3267,18,FALSE),"")</f>
        <v/>
      </c>
      <c r="T95" s="1033" t="str">
        <f>IFERROR(VLOOKUP($I95,'WM-AR'!$I$7:$AS$3267,20,FALSE),"")</f>
        <v/>
      </c>
      <c r="U95" s="1033" t="str">
        <f>IFERROR(VLOOKUP($I95,'WM-AR'!$I$7:$AS$3267,22,FALSE),"")</f>
        <v/>
      </c>
      <c r="V95" s="1033" t="str">
        <f>IFERROR(VLOOKUP($I95,'WM-AR'!$I$7:$AS$3267,24,FALSE),"")</f>
        <v/>
      </c>
      <c r="W95" s="1033" t="str">
        <f>IFERROR(VLOOKUP($I95,'WM-AR'!$I$7:$AS$3267,25,FALSE),"")</f>
        <v/>
      </c>
      <c r="X95" s="1033" t="str">
        <f>IFERROR(VLOOKUP($I95,'WM-AR'!$I$7:$AS$3267,26,FALSE),"")</f>
        <v/>
      </c>
      <c r="Y95" s="1033" t="str">
        <f>IFERROR(VLOOKUP($I95,'WM-AR'!$I$7:$AS$3267,27,FALSE),"")</f>
        <v/>
      </c>
      <c r="Z95" s="1033" t="str">
        <f>IFERROR(VLOOKUP($I95,'WM-AR'!$I$7:$AS$3267,28,FALSE),"")</f>
        <v/>
      </c>
      <c r="AA95" s="1033" t="str">
        <f>IFERROR(VLOOKUP($I95,'WM-AR'!$I$7:$AS$3267,29,FALSE),"")</f>
        <v/>
      </c>
      <c r="AB95" s="1033" t="str">
        <f>IFERROR(VLOOKUP($I95,'WM-AR'!$I$7:$AS$3267,30,FALSE),"")</f>
        <v/>
      </c>
      <c r="AC95" s="1033" t="str">
        <f>IFERROR(VLOOKUP($I95,'WM-AR'!$I$7:$AS$3267,31,FALSE),"")</f>
        <v/>
      </c>
      <c r="AD95" s="1033" t="str">
        <f>IFERROR(VLOOKUP($I95,'WM-AR'!$I$7:$AS$3267,32,FALSE),"")</f>
        <v/>
      </c>
      <c r="AE95" s="1033" t="str">
        <f>IFERROR(VLOOKUP($I95,'WM-AR'!$I$7:$AS$3267,33,FALSE),"")</f>
        <v/>
      </c>
      <c r="AF95" s="1034"/>
      <c r="AG95" s="852"/>
      <c r="AH95" s="852"/>
      <c r="AI95" s="854"/>
      <c r="AJ95" s="854" t="str">
        <f t="shared" si="35"/>
        <v/>
      </c>
      <c r="AK95" s="723"/>
      <c r="AL95" s="1028" t="str">
        <f>IF(AND(ISTEXT($E95),ISTEXT($B95)),"산출기준 &gt;&gt;  "&amp;_xlfn.XLOOKUP($E95,산출기준!$D:$D,산출기준!$E:$E,"매칭실패"),"")</f>
        <v/>
      </c>
    </row>
    <row r="96" spans="1:38">
      <c r="A96" s="1019"/>
      <c r="B96" s="724"/>
      <c r="C96" s="725"/>
      <c r="D96" s="731"/>
      <c r="E96" s="727"/>
      <c r="F96" s="1035"/>
      <c r="G96" s="886"/>
      <c r="H96" s="861"/>
      <c r="I96" s="732" t="str">
        <f t="shared" si="34"/>
        <v/>
      </c>
      <c r="J96" s="1036"/>
      <c r="K96" s="1037" t="str">
        <f>IFERROR(VLOOKUP($I96,'WM-AR'!$I$7:$AS$3267,34,FALSE),"")</f>
        <v/>
      </c>
      <c r="L96" s="1036" t="str">
        <f>IFERROR(VLOOKUP($I96,'WM-AR'!$I$7:$AS$3267,4,FALSE),"")</f>
        <v/>
      </c>
      <c r="M96" s="1036" t="str">
        <f>IFERROR(VLOOKUP($I96,'WM-AR'!$I$7:$AS$3267,6,FALSE),"")</f>
        <v/>
      </c>
      <c r="N96" s="1036" t="str">
        <f>IFERROR(VLOOKUP($I96,'WM-AR'!$I$7:$AS$3267,8,FALSE),"")</f>
        <v/>
      </c>
      <c r="O96" s="1038" t="str">
        <f>IFERROR(VLOOKUP($I96,'WM-AR'!$I$7:$AS$3267,10,FALSE),"")</f>
        <v/>
      </c>
      <c r="P96" s="1039" t="str">
        <f>IFERROR(VLOOKUP($I96,'WM-AR'!$I$7:$AS$3267,12,FALSE),"")</f>
        <v/>
      </c>
      <c r="Q96" s="1039" t="str">
        <f>IFERROR(VLOOKUP($I96,'WM-AR'!$I$7:$AS$3267,14,FALSE),"")</f>
        <v/>
      </c>
      <c r="R96" s="1039" t="str">
        <f>IFERROR(VLOOKUP($I96,'WM-AR'!$I$7:$AS$3267,16,FALSE),"")</f>
        <v/>
      </c>
      <c r="S96" s="1039" t="str">
        <f>IFERROR(VLOOKUP($I96,'WM-AR'!$I$7:$AS$3267,18,FALSE),"")</f>
        <v/>
      </c>
      <c r="T96" s="1039" t="str">
        <f>IFERROR(VLOOKUP($I96,'WM-AR'!$I$7:$AS$3267,20,FALSE),"")</f>
        <v/>
      </c>
      <c r="U96" s="1039" t="str">
        <f>IFERROR(VLOOKUP($I96,'WM-AR'!$I$7:$AS$3267,22,FALSE),"")</f>
        <v/>
      </c>
      <c r="V96" s="1039" t="str">
        <f>IFERROR(VLOOKUP($I96,'WM-AR'!$I$7:$AS$3267,24,FALSE),"")</f>
        <v/>
      </c>
      <c r="W96" s="1039" t="str">
        <f>IFERROR(VLOOKUP($I96,'WM-AR'!$I$7:$AS$3267,25,FALSE),"")</f>
        <v/>
      </c>
      <c r="X96" s="1039" t="str">
        <f>IFERROR(VLOOKUP($I96,'WM-AR'!$I$7:$AS$3267,26,FALSE),"")</f>
        <v/>
      </c>
      <c r="Y96" s="1039" t="str">
        <f>IFERROR(VLOOKUP($I96,'WM-AR'!$I$7:$AS$3267,27,FALSE),"")</f>
        <v/>
      </c>
      <c r="Z96" s="1039" t="str">
        <f>IFERROR(VLOOKUP($I96,'WM-AR'!$I$7:$AS$3267,28,FALSE),"")</f>
        <v/>
      </c>
      <c r="AA96" s="1039" t="str">
        <f>IFERROR(VLOOKUP($I96,'WM-AR'!$I$7:$AS$3267,29,FALSE),"")</f>
        <v/>
      </c>
      <c r="AB96" s="1039" t="str">
        <f>IFERROR(VLOOKUP($I96,'WM-AR'!$I$7:$AS$3267,30,FALSE),"")</f>
        <v/>
      </c>
      <c r="AC96" s="1039" t="str">
        <f>IFERROR(VLOOKUP($I96,'WM-AR'!$I$7:$AS$3267,31,FALSE),"")</f>
        <v/>
      </c>
      <c r="AD96" s="1039" t="str">
        <f>IFERROR(VLOOKUP($I96,'WM-AR'!$I$7:$AS$3267,32,FALSE),"")</f>
        <v/>
      </c>
      <c r="AE96" s="1039" t="str">
        <f>IFERROR(VLOOKUP($I96,'WM-AR'!$I$7:$AS$3267,33,FALSE),"")</f>
        <v/>
      </c>
      <c r="AF96" s="1040"/>
      <c r="AG96" s="870"/>
      <c r="AH96" s="870"/>
      <c r="AI96" s="871"/>
      <c r="AJ96" s="871" t="str">
        <f t="shared" si="35"/>
        <v/>
      </c>
      <c r="AK96" s="743"/>
      <c r="AL96" s="1028" t="str">
        <f>IF(AND(ISTEXT($E96),ISTEXT($B96)),"산출기준 &gt;&gt;  "&amp;_xlfn.XLOOKUP($E96,산출기준!$D:$D,산출기준!$E:$E,"매칭실패"),"")</f>
        <v/>
      </c>
    </row>
    <row r="97" spans="1:38">
      <c r="B97" s="658"/>
      <c r="C97" s="659"/>
      <c r="D97" s="659"/>
      <c r="E97" s="659"/>
      <c r="F97" s="661"/>
      <c r="G97" s="662"/>
      <c r="H97" s="662"/>
      <c r="I97" s="652"/>
      <c r="J97" s="664"/>
      <c r="K97" s="664"/>
      <c r="L97" s="664"/>
      <c r="M97" s="664"/>
      <c r="N97" s="664"/>
      <c r="O97" s="664"/>
      <c r="P97" s="664"/>
      <c r="Q97" s="664"/>
      <c r="R97" s="664"/>
      <c r="S97" s="664"/>
      <c r="T97" s="664"/>
      <c r="U97" s="664"/>
      <c r="V97" s="664"/>
      <c r="W97" s="664"/>
      <c r="X97" s="664"/>
      <c r="Y97" s="664"/>
      <c r="Z97" s="664"/>
      <c r="AA97" s="664"/>
      <c r="AB97" s="664"/>
      <c r="AC97" s="664"/>
      <c r="AD97" s="664"/>
      <c r="AE97" s="664"/>
      <c r="AF97" s="659"/>
      <c r="AG97" s="665"/>
      <c r="AH97" s="665"/>
      <c r="AI97" s="666"/>
      <c r="AJ97" s="666"/>
      <c r="AK97" s="662"/>
      <c r="AL97" s="88" t="str">
        <f>IF(AND(ISTEXT($E97),ISTEXT($B97)),"산출기준 &gt;&gt;  "&amp;_xlfn.XLOOKUP($E97,산출기준!$D:$D,산출기준!$E:$E,"매칭실패"),"")</f>
        <v/>
      </c>
    </row>
    <row r="98" spans="1:38" ht="34.9" customHeight="1">
      <c r="B98" s="808" t="str" cm="1">
        <f t="array" aca="1" ref="B98" ca="1">_xlfn.IFNA(INDIRECT("Family_표준_구성도!B"&amp;MATCH(F98,INDIRECT("Family_표준_구성도!"&amp;"C:C"),0)),"")</f>
        <v>3.2.1.4.4</v>
      </c>
      <c r="C98" s="668" t="s">
        <v>2016</v>
      </c>
      <c r="D98" s="809"/>
      <c r="E98" s="668" t="s">
        <v>2939</v>
      </c>
      <c r="F98" s="810" t="s">
        <v>699</v>
      </c>
      <c r="G98" s="811"/>
      <c r="H98" s="917" t="s">
        <v>3151</v>
      </c>
      <c r="I98" s="674"/>
      <c r="J98" s="674"/>
      <c r="K98" s="674"/>
      <c r="L98" s="674"/>
      <c r="M98" s="674"/>
      <c r="N98" s="675"/>
      <c r="O98" s="676"/>
      <c r="P98" s="677"/>
      <c r="Q98" s="677"/>
      <c r="R98" s="677"/>
      <c r="S98" s="677"/>
      <c r="T98" s="677"/>
      <c r="U98" s="677"/>
      <c r="V98" s="678"/>
      <c r="W98" s="679"/>
      <c r="X98" s="679"/>
      <c r="Y98" s="679"/>
      <c r="Z98" s="679"/>
      <c r="AA98" s="679"/>
      <c r="AB98" s="679"/>
      <c r="AC98" s="679"/>
      <c r="AD98" s="679"/>
      <c r="AE98" s="679"/>
      <c r="AF98" s="1043"/>
      <c r="AG98" s="682"/>
      <c r="AH98" s="682"/>
      <c r="AI98" s="682"/>
      <c r="AJ98" s="682"/>
      <c r="AK98" s="683"/>
      <c r="AL98" s="88" t="str">
        <f ca="1">IF(AND(ISTEXT($E98),ISTEXT($B98)),"산출기준 &gt;&gt;  "&amp;_xlfn.XLOOKUP($E98,산출기준!$D:$D,산출기준!$E:$E,"매칭실패"),"")</f>
        <v>산출기준 &gt;&gt;  [ 벽체 일반 산출 ]</v>
      </c>
    </row>
    <row r="99" spans="1:38" ht="49.9" customHeight="1" outlineLevel="1">
      <c r="B99" s="758"/>
      <c r="C99" s="759"/>
      <c r="D99" s="759"/>
      <c r="E99" s="814"/>
      <c r="F99" s="818" t="s">
        <v>2966</v>
      </c>
      <c r="G99" s="759" t="str">
        <f t="shared" ref="G99:G101" si="36">IF(IF(N99=0,"",N99)&amp;" | "&amp;IF(O99=0,"",O99)&amp;" | "&amp;IF(Q99=0,"",Q99)&amp;" | "&amp;IF(R99=0,"",R99)=" |  |  | ","",IF(N99=0,"",N99)&amp;" | "&amp;IF(O99=0,"",O99)&amp;" | "&amp;IF(Q99=0,"",Q99)&amp;" | "&amp;IF(R99=0,"",R99))</f>
        <v xml:space="preserve">Concrete Brick |  |  | </v>
      </c>
      <c r="H99" s="816" t="s">
        <v>2984</v>
      </c>
      <c r="I99" s="765" t="str">
        <f>LEFT(H99,14)</f>
        <v>A04AL073-00002</v>
      </c>
      <c r="J99" s="766"/>
      <c r="K99" s="766" t="str">
        <f>IFERROR(VLOOKUP($I99,'WM-AR'!$I$7:$AS$3267,34,FALSE),"")</f>
        <v>M2</v>
      </c>
      <c r="L99" s="766" t="str">
        <f>IFERROR(VLOOKUP($I99,'WM-AR'!$I$7:$AS$3267,4,FALSE),"")</f>
        <v>Finishing Work</v>
      </c>
      <c r="M99" s="766" t="str">
        <f>IFERROR(VLOOKUP($I99,'WM-AR'!$I$7:$AS$3267,6,FALSE),"")</f>
        <v>Masonry Work</v>
      </c>
      <c r="N99" s="766" t="str">
        <f>IFERROR(VLOOKUP($I99,'WM-AR'!$I$7:$AS$3267,8,FALSE),"")</f>
        <v>Concrete Brick</v>
      </c>
      <c r="O99" s="766">
        <f>IFERROR(VLOOKUP($I99,'WM-AR'!$I$7:$AS$3267,10,FALSE),"")</f>
        <v>0</v>
      </c>
      <c r="P99" s="766">
        <f>IFERROR(VLOOKUP($I99,'WM-AR'!$I$7:$AS$3267,12,FALSE),"")</f>
        <v>0</v>
      </c>
      <c r="Q99" s="766">
        <f>IFERROR(VLOOKUP($I99,'WM-AR'!$I$7:$AS$3267,14,FALSE),"")</f>
        <v>0</v>
      </c>
      <c r="R99" s="766">
        <f>IFERROR(VLOOKUP($I99,'WM-AR'!$I$7:$AS$3267,16,FALSE),"")</f>
        <v>0</v>
      </c>
      <c r="S99" s="766">
        <f>IFERROR(VLOOKUP($I99,'WM-AR'!$I$7:$AS$3267,18,FALSE),"")</f>
        <v>0</v>
      </c>
      <c r="T99" s="766" t="str">
        <f>IFERROR(VLOOKUP($I99,'WM-AR'!$I$7:$AS$3267,20,FALSE),"")</f>
        <v>[1.0B] w/ All Reinf.(Lath, Steel Tie, Anchor Bar, Mortar, ETC.), Filler, Sealant, Lintel/Sill for Opening, ETC.</v>
      </c>
      <c r="U99" s="766">
        <f>IFERROR(VLOOKUP($I99,'WM-AR'!$I$7:$AS$3267,22,FALSE),"")</f>
        <v>0</v>
      </c>
      <c r="V99" s="766" t="str">
        <f>IFERROR(VLOOKUP($I99,'WM-AR'!$I$7:$AS$3267,24,FALSE),"")</f>
        <v>90mm&lt;THK≤190mm</v>
      </c>
      <c r="W99" s="766">
        <f>IFERROR(VLOOKUP($I99,'WM-AR'!$I$7:$AS$3267,25,FALSE),"")</f>
        <v>0</v>
      </c>
      <c r="X99" s="766" t="str">
        <f>IFERROR(VLOOKUP($I99,'WM-AR'!$I$7:$AS$3267,26,FALSE),"")</f>
        <v>THK=(  )mm</v>
      </c>
      <c r="Y99" s="766">
        <f>IFERROR(VLOOKUP($I99,'WM-AR'!$I$7:$AS$3267,27,FALSE),"")</f>
        <v>0</v>
      </c>
      <c r="Z99" s="766">
        <f>IFERROR(VLOOKUP($I99,'WM-AR'!$I$7:$AS$3267,28,FALSE),"")</f>
        <v>0</v>
      </c>
      <c r="AA99" s="766">
        <f>IFERROR(VLOOKUP($I99,'WM-AR'!$I$7:$AS$3267,29,FALSE),"")</f>
        <v>0</v>
      </c>
      <c r="AB99" s="766">
        <f>IFERROR(VLOOKUP($I99,'WM-AR'!$I$7:$AS$3267,30,FALSE),"")</f>
        <v>0</v>
      </c>
      <c r="AC99" s="766">
        <f>IFERROR(VLOOKUP($I99,'WM-AR'!$I$7:$AS$3267,31,FALSE),"")</f>
        <v>0</v>
      </c>
      <c r="AD99" s="766">
        <f>IFERROR(VLOOKUP($I99,'WM-AR'!$I$7:$AS$3267,32,FALSE),"")</f>
        <v>0</v>
      </c>
      <c r="AE99" s="766" t="str">
        <f>IFERROR(VLOOKUP($I99,'WM-AR'!$I$7:$AS$3267,33,FALSE),"")</f>
        <v/>
      </c>
      <c r="AF99" s="817" t="s">
        <v>3135</v>
      </c>
      <c r="AG99" s="768" t="s">
        <v>1657</v>
      </c>
      <c r="AH99" s="768" t="s">
        <v>1657</v>
      </c>
      <c r="AI99" s="769"/>
      <c r="AJ99" s="769" t="str">
        <f>K99</f>
        <v>M2</v>
      </c>
      <c r="AK99" s="905"/>
      <c r="AL99" s="88" t="str">
        <f>IF(AND(ISTEXT($E99),ISTEXT($B99)),"산출기준 &gt;&gt;  "&amp;_xlfn.XLOOKUP($E99,산출기준!$D:$D,산출기준!$E:$E,"매칭실패"),"")</f>
        <v/>
      </c>
    </row>
    <row r="100" spans="1:38" ht="49.9" customHeight="1" outlineLevel="1">
      <c r="B100" s="758"/>
      <c r="C100" s="759"/>
      <c r="D100" s="759"/>
      <c r="E100" s="814"/>
      <c r="F100" s="818" t="s">
        <v>2843</v>
      </c>
      <c r="G100" s="759" t="str">
        <f t="shared" si="36"/>
        <v xml:space="preserve">Insulation | Mineral Wool (Rock Wool) |  | </v>
      </c>
      <c r="H100" s="816" t="s">
        <v>3146</v>
      </c>
      <c r="I100" s="765" t="str">
        <f>LEFT(H100,14)</f>
        <v>A04AL076-00002</v>
      </c>
      <c r="J100" s="766"/>
      <c r="K100" s="766" t="str">
        <f>IFERROR(VLOOKUP($I100,'WM-AR'!$I$7:$AS$3267,34,FALSE),"")</f>
        <v>M2</v>
      </c>
      <c r="L100" s="766" t="str">
        <f>IFERROR(VLOOKUP($I100,'WM-AR'!$I$7:$AS$3267,4,FALSE),"")</f>
        <v>Finishing Work</v>
      </c>
      <c r="M100" s="766" t="str">
        <f>IFERROR(VLOOKUP($I100,'WM-AR'!$I$7:$AS$3267,6,FALSE),"")</f>
        <v>Masonry Work</v>
      </c>
      <c r="N100" s="766" t="str">
        <f>IFERROR(VLOOKUP($I100,'WM-AR'!$I$7:$AS$3267,8,FALSE),"")</f>
        <v>Insulation</v>
      </c>
      <c r="O100" s="766" t="str">
        <f>IFERROR(VLOOKUP($I100,'WM-AR'!$I$7:$AS$3267,10,FALSE),"")</f>
        <v>Mineral Wool (Rock Wool)</v>
      </c>
      <c r="P100" s="766">
        <f>IFERROR(VLOOKUP($I100,'WM-AR'!$I$7:$AS$3267,12,FALSE),"")</f>
        <v>0</v>
      </c>
      <c r="Q100" s="766">
        <f>IFERROR(VLOOKUP($I100,'WM-AR'!$I$7:$AS$3267,14,FALSE),"")</f>
        <v>0</v>
      </c>
      <c r="R100" s="766">
        <f>IFERROR(VLOOKUP($I100,'WM-AR'!$I$7:$AS$3267,16,FALSE),"")</f>
        <v>0</v>
      </c>
      <c r="S100" s="766">
        <f>IFERROR(VLOOKUP($I100,'WM-AR'!$I$7:$AS$3267,18,FALSE),"")</f>
        <v>0</v>
      </c>
      <c r="T100" s="766" t="str">
        <f>IFERROR(VLOOKUP($I100,'WM-AR'!$I$7:$AS$3267,20,FALSE),"")</f>
        <v>Minimum Density of 50 kg/m3</v>
      </c>
      <c r="U100" s="766">
        <f>IFERROR(VLOOKUP($I100,'WM-AR'!$I$7:$AS$3267,22,FALSE),"")</f>
        <v>0</v>
      </c>
      <c r="V100" s="766" t="str">
        <f>IFERROR(VLOOKUP($I100,'WM-AR'!$I$7:$AS$3267,24,FALSE),"")</f>
        <v>50mm≤THK&lt;75mm</v>
      </c>
      <c r="W100" s="766">
        <f>IFERROR(VLOOKUP($I100,'WM-AR'!$I$7:$AS$3267,25,FALSE),"")</f>
        <v>0</v>
      </c>
      <c r="X100" s="766" t="str">
        <f>IFERROR(VLOOKUP($I100,'WM-AR'!$I$7:$AS$3267,26,FALSE),"")</f>
        <v>THK=(  )mm</v>
      </c>
      <c r="Y100" s="766">
        <f>IFERROR(VLOOKUP($I100,'WM-AR'!$I$7:$AS$3267,27,FALSE),"")</f>
        <v>0</v>
      </c>
      <c r="Z100" s="766">
        <f>IFERROR(VLOOKUP($I100,'WM-AR'!$I$7:$AS$3267,28,FALSE),"")</f>
        <v>0</v>
      </c>
      <c r="AA100" s="766">
        <f>IFERROR(VLOOKUP($I100,'WM-AR'!$I$7:$AS$3267,29,FALSE),"")</f>
        <v>0</v>
      </c>
      <c r="AB100" s="766">
        <f>IFERROR(VLOOKUP($I100,'WM-AR'!$I$7:$AS$3267,30,FALSE),"")</f>
        <v>0</v>
      </c>
      <c r="AC100" s="766">
        <f>IFERROR(VLOOKUP($I100,'WM-AR'!$I$7:$AS$3267,31,FALSE),"")</f>
        <v>0</v>
      </c>
      <c r="AD100" s="766">
        <f>IFERROR(VLOOKUP($I100,'WM-AR'!$I$7:$AS$3267,32,FALSE),"")</f>
        <v>0</v>
      </c>
      <c r="AE100" s="766" t="str">
        <f>IFERROR(VLOOKUP($I100,'WM-AR'!$I$7:$AS$3267,33,FALSE),"")</f>
        <v/>
      </c>
      <c r="AF100" s="817" t="s">
        <v>3147</v>
      </c>
      <c r="AG100" s="768" t="s">
        <v>1657</v>
      </c>
      <c r="AH100" s="768" t="s">
        <v>1657</v>
      </c>
      <c r="AI100" s="769"/>
      <c r="AJ100" s="769" t="str">
        <f>K100</f>
        <v>M2</v>
      </c>
      <c r="AK100" s="905"/>
      <c r="AL100" s="88" t="str">
        <f>IF(AND(ISTEXT($E100),ISTEXT($B100)),"산출기준 &gt;&gt;  "&amp;_xlfn.XLOOKUP($E100,산출기준!$D:$D,산출기준!$E:$E,"매칭실패"),"")</f>
        <v/>
      </c>
    </row>
    <row r="101" spans="1:38" ht="49.9" customHeight="1" outlineLevel="1">
      <c r="B101" s="758"/>
      <c r="C101" s="759"/>
      <c r="D101" s="759"/>
      <c r="E101" s="814"/>
      <c r="F101" s="818" t="s">
        <v>2951</v>
      </c>
      <c r="G101" s="759" t="str">
        <f t="shared" si="36"/>
        <v>Gypsumboard Partition Wall (Fixed Type) | Fire Protective Rating: N/A, 2-Layer Gypsum Boards to One Side |  | w/o Insulation</v>
      </c>
      <c r="H101" s="816" t="s">
        <v>3150</v>
      </c>
      <c r="I101" s="765" t="str">
        <f>LEFT(H101,14)</f>
        <v>A04AS177-00005</v>
      </c>
      <c r="J101" s="766"/>
      <c r="K101" s="766" t="str">
        <f>IFERROR(VLOOKUP($I101,'WM-AR'!$I$7:$AS$3267,34,FALSE),"")</f>
        <v>M2</v>
      </c>
      <c r="L101" s="766" t="str">
        <f>IFERROR(VLOOKUP($I101,'WM-AR'!$I$7:$AS$3267,4,FALSE),"")</f>
        <v>Finishing Work</v>
      </c>
      <c r="M101" s="766" t="str">
        <f>IFERROR(VLOOKUP($I101,'WM-AR'!$I$7:$AS$3267,6,FALSE),"")</f>
        <v>Exterior/Interior Finish Work</v>
      </c>
      <c r="N101" s="766" t="str">
        <f>IFERROR(VLOOKUP($I101,'WM-AR'!$I$7:$AS$3267,8,FALSE),"")</f>
        <v>Gypsumboard Partition Wall (Fixed Type)</v>
      </c>
      <c r="O101" s="766" t="str">
        <f>IFERROR(VLOOKUP($I101,'WM-AR'!$I$7:$AS$3267,10,FALSE),"")</f>
        <v>Fire Protective Rating: N/A, 2-Layer Gypsum Boards to One Side</v>
      </c>
      <c r="P101" s="766">
        <f>IFERROR(VLOOKUP($I101,'WM-AR'!$I$7:$AS$3267,12,FALSE),"")</f>
        <v>0</v>
      </c>
      <c r="Q101" s="766">
        <f>IFERROR(VLOOKUP($I101,'WM-AR'!$I$7:$AS$3267,14,FALSE),"")</f>
        <v>0</v>
      </c>
      <c r="R101" s="766" t="str">
        <f>IFERROR(VLOOKUP($I101,'WM-AR'!$I$7:$AS$3267,16,FALSE),"")</f>
        <v>w/o Insulation</v>
      </c>
      <c r="S101" s="766">
        <f>IFERROR(VLOOKUP($I101,'WM-AR'!$I$7:$AS$3267,18,FALSE),"")</f>
        <v>0</v>
      </c>
      <c r="T101" s="766" t="str">
        <f>IFERROR(VLOOKUP($I101,'WM-AR'!$I$7:$AS$3267,20,FALSE),"")</f>
        <v>Including Supporting Frame(Stud) &amp; Accessories</v>
      </c>
      <c r="U101" s="766">
        <f>IFERROR(VLOOKUP($I101,'WM-AR'!$I$7:$AS$3267,22,FALSE),"")</f>
        <v>0</v>
      </c>
      <c r="V101" s="766" t="str">
        <f>IFERROR(VLOOKUP($I101,'WM-AR'!$I$7:$AS$3267,24,FALSE),"")</f>
        <v>1-Layer Gypsumboard THK=12.5mm</v>
      </c>
      <c r="W101" s="766">
        <f>IFERROR(VLOOKUP($I101,'WM-AR'!$I$7:$AS$3267,25,FALSE),"")</f>
        <v>0</v>
      </c>
      <c r="X101" s="766" t="str">
        <f>IFERROR(VLOOKUP($I101,'WM-AR'!$I$7:$AS$3267,26,FALSE),"")</f>
        <v/>
      </c>
      <c r="Y101" s="766">
        <f>IFERROR(VLOOKUP($I101,'WM-AR'!$I$7:$AS$3267,27,FALSE),"")</f>
        <v>0</v>
      </c>
      <c r="Z101" s="766">
        <f>IFERROR(VLOOKUP($I101,'WM-AR'!$I$7:$AS$3267,28,FALSE),"")</f>
        <v>0</v>
      </c>
      <c r="AA101" s="766">
        <f>IFERROR(VLOOKUP($I101,'WM-AR'!$I$7:$AS$3267,29,FALSE),"")</f>
        <v>0</v>
      </c>
      <c r="AB101" s="766">
        <f>IFERROR(VLOOKUP($I101,'WM-AR'!$I$7:$AS$3267,30,FALSE),"")</f>
        <v>0</v>
      </c>
      <c r="AC101" s="766">
        <f>IFERROR(VLOOKUP($I101,'WM-AR'!$I$7:$AS$3267,31,FALSE),"")</f>
        <v>0</v>
      </c>
      <c r="AD101" s="766">
        <f>IFERROR(VLOOKUP($I101,'WM-AR'!$I$7:$AS$3267,32,FALSE),"")</f>
        <v>0</v>
      </c>
      <c r="AE101" s="766" t="str">
        <f>IFERROR(VLOOKUP($I101,'WM-AR'!$I$7:$AS$3267,33,FALSE),"")</f>
        <v/>
      </c>
      <c r="AF101" s="817"/>
      <c r="AG101" s="768" t="s">
        <v>1657</v>
      </c>
      <c r="AH101" s="768" t="s">
        <v>1657</v>
      </c>
      <c r="AI101" s="769"/>
      <c r="AJ101" s="769" t="str">
        <f>K101</f>
        <v>M2</v>
      </c>
      <c r="AK101" s="905"/>
      <c r="AL101" s="88" t="str">
        <f>IF(AND(ISTEXT($E101),ISTEXT($B101)),"산출기준 &gt;&gt;  "&amp;_xlfn.XLOOKUP($E101,산출기준!$D:$D,산출기준!$E:$E,"매칭실패"),"")</f>
        <v/>
      </c>
    </row>
    <row r="102" spans="1:38">
      <c r="A102" s="1019"/>
      <c r="B102" s="684"/>
      <c r="C102" s="685"/>
      <c r="D102" s="1020"/>
      <c r="E102" s="687"/>
      <c r="F102" s="1021"/>
      <c r="G102" s="875" t="s">
        <v>2241</v>
      </c>
      <c r="H102" s="824"/>
      <c r="I102" s="692" t="str">
        <f t="shared" ref="I102:I104" si="37">LEFT(H102,14)</f>
        <v/>
      </c>
      <c r="J102" s="1022"/>
      <c r="K102" s="1023" t="str">
        <f>IFERROR(VLOOKUP($I102,'WM-AR'!$I$7:$AS$3267,34,FALSE),"")</f>
        <v/>
      </c>
      <c r="L102" s="1024" t="str">
        <f>IFERROR(VLOOKUP($I102,'WM-AR'!$I$7:$AS$3267,4,FALSE),"")</f>
        <v/>
      </c>
      <c r="M102" s="1024" t="str">
        <f>IFERROR(VLOOKUP($I102,'WM-AR'!$I$7:$AS$3267,6,FALSE),"")</f>
        <v/>
      </c>
      <c r="N102" s="1024" t="str">
        <f>IFERROR(VLOOKUP($I102,'WM-AR'!$I$7:$AS$3267,8,FALSE),"")</f>
        <v/>
      </c>
      <c r="O102" s="1025" t="str">
        <f>IFERROR(VLOOKUP($I102,'WM-AR'!$I$7:$AS$3267,10,FALSE),"")</f>
        <v/>
      </c>
      <c r="P102" s="1026" t="str">
        <f>IFERROR(VLOOKUP($I102,'WM-AR'!$I$7:$AS$3267,12,FALSE),"")</f>
        <v/>
      </c>
      <c r="Q102" s="1026" t="str">
        <f>IFERROR(VLOOKUP($I102,'WM-AR'!$I$7:$AS$3267,14,FALSE),"")</f>
        <v/>
      </c>
      <c r="R102" s="1026" t="str">
        <f>IFERROR(VLOOKUP($I102,'WM-AR'!$I$7:$AS$3267,16,FALSE),"")</f>
        <v/>
      </c>
      <c r="S102" s="1026" t="str">
        <f>IFERROR(VLOOKUP($I102,'WM-AR'!$I$7:$AS$3267,18,FALSE),"")</f>
        <v/>
      </c>
      <c r="T102" s="1026" t="str">
        <f>IFERROR(VLOOKUP($I102,'WM-AR'!$I$7:$AS$3267,20,FALSE),"")</f>
        <v/>
      </c>
      <c r="U102" s="1026" t="str">
        <f>IFERROR(VLOOKUP($I102,'WM-AR'!$I$7:$AS$3267,22,FALSE),"")</f>
        <v/>
      </c>
      <c r="V102" s="1026" t="str">
        <f>IFERROR(VLOOKUP($I102,'WM-AR'!$I$7:$AS$3267,24,FALSE),"")</f>
        <v/>
      </c>
      <c r="W102" s="1026" t="str">
        <f>IFERROR(VLOOKUP($I102,'WM-AR'!$I$7:$AS$3267,25,FALSE),"")</f>
        <v/>
      </c>
      <c r="X102" s="1026" t="str">
        <f>IFERROR(VLOOKUP($I102,'WM-AR'!$I$7:$AS$3267,26,FALSE),"")</f>
        <v/>
      </c>
      <c r="Y102" s="1026" t="str">
        <f>IFERROR(VLOOKUP($I102,'WM-AR'!$I$7:$AS$3267,27,FALSE),"")</f>
        <v/>
      </c>
      <c r="Z102" s="1026" t="str">
        <f>IFERROR(VLOOKUP($I102,'WM-AR'!$I$7:$AS$3267,28,FALSE),"")</f>
        <v/>
      </c>
      <c r="AA102" s="1026" t="str">
        <f>IFERROR(VLOOKUP($I102,'WM-AR'!$I$7:$AS$3267,29,FALSE),"")</f>
        <v/>
      </c>
      <c r="AB102" s="1026" t="str">
        <f>IFERROR(VLOOKUP($I102,'WM-AR'!$I$7:$AS$3267,30,FALSE),"")</f>
        <v/>
      </c>
      <c r="AC102" s="1026" t="str">
        <f>IFERROR(VLOOKUP($I102,'WM-AR'!$I$7:$AS$3267,31,FALSE),"")</f>
        <v/>
      </c>
      <c r="AD102" s="1026" t="str">
        <f>IFERROR(VLOOKUP($I102,'WM-AR'!$I$7:$AS$3267,32,FALSE),"")</f>
        <v/>
      </c>
      <c r="AE102" s="1026" t="str">
        <f>IFERROR(VLOOKUP($I102,'WM-AR'!$I$7:$AS$3267,33,FALSE),"")</f>
        <v/>
      </c>
      <c r="AF102" s="1027"/>
      <c r="AG102" s="834"/>
      <c r="AH102" s="834"/>
      <c r="AI102" s="836"/>
      <c r="AJ102" s="836" t="str">
        <f t="shared" ref="AJ102:AJ104" si="38">K102</f>
        <v/>
      </c>
      <c r="AK102" s="704"/>
      <c r="AL102" s="1028" t="str">
        <f>IF(AND(ISTEXT($E102),ISTEXT($B102)),"산출기준 &gt;&gt;  "&amp;_xlfn.XLOOKUP($E102,산출기준!$D:$D,산출기준!$E:$E,"매칭실패"),"")</f>
        <v/>
      </c>
    </row>
    <row r="103" spans="1:38">
      <c r="A103" s="1019"/>
      <c r="B103" s="705"/>
      <c r="C103" s="706"/>
      <c r="D103" s="711"/>
      <c r="E103" s="708"/>
      <c r="F103" s="1029"/>
      <c r="G103" s="882"/>
      <c r="H103" s="843"/>
      <c r="I103" s="712" t="str">
        <f t="shared" si="37"/>
        <v/>
      </c>
      <c r="J103" s="1030"/>
      <c r="K103" s="1031" t="str">
        <f>IFERROR(VLOOKUP($I103,'WM-AR'!$I$7:$AS$3267,34,FALSE),"")</f>
        <v/>
      </c>
      <c r="L103" s="1030" t="str">
        <f>IFERROR(VLOOKUP($I103,'WM-AR'!$I$7:$AS$3267,4,FALSE),"")</f>
        <v/>
      </c>
      <c r="M103" s="1030" t="str">
        <f>IFERROR(VLOOKUP($I103,'WM-AR'!$I$7:$AS$3267,6,FALSE),"")</f>
        <v/>
      </c>
      <c r="N103" s="1030" t="str">
        <f>IFERROR(VLOOKUP($I103,'WM-AR'!$I$7:$AS$3267,8,FALSE),"")</f>
        <v/>
      </c>
      <c r="O103" s="1032" t="str">
        <f>IFERROR(VLOOKUP($I103,'WM-AR'!$I$7:$AS$3267,10,FALSE),"")</f>
        <v/>
      </c>
      <c r="P103" s="1033" t="str">
        <f>IFERROR(VLOOKUP($I103,'WM-AR'!$I$7:$AS$3267,12,FALSE),"")</f>
        <v/>
      </c>
      <c r="Q103" s="1033" t="str">
        <f>IFERROR(VLOOKUP($I103,'WM-AR'!$I$7:$AS$3267,14,FALSE),"")</f>
        <v/>
      </c>
      <c r="R103" s="1033" t="str">
        <f>IFERROR(VLOOKUP($I103,'WM-AR'!$I$7:$AS$3267,16,FALSE),"")</f>
        <v/>
      </c>
      <c r="S103" s="1033" t="str">
        <f>IFERROR(VLOOKUP($I103,'WM-AR'!$I$7:$AS$3267,18,FALSE),"")</f>
        <v/>
      </c>
      <c r="T103" s="1033" t="str">
        <f>IFERROR(VLOOKUP($I103,'WM-AR'!$I$7:$AS$3267,20,FALSE),"")</f>
        <v/>
      </c>
      <c r="U103" s="1033" t="str">
        <f>IFERROR(VLOOKUP($I103,'WM-AR'!$I$7:$AS$3267,22,FALSE),"")</f>
        <v/>
      </c>
      <c r="V103" s="1033" t="str">
        <f>IFERROR(VLOOKUP($I103,'WM-AR'!$I$7:$AS$3267,24,FALSE),"")</f>
        <v/>
      </c>
      <c r="W103" s="1033" t="str">
        <f>IFERROR(VLOOKUP($I103,'WM-AR'!$I$7:$AS$3267,25,FALSE),"")</f>
        <v/>
      </c>
      <c r="X103" s="1033" t="str">
        <f>IFERROR(VLOOKUP($I103,'WM-AR'!$I$7:$AS$3267,26,FALSE),"")</f>
        <v/>
      </c>
      <c r="Y103" s="1033" t="str">
        <f>IFERROR(VLOOKUP($I103,'WM-AR'!$I$7:$AS$3267,27,FALSE),"")</f>
        <v/>
      </c>
      <c r="Z103" s="1033" t="str">
        <f>IFERROR(VLOOKUP($I103,'WM-AR'!$I$7:$AS$3267,28,FALSE),"")</f>
        <v/>
      </c>
      <c r="AA103" s="1033" t="str">
        <f>IFERROR(VLOOKUP($I103,'WM-AR'!$I$7:$AS$3267,29,FALSE),"")</f>
        <v/>
      </c>
      <c r="AB103" s="1033" t="str">
        <f>IFERROR(VLOOKUP($I103,'WM-AR'!$I$7:$AS$3267,30,FALSE),"")</f>
        <v/>
      </c>
      <c r="AC103" s="1033" t="str">
        <f>IFERROR(VLOOKUP($I103,'WM-AR'!$I$7:$AS$3267,31,FALSE),"")</f>
        <v/>
      </c>
      <c r="AD103" s="1033" t="str">
        <f>IFERROR(VLOOKUP($I103,'WM-AR'!$I$7:$AS$3267,32,FALSE),"")</f>
        <v/>
      </c>
      <c r="AE103" s="1033" t="str">
        <f>IFERROR(VLOOKUP($I103,'WM-AR'!$I$7:$AS$3267,33,FALSE),"")</f>
        <v/>
      </c>
      <c r="AF103" s="1034"/>
      <c r="AG103" s="852"/>
      <c r="AH103" s="852"/>
      <c r="AI103" s="854"/>
      <c r="AJ103" s="854" t="str">
        <f t="shared" si="38"/>
        <v/>
      </c>
      <c r="AK103" s="723"/>
      <c r="AL103" s="1028" t="str">
        <f>IF(AND(ISTEXT($E103),ISTEXT($B103)),"산출기준 &gt;&gt;  "&amp;_xlfn.XLOOKUP($E103,산출기준!$D:$D,산출기준!$E:$E,"매칭실패"),"")</f>
        <v/>
      </c>
    </row>
    <row r="104" spans="1:38">
      <c r="A104" s="1019"/>
      <c r="B104" s="724"/>
      <c r="C104" s="725"/>
      <c r="D104" s="731"/>
      <c r="E104" s="727"/>
      <c r="F104" s="1035"/>
      <c r="G104" s="886"/>
      <c r="H104" s="861"/>
      <c r="I104" s="732" t="str">
        <f t="shared" si="37"/>
        <v/>
      </c>
      <c r="J104" s="1036"/>
      <c r="K104" s="1037" t="str">
        <f>IFERROR(VLOOKUP($I104,'WM-AR'!$I$7:$AS$3267,34,FALSE),"")</f>
        <v/>
      </c>
      <c r="L104" s="1036" t="str">
        <f>IFERROR(VLOOKUP($I104,'WM-AR'!$I$7:$AS$3267,4,FALSE),"")</f>
        <v/>
      </c>
      <c r="M104" s="1036" t="str">
        <f>IFERROR(VLOOKUP($I104,'WM-AR'!$I$7:$AS$3267,6,FALSE),"")</f>
        <v/>
      </c>
      <c r="N104" s="1036" t="str">
        <f>IFERROR(VLOOKUP($I104,'WM-AR'!$I$7:$AS$3267,8,FALSE),"")</f>
        <v/>
      </c>
      <c r="O104" s="1038" t="str">
        <f>IFERROR(VLOOKUP($I104,'WM-AR'!$I$7:$AS$3267,10,FALSE),"")</f>
        <v/>
      </c>
      <c r="P104" s="1039" t="str">
        <f>IFERROR(VLOOKUP($I104,'WM-AR'!$I$7:$AS$3267,12,FALSE),"")</f>
        <v/>
      </c>
      <c r="Q104" s="1039" t="str">
        <f>IFERROR(VLOOKUP($I104,'WM-AR'!$I$7:$AS$3267,14,FALSE),"")</f>
        <v/>
      </c>
      <c r="R104" s="1039" t="str">
        <f>IFERROR(VLOOKUP($I104,'WM-AR'!$I$7:$AS$3267,16,FALSE),"")</f>
        <v/>
      </c>
      <c r="S104" s="1039" t="str">
        <f>IFERROR(VLOOKUP($I104,'WM-AR'!$I$7:$AS$3267,18,FALSE),"")</f>
        <v/>
      </c>
      <c r="T104" s="1039" t="str">
        <f>IFERROR(VLOOKUP($I104,'WM-AR'!$I$7:$AS$3267,20,FALSE),"")</f>
        <v/>
      </c>
      <c r="U104" s="1039" t="str">
        <f>IFERROR(VLOOKUP($I104,'WM-AR'!$I$7:$AS$3267,22,FALSE),"")</f>
        <v/>
      </c>
      <c r="V104" s="1039" t="str">
        <f>IFERROR(VLOOKUP($I104,'WM-AR'!$I$7:$AS$3267,24,FALSE),"")</f>
        <v/>
      </c>
      <c r="W104" s="1039" t="str">
        <f>IFERROR(VLOOKUP($I104,'WM-AR'!$I$7:$AS$3267,25,FALSE),"")</f>
        <v/>
      </c>
      <c r="X104" s="1039" t="str">
        <f>IFERROR(VLOOKUP($I104,'WM-AR'!$I$7:$AS$3267,26,FALSE),"")</f>
        <v/>
      </c>
      <c r="Y104" s="1039" t="str">
        <f>IFERROR(VLOOKUP($I104,'WM-AR'!$I$7:$AS$3267,27,FALSE),"")</f>
        <v/>
      </c>
      <c r="Z104" s="1039" t="str">
        <f>IFERROR(VLOOKUP($I104,'WM-AR'!$I$7:$AS$3267,28,FALSE),"")</f>
        <v/>
      </c>
      <c r="AA104" s="1039" t="str">
        <f>IFERROR(VLOOKUP($I104,'WM-AR'!$I$7:$AS$3267,29,FALSE),"")</f>
        <v/>
      </c>
      <c r="AB104" s="1039" t="str">
        <f>IFERROR(VLOOKUP($I104,'WM-AR'!$I$7:$AS$3267,30,FALSE),"")</f>
        <v/>
      </c>
      <c r="AC104" s="1039" t="str">
        <f>IFERROR(VLOOKUP($I104,'WM-AR'!$I$7:$AS$3267,31,FALSE),"")</f>
        <v/>
      </c>
      <c r="AD104" s="1039" t="str">
        <f>IFERROR(VLOOKUP($I104,'WM-AR'!$I$7:$AS$3267,32,FALSE),"")</f>
        <v/>
      </c>
      <c r="AE104" s="1039" t="str">
        <f>IFERROR(VLOOKUP($I104,'WM-AR'!$I$7:$AS$3267,33,FALSE),"")</f>
        <v/>
      </c>
      <c r="AF104" s="1040"/>
      <c r="AG104" s="870"/>
      <c r="AH104" s="870"/>
      <c r="AI104" s="871"/>
      <c r="AJ104" s="871" t="str">
        <f t="shared" si="38"/>
        <v/>
      </c>
      <c r="AK104" s="743"/>
      <c r="AL104" s="1028" t="str">
        <f>IF(AND(ISTEXT($E104),ISTEXT($B104)),"산출기준 &gt;&gt;  "&amp;_xlfn.XLOOKUP($E104,산출기준!$D:$D,산출기준!$E:$E,"매칭실패"),"")</f>
        <v/>
      </c>
    </row>
    <row r="105" spans="1:38">
      <c r="B105" s="635"/>
      <c r="C105" s="636"/>
      <c r="D105" s="636"/>
      <c r="E105" s="636"/>
      <c r="F105" s="638"/>
      <c r="G105" s="639"/>
      <c r="H105" s="639"/>
      <c r="I105" s="641"/>
      <c r="J105" s="642"/>
      <c r="K105" s="642"/>
      <c r="L105" s="642"/>
      <c r="M105" s="642"/>
      <c r="N105" s="642"/>
      <c r="O105" s="642"/>
      <c r="P105" s="642"/>
      <c r="Q105" s="642"/>
      <c r="R105" s="642"/>
      <c r="S105" s="642"/>
      <c r="T105" s="642"/>
      <c r="U105" s="642"/>
      <c r="V105" s="642"/>
      <c r="W105" s="642"/>
      <c r="X105" s="642"/>
      <c r="Y105" s="642"/>
      <c r="Z105" s="642"/>
      <c r="AA105" s="642"/>
      <c r="AB105" s="642"/>
      <c r="AC105" s="642"/>
      <c r="AD105" s="642"/>
      <c r="AE105" s="642"/>
      <c r="AF105" s="636"/>
      <c r="AG105" s="643"/>
      <c r="AH105" s="643"/>
      <c r="AI105" s="644"/>
      <c r="AJ105" s="644"/>
      <c r="AK105" s="639"/>
      <c r="AL105" s="88" t="str">
        <f>IF(AND(ISTEXT($E105),ISTEXT($B105)),"산출기준 &gt;&gt;  "&amp;_xlfn.XLOOKUP($E105,산출기준!$D:$D,산출기준!$E:$E,"매칭실패"),"")</f>
        <v/>
      </c>
    </row>
    <row r="106" spans="1:38">
      <c r="B106" s="645"/>
      <c r="C106" s="1057" t="s">
        <v>3152</v>
      </c>
      <c r="D106" s="648"/>
      <c r="E106" s="648"/>
      <c r="F106" s="1047" t="s">
        <v>3153</v>
      </c>
      <c r="G106" s="645"/>
      <c r="H106" s="651"/>
      <c r="I106" s="652"/>
      <c r="J106" s="652"/>
      <c r="K106" s="653"/>
      <c r="L106" s="653"/>
      <c r="M106" s="653"/>
      <c r="N106" s="653"/>
      <c r="O106" s="653"/>
      <c r="P106" s="653"/>
      <c r="Q106" s="653"/>
      <c r="R106" s="653"/>
      <c r="S106" s="653"/>
      <c r="T106" s="653"/>
      <c r="U106" s="653"/>
      <c r="V106" s="653"/>
      <c r="W106" s="653"/>
      <c r="X106" s="653"/>
      <c r="Y106" s="653"/>
      <c r="Z106" s="653"/>
      <c r="AA106" s="653"/>
      <c r="AB106" s="653"/>
      <c r="AC106" s="653"/>
      <c r="AD106" s="653"/>
      <c r="AE106" s="653"/>
      <c r="AF106" s="656"/>
      <c r="AG106" s="656"/>
      <c r="AH106" s="656"/>
      <c r="AI106" s="656"/>
      <c r="AJ106" s="656"/>
      <c r="AK106" s="657"/>
      <c r="AL106" s="88" t="str">
        <f>IF(AND(ISTEXT($E106),ISTEXT($B106)),"산출기준 &gt;&gt;  "&amp;_xlfn.XLOOKUP($E106,산출기준!$D:$D,산출기준!$E:$E,"매칭실패"),"")</f>
        <v/>
      </c>
    </row>
    <row r="107" spans="1:38">
      <c r="B107" s="658"/>
      <c r="C107" s="659"/>
      <c r="D107" s="659"/>
      <c r="E107" s="659"/>
      <c r="F107" s="1056" t="s">
        <v>3154</v>
      </c>
      <c r="G107" s="662"/>
      <c r="H107" s="662"/>
      <c r="I107" s="652"/>
      <c r="J107" s="664"/>
      <c r="K107" s="664"/>
      <c r="L107" s="664"/>
      <c r="M107" s="664"/>
      <c r="N107" s="664"/>
      <c r="O107" s="664"/>
      <c r="P107" s="664"/>
      <c r="Q107" s="664"/>
      <c r="R107" s="664"/>
      <c r="S107" s="664"/>
      <c r="T107" s="664"/>
      <c r="U107" s="664"/>
      <c r="V107" s="664"/>
      <c r="W107" s="664"/>
      <c r="X107" s="664"/>
      <c r="Y107" s="664"/>
      <c r="Z107" s="664"/>
      <c r="AA107" s="664"/>
      <c r="AB107" s="664"/>
      <c r="AC107" s="664"/>
      <c r="AD107" s="664"/>
      <c r="AE107" s="664"/>
      <c r="AF107" s="659"/>
      <c r="AG107" s="665"/>
      <c r="AH107" s="665"/>
      <c r="AI107" s="666"/>
      <c r="AJ107" s="666"/>
      <c r="AK107" s="662"/>
      <c r="AL107" s="88" t="str">
        <f>IF(AND(ISTEXT($E107),ISTEXT($B107)),"산출기준 &gt;&gt;  "&amp;_xlfn.XLOOKUP($E107,산출기준!$D:$D,산출기준!$E:$E,"매칭실패"),"")</f>
        <v/>
      </c>
    </row>
    <row r="108" spans="1:38" ht="34.9" customHeight="1">
      <c r="B108" s="808" t="str" cm="1">
        <f t="array" aca="1" ref="B108" ca="1">_xlfn.IFNA(INDIRECT("Family_표준_구성도!B"&amp;MATCH(F108,INDIRECT("Family_표준_구성도!"&amp;"C:C"),0)),"")</f>
        <v>3.2.2.1.1</v>
      </c>
      <c r="C108" s="668" t="s">
        <v>2016</v>
      </c>
      <c r="D108" s="809"/>
      <c r="E108" s="668" t="s">
        <v>2939</v>
      </c>
      <c r="F108" s="810" t="s">
        <v>707</v>
      </c>
      <c r="G108" s="811"/>
      <c r="H108" s="917" t="s">
        <v>3155</v>
      </c>
      <c r="I108" s="674"/>
      <c r="J108" s="674"/>
      <c r="K108" s="674"/>
      <c r="L108" s="674"/>
      <c r="M108" s="674"/>
      <c r="N108" s="675"/>
      <c r="O108" s="676"/>
      <c r="P108" s="677"/>
      <c r="Q108" s="677"/>
      <c r="R108" s="677"/>
      <c r="S108" s="677"/>
      <c r="T108" s="677"/>
      <c r="U108" s="677"/>
      <c r="V108" s="678"/>
      <c r="W108" s="679"/>
      <c r="X108" s="679"/>
      <c r="Y108" s="679"/>
      <c r="Z108" s="679"/>
      <c r="AA108" s="679"/>
      <c r="AB108" s="679"/>
      <c r="AC108" s="679"/>
      <c r="AD108" s="679"/>
      <c r="AE108" s="679"/>
      <c r="AF108" s="1043"/>
      <c r="AG108" s="682"/>
      <c r="AH108" s="682"/>
      <c r="AI108" s="682"/>
      <c r="AJ108" s="682"/>
      <c r="AK108" s="683"/>
      <c r="AL108" s="88" t="str">
        <f ca="1">IF(AND(ISTEXT($E108),ISTEXT($B108)),"산출기준 &gt;&gt;  "&amp;_xlfn.XLOOKUP($E108,산출기준!$D:$D,산출기준!$E:$E,"매칭실패"),"")</f>
        <v>산출기준 &gt;&gt;  [ 벽체 일반 산출 ]</v>
      </c>
    </row>
    <row r="109" spans="1:38" ht="49.9" customHeight="1" outlineLevel="1">
      <c r="B109" s="758"/>
      <c r="C109" s="759"/>
      <c r="D109" s="759"/>
      <c r="E109" s="814"/>
      <c r="F109" s="818" t="s">
        <v>2969</v>
      </c>
      <c r="G109" s="759" t="str">
        <f t="shared" ref="G109" si="39">IF(IF(N109=0,"",N109)&amp;" | "&amp;IF(O109=0,"",O109)&amp;" | "&amp;IF(Q109=0,"",Q109)&amp;" | "&amp;IF(R109=0,"",R109)=" |  |  | ","",IF(N109=0,"",N109)&amp;" | "&amp;IF(O109=0,"",O109)&amp;" | "&amp;IF(Q109=0,"",Q109)&amp;" | "&amp;IF(R109=0,"",R109))</f>
        <v xml:space="preserve">Plastering |  |  | </v>
      </c>
      <c r="H109" s="816" t="s">
        <v>3109</v>
      </c>
      <c r="I109" s="765" t="str">
        <f>LEFT(H109,14)</f>
        <v>A04AT198-00002</v>
      </c>
      <c r="J109" s="766"/>
      <c r="K109" s="766" t="str">
        <f>IFERROR(VLOOKUP($I109,'WM-AR'!$I$7:$AS$3267,34,FALSE),"")</f>
        <v>M2</v>
      </c>
      <c r="L109" s="766" t="str">
        <f>IFERROR(VLOOKUP($I109,'WM-AR'!$I$7:$AS$3267,4,FALSE),"")</f>
        <v>Finishing Work</v>
      </c>
      <c r="M109" s="766" t="str">
        <f>IFERROR(VLOOKUP($I109,'WM-AR'!$I$7:$AS$3267,6,FALSE),"")</f>
        <v>Plastering Work</v>
      </c>
      <c r="N109" s="766" t="str">
        <f>IFERROR(VLOOKUP($I109,'WM-AR'!$I$7:$AS$3267,8,FALSE),"")</f>
        <v>Plastering</v>
      </c>
      <c r="O109" s="766">
        <f>IFERROR(VLOOKUP($I109,'WM-AR'!$I$7:$AS$3267,10,FALSE),"")</f>
        <v>0</v>
      </c>
      <c r="P109" s="766">
        <f>IFERROR(VLOOKUP($I109,'WM-AR'!$I$7:$AS$3267,12,FALSE),"")</f>
        <v>0</v>
      </c>
      <c r="Q109" s="766">
        <f>IFERROR(VLOOKUP($I109,'WM-AR'!$I$7:$AS$3267,14,FALSE),"")</f>
        <v>0</v>
      </c>
      <c r="R109" s="766">
        <f>IFERROR(VLOOKUP($I109,'WM-AR'!$I$7:$AS$3267,16,FALSE),"")</f>
        <v>0</v>
      </c>
      <c r="S109" s="766" t="str">
        <f>IFERROR(VLOOKUP($I109,'WM-AR'!$I$7:$AS$3267,18,FALSE),"")</f>
        <v>for Internal Masonry Wall</v>
      </c>
      <c r="T109" s="766" t="str">
        <f>IFERROR(VLOOKUP($I109,'WM-AR'!$I$7:$AS$3267,20,FALSE),"")</f>
        <v/>
      </c>
      <c r="U109" s="766">
        <f>IFERROR(VLOOKUP($I109,'WM-AR'!$I$7:$AS$3267,22,FALSE),"")</f>
        <v>0</v>
      </c>
      <c r="V109" s="766">
        <f>IFERROR(VLOOKUP($I109,'WM-AR'!$I$7:$AS$3267,24,FALSE),"")</f>
        <v>0</v>
      </c>
      <c r="W109" s="766">
        <f>IFERROR(VLOOKUP($I109,'WM-AR'!$I$7:$AS$3267,25,FALSE),"")</f>
        <v>0</v>
      </c>
      <c r="X109" s="766" t="str">
        <f>IFERROR(VLOOKUP($I109,'WM-AR'!$I$7:$AS$3267,26,FALSE),"")</f>
        <v>THK=(  )mm</v>
      </c>
      <c r="Y109" s="766">
        <f>IFERROR(VLOOKUP($I109,'WM-AR'!$I$7:$AS$3267,27,FALSE),"")</f>
        <v>0</v>
      </c>
      <c r="Z109" s="766">
        <f>IFERROR(VLOOKUP($I109,'WM-AR'!$I$7:$AS$3267,28,FALSE),"")</f>
        <v>0</v>
      </c>
      <c r="AA109" s="766">
        <f>IFERROR(VLOOKUP($I109,'WM-AR'!$I$7:$AS$3267,29,FALSE),"")</f>
        <v>0</v>
      </c>
      <c r="AB109" s="766">
        <f>IFERROR(VLOOKUP($I109,'WM-AR'!$I$7:$AS$3267,30,FALSE),"")</f>
        <v>0</v>
      </c>
      <c r="AC109" s="766">
        <f>IFERROR(VLOOKUP($I109,'WM-AR'!$I$7:$AS$3267,31,FALSE),"")</f>
        <v>0</v>
      </c>
      <c r="AD109" s="766">
        <f>IFERROR(VLOOKUP($I109,'WM-AR'!$I$7:$AS$3267,32,FALSE),"")</f>
        <v>0</v>
      </c>
      <c r="AE109" s="766" t="str">
        <f>IFERROR(VLOOKUP($I109,'WM-AR'!$I$7:$AS$3267,33,FALSE),"")</f>
        <v/>
      </c>
      <c r="AF109" s="1058" t="s">
        <v>3156</v>
      </c>
      <c r="AG109" s="768" t="s">
        <v>1657</v>
      </c>
      <c r="AH109" s="768" t="s">
        <v>1657</v>
      </c>
      <c r="AI109" s="769"/>
      <c r="AJ109" s="769" t="str">
        <f>K109</f>
        <v>M2</v>
      </c>
      <c r="AK109" s="905"/>
      <c r="AL109" s="88" t="str">
        <f>IF(AND(ISTEXT($E109),ISTEXT($B109)),"산출기준 &gt;&gt;  "&amp;_xlfn.XLOOKUP($E109,산출기준!$D:$D,산출기준!$E:$E,"매칭실패"),"")</f>
        <v/>
      </c>
    </row>
    <row r="110" spans="1:38">
      <c r="A110" s="1019"/>
      <c r="B110" s="684"/>
      <c r="C110" s="685"/>
      <c r="D110" s="1020"/>
      <c r="E110" s="687"/>
      <c r="F110" s="1021"/>
      <c r="G110" s="875" t="s">
        <v>2243</v>
      </c>
      <c r="H110" s="824"/>
      <c r="I110" s="692" t="str">
        <f t="shared" ref="I110:I112" si="40">LEFT(H110,14)</f>
        <v/>
      </c>
      <c r="J110" s="1022"/>
      <c r="K110" s="1023" t="str">
        <f>IFERROR(VLOOKUP($I110,'WM-AR'!$I$7:$AS$3267,34,FALSE),"")</f>
        <v/>
      </c>
      <c r="L110" s="1024" t="str">
        <f>IFERROR(VLOOKUP($I110,'WM-AR'!$I$7:$AS$3267,4,FALSE),"")</f>
        <v/>
      </c>
      <c r="M110" s="1024" t="str">
        <f>IFERROR(VLOOKUP($I110,'WM-AR'!$I$7:$AS$3267,6,FALSE),"")</f>
        <v/>
      </c>
      <c r="N110" s="1024" t="str">
        <f>IFERROR(VLOOKUP($I110,'WM-AR'!$I$7:$AS$3267,8,FALSE),"")</f>
        <v/>
      </c>
      <c r="O110" s="1025" t="str">
        <f>IFERROR(VLOOKUP($I110,'WM-AR'!$I$7:$AS$3267,10,FALSE),"")</f>
        <v/>
      </c>
      <c r="P110" s="1026" t="str">
        <f>IFERROR(VLOOKUP($I110,'WM-AR'!$I$7:$AS$3267,12,FALSE),"")</f>
        <v/>
      </c>
      <c r="Q110" s="1026" t="str">
        <f>IFERROR(VLOOKUP($I110,'WM-AR'!$I$7:$AS$3267,14,FALSE),"")</f>
        <v/>
      </c>
      <c r="R110" s="1026" t="str">
        <f>IFERROR(VLOOKUP($I110,'WM-AR'!$I$7:$AS$3267,16,FALSE),"")</f>
        <v/>
      </c>
      <c r="S110" s="1026" t="str">
        <f>IFERROR(VLOOKUP($I110,'WM-AR'!$I$7:$AS$3267,18,FALSE),"")</f>
        <v/>
      </c>
      <c r="T110" s="1026" t="str">
        <f>IFERROR(VLOOKUP($I110,'WM-AR'!$I$7:$AS$3267,20,FALSE),"")</f>
        <v/>
      </c>
      <c r="U110" s="1026" t="str">
        <f>IFERROR(VLOOKUP($I110,'WM-AR'!$I$7:$AS$3267,22,FALSE),"")</f>
        <v/>
      </c>
      <c r="V110" s="1026" t="str">
        <f>IFERROR(VLOOKUP($I110,'WM-AR'!$I$7:$AS$3267,24,FALSE),"")</f>
        <v/>
      </c>
      <c r="W110" s="1026" t="str">
        <f>IFERROR(VLOOKUP($I110,'WM-AR'!$I$7:$AS$3267,25,FALSE),"")</f>
        <v/>
      </c>
      <c r="X110" s="1026" t="str">
        <f>IFERROR(VLOOKUP($I110,'WM-AR'!$I$7:$AS$3267,26,FALSE),"")</f>
        <v/>
      </c>
      <c r="Y110" s="1026" t="str">
        <f>IFERROR(VLOOKUP($I110,'WM-AR'!$I$7:$AS$3267,27,FALSE),"")</f>
        <v/>
      </c>
      <c r="Z110" s="1026" t="str">
        <f>IFERROR(VLOOKUP($I110,'WM-AR'!$I$7:$AS$3267,28,FALSE),"")</f>
        <v/>
      </c>
      <c r="AA110" s="1026" t="str">
        <f>IFERROR(VLOOKUP($I110,'WM-AR'!$I$7:$AS$3267,29,FALSE),"")</f>
        <v/>
      </c>
      <c r="AB110" s="1026" t="str">
        <f>IFERROR(VLOOKUP($I110,'WM-AR'!$I$7:$AS$3267,30,FALSE),"")</f>
        <v/>
      </c>
      <c r="AC110" s="1026" t="str">
        <f>IFERROR(VLOOKUP($I110,'WM-AR'!$I$7:$AS$3267,31,FALSE),"")</f>
        <v/>
      </c>
      <c r="AD110" s="1026" t="str">
        <f>IFERROR(VLOOKUP($I110,'WM-AR'!$I$7:$AS$3267,32,FALSE),"")</f>
        <v/>
      </c>
      <c r="AE110" s="1026" t="str">
        <f>IFERROR(VLOOKUP($I110,'WM-AR'!$I$7:$AS$3267,33,FALSE),"")</f>
        <v/>
      </c>
      <c r="AF110" s="1027"/>
      <c r="AG110" s="834"/>
      <c r="AH110" s="834"/>
      <c r="AI110" s="836"/>
      <c r="AJ110" s="836" t="str">
        <f t="shared" ref="AJ110:AJ112" si="41">K110</f>
        <v/>
      </c>
      <c r="AK110" s="704"/>
      <c r="AL110" s="1028" t="str">
        <f>IF(AND(ISTEXT($E110),ISTEXT($B110)),"산출기준 &gt;&gt;  "&amp;_xlfn.XLOOKUP($E110,산출기준!$D:$D,산출기준!$E:$E,"매칭실패"),"")</f>
        <v/>
      </c>
    </row>
    <row r="111" spans="1:38">
      <c r="A111" s="1019"/>
      <c r="B111" s="705"/>
      <c r="C111" s="706"/>
      <c r="D111" s="711"/>
      <c r="E111" s="708"/>
      <c r="F111" s="1029"/>
      <c r="G111" s="882"/>
      <c r="H111" s="843"/>
      <c r="I111" s="712" t="str">
        <f t="shared" si="40"/>
        <v/>
      </c>
      <c r="J111" s="1030"/>
      <c r="K111" s="1031" t="str">
        <f>IFERROR(VLOOKUP($I111,'WM-AR'!$I$7:$AS$3267,34,FALSE),"")</f>
        <v/>
      </c>
      <c r="L111" s="1030" t="str">
        <f>IFERROR(VLOOKUP($I111,'WM-AR'!$I$7:$AS$3267,4,FALSE),"")</f>
        <v/>
      </c>
      <c r="M111" s="1030" t="str">
        <f>IFERROR(VLOOKUP($I111,'WM-AR'!$I$7:$AS$3267,6,FALSE),"")</f>
        <v/>
      </c>
      <c r="N111" s="1030" t="str">
        <f>IFERROR(VLOOKUP($I111,'WM-AR'!$I$7:$AS$3267,8,FALSE),"")</f>
        <v/>
      </c>
      <c r="O111" s="1032" t="str">
        <f>IFERROR(VLOOKUP($I111,'WM-AR'!$I$7:$AS$3267,10,FALSE),"")</f>
        <v/>
      </c>
      <c r="P111" s="1033" t="str">
        <f>IFERROR(VLOOKUP($I111,'WM-AR'!$I$7:$AS$3267,12,FALSE),"")</f>
        <v/>
      </c>
      <c r="Q111" s="1033" t="str">
        <f>IFERROR(VLOOKUP($I111,'WM-AR'!$I$7:$AS$3267,14,FALSE),"")</f>
        <v/>
      </c>
      <c r="R111" s="1033" t="str">
        <f>IFERROR(VLOOKUP($I111,'WM-AR'!$I$7:$AS$3267,16,FALSE),"")</f>
        <v/>
      </c>
      <c r="S111" s="1033" t="str">
        <f>IFERROR(VLOOKUP($I111,'WM-AR'!$I$7:$AS$3267,18,FALSE),"")</f>
        <v/>
      </c>
      <c r="T111" s="1033" t="str">
        <f>IFERROR(VLOOKUP($I111,'WM-AR'!$I$7:$AS$3267,20,FALSE),"")</f>
        <v/>
      </c>
      <c r="U111" s="1033" t="str">
        <f>IFERROR(VLOOKUP($I111,'WM-AR'!$I$7:$AS$3267,22,FALSE),"")</f>
        <v/>
      </c>
      <c r="V111" s="1033" t="str">
        <f>IFERROR(VLOOKUP($I111,'WM-AR'!$I$7:$AS$3267,24,FALSE),"")</f>
        <v/>
      </c>
      <c r="W111" s="1033" t="str">
        <f>IFERROR(VLOOKUP($I111,'WM-AR'!$I$7:$AS$3267,25,FALSE),"")</f>
        <v/>
      </c>
      <c r="X111" s="1033" t="str">
        <f>IFERROR(VLOOKUP($I111,'WM-AR'!$I$7:$AS$3267,26,FALSE),"")</f>
        <v/>
      </c>
      <c r="Y111" s="1033" t="str">
        <f>IFERROR(VLOOKUP($I111,'WM-AR'!$I$7:$AS$3267,27,FALSE),"")</f>
        <v/>
      </c>
      <c r="Z111" s="1033" t="str">
        <f>IFERROR(VLOOKUP($I111,'WM-AR'!$I$7:$AS$3267,28,FALSE),"")</f>
        <v/>
      </c>
      <c r="AA111" s="1033" t="str">
        <f>IFERROR(VLOOKUP($I111,'WM-AR'!$I$7:$AS$3267,29,FALSE),"")</f>
        <v/>
      </c>
      <c r="AB111" s="1033" t="str">
        <f>IFERROR(VLOOKUP($I111,'WM-AR'!$I$7:$AS$3267,30,FALSE),"")</f>
        <v/>
      </c>
      <c r="AC111" s="1033" t="str">
        <f>IFERROR(VLOOKUP($I111,'WM-AR'!$I$7:$AS$3267,31,FALSE),"")</f>
        <v/>
      </c>
      <c r="AD111" s="1033" t="str">
        <f>IFERROR(VLOOKUP($I111,'WM-AR'!$I$7:$AS$3267,32,FALSE),"")</f>
        <v/>
      </c>
      <c r="AE111" s="1033" t="str">
        <f>IFERROR(VLOOKUP($I111,'WM-AR'!$I$7:$AS$3267,33,FALSE),"")</f>
        <v/>
      </c>
      <c r="AF111" s="1034"/>
      <c r="AG111" s="852"/>
      <c r="AH111" s="852"/>
      <c r="AI111" s="854"/>
      <c r="AJ111" s="854" t="str">
        <f t="shared" si="41"/>
        <v/>
      </c>
      <c r="AK111" s="723"/>
      <c r="AL111" s="1028" t="str">
        <f>IF(AND(ISTEXT($E111),ISTEXT($B111)),"산출기준 &gt;&gt;  "&amp;_xlfn.XLOOKUP($E111,산출기준!$D:$D,산출기준!$E:$E,"매칭실패"),"")</f>
        <v/>
      </c>
    </row>
    <row r="112" spans="1:38">
      <c r="A112" s="1019"/>
      <c r="B112" s="724"/>
      <c r="C112" s="725"/>
      <c r="D112" s="731"/>
      <c r="E112" s="727"/>
      <c r="F112" s="1035"/>
      <c r="G112" s="886"/>
      <c r="H112" s="861"/>
      <c r="I112" s="732" t="str">
        <f t="shared" si="40"/>
        <v/>
      </c>
      <c r="J112" s="1036"/>
      <c r="K112" s="1037" t="str">
        <f>IFERROR(VLOOKUP($I112,'WM-AR'!$I$7:$AS$3267,34,FALSE),"")</f>
        <v/>
      </c>
      <c r="L112" s="1036" t="str">
        <f>IFERROR(VLOOKUP($I112,'WM-AR'!$I$7:$AS$3267,4,FALSE),"")</f>
        <v/>
      </c>
      <c r="M112" s="1036" t="str">
        <f>IFERROR(VLOOKUP($I112,'WM-AR'!$I$7:$AS$3267,6,FALSE),"")</f>
        <v/>
      </c>
      <c r="N112" s="1036" t="str">
        <f>IFERROR(VLOOKUP($I112,'WM-AR'!$I$7:$AS$3267,8,FALSE),"")</f>
        <v/>
      </c>
      <c r="O112" s="1038" t="str">
        <f>IFERROR(VLOOKUP($I112,'WM-AR'!$I$7:$AS$3267,10,FALSE),"")</f>
        <v/>
      </c>
      <c r="P112" s="1039" t="str">
        <f>IFERROR(VLOOKUP($I112,'WM-AR'!$I$7:$AS$3267,12,FALSE),"")</f>
        <v/>
      </c>
      <c r="Q112" s="1039" t="str">
        <f>IFERROR(VLOOKUP($I112,'WM-AR'!$I$7:$AS$3267,14,FALSE),"")</f>
        <v/>
      </c>
      <c r="R112" s="1039" t="str">
        <f>IFERROR(VLOOKUP($I112,'WM-AR'!$I$7:$AS$3267,16,FALSE),"")</f>
        <v/>
      </c>
      <c r="S112" s="1039" t="str">
        <f>IFERROR(VLOOKUP($I112,'WM-AR'!$I$7:$AS$3267,18,FALSE),"")</f>
        <v/>
      </c>
      <c r="T112" s="1039" t="str">
        <f>IFERROR(VLOOKUP($I112,'WM-AR'!$I$7:$AS$3267,20,FALSE),"")</f>
        <v/>
      </c>
      <c r="U112" s="1039" t="str">
        <f>IFERROR(VLOOKUP($I112,'WM-AR'!$I$7:$AS$3267,22,FALSE),"")</f>
        <v/>
      </c>
      <c r="V112" s="1039" t="str">
        <f>IFERROR(VLOOKUP($I112,'WM-AR'!$I$7:$AS$3267,24,FALSE),"")</f>
        <v/>
      </c>
      <c r="W112" s="1039" t="str">
        <f>IFERROR(VLOOKUP($I112,'WM-AR'!$I$7:$AS$3267,25,FALSE),"")</f>
        <v/>
      </c>
      <c r="X112" s="1039" t="str">
        <f>IFERROR(VLOOKUP($I112,'WM-AR'!$I$7:$AS$3267,26,FALSE),"")</f>
        <v/>
      </c>
      <c r="Y112" s="1039" t="str">
        <f>IFERROR(VLOOKUP($I112,'WM-AR'!$I$7:$AS$3267,27,FALSE),"")</f>
        <v/>
      </c>
      <c r="Z112" s="1039" t="str">
        <f>IFERROR(VLOOKUP($I112,'WM-AR'!$I$7:$AS$3267,28,FALSE),"")</f>
        <v/>
      </c>
      <c r="AA112" s="1039" t="str">
        <f>IFERROR(VLOOKUP($I112,'WM-AR'!$I$7:$AS$3267,29,FALSE),"")</f>
        <v/>
      </c>
      <c r="AB112" s="1039" t="str">
        <f>IFERROR(VLOOKUP($I112,'WM-AR'!$I$7:$AS$3267,30,FALSE),"")</f>
        <v/>
      </c>
      <c r="AC112" s="1039" t="str">
        <f>IFERROR(VLOOKUP($I112,'WM-AR'!$I$7:$AS$3267,31,FALSE),"")</f>
        <v/>
      </c>
      <c r="AD112" s="1039" t="str">
        <f>IFERROR(VLOOKUP($I112,'WM-AR'!$I$7:$AS$3267,32,FALSE),"")</f>
        <v/>
      </c>
      <c r="AE112" s="1039" t="str">
        <f>IFERROR(VLOOKUP($I112,'WM-AR'!$I$7:$AS$3267,33,FALSE),"")</f>
        <v/>
      </c>
      <c r="AF112" s="1040"/>
      <c r="AG112" s="870"/>
      <c r="AH112" s="870"/>
      <c r="AI112" s="871"/>
      <c r="AJ112" s="871" t="str">
        <f t="shared" si="41"/>
        <v/>
      </c>
      <c r="AK112" s="743"/>
      <c r="AL112" s="1028" t="str">
        <f>IF(AND(ISTEXT($E112),ISTEXT($B112)),"산출기준 &gt;&gt;  "&amp;_xlfn.XLOOKUP($E112,산출기준!$D:$D,산출기준!$E:$E,"매칭실패"),"")</f>
        <v/>
      </c>
    </row>
    <row r="113" spans="1:38">
      <c r="B113" s="635"/>
      <c r="C113" s="636"/>
      <c r="D113" s="636"/>
      <c r="E113" s="636"/>
      <c r="F113" s="638"/>
      <c r="G113" s="639"/>
      <c r="H113" s="639"/>
      <c r="I113" s="641"/>
      <c r="J113" s="642"/>
      <c r="K113" s="642"/>
      <c r="L113" s="642"/>
      <c r="M113" s="642"/>
      <c r="N113" s="642"/>
      <c r="O113" s="642"/>
      <c r="P113" s="642"/>
      <c r="Q113" s="642"/>
      <c r="R113" s="642"/>
      <c r="S113" s="642"/>
      <c r="T113" s="642"/>
      <c r="U113" s="642"/>
      <c r="V113" s="642"/>
      <c r="W113" s="642"/>
      <c r="X113" s="642"/>
      <c r="Y113" s="642"/>
      <c r="Z113" s="642"/>
      <c r="AA113" s="642"/>
      <c r="AB113" s="642"/>
      <c r="AC113" s="642"/>
      <c r="AD113" s="642"/>
      <c r="AE113" s="642"/>
      <c r="AF113" s="636"/>
      <c r="AG113" s="643"/>
      <c r="AH113" s="643"/>
      <c r="AI113" s="644"/>
      <c r="AJ113" s="644"/>
      <c r="AK113" s="639"/>
      <c r="AL113" s="88" t="str">
        <f>IF(AND(ISTEXT($E113),ISTEXT($B113)),"산출기준 &gt;&gt;  "&amp;_xlfn.XLOOKUP($E113,산출기준!$D:$D,산출기준!$E:$E,"매칭실패"),"")</f>
        <v/>
      </c>
    </row>
    <row r="114" spans="1:38">
      <c r="B114" s="645"/>
      <c r="C114" s="1057" t="s">
        <v>3152</v>
      </c>
      <c r="D114" s="648"/>
      <c r="E114" s="648"/>
      <c r="F114" s="1047" t="s">
        <v>3153</v>
      </c>
      <c r="G114" s="645"/>
      <c r="H114" s="651"/>
      <c r="I114" s="652"/>
      <c r="J114" s="652"/>
      <c r="K114" s="653"/>
      <c r="L114" s="653"/>
      <c r="M114" s="653"/>
      <c r="N114" s="653"/>
      <c r="O114" s="653"/>
      <c r="P114" s="653"/>
      <c r="Q114" s="653"/>
      <c r="R114" s="653"/>
      <c r="S114" s="653"/>
      <c r="T114" s="653"/>
      <c r="U114" s="653"/>
      <c r="V114" s="653"/>
      <c r="W114" s="653"/>
      <c r="X114" s="653"/>
      <c r="Y114" s="653"/>
      <c r="Z114" s="653"/>
      <c r="AA114" s="653"/>
      <c r="AB114" s="653"/>
      <c r="AC114" s="653"/>
      <c r="AD114" s="653"/>
      <c r="AE114" s="653"/>
      <c r="AF114" s="656"/>
      <c r="AG114" s="656"/>
      <c r="AH114" s="656"/>
      <c r="AI114" s="656"/>
      <c r="AJ114" s="656"/>
      <c r="AK114" s="657"/>
      <c r="AL114" s="88" t="str">
        <f>IF(AND(ISTEXT($E114),ISTEXT($B114)),"산출기준 &gt;&gt;  "&amp;_xlfn.XLOOKUP($E114,산출기준!$D:$D,산출기준!$E:$E,"매칭실패"),"")</f>
        <v/>
      </c>
    </row>
    <row r="115" spans="1:38">
      <c r="B115" s="658"/>
      <c r="C115" s="659"/>
      <c r="D115" s="659"/>
      <c r="E115" s="659"/>
      <c r="F115" s="1056" t="s">
        <v>2737</v>
      </c>
      <c r="G115" s="662"/>
      <c r="H115" s="662"/>
      <c r="I115" s="652"/>
      <c r="J115" s="664"/>
      <c r="K115" s="664"/>
      <c r="L115" s="664"/>
      <c r="M115" s="664"/>
      <c r="N115" s="664"/>
      <c r="O115" s="664"/>
      <c r="P115" s="664"/>
      <c r="Q115" s="664"/>
      <c r="R115" s="664"/>
      <c r="S115" s="664"/>
      <c r="T115" s="664"/>
      <c r="U115" s="664"/>
      <c r="V115" s="664"/>
      <c r="W115" s="664"/>
      <c r="X115" s="664"/>
      <c r="Y115" s="664"/>
      <c r="Z115" s="664"/>
      <c r="AA115" s="664"/>
      <c r="AB115" s="664"/>
      <c r="AC115" s="664"/>
      <c r="AD115" s="664"/>
      <c r="AE115" s="664"/>
      <c r="AF115" s="659"/>
      <c r="AG115" s="665"/>
      <c r="AH115" s="665"/>
      <c r="AI115" s="666"/>
      <c r="AJ115" s="666"/>
      <c r="AK115" s="662"/>
      <c r="AL115" s="88" t="str">
        <f>IF(AND(ISTEXT($E115),ISTEXT($B115)),"산출기준 &gt;&gt;  "&amp;_xlfn.XLOOKUP($E115,산출기준!$D:$D,산출기준!$E:$E,"매칭실패"),"")</f>
        <v/>
      </c>
    </row>
    <row r="116" spans="1:38" ht="34.9" customHeight="1">
      <c r="B116" s="808" t="str" cm="1">
        <f t="array" aca="1" ref="B116" ca="1">_xlfn.IFNA(INDIRECT("Family_표준_구성도!B"&amp;MATCH(F116,INDIRECT("Family_표준_구성도!"&amp;"C:C"),0)),"")</f>
        <v>3.2.2.1.2</v>
      </c>
      <c r="C116" s="668" t="s">
        <v>2016</v>
      </c>
      <c r="D116" s="809"/>
      <c r="E116" s="668" t="s">
        <v>2939</v>
      </c>
      <c r="F116" s="810" t="s">
        <v>709</v>
      </c>
      <c r="G116" s="811"/>
      <c r="H116" s="917" t="s">
        <v>3157</v>
      </c>
      <c r="I116" s="674"/>
      <c r="J116" s="674"/>
      <c r="K116" s="674"/>
      <c r="L116" s="674"/>
      <c r="M116" s="674"/>
      <c r="N116" s="675"/>
      <c r="O116" s="676"/>
      <c r="P116" s="677"/>
      <c r="Q116" s="677"/>
      <c r="R116" s="677"/>
      <c r="S116" s="677"/>
      <c r="T116" s="677"/>
      <c r="U116" s="677"/>
      <c r="V116" s="678"/>
      <c r="W116" s="679"/>
      <c r="X116" s="679"/>
      <c r="Y116" s="679"/>
      <c r="Z116" s="679"/>
      <c r="AA116" s="679"/>
      <c r="AB116" s="679"/>
      <c r="AC116" s="679"/>
      <c r="AD116" s="679"/>
      <c r="AE116" s="679"/>
      <c r="AF116" s="1043"/>
      <c r="AG116" s="682"/>
      <c r="AH116" s="682"/>
      <c r="AI116" s="682"/>
      <c r="AJ116" s="682"/>
      <c r="AK116" s="683"/>
      <c r="AL116" s="88" t="str">
        <f ca="1">IF(AND(ISTEXT($E116),ISTEXT($B116)),"산출기준 &gt;&gt;  "&amp;_xlfn.XLOOKUP($E116,산출기준!$D:$D,산출기준!$E:$E,"매칭실패"),"")</f>
        <v>산출기준 &gt;&gt;  [ 벽체 일반 산출 ]</v>
      </c>
    </row>
    <row r="117" spans="1:38" ht="49.9" customHeight="1" outlineLevel="1">
      <c r="B117" s="758"/>
      <c r="C117" s="759"/>
      <c r="D117" s="759"/>
      <c r="E117" s="814"/>
      <c r="F117" s="818" t="s">
        <v>2972</v>
      </c>
      <c r="G117" s="759" t="str">
        <f t="shared" ref="G117" si="42">IF(IF(N117=0,"",N117)&amp;" | "&amp;IF(O117=0,"",O117)&amp;" | "&amp;IF(Q117=0,"",Q117)&amp;" | "&amp;IF(R117=0,"",R117)=" |  |  | ","",IF(N117=0,"",N117)&amp;" | "&amp;IF(O117=0,"",O117)&amp;" | "&amp;IF(Q117=0,"",Q117)&amp;" | "&amp;IF(R117=0,"",R117))</f>
        <v xml:space="preserve">Wall Tile | Unglazed Ceramic Tile |  | </v>
      </c>
      <c r="H117" s="816" t="s">
        <v>3158</v>
      </c>
      <c r="I117" s="765" t="str">
        <f>LEFT(H117,14)</f>
        <v>A04AN082-00001</v>
      </c>
      <c r="J117" s="766"/>
      <c r="K117" s="766" t="str">
        <f>IFERROR(VLOOKUP($I117,'WM-AR'!$I$7:$AS$3267,34,FALSE),"")</f>
        <v>M2</v>
      </c>
      <c r="L117" s="766" t="str">
        <f>IFERROR(VLOOKUP($I117,'WM-AR'!$I$7:$AS$3267,4,FALSE),"")</f>
        <v>Finishing Work</v>
      </c>
      <c r="M117" s="766" t="str">
        <f>IFERROR(VLOOKUP($I117,'WM-AR'!$I$7:$AS$3267,6,FALSE),"")</f>
        <v>Tile Work</v>
      </c>
      <c r="N117" s="766" t="str">
        <f>IFERROR(VLOOKUP($I117,'WM-AR'!$I$7:$AS$3267,8,FALSE),"")</f>
        <v>Wall Tile</v>
      </c>
      <c r="O117" s="766" t="str">
        <f>IFERROR(VLOOKUP($I117,'WM-AR'!$I$7:$AS$3267,10,FALSE),"")</f>
        <v>Unglazed Ceramic Tile</v>
      </c>
      <c r="P117" s="766">
        <f>IFERROR(VLOOKUP($I117,'WM-AR'!$I$7:$AS$3267,12,FALSE),"")</f>
        <v>0</v>
      </c>
      <c r="Q117" s="766">
        <f>IFERROR(VLOOKUP($I117,'WM-AR'!$I$7:$AS$3267,14,FALSE),"")</f>
        <v>0</v>
      </c>
      <c r="R117" s="766">
        <f>IFERROR(VLOOKUP($I117,'WM-AR'!$I$7:$AS$3267,16,FALSE),"")</f>
        <v>0</v>
      </c>
      <c r="S117" s="766">
        <f>IFERROR(VLOOKUP($I117,'WM-AR'!$I$7:$AS$3267,18,FALSE),"")</f>
        <v>0</v>
      </c>
      <c r="T117" s="766" t="str">
        <f>IFERROR(VLOOKUP($I117,'WM-AR'!$I$7:$AS$3267,20,FALSE),"")</f>
        <v>w/ Mortar Bond Coat or Adhesive</v>
      </c>
      <c r="U117" s="766">
        <f>IFERROR(VLOOKUP($I117,'WM-AR'!$I$7:$AS$3267,22,FALSE),"")</f>
        <v>0</v>
      </c>
      <c r="V117" s="766">
        <f>IFERROR(VLOOKUP($I117,'WM-AR'!$I$7:$AS$3267,24,FALSE),"")</f>
        <v>0</v>
      </c>
      <c r="W117" s="766">
        <f>IFERROR(VLOOKUP($I117,'WM-AR'!$I$7:$AS$3267,25,FALSE),"")</f>
        <v>0</v>
      </c>
      <c r="X117" s="766" t="str">
        <f>IFERROR(VLOOKUP($I117,'WM-AR'!$I$7:$AS$3267,26,FALSE),"")</f>
        <v>Tile Size=W(  )mm x L(  )mm x THK(  )mm</v>
      </c>
      <c r="Y117" s="766">
        <f>IFERROR(VLOOKUP($I117,'WM-AR'!$I$7:$AS$3267,27,FALSE),"")</f>
        <v>0</v>
      </c>
      <c r="Z117" s="766">
        <f>IFERROR(VLOOKUP($I117,'WM-AR'!$I$7:$AS$3267,28,FALSE),"")</f>
        <v>0</v>
      </c>
      <c r="AA117" s="766">
        <f>IFERROR(VLOOKUP($I117,'WM-AR'!$I$7:$AS$3267,29,FALSE),"")</f>
        <v>0</v>
      </c>
      <c r="AB117" s="766">
        <f>IFERROR(VLOOKUP($I117,'WM-AR'!$I$7:$AS$3267,30,FALSE),"")</f>
        <v>0</v>
      </c>
      <c r="AC117" s="766">
        <f>IFERROR(VLOOKUP($I117,'WM-AR'!$I$7:$AS$3267,31,FALSE),"")</f>
        <v>0</v>
      </c>
      <c r="AD117" s="766">
        <f>IFERROR(VLOOKUP($I117,'WM-AR'!$I$7:$AS$3267,32,FALSE),"")</f>
        <v>0</v>
      </c>
      <c r="AE117" s="766" t="str">
        <f>IFERROR(VLOOKUP($I117,'WM-AR'!$I$7:$AS$3267,33,FALSE),"")</f>
        <v/>
      </c>
      <c r="AF117" s="1058" t="s">
        <v>2761</v>
      </c>
      <c r="AG117" s="768" t="s">
        <v>1657</v>
      </c>
      <c r="AH117" s="768" t="s">
        <v>1657</v>
      </c>
      <c r="AI117" s="769"/>
      <c r="AJ117" s="769" t="str">
        <f>K117</f>
        <v>M2</v>
      </c>
      <c r="AK117" s="905"/>
      <c r="AL117" s="88" t="str">
        <f>IF(AND(ISTEXT($E117),ISTEXT($B117)),"산출기준 &gt;&gt;  "&amp;_xlfn.XLOOKUP($E117,산출기준!$D:$D,산출기준!$E:$E,"매칭실패"),"")</f>
        <v/>
      </c>
    </row>
    <row r="118" spans="1:38">
      <c r="A118" s="1019"/>
      <c r="B118" s="684"/>
      <c r="C118" s="685"/>
      <c r="D118" s="1020"/>
      <c r="E118" s="687"/>
      <c r="F118" s="1021"/>
      <c r="G118" s="875" t="s">
        <v>2244</v>
      </c>
      <c r="H118" s="824"/>
      <c r="I118" s="692" t="str">
        <f t="shared" ref="I118:I120" si="43">LEFT(H118,14)</f>
        <v/>
      </c>
      <c r="J118" s="1022"/>
      <c r="K118" s="1023" t="str">
        <f>IFERROR(VLOOKUP($I118,'WM-AR'!$I$7:$AS$3267,34,FALSE),"")</f>
        <v/>
      </c>
      <c r="L118" s="1024" t="str">
        <f>IFERROR(VLOOKUP($I118,'WM-AR'!$I$7:$AS$3267,4,FALSE),"")</f>
        <v/>
      </c>
      <c r="M118" s="1024" t="str">
        <f>IFERROR(VLOOKUP($I118,'WM-AR'!$I$7:$AS$3267,6,FALSE),"")</f>
        <v/>
      </c>
      <c r="N118" s="1024" t="str">
        <f>IFERROR(VLOOKUP($I118,'WM-AR'!$I$7:$AS$3267,8,FALSE),"")</f>
        <v/>
      </c>
      <c r="O118" s="1025" t="str">
        <f>IFERROR(VLOOKUP($I118,'WM-AR'!$I$7:$AS$3267,10,FALSE),"")</f>
        <v/>
      </c>
      <c r="P118" s="1026" t="str">
        <f>IFERROR(VLOOKUP($I118,'WM-AR'!$I$7:$AS$3267,12,FALSE),"")</f>
        <v/>
      </c>
      <c r="Q118" s="1026" t="str">
        <f>IFERROR(VLOOKUP($I118,'WM-AR'!$I$7:$AS$3267,14,FALSE),"")</f>
        <v/>
      </c>
      <c r="R118" s="1026" t="str">
        <f>IFERROR(VLOOKUP($I118,'WM-AR'!$I$7:$AS$3267,16,FALSE),"")</f>
        <v/>
      </c>
      <c r="S118" s="1026" t="str">
        <f>IFERROR(VLOOKUP($I118,'WM-AR'!$I$7:$AS$3267,18,FALSE),"")</f>
        <v/>
      </c>
      <c r="T118" s="1026" t="str">
        <f>IFERROR(VLOOKUP($I118,'WM-AR'!$I$7:$AS$3267,20,FALSE),"")</f>
        <v/>
      </c>
      <c r="U118" s="1026" t="str">
        <f>IFERROR(VLOOKUP($I118,'WM-AR'!$I$7:$AS$3267,22,FALSE),"")</f>
        <v/>
      </c>
      <c r="V118" s="1026" t="str">
        <f>IFERROR(VLOOKUP($I118,'WM-AR'!$I$7:$AS$3267,24,FALSE),"")</f>
        <v/>
      </c>
      <c r="W118" s="1026" t="str">
        <f>IFERROR(VLOOKUP($I118,'WM-AR'!$I$7:$AS$3267,25,FALSE),"")</f>
        <v/>
      </c>
      <c r="X118" s="1026" t="str">
        <f>IFERROR(VLOOKUP($I118,'WM-AR'!$I$7:$AS$3267,26,FALSE),"")</f>
        <v/>
      </c>
      <c r="Y118" s="1026" t="str">
        <f>IFERROR(VLOOKUP($I118,'WM-AR'!$I$7:$AS$3267,27,FALSE),"")</f>
        <v/>
      </c>
      <c r="Z118" s="1026" t="str">
        <f>IFERROR(VLOOKUP($I118,'WM-AR'!$I$7:$AS$3267,28,FALSE),"")</f>
        <v/>
      </c>
      <c r="AA118" s="1026" t="str">
        <f>IFERROR(VLOOKUP($I118,'WM-AR'!$I$7:$AS$3267,29,FALSE),"")</f>
        <v/>
      </c>
      <c r="AB118" s="1026" t="str">
        <f>IFERROR(VLOOKUP($I118,'WM-AR'!$I$7:$AS$3267,30,FALSE),"")</f>
        <v/>
      </c>
      <c r="AC118" s="1026" t="str">
        <f>IFERROR(VLOOKUP($I118,'WM-AR'!$I$7:$AS$3267,31,FALSE),"")</f>
        <v/>
      </c>
      <c r="AD118" s="1026" t="str">
        <f>IFERROR(VLOOKUP($I118,'WM-AR'!$I$7:$AS$3267,32,FALSE),"")</f>
        <v/>
      </c>
      <c r="AE118" s="1026" t="str">
        <f>IFERROR(VLOOKUP($I118,'WM-AR'!$I$7:$AS$3267,33,FALSE),"")</f>
        <v/>
      </c>
      <c r="AF118" s="1027"/>
      <c r="AG118" s="834"/>
      <c r="AH118" s="834"/>
      <c r="AI118" s="836"/>
      <c r="AJ118" s="836" t="str">
        <f t="shared" ref="AJ118:AJ120" si="44">K118</f>
        <v/>
      </c>
      <c r="AK118" s="704"/>
      <c r="AL118" s="1028" t="str">
        <f>IF(AND(ISTEXT($E118),ISTEXT($B118)),"산출기준 &gt;&gt;  "&amp;_xlfn.XLOOKUP($E118,산출기준!$D:$D,산출기준!$E:$E,"매칭실패"),"")</f>
        <v/>
      </c>
    </row>
    <row r="119" spans="1:38">
      <c r="A119" s="1019"/>
      <c r="B119" s="705"/>
      <c r="C119" s="706"/>
      <c r="D119" s="711"/>
      <c r="E119" s="708"/>
      <c r="F119" s="1029"/>
      <c r="G119" s="882"/>
      <c r="H119" s="843"/>
      <c r="I119" s="712" t="str">
        <f t="shared" si="43"/>
        <v/>
      </c>
      <c r="J119" s="1030"/>
      <c r="K119" s="1031" t="str">
        <f>IFERROR(VLOOKUP($I119,'WM-AR'!$I$7:$AS$3267,34,FALSE),"")</f>
        <v/>
      </c>
      <c r="L119" s="1030" t="str">
        <f>IFERROR(VLOOKUP($I119,'WM-AR'!$I$7:$AS$3267,4,FALSE),"")</f>
        <v/>
      </c>
      <c r="M119" s="1030" t="str">
        <f>IFERROR(VLOOKUP($I119,'WM-AR'!$I$7:$AS$3267,6,FALSE),"")</f>
        <v/>
      </c>
      <c r="N119" s="1030" t="str">
        <f>IFERROR(VLOOKUP($I119,'WM-AR'!$I$7:$AS$3267,8,FALSE),"")</f>
        <v/>
      </c>
      <c r="O119" s="1032" t="str">
        <f>IFERROR(VLOOKUP($I119,'WM-AR'!$I$7:$AS$3267,10,FALSE),"")</f>
        <v/>
      </c>
      <c r="P119" s="1033" t="str">
        <f>IFERROR(VLOOKUP($I119,'WM-AR'!$I$7:$AS$3267,12,FALSE),"")</f>
        <v/>
      </c>
      <c r="Q119" s="1033" t="str">
        <f>IFERROR(VLOOKUP($I119,'WM-AR'!$I$7:$AS$3267,14,FALSE),"")</f>
        <v/>
      </c>
      <c r="R119" s="1033" t="str">
        <f>IFERROR(VLOOKUP($I119,'WM-AR'!$I$7:$AS$3267,16,FALSE),"")</f>
        <v/>
      </c>
      <c r="S119" s="1033" t="str">
        <f>IFERROR(VLOOKUP($I119,'WM-AR'!$I$7:$AS$3267,18,FALSE),"")</f>
        <v/>
      </c>
      <c r="T119" s="1033" t="str">
        <f>IFERROR(VLOOKUP($I119,'WM-AR'!$I$7:$AS$3267,20,FALSE),"")</f>
        <v/>
      </c>
      <c r="U119" s="1033" t="str">
        <f>IFERROR(VLOOKUP($I119,'WM-AR'!$I$7:$AS$3267,22,FALSE),"")</f>
        <v/>
      </c>
      <c r="V119" s="1033" t="str">
        <f>IFERROR(VLOOKUP($I119,'WM-AR'!$I$7:$AS$3267,24,FALSE),"")</f>
        <v/>
      </c>
      <c r="W119" s="1033" t="str">
        <f>IFERROR(VLOOKUP($I119,'WM-AR'!$I$7:$AS$3267,25,FALSE),"")</f>
        <v/>
      </c>
      <c r="X119" s="1033" t="str">
        <f>IFERROR(VLOOKUP($I119,'WM-AR'!$I$7:$AS$3267,26,FALSE),"")</f>
        <v/>
      </c>
      <c r="Y119" s="1033" t="str">
        <f>IFERROR(VLOOKUP($I119,'WM-AR'!$I$7:$AS$3267,27,FALSE),"")</f>
        <v/>
      </c>
      <c r="Z119" s="1033" t="str">
        <f>IFERROR(VLOOKUP($I119,'WM-AR'!$I$7:$AS$3267,28,FALSE),"")</f>
        <v/>
      </c>
      <c r="AA119" s="1033" t="str">
        <f>IFERROR(VLOOKUP($I119,'WM-AR'!$I$7:$AS$3267,29,FALSE),"")</f>
        <v/>
      </c>
      <c r="AB119" s="1033" t="str">
        <f>IFERROR(VLOOKUP($I119,'WM-AR'!$I$7:$AS$3267,30,FALSE),"")</f>
        <v/>
      </c>
      <c r="AC119" s="1033" t="str">
        <f>IFERROR(VLOOKUP($I119,'WM-AR'!$I$7:$AS$3267,31,FALSE),"")</f>
        <v/>
      </c>
      <c r="AD119" s="1033" t="str">
        <f>IFERROR(VLOOKUP($I119,'WM-AR'!$I$7:$AS$3267,32,FALSE),"")</f>
        <v/>
      </c>
      <c r="AE119" s="1033" t="str">
        <f>IFERROR(VLOOKUP($I119,'WM-AR'!$I$7:$AS$3267,33,FALSE),"")</f>
        <v/>
      </c>
      <c r="AF119" s="1034"/>
      <c r="AG119" s="852"/>
      <c r="AH119" s="852"/>
      <c r="AI119" s="854"/>
      <c r="AJ119" s="854" t="str">
        <f t="shared" si="44"/>
        <v/>
      </c>
      <c r="AK119" s="723"/>
      <c r="AL119" s="1028" t="str">
        <f>IF(AND(ISTEXT($E119),ISTEXT($B119)),"산출기준 &gt;&gt;  "&amp;_xlfn.XLOOKUP($E119,산출기준!$D:$D,산출기준!$E:$E,"매칭실패"),"")</f>
        <v/>
      </c>
    </row>
    <row r="120" spans="1:38">
      <c r="A120" s="1019"/>
      <c r="B120" s="724"/>
      <c r="C120" s="725"/>
      <c r="D120" s="731"/>
      <c r="E120" s="727"/>
      <c r="F120" s="1035"/>
      <c r="G120" s="886"/>
      <c r="H120" s="861"/>
      <c r="I120" s="732" t="str">
        <f t="shared" si="43"/>
        <v/>
      </c>
      <c r="J120" s="1036"/>
      <c r="K120" s="1037" t="str">
        <f>IFERROR(VLOOKUP($I120,'WM-AR'!$I$7:$AS$3267,34,FALSE),"")</f>
        <v/>
      </c>
      <c r="L120" s="1036" t="str">
        <f>IFERROR(VLOOKUP($I120,'WM-AR'!$I$7:$AS$3267,4,FALSE),"")</f>
        <v/>
      </c>
      <c r="M120" s="1036" t="str">
        <f>IFERROR(VLOOKUP($I120,'WM-AR'!$I$7:$AS$3267,6,FALSE),"")</f>
        <v/>
      </c>
      <c r="N120" s="1036" t="str">
        <f>IFERROR(VLOOKUP($I120,'WM-AR'!$I$7:$AS$3267,8,FALSE),"")</f>
        <v/>
      </c>
      <c r="O120" s="1038" t="str">
        <f>IFERROR(VLOOKUP($I120,'WM-AR'!$I$7:$AS$3267,10,FALSE),"")</f>
        <v/>
      </c>
      <c r="P120" s="1039" t="str">
        <f>IFERROR(VLOOKUP($I120,'WM-AR'!$I$7:$AS$3267,12,FALSE),"")</f>
        <v/>
      </c>
      <c r="Q120" s="1039" t="str">
        <f>IFERROR(VLOOKUP($I120,'WM-AR'!$I$7:$AS$3267,14,FALSE),"")</f>
        <v/>
      </c>
      <c r="R120" s="1039" t="str">
        <f>IFERROR(VLOOKUP($I120,'WM-AR'!$I$7:$AS$3267,16,FALSE),"")</f>
        <v/>
      </c>
      <c r="S120" s="1039" t="str">
        <f>IFERROR(VLOOKUP($I120,'WM-AR'!$I$7:$AS$3267,18,FALSE),"")</f>
        <v/>
      </c>
      <c r="T120" s="1039" t="str">
        <f>IFERROR(VLOOKUP($I120,'WM-AR'!$I$7:$AS$3267,20,FALSE),"")</f>
        <v/>
      </c>
      <c r="U120" s="1039" t="str">
        <f>IFERROR(VLOOKUP($I120,'WM-AR'!$I$7:$AS$3267,22,FALSE),"")</f>
        <v/>
      </c>
      <c r="V120" s="1039" t="str">
        <f>IFERROR(VLOOKUP($I120,'WM-AR'!$I$7:$AS$3267,24,FALSE),"")</f>
        <v/>
      </c>
      <c r="W120" s="1039" t="str">
        <f>IFERROR(VLOOKUP($I120,'WM-AR'!$I$7:$AS$3267,25,FALSE),"")</f>
        <v/>
      </c>
      <c r="X120" s="1039" t="str">
        <f>IFERROR(VLOOKUP($I120,'WM-AR'!$I$7:$AS$3267,26,FALSE),"")</f>
        <v/>
      </c>
      <c r="Y120" s="1039" t="str">
        <f>IFERROR(VLOOKUP($I120,'WM-AR'!$I$7:$AS$3267,27,FALSE),"")</f>
        <v/>
      </c>
      <c r="Z120" s="1039" t="str">
        <f>IFERROR(VLOOKUP($I120,'WM-AR'!$I$7:$AS$3267,28,FALSE),"")</f>
        <v/>
      </c>
      <c r="AA120" s="1039" t="str">
        <f>IFERROR(VLOOKUP($I120,'WM-AR'!$I$7:$AS$3267,29,FALSE),"")</f>
        <v/>
      </c>
      <c r="AB120" s="1039" t="str">
        <f>IFERROR(VLOOKUP($I120,'WM-AR'!$I$7:$AS$3267,30,FALSE),"")</f>
        <v/>
      </c>
      <c r="AC120" s="1039" t="str">
        <f>IFERROR(VLOOKUP($I120,'WM-AR'!$I$7:$AS$3267,31,FALSE),"")</f>
        <v/>
      </c>
      <c r="AD120" s="1039" t="str">
        <f>IFERROR(VLOOKUP($I120,'WM-AR'!$I$7:$AS$3267,32,FALSE),"")</f>
        <v/>
      </c>
      <c r="AE120" s="1039" t="str">
        <f>IFERROR(VLOOKUP($I120,'WM-AR'!$I$7:$AS$3267,33,FALSE),"")</f>
        <v/>
      </c>
      <c r="AF120" s="1040"/>
      <c r="AG120" s="870"/>
      <c r="AH120" s="870"/>
      <c r="AI120" s="871"/>
      <c r="AJ120" s="871" t="str">
        <f t="shared" si="44"/>
        <v/>
      </c>
      <c r="AK120" s="743"/>
      <c r="AL120" s="1028" t="str">
        <f>IF(AND(ISTEXT($E120),ISTEXT($B120)),"산출기준 &gt;&gt;  "&amp;_xlfn.XLOOKUP($E120,산출기준!$D:$D,산출기준!$E:$E,"매칭실패"),"")</f>
        <v/>
      </c>
    </row>
    <row r="121" spans="1:38">
      <c r="B121" s="658"/>
      <c r="C121" s="659"/>
      <c r="D121" s="659"/>
      <c r="E121" s="659"/>
      <c r="F121" s="1056"/>
      <c r="G121" s="662"/>
      <c r="H121" s="662"/>
      <c r="I121" s="652"/>
      <c r="J121" s="664"/>
      <c r="K121" s="664"/>
      <c r="L121" s="664"/>
      <c r="M121" s="664"/>
      <c r="N121" s="664"/>
      <c r="O121" s="664"/>
      <c r="P121" s="664"/>
      <c r="Q121" s="664"/>
      <c r="R121" s="664"/>
      <c r="S121" s="664"/>
      <c r="T121" s="664"/>
      <c r="U121" s="664"/>
      <c r="V121" s="664"/>
      <c r="W121" s="664"/>
      <c r="X121" s="664"/>
      <c r="Y121" s="664"/>
      <c r="Z121" s="664"/>
      <c r="AA121" s="664"/>
      <c r="AB121" s="664"/>
      <c r="AC121" s="664"/>
      <c r="AD121" s="664"/>
      <c r="AE121" s="664"/>
      <c r="AF121" s="659"/>
      <c r="AG121" s="665"/>
      <c r="AH121" s="665"/>
      <c r="AI121" s="666"/>
      <c r="AJ121" s="666"/>
      <c r="AK121" s="662"/>
      <c r="AL121" s="88" t="str">
        <f>IF(AND(ISTEXT($E121),ISTEXT($B121)),"산출기준 &gt;&gt;  "&amp;_xlfn.XLOOKUP($E121,산출기준!$D:$D,산출기준!$E:$E,"매칭실패"),"")</f>
        <v/>
      </c>
    </row>
    <row r="122" spans="1:38" ht="34.9" customHeight="1">
      <c r="B122" s="808" t="str" cm="1">
        <f t="array" aca="1" ref="B122" ca="1">_xlfn.IFNA(INDIRECT("Family_표준_구성도!B"&amp;MATCH(F122,INDIRECT("Family_표준_구성도!"&amp;"C:C"),0)),"")</f>
        <v>3.2.2.1.3</v>
      </c>
      <c r="C122" s="668" t="s">
        <v>2016</v>
      </c>
      <c r="D122" s="809"/>
      <c r="E122" s="668" t="s">
        <v>2939</v>
      </c>
      <c r="F122" s="810" t="s">
        <v>3159</v>
      </c>
      <c r="G122" s="811"/>
      <c r="H122" s="917" t="s">
        <v>3160</v>
      </c>
      <c r="I122" s="674"/>
      <c r="J122" s="674"/>
      <c r="K122" s="674"/>
      <c r="L122" s="674"/>
      <c r="M122" s="674"/>
      <c r="N122" s="675"/>
      <c r="O122" s="676"/>
      <c r="P122" s="677"/>
      <c r="Q122" s="677"/>
      <c r="R122" s="677"/>
      <c r="S122" s="677"/>
      <c r="T122" s="677"/>
      <c r="U122" s="677"/>
      <c r="V122" s="678"/>
      <c r="W122" s="679"/>
      <c r="X122" s="679"/>
      <c r="Y122" s="679"/>
      <c r="Z122" s="679"/>
      <c r="AA122" s="679"/>
      <c r="AB122" s="679"/>
      <c r="AC122" s="679"/>
      <c r="AD122" s="679"/>
      <c r="AE122" s="679"/>
      <c r="AF122" s="1043"/>
      <c r="AG122" s="682"/>
      <c r="AH122" s="682"/>
      <c r="AI122" s="682"/>
      <c r="AJ122" s="682"/>
      <c r="AK122" s="683"/>
      <c r="AL122" s="88" t="str">
        <f ca="1">IF(AND(ISTEXT($E122),ISTEXT($B122)),"산출기준 &gt;&gt;  "&amp;_xlfn.XLOOKUP($E122,산출기준!$D:$D,산출기준!$E:$E,"매칭실패"),"")</f>
        <v>산출기준 &gt;&gt;  [ 벽체 일반 산출 ]</v>
      </c>
    </row>
    <row r="123" spans="1:38" ht="49.9" customHeight="1" outlineLevel="1">
      <c r="B123" s="758"/>
      <c r="C123" s="759"/>
      <c r="D123" s="759"/>
      <c r="E123" s="814"/>
      <c r="F123" s="818" t="s">
        <v>2846</v>
      </c>
      <c r="G123" s="759" t="str">
        <f t="shared" ref="G123:G124" si="45">IF(IF(N123=0,"",N123)&amp;" | "&amp;IF(O123=0,"",O123)&amp;" | "&amp;IF(Q123=0,"",Q123)&amp;" | "&amp;IF(R123=0,"",R123)=" |  |  | ","",IF(N123=0,"",N123)&amp;" | "&amp;IF(O123=0,"",O123)&amp;" | "&amp;IF(Q123=0,"",Q123)&amp;" | "&amp;IF(R123=0,"",R123))</f>
        <v xml:space="preserve">Liquid Waterproofing |  |  | </v>
      </c>
      <c r="H123" s="816" t="s">
        <v>2748</v>
      </c>
      <c r="I123" s="765" t="str">
        <f>LEFT(H123,14)</f>
        <v>A04AP085-00001</v>
      </c>
      <c r="J123" s="766"/>
      <c r="K123" s="766" t="str">
        <f>IFERROR(VLOOKUP($I123,'WM-AR'!$I$7:$AS$3267,34,FALSE),"")</f>
        <v>M2</v>
      </c>
      <c r="L123" s="766" t="str">
        <f>IFERROR(VLOOKUP($I123,'WM-AR'!$I$7:$AS$3267,4,FALSE),"")</f>
        <v>Finishing Work</v>
      </c>
      <c r="M123" s="766" t="str">
        <f>IFERROR(VLOOKUP($I123,'WM-AR'!$I$7:$AS$3267,6,FALSE),"")</f>
        <v>Waterproofing Work</v>
      </c>
      <c r="N123" s="766" t="str">
        <f>IFERROR(VLOOKUP($I123,'WM-AR'!$I$7:$AS$3267,8,FALSE),"")</f>
        <v>Liquid Waterproofing</v>
      </c>
      <c r="O123" s="766">
        <f>IFERROR(VLOOKUP($I123,'WM-AR'!$I$7:$AS$3267,10,FALSE),"")</f>
        <v>0</v>
      </c>
      <c r="P123" s="766">
        <f>IFERROR(VLOOKUP($I123,'WM-AR'!$I$7:$AS$3267,12,FALSE),"")</f>
        <v>0</v>
      </c>
      <c r="Q123" s="766">
        <f>IFERROR(VLOOKUP($I123,'WM-AR'!$I$7:$AS$3267,14,FALSE),"")</f>
        <v>0</v>
      </c>
      <c r="R123" s="766">
        <f>IFERROR(VLOOKUP($I123,'WM-AR'!$I$7:$AS$3267,16,FALSE),"")</f>
        <v>0</v>
      </c>
      <c r="S123" s="766" t="str">
        <f>IFERROR(VLOOKUP($I123,'WM-AR'!$I$7:$AS$3267,18,FALSE),"")</f>
        <v>for Internal Floor Area</v>
      </c>
      <c r="T123" s="766" t="str">
        <f>IFERROR(VLOOKUP($I123,'WM-AR'!$I$7:$AS$3267,20,FALSE),"")</f>
        <v>Min. 2 Coats</v>
      </c>
      <c r="U123" s="766">
        <f>IFERROR(VLOOKUP($I123,'WM-AR'!$I$7:$AS$3267,22,FALSE),"")</f>
        <v>0</v>
      </c>
      <c r="V123" s="766" t="str">
        <f>IFERROR(VLOOKUP($I123,'WM-AR'!$I$7:$AS$3267,24,FALSE),"")</f>
        <v/>
      </c>
      <c r="W123" s="766">
        <f>IFERROR(VLOOKUP($I123,'WM-AR'!$I$7:$AS$3267,25,FALSE),"")</f>
        <v>0</v>
      </c>
      <c r="X123" s="766" t="str">
        <f>IFERROR(VLOOKUP($I123,'WM-AR'!$I$7:$AS$3267,26,FALSE),"")</f>
        <v/>
      </c>
      <c r="Y123" s="766">
        <f>IFERROR(VLOOKUP($I123,'WM-AR'!$I$7:$AS$3267,27,FALSE),"")</f>
        <v>0</v>
      </c>
      <c r="Z123" s="766">
        <f>IFERROR(VLOOKUP($I123,'WM-AR'!$I$7:$AS$3267,28,FALSE),"")</f>
        <v>0</v>
      </c>
      <c r="AA123" s="766">
        <f>IFERROR(VLOOKUP($I123,'WM-AR'!$I$7:$AS$3267,29,FALSE),"")</f>
        <v>0</v>
      </c>
      <c r="AB123" s="766">
        <f>IFERROR(VLOOKUP($I123,'WM-AR'!$I$7:$AS$3267,30,FALSE),"")</f>
        <v>0</v>
      </c>
      <c r="AC123" s="766">
        <f>IFERROR(VLOOKUP($I123,'WM-AR'!$I$7:$AS$3267,31,FALSE),"")</f>
        <v>0</v>
      </c>
      <c r="AD123" s="766">
        <f>IFERROR(VLOOKUP($I123,'WM-AR'!$I$7:$AS$3267,32,FALSE),"")</f>
        <v>0</v>
      </c>
      <c r="AE123" s="766" t="str">
        <f>IFERROR(VLOOKUP($I123,'WM-AR'!$I$7:$AS$3267,33,FALSE),"")</f>
        <v/>
      </c>
      <c r="AF123" s="1058"/>
      <c r="AG123" s="768" t="s">
        <v>1657</v>
      </c>
      <c r="AH123" s="768" t="s">
        <v>1657</v>
      </c>
      <c r="AI123" s="769"/>
      <c r="AJ123" s="769" t="str">
        <f>K123</f>
        <v>M2</v>
      </c>
      <c r="AK123" s="905"/>
      <c r="AL123" s="88" t="str">
        <f>IF(AND(ISTEXT($E123),ISTEXT($B123)),"산출기준 &gt;&gt;  "&amp;_xlfn.XLOOKUP($E123,산출기준!$D:$D,산출기준!$E:$E,"매칭실패"),"")</f>
        <v/>
      </c>
    </row>
    <row r="124" spans="1:38" ht="49.9" customHeight="1" outlineLevel="1">
      <c r="B124" s="758"/>
      <c r="C124" s="759"/>
      <c r="D124" s="759"/>
      <c r="E124" s="1059"/>
      <c r="F124" s="818" t="s">
        <v>2972</v>
      </c>
      <c r="G124" s="759" t="str">
        <f t="shared" si="45"/>
        <v xml:space="preserve">Wall Tile | Unglazed Ceramic Tile |  | </v>
      </c>
      <c r="H124" s="816" t="s">
        <v>3158</v>
      </c>
      <c r="I124" s="765" t="str">
        <f>LEFT(H124,14)</f>
        <v>A04AN082-00001</v>
      </c>
      <c r="J124" s="766"/>
      <c r="K124" s="766" t="str">
        <f>IFERROR(VLOOKUP($I124,'WM-AR'!$I$7:$AS$3267,34,FALSE),"")</f>
        <v>M2</v>
      </c>
      <c r="L124" s="766" t="str">
        <f>IFERROR(VLOOKUP($I124,'WM-AR'!$I$7:$AS$3267,4,FALSE),"")</f>
        <v>Finishing Work</v>
      </c>
      <c r="M124" s="766" t="str">
        <f>IFERROR(VLOOKUP($I124,'WM-AR'!$I$7:$AS$3267,6,FALSE),"")</f>
        <v>Tile Work</v>
      </c>
      <c r="N124" s="766" t="str">
        <f>IFERROR(VLOOKUP($I124,'WM-AR'!$I$7:$AS$3267,8,FALSE),"")</f>
        <v>Wall Tile</v>
      </c>
      <c r="O124" s="766" t="str">
        <f>IFERROR(VLOOKUP($I124,'WM-AR'!$I$7:$AS$3267,10,FALSE),"")</f>
        <v>Unglazed Ceramic Tile</v>
      </c>
      <c r="P124" s="766">
        <f>IFERROR(VLOOKUP($I124,'WM-AR'!$I$7:$AS$3267,12,FALSE),"")</f>
        <v>0</v>
      </c>
      <c r="Q124" s="766">
        <f>IFERROR(VLOOKUP($I124,'WM-AR'!$I$7:$AS$3267,14,FALSE),"")</f>
        <v>0</v>
      </c>
      <c r="R124" s="766">
        <f>IFERROR(VLOOKUP($I124,'WM-AR'!$I$7:$AS$3267,16,FALSE),"")</f>
        <v>0</v>
      </c>
      <c r="S124" s="766">
        <f>IFERROR(VLOOKUP($I124,'WM-AR'!$I$7:$AS$3267,18,FALSE),"")</f>
        <v>0</v>
      </c>
      <c r="T124" s="766" t="str">
        <f>IFERROR(VLOOKUP($I124,'WM-AR'!$I$7:$AS$3267,20,FALSE),"")</f>
        <v>w/ Mortar Bond Coat or Adhesive</v>
      </c>
      <c r="U124" s="766">
        <f>IFERROR(VLOOKUP($I124,'WM-AR'!$I$7:$AS$3267,22,FALSE),"")</f>
        <v>0</v>
      </c>
      <c r="V124" s="766">
        <f>IFERROR(VLOOKUP($I124,'WM-AR'!$I$7:$AS$3267,24,FALSE),"")</f>
        <v>0</v>
      </c>
      <c r="W124" s="766">
        <f>IFERROR(VLOOKUP($I124,'WM-AR'!$I$7:$AS$3267,25,FALSE),"")</f>
        <v>0</v>
      </c>
      <c r="X124" s="766" t="str">
        <f>IFERROR(VLOOKUP($I124,'WM-AR'!$I$7:$AS$3267,26,FALSE),"")</f>
        <v>Tile Size=W(  )mm x L(  )mm x THK(  )mm</v>
      </c>
      <c r="Y124" s="766">
        <f>IFERROR(VLOOKUP($I124,'WM-AR'!$I$7:$AS$3267,27,FALSE),"")</f>
        <v>0</v>
      </c>
      <c r="Z124" s="766">
        <f>IFERROR(VLOOKUP($I124,'WM-AR'!$I$7:$AS$3267,28,FALSE),"")</f>
        <v>0</v>
      </c>
      <c r="AA124" s="766">
        <f>IFERROR(VLOOKUP($I124,'WM-AR'!$I$7:$AS$3267,29,FALSE),"")</f>
        <v>0</v>
      </c>
      <c r="AB124" s="766">
        <f>IFERROR(VLOOKUP($I124,'WM-AR'!$I$7:$AS$3267,30,FALSE),"")</f>
        <v>0</v>
      </c>
      <c r="AC124" s="766">
        <f>IFERROR(VLOOKUP($I124,'WM-AR'!$I$7:$AS$3267,31,FALSE),"")</f>
        <v>0</v>
      </c>
      <c r="AD124" s="766">
        <f>IFERROR(VLOOKUP($I124,'WM-AR'!$I$7:$AS$3267,32,FALSE),"")</f>
        <v>0</v>
      </c>
      <c r="AE124" s="766" t="str">
        <f>IFERROR(VLOOKUP($I124,'WM-AR'!$I$7:$AS$3267,33,FALSE),"")</f>
        <v/>
      </c>
      <c r="AF124" s="1058" t="s">
        <v>2761</v>
      </c>
      <c r="AG124" s="768" t="s">
        <v>1657</v>
      </c>
      <c r="AH124" s="768" t="s">
        <v>1657</v>
      </c>
      <c r="AI124" s="769"/>
      <c r="AJ124" s="769" t="str">
        <f>K124</f>
        <v>M2</v>
      </c>
      <c r="AK124" s="905"/>
      <c r="AL124" s="88" t="str">
        <f>IF(AND(ISTEXT($E124),ISTEXT($B124)),"산출기준 &gt;&gt;  "&amp;_xlfn.XLOOKUP($E124,산출기준!$D:$D,산출기준!$E:$E,"매칭실패"),"")</f>
        <v/>
      </c>
    </row>
    <row r="125" spans="1:38">
      <c r="A125" s="1019"/>
      <c r="B125" s="684"/>
      <c r="C125" s="685"/>
      <c r="D125" s="1020"/>
      <c r="E125" s="687"/>
      <c r="F125" s="1021"/>
      <c r="G125" s="875" t="s">
        <v>2245</v>
      </c>
      <c r="H125" s="824"/>
      <c r="I125" s="692" t="str">
        <f t="shared" ref="I125:I127" si="46">LEFT(H125,14)</f>
        <v/>
      </c>
      <c r="J125" s="1022"/>
      <c r="K125" s="1023" t="str">
        <f>IFERROR(VLOOKUP($I125,'WM-AR'!$I$7:$AS$3267,34,FALSE),"")</f>
        <v/>
      </c>
      <c r="L125" s="1024" t="str">
        <f>IFERROR(VLOOKUP($I125,'WM-AR'!$I$7:$AS$3267,4,FALSE),"")</f>
        <v/>
      </c>
      <c r="M125" s="1024" t="str">
        <f>IFERROR(VLOOKUP($I125,'WM-AR'!$I$7:$AS$3267,6,FALSE),"")</f>
        <v/>
      </c>
      <c r="N125" s="1024" t="str">
        <f>IFERROR(VLOOKUP($I125,'WM-AR'!$I$7:$AS$3267,8,FALSE),"")</f>
        <v/>
      </c>
      <c r="O125" s="1025" t="str">
        <f>IFERROR(VLOOKUP($I125,'WM-AR'!$I$7:$AS$3267,10,FALSE),"")</f>
        <v/>
      </c>
      <c r="P125" s="1026" t="str">
        <f>IFERROR(VLOOKUP($I125,'WM-AR'!$I$7:$AS$3267,12,FALSE),"")</f>
        <v/>
      </c>
      <c r="Q125" s="1026" t="str">
        <f>IFERROR(VLOOKUP($I125,'WM-AR'!$I$7:$AS$3267,14,FALSE),"")</f>
        <v/>
      </c>
      <c r="R125" s="1026" t="str">
        <f>IFERROR(VLOOKUP($I125,'WM-AR'!$I$7:$AS$3267,16,FALSE),"")</f>
        <v/>
      </c>
      <c r="S125" s="1026" t="str">
        <f>IFERROR(VLOOKUP($I125,'WM-AR'!$I$7:$AS$3267,18,FALSE),"")</f>
        <v/>
      </c>
      <c r="T125" s="1026" t="str">
        <f>IFERROR(VLOOKUP($I125,'WM-AR'!$I$7:$AS$3267,20,FALSE),"")</f>
        <v/>
      </c>
      <c r="U125" s="1026" t="str">
        <f>IFERROR(VLOOKUP($I125,'WM-AR'!$I$7:$AS$3267,22,FALSE),"")</f>
        <v/>
      </c>
      <c r="V125" s="1026" t="str">
        <f>IFERROR(VLOOKUP($I125,'WM-AR'!$I$7:$AS$3267,24,FALSE),"")</f>
        <v/>
      </c>
      <c r="W125" s="1026" t="str">
        <f>IFERROR(VLOOKUP($I125,'WM-AR'!$I$7:$AS$3267,25,FALSE),"")</f>
        <v/>
      </c>
      <c r="X125" s="1026" t="str">
        <f>IFERROR(VLOOKUP($I125,'WM-AR'!$I$7:$AS$3267,26,FALSE),"")</f>
        <v/>
      </c>
      <c r="Y125" s="1026" t="str">
        <f>IFERROR(VLOOKUP($I125,'WM-AR'!$I$7:$AS$3267,27,FALSE),"")</f>
        <v/>
      </c>
      <c r="Z125" s="1026" t="str">
        <f>IFERROR(VLOOKUP($I125,'WM-AR'!$I$7:$AS$3267,28,FALSE),"")</f>
        <v/>
      </c>
      <c r="AA125" s="1026" t="str">
        <f>IFERROR(VLOOKUP($I125,'WM-AR'!$I$7:$AS$3267,29,FALSE),"")</f>
        <v/>
      </c>
      <c r="AB125" s="1026" t="str">
        <f>IFERROR(VLOOKUP($I125,'WM-AR'!$I$7:$AS$3267,30,FALSE),"")</f>
        <v/>
      </c>
      <c r="AC125" s="1026" t="str">
        <f>IFERROR(VLOOKUP($I125,'WM-AR'!$I$7:$AS$3267,31,FALSE),"")</f>
        <v/>
      </c>
      <c r="AD125" s="1026" t="str">
        <f>IFERROR(VLOOKUP($I125,'WM-AR'!$I$7:$AS$3267,32,FALSE),"")</f>
        <v/>
      </c>
      <c r="AE125" s="1026" t="str">
        <f>IFERROR(VLOOKUP($I125,'WM-AR'!$I$7:$AS$3267,33,FALSE),"")</f>
        <v/>
      </c>
      <c r="AF125" s="1027"/>
      <c r="AG125" s="834"/>
      <c r="AH125" s="834"/>
      <c r="AI125" s="836"/>
      <c r="AJ125" s="836" t="str">
        <f t="shared" ref="AJ125:AJ127" si="47">K125</f>
        <v/>
      </c>
      <c r="AK125" s="704"/>
      <c r="AL125" s="1028" t="str">
        <f>IF(AND(ISTEXT($E125),ISTEXT($B125)),"산출기준 &gt;&gt;  "&amp;_xlfn.XLOOKUP($E125,산출기준!$D:$D,산출기준!$E:$E,"매칭실패"),"")</f>
        <v/>
      </c>
    </row>
    <row r="126" spans="1:38">
      <c r="A126" s="1019"/>
      <c r="B126" s="705"/>
      <c r="C126" s="706"/>
      <c r="D126" s="711"/>
      <c r="E126" s="708"/>
      <c r="F126" s="1029"/>
      <c r="G126" s="882"/>
      <c r="H126" s="843"/>
      <c r="I126" s="712" t="str">
        <f t="shared" si="46"/>
        <v/>
      </c>
      <c r="J126" s="1030"/>
      <c r="K126" s="1031" t="str">
        <f>IFERROR(VLOOKUP($I126,'WM-AR'!$I$7:$AS$3267,34,FALSE),"")</f>
        <v/>
      </c>
      <c r="L126" s="1030" t="str">
        <f>IFERROR(VLOOKUP($I126,'WM-AR'!$I$7:$AS$3267,4,FALSE),"")</f>
        <v/>
      </c>
      <c r="M126" s="1030" t="str">
        <f>IFERROR(VLOOKUP($I126,'WM-AR'!$I$7:$AS$3267,6,FALSE),"")</f>
        <v/>
      </c>
      <c r="N126" s="1030" t="str">
        <f>IFERROR(VLOOKUP($I126,'WM-AR'!$I$7:$AS$3267,8,FALSE),"")</f>
        <v/>
      </c>
      <c r="O126" s="1032" t="str">
        <f>IFERROR(VLOOKUP($I126,'WM-AR'!$I$7:$AS$3267,10,FALSE),"")</f>
        <v/>
      </c>
      <c r="P126" s="1033" t="str">
        <f>IFERROR(VLOOKUP($I126,'WM-AR'!$I$7:$AS$3267,12,FALSE),"")</f>
        <v/>
      </c>
      <c r="Q126" s="1033" t="str">
        <f>IFERROR(VLOOKUP($I126,'WM-AR'!$I$7:$AS$3267,14,FALSE),"")</f>
        <v/>
      </c>
      <c r="R126" s="1033" t="str">
        <f>IFERROR(VLOOKUP($I126,'WM-AR'!$I$7:$AS$3267,16,FALSE),"")</f>
        <v/>
      </c>
      <c r="S126" s="1033" t="str">
        <f>IFERROR(VLOOKUP($I126,'WM-AR'!$I$7:$AS$3267,18,FALSE),"")</f>
        <v/>
      </c>
      <c r="T126" s="1033" t="str">
        <f>IFERROR(VLOOKUP($I126,'WM-AR'!$I$7:$AS$3267,20,FALSE),"")</f>
        <v/>
      </c>
      <c r="U126" s="1033" t="str">
        <f>IFERROR(VLOOKUP($I126,'WM-AR'!$I$7:$AS$3267,22,FALSE),"")</f>
        <v/>
      </c>
      <c r="V126" s="1033" t="str">
        <f>IFERROR(VLOOKUP($I126,'WM-AR'!$I$7:$AS$3267,24,FALSE),"")</f>
        <v/>
      </c>
      <c r="W126" s="1033" t="str">
        <f>IFERROR(VLOOKUP($I126,'WM-AR'!$I$7:$AS$3267,25,FALSE),"")</f>
        <v/>
      </c>
      <c r="X126" s="1033" t="str">
        <f>IFERROR(VLOOKUP($I126,'WM-AR'!$I$7:$AS$3267,26,FALSE),"")</f>
        <v/>
      </c>
      <c r="Y126" s="1033" t="str">
        <f>IFERROR(VLOOKUP($I126,'WM-AR'!$I$7:$AS$3267,27,FALSE),"")</f>
        <v/>
      </c>
      <c r="Z126" s="1033" t="str">
        <f>IFERROR(VLOOKUP($I126,'WM-AR'!$I$7:$AS$3267,28,FALSE),"")</f>
        <v/>
      </c>
      <c r="AA126" s="1033" t="str">
        <f>IFERROR(VLOOKUP($I126,'WM-AR'!$I$7:$AS$3267,29,FALSE),"")</f>
        <v/>
      </c>
      <c r="AB126" s="1033" t="str">
        <f>IFERROR(VLOOKUP($I126,'WM-AR'!$I$7:$AS$3267,30,FALSE),"")</f>
        <v/>
      </c>
      <c r="AC126" s="1033" t="str">
        <f>IFERROR(VLOOKUP($I126,'WM-AR'!$I$7:$AS$3267,31,FALSE),"")</f>
        <v/>
      </c>
      <c r="AD126" s="1033" t="str">
        <f>IFERROR(VLOOKUP($I126,'WM-AR'!$I$7:$AS$3267,32,FALSE),"")</f>
        <v/>
      </c>
      <c r="AE126" s="1033" t="str">
        <f>IFERROR(VLOOKUP($I126,'WM-AR'!$I$7:$AS$3267,33,FALSE),"")</f>
        <v/>
      </c>
      <c r="AF126" s="1034"/>
      <c r="AG126" s="852"/>
      <c r="AH126" s="852"/>
      <c r="AI126" s="854"/>
      <c r="AJ126" s="854" t="str">
        <f t="shared" si="47"/>
        <v/>
      </c>
      <c r="AK126" s="723"/>
      <c r="AL126" s="1028" t="str">
        <f>IF(AND(ISTEXT($E126),ISTEXT($B126)),"산출기준 &gt;&gt;  "&amp;_xlfn.XLOOKUP($E126,산출기준!$D:$D,산출기준!$E:$E,"매칭실패"),"")</f>
        <v/>
      </c>
    </row>
    <row r="127" spans="1:38">
      <c r="A127" s="1019"/>
      <c r="B127" s="724"/>
      <c r="C127" s="725"/>
      <c r="D127" s="731"/>
      <c r="E127" s="727"/>
      <c r="F127" s="1035"/>
      <c r="G127" s="886"/>
      <c r="H127" s="861"/>
      <c r="I127" s="732" t="str">
        <f t="shared" si="46"/>
        <v/>
      </c>
      <c r="J127" s="1036"/>
      <c r="K127" s="1037" t="str">
        <f>IFERROR(VLOOKUP($I127,'WM-AR'!$I$7:$AS$3267,34,FALSE),"")</f>
        <v/>
      </c>
      <c r="L127" s="1036" t="str">
        <f>IFERROR(VLOOKUP($I127,'WM-AR'!$I$7:$AS$3267,4,FALSE),"")</f>
        <v/>
      </c>
      <c r="M127" s="1036" t="str">
        <f>IFERROR(VLOOKUP($I127,'WM-AR'!$I$7:$AS$3267,6,FALSE),"")</f>
        <v/>
      </c>
      <c r="N127" s="1036" t="str">
        <f>IFERROR(VLOOKUP($I127,'WM-AR'!$I$7:$AS$3267,8,FALSE),"")</f>
        <v/>
      </c>
      <c r="O127" s="1038" t="str">
        <f>IFERROR(VLOOKUP($I127,'WM-AR'!$I$7:$AS$3267,10,FALSE),"")</f>
        <v/>
      </c>
      <c r="P127" s="1039" t="str">
        <f>IFERROR(VLOOKUP($I127,'WM-AR'!$I$7:$AS$3267,12,FALSE),"")</f>
        <v/>
      </c>
      <c r="Q127" s="1039" t="str">
        <f>IFERROR(VLOOKUP($I127,'WM-AR'!$I$7:$AS$3267,14,FALSE),"")</f>
        <v/>
      </c>
      <c r="R127" s="1039" t="str">
        <f>IFERROR(VLOOKUP($I127,'WM-AR'!$I$7:$AS$3267,16,FALSE),"")</f>
        <v/>
      </c>
      <c r="S127" s="1039" t="str">
        <f>IFERROR(VLOOKUP($I127,'WM-AR'!$I$7:$AS$3267,18,FALSE),"")</f>
        <v/>
      </c>
      <c r="T127" s="1039" t="str">
        <f>IFERROR(VLOOKUP($I127,'WM-AR'!$I$7:$AS$3267,20,FALSE),"")</f>
        <v/>
      </c>
      <c r="U127" s="1039" t="str">
        <f>IFERROR(VLOOKUP($I127,'WM-AR'!$I$7:$AS$3267,22,FALSE),"")</f>
        <v/>
      </c>
      <c r="V127" s="1039" t="str">
        <f>IFERROR(VLOOKUP($I127,'WM-AR'!$I$7:$AS$3267,24,FALSE),"")</f>
        <v/>
      </c>
      <c r="W127" s="1039" t="str">
        <f>IFERROR(VLOOKUP($I127,'WM-AR'!$I$7:$AS$3267,25,FALSE),"")</f>
        <v/>
      </c>
      <c r="X127" s="1039" t="str">
        <f>IFERROR(VLOOKUP($I127,'WM-AR'!$I$7:$AS$3267,26,FALSE),"")</f>
        <v/>
      </c>
      <c r="Y127" s="1039" t="str">
        <f>IFERROR(VLOOKUP($I127,'WM-AR'!$I$7:$AS$3267,27,FALSE),"")</f>
        <v/>
      </c>
      <c r="Z127" s="1039" t="str">
        <f>IFERROR(VLOOKUP($I127,'WM-AR'!$I$7:$AS$3267,28,FALSE),"")</f>
        <v/>
      </c>
      <c r="AA127" s="1039" t="str">
        <f>IFERROR(VLOOKUP($I127,'WM-AR'!$I$7:$AS$3267,29,FALSE),"")</f>
        <v/>
      </c>
      <c r="AB127" s="1039" t="str">
        <f>IFERROR(VLOOKUP($I127,'WM-AR'!$I$7:$AS$3267,30,FALSE),"")</f>
        <v/>
      </c>
      <c r="AC127" s="1039" t="str">
        <f>IFERROR(VLOOKUP($I127,'WM-AR'!$I$7:$AS$3267,31,FALSE),"")</f>
        <v/>
      </c>
      <c r="AD127" s="1039" t="str">
        <f>IFERROR(VLOOKUP($I127,'WM-AR'!$I$7:$AS$3267,32,FALSE),"")</f>
        <v/>
      </c>
      <c r="AE127" s="1039" t="str">
        <f>IFERROR(VLOOKUP($I127,'WM-AR'!$I$7:$AS$3267,33,FALSE),"")</f>
        <v/>
      </c>
      <c r="AF127" s="1040"/>
      <c r="AG127" s="870"/>
      <c r="AH127" s="870"/>
      <c r="AI127" s="871"/>
      <c r="AJ127" s="871" t="str">
        <f t="shared" si="47"/>
        <v/>
      </c>
      <c r="AK127" s="743"/>
      <c r="AL127" s="1028" t="str">
        <f>IF(AND(ISTEXT($E127),ISTEXT($B127)),"산출기준 &gt;&gt;  "&amp;_xlfn.XLOOKUP($E127,산출기준!$D:$D,산출기준!$E:$E,"매칭실패"),"")</f>
        <v/>
      </c>
    </row>
    <row r="128" spans="1:38">
      <c r="B128" s="658"/>
      <c r="C128" s="659"/>
      <c r="D128" s="659"/>
      <c r="E128" s="659"/>
      <c r="F128" s="1056"/>
      <c r="G128" s="662"/>
      <c r="H128" s="662"/>
      <c r="I128" s="652"/>
      <c r="J128" s="664"/>
      <c r="K128" s="664"/>
      <c r="L128" s="664"/>
      <c r="M128" s="664"/>
      <c r="N128" s="664"/>
      <c r="O128" s="664"/>
      <c r="P128" s="664"/>
      <c r="Q128" s="664"/>
      <c r="R128" s="664"/>
      <c r="S128" s="664"/>
      <c r="T128" s="664"/>
      <c r="U128" s="664"/>
      <c r="V128" s="664"/>
      <c r="W128" s="664"/>
      <c r="X128" s="664"/>
      <c r="Y128" s="664"/>
      <c r="Z128" s="664"/>
      <c r="AA128" s="664"/>
      <c r="AB128" s="664"/>
      <c r="AC128" s="664"/>
      <c r="AD128" s="664"/>
      <c r="AE128" s="664"/>
      <c r="AF128" s="659"/>
      <c r="AG128" s="665"/>
      <c r="AH128" s="665"/>
      <c r="AI128" s="666"/>
      <c r="AJ128" s="666"/>
      <c r="AK128" s="662"/>
      <c r="AL128" s="88" t="str">
        <f>IF(AND(ISTEXT($E128),ISTEXT($B128)),"산출기준 &gt;&gt;  "&amp;_xlfn.XLOOKUP($E128,산출기준!$D:$D,산출기준!$E:$E,"매칭실패"),"")</f>
        <v/>
      </c>
    </row>
    <row r="129" spans="1:38" ht="34.9" customHeight="1">
      <c r="B129" s="808" t="str" cm="1">
        <f t="array" aca="1" ref="B129" ca="1">_xlfn.IFNA(INDIRECT("Family_표준_구성도!B"&amp;MATCH(F129,INDIRECT("Family_표준_구성도!"&amp;"C:C"),0)),"")</f>
        <v>3.2.2.1.4</v>
      </c>
      <c r="C129" s="668" t="s">
        <v>2016</v>
      </c>
      <c r="D129" s="809"/>
      <c r="E129" s="668" t="s">
        <v>2939</v>
      </c>
      <c r="F129" s="810" t="s">
        <v>713</v>
      </c>
      <c r="G129" s="811"/>
      <c r="H129" s="917" t="s">
        <v>3161</v>
      </c>
      <c r="I129" s="674"/>
      <c r="J129" s="674"/>
      <c r="K129" s="674"/>
      <c r="L129" s="674"/>
      <c r="M129" s="674"/>
      <c r="N129" s="675"/>
      <c r="O129" s="676"/>
      <c r="P129" s="677"/>
      <c r="Q129" s="677"/>
      <c r="R129" s="677"/>
      <c r="S129" s="677"/>
      <c r="T129" s="677"/>
      <c r="U129" s="677"/>
      <c r="V129" s="678"/>
      <c r="W129" s="679"/>
      <c r="X129" s="679"/>
      <c r="Y129" s="679"/>
      <c r="Z129" s="679"/>
      <c r="AA129" s="679"/>
      <c r="AB129" s="679"/>
      <c r="AC129" s="679"/>
      <c r="AD129" s="679"/>
      <c r="AE129" s="679"/>
      <c r="AF129" s="1043"/>
      <c r="AG129" s="682"/>
      <c r="AH129" s="682"/>
      <c r="AI129" s="682"/>
      <c r="AJ129" s="682"/>
      <c r="AK129" s="683"/>
      <c r="AL129" s="88" t="str">
        <f ca="1">IF(AND(ISTEXT($E129),ISTEXT($B129)),"산출기준 &gt;&gt;  "&amp;_xlfn.XLOOKUP($E129,산출기준!$D:$D,산출기준!$E:$E,"매칭실패"),"")</f>
        <v>산출기준 &gt;&gt;  [ 벽체 일반 산출 ]</v>
      </c>
    </row>
    <row r="130" spans="1:38" ht="49.9" customHeight="1" outlineLevel="1">
      <c r="B130" s="758"/>
      <c r="C130" s="759"/>
      <c r="D130" s="759"/>
      <c r="E130" s="814"/>
      <c r="F130" s="818" t="s">
        <v>2846</v>
      </c>
      <c r="G130" s="759" t="str">
        <f t="shared" ref="G130:G131" si="48">IF(IF(N130=0,"",N130)&amp;" | "&amp;IF(O130=0,"",O130)&amp;" | "&amp;IF(Q130=0,"",Q130)&amp;" | "&amp;IF(R130=0,"",R130)=" |  |  | ","",IF(N130=0,"",N130)&amp;" | "&amp;IF(O130=0,"",O130)&amp;" | "&amp;IF(Q130=0,"",Q130)&amp;" | "&amp;IF(R130=0,"",R130))</f>
        <v xml:space="preserve">Waterproofing Membrane |  |  | </v>
      </c>
      <c r="H130" s="816" t="s">
        <v>2754</v>
      </c>
      <c r="I130" s="765" t="str">
        <f>LEFT(H130,14)</f>
        <v>A04AP310-00001</v>
      </c>
      <c r="J130" s="766"/>
      <c r="K130" s="766" t="str">
        <f>IFERROR(VLOOKUP($I130,'WM-AR'!$I$7:$AS$3267,34,FALSE),"")</f>
        <v>M2</v>
      </c>
      <c r="L130" s="766" t="str">
        <f>IFERROR(VLOOKUP($I130,'WM-AR'!$I$7:$AS$3267,4,FALSE),"")</f>
        <v>Finishing Work</v>
      </c>
      <c r="M130" s="766" t="str">
        <f>IFERROR(VLOOKUP($I130,'WM-AR'!$I$7:$AS$3267,6,FALSE),"")</f>
        <v>Waterproofing Work</v>
      </c>
      <c r="N130" s="766" t="str">
        <f>IFERROR(VLOOKUP($I130,'WM-AR'!$I$7:$AS$3267,8,FALSE),"")</f>
        <v>Waterproofing Membrane</v>
      </c>
      <c r="O130" s="766">
        <f>IFERROR(VLOOKUP($I130,'WM-AR'!$I$7:$AS$3267,10,FALSE),"")</f>
        <v>0</v>
      </c>
      <c r="P130" s="766">
        <f>IFERROR(VLOOKUP($I130,'WM-AR'!$I$7:$AS$3267,12,FALSE),"")</f>
        <v>0</v>
      </c>
      <c r="Q130" s="766">
        <f>IFERROR(VLOOKUP($I130,'WM-AR'!$I$7:$AS$3267,14,FALSE),"")</f>
        <v>0</v>
      </c>
      <c r="R130" s="766">
        <f>IFERROR(VLOOKUP($I130,'WM-AR'!$I$7:$AS$3267,16,FALSE),"")</f>
        <v>0</v>
      </c>
      <c r="S130" s="766" t="str">
        <f>IFERROR(VLOOKUP($I130,'WM-AR'!$I$7:$AS$3267,18,FALSE),"")</f>
        <v>for Internal Area</v>
      </c>
      <c r="T130" s="766" t="str">
        <f>IFERROR(VLOOKUP($I130,'WM-AR'!$I$7:$AS$3267,20,FALSE),"")</f>
        <v/>
      </c>
      <c r="U130" s="766">
        <f>IFERROR(VLOOKUP($I130,'WM-AR'!$I$7:$AS$3267,22,FALSE),"")</f>
        <v>0</v>
      </c>
      <c r="V130" s="766" t="str">
        <f>IFERROR(VLOOKUP($I130,'WM-AR'!$I$7:$AS$3267,24,FALSE),"")</f>
        <v/>
      </c>
      <c r="W130" s="766">
        <f>IFERROR(VLOOKUP($I130,'WM-AR'!$I$7:$AS$3267,25,FALSE),"")</f>
        <v>0</v>
      </c>
      <c r="X130" s="766" t="str">
        <f>IFERROR(VLOOKUP($I130,'WM-AR'!$I$7:$AS$3267,26,FALSE),"")</f>
        <v>THK=(  )mm</v>
      </c>
      <c r="Y130" s="766">
        <f>IFERROR(VLOOKUP($I130,'WM-AR'!$I$7:$AS$3267,27,FALSE),"")</f>
        <v>0</v>
      </c>
      <c r="Z130" s="766">
        <f>IFERROR(VLOOKUP($I130,'WM-AR'!$I$7:$AS$3267,28,FALSE),"")</f>
        <v>0</v>
      </c>
      <c r="AA130" s="766">
        <f>IFERROR(VLOOKUP($I130,'WM-AR'!$I$7:$AS$3267,29,FALSE),"")</f>
        <v>0</v>
      </c>
      <c r="AB130" s="766">
        <f>IFERROR(VLOOKUP($I130,'WM-AR'!$I$7:$AS$3267,30,FALSE),"")</f>
        <v>0</v>
      </c>
      <c r="AC130" s="766">
        <f>IFERROR(VLOOKUP($I130,'WM-AR'!$I$7:$AS$3267,31,FALSE),"")</f>
        <v>0</v>
      </c>
      <c r="AD130" s="766">
        <f>IFERROR(VLOOKUP($I130,'WM-AR'!$I$7:$AS$3267,32,FALSE),"")</f>
        <v>0</v>
      </c>
      <c r="AE130" s="766" t="str">
        <f>IFERROR(VLOOKUP($I130,'WM-AR'!$I$7:$AS$3267,33,FALSE),"")</f>
        <v/>
      </c>
      <c r="AF130" s="1058" t="s">
        <v>2860</v>
      </c>
      <c r="AG130" s="768" t="s">
        <v>1657</v>
      </c>
      <c r="AH130" s="768" t="s">
        <v>1657</v>
      </c>
      <c r="AI130" s="769"/>
      <c r="AJ130" s="769" t="str">
        <f>K130</f>
        <v>M2</v>
      </c>
      <c r="AK130" s="905"/>
      <c r="AL130" s="88" t="str">
        <f>IF(AND(ISTEXT($E130),ISTEXT($B130)),"산출기준 &gt;&gt;  "&amp;_xlfn.XLOOKUP($E130,산출기준!$D:$D,산출기준!$E:$E,"매칭실패"),"")</f>
        <v/>
      </c>
    </row>
    <row r="131" spans="1:38" ht="49.9" customHeight="1" outlineLevel="1">
      <c r="B131" s="758"/>
      <c r="C131" s="759"/>
      <c r="D131" s="759"/>
      <c r="E131" s="1059"/>
      <c r="F131" s="818" t="s">
        <v>2972</v>
      </c>
      <c r="G131" s="759" t="str">
        <f t="shared" si="48"/>
        <v xml:space="preserve">Wall Tile | Unglazed Ceramic Tile |  | </v>
      </c>
      <c r="H131" s="816" t="s">
        <v>3158</v>
      </c>
      <c r="I131" s="765" t="str">
        <f>LEFT(H131,14)</f>
        <v>A04AN082-00001</v>
      </c>
      <c r="J131" s="766"/>
      <c r="K131" s="766" t="str">
        <f>IFERROR(VLOOKUP($I131,'WM-AR'!$I$7:$AS$3267,34,FALSE),"")</f>
        <v>M2</v>
      </c>
      <c r="L131" s="766" t="str">
        <f>IFERROR(VLOOKUP($I131,'WM-AR'!$I$7:$AS$3267,4,FALSE),"")</f>
        <v>Finishing Work</v>
      </c>
      <c r="M131" s="766" t="str">
        <f>IFERROR(VLOOKUP($I131,'WM-AR'!$I$7:$AS$3267,6,FALSE),"")</f>
        <v>Tile Work</v>
      </c>
      <c r="N131" s="766" t="str">
        <f>IFERROR(VLOOKUP($I131,'WM-AR'!$I$7:$AS$3267,8,FALSE),"")</f>
        <v>Wall Tile</v>
      </c>
      <c r="O131" s="766" t="str">
        <f>IFERROR(VLOOKUP($I131,'WM-AR'!$I$7:$AS$3267,10,FALSE),"")</f>
        <v>Unglazed Ceramic Tile</v>
      </c>
      <c r="P131" s="766">
        <f>IFERROR(VLOOKUP($I131,'WM-AR'!$I$7:$AS$3267,12,FALSE),"")</f>
        <v>0</v>
      </c>
      <c r="Q131" s="766">
        <f>IFERROR(VLOOKUP($I131,'WM-AR'!$I$7:$AS$3267,14,FALSE),"")</f>
        <v>0</v>
      </c>
      <c r="R131" s="766">
        <f>IFERROR(VLOOKUP($I131,'WM-AR'!$I$7:$AS$3267,16,FALSE),"")</f>
        <v>0</v>
      </c>
      <c r="S131" s="766">
        <f>IFERROR(VLOOKUP($I131,'WM-AR'!$I$7:$AS$3267,18,FALSE),"")</f>
        <v>0</v>
      </c>
      <c r="T131" s="766" t="str">
        <f>IFERROR(VLOOKUP($I131,'WM-AR'!$I$7:$AS$3267,20,FALSE),"")</f>
        <v>w/ Mortar Bond Coat or Adhesive</v>
      </c>
      <c r="U131" s="766">
        <f>IFERROR(VLOOKUP($I131,'WM-AR'!$I$7:$AS$3267,22,FALSE),"")</f>
        <v>0</v>
      </c>
      <c r="V131" s="766">
        <f>IFERROR(VLOOKUP($I131,'WM-AR'!$I$7:$AS$3267,24,FALSE),"")</f>
        <v>0</v>
      </c>
      <c r="W131" s="766">
        <f>IFERROR(VLOOKUP($I131,'WM-AR'!$I$7:$AS$3267,25,FALSE),"")</f>
        <v>0</v>
      </c>
      <c r="X131" s="766" t="str">
        <f>IFERROR(VLOOKUP($I131,'WM-AR'!$I$7:$AS$3267,26,FALSE),"")</f>
        <v>Tile Size=W(  )mm x L(  )mm x THK(  )mm</v>
      </c>
      <c r="Y131" s="766">
        <f>IFERROR(VLOOKUP($I131,'WM-AR'!$I$7:$AS$3267,27,FALSE),"")</f>
        <v>0</v>
      </c>
      <c r="Z131" s="766">
        <f>IFERROR(VLOOKUP($I131,'WM-AR'!$I$7:$AS$3267,28,FALSE),"")</f>
        <v>0</v>
      </c>
      <c r="AA131" s="766">
        <f>IFERROR(VLOOKUP($I131,'WM-AR'!$I$7:$AS$3267,29,FALSE),"")</f>
        <v>0</v>
      </c>
      <c r="AB131" s="766">
        <f>IFERROR(VLOOKUP($I131,'WM-AR'!$I$7:$AS$3267,30,FALSE),"")</f>
        <v>0</v>
      </c>
      <c r="AC131" s="766">
        <f>IFERROR(VLOOKUP($I131,'WM-AR'!$I$7:$AS$3267,31,FALSE),"")</f>
        <v>0</v>
      </c>
      <c r="AD131" s="766">
        <f>IFERROR(VLOOKUP($I131,'WM-AR'!$I$7:$AS$3267,32,FALSE),"")</f>
        <v>0</v>
      </c>
      <c r="AE131" s="766" t="str">
        <f>IFERROR(VLOOKUP($I131,'WM-AR'!$I$7:$AS$3267,33,FALSE),"")</f>
        <v/>
      </c>
      <c r="AF131" s="1058" t="s">
        <v>2761</v>
      </c>
      <c r="AG131" s="768" t="s">
        <v>1657</v>
      </c>
      <c r="AH131" s="768" t="s">
        <v>1657</v>
      </c>
      <c r="AI131" s="769"/>
      <c r="AJ131" s="769" t="str">
        <f>K131</f>
        <v>M2</v>
      </c>
      <c r="AK131" s="905"/>
      <c r="AL131" s="88" t="str">
        <f>IF(AND(ISTEXT($E131),ISTEXT($B131)),"산출기준 &gt;&gt;  "&amp;_xlfn.XLOOKUP($E131,산출기준!$D:$D,산출기준!$E:$E,"매칭실패"),"")</f>
        <v/>
      </c>
    </row>
    <row r="132" spans="1:38">
      <c r="A132" s="1019"/>
      <c r="B132" s="684"/>
      <c r="C132" s="685"/>
      <c r="D132" s="1020"/>
      <c r="E132" s="687"/>
      <c r="F132" s="1021"/>
      <c r="G132" s="875" t="s">
        <v>2246</v>
      </c>
      <c r="H132" s="824"/>
      <c r="I132" s="692" t="str">
        <f t="shared" ref="I132:I134" si="49">LEFT(H132,14)</f>
        <v/>
      </c>
      <c r="J132" s="1022"/>
      <c r="K132" s="1023" t="str">
        <f>IFERROR(VLOOKUP($I132,'WM-AR'!$I$7:$AS$3267,34,FALSE),"")</f>
        <v/>
      </c>
      <c r="L132" s="1024" t="str">
        <f>IFERROR(VLOOKUP($I132,'WM-AR'!$I$7:$AS$3267,4,FALSE),"")</f>
        <v/>
      </c>
      <c r="M132" s="1024" t="str">
        <f>IFERROR(VLOOKUP($I132,'WM-AR'!$I$7:$AS$3267,6,FALSE),"")</f>
        <v/>
      </c>
      <c r="N132" s="1024" t="str">
        <f>IFERROR(VLOOKUP($I132,'WM-AR'!$I$7:$AS$3267,8,FALSE),"")</f>
        <v/>
      </c>
      <c r="O132" s="1025" t="str">
        <f>IFERROR(VLOOKUP($I132,'WM-AR'!$I$7:$AS$3267,10,FALSE),"")</f>
        <v/>
      </c>
      <c r="P132" s="1026" t="str">
        <f>IFERROR(VLOOKUP($I132,'WM-AR'!$I$7:$AS$3267,12,FALSE),"")</f>
        <v/>
      </c>
      <c r="Q132" s="1026" t="str">
        <f>IFERROR(VLOOKUP($I132,'WM-AR'!$I$7:$AS$3267,14,FALSE),"")</f>
        <v/>
      </c>
      <c r="R132" s="1026" t="str">
        <f>IFERROR(VLOOKUP($I132,'WM-AR'!$I$7:$AS$3267,16,FALSE),"")</f>
        <v/>
      </c>
      <c r="S132" s="1026" t="str">
        <f>IFERROR(VLOOKUP($I132,'WM-AR'!$I$7:$AS$3267,18,FALSE),"")</f>
        <v/>
      </c>
      <c r="T132" s="1026" t="str">
        <f>IFERROR(VLOOKUP($I132,'WM-AR'!$I$7:$AS$3267,20,FALSE),"")</f>
        <v/>
      </c>
      <c r="U132" s="1026" t="str">
        <f>IFERROR(VLOOKUP($I132,'WM-AR'!$I$7:$AS$3267,22,FALSE),"")</f>
        <v/>
      </c>
      <c r="V132" s="1026" t="str">
        <f>IFERROR(VLOOKUP($I132,'WM-AR'!$I$7:$AS$3267,24,FALSE),"")</f>
        <v/>
      </c>
      <c r="W132" s="1026" t="str">
        <f>IFERROR(VLOOKUP($I132,'WM-AR'!$I$7:$AS$3267,25,FALSE),"")</f>
        <v/>
      </c>
      <c r="X132" s="1026" t="str">
        <f>IFERROR(VLOOKUP($I132,'WM-AR'!$I$7:$AS$3267,26,FALSE),"")</f>
        <v/>
      </c>
      <c r="Y132" s="1026" t="str">
        <f>IFERROR(VLOOKUP($I132,'WM-AR'!$I$7:$AS$3267,27,FALSE),"")</f>
        <v/>
      </c>
      <c r="Z132" s="1026" t="str">
        <f>IFERROR(VLOOKUP($I132,'WM-AR'!$I$7:$AS$3267,28,FALSE),"")</f>
        <v/>
      </c>
      <c r="AA132" s="1026" t="str">
        <f>IFERROR(VLOOKUP($I132,'WM-AR'!$I$7:$AS$3267,29,FALSE),"")</f>
        <v/>
      </c>
      <c r="AB132" s="1026" t="str">
        <f>IFERROR(VLOOKUP($I132,'WM-AR'!$I$7:$AS$3267,30,FALSE),"")</f>
        <v/>
      </c>
      <c r="AC132" s="1026" t="str">
        <f>IFERROR(VLOOKUP($I132,'WM-AR'!$I$7:$AS$3267,31,FALSE),"")</f>
        <v/>
      </c>
      <c r="AD132" s="1026" t="str">
        <f>IFERROR(VLOOKUP($I132,'WM-AR'!$I$7:$AS$3267,32,FALSE),"")</f>
        <v/>
      </c>
      <c r="AE132" s="1026" t="str">
        <f>IFERROR(VLOOKUP($I132,'WM-AR'!$I$7:$AS$3267,33,FALSE),"")</f>
        <v/>
      </c>
      <c r="AF132" s="1027"/>
      <c r="AG132" s="834"/>
      <c r="AH132" s="834"/>
      <c r="AI132" s="836"/>
      <c r="AJ132" s="836" t="str">
        <f t="shared" ref="AJ132:AJ134" si="50">K132</f>
        <v/>
      </c>
      <c r="AK132" s="704"/>
      <c r="AL132" s="1028" t="str">
        <f>IF(AND(ISTEXT($E132),ISTEXT($B132)),"산출기준 &gt;&gt;  "&amp;_xlfn.XLOOKUP($E132,산출기준!$D:$D,산출기준!$E:$E,"매칭실패"),"")</f>
        <v/>
      </c>
    </row>
    <row r="133" spans="1:38">
      <c r="A133" s="1019"/>
      <c r="B133" s="705"/>
      <c r="C133" s="706"/>
      <c r="D133" s="711"/>
      <c r="E133" s="708"/>
      <c r="F133" s="1029"/>
      <c r="G133" s="882"/>
      <c r="H133" s="843"/>
      <c r="I133" s="712" t="str">
        <f t="shared" si="49"/>
        <v/>
      </c>
      <c r="J133" s="1030"/>
      <c r="K133" s="1031" t="str">
        <f>IFERROR(VLOOKUP($I133,'WM-AR'!$I$7:$AS$3267,34,FALSE),"")</f>
        <v/>
      </c>
      <c r="L133" s="1030" t="str">
        <f>IFERROR(VLOOKUP($I133,'WM-AR'!$I$7:$AS$3267,4,FALSE),"")</f>
        <v/>
      </c>
      <c r="M133" s="1030" t="str">
        <f>IFERROR(VLOOKUP($I133,'WM-AR'!$I$7:$AS$3267,6,FALSE),"")</f>
        <v/>
      </c>
      <c r="N133" s="1030" t="str">
        <f>IFERROR(VLOOKUP($I133,'WM-AR'!$I$7:$AS$3267,8,FALSE),"")</f>
        <v/>
      </c>
      <c r="O133" s="1032" t="str">
        <f>IFERROR(VLOOKUP($I133,'WM-AR'!$I$7:$AS$3267,10,FALSE),"")</f>
        <v/>
      </c>
      <c r="P133" s="1033" t="str">
        <f>IFERROR(VLOOKUP($I133,'WM-AR'!$I$7:$AS$3267,12,FALSE),"")</f>
        <v/>
      </c>
      <c r="Q133" s="1033" t="str">
        <f>IFERROR(VLOOKUP($I133,'WM-AR'!$I$7:$AS$3267,14,FALSE),"")</f>
        <v/>
      </c>
      <c r="R133" s="1033" t="str">
        <f>IFERROR(VLOOKUP($I133,'WM-AR'!$I$7:$AS$3267,16,FALSE),"")</f>
        <v/>
      </c>
      <c r="S133" s="1033" t="str">
        <f>IFERROR(VLOOKUP($I133,'WM-AR'!$I$7:$AS$3267,18,FALSE),"")</f>
        <v/>
      </c>
      <c r="T133" s="1033" t="str">
        <f>IFERROR(VLOOKUP($I133,'WM-AR'!$I$7:$AS$3267,20,FALSE),"")</f>
        <v/>
      </c>
      <c r="U133" s="1033" t="str">
        <f>IFERROR(VLOOKUP($I133,'WM-AR'!$I$7:$AS$3267,22,FALSE),"")</f>
        <v/>
      </c>
      <c r="V133" s="1033" t="str">
        <f>IFERROR(VLOOKUP($I133,'WM-AR'!$I$7:$AS$3267,24,FALSE),"")</f>
        <v/>
      </c>
      <c r="W133" s="1033" t="str">
        <f>IFERROR(VLOOKUP($I133,'WM-AR'!$I$7:$AS$3267,25,FALSE),"")</f>
        <v/>
      </c>
      <c r="X133" s="1033" t="str">
        <f>IFERROR(VLOOKUP($I133,'WM-AR'!$I$7:$AS$3267,26,FALSE),"")</f>
        <v/>
      </c>
      <c r="Y133" s="1033" t="str">
        <f>IFERROR(VLOOKUP($I133,'WM-AR'!$I$7:$AS$3267,27,FALSE),"")</f>
        <v/>
      </c>
      <c r="Z133" s="1033" t="str">
        <f>IFERROR(VLOOKUP($I133,'WM-AR'!$I$7:$AS$3267,28,FALSE),"")</f>
        <v/>
      </c>
      <c r="AA133" s="1033" t="str">
        <f>IFERROR(VLOOKUP($I133,'WM-AR'!$I$7:$AS$3267,29,FALSE),"")</f>
        <v/>
      </c>
      <c r="AB133" s="1033" t="str">
        <f>IFERROR(VLOOKUP($I133,'WM-AR'!$I$7:$AS$3267,30,FALSE),"")</f>
        <v/>
      </c>
      <c r="AC133" s="1033" t="str">
        <f>IFERROR(VLOOKUP($I133,'WM-AR'!$I$7:$AS$3267,31,FALSE),"")</f>
        <v/>
      </c>
      <c r="AD133" s="1033" t="str">
        <f>IFERROR(VLOOKUP($I133,'WM-AR'!$I$7:$AS$3267,32,FALSE),"")</f>
        <v/>
      </c>
      <c r="AE133" s="1033" t="str">
        <f>IFERROR(VLOOKUP($I133,'WM-AR'!$I$7:$AS$3267,33,FALSE),"")</f>
        <v/>
      </c>
      <c r="AF133" s="1034"/>
      <c r="AG133" s="852"/>
      <c r="AH133" s="852"/>
      <c r="AI133" s="854"/>
      <c r="AJ133" s="854" t="str">
        <f t="shared" si="50"/>
        <v/>
      </c>
      <c r="AK133" s="723"/>
      <c r="AL133" s="1028" t="str">
        <f>IF(AND(ISTEXT($E133),ISTEXT($B133)),"산출기준 &gt;&gt;  "&amp;_xlfn.XLOOKUP($E133,산출기준!$D:$D,산출기준!$E:$E,"매칭실패"),"")</f>
        <v/>
      </c>
    </row>
    <row r="134" spans="1:38">
      <c r="A134" s="1019"/>
      <c r="B134" s="724"/>
      <c r="C134" s="725"/>
      <c r="D134" s="731"/>
      <c r="E134" s="727"/>
      <c r="F134" s="1035"/>
      <c r="G134" s="886"/>
      <c r="H134" s="861"/>
      <c r="I134" s="732" t="str">
        <f t="shared" si="49"/>
        <v/>
      </c>
      <c r="J134" s="1036"/>
      <c r="K134" s="1037" t="str">
        <f>IFERROR(VLOOKUP($I134,'WM-AR'!$I$7:$AS$3267,34,FALSE),"")</f>
        <v/>
      </c>
      <c r="L134" s="1036" t="str">
        <f>IFERROR(VLOOKUP($I134,'WM-AR'!$I$7:$AS$3267,4,FALSE),"")</f>
        <v/>
      </c>
      <c r="M134" s="1036" t="str">
        <f>IFERROR(VLOOKUP($I134,'WM-AR'!$I$7:$AS$3267,6,FALSE),"")</f>
        <v/>
      </c>
      <c r="N134" s="1036" t="str">
        <f>IFERROR(VLOOKUP($I134,'WM-AR'!$I$7:$AS$3267,8,FALSE),"")</f>
        <v/>
      </c>
      <c r="O134" s="1038" t="str">
        <f>IFERROR(VLOOKUP($I134,'WM-AR'!$I$7:$AS$3267,10,FALSE),"")</f>
        <v/>
      </c>
      <c r="P134" s="1039" t="str">
        <f>IFERROR(VLOOKUP($I134,'WM-AR'!$I$7:$AS$3267,12,FALSE),"")</f>
        <v/>
      </c>
      <c r="Q134" s="1039" t="str">
        <f>IFERROR(VLOOKUP($I134,'WM-AR'!$I$7:$AS$3267,14,FALSE),"")</f>
        <v/>
      </c>
      <c r="R134" s="1039" t="str">
        <f>IFERROR(VLOOKUP($I134,'WM-AR'!$I$7:$AS$3267,16,FALSE),"")</f>
        <v/>
      </c>
      <c r="S134" s="1039" t="str">
        <f>IFERROR(VLOOKUP($I134,'WM-AR'!$I$7:$AS$3267,18,FALSE),"")</f>
        <v/>
      </c>
      <c r="T134" s="1039" t="str">
        <f>IFERROR(VLOOKUP($I134,'WM-AR'!$I$7:$AS$3267,20,FALSE),"")</f>
        <v/>
      </c>
      <c r="U134" s="1039" t="str">
        <f>IFERROR(VLOOKUP($I134,'WM-AR'!$I$7:$AS$3267,22,FALSE),"")</f>
        <v/>
      </c>
      <c r="V134" s="1039" t="str">
        <f>IFERROR(VLOOKUP($I134,'WM-AR'!$I$7:$AS$3267,24,FALSE),"")</f>
        <v/>
      </c>
      <c r="W134" s="1039" t="str">
        <f>IFERROR(VLOOKUP($I134,'WM-AR'!$I$7:$AS$3267,25,FALSE),"")</f>
        <v/>
      </c>
      <c r="X134" s="1039" t="str">
        <f>IFERROR(VLOOKUP($I134,'WM-AR'!$I$7:$AS$3267,26,FALSE),"")</f>
        <v/>
      </c>
      <c r="Y134" s="1039" t="str">
        <f>IFERROR(VLOOKUP($I134,'WM-AR'!$I$7:$AS$3267,27,FALSE),"")</f>
        <v/>
      </c>
      <c r="Z134" s="1039" t="str">
        <f>IFERROR(VLOOKUP($I134,'WM-AR'!$I$7:$AS$3267,28,FALSE),"")</f>
        <v/>
      </c>
      <c r="AA134" s="1039" t="str">
        <f>IFERROR(VLOOKUP($I134,'WM-AR'!$I$7:$AS$3267,29,FALSE),"")</f>
        <v/>
      </c>
      <c r="AB134" s="1039" t="str">
        <f>IFERROR(VLOOKUP($I134,'WM-AR'!$I$7:$AS$3267,30,FALSE),"")</f>
        <v/>
      </c>
      <c r="AC134" s="1039" t="str">
        <f>IFERROR(VLOOKUP($I134,'WM-AR'!$I$7:$AS$3267,31,FALSE),"")</f>
        <v/>
      </c>
      <c r="AD134" s="1039" t="str">
        <f>IFERROR(VLOOKUP($I134,'WM-AR'!$I$7:$AS$3267,32,FALSE),"")</f>
        <v/>
      </c>
      <c r="AE134" s="1039" t="str">
        <f>IFERROR(VLOOKUP($I134,'WM-AR'!$I$7:$AS$3267,33,FALSE),"")</f>
        <v/>
      </c>
      <c r="AF134" s="1040"/>
      <c r="AG134" s="870"/>
      <c r="AH134" s="870"/>
      <c r="AI134" s="871"/>
      <c r="AJ134" s="871" t="str">
        <f t="shared" si="50"/>
        <v/>
      </c>
      <c r="AK134" s="743"/>
      <c r="AL134" s="1028" t="str">
        <f>IF(AND(ISTEXT($E134),ISTEXT($B134)),"산출기준 &gt;&gt;  "&amp;_xlfn.XLOOKUP($E134,산출기준!$D:$D,산출기준!$E:$E,"매칭실패"),"")</f>
        <v/>
      </c>
    </row>
    <row r="135" spans="1:38">
      <c r="B135" s="635"/>
      <c r="C135" s="636"/>
      <c r="D135" s="636"/>
      <c r="E135" s="636"/>
      <c r="F135" s="638"/>
      <c r="G135" s="639"/>
      <c r="H135" s="639"/>
      <c r="I135" s="641"/>
      <c r="J135" s="642"/>
      <c r="K135" s="642"/>
      <c r="L135" s="642"/>
      <c r="M135" s="642"/>
      <c r="N135" s="642"/>
      <c r="O135" s="642"/>
      <c r="P135" s="642"/>
      <c r="Q135" s="642"/>
      <c r="R135" s="642"/>
      <c r="S135" s="642"/>
      <c r="T135" s="642"/>
      <c r="U135" s="642"/>
      <c r="V135" s="642"/>
      <c r="W135" s="642"/>
      <c r="X135" s="642"/>
      <c r="Y135" s="642"/>
      <c r="Z135" s="642"/>
      <c r="AA135" s="642"/>
      <c r="AB135" s="642"/>
      <c r="AC135" s="642"/>
      <c r="AD135" s="642"/>
      <c r="AE135" s="642"/>
      <c r="AF135" s="636"/>
      <c r="AG135" s="643"/>
      <c r="AH135" s="643"/>
      <c r="AI135" s="644"/>
      <c r="AJ135" s="644"/>
      <c r="AK135" s="639"/>
      <c r="AL135" s="88" t="str">
        <f>IF(AND(ISTEXT($E135),ISTEXT($B135)),"산출기준 &gt;&gt;  "&amp;_xlfn.XLOOKUP($E135,산출기준!$D:$D,산출기준!$E:$E,"매칭실패"),"")</f>
        <v/>
      </c>
    </row>
    <row r="136" spans="1:38">
      <c r="B136" s="645"/>
      <c r="C136" s="1057" t="s">
        <v>3152</v>
      </c>
      <c r="D136" s="648"/>
      <c r="E136" s="648"/>
      <c r="F136" s="1047" t="s">
        <v>3153</v>
      </c>
      <c r="G136" s="645"/>
      <c r="H136" s="651"/>
      <c r="I136" s="652"/>
      <c r="J136" s="652"/>
      <c r="K136" s="653"/>
      <c r="L136" s="653"/>
      <c r="M136" s="653"/>
      <c r="N136" s="653"/>
      <c r="O136" s="653"/>
      <c r="P136" s="653"/>
      <c r="Q136" s="653"/>
      <c r="R136" s="653"/>
      <c r="S136" s="653"/>
      <c r="T136" s="653"/>
      <c r="U136" s="653"/>
      <c r="V136" s="653"/>
      <c r="W136" s="653"/>
      <c r="X136" s="653"/>
      <c r="Y136" s="653"/>
      <c r="Z136" s="653"/>
      <c r="AA136" s="653"/>
      <c r="AB136" s="653"/>
      <c r="AC136" s="653"/>
      <c r="AD136" s="653"/>
      <c r="AE136" s="653"/>
      <c r="AF136" s="656"/>
      <c r="AG136" s="656"/>
      <c r="AH136" s="656"/>
      <c r="AI136" s="656"/>
      <c r="AJ136" s="656"/>
      <c r="AK136" s="657"/>
      <c r="AL136" s="88" t="str">
        <f>IF(AND(ISTEXT($E136),ISTEXT($B136)),"산출기준 &gt;&gt;  "&amp;_xlfn.XLOOKUP($E136,산출기준!$D:$D,산출기준!$E:$E,"매칭실패"),"")</f>
        <v/>
      </c>
    </row>
    <row r="137" spans="1:38">
      <c r="B137" s="658"/>
      <c r="C137" s="659"/>
      <c r="D137" s="659"/>
      <c r="E137" s="659"/>
      <c r="F137" s="1056" t="s">
        <v>3162</v>
      </c>
      <c r="G137" s="662"/>
      <c r="H137" s="662"/>
      <c r="I137" s="652"/>
      <c r="J137" s="664"/>
      <c r="K137" s="664"/>
      <c r="L137" s="664"/>
      <c r="M137" s="664"/>
      <c r="N137" s="664"/>
      <c r="O137" s="664"/>
      <c r="P137" s="664"/>
      <c r="Q137" s="664"/>
      <c r="R137" s="664"/>
      <c r="S137" s="664"/>
      <c r="T137" s="664"/>
      <c r="U137" s="664"/>
      <c r="V137" s="664"/>
      <c r="W137" s="664"/>
      <c r="X137" s="664"/>
      <c r="Y137" s="664"/>
      <c r="Z137" s="664"/>
      <c r="AA137" s="664"/>
      <c r="AB137" s="664"/>
      <c r="AC137" s="664"/>
      <c r="AD137" s="664"/>
      <c r="AE137" s="664"/>
      <c r="AF137" s="659"/>
      <c r="AG137" s="665"/>
      <c r="AH137" s="665"/>
      <c r="AI137" s="666"/>
      <c r="AJ137" s="666"/>
      <c r="AK137" s="662"/>
      <c r="AL137" s="88" t="str">
        <f>IF(AND(ISTEXT($E137),ISTEXT($B137)),"산출기준 &gt;&gt;  "&amp;_xlfn.XLOOKUP($E137,산출기준!$D:$D,산출기준!$E:$E,"매칭실패"),"")</f>
        <v/>
      </c>
    </row>
    <row r="138" spans="1:38" ht="34.9" customHeight="1">
      <c r="B138" s="808" t="str" cm="1">
        <f t="array" aca="1" ref="B138" ca="1">_xlfn.IFNA(INDIRECT("Family_표준_구성도!B"&amp;MATCH(F138,INDIRECT("Family_표준_구성도!"&amp;"C:C"),0)),"")</f>
        <v>3.2.2.1.5</v>
      </c>
      <c r="C138" s="668" t="s">
        <v>2016</v>
      </c>
      <c r="D138" s="809"/>
      <c r="E138" s="668" t="s">
        <v>2939</v>
      </c>
      <c r="F138" s="810" t="s">
        <v>716</v>
      </c>
      <c r="G138" s="811"/>
      <c r="H138" s="917" t="s">
        <v>3163</v>
      </c>
      <c r="I138" s="674"/>
      <c r="J138" s="674"/>
      <c r="K138" s="674"/>
      <c r="L138" s="674"/>
      <c r="M138" s="674"/>
      <c r="N138" s="675"/>
      <c r="O138" s="676"/>
      <c r="P138" s="677"/>
      <c r="Q138" s="677"/>
      <c r="R138" s="677"/>
      <c r="S138" s="677"/>
      <c r="T138" s="677"/>
      <c r="U138" s="677"/>
      <c r="V138" s="678"/>
      <c r="W138" s="679"/>
      <c r="X138" s="679"/>
      <c r="Y138" s="679"/>
      <c r="Z138" s="679"/>
      <c r="AA138" s="679"/>
      <c r="AB138" s="679"/>
      <c r="AC138" s="679"/>
      <c r="AD138" s="679"/>
      <c r="AE138" s="679"/>
      <c r="AF138" s="1043"/>
      <c r="AG138" s="682"/>
      <c r="AH138" s="682"/>
      <c r="AI138" s="682"/>
      <c r="AJ138" s="682"/>
      <c r="AK138" s="683"/>
      <c r="AL138" s="88" t="str">
        <f ca="1">IF(AND(ISTEXT($E138),ISTEXT($B138)),"산출기준 &gt;&gt;  "&amp;_xlfn.XLOOKUP($E138,산출기준!$D:$D,산출기준!$E:$E,"매칭실패"),"")</f>
        <v>산출기준 &gt;&gt;  [ 벽체 일반 산출 ]</v>
      </c>
    </row>
    <row r="139" spans="1:38" ht="49.9" customHeight="1" outlineLevel="1">
      <c r="B139" s="758"/>
      <c r="C139" s="759"/>
      <c r="D139" s="759"/>
      <c r="E139" s="814"/>
      <c r="F139" s="818" t="s">
        <v>2972</v>
      </c>
      <c r="G139" s="759" t="str">
        <f t="shared" ref="G139" si="51">IF(IF(N139=0,"",N139)&amp;" | "&amp;IF(O139=0,"",O139)&amp;" | "&amp;IF(Q139=0,"",Q139)&amp;" | "&amp;IF(R139=0,"",R139)=" |  |  | ","",IF(N139=0,"",N139)&amp;" | "&amp;IF(O139=0,"",O139)&amp;" | "&amp;IF(Q139=0,"",Q139)&amp;" | "&amp;IF(R139=0,"",R139))</f>
        <v xml:space="preserve">Wall Tile | Acid/Alkaline Resistant Tile |  | </v>
      </c>
      <c r="H139" s="816" t="s">
        <v>3164</v>
      </c>
      <c r="I139" s="765" t="str">
        <f>LEFT(H139,14)</f>
        <v>A04AN082-00003</v>
      </c>
      <c r="J139" s="766"/>
      <c r="K139" s="766" t="str">
        <f>IFERROR(VLOOKUP($I139,'WM-AR'!$I$7:$AS$3267,34,FALSE),"")</f>
        <v>M2</v>
      </c>
      <c r="L139" s="766" t="str">
        <f>IFERROR(VLOOKUP($I139,'WM-AR'!$I$7:$AS$3267,4,FALSE),"")</f>
        <v>Finishing Work</v>
      </c>
      <c r="M139" s="766" t="str">
        <f>IFERROR(VLOOKUP($I139,'WM-AR'!$I$7:$AS$3267,6,FALSE),"")</f>
        <v>Tile Work</v>
      </c>
      <c r="N139" s="766" t="str">
        <f>IFERROR(VLOOKUP($I139,'WM-AR'!$I$7:$AS$3267,8,FALSE),"")</f>
        <v>Wall Tile</v>
      </c>
      <c r="O139" s="766" t="str">
        <f>IFERROR(VLOOKUP($I139,'WM-AR'!$I$7:$AS$3267,10,FALSE),"")</f>
        <v>Acid/Alkaline Resistant Tile</v>
      </c>
      <c r="P139" s="766">
        <f>IFERROR(VLOOKUP($I139,'WM-AR'!$I$7:$AS$3267,12,FALSE),"")</f>
        <v>0</v>
      </c>
      <c r="Q139" s="766">
        <f>IFERROR(VLOOKUP($I139,'WM-AR'!$I$7:$AS$3267,14,FALSE),"")</f>
        <v>0</v>
      </c>
      <c r="R139" s="766">
        <f>IFERROR(VLOOKUP($I139,'WM-AR'!$I$7:$AS$3267,16,FALSE),"")</f>
        <v>0</v>
      </c>
      <c r="S139" s="766">
        <f>IFERROR(VLOOKUP($I139,'WM-AR'!$I$7:$AS$3267,18,FALSE),"")</f>
        <v>0</v>
      </c>
      <c r="T139" s="766" t="str">
        <f>IFERROR(VLOOKUP($I139,'WM-AR'!$I$7:$AS$3267,20,FALSE),"")</f>
        <v>w/ Mortar Bond Coat or Adhesive</v>
      </c>
      <c r="U139" s="766">
        <f>IFERROR(VLOOKUP($I139,'WM-AR'!$I$7:$AS$3267,22,FALSE),"")</f>
        <v>0</v>
      </c>
      <c r="V139" s="766">
        <f>IFERROR(VLOOKUP($I139,'WM-AR'!$I$7:$AS$3267,24,FALSE),"")</f>
        <v>0</v>
      </c>
      <c r="W139" s="766">
        <f>IFERROR(VLOOKUP($I139,'WM-AR'!$I$7:$AS$3267,25,FALSE),"")</f>
        <v>0</v>
      </c>
      <c r="X139" s="766" t="str">
        <f>IFERROR(VLOOKUP($I139,'WM-AR'!$I$7:$AS$3267,26,FALSE),"")</f>
        <v>Tile Size=W(  )mm x L(  )mm x THK(  )mm</v>
      </c>
      <c r="Y139" s="766">
        <f>IFERROR(VLOOKUP($I139,'WM-AR'!$I$7:$AS$3267,27,FALSE),"")</f>
        <v>0</v>
      </c>
      <c r="Z139" s="766">
        <f>IFERROR(VLOOKUP($I139,'WM-AR'!$I$7:$AS$3267,28,FALSE),"")</f>
        <v>0</v>
      </c>
      <c r="AA139" s="766">
        <f>IFERROR(VLOOKUP($I139,'WM-AR'!$I$7:$AS$3267,29,FALSE),"")</f>
        <v>0</v>
      </c>
      <c r="AB139" s="766">
        <f>IFERROR(VLOOKUP($I139,'WM-AR'!$I$7:$AS$3267,30,FALSE),"")</f>
        <v>0</v>
      </c>
      <c r="AC139" s="766">
        <f>IFERROR(VLOOKUP($I139,'WM-AR'!$I$7:$AS$3267,31,FALSE),"")</f>
        <v>0</v>
      </c>
      <c r="AD139" s="766">
        <f>IFERROR(VLOOKUP($I139,'WM-AR'!$I$7:$AS$3267,32,FALSE),"")</f>
        <v>0</v>
      </c>
      <c r="AE139" s="766" t="str">
        <f>IFERROR(VLOOKUP($I139,'WM-AR'!$I$7:$AS$3267,33,FALSE),"")</f>
        <v/>
      </c>
      <c r="AF139" s="1058" t="s">
        <v>2761</v>
      </c>
      <c r="AG139" s="768" t="s">
        <v>1657</v>
      </c>
      <c r="AH139" s="768" t="s">
        <v>1657</v>
      </c>
      <c r="AI139" s="769"/>
      <c r="AJ139" s="769" t="str">
        <f>K139</f>
        <v>M2</v>
      </c>
      <c r="AK139" s="905"/>
      <c r="AL139" s="88" t="str">
        <f>IF(AND(ISTEXT($E139),ISTEXT($B139)),"산출기준 &gt;&gt;  "&amp;_xlfn.XLOOKUP($E139,산출기준!$D:$D,산출기준!$E:$E,"매칭실패"),"")</f>
        <v/>
      </c>
    </row>
    <row r="140" spans="1:38">
      <c r="A140" s="1019"/>
      <c r="B140" s="684"/>
      <c r="C140" s="685"/>
      <c r="D140" s="1020"/>
      <c r="E140" s="687"/>
      <c r="F140" s="1021"/>
      <c r="G140" s="875" t="s">
        <v>2247</v>
      </c>
      <c r="H140" s="824"/>
      <c r="I140" s="692" t="str">
        <f t="shared" ref="I140:I142" si="52">LEFT(H140,14)</f>
        <v/>
      </c>
      <c r="J140" s="1022"/>
      <c r="K140" s="1023" t="str">
        <f>IFERROR(VLOOKUP($I140,'WM-AR'!$I$7:$AS$3267,34,FALSE),"")</f>
        <v/>
      </c>
      <c r="L140" s="1024" t="str">
        <f>IFERROR(VLOOKUP($I140,'WM-AR'!$I$7:$AS$3267,4,FALSE),"")</f>
        <v/>
      </c>
      <c r="M140" s="1024" t="str">
        <f>IFERROR(VLOOKUP($I140,'WM-AR'!$I$7:$AS$3267,6,FALSE),"")</f>
        <v/>
      </c>
      <c r="N140" s="1024" t="str">
        <f>IFERROR(VLOOKUP($I140,'WM-AR'!$I$7:$AS$3267,8,FALSE),"")</f>
        <v/>
      </c>
      <c r="O140" s="1025" t="str">
        <f>IFERROR(VLOOKUP($I140,'WM-AR'!$I$7:$AS$3267,10,FALSE),"")</f>
        <v/>
      </c>
      <c r="P140" s="1026" t="str">
        <f>IFERROR(VLOOKUP($I140,'WM-AR'!$I$7:$AS$3267,12,FALSE),"")</f>
        <v/>
      </c>
      <c r="Q140" s="1026" t="str">
        <f>IFERROR(VLOOKUP($I140,'WM-AR'!$I$7:$AS$3267,14,FALSE),"")</f>
        <v/>
      </c>
      <c r="R140" s="1026" t="str">
        <f>IFERROR(VLOOKUP($I140,'WM-AR'!$I$7:$AS$3267,16,FALSE),"")</f>
        <v/>
      </c>
      <c r="S140" s="1026" t="str">
        <f>IFERROR(VLOOKUP($I140,'WM-AR'!$I$7:$AS$3267,18,FALSE),"")</f>
        <v/>
      </c>
      <c r="T140" s="1026" t="str">
        <f>IFERROR(VLOOKUP($I140,'WM-AR'!$I$7:$AS$3267,20,FALSE),"")</f>
        <v/>
      </c>
      <c r="U140" s="1026" t="str">
        <f>IFERROR(VLOOKUP($I140,'WM-AR'!$I$7:$AS$3267,22,FALSE),"")</f>
        <v/>
      </c>
      <c r="V140" s="1026" t="str">
        <f>IFERROR(VLOOKUP($I140,'WM-AR'!$I$7:$AS$3267,24,FALSE),"")</f>
        <v/>
      </c>
      <c r="W140" s="1026" t="str">
        <f>IFERROR(VLOOKUP($I140,'WM-AR'!$I$7:$AS$3267,25,FALSE),"")</f>
        <v/>
      </c>
      <c r="X140" s="1026" t="str">
        <f>IFERROR(VLOOKUP($I140,'WM-AR'!$I$7:$AS$3267,26,FALSE),"")</f>
        <v/>
      </c>
      <c r="Y140" s="1026" t="str">
        <f>IFERROR(VLOOKUP($I140,'WM-AR'!$I$7:$AS$3267,27,FALSE),"")</f>
        <v/>
      </c>
      <c r="Z140" s="1026" t="str">
        <f>IFERROR(VLOOKUP($I140,'WM-AR'!$I$7:$AS$3267,28,FALSE),"")</f>
        <v/>
      </c>
      <c r="AA140" s="1026" t="str">
        <f>IFERROR(VLOOKUP($I140,'WM-AR'!$I$7:$AS$3267,29,FALSE),"")</f>
        <v/>
      </c>
      <c r="AB140" s="1026" t="str">
        <f>IFERROR(VLOOKUP($I140,'WM-AR'!$I$7:$AS$3267,30,FALSE),"")</f>
        <v/>
      </c>
      <c r="AC140" s="1026" t="str">
        <f>IFERROR(VLOOKUP($I140,'WM-AR'!$I$7:$AS$3267,31,FALSE),"")</f>
        <v/>
      </c>
      <c r="AD140" s="1026" t="str">
        <f>IFERROR(VLOOKUP($I140,'WM-AR'!$I$7:$AS$3267,32,FALSE),"")</f>
        <v/>
      </c>
      <c r="AE140" s="1026" t="str">
        <f>IFERROR(VLOOKUP($I140,'WM-AR'!$I$7:$AS$3267,33,FALSE),"")</f>
        <v/>
      </c>
      <c r="AF140" s="1027"/>
      <c r="AG140" s="834"/>
      <c r="AH140" s="834"/>
      <c r="AI140" s="836"/>
      <c r="AJ140" s="836" t="str">
        <f t="shared" ref="AJ140:AJ142" si="53">K140</f>
        <v/>
      </c>
      <c r="AK140" s="704"/>
      <c r="AL140" s="1028" t="str">
        <f>IF(AND(ISTEXT($E140),ISTEXT($B140)),"산출기준 &gt;&gt;  "&amp;_xlfn.XLOOKUP($E140,산출기준!$D:$D,산출기준!$E:$E,"매칭실패"),"")</f>
        <v/>
      </c>
    </row>
    <row r="141" spans="1:38">
      <c r="A141" s="1019"/>
      <c r="B141" s="705"/>
      <c r="C141" s="706"/>
      <c r="D141" s="711"/>
      <c r="E141" s="708"/>
      <c r="F141" s="1029"/>
      <c r="G141" s="882"/>
      <c r="H141" s="843"/>
      <c r="I141" s="712" t="str">
        <f t="shared" si="52"/>
        <v/>
      </c>
      <c r="J141" s="1030"/>
      <c r="K141" s="1031" t="str">
        <f>IFERROR(VLOOKUP($I141,'WM-AR'!$I$7:$AS$3267,34,FALSE),"")</f>
        <v/>
      </c>
      <c r="L141" s="1030" t="str">
        <f>IFERROR(VLOOKUP($I141,'WM-AR'!$I$7:$AS$3267,4,FALSE),"")</f>
        <v/>
      </c>
      <c r="M141" s="1030" t="str">
        <f>IFERROR(VLOOKUP($I141,'WM-AR'!$I$7:$AS$3267,6,FALSE),"")</f>
        <v/>
      </c>
      <c r="N141" s="1030" t="str">
        <f>IFERROR(VLOOKUP($I141,'WM-AR'!$I$7:$AS$3267,8,FALSE),"")</f>
        <v/>
      </c>
      <c r="O141" s="1032" t="str">
        <f>IFERROR(VLOOKUP($I141,'WM-AR'!$I$7:$AS$3267,10,FALSE),"")</f>
        <v/>
      </c>
      <c r="P141" s="1033" t="str">
        <f>IFERROR(VLOOKUP($I141,'WM-AR'!$I$7:$AS$3267,12,FALSE),"")</f>
        <v/>
      </c>
      <c r="Q141" s="1033" t="str">
        <f>IFERROR(VLOOKUP($I141,'WM-AR'!$I$7:$AS$3267,14,FALSE),"")</f>
        <v/>
      </c>
      <c r="R141" s="1033" t="str">
        <f>IFERROR(VLOOKUP($I141,'WM-AR'!$I$7:$AS$3267,16,FALSE),"")</f>
        <v/>
      </c>
      <c r="S141" s="1033" t="str">
        <f>IFERROR(VLOOKUP($I141,'WM-AR'!$I$7:$AS$3267,18,FALSE),"")</f>
        <v/>
      </c>
      <c r="T141" s="1033" t="str">
        <f>IFERROR(VLOOKUP($I141,'WM-AR'!$I$7:$AS$3267,20,FALSE),"")</f>
        <v/>
      </c>
      <c r="U141" s="1033" t="str">
        <f>IFERROR(VLOOKUP($I141,'WM-AR'!$I$7:$AS$3267,22,FALSE),"")</f>
        <v/>
      </c>
      <c r="V141" s="1033" t="str">
        <f>IFERROR(VLOOKUP($I141,'WM-AR'!$I$7:$AS$3267,24,FALSE),"")</f>
        <v/>
      </c>
      <c r="W141" s="1033" t="str">
        <f>IFERROR(VLOOKUP($I141,'WM-AR'!$I$7:$AS$3267,25,FALSE),"")</f>
        <v/>
      </c>
      <c r="X141" s="1033" t="str">
        <f>IFERROR(VLOOKUP($I141,'WM-AR'!$I$7:$AS$3267,26,FALSE),"")</f>
        <v/>
      </c>
      <c r="Y141" s="1033" t="str">
        <f>IFERROR(VLOOKUP($I141,'WM-AR'!$I$7:$AS$3267,27,FALSE),"")</f>
        <v/>
      </c>
      <c r="Z141" s="1033" t="str">
        <f>IFERROR(VLOOKUP($I141,'WM-AR'!$I$7:$AS$3267,28,FALSE),"")</f>
        <v/>
      </c>
      <c r="AA141" s="1033" t="str">
        <f>IFERROR(VLOOKUP($I141,'WM-AR'!$I$7:$AS$3267,29,FALSE),"")</f>
        <v/>
      </c>
      <c r="AB141" s="1033" t="str">
        <f>IFERROR(VLOOKUP($I141,'WM-AR'!$I$7:$AS$3267,30,FALSE),"")</f>
        <v/>
      </c>
      <c r="AC141" s="1033" t="str">
        <f>IFERROR(VLOOKUP($I141,'WM-AR'!$I$7:$AS$3267,31,FALSE),"")</f>
        <v/>
      </c>
      <c r="AD141" s="1033" t="str">
        <f>IFERROR(VLOOKUP($I141,'WM-AR'!$I$7:$AS$3267,32,FALSE),"")</f>
        <v/>
      </c>
      <c r="AE141" s="1033" t="str">
        <f>IFERROR(VLOOKUP($I141,'WM-AR'!$I$7:$AS$3267,33,FALSE),"")</f>
        <v/>
      </c>
      <c r="AF141" s="1034"/>
      <c r="AG141" s="852"/>
      <c r="AH141" s="852"/>
      <c r="AI141" s="854"/>
      <c r="AJ141" s="854" t="str">
        <f t="shared" si="53"/>
        <v/>
      </c>
      <c r="AK141" s="723"/>
      <c r="AL141" s="1028" t="str">
        <f>IF(AND(ISTEXT($E141),ISTEXT($B141)),"산출기준 &gt;&gt;  "&amp;_xlfn.XLOOKUP($E141,산출기준!$D:$D,산출기준!$E:$E,"매칭실패"),"")</f>
        <v/>
      </c>
    </row>
    <row r="142" spans="1:38">
      <c r="A142" s="1019"/>
      <c r="B142" s="724"/>
      <c r="C142" s="725"/>
      <c r="D142" s="731"/>
      <c r="E142" s="727"/>
      <c r="F142" s="1035"/>
      <c r="G142" s="886"/>
      <c r="H142" s="861"/>
      <c r="I142" s="732" t="str">
        <f t="shared" si="52"/>
        <v/>
      </c>
      <c r="J142" s="1036"/>
      <c r="K142" s="1037" t="str">
        <f>IFERROR(VLOOKUP($I142,'WM-AR'!$I$7:$AS$3267,34,FALSE),"")</f>
        <v/>
      </c>
      <c r="L142" s="1036" t="str">
        <f>IFERROR(VLOOKUP($I142,'WM-AR'!$I$7:$AS$3267,4,FALSE),"")</f>
        <v/>
      </c>
      <c r="M142" s="1036" t="str">
        <f>IFERROR(VLOOKUP($I142,'WM-AR'!$I$7:$AS$3267,6,FALSE),"")</f>
        <v/>
      </c>
      <c r="N142" s="1036" t="str">
        <f>IFERROR(VLOOKUP($I142,'WM-AR'!$I$7:$AS$3267,8,FALSE),"")</f>
        <v/>
      </c>
      <c r="O142" s="1038" t="str">
        <f>IFERROR(VLOOKUP($I142,'WM-AR'!$I$7:$AS$3267,10,FALSE),"")</f>
        <v/>
      </c>
      <c r="P142" s="1039" t="str">
        <f>IFERROR(VLOOKUP($I142,'WM-AR'!$I$7:$AS$3267,12,FALSE),"")</f>
        <v/>
      </c>
      <c r="Q142" s="1039" t="str">
        <f>IFERROR(VLOOKUP($I142,'WM-AR'!$I$7:$AS$3267,14,FALSE),"")</f>
        <v/>
      </c>
      <c r="R142" s="1039" t="str">
        <f>IFERROR(VLOOKUP($I142,'WM-AR'!$I$7:$AS$3267,16,FALSE),"")</f>
        <v/>
      </c>
      <c r="S142" s="1039" t="str">
        <f>IFERROR(VLOOKUP($I142,'WM-AR'!$I$7:$AS$3267,18,FALSE),"")</f>
        <v/>
      </c>
      <c r="T142" s="1039" t="str">
        <f>IFERROR(VLOOKUP($I142,'WM-AR'!$I$7:$AS$3267,20,FALSE),"")</f>
        <v/>
      </c>
      <c r="U142" s="1039" t="str">
        <f>IFERROR(VLOOKUP($I142,'WM-AR'!$I$7:$AS$3267,22,FALSE),"")</f>
        <v/>
      </c>
      <c r="V142" s="1039" t="str">
        <f>IFERROR(VLOOKUP($I142,'WM-AR'!$I$7:$AS$3267,24,FALSE),"")</f>
        <v/>
      </c>
      <c r="W142" s="1039" t="str">
        <f>IFERROR(VLOOKUP($I142,'WM-AR'!$I$7:$AS$3267,25,FALSE),"")</f>
        <v/>
      </c>
      <c r="X142" s="1039" t="str">
        <f>IFERROR(VLOOKUP($I142,'WM-AR'!$I$7:$AS$3267,26,FALSE),"")</f>
        <v/>
      </c>
      <c r="Y142" s="1039" t="str">
        <f>IFERROR(VLOOKUP($I142,'WM-AR'!$I$7:$AS$3267,27,FALSE),"")</f>
        <v/>
      </c>
      <c r="Z142" s="1039" t="str">
        <f>IFERROR(VLOOKUP($I142,'WM-AR'!$I$7:$AS$3267,28,FALSE),"")</f>
        <v/>
      </c>
      <c r="AA142" s="1039" t="str">
        <f>IFERROR(VLOOKUP($I142,'WM-AR'!$I$7:$AS$3267,29,FALSE),"")</f>
        <v/>
      </c>
      <c r="AB142" s="1039" t="str">
        <f>IFERROR(VLOOKUP($I142,'WM-AR'!$I$7:$AS$3267,30,FALSE),"")</f>
        <v/>
      </c>
      <c r="AC142" s="1039" t="str">
        <f>IFERROR(VLOOKUP($I142,'WM-AR'!$I$7:$AS$3267,31,FALSE),"")</f>
        <v/>
      </c>
      <c r="AD142" s="1039" t="str">
        <f>IFERROR(VLOOKUP($I142,'WM-AR'!$I$7:$AS$3267,32,FALSE),"")</f>
        <v/>
      </c>
      <c r="AE142" s="1039" t="str">
        <f>IFERROR(VLOOKUP($I142,'WM-AR'!$I$7:$AS$3267,33,FALSE),"")</f>
        <v/>
      </c>
      <c r="AF142" s="1040"/>
      <c r="AG142" s="870"/>
      <c r="AH142" s="870"/>
      <c r="AI142" s="871"/>
      <c r="AJ142" s="871" t="str">
        <f t="shared" si="53"/>
        <v/>
      </c>
      <c r="AK142" s="743"/>
      <c r="AL142" s="1028" t="str">
        <f>IF(AND(ISTEXT($E142),ISTEXT($B142)),"산출기준 &gt;&gt;  "&amp;_xlfn.XLOOKUP($E142,산출기준!$D:$D,산출기준!$E:$E,"매칭실패"),"")</f>
        <v/>
      </c>
    </row>
    <row r="143" spans="1:38">
      <c r="B143" s="658"/>
      <c r="C143" s="659"/>
      <c r="D143" s="659"/>
      <c r="E143" s="659"/>
      <c r="F143" s="1056"/>
      <c r="G143" s="662"/>
      <c r="H143" s="662"/>
      <c r="I143" s="652"/>
      <c r="J143" s="664"/>
      <c r="K143" s="664"/>
      <c r="L143" s="664"/>
      <c r="M143" s="664"/>
      <c r="N143" s="664"/>
      <c r="O143" s="664"/>
      <c r="P143" s="664"/>
      <c r="Q143" s="664"/>
      <c r="R143" s="664"/>
      <c r="S143" s="664"/>
      <c r="T143" s="664"/>
      <c r="U143" s="664"/>
      <c r="V143" s="664"/>
      <c r="W143" s="664"/>
      <c r="X143" s="664"/>
      <c r="Y143" s="664"/>
      <c r="Z143" s="664"/>
      <c r="AA143" s="664"/>
      <c r="AB143" s="664"/>
      <c r="AC143" s="664"/>
      <c r="AD143" s="664"/>
      <c r="AE143" s="664"/>
      <c r="AF143" s="659"/>
      <c r="AG143" s="665"/>
      <c r="AH143" s="665"/>
      <c r="AI143" s="666"/>
      <c r="AJ143" s="666"/>
      <c r="AK143" s="662"/>
      <c r="AL143" s="88" t="str">
        <f>IF(AND(ISTEXT($E143),ISTEXT($B143)),"산출기준 &gt;&gt;  "&amp;_xlfn.XLOOKUP($E143,산출기준!$D:$D,산출기준!$E:$E,"매칭실패"),"")</f>
        <v/>
      </c>
    </row>
    <row r="144" spans="1:38" ht="34.9" customHeight="1">
      <c r="B144" s="808" t="str" cm="1">
        <f t="array" aca="1" ref="B144" ca="1">_xlfn.IFNA(INDIRECT("Family_표준_구성도!B"&amp;MATCH(F144,INDIRECT("Family_표준_구성도!"&amp;"C:C"),0)),"")</f>
        <v>3.2.2.1.6</v>
      </c>
      <c r="C144" s="668" t="s">
        <v>2016</v>
      </c>
      <c r="D144" s="809"/>
      <c r="E144" s="668" t="s">
        <v>2939</v>
      </c>
      <c r="F144" s="810" t="s">
        <v>718</v>
      </c>
      <c r="G144" s="811"/>
      <c r="H144" s="917" t="s">
        <v>3165</v>
      </c>
      <c r="I144" s="674"/>
      <c r="J144" s="674"/>
      <c r="K144" s="674"/>
      <c r="L144" s="674"/>
      <c r="M144" s="674"/>
      <c r="N144" s="675"/>
      <c r="O144" s="676"/>
      <c r="P144" s="677"/>
      <c r="Q144" s="677"/>
      <c r="R144" s="677"/>
      <c r="S144" s="677"/>
      <c r="T144" s="677"/>
      <c r="U144" s="677"/>
      <c r="V144" s="678"/>
      <c r="W144" s="679"/>
      <c r="X144" s="679"/>
      <c r="Y144" s="679"/>
      <c r="Z144" s="679"/>
      <c r="AA144" s="679"/>
      <c r="AB144" s="679"/>
      <c r="AC144" s="679"/>
      <c r="AD144" s="679"/>
      <c r="AE144" s="679"/>
      <c r="AF144" s="1043"/>
      <c r="AG144" s="682"/>
      <c r="AH144" s="682"/>
      <c r="AI144" s="682"/>
      <c r="AJ144" s="682"/>
      <c r="AK144" s="683"/>
      <c r="AL144" s="88" t="str">
        <f ca="1">IF(AND(ISTEXT($E144),ISTEXT($B144)),"산출기준 &gt;&gt;  "&amp;_xlfn.XLOOKUP($E144,산출기준!$D:$D,산출기준!$E:$E,"매칭실패"),"")</f>
        <v>산출기준 &gt;&gt;  [ 벽체 일반 산출 ]</v>
      </c>
    </row>
    <row r="145" spans="1:38" ht="49.9" customHeight="1" outlineLevel="1">
      <c r="B145" s="758"/>
      <c r="C145" s="759"/>
      <c r="D145" s="759"/>
      <c r="E145" s="814"/>
      <c r="F145" s="818" t="s">
        <v>2846</v>
      </c>
      <c r="G145" s="759" t="str">
        <f t="shared" ref="G145:G146" si="54">IF(IF(N145=0,"",N145)&amp;" | "&amp;IF(O145=0,"",O145)&amp;" | "&amp;IF(Q145=0,"",Q145)&amp;" | "&amp;IF(R145=0,"",R145)=" |  |  | ","",IF(N145=0,"",N145)&amp;" | "&amp;IF(O145=0,"",O145)&amp;" | "&amp;IF(Q145=0,"",Q145)&amp;" | "&amp;IF(R145=0,"",R145))</f>
        <v xml:space="preserve">Liquid Waterproofing |  |  | </v>
      </c>
      <c r="H145" s="816" t="s">
        <v>2748</v>
      </c>
      <c r="I145" s="765" t="str">
        <f>LEFT(H145,14)</f>
        <v>A04AP085-00001</v>
      </c>
      <c r="J145" s="766"/>
      <c r="K145" s="766" t="str">
        <f>IFERROR(VLOOKUP($I145,'WM-AR'!$I$7:$AS$3267,34,FALSE),"")</f>
        <v>M2</v>
      </c>
      <c r="L145" s="766" t="str">
        <f>IFERROR(VLOOKUP($I145,'WM-AR'!$I$7:$AS$3267,4,FALSE),"")</f>
        <v>Finishing Work</v>
      </c>
      <c r="M145" s="766" t="str">
        <f>IFERROR(VLOOKUP($I145,'WM-AR'!$I$7:$AS$3267,6,FALSE),"")</f>
        <v>Waterproofing Work</v>
      </c>
      <c r="N145" s="766" t="str">
        <f>IFERROR(VLOOKUP($I145,'WM-AR'!$I$7:$AS$3267,8,FALSE),"")</f>
        <v>Liquid Waterproofing</v>
      </c>
      <c r="O145" s="766">
        <f>IFERROR(VLOOKUP($I145,'WM-AR'!$I$7:$AS$3267,10,FALSE),"")</f>
        <v>0</v>
      </c>
      <c r="P145" s="766">
        <f>IFERROR(VLOOKUP($I145,'WM-AR'!$I$7:$AS$3267,12,FALSE),"")</f>
        <v>0</v>
      </c>
      <c r="Q145" s="766">
        <f>IFERROR(VLOOKUP($I145,'WM-AR'!$I$7:$AS$3267,14,FALSE),"")</f>
        <v>0</v>
      </c>
      <c r="R145" s="766">
        <f>IFERROR(VLOOKUP($I145,'WM-AR'!$I$7:$AS$3267,16,FALSE),"")</f>
        <v>0</v>
      </c>
      <c r="S145" s="766" t="str">
        <f>IFERROR(VLOOKUP($I145,'WM-AR'!$I$7:$AS$3267,18,FALSE),"")</f>
        <v>for Internal Floor Area</v>
      </c>
      <c r="T145" s="766" t="str">
        <f>IFERROR(VLOOKUP($I145,'WM-AR'!$I$7:$AS$3267,20,FALSE),"")</f>
        <v>Min. 2 Coats</v>
      </c>
      <c r="U145" s="766">
        <f>IFERROR(VLOOKUP($I145,'WM-AR'!$I$7:$AS$3267,22,FALSE),"")</f>
        <v>0</v>
      </c>
      <c r="V145" s="766" t="str">
        <f>IFERROR(VLOOKUP($I145,'WM-AR'!$I$7:$AS$3267,24,FALSE),"")</f>
        <v/>
      </c>
      <c r="W145" s="766">
        <f>IFERROR(VLOOKUP($I145,'WM-AR'!$I$7:$AS$3267,25,FALSE),"")</f>
        <v>0</v>
      </c>
      <c r="X145" s="766" t="str">
        <f>IFERROR(VLOOKUP($I145,'WM-AR'!$I$7:$AS$3267,26,FALSE),"")</f>
        <v/>
      </c>
      <c r="Y145" s="766">
        <f>IFERROR(VLOOKUP($I145,'WM-AR'!$I$7:$AS$3267,27,FALSE),"")</f>
        <v>0</v>
      </c>
      <c r="Z145" s="766">
        <f>IFERROR(VLOOKUP($I145,'WM-AR'!$I$7:$AS$3267,28,FALSE),"")</f>
        <v>0</v>
      </c>
      <c r="AA145" s="766">
        <f>IFERROR(VLOOKUP($I145,'WM-AR'!$I$7:$AS$3267,29,FALSE),"")</f>
        <v>0</v>
      </c>
      <c r="AB145" s="766">
        <f>IFERROR(VLOOKUP($I145,'WM-AR'!$I$7:$AS$3267,30,FALSE),"")</f>
        <v>0</v>
      </c>
      <c r="AC145" s="766">
        <f>IFERROR(VLOOKUP($I145,'WM-AR'!$I$7:$AS$3267,31,FALSE),"")</f>
        <v>0</v>
      </c>
      <c r="AD145" s="766">
        <f>IFERROR(VLOOKUP($I145,'WM-AR'!$I$7:$AS$3267,32,FALSE),"")</f>
        <v>0</v>
      </c>
      <c r="AE145" s="766" t="str">
        <f>IFERROR(VLOOKUP($I145,'WM-AR'!$I$7:$AS$3267,33,FALSE),"")</f>
        <v/>
      </c>
      <c r="AF145" s="1058"/>
      <c r="AG145" s="768" t="s">
        <v>1657</v>
      </c>
      <c r="AH145" s="768" t="s">
        <v>1657</v>
      </c>
      <c r="AI145" s="769"/>
      <c r="AJ145" s="769" t="str">
        <f>K145</f>
        <v>M2</v>
      </c>
      <c r="AK145" s="905"/>
      <c r="AL145" s="88" t="str">
        <f>IF(AND(ISTEXT($E145),ISTEXT($B145)),"산출기준 &gt;&gt;  "&amp;_xlfn.XLOOKUP($E145,산출기준!$D:$D,산출기준!$E:$E,"매칭실패"),"")</f>
        <v/>
      </c>
    </row>
    <row r="146" spans="1:38" ht="49.9" customHeight="1" outlineLevel="1">
      <c r="B146" s="758"/>
      <c r="C146" s="759"/>
      <c r="D146" s="759"/>
      <c r="E146" s="814"/>
      <c r="F146" s="818" t="s">
        <v>2972</v>
      </c>
      <c r="G146" s="759" t="str">
        <f t="shared" si="54"/>
        <v xml:space="preserve">Wall Tile | Acid/Alkaline Resistant Tile |  | </v>
      </c>
      <c r="H146" s="816" t="s">
        <v>3164</v>
      </c>
      <c r="I146" s="765" t="str">
        <f>LEFT(H146,14)</f>
        <v>A04AN082-00003</v>
      </c>
      <c r="J146" s="766"/>
      <c r="K146" s="766" t="str">
        <f>IFERROR(VLOOKUP($I146,'WM-AR'!$I$7:$AS$3267,34,FALSE),"")</f>
        <v>M2</v>
      </c>
      <c r="L146" s="766" t="str">
        <f>IFERROR(VLOOKUP($I146,'WM-AR'!$I$7:$AS$3267,4,FALSE),"")</f>
        <v>Finishing Work</v>
      </c>
      <c r="M146" s="766" t="str">
        <f>IFERROR(VLOOKUP($I146,'WM-AR'!$I$7:$AS$3267,6,FALSE),"")</f>
        <v>Tile Work</v>
      </c>
      <c r="N146" s="766" t="str">
        <f>IFERROR(VLOOKUP($I146,'WM-AR'!$I$7:$AS$3267,8,FALSE),"")</f>
        <v>Wall Tile</v>
      </c>
      <c r="O146" s="766" t="str">
        <f>IFERROR(VLOOKUP($I146,'WM-AR'!$I$7:$AS$3267,10,FALSE),"")</f>
        <v>Acid/Alkaline Resistant Tile</v>
      </c>
      <c r="P146" s="766">
        <f>IFERROR(VLOOKUP($I146,'WM-AR'!$I$7:$AS$3267,12,FALSE),"")</f>
        <v>0</v>
      </c>
      <c r="Q146" s="766">
        <f>IFERROR(VLOOKUP($I146,'WM-AR'!$I$7:$AS$3267,14,FALSE),"")</f>
        <v>0</v>
      </c>
      <c r="R146" s="766">
        <f>IFERROR(VLOOKUP($I146,'WM-AR'!$I$7:$AS$3267,16,FALSE),"")</f>
        <v>0</v>
      </c>
      <c r="S146" s="766">
        <f>IFERROR(VLOOKUP($I146,'WM-AR'!$I$7:$AS$3267,18,FALSE),"")</f>
        <v>0</v>
      </c>
      <c r="T146" s="766" t="str">
        <f>IFERROR(VLOOKUP($I146,'WM-AR'!$I$7:$AS$3267,20,FALSE),"")</f>
        <v>w/ Mortar Bond Coat or Adhesive</v>
      </c>
      <c r="U146" s="766">
        <f>IFERROR(VLOOKUP($I146,'WM-AR'!$I$7:$AS$3267,22,FALSE),"")</f>
        <v>0</v>
      </c>
      <c r="V146" s="766">
        <f>IFERROR(VLOOKUP($I146,'WM-AR'!$I$7:$AS$3267,24,FALSE),"")</f>
        <v>0</v>
      </c>
      <c r="W146" s="766">
        <f>IFERROR(VLOOKUP($I146,'WM-AR'!$I$7:$AS$3267,25,FALSE),"")</f>
        <v>0</v>
      </c>
      <c r="X146" s="766" t="str">
        <f>IFERROR(VLOOKUP($I146,'WM-AR'!$I$7:$AS$3267,26,FALSE),"")</f>
        <v>Tile Size=W(  )mm x L(  )mm x THK(  )mm</v>
      </c>
      <c r="Y146" s="766">
        <f>IFERROR(VLOOKUP($I146,'WM-AR'!$I$7:$AS$3267,27,FALSE),"")</f>
        <v>0</v>
      </c>
      <c r="Z146" s="766">
        <f>IFERROR(VLOOKUP($I146,'WM-AR'!$I$7:$AS$3267,28,FALSE),"")</f>
        <v>0</v>
      </c>
      <c r="AA146" s="766">
        <f>IFERROR(VLOOKUP($I146,'WM-AR'!$I$7:$AS$3267,29,FALSE),"")</f>
        <v>0</v>
      </c>
      <c r="AB146" s="766">
        <f>IFERROR(VLOOKUP($I146,'WM-AR'!$I$7:$AS$3267,30,FALSE),"")</f>
        <v>0</v>
      </c>
      <c r="AC146" s="766">
        <f>IFERROR(VLOOKUP($I146,'WM-AR'!$I$7:$AS$3267,31,FALSE),"")</f>
        <v>0</v>
      </c>
      <c r="AD146" s="766">
        <f>IFERROR(VLOOKUP($I146,'WM-AR'!$I$7:$AS$3267,32,FALSE),"")</f>
        <v>0</v>
      </c>
      <c r="AE146" s="766" t="str">
        <f>IFERROR(VLOOKUP($I146,'WM-AR'!$I$7:$AS$3267,33,FALSE),"")</f>
        <v/>
      </c>
      <c r="AF146" s="1058" t="s">
        <v>2761</v>
      </c>
      <c r="AG146" s="768" t="s">
        <v>1657</v>
      </c>
      <c r="AH146" s="768" t="s">
        <v>1657</v>
      </c>
      <c r="AI146" s="769"/>
      <c r="AJ146" s="769" t="str">
        <f>K146</f>
        <v>M2</v>
      </c>
      <c r="AK146" s="905"/>
      <c r="AL146" s="88" t="str">
        <f>IF(AND(ISTEXT($E146),ISTEXT($B146)),"산출기준 &gt;&gt;  "&amp;_xlfn.XLOOKUP($E146,산출기준!$D:$D,산출기준!$E:$E,"매칭실패"),"")</f>
        <v/>
      </c>
    </row>
    <row r="147" spans="1:38">
      <c r="A147" s="1019"/>
      <c r="B147" s="684"/>
      <c r="C147" s="685"/>
      <c r="D147" s="1020"/>
      <c r="E147" s="687"/>
      <c r="F147" s="1021"/>
      <c r="G147" s="875" t="s">
        <v>2248</v>
      </c>
      <c r="H147" s="824"/>
      <c r="I147" s="692" t="str">
        <f t="shared" ref="I147:I149" si="55">LEFT(H147,14)</f>
        <v/>
      </c>
      <c r="J147" s="1022"/>
      <c r="K147" s="1023" t="str">
        <f>IFERROR(VLOOKUP($I147,'WM-AR'!$I$7:$AS$3267,34,FALSE),"")</f>
        <v/>
      </c>
      <c r="L147" s="1024" t="str">
        <f>IFERROR(VLOOKUP($I147,'WM-AR'!$I$7:$AS$3267,4,FALSE),"")</f>
        <v/>
      </c>
      <c r="M147" s="1024" t="str">
        <f>IFERROR(VLOOKUP($I147,'WM-AR'!$I$7:$AS$3267,6,FALSE),"")</f>
        <v/>
      </c>
      <c r="N147" s="1024" t="str">
        <f>IFERROR(VLOOKUP($I147,'WM-AR'!$I$7:$AS$3267,8,FALSE),"")</f>
        <v/>
      </c>
      <c r="O147" s="1025" t="str">
        <f>IFERROR(VLOOKUP($I147,'WM-AR'!$I$7:$AS$3267,10,FALSE),"")</f>
        <v/>
      </c>
      <c r="P147" s="1026" t="str">
        <f>IFERROR(VLOOKUP($I147,'WM-AR'!$I$7:$AS$3267,12,FALSE),"")</f>
        <v/>
      </c>
      <c r="Q147" s="1026" t="str">
        <f>IFERROR(VLOOKUP($I147,'WM-AR'!$I$7:$AS$3267,14,FALSE),"")</f>
        <v/>
      </c>
      <c r="R147" s="1026" t="str">
        <f>IFERROR(VLOOKUP($I147,'WM-AR'!$I$7:$AS$3267,16,FALSE),"")</f>
        <v/>
      </c>
      <c r="S147" s="1026" t="str">
        <f>IFERROR(VLOOKUP($I147,'WM-AR'!$I$7:$AS$3267,18,FALSE),"")</f>
        <v/>
      </c>
      <c r="T147" s="1026" t="str">
        <f>IFERROR(VLOOKUP($I147,'WM-AR'!$I$7:$AS$3267,20,FALSE),"")</f>
        <v/>
      </c>
      <c r="U147" s="1026" t="str">
        <f>IFERROR(VLOOKUP($I147,'WM-AR'!$I$7:$AS$3267,22,FALSE),"")</f>
        <v/>
      </c>
      <c r="V147" s="1026" t="str">
        <f>IFERROR(VLOOKUP($I147,'WM-AR'!$I$7:$AS$3267,24,FALSE),"")</f>
        <v/>
      </c>
      <c r="W147" s="1026" t="str">
        <f>IFERROR(VLOOKUP($I147,'WM-AR'!$I$7:$AS$3267,25,FALSE),"")</f>
        <v/>
      </c>
      <c r="X147" s="1026" t="str">
        <f>IFERROR(VLOOKUP($I147,'WM-AR'!$I$7:$AS$3267,26,FALSE),"")</f>
        <v/>
      </c>
      <c r="Y147" s="1026" t="str">
        <f>IFERROR(VLOOKUP($I147,'WM-AR'!$I$7:$AS$3267,27,FALSE),"")</f>
        <v/>
      </c>
      <c r="Z147" s="1026" t="str">
        <f>IFERROR(VLOOKUP($I147,'WM-AR'!$I$7:$AS$3267,28,FALSE),"")</f>
        <v/>
      </c>
      <c r="AA147" s="1026" t="str">
        <f>IFERROR(VLOOKUP($I147,'WM-AR'!$I$7:$AS$3267,29,FALSE),"")</f>
        <v/>
      </c>
      <c r="AB147" s="1026" t="str">
        <f>IFERROR(VLOOKUP($I147,'WM-AR'!$I$7:$AS$3267,30,FALSE),"")</f>
        <v/>
      </c>
      <c r="AC147" s="1026" t="str">
        <f>IFERROR(VLOOKUP($I147,'WM-AR'!$I$7:$AS$3267,31,FALSE),"")</f>
        <v/>
      </c>
      <c r="AD147" s="1026" t="str">
        <f>IFERROR(VLOOKUP($I147,'WM-AR'!$I$7:$AS$3267,32,FALSE),"")</f>
        <v/>
      </c>
      <c r="AE147" s="1026" t="str">
        <f>IFERROR(VLOOKUP($I147,'WM-AR'!$I$7:$AS$3267,33,FALSE),"")</f>
        <v/>
      </c>
      <c r="AF147" s="1027"/>
      <c r="AG147" s="834"/>
      <c r="AH147" s="834"/>
      <c r="AI147" s="836"/>
      <c r="AJ147" s="836" t="str">
        <f t="shared" ref="AJ147:AJ149" si="56">K147</f>
        <v/>
      </c>
      <c r="AK147" s="704"/>
      <c r="AL147" s="1028" t="str">
        <f>IF(AND(ISTEXT($E147),ISTEXT($B147)),"산출기준 &gt;&gt;  "&amp;_xlfn.XLOOKUP($E147,산출기준!$D:$D,산출기준!$E:$E,"매칭실패"),"")</f>
        <v/>
      </c>
    </row>
    <row r="148" spans="1:38">
      <c r="A148" s="1019"/>
      <c r="B148" s="705"/>
      <c r="C148" s="706"/>
      <c r="D148" s="711"/>
      <c r="E148" s="708"/>
      <c r="F148" s="1029"/>
      <c r="G148" s="882"/>
      <c r="H148" s="843"/>
      <c r="I148" s="712" t="str">
        <f t="shared" si="55"/>
        <v/>
      </c>
      <c r="J148" s="1030"/>
      <c r="K148" s="1031" t="str">
        <f>IFERROR(VLOOKUP($I148,'WM-AR'!$I$7:$AS$3267,34,FALSE),"")</f>
        <v/>
      </c>
      <c r="L148" s="1030" t="str">
        <f>IFERROR(VLOOKUP($I148,'WM-AR'!$I$7:$AS$3267,4,FALSE),"")</f>
        <v/>
      </c>
      <c r="M148" s="1030" t="str">
        <f>IFERROR(VLOOKUP($I148,'WM-AR'!$I$7:$AS$3267,6,FALSE),"")</f>
        <v/>
      </c>
      <c r="N148" s="1030" t="str">
        <f>IFERROR(VLOOKUP($I148,'WM-AR'!$I$7:$AS$3267,8,FALSE),"")</f>
        <v/>
      </c>
      <c r="O148" s="1032" t="str">
        <f>IFERROR(VLOOKUP($I148,'WM-AR'!$I$7:$AS$3267,10,FALSE),"")</f>
        <v/>
      </c>
      <c r="P148" s="1033" t="str">
        <f>IFERROR(VLOOKUP($I148,'WM-AR'!$I$7:$AS$3267,12,FALSE),"")</f>
        <v/>
      </c>
      <c r="Q148" s="1033" t="str">
        <f>IFERROR(VLOOKUP($I148,'WM-AR'!$I$7:$AS$3267,14,FALSE),"")</f>
        <v/>
      </c>
      <c r="R148" s="1033" t="str">
        <f>IFERROR(VLOOKUP($I148,'WM-AR'!$I$7:$AS$3267,16,FALSE),"")</f>
        <v/>
      </c>
      <c r="S148" s="1033" t="str">
        <f>IFERROR(VLOOKUP($I148,'WM-AR'!$I$7:$AS$3267,18,FALSE),"")</f>
        <v/>
      </c>
      <c r="T148" s="1033" t="str">
        <f>IFERROR(VLOOKUP($I148,'WM-AR'!$I$7:$AS$3267,20,FALSE),"")</f>
        <v/>
      </c>
      <c r="U148" s="1033" t="str">
        <f>IFERROR(VLOOKUP($I148,'WM-AR'!$I$7:$AS$3267,22,FALSE),"")</f>
        <v/>
      </c>
      <c r="V148" s="1033" t="str">
        <f>IFERROR(VLOOKUP($I148,'WM-AR'!$I$7:$AS$3267,24,FALSE),"")</f>
        <v/>
      </c>
      <c r="W148" s="1033" t="str">
        <f>IFERROR(VLOOKUP($I148,'WM-AR'!$I$7:$AS$3267,25,FALSE),"")</f>
        <v/>
      </c>
      <c r="X148" s="1033" t="str">
        <f>IFERROR(VLOOKUP($I148,'WM-AR'!$I$7:$AS$3267,26,FALSE),"")</f>
        <v/>
      </c>
      <c r="Y148" s="1033" t="str">
        <f>IFERROR(VLOOKUP($I148,'WM-AR'!$I$7:$AS$3267,27,FALSE),"")</f>
        <v/>
      </c>
      <c r="Z148" s="1033" t="str">
        <f>IFERROR(VLOOKUP($I148,'WM-AR'!$I$7:$AS$3267,28,FALSE),"")</f>
        <v/>
      </c>
      <c r="AA148" s="1033" t="str">
        <f>IFERROR(VLOOKUP($I148,'WM-AR'!$I$7:$AS$3267,29,FALSE),"")</f>
        <v/>
      </c>
      <c r="AB148" s="1033" t="str">
        <f>IFERROR(VLOOKUP($I148,'WM-AR'!$I$7:$AS$3267,30,FALSE),"")</f>
        <v/>
      </c>
      <c r="AC148" s="1033" t="str">
        <f>IFERROR(VLOOKUP($I148,'WM-AR'!$I$7:$AS$3267,31,FALSE),"")</f>
        <v/>
      </c>
      <c r="AD148" s="1033" t="str">
        <f>IFERROR(VLOOKUP($I148,'WM-AR'!$I$7:$AS$3267,32,FALSE),"")</f>
        <v/>
      </c>
      <c r="AE148" s="1033" t="str">
        <f>IFERROR(VLOOKUP($I148,'WM-AR'!$I$7:$AS$3267,33,FALSE),"")</f>
        <v/>
      </c>
      <c r="AF148" s="1034"/>
      <c r="AG148" s="852"/>
      <c r="AH148" s="852"/>
      <c r="AI148" s="854"/>
      <c r="AJ148" s="854" t="str">
        <f t="shared" si="56"/>
        <v/>
      </c>
      <c r="AK148" s="723"/>
      <c r="AL148" s="1028" t="str">
        <f>IF(AND(ISTEXT($E148),ISTEXT($B148)),"산출기준 &gt;&gt;  "&amp;_xlfn.XLOOKUP($E148,산출기준!$D:$D,산출기준!$E:$E,"매칭실패"),"")</f>
        <v/>
      </c>
    </row>
    <row r="149" spans="1:38">
      <c r="A149" s="1019"/>
      <c r="B149" s="724"/>
      <c r="C149" s="725"/>
      <c r="D149" s="731"/>
      <c r="E149" s="727"/>
      <c r="F149" s="1035"/>
      <c r="G149" s="886"/>
      <c r="H149" s="861"/>
      <c r="I149" s="732" t="str">
        <f t="shared" si="55"/>
        <v/>
      </c>
      <c r="J149" s="1036"/>
      <c r="K149" s="1037" t="str">
        <f>IFERROR(VLOOKUP($I149,'WM-AR'!$I$7:$AS$3267,34,FALSE),"")</f>
        <v/>
      </c>
      <c r="L149" s="1036" t="str">
        <f>IFERROR(VLOOKUP($I149,'WM-AR'!$I$7:$AS$3267,4,FALSE),"")</f>
        <v/>
      </c>
      <c r="M149" s="1036" t="str">
        <f>IFERROR(VLOOKUP($I149,'WM-AR'!$I$7:$AS$3267,6,FALSE),"")</f>
        <v/>
      </c>
      <c r="N149" s="1036" t="str">
        <f>IFERROR(VLOOKUP($I149,'WM-AR'!$I$7:$AS$3267,8,FALSE),"")</f>
        <v/>
      </c>
      <c r="O149" s="1038" t="str">
        <f>IFERROR(VLOOKUP($I149,'WM-AR'!$I$7:$AS$3267,10,FALSE),"")</f>
        <v/>
      </c>
      <c r="P149" s="1039" t="str">
        <f>IFERROR(VLOOKUP($I149,'WM-AR'!$I$7:$AS$3267,12,FALSE),"")</f>
        <v/>
      </c>
      <c r="Q149" s="1039" t="str">
        <f>IFERROR(VLOOKUP($I149,'WM-AR'!$I$7:$AS$3267,14,FALSE),"")</f>
        <v/>
      </c>
      <c r="R149" s="1039" t="str">
        <f>IFERROR(VLOOKUP($I149,'WM-AR'!$I$7:$AS$3267,16,FALSE),"")</f>
        <v/>
      </c>
      <c r="S149" s="1039" t="str">
        <f>IFERROR(VLOOKUP($I149,'WM-AR'!$I$7:$AS$3267,18,FALSE),"")</f>
        <v/>
      </c>
      <c r="T149" s="1039" t="str">
        <f>IFERROR(VLOOKUP($I149,'WM-AR'!$I$7:$AS$3267,20,FALSE),"")</f>
        <v/>
      </c>
      <c r="U149" s="1039" t="str">
        <f>IFERROR(VLOOKUP($I149,'WM-AR'!$I$7:$AS$3267,22,FALSE),"")</f>
        <v/>
      </c>
      <c r="V149" s="1039" t="str">
        <f>IFERROR(VLOOKUP($I149,'WM-AR'!$I$7:$AS$3267,24,FALSE),"")</f>
        <v/>
      </c>
      <c r="W149" s="1039" t="str">
        <f>IFERROR(VLOOKUP($I149,'WM-AR'!$I$7:$AS$3267,25,FALSE),"")</f>
        <v/>
      </c>
      <c r="X149" s="1039" t="str">
        <f>IFERROR(VLOOKUP($I149,'WM-AR'!$I$7:$AS$3267,26,FALSE),"")</f>
        <v/>
      </c>
      <c r="Y149" s="1039" t="str">
        <f>IFERROR(VLOOKUP($I149,'WM-AR'!$I$7:$AS$3267,27,FALSE),"")</f>
        <v/>
      </c>
      <c r="Z149" s="1039" t="str">
        <f>IFERROR(VLOOKUP($I149,'WM-AR'!$I$7:$AS$3267,28,FALSE),"")</f>
        <v/>
      </c>
      <c r="AA149" s="1039" t="str">
        <f>IFERROR(VLOOKUP($I149,'WM-AR'!$I$7:$AS$3267,29,FALSE),"")</f>
        <v/>
      </c>
      <c r="AB149" s="1039" t="str">
        <f>IFERROR(VLOOKUP($I149,'WM-AR'!$I$7:$AS$3267,30,FALSE),"")</f>
        <v/>
      </c>
      <c r="AC149" s="1039" t="str">
        <f>IFERROR(VLOOKUP($I149,'WM-AR'!$I$7:$AS$3267,31,FALSE),"")</f>
        <v/>
      </c>
      <c r="AD149" s="1039" t="str">
        <f>IFERROR(VLOOKUP($I149,'WM-AR'!$I$7:$AS$3267,32,FALSE),"")</f>
        <v/>
      </c>
      <c r="AE149" s="1039" t="str">
        <f>IFERROR(VLOOKUP($I149,'WM-AR'!$I$7:$AS$3267,33,FALSE),"")</f>
        <v/>
      </c>
      <c r="AF149" s="1040"/>
      <c r="AG149" s="870"/>
      <c r="AH149" s="870"/>
      <c r="AI149" s="871"/>
      <c r="AJ149" s="871" t="str">
        <f t="shared" si="56"/>
        <v/>
      </c>
      <c r="AK149" s="743"/>
      <c r="AL149" s="1028" t="str">
        <f>IF(AND(ISTEXT($E149),ISTEXT($B149)),"산출기준 &gt;&gt;  "&amp;_xlfn.XLOOKUP($E149,산출기준!$D:$D,산출기준!$E:$E,"매칭실패"),"")</f>
        <v/>
      </c>
    </row>
    <row r="150" spans="1:38">
      <c r="B150" s="635"/>
      <c r="C150" s="636"/>
      <c r="D150" s="636"/>
      <c r="E150" s="636"/>
      <c r="F150" s="638"/>
      <c r="G150" s="639"/>
      <c r="H150" s="639"/>
      <c r="I150" s="641"/>
      <c r="J150" s="642"/>
      <c r="K150" s="642"/>
      <c r="L150" s="642"/>
      <c r="M150" s="642"/>
      <c r="N150" s="642"/>
      <c r="O150" s="642"/>
      <c r="P150" s="642"/>
      <c r="Q150" s="642"/>
      <c r="R150" s="642"/>
      <c r="S150" s="642"/>
      <c r="T150" s="642"/>
      <c r="U150" s="642"/>
      <c r="V150" s="642"/>
      <c r="W150" s="642"/>
      <c r="X150" s="642"/>
      <c r="Y150" s="642"/>
      <c r="Z150" s="642"/>
      <c r="AA150" s="642"/>
      <c r="AB150" s="642"/>
      <c r="AC150" s="642"/>
      <c r="AD150" s="642"/>
      <c r="AE150" s="642"/>
      <c r="AF150" s="636"/>
      <c r="AG150" s="643"/>
      <c r="AH150" s="643"/>
      <c r="AI150" s="644"/>
      <c r="AJ150" s="644"/>
      <c r="AK150" s="639"/>
      <c r="AL150" s="88" t="str">
        <f>IF(AND(ISTEXT($E150),ISTEXT($B150)),"산출기준 &gt;&gt;  "&amp;_xlfn.XLOOKUP($E150,산출기준!$D:$D,산출기준!$E:$E,"매칭실패"),"")</f>
        <v/>
      </c>
    </row>
    <row r="151" spans="1:38">
      <c r="B151" s="645"/>
      <c r="C151" s="1057" t="s">
        <v>3152</v>
      </c>
      <c r="D151" s="648"/>
      <c r="E151" s="648"/>
      <c r="F151" s="1047" t="s">
        <v>3153</v>
      </c>
      <c r="G151" s="645"/>
      <c r="H151" s="651"/>
      <c r="I151" s="652"/>
      <c r="J151" s="652"/>
      <c r="K151" s="653"/>
      <c r="L151" s="653"/>
      <c r="M151" s="653"/>
      <c r="N151" s="653"/>
      <c r="O151" s="653"/>
      <c r="P151" s="653"/>
      <c r="Q151" s="653"/>
      <c r="R151" s="653"/>
      <c r="S151" s="653"/>
      <c r="T151" s="653"/>
      <c r="U151" s="653"/>
      <c r="V151" s="653"/>
      <c r="W151" s="653"/>
      <c r="X151" s="653"/>
      <c r="Y151" s="653"/>
      <c r="Z151" s="653"/>
      <c r="AA151" s="653"/>
      <c r="AB151" s="653"/>
      <c r="AC151" s="653"/>
      <c r="AD151" s="653"/>
      <c r="AE151" s="653"/>
      <c r="AF151" s="656"/>
      <c r="AG151" s="656"/>
      <c r="AH151" s="656"/>
      <c r="AI151" s="656"/>
      <c r="AJ151" s="656"/>
      <c r="AK151" s="657"/>
      <c r="AL151" s="88" t="str">
        <f>IF(AND(ISTEXT($E151),ISTEXT($B151)),"산출기준 &gt;&gt;  "&amp;_xlfn.XLOOKUP($E151,산출기준!$D:$D,산출기준!$E:$E,"매칭실패"),"")</f>
        <v/>
      </c>
    </row>
    <row r="152" spans="1:38">
      <c r="B152" s="658"/>
      <c r="C152" s="659"/>
      <c r="D152" s="659"/>
      <c r="E152" s="659"/>
      <c r="F152" s="1056" t="s">
        <v>2775</v>
      </c>
      <c r="G152" s="662"/>
      <c r="H152" s="662"/>
      <c r="I152" s="652"/>
      <c r="J152" s="664"/>
      <c r="K152" s="664"/>
      <c r="L152" s="664"/>
      <c r="M152" s="664"/>
      <c r="N152" s="664"/>
      <c r="O152" s="664"/>
      <c r="P152" s="664"/>
      <c r="Q152" s="664"/>
      <c r="R152" s="664"/>
      <c r="S152" s="664"/>
      <c r="T152" s="664"/>
      <c r="U152" s="664"/>
      <c r="V152" s="664"/>
      <c r="W152" s="664"/>
      <c r="X152" s="664"/>
      <c r="Y152" s="664"/>
      <c r="Z152" s="664"/>
      <c r="AA152" s="664"/>
      <c r="AB152" s="664"/>
      <c r="AC152" s="664"/>
      <c r="AD152" s="664"/>
      <c r="AE152" s="664"/>
      <c r="AF152" s="659"/>
      <c r="AG152" s="665"/>
      <c r="AH152" s="665"/>
      <c r="AI152" s="666"/>
      <c r="AJ152" s="666"/>
      <c r="AK152" s="662"/>
      <c r="AL152" s="88" t="str">
        <f>IF(AND(ISTEXT($E152),ISTEXT($B152)),"산출기준 &gt;&gt;  "&amp;_xlfn.XLOOKUP($E152,산출기준!$D:$D,산출기준!$E:$E,"매칭실패"),"")</f>
        <v/>
      </c>
    </row>
    <row r="153" spans="1:38" ht="34.9" customHeight="1">
      <c r="B153" s="808" t="str" cm="1">
        <f t="array" aca="1" ref="B153" ca="1">_xlfn.IFNA(INDIRECT("Family_표준_구성도!B"&amp;MATCH(F153,INDIRECT("Family_표준_구성도!"&amp;"C:C"),0)),"")</f>
        <v>3.2.2.1.7</v>
      </c>
      <c r="C153" s="668" t="s">
        <v>2016</v>
      </c>
      <c r="D153" s="809"/>
      <c r="E153" s="668" t="s">
        <v>2939</v>
      </c>
      <c r="F153" s="810" t="s">
        <v>720</v>
      </c>
      <c r="G153" s="811"/>
      <c r="H153" s="917" t="s">
        <v>3166</v>
      </c>
      <c r="I153" s="674"/>
      <c r="J153" s="674"/>
      <c r="K153" s="674"/>
      <c r="L153" s="674"/>
      <c r="M153" s="674"/>
      <c r="N153" s="675"/>
      <c r="O153" s="676"/>
      <c r="P153" s="677"/>
      <c r="Q153" s="677"/>
      <c r="R153" s="677"/>
      <c r="S153" s="677"/>
      <c r="T153" s="677"/>
      <c r="U153" s="677"/>
      <c r="V153" s="678"/>
      <c r="W153" s="679"/>
      <c r="X153" s="679"/>
      <c r="Y153" s="679"/>
      <c r="Z153" s="679"/>
      <c r="AA153" s="679"/>
      <c r="AB153" s="679"/>
      <c r="AC153" s="679"/>
      <c r="AD153" s="679"/>
      <c r="AE153" s="679"/>
      <c r="AF153" s="1043"/>
      <c r="AG153" s="682"/>
      <c r="AH153" s="682"/>
      <c r="AI153" s="682"/>
      <c r="AJ153" s="682"/>
      <c r="AK153" s="683"/>
      <c r="AL153" s="88" t="str">
        <f ca="1">IF(AND(ISTEXT($E153),ISTEXT($B153)),"산출기준 &gt;&gt;  "&amp;_xlfn.XLOOKUP($E153,산출기준!$D:$D,산출기준!$E:$E,"매칭실패"),"")</f>
        <v>산출기준 &gt;&gt;  [ 벽체 일반 산출 ]</v>
      </c>
    </row>
    <row r="154" spans="1:38" ht="49.9" customHeight="1" outlineLevel="1">
      <c r="B154" s="758"/>
      <c r="C154" s="759"/>
      <c r="D154" s="759"/>
      <c r="E154" s="814"/>
      <c r="F154" s="818" t="s">
        <v>2972</v>
      </c>
      <c r="G154" s="759" t="str">
        <f t="shared" ref="G154" si="57">IF(IF(N154=0,"",N154)&amp;" | "&amp;IF(O154=0,"",O154)&amp;" | "&amp;IF(Q154=0,"",Q154)&amp;" | "&amp;IF(R154=0,"",R154)=" |  |  | ","",IF(N154=0,"",N154)&amp;" | "&amp;IF(O154=0,"",O154)&amp;" | "&amp;IF(Q154=0,"",Q154)&amp;" | "&amp;IF(R154=0,"",R154))</f>
        <v xml:space="preserve">Wall Tile | Granite Tile |  | </v>
      </c>
      <c r="H154" s="816" t="s">
        <v>3167</v>
      </c>
      <c r="I154" s="765" t="str">
        <f>LEFT(H154,14)</f>
        <v>A04AN082-00004</v>
      </c>
      <c r="J154" s="766"/>
      <c r="K154" s="766" t="str">
        <f>IFERROR(VLOOKUP($I154,'WM-AR'!$I$7:$AS$3267,34,FALSE),"")</f>
        <v>M2</v>
      </c>
      <c r="L154" s="766" t="str">
        <f>IFERROR(VLOOKUP($I154,'WM-AR'!$I$7:$AS$3267,4,FALSE),"")</f>
        <v>Finishing Work</v>
      </c>
      <c r="M154" s="766" t="str">
        <f>IFERROR(VLOOKUP($I154,'WM-AR'!$I$7:$AS$3267,6,FALSE),"")</f>
        <v>Tile Work</v>
      </c>
      <c r="N154" s="766" t="str">
        <f>IFERROR(VLOOKUP($I154,'WM-AR'!$I$7:$AS$3267,8,FALSE),"")</f>
        <v>Wall Tile</v>
      </c>
      <c r="O154" s="766" t="str">
        <f>IFERROR(VLOOKUP($I154,'WM-AR'!$I$7:$AS$3267,10,FALSE),"")</f>
        <v>Granite Tile</v>
      </c>
      <c r="P154" s="766">
        <f>IFERROR(VLOOKUP($I154,'WM-AR'!$I$7:$AS$3267,12,FALSE),"")</f>
        <v>0</v>
      </c>
      <c r="Q154" s="766">
        <f>IFERROR(VLOOKUP($I154,'WM-AR'!$I$7:$AS$3267,14,FALSE),"")</f>
        <v>0</v>
      </c>
      <c r="R154" s="766">
        <f>IFERROR(VLOOKUP($I154,'WM-AR'!$I$7:$AS$3267,16,FALSE),"")</f>
        <v>0</v>
      </c>
      <c r="S154" s="766">
        <f>IFERROR(VLOOKUP($I154,'WM-AR'!$I$7:$AS$3267,18,FALSE),"")</f>
        <v>0</v>
      </c>
      <c r="T154" s="766" t="str">
        <f>IFERROR(VLOOKUP($I154,'WM-AR'!$I$7:$AS$3267,20,FALSE),"")</f>
        <v>w/ Wet Method (Mortar Bond Coat or Adhesive) or Dry Method (Steel or SST Frame, Angle, Bolt, etc.)</v>
      </c>
      <c r="U154" s="766">
        <f>IFERROR(VLOOKUP($I154,'WM-AR'!$I$7:$AS$3267,22,FALSE),"")</f>
        <v>0</v>
      </c>
      <c r="V154" s="766">
        <f>IFERROR(VLOOKUP($I154,'WM-AR'!$I$7:$AS$3267,24,FALSE),"")</f>
        <v>0</v>
      </c>
      <c r="W154" s="766">
        <f>IFERROR(VLOOKUP($I154,'WM-AR'!$I$7:$AS$3267,25,FALSE),"")</f>
        <v>0</v>
      </c>
      <c r="X154" s="766" t="str">
        <f>IFERROR(VLOOKUP($I154,'WM-AR'!$I$7:$AS$3267,26,FALSE),"")</f>
        <v>Tile Size=W(  )mm x L(  )mm x THK(  )mm</v>
      </c>
      <c r="Y154" s="766">
        <f>IFERROR(VLOOKUP($I154,'WM-AR'!$I$7:$AS$3267,27,FALSE),"")</f>
        <v>0</v>
      </c>
      <c r="Z154" s="766">
        <f>IFERROR(VLOOKUP($I154,'WM-AR'!$I$7:$AS$3267,28,FALSE),"")</f>
        <v>0</v>
      </c>
      <c r="AA154" s="766">
        <f>IFERROR(VLOOKUP($I154,'WM-AR'!$I$7:$AS$3267,29,FALSE),"")</f>
        <v>0</v>
      </c>
      <c r="AB154" s="766">
        <f>IFERROR(VLOOKUP($I154,'WM-AR'!$I$7:$AS$3267,30,FALSE),"")</f>
        <v>0</v>
      </c>
      <c r="AC154" s="766">
        <f>IFERROR(VLOOKUP($I154,'WM-AR'!$I$7:$AS$3267,31,FALSE),"")</f>
        <v>0</v>
      </c>
      <c r="AD154" s="766">
        <f>IFERROR(VLOOKUP($I154,'WM-AR'!$I$7:$AS$3267,32,FALSE),"")</f>
        <v>0</v>
      </c>
      <c r="AE154" s="766" t="str">
        <f>IFERROR(VLOOKUP($I154,'WM-AR'!$I$7:$AS$3267,33,FALSE),"")</f>
        <v/>
      </c>
      <c r="AF154" s="1058" t="s">
        <v>2761</v>
      </c>
      <c r="AG154" s="768" t="s">
        <v>1657</v>
      </c>
      <c r="AH154" s="768" t="s">
        <v>1657</v>
      </c>
      <c r="AI154" s="769"/>
      <c r="AJ154" s="769" t="str">
        <f>K154</f>
        <v>M2</v>
      </c>
      <c r="AK154" s="905"/>
      <c r="AL154" s="88" t="str">
        <f>IF(AND(ISTEXT($E154),ISTEXT($B154)),"산출기준 &gt;&gt;  "&amp;_xlfn.XLOOKUP($E154,산출기준!$D:$D,산출기준!$E:$E,"매칭실패"),"")</f>
        <v/>
      </c>
    </row>
    <row r="155" spans="1:38">
      <c r="A155" s="1019"/>
      <c r="B155" s="684"/>
      <c r="C155" s="685"/>
      <c r="D155" s="1020"/>
      <c r="E155" s="687"/>
      <c r="F155" s="1021"/>
      <c r="G155" s="875" t="s">
        <v>2249</v>
      </c>
      <c r="H155" s="824"/>
      <c r="I155" s="692" t="str">
        <f t="shared" ref="I155:I157" si="58">LEFT(H155,14)</f>
        <v/>
      </c>
      <c r="J155" s="1022"/>
      <c r="K155" s="1023" t="str">
        <f>IFERROR(VLOOKUP($I155,'WM-AR'!$I$7:$AS$3267,34,FALSE),"")</f>
        <v/>
      </c>
      <c r="L155" s="1024" t="str">
        <f>IFERROR(VLOOKUP($I155,'WM-AR'!$I$7:$AS$3267,4,FALSE),"")</f>
        <v/>
      </c>
      <c r="M155" s="1024" t="str">
        <f>IFERROR(VLOOKUP($I155,'WM-AR'!$I$7:$AS$3267,6,FALSE),"")</f>
        <v/>
      </c>
      <c r="N155" s="1024" t="str">
        <f>IFERROR(VLOOKUP($I155,'WM-AR'!$I$7:$AS$3267,8,FALSE),"")</f>
        <v/>
      </c>
      <c r="O155" s="1025" t="str">
        <f>IFERROR(VLOOKUP($I155,'WM-AR'!$I$7:$AS$3267,10,FALSE),"")</f>
        <v/>
      </c>
      <c r="P155" s="1026" t="str">
        <f>IFERROR(VLOOKUP($I155,'WM-AR'!$I$7:$AS$3267,12,FALSE),"")</f>
        <v/>
      </c>
      <c r="Q155" s="1026" t="str">
        <f>IFERROR(VLOOKUP($I155,'WM-AR'!$I$7:$AS$3267,14,FALSE),"")</f>
        <v/>
      </c>
      <c r="R155" s="1026" t="str">
        <f>IFERROR(VLOOKUP($I155,'WM-AR'!$I$7:$AS$3267,16,FALSE),"")</f>
        <v/>
      </c>
      <c r="S155" s="1026" t="str">
        <f>IFERROR(VLOOKUP($I155,'WM-AR'!$I$7:$AS$3267,18,FALSE),"")</f>
        <v/>
      </c>
      <c r="T155" s="1026" t="str">
        <f>IFERROR(VLOOKUP($I155,'WM-AR'!$I$7:$AS$3267,20,FALSE),"")</f>
        <v/>
      </c>
      <c r="U155" s="1026" t="str">
        <f>IFERROR(VLOOKUP($I155,'WM-AR'!$I$7:$AS$3267,22,FALSE),"")</f>
        <v/>
      </c>
      <c r="V155" s="1026" t="str">
        <f>IFERROR(VLOOKUP($I155,'WM-AR'!$I$7:$AS$3267,24,FALSE),"")</f>
        <v/>
      </c>
      <c r="W155" s="1026" t="str">
        <f>IFERROR(VLOOKUP($I155,'WM-AR'!$I$7:$AS$3267,25,FALSE),"")</f>
        <v/>
      </c>
      <c r="X155" s="1026" t="str">
        <f>IFERROR(VLOOKUP($I155,'WM-AR'!$I$7:$AS$3267,26,FALSE),"")</f>
        <v/>
      </c>
      <c r="Y155" s="1026" t="str">
        <f>IFERROR(VLOOKUP($I155,'WM-AR'!$I$7:$AS$3267,27,FALSE),"")</f>
        <v/>
      </c>
      <c r="Z155" s="1026" t="str">
        <f>IFERROR(VLOOKUP($I155,'WM-AR'!$I$7:$AS$3267,28,FALSE),"")</f>
        <v/>
      </c>
      <c r="AA155" s="1026" t="str">
        <f>IFERROR(VLOOKUP($I155,'WM-AR'!$I$7:$AS$3267,29,FALSE),"")</f>
        <v/>
      </c>
      <c r="AB155" s="1026" t="str">
        <f>IFERROR(VLOOKUP($I155,'WM-AR'!$I$7:$AS$3267,30,FALSE),"")</f>
        <v/>
      </c>
      <c r="AC155" s="1026" t="str">
        <f>IFERROR(VLOOKUP($I155,'WM-AR'!$I$7:$AS$3267,31,FALSE),"")</f>
        <v/>
      </c>
      <c r="AD155" s="1026" t="str">
        <f>IFERROR(VLOOKUP($I155,'WM-AR'!$I$7:$AS$3267,32,FALSE),"")</f>
        <v/>
      </c>
      <c r="AE155" s="1026" t="str">
        <f>IFERROR(VLOOKUP($I155,'WM-AR'!$I$7:$AS$3267,33,FALSE),"")</f>
        <v/>
      </c>
      <c r="AF155" s="1027"/>
      <c r="AG155" s="834"/>
      <c r="AH155" s="834"/>
      <c r="AI155" s="836"/>
      <c r="AJ155" s="836" t="str">
        <f t="shared" ref="AJ155:AJ157" si="59">K155</f>
        <v/>
      </c>
      <c r="AK155" s="704"/>
      <c r="AL155" s="1028" t="str">
        <f>IF(AND(ISTEXT($E155),ISTEXT($B155)),"산출기준 &gt;&gt;  "&amp;_xlfn.XLOOKUP($E155,산출기준!$D:$D,산출기준!$E:$E,"매칭실패"),"")</f>
        <v/>
      </c>
    </row>
    <row r="156" spans="1:38">
      <c r="A156" s="1019"/>
      <c r="B156" s="705"/>
      <c r="C156" s="706"/>
      <c r="D156" s="711"/>
      <c r="E156" s="708"/>
      <c r="F156" s="1029"/>
      <c r="G156" s="882"/>
      <c r="H156" s="843"/>
      <c r="I156" s="712" t="str">
        <f t="shared" si="58"/>
        <v/>
      </c>
      <c r="J156" s="1030"/>
      <c r="K156" s="1031" t="str">
        <f>IFERROR(VLOOKUP($I156,'WM-AR'!$I$7:$AS$3267,34,FALSE),"")</f>
        <v/>
      </c>
      <c r="L156" s="1030" t="str">
        <f>IFERROR(VLOOKUP($I156,'WM-AR'!$I$7:$AS$3267,4,FALSE),"")</f>
        <v/>
      </c>
      <c r="M156" s="1030" t="str">
        <f>IFERROR(VLOOKUP($I156,'WM-AR'!$I$7:$AS$3267,6,FALSE),"")</f>
        <v/>
      </c>
      <c r="N156" s="1030" t="str">
        <f>IFERROR(VLOOKUP($I156,'WM-AR'!$I$7:$AS$3267,8,FALSE),"")</f>
        <v/>
      </c>
      <c r="O156" s="1032" t="str">
        <f>IFERROR(VLOOKUP($I156,'WM-AR'!$I$7:$AS$3267,10,FALSE),"")</f>
        <v/>
      </c>
      <c r="P156" s="1033" t="str">
        <f>IFERROR(VLOOKUP($I156,'WM-AR'!$I$7:$AS$3267,12,FALSE),"")</f>
        <v/>
      </c>
      <c r="Q156" s="1033" t="str">
        <f>IFERROR(VLOOKUP($I156,'WM-AR'!$I$7:$AS$3267,14,FALSE),"")</f>
        <v/>
      </c>
      <c r="R156" s="1033" t="str">
        <f>IFERROR(VLOOKUP($I156,'WM-AR'!$I$7:$AS$3267,16,FALSE),"")</f>
        <v/>
      </c>
      <c r="S156" s="1033" t="str">
        <f>IFERROR(VLOOKUP($I156,'WM-AR'!$I$7:$AS$3267,18,FALSE),"")</f>
        <v/>
      </c>
      <c r="T156" s="1033" t="str">
        <f>IFERROR(VLOOKUP($I156,'WM-AR'!$I$7:$AS$3267,20,FALSE),"")</f>
        <v/>
      </c>
      <c r="U156" s="1033" t="str">
        <f>IFERROR(VLOOKUP($I156,'WM-AR'!$I$7:$AS$3267,22,FALSE),"")</f>
        <v/>
      </c>
      <c r="V156" s="1033" t="str">
        <f>IFERROR(VLOOKUP($I156,'WM-AR'!$I$7:$AS$3267,24,FALSE),"")</f>
        <v/>
      </c>
      <c r="W156" s="1033" t="str">
        <f>IFERROR(VLOOKUP($I156,'WM-AR'!$I$7:$AS$3267,25,FALSE),"")</f>
        <v/>
      </c>
      <c r="X156" s="1033" t="str">
        <f>IFERROR(VLOOKUP($I156,'WM-AR'!$I$7:$AS$3267,26,FALSE),"")</f>
        <v/>
      </c>
      <c r="Y156" s="1033" t="str">
        <f>IFERROR(VLOOKUP($I156,'WM-AR'!$I$7:$AS$3267,27,FALSE),"")</f>
        <v/>
      </c>
      <c r="Z156" s="1033" t="str">
        <f>IFERROR(VLOOKUP($I156,'WM-AR'!$I$7:$AS$3267,28,FALSE),"")</f>
        <v/>
      </c>
      <c r="AA156" s="1033" t="str">
        <f>IFERROR(VLOOKUP($I156,'WM-AR'!$I$7:$AS$3267,29,FALSE),"")</f>
        <v/>
      </c>
      <c r="AB156" s="1033" t="str">
        <f>IFERROR(VLOOKUP($I156,'WM-AR'!$I$7:$AS$3267,30,FALSE),"")</f>
        <v/>
      </c>
      <c r="AC156" s="1033" t="str">
        <f>IFERROR(VLOOKUP($I156,'WM-AR'!$I$7:$AS$3267,31,FALSE),"")</f>
        <v/>
      </c>
      <c r="AD156" s="1033" t="str">
        <f>IFERROR(VLOOKUP($I156,'WM-AR'!$I$7:$AS$3267,32,FALSE),"")</f>
        <v/>
      </c>
      <c r="AE156" s="1033" t="str">
        <f>IFERROR(VLOOKUP($I156,'WM-AR'!$I$7:$AS$3267,33,FALSE),"")</f>
        <v/>
      </c>
      <c r="AF156" s="1034"/>
      <c r="AG156" s="852"/>
      <c r="AH156" s="852"/>
      <c r="AI156" s="854"/>
      <c r="AJ156" s="854" t="str">
        <f t="shared" si="59"/>
        <v/>
      </c>
      <c r="AK156" s="723"/>
      <c r="AL156" s="1028" t="str">
        <f>IF(AND(ISTEXT($E156),ISTEXT($B156)),"산출기준 &gt;&gt;  "&amp;_xlfn.XLOOKUP($E156,산출기준!$D:$D,산출기준!$E:$E,"매칭실패"),"")</f>
        <v/>
      </c>
    </row>
    <row r="157" spans="1:38">
      <c r="A157" s="1019"/>
      <c r="B157" s="724"/>
      <c r="C157" s="725"/>
      <c r="D157" s="731"/>
      <c r="E157" s="727"/>
      <c r="F157" s="1035"/>
      <c r="G157" s="886"/>
      <c r="H157" s="861"/>
      <c r="I157" s="732" t="str">
        <f t="shared" si="58"/>
        <v/>
      </c>
      <c r="J157" s="1036"/>
      <c r="K157" s="1037" t="str">
        <f>IFERROR(VLOOKUP($I157,'WM-AR'!$I$7:$AS$3267,34,FALSE),"")</f>
        <v/>
      </c>
      <c r="L157" s="1036" t="str">
        <f>IFERROR(VLOOKUP($I157,'WM-AR'!$I$7:$AS$3267,4,FALSE),"")</f>
        <v/>
      </c>
      <c r="M157" s="1036" t="str">
        <f>IFERROR(VLOOKUP($I157,'WM-AR'!$I$7:$AS$3267,6,FALSE),"")</f>
        <v/>
      </c>
      <c r="N157" s="1036" t="str">
        <f>IFERROR(VLOOKUP($I157,'WM-AR'!$I$7:$AS$3267,8,FALSE),"")</f>
        <v/>
      </c>
      <c r="O157" s="1038" t="str">
        <f>IFERROR(VLOOKUP($I157,'WM-AR'!$I$7:$AS$3267,10,FALSE),"")</f>
        <v/>
      </c>
      <c r="P157" s="1039" t="str">
        <f>IFERROR(VLOOKUP($I157,'WM-AR'!$I$7:$AS$3267,12,FALSE),"")</f>
        <v/>
      </c>
      <c r="Q157" s="1039" t="str">
        <f>IFERROR(VLOOKUP($I157,'WM-AR'!$I$7:$AS$3267,14,FALSE),"")</f>
        <v/>
      </c>
      <c r="R157" s="1039" t="str">
        <f>IFERROR(VLOOKUP($I157,'WM-AR'!$I$7:$AS$3267,16,FALSE),"")</f>
        <v/>
      </c>
      <c r="S157" s="1039" t="str">
        <f>IFERROR(VLOOKUP($I157,'WM-AR'!$I$7:$AS$3267,18,FALSE),"")</f>
        <v/>
      </c>
      <c r="T157" s="1039" t="str">
        <f>IFERROR(VLOOKUP($I157,'WM-AR'!$I$7:$AS$3267,20,FALSE),"")</f>
        <v/>
      </c>
      <c r="U157" s="1039" t="str">
        <f>IFERROR(VLOOKUP($I157,'WM-AR'!$I$7:$AS$3267,22,FALSE),"")</f>
        <v/>
      </c>
      <c r="V157" s="1039" t="str">
        <f>IFERROR(VLOOKUP($I157,'WM-AR'!$I$7:$AS$3267,24,FALSE),"")</f>
        <v/>
      </c>
      <c r="W157" s="1039" t="str">
        <f>IFERROR(VLOOKUP($I157,'WM-AR'!$I$7:$AS$3267,25,FALSE),"")</f>
        <v/>
      </c>
      <c r="X157" s="1039" t="str">
        <f>IFERROR(VLOOKUP($I157,'WM-AR'!$I$7:$AS$3267,26,FALSE),"")</f>
        <v/>
      </c>
      <c r="Y157" s="1039" t="str">
        <f>IFERROR(VLOOKUP($I157,'WM-AR'!$I$7:$AS$3267,27,FALSE),"")</f>
        <v/>
      </c>
      <c r="Z157" s="1039" t="str">
        <f>IFERROR(VLOOKUP($I157,'WM-AR'!$I$7:$AS$3267,28,FALSE),"")</f>
        <v/>
      </c>
      <c r="AA157" s="1039" t="str">
        <f>IFERROR(VLOOKUP($I157,'WM-AR'!$I$7:$AS$3267,29,FALSE),"")</f>
        <v/>
      </c>
      <c r="AB157" s="1039" t="str">
        <f>IFERROR(VLOOKUP($I157,'WM-AR'!$I$7:$AS$3267,30,FALSE),"")</f>
        <v/>
      </c>
      <c r="AC157" s="1039" t="str">
        <f>IFERROR(VLOOKUP($I157,'WM-AR'!$I$7:$AS$3267,31,FALSE),"")</f>
        <v/>
      </c>
      <c r="AD157" s="1039" t="str">
        <f>IFERROR(VLOOKUP($I157,'WM-AR'!$I$7:$AS$3267,32,FALSE),"")</f>
        <v/>
      </c>
      <c r="AE157" s="1039" t="str">
        <f>IFERROR(VLOOKUP($I157,'WM-AR'!$I$7:$AS$3267,33,FALSE),"")</f>
        <v/>
      </c>
      <c r="AF157" s="1040"/>
      <c r="AG157" s="870"/>
      <c r="AH157" s="870"/>
      <c r="AI157" s="871"/>
      <c r="AJ157" s="871" t="str">
        <f t="shared" si="59"/>
        <v/>
      </c>
      <c r="AK157" s="743"/>
      <c r="AL157" s="1028" t="str">
        <f>IF(AND(ISTEXT($E157),ISTEXT($B157)),"산출기준 &gt;&gt;  "&amp;_xlfn.XLOOKUP($E157,산출기준!$D:$D,산출기준!$E:$E,"매칭실패"),"")</f>
        <v/>
      </c>
    </row>
    <row r="158" spans="1:38">
      <c r="B158" s="658"/>
      <c r="C158" s="659"/>
      <c r="D158" s="659"/>
      <c r="E158" s="659"/>
      <c r="F158" s="1056"/>
      <c r="G158" s="662"/>
      <c r="H158" s="662"/>
      <c r="I158" s="652"/>
      <c r="J158" s="664"/>
      <c r="K158" s="664"/>
      <c r="L158" s="664"/>
      <c r="M158" s="664"/>
      <c r="N158" s="664"/>
      <c r="O158" s="664"/>
      <c r="P158" s="664"/>
      <c r="Q158" s="664"/>
      <c r="R158" s="664"/>
      <c r="S158" s="664"/>
      <c r="T158" s="664"/>
      <c r="U158" s="664"/>
      <c r="V158" s="664"/>
      <c r="W158" s="664"/>
      <c r="X158" s="664"/>
      <c r="Y158" s="664"/>
      <c r="Z158" s="664"/>
      <c r="AA158" s="664"/>
      <c r="AB158" s="664"/>
      <c r="AC158" s="664"/>
      <c r="AD158" s="664"/>
      <c r="AE158" s="664"/>
      <c r="AF158" s="659"/>
      <c r="AG158" s="665"/>
      <c r="AH158" s="665"/>
      <c r="AI158" s="666"/>
      <c r="AJ158" s="666"/>
      <c r="AK158" s="662"/>
      <c r="AL158" s="88" t="str">
        <f>IF(AND(ISTEXT($E158),ISTEXT($B158)),"산출기준 &gt;&gt;  "&amp;_xlfn.XLOOKUP($E158,산출기준!$D:$D,산출기준!$E:$E,"매칭실패"),"")</f>
        <v/>
      </c>
    </row>
    <row r="159" spans="1:38" ht="34.9" customHeight="1">
      <c r="B159" s="808" t="str" cm="1">
        <f t="array" aca="1" ref="B159" ca="1">_xlfn.IFNA(INDIRECT("Family_표준_구성도!B"&amp;MATCH(F159,INDIRECT("Family_표준_구성도!"&amp;"C:C"),0)),"")</f>
        <v>3.2.2.1.8</v>
      </c>
      <c r="C159" s="668" t="s">
        <v>2016</v>
      </c>
      <c r="D159" s="809"/>
      <c r="E159" s="668" t="s">
        <v>2939</v>
      </c>
      <c r="F159" s="810" t="s">
        <v>722</v>
      </c>
      <c r="G159" s="811"/>
      <c r="H159" s="917" t="s">
        <v>3168</v>
      </c>
      <c r="I159" s="674"/>
      <c r="J159" s="674"/>
      <c r="K159" s="674"/>
      <c r="L159" s="674"/>
      <c r="M159" s="674"/>
      <c r="N159" s="675"/>
      <c r="O159" s="676"/>
      <c r="P159" s="677"/>
      <c r="Q159" s="677"/>
      <c r="R159" s="677"/>
      <c r="S159" s="677"/>
      <c r="T159" s="677"/>
      <c r="U159" s="677"/>
      <c r="V159" s="678"/>
      <c r="W159" s="679"/>
      <c r="X159" s="679"/>
      <c r="Y159" s="679"/>
      <c r="Z159" s="679"/>
      <c r="AA159" s="679"/>
      <c r="AB159" s="679"/>
      <c r="AC159" s="679"/>
      <c r="AD159" s="679"/>
      <c r="AE159" s="679"/>
      <c r="AF159" s="1043"/>
      <c r="AG159" s="682"/>
      <c r="AH159" s="682"/>
      <c r="AI159" s="682"/>
      <c r="AJ159" s="682"/>
      <c r="AK159" s="683"/>
      <c r="AL159" s="88" t="str">
        <f ca="1">IF(AND(ISTEXT($E159),ISTEXT($B159)),"산출기준 &gt;&gt;  "&amp;_xlfn.XLOOKUP($E159,산출기준!$D:$D,산출기준!$E:$E,"매칭실패"),"")</f>
        <v>산출기준 &gt;&gt;  [ 벽체 일반 산출 ]</v>
      </c>
    </row>
    <row r="160" spans="1:38" ht="49.9" customHeight="1" outlineLevel="1">
      <c r="B160" s="758"/>
      <c r="C160" s="759"/>
      <c r="D160" s="759"/>
      <c r="E160" s="814"/>
      <c r="F160" s="818" t="s">
        <v>2972</v>
      </c>
      <c r="G160" s="759" t="str">
        <f t="shared" ref="G160" si="60">IF(IF(N160=0,"",N160)&amp;" | "&amp;IF(O160=0,"",O160)&amp;" | "&amp;IF(Q160=0,"",Q160)&amp;" | "&amp;IF(R160=0,"",R160)=" |  |  | ","",IF(N160=0,"",N160)&amp;" | "&amp;IF(O160=0,"",O160)&amp;" | "&amp;IF(Q160=0,"",Q160)&amp;" | "&amp;IF(R160=0,"",R160))</f>
        <v xml:space="preserve">Wall Tile | Marble Tile |  | </v>
      </c>
      <c r="H160" s="816" t="s">
        <v>3169</v>
      </c>
      <c r="I160" s="765" t="str">
        <f>LEFT(H160,14)</f>
        <v>A04AN082-00005</v>
      </c>
      <c r="J160" s="766"/>
      <c r="K160" s="766" t="str">
        <f>IFERROR(VLOOKUP($I160,'WM-AR'!$I$7:$AS$3267,34,FALSE),"")</f>
        <v>M2</v>
      </c>
      <c r="L160" s="766" t="str">
        <f>IFERROR(VLOOKUP($I160,'WM-AR'!$I$7:$AS$3267,4,FALSE),"")</f>
        <v>Finishing Work</v>
      </c>
      <c r="M160" s="766" t="str">
        <f>IFERROR(VLOOKUP($I160,'WM-AR'!$I$7:$AS$3267,6,FALSE),"")</f>
        <v>Tile Work</v>
      </c>
      <c r="N160" s="766" t="str">
        <f>IFERROR(VLOOKUP($I160,'WM-AR'!$I$7:$AS$3267,8,FALSE),"")</f>
        <v>Wall Tile</v>
      </c>
      <c r="O160" s="766" t="str">
        <f>IFERROR(VLOOKUP($I160,'WM-AR'!$I$7:$AS$3267,10,FALSE),"")</f>
        <v>Marble Tile</v>
      </c>
      <c r="P160" s="766">
        <f>IFERROR(VLOOKUP($I160,'WM-AR'!$I$7:$AS$3267,12,FALSE),"")</f>
        <v>0</v>
      </c>
      <c r="Q160" s="766">
        <f>IFERROR(VLOOKUP($I160,'WM-AR'!$I$7:$AS$3267,14,FALSE),"")</f>
        <v>0</v>
      </c>
      <c r="R160" s="766">
        <f>IFERROR(VLOOKUP($I160,'WM-AR'!$I$7:$AS$3267,16,FALSE),"")</f>
        <v>0</v>
      </c>
      <c r="S160" s="766">
        <f>IFERROR(VLOOKUP($I160,'WM-AR'!$I$7:$AS$3267,18,FALSE),"")</f>
        <v>0</v>
      </c>
      <c r="T160" s="766" t="str">
        <f>IFERROR(VLOOKUP($I160,'WM-AR'!$I$7:$AS$3267,20,FALSE),"")</f>
        <v>w/ Wet Method (Mortar Bond Coat or Adhesive) or Dry Method (Steel or SST Frame, Angle, Bolt, etc.)</v>
      </c>
      <c r="U160" s="766">
        <f>IFERROR(VLOOKUP($I160,'WM-AR'!$I$7:$AS$3267,22,FALSE),"")</f>
        <v>0</v>
      </c>
      <c r="V160" s="766">
        <f>IFERROR(VLOOKUP($I160,'WM-AR'!$I$7:$AS$3267,24,FALSE),"")</f>
        <v>0</v>
      </c>
      <c r="W160" s="766">
        <f>IFERROR(VLOOKUP($I160,'WM-AR'!$I$7:$AS$3267,25,FALSE),"")</f>
        <v>0</v>
      </c>
      <c r="X160" s="766" t="str">
        <f>IFERROR(VLOOKUP($I160,'WM-AR'!$I$7:$AS$3267,26,FALSE),"")</f>
        <v>Tile Size=W(  )mm x L(  )mm x THK(  )mm</v>
      </c>
      <c r="Y160" s="766">
        <f>IFERROR(VLOOKUP($I160,'WM-AR'!$I$7:$AS$3267,27,FALSE),"")</f>
        <v>0</v>
      </c>
      <c r="Z160" s="766">
        <f>IFERROR(VLOOKUP($I160,'WM-AR'!$I$7:$AS$3267,28,FALSE),"")</f>
        <v>0</v>
      </c>
      <c r="AA160" s="766">
        <f>IFERROR(VLOOKUP($I160,'WM-AR'!$I$7:$AS$3267,29,FALSE),"")</f>
        <v>0</v>
      </c>
      <c r="AB160" s="766">
        <f>IFERROR(VLOOKUP($I160,'WM-AR'!$I$7:$AS$3267,30,FALSE),"")</f>
        <v>0</v>
      </c>
      <c r="AC160" s="766">
        <f>IFERROR(VLOOKUP($I160,'WM-AR'!$I$7:$AS$3267,31,FALSE),"")</f>
        <v>0</v>
      </c>
      <c r="AD160" s="766">
        <f>IFERROR(VLOOKUP($I160,'WM-AR'!$I$7:$AS$3267,32,FALSE),"")</f>
        <v>0</v>
      </c>
      <c r="AE160" s="766" t="str">
        <f>IFERROR(VLOOKUP($I160,'WM-AR'!$I$7:$AS$3267,33,FALSE),"")</f>
        <v/>
      </c>
      <c r="AF160" s="1058" t="s">
        <v>2761</v>
      </c>
      <c r="AG160" s="768" t="s">
        <v>1657</v>
      </c>
      <c r="AH160" s="768" t="s">
        <v>1657</v>
      </c>
      <c r="AI160" s="769"/>
      <c r="AJ160" s="769" t="str">
        <f>K160</f>
        <v>M2</v>
      </c>
      <c r="AK160" s="905"/>
      <c r="AL160" s="88" t="str">
        <f>IF(AND(ISTEXT($E160),ISTEXT($B160)),"산출기준 &gt;&gt;  "&amp;_xlfn.XLOOKUP($E160,산출기준!$D:$D,산출기준!$E:$E,"매칭실패"),"")</f>
        <v/>
      </c>
    </row>
    <row r="161" spans="1:38">
      <c r="A161" s="1019"/>
      <c r="B161" s="684"/>
      <c r="C161" s="685"/>
      <c r="D161" s="1020"/>
      <c r="E161" s="687"/>
      <c r="F161" s="1021"/>
      <c r="G161" s="875" t="s">
        <v>2250</v>
      </c>
      <c r="H161" s="824"/>
      <c r="I161" s="692" t="str">
        <f t="shared" ref="I161:I163" si="61">LEFT(H161,14)</f>
        <v/>
      </c>
      <c r="J161" s="1022"/>
      <c r="K161" s="1023" t="str">
        <f>IFERROR(VLOOKUP($I161,'WM-AR'!$I$7:$AS$3267,34,FALSE),"")</f>
        <v/>
      </c>
      <c r="L161" s="1024" t="str">
        <f>IFERROR(VLOOKUP($I161,'WM-AR'!$I$7:$AS$3267,4,FALSE),"")</f>
        <v/>
      </c>
      <c r="M161" s="1024" t="str">
        <f>IFERROR(VLOOKUP($I161,'WM-AR'!$I$7:$AS$3267,6,FALSE),"")</f>
        <v/>
      </c>
      <c r="N161" s="1024" t="str">
        <f>IFERROR(VLOOKUP($I161,'WM-AR'!$I$7:$AS$3267,8,FALSE),"")</f>
        <v/>
      </c>
      <c r="O161" s="1025" t="str">
        <f>IFERROR(VLOOKUP($I161,'WM-AR'!$I$7:$AS$3267,10,FALSE),"")</f>
        <v/>
      </c>
      <c r="P161" s="1026" t="str">
        <f>IFERROR(VLOOKUP($I161,'WM-AR'!$I$7:$AS$3267,12,FALSE),"")</f>
        <v/>
      </c>
      <c r="Q161" s="1026" t="str">
        <f>IFERROR(VLOOKUP($I161,'WM-AR'!$I$7:$AS$3267,14,FALSE),"")</f>
        <v/>
      </c>
      <c r="R161" s="1026" t="str">
        <f>IFERROR(VLOOKUP($I161,'WM-AR'!$I$7:$AS$3267,16,FALSE),"")</f>
        <v/>
      </c>
      <c r="S161" s="1026" t="str">
        <f>IFERROR(VLOOKUP($I161,'WM-AR'!$I$7:$AS$3267,18,FALSE),"")</f>
        <v/>
      </c>
      <c r="T161" s="1026" t="str">
        <f>IFERROR(VLOOKUP($I161,'WM-AR'!$I$7:$AS$3267,20,FALSE),"")</f>
        <v/>
      </c>
      <c r="U161" s="1026" t="str">
        <f>IFERROR(VLOOKUP($I161,'WM-AR'!$I$7:$AS$3267,22,FALSE),"")</f>
        <v/>
      </c>
      <c r="V161" s="1026" t="str">
        <f>IFERROR(VLOOKUP($I161,'WM-AR'!$I$7:$AS$3267,24,FALSE),"")</f>
        <v/>
      </c>
      <c r="W161" s="1026" t="str">
        <f>IFERROR(VLOOKUP($I161,'WM-AR'!$I$7:$AS$3267,25,FALSE),"")</f>
        <v/>
      </c>
      <c r="X161" s="1026" t="str">
        <f>IFERROR(VLOOKUP($I161,'WM-AR'!$I$7:$AS$3267,26,FALSE),"")</f>
        <v/>
      </c>
      <c r="Y161" s="1026" t="str">
        <f>IFERROR(VLOOKUP($I161,'WM-AR'!$I$7:$AS$3267,27,FALSE),"")</f>
        <v/>
      </c>
      <c r="Z161" s="1026" t="str">
        <f>IFERROR(VLOOKUP($I161,'WM-AR'!$I$7:$AS$3267,28,FALSE),"")</f>
        <v/>
      </c>
      <c r="AA161" s="1026" t="str">
        <f>IFERROR(VLOOKUP($I161,'WM-AR'!$I$7:$AS$3267,29,FALSE),"")</f>
        <v/>
      </c>
      <c r="AB161" s="1026" t="str">
        <f>IFERROR(VLOOKUP($I161,'WM-AR'!$I$7:$AS$3267,30,FALSE),"")</f>
        <v/>
      </c>
      <c r="AC161" s="1026" t="str">
        <f>IFERROR(VLOOKUP($I161,'WM-AR'!$I$7:$AS$3267,31,FALSE),"")</f>
        <v/>
      </c>
      <c r="AD161" s="1026" t="str">
        <f>IFERROR(VLOOKUP($I161,'WM-AR'!$I$7:$AS$3267,32,FALSE),"")</f>
        <v/>
      </c>
      <c r="AE161" s="1026" t="str">
        <f>IFERROR(VLOOKUP($I161,'WM-AR'!$I$7:$AS$3267,33,FALSE),"")</f>
        <v/>
      </c>
      <c r="AF161" s="1027"/>
      <c r="AG161" s="834"/>
      <c r="AH161" s="834"/>
      <c r="AI161" s="836"/>
      <c r="AJ161" s="836" t="str">
        <f t="shared" ref="AJ161:AJ163" si="62">K161</f>
        <v/>
      </c>
      <c r="AK161" s="704"/>
      <c r="AL161" s="1028" t="str">
        <f>IF(AND(ISTEXT($E161),ISTEXT($B161)),"산출기준 &gt;&gt;  "&amp;_xlfn.XLOOKUP($E161,산출기준!$D:$D,산출기준!$E:$E,"매칭실패"),"")</f>
        <v/>
      </c>
    </row>
    <row r="162" spans="1:38">
      <c r="A162" s="1019"/>
      <c r="B162" s="705"/>
      <c r="C162" s="706"/>
      <c r="D162" s="711"/>
      <c r="E162" s="708"/>
      <c r="F162" s="1029"/>
      <c r="G162" s="882"/>
      <c r="H162" s="843"/>
      <c r="I162" s="712" t="str">
        <f t="shared" si="61"/>
        <v/>
      </c>
      <c r="J162" s="1030"/>
      <c r="K162" s="1031" t="str">
        <f>IFERROR(VLOOKUP($I162,'WM-AR'!$I$7:$AS$3267,34,FALSE),"")</f>
        <v/>
      </c>
      <c r="L162" s="1030" t="str">
        <f>IFERROR(VLOOKUP($I162,'WM-AR'!$I$7:$AS$3267,4,FALSE),"")</f>
        <v/>
      </c>
      <c r="M162" s="1030" t="str">
        <f>IFERROR(VLOOKUP($I162,'WM-AR'!$I$7:$AS$3267,6,FALSE),"")</f>
        <v/>
      </c>
      <c r="N162" s="1030" t="str">
        <f>IFERROR(VLOOKUP($I162,'WM-AR'!$I$7:$AS$3267,8,FALSE),"")</f>
        <v/>
      </c>
      <c r="O162" s="1032" t="str">
        <f>IFERROR(VLOOKUP($I162,'WM-AR'!$I$7:$AS$3267,10,FALSE),"")</f>
        <v/>
      </c>
      <c r="P162" s="1033" t="str">
        <f>IFERROR(VLOOKUP($I162,'WM-AR'!$I$7:$AS$3267,12,FALSE),"")</f>
        <v/>
      </c>
      <c r="Q162" s="1033" t="str">
        <f>IFERROR(VLOOKUP($I162,'WM-AR'!$I$7:$AS$3267,14,FALSE),"")</f>
        <v/>
      </c>
      <c r="R162" s="1033" t="str">
        <f>IFERROR(VLOOKUP($I162,'WM-AR'!$I$7:$AS$3267,16,FALSE),"")</f>
        <v/>
      </c>
      <c r="S162" s="1033" t="str">
        <f>IFERROR(VLOOKUP($I162,'WM-AR'!$I$7:$AS$3267,18,FALSE),"")</f>
        <v/>
      </c>
      <c r="T162" s="1033" t="str">
        <f>IFERROR(VLOOKUP($I162,'WM-AR'!$I$7:$AS$3267,20,FALSE),"")</f>
        <v/>
      </c>
      <c r="U162" s="1033" t="str">
        <f>IFERROR(VLOOKUP($I162,'WM-AR'!$I$7:$AS$3267,22,FALSE),"")</f>
        <v/>
      </c>
      <c r="V162" s="1033" t="str">
        <f>IFERROR(VLOOKUP($I162,'WM-AR'!$I$7:$AS$3267,24,FALSE),"")</f>
        <v/>
      </c>
      <c r="W162" s="1033" t="str">
        <f>IFERROR(VLOOKUP($I162,'WM-AR'!$I$7:$AS$3267,25,FALSE),"")</f>
        <v/>
      </c>
      <c r="X162" s="1033" t="str">
        <f>IFERROR(VLOOKUP($I162,'WM-AR'!$I$7:$AS$3267,26,FALSE),"")</f>
        <v/>
      </c>
      <c r="Y162" s="1033" t="str">
        <f>IFERROR(VLOOKUP($I162,'WM-AR'!$I$7:$AS$3267,27,FALSE),"")</f>
        <v/>
      </c>
      <c r="Z162" s="1033" t="str">
        <f>IFERROR(VLOOKUP($I162,'WM-AR'!$I$7:$AS$3267,28,FALSE),"")</f>
        <v/>
      </c>
      <c r="AA162" s="1033" t="str">
        <f>IFERROR(VLOOKUP($I162,'WM-AR'!$I$7:$AS$3267,29,FALSE),"")</f>
        <v/>
      </c>
      <c r="AB162" s="1033" t="str">
        <f>IFERROR(VLOOKUP($I162,'WM-AR'!$I$7:$AS$3267,30,FALSE),"")</f>
        <v/>
      </c>
      <c r="AC162" s="1033" t="str">
        <f>IFERROR(VLOOKUP($I162,'WM-AR'!$I$7:$AS$3267,31,FALSE),"")</f>
        <v/>
      </c>
      <c r="AD162" s="1033" t="str">
        <f>IFERROR(VLOOKUP($I162,'WM-AR'!$I$7:$AS$3267,32,FALSE),"")</f>
        <v/>
      </c>
      <c r="AE162" s="1033" t="str">
        <f>IFERROR(VLOOKUP($I162,'WM-AR'!$I$7:$AS$3267,33,FALSE),"")</f>
        <v/>
      </c>
      <c r="AF162" s="1034"/>
      <c r="AG162" s="852"/>
      <c r="AH162" s="852"/>
      <c r="AI162" s="854"/>
      <c r="AJ162" s="854" t="str">
        <f t="shared" si="62"/>
        <v/>
      </c>
      <c r="AK162" s="723"/>
      <c r="AL162" s="1028" t="str">
        <f>IF(AND(ISTEXT($E162),ISTEXT($B162)),"산출기준 &gt;&gt;  "&amp;_xlfn.XLOOKUP($E162,산출기준!$D:$D,산출기준!$E:$E,"매칭실패"),"")</f>
        <v/>
      </c>
    </row>
    <row r="163" spans="1:38">
      <c r="A163" s="1019"/>
      <c r="B163" s="724"/>
      <c r="C163" s="725"/>
      <c r="D163" s="731"/>
      <c r="E163" s="727"/>
      <c r="F163" s="1035"/>
      <c r="G163" s="886"/>
      <c r="H163" s="861"/>
      <c r="I163" s="732" t="str">
        <f t="shared" si="61"/>
        <v/>
      </c>
      <c r="J163" s="1036"/>
      <c r="K163" s="1037" t="str">
        <f>IFERROR(VLOOKUP($I163,'WM-AR'!$I$7:$AS$3267,34,FALSE),"")</f>
        <v/>
      </c>
      <c r="L163" s="1036" t="str">
        <f>IFERROR(VLOOKUP($I163,'WM-AR'!$I$7:$AS$3267,4,FALSE),"")</f>
        <v/>
      </c>
      <c r="M163" s="1036" t="str">
        <f>IFERROR(VLOOKUP($I163,'WM-AR'!$I$7:$AS$3267,6,FALSE),"")</f>
        <v/>
      </c>
      <c r="N163" s="1036" t="str">
        <f>IFERROR(VLOOKUP($I163,'WM-AR'!$I$7:$AS$3267,8,FALSE),"")</f>
        <v/>
      </c>
      <c r="O163" s="1038" t="str">
        <f>IFERROR(VLOOKUP($I163,'WM-AR'!$I$7:$AS$3267,10,FALSE),"")</f>
        <v/>
      </c>
      <c r="P163" s="1039" t="str">
        <f>IFERROR(VLOOKUP($I163,'WM-AR'!$I$7:$AS$3267,12,FALSE),"")</f>
        <v/>
      </c>
      <c r="Q163" s="1039" t="str">
        <f>IFERROR(VLOOKUP($I163,'WM-AR'!$I$7:$AS$3267,14,FALSE),"")</f>
        <v/>
      </c>
      <c r="R163" s="1039" t="str">
        <f>IFERROR(VLOOKUP($I163,'WM-AR'!$I$7:$AS$3267,16,FALSE),"")</f>
        <v/>
      </c>
      <c r="S163" s="1039" t="str">
        <f>IFERROR(VLOOKUP($I163,'WM-AR'!$I$7:$AS$3267,18,FALSE),"")</f>
        <v/>
      </c>
      <c r="T163" s="1039" t="str">
        <f>IFERROR(VLOOKUP($I163,'WM-AR'!$I$7:$AS$3267,20,FALSE),"")</f>
        <v/>
      </c>
      <c r="U163" s="1039" t="str">
        <f>IFERROR(VLOOKUP($I163,'WM-AR'!$I$7:$AS$3267,22,FALSE),"")</f>
        <v/>
      </c>
      <c r="V163" s="1039" t="str">
        <f>IFERROR(VLOOKUP($I163,'WM-AR'!$I$7:$AS$3267,24,FALSE),"")</f>
        <v/>
      </c>
      <c r="W163" s="1039" t="str">
        <f>IFERROR(VLOOKUP($I163,'WM-AR'!$I$7:$AS$3267,25,FALSE),"")</f>
        <v/>
      </c>
      <c r="X163" s="1039" t="str">
        <f>IFERROR(VLOOKUP($I163,'WM-AR'!$I$7:$AS$3267,26,FALSE),"")</f>
        <v/>
      </c>
      <c r="Y163" s="1039" t="str">
        <f>IFERROR(VLOOKUP($I163,'WM-AR'!$I$7:$AS$3267,27,FALSE),"")</f>
        <v/>
      </c>
      <c r="Z163" s="1039" t="str">
        <f>IFERROR(VLOOKUP($I163,'WM-AR'!$I$7:$AS$3267,28,FALSE),"")</f>
        <v/>
      </c>
      <c r="AA163" s="1039" t="str">
        <f>IFERROR(VLOOKUP($I163,'WM-AR'!$I$7:$AS$3267,29,FALSE),"")</f>
        <v/>
      </c>
      <c r="AB163" s="1039" t="str">
        <f>IFERROR(VLOOKUP($I163,'WM-AR'!$I$7:$AS$3267,30,FALSE),"")</f>
        <v/>
      </c>
      <c r="AC163" s="1039" t="str">
        <f>IFERROR(VLOOKUP($I163,'WM-AR'!$I$7:$AS$3267,31,FALSE),"")</f>
        <v/>
      </c>
      <c r="AD163" s="1039" t="str">
        <f>IFERROR(VLOOKUP($I163,'WM-AR'!$I$7:$AS$3267,32,FALSE),"")</f>
        <v/>
      </c>
      <c r="AE163" s="1039" t="str">
        <f>IFERROR(VLOOKUP($I163,'WM-AR'!$I$7:$AS$3267,33,FALSE),"")</f>
        <v/>
      </c>
      <c r="AF163" s="1040"/>
      <c r="AG163" s="870"/>
      <c r="AH163" s="870"/>
      <c r="AI163" s="871"/>
      <c r="AJ163" s="871" t="str">
        <f t="shared" si="62"/>
        <v/>
      </c>
      <c r="AK163" s="743"/>
      <c r="AL163" s="1028" t="str">
        <f>IF(AND(ISTEXT($E163),ISTEXT($B163)),"산출기준 &gt;&gt;  "&amp;_xlfn.XLOOKUP($E163,산출기준!$D:$D,산출기준!$E:$E,"매칭실패"),"")</f>
        <v/>
      </c>
    </row>
    <row r="164" spans="1:38">
      <c r="B164" s="635"/>
      <c r="C164" s="636"/>
      <c r="D164" s="636"/>
      <c r="E164" s="636"/>
      <c r="F164" s="638"/>
      <c r="G164" s="639"/>
      <c r="H164" s="639"/>
      <c r="I164" s="641"/>
      <c r="J164" s="642"/>
      <c r="K164" s="642"/>
      <c r="L164" s="642"/>
      <c r="M164" s="642"/>
      <c r="N164" s="642"/>
      <c r="O164" s="642"/>
      <c r="P164" s="642"/>
      <c r="Q164" s="642"/>
      <c r="R164" s="642"/>
      <c r="S164" s="642"/>
      <c r="T164" s="642"/>
      <c r="U164" s="642"/>
      <c r="V164" s="642"/>
      <c r="W164" s="642"/>
      <c r="X164" s="642"/>
      <c r="Y164" s="642"/>
      <c r="Z164" s="642"/>
      <c r="AA164" s="642"/>
      <c r="AB164" s="642"/>
      <c r="AC164" s="642"/>
      <c r="AD164" s="642"/>
      <c r="AE164" s="642"/>
      <c r="AF164" s="636"/>
      <c r="AG164" s="643"/>
      <c r="AH164" s="643"/>
      <c r="AI164" s="644"/>
      <c r="AJ164" s="644"/>
      <c r="AK164" s="639"/>
      <c r="AL164" s="88" t="str">
        <f>IF(AND(ISTEXT($E164),ISTEXT($B164)),"산출기준 &gt;&gt;  "&amp;_xlfn.XLOOKUP($E164,산출기준!$D:$D,산출기준!$E:$E,"매칭실패"),"")</f>
        <v/>
      </c>
    </row>
    <row r="165" spans="1:38">
      <c r="B165" s="645"/>
      <c r="C165" s="646"/>
      <c r="D165" s="648"/>
      <c r="E165" s="648"/>
      <c r="F165" s="1047"/>
      <c r="G165" s="645"/>
      <c r="H165" s="651"/>
      <c r="I165" s="652"/>
      <c r="J165" s="652"/>
      <c r="K165" s="653"/>
      <c r="L165" s="653"/>
      <c r="M165" s="653"/>
      <c r="N165" s="653"/>
      <c r="O165" s="653"/>
      <c r="P165" s="653"/>
      <c r="Q165" s="653"/>
      <c r="R165" s="653"/>
      <c r="S165" s="653"/>
      <c r="T165" s="653"/>
      <c r="U165" s="653"/>
      <c r="V165" s="653"/>
      <c r="W165" s="653"/>
      <c r="X165" s="653"/>
      <c r="Y165" s="653"/>
      <c r="Z165" s="653"/>
      <c r="AA165" s="653"/>
      <c r="AB165" s="653"/>
      <c r="AC165" s="653"/>
      <c r="AD165" s="653"/>
      <c r="AE165" s="653"/>
      <c r="AF165" s="656"/>
      <c r="AG165" s="656"/>
      <c r="AH165" s="656"/>
      <c r="AI165" s="656"/>
      <c r="AJ165" s="656"/>
      <c r="AK165" s="657"/>
      <c r="AL165" s="88" t="str">
        <f>IF(AND(ISTEXT($E165),ISTEXT($B165)),"산출기준 &gt;&gt;  "&amp;_xlfn.XLOOKUP($E165,산출기준!$D:$D,산출기준!$E:$E,"매칭실패"),"")</f>
        <v/>
      </c>
    </row>
    <row r="166" spans="1:38" ht="34.9" customHeight="1">
      <c r="B166" s="623">
        <v>3.3</v>
      </c>
      <c r="C166" s="626" t="s">
        <v>3170</v>
      </c>
      <c r="D166" s="626"/>
      <c r="E166" s="626"/>
      <c r="F166" s="627"/>
      <c r="G166" s="628"/>
      <c r="H166" s="628"/>
      <c r="I166" s="630"/>
      <c r="J166" s="630"/>
      <c r="K166" s="631"/>
      <c r="L166" s="631"/>
      <c r="M166" s="631"/>
      <c r="N166" s="631"/>
      <c r="O166" s="631"/>
      <c r="P166" s="631"/>
      <c r="Q166" s="631"/>
      <c r="R166" s="631"/>
      <c r="S166" s="631"/>
      <c r="T166" s="631"/>
      <c r="U166" s="631"/>
      <c r="V166" s="631"/>
      <c r="W166" s="631"/>
      <c r="X166" s="631"/>
      <c r="Y166" s="631"/>
      <c r="Z166" s="631"/>
      <c r="AA166" s="631"/>
      <c r="AB166" s="631"/>
      <c r="AC166" s="631"/>
      <c r="AD166" s="631"/>
      <c r="AE166" s="631"/>
      <c r="AF166" s="634"/>
      <c r="AG166" s="634"/>
      <c r="AH166" s="634"/>
      <c r="AI166" s="634"/>
      <c r="AJ166" s="634"/>
      <c r="AK166" s="634"/>
      <c r="AL166" s="88" t="str">
        <f>IF(AND(ISTEXT($E166),ISTEXT($B166)),"산출기준 &gt;&gt;  "&amp;_xlfn.XLOOKUP($E166,산출기준!$D:$D,산출기준!$E:$E,"매칭실패"),"")</f>
        <v/>
      </c>
    </row>
    <row r="167" spans="1:38">
      <c r="B167" s="645"/>
      <c r="C167" s="646"/>
      <c r="D167" s="648"/>
      <c r="E167" s="648"/>
      <c r="F167" s="1047"/>
      <c r="G167" s="645"/>
      <c r="H167" s="651"/>
      <c r="I167" s="652"/>
      <c r="J167" s="652"/>
      <c r="K167" s="653"/>
      <c r="L167" s="653"/>
      <c r="M167" s="653"/>
      <c r="N167" s="653"/>
      <c r="O167" s="653"/>
      <c r="P167" s="653"/>
      <c r="Q167" s="653"/>
      <c r="R167" s="653"/>
      <c r="S167" s="653"/>
      <c r="T167" s="653"/>
      <c r="U167" s="653"/>
      <c r="V167" s="653"/>
      <c r="W167" s="653"/>
      <c r="X167" s="653"/>
      <c r="Y167" s="653"/>
      <c r="Z167" s="653"/>
      <c r="AA167" s="653"/>
      <c r="AB167" s="653"/>
      <c r="AC167" s="653"/>
      <c r="AD167" s="653"/>
      <c r="AE167" s="653"/>
      <c r="AF167" s="656"/>
      <c r="AG167" s="656"/>
      <c r="AH167" s="656"/>
      <c r="AI167" s="656"/>
      <c r="AJ167" s="656"/>
      <c r="AK167" s="657"/>
      <c r="AL167" s="88" t="str">
        <f>IF(AND(ISTEXT($E167),ISTEXT($B167)),"산출기준 &gt;&gt;  "&amp;_xlfn.XLOOKUP($E167,산출기준!$D:$D,산출기준!$E:$E,"매칭실패"),"")</f>
        <v/>
      </c>
    </row>
    <row r="168" spans="1:38">
      <c r="B168" s="645"/>
      <c r="C168" s="1057" t="s">
        <v>3171</v>
      </c>
      <c r="D168" s="648"/>
      <c r="E168" s="648"/>
      <c r="F168" s="1047" t="s">
        <v>3172</v>
      </c>
      <c r="G168" s="645"/>
      <c r="H168" s="651"/>
      <c r="I168" s="652"/>
      <c r="J168" s="652"/>
      <c r="K168" s="653"/>
      <c r="L168" s="653"/>
      <c r="M168" s="653"/>
      <c r="N168" s="653"/>
      <c r="O168" s="653"/>
      <c r="P168" s="653"/>
      <c r="Q168" s="653"/>
      <c r="R168" s="653"/>
      <c r="S168" s="653"/>
      <c r="T168" s="653"/>
      <c r="U168" s="653"/>
      <c r="V168" s="653"/>
      <c r="W168" s="653"/>
      <c r="X168" s="653"/>
      <c r="Y168" s="653"/>
      <c r="Z168" s="653"/>
      <c r="AA168" s="653"/>
      <c r="AB168" s="653"/>
      <c r="AC168" s="653"/>
      <c r="AD168" s="653"/>
      <c r="AE168" s="653"/>
      <c r="AF168" s="656"/>
      <c r="AG168" s="656"/>
      <c r="AH168" s="656"/>
      <c r="AI168" s="656"/>
      <c r="AJ168" s="656"/>
      <c r="AK168" s="657"/>
      <c r="AL168" s="88" t="str">
        <f>IF(AND(ISTEXT($E168),ISTEXT($B168)),"산출기준 &gt;&gt;  "&amp;_xlfn.XLOOKUP($E168,산출기준!$D:$D,산출기준!$E:$E,"매칭실패"),"")</f>
        <v/>
      </c>
    </row>
    <row r="169" spans="1:38">
      <c r="B169" s="658"/>
      <c r="C169" s="659"/>
      <c r="D169" s="659"/>
      <c r="E169" s="659"/>
      <c r="F169" s="1056"/>
      <c r="G169" s="662"/>
      <c r="H169" s="662"/>
      <c r="I169" s="652"/>
      <c r="J169" s="664"/>
      <c r="K169" s="664"/>
      <c r="L169" s="664"/>
      <c r="M169" s="664"/>
      <c r="N169" s="664"/>
      <c r="O169" s="664"/>
      <c r="P169" s="664"/>
      <c r="Q169" s="664"/>
      <c r="R169" s="664"/>
      <c r="S169" s="664"/>
      <c r="T169" s="664"/>
      <c r="U169" s="664"/>
      <c r="V169" s="664"/>
      <c r="W169" s="664"/>
      <c r="X169" s="664"/>
      <c r="Y169" s="664"/>
      <c r="Z169" s="664"/>
      <c r="AA169" s="664"/>
      <c r="AB169" s="664"/>
      <c r="AC169" s="664"/>
      <c r="AD169" s="664"/>
      <c r="AE169" s="664"/>
      <c r="AF169" s="659"/>
      <c r="AG169" s="665"/>
      <c r="AH169" s="665"/>
      <c r="AI169" s="666"/>
      <c r="AJ169" s="666"/>
      <c r="AK169" s="662"/>
      <c r="AL169" s="88" t="str">
        <f>IF(AND(ISTEXT($E169),ISTEXT($B169)),"산출기준 &gt;&gt;  "&amp;_xlfn.XLOOKUP($E169,산출기준!$D:$D,산출기준!$E:$E,"매칭실패"),"")</f>
        <v/>
      </c>
    </row>
    <row r="170" spans="1:38" ht="34.9" customHeight="1">
      <c r="B170" s="808" t="str" cm="1">
        <f t="array" aca="1" ref="B170" ca="1">_xlfn.IFNA(INDIRECT("Family_표준_구성도!B"&amp;MATCH(F170,INDIRECT("Family_표준_구성도!"&amp;"C:C"),0)),"")</f>
        <v>3.3.1.1.1</v>
      </c>
      <c r="C170" s="668" t="s">
        <v>2016</v>
      </c>
      <c r="D170" s="809"/>
      <c r="E170" s="668" t="s">
        <v>2939</v>
      </c>
      <c r="F170" s="810" t="s">
        <v>3173</v>
      </c>
      <c r="G170" s="811"/>
      <c r="H170" s="917"/>
      <c r="I170" s="674"/>
      <c r="J170" s="674"/>
      <c r="K170" s="674"/>
      <c r="L170" s="674"/>
      <c r="M170" s="674"/>
      <c r="N170" s="675"/>
      <c r="O170" s="676"/>
      <c r="P170" s="677"/>
      <c r="Q170" s="677"/>
      <c r="R170" s="677"/>
      <c r="S170" s="677"/>
      <c r="T170" s="677"/>
      <c r="U170" s="677"/>
      <c r="V170" s="678"/>
      <c r="W170" s="679"/>
      <c r="X170" s="679"/>
      <c r="Y170" s="679"/>
      <c r="Z170" s="679"/>
      <c r="AA170" s="679"/>
      <c r="AB170" s="679"/>
      <c r="AC170" s="679"/>
      <c r="AD170" s="679"/>
      <c r="AE170" s="679"/>
      <c r="AF170" s="1043"/>
      <c r="AG170" s="682"/>
      <c r="AH170" s="682"/>
      <c r="AI170" s="682"/>
      <c r="AJ170" s="682"/>
      <c r="AK170" s="683"/>
      <c r="AL170" s="88" t="str">
        <f ca="1">IF(AND(ISTEXT($E170),ISTEXT($B170)),"산출기준 &gt;&gt;  "&amp;_xlfn.XLOOKUP($E170,산출기준!$D:$D,산출기준!$E:$E,"매칭실패"),"")</f>
        <v>산출기준 &gt;&gt;  [ 벽체 일반 산출 ]</v>
      </c>
    </row>
    <row r="171" spans="1:38" ht="49.9" customHeight="1" outlineLevel="1">
      <c r="B171" s="758"/>
      <c r="C171" s="759"/>
      <c r="D171" s="759"/>
      <c r="E171" s="814"/>
      <c r="F171" s="775"/>
      <c r="G171" s="759" t="str">
        <f t="shared" ref="G171" si="63">IF(IF(N171=0,"",N171)&amp;" | "&amp;IF(O171=0,"",O171)&amp;" | "&amp;IF(Q171=0,"",Q171)&amp;" | "&amp;IF(R171=0,"",R171)=" |  |  | ","",IF(N171=0,"",N171)&amp;" | "&amp;IF(O171=0,"",O171)&amp;" | "&amp;IF(Q171=0,"",Q171)&amp;" | "&amp;IF(R171=0,"",R171))</f>
        <v/>
      </c>
      <c r="H171" s="816"/>
      <c r="I171" s="765" t="str">
        <f>LEFT(H171,14)</f>
        <v/>
      </c>
      <c r="J171" s="766"/>
      <c r="K171" s="766" t="str">
        <f>IFERROR(VLOOKUP($I171,'WM-AR'!$I$7:$AS$3267,34,FALSE),"")</f>
        <v/>
      </c>
      <c r="L171" s="766" t="str">
        <f>IFERROR(VLOOKUP($I171,'WM-AR'!$I$7:$AS$3267,4,FALSE),"")</f>
        <v/>
      </c>
      <c r="M171" s="766" t="str">
        <f>IFERROR(VLOOKUP($I171,'WM-AR'!$I$7:$AS$3267,6,FALSE),"")</f>
        <v/>
      </c>
      <c r="N171" s="766" t="str">
        <f>IFERROR(VLOOKUP($I171,'WM-AR'!$I$7:$AS$3267,8,FALSE),"")</f>
        <v/>
      </c>
      <c r="O171" s="766" t="str">
        <f>IFERROR(VLOOKUP($I171,'WM-AR'!$I$7:$AS$3267,10,FALSE),"")</f>
        <v/>
      </c>
      <c r="P171" s="766" t="str">
        <f>IFERROR(VLOOKUP($I171,'WM-AR'!$I$7:$AS$3267,12,FALSE),"")</f>
        <v/>
      </c>
      <c r="Q171" s="766" t="str">
        <f>IFERROR(VLOOKUP($I171,'WM-AR'!$I$7:$AS$3267,14,FALSE),"")</f>
        <v/>
      </c>
      <c r="R171" s="766" t="str">
        <f>IFERROR(VLOOKUP($I171,'WM-AR'!$I$7:$AS$3267,16,FALSE),"")</f>
        <v/>
      </c>
      <c r="S171" s="766" t="str">
        <f>IFERROR(VLOOKUP($I171,'WM-AR'!$I$7:$AS$3267,18,FALSE),"")</f>
        <v/>
      </c>
      <c r="T171" s="766" t="str">
        <f>IFERROR(VLOOKUP($I171,'WM-AR'!$I$7:$AS$3267,20,FALSE),"")</f>
        <v/>
      </c>
      <c r="U171" s="766" t="str">
        <f>IFERROR(VLOOKUP($I171,'WM-AR'!$I$7:$AS$3267,22,FALSE),"")</f>
        <v/>
      </c>
      <c r="V171" s="766" t="str">
        <f>IFERROR(VLOOKUP($I171,'WM-AR'!$I$7:$AS$3267,24,FALSE),"")</f>
        <v/>
      </c>
      <c r="W171" s="766" t="str">
        <f>IFERROR(VLOOKUP($I171,'WM-AR'!$I$7:$AS$3267,25,FALSE),"")</f>
        <v/>
      </c>
      <c r="X171" s="766" t="str">
        <f>IFERROR(VLOOKUP($I171,'WM-AR'!$I$7:$AS$3267,26,FALSE),"")</f>
        <v/>
      </c>
      <c r="Y171" s="766" t="str">
        <f>IFERROR(VLOOKUP($I171,'WM-AR'!$I$7:$AS$3267,27,FALSE),"")</f>
        <v/>
      </c>
      <c r="Z171" s="766" t="str">
        <f>IFERROR(VLOOKUP($I171,'WM-AR'!$I$7:$AS$3267,28,FALSE),"")</f>
        <v/>
      </c>
      <c r="AA171" s="766" t="str">
        <f>IFERROR(VLOOKUP($I171,'WM-AR'!$I$7:$AS$3267,29,FALSE),"")</f>
        <v/>
      </c>
      <c r="AB171" s="766" t="str">
        <f>IFERROR(VLOOKUP($I171,'WM-AR'!$I$7:$AS$3267,30,FALSE),"")</f>
        <v/>
      </c>
      <c r="AC171" s="766" t="str">
        <f>IFERROR(VLOOKUP($I171,'WM-AR'!$I$7:$AS$3267,31,FALSE),"")</f>
        <v/>
      </c>
      <c r="AD171" s="766" t="str">
        <f>IFERROR(VLOOKUP($I171,'WM-AR'!$I$7:$AS$3267,32,FALSE),"")</f>
        <v/>
      </c>
      <c r="AE171" s="766" t="str">
        <f>IFERROR(VLOOKUP($I171,'WM-AR'!$I$7:$AS$3267,33,FALSE),"")</f>
        <v/>
      </c>
      <c r="AF171" s="1058"/>
      <c r="AG171" s="768"/>
      <c r="AH171" s="768"/>
      <c r="AI171" s="769"/>
      <c r="AJ171" s="769" t="str">
        <f>K171</f>
        <v/>
      </c>
      <c r="AK171" s="905"/>
      <c r="AL171" s="88" t="str">
        <f>IF(AND(ISTEXT($E171),ISTEXT($B171)),"산출기준 &gt;&gt;  "&amp;_xlfn.XLOOKUP($E171,산출기준!$D:$D,산출기준!$E:$E,"매칭실패"),"")</f>
        <v/>
      </c>
    </row>
    <row r="172" spans="1:38">
      <c r="A172" s="1019"/>
      <c r="B172" s="684"/>
      <c r="C172" s="685"/>
      <c r="D172" s="1020"/>
      <c r="E172" s="687"/>
      <c r="F172" s="1021"/>
      <c r="G172" s="875" t="s">
        <v>3173</v>
      </c>
      <c r="H172" s="824"/>
      <c r="I172" s="692" t="str">
        <f t="shared" ref="I172:I174" si="64">LEFT(H172,14)</f>
        <v/>
      </c>
      <c r="J172" s="1022"/>
      <c r="K172" s="1023" t="str">
        <f>IFERROR(VLOOKUP($I172,'WM-AR'!$I$7:$AS$3267,34,FALSE),"")</f>
        <v/>
      </c>
      <c r="L172" s="1024" t="str">
        <f>IFERROR(VLOOKUP($I172,'WM-AR'!$I$7:$AS$3267,4,FALSE),"")</f>
        <v/>
      </c>
      <c r="M172" s="1024" t="str">
        <f>IFERROR(VLOOKUP($I172,'WM-AR'!$I$7:$AS$3267,6,FALSE),"")</f>
        <v/>
      </c>
      <c r="N172" s="1024" t="str">
        <f>IFERROR(VLOOKUP($I172,'WM-AR'!$I$7:$AS$3267,8,FALSE),"")</f>
        <v/>
      </c>
      <c r="O172" s="1025" t="str">
        <f>IFERROR(VLOOKUP($I172,'WM-AR'!$I$7:$AS$3267,10,FALSE),"")</f>
        <v/>
      </c>
      <c r="P172" s="1026" t="str">
        <f>IFERROR(VLOOKUP($I172,'WM-AR'!$I$7:$AS$3267,12,FALSE),"")</f>
        <v/>
      </c>
      <c r="Q172" s="1026" t="str">
        <f>IFERROR(VLOOKUP($I172,'WM-AR'!$I$7:$AS$3267,14,FALSE),"")</f>
        <v/>
      </c>
      <c r="R172" s="1026" t="str">
        <f>IFERROR(VLOOKUP($I172,'WM-AR'!$I$7:$AS$3267,16,FALSE),"")</f>
        <v/>
      </c>
      <c r="S172" s="1026" t="str">
        <f>IFERROR(VLOOKUP($I172,'WM-AR'!$I$7:$AS$3267,18,FALSE),"")</f>
        <v/>
      </c>
      <c r="T172" s="1026" t="str">
        <f>IFERROR(VLOOKUP($I172,'WM-AR'!$I$7:$AS$3267,20,FALSE),"")</f>
        <v/>
      </c>
      <c r="U172" s="1026" t="str">
        <f>IFERROR(VLOOKUP($I172,'WM-AR'!$I$7:$AS$3267,22,FALSE),"")</f>
        <v/>
      </c>
      <c r="V172" s="1026" t="str">
        <f>IFERROR(VLOOKUP($I172,'WM-AR'!$I$7:$AS$3267,24,FALSE),"")</f>
        <v/>
      </c>
      <c r="W172" s="1026" t="str">
        <f>IFERROR(VLOOKUP($I172,'WM-AR'!$I$7:$AS$3267,25,FALSE),"")</f>
        <v/>
      </c>
      <c r="X172" s="1026" t="str">
        <f>IFERROR(VLOOKUP($I172,'WM-AR'!$I$7:$AS$3267,26,FALSE),"")</f>
        <v/>
      </c>
      <c r="Y172" s="1026" t="str">
        <f>IFERROR(VLOOKUP($I172,'WM-AR'!$I$7:$AS$3267,27,FALSE),"")</f>
        <v/>
      </c>
      <c r="Z172" s="1026" t="str">
        <f>IFERROR(VLOOKUP($I172,'WM-AR'!$I$7:$AS$3267,28,FALSE),"")</f>
        <v/>
      </c>
      <c r="AA172" s="1026" t="str">
        <f>IFERROR(VLOOKUP($I172,'WM-AR'!$I$7:$AS$3267,29,FALSE),"")</f>
        <v/>
      </c>
      <c r="AB172" s="1026" t="str">
        <f>IFERROR(VLOOKUP($I172,'WM-AR'!$I$7:$AS$3267,30,FALSE),"")</f>
        <v/>
      </c>
      <c r="AC172" s="1026" t="str">
        <f>IFERROR(VLOOKUP($I172,'WM-AR'!$I$7:$AS$3267,31,FALSE),"")</f>
        <v/>
      </c>
      <c r="AD172" s="1026" t="str">
        <f>IFERROR(VLOOKUP($I172,'WM-AR'!$I$7:$AS$3267,32,FALSE),"")</f>
        <v/>
      </c>
      <c r="AE172" s="1026" t="str">
        <f>IFERROR(VLOOKUP($I172,'WM-AR'!$I$7:$AS$3267,33,FALSE),"")</f>
        <v/>
      </c>
      <c r="AF172" s="1027"/>
      <c r="AG172" s="834"/>
      <c r="AH172" s="834"/>
      <c r="AI172" s="836"/>
      <c r="AJ172" s="836" t="str">
        <f t="shared" ref="AJ172:AJ174" si="65">K172</f>
        <v/>
      </c>
      <c r="AK172" s="704"/>
      <c r="AL172" s="1028" t="str">
        <f>IF(AND(ISTEXT($E172),ISTEXT($B172)),"산출기준 &gt;&gt;  "&amp;_xlfn.XLOOKUP($E172,산출기준!$D:$D,산출기준!$E:$E,"매칭실패"),"")</f>
        <v/>
      </c>
    </row>
    <row r="173" spans="1:38">
      <c r="A173" s="1019"/>
      <c r="B173" s="705"/>
      <c r="C173" s="706"/>
      <c r="D173" s="711"/>
      <c r="E173" s="708"/>
      <c r="F173" s="1029"/>
      <c r="G173" s="882"/>
      <c r="H173" s="843"/>
      <c r="I173" s="712" t="str">
        <f t="shared" si="64"/>
        <v/>
      </c>
      <c r="J173" s="1030"/>
      <c r="K173" s="1031" t="str">
        <f>IFERROR(VLOOKUP($I173,'WM-AR'!$I$7:$AS$3267,34,FALSE),"")</f>
        <v/>
      </c>
      <c r="L173" s="1030" t="str">
        <f>IFERROR(VLOOKUP($I173,'WM-AR'!$I$7:$AS$3267,4,FALSE),"")</f>
        <v/>
      </c>
      <c r="M173" s="1030" t="str">
        <f>IFERROR(VLOOKUP($I173,'WM-AR'!$I$7:$AS$3267,6,FALSE),"")</f>
        <v/>
      </c>
      <c r="N173" s="1030" t="str">
        <f>IFERROR(VLOOKUP($I173,'WM-AR'!$I$7:$AS$3267,8,FALSE),"")</f>
        <v/>
      </c>
      <c r="O173" s="1032" t="str">
        <f>IFERROR(VLOOKUP($I173,'WM-AR'!$I$7:$AS$3267,10,FALSE),"")</f>
        <v/>
      </c>
      <c r="P173" s="1033" t="str">
        <f>IFERROR(VLOOKUP($I173,'WM-AR'!$I$7:$AS$3267,12,FALSE),"")</f>
        <v/>
      </c>
      <c r="Q173" s="1033" t="str">
        <f>IFERROR(VLOOKUP($I173,'WM-AR'!$I$7:$AS$3267,14,FALSE),"")</f>
        <v/>
      </c>
      <c r="R173" s="1033" t="str">
        <f>IFERROR(VLOOKUP($I173,'WM-AR'!$I$7:$AS$3267,16,FALSE),"")</f>
        <v/>
      </c>
      <c r="S173" s="1033" t="str">
        <f>IFERROR(VLOOKUP($I173,'WM-AR'!$I$7:$AS$3267,18,FALSE),"")</f>
        <v/>
      </c>
      <c r="T173" s="1033" t="str">
        <f>IFERROR(VLOOKUP($I173,'WM-AR'!$I$7:$AS$3267,20,FALSE),"")</f>
        <v/>
      </c>
      <c r="U173" s="1033" t="str">
        <f>IFERROR(VLOOKUP($I173,'WM-AR'!$I$7:$AS$3267,22,FALSE),"")</f>
        <v/>
      </c>
      <c r="V173" s="1033" t="str">
        <f>IFERROR(VLOOKUP($I173,'WM-AR'!$I$7:$AS$3267,24,FALSE),"")</f>
        <v/>
      </c>
      <c r="W173" s="1033" t="str">
        <f>IFERROR(VLOOKUP($I173,'WM-AR'!$I$7:$AS$3267,25,FALSE),"")</f>
        <v/>
      </c>
      <c r="X173" s="1033" t="str">
        <f>IFERROR(VLOOKUP($I173,'WM-AR'!$I$7:$AS$3267,26,FALSE),"")</f>
        <v/>
      </c>
      <c r="Y173" s="1033" t="str">
        <f>IFERROR(VLOOKUP($I173,'WM-AR'!$I$7:$AS$3267,27,FALSE),"")</f>
        <v/>
      </c>
      <c r="Z173" s="1033" t="str">
        <f>IFERROR(VLOOKUP($I173,'WM-AR'!$I$7:$AS$3267,28,FALSE),"")</f>
        <v/>
      </c>
      <c r="AA173" s="1033" t="str">
        <f>IFERROR(VLOOKUP($I173,'WM-AR'!$I$7:$AS$3267,29,FALSE),"")</f>
        <v/>
      </c>
      <c r="AB173" s="1033" t="str">
        <f>IFERROR(VLOOKUP($I173,'WM-AR'!$I$7:$AS$3267,30,FALSE),"")</f>
        <v/>
      </c>
      <c r="AC173" s="1033" t="str">
        <f>IFERROR(VLOOKUP($I173,'WM-AR'!$I$7:$AS$3267,31,FALSE),"")</f>
        <v/>
      </c>
      <c r="AD173" s="1033" t="str">
        <f>IFERROR(VLOOKUP($I173,'WM-AR'!$I$7:$AS$3267,32,FALSE),"")</f>
        <v/>
      </c>
      <c r="AE173" s="1033" t="str">
        <f>IFERROR(VLOOKUP($I173,'WM-AR'!$I$7:$AS$3267,33,FALSE),"")</f>
        <v/>
      </c>
      <c r="AF173" s="1034"/>
      <c r="AG173" s="852"/>
      <c r="AH173" s="852"/>
      <c r="AI173" s="854"/>
      <c r="AJ173" s="854" t="str">
        <f t="shared" si="65"/>
        <v/>
      </c>
      <c r="AK173" s="723"/>
      <c r="AL173" s="1028" t="str">
        <f>IF(AND(ISTEXT($E173),ISTEXT($B173)),"산출기준 &gt;&gt;  "&amp;_xlfn.XLOOKUP($E173,산출기준!$D:$D,산출기준!$E:$E,"매칭실패"),"")</f>
        <v/>
      </c>
    </row>
    <row r="174" spans="1:38">
      <c r="A174" s="1019"/>
      <c r="B174" s="724"/>
      <c r="C174" s="725"/>
      <c r="D174" s="731"/>
      <c r="E174" s="727"/>
      <c r="F174" s="1035"/>
      <c r="G174" s="886"/>
      <c r="H174" s="861"/>
      <c r="I174" s="732" t="str">
        <f t="shared" si="64"/>
        <v/>
      </c>
      <c r="J174" s="1036"/>
      <c r="K174" s="1037" t="str">
        <f>IFERROR(VLOOKUP($I174,'WM-AR'!$I$7:$AS$3267,34,FALSE),"")</f>
        <v/>
      </c>
      <c r="L174" s="1036" t="str">
        <f>IFERROR(VLOOKUP($I174,'WM-AR'!$I$7:$AS$3267,4,FALSE),"")</f>
        <v/>
      </c>
      <c r="M174" s="1036" t="str">
        <f>IFERROR(VLOOKUP($I174,'WM-AR'!$I$7:$AS$3267,6,FALSE),"")</f>
        <v/>
      </c>
      <c r="N174" s="1036" t="str">
        <f>IFERROR(VLOOKUP($I174,'WM-AR'!$I$7:$AS$3267,8,FALSE),"")</f>
        <v/>
      </c>
      <c r="O174" s="1038" t="str">
        <f>IFERROR(VLOOKUP($I174,'WM-AR'!$I$7:$AS$3267,10,FALSE),"")</f>
        <v/>
      </c>
      <c r="P174" s="1039" t="str">
        <f>IFERROR(VLOOKUP($I174,'WM-AR'!$I$7:$AS$3267,12,FALSE),"")</f>
        <v/>
      </c>
      <c r="Q174" s="1039" t="str">
        <f>IFERROR(VLOOKUP($I174,'WM-AR'!$I$7:$AS$3267,14,FALSE),"")</f>
        <v/>
      </c>
      <c r="R174" s="1039" t="str">
        <f>IFERROR(VLOOKUP($I174,'WM-AR'!$I$7:$AS$3267,16,FALSE),"")</f>
        <v/>
      </c>
      <c r="S174" s="1039" t="str">
        <f>IFERROR(VLOOKUP($I174,'WM-AR'!$I$7:$AS$3267,18,FALSE),"")</f>
        <v/>
      </c>
      <c r="T174" s="1039" t="str">
        <f>IFERROR(VLOOKUP($I174,'WM-AR'!$I$7:$AS$3267,20,FALSE),"")</f>
        <v/>
      </c>
      <c r="U174" s="1039" t="str">
        <f>IFERROR(VLOOKUP($I174,'WM-AR'!$I$7:$AS$3267,22,FALSE),"")</f>
        <v/>
      </c>
      <c r="V174" s="1039" t="str">
        <f>IFERROR(VLOOKUP($I174,'WM-AR'!$I$7:$AS$3267,24,FALSE),"")</f>
        <v/>
      </c>
      <c r="W174" s="1039" t="str">
        <f>IFERROR(VLOOKUP($I174,'WM-AR'!$I$7:$AS$3267,25,FALSE),"")</f>
        <v/>
      </c>
      <c r="X174" s="1039" t="str">
        <f>IFERROR(VLOOKUP($I174,'WM-AR'!$I$7:$AS$3267,26,FALSE),"")</f>
        <v/>
      </c>
      <c r="Y174" s="1039" t="str">
        <f>IFERROR(VLOOKUP($I174,'WM-AR'!$I$7:$AS$3267,27,FALSE),"")</f>
        <v/>
      </c>
      <c r="Z174" s="1039" t="str">
        <f>IFERROR(VLOOKUP($I174,'WM-AR'!$I$7:$AS$3267,28,FALSE),"")</f>
        <v/>
      </c>
      <c r="AA174" s="1039" t="str">
        <f>IFERROR(VLOOKUP($I174,'WM-AR'!$I$7:$AS$3267,29,FALSE),"")</f>
        <v/>
      </c>
      <c r="AB174" s="1039" t="str">
        <f>IFERROR(VLOOKUP($I174,'WM-AR'!$I$7:$AS$3267,30,FALSE),"")</f>
        <v/>
      </c>
      <c r="AC174" s="1039" t="str">
        <f>IFERROR(VLOOKUP($I174,'WM-AR'!$I$7:$AS$3267,31,FALSE),"")</f>
        <v/>
      </c>
      <c r="AD174" s="1039" t="str">
        <f>IFERROR(VLOOKUP($I174,'WM-AR'!$I$7:$AS$3267,32,FALSE),"")</f>
        <v/>
      </c>
      <c r="AE174" s="1039" t="str">
        <f>IFERROR(VLOOKUP($I174,'WM-AR'!$I$7:$AS$3267,33,FALSE),"")</f>
        <v/>
      </c>
      <c r="AF174" s="1040"/>
      <c r="AG174" s="870"/>
      <c r="AH174" s="870"/>
      <c r="AI174" s="871"/>
      <c r="AJ174" s="871" t="str">
        <f t="shared" si="65"/>
        <v/>
      </c>
      <c r="AK174" s="743"/>
      <c r="AL174" s="1028" t="str">
        <f>IF(AND(ISTEXT($E174),ISTEXT($B174)),"산출기준 &gt;&gt;  "&amp;_xlfn.XLOOKUP($E174,산출기준!$D:$D,산출기준!$E:$E,"매칭실패"),"")</f>
        <v/>
      </c>
    </row>
    <row r="175" spans="1:38">
      <c r="B175" s="658"/>
      <c r="C175" s="659"/>
      <c r="D175" s="659"/>
      <c r="E175" s="659"/>
      <c r="F175" s="1056"/>
      <c r="G175" s="662"/>
      <c r="H175" s="662"/>
      <c r="I175" s="652"/>
      <c r="J175" s="664"/>
      <c r="K175" s="664"/>
      <c r="L175" s="664"/>
      <c r="M175" s="664"/>
      <c r="N175" s="664"/>
      <c r="O175" s="664"/>
      <c r="P175" s="664"/>
      <c r="Q175" s="664"/>
      <c r="R175" s="664"/>
      <c r="S175" s="664"/>
      <c r="T175" s="664"/>
      <c r="U175" s="664"/>
      <c r="V175" s="664"/>
      <c r="W175" s="664"/>
      <c r="X175" s="664"/>
      <c r="Y175" s="664"/>
      <c r="Z175" s="664"/>
      <c r="AA175" s="664"/>
      <c r="AB175" s="664"/>
      <c r="AC175" s="664"/>
      <c r="AD175" s="664"/>
      <c r="AE175" s="664"/>
      <c r="AF175" s="659"/>
      <c r="AG175" s="665"/>
      <c r="AH175" s="665"/>
      <c r="AI175" s="666"/>
      <c r="AJ175" s="666"/>
      <c r="AK175" s="662"/>
      <c r="AL175" s="88" t="str">
        <f>IF(AND(ISTEXT($E175),ISTEXT($B175)),"산출기준 &gt;&gt;  "&amp;_xlfn.XLOOKUP($E175,산출기준!$D:$D,산출기준!$E:$E,"매칭실패"),"")</f>
        <v/>
      </c>
    </row>
    <row r="176" spans="1:38" ht="34.9" customHeight="1">
      <c r="B176" s="808" t="str" cm="1">
        <f t="array" aca="1" ref="B176" ca="1">_xlfn.IFNA(INDIRECT("Family_표준_구성도!B"&amp;MATCH(F176,INDIRECT("Family_표준_구성도!"&amp;"C:C"),0)),"")</f>
        <v>3.3.1.1.2</v>
      </c>
      <c r="C176" s="668" t="s">
        <v>2016</v>
      </c>
      <c r="D176" s="809"/>
      <c r="E176" s="668" t="s">
        <v>2939</v>
      </c>
      <c r="F176" s="810" t="s">
        <v>3174</v>
      </c>
      <c r="G176" s="811"/>
      <c r="H176" s="917"/>
      <c r="I176" s="674"/>
      <c r="J176" s="674"/>
      <c r="K176" s="674"/>
      <c r="L176" s="674"/>
      <c r="M176" s="674"/>
      <c r="N176" s="675"/>
      <c r="O176" s="676"/>
      <c r="P176" s="677"/>
      <c r="Q176" s="677"/>
      <c r="R176" s="677"/>
      <c r="S176" s="677"/>
      <c r="T176" s="677"/>
      <c r="U176" s="677"/>
      <c r="V176" s="678"/>
      <c r="W176" s="679"/>
      <c r="X176" s="679"/>
      <c r="Y176" s="679"/>
      <c r="Z176" s="679"/>
      <c r="AA176" s="679"/>
      <c r="AB176" s="679"/>
      <c r="AC176" s="679"/>
      <c r="AD176" s="679"/>
      <c r="AE176" s="679"/>
      <c r="AF176" s="1043"/>
      <c r="AG176" s="682"/>
      <c r="AH176" s="682"/>
      <c r="AI176" s="682"/>
      <c r="AJ176" s="682"/>
      <c r="AK176" s="683"/>
      <c r="AL176" s="88" t="str">
        <f ca="1">IF(AND(ISTEXT($E176),ISTEXT($B176)),"산출기준 &gt;&gt;  "&amp;_xlfn.XLOOKUP($E176,산출기준!$D:$D,산출기준!$E:$E,"매칭실패"),"")</f>
        <v>산출기준 &gt;&gt;  [ 벽체 일반 산출 ]</v>
      </c>
    </row>
    <row r="177" spans="1:38" ht="49.9" customHeight="1" outlineLevel="1">
      <c r="B177" s="758"/>
      <c r="C177" s="759"/>
      <c r="D177" s="759"/>
      <c r="E177" s="814"/>
      <c r="F177" s="775"/>
      <c r="G177" s="759" t="str">
        <f t="shared" ref="G177" si="66">IF(IF(N177=0,"",N177)&amp;" | "&amp;IF(O177=0,"",O177)&amp;" | "&amp;IF(Q177=0,"",Q177)&amp;" | "&amp;IF(R177=0,"",R177)=" |  |  | ","",IF(N177=0,"",N177)&amp;" | "&amp;IF(O177=0,"",O177)&amp;" | "&amp;IF(Q177=0,"",Q177)&amp;" | "&amp;IF(R177=0,"",R177))</f>
        <v/>
      </c>
      <c r="H177" s="816"/>
      <c r="I177" s="765" t="str">
        <f>LEFT(H177,14)</f>
        <v/>
      </c>
      <c r="J177" s="766"/>
      <c r="K177" s="766" t="str">
        <f>IFERROR(VLOOKUP($I177,'WM-AR'!$I$7:$AS$3267,34,FALSE),"")</f>
        <v/>
      </c>
      <c r="L177" s="766" t="str">
        <f>IFERROR(VLOOKUP($I177,'WM-AR'!$I$7:$AS$3267,4,FALSE),"")</f>
        <v/>
      </c>
      <c r="M177" s="766" t="str">
        <f>IFERROR(VLOOKUP($I177,'WM-AR'!$I$7:$AS$3267,6,FALSE),"")</f>
        <v/>
      </c>
      <c r="N177" s="766" t="str">
        <f>IFERROR(VLOOKUP($I177,'WM-AR'!$I$7:$AS$3267,8,FALSE),"")</f>
        <v/>
      </c>
      <c r="O177" s="766" t="str">
        <f>IFERROR(VLOOKUP($I177,'WM-AR'!$I$7:$AS$3267,10,FALSE),"")</f>
        <v/>
      </c>
      <c r="P177" s="766" t="str">
        <f>IFERROR(VLOOKUP($I177,'WM-AR'!$I$7:$AS$3267,12,FALSE),"")</f>
        <v/>
      </c>
      <c r="Q177" s="766" t="str">
        <f>IFERROR(VLOOKUP($I177,'WM-AR'!$I$7:$AS$3267,14,FALSE),"")</f>
        <v/>
      </c>
      <c r="R177" s="766" t="str">
        <f>IFERROR(VLOOKUP($I177,'WM-AR'!$I$7:$AS$3267,16,FALSE),"")</f>
        <v/>
      </c>
      <c r="S177" s="766" t="str">
        <f>IFERROR(VLOOKUP($I177,'WM-AR'!$I$7:$AS$3267,18,FALSE),"")</f>
        <v/>
      </c>
      <c r="T177" s="766" t="str">
        <f>IFERROR(VLOOKUP($I177,'WM-AR'!$I$7:$AS$3267,20,FALSE),"")</f>
        <v/>
      </c>
      <c r="U177" s="766" t="str">
        <f>IFERROR(VLOOKUP($I177,'WM-AR'!$I$7:$AS$3267,22,FALSE),"")</f>
        <v/>
      </c>
      <c r="V177" s="766" t="str">
        <f>IFERROR(VLOOKUP($I177,'WM-AR'!$I$7:$AS$3267,24,FALSE),"")</f>
        <v/>
      </c>
      <c r="W177" s="766" t="str">
        <f>IFERROR(VLOOKUP($I177,'WM-AR'!$I$7:$AS$3267,25,FALSE),"")</f>
        <v/>
      </c>
      <c r="X177" s="766" t="str">
        <f>IFERROR(VLOOKUP($I177,'WM-AR'!$I$7:$AS$3267,26,FALSE),"")</f>
        <v/>
      </c>
      <c r="Y177" s="766" t="str">
        <f>IFERROR(VLOOKUP($I177,'WM-AR'!$I$7:$AS$3267,27,FALSE),"")</f>
        <v/>
      </c>
      <c r="Z177" s="766" t="str">
        <f>IFERROR(VLOOKUP($I177,'WM-AR'!$I$7:$AS$3267,28,FALSE),"")</f>
        <v/>
      </c>
      <c r="AA177" s="766" t="str">
        <f>IFERROR(VLOOKUP($I177,'WM-AR'!$I$7:$AS$3267,29,FALSE),"")</f>
        <v/>
      </c>
      <c r="AB177" s="766" t="str">
        <f>IFERROR(VLOOKUP($I177,'WM-AR'!$I$7:$AS$3267,30,FALSE),"")</f>
        <v/>
      </c>
      <c r="AC177" s="766" t="str">
        <f>IFERROR(VLOOKUP($I177,'WM-AR'!$I$7:$AS$3267,31,FALSE),"")</f>
        <v/>
      </c>
      <c r="AD177" s="766" t="str">
        <f>IFERROR(VLOOKUP($I177,'WM-AR'!$I$7:$AS$3267,32,FALSE),"")</f>
        <v/>
      </c>
      <c r="AE177" s="766" t="str">
        <f>IFERROR(VLOOKUP($I177,'WM-AR'!$I$7:$AS$3267,33,FALSE),"")</f>
        <v/>
      </c>
      <c r="AF177" s="1058"/>
      <c r="AG177" s="768"/>
      <c r="AH177" s="768"/>
      <c r="AI177" s="769"/>
      <c r="AJ177" s="769" t="str">
        <f>K177</f>
        <v/>
      </c>
      <c r="AK177" s="905"/>
      <c r="AL177" s="88" t="str">
        <f>IF(AND(ISTEXT($E177),ISTEXT($B177)),"산출기준 &gt;&gt;  "&amp;_xlfn.XLOOKUP($E177,산출기준!$D:$D,산출기준!$E:$E,"매칭실패"),"")</f>
        <v/>
      </c>
    </row>
    <row r="178" spans="1:38">
      <c r="A178" s="1019"/>
      <c r="B178" s="684"/>
      <c r="C178" s="685"/>
      <c r="D178" s="1020"/>
      <c r="E178" s="687"/>
      <c r="F178" s="1021"/>
      <c r="G178" s="875" t="s">
        <v>3174</v>
      </c>
      <c r="H178" s="824"/>
      <c r="I178" s="692" t="str">
        <f t="shared" ref="I178:I180" si="67">LEFT(H178,14)</f>
        <v/>
      </c>
      <c r="J178" s="1022"/>
      <c r="K178" s="1023" t="str">
        <f>IFERROR(VLOOKUP($I178,'WM-AR'!$I$7:$AS$3267,34,FALSE),"")</f>
        <v/>
      </c>
      <c r="L178" s="1024" t="str">
        <f>IFERROR(VLOOKUP($I178,'WM-AR'!$I$7:$AS$3267,4,FALSE),"")</f>
        <v/>
      </c>
      <c r="M178" s="1024" t="str">
        <f>IFERROR(VLOOKUP($I178,'WM-AR'!$I$7:$AS$3267,6,FALSE),"")</f>
        <v/>
      </c>
      <c r="N178" s="1024" t="str">
        <f>IFERROR(VLOOKUP($I178,'WM-AR'!$I$7:$AS$3267,8,FALSE),"")</f>
        <v/>
      </c>
      <c r="O178" s="1025" t="str">
        <f>IFERROR(VLOOKUP($I178,'WM-AR'!$I$7:$AS$3267,10,FALSE),"")</f>
        <v/>
      </c>
      <c r="P178" s="1026" t="str">
        <f>IFERROR(VLOOKUP($I178,'WM-AR'!$I$7:$AS$3267,12,FALSE),"")</f>
        <v/>
      </c>
      <c r="Q178" s="1026" t="str">
        <f>IFERROR(VLOOKUP($I178,'WM-AR'!$I$7:$AS$3267,14,FALSE),"")</f>
        <v/>
      </c>
      <c r="R178" s="1026" t="str">
        <f>IFERROR(VLOOKUP($I178,'WM-AR'!$I$7:$AS$3267,16,FALSE),"")</f>
        <v/>
      </c>
      <c r="S178" s="1026" t="str">
        <f>IFERROR(VLOOKUP($I178,'WM-AR'!$I$7:$AS$3267,18,FALSE),"")</f>
        <v/>
      </c>
      <c r="T178" s="1026" t="str">
        <f>IFERROR(VLOOKUP($I178,'WM-AR'!$I$7:$AS$3267,20,FALSE),"")</f>
        <v/>
      </c>
      <c r="U178" s="1026" t="str">
        <f>IFERROR(VLOOKUP($I178,'WM-AR'!$I$7:$AS$3267,22,FALSE),"")</f>
        <v/>
      </c>
      <c r="V178" s="1026" t="str">
        <f>IFERROR(VLOOKUP($I178,'WM-AR'!$I$7:$AS$3267,24,FALSE),"")</f>
        <v/>
      </c>
      <c r="W178" s="1026" t="str">
        <f>IFERROR(VLOOKUP($I178,'WM-AR'!$I$7:$AS$3267,25,FALSE),"")</f>
        <v/>
      </c>
      <c r="X178" s="1026" t="str">
        <f>IFERROR(VLOOKUP($I178,'WM-AR'!$I$7:$AS$3267,26,FALSE),"")</f>
        <v/>
      </c>
      <c r="Y178" s="1026" t="str">
        <f>IFERROR(VLOOKUP($I178,'WM-AR'!$I$7:$AS$3267,27,FALSE),"")</f>
        <v/>
      </c>
      <c r="Z178" s="1026" t="str">
        <f>IFERROR(VLOOKUP($I178,'WM-AR'!$I$7:$AS$3267,28,FALSE),"")</f>
        <v/>
      </c>
      <c r="AA178" s="1026" t="str">
        <f>IFERROR(VLOOKUP($I178,'WM-AR'!$I$7:$AS$3267,29,FALSE),"")</f>
        <v/>
      </c>
      <c r="AB178" s="1026" t="str">
        <f>IFERROR(VLOOKUP($I178,'WM-AR'!$I$7:$AS$3267,30,FALSE),"")</f>
        <v/>
      </c>
      <c r="AC178" s="1026" t="str">
        <f>IFERROR(VLOOKUP($I178,'WM-AR'!$I$7:$AS$3267,31,FALSE),"")</f>
        <v/>
      </c>
      <c r="AD178" s="1026" t="str">
        <f>IFERROR(VLOOKUP($I178,'WM-AR'!$I$7:$AS$3267,32,FALSE),"")</f>
        <v/>
      </c>
      <c r="AE178" s="1026" t="str">
        <f>IFERROR(VLOOKUP($I178,'WM-AR'!$I$7:$AS$3267,33,FALSE),"")</f>
        <v/>
      </c>
      <c r="AF178" s="1027"/>
      <c r="AG178" s="834"/>
      <c r="AH178" s="834"/>
      <c r="AI178" s="836"/>
      <c r="AJ178" s="836" t="str">
        <f t="shared" ref="AJ178:AJ180" si="68">K178</f>
        <v/>
      </c>
      <c r="AK178" s="704"/>
      <c r="AL178" s="1028" t="str">
        <f>IF(AND(ISTEXT($E178),ISTEXT($B178)),"산출기준 &gt;&gt;  "&amp;_xlfn.XLOOKUP($E178,산출기준!$D:$D,산출기준!$E:$E,"매칭실패"),"")</f>
        <v/>
      </c>
    </row>
    <row r="179" spans="1:38">
      <c r="A179" s="1019"/>
      <c r="B179" s="705"/>
      <c r="C179" s="706"/>
      <c r="D179" s="711"/>
      <c r="E179" s="708"/>
      <c r="F179" s="1029"/>
      <c r="G179" s="882"/>
      <c r="H179" s="843"/>
      <c r="I179" s="712" t="str">
        <f t="shared" si="67"/>
        <v/>
      </c>
      <c r="J179" s="1030"/>
      <c r="K179" s="1031" t="str">
        <f>IFERROR(VLOOKUP($I179,'WM-AR'!$I$7:$AS$3267,34,FALSE),"")</f>
        <v/>
      </c>
      <c r="L179" s="1030" t="str">
        <f>IFERROR(VLOOKUP($I179,'WM-AR'!$I$7:$AS$3267,4,FALSE),"")</f>
        <v/>
      </c>
      <c r="M179" s="1030" t="str">
        <f>IFERROR(VLOOKUP($I179,'WM-AR'!$I$7:$AS$3267,6,FALSE),"")</f>
        <v/>
      </c>
      <c r="N179" s="1030" t="str">
        <f>IFERROR(VLOOKUP($I179,'WM-AR'!$I$7:$AS$3267,8,FALSE),"")</f>
        <v/>
      </c>
      <c r="O179" s="1032" t="str">
        <f>IFERROR(VLOOKUP($I179,'WM-AR'!$I$7:$AS$3267,10,FALSE),"")</f>
        <v/>
      </c>
      <c r="P179" s="1033" t="str">
        <f>IFERROR(VLOOKUP($I179,'WM-AR'!$I$7:$AS$3267,12,FALSE),"")</f>
        <v/>
      </c>
      <c r="Q179" s="1033" t="str">
        <f>IFERROR(VLOOKUP($I179,'WM-AR'!$I$7:$AS$3267,14,FALSE),"")</f>
        <v/>
      </c>
      <c r="R179" s="1033" t="str">
        <f>IFERROR(VLOOKUP($I179,'WM-AR'!$I$7:$AS$3267,16,FALSE),"")</f>
        <v/>
      </c>
      <c r="S179" s="1033" t="str">
        <f>IFERROR(VLOOKUP($I179,'WM-AR'!$I$7:$AS$3267,18,FALSE),"")</f>
        <v/>
      </c>
      <c r="T179" s="1033" t="str">
        <f>IFERROR(VLOOKUP($I179,'WM-AR'!$I$7:$AS$3267,20,FALSE),"")</f>
        <v/>
      </c>
      <c r="U179" s="1033" t="str">
        <f>IFERROR(VLOOKUP($I179,'WM-AR'!$I$7:$AS$3267,22,FALSE),"")</f>
        <v/>
      </c>
      <c r="V179" s="1033" t="str">
        <f>IFERROR(VLOOKUP($I179,'WM-AR'!$I$7:$AS$3267,24,FALSE),"")</f>
        <v/>
      </c>
      <c r="W179" s="1033" t="str">
        <f>IFERROR(VLOOKUP($I179,'WM-AR'!$I$7:$AS$3267,25,FALSE),"")</f>
        <v/>
      </c>
      <c r="X179" s="1033" t="str">
        <f>IFERROR(VLOOKUP($I179,'WM-AR'!$I$7:$AS$3267,26,FALSE),"")</f>
        <v/>
      </c>
      <c r="Y179" s="1033" t="str">
        <f>IFERROR(VLOOKUP($I179,'WM-AR'!$I$7:$AS$3267,27,FALSE),"")</f>
        <v/>
      </c>
      <c r="Z179" s="1033" t="str">
        <f>IFERROR(VLOOKUP($I179,'WM-AR'!$I$7:$AS$3267,28,FALSE),"")</f>
        <v/>
      </c>
      <c r="AA179" s="1033" t="str">
        <f>IFERROR(VLOOKUP($I179,'WM-AR'!$I$7:$AS$3267,29,FALSE),"")</f>
        <v/>
      </c>
      <c r="AB179" s="1033" t="str">
        <f>IFERROR(VLOOKUP($I179,'WM-AR'!$I$7:$AS$3267,30,FALSE),"")</f>
        <v/>
      </c>
      <c r="AC179" s="1033" t="str">
        <f>IFERROR(VLOOKUP($I179,'WM-AR'!$I$7:$AS$3267,31,FALSE),"")</f>
        <v/>
      </c>
      <c r="AD179" s="1033" t="str">
        <f>IFERROR(VLOOKUP($I179,'WM-AR'!$I$7:$AS$3267,32,FALSE),"")</f>
        <v/>
      </c>
      <c r="AE179" s="1033" t="str">
        <f>IFERROR(VLOOKUP($I179,'WM-AR'!$I$7:$AS$3267,33,FALSE),"")</f>
        <v/>
      </c>
      <c r="AF179" s="1034"/>
      <c r="AG179" s="852"/>
      <c r="AH179" s="852"/>
      <c r="AI179" s="854"/>
      <c r="AJ179" s="854" t="str">
        <f t="shared" si="68"/>
        <v/>
      </c>
      <c r="AK179" s="723"/>
      <c r="AL179" s="1028" t="str">
        <f>IF(AND(ISTEXT($E179),ISTEXT($B179)),"산출기준 &gt;&gt;  "&amp;_xlfn.XLOOKUP($E179,산출기준!$D:$D,산출기준!$E:$E,"매칭실패"),"")</f>
        <v/>
      </c>
    </row>
    <row r="180" spans="1:38">
      <c r="A180" s="1019"/>
      <c r="B180" s="724"/>
      <c r="C180" s="725"/>
      <c r="D180" s="731"/>
      <c r="E180" s="727"/>
      <c r="F180" s="1035"/>
      <c r="G180" s="886"/>
      <c r="H180" s="861"/>
      <c r="I180" s="732" t="str">
        <f t="shared" si="67"/>
        <v/>
      </c>
      <c r="J180" s="1036"/>
      <c r="K180" s="1037" t="str">
        <f>IFERROR(VLOOKUP($I180,'WM-AR'!$I$7:$AS$3267,34,FALSE),"")</f>
        <v/>
      </c>
      <c r="L180" s="1036" t="str">
        <f>IFERROR(VLOOKUP($I180,'WM-AR'!$I$7:$AS$3267,4,FALSE),"")</f>
        <v/>
      </c>
      <c r="M180" s="1036" t="str">
        <f>IFERROR(VLOOKUP($I180,'WM-AR'!$I$7:$AS$3267,6,FALSE),"")</f>
        <v/>
      </c>
      <c r="N180" s="1036" t="str">
        <f>IFERROR(VLOOKUP($I180,'WM-AR'!$I$7:$AS$3267,8,FALSE),"")</f>
        <v/>
      </c>
      <c r="O180" s="1038" t="str">
        <f>IFERROR(VLOOKUP($I180,'WM-AR'!$I$7:$AS$3267,10,FALSE),"")</f>
        <v/>
      </c>
      <c r="P180" s="1039" t="str">
        <f>IFERROR(VLOOKUP($I180,'WM-AR'!$I$7:$AS$3267,12,FALSE),"")</f>
        <v/>
      </c>
      <c r="Q180" s="1039" t="str">
        <f>IFERROR(VLOOKUP($I180,'WM-AR'!$I$7:$AS$3267,14,FALSE),"")</f>
        <v/>
      </c>
      <c r="R180" s="1039" t="str">
        <f>IFERROR(VLOOKUP($I180,'WM-AR'!$I$7:$AS$3267,16,FALSE),"")</f>
        <v/>
      </c>
      <c r="S180" s="1039" t="str">
        <f>IFERROR(VLOOKUP($I180,'WM-AR'!$I$7:$AS$3267,18,FALSE),"")</f>
        <v/>
      </c>
      <c r="T180" s="1039" t="str">
        <f>IFERROR(VLOOKUP($I180,'WM-AR'!$I$7:$AS$3267,20,FALSE),"")</f>
        <v/>
      </c>
      <c r="U180" s="1039" t="str">
        <f>IFERROR(VLOOKUP($I180,'WM-AR'!$I$7:$AS$3267,22,FALSE),"")</f>
        <v/>
      </c>
      <c r="V180" s="1039" t="str">
        <f>IFERROR(VLOOKUP($I180,'WM-AR'!$I$7:$AS$3267,24,FALSE),"")</f>
        <v/>
      </c>
      <c r="W180" s="1039" t="str">
        <f>IFERROR(VLOOKUP($I180,'WM-AR'!$I$7:$AS$3267,25,FALSE),"")</f>
        <v/>
      </c>
      <c r="X180" s="1039" t="str">
        <f>IFERROR(VLOOKUP($I180,'WM-AR'!$I$7:$AS$3267,26,FALSE),"")</f>
        <v/>
      </c>
      <c r="Y180" s="1039" t="str">
        <f>IFERROR(VLOOKUP($I180,'WM-AR'!$I$7:$AS$3267,27,FALSE),"")</f>
        <v/>
      </c>
      <c r="Z180" s="1039" t="str">
        <f>IFERROR(VLOOKUP($I180,'WM-AR'!$I$7:$AS$3267,28,FALSE),"")</f>
        <v/>
      </c>
      <c r="AA180" s="1039" t="str">
        <f>IFERROR(VLOOKUP($I180,'WM-AR'!$I$7:$AS$3267,29,FALSE),"")</f>
        <v/>
      </c>
      <c r="AB180" s="1039" t="str">
        <f>IFERROR(VLOOKUP($I180,'WM-AR'!$I$7:$AS$3267,30,FALSE),"")</f>
        <v/>
      </c>
      <c r="AC180" s="1039" t="str">
        <f>IFERROR(VLOOKUP($I180,'WM-AR'!$I$7:$AS$3267,31,FALSE),"")</f>
        <v/>
      </c>
      <c r="AD180" s="1039" t="str">
        <f>IFERROR(VLOOKUP($I180,'WM-AR'!$I$7:$AS$3267,32,FALSE),"")</f>
        <v/>
      </c>
      <c r="AE180" s="1039" t="str">
        <f>IFERROR(VLOOKUP($I180,'WM-AR'!$I$7:$AS$3267,33,FALSE),"")</f>
        <v/>
      </c>
      <c r="AF180" s="1040"/>
      <c r="AG180" s="870"/>
      <c r="AH180" s="870"/>
      <c r="AI180" s="871"/>
      <c r="AJ180" s="871" t="str">
        <f t="shared" si="68"/>
        <v/>
      </c>
      <c r="AK180" s="743"/>
      <c r="AL180" s="1028" t="str">
        <f>IF(AND(ISTEXT($E180),ISTEXT($B180)),"산출기준 &gt;&gt;  "&amp;_xlfn.XLOOKUP($E180,산출기준!$D:$D,산출기준!$E:$E,"매칭실패"),"")</f>
        <v/>
      </c>
    </row>
    <row r="181" spans="1:38">
      <c r="B181" s="658"/>
      <c r="C181" s="659"/>
      <c r="D181" s="659"/>
      <c r="E181" s="659"/>
      <c r="F181" s="1056"/>
      <c r="G181" s="662"/>
      <c r="H181" s="662"/>
      <c r="I181" s="652"/>
      <c r="J181" s="664"/>
      <c r="K181" s="664"/>
      <c r="L181" s="664"/>
      <c r="M181" s="664"/>
      <c r="N181" s="664"/>
      <c r="O181" s="664"/>
      <c r="P181" s="664"/>
      <c r="Q181" s="664"/>
      <c r="R181" s="664"/>
      <c r="S181" s="664"/>
      <c r="T181" s="664"/>
      <c r="U181" s="664"/>
      <c r="V181" s="664"/>
      <c r="W181" s="664"/>
      <c r="X181" s="664"/>
      <c r="Y181" s="664"/>
      <c r="Z181" s="664"/>
      <c r="AA181" s="664"/>
      <c r="AB181" s="664"/>
      <c r="AC181" s="664"/>
      <c r="AD181" s="664"/>
      <c r="AE181" s="664"/>
      <c r="AF181" s="659"/>
      <c r="AG181" s="665"/>
      <c r="AH181" s="665"/>
      <c r="AI181" s="666"/>
      <c r="AJ181" s="666"/>
      <c r="AK181" s="662"/>
      <c r="AL181" s="88" t="str">
        <f>IF(AND(ISTEXT($E181),ISTEXT($B181)),"산출기준 &gt;&gt;  "&amp;_xlfn.XLOOKUP($E181,산출기준!$D:$D,산출기준!$E:$E,"매칭실패"),"")</f>
        <v/>
      </c>
    </row>
    <row r="182" spans="1:38" ht="34.9" customHeight="1">
      <c r="B182" s="808" t="str" cm="1">
        <f t="array" aca="1" ref="B182" ca="1">_xlfn.IFNA(INDIRECT("Family_표준_구성도!B"&amp;MATCH(F182,INDIRECT("Family_표준_구성도!"&amp;"C:C"),0)),"")</f>
        <v>3.3.1.1.3</v>
      </c>
      <c r="C182" s="668" t="s">
        <v>2016</v>
      </c>
      <c r="D182" s="809"/>
      <c r="E182" s="668" t="s">
        <v>2939</v>
      </c>
      <c r="F182" s="810" t="s">
        <v>3175</v>
      </c>
      <c r="G182" s="811"/>
      <c r="H182" s="917"/>
      <c r="I182" s="674"/>
      <c r="J182" s="674"/>
      <c r="K182" s="674"/>
      <c r="L182" s="674"/>
      <c r="M182" s="674"/>
      <c r="N182" s="675"/>
      <c r="O182" s="676"/>
      <c r="P182" s="677"/>
      <c r="Q182" s="677"/>
      <c r="R182" s="677"/>
      <c r="S182" s="677"/>
      <c r="T182" s="677"/>
      <c r="U182" s="677"/>
      <c r="V182" s="678"/>
      <c r="W182" s="679"/>
      <c r="X182" s="679"/>
      <c r="Y182" s="679"/>
      <c r="Z182" s="679"/>
      <c r="AA182" s="679"/>
      <c r="AB182" s="679"/>
      <c r="AC182" s="679"/>
      <c r="AD182" s="679"/>
      <c r="AE182" s="679"/>
      <c r="AF182" s="1043"/>
      <c r="AG182" s="682"/>
      <c r="AH182" s="682"/>
      <c r="AI182" s="682"/>
      <c r="AJ182" s="682"/>
      <c r="AK182" s="683"/>
      <c r="AL182" s="88" t="str">
        <f ca="1">IF(AND(ISTEXT($E182),ISTEXT($B182)),"산출기준 &gt;&gt;  "&amp;_xlfn.XLOOKUP($E182,산출기준!$D:$D,산출기준!$E:$E,"매칭실패"),"")</f>
        <v>산출기준 &gt;&gt;  [ 벽체 일반 산출 ]</v>
      </c>
    </row>
    <row r="183" spans="1:38" ht="49.9" customHeight="1" outlineLevel="1">
      <c r="B183" s="758"/>
      <c r="C183" s="759"/>
      <c r="D183" s="759"/>
      <c r="E183" s="814"/>
      <c r="F183" s="775"/>
      <c r="G183" s="759" t="str">
        <f t="shared" ref="G183" si="69">IF(IF(N183=0,"",N183)&amp;" | "&amp;IF(O183=0,"",O183)&amp;" | "&amp;IF(Q183=0,"",Q183)&amp;" | "&amp;IF(R183=0,"",R183)=" |  |  | ","",IF(N183=0,"",N183)&amp;" | "&amp;IF(O183=0,"",O183)&amp;" | "&amp;IF(Q183=0,"",Q183)&amp;" | "&amp;IF(R183=0,"",R183))</f>
        <v/>
      </c>
      <c r="H183" s="816"/>
      <c r="I183" s="765" t="str">
        <f>LEFT(H183,14)</f>
        <v/>
      </c>
      <c r="J183" s="766"/>
      <c r="K183" s="766" t="str">
        <f>IFERROR(VLOOKUP($I183,'WM-AR'!$I$7:$AS$3267,34,FALSE),"")</f>
        <v/>
      </c>
      <c r="L183" s="766" t="str">
        <f>IFERROR(VLOOKUP($I183,'WM-AR'!$I$7:$AS$3267,4,FALSE),"")</f>
        <v/>
      </c>
      <c r="M183" s="766" t="str">
        <f>IFERROR(VLOOKUP($I183,'WM-AR'!$I$7:$AS$3267,6,FALSE),"")</f>
        <v/>
      </c>
      <c r="N183" s="766" t="str">
        <f>IFERROR(VLOOKUP($I183,'WM-AR'!$I$7:$AS$3267,8,FALSE),"")</f>
        <v/>
      </c>
      <c r="O183" s="766" t="str">
        <f>IFERROR(VLOOKUP($I183,'WM-AR'!$I$7:$AS$3267,10,FALSE),"")</f>
        <v/>
      </c>
      <c r="P183" s="766" t="str">
        <f>IFERROR(VLOOKUP($I183,'WM-AR'!$I$7:$AS$3267,12,FALSE),"")</f>
        <v/>
      </c>
      <c r="Q183" s="766" t="str">
        <f>IFERROR(VLOOKUP($I183,'WM-AR'!$I$7:$AS$3267,14,FALSE),"")</f>
        <v/>
      </c>
      <c r="R183" s="766" t="str">
        <f>IFERROR(VLOOKUP($I183,'WM-AR'!$I$7:$AS$3267,16,FALSE),"")</f>
        <v/>
      </c>
      <c r="S183" s="766" t="str">
        <f>IFERROR(VLOOKUP($I183,'WM-AR'!$I$7:$AS$3267,18,FALSE),"")</f>
        <v/>
      </c>
      <c r="T183" s="766" t="str">
        <f>IFERROR(VLOOKUP($I183,'WM-AR'!$I$7:$AS$3267,20,FALSE),"")</f>
        <v/>
      </c>
      <c r="U183" s="766" t="str">
        <f>IFERROR(VLOOKUP($I183,'WM-AR'!$I$7:$AS$3267,22,FALSE),"")</f>
        <v/>
      </c>
      <c r="V183" s="766" t="str">
        <f>IFERROR(VLOOKUP($I183,'WM-AR'!$I$7:$AS$3267,24,FALSE),"")</f>
        <v/>
      </c>
      <c r="W183" s="766" t="str">
        <f>IFERROR(VLOOKUP($I183,'WM-AR'!$I$7:$AS$3267,25,FALSE),"")</f>
        <v/>
      </c>
      <c r="X183" s="766" t="str">
        <f>IFERROR(VLOOKUP($I183,'WM-AR'!$I$7:$AS$3267,26,FALSE),"")</f>
        <v/>
      </c>
      <c r="Y183" s="766" t="str">
        <f>IFERROR(VLOOKUP($I183,'WM-AR'!$I$7:$AS$3267,27,FALSE),"")</f>
        <v/>
      </c>
      <c r="Z183" s="766" t="str">
        <f>IFERROR(VLOOKUP($I183,'WM-AR'!$I$7:$AS$3267,28,FALSE),"")</f>
        <v/>
      </c>
      <c r="AA183" s="766" t="str">
        <f>IFERROR(VLOOKUP($I183,'WM-AR'!$I$7:$AS$3267,29,FALSE),"")</f>
        <v/>
      </c>
      <c r="AB183" s="766" t="str">
        <f>IFERROR(VLOOKUP($I183,'WM-AR'!$I$7:$AS$3267,30,FALSE),"")</f>
        <v/>
      </c>
      <c r="AC183" s="766" t="str">
        <f>IFERROR(VLOOKUP($I183,'WM-AR'!$I$7:$AS$3267,31,FALSE),"")</f>
        <v/>
      </c>
      <c r="AD183" s="766" t="str">
        <f>IFERROR(VLOOKUP($I183,'WM-AR'!$I$7:$AS$3267,32,FALSE),"")</f>
        <v/>
      </c>
      <c r="AE183" s="766" t="str">
        <f>IFERROR(VLOOKUP($I183,'WM-AR'!$I$7:$AS$3267,33,FALSE),"")</f>
        <v/>
      </c>
      <c r="AF183" s="1058"/>
      <c r="AG183" s="768"/>
      <c r="AH183" s="768"/>
      <c r="AI183" s="769"/>
      <c r="AJ183" s="769" t="str">
        <f>K183</f>
        <v/>
      </c>
      <c r="AK183" s="905"/>
      <c r="AL183" s="88" t="str">
        <f>IF(AND(ISTEXT($E183),ISTEXT($B183)),"산출기준 &gt;&gt;  "&amp;_xlfn.XLOOKUP($E183,산출기준!$D:$D,산출기준!$E:$E,"매칭실패"),"")</f>
        <v/>
      </c>
    </row>
    <row r="184" spans="1:38">
      <c r="A184" s="1019"/>
      <c r="B184" s="684"/>
      <c r="C184" s="685"/>
      <c r="D184" s="1020"/>
      <c r="E184" s="687"/>
      <c r="F184" s="1021"/>
      <c r="G184" s="875" t="s">
        <v>3175</v>
      </c>
      <c r="H184" s="824"/>
      <c r="I184" s="692" t="str">
        <f t="shared" ref="I184:I186" si="70">LEFT(H184,14)</f>
        <v/>
      </c>
      <c r="J184" s="1022"/>
      <c r="K184" s="1023" t="str">
        <f>IFERROR(VLOOKUP($I184,'WM-AR'!$I$7:$AS$3267,34,FALSE),"")</f>
        <v/>
      </c>
      <c r="L184" s="1024" t="str">
        <f>IFERROR(VLOOKUP($I184,'WM-AR'!$I$7:$AS$3267,4,FALSE),"")</f>
        <v/>
      </c>
      <c r="M184" s="1024" t="str">
        <f>IFERROR(VLOOKUP($I184,'WM-AR'!$I$7:$AS$3267,6,FALSE),"")</f>
        <v/>
      </c>
      <c r="N184" s="1024" t="str">
        <f>IFERROR(VLOOKUP($I184,'WM-AR'!$I$7:$AS$3267,8,FALSE),"")</f>
        <v/>
      </c>
      <c r="O184" s="1025" t="str">
        <f>IFERROR(VLOOKUP($I184,'WM-AR'!$I$7:$AS$3267,10,FALSE),"")</f>
        <v/>
      </c>
      <c r="P184" s="1026" t="str">
        <f>IFERROR(VLOOKUP($I184,'WM-AR'!$I$7:$AS$3267,12,FALSE),"")</f>
        <v/>
      </c>
      <c r="Q184" s="1026" t="str">
        <f>IFERROR(VLOOKUP($I184,'WM-AR'!$I$7:$AS$3267,14,FALSE),"")</f>
        <v/>
      </c>
      <c r="R184" s="1026" t="str">
        <f>IFERROR(VLOOKUP($I184,'WM-AR'!$I$7:$AS$3267,16,FALSE),"")</f>
        <v/>
      </c>
      <c r="S184" s="1026" t="str">
        <f>IFERROR(VLOOKUP($I184,'WM-AR'!$I$7:$AS$3267,18,FALSE),"")</f>
        <v/>
      </c>
      <c r="T184" s="1026" t="str">
        <f>IFERROR(VLOOKUP($I184,'WM-AR'!$I$7:$AS$3267,20,FALSE),"")</f>
        <v/>
      </c>
      <c r="U184" s="1026" t="str">
        <f>IFERROR(VLOOKUP($I184,'WM-AR'!$I$7:$AS$3267,22,FALSE),"")</f>
        <v/>
      </c>
      <c r="V184" s="1026" t="str">
        <f>IFERROR(VLOOKUP($I184,'WM-AR'!$I$7:$AS$3267,24,FALSE),"")</f>
        <v/>
      </c>
      <c r="W184" s="1026" t="str">
        <f>IFERROR(VLOOKUP($I184,'WM-AR'!$I$7:$AS$3267,25,FALSE),"")</f>
        <v/>
      </c>
      <c r="X184" s="1026" t="str">
        <f>IFERROR(VLOOKUP($I184,'WM-AR'!$I$7:$AS$3267,26,FALSE),"")</f>
        <v/>
      </c>
      <c r="Y184" s="1026" t="str">
        <f>IFERROR(VLOOKUP($I184,'WM-AR'!$I$7:$AS$3267,27,FALSE),"")</f>
        <v/>
      </c>
      <c r="Z184" s="1026" t="str">
        <f>IFERROR(VLOOKUP($I184,'WM-AR'!$I$7:$AS$3267,28,FALSE),"")</f>
        <v/>
      </c>
      <c r="AA184" s="1026" t="str">
        <f>IFERROR(VLOOKUP($I184,'WM-AR'!$I$7:$AS$3267,29,FALSE),"")</f>
        <v/>
      </c>
      <c r="AB184" s="1026" t="str">
        <f>IFERROR(VLOOKUP($I184,'WM-AR'!$I$7:$AS$3267,30,FALSE),"")</f>
        <v/>
      </c>
      <c r="AC184" s="1026" t="str">
        <f>IFERROR(VLOOKUP($I184,'WM-AR'!$I$7:$AS$3267,31,FALSE),"")</f>
        <v/>
      </c>
      <c r="AD184" s="1026" t="str">
        <f>IFERROR(VLOOKUP($I184,'WM-AR'!$I$7:$AS$3267,32,FALSE),"")</f>
        <v/>
      </c>
      <c r="AE184" s="1026" t="str">
        <f>IFERROR(VLOOKUP($I184,'WM-AR'!$I$7:$AS$3267,33,FALSE),"")</f>
        <v/>
      </c>
      <c r="AF184" s="1027"/>
      <c r="AG184" s="834"/>
      <c r="AH184" s="834"/>
      <c r="AI184" s="836"/>
      <c r="AJ184" s="836" t="str">
        <f t="shared" ref="AJ184:AJ186" si="71">K184</f>
        <v/>
      </c>
      <c r="AK184" s="704"/>
      <c r="AL184" s="1028" t="str">
        <f>IF(AND(ISTEXT($E184),ISTEXT($B184)),"산출기준 &gt;&gt;  "&amp;_xlfn.XLOOKUP($E184,산출기준!$D:$D,산출기준!$E:$E,"매칭실패"),"")</f>
        <v/>
      </c>
    </row>
    <row r="185" spans="1:38">
      <c r="A185" s="1019"/>
      <c r="B185" s="705"/>
      <c r="C185" s="706"/>
      <c r="D185" s="711"/>
      <c r="E185" s="708"/>
      <c r="F185" s="1029"/>
      <c r="G185" s="882"/>
      <c r="H185" s="843"/>
      <c r="I185" s="712" t="str">
        <f t="shared" si="70"/>
        <v/>
      </c>
      <c r="J185" s="1030"/>
      <c r="K185" s="1031" t="str">
        <f>IFERROR(VLOOKUP($I185,'WM-AR'!$I$7:$AS$3267,34,FALSE),"")</f>
        <v/>
      </c>
      <c r="L185" s="1030" t="str">
        <f>IFERROR(VLOOKUP($I185,'WM-AR'!$I$7:$AS$3267,4,FALSE),"")</f>
        <v/>
      </c>
      <c r="M185" s="1030" t="str">
        <f>IFERROR(VLOOKUP($I185,'WM-AR'!$I$7:$AS$3267,6,FALSE),"")</f>
        <v/>
      </c>
      <c r="N185" s="1030" t="str">
        <f>IFERROR(VLOOKUP($I185,'WM-AR'!$I$7:$AS$3267,8,FALSE),"")</f>
        <v/>
      </c>
      <c r="O185" s="1032" t="str">
        <f>IFERROR(VLOOKUP($I185,'WM-AR'!$I$7:$AS$3267,10,FALSE),"")</f>
        <v/>
      </c>
      <c r="P185" s="1033" t="str">
        <f>IFERROR(VLOOKUP($I185,'WM-AR'!$I$7:$AS$3267,12,FALSE),"")</f>
        <v/>
      </c>
      <c r="Q185" s="1033" t="str">
        <f>IFERROR(VLOOKUP($I185,'WM-AR'!$I$7:$AS$3267,14,FALSE),"")</f>
        <v/>
      </c>
      <c r="R185" s="1033" t="str">
        <f>IFERROR(VLOOKUP($I185,'WM-AR'!$I$7:$AS$3267,16,FALSE),"")</f>
        <v/>
      </c>
      <c r="S185" s="1033" t="str">
        <f>IFERROR(VLOOKUP($I185,'WM-AR'!$I$7:$AS$3267,18,FALSE),"")</f>
        <v/>
      </c>
      <c r="T185" s="1033" t="str">
        <f>IFERROR(VLOOKUP($I185,'WM-AR'!$I$7:$AS$3267,20,FALSE),"")</f>
        <v/>
      </c>
      <c r="U185" s="1033" t="str">
        <f>IFERROR(VLOOKUP($I185,'WM-AR'!$I$7:$AS$3267,22,FALSE),"")</f>
        <v/>
      </c>
      <c r="V185" s="1033" t="str">
        <f>IFERROR(VLOOKUP($I185,'WM-AR'!$I$7:$AS$3267,24,FALSE),"")</f>
        <v/>
      </c>
      <c r="W185" s="1033" t="str">
        <f>IFERROR(VLOOKUP($I185,'WM-AR'!$I$7:$AS$3267,25,FALSE),"")</f>
        <v/>
      </c>
      <c r="X185" s="1033" t="str">
        <f>IFERROR(VLOOKUP($I185,'WM-AR'!$I$7:$AS$3267,26,FALSE),"")</f>
        <v/>
      </c>
      <c r="Y185" s="1033" t="str">
        <f>IFERROR(VLOOKUP($I185,'WM-AR'!$I$7:$AS$3267,27,FALSE),"")</f>
        <v/>
      </c>
      <c r="Z185" s="1033" t="str">
        <f>IFERROR(VLOOKUP($I185,'WM-AR'!$I$7:$AS$3267,28,FALSE),"")</f>
        <v/>
      </c>
      <c r="AA185" s="1033" t="str">
        <f>IFERROR(VLOOKUP($I185,'WM-AR'!$I$7:$AS$3267,29,FALSE),"")</f>
        <v/>
      </c>
      <c r="AB185" s="1033" t="str">
        <f>IFERROR(VLOOKUP($I185,'WM-AR'!$I$7:$AS$3267,30,FALSE),"")</f>
        <v/>
      </c>
      <c r="AC185" s="1033" t="str">
        <f>IFERROR(VLOOKUP($I185,'WM-AR'!$I$7:$AS$3267,31,FALSE),"")</f>
        <v/>
      </c>
      <c r="AD185" s="1033" t="str">
        <f>IFERROR(VLOOKUP($I185,'WM-AR'!$I$7:$AS$3267,32,FALSE),"")</f>
        <v/>
      </c>
      <c r="AE185" s="1033" t="str">
        <f>IFERROR(VLOOKUP($I185,'WM-AR'!$I$7:$AS$3267,33,FALSE),"")</f>
        <v/>
      </c>
      <c r="AF185" s="1034"/>
      <c r="AG185" s="852"/>
      <c r="AH185" s="852"/>
      <c r="AI185" s="854"/>
      <c r="AJ185" s="854" t="str">
        <f t="shared" si="71"/>
        <v/>
      </c>
      <c r="AK185" s="723"/>
      <c r="AL185" s="1028" t="str">
        <f>IF(AND(ISTEXT($E185),ISTEXT($B185)),"산출기준 &gt;&gt;  "&amp;_xlfn.XLOOKUP($E185,산출기준!$D:$D,산출기준!$E:$E,"매칭실패"),"")</f>
        <v/>
      </c>
    </row>
    <row r="186" spans="1:38">
      <c r="A186" s="1019"/>
      <c r="B186" s="724"/>
      <c r="C186" s="725"/>
      <c r="D186" s="731"/>
      <c r="E186" s="727"/>
      <c r="F186" s="1035"/>
      <c r="G186" s="886"/>
      <c r="H186" s="861"/>
      <c r="I186" s="732" t="str">
        <f t="shared" si="70"/>
        <v/>
      </c>
      <c r="J186" s="1036"/>
      <c r="K186" s="1037" t="str">
        <f>IFERROR(VLOOKUP($I186,'WM-AR'!$I$7:$AS$3267,34,FALSE),"")</f>
        <v/>
      </c>
      <c r="L186" s="1036" t="str">
        <f>IFERROR(VLOOKUP($I186,'WM-AR'!$I$7:$AS$3267,4,FALSE),"")</f>
        <v/>
      </c>
      <c r="M186" s="1036" t="str">
        <f>IFERROR(VLOOKUP($I186,'WM-AR'!$I$7:$AS$3267,6,FALSE),"")</f>
        <v/>
      </c>
      <c r="N186" s="1036" t="str">
        <f>IFERROR(VLOOKUP($I186,'WM-AR'!$I$7:$AS$3267,8,FALSE),"")</f>
        <v/>
      </c>
      <c r="O186" s="1038" t="str">
        <f>IFERROR(VLOOKUP($I186,'WM-AR'!$I$7:$AS$3267,10,FALSE),"")</f>
        <v/>
      </c>
      <c r="P186" s="1039" t="str">
        <f>IFERROR(VLOOKUP($I186,'WM-AR'!$I$7:$AS$3267,12,FALSE),"")</f>
        <v/>
      </c>
      <c r="Q186" s="1039" t="str">
        <f>IFERROR(VLOOKUP($I186,'WM-AR'!$I$7:$AS$3267,14,FALSE),"")</f>
        <v/>
      </c>
      <c r="R186" s="1039" t="str">
        <f>IFERROR(VLOOKUP($I186,'WM-AR'!$I$7:$AS$3267,16,FALSE),"")</f>
        <v/>
      </c>
      <c r="S186" s="1039" t="str">
        <f>IFERROR(VLOOKUP($I186,'WM-AR'!$I$7:$AS$3267,18,FALSE),"")</f>
        <v/>
      </c>
      <c r="T186" s="1039" t="str">
        <f>IFERROR(VLOOKUP($I186,'WM-AR'!$I$7:$AS$3267,20,FALSE),"")</f>
        <v/>
      </c>
      <c r="U186" s="1039" t="str">
        <f>IFERROR(VLOOKUP($I186,'WM-AR'!$I$7:$AS$3267,22,FALSE),"")</f>
        <v/>
      </c>
      <c r="V186" s="1039" t="str">
        <f>IFERROR(VLOOKUP($I186,'WM-AR'!$I$7:$AS$3267,24,FALSE),"")</f>
        <v/>
      </c>
      <c r="W186" s="1039" t="str">
        <f>IFERROR(VLOOKUP($I186,'WM-AR'!$I$7:$AS$3267,25,FALSE),"")</f>
        <v/>
      </c>
      <c r="X186" s="1039" t="str">
        <f>IFERROR(VLOOKUP($I186,'WM-AR'!$I$7:$AS$3267,26,FALSE),"")</f>
        <v/>
      </c>
      <c r="Y186" s="1039" t="str">
        <f>IFERROR(VLOOKUP($I186,'WM-AR'!$I$7:$AS$3267,27,FALSE),"")</f>
        <v/>
      </c>
      <c r="Z186" s="1039" t="str">
        <f>IFERROR(VLOOKUP($I186,'WM-AR'!$I$7:$AS$3267,28,FALSE),"")</f>
        <v/>
      </c>
      <c r="AA186" s="1039" t="str">
        <f>IFERROR(VLOOKUP($I186,'WM-AR'!$I$7:$AS$3267,29,FALSE),"")</f>
        <v/>
      </c>
      <c r="AB186" s="1039" t="str">
        <f>IFERROR(VLOOKUP($I186,'WM-AR'!$I$7:$AS$3267,30,FALSE),"")</f>
        <v/>
      </c>
      <c r="AC186" s="1039" t="str">
        <f>IFERROR(VLOOKUP($I186,'WM-AR'!$I$7:$AS$3267,31,FALSE),"")</f>
        <v/>
      </c>
      <c r="AD186" s="1039" t="str">
        <f>IFERROR(VLOOKUP($I186,'WM-AR'!$I$7:$AS$3267,32,FALSE),"")</f>
        <v/>
      </c>
      <c r="AE186" s="1039" t="str">
        <f>IFERROR(VLOOKUP($I186,'WM-AR'!$I$7:$AS$3267,33,FALSE),"")</f>
        <v/>
      </c>
      <c r="AF186" s="1040"/>
      <c r="AG186" s="870"/>
      <c r="AH186" s="870"/>
      <c r="AI186" s="871"/>
      <c r="AJ186" s="871" t="str">
        <f t="shared" si="71"/>
        <v/>
      </c>
      <c r="AK186" s="743"/>
      <c r="AL186" s="1028" t="str">
        <f>IF(AND(ISTEXT($E186),ISTEXT($B186)),"산출기준 &gt;&gt;  "&amp;_xlfn.XLOOKUP($E186,산출기준!$D:$D,산출기준!$E:$E,"매칭실패"),"")</f>
        <v/>
      </c>
    </row>
    <row r="187" spans="1:38">
      <c r="B187" s="635"/>
      <c r="C187" s="636"/>
      <c r="D187" s="636"/>
      <c r="E187" s="636"/>
      <c r="F187" s="638"/>
      <c r="G187" s="639"/>
      <c r="H187" s="639"/>
      <c r="I187" s="641"/>
      <c r="J187" s="642"/>
      <c r="K187" s="642"/>
      <c r="L187" s="642"/>
      <c r="M187" s="642"/>
      <c r="N187" s="642"/>
      <c r="O187" s="642"/>
      <c r="P187" s="642"/>
      <c r="Q187" s="642"/>
      <c r="R187" s="642"/>
      <c r="S187" s="642"/>
      <c r="T187" s="642"/>
      <c r="U187" s="642"/>
      <c r="V187" s="642"/>
      <c r="W187" s="642"/>
      <c r="X187" s="642"/>
      <c r="Y187" s="642"/>
      <c r="Z187" s="642"/>
      <c r="AA187" s="642"/>
      <c r="AB187" s="642"/>
      <c r="AC187" s="642"/>
      <c r="AD187" s="642"/>
      <c r="AE187" s="642"/>
      <c r="AF187" s="636"/>
      <c r="AG187" s="643"/>
      <c r="AH187" s="643"/>
      <c r="AI187" s="644"/>
      <c r="AJ187" s="644"/>
      <c r="AK187" s="639"/>
      <c r="AL187" s="88" t="str">
        <f>IF(AND(ISTEXT($E187),ISTEXT($B187)),"산출기준 &gt;&gt;  "&amp;_xlfn.XLOOKUP($E187,산출기준!$D:$D,산출기준!$E:$E,"매칭실패"),"")</f>
        <v/>
      </c>
    </row>
    <row r="188" spans="1:38">
      <c r="B188" s="645"/>
      <c r="C188" s="646"/>
      <c r="D188" s="648"/>
      <c r="E188" s="648"/>
      <c r="F188" s="1047"/>
      <c r="G188" s="645"/>
      <c r="H188" s="651"/>
      <c r="I188" s="652"/>
      <c r="J188" s="652"/>
      <c r="K188" s="653"/>
      <c r="L188" s="653"/>
      <c r="M188" s="653"/>
      <c r="N188" s="653"/>
      <c r="O188" s="653"/>
      <c r="P188" s="653"/>
      <c r="Q188" s="653"/>
      <c r="R188" s="653"/>
      <c r="S188" s="653"/>
      <c r="T188" s="653"/>
      <c r="U188" s="653"/>
      <c r="V188" s="653"/>
      <c r="W188" s="653"/>
      <c r="X188" s="653"/>
      <c r="Y188" s="653"/>
      <c r="Z188" s="653"/>
      <c r="AA188" s="653"/>
      <c r="AB188" s="653"/>
      <c r="AC188" s="653"/>
      <c r="AD188" s="653"/>
      <c r="AE188" s="653"/>
      <c r="AF188" s="656"/>
      <c r="AG188" s="656"/>
      <c r="AH188" s="656"/>
      <c r="AI188" s="656"/>
      <c r="AJ188" s="656"/>
      <c r="AK188" s="657"/>
      <c r="AL188" s="88" t="str">
        <f>IF(AND(ISTEXT($E188),ISTEXT($B188)),"산출기준 &gt;&gt;  "&amp;_xlfn.XLOOKUP($E188,산출기준!$D:$D,산출기준!$E:$E,"매칭실패"),"")</f>
        <v/>
      </c>
    </row>
    <row r="189" spans="1:38" ht="34.9" customHeight="1">
      <c r="B189" s="623">
        <v>3.4</v>
      </c>
      <c r="C189" s="626" t="s">
        <v>3176</v>
      </c>
      <c r="D189" s="626"/>
      <c r="E189" s="626"/>
      <c r="F189" s="627"/>
      <c r="G189" s="628"/>
      <c r="H189" s="628"/>
      <c r="I189" s="630"/>
      <c r="J189" s="630"/>
      <c r="K189" s="631"/>
      <c r="L189" s="631"/>
      <c r="M189" s="631"/>
      <c r="N189" s="631"/>
      <c r="O189" s="631"/>
      <c r="P189" s="631"/>
      <c r="Q189" s="631"/>
      <c r="R189" s="631"/>
      <c r="S189" s="631"/>
      <c r="T189" s="631"/>
      <c r="U189" s="631"/>
      <c r="V189" s="631"/>
      <c r="W189" s="631"/>
      <c r="X189" s="631"/>
      <c r="Y189" s="631"/>
      <c r="Z189" s="631"/>
      <c r="AA189" s="631"/>
      <c r="AB189" s="631"/>
      <c r="AC189" s="631"/>
      <c r="AD189" s="631"/>
      <c r="AE189" s="631"/>
      <c r="AF189" s="634"/>
      <c r="AG189" s="634"/>
      <c r="AH189" s="634"/>
      <c r="AI189" s="634"/>
      <c r="AJ189" s="634"/>
      <c r="AK189" s="634"/>
      <c r="AL189" s="88" t="str">
        <f>IF(AND(ISTEXT($E189),ISTEXT($B189)),"산출기준 &gt;&gt;  "&amp;_xlfn.XLOOKUP($E189,산출기준!$D:$D,산출기준!$E:$E,"매칭실패"),"")</f>
        <v/>
      </c>
    </row>
    <row r="190" spans="1:38">
      <c r="B190" s="645"/>
      <c r="C190" s="646"/>
      <c r="D190" s="648"/>
      <c r="E190" s="648"/>
      <c r="F190" s="1047"/>
      <c r="G190" s="645"/>
      <c r="H190" s="651"/>
      <c r="I190" s="652"/>
      <c r="J190" s="652"/>
      <c r="K190" s="653"/>
      <c r="L190" s="653"/>
      <c r="M190" s="653"/>
      <c r="N190" s="653"/>
      <c r="O190" s="653"/>
      <c r="P190" s="653"/>
      <c r="Q190" s="653"/>
      <c r="R190" s="653"/>
      <c r="S190" s="653"/>
      <c r="T190" s="653"/>
      <c r="U190" s="653"/>
      <c r="V190" s="653"/>
      <c r="W190" s="653"/>
      <c r="X190" s="653"/>
      <c r="Y190" s="653"/>
      <c r="Z190" s="653"/>
      <c r="AA190" s="653"/>
      <c r="AB190" s="653"/>
      <c r="AC190" s="653"/>
      <c r="AD190" s="653"/>
      <c r="AE190" s="653"/>
      <c r="AF190" s="656"/>
      <c r="AG190" s="656"/>
      <c r="AH190" s="656"/>
      <c r="AI190" s="656"/>
      <c r="AJ190" s="656"/>
      <c r="AK190" s="657"/>
      <c r="AL190" s="88" t="str">
        <f>IF(AND(ISTEXT($E190),ISTEXT($B190)),"산출기준 &gt;&gt;  "&amp;_xlfn.XLOOKUP($E190,산출기준!$D:$D,산출기준!$E:$E,"매칭실패"),"")</f>
        <v/>
      </c>
    </row>
    <row r="191" spans="1:38">
      <c r="B191" s="645"/>
      <c r="C191" s="1057" t="s">
        <v>3177</v>
      </c>
      <c r="D191" s="648"/>
      <c r="E191" s="648"/>
      <c r="F191" s="1047" t="s">
        <v>3178</v>
      </c>
      <c r="G191" s="645"/>
      <c r="H191" s="651"/>
      <c r="I191" s="652"/>
      <c r="J191" s="652"/>
      <c r="K191" s="653"/>
      <c r="L191" s="653"/>
      <c r="M191" s="653"/>
      <c r="N191" s="653"/>
      <c r="O191" s="653"/>
      <c r="P191" s="653"/>
      <c r="Q191" s="653"/>
      <c r="R191" s="653"/>
      <c r="S191" s="653"/>
      <c r="T191" s="653"/>
      <c r="U191" s="653"/>
      <c r="V191" s="653"/>
      <c r="W191" s="653"/>
      <c r="X191" s="653"/>
      <c r="Y191" s="653"/>
      <c r="Z191" s="653"/>
      <c r="AA191" s="653"/>
      <c r="AB191" s="653"/>
      <c r="AC191" s="653"/>
      <c r="AD191" s="653"/>
      <c r="AE191" s="653"/>
      <c r="AF191" s="656"/>
      <c r="AG191" s="656"/>
      <c r="AH191" s="656"/>
      <c r="AI191" s="656"/>
      <c r="AJ191" s="656"/>
      <c r="AK191" s="657"/>
      <c r="AL191" s="88" t="str">
        <f>IF(AND(ISTEXT($E191),ISTEXT($B191)),"산출기준 &gt;&gt;  "&amp;_xlfn.XLOOKUP($E191,산출기준!$D:$D,산출기준!$E:$E,"매칭실패"),"")</f>
        <v/>
      </c>
    </row>
    <row r="192" spans="1:38">
      <c r="B192" s="658"/>
      <c r="C192" s="659"/>
      <c r="D192" s="659"/>
      <c r="E192" s="659"/>
      <c r="F192" s="1056"/>
      <c r="G192" s="662"/>
      <c r="H192" s="662"/>
      <c r="I192" s="652"/>
      <c r="J192" s="664"/>
      <c r="K192" s="664"/>
      <c r="L192" s="664"/>
      <c r="M192" s="664"/>
      <c r="N192" s="664"/>
      <c r="O192" s="664"/>
      <c r="P192" s="664"/>
      <c r="Q192" s="664"/>
      <c r="R192" s="664"/>
      <c r="S192" s="664"/>
      <c r="T192" s="664"/>
      <c r="U192" s="664"/>
      <c r="V192" s="664"/>
      <c r="W192" s="664"/>
      <c r="X192" s="664"/>
      <c r="Y192" s="664"/>
      <c r="Z192" s="664"/>
      <c r="AA192" s="664"/>
      <c r="AB192" s="664"/>
      <c r="AC192" s="664"/>
      <c r="AD192" s="664"/>
      <c r="AE192" s="664"/>
      <c r="AF192" s="659"/>
      <c r="AG192" s="665"/>
      <c r="AH192" s="665"/>
      <c r="AI192" s="666"/>
      <c r="AJ192" s="666"/>
      <c r="AK192" s="662"/>
      <c r="AL192" s="88" t="str">
        <f>IF(AND(ISTEXT($E192),ISTEXT($B192)),"산출기준 &gt;&gt;  "&amp;_xlfn.XLOOKUP($E192,산출기준!$D:$D,산출기준!$E:$E,"매칭실패"),"")</f>
        <v/>
      </c>
    </row>
    <row r="193" spans="1:38" ht="34.9" customHeight="1">
      <c r="B193" s="808" t="str" cm="1">
        <f t="array" aca="1" ref="B193" ca="1">_xlfn.IFNA(INDIRECT("Family_표준_구성도!B"&amp;MATCH(F193,INDIRECT("Family_표준_구성도!"&amp;"C:C"),0)),"")</f>
        <v>3.4.1.1.1</v>
      </c>
      <c r="C193" s="668" t="s">
        <v>2016</v>
      </c>
      <c r="D193" s="809"/>
      <c r="E193" s="668" t="s">
        <v>2939</v>
      </c>
      <c r="F193" s="810" t="s">
        <v>3179</v>
      </c>
      <c r="G193" s="811"/>
      <c r="H193" s="917"/>
      <c r="I193" s="674"/>
      <c r="J193" s="674"/>
      <c r="K193" s="674"/>
      <c r="L193" s="674"/>
      <c r="M193" s="674"/>
      <c r="N193" s="675"/>
      <c r="O193" s="676"/>
      <c r="P193" s="677"/>
      <c r="Q193" s="677"/>
      <c r="R193" s="677"/>
      <c r="S193" s="677"/>
      <c r="T193" s="677"/>
      <c r="U193" s="677"/>
      <c r="V193" s="678"/>
      <c r="W193" s="679"/>
      <c r="X193" s="679"/>
      <c r="Y193" s="679"/>
      <c r="Z193" s="679"/>
      <c r="AA193" s="679"/>
      <c r="AB193" s="679"/>
      <c r="AC193" s="679"/>
      <c r="AD193" s="679"/>
      <c r="AE193" s="679"/>
      <c r="AF193" s="1043"/>
      <c r="AG193" s="682"/>
      <c r="AH193" s="682"/>
      <c r="AI193" s="682"/>
      <c r="AJ193" s="682"/>
      <c r="AK193" s="683"/>
      <c r="AL193" s="88" t="str">
        <f ca="1">IF(AND(ISTEXT($E193),ISTEXT($B193)),"산출기준 &gt;&gt;  "&amp;_xlfn.XLOOKUP($E193,산출기준!$D:$D,산출기준!$E:$E,"매칭실패"),"")</f>
        <v>산출기준 &gt;&gt;  [ 벽체 일반 산출 ]</v>
      </c>
    </row>
    <row r="194" spans="1:38" ht="49.9" customHeight="1" outlineLevel="1">
      <c r="B194" s="758"/>
      <c r="C194" s="759"/>
      <c r="D194" s="759"/>
      <c r="E194" s="814"/>
      <c r="F194" s="775"/>
      <c r="G194" s="759" t="str">
        <f t="shared" ref="G194" si="72">IF(IF(N194=0,"",N194)&amp;" | "&amp;IF(O194=0,"",O194)&amp;" | "&amp;IF(Q194=0,"",Q194)&amp;" | "&amp;IF(R194=0,"",R194)=" |  |  | ","",IF(N194=0,"",N194)&amp;" | "&amp;IF(O194=0,"",O194)&amp;" | "&amp;IF(Q194=0,"",Q194)&amp;" | "&amp;IF(R194=0,"",R194))</f>
        <v/>
      </c>
      <c r="H194" s="816"/>
      <c r="I194" s="765" t="str">
        <f>LEFT(H194,14)</f>
        <v/>
      </c>
      <c r="J194" s="766"/>
      <c r="K194" s="766" t="str">
        <f>IFERROR(VLOOKUP($I194,'WM-AR'!$I$7:$AS$3267,34,FALSE),"")</f>
        <v/>
      </c>
      <c r="L194" s="766" t="str">
        <f>IFERROR(VLOOKUP($I194,'WM-AR'!$I$7:$AS$3267,4,FALSE),"")</f>
        <v/>
      </c>
      <c r="M194" s="766" t="str">
        <f>IFERROR(VLOOKUP($I194,'WM-AR'!$I$7:$AS$3267,6,FALSE),"")</f>
        <v/>
      </c>
      <c r="N194" s="766" t="str">
        <f>IFERROR(VLOOKUP($I194,'WM-AR'!$I$7:$AS$3267,8,FALSE),"")</f>
        <v/>
      </c>
      <c r="O194" s="766" t="str">
        <f>IFERROR(VLOOKUP($I194,'WM-AR'!$I$7:$AS$3267,10,FALSE),"")</f>
        <v/>
      </c>
      <c r="P194" s="766" t="str">
        <f>IFERROR(VLOOKUP($I194,'WM-AR'!$I$7:$AS$3267,12,FALSE),"")</f>
        <v/>
      </c>
      <c r="Q194" s="766" t="str">
        <f>IFERROR(VLOOKUP($I194,'WM-AR'!$I$7:$AS$3267,14,FALSE),"")</f>
        <v/>
      </c>
      <c r="R194" s="766" t="str">
        <f>IFERROR(VLOOKUP($I194,'WM-AR'!$I$7:$AS$3267,16,FALSE),"")</f>
        <v/>
      </c>
      <c r="S194" s="766" t="str">
        <f>IFERROR(VLOOKUP($I194,'WM-AR'!$I$7:$AS$3267,18,FALSE),"")</f>
        <v/>
      </c>
      <c r="T194" s="766" t="str">
        <f>IFERROR(VLOOKUP($I194,'WM-AR'!$I$7:$AS$3267,20,FALSE),"")</f>
        <v/>
      </c>
      <c r="U194" s="766" t="str">
        <f>IFERROR(VLOOKUP($I194,'WM-AR'!$I$7:$AS$3267,22,FALSE),"")</f>
        <v/>
      </c>
      <c r="V194" s="766" t="str">
        <f>IFERROR(VLOOKUP($I194,'WM-AR'!$I$7:$AS$3267,24,FALSE),"")</f>
        <v/>
      </c>
      <c r="W194" s="766" t="str">
        <f>IFERROR(VLOOKUP($I194,'WM-AR'!$I$7:$AS$3267,25,FALSE),"")</f>
        <v/>
      </c>
      <c r="X194" s="766" t="str">
        <f>IFERROR(VLOOKUP($I194,'WM-AR'!$I$7:$AS$3267,26,FALSE),"")</f>
        <v/>
      </c>
      <c r="Y194" s="766" t="str">
        <f>IFERROR(VLOOKUP($I194,'WM-AR'!$I$7:$AS$3267,27,FALSE),"")</f>
        <v/>
      </c>
      <c r="Z194" s="766" t="str">
        <f>IFERROR(VLOOKUP($I194,'WM-AR'!$I$7:$AS$3267,28,FALSE),"")</f>
        <v/>
      </c>
      <c r="AA194" s="766" t="str">
        <f>IFERROR(VLOOKUP($I194,'WM-AR'!$I$7:$AS$3267,29,FALSE),"")</f>
        <v/>
      </c>
      <c r="AB194" s="766" t="str">
        <f>IFERROR(VLOOKUP($I194,'WM-AR'!$I$7:$AS$3267,30,FALSE),"")</f>
        <v/>
      </c>
      <c r="AC194" s="766" t="str">
        <f>IFERROR(VLOOKUP($I194,'WM-AR'!$I$7:$AS$3267,31,FALSE),"")</f>
        <v/>
      </c>
      <c r="AD194" s="766" t="str">
        <f>IFERROR(VLOOKUP($I194,'WM-AR'!$I$7:$AS$3267,32,FALSE),"")</f>
        <v/>
      </c>
      <c r="AE194" s="766" t="str">
        <f>IFERROR(VLOOKUP($I194,'WM-AR'!$I$7:$AS$3267,33,FALSE),"")</f>
        <v/>
      </c>
      <c r="AF194" s="1058"/>
      <c r="AG194" s="768"/>
      <c r="AH194" s="768"/>
      <c r="AI194" s="769"/>
      <c r="AJ194" s="769" t="str">
        <f>K194</f>
        <v/>
      </c>
      <c r="AK194" s="905"/>
      <c r="AL194" s="88" t="str">
        <f>IF(AND(ISTEXT($E194),ISTEXT($B194)),"산출기준 &gt;&gt;  "&amp;_xlfn.XLOOKUP($E194,산출기준!$D:$D,산출기준!$E:$E,"매칭실패"),"")</f>
        <v/>
      </c>
    </row>
    <row r="195" spans="1:38">
      <c r="A195" s="1019"/>
      <c r="B195" s="684"/>
      <c r="C195" s="685"/>
      <c r="D195" s="1020"/>
      <c r="E195" s="687"/>
      <c r="F195" s="1021"/>
      <c r="G195" s="875" t="s">
        <v>3179</v>
      </c>
      <c r="H195" s="824"/>
      <c r="I195" s="692" t="str">
        <f t="shared" ref="I195:I197" si="73">LEFT(H195,14)</f>
        <v/>
      </c>
      <c r="J195" s="1022"/>
      <c r="K195" s="1023" t="str">
        <f>IFERROR(VLOOKUP($I195,'WM-AR'!$I$7:$AS$3267,34,FALSE),"")</f>
        <v/>
      </c>
      <c r="L195" s="1024" t="str">
        <f>IFERROR(VLOOKUP($I195,'WM-AR'!$I$7:$AS$3267,4,FALSE),"")</f>
        <v/>
      </c>
      <c r="M195" s="1024" t="str">
        <f>IFERROR(VLOOKUP($I195,'WM-AR'!$I$7:$AS$3267,6,FALSE),"")</f>
        <v/>
      </c>
      <c r="N195" s="1024" t="str">
        <f>IFERROR(VLOOKUP($I195,'WM-AR'!$I$7:$AS$3267,8,FALSE),"")</f>
        <v/>
      </c>
      <c r="O195" s="1025" t="str">
        <f>IFERROR(VLOOKUP($I195,'WM-AR'!$I$7:$AS$3267,10,FALSE),"")</f>
        <v/>
      </c>
      <c r="P195" s="1026" t="str">
        <f>IFERROR(VLOOKUP($I195,'WM-AR'!$I$7:$AS$3267,12,FALSE),"")</f>
        <v/>
      </c>
      <c r="Q195" s="1026" t="str">
        <f>IFERROR(VLOOKUP($I195,'WM-AR'!$I$7:$AS$3267,14,FALSE),"")</f>
        <v/>
      </c>
      <c r="R195" s="1026" t="str">
        <f>IFERROR(VLOOKUP($I195,'WM-AR'!$I$7:$AS$3267,16,FALSE),"")</f>
        <v/>
      </c>
      <c r="S195" s="1026" t="str">
        <f>IFERROR(VLOOKUP($I195,'WM-AR'!$I$7:$AS$3267,18,FALSE),"")</f>
        <v/>
      </c>
      <c r="T195" s="1026" t="str">
        <f>IFERROR(VLOOKUP($I195,'WM-AR'!$I$7:$AS$3267,20,FALSE),"")</f>
        <v/>
      </c>
      <c r="U195" s="1026" t="str">
        <f>IFERROR(VLOOKUP($I195,'WM-AR'!$I$7:$AS$3267,22,FALSE),"")</f>
        <v/>
      </c>
      <c r="V195" s="1026" t="str">
        <f>IFERROR(VLOOKUP($I195,'WM-AR'!$I$7:$AS$3267,24,FALSE),"")</f>
        <v/>
      </c>
      <c r="W195" s="1026" t="str">
        <f>IFERROR(VLOOKUP($I195,'WM-AR'!$I$7:$AS$3267,25,FALSE),"")</f>
        <v/>
      </c>
      <c r="X195" s="1026" t="str">
        <f>IFERROR(VLOOKUP($I195,'WM-AR'!$I$7:$AS$3267,26,FALSE),"")</f>
        <v/>
      </c>
      <c r="Y195" s="1026" t="str">
        <f>IFERROR(VLOOKUP($I195,'WM-AR'!$I$7:$AS$3267,27,FALSE),"")</f>
        <v/>
      </c>
      <c r="Z195" s="1026" t="str">
        <f>IFERROR(VLOOKUP($I195,'WM-AR'!$I$7:$AS$3267,28,FALSE),"")</f>
        <v/>
      </c>
      <c r="AA195" s="1026" t="str">
        <f>IFERROR(VLOOKUP($I195,'WM-AR'!$I$7:$AS$3267,29,FALSE),"")</f>
        <v/>
      </c>
      <c r="AB195" s="1026" t="str">
        <f>IFERROR(VLOOKUP($I195,'WM-AR'!$I$7:$AS$3267,30,FALSE),"")</f>
        <v/>
      </c>
      <c r="AC195" s="1026" t="str">
        <f>IFERROR(VLOOKUP($I195,'WM-AR'!$I$7:$AS$3267,31,FALSE),"")</f>
        <v/>
      </c>
      <c r="AD195" s="1026" t="str">
        <f>IFERROR(VLOOKUP($I195,'WM-AR'!$I$7:$AS$3267,32,FALSE),"")</f>
        <v/>
      </c>
      <c r="AE195" s="1026" t="str">
        <f>IFERROR(VLOOKUP($I195,'WM-AR'!$I$7:$AS$3267,33,FALSE),"")</f>
        <v/>
      </c>
      <c r="AF195" s="1027"/>
      <c r="AG195" s="834"/>
      <c r="AH195" s="834"/>
      <c r="AI195" s="836"/>
      <c r="AJ195" s="836" t="str">
        <f t="shared" ref="AJ195:AJ197" si="74">K195</f>
        <v/>
      </c>
      <c r="AK195" s="704"/>
      <c r="AL195" s="1028" t="str">
        <f>IF(AND(ISTEXT($E195),ISTEXT($B195)),"산출기준 &gt;&gt;  "&amp;_xlfn.XLOOKUP($E195,산출기준!$D:$D,산출기준!$E:$E,"매칭실패"),"")</f>
        <v/>
      </c>
    </row>
    <row r="196" spans="1:38">
      <c r="A196" s="1019"/>
      <c r="B196" s="705"/>
      <c r="C196" s="706"/>
      <c r="D196" s="711"/>
      <c r="E196" s="708"/>
      <c r="F196" s="1029"/>
      <c r="G196" s="882"/>
      <c r="H196" s="843"/>
      <c r="I196" s="712" t="str">
        <f t="shared" si="73"/>
        <v/>
      </c>
      <c r="J196" s="1030"/>
      <c r="K196" s="1031" t="str">
        <f>IFERROR(VLOOKUP($I196,'WM-AR'!$I$7:$AS$3267,34,FALSE),"")</f>
        <v/>
      </c>
      <c r="L196" s="1030" t="str">
        <f>IFERROR(VLOOKUP($I196,'WM-AR'!$I$7:$AS$3267,4,FALSE),"")</f>
        <v/>
      </c>
      <c r="M196" s="1030" t="str">
        <f>IFERROR(VLOOKUP($I196,'WM-AR'!$I$7:$AS$3267,6,FALSE),"")</f>
        <v/>
      </c>
      <c r="N196" s="1030" t="str">
        <f>IFERROR(VLOOKUP($I196,'WM-AR'!$I$7:$AS$3267,8,FALSE),"")</f>
        <v/>
      </c>
      <c r="O196" s="1032" t="str">
        <f>IFERROR(VLOOKUP($I196,'WM-AR'!$I$7:$AS$3267,10,FALSE),"")</f>
        <v/>
      </c>
      <c r="P196" s="1033" t="str">
        <f>IFERROR(VLOOKUP($I196,'WM-AR'!$I$7:$AS$3267,12,FALSE),"")</f>
        <v/>
      </c>
      <c r="Q196" s="1033" t="str">
        <f>IFERROR(VLOOKUP($I196,'WM-AR'!$I$7:$AS$3267,14,FALSE),"")</f>
        <v/>
      </c>
      <c r="R196" s="1033" t="str">
        <f>IFERROR(VLOOKUP($I196,'WM-AR'!$I$7:$AS$3267,16,FALSE),"")</f>
        <v/>
      </c>
      <c r="S196" s="1033" t="str">
        <f>IFERROR(VLOOKUP($I196,'WM-AR'!$I$7:$AS$3267,18,FALSE),"")</f>
        <v/>
      </c>
      <c r="T196" s="1033" t="str">
        <f>IFERROR(VLOOKUP($I196,'WM-AR'!$I$7:$AS$3267,20,FALSE),"")</f>
        <v/>
      </c>
      <c r="U196" s="1033" t="str">
        <f>IFERROR(VLOOKUP($I196,'WM-AR'!$I$7:$AS$3267,22,FALSE),"")</f>
        <v/>
      </c>
      <c r="V196" s="1033" t="str">
        <f>IFERROR(VLOOKUP($I196,'WM-AR'!$I$7:$AS$3267,24,FALSE),"")</f>
        <v/>
      </c>
      <c r="W196" s="1033" t="str">
        <f>IFERROR(VLOOKUP($I196,'WM-AR'!$I$7:$AS$3267,25,FALSE),"")</f>
        <v/>
      </c>
      <c r="X196" s="1033" t="str">
        <f>IFERROR(VLOOKUP($I196,'WM-AR'!$I$7:$AS$3267,26,FALSE),"")</f>
        <v/>
      </c>
      <c r="Y196" s="1033" t="str">
        <f>IFERROR(VLOOKUP($I196,'WM-AR'!$I$7:$AS$3267,27,FALSE),"")</f>
        <v/>
      </c>
      <c r="Z196" s="1033" t="str">
        <f>IFERROR(VLOOKUP($I196,'WM-AR'!$I$7:$AS$3267,28,FALSE),"")</f>
        <v/>
      </c>
      <c r="AA196" s="1033" t="str">
        <f>IFERROR(VLOOKUP($I196,'WM-AR'!$I$7:$AS$3267,29,FALSE),"")</f>
        <v/>
      </c>
      <c r="AB196" s="1033" t="str">
        <f>IFERROR(VLOOKUP($I196,'WM-AR'!$I$7:$AS$3267,30,FALSE),"")</f>
        <v/>
      </c>
      <c r="AC196" s="1033" t="str">
        <f>IFERROR(VLOOKUP($I196,'WM-AR'!$I$7:$AS$3267,31,FALSE),"")</f>
        <v/>
      </c>
      <c r="AD196" s="1033" t="str">
        <f>IFERROR(VLOOKUP($I196,'WM-AR'!$I$7:$AS$3267,32,FALSE),"")</f>
        <v/>
      </c>
      <c r="AE196" s="1033" t="str">
        <f>IFERROR(VLOOKUP($I196,'WM-AR'!$I$7:$AS$3267,33,FALSE),"")</f>
        <v/>
      </c>
      <c r="AF196" s="1034"/>
      <c r="AG196" s="852"/>
      <c r="AH196" s="852"/>
      <c r="AI196" s="854"/>
      <c r="AJ196" s="854" t="str">
        <f t="shared" si="74"/>
        <v/>
      </c>
      <c r="AK196" s="723"/>
      <c r="AL196" s="1028" t="str">
        <f>IF(AND(ISTEXT($E196),ISTEXT($B196)),"산출기준 &gt;&gt;  "&amp;_xlfn.XLOOKUP($E196,산출기준!$D:$D,산출기준!$E:$E,"매칭실패"),"")</f>
        <v/>
      </c>
    </row>
    <row r="197" spans="1:38">
      <c r="A197" s="1019"/>
      <c r="B197" s="724"/>
      <c r="C197" s="725"/>
      <c r="D197" s="731"/>
      <c r="E197" s="727"/>
      <c r="F197" s="1035"/>
      <c r="G197" s="886"/>
      <c r="H197" s="861"/>
      <c r="I197" s="732" t="str">
        <f t="shared" si="73"/>
        <v/>
      </c>
      <c r="J197" s="1036"/>
      <c r="K197" s="1037" t="str">
        <f>IFERROR(VLOOKUP($I197,'WM-AR'!$I$7:$AS$3267,34,FALSE),"")</f>
        <v/>
      </c>
      <c r="L197" s="1036" t="str">
        <f>IFERROR(VLOOKUP($I197,'WM-AR'!$I$7:$AS$3267,4,FALSE),"")</f>
        <v/>
      </c>
      <c r="M197" s="1036" t="str">
        <f>IFERROR(VLOOKUP($I197,'WM-AR'!$I$7:$AS$3267,6,FALSE),"")</f>
        <v/>
      </c>
      <c r="N197" s="1036" t="str">
        <f>IFERROR(VLOOKUP($I197,'WM-AR'!$I$7:$AS$3267,8,FALSE),"")</f>
        <v/>
      </c>
      <c r="O197" s="1038" t="str">
        <f>IFERROR(VLOOKUP($I197,'WM-AR'!$I$7:$AS$3267,10,FALSE),"")</f>
        <v/>
      </c>
      <c r="P197" s="1039" t="str">
        <f>IFERROR(VLOOKUP($I197,'WM-AR'!$I$7:$AS$3267,12,FALSE),"")</f>
        <v/>
      </c>
      <c r="Q197" s="1039" t="str">
        <f>IFERROR(VLOOKUP($I197,'WM-AR'!$I$7:$AS$3267,14,FALSE),"")</f>
        <v/>
      </c>
      <c r="R197" s="1039" t="str">
        <f>IFERROR(VLOOKUP($I197,'WM-AR'!$I$7:$AS$3267,16,FALSE),"")</f>
        <v/>
      </c>
      <c r="S197" s="1039" t="str">
        <f>IFERROR(VLOOKUP($I197,'WM-AR'!$I$7:$AS$3267,18,FALSE),"")</f>
        <v/>
      </c>
      <c r="T197" s="1039" t="str">
        <f>IFERROR(VLOOKUP($I197,'WM-AR'!$I$7:$AS$3267,20,FALSE),"")</f>
        <v/>
      </c>
      <c r="U197" s="1039" t="str">
        <f>IFERROR(VLOOKUP($I197,'WM-AR'!$I$7:$AS$3267,22,FALSE),"")</f>
        <v/>
      </c>
      <c r="V197" s="1039" t="str">
        <f>IFERROR(VLOOKUP($I197,'WM-AR'!$I$7:$AS$3267,24,FALSE),"")</f>
        <v/>
      </c>
      <c r="W197" s="1039" t="str">
        <f>IFERROR(VLOOKUP($I197,'WM-AR'!$I$7:$AS$3267,25,FALSE),"")</f>
        <v/>
      </c>
      <c r="X197" s="1039" t="str">
        <f>IFERROR(VLOOKUP($I197,'WM-AR'!$I$7:$AS$3267,26,FALSE),"")</f>
        <v/>
      </c>
      <c r="Y197" s="1039" t="str">
        <f>IFERROR(VLOOKUP($I197,'WM-AR'!$I$7:$AS$3267,27,FALSE),"")</f>
        <v/>
      </c>
      <c r="Z197" s="1039" t="str">
        <f>IFERROR(VLOOKUP($I197,'WM-AR'!$I$7:$AS$3267,28,FALSE),"")</f>
        <v/>
      </c>
      <c r="AA197" s="1039" t="str">
        <f>IFERROR(VLOOKUP($I197,'WM-AR'!$I$7:$AS$3267,29,FALSE),"")</f>
        <v/>
      </c>
      <c r="AB197" s="1039" t="str">
        <f>IFERROR(VLOOKUP($I197,'WM-AR'!$I$7:$AS$3267,30,FALSE),"")</f>
        <v/>
      </c>
      <c r="AC197" s="1039" t="str">
        <f>IFERROR(VLOOKUP($I197,'WM-AR'!$I$7:$AS$3267,31,FALSE),"")</f>
        <v/>
      </c>
      <c r="AD197" s="1039" t="str">
        <f>IFERROR(VLOOKUP($I197,'WM-AR'!$I$7:$AS$3267,32,FALSE),"")</f>
        <v/>
      </c>
      <c r="AE197" s="1039" t="str">
        <f>IFERROR(VLOOKUP($I197,'WM-AR'!$I$7:$AS$3267,33,FALSE),"")</f>
        <v/>
      </c>
      <c r="AF197" s="1040"/>
      <c r="AG197" s="870"/>
      <c r="AH197" s="870"/>
      <c r="AI197" s="871"/>
      <c r="AJ197" s="871" t="str">
        <f t="shared" si="74"/>
        <v/>
      </c>
      <c r="AK197" s="743"/>
      <c r="AL197" s="1028" t="str">
        <f>IF(AND(ISTEXT($E197),ISTEXT($B197)),"산출기준 &gt;&gt;  "&amp;_xlfn.XLOOKUP($E197,산출기준!$D:$D,산출기준!$E:$E,"매칭실패"),"")</f>
        <v/>
      </c>
    </row>
    <row r="198" spans="1:38">
      <c r="B198" s="658"/>
      <c r="C198" s="659"/>
      <c r="D198" s="659"/>
      <c r="E198" s="659"/>
      <c r="F198" s="661"/>
      <c r="G198" s="662"/>
      <c r="H198" s="662"/>
      <c r="I198" s="652"/>
      <c r="J198" s="664"/>
      <c r="K198" s="664"/>
      <c r="L198" s="664"/>
      <c r="M198" s="664"/>
      <c r="N198" s="664"/>
      <c r="O198" s="664"/>
      <c r="P198" s="664"/>
      <c r="Q198" s="664"/>
      <c r="R198" s="664"/>
      <c r="S198" s="664"/>
      <c r="T198" s="664"/>
      <c r="U198" s="664"/>
      <c r="V198" s="664"/>
      <c r="W198" s="664"/>
      <c r="X198" s="664"/>
      <c r="Y198" s="664"/>
      <c r="Z198" s="664"/>
      <c r="AA198" s="664"/>
      <c r="AB198" s="664"/>
      <c r="AC198" s="664"/>
      <c r="AD198" s="664"/>
      <c r="AE198" s="664"/>
      <c r="AF198" s="659"/>
      <c r="AG198" s="665"/>
      <c r="AH198" s="665"/>
      <c r="AI198" s="666"/>
      <c r="AJ198" s="666"/>
      <c r="AK198" s="662"/>
    </row>
    <row r="199" spans="1:38">
      <c r="B199" s="645"/>
      <c r="C199" s="646"/>
      <c r="D199" s="648"/>
      <c r="E199" s="648"/>
      <c r="F199" s="1047"/>
      <c r="G199" s="645"/>
      <c r="H199" s="651"/>
      <c r="I199" s="652"/>
      <c r="J199" s="652"/>
      <c r="K199" s="653"/>
      <c r="L199" s="653"/>
      <c r="M199" s="653"/>
      <c r="N199" s="653"/>
      <c r="O199" s="653"/>
      <c r="P199" s="653"/>
      <c r="Q199" s="653"/>
      <c r="R199" s="653"/>
      <c r="S199" s="653"/>
      <c r="T199" s="653"/>
      <c r="U199" s="653"/>
      <c r="V199" s="653"/>
      <c r="W199" s="653"/>
      <c r="X199" s="653"/>
      <c r="Y199" s="653"/>
      <c r="Z199" s="653"/>
      <c r="AA199" s="653"/>
      <c r="AB199" s="653"/>
      <c r="AC199" s="653"/>
      <c r="AD199" s="653"/>
      <c r="AE199" s="653"/>
      <c r="AF199" s="656"/>
      <c r="AG199" s="656"/>
      <c r="AH199" s="656"/>
      <c r="AI199" s="656"/>
      <c r="AJ199" s="656"/>
      <c r="AK199" s="657"/>
    </row>
    <row r="200" spans="1:38">
      <c r="B200" s="645"/>
      <c r="C200" s="646"/>
      <c r="D200" s="648"/>
      <c r="E200" s="648"/>
      <c r="F200" s="1047"/>
      <c r="G200" s="645"/>
      <c r="H200" s="651"/>
      <c r="I200" s="652"/>
      <c r="J200" s="652"/>
      <c r="K200" s="653"/>
      <c r="L200" s="653"/>
      <c r="M200" s="653"/>
      <c r="N200" s="653"/>
      <c r="O200" s="653"/>
      <c r="P200" s="653"/>
      <c r="Q200" s="653"/>
      <c r="R200" s="653"/>
      <c r="S200" s="653"/>
      <c r="T200" s="653"/>
      <c r="U200" s="653"/>
      <c r="V200" s="653"/>
      <c r="W200" s="653"/>
      <c r="X200" s="653"/>
      <c r="Y200" s="653"/>
      <c r="Z200" s="653"/>
      <c r="AA200" s="653"/>
      <c r="AB200" s="653"/>
      <c r="AC200" s="653"/>
      <c r="AD200" s="653"/>
      <c r="AE200" s="653"/>
      <c r="AF200" s="656"/>
      <c r="AG200" s="656"/>
      <c r="AH200" s="656"/>
      <c r="AI200" s="656"/>
      <c r="AJ200" s="656"/>
      <c r="AK200" s="657"/>
    </row>
    <row r="201" spans="1:38">
      <c r="B201" s="658"/>
      <c r="C201" s="659"/>
      <c r="D201" s="659"/>
      <c r="E201" s="659"/>
      <c r="F201" s="661"/>
      <c r="G201" s="662"/>
      <c r="H201" s="662"/>
      <c r="I201" s="652"/>
      <c r="J201" s="664"/>
      <c r="K201" s="664"/>
      <c r="L201" s="664"/>
      <c r="M201" s="664"/>
      <c r="N201" s="664"/>
      <c r="O201" s="664"/>
      <c r="P201" s="664"/>
      <c r="Q201" s="664"/>
      <c r="R201" s="664"/>
      <c r="S201" s="664"/>
      <c r="T201" s="664"/>
      <c r="U201" s="664"/>
      <c r="V201" s="664"/>
      <c r="W201" s="664"/>
      <c r="X201" s="664"/>
      <c r="Y201" s="664"/>
      <c r="Z201" s="664"/>
      <c r="AA201" s="664"/>
      <c r="AB201" s="664"/>
      <c r="AC201" s="664"/>
      <c r="AD201" s="664"/>
      <c r="AE201" s="664"/>
      <c r="AF201" s="659"/>
      <c r="AG201" s="665"/>
      <c r="AH201" s="665"/>
      <c r="AI201" s="666"/>
      <c r="AJ201" s="666"/>
      <c r="AK201" s="662"/>
    </row>
    <row r="202" spans="1:38">
      <c r="B202" s="658"/>
      <c r="C202" s="659"/>
      <c r="D202" s="659"/>
      <c r="E202" s="659"/>
      <c r="F202" s="661"/>
      <c r="G202" s="662"/>
      <c r="H202" s="662"/>
      <c r="I202" s="652"/>
      <c r="J202" s="664"/>
      <c r="K202" s="664"/>
      <c r="L202" s="664"/>
      <c r="M202" s="664"/>
      <c r="N202" s="664"/>
      <c r="O202" s="664"/>
      <c r="P202" s="664"/>
      <c r="Q202" s="664"/>
      <c r="R202" s="664"/>
      <c r="S202" s="664"/>
      <c r="T202" s="664"/>
      <c r="U202" s="664"/>
      <c r="V202" s="664"/>
      <c r="W202" s="664"/>
      <c r="X202" s="664"/>
      <c r="Y202" s="664"/>
      <c r="Z202" s="664"/>
      <c r="AA202" s="664"/>
      <c r="AB202" s="664"/>
      <c r="AC202" s="664"/>
      <c r="AD202" s="664"/>
      <c r="AE202" s="664"/>
      <c r="AF202" s="659"/>
      <c r="AG202" s="665"/>
      <c r="AH202" s="665"/>
      <c r="AI202" s="666"/>
      <c r="AJ202" s="666"/>
      <c r="AK202" s="662"/>
    </row>
    <row r="203" spans="1:38">
      <c r="B203" s="658"/>
      <c r="C203" s="659"/>
      <c r="D203" s="659"/>
      <c r="E203" s="659"/>
      <c r="F203" s="661"/>
      <c r="G203" s="662"/>
      <c r="H203" s="662"/>
      <c r="I203" s="652"/>
      <c r="J203" s="664"/>
      <c r="K203" s="664"/>
      <c r="L203" s="664"/>
      <c r="M203" s="664"/>
      <c r="N203" s="664"/>
      <c r="O203" s="664"/>
      <c r="P203" s="664"/>
      <c r="Q203" s="664"/>
      <c r="R203" s="664"/>
      <c r="S203" s="664"/>
      <c r="T203" s="664"/>
      <c r="U203" s="664"/>
      <c r="V203" s="664"/>
      <c r="W203" s="664"/>
      <c r="X203" s="664"/>
      <c r="Y203" s="664"/>
      <c r="Z203" s="664"/>
      <c r="AA203" s="664"/>
      <c r="AB203" s="664"/>
      <c r="AC203" s="664"/>
      <c r="AD203" s="664"/>
      <c r="AE203" s="664"/>
      <c r="AF203" s="659"/>
      <c r="AG203" s="665"/>
      <c r="AH203" s="665"/>
      <c r="AI203" s="666"/>
      <c r="AJ203" s="666"/>
      <c r="AK203" s="662"/>
    </row>
    <row r="204" spans="1:38">
      <c r="B204" s="658"/>
      <c r="C204" s="659"/>
      <c r="D204" s="659"/>
      <c r="E204" s="659"/>
      <c r="F204" s="661"/>
      <c r="G204" s="662"/>
      <c r="H204" s="662"/>
      <c r="I204" s="652"/>
      <c r="J204" s="664"/>
      <c r="K204" s="664"/>
      <c r="L204" s="664"/>
      <c r="M204" s="664"/>
      <c r="N204" s="664"/>
      <c r="O204" s="664"/>
      <c r="P204" s="664"/>
      <c r="Q204" s="664"/>
      <c r="R204" s="664"/>
      <c r="S204" s="664"/>
      <c r="T204" s="664"/>
      <c r="U204" s="664"/>
      <c r="V204" s="664"/>
      <c r="W204" s="664"/>
      <c r="X204" s="664"/>
      <c r="Y204" s="664"/>
      <c r="Z204" s="664"/>
      <c r="AA204" s="664"/>
      <c r="AB204" s="664"/>
      <c r="AC204" s="664"/>
      <c r="AD204" s="664"/>
      <c r="AE204" s="664"/>
      <c r="AF204" s="659"/>
      <c r="AG204" s="665"/>
      <c r="AH204" s="665"/>
      <c r="AI204" s="666"/>
      <c r="AJ204" s="666"/>
      <c r="AK204" s="662"/>
    </row>
    <row r="205" spans="1:38">
      <c r="B205" s="658"/>
      <c r="C205" s="659"/>
      <c r="D205" s="659"/>
      <c r="E205" s="659"/>
      <c r="F205" s="661"/>
      <c r="G205" s="662"/>
      <c r="H205" s="662"/>
      <c r="I205" s="652"/>
      <c r="J205" s="664"/>
      <c r="K205" s="664"/>
      <c r="L205" s="664"/>
      <c r="M205" s="664"/>
      <c r="N205" s="664"/>
      <c r="O205" s="664"/>
      <c r="P205" s="664"/>
      <c r="Q205" s="664"/>
      <c r="R205" s="664"/>
      <c r="S205" s="664"/>
      <c r="T205" s="664"/>
      <c r="U205" s="664"/>
      <c r="V205" s="664"/>
      <c r="W205" s="664"/>
      <c r="X205" s="664"/>
      <c r="Y205" s="664"/>
      <c r="Z205" s="664"/>
      <c r="AA205" s="664"/>
      <c r="AB205" s="664"/>
      <c r="AC205" s="664"/>
      <c r="AD205" s="664"/>
      <c r="AE205" s="664"/>
      <c r="AF205" s="659"/>
      <c r="AG205" s="665"/>
      <c r="AH205" s="665"/>
      <c r="AI205" s="666"/>
      <c r="AJ205" s="666"/>
      <c r="AK205" s="662"/>
    </row>
    <row r="206" spans="1:38">
      <c r="B206" s="658"/>
      <c r="C206" s="659"/>
      <c r="D206" s="659"/>
      <c r="E206" s="659"/>
      <c r="F206" s="661"/>
      <c r="G206" s="662"/>
      <c r="H206" s="662"/>
      <c r="I206" s="652"/>
      <c r="J206" s="664"/>
      <c r="K206" s="664"/>
      <c r="L206" s="664"/>
      <c r="M206" s="664"/>
      <c r="N206" s="664"/>
      <c r="O206" s="664"/>
      <c r="P206" s="664"/>
      <c r="Q206" s="664"/>
      <c r="R206" s="664"/>
      <c r="S206" s="664"/>
      <c r="T206" s="664"/>
      <c r="U206" s="664"/>
      <c r="V206" s="664"/>
      <c r="W206" s="664"/>
      <c r="X206" s="664"/>
      <c r="Y206" s="664"/>
      <c r="Z206" s="664"/>
      <c r="AA206" s="664"/>
      <c r="AB206" s="664"/>
      <c r="AC206" s="664"/>
      <c r="AD206" s="664"/>
      <c r="AE206" s="664"/>
      <c r="AF206" s="659"/>
      <c r="AG206" s="665"/>
      <c r="AH206" s="665"/>
      <c r="AI206" s="666"/>
      <c r="AJ206" s="666"/>
      <c r="AK206" s="662"/>
    </row>
  </sheetData>
  <mergeCells count="1">
    <mergeCell ref="AI2:AJ2"/>
  </mergeCells>
  <phoneticPr fontId="4"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78C0D931-6437-407d-A8EE-F0AAD7539E65}">
      <x14:conditionalFormattings>
        <x14:conditionalFormatting xmlns:xm="http://schemas.microsoft.com/office/excel/2006/main">
          <x14:cfRule type="expression" priority="2" id="{69927399-7E84-4DFB-BC55-98B395B8860A}">
            <xm:f>Family_표준_구성도!$E$2="실행"</xm:f>
            <x14:dxf>
              <font>
                <strike/>
                <color theme="1" tint="0.34998626667073579"/>
              </font>
            </x14:dxf>
          </x14:cfRule>
          <xm:sqref>AG1:AG1048576</xm:sqref>
        </x14:conditionalFormatting>
        <x14:conditionalFormatting xmlns:xm="http://schemas.microsoft.com/office/excel/2006/main">
          <x14:cfRule type="expression" priority="1" id="{5D32D4D3-1088-4AAE-9C65-6C6431DDB643}">
            <xm:f>Family_표준_구성도!$E$2="입찰"</xm:f>
            <x14:dxf>
              <font>
                <strike/>
                <color theme="1" tint="0.34998626667073579"/>
              </font>
            </x14:dxf>
          </x14:cfRule>
          <xm:sqref>AH1:AH1048576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3DD8E6B9-44A8-4A00-A4D3-F87720BF753E}">
          <x14:formula1>
            <xm:f>'WM-AR'!$F$7:$F$2292</xm:f>
          </x14:formula1>
          <xm:sqref>H9:H12 H194:H197 H15:H18 H177:H180 H171:H174 H160:H163 H154:H157 H145:H149 H139:H142 H130:H134 H123:H127 H117:H120 H81:H86 H99:H104 H91:H96 H21:H24 H73:H78 H63:H68 H55:H58 H49:H52 H41:H44 H35:H38 H29:H32 H109:H112 H183:H186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9E242-C0C1-4236-B398-FABFE792C020}">
  <sheetPr filterMode="1">
    <tabColor theme="7" tint="0.79998168889431442"/>
  </sheetPr>
  <dimension ref="A1:GX399"/>
  <sheetViews>
    <sheetView view="pageBreakPreview" zoomScale="70" zoomScaleNormal="70" zoomScaleSheetLayoutView="70" workbookViewId="0">
      <pane ySplit="2" topLeftCell="A321" activePane="bottomLeft" state="frozen"/>
      <selection activeCell="C227" sqref="C227"/>
      <selection pane="bottomLeft" activeCell="C227" sqref="C227"/>
    </sheetView>
  </sheetViews>
  <sheetFormatPr defaultColWidth="9" defaultRowHeight="16.5" outlineLevelRow="1" outlineLevelCol="1"/>
  <cols>
    <col min="1" max="1" width="1.75" style="658" customWidth="1"/>
    <col min="2" max="2" width="6" style="88" customWidth="1"/>
    <col min="3" max="3" width="7.75" style="593" customWidth="1"/>
    <col min="4" max="4" width="7.75" style="1257" customWidth="1"/>
    <col min="5" max="6" width="7.75" style="593" customWidth="1"/>
    <col min="7" max="7" width="51" style="88" customWidth="1"/>
    <col min="8" max="8" width="45.625" style="88" customWidth="1"/>
    <col min="9" max="9" width="12.75" style="598" customWidth="1"/>
    <col min="10" max="10" width="5.75" style="598" customWidth="1"/>
    <col min="11" max="11" width="5.75" style="599" customWidth="1"/>
    <col min="12" max="12" width="8.75" style="599" hidden="1" customWidth="1" outlineLevel="1"/>
    <col min="13" max="14" width="9.75" style="599" hidden="1" customWidth="1" outlineLevel="1"/>
    <col min="15" max="16" width="7.75" style="599" hidden="1" customWidth="1" outlineLevel="1"/>
    <col min="17" max="17" width="8.75" style="599" hidden="1" customWidth="1" outlineLevel="1"/>
    <col min="18" max="22" width="7.75" style="599" hidden="1" customWidth="1" outlineLevel="1"/>
    <col min="23" max="31" width="5.75" style="599" hidden="1" customWidth="1" outlineLevel="1"/>
    <col min="32" max="32" width="24.75" style="88" customWidth="1" collapsed="1"/>
    <col min="33" max="34" width="21.625" style="88" customWidth="1"/>
    <col min="35" max="35" width="8.75" style="88" customWidth="1"/>
    <col min="36" max="36" width="4.75" style="88" customWidth="1"/>
    <col min="37" max="37" width="17.25" style="1258" customWidth="1"/>
    <col min="38" max="38" width="40.875" style="88" customWidth="1"/>
    <col min="39" max="16384" width="9" style="88"/>
  </cols>
  <sheetData>
    <row r="1" spans="2:206" s="658" customFormat="1" ht="34.9" customHeight="1">
      <c r="B1" s="801" t="s">
        <v>3180</v>
      </c>
      <c r="C1" s="802"/>
      <c r="D1" s="1060"/>
      <c r="E1" s="802"/>
      <c r="F1" s="802"/>
      <c r="G1" s="804" t="str">
        <f>HYPERLINK("#Family_표준_구성도!$B$7","표준구성도로 가기")</f>
        <v>표준구성도로 가기</v>
      </c>
      <c r="I1" s="805"/>
      <c r="J1" s="805"/>
      <c r="K1" s="806"/>
      <c r="L1" s="806"/>
      <c r="M1" s="806"/>
      <c r="N1" s="806"/>
      <c r="O1" s="806"/>
      <c r="P1" s="806"/>
      <c r="Q1" s="806"/>
      <c r="R1" s="806"/>
      <c r="S1" s="806"/>
      <c r="T1" s="806"/>
      <c r="U1" s="806"/>
      <c r="V1" s="806"/>
      <c r="W1" s="806"/>
      <c r="X1" s="806"/>
      <c r="Y1" s="806"/>
      <c r="Z1" s="806"/>
      <c r="AA1" s="806"/>
      <c r="AB1" s="806"/>
      <c r="AC1" s="806"/>
      <c r="AD1" s="806"/>
      <c r="AE1" s="806"/>
      <c r="AK1" s="1061"/>
    </row>
    <row r="2" spans="2:206" ht="49.9" hidden="1" customHeight="1">
      <c r="B2" s="602" t="s">
        <v>2554</v>
      </c>
      <c r="C2" s="602" t="s">
        <v>2555</v>
      </c>
      <c r="D2" s="603" t="s">
        <v>2556</v>
      </c>
      <c r="E2" s="602" t="s">
        <v>1646</v>
      </c>
      <c r="F2" s="604" t="s">
        <v>2557</v>
      </c>
      <c r="G2" s="603" t="s">
        <v>2558</v>
      </c>
      <c r="H2" s="602" t="s">
        <v>2560</v>
      </c>
      <c r="I2" s="602" t="s">
        <v>2561</v>
      </c>
      <c r="J2" s="603" t="s">
        <v>2562</v>
      </c>
      <c r="K2" s="606" t="s">
        <v>2563</v>
      </c>
      <c r="L2" s="606" t="s">
        <v>2564</v>
      </c>
      <c r="M2" s="606" t="s">
        <v>2565</v>
      </c>
      <c r="N2" s="606" t="s">
        <v>2566</v>
      </c>
      <c r="O2" s="606" t="s">
        <v>2567</v>
      </c>
      <c r="P2" s="606" t="s">
        <v>2568</v>
      </c>
      <c r="Q2" s="606" t="s">
        <v>2569</v>
      </c>
      <c r="R2" s="606" t="s">
        <v>2570</v>
      </c>
      <c r="S2" s="606" t="s">
        <v>2571</v>
      </c>
      <c r="T2" s="606" t="s">
        <v>2572</v>
      </c>
      <c r="U2" s="606" t="s">
        <v>2573</v>
      </c>
      <c r="V2" s="606" t="s">
        <v>2574</v>
      </c>
      <c r="W2" s="606" t="s">
        <v>2575</v>
      </c>
      <c r="X2" s="606" t="s">
        <v>2576</v>
      </c>
      <c r="Y2" s="606" t="s">
        <v>2577</v>
      </c>
      <c r="Z2" s="606" t="s">
        <v>2578</v>
      </c>
      <c r="AA2" s="606" t="s">
        <v>2579</v>
      </c>
      <c r="AB2" s="606" t="s">
        <v>2580</v>
      </c>
      <c r="AC2" s="606" t="s">
        <v>2581</v>
      </c>
      <c r="AD2" s="606" t="s">
        <v>2582</v>
      </c>
      <c r="AE2" s="606" t="s">
        <v>2583</v>
      </c>
      <c r="AF2" s="603" t="s">
        <v>2584</v>
      </c>
      <c r="AG2" s="610" t="s">
        <v>2665</v>
      </c>
      <c r="AH2" s="610" t="s">
        <v>2666</v>
      </c>
      <c r="AI2" s="608" t="s">
        <v>2587</v>
      </c>
      <c r="AJ2" s="609"/>
      <c r="AK2" s="610" t="s">
        <v>2588</v>
      </c>
    </row>
    <row r="3" spans="2:206" ht="34.9" customHeight="1">
      <c r="B3" s="611">
        <v>4</v>
      </c>
      <c r="C3" s="612" t="s">
        <v>3181</v>
      </c>
      <c r="D3" s="1062"/>
      <c r="E3" s="612"/>
      <c r="F3" s="612"/>
      <c r="G3" s="1063"/>
      <c r="H3" s="1063"/>
      <c r="I3" s="618"/>
      <c r="J3" s="618"/>
      <c r="K3" s="619"/>
      <c r="L3" s="619"/>
      <c r="M3" s="619"/>
      <c r="N3" s="619"/>
      <c r="O3" s="619"/>
      <c r="P3" s="619"/>
      <c r="Q3" s="619"/>
      <c r="R3" s="619"/>
      <c r="S3" s="619"/>
      <c r="T3" s="619"/>
      <c r="U3" s="619"/>
      <c r="V3" s="619"/>
      <c r="W3" s="619"/>
      <c r="X3" s="619"/>
      <c r="Y3" s="619"/>
      <c r="Z3" s="619"/>
      <c r="AA3" s="619"/>
      <c r="AB3" s="619"/>
      <c r="AC3" s="619"/>
      <c r="AD3" s="619"/>
      <c r="AE3" s="619"/>
      <c r="AF3" s="622"/>
      <c r="AG3" s="622"/>
      <c r="AH3" s="622"/>
      <c r="AI3" s="622"/>
      <c r="AJ3" s="622"/>
      <c r="AK3" s="1064"/>
    </row>
    <row r="4" spans="2:206" ht="34.9" customHeight="1">
      <c r="B4" s="623">
        <v>4.0999999999999996</v>
      </c>
      <c r="C4" s="626" t="s">
        <v>3182</v>
      </c>
      <c r="D4" s="1065"/>
      <c r="E4" s="626"/>
      <c r="F4" s="626"/>
      <c r="G4" s="1066"/>
      <c r="H4" s="1066"/>
      <c r="I4" s="630"/>
      <c r="J4" s="630"/>
      <c r="K4" s="631"/>
      <c r="L4" s="631"/>
      <c r="M4" s="631"/>
      <c r="N4" s="631"/>
      <c r="O4" s="631"/>
      <c r="P4" s="631"/>
      <c r="Q4" s="631"/>
      <c r="R4" s="631"/>
      <c r="S4" s="631"/>
      <c r="T4" s="631"/>
      <c r="U4" s="631"/>
      <c r="V4" s="631"/>
      <c r="W4" s="631"/>
      <c r="X4" s="631"/>
      <c r="Y4" s="631"/>
      <c r="Z4" s="631"/>
      <c r="AA4" s="631"/>
      <c r="AB4" s="631"/>
      <c r="AC4" s="631"/>
      <c r="AD4" s="631"/>
      <c r="AE4" s="631"/>
      <c r="AF4" s="634"/>
      <c r="AG4" s="634"/>
      <c r="AH4" s="634"/>
      <c r="AI4" s="634"/>
      <c r="AJ4" s="634"/>
      <c r="AK4" s="1067"/>
    </row>
    <row r="5" spans="2:206" ht="19.899999999999999" customHeight="1">
      <c r="B5" s="635"/>
      <c r="C5" s="1068"/>
      <c r="D5" s="1069"/>
      <c r="E5" s="1068"/>
      <c r="F5" s="1068"/>
      <c r="G5" s="1070"/>
      <c r="H5" s="1070"/>
      <c r="I5" s="1071" t="str">
        <f t="shared" ref="I5" si="0">LEFT(H5,14)</f>
        <v/>
      </c>
      <c r="J5" s="1071"/>
      <c r="K5" s="1071"/>
      <c r="L5" s="1071"/>
      <c r="M5" s="1071"/>
      <c r="N5" s="1071"/>
      <c r="O5" s="1071"/>
      <c r="P5" s="1071"/>
      <c r="Q5" s="1071"/>
      <c r="R5" s="1071"/>
      <c r="S5" s="1071"/>
      <c r="T5" s="1071"/>
      <c r="U5" s="1071"/>
      <c r="V5" s="1071"/>
      <c r="W5" s="1071"/>
      <c r="X5" s="1071"/>
      <c r="Y5" s="1071"/>
      <c r="Z5" s="1071"/>
      <c r="AA5" s="1071"/>
      <c r="AB5" s="1071"/>
      <c r="AC5" s="1071"/>
      <c r="AD5" s="1071"/>
      <c r="AE5" s="1071"/>
      <c r="AF5" s="1072"/>
      <c r="AG5" s="1072"/>
      <c r="AH5" s="1072"/>
      <c r="AI5" s="1072"/>
      <c r="AJ5" s="1072"/>
      <c r="AK5" s="1073"/>
    </row>
    <row r="6" spans="2:206" ht="19.899999999999999" customHeight="1">
      <c r="B6" s="658"/>
      <c r="C6" s="648" t="s">
        <v>3183</v>
      </c>
      <c r="D6" s="1074"/>
      <c r="E6" s="648"/>
      <c r="F6" s="1057" t="s">
        <v>3184</v>
      </c>
      <c r="G6" s="1057"/>
      <c r="H6" s="1057"/>
      <c r="I6" s="652"/>
      <c r="J6" s="652"/>
      <c r="K6" s="653"/>
      <c r="L6" s="653"/>
      <c r="M6" s="653"/>
      <c r="N6" s="653"/>
      <c r="O6" s="653"/>
      <c r="P6" s="653"/>
      <c r="Q6" s="653"/>
      <c r="R6" s="653"/>
      <c r="S6" s="653"/>
      <c r="T6" s="653"/>
      <c r="U6" s="653"/>
      <c r="V6" s="653"/>
      <c r="W6" s="653"/>
      <c r="X6" s="653"/>
      <c r="Y6" s="653"/>
      <c r="Z6" s="653"/>
      <c r="AA6" s="653"/>
      <c r="AB6" s="653"/>
      <c r="AC6" s="653"/>
      <c r="AD6" s="653"/>
      <c r="AE6" s="653"/>
      <c r="AF6" s="656"/>
      <c r="AG6" s="656"/>
      <c r="AH6" s="656"/>
      <c r="AI6" s="656"/>
      <c r="AJ6" s="656"/>
      <c r="AK6" s="1075"/>
      <c r="GX6" s="88">
        <v>169</v>
      </c>
    </row>
    <row r="7" spans="2:206" ht="19.899999999999999" customHeight="1">
      <c r="B7" s="658"/>
      <c r="C7" s="648"/>
      <c r="D7" s="1074"/>
      <c r="E7" s="648"/>
      <c r="F7" s="648"/>
      <c r="G7" s="1076"/>
      <c r="H7" s="1076"/>
      <c r="I7" s="805" t="str">
        <f t="shared" ref="I7" si="1">LEFT(H7,14)</f>
        <v/>
      </c>
      <c r="J7" s="805"/>
      <c r="K7" s="805"/>
      <c r="L7" s="805"/>
      <c r="M7" s="805"/>
      <c r="N7" s="805"/>
      <c r="O7" s="805"/>
      <c r="P7" s="805"/>
      <c r="Q7" s="805"/>
      <c r="R7" s="805"/>
      <c r="S7" s="805"/>
      <c r="T7" s="805"/>
      <c r="U7" s="805"/>
      <c r="V7" s="805"/>
      <c r="W7" s="805"/>
      <c r="X7" s="805"/>
      <c r="Y7" s="805"/>
      <c r="Z7" s="805"/>
      <c r="AA7" s="805"/>
      <c r="AB7" s="805"/>
      <c r="AC7" s="805"/>
      <c r="AD7" s="805"/>
      <c r="AE7" s="805"/>
      <c r="AF7" s="802"/>
      <c r="AG7" s="802"/>
      <c r="AH7" s="802"/>
      <c r="AI7" s="802"/>
      <c r="AJ7" s="802"/>
      <c r="AK7" s="1077"/>
    </row>
    <row r="8" spans="2:206" ht="34.9" customHeight="1">
      <c r="B8" s="808" t="str" cm="1">
        <f t="array" aca="1" ref="B8" ca="1">_xlfn.IFNA(INDIRECT("Family_표준_구성도!B"&amp;MATCH(F8,INDIRECT("Family_표준_구성도!"&amp;"C:C"),0)),"")</f>
        <v>4.1.1.1.1</v>
      </c>
      <c r="C8" s="668" t="s">
        <v>2016</v>
      </c>
      <c r="D8" s="1078"/>
      <c r="E8" s="668" t="s">
        <v>1786</v>
      </c>
      <c r="F8" s="1079" t="s">
        <v>748</v>
      </c>
      <c r="G8" s="1079"/>
      <c r="H8" s="1079"/>
      <c r="I8" s="674"/>
      <c r="J8" s="674"/>
      <c r="K8" s="674"/>
      <c r="L8" s="674"/>
      <c r="M8" s="674"/>
      <c r="N8" s="675"/>
      <c r="O8" s="676"/>
      <c r="P8" s="677"/>
      <c r="Q8" s="677"/>
      <c r="R8" s="677"/>
      <c r="S8" s="677"/>
      <c r="T8" s="677"/>
      <c r="U8" s="677"/>
      <c r="V8" s="678"/>
      <c r="W8" s="679"/>
      <c r="X8" s="679"/>
      <c r="Y8" s="679"/>
      <c r="Z8" s="679"/>
      <c r="AA8" s="679"/>
      <c r="AB8" s="679"/>
      <c r="AC8" s="679"/>
      <c r="AD8" s="679"/>
      <c r="AE8" s="679"/>
      <c r="AF8" s="902"/>
      <c r="AG8" s="682"/>
      <c r="AH8" s="682"/>
      <c r="AI8" s="682"/>
      <c r="AJ8" s="682"/>
      <c r="AK8" s="676"/>
      <c r="AL8" s="88" t="str">
        <f ca="1">IF(AND(ISTEXT($E8),ISTEXT($B8)),"산출기준 &gt;&gt;  "&amp;_xlfn.XLOOKUP($E8,산출기준!$D:$D,산출기준!$E:$E,"매칭실패"),"")</f>
        <v>산출기준 &gt;&gt;  [ Mat, Mass ]</v>
      </c>
    </row>
    <row r="9" spans="2:206" ht="49.9" customHeight="1" outlineLevel="1">
      <c r="B9" s="772"/>
      <c r="C9" s="772"/>
      <c r="D9" s="760"/>
      <c r="E9" s="773"/>
      <c r="F9" s="1080" t="s">
        <v>2671</v>
      </c>
      <c r="G9" s="759" t="str">
        <f t="shared" ref="G9:G20" si="2">IF(IF(N9=0,"",N9)&amp;" | "&amp;IF(O9=0,"",O9)&amp;" | "&amp;IF(Q9=0,"",Q9)&amp;" | "&amp;IF(R9=0,"",R9)=" |  |  | ","",IF(N9=0,"",N9)&amp;" | "&amp;IF(O9=0,"",O9)&amp;" | "&amp;IF(Q9=0,"",Q9)&amp;" | "&amp;IF(R9=0,"",R9))</f>
        <v xml:space="preserve">Structural Concrete |  | 25MPa ≤ F'c (Cylinder Strength) &lt; 30MPa | </v>
      </c>
      <c r="H9" s="816" t="s">
        <v>3048</v>
      </c>
      <c r="I9" s="765" t="str">
        <f>LEFT(H9,14)</f>
        <v>A03AD032-00022</v>
      </c>
      <c r="J9" s="1081"/>
      <c r="K9" s="1081" t="str">
        <f>IFERROR(VLOOKUP($I9,'WM-AR'!$I$7:$AS$3267,34,FALSE),"")</f>
        <v>M3</v>
      </c>
      <c r="L9" s="1081" t="str">
        <f>IFERROR(VLOOKUP($I9,'WM-AR'!$I$7:$AS$3267,4,FALSE),"")</f>
        <v>Concrete Work</v>
      </c>
      <c r="M9" s="1081" t="str">
        <f>IFERROR(VLOOKUP($I9,'WM-AR'!$I$7:$AS$3267,6,FALSE),"")</f>
        <v>Substructure Work</v>
      </c>
      <c r="N9" s="1081" t="str">
        <f>IFERROR(VLOOKUP($I9,'WM-AR'!$I$7:$AS$3267,8,FALSE),"")</f>
        <v>Structural Concrete</v>
      </c>
      <c r="O9" s="1081">
        <f>IFERROR(VLOOKUP($I9,'WM-AR'!$I$7:$AS$3267,10,FALSE),"")</f>
        <v>0</v>
      </c>
      <c r="P9" s="1081" t="str">
        <f>IFERROR(VLOOKUP($I9,'WM-AR'!$I$7:$AS$3267,12,FALSE),"")</f>
        <v>Cement Type-1</v>
      </c>
      <c r="Q9" s="1081" t="str">
        <f>IFERROR(VLOOKUP($I9,'WM-AR'!$I$7:$AS$3267,14,FALSE),"")</f>
        <v>25MPa ≤ F'c (Cylinder Strength) &lt; 30MPa</v>
      </c>
      <c r="R9" s="1081">
        <f>IFERROR(VLOOKUP($I9,'WM-AR'!$I$7:$AS$3267,16,FALSE),"")</f>
        <v>0</v>
      </c>
      <c r="S9" s="1081">
        <f>IFERROR(VLOOKUP($I9,'WM-AR'!$I$7:$AS$3267,18,FALSE),"")</f>
        <v>0</v>
      </c>
      <c r="T9" s="1081" t="str">
        <f>IFERROR(VLOOKUP($I9,'WM-AR'!$I$7:$AS$3267,20,FALSE),"")</f>
        <v/>
      </c>
      <c r="U9" s="1081">
        <f>IFERROR(VLOOKUP($I9,'WM-AR'!$I$7:$AS$3267,22,FALSE),"")</f>
        <v>0</v>
      </c>
      <c r="V9" s="1081" t="str">
        <f>IFERROR(VLOOKUP($I9,'WM-AR'!$I$7:$AS$3267,24,FALSE),"")</f>
        <v/>
      </c>
      <c r="W9" s="1081">
        <f>IFERROR(VLOOKUP($I9,'WM-AR'!$I$7:$AS$3267,25,FALSE),"")</f>
        <v>0</v>
      </c>
      <c r="X9" s="1081" t="str">
        <f>IFERROR(VLOOKUP($I9,'WM-AR'!$I$7:$AS$3267,26,FALSE),"")</f>
        <v/>
      </c>
      <c r="Y9" s="1081">
        <f>IFERROR(VLOOKUP($I9,'WM-AR'!$I$7:$AS$3267,27,FALSE),"")</f>
        <v>0</v>
      </c>
      <c r="Z9" s="1081">
        <f>IFERROR(VLOOKUP($I9,'WM-AR'!$I$7:$AS$3267,28,FALSE),"")</f>
        <v>0</v>
      </c>
      <c r="AA9" s="1081">
        <f>IFERROR(VLOOKUP($I9,'WM-AR'!$I$7:$AS$3267,29,FALSE),"")</f>
        <v>0</v>
      </c>
      <c r="AB9" s="1081">
        <f>IFERROR(VLOOKUP($I9,'WM-AR'!$I$7:$AS$3267,30,FALSE),"")</f>
        <v>0</v>
      </c>
      <c r="AC9" s="1081">
        <f>IFERROR(VLOOKUP($I9,'WM-AR'!$I$7:$AS$3267,31,FALSE),"")</f>
        <v>0</v>
      </c>
      <c r="AD9" s="1081">
        <f>IFERROR(VLOOKUP($I9,'WM-AR'!$I$7:$AS$3267,32,FALSE),"")</f>
        <v>0</v>
      </c>
      <c r="AE9" s="1081" t="str">
        <f>IFERROR(VLOOKUP($I9,'WM-AR'!$I$7:$AS$3267,33,FALSE),"")</f>
        <v/>
      </c>
      <c r="AF9" s="817" t="s">
        <v>3185</v>
      </c>
      <c r="AG9" s="1082" t="s">
        <v>1985</v>
      </c>
      <c r="AH9" s="1082" t="s">
        <v>1985</v>
      </c>
      <c r="AI9" s="769">
        <v>177.72300000000001</v>
      </c>
      <c r="AJ9" s="769" t="str">
        <f t="shared" ref="AJ9:AJ20" si="3">K9</f>
        <v>M3</v>
      </c>
      <c r="AK9" s="816"/>
      <c r="AL9" s="88" t="str">
        <f>IF(AND(ISTEXT($E9),ISTEXT($B9)),"산출기준 &gt;&gt;  "&amp;_xlfn.XLOOKUP($E9,산출기준!$D:$D,산출기준!$E:$E,"매칭실패"),"")</f>
        <v/>
      </c>
    </row>
    <row r="10" spans="2:206" ht="49.9" customHeight="1" outlineLevel="1">
      <c r="B10" s="772"/>
      <c r="C10" s="772"/>
      <c r="D10" s="760"/>
      <c r="E10" s="773"/>
      <c r="F10" s="1083" t="s">
        <v>2674</v>
      </c>
      <c r="G10" s="759" t="str">
        <f t="shared" si="2"/>
        <v xml:space="preserve">Rebar Work | Deformed Bar (Non-Coat.) | 400MPa&lt;Fy≤470MPa | </v>
      </c>
      <c r="H10" s="816" t="s">
        <v>3032</v>
      </c>
      <c r="I10" s="765" t="str">
        <f t="shared" ref="I10:I127" si="4">LEFT(H10,14)</f>
        <v>A03AD037-00002</v>
      </c>
      <c r="J10" s="1081"/>
      <c r="K10" s="1081" t="str">
        <f>IFERROR(VLOOKUP($I10,'WM-AR'!$I$7:$AS$3267,34,FALSE),"")</f>
        <v>TON</v>
      </c>
      <c r="L10" s="1081" t="str">
        <f>IFERROR(VLOOKUP($I10,'WM-AR'!$I$7:$AS$3267,4,FALSE),"")</f>
        <v>Concrete Work</v>
      </c>
      <c r="M10" s="1081" t="str">
        <f>IFERROR(VLOOKUP($I10,'WM-AR'!$I$7:$AS$3267,6,FALSE),"")</f>
        <v>Substructure Work</v>
      </c>
      <c r="N10" s="1081" t="str">
        <f>IFERROR(VLOOKUP($I10,'WM-AR'!$I$7:$AS$3267,8,FALSE),"")</f>
        <v>Rebar Work</v>
      </c>
      <c r="O10" s="1081" t="str">
        <f>IFERROR(VLOOKUP($I10,'WM-AR'!$I$7:$AS$3267,10,FALSE),"")</f>
        <v>Deformed Bar (Non-Coat.)</v>
      </c>
      <c r="P10" s="1081">
        <f>IFERROR(VLOOKUP($I10,'WM-AR'!$I$7:$AS$3267,12,FALSE),"")</f>
        <v>0</v>
      </c>
      <c r="Q10" s="1081" t="str">
        <f>IFERROR(VLOOKUP($I10,'WM-AR'!$I$7:$AS$3267,14,FALSE),"")</f>
        <v>400MPa&lt;Fy≤470MPa</v>
      </c>
      <c r="R10" s="1081">
        <f>IFERROR(VLOOKUP($I10,'WM-AR'!$I$7:$AS$3267,16,FALSE),"")</f>
        <v>0</v>
      </c>
      <c r="S10" s="1081">
        <f>IFERROR(VLOOKUP($I10,'WM-AR'!$I$7:$AS$3267,18,FALSE),"")</f>
        <v>0</v>
      </c>
      <c r="T10" s="1081" t="str">
        <f>IFERROR(VLOOKUP($I10,'WM-AR'!$I$7:$AS$3267,20,FALSE),"")</f>
        <v/>
      </c>
      <c r="U10" s="1081">
        <f>IFERROR(VLOOKUP($I10,'WM-AR'!$I$7:$AS$3267,22,FALSE),"")</f>
        <v>0</v>
      </c>
      <c r="V10" s="1081" t="str">
        <f>IFERROR(VLOOKUP($I10,'WM-AR'!$I$7:$AS$3267,24,FALSE),"")</f>
        <v/>
      </c>
      <c r="W10" s="1081">
        <f>IFERROR(VLOOKUP($I10,'WM-AR'!$I$7:$AS$3267,25,FALSE),"")</f>
        <v>0</v>
      </c>
      <c r="X10" s="1081" t="str">
        <f>IFERROR(VLOOKUP($I10,'WM-AR'!$I$7:$AS$3267,26,FALSE),"")</f>
        <v/>
      </c>
      <c r="Y10" s="1081">
        <f>IFERROR(VLOOKUP($I10,'WM-AR'!$I$7:$AS$3267,27,FALSE),"")</f>
        <v>0</v>
      </c>
      <c r="Z10" s="1081">
        <f>IFERROR(VLOOKUP($I10,'WM-AR'!$I$7:$AS$3267,28,FALSE),"")</f>
        <v>0</v>
      </c>
      <c r="AA10" s="1081">
        <f>IFERROR(VLOOKUP($I10,'WM-AR'!$I$7:$AS$3267,29,FALSE),"")</f>
        <v>0</v>
      </c>
      <c r="AB10" s="1081">
        <f>IFERROR(VLOOKUP($I10,'WM-AR'!$I$7:$AS$3267,30,FALSE),"")</f>
        <v>0</v>
      </c>
      <c r="AC10" s="1081">
        <f>IFERROR(VLOOKUP($I10,'WM-AR'!$I$7:$AS$3267,31,FALSE),"")</f>
        <v>0</v>
      </c>
      <c r="AD10" s="1081">
        <f>IFERROR(VLOOKUP($I10,'WM-AR'!$I$7:$AS$3267,32,FALSE),"")</f>
        <v>0</v>
      </c>
      <c r="AE10" s="1081" t="str">
        <f>IFERROR(VLOOKUP($I10,'WM-AR'!$I$7:$AS$3267,33,FALSE),"")</f>
        <v/>
      </c>
      <c r="AF10" s="817" t="s">
        <v>3186</v>
      </c>
      <c r="AG10" s="1082" t="s">
        <v>2677</v>
      </c>
      <c r="AH10" s="1082" t="s">
        <v>2677</v>
      </c>
      <c r="AI10" s="769">
        <v>21.324999999999999</v>
      </c>
      <c r="AJ10" s="769" t="str">
        <f t="shared" si="3"/>
        <v>TON</v>
      </c>
      <c r="AK10" s="905" t="s">
        <v>3033</v>
      </c>
      <c r="AL10" s="88" t="str">
        <f>IF(AND(ISTEXT($E10),ISTEXT($B10)),"산출기준 &gt;&gt;  "&amp;_xlfn.XLOOKUP($E10,산출기준!$D:$D,산출기준!$E:$E,"매칭실패"),"")</f>
        <v/>
      </c>
    </row>
    <row r="11" spans="2:206" ht="49.9" customHeight="1" outlineLevel="1">
      <c r="B11" s="772"/>
      <c r="C11" s="772"/>
      <c r="D11" s="760"/>
      <c r="E11" s="773"/>
      <c r="F11" s="1083" t="s">
        <v>2679</v>
      </c>
      <c r="G11" s="759" t="str">
        <f t="shared" si="2"/>
        <v xml:space="preserve">Form Work (3 times in use) | Flat Form |  | </v>
      </c>
      <c r="H11" s="816" t="s">
        <v>3042</v>
      </c>
      <c r="I11" s="765" t="str">
        <f t="shared" si="4"/>
        <v>A03AD035-00001</v>
      </c>
      <c r="J11" s="1081"/>
      <c r="K11" s="1081" t="str">
        <f>IFERROR(VLOOKUP($I11,'WM-AR'!$I$7:$AS$3267,34,FALSE),"")</f>
        <v>M2</v>
      </c>
      <c r="L11" s="1081" t="str">
        <f>IFERROR(VLOOKUP($I11,'WM-AR'!$I$7:$AS$3267,4,FALSE),"")</f>
        <v>Concrete Work</v>
      </c>
      <c r="M11" s="1081" t="str">
        <f>IFERROR(VLOOKUP($I11,'WM-AR'!$I$7:$AS$3267,6,FALSE),"")</f>
        <v>Substructure Work</v>
      </c>
      <c r="N11" s="1081" t="str">
        <f>IFERROR(VLOOKUP($I11,'WM-AR'!$I$7:$AS$3267,8,FALSE),"")</f>
        <v>Form Work (3 times in use)</v>
      </c>
      <c r="O11" s="1081" t="str">
        <f>IFERROR(VLOOKUP($I11,'WM-AR'!$I$7:$AS$3267,10,FALSE),"")</f>
        <v>Flat Form</v>
      </c>
      <c r="P11" s="1081">
        <f>IFERROR(VLOOKUP($I11,'WM-AR'!$I$7:$AS$3267,12,FALSE),"")</f>
        <v>0</v>
      </c>
      <c r="Q11" s="1081">
        <f>IFERROR(VLOOKUP($I11,'WM-AR'!$I$7:$AS$3267,14,FALSE),"")</f>
        <v>0</v>
      </c>
      <c r="R11" s="1081">
        <f>IFERROR(VLOOKUP($I11,'WM-AR'!$I$7:$AS$3267,16,FALSE),"")</f>
        <v>0</v>
      </c>
      <c r="S11" s="1081">
        <f>IFERROR(VLOOKUP($I11,'WM-AR'!$I$7:$AS$3267,18,FALSE),"")</f>
        <v>0</v>
      </c>
      <c r="T11" s="1081" t="str">
        <f>IFERROR(VLOOKUP($I11,'WM-AR'!$I$7:$AS$3267,20,FALSE),"")</f>
        <v>Dressed Lumber, Plywood or Steel Form(Wood Planks are not Allowed) incl. Chamfer</v>
      </c>
      <c r="U11" s="1081">
        <f>IFERROR(VLOOKUP($I11,'WM-AR'!$I$7:$AS$3267,22,FALSE),"")</f>
        <v>0</v>
      </c>
      <c r="V11" s="1081" t="str">
        <f>IFERROR(VLOOKUP($I11,'WM-AR'!$I$7:$AS$3267,24,FALSE),"")</f>
        <v/>
      </c>
      <c r="W11" s="1081">
        <f>IFERROR(VLOOKUP($I11,'WM-AR'!$I$7:$AS$3267,25,FALSE),"")</f>
        <v>0</v>
      </c>
      <c r="X11" s="1081" t="str">
        <f>IFERROR(VLOOKUP($I11,'WM-AR'!$I$7:$AS$3267,26,FALSE),"")</f>
        <v/>
      </c>
      <c r="Y11" s="1081">
        <f>IFERROR(VLOOKUP($I11,'WM-AR'!$I$7:$AS$3267,27,FALSE),"")</f>
        <v>0</v>
      </c>
      <c r="Z11" s="1081">
        <f>IFERROR(VLOOKUP($I11,'WM-AR'!$I$7:$AS$3267,28,FALSE),"")</f>
        <v>0</v>
      </c>
      <c r="AA11" s="1081">
        <f>IFERROR(VLOOKUP($I11,'WM-AR'!$I$7:$AS$3267,29,FALSE),"")</f>
        <v>0</v>
      </c>
      <c r="AB11" s="1081">
        <f>IFERROR(VLOOKUP($I11,'WM-AR'!$I$7:$AS$3267,30,FALSE),"")</f>
        <v>0</v>
      </c>
      <c r="AC11" s="1081">
        <f>IFERROR(VLOOKUP($I11,'WM-AR'!$I$7:$AS$3267,31,FALSE),"")</f>
        <v>0</v>
      </c>
      <c r="AD11" s="1081">
        <f>IFERROR(VLOOKUP($I11,'WM-AR'!$I$7:$AS$3267,32,FALSE),"")</f>
        <v>0</v>
      </c>
      <c r="AE11" s="1081" t="str">
        <f>IFERROR(VLOOKUP($I11,'WM-AR'!$I$7:$AS$3267,33,FALSE),"")</f>
        <v/>
      </c>
      <c r="AF11" s="817"/>
      <c r="AG11" s="1082" t="s">
        <v>3187</v>
      </c>
      <c r="AH11" s="1082" t="s">
        <v>1790</v>
      </c>
      <c r="AI11" s="769">
        <v>177.6</v>
      </c>
      <c r="AJ11" s="769" t="str">
        <f t="shared" si="3"/>
        <v>M2</v>
      </c>
      <c r="AK11" s="816"/>
      <c r="AL11" s="88" t="str">
        <f>IF(AND(ISTEXT($E11),ISTEXT($B11)),"산출기준 &gt;&gt;  "&amp;_xlfn.XLOOKUP($E11,산출기준!$D:$D,산출기준!$E:$E,"매칭실패"),"")</f>
        <v/>
      </c>
    </row>
    <row r="12" spans="2:206" ht="49.9" customHeight="1" outlineLevel="1">
      <c r="B12" s="772"/>
      <c r="C12" s="1084"/>
      <c r="D12" s="760"/>
      <c r="E12" s="765"/>
      <c r="F12" s="1083" t="s">
        <v>3188</v>
      </c>
      <c r="G12" s="759" t="str">
        <f t="shared" si="2"/>
        <v xml:space="preserve">Bitumen/Bituminous/Asphalt Coating |  |  | </v>
      </c>
      <c r="H12" s="816" t="s">
        <v>3044</v>
      </c>
      <c r="I12" s="765" t="str">
        <f t="shared" si="4"/>
        <v>A03AH056-00001</v>
      </c>
      <c r="J12" s="766"/>
      <c r="K12" s="766" t="str">
        <f>IFERROR(VLOOKUP($I12,'WM-AR'!$I$7:$AS$3267,34,FALSE),"")</f>
        <v>M2</v>
      </c>
      <c r="L12" s="766" t="str">
        <f>IFERROR(VLOOKUP($I12,'WM-AR'!$I$7:$AS$3267,4,FALSE),"")</f>
        <v>Concrete Work</v>
      </c>
      <c r="M12" s="766" t="str">
        <f>IFERROR(VLOOKUP($I12,'WM-AR'!$I$7:$AS$3267,6,FALSE),"")</f>
        <v>Concrete Protective Coating (U/G)</v>
      </c>
      <c r="N12" s="766" t="str">
        <f>IFERROR(VLOOKUP($I12,'WM-AR'!$I$7:$AS$3267,8,FALSE),"")</f>
        <v>Bitumen/Bituminous/Asphalt Coating</v>
      </c>
      <c r="O12" s="766">
        <f>IFERROR(VLOOKUP($I12,'WM-AR'!$I$7:$AS$3267,10,FALSE),"")</f>
        <v>0</v>
      </c>
      <c r="P12" s="766">
        <f>IFERROR(VLOOKUP($I12,'WM-AR'!$I$7:$AS$3267,12,FALSE),"")</f>
        <v>0</v>
      </c>
      <c r="Q12" s="766">
        <f>IFERROR(VLOOKUP($I12,'WM-AR'!$I$7:$AS$3267,14,FALSE),"")</f>
        <v>0</v>
      </c>
      <c r="R12" s="766">
        <f>IFERROR(VLOOKUP($I12,'WM-AR'!$I$7:$AS$3267,16,FALSE),"")</f>
        <v>0</v>
      </c>
      <c r="S12" s="766">
        <f>IFERROR(VLOOKUP($I12,'WM-AR'!$I$7:$AS$3267,18,FALSE),"")</f>
        <v>0</v>
      </c>
      <c r="T12" s="766">
        <f>IFERROR(VLOOKUP($I12,'WM-AR'!$I$7:$AS$3267,20,FALSE),"")</f>
        <v>0</v>
      </c>
      <c r="U12" s="766">
        <f>IFERROR(VLOOKUP($I12,'WM-AR'!$I$7:$AS$3267,22,FALSE),"")</f>
        <v>0</v>
      </c>
      <c r="V12" s="766">
        <f>IFERROR(VLOOKUP($I12,'WM-AR'!$I$7:$AS$3267,24,FALSE),"")</f>
        <v>0</v>
      </c>
      <c r="W12" s="766">
        <f>IFERROR(VLOOKUP($I12,'WM-AR'!$I$7:$AS$3267,25,FALSE),"")</f>
        <v>0</v>
      </c>
      <c r="X12" s="766" t="str">
        <f>IFERROR(VLOOKUP($I12,'WM-AR'!$I$7:$AS$3267,26,FALSE),"")</f>
        <v/>
      </c>
      <c r="Y12" s="766">
        <f>IFERROR(VLOOKUP($I12,'WM-AR'!$I$7:$AS$3267,27,FALSE),"")</f>
        <v>0</v>
      </c>
      <c r="Z12" s="766">
        <f>IFERROR(VLOOKUP($I12,'WM-AR'!$I$7:$AS$3267,28,FALSE),"")</f>
        <v>0</v>
      </c>
      <c r="AA12" s="766">
        <f>IFERROR(VLOOKUP($I12,'WM-AR'!$I$7:$AS$3267,29,FALSE),"")</f>
        <v>0</v>
      </c>
      <c r="AB12" s="766">
        <f>IFERROR(VLOOKUP($I12,'WM-AR'!$I$7:$AS$3267,30,FALSE),"")</f>
        <v>0</v>
      </c>
      <c r="AC12" s="766">
        <f>IFERROR(VLOOKUP($I12,'WM-AR'!$I$7:$AS$3267,31,FALSE),"")</f>
        <v>0</v>
      </c>
      <c r="AD12" s="766">
        <f>IFERROR(VLOOKUP($I12,'WM-AR'!$I$7:$AS$3267,32,FALSE),"")</f>
        <v>0</v>
      </c>
      <c r="AE12" s="766" t="str">
        <f>IFERROR(VLOOKUP($I12,'WM-AR'!$I$7:$AS$3267,33,FALSE),"")</f>
        <v/>
      </c>
      <c r="AF12" s="817"/>
      <c r="AG12" s="1082" t="s">
        <v>3189</v>
      </c>
      <c r="AH12" s="1082" t="s">
        <v>3189</v>
      </c>
      <c r="AI12" s="769">
        <v>239.15199999999999</v>
      </c>
      <c r="AJ12" s="769" t="str">
        <f t="shared" si="3"/>
        <v>M2</v>
      </c>
      <c r="AK12" s="1085"/>
      <c r="AL12" s="88" t="str">
        <f>IF(AND(ISTEXT($E12),ISTEXT($B12)),"산출기준 &gt;&gt;  "&amp;_xlfn.XLOOKUP($E12,산출기준!$D:$D,산출기준!$E:$E,"매칭실패"),"")</f>
        <v/>
      </c>
    </row>
    <row r="13" spans="2:206" ht="50.1" customHeight="1" outlineLevel="1">
      <c r="B13" s="772"/>
      <c r="C13" s="772"/>
      <c r="D13" s="760"/>
      <c r="E13" s="773"/>
      <c r="F13" s="1086" t="s">
        <v>3190</v>
      </c>
      <c r="G13" s="759" t="str">
        <f t="shared" si="2"/>
        <v xml:space="preserve">Excavation | Soil, Mech. |  | </v>
      </c>
      <c r="H13" s="816" t="s">
        <v>3191</v>
      </c>
      <c r="I13" s="765" t="str">
        <f t="shared" si="4"/>
        <v>A01ZZ001-00012</v>
      </c>
      <c r="J13" s="1081"/>
      <c r="K13" s="1081" t="str">
        <f>IFERROR(VLOOKUP($I13,'WM-AR'!$I$7:$AS$3267,34,FALSE),"")</f>
        <v>M3</v>
      </c>
      <c r="L13" s="1081" t="str">
        <f>IFERROR(VLOOKUP($I13,'WM-AR'!$I$7:$AS$3267,4,FALSE),"")</f>
        <v>Earth Work</v>
      </c>
      <c r="M13" s="1081" t="str">
        <f>IFERROR(VLOOKUP($I13,'WM-AR'!$I$7:$AS$3267,6,FALSE),"")</f>
        <v>-</v>
      </c>
      <c r="N13" s="1081" t="str">
        <f>IFERROR(VLOOKUP($I13,'WM-AR'!$I$7:$AS$3267,8,FALSE),"")</f>
        <v>Excavation</v>
      </c>
      <c r="O13" s="1081" t="str">
        <f>IFERROR(VLOOKUP($I13,'WM-AR'!$I$7:$AS$3267,10,FALSE),"")</f>
        <v>Soil, Mech.</v>
      </c>
      <c r="P13" s="1081">
        <f>IFERROR(VLOOKUP($I13,'WM-AR'!$I$7:$AS$3267,12,FALSE),"")</f>
        <v>0</v>
      </c>
      <c r="Q13" s="1081">
        <f>IFERROR(VLOOKUP($I13,'WM-AR'!$I$7:$AS$3267,14,FALSE),"")</f>
        <v>0</v>
      </c>
      <c r="R13" s="1081">
        <f>IFERROR(VLOOKUP($I13,'WM-AR'!$I$7:$AS$3267,16,FALSE),"")</f>
        <v>0</v>
      </c>
      <c r="S13" s="1081">
        <f>IFERROR(VLOOKUP($I13,'WM-AR'!$I$7:$AS$3267,18,FALSE),"")</f>
        <v>0</v>
      </c>
      <c r="T13" s="1081" t="str">
        <f>IFERROR(VLOOKUP($I13,'WM-AR'!$I$7:$AS$3267,20,FALSE),"")</f>
        <v/>
      </c>
      <c r="U13" s="1081" t="str">
        <f>IFERROR(VLOOKUP($I13,'WM-AR'!$I$7:$AS$3267,22,FALSE),"")</f>
        <v>Manual Excavation Above GWL</v>
      </c>
      <c r="V13" s="1081" t="str">
        <f>IFERROR(VLOOKUP($I13,'WM-AR'!$I$7:$AS$3267,24,FALSE),"")</f>
        <v/>
      </c>
      <c r="W13" s="1081">
        <f>IFERROR(VLOOKUP($I13,'WM-AR'!$I$7:$AS$3267,25,FALSE),"")</f>
        <v>0</v>
      </c>
      <c r="X13" s="1081" t="str">
        <f>IFERROR(VLOOKUP($I13,'WM-AR'!$I$7:$AS$3267,26,FALSE),"")</f>
        <v/>
      </c>
      <c r="Y13" s="1081">
        <f>IFERROR(VLOOKUP($I13,'WM-AR'!$I$7:$AS$3267,27,FALSE),"")</f>
        <v>0</v>
      </c>
      <c r="Z13" s="1081">
        <f>IFERROR(VLOOKUP($I13,'WM-AR'!$I$7:$AS$3267,28,FALSE),"")</f>
        <v>0</v>
      </c>
      <c r="AA13" s="1081">
        <f>IFERROR(VLOOKUP($I13,'WM-AR'!$I$7:$AS$3267,29,FALSE),"")</f>
        <v>0</v>
      </c>
      <c r="AB13" s="1081">
        <f>IFERROR(VLOOKUP($I13,'WM-AR'!$I$7:$AS$3267,30,FALSE),"")</f>
        <v>0</v>
      </c>
      <c r="AC13" s="1081">
        <f>IFERROR(VLOOKUP($I13,'WM-AR'!$I$7:$AS$3267,31,FALSE),"")</f>
        <v>0</v>
      </c>
      <c r="AD13" s="1081">
        <f>IFERROR(VLOOKUP($I13,'WM-AR'!$I$7:$AS$3267,32,FALSE),"")</f>
        <v>0</v>
      </c>
      <c r="AE13" s="1081" t="str">
        <f>IFERROR(VLOOKUP($I13,'WM-AR'!$I$7:$AS$3267,33,FALSE),"")</f>
        <v/>
      </c>
      <c r="AF13" s="817" t="s">
        <v>3192</v>
      </c>
      <c r="AG13" s="1082" t="s">
        <v>1797</v>
      </c>
      <c r="AH13" s="1082" t="s">
        <v>1797</v>
      </c>
      <c r="AI13" s="769">
        <v>136.72</v>
      </c>
      <c r="AJ13" s="769" t="str">
        <f t="shared" si="3"/>
        <v>M3</v>
      </c>
      <c r="AK13" s="816" t="s">
        <v>3193</v>
      </c>
      <c r="AL13" s="88" t="str">
        <f>IF(AND(ISTEXT($E13),ISTEXT($B13)),"산출기준 &gt;&gt;  "&amp;_xlfn.XLOOKUP($E13,산출기준!$D:$D,산출기준!$E:$E,"매칭실패"),"")</f>
        <v/>
      </c>
    </row>
    <row r="14" spans="2:206" ht="50.1" customHeight="1" outlineLevel="1">
      <c r="B14" s="772"/>
      <c r="C14" s="772"/>
      <c r="D14" s="760"/>
      <c r="E14" s="773"/>
      <c r="F14" s="1086" t="s">
        <v>3190</v>
      </c>
      <c r="G14" s="759" t="str">
        <f t="shared" si="2"/>
        <v xml:space="preserve">Excavation | Soil, Mech. |  | </v>
      </c>
      <c r="H14" s="816" t="s">
        <v>3194</v>
      </c>
      <c r="I14" s="765" t="str">
        <f t="shared" si="4"/>
        <v>A01ZZ001-00013</v>
      </c>
      <c r="J14" s="1081"/>
      <c r="K14" s="1081" t="str">
        <f>IFERROR(VLOOKUP($I14,'WM-AR'!$I$7:$AS$3267,34,FALSE),"")</f>
        <v>M3</v>
      </c>
      <c r="L14" s="1081" t="str">
        <f>IFERROR(VLOOKUP($I14,'WM-AR'!$I$7:$AS$3267,4,FALSE),"")</f>
        <v>Earth Work</v>
      </c>
      <c r="M14" s="1081" t="str">
        <f>IFERROR(VLOOKUP($I14,'WM-AR'!$I$7:$AS$3267,6,FALSE),"")</f>
        <v>-</v>
      </c>
      <c r="N14" s="1081" t="str">
        <f>IFERROR(VLOOKUP($I14,'WM-AR'!$I$7:$AS$3267,8,FALSE),"")</f>
        <v>Excavation</v>
      </c>
      <c r="O14" s="1081" t="str">
        <f>IFERROR(VLOOKUP($I14,'WM-AR'!$I$7:$AS$3267,10,FALSE),"")</f>
        <v>Soil, Mech.</v>
      </c>
      <c r="P14" s="1081">
        <f>IFERROR(VLOOKUP($I14,'WM-AR'!$I$7:$AS$3267,12,FALSE),"")</f>
        <v>0</v>
      </c>
      <c r="Q14" s="1081">
        <f>IFERROR(VLOOKUP($I14,'WM-AR'!$I$7:$AS$3267,14,FALSE),"")</f>
        <v>0</v>
      </c>
      <c r="R14" s="1081">
        <f>IFERROR(VLOOKUP($I14,'WM-AR'!$I$7:$AS$3267,16,FALSE),"")</f>
        <v>0</v>
      </c>
      <c r="S14" s="1081">
        <f>IFERROR(VLOOKUP($I14,'WM-AR'!$I$7:$AS$3267,18,FALSE),"")</f>
        <v>0</v>
      </c>
      <c r="T14" s="1081" t="str">
        <f>IFERROR(VLOOKUP($I14,'WM-AR'!$I$7:$AS$3267,20,FALSE),"")</f>
        <v/>
      </c>
      <c r="U14" s="1081" t="str">
        <f>IFERROR(VLOOKUP($I14,'WM-AR'!$I$7:$AS$3267,22,FALSE),"")</f>
        <v>Manual Excavation Below GWL</v>
      </c>
      <c r="V14" s="1081" t="str">
        <f>IFERROR(VLOOKUP($I14,'WM-AR'!$I$7:$AS$3267,24,FALSE),"")</f>
        <v/>
      </c>
      <c r="W14" s="1081">
        <f>IFERROR(VLOOKUP($I14,'WM-AR'!$I$7:$AS$3267,25,FALSE),"")</f>
        <v>0</v>
      </c>
      <c r="X14" s="1081" t="str">
        <f>IFERROR(VLOOKUP($I14,'WM-AR'!$I$7:$AS$3267,26,FALSE),"")</f>
        <v/>
      </c>
      <c r="Y14" s="1081">
        <f>IFERROR(VLOOKUP($I14,'WM-AR'!$I$7:$AS$3267,27,FALSE),"")</f>
        <v>0</v>
      </c>
      <c r="Z14" s="1081">
        <f>IFERROR(VLOOKUP($I14,'WM-AR'!$I$7:$AS$3267,28,FALSE),"")</f>
        <v>0</v>
      </c>
      <c r="AA14" s="1081">
        <f>IFERROR(VLOOKUP($I14,'WM-AR'!$I$7:$AS$3267,29,FALSE),"")</f>
        <v>0</v>
      </c>
      <c r="AB14" s="1081">
        <f>IFERROR(VLOOKUP($I14,'WM-AR'!$I$7:$AS$3267,30,FALSE),"")</f>
        <v>0</v>
      </c>
      <c r="AC14" s="1081">
        <f>IFERROR(VLOOKUP($I14,'WM-AR'!$I$7:$AS$3267,31,FALSE),"")</f>
        <v>0</v>
      </c>
      <c r="AD14" s="1081">
        <f>IFERROR(VLOOKUP($I14,'WM-AR'!$I$7:$AS$3267,32,FALSE),"")</f>
        <v>0</v>
      </c>
      <c r="AE14" s="1081" t="str">
        <f>IFERROR(VLOOKUP($I14,'WM-AR'!$I$7:$AS$3267,33,FALSE),"")</f>
        <v/>
      </c>
      <c r="AF14" s="817" t="s">
        <v>3195</v>
      </c>
      <c r="AG14" s="1082" t="s">
        <v>1797</v>
      </c>
      <c r="AH14" s="1082" t="s">
        <v>1797</v>
      </c>
      <c r="AI14" s="769">
        <v>0</v>
      </c>
      <c r="AJ14" s="769" t="str">
        <f t="shared" si="3"/>
        <v>M3</v>
      </c>
      <c r="AK14" s="816" t="s">
        <v>3193</v>
      </c>
      <c r="AL14" s="88" t="str">
        <f>IF(AND(ISTEXT($E14),ISTEXT($B14)),"산출기준 &gt;&gt;  "&amp;_xlfn.XLOOKUP($E14,산출기준!$D:$D,산출기준!$E:$E,"매칭실패"),"")</f>
        <v/>
      </c>
    </row>
    <row r="15" spans="2:206" ht="49.9" customHeight="1" outlineLevel="1">
      <c r="B15" s="772"/>
      <c r="C15" s="772"/>
      <c r="D15" s="760"/>
      <c r="E15" s="773"/>
      <c r="F15" s="1086" t="s">
        <v>3196</v>
      </c>
      <c r="G15" s="759" t="str">
        <f t="shared" si="2"/>
        <v xml:space="preserve">Backfill | Re-use, Soil |  | </v>
      </c>
      <c r="H15" s="816" t="s">
        <v>3197</v>
      </c>
      <c r="I15" s="765" t="str">
        <f t="shared" si="4"/>
        <v>A01ZZ003-00001</v>
      </c>
      <c r="J15" s="1081"/>
      <c r="K15" s="1081" t="str">
        <f>IFERROR(VLOOKUP($I15,'WM-AR'!$I$7:$AS$3267,34,FALSE),"")</f>
        <v>M3</v>
      </c>
      <c r="L15" s="1081" t="str">
        <f>IFERROR(VLOOKUP($I15,'WM-AR'!$I$7:$AS$3267,4,FALSE),"")</f>
        <v>Earth Work</v>
      </c>
      <c r="M15" s="1081" t="str">
        <f>IFERROR(VLOOKUP($I15,'WM-AR'!$I$7:$AS$3267,6,FALSE),"")</f>
        <v>-</v>
      </c>
      <c r="N15" s="1081" t="str">
        <f>IFERROR(VLOOKUP($I15,'WM-AR'!$I$7:$AS$3267,8,FALSE),"")</f>
        <v>Backfill</v>
      </c>
      <c r="O15" s="1081" t="str">
        <f>IFERROR(VLOOKUP($I15,'WM-AR'!$I$7:$AS$3267,10,FALSE),"")</f>
        <v>Re-use, Soil</v>
      </c>
      <c r="P15" s="1081">
        <f>IFERROR(VLOOKUP($I15,'WM-AR'!$I$7:$AS$3267,12,FALSE),"")</f>
        <v>0</v>
      </c>
      <c r="Q15" s="1081">
        <f>IFERROR(VLOOKUP($I15,'WM-AR'!$I$7:$AS$3267,14,FALSE),"")</f>
        <v>0</v>
      </c>
      <c r="R15" s="1081">
        <f>IFERROR(VLOOKUP($I15,'WM-AR'!$I$7:$AS$3267,16,FALSE),"")</f>
        <v>0</v>
      </c>
      <c r="S15" s="1081">
        <f>IFERROR(VLOOKUP($I15,'WM-AR'!$I$7:$AS$3267,18,FALSE),"")</f>
        <v>0</v>
      </c>
      <c r="T15" s="1081" t="str">
        <f>IFERROR(VLOOKUP($I15,'WM-AR'!$I$7:$AS$3267,20,FALSE),"")</f>
        <v/>
      </c>
      <c r="U15" s="1081">
        <f>IFERROR(VLOOKUP($I15,'WM-AR'!$I$7:$AS$3267,22,FALSE),"")</f>
        <v>0</v>
      </c>
      <c r="V15" s="1081" t="str">
        <f>IFERROR(VLOOKUP($I15,'WM-AR'!$I$7:$AS$3267,24,FALSE),"")</f>
        <v/>
      </c>
      <c r="W15" s="1081">
        <f>IFERROR(VLOOKUP($I15,'WM-AR'!$I$7:$AS$3267,25,FALSE),"")</f>
        <v>0</v>
      </c>
      <c r="X15" s="1081" t="str">
        <f>IFERROR(VLOOKUP($I15,'WM-AR'!$I$7:$AS$3267,26,FALSE),"")</f>
        <v/>
      </c>
      <c r="Y15" s="1081">
        <f>IFERROR(VLOOKUP($I15,'WM-AR'!$I$7:$AS$3267,27,FALSE),"")</f>
        <v>0</v>
      </c>
      <c r="Z15" s="1081">
        <f>IFERROR(VLOOKUP($I15,'WM-AR'!$I$7:$AS$3267,28,FALSE),"")</f>
        <v>0</v>
      </c>
      <c r="AA15" s="1081">
        <f>IFERROR(VLOOKUP($I15,'WM-AR'!$I$7:$AS$3267,29,FALSE),"")</f>
        <v>0</v>
      </c>
      <c r="AB15" s="1081" t="str">
        <f>IFERROR(VLOOKUP($I15,'WM-AR'!$I$7:$AS$3267,30,FALSE),"")</f>
        <v>Compaction=(  )%</v>
      </c>
      <c r="AC15" s="1081">
        <f>IFERROR(VLOOKUP($I15,'WM-AR'!$I$7:$AS$3267,31,FALSE),"")</f>
        <v>0</v>
      </c>
      <c r="AD15" s="1081">
        <f>IFERROR(VLOOKUP($I15,'WM-AR'!$I$7:$AS$3267,32,FALSE),"")</f>
        <v>0</v>
      </c>
      <c r="AE15" s="1081" t="str">
        <f>IFERROR(VLOOKUP($I15,'WM-AR'!$I$7:$AS$3267,33,FALSE),"")</f>
        <v/>
      </c>
      <c r="AF15" s="817" t="s">
        <v>3198</v>
      </c>
      <c r="AG15" s="1082" t="s">
        <v>1800</v>
      </c>
      <c r="AH15" s="1082" t="s">
        <v>1800</v>
      </c>
      <c r="AI15" s="769">
        <v>37.749000000000002</v>
      </c>
      <c r="AJ15" s="769" t="str">
        <f t="shared" si="3"/>
        <v>M3</v>
      </c>
      <c r="AK15" s="816" t="s">
        <v>3193</v>
      </c>
      <c r="AL15" s="88" t="str">
        <f>IF(AND(ISTEXT($E15),ISTEXT($B15)),"산출기준 &gt;&gt;  "&amp;_xlfn.XLOOKUP($E15,산출기준!$D:$D,산출기준!$E:$E,"매칭실패"),"")</f>
        <v/>
      </c>
    </row>
    <row r="16" spans="2:206" ht="49.9" customHeight="1" outlineLevel="1">
      <c r="B16" s="772"/>
      <c r="C16" s="772"/>
      <c r="D16" s="760"/>
      <c r="E16" s="773"/>
      <c r="F16" s="1086" t="s">
        <v>3199</v>
      </c>
      <c r="G16" s="759" t="str">
        <f t="shared" si="2"/>
        <v xml:space="preserve">Disposal | Soil |  | </v>
      </c>
      <c r="H16" s="816" t="s">
        <v>3200</v>
      </c>
      <c r="I16" s="765" t="str">
        <f t="shared" si="4"/>
        <v>A01ZZ004-00001</v>
      </c>
      <c r="J16" s="1081"/>
      <c r="K16" s="1081" t="str">
        <f>IFERROR(VLOOKUP($I16,'WM-AR'!$I$7:$AS$3267,34,FALSE),"")</f>
        <v>M3</v>
      </c>
      <c r="L16" s="1081" t="str">
        <f>IFERROR(VLOOKUP($I16,'WM-AR'!$I$7:$AS$3267,4,FALSE),"")</f>
        <v>Earth Work</v>
      </c>
      <c r="M16" s="1081" t="str">
        <f>IFERROR(VLOOKUP($I16,'WM-AR'!$I$7:$AS$3267,6,FALSE),"")</f>
        <v>-</v>
      </c>
      <c r="N16" s="1081" t="str">
        <f>IFERROR(VLOOKUP($I16,'WM-AR'!$I$7:$AS$3267,8,FALSE),"")</f>
        <v>Disposal</v>
      </c>
      <c r="O16" s="1081" t="str">
        <f>IFERROR(VLOOKUP($I16,'WM-AR'!$I$7:$AS$3267,10,FALSE),"")</f>
        <v>Soil</v>
      </c>
      <c r="P16" s="1081">
        <f>IFERROR(VLOOKUP($I16,'WM-AR'!$I$7:$AS$3267,12,FALSE),"")</f>
        <v>0</v>
      </c>
      <c r="Q16" s="1081">
        <f>IFERROR(VLOOKUP($I16,'WM-AR'!$I$7:$AS$3267,14,FALSE),"")</f>
        <v>0</v>
      </c>
      <c r="R16" s="1081">
        <f>IFERROR(VLOOKUP($I16,'WM-AR'!$I$7:$AS$3267,16,FALSE),"")</f>
        <v>0</v>
      </c>
      <c r="S16" s="1081">
        <f>IFERROR(VLOOKUP($I16,'WM-AR'!$I$7:$AS$3267,18,FALSE),"")</f>
        <v>0</v>
      </c>
      <c r="T16" s="1081" t="str">
        <f>IFERROR(VLOOKUP($I16,'WM-AR'!$I$7:$AS$3267,20,FALSE),"")</f>
        <v/>
      </c>
      <c r="U16" s="1081">
        <f>IFERROR(VLOOKUP($I16,'WM-AR'!$I$7:$AS$3267,22,FALSE),"")</f>
        <v>0</v>
      </c>
      <c r="V16" s="1081" t="str">
        <f>IFERROR(VLOOKUP($I16,'WM-AR'!$I$7:$AS$3267,24,FALSE),"")</f>
        <v/>
      </c>
      <c r="W16" s="1081">
        <f>IFERROR(VLOOKUP($I16,'WM-AR'!$I$7:$AS$3267,25,FALSE),"")</f>
        <v>0</v>
      </c>
      <c r="X16" s="1081" t="str">
        <f>IFERROR(VLOOKUP($I16,'WM-AR'!$I$7:$AS$3267,26,FALSE),"")</f>
        <v/>
      </c>
      <c r="Y16" s="1081">
        <f>IFERROR(VLOOKUP($I16,'WM-AR'!$I$7:$AS$3267,27,FALSE),"")</f>
        <v>0</v>
      </c>
      <c r="Z16" s="1081" t="str">
        <f>IFERROR(VLOOKUP($I16,'WM-AR'!$I$7:$AS$3267,28,FALSE),"")</f>
        <v>Disposal Distance=Appx. (  )km from Site</v>
      </c>
      <c r="AA16" s="1081">
        <f>IFERROR(VLOOKUP($I16,'WM-AR'!$I$7:$AS$3267,29,FALSE),"")</f>
        <v>0</v>
      </c>
      <c r="AB16" s="1081">
        <f>IFERROR(VLOOKUP($I16,'WM-AR'!$I$7:$AS$3267,30,FALSE),"")</f>
        <v>0</v>
      </c>
      <c r="AC16" s="1081">
        <f>IFERROR(VLOOKUP($I16,'WM-AR'!$I$7:$AS$3267,31,FALSE),"")</f>
        <v>0</v>
      </c>
      <c r="AD16" s="1081">
        <f>IFERROR(VLOOKUP($I16,'WM-AR'!$I$7:$AS$3267,32,FALSE),"")</f>
        <v>0</v>
      </c>
      <c r="AE16" s="1081" t="str">
        <f>IFERROR(VLOOKUP($I16,'WM-AR'!$I$7:$AS$3267,33,FALSE),"")</f>
        <v/>
      </c>
      <c r="AF16" s="817" t="s">
        <v>3201</v>
      </c>
      <c r="AG16" s="1082" t="s">
        <v>1801</v>
      </c>
      <c r="AH16" s="1082" t="s">
        <v>1801</v>
      </c>
      <c r="AI16" s="769">
        <v>98.971000000000004</v>
      </c>
      <c r="AJ16" s="769" t="str">
        <f t="shared" si="3"/>
        <v>M3</v>
      </c>
      <c r="AK16" s="816" t="s">
        <v>3193</v>
      </c>
      <c r="AL16" s="88" t="str">
        <f>IF(AND(ISTEXT($E16),ISTEXT($B16)),"산출기준 &gt;&gt;  "&amp;_xlfn.XLOOKUP($E16,산출기준!$D:$D,산출기준!$E:$E,"매칭실패"),"")</f>
        <v/>
      </c>
    </row>
    <row r="17" spans="1:38" s="85" customFormat="1" ht="35.1" customHeight="1" outlineLevel="1">
      <c r="A17" s="1087"/>
      <c r="B17" s="1088"/>
      <c r="C17" s="1088"/>
      <c r="D17" s="1089"/>
      <c r="E17" s="1090"/>
      <c r="F17" s="1091" t="s">
        <v>3202</v>
      </c>
      <c r="G17" s="1092" t="str">
        <f t="shared" si="2"/>
        <v xml:space="preserve">Lean Concrete (including Form work) |  | 10MPa ≤ F'c (Cylinder Strength) &lt; 15MPa | </v>
      </c>
      <c r="H17" s="1093" t="s">
        <v>3203</v>
      </c>
      <c r="I17" s="1081" t="str">
        <f t="shared" si="4"/>
        <v>A03AD034-00013</v>
      </c>
      <c r="J17" s="1081"/>
      <c r="K17" s="1081" t="str">
        <f>IFERROR(VLOOKUP($I17,'WM-AR'!$I$7:$AS$3267,34,FALSE),"")</f>
        <v>M3</v>
      </c>
      <c r="L17" s="1081" t="str">
        <f>IFERROR(VLOOKUP($I17,'WM-AR'!$I$7:$AS$3267,4,FALSE),"")</f>
        <v>Concrete Work</v>
      </c>
      <c r="M17" s="1081" t="str">
        <f>IFERROR(VLOOKUP($I17,'WM-AR'!$I$7:$AS$3267,6,FALSE),"")</f>
        <v>Substructure Work</v>
      </c>
      <c r="N17" s="1081" t="str">
        <f>IFERROR(VLOOKUP($I17,'WM-AR'!$I$7:$AS$3267,8,FALSE),"")</f>
        <v>Lean Concrete (including Form work)</v>
      </c>
      <c r="O17" s="1081">
        <f>IFERROR(VLOOKUP($I17,'WM-AR'!$I$7:$AS$3267,10,FALSE),"")</f>
        <v>0</v>
      </c>
      <c r="P17" s="1081" t="str">
        <f>IFERROR(VLOOKUP($I17,'WM-AR'!$I$7:$AS$3267,12,FALSE),"")</f>
        <v>Cement Type-1</v>
      </c>
      <c r="Q17" s="1081" t="str">
        <f>IFERROR(VLOOKUP($I17,'WM-AR'!$I$7:$AS$3267,14,FALSE),"")</f>
        <v>10MPa ≤ F'c (Cylinder Strength) &lt; 15MPa</v>
      </c>
      <c r="R17" s="1081">
        <f>IFERROR(VLOOKUP($I17,'WM-AR'!$I$7:$AS$3267,16,FALSE),"")</f>
        <v>0</v>
      </c>
      <c r="S17" s="1081">
        <f>IFERROR(VLOOKUP($I17,'WM-AR'!$I$7:$AS$3267,18,FALSE),"")</f>
        <v>0</v>
      </c>
      <c r="T17" s="1081">
        <f>IFERROR(VLOOKUP($I17,'WM-AR'!$I$7:$AS$3267,20,FALSE),"")</f>
        <v>0</v>
      </c>
      <c r="U17" s="1081">
        <f>IFERROR(VLOOKUP($I17,'WM-AR'!$I$7:$AS$3267,22,FALSE),"")</f>
        <v>0</v>
      </c>
      <c r="V17" s="1081">
        <f>IFERROR(VLOOKUP($I17,'WM-AR'!$I$7:$AS$3267,24,FALSE),"")</f>
        <v>0</v>
      </c>
      <c r="W17" s="1081">
        <f>IFERROR(VLOOKUP($I17,'WM-AR'!$I$7:$AS$3267,25,FALSE),"")</f>
        <v>0</v>
      </c>
      <c r="X17" s="1081" t="str">
        <f>IFERROR(VLOOKUP($I17,'WM-AR'!$I$7:$AS$3267,26,FALSE),"")</f>
        <v/>
      </c>
      <c r="Y17" s="1081">
        <f>IFERROR(VLOOKUP($I17,'WM-AR'!$I$7:$AS$3267,27,FALSE),"")</f>
        <v>0</v>
      </c>
      <c r="Z17" s="1081">
        <f>IFERROR(VLOOKUP($I17,'WM-AR'!$I$7:$AS$3267,28,FALSE),"")</f>
        <v>0</v>
      </c>
      <c r="AA17" s="1081">
        <f>IFERROR(VLOOKUP($I17,'WM-AR'!$I$7:$AS$3267,29,FALSE),"")</f>
        <v>0</v>
      </c>
      <c r="AB17" s="1081">
        <f>IFERROR(VLOOKUP($I17,'WM-AR'!$I$7:$AS$3267,30,FALSE),"")</f>
        <v>0</v>
      </c>
      <c r="AC17" s="1081">
        <f>IFERROR(VLOOKUP($I17,'WM-AR'!$I$7:$AS$3267,31,FALSE),"")</f>
        <v>0</v>
      </c>
      <c r="AD17" s="1081">
        <f>IFERROR(VLOOKUP($I17,'WM-AR'!$I$7:$AS$3267,32,FALSE),"")</f>
        <v>0</v>
      </c>
      <c r="AE17" s="1081" t="str">
        <f>IFERROR(VLOOKUP($I17,'WM-AR'!$I$7:$AS$3267,33,FALSE),"")</f>
        <v/>
      </c>
      <c r="AF17" s="1094" t="s">
        <v>3201</v>
      </c>
      <c r="AG17" s="1095" t="s">
        <v>3204</v>
      </c>
      <c r="AH17" s="1096" t="s">
        <v>3205</v>
      </c>
      <c r="AI17" s="1097">
        <v>0</v>
      </c>
      <c r="AJ17" s="1097" t="str">
        <f t="shared" si="3"/>
        <v>M3</v>
      </c>
      <c r="AK17" s="904" t="s">
        <v>3206</v>
      </c>
      <c r="AL17" s="919"/>
    </row>
    <row r="18" spans="1:38" s="85" customFormat="1" ht="35.1" customHeight="1" outlineLevel="1">
      <c r="A18" s="1087"/>
      <c r="B18" s="1088"/>
      <c r="C18" s="1098"/>
      <c r="D18" s="1089"/>
      <c r="E18" s="1098"/>
      <c r="F18" s="1091" t="s">
        <v>2854</v>
      </c>
      <c r="G18" s="1092" t="str">
        <f t="shared" si="2"/>
        <v xml:space="preserve">PE Sheet (Vapor Barrier) |  |  | </v>
      </c>
      <c r="H18" s="1093" t="s">
        <v>3207</v>
      </c>
      <c r="I18" s="1081" t="str">
        <f t="shared" si="4"/>
        <v>A01ZZ012-00002</v>
      </c>
      <c r="J18" s="766"/>
      <c r="K18" s="766" t="str">
        <f>IFERROR(VLOOKUP($I18,'WM-AR'!$I$7:$AS$3267,34,FALSE),"")</f>
        <v>M2</v>
      </c>
      <c r="L18" s="766" t="str">
        <f>IFERROR(VLOOKUP($I18,'WM-AR'!$I$7:$AS$3267,4,FALSE),"")</f>
        <v>Earth Work</v>
      </c>
      <c r="M18" s="766" t="str">
        <f>IFERROR(VLOOKUP($I18,'WM-AR'!$I$7:$AS$3267,6,FALSE),"")</f>
        <v>-</v>
      </c>
      <c r="N18" s="766" t="str">
        <f>IFERROR(VLOOKUP($I18,'WM-AR'!$I$7:$AS$3267,8,FALSE),"")</f>
        <v>PE Sheet (Vapor Barrier)</v>
      </c>
      <c r="O18" s="766">
        <f>IFERROR(VLOOKUP($I18,'WM-AR'!$I$7:$AS$3267,10,FALSE),"")</f>
        <v>0</v>
      </c>
      <c r="P18" s="766">
        <f>IFERROR(VLOOKUP($I18,'WM-AR'!$I$7:$AS$3267,12,FALSE),"")</f>
        <v>0</v>
      </c>
      <c r="Q18" s="766">
        <f>IFERROR(VLOOKUP($I18,'WM-AR'!$I$7:$AS$3267,14,FALSE),"")</f>
        <v>0</v>
      </c>
      <c r="R18" s="766">
        <f>IFERROR(VLOOKUP($I18,'WM-AR'!$I$7:$AS$3267,16,FALSE),"")</f>
        <v>0</v>
      </c>
      <c r="S18" s="766">
        <f>IFERROR(VLOOKUP($I18,'WM-AR'!$I$7:$AS$3267,18,FALSE),"")</f>
        <v>0</v>
      </c>
      <c r="T18" s="766" t="str">
        <f>IFERROR(VLOOKUP($I18,'WM-AR'!$I$7:$AS$3267,20,FALSE),"")</f>
        <v/>
      </c>
      <c r="U18" s="766">
        <f>IFERROR(VLOOKUP($I18,'WM-AR'!$I$7:$AS$3267,22,FALSE),"")</f>
        <v>0</v>
      </c>
      <c r="V18" s="766" t="str">
        <f>IFERROR(VLOOKUP($I18,'WM-AR'!$I$7:$AS$3267,24,FALSE),"")</f>
        <v>THK ≤ 0.25mm (or 0.01 inch)</v>
      </c>
      <c r="W18" s="766">
        <f>IFERROR(VLOOKUP($I18,'WM-AR'!$I$7:$AS$3267,25,FALSE),"")</f>
        <v>0</v>
      </c>
      <c r="X18" s="766" t="str">
        <f>IFERROR(VLOOKUP($I18,'WM-AR'!$I$7:$AS$3267,26,FALSE),"")</f>
        <v>THK=(  )mm</v>
      </c>
      <c r="Y18" s="766">
        <f>IFERROR(VLOOKUP($I18,'WM-AR'!$I$7:$AS$3267,27,FALSE),"")</f>
        <v>0</v>
      </c>
      <c r="Z18" s="766">
        <f>IFERROR(VLOOKUP($I18,'WM-AR'!$I$7:$AS$3267,28,FALSE),"")</f>
        <v>0</v>
      </c>
      <c r="AA18" s="766">
        <f>IFERROR(VLOOKUP($I18,'WM-AR'!$I$7:$AS$3267,29,FALSE),"")</f>
        <v>0</v>
      </c>
      <c r="AB18" s="766">
        <f>IFERROR(VLOOKUP($I18,'WM-AR'!$I$7:$AS$3267,30,FALSE),"")</f>
        <v>0</v>
      </c>
      <c r="AC18" s="766">
        <f>IFERROR(VLOOKUP($I18,'WM-AR'!$I$7:$AS$3267,31,FALSE),"")</f>
        <v>0</v>
      </c>
      <c r="AD18" s="766">
        <f>IFERROR(VLOOKUP($I18,'WM-AR'!$I$7:$AS$3267,32,FALSE),"")</f>
        <v>0</v>
      </c>
      <c r="AE18" s="766" t="str">
        <f>IFERROR(VLOOKUP($I18,'WM-AR'!$I$7:$AS$3267,33,FALSE),"")</f>
        <v/>
      </c>
      <c r="AF18" s="1094" t="s">
        <v>3208</v>
      </c>
      <c r="AG18" s="1095" t="s">
        <v>1803</v>
      </c>
      <c r="AH18" s="1096" t="s">
        <v>3205</v>
      </c>
      <c r="AI18" s="1097">
        <v>0</v>
      </c>
      <c r="AJ18" s="1097" t="str">
        <f t="shared" si="3"/>
        <v>M2</v>
      </c>
      <c r="AK18" s="904" t="s">
        <v>3206</v>
      </c>
      <c r="AL18" s="85" t="str">
        <f>IF(AND(ISTEXT($E18),ISTEXT($B18)),"산출기준 &gt;&gt;  "&amp;_xlfn.XLOOKUP($E18,산출기준!$D:$D,산출기준!$E:$E,"매칭실패"),"")</f>
        <v/>
      </c>
    </row>
    <row r="19" spans="1:38" s="85" customFormat="1" ht="35.1" customHeight="1" outlineLevel="1">
      <c r="A19" s="1087"/>
      <c r="B19" s="1088"/>
      <c r="C19" s="1090"/>
      <c r="D19" s="1089"/>
      <c r="E19" s="1090"/>
      <c r="F19" s="1091" t="s">
        <v>3209</v>
      </c>
      <c r="G19" s="1092" t="str">
        <f t="shared" si="2"/>
        <v xml:space="preserve">Base Course |  |  | </v>
      </c>
      <c r="H19" s="1093" t="s">
        <v>3210</v>
      </c>
      <c r="I19" s="1081" t="str">
        <f t="shared" si="4"/>
        <v>A01ZZ005-00001</v>
      </c>
      <c r="J19" s="766"/>
      <c r="K19" s="766" t="str">
        <f>IFERROR(VLOOKUP($I19,'WM-AR'!$I$7:$AS$3267,34,FALSE),"")</f>
        <v>M2</v>
      </c>
      <c r="L19" s="766" t="str">
        <f>IFERROR(VLOOKUP($I19,'WM-AR'!$I$7:$AS$3267,4,FALSE),"")</f>
        <v>Earth Work</v>
      </c>
      <c r="M19" s="766" t="str">
        <f>IFERROR(VLOOKUP($I19,'WM-AR'!$I$7:$AS$3267,6,FALSE),"")</f>
        <v>-</v>
      </c>
      <c r="N19" s="766" t="str">
        <f>IFERROR(VLOOKUP($I19,'WM-AR'!$I$7:$AS$3267,8,FALSE),"")</f>
        <v>Base Course</v>
      </c>
      <c r="O19" s="766">
        <f>IFERROR(VLOOKUP($I19,'WM-AR'!$I$7:$AS$3267,10,FALSE),"")</f>
        <v>0</v>
      </c>
      <c r="P19" s="766">
        <f>IFERROR(VLOOKUP($I19,'WM-AR'!$I$7:$AS$3267,12,FALSE),"")</f>
        <v>0</v>
      </c>
      <c r="Q19" s="766">
        <f>IFERROR(VLOOKUP($I19,'WM-AR'!$I$7:$AS$3267,14,FALSE),"")</f>
        <v>0</v>
      </c>
      <c r="R19" s="766">
        <f>IFERROR(VLOOKUP($I19,'WM-AR'!$I$7:$AS$3267,16,FALSE),"")</f>
        <v>0</v>
      </c>
      <c r="S19" s="766">
        <f>IFERROR(VLOOKUP($I19,'WM-AR'!$I$7:$AS$3267,18,FALSE),"")</f>
        <v>0</v>
      </c>
      <c r="T19" s="766">
        <f>IFERROR(VLOOKUP($I19,'WM-AR'!$I$7:$AS$3267,20,FALSE),"")</f>
        <v>0</v>
      </c>
      <c r="U19" s="766">
        <f>IFERROR(VLOOKUP($I19,'WM-AR'!$I$7:$AS$3267,22,FALSE),"")</f>
        <v>0</v>
      </c>
      <c r="V19" s="766" t="str">
        <f>IFERROR(VLOOKUP($I19,'WM-AR'!$I$7:$AS$3267,24,FALSE),"")</f>
        <v>THK≤150mm</v>
      </c>
      <c r="W19" s="766">
        <f>IFERROR(VLOOKUP($I19,'WM-AR'!$I$7:$AS$3267,25,FALSE),"")</f>
        <v>0</v>
      </c>
      <c r="X19" s="766" t="str">
        <f>IFERROR(VLOOKUP($I19,'WM-AR'!$I$7:$AS$3267,26,FALSE),"")</f>
        <v>THK=(  )mm</v>
      </c>
      <c r="Y19" s="766">
        <f>IFERROR(VLOOKUP($I19,'WM-AR'!$I$7:$AS$3267,27,FALSE),"")</f>
        <v>0</v>
      </c>
      <c r="Z19" s="766">
        <f>IFERROR(VLOOKUP($I19,'WM-AR'!$I$7:$AS$3267,28,FALSE),"")</f>
        <v>0</v>
      </c>
      <c r="AA19" s="766" t="str">
        <f>IFERROR(VLOOKUP($I19,'WM-AR'!$I$7:$AS$3267,29,FALSE),"")</f>
        <v>CBR=(  )%</v>
      </c>
      <c r="AB19" s="766">
        <f>IFERROR(VLOOKUP($I19,'WM-AR'!$I$7:$AS$3267,30,FALSE),"")</f>
        <v>0</v>
      </c>
      <c r="AC19" s="766">
        <f>IFERROR(VLOOKUP($I19,'WM-AR'!$I$7:$AS$3267,31,FALSE),"")</f>
        <v>0</v>
      </c>
      <c r="AD19" s="766">
        <f>IFERROR(VLOOKUP($I19,'WM-AR'!$I$7:$AS$3267,32,FALSE),"")</f>
        <v>0</v>
      </c>
      <c r="AE19" s="766" t="str">
        <f>IFERROR(VLOOKUP($I19,'WM-AR'!$I$7:$AS$3267,33,FALSE),"")</f>
        <v/>
      </c>
      <c r="AF19" s="1094" t="s">
        <v>3211</v>
      </c>
      <c r="AG19" s="1095" t="s">
        <v>1803</v>
      </c>
      <c r="AH19" s="1096" t="s">
        <v>3205</v>
      </c>
      <c r="AI19" s="1097">
        <v>0</v>
      </c>
      <c r="AJ19" s="1097" t="str">
        <f t="shared" si="3"/>
        <v>M2</v>
      </c>
      <c r="AK19" s="904" t="s">
        <v>3206</v>
      </c>
      <c r="AL19" s="85" t="str">
        <f>IF(AND(ISTEXT($E19),ISTEXT($B19)),"산출기준 &gt;&gt;  "&amp;_xlfn.XLOOKUP($E19,산출기준!$D:$D,산출기준!$E:$E,"매칭실패"),"")</f>
        <v/>
      </c>
    </row>
    <row r="20" spans="1:38" s="85" customFormat="1" ht="35.1" customHeight="1" outlineLevel="1">
      <c r="A20" s="1087"/>
      <c r="B20" s="1088"/>
      <c r="C20" s="1090"/>
      <c r="D20" s="1089"/>
      <c r="E20" s="1090"/>
      <c r="F20" s="1091" t="s">
        <v>3212</v>
      </c>
      <c r="G20" s="1092" t="str">
        <f t="shared" si="2"/>
        <v xml:space="preserve">Subbase Course |  |  | </v>
      </c>
      <c r="H20" s="1093" t="s">
        <v>3213</v>
      </c>
      <c r="I20" s="1081" t="str">
        <f t="shared" si="4"/>
        <v>A01ZZ006-00001</v>
      </c>
      <c r="J20" s="766"/>
      <c r="K20" s="766" t="str">
        <f>IFERROR(VLOOKUP($I20,'WM-AR'!$I$7:$AS$3267,34,FALSE),"")</f>
        <v>M2</v>
      </c>
      <c r="L20" s="766" t="str">
        <f>IFERROR(VLOOKUP($I20,'WM-AR'!$I$7:$AS$3267,4,FALSE),"")</f>
        <v>Earth Work</v>
      </c>
      <c r="M20" s="766" t="str">
        <f>IFERROR(VLOOKUP($I20,'WM-AR'!$I$7:$AS$3267,6,FALSE),"")</f>
        <v>-</v>
      </c>
      <c r="N20" s="766" t="str">
        <f>IFERROR(VLOOKUP($I20,'WM-AR'!$I$7:$AS$3267,8,FALSE),"")</f>
        <v>Subbase Course</v>
      </c>
      <c r="O20" s="766">
        <f>IFERROR(VLOOKUP($I20,'WM-AR'!$I$7:$AS$3267,10,FALSE),"")</f>
        <v>0</v>
      </c>
      <c r="P20" s="766">
        <f>IFERROR(VLOOKUP($I20,'WM-AR'!$I$7:$AS$3267,12,FALSE),"")</f>
        <v>0</v>
      </c>
      <c r="Q20" s="766">
        <f>IFERROR(VLOOKUP($I20,'WM-AR'!$I$7:$AS$3267,14,FALSE),"")</f>
        <v>0</v>
      </c>
      <c r="R20" s="766">
        <f>IFERROR(VLOOKUP($I20,'WM-AR'!$I$7:$AS$3267,16,FALSE),"")</f>
        <v>0</v>
      </c>
      <c r="S20" s="766">
        <f>IFERROR(VLOOKUP($I20,'WM-AR'!$I$7:$AS$3267,18,FALSE),"")</f>
        <v>0</v>
      </c>
      <c r="T20" s="766" t="str">
        <f>IFERROR(VLOOKUP($I20,'WM-AR'!$I$7:$AS$3267,20,FALSE),"")</f>
        <v>Including Compaction of Sub-Grade</v>
      </c>
      <c r="U20" s="766">
        <f>IFERROR(VLOOKUP($I20,'WM-AR'!$I$7:$AS$3267,22,FALSE),"")</f>
        <v>0</v>
      </c>
      <c r="V20" s="766" t="str">
        <f>IFERROR(VLOOKUP($I20,'WM-AR'!$I$7:$AS$3267,24,FALSE),"")</f>
        <v>THK≤150mm</v>
      </c>
      <c r="W20" s="766">
        <f>IFERROR(VLOOKUP($I20,'WM-AR'!$I$7:$AS$3267,25,FALSE),"")</f>
        <v>0</v>
      </c>
      <c r="X20" s="766" t="str">
        <f>IFERROR(VLOOKUP($I20,'WM-AR'!$I$7:$AS$3267,26,FALSE),"")</f>
        <v>THK=(  )mm</v>
      </c>
      <c r="Y20" s="766">
        <f>IFERROR(VLOOKUP($I20,'WM-AR'!$I$7:$AS$3267,27,FALSE),"")</f>
        <v>0</v>
      </c>
      <c r="Z20" s="766">
        <f>IFERROR(VLOOKUP($I20,'WM-AR'!$I$7:$AS$3267,28,FALSE),"")</f>
        <v>0</v>
      </c>
      <c r="AA20" s="766" t="str">
        <f>IFERROR(VLOOKUP($I20,'WM-AR'!$I$7:$AS$3267,29,FALSE),"")</f>
        <v>CBR=(  )% for Subgrade, (  )% for Subbase</v>
      </c>
      <c r="AB20" s="766" t="str">
        <f>IFERROR(VLOOKUP($I20,'WM-AR'!$I$7:$AS$3267,30,FALSE),"")</f>
        <v>Compaction=(  )% for Subgrade, (  )% for Subbase</v>
      </c>
      <c r="AC20" s="766">
        <f>IFERROR(VLOOKUP($I20,'WM-AR'!$I$7:$AS$3267,31,FALSE),"")</f>
        <v>0</v>
      </c>
      <c r="AD20" s="766">
        <f>IFERROR(VLOOKUP($I20,'WM-AR'!$I$7:$AS$3267,32,FALSE),"")</f>
        <v>0</v>
      </c>
      <c r="AE20" s="766" t="str">
        <f>IFERROR(VLOOKUP($I20,'WM-AR'!$I$7:$AS$3267,33,FALSE),"")</f>
        <v/>
      </c>
      <c r="AF20" s="1094" t="s">
        <v>3214</v>
      </c>
      <c r="AG20" s="1095" t="s">
        <v>1803</v>
      </c>
      <c r="AH20" s="1096" t="s">
        <v>3205</v>
      </c>
      <c r="AI20" s="1097">
        <v>0</v>
      </c>
      <c r="AJ20" s="1097" t="str">
        <f t="shared" si="3"/>
        <v>M2</v>
      </c>
      <c r="AK20" s="904" t="s">
        <v>3206</v>
      </c>
      <c r="AL20" s="85" t="str">
        <f>IF(AND(ISTEXT($E20),ISTEXT($B20)),"산출기준 &gt;&gt;  "&amp;_xlfn.XLOOKUP($E20,산출기준!$D:$D,산출기준!$E:$E,"매칭실패"),"")</f>
        <v/>
      </c>
    </row>
    <row r="21" spans="1:38" hidden="1">
      <c r="B21" s="1099"/>
      <c r="C21" s="1099"/>
      <c r="D21" s="1100" t="s">
        <v>3215</v>
      </c>
      <c r="E21" s="1101"/>
      <c r="F21" s="1102"/>
      <c r="G21" s="1103" t="s">
        <v>3216</v>
      </c>
      <c r="H21" s="1104"/>
      <c r="I21" s="1102" t="str">
        <f t="shared" si="4"/>
        <v/>
      </c>
      <c r="J21" s="1105"/>
      <c r="K21" s="1105" t="str">
        <f>IFERROR(VLOOKUP($I21,'WM-AR'!$I$7:$AS$3267,34,FALSE),"")</f>
        <v/>
      </c>
      <c r="L21" s="1105" t="str">
        <f>IFERROR(VLOOKUP($I21,'WM-AR'!$I$7:$AS$3267,4,FALSE),"")</f>
        <v/>
      </c>
      <c r="M21" s="1105" t="str">
        <f>IFERROR(VLOOKUP($I21,'WM-AR'!$I$7:$AS$3267,6,FALSE),"")</f>
        <v/>
      </c>
      <c r="N21" s="1105" t="str">
        <f>IFERROR(VLOOKUP($I21,'WM-AR'!$I$7:$AS$3267,8,FALSE),"")</f>
        <v/>
      </c>
      <c r="O21" s="1105" t="str">
        <f>IFERROR(VLOOKUP($I21,'WM-AR'!$I$7:$AS$3267,10,FALSE),"")</f>
        <v/>
      </c>
      <c r="P21" s="1105" t="str">
        <f>IFERROR(VLOOKUP($I21,'WM-AR'!$I$7:$AS$3267,12,FALSE),"")</f>
        <v/>
      </c>
      <c r="Q21" s="1105" t="str">
        <f>IFERROR(VLOOKUP($I21,'WM-AR'!$I$7:$AS$3267,14,FALSE),"")</f>
        <v/>
      </c>
      <c r="R21" s="1105" t="str">
        <f>IFERROR(VLOOKUP($I21,'WM-AR'!$I$7:$AS$3267,16,FALSE),"")</f>
        <v/>
      </c>
      <c r="S21" s="1105" t="str">
        <f>IFERROR(VLOOKUP($I21,'WM-AR'!$I$7:$AS$3267,18,FALSE),"")</f>
        <v/>
      </c>
      <c r="T21" s="1105" t="str">
        <f>IFERROR(VLOOKUP($I21,'WM-AR'!$I$7:$AS$3267,20,FALSE),"")</f>
        <v/>
      </c>
      <c r="U21" s="1105" t="str">
        <f>IFERROR(VLOOKUP($I21,'WM-AR'!$I$7:$AS$3267,22,FALSE),"")</f>
        <v/>
      </c>
      <c r="V21" s="1105" t="str">
        <f>IFERROR(VLOOKUP($I21,'WM-AR'!$I$7:$AS$3267,24,FALSE),"")</f>
        <v/>
      </c>
      <c r="W21" s="1105" t="str">
        <f>IFERROR(VLOOKUP($I21,'WM-AR'!$I$7:$AS$3267,25,FALSE),"")</f>
        <v/>
      </c>
      <c r="X21" s="1105" t="str">
        <f>IFERROR(VLOOKUP($I21,'WM-AR'!$I$7:$AS$3267,26,FALSE),"")</f>
        <v/>
      </c>
      <c r="Y21" s="1105" t="str">
        <f>IFERROR(VLOOKUP($I21,'WM-AR'!$I$7:$AS$3267,27,FALSE),"")</f>
        <v/>
      </c>
      <c r="Z21" s="1105" t="str">
        <f>IFERROR(VLOOKUP($I21,'WM-AR'!$I$7:$AS$3267,28,FALSE),"")</f>
        <v/>
      </c>
      <c r="AA21" s="1105" t="str">
        <f>IFERROR(VLOOKUP($I21,'WM-AR'!$I$7:$AS$3267,29,FALSE),"")</f>
        <v/>
      </c>
      <c r="AB21" s="1105" t="str">
        <f>IFERROR(VLOOKUP($I21,'WM-AR'!$I$7:$AS$3267,30,FALSE),"")</f>
        <v/>
      </c>
      <c r="AC21" s="1105" t="str">
        <f>IFERROR(VLOOKUP($I21,'WM-AR'!$I$7:$AS$3267,31,FALSE),"")</f>
        <v/>
      </c>
      <c r="AD21" s="1105" t="str">
        <f>IFERROR(VLOOKUP($I21,'WM-AR'!$I$7:$AS$3267,32,FALSE),"")</f>
        <v/>
      </c>
      <c r="AE21" s="1105" t="str">
        <f>IFERROR(VLOOKUP($I21,'WM-AR'!$I$7:$AS$3267,33,FALSE),"")</f>
        <v/>
      </c>
      <c r="AF21" s="1106"/>
      <c r="AG21" s="1107"/>
      <c r="AH21" s="1107"/>
      <c r="AI21" s="1108"/>
      <c r="AJ21" s="1109" t="str">
        <f>K21</f>
        <v/>
      </c>
      <c r="AK21" s="1110"/>
      <c r="AL21" s="88" t="str">
        <f>IF(AND(ISTEXT($E21),ISTEXT($B21)),"산출기준 &gt;&gt;  "&amp;_xlfn.XLOOKUP($E21,산출기준!$D:$D,산출기준!$E:$E,"매칭실패"),"")</f>
        <v/>
      </c>
    </row>
    <row r="22" spans="1:38" ht="33" hidden="1">
      <c r="B22" s="1111"/>
      <c r="C22" s="1111"/>
      <c r="D22" s="787" t="s">
        <v>3217</v>
      </c>
      <c r="E22" s="706"/>
      <c r="F22" s="712"/>
      <c r="G22" s="843" t="s">
        <v>3218</v>
      </c>
      <c r="H22" s="1104"/>
      <c r="I22" s="712" t="str">
        <f t="shared" si="4"/>
        <v/>
      </c>
      <c r="J22" s="714"/>
      <c r="K22" s="714" t="str">
        <f>IFERROR(VLOOKUP($I22,'WM-AR'!$I$7:$AS$3267,34,FALSE),"")</f>
        <v/>
      </c>
      <c r="L22" s="714" t="str">
        <f>IFERROR(VLOOKUP($I22,'WM-AR'!$I$7:$AS$3267,4,FALSE),"")</f>
        <v/>
      </c>
      <c r="M22" s="714" t="str">
        <f>IFERROR(VLOOKUP($I22,'WM-AR'!$I$7:$AS$3267,6,FALSE),"")</f>
        <v/>
      </c>
      <c r="N22" s="714" t="str">
        <f>IFERROR(VLOOKUP($I22,'WM-AR'!$I$7:$AS$3267,8,FALSE),"")</f>
        <v/>
      </c>
      <c r="O22" s="714" t="str">
        <f>IFERROR(VLOOKUP($I22,'WM-AR'!$I$7:$AS$3267,10,FALSE),"")</f>
        <v/>
      </c>
      <c r="P22" s="714" t="str">
        <f>IFERROR(VLOOKUP($I22,'WM-AR'!$I$7:$AS$3267,12,FALSE),"")</f>
        <v/>
      </c>
      <c r="Q22" s="714" t="str">
        <f>IFERROR(VLOOKUP($I22,'WM-AR'!$I$7:$AS$3267,14,FALSE),"")</f>
        <v/>
      </c>
      <c r="R22" s="714" t="str">
        <f>IFERROR(VLOOKUP($I22,'WM-AR'!$I$7:$AS$3267,16,FALSE),"")</f>
        <v/>
      </c>
      <c r="S22" s="714" t="str">
        <f>IFERROR(VLOOKUP($I22,'WM-AR'!$I$7:$AS$3267,18,FALSE),"")</f>
        <v/>
      </c>
      <c r="T22" s="714" t="str">
        <f>IFERROR(VLOOKUP($I22,'WM-AR'!$I$7:$AS$3267,20,FALSE),"")</f>
        <v/>
      </c>
      <c r="U22" s="714" t="str">
        <f>IFERROR(VLOOKUP($I22,'WM-AR'!$I$7:$AS$3267,22,FALSE),"")</f>
        <v/>
      </c>
      <c r="V22" s="714" t="str">
        <f>IFERROR(VLOOKUP($I22,'WM-AR'!$I$7:$AS$3267,24,FALSE),"")</f>
        <v/>
      </c>
      <c r="W22" s="714" t="str">
        <f>IFERROR(VLOOKUP($I22,'WM-AR'!$I$7:$AS$3267,25,FALSE),"")</f>
        <v/>
      </c>
      <c r="X22" s="714" t="str">
        <f>IFERROR(VLOOKUP($I22,'WM-AR'!$I$7:$AS$3267,26,FALSE),"")</f>
        <v/>
      </c>
      <c r="Y22" s="714" t="str">
        <f>IFERROR(VLOOKUP($I22,'WM-AR'!$I$7:$AS$3267,27,FALSE),"")</f>
        <v/>
      </c>
      <c r="Z22" s="714" t="str">
        <f>IFERROR(VLOOKUP($I22,'WM-AR'!$I$7:$AS$3267,28,FALSE),"")</f>
        <v/>
      </c>
      <c r="AA22" s="714" t="str">
        <f>IFERROR(VLOOKUP($I22,'WM-AR'!$I$7:$AS$3267,29,FALSE),"")</f>
        <v/>
      </c>
      <c r="AB22" s="714" t="str">
        <f>IFERROR(VLOOKUP($I22,'WM-AR'!$I$7:$AS$3267,30,FALSE),"")</f>
        <v/>
      </c>
      <c r="AC22" s="714" t="str">
        <f>IFERROR(VLOOKUP($I22,'WM-AR'!$I$7:$AS$3267,31,FALSE),"")</f>
        <v/>
      </c>
      <c r="AD22" s="714" t="str">
        <f>IFERROR(VLOOKUP($I22,'WM-AR'!$I$7:$AS$3267,32,FALSE),"")</f>
        <v/>
      </c>
      <c r="AE22" s="714" t="str">
        <f>IFERROR(VLOOKUP($I22,'WM-AR'!$I$7:$AS$3267,33,FALSE),"")</f>
        <v/>
      </c>
      <c r="AF22" s="839"/>
      <c r="AG22" s="1112"/>
      <c r="AH22" s="1112"/>
      <c r="AI22" s="1113"/>
      <c r="AJ22" s="854" t="str">
        <f t="shared" ref="AJ22:AJ28" si="5">K22</f>
        <v/>
      </c>
      <c r="AK22" s="1114"/>
      <c r="AL22" s="88" t="str">
        <f>IF(AND(ISTEXT($E22),ISTEXT($B22)),"산출기준 &gt;&gt;  "&amp;_xlfn.XLOOKUP($E22,산출기준!$D:$D,산출기준!$E:$E,"매칭실패"),"")</f>
        <v/>
      </c>
    </row>
    <row r="23" spans="1:38" hidden="1">
      <c r="B23" s="1111"/>
      <c r="C23" s="1111"/>
      <c r="D23" s="787" t="s">
        <v>3215</v>
      </c>
      <c r="E23" s="706"/>
      <c r="F23" s="712"/>
      <c r="G23" s="843" t="s">
        <v>3219</v>
      </c>
      <c r="H23" s="1115"/>
      <c r="I23" s="712" t="str">
        <f t="shared" si="4"/>
        <v/>
      </c>
      <c r="J23" s="714"/>
      <c r="K23" s="714" t="str">
        <f>IFERROR(VLOOKUP($I23,'WM-AR'!$I$7:$AS$3267,34,FALSE),"")</f>
        <v/>
      </c>
      <c r="L23" s="714" t="str">
        <f>IFERROR(VLOOKUP($I23,'WM-AR'!$I$7:$AS$3267,4,FALSE),"")</f>
        <v/>
      </c>
      <c r="M23" s="714" t="str">
        <f>IFERROR(VLOOKUP($I23,'WM-AR'!$I$7:$AS$3267,6,FALSE),"")</f>
        <v/>
      </c>
      <c r="N23" s="714" t="str">
        <f>IFERROR(VLOOKUP($I23,'WM-AR'!$I$7:$AS$3267,8,FALSE),"")</f>
        <v/>
      </c>
      <c r="O23" s="714" t="str">
        <f>IFERROR(VLOOKUP($I23,'WM-AR'!$I$7:$AS$3267,10,FALSE),"")</f>
        <v/>
      </c>
      <c r="P23" s="714" t="str">
        <f>IFERROR(VLOOKUP($I23,'WM-AR'!$I$7:$AS$3267,12,FALSE),"")</f>
        <v/>
      </c>
      <c r="Q23" s="714" t="str">
        <f>IFERROR(VLOOKUP($I23,'WM-AR'!$I$7:$AS$3267,14,FALSE),"")</f>
        <v/>
      </c>
      <c r="R23" s="714" t="str">
        <f>IFERROR(VLOOKUP($I23,'WM-AR'!$I$7:$AS$3267,16,FALSE),"")</f>
        <v/>
      </c>
      <c r="S23" s="714" t="str">
        <f>IFERROR(VLOOKUP($I23,'WM-AR'!$I$7:$AS$3267,18,FALSE),"")</f>
        <v/>
      </c>
      <c r="T23" s="714" t="str">
        <f>IFERROR(VLOOKUP($I23,'WM-AR'!$I$7:$AS$3267,20,FALSE),"")</f>
        <v/>
      </c>
      <c r="U23" s="714" t="str">
        <f>IFERROR(VLOOKUP($I23,'WM-AR'!$I$7:$AS$3267,22,FALSE),"")</f>
        <v/>
      </c>
      <c r="V23" s="714" t="str">
        <f>IFERROR(VLOOKUP($I23,'WM-AR'!$I$7:$AS$3267,24,FALSE),"")</f>
        <v/>
      </c>
      <c r="W23" s="714" t="str">
        <f>IFERROR(VLOOKUP($I23,'WM-AR'!$I$7:$AS$3267,25,FALSE),"")</f>
        <v/>
      </c>
      <c r="X23" s="714" t="str">
        <f>IFERROR(VLOOKUP($I23,'WM-AR'!$I$7:$AS$3267,26,FALSE),"")</f>
        <v/>
      </c>
      <c r="Y23" s="714" t="str">
        <f>IFERROR(VLOOKUP($I23,'WM-AR'!$I$7:$AS$3267,27,FALSE),"")</f>
        <v/>
      </c>
      <c r="Z23" s="714" t="str">
        <f>IFERROR(VLOOKUP($I23,'WM-AR'!$I$7:$AS$3267,28,FALSE),"")</f>
        <v/>
      </c>
      <c r="AA23" s="714" t="str">
        <f>IFERROR(VLOOKUP($I23,'WM-AR'!$I$7:$AS$3267,29,FALSE),"")</f>
        <v/>
      </c>
      <c r="AB23" s="714" t="str">
        <f>IFERROR(VLOOKUP($I23,'WM-AR'!$I$7:$AS$3267,30,FALSE),"")</f>
        <v/>
      </c>
      <c r="AC23" s="714" t="str">
        <f>IFERROR(VLOOKUP($I23,'WM-AR'!$I$7:$AS$3267,31,FALSE),"")</f>
        <v/>
      </c>
      <c r="AD23" s="714" t="str">
        <f>IFERROR(VLOOKUP($I23,'WM-AR'!$I$7:$AS$3267,32,FALSE),"")</f>
        <v/>
      </c>
      <c r="AE23" s="714" t="str">
        <f>IFERROR(VLOOKUP($I23,'WM-AR'!$I$7:$AS$3267,33,FALSE),"")</f>
        <v/>
      </c>
      <c r="AF23" s="839"/>
      <c r="AG23" s="852"/>
      <c r="AH23" s="852"/>
      <c r="AI23" s="854"/>
      <c r="AJ23" s="854" t="str">
        <f t="shared" si="5"/>
        <v/>
      </c>
      <c r="AK23" s="1114"/>
      <c r="AL23" s="88" t="str">
        <f>IF(AND(ISTEXT($E23),ISTEXT($B23)),"산출기준 &gt;&gt;  "&amp;_xlfn.XLOOKUP($E23,산출기준!$D:$D,산출기준!$E:$E,"매칭실패"),"")</f>
        <v/>
      </c>
    </row>
    <row r="24" spans="1:38" hidden="1">
      <c r="B24" s="1111"/>
      <c r="C24" s="1111"/>
      <c r="D24" s="787" t="s">
        <v>3215</v>
      </c>
      <c r="E24" s="706"/>
      <c r="F24" s="712"/>
      <c r="G24" s="843" t="s">
        <v>3220</v>
      </c>
      <c r="H24" s="843"/>
      <c r="I24" s="712" t="str">
        <f t="shared" si="4"/>
        <v/>
      </c>
      <c r="J24" s="714"/>
      <c r="K24" s="714" t="str">
        <f>IFERROR(VLOOKUP($I24,'WM-AR'!$I$7:$AS$3267,34,FALSE),"")</f>
        <v/>
      </c>
      <c r="L24" s="714" t="str">
        <f>IFERROR(VLOOKUP($I24,'WM-AR'!$I$7:$AS$3267,4,FALSE),"")</f>
        <v/>
      </c>
      <c r="M24" s="714" t="str">
        <f>IFERROR(VLOOKUP($I24,'WM-AR'!$I$7:$AS$3267,6,FALSE),"")</f>
        <v/>
      </c>
      <c r="N24" s="714" t="str">
        <f>IFERROR(VLOOKUP($I24,'WM-AR'!$I$7:$AS$3267,8,FALSE),"")</f>
        <v/>
      </c>
      <c r="O24" s="714" t="str">
        <f>IFERROR(VLOOKUP($I24,'WM-AR'!$I$7:$AS$3267,10,FALSE),"")</f>
        <v/>
      </c>
      <c r="P24" s="714" t="str">
        <f>IFERROR(VLOOKUP($I24,'WM-AR'!$I$7:$AS$3267,12,FALSE),"")</f>
        <v/>
      </c>
      <c r="Q24" s="714" t="str">
        <f>IFERROR(VLOOKUP($I24,'WM-AR'!$I$7:$AS$3267,14,FALSE),"")</f>
        <v/>
      </c>
      <c r="R24" s="714" t="str">
        <f>IFERROR(VLOOKUP($I24,'WM-AR'!$I$7:$AS$3267,16,FALSE),"")</f>
        <v/>
      </c>
      <c r="S24" s="714" t="str">
        <f>IFERROR(VLOOKUP($I24,'WM-AR'!$I$7:$AS$3267,18,FALSE),"")</f>
        <v/>
      </c>
      <c r="T24" s="714" t="str">
        <f>IFERROR(VLOOKUP($I24,'WM-AR'!$I$7:$AS$3267,20,FALSE),"")</f>
        <v/>
      </c>
      <c r="U24" s="714" t="str">
        <f>IFERROR(VLOOKUP($I24,'WM-AR'!$I$7:$AS$3267,22,FALSE),"")</f>
        <v/>
      </c>
      <c r="V24" s="714" t="str">
        <f>IFERROR(VLOOKUP($I24,'WM-AR'!$I$7:$AS$3267,24,FALSE),"")</f>
        <v/>
      </c>
      <c r="W24" s="714" t="str">
        <f>IFERROR(VLOOKUP($I24,'WM-AR'!$I$7:$AS$3267,25,FALSE),"")</f>
        <v/>
      </c>
      <c r="X24" s="714" t="str">
        <f>IFERROR(VLOOKUP($I24,'WM-AR'!$I$7:$AS$3267,26,FALSE),"")</f>
        <v/>
      </c>
      <c r="Y24" s="714" t="str">
        <f>IFERROR(VLOOKUP($I24,'WM-AR'!$I$7:$AS$3267,27,FALSE),"")</f>
        <v/>
      </c>
      <c r="Z24" s="714" t="str">
        <f>IFERROR(VLOOKUP($I24,'WM-AR'!$I$7:$AS$3267,28,FALSE),"")</f>
        <v/>
      </c>
      <c r="AA24" s="714" t="str">
        <f>IFERROR(VLOOKUP($I24,'WM-AR'!$I$7:$AS$3267,29,FALSE),"")</f>
        <v/>
      </c>
      <c r="AB24" s="714" t="str">
        <f>IFERROR(VLOOKUP($I24,'WM-AR'!$I$7:$AS$3267,30,FALSE),"")</f>
        <v/>
      </c>
      <c r="AC24" s="714" t="str">
        <f>IFERROR(VLOOKUP($I24,'WM-AR'!$I$7:$AS$3267,31,FALSE),"")</f>
        <v/>
      </c>
      <c r="AD24" s="714" t="str">
        <f>IFERROR(VLOOKUP($I24,'WM-AR'!$I$7:$AS$3267,32,FALSE),"")</f>
        <v/>
      </c>
      <c r="AE24" s="714" t="str">
        <f>IFERROR(VLOOKUP($I24,'WM-AR'!$I$7:$AS$3267,33,FALSE),"")</f>
        <v/>
      </c>
      <c r="AF24" s="839"/>
      <c r="AG24" s="852"/>
      <c r="AH24" s="852"/>
      <c r="AI24" s="854"/>
      <c r="AJ24" s="854" t="str">
        <f t="shared" si="5"/>
        <v/>
      </c>
      <c r="AK24" s="1114"/>
      <c r="AL24" s="88" t="str">
        <f>IF(AND(ISTEXT($E24),ISTEXT($B24)),"산출기준 &gt;&gt;  "&amp;_xlfn.XLOOKUP($E24,산출기준!$D:$D,산출기준!$E:$E,"매칭실패"),"")</f>
        <v/>
      </c>
    </row>
    <row r="25" spans="1:38" hidden="1">
      <c r="B25" s="1111"/>
      <c r="C25" s="1111"/>
      <c r="D25" s="787" t="s">
        <v>3215</v>
      </c>
      <c r="E25" s="706"/>
      <c r="F25" s="712"/>
      <c r="G25" s="843" t="s">
        <v>3219</v>
      </c>
      <c r="H25" s="843"/>
      <c r="I25" s="712" t="str">
        <f t="shared" si="4"/>
        <v/>
      </c>
      <c r="J25" s="714"/>
      <c r="K25" s="714" t="str">
        <f>IFERROR(VLOOKUP($I25,'WM-AR'!$I$7:$AS$3267,34,FALSE),"")</f>
        <v/>
      </c>
      <c r="L25" s="714" t="str">
        <f>IFERROR(VLOOKUP($I25,'WM-AR'!$I$7:$AS$3267,4,FALSE),"")</f>
        <v/>
      </c>
      <c r="M25" s="714" t="str">
        <f>IFERROR(VLOOKUP($I25,'WM-AR'!$I$7:$AS$3267,6,FALSE),"")</f>
        <v/>
      </c>
      <c r="N25" s="714" t="str">
        <f>IFERROR(VLOOKUP($I25,'WM-AR'!$I$7:$AS$3267,8,FALSE),"")</f>
        <v/>
      </c>
      <c r="O25" s="714" t="str">
        <f>IFERROR(VLOOKUP($I25,'WM-AR'!$I$7:$AS$3267,10,FALSE),"")</f>
        <v/>
      </c>
      <c r="P25" s="714" t="str">
        <f>IFERROR(VLOOKUP($I25,'WM-AR'!$I$7:$AS$3267,12,FALSE),"")</f>
        <v/>
      </c>
      <c r="Q25" s="714" t="str">
        <f>IFERROR(VLOOKUP($I25,'WM-AR'!$I$7:$AS$3267,14,FALSE),"")</f>
        <v/>
      </c>
      <c r="R25" s="714" t="str">
        <f>IFERROR(VLOOKUP($I25,'WM-AR'!$I$7:$AS$3267,16,FALSE),"")</f>
        <v/>
      </c>
      <c r="S25" s="714" t="str">
        <f>IFERROR(VLOOKUP($I25,'WM-AR'!$I$7:$AS$3267,18,FALSE),"")</f>
        <v/>
      </c>
      <c r="T25" s="714" t="str">
        <f>IFERROR(VLOOKUP($I25,'WM-AR'!$I$7:$AS$3267,20,FALSE),"")</f>
        <v/>
      </c>
      <c r="U25" s="714" t="str">
        <f>IFERROR(VLOOKUP($I25,'WM-AR'!$I$7:$AS$3267,22,FALSE),"")</f>
        <v/>
      </c>
      <c r="V25" s="714" t="str">
        <f>IFERROR(VLOOKUP($I25,'WM-AR'!$I$7:$AS$3267,24,FALSE),"")</f>
        <v/>
      </c>
      <c r="W25" s="714" t="str">
        <f>IFERROR(VLOOKUP($I25,'WM-AR'!$I$7:$AS$3267,25,FALSE),"")</f>
        <v/>
      </c>
      <c r="X25" s="714" t="str">
        <f>IFERROR(VLOOKUP($I25,'WM-AR'!$I$7:$AS$3267,26,FALSE),"")</f>
        <v/>
      </c>
      <c r="Y25" s="714" t="str">
        <f>IFERROR(VLOOKUP($I25,'WM-AR'!$I$7:$AS$3267,27,FALSE),"")</f>
        <v/>
      </c>
      <c r="Z25" s="714" t="str">
        <f>IFERROR(VLOOKUP($I25,'WM-AR'!$I$7:$AS$3267,28,FALSE),"")</f>
        <v/>
      </c>
      <c r="AA25" s="714" t="str">
        <f>IFERROR(VLOOKUP($I25,'WM-AR'!$I$7:$AS$3267,29,FALSE),"")</f>
        <v/>
      </c>
      <c r="AB25" s="714" t="str">
        <f>IFERROR(VLOOKUP($I25,'WM-AR'!$I$7:$AS$3267,30,FALSE),"")</f>
        <v/>
      </c>
      <c r="AC25" s="714" t="str">
        <f>IFERROR(VLOOKUP($I25,'WM-AR'!$I$7:$AS$3267,31,FALSE),"")</f>
        <v/>
      </c>
      <c r="AD25" s="714" t="str">
        <f>IFERROR(VLOOKUP($I25,'WM-AR'!$I$7:$AS$3267,32,FALSE),"")</f>
        <v/>
      </c>
      <c r="AE25" s="714" t="str">
        <f>IFERROR(VLOOKUP($I25,'WM-AR'!$I$7:$AS$3267,33,FALSE),"")</f>
        <v/>
      </c>
      <c r="AF25" s="839"/>
      <c r="AG25" s="852"/>
      <c r="AH25" s="852"/>
      <c r="AI25" s="854"/>
      <c r="AJ25" s="854" t="str">
        <f t="shared" si="5"/>
        <v/>
      </c>
      <c r="AK25" s="1114"/>
      <c r="AL25" s="88" t="str">
        <f>IF(AND(ISTEXT($E25),ISTEXT($B25)),"산출기준 &gt;&gt;  "&amp;_xlfn.XLOOKUP($E25,산출기준!$D:$D,산출기준!$E:$E,"매칭실패"),"")</f>
        <v/>
      </c>
    </row>
    <row r="26" spans="1:38" hidden="1">
      <c r="B26" s="1111"/>
      <c r="C26" s="1111"/>
      <c r="D26" s="787" t="s">
        <v>3215</v>
      </c>
      <c r="E26" s="706"/>
      <c r="F26" s="712"/>
      <c r="G26" s="843" t="s">
        <v>3221</v>
      </c>
      <c r="H26" s="843"/>
      <c r="I26" s="712" t="str">
        <f t="shared" si="4"/>
        <v/>
      </c>
      <c r="J26" s="714"/>
      <c r="K26" s="714" t="str">
        <f>IFERROR(VLOOKUP($I26,'WM-AR'!$I$7:$AS$3267,34,FALSE),"")</f>
        <v/>
      </c>
      <c r="L26" s="714" t="str">
        <f>IFERROR(VLOOKUP($I26,'WM-AR'!$I$7:$AS$3267,4,FALSE),"")</f>
        <v/>
      </c>
      <c r="M26" s="714" t="str">
        <f>IFERROR(VLOOKUP($I26,'WM-AR'!$I$7:$AS$3267,6,FALSE),"")</f>
        <v/>
      </c>
      <c r="N26" s="714" t="str">
        <f>IFERROR(VLOOKUP($I26,'WM-AR'!$I$7:$AS$3267,8,FALSE),"")</f>
        <v/>
      </c>
      <c r="O26" s="714" t="str">
        <f>IFERROR(VLOOKUP($I26,'WM-AR'!$I$7:$AS$3267,10,FALSE),"")</f>
        <v/>
      </c>
      <c r="P26" s="714" t="str">
        <f>IFERROR(VLOOKUP($I26,'WM-AR'!$I$7:$AS$3267,12,FALSE),"")</f>
        <v/>
      </c>
      <c r="Q26" s="714" t="str">
        <f>IFERROR(VLOOKUP($I26,'WM-AR'!$I$7:$AS$3267,14,FALSE),"")</f>
        <v/>
      </c>
      <c r="R26" s="714" t="str">
        <f>IFERROR(VLOOKUP($I26,'WM-AR'!$I$7:$AS$3267,16,FALSE),"")</f>
        <v/>
      </c>
      <c r="S26" s="714" t="str">
        <f>IFERROR(VLOOKUP($I26,'WM-AR'!$I$7:$AS$3267,18,FALSE),"")</f>
        <v/>
      </c>
      <c r="T26" s="714" t="str">
        <f>IFERROR(VLOOKUP($I26,'WM-AR'!$I$7:$AS$3267,20,FALSE),"")</f>
        <v/>
      </c>
      <c r="U26" s="714" t="str">
        <f>IFERROR(VLOOKUP($I26,'WM-AR'!$I$7:$AS$3267,22,FALSE),"")</f>
        <v/>
      </c>
      <c r="V26" s="714" t="str">
        <f>IFERROR(VLOOKUP($I26,'WM-AR'!$I$7:$AS$3267,24,FALSE),"")</f>
        <v/>
      </c>
      <c r="W26" s="714" t="str">
        <f>IFERROR(VLOOKUP($I26,'WM-AR'!$I$7:$AS$3267,25,FALSE),"")</f>
        <v/>
      </c>
      <c r="X26" s="714" t="str">
        <f>IFERROR(VLOOKUP($I26,'WM-AR'!$I$7:$AS$3267,26,FALSE),"")</f>
        <v/>
      </c>
      <c r="Y26" s="714" t="str">
        <f>IFERROR(VLOOKUP($I26,'WM-AR'!$I$7:$AS$3267,27,FALSE),"")</f>
        <v/>
      </c>
      <c r="Z26" s="714" t="str">
        <f>IFERROR(VLOOKUP($I26,'WM-AR'!$I$7:$AS$3267,28,FALSE),"")</f>
        <v/>
      </c>
      <c r="AA26" s="714" t="str">
        <f>IFERROR(VLOOKUP($I26,'WM-AR'!$I$7:$AS$3267,29,FALSE),"")</f>
        <v/>
      </c>
      <c r="AB26" s="714" t="str">
        <f>IFERROR(VLOOKUP($I26,'WM-AR'!$I$7:$AS$3267,30,FALSE),"")</f>
        <v/>
      </c>
      <c r="AC26" s="714" t="str">
        <f>IFERROR(VLOOKUP($I26,'WM-AR'!$I$7:$AS$3267,31,FALSE),"")</f>
        <v/>
      </c>
      <c r="AD26" s="714" t="str">
        <f>IFERROR(VLOOKUP($I26,'WM-AR'!$I$7:$AS$3267,32,FALSE),"")</f>
        <v/>
      </c>
      <c r="AE26" s="714" t="str">
        <f>IFERROR(VLOOKUP($I26,'WM-AR'!$I$7:$AS$3267,33,FALSE),"")</f>
        <v/>
      </c>
      <c r="AF26" s="839"/>
      <c r="AG26" s="852"/>
      <c r="AH26" s="852"/>
      <c r="AI26" s="854"/>
      <c r="AJ26" s="854" t="str">
        <f t="shared" si="5"/>
        <v/>
      </c>
      <c r="AK26" s="1114"/>
      <c r="AL26" s="88" t="str">
        <f>IF(AND(ISTEXT($E26),ISTEXT($B26)),"산출기준 &gt;&gt;  "&amp;_xlfn.XLOOKUP($E26,산출기준!$D:$D,산출기준!$E:$E,"매칭실패"),"")</f>
        <v/>
      </c>
    </row>
    <row r="27" spans="1:38" ht="49.5" hidden="1">
      <c r="B27" s="1111"/>
      <c r="C27" s="1111"/>
      <c r="D27" s="787" t="s">
        <v>3222</v>
      </c>
      <c r="E27" s="706"/>
      <c r="F27" s="712"/>
      <c r="G27" s="843" t="s">
        <v>3223</v>
      </c>
      <c r="H27" s="843"/>
      <c r="I27" s="712" t="str">
        <f t="shared" si="4"/>
        <v/>
      </c>
      <c r="J27" s="714"/>
      <c r="K27" s="714" t="str">
        <f>IFERROR(VLOOKUP($I27,'WM-AR'!$I$7:$AS$3267,34,FALSE),"")</f>
        <v/>
      </c>
      <c r="L27" s="714" t="str">
        <f>IFERROR(VLOOKUP($I27,'WM-AR'!$I$7:$AS$3267,4,FALSE),"")</f>
        <v/>
      </c>
      <c r="M27" s="714" t="str">
        <f>IFERROR(VLOOKUP($I27,'WM-AR'!$I$7:$AS$3267,6,FALSE),"")</f>
        <v/>
      </c>
      <c r="N27" s="714" t="str">
        <f>IFERROR(VLOOKUP($I27,'WM-AR'!$I$7:$AS$3267,8,FALSE),"")</f>
        <v/>
      </c>
      <c r="O27" s="714" t="str">
        <f>IFERROR(VLOOKUP($I27,'WM-AR'!$I$7:$AS$3267,10,FALSE),"")</f>
        <v/>
      </c>
      <c r="P27" s="714" t="str">
        <f>IFERROR(VLOOKUP($I27,'WM-AR'!$I$7:$AS$3267,12,FALSE),"")</f>
        <v/>
      </c>
      <c r="Q27" s="714" t="str">
        <f>IFERROR(VLOOKUP($I27,'WM-AR'!$I$7:$AS$3267,14,FALSE),"")</f>
        <v/>
      </c>
      <c r="R27" s="714" t="str">
        <f>IFERROR(VLOOKUP($I27,'WM-AR'!$I$7:$AS$3267,16,FALSE),"")</f>
        <v/>
      </c>
      <c r="S27" s="714" t="str">
        <f>IFERROR(VLOOKUP($I27,'WM-AR'!$I$7:$AS$3267,18,FALSE),"")</f>
        <v/>
      </c>
      <c r="T27" s="714" t="str">
        <f>IFERROR(VLOOKUP($I27,'WM-AR'!$I$7:$AS$3267,20,FALSE),"")</f>
        <v/>
      </c>
      <c r="U27" s="714" t="str">
        <f>IFERROR(VLOOKUP($I27,'WM-AR'!$I$7:$AS$3267,22,FALSE),"")</f>
        <v/>
      </c>
      <c r="V27" s="714" t="str">
        <f>IFERROR(VLOOKUP($I27,'WM-AR'!$I$7:$AS$3267,24,FALSE),"")</f>
        <v/>
      </c>
      <c r="W27" s="714" t="str">
        <f>IFERROR(VLOOKUP($I27,'WM-AR'!$I$7:$AS$3267,25,FALSE),"")</f>
        <v/>
      </c>
      <c r="X27" s="714" t="str">
        <f>IFERROR(VLOOKUP($I27,'WM-AR'!$I$7:$AS$3267,26,FALSE),"")</f>
        <v/>
      </c>
      <c r="Y27" s="714" t="str">
        <f>IFERROR(VLOOKUP($I27,'WM-AR'!$I$7:$AS$3267,27,FALSE),"")</f>
        <v/>
      </c>
      <c r="Z27" s="714" t="str">
        <f>IFERROR(VLOOKUP($I27,'WM-AR'!$I$7:$AS$3267,28,FALSE),"")</f>
        <v/>
      </c>
      <c r="AA27" s="714" t="str">
        <f>IFERROR(VLOOKUP($I27,'WM-AR'!$I$7:$AS$3267,29,FALSE),"")</f>
        <v/>
      </c>
      <c r="AB27" s="714" t="str">
        <f>IFERROR(VLOOKUP($I27,'WM-AR'!$I$7:$AS$3267,30,FALSE),"")</f>
        <v/>
      </c>
      <c r="AC27" s="714" t="str">
        <f>IFERROR(VLOOKUP($I27,'WM-AR'!$I$7:$AS$3267,31,FALSE),"")</f>
        <v/>
      </c>
      <c r="AD27" s="714" t="str">
        <f>IFERROR(VLOOKUP($I27,'WM-AR'!$I$7:$AS$3267,32,FALSE),"")</f>
        <v/>
      </c>
      <c r="AE27" s="714" t="str">
        <f>IFERROR(VLOOKUP($I27,'WM-AR'!$I$7:$AS$3267,33,FALSE),"")</f>
        <v/>
      </c>
      <c r="AF27" s="839"/>
      <c r="AG27" s="852"/>
      <c r="AH27" s="852"/>
      <c r="AI27" s="854"/>
      <c r="AJ27" s="854" t="str">
        <f t="shared" si="5"/>
        <v/>
      </c>
      <c r="AK27" s="1114"/>
      <c r="AL27" s="88" t="str">
        <f>IF(AND(ISTEXT($E27),ISTEXT($B27)),"산출기준 &gt;&gt;  "&amp;_xlfn.XLOOKUP($E27,산출기준!$D:$D,산출기준!$E:$E,"매칭실패"),"")</f>
        <v/>
      </c>
    </row>
    <row r="28" spans="1:38">
      <c r="B28" s="1111"/>
      <c r="C28" s="1111"/>
      <c r="D28" s="787" t="s">
        <v>2715</v>
      </c>
      <c r="E28" s="706"/>
      <c r="F28" s="712"/>
      <c r="G28" s="843" t="s">
        <v>3224</v>
      </c>
      <c r="H28" s="843"/>
      <c r="I28" s="712" t="str">
        <f t="shared" si="4"/>
        <v/>
      </c>
      <c r="J28" s="714"/>
      <c r="K28" s="714" t="str">
        <f>IFERROR(VLOOKUP($I28,'WM-AR'!$I$7:$AS$3267,34,FALSE),"")</f>
        <v/>
      </c>
      <c r="L28" s="714" t="str">
        <f>IFERROR(VLOOKUP($I28,'WM-AR'!$I$7:$AS$3267,4,FALSE),"")</f>
        <v/>
      </c>
      <c r="M28" s="714" t="str">
        <f>IFERROR(VLOOKUP($I28,'WM-AR'!$I$7:$AS$3267,6,FALSE),"")</f>
        <v/>
      </c>
      <c r="N28" s="714" t="str">
        <f>IFERROR(VLOOKUP($I28,'WM-AR'!$I$7:$AS$3267,8,FALSE),"")</f>
        <v/>
      </c>
      <c r="O28" s="714" t="str">
        <f>IFERROR(VLOOKUP($I28,'WM-AR'!$I$7:$AS$3267,10,FALSE),"")</f>
        <v/>
      </c>
      <c r="P28" s="714" t="str">
        <f>IFERROR(VLOOKUP($I28,'WM-AR'!$I$7:$AS$3267,12,FALSE),"")</f>
        <v/>
      </c>
      <c r="Q28" s="714" t="str">
        <f>IFERROR(VLOOKUP($I28,'WM-AR'!$I$7:$AS$3267,14,FALSE),"")</f>
        <v/>
      </c>
      <c r="R28" s="714" t="str">
        <f>IFERROR(VLOOKUP($I28,'WM-AR'!$I$7:$AS$3267,16,FALSE),"")</f>
        <v/>
      </c>
      <c r="S28" s="714" t="str">
        <f>IFERROR(VLOOKUP($I28,'WM-AR'!$I$7:$AS$3267,18,FALSE),"")</f>
        <v/>
      </c>
      <c r="T28" s="714" t="str">
        <f>IFERROR(VLOOKUP($I28,'WM-AR'!$I$7:$AS$3267,20,FALSE),"")</f>
        <v/>
      </c>
      <c r="U28" s="714" t="str">
        <f>IFERROR(VLOOKUP($I28,'WM-AR'!$I$7:$AS$3267,22,FALSE),"")</f>
        <v/>
      </c>
      <c r="V28" s="714" t="str">
        <f>IFERROR(VLOOKUP($I28,'WM-AR'!$I$7:$AS$3267,24,FALSE),"")</f>
        <v/>
      </c>
      <c r="W28" s="714" t="str">
        <f>IFERROR(VLOOKUP($I28,'WM-AR'!$I$7:$AS$3267,25,FALSE),"")</f>
        <v/>
      </c>
      <c r="X28" s="714" t="str">
        <f>IFERROR(VLOOKUP($I28,'WM-AR'!$I$7:$AS$3267,26,FALSE),"")</f>
        <v/>
      </c>
      <c r="Y28" s="714" t="str">
        <f>IFERROR(VLOOKUP($I28,'WM-AR'!$I$7:$AS$3267,27,FALSE),"")</f>
        <v/>
      </c>
      <c r="Z28" s="714" t="str">
        <f>IFERROR(VLOOKUP($I28,'WM-AR'!$I$7:$AS$3267,28,FALSE),"")</f>
        <v/>
      </c>
      <c r="AA28" s="714" t="str">
        <f>IFERROR(VLOOKUP($I28,'WM-AR'!$I$7:$AS$3267,29,FALSE),"")</f>
        <v/>
      </c>
      <c r="AB28" s="714" t="str">
        <f>IFERROR(VLOOKUP($I28,'WM-AR'!$I$7:$AS$3267,30,FALSE),"")</f>
        <v/>
      </c>
      <c r="AC28" s="714" t="str">
        <f>IFERROR(VLOOKUP($I28,'WM-AR'!$I$7:$AS$3267,31,FALSE),"")</f>
        <v/>
      </c>
      <c r="AD28" s="714" t="str">
        <f>IFERROR(VLOOKUP($I28,'WM-AR'!$I$7:$AS$3267,32,FALSE),"")</f>
        <v/>
      </c>
      <c r="AE28" s="714" t="str">
        <f>IFERROR(VLOOKUP($I28,'WM-AR'!$I$7:$AS$3267,33,FALSE),"")</f>
        <v/>
      </c>
      <c r="AF28" s="839"/>
      <c r="AG28" s="852"/>
      <c r="AH28" s="852"/>
      <c r="AI28" s="854"/>
      <c r="AJ28" s="854" t="str">
        <f t="shared" si="5"/>
        <v/>
      </c>
      <c r="AK28" s="1114"/>
      <c r="AL28" s="88" t="str">
        <f>IF(AND(ISTEXT($E28),ISTEXT($B28)),"산출기준 &gt;&gt;  "&amp;_xlfn.XLOOKUP($E28,산출기준!$D:$D,산출기준!$E:$E,"매칭실패"),"")</f>
        <v/>
      </c>
    </row>
    <row r="29" spans="1:38">
      <c r="B29" s="1111"/>
      <c r="C29" s="1111"/>
      <c r="D29" s="787" t="s">
        <v>3225</v>
      </c>
      <c r="E29" s="706"/>
      <c r="F29" s="712"/>
      <c r="G29" s="843" t="s">
        <v>3226</v>
      </c>
      <c r="H29" s="843"/>
      <c r="I29" s="712"/>
      <c r="J29" s="714"/>
      <c r="K29" s="714"/>
      <c r="L29" s="714"/>
      <c r="M29" s="714"/>
      <c r="N29" s="714"/>
      <c r="O29" s="714"/>
      <c r="P29" s="714"/>
      <c r="Q29" s="714"/>
      <c r="R29" s="714"/>
      <c r="S29" s="714"/>
      <c r="T29" s="714"/>
      <c r="U29" s="714"/>
      <c r="V29" s="714"/>
      <c r="W29" s="714"/>
      <c r="X29" s="714"/>
      <c r="Y29" s="714"/>
      <c r="Z29" s="714"/>
      <c r="AA29" s="714"/>
      <c r="AB29" s="714"/>
      <c r="AC29" s="714"/>
      <c r="AD29" s="714"/>
      <c r="AE29" s="714"/>
      <c r="AF29" s="839"/>
      <c r="AG29" s="852"/>
      <c r="AH29" s="852"/>
      <c r="AI29" s="854"/>
      <c r="AJ29" s="854"/>
      <c r="AK29" s="1114"/>
    </row>
    <row r="30" spans="1:38">
      <c r="B30" s="1111"/>
      <c r="C30" s="1111"/>
      <c r="D30" s="787" t="s">
        <v>3070</v>
      </c>
      <c r="E30" s="706"/>
      <c r="F30" s="712"/>
      <c r="G30" s="843" t="s">
        <v>3227</v>
      </c>
      <c r="H30" s="843"/>
      <c r="I30" s="712"/>
      <c r="J30" s="714"/>
      <c r="K30" s="714"/>
      <c r="L30" s="714"/>
      <c r="M30" s="714"/>
      <c r="N30" s="714"/>
      <c r="O30" s="714"/>
      <c r="P30" s="714"/>
      <c r="Q30" s="714"/>
      <c r="R30" s="714"/>
      <c r="S30" s="714"/>
      <c r="T30" s="714"/>
      <c r="U30" s="714"/>
      <c r="V30" s="714"/>
      <c r="W30" s="714"/>
      <c r="X30" s="714"/>
      <c r="Y30" s="714"/>
      <c r="Z30" s="714"/>
      <c r="AA30" s="714"/>
      <c r="AB30" s="714"/>
      <c r="AC30" s="714"/>
      <c r="AD30" s="714"/>
      <c r="AE30" s="714"/>
      <c r="AF30" s="839"/>
      <c r="AG30" s="852"/>
      <c r="AH30" s="852"/>
      <c r="AI30" s="854"/>
      <c r="AJ30" s="854"/>
      <c r="AK30" s="1114"/>
    </row>
    <row r="31" spans="1:38">
      <c r="B31" s="1111"/>
      <c r="C31" s="1111"/>
      <c r="D31" s="787" t="s">
        <v>3070</v>
      </c>
      <c r="E31" s="706"/>
      <c r="F31" s="712"/>
      <c r="G31" s="843" t="s">
        <v>3228</v>
      </c>
      <c r="H31" s="843"/>
      <c r="I31" s="712"/>
      <c r="J31" s="714"/>
      <c r="K31" s="714"/>
      <c r="L31" s="714"/>
      <c r="M31" s="714"/>
      <c r="N31" s="714"/>
      <c r="O31" s="714"/>
      <c r="P31" s="714"/>
      <c r="Q31" s="714"/>
      <c r="R31" s="714"/>
      <c r="S31" s="714"/>
      <c r="T31" s="714"/>
      <c r="U31" s="714"/>
      <c r="V31" s="714"/>
      <c r="W31" s="714"/>
      <c r="X31" s="714"/>
      <c r="Y31" s="714"/>
      <c r="Z31" s="714"/>
      <c r="AA31" s="714"/>
      <c r="AB31" s="714"/>
      <c r="AC31" s="714"/>
      <c r="AD31" s="714"/>
      <c r="AE31" s="714"/>
      <c r="AF31" s="839"/>
      <c r="AG31" s="852"/>
      <c r="AH31" s="852"/>
      <c r="AI31" s="854"/>
      <c r="AJ31" s="854"/>
      <c r="AK31" s="1114"/>
    </row>
    <row r="32" spans="1:38">
      <c r="B32" s="1111"/>
      <c r="C32" s="1111"/>
      <c r="D32" s="787" t="s">
        <v>3070</v>
      </c>
      <c r="E32" s="706"/>
      <c r="F32" s="712"/>
      <c r="G32" s="843" t="s">
        <v>3229</v>
      </c>
      <c r="H32" s="843"/>
      <c r="I32" s="712"/>
      <c r="J32" s="714"/>
      <c r="K32" s="714"/>
      <c r="L32" s="714"/>
      <c r="M32" s="714"/>
      <c r="N32" s="714"/>
      <c r="O32" s="714"/>
      <c r="P32" s="714"/>
      <c r="Q32" s="714"/>
      <c r="R32" s="714"/>
      <c r="S32" s="714"/>
      <c r="T32" s="714"/>
      <c r="U32" s="714"/>
      <c r="V32" s="714"/>
      <c r="W32" s="714"/>
      <c r="X32" s="714"/>
      <c r="Y32" s="714"/>
      <c r="Z32" s="714"/>
      <c r="AA32" s="714"/>
      <c r="AB32" s="714"/>
      <c r="AC32" s="714"/>
      <c r="AD32" s="714"/>
      <c r="AE32" s="714"/>
      <c r="AF32" s="839"/>
      <c r="AG32" s="852"/>
      <c r="AH32" s="852"/>
      <c r="AI32" s="854"/>
      <c r="AJ32" s="854"/>
      <c r="AK32" s="1114"/>
    </row>
    <row r="33" spans="1:38">
      <c r="B33" s="1111"/>
      <c r="C33" s="1111"/>
      <c r="D33" s="787"/>
      <c r="E33" s="706"/>
      <c r="F33" s="712"/>
      <c r="G33" s="843"/>
      <c r="H33" s="843"/>
      <c r="I33" s="712" t="str">
        <f t="shared" si="4"/>
        <v/>
      </c>
      <c r="J33" s="714"/>
      <c r="K33" s="714" t="str">
        <f>IFERROR(VLOOKUP($I33,'WM-AR'!$I$7:$AS$3267,34,FALSE),"")</f>
        <v/>
      </c>
      <c r="L33" s="714" t="str">
        <f>IFERROR(VLOOKUP($I33,'WM-AR'!$I$7:$AS$3267,4,FALSE),"")</f>
        <v/>
      </c>
      <c r="M33" s="714" t="str">
        <f>IFERROR(VLOOKUP($I33,'WM-AR'!$I$7:$AS$3267,6,FALSE),"")</f>
        <v/>
      </c>
      <c r="N33" s="714" t="str">
        <f>IFERROR(VLOOKUP($I33,'WM-AR'!$I$7:$AS$3267,8,FALSE),"")</f>
        <v/>
      </c>
      <c r="O33" s="714" t="str">
        <f>IFERROR(VLOOKUP($I33,'WM-AR'!$I$7:$AS$3267,10,FALSE),"")</f>
        <v/>
      </c>
      <c r="P33" s="714" t="str">
        <f>IFERROR(VLOOKUP($I33,'WM-AR'!$I$7:$AS$3267,12,FALSE),"")</f>
        <v/>
      </c>
      <c r="Q33" s="714" t="str">
        <f>IFERROR(VLOOKUP($I33,'WM-AR'!$I$7:$AS$3267,14,FALSE),"")</f>
        <v/>
      </c>
      <c r="R33" s="714" t="str">
        <f>IFERROR(VLOOKUP($I33,'WM-AR'!$I$7:$AS$3267,16,FALSE),"")</f>
        <v/>
      </c>
      <c r="S33" s="714" t="str">
        <f>IFERROR(VLOOKUP($I33,'WM-AR'!$I$7:$AS$3267,18,FALSE),"")</f>
        <v/>
      </c>
      <c r="T33" s="714" t="str">
        <f>IFERROR(VLOOKUP($I33,'WM-AR'!$I$7:$AS$3267,20,FALSE),"")</f>
        <v/>
      </c>
      <c r="U33" s="714" t="str">
        <f>IFERROR(VLOOKUP($I33,'WM-AR'!$I$7:$AS$3267,22,FALSE),"")</f>
        <v/>
      </c>
      <c r="V33" s="714" t="str">
        <f>IFERROR(VLOOKUP($I33,'WM-AR'!$I$7:$AS$3267,24,FALSE),"")</f>
        <v/>
      </c>
      <c r="W33" s="714" t="str">
        <f>IFERROR(VLOOKUP($I33,'WM-AR'!$I$7:$AS$3267,25,FALSE),"")</f>
        <v/>
      </c>
      <c r="X33" s="714" t="str">
        <f>IFERROR(VLOOKUP($I33,'WM-AR'!$I$7:$AS$3267,26,FALSE),"")</f>
        <v/>
      </c>
      <c r="Y33" s="714" t="str">
        <f>IFERROR(VLOOKUP($I33,'WM-AR'!$I$7:$AS$3267,27,FALSE),"")</f>
        <v/>
      </c>
      <c r="Z33" s="714" t="str">
        <f>IFERROR(VLOOKUP($I33,'WM-AR'!$I$7:$AS$3267,28,FALSE),"")</f>
        <v/>
      </c>
      <c r="AA33" s="714" t="str">
        <f>IFERROR(VLOOKUP($I33,'WM-AR'!$I$7:$AS$3267,29,FALSE),"")</f>
        <v/>
      </c>
      <c r="AB33" s="714" t="str">
        <f>IFERROR(VLOOKUP($I33,'WM-AR'!$I$7:$AS$3267,30,FALSE),"")</f>
        <v/>
      </c>
      <c r="AC33" s="714" t="str">
        <f>IFERROR(VLOOKUP($I33,'WM-AR'!$I$7:$AS$3267,31,FALSE),"")</f>
        <v/>
      </c>
      <c r="AD33" s="714" t="str">
        <f>IFERROR(VLOOKUP($I33,'WM-AR'!$I$7:$AS$3267,32,FALSE),"")</f>
        <v/>
      </c>
      <c r="AE33" s="714" t="str">
        <f>IFERROR(VLOOKUP($I33,'WM-AR'!$I$7:$AS$3267,33,FALSE),"")</f>
        <v/>
      </c>
      <c r="AF33" s="839"/>
      <c r="AG33" s="852"/>
      <c r="AH33" s="852"/>
      <c r="AI33" s="854"/>
      <c r="AJ33" s="854" t="str">
        <f t="shared" ref="AJ33:AJ34" si="6">K33</f>
        <v/>
      </c>
      <c r="AK33" s="1114"/>
      <c r="AL33" s="88" t="str">
        <f>IF(AND(ISTEXT($E33),ISTEXT($B33)),"산출기준 &gt;&gt;  "&amp;_xlfn.XLOOKUP($E33,산출기준!$D:$D,산출기준!$E:$E,"매칭실패"),"")</f>
        <v/>
      </c>
    </row>
    <row r="34" spans="1:38">
      <c r="B34" s="1116"/>
      <c r="C34" s="1116"/>
      <c r="D34" s="1117"/>
      <c r="E34" s="1118"/>
      <c r="F34" s="1119"/>
      <c r="G34" s="1120"/>
      <c r="H34" s="1120"/>
      <c r="I34" s="1119" t="str">
        <f t="shared" si="4"/>
        <v/>
      </c>
      <c r="J34" s="1121"/>
      <c r="K34" s="1121" t="str">
        <f>IFERROR(VLOOKUP($I34,'WM-AR'!$I$7:$AS$3267,34,FALSE),"")</f>
        <v/>
      </c>
      <c r="L34" s="1121" t="str">
        <f>IFERROR(VLOOKUP($I34,'WM-AR'!$I$7:$AS$3267,4,FALSE),"")</f>
        <v/>
      </c>
      <c r="M34" s="1121" t="str">
        <f>IFERROR(VLOOKUP($I34,'WM-AR'!$I$7:$AS$3267,6,FALSE),"")</f>
        <v/>
      </c>
      <c r="N34" s="1121" t="str">
        <f>IFERROR(VLOOKUP($I34,'WM-AR'!$I$7:$AS$3267,8,FALSE),"")</f>
        <v/>
      </c>
      <c r="O34" s="1121" t="str">
        <f>IFERROR(VLOOKUP($I34,'WM-AR'!$I$7:$AS$3267,10,FALSE),"")</f>
        <v/>
      </c>
      <c r="P34" s="1121" t="str">
        <f>IFERROR(VLOOKUP($I34,'WM-AR'!$I$7:$AS$3267,12,FALSE),"")</f>
        <v/>
      </c>
      <c r="Q34" s="1121" t="str">
        <f>IFERROR(VLOOKUP($I34,'WM-AR'!$I$7:$AS$3267,14,FALSE),"")</f>
        <v/>
      </c>
      <c r="R34" s="1121" t="str">
        <f>IFERROR(VLOOKUP($I34,'WM-AR'!$I$7:$AS$3267,16,FALSE),"")</f>
        <v/>
      </c>
      <c r="S34" s="1121" t="str">
        <f>IFERROR(VLOOKUP($I34,'WM-AR'!$I$7:$AS$3267,18,FALSE),"")</f>
        <v/>
      </c>
      <c r="T34" s="1121" t="str">
        <f>IFERROR(VLOOKUP($I34,'WM-AR'!$I$7:$AS$3267,20,FALSE),"")</f>
        <v/>
      </c>
      <c r="U34" s="1121" t="str">
        <f>IFERROR(VLOOKUP($I34,'WM-AR'!$I$7:$AS$3267,22,FALSE),"")</f>
        <v/>
      </c>
      <c r="V34" s="1121" t="str">
        <f>IFERROR(VLOOKUP($I34,'WM-AR'!$I$7:$AS$3267,24,FALSE),"")</f>
        <v/>
      </c>
      <c r="W34" s="1121" t="str">
        <f>IFERROR(VLOOKUP($I34,'WM-AR'!$I$7:$AS$3267,25,FALSE),"")</f>
        <v/>
      </c>
      <c r="X34" s="1121" t="str">
        <f>IFERROR(VLOOKUP($I34,'WM-AR'!$I$7:$AS$3267,26,FALSE),"")</f>
        <v/>
      </c>
      <c r="Y34" s="1121" t="str">
        <f>IFERROR(VLOOKUP($I34,'WM-AR'!$I$7:$AS$3267,27,FALSE),"")</f>
        <v/>
      </c>
      <c r="Z34" s="1121" t="str">
        <f>IFERROR(VLOOKUP($I34,'WM-AR'!$I$7:$AS$3267,28,FALSE),"")</f>
        <v/>
      </c>
      <c r="AA34" s="1121" t="str">
        <f>IFERROR(VLOOKUP($I34,'WM-AR'!$I$7:$AS$3267,29,FALSE),"")</f>
        <v/>
      </c>
      <c r="AB34" s="1121" t="str">
        <f>IFERROR(VLOOKUP($I34,'WM-AR'!$I$7:$AS$3267,30,FALSE),"")</f>
        <v/>
      </c>
      <c r="AC34" s="1121" t="str">
        <f>IFERROR(VLOOKUP($I34,'WM-AR'!$I$7:$AS$3267,31,FALSE),"")</f>
        <v/>
      </c>
      <c r="AD34" s="1121" t="str">
        <f>IFERROR(VLOOKUP($I34,'WM-AR'!$I$7:$AS$3267,32,FALSE),"")</f>
        <v/>
      </c>
      <c r="AE34" s="1121" t="str">
        <f>IFERROR(VLOOKUP($I34,'WM-AR'!$I$7:$AS$3267,33,FALSE),"")</f>
        <v/>
      </c>
      <c r="AF34" s="1122"/>
      <c r="AG34" s="1123"/>
      <c r="AH34" s="1123"/>
      <c r="AI34" s="1124"/>
      <c r="AJ34" s="1124" t="str">
        <f t="shared" si="6"/>
        <v/>
      </c>
      <c r="AK34" s="1125"/>
      <c r="AL34" s="88" t="str">
        <f>IF(AND(ISTEXT($E34),ISTEXT($B34)),"산출기준 &gt;&gt;  "&amp;_xlfn.XLOOKUP($E34,산출기준!$D:$D,산출기준!$E:$E,"매칭실패"),"")</f>
        <v/>
      </c>
    </row>
    <row r="35" spans="1:38" ht="19.899999999999999" customHeight="1">
      <c r="B35" s="635"/>
      <c r="C35" s="1068"/>
      <c r="D35" s="1069"/>
      <c r="E35" s="1068"/>
      <c r="F35" s="1068"/>
      <c r="G35" s="1070"/>
      <c r="H35" s="1070"/>
      <c r="I35" s="1071" t="str">
        <f t="shared" si="4"/>
        <v/>
      </c>
      <c r="J35" s="1071"/>
      <c r="K35" s="1071"/>
      <c r="L35" s="1071"/>
      <c r="M35" s="1071"/>
      <c r="N35" s="1071"/>
      <c r="O35" s="1071"/>
      <c r="P35" s="1071"/>
      <c r="Q35" s="1071"/>
      <c r="R35" s="1071"/>
      <c r="S35" s="1071"/>
      <c r="T35" s="1071"/>
      <c r="U35" s="1071"/>
      <c r="V35" s="1071"/>
      <c r="W35" s="1071"/>
      <c r="X35" s="1071"/>
      <c r="Y35" s="1071"/>
      <c r="Z35" s="1071"/>
      <c r="AA35" s="1071"/>
      <c r="AB35" s="1071"/>
      <c r="AC35" s="1071"/>
      <c r="AD35" s="1071"/>
      <c r="AE35" s="1071"/>
      <c r="AF35" s="1072"/>
      <c r="AG35" s="1072"/>
      <c r="AH35" s="1072"/>
      <c r="AI35" s="1072"/>
      <c r="AJ35" s="1072"/>
      <c r="AK35" s="1073"/>
      <c r="AL35" s="88" t="str">
        <f>IF(AND(ISTEXT($E35),ISTEXT($B35)),"산출기준 &gt;&gt;  "&amp;_xlfn.XLOOKUP($E35,산출기준!$D:$D,산출기준!$E:$E,"매칭실패"),"")</f>
        <v/>
      </c>
    </row>
    <row r="36" spans="1:38" ht="19.899999999999999" customHeight="1">
      <c r="B36" s="658"/>
      <c r="C36" s="648" t="s">
        <v>3183</v>
      </c>
      <c r="D36" s="1074"/>
      <c r="E36" s="648"/>
      <c r="F36" s="645" t="s">
        <v>3230</v>
      </c>
      <c r="G36" s="1057"/>
      <c r="H36" s="1057"/>
      <c r="I36" s="652" t="str">
        <f t="shared" si="4"/>
        <v/>
      </c>
      <c r="J36" s="652"/>
      <c r="K36" s="653"/>
      <c r="L36" s="653"/>
      <c r="M36" s="653"/>
      <c r="N36" s="653"/>
      <c r="O36" s="653"/>
      <c r="P36" s="653"/>
      <c r="Q36" s="653"/>
      <c r="R36" s="653"/>
      <c r="S36" s="653"/>
      <c r="T36" s="653"/>
      <c r="U36" s="653"/>
      <c r="V36" s="653"/>
      <c r="W36" s="653"/>
      <c r="X36" s="653"/>
      <c r="Y36" s="653"/>
      <c r="Z36" s="653"/>
      <c r="AA36" s="653"/>
      <c r="AB36" s="653"/>
      <c r="AC36" s="653"/>
      <c r="AD36" s="653"/>
      <c r="AE36" s="653"/>
      <c r="AF36" s="656"/>
      <c r="AG36" s="656"/>
      <c r="AH36" s="656"/>
      <c r="AI36" s="656"/>
      <c r="AJ36" s="656"/>
      <c r="AK36" s="1126"/>
      <c r="AL36" s="88" t="str">
        <f>IF(AND(ISTEXT($E36),ISTEXT($B36)),"산출기준 &gt;&gt;  "&amp;_xlfn.XLOOKUP($E36,산출기준!$D:$D,산출기준!$E:$E,"매칭실패"),"")</f>
        <v/>
      </c>
    </row>
    <row r="37" spans="1:38" ht="19.899999999999999" customHeight="1">
      <c r="B37" s="658"/>
      <c r="C37" s="648"/>
      <c r="D37" s="1074"/>
      <c r="E37" s="648"/>
      <c r="F37" s="648"/>
      <c r="G37" s="1076"/>
      <c r="H37" s="1076"/>
      <c r="I37" s="805" t="str">
        <f t="shared" si="4"/>
        <v/>
      </c>
      <c r="J37" s="805"/>
      <c r="K37" s="805"/>
      <c r="L37" s="805"/>
      <c r="M37" s="805"/>
      <c r="N37" s="805"/>
      <c r="O37" s="805"/>
      <c r="P37" s="805"/>
      <c r="Q37" s="805"/>
      <c r="R37" s="805"/>
      <c r="S37" s="805"/>
      <c r="T37" s="805"/>
      <c r="U37" s="805"/>
      <c r="V37" s="805"/>
      <c r="W37" s="805"/>
      <c r="X37" s="805"/>
      <c r="Y37" s="805"/>
      <c r="Z37" s="805"/>
      <c r="AA37" s="805"/>
      <c r="AB37" s="805"/>
      <c r="AC37" s="805"/>
      <c r="AD37" s="805"/>
      <c r="AE37" s="805"/>
      <c r="AF37" s="802"/>
      <c r="AG37" s="802"/>
      <c r="AH37" s="802"/>
      <c r="AI37" s="802"/>
      <c r="AJ37" s="802"/>
      <c r="AK37" s="1077"/>
      <c r="AL37" s="88" t="str">
        <f>IF(AND(ISTEXT($E37),ISTEXT($B37)),"산출기준 &gt;&gt;  "&amp;_xlfn.XLOOKUP($E37,산출기준!$D:$D,산출기준!$E:$E,"매칭실패"),"")</f>
        <v/>
      </c>
    </row>
    <row r="38" spans="1:38" ht="34.9" customHeight="1">
      <c r="B38" s="808" t="str" cm="1">
        <f t="array" aca="1" ref="B38" ca="1">_xlfn.IFNA(INDIRECT("Family_표준_구성도!B"&amp;MATCH(F38,INDIRECT("Family_표준_구성도!"&amp;"C:C"),0)),"")</f>
        <v>4.1.1.2.1</v>
      </c>
      <c r="C38" s="668" t="s">
        <v>2016</v>
      </c>
      <c r="D38" s="1078"/>
      <c r="E38" s="668" t="s">
        <v>1786</v>
      </c>
      <c r="F38" s="1079" t="s">
        <v>752</v>
      </c>
      <c r="G38" s="811"/>
      <c r="H38" s="1079"/>
      <c r="I38" s="674" t="str">
        <f t="shared" si="4"/>
        <v/>
      </c>
      <c r="J38" s="674"/>
      <c r="K38" s="674"/>
      <c r="L38" s="674"/>
      <c r="M38" s="674"/>
      <c r="N38" s="675"/>
      <c r="O38" s="676"/>
      <c r="P38" s="677"/>
      <c r="Q38" s="677"/>
      <c r="R38" s="677"/>
      <c r="S38" s="677"/>
      <c r="T38" s="677"/>
      <c r="U38" s="677"/>
      <c r="V38" s="678"/>
      <c r="W38" s="679"/>
      <c r="X38" s="679"/>
      <c r="Y38" s="679"/>
      <c r="Z38" s="679"/>
      <c r="AA38" s="679"/>
      <c r="AB38" s="679"/>
      <c r="AC38" s="679"/>
      <c r="AD38" s="679"/>
      <c r="AE38" s="679"/>
      <c r="AF38" s="902" t="s">
        <v>3231</v>
      </c>
      <c r="AG38" s="682"/>
      <c r="AH38" s="682"/>
      <c r="AI38" s="682"/>
      <c r="AJ38" s="682"/>
      <c r="AK38" s="676"/>
      <c r="AL38" s="88" t="str">
        <f ca="1">IF(AND(ISTEXT($E38),ISTEXT($B38)),"산출기준 &gt;&gt;  "&amp;_xlfn.XLOOKUP($E38,산출기준!$D:$D,산출기준!$E:$E,"매칭실패"),"")</f>
        <v>산출기준 &gt;&gt;  [ Mat, Mass ]</v>
      </c>
    </row>
    <row r="39" spans="1:38" ht="49.9" customHeight="1" outlineLevel="1">
      <c r="B39" s="772"/>
      <c r="C39" s="772"/>
      <c r="D39" s="760"/>
      <c r="E39" s="773"/>
      <c r="F39" s="1080" t="s">
        <v>2671</v>
      </c>
      <c r="G39" s="759" t="str">
        <f t="shared" ref="G39:G50" si="7">IF(IF(N39=0,"",N39)&amp;" | "&amp;IF(O39=0,"",O39)&amp;" | "&amp;IF(Q39=0,"",Q39)&amp;" | "&amp;IF(R39=0,"",R39)=" |  |  | ","",IF(N39=0,"",N39)&amp;" | "&amp;IF(O39=0,"",O39)&amp;" | "&amp;IF(Q39=0,"",Q39)&amp;" | "&amp;IF(R39=0,"",R39))</f>
        <v xml:space="preserve">Structural Concrete |  | 25MPa ≤ F'c (Cylinder Strength) &lt; 30MPa | </v>
      </c>
      <c r="H39" s="816" t="s">
        <v>3232</v>
      </c>
      <c r="I39" s="765" t="str">
        <f t="shared" si="4"/>
        <v>A03AG032-00022</v>
      </c>
      <c r="J39" s="766"/>
      <c r="K39" s="766" t="str">
        <f>IFERROR(VLOOKUP($I39,'WM-AR'!$I$7:$AS$3267,34,FALSE),"")</f>
        <v>M3</v>
      </c>
      <c r="L39" s="766" t="str">
        <f>IFERROR(VLOOKUP($I39,'WM-AR'!$I$7:$AS$3267,4,FALSE),"")</f>
        <v>Concrete Work</v>
      </c>
      <c r="M39" s="766" t="str">
        <f>IFERROR(VLOOKUP($I39,'WM-AR'!$I$7:$AS$3267,6,FALSE),"")</f>
        <v>Equipment Foundation Work</v>
      </c>
      <c r="N39" s="766" t="str">
        <f>IFERROR(VLOOKUP($I39,'WM-AR'!$I$7:$AS$3267,8,FALSE),"")</f>
        <v>Structural Concrete</v>
      </c>
      <c r="O39" s="766">
        <f>IFERROR(VLOOKUP($I39,'WM-AR'!$I$7:$AS$3267,10,FALSE),"")</f>
        <v>0</v>
      </c>
      <c r="P39" s="766" t="str">
        <f>IFERROR(VLOOKUP($I39,'WM-AR'!$I$7:$AS$3267,12,FALSE),"")</f>
        <v>Cement Type-1</v>
      </c>
      <c r="Q39" s="766" t="str">
        <f>IFERROR(VLOOKUP($I39,'WM-AR'!$I$7:$AS$3267,14,FALSE),"")</f>
        <v>25MPa ≤ F'c (Cylinder Strength) &lt; 30MPa</v>
      </c>
      <c r="R39" s="766">
        <f>IFERROR(VLOOKUP($I39,'WM-AR'!$I$7:$AS$3267,16,FALSE),"")</f>
        <v>0</v>
      </c>
      <c r="S39" s="766">
        <f>IFERROR(VLOOKUP($I39,'WM-AR'!$I$7:$AS$3267,18,FALSE),"")</f>
        <v>0</v>
      </c>
      <c r="T39" s="766" t="str">
        <f>IFERROR(VLOOKUP($I39,'WM-AR'!$I$7:$AS$3267,20,FALSE),"")</f>
        <v/>
      </c>
      <c r="U39" s="766">
        <f>IFERROR(VLOOKUP($I39,'WM-AR'!$I$7:$AS$3267,22,FALSE),"")</f>
        <v>0</v>
      </c>
      <c r="V39" s="766" t="str">
        <f>IFERROR(VLOOKUP($I39,'WM-AR'!$I$7:$AS$3267,24,FALSE),"")</f>
        <v/>
      </c>
      <c r="W39" s="766">
        <f>IFERROR(VLOOKUP($I39,'WM-AR'!$I$7:$AS$3267,25,FALSE),"")</f>
        <v>0</v>
      </c>
      <c r="X39" s="766" t="str">
        <f>IFERROR(VLOOKUP($I39,'WM-AR'!$I$7:$AS$3267,26,FALSE),"")</f>
        <v/>
      </c>
      <c r="Y39" s="766">
        <f>IFERROR(VLOOKUP($I39,'WM-AR'!$I$7:$AS$3267,27,FALSE),"")</f>
        <v>0</v>
      </c>
      <c r="Z39" s="766">
        <f>IFERROR(VLOOKUP($I39,'WM-AR'!$I$7:$AS$3267,28,FALSE),"")</f>
        <v>0</v>
      </c>
      <c r="AA39" s="766">
        <f>IFERROR(VLOOKUP($I39,'WM-AR'!$I$7:$AS$3267,29,FALSE),"")</f>
        <v>0</v>
      </c>
      <c r="AB39" s="766">
        <f>IFERROR(VLOOKUP($I39,'WM-AR'!$I$7:$AS$3267,30,FALSE),"")</f>
        <v>0</v>
      </c>
      <c r="AC39" s="766">
        <f>IFERROR(VLOOKUP($I39,'WM-AR'!$I$7:$AS$3267,31,FALSE),"")</f>
        <v>0</v>
      </c>
      <c r="AD39" s="766">
        <f>IFERROR(VLOOKUP($I39,'WM-AR'!$I$7:$AS$3267,32,FALSE),"")</f>
        <v>0</v>
      </c>
      <c r="AE39" s="766" t="str">
        <f>IFERROR(VLOOKUP($I39,'WM-AR'!$I$7:$AS$3267,33,FALSE),"")</f>
        <v/>
      </c>
      <c r="AF39" s="817" t="s">
        <v>3185</v>
      </c>
      <c r="AG39" s="768" t="s">
        <v>1985</v>
      </c>
      <c r="AH39" s="768" t="s">
        <v>1985</v>
      </c>
      <c r="AI39" s="769"/>
      <c r="AJ39" s="769" t="str">
        <f t="shared" ref="AJ39:AJ63" si="8">K39</f>
        <v>M3</v>
      </c>
      <c r="AK39" s="905"/>
      <c r="AL39" s="88" t="str">
        <f>IF(AND(ISTEXT($E39),ISTEXT($B39)),"산출기준 &gt;&gt;  "&amp;_xlfn.XLOOKUP($E39,산출기준!$D:$D,산출기준!$E:$E,"매칭실패"),"")</f>
        <v/>
      </c>
    </row>
    <row r="40" spans="1:38" ht="49.9" customHeight="1" outlineLevel="1">
      <c r="B40" s="772"/>
      <c r="C40" s="772"/>
      <c r="D40" s="760"/>
      <c r="E40" s="773"/>
      <c r="F40" s="1083" t="s">
        <v>2674</v>
      </c>
      <c r="G40" s="759" t="str">
        <f t="shared" si="7"/>
        <v xml:space="preserve">Rebar Work | Deformed Bar (Non-Coat.) | 400MPa&lt;Fy≤470MPa | </v>
      </c>
      <c r="H40" s="816" t="s">
        <v>3233</v>
      </c>
      <c r="I40" s="765" t="str">
        <f t="shared" si="4"/>
        <v>A03AG037-00002</v>
      </c>
      <c r="J40" s="766"/>
      <c r="K40" s="766" t="str">
        <f>IFERROR(VLOOKUP($I40,'WM-AR'!$I$7:$AS$3267,34,FALSE),"")</f>
        <v>TON</v>
      </c>
      <c r="L40" s="766" t="str">
        <f>IFERROR(VLOOKUP($I40,'WM-AR'!$I$7:$AS$3267,4,FALSE),"")</f>
        <v>Concrete Work</v>
      </c>
      <c r="M40" s="766" t="str">
        <f>IFERROR(VLOOKUP($I40,'WM-AR'!$I$7:$AS$3267,6,FALSE),"")</f>
        <v>Equipment Foundation Work</v>
      </c>
      <c r="N40" s="766" t="str">
        <f>IFERROR(VLOOKUP($I40,'WM-AR'!$I$7:$AS$3267,8,FALSE),"")</f>
        <v>Rebar Work</v>
      </c>
      <c r="O40" s="766" t="str">
        <f>IFERROR(VLOOKUP($I40,'WM-AR'!$I$7:$AS$3267,10,FALSE),"")</f>
        <v>Deformed Bar (Non-Coat.)</v>
      </c>
      <c r="P40" s="766">
        <f>IFERROR(VLOOKUP($I40,'WM-AR'!$I$7:$AS$3267,12,FALSE),"")</f>
        <v>0</v>
      </c>
      <c r="Q40" s="766" t="str">
        <f>IFERROR(VLOOKUP($I40,'WM-AR'!$I$7:$AS$3267,14,FALSE),"")</f>
        <v>400MPa&lt;Fy≤470MPa</v>
      </c>
      <c r="R40" s="766">
        <f>IFERROR(VLOOKUP($I40,'WM-AR'!$I$7:$AS$3267,16,FALSE),"")</f>
        <v>0</v>
      </c>
      <c r="S40" s="766">
        <f>IFERROR(VLOOKUP($I40,'WM-AR'!$I$7:$AS$3267,18,FALSE),"")</f>
        <v>0</v>
      </c>
      <c r="T40" s="766" t="str">
        <f>IFERROR(VLOOKUP($I40,'WM-AR'!$I$7:$AS$3267,20,FALSE),"")</f>
        <v/>
      </c>
      <c r="U40" s="766">
        <f>IFERROR(VLOOKUP($I40,'WM-AR'!$I$7:$AS$3267,22,FALSE),"")</f>
        <v>0</v>
      </c>
      <c r="V40" s="766" t="str">
        <f>IFERROR(VLOOKUP($I40,'WM-AR'!$I$7:$AS$3267,24,FALSE),"")</f>
        <v/>
      </c>
      <c r="W40" s="766">
        <f>IFERROR(VLOOKUP($I40,'WM-AR'!$I$7:$AS$3267,25,FALSE),"")</f>
        <v>0</v>
      </c>
      <c r="X40" s="766" t="str">
        <f>IFERROR(VLOOKUP($I40,'WM-AR'!$I$7:$AS$3267,26,FALSE),"")</f>
        <v/>
      </c>
      <c r="Y40" s="766">
        <f>IFERROR(VLOOKUP($I40,'WM-AR'!$I$7:$AS$3267,27,FALSE),"")</f>
        <v>0</v>
      </c>
      <c r="Z40" s="766">
        <f>IFERROR(VLOOKUP($I40,'WM-AR'!$I$7:$AS$3267,28,FALSE),"")</f>
        <v>0</v>
      </c>
      <c r="AA40" s="766">
        <f>IFERROR(VLOOKUP($I40,'WM-AR'!$I$7:$AS$3267,29,FALSE),"")</f>
        <v>0</v>
      </c>
      <c r="AB40" s="766">
        <f>IFERROR(VLOOKUP($I40,'WM-AR'!$I$7:$AS$3267,30,FALSE),"")</f>
        <v>0</v>
      </c>
      <c r="AC40" s="766">
        <f>IFERROR(VLOOKUP($I40,'WM-AR'!$I$7:$AS$3267,31,FALSE),"")</f>
        <v>0</v>
      </c>
      <c r="AD40" s="766">
        <f>IFERROR(VLOOKUP($I40,'WM-AR'!$I$7:$AS$3267,32,FALSE),"")</f>
        <v>0</v>
      </c>
      <c r="AE40" s="766" t="str">
        <f>IFERROR(VLOOKUP($I40,'WM-AR'!$I$7:$AS$3267,33,FALSE),"")</f>
        <v/>
      </c>
      <c r="AF40" s="817" t="s">
        <v>3186</v>
      </c>
      <c r="AG40" s="768" t="s">
        <v>2677</v>
      </c>
      <c r="AH40" s="768" t="s">
        <v>2677</v>
      </c>
      <c r="AI40" s="769"/>
      <c r="AJ40" s="769" t="str">
        <f t="shared" si="8"/>
        <v>TON</v>
      </c>
      <c r="AK40" s="905" t="s">
        <v>3033</v>
      </c>
      <c r="AL40" s="88" t="str">
        <f>IF(AND(ISTEXT($E40),ISTEXT($B40)),"산출기준 &gt;&gt;  "&amp;_xlfn.XLOOKUP($E40,산출기준!$D:$D,산출기준!$E:$E,"매칭실패"),"")</f>
        <v/>
      </c>
    </row>
    <row r="41" spans="1:38" ht="49.9" customHeight="1" outlineLevel="1">
      <c r="B41" s="772"/>
      <c r="C41" s="772"/>
      <c r="D41" s="760"/>
      <c r="E41" s="773"/>
      <c r="F41" s="1083" t="s">
        <v>2679</v>
      </c>
      <c r="G41" s="759" t="str">
        <f t="shared" si="7"/>
        <v xml:space="preserve">Form Work (3 times in use) | Flat Form |  | </v>
      </c>
      <c r="H41" s="816" t="s">
        <v>3234</v>
      </c>
      <c r="I41" s="765" t="str">
        <f t="shared" si="4"/>
        <v>A03AG035-00001</v>
      </c>
      <c r="J41" s="766"/>
      <c r="K41" s="766" t="str">
        <f>IFERROR(VLOOKUP($I41,'WM-AR'!$I$7:$AS$3267,34,FALSE),"")</f>
        <v>M2</v>
      </c>
      <c r="L41" s="766" t="str">
        <f>IFERROR(VLOOKUP($I41,'WM-AR'!$I$7:$AS$3267,4,FALSE),"")</f>
        <v>Concrete Work</v>
      </c>
      <c r="M41" s="766" t="str">
        <f>IFERROR(VLOOKUP($I41,'WM-AR'!$I$7:$AS$3267,6,FALSE),"")</f>
        <v>Equipment Foundation Work</v>
      </c>
      <c r="N41" s="766" t="str">
        <f>IFERROR(VLOOKUP($I41,'WM-AR'!$I$7:$AS$3267,8,FALSE),"")</f>
        <v>Form Work (3 times in use)</v>
      </c>
      <c r="O41" s="766" t="str">
        <f>IFERROR(VLOOKUP($I41,'WM-AR'!$I$7:$AS$3267,10,FALSE),"")</f>
        <v>Flat Form</v>
      </c>
      <c r="P41" s="766">
        <f>IFERROR(VLOOKUP($I41,'WM-AR'!$I$7:$AS$3267,12,FALSE),"")</f>
        <v>0</v>
      </c>
      <c r="Q41" s="766">
        <f>IFERROR(VLOOKUP($I41,'WM-AR'!$I$7:$AS$3267,14,FALSE),"")</f>
        <v>0</v>
      </c>
      <c r="R41" s="766">
        <f>IFERROR(VLOOKUP($I41,'WM-AR'!$I$7:$AS$3267,16,FALSE),"")</f>
        <v>0</v>
      </c>
      <c r="S41" s="766">
        <f>IFERROR(VLOOKUP($I41,'WM-AR'!$I$7:$AS$3267,18,FALSE),"")</f>
        <v>0</v>
      </c>
      <c r="T41" s="766" t="str">
        <f>IFERROR(VLOOKUP($I41,'WM-AR'!$I$7:$AS$3267,20,FALSE),"")</f>
        <v>Dressed Lumber, Plywood or Steel Form(Wood Planks are not Allowed) incl. Chamfer</v>
      </c>
      <c r="U41" s="766">
        <f>IFERROR(VLOOKUP($I41,'WM-AR'!$I$7:$AS$3267,22,FALSE),"")</f>
        <v>0</v>
      </c>
      <c r="V41" s="766" t="str">
        <f>IFERROR(VLOOKUP($I41,'WM-AR'!$I$7:$AS$3267,24,FALSE),"")</f>
        <v/>
      </c>
      <c r="W41" s="766">
        <f>IFERROR(VLOOKUP($I41,'WM-AR'!$I$7:$AS$3267,25,FALSE),"")</f>
        <v>0</v>
      </c>
      <c r="X41" s="766" t="str">
        <f>IFERROR(VLOOKUP($I41,'WM-AR'!$I$7:$AS$3267,26,FALSE),"")</f>
        <v/>
      </c>
      <c r="Y41" s="766">
        <f>IFERROR(VLOOKUP($I41,'WM-AR'!$I$7:$AS$3267,27,FALSE),"")</f>
        <v>0</v>
      </c>
      <c r="Z41" s="766">
        <f>IFERROR(VLOOKUP($I41,'WM-AR'!$I$7:$AS$3267,28,FALSE),"")</f>
        <v>0</v>
      </c>
      <c r="AA41" s="766">
        <f>IFERROR(VLOOKUP($I41,'WM-AR'!$I$7:$AS$3267,29,FALSE),"")</f>
        <v>0</v>
      </c>
      <c r="AB41" s="766">
        <f>IFERROR(VLOOKUP($I41,'WM-AR'!$I$7:$AS$3267,30,FALSE),"")</f>
        <v>0</v>
      </c>
      <c r="AC41" s="766">
        <f>IFERROR(VLOOKUP($I41,'WM-AR'!$I$7:$AS$3267,31,FALSE),"")</f>
        <v>0</v>
      </c>
      <c r="AD41" s="766">
        <f>IFERROR(VLOOKUP($I41,'WM-AR'!$I$7:$AS$3267,32,FALSE),"")</f>
        <v>0</v>
      </c>
      <c r="AE41" s="766" t="str">
        <f>IFERROR(VLOOKUP($I41,'WM-AR'!$I$7:$AS$3267,33,FALSE),"")</f>
        <v/>
      </c>
      <c r="AF41" s="817"/>
      <c r="AG41" s="1082" t="s">
        <v>3187</v>
      </c>
      <c r="AH41" s="1082" t="s">
        <v>1790</v>
      </c>
      <c r="AI41" s="769"/>
      <c r="AJ41" s="769" t="str">
        <f t="shared" si="8"/>
        <v>M2</v>
      </c>
      <c r="AK41" s="905"/>
      <c r="AL41" s="88" t="str">
        <f>IF(AND(ISTEXT($E41),ISTEXT($B41)),"산출기준 &gt;&gt;  "&amp;_xlfn.XLOOKUP($E41,산출기준!$D:$D,산출기준!$E:$E,"매칭실패"),"")</f>
        <v/>
      </c>
    </row>
    <row r="42" spans="1:38" ht="49.9" customHeight="1" outlineLevel="1">
      <c r="B42" s="772"/>
      <c r="C42" s="1084"/>
      <c r="D42" s="760"/>
      <c r="E42" s="765"/>
      <c r="F42" s="1083" t="s">
        <v>3188</v>
      </c>
      <c r="G42" s="759" t="str">
        <f t="shared" si="7"/>
        <v xml:space="preserve">Bitumen/Bituminous/Asphalt Coating |  |  | </v>
      </c>
      <c r="H42" s="816" t="s">
        <v>3044</v>
      </c>
      <c r="I42" s="765" t="str">
        <f t="shared" si="4"/>
        <v>A03AH056-00001</v>
      </c>
      <c r="J42" s="766"/>
      <c r="K42" s="766" t="str">
        <f>IFERROR(VLOOKUP($I42,'WM-AR'!$I$7:$AS$3267,34,FALSE),"")</f>
        <v>M2</v>
      </c>
      <c r="L42" s="766" t="str">
        <f>IFERROR(VLOOKUP($I42,'WM-AR'!$I$7:$AS$3267,4,FALSE),"")</f>
        <v>Concrete Work</v>
      </c>
      <c r="M42" s="766" t="str">
        <f>IFERROR(VLOOKUP($I42,'WM-AR'!$I$7:$AS$3267,6,FALSE),"")</f>
        <v>Concrete Protective Coating (U/G)</v>
      </c>
      <c r="N42" s="766" t="str">
        <f>IFERROR(VLOOKUP($I42,'WM-AR'!$I$7:$AS$3267,8,FALSE),"")</f>
        <v>Bitumen/Bituminous/Asphalt Coating</v>
      </c>
      <c r="O42" s="766">
        <f>IFERROR(VLOOKUP($I42,'WM-AR'!$I$7:$AS$3267,10,FALSE),"")</f>
        <v>0</v>
      </c>
      <c r="P42" s="766">
        <f>IFERROR(VLOOKUP($I42,'WM-AR'!$I$7:$AS$3267,12,FALSE),"")</f>
        <v>0</v>
      </c>
      <c r="Q42" s="766">
        <f>IFERROR(VLOOKUP($I42,'WM-AR'!$I$7:$AS$3267,14,FALSE),"")</f>
        <v>0</v>
      </c>
      <c r="R42" s="766">
        <f>IFERROR(VLOOKUP($I42,'WM-AR'!$I$7:$AS$3267,16,FALSE),"")</f>
        <v>0</v>
      </c>
      <c r="S42" s="766">
        <f>IFERROR(VLOOKUP($I42,'WM-AR'!$I$7:$AS$3267,18,FALSE),"")</f>
        <v>0</v>
      </c>
      <c r="T42" s="766">
        <f>IFERROR(VLOOKUP($I42,'WM-AR'!$I$7:$AS$3267,20,FALSE),"")</f>
        <v>0</v>
      </c>
      <c r="U42" s="766">
        <f>IFERROR(VLOOKUP($I42,'WM-AR'!$I$7:$AS$3267,22,FALSE),"")</f>
        <v>0</v>
      </c>
      <c r="V42" s="766">
        <f>IFERROR(VLOOKUP($I42,'WM-AR'!$I$7:$AS$3267,24,FALSE),"")</f>
        <v>0</v>
      </c>
      <c r="W42" s="766">
        <f>IFERROR(VLOOKUP($I42,'WM-AR'!$I$7:$AS$3267,25,FALSE),"")</f>
        <v>0</v>
      </c>
      <c r="X42" s="766" t="str">
        <f>IFERROR(VLOOKUP($I42,'WM-AR'!$I$7:$AS$3267,26,FALSE),"")</f>
        <v/>
      </c>
      <c r="Y42" s="766">
        <f>IFERROR(VLOOKUP($I42,'WM-AR'!$I$7:$AS$3267,27,FALSE),"")</f>
        <v>0</v>
      </c>
      <c r="Z42" s="766">
        <f>IFERROR(VLOOKUP($I42,'WM-AR'!$I$7:$AS$3267,28,FALSE),"")</f>
        <v>0</v>
      </c>
      <c r="AA42" s="766">
        <f>IFERROR(VLOOKUP($I42,'WM-AR'!$I$7:$AS$3267,29,FALSE),"")</f>
        <v>0</v>
      </c>
      <c r="AB42" s="766">
        <f>IFERROR(VLOOKUP($I42,'WM-AR'!$I$7:$AS$3267,30,FALSE),"")</f>
        <v>0</v>
      </c>
      <c r="AC42" s="766">
        <f>IFERROR(VLOOKUP($I42,'WM-AR'!$I$7:$AS$3267,31,FALSE),"")</f>
        <v>0</v>
      </c>
      <c r="AD42" s="766">
        <f>IFERROR(VLOOKUP($I42,'WM-AR'!$I$7:$AS$3267,32,FALSE),"")</f>
        <v>0</v>
      </c>
      <c r="AE42" s="766" t="str">
        <f>IFERROR(VLOOKUP($I42,'WM-AR'!$I$7:$AS$3267,33,FALSE),"")</f>
        <v/>
      </c>
      <c r="AF42" s="817"/>
      <c r="AG42" s="1082" t="s">
        <v>3189</v>
      </c>
      <c r="AH42" s="1082" t="s">
        <v>3189</v>
      </c>
      <c r="AI42" s="769"/>
      <c r="AJ42" s="769" t="str">
        <f t="shared" si="8"/>
        <v>M2</v>
      </c>
      <c r="AK42" s="1085"/>
      <c r="AL42" s="88" t="str">
        <f>IF(AND(ISTEXT($E42),ISTEXT($B42)),"산출기준 &gt;&gt;  "&amp;_xlfn.XLOOKUP($E42,산출기준!$D:$D,산출기준!$E:$E,"매칭실패"),"")</f>
        <v/>
      </c>
    </row>
    <row r="43" spans="1:38" ht="50.1" customHeight="1" outlineLevel="1">
      <c r="B43" s="772"/>
      <c r="C43" s="772"/>
      <c r="D43" s="760"/>
      <c r="E43" s="773"/>
      <c r="F43" s="1086" t="s">
        <v>3190</v>
      </c>
      <c r="G43" s="759" t="str">
        <f t="shared" si="7"/>
        <v xml:space="preserve">Excavation | Soil, Mech. |  | </v>
      </c>
      <c r="H43" s="816" t="s">
        <v>3191</v>
      </c>
      <c r="I43" s="765" t="str">
        <f t="shared" si="4"/>
        <v>A01ZZ001-00012</v>
      </c>
      <c r="J43" s="1081"/>
      <c r="K43" s="1081" t="str">
        <f>IFERROR(VLOOKUP($I43,'WM-AR'!$I$7:$AS$3267,34,FALSE),"")</f>
        <v>M3</v>
      </c>
      <c r="L43" s="1081" t="str">
        <f>IFERROR(VLOOKUP($I43,'WM-AR'!$I$7:$AS$3267,4,FALSE),"")</f>
        <v>Earth Work</v>
      </c>
      <c r="M43" s="1081" t="str">
        <f>IFERROR(VLOOKUP($I43,'WM-AR'!$I$7:$AS$3267,6,FALSE),"")</f>
        <v>-</v>
      </c>
      <c r="N43" s="1081" t="str">
        <f>IFERROR(VLOOKUP($I43,'WM-AR'!$I$7:$AS$3267,8,FALSE),"")</f>
        <v>Excavation</v>
      </c>
      <c r="O43" s="1081" t="str">
        <f>IFERROR(VLOOKUP($I43,'WM-AR'!$I$7:$AS$3267,10,FALSE),"")</f>
        <v>Soil, Mech.</v>
      </c>
      <c r="P43" s="1081">
        <f>IFERROR(VLOOKUP($I43,'WM-AR'!$I$7:$AS$3267,12,FALSE),"")</f>
        <v>0</v>
      </c>
      <c r="Q43" s="1081">
        <f>IFERROR(VLOOKUP($I43,'WM-AR'!$I$7:$AS$3267,14,FALSE),"")</f>
        <v>0</v>
      </c>
      <c r="R43" s="1081">
        <f>IFERROR(VLOOKUP($I43,'WM-AR'!$I$7:$AS$3267,16,FALSE),"")</f>
        <v>0</v>
      </c>
      <c r="S43" s="1081">
        <f>IFERROR(VLOOKUP($I43,'WM-AR'!$I$7:$AS$3267,18,FALSE),"")</f>
        <v>0</v>
      </c>
      <c r="T43" s="1081" t="str">
        <f>IFERROR(VLOOKUP($I43,'WM-AR'!$I$7:$AS$3267,20,FALSE),"")</f>
        <v/>
      </c>
      <c r="U43" s="1081" t="str">
        <f>IFERROR(VLOOKUP($I43,'WM-AR'!$I$7:$AS$3267,22,FALSE),"")</f>
        <v>Manual Excavation Above GWL</v>
      </c>
      <c r="V43" s="1081" t="str">
        <f>IFERROR(VLOOKUP($I43,'WM-AR'!$I$7:$AS$3267,24,FALSE),"")</f>
        <v/>
      </c>
      <c r="W43" s="1081">
        <f>IFERROR(VLOOKUP($I43,'WM-AR'!$I$7:$AS$3267,25,FALSE),"")</f>
        <v>0</v>
      </c>
      <c r="X43" s="1081" t="str">
        <f>IFERROR(VLOOKUP($I43,'WM-AR'!$I$7:$AS$3267,26,FALSE),"")</f>
        <v/>
      </c>
      <c r="Y43" s="1081">
        <f>IFERROR(VLOOKUP($I43,'WM-AR'!$I$7:$AS$3267,27,FALSE),"")</f>
        <v>0</v>
      </c>
      <c r="Z43" s="1081">
        <f>IFERROR(VLOOKUP($I43,'WM-AR'!$I$7:$AS$3267,28,FALSE),"")</f>
        <v>0</v>
      </c>
      <c r="AA43" s="1081">
        <f>IFERROR(VLOOKUP($I43,'WM-AR'!$I$7:$AS$3267,29,FALSE),"")</f>
        <v>0</v>
      </c>
      <c r="AB43" s="1081">
        <f>IFERROR(VLOOKUP($I43,'WM-AR'!$I$7:$AS$3267,30,FALSE),"")</f>
        <v>0</v>
      </c>
      <c r="AC43" s="1081">
        <f>IFERROR(VLOOKUP($I43,'WM-AR'!$I$7:$AS$3267,31,FALSE),"")</f>
        <v>0</v>
      </c>
      <c r="AD43" s="1081">
        <f>IFERROR(VLOOKUP($I43,'WM-AR'!$I$7:$AS$3267,32,FALSE),"")</f>
        <v>0</v>
      </c>
      <c r="AE43" s="1081" t="str">
        <f>IFERROR(VLOOKUP($I43,'WM-AR'!$I$7:$AS$3267,33,FALSE),"")</f>
        <v/>
      </c>
      <c r="AF43" s="817" t="s">
        <v>3192</v>
      </c>
      <c r="AG43" s="1082" t="s">
        <v>1797</v>
      </c>
      <c r="AH43" s="1082" t="s">
        <v>1797</v>
      </c>
      <c r="AI43" s="769"/>
      <c r="AJ43" s="769" t="str">
        <f t="shared" si="8"/>
        <v>M3</v>
      </c>
      <c r="AK43" s="816" t="s">
        <v>3193</v>
      </c>
      <c r="AL43" s="88" t="str">
        <f>IF(AND(ISTEXT($E43),ISTEXT($B43)),"산출기준 &gt;&gt;  "&amp;_xlfn.XLOOKUP($E43,산출기준!$D:$D,산출기준!$E:$E,"매칭실패"),"")</f>
        <v/>
      </c>
    </row>
    <row r="44" spans="1:38" ht="50.1" customHeight="1" outlineLevel="1">
      <c r="B44" s="772"/>
      <c r="C44" s="772"/>
      <c r="D44" s="760"/>
      <c r="E44" s="773"/>
      <c r="F44" s="1086" t="s">
        <v>3190</v>
      </c>
      <c r="G44" s="759" t="str">
        <f t="shared" si="7"/>
        <v xml:space="preserve">Excavation | Soil, Mech. |  | </v>
      </c>
      <c r="H44" s="816" t="s">
        <v>3194</v>
      </c>
      <c r="I44" s="765" t="str">
        <f t="shared" si="4"/>
        <v>A01ZZ001-00013</v>
      </c>
      <c r="J44" s="1081"/>
      <c r="K44" s="1081" t="str">
        <f>IFERROR(VLOOKUP($I44,'WM-AR'!$I$7:$AS$3267,34,FALSE),"")</f>
        <v>M3</v>
      </c>
      <c r="L44" s="1081" t="str">
        <f>IFERROR(VLOOKUP($I44,'WM-AR'!$I$7:$AS$3267,4,FALSE),"")</f>
        <v>Earth Work</v>
      </c>
      <c r="M44" s="1081" t="str">
        <f>IFERROR(VLOOKUP($I44,'WM-AR'!$I$7:$AS$3267,6,FALSE),"")</f>
        <v>-</v>
      </c>
      <c r="N44" s="1081" t="str">
        <f>IFERROR(VLOOKUP($I44,'WM-AR'!$I$7:$AS$3267,8,FALSE),"")</f>
        <v>Excavation</v>
      </c>
      <c r="O44" s="1081" t="str">
        <f>IFERROR(VLOOKUP($I44,'WM-AR'!$I$7:$AS$3267,10,FALSE),"")</f>
        <v>Soil, Mech.</v>
      </c>
      <c r="P44" s="1081">
        <f>IFERROR(VLOOKUP($I44,'WM-AR'!$I$7:$AS$3267,12,FALSE),"")</f>
        <v>0</v>
      </c>
      <c r="Q44" s="1081">
        <f>IFERROR(VLOOKUP($I44,'WM-AR'!$I$7:$AS$3267,14,FALSE),"")</f>
        <v>0</v>
      </c>
      <c r="R44" s="1081">
        <f>IFERROR(VLOOKUP($I44,'WM-AR'!$I$7:$AS$3267,16,FALSE),"")</f>
        <v>0</v>
      </c>
      <c r="S44" s="1081">
        <f>IFERROR(VLOOKUP($I44,'WM-AR'!$I$7:$AS$3267,18,FALSE),"")</f>
        <v>0</v>
      </c>
      <c r="T44" s="1081" t="str">
        <f>IFERROR(VLOOKUP($I44,'WM-AR'!$I$7:$AS$3267,20,FALSE),"")</f>
        <v/>
      </c>
      <c r="U44" s="1081" t="str">
        <f>IFERROR(VLOOKUP($I44,'WM-AR'!$I$7:$AS$3267,22,FALSE),"")</f>
        <v>Manual Excavation Below GWL</v>
      </c>
      <c r="V44" s="1081" t="str">
        <f>IFERROR(VLOOKUP($I44,'WM-AR'!$I$7:$AS$3267,24,FALSE),"")</f>
        <v/>
      </c>
      <c r="W44" s="1081">
        <f>IFERROR(VLOOKUP($I44,'WM-AR'!$I$7:$AS$3267,25,FALSE),"")</f>
        <v>0</v>
      </c>
      <c r="X44" s="1081" t="str">
        <f>IFERROR(VLOOKUP($I44,'WM-AR'!$I$7:$AS$3267,26,FALSE),"")</f>
        <v/>
      </c>
      <c r="Y44" s="1081">
        <f>IFERROR(VLOOKUP($I44,'WM-AR'!$I$7:$AS$3267,27,FALSE),"")</f>
        <v>0</v>
      </c>
      <c r="Z44" s="1081">
        <f>IFERROR(VLOOKUP($I44,'WM-AR'!$I$7:$AS$3267,28,FALSE),"")</f>
        <v>0</v>
      </c>
      <c r="AA44" s="1081">
        <f>IFERROR(VLOOKUP($I44,'WM-AR'!$I$7:$AS$3267,29,FALSE),"")</f>
        <v>0</v>
      </c>
      <c r="AB44" s="1081">
        <f>IFERROR(VLOOKUP($I44,'WM-AR'!$I$7:$AS$3267,30,FALSE),"")</f>
        <v>0</v>
      </c>
      <c r="AC44" s="1081">
        <f>IFERROR(VLOOKUP($I44,'WM-AR'!$I$7:$AS$3267,31,FALSE),"")</f>
        <v>0</v>
      </c>
      <c r="AD44" s="1081">
        <f>IFERROR(VLOOKUP($I44,'WM-AR'!$I$7:$AS$3267,32,FALSE),"")</f>
        <v>0</v>
      </c>
      <c r="AE44" s="1081" t="str">
        <f>IFERROR(VLOOKUP($I44,'WM-AR'!$I$7:$AS$3267,33,FALSE),"")</f>
        <v/>
      </c>
      <c r="AF44" s="817" t="s">
        <v>3195</v>
      </c>
      <c r="AG44" s="1082" t="s">
        <v>1797</v>
      </c>
      <c r="AH44" s="1082" t="s">
        <v>1797</v>
      </c>
      <c r="AI44" s="769"/>
      <c r="AJ44" s="769" t="str">
        <f t="shared" si="8"/>
        <v>M3</v>
      </c>
      <c r="AK44" s="816" t="s">
        <v>3193</v>
      </c>
      <c r="AL44" s="88" t="str">
        <f>IF(AND(ISTEXT($E44),ISTEXT($B44)),"산출기준 &gt;&gt;  "&amp;_xlfn.XLOOKUP($E44,산출기준!$D:$D,산출기준!$E:$E,"매칭실패"),"")</f>
        <v/>
      </c>
    </row>
    <row r="45" spans="1:38" ht="49.9" customHeight="1" outlineLevel="1">
      <c r="B45" s="772"/>
      <c r="C45" s="772"/>
      <c r="D45" s="760"/>
      <c r="E45" s="773"/>
      <c r="F45" s="1086" t="s">
        <v>3196</v>
      </c>
      <c r="G45" s="759" t="str">
        <f t="shared" si="7"/>
        <v xml:space="preserve">Backfill | Re-use, Soil |  | </v>
      </c>
      <c r="H45" s="816" t="s">
        <v>3235</v>
      </c>
      <c r="I45" s="765" t="str">
        <f t="shared" si="4"/>
        <v>A01ZZ003-00001</v>
      </c>
      <c r="J45" s="766"/>
      <c r="K45" s="766" t="str">
        <f>IFERROR(VLOOKUP($I45,'WM-AR'!$I$7:$AS$3267,34,FALSE),"")</f>
        <v>M3</v>
      </c>
      <c r="L45" s="766" t="str">
        <f>IFERROR(VLOOKUP($I45,'WM-AR'!$I$7:$AS$3267,4,FALSE),"")</f>
        <v>Earth Work</v>
      </c>
      <c r="M45" s="766" t="str">
        <f>IFERROR(VLOOKUP($I45,'WM-AR'!$I$7:$AS$3267,6,FALSE),"")</f>
        <v>-</v>
      </c>
      <c r="N45" s="766" t="str">
        <f>IFERROR(VLOOKUP($I45,'WM-AR'!$I$7:$AS$3267,8,FALSE),"")</f>
        <v>Backfill</v>
      </c>
      <c r="O45" s="766" t="str">
        <f>IFERROR(VLOOKUP($I45,'WM-AR'!$I$7:$AS$3267,10,FALSE),"")</f>
        <v>Re-use, Soil</v>
      </c>
      <c r="P45" s="766">
        <f>IFERROR(VLOOKUP($I45,'WM-AR'!$I$7:$AS$3267,12,FALSE),"")</f>
        <v>0</v>
      </c>
      <c r="Q45" s="766">
        <f>IFERROR(VLOOKUP($I45,'WM-AR'!$I$7:$AS$3267,14,FALSE),"")</f>
        <v>0</v>
      </c>
      <c r="R45" s="766">
        <f>IFERROR(VLOOKUP($I45,'WM-AR'!$I$7:$AS$3267,16,FALSE),"")</f>
        <v>0</v>
      </c>
      <c r="S45" s="766">
        <f>IFERROR(VLOOKUP($I45,'WM-AR'!$I$7:$AS$3267,18,FALSE),"")</f>
        <v>0</v>
      </c>
      <c r="T45" s="766" t="str">
        <f>IFERROR(VLOOKUP($I45,'WM-AR'!$I$7:$AS$3267,20,FALSE),"")</f>
        <v/>
      </c>
      <c r="U45" s="766">
        <f>IFERROR(VLOOKUP($I45,'WM-AR'!$I$7:$AS$3267,22,FALSE),"")</f>
        <v>0</v>
      </c>
      <c r="V45" s="766" t="str">
        <f>IFERROR(VLOOKUP($I45,'WM-AR'!$I$7:$AS$3267,24,FALSE),"")</f>
        <v/>
      </c>
      <c r="W45" s="766">
        <f>IFERROR(VLOOKUP($I45,'WM-AR'!$I$7:$AS$3267,25,FALSE),"")</f>
        <v>0</v>
      </c>
      <c r="X45" s="766" t="str">
        <f>IFERROR(VLOOKUP($I45,'WM-AR'!$I$7:$AS$3267,26,FALSE),"")</f>
        <v/>
      </c>
      <c r="Y45" s="766">
        <f>IFERROR(VLOOKUP($I45,'WM-AR'!$I$7:$AS$3267,27,FALSE),"")</f>
        <v>0</v>
      </c>
      <c r="Z45" s="766">
        <f>IFERROR(VLOOKUP($I45,'WM-AR'!$I$7:$AS$3267,28,FALSE),"")</f>
        <v>0</v>
      </c>
      <c r="AA45" s="766">
        <f>IFERROR(VLOOKUP($I45,'WM-AR'!$I$7:$AS$3267,29,FALSE),"")</f>
        <v>0</v>
      </c>
      <c r="AB45" s="766" t="str">
        <f>IFERROR(VLOOKUP($I45,'WM-AR'!$I$7:$AS$3267,30,FALSE),"")</f>
        <v>Compaction=(  )%</v>
      </c>
      <c r="AC45" s="766">
        <f>IFERROR(VLOOKUP($I45,'WM-AR'!$I$7:$AS$3267,31,FALSE),"")</f>
        <v>0</v>
      </c>
      <c r="AD45" s="766">
        <f>IFERROR(VLOOKUP($I45,'WM-AR'!$I$7:$AS$3267,32,FALSE),"")</f>
        <v>0</v>
      </c>
      <c r="AE45" s="766" t="str">
        <f>IFERROR(VLOOKUP($I45,'WM-AR'!$I$7:$AS$3267,33,FALSE),"")</f>
        <v/>
      </c>
      <c r="AF45" s="817" t="s">
        <v>3198</v>
      </c>
      <c r="AG45" s="768" t="s">
        <v>1800</v>
      </c>
      <c r="AH45" s="768" t="s">
        <v>1800</v>
      </c>
      <c r="AI45" s="769"/>
      <c r="AJ45" s="769" t="str">
        <f t="shared" si="8"/>
        <v>M3</v>
      </c>
      <c r="AK45" s="905" t="s">
        <v>3193</v>
      </c>
      <c r="AL45" s="88" t="str">
        <f>IF(AND(ISTEXT($E45),ISTEXT($B45)),"산출기준 &gt;&gt;  "&amp;_xlfn.XLOOKUP($E45,산출기준!$D:$D,산출기준!$E:$E,"매칭실패"),"")</f>
        <v/>
      </c>
    </row>
    <row r="46" spans="1:38" ht="49.9" customHeight="1" outlineLevel="1">
      <c r="B46" s="772"/>
      <c r="C46" s="772"/>
      <c r="D46" s="760"/>
      <c r="E46" s="773"/>
      <c r="F46" s="1086" t="s">
        <v>3199</v>
      </c>
      <c r="G46" s="759" t="str">
        <f t="shared" si="7"/>
        <v xml:space="preserve">Disposal | Soil |  | </v>
      </c>
      <c r="H46" s="816" t="s">
        <v>3200</v>
      </c>
      <c r="I46" s="765" t="str">
        <f t="shared" si="4"/>
        <v>A01ZZ004-00001</v>
      </c>
      <c r="J46" s="766"/>
      <c r="K46" s="766" t="str">
        <f>IFERROR(VLOOKUP($I46,'WM-AR'!$I$7:$AS$3267,34,FALSE),"")</f>
        <v>M3</v>
      </c>
      <c r="L46" s="766" t="str">
        <f>IFERROR(VLOOKUP($I46,'WM-AR'!$I$7:$AS$3267,4,FALSE),"")</f>
        <v>Earth Work</v>
      </c>
      <c r="M46" s="766" t="str">
        <f>IFERROR(VLOOKUP($I46,'WM-AR'!$I$7:$AS$3267,6,FALSE),"")</f>
        <v>-</v>
      </c>
      <c r="N46" s="766" t="str">
        <f>IFERROR(VLOOKUP($I46,'WM-AR'!$I$7:$AS$3267,8,FALSE),"")</f>
        <v>Disposal</v>
      </c>
      <c r="O46" s="766" t="str">
        <f>IFERROR(VLOOKUP($I46,'WM-AR'!$I$7:$AS$3267,10,FALSE),"")</f>
        <v>Soil</v>
      </c>
      <c r="P46" s="766">
        <f>IFERROR(VLOOKUP($I46,'WM-AR'!$I$7:$AS$3267,12,FALSE),"")</f>
        <v>0</v>
      </c>
      <c r="Q46" s="766">
        <f>IFERROR(VLOOKUP($I46,'WM-AR'!$I$7:$AS$3267,14,FALSE),"")</f>
        <v>0</v>
      </c>
      <c r="R46" s="766">
        <f>IFERROR(VLOOKUP($I46,'WM-AR'!$I$7:$AS$3267,16,FALSE),"")</f>
        <v>0</v>
      </c>
      <c r="S46" s="766">
        <f>IFERROR(VLOOKUP($I46,'WM-AR'!$I$7:$AS$3267,18,FALSE),"")</f>
        <v>0</v>
      </c>
      <c r="T46" s="766" t="str">
        <f>IFERROR(VLOOKUP($I46,'WM-AR'!$I$7:$AS$3267,20,FALSE),"")</f>
        <v/>
      </c>
      <c r="U46" s="766">
        <f>IFERROR(VLOOKUP($I46,'WM-AR'!$I$7:$AS$3267,22,FALSE),"")</f>
        <v>0</v>
      </c>
      <c r="V46" s="766" t="str">
        <f>IFERROR(VLOOKUP($I46,'WM-AR'!$I$7:$AS$3267,24,FALSE),"")</f>
        <v/>
      </c>
      <c r="W46" s="766">
        <f>IFERROR(VLOOKUP($I46,'WM-AR'!$I$7:$AS$3267,25,FALSE),"")</f>
        <v>0</v>
      </c>
      <c r="X46" s="766" t="str">
        <f>IFERROR(VLOOKUP($I46,'WM-AR'!$I$7:$AS$3267,26,FALSE),"")</f>
        <v/>
      </c>
      <c r="Y46" s="766">
        <f>IFERROR(VLOOKUP($I46,'WM-AR'!$I$7:$AS$3267,27,FALSE),"")</f>
        <v>0</v>
      </c>
      <c r="Z46" s="766" t="str">
        <f>IFERROR(VLOOKUP($I46,'WM-AR'!$I$7:$AS$3267,28,FALSE),"")</f>
        <v>Disposal Distance=Appx. (  )km from Site</v>
      </c>
      <c r="AA46" s="766">
        <f>IFERROR(VLOOKUP($I46,'WM-AR'!$I$7:$AS$3267,29,FALSE),"")</f>
        <v>0</v>
      </c>
      <c r="AB46" s="766">
        <f>IFERROR(VLOOKUP($I46,'WM-AR'!$I$7:$AS$3267,30,FALSE),"")</f>
        <v>0</v>
      </c>
      <c r="AC46" s="766">
        <f>IFERROR(VLOOKUP($I46,'WM-AR'!$I$7:$AS$3267,31,FALSE),"")</f>
        <v>0</v>
      </c>
      <c r="AD46" s="766">
        <f>IFERROR(VLOOKUP($I46,'WM-AR'!$I$7:$AS$3267,32,FALSE),"")</f>
        <v>0</v>
      </c>
      <c r="AE46" s="766" t="str">
        <f>IFERROR(VLOOKUP($I46,'WM-AR'!$I$7:$AS$3267,33,FALSE),"")</f>
        <v/>
      </c>
      <c r="AF46" s="817" t="s">
        <v>3201</v>
      </c>
      <c r="AG46" s="768" t="s">
        <v>1801</v>
      </c>
      <c r="AH46" s="768" t="s">
        <v>1801</v>
      </c>
      <c r="AI46" s="769"/>
      <c r="AJ46" s="769" t="str">
        <f t="shared" si="8"/>
        <v>M3</v>
      </c>
      <c r="AK46" s="905" t="s">
        <v>3193</v>
      </c>
      <c r="AL46" s="88" t="str">
        <f>IF(AND(ISTEXT($E46),ISTEXT($B46)),"산출기준 &gt;&gt;  "&amp;_xlfn.XLOOKUP($E46,산출기준!$D:$D,산출기준!$E:$E,"매칭실패"),"")</f>
        <v/>
      </c>
    </row>
    <row r="47" spans="1:38" s="85" customFormat="1" ht="35.1" customHeight="1" outlineLevel="1">
      <c r="A47" s="1087"/>
      <c r="B47" s="1088"/>
      <c r="C47" s="1088"/>
      <c r="D47" s="1089"/>
      <c r="E47" s="1090"/>
      <c r="F47" s="1091" t="s">
        <v>3202</v>
      </c>
      <c r="G47" s="1092" t="str">
        <f t="shared" si="7"/>
        <v xml:space="preserve">Lean Concrete (including Form work) |  | 10MPa ≤ F'c (Cylinder Strength) &lt; 15MPa | </v>
      </c>
      <c r="H47" s="1093" t="s">
        <v>3203</v>
      </c>
      <c r="I47" s="1081" t="str">
        <f t="shared" si="4"/>
        <v>A03AD034-00013</v>
      </c>
      <c r="J47" s="1081"/>
      <c r="K47" s="1081" t="str">
        <f>IFERROR(VLOOKUP($I47,'WM-AR'!$I$7:$AS$3267,34,FALSE),"")</f>
        <v>M3</v>
      </c>
      <c r="L47" s="1081" t="str">
        <f>IFERROR(VLOOKUP($I47,'WM-AR'!$I$7:$AS$3267,4,FALSE),"")</f>
        <v>Concrete Work</v>
      </c>
      <c r="M47" s="1081" t="str">
        <f>IFERROR(VLOOKUP($I47,'WM-AR'!$I$7:$AS$3267,6,FALSE),"")</f>
        <v>Substructure Work</v>
      </c>
      <c r="N47" s="1081" t="str">
        <f>IFERROR(VLOOKUP($I47,'WM-AR'!$I$7:$AS$3267,8,FALSE),"")</f>
        <v>Lean Concrete (including Form work)</v>
      </c>
      <c r="O47" s="1081">
        <f>IFERROR(VLOOKUP($I47,'WM-AR'!$I$7:$AS$3267,10,FALSE),"")</f>
        <v>0</v>
      </c>
      <c r="P47" s="1081" t="str">
        <f>IFERROR(VLOOKUP($I47,'WM-AR'!$I$7:$AS$3267,12,FALSE),"")</f>
        <v>Cement Type-1</v>
      </c>
      <c r="Q47" s="1081" t="str">
        <f>IFERROR(VLOOKUP($I47,'WM-AR'!$I$7:$AS$3267,14,FALSE),"")</f>
        <v>10MPa ≤ F'c (Cylinder Strength) &lt; 15MPa</v>
      </c>
      <c r="R47" s="1081">
        <f>IFERROR(VLOOKUP($I47,'WM-AR'!$I$7:$AS$3267,16,FALSE),"")</f>
        <v>0</v>
      </c>
      <c r="S47" s="1081">
        <f>IFERROR(VLOOKUP($I47,'WM-AR'!$I$7:$AS$3267,18,FALSE),"")</f>
        <v>0</v>
      </c>
      <c r="T47" s="1081">
        <f>IFERROR(VLOOKUP($I47,'WM-AR'!$I$7:$AS$3267,20,FALSE),"")</f>
        <v>0</v>
      </c>
      <c r="U47" s="1081">
        <f>IFERROR(VLOOKUP($I47,'WM-AR'!$I$7:$AS$3267,22,FALSE),"")</f>
        <v>0</v>
      </c>
      <c r="V47" s="1081">
        <f>IFERROR(VLOOKUP($I47,'WM-AR'!$I$7:$AS$3267,24,FALSE),"")</f>
        <v>0</v>
      </c>
      <c r="W47" s="1081">
        <f>IFERROR(VLOOKUP($I47,'WM-AR'!$I$7:$AS$3267,25,FALSE),"")</f>
        <v>0</v>
      </c>
      <c r="X47" s="1081" t="str">
        <f>IFERROR(VLOOKUP($I47,'WM-AR'!$I$7:$AS$3267,26,FALSE),"")</f>
        <v/>
      </c>
      <c r="Y47" s="1081">
        <f>IFERROR(VLOOKUP($I47,'WM-AR'!$I$7:$AS$3267,27,FALSE),"")</f>
        <v>0</v>
      </c>
      <c r="Z47" s="1081">
        <f>IFERROR(VLOOKUP($I47,'WM-AR'!$I$7:$AS$3267,28,FALSE),"")</f>
        <v>0</v>
      </c>
      <c r="AA47" s="1081">
        <f>IFERROR(VLOOKUP($I47,'WM-AR'!$I$7:$AS$3267,29,FALSE),"")</f>
        <v>0</v>
      </c>
      <c r="AB47" s="1081">
        <f>IFERROR(VLOOKUP($I47,'WM-AR'!$I$7:$AS$3267,30,FALSE),"")</f>
        <v>0</v>
      </c>
      <c r="AC47" s="1081">
        <f>IFERROR(VLOOKUP($I47,'WM-AR'!$I$7:$AS$3267,31,FALSE),"")</f>
        <v>0</v>
      </c>
      <c r="AD47" s="1081">
        <f>IFERROR(VLOOKUP($I47,'WM-AR'!$I$7:$AS$3267,32,FALSE),"")</f>
        <v>0</v>
      </c>
      <c r="AE47" s="1081" t="str">
        <f>IFERROR(VLOOKUP($I47,'WM-AR'!$I$7:$AS$3267,33,FALSE),"")</f>
        <v/>
      </c>
      <c r="AF47" s="1094" t="s">
        <v>3201</v>
      </c>
      <c r="AG47" s="1095" t="s">
        <v>3204</v>
      </c>
      <c r="AH47" s="1096" t="s">
        <v>3205</v>
      </c>
      <c r="AI47" s="1097"/>
      <c r="AJ47" s="1097" t="str">
        <f t="shared" si="8"/>
        <v>M3</v>
      </c>
      <c r="AK47" s="904" t="s">
        <v>3206</v>
      </c>
      <c r="AL47" s="919"/>
    </row>
    <row r="48" spans="1:38" s="85" customFormat="1" ht="35.1" customHeight="1" outlineLevel="1">
      <c r="A48" s="1087"/>
      <c r="B48" s="1088"/>
      <c r="C48" s="1098"/>
      <c r="D48" s="1089"/>
      <c r="E48" s="1098"/>
      <c r="F48" s="1091" t="s">
        <v>2854</v>
      </c>
      <c r="G48" s="1092" t="str">
        <f t="shared" si="7"/>
        <v xml:space="preserve">PE Sheet (Vapor Barrier) |  |  | </v>
      </c>
      <c r="H48" s="1093" t="s">
        <v>3207</v>
      </c>
      <c r="I48" s="1081" t="str">
        <f t="shared" si="4"/>
        <v>A01ZZ012-00002</v>
      </c>
      <c r="J48" s="766"/>
      <c r="K48" s="766" t="str">
        <f>IFERROR(VLOOKUP($I48,'WM-AR'!$I$7:$AS$3267,34,FALSE),"")</f>
        <v>M2</v>
      </c>
      <c r="L48" s="766" t="str">
        <f>IFERROR(VLOOKUP($I48,'WM-AR'!$I$7:$AS$3267,4,FALSE),"")</f>
        <v>Earth Work</v>
      </c>
      <c r="M48" s="766" t="str">
        <f>IFERROR(VLOOKUP($I48,'WM-AR'!$I$7:$AS$3267,6,FALSE),"")</f>
        <v>-</v>
      </c>
      <c r="N48" s="766" t="str">
        <f>IFERROR(VLOOKUP($I48,'WM-AR'!$I$7:$AS$3267,8,FALSE),"")</f>
        <v>PE Sheet (Vapor Barrier)</v>
      </c>
      <c r="O48" s="766">
        <f>IFERROR(VLOOKUP($I48,'WM-AR'!$I$7:$AS$3267,10,FALSE),"")</f>
        <v>0</v>
      </c>
      <c r="P48" s="766">
        <f>IFERROR(VLOOKUP($I48,'WM-AR'!$I$7:$AS$3267,12,FALSE),"")</f>
        <v>0</v>
      </c>
      <c r="Q48" s="766">
        <f>IFERROR(VLOOKUP($I48,'WM-AR'!$I$7:$AS$3267,14,FALSE),"")</f>
        <v>0</v>
      </c>
      <c r="R48" s="766">
        <f>IFERROR(VLOOKUP($I48,'WM-AR'!$I$7:$AS$3267,16,FALSE),"")</f>
        <v>0</v>
      </c>
      <c r="S48" s="766">
        <f>IFERROR(VLOOKUP($I48,'WM-AR'!$I$7:$AS$3267,18,FALSE),"")</f>
        <v>0</v>
      </c>
      <c r="T48" s="766" t="str">
        <f>IFERROR(VLOOKUP($I48,'WM-AR'!$I$7:$AS$3267,20,FALSE),"")</f>
        <v/>
      </c>
      <c r="U48" s="766">
        <f>IFERROR(VLOOKUP($I48,'WM-AR'!$I$7:$AS$3267,22,FALSE),"")</f>
        <v>0</v>
      </c>
      <c r="V48" s="766" t="str">
        <f>IFERROR(VLOOKUP($I48,'WM-AR'!$I$7:$AS$3267,24,FALSE),"")</f>
        <v>THK ≤ 0.25mm (or 0.01 inch)</v>
      </c>
      <c r="W48" s="766">
        <f>IFERROR(VLOOKUP($I48,'WM-AR'!$I$7:$AS$3267,25,FALSE),"")</f>
        <v>0</v>
      </c>
      <c r="X48" s="766" t="str">
        <f>IFERROR(VLOOKUP($I48,'WM-AR'!$I$7:$AS$3267,26,FALSE),"")</f>
        <v>THK=(  )mm</v>
      </c>
      <c r="Y48" s="766">
        <f>IFERROR(VLOOKUP($I48,'WM-AR'!$I$7:$AS$3267,27,FALSE),"")</f>
        <v>0</v>
      </c>
      <c r="Z48" s="766">
        <f>IFERROR(VLOOKUP($I48,'WM-AR'!$I$7:$AS$3267,28,FALSE),"")</f>
        <v>0</v>
      </c>
      <c r="AA48" s="766">
        <f>IFERROR(VLOOKUP($I48,'WM-AR'!$I$7:$AS$3267,29,FALSE),"")</f>
        <v>0</v>
      </c>
      <c r="AB48" s="766">
        <f>IFERROR(VLOOKUP($I48,'WM-AR'!$I$7:$AS$3267,30,FALSE),"")</f>
        <v>0</v>
      </c>
      <c r="AC48" s="766">
        <f>IFERROR(VLOOKUP($I48,'WM-AR'!$I$7:$AS$3267,31,FALSE),"")</f>
        <v>0</v>
      </c>
      <c r="AD48" s="766">
        <f>IFERROR(VLOOKUP($I48,'WM-AR'!$I$7:$AS$3267,32,FALSE),"")</f>
        <v>0</v>
      </c>
      <c r="AE48" s="766" t="str">
        <f>IFERROR(VLOOKUP($I48,'WM-AR'!$I$7:$AS$3267,33,FALSE),"")</f>
        <v/>
      </c>
      <c r="AF48" s="1094" t="s">
        <v>3208</v>
      </c>
      <c r="AG48" s="1095" t="s">
        <v>1803</v>
      </c>
      <c r="AH48" s="1096" t="s">
        <v>3205</v>
      </c>
      <c r="AI48" s="1097"/>
      <c r="AJ48" s="1097" t="str">
        <f t="shared" si="8"/>
        <v>M2</v>
      </c>
      <c r="AK48" s="904" t="s">
        <v>3206</v>
      </c>
      <c r="AL48" s="85" t="str">
        <f>IF(AND(ISTEXT($E48),ISTEXT($B48)),"산출기준 &gt;&gt;  "&amp;_xlfn.XLOOKUP($E48,산출기준!$D:$D,산출기준!$E:$E,"매칭실패"),"")</f>
        <v/>
      </c>
    </row>
    <row r="49" spans="1:38" s="85" customFormat="1" ht="35.1" customHeight="1" outlineLevel="1">
      <c r="A49" s="1087"/>
      <c r="B49" s="1088"/>
      <c r="C49" s="1090"/>
      <c r="D49" s="1089"/>
      <c r="E49" s="1090"/>
      <c r="F49" s="1091" t="s">
        <v>3209</v>
      </c>
      <c r="G49" s="1092" t="str">
        <f t="shared" si="7"/>
        <v xml:space="preserve">Base Course |  |  | </v>
      </c>
      <c r="H49" s="1093" t="s">
        <v>3210</v>
      </c>
      <c r="I49" s="1081" t="str">
        <f t="shared" si="4"/>
        <v>A01ZZ005-00001</v>
      </c>
      <c r="J49" s="766"/>
      <c r="K49" s="766" t="str">
        <f>IFERROR(VLOOKUP($I49,'WM-AR'!$I$7:$AS$3267,34,FALSE),"")</f>
        <v>M2</v>
      </c>
      <c r="L49" s="766" t="str">
        <f>IFERROR(VLOOKUP($I49,'WM-AR'!$I$7:$AS$3267,4,FALSE),"")</f>
        <v>Earth Work</v>
      </c>
      <c r="M49" s="766" t="str">
        <f>IFERROR(VLOOKUP($I49,'WM-AR'!$I$7:$AS$3267,6,FALSE),"")</f>
        <v>-</v>
      </c>
      <c r="N49" s="766" t="str">
        <f>IFERROR(VLOOKUP($I49,'WM-AR'!$I$7:$AS$3267,8,FALSE),"")</f>
        <v>Base Course</v>
      </c>
      <c r="O49" s="766">
        <f>IFERROR(VLOOKUP($I49,'WM-AR'!$I$7:$AS$3267,10,FALSE),"")</f>
        <v>0</v>
      </c>
      <c r="P49" s="766">
        <f>IFERROR(VLOOKUP($I49,'WM-AR'!$I$7:$AS$3267,12,FALSE),"")</f>
        <v>0</v>
      </c>
      <c r="Q49" s="766">
        <f>IFERROR(VLOOKUP($I49,'WM-AR'!$I$7:$AS$3267,14,FALSE),"")</f>
        <v>0</v>
      </c>
      <c r="R49" s="766">
        <f>IFERROR(VLOOKUP($I49,'WM-AR'!$I$7:$AS$3267,16,FALSE),"")</f>
        <v>0</v>
      </c>
      <c r="S49" s="766">
        <f>IFERROR(VLOOKUP($I49,'WM-AR'!$I$7:$AS$3267,18,FALSE),"")</f>
        <v>0</v>
      </c>
      <c r="T49" s="766">
        <f>IFERROR(VLOOKUP($I49,'WM-AR'!$I$7:$AS$3267,20,FALSE),"")</f>
        <v>0</v>
      </c>
      <c r="U49" s="766">
        <f>IFERROR(VLOOKUP($I49,'WM-AR'!$I$7:$AS$3267,22,FALSE),"")</f>
        <v>0</v>
      </c>
      <c r="V49" s="766" t="str">
        <f>IFERROR(VLOOKUP($I49,'WM-AR'!$I$7:$AS$3267,24,FALSE),"")</f>
        <v>THK≤150mm</v>
      </c>
      <c r="W49" s="766">
        <f>IFERROR(VLOOKUP($I49,'WM-AR'!$I$7:$AS$3267,25,FALSE),"")</f>
        <v>0</v>
      </c>
      <c r="X49" s="766" t="str">
        <f>IFERROR(VLOOKUP($I49,'WM-AR'!$I$7:$AS$3267,26,FALSE),"")</f>
        <v>THK=(  )mm</v>
      </c>
      <c r="Y49" s="766">
        <f>IFERROR(VLOOKUP($I49,'WM-AR'!$I$7:$AS$3267,27,FALSE),"")</f>
        <v>0</v>
      </c>
      <c r="Z49" s="766">
        <f>IFERROR(VLOOKUP($I49,'WM-AR'!$I$7:$AS$3267,28,FALSE),"")</f>
        <v>0</v>
      </c>
      <c r="AA49" s="766" t="str">
        <f>IFERROR(VLOOKUP($I49,'WM-AR'!$I$7:$AS$3267,29,FALSE),"")</f>
        <v>CBR=(  )%</v>
      </c>
      <c r="AB49" s="766">
        <f>IFERROR(VLOOKUP($I49,'WM-AR'!$I$7:$AS$3267,30,FALSE),"")</f>
        <v>0</v>
      </c>
      <c r="AC49" s="766">
        <f>IFERROR(VLOOKUP($I49,'WM-AR'!$I$7:$AS$3267,31,FALSE),"")</f>
        <v>0</v>
      </c>
      <c r="AD49" s="766">
        <f>IFERROR(VLOOKUP($I49,'WM-AR'!$I$7:$AS$3267,32,FALSE),"")</f>
        <v>0</v>
      </c>
      <c r="AE49" s="766" t="str">
        <f>IFERROR(VLOOKUP($I49,'WM-AR'!$I$7:$AS$3267,33,FALSE),"")</f>
        <v/>
      </c>
      <c r="AF49" s="1094" t="s">
        <v>3211</v>
      </c>
      <c r="AG49" s="1095" t="s">
        <v>1803</v>
      </c>
      <c r="AH49" s="1096" t="s">
        <v>3205</v>
      </c>
      <c r="AI49" s="1097"/>
      <c r="AJ49" s="1097" t="str">
        <f t="shared" si="8"/>
        <v>M2</v>
      </c>
      <c r="AK49" s="904" t="s">
        <v>3206</v>
      </c>
      <c r="AL49" s="85" t="str">
        <f>IF(AND(ISTEXT($E49),ISTEXT($B49)),"산출기준 &gt;&gt;  "&amp;_xlfn.XLOOKUP($E49,산출기준!$D:$D,산출기준!$E:$E,"매칭실패"),"")</f>
        <v/>
      </c>
    </row>
    <row r="50" spans="1:38" s="85" customFormat="1" ht="35.1" customHeight="1" outlineLevel="1">
      <c r="A50" s="1087"/>
      <c r="B50" s="1088"/>
      <c r="C50" s="1090"/>
      <c r="D50" s="1089"/>
      <c r="E50" s="1090"/>
      <c r="F50" s="1091" t="s">
        <v>3212</v>
      </c>
      <c r="G50" s="1092" t="str">
        <f t="shared" si="7"/>
        <v xml:space="preserve">Subbase Course |  |  | </v>
      </c>
      <c r="H50" s="1093" t="s">
        <v>3213</v>
      </c>
      <c r="I50" s="1081" t="str">
        <f t="shared" si="4"/>
        <v>A01ZZ006-00001</v>
      </c>
      <c r="J50" s="766"/>
      <c r="K50" s="766" t="str">
        <f>IFERROR(VLOOKUP($I50,'WM-AR'!$I$7:$AS$3267,34,FALSE),"")</f>
        <v>M2</v>
      </c>
      <c r="L50" s="766" t="str">
        <f>IFERROR(VLOOKUP($I50,'WM-AR'!$I$7:$AS$3267,4,FALSE),"")</f>
        <v>Earth Work</v>
      </c>
      <c r="M50" s="766" t="str">
        <f>IFERROR(VLOOKUP($I50,'WM-AR'!$I$7:$AS$3267,6,FALSE),"")</f>
        <v>-</v>
      </c>
      <c r="N50" s="766" t="str">
        <f>IFERROR(VLOOKUP($I50,'WM-AR'!$I$7:$AS$3267,8,FALSE),"")</f>
        <v>Subbase Course</v>
      </c>
      <c r="O50" s="766">
        <f>IFERROR(VLOOKUP($I50,'WM-AR'!$I$7:$AS$3267,10,FALSE),"")</f>
        <v>0</v>
      </c>
      <c r="P50" s="766">
        <f>IFERROR(VLOOKUP($I50,'WM-AR'!$I$7:$AS$3267,12,FALSE),"")</f>
        <v>0</v>
      </c>
      <c r="Q50" s="766">
        <f>IFERROR(VLOOKUP($I50,'WM-AR'!$I$7:$AS$3267,14,FALSE),"")</f>
        <v>0</v>
      </c>
      <c r="R50" s="766">
        <f>IFERROR(VLOOKUP($I50,'WM-AR'!$I$7:$AS$3267,16,FALSE),"")</f>
        <v>0</v>
      </c>
      <c r="S50" s="766">
        <f>IFERROR(VLOOKUP($I50,'WM-AR'!$I$7:$AS$3267,18,FALSE),"")</f>
        <v>0</v>
      </c>
      <c r="T50" s="766" t="str">
        <f>IFERROR(VLOOKUP($I50,'WM-AR'!$I$7:$AS$3267,20,FALSE),"")</f>
        <v>Including Compaction of Sub-Grade</v>
      </c>
      <c r="U50" s="766">
        <f>IFERROR(VLOOKUP($I50,'WM-AR'!$I$7:$AS$3267,22,FALSE),"")</f>
        <v>0</v>
      </c>
      <c r="V50" s="766" t="str">
        <f>IFERROR(VLOOKUP($I50,'WM-AR'!$I$7:$AS$3267,24,FALSE),"")</f>
        <v>THK≤150mm</v>
      </c>
      <c r="W50" s="766">
        <f>IFERROR(VLOOKUP($I50,'WM-AR'!$I$7:$AS$3267,25,FALSE),"")</f>
        <v>0</v>
      </c>
      <c r="X50" s="766" t="str">
        <f>IFERROR(VLOOKUP($I50,'WM-AR'!$I$7:$AS$3267,26,FALSE),"")</f>
        <v>THK=(  )mm</v>
      </c>
      <c r="Y50" s="766">
        <f>IFERROR(VLOOKUP($I50,'WM-AR'!$I$7:$AS$3267,27,FALSE),"")</f>
        <v>0</v>
      </c>
      <c r="Z50" s="766">
        <f>IFERROR(VLOOKUP($I50,'WM-AR'!$I$7:$AS$3267,28,FALSE),"")</f>
        <v>0</v>
      </c>
      <c r="AA50" s="766" t="str">
        <f>IFERROR(VLOOKUP($I50,'WM-AR'!$I$7:$AS$3267,29,FALSE),"")</f>
        <v>CBR=(  )% for Subgrade, (  )% for Subbase</v>
      </c>
      <c r="AB50" s="766" t="str">
        <f>IFERROR(VLOOKUP($I50,'WM-AR'!$I$7:$AS$3267,30,FALSE),"")</f>
        <v>Compaction=(  )% for Subgrade, (  )% for Subbase</v>
      </c>
      <c r="AC50" s="766">
        <f>IFERROR(VLOOKUP($I50,'WM-AR'!$I$7:$AS$3267,31,FALSE),"")</f>
        <v>0</v>
      </c>
      <c r="AD50" s="766">
        <f>IFERROR(VLOOKUP($I50,'WM-AR'!$I$7:$AS$3267,32,FALSE),"")</f>
        <v>0</v>
      </c>
      <c r="AE50" s="766" t="str">
        <f>IFERROR(VLOOKUP($I50,'WM-AR'!$I$7:$AS$3267,33,FALSE),"")</f>
        <v/>
      </c>
      <c r="AF50" s="1094" t="s">
        <v>3214</v>
      </c>
      <c r="AG50" s="1095" t="s">
        <v>1803</v>
      </c>
      <c r="AH50" s="1096" t="s">
        <v>3205</v>
      </c>
      <c r="AI50" s="1097"/>
      <c r="AJ50" s="1097" t="str">
        <f t="shared" si="8"/>
        <v>M2</v>
      </c>
      <c r="AK50" s="904" t="s">
        <v>3206</v>
      </c>
      <c r="AL50" s="85" t="str">
        <f>IF(AND(ISTEXT($E50),ISTEXT($B50)),"산출기준 &gt;&gt;  "&amp;_xlfn.XLOOKUP($E50,산출기준!$D:$D,산출기준!$E:$E,"매칭실패"),"")</f>
        <v/>
      </c>
    </row>
    <row r="51" spans="1:38" hidden="1">
      <c r="B51" s="1127"/>
      <c r="C51" s="1127"/>
      <c r="D51" s="1128" t="s">
        <v>3215</v>
      </c>
      <c r="E51" s="1129"/>
      <c r="F51" s="1130"/>
      <c r="G51" s="1131" t="s">
        <v>3236</v>
      </c>
      <c r="H51" s="1131"/>
      <c r="I51" s="1130" t="str">
        <f t="shared" si="4"/>
        <v/>
      </c>
      <c r="J51" s="1132"/>
      <c r="K51" s="1132" t="str">
        <f>IFERROR(VLOOKUP($I51,'WM-AR'!$I$7:$AS$3267,34,FALSE),"")</f>
        <v/>
      </c>
      <c r="L51" s="1132" t="str">
        <f>IFERROR(VLOOKUP($I51,'WM-AR'!$I$7:$AS$3267,4,FALSE),"")</f>
        <v/>
      </c>
      <c r="M51" s="1132" t="str">
        <f>IFERROR(VLOOKUP($I51,'WM-AR'!$I$7:$AS$3267,6,FALSE),"")</f>
        <v/>
      </c>
      <c r="N51" s="1132" t="str">
        <f>IFERROR(VLOOKUP($I51,'WM-AR'!$I$7:$AS$3267,8,FALSE),"")</f>
        <v/>
      </c>
      <c r="O51" s="1132" t="str">
        <f>IFERROR(VLOOKUP($I51,'WM-AR'!$I$7:$AS$3267,10,FALSE),"")</f>
        <v/>
      </c>
      <c r="P51" s="1132" t="str">
        <f>IFERROR(VLOOKUP($I51,'WM-AR'!$I$7:$AS$3267,12,FALSE),"")</f>
        <v/>
      </c>
      <c r="Q51" s="1132" t="str">
        <f>IFERROR(VLOOKUP($I51,'WM-AR'!$I$7:$AS$3267,14,FALSE),"")</f>
        <v/>
      </c>
      <c r="R51" s="1132" t="str">
        <f>IFERROR(VLOOKUP($I51,'WM-AR'!$I$7:$AS$3267,16,FALSE),"")</f>
        <v/>
      </c>
      <c r="S51" s="1132" t="str">
        <f>IFERROR(VLOOKUP($I51,'WM-AR'!$I$7:$AS$3267,18,FALSE),"")</f>
        <v/>
      </c>
      <c r="T51" s="1132" t="str">
        <f>IFERROR(VLOOKUP($I51,'WM-AR'!$I$7:$AS$3267,20,FALSE),"")</f>
        <v/>
      </c>
      <c r="U51" s="1132" t="str">
        <f>IFERROR(VLOOKUP($I51,'WM-AR'!$I$7:$AS$3267,22,FALSE),"")</f>
        <v/>
      </c>
      <c r="V51" s="1132" t="str">
        <f>IFERROR(VLOOKUP($I51,'WM-AR'!$I$7:$AS$3267,24,FALSE),"")</f>
        <v/>
      </c>
      <c r="W51" s="1132" t="str">
        <f>IFERROR(VLOOKUP($I51,'WM-AR'!$I$7:$AS$3267,25,FALSE),"")</f>
        <v/>
      </c>
      <c r="X51" s="1132" t="str">
        <f>IFERROR(VLOOKUP($I51,'WM-AR'!$I$7:$AS$3267,26,FALSE),"")</f>
        <v/>
      </c>
      <c r="Y51" s="1132" t="str">
        <f>IFERROR(VLOOKUP($I51,'WM-AR'!$I$7:$AS$3267,27,FALSE),"")</f>
        <v/>
      </c>
      <c r="Z51" s="1132" t="str">
        <f>IFERROR(VLOOKUP($I51,'WM-AR'!$I$7:$AS$3267,28,FALSE),"")</f>
        <v/>
      </c>
      <c r="AA51" s="1132" t="str">
        <f>IFERROR(VLOOKUP($I51,'WM-AR'!$I$7:$AS$3267,29,FALSE),"")</f>
        <v/>
      </c>
      <c r="AB51" s="1132" t="str">
        <f>IFERROR(VLOOKUP($I51,'WM-AR'!$I$7:$AS$3267,30,FALSE),"")</f>
        <v/>
      </c>
      <c r="AC51" s="1132" t="str">
        <f>IFERROR(VLOOKUP($I51,'WM-AR'!$I$7:$AS$3267,31,FALSE),"")</f>
        <v/>
      </c>
      <c r="AD51" s="1132" t="str">
        <f>IFERROR(VLOOKUP($I51,'WM-AR'!$I$7:$AS$3267,32,FALSE),"")</f>
        <v/>
      </c>
      <c r="AE51" s="1132" t="str">
        <f>IFERROR(VLOOKUP($I51,'WM-AR'!$I$7:$AS$3267,33,FALSE),"")</f>
        <v/>
      </c>
      <c r="AF51" s="1133"/>
      <c r="AG51" s="1134"/>
      <c r="AH51" s="1134"/>
      <c r="AI51" s="1135"/>
      <c r="AJ51" s="1135" t="str">
        <f t="shared" si="8"/>
        <v/>
      </c>
      <c r="AK51" s="1136"/>
      <c r="AL51" s="88" t="str">
        <f>IF(AND(ISTEXT($E51),ISTEXT($B51)),"산출기준 &gt;&gt;  "&amp;_xlfn.XLOOKUP($E51,산출기준!$D:$D,산출기준!$E:$E,"매칭실패"),"")</f>
        <v/>
      </c>
    </row>
    <row r="52" spans="1:38" hidden="1">
      <c r="B52" s="1111"/>
      <c r="C52" s="1111"/>
      <c r="D52" s="787" t="s">
        <v>3215</v>
      </c>
      <c r="E52" s="706"/>
      <c r="F52" s="712"/>
      <c r="G52" s="843" t="s">
        <v>3237</v>
      </c>
      <c r="H52" s="843"/>
      <c r="I52" s="712" t="str">
        <f t="shared" si="4"/>
        <v/>
      </c>
      <c r="J52" s="714"/>
      <c r="K52" s="714" t="str">
        <f>IFERROR(VLOOKUP($I52,'WM-AR'!$I$7:$AS$3267,34,FALSE),"")</f>
        <v/>
      </c>
      <c r="L52" s="714" t="str">
        <f>IFERROR(VLOOKUP($I52,'WM-AR'!$I$7:$AS$3267,4,FALSE),"")</f>
        <v/>
      </c>
      <c r="M52" s="714" t="str">
        <f>IFERROR(VLOOKUP($I52,'WM-AR'!$I$7:$AS$3267,6,FALSE),"")</f>
        <v/>
      </c>
      <c r="N52" s="714" t="str">
        <f>IFERROR(VLOOKUP($I52,'WM-AR'!$I$7:$AS$3267,8,FALSE),"")</f>
        <v/>
      </c>
      <c r="O52" s="714" t="str">
        <f>IFERROR(VLOOKUP($I52,'WM-AR'!$I$7:$AS$3267,10,FALSE),"")</f>
        <v/>
      </c>
      <c r="P52" s="714" t="str">
        <f>IFERROR(VLOOKUP($I52,'WM-AR'!$I$7:$AS$3267,12,FALSE),"")</f>
        <v/>
      </c>
      <c r="Q52" s="714" t="str">
        <f>IFERROR(VLOOKUP($I52,'WM-AR'!$I$7:$AS$3267,14,FALSE),"")</f>
        <v/>
      </c>
      <c r="R52" s="714" t="str">
        <f>IFERROR(VLOOKUP($I52,'WM-AR'!$I$7:$AS$3267,16,FALSE),"")</f>
        <v/>
      </c>
      <c r="S52" s="714" t="str">
        <f>IFERROR(VLOOKUP($I52,'WM-AR'!$I$7:$AS$3267,18,FALSE),"")</f>
        <v/>
      </c>
      <c r="T52" s="714" t="str">
        <f>IFERROR(VLOOKUP($I52,'WM-AR'!$I$7:$AS$3267,20,FALSE),"")</f>
        <v/>
      </c>
      <c r="U52" s="714" t="str">
        <f>IFERROR(VLOOKUP($I52,'WM-AR'!$I$7:$AS$3267,22,FALSE),"")</f>
        <v/>
      </c>
      <c r="V52" s="714" t="str">
        <f>IFERROR(VLOOKUP($I52,'WM-AR'!$I$7:$AS$3267,24,FALSE),"")</f>
        <v/>
      </c>
      <c r="W52" s="714" t="str">
        <f>IFERROR(VLOOKUP($I52,'WM-AR'!$I$7:$AS$3267,25,FALSE),"")</f>
        <v/>
      </c>
      <c r="X52" s="714" t="str">
        <f>IFERROR(VLOOKUP($I52,'WM-AR'!$I$7:$AS$3267,26,FALSE),"")</f>
        <v/>
      </c>
      <c r="Y52" s="714" t="str">
        <f>IFERROR(VLOOKUP($I52,'WM-AR'!$I$7:$AS$3267,27,FALSE),"")</f>
        <v/>
      </c>
      <c r="Z52" s="714" t="str">
        <f>IFERROR(VLOOKUP($I52,'WM-AR'!$I$7:$AS$3267,28,FALSE),"")</f>
        <v/>
      </c>
      <c r="AA52" s="714" t="str">
        <f>IFERROR(VLOOKUP($I52,'WM-AR'!$I$7:$AS$3267,29,FALSE),"")</f>
        <v/>
      </c>
      <c r="AB52" s="714" t="str">
        <f>IFERROR(VLOOKUP($I52,'WM-AR'!$I$7:$AS$3267,30,FALSE),"")</f>
        <v/>
      </c>
      <c r="AC52" s="714" t="str">
        <f>IFERROR(VLOOKUP($I52,'WM-AR'!$I$7:$AS$3267,31,FALSE),"")</f>
        <v/>
      </c>
      <c r="AD52" s="714" t="str">
        <f>IFERROR(VLOOKUP($I52,'WM-AR'!$I$7:$AS$3267,32,FALSE),"")</f>
        <v/>
      </c>
      <c r="AE52" s="714" t="str">
        <f>IFERROR(VLOOKUP($I52,'WM-AR'!$I$7:$AS$3267,33,FALSE),"")</f>
        <v/>
      </c>
      <c r="AF52" s="839"/>
      <c r="AG52" s="852"/>
      <c r="AH52" s="852"/>
      <c r="AI52" s="854"/>
      <c r="AJ52" s="854" t="str">
        <f t="shared" si="8"/>
        <v/>
      </c>
      <c r="AK52" s="1114"/>
      <c r="AL52" s="88" t="str">
        <f>IF(AND(ISTEXT($E52),ISTEXT($B52)),"산출기준 &gt;&gt;  "&amp;_xlfn.XLOOKUP($E52,산출기준!$D:$D,산출기준!$E:$E,"매칭실패"),"")</f>
        <v/>
      </c>
    </row>
    <row r="53" spans="1:38" hidden="1">
      <c r="B53" s="1111"/>
      <c r="C53" s="1111"/>
      <c r="D53" s="787" t="s">
        <v>3215</v>
      </c>
      <c r="E53" s="706"/>
      <c r="F53" s="712"/>
      <c r="G53" s="843" t="s">
        <v>3238</v>
      </c>
      <c r="H53" s="843"/>
      <c r="I53" s="712" t="str">
        <f t="shared" si="4"/>
        <v/>
      </c>
      <c r="J53" s="714"/>
      <c r="K53" s="714" t="str">
        <f>IFERROR(VLOOKUP($I53,'WM-AR'!$I$7:$AS$3267,34,FALSE),"")</f>
        <v/>
      </c>
      <c r="L53" s="714" t="str">
        <f>IFERROR(VLOOKUP($I53,'WM-AR'!$I$7:$AS$3267,4,FALSE),"")</f>
        <v/>
      </c>
      <c r="M53" s="714" t="str">
        <f>IFERROR(VLOOKUP($I53,'WM-AR'!$I$7:$AS$3267,6,FALSE),"")</f>
        <v/>
      </c>
      <c r="N53" s="714" t="str">
        <f>IFERROR(VLOOKUP($I53,'WM-AR'!$I$7:$AS$3267,8,FALSE),"")</f>
        <v/>
      </c>
      <c r="O53" s="714" t="str">
        <f>IFERROR(VLOOKUP($I53,'WM-AR'!$I$7:$AS$3267,10,FALSE),"")</f>
        <v/>
      </c>
      <c r="P53" s="714" t="str">
        <f>IFERROR(VLOOKUP($I53,'WM-AR'!$I$7:$AS$3267,12,FALSE),"")</f>
        <v/>
      </c>
      <c r="Q53" s="714" t="str">
        <f>IFERROR(VLOOKUP($I53,'WM-AR'!$I$7:$AS$3267,14,FALSE),"")</f>
        <v/>
      </c>
      <c r="R53" s="714" t="str">
        <f>IFERROR(VLOOKUP($I53,'WM-AR'!$I$7:$AS$3267,16,FALSE),"")</f>
        <v/>
      </c>
      <c r="S53" s="714" t="str">
        <f>IFERROR(VLOOKUP($I53,'WM-AR'!$I$7:$AS$3267,18,FALSE),"")</f>
        <v/>
      </c>
      <c r="T53" s="714" t="str">
        <f>IFERROR(VLOOKUP($I53,'WM-AR'!$I$7:$AS$3267,20,FALSE),"")</f>
        <v/>
      </c>
      <c r="U53" s="714" t="str">
        <f>IFERROR(VLOOKUP($I53,'WM-AR'!$I$7:$AS$3267,22,FALSE),"")</f>
        <v/>
      </c>
      <c r="V53" s="714" t="str">
        <f>IFERROR(VLOOKUP($I53,'WM-AR'!$I$7:$AS$3267,24,FALSE),"")</f>
        <v/>
      </c>
      <c r="W53" s="714" t="str">
        <f>IFERROR(VLOOKUP($I53,'WM-AR'!$I$7:$AS$3267,25,FALSE),"")</f>
        <v/>
      </c>
      <c r="X53" s="714" t="str">
        <f>IFERROR(VLOOKUP($I53,'WM-AR'!$I$7:$AS$3267,26,FALSE),"")</f>
        <v/>
      </c>
      <c r="Y53" s="714" t="str">
        <f>IFERROR(VLOOKUP($I53,'WM-AR'!$I$7:$AS$3267,27,FALSE),"")</f>
        <v/>
      </c>
      <c r="Z53" s="714" t="str">
        <f>IFERROR(VLOOKUP($I53,'WM-AR'!$I$7:$AS$3267,28,FALSE),"")</f>
        <v/>
      </c>
      <c r="AA53" s="714" t="str">
        <f>IFERROR(VLOOKUP($I53,'WM-AR'!$I$7:$AS$3267,29,FALSE),"")</f>
        <v/>
      </c>
      <c r="AB53" s="714" t="str">
        <f>IFERROR(VLOOKUP($I53,'WM-AR'!$I$7:$AS$3267,30,FALSE),"")</f>
        <v/>
      </c>
      <c r="AC53" s="714" t="str">
        <f>IFERROR(VLOOKUP($I53,'WM-AR'!$I$7:$AS$3267,31,FALSE),"")</f>
        <v/>
      </c>
      <c r="AD53" s="714" t="str">
        <f>IFERROR(VLOOKUP($I53,'WM-AR'!$I$7:$AS$3267,32,FALSE),"")</f>
        <v/>
      </c>
      <c r="AE53" s="714" t="str">
        <f>IFERROR(VLOOKUP($I53,'WM-AR'!$I$7:$AS$3267,33,FALSE),"")</f>
        <v/>
      </c>
      <c r="AF53" s="839"/>
      <c r="AG53" s="852"/>
      <c r="AH53" s="852"/>
      <c r="AI53" s="854"/>
      <c r="AJ53" s="854" t="str">
        <f t="shared" si="8"/>
        <v/>
      </c>
      <c r="AK53" s="1114"/>
      <c r="AL53" s="88" t="str">
        <f>IF(AND(ISTEXT($E53),ISTEXT($B53)),"산출기준 &gt;&gt;  "&amp;_xlfn.XLOOKUP($E53,산출기준!$D:$D,산출기준!$E:$E,"매칭실패"),"")</f>
        <v/>
      </c>
    </row>
    <row r="54" spans="1:38" hidden="1">
      <c r="B54" s="1111"/>
      <c r="C54" s="1111"/>
      <c r="D54" s="787" t="s">
        <v>3215</v>
      </c>
      <c r="E54" s="706"/>
      <c r="F54" s="712"/>
      <c r="G54" s="843" t="s">
        <v>3239</v>
      </c>
      <c r="H54" s="843"/>
      <c r="I54" s="712" t="str">
        <f t="shared" si="4"/>
        <v/>
      </c>
      <c r="J54" s="714"/>
      <c r="K54" s="714" t="str">
        <f>IFERROR(VLOOKUP($I54,'WM-AR'!$I$7:$AS$3267,34,FALSE),"")</f>
        <v/>
      </c>
      <c r="L54" s="714" t="str">
        <f>IFERROR(VLOOKUP($I54,'WM-AR'!$I$7:$AS$3267,4,FALSE),"")</f>
        <v/>
      </c>
      <c r="M54" s="714" t="str">
        <f>IFERROR(VLOOKUP($I54,'WM-AR'!$I$7:$AS$3267,6,FALSE),"")</f>
        <v/>
      </c>
      <c r="N54" s="714" t="str">
        <f>IFERROR(VLOOKUP($I54,'WM-AR'!$I$7:$AS$3267,8,FALSE),"")</f>
        <v/>
      </c>
      <c r="O54" s="714" t="str">
        <f>IFERROR(VLOOKUP($I54,'WM-AR'!$I$7:$AS$3267,10,FALSE),"")</f>
        <v/>
      </c>
      <c r="P54" s="714" t="str">
        <f>IFERROR(VLOOKUP($I54,'WM-AR'!$I$7:$AS$3267,12,FALSE),"")</f>
        <v/>
      </c>
      <c r="Q54" s="714" t="str">
        <f>IFERROR(VLOOKUP($I54,'WM-AR'!$I$7:$AS$3267,14,FALSE),"")</f>
        <v/>
      </c>
      <c r="R54" s="714" t="str">
        <f>IFERROR(VLOOKUP($I54,'WM-AR'!$I$7:$AS$3267,16,FALSE),"")</f>
        <v/>
      </c>
      <c r="S54" s="714" t="str">
        <f>IFERROR(VLOOKUP($I54,'WM-AR'!$I$7:$AS$3267,18,FALSE),"")</f>
        <v/>
      </c>
      <c r="T54" s="714" t="str">
        <f>IFERROR(VLOOKUP($I54,'WM-AR'!$I$7:$AS$3267,20,FALSE),"")</f>
        <v/>
      </c>
      <c r="U54" s="714" t="str">
        <f>IFERROR(VLOOKUP($I54,'WM-AR'!$I$7:$AS$3267,22,FALSE),"")</f>
        <v/>
      </c>
      <c r="V54" s="714" t="str">
        <f>IFERROR(VLOOKUP($I54,'WM-AR'!$I$7:$AS$3267,24,FALSE),"")</f>
        <v/>
      </c>
      <c r="W54" s="714" t="str">
        <f>IFERROR(VLOOKUP($I54,'WM-AR'!$I$7:$AS$3267,25,FALSE),"")</f>
        <v/>
      </c>
      <c r="X54" s="714" t="str">
        <f>IFERROR(VLOOKUP($I54,'WM-AR'!$I$7:$AS$3267,26,FALSE),"")</f>
        <v/>
      </c>
      <c r="Y54" s="714" t="str">
        <f>IFERROR(VLOOKUP($I54,'WM-AR'!$I$7:$AS$3267,27,FALSE),"")</f>
        <v/>
      </c>
      <c r="Z54" s="714" t="str">
        <f>IFERROR(VLOOKUP($I54,'WM-AR'!$I$7:$AS$3267,28,FALSE),"")</f>
        <v/>
      </c>
      <c r="AA54" s="714" t="str">
        <f>IFERROR(VLOOKUP($I54,'WM-AR'!$I$7:$AS$3267,29,FALSE),"")</f>
        <v/>
      </c>
      <c r="AB54" s="714" t="str">
        <f>IFERROR(VLOOKUP($I54,'WM-AR'!$I$7:$AS$3267,30,FALSE),"")</f>
        <v/>
      </c>
      <c r="AC54" s="714" t="str">
        <f>IFERROR(VLOOKUP($I54,'WM-AR'!$I$7:$AS$3267,31,FALSE),"")</f>
        <v/>
      </c>
      <c r="AD54" s="714" t="str">
        <f>IFERROR(VLOOKUP($I54,'WM-AR'!$I$7:$AS$3267,32,FALSE),"")</f>
        <v/>
      </c>
      <c r="AE54" s="714" t="str">
        <f>IFERROR(VLOOKUP($I54,'WM-AR'!$I$7:$AS$3267,33,FALSE),"")</f>
        <v/>
      </c>
      <c r="AF54" s="839"/>
      <c r="AG54" s="852"/>
      <c r="AH54" s="852"/>
      <c r="AI54" s="854"/>
      <c r="AJ54" s="854" t="str">
        <f t="shared" si="8"/>
        <v/>
      </c>
      <c r="AK54" s="1114"/>
      <c r="AL54" s="88" t="str">
        <f>IF(AND(ISTEXT($E54),ISTEXT($B54)),"산출기준 &gt;&gt;  "&amp;_xlfn.XLOOKUP($E54,산출기준!$D:$D,산출기준!$E:$E,"매칭실패"),"")</f>
        <v/>
      </c>
    </row>
    <row r="55" spans="1:38" hidden="1">
      <c r="B55" s="1111"/>
      <c r="C55" s="1111"/>
      <c r="D55" s="787" t="s">
        <v>3215</v>
      </c>
      <c r="E55" s="706"/>
      <c r="F55" s="712"/>
      <c r="G55" s="843" t="s">
        <v>3240</v>
      </c>
      <c r="H55" s="843"/>
      <c r="I55" s="712" t="str">
        <f t="shared" si="4"/>
        <v/>
      </c>
      <c r="J55" s="714"/>
      <c r="K55" s="714" t="str">
        <f>IFERROR(VLOOKUP($I55,'WM-AR'!$I$7:$AS$3267,34,FALSE),"")</f>
        <v/>
      </c>
      <c r="L55" s="714" t="str">
        <f>IFERROR(VLOOKUP($I55,'WM-AR'!$I$7:$AS$3267,4,FALSE),"")</f>
        <v/>
      </c>
      <c r="M55" s="714" t="str">
        <f>IFERROR(VLOOKUP($I55,'WM-AR'!$I$7:$AS$3267,6,FALSE),"")</f>
        <v/>
      </c>
      <c r="N55" s="714" t="str">
        <f>IFERROR(VLOOKUP($I55,'WM-AR'!$I$7:$AS$3267,8,FALSE),"")</f>
        <v/>
      </c>
      <c r="O55" s="714" t="str">
        <f>IFERROR(VLOOKUP($I55,'WM-AR'!$I$7:$AS$3267,10,FALSE),"")</f>
        <v/>
      </c>
      <c r="P55" s="714" t="str">
        <f>IFERROR(VLOOKUP($I55,'WM-AR'!$I$7:$AS$3267,12,FALSE),"")</f>
        <v/>
      </c>
      <c r="Q55" s="714" t="str">
        <f>IFERROR(VLOOKUP($I55,'WM-AR'!$I$7:$AS$3267,14,FALSE),"")</f>
        <v/>
      </c>
      <c r="R55" s="714" t="str">
        <f>IFERROR(VLOOKUP($I55,'WM-AR'!$I$7:$AS$3267,16,FALSE),"")</f>
        <v/>
      </c>
      <c r="S55" s="714" t="str">
        <f>IFERROR(VLOOKUP($I55,'WM-AR'!$I$7:$AS$3267,18,FALSE),"")</f>
        <v/>
      </c>
      <c r="T55" s="714" t="str">
        <f>IFERROR(VLOOKUP($I55,'WM-AR'!$I$7:$AS$3267,20,FALSE),"")</f>
        <v/>
      </c>
      <c r="U55" s="714" t="str">
        <f>IFERROR(VLOOKUP($I55,'WM-AR'!$I$7:$AS$3267,22,FALSE),"")</f>
        <v/>
      </c>
      <c r="V55" s="714" t="str">
        <f>IFERROR(VLOOKUP($I55,'WM-AR'!$I$7:$AS$3267,24,FALSE),"")</f>
        <v/>
      </c>
      <c r="W55" s="714" t="str">
        <f>IFERROR(VLOOKUP($I55,'WM-AR'!$I$7:$AS$3267,25,FALSE),"")</f>
        <v/>
      </c>
      <c r="X55" s="714" t="str">
        <f>IFERROR(VLOOKUP($I55,'WM-AR'!$I$7:$AS$3267,26,FALSE),"")</f>
        <v/>
      </c>
      <c r="Y55" s="714" t="str">
        <f>IFERROR(VLOOKUP($I55,'WM-AR'!$I$7:$AS$3267,27,FALSE),"")</f>
        <v/>
      </c>
      <c r="Z55" s="714" t="str">
        <f>IFERROR(VLOOKUP($I55,'WM-AR'!$I$7:$AS$3267,28,FALSE),"")</f>
        <v/>
      </c>
      <c r="AA55" s="714" t="str">
        <f>IFERROR(VLOOKUP($I55,'WM-AR'!$I$7:$AS$3267,29,FALSE),"")</f>
        <v/>
      </c>
      <c r="AB55" s="714" t="str">
        <f>IFERROR(VLOOKUP($I55,'WM-AR'!$I$7:$AS$3267,30,FALSE),"")</f>
        <v/>
      </c>
      <c r="AC55" s="714" t="str">
        <f>IFERROR(VLOOKUP($I55,'WM-AR'!$I$7:$AS$3267,31,FALSE),"")</f>
        <v/>
      </c>
      <c r="AD55" s="714" t="str">
        <f>IFERROR(VLOOKUP($I55,'WM-AR'!$I$7:$AS$3267,32,FALSE),"")</f>
        <v/>
      </c>
      <c r="AE55" s="714" t="str">
        <f>IFERROR(VLOOKUP($I55,'WM-AR'!$I$7:$AS$3267,33,FALSE),"")</f>
        <v/>
      </c>
      <c r="AF55" s="839"/>
      <c r="AG55" s="852"/>
      <c r="AH55" s="852"/>
      <c r="AI55" s="854"/>
      <c r="AJ55" s="854" t="str">
        <f t="shared" si="8"/>
        <v/>
      </c>
      <c r="AK55" s="1114"/>
      <c r="AL55" s="88" t="str">
        <f>IF(AND(ISTEXT($E55),ISTEXT($B55)),"산출기준 &gt;&gt;  "&amp;_xlfn.XLOOKUP($E55,산출기준!$D:$D,산출기준!$E:$E,"매칭실패"),"")</f>
        <v/>
      </c>
    </row>
    <row r="56" spans="1:38" hidden="1">
      <c r="B56" s="1111"/>
      <c r="C56" s="1111"/>
      <c r="D56" s="787" t="s">
        <v>3215</v>
      </c>
      <c r="E56" s="706"/>
      <c r="F56" s="712"/>
      <c r="G56" s="843" t="s">
        <v>3241</v>
      </c>
      <c r="H56" s="843"/>
      <c r="I56" s="712" t="str">
        <f t="shared" si="4"/>
        <v/>
      </c>
      <c r="J56" s="714"/>
      <c r="K56" s="714" t="str">
        <f>IFERROR(VLOOKUP($I56,'WM-AR'!$I$7:$AS$3267,34,FALSE),"")</f>
        <v/>
      </c>
      <c r="L56" s="714" t="str">
        <f>IFERROR(VLOOKUP($I56,'WM-AR'!$I$7:$AS$3267,4,FALSE),"")</f>
        <v/>
      </c>
      <c r="M56" s="714" t="str">
        <f>IFERROR(VLOOKUP($I56,'WM-AR'!$I$7:$AS$3267,6,FALSE),"")</f>
        <v/>
      </c>
      <c r="N56" s="714" t="str">
        <f>IFERROR(VLOOKUP($I56,'WM-AR'!$I$7:$AS$3267,8,FALSE),"")</f>
        <v/>
      </c>
      <c r="O56" s="714" t="str">
        <f>IFERROR(VLOOKUP($I56,'WM-AR'!$I$7:$AS$3267,10,FALSE),"")</f>
        <v/>
      </c>
      <c r="P56" s="714" t="str">
        <f>IFERROR(VLOOKUP($I56,'WM-AR'!$I$7:$AS$3267,12,FALSE),"")</f>
        <v/>
      </c>
      <c r="Q56" s="714" t="str">
        <f>IFERROR(VLOOKUP($I56,'WM-AR'!$I$7:$AS$3267,14,FALSE),"")</f>
        <v/>
      </c>
      <c r="R56" s="714" t="str">
        <f>IFERROR(VLOOKUP($I56,'WM-AR'!$I$7:$AS$3267,16,FALSE),"")</f>
        <v/>
      </c>
      <c r="S56" s="714" t="str">
        <f>IFERROR(VLOOKUP($I56,'WM-AR'!$I$7:$AS$3267,18,FALSE),"")</f>
        <v/>
      </c>
      <c r="T56" s="714" t="str">
        <f>IFERROR(VLOOKUP($I56,'WM-AR'!$I$7:$AS$3267,20,FALSE),"")</f>
        <v/>
      </c>
      <c r="U56" s="714" t="str">
        <f>IFERROR(VLOOKUP($I56,'WM-AR'!$I$7:$AS$3267,22,FALSE),"")</f>
        <v/>
      </c>
      <c r="V56" s="714" t="str">
        <f>IFERROR(VLOOKUP($I56,'WM-AR'!$I$7:$AS$3267,24,FALSE),"")</f>
        <v/>
      </c>
      <c r="W56" s="714" t="str">
        <f>IFERROR(VLOOKUP($I56,'WM-AR'!$I$7:$AS$3267,25,FALSE),"")</f>
        <v/>
      </c>
      <c r="X56" s="714" t="str">
        <f>IFERROR(VLOOKUP($I56,'WM-AR'!$I$7:$AS$3267,26,FALSE),"")</f>
        <v/>
      </c>
      <c r="Y56" s="714" t="str">
        <f>IFERROR(VLOOKUP($I56,'WM-AR'!$I$7:$AS$3267,27,FALSE),"")</f>
        <v/>
      </c>
      <c r="Z56" s="714" t="str">
        <f>IFERROR(VLOOKUP($I56,'WM-AR'!$I$7:$AS$3267,28,FALSE),"")</f>
        <v/>
      </c>
      <c r="AA56" s="714" t="str">
        <f>IFERROR(VLOOKUP($I56,'WM-AR'!$I$7:$AS$3267,29,FALSE),"")</f>
        <v/>
      </c>
      <c r="AB56" s="714" t="str">
        <f>IFERROR(VLOOKUP($I56,'WM-AR'!$I$7:$AS$3267,30,FALSE),"")</f>
        <v/>
      </c>
      <c r="AC56" s="714" t="str">
        <f>IFERROR(VLOOKUP($I56,'WM-AR'!$I$7:$AS$3267,31,FALSE),"")</f>
        <v/>
      </c>
      <c r="AD56" s="714" t="str">
        <f>IFERROR(VLOOKUP($I56,'WM-AR'!$I$7:$AS$3267,32,FALSE),"")</f>
        <v/>
      </c>
      <c r="AE56" s="714" t="str">
        <f>IFERROR(VLOOKUP($I56,'WM-AR'!$I$7:$AS$3267,33,FALSE),"")</f>
        <v/>
      </c>
      <c r="AF56" s="839"/>
      <c r="AG56" s="852"/>
      <c r="AH56" s="852"/>
      <c r="AI56" s="854"/>
      <c r="AJ56" s="854" t="str">
        <f t="shared" si="8"/>
        <v/>
      </c>
      <c r="AK56" s="1114"/>
      <c r="AL56" s="88" t="str">
        <f>IF(AND(ISTEXT($E56),ISTEXT($B56)),"산출기준 &gt;&gt;  "&amp;_xlfn.XLOOKUP($E56,산출기준!$D:$D,산출기준!$E:$E,"매칭실패"),"")</f>
        <v/>
      </c>
    </row>
    <row r="57" spans="1:38" hidden="1">
      <c r="B57" s="1111"/>
      <c r="C57" s="1111"/>
      <c r="D57" s="787" t="s">
        <v>3215</v>
      </c>
      <c r="E57" s="706"/>
      <c r="F57" s="712"/>
      <c r="G57" s="843" t="s">
        <v>3242</v>
      </c>
      <c r="H57" s="843"/>
      <c r="I57" s="712" t="str">
        <f t="shared" si="4"/>
        <v/>
      </c>
      <c r="J57" s="714"/>
      <c r="K57" s="714" t="str">
        <f>IFERROR(VLOOKUP($I57,'WM-AR'!$I$7:$AS$3267,34,FALSE),"")</f>
        <v/>
      </c>
      <c r="L57" s="714" t="str">
        <f>IFERROR(VLOOKUP($I57,'WM-AR'!$I$7:$AS$3267,4,FALSE),"")</f>
        <v/>
      </c>
      <c r="M57" s="714" t="str">
        <f>IFERROR(VLOOKUP($I57,'WM-AR'!$I$7:$AS$3267,6,FALSE),"")</f>
        <v/>
      </c>
      <c r="N57" s="714" t="str">
        <f>IFERROR(VLOOKUP($I57,'WM-AR'!$I$7:$AS$3267,8,FALSE),"")</f>
        <v/>
      </c>
      <c r="O57" s="714" t="str">
        <f>IFERROR(VLOOKUP($I57,'WM-AR'!$I$7:$AS$3267,10,FALSE),"")</f>
        <v/>
      </c>
      <c r="P57" s="714" t="str">
        <f>IFERROR(VLOOKUP($I57,'WM-AR'!$I$7:$AS$3267,12,FALSE),"")</f>
        <v/>
      </c>
      <c r="Q57" s="714" t="str">
        <f>IFERROR(VLOOKUP($I57,'WM-AR'!$I$7:$AS$3267,14,FALSE),"")</f>
        <v/>
      </c>
      <c r="R57" s="714" t="str">
        <f>IFERROR(VLOOKUP($I57,'WM-AR'!$I$7:$AS$3267,16,FALSE),"")</f>
        <v/>
      </c>
      <c r="S57" s="714" t="str">
        <f>IFERROR(VLOOKUP($I57,'WM-AR'!$I$7:$AS$3267,18,FALSE),"")</f>
        <v/>
      </c>
      <c r="T57" s="714" t="str">
        <f>IFERROR(VLOOKUP($I57,'WM-AR'!$I$7:$AS$3267,20,FALSE),"")</f>
        <v/>
      </c>
      <c r="U57" s="714" t="str">
        <f>IFERROR(VLOOKUP($I57,'WM-AR'!$I$7:$AS$3267,22,FALSE),"")</f>
        <v/>
      </c>
      <c r="V57" s="714" t="str">
        <f>IFERROR(VLOOKUP($I57,'WM-AR'!$I$7:$AS$3267,24,FALSE),"")</f>
        <v/>
      </c>
      <c r="W57" s="714" t="str">
        <f>IFERROR(VLOOKUP($I57,'WM-AR'!$I$7:$AS$3267,25,FALSE),"")</f>
        <v/>
      </c>
      <c r="X57" s="714" t="str">
        <f>IFERROR(VLOOKUP($I57,'WM-AR'!$I$7:$AS$3267,26,FALSE),"")</f>
        <v/>
      </c>
      <c r="Y57" s="714" t="str">
        <f>IFERROR(VLOOKUP($I57,'WM-AR'!$I$7:$AS$3267,27,FALSE),"")</f>
        <v/>
      </c>
      <c r="Z57" s="714" t="str">
        <f>IFERROR(VLOOKUP($I57,'WM-AR'!$I$7:$AS$3267,28,FALSE),"")</f>
        <v/>
      </c>
      <c r="AA57" s="714" t="str">
        <f>IFERROR(VLOOKUP($I57,'WM-AR'!$I$7:$AS$3267,29,FALSE),"")</f>
        <v/>
      </c>
      <c r="AB57" s="714" t="str">
        <f>IFERROR(VLOOKUP($I57,'WM-AR'!$I$7:$AS$3267,30,FALSE),"")</f>
        <v/>
      </c>
      <c r="AC57" s="714" t="str">
        <f>IFERROR(VLOOKUP($I57,'WM-AR'!$I$7:$AS$3267,31,FALSE),"")</f>
        <v/>
      </c>
      <c r="AD57" s="714" t="str">
        <f>IFERROR(VLOOKUP($I57,'WM-AR'!$I$7:$AS$3267,32,FALSE),"")</f>
        <v/>
      </c>
      <c r="AE57" s="714" t="str">
        <f>IFERROR(VLOOKUP($I57,'WM-AR'!$I$7:$AS$3267,33,FALSE),"")</f>
        <v/>
      </c>
      <c r="AF57" s="839"/>
      <c r="AG57" s="852"/>
      <c r="AH57" s="852"/>
      <c r="AI57" s="854"/>
      <c r="AJ57" s="854" t="str">
        <f t="shared" si="8"/>
        <v/>
      </c>
      <c r="AK57" s="1114"/>
      <c r="AL57" s="88" t="str">
        <f>IF(AND(ISTEXT($E57),ISTEXT($B57)),"산출기준 &gt;&gt;  "&amp;_xlfn.XLOOKUP($E57,산출기준!$D:$D,산출기준!$E:$E,"매칭실패"),"")</f>
        <v/>
      </c>
    </row>
    <row r="58" spans="1:38" hidden="1">
      <c r="B58" s="1111"/>
      <c r="C58" s="1111"/>
      <c r="D58" s="787" t="s">
        <v>3215</v>
      </c>
      <c r="E58" s="706"/>
      <c r="F58" s="712"/>
      <c r="G58" s="843" t="s">
        <v>3243</v>
      </c>
      <c r="H58" s="843"/>
      <c r="I58" s="712" t="str">
        <f t="shared" si="4"/>
        <v/>
      </c>
      <c r="J58" s="714"/>
      <c r="K58" s="714" t="str">
        <f>IFERROR(VLOOKUP($I58,'WM-AR'!$I$7:$AS$3267,34,FALSE),"")</f>
        <v/>
      </c>
      <c r="L58" s="714" t="str">
        <f>IFERROR(VLOOKUP($I58,'WM-AR'!$I$7:$AS$3267,4,FALSE),"")</f>
        <v/>
      </c>
      <c r="M58" s="714" t="str">
        <f>IFERROR(VLOOKUP($I58,'WM-AR'!$I$7:$AS$3267,6,FALSE),"")</f>
        <v/>
      </c>
      <c r="N58" s="714" t="str">
        <f>IFERROR(VLOOKUP($I58,'WM-AR'!$I$7:$AS$3267,8,FALSE),"")</f>
        <v/>
      </c>
      <c r="O58" s="714" t="str">
        <f>IFERROR(VLOOKUP($I58,'WM-AR'!$I$7:$AS$3267,10,FALSE),"")</f>
        <v/>
      </c>
      <c r="P58" s="714" t="str">
        <f>IFERROR(VLOOKUP($I58,'WM-AR'!$I$7:$AS$3267,12,FALSE),"")</f>
        <v/>
      </c>
      <c r="Q58" s="714" t="str">
        <f>IFERROR(VLOOKUP($I58,'WM-AR'!$I$7:$AS$3267,14,FALSE),"")</f>
        <v/>
      </c>
      <c r="R58" s="714" t="str">
        <f>IFERROR(VLOOKUP($I58,'WM-AR'!$I$7:$AS$3267,16,FALSE),"")</f>
        <v/>
      </c>
      <c r="S58" s="714" t="str">
        <f>IFERROR(VLOOKUP($I58,'WM-AR'!$I$7:$AS$3267,18,FALSE),"")</f>
        <v/>
      </c>
      <c r="T58" s="714" t="str">
        <f>IFERROR(VLOOKUP($I58,'WM-AR'!$I$7:$AS$3267,20,FALSE),"")</f>
        <v/>
      </c>
      <c r="U58" s="714" t="str">
        <f>IFERROR(VLOOKUP($I58,'WM-AR'!$I$7:$AS$3267,22,FALSE),"")</f>
        <v/>
      </c>
      <c r="V58" s="714" t="str">
        <f>IFERROR(VLOOKUP($I58,'WM-AR'!$I$7:$AS$3267,24,FALSE),"")</f>
        <v/>
      </c>
      <c r="W58" s="714" t="str">
        <f>IFERROR(VLOOKUP($I58,'WM-AR'!$I$7:$AS$3267,25,FALSE),"")</f>
        <v/>
      </c>
      <c r="X58" s="714" t="str">
        <f>IFERROR(VLOOKUP($I58,'WM-AR'!$I$7:$AS$3267,26,FALSE),"")</f>
        <v/>
      </c>
      <c r="Y58" s="714" t="str">
        <f>IFERROR(VLOOKUP($I58,'WM-AR'!$I$7:$AS$3267,27,FALSE),"")</f>
        <v/>
      </c>
      <c r="Z58" s="714" t="str">
        <f>IFERROR(VLOOKUP($I58,'WM-AR'!$I$7:$AS$3267,28,FALSE),"")</f>
        <v/>
      </c>
      <c r="AA58" s="714" t="str">
        <f>IFERROR(VLOOKUP($I58,'WM-AR'!$I$7:$AS$3267,29,FALSE),"")</f>
        <v/>
      </c>
      <c r="AB58" s="714" t="str">
        <f>IFERROR(VLOOKUP($I58,'WM-AR'!$I$7:$AS$3267,30,FALSE),"")</f>
        <v/>
      </c>
      <c r="AC58" s="714" t="str">
        <f>IFERROR(VLOOKUP($I58,'WM-AR'!$I$7:$AS$3267,31,FALSE),"")</f>
        <v/>
      </c>
      <c r="AD58" s="714" t="str">
        <f>IFERROR(VLOOKUP($I58,'WM-AR'!$I$7:$AS$3267,32,FALSE),"")</f>
        <v/>
      </c>
      <c r="AE58" s="714" t="str">
        <f>IFERROR(VLOOKUP($I58,'WM-AR'!$I$7:$AS$3267,33,FALSE),"")</f>
        <v/>
      </c>
      <c r="AF58" s="839"/>
      <c r="AG58" s="852"/>
      <c r="AH58" s="852"/>
      <c r="AI58" s="854"/>
      <c r="AJ58" s="854" t="str">
        <f t="shared" si="8"/>
        <v/>
      </c>
      <c r="AK58" s="1114"/>
      <c r="AL58" s="88" t="str">
        <f>IF(AND(ISTEXT($E58),ISTEXT($B58)),"산출기준 &gt;&gt;  "&amp;_xlfn.XLOOKUP($E58,산출기준!$D:$D,산출기준!$E:$E,"매칭실패"),"")</f>
        <v/>
      </c>
    </row>
    <row r="59" spans="1:38" hidden="1">
      <c r="B59" s="1111"/>
      <c r="C59" s="1111"/>
      <c r="D59" s="787" t="s">
        <v>3030</v>
      </c>
      <c r="E59" s="706"/>
      <c r="F59" s="712"/>
      <c r="G59" s="843" t="s">
        <v>3244</v>
      </c>
      <c r="H59" s="843"/>
      <c r="I59" s="712" t="str">
        <f t="shared" si="4"/>
        <v/>
      </c>
      <c r="J59" s="714"/>
      <c r="K59" s="714" t="str">
        <f>IFERROR(VLOOKUP($I59,'WM-AR'!$I$7:$AS$3267,34,FALSE),"")</f>
        <v/>
      </c>
      <c r="L59" s="714" t="str">
        <f>IFERROR(VLOOKUP($I59,'WM-AR'!$I$7:$AS$3267,4,FALSE),"")</f>
        <v/>
      </c>
      <c r="M59" s="714" t="str">
        <f>IFERROR(VLOOKUP($I59,'WM-AR'!$I$7:$AS$3267,6,FALSE),"")</f>
        <v/>
      </c>
      <c r="N59" s="714" t="str">
        <f>IFERROR(VLOOKUP($I59,'WM-AR'!$I$7:$AS$3267,8,FALSE),"")</f>
        <v/>
      </c>
      <c r="O59" s="714" t="str">
        <f>IFERROR(VLOOKUP($I59,'WM-AR'!$I$7:$AS$3267,10,FALSE),"")</f>
        <v/>
      </c>
      <c r="P59" s="714" t="str">
        <f>IFERROR(VLOOKUP($I59,'WM-AR'!$I$7:$AS$3267,12,FALSE),"")</f>
        <v/>
      </c>
      <c r="Q59" s="714" t="str">
        <f>IFERROR(VLOOKUP($I59,'WM-AR'!$I$7:$AS$3267,14,FALSE),"")</f>
        <v/>
      </c>
      <c r="R59" s="714" t="str">
        <f>IFERROR(VLOOKUP($I59,'WM-AR'!$I$7:$AS$3267,16,FALSE),"")</f>
        <v/>
      </c>
      <c r="S59" s="714" t="str">
        <f>IFERROR(VLOOKUP($I59,'WM-AR'!$I$7:$AS$3267,18,FALSE),"")</f>
        <v/>
      </c>
      <c r="T59" s="714" t="str">
        <f>IFERROR(VLOOKUP($I59,'WM-AR'!$I$7:$AS$3267,20,FALSE),"")</f>
        <v/>
      </c>
      <c r="U59" s="714" t="str">
        <f>IFERROR(VLOOKUP($I59,'WM-AR'!$I$7:$AS$3267,22,FALSE),"")</f>
        <v/>
      </c>
      <c r="V59" s="714" t="str">
        <f>IFERROR(VLOOKUP($I59,'WM-AR'!$I$7:$AS$3267,24,FALSE),"")</f>
        <v/>
      </c>
      <c r="W59" s="714" t="str">
        <f>IFERROR(VLOOKUP($I59,'WM-AR'!$I$7:$AS$3267,25,FALSE),"")</f>
        <v/>
      </c>
      <c r="X59" s="714" t="str">
        <f>IFERROR(VLOOKUP($I59,'WM-AR'!$I$7:$AS$3267,26,FALSE),"")</f>
        <v/>
      </c>
      <c r="Y59" s="714" t="str">
        <f>IFERROR(VLOOKUP($I59,'WM-AR'!$I$7:$AS$3267,27,FALSE),"")</f>
        <v/>
      </c>
      <c r="Z59" s="714" t="str">
        <f>IFERROR(VLOOKUP($I59,'WM-AR'!$I$7:$AS$3267,28,FALSE),"")</f>
        <v/>
      </c>
      <c r="AA59" s="714" t="str">
        <f>IFERROR(VLOOKUP($I59,'WM-AR'!$I$7:$AS$3267,29,FALSE),"")</f>
        <v/>
      </c>
      <c r="AB59" s="714" t="str">
        <f>IFERROR(VLOOKUP($I59,'WM-AR'!$I$7:$AS$3267,30,FALSE),"")</f>
        <v/>
      </c>
      <c r="AC59" s="714" t="str">
        <f>IFERROR(VLOOKUP($I59,'WM-AR'!$I$7:$AS$3267,31,FALSE),"")</f>
        <v/>
      </c>
      <c r="AD59" s="714" t="str">
        <f>IFERROR(VLOOKUP($I59,'WM-AR'!$I$7:$AS$3267,32,FALSE),"")</f>
        <v/>
      </c>
      <c r="AE59" s="714" t="str">
        <f>IFERROR(VLOOKUP($I59,'WM-AR'!$I$7:$AS$3267,33,FALSE),"")</f>
        <v/>
      </c>
      <c r="AF59" s="839"/>
      <c r="AG59" s="852"/>
      <c r="AH59" s="852"/>
      <c r="AI59" s="854"/>
      <c r="AJ59" s="854" t="str">
        <f t="shared" si="8"/>
        <v/>
      </c>
      <c r="AK59" s="1114"/>
      <c r="AL59" s="88" t="str">
        <f>IF(AND(ISTEXT($E59),ISTEXT($B59)),"산출기준 &gt;&gt;  "&amp;_xlfn.XLOOKUP($E59,산출기준!$D:$D,산출기준!$E:$E,"매칭실패"),"")</f>
        <v/>
      </c>
    </row>
    <row r="60" spans="1:38">
      <c r="B60" s="1111"/>
      <c r="C60" s="1111"/>
      <c r="D60" s="787" t="s">
        <v>2715</v>
      </c>
      <c r="E60" s="706"/>
      <c r="F60" s="712"/>
      <c r="G60" s="843" t="s">
        <v>3245</v>
      </c>
      <c r="H60" s="843"/>
      <c r="I60" s="712" t="str">
        <f t="shared" si="4"/>
        <v/>
      </c>
      <c r="J60" s="714"/>
      <c r="K60" s="714" t="str">
        <f>IFERROR(VLOOKUP($I60,'WM-AR'!$I$7:$AS$3267,34,FALSE),"")</f>
        <v/>
      </c>
      <c r="L60" s="714" t="str">
        <f>IFERROR(VLOOKUP($I60,'WM-AR'!$I$7:$AS$3267,4,FALSE),"")</f>
        <v/>
      </c>
      <c r="M60" s="714" t="str">
        <f>IFERROR(VLOOKUP($I60,'WM-AR'!$I$7:$AS$3267,6,FALSE),"")</f>
        <v/>
      </c>
      <c r="N60" s="714" t="str">
        <f>IFERROR(VLOOKUP($I60,'WM-AR'!$I$7:$AS$3267,8,FALSE),"")</f>
        <v/>
      </c>
      <c r="O60" s="714" t="str">
        <f>IFERROR(VLOOKUP($I60,'WM-AR'!$I$7:$AS$3267,10,FALSE),"")</f>
        <v/>
      </c>
      <c r="P60" s="714" t="str">
        <f>IFERROR(VLOOKUP($I60,'WM-AR'!$I$7:$AS$3267,12,FALSE),"")</f>
        <v/>
      </c>
      <c r="Q60" s="714" t="str">
        <f>IFERROR(VLOOKUP($I60,'WM-AR'!$I$7:$AS$3267,14,FALSE),"")</f>
        <v/>
      </c>
      <c r="R60" s="714" t="str">
        <f>IFERROR(VLOOKUP($I60,'WM-AR'!$I$7:$AS$3267,16,FALSE),"")</f>
        <v/>
      </c>
      <c r="S60" s="714" t="str">
        <f>IFERROR(VLOOKUP($I60,'WM-AR'!$I$7:$AS$3267,18,FALSE),"")</f>
        <v/>
      </c>
      <c r="T60" s="714" t="str">
        <f>IFERROR(VLOOKUP($I60,'WM-AR'!$I$7:$AS$3267,20,FALSE),"")</f>
        <v/>
      </c>
      <c r="U60" s="714" t="str">
        <f>IFERROR(VLOOKUP($I60,'WM-AR'!$I$7:$AS$3267,22,FALSE),"")</f>
        <v/>
      </c>
      <c r="V60" s="714" t="str">
        <f>IFERROR(VLOOKUP($I60,'WM-AR'!$I$7:$AS$3267,24,FALSE),"")</f>
        <v/>
      </c>
      <c r="W60" s="714" t="str">
        <f>IFERROR(VLOOKUP($I60,'WM-AR'!$I$7:$AS$3267,25,FALSE),"")</f>
        <v/>
      </c>
      <c r="X60" s="714" t="str">
        <f>IFERROR(VLOOKUP($I60,'WM-AR'!$I$7:$AS$3267,26,FALSE),"")</f>
        <v/>
      </c>
      <c r="Y60" s="714" t="str">
        <f>IFERROR(VLOOKUP($I60,'WM-AR'!$I$7:$AS$3267,27,FALSE),"")</f>
        <v/>
      </c>
      <c r="Z60" s="714" t="str">
        <f>IFERROR(VLOOKUP($I60,'WM-AR'!$I$7:$AS$3267,28,FALSE),"")</f>
        <v/>
      </c>
      <c r="AA60" s="714" t="str">
        <f>IFERROR(VLOOKUP($I60,'WM-AR'!$I$7:$AS$3267,29,FALSE),"")</f>
        <v/>
      </c>
      <c r="AB60" s="714" t="str">
        <f>IFERROR(VLOOKUP($I60,'WM-AR'!$I$7:$AS$3267,30,FALSE),"")</f>
        <v/>
      </c>
      <c r="AC60" s="714" t="str">
        <f>IFERROR(VLOOKUP($I60,'WM-AR'!$I$7:$AS$3267,31,FALSE),"")</f>
        <v/>
      </c>
      <c r="AD60" s="714" t="str">
        <f>IFERROR(VLOOKUP($I60,'WM-AR'!$I$7:$AS$3267,32,FALSE),"")</f>
        <v/>
      </c>
      <c r="AE60" s="714" t="str">
        <f>IFERROR(VLOOKUP($I60,'WM-AR'!$I$7:$AS$3267,33,FALSE),"")</f>
        <v/>
      </c>
      <c r="AF60" s="839"/>
      <c r="AG60" s="852"/>
      <c r="AH60" s="852"/>
      <c r="AI60" s="854"/>
      <c r="AJ60" s="854" t="str">
        <f t="shared" si="8"/>
        <v/>
      </c>
      <c r="AK60" s="1114"/>
      <c r="AL60" s="88" t="str">
        <f>IF(AND(ISTEXT($E60),ISTEXT($B60)),"산출기준 &gt;&gt;  "&amp;_xlfn.XLOOKUP($E60,산출기준!$D:$D,산출기준!$E:$E,"매칭실패"),"")</f>
        <v/>
      </c>
    </row>
    <row r="61" spans="1:38" ht="33">
      <c r="B61" s="1111"/>
      <c r="C61" s="1111"/>
      <c r="D61" s="787" t="s">
        <v>3246</v>
      </c>
      <c r="E61" s="706"/>
      <c r="F61" s="712"/>
      <c r="G61" s="843" t="s">
        <v>3244</v>
      </c>
      <c r="H61" s="843"/>
      <c r="I61" s="712" t="str">
        <f t="shared" si="4"/>
        <v/>
      </c>
      <c r="J61" s="714"/>
      <c r="K61" s="714" t="str">
        <f>IFERROR(VLOOKUP($I61,'WM-AR'!$I$7:$AS$3267,34,FALSE),"")</f>
        <v/>
      </c>
      <c r="L61" s="714" t="str">
        <f>IFERROR(VLOOKUP($I61,'WM-AR'!$I$7:$AS$3267,4,FALSE),"")</f>
        <v/>
      </c>
      <c r="M61" s="714" t="str">
        <f>IFERROR(VLOOKUP($I61,'WM-AR'!$I$7:$AS$3267,6,FALSE),"")</f>
        <v/>
      </c>
      <c r="N61" s="714" t="str">
        <f>IFERROR(VLOOKUP($I61,'WM-AR'!$I$7:$AS$3267,8,FALSE),"")</f>
        <v/>
      </c>
      <c r="O61" s="714" t="str">
        <f>IFERROR(VLOOKUP($I61,'WM-AR'!$I$7:$AS$3267,10,FALSE),"")</f>
        <v/>
      </c>
      <c r="P61" s="714" t="str">
        <f>IFERROR(VLOOKUP($I61,'WM-AR'!$I$7:$AS$3267,12,FALSE),"")</f>
        <v/>
      </c>
      <c r="Q61" s="714" t="str">
        <f>IFERROR(VLOOKUP($I61,'WM-AR'!$I$7:$AS$3267,14,FALSE),"")</f>
        <v/>
      </c>
      <c r="R61" s="714" t="str">
        <f>IFERROR(VLOOKUP($I61,'WM-AR'!$I$7:$AS$3267,16,FALSE),"")</f>
        <v/>
      </c>
      <c r="S61" s="714" t="str">
        <f>IFERROR(VLOOKUP($I61,'WM-AR'!$I$7:$AS$3267,18,FALSE),"")</f>
        <v/>
      </c>
      <c r="T61" s="714" t="str">
        <f>IFERROR(VLOOKUP($I61,'WM-AR'!$I$7:$AS$3267,20,FALSE),"")</f>
        <v/>
      </c>
      <c r="U61" s="714" t="str">
        <f>IFERROR(VLOOKUP($I61,'WM-AR'!$I$7:$AS$3267,22,FALSE),"")</f>
        <v/>
      </c>
      <c r="V61" s="714" t="str">
        <f>IFERROR(VLOOKUP($I61,'WM-AR'!$I$7:$AS$3267,24,FALSE),"")</f>
        <v/>
      </c>
      <c r="W61" s="714" t="str">
        <f>IFERROR(VLOOKUP($I61,'WM-AR'!$I$7:$AS$3267,25,FALSE),"")</f>
        <v/>
      </c>
      <c r="X61" s="714" t="str">
        <f>IFERROR(VLOOKUP($I61,'WM-AR'!$I$7:$AS$3267,26,FALSE),"")</f>
        <v/>
      </c>
      <c r="Y61" s="714" t="str">
        <f>IFERROR(VLOOKUP($I61,'WM-AR'!$I$7:$AS$3267,27,FALSE),"")</f>
        <v/>
      </c>
      <c r="Z61" s="714" t="str">
        <f>IFERROR(VLOOKUP($I61,'WM-AR'!$I$7:$AS$3267,28,FALSE),"")</f>
        <v/>
      </c>
      <c r="AA61" s="714" t="str">
        <f>IFERROR(VLOOKUP($I61,'WM-AR'!$I$7:$AS$3267,29,FALSE),"")</f>
        <v/>
      </c>
      <c r="AB61" s="714" t="str">
        <f>IFERROR(VLOOKUP($I61,'WM-AR'!$I$7:$AS$3267,30,FALSE),"")</f>
        <v/>
      </c>
      <c r="AC61" s="714" t="str">
        <f>IFERROR(VLOOKUP($I61,'WM-AR'!$I$7:$AS$3267,31,FALSE),"")</f>
        <v/>
      </c>
      <c r="AD61" s="714" t="str">
        <f>IFERROR(VLOOKUP($I61,'WM-AR'!$I$7:$AS$3267,32,FALSE),"")</f>
        <v/>
      </c>
      <c r="AE61" s="714" t="str">
        <f>IFERROR(VLOOKUP($I61,'WM-AR'!$I$7:$AS$3267,33,FALSE),"")</f>
        <v/>
      </c>
      <c r="AF61" s="839"/>
      <c r="AG61" s="852"/>
      <c r="AH61" s="852"/>
      <c r="AI61" s="854"/>
      <c r="AJ61" s="854" t="str">
        <f t="shared" si="8"/>
        <v/>
      </c>
      <c r="AK61" s="1114"/>
      <c r="AL61" s="88" t="str">
        <f>IF(AND(ISTEXT($E61),ISTEXT($B61)),"산출기준 &gt;&gt;  "&amp;_xlfn.XLOOKUP($E61,산출기준!$D:$D,산출기준!$E:$E,"매칭실패"),"")</f>
        <v/>
      </c>
    </row>
    <row r="62" spans="1:38">
      <c r="B62" s="1111"/>
      <c r="C62" s="1111"/>
      <c r="D62" s="787" t="s">
        <v>2715</v>
      </c>
      <c r="E62" s="706"/>
      <c r="F62" s="712"/>
      <c r="G62" s="843" t="s">
        <v>3247</v>
      </c>
      <c r="H62" s="843"/>
      <c r="I62" s="712" t="str">
        <f t="shared" si="4"/>
        <v/>
      </c>
      <c r="J62" s="714"/>
      <c r="K62" s="714" t="str">
        <f>IFERROR(VLOOKUP($I62,'WM-AR'!$I$7:$AS$3267,34,FALSE),"")</f>
        <v/>
      </c>
      <c r="L62" s="714" t="str">
        <f>IFERROR(VLOOKUP($I62,'WM-AR'!$I$7:$AS$3267,4,FALSE),"")</f>
        <v/>
      </c>
      <c r="M62" s="714" t="str">
        <f>IFERROR(VLOOKUP($I62,'WM-AR'!$I$7:$AS$3267,6,FALSE),"")</f>
        <v/>
      </c>
      <c r="N62" s="714" t="str">
        <f>IFERROR(VLOOKUP($I62,'WM-AR'!$I$7:$AS$3267,8,FALSE),"")</f>
        <v/>
      </c>
      <c r="O62" s="714" t="str">
        <f>IFERROR(VLOOKUP($I62,'WM-AR'!$I$7:$AS$3267,10,FALSE),"")</f>
        <v/>
      </c>
      <c r="P62" s="714" t="str">
        <f>IFERROR(VLOOKUP($I62,'WM-AR'!$I$7:$AS$3267,12,FALSE),"")</f>
        <v/>
      </c>
      <c r="Q62" s="714" t="str">
        <f>IFERROR(VLOOKUP($I62,'WM-AR'!$I$7:$AS$3267,14,FALSE),"")</f>
        <v/>
      </c>
      <c r="R62" s="714" t="str">
        <f>IFERROR(VLOOKUP($I62,'WM-AR'!$I$7:$AS$3267,16,FALSE),"")</f>
        <v/>
      </c>
      <c r="S62" s="714" t="str">
        <f>IFERROR(VLOOKUP($I62,'WM-AR'!$I$7:$AS$3267,18,FALSE),"")</f>
        <v/>
      </c>
      <c r="T62" s="714" t="str">
        <f>IFERROR(VLOOKUP($I62,'WM-AR'!$I$7:$AS$3267,20,FALSE),"")</f>
        <v/>
      </c>
      <c r="U62" s="714" t="str">
        <f>IFERROR(VLOOKUP($I62,'WM-AR'!$I$7:$AS$3267,22,FALSE),"")</f>
        <v/>
      </c>
      <c r="V62" s="714" t="str">
        <f>IFERROR(VLOOKUP($I62,'WM-AR'!$I$7:$AS$3267,24,FALSE),"")</f>
        <v/>
      </c>
      <c r="W62" s="714" t="str">
        <f>IFERROR(VLOOKUP($I62,'WM-AR'!$I$7:$AS$3267,25,FALSE),"")</f>
        <v/>
      </c>
      <c r="X62" s="714" t="str">
        <f>IFERROR(VLOOKUP($I62,'WM-AR'!$I$7:$AS$3267,26,FALSE),"")</f>
        <v/>
      </c>
      <c r="Y62" s="714" t="str">
        <f>IFERROR(VLOOKUP($I62,'WM-AR'!$I$7:$AS$3267,27,FALSE),"")</f>
        <v/>
      </c>
      <c r="Z62" s="714" t="str">
        <f>IFERROR(VLOOKUP($I62,'WM-AR'!$I$7:$AS$3267,28,FALSE),"")</f>
        <v/>
      </c>
      <c r="AA62" s="714" t="str">
        <f>IFERROR(VLOOKUP($I62,'WM-AR'!$I$7:$AS$3267,29,FALSE),"")</f>
        <v/>
      </c>
      <c r="AB62" s="714" t="str">
        <f>IFERROR(VLOOKUP($I62,'WM-AR'!$I$7:$AS$3267,30,FALSE),"")</f>
        <v/>
      </c>
      <c r="AC62" s="714" t="str">
        <f>IFERROR(VLOOKUP($I62,'WM-AR'!$I$7:$AS$3267,31,FALSE),"")</f>
        <v/>
      </c>
      <c r="AD62" s="714" t="str">
        <f>IFERROR(VLOOKUP($I62,'WM-AR'!$I$7:$AS$3267,32,FALSE),"")</f>
        <v/>
      </c>
      <c r="AE62" s="714" t="str">
        <f>IFERROR(VLOOKUP($I62,'WM-AR'!$I$7:$AS$3267,33,FALSE),"")</f>
        <v/>
      </c>
      <c r="AF62" s="839"/>
      <c r="AG62" s="852"/>
      <c r="AH62" s="852"/>
      <c r="AI62" s="854"/>
      <c r="AJ62" s="854" t="str">
        <f t="shared" si="8"/>
        <v/>
      </c>
      <c r="AK62" s="1114"/>
      <c r="AL62" s="88" t="str">
        <f>IF(AND(ISTEXT($E62),ISTEXT($B62)),"산출기준 &gt;&gt;  "&amp;_xlfn.XLOOKUP($E62,산출기준!$D:$D,산출기준!$E:$E,"매칭실패"),"")</f>
        <v/>
      </c>
    </row>
    <row r="63" spans="1:38">
      <c r="B63" s="1116"/>
      <c r="C63" s="1116"/>
      <c r="D63" s="1117"/>
      <c r="E63" s="1118"/>
      <c r="F63" s="1119"/>
      <c r="G63" s="1120"/>
      <c r="H63" s="1120"/>
      <c r="I63" s="1119" t="str">
        <f t="shared" si="4"/>
        <v/>
      </c>
      <c r="J63" s="1121"/>
      <c r="K63" s="1121" t="str">
        <f>IFERROR(VLOOKUP($I63,'WM-AR'!$I$7:$AS$3267,34,FALSE),"")</f>
        <v/>
      </c>
      <c r="L63" s="1121" t="str">
        <f>IFERROR(VLOOKUP($I63,'WM-AR'!$I$7:$AS$3267,4,FALSE),"")</f>
        <v/>
      </c>
      <c r="M63" s="1121" t="str">
        <f>IFERROR(VLOOKUP($I63,'WM-AR'!$I$7:$AS$3267,6,FALSE),"")</f>
        <v/>
      </c>
      <c r="N63" s="1121" t="str">
        <f>IFERROR(VLOOKUP($I63,'WM-AR'!$I$7:$AS$3267,8,FALSE),"")</f>
        <v/>
      </c>
      <c r="O63" s="1121" t="str">
        <f>IFERROR(VLOOKUP($I63,'WM-AR'!$I$7:$AS$3267,10,FALSE),"")</f>
        <v/>
      </c>
      <c r="P63" s="1121" t="str">
        <f>IFERROR(VLOOKUP($I63,'WM-AR'!$I$7:$AS$3267,12,FALSE),"")</f>
        <v/>
      </c>
      <c r="Q63" s="1121" t="str">
        <f>IFERROR(VLOOKUP($I63,'WM-AR'!$I$7:$AS$3267,14,FALSE),"")</f>
        <v/>
      </c>
      <c r="R63" s="1121" t="str">
        <f>IFERROR(VLOOKUP($I63,'WM-AR'!$I$7:$AS$3267,16,FALSE),"")</f>
        <v/>
      </c>
      <c r="S63" s="1121" t="str">
        <f>IFERROR(VLOOKUP($I63,'WM-AR'!$I$7:$AS$3267,18,FALSE),"")</f>
        <v/>
      </c>
      <c r="T63" s="1121" t="str">
        <f>IFERROR(VLOOKUP($I63,'WM-AR'!$I$7:$AS$3267,20,FALSE),"")</f>
        <v/>
      </c>
      <c r="U63" s="1121" t="str">
        <f>IFERROR(VLOOKUP($I63,'WM-AR'!$I$7:$AS$3267,22,FALSE),"")</f>
        <v/>
      </c>
      <c r="V63" s="1121" t="str">
        <f>IFERROR(VLOOKUP($I63,'WM-AR'!$I$7:$AS$3267,24,FALSE),"")</f>
        <v/>
      </c>
      <c r="W63" s="1121" t="str">
        <f>IFERROR(VLOOKUP($I63,'WM-AR'!$I$7:$AS$3267,25,FALSE),"")</f>
        <v/>
      </c>
      <c r="X63" s="1121" t="str">
        <f>IFERROR(VLOOKUP($I63,'WM-AR'!$I$7:$AS$3267,26,FALSE),"")</f>
        <v/>
      </c>
      <c r="Y63" s="1121" t="str">
        <f>IFERROR(VLOOKUP($I63,'WM-AR'!$I$7:$AS$3267,27,FALSE),"")</f>
        <v/>
      </c>
      <c r="Z63" s="1121" t="str">
        <f>IFERROR(VLOOKUP($I63,'WM-AR'!$I$7:$AS$3267,28,FALSE),"")</f>
        <v/>
      </c>
      <c r="AA63" s="1121" t="str">
        <f>IFERROR(VLOOKUP($I63,'WM-AR'!$I$7:$AS$3267,29,FALSE),"")</f>
        <v/>
      </c>
      <c r="AB63" s="1121" t="str">
        <f>IFERROR(VLOOKUP($I63,'WM-AR'!$I$7:$AS$3267,30,FALSE),"")</f>
        <v/>
      </c>
      <c r="AC63" s="1121" t="str">
        <f>IFERROR(VLOOKUP($I63,'WM-AR'!$I$7:$AS$3267,31,FALSE),"")</f>
        <v/>
      </c>
      <c r="AD63" s="1121" t="str">
        <f>IFERROR(VLOOKUP($I63,'WM-AR'!$I$7:$AS$3267,32,FALSE),"")</f>
        <v/>
      </c>
      <c r="AE63" s="1121" t="str">
        <f>IFERROR(VLOOKUP($I63,'WM-AR'!$I$7:$AS$3267,33,FALSE),"")</f>
        <v/>
      </c>
      <c r="AF63" s="1122"/>
      <c r="AG63" s="1123"/>
      <c r="AH63" s="1123"/>
      <c r="AI63" s="1124"/>
      <c r="AJ63" s="1124" t="str">
        <f t="shared" si="8"/>
        <v/>
      </c>
      <c r="AK63" s="1125"/>
      <c r="AL63" s="88" t="str">
        <f>IF(AND(ISTEXT($E63),ISTEXT($B63)),"산출기준 &gt;&gt;  "&amp;_xlfn.XLOOKUP($E63,산출기준!$D:$D,산출기준!$E:$E,"매칭실패"),"")</f>
        <v/>
      </c>
    </row>
    <row r="64" spans="1:38" ht="20.100000000000001" customHeight="1">
      <c r="B64" s="635"/>
      <c r="C64" s="1068"/>
      <c r="D64" s="1069"/>
      <c r="E64" s="1068"/>
      <c r="F64" s="1068"/>
      <c r="G64" s="1070"/>
      <c r="H64" s="1070"/>
      <c r="I64" s="1071" t="str">
        <f t="shared" si="4"/>
        <v/>
      </c>
      <c r="J64" s="1071"/>
      <c r="K64" s="1071" t="str">
        <f>IFERROR(VLOOKUP($I64,'WM-AR'!$I$7:$AS$3267,34,FALSE),"")</f>
        <v/>
      </c>
      <c r="L64" s="1071" t="str">
        <f>IFERROR(VLOOKUP($I64,'WM-AR'!$I$7:$AS$3267,4,FALSE),"")</f>
        <v/>
      </c>
      <c r="M64" s="1071" t="str">
        <f>IFERROR(VLOOKUP($I64,'WM-AR'!$I$7:$AS$3267,6,FALSE),"")</f>
        <v/>
      </c>
      <c r="N64" s="1071" t="str">
        <f>IFERROR(VLOOKUP($I64,'WM-AR'!$I$7:$AS$3267,8,FALSE),"")</f>
        <v/>
      </c>
      <c r="O64" s="1071" t="str">
        <f>IFERROR(VLOOKUP($I64,'WM-AR'!$I$7:$AS$3267,10,FALSE),"")</f>
        <v/>
      </c>
      <c r="P64" s="1071" t="str">
        <f>IFERROR(VLOOKUP($I64,'WM-AR'!$I$7:$AS$3267,12,FALSE),"")</f>
        <v/>
      </c>
      <c r="Q64" s="1071" t="str">
        <f>IFERROR(VLOOKUP($I64,'WM-AR'!$I$7:$AS$3267,14,FALSE),"")</f>
        <v/>
      </c>
      <c r="R64" s="1071" t="str">
        <f>IFERROR(VLOOKUP($I64,'WM-AR'!$I$7:$AS$3267,16,FALSE),"")</f>
        <v/>
      </c>
      <c r="S64" s="1071" t="str">
        <f>IFERROR(VLOOKUP($I64,'WM-AR'!$I$7:$AS$3267,18,FALSE),"")</f>
        <v/>
      </c>
      <c r="T64" s="1071" t="str">
        <f>IFERROR(VLOOKUP($I64,'WM-AR'!$I$7:$AS$3267,20,FALSE),"")</f>
        <v/>
      </c>
      <c r="U64" s="1071" t="str">
        <f>IFERROR(VLOOKUP($I64,'WM-AR'!$I$7:$AS$3267,22,FALSE),"")</f>
        <v/>
      </c>
      <c r="V64" s="1071" t="str">
        <f>IFERROR(VLOOKUP($I64,'WM-AR'!$I$7:$AS$3267,24,FALSE),"")</f>
        <v/>
      </c>
      <c r="W64" s="1071" t="str">
        <f>IFERROR(VLOOKUP($I64,'WM-AR'!$I$7:$AS$3267,25,FALSE),"")</f>
        <v/>
      </c>
      <c r="X64" s="1071" t="str">
        <f>IFERROR(VLOOKUP($I64,'WM-AR'!$I$7:$AS$3267,26,FALSE),"")</f>
        <v/>
      </c>
      <c r="Y64" s="1071" t="str">
        <f>IFERROR(VLOOKUP($I64,'WM-AR'!$I$7:$AS$3267,27,FALSE),"")</f>
        <v/>
      </c>
      <c r="Z64" s="1071" t="str">
        <f>IFERROR(VLOOKUP($I64,'WM-AR'!$I$7:$AS$3267,28,FALSE),"")</f>
        <v/>
      </c>
      <c r="AA64" s="1071" t="str">
        <f>IFERROR(VLOOKUP($I64,'WM-AR'!$I$7:$AS$3267,29,FALSE),"")</f>
        <v/>
      </c>
      <c r="AB64" s="1071" t="str">
        <f>IFERROR(VLOOKUP($I64,'WM-AR'!$I$7:$AS$3267,30,FALSE),"")</f>
        <v/>
      </c>
      <c r="AC64" s="1071" t="str">
        <f>IFERROR(VLOOKUP($I64,'WM-AR'!$I$7:$AS$3267,31,FALSE),"")</f>
        <v/>
      </c>
      <c r="AD64" s="1071" t="str">
        <f>IFERROR(VLOOKUP($I64,'WM-AR'!$I$7:$AS$3267,32,FALSE),"")</f>
        <v/>
      </c>
      <c r="AE64" s="1071" t="str">
        <f>IFERROR(VLOOKUP($I64,'WM-AR'!$I$7:$AS$3267,33,FALSE),"")</f>
        <v/>
      </c>
      <c r="AF64" s="1072"/>
      <c r="AG64" s="1072"/>
      <c r="AH64" s="1072"/>
      <c r="AI64" s="1072"/>
      <c r="AJ64" s="1072"/>
      <c r="AK64" s="1073"/>
      <c r="AL64" s="88" t="str">
        <f>IF(AND(ISTEXT($E64),ISTEXT($B64)),"산출기준 &gt;&gt;  "&amp;_xlfn.XLOOKUP($E64,산출기준!$D:$D,산출기준!$E:$E,"매칭실패"),"")</f>
        <v/>
      </c>
    </row>
    <row r="65" spans="1:38" ht="34.9" customHeight="1">
      <c r="B65" s="808" t="str" cm="1">
        <f t="array" aca="1" ref="B65" ca="1">_xlfn.IFNA(INDIRECT("Family_표준_구성도!B"&amp;MATCH(F65,INDIRECT("Family_표준_구성도!"&amp;"C:C"),0)),"")</f>
        <v>4.1.1.2.2</v>
      </c>
      <c r="C65" s="668" t="s">
        <v>2016</v>
      </c>
      <c r="D65" s="1078"/>
      <c r="E65" s="668" t="s">
        <v>1786</v>
      </c>
      <c r="F65" s="811" t="s">
        <v>754</v>
      </c>
      <c r="G65" s="811"/>
      <c r="H65" s="1079"/>
      <c r="I65" s="674" t="str">
        <f t="shared" si="4"/>
        <v/>
      </c>
      <c r="J65" s="674"/>
      <c r="K65" s="674"/>
      <c r="L65" s="674"/>
      <c r="M65" s="674"/>
      <c r="N65" s="675"/>
      <c r="O65" s="676"/>
      <c r="P65" s="677"/>
      <c r="Q65" s="677"/>
      <c r="R65" s="677"/>
      <c r="S65" s="677"/>
      <c r="T65" s="677"/>
      <c r="U65" s="677"/>
      <c r="V65" s="678"/>
      <c r="W65" s="679"/>
      <c r="X65" s="679"/>
      <c r="Y65" s="679"/>
      <c r="Z65" s="679"/>
      <c r="AA65" s="679"/>
      <c r="AB65" s="679"/>
      <c r="AC65" s="679"/>
      <c r="AD65" s="679"/>
      <c r="AE65" s="679"/>
      <c r="AF65" s="902" t="s">
        <v>3248</v>
      </c>
      <c r="AG65" s="682"/>
      <c r="AH65" s="682"/>
      <c r="AI65" s="682"/>
      <c r="AJ65" s="682"/>
      <c r="AK65" s="676"/>
      <c r="AL65" s="88" t="str">
        <f ca="1">IF(AND(ISTEXT($E65),ISTEXT($B65)),"산출기준 &gt;&gt;  "&amp;_xlfn.XLOOKUP($E65,산출기준!$D:$D,산출기준!$E:$E,"매칭실패"),"")</f>
        <v>산출기준 &gt;&gt;  [ Mat, Mass ]</v>
      </c>
    </row>
    <row r="66" spans="1:38" ht="49.9" customHeight="1" outlineLevel="1">
      <c r="B66" s="772"/>
      <c r="C66" s="772"/>
      <c r="D66" s="760"/>
      <c r="E66" s="773"/>
      <c r="F66" s="1080" t="s">
        <v>2671</v>
      </c>
      <c r="G66" s="759" t="str">
        <f t="shared" ref="G66:G77" si="9">IF(IF(N66=0,"",N66)&amp;" | "&amp;IF(O66=0,"",O66)&amp;" | "&amp;IF(Q66=0,"",Q66)&amp;" | "&amp;IF(R66=0,"",R66)=" |  |  | ","",IF(N66=0,"",N66)&amp;" | "&amp;IF(O66=0,"",O66)&amp;" | "&amp;IF(Q66=0,"",Q66)&amp;" | "&amp;IF(R66=0,"",R66))</f>
        <v xml:space="preserve">Structural Concrete |  | 25MPa ≤ F'c (Cylinder Strength) &lt; 30MPa | </v>
      </c>
      <c r="H66" s="816" t="s">
        <v>3048</v>
      </c>
      <c r="I66" s="765" t="str">
        <f t="shared" si="4"/>
        <v>A03AD032-00022</v>
      </c>
      <c r="J66" s="766"/>
      <c r="K66" s="766" t="str">
        <f>IFERROR(VLOOKUP($I66,'WM-AR'!$I$7:$AS$3267,34,FALSE),"")</f>
        <v>M3</v>
      </c>
      <c r="L66" s="766" t="str">
        <f>IFERROR(VLOOKUP($I66,'WM-AR'!$I$7:$AS$3267,4,FALSE),"")</f>
        <v>Concrete Work</v>
      </c>
      <c r="M66" s="766" t="str">
        <f>IFERROR(VLOOKUP($I66,'WM-AR'!$I$7:$AS$3267,6,FALSE),"")</f>
        <v>Substructure Work</v>
      </c>
      <c r="N66" s="766" t="str">
        <f>IFERROR(VLOOKUP($I66,'WM-AR'!$I$7:$AS$3267,8,FALSE),"")</f>
        <v>Structural Concrete</v>
      </c>
      <c r="O66" s="766">
        <f>IFERROR(VLOOKUP($I66,'WM-AR'!$I$7:$AS$3267,10,FALSE),"")</f>
        <v>0</v>
      </c>
      <c r="P66" s="766" t="str">
        <f>IFERROR(VLOOKUP($I66,'WM-AR'!$I$7:$AS$3267,12,FALSE),"")</f>
        <v>Cement Type-1</v>
      </c>
      <c r="Q66" s="766" t="str">
        <f>IFERROR(VLOOKUP($I66,'WM-AR'!$I$7:$AS$3267,14,FALSE),"")</f>
        <v>25MPa ≤ F'c (Cylinder Strength) &lt; 30MPa</v>
      </c>
      <c r="R66" s="766">
        <f>IFERROR(VLOOKUP($I66,'WM-AR'!$I$7:$AS$3267,16,FALSE),"")</f>
        <v>0</v>
      </c>
      <c r="S66" s="766">
        <f>IFERROR(VLOOKUP($I66,'WM-AR'!$I$7:$AS$3267,18,FALSE),"")</f>
        <v>0</v>
      </c>
      <c r="T66" s="766" t="str">
        <f>IFERROR(VLOOKUP($I66,'WM-AR'!$I$7:$AS$3267,20,FALSE),"")</f>
        <v/>
      </c>
      <c r="U66" s="766">
        <f>IFERROR(VLOOKUP($I66,'WM-AR'!$I$7:$AS$3267,22,FALSE),"")</f>
        <v>0</v>
      </c>
      <c r="V66" s="766" t="str">
        <f>IFERROR(VLOOKUP($I66,'WM-AR'!$I$7:$AS$3267,24,FALSE),"")</f>
        <v/>
      </c>
      <c r="W66" s="766">
        <f>IFERROR(VLOOKUP($I66,'WM-AR'!$I$7:$AS$3267,25,FALSE),"")</f>
        <v>0</v>
      </c>
      <c r="X66" s="766" t="str">
        <f>IFERROR(VLOOKUP($I66,'WM-AR'!$I$7:$AS$3267,26,FALSE),"")</f>
        <v/>
      </c>
      <c r="Y66" s="766">
        <f>IFERROR(VLOOKUP($I66,'WM-AR'!$I$7:$AS$3267,27,FALSE),"")</f>
        <v>0</v>
      </c>
      <c r="Z66" s="766">
        <f>IFERROR(VLOOKUP($I66,'WM-AR'!$I$7:$AS$3267,28,FALSE),"")</f>
        <v>0</v>
      </c>
      <c r="AA66" s="766">
        <f>IFERROR(VLOOKUP($I66,'WM-AR'!$I$7:$AS$3267,29,FALSE),"")</f>
        <v>0</v>
      </c>
      <c r="AB66" s="766">
        <f>IFERROR(VLOOKUP($I66,'WM-AR'!$I$7:$AS$3267,30,FALSE),"")</f>
        <v>0</v>
      </c>
      <c r="AC66" s="766">
        <f>IFERROR(VLOOKUP($I66,'WM-AR'!$I$7:$AS$3267,31,FALSE),"")</f>
        <v>0</v>
      </c>
      <c r="AD66" s="766">
        <f>IFERROR(VLOOKUP($I66,'WM-AR'!$I$7:$AS$3267,32,FALSE),"")</f>
        <v>0</v>
      </c>
      <c r="AE66" s="766" t="str">
        <f>IFERROR(VLOOKUP($I66,'WM-AR'!$I$7:$AS$3267,33,FALSE),"")</f>
        <v/>
      </c>
      <c r="AF66" s="817" t="s">
        <v>2688</v>
      </c>
      <c r="AG66" s="768" t="s">
        <v>1985</v>
      </c>
      <c r="AH66" s="768" t="s">
        <v>1985</v>
      </c>
      <c r="AI66" s="769">
        <v>177.72300000000001</v>
      </c>
      <c r="AJ66" s="769" t="str">
        <f t="shared" ref="AJ66:AJ80" si="10">K66</f>
        <v>M3</v>
      </c>
      <c r="AK66" s="905"/>
      <c r="AL66" s="88" t="str">
        <f>IF(AND(ISTEXT($E66),ISTEXT($B66)),"산출기준 &gt;&gt;  "&amp;_xlfn.XLOOKUP($E66,산출기준!$D:$D,산출기준!$E:$E,"매칭실패"),"")</f>
        <v/>
      </c>
    </row>
    <row r="67" spans="1:38" ht="49.9" customHeight="1" outlineLevel="1">
      <c r="B67" s="772"/>
      <c r="C67" s="772"/>
      <c r="D67" s="760"/>
      <c r="E67" s="773"/>
      <c r="F67" s="1083" t="s">
        <v>2674</v>
      </c>
      <c r="G67" s="759" t="str">
        <f t="shared" si="9"/>
        <v xml:space="preserve">Rebar Work | Deformed Bar (Non-Coat.) | 400MPa&lt;Fy≤470MPa | </v>
      </c>
      <c r="H67" s="816" t="s">
        <v>3032</v>
      </c>
      <c r="I67" s="765" t="str">
        <f t="shared" si="4"/>
        <v>A03AD037-00002</v>
      </c>
      <c r="J67" s="766"/>
      <c r="K67" s="766" t="str">
        <f>IFERROR(VLOOKUP($I67,'WM-AR'!$I$7:$AS$3267,34,FALSE),"")</f>
        <v>TON</v>
      </c>
      <c r="L67" s="766" t="str">
        <f>IFERROR(VLOOKUP($I67,'WM-AR'!$I$7:$AS$3267,4,FALSE),"")</f>
        <v>Concrete Work</v>
      </c>
      <c r="M67" s="766" t="str">
        <f>IFERROR(VLOOKUP($I67,'WM-AR'!$I$7:$AS$3267,6,FALSE),"")</f>
        <v>Substructure Work</v>
      </c>
      <c r="N67" s="766" t="str">
        <f>IFERROR(VLOOKUP($I67,'WM-AR'!$I$7:$AS$3267,8,FALSE),"")</f>
        <v>Rebar Work</v>
      </c>
      <c r="O67" s="766" t="str">
        <f>IFERROR(VLOOKUP($I67,'WM-AR'!$I$7:$AS$3267,10,FALSE),"")</f>
        <v>Deformed Bar (Non-Coat.)</v>
      </c>
      <c r="P67" s="766">
        <f>IFERROR(VLOOKUP($I67,'WM-AR'!$I$7:$AS$3267,12,FALSE),"")</f>
        <v>0</v>
      </c>
      <c r="Q67" s="766" t="str">
        <f>IFERROR(VLOOKUP($I67,'WM-AR'!$I$7:$AS$3267,14,FALSE),"")</f>
        <v>400MPa&lt;Fy≤470MPa</v>
      </c>
      <c r="R67" s="766">
        <f>IFERROR(VLOOKUP($I67,'WM-AR'!$I$7:$AS$3267,16,FALSE),"")</f>
        <v>0</v>
      </c>
      <c r="S67" s="766">
        <f>IFERROR(VLOOKUP($I67,'WM-AR'!$I$7:$AS$3267,18,FALSE),"")</f>
        <v>0</v>
      </c>
      <c r="T67" s="766" t="str">
        <f>IFERROR(VLOOKUP($I67,'WM-AR'!$I$7:$AS$3267,20,FALSE),"")</f>
        <v/>
      </c>
      <c r="U67" s="766">
        <f>IFERROR(VLOOKUP($I67,'WM-AR'!$I$7:$AS$3267,22,FALSE),"")</f>
        <v>0</v>
      </c>
      <c r="V67" s="766" t="str">
        <f>IFERROR(VLOOKUP($I67,'WM-AR'!$I$7:$AS$3267,24,FALSE),"")</f>
        <v/>
      </c>
      <c r="W67" s="766">
        <f>IFERROR(VLOOKUP($I67,'WM-AR'!$I$7:$AS$3267,25,FALSE),"")</f>
        <v>0</v>
      </c>
      <c r="X67" s="766" t="str">
        <f>IFERROR(VLOOKUP($I67,'WM-AR'!$I$7:$AS$3267,26,FALSE),"")</f>
        <v/>
      </c>
      <c r="Y67" s="766">
        <f>IFERROR(VLOOKUP($I67,'WM-AR'!$I$7:$AS$3267,27,FALSE),"")</f>
        <v>0</v>
      </c>
      <c r="Z67" s="766">
        <f>IFERROR(VLOOKUP($I67,'WM-AR'!$I$7:$AS$3267,28,FALSE),"")</f>
        <v>0</v>
      </c>
      <c r="AA67" s="766">
        <f>IFERROR(VLOOKUP($I67,'WM-AR'!$I$7:$AS$3267,29,FALSE),"")</f>
        <v>0</v>
      </c>
      <c r="AB67" s="766">
        <f>IFERROR(VLOOKUP($I67,'WM-AR'!$I$7:$AS$3267,30,FALSE),"")</f>
        <v>0</v>
      </c>
      <c r="AC67" s="766">
        <f>IFERROR(VLOOKUP($I67,'WM-AR'!$I$7:$AS$3267,31,FALSE),"")</f>
        <v>0</v>
      </c>
      <c r="AD67" s="766">
        <f>IFERROR(VLOOKUP($I67,'WM-AR'!$I$7:$AS$3267,32,FALSE),"")</f>
        <v>0</v>
      </c>
      <c r="AE67" s="766" t="str">
        <f>IFERROR(VLOOKUP($I67,'WM-AR'!$I$7:$AS$3267,33,FALSE),"")</f>
        <v/>
      </c>
      <c r="AF67" s="817" t="s">
        <v>2690</v>
      </c>
      <c r="AG67" s="768" t="s">
        <v>2677</v>
      </c>
      <c r="AH67" s="768" t="s">
        <v>2677</v>
      </c>
      <c r="AI67" s="769">
        <v>21.324999999999999</v>
      </c>
      <c r="AJ67" s="769" t="str">
        <f t="shared" si="10"/>
        <v>TON</v>
      </c>
      <c r="AK67" s="905" t="s">
        <v>3033</v>
      </c>
      <c r="AL67" s="88" t="str">
        <f>IF(AND(ISTEXT($E67),ISTEXT($B67)),"산출기준 &gt;&gt;  "&amp;_xlfn.XLOOKUP($E67,산출기준!$D:$D,산출기준!$E:$E,"매칭실패"),"")</f>
        <v/>
      </c>
    </row>
    <row r="68" spans="1:38" ht="49.9" customHeight="1" outlineLevel="1">
      <c r="B68" s="772"/>
      <c r="C68" s="772"/>
      <c r="D68" s="760"/>
      <c r="E68" s="773"/>
      <c r="F68" s="1083" t="s">
        <v>2679</v>
      </c>
      <c r="G68" s="759" t="str">
        <f t="shared" si="9"/>
        <v xml:space="preserve">Form Work (3 times in use) | Flat Form |  | </v>
      </c>
      <c r="H68" s="816" t="s">
        <v>3042</v>
      </c>
      <c r="I68" s="765" t="str">
        <f t="shared" si="4"/>
        <v>A03AD035-00001</v>
      </c>
      <c r="J68" s="766"/>
      <c r="K68" s="766" t="str">
        <f>IFERROR(VLOOKUP($I68,'WM-AR'!$I$7:$AS$3267,34,FALSE),"")</f>
        <v>M2</v>
      </c>
      <c r="L68" s="766" t="str">
        <f>IFERROR(VLOOKUP($I68,'WM-AR'!$I$7:$AS$3267,4,FALSE),"")</f>
        <v>Concrete Work</v>
      </c>
      <c r="M68" s="766" t="str">
        <f>IFERROR(VLOOKUP($I68,'WM-AR'!$I$7:$AS$3267,6,FALSE),"")</f>
        <v>Substructure Work</v>
      </c>
      <c r="N68" s="766" t="str">
        <f>IFERROR(VLOOKUP($I68,'WM-AR'!$I$7:$AS$3267,8,FALSE),"")</f>
        <v>Form Work (3 times in use)</v>
      </c>
      <c r="O68" s="766" t="str">
        <f>IFERROR(VLOOKUP($I68,'WM-AR'!$I$7:$AS$3267,10,FALSE),"")</f>
        <v>Flat Form</v>
      </c>
      <c r="P68" s="766">
        <f>IFERROR(VLOOKUP($I68,'WM-AR'!$I$7:$AS$3267,12,FALSE),"")</f>
        <v>0</v>
      </c>
      <c r="Q68" s="766">
        <f>IFERROR(VLOOKUP($I68,'WM-AR'!$I$7:$AS$3267,14,FALSE),"")</f>
        <v>0</v>
      </c>
      <c r="R68" s="766">
        <f>IFERROR(VLOOKUP($I68,'WM-AR'!$I$7:$AS$3267,16,FALSE),"")</f>
        <v>0</v>
      </c>
      <c r="S68" s="766">
        <f>IFERROR(VLOOKUP($I68,'WM-AR'!$I$7:$AS$3267,18,FALSE),"")</f>
        <v>0</v>
      </c>
      <c r="T68" s="766" t="str">
        <f>IFERROR(VLOOKUP($I68,'WM-AR'!$I$7:$AS$3267,20,FALSE),"")</f>
        <v>Dressed Lumber, Plywood or Steel Form(Wood Planks are not Allowed) incl. Chamfer</v>
      </c>
      <c r="U68" s="766">
        <f>IFERROR(VLOOKUP($I68,'WM-AR'!$I$7:$AS$3267,22,FALSE),"")</f>
        <v>0</v>
      </c>
      <c r="V68" s="766" t="str">
        <f>IFERROR(VLOOKUP($I68,'WM-AR'!$I$7:$AS$3267,24,FALSE),"")</f>
        <v/>
      </c>
      <c r="W68" s="766">
        <f>IFERROR(VLOOKUP($I68,'WM-AR'!$I$7:$AS$3267,25,FALSE),"")</f>
        <v>0</v>
      </c>
      <c r="X68" s="766" t="str">
        <f>IFERROR(VLOOKUP($I68,'WM-AR'!$I$7:$AS$3267,26,FALSE),"")</f>
        <v/>
      </c>
      <c r="Y68" s="766">
        <f>IFERROR(VLOOKUP($I68,'WM-AR'!$I$7:$AS$3267,27,FALSE),"")</f>
        <v>0</v>
      </c>
      <c r="Z68" s="766">
        <f>IFERROR(VLOOKUP($I68,'WM-AR'!$I$7:$AS$3267,28,FALSE),"")</f>
        <v>0</v>
      </c>
      <c r="AA68" s="766">
        <f>IFERROR(VLOOKUP($I68,'WM-AR'!$I$7:$AS$3267,29,FALSE),"")</f>
        <v>0</v>
      </c>
      <c r="AB68" s="766">
        <f>IFERROR(VLOOKUP($I68,'WM-AR'!$I$7:$AS$3267,30,FALSE),"")</f>
        <v>0</v>
      </c>
      <c r="AC68" s="766">
        <f>IFERROR(VLOOKUP($I68,'WM-AR'!$I$7:$AS$3267,31,FALSE),"")</f>
        <v>0</v>
      </c>
      <c r="AD68" s="766">
        <f>IFERROR(VLOOKUP($I68,'WM-AR'!$I$7:$AS$3267,32,FALSE),"")</f>
        <v>0</v>
      </c>
      <c r="AE68" s="766" t="str">
        <f>IFERROR(VLOOKUP($I68,'WM-AR'!$I$7:$AS$3267,33,FALSE),"")</f>
        <v/>
      </c>
      <c r="AF68" s="817"/>
      <c r="AG68" s="1082" t="s">
        <v>3187</v>
      </c>
      <c r="AH68" s="1082" t="s">
        <v>1790</v>
      </c>
      <c r="AI68" s="769">
        <v>177.6</v>
      </c>
      <c r="AJ68" s="769" t="str">
        <f t="shared" si="10"/>
        <v>M2</v>
      </c>
      <c r="AK68" s="905"/>
      <c r="AL68" s="88" t="str">
        <f>IF(AND(ISTEXT($E68),ISTEXT($B68)),"산출기준 &gt;&gt;  "&amp;_xlfn.XLOOKUP($E68,산출기준!$D:$D,산출기준!$E:$E,"매칭실패"),"")</f>
        <v/>
      </c>
    </row>
    <row r="69" spans="1:38" ht="49.9" customHeight="1" outlineLevel="1">
      <c r="B69" s="772"/>
      <c r="C69" s="1084"/>
      <c r="D69" s="760"/>
      <c r="E69" s="765"/>
      <c r="F69" s="1083" t="s">
        <v>3188</v>
      </c>
      <c r="G69" s="759" t="str">
        <f t="shared" si="9"/>
        <v xml:space="preserve">Bitumen/Bituminous/Asphalt Coating |  |  | </v>
      </c>
      <c r="H69" s="816" t="s">
        <v>3044</v>
      </c>
      <c r="I69" s="765" t="str">
        <f t="shared" si="4"/>
        <v>A03AH056-00001</v>
      </c>
      <c r="J69" s="766"/>
      <c r="K69" s="766" t="str">
        <f>IFERROR(VLOOKUP($I69,'WM-AR'!$I$7:$AS$3267,34,FALSE),"")</f>
        <v>M2</v>
      </c>
      <c r="L69" s="766" t="str">
        <f>IFERROR(VLOOKUP($I69,'WM-AR'!$I$7:$AS$3267,4,FALSE),"")</f>
        <v>Concrete Work</v>
      </c>
      <c r="M69" s="766" t="str">
        <f>IFERROR(VLOOKUP($I69,'WM-AR'!$I$7:$AS$3267,6,FALSE),"")</f>
        <v>Concrete Protective Coating (U/G)</v>
      </c>
      <c r="N69" s="766" t="str">
        <f>IFERROR(VLOOKUP($I69,'WM-AR'!$I$7:$AS$3267,8,FALSE),"")</f>
        <v>Bitumen/Bituminous/Asphalt Coating</v>
      </c>
      <c r="O69" s="766">
        <f>IFERROR(VLOOKUP($I69,'WM-AR'!$I$7:$AS$3267,10,FALSE),"")</f>
        <v>0</v>
      </c>
      <c r="P69" s="766">
        <f>IFERROR(VLOOKUP($I69,'WM-AR'!$I$7:$AS$3267,12,FALSE),"")</f>
        <v>0</v>
      </c>
      <c r="Q69" s="766">
        <f>IFERROR(VLOOKUP($I69,'WM-AR'!$I$7:$AS$3267,14,FALSE),"")</f>
        <v>0</v>
      </c>
      <c r="R69" s="766">
        <f>IFERROR(VLOOKUP($I69,'WM-AR'!$I$7:$AS$3267,16,FALSE),"")</f>
        <v>0</v>
      </c>
      <c r="S69" s="766">
        <f>IFERROR(VLOOKUP($I69,'WM-AR'!$I$7:$AS$3267,18,FALSE),"")</f>
        <v>0</v>
      </c>
      <c r="T69" s="766">
        <f>IFERROR(VLOOKUP($I69,'WM-AR'!$I$7:$AS$3267,20,FALSE),"")</f>
        <v>0</v>
      </c>
      <c r="U69" s="766">
        <f>IFERROR(VLOOKUP($I69,'WM-AR'!$I$7:$AS$3267,22,FALSE),"")</f>
        <v>0</v>
      </c>
      <c r="V69" s="766">
        <f>IFERROR(VLOOKUP($I69,'WM-AR'!$I$7:$AS$3267,24,FALSE),"")</f>
        <v>0</v>
      </c>
      <c r="W69" s="766">
        <f>IFERROR(VLOOKUP($I69,'WM-AR'!$I$7:$AS$3267,25,FALSE),"")</f>
        <v>0</v>
      </c>
      <c r="X69" s="766" t="str">
        <f>IFERROR(VLOOKUP($I69,'WM-AR'!$I$7:$AS$3267,26,FALSE),"")</f>
        <v/>
      </c>
      <c r="Y69" s="766">
        <f>IFERROR(VLOOKUP($I69,'WM-AR'!$I$7:$AS$3267,27,FALSE),"")</f>
        <v>0</v>
      </c>
      <c r="Z69" s="766">
        <f>IFERROR(VLOOKUP($I69,'WM-AR'!$I$7:$AS$3267,28,FALSE),"")</f>
        <v>0</v>
      </c>
      <c r="AA69" s="766">
        <f>IFERROR(VLOOKUP($I69,'WM-AR'!$I$7:$AS$3267,29,FALSE),"")</f>
        <v>0</v>
      </c>
      <c r="AB69" s="766">
        <f>IFERROR(VLOOKUP($I69,'WM-AR'!$I$7:$AS$3267,30,FALSE),"")</f>
        <v>0</v>
      </c>
      <c r="AC69" s="766">
        <f>IFERROR(VLOOKUP($I69,'WM-AR'!$I$7:$AS$3267,31,FALSE),"")</f>
        <v>0</v>
      </c>
      <c r="AD69" s="766">
        <f>IFERROR(VLOOKUP($I69,'WM-AR'!$I$7:$AS$3267,32,FALSE),"")</f>
        <v>0</v>
      </c>
      <c r="AE69" s="766" t="str">
        <f>IFERROR(VLOOKUP($I69,'WM-AR'!$I$7:$AS$3267,33,FALSE),"")</f>
        <v/>
      </c>
      <c r="AF69" s="817"/>
      <c r="AG69" s="1082" t="s">
        <v>3189</v>
      </c>
      <c r="AH69" s="1082" t="s">
        <v>3189</v>
      </c>
      <c r="AI69" s="769">
        <v>239.15199999999999</v>
      </c>
      <c r="AJ69" s="769" t="str">
        <f t="shared" si="10"/>
        <v>M2</v>
      </c>
      <c r="AK69" s="1085"/>
      <c r="AL69" s="88" t="str">
        <f>IF(AND(ISTEXT($E69),ISTEXT($B69)),"산출기준 &gt;&gt;  "&amp;_xlfn.XLOOKUP($E69,산출기준!$D:$D,산출기준!$E:$E,"매칭실패"),"")</f>
        <v/>
      </c>
    </row>
    <row r="70" spans="1:38" ht="50.1" customHeight="1" outlineLevel="1">
      <c r="B70" s="772"/>
      <c r="C70" s="772"/>
      <c r="D70" s="760"/>
      <c r="E70" s="773"/>
      <c r="F70" s="1086" t="s">
        <v>3190</v>
      </c>
      <c r="G70" s="759" t="str">
        <f t="shared" si="9"/>
        <v xml:space="preserve">Excavation | Soil, Mech. |  | </v>
      </c>
      <c r="H70" s="816" t="s">
        <v>3191</v>
      </c>
      <c r="I70" s="765" t="str">
        <f t="shared" si="4"/>
        <v>A01ZZ001-00012</v>
      </c>
      <c r="J70" s="1081"/>
      <c r="K70" s="1081" t="str">
        <f>IFERROR(VLOOKUP($I70,'WM-AR'!$I$7:$AS$3267,34,FALSE),"")</f>
        <v>M3</v>
      </c>
      <c r="L70" s="1081" t="str">
        <f>IFERROR(VLOOKUP($I70,'WM-AR'!$I$7:$AS$3267,4,FALSE),"")</f>
        <v>Earth Work</v>
      </c>
      <c r="M70" s="1081" t="str">
        <f>IFERROR(VLOOKUP($I70,'WM-AR'!$I$7:$AS$3267,6,FALSE),"")</f>
        <v>-</v>
      </c>
      <c r="N70" s="1081" t="str">
        <f>IFERROR(VLOOKUP($I70,'WM-AR'!$I$7:$AS$3267,8,FALSE),"")</f>
        <v>Excavation</v>
      </c>
      <c r="O70" s="1081" t="str">
        <f>IFERROR(VLOOKUP($I70,'WM-AR'!$I$7:$AS$3267,10,FALSE),"")</f>
        <v>Soil, Mech.</v>
      </c>
      <c r="P70" s="1081">
        <f>IFERROR(VLOOKUP($I70,'WM-AR'!$I$7:$AS$3267,12,FALSE),"")</f>
        <v>0</v>
      </c>
      <c r="Q70" s="1081">
        <f>IFERROR(VLOOKUP($I70,'WM-AR'!$I$7:$AS$3267,14,FALSE),"")</f>
        <v>0</v>
      </c>
      <c r="R70" s="1081">
        <f>IFERROR(VLOOKUP($I70,'WM-AR'!$I$7:$AS$3267,16,FALSE),"")</f>
        <v>0</v>
      </c>
      <c r="S70" s="1081">
        <f>IFERROR(VLOOKUP($I70,'WM-AR'!$I$7:$AS$3267,18,FALSE),"")</f>
        <v>0</v>
      </c>
      <c r="T70" s="1081" t="str">
        <f>IFERROR(VLOOKUP($I70,'WM-AR'!$I$7:$AS$3267,20,FALSE),"")</f>
        <v/>
      </c>
      <c r="U70" s="1081" t="str">
        <f>IFERROR(VLOOKUP($I70,'WM-AR'!$I$7:$AS$3267,22,FALSE),"")</f>
        <v>Manual Excavation Above GWL</v>
      </c>
      <c r="V70" s="1081" t="str">
        <f>IFERROR(VLOOKUP($I70,'WM-AR'!$I$7:$AS$3267,24,FALSE),"")</f>
        <v/>
      </c>
      <c r="W70" s="1081">
        <f>IFERROR(VLOOKUP($I70,'WM-AR'!$I$7:$AS$3267,25,FALSE),"")</f>
        <v>0</v>
      </c>
      <c r="X70" s="1081" t="str">
        <f>IFERROR(VLOOKUP($I70,'WM-AR'!$I$7:$AS$3267,26,FALSE),"")</f>
        <v/>
      </c>
      <c r="Y70" s="1081">
        <f>IFERROR(VLOOKUP($I70,'WM-AR'!$I$7:$AS$3267,27,FALSE),"")</f>
        <v>0</v>
      </c>
      <c r="Z70" s="1081">
        <f>IFERROR(VLOOKUP($I70,'WM-AR'!$I$7:$AS$3267,28,FALSE),"")</f>
        <v>0</v>
      </c>
      <c r="AA70" s="1081">
        <f>IFERROR(VLOOKUP($I70,'WM-AR'!$I$7:$AS$3267,29,FALSE),"")</f>
        <v>0</v>
      </c>
      <c r="AB70" s="1081">
        <f>IFERROR(VLOOKUP($I70,'WM-AR'!$I$7:$AS$3267,30,FALSE),"")</f>
        <v>0</v>
      </c>
      <c r="AC70" s="1081">
        <f>IFERROR(VLOOKUP($I70,'WM-AR'!$I$7:$AS$3267,31,FALSE),"")</f>
        <v>0</v>
      </c>
      <c r="AD70" s="1081">
        <f>IFERROR(VLOOKUP($I70,'WM-AR'!$I$7:$AS$3267,32,FALSE),"")</f>
        <v>0</v>
      </c>
      <c r="AE70" s="1081" t="str">
        <f>IFERROR(VLOOKUP($I70,'WM-AR'!$I$7:$AS$3267,33,FALSE),"")</f>
        <v/>
      </c>
      <c r="AF70" s="817" t="s">
        <v>3192</v>
      </c>
      <c r="AG70" s="1082" t="s">
        <v>1797</v>
      </c>
      <c r="AH70" s="1082" t="s">
        <v>1797</v>
      </c>
      <c r="AI70" s="769">
        <v>136.72</v>
      </c>
      <c r="AJ70" s="769" t="str">
        <f t="shared" si="10"/>
        <v>M3</v>
      </c>
      <c r="AK70" s="816" t="s">
        <v>3193</v>
      </c>
      <c r="AL70" s="88" t="str">
        <f>IF(AND(ISTEXT($E70),ISTEXT($B70)),"산출기준 &gt;&gt;  "&amp;_xlfn.XLOOKUP($E70,산출기준!$D:$D,산출기준!$E:$E,"매칭실패"),"")</f>
        <v/>
      </c>
    </row>
    <row r="71" spans="1:38" ht="50.1" customHeight="1" outlineLevel="1">
      <c r="B71" s="772"/>
      <c r="C71" s="772"/>
      <c r="D71" s="760"/>
      <c r="E71" s="773"/>
      <c r="F71" s="1086" t="s">
        <v>3190</v>
      </c>
      <c r="G71" s="759" t="str">
        <f t="shared" si="9"/>
        <v xml:space="preserve">Excavation | Soil, Mech. |  | </v>
      </c>
      <c r="H71" s="816" t="s">
        <v>3194</v>
      </c>
      <c r="I71" s="765" t="str">
        <f t="shared" si="4"/>
        <v>A01ZZ001-00013</v>
      </c>
      <c r="J71" s="1081"/>
      <c r="K71" s="1081" t="str">
        <f>IFERROR(VLOOKUP($I71,'WM-AR'!$I$7:$AS$3267,34,FALSE),"")</f>
        <v>M3</v>
      </c>
      <c r="L71" s="1081" t="str">
        <f>IFERROR(VLOOKUP($I71,'WM-AR'!$I$7:$AS$3267,4,FALSE),"")</f>
        <v>Earth Work</v>
      </c>
      <c r="M71" s="1081" t="str">
        <f>IFERROR(VLOOKUP($I71,'WM-AR'!$I$7:$AS$3267,6,FALSE),"")</f>
        <v>-</v>
      </c>
      <c r="N71" s="1081" t="str">
        <f>IFERROR(VLOOKUP($I71,'WM-AR'!$I$7:$AS$3267,8,FALSE),"")</f>
        <v>Excavation</v>
      </c>
      <c r="O71" s="1081" t="str">
        <f>IFERROR(VLOOKUP($I71,'WM-AR'!$I$7:$AS$3267,10,FALSE),"")</f>
        <v>Soil, Mech.</v>
      </c>
      <c r="P71" s="1081">
        <f>IFERROR(VLOOKUP($I71,'WM-AR'!$I$7:$AS$3267,12,FALSE),"")</f>
        <v>0</v>
      </c>
      <c r="Q71" s="1081">
        <f>IFERROR(VLOOKUP($I71,'WM-AR'!$I$7:$AS$3267,14,FALSE),"")</f>
        <v>0</v>
      </c>
      <c r="R71" s="1081">
        <f>IFERROR(VLOOKUP($I71,'WM-AR'!$I$7:$AS$3267,16,FALSE),"")</f>
        <v>0</v>
      </c>
      <c r="S71" s="1081">
        <f>IFERROR(VLOOKUP($I71,'WM-AR'!$I$7:$AS$3267,18,FALSE),"")</f>
        <v>0</v>
      </c>
      <c r="T71" s="1081" t="str">
        <f>IFERROR(VLOOKUP($I71,'WM-AR'!$I$7:$AS$3267,20,FALSE),"")</f>
        <v/>
      </c>
      <c r="U71" s="1081" t="str">
        <f>IFERROR(VLOOKUP($I71,'WM-AR'!$I$7:$AS$3267,22,FALSE),"")</f>
        <v>Manual Excavation Below GWL</v>
      </c>
      <c r="V71" s="1081" t="str">
        <f>IFERROR(VLOOKUP($I71,'WM-AR'!$I$7:$AS$3267,24,FALSE),"")</f>
        <v/>
      </c>
      <c r="W71" s="1081">
        <f>IFERROR(VLOOKUP($I71,'WM-AR'!$I$7:$AS$3267,25,FALSE),"")</f>
        <v>0</v>
      </c>
      <c r="X71" s="1081" t="str">
        <f>IFERROR(VLOOKUP($I71,'WM-AR'!$I$7:$AS$3267,26,FALSE),"")</f>
        <v/>
      </c>
      <c r="Y71" s="1081">
        <f>IFERROR(VLOOKUP($I71,'WM-AR'!$I$7:$AS$3267,27,FALSE),"")</f>
        <v>0</v>
      </c>
      <c r="Z71" s="1081">
        <f>IFERROR(VLOOKUP($I71,'WM-AR'!$I$7:$AS$3267,28,FALSE),"")</f>
        <v>0</v>
      </c>
      <c r="AA71" s="1081">
        <f>IFERROR(VLOOKUP($I71,'WM-AR'!$I$7:$AS$3267,29,FALSE),"")</f>
        <v>0</v>
      </c>
      <c r="AB71" s="1081">
        <f>IFERROR(VLOOKUP($I71,'WM-AR'!$I$7:$AS$3267,30,FALSE),"")</f>
        <v>0</v>
      </c>
      <c r="AC71" s="1081">
        <f>IFERROR(VLOOKUP($I71,'WM-AR'!$I$7:$AS$3267,31,FALSE),"")</f>
        <v>0</v>
      </c>
      <c r="AD71" s="1081">
        <f>IFERROR(VLOOKUP($I71,'WM-AR'!$I$7:$AS$3267,32,FALSE),"")</f>
        <v>0</v>
      </c>
      <c r="AE71" s="1081" t="str">
        <f>IFERROR(VLOOKUP($I71,'WM-AR'!$I$7:$AS$3267,33,FALSE),"")</f>
        <v/>
      </c>
      <c r="AF71" s="817" t="s">
        <v>3195</v>
      </c>
      <c r="AG71" s="1082" t="s">
        <v>1797</v>
      </c>
      <c r="AH71" s="1082" t="s">
        <v>1797</v>
      </c>
      <c r="AI71" s="769">
        <v>0</v>
      </c>
      <c r="AJ71" s="769" t="str">
        <f t="shared" si="10"/>
        <v>M3</v>
      </c>
      <c r="AK71" s="816" t="s">
        <v>3193</v>
      </c>
      <c r="AL71" s="88" t="str">
        <f>IF(AND(ISTEXT($E71),ISTEXT($B71)),"산출기준 &gt;&gt;  "&amp;_xlfn.XLOOKUP($E71,산출기준!$D:$D,산출기준!$E:$E,"매칭실패"),"")</f>
        <v/>
      </c>
    </row>
    <row r="72" spans="1:38" ht="49.9" customHeight="1" outlineLevel="1">
      <c r="B72" s="772"/>
      <c r="C72" s="772"/>
      <c r="D72" s="760"/>
      <c r="E72" s="773"/>
      <c r="F72" s="1086" t="s">
        <v>3196</v>
      </c>
      <c r="G72" s="759" t="str">
        <f t="shared" si="9"/>
        <v xml:space="preserve">Backfill | Re-use, Soil |  | </v>
      </c>
      <c r="H72" s="816" t="s">
        <v>3197</v>
      </c>
      <c r="I72" s="765" t="str">
        <f t="shared" si="4"/>
        <v>A01ZZ003-00001</v>
      </c>
      <c r="J72" s="766"/>
      <c r="K72" s="766" t="str">
        <f>IFERROR(VLOOKUP($I72,'WM-AR'!$I$7:$AS$3267,34,FALSE),"")</f>
        <v>M3</v>
      </c>
      <c r="L72" s="766" t="str">
        <f>IFERROR(VLOOKUP($I72,'WM-AR'!$I$7:$AS$3267,4,FALSE),"")</f>
        <v>Earth Work</v>
      </c>
      <c r="M72" s="766" t="str">
        <f>IFERROR(VLOOKUP($I72,'WM-AR'!$I$7:$AS$3267,6,FALSE),"")</f>
        <v>-</v>
      </c>
      <c r="N72" s="766" t="str">
        <f>IFERROR(VLOOKUP($I72,'WM-AR'!$I$7:$AS$3267,8,FALSE),"")</f>
        <v>Backfill</v>
      </c>
      <c r="O72" s="766" t="str">
        <f>IFERROR(VLOOKUP($I72,'WM-AR'!$I$7:$AS$3267,10,FALSE),"")</f>
        <v>Re-use, Soil</v>
      </c>
      <c r="P72" s="766">
        <f>IFERROR(VLOOKUP($I72,'WM-AR'!$I$7:$AS$3267,12,FALSE),"")</f>
        <v>0</v>
      </c>
      <c r="Q72" s="766">
        <f>IFERROR(VLOOKUP($I72,'WM-AR'!$I$7:$AS$3267,14,FALSE),"")</f>
        <v>0</v>
      </c>
      <c r="R72" s="766">
        <f>IFERROR(VLOOKUP($I72,'WM-AR'!$I$7:$AS$3267,16,FALSE),"")</f>
        <v>0</v>
      </c>
      <c r="S72" s="766">
        <f>IFERROR(VLOOKUP($I72,'WM-AR'!$I$7:$AS$3267,18,FALSE),"")</f>
        <v>0</v>
      </c>
      <c r="T72" s="766" t="str">
        <f>IFERROR(VLOOKUP($I72,'WM-AR'!$I$7:$AS$3267,20,FALSE),"")</f>
        <v/>
      </c>
      <c r="U72" s="766">
        <f>IFERROR(VLOOKUP($I72,'WM-AR'!$I$7:$AS$3267,22,FALSE),"")</f>
        <v>0</v>
      </c>
      <c r="V72" s="766" t="str">
        <f>IFERROR(VLOOKUP($I72,'WM-AR'!$I$7:$AS$3267,24,FALSE),"")</f>
        <v/>
      </c>
      <c r="W72" s="766">
        <f>IFERROR(VLOOKUP($I72,'WM-AR'!$I$7:$AS$3267,25,FALSE),"")</f>
        <v>0</v>
      </c>
      <c r="X72" s="766" t="str">
        <f>IFERROR(VLOOKUP($I72,'WM-AR'!$I$7:$AS$3267,26,FALSE),"")</f>
        <v/>
      </c>
      <c r="Y72" s="766">
        <f>IFERROR(VLOOKUP($I72,'WM-AR'!$I$7:$AS$3267,27,FALSE),"")</f>
        <v>0</v>
      </c>
      <c r="Z72" s="766">
        <f>IFERROR(VLOOKUP($I72,'WM-AR'!$I$7:$AS$3267,28,FALSE),"")</f>
        <v>0</v>
      </c>
      <c r="AA72" s="766">
        <f>IFERROR(VLOOKUP($I72,'WM-AR'!$I$7:$AS$3267,29,FALSE),"")</f>
        <v>0</v>
      </c>
      <c r="AB72" s="766" t="str">
        <f>IFERROR(VLOOKUP($I72,'WM-AR'!$I$7:$AS$3267,30,FALSE),"")</f>
        <v>Compaction=(  )%</v>
      </c>
      <c r="AC72" s="766">
        <f>IFERROR(VLOOKUP($I72,'WM-AR'!$I$7:$AS$3267,31,FALSE),"")</f>
        <v>0</v>
      </c>
      <c r="AD72" s="766">
        <f>IFERROR(VLOOKUP($I72,'WM-AR'!$I$7:$AS$3267,32,FALSE),"")</f>
        <v>0</v>
      </c>
      <c r="AE72" s="766" t="str">
        <f>IFERROR(VLOOKUP($I72,'WM-AR'!$I$7:$AS$3267,33,FALSE),"")</f>
        <v/>
      </c>
      <c r="AF72" s="817" t="s">
        <v>3198</v>
      </c>
      <c r="AG72" s="768" t="s">
        <v>1800</v>
      </c>
      <c r="AH72" s="768" t="s">
        <v>1800</v>
      </c>
      <c r="AI72" s="769">
        <v>37.749000000000002</v>
      </c>
      <c r="AJ72" s="769" t="str">
        <f t="shared" si="10"/>
        <v>M3</v>
      </c>
      <c r="AK72" s="905" t="s">
        <v>3193</v>
      </c>
      <c r="AL72" s="88" t="str">
        <f>IF(AND(ISTEXT($E72),ISTEXT($B72)),"산출기준 &gt;&gt;  "&amp;_xlfn.XLOOKUP($E72,산출기준!$D:$D,산출기준!$E:$E,"매칭실패"),"")</f>
        <v/>
      </c>
    </row>
    <row r="73" spans="1:38" ht="49.9" customHeight="1" outlineLevel="1">
      <c r="B73" s="772"/>
      <c r="C73" s="772"/>
      <c r="D73" s="760"/>
      <c r="E73" s="773"/>
      <c r="F73" s="1086" t="s">
        <v>3199</v>
      </c>
      <c r="G73" s="759" t="str">
        <f t="shared" si="9"/>
        <v xml:space="preserve">Disposal | Soil |  | </v>
      </c>
      <c r="H73" s="816" t="s">
        <v>3200</v>
      </c>
      <c r="I73" s="765" t="str">
        <f t="shared" si="4"/>
        <v>A01ZZ004-00001</v>
      </c>
      <c r="J73" s="766"/>
      <c r="K73" s="766" t="str">
        <f>IFERROR(VLOOKUP($I73,'WM-AR'!$I$7:$AS$3267,34,FALSE),"")</f>
        <v>M3</v>
      </c>
      <c r="L73" s="766" t="str">
        <f>IFERROR(VLOOKUP($I73,'WM-AR'!$I$7:$AS$3267,4,FALSE),"")</f>
        <v>Earth Work</v>
      </c>
      <c r="M73" s="766" t="str">
        <f>IFERROR(VLOOKUP($I73,'WM-AR'!$I$7:$AS$3267,6,FALSE),"")</f>
        <v>-</v>
      </c>
      <c r="N73" s="766" t="str">
        <f>IFERROR(VLOOKUP($I73,'WM-AR'!$I$7:$AS$3267,8,FALSE),"")</f>
        <v>Disposal</v>
      </c>
      <c r="O73" s="766" t="str">
        <f>IFERROR(VLOOKUP($I73,'WM-AR'!$I$7:$AS$3267,10,FALSE),"")</f>
        <v>Soil</v>
      </c>
      <c r="P73" s="766">
        <f>IFERROR(VLOOKUP($I73,'WM-AR'!$I$7:$AS$3267,12,FALSE),"")</f>
        <v>0</v>
      </c>
      <c r="Q73" s="766">
        <f>IFERROR(VLOOKUP($I73,'WM-AR'!$I$7:$AS$3267,14,FALSE),"")</f>
        <v>0</v>
      </c>
      <c r="R73" s="766">
        <f>IFERROR(VLOOKUP($I73,'WM-AR'!$I$7:$AS$3267,16,FALSE),"")</f>
        <v>0</v>
      </c>
      <c r="S73" s="766">
        <f>IFERROR(VLOOKUP($I73,'WM-AR'!$I$7:$AS$3267,18,FALSE),"")</f>
        <v>0</v>
      </c>
      <c r="T73" s="766" t="str">
        <f>IFERROR(VLOOKUP($I73,'WM-AR'!$I$7:$AS$3267,20,FALSE),"")</f>
        <v/>
      </c>
      <c r="U73" s="766">
        <f>IFERROR(VLOOKUP($I73,'WM-AR'!$I$7:$AS$3267,22,FALSE),"")</f>
        <v>0</v>
      </c>
      <c r="V73" s="766" t="str">
        <f>IFERROR(VLOOKUP($I73,'WM-AR'!$I$7:$AS$3267,24,FALSE),"")</f>
        <v/>
      </c>
      <c r="W73" s="766">
        <f>IFERROR(VLOOKUP($I73,'WM-AR'!$I$7:$AS$3267,25,FALSE),"")</f>
        <v>0</v>
      </c>
      <c r="X73" s="766" t="str">
        <f>IFERROR(VLOOKUP($I73,'WM-AR'!$I$7:$AS$3267,26,FALSE),"")</f>
        <v/>
      </c>
      <c r="Y73" s="766">
        <f>IFERROR(VLOOKUP($I73,'WM-AR'!$I$7:$AS$3267,27,FALSE),"")</f>
        <v>0</v>
      </c>
      <c r="Z73" s="766" t="str">
        <f>IFERROR(VLOOKUP($I73,'WM-AR'!$I$7:$AS$3267,28,FALSE),"")</f>
        <v>Disposal Distance=Appx. (  )km from Site</v>
      </c>
      <c r="AA73" s="766">
        <f>IFERROR(VLOOKUP($I73,'WM-AR'!$I$7:$AS$3267,29,FALSE),"")</f>
        <v>0</v>
      </c>
      <c r="AB73" s="766">
        <f>IFERROR(VLOOKUP($I73,'WM-AR'!$I$7:$AS$3267,30,FALSE),"")</f>
        <v>0</v>
      </c>
      <c r="AC73" s="766">
        <f>IFERROR(VLOOKUP($I73,'WM-AR'!$I$7:$AS$3267,31,FALSE),"")</f>
        <v>0</v>
      </c>
      <c r="AD73" s="766">
        <f>IFERROR(VLOOKUP($I73,'WM-AR'!$I$7:$AS$3267,32,FALSE),"")</f>
        <v>0</v>
      </c>
      <c r="AE73" s="766" t="str">
        <f>IFERROR(VLOOKUP($I73,'WM-AR'!$I$7:$AS$3267,33,FALSE),"")</f>
        <v/>
      </c>
      <c r="AF73" s="817" t="s">
        <v>3201</v>
      </c>
      <c r="AG73" s="768" t="s">
        <v>1801</v>
      </c>
      <c r="AH73" s="768" t="s">
        <v>1801</v>
      </c>
      <c r="AI73" s="769">
        <v>98.971000000000004</v>
      </c>
      <c r="AJ73" s="769" t="str">
        <f t="shared" si="10"/>
        <v>M3</v>
      </c>
      <c r="AK73" s="905" t="s">
        <v>3193</v>
      </c>
      <c r="AL73" s="88" t="str">
        <f>IF(AND(ISTEXT($E73),ISTEXT($B73)),"산출기준 &gt;&gt;  "&amp;_xlfn.XLOOKUP($E73,산출기준!$D:$D,산출기준!$E:$E,"매칭실패"),"")</f>
        <v/>
      </c>
    </row>
    <row r="74" spans="1:38" s="85" customFormat="1" ht="35.1" customHeight="1" outlineLevel="1">
      <c r="A74" s="1087"/>
      <c r="B74" s="1088"/>
      <c r="C74" s="1088"/>
      <c r="D74" s="1089"/>
      <c r="E74" s="1090"/>
      <c r="F74" s="1091" t="s">
        <v>3202</v>
      </c>
      <c r="G74" s="1092" t="str">
        <f t="shared" si="9"/>
        <v xml:space="preserve">Lean Concrete (including Form work) |  | 10MPa ≤ F'c (Cylinder Strength) &lt; 15MPa | </v>
      </c>
      <c r="H74" s="1093" t="s">
        <v>3203</v>
      </c>
      <c r="I74" s="1081" t="str">
        <f t="shared" si="4"/>
        <v>A03AD034-00013</v>
      </c>
      <c r="J74" s="1081"/>
      <c r="K74" s="1081" t="str">
        <f>IFERROR(VLOOKUP($I74,'WM-AR'!$I$7:$AS$3267,34,FALSE),"")</f>
        <v>M3</v>
      </c>
      <c r="L74" s="1081" t="str">
        <f>IFERROR(VLOOKUP($I74,'WM-AR'!$I$7:$AS$3267,4,FALSE),"")</f>
        <v>Concrete Work</v>
      </c>
      <c r="M74" s="1081" t="str">
        <f>IFERROR(VLOOKUP($I74,'WM-AR'!$I$7:$AS$3267,6,FALSE),"")</f>
        <v>Substructure Work</v>
      </c>
      <c r="N74" s="1081" t="str">
        <f>IFERROR(VLOOKUP($I74,'WM-AR'!$I$7:$AS$3267,8,FALSE),"")</f>
        <v>Lean Concrete (including Form work)</v>
      </c>
      <c r="O74" s="1081">
        <f>IFERROR(VLOOKUP($I74,'WM-AR'!$I$7:$AS$3267,10,FALSE),"")</f>
        <v>0</v>
      </c>
      <c r="P74" s="1081" t="str">
        <f>IFERROR(VLOOKUP($I74,'WM-AR'!$I$7:$AS$3267,12,FALSE),"")</f>
        <v>Cement Type-1</v>
      </c>
      <c r="Q74" s="1081" t="str">
        <f>IFERROR(VLOOKUP($I74,'WM-AR'!$I$7:$AS$3267,14,FALSE),"")</f>
        <v>10MPa ≤ F'c (Cylinder Strength) &lt; 15MPa</v>
      </c>
      <c r="R74" s="1081">
        <f>IFERROR(VLOOKUP($I74,'WM-AR'!$I$7:$AS$3267,16,FALSE),"")</f>
        <v>0</v>
      </c>
      <c r="S74" s="1081">
        <f>IFERROR(VLOOKUP($I74,'WM-AR'!$I$7:$AS$3267,18,FALSE),"")</f>
        <v>0</v>
      </c>
      <c r="T74" s="1081">
        <f>IFERROR(VLOOKUP($I74,'WM-AR'!$I$7:$AS$3267,20,FALSE),"")</f>
        <v>0</v>
      </c>
      <c r="U74" s="1081">
        <f>IFERROR(VLOOKUP($I74,'WM-AR'!$I$7:$AS$3267,22,FALSE),"")</f>
        <v>0</v>
      </c>
      <c r="V74" s="1081">
        <f>IFERROR(VLOOKUP($I74,'WM-AR'!$I$7:$AS$3267,24,FALSE),"")</f>
        <v>0</v>
      </c>
      <c r="W74" s="1081">
        <f>IFERROR(VLOOKUP($I74,'WM-AR'!$I$7:$AS$3267,25,FALSE),"")</f>
        <v>0</v>
      </c>
      <c r="X74" s="1081" t="str">
        <f>IFERROR(VLOOKUP($I74,'WM-AR'!$I$7:$AS$3267,26,FALSE),"")</f>
        <v/>
      </c>
      <c r="Y74" s="1081">
        <f>IFERROR(VLOOKUP($I74,'WM-AR'!$I$7:$AS$3267,27,FALSE),"")</f>
        <v>0</v>
      </c>
      <c r="Z74" s="1081">
        <f>IFERROR(VLOOKUP($I74,'WM-AR'!$I$7:$AS$3267,28,FALSE),"")</f>
        <v>0</v>
      </c>
      <c r="AA74" s="1081">
        <f>IFERROR(VLOOKUP($I74,'WM-AR'!$I$7:$AS$3267,29,FALSE),"")</f>
        <v>0</v>
      </c>
      <c r="AB74" s="1081">
        <f>IFERROR(VLOOKUP($I74,'WM-AR'!$I$7:$AS$3267,30,FALSE),"")</f>
        <v>0</v>
      </c>
      <c r="AC74" s="1081">
        <f>IFERROR(VLOOKUP($I74,'WM-AR'!$I$7:$AS$3267,31,FALSE),"")</f>
        <v>0</v>
      </c>
      <c r="AD74" s="1081">
        <f>IFERROR(VLOOKUP($I74,'WM-AR'!$I$7:$AS$3267,32,FALSE),"")</f>
        <v>0</v>
      </c>
      <c r="AE74" s="1081" t="str">
        <f>IFERROR(VLOOKUP($I74,'WM-AR'!$I$7:$AS$3267,33,FALSE),"")</f>
        <v/>
      </c>
      <c r="AF74" s="1094" t="s">
        <v>3201</v>
      </c>
      <c r="AG74" s="1095" t="s">
        <v>3204</v>
      </c>
      <c r="AH74" s="1096" t="s">
        <v>3205</v>
      </c>
      <c r="AI74" s="1097">
        <v>0</v>
      </c>
      <c r="AJ74" s="1097" t="str">
        <f t="shared" si="10"/>
        <v>M3</v>
      </c>
      <c r="AK74" s="904" t="s">
        <v>3206</v>
      </c>
      <c r="AL74" s="919"/>
    </row>
    <row r="75" spans="1:38" s="85" customFormat="1" ht="35.1" customHeight="1" outlineLevel="1">
      <c r="A75" s="1087"/>
      <c r="B75" s="1088"/>
      <c r="C75" s="1098"/>
      <c r="D75" s="1089"/>
      <c r="E75" s="1098"/>
      <c r="F75" s="1091" t="s">
        <v>2854</v>
      </c>
      <c r="G75" s="1092" t="str">
        <f t="shared" si="9"/>
        <v xml:space="preserve">PE Sheet (Vapor Barrier) |  |  | </v>
      </c>
      <c r="H75" s="1093" t="s">
        <v>3207</v>
      </c>
      <c r="I75" s="1081" t="str">
        <f t="shared" si="4"/>
        <v>A01ZZ012-00002</v>
      </c>
      <c r="J75" s="766"/>
      <c r="K75" s="766" t="str">
        <f>IFERROR(VLOOKUP($I75,'WM-AR'!$I$7:$AS$3267,34,FALSE),"")</f>
        <v>M2</v>
      </c>
      <c r="L75" s="766" t="str">
        <f>IFERROR(VLOOKUP($I75,'WM-AR'!$I$7:$AS$3267,4,FALSE),"")</f>
        <v>Earth Work</v>
      </c>
      <c r="M75" s="766" t="str">
        <f>IFERROR(VLOOKUP($I75,'WM-AR'!$I$7:$AS$3267,6,FALSE),"")</f>
        <v>-</v>
      </c>
      <c r="N75" s="766" t="str">
        <f>IFERROR(VLOOKUP($I75,'WM-AR'!$I$7:$AS$3267,8,FALSE),"")</f>
        <v>PE Sheet (Vapor Barrier)</v>
      </c>
      <c r="O75" s="766">
        <f>IFERROR(VLOOKUP($I75,'WM-AR'!$I$7:$AS$3267,10,FALSE),"")</f>
        <v>0</v>
      </c>
      <c r="P75" s="766">
        <f>IFERROR(VLOOKUP($I75,'WM-AR'!$I$7:$AS$3267,12,FALSE),"")</f>
        <v>0</v>
      </c>
      <c r="Q75" s="766">
        <f>IFERROR(VLOOKUP($I75,'WM-AR'!$I$7:$AS$3267,14,FALSE),"")</f>
        <v>0</v>
      </c>
      <c r="R75" s="766">
        <f>IFERROR(VLOOKUP($I75,'WM-AR'!$I$7:$AS$3267,16,FALSE),"")</f>
        <v>0</v>
      </c>
      <c r="S75" s="766">
        <f>IFERROR(VLOOKUP($I75,'WM-AR'!$I$7:$AS$3267,18,FALSE),"")</f>
        <v>0</v>
      </c>
      <c r="T75" s="766" t="str">
        <f>IFERROR(VLOOKUP($I75,'WM-AR'!$I$7:$AS$3267,20,FALSE),"")</f>
        <v/>
      </c>
      <c r="U75" s="766">
        <f>IFERROR(VLOOKUP($I75,'WM-AR'!$I$7:$AS$3267,22,FALSE),"")</f>
        <v>0</v>
      </c>
      <c r="V75" s="766" t="str">
        <f>IFERROR(VLOOKUP($I75,'WM-AR'!$I$7:$AS$3267,24,FALSE),"")</f>
        <v>THK ≤ 0.25mm (or 0.01 inch)</v>
      </c>
      <c r="W75" s="766">
        <f>IFERROR(VLOOKUP($I75,'WM-AR'!$I$7:$AS$3267,25,FALSE),"")</f>
        <v>0</v>
      </c>
      <c r="X75" s="766" t="str">
        <f>IFERROR(VLOOKUP($I75,'WM-AR'!$I$7:$AS$3267,26,FALSE),"")</f>
        <v>THK=(  )mm</v>
      </c>
      <c r="Y75" s="766">
        <f>IFERROR(VLOOKUP($I75,'WM-AR'!$I$7:$AS$3267,27,FALSE),"")</f>
        <v>0</v>
      </c>
      <c r="Z75" s="766">
        <f>IFERROR(VLOOKUP($I75,'WM-AR'!$I$7:$AS$3267,28,FALSE),"")</f>
        <v>0</v>
      </c>
      <c r="AA75" s="766">
        <f>IFERROR(VLOOKUP($I75,'WM-AR'!$I$7:$AS$3267,29,FALSE),"")</f>
        <v>0</v>
      </c>
      <c r="AB75" s="766">
        <f>IFERROR(VLOOKUP($I75,'WM-AR'!$I$7:$AS$3267,30,FALSE),"")</f>
        <v>0</v>
      </c>
      <c r="AC75" s="766">
        <f>IFERROR(VLOOKUP($I75,'WM-AR'!$I$7:$AS$3267,31,FALSE),"")</f>
        <v>0</v>
      </c>
      <c r="AD75" s="766">
        <f>IFERROR(VLOOKUP($I75,'WM-AR'!$I$7:$AS$3267,32,FALSE),"")</f>
        <v>0</v>
      </c>
      <c r="AE75" s="766" t="str">
        <f>IFERROR(VLOOKUP($I75,'WM-AR'!$I$7:$AS$3267,33,FALSE),"")</f>
        <v/>
      </c>
      <c r="AF75" s="1094" t="s">
        <v>3208</v>
      </c>
      <c r="AG75" s="1095" t="s">
        <v>1803</v>
      </c>
      <c r="AH75" s="1096" t="s">
        <v>3205</v>
      </c>
      <c r="AI75" s="1097">
        <v>0</v>
      </c>
      <c r="AJ75" s="1097" t="str">
        <f t="shared" si="10"/>
        <v>M2</v>
      </c>
      <c r="AK75" s="904" t="s">
        <v>3206</v>
      </c>
      <c r="AL75" s="85" t="str">
        <f>IF(AND(ISTEXT($E75),ISTEXT($B75)),"산출기준 &gt;&gt;  "&amp;_xlfn.XLOOKUP($E75,산출기준!$D:$D,산출기준!$E:$E,"매칭실패"),"")</f>
        <v/>
      </c>
    </row>
    <row r="76" spans="1:38" s="85" customFormat="1" ht="35.1" customHeight="1" outlineLevel="1">
      <c r="A76" s="1087"/>
      <c r="B76" s="1088"/>
      <c r="C76" s="1090"/>
      <c r="D76" s="1089"/>
      <c r="E76" s="1090"/>
      <c r="F76" s="1091" t="s">
        <v>3209</v>
      </c>
      <c r="G76" s="1092" t="str">
        <f t="shared" si="9"/>
        <v xml:space="preserve">Base Course |  |  | </v>
      </c>
      <c r="H76" s="1093" t="s">
        <v>3210</v>
      </c>
      <c r="I76" s="1081" t="str">
        <f t="shared" si="4"/>
        <v>A01ZZ005-00001</v>
      </c>
      <c r="J76" s="766"/>
      <c r="K76" s="766" t="str">
        <f>IFERROR(VLOOKUP($I76,'WM-AR'!$I$7:$AS$3267,34,FALSE),"")</f>
        <v>M2</v>
      </c>
      <c r="L76" s="766" t="str">
        <f>IFERROR(VLOOKUP($I76,'WM-AR'!$I$7:$AS$3267,4,FALSE),"")</f>
        <v>Earth Work</v>
      </c>
      <c r="M76" s="766" t="str">
        <f>IFERROR(VLOOKUP($I76,'WM-AR'!$I$7:$AS$3267,6,FALSE),"")</f>
        <v>-</v>
      </c>
      <c r="N76" s="766" t="str">
        <f>IFERROR(VLOOKUP($I76,'WM-AR'!$I$7:$AS$3267,8,FALSE),"")</f>
        <v>Base Course</v>
      </c>
      <c r="O76" s="766">
        <f>IFERROR(VLOOKUP($I76,'WM-AR'!$I$7:$AS$3267,10,FALSE),"")</f>
        <v>0</v>
      </c>
      <c r="P76" s="766">
        <f>IFERROR(VLOOKUP($I76,'WM-AR'!$I$7:$AS$3267,12,FALSE),"")</f>
        <v>0</v>
      </c>
      <c r="Q76" s="766">
        <f>IFERROR(VLOOKUP($I76,'WM-AR'!$I$7:$AS$3267,14,FALSE),"")</f>
        <v>0</v>
      </c>
      <c r="R76" s="766">
        <f>IFERROR(VLOOKUP($I76,'WM-AR'!$I$7:$AS$3267,16,FALSE),"")</f>
        <v>0</v>
      </c>
      <c r="S76" s="766">
        <f>IFERROR(VLOOKUP($I76,'WM-AR'!$I$7:$AS$3267,18,FALSE),"")</f>
        <v>0</v>
      </c>
      <c r="T76" s="766">
        <f>IFERROR(VLOOKUP($I76,'WM-AR'!$I$7:$AS$3267,20,FALSE),"")</f>
        <v>0</v>
      </c>
      <c r="U76" s="766">
        <f>IFERROR(VLOOKUP($I76,'WM-AR'!$I$7:$AS$3267,22,FALSE),"")</f>
        <v>0</v>
      </c>
      <c r="V76" s="766" t="str">
        <f>IFERROR(VLOOKUP($I76,'WM-AR'!$I$7:$AS$3267,24,FALSE),"")</f>
        <v>THK≤150mm</v>
      </c>
      <c r="W76" s="766">
        <f>IFERROR(VLOOKUP($I76,'WM-AR'!$I$7:$AS$3267,25,FALSE),"")</f>
        <v>0</v>
      </c>
      <c r="X76" s="766" t="str">
        <f>IFERROR(VLOOKUP($I76,'WM-AR'!$I$7:$AS$3267,26,FALSE),"")</f>
        <v>THK=(  )mm</v>
      </c>
      <c r="Y76" s="766">
        <f>IFERROR(VLOOKUP($I76,'WM-AR'!$I$7:$AS$3267,27,FALSE),"")</f>
        <v>0</v>
      </c>
      <c r="Z76" s="766">
        <f>IFERROR(VLOOKUP($I76,'WM-AR'!$I$7:$AS$3267,28,FALSE),"")</f>
        <v>0</v>
      </c>
      <c r="AA76" s="766" t="str">
        <f>IFERROR(VLOOKUP($I76,'WM-AR'!$I$7:$AS$3267,29,FALSE),"")</f>
        <v>CBR=(  )%</v>
      </c>
      <c r="AB76" s="766">
        <f>IFERROR(VLOOKUP($I76,'WM-AR'!$I$7:$AS$3267,30,FALSE),"")</f>
        <v>0</v>
      </c>
      <c r="AC76" s="766">
        <f>IFERROR(VLOOKUP($I76,'WM-AR'!$I$7:$AS$3267,31,FALSE),"")</f>
        <v>0</v>
      </c>
      <c r="AD76" s="766">
        <f>IFERROR(VLOOKUP($I76,'WM-AR'!$I$7:$AS$3267,32,FALSE),"")</f>
        <v>0</v>
      </c>
      <c r="AE76" s="766" t="str">
        <f>IFERROR(VLOOKUP($I76,'WM-AR'!$I$7:$AS$3267,33,FALSE),"")</f>
        <v/>
      </c>
      <c r="AF76" s="1094" t="s">
        <v>3211</v>
      </c>
      <c r="AG76" s="1095" t="s">
        <v>1803</v>
      </c>
      <c r="AH76" s="1096" t="s">
        <v>3205</v>
      </c>
      <c r="AI76" s="1097">
        <v>0</v>
      </c>
      <c r="AJ76" s="1097" t="str">
        <f t="shared" si="10"/>
        <v>M2</v>
      </c>
      <c r="AK76" s="904" t="s">
        <v>3206</v>
      </c>
      <c r="AL76" s="85" t="str">
        <f>IF(AND(ISTEXT($E76),ISTEXT($B76)),"산출기준 &gt;&gt;  "&amp;_xlfn.XLOOKUP($E76,산출기준!$D:$D,산출기준!$E:$E,"매칭실패"),"")</f>
        <v/>
      </c>
    </row>
    <row r="77" spans="1:38" s="85" customFormat="1" ht="35.1" customHeight="1" outlineLevel="1">
      <c r="A77" s="1087"/>
      <c r="B77" s="1088"/>
      <c r="C77" s="1090"/>
      <c r="D77" s="1089"/>
      <c r="E77" s="1090"/>
      <c r="F77" s="1091" t="s">
        <v>3212</v>
      </c>
      <c r="G77" s="1092" t="str">
        <f t="shared" si="9"/>
        <v xml:space="preserve">Subbase Course |  |  | </v>
      </c>
      <c r="H77" s="1093" t="s">
        <v>3213</v>
      </c>
      <c r="I77" s="1081" t="str">
        <f t="shared" si="4"/>
        <v>A01ZZ006-00001</v>
      </c>
      <c r="J77" s="766"/>
      <c r="K77" s="766" t="str">
        <f>IFERROR(VLOOKUP($I77,'WM-AR'!$I$7:$AS$3267,34,FALSE),"")</f>
        <v>M2</v>
      </c>
      <c r="L77" s="766" t="str">
        <f>IFERROR(VLOOKUP($I77,'WM-AR'!$I$7:$AS$3267,4,FALSE),"")</f>
        <v>Earth Work</v>
      </c>
      <c r="M77" s="766" t="str">
        <f>IFERROR(VLOOKUP($I77,'WM-AR'!$I$7:$AS$3267,6,FALSE),"")</f>
        <v>-</v>
      </c>
      <c r="N77" s="766" t="str">
        <f>IFERROR(VLOOKUP($I77,'WM-AR'!$I$7:$AS$3267,8,FALSE),"")</f>
        <v>Subbase Course</v>
      </c>
      <c r="O77" s="766">
        <f>IFERROR(VLOOKUP($I77,'WM-AR'!$I$7:$AS$3267,10,FALSE),"")</f>
        <v>0</v>
      </c>
      <c r="P77" s="766">
        <f>IFERROR(VLOOKUP($I77,'WM-AR'!$I$7:$AS$3267,12,FALSE),"")</f>
        <v>0</v>
      </c>
      <c r="Q77" s="766">
        <f>IFERROR(VLOOKUP($I77,'WM-AR'!$I$7:$AS$3267,14,FALSE),"")</f>
        <v>0</v>
      </c>
      <c r="R77" s="766">
        <f>IFERROR(VLOOKUP($I77,'WM-AR'!$I$7:$AS$3267,16,FALSE),"")</f>
        <v>0</v>
      </c>
      <c r="S77" s="766">
        <f>IFERROR(VLOOKUP($I77,'WM-AR'!$I$7:$AS$3267,18,FALSE),"")</f>
        <v>0</v>
      </c>
      <c r="T77" s="766" t="str">
        <f>IFERROR(VLOOKUP($I77,'WM-AR'!$I$7:$AS$3267,20,FALSE),"")</f>
        <v>Including Compaction of Sub-Grade</v>
      </c>
      <c r="U77" s="766">
        <f>IFERROR(VLOOKUP($I77,'WM-AR'!$I$7:$AS$3267,22,FALSE),"")</f>
        <v>0</v>
      </c>
      <c r="V77" s="766" t="str">
        <f>IFERROR(VLOOKUP($I77,'WM-AR'!$I$7:$AS$3267,24,FALSE),"")</f>
        <v>THK≤150mm</v>
      </c>
      <c r="W77" s="766">
        <f>IFERROR(VLOOKUP($I77,'WM-AR'!$I$7:$AS$3267,25,FALSE),"")</f>
        <v>0</v>
      </c>
      <c r="X77" s="766" t="str">
        <f>IFERROR(VLOOKUP($I77,'WM-AR'!$I$7:$AS$3267,26,FALSE),"")</f>
        <v>THK=(  )mm</v>
      </c>
      <c r="Y77" s="766">
        <f>IFERROR(VLOOKUP($I77,'WM-AR'!$I$7:$AS$3267,27,FALSE),"")</f>
        <v>0</v>
      </c>
      <c r="Z77" s="766">
        <f>IFERROR(VLOOKUP($I77,'WM-AR'!$I$7:$AS$3267,28,FALSE),"")</f>
        <v>0</v>
      </c>
      <c r="AA77" s="766" t="str">
        <f>IFERROR(VLOOKUP($I77,'WM-AR'!$I$7:$AS$3267,29,FALSE),"")</f>
        <v>CBR=(  )% for Subgrade, (  )% for Subbase</v>
      </c>
      <c r="AB77" s="766" t="str">
        <f>IFERROR(VLOOKUP($I77,'WM-AR'!$I$7:$AS$3267,30,FALSE),"")</f>
        <v>Compaction=(  )% for Subgrade, (  )% for Subbase</v>
      </c>
      <c r="AC77" s="766">
        <f>IFERROR(VLOOKUP($I77,'WM-AR'!$I$7:$AS$3267,31,FALSE),"")</f>
        <v>0</v>
      </c>
      <c r="AD77" s="766">
        <f>IFERROR(VLOOKUP($I77,'WM-AR'!$I$7:$AS$3267,32,FALSE),"")</f>
        <v>0</v>
      </c>
      <c r="AE77" s="766" t="str">
        <f>IFERROR(VLOOKUP($I77,'WM-AR'!$I$7:$AS$3267,33,FALSE),"")</f>
        <v/>
      </c>
      <c r="AF77" s="1094" t="s">
        <v>3214</v>
      </c>
      <c r="AG77" s="1095" t="s">
        <v>1803</v>
      </c>
      <c r="AH77" s="1096" t="s">
        <v>3205</v>
      </c>
      <c r="AI77" s="1097">
        <v>0</v>
      </c>
      <c r="AJ77" s="1097" t="str">
        <f t="shared" si="10"/>
        <v>M2</v>
      </c>
      <c r="AK77" s="904" t="s">
        <v>3206</v>
      </c>
      <c r="AL77" s="85" t="str">
        <f>IF(AND(ISTEXT($E77),ISTEXT($B77)),"산출기준 &gt;&gt;  "&amp;_xlfn.XLOOKUP($E77,산출기준!$D:$D,산출기준!$E:$E,"매칭실패"),"")</f>
        <v/>
      </c>
    </row>
    <row r="78" spans="1:38">
      <c r="B78" s="1127"/>
      <c r="C78" s="1127"/>
      <c r="D78" s="1128"/>
      <c r="E78" s="1129"/>
      <c r="F78" s="1130"/>
      <c r="G78" s="1131" t="s">
        <v>2254</v>
      </c>
      <c r="H78" s="1131"/>
      <c r="I78" s="1130" t="str">
        <f t="shared" si="4"/>
        <v/>
      </c>
      <c r="J78" s="1132"/>
      <c r="K78" s="1132" t="str">
        <f>IFERROR(VLOOKUP($I78,'WM-AR'!$I$7:$AS$3267,34,FALSE),"")</f>
        <v/>
      </c>
      <c r="L78" s="1132" t="str">
        <f>IFERROR(VLOOKUP($I78,'WM-AR'!$I$7:$AS$3267,4,FALSE),"")</f>
        <v/>
      </c>
      <c r="M78" s="1132" t="str">
        <f>IFERROR(VLOOKUP($I78,'WM-AR'!$I$7:$AS$3267,6,FALSE),"")</f>
        <v/>
      </c>
      <c r="N78" s="1132" t="str">
        <f>IFERROR(VLOOKUP($I78,'WM-AR'!$I$7:$AS$3267,8,FALSE),"")</f>
        <v/>
      </c>
      <c r="O78" s="1132" t="str">
        <f>IFERROR(VLOOKUP($I78,'WM-AR'!$I$7:$AS$3267,10,FALSE),"")</f>
        <v/>
      </c>
      <c r="P78" s="1132" t="str">
        <f>IFERROR(VLOOKUP($I78,'WM-AR'!$I$7:$AS$3267,12,FALSE),"")</f>
        <v/>
      </c>
      <c r="Q78" s="1132" t="str">
        <f>IFERROR(VLOOKUP($I78,'WM-AR'!$I$7:$AS$3267,14,FALSE),"")</f>
        <v/>
      </c>
      <c r="R78" s="1132" t="str">
        <f>IFERROR(VLOOKUP($I78,'WM-AR'!$I$7:$AS$3267,16,FALSE),"")</f>
        <v/>
      </c>
      <c r="S78" s="1132" t="str">
        <f>IFERROR(VLOOKUP($I78,'WM-AR'!$I$7:$AS$3267,18,FALSE),"")</f>
        <v/>
      </c>
      <c r="T78" s="1132" t="str">
        <f>IFERROR(VLOOKUP($I78,'WM-AR'!$I$7:$AS$3267,20,FALSE),"")</f>
        <v/>
      </c>
      <c r="U78" s="1132" t="str">
        <f>IFERROR(VLOOKUP($I78,'WM-AR'!$I$7:$AS$3267,22,FALSE),"")</f>
        <v/>
      </c>
      <c r="V78" s="1132" t="str">
        <f>IFERROR(VLOOKUP($I78,'WM-AR'!$I$7:$AS$3267,24,FALSE),"")</f>
        <v/>
      </c>
      <c r="W78" s="1132" t="str">
        <f>IFERROR(VLOOKUP($I78,'WM-AR'!$I$7:$AS$3267,25,FALSE),"")</f>
        <v/>
      </c>
      <c r="X78" s="1132" t="str">
        <f>IFERROR(VLOOKUP($I78,'WM-AR'!$I$7:$AS$3267,26,FALSE),"")</f>
        <v/>
      </c>
      <c r="Y78" s="1132" t="str">
        <f>IFERROR(VLOOKUP($I78,'WM-AR'!$I$7:$AS$3267,27,FALSE),"")</f>
        <v/>
      </c>
      <c r="Z78" s="1132" t="str">
        <f>IFERROR(VLOOKUP($I78,'WM-AR'!$I$7:$AS$3267,28,FALSE),"")</f>
        <v/>
      </c>
      <c r="AA78" s="1132" t="str">
        <f>IFERROR(VLOOKUP($I78,'WM-AR'!$I$7:$AS$3267,29,FALSE),"")</f>
        <v/>
      </c>
      <c r="AB78" s="1132" t="str">
        <f>IFERROR(VLOOKUP($I78,'WM-AR'!$I$7:$AS$3267,30,FALSE),"")</f>
        <v/>
      </c>
      <c r="AC78" s="1132" t="str">
        <f>IFERROR(VLOOKUP($I78,'WM-AR'!$I$7:$AS$3267,31,FALSE),"")</f>
        <v/>
      </c>
      <c r="AD78" s="1132" t="str">
        <f>IFERROR(VLOOKUP($I78,'WM-AR'!$I$7:$AS$3267,32,FALSE),"")</f>
        <v/>
      </c>
      <c r="AE78" s="1132" t="str">
        <f>IFERROR(VLOOKUP($I78,'WM-AR'!$I$7:$AS$3267,33,FALSE),"")</f>
        <v/>
      </c>
      <c r="AF78" s="1133"/>
      <c r="AG78" s="1134"/>
      <c r="AH78" s="1134"/>
      <c r="AI78" s="1135"/>
      <c r="AJ78" s="1135" t="str">
        <f t="shared" si="10"/>
        <v/>
      </c>
      <c r="AK78" s="1136"/>
      <c r="AL78" s="88" t="str">
        <f>IF(AND(ISTEXT($E78),ISTEXT($B78)),"산출기준 &gt;&gt;  "&amp;_xlfn.XLOOKUP($E78,산출기준!$D:$D,산출기준!$E:$E,"매칭실패"),"")</f>
        <v/>
      </c>
    </row>
    <row r="79" spans="1:38">
      <c r="B79" s="1111"/>
      <c r="C79" s="1111"/>
      <c r="D79" s="787"/>
      <c r="E79" s="706"/>
      <c r="F79" s="712"/>
      <c r="G79" s="843"/>
      <c r="H79" s="843"/>
      <c r="I79" s="712" t="str">
        <f t="shared" si="4"/>
        <v/>
      </c>
      <c r="J79" s="714"/>
      <c r="K79" s="714" t="str">
        <f>IFERROR(VLOOKUP($I79,'WM-AR'!$I$7:$AS$3267,34,FALSE),"")</f>
        <v/>
      </c>
      <c r="L79" s="714" t="str">
        <f>IFERROR(VLOOKUP($I79,'WM-AR'!$I$7:$AS$3267,4,FALSE),"")</f>
        <v/>
      </c>
      <c r="M79" s="714" t="str">
        <f>IFERROR(VLOOKUP($I79,'WM-AR'!$I$7:$AS$3267,6,FALSE),"")</f>
        <v/>
      </c>
      <c r="N79" s="714" t="str">
        <f>IFERROR(VLOOKUP($I79,'WM-AR'!$I$7:$AS$3267,8,FALSE),"")</f>
        <v/>
      </c>
      <c r="O79" s="714" t="str">
        <f>IFERROR(VLOOKUP($I79,'WM-AR'!$I$7:$AS$3267,10,FALSE),"")</f>
        <v/>
      </c>
      <c r="P79" s="714" t="str">
        <f>IFERROR(VLOOKUP($I79,'WM-AR'!$I$7:$AS$3267,12,FALSE),"")</f>
        <v/>
      </c>
      <c r="Q79" s="714" t="str">
        <f>IFERROR(VLOOKUP($I79,'WM-AR'!$I$7:$AS$3267,14,FALSE),"")</f>
        <v/>
      </c>
      <c r="R79" s="714" t="str">
        <f>IFERROR(VLOOKUP($I79,'WM-AR'!$I$7:$AS$3267,16,FALSE),"")</f>
        <v/>
      </c>
      <c r="S79" s="714" t="str">
        <f>IFERROR(VLOOKUP($I79,'WM-AR'!$I$7:$AS$3267,18,FALSE),"")</f>
        <v/>
      </c>
      <c r="T79" s="714" t="str">
        <f>IFERROR(VLOOKUP($I79,'WM-AR'!$I$7:$AS$3267,20,FALSE),"")</f>
        <v/>
      </c>
      <c r="U79" s="714" t="str">
        <f>IFERROR(VLOOKUP($I79,'WM-AR'!$I$7:$AS$3267,22,FALSE),"")</f>
        <v/>
      </c>
      <c r="V79" s="714" t="str">
        <f>IFERROR(VLOOKUP($I79,'WM-AR'!$I$7:$AS$3267,24,FALSE),"")</f>
        <v/>
      </c>
      <c r="W79" s="714" t="str">
        <f>IFERROR(VLOOKUP($I79,'WM-AR'!$I$7:$AS$3267,25,FALSE),"")</f>
        <v/>
      </c>
      <c r="X79" s="714" t="str">
        <f>IFERROR(VLOOKUP($I79,'WM-AR'!$I$7:$AS$3267,26,FALSE),"")</f>
        <v/>
      </c>
      <c r="Y79" s="714" t="str">
        <f>IFERROR(VLOOKUP($I79,'WM-AR'!$I$7:$AS$3267,27,FALSE),"")</f>
        <v/>
      </c>
      <c r="Z79" s="714" t="str">
        <f>IFERROR(VLOOKUP($I79,'WM-AR'!$I$7:$AS$3267,28,FALSE),"")</f>
        <v/>
      </c>
      <c r="AA79" s="714" t="str">
        <f>IFERROR(VLOOKUP($I79,'WM-AR'!$I$7:$AS$3267,29,FALSE),"")</f>
        <v/>
      </c>
      <c r="AB79" s="714" t="str">
        <f>IFERROR(VLOOKUP($I79,'WM-AR'!$I$7:$AS$3267,30,FALSE),"")</f>
        <v/>
      </c>
      <c r="AC79" s="714" t="str">
        <f>IFERROR(VLOOKUP($I79,'WM-AR'!$I$7:$AS$3267,31,FALSE),"")</f>
        <v/>
      </c>
      <c r="AD79" s="714" t="str">
        <f>IFERROR(VLOOKUP($I79,'WM-AR'!$I$7:$AS$3267,32,FALSE),"")</f>
        <v/>
      </c>
      <c r="AE79" s="714" t="str">
        <f>IFERROR(VLOOKUP($I79,'WM-AR'!$I$7:$AS$3267,33,FALSE),"")</f>
        <v/>
      </c>
      <c r="AF79" s="839"/>
      <c r="AG79" s="852"/>
      <c r="AH79" s="852"/>
      <c r="AI79" s="854"/>
      <c r="AJ79" s="854" t="str">
        <f t="shared" si="10"/>
        <v/>
      </c>
      <c r="AK79" s="1114"/>
      <c r="AL79" s="88" t="str">
        <f>IF(AND(ISTEXT($E79),ISTEXT($B79)),"산출기준 &gt;&gt;  "&amp;_xlfn.XLOOKUP($E79,산출기준!$D:$D,산출기준!$E:$E,"매칭실패"),"")</f>
        <v/>
      </c>
    </row>
    <row r="80" spans="1:38">
      <c r="B80" s="1116"/>
      <c r="C80" s="1116"/>
      <c r="D80" s="1117"/>
      <c r="E80" s="1118"/>
      <c r="F80" s="1119"/>
      <c r="G80" s="1120"/>
      <c r="H80" s="1120"/>
      <c r="I80" s="1119" t="str">
        <f t="shared" si="4"/>
        <v/>
      </c>
      <c r="J80" s="1121"/>
      <c r="K80" s="1121" t="str">
        <f>IFERROR(VLOOKUP($I80,'WM-AR'!$I$7:$AS$3267,34,FALSE),"")</f>
        <v/>
      </c>
      <c r="L80" s="1121" t="str">
        <f>IFERROR(VLOOKUP($I80,'WM-AR'!$I$7:$AS$3267,4,FALSE),"")</f>
        <v/>
      </c>
      <c r="M80" s="1121" t="str">
        <f>IFERROR(VLOOKUP($I80,'WM-AR'!$I$7:$AS$3267,6,FALSE),"")</f>
        <v/>
      </c>
      <c r="N80" s="1121" t="str">
        <f>IFERROR(VLOOKUP($I80,'WM-AR'!$I$7:$AS$3267,8,FALSE),"")</f>
        <v/>
      </c>
      <c r="O80" s="1121" t="str">
        <f>IFERROR(VLOOKUP($I80,'WM-AR'!$I$7:$AS$3267,10,FALSE),"")</f>
        <v/>
      </c>
      <c r="P80" s="1121" t="str">
        <f>IFERROR(VLOOKUP($I80,'WM-AR'!$I$7:$AS$3267,12,FALSE),"")</f>
        <v/>
      </c>
      <c r="Q80" s="1121" t="str">
        <f>IFERROR(VLOOKUP($I80,'WM-AR'!$I$7:$AS$3267,14,FALSE),"")</f>
        <v/>
      </c>
      <c r="R80" s="1121" t="str">
        <f>IFERROR(VLOOKUP($I80,'WM-AR'!$I$7:$AS$3267,16,FALSE),"")</f>
        <v/>
      </c>
      <c r="S80" s="1121" t="str">
        <f>IFERROR(VLOOKUP($I80,'WM-AR'!$I$7:$AS$3267,18,FALSE),"")</f>
        <v/>
      </c>
      <c r="T80" s="1121" t="str">
        <f>IFERROR(VLOOKUP($I80,'WM-AR'!$I$7:$AS$3267,20,FALSE),"")</f>
        <v/>
      </c>
      <c r="U80" s="1121" t="str">
        <f>IFERROR(VLOOKUP($I80,'WM-AR'!$I$7:$AS$3267,22,FALSE),"")</f>
        <v/>
      </c>
      <c r="V80" s="1121" t="str">
        <f>IFERROR(VLOOKUP($I80,'WM-AR'!$I$7:$AS$3267,24,FALSE),"")</f>
        <v/>
      </c>
      <c r="W80" s="1121" t="str">
        <f>IFERROR(VLOOKUP($I80,'WM-AR'!$I$7:$AS$3267,25,FALSE),"")</f>
        <v/>
      </c>
      <c r="X80" s="1121" t="str">
        <f>IFERROR(VLOOKUP($I80,'WM-AR'!$I$7:$AS$3267,26,FALSE),"")</f>
        <v/>
      </c>
      <c r="Y80" s="1121" t="str">
        <f>IFERROR(VLOOKUP($I80,'WM-AR'!$I$7:$AS$3267,27,FALSE),"")</f>
        <v/>
      </c>
      <c r="Z80" s="1121" t="str">
        <f>IFERROR(VLOOKUP($I80,'WM-AR'!$I$7:$AS$3267,28,FALSE),"")</f>
        <v/>
      </c>
      <c r="AA80" s="1121" t="str">
        <f>IFERROR(VLOOKUP($I80,'WM-AR'!$I$7:$AS$3267,29,FALSE),"")</f>
        <v/>
      </c>
      <c r="AB80" s="1121" t="str">
        <f>IFERROR(VLOOKUP($I80,'WM-AR'!$I$7:$AS$3267,30,FALSE),"")</f>
        <v/>
      </c>
      <c r="AC80" s="1121" t="str">
        <f>IFERROR(VLOOKUP($I80,'WM-AR'!$I$7:$AS$3267,31,FALSE),"")</f>
        <v/>
      </c>
      <c r="AD80" s="1121" t="str">
        <f>IFERROR(VLOOKUP($I80,'WM-AR'!$I$7:$AS$3267,32,FALSE),"")</f>
        <v/>
      </c>
      <c r="AE80" s="1121" t="str">
        <f>IFERROR(VLOOKUP($I80,'WM-AR'!$I$7:$AS$3267,33,FALSE),"")</f>
        <v/>
      </c>
      <c r="AF80" s="1122"/>
      <c r="AG80" s="1123"/>
      <c r="AH80" s="1123"/>
      <c r="AI80" s="1124"/>
      <c r="AJ80" s="1124" t="str">
        <f t="shared" si="10"/>
        <v/>
      </c>
      <c r="AK80" s="1125"/>
      <c r="AL80" s="88" t="str">
        <f>IF(AND(ISTEXT($E80),ISTEXT($B80)),"산출기준 &gt;&gt;  "&amp;_xlfn.XLOOKUP($E80,산출기준!$D:$D,산출기준!$E:$E,"매칭실패"),"")</f>
        <v/>
      </c>
    </row>
    <row r="81" spans="1:38" s="658" customFormat="1" ht="19.899999999999999" customHeight="1">
      <c r="B81" s="635"/>
      <c r="C81" s="1068"/>
      <c r="D81" s="1069"/>
      <c r="E81" s="1068"/>
      <c r="F81" s="1068"/>
      <c r="G81" s="1070"/>
      <c r="H81" s="1070"/>
      <c r="I81" s="1071" t="str">
        <f t="shared" si="4"/>
        <v/>
      </c>
      <c r="J81" s="1071"/>
      <c r="K81" s="1071"/>
      <c r="L81" s="1071"/>
      <c r="M81" s="1071"/>
      <c r="N81" s="1071"/>
      <c r="O81" s="1071"/>
      <c r="P81" s="1071"/>
      <c r="Q81" s="1071"/>
      <c r="R81" s="1071"/>
      <c r="S81" s="1071"/>
      <c r="T81" s="1071"/>
      <c r="U81" s="1071"/>
      <c r="V81" s="1071"/>
      <c r="W81" s="1071"/>
      <c r="X81" s="1071"/>
      <c r="Y81" s="1071"/>
      <c r="Z81" s="1071"/>
      <c r="AA81" s="1071"/>
      <c r="AB81" s="1071"/>
      <c r="AC81" s="1071"/>
      <c r="AD81" s="1071"/>
      <c r="AE81" s="1071"/>
      <c r="AF81" s="1072"/>
      <c r="AG81" s="1072"/>
      <c r="AH81" s="1072"/>
      <c r="AI81" s="1072"/>
      <c r="AJ81" s="1072"/>
      <c r="AK81" s="1073"/>
      <c r="AL81" s="658" t="str">
        <f>IF(AND(ISTEXT($E81),ISTEXT($B81)),"산출기준 &gt;&gt;  "&amp;_xlfn.XLOOKUP($E81,산출기준!$D:$D,산출기준!$E:$E,"매칭실패"),"")</f>
        <v/>
      </c>
    </row>
    <row r="82" spans="1:38" s="658" customFormat="1" ht="19.899999999999999" customHeight="1">
      <c r="C82" s="648" t="s">
        <v>3183</v>
      </c>
      <c r="D82" s="1074"/>
      <c r="E82" s="648"/>
      <c r="F82" s="646" t="s">
        <v>3249</v>
      </c>
      <c r="G82" s="1057"/>
      <c r="H82" s="1057"/>
      <c r="I82" s="652" t="str">
        <f t="shared" si="4"/>
        <v/>
      </c>
      <c r="J82" s="652"/>
      <c r="K82" s="653"/>
      <c r="L82" s="653"/>
      <c r="M82" s="653"/>
      <c r="N82" s="653"/>
      <c r="O82" s="653"/>
      <c r="P82" s="653"/>
      <c r="Q82" s="653"/>
      <c r="R82" s="653"/>
      <c r="S82" s="653"/>
      <c r="T82" s="653"/>
      <c r="U82" s="653"/>
      <c r="V82" s="653"/>
      <c r="W82" s="653"/>
      <c r="X82" s="653"/>
      <c r="Y82" s="653"/>
      <c r="Z82" s="653"/>
      <c r="AA82" s="653"/>
      <c r="AB82" s="653"/>
      <c r="AC82" s="653"/>
      <c r="AD82" s="653"/>
      <c r="AE82" s="653"/>
      <c r="AF82" s="656"/>
      <c r="AG82" s="656"/>
      <c r="AH82" s="656"/>
      <c r="AI82" s="656"/>
      <c r="AJ82" s="656"/>
      <c r="AK82" s="1075"/>
      <c r="AL82" s="658" t="str">
        <f>IF(AND(ISTEXT($E82),ISTEXT($B82)),"산출기준 &gt;&gt;  "&amp;_xlfn.XLOOKUP($E82,산출기준!$D:$D,산출기준!$E:$E,"매칭실패"),"")</f>
        <v/>
      </c>
    </row>
    <row r="83" spans="1:38" ht="19.899999999999999" customHeight="1">
      <c r="B83" s="658"/>
      <c r="C83" s="648"/>
      <c r="D83" s="1074"/>
      <c r="E83" s="648"/>
      <c r="F83" s="648"/>
      <c r="G83" s="1076"/>
      <c r="H83" s="1076"/>
      <c r="I83" s="805" t="str">
        <f t="shared" si="4"/>
        <v/>
      </c>
      <c r="J83" s="805"/>
      <c r="K83" s="805"/>
      <c r="L83" s="805"/>
      <c r="M83" s="805"/>
      <c r="N83" s="805"/>
      <c r="O83" s="805"/>
      <c r="P83" s="805"/>
      <c r="Q83" s="805"/>
      <c r="R83" s="805"/>
      <c r="S83" s="805"/>
      <c r="T83" s="805"/>
      <c r="U83" s="805"/>
      <c r="V83" s="805"/>
      <c r="W83" s="805"/>
      <c r="X83" s="805"/>
      <c r="Y83" s="805"/>
      <c r="Z83" s="805"/>
      <c r="AA83" s="805"/>
      <c r="AB83" s="805"/>
      <c r="AC83" s="805"/>
      <c r="AD83" s="805"/>
      <c r="AE83" s="805"/>
      <c r="AF83" s="802"/>
      <c r="AG83" s="802"/>
      <c r="AH83" s="802"/>
      <c r="AI83" s="802"/>
      <c r="AJ83" s="802"/>
      <c r="AK83" s="1077"/>
      <c r="AL83" s="88" t="str">
        <f>IF(AND(ISTEXT($E83),ISTEXT($B83)),"산출기준 &gt;&gt;  "&amp;_xlfn.XLOOKUP($E83,산출기준!$D:$D,산출기준!$E:$E,"매칭실패"),"")</f>
        <v/>
      </c>
    </row>
    <row r="84" spans="1:38" ht="34.9" customHeight="1">
      <c r="B84" s="808" t="str" cm="1">
        <f t="array" aca="1" ref="B84" ca="1">_xlfn.IFNA(INDIRECT("Family_표준_구성도!B"&amp;MATCH(F84,INDIRECT("Family_표준_구성도!"&amp;"C:C"),0)),"")</f>
        <v>4.1.1.3.1</v>
      </c>
      <c r="C84" s="668" t="s">
        <v>2016</v>
      </c>
      <c r="D84" s="1078"/>
      <c r="E84" s="668" t="s">
        <v>1786</v>
      </c>
      <c r="F84" s="811" t="s">
        <v>758</v>
      </c>
      <c r="G84" s="811"/>
      <c r="H84" s="1079"/>
      <c r="I84" s="674" t="str">
        <f t="shared" si="4"/>
        <v/>
      </c>
      <c r="J84" s="674"/>
      <c r="K84" s="674"/>
      <c r="L84" s="674"/>
      <c r="M84" s="674"/>
      <c r="N84" s="675"/>
      <c r="O84" s="676"/>
      <c r="P84" s="677"/>
      <c r="Q84" s="677"/>
      <c r="R84" s="677"/>
      <c r="S84" s="677"/>
      <c r="T84" s="677"/>
      <c r="U84" s="677"/>
      <c r="V84" s="678"/>
      <c r="W84" s="679"/>
      <c r="X84" s="679"/>
      <c r="Y84" s="679"/>
      <c r="Z84" s="679"/>
      <c r="AA84" s="679"/>
      <c r="AB84" s="679"/>
      <c r="AC84" s="679"/>
      <c r="AD84" s="679"/>
      <c r="AE84" s="679"/>
      <c r="AF84" s="902" t="s">
        <v>3250</v>
      </c>
      <c r="AG84" s="682"/>
      <c r="AH84" s="682"/>
      <c r="AI84" s="682"/>
      <c r="AJ84" s="682"/>
      <c r="AK84" s="676"/>
      <c r="AL84" s="88" t="str">
        <f ca="1">IF(AND(ISTEXT($E84),ISTEXT($B84)),"산출기준 &gt;&gt;  "&amp;_xlfn.XLOOKUP($E84,산출기준!$D:$D,산출기준!$E:$E,"매칭실패"),"")</f>
        <v>산출기준 &gt;&gt;  [ Mat, Mass ]</v>
      </c>
    </row>
    <row r="85" spans="1:38" ht="64.5" customHeight="1" outlineLevel="1">
      <c r="B85" s="772"/>
      <c r="C85" s="772"/>
      <c r="D85" s="760"/>
      <c r="E85" s="773"/>
      <c r="F85" s="1080" t="s">
        <v>2671</v>
      </c>
      <c r="G85" s="759" t="str">
        <f t="shared" ref="G85:G97" si="11">IF(IF(N85=0,"",N85)&amp;" | "&amp;IF(O85=0,"",O85)&amp;" | "&amp;IF(Q85=0,"",Q85)&amp;" | "&amp;IF(R85=0,"",R85)=" |  |  | ","",IF(N85=0,"",N85)&amp;" | "&amp;IF(O85=0,"",O85)&amp;" | "&amp;IF(Q85=0,"",Q85)&amp;" | "&amp;IF(R85=0,"",R85))</f>
        <v xml:space="preserve">Structural Concrete |  | 25MPa ≤ F'c (Cylinder Strength) &lt; 30MPa | </v>
      </c>
      <c r="H85" s="816" t="s">
        <v>3251</v>
      </c>
      <c r="I85" s="765" t="str">
        <f t="shared" si="4"/>
        <v>A03AE032-00022</v>
      </c>
      <c r="J85" s="766"/>
      <c r="K85" s="766" t="str">
        <f>IFERROR(VLOOKUP($I85,'WM-AR'!$I$7:$AS$3267,34,FALSE),"")</f>
        <v>M3</v>
      </c>
      <c r="L85" s="766" t="str">
        <f>IFERROR(VLOOKUP($I85,'WM-AR'!$I$7:$AS$3267,4,FALSE),"")</f>
        <v>Concrete Work</v>
      </c>
      <c r="M85" s="766" t="str">
        <f>IFERROR(VLOOKUP($I85,'WM-AR'!$I$7:$AS$3267,6,FALSE),"")</f>
        <v>Mass Concrete Work</v>
      </c>
      <c r="N85" s="766" t="str">
        <f>IFERROR(VLOOKUP($I85,'WM-AR'!$I$7:$AS$3267,8,FALSE),"")</f>
        <v>Structural Concrete</v>
      </c>
      <c r="O85" s="766">
        <f>IFERROR(VLOOKUP($I85,'WM-AR'!$I$7:$AS$3267,10,FALSE),"")</f>
        <v>0</v>
      </c>
      <c r="P85" s="766" t="str">
        <f>IFERROR(VLOOKUP($I85,'WM-AR'!$I$7:$AS$3267,12,FALSE),"")</f>
        <v>Cement Type-1</v>
      </c>
      <c r="Q85" s="766" t="str">
        <f>IFERROR(VLOOKUP($I85,'WM-AR'!$I$7:$AS$3267,14,FALSE),"")</f>
        <v>25MPa ≤ F'c (Cylinder Strength) &lt; 30MPa</v>
      </c>
      <c r="R85" s="766">
        <f>IFERROR(VLOOKUP($I85,'WM-AR'!$I$7:$AS$3267,16,FALSE),"")</f>
        <v>0</v>
      </c>
      <c r="S85" s="766">
        <f>IFERROR(VLOOKUP($I85,'WM-AR'!$I$7:$AS$3267,18,FALSE),"")</f>
        <v>0</v>
      </c>
      <c r="T85" s="766" t="str">
        <f>IFERROR(VLOOKUP($I85,'WM-AR'!$I$7:$AS$3267,20,FALSE),"")</f>
        <v>Including Concrete Temperature Control (Pile Cooling &amp; Curing), Max Temperature of Concrete : 30℃</v>
      </c>
      <c r="U85" s="766">
        <f>IFERROR(VLOOKUP($I85,'WM-AR'!$I$7:$AS$3267,22,FALSE),"")</f>
        <v>0</v>
      </c>
      <c r="V85" s="766" t="str">
        <f>IFERROR(VLOOKUP($I85,'WM-AR'!$I$7:$AS$3267,24,FALSE),"")</f>
        <v/>
      </c>
      <c r="W85" s="766">
        <f>IFERROR(VLOOKUP($I85,'WM-AR'!$I$7:$AS$3267,25,FALSE),"")</f>
        <v>0</v>
      </c>
      <c r="X85" s="766" t="str">
        <f>IFERROR(VLOOKUP($I85,'WM-AR'!$I$7:$AS$3267,26,FALSE),"")</f>
        <v/>
      </c>
      <c r="Y85" s="766">
        <f>IFERROR(VLOOKUP($I85,'WM-AR'!$I$7:$AS$3267,27,FALSE),"")</f>
        <v>0</v>
      </c>
      <c r="Z85" s="766">
        <f>IFERROR(VLOOKUP($I85,'WM-AR'!$I$7:$AS$3267,28,FALSE),"")</f>
        <v>0</v>
      </c>
      <c r="AA85" s="766">
        <f>IFERROR(VLOOKUP($I85,'WM-AR'!$I$7:$AS$3267,29,FALSE),"")</f>
        <v>0</v>
      </c>
      <c r="AB85" s="766">
        <f>IFERROR(VLOOKUP($I85,'WM-AR'!$I$7:$AS$3267,30,FALSE),"")</f>
        <v>0</v>
      </c>
      <c r="AC85" s="766">
        <f>IFERROR(VLOOKUP($I85,'WM-AR'!$I$7:$AS$3267,31,FALSE),"")</f>
        <v>0</v>
      </c>
      <c r="AD85" s="766">
        <f>IFERROR(VLOOKUP($I85,'WM-AR'!$I$7:$AS$3267,32,FALSE),"")</f>
        <v>0</v>
      </c>
      <c r="AE85" s="766" t="str">
        <f>IFERROR(VLOOKUP($I85,'WM-AR'!$I$7:$AS$3267,33,FALSE),"")</f>
        <v/>
      </c>
      <c r="AF85" s="817" t="s">
        <v>3252</v>
      </c>
      <c r="AG85" s="768" t="s">
        <v>1985</v>
      </c>
      <c r="AH85" s="768" t="s">
        <v>1985</v>
      </c>
      <c r="AI85" s="769"/>
      <c r="AJ85" s="769" t="str">
        <f t="shared" ref="AJ85:AJ100" si="12">K85</f>
        <v>M3</v>
      </c>
      <c r="AK85" s="905"/>
      <c r="AL85" s="88" t="str">
        <f>IF(AND(ISTEXT($E85),ISTEXT($B85)),"산출기준 &gt;&gt;  "&amp;_xlfn.XLOOKUP($E85,산출기준!$D:$D,산출기준!$E:$E,"매칭실패"),"")</f>
        <v/>
      </c>
    </row>
    <row r="86" spans="1:38" ht="49.9" customHeight="1" outlineLevel="1">
      <c r="B86" s="772"/>
      <c r="C86" s="772"/>
      <c r="D86" s="760"/>
      <c r="E86" s="773"/>
      <c r="F86" s="1083" t="s">
        <v>2674</v>
      </c>
      <c r="G86" s="759" t="str">
        <f t="shared" si="11"/>
        <v xml:space="preserve">Rebar Work | Deformed Bar (Non-Coat.) | 400MPa&lt;Fy≤470MPa | </v>
      </c>
      <c r="H86" s="816" t="s">
        <v>3253</v>
      </c>
      <c r="I86" s="765" t="str">
        <f t="shared" si="4"/>
        <v>A03AE037-00002</v>
      </c>
      <c r="J86" s="766"/>
      <c r="K86" s="766" t="str">
        <f>IFERROR(VLOOKUP($I86,'WM-AR'!$I$7:$AS$3267,34,FALSE),"")</f>
        <v>TON</v>
      </c>
      <c r="L86" s="766" t="str">
        <f>IFERROR(VLOOKUP($I86,'WM-AR'!$I$7:$AS$3267,4,FALSE),"")</f>
        <v>Concrete Work</v>
      </c>
      <c r="M86" s="766" t="str">
        <f>IFERROR(VLOOKUP($I86,'WM-AR'!$I$7:$AS$3267,6,FALSE),"")</f>
        <v>Mass Concrete Work</v>
      </c>
      <c r="N86" s="766" t="str">
        <f>IFERROR(VLOOKUP($I86,'WM-AR'!$I$7:$AS$3267,8,FALSE),"")</f>
        <v>Rebar Work</v>
      </c>
      <c r="O86" s="766" t="str">
        <f>IFERROR(VLOOKUP($I86,'WM-AR'!$I$7:$AS$3267,10,FALSE),"")</f>
        <v>Deformed Bar (Non-Coat.)</v>
      </c>
      <c r="P86" s="766">
        <f>IFERROR(VLOOKUP($I86,'WM-AR'!$I$7:$AS$3267,12,FALSE),"")</f>
        <v>0</v>
      </c>
      <c r="Q86" s="766" t="str">
        <f>IFERROR(VLOOKUP($I86,'WM-AR'!$I$7:$AS$3267,14,FALSE),"")</f>
        <v>400MPa&lt;Fy≤470MPa</v>
      </c>
      <c r="R86" s="766">
        <f>IFERROR(VLOOKUP($I86,'WM-AR'!$I$7:$AS$3267,16,FALSE),"")</f>
        <v>0</v>
      </c>
      <c r="S86" s="766">
        <f>IFERROR(VLOOKUP($I86,'WM-AR'!$I$7:$AS$3267,18,FALSE),"")</f>
        <v>0</v>
      </c>
      <c r="T86" s="766" t="str">
        <f>IFERROR(VLOOKUP($I86,'WM-AR'!$I$7:$AS$3267,20,FALSE),"")</f>
        <v/>
      </c>
      <c r="U86" s="766">
        <f>IFERROR(VLOOKUP($I86,'WM-AR'!$I$7:$AS$3267,22,FALSE),"")</f>
        <v>0</v>
      </c>
      <c r="V86" s="766" t="str">
        <f>IFERROR(VLOOKUP($I86,'WM-AR'!$I$7:$AS$3267,24,FALSE),"")</f>
        <v/>
      </c>
      <c r="W86" s="766">
        <f>IFERROR(VLOOKUP($I86,'WM-AR'!$I$7:$AS$3267,25,FALSE),"")</f>
        <v>0</v>
      </c>
      <c r="X86" s="766" t="str">
        <f>IFERROR(VLOOKUP($I86,'WM-AR'!$I$7:$AS$3267,26,FALSE),"")</f>
        <v/>
      </c>
      <c r="Y86" s="766">
        <f>IFERROR(VLOOKUP($I86,'WM-AR'!$I$7:$AS$3267,27,FALSE),"")</f>
        <v>0</v>
      </c>
      <c r="Z86" s="766">
        <f>IFERROR(VLOOKUP($I86,'WM-AR'!$I$7:$AS$3267,28,FALSE),"")</f>
        <v>0</v>
      </c>
      <c r="AA86" s="766">
        <f>IFERROR(VLOOKUP($I86,'WM-AR'!$I$7:$AS$3267,29,FALSE),"")</f>
        <v>0</v>
      </c>
      <c r="AB86" s="766">
        <f>IFERROR(VLOOKUP($I86,'WM-AR'!$I$7:$AS$3267,30,FALSE),"")</f>
        <v>0</v>
      </c>
      <c r="AC86" s="766">
        <f>IFERROR(VLOOKUP($I86,'WM-AR'!$I$7:$AS$3267,31,FALSE),"")</f>
        <v>0</v>
      </c>
      <c r="AD86" s="766">
        <f>IFERROR(VLOOKUP($I86,'WM-AR'!$I$7:$AS$3267,32,FALSE),"")</f>
        <v>0</v>
      </c>
      <c r="AE86" s="766" t="str">
        <f>IFERROR(VLOOKUP($I86,'WM-AR'!$I$7:$AS$3267,33,FALSE),"")</f>
        <v/>
      </c>
      <c r="AF86" s="817" t="s">
        <v>2690</v>
      </c>
      <c r="AG86" s="768" t="s">
        <v>2677</v>
      </c>
      <c r="AH86" s="768" t="s">
        <v>2677</v>
      </c>
      <c r="AI86" s="769"/>
      <c r="AJ86" s="769" t="str">
        <f t="shared" si="12"/>
        <v>TON</v>
      </c>
      <c r="AK86" s="905" t="s">
        <v>3033</v>
      </c>
      <c r="AL86" s="88" t="str">
        <f>IF(AND(ISTEXT($E86),ISTEXT($B86)),"산출기준 &gt;&gt;  "&amp;_xlfn.XLOOKUP($E86,산출기준!$D:$D,산출기준!$E:$E,"매칭실패"),"")</f>
        <v/>
      </c>
    </row>
    <row r="87" spans="1:38" ht="62.25" customHeight="1" outlineLevel="1">
      <c r="B87" s="772"/>
      <c r="C87" s="772"/>
      <c r="D87" s="760"/>
      <c r="E87" s="773"/>
      <c r="F87" s="1083" t="s">
        <v>2679</v>
      </c>
      <c r="G87" s="759" t="str">
        <f t="shared" si="11"/>
        <v xml:space="preserve">System Form | Heavy Duty Forms, Metal Framed Playwood forms |  | </v>
      </c>
      <c r="H87" s="816" t="s">
        <v>3254</v>
      </c>
      <c r="I87" s="765" t="str">
        <f t="shared" si="4"/>
        <v>A03AE054-00001</v>
      </c>
      <c r="J87" s="766"/>
      <c r="K87" s="766" t="str">
        <f>IFERROR(VLOOKUP($I87,'WM-AR'!$I$7:$AS$3267,34,FALSE),"")</f>
        <v>M3</v>
      </c>
      <c r="L87" s="766" t="str">
        <f>IFERROR(VLOOKUP($I87,'WM-AR'!$I$7:$AS$3267,4,FALSE),"")</f>
        <v>Concrete Work</v>
      </c>
      <c r="M87" s="766" t="str">
        <f>IFERROR(VLOOKUP($I87,'WM-AR'!$I$7:$AS$3267,6,FALSE),"")</f>
        <v>Mass Concrete Work</v>
      </c>
      <c r="N87" s="766" t="str">
        <f>IFERROR(VLOOKUP($I87,'WM-AR'!$I$7:$AS$3267,8,FALSE),"")</f>
        <v>System Form</v>
      </c>
      <c r="O87" s="766" t="str">
        <f>IFERROR(VLOOKUP($I87,'WM-AR'!$I$7:$AS$3267,10,FALSE),"")</f>
        <v>Heavy Duty Forms, Metal Framed Playwood forms</v>
      </c>
      <c r="P87" s="766">
        <f>IFERROR(VLOOKUP($I87,'WM-AR'!$I$7:$AS$3267,12,FALSE),"")</f>
        <v>0</v>
      </c>
      <c r="Q87" s="766">
        <f>IFERROR(VLOOKUP($I87,'WM-AR'!$I$7:$AS$3267,14,FALSE),"")</f>
        <v>0</v>
      </c>
      <c r="R87" s="766">
        <f>IFERROR(VLOOKUP($I87,'WM-AR'!$I$7:$AS$3267,16,FALSE),"")</f>
        <v>0</v>
      </c>
      <c r="S87" s="766">
        <f>IFERROR(VLOOKUP($I87,'WM-AR'!$I$7:$AS$3267,18,FALSE),"")</f>
        <v>0</v>
      </c>
      <c r="T87" s="766" t="str">
        <f>IFERROR(VLOOKUP($I87,'WM-AR'!$I$7:$AS$3267,20,FALSE),"")</f>
        <v>Including Form Tie, All Accessories, Sealing of Form Tie Hole, Separator &amp; Anchor Box out, Chamfer for Exposed Edge, Opening &amp; Sleeve, Shoring, Scaffording, Safety Measures and Shop Drawing</v>
      </c>
      <c r="U87" s="766">
        <f>IFERROR(VLOOKUP($I87,'WM-AR'!$I$7:$AS$3267,22,FALSE),"")</f>
        <v>0</v>
      </c>
      <c r="V87" s="766">
        <f>IFERROR(VLOOKUP($I87,'WM-AR'!$I$7:$AS$3267,24,FALSE),"")</f>
        <v>0</v>
      </c>
      <c r="W87" s="766">
        <f>IFERROR(VLOOKUP($I87,'WM-AR'!$I$7:$AS$3267,25,FALSE),"")</f>
        <v>0</v>
      </c>
      <c r="X87" s="766" t="str">
        <f>IFERROR(VLOOKUP($I87,'WM-AR'!$I$7:$AS$3267,26,FALSE),"")</f>
        <v/>
      </c>
      <c r="Y87" s="766">
        <f>IFERROR(VLOOKUP($I87,'WM-AR'!$I$7:$AS$3267,27,FALSE),"")</f>
        <v>0</v>
      </c>
      <c r="Z87" s="766">
        <f>IFERROR(VLOOKUP($I87,'WM-AR'!$I$7:$AS$3267,28,FALSE),"")</f>
        <v>0</v>
      </c>
      <c r="AA87" s="766">
        <f>IFERROR(VLOOKUP($I87,'WM-AR'!$I$7:$AS$3267,29,FALSE),"")</f>
        <v>0</v>
      </c>
      <c r="AB87" s="766">
        <f>IFERROR(VLOOKUP($I87,'WM-AR'!$I$7:$AS$3267,30,FALSE),"")</f>
        <v>0</v>
      </c>
      <c r="AC87" s="766">
        <f>IFERROR(VLOOKUP($I87,'WM-AR'!$I$7:$AS$3267,31,FALSE),"")</f>
        <v>0</v>
      </c>
      <c r="AD87" s="766">
        <f>IFERROR(VLOOKUP($I87,'WM-AR'!$I$7:$AS$3267,32,FALSE),"")</f>
        <v>0</v>
      </c>
      <c r="AE87" s="766" t="str">
        <f>IFERROR(VLOOKUP($I87,'WM-AR'!$I$7:$AS$3267,33,FALSE),"")</f>
        <v/>
      </c>
      <c r="AF87" s="817"/>
      <c r="AG87" s="1082" t="s">
        <v>3187</v>
      </c>
      <c r="AH87" s="1082" t="s">
        <v>1790</v>
      </c>
      <c r="AI87" s="769"/>
      <c r="AJ87" s="769" t="str">
        <f t="shared" si="12"/>
        <v>M3</v>
      </c>
      <c r="AK87" s="1137"/>
      <c r="AL87" s="88" t="str">
        <f>IF(AND(ISTEXT($E87),ISTEXT($B87)),"산출기준 &gt;&gt;  "&amp;_xlfn.XLOOKUP($E87,산출기준!$D:$D,산출기준!$E:$E,"매칭실패"),"")</f>
        <v/>
      </c>
    </row>
    <row r="88" spans="1:38" ht="49.9" customHeight="1" outlineLevel="1">
      <c r="B88" s="772"/>
      <c r="C88" s="1084"/>
      <c r="D88" s="760"/>
      <c r="E88" s="765"/>
      <c r="F88" s="1083" t="s">
        <v>3255</v>
      </c>
      <c r="G88" s="759" t="str">
        <f t="shared" si="11"/>
        <v xml:space="preserve">Bitumen/Bituminous/Asphalt Coating |  |  | </v>
      </c>
      <c r="H88" s="816" t="s">
        <v>3044</v>
      </c>
      <c r="I88" s="765" t="str">
        <f t="shared" si="4"/>
        <v>A03AH056-00001</v>
      </c>
      <c r="J88" s="766"/>
      <c r="K88" s="766" t="str">
        <f>IFERROR(VLOOKUP($I88,'WM-AR'!$I$7:$AS$3267,34,FALSE),"")</f>
        <v>M2</v>
      </c>
      <c r="L88" s="766" t="str">
        <f>IFERROR(VLOOKUP($I88,'WM-AR'!$I$7:$AS$3267,4,FALSE),"")</f>
        <v>Concrete Work</v>
      </c>
      <c r="M88" s="766" t="str">
        <f>IFERROR(VLOOKUP($I88,'WM-AR'!$I$7:$AS$3267,6,FALSE),"")</f>
        <v>Concrete Protective Coating (U/G)</v>
      </c>
      <c r="N88" s="766" t="str">
        <f>IFERROR(VLOOKUP($I88,'WM-AR'!$I$7:$AS$3267,8,FALSE),"")</f>
        <v>Bitumen/Bituminous/Asphalt Coating</v>
      </c>
      <c r="O88" s="766">
        <f>IFERROR(VLOOKUP($I88,'WM-AR'!$I$7:$AS$3267,10,FALSE),"")</f>
        <v>0</v>
      </c>
      <c r="P88" s="766">
        <f>IFERROR(VLOOKUP($I88,'WM-AR'!$I$7:$AS$3267,12,FALSE),"")</f>
        <v>0</v>
      </c>
      <c r="Q88" s="766">
        <f>IFERROR(VLOOKUP($I88,'WM-AR'!$I$7:$AS$3267,14,FALSE),"")</f>
        <v>0</v>
      </c>
      <c r="R88" s="766">
        <f>IFERROR(VLOOKUP($I88,'WM-AR'!$I$7:$AS$3267,16,FALSE),"")</f>
        <v>0</v>
      </c>
      <c r="S88" s="766">
        <f>IFERROR(VLOOKUP($I88,'WM-AR'!$I$7:$AS$3267,18,FALSE),"")</f>
        <v>0</v>
      </c>
      <c r="T88" s="766">
        <f>IFERROR(VLOOKUP($I88,'WM-AR'!$I$7:$AS$3267,20,FALSE),"")</f>
        <v>0</v>
      </c>
      <c r="U88" s="766">
        <f>IFERROR(VLOOKUP($I88,'WM-AR'!$I$7:$AS$3267,22,FALSE),"")</f>
        <v>0</v>
      </c>
      <c r="V88" s="766">
        <f>IFERROR(VLOOKUP($I88,'WM-AR'!$I$7:$AS$3267,24,FALSE),"")</f>
        <v>0</v>
      </c>
      <c r="W88" s="766">
        <f>IFERROR(VLOOKUP($I88,'WM-AR'!$I$7:$AS$3267,25,FALSE),"")</f>
        <v>0</v>
      </c>
      <c r="X88" s="766" t="str">
        <f>IFERROR(VLOOKUP($I88,'WM-AR'!$I$7:$AS$3267,26,FALSE),"")</f>
        <v/>
      </c>
      <c r="Y88" s="766">
        <f>IFERROR(VLOOKUP($I88,'WM-AR'!$I$7:$AS$3267,27,FALSE),"")</f>
        <v>0</v>
      </c>
      <c r="Z88" s="766">
        <f>IFERROR(VLOOKUP($I88,'WM-AR'!$I$7:$AS$3267,28,FALSE),"")</f>
        <v>0</v>
      </c>
      <c r="AA88" s="766">
        <f>IFERROR(VLOOKUP($I88,'WM-AR'!$I$7:$AS$3267,29,FALSE),"")</f>
        <v>0</v>
      </c>
      <c r="AB88" s="766">
        <f>IFERROR(VLOOKUP($I88,'WM-AR'!$I$7:$AS$3267,30,FALSE),"")</f>
        <v>0</v>
      </c>
      <c r="AC88" s="766">
        <f>IFERROR(VLOOKUP($I88,'WM-AR'!$I$7:$AS$3267,31,FALSE),"")</f>
        <v>0</v>
      </c>
      <c r="AD88" s="766">
        <f>IFERROR(VLOOKUP($I88,'WM-AR'!$I$7:$AS$3267,32,FALSE),"")</f>
        <v>0</v>
      </c>
      <c r="AE88" s="766" t="str">
        <f>IFERROR(VLOOKUP($I88,'WM-AR'!$I$7:$AS$3267,33,FALSE),"")</f>
        <v/>
      </c>
      <c r="AF88" s="817"/>
      <c r="AG88" s="1082" t="s">
        <v>3256</v>
      </c>
      <c r="AH88" s="1082" t="s">
        <v>3256</v>
      </c>
      <c r="AI88" s="769"/>
      <c r="AJ88" s="769" t="str">
        <f t="shared" si="12"/>
        <v>M2</v>
      </c>
      <c r="AK88" s="1085"/>
      <c r="AL88" s="88" t="str">
        <f>IF(AND(ISTEXT($E88),ISTEXT($B88)),"산출기준 &gt;&gt;  "&amp;_xlfn.XLOOKUP($E88,산출기준!$D:$D,산출기준!$E:$E,"매칭실패"),"")</f>
        <v/>
      </c>
    </row>
    <row r="89" spans="1:38" ht="49.9" customHeight="1" outlineLevel="1">
      <c r="B89" s="772"/>
      <c r="C89" s="772"/>
      <c r="D89" s="760"/>
      <c r="E89" s="773"/>
      <c r="F89" s="1083" t="s">
        <v>3257</v>
      </c>
      <c r="G89" s="759" t="str">
        <f t="shared" si="11"/>
        <v xml:space="preserve">Concrete Temperature Monitoring |  |  | </v>
      </c>
      <c r="H89" s="816" t="s">
        <v>3258</v>
      </c>
      <c r="I89" s="765" t="str">
        <f t="shared" si="4"/>
        <v>A03AE052-00001</v>
      </c>
      <c r="J89" s="766"/>
      <c r="K89" s="766" t="str">
        <f>IFERROR(VLOOKUP($I89,'WM-AR'!$I$7:$AS$3267,34,FALSE),"")</f>
        <v>SET</v>
      </c>
      <c r="L89" s="766" t="str">
        <f>IFERROR(VLOOKUP($I89,'WM-AR'!$I$7:$AS$3267,4,FALSE),"")</f>
        <v>Concrete Work</v>
      </c>
      <c r="M89" s="766" t="str">
        <f>IFERROR(VLOOKUP($I89,'WM-AR'!$I$7:$AS$3267,6,FALSE),"")</f>
        <v>Mass Concrete Work</v>
      </c>
      <c r="N89" s="766" t="str">
        <f>IFERROR(VLOOKUP($I89,'WM-AR'!$I$7:$AS$3267,8,FALSE),"")</f>
        <v>Concrete Temperature Monitoring</v>
      </c>
      <c r="O89" s="766">
        <f>IFERROR(VLOOKUP($I89,'WM-AR'!$I$7:$AS$3267,10,FALSE),"")</f>
        <v>0</v>
      </c>
      <c r="P89" s="766">
        <f>IFERROR(VLOOKUP($I89,'WM-AR'!$I$7:$AS$3267,12,FALSE),"")</f>
        <v>0</v>
      </c>
      <c r="Q89" s="766">
        <f>IFERROR(VLOOKUP($I89,'WM-AR'!$I$7:$AS$3267,14,FALSE),"")</f>
        <v>0</v>
      </c>
      <c r="R89" s="766">
        <f>IFERROR(VLOOKUP($I89,'WM-AR'!$I$7:$AS$3267,16,FALSE),"")</f>
        <v>0</v>
      </c>
      <c r="S89" s="766">
        <f>IFERROR(VLOOKUP($I89,'WM-AR'!$I$7:$AS$3267,18,FALSE),"")</f>
        <v>0</v>
      </c>
      <c r="T89" s="766" t="str">
        <f>IFERROR(VLOOKUP($I89,'WM-AR'!$I$7:$AS$3267,20,FALSE),"")</f>
        <v>Including Themo Coupler, Monitoring &amp; Record Acc. To Approved MS</v>
      </c>
      <c r="U89" s="766">
        <f>IFERROR(VLOOKUP($I89,'WM-AR'!$I$7:$AS$3267,22,FALSE),"")</f>
        <v>0</v>
      </c>
      <c r="V89" s="766">
        <f>IFERROR(VLOOKUP($I89,'WM-AR'!$I$7:$AS$3267,24,FALSE),"")</f>
        <v>0</v>
      </c>
      <c r="W89" s="766">
        <f>IFERROR(VLOOKUP($I89,'WM-AR'!$I$7:$AS$3267,25,FALSE),"")</f>
        <v>0</v>
      </c>
      <c r="X89" s="766" t="str">
        <f>IFERROR(VLOOKUP($I89,'WM-AR'!$I$7:$AS$3267,26,FALSE),"")</f>
        <v/>
      </c>
      <c r="Y89" s="766">
        <f>IFERROR(VLOOKUP($I89,'WM-AR'!$I$7:$AS$3267,27,FALSE),"")</f>
        <v>0</v>
      </c>
      <c r="Z89" s="766">
        <f>IFERROR(VLOOKUP($I89,'WM-AR'!$I$7:$AS$3267,28,FALSE),"")</f>
        <v>0</v>
      </c>
      <c r="AA89" s="766">
        <f>IFERROR(VLOOKUP($I89,'WM-AR'!$I$7:$AS$3267,29,FALSE),"")</f>
        <v>0</v>
      </c>
      <c r="AB89" s="766">
        <f>IFERROR(VLOOKUP($I89,'WM-AR'!$I$7:$AS$3267,30,FALSE),"")</f>
        <v>0</v>
      </c>
      <c r="AC89" s="766">
        <f>IFERROR(VLOOKUP($I89,'WM-AR'!$I$7:$AS$3267,31,FALSE),"")</f>
        <v>0</v>
      </c>
      <c r="AD89" s="766">
        <f>IFERROR(VLOOKUP($I89,'WM-AR'!$I$7:$AS$3267,32,FALSE),"")</f>
        <v>0</v>
      </c>
      <c r="AE89" s="766" t="str">
        <f>IFERROR(VLOOKUP($I89,'WM-AR'!$I$7:$AS$3267,33,FALSE),"")</f>
        <v/>
      </c>
      <c r="AF89" s="817"/>
      <c r="AG89" s="768" t="s">
        <v>2095</v>
      </c>
      <c r="AH89" s="768" t="s">
        <v>2095</v>
      </c>
      <c r="AI89" s="769"/>
      <c r="AJ89" s="769" t="str">
        <f t="shared" si="12"/>
        <v>SET</v>
      </c>
      <c r="AK89" s="905"/>
      <c r="AL89" s="88" t="str">
        <f>IF(AND(ISTEXT($E89),ISTEXT($B89)),"산출기준 &gt;&gt;  "&amp;_xlfn.XLOOKUP($E89,산출기준!$D:$D,산출기준!$E:$E,"매칭실패"),"")</f>
        <v/>
      </c>
    </row>
    <row r="90" spans="1:38" ht="50.1" customHeight="1" outlineLevel="1">
      <c r="B90" s="772"/>
      <c r="C90" s="772"/>
      <c r="D90" s="760"/>
      <c r="E90" s="773"/>
      <c r="F90" s="1086" t="s">
        <v>3190</v>
      </c>
      <c r="G90" s="759" t="str">
        <f t="shared" si="11"/>
        <v xml:space="preserve">Excavation | Soil, Mech. |  | </v>
      </c>
      <c r="H90" s="816" t="s">
        <v>3191</v>
      </c>
      <c r="I90" s="765" t="str">
        <f t="shared" si="4"/>
        <v>A01ZZ001-00012</v>
      </c>
      <c r="J90" s="1081"/>
      <c r="K90" s="1081" t="str">
        <f>IFERROR(VLOOKUP($I90,'WM-AR'!$I$7:$AS$3267,34,FALSE),"")</f>
        <v>M3</v>
      </c>
      <c r="L90" s="1081" t="str">
        <f>IFERROR(VLOOKUP($I90,'WM-AR'!$I$7:$AS$3267,4,FALSE),"")</f>
        <v>Earth Work</v>
      </c>
      <c r="M90" s="1081" t="str">
        <f>IFERROR(VLOOKUP($I90,'WM-AR'!$I$7:$AS$3267,6,FALSE),"")</f>
        <v>-</v>
      </c>
      <c r="N90" s="1081" t="str">
        <f>IFERROR(VLOOKUP($I90,'WM-AR'!$I$7:$AS$3267,8,FALSE),"")</f>
        <v>Excavation</v>
      </c>
      <c r="O90" s="1081" t="str">
        <f>IFERROR(VLOOKUP($I90,'WM-AR'!$I$7:$AS$3267,10,FALSE),"")</f>
        <v>Soil, Mech.</v>
      </c>
      <c r="P90" s="1081">
        <f>IFERROR(VLOOKUP($I90,'WM-AR'!$I$7:$AS$3267,12,FALSE),"")</f>
        <v>0</v>
      </c>
      <c r="Q90" s="1081">
        <f>IFERROR(VLOOKUP($I90,'WM-AR'!$I$7:$AS$3267,14,FALSE),"")</f>
        <v>0</v>
      </c>
      <c r="R90" s="1081">
        <f>IFERROR(VLOOKUP($I90,'WM-AR'!$I$7:$AS$3267,16,FALSE),"")</f>
        <v>0</v>
      </c>
      <c r="S90" s="1081">
        <f>IFERROR(VLOOKUP($I90,'WM-AR'!$I$7:$AS$3267,18,FALSE),"")</f>
        <v>0</v>
      </c>
      <c r="T90" s="1081" t="str">
        <f>IFERROR(VLOOKUP($I90,'WM-AR'!$I$7:$AS$3267,20,FALSE),"")</f>
        <v/>
      </c>
      <c r="U90" s="1081" t="str">
        <f>IFERROR(VLOOKUP($I90,'WM-AR'!$I$7:$AS$3267,22,FALSE),"")</f>
        <v>Manual Excavation Above GWL</v>
      </c>
      <c r="V90" s="1081" t="str">
        <f>IFERROR(VLOOKUP($I90,'WM-AR'!$I$7:$AS$3267,24,FALSE),"")</f>
        <v/>
      </c>
      <c r="W90" s="1081">
        <f>IFERROR(VLOOKUP($I90,'WM-AR'!$I$7:$AS$3267,25,FALSE),"")</f>
        <v>0</v>
      </c>
      <c r="X90" s="1081" t="str">
        <f>IFERROR(VLOOKUP($I90,'WM-AR'!$I$7:$AS$3267,26,FALSE),"")</f>
        <v/>
      </c>
      <c r="Y90" s="1081">
        <f>IFERROR(VLOOKUP($I90,'WM-AR'!$I$7:$AS$3267,27,FALSE),"")</f>
        <v>0</v>
      </c>
      <c r="Z90" s="1081">
        <f>IFERROR(VLOOKUP($I90,'WM-AR'!$I$7:$AS$3267,28,FALSE),"")</f>
        <v>0</v>
      </c>
      <c r="AA90" s="1081">
        <f>IFERROR(VLOOKUP($I90,'WM-AR'!$I$7:$AS$3267,29,FALSE),"")</f>
        <v>0</v>
      </c>
      <c r="AB90" s="1081">
        <f>IFERROR(VLOOKUP($I90,'WM-AR'!$I$7:$AS$3267,30,FALSE),"")</f>
        <v>0</v>
      </c>
      <c r="AC90" s="1081">
        <f>IFERROR(VLOOKUP($I90,'WM-AR'!$I$7:$AS$3267,31,FALSE),"")</f>
        <v>0</v>
      </c>
      <c r="AD90" s="1081">
        <f>IFERROR(VLOOKUP($I90,'WM-AR'!$I$7:$AS$3267,32,FALSE),"")</f>
        <v>0</v>
      </c>
      <c r="AE90" s="1081" t="str">
        <f>IFERROR(VLOOKUP($I90,'WM-AR'!$I$7:$AS$3267,33,FALSE),"")</f>
        <v/>
      </c>
      <c r="AF90" s="817" t="s">
        <v>3192</v>
      </c>
      <c r="AG90" s="1082" t="s">
        <v>1797</v>
      </c>
      <c r="AH90" s="1082" t="s">
        <v>1797</v>
      </c>
      <c r="AI90" s="769"/>
      <c r="AJ90" s="769" t="str">
        <f t="shared" si="12"/>
        <v>M3</v>
      </c>
      <c r="AK90" s="816" t="s">
        <v>3193</v>
      </c>
      <c r="AL90" s="88" t="str">
        <f>IF(AND(ISTEXT($E90),ISTEXT($B90)),"산출기준 &gt;&gt;  "&amp;_xlfn.XLOOKUP($E90,산출기준!$D:$D,산출기준!$E:$E,"매칭실패"),"")</f>
        <v/>
      </c>
    </row>
    <row r="91" spans="1:38" ht="50.1" customHeight="1" outlineLevel="1">
      <c r="B91" s="772"/>
      <c r="C91" s="772"/>
      <c r="D91" s="760"/>
      <c r="E91" s="773"/>
      <c r="F91" s="1086" t="s">
        <v>3190</v>
      </c>
      <c r="G91" s="759" t="str">
        <f t="shared" si="11"/>
        <v xml:space="preserve">Excavation | Soil, Mech. |  | </v>
      </c>
      <c r="H91" s="816" t="s">
        <v>3194</v>
      </c>
      <c r="I91" s="765" t="str">
        <f t="shared" si="4"/>
        <v>A01ZZ001-00013</v>
      </c>
      <c r="J91" s="1081"/>
      <c r="K91" s="1081" t="str">
        <f>IFERROR(VLOOKUP($I91,'WM-AR'!$I$7:$AS$3267,34,FALSE),"")</f>
        <v>M3</v>
      </c>
      <c r="L91" s="1081" t="str">
        <f>IFERROR(VLOOKUP($I91,'WM-AR'!$I$7:$AS$3267,4,FALSE),"")</f>
        <v>Earth Work</v>
      </c>
      <c r="M91" s="1081" t="str">
        <f>IFERROR(VLOOKUP($I91,'WM-AR'!$I$7:$AS$3267,6,FALSE),"")</f>
        <v>-</v>
      </c>
      <c r="N91" s="1081" t="str">
        <f>IFERROR(VLOOKUP($I91,'WM-AR'!$I$7:$AS$3267,8,FALSE),"")</f>
        <v>Excavation</v>
      </c>
      <c r="O91" s="1081" t="str">
        <f>IFERROR(VLOOKUP($I91,'WM-AR'!$I$7:$AS$3267,10,FALSE),"")</f>
        <v>Soil, Mech.</v>
      </c>
      <c r="P91" s="1081">
        <f>IFERROR(VLOOKUP($I91,'WM-AR'!$I$7:$AS$3267,12,FALSE),"")</f>
        <v>0</v>
      </c>
      <c r="Q91" s="1081">
        <f>IFERROR(VLOOKUP($I91,'WM-AR'!$I$7:$AS$3267,14,FALSE),"")</f>
        <v>0</v>
      </c>
      <c r="R91" s="1081">
        <f>IFERROR(VLOOKUP($I91,'WM-AR'!$I$7:$AS$3267,16,FALSE),"")</f>
        <v>0</v>
      </c>
      <c r="S91" s="1081">
        <f>IFERROR(VLOOKUP($I91,'WM-AR'!$I$7:$AS$3267,18,FALSE),"")</f>
        <v>0</v>
      </c>
      <c r="T91" s="1081" t="str">
        <f>IFERROR(VLOOKUP($I91,'WM-AR'!$I$7:$AS$3267,20,FALSE),"")</f>
        <v/>
      </c>
      <c r="U91" s="1081" t="str">
        <f>IFERROR(VLOOKUP($I91,'WM-AR'!$I$7:$AS$3267,22,FALSE),"")</f>
        <v>Manual Excavation Below GWL</v>
      </c>
      <c r="V91" s="1081" t="str">
        <f>IFERROR(VLOOKUP($I91,'WM-AR'!$I$7:$AS$3267,24,FALSE),"")</f>
        <v/>
      </c>
      <c r="W91" s="1081">
        <f>IFERROR(VLOOKUP($I91,'WM-AR'!$I$7:$AS$3267,25,FALSE),"")</f>
        <v>0</v>
      </c>
      <c r="X91" s="1081" t="str">
        <f>IFERROR(VLOOKUP($I91,'WM-AR'!$I$7:$AS$3267,26,FALSE),"")</f>
        <v/>
      </c>
      <c r="Y91" s="1081">
        <f>IFERROR(VLOOKUP($I91,'WM-AR'!$I$7:$AS$3267,27,FALSE),"")</f>
        <v>0</v>
      </c>
      <c r="Z91" s="1081">
        <f>IFERROR(VLOOKUP($I91,'WM-AR'!$I$7:$AS$3267,28,FALSE),"")</f>
        <v>0</v>
      </c>
      <c r="AA91" s="1081">
        <f>IFERROR(VLOOKUP($I91,'WM-AR'!$I$7:$AS$3267,29,FALSE),"")</f>
        <v>0</v>
      </c>
      <c r="AB91" s="1081">
        <f>IFERROR(VLOOKUP($I91,'WM-AR'!$I$7:$AS$3267,30,FALSE),"")</f>
        <v>0</v>
      </c>
      <c r="AC91" s="1081">
        <f>IFERROR(VLOOKUP($I91,'WM-AR'!$I$7:$AS$3267,31,FALSE),"")</f>
        <v>0</v>
      </c>
      <c r="AD91" s="1081">
        <f>IFERROR(VLOOKUP($I91,'WM-AR'!$I$7:$AS$3267,32,FALSE),"")</f>
        <v>0</v>
      </c>
      <c r="AE91" s="1081" t="str">
        <f>IFERROR(VLOOKUP($I91,'WM-AR'!$I$7:$AS$3267,33,FALSE),"")</f>
        <v/>
      </c>
      <c r="AF91" s="817" t="s">
        <v>3195</v>
      </c>
      <c r="AG91" s="1082" t="s">
        <v>1797</v>
      </c>
      <c r="AH91" s="1082" t="s">
        <v>1797</v>
      </c>
      <c r="AI91" s="769"/>
      <c r="AJ91" s="769" t="str">
        <f t="shared" si="12"/>
        <v>M3</v>
      </c>
      <c r="AK91" s="816" t="s">
        <v>3193</v>
      </c>
      <c r="AL91" s="88" t="str">
        <f>IF(AND(ISTEXT($E91),ISTEXT($B91)),"산출기준 &gt;&gt;  "&amp;_xlfn.XLOOKUP($E91,산출기준!$D:$D,산출기준!$E:$E,"매칭실패"),"")</f>
        <v/>
      </c>
    </row>
    <row r="92" spans="1:38" ht="49.9" customHeight="1" outlineLevel="1">
      <c r="B92" s="772"/>
      <c r="C92" s="772"/>
      <c r="D92" s="760"/>
      <c r="E92" s="773"/>
      <c r="F92" s="1086" t="s">
        <v>3196</v>
      </c>
      <c r="G92" s="759" t="str">
        <f t="shared" si="11"/>
        <v xml:space="preserve">Backfill | Re-use, Soil |  | </v>
      </c>
      <c r="H92" s="816" t="s">
        <v>3197</v>
      </c>
      <c r="I92" s="765" t="str">
        <f t="shared" si="4"/>
        <v>A01ZZ003-00001</v>
      </c>
      <c r="J92" s="766"/>
      <c r="K92" s="766" t="str">
        <f>IFERROR(VLOOKUP($I92,'WM-AR'!$I$7:$AS$3267,34,FALSE),"")</f>
        <v>M3</v>
      </c>
      <c r="L92" s="766" t="str">
        <f>IFERROR(VLOOKUP($I92,'WM-AR'!$I$7:$AS$3267,4,FALSE),"")</f>
        <v>Earth Work</v>
      </c>
      <c r="M92" s="766" t="str">
        <f>IFERROR(VLOOKUP($I92,'WM-AR'!$I$7:$AS$3267,6,FALSE),"")</f>
        <v>-</v>
      </c>
      <c r="N92" s="766" t="str">
        <f>IFERROR(VLOOKUP($I92,'WM-AR'!$I$7:$AS$3267,8,FALSE),"")</f>
        <v>Backfill</v>
      </c>
      <c r="O92" s="766" t="str">
        <f>IFERROR(VLOOKUP($I92,'WM-AR'!$I$7:$AS$3267,10,FALSE),"")</f>
        <v>Re-use, Soil</v>
      </c>
      <c r="P92" s="766">
        <f>IFERROR(VLOOKUP($I92,'WM-AR'!$I$7:$AS$3267,12,FALSE),"")</f>
        <v>0</v>
      </c>
      <c r="Q92" s="766">
        <f>IFERROR(VLOOKUP($I92,'WM-AR'!$I$7:$AS$3267,14,FALSE),"")</f>
        <v>0</v>
      </c>
      <c r="R92" s="766">
        <f>IFERROR(VLOOKUP($I92,'WM-AR'!$I$7:$AS$3267,16,FALSE),"")</f>
        <v>0</v>
      </c>
      <c r="S92" s="766">
        <f>IFERROR(VLOOKUP($I92,'WM-AR'!$I$7:$AS$3267,18,FALSE),"")</f>
        <v>0</v>
      </c>
      <c r="T92" s="766" t="str">
        <f>IFERROR(VLOOKUP($I92,'WM-AR'!$I$7:$AS$3267,20,FALSE),"")</f>
        <v/>
      </c>
      <c r="U92" s="766">
        <f>IFERROR(VLOOKUP($I92,'WM-AR'!$I$7:$AS$3267,22,FALSE),"")</f>
        <v>0</v>
      </c>
      <c r="V92" s="766" t="str">
        <f>IFERROR(VLOOKUP($I92,'WM-AR'!$I$7:$AS$3267,24,FALSE),"")</f>
        <v/>
      </c>
      <c r="W92" s="766">
        <f>IFERROR(VLOOKUP($I92,'WM-AR'!$I$7:$AS$3267,25,FALSE),"")</f>
        <v>0</v>
      </c>
      <c r="X92" s="766" t="str">
        <f>IFERROR(VLOOKUP($I92,'WM-AR'!$I$7:$AS$3267,26,FALSE),"")</f>
        <v/>
      </c>
      <c r="Y92" s="766">
        <f>IFERROR(VLOOKUP($I92,'WM-AR'!$I$7:$AS$3267,27,FALSE),"")</f>
        <v>0</v>
      </c>
      <c r="Z92" s="766">
        <f>IFERROR(VLOOKUP($I92,'WM-AR'!$I$7:$AS$3267,28,FALSE),"")</f>
        <v>0</v>
      </c>
      <c r="AA92" s="766">
        <f>IFERROR(VLOOKUP($I92,'WM-AR'!$I$7:$AS$3267,29,FALSE),"")</f>
        <v>0</v>
      </c>
      <c r="AB92" s="766" t="str">
        <f>IFERROR(VLOOKUP($I92,'WM-AR'!$I$7:$AS$3267,30,FALSE),"")</f>
        <v>Compaction=(  )%</v>
      </c>
      <c r="AC92" s="766">
        <f>IFERROR(VLOOKUP($I92,'WM-AR'!$I$7:$AS$3267,31,FALSE),"")</f>
        <v>0</v>
      </c>
      <c r="AD92" s="766">
        <f>IFERROR(VLOOKUP($I92,'WM-AR'!$I$7:$AS$3267,32,FALSE),"")</f>
        <v>0</v>
      </c>
      <c r="AE92" s="766" t="str">
        <f>IFERROR(VLOOKUP($I92,'WM-AR'!$I$7:$AS$3267,33,FALSE),"")</f>
        <v/>
      </c>
      <c r="AF92" s="817" t="s">
        <v>3198</v>
      </c>
      <c r="AG92" s="768" t="s">
        <v>1800</v>
      </c>
      <c r="AH92" s="768" t="s">
        <v>1800</v>
      </c>
      <c r="AI92" s="769"/>
      <c r="AJ92" s="769" t="str">
        <f t="shared" si="12"/>
        <v>M3</v>
      </c>
      <c r="AK92" s="905" t="s">
        <v>3193</v>
      </c>
      <c r="AL92" s="88" t="str">
        <f>IF(AND(ISTEXT($E92),ISTEXT($B92)),"산출기준 &gt;&gt;  "&amp;_xlfn.XLOOKUP($E92,산출기준!$D:$D,산출기준!$E:$E,"매칭실패"),"")</f>
        <v/>
      </c>
    </row>
    <row r="93" spans="1:38" ht="49.9" customHeight="1" outlineLevel="1">
      <c r="B93" s="772"/>
      <c r="C93" s="772"/>
      <c r="D93" s="760"/>
      <c r="E93" s="773"/>
      <c r="F93" s="1086" t="s">
        <v>3199</v>
      </c>
      <c r="G93" s="759" t="str">
        <f t="shared" si="11"/>
        <v xml:space="preserve">Disposal | Soil |  | </v>
      </c>
      <c r="H93" s="816" t="s">
        <v>3200</v>
      </c>
      <c r="I93" s="765" t="str">
        <f t="shared" si="4"/>
        <v>A01ZZ004-00001</v>
      </c>
      <c r="J93" s="766"/>
      <c r="K93" s="766" t="str">
        <f>IFERROR(VLOOKUP($I93,'WM-AR'!$I$7:$AS$3267,34,FALSE),"")</f>
        <v>M3</v>
      </c>
      <c r="L93" s="766" t="str">
        <f>IFERROR(VLOOKUP($I93,'WM-AR'!$I$7:$AS$3267,4,FALSE),"")</f>
        <v>Earth Work</v>
      </c>
      <c r="M93" s="766" t="str">
        <f>IFERROR(VLOOKUP($I93,'WM-AR'!$I$7:$AS$3267,6,FALSE),"")</f>
        <v>-</v>
      </c>
      <c r="N93" s="766" t="str">
        <f>IFERROR(VLOOKUP($I93,'WM-AR'!$I$7:$AS$3267,8,FALSE),"")</f>
        <v>Disposal</v>
      </c>
      <c r="O93" s="766" t="str">
        <f>IFERROR(VLOOKUP($I93,'WM-AR'!$I$7:$AS$3267,10,FALSE),"")</f>
        <v>Soil</v>
      </c>
      <c r="P93" s="766">
        <f>IFERROR(VLOOKUP($I93,'WM-AR'!$I$7:$AS$3267,12,FALSE),"")</f>
        <v>0</v>
      </c>
      <c r="Q93" s="766">
        <f>IFERROR(VLOOKUP($I93,'WM-AR'!$I$7:$AS$3267,14,FALSE),"")</f>
        <v>0</v>
      </c>
      <c r="R93" s="766">
        <f>IFERROR(VLOOKUP($I93,'WM-AR'!$I$7:$AS$3267,16,FALSE),"")</f>
        <v>0</v>
      </c>
      <c r="S93" s="766">
        <f>IFERROR(VLOOKUP($I93,'WM-AR'!$I$7:$AS$3267,18,FALSE),"")</f>
        <v>0</v>
      </c>
      <c r="T93" s="766" t="str">
        <f>IFERROR(VLOOKUP($I93,'WM-AR'!$I$7:$AS$3267,20,FALSE),"")</f>
        <v/>
      </c>
      <c r="U93" s="766">
        <f>IFERROR(VLOOKUP($I93,'WM-AR'!$I$7:$AS$3267,22,FALSE),"")</f>
        <v>0</v>
      </c>
      <c r="V93" s="766" t="str">
        <f>IFERROR(VLOOKUP($I93,'WM-AR'!$I$7:$AS$3267,24,FALSE),"")</f>
        <v/>
      </c>
      <c r="W93" s="766">
        <f>IFERROR(VLOOKUP($I93,'WM-AR'!$I$7:$AS$3267,25,FALSE),"")</f>
        <v>0</v>
      </c>
      <c r="X93" s="766" t="str">
        <f>IFERROR(VLOOKUP($I93,'WM-AR'!$I$7:$AS$3267,26,FALSE),"")</f>
        <v/>
      </c>
      <c r="Y93" s="766">
        <f>IFERROR(VLOOKUP($I93,'WM-AR'!$I$7:$AS$3267,27,FALSE),"")</f>
        <v>0</v>
      </c>
      <c r="Z93" s="766" t="str">
        <f>IFERROR(VLOOKUP($I93,'WM-AR'!$I$7:$AS$3267,28,FALSE),"")</f>
        <v>Disposal Distance=Appx. (  )km from Site</v>
      </c>
      <c r="AA93" s="766">
        <f>IFERROR(VLOOKUP($I93,'WM-AR'!$I$7:$AS$3267,29,FALSE),"")</f>
        <v>0</v>
      </c>
      <c r="AB93" s="766">
        <f>IFERROR(VLOOKUP($I93,'WM-AR'!$I$7:$AS$3267,30,FALSE),"")</f>
        <v>0</v>
      </c>
      <c r="AC93" s="766">
        <f>IFERROR(VLOOKUP($I93,'WM-AR'!$I$7:$AS$3267,31,FALSE),"")</f>
        <v>0</v>
      </c>
      <c r="AD93" s="766">
        <f>IFERROR(VLOOKUP($I93,'WM-AR'!$I$7:$AS$3267,32,FALSE),"")</f>
        <v>0</v>
      </c>
      <c r="AE93" s="766" t="str">
        <f>IFERROR(VLOOKUP($I93,'WM-AR'!$I$7:$AS$3267,33,FALSE),"")</f>
        <v/>
      </c>
      <c r="AF93" s="817" t="s">
        <v>3201</v>
      </c>
      <c r="AG93" s="768" t="s">
        <v>1801</v>
      </c>
      <c r="AH93" s="768" t="s">
        <v>1801</v>
      </c>
      <c r="AI93" s="769"/>
      <c r="AJ93" s="769" t="str">
        <f t="shared" si="12"/>
        <v>M3</v>
      </c>
      <c r="AK93" s="905" t="s">
        <v>3193</v>
      </c>
      <c r="AL93" s="88" t="str">
        <f>IF(AND(ISTEXT($E93),ISTEXT($B93)),"산출기준 &gt;&gt;  "&amp;_xlfn.XLOOKUP($E93,산출기준!$D:$D,산출기준!$E:$E,"매칭실패"),"")</f>
        <v/>
      </c>
    </row>
    <row r="94" spans="1:38" s="85" customFormat="1" ht="35.1" customHeight="1" outlineLevel="1">
      <c r="A94" s="1087"/>
      <c r="B94" s="1088"/>
      <c r="C94" s="1088"/>
      <c r="D94" s="1089"/>
      <c r="E94" s="1090"/>
      <c r="F94" s="1091" t="s">
        <v>3202</v>
      </c>
      <c r="G94" s="1092" t="str">
        <f t="shared" si="11"/>
        <v xml:space="preserve">Lean Concrete (including Form work) |  | 10MPa ≤ F'c (Cylinder Strength) &lt; 15MPa | </v>
      </c>
      <c r="H94" s="1093" t="s">
        <v>3203</v>
      </c>
      <c r="I94" s="1081" t="str">
        <f t="shared" si="4"/>
        <v>A03AD034-00013</v>
      </c>
      <c r="J94" s="1081"/>
      <c r="K94" s="1081" t="str">
        <f>IFERROR(VLOOKUP($I94,'WM-AR'!$I$7:$AS$3267,34,FALSE),"")</f>
        <v>M3</v>
      </c>
      <c r="L94" s="1081" t="str">
        <f>IFERROR(VLOOKUP($I94,'WM-AR'!$I$7:$AS$3267,4,FALSE),"")</f>
        <v>Concrete Work</v>
      </c>
      <c r="M94" s="1081" t="str">
        <f>IFERROR(VLOOKUP($I94,'WM-AR'!$I$7:$AS$3267,6,FALSE),"")</f>
        <v>Substructure Work</v>
      </c>
      <c r="N94" s="1081" t="str">
        <f>IFERROR(VLOOKUP($I94,'WM-AR'!$I$7:$AS$3267,8,FALSE),"")</f>
        <v>Lean Concrete (including Form work)</v>
      </c>
      <c r="O94" s="1081">
        <f>IFERROR(VLOOKUP($I94,'WM-AR'!$I$7:$AS$3267,10,FALSE),"")</f>
        <v>0</v>
      </c>
      <c r="P94" s="1081" t="str">
        <f>IFERROR(VLOOKUP($I94,'WM-AR'!$I$7:$AS$3267,12,FALSE),"")</f>
        <v>Cement Type-1</v>
      </c>
      <c r="Q94" s="1081" t="str">
        <f>IFERROR(VLOOKUP($I94,'WM-AR'!$I$7:$AS$3267,14,FALSE),"")</f>
        <v>10MPa ≤ F'c (Cylinder Strength) &lt; 15MPa</v>
      </c>
      <c r="R94" s="1081">
        <f>IFERROR(VLOOKUP($I94,'WM-AR'!$I$7:$AS$3267,16,FALSE),"")</f>
        <v>0</v>
      </c>
      <c r="S94" s="1081">
        <f>IFERROR(VLOOKUP($I94,'WM-AR'!$I$7:$AS$3267,18,FALSE),"")</f>
        <v>0</v>
      </c>
      <c r="T94" s="1081">
        <f>IFERROR(VLOOKUP($I94,'WM-AR'!$I$7:$AS$3267,20,FALSE),"")</f>
        <v>0</v>
      </c>
      <c r="U94" s="1081">
        <f>IFERROR(VLOOKUP($I94,'WM-AR'!$I$7:$AS$3267,22,FALSE),"")</f>
        <v>0</v>
      </c>
      <c r="V94" s="1081">
        <f>IFERROR(VLOOKUP($I94,'WM-AR'!$I$7:$AS$3267,24,FALSE),"")</f>
        <v>0</v>
      </c>
      <c r="W94" s="1081">
        <f>IFERROR(VLOOKUP($I94,'WM-AR'!$I$7:$AS$3267,25,FALSE),"")</f>
        <v>0</v>
      </c>
      <c r="X94" s="1081" t="str">
        <f>IFERROR(VLOOKUP($I94,'WM-AR'!$I$7:$AS$3267,26,FALSE),"")</f>
        <v/>
      </c>
      <c r="Y94" s="1081">
        <f>IFERROR(VLOOKUP($I94,'WM-AR'!$I$7:$AS$3267,27,FALSE),"")</f>
        <v>0</v>
      </c>
      <c r="Z94" s="1081">
        <f>IFERROR(VLOOKUP($I94,'WM-AR'!$I$7:$AS$3267,28,FALSE),"")</f>
        <v>0</v>
      </c>
      <c r="AA94" s="1081">
        <f>IFERROR(VLOOKUP($I94,'WM-AR'!$I$7:$AS$3267,29,FALSE),"")</f>
        <v>0</v>
      </c>
      <c r="AB94" s="1081">
        <f>IFERROR(VLOOKUP($I94,'WM-AR'!$I$7:$AS$3267,30,FALSE),"")</f>
        <v>0</v>
      </c>
      <c r="AC94" s="1081">
        <f>IFERROR(VLOOKUP($I94,'WM-AR'!$I$7:$AS$3267,31,FALSE),"")</f>
        <v>0</v>
      </c>
      <c r="AD94" s="1081">
        <f>IFERROR(VLOOKUP($I94,'WM-AR'!$I$7:$AS$3267,32,FALSE),"")</f>
        <v>0</v>
      </c>
      <c r="AE94" s="1081" t="str">
        <f>IFERROR(VLOOKUP($I94,'WM-AR'!$I$7:$AS$3267,33,FALSE),"")</f>
        <v/>
      </c>
      <c r="AF94" s="1094" t="s">
        <v>3201</v>
      </c>
      <c r="AG94" s="1095" t="s">
        <v>3204</v>
      </c>
      <c r="AH94" s="1096" t="s">
        <v>3205</v>
      </c>
      <c r="AI94" s="1097"/>
      <c r="AJ94" s="1097" t="str">
        <f t="shared" si="12"/>
        <v>M3</v>
      </c>
      <c r="AK94" s="904" t="s">
        <v>3206</v>
      </c>
      <c r="AL94" s="919"/>
    </row>
    <row r="95" spans="1:38" s="85" customFormat="1" ht="35.1" customHeight="1" outlineLevel="1">
      <c r="A95" s="1087"/>
      <c r="B95" s="1088"/>
      <c r="C95" s="1098"/>
      <c r="D95" s="1089"/>
      <c r="E95" s="1098"/>
      <c r="F95" s="1091" t="s">
        <v>2854</v>
      </c>
      <c r="G95" s="1092" t="str">
        <f t="shared" si="11"/>
        <v xml:space="preserve">PE Sheet (Vapor Barrier) |  |  | </v>
      </c>
      <c r="H95" s="1093" t="s">
        <v>3207</v>
      </c>
      <c r="I95" s="1081" t="str">
        <f t="shared" si="4"/>
        <v>A01ZZ012-00002</v>
      </c>
      <c r="J95" s="766"/>
      <c r="K95" s="766" t="str">
        <f>IFERROR(VLOOKUP($I95,'WM-AR'!$I$7:$AS$3267,34,FALSE),"")</f>
        <v>M2</v>
      </c>
      <c r="L95" s="766" t="str">
        <f>IFERROR(VLOOKUP($I95,'WM-AR'!$I$7:$AS$3267,4,FALSE),"")</f>
        <v>Earth Work</v>
      </c>
      <c r="M95" s="766" t="str">
        <f>IFERROR(VLOOKUP($I95,'WM-AR'!$I$7:$AS$3267,6,FALSE),"")</f>
        <v>-</v>
      </c>
      <c r="N95" s="766" t="str">
        <f>IFERROR(VLOOKUP($I95,'WM-AR'!$I$7:$AS$3267,8,FALSE),"")</f>
        <v>PE Sheet (Vapor Barrier)</v>
      </c>
      <c r="O95" s="766">
        <f>IFERROR(VLOOKUP($I95,'WM-AR'!$I$7:$AS$3267,10,FALSE),"")</f>
        <v>0</v>
      </c>
      <c r="P95" s="766">
        <f>IFERROR(VLOOKUP($I95,'WM-AR'!$I$7:$AS$3267,12,FALSE),"")</f>
        <v>0</v>
      </c>
      <c r="Q95" s="766">
        <f>IFERROR(VLOOKUP($I95,'WM-AR'!$I$7:$AS$3267,14,FALSE),"")</f>
        <v>0</v>
      </c>
      <c r="R95" s="766">
        <f>IFERROR(VLOOKUP($I95,'WM-AR'!$I$7:$AS$3267,16,FALSE),"")</f>
        <v>0</v>
      </c>
      <c r="S95" s="766">
        <f>IFERROR(VLOOKUP($I95,'WM-AR'!$I$7:$AS$3267,18,FALSE),"")</f>
        <v>0</v>
      </c>
      <c r="T95" s="766" t="str">
        <f>IFERROR(VLOOKUP($I95,'WM-AR'!$I$7:$AS$3267,20,FALSE),"")</f>
        <v/>
      </c>
      <c r="U95" s="766">
        <f>IFERROR(VLOOKUP($I95,'WM-AR'!$I$7:$AS$3267,22,FALSE),"")</f>
        <v>0</v>
      </c>
      <c r="V95" s="766" t="str">
        <f>IFERROR(VLOOKUP($I95,'WM-AR'!$I$7:$AS$3267,24,FALSE),"")</f>
        <v>THK ≤ 0.25mm (or 0.01 inch)</v>
      </c>
      <c r="W95" s="766">
        <f>IFERROR(VLOOKUP($I95,'WM-AR'!$I$7:$AS$3267,25,FALSE),"")</f>
        <v>0</v>
      </c>
      <c r="X95" s="766" t="str">
        <f>IFERROR(VLOOKUP($I95,'WM-AR'!$I$7:$AS$3267,26,FALSE),"")</f>
        <v>THK=(  )mm</v>
      </c>
      <c r="Y95" s="766">
        <f>IFERROR(VLOOKUP($I95,'WM-AR'!$I$7:$AS$3267,27,FALSE),"")</f>
        <v>0</v>
      </c>
      <c r="Z95" s="766">
        <f>IFERROR(VLOOKUP($I95,'WM-AR'!$I$7:$AS$3267,28,FALSE),"")</f>
        <v>0</v>
      </c>
      <c r="AA95" s="766">
        <f>IFERROR(VLOOKUP($I95,'WM-AR'!$I$7:$AS$3267,29,FALSE),"")</f>
        <v>0</v>
      </c>
      <c r="AB95" s="766">
        <f>IFERROR(VLOOKUP($I95,'WM-AR'!$I$7:$AS$3267,30,FALSE),"")</f>
        <v>0</v>
      </c>
      <c r="AC95" s="766">
        <f>IFERROR(VLOOKUP($I95,'WM-AR'!$I$7:$AS$3267,31,FALSE),"")</f>
        <v>0</v>
      </c>
      <c r="AD95" s="766">
        <f>IFERROR(VLOOKUP($I95,'WM-AR'!$I$7:$AS$3267,32,FALSE),"")</f>
        <v>0</v>
      </c>
      <c r="AE95" s="766" t="str">
        <f>IFERROR(VLOOKUP($I95,'WM-AR'!$I$7:$AS$3267,33,FALSE),"")</f>
        <v/>
      </c>
      <c r="AF95" s="1094" t="s">
        <v>3208</v>
      </c>
      <c r="AG95" s="1095" t="s">
        <v>1803</v>
      </c>
      <c r="AH95" s="1096" t="s">
        <v>3205</v>
      </c>
      <c r="AI95" s="1097"/>
      <c r="AJ95" s="1097" t="str">
        <f t="shared" si="12"/>
        <v>M2</v>
      </c>
      <c r="AK95" s="904" t="s">
        <v>3206</v>
      </c>
      <c r="AL95" s="85" t="str">
        <f>IF(AND(ISTEXT($E95),ISTEXT($B95)),"산출기준 &gt;&gt;  "&amp;_xlfn.XLOOKUP($E95,산출기준!$D:$D,산출기준!$E:$E,"매칭실패"),"")</f>
        <v/>
      </c>
    </row>
    <row r="96" spans="1:38" s="85" customFormat="1" ht="35.1" customHeight="1" outlineLevel="1">
      <c r="A96" s="1087"/>
      <c r="B96" s="1088"/>
      <c r="C96" s="1090"/>
      <c r="D96" s="1089"/>
      <c r="E96" s="1090"/>
      <c r="F96" s="1091" t="s">
        <v>3209</v>
      </c>
      <c r="G96" s="1092" t="str">
        <f t="shared" si="11"/>
        <v xml:space="preserve">Base Course |  |  | </v>
      </c>
      <c r="H96" s="1093" t="s">
        <v>3210</v>
      </c>
      <c r="I96" s="1081" t="str">
        <f t="shared" si="4"/>
        <v>A01ZZ005-00001</v>
      </c>
      <c r="J96" s="766"/>
      <c r="K96" s="766" t="str">
        <f>IFERROR(VLOOKUP($I96,'WM-AR'!$I$7:$AS$3267,34,FALSE),"")</f>
        <v>M2</v>
      </c>
      <c r="L96" s="766" t="str">
        <f>IFERROR(VLOOKUP($I96,'WM-AR'!$I$7:$AS$3267,4,FALSE),"")</f>
        <v>Earth Work</v>
      </c>
      <c r="M96" s="766" t="str">
        <f>IFERROR(VLOOKUP($I96,'WM-AR'!$I$7:$AS$3267,6,FALSE),"")</f>
        <v>-</v>
      </c>
      <c r="N96" s="766" t="str">
        <f>IFERROR(VLOOKUP($I96,'WM-AR'!$I$7:$AS$3267,8,FALSE),"")</f>
        <v>Base Course</v>
      </c>
      <c r="O96" s="766">
        <f>IFERROR(VLOOKUP($I96,'WM-AR'!$I$7:$AS$3267,10,FALSE),"")</f>
        <v>0</v>
      </c>
      <c r="P96" s="766">
        <f>IFERROR(VLOOKUP($I96,'WM-AR'!$I$7:$AS$3267,12,FALSE),"")</f>
        <v>0</v>
      </c>
      <c r="Q96" s="766">
        <f>IFERROR(VLOOKUP($I96,'WM-AR'!$I$7:$AS$3267,14,FALSE),"")</f>
        <v>0</v>
      </c>
      <c r="R96" s="766">
        <f>IFERROR(VLOOKUP($I96,'WM-AR'!$I$7:$AS$3267,16,FALSE),"")</f>
        <v>0</v>
      </c>
      <c r="S96" s="766">
        <f>IFERROR(VLOOKUP($I96,'WM-AR'!$I$7:$AS$3267,18,FALSE),"")</f>
        <v>0</v>
      </c>
      <c r="T96" s="766">
        <f>IFERROR(VLOOKUP($I96,'WM-AR'!$I$7:$AS$3267,20,FALSE),"")</f>
        <v>0</v>
      </c>
      <c r="U96" s="766">
        <f>IFERROR(VLOOKUP($I96,'WM-AR'!$I$7:$AS$3267,22,FALSE),"")</f>
        <v>0</v>
      </c>
      <c r="V96" s="766" t="str">
        <f>IFERROR(VLOOKUP($I96,'WM-AR'!$I$7:$AS$3267,24,FALSE),"")</f>
        <v>THK≤150mm</v>
      </c>
      <c r="W96" s="766">
        <f>IFERROR(VLOOKUP($I96,'WM-AR'!$I$7:$AS$3267,25,FALSE),"")</f>
        <v>0</v>
      </c>
      <c r="X96" s="766" t="str">
        <f>IFERROR(VLOOKUP($I96,'WM-AR'!$I$7:$AS$3267,26,FALSE),"")</f>
        <v>THK=(  )mm</v>
      </c>
      <c r="Y96" s="766">
        <f>IFERROR(VLOOKUP($I96,'WM-AR'!$I$7:$AS$3267,27,FALSE),"")</f>
        <v>0</v>
      </c>
      <c r="Z96" s="766">
        <f>IFERROR(VLOOKUP($I96,'WM-AR'!$I$7:$AS$3267,28,FALSE),"")</f>
        <v>0</v>
      </c>
      <c r="AA96" s="766" t="str">
        <f>IFERROR(VLOOKUP($I96,'WM-AR'!$I$7:$AS$3267,29,FALSE),"")</f>
        <v>CBR=(  )%</v>
      </c>
      <c r="AB96" s="766">
        <f>IFERROR(VLOOKUP($I96,'WM-AR'!$I$7:$AS$3267,30,FALSE),"")</f>
        <v>0</v>
      </c>
      <c r="AC96" s="766">
        <f>IFERROR(VLOOKUP($I96,'WM-AR'!$I$7:$AS$3267,31,FALSE),"")</f>
        <v>0</v>
      </c>
      <c r="AD96" s="766">
        <f>IFERROR(VLOOKUP($I96,'WM-AR'!$I$7:$AS$3267,32,FALSE),"")</f>
        <v>0</v>
      </c>
      <c r="AE96" s="766" t="str">
        <f>IFERROR(VLOOKUP($I96,'WM-AR'!$I$7:$AS$3267,33,FALSE),"")</f>
        <v/>
      </c>
      <c r="AF96" s="1094" t="s">
        <v>3211</v>
      </c>
      <c r="AG96" s="1095" t="s">
        <v>1803</v>
      </c>
      <c r="AH96" s="1096" t="s">
        <v>3205</v>
      </c>
      <c r="AI96" s="1097">
        <v>39.162999999999997</v>
      </c>
      <c r="AJ96" s="1097" t="str">
        <f t="shared" si="12"/>
        <v>M2</v>
      </c>
      <c r="AK96" s="904" t="s">
        <v>3206</v>
      </c>
      <c r="AL96" s="85" t="str">
        <f>IF(AND(ISTEXT($E96),ISTEXT($B96)),"산출기준 &gt;&gt;  "&amp;_xlfn.XLOOKUP($E96,산출기준!$D:$D,산출기준!$E:$E,"매칭실패"),"")</f>
        <v/>
      </c>
    </row>
    <row r="97" spans="1:38" s="85" customFormat="1" ht="35.1" customHeight="1" outlineLevel="1">
      <c r="A97" s="1087"/>
      <c r="B97" s="1088"/>
      <c r="C97" s="1090"/>
      <c r="D97" s="1089"/>
      <c r="E97" s="1090"/>
      <c r="F97" s="1091" t="s">
        <v>3212</v>
      </c>
      <c r="G97" s="1092" t="str">
        <f t="shared" si="11"/>
        <v xml:space="preserve">Subbase Course |  |  | </v>
      </c>
      <c r="H97" s="1093" t="s">
        <v>3213</v>
      </c>
      <c r="I97" s="1081" t="str">
        <f t="shared" si="4"/>
        <v>A01ZZ006-00001</v>
      </c>
      <c r="J97" s="766"/>
      <c r="K97" s="766" t="str">
        <f>IFERROR(VLOOKUP($I97,'WM-AR'!$I$7:$AS$3267,34,FALSE),"")</f>
        <v>M2</v>
      </c>
      <c r="L97" s="766" t="str">
        <f>IFERROR(VLOOKUP($I97,'WM-AR'!$I$7:$AS$3267,4,FALSE),"")</f>
        <v>Earth Work</v>
      </c>
      <c r="M97" s="766" t="str">
        <f>IFERROR(VLOOKUP($I97,'WM-AR'!$I$7:$AS$3267,6,FALSE),"")</f>
        <v>-</v>
      </c>
      <c r="N97" s="766" t="str">
        <f>IFERROR(VLOOKUP($I97,'WM-AR'!$I$7:$AS$3267,8,FALSE),"")</f>
        <v>Subbase Course</v>
      </c>
      <c r="O97" s="766">
        <f>IFERROR(VLOOKUP($I97,'WM-AR'!$I$7:$AS$3267,10,FALSE),"")</f>
        <v>0</v>
      </c>
      <c r="P97" s="766">
        <f>IFERROR(VLOOKUP($I97,'WM-AR'!$I$7:$AS$3267,12,FALSE),"")</f>
        <v>0</v>
      </c>
      <c r="Q97" s="766">
        <f>IFERROR(VLOOKUP($I97,'WM-AR'!$I$7:$AS$3267,14,FALSE),"")</f>
        <v>0</v>
      </c>
      <c r="R97" s="766">
        <f>IFERROR(VLOOKUP($I97,'WM-AR'!$I$7:$AS$3267,16,FALSE),"")</f>
        <v>0</v>
      </c>
      <c r="S97" s="766">
        <f>IFERROR(VLOOKUP($I97,'WM-AR'!$I$7:$AS$3267,18,FALSE),"")</f>
        <v>0</v>
      </c>
      <c r="T97" s="766" t="str">
        <f>IFERROR(VLOOKUP($I97,'WM-AR'!$I$7:$AS$3267,20,FALSE),"")</f>
        <v>Including Compaction of Sub-Grade</v>
      </c>
      <c r="U97" s="766">
        <f>IFERROR(VLOOKUP($I97,'WM-AR'!$I$7:$AS$3267,22,FALSE),"")</f>
        <v>0</v>
      </c>
      <c r="V97" s="766" t="str">
        <f>IFERROR(VLOOKUP($I97,'WM-AR'!$I$7:$AS$3267,24,FALSE),"")</f>
        <v>THK≤150mm</v>
      </c>
      <c r="W97" s="766">
        <f>IFERROR(VLOOKUP($I97,'WM-AR'!$I$7:$AS$3267,25,FALSE),"")</f>
        <v>0</v>
      </c>
      <c r="X97" s="766" t="str">
        <f>IFERROR(VLOOKUP($I97,'WM-AR'!$I$7:$AS$3267,26,FALSE),"")</f>
        <v>THK=(  )mm</v>
      </c>
      <c r="Y97" s="766">
        <f>IFERROR(VLOOKUP($I97,'WM-AR'!$I$7:$AS$3267,27,FALSE),"")</f>
        <v>0</v>
      </c>
      <c r="Z97" s="766">
        <f>IFERROR(VLOOKUP($I97,'WM-AR'!$I$7:$AS$3267,28,FALSE),"")</f>
        <v>0</v>
      </c>
      <c r="AA97" s="766" t="str">
        <f>IFERROR(VLOOKUP($I97,'WM-AR'!$I$7:$AS$3267,29,FALSE),"")</f>
        <v>CBR=(  )% for Subgrade, (  )% for Subbase</v>
      </c>
      <c r="AB97" s="766" t="str">
        <f>IFERROR(VLOOKUP($I97,'WM-AR'!$I$7:$AS$3267,30,FALSE),"")</f>
        <v>Compaction=(  )% for Subgrade, (  )% for Subbase</v>
      </c>
      <c r="AC97" s="766">
        <f>IFERROR(VLOOKUP($I97,'WM-AR'!$I$7:$AS$3267,31,FALSE),"")</f>
        <v>0</v>
      </c>
      <c r="AD97" s="766">
        <f>IFERROR(VLOOKUP($I97,'WM-AR'!$I$7:$AS$3267,32,FALSE),"")</f>
        <v>0</v>
      </c>
      <c r="AE97" s="766" t="str">
        <f>IFERROR(VLOOKUP($I97,'WM-AR'!$I$7:$AS$3267,33,FALSE),"")</f>
        <v/>
      </c>
      <c r="AF97" s="1094" t="s">
        <v>3214</v>
      </c>
      <c r="AG97" s="1095" t="s">
        <v>1803</v>
      </c>
      <c r="AH97" s="1096" t="s">
        <v>3205</v>
      </c>
      <c r="AI97" s="1097">
        <v>4.7009999999999996</v>
      </c>
      <c r="AJ97" s="1097" t="str">
        <f t="shared" si="12"/>
        <v>M2</v>
      </c>
      <c r="AK97" s="904" t="s">
        <v>3206</v>
      </c>
      <c r="AL97" s="85" t="str">
        <f>IF(AND(ISTEXT($E97),ISTEXT($B97)),"산출기준 &gt;&gt;  "&amp;_xlfn.XLOOKUP($E97,산출기준!$D:$D,산출기준!$E:$E,"매칭실패"),"")</f>
        <v/>
      </c>
    </row>
    <row r="98" spans="1:38">
      <c r="B98" s="1127"/>
      <c r="C98" s="1127"/>
      <c r="D98" s="1128"/>
      <c r="E98" s="1129"/>
      <c r="F98" s="1130"/>
      <c r="G98" s="1131" t="s">
        <v>3259</v>
      </c>
      <c r="H98" s="1131"/>
      <c r="I98" s="1130" t="str">
        <f t="shared" si="4"/>
        <v/>
      </c>
      <c r="J98" s="1132"/>
      <c r="K98" s="1132" t="str">
        <f>IFERROR(VLOOKUP($I98,'WM-AR'!$I$7:$AS$3267,34,FALSE),"")</f>
        <v/>
      </c>
      <c r="L98" s="1132" t="str">
        <f>IFERROR(VLOOKUP($I98,'WM-AR'!$I$7:$AS$3267,4,FALSE),"")</f>
        <v/>
      </c>
      <c r="M98" s="1132" t="str">
        <f>IFERROR(VLOOKUP($I98,'WM-AR'!$I$7:$AS$3267,6,FALSE),"")</f>
        <v/>
      </c>
      <c r="N98" s="1132" t="str">
        <f>IFERROR(VLOOKUP($I98,'WM-AR'!$I$7:$AS$3267,8,FALSE),"")</f>
        <v/>
      </c>
      <c r="O98" s="1132" t="str">
        <f>IFERROR(VLOOKUP($I98,'WM-AR'!$I$7:$AS$3267,10,FALSE),"")</f>
        <v/>
      </c>
      <c r="P98" s="1132" t="str">
        <f>IFERROR(VLOOKUP($I98,'WM-AR'!$I$7:$AS$3267,12,FALSE),"")</f>
        <v/>
      </c>
      <c r="Q98" s="1132" t="str">
        <f>IFERROR(VLOOKUP($I98,'WM-AR'!$I$7:$AS$3267,14,FALSE),"")</f>
        <v/>
      </c>
      <c r="R98" s="1132" t="str">
        <f>IFERROR(VLOOKUP($I98,'WM-AR'!$I$7:$AS$3267,16,FALSE),"")</f>
        <v/>
      </c>
      <c r="S98" s="1132" t="str">
        <f>IFERROR(VLOOKUP($I98,'WM-AR'!$I$7:$AS$3267,18,FALSE),"")</f>
        <v/>
      </c>
      <c r="T98" s="1132" t="str">
        <f>IFERROR(VLOOKUP($I98,'WM-AR'!$I$7:$AS$3267,20,FALSE),"")</f>
        <v/>
      </c>
      <c r="U98" s="1132" t="str">
        <f>IFERROR(VLOOKUP($I98,'WM-AR'!$I$7:$AS$3267,22,FALSE),"")</f>
        <v/>
      </c>
      <c r="V98" s="1132" t="str">
        <f>IFERROR(VLOOKUP($I98,'WM-AR'!$I$7:$AS$3267,24,FALSE),"")</f>
        <v/>
      </c>
      <c r="W98" s="1132" t="str">
        <f>IFERROR(VLOOKUP($I98,'WM-AR'!$I$7:$AS$3267,25,FALSE),"")</f>
        <v/>
      </c>
      <c r="X98" s="1132" t="str">
        <f>IFERROR(VLOOKUP($I98,'WM-AR'!$I$7:$AS$3267,26,FALSE),"")</f>
        <v/>
      </c>
      <c r="Y98" s="1132" t="str">
        <f>IFERROR(VLOOKUP($I98,'WM-AR'!$I$7:$AS$3267,27,FALSE),"")</f>
        <v/>
      </c>
      <c r="Z98" s="1132" t="str">
        <f>IFERROR(VLOOKUP($I98,'WM-AR'!$I$7:$AS$3267,28,FALSE),"")</f>
        <v/>
      </c>
      <c r="AA98" s="1132" t="str">
        <f>IFERROR(VLOOKUP($I98,'WM-AR'!$I$7:$AS$3267,29,FALSE),"")</f>
        <v/>
      </c>
      <c r="AB98" s="1132" t="str">
        <f>IFERROR(VLOOKUP($I98,'WM-AR'!$I$7:$AS$3267,30,FALSE),"")</f>
        <v/>
      </c>
      <c r="AC98" s="1132" t="str">
        <f>IFERROR(VLOOKUP($I98,'WM-AR'!$I$7:$AS$3267,31,FALSE),"")</f>
        <v/>
      </c>
      <c r="AD98" s="1132" t="str">
        <f>IFERROR(VLOOKUP($I98,'WM-AR'!$I$7:$AS$3267,32,FALSE),"")</f>
        <v/>
      </c>
      <c r="AE98" s="1132" t="str">
        <f>IFERROR(VLOOKUP($I98,'WM-AR'!$I$7:$AS$3267,33,FALSE),"")</f>
        <v/>
      </c>
      <c r="AF98" s="1129"/>
      <c r="AG98" s="1134"/>
      <c r="AH98" s="1134"/>
      <c r="AI98" s="1135">
        <v>41.593000000000004</v>
      </c>
      <c r="AJ98" s="1135" t="str">
        <f t="shared" si="12"/>
        <v/>
      </c>
      <c r="AK98" s="1136"/>
      <c r="AL98" s="88" t="str">
        <f>IF(AND(ISTEXT($E98),ISTEXT($B98)),"산출기준 &gt;&gt;  "&amp;_xlfn.XLOOKUP($E98,산출기준!$D:$D,산출기준!$E:$E,"매칭실패"),"")</f>
        <v/>
      </c>
    </row>
    <row r="99" spans="1:38">
      <c r="B99" s="1111"/>
      <c r="C99" s="1111"/>
      <c r="D99" s="787"/>
      <c r="E99" s="706"/>
      <c r="F99" s="712"/>
      <c r="G99" s="843"/>
      <c r="H99" s="843"/>
      <c r="I99" s="712" t="str">
        <f t="shared" si="4"/>
        <v/>
      </c>
      <c r="J99" s="714"/>
      <c r="K99" s="714" t="str">
        <f>IFERROR(VLOOKUP($I99,'WM-AR'!$I$7:$AS$3267,34,FALSE),"")</f>
        <v/>
      </c>
      <c r="L99" s="714" t="str">
        <f>IFERROR(VLOOKUP($I99,'WM-AR'!$I$7:$AS$3267,4,FALSE),"")</f>
        <v/>
      </c>
      <c r="M99" s="714" t="str">
        <f>IFERROR(VLOOKUP($I99,'WM-AR'!$I$7:$AS$3267,6,FALSE),"")</f>
        <v/>
      </c>
      <c r="N99" s="714" t="str">
        <f>IFERROR(VLOOKUP($I99,'WM-AR'!$I$7:$AS$3267,8,FALSE),"")</f>
        <v/>
      </c>
      <c r="O99" s="714" t="str">
        <f>IFERROR(VLOOKUP($I99,'WM-AR'!$I$7:$AS$3267,10,FALSE),"")</f>
        <v/>
      </c>
      <c r="P99" s="714" t="str">
        <f>IFERROR(VLOOKUP($I99,'WM-AR'!$I$7:$AS$3267,12,FALSE),"")</f>
        <v/>
      </c>
      <c r="Q99" s="714" t="str">
        <f>IFERROR(VLOOKUP($I99,'WM-AR'!$I$7:$AS$3267,14,FALSE),"")</f>
        <v/>
      </c>
      <c r="R99" s="714" t="str">
        <f>IFERROR(VLOOKUP($I99,'WM-AR'!$I$7:$AS$3267,16,FALSE),"")</f>
        <v/>
      </c>
      <c r="S99" s="714" t="str">
        <f>IFERROR(VLOOKUP($I99,'WM-AR'!$I$7:$AS$3267,18,FALSE),"")</f>
        <v/>
      </c>
      <c r="T99" s="714" t="str">
        <f>IFERROR(VLOOKUP($I99,'WM-AR'!$I$7:$AS$3267,20,FALSE),"")</f>
        <v/>
      </c>
      <c r="U99" s="714" t="str">
        <f>IFERROR(VLOOKUP($I99,'WM-AR'!$I$7:$AS$3267,22,FALSE),"")</f>
        <v/>
      </c>
      <c r="V99" s="714" t="str">
        <f>IFERROR(VLOOKUP($I99,'WM-AR'!$I$7:$AS$3267,24,FALSE),"")</f>
        <v/>
      </c>
      <c r="W99" s="714" t="str">
        <f>IFERROR(VLOOKUP($I99,'WM-AR'!$I$7:$AS$3267,25,FALSE),"")</f>
        <v/>
      </c>
      <c r="X99" s="714" t="str">
        <f>IFERROR(VLOOKUP($I99,'WM-AR'!$I$7:$AS$3267,26,FALSE),"")</f>
        <v/>
      </c>
      <c r="Y99" s="714" t="str">
        <f>IFERROR(VLOOKUP($I99,'WM-AR'!$I$7:$AS$3267,27,FALSE),"")</f>
        <v/>
      </c>
      <c r="Z99" s="714" t="str">
        <f>IFERROR(VLOOKUP($I99,'WM-AR'!$I$7:$AS$3267,28,FALSE),"")</f>
        <v/>
      </c>
      <c r="AA99" s="714" t="str">
        <f>IFERROR(VLOOKUP($I99,'WM-AR'!$I$7:$AS$3267,29,FALSE),"")</f>
        <v/>
      </c>
      <c r="AB99" s="714" t="str">
        <f>IFERROR(VLOOKUP($I99,'WM-AR'!$I$7:$AS$3267,30,FALSE),"")</f>
        <v/>
      </c>
      <c r="AC99" s="714" t="str">
        <f>IFERROR(VLOOKUP($I99,'WM-AR'!$I$7:$AS$3267,31,FALSE),"")</f>
        <v/>
      </c>
      <c r="AD99" s="714" t="str">
        <f>IFERROR(VLOOKUP($I99,'WM-AR'!$I$7:$AS$3267,32,FALSE),"")</f>
        <v/>
      </c>
      <c r="AE99" s="714" t="str">
        <f>IFERROR(VLOOKUP($I99,'WM-AR'!$I$7:$AS$3267,33,FALSE),"")</f>
        <v/>
      </c>
      <c r="AF99" s="706"/>
      <c r="AG99" s="852"/>
      <c r="AH99" s="852"/>
      <c r="AI99" s="854">
        <v>158.27000000000001</v>
      </c>
      <c r="AJ99" s="854" t="str">
        <f t="shared" si="12"/>
        <v/>
      </c>
      <c r="AK99" s="1114"/>
      <c r="AL99" s="88" t="str">
        <f>IF(AND(ISTEXT($E99),ISTEXT($B99)),"산출기준 &gt;&gt;  "&amp;_xlfn.XLOOKUP($E99,산출기준!$D:$D,산출기준!$E:$E,"매칭실패"),"")</f>
        <v/>
      </c>
    </row>
    <row r="100" spans="1:38">
      <c r="B100" s="1116"/>
      <c r="C100" s="1116"/>
      <c r="D100" s="1117"/>
      <c r="E100" s="1118"/>
      <c r="F100" s="1119"/>
      <c r="G100" s="1120"/>
      <c r="H100" s="1120"/>
      <c r="I100" s="1119" t="str">
        <f t="shared" si="4"/>
        <v/>
      </c>
      <c r="J100" s="1121"/>
      <c r="K100" s="1121" t="str">
        <f>IFERROR(VLOOKUP($I100,'WM-AR'!$I$7:$AS$3267,34,FALSE),"")</f>
        <v/>
      </c>
      <c r="L100" s="1121" t="str">
        <f>IFERROR(VLOOKUP($I100,'WM-AR'!$I$7:$AS$3267,4,FALSE),"")</f>
        <v/>
      </c>
      <c r="M100" s="1121" t="str">
        <f>IFERROR(VLOOKUP($I100,'WM-AR'!$I$7:$AS$3267,6,FALSE),"")</f>
        <v/>
      </c>
      <c r="N100" s="1121" t="str">
        <f>IFERROR(VLOOKUP($I100,'WM-AR'!$I$7:$AS$3267,8,FALSE),"")</f>
        <v/>
      </c>
      <c r="O100" s="1121" t="str">
        <f>IFERROR(VLOOKUP($I100,'WM-AR'!$I$7:$AS$3267,10,FALSE),"")</f>
        <v/>
      </c>
      <c r="P100" s="1121" t="str">
        <f>IFERROR(VLOOKUP($I100,'WM-AR'!$I$7:$AS$3267,12,FALSE),"")</f>
        <v/>
      </c>
      <c r="Q100" s="1121" t="str">
        <f>IFERROR(VLOOKUP($I100,'WM-AR'!$I$7:$AS$3267,14,FALSE),"")</f>
        <v/>
      </c>
      <c r="R100" s="1121" t="str">
        <f>IFERROR(VLOOKUP($I100,'WM-AR'!$I$7:$AS$3267,16,FALSE),"")</f>
        <v/>
      </c>
      <c r="S100" s="1121" t="str">
        <f>IFERROR(VLOOKUP($I100,'WM-AR'!$I$7:$AS$3267,18,FALSE),"")</f>
        <v/>
      </c>
      <c r="T100" s="1121" t="str">
        <f>IFERROR(VLOOKUP($I100,'WM-AR'!$I$7:$AS$3267,20,FALSE),"")</f>
        <v/>
      </c>
      <c r="U100" s="1121" t="str">
        <f>IFERROR(VLOOKUP($I100,'WM-AR'!$I$7:$AS$3267,22,FALSE),"")</f>
        <v/>
      </c>
      <c r="V100" s="1121" t="str">
        <f>IFERROR(VLOOKUP($I100,'WM-AR'!$I$7:$AS$3267,24,FALSE),"")</f>
        <v/>
      </c>
      <c r="W100" s="1121" t="str">
        <f>IFERROR(VLOOKUP($I100,'WM-AR'!$I$7:$AS$3267,25,FALSE),"")</f>
        <v/>
      </c>
      <c r="X100" s="1121" t="str">
        <f>IFERROR(VLOOKUP($I100,'WM-AR'!$I$7:$AS$3267,26,FALSE),"")</f>
        <v/>
      </c>
      <c r="Y100" s="1121" t="str">
        <f>IFERROR(VLOOKUP($I100,'WM-AR'!$I$7:$AS$3267,27,FALSE),"")</f>
        <v/>
      </c>
      <c r="Z100" s="1121" t="str">
        <f>IFERROR(VLOOKUP($I100,'WM-AR'!$I$7:$AS$3267,28,FALSE),"")</f>
        <v/>
      </c>
      <c r="AA100" s="1121" t="str">
        <f>IFERROR(VLOOKUP($I100,'WM-AR'!$I$7:$AS$3267,29,FALSE),"")</f>
        <v/>
      </c>
      <c r="AB100" s="1121" t="str">
        <f>IFERROR(VLOOKUP($I100,'WM-AR'!$I$7:$AS$3267,30,FALSE),"")</f>
        <v/>
      </c>
      <c r="AC100" s="1121" t="str">
        <f>IFERROR(VLOOKUP($I100,'WM-AR'!$I$7:$AS$3267,31,FALSE),"")</f>
        <v/>
      </c>
      <c r="AD100" s="1121" t="str">
        <f>IFERROR(VLOOKUP($I100,'WM-AR'!$I$7:$AS$3267,32,FALSE),"")</f>
        <v/>
      </c>
      <c r="AE100" s="1121" t="str">
        <f>IFERROR(VLOOKUP($I100,'WM-AR'!$I$7:$AS$3267,33,FALSE),"")</f>
        <v/>
      </c>
      <c r="AF100" s="1118"/>
      <c r="AG100" s="1123"/>
      <c r="AH100" s="1123"/>
      <c r="AI100" s="1124">
        <v>0</v>
      </c>
      <c r="AJ100" s="1124" t="str">
        <f t="shared" si="12"/>
        <v/>
      </c>
      <c r="AK100" s="1125"/>
      <c r="AL100" s="88" t="str">
        <f>IF(AND(ISTEXT($E100),ISTEXT($B100)),"산출기준 &gt;&gt;  "&amp;_xlfn.XLOOKUP($E100,산출기준!$D:$D,산출기준!$E:$E,"매칭실패"),"")</f>
        <v/>
      </c>
    </row>
    <row r="101" spans="1:38" s="658" customFormat="1" ht="19.899999999999999" customHeight="1">
      <c r="B101" s="635"/>
      <c r="C101" s="1068"/>
      <c r="D101" s="1069"/>
      <c r="E101" s="1068"/>
      <c r="F101" s="1068"/>
      <c r="G101" s="1070"/>
      <c r="H101" s="1070"/>
      <c r="I101" s="1071" t="str">
        <f t="shared" si="4"/>
        <v/>
      </c>
      <c r="J101" s="1071"/>
      <c r="K101" s="1071"/>
      <c r="L101" s="1071"/>
      <c r="M101" s="1071"/>
      <c r="N101" s="1071"/>
      <c r="O101" s="1071"/>
      <c r="P101" s="1071"/>
      <c r="Q101" s="1071"/>
      <c r="R101" s="1071"/>
      <c r="S101" s="1071"/>
      <c r="T101" s="1071"/>
      <c r="U101" s="1071"/>
      <c r="V101" s="1071"/>
      <c r="W101" s="1071"/>
      <c r="X101" s="1071"/>
      <c r="Y101" s="1071"/>
      <c r="Z101" s="1071"/>
      <c r="AA101" s="1071"/>
      <c r="AB101" s="1071"/>
      <c r="AC101" s="1071"/>
      <c r="AD101" s="1071"/>
      <c r="AE101" s="1071"/>
      <c r="AF101" s="1072"/>
      <c r="AG101" s="1072"/>
      <c r="AH101" s="1072"/>
      <c r="AI101" s="1072">
        <v>0</v>
      </c>
      <c r="AJ101" s="1072"/>
      <c r="AK101" s="1073"/>
      <c r="AL101" s="658" t="str">
        <f>IF(AND(ISTEXT($E101),ISTEXT($B101)),"산출기준 &gt;&gt;  "&amp;_xlfn.XLOOKUP($E101,산출기준!$D:$D,산출기준!$E:$E,"매칭실패"),"")</f>
        <v/>
      </c>
    </row>
    <row r="102" spans="1:38" s="658" customFormat="1" ht="19.899999999999999" customHeight="1">
      <c r="C102" s="648" t="s">
        <v>3183</v>
      </c>
      <c r="D102" s="1074"/>
      <c r="E102" s="648"/>
      <c r="F102" s="645" t="s">
        <v>3260</v>
      </c>
      <c r="G102" s="1057"/>
      <c r="H102" s="1057"/>
      <c r="I102" s="652" t="str">
        <f t="shared" si="4"/>
        <v/>
      </c>
      <c r="J102" s="652"/>
      <c r="K102" s="653"/>
      <c r="L102" s="653"/>
      <c r="M102" s="653"/>
      <c r="N102" s="653"/>
      <c r="O102" s="653"/>
      <c r="P102" s="653"/>
      <c r="Q102" s="653"/>
      <c r="R102" s="653"/>
      <c r="S102" s="653"/>
      <c r="T102" s="653"/>
      <c r="U102" s="653"/>
      <c r="V102" s="653"/>
      <c r="W102" s="653"/>
      <c r="X102" s="653"/>
      <c r="Y102" s="653"/>
      <c r="Z102" s="653"/>
      <c r="AA102" s="653"/>
      <c r="AB102" s="653"/>
      <c r="AC102" s="653"/>
      <c r="AD102" s="653"/>
      <c r="AE102" s="653"/>
      <c r="AF102" s="656"/>
      <c r="AG102" s="656"/>
      <c r="AH102" s="656"/>
      <c r="AI102" s="656">
        <v>0</v>
      </c>
      <c r="AJ102" s="656"/>
      <c r="AK102" s="1075"/>
      <c r="AL102" s="658" t="str">
        <f>IF(AND(ISTEXT($E102),ISTEXT($B102)),"산출기준 &gt;&gt;  "&amp;_xlfn.XLOOKUP($E102,산출기준!$D:$D,산출기준!$E:$E,"매칭실패"),"")</f>
        <v/>
      </c>
    </row>
    <row r="103" spans="1:38" ht="19.899999999999999" customHeight="1">
      <c r="B103" s="658"/>
      <c r="C103" s="648"/>
      <c r="D103" s="1074"/>
      <c r="E103" s="648"/>
      <c r="F103" s="648"/>
      <c r="G103" s="1076"/>
      <c r="H103" s="1076"/>
      <c r="I103" s="805" t="str">
        <f t="shared" si="4"/>
        <v/>
      </c>
      <c r="J103" s="805"/>
      <c r="K103" s="805"/>
      <c r="L103" s="805"/>
      <c r="M103" s="805"/>
      <c r="N103" s="805"/>
      <c r="O103" s="805"/>
      <c r="P103" s="805"/>
      <c r="Q103" s="805"/>
      <c r="R103" s="805"/>
      <c r="S103" s="805"/>
      <c r="T103" s="805"/>
      <c r="U103" s="805"/>
      <c r="V103" s="805"/>
      <c r="W103" s="805"/>
      <c r="X103" s="805"/>
      <c r="Y103" s="805"/>
      <c r="Z103" s="805"/>
      <c r="AA103" s="805"/>
      <c r="AB103" s="805"/>
      <c r="AC103" s="805"/>
      <c r="AD103" s="805"/>
      <c r="AE103" s="805"/>
      <c r="AF103" s="802"/>
      <c r="AG103" s="802"/>
      <c r="AH103" s="802"/>
      <c r="AI103" s="802">
        <v>0</v>
      </c>
      <c r="AJ103" s="802"/>
      <c r="AK103" s="1077"/>
      <c r="AL103" s="88" t="str">
        <f>IF(AND(ISTEXT($E103),ISTEXT($B103)),"산출기준 &gt;&gt;  "&amp;_xlfn.XLOOKUP($E103,산출기준!$D:$D,산출기준!$E:$E,"매칭실패"),"")</f>
        <v/>
      </c>
    </row>
    <row r="104" spans="1:38" ht="34.9" customHeight="1">
      <c r="B104" s="808" t="str" cm="1">
        <f t="array" aca="1" ref="B104" ca="1">_xlfn.IFNA(INDIRECT("Family_표준_구성도!B"&amp;MATCH(F104,INDIRECT("Family_표준_구성도!"&amp;"C:C"),0)),"")</f>
        <v>4.1.1.4.1</v>
      </c>
      <c r="C104" s="668" t="s">
        <v>2016</v>
      </c>
      <c r="D104" s="1078"/>
      <c r="E104" s="668" t="s">
        <v>1812</v>
      </c>
      <c r="F104" s="811" t="s">
        <v>762</v>
      </c>
      <c r="G104" s="811"/>
      <c r="H104" s="1079"/>
      <c r="I104" s="674" t="str">
        <f t="shared" si="4"/>
        <v/>
      </c>
      <c r="J104" s="674"/>
      <c r="K104" s="674"/>
      <c r="L104" s="674"/>
      <c r="M104" s="674"/>
      <c r="N104" s="675"/>
      <c r="O104" s="676"/>
      <c r="P104" s="677"/>
      <c r="Q104" s="677"/>
      <c r="R104" s="677"/>
      <c r="S104" s="677"/>
      <c r="T104" s="677"/>
      <c r="U104" s="677"/>
      <c r="V104" s="678"/>
      <c r="W104" s="679"/>
      <c r="X104" s="679"/>
      <c r="Y104" s="679"/>
      <c r="Z104" s="679"/>
      <c r="AA104" s="679"/>
      <c r="AB104" s="679"/>
      <c r="AC104" s="679"/>
      <c r="AD104" s="679"/>
      <c r="AE104" s="679"/>
      <c r="AF104" s="902" t="s">
        <v>3261</v>
      </c>
      <c r="AG104" s="682"/>
      <c r="AH104" s="682"/>
      <c r="AI104" s="682">
        <v>0</v>
      </c>
      <c r="AJ104" s="682"/>
      <c r="AK104" s="676"/>
      <c r="AL104" s="88" t="str">
        <f ca="1">IF(AND(ISTEXT($E104),ISTEXT($B104)),"산출기준 &gt;&gt;  "&amp;_xlfn.XLOOKUP($E104,산출기준!$D:$D,산출기준!$E:$E,"매칭실패"),"")</f>
        <v>산출기준 &gt;&gt;  [ SOG ]</v>
      </c>
    </row>
    <row r="105" spans="1:38" ht="49.9" customHeight="1" outlineLevel="1">
      <c r="B105" s="772"/>
      <c r="C105" s="772"/>
      <c r="D105" s="760"/>
      <c r="E105" s="773"/>
      <c r="F105" s="1080" t="s">
        <v>2671</v>
      </c>
      <c r="G105" s="759" t="str">
        <f t="shared" ref="G105:G118" si="13">IF(IF(N105=0,"",N105)&amp;" | "&amp;IF(O105=0,"",O105)&amp;" | "&amp;IF(Q105=0,"",Q105)&amp;" | "&amp;IF(R105=0,"",R105)=" |  |  | ","",IF(N105=0,"",N105)&amp;" | "&amp;IF(O105=0,"",O105)&amp;" | "&amp;IF(Q105=0,"",Q105)&amp;" | "&amp;IF(R105=0,"",R105))</f>
        <v xml:space="preserve">Structural Concrete |  | 25MPa ≤ F'c (Cylinder Strength) &lt; 30MPa | </v>
      </c>
      <c r="H105" s="816" t="s">
        <v>3048</v>
      </c>
      <c r="I105" s="765" t="str">
        <f t="shared" si="4"/>
        <v>A03AD032-00022</v>
      </c>
      <c r="J105" s="766"/>
      <c r="K105" s="766" t="str">
        <f>IFERROR(VLOOKUP($I105,'WM-AR'!$I$7:$AS$3267,34,FALSE),"")</f>
        <v>M3</v>
      </c>
      <c r="L105" s="766" t="str">
        <f>IFERROR(VLOOKUP($I105,'WM-AR'!$I$7:$AS$3267,4,FALSE),"")</f>
        <v>Concrete Work</v>
      </c>
      <c r="M105" s="766" t="str">
        <f>IFERROR(VLOOKUP($I105,'WM-AR'!$I$7:$AS$3267,6,FALSE),"")</f>
        <v>Substructure Work</v>
      </c>
      <c r="N105" s="766" t="str">
        <f>IFERROR(VLOOKUP($I105,'WM-AR'!$I$7:$AS$3267,8,FALSE),"")</f>
        <v>Structural Concrete</v>
      </c>
      <c r="O105" s="766">
        <f>IFERROR(VLOOKUP($I105,'WM-AR'!$I$7:$AS$3267,10,FALSE),"")</f>
        <v>0</v>
      </c>
      <c r="P105" s="766" t="str">
        <f>IFERROR(VLOOKUP($I105,'WM-AR'!$I$7:$AS$3267,12,FALSE),"")</f>
        <v>Cement Type-1</v>
      </c>
      <c r="Q105" s="766" t="str">
        <f>IFERROR(VLOOKUP($I105,'WM-AR'!$I$7:$AS$3267,14,FALSE),"")</f>
        <v>25MPa ≤ F'c (Cylinder Strength) &lt; 30MPa</v>
      </c>
      <c r="R105" s="766">
        <f>IFERROR(VLOOKUP($I105,'WM-AR'!$I$7:$AS$3267,16,FALSE),"")</f>
        <v>0</v>
      </c>
      <c r="S105" s="766">
        <f>IFERROR(VLOOKUP($I105,'WM-AR'!$I$7:$AS$3267,18,FALSE),"")</f>
        <v>0</v>
      </c>
      <c r="T105" s="766" t="str">
        <f>IFERROR(VLOOKUP($I105,'WM-AR'!$I$7:$AS$3267,20,FALSE),"")</f>
        <v/>
      </c>
      <c r="U105" s="766">
        <f>IFERROR(VLOOKUP($I105,'WM-AR'!$I$7:$AS$3267,22,FALSE),"")</f>
        <v>0</v>
      </c>
      <c r="V105" s="766" t="str">
        <f>IFERROR(VLOOKUP($I105,'WM-AR'!$I$7:$AS$3267,24,FALSE),"")</f>
        <v/>
      </c>
      <c r="W105" s="766">
        <f>IFERROR(VLOOKUP($I105,'WM-AR'!$I$7:$AS$3267,25,FALSE),"")</f>
        <v>0</v>
      </c>
      <c r="X105" s="766" t="str">
        <f>IFERROR(VLOOKUP($I105,'WM-AR'!$I$7:$AS$3267,26,FALSE),"")</f>
        <v/>
      </c>
      <c r="Y105" s="766">
        <f>IFERROR(VLOOKUP($I105,'WM-AR'!$I$7:$AS$3267,27,FALSE),"")</f>
        <v>0</v>
      </c>
      <c r="Z105" s="766">
        <f>IFERROR(VLOOKUP($I105,'WM-AR'!$I$7:$AS$3267,28,FALSE),"")</f>
        <v>0</v>
      </c>
      <c r="AA105" s="766">
        <f>IFERROR(VLOOKUP($I105,'WM-AR'!$I$7:$AS$3267,29,FALSE),"")</f>
        <v>0</v>
      </c>
      <c r="AB105" s="766">
        <f>IFERROR(VLOOKUP($I105,'WM-AR'!$I$7:$AS$3267,30,FALSE),"")</f>
        <v>0</v>
      </c>
      <c r="AC105" s="766">
        <f>IFERROR(VLOOKUP($I105,'WM-AR'!$I$7:$AS$3267,31,FALSE),"")</f>
        <v>0</v>
      </c>
      <c r="AD105" s="766">
        <f>IFERROR(VLOOKUP($I105,'WM-AR'!$I$7:$AS$3267,32,FALSE),"")</f>
        <v>0</v>
      </c>
      <c r="AE105" s="766" t="str">
        <f>IFERROR(VLOOKUP($I105,'WM-AR'!$I$7:$AS$3267,33,FALSE),"")</f>
        <v/>
      </c>
      <c r="AF105" s="817" t="s">
        <v>2688</v>
      </c>
      <c r="AG105" s="768" t="s">
        <v>3262</v>
      </c>
      <c r="AH105" s="768" t="s">
        <v>1985</v>
      </c>
      <c r="AI105" s="769">
        <v>0</v>
      </c>
      <c r="AJ105" s="769" t="str">
        <f t="shared" ref="AJ105:AJ124" si="14">K105</f>
        <v>M3</v>
      </c>
      <c r="AK105" s="905"/>
      <c r="AL105" s="88" t="str">
        <f>IF(AND(ISTEXT($E105),ISTEXT($B105)),"산출기준 &gt;&gt;  "&amp;_xlfn.XLOOKUP($E105,산출기준!$D:$D,산출기준!$E:$E,"매칭실패"),"")</f>
        <v/>
      </c>
    </row>
    <row r="106" spans="1:38" ht="49.9" customHeight="1" outlineLevel="1">
      <c r="B106" s="772"/>
      <c r="C106" s="772"/>
      <c r="D106" s="760"/>
      <c r="E106" s="773"/>
      <c r="F106" s="1083" t="s">
        <v>2674</v>
      </c>
      <c r="G106" s="759" t="str">
        <f t="shared" si="13"/>
        <v xml:space="preserve">Rebar Work | Deformed Bar (Non-Coat.) | 400MPa&lt;Fy≤470MPa | </v>
      </c>
      <c r="H106" s="816" t="s">
        <v>3032</v>
      </c>
      <c r="I106" s="765" t="str">
        <f t="shared" si="4"/>
        <v>A03AD037-00002</v>
      </c>
      <c r="J106" s="766"/>
      <c r="K106" s="766" t="str">
        <f>IFERROR(VLOOKUP($I106,'WM-AR'!$I$7:$AS$3267,34,FALSE),"")</f>
        <v>TON</v>
      </c>
      <c r="L106" s="766" t="str">
        <f>IFERROR(VLOOKUP($I106,'WM-AR'!$I$7:$AS$3267,4,FALSE),"")</f>
        <v>Concrete Work</v>
      </c>
      <c r="M106" s="766" t="str">
        <f>IFERROR(VLOOKUP($I106,'WM-AR'!$I$7:$AS$3267,6,FALSE),"")</f>
        <v>Substructure Work</v>
      </c>
      <c r="N106" s="766" t="str">
        <f>IFERROR(VLOOKUP($I106,'WM-AR'!$I$7:$AS$3267,8,FALSE),"")</f>
        <v>Rebar Work</v>
      </c>
      <c r="O106" s="766" t="str">
        <f>IFERROR(VLOOKUP($I106,'WM-AR'!$I$7:$AS$3267,10,FALSE),"")</f>
        <v>Deformed Bar (Non-Coat.)</v>
      </c>
      <c r="P106" s="766">
        <f>IFERROR(VLOOKUP($I106,'WM-AR'!$I$7:$AS$3267,12,FALSE),"")</f>
        <v>0</v>
      </c>
      <c r="Q106" s="766" t="str">
        <f>IFERROR(VLOOKUP($I106,'WM-AR'!$I$7:$AS$3267,14,FALSE),"")</f>
        <v>400MPa&lt;Fy≤470MPa</v>
      </c>
      <c r="R106" s="766">
        <f>IFERROR(VLOOKUP($I106,'WM-AR'!$I$7:$AS$3267,16,FALSE),"")</f>
        <v>0</v>
      </c>
      <c r="S106" s="766">
        <f>IFERROR(VLOOKUP($I106,'WM-AR'!$I$7:$AS$3267,18,FALSE),"")</f>
        <v>0</v>
      </c>
      <c r="T106" s="766" t="str">
        <f>IFERROR(VLOOKUP($I106,'WM-AR'!$I$7:$AS$3267,20,FALSE),"")</f>
        <v/>
      </c>
      <c r="U106" s="766">
        <f>IFERROR(VLOOKUP($I106,'WM-AR'!$I$7:$AS$3267,22,FALSE),"")</f>
        <v>0</v>
      </c>
      <c r="V106" s="766" t="str">
        <f>IFERROR(VLOOKUP($I106,'WM-AR'!$I$7:$AS$3267,24,FALSE),"")</f>
        <v/>
      </c>
      <c r="W106" s="766">
        <f>IFERROR(VLOOKUP($I106,'WM-AR'!$I$7:$AS$3267,25,FALSE),"")</f>
        <v>0</v>
      </c>
      <c r="X106" s="766" t="str">
        <f>IFERROR(VLOOKUP($I106,'WM-AR'!$I$7:$AS$3267,26,FALSE),"")</f>
        <v/>
      </c>
      <c r="Y106" s="766">
        <f>IFERROR(VLOOKUP($I106,'WM-AR'!$I$7:$AS$3267,27,FALSE),"")</f>
        <v>0</v>
      </c>
      <c r="Z106" s="766">
        <f>IFERROR(VLOOKUP($I106,'WM-AR'!$I$7:$AS$3267,28,FALSE),"")</f>
        <v>0</v>
      </c>
      <c r="AA106" s="766">
        <f>IFERROR(VLOOKUP($I106,'WM-AR'!$I$7:$AS$3267,29,FALSE),"")</f>
        <v>0</v>
      </c>
      <c r="AB106" s="766">
        <f>IFERROR(VLOOKUP($I106,'WM-AR'!$I$7:$AS$3267,30,FALSE),"")</f>
        <v>0</v>
      </c>
      <c r="AC106" s="766">
        <f>IFERROR(VLOOKUP($I106,'WM-AR'!$I$7:$AS$3267,31,FALSE),"")</f>
        <v>0</v>
      </c>
      <c r="AD106" s="766">
        <f>IFERROR(VLOOKUP($I106,'WM-AR'!$I$7:$AS$3267,32,FALSE),"")</f>
        <v>0</v>
      </c>
      <c r="AE106" s="766" t="str">
        <f>IFERROR(VLOOKUP($I106,'WM-AR'!$I$7:$AS$3267,33,FALSE),"")</f>
        <v/>
      </c>
      <c r="AF106" s="817" t="s">
        <v>2690</v>
      </c>
      <c r="AG106" s="768" t="s">
        <v>3263</v>
      </c>
      <c r="AH106" s="768" t="s">
        <v>2677</v>
      </c>
      <c r="AI106" s="769">
        <v>0</v>
      </c>
      <c r="AJ106" s="769" t="str">
        <f t="shared" si="14"/>
        <v>TON</v>
      </c>
      <c r="AK106" s="905" t="s">
        <v>3264</v>
      </c>
      <c r="AL106" s="88" t="str">
        <f>IF(AND(ISTEXT($E106),ISTEXT($B106)),"산출기준 &gt;&gt;  "&amp;_xlfn.XLOOKUP($E106,산출기준!$D:$D,산출기준!$E:$E,"매칭실패"),"")</f>
        <v/>
      </c>
    </row>
    <row r="107" spans="1:38" ht="49.9" customHeight="1" outlineLevel="1">
      <c r="B107" s="772"/>
      <c r="C107" s="772"/>
      <c r="D107" s="760"/>
      <c r="E107" s="773"/>
      <c r="F107" s="1083" t="s">
        <v>2679</v>
      </c>
      <c r="G107" s="759" t="str">
        <f t="shared" si="13"/>
        <v xml:space="preserve">Form Work (3 times in use) | Flat Form |  | </v>
      </c>
      <c r="H107" s="816" t="s">
        <v>3042</v>
      </c>
      <c r="I107" s="765" t="str">
        <f t="shared" si="4"/>
        <v>A03AD035-00001</v>
      </c>
      <c r="J107" s="766"/>
      <c r="K107" s="766" t="str">
        <f>IFERROR(VLOOKUP($I107,'WM-AR'!$I$7:$AS$3267,34,FALSE),"")</f>
        <v>M2</v>
      </c>
      <c r="L107" s="766" t="str">
        <f>IFERROR(VLOOKUP($I107,'WM-AR'!$I$7:$AS$3267,4,FALSE),"")</f>
        <v>Concrete Work</v>
      </c>
      <c r="M107" s="766" t="str">
        <f>IFERROR(VLOOKUP($I107,'WM-AR'!$I$7:$AS$3267,6,FALSE),"")</f>
        <v>Substructure Work</v>
      </c>
      <c r="N107" s="766" t="str">
        <f>IFERROR(VLOOKUP($I107,'WM-AR'!$I$7:$AS$3267,8,FALSE),"")</f>
        <v>Form Work (3 times in use)</v>
      </c>
      <c r="O107" s="766" t="str">
        <f>IFERROR(VLOOKUP($I107,'WM-AR'!$I$7:$AS$3267,10,FALSE),"")</f>
        <v>Flat Form</v>
      </c>
      <c r="P107" s="766">
        <f>IFERROR(VLOOKUP($I107,'WM-AR'!$I$7:$AS$3267,12,FALSE),"")</f>
        <v>0</v>
      </c>
      <c r="Q107" s="766">
        <f>IFERROR(VLOOKUP($I107,'WM-AR'!$I$7:$AS$3267,14,FALSE),"")</f>
        <v>0</v>
      </c>
      <c r="R107" s="766">
        <f>IFERROR(VLOOKUP($I107,'WM-AR'!$I$7:$AS$3267,16,FALSE),"")</f>
        <v>0</v>
      </c>
      <c r="S107" s="766">
        <f>IFERROR(VLOOKUP($I107,'WM-AR'!$I$7:$AS$3267,18,FALSE),"")</f>
        <v>0</v>
      </c>
      <c r="T107" s="766" t="str">
        <f>IFERROR(VLOOKUP($I107,'WM-AR'!$I$7:$AS$3267,20,FALSE),"")</f>
        <v>Dressed Lumber, Plywood or Steel Form(Wood Planks are not Allowed) incl. Chamfer</v>
      </c>
      <c r="U107" s="766">
        <f>IFERROR(VLOOKUP($I107,'WM-AR'!$I$7:$AS$3267,22,FALSE),"")</f>
        <v>0</v>
      </c>
      <c r="V107" s="766" t="str">
        <f>IFERROR(VLOOKUP($I107,'WM-AR'!$I$7:$AS$3267,24,FALSE),"")</f>
        <v/>
      </c>
      <c r="W107" s="766">
        <f>IFERROR(VLOOKUP($I107,'WM-AR'!$I$7:$AS$3267,25,FALSE),"")</f>
        <v>0</v>
      </c>
      <c r="X107" s="766" t="str">
        <f>IFERROR(VLOOKUP($I107,'WM-AR'!$I$7:$AS$3267,26,FALSE),"")</f>
        <v/>
      </c>
      <c r="Y107" s="766">
        <f>IFERROR(VLOOKUP($I107,'WM-AR'!$I$7:$AS$3267,27,FALSE),"")</f>
        <v>0</v>
      </c>
      <c r="Z107" s="766">
        <f>IFERROR(VLOOKUP($I107,'WM-AR'!$I$7:$AS$3267,28,FALSE),"")</f>
        <v>0</v>
      </c>
      <c r="AA107" s="766">
        <f>IFERROR(VLOOKUP($I107,'WM-AR'!$I$7:$AS$3267,29,FALSE),"")</f>
        <v>0</v>
      </c>
      <c r="AB107" s="766">
        <f>IFERROR(VLOOKUP($I107,'WM-AR'!$I$7:$AS$3267,30,FALSE),"")</f>
        <v>0</v>
      </c>
      <c r="AC107" s="766">
        <f>IFERROR(VLOOKUP($I107,'WM-AR'!$I$7:$AS$3267,31,FALSE),"")</f>
        <v>0</v>
      </c>
      <c r="AD107" s="766">
        <f>IFERROR(VLOOKUP($I107,'WM-AR'!$I$7:$AS$3267,32,FALSE),"")</f>
        <v>0</v>
      </c>
      <c r="AE107" s="766" t="str">
        <f>IFERROR(VLOOKUP($I107,'WM-AR'!$I$7:$AS$3267,33,FALSE),"")</f>
        <v/>
      </c>
      <c r="AF107" s="817"/>
      <c r="AG107" s="1082" t="s">
        <v>3187</v>
      </c>
      <c r="AH107" s="1082" t="s">
        <v>1790</v>
      </c>
      <c r="AI107" s="769">
        <v>0</v>
      </c>
      <c r="AJ107" s="769" t="str">
        <f t="shared" si="14"/>
        <v>M2</v>
      </c>
      <c r="AK107" s="905" t="s">
        <v>3265</v>
      </c>
      <c r="AL107" s="88" t="str">
        <f>IF(AND(ISTEXT($E107),ISTEXT($B107)),"산출기준 &gt;&gt;  "&amp;_xlfn.XLOOKUP($E107,산출기준!$D:$D,산출기준!$E:$E,"매칭실패"),"")</f>
        <v/>
      </c>
    </row>
    <row r="108" spans="1:38" ht="49.9" customHeight="1" outlineLevel="1">
      <c r="B108" s="772"/>
      <c r="C108" s="772"/>
      <c r="D108" s="760"/>
      <c r="E108" s="773"/>
      <c r="F108" s="1083" t="s">
        <v>3266</v>
      </c>
      <c r="G108" s="759" t="str">
        <f t="shared" si="13"/>
        <v xml:space="preserve">Isolation Joint (Separation Joint) |  |  | </v>
      </c>
      <c r="H108" s="816" t="s">
        <v>3267</v>
      </c>
      <c r="I108" s="765" t="str">
        <f t="shared" si="4"/>
        <v>A03AD044-00001</v>
      </c>
      <c r="J108" s="766"/>
      <c r="K108" s="766" t="str">
        <f>IFERROR(VLOOKUP($I108,'WM-AR'!$I$7:$AS$3267,34,FALSE),"")</f>
        <v>M</v>
      </c>
      <c r="L108" s="766" t="str">
        <f>IFERROR(VLOOKUP($I108,'WM-AR'!$I$7:$AS$3267,4,FALSE),"")</f>
        <v>Concrete Work</v>
      </c>
      <c r="M108" s="766" t="str">
        <f>IFERROR(VLOOKUP($I108,'WM-AR'!$I$7:$AS$3267,6,FALSE),"")</f>
        <v>Substructure Work</v>
      </c>
      <c r="N108" s="766" t="str">
        <f>IFERROR(VLOOKUP($I108,'WM-AR'!$I$7:$AS$3267,8,FALSE),"")</f>
        <v>Isolation Joint (Separation Joint)</v>
      </c>
      <c r="O108" s="766">
        <f>IFERROR(VLOOKUP($I108,'WM-AR'!$I$7:$AS$3267,10,FALSE),"")</f>
        <v>0</v>
      </c>
      <c r="P108" s="766">
        <f>IFERROR(VLOOKUP($I108,'WM-AR'!$I$7:$AS$3267,12,FALSE),"")</f>
        <v>0</v>
      </c>
      <c r="Q108" s="766">
        <f>IFERROR(VLOOKUP($I108,'WM-AR'!$I$7:$AS$3267,14,FALSE),"")</f>
        <v>0</v>
      </c>
      <c r="R108" s="766">
        <f>IFERROR(VLOOKUP($I108,'WM-AR'!$I$7:$AS$3267,16,FALSE),"")</f>
        <v>0</v>
      </c>
      <c r="S108" s="766">
        <f>IFERROR(VLOOKUP($I108,'WM-AR'!$I$7:$AS$3267,18,FALSE),"")</f>
        <v>0</v>
      </c>
      <c r="T108" s="766" t="str">
        <f>IFERROR(VLOOKUP($I108,'WM-AR'!$I$7:$AS$3267,20,FALSE),"")</f>
        <v>w/ Flexible Joint Filler, Sealant</v>
      </c>
      <c r="U108" s="766">
        <f>IFERROR(VLOOKUP($I108,'WM-AR'!$I$7:$AS$3267,22,FALSE),"")</f>
        <v>0</v>
      </c>
      <c r="V108" s="766">
        <f>IFERROR(VLOOKUP($I108,'WM-AR'!$I$7:$AS$3267,24,FALSE),"")</f>
        <v>0</v>
      </c>
      <c r="W108" s="766">
        <f>IFERROR(VLOOKUP($I108,'WM-AR'!$I$7:$AS$3267,25,FALSE),"")</f>
        <v>0</v>
      </c>
      <c r="X108" s="766" t="str">
        <f>IFERROR(VLOOKUP($I108,'WM-AR'!$I$7:$AS$3267,26,FALSE),"")</f>
        <v>THK=(  )mm</v>
      </c>
      <c r="Y108" s="766">
        <f>IFERROR(VLOOKUP($I108,'WM-AR'!$I$7:$AS$3267,27,FALSE),"")</f>
        <v>0</v>
      </c>
      <c r="Z108" s="766">
        <f>IFERROR(VLOOKUP($I108,'WM-AR'!$I$7:$AS$3267,28,FALSE),"")</f>
        <v>0</v>
      </c>
      <c r="AA108" s="766">
        <f>IFERROR(VLOOKUP($I108,'WM-AR'!$I$7:$AS$3267,29,FALSE),"")</f>
        <v>0</v>
      </c>
      <c r="AB108" s="766">
        <f>IFERROR(VLOOKUP($I108,'WM-AR'!$I$7:$AS$3267,30,FALSE),"")</f>
        <v>0</v>
      </c>
      <c r="AC108" s="766">
        <f>IFERROR(VLOOKUP($I108,'WM-AR'!$I$7:$AS$3267,31,FALSE),"")</f>
        <v>0</v>
      </c>
      <c r="AD108" s="766">
        <f>IFERROR(VLOOKUP($I108,'WM-AR'!$I$7:$AS$3267,32,FALSE),"")</f>
        <v>0</v>
      </c>
      <c r="AE108" s="766" t="str">
        <f>IFERROR(VLOOKUP($I108,'WM-AR'!$I$7:$AS$3267,33,FALSE),"")</f>
        <v/>
      </c>
      <c r="AF108" s="817" t="s">
        <v>3268</v>
      </c>
      <c r="AG108" s="768" t="s">
        <v>2617</v>
      </c>
      <c r="AH108" s="768" t="s">
        <v>2617</v>
      </c>
      <c r="AI108" s="769"/>
      <c r="AJ108" s="769" t="str">
        <f t="shared" si="14"/>
        <v>M</v>
      </c>
      <c r="AK108" s="905"/>
      <c r="AL108" s="88" t="str">
        <f>IF(AND(ISTEXT($E108),ISTEXT($B108)),"산출기준 &gt;&gt;  "&amp;_xlfn.XLOOKUP($E108,산출기준!$D:$D,산출기준!$E:$E,"매칭실패"),"")</f>
        <v/>
      </c>
    </row>
    <row r="109" spans="1:38" ht="49.9" customHeight="1" outlineLevel="1">
      <c r="B109" s="772"/>
      <c r="C109" s="1084"/>
      <c r="D109" s="760"/>
      <c r="E109" s="773"/>
      <c r="F109" s="1083" t="s">
        <v>3266</v>
      </c>
      <c r="G109" s="759" t="str">
        <f t="shared" si="13"/>
        <v xml:space="preserve">Control Joint |  |  | </v>
      </c>
      <c r="H109" s="816" t="s">
        <v>3269</v>
      </c>
      <c r="I109" s="765" t="str">
        <f t="shared" si="4"/>
        <v>A03AD045-00001</v>
      </c>
      <c r="J109" s="766"/>
      <c r="K109" s="766" t="str">
        <f>IFERROR(VLOOKUP($I109,'WM-AR'!$I$7:$AS$3267,34,FALSE),"")</f>
        <v>M</v>
      </c>
      <c r="L109" s="766" t="str">
        <f>IFERROR(VLOOKUP($I109,'WM-AR'!$I$7:$AS$3267,4,FALSE),"")</f>
        <v>Concrete Work</v>
      </c>
      <c r="M109" s="766" t="str">
        <f>IFERROR(VLOOKUP($I109,'WM-AR'!$I$7:$AS$3267,6,FALSE),"")</f>
        <v>Substructure Work</v>
      </c>
      <c r="N109" s="766" t="str">
        <f>IFERROR(VLOOKUP($I109,'WM-AR'!$I$7:$AS$3267,8,FALSE),"")</f>
        <v>Control Joint</v>
      </c>
      <c r="O109" s="766">
        <f>IFERROR(VLOOKUP($I109,'WM-AR'!$I$7:$AS$3267,10,FALSE),"")</f>
        <v>0</v>
      </c>
      <c r="P109" s="766">
        <f>IFERROR(VLOOKUP($I109,'WM-AR'!$I$7:$AS$3267,12,FALSE),"")</f>
        <v>0</v>
      </c>
      <c r="Q109" s="766">
        <f>IFERROR(VLOOKUP($I109,'WM-AR'!$I$7:$AS$3267,14,FALSE),"")</f>
        <v>0</v>
      </c>
      <c r="R109" s="766">
        <f>IFERROR(VLOOKUP($I109,'WM-AR'!$I$7:$AS$3267,16,FALSE),"")</f>
        <v>0</v>
      </c>
      <c r="S109" s="766">
        <f>IFERROR(VLOOKUP($I109,'WM-AR'!$I$7:$AS$3267,18,FALSE),"")</f>
        <v>0</v>
      </c>
      <c r="T109" s="766" t="str">
        <f>IFERROR(VLOOKUP($I109,'WM-AR'!$I$7:$AS$3267,20,FALSE),"")</f>
        <v>w/ Joint Sealant, Backstop</v>
      </c>
      <c r="U109" s="766">
        <f>IFERROR(VLOOKUP($I109,'WM-AR'!$I$7:$AS$3267,22,FALSE),"")</f>
        <v>0</v>
      </c>
      <c r="V109" s="766">
        <f>IFERROR(VLOOKUP($I109,'WM-AR'!$I$7:$AS$3267,24,FALSE),"")</f>
        <v>0</v>
      </c>
      <c r="W109" s="766">
        <f>IFERROR(VLOOKUP($I109,'WM-AR'!$I$7:$AS$3267,25,FALSE),"")</f>
        <v>0</v>
      </c>
      <c r="X109" s="766" t="str">
        <f>IFERROR(VLOOKUP($I109,'WM-AR'!$I$7:$AS$3267,26,FALSE),"")</f>
        <v>Saw Cut: W(  )mm x D(  )mm</v>
      </c>
      <c r="Y109" s="766">
        <f>IFERROR(VLOOKUP($I109,'WM-AR'!$I$7:$AS$3267,27,FALSE),"")</f>
        <v>0</v>
      </c>
      <c r="Z109" s="766">
        <f>IFERROR(VLOOKUP($I109,'WM-AR'!$I$7:$AS$3267,28,FALSE),"")</f>
        <v>0</v>
      </c>
      <c r="AA109" s="766">
        <f>IFERROR(VLOOKUP($I109,'WM-AR'!$I$7:$AS$3267,29,FALSE),"")</f>
        <v>0</v>
      </c>
      <c r="AB109" s="766">
        <f>IFERROR(VLOOKUP($I109,'WM-AR'!$I$7:$AS$3267,30,FALSE),"")</f>
        <v>0</v>
      </c>
      <c r="AC109" s="766">
        <f>IFERROR(VLOOKUP($I109,'WM-AR'!$I$7:$AS$3267,31,FALSE),"")</f>
        <v>0</v>
      </c>
      <c r="AD109" s="766">
        <f>IFERROR(VLOOKUP($I109,'WM-AR'!$I$7:$AS$3267,32,FALSE),"")</f>
        <v>0</v>
      </c>
      <c r="AE109" s="766" t="str">
        <f>IFERROR(VLOOKUP($I109,'WM-AR'!$I$7:$AS$3267,33,FALSE),"")</f>
        <v/>
      </c>
      <c r="AF109" s="817" t="s">
        <v>3268</v>
      </c>
      <c r="AG109" s="1138" t="s">
        <v>3270</v>
      </c>
      <c r="AH109" s="1138" t="s">
        <v>3270</v>
      </c>
      <c r="AI109" s="769"/>
      <c r="AJ109" s="769" t="str">
        <f t="shared" si="14"/>
        <v>M</v>
      </c>
      <c r="AK109" s="1139" t="s">
        <v>3271</v>
      </c>
      <c r="AL109" s="88" t="str">
        <f>IF(AND(ISTEXT($E109),ISTEXT($B109)),"산출기준 &gt;&gt;  "&amp;_xlfn.XLOOKUP($E109,산출기준!$D:$D,산출기준!$E:$E,"매칭실패"),"")</f>
        <v/>
      </c>
    </row>
    <row r="110" spans="1:38" ht="50.1" customHeight="1" outlineLevel="1">
      <c r="B110" s="772"/>
      <c r="C110" s="772"/>
      <c r="D110" s="760"/>
      <c r="E110" s="773"/>
      <c r="F110" s="1086" t="s">
        <v>3190</v>
      </c>
      <c r="G110" s="759" t="str">
        <f t="shared" si="13"/>
        <v xml:space="preserve">Excavation | Soil, Mech. |  | </v>
      </c>
      <c r="H110" s="816" t="s">
        <v>3191</v>
      </c>
      <c r="I110" s="765" t="str">
        <f t="shared" si="4"/>
        <v>A01ZZ001-00012</v>
      </c>
      <c r="J110" s="1081"/>
      <c r="K110" s="1081" t="str">
        <f>IFERROR(VLOOKUP($I110,'WM-AR'!$I$7:$AS$3267,34,FALSE),"")</f>
        <v>M3</v>
      </c>
      <c r="L110" s="1081" t="str">
        <f>IFERROR(VLOOKUP($I110,'WM-AR'!$I$7:$AS$3267,4,FALSE),"")</f>
        <v>Earth Work</v>
      </c>
      <c r="M110" s="1081" t="str">
        <f>IFERROR(VLOOKUP($I110,'WM-AR'!$I$7:$AS$3267,6,FALSE),"")</f>
        <v>-</v>
      </c>
      <c r="N110" s="1081" t="str">
        <f>IFERROR(VLOOKUP($I110,'WM-AR'!$I$7:$AS$3267,8,FALSE),"")</f>
        <v>Excavation</v>
      </c>
      <c r="O110" s="1081" t="str">
        <f>IFERROR(VLOOKUP($I110,'WM-AR'!$I$7:$AS$3267,10,FALSE),"")</f>
        <v>Soil, Mech.</v>
      </c>
      <c r="P110" s="1081">
        <f>IFERROR(VLOOKUP($I110,'WM-AR'!$I$7:$AS$3267,12,FALSE),"")</f>
        <v>0</v>
      </c>
      <c r="Q110" s="1081">
        <f>IFERROR(VLOOKUP($I110,'WM-AR'!$I$7:$AS$3267,14,FALSE),"")</f>
        <v>0</v>
      </c>
      <c r="R110" s="1081">
        <f>IFERROR(VLOOKUP($I110,'WM-AR'!$I$7:$AS$3267,16,FALSE),"")</f>
        <v>0</v>
      </c>
      <c r="S110" s="1081">
        <f>IFERROR(VLOOKUP($I110,'WM-AR'!$I$7:$AS$3267,18,FALSE),"")</f>
        <v>0</v>
      </c>
      <c r="T110" s="1081" t="str">
        <f>IFERROR(VLOOKUP($I110,'WM-AR'!$I$7:$AS$3267,20,FALSE),"")</f>
        <v/>
      </c>
      <c r="U110" s="1081" t="str">
        <f>IFERROR(VLOOKUP($I110,'WM-AR'!$I$7:$AS$3267,22,FALSE),"")</f>
        <v>Manual Excavation Above GWL</v>
      </c>
      <c r="V110" s="1081" t="str">
        <f>IFERROR(VLOOKUP($I110,'WM-AR'!$I$7:$AS$3267,24,FALSE),"")</f>
        <v/>
      </c>
      <c r="W110" s="1081">
        <f>IFERROR(VLOOKUP($I110,'WM-AR'!$I$7:$AS$3267,25,FALSE),"")</f>
        <v>0</v>
      </c>
      <c r="X110" s="1081" t="str">
        <f>IFERROR(VLOOKUP($I110,'WM-AR'!$I$7:$AS$3267,26,FALSE),"")</f>
        <v/>
      </c>
      <c r="Y110" s="1081">
        <f>IFERROR(VLOOKUP($I110,'WM-AR'!$I$7:$AS$3267,27,FALSE),"")</f>
        <v>0</v>
      </c>
      <c r="Z110" s="1081">
        <f>IFERROR(VLOOKUP($I110,'WM-AR'!$I$7:$AS$3267,28,FALSE),"")</f>
        <v>0</v>
      </c>
      <c r="AA110" s="1081">
        <f>IFERROR(VLOOKUP($I110,'WM-AR'!$I$7:$AS$3267,29,FALSE),"")</f>
        <v>0</v>
      </c>
      <c r="AB110" s="1081">
        <f>IFERROR(VLOOKUP($I110,'WM-AR'!$I$7:$AS$3267,30,FALSE),"")</f>
        <v>0</v>
      </c>
      <c r="AC110" s="1081">
        <f>IFERROR(VLOOKUP($I110,'WM-AR'!$I$7:$AS$3267,31,FALSE),"")</f>
        <v>0</v>
      </c>
      <c r="AD110" s="1081">
        <f>IFERROR(VLOOKUP($I110,'WM-AR'!$I$7:$AS$3267,32,FALSE),"")</f>
        <v>0</v>
      </c>
      <c r="AE110" s="1081" t="str">
        <f>IFERROR(VLOOKUP($I110,'WM-AR'!$I$7:$AS$3267,33,FALSE),"")</f>
        <v/>
      </c>
      <c r="AF110" s="817" t="s">
        <v>3192</v>
      </c>
      <c r="AG110" s="1082" t="s">
        <v>1797</v>
      </c>
      <c r="AH110" s="1082" t="s">
        <v>1797</v>
      </c>
      <c r="AI110" s="769"/>
      <c r="AJ110" s="769" t="str">
        <f t="shared" si="14"/>
        <v>M3</v>
      </c>
      <c r="AK110" s="816" t="s">
        <v>3193</v>
      </c>
      <c r="AL110" s="88" t="str">
        <f>IF(AND(ISTEXT($E110),ISTEXT($B110)),"산출기준 &gt;&gt;  "&amp;_xlfn.XLOOKUP($E110,산출기준!$D:$D,산출기준!$E:$E,"매칭실패"),"")</f>
        <v/>
      </c>
    </row>
    <row r="111" spans="1:38" ht="50.1" customHeight="1" outlineLevel="1">
      <c r="B111" s="772"/>
      <c r="C111" s="772"/>
      <c r="D111" s="760"/>
      <c r="E111" s="773"/>
      <c r="F111" s="1086" t="s">
        <v>3190</v>
      </c>
      <c r="G111" s="759" t="str">
        <f t="shared" si="13"/>
        <v xml:space="preserve">Excavation | Soil, Mech. |  | </v>
      </c>
      <c r="H111" s="816" t="s">
        <v>3194</v>
      </c>
      <c r="I111" s="765" t="str">
        <f t="shared" si="4"/>
        <v>A01ZZ001-00013</v>
      </c>
      <c r="J111" s="1081"/>
      <c r="K111" s="1081" t="str">
        <f>IFERROR(VLOOKUP($I111,'WM-AR'!$I$7:$AS$3267,34,FALSE),"")</f>
        <v>M3</v>
      </c>
      <c r="L111" s="1081" t="str">
        <f>IFERROR(VLOOKUP($I111,'WM-AR'!$I$7:$AS$3267,4,FALSE),"")</f>
        <v>Earth Work</v>
      </c>
      <c r="M111" s="1081" t="str">
        <f>IFERROR(VLOOKUP($I111,'WM-AR'!$I$7:$AS$3267,6,FALSE),"")</f>
        <v>-</v>
      </c>
      <c r="N111" s="1081" t="str">
        <f>IFERROR(VLOOKUP($I111,'WM-AR'!$I$7:$AS$3267,8,FALSE),"")</f>
        <v>Excavation</v>
      </c>
      <c r="O111" s="1081" t="str">
        <f>IFERROR(VLOOKUP($I111,'WM-AR'!$I$7:$AS$3267,10,FALSE),"")</f>
        <v>Soil, Mech.</v>
      </c>
      <c r="P111" s="1081">
        <f>IFERROR(VLOOKUP($I111,'WM-AR'!$I$7:$AS$3267,12,FALSE),"")</f>
        <v>0</v>
      </c>
      <c r="Q111" s="1081">
        <f>IFERROR(VLOOKUP($I111,'WM-AR'!$I$7:$AS$3267,14,FALSE),"")</f>
        <v>0</v>
      </c>
      <c r="R111" s="1081">
        <f>IFERROR(VLOOKUP($I111,'WM-AR'!$I$7:$AS$3267,16,FALSE),"")</f>
        <v>0</v>
      </c>
      <c r="S111" s="1081">
        <f>IFERROR(VLOOKUP($I111,'WM-AR'!$I$7:$AS$3267,18,FALSE),"")</f>
        <v>0</v>
      </c>
      <c r="T111" s="1081" t="str">
        <f>IFERROR(VLOOKUP($I111,'WM-AR'!$I$7:$AS$3267,20,FALSE),"")</f>
        <v/>
      </c>
      <c r="U111" s="1081" t="str">
        <f>IFERROR(VLOOKUP($I111,'WM-AR'!$I$7:$AS$3267,22,FALSE),"")</f>
        <v>Manual Excavation Below GWL</v>
      </c>
      <c r="V111" s="1081" t="str">
        <f>IFERROR(VLOOKUP($I111,'WM-AR'!$I$7:$AS$3267,24,FALSE),"")</f>
        <v/>
      </c>
      <c r="W111" s="1081">
        <f>IFERROR(VLOOKUP($I111,'WM-AR'!$I$7:$AS$3267,25,FALSE),"")</f>
        <v>0</v>
      </c>
      <c r="X111" s="1081" t="str">
        <f>IFERROR(VLOOKUP($I111,'WM-AR'!$I$7:$AS$3267,26,FALSE),"")</f>
        <v/>
      </c>
      <c r="Y111" s="1081">
        <f>IFERROR(VLOOKUP($I111,'WM-AR'!$I$7:$AS$3267,27,FALSE),"")</f>
        <v>0</v>
      </c>
      <c r="Z111" s="1081">
        <f>IFERROR(VLOOKUP($I111,'WM-AR'!$I$7:$AS$3267,28,FALSE),"")</f>
        <v>0</v>
      </c>
      <c r="AA111" s="1081">
        <f>IFERROR(VLOOKUP($I111,'WM-AR'!$I$7:$AS$3267,29,FALSE),"")</f>
        <v>0</v>
      </c>
      <c r="AB111" s="1081">
        <f>IFERROR(VLOOKUP($I111,'WM-AR'!$I$7:$AS$3267,30,FALSE),"")</f>
        <v>0</v>
      </c>
      <c r="AC111" s="1081">
        <f>IFERROR(VLOOKUP($I111,'WM-AR'!$I$7:$AS$3267,31,FALSE),"")</f>
        <v>0</v>
      </c>
      <c r="AD111" s="1081">
        <f>IFERROR(VLOOKUP($I111,'WM-AR'!$I$7:$AS$3267,32,FALSE),"")</f>
        <v>0</v>
      </c>
      <c r="AE111" s="1081" t="str">
        <f>IFERROR(VLOOKUP($I111,'WM-AR'!$I$7:$AS$3267,33,FALSE),"")</f>
        <v/>
      </c>
      <c r="AF111" s="817" t="s">
        <v>3195</v>
      </c>
      <c r="AG111" s="1082" t="s">
        <v>1797</v>
      </c>
      <c r="AH111" s="1082" t="s">
        <v>1797</v>
      </c>
      <c r="AI111" s="769"/>
      <c r="AJ111" s="769" t="str">
        <f t="shared" si="14"/>
        <v>M3</v>
      </c>
      <c r="AK111" s="816" t="s">
        <v>3193</v>
      </c>
      <c r="AL111" s="88" t="str">
        <f>IF(AND(ISTEXT($E111),ISTEXT($B111)),"산출기준 &gt;&gt;  "&amp;_xlfn.XLOOKUP($E111,산출기준!$D:$D,산출기준!$E:$E,"매칭실패"),"")</f>
        <v/>
      </c>
    </row>
    <row r="112" spans="1:38" ht="49.9" customHeight="1" outlineLevel="1">
      <c r="B112" s="772"/>
      <c r="C112" s="772"/>
      <c r="D112" s="760"/>
      <c r="E112" s="773"/>
      <c r="F112" s="1086" t="s">
        <v>3196</v>
      </c>
      <c r="G112" s="759" t="str">
        <f t="shared" si="13"/>
        <v xml:space="preserve">Backfill | Re-use, Soil |  | </v>
      </c>
      <c r="H112" s="816" t="s">
        <v>3197</v>
      </c>
      <c r="I112" s="765" t="str">
        <f t="shared" si="4"/>
        <v>A01ZZ003-00001</v>
      </c>
      <c r="J112" s="766"/>
      <c r="K112" s="766" t="str">
        <f>IFERROR(VLOOKUP($I112,'WM-AR'!$I$7:$AS$3267,34,FALSE),"")</f>
        <v>M3</v>
      </c>
      <c r="L112" s="766" t="str">
        <f>IFERROR(VLOOKUP($I112,'WM-AR'!$I$7:$AS$3267,4,FALSE),"")</f>
        <v>Earth Work</v>
      </c>
      <c r="M112" s="766" t="str">
        <f>IFERROR(VLOOKUP($I112,'WM-AR'!$I$7:$AS$3267,6,FALSE),"")</f>
        <v>-</v>
      </c>
      <c r="N112" s="766" t="str">
        <f>IFERROR(VLOOKUP($I112,'WM-AR'!$I$7:$AS$3267,8,FALSE),"")</f>
        <v>Backfill</v>
      </c>
      <c r="O112" s="766" t="str">
        <f>IFERROR(VLOOKUP($I112,'WM-AR'!$I$7:$AS$3267,10,FALSE),"")</f>
        <v>Re-use, Soil</v>
      </c>
      <c r="P112" s="766">
        <f>IFERROR(VLOOKUP($I112,'WM-AR'!$I$7:$AS$3267,12,FALSE),"")</f>
        <v>0</v>
      </c>
      <c r="Q112" s="766">
        <f>IFERROR(VLOOKUP($I112,'WM-AR'!$I$7:$AS$3267,14,FALSE),"")</f>
        <v>0</v>
      </c>
      <c r="R112" s="766">
        <f>IFERROR(VLOOKUP($I112,'WM-AR'!$I$7:$AS$3267,16,FALSE),"")</f>
        <v>0</v>
      </c>
      <c r="S112" s="766">
        <f>IFERROR(VLOOKUP($I112,'WM-AR'!$I$7:$AS$3267,18,FALSE),"")</f>
        <v>0</v>
      </c>
      <c r="T112" s="766" t="str">
        <f>IFERROR(VLOOKUP($I112,'WM-AR'!$I$7:$AS$3267,20,FALSE),"")</f>
        <v/>
      </c>
      <c r="U112" s="766">
        <f>IFERROR(VLOOKUP($I112,'WM-AR'!$I$7:$AS$3267,22,FALSE),"")</f>
        <v>0</v>
      </c>
      <c r="V112" s="766" t="str">
        <f>IFERROR(VLOOKUP($I112,'WM-AR'!$I$7:$AS$3267,24,FALSE),"")</f>
        <v/>
      </c>
      <c r="W112" s="766">
        <f>IFERROR(VLOOKUP($I112,'WM-AR'!$I$7:$AS$3267,25,FALSE),"")</f>
        <v>0</v>
      </c>
      <c r="X112" s="766" t="str">
        <f>IFERROR(VLOOKUP($I112,'WM-AR'!$I$7:$AS$3267,26,FALSE),"")</f>
        <v/>
      </c>
      <c r="Y112" s="766">
        <f>IFERROR(VLOOKUP($I112,'WM-AR'!$I$7:$AS$3267,27,FALSE),"")</f>
        <v>0</v>
      </c>
      <c r="Z112" s="766">
        <f>IFERROR(VLOOKUP($I112,'WM-AR'!$I$7:$AS$3267,28,FALSE),"")</f>
        <v>0</v>
      </c>
      <c r="AA112" s="766">
        <f>IFERROR(VLOOKUP($I112,'WM-AR'!$I$7:$AS$3267,29,FALSE),"")</f>
        <v>0</v>
      </c>
      <c r="AB112" s="766" t="str">
        <f>IFERROR(VLOOKUP($I112,'WM-AR'!$I$7:$AS$3267,30,FALSE),"")</f>
        <v>Compaction=(  )%</v>
      </c>
      <c r="AC112" s="766">
        <f>IFERROR(VLOOKUP($I112,'WM-AR'!$I$7:$AS$3267,31,FALSE),"")</f>
        <v>0</v>
      </c>
      <c r="AD112" s="766">
        <f>IFERROR(VLOOKUP($I112,'WM-AR'!$I$7:$AS$3267,32,FALSE),"")</f>
        <v>0</v>
      </c>
      <c r="AE112" s="766" t="str">
        <f>IFERROR(VLOOKUP($I112,'WM-AR'!$I$7:$AS$3267,33,FALSE),"")</f>
        <v/>
      </c>
      <c r="AF112" s="817" t="s">
        <v>3198</v>
      </c>
      <c r="AG112" s="768" t="s">
        <v>1800</v>
      </c>
      <c r="AH112" s="768" t="s">
        <v>1800</v>
      </c>
      <c r="AI112" s="769"/>
      <c r="AJ112" s="769" t="str">
        <f t="shared" si="14"/>
        <v>M3</v>
      </c>
      <c r="AK112" s="905" t="s">
        <v>3193</v>
      </c>
      <c r="AL112" s="88" t="str">
        <f>IF(AND(ISTEXT($E112),ISTEXT($B112)),"산출기준 &gt;&gt;  "&amp;_xlfn.XLOOKUP($E112,산출기준!$D:$D,산출기준!$E:$E,"매칭실패"),"")</f>
        <v/>
      </c>
    </row>
    <row r="113" spans="1:38" ht="49.9" customHeight="1" outlineLevel="1">
      <c r="B113" s="772"/>
      <c r="C113" s="772"/>
      <c r="D113" s="760"/>
      <c r="E113" s="773"/>
      <c r="F113" s="1086" t="s">
        <v>3199</v>
      </c>
      <c r="G113" s="759" t="str">
        <f t="shared" si="13"/>
        <v xml:space="preserve">Disposal | Soil |  | </v>
      </c>
      <c r="H113" s="816" t="s">
        <v>3200</v>
      </c>
      <c r="I113" s="765" t="str">
        <f t="shared" si="4"/>
        <v>A01ZZ004-00001</v>
      </c>
      <c r="J113" s="766"/>
      <c r="K113" s="766" t="str">
        <f>IFERROR(VLOOKUP($I113,'WM-AR'!$I$7:$AS$3267,34,FALSE),"")</f>
        <v>M3</v>
      </c>
      <c r="L113" s="766" t="str">
        <f>IFERROR(VLOOKUP($I113,'WM-AR'!$I$7:$AS$3267,4,FALSE),"")</f>
        <v>Earth Work</v>
      </c>
      <c r="M113" s="766" t="str">
        <f>IFERROR(VLOOKUP($I113,'WM-AR'!$I$7:$AS$3267,6,FALSE),"")</f>
        <v>-</v>
      </c>
      <c r="N113" s="766" t="str">
        <f>IFERROR(VLOOKUP($I113,'WM-AR'!$I$7:$AS$3267,8,FALSE),"")</f>
        <v>Disposal</v>
      </c>
      <c r="O113" s="766" t="str">
        <f>IFERROR(VLOOKUP($I113,'WM-AR'!$I$7:$AS$3267,10,FALSE),"")</f>
        <v>Soil</v>
      </c>
      <c r="P113" s="766">
        <f>IFERROR(VLOOKUP($I113,'WM-AR'!$I$7:$AS$3267,12,FALSE),"")</f>
        <v>0</v>
      </c>
      <c r="Q113" s="766">
        <f>IFERROR(VLOOKUP($I113,'WM-AR'!$I$7:$AS$3267,14,FALSE),"")</f>
        <v>0</v>
      </c>
      <c r="R113" s="766">
        <f>IFERROR(VLOOKUP($I113,'WM-AR'!$I$7:$AS$3267,16,FALSE),"")</f>
        <v>0</v>
      </c>
      <c r="S113" s="766">
        <f>IFERROR(VLOOKUP($I113,'WM-AR'!$I$7:$AS$3267,18,FALSE),"")</f>
        <v>0</v>
      </c>
      <c r="T113" s="766" t="str">
        <f>IFERROR(VLOOKUP($I113,'WM-AR'!$I$7:$AS$3267,20,FALSE),"")</f>
        <v/>
      </c>
      <c r="U113" s="766">
        <f>IFERROR(VLOOKUP($I113,'WM-AR'!$I$7:$AS$3267,22,FALSE),"")</f>
        <v>0</v>
      </c>
      <c r="V113" s="766" t="str">
        <f>IFERROR(VLOOKUP($I113,'WM-AR'!$I$7:$AS$3267,24,FALSE),"")</f>
        <v/>
      </c>
      <c r="W113" s="766">
        <f>IFERROR(VLOOKUP($I113,'WM-AR'!$I$7:$AS$3267,25,FALSE),"")</f>
        <v>0</v>
      </c>
      <c r="X113" s="766" t="str">
        <f>IFERROR(VLOOKUP($I113,'WM-AR'!$I$7:$AS$3267,26,FALSE),"")</f>
        <v/>
      </c>
      <c r="Y113" s="766">
        <f>IFERROR(VLOOKUP($I113,'WM-AR'!$I$7:$AS$3267,27,FALSE),"")</f>
        <v>0</v>
      </c>
      <c r="Z113" s="766" t="str">
        <f>IFERROR(VLOOKUP($I113,'WM-AR'!$I$7:$AS$3267,28,FALSE),"")</f>
        <v>Disposal Distance=Appx. (  )km from Site</v>
      </c>
      <c r="AA113" s="766">
        <f>IFERROR(VLOOKUP($I113,'WM-AR'!$I$7:$AS$3267,29,FALSE),"")</f>
        <v>0</v>
      </c>
      <c r="AB113" s="766">
        <f>IFERROR(VLOOKUP($I113,'WM-AR'!$I$7:$AS$3267,30,FALSE),"")</f>
        <v>0</v>
      </c>
      <c r="AC113" s="766">
        <f>IFERROR(VLOOKUP($I113,'WM-AR'!$I$7:$AS$3267,31,FALSE),"")</f>
        <v>0</v>
      </c>
      <c r="AD113" s="766">
        <f>IFERROR(VLOOKUP($I113,'WM-AR'!$I$7:$AS$3267,32,FALSE),"")</f>
        <v>0</v>
      </c>
      <c r="AE113" s="766" t="str">
        <f>IFERROR(VLOOKUP($I113,'WM-AR'!$I$7:$AS$3267,33,FALSE),"")</f>
        <v/>
      </c>
      <c r="AF113" s="817" t="s">
        <v>3201</v>
      </c>
      <c r="AG113" s="768" t="s">
        <v>1801</v>
      </c>
      <c r="AH113" s="768" t="s">
        <v>1801</v>
      </c>
      <c r="AI113" s="769"/>
      <c r="AJ113" s="769" t="str">
        <f t="shared" si="14"/>
        <v>M3</v>
      </c>
      <c r="AK113" s="905" t="s">
        <v>3193</v>
      </c>
      <c r="AL113" s="88" t="str">
        <f>IF(AND(ISTEXT($E113),ISTEXT($B113)),"산출기준 &gt;&gt;  "&amp;_xlfn.XLOOKUP($E113,산출기준!$D:$D,산출기준!$E:$E,"매칭실패"),"")</f>
        <v/>
      </c>
    </row>
    <row r="114" spans="1:38" s="85" customFormat="1" ht="35.1" customHeight="1" outlineLevel="1">
      <c r="A114" s="1087"/>
      <c r="B114" s="1088"/>
      <c r="C114" s="1098"/>
      <c r="D114" s="1089"/>
      <c r="E114" s="1081"/>
      <c r="F114" s="1091" t="s">
        <v>3272</v>
      </c>
      <c r="G114" s="1092" t="str">
        <f t="shared" si="13"/>
        <v xml:space="preserve">Bitumen/Bituminous/Asphalt Coating |  |  | </v>
      </c>
      <c r="H114" s="1093" t="s">
        <v>3044</v>
      </c>
      <c r="I114" s="1081" t="str">
        <f t="shared" si="4"/>
        <v>A03AH056-00001</v>
      </c>
      <c r="J114" s="766"/>
      <c r="K114" s="766" t="str">
        <f>IFERROR(VLOOKUP($I114,'WM-AR'!$I$7:$AS$3267,34,FALSE),"")</f>
        <v>M2</v>
      </c>
      <c r="L114" s="766" t="str">
        <f>IFERROR(VLOOKUP($I114,'WM-AR'!$I$7:$AS$3267,4,FALSE),"")</f>
        <v>Concrete Work</v>
      </c>
      <c r="M114" s="766" t="str">
        <f>IFERROR(VLOOKUP($I114,'WM-AR'!$I$7:$AS$3267,6,FALSE),"")</f>
        <v>Concrete Protective Coating (U/G)</v>
      </c>
      <c r="N114" s="766" t="str">
        <f>IFERROR(VLOOKUP($I114,'WM-AR'!$I$7:$AS$3267,8,FALSE),"")</f>
        <v>Bitumen/Bituminous/Asphalt Coating</v>
      </c>
      <c r="O114" s="766">
        <f>IFERROR(VLOOKUP($I114,'WM-AR'!$I$7:$AS$3267,10,FALSE),"")</f>
        <v>0</v>
      </c>
      <c r="P114" s="766">
        <f>IFERROR(VLOOKUP($I114,'WM-AR'!$I$7:$AS$3267,12,FALSE),"")</f>
        <v>0</v>
      </c>
      <c r="Q114" s="766">
        <f>IFERROR(VLOOKUP($I114,'WM-AR'!$I$7:$AS$3267,14,FALSE),"")</f>
        <v>0</v>
      </c>
      <c r="R114" s="766">
        <f>IFERROR(VLOOKUP($I114,'WM-AR'!$I$7:$AS$3267,16,FALSE),"")</f>
        <v>0</v>
      </c>
      <c r="S114" s="766">
        <f>IFERROR(VLOOKUP($I114,'WM-AR'!$I$7:$AS$3267,18,FALSE),"")</f>
        <v>0</v>
      </c>
      <c r="T114" s="766">
        <f>IFERROR(VLOOKUP($I114,'WM-AR'!$I$7:$AS$3267,20,FALSE),"")</f>
        <v>0</v>
      </c>
      <c r="U114" s="766">
        <f>IFERROR(VLOOKUP($I114,'WM-AR'!$I$7:$AS$3267,22,FALSE),"")</f>
        <v>0</v>
      </c>
      <c r="V114" s="766">
        <f>IFERROR(VLOOKUP($I114,'WM-AR'!$I$7:$AS$3267,24,FALSE),"")</f>
        <v>0</v>
      </c>
      <c r="W114" s="766">
        <f>IFERROR(VLOOKUP($I114,'WM-AR'!$I$7:$AS$3267,25,FALSE),"")</f>
        <v>0</v>
      </c>
      <c r="X114" s="766" t="str">
        <f>IFERROR(VLOOKUP($I114,'WM-AR'!$I$7:$AS$3267,26,FALSE),"")</f>
        <v/>
      </c>
      <c r="Y114" s="766">
        <f>IFERROR(VLOOKUP($I114,'WM-AR'!$I$7:$AS$3267,27,FALSE),"")</f>
        <v>0</v>
      </c>
      <c r="Z114" s="766">
        <f>IFERROR(VLOOKUP($I114,'WM-AR'!$I$7:$AS$3267,28,FALSE),"")</f>
        <v>0</v>
      </c>
      <c r="AA114" s="766">
        <f>IFERROR(VLOOKUP($I114,'WM-AR'!$I$7:$AS$3267,29,FALSE),"")</f>
        <v>0</v>
      </c>
      <c r="AB114" s="766">
        <f>IFERROR(VLOOKUP($I114,'WM-AR'!$I$7:$AS$3267,30,FALSE),"")</f>
        <v>0</v>
      </c>
      <c r="AC114" s="766">
        <f>IFERROR(VLOOKUP($I114,'WM-AR'!$I$7:$AS$3267,31,FALSE),"")</f>
        <v>0</v>
      </c>
      <c r="AD114" s="766">
        <f>IFERROR(VLOOKUP($I114,'WM-AR'!$I$7:$AS$3267,32,FALSE),"")</f>
        <v>0</v>
      </c>
      <c r="AE114" s="766" t="str">
        <f>IFERROR(VLOOKUP($I114,'WM-AR'!$I$7:$AS$3267,33,FALSE),"")</f>
        <v/>
      </c>
      <c r="AF114" s="1094" t="s">
        <v>3273</v>
      </c>
      <c r="AG114" s="1095" t="s">
        <v>1699</v>
      </c>
      <c r="AH114" s="1095" t="s">
        <v>1699</v>
      </c>
      <c r="AI114" s="1097"/>
      <c r="AJ114" s="1097" t="str">
        <f t="shared" si="14"/>
        <v>M2</v>
      </c>
      <c r="AK114" s="1140"/>
      <c r="AL114" s="85" t="str">
        <f>IF(AND(ISTEXT($E114),ISTEXT($B114)),"산출기준 &gt;&gt;  "&amp;_xlfn.XLOOKUP($E114,산출기준!$D:$D,산출기준!$E:$E,"매칭실패"),"")</f>
        <v/>
      </c>
    </row>
    <row r="115" spans="1:38" s="85" customFormat="1" ht="35.1" customHeight="1" outlineLevel="1">
      <c r="A115" s="1087"/>
      <c r="B115" s="1088"/>
      <c r="C115" s="1088"/>
      <c r="D115" s="1089"/>
      <c r="E115" s="1090"/>
      <c r="F115" s="1091" t="s">
        <v>3202</v>
      </c>
      <c r="G115" s="1092" t="str">
        <f t="shared" si="13"/>
        <v xml:space="preserve">Lean Concrete (including Form work) |  | 10MPa ≤ F'c (Cylinder Strength) &lt; 15MPa | </v>
      </c>
      <c r="H115" s="1093" t="s">
        <v>3203</v>
      </c>
      <c r="I115" s="1081" t="str">
        <f t="shared" si="4"/>
        <v>A03AD034-00013</v>
      </c>
      <c r="J115" s="1081"/>
      <c r="K115" s="1081" t="str">
        <f>IFERROR(VLOOKUP($I115,'WM-AR'!$I$7:$AS$3267,34,FALSE),"")</f>
        <v>M3</v>
      </c>
      <c r="L115" s="1081" t="str">
        <f>IFERROR(VLOOKUP($I115,'WM-AR'!$I$7:$AS$3267,4,FALSE),"")</f>
        <v>Concrete Work</v>
      </c>
      <c r="M115" s="1081" t="str">
        <f>IFERROR(VLOOKUP($I115,'WM-AR'!$I$7:$AS$3267,6,FALSE),"")</f>
        <v>Substructure Work</v>
      </c>
      <c r="N115" s="1081" t="str">
        <f>IFERROR(VLOOKUP($I115,'WM-AR'!$I$7:$AS$3267,8,FALSE),"")</f>
        <v>Lean Concrete (including Form work)</v>
      </c>
      <c r="O115" s="1081">
        <f>IFERROR(VLOOKUP($I115,'WM-AR'!$I$7:$AS$3267,10,FALSE),"")</f>
        <v>0</v>
      </c>
      <c r="P115" s="1081" t="str">
        <f>IFERROR(VLOOKUP($I115,'WM-AR'!$I$7:$AS$3267,12,FALSE),"")</f>
        <v>Cement Type-1</v>
      </c>
      <c r="Q115" s="1081" t="str">
        <f>IFERROR(VLOOKUP($I115,'WM-AR'!$I$7:$AS$3267,14,FALSE),"")</f>
        <v>10MPa ≤ F'c (Cylinder Strength) &lt; 15MPa</v>
      </c>
      <c r="R115" s="1081">
        <f>IFERROR(VLOOKUP($I115,'WM-AR'!$I$7:$AS$3267,16,FALSE),"")</f>
        <v>0</v>
      </c>
      <c r="S115" s="1081">
        <f>IFERROR(VLOOKUP($I115,'WM-AR'!$I$7:$AS$3267,18,FALSE),"")</f>
        <v>0</v>
      </c>
      <c r="T115" s="1081">
        <f>IFERROR(VLOOKUP($I115,'WM-AR'!$I$7:$AS$3267,20,FALSE),"")</f>
        <v>0</v>
      </c>
      <c r="U115" s="1081">
        <f>IFERROR(VLOOKUP($I115,'WM-AR'!$I$7:$AS$3267,22,FALSE),"")</f>
        <v>0</v>
      </c>
      <c r="V115" s="1081">
        <f>IFERROR(VLOOKUP($I115,'WM-AR'!$I$7:$AS$3267,24,FALSE),"")</f>
        <v>0</v>
      </c>
      <c r="W115" s="1081">
        <f>IFERROR(VLOOKUP($I115,'WM-AR'!$I$7:$AS$3267,25,FALSE),"")</f>
        <v>0</v>
      </c>
      <c r="X115" s="1081" t="str">
        <f>IFERROR(VLOOKUP($I115,'WM-AR'!$I$7:$AS$3267,26,FALSE),"")</f>
        <v/>
      </c>
      <c r="Y115" s="1081">
        <f>IFERROR(VLOOKUP($I115,'WM-AR'!$I$7:$AS$3267,27,FALSE),"")</f>
        <v>0</v>
      </c>
      <c r="Z115" s="1081">
        <f>IFERROR(VLOOKUP($I115,'WM-AR'!$I$7:$AS$3267,28,FALSE),"")</f>
        <v>0</v>
      </c>
      <c r="AA115" s="1081">
        <f>IFERROR(VLOOKUP($I115,'WM-AR'!$I$7:$AS$3267,29,FALSE),"")</f>
        <v>0</v>
      </c>
      <c r="AB115" s="1081">
        <f>IFERROR(VLOOKUP($I115,'WM-AR'!$I$7:$AS$3267,30,FALSE),"")</f>
        <v>0</v>
      </c>
      <c r="AC115" s="1081">
        <f>IFERROR(VLOOKUP($I115,'WM-AR'!$I$7:$AS$3267,31,FALSE),"")</f>
        <v>0</v>
      </c>
      <c r="AD115" s="1081">
        <f>IFERROR(VLOOKUP($I115,'WM-AR'!$I$7:$AS$3267,32,FALSE),"")</f>
        <v>0</v>
      </c>
      <c r="AE115" s="1081" t="str">
        <f>IFERROR(VLOOKUP($I115,'WM-AR'!$I$7:$AS$3267,33,FALSE),"")</f>
        <v/>
      </c>
      <c r="AF115" s="1094" t="s">
        <v>3201</v>
      </c>
      <c r="AG115" s="1095" t="s">
        <v>3204</v>
      </c>
      <c r="AH115" s="1096" t="s">
        <v>3205</v>
      </c>
      <c r="AI115" s="1097"/>
      <c r="AJ115" s="1097" t="str">
        <f t="shared" si="14"/>
        <v>M3</v>
      </c>
      <c r="AK115" s="904" t="s">
        <v>3206</v>
      </c>
      <c r="AL115" s="919"/>
    </row>
    <row r="116" spans="1:38" s="85" customFormat="1" ht="35.1" customHeight="1" outlineLevel="1">
      <c r="A116" s="1087"/>
      <c r="B116" s="1088"/>
      <c r="C116" s="1098"/>
      <c r="D116" s="1089"/>
      <c r="E116" s="1098"/>
      <c r="F116" s="1091" t="s">
        <v>2854</v>
      </c>
      <c r="G116" s="1092" t="str">
        <f t="shared" si="13"/>
        <v xml:space="preserve">PE Sheet (Vapor Barrier) |  |  | </v>
      </c>
      <c r="H116" s="1093" t="s">
        <v>3207</v>
      </c>
      <c r="I116" s="1081" t="str">
        <f t="shared" si="4"/>
        <v>A01ZZ012-00002</v>
      </c>
      <c r="J116" s="766"/>
      <c r="K116" s="766" t="str">
        <f>IFERROR(VLOOKUP($I116,'WM-AR'!$I$7:$AS$3267,34,FALSE),"")</f>
        <v>M2</v>
      </c>
      <c r="L116" s="766" t="str">
        <f>IFERROR(VLOOKUP($I116,'WM-AR'!$I$7:$AS$3267,4,FALSE),"")</f>
        <v>Earth Work</v>
      </c>
      <c r="M116" s="766" t="str">
        <f>IFERROR(VLOOKUP($I116,'WM-AR'!$I$7:$AS$3267,6,FALSE),"")</f>
        <v>-</v>
      </c>
      <c r="N116" s="766" t="str">
        <f>IFERROR(VLOOKUP($I116,'WM-AR'!$I$7:$AS$3267,8,FALSE),"")</f>
        <v>PE Sheet (Vapor Barrier)</v>
      </c>
      <c r="O116" s="766">
        <f>IFERROR(VLOOKUP($I116,'WM-AR'!$I$7:$AS$3267,10,FALSE),"")</f>
        <v>0</v>
      </c>
      <c r="P116" s="766">
        <f>IFERROR(VLOOKUP($I116,'WM-AR'!$I$7:$AS$3267,12,FALSE),"")</f>
        <v>0</v>
      </c>
      <c r="Q116" s="766">
        <f>IFERROR(VLOOKUP($I116,'WM-AR'!$I$7:$AS$3267,14,FALSE),"")</f>
        <v>0</v>
      </c>
      <c r="R116" s="766">
        <f>IFERROR(VLOOKUP($I116,'WM-AR'!$I$7:$AS$3267,16,FALSE),"")</f>
        <v>0</v>
      </c>
      <c r="S116" s="766">
        <f>IFERROR(VLOOKUP($I116,'WM-AR'!$I$7:$AS$3267,18,FALSE),"")</f>
        <v>0</v>
      </c>
      <c r="T116" s="766" t="str">
        <f>IFERROR(VLOOKUP($I116,'WM-AR'!$I$7:$AS$3267,20,FALSE),"")</f>
        <v/>
      </c>
      <c r="U116" s="766">
        <f>IFERROR(VLOOKUP($I116,'WM-AR'!$I$7:$AS$3267,22,FALSE),"")</f>
        <v>0</v>
      </c>
      <c r="V116" s="766" t="str">
        <f>IFERROR(VLOOKUP($I116,'WM-AR'!$I$7:$AS$3267,24,FALSE),"")</f>
        <v>THK ≤ 0.25mm (or 0.01 inch)</v>
      </c>
      <c r="W116" s="766">
        <f>IFERROR(VLOOKUP($I116,'WM-AR'!$I$7:$AS$3267,25,FALSE),"")</f>
        <v>0</v>
      </c>
      <c r="X116" s="766" t="str">
        <f>IFERROR(VLOOKUP($I116,'WM-AR'!$I$7:$AS$3267,26,FALSE),"")</f>
        <v>THK=(  )mm</v>
      </c>
      <c r="Y116" s="766">
        <f>IFERROR(VLOOKUP($I116,'WM-AR'!$I$7:$AS$3267,27,FALSE),"")</f>
        <v>0</v>
      </c>
      <c r="Z116" s="766">
        <f>IFERROR(VLOOKUP($I116,'WM-AR'!$I$7:$AS$3267,28,FALSE),"")</f>
        <v>0</v>
      </c>
      <c r="AA116" s="766">
        <f>IFERROR(VLOOKUP($I116,'WM-AR'!$I$7:$AS$3267,29,FALSE),"")</f>
        <v>0</v>
      </c>
      <c r="AB116" s="766">
        <f>IFERROR(VLOOKUP($I116,'WM-AR'!$I$7:$AS$3267,30,FALSE),"")</f>
        <v>0</v>
      </c>
      <c r="AC116" s="766">
        <f>IFERROR(VLOOKUP($I116,'WM-AR'!$I$7:$AS$3267,31,FALSE),"")</f>
        <v>0</v>
      </c>
      <c r="AD116" s="766">
        <f>IFERROR(VLOOKUP($I116,'WM-AR'!$I$7:$AS$3267,32,FALSE),"")</f>
        <v>0</v>
      </c>
      <c r="AE116" s="766" t="str">
        <f>IFERROR(VLOOKUP($I116,'WM-AR'!$I$7:$AS$3267,33,FALSE),"")</f>
        <v/>
      </c>
      <c r="AF116" s="1094" t="s">
        <v>3208</v>
      </c>
      <c r="AG116" s="1095" t="s">
        <v>1803</v>
      </c>
      <c r="AH116" s="1096" t="s">
        <v>3205</v>
      </c>
      <c r="AI116" s="1097"/>
      <c r="AJ116" s="1097" t="str">
        <f t="shared" si="14"/>
        <v>M2</v>
      </c>
      <c r="AK116" s="904" t="s">
        <v>3206</v>
      </c>
      <c r="AL116" s="85" t="str">
        <f>IF(AND(ISTEXT($E116),ISTEXT($B116)),"산출기준 &gt;&gt;  "&amp;_xlfn.XLOOKUP($E116,산출기준!$D:$D,산출기준!$E:$E,"매칭실패"),"")</f>
        <v/>
      </c>
    </row>
    <row r="117" spans="1:38" s="85" customFormat="1" ht="35.1" customHeight="1" outlineLevel="1">
      <c r="A117" s="1087"/>
      <c r="B117" s="1088"/>
      <c r="C117" s="1090"/>
      <c r="D117" s="1089"/>
      <c r="E117" s="1090"/>
      <c r="F117" s="1091" t="s">
        <v>3209</v>
      </c>
      <c r="G117" s="1092" t="str">
        <f t="shared" si="13"/>
        <v xml:space="preserve">Base Course |  |  | </v>
      </c>
      <c r="H117" s="1093" t="s">
        <v>3210</v>
      </c>
      <c r="I117" s="1081" t="str">
        <f t="shared" si="4"/>
        <v>A01ZZ005-00001</v>
      </c>
      <c r="J117" s="766"/>
      <c r="K117" s="766" t="str">
        <f>IFERROR(VLOOKUP($I117,'WM-AR'!$I$7:$AS$3267,34,FALSE),"")</f>
        <v>M2</v>
      </c>
      <c r="L117" s="766" t="str">
        <f>IFERROR(VLOOKUP($I117,'WM-AR'!$I$7:$AS$3267,4,FALSE),"")</f>
        <v>Earth Work</v>
      </c>
      <c r="M117" s="766" t="str">
        <f>IFERROR(VLOOKUP($I117,'WM-AR'!$I$7:$AS$3267,6,FALSE),"")</f>
        <v>-</v>
      </c>
      <c r="N117" s="766" t="str">
        <f>IFERROR(VLOOKUP($I117,'WM-AR'!$I$7:$AS$3267,8,FALSE),"")</f>
        <v>Base Course</v>
      </c>
      <c r="O117" s="766">
        <f>IFERROR(VLOOKUP($I117,'WM-AR'!$I$7:$AS$3267,10,FALSE),"")</f>
        <v>0</v>
      </c>
      <c r="P117" s="766">
        <f>IFERROR(VLOOKUP($I117,'WM-AR'!$I$7:$AS$3267,12,FALSE),"")</f>
        <v>0</v>
      </c>
      <c r="Q117" s="766">
        <f>IFERROR(VLOOKUP($I117,'WM-AR'!$I$7:$AS$3267,14,FALSE),"")</f>
        <v>0</v>
      </c>
      <c r="R117" s="766">
        <f>IFERROR(VLOOKUP($I117,'WM-AR'!$I$7:$AS$3267,16,FALSE),"")</f>
        <v>0</v>
      </c>
      <c r="S117" s="766">
        <f>IFERROR(VLOOKUP($I117,'WM-AR'!$I$7:$AS$3267,18,FALSE),"")</f>
        <v>0</v>
      </c>
      <c r="T117" s="766">
        <f>IFERROR(VLOOKUP($I117,'WM-AR'!$I$7:$AS$3267,20,FALSE),"")</f>
        <v>0</v>
      </c>
      <c r="U117" s="766">
        <f>IFERROR(VLOOKUP($I117,'WM-AR'!$I$7:$AS$3267,22,FALSE),"")</f>
        <v>0</v>
      </c>
      <c r="V117" s="766" t="str">
        <f>IFERROR(VLOOKUP($I117,'WM-AR'!$I$7:$AS$3267,24,FALSE),"")</f>
        <v>THK≤150mm</v>
      </c>
      <c r="W117" s="766">
        <f>IFERROR(VLOOKUP($I117,'WM-AR'!$I$7:$AS$3267,25,FALSE),"")</f>
        <v>0</v>
      </c>
      <c r="X117" s="766" t="str">
        <f>IFERROR(VLOOKUP($I117,'WM-AR'!$I$7:$AS$3267,26,FALSE),"")</f>
        <v>THK=(  )mm</v>
      </c>
      <c r="Y117" s="766">
        <f>IFERROR(VLOOKUP($I117,'WM-AR'!$I$7:$AS$3267,27,FALSE),"")</f>
        <v>0</v>
      </c>
      <c r="Z117" s="766">
        <f>IFERROR(VLOOKUP($I117,'WM-AR'!$I$7:$AS$3267,28,FALSE),"")</f>
        <v>0</v>
      </c>
      <c r="AA117" s="766" t="str">
        <f>IFERROR(VLOOKUP($I117,'WM-AR'!$I$7:$AS$3267,29,FALSE),"")</f>
        <v>CBR=(  )%</v>
      </c>
      <c r="AB117" s="766">
        <f>IFERROR(VLOOKUP($I117,'WM-AR'!$I$7:$AS$3267,30,FALSE),"")</f>
        <v>0</v>
      </c>
      <c r="AC117" s="766">
        <f>IFERROR(VLOOKUP($I117,'WM-AR'!$I$7:$AS$3267,31,FALSE),"")</f>
        <v>0</v>
      </c>
      <c r="AD117" s="766">
        <f>IFERROR(VLOOKUP($I117,'WM-AR'!$I$7:$AS$3267,32,FALSE),"")</f>
        <v>0</v>
      </c>
      <c r="AE117" s="766" t="str">
        <f>IFERROR(VLOOKUP($I117,'WM-AR'!$I$7:$AS$3267,33,FALSE),"")</f>
        <v/>
      </c>
      <c r="AF117" s="1094" t="s">
        <v>3211</v>
      </c>
      <c r="AG117" s="1095" t="s">
        <v>1803</v>
      </c>
      <c r="AH117" s="1096" t="s">
        <v>3205</v>
      </c>
      <c r="AI117" s="1097"/>
      <c r="AJ117" s="1097" t="str">
        <f t="shared" si="14"/>
        <v>M2</v>
      </c>
      <c r="AK117" s="904" t="s">
        <v>3206</v>
      </c>
      <c r="AL117" s="85" t="str">
        <f>IF(AND(ISTEXT($E117),ISTEXT($B117)),"산출기준 &gt;&gt;  "&amp;_xlfn.XLOOKUP($E117,산출기준!$D:$D,산출기준!$E:$E,"매칭실패"),"")</f>
        <v/>
      </c>
    </row>
    <row r="118" spans="1:38" s="85" customFormat="1" ht="35.1" customHeight="1" outlineLevel="1">
      <c r="A118" s="1087"/>
      <c r="B118" s="1088"/>
      <c r="C118" s="1090"/>
      <c r="D118" s="1089"/>
      <c r="E118" s="1090"/>
      <c r="F118" s="1091" t="s">
        <v>3212</v>
      </c>
      <c r="G118" s="1092" t="str">
        <f t="shared" si="13"/>
        <v xml:space="preserve">Subbase Course |  |  | </v>
      </c>
      <c r="H118" s="1093" t="s">
        <v>3213</v>
      </c>
      <c r="I118" s="1081" t="str">
        <f t="shared" si="4"/>
        <v>A01ZZ006-00001</v>
      </c>
      <c r="J118" s="766"/>
      <c r="K118" s="766" t="str">
        <f>IFERROR(VLOOKUP($I118,'WM-AR'!$I$7:$AS$3267,34,FALSE),"")</f>
        <v>M2</v>
      </c>
      <c r="L118" s="766" t="str">
        <f>IFERROR(VLOOKUP($I118,'WM-AR'!$I$7:$AS$3267,4,FALSE),"")</f>
        <v>Earth Work</v>
      </c>
      <c r="M118" s="766" t="str">
        <f>IFERROR(VLOOKUP($I118,'WM-AR'!$I$7:$AS$3267,6,FALSE),"")</f>
        <v>-</v>
      </c>
      <c r="N118" s="766" t="str">
        <f>IFERROR(VLOOKUP($I118,'WM-AR'!$I$7:$AS$3267,8,FALSE),"")</f>
        <v>Subbase Course</v>
      </c>
      <c r="O118" s="766">
        <f>IFERROR(VLOOKUP($I118,'WM-AR'!$I$7:$AS$3267,10,FALSE),"")</f>
        <v>0</v>
      </c>
      <c r="P118" s="766">
        <f>IFERROR(VLOOKUP($I118,'WM-AR'!$I$7:$AS$3267,12,FALSE),"")</f>
        <v>0</v>
      </c>
      <c r="Q118" s="766">
        <f>IFERROR(VLOOKUP($I118,'WM-AR'!$I$7:$AS$3267,14,FALSE),"")</f>
        <v>0</v>
      </c>
      <c r="R118" s="766">
        <f>IFERROR(VLOOKUP($I118,'WM-AR'!$I$7:$AS$3267,16,FALSE),"")</f>
        <v>0</v>
      </c>
      <c r="S118" s="766">
        <f>IFERROR(VLOOKUP($I118,'WM-AR'!$I$7:$AS$3267,18,FALSE),"")</f>
        <v>0</v>
      </c>
      <c r="T118" s="766" t="str">
        <f>IFERROR(VLOOKUP($I118,'WM-AR'!$I$7:$AS$3267,20,FALSE),"")</f>
        <v>Including Compaction of Sub-Grade</v>
      </c>
      <c r="U118" s="766">
        <f>IFERROR(VLOOKUP($I118,'WM-AR'!$I$7:$AS$3267,22,FALSE),"")</f>
        <v>0</v>
      </c>
      <c r="V118" s="766" t="str">
        <f>IFERROR(VLOOKUP($I118,'WM-AR'!$I$7:$AS$3267,24,FALSE),"")</f>
        <v>THK≤150mm</v>
      </c>
      <c r="W118" s="766">
        <f>IFERROR(VLOOKUP($I118,'WM-AR'!$I$7:$AS$3267,25,FALSE),"")</f>
        <v>0</v>
      </c>
      <c r="X118" s="766" t="str">
        <f>IFERROR(VLOOKUP($I118,'WM-AR'!$I$7:$AS$3267,26,FALSE),"")</f>
        <v>THK=(  )mm</v>
      </c>
      <c r="Y118" s="766">
        <f>IFERROR(VLOOKUP($I118,'WM-AR'!$I$7:$AS$3267,27,FALSE),"")</f>
        <v>0</v>
      </c>
      <c r="Z118" s="766">
        <f>IFERROR(VLOOKUP($I118,'WM-AR'!$I$7:$AS$3267,28,FALSE),"")</f>
        <v>0</v>
      </c>
      <c r="AA118" s="766" t="str">
        <f>IFERROR(VLOOKUP($I118,'WM-AR'!$I$7:$AS$3267,29,FALSE),"")</f>
        <v>CBR=(  )% for Subgrade, (  )% for Subbase</v>
      </c>
      <c r="AB118" s="766" t="str">
        <f>IFERROR(VLOOKUP($I118,'WM-AR'!$I$7:$AS$3267,30,FALSE),"")</f>
        <v>Compaction=(  )% for Subgrade, (  )% for Subbase</v>
      </c>
      <c r="AC118" s="766">
        <f>IFERROR(VLOOKUP($I118,'WM-AR'!$I$7:$AS$3267,31,FALSE),"")</f>
        <v>0</v>
      </c>
      <c r="AD118" s="766">
        <f>IFERROR(VLOOKUP($I118,'WM-AR'!$I$7:$AS$3267,32,FALSE),"")</f>
        <v>0</v>
      </c>
      <c r="AE118" s="766" t="str">
        <f>IFERROR(VLOOKUP($I118,'WM-AR'!$I$7:$AS$3267,33,FALSE),"")</f>
        <v/>
      </c>
      <c r="AF118" s="1094" t="s">
        <v>3214</v>
      </c>
      <c r="AG118" s="1095" t="s">
        <v>1803</v>
      </c>
      <c r="AH118" s="1096" t="s">
        <v>3205</v>
      </c>
      <c r="AI118" s="1097"/>
      <c r="AJ118" s="1097" t="str">
        <f t="shared" si="14"/>
        <v>M2</v>
      </c>
      <c r="AK118" s="904" t="s">
        <v>3206</v>
      </c>
      <c r="AL118" s="85" t="str">
        <f>IF(AND(ISTEXT($E118),ISTEXT($B118)),"산출기준 &gt;&gt;  "&amp;_xlfn.XLOOKUP($E118,산출기준!$D:$D,산출기준!$E:$E,"매칭실패"),"")</f>
        <v/>
      </c>
    </row>
    <row r="119" spans="1:38">
      <c r="B119" s="1141"/>
      <c r="C119" s="1141"/>
      <c r="D119" s="1142"/>
      <c r="E119" s="1143"/>
      <c r="F119" s="692"/>
      <c r="G119" s="824" t="s">
        <v>3274</v>
      </c>
      <c r="H119" s="824"/>
      <c r="I119" s="692" t="str">
        <f t="shared" si="4"/>
        <v/>
      </c>
      <c r="J119" s="694"/>
      <c r="K119" s="694" t="str">
        <f>IFERROR(VLOOKUP($I119,'WM-AR'!$I$7:$AS$3267,34,FALSE),"")</f>
        <v/>
      </c>
      <c r="L119" s="694" t="str">
        <f>IFERROR(VLOOKUP($I119,'WM-AR'!$I$7:$AS$3267,4,FALSE),"")</f>
        <v/>
      </c>
      <c r="M119" s="694" t="str">
        <f>IFERROR(VLOOKUP($I119,'WM-AR'!$I$7:$AS$3267,6,FALSE),"")</f>
        <v/>
      </c>
      <c r="N119" s="694" t="str">
        <f>IFERROR(VLOOKUP($I119,'WM-AR'!$I$7:$AS$3267,8,FALSE),"")</f>
        <v/>
      </c>
      <c r="O119" s="694" t="str">
        <f>IFERROR(VLOOKUP($I119,'WM-AR'!$I$7:$AS$3267,10,FALSE),"")</f>
        <v/>
      </c>
      <c r="P119" s="694" t="str">
        <f>IFERROR(VLOOKUP($I119,'WM-AR'!$I$7:$AS$3267,12,FALSE),"")</f>
        <v/>
      </c>
      <c r="Q119" s="694" t="str">
        <f>IFERROR(VLOOKUP($I119,'WM-AR'!$I$7:$AS$3267,14,FALSE),"")</f>
        <v/>
      </c>
      <c r="R119" s="694" t="str">
        <f>IFERROR(VLOOKUP($I119,'WM-AR'!$I$7:$AS$3267,16,FALSE),"")</f>
        <v/>
      </c>
      <c r="S119" s="694" t="str">
        <f>IFERROR(VLOOKUP($I119,'WM-AR'!$I$7:$AS$3267,18,FALSE),"")</f>
        <v/>
      </c>
      <c r="T119" s="694" t="str">
        <f>IFERROR(VLOOKUP($I119,'WM-AR'!$I$7:$AS$3267,20,FALSE),"")</f>
        <v/>
      </c>
      <c r="U119" s="694" t="str">
        <f>IFERROR(VLOOKUP($I119,'WM-AR'!$I$7:$AS$3267,22,FALSE),"")</f>
        <v/>
      </c>
      <c r="V119" s="694" t="str">
        <f>IFERROR(VLOOKUP($I119,'WM-AR'!$I$7:$AS$3267,24,FALSE),"")</f>
        <v/>
      </c>
      <c r="W119" s="694" t="str">
        <f>IFERROR(VLOOKUP($I119,'WM-AR'!$I$7:$AS$3267,25,FALSE),"")</f>
        <v/>
      </c>
      <c r="X119" s="694" t="str">
        <f>IFERROR(VLOOKUP($I119,'WM-AR'!$I$7:$AS$3267,26,FALSE),"")</f>
        <v/>
      </c>
      <c r="Y119" s="694" t="str">
        <f>IFERROR(VLOOKUP($I119,'WM-AR'!$I$7:$AS$3267,27,FALSE),"")</f>
        <v/>
      </c>
      <c r="Z119" s="694" t="str">
        <f>IFERROR(VLOOKUP($I119,'WM-AR'!$I$7:$AS$3267,28,FALSE),"")</f>
        <v/>
      </c>
      <c r="AA119" s="694" t="str">
        <f>IFERROR(VLOOKUP($I119,'WM-AR'!$I$7:$AS$3267,29,FALSE),"")</f>
        <v/>
      </c>
      <c r="AB119" s="694" t="str">
        <f>IFERROR(VLOOKUP($I119,'WM-AR'!$I$7:$AS$3267,30,FALSE),"")</f>
        <v/>
      </c>
      <c r="AC119" s="694" t="str">
        <f>IFERROR(VLOOKUP($I119,'WM-AR'!$I$7:$AS$3267,31,FALSE),"")</f>
        <v/>
      </c>
      <c r="AD119" s="694" t="str">
        <f>IFERROR(VLOOKUP($I119,'WM-AR'!$I$7:$AS$3267,32,FALSE),"")</f>
        <v/>
      </c>
      <c r="AE119" s="694" t="str">
        <f>IFERROR(VLOOKUP($I119,'WM-AR'!$I$7:$AS$3267,33,FALSE),"")</f>
        <v/>
      </c>
      <c r="AF119" s="1144"/>
      <c r="AG119" s="834"/>
      <c r="AH119" s="834"/>
      <c r="AI119" s="836"/>
      <c r="AJ119" s="836" t="str">
        <f t="shared" si="14"/>
        <v/>
      </c>
      <c r="AK119" s="1145"/>
      <c r="AL119" s="88" t="str">
        <f>IF(AND(ISTEXT($E119),ISTEXT($B119)),"산출기준 &gt;&gt;  "&amp;_xlfn.XLOOKUP($E119,산출기준!$D:$D,산출기준!$E:$E,"매칭실패"),"")</f>
        <v/>
      </c>
    </row>
    <row r="120" spans="1:38">
      <c r="B120" s="1111"/>
      <c r="C120" s="1111"/>
      <c r="D120" s="787" t="s">
        <v>2715</v>
      </c>
      <c r="E120" s="706"/>
      <c r="F120" s="712"/>
      <c r="G120" s="843" t="s">
        <v>3275</v>
      </c>
      <c r="H120" s="843"/>
      <c r="I120" s="712" t="str">
        <f t="shared" si="4"/>
        <v/>
      </c>
      <c r="J120" s="714"/>
      <c r="K120" s="714" t="str">
        <f>IFERROR(VLOOKUP($I120,'WM-AR'!$I$7:$AS$3267,34,FALSE),"")</f>
        <v/>
      </c>
      <c r="L120" s="714" t="str">
        <f>IFERROR(VLOOKUP($I120,'WM-AR'!$I$7:$AS$3267,4,FALSE),"")</f>
        <v/>
      </c>
      <c r="M120" s="714" t="str">
        <f>IFERROR(VLOOKUP($I120,'WM-AR'!$I$7:$AS$3267,6,FALSE),"")</f>
        <v/>
      </c>
      <c r="N120" s="714" t="str">
        <f>IFERROR(VLOOKUP($I120,'WM-AR'!$I$7:$AS$3267,8,FALSE),"")</f>
        <v/>
      </c>
      <c r="O120" s="714" t="str">
        <f>IFERROR(VLOOKUP($I120,'WM-AR'!$I$7:$AS$3267,10,FALSE),"")</f>
        <v/>
      </c>
      <c r="P120" s="714" t="str">
        <f>IFERROR(VLOOKUP($I120,'WM-AR'!$I$7:$AS$3267,12,FALSE),"")</f>
        <v/>
      </c>
      <c r="Q120" s="714" t="str">
        <f>IFERROR(VLOOKUP($I120,'WM-AR'!$I$7:$AS$3267,14,FALSE),"")</f>
        <v/>
      </c>
      <c r="R120" s="714" t="str">
        <f>IFERROR(VLOOKUP($I120,'WM-AR'!$I$7:$AS$3267,16,FALSE),"")</f>
        <v/>
      </c>
      <c r="S120" s="714" t="str">
        <f>IFERROR(VLOOKUP($I120,'WM-AR'!$I$7:$AS$3267,18,FALSE),"")</f>
        <v/>
      </c>
      <c r="T120" s="714" t="str">
        <f>IFERROR(VLOOKUP($I120,'WM-AR'!$I$7:$AS$3267,20,FALSE),"")</f>
        <v/>
      </c>
      <c r="U120" s="714" t="str">
        <f>IFERROR(VLOOKUP($I120,'WM-AR'!$I$7:$AS$3267,22,FALSE),"")</f>
        <v/>
      </c>
      <c r="V120" s="714" t="str">
        <f>IFERROR(VLOOKUP($I120,'WM-AR'!$I$7:$AS$3267,24,FALSE),"")</f>
        <v/>
      </c>
      <c r="W120" s="714" t="str">
        <f>IFERROR(VLOOKUP($I120,'WM-AR'!$I$7:$AS$3267,25,FALSE),"")</f>
        <v/>
      </c>
      <c r="X120" s="714" t="str">
        <f>IFERROR(VLOOKUP($I120,'WM-AR'!$I$7:$AS$3267,26,FALSE),"")</f>
        <v/>
      </c>
      <c r="Y120" s="714" t="str">
        <f>IFERROR(VLOOKUP($I120,'WM-AR'!$I$7:$AS$3267,27,FALSE),"")</f>
        <v/>
      </c>
      <c r="Z120" s="714" t="str">
        <f>IFERROR(VLOOKUP($I120,'WM-AR'!$I$7:$AS$3267,28,FALSE),"")</f>
        <v/>
      </c>
      <c r="AA120" s="714" t="str">
        <f>IFERROR(VLOOKUP($I120,'WM-AR'!$I$7:$AS$3267,29,FALSE),"")</f>
        <v/>
      </c>
      <c r="AB120" s="714" t="str">
        <f>IFERROR(VLOOKUP($I120,'WM-AR'!$I$7:$AS$3267,30,FALSE),"")</f>
        <v/>
      </c>
      <c r="AC120" s="714" t="str">
        <f>IFERROR(VLOOKUP($I120,'WM-AR'!$I$7:$AS$3267,31,FALSE),"")</f>
        <v/>
      </c>
      <c r="AD120" s="714" t="str">
        <f>IFERROR(VLOOKUP($I120,'WM-AR'!$I$7:$AS$3267,32,FALSE),"")</f>
        <v/>
      </c>
      <c r="AE120" s="714" t="str">
        <f>IFERROR(VLOOKUP($I120,'WM-AR'!$I$7:$AS$3267,33,FALSE),"")</f>
        <v/>
      </c>
      <c r="AF120" s="839"/>
      <c r="AG120" s="852"/>
      <c r="AH120" s="852"/>
      <c r="AI120" s="854"/>
      <c r="AJ120" s="854" t="str">
        <f t="shared" si="14"/>
        <v/>
      </c>
      <c r="AK120" s="1114"/>
      <c r="AL120" s="88" t="str">
        <f>IF(AND(ISTEXT($E120),ISTEXT($B120)),"산출기준 &gt;&gt;  "&amp;_xlfn.XLOOKUP($E120,산출기준!$D:$D,산출기준!$E:$E,"매칭실패"),"")</f>
        <v/>
      </c>
    </row>
    <row r="121" spans="1:38">
      <c r="B121" s="1111"/>
      <c r="C121" s="1111"/>
      <c r="D121" s="787" t="s">
        <v>2715</v>
      </c>
      <c r="E121" s="706"/>
      <c r="F121" s="712"/>
      <c r="G121" s="843" t="s">
        <v>3276</v>
      </c>
      <c r="H121" s="843"/>
      <c r="I121" s="712" t="str">
        <f t="shared" si="4"/>
        <v/>
      </c>
      <c r="J121" s="714"/>
      <c r="K121" s="714" t="str">
        <f>IFERROR(VLOOKUP($I121,'WM-AR'!$I$7:$AS$3267,34,FALSE),"")</f>
        <v/>
      </c>
      <c r="L121" s="714" t="str">
        <f>IFERROR(VLOOKUP($I121,'WM-AR'!$I$7:$AS$3267,4,FALSE),"")</f>
        <v/>
      </c>
      <c r="M121" s="714" t="str">
        <f>IFERROR(VLOOKUP($I121,'WM-AR'!$I$7:$AS$3267,6,FALSE),"")</f>
        <v/>
      </c>
      <c r="N121" s="714" t="str">
        <f>IFERROR(VLOOKUP($I121,'WM-AR'!$I$7:$AS$3267,8,FALSE),"")</f>
        <v/>
      </c>
      <c r="O121" s="714" t="str">
        <f>IFERROR(VLOOKUP($I121,'WM-AR'!$I$7:$AS$3267,10,FALSE),"")</f>
        <v/>
      </c>
      <c r="P121" s="714" t="str">
        <f>IFERROR(VLOOKUP($I121,'WM-AR'!$I$7:$AS$3267,12,FALSE),"")</f>
        <v/>
      </c>
      <c r="Q121" s="714" t="str">
        <f>IFERROR(VLOOKUP($I121,'WM-AR'!$I$7:$AS$3267,14,FALSE),"")</f>
        <v/>
      </c>
      <c r="R121" s="714" t="str">
        <f>IFERROR(VLOOKUP($I121,'WM-AR'!$I$7:$AS$3267,16,FALSE),"")</f>
        <v/>
      </c>
      <c r="S121" s="714" t="str">
        <f>IFERROR(VLOOKUP($I121,'WM-AR'!$I$7:$AS$3267,18,FALSE),"")</f>
        <v/>
      </c>
      <c r="T121" s="714" t="str">
        <f>IFERROR(VLOOKUP($I121,'WM-AR'!$I$7:$AS$3267,20,FALSE),"")</f>
        <v/>
      </c>
      <c r="U121" s="714" t="str">
        <f>IFERROR(VLOOKUP($I121,'WM-AR'!$I$7:$AS$3267,22,FALSE),"")</f>
        <v/>
      </c>
      <c r="V121" s="714" t="str">
        <f>IFERROR(VLOOKUP($I121,'WM-AR'!$I$7:$AS$3267,24,FALSE),"")</f>
        <v/>
      </c>
      <c r="W121" s="714" t="str">
        <f>IFERROR(VLOOKUP($I121,'WM-AR'!$I$7:$AS$3267,25,FALSE),"")</f>
        <v/>
      </c>
      <c r="X121" s="714" t="str">
        <f>IFERROR(VLOOKUP($I121,'WM-AR'!$I$7:$AS$3267,26,FALSE),"")</f>
        <v/>
      </c>
      <c r="Y121" s="714" t="str">
        <f>IFERROR(VLOOKUP($I121,'WM-AR'!$I$7:$AS$3267,27,FALSE),"")</f>
        <v/>
      </c>
      <c r="Z121" s="714" t="str">
        <f>IFERROR(VLOOKUP($I121,'WM-AR'!$I$7:$AS$3267,28,FALSE),"")</f>
        <v/>
      </c>
      <c r="AA121" s="714" t="str">
        <f>IFERROR(VLOOKUP($I121,'WM-AR'!$I$7:$AS$3267,29,FALSE),"")</f>
        <v/>
      </c>
      <c r="AB121" s="714" t="str">
        <f>IFERROR(VLOOKUP($I121,'WM-AR'!$I$7:$AS$3267,30,FALSE),"")</f>
        <v/>
      </c>
      <c r="AC121" s="714" t="str">
        <f>IFERROR(VLOOKUP($I121,'WM-AR'!$I$7:$AS$3267,31,FALSE),"")</f>
        <v/>
      </c>
      <c r="AD121" s="714" t="str">
        <f>IFERROR(VLOOKUP($I121,'WM-AR'!$I$7:$AS$3267,32,FALSE),"")</f>
        <v/>
      </c>
      <c r="AE121" s="714" t="str">
        <f>IFERROR(VLOOKUP($I121,'WM-AR'!$I$7:$AS$3267,33,FALSE),"")</f>
        <v/>
      </c>
      <c r="AF121" s="839"/>
      <c r="AG121" s="852"/>
      <c r="AH121" s="852"/>
      <c r="AI121" s="854"/>
      <c r="AJ121" s="854" t="str">
        <f t="shared" si="14"/>
        <v/>
      </c>
      <c r="AK121" s="1114"/>
      <c r="AL121" s="88" t="str">
        <f>IF(AND(ISTEXT($E121),ISTEXT($B121)),"산출기준 &gt;&gt;  "&amp;_xlfn.XLOOKUP($E121,산출기준!$D:$D,산출기준!$E:$E,"매칭실패"),"")</f>
        <v/>
      </c>
    </row>
    <row r="122" spans="1:38">
      <c r="B122" s="1111"/>
      <c r="C122" s="1111"/>
      <c r="D122" s="787" t="s">
        <v>2715</v>
      </c>
      <c r="E122" s="706"/>
      <c r="F122" s="712"/>
      <c r="G122" s="843" t="s">
        <v>3277</v>
      </c>
      <c r="H122" s="843"/>
      <c r="I122" s="712" t="str">
        <f t="shared" si="4"/>
        <v/>
      </c>
      <c r="J122" s="714"/>
      <c r="K122" s="714" t="str">
        <f>IFERROR(VLOOKUP($I122,'WM-AR'!$I$7:$AS$3267,34,FALSE),"")</f>
        <v/>
      </c>
      <c r="L122" s="714" t="str">
        <f>IFERROR(VLOOKUP($I122,'WM-AR'!$I$7:$AS$3267,4,FALSE),"")</f>
        <v/>
      </c>
      <c r="M122" s="714" t="str">
        <f>IFERROR(VLOOKUP($I122,'WM-AR'!$I$7:$AS$3267,6,FALSE),"")</f>
        <v/>
      </c>
      <c r="N122" s="714" t="str">
        <f>IFERROR(VLOOKUP($I122,'WM-AR'!$I$7:$AS$3267,8,FALSE),"")</f>
        <v/>
      </c>
      <c r="O122" s="714" t="str">
        <f>IFERROR(VLOOKUP($I122,'WM-AR'!$I$7:$AS$3267,10,FALSE),"")</f>
        <v/>
      </c>
      <c r="P122" s="714" t="str">
        <f>IFERROR(VLOOKUP($I122,'WM-AR'!$I$7:$AS$3267,12,FALSE),"")</f>
        <v/>
      </c>
      <c r="Q122" s="714" t="str">
        <f>IFERROR(VLOOKUP($I122,'WM-AR'!$I$7:$AS$3267,14,FALSE),"")</f>
        <v/>
      </c>
      <c r="R122" s="714" t="str">
        <f>IFERROR(VLOOKUP($I122,'WM-AR'!$I$7:$AS$3267,16,FALSE),"")</f>
        <v/>
      </c>
      <c r="S122" s="714" t="str">
        <f>IFERROR(VLOOKUP($I122,'WM-AR'!$I$7:$AS$3267,18,FALSE),"")</f>
        <v/>
      </c>
      <c r="T122" s="714" t="str">
        <f>IFERROR(VLOOKUP($I122,'WM-AR'!$I$7:$AS$3267,20,FALSE),"")</f>
        <v/>
      </c>
      <c r="U122" s="714" t="str">
        <f>IFERROR(VLOOKUP($I122,'WM-AR'!$I$7:$AS$3267,22,FALSE),"")</f>
        <v/>
      </c>
      <c r="V122" s="714" t="str">
        <f>IFERROR(VLOOKUP($I122,'WM-AR'!$I$7:$AS$3267,24,FALSE),"")</f>
        <v/>
      </c>
      <c r="W122" s="714" t="str">
        <f>IFERROR(VLOOKUP($I122,'WM-AR'!$I$7:$AS$3267,25,FALSE),"")</f>
        <v/>
      </c>
      <c r="X122" s="714" t="str">
        <f>IFERROR(VLOOKUP($I122,'WM-AR'!$I$7:$AS$3267,26,FALSE),"")</f>
        <v/>
      </c>
      <c r="Y122" s="714" t="str">
        <f>IFERROR(VLOOKUP($I122,'WM-AR'!$I$7:$AS$3267,27,FALSE),"")</f>
        <v/>
      </c>
      <c r="Z122" s="714" t="str">
        <f>IFERROR(VLOOKUP($I122,'WM-AR'!$I$7:$AS$3267,28,FALSE),"")</f>
        <v/>
      </c>
      <c r="AA122" s="714" t="str">
        <f>IFERROR(VLOOKUP($I122,'WM-AR'!$I$7:$AS$3267,29,FALSE),"")</f>
        <v/>
      </c>
      <c r="AB122" s="714" t="str">
        <f>IFERROR(VLOOKUP($I122,'WM-AR'!$I$7:$AS$3267,30,FALSE),"")</f>
        <v/>
      </c>
      <c r="AC122" s="714" t="str">
        <f>IFERROR(VLOOKUP($I122,'WM-AR'!$I$7:$AS$3267,31,FALSE),"")</f>
        <v/>
      </c>
      <c r="AD122" s="714" t="str">
        <f>IFERROR(VLOOKUP($I122,'WM-AR'!$I$7:$AS$3267,32,FALSE),"")</f>
        <v/>
      </c>
      <c r="AE122" s="714" t="str">
        <f>IFERROR(VLOOKUP($I122,'WM-AR'!$I$7:$AS$3267,33,FALSE),"")</f>
        <v/>
      </c>
      <c r="AF122" s="839"/>
      <c r="AG122" s="852"/>
      <c r="AH122" s="852"/>
      <c r="AI122" s="854"/>
      <c r="AJ122" s="854" t="str">
        <f t="shared" si="14"/>
        <v/>
      </c>
      <c r="AK122" s="1114"/>
      <c r="AL122" s="88" t="str">
        <f>IF(AND(ISTEXT($E122),ISTEXT($B122)),"산출기준 &gt;&gt;  "&amp;_xlfn.XLOOKUP($E122,산출기준!$D:$D,산출기준!$E:$E,"매칭실패"),"")</f>
        <v/>
      </c>
    </row>
    <row r="123" spans="1:38">
      <c r="B123" s="1111"/>
      <c r="C123" s="1111"/>
      <c r="D123" s="787" t="s">
        <v>2715</v>
      </c>
      <c r="E123" s="706"/>
      <c r="F123" s="712"/>
      <c r="G123" s="843" t="s">
        <v>3278</v>
      </c>
      <c r="H123" s="843"/>
      <c r="I123" s="712" t="str">
        <f t="shared" si="4"/>
        <v/>
      </c>
      <c r="J123" s="714"/>
      <c r="K123" s="714" t="str">
        <f>IFERROR(VLOOKUP($I123,'WM-AR'!$I$7:$AS$3267,34,FALSE),"")</f>
        <v/>
      </c>
      <c r="L123" s="714" t="str">
        <f>IFERROR(VLOOKUP($I123,'WM-AR'!$I$7:$AS$3267,4,FALSE),"")</f>
        <v/>
      </c>
      <c r="M123" s="714" t="str">
        <f>IFERROR(VLOOKUP($I123,'WM-AR'!$I$7:$AS$3267,6,FALSE),"")</f>
        <v/>
      </c>
      <c r="N123" s="714" t="str">
        <f>IFERROR(VLOOKUP($I123,'WM-AR'!$I$7:$AS$3267,8,FALSE),"")</f>
        <v/>
      </c>
      <c r="O123" s="714" t="str">
        <f>IFERROR(VLOOKUP($I123,'WM-AR'!$I$7:$AS$3267,10,FALSE),"")</f>
        <v/>
      </c>
      <c r="P123" s="714" t="str">
        <f>IFERROR(VLOOKUP($I123,'WM-AR'!$I$7:$AS$3267,12,FALSE),"")</f>
        <v/>
      </c>
      <c r="Q123" s="714" t="str">
        <f>IFERROR(VLOOKUP($I123,'WM-AR'!$I$7:$AS$3267,14,FALSE),"")</f>
        <v/>
      </c>
      <c r="R123" s="714" t="str">
        <f>IFERROR(VLOOKUP($I123,'WM-AR'!$I$7:$AS$3267,16,FALSE),"")</f>
        <v/>
      </c>
      <c r="S123" s="714" t="str">
        <f>IFERROR(VLOOKUP($I123,'WM-AR'!$I$7:$AS$3267,18,FALSE),"")</f>
        <v/>
      </c>
      <c r="T123" s="714" t="str">
        <f>IFERROR(VLOOKUP($I123,'WM-AR'!$I$7:$AS$3267,20,FALSE),"")</f>
        <v/>
      </c>
      <c r="U123" s="714" t="str">
        <f>IFERROR(VLOOKUP($I123,'WM-AR'!$I$7:$AS$3267,22,FALSE),"")</f>
        <v/>
      </c>
      <c r="V123" s="714" t="str">
        <f>IFERROR(VLOOKUP($I123,'WM-AR'!$I$7:$AS$3267,24,FALSE),"")</f>
        <v/>
      </c>
      <c r="W123" s="714" t="str">
        <f>IFERROR(VLOOKUP($I123,'WM-AR'!$I$7:$AS$3267,25,FALSE),"")</f>
        <v/>
      </c>
      <c r="X123" s="714" t="str">
        <f>IFERROR(VLOOKUP($I123,'WM-AR'!$I$7:$AS$3267,26,FALSE),"")</f>
        <v/>
      </c>
      <c r="Y123" s="714" t="str">
        <f>IFERROR(VLOOKUP($I123,'WM-AR'!$I$7:$AS$3267,27,FALSE),"")</f>
        <v/>
      </c>
      <c r="Z123" s="714" t="str">
        <f>IFERROR(VLOOKUP($I123,'WM-AR'!$I$7:$AS$3267,28,FALSE),"")</f>
        <v/>
      </c>
      <c r="AA123" s="714" t="str">
        <f>IFERROR(VLOOKUP($I123,'WM-AR'!$I$7:$AS$3267,29,FALSE),"")</f>
        <v/>
      </c>
      <c r="AB123" s="714" t="str">
        <f>IFERROR(VLOOKUP($I123,'WM-AR'!$I$7:$AS$3267,30,FALSE),"")</f>
        <v/>
      </c>
      <c r="AC123" s="714" t="str">
        <f>IFERROR(VLOOKUP($I123,'WM-AR'!$I$7:$AS$3267,31,FALSE),"")</f>
        <v/>
      </c>
      <c r="AD123" s="714" t="str">
        <f>IFERROR(VLOOKUP($I123,'WM-AR'!$I$7:$AS$3267,32,FALSE),"")</f>
        <v/>
      </c>
      <c r="AE123" s="714" t="str">
        <f>IFERROR(VLOOKUP($I123,'WM-AR'!$I$7:$AS$3267,33,FALSE),"")</f>
        <v/>
      </c>
      <c r="AF123" s="839"/>
      <c r="AG123" s="852"/>
      <c r="AH123" s="852"/>
      <c r="AI123" s="854"/>
      <c r="AJ123" s="854" t="str">
        <f t="shared" si="14"/>
        <v/>
      </c>
      <c r="AK123" s="1114"/>
      <c r="AL123" s="88" t="str">
        <f>IF(AND(ISTEXT($E123),ISTEXT($B123)),"산출기준 &gt;&gt;  "&amp;_xlfn.XLOOKUP($E123,산출기준!$D:$D,산출기준!$E:$E,"매칭실패"),"")</f>
        <v/>
      </c>
    </row>
    <row r="124" spans="1:38">
      <c r="B124" s="1116"/>
      <c r="C124" s="1116"/>
      <c r="D124" s="1117" t="s">
        <v>2715</v>
      </c>
      <c r="E124" s="1118"/>
      <c r="F124" s="1119"/>
      <c r="G124" s="1120" t="s">
        <v>3279</v>
      </c>
      <c r="H124" s="1120"/>
      <c r="I124" s="1119" t="str">
        <f t="shared" si="4"/>
        <v/>
      </c>
      <c r="J124" s="1121"/>
      <c r="K124" s="1121" t="str">
        <f>IFERROR(VLOOKUP($I124,'WM-AR'!$I$7:$AS$3267,34,FALSE),"")</f>
        <v/>
      </c>
      <c r="L124" s="1121" t="str">
        <f>IFERROR(VLOOKUP($I124,'WM-AR'!$I$7:$AS$3267,4,FALSE),"")</f>
        <v/>
      </c>
      <c r="M124" s="1121" t="str">
        <f>IFERROR(VLOOKUP($I124,'WM-AR'!$I$7:$AS$3267,6,FALSE),"")</f>
        <v/>
      </c>
      <c r="N124" s="1121" t="str">
        <f>IFERROR(VLOOKUP($I124,'WM-AR'!$I$7:$AS$3267,8,FALSE),"")</f>
        <v/>
      </c>
      <c r="O124" s="1121" t="str">
        <f>IFERROR(VLOOKUP($I124,'WM-AR'!$I$7:$AS$3267,10,FALSE),"")</f>
        <v/>
      </c>
      <c r="P124" s="1121" t="str">
        <f>IFERROR(VLOOKUP($I124,'WM-AR'!$I$7:$AS$3267,12,FALSE),"")</f>
        <v/>
      </c>
      <c r="Q124" s="1121" t="str">
        <f>IFERROR(VLOOKUP($I124,'WM-AR'!$I$7:$AS$3267,14,FALSE),"")</f>
        <v/>
      </c>
      <c r="R124" s="1121" t="str">
        <f>IFERROR(VLOOKUP($I124,'WM-AR'!$I$7:$AS$3267,16,FALSE),"")</f>
        <v/>
      </c>
      <c r="S124" s="1121" t="str">
        <f>IFERROR(VLOOKUP($I124,'WM-AR'!$I$7:$AS$3267,18,FALSE),"")</f>
        <v/>
      </c>
      <c r="T124" s="1121" t="str">
        <f>IFERROR(VLOOKUP($I124,'WM-AR'!$I$7:$AS$3267,20,FALSE),"")</f>
        <v/>
      </c>
      <c r="U124" s="1121" t="str">
        <f>IFERROR(VLOOKUP($I124,'WM-AR'!$I$7:$AS$3267,22,FALSE),"")</f>
        <v/>
      </c>
      <c r="V124" s="1121" t="str">
        <f>IFERROR(VLOOKUP($I124,'WM-AR'!$I$7:$AS$3267,24,FALSE),"")</f>
        <v/>
      </c>
      <c r="W124" s="1121" t="str">
        <f>IFERROR(VLOOKUP($I124,'WM-AR'!$I$7:$AS$3267,25,FALSE),"")</f>
        <v/>
      </c>
      <c r="X124" s="1121" t="str">
        <f>IFERROR(VLOOKUP($I124,'WM-AR'!$I$7:$AS$3267,26,FALSE),"")</f>
        <v/>
      </c>
      <c r="Y124" s="1121" t="str">
        <f>IFERROR(VLOOKUP($I124,'WM-AR'!$I$7:$AS$3267,27,FALSE),"")</f>
        <v/>
      </c>
      <c r="Z124" s="1121" t="str">
        <f>IFERROR(VLOOKUP($I124,'WM-AR'!$I$7:$AS$3267,28,FALSE),"")</f>
        <v/>
      </c>
      <c r="AA124" s="1121" t="str">
        <f>IFERROR(VLOOKUP($I124,'WM-AR'!$I$7:$AS$3267,29,FALSE),"")</f>
        <v/>
      </c>
      <c r="AB124" s="1121" t="str">
        <f>IFERROR(VLOOKUP($I124,'WM-AR'!$I$7:$AS$3267,30,FALSE),"")</f>
        <v/>
      </c>
      <c r="AC124" s="1121" t="str">
        <f>IFERROR(VLOOKUP($I124,'WM-AR'!$I$7:$AS$3267,31,FALSE),"")</f>
        <v/>
      </c>
      <c r="AD124" s="1121" t="str">
        <f>IFERROR(VLOOKUP($I124,'WM-AR'!$I$7:$AS$3267,32,FALSE),"")</f>
        <v/>
      </c>
      <c r="AE124" s="1121" t="str">
        <f>IFERROR(VLOOKUP($I124,'WM-AR'!$I$7:$AS$3267,33,FALSE),"")</f>
        <v/>
      </c>
      <c r="AF124" s="1122"/>
      <c r="AG124" s="1123"/>
      <c r="AH124" s="1123"/>
      <c r="AI124" s="1124"/>
      <c r="AJ124" s="1124" t="str">
        <f t="shared" si="14"/>
        <v/>
      </c>
      <c r="AK124" s="1125"/>
      <c r="AL124" s="88" t="str">
        <f>IF(AND(ISTEXT($E124),ISTEXT($B124)),"산출기준 &gt;&gt;  "&amp;_xlfn.XLOOKUP($E124,산출기준!$D:$D,산출기준!$E:$E,"매칭실패"),"")</f>
        <v/>
      </c>
    </row>
    <row r="125" spans="1:38" s="658" customFormat="1" ht="20.100000000000001" customHeight="1">
      <c r="B125" s="1146"/>
      <c r="C125" s="1147"/>
      <c r="D125" s="1148"/>
      <c r="E125" s="1147"/>
      <c r="F125" s="1147"/>
      <c r="G125" s="1149"/>
      <c r="H125" s="1149"/>
      <c r="I125" s="1150" t="str">
        <f t="shared" si="4"/>
        <v/>
      </c>
      <c r="J125" s="1150"/>
      <c r="K125" s="1150"/>
      <c r="L125" s="1150"/>
      <c r="M125" s="1150"/>
      <c r="N125" s="1150"/>
      <c r="O125" s="1150"/>
      <c r="P125" s="1150"/>
      <c r="Q125" s="1150"/>
      <c r="R125" s="1150"/>
      <c r="S125" s="1150"/>
      <c r="T125" s="1150"/>
      <c r="U125" s="1150"/>
      <c r="V125" s="1150"/>
      <c r="W125" s="1150"/>
      <c r="X125" s="1150"/>
      <c r="Y125" s="1150"/>
      <c r="Z125" s="1150"/>
      <c r="AA125" s="1150"/>
      <c r="AB125" s="1150"/>
      <c r="AC125" s="1150"/>
      <c r="AD125" s="1150"/>
      <c r="AE125" s="1150"/>
      <c r="AF125" s="1151"/>
      <c r="AG125" s="1151"/>
      <c r="AH125" s="1151"/>
      <c r="AI125" s="1151"/>
      <c r="AJ125" s="1151"/>
      <c r="AK125" s="1152"/>
      <c r="AL125" s="658" t="str">
        <f>IF(AND(ISTEXT($E125),ISTEXT($B125)),"산출기준 &gt;&gt;  "&amp;_xlfn.XLOOKUP($E125,산출기준!$D:$D,산출기준!$E:$E,"매칭실패"),"")</f>
        <v/>
      </c>
    </row>
    <row r="126" spans="1:38" ht="34.9" customHeight="1">
      <c r="B126" s="808" t="str" cm="1">
        <f t="array" aca="1" ref="B126" ca="1">_xlfn.IFNA(INDIRECT("Family_표준_구성도!B"&amp;MATCH(F126,INDIRECT("Family_표준_구성도!"&amp;"C:C"),0)),"")</f>
        <v>4.1.1.4.2</v>
      </c>
      <c r="C126" s="668" t="s">
        <v>2016</v>
      </c>
      <c r="D126" s="1078"/>
      <c r="E126" s="668" t="s">
        <v>1812</v>
      </c>
      <c r="F126" s="811" t="s">
        <v>764</v>
      </c>
      <c r="G126" s="811"/>
      <c r="H126" s="1079"/>
      <c r="I126" s="674" t="str">
        <f t="shared" si="4"/>
        <v/>
      </c>
      <c r="J126" s="674"/>
      <c r="K126" s="674"/>
      <c r="L126" s="674"/>
      <c r="M126" s="674"/>
      <c r="N126" s="675"/>
      <c r="O126" s="676"/>
      <c r="P126" s="677"/>
      <c r="Q126" s="677"/>
      <c r="R126" s="677"/>
      <c r="S126" s="677"/>
      <c r="T126" s="677"/>
      <c r="U126" s="677"/>
      <c r="V126" s="678"/>
      <c r="W126" s="679"/>
      <c r="X126" s="679"/>
      <c r="Y126" s="679"/>
      <c r="Z126" s="679"/>
      <c r="AA126" s="679"/>
      <c r="AB126" s="679"/>
      <c r="AC126" s="679"/>
      <c r="AD126" s="679"/>
      <c r="AE126" s="679"/>
      <c r="AF126" s="902" t="s">
        <v>3261</v>
      </c>
      <c r="AG126" s="682"/>
      <c r="AH126" s="682"/>
      <c r="AI126" s="682"/>
      <c r="AJ126" s="682"/>
      <c r="AK126" s="676"/>
      <c r="AL126" s="88" t="str">
        <f ca="1">IF(AND(ISTEXT($E126),ISTEXT($B126)),"산출기준 &gt;&gt;  "&amp;_xlfn.XLOOKUP($E126,산출기준!$D:$D,산출기준!$E:$E,"매칭실패"),"")</f>
        <v>산출기준 &gt;&gt;  [ SOG ]</v>
      </c>
    </row>
    <row r="127" spans="1:38" ht="49.9" customHeight="1" outlineLevel="1">
      <c r="B127" s="758"/>
      <c r="C127" s="759"/>
      <c r="D127" s="760"/>
      <c r="E127" s="773"/>
      <c r="F127" s="1080" t="s">
        <v>3280</v>
      </c>
      <c r="G127" s="759" t="str">
        <f t="shared" ref="G127:G141" si="15">IF(IF(N127=0,"",N127)&amp;" | "&amp;IF(O127=0,"",O127)&amp;" | "&amp;IF(Q127=0,"",Q127)&amp;" | "&amp;IF(R127=0,"",R127)=" |  |  | ","",IF(N127=0,"",N127)&amp;" | "&amp;IF(O127=0,"",O127)&amp;" | "&amp;IF(Q127=0,"",Q127)&amp;" | "&amp;IF(R127=0,"",R127))</f>
        <v xml:space="preserve">Steel Trowel Finish |  |  | </v>
      </c>
      <c r="H127" s="816" t="s">
        <v>2598</v>
      </c>
      <c r="I127" s="765" t="str">
        <f t="shared" si="4"/>
        <v>A04AS173-00001</v>
      </c>
      <c r="J127" s="766"/>
      <c r="K127" s="766" t="str">
        <f>IFERROR(VLOOKUP($I127,'WM-AR'!$I$7:$AS$3267,34,FALSE),"")</f>
        <v>M2</v>
      </c>
      <c r="L127" s="766" t="str">
        <f>IFERROR(VLOOKUP($I127,'WM-AR'!$I$7:$AS$3267,4,FALSE),"")</f>
        <v>Finishing Work</v>
      </c>
      <c r="M127" s="766" t="str">
        <f>IFERROR(VLOOKUP($I127,'WM-AR'!$I$7:$AS$3267,6,FALSE),"")</f>
        <v>Exterior/Interior Finish Work</v>
      </c>
      <c r="N127" s="766" t="str">
        <f>IFERROR(VLOOKUP($I127,'WM-AR'!$I$7:$AS$3267,8,FALSE),"")</f>
        <v>Steel Trowel Finish</v>
      </c>
      <c r="O127" s="766">
        <f>IFERROR(VLOOKUP($I127,'WM-AR'!$I$7:$AS$3267,10,FALSE),"")</f>
        <v>0</v>
      </c>
      <c r="P127" s="766">
        <f>IFERROR(VLOOKUP($I127,'WM-AR'!$I$7:$AS$3267,12,FALSE),"")</f>
        <v>0</v>
      </c>
      <c r="Q127" s="766">
        <f>IFERROR(VLOOKUP($I127,'WM-AR'!$I$7:$AS$3267,14,FALSE),"")</f>
        <v>0</v>
      </c>
      <c r="R127" s="766">
        <f>IFERROR(VLOOKUP($I127,'WM-AR'!$I$7:$AS$3267,16,FALSE),"")</f>
        <v>0</v>
      </c>
      <c r="S127" s="766">
        <f>IFERROR(VLOOKUP($I127,'WM-AR'!$I$7:$AS$3267,18,FALSE),"")</f>
        <v>0</v>
      </c>
      <c r="T127" s="766" t="str">
        <f>IFERROR(VLOOKUP($I127,'WM-AR'!$I$7:$AS$3267,20,FALSE),"")</f>
        <v/>
      </c>
      <c r="U127" s="766">
        <f>IFERROR(VLOOKUP($I127,'WM-AR'!$I$7:$AS$3267,22,FALSE),"")</f>
        <v>0</v>
      </c>
      <c r="V127" s="766" t="str">
        <f>IFERROR(VLOOKUP($I127,'WM-AR'!$I$7:$AS$3267,24,FALSE),"")</f>
        <v/>
      </c>
      <c r="W127" s="766">
        <f>IFERROR(VLOOKUP($I127,'WM-AR'!$I$7:$AS$3267,25,FALSE),"")</f>
        <v>0</v>
      </c>
      <c r="X127" s="766" t="str">
        <f>IFERROR(VLOOKUP($I127,'WM-AR'!$I$7:$AS$3267,26,FALSE),"")</f>
        <v/>
      </c>
      <c r="Y127" s="766">
        <f>IFERROR(VLOOKUP($I127,'WM-AR'!$I$7:$AS$3267,27,FALSE),"")</f>
        <v>0</v>
      </c>
      <c r="Z127" s="766">
        <f>IFERROR(VLOOKUP($I127,'WM-AR'!$I$7:$AS$3267,28,FALSE),"")</f>
        <v>0</v>
      </c>
      <c r="AA127" s="766">
        <f>IFERROR(VLOOKUP($I127,'WM-AR'!$I$7:$AS$3267,29,FALSE),"")</f>
        <v>0</v>
      </c>
      <c r="AB127" s="766">
        <f>IFERROR(VLOOKUP($I127,'WM-AR'!$I$7:$AS$3267,30,FALSE),"")</f>
        <v>0</v>
      </c>
      <c r="AC127" s="766">
        <f>IFERROR(VLOOKUP($I127,'WM-AR'!$I$7:$AS$3267,31,FALSE),"")</f>
        <v>0</v>
      </c>
      <c r="AD127" s="766">
        <f>IFERROR(VLOOKUP($I127,'WM-AR'!$I$7:$AS$3267,32,FALSE),"")</f>
        <v>0</v>
      </c>
      <c r="AE127" s="766" t="str">
        <f>IFERROR(VLOOKUP($I127,'WM-AR'!$I$7:$AS$3267,33,FALSE),"")</f>
        <v/>
      </c>
      <c r="AF127" s="817"/>
      <c r="AG127" s="768" t="s">
        <v>1815</v>
      </c>
      <c r="AH127" s="768" t="s">
        <v>1657</v>
      </c>
      <c r="AI127" s="769"/>
      <c r="AJ127" s="769" t="str">
        <f t="shared" ref="AJ127:AJ144" si="16">K127</f>
        <v>M2</v>
      </c>
      <c r="AK127" s="905"/>
      <c r="AL127" s="88" t="str">
        <f>IF(AND(ISTEXT($E127),ISTEXT($B127)),"산출기준 &gt;&gt;  "&amp;_xlfn.XLOOKUP($E127,산출기준!$D:$D,산출기준!$E:$E,"매칭실패"),"")</f>
        <v/>
      </c>
    </row>
    <row r="128" spans="1:38" ht="49.9" customHeight="1" outlineLevel="1">
      <c r="B128" s="758"/>
      <c r="C128" s="759"/>
      <c r="D128" s="760"/>
      <c r="E128" s="773"/>
      <c r="F128" s="1080" t="s">
        <v>2671</v>
      </c>
      <c r="G128" s="759" t="str">
        <f t="shared" si="15"/>
        <v xml:space="preserve">Structural Concrete |  | 25MPa ≤ F'c (Cylinder Strength) &lt; 30MPa | </v>
      </c>
      <c r="H128" s="816" t="s">
        <v>3048</v>
      </c>
      <c r="I128" s="765" t="str">
        <f t="shared" ref="I128:I335" si="17">LEFT(H128,14)</f>
        <v>A03AD032-00022</v>
      </c>
      <c r="J128" s="766"/>
      <c r="K128" s="766" t="str">
        <f>IFERROR(VLOOKUP($I128,'WM-AR'!$I$7:$AS$3267,34,FALSE),"")</f>
        <v>M3</v>
      </c>
      <c r="L128" s="766" t="str">
        <f>IFERROR(VLOOKUP($I128,'WM-AR'!$I$7:$AS$3267,4,FALSE),"")</f>
        <v>Concrete Work</v>
      </c>
      <c r="M128" s="766" t="str">
        <f>IFERROR(VLOOKUP($I128,'WM-AR'!$I$7:$AS$3267,6,FALSE),"")</f>
        <v>Substructure Work</v>
      </c>
      <c r="N128" s="766" t="str">
        <f>IFERROR(VLOOKUP($I128,'WM-AR'!$I$7:$AS$3267,8,FALSE),"")</f>
        <v>Structural Concrete</v>
      </c>
      <c r="O128" s="766">
        <f>IFERROR(VLOOKUP($I128,'WM-AR'!$I$7:$AS$3267,10,FALSE),"")</f>
        <v>0</v>
      </c>
      <c r="P128" s="766" t="str">
        <f>IFERROR(VLOOKUP($I128,'WM-AR'!$I$7:$AS$3267,12,FALSE),"")</f>
        <v>Cement Type-1</v>
      </c>
      <c r="Q128" s="766" t="str">
        <f>IFERROR(VLOOKUP($I128,'WM-AR'!$I$7:$AS$3267,14,FALSE),"")</f>
        <v>25MPa ≤ F'c (Cylinder Strength) &lt; 30MPa</v>
      </c>
      <c r="R128" s="766">
        <f>IFERROR(VLOOKUP($I128,'WM-AR'!$I$7:$AS$3267,16,FALSE),"")</f>
        <v>0</v>
      </c>
      <c r="S128" s="766">
        <f>IFERROR(VLOOKUP($I128,'WM-AR'!$I$7:$AS$3267,18,FALSE),"")</f>
        <v>0</v>
      </c>
      <c r="T128" s="766" t="str">
        <f>IFERROR(VLOOKUP($I128,'WM-AR'!$I$7:$AS$3267,20,FALSE),"")</f>
        <v/>
      </c>
      <c r="U128" s="766">
        <f>IFERROR(VLOOKUP($I128,'WM-AR'!$I$7:$AS$3267,22,FALSE),"")</f>
        <v>0</v>
      </c>
      <c r="V128" s="766" t="str">
        <f>IFERROR(VLOOKUP($I128,'WM-AR'!$I$7:$AS$3267,24,FALSE),"")</f>
        <v/>
      </c>
      <c r="W128" s="766">
        <f>IFERROR(VLOOKUP($I128,'WM-AR'!$I$7:$AS$3267,25,FALSE),"")</f>
        <v>0</v>
      </c>
      <c r="X128" s="766" t="str">
        <f>IFERROR(VLOOKUP($I128,'WM-AR'!$I$7:$AS$3267,26,FALSE),"")</f>
        <v/>
      </c>
      <c r="Y128" s="766">
        <f>IFERROR(VLOOKUP($I128,'WM-AR'!$I$7:$AS$3267,27,FALSE),"")</f>
        <v>0</v>
      </c>
      <c r="Z128" s="766">
        <f>IFERROR(VLOOKUP($I128,'WM-AR'!$I$7:$AS$3267,28,FALSE),"")</f>
        <v>0</v>
      </c>
      <c r="AA128" s="766">
        <f>IFERROR(VLOOKUP($I128,'WM-AR'!$I$7:$AS$3267,29,FALSE),"")</f>
        <v>0</v>
      </c>
      <c r="AB128" s="766">
        <f>IFERROR(VLOOKUP($I128,'WM-AR'!$I$7:$AS$3267,30,FALSE),"")</f>
        <v>0</v>
      </c>
      <c r="AC128" s="766">
        <f>IFERROR(VLOOKUP($I128,'WM-AR'!$I$7:$AS$3267,31,FALSE),"")</f>
        <v>0</v>
      </c>
      <c r="AD128" s="766">
        <f>IFERROR(VLOOKUP($I128,'WM-AR'!$I$7:$AS$3267,32,FALSE),"")</f>
        <v>0</v>
      </c>
      <c r="AE128" s="766" t="str">
        <f>IFERROR(VLOOKUP($I128,'WM-AR'!$I$7:$AS$3267,33,FALSE),"")</f>
        <v/>
      </c>
      <c r="AF128" s="817" t="s">
        <v>2688</v>
      </c>
      <c r="AG128" s="768" t="s">
        <v>3262</v>
      </c>
      <c r="AH128" s="768" t="s">
        <v>1985</v>
      </c>
      <c r="AI128" s="769"/>
      <c r="AJ128" s="769" t="str">
        <f t="shared" si="16"/>
        <v>M3</v>
      </c>
      <c r="AK128" s="905"/>
      <c r="AL128" s="88" t="str">
        <f>IF(AND(ISTEXT($E128),ISTEXT($B128)),"산출기준 &gt;&gt;  "&amp;_xlfn.XLOOKUP($E128,산출기준!$D:$D,산출기준!$E:$E,"매칭실패"),"")</f>
        <v/>
      </c>
    </row>
    <row r="129" spans="1:38" ht="49.9" customHeight="1" outlineLevel="1">
      <c r="B129" s="772"/>
      <c r="C129" s="1084"/>
      <c r="D129" s="760"/>
      <c r="E129" s="773"/>
      <c r="F129" s="1083" t="s">
        <v>2674</v>
      </c>
      <c r="G129" s="759" t="str">
        <f t="shared" si="15"/>
        <v xml:space="preserve">Rebar Work | Deformed Bar (Non-Coat.) | 400MPa&lt;Fy≤470MPa | </v>
      </c>
      <c r="H129" s="816" t="s">
        <v>3032</v>
      </c>
      <c r="I129" s="765" t="str">
        <f t="shared" si="17"/>
        <v>A03AD037-00002</v>
      </c>
      <c r="J129" s="766"/>
      <c r="K129" s="766" t="str">
        <f>IFERROR(VLOOKUP($I129,'WM-AR'!$I$7:$AS$3267,34,FALSE),"")</f>
        <v>TON</v>
      </c>
      <c r="L129" s="766" t="str">
        <f>IFERROR(VLOOKUP($I129,'WM-AR'!$I$7:$AS$3267,4,FALSE),"")</f>
        <v>Concrete Work</v>
      </c>
      <c r="M129" s="766" t="str">
        <f>IFERROR(VLOOKUP($I129,'WM-AR'!$I$7:$AS$3267,6,FALSE),"")</f>
        <v>Substructure Work</v>
      </c>
      <c r="N129" s="766" t="str">
        <f>IFERROR(VLOOKUP($I129,'WM-AR'!$I$7:$AS$3267,8,FALSE),"")</f>
        <v>Rebar Work</v>
      </c>
      <c r="O129" s="766" t="str">
        <f>IFERROR(VLOOKUP($I129,'WM-AR'!$I$7:$AS$3267,10,FALSE),"")</f>
        <v>Deformed Bar (Non-Coat.)</v>
      </c>
      <c r="P129" s="766">
        <f>IFERROR(VLOOKUP($I129,'WM-AR'!$I$7:$AS$3267,12,FALSE),"")</f>
        <v>0</v>
      </c>
      <c r="Q129" s="766" t="str">
        <f>IFERROR(VLOOKUP($I129,'WM-AR'!$I$7:$AS$3267,14,FALSE),"")</f>
        <v>400MPa&lt;Fy≤470MPa</v>
      </c>
      <c r="R129" s="766">
        <f>IFERROR(VLOOKUP($I129,'WM-AR'!$I$7:$AS$3267,16,FALSE),"")</f>
        <v>0</v>
      </c>
      <c r="S129" s="766">
        <f>IFERROR(VLOOKUP($I129,'WM-AR'!$I$7:$AS$3267,18,FALSE),"")</f>
        <v>0</v>
      </c>
      <c r="T129" s="766" t="str">
        <f>IFERROR(VLOOKUP($I129,'WM-AR'!$I$7:$AS$3267,20,FALSE),"")</f>
        <v/>
      </c>
      <c r="U129" s="766">
        <f>IFERROR(VLOOKUP($I129,'WM-AR'!$I$7:$AS$3267,22,FALSE),"")</f>
        <v>0</v>
      </c>
      <c r="V129" s="766" t="str">
        <f>IFERROR(VLOOKUP($I129,'WM-AR'!$I$7:$AS$3267,24,FALSE),"")</f>
        <v/>
      </c>
      <c r="W129" s="766">
        <f>IFERROR(VLOOKUP($I129,'WM-AR'!$I$7:$AS$3267,25,FALSE),"")</f>
        <v>0</v>
      </c>
      <c r="X129" s="766" t="str">
        <f>IFERROR(VLOOKUP($I129,'WM-AR'!$I$7:$AS$3267,26,FALSE),"")</f>
        <v/>
      </c>
      <c r="Y129" s="766">
        <f>IFERROR(VLOOKUP($I129,'WM-AR'!$I$7:$AS$3267,27,FALSE),"")</f>
        <v>0</v>
      </c>
      <c r="Z129" s="766">
        <f>IFERROR(VLOOKUP($I129,'WM-AR'!$I$7:$AS$3267,28,FALSE),"")</f>
        <v>0</v>
      </c>
      <c r="AA129" s="766">
        <f>IFERROR(VLOOKUP($I129,'WM-AR'!$I$7:$AS$3267,29,FALSE),"")</f>
        <v>0</v>
      </c>
      <c r="AB129" s="766">
        <f>IFERROR(VLOOKUP($I129,'WM-AR'!$I$7:$AS$3267,30,FALSE),"")</f>
        <v>0</v>
      </c>
      <c r="AC129" s="766">
        <f>IFERROR(VLOOKUP($I129,'WM-AR'!$I$7:$AS$3267,31,FALSE),"")</f>
        <v>0</v>
      </c>
      <c r="AD129" s="766">
        <f>IFERROR(VLOOKUP($I129,'WM-AR'!$I$7:$AS$3267,32,FALSE),"")</f>
        <v>0</v>
      </c>
      <c r="AE129" s="766" t="str">
        <f>IFERROR(VLOOKUP($I129,'WM-AR'!$I$7:$AS$3267,33,FALSE),"")</f>
        <v/>
      </c>
      <c r="AF129" s="817" t="s">
        <v>2690</v>
      </c>
      <c r="AG129" s="768" t="s">
        <v>3263</v>
      </c>
      <c r="AH129" s="768" t="s">
        <v>2677</v>
      </c>
      <c r="AI129" s="769"/>
      <c r="AJ129" s="769" t="str">
        <f t="shared" si="16"/>
        <v>TON</v>
      </c>
      <c r="AK129" s="905" t="s">
        <v>3264</v>
      </c>
      <c r="AL129" s="88" t="str">
        <f>IF(AND(ISTEXT($E129),ISTEXT($B129)),"산출기준 &gt;&gt;  "&amp;_xlfn.XLOOKUP($E129,산출기준!$D:$D,산출기준!$E:$E,"매칭실패"),"")</f>
        <v/>
      </c>
    </row>
    <row r="130" spans="1:38" ht="49.9" customHeight="1" outlineLevel="1">
      <c r="B130" s="772"/>
      <c r="C130" s="1084"/>
      <c r="D130" s="760"/>
      <c r="E130" s="773"/>
      <c r="F130" s="1083" t="s">
        <v>2679</v>
      </c>
      <c r="G130" s="759" t="str">
        <f t="shared" si="15"/>
        <v xml:space="preserve">Form Work (3 times in use) | Flat Form |  | </v>
      </c>
      <c r="H130" s="816" t="s">
        <v>3042</v>
      </c>
      <c r="I130" s="765" t="str">
        <f t="shared" si="17"/>
        <v>A03AD035-00001</v>
      </c>
      <c r="J130" s="766"/>
      <c r="K130" s="766" t="str">
        <f>IFERROR(VLOOKUP($I130,'WM-AR'!$I$7:$AS$3267,34,FALSE),"")</f>
        <v>M2</v>
      </c>
      <c r="L130" s="766" t="str">
        <f>IFERROR(VLOOKUP($I130,'WM-AR'!$I$7:$AS$3267,4,FALSE),"")</f>
        <v>Concrete Work</v>
      </c>
      <c r="M130" s="766" t="str">
        <f>IFERROR(VLOOKUP($I130,'WM-AR'!$I$7:$AS$3267,6,FALSE),"")</f>
        <v>Substructure Work</v>
      </c>
      <c r="N130" s="766" t="str">
        <f>IFERROR(VLOOKUP($I130,'WM-AR'!$I$7:$AS$3267,8,FALSE),"")</f>
        <v>Form Work (3 times in use)</v>
      </c>
      <c r="O130" s="766" t="str">
        <f>IFERROR(VLOOKUP($I130,'WM-AR'!$I$7:$AS$3267,10,FALSE),"")</f>
        <v>Flat Form</v>
      </c>
      <c r="P130" s="766">
        <f>IFERROR(VLOOKUP($I130,'WM-AR'!$I$7:$AS$3267,12,FALSE),"")</f>
        <v>0</v>
      </c>
      <c r="Q130" s="766">
        <f>IFERROR(VLOOKUP($I130,'WM-AR'!$I$7:$AS$3267,14,FALSE),"")</f>
        <v>0</v>
      </c>
      <c r="R130" s="766">
        <f>IFERROR(VLOOKUP($I130,'WM-AR'!$I$7:$AS$3267,16,FALSE),"")</f>
        <v>0</v>
      </c>
      <c r="S130" s="766">
        <f>IFERROR(VLOOKUP($I130,'WM-AR'!$I$7:$AS$3267,18,FALSE),"")</f>
        <v>0</v>
      </c>
      <c r="T130" s="766" t="str">
        <f>IFERROR(VLOOKUP($I130,'WM-AR'!$I$7:$AS$3267,20,FALSE),"")</f>
        <v>Dressed Lumber, Plywood or Steel Form(Wood Planks are not Allowed) incl. Chamfer</v>
      </c>
      <c r="U130" s="766">
        <f>IFERROR(VLOOKUP($I130,'WM-AR'!$I$7:$AS$3267,22,FALSE),"")</f>
        <v>0</v>
      </c>
      <c r="V130" s="766" t="str">
        <f>IFERROR(VLOOKUP($I130,'WM-AR'!$I$7:$AS$3267,24,FALSE),"")</f>
        <v/>
      </c>
      <c r="W130" s="766">
        <f>IFERROR(VLOOKUP($I130,'WM-AR'!$I$7:$AS$3267,25,FALSE),"")</f>
        <v>0</v>
      </c>
      <c r="X130" s="766" t="str">
        <f>IFERROR(VLOOKUP($I130,'WM-AR'!$I$7:$AS$3267,26,FALSE),"")</f>
        <v/>
      </c>
      <c r="Y130" s="766">
        <f>IFERROR(VLOOKUP($I130,'WM-AR'!$I$7:$AS$3267,27,FALSE),"")</f>
        <v>0</v>
      </c>
      <c r="Z130" s="766">
        <f>IFERROR(VLOOKUP($I130,'WM-AR'!$I$7:$AS$3267,28,FALSE),"")</f>
        <v>0</v>
      </c>
      <c r="AA130" s="766">
        <f>IFERROR(VLOOKUP($I130,'WM-AR'!$I$7:$AS$3267,29,FALSE),"")</f>
        <v>0</v>
      </c>
      <c r="AB130" s="766">
        <f>IFERROR(VLOOKUP($I130,'WM-AR'!$I$7:$AS$3267,30,FALSE),"")</f>
        <v>0</v>
      </c>
      <c r="AC130" s="766">
        <f>IFERROR(VLOOKUP($I130,'WM-AR'!$I$7:$AS$3267,31,FALSE),"")</f>
        <v>0</v>
      </c>
      <c r="AD130" s="766">
        <f>IFERROR(VLOOKUP($I130,'WM-AR'!$I$7:$AS$3267,32,FALSE),"")</f>
        <v>0</v>
      </c>
      <c r="AE130" s="766" t="str">
        <f>IFERROR(VLOOKUP($I130,'WM-AR'!$I$7:$AS$3267,33,FALSE),"")</f>
        <v/>
      </c>
      <c r="AF130" s="817"/>
      <c r="AG130" s="1082" t="s">
        <v>3187</v>
      </c>
      <c r="AH130" s="1082" t="s">
        <v>1790</v>
      </c>
      <c r="AI130" s="769"/>
      <c r="AJ130" s="769" t="str">
        <f t="shared" si="16"/>
        <v>M2</v>
      </c>
      <c r="AK130" s="905" t="s">
        <v>3265</v>
      </c>
      <c r="AL130" s="88" t="str">
        <f>IF(AND(ISTEXT($E130),ISTEXT($B130)),"산출기준 &gt;&gt;  "&amp;_xlfn.XLOOKUP($E130,산출기준!$D:$D,산출기준!$E:$E,"매칭실패"),"")</f>
        <v/>
      </c>
    </row>
    <row r="131" spans="1:38" ht="49.9" customHeight="1" outlineLevel="1">
      <c r="B131" s="772"/>
      <c r="C131" s="1084"/>
      <c r="D131" s="760"/>
      <c r="E131" s="773"/>
      <c r="F131" s="1083" t="s">
        <v>3266</v>
      </c>
      <c r="G131" s="759" t="str">
        <f t="shared" si="15"/>
        <v xml:space="preserve">Isolation Joint (Separation Joint) |  |  | </v>
      </c>
      <c r="H131" s="1153" t="s">
        <v>3267</v>
      </c>
      <c r="I131" s="765" t="str">
        <f t="shared" si="17"/>
        <v>A03AD044-00001</v>
      </c>
      <c r="J131" s="766"/>
      <c r="K131" s="766" t="str">
        <f>IFERROR(VLOOKUP($I131,'WM-AR'!$I$7:$AS$3267,34,FALSE),"")</f>
        <v>M</v>
      </c>
      <c r="L131" s="766" t="str">
        <f>IFERROR(VLOOKUP($I131,'WM-AR'!$I$7:$AS$3267,4,FALSE),"")</f>
        <v>Concrete Work</v>
      </c>
      <c r="M131" s="766" t="str">
        <f>IFERROR(VLOOKUP($I131,'WM-AR'!$I$7:$AS$3267,6,FALSE),"")</f>
        <v>Substructure Work</v>
      </c>
      <c r="N131" s="766" t="str">
        <f>IFERROR(VLOOKUP($I131,'WM-AR'!$I$7:$AS$3267,8,FALSE),"")</f>
        <v>Isolation Joint (Separation Joint)</v>
      </c>
      <c r="O131" s="766">
        <f>IFERROR(VLOOKUP($I131,'WM-AR'!$I$7:$AS$3267,10,FALSE),"")</f>
        <v>0</v>
      </c>
      <c r="P131" s="766">
        <f>IFERROR(VLOOKUP($I131,'WM-AR'!$I$7:$AS$3267,12,FALSE),"")</f>
        <v>0</v>
      </c>
      <c r="Q131" s="766">
        <f>IFERROR(VLOOKUP($I131,'WM-AR'!$I$7:$AS$3267,14,FALSE),"")</f>
        <v>0</v>
      </c>
      <c r="R131" s="766">
        <f>IFERROR(VLOOKUP($I131,'WM-AR'!$I$7:$AS$3267,16,FALSE),"")</f>
        <v>0</v>
      </c>
      <c r="S131" s="766">
        <f>IFERROR(VLOOKUP($I131,'WM-AR'!$I$7:$AS$3267,18,FALSE),"")</f>
        <v>0</v>
      </c>
      <c r="T131" s="766" t="str">
        <f>IFERROR(VLOOKUP($I131,'WM-AR'!$I$7:$AS$3267,20,FALSE),"")</f>
        <v>w/ Flexible Joint Filler, Sealant</v>
      </c>
      <c r="U131" s="766">
        <f>IFERROR(VLOOKUP($I131,'WM-AR'!$I$7:$AS$3267,22,FALSE),"")</f>
        <v>0</v>
      </c>
      <c r="V131" s="766">
        <f>IFERROR(VLOOKUP($I131,'WM-AR'!$I$7:$AS$3267,24,FALSE),"")</f>
        <v>0</v>
      </c>
      <c r="W131" s="766">
        <f>IFERROR(VLOOKUP($I131,'WM-AR'!$I$7:$AS$3267,25,FALSE),"")</f>
        <v>0</v>
      </c>
      <c r="X131" s="766" t="str">
        <f>IFERROR(VLOOKUP($I131,'WM-AR'!$I$7:$AS$3267,26,FALSE),"")</f>
        <v>THK=(  )mm</v>
      </c>
      <c r="Y131" s="766">
        <f>IFERROR(VLOOKUP($I131,'WM-AR'!$I$7:$AS$3267,27,FALSE),"")</f>
        <v>0</v>
      </c>
      <c r="Z131" s="766">
        <f>IFERROR(VLOOKUP($I131,'WM-AR'!$I$7:$AS$3267,28,FALSE),"")</f>
        <v>0</v>
      </c>
      <c r="AA131" s="766">
        <f>IFERROR(VLOOKUP($I131,'WM-AR'!$I$7:$AS$3267,29,FALSE),"")</f>
        <v>0</v>
      </c>
      <c r="AB131" s="766">
        <f>IFERROR(VLOOKUP($I131,'WM-AR'!$I$7:$AS$3267,30,FALSE),"")</f>
        <v>0</v>
      </c>
      <c r="AC131" s="766">
        <f>IFERROR(VLOOKUP($I131,'WM-AR'!$I$7:$AS$3267,31,FALSE),"")</f>
        <v>0</v>
      </c>
      <c r="AD131" s="766">
        <f>IFERROR(VLOOKUP($I131,'WM-AR'!$I$7:$AS$3267,32,FALSE),"")</f>
        <v>0</v>
      </c>
      <c r="AE131" s="766" t="str">
        <f>IFERROR(VLOOKUP($I131,'WM-AR'!$I$7:$AS$3267,33,FALSE),"")</f>
        <v/>
      </c>
      <c r="AF131" s="817" t="s">
        <v>3268</v>
      </c>
      <c r="AG131" s="768" t="s">
        <v>2617</v>
      </c>
      <c r="AH131" s="768" t="s">
        <v>2617</v>
      </c>
      <c r="AI131" s="769"/>
      <c r="AJ131" s="769" t="str">
        <f t="shared" si="16"/>
        <v>M</v>
      </c>
      <c r="AK131" s="905"/>
      <c r="AL131" s="88" t="str">
        <f>IF(AND(ISTEXT($E131),ISTEXT($B131)),"산출기준 &gt;&gt;  "&amp;_xlfn.XLOOKUP($E131,산출기준!$D:$D,산출기준!$E:$E,"매칭실패"),"")</f>
        <v/>
      </c>
    </row>
    <row r="132" spans="1:38" ht="49.9" customHeight="1" outlineLevel="1">
      <c r="B132" s="772"/>
      <c r="C132" s="1084"/>
      <c r="D132" s="760"/>
      <c r="E132" s="773"/>
      <c r="F132" s="1083" t="s">
        <v>3266</v>
      </c>
      <c r="G132" s="759" t="str">
        <f t="shared" si="15"/>
        <v xml:space="preserve">Control Joint |  |  | </v>
      </c>
      <c r="H132" s="816" t="s">
        <v>3269</v>
      </c>
      <c r="I132" s="765" t="str">
        <f t="shared" si="17"/>
        <v>A03AD045-00001</v>
      </c>
      <c r="J132" s="766"/>
      <c r="K132" s="766" t="str">
        <f>IFERROR(VLOOKUP($I132,'WM-AR'!$I$7:$AS$3267,34,FALSE),"")</f>
        <v>M</v>
      </c>
      <c r="L132" s="766" t="str">
        <f>IFERROR(VLOOKUP($I132,'WM-AR'!$I$7:$AS$3267,4,FALSE),"")</f>
        <v>Concrete Work</v>
      </c>
      <c r="M132" s="766" t="str">
        <f>IFERROR(VLOOKUP($I132,'WM-AR'!$I$7:$AS$3267,6,FALSE),"")</f>
        <v>Substructure Work</v>
      </c>
      <c r="N132" s="766" t="str">
        <f>IFERROR(VLOOKUP($I132,'WM-AR'!$I$7:$AS$3267,8,FALSE),"")</f>
        <v>Control Joint</v>
      </c>
      <c r="O132" s="766">
        <f>IFERROR(VLOOKUP($I132,'WM-AR'!$I$7:$AS$3267,10,FALSE),"")</f>
        <v>0</v>
      </c>
      <c r="P132" s="766">
        <f>IFERROR(VLOOKUP($I132,'WM-AR'!$I$7:$AS$3267,12,FALSE),"")</f>
        <v>0</v>
      </c>
      <c r="Q132" s="766">
        <f>IFERROR(VLOOKUP($I132,'WM-AR'!$I$7:$AS$3267,14,FALSE),"")</f>
        <v>0</v>
      </c>
      <c r="R132" s="766">
        <f>IFERROR(VLOOKUP($I132,'WM-AR'!$I$7:$AS$3267,16,FALSE),"")</f>
        <v>0</v>
      </c>
      <c r="S132" s="766">
        <f>IFERROR(VLOOKUP($I132,'WM-AR'!$I$7:$AS$3267,18,FALSE),"")</f>
        <v>0</v>
      </c>
      <c r="T132" s="766" t="str">
        <f>IFERROR(VLOOKUP($I132,'WM-AR'!$I$7:$AS$3267,20,FALSE),"")</f>
        <v>w/ Joint Sealant, Backstop</v>
      </c>
      <c r="U132" s="766">
        <f>IFERROR(VLOOKUP($I132,'WM-AR'!$I$7:$AS$3267,22,FALSE),"")</f>
        <v>0</v>
      </c>
      <c r="V132" s="766">
        <f>IFERROR(VLOOKUP($I132,'WM-AR'!$I$7:$AS$3267,24,FALSE),"")</f>
        <v>0</v>
      </c>
      <c r="W132" s="766">
        <f>IFERROR(VLOOKUP($I132,'WM-AR'!$I$7:$AS$3267,25,FALSE),"")</f>
        <v>0</v>
      </c>
      <c r="X132" s="766" t="str">
        <f>IFERROR(VLOOKUP($I132,'WM-AR'!$I$7:$AS$3267,26,FALSE),"")</f>
        <v>Saw Cut: W(  )mm x D(  )mm</v>
      </c>
      <c r="Y132" s="766">
        <f>IFERROR(VLOOKUP($I132,'WM-AR'!$I$7:$AS$3267,27,FALSE),"")</f>
        <v>0</v>
      </c>
      <c r="Z132" s="766">
        <f>IFERROR(VLOOKUP($I132,'WM-AR'!$I$7:$AS$3267,28,FALSE),"")</f>
        <v>0</v>
      </c>
      <c r="AA132" s="766">
        <f>IFERROR(VLOOKUP($I132,'WM-AR'!$I$7:$AS$3267,29,FALSE),"")</f>
        <v>0</v>
      </c>
      <c r="AB132" s="766">
        <f>IFERROR(VLOOKUP($I132,'WM-AR'!$I$7:$AS$3267,30,FALSE),"")</f>
        <v>0</v>
      </c>
      <c r="AC132" s="766">
        <f>IFERROR(VLOOKUP($I132,'WM-AR'!$I$7:$AS$3267,31,FALSE),"")</f>
        <v>0</v>
      </c>
      <c r="AD132" s="766">
        <f>IFERROR(VLOOKUP($I132,'WM-AR'!$I$7:$AS$3267,32,FALSE),"")</f>
        <v>0</v>
      </c>
      <c r="AE132" s="766" t="str">
        <f>IFERROR(VLOOKUP($I132,'WM-AR'!$I$7:$AS$3267,33,FALSE),"")</f>
        <v/>
      </c>
      <c r="AF132" s="817" t="s">
        <v>3268</v>
      </c>
      <c r="AG132" s="1138" t="s">
        <v>3270</v>
      </c>
      <c r="AH132" s="1138" t="s">
        <v>3270</v>
      </c>
      <c r="AI132" s="769"/>
      <c r="AJ132" s="769" t="str">
        <f t="shared" si="16"/>
        <v>M</v>
      </c>
      <c r="AK132" s="1139" t="s">
        <v>3271</v>
      </c>
      <c r="AL132" s="88" t="str">
        <f>IF(AND(ISTEXT($E132),ISTEXT($B132)),"산출기준 &gt;&gt;  "&amp;_xlfn.XLOOKUP($E132,산출기준!$D:$D,산출기준!$E:$E,"매칭실패"),"")</f>
        <v/>
      </c>
    </row>
    <row r="133" spans="1:38" ht="50.1" customHeight="1" outlineLevel="1">
      <c r="B133" s="772"/>
      <c r="C133" s="772"/>
      <c r="D133" s="760"/>
      <c r="E133" s="773"/>
      <c r="F133" s="1086" t="s">
        <v>3190</v>
      </c>
      <c r="G133" s="759" t="str">
        <f t="shared" si="15"/>
        <v xml:space="preserve">Excavation | Soil, Mech. |  | </v>
      </c>
      <c r="H133" s="816" t="s">
        <v>3191</v>
      </c>
      <c r="I133" s="765" t="str">
        <f t="shared" si="17"/>
        <v>A01ZZ001-00012</v>
      </c>
      <c r="J133" s="1081"/>
      <c r="K133" s="1081" t="str">
        <f>IFERROR(VLOOKUP($I133,'WM-AR'!$I$7:$AS$3267,34,FALSE),"")</f>
        <v>M3</v>
      </c>
      <c r="L133" s="1081" t="str">
        <f>IFERROR(VLOOKUP($I133,'WM-AR'!$I$7:$AS$3267,4,FALSE),"")</f>
        <v>Earth Work</v>
      </c>
      <c r="M133" s="1081" t="str">
        <f>IFERROR(VLOOKUP($I133,'WM-AR'!$I$7:$AS$3267,6,FALSE),"")</f>
        <v>-</v>
      </c>
      <c r="N133" s="1081" t="str">
        <f>IFERROR(VLOOKUP($I133,'WM-AR'!$I$7:$AS$3267,8,FALSE),"")</f>
        <v>Excavation</v>
      </c>
      <c r="O133" s="1081" t="str">
        <f>IFERROR(VLOOKUP($I133,'WM-AR'!$I$7:$AS$3267,10,FALSE),"")</f>
        <v>Soil, Mech.</v>
      </c>
      <c r="P133" s="1081">
        <f>IFERROR(VLOOKUP($I133,'WM-AR'!$I$7:$AS$3267,12,FALSE),"")</f>
        <v>0</v>
      </c>
      <c r="Q133" s="1081">
        <f>IFERROR(VLOOKUP($I133,'WM-AR'!$I$7:$AS$3267,14,FALSE),"")</f>
        <v>0</v>
      </c>
      <c r="R133" s="1081">
        <f>IFERROR(VLOOKUP($I133,'WM-AR'!$I$7:$AS$3267,16,FALSE),"")</f>
        <v>0</v>
      </c>
      <c r="S133" s="1081">
        <f>IFERROR(VLOOKUP($I133,'WM-AR'!$I$7:$AS$3267,18,FALSE),"")</f>
        <v>0</v>
      </c>
      <c r="T133" s="1081" t="str">
        <f>IFERROR(VLOOKUP($I133,'WM-AR'!$I$7:$AS$3267,20,FALSE),"")</f>
        <v/>
      </c>
      <c r="U133" s="1081" t="str">
        <f>IFERROR(VLOOKUP($I133,'WM-AR'!$I$7:$AS$3267,22,FALSE),"")</f>
        <v>Manual Excavation Above GWL</v>
      </c>
      <c r="V133" s="1081" t="str">
        <f>IFERROR(VLOOKUP($I133,'WM-AR'!$I$7:$AS$3267,24,FALSE),"")</f>
        <v/>
      </c>
      <c r="W133" s="1081">
        <f>IFERROR(VLOOKUP($I133,'WM-AR'!$I$7:$AS$3267,25,FALSE),"")</f>
        <v>0</v>
      </c>
      <c r="X133" s="1081" t="str">
        <f>IFERROR(VLOOKUP($I133,'WM-AR'!$I$7:$AS$3267,26,FALSE),"")</f>
        <v/>
      </c>
      <c r="Y133" s="1081">
        <f>IFERROR(VLOOKUP($I133,'WM-AR'!$I$7:$AS$3267,27,FALSE),"")</f>
        <v>0</v>
      </c>
      <c r="Z133" s="1081">
        <f>IFERROR(VLOOKUP($I133,'WM-AR'!$I$7:$AS$3267,28,FALSE),"")</f>
        <v>0</v>
      </c>
      <c r="AA133" s="1081">
        <f>IFERROR(VLOOKUP($I133,'WM-AR'!$I$7:$AS$3267,29,FALSE),"")</f>
        <v>0</v>
      </c>
      <c r="AB133" s="1081">
        <f>IFERROR(VLOOKUP($I133,'WM-AR'!$I$7:$AS$3267,30,FALSE),"")</f>
        <v>0</v>
      </c>
      <c r="AC133" s="1081">
        <f>IFERROR(VLOOKUP($I133,'WM-AR'!$I$7:$AS$3267,31,FALSE),"")</f>
        <v>0</v>
      </c>
      <c r="AD133" s="1081">
        <f>IFERROR(VLOOKUP($I133,'WM-AR'!$I$7:$AS$3267,32,FALSE),"")</f>
        <v>0</v>
      </c>
      <c r="AE133" s="1081" t="str">
        <f>IFERROR(VLOOKUP($I133,'WM-AR'!$I$7:$AS$3267,33,FALSE),"")</f>
        <v/>
      </c>
      <c r="AF133" s="817" t="s">
        <v>3192</v>
      </c>
      <c r="AG133" s="1082" t="s">
        <v>1797</v>
      </c>
      <c r="AH133" s="1082" t="s">
        <v>1797</v>
      </c>
      <c r="AI133" s="769"/>
      <c r="AJ133" s="769" t="str">
        <f t="shared" si="16"/>
        <v>M3</v>
      </c>
      <c r="AK133" s="816" t="s">
        <v>3193</v>
      </c>
      <c r="AL133" s="88" t="str">
        <f>IF(AND(ISTEXT($E133),ISTEXT($B133)),"산출기준 &gt;&gt;  "&amp;_xlfn.XLOOKUP($E133,산출기준!$D:$D,산출기준!$E:$E,"매칭실패"),"")</f>
        <v/>
      </c>
    </row>
    <row r="134" spans="1:38" ht="50.1" customHeight="1" outlineLevel="1">
      <c r="B134" s="772"/>
      <c r="C134" s="772"/>
      <c r="D134" s="760"/>
      <c r="E134" s="773"/>
      <c r="F134" s="1086" t="s">
        <v>3190</v>
      </c>
      <c r="G134" s="759" t="str">
        <f t="shared" si="15"/>
        <v xml:space="preserve">Excavation | Soil, Mech. |  | </v>
      </c>
      <c r="H134" s="816" t="s">
        <v>3194</v>
      </c>
      <c r="I134" s="765" t="str">
        <f t="shared" si="17"/>
        <v>A01ZZ001-00013</v>
      </c>
      <c r="J134" s="1081"/>
      <c r="K134" s="1081" t="str">
        <f>IFERROR(VLOOKUP($I134,'WM-AR'!$I$7:$AS$3267,34,FALSE),"")</f>
        <v>M3</v>
      </c>
      <c r="L134" s="1081" t="str">
        <f>IFERROR(VLOOKUP($I134,'WM-AR'!$I$7:$AS$3267,4,FALSE),"")</f>
        <v>Earth Work</v>
      </c>
      <c r="M134" s="1081" t="str">
        <f>IFERROR(VLOOKUP($I134,'WM-AR'!$I$7:$AS$3267,6,FALSE),"")</f>
        <v>-</v>
      </c>
      <c r="N134" s="1081" t="str">
        <f>IFERROR(VLOOKUP($I134,'WM-AR'!$I$7:$AS$3267,8,FALSE),"")</f>
        <v>Excavation</v>
      </c>
      <c r="O134" s="1081" t="str">
        <f>IFERROR(VLOOKUP($I134,'WM-AR'!$I$7:$AS$3267,10,FALSE),"")</f>
        <v>Soil, Mech.</v>
      </c>
      <c r="P134" s="1081">
        <f>IFERROR(VLOOKUP($I134,'WM-AR'!$I$7:$AS$3267,12,FALSE),"")</f>
        <v>0</v>
      </c>
      <c r="Q134" s="1081">
        <f>IFERROR(VLOOKUP($I134,'WM-AR'!$I$7:$AS$3267,14,FALSE),"")</f>
        <v>0</v>
      </c>
      <c r="R134" s="1081">
        <f>IFERROR(VLOOKUP($I134,'WM-AR'!$I$7:$AS$3267,16,FALSE),"")</f>
        <v>0</v>
      </c>
      <c r="S134" s="1081">
        <f>IFERROR(VLOOKUP($I134,'WM-AR'!$I$7:$AS$3267,18,FALSE),"")</f>
        <v>0</v>
      </c>
      <c r="T134" s="1081" t="str">
        <f>IFERROR(VLOOKUP($I134,'WM-AR'!$I$7:$AS$3267,20,FALSE),"")</f>
        <v/>
      </c>
      <c r="U134" s="1081" t="str">
        <f>IFERROR(VLOOKUP($I134,'WM-AR'!$I$7:$AS$3267,22,FALSE),"")</f>
        <v>Manual Excavation Below GWL</v>
      </c>
      <c r="V134" s="1081" t="str">
        <f>IFERROR(VLOOKUP($I134,'WM-AR'!$I$7:$AS$3267,24,FALSE),"")</f>
        <v/>
      </c>
      <c r="W134" s="1081">
        <f>IFERROR(VLOOKUP($I134,'WM-AR'!$I$7:$AS$3267,25,FALSE),"")</f>
        <v>0</v>
      </c>
      <c r="X134" s="1081" t="str">
        <f>IFERROR(VLOOKUP($I134,'WM-AR'!$I$7:$AS$3267,26,FALSE),"")</f>
        <v/>
      </c>
      <c r="Y134" s="1081">
        <f>IFERROR(VLOOKUP($I134,'WM-AR'!$I$7:$AS$3267,27,FALSE),"")</f>
        <v>0</v>
      </c>
      <c r="Z134" s="1081">
        <f>IFERROR(VLOOKUP($I134,'WM-AR'!$I$7:$AS$3267,28,FALSE),"")</f>
        <v>0</v>
      </c>
      <c r="AA134" s="1081">
        <f>IFERROR(VLOOKUP($I134,'WM-AR'!$I$7:$AS$3267,29,FALSE),"")</f>
        <v>0</v>
      </c>
      <c r="AB134" s="1081">
        <f>IFERROR(VLOOKUP($I134,'WM-AR'!$I$7:$AS$3267,30,FALSE),"")</f>
        <v>0</v>
      </c>
      <c r="AC134" s="1081">
        <f>IFERROR(VLOOKUP($I134,'WM-AR'!$I$7:$AS$3267,31,FALSE),"")</f>
        <v>0</v>
      </c>
      <c r="AD134" s="1081">
        <f>IFERROR(VLOOKUP($I134,'WM-AR'!$I$7:$AS$3267,32,FALSE),"")</f>
        <v>0</v>
      </c>
      <c r="AE134" s="1081" t="str">
        <f>IFERROR(VLOOKUP($I134,'WM-AR'!$I$7:$AS$3267,33,FALSE),"")</f>
        <v/>
      </c>
      <c r="AF134" s="817" t="s">
        <v>3195</v>
      </c>
      <c r="AG134" s="1082" t="s">
        <v>1797</v>
      </c>
      <c r="AH134" s="1082" t="s">
        <v>1797</v>
      </c>
      <c r="AI134" s="769"/>
      <c r="AJ134" s="769" t="str">
        <f t="shared" si="16"/>
        <v>M3</v>
      </c>
      <c r="AK134" s="816" t="s">
        <v>3193</v>
      </c>
      <c r="AL134" s="88" t="str">
        <f>IF(AND(ISTEXT($E134),ISTEXT($B134)),"산출기준 &gt;&gt;  "&amp;_xlfn.XLOOKUP($E134,산출기준!$D:$D,산출기준!$E:$E,"매칭실패"),"")</f>
        <v/>
      </c>
    </row>
    <row r="135" spans="1:38" ht="49.9" customHeight="1" outlineLevel="1">
      <c r="B135" s="772"/>
      <c r="C135" s="773"/>
      <c r="D135" s="760"/>
      <c r="E135" s="773"/>
      <c r="F135" s="1086" t="s">
        <v>3196</v>
      </c>
      <c r="G135" s="759" t="str">
        <f t="shared" si="15"/>
        <v xml:space="preserve">Backfill | Re-use, Soil |  | </v>
      </c>
      <c r="H135" s="816" t="s">
        <v>3197</v>
      </c>
      <c r="I135" s="765" t="str">
        <f t="shared" si="17"/>
        <v>A01ZZ003-00001</v>
      </c>
      <c r="J135" s="766"/>
      <c r="K135" s="766" t="str">
        <f>IFERROR(VLOOKUP($I135,'WM-AR'!$I$7:$AS$3267,34,FALSE),"")</f>
        <v>M3</v>
      </c>
      <c r="L135" s="766" t="str">
        <f>IFERROR(VLOOKUP($I135,'WM-AR'!$I$7:$AS$3267,4,FALSE),"")</f>
        <v>Earth Work</v>
      </c>
      <c r="M135" s="766" t="str">
        <f>IFERROR(VLOOKUP($I135,'WM-AR'!$I$7:$AS$3267,6,FALSE),"")</f>
        <v>-</v>
      </c>
      <c r="N135" s="766" t="str">
        <f>IFERROR(VLOOKUP($I135,'WM-AR'!$I$7:$AS$3267,8,FALSE),"")</f>
        <v>Backfill</v>
      </c>
      <c r="O135" s="766" t="str">
        <f>IFERROR(VLOOKUP($I135,'WM-AR'!$I$7:$AS$3267,10,FALSE),"")</f>
        <v>Re-use, Soil</v>
      </c>
      <c r="P135" s="766">
        <f>IFERROR(VLOOKUP($I135,'WM-AR'!$I$7:$AS$3267,12,FALSE),"")</f>
        <v>0</v>
      </c>
      <c r="Q135" s="766">
        <f>IFERROR(VLOOKUP($I135,'WM-AR'!$I$7:$AS$3267,14,FALSE),"")</f>
        <v>0</v>
      </c>
      <c r="R135" s="766">
        <f>IFERROR(VLOOKUP($I135,'WM-AR'!$I$7:$AS$3267,16,FALSE),"")</f>
        <v>0</v>
      </c>
      <c r="S135" s="766">
        <f>IFERROR(VLOOKUP($I135,'WM-AR'!$I$7:$AS$3267,18,FALSE),"")</f>
        <v>0</v>
      </c>
      <c r="T135" s="766" t="str">
        <f>IFERROR(VLOOKUP($I135,'WM-AR'!$I$7:$AS$3267,20,FALSE),"")</f>
        <v/>
      </c>
      <c r="U135" s="766">
        <f>IFERROR(VLOOKUP($I135,'WM-AR'!$I$7:$AS$3267,22,FALSE),"")</f>
        <v>0</v>
      </c>
      <c r="V135" s="766" t="str">
        <f>IFERROR(VLOOKUP($I135,'WM-AR'!$I$7:$AS$3267,24,FALSE),"")</f>
        <v/>
      </c>
      <c r="W135" s="766">
        <f>IFERROR(VLOOKUP($I135,'WM-AR'!$I$7:$AS$3267,25,FALSE),"")</f>
        <v>0</v>
      </c>
      <c r="X135" s="766" t="str">
        <f>IFERROR(VLOOKUP($I135,'WM-AR'!$I$7:$AS$3267,26,FALSE),"")</f>
        <v/>
      </c>
      <c r="Y135" s="766">
        <f>IFERROR(VLOOKUP($I135,'WM-AR'!$I$7:$AS$3267,27,FALSE),"")</f>
        <v>0</v>
      </c>
      <c r="Z135" s="766">
        <f>IFERROR(VLOOKUP($I135,'WM-AR'!$I$7:$AS$3267,28,FALSE),"")</f>
        <v>0</v>
      </c>
      <c r="AA135" s="766">
        <f>IFERROR(VLOOKUP($I135,'WM-AR'!$I$7:$AS$3267,29,FALSE),"")</f>
        <v>0</v>
      </c>
      <c r="AB135" s="766" t="str">
        <f>IFERROR(VLOOKUP($I135,'WM-AR'!$I$7:$AS$3267,30,FALSE),"")</f>
        <v>Compaction=(  )%</v>
      </c>
      <c r="AC135" s="766">
        <f>IFERROR(VLOOKUP($I135,'WM-AR'!$I$7:$AS$3267,31,FALSE),"")</f>
        <v>0</v>
      </c>
      <c r="AD135" s="766">
        <f>IFERROR(VLOOKUP($I135,'WM-AR'!$I$7:$AS$3267,32,FALSE),"")</f>
        <v>0</v>
      </c>
      <c r="AE135" s="766" t="str">
        <f>IFERROR(VLOOKUP($I135,'WM-AR'!$I$7:$AS$3267,33,FALSE),"")</f>
        <v/>
      </c>
      <c r="AF135" s="817" t="s">
        <v>3198</v>
      </c>
      <c r="AG135" s="768" t="s">
        <v>1800</v>
      </c>
      <c r="AH135" s="768" t="s">
        <v>1800</v>
      </c>
      <c r="AI135" s="769"/>
      <c r="AJ135" s="769" t="str">
        <f t="shared" si="16"/>
        <v>M3</v>
      </c>
      <c r="AK135" s="905" t="s">
        <v>3193</v>
      </c>
      <c r="AL135" s="88" t="str">
        <f>IF(AND(ISTEXT($E135),ISTEXT($B135)),"산출기준 &gt;&gt;  "&amp;_xlfn.XLOOKUP($E135,산출기준!$D:$D,산출기준!$E:$E,"매칭실패"),"")</f>
        <v/>
      </c>
    </row>
    <row r="136" spans="1:38" ht="49.9" customHeight="1" outlineLevel="1">
      <c r="B136" s="772"/>
      <c r="C136" s="773"/>
      <c r="D136" s="760"/>
      <c r="E136" s="773"/>
      <c r="F136" s="1086" t="s">
        <v>3199</v>
      </c>
      <c r="G136" s="759" t="str">
        <f t="shared" si="15"/>
        <v xml:space="preserve">Disposal | Soil |  | </v>
      </c>
      <c r="H136" s="816" t="s">
        <v>3200</v>
      </c>
      <c r="I136" s="765" t="str">
        <f t="shared" si="17"/>
        <v>A01ZZ004-00001</v>
      </c>
      <c r="J136" s="766"/>
      <c r="K136" s="766" t="str">
        <f>IFERROR(VLOOKUP($I136,'WM-AR'!$I$7:$AS$3267,34,FALSE),"")</f>
        <v>M3</v>
      </c>
      <c r="L136" s="766" t="str">
        <f>IFERROR(VLOOKUP($I136,'WM-AR'!$I$7:$AS$3267,4,FALSE),"")</f>
        <v>Earth Work</v>
      </c>
      <c r="M136" s="766" t="str">
        <f>IFERROR(VLOOKUP($I136,'WM-AR'!$I$7:$AS$3267,6,FALSE),"")</f>
        <v>-</v>
      </c>
      <c r="N136" s="766" t="str">
        <f>IFERROR(VLOOKUP($I136,'WM-AR'!$I$7:$AS$3267,8,FALSE),"")</f>
        <v>Disposal</v>
      </c>
      <c r="O136" s="766" t="str">
        <f>IFERROR(VLOOKUP($I136,'WM-AR'!$I$7:$AS$3267,10,FALSE),"")</f>
        <v>Soil</v>
      </c>
      <c r="P136" s="766">
        <f>IFERROR(VLOOKUP($I136,'WM-AR'!$I$7:$AS$3267,12,FALSE),"")</f>
        <v>0</v>
      </c>
      <c r="Q136" s="766">
        <f>IFERROR(VLOOKUP($I136,'WM-AR'!$I$7:$AS$3267,14,FALSE),"")</f>
        <v>0</v>
      </c>
      <c r="R136" s="766">
        <f>IFERROR(VLOOKUP($I136,'WM-AR'!$I$7:$AS$3267,16,FALSE),"")</f>
        <v>0</v>
      </c>
      <c r="S136" s="766">
        <f>IFERROR(VLOOKUP($I136,'WM-AR'!$I$7:$AS$3267,18,FALSE),"")</f>
        <v>0</v>
      </c>
      <c r="T136" s="766" t="str">
        <f>IFERROR(VLOOKUP($I136,'WM-AR'!$I$7:$AS$3267,20,FALSE),"")</f>
        <v/>
      </c>
      <c r="U136" s="766">
        <f>IFERROR(VLOOKUP($I136,'WM-AR'!$I$7:$AS$3267,22,FALSE),"")</f>
        <v>0</v>
      </c>
      <c r="V136" s="766" t="str">
        <f>IFERROR(VLOOKUP($I136,'WM-AR'!$I$7:$AS$3267,24,FALSE),"")</f>
        <v/>
      </c>
      <c r="W136" s="766">
        <f>IFERROR(VLOOKUP($I136,'WM-AR'!$I$7:$AS$3267,25,FALSE),"")</f>
        <v>0</v>
      </c>
      <c r="X136" s="766" t="str">
        <f>IFERROR(VLOOKUP($I136,'WM-AR'!$I$7:$AS$3267,26,FALSE),"")</f>
        <v/>
      </c>
      <c r="Y136" s="766">
        <f>IFERROR(VLOOKUP($I136,'WM-AR'!$I$7:$AS$3267,27,FALSE),"")</f>
        <v>0</v>
      </c>
      <c r="Z136" s="766" t="str">
        <f>IFERROR(VLOOKUP($I136,'WM-AR'!$I$7:$AS$3267,28,FALSE),"")</f>
        <v>Disposal Distance=Appx. (  )km from Site</v>
      </c>
      <c r="AA136" s="766">
        <f>IFERROR(VLOOKUP($I136,'WM-AR'!$I$7:$AS$3267,29,FALSE),"")</f>
        <v>0</v>
      </c>
      <c r="AB136" s="766">
        <f>IFERROR(VLOOKUP($I136,'WM-AR'!$I$7:$AS$3267,30,FALSE),"")</f>
        <v>0</v>
      </c>
      <c r="AC136" s="766">
        <f>IFERROR(VLOOKUP($I136,'WM-AR'!$I$7:$AS$3267,31,FALSE),"")</f>
        <v>0</v>
      </c>
      <c r="AD136" s="766">
        <f>IFERROR(VLOOKUP($I136,'WM-AR'!$I$7:$AS$3267,32,FALSE),"")</f>
        <v>0</v>
      </c>
      <c r="AE136" s="766" t="str">
        <f>IFERROR(VLOOKUP($I136,'WM-AR'!$I$7:$AS$3267,33,FALSE),"")</f>
        <v/>
      </c>
      <c r="AF136" s="817" t="s">
        <v>3201</v>
      </c>
      <c r="AG136" s="768" t="s">
        <v>1801</v>
      </c>
      <c r="AH136" s="768" t="s">
        <v>1801</v>
      </c>
      <c r="AI136" s="769"/>
      <c r="AJ136" s="769" t="str">
        <f t="shared" si="16"/>
        <v>M3</v>
      </c>
      <c r="AK136" s="905" t="s">
        <v>3193</v>
      </c>
      <c r="AL136" s="88" t="str">
        <f>IF(AND(ISTEXT($E136),ISTEXT($B136)),"산출기준 &gt;&gt;  "&amp;_xlfn.XLOOKUP($E136,산출기준!$D:$D,산출기준!$E:$E,"매칭실패"),"")</f>
        <v/>
      </c>
    </row>
    <row r="137" spans="1:38" s="85" customFormat="1" ht="35.1" customHeight="1" outlineLevel="1">
      <c r="A137" s="1087"/>
      <c r="B137" s="1088"/>
      <c r="C137" s="1098"/>
      <c r="D137" s="1089"/>
      <c r="E137" s="1081"/>
      <c r="F137" s="1091" t="s">
        <v>3272</v>
      </c>
      <c r="G137" s="1092" t="str">
        <f t="shared" si="15"/>
        <v xml:space="preserve">Bitumen/Bituminous/Asphalt Coating |  |  | </v>
      </c>
      <c r="H137" s="1093" t="s">
        <v>3044</v>
      </c>
      <c r="I137" s="1081" t="str">
        <f t="shared" si="17"/>
        <v>A03AH056-00001</v>
      </c>
      <c r="J137" s="766"/>
      <c r="K137" s="766" t="str">
        <f>IFERROR(VLOOKUP($I137,'WM-AR'!$I$7:$AS$3267,34,FALSE),"")</f>
        <v>M2</v>
      </c>
      <c r="L137" s="766" t="str">
        <f>IFERROR(VLOOKUP($I137,'WM-AR'!$I$7:$AS$3267,4,FALSE),"")</f>
        <v>Concrete Work</v>
      </c>
      <c r="M137" s="766" t="str">
        <f>IFERROR(VLOOKUP($I137,'WM-AR'!$I$7:$AS$3267,6,FALSE),"")</f>
        <v>Concrete Protective Coating (U/G)</v>
      </c>
      <c r="N137" s="766" t="str">
        <f>IFERROR(VLOOKUP($I137,'WM-AR'!$I$7:$AS$3267,8,FALSE),"")</f>
        <v>Bitumen/Bituminous/Asphalt Coating</v>
      </c>
      <c r="O137" s="766">
        <f>IFERROR(VLOOKUP($I137,'WM-AR'!$I$7:$AS$3267,10,FALSE),"")</f>
        <v>0</v>
      </c>
      <c r="P137" s="766">
        <f>IFERROR(VLOOKUP($I137,'WM-AR'!$I$7:$AS$3267,12,FALSE),"")</f>
        <v>0</v>
      </c>
      <c r="Q137" s="766">
        <f>IFERROR(VLOOKUP($I137,'WM-AR'!$I$7:$AS$3267,14,FALSE),"")</f>
        <v>0</v>
      </c>
      <c r="R137" s="766">
        <f>IFERROR(VLOOKUP($I137,'WM-AR'!$I$7:$AS$3267,16,FALSE),"")</f>
        <v>0</v>
      </c>
      <c r="S137" s="766">
        <f>IFERROR(VLOOKUP($I137,'WM-AR'!$I$7:$AS$3267,18,FALSE),"")</f>
        <v>0</v>
      </c>
      <c r="T137" s="766">
        <f>IFERROR(VLOOKUP($I137,'WM-AR'!$I$7:$AS$3267,20,FALSE),"")</f>
        <v>0</v>
      </c>
      <c r="U137" s="766">
        <f>IFERROR(VLOOKUP($I137,'WM-AR'!$I$7:$AS$3267,22,FALSE),"")</f>
        <v>0</v>
      </c>
      <c r="V137" s="766">
        <f>IFERROR(VLOOKUP($I137,'WM-AR'!$I$7:$AS$3267,24,FALSE),"")</f>
        <v>0</v>
      </c>
      <c r="W137" s="766">
        <f>IFERROR(VLOOKUP($I137,'WM-AR'!$I$7:$AS$3267,25,FALSE),"")</f>
        <v>0</v>
      </c>
      <c r="X137" s="766" t="str">
        <f>IFERROR(VLOOKUP($I137,'WM-AR'!$I$7:$AS$3267,26,FALSE),"")</f>
        <v/>
      </c>
      <c r="Y137" s="766">
        <f>IFERROR(VLOOKUP($I137,'WM-AR'!$I$7:$AS$3267,27,FALSE),"")</f>
        <v>0</v>
      </c>
      <c r="Z137" s="766">
        <f>IFERROR(VLOOKUP($I137,'WM-AR'!$I$7:$AS$3267,28,FALSE),"")</f>
        <v>0</v>
      </c>
      <c r="AA137" s="766">
        <f>IFERROR(VLOOKUP($I137,'WM-AR'!$I$7:$AS$3267,29,FALSE),"")</f>
        <v>0</v>
      </c>
      <c r="AB137" s="766">
        <f>IFERROR(VLOOKUP($I137,'WM-AR'!$I$7:$AS$3267,30,FALSE),"")</f>
        <v>0</v>
      </c>
      <c r="AC137" s="766">
        <f>IFERROR(VLOOKUP($I137,'WM-AR'!$I$7:$AS$3267,31,FALSE),"")</f>
        <v>0</v>
      </c>
      <c r="AD137" s="766">
        <f>IFERROR(VLOOKUP($I137,'WM-AR'!$I$7:$AS$3267,32,FALSE),"")</f>
        <v>0</v>
      </c>
      <c r="AE137" s="766" t="str">
        <f>IFERROR(VLOOKUP($I137,'WM-AR'!$I$7:$AS$3267,33,FALSE),"")</f>
        <v/>
      </c>
      <c r="AF137" s="1094" t="s">
        <v>3273</v>
      </c>
      <c r="AG137" s="1154" t="s">
        <v>1699</v>
      </c>
      <c r="AH137" s="1154" t="s">
        <v>1699</v>
      </c>
      <c r="AI137" s="1097"/>
      <c r="AJ137" s="1097" t="str">
        <f t="shared" si="16"/>
        <v>M2</v>
      </c>
      <c r="AK137" s="1140"/>
      <c r="AL137" s="85" t="str">
        <f>IF(AND(ISTEXT($E137),ISTEXT($B137)),"산출기준 &gt;&gt;  "&amp;_xlfn.XLOOKUP($E137,산출기준!$D:$D,산출기준!$E:$E,"매칭실패"),"")</f>
        <v/>
      </c>
    </row>
    <row r="138" spans="1:38" s="85" customFormat="1" ht="35.1" customHeight="1" outlineLevel="1">
      <c r="A138" s="1087"/>
      <c r="B138" s="1088"/>
      <c r="C138" s="1088"/>
      <c r="D138" s="1089"/>
      <c r="E138" s="1090"/>
      <c r="F138" s="1091" t="s">
        <v>3202</v>
      </c>
      <c r="G138" s="1092" t="str">
        <f t="shared" si="15"/>
        <v xml:space="preserve">Lean Concrete (including Form work) |  | 10MPa ≤ F'c (Cylinder Strength) &lt; 15MPa | </v>
      </c>
      <c r="H138" s="1093" t="s">
        <v>3203</v>
      </c>
      <c r="I138" s="1081" t="str">
        <f t="shared" si="17"/>
        <v>A03AD034-00013</v>
      </c>
      <c r="J138" s="1081"/>
      <c r="K138" s="1081" t="str">
        <f>IFERROR(VLOOKUP($I138,'WM-AR'!$I$7:$AS$3267,34,FALSE),"")</f>
        <v>M3</v>
      </c>
      <c r="L138" s="1081" t="str">
        <f>IFERROR(VLOOKUP($I138,'WM-AR'!$I$7:$AS$3267,4,FALSE),"")</f>
        <v>Concrete Work</v>
      </c>
      <c r="M138" s="1081" t="str">
        <f>IFERROR(VLOOKUP($I138,'WM-AR'!$I$7:$AS$3267,6,FALSE),"")</f>
        <v>Substructure Work</v>
      </c>
      <c r="N138" s="1081" t="str">
        <f>IFERROR(VLOOKUP($I138,'WM-AR'!$I$7:$AS$3267,8,FALSE),"")</f>
        <v>Lean Concrete (including Form work)</v>
      </c>
      <c r="O138" s="1081">
        <f>IFERROR(VLOOKUP($I138,'WM-AR'!$I$7:$AS$3267,10,FALSE),"")</f>
        <v>0</v>
      </c>
      <c r="P138" s="1081" t="str">
        <f>IFERROR(VLOOKUP($I138,'WM-AR'!$I$7:$AS$3267,12,FALSE),"")</f>
        <v>Cement Type-1</v>
      </c>
      <c r="Q138" s="1081" t="str">
        <f>IFERROR(VLOOKUP($I138,'WM-AR'!$I$7:$AS$3267,14,FALSE),"")</f>
        <v>10MPa ≤ F'c (Cylinder Strength) &lt; 15MPa</v>
      </c>
      <c r="R138" s="1081">
        <f>IFERROR(VLOOKUP($I138,'WM-AR'!$I$7:$AS$3267,16,FALSE),"")</f>
        <v>0</v>
      </c>
      <c r="S138" s="1081">
        <f>IFERROR(VLOOKUP($I138,'WM-AR'!$I$7:$AS$3267,18,FALSE),"")</f>
        <v>0</v>
      </c>
      <c r="T138" s="1081">
        <f>IFERROR(VLOOKUP($I138,'WM-AR'!$I$7:$AS$3267,20,FALSE),"")</f>
        <v>0</v>
      </c>
      <c r="U138" s="1081">
        <f>IFERROR(VLOOKUP($I138,'WM-AR'!$I$7:$AS$3267,22,FALSE),"")</f>
        <v>0</v>
      </c>
      <c r="V138" s="1081">
        <f>IFERROR(VLOOKUP($I138,'WM-AR'!$I$7:$AS$3267,24,FALSE),"")</f>
        <v>0</v>
      </c>
      <c r="W138" s="1081">
        <f>IFERROR(VLOOKUP($I138,'WM-AR'!$I$7:$AS$3267,25,FALSE),"")</f>
        <v>0</v>
      </c>
      <c r="X138" s="1081" t="str">
        <f>IFERROR(VLOOKUP($I138,'WM-AR'!$I$7:$AS$3267,26,FALSE),"")</f>
        <v/>
      </c>
      <c r="Y138" s="1081">
        <f>IFERROR(VLOOKUP($I138,'WM-AR'!$I$7:$AS$3267,27,FALSE),"")</f>
        <v>0</v>
      </c>
      <c r="Z138" s="1081">
        <f>IFERROR(VLOOKUP($I138,'WM-AR'!$I$7:$AS$3267,28,FALSE),"")</f>
        <v>0</v>
      </c>
      <c r="AA138" s="1081">
        <f>IFERROR(VLOOKUP($I138,'WM-AR'!$I$7:$AS$3267,29,FALSE),"")</f>
        <v>0</v>
      </c>
      <c r="AB138" s="1081">
        <f>IFERROR(VLOOKUP($I138,'WM-AR'!$I$7:$AS$3267,30,FALSE),"")</f>
        <v>0</v>
      </c>
      <c r="AC138" s="1081">
        <f>IFERROR(VLOOKUP($I138,'WM-AR'!$I$7:$AS$3267,31,FALSE),"")</f>
        <v>0</v>
      </c>
      <c r="AD138" s="1081">
        <f>IFERROR(VLOOKUP($I138,'WM-AR'!$I$7:$AS$3267,32,FALSE),"")</f>
        <v>0</v>
      </c>
      <c r="AE138" s="1081" t="str">
        <f>IFERROR(VLOOKUP($I138,'WM-AR'!$I$7:$AS$3267,33,FALSE),"")</f>
        <v/>
      </c>
      <c r="AF138" s="1094" t="s">
        <v>3201</v>
      </c>
      <c r="AG138" s="1095" t="s">
        <v>3204</v>
      </c>
      <c r="AH138" s="1096" t="s">
        <v>3205</v>
      </c>
      <c r="AI138" s="1097"/>
      <c r="AJ138" s="1097" t="str">
        <f t="shared" si="16"/>
        <v>M3</v>
      </c>
      <c r="AK138" s="904" t="s">
        <v>3206</v>
      </c>
      <c r="AL138" s="919"/>
    </row>
    <row r="139" spans="1:38" s="85" customFormat="1" ht="35.1" customHeight="1" outlineLevel="1">
      <c r="A139" s="1087"/>
      <c r="B139" s="1088"/>
      <c r="C139" s="1098"/>
      <c r="D139" s="1089"/>
      <c r="E139" s="1098"/>
      <c r="F139" s="1091" t="s">
        <v>2854</v>
      </c>
      <c r="G139" s="1092" t="str">
        <f t="shared" si="15"/>
        <v xml:space="preserve">PE Sheet (Vapor Barrier) |  |  | </v>
      </c>
      <c r="H139" s="1093" t="s">
        <v>3207</v>
      </c>
      <c r="I139" s="1081" t="str">
        <f t="shared" si="17"/>
        <v>A01ZZ012-00002</v>
      </c>
      <c r="J139" s="766"/>
      <c r="K139" s="766" t="str">
        <f>IFERROR(VLOOKUP($I139,'WM-AR'!$I$7:$AS$3267,34,FALSE),"")</f>
        <v>M2</v>
      </c>
      <c r="L139" s="766" t="str">
        <f>IFERROR(VLOOKUP($I139,'WM-AR'!$I$7:$AS$3267,4,FALSE),"")</f>
        <v>Earth Work</v>
      </c>
      <c r="M139" s="766" t="str">
        <f>IFERROR(VLOOKUP($I139,'WM-AR'!$I$7:$AS$3267,6,FALSE),"")</f>
        <v>-</v>
      </c>
      <c r="N139" s="766" t="str">
        <f>IFERROR(VLOOKUP($I139,'WM-AR'!$I$7:$AS$3267,8,FALSE),"")</f>
        <v>PE Sheet (Vapor Barrier)</v>
      </c>
      <c r="O139" s="766">
        <f>IFERROR(VLOOKUP($I139,'WM-AR'!$I$7:$AS$3267,10,FALSE),"")</f>
        <v>0</v>
      </c>
      <c r="P139" s="766">
        <f>IFERROR(VLOOKUP($I139,'WM-AR'!$I$7:$AS$3267,12,FALSE),"")</f>
        <v>0</v>
      </c>
      <c r="Q139" s="766">
        <f>IFERROR(VLOOKUP($I139,'WM-AR'!$I$7:$AS$3267,14,FALSE),"")</f>
        <v>0</v>
      </c>
      <c r="R139" s="766">
        <f>IFERROR(VLOOKUP($I139,'WM-AR'!$I$7:$AS$3267,16,FALSE),"")</f>
        <v>0</v>
      </c>
      <c r="S139" s="766">
        <f>IFERROR(VLOOKUP($I139,'WM-AR'!$I$7:$AS$3267,18,FALSE),"")</f>
        <v>0</v>
      </c>
      <c r="T139" s="766" t="str">
        <f>IFERROR(VLOOKUP($I139,'WM-AR'!$I$7:$AS$3267,20,FALSE),"")</f>
        <v/>
      </c>
      <c r="U139" s="766">
        <f>IFERROR(VLOOKUP($I139,'WM-AR'!$I$7:$AS$3267,22,FALSE),"")</f>
        <v>0</v>
      </c>
      <c r="V139" s="766" t="str">
        <f>IFERROR(VLOOKUP($I139,'WM-AR'!$I$7:$AS$3267,24,FALSE),"")</f>
        <v>THK ≤ 0.25mm (or 0.01 inch)</v>
      </c>
      <c r="W139" s="766">
        <f>IFERROR(VLOOKUP($I139,'WM-AR'!$I$7:$AS$3267,25,FALSE),"")</f>
        <v>0</v>
      </c>
      <c r="X139" s="766" t="str">
        <f>IFERROR(VLOOKUP($I139,'WM-AR'!$I$7:$AS$3267,26,FALSE),"")</f>
        <v>THK=(  )mm</v>
      </c>
      <c r="Y139" s="766">
        <f>IFERROR(VLOOKUP($I139,'WM-AR'!$I$7:$AS$3267,27,FALSE),"")</f>
        <v>0</v>
      </c>
      <c r="Z139" s="766">
        <f>IFERROR(VLOOKUP($I139,'WM-AR'!$I$7:$AS$3267,28,FALSE),"")</f>
        <v>0</v>
      </c>
      <c r="AA139" s="766">
        <f>IFERROR(VLOOKUP($I139,'WM-AR'!$I$7:$AS$3267,29,FALSE),"")</f>
        <v>0</v>
      </c>
      <c r="AB139" s="766">
        <f>IFERROR(VLOOKUP($I139,'WM-AR'!$I$7:$AS$3267,30,FALSE),"")</f>
        <v>0</v>
      </c>
      <c r="AC139" s="766">
        <f>IFERROR(VLOOKUP($I139,'WM-AR'!$I$7:$AS$3267,31,FALSE),"")</f>
        <v>0</v>
      </c>
      <c r="AD139" s="766">
        <f>IFERROR(VLOOKUP($I139,'WM-AR'!$I$7:$AS$3267,32,FALSE),"")</f>
        <v>0</v>
      </c>
      <c r="AE139" s="766" t="str">
        <f>IFERROR(VLOOKUP($I139,'WM-AR'!$I$7:$AS$3267,33,FALSE),"")</f>
        <v/>
      </c>
      <c r="AF139" s="1094" t="s">
        <v>3208</v>
      </c>
      <c r="AG139" s="1095" t="s">
        <v>1803</v>
      </c>
      <c r="AH139" s="1096" t="s">
        <v>3205</v>
      </c>
      <c r="AI139" s="1097"/>
      <c r="AJ139" s="1097" t="str">
        <f t="shared" si="16"/>
        <v>M2</v>
      </c>
      <c r="AK139" s="904" t="s">
        <v>3206</v>
      </c>
      <c r="AL139" s="85" t="str">
        <f>IF(AND(ISTEXT($E139),ISTEXT($B139)),"산출기준 &gt;&gt;  "&amp;_xlfn.XLOOKUP($E139,산출기준!$D:$D,산출기준!$E:$E,"매칭실패"),"")</f>
        <v/>
      </c>
    </row>
    <row r="140" spans="1:38" s="85" customFormat="1" ht="35.1" customHeight="1" outlineLevel="1">
      <c r="A140" s="1087"/>
      <c r="B140" s="1088"/>
      <c r="C140" s="1090"/>
      <c r="D140" s="1089"/>
      <c r="E140" s="1090"/>
      <c r="F140" s="1091" t="s">
        <v>3209</v>
      </c>
      <c r="G140" s="1092" t="str">
        <f t="shared" si="15"/>
        <v xml:space="preserve">Base Course |  |  | </v>
      </c>
      <c r="H140" s="1093" t="s">
        <v>3210</v>
      </c>
      <c r="I140" s="1081" t="str">
        <f t="shared" si="17"/>
        <v>A01ZZ005-00001</v>
      </c>
      <c r="J140" s="766"/>
      <c r="K140" s="766" t="str">
        <f>IFERROR(VLOOKUP($I140,'WM-AR'!$I$7:$AS$3267,34,FALSE),"")</f>
        <v>M2</v>
      </c>
      <c r="L140" s="766" t="str">
        <f>IFERROR(VLOOKUP($I140,'WM-AR'!$I$7:$AS$3267,4,FALSE),"")</f>
        <v>Earth Work</v>
      </c>
      <c r="M140" s="766" t="str">
        <f>IFERROR(VLOOKUP($I140,'WM-AR'!$I$7:$AS$3267,6,FALSE),"")</f>
        <v>-</v>
      </c>
      <c r="N140" s="766" t="str">
        <f>IFERROR(VLOOKUP($I140,'WM-AR'!$I$7:$AS$3267,8,FALSE),"")</f>
        <v>Base Course</v>
      </c>
      <c r="O140" s="766">
        <f>IFERROR(VLOOKUP($I140,'WM-AR'!$I$7:$AS$3267,10,FALSE),"")</f>
        <v>0</v>
      </c>
      <c r="P140" s="766">
        <f>IFERROR(VLOOKUP($I140,'WM-AR'!$I$7:$AS$3267,12,FALSE),"")</f>
        <v>0</v>
      </c>
      <c r="Q140" s="766">
        <f>IFERROR(VLOOKUP($I140,'WM-AR'!$I$7:$AS$3267,14,FALSE),"")</f>
        <v>0</v>
      </c>
      <c r="R140" s="766">
        <f>IFERROR(VLOOKUP($I140,'WM-AR'!$I$7:$AS$3267,16,FALSE),"")</f>
        <v>0</v>
      </c>
      <c r="S140" s="766">
        <f>IFERROR(VLOOKUP($I140,'WM-AR'!$I$7:$AS$3267,18,FALSE),"")</f>
        <v>0</v>
      </c>
      <c r="T140" s="766">
        <f>IFERROR(VLOOKUP($I140,'WM-AR'!$I$7:$AS$3267,20,FALSE),"")</f>
        <v>0</v>
      </c>
      <c r="U140" s="766">
        <f>IFERROR(VLOOKUP($I140,'WM-AR'!$I$7:$AS$3267,22,FALSE),"")</f>
        <v>0</v>
      </c>
      <c r="V140" s="766" t="str">
        <f>IFERROR(VLOOKUP($I140,'WM-AR'!$I$7:$AS$3267,24,FALSE),"")</f>
        <v>THK≤150mm</v>
      </c>
      <c r="W140" s="766">
        <f>IFERROR(VLOOKUP($I140,'WM-AR'!$I$7:$AS$3267,25,FALSE),"")</f>
        <v>0</v>
      </c>
      <c r="X140" s="766" t="str">
        <f>IFERROR(VLOOKUP($I140,'WM-AR'!$I$7:$AS$3267,26,FALSE),"")</f>
        <v>THK=(  )mm</v>
      </c>
      <c r="Y140" s="766">
        <f>IFERROR(VLOOKUP($I140,'WM-AR'!$I$7:$AS$3267,27,FALSE),"")</f>
        <v>0</v>
      </c>
      <c r="Z140" s="766">
        <f>IFERROR(VLOOKUP($I140,'WM-AR'!$I$7:$AS$3267,28,FALSE),"")</f>
        <v>0</v>
      </c>
      <c r="AA140" s="766" t="str">
        <f>IFERROR(VLOOKUP($I140,'WM-AR'!$I$7:$AS$3267,29,FALSE),"")</f>
        <v>CBR=(  )%</v>
      </c>
      <c r="AB140" s="766">
        <f>IFERROR(VLOOKUP($I140,'WM-AR'!$I$7:$AS$3267,30,FALSE),"")</f>
        <v>0</v>
      </c>
      <c r="AC140" s="766">
        <f>IFERROR(VLOOKUP($I140,'WM-AR'!$I$7:$AS$3267,31,FALSE),"")</f>
        <v>0</v>
      </c>
      <c r="AD140" s="766">
        <f>IFERROR(VLOOKUP($I140,'WM-AR'!$I$7:$AS$3267,32,FALSE),"")</f>
        <v>0</v>
      </c>
      <c r="AE140" s="766" t="str">
        <f>IFERROR(VLOOKUP($I140,'WM-AR'!$I$7:$AS$3267,33,FALSE),"")</f>
        <v/>
      </c>
      <c r="AF140" s="1094" t="s">
        <v>3211</v>
      </c>
      <c r="AG140" s="1095" t="s">
        <v>1803</v>
      </c>
      <c r="AH140" s="1096" t="s">
        <v>3205</v>
      </c>
      <c r="AI140" s="1097"/>
      <c r="AJ140" s="1097" t="str">
        <f t="shared" si="16"/>
        <v>M2</v>
      </c>
      <c r="AK140" s="904" t="s">
        <v>3206</v>
      </c>
      <c r="AL140" s="85" t="str">
        <f>IF(AND(ISTEXT($E140),ISTEXT($B140)),"산출기준 &gt;&gt;  "&amp;_xlfn.XLOOKUP($E140,산출기준!$D:$D,산출기준!$E:$E,"매칭실패"),"")</f>
        <v/>
      </c>
    </row>
    <row r="141" spans="1:38" s="85" customFormat="1" ht="35.1" customHeight="1" outlineLevel="1">
      <c r="A141" s="1087"/>
      <c r="B141" s="1088"/>
      <c r="C141" s="1090"/>
      <c r="D141" s="1089"/>
      <c r="E141" s="1090"/>
      <c r="F141" s="1091" t="s">
        <v>3212</v>
      </c>
      <c r="G141" s="1092" t="str">
        <f t="shared" si="15"/>
        <v xml:space="preserve">Subbase Course |  |  | </v>
      </c>
      <c r="H141" s="1093" t="s">
        <v>3213</v>
      </c>
      <c r="I141" s="1081" t="str">
        <f t="shared" si="17"/>
        <v>A01ZZ006-00001</v>
      </c>
      <c r="J141" s="766"/>
      <c r="K141" s="766" t="str">
        <f>IFERROR(VLOOKUP($I141,'WM-AR'!$I$7:$AS$3267,34,FALSE),"")</f>
        <v>M2</v>
      </c>
      <c r="L141" s="766" t="str">
        <f>IFERROR(VLOOKUP($I141,'WM-AR'!$I$7:$AS$3267,4,FALSE),"")</f>
        <v>Earth Work</v>
      </c>
      <c r="M141" s="766" t="str">
        <f>IFERROR(VLOOKUP($I141,'WM-AR'!$I$7:$AS$3267,6,FALSE),"")</f>
        <v>-</v>
      </c>
      <c r="N141" s="766" t="str">
        <f>IFERROR(VLOOKUP($I141,'WM-AR'!$I$7:$AS$3267,8,FALSE),"")</f>
        <v>Subbase Course</v>
      </c>
      <c r="O141" s="766">
        <f>IFERROR(VLOOKUP($I141,'WM-AR'!$I$7:$AS$3267,10,FALSE),"")</f>
        <v>0</v>
      </c>
      <c r="P141" s="766">
        <f>IFERROR(VLOOKUP($I141,'WM-AR'!$I$7:$AS$3267,12,FALSE),"")</f>
        <v>0</v>
      </c>
      <c r="Q141" s="766">
        <f>IFERROR(VLOOKUP($I141,'WM-AR'!$I$7:$AS$3267,14,FALSE),"")</f>
        <v>0</v>
      </c>
      <c r="R141" s="766">
        <f>IFERROR(VLOOKUP($I141,'WM-AR'!$I$7:$AS$3267,16,FALSE),"")</f>
        <v>0</v>
      </c>
      <c r="S141" s="766">
        <f>IFERROR(VLOOKUP($I141,'WM-AR'!$I$7:$AS$3267,18,FALSE),"")</f>
        <v>0</v>
      </c>
      <c r="T141" s="766" t="str">
        <f>IFERROR(VLOOKUP($I141,'WM-AR'!$I$7:$AS$3267,20,FALSE),"")</f>
        <v>Including Compaction of Sub-Grade</v>
      </c>
      <c r="U141" s="766">
        <f>IFERROR(VLOOKUP($I141,'WM-AR'!$I$7:$AS$3267,22,FALSE),"")</f>
        <v>0</v>
      </c>
      <c r="V141" s="766" t="str">
        <f>IFERROR(VLOOKUP($I141,'WM-AR'!$I$7:$AS$3267,24,FALSE),"")</f>
        <v>THK≤150mm</v>
      </c>
      <c r="W141" s="766">
        <f>IFERROR(VLOOKUP($I141,'WM-AR'!$I$7:$AS$3267,25,FALSE),"")</f>
        <v>0</v>
      </c>
      <c r="X141" s="766" t="str">
        <f>IFERROR(VLOOKUP($I141,'WM-AR'!$I$7:$AS$3267,26,FALSE),"")</f>
        <v>THK=(  )mm</v>
      </c>
      <c r="Y141" s="766">
        <f>IFERROR(VLOOKUP($I141,'WM-AR'!$I$7:$AS$3267,27,FALSE),"")</f>
        <v>0</v>
      </c>
      <c r="Z141" s="766">
        <f>IFERROR(VLOOKUP($I141,'WM-AR'!$I$7:$AS$3267,28,FALSE),"")</f>
        <v>0</v>
      </c>
      <c r="AA141" s="766" t="str">
        <f>IFERROR(VLOOKUP($I141,'WM-AR'!$I$7:$AS$3267,29,FALSE),"")</f>
        <v>CBR=(  )% for Subgrade, (  )% for Subbase</v>
      </c>
      <c r="AB141" s="766" t="str">
        <f>IFERROR(VLOOKUP($I141,'WM-AR'!$I$7:$AS$3267,30,FALSE),"")</f>
        <v>Compaction=(  )% for Subgrade, (  )% for Subbase</v>
      </c>
      <c r="AC141" s="766">
        <f>IFERROR(VLOOKUP($I141,'WM-AR'!$I$7:$AS$3267,31,FALSE),"")</f>
        <v>0</v>
      </c>
      <c r="AD141" s="766">
        <f>IFERROR(VLOOKUP($I141,'WM-AR'!$I$7:$AS$3267,32,FALSE),"")</f>
        <v>0</v>
      </c>
      <c r="AE141" s="766" t="str">
        <f>IFERROR(VLOOKUP($I141,'WM-AR'!$I$7:$AS$3267,33,FALSE),"")</f>
        <v/>
      </c>
      <c r="AF141" s="1094" t="s">
        <v>3214</v>
      </c>
      <c r="AG141" s="1095" t="s">
        <v>1803</v>
      </c>
      <c r="AH141" s="1096" t="s">
        <v>3205</v>
      </c>
      <c r="AI141" s="1097"/>
      <c r="AJ141" s="1097" t="str">
        <f t="shared" si="16"/>
        <v>M2</v>
      </c>
      <c r="AK141" s="904" t="s">
        <v>3206</v>
      </c>
      <c r="AL141" s="85" t="str">
        <f>IF(AND(ISTEXT($E141),ISTEXT($B141)),"산출기준 &gt;&gt;  "&amp;_xlfn.XLOOKUP($E141,산출기준!$D:$D,산출기준!$E:$E,"매칭실패"),"")</f>
        <v/>
      </c>
    </row>
    <row r="142" spans="1:38">
      <c r="B142" s="1127"/>
      <c r="C142" s="1129"/>
      <c r="D142" s="1128"/>
      <c r="E142" s="1129"/>
      <c r="F142" s="1130"/>
      <c r="G142" s="1131" t="s">
        <v>3281</v>
      </c>
      <c r="H142" s="1131"/>
      <c r="I142" s="1130" t="str">
        <f t="shared" si="17"/>
        <v/>
      </c>
      <c r="J142" s="1132"/>
      <c r="K142" s="1132" t="str">
        <f>IFERROR(VLOOKUP($I142,'WM-AR'!$I$7:$AS$3267,34,FALSE),"")</f>
        <v/>
      </c>
      <c r="L142" s="1132" t="str">
        <f>IFERROR(VLOOKUP($I142,'WM-AR'!$I$7:$AS$3267,4,FALSE),"")</f>
        <v/>
      </c>
      <c r="M142" s="1132" t="str">
        <f>IFERROR(VLOOKUP($I142,'WM-AR'!$I$7:$AS$3267,6,FALSE),"")</f>
        <v/>
      </c>
      <c r="N142" s="1132" t="str">
        <f>IFERROR(VLOOKUP($I142,'WM-AR'!$I$7:$AS$3267,8,FALSE),"")</f>
        <v/>
      </c>
      <c r="O142" s="1132" t="str">
        <f>IFERROR(VLOOKUP($I142,'WM-AR'!$I$7:$AS$3267,10,FALSE),"")</f>
        <v/>
      </c>
      <c r="P142" s="1132" t="str">
        <f>IFERROR(VLOOKUP($I142,'WM-AR'!$I$7:$AS$3267,12,FALSE),"")</f>
        <v/>
      </c>
      <c r="Q142" s="1132" t="str">
        <f>IFERROR(VLOOKUP($I142,'WM-AR'!$I$7:$AS$3267,14,FALSE),"")</f>
        <v/>
      </c>
      <c r="R142" s="1132" t="str">
        <f>IFERROR(VLOOKUP($I142,'WM-AR'!$I$7:$AS$3267,16,FALSE),"")</f>
        <v/>
      </c>
      <c r="S142" s="1132" t="str">
        <f>IFERROR(VLOOKUP($I142,'WM-AR'!$I$7:$AS$3267,18,FALSE),"")</f>
        <v/>
      </c>
      <c r="T142" s="1132" t="str">
        <f>IFERROR(VLOOKUP($I142,'WM-AR'!$I$7:$AS$3267,20,FALSE),"")</f>
        <v/>
      </c>
      <c r="U142" s="1132" t="str">
        <f>IFERROR(VLOOKUP($I142,'WM-AR'!$I$7:$AS$3267,22,FALSE),"")</f>
        <v/>
      </c>
      <c r="V142" s="1132" t="str">
        <f>IFERROR(VLOOKUP($I142,'WM-AR'!$I$7:$AS$3267,24,FALSE),"")</f>
        <v/>
      </c>
      <c r="W142" s="1132" t="str">
        <f>IFERROR(VLOOKUP($I142,'WM-AR'!$I$7:$AS$3267,25,FALSE),"")</f>
        <v/>
      </c>
      <c r="X142" s="1132" t="str">
        <f>IFERROR(VLOOKUP($I142,'WM-AR'!$I$7:$AS$3267,26,FALSE),"")</f>
        <v/>
      </c>
      <c r="Y142" s="1132" t="str">
        <f>IFERROR(VLOOKUP($I142,'WM-AR'!$I$7:$AS$3267,27,FALSE),"")</f>
        <v/>
      </c>
      <c r="Z142" s="1132" t="str">
        <f>IFERROR(VLOOKUP($I142,'WM-AR'!$I$7:$AS$3267,28,FALSE),"")</f>
        <v/>
      </c>
      <c r="AA142" s="1132" t="str">
        <f>IFERROR(VLOOKUP($I142,'WM-AR'!$I$7:$AS$3267,29,FALSE),"")</f>
        <v/>
      </c>
      <c r="AB142" s="1132" t="str">
        <f>IFERROR(VLOOKUP($I142,'WM-AR'!$I$7:$AS$3267,30,FALSE),"")</f>
        <v/>
      </c>
      <c r="AC142" s="1132" t="str">
        <f>IFERROR(VLOOKUP($I142,'WM-AR'!$I$7:$AS$3267,31,FALSE),"")</f>
        <v/>
      </c>
      <c r="AD142" s="1132" t="str">
        <f>IFERROR(VLOOKUP($I142,'WM-AR'!$I$7:$AS$3267,32,FALSE),"")</f>
        <v/>
      </c>
      <c r="AE142" s="1132" t="str">
        <f>IFERROR(VLOOKUP($I142,'WM-AR'!$I$7:$AS$3267,33,FALSE),"")</f>
        <v/>
      </c>
      <c r="AF142" s="1133"/>
      <c r="AG142" s="1134"/>
      <c r="AH142" s="1134"/>
      <c r="AI142" s="1135"/>
      <c r="AJ142" s="1135" t="str">
        <f t="shared" si="16"/>
        <v/>
      </c>
      <c r="AK142" s="1136"/>
      <c r="AL142" s="88" t="str">
        <f>IF(AND(ISTEXT($E142),ISTEXT($B142)),"산출기준 &gt;&gt;  "&amp;_xlfn.XLOOKUP($E142,산출기준!$D:$D,산출기준!$E:$E,"매칭실패"),"")</f>
        <v/>
      </c>
    </row>
    <row r="143" spans="1:38">
      <c r="B143" s="1111"/>
      <c r="C143" s="706"/>
      <c r="D143" s="787"/>
      <c r="E143" s="706"/>
      <c r="F143" s="712"/>
      <c r="G143" s="843"/>
      <c r="H143" s="843"/>
      <c r="I143" s="712" t="str">
        <f t="shared" si="17"/>
        <v/>
      </c>
      <c r="J143" s="714"/>
      <c r="K143" s="714" t="str">
        <f>IFERROR(VLOOKUP($I143,'WM-AR'!$I$7:$AS$3267,34,FALSE),"")</f>
        <v/>
      </c>
      <c r="L143" s="714" t="str">
        <f>IFERROR(VLOOKUP($I143,'WM-AR'!$I$7:$AS$3267,4,FALSE),"")</f>
        <v/>
      </c>
      <c r="M143" s="714" t="str">
        <f>IFERROR(VLOOKUP($I143,'WM-AR'!$I$7:$AS$3267,6,FALSE),"")</f>
        <v/>
      </c>
      <c r="N143" s="714" t="str">
        <f>IFERROR(VLOOKUP($I143,'WM-AR'!$I$7:$AS$3267,8,FALSE),"")</f>
        <v/>
      </c>
      <c r="O143" s="714" t="str">
        <f>IFERROR(VLOOKUP($I143,'WM-AR'!$I$7:$AS$3267,10,FALSE),"")</f>
        <v/>
      </c>
      <c r="P143" s="714" t="str">
        <f>IFERROR(VLOOKUP($I143,'WM-AR'!$I$7:$AS$3267,12,FALSE),"")</f>
        <v/>
      </c>
      <c r="Q143" s="714" t="str">
        <f>IFERROR(VLOOKUP($I143,'WM-AR'!$I$7:$AS$3267,14,FALSE),"")</f>
        <v/>
      </c>
      <c r="R143" s="714" t="str">
        <f>IFERROR(VLOOKUP($I143,'WM-AR'!$I$7:$AS$3267,16,FALSE),"")</f>
        <v/>
      </c>
      <c r="S143" s="714" t="str">
        <f>IFERROR(VLOOKUP($I143,'WM-AR'!$I$7:$AS$3267,18,FALSE),"")</f>
        <v/>
      </c>
      <c r="T143" s="714" t="str">
        <f>IFERROR(VLOOKUP($I143,'WM-AR'!$I$7:$AS$3267,20,FALSE),"")</f>
        <v/>
      </c>
      <c r="U143" s="714" t="str">
        <f>IFERROR(VLOOKUP($I143,'WM-AR'!$I$7:$AS$3267,22,FALSE),"")</f>
        <v/>
      </c>
      <c r="V143" s="714" t="str">
        <f>IFERROR(VLOOKUP($I143,'WM-AR'!$I$7:$AS$3267,24,FALSE),"")</f>
        <v/>
      </c>
      <c r="W143" s="714" t="str">
        <f>IFERROR(VLOOKUP($I143,'WM-AR'!$I$7:$AS$3267,25,FALSE),"")</f>
        <v/>
      </c>
      <c r="X143" s="714" t="str">
        <f>IFERROR(VLOOKUP($I143,'WM-AR'!$I$7:$AS$3267,26,FALSE),"")</f>
        <v/>
      </c>
      <c r="Y143" s="714" t="str">
        <f>IFERROR(VLOOKUP($I143,'WM-AR'!$I$7:$AS$3267,27,FALSE),"")</f>
        <v/>
      </c>
      <c r="Z143" s="714" t="str">
        <f>IFERROR(VLOOKUP($I143,'WM-AR'!$I$7:$AS$3267,28,FALSE),"")</f>
        <v/>
      </c>
      <c r="AA143" s="714" t="str">
        <f>IFERROR(VLOOKUP($I143,'WM-AR'!$I$7:$AS$3267,29,FALSE),"")</f>
        <v/>
      </c>
      <c r="AB143" s="714" t="str">
        <f>IFERROR(VLOOKUP($I143,'WM-AR'!$I$7:$AS$3267,30,FALSE),"")</f>
        <v/>
      </c>
      <c r="AC143" s="714" t="str">
        <f>IFERROR(VLOOKUP($I143,'WM-AR'!$I$7:$AS$3267,31,FALSE),"")</f>
        <v/>
      </c>
      <c r="AD143" s="714" t="str">
        <f>IFERROR(VLOOKUP($I143,'WM-AR'!$I$7:$AS$3267,32,FALSE),"")</f>
        <v/>
      </c>
      <c r="AE143" s="714" t="str">
        <f>IFERROR(VLOOKUP($I143,'WM-AR'!$I$7:$AS$3267,33,FALSE),"")</f>
        <v/>
      </c>
      <c r="AF143" s="839"/>
      <c r="AG143" s="852"/>
      <c r="AH143" s="852"/>
      <c r="AI143" s="854"/>
      <c r="AJ143" s="854" t="str">
        <f t="shared" si="16"/>
        <v/>
      </c>
      <c r="AK143" s="1114"/>
      <c r="AL143" s="88" t="str">
        <f>IF(AND(ISTEXT($E143),ISTEXT($B143)),"산출기준 &gt;&gt;  "&amp;_xlfn.XLOOKUP($E143,산출기준!$D:$D,산출기준!$E:$E,"매칭실패"),"")</f>
        <v/>
      </c>
    </row>
    <row r="144" spans="1:38">
      <c r="B144" s="1116"/>
      <c r="C144" s="1118"/>
      <c r="D144" s="1117"/>
      <c r="E144" s="1118"/>
      <c r="F144" s="1119"/>
      <c r="G144" s="1120"/>
      <c r="H144" s="1120"/>
      <c r="I144" s="1119" t="str">
        <f t="shared" si="17"/>
        <v/>
      </c>
      <c r="J144" s="1121"/>
      <c r="K144" s="1121" t="str">
        <f>IFERROR(VLOOKUP($I144,'WM-AR'!$I$7:$AS$3267,34,FALSE),"")</f>
        <v/>
      </c>
      <c r="L144" s="1121" t="str">
        <f>IFERROR(VLOOKUP($I144,'WM-AR'!$I$7:$AS$3267,4,FALSE),"")</f>
        <v/>
      </c>
      <c r="M144" s="1121" t="str">
        <f>IFERROR(VLOOKUP($I144,'WM-AR'!$I$7:$AS$3267,6,FALSE),"")</f>
        <v/>
      </c>
      <c r="N144" s="1121" t="str">
        <f>IFERROR(VLOOKUP($I144,'WM-AR'!$I$7:$AS$3267,8,FALSE),"")</f>
        <v/>
      </c>
      <c r="O144" s="1121" t="str">
        <f>IFERROR(VLOOKUP($I144,'WM-AR'!$I$7:$AS$3267,10,FALSE),"")</f>
        <v/>
      </c>
      <c r="P144" s="1121" t="str">
        <f>IFERROR(VLOOKUP($I144,'WM-AR'!$I$7:$AS$3267,12,FALSE),"")</f>
        <v/>
      </c>
      <c r="Q144" s="1121" t="str">
        <f>IFERROR(VLOOKUP($I144,'WM-AR'!$I$7:$AS$3267,14,FALSE),"")</f>
        <v/>
      </c>
      <c r="R144" s="1121" t="str">
        <f>IFERROR(VLOOKUP($I144,'WM-AR'!$I$7:$AS$3267,16,FALSE),"")</f>
        <v/>
      </c>
      <c r="S144" s="1121" t="str">
        <f>IFERROR(VLOOKUP($I144,'WM-AR'!$I$7:$AS$3267,18,FALSE),"")</f>
        <v/>
      </c>
      <c r="T144" s="1121" t="str">
        <f>IFERROR(VLOOKUP($I144,'WM-AR'!$I$7:$AS$3267,20,FALSE),"")</f>
        <v/>
      </c>
      <c r="U144" s="1121" t="str">
        <f>IFERROR(VLOOKUP($I144,'WM-AR'!$I$7:$AS$3267,22,FALSE),"")</f>
        <v/>
      </c>
      <c r="V144" s="1121" t="str">
        <f>IFERROR(VLOOKUP($I144,'WM-AR'!$I$7:$AS$3267,24,FALSE),"")</f>
        <v/>
      </c>
      <c r="W144" s="1121" t="str">
        <f>IFERROR(VLOOKUP($I144,'WM-AR'!$I$7:$AS$3267,25,FALSE),"")</f>
        <v/>
      </c>
      <c r="X144" s="1121" t="str">
        <f>IFERROR(VLOOKUP($I144,'WM-AR'!$I$7:$AS$3267,26,FALSE),"")</f>
        <v/>
      </c>
      <c r="Y144" s="1121" t="str">
        <f>IFERROR(VLOOKUP($I144,'WM-AR'!$I$7:$AS$3267,27,FALSE),"")</f>
        <v/>
      </c>
      <c r="Z144" s="1121" t="str">
        <f>IFERROR(VLOOKUP($I144,'WM-AR'!$I$7:$AS$3267,28,FALSE),"")</f>
        <v/>
      </c>
      <c r="AA144" s="1121" t="str">
        <f>IFERROR(VLOOKUP($I144,'WM-AR'!$I$7:$AS$3267,29,FALSE),"")</f>
        <v/>
      </c>
      <c r="AB144" s="1121" t="str">
        <f>IFERROR(VLOOKUP($I144,'WM-AR'!$I$7:$AS$3267,30,FALSE),"")</f>
        <v/>
      </c>
      <c r="AC144" s="1121" t="str">
        <f>IFERROR(VLOOKUP($I144,'WM-AR'!$I$7:$AS$3267,31,FALSE),"")</f>
        <v/>
      </c>
      <c r="AD144" s="1121" t="str">
        <f>IFERROR(VLOOKUP($I144,'WM-AR'!$I$7:$AS$3267,32,FALSE),"")</f>
        <v/>
      </c>
      <c r="AE144" s="1121" t="str">
        <f>IFERROR(VLOOKUP($I144,'WM-AR'!$I$7:$AS$3267,33,FALSE),"")</f>
        <v/>
      </c>
      <c r="AF144" s="1122"/>
      <c r="AG144" s="1123"/>
      <c r="AH144" s="1123"/>
      <c r="AI144" s="1124"/>
      <c r="AJ144" s="1124" t="str">
        <f t="shared" si="16"/>
        <v/>
      </c>
      <c r="AK144" s="1125"/>
      <c r="AL144" s="88" t="str">
        <f>IF(AND(ISTEXT($E144),ISTEXT($B144)),"산출기준 &gt;&gt;  "&amp;_xlfn.XLOOKUP($E144,산출기준!$D:$D,산출기준!$E:$E,"매칭실패"),"")</f>
        <v/>
      </c>
    </row>
    <row r="145" spans="1:38" s="658" customFormat="1" ht="19.899999999999999" customHeight="1">
      <c r="B145" s="635"/>
      <c r="C145" s="1068"/>
      <c r="D145" s="1069"/>
      <c r="E145" s="1068"/>
      <c r="F145" s="1068"/>
      <c r="G145" s="1070"/>
      <c r="H145" s="1070"/>
      <c r="I145" s="1071" t="str">
        <f t="shared" si="17"/>
        <v/>
      </c>
      <c r="J145" s="1071"/>
      <c r="K145" s="1071"/>
      <c r="L145" s="1071"/>
      <c r="M145" s="1071"/>
      <c r="N145" s="1071"/>
      <c r="O145" s="1071"/>
      <c r="P145" s="1071"/>
      <c r="Q145" s="1071"/>
      <c r="R145" s="1071"/>
      <c r="S145" s="1071"/>
      <c r="T145" s="1071"/>
      <c r="U145" s="1071"/>
      <c r="V145" s="1071"/>
      <c r="W145" s="1071"/>
      <c r="X145" s="1071"/>
      <c r="Y145" s="1071"/>
      <c r="Z145" s="1071"/>
      <c r="AA145" s="1071"/>
      <c r="AB145" s="1071"/>
      <c r="AC145" s="1071"/>
      <c r="AD145" s="1071"/>
      <c r="AE145" s="1071"/>
      <c r="AF145" s="1072"/>
      <c r="AG145" s="1072"/>
      <c r="AH145" s="1072"/>
      <c r="AI145" s="1072"/>
      <c r="AJ145" s="1072"/>
      <c r="AK145" s="1073"/>
      <c r="AL145" s="658" t="str">
        <f>IF(AND(ISTEXT($E145),ISTEXT($B145)),"산출기준 &gt;&gt;  "&amp;_xlfn.XLOOKUP($E145,산출기준!$D:$D,산출기준!$E:$E,"매칭실패"),"")</f>
        <v/>
      </c>
    </row>
    <row r="146" spans="1:38" ht="19.899999999999999" customHeight="1">
      <c r="A146" s="88"/>
      <c r="B146" s="645"/>
      <c r="C146" s="646" t="s">
        <v>2669</v>
      </c>
      <c r="D146" s="648"/>
      <c r="E146" s="648"/>
      <c r="F146" s="807" t="s">
        <v>3282</v>
      </c>
      <c r="G146" s="645"/>
      <c r="H146" s="662"/>
      <c r="I146" s="652"/>
      <c r="J146" s="652"/>
      <c r="K146" s="653"/>
      <c r="L146" s="653"/>
      <c r="M146" s="653"/>
      <c r="N146" s="653"/>
      <c r="O146" s="653"/>
      <c r="P146" s="653"/>
      <c r="Q146" s="653"/>
      <c r="R146" s="653"/>
      <c r="S146" s="653"/>
      <c r="T146" s="653"/>
      <c r="U146" s="653"/>
      <c r="V146" s="653"/>
      <c r="W146" s="653"/>
      <c r="X146" s="653"/>
      <c r="Y146" s="653"/>
      <c r="Z146" s="653"/>
      <c r="AA146" s="653"/>
      <c r="AB146" s="653"/>
      <c r="AC146" s="653"/>
      <c r="AD146" s="653"/>
      <c r="AE146" s="653"/>
      <c r="AF146" s="656"/>
      <c r="AG146" s="656"/>
      <c r="AH146" s="656"/>
      <c r="AI146" s="656"/>
      <c r="AJ146" s="656"/>
      <c r="AK146" s="653"/>
      <c r="AL146" s="88" t="str">
        <f>IF(AND(ISTEXT($E146),ISTEXT($B146)),"산출기준 &gt;&gt;  "&amp;_xlfn.XLOOKUP($E146,산출기준!$D:$D,산출기준!$E:$E,"매칭실패"),"")</f>
        <v/>
      </c>
    </row>
    <row r="147" spans="1:38" ht="19.899999999999999" customHeight="1">
      <c r="A147" s="88"/>
      <c r="B147" s="658"/>
      <c r="C147" s="659"/>
      <c r="D147" s="659"/>
      <c r="E147" s="659"/>
      <c r="F147" s="661"/>
      <c r="G147" s="662"/>
      <c r="H147" s="662"/>
      <c r="I147" s="652"/>
      <c r="J147" s="664"/>
      <c r="K147" s="664"/>
      <c r="L147" s="664"/>
      <c r="M147" s="664"/>
      <c r="N147" s="664"/>
      <c r="O147" s="664"/>
      <c r="P147" s="664"/>
      <c r="Q147" s="664"/>
      <c r="R147" s="664"/>
      <c r="S147" s="664"/>
      <c r="T147" s="664"/>
      <c r="U147" s="664"/>
      <c r="V147" s="664"/>
      <c r="W147" s="664"/>
      <c r="X147" s="664"/>
      <c r="Y147" s="664"/>
      <c r="Z147" s="664"/>
      <c r="AA147" s="664"/>
      <c r="AB147" s="664"/>
      <c r="AC147" s="664"/>
      <c r="AD147" s="664"/>
      <c r="AE147" s="664"/>
      <c r="AF147" s="659"/>
      <c r="AG147" s="665"/>
      <c r="AH147" s="665"/>
      <c r="AI147" s="666"/>
      <c r="AJ147" s="666"/>
      <c r="AK147" s="662"/>
      <c r="AL147" s="88" t="str">
        <f>IF(AND(ISTEXT($E147),ISTEXT($B147)),"산출기준 &gt;&gt;  "&amp;_xlfn.XLOOKUP($E147,산출기준!$D:$D,산출기준!$E:$E,"매칭실패"),"")</f>
        <v/>
      </c>
    </row>
    <row r="148" spans="1:38" ht="34.9" customHeight="1">
      <c r="A148" s="88"/>
      <c r="B148" s="808" t="str" cm="1">
        <f t="array" aca="1" ref="B148" ca="1">_xlfn.IFNA(INDIRECT("Family_표준_구성도!B"&amp;MATCH(F148,INDIRECT("Family_표준_구성도!"&amp;"C:C"),0)),"")</f>
        <v>4.1.1.5.1</v>
      </c>
      <c r="C148" s="668" t="s">
        <v>2016</v>
      </c>
      <c r="D148" s="809"/>
      <c r="E148" s="668" t="s">
        <v>1834</v>
      </c>
      <c r="F148" s="810" t="s">
        <v>3283</v>
      </c>
      <c r="G148" s="811"/>
      <c r="H148" s="812"/>
      <c r="I148" s="674"/>
      <c r="J148" s="674"/>
      <c r="K148" s="674"/>
      <c r="L148" s="674"/>
      <c r="M148" s="674"/>
      <c r="N148" s="675"/>
      <c r="O148" s="676"/>
      <c r="P148" s="677"/>
      <c r="Q148" s="677"/>
      <c r="R148" s="677"/>
      <c r="S148" s="677"/>
      <c r="T148" s="677"/>
      <c r="U148" s="677"/>
      <c r="V148" s="678"/>
      <c r="W148" s="679"/>
      <c r="X148" s="679"/>
      <c r="Y148" s="679"/>
      <c r="Z148" s="679"/>
      <c r="AA148" s="679"/>
      <c r="AB148" s="679"/>
      <c r="AC148" s="679"/>
      <c r="AD148" s="679"/>
      <c r="AE148" s="679"/>
      <c r="AF148" s="902"/>
      <c r="AG148" s="682"/>
      <c r="AH148" s="682"/>
      <c r="AI148" s="682"/>
      <c r="AJ148" s="682"/>
      <c r="AK148" s="903"/>
      <c r="AL148" s="88" t="str">
        <f ca="1">IF(AND(ISTEXT($E148),ISTEXT($B148)),"산출기준 &gt;&gt;  "&amp;_xlfn.XLOOKUP($E148,산출기준!$D:$D,산출기준!$E:$E,"매칭실패"),"")</f>
        <v>산출기준 &gt;&gt;  [ 피트/트렌치 플로어 산출 ]</v>
      </c>
    </row>
    <row r="149" spans="1:38" ht="49.9" customHeight="1" outlineLevel="1">
      <c r="A149" s="88"/>
      <c r="B149" s="758"/>
      <c r="C149" s="759"/>
      <c r="D149" s="759"/>
      <c r="E149" s="759"/>
      <c r="F149" s="815" t="s">
        <v>2671</v>
      </c>
      <c r="G149" s="759" t="str">
        <f t="shared" ref="G149:G161" si="18">IF(IF(N149=0,"",N149)&amp;" | "&amp;IF(O149=0,"",O149)&amp;" | "&amp;IF(Q149=0,"",Q149)&amp;" | "&amp;IF(R149=0,"",R149)=" |  |  | ","",IF(N149=0,"",N149)&amp;" | "&amp;IF(O149=0,"",O149)&amp;" | "&amp;IF(Q149=0,"",Q149)&amp;" | "&amp;IF(R149=0,"",R149))</f>
        <v xml:space="preserve">Structural Concrete |  | 25MPa ≤ F'c (Cylinder Strength) &lt; 30MPa | </v>
      </c>
      <c r="H149" s="816" t="s">
        <v>3048</v>
      </c>
      <c r="I149" s="765" t="str">
        <f t="shared" ref="I149:I172" si="19">LEFT(H149,14)</f>
        <v>A03AD032-00022</v>
      </c>
      <c r="J149" s="766"/>
      <c r="K149" s="766" t="str">
        <f>IFERROR(VLOOKUP($I149,'WM-AR'!$I$7:$AS$3267,34,FALSE),"")</f>
        <v>M3</v>
      </c>
      <c r="L149" s="766" t="str">
        <f>IFERROR(VLOOKUP($I149,'WM-AR'!$I$7:$AS$3267,4,FALSE),"")</f>
        <v>Concrete Work</v>
      </c>
      <c r="M149" s="766" t="str">
        <f>IFERROR(VLOOKUP($I149,'WM-AR'!$I$7:$AS$3267,6,FALSE),"")</f>
        <v>Substructure Work</v>
      </c>
      <c r="N149" s="766" t="str">
        <f>IFERROR(VLOOKUP($I149,'WM-AR'!$I$7:$AS$3267,8,FALSE),"")</f>
        <v>Structural Concrete</v>
      </c>
      <c r="O149" s="766">
        <f>IFERROR(VLOOKUP($I149,'WM-AR'!$I$7:$AS$3267,10,FALSE),"")</f>
        <v>0</v>
      </c>
      <c r="P149" s="766" t="str">
        <f>IFERROR(VLOOKUP($I149,'WM-AR'!$I$7:$AS$3267,12,FALSE),"")</f>
        <v>Cement Type-1</v>
      </c>
      <c r="Q149" s="766" t="str">
        <f>IFERROR(VLOOKUP($I149,'WM-AR'!$I$7:$AS$3267,14,FALSE),"")</f>
        <v>25MPa ≤ F'c (Cylinder Strength) &lt; 30MPa</v>
      </c>
      <c r="R149" s="766">
        <f>IFERROR(VLOOKUP($I149,'WM-AR'!$I$7:$AS$3267,16,FALSE),"")</f>
        <v>0</v>
      </c>
      <c r="S149" s="766">
        <f>IFERROR(VLOOKUP($I149,'WM-AR'!$I$7:$AS$3267,18,FALSE),"")</f>
        <v>0</v>
      </c>
      <c r="T149" s="766" t="str">
        <f>IFERROR(VLOOKUP($I149,'WM-AR'!$I$7:$AS$3267,20,FALSE),"")</f>
        <v/>
      </c>
      <c r="U149" s="766">
        <f>IFERROR(VLOOKUP($I149,'WM-AR'!$I$7:$AS$3267,22,FALSE),"")</f>
        <v>0</v>
      </c>
      <c r="V149" s="766" t="str">
        <f>IFERROR(VLOOKUP($I149,'WM-AR'!$I$7:$AS$3267,24,FALSE),"")</f>
        <v/>
      </c>
      <c r="W149" s="766">
        <f>IFERROR(VLOOKUP($I149,'WM-AR'!$I$7:$AS$3267,25,FALSE),"")</f>
        <v>0</v>
      </c>
      <c r="X149" s="766" t="str">
        <f>IFERROR(VLOOKUP($I149,'WM-AR'!$I$7:$AS$3267,26,FALSE),"")</f>
        <v/>
      </c>
      <c r="Y149" s="766">
        <f>IFERROR(VLOOKUP($I149,'WM-AR'!$I$7:$AS$3267,27,FALSE),"")</f>
        <v>0</v>
      </c>
      <c r="Z149" s="766">
        <f>IFERROR(VLOOKUP($I149,'WM-AR'!$I$7:$AS$3267,28,FALSE),"")</f>
        <v>0</v>
      </c>
      <c r="AA149" s="766">
        <f>IFERROR(VLOOKUP($I149,'WM-AR'!$I$7:$AS$3267,29,FALSE),"")</f>
        <v>0</v>
      </c>
      <c r="AB149" s="766">
        <f>IFERROR(VLOOKUP($I149,'WM-AR'!$I$7:$AS$3267,30,FALSE),"")</f>
        <v>0</v>
      </c>
      <c r="AC149" s="766">
        <f>IFERROR(VLOOKUP($I149,'WM-AR'!$I$7:$AS$3267,31,FALSE),"")</f>
        <v>0</v>
      </c>
      <c r="AD149" s="766">
        <f>IFERROR(VLOOKUP($I149,'WM-AR'!$I$7:$AS$3267,32,FALSE),"")</f>
        <v>0</v>
      </c>
      <c r="AE149" s="766" t="str">
        <f>IFERROR(VLOOKUP($I149,'WM-AR'!$I$7:$AS$3267,33,FALSE),"")</f>
        <v/>
      </c>
      <c r="AF149" s="817" t="s">
        <v>2673</v>
      </c>
      <c r="AG149" s="768" t="s">
        <v>1985</v>
      </c>
      <c r="AH149" s="768" t="s">
        <v>1985</v>
      </c>
      <c r="AI149" s="769"/>
      <c r="AJ149" s="769" t="str">
        <f t="shared" ref="AJ149:AJ172" si="20">K149</f>
        <v>M3</v>
      </c>
      <c r="AK149" s="905"/>
      <c r="AL149" s="88" t="str">
        <f>IF(AND(ISTEXT($E149),ISTEXT($B149)),"산출기준 &gt;&gt;  "&amp;_xlfn.XLOOKUP($E149,산출기준!$D:$D,산출기준!$E:$E,"매칭실패"),"")</f>
        <v/>
      </c>
    </row>
    <row r="150" spans="1:38" ht="49.9" customHeight="1" outlineLevel="1">
      <c r="A150" s="88"/>
      <c r="B150" s="772"/>
      <c r="C150" s="773"/>
      <c r="D150" s="773"/>
      <c r="E150" s="773"/>
      <c r="F150" s="818" t="s">
        <v>2674</v>
      </c>
      <c r="G150" s="759" t="str">
        <f t="shared" si="18"/>
        <v xml:space="preserve">Rebar Work | Deformed Bar (Non-Coat.) | 400MPa&lt;Fy≤470MPa | </v>
      </c>
      <c r="H150" s="816" t="s">
        <v>3032</v>
      </c>
      <c r="I150" s="765" t="str">
        <f t="shared" si="19"/>
        <v>A03AD037-00002</v>
      </c>
      <c r="J150" s="766"/>
      <c r="K150" s="766" t="str">
        <f>IFERROR(VLOOKUP($I150,'WM-AR'!$I$7:$AS$3267,34,FALSE),"")</f>
        <v>TON</v>
      </c>
      <c r="L150" s="766" t="str">
        <f>IFERROR(VLOOKUP($I150,'WM-AR'!$I$7:$AS$3267,4,FALSE),"")</f>
        <v>Concrete Work</v>
      </c>
      <c r="M150" s="766" t="str">
        <f>IFERROR(VLOOKUP($I150,'WM-AR'!$I$7:$AS$3267,6,FALSE),"")</f>
        <v>Substructure Work</v>
      </c>
      <c r="N150" s="766" t="str">
        <f>IFERROR(VLOOKUP($I150,'WM-AR'!$I$7:$AS$3267,8,FALSE),"")</f>
        <v>Rebar Work</v>
      </c>
      <c r="O150" s="766" t="str">
        <f>IFERROR(VLOOKUP($I150,'WM-AR'!$I$7:$AS$3267,10,FALSE),"")</f>
        <v>Deformed Bar (Non-Coat.)</v>
      </c>
      <c r="P150" s="766">
        <f>IFERROR(VLOOKUP($I150,'WM-AR'!$I$7:$AS$3267,12,FALSE),"")</f>
        <v>0</v>
      </c>
      <c r="Q150" s="766" t="str">
        <f>IFERROR(VLOOKUP($I150,'WM-AR'!$I$7:$AS$3267,14,FALSE),"")</f>
        <v>400MPa&lt;Fy≤470MPa</v>
      </c>
      <c r="R150" s="766">
        <f>IFERROR(VLOOKUP($I150,'WM-AR'!$I$7:$AS$3267,16,FALSE),"")</f>
        <v>0</v>
      </c>
      <c r="S150" s="766">
        <f>IFERROR(VLOOKUP($I150,'WM-AR'!$I$7:$AS$3267,18,FALSE),"")</f>
        <v>0</v>
      </c>
      <c r="T150" s="766" t="str">
        <f>IFERROR(VLOOKUP($I150,'WM-AR'!$I$7:$AS$3267,20,FALSE),"")</f>
        <v/>
      </c>
      <c r="U150" s="766">
        <f>IFERROR(VLOOKUP($I150,'WM-AR'!$I$7:$AS$3267,22,FALSE),"")</f>
        <v>0</v>
      </c>
      <c r="V150" s="766" t="str">
        <f>IFERROR(VLOOKUP($I150,'WM-AR'!$I$7:$AS$3267,24,FALSE),"")</f>
        <v/>
      </c>
      <c r="W150" s="766">
        <f>IFERROR(VLOOKUP($I150,'WM-AR'!$I$7:$AS$3267,25,FALSE),"")</f>
        <v>0</v>
      </c>
      <c r="X150" s="766" t="str">
        <f>IFERROR(VLOOKUP($I150,'WM-AR'!$I$7:$AS$3267,26,FALSE),"")</f>
        <v/>
      </c>
      <c r="Y150" s="766">
        <f>IFERROR(VLOOKUP($I150,'WM-AR'!$I$7:$AS$3267,27,FALSE),"")</f>
        <v>0</v>
      </c>
      <c r="Z150" s="766">
        <f>IFERROR(VLOOKUP($I150,'WM-AR'!$I$7:$AS$3267,28,FALSE),"")</f>
        <v>0</v>
      </c>
      <c r="AA150" s="766">
        <f>IFERROR(VLOOKUP($I150,'WM-AR'!$I$7:$AS$3267,29,FALSE),"")</f>
        <v>0</v>
      </c>
      <c r="AB150" s="766">
        <f>IFERROR(VLOOKUP($I150,'WM-AR'!$I$7:$AS$3267,30,FALSE),"")</f>
        <v>0</v>
      </c>
      <c r="AC150" s="766">
        <f>IFERROR(VLOOKUP($I150,'WM-AR'!$I$7:$AS$3267,31,FALSE),"")</f>
        <v>0</v>
      </c>
      <c r="AD150" s="766">
        <f>IFERROR(VLOOKUP($I150,'WM-AR'!$I$7:$AS$3267,32,FALSE),"")</f>
        <v>0</v>
      </c>
      <c r="AE150" s="766" t="str">
        <f>IFERROR(VLOOKUP($I150,'WM-AR'!$I$7:$AS$3267,33,FALSE),"")</f>
        <v/>
      </c>
      <c r="AF150" s="817" t="s">
        <v>2676</v>
      </c>
      <c r="AG150" s="768" t="s">
        <v>2677</v>
      </c>
      <c r="AH150" s="768" t="s">
        <v>2677</v>
      </c>
      <c r="AI150" s="769"/>
      <c r="AJ150" s="769" t="str">
        <f t="shared" si="20"/>
        <v>TON</v>
      </c>
      <c r="AK150" s="905" t="s">
        <v>2678</v>
      </c>
      <c r="AL150" s="88" t="str">
        <f>IF(AND(ISTEXT($E150),ISTEXT($B150)),"산출기준 &gt;&gt;  "&amp;_xlfn.XLOOKUP($E150,산출기준!$D:$D,산출기준!$E:$E,"매칭실패"),"")</f>
        <v/>
      </c>
    </row>
    <row r="151" spans="1:38" ht="49.9" customHeight="1" outlineLevel="1">
      <c r="A151" s="88"/>
      <c r="B151" s="772"/>
      <c r="C151" s="773"/>
      <c r="D151" s="773"/>
      <c r="E151" s="773"/>
      <c r="F151" s="818" t="s">
        <v>2679</v>
      </c>
      <c r="G151" s="759" t="str">
        <f t="shared" si="18"/>
        <v xml:space="preserve">Form Work (1 time in use) | Flat Form |  | </v>
      </c>
      <c r="H151" s="816" t="s">
        <v>3034</v>
      </c>
      <c r="I151" s="765" t="str">
        <f t="shared" si="19"/>
        <v>A03AD036-00001</v>
      </c>
      <c r="J151" s="766"/>
      <c r="K151" s="766" t="str">
        <f>IFERROR(VLOOKUP($I151,'WM-AR'!$I$7:$AS$3267,34,FALSE),"")</f>
        <v>M2</v>
      </c>
      <c r="L151" s="766" t="str">
        <f>IFERROR(VLOOKUP($I151,'WM-AR'!$I$7:$AS$3267,4,FALSE),"")</f>
        <v>Concrete Work</v>
      </c>
      <c r="M151" s="766" t="str">
        <f>IFERROR(VLOOKUP($I151,'WM-AR'!$I$7:$AS$3267,6,FALSE),"")</f>
        <v>Substructure Work</v>
      </c>
      <c r="N151" s="766" t="str">
        <f>IFERROR(VLOOKUP($I151,'WM-AR'!$I$7:$AS$3267,8,FALSE),"")</f>
        <v>Form Work (1 time in use)</v>
      </c>
      <c r="O151" s="766" t="str">
        <f>IFERROR(VLOOKUP($I151,'WM-AR'!$I$7:$AS$3267,10,FALSE),"")</f>
        <v>Flat Form</v>
      </c>
      <c r="P151" s="766">
        <f>IFERROR(VLOOKUP($I151,'WM-AR'!$I$7:$AS$3267,12,FALSE),"")</f>
        <v>0</v>
      </c>
      <c r="Q151" s="766">
        <f>IFERROR(VLOOKUP($I151,'WM-AR'!$I$7:$AS$3267,14,FALSE),"")</f>
        <v>0</v>
      </c>
      <c r="R151" s="766">
        <f>IFERROR(VLOOKUP($I151,'WM-AR'!$I$7:$AS$3267,16,FALSE),"")</f>
        <v>0</v>
      </c>
      <c r="S151" s="766">
        <f>IFERROR(VLOOKUP($I151,'WM-AR'!$I$7:$AS$3267,18,FALSE),"")</f>
        <v>0</v>
      </c>
      <c r="T151" s="766" t="str">
        <f>IFERROR(VLOOKUP($I151,'WM-AR'!$I$7:$AS$3267,20,FALSE),"")</f>
        <v>Dressed Lumber, Plywood or Steel Form(Wood Planks are not Allowed) incl. Chamfer</v>
      </c>
      <c r="U151" s="766">
        <f>IFERROR(VLOOKUP($I151,'WM-AR'!$I$7:$AS$3267,22,FALSE),"")</f>
        <v>0</v>
      </c>
      <c r="V151" s="766" t="str">
        <f>IFERROR(VLOOKUP($I151,'WM-AR'!$I$7:$AS$3267,24,FALSE),"")</f>
        <v/>
      </c>
      <c r="W151" s="766">
        <f>IFERROR(VLOOKUP($I151,'WM-AR'!$I$7:$AS$3267,25,FALSE),"")</f>
        <v>0</v>
      </c>
      <c r="X151" s="766" t="str">
        <f>IFERROR(VLOOKUP($I151,'WM-AR'!$I$7:$AS$3267,26,FALSE),"")</f>
        <v/>
      </c>
      <c r="Y151" s="766">
        <f>IFERROR(VLOOKUP($I151,'WM-AR'!$I$7:$AS$3267,27,FALSE),"")</f>
        <v>0</v>
      </c>
      <c r="Z151" s="766">
        <f>IFERROR(VLOOKUP($I151,'WM-AR'!$I$7:$AS$3267,28,FALSE),"")</f>
        <v>0</v>
      </c>
      <c r="AA151" s="766">
        <f>IFERROR(VLOOKUP($I151,'WM-AR'!$I$7:$AS$3267,29,FALSE),"")</f>
        <v>0</v>
      </c>
      <c r="AB151" s="766">
        <f>IFERROR(VLOOKUP($I151,'WM-AR'!$I$7:$AS$3267,30,FALSE),"")</f>
        <v>0</v>
      </c>
      <c r="AC151" s="766">
        <f>IFERROR(VLOOKUP($I151,'WM-AR'!$I$7:$AS$3267,31,FALSE),"")</f>
        <v>0</v>
      </c>
      <c r="AD151" s="766">
        <f>IFERROR(VLOOKUP($I151,'WM-AR'!$I$7:$AS$3267,32,FALSE),"")</f>
        <v>0</v>
      </c>
      <c r="AE151" s="766" t="str">
        <f>IFERROR(VLOOKUP($I151,'WM-AR'!$I$7:$AS$3267,33,FALSE),"")</f>
        <v/>
      </c>
      <c r="AF151" s="817"/>
      <c r="AG151" s="768"/>
      <c r="AH151" s="768"/>
      <c r="AI151" s="769"/>
      <c r="AJ151" s="769" t="str">
        <f t="shared" si="20"/>
        <v>M2</v>
      </c>
      <c r="AK151" s="1155" t="s">
        <v>1841</v>
      </c>
      <c r="AL151" s="88" t="str">
        <f>IF(AND(ISTEXT($E151),ISTEXT($B151)),"산출기준 &gt;&gt;  "&amp;_xlfn.XLOOKUP($E151,산출기준!$D:$D,산출기준!$E:$E,"매칭실패"),"")</f>
        <v/>
      </c>
    </row>
    <row r="152" spans="1:38" ht="49.9" customHeight="1" outlineLevel="1">
      <c r="A152" s="88"/>
      <c r="B152" s="772"/>
      <c r="C152" s="773"/>
      <c r="D152" s="773"/>
      <c r="E152" s="773"/>
      <c r="F152" s="818" t="s">
        <v>3284</v>
      </c>
      <c r="G152" s="759" t="str">
        <f t="shared" si="18"/>
        <v xml:space="preserve">Bitumen/Bituminous/Asphalt Coating |  |  | </v>
      </c>
      <c r="H152" s="816" t="s">
        <v>3044</v>
      </c>
      <c r="I152" s="765" t="str">
        <f t="shared" si="19"/>
        <v>A03AH056-00001</v>
      </c>
      <c r="J152" s="766"/>
      <c r="K152" s="766" t="str">
        <f>IFERROR(VLOOKUP($I152,'WM-AR'!$I$7:$AS$3267,34,FALSE),"")</f>
        <v>M2</v>
      </c>
      <c r="L152" s="766" t="str">
        <f>IFERROR(VLOOKUP($I152,'WM-AR'!$I$7:$AS$3267,4,FALSE),"")</f>
        <v>Concrete Work</v>
      </c>
      <c r="M152" s="766" t="str">
        <f>IFERROR(VLOOKUP($I152,'WM-AR'!$I$7:$AS$3267,6,FALSE),"")</f>
        <v>Concrete Protective Coating (U/G)</v>
      </c>
      <c r="N152" s="766" t="str">
        <f>IFERROR(VLOOKUP($I152,'WM-AR'!$I$7:$AS$3267,8,FALSE),"")</f>
        <v>Bitumen/Bituminous/Asphalt Coating</v>
      </c>
      <c r="O152" s="766">
        <f>IFERROR(VLOOKUP($I152,'WM-AR'!$I$7:$AS$3267,10,FALSE),"")</f>
        <v>0</v>
      </c>
      <c r="P152" s="766">
        <f>IFERROR(VLOOKUP($I152,'WM-AR'!$I$7:$AS$3267,12,FALSE),"")</f>
        <v>0</v>
      </c>
      <c r="Q152" s="766">
        <f>IFERROR(VLOOKUP($I152,'WM-AR'!$I$7:$AS$3267,14,FALSE),"")</f>
        <v>0</v>
      </c>
      <c r="R152" s="766">
        <f>IFERROR(VLOOKUP($I152,'WM-AR'!$I$7:$AS$3267,16,FALSE),"")</f>
        <v>0</v>
      </c>
      <c r="S152" s="766">
        <f>IFERROR(VLOOKUP($I152,'WM-AR'!$I$7:$AS$3267,18,FALSE),"")</f>
        <v>0</v>
      </c>
      <c r="T152" s="766">
        <f>IFERROR(VLOOKUP($I152,'WM-AR'!$I$7:$AS$3267,20,FALSE),"")</f>
        <v>0</v>
      </c>
      <c r="U152" s="766">
        <f>IFERROR(VLOOKUP($I152,'WM-AR'!$I$7:$AS$3267,22,FALSE),"")</f>
        <v>0</v>
      </c>
      <c r="V152" s="766">
        <f>IFERROR(VLOOKUP($I152,'WM-AR'!$I$7:$AS$3267,24,FALSE),"")</f>
        <v>0</v>
      </c>
      <c r="W152" s="766">
        <f>IFERROR(VLOOKUP($I152,'WM-AR'!$I$7:$AS$3267,25,FALSE),"")</f>
        <v>0</v>
      </c>
      <c r="X152" s="766" t="str">
        <f>IFERROR(VLOOKUP($I152,'WM-AR'!$I$7:$AS$3267,26,FALSE),"")</f>
        <v/>
      </c>
      <c r="Y152" s="766">
        <f>IFERROR(VLOOKUP($I152,'WM-AR'!$I$7:$AS$3267,27,FALSE),"")</f>
        <v>0</v>
      </c>
      <c r="Z152" s="766">
        <f>IFERROR(VLOOKUP($I152,'WM-AR'!$I$7:$AS$3267,28,FALSE),"")</f>
        <v>0</v>
      </c>
      <c r="AA152" s="766">
        <f>IFERROR(VLOOKUP($I152,'WM-AR'!$I$7:$AS$3267,29,FALSE),"")</f>
        <v>0</v>
      </c>
      <c r="AB152" s="766">
        <f>IFERROR(VLOOKUP($I152,'WM-AR'!$I$7:$AS$3267,30,FALSE),"")</f>
        <v>0</v>
      </c>
      <c r="AC152" s="766">
        <f>IFERROR(VLOOKUP($I152,'WM-AR'!$I$7:$AS$3267,31,FALSE),"")</f>
        <v>0</v>
      </c>
      <c r="AD152" s="766">
        <f>IFERROR(VLOOKUP($I152,'WM-AR'!$I$7:$AS$3267,32,FALSE),"")</f>
        <v>0</v>
      </c>
      <c r="AE152" s="766" t="str">
        <f>IFERROR(VLOOKUP($I152,'WM-AR'!$I$7:$AS$3267,33,FALSE),"")</f>
        <v/>
      </c>
      <c r="AF152" s="817"/>
      <c r="AG152" s="768" t="s">
        <v>1699</v>
      </c>
      <c r="AH152" s="768" t="s">
        <v>1699</v>
      </c>
      <c r="AI152" s="769"/>
      <c r="AJ152" s="769" t="str">
        <f t="shared" si="20"/>
        <v>M2</v>
      </c>
      <c r="AK152" s="1155" t="s">
        <v>3285</v>
      </c>
      <c r="AL152" s="88" t="str">
        <f>IF(AND(ISTEXT($E152),ISTEXT($B152)),"산출기준 &gt;&gt;  "&amp;_xlfn.XLOOKUP($E152,산출기준!$D:$D,산출기준!$E:$E,"매칭실패"),"")</f>
        <v/>
      </c>
    </row>
    <row r="153" spans="1:38" ht="49.9" customHeight="1" outlineLevel="1">
      <c r="A153" s="88"/>
      <c r="B153" s="772"/>
      <c r="C153" s="773"/>
      <c r="D153" s="773"/>
      <c r="E153" s="773"/>
      <c r="F153" s="818" t="s">
        <v>3286</v>
      </c>
      <c r="G153" s="759" t="str">
        <f t="shared" si="18"/>
        <v xml:space="preserve">Floor Painting | Epoxy Paint |  | </v>
      </c>
      <c r="H153" s="816" t="s">
        <v>2597</v>
      </c>
      <c r="I153" s="765" t="str">
        <f t="shared" si="19"/>
        <v>A04AM080-00006</v>
      </c>
      <c r="J153" s="766"/>
      <c r="K153" s="766" t="str">
        <f>IFERROR(VLOOKUP($I153,'WM-AR'!$I$7:$AS$3267,34,FALSE),"")</f>
        <v>M2</v>
      </c>
      <c r="L153" s="766" t="str">
        <f>IFERROR(VLOOKUP($I153,'WM-AR'!$I$7:$AS$3267,4,FALSE),"")</f>
        <v>Finishing Work</v>
      </c>
      <c r="M153" s="766" t="str">
        <f>IFERROR(VLOOKUP($I153,'WM-AR'!$I$7:$AS$3267,6,FALSE),"")</f>
        <v>Painting Work</v>
      </c>
      <c r="N153" s="766" t="str">
        <f>IFERROR(VLOOKUP($I153,'WM-AR'!$I$7:$AS$3267,8,FALSE),"")</f>
        <v>Floor Painting</v>
      </c>
      <c r="O153" s="766" t="str">
        <f>IFERROR(VLOOKUP($I153,'WM-AR'!$I$7:$AS$3267,10,FALSE),"")</f>
        <v>Epoxy Paint</v>
      </c>
      <c r="P153" s="766">
        <f>IFERROR(VLOOKUP($I153,'WM-AR'!$I$7:$AS$3267,12,FALSE),"")</f>
        <v>0</v>
      </c>
      <c r="Q153" s="766">
        <f>IFERROR(VLOOKUP($I153,'WM-AR'!$I$7:$AS$3267,14,FALSE),"")</f>
        <v>0</v>
      </c>
      <c r="R153" s="766">
        <f>IFERROR(VLOOKUP($I153,'WM-AR'!$I$7:$AS$3267,16,FALSE),"")</f>
        <v>0</v>
      </c>
      <c r="S153" s="766">
        <f>IFERROR(VLOOKUP($I153,'WM-AR'!$I$7:$AS$3267,18,FALSE),"")</f>
        <v>0</v>
      </c>
      <c r="T153" s="766" t="str">
        <f>IFERROR(VLOOKUP($I153,'WM-AR'!$I$7:$AS$3267,20,FALSE),"")</f>
        <v/>
      </c>
      <c r="U153" s="766">
        <f>IFERROR(VLOOKUP($I153,'WM-AR'!$I$7:$AS$3267,22,FALSE),"")</f>
        <v>0</v>
      </c>
      <c r="V153" s="766" t="str">
        <f>IFERROR(VLOOKUP($I153,'WM-AR'!$I$7:$AS$3267,24,FALSE),"")</f>
        <v/>
      </c>
      <c r="W153" s="766">
        <f>IFERROR(VLOOKUP($I153,'WM-AR'!$I$7:$AS$3267,25,FALSE),"")</f>
        <v>0</v>
      </c>
      <c r="X153" s="766" t="str">
        <f>IFERROR(VLOOKUP($I153,'WM-AR'!$I$7:$AS$3267,26,FALSE),"")</f>
        <v/>
      </c>
      <c r="Y153" s="766">
        <f>IFERROR(VLOOKUP($I153,'WM-AR'!$I$7:$AS$3267,27,FALSE),"")</f>
        <v>0</v>
      </c>
      <c r="Z153" s="766">
        <f>IFERROR(VLOOKUP($I153,'WM-AR'!$I$7:$AS$3267,28,FALSE),"")</f>
        <v>0</v>
      </c>
      <c r="AA153" s="766">
        <f>IFERROR(VLOOKUP($I153,'WM-AR'!$I$7:$AS$3267,29,FALSE),"")</f>
        <v>0</v>
      </c>
      <c r="AB153" s="766">
        <f>IFERROR(VLOOKUP($I153,'WM-AR'!$I$7:$AS$3267,30,FALSE),"")</f>
        <v>0</v>
      </c>
      <c r="AC153" s="766">
        <f>IFERROR(VLOOKUP($I153,'WM-AR'!$I$7:$AS$3267,31,FALSE),"")</f>
        <v>0</v>
      </c>
      <c r="AD153" s="766">
        <f>IFERROR(VLOOKUP($I153,'WM-AR'!$I$7:$AS$3267,32,FALSE),"")</f>
        <v>0</v>
      </c>
      <c r="AE153" s="766" t="str">
        <f>IFERROR(VLOOKUP($I153,'WM-AR'!$I$7:$AS$3267,33,FALSE),"")</f>
        <v/>
      </c>
      <c r="AF153" s="817"/>
      <c r="AG153" s="1138" t="s">
        <v>3287</v>
      </c>
      <c r="AH153" s="1138" t="s">
        <v>3287</v>
      </c>
      <c r="AI153" s="769"/>
      <c r="AJ153" s="769" t="str">
        <f t="shared" si="20"/>
        <v>M2</v>
      </c>
      <c r="AK153" s="1156"/>
      <c r="AL153" s="88" t="str">
        <f>IF(AND(ISTEXT($E153),ISTEXT($B153)),"산출기준 &gt;&gt;  "&amp;_xlfn.XLOOKUP($E153,산출기준!$D:$D,산출기준!$E:$E,"매칭실패"),"")</f>
        <v/>
      </c>
    </row>
    <row r="154" spans="1:38" ht="35.1" customHeight="1" outlineLevel="1">
      <c r="B154" s="772"/>
      <c r="C154" s="772"/>
      <c r="D154" s="760"/>
      <c r="E154" s="773"/>
      <c r="F154" s="1086" t="s">
        <v>3190</v>
      </c>
      <c r="G154" s="759" t="str">
        <f t="shared" si="18"/>
        <v xml:space="preserve">Excavation | Soil, Mech. |  | </v>
      </c>
      <c r="H154" s="816" t="s">
        <v>3191</v>
      </c>
      <c r="I154" s="765" t="str">
        <f t="shared" si="19"/>
        <v>A01ZZ001-00012</v>
      </c>
      <c r="J154" s="1081"/>
      <c r="K154" s="1081" t="str">
        <f>IFERROR(VLOOKUP($I154,'WM-AR'!$I$7:$AS$3267,34,FALSE),"")</f>
        <v>M3</v>
      </c>
      <c r="L154" s="1081" t="str">
        <f>IFERROR(VLOOKUP($I154,'WM-AR'!$I$7:$AS$3267,4,FALSE),"")</f>
        <v>Earth Work</v>
      </c>
      <c r="M154" s="1081" t="str">
        <f>IFERROR(VLOOKUP($I154,'WM-AR'!$I$7:$AS$3267,6,FALSE),"")</f>
        <v>-</v>
      </c>
      <c r="N154" s="1081" t="str">
        <f>IFERROR(VLOOKUP($I154,'WM-AR'!$I$7:$AS$3267,8,FALSE),"")</f>
        <v>Excavation</v>
      </c>
      <c r="O154" s="1081" t="str">
        <f>IFERROR(VLOOKUP($I154,'WM-AR'!$I$7:$AS$3267,10,FALSE),"")</f>
        <v>Soil, Mech.</v>
      </c>
      <c r="P154" s="1081">
        <f>IFERROR(VLOOKUP($I154,'WM-AR'!$I$7:$AS$3267,12,FALSE),"")</f>
        <v>0</v>
      </c>
      <c r="Q154" s="1081">
        <f>IFERROR(VLOOKUP($I154,'WM-AR'!$I$7:$AS$3267,14,FALSE),"")</f>
        <v>0</v>
      </c>
      <c r="R154" s="1081">
        <f>IFERROR(VLOOKUP($I154,'WM-AR'!$I$7:$AS$3267,16,FALSE),"")</f>
        <v>0</v>
      </c>
      <c r="S154" s="1081">
        <f>IFERROR(VLOOKUP($I154,'WM-AR'!$I$7:$AS$3267,18,FALSE),"")</f>
        <v>0</v>
      </c>
      <c r="T154" s="1081" t="str">
        <f>IFERROR(VLOOKUP($I154,'WM-AR'!$I$7:$AS$3267,20,FALSE),"")</f>
        <v/>
      </c>
      <c r="U154" s="1081" t="str">
        <f>IFERROR(VLOOKUP($I154,'WM-AR'!$I$7:$AS$3267,22,FALSE),"")</f>
        <v>Manual Excavation Above GWL</v>
      </c>
      <c r="V154" s="1081" t="str">
        <f>IFERROR(VLOOKUP($I154,'WM-AR'!$I$7:$AS$3267,24,FALSE),"")</f>
        <v/>
      </c>
      <c r="W154" s="1081">
        <f>IFERROR(VLOOKUP($I154,'WM-AR'!$I$7:$AS$3267,25,FALSE),"")</f>
        <v>0</v>
      </c>
      <c r="X154" s="1081" t="str">
        <f>IFERROR(VLOOKUP($I154,'WM-AR'!$I$7:$AS$3267,26,FALSE),"")</f>
        <v/>
      </c>
      <c r="Y154" s="1081">
        <f>IFERROR(VLOOKUP($I154,'WM-AR'!$I$7:$AS$3267,27,FALSE),"")</f>
        <v>0</v>
      </c>
      <c r="Z154" s="1081">
        <f>IFERROR(VLOOKUP($I154,'WM-AR'!$I$7:$AS$3267,28,FALSE),"")</f>
        <v>0</v>
      </c>
      <c r="AA154" s="1081">
        <f>IFERROR(VLOOKUP($I154,'WM-AR'!$I$7:$AS$3267,29,FALSE),"")</f>
        <v>0</v>
      </c>
      <c r="AB154" s="1081">
        <f>IFERROR(VLOOKUP($I154,'WM-AR'!$I$7:$AS$3267,30,FALSE),"")</f>
        <v>0</v>
      </c>
      <c r="AC154" s="1081">
        <f>IFERROR(VLOOKUP($I154,'WM-AR'!$I$7:$AS$3267,31,FALSE),"")</f>
        <v>0</v>
      </c>
      <c r="AD154" s="1081">
        <f>IFERROR(VLOOKUP($I154,'WM-AR'!$I$7:$AS$3267,32,FALSE),"")</f>
        <v>0</v>
      </c>
      <c r="AE154" s="1081" t="str">
        <f>IFERROR(VLOOKUP($I154,'WM-AR'!$I$7:$AS$3267,33,FALSE),"")</f>
        <v/>
      </c>
      <c r="AF154" s="817" t="s">
        <v>3192</v>
      </c>
      <c r="AG154" s="1082" t="s">
        <v>1797</v>
      </c>
      <c r="AH154" s="1082" t="s">
        <v>1797</v>
      </c>
      <c r="AI154" s="769"/>
      <c r="AJ154" s="769" t="str">
        <f t="shared" si="20"/>
        <v>M3</v>
      </c>
      <c r="AK154" s="816" t="s">
        <v>3193</v>
      </c>
      <c r="AL154" s="88" t="str">
        <f>IF(AND(ISTEXT($E154),ISTEXT($B154)),"산출기준 &gt;&gt;  "&amp;_xlfn.XLOOKUP($E154,산출기준!$D:$D,산출기준!$E:$E,"매칭실패"),"")</f>
        <v/>
      </c>
    </row>
    <row r="155" spans="1:38" ht="35.1" customHeight="1" outlineLevel="1">
      <c r="B155" s="772"/>
      <c r="C155" s="772"/>
      <c r="D155" s="760"/>
      <c r="E155" s="773"/>
      <c r="F155" s="1086" t="s">
        <v>3190</v>
      </c>
      <c r="G155" s="759" t="str">
        <f t="shared" si="18"/>
        <v xml:space="preserve">Excavation | Soil, Mech. |  | </v>
      </c>
      <c r="H155" s="816" t="s">
        <v>3194</v>
      </c>
      <c r="I155" s="765" t="str">
        <f t="shared" si="19"/>
        <v>A01ZZ001-00013</v>
      </c>
      <c r="J155" s="1081"/>
      <c r="K155" s="1081" t="str">
        <f>IFERROR(VLOOKUP($I155,'WM-AR'!$I$7:$AS$3267,34,FALSE),"")</f>
        <v>M3</v>
      </c>
      <c r="L155" s="1081" t="str">
        <f>IFERROR(VLOOKUP($I155,'WM-AR'!$I$7:$AS$3267,4,FALSE),"")</f>
        <v>Earth Work</v>
      </c>
      <c r="M155" s="1081" t="str">
        <f>IFERROR(VLOOKUP($I155,'WM-AR'!$I$7:$AS$3267,6,FALSE),"")</f>
        <v>-</v>
      </c>
      <c r="N155" s="1081" t="str">
        <f>IFERROR(VLOOKUP($I155,'WM-AR'!$I$7:$AS$3267,8,FALSE),"")</f>
        <v>Excavation</v>
      </c>
      <c r="O155" s="1081" t="str">
        <f>IFERROR(VLOOKUP($I155,'WM-AR'!$I$7:$AS$3267,10,FALSE),"")</f>
        <v>Soil, Mech.</v>
      </c>
      <c r="P155" s="1081">
        <f>IFERROR(VLOOKUP($I155,'WM-AR'!$I$7:$AS$3267,12,FALSE),"")</f>
        <v>0</v>
      </c>
      <c r="Q155" s="1081">
        <f>IFERROR(VLOOKUP($I155,'WM-AR'!$I$7:$AS$3267,14,FALSE),"")</f>
        <v>0</v>
      </c>
      <c r="R155" s="1081">
        <f>IFERROR(VLOOKUP($I155,'WM-AR'!$I$7:$AS$3267,16,FALSE),"")</f>
        <v>0</v>
      </c>
      <c r="S155" s="1081">
        <f>IFERROR(VLOOKUP($I155,'WM-AR'!$I$7:$AS$3267,18,FALSE),"")</f>
        <v>0</v>
      </c>
      <c r="T155" s="1081" t="str">
        <f>IFERROR(VLOOKUP($I155,'WM-AR'!$I$7:$AS$3267,20,FALSE),"")</f>
        <v/>
      </c>
      <c r="U155" s="1081" t="str">
        <f>IFERROR(VLOOKUP($I155,'WM-AR'!$I$7:$AS$3267,22,FALSE),"")</f>
        <v>Manual Excavation Below GWL</v>
      </c>
      <c r="V155" s="1081" t="str">
        <f>IFERROR(VLOOKUP($I155,'WM-AR'!$I$7:$AS$3267,24,FALSE),"")</f>
        <v/>
      </c>
      <c r="W155" s="1081">
        <f>IFERROR(VLOOKUP($I155,'WM-AR'!$I$7:$AS$3267,25,FALSE),"")</f>
        <v>0</v>
      </c>
      <c r="X155" s="1081" t="str">
        <f>IFERROR(VLOOKUP($I155,'WM-AR'!$I$7:$AS$3267,26,FALSE),"")</f>
        <v/>
      </c>
      <c r="Y155" s="1081">
        <f>IFERROR(VLOOKUP($I155,'WM-AR'!$I$7:$AS$3267,27,FALSE),"")</f>
        <v>0</v>
      </c>
      <c r="Z155" s="1081">
        <f>IFERROR(VLOOKUP($I155,'WM-AR'!$I$7:$AS$3267,28,FALSE),"")</f>
        <v>0</v>
      </c>
      <c r="AA155" s="1081">
        <f>IFERROR(VLOOKUP($I155,'WM-AR'!$I$7:$AS$3267,29,FALSE),"")</f>
        <v>0</v>
      </c>
      <c r="AB155" s="1081">
        <f>IFERROR(VLOOKUP($I155,'WM-AR'!$I$7:$AS$3267,30,FALSE),"")</f>
        <v>0</v>
      </c>
      <c r="AC155" s="1081">
        <f>IFERROR(VLOOKUP($I155,'WM-AR'!$I$7:$AS$3267,31,FALSE),"")</f>
        <v>0</v>
      </c>
      <c r="AD155" s="1081">
        <f>IFERROR(VLOOKUP($I155,'WM-AR'!$I$7:$AS$3267,32,FALSE),"")</f>
        <v>0</v>
      </c>
      <c r="AE155" s="1081" t="str">
        <f>IFERROR(VLOOKUP($I155,'WM-AR'!$I$7:$AS$3267,33,FALSE),"")</f>
        <v/>
      </c>
      <c r="AF155" s="817" t="s">
        <v>3195</v>
      </c>
      <c r="AG155" s="1082" t="s">
        <v>1797</v>
      </c>
      <c r="AH155" s="1082" t="s">
        <v>1797</v>
      </c>
      <c r="AI155" s="769"/>
      <c r="AJ155" s="769" t="str">
        <f t="shared" si="20"/>
        <v>M3</v>
      </c>
      <c r="AK155" s="816" t="s">
        <v>3193</v>
      </c>
      <c r="AL155" s="88" t="str">
        <f>IF(AND(ISTEXT($E155),ISTEXT($B155)),"산출기준 &gt;&gt;  "&amp;_xlfn.XLOOKUP($E155,산출기준!$D:$D,산출기준!$E:$E,"매칭실패"),"")</f>
        <v/>
      </c>
    </row>
    <row r="156" spans="1:38" ht="35.1" customHeight="1" outlineLevel="1">
      <c r="B156" s="772"/>
      <c r="C156" s="772"/>
      <c r="D156" s="760"/>
      <c r="E156" s="773"/>
      <c r="F156" s="1086" t="s">
        <v>3196</v>
      </c>
      <c r="G156" s="759" t="str">
        <f t="shared" si="18"/>
        <v xml:space="preserve">Backfill | Re-use, Soil |  | </v>
      </c>
      <c r="H156" s="816" t="s">
        <v>3197</v>
      </c>
      <c r="I156" s="765" t="str">
        <f t="shared" si="19"/>
        <v>A01ZZ003-00001</v>
      </c>
      <c r="J156" s="1081"/>
      <c r="K156" s="1081" t="str">
        <f>IFERROR(VLOOKUP($I156,'WM-AR'!$I$7:$AS$3267,34,FALSE),"")</f>
        <v>M3</v>
      </c>
      <c r="L156" s="1081" t="str">
        <f>IFERROR(VLOOKUP($I156,'WM-AR'!$I$7:$AS$3267,4,FALSE),"")</f>
        <v>Earth Work</v>
      </c>
      <c r="M156" s="1081" t="str">
        <f>IFERROR(VLOOKUP($I156,'WM-AR'!$I$7:$AS$3267,6,FALSE),"")</f>
        <v>-</v>
      </c>
      <c r="N156" s="1081" t="str">
        <f>IFERROR(VLOOKUP($I156,'WM-AR'!$I$7:$AS$3267,8,FALSE),"")</f>
        <v>Backfill</v>
      </c>
      <c r="O156" s="1081" t="str">
        <f>IFERROR(VLOOKUP($I156,'WM-AR'!$I$7:$AS$3267,10,FALSE),"")</f>
        <v>Re-use, Soil</v>
      </c>
      <c r="P156" s="1081">
        <f>IFERROR(VLOOKUP($I156,'WM-AR'!$I$7:$AS$3267,12,FALSE),"")</f>
        <v>0</v>
      </c>
      <c r="Q156" s="1081">
        <f>IFERROR(VLOOKUP($I156,'WM-AR'!$I$7:$AS$3267,14,FALSE),"")</f>
        <v>0</v>
      </c>
      <c r="R156" s="1081">
        <f>IFERROR(VLOOKUP($I156,'WM-AR'!$I$7:$AS$3267,16,FALSE),"")</f>
        <v>0</v>
      </c>
      <c r="S156" s="1081">
        <f>IFERROR(VLOOKUP($I156,'WM-AR'!$I$7:$AS$3267,18,FALSE),"")</f>
        <v>0</v>
      </c>
      <c r="T156" s="1081" t="str">
        <f>IFERROR(VLOOKUP($I156,'WM-AR'!$I$7:$AS$3267,20,FALSE),"")</f>
        <v/>
      </c>
      <c r="U156" s="1081">
        <f>IFERROR(VLOOKUP($I156,'WM-AR'!$I$7:$AS$3267,22,FALSE),"")</f>
        <v>0</v>
      </c>
      <c r="V156" s="1081" t="str">
        <f>IFERROR(VLOOKUP($I156,'WM-AR'!$I$7:$AS$3267,24,FALSE),"")</f>
        <v/>
      </c>
      <c r="W156" s="1081">
        <f>IFERROR(VLOOKUP($I156,'WM-AR'!$I$7:$AS$3267,25,FALSE),"")</f>
        <v>0</v>
      </c>
      <c r="X156" s="1081" t="str">
        <f>IFERROR(VLOOKUP($I156,'WM-AR'!$I$7:$AS$3267,26,FALSE),"")</f>
        <v/>
      </c>
      <c r="Y156" s="1081">
        <f>IFERROR(VLOOKUP($I156,'WM-AR'!$I$7:$AS$3267,27,FALSE),"")</f>
        <v>0</v>
      </c>
      <c r="Z156" s="1081">
        <f>IFERROR(VLOOKUP($I156,'WM-AR'!$I$7:$AS$3267,28,FALSE),"")</f>
        <v>0</v>
      </c>
      <c r="AA156" s="1081">
        <f>IFERROR(VLOOKUP($I156,'WM-AR'!$I$7:$AS$3267,29,FALSE),"")</f>
        <v>0</v>
      </c>
      <c r="AB156" s="1081" t="str">
        <f>IFERROR(VLOOKUP($I156,'WM-AR'!$I$7:$AS$3267,30,FALSE),"")</f>
        <v>Compaction=(  )%</v>
      </c>
      <c r="AC156" s="1081">
        <f>IFERROR(VLOOKUP($I156,'WM-AR'!$I$7:$AS$3267,31,FALSE),"")</f>
        <v>0</v>
      </c>
      <c r="AD156" s="1081">
        <f>IFERROR(VLOOKUP($I156,'WM-AR'!$I$7:$AS$3267,32,FALSE),"")</f>
        <v>0</v>
      </c>
      <c r="AE156" s="1081" t="str">
        <f>IFERROR(VLOOKUP($I156,'WM-AR'!$I$7:$AS$3267,33,FALSE),"")</f>
        <v/>
      </c>
      <c r="AF156" s="817" t="s">
        <v>3198</v>
      </c>
      <c r="AG156" s="1082" t="s">
        <v>1800</v>
      </c>
      <c r="AH156" s="1082" t="s">
        <v>1800</v>
      </c>
      <c r="AI156" s="769"/>
      <c r="AJ156" s="769" t="str">
        <f t="shared" si="20"/>
        <v>M3</v>
      </c>
      <c r="AK156" s="816" t="s">
        <v>3193</v>
      </c>
      <c r="AL156" s="88" t="str">
        <f>IF(AND(ISTEXT($E156),ISTEXT($B156)),"산출기준 &gt;&gt;  "&amp;_xlfn.XLOOKUP($E156,산출기준!$D:$D,산출기준!$E:$E,"매칭실패"),"")</f>
        <v/>
      </c>
    </row>
    <row r="157" spans="1:38" ht="35.1" customHeight="1" outlineLevel="1">
      <c r="B157" s="772"/>
      <c r="C157" s="772"/>
      <c r="D157" s="760"/>
      <c r="E157" s="773"/>
      <c r="F157" s="1086" t="s">
        <v>3199</v>
      </c>
      <c r="G157" s="759" t="str">
        <f t="shared" si="18"/>
        <v xml:space="preserve">Disposal | Soil |  | </v>
      </c>
      <c r="H157" s="816" t="s">
        <v>3200</v>
      </c>
      <c r="I157" s="765" t="str">
        <f t="shared" si="19"/>
        <v>A01ZZ004-00001</v>
      </c>
      <c r="J157" s="1081"/>
      <c r="K157" s="1081" t="str">
        <f>IFERROR(VLOOKUP($I157,'WM-AR'!$I$7:$AS$3267,34,FALSE),"")</f>
        <v>M3</v>
      </c>
      <c r="L157" s="1081" t="str">
        <f>IFERROR(VLOOKUP($I157,'WM-AR'!$I$7:$AS$3267,4,FALSE),"")</f>
        <v>Earth Work</v>
      </c>
      <c r="M157" s="1081" t="str">
        <f>IFERROR(VLOOKUP($I157,'WM-AR'!$I$7:$AS$3267,6,FALSE),"")</f>
        <v>-</v>
      </c>
      <c r="N157" s="1081" t="str">
        <f>IFERROR(VLOOKUP($I157,'WM-AR'!$I$7:$AS$3267,8,FALSE),"")</f>
        <v>Disposal</v>
      </c>
      <c r="O157" s="1081" t="str">
        <f>IFERROR(VLOOKUP($I157,'WM-AR'!$I$7:$AS$3267,10,FALSE),"")</f>
        <v>Soil</v>
      </c>
      <c r="P157" s="1081">
        <f>IFERROR(VLOOKUP($I157,'WM-AR'!$I$7:$AS$3267,12,FALSE),"")</f>
        <v>0</v>
      </c>
      <c r="Q157" s="1081">
        <f>IFERROR(VLOOKUP($I157,'WM-AR'!$I$7:$AS$3267,14,FALSE),"")</f>
        <v>0</v>
      </c>
      <c r="R157" s="1081">
        <f>IFERROR(VLOOKUP($I157,'WM-AR'!$I$7:$AS$3267,16,FALSE),"")</f>
        <v>0</v>
      </c>
      <c r="S157" s="1081">
        <f>IFERROR(VLOOKUP($I157,'WM-AR'!$I$7:$AS$3267,18,FALSE),"")</f>
        <v>0</v>
      </c>
      <c r="T157" s="1081" t="str">
        <f>IFERROR(VLOOKUP($I157,'WM-AR'!$I$7:$AS$3267,20,FALSE),"")</f>
        <v/>
      </c>
      <c r="U157" s="1081">
        <f>IFERROR(VLOOKUP($I157,'WM-AR'!$I$7:$AS$3267,22,FALSE),"")</f>
        <v>0</v>
      </c>
      <c r="V157" s="1081" t="str">
        <f>IFERROR(VLOOKUP($I157,'WM-AR'!$I$7:$AS$3267,24,FALSE),"")</f>
        <v/>
      </c>
      <c r="W157" s="1081">
        <f>IFERROR(VLOOKUP($I157,'WM-AR'!$I$7:$AS$3267,25,FALSE),"")</f>
        <v>0</v>
      </c>
      <c r="X157" s="1081" t="str">
        <f>IFERROR(VLOOKUP($I157,'WM-AR'!$I$7:$AS$3267,26,FALSE),"")</f>
        <v/>
      </c>
      <c r="Y157" s="1081">
        <f>IFERROR(VLOOKUP($I157,'WM-AR'!$I$7:$AS$3267,27,FALSE),"")</f>
        <v>0</v>
      </c>
      <c r="Z157" s="1081" t="str">
        <f>IFERROR(VLOOKUP($I157,'WM-AR'!$I$7:$AS$3267,28,FALSE),"")</f>
        <v>Disposal Distance=Appx. (  )km from Site</v>
      </c>
      <c r="AA157" s="1081">
        <f>IFERROR(VLOOKUP($I157,'WM-AR'!$I$7:$AS$3267,29,FALSE),"")</f>
        <v>0</v>
      </c>
      <c r="AB157" s="1081">
        <f>IFERROR(VLOOKUP($I157,'WM-AR'!$I$7:$AS$3267,30,FALSE),"")</f>
        <v>0</v>
      </c>
      <c r="AC157" s="1081">
        <f>IFERROR(VLOOKUP($I157,'WM-AR'!$I$7:$AS$3267,31,FALSE),"")</f>
        <v>0</v>
      </c>
      <c r="AD157" s="1081">
        <f>IFERROR(VLOOKUP($I157,'WM-AR'!$I$7:$AS$3267,32,FALSE),"")</f>
        <v>0</v>
      </c>
      <c r="AE157" s="1081" t="str">
        <f>IFERROR(VLOOKUP($I157,'WM-AR'!$I$7:$AS$3267,33,FALSE),"")</f>
        <v/>
      </c>
      <c r="AF157" s="817" t="s">
        <v>3201</v>
      </c>
      <c r="AG157" s="1082" t="s">
        <v>1801</v>
      </c>
      <c r="AH157" s="1082" t="s">
        <v>1801</v>
      </c>
      <c r="AI157" s="769"/>
      <c r="AJ157" s="769" t="str">
        <f t="shared" si="20"/>
        <v>M3</v>
      </c>
      <c r="AK157" s="816" t="s">
        <v>3193</v>
      </c>
      <c r="AL157" s="88" t="str">
        <f>IF(AND(ISTEXT($E157),ISTEXT($B157)),"산출기준 &gt;&gt;  "&amp;_xlfn.XLOOKUP($E157,산출기준!$D:$D,산출기준!$E:$E,"매칭실패"),"")</f>
        <v/>
      </c>
    </row>
    <row r="158" spans="1:38" s="85" customFormat="1" ht="35.1" customHeight="1" outlineLevel="1">
      <c r="A158" s="1087"/>
      <c r="B158" s="1088"/>
      <c r="C158" s="1088"/>
      <c r="D158" s="1089"/>
      <c r="E158" s="1090"/>
      <c r="F158" s="1091" t="s">
        <v>3202</v>
      </c>
      <c r="G158" s="1092" t="str">
        <f t="shared" si="18"/>
        <v xml:space="preserve">Lean Concrete (including Form work) |  | 10MPa ≤ F'c (Cylinder Strength) &lt; 15MPa | </v>
      </c>
      <c r="H158" s="1093" t="s">
        <v>3203</v>
      </c>
      <c r="I158" s="1081" t="str">
        <f t="shared" si="19"/>
        <v>A03AD034-00013</v>
      </c>
      <c r="J158" s="1081"/>
      <c r="K158" s="1081" t="str">
        <f>IFERROR(VLOOKUP($I158,'WM-AR'!$I$7:$AS$3267,34,FALSE),"")</f>
        <v>M3</v>
      </c>
      <c r="L158" s="1081" t="str">
        <f>IFERROR(VLOOKUP($I158,'WM-AR'!$I$7:$AS$3267,4,FALSE),"")</f>
        <v>Concrete Work</v>
      </c>
      <c r="M158" s="1081" t="str">
        <f>IFERROR(VLOOKUP($I158,'WM-AR'!$I$7:$AS$3267,6,FALSE),"")</f>
        <v>Substructure Work</v>
      </c>
      <c r="N158" s="1081" t="str">
        <f>IFERROR(VLOOKUP($I158,'WM-AR'!$I$7:$AS$3267,8,FALSE),"")</f>
        <v>Lean Concrete (including Form work)</v>
      </c>
      <c r="O158" s="1081">
        <f>IFERROR(VLOOKUP($I158,'WM-AR'!$I$7:$AS$3267,10,FALSE),"")</f>
        <v>0</v>
      </c>
      <c r="P158" s="1081" t="str">
        <f>IFERROR(VLOOKUP($I158,'WM-AR'!$I$7:$AS$3267,12,FALSE),"")</f>
        <v>Cement Type-1</v>
      </c>
      <c r="Q158" s="1081" t="str">
        <f>IFERROR(VLOOKUP($I158,'WM-AR'!$I$7:$AS$3267,14,FALSE),"")</f>
        <v>10MPa ≤ F'c (Cylinder Strength) &lt; 15MPa</v>
      </c>
      <c r="R158" s="1081">
        <f>IFERROR(VLOOKUP($I158,'WM-AR'!$I$7:$AS$3267,16,FALSE),"")</f>
        <v>0</v>
      </c>
      <c r="S158" s="1081">
        <f>IFERROR(VLOOKUP($I158,'WM-AR'!$I$7:$AS$3267,18,FALSE),"")</f>
        <v>0</v>
      </c>
      <c r="T158" s="1081">
        <f>IFERROR(VLOOKUP($I158,'WM-AR'!$I$7:$AS$3267,20,FALSE),"")</f>
        <v>0</v>
      </c>
      <c r="U158" s="1081">
        <f>IFERROR(VLOOKUP($I158,'WM-AR'!$I$7:$AS$3267,22,FALSE),"")</f>
        <v>0</v>
      </c>
      <c r="V158" s="1081">
        <f>IFERROR(VLOOKUP($I158,'WM-AR'!$I$7:$AS$3267,24,FALSE),"")</f>
        <v>0</v>
      </c>
      <c r="W158" s="1081">
        <f>IFERROR(VLOOKUP($I158,'WM-AR'!$I$7:$AS$3267,25,FALSE),"")</f>
        <v>0</v>
      </c>
      <c r="X158" s="1081" t="str">
        <f>IFERROR(VLOOKUP($I158,'WM-AR'!$I$7:$AS$3267,26,FALSE),"")</f>
        <v/>
      </c>
      <c r="Y158" s="1081">
        <f>IFERROR(VLOOKUP($I158,'WM-AR'!$I$7:$AS$3267,27,FALSE),"")</f>
        <v>0</v>
      </c>
      <c r="Z158" s="1081">
        <f>IFERROR(VLOOKUP($I158,'WM-AR'!$I$7:$AS$3267,28,FALSE),"")</f>
        <v>0</v>
      </c>
      <c r="AA158" s="1081">
        <f>IFERROR(VLOOKUP($I158,'WM-AR'!$I$7:$AS$3267,29,FALSE),"")</f>
        <v>0</v>
      </c>
      <c r="AB158" s="1081">
        <f>IFERROR(VLOOKUP($I158,'WM-AR'!$I$7:$AS$3267,30,FALSE),"")</f>
        <v>0</v>
      </c>
      <c r="AC158" s="1081">
        <f>IFERROR(VLOOKUP($I158,'WM-AR'!$I$7:$AS$3267,31,FALSE),"")</f>
        <v>0</v>
      </c>
      <c r="AD158" s="1081">
        <f>IFERROR(VLOOKUP($I158,'WM-AR'!$I$7:$AS$3267,32,FALSE),"")</f>
        <v>0</v>
      </c>
      <c r="AE158" s="1081" t="str">
        <f>IFERROR(VLOOKUP($I158,'WM-AR'!$I$7:$AS$3267,33,FALSE),"")</f>
        <v/>
      </c>
      <c r="AF158" s="1094" t="s">
        <v>3201</v>
      </c>
      <c r="AG158" s="1095" t="s">
        <v>3204</v>
      </c>
      <c r="AH158" s="1096" t="s">
        <v>3205</v>
      </c>
      <c r="AI158" s="1097"/>
      <c r="AJ158" s="1097" t="str">
        <f t="shared" si="20"/>
        <v>M3</v>
      </c>
      <c r="AK158" s="904" t="s">
        <v>3206</v>
      </c>
      <c r="AL158" s="919"/>
    </row>
    <row r="159" spans="1:38" s="85" customFormat="1" ht="35.1" customHeight="1" outlineLevel="1">
      <c r="A159" s="1087"/>
      <c r="B159" s="1088"/>
      <c r="C159" s="1098"/>
      <c r="D159" s="1089"/>
      <c r="E159" s="1098"/>
      <c r="F159" s="1091" t="s">
        <v>2854</v>
      </c>
      <c r="G159" s="1092" t="str">
        <f t="shared" si="18"/>
        <v xml:space="preserve">PE Sheet (Vapor Barrier) |  |  | </v>
      </c>
      <c r="H159" s="1093" t="s">
        <v>3207</v>
      </c>
      <c r="I159" s="1081" t="str">
        <f t="shared" si="19"/>
        <v>A01ZZ012-00002</v>
      </c>
      <c r="J159" s="766"/>
      <c r="K159" s="766" t="str">
        <f>IFERROR(VLOOKUP($I159,'WM-AR'!$I$7:$AS$3267,34,FALSE),"")</f>
        <v>M2</v>
      </c>
      <c r="L159" s="766" t="str">
        <f>IFERROR(VLOOKUP($I159,'WM-AR'!$I$7:$AS$3267,4,FALSE),"")</f>
        <v>Earth Work</v>
      </c>
      <c r="M159" s="766" t="str">
        <f>IFERROR(VLOOKUP($I159,'WM-AR'!$I$7:$AS$3267,6,FALSE),"")</f>
        <v>-</v>
      </c>
      <c r="N159" s="766" t="str">
        <f>IFERROR(VLOOKUP($I159,'WM-AR'!$I$7:$AS$3267,8,FALSE),"")</f>
        <v>PE Sheet (Vapor Barrier)</v>
      </c>
      <c r="O159" s="766">
        <f>IFERROR(VLOOKUP($I159,'WM-AR'!$I$7:$AS$3267,10,FALSE),"")</f>
        <v>0</v>
      </c>
      <c r="P159" s="766">
        <f>IFERROR(VLOOKUP($I159,'WM-AR'!$I$7:$AS$3267,12,FALSE),"")</f>
        <v>0</v>
      </c>
      <c r="Q159" s="766">
        <f>IFERROR(VLOOKUP($I159,'WM-AR'!$I$7:$AS$3267,14,FALSE),"")</f>
        <v>0</v>
      </c>
      <c r="R159" s="766">
        <f>IFERROR(VLOOKUP($I159,'WM-AR'!$I$7:$AS$3267,16,FALSE),"")</f>
        <v>0</v>
      </c>
      <c r="S159" s="766">
        <f>IFERROR(VLOOKUP($I159,'WM-AR'!$I$7:$AS$3267,18,FALSE),"")</f>
        <v>0</v>
      </c>
      <c r="T159" s="766" t="str">
        <f>IFERROR(VLOOKUP($I159,'WM-AR'!$I$7:$AS$3267,20,FALSE),"")</f>
        <v/>
      </c>
      <c r="U159" s="766">
        <f>IFERROR(VLOOKUP($I159,'WM-AR'!$I$7:$AS$3267,22,FALSE),"")</f>
        <v>0</v>
      </c>
      <c r="V159" s="766" t="str">
        <f>IFERROR(VLOOKUP($I159,'WM-AR'!$I$7:$AS$3267,24,FALSE),"")</f>
        <v>THK ≤ 0.25mm (or 0.01 inch)</v>
      </c>
      <c r="W159" s="766">
        <f>IFERROR(VLOOKUP($I159,'WM-AR'!$I$7:$AS$3267,25,FALSE),"")</f>
        <v>0</v>
      </c>
      <c r="X159" s="766" t="str">
        <f>IFERROR(VLOOKUP($I159,'WM-AR'!$I$7:$AS$3267,26,FALSE),"")</f>
        <v>THK=(  )mm</v>
      </c>
      <c r="Y159" s="766">
        <f>IFERROR(VLOOKUP($I159,'WM-AR'!$I$7:$AS$3267,27,FALSE),"")</f>
        <v>0</v>
      </c>
      <c r="Z159" s="766">
        <f>IFERROR(VLOOKUP($I159,'WM-AR'!$I$7:$AS$3267,28,FALSE),"")</f>
        <v>0</v>
      </c>
      <c r="AA159" s="766">
        <f>IFERROR(VLOOKUP($I159,'WM-AR'!$I$7:$AS$3267,29,FALSE),"")</f>
        <v>0</v>
      </c>
      <c r="AB159" s="766">
        <f>IFERROR(VLOOKUP($I159,'WM-AR'!$I$7:$AS$3267,30,FALSE),"")</f>
        <v>0</v>
      </c>
      <c r="AC159" s="766">
        <f>IFERROR(VLOOKUP($I159,'WM-AR'!$I$7:$AS$3267,31,FALSE),"")</f>
        <v>0</v>
      </c>
      <c r="AD159" s="766">
        <f>IFERROR(VLOOKUP($I159,'WM-AR'!$I$7:$AS$3267,32,FALSE),"")</f>
        <v>0</v>
      </c>
      <c r="AE159" s="766" t="str">
        <f>IFERROR(VLOOKUP($I159,'WM-AR'!$I$7:$AS$3267,33,FALSE),"")</f>
        <v/>
      </c>
      <c r="AF159" s="1094" t="s">
        <v>3208</v>
      </c>
      <c r="AG159" s="1095" t="s">
        <v>1803</v>
      </c>
      <c r="AH159" s="1096" t="s">
        <v>3205</v>
      </c>
      <c r="AI159" s="1097"/>
      <c r="AJ159" s="1097" t="str">
        <f t="shared" si="20"/>
        <v>M2</v>
      </c>
      <c r="AK159" s="904" t="s">
        <v>3206</v>
      </c>
      <c r="AL159" s="85" t="str">
        <f>IF(AND(ISTEXT($E159),ISTEXT($B159)),"산출기준 &gt;&gt;  "&amp;_xlfn.XLOOKUP($E159,산출기준!$D:$D,산출기준!$E:$E,"매칭실패"),"")</f>
        <v/>
      </c>
    </row>
    <row r="160" spans="1:38" s="85" customFormat="1" ht="35.1" customHeight="1" outlineLevel="1">
      <c r="A160" s="1087"/>
      <c r="B160" s="1088"/>
      <c r="C160" s="1090"/>
      <c r="D160" s="1089"/>
      <c r="E160" s="1090"/>
      <c r="F160" s="1091" t="s">
        <v>3209</v>
      </c>
      <c r="G160" s="1092" t="str">
        <f t="shared" si="18"/>
        <v xml:space="preserve">Base Course |  |  | </v>
      </c>
      <c r="H160" s="1093" t="s">
        <v>3210</v>
      </c>
      <c r="I160" s="1081" t="str">
        <f t="shared" si="19"/>
        <v>A01ZZ005-00001</v>
      </c>
      <c r="J160" s="766"/>
      <c r="K160" s="766" t="str">
        <f>IFERROR(VLOOKUP($I160,'WM-AR'!$I$7:$AS$3267,34,FALSE),"")</f>
        <v>M2</v>
      </c>
      <c r="L160" s="766" t="str">
        <f>IFERROR(VLOOKUP($I160,'WM-AR'!$I$7:$AS$3267,4,FALSE),"")</f>
        <v>Earth Work</v>
      </c>
      <c r="M160" s="766" t="str">
        <f>IFERROR(VLOOKUP($I160,'WM-AR'!$I$7:$AS$3267,6,FALSE),"")</f>
        <v>-</v>
      </c>
      <c r="N160" s="766" t="str">
        <f>IFERROR(VLOOKUP($I160,'WM-AR'!$I$7:$AS$3267,8,FALSE),"")</f>
        <v>Base Course</v>
      </c>
      <c r="O160" s="766">
        <f>IFERROR(VLOOKUP($I160,'WM-AR'!$I$7:$AS$3267,10,FALSE),"")</f>
        <v>0</v>
      </c>
      <c r="P160" s="766">
        <f>IFERROR(VLOOKUP($I160,'WM-AR'!$I$7:$AS$3267,12,FALSE),"")</f>
        <v>0</v>
      </c>
      <c r="Q160" s="766">
        <f>IFERROR(VLOOKUP($I160,'WM-AR'!$I$7:$AS$3267,14,FALSE),"")</f>
        <v>0</v>
      </c>
      <c r="R160" s="766">
        <f>IFERROR(VLOOKUP($I160,'WM-AR'!$I$7:$AS$3267,16,FALSE),"")</f>
        <v>0</v>
      </c>
      <c r="S160" s="766">
        <f>IFERROR(VLOOKUP($I160,'WM-AR'!$I$7:$AS$3267,18,FALSE),"")</f>
        <v>0</v>
      </c>
      <c r="T160" s="766">
        <f>IFERROR(VLOOKUP($I160,'WM-AR'!$I$7:$AS$3267,20,FALSE),"")</f>
        <v>0</v>
      </c>
      <c r="U160" s="766">
        <f>IFERROR(VLOOKUP($I160,'WM-AR'!$I$7:$AS$3267,22,FALSE),"")</f>
        <v>0</v>
      </c>
      <c r="V160" s="766" t="str">
        <f>IFERROR(VLOOKUP($I160,'WM-AR'!$I$7:$AS$3267,24,FALSE),"")</f>
        <v>THK≤150mm</v>
      </c>
      <c r="W160" s="766">
        <f>IFERROR(VLOOKUP($I160,'WM-AR'!$I$7:$AS$3267,25,FALSE),"")</f>
        <v>0</v>
      </c>
      <c r="X160" s="766" t="str">
        <f>IFERROR(VLOOKUP($I160,'WM-AR'!$I$7:$AS$3267,26,FALSE),"")</f>
        <v>THK=(  )mm</v>
      </c>
      <c r="Y160" s="766">
        <f>IFERROR(VLOOKUP($I160,'WM-AR'!$I$7:$AS$3267,27,FALSE),"")</f>
        <v>0</v>
      </c>
      <c r="Z160" s="766">
        <f>IFERROR(VLOOKUP($I160,'WM-AR'!$I$7:$AS$3267,28,FALSE),"")</f>
        <v>0</v>
      </c>
      <c r="AA160" s="766" t="str">
        <f>IFERROR(VLOOKUP($I160,'WM-AR'!$I$7:$AS$3267,29,FALSE),"")</f>
        <v>CBR=(  )%</v>
      </c>
      <c r="AB160" s="766">
        <f>IFERROR(VLOOKUP($I160,'WM-AR'!$I$7:$AS$3267,30,FALSE),"")</f>
        <v>0</v>
      </c>
      <c r="AC160" s="766">
        <f>IFERROR(VLOOKUP($I160,'WM-AR'!$I$7:$AS$3267,31,FALSE),"")</f>
        <v>0</v>
      </c>
      <c r="AD160" s="766">
        <f>IFERROR(VLOOKUP($I160,'WM-AR'!$I$7:$AS$3267,32,FALSE),"")</f>
        <v>0</v>
      </c>
      <c r="AE160" s="766" t="str">
        <f>IFERROR(VLOOKUP($I160,'WM-AR'!$I$7:$AS$3267,33,FALSE),"")</f>
        <v/>
      </c>
      <c r="AF160" s="1094" t="s">
        <v>3211</v>
      </c>
      <c r="AG160" s="1095" t="s">
        <v>1803</v>
      </c>
      <c r="AH160" s="1096" t="s">
        <v>3205</v>
      </c>
      <c r="AI160" s="1097"/>
      <c r="AJ160" s="1097" t="str">
        <f t="shared" si="20"/>
        <v>M2</v>
      </c>
      <c r="AK160" s="904" t="s">
        <v>3206</v>
      </c>
      <c r="AL160" s="85" t="str">
        <f>IF(AND(ISTEXT($E160),ISTEXT($B160)),"산출기준 &gt;&gt;  "&amp;_xlfn.XLOOKUP($E160,산출기준!$D:$D,산출기준!$E:$E,"매칭실패"),"")</f>
        <v/>
      </c>
    </row>
    <row r="161" spans="1:38" s="85" customFormat="1" ht="35.1" customHeight="1" outlineLevel="1">
      <c r="A161" s="1087"/>
      <c r="B161" s="1088"/>
      <c r="C161" s="1090"/>
      <c r="D161" s="1089"/>
      <c r="E161" s="1090"/>
      <c r="F161" s="1091" t="s">
        <v>3212</v>
      </c>
      <c r="G161" s="1092" t="str">
        <f t="shared" si="18"/>
        <v xml:space="preserve">Subbase Course |  |  | </v>
      </c>
      <c r="H161" s="1093" t="s">
        <v>3213</v>
      </c>
      <c r="I161" s="1081" t="str">
        <f t="shared" si="19"/>
        <v>A01ZZ006-00001</v>
      </c>
      <c r="J161" s="766"/>
      <c r="K161" s="766" t="str">
        <f>IFERROR(VLOOKUP($I161,'WM-AR'!$I$7:$AS$3267,34,FALSE),"")</f>
        <v>M2</v>
      </c>
      <c r="L161" s="766" t="str">
        <f>IFERROR(VLOOKUP($I161,'WM-AR'!$I$7:$AS$3267,4,FALSE),"")</f>
        <v>Earth Work</v>
      </c>
      <c r="M161" s="766" t="str">
        <f>IFERROR(VLOOKUP($I161,'WM-AR'!$I$7:$AS$3267,6,FALSE),"")</f>
        <v>-</v>
      </c>
      <c r="N161" s="766" t="str">
        <f>IFERROR(VLOOKUP($I161,'WM-AR'!$I$7:$AS$3267,8,FALSE),"")</f>
        <v>Subbase Course</v>
      </c>
      <c r="O161" s="766">
        <f>IFERROR(VLOOKUP($I161,'WM-AR'!$I$7:$AS$3267,10,FALSE),"")</f>
        <v>0</v>
      </c>
      <c r="P161" s="766">
        <f>IFERROR(VLOOKUP($I161,'WM-AR'!$I$7:$AS$3267,12,FALSE),"")</f>
        <v>0</v>
      </c>
      <c r="Q161" s="766">
        <f>IFERROR(VLOOKUP($I161,'WM-AR'!$I$7:$AS$3267,14,FALSE),"")</f>
        <v>0</v>
      </c>
      <c r="R161" s="766">
        <f>IFERROR(VLOOKUP($I161,'WM-AR'!$I$7:$AS$3267,16,FALSE),"")</f>
        <v>0</v>
      </c>
      <c r="S161" s="766">
        <f>IFERROR(VLOOKUP($I161,'WM-AR'!$I$7:$AS$3267,18,FALSE),"")</f>
        <v>0</v>
      </c>
      <c r="T161" s="766" t="str">
        <f>IFERROR(VLOOKUP($I161,'WM-AR'!$I$7:$AS$3267,20,FALSE),"")</f>
        <v>Including Compaction of Sub-Grade</v>
      </c>
      <c r="U161" s="766">
        <f>IFERROR(VLOOKUP($I161,'WM-AR'!$I$7:$AS$3267,22,FALSE),"")</f>
        <v>0</v>
      </c>
      <c r="V161" s="766" t="str">
        <f>IFERROR(VLOOKUP($I161,'WM-AR'!$I$7:$AS$3267,24,FALSE),"")</f>
        <v>THK≤150mm</v>
      </c>
      <c r="W161" s="766">
        <f>IFERROR(VLOOKUP($I161,'WM-AR'!$I$7:$AS$3267,25,FALSE),"")</f>
        <v>0</v>
      </c>
      <c r="X161" s="766" t="str">
        <f>IFERROR(VLOOKUP($I161,'WM-AR'!$I$7:$AS$3267,26,FALSE),"")</f>
        <v>THK=(  )mm</v>
      </c>
      <c r="Y161" s="766">
        <f>IFERROR(VLOOKUP($I161,'WM-AR'!$I$7:$AS$3267,27,FALSE),"")</f>
        <v>0</v>
      </c>
      <c r="Z161" s="766">
        <f>IFERROR(VLOOKUP($I161,'WM-AR'!$I$7:$AS$3267,28,FALSE),"")</f>
        <v>0</v>
      </c>
      <c r="AA161" s="766" t="str">
        <f>IFERROR(VLOOKUP($I161,'WM-AR'!$I$7:$AS$3267,29,FALSE),"")</f>
        <v>CBR=(  )% for Subgrade, (  )% for Subbase</v>
      </c>
      <c r="AB161" s="766" t="str">
        <f>IFERROR(VLOOKUP($I161,'WM-AR'!$I$7:$AS$3267,30,FALSE),"")</f>
        <v>Compaction=(  )% for Subgrade, (  )% for Subbase</v>
      </c>
      <c r="AC161" s="766">
        <f>IFERROR(VLOOKUP($I161,'WM-AR'!$I$7:$AS$3267,31,FALSE),"")</f>
        <v>0</v>
      </c>
      <c r="AD161" s="766">
        <f>IFERROR(VLOOKUP($I161,'WM-AR'!$I$7:$AS$3267,32,FALSE),"")</f>
        <v>0</v>
      </c>
      <c r="AE161" s="766" t="str">
        <f>IFERROR(VLOOKUP($I161,'WM-AR'!$I$7:$AS$3267,33,FALSE),"")</f>
        <v/>
      </c>
      <c r="AF161" s="1094" t="s">
        <v>3214</v>
      </c>
      <c r="AG161" s="1095" t="s">
        <v>1803</v>
      </c>
      <c r="AH161" s="1096" t="s">
        <v>3205</v>
      </c>
      <c r="AI161" s="1097"/>
      <c r="AJ161" s="1097" t="str">
        <f t="shared" si="20"/>
        <v>M2</v>
      </c>
      <c r="AK161" s="904" t="s">
        <v>3206</v>
      </c>
      <c r="AL161" s="85" t="str">
        <f>IF(AND(ISTEXT($E161),ISTEXT($B161)),"산출기준 &gt;&gt;  "&amp;_xlfn.XLOOKUP($E161,산출기준!$D:$D,산출기준!$E:$E,"매칭실패"),"")</f>
        <v/>
      </c>
    </row>
    <row r="162" spans="1:38" s="600" customFormat="1">
      <c r="A162" s="1157"/>
      <c r="B162" s="819"/>
      <c r="C162" s="820"/>
      <c r="D162" s="786"/>
      <c r="E162" s="821"/>
      <c r="F162" s="874"/>
      <c r="G162" s="907" t="s">
        <v>3288</v>
      </c>
      <c r="H162" s="824"/>
      <c r="I162" s="825" t="str">
        <f t="shared" si="19"/>
        <v/>
      </c>
      <c r="J162" s="876"/>
      <c r="K162" s="877" t="str">
        <f>IFERROR(VLOOKUP($I162,'WM-AR'!$I$7:$AS$3267,34,FALSE),"")</f>
        <v/>
      </c>
      <c r="L162" s="878" t="str">
        <f>IFERROR(VLOOKUP($I162,'WM-AR'!$I$7:$AS$3267,4,FALSE),"")</f>
        <v/>
      </c>
      <c r="M162" s="878" t="str">
        <f>IFERROR(VLOOKUP($I162,'WM-AR'!$I$7:$AS$3267,6,FALSE),"")</f>
        <v/>
      </c>
      <c r="N162" s="878" t="str">
        <f>IFERROR(VLOOKUP($I162,'WM-AR'!$I$7:$AS$3267,8,FALSE),"")</f>
        <v/>
      </c>
      <c r="O162" s="686" t="str">
        <f>IFERROR(VLOOKUP($I162,'WM-AR'!$I$7:$AS$3267,10,FALSE),"")</f>
        <v/>
      </c>
      <c r="P162" s="879" t="str">
        <f>IFERROR(VLOOKUP($I162,'WM-AR'!$I$7:$AS$3267,12,FALSE),"")</f>
        <v/>
      </c>
      <c r="Q162" s="879" t="str">
        <f>IFERROR(VLOOKUP($I162,'WM-AR'!$I$7:$AS$3267,14,FALSE),"")</f>
        <v/>
      </c>
      <c r="R162" s="879" t="str">
        <f>IFERROR(VLOOKUP($I162,'WM-AR'!$I$7:$AS$3267,16,FALSE),"")</f>
        <v/>
      </c>
      <c r="S162" s="879" t="str">
        <f>IFERROR(VLOOKUP($I162,'WM-AR'!$I$7:$AS$3267,18,FALSE),"")</f>
        <v/>
      </c>
      <c r="T162" s="879" t="str">
        <f>IFERROR(VLOOKUP($I162,'WM-AR'!$I$7:$AS$3267,20,FALSE),"")</f>
        <v/>
      </c>
      <c r="U162" s="879" t="str">
        <f>IFERROR(VLOOKUP($I162,'WM-AR'!$I$7:$AS$3267,22,FALSE),"")</f>
        <v/>
      </c>
      <c r="V162" s="879" t="str">
        <f>IFERROR(VLOOKUP($I162,'WM-AR'!$I$7:$AS$3267,24,FALSE),"")</f>
        <v/>
      </c>
      <c r="W162" s="879" t="str">
        <f>IFERROR(VLOOKUP($I162,'WM-AR'!$I$7:$AS$3267,25,FALSE),"")</f>
        <v/>
      </c>
      <c r="X162" s="879" t="str">
        <f>IFERROR(VLOOKUP($I162,'WM-AR'!$I$7:$AS$3267,26,FALSE),"")</f>
        <v/>
      </c>
      <c r="Y162" s="879" t="str">
        <f>IFERROR(VLOOKUP($I162,'WM-AR'!$I$7:$AS$3267,27,FALSE),"")</f>
        <v/>
      </c>
      <c r="Z162" s="879" t="str">
        <f>IFERROR(VLOOKUP($I162,'WM-AR'!$I$7:$AS$3267,28,FALSE),"")</f>
        <v/>
      </c>
      <c r="AA162" s="879" t="str">
        <f>IFERROR(VLOOKUP($I162,'WM-AR'!$I$7:$AS$3267,29,FALSE),"")</f>
        <v/>
      </c>
      <c r="AB162" s="879" t="str">
        <f>IFERROR(VLOOKUP($I162,'WM-AR'!$I$7:$AS$3267,30,FALSE),"")</f>
        <v/>
      </c>
      <c r="AC162" s="879" t="str">
        <f>IFERROR(VLOOKUP($I162,'WM-AR'!$I$7:$AS$3267,31,FALSE),"")</f>
        <v/>
      </c>
      <c r="AD162" s="879" t="str">
        <f>IFERROR(VLOOKUP($I162,'WM-AR'!$I$7:$AS$3267,32,FALSE),"")</f>
        <v/>
      </c>
      <c r="AE162" s="879" t="str">
        <f>IFERROR(VLOOKUP($I162,'WM-AR'!$I$7:$AS$3267,33,FALSE),"")</f>
        <v/>
      </c>
      <c r="AF162" s="701"/>
      <c r="AG162" s="834"/>
      <c r="AH162" s="834"/>
      <c r="AI162" s="836"/>
      <c r="AJ162" s="836" t="str">
        <f t="shared" si="20"/>
        <v/>
      </c>
      <c r="AK162" s="837"/>
      <c r="AL162" s="880" t="str">
        <f>IF(AND(ISTEXT($E162),ISTEXT($B162)),"산출기준 &gt;&gt;  "&amp;_xlfn.XLOOKUP($E162,산출기준!$D:$D,산출기준!$E:$E,"매칭실패"),"")</f>
        <v/>
      </c>
    </row>
    <row r="163" spans="1:38" s="600" customFormat="1" hidden="1">
      <c r="A163" s="1157"/>
      <c r="B163" s="838"/>
      <c r="C163" s="839"/>
      <c r="D163" s="787" t="s">
        <v>2716</v>
      </c>
      <c r="E163" s="840"/>
      <c r="F163" s="881"/>
      <c r="G163" s="882" t="s">
        <v>3289</v>
      </c>
      <c r="H163" s="843"/>
      <c r="I163" s="844" t="str">
        <f t="shared" si="19"/>
        <v/>
      </c>
      <c r="J163" s="883"/>
      <c r="K163" s="884" t="str">
        <f>IFERROR(VLOOKUP($I163,'WM-AR'!$I$7:$AS$3267,34,FALSE),"")</f>
        <v/>
      </c>
      <c r="L163" s="883" t="str">
        <f>IFERROR(VLOOKUP($I163,'WM-AR'!$I$7:$AS$3267,4,FALSE),"")</f>
        <v/>
      </c>
      <c r="M163" s="883" t="str">
        <f>IFERROR(VLOOKUP($I163,'WM-AR'!$I$7:$AS$3267,6,FALSE),"")</f>
        <v/>
      </c>
      <c r="N163" s="883" t="str">
        <f>IFERROR(VLOOKUP($I163,'WM-AR'!$I$7:$AS$3267,8,FALSE),"")</f>
        <v/>
      </c>
      <c r="O163" s="707" t="str">
        <f>IFERROR(VLOOKUP($I163,'WM-AR'!$I$7:$AS$3267,10,FALSE),"")</f>
        <v/>
      </c>
      <c r="P163" s="844" t="str">
        <f>IFERROR(VLOOKUP($I163,'WM-AR'!$I$7:$AS$3267,12,FALSE),"")</f>
        <v/>
      </c>
      <c r="Q163" s="844" t="str">
        <f>IFERROR(VLOOKUP($I163,'WM-AR'!$I$7:$AS$3267,14,FALSE),"")</f>
        <v/>
      </c>
      <c r="R163" s="844" t="str">
        <f>IFERROR(VLOOKUP($I163,'WM-AR'!$I$7:$AS$3267,16,FALSE),"")</f>
        <v/>
      </c>
      <c r="S163" s="844" t="str">
        <f>IFERROR(VLOOKUP($I163,'WM-AR'!$I$7:$AS$3267,18,FALSE),"")</f>
        <v/>
      </c>
      <c r="T163" s="844" t="str">
        <f>IFERROR(VLOOKUP($I163,'WM-AR'!$I$7:$AS$3267,20,FALSE),"")</f>
        <v/>
      </c>
      <c r="U163" s="844" t="str">
        <f>IFERROR(VLOOKUP($I163,'WM-AR'!$I$7:$AS$3267,22,FALSE),"")</f>
        <v/>
      </c>
      <c r="V163" s="844" t="str">
        <f>IFERROR(VLOOKUP($I163,'WM-AR'!$I$7:$AS$3267,24,FALSE),"")</f>
        <v/>
      </c>
      <c r="W163" s="844" t="str">
        <f>IFERROR(VLOOKUP($I163,'WM-AR'!$I$7:$AS$3267,25,FALSE),"")</f>
        <v/>
      </c>
      <c r="X163" s="844" t="str">
        <f>IFERROR(VLOOKUP($I163,'WM-AR'!$I$7:$AS$3267,26,FALSE),"")</f>
        <v/>
      </c>
      <c r="Y163" s="844" t="str">
        <f>IFERROR(VLOOKUP($I163,'WM-AR'!$I$7:$AS$3267,27,FALSE),"")</f>
        <v/>
      </c>
      <c r="Z163" s="844" t="str">
        <f>IFERROR(VLOOKUP($I163,'WM-AR'!$I$7:$AS$3267,28,FALSE),"")</f>
        <v/>
      </c>
      <c r="AA163" s="844" t="str">
        <f>IFERROR(VLOOKUP($I163,'WM-AR'!$I$7:$AS$3267,29,FALSE),"")</f>
        <v/>
      </c>
      <c r="AB163" s="844" t="str">
        <f>IFERROR(VLOOKUP($I163,'WM-AR'!$I$7:$AS$3267,30,FALSE),"")</f>
        <v/>
      </c>
      <c r="AC163" s="844" t="str">
        <f>IFERROR(VLOOKUP($I163,'WM-AR'!$I$7:$AS$3267,31,FALSE),"")</f>
        <v/>
      </c>
      <c r="AD163" s="844" t="str">
        <f>IFERROR(VLOOKUP($I163,'WM-AR'!$I$7:$AS$3267,32,FALSE),"")</f>
        <v/>
      </c>
      <c r="AE163" s="844" t="str">
        <f>IFERROR(VLOOKUP($I163,'WM-AR'!$I$7:$AS$3267,33,FALSE),"")</f>
        <v/>
      </c>
      <c r="AF163" s="720"/>
      <c r="AG163" s="852"/>
      <c r="AH163" s="852"/>
      <c r="AI163" s="854"/>
      <c r="AJ163" s="854" t="str">
        <f t="shared" si="20"/>
        <v/>
      </c>
      <c r="AK163" s="855"/>
      <c r="AL163" s="880" t="str">
        <f>IF(AND(ISTEXT($E163),ISTEXT($B163)),"산출기준 &gt;&gt;  "&amp;_xlfn.XLOOKUP($E163,산출기준!$D:$D,산출기준!$E:$E,"매칭실패"),"")</f>
        <v/>
      </c>
    </row>
    <row r="164" spans="1:38" s="600" customFormat="1" hidden="1">
      <c r="A164" s="1157"/>
      <c r="B164" s="838"/>
      <c r="C164" s="839"/>
      <c r="D164" s="787" t="s">
        <v>2716</v>
      </c>
      <c r="E164" s="840"/>
      <c r="F164" s="881"/>
      <c r="G164" s="882" t="s">
        <v>3290</v>
      </c>
      <c r="H164" s="843"/>
      <c r="I164" s="844" t="str">
        <f t="shared" si="19"/>
        <v/>
      </c>
      <c r="J164" s="883"/>
      <c r="K164" s="884" t="str">
        <f>IFERROR(VLOOKUP($I164,'WM-AR'!$I$7:$AS$3267,34,FALSE),"")</f>
        <v/>
      </c>
      <c r="L164" s="883" t="str">
        <f>IFERROR(VLOOKUP($I164,'WM-AR'!$I$7:$AS$3267,4,FALSE),"")</f>
        <v/>
      </c>
      <c r="M164" s="883" t="str">
        <f>IFERROR(VLOOKUP($I164,'WM-AR'!$I$7:$AS$3267,6,FALSE),"")</f>
        <v/>
      </c>
      <c r="N164" s="883" t="str">
        <f>IFERROR(VLOOKUP($I164,'WM-AR'!$I$7:$AS$3267,8,FALSE),"")</f>
        <v/>
      </c>
      <c r="O164" s="707" t="str">
        <f>IFERROR(VLOOKUP($I164,'WM-AR'!$I$7:$AS$3267,10,FALSE),"")</f>
        <v/>
      </c>
      <c r="P164" s="844" t="str">
        <f>IFERROR(VLOOKUP($I164,'WM-AR'!$I$7:$AS$3267,12,FALSE),"")</f>
        <v/>
      </c>
      <c r="Q164" s="844" t="str">
        <f>IFERROR(VLOOKUP($I164,'WM-AR'!$I$7:$AS$3267,14,FALSE),"")</f>
        <v/>
      </c>
      <c r="R164" s="844" t="str">
        <f>IFERROR(VLOOKUP($I164,'WM-AR'!$I$7:$AS$3267,16,FALSE),"")</f>
        <v/>
      </c>
      <c r="S164" s="844" t="str">
        <f>IFERROR(VLOOKUP($I164,'WM-AR'!$I$7:$AS$3267,18,FALSE),"")</f>
        <v/>
      </c>
      <c r="T164" s="844" t="str">
        <f>IFERROR(VLOOKUP($I164,'WM-AR'!$I$7:$AS$3267,20,FALSE),"")</f>
        <v/>
      </c>
      <c r="U164" s="844" t="str">
        <f>IFERROR(VLOOKUP($I164,'WM-AR'!$I$7:$AS$3267,22,FALSE),"")</f>
        <v/>
      </c>
      <c r="V164" s="844" t="str">
        <f>IFERROR(VLOOKUP($I164,'WM-AR'!$I$7:$AS$3267,24,FALSE),"")</f>
        <v/>
      </c>
      <c r="W164" s="844" t="str">
        <f>IFERROR(VLOOKUP($I164,'WM-AR'!$I$7:$AS$3267,25,FALSE),"")</f>
        <v/>
      </c>
      <c r="X164" s="844" t="str">
        <f>IFERROR(VLOOKUP($I164,'WM-AR'!$I$7:$AS$3267,26,FALSE),"")</f>
        <v/>
      </c>
      <c r="Y164" s="844" t="str">
        <f>IFERROR(VLOOKUP($I164,'WM-AR'!$I$7:$AS$3267,27,FALSE),"")</f>
        <v/>
      </c>
      <c r="Z164" s="844" t="str">
        <f>IFERROR(VLOOKUP($I164,'WM-AR'!$I$7:$AS$3267,28,FALSE),"")</f>
        <v/>
      </c>
      <c r="AA164" s="844" t="str">
        <f>IFERROR(VLOOKUP($I164,'WM-AR'!$I$7:$AS$3267,29,FALSE),"")</f>
        <v/>
      </c>
      <c r="AB164" s="844" t="str">
        <f>IFERROR(VLOOKUP($I164,'WM-AR'!$I$7:$AS$3267,30,FALSE),"")</f>
        <v/>
      </c>
      <c r="AC164" s="844" t="str">
        <f>IFERROR(VLOOKUP($I164,'WM-AR'!$I$7:$AS$3267,31,FALSE),"")</f>
        <v/>
      </c>
      <c r="AD164" s="844" t="str">
        <f>IFERROR(VLOOKUP($I164,'WM-AR'!$I$7:$AS$3267,32,FALSE),"")</f>
        <v/>
      </c>
      <c r="AE164" s="844" t="str">
        <f>IFERROR(VLOOKUP($I164,'WM-AR'!$I$7:$AS$3267,33,FALSE),"")</f>
        <v/>
      </c>
      <c r="AF164" s="720"/>
      <c r="AG164" s="852"/>
      <c r="AH164" s="852"/>
      <c r="AI164" s="854"/>
      <c r="AJ164" s="854" t="str">
        <f t="shared" si="20"/>
        <v/>
      </c>
      <c r="AK164" s="855"/>
      <c r="AL164" s="880" t="str">
        <f>IF(AND(ISTEXT($E164),ISTEXT($B164)),"산출기준 &gt;&gt;  "&amp;_xlfn.XLOOKUP($E164,산출기준!$D:$D,산출기준!$E:$E,"매칭실패"),"")</f>
        <v/>
      </c>
    </row>
    <row r="165" spans="1:38" s="600" customFormat="1" hidden="1">
      <c r="A165" s="1157"/>
      <c r="B165" s="838"/>
      <c r="C165" s="839"/>
      <c r="D165" s="787" t="s">
        <v>2716</v>
      </c>
      <c r="E165" s="840"/>
      <c r="F165" s="881"/>
      <c r="G165" s="882" t="s">
        <v>3291</v>
      </c>
      <c r="H165" s="843"/>
      <c r="I165" s="844" t="str">
        <f t="shared" si="19"/>
        <v/>
      </c>
      <c r="J165" s="883"/>
      <c r="K165" s="884" t="str">
        <f>IFERROR(VLOOKUP($I165,'WM-AR'!$I$7:$AS$3267,34,FALSE),"")</f>
        <v/>
      </c>
      <c r="L165" s="883" t="str">
        <f>IFERROR(VLOOKUP($I165,'WM-AR'!$I$7:$AS$3267,4,FALSE),"")</f>
        <v/>
      </c>
      <c r="M165" s="883" t="str">
        <f>IFERROR(VLOOKUP($I165,'WM-AR'!$I$7:$AS$3267,6,FALSE),"")</f>
        <v/>
      </c>
      <c r="N165" s="883" t="str">
        <f>IFERROR(VLOOKUP($I165,'WM-AR'!$I$7:$AS$3267,8,FALSE),"")</f>
        <v/>
      </c>
      <c r="O165" s="707" t="str">
        <f>IFERROR(VLOOKUP($I165,'WM-AR'!$I$7:$AS$3267,10,FALSE),"")</f>
        <v/>
      </c>
      <c r="P165" s="844" t="str">
        <f>IFERROR(VLOOKUP($I165,'WM-AR'!$I$7:$AS$3267,12,FALSE),"")</f>
        <v/>
      </c>
      <c r="Q165" s="844" t="str">
        <f>IFERROR(VLOOKUP($I165,'WM-AR'!$I$7:$AS$3267,14,FALSE),"")</f>
        <v/>
      </c>
      <c r="R165" s="844" t="str">
        <f>IFERROR(VLOOKUP($I165,'WM-AR'!$I$7:$AS$3267,16,FALSE),"")</f>
        <v/>
      </c>
      <c r="S165" s="844" t="str">
        <f>IFERROR(VLOOKUP($I165,'WM-AR'!$I$7:$AS$3267,18,FALSE),"")</f>
        <v/>
      </c>
      <c r="T165" s="844" t="str">
        <f>IFERROR(VLOOKUP($I165,'WM-AR'!$I$7:$AS$3267,20,FALSE),"")</f>
        <v/>
      </c>
      <c r="U165" s="844" t="str">
        <f>IFERROR(VLOOKUP($I165,'WM-AR'!$I$7:$AS$3267,22,FALSE),"")</f>
        <v/>
      </c>
      <c r="V165" s="844" t="str">
        <f>IFERROR(VLOOKUP($I165,'WM-AR'!$I$7:$AS$3267,24,FALSE),"")</f>
        <v/>
      </c>
      <c r="W165" s="844" t="str">
        <f>IFERROR(VLOOKUP($I165,'WM-AR'!$I$7:$AS$3267,25,FALSE),"")</f>
        <v/>
      </c>
      <c r="X165" s="844" t="str">
        <f>IFERROR(VLOOKUP($I165,'WM-AR'!$I$7:$AS$3267,26,FALSE),"")</f>
        <v/>
      </c>
      <c r="Y165" s="844" t="str">
        <f>IFERROR(VLOOKUP($I165,'WM-AR'!$I$7:$AS$3267,27,FALSE),"")</f>
        <v/>
      </c>
      <c r="Z165" s="844" t="str">
        <f>IFERROR(VLOOKUP($I165,'WM-AR'!$I$7:$AS$3267,28,FALSE),"")</f>
        <v/>
      </c>
      <c r="AA165" s="844" t="str">
        <f>IFERROR(VLOOKUP($I165,'WM-AR'!$I$7:$AS$3267,29,FALSE),"")</f>
        <v/>
      </c>
      <c r="AB165" s="844" t="str">
        <f>IFERROR(VLOOKUP($I165,'WM-AR'!$I$7:$AS$3267,30,FALSE),"")</f>
        <v/>
      </c>
      <c r="AC165" s="844" t="str">
        <f>IFERROR(VLOOKUP($I165,'WM-AR'!$I$7:$AS$3267,31,FALSE),"")</f>
        <v/>
      </c>
      <c r="AD165" s="844" t="str">
        <f>IFERROR(VLOOKUP($I165,'WM-AR'!$I$7:$AS$3267,32,FALSE),"")</f>
        <v/>
      </c>
      <c r="AE165" s="844" t="str">
        <f>IFERROR(VLOOKUP($I165,'WM-AR'!$I$7:$AS$3267,33,FALSE),"")</f>
        <v/>
      </c>
      <c r="AF165" s="720"/>
      <c r="AG165" s="852"/>
      <c r="AH165" s="852"/>
      <c r="AI165" s="854"/>
      <c r="AJ165" s="854" t="str">
        <f t="shared" si="20"/>
        <v/>
      </c>
      <c r="AK165" s="855"/>
      <c r="AL165" s="880" t="str">
        <f>IF(AND(ISTEXT($E165),ISTEXT($B165)),"산출기준 &gt;&gt;  "&amp;_xlfn.XLOOKUP($E165,산출기준!$D:$D,산출기준!$E:$E,"매칭실패"),"")</f>
        <v/>
      </c>
    </row>
    <row r="166" spans="1:38" s="600" customFormat="1" hidden="1">
      <c r="A166" s="1157"/>
      <c r="B166" s="838"/>
      <c r="C166" s="839"/>
      <c r="D166" s="787" t="s">
        <v>2716</v>
      </c>
      <c r="E166" s="840"/>
      <c r="F166" s="881"/>
      <c r="G166" s="882" t="s">
        <v>3292</v>
      </c>
      <c r="H166" s="843"/>
      <c r="I166" s="844" t="str">
        <f t="shared" si="19"/>
        <v/>
      </c>
      <c r="J166" s="883"/>
      <c r="K166" s="884" t="str">
        <f>IFERROR(VLOOKUP($I166,'WM-AR'!$I$7:$AS$3267,34,FALSE),"")</f>
        <v/>
      </c>
      <c r="L166" s="883" t="str">
        <f>IFERROR(VLOOKUP($I166,'WM-AR'!$I$7:$AS$3267,4,FALSE),"")</f>
        <v/>
      </c>
      <c r="M166" s="883" t="str">
        <f>IFERROR(VLOOKUP($I166,'WM-AR'!$I$7:$AS$3267,6,FALSE),"")</f>
        <v/>
      </c>
      <c r="N166" s="883" t="str">
        <f>IFERROR(VLOOKUP($I166,'WM-AR'!$I$7:$AS$3267,8,FALSE),"")</f>
        <v/>
      </c>
      <c r="O166" s="707" t="str">
        <f>IFERROR(VLOOKUP($I166,'WM-AR'!$I$7:$AS$3267,10,FALSE),"")</f>
        <v/>
      </c>
      <c r="P166" s="844" t="str">
        <f>IFERROR(VLOOKUP($I166,'WM-AR'!$I$7:$AS$3267,12,FALSE),"")</f>
        <v/>
      </c>
      <c r="Q166" s="844" t="str">
        <f>IFERROR(VLOOKUP($I166,'WM-AR'!$I$7:$AS$3267,14,FALSE),"")</f>
        <v/>
      </c>
      <c r="R166" s="844" t="str">
        <f>IFERROR(VLOOKUP($I166,'WM-AR'!$I$7:$AS$3267,16,FALSE),"")</f>
        <v/>
      </c>
      <c r="S166" s="844" t="str">
        <f>IFERROR(VLOOKUP($I166,'WM-AR'!$I$7:$AS$3267,18,FALSE),"")</f>
        <v/>
      </c>
      <c r="T166" s="844" t="str">
        <f>IFERROR(VLOOKUP($I166,'WM-AR'!$I$7:$AS$3267,20,FALSE),"")</f>
        <v/>
      </c>
      <c r="U166" s="844" t="str">
        <f>IFERROR(VLOOKUP($I166,'WM-AR'!$I$7:$AS$3267,22,FALSE),"")</f>
        <v/>
      </c>
      <c r="V166" s="844" t="str">
        <f>IFERROR(VLOOKUP($I166,'WM-AR'!$I$7:$AS$3267,24,FALSE),"")</f>
        <v/>
      </c>
      <c r="W166" s="844" t="str">
        <f>IFERROR(VLOOKUP($I166,'WM-AR'!$I$7:$AS$3267,25,FALSE),"")</f>
        <v/>
      </c>
      <c r="X166" s="844" t="str">
        <f>IFERROR(VLOOKUP($I166,'WM-AR'!$I$7:$AS$3267,26,FALSE),"")</f>
        <v/>
      </c>
      <c r="Y166" s="844" t="str">
        <f>IFERROR(VLOOKUP($I166,'WM-AR'!$I$7:$AS$3267,27,FALSE),"")</f>
        <v/>
      </c>
      <c r="Z166" s="844" t="str">
        <f>IFERROR(VLOOKUP($I166,'WM-AR'!$I$7:$AS$3267,28,FALSE),"")</f>
        <v/>
      </c>
      <c r="AA166" s="844" t="str">
        <f>IFERROR(VLOOKUP($I166,'WM-AR'!$I$7:$AS$3267,29,FALSE),"")</f>
        <v/>
      </c>
      <c r="AB166" s="844" t="str">
        <f>IFERROR(VLOOKUP($I166,'WM-AR'!$I$7:$AS$3267,30,FALSE),"")</f>
        <v/>
      </c>
      <c r="AC166" s="844" t="str">
        <f>IFERROR(VLOOKUP($I166,'WM-AR'!$I$7:$AS$3267,31,FALSE),"")</f>
        <v/>
      </c>
      <c r="AD166" s="844" t="str">
        <f>IFERROR(VLOOKUP($I166,'WM-AR'!$I$7:$AS$3267,32,FALSE),"")</f>
        <v/>
      </c>
      <c r="AE166" s="844" t="str">
        <f>IFERROR(VLOOKUP($I166,'WM-AR'!$I$7:$AS$3267,33,FALSE),"")</f>
        <v/>
      </c>
      <c r="AF166" s="720"/>
      <c r="AG166" s="852"/>
      <c r="AH166" s="852"/>
      <c r="AI166" s="854"/>
      <c r="AJ166" s="854" t="str">
        <f t="shared" si="20"/>
        <v/>
      </c>
      <c r="AK166" s="855"/>
      <c r="AL166" s="880" t="str">
        <f>IF(AND(ISTEXT($E166),ISTEXT($B166)),"산출기준 &gt;&gt;  "&amp;_xlfn.XLOOKUP($E166,산출기준!$D:$D,산출기준!$E:$E,"매칭실패"),"")</f>
        <v/>
      </c>
    </row>
    <row r="167" spans="1:38" s="600" customFormat="1" hidden="1">
      <c r="A167" s="1157"/>
      <c r="B167" s="838"/>
      <c r="C167" s="839"/>
      <c r="D167" s="787" t="s">
        <v>2716</v>
      </c>
      <c r="E167" s="840"/>
      <c r="F167" s="881"/>
      <c r="G167" s="882" t="s">
        <v>3293</v>
      </c>
      <c r="H167" s="843"/>
      <c r="I167" s="844" t="str">
        <f t="shared" si="19"/>
        <v/>
      </c>
      <c r="J167" s="883"/>
      <c r="K167" s="884" t="str">
        <f>IFERROR(VLOOKUP($I167,'WM-AR'!$I$7:$AS$3267,34,FALSE),"")</f>
        <v/>
      </c>
      <c r="L167" s="883" t="str">
        <f>IFERROR(VLOOKUP($I167,'WM-AR'!$I$7:$AS$3267,4,FALSE),"")</f>
        <v/>
      </c>
      <c r="M167" s="883" t="str">
        <f>IFERROR(VLOOKUP($I167,'WM-AR'!$I$7:$AS$3267,6,FALSE),"")</f>
        <v/>
      </c>
      <c r="N167" s="883" t="str">
        <f>IFERROR(VLOOKUP($I167,'WM-AR'!$I$7:$AS$3267,8,FALSE),"")</f>
        <v/>
      </c>
      <c r="O167" s="707" t="str">
        <f>IFERROR(VLOOKUP($I167,'WM-AR'!$I$7:$AS$3267,10,FALSE),"")</f>
        <v/>
      </c>
      <c r="P167" s="844" t="str">
        <f>IFERROR(VLOOKUP($I167,'WM-AR'!$I$7:$AS$3267,12,FALSE),"")</f>
        <v/>
      </c>
      <c r="Q167" s="844" t="str">
        <f>IFERROR(VLOOKUP($I167,'WM-AR'!$I$7:$AS$3267,14,FALSE),"")</f>
        <v/>
      </c>
      <c r="R167" s="844" t="str">
        <f>IFERROR(VLOOKUP($I167,'WM-AR'!$I$7:$AS$3267,16,FALSE),"")</f>
        <v/>
      </c>
      <c r="S167" s="844" t="str">
        <f>IFERROR(VLOOKUP($I167,'WM-AR'!$I$7:$AS$3267,18,FALSE),"")</f>
        <v/>
      </c>
      <c r="T167" s="844" t="str">
        <f>IFERROR(VLOOKUP($I167,'WM-AR'!$I$7:$AS$3267,20,FALSE),"")</f>
        <v/>
      </c>
      <c r="U167" s="844" t="str">
        <f>IFERROR(VLOOKUP($I167,'WM-AR'!$I$7:$AS$3267,22,FALSE),"")</f>
        <v/>
      </c>
      <c r="V167" s="844" t="str">
        <f>IFERROR(VLOOKUP($I167,'WM-AR'!$I$7:$AS$3267,24,FALSE),"")</f>
        <v/>
      </c>
      <c r="W167" s="844" t="str">
        <f>IFERROR(VLOOKUP($I167,'WM-AR'!$I$7:$AS$3267,25,FALSE),"")</f>
        <v/>
      </c>
      <c r="X167" s="844" t="str">
        <f>IFERROR(VLOOKUP($I167,'WM-AR'!$I$7:$AS$3267,26,FALSE),"")</f>
        <v/>
      </c>
      <c r="Y167" s="844" t="str">
        <f>IFERROR(VLOOKUP($I167,'WM-AR'!$I$7:$AS$3267,27,FALSE),"")</f>
        <v/>
      </c>
      <c r="Z167" s="844" t="str">
        <f>IFERROR(VLOOKUP($I167,'WM-AR'!$I$7:$AS$3267,28,FALSE),"")</f>
        <v/>
      </c>
      <c r="AA167" s="844" t="str">
        <f>IFERROR(VLOOKUP($I167,'WM-AR'!$I$7:$AS$3267,29,FALSE),"")</f>
        <v/>
      </c>
      <c r="AB167" s="844" t="str">
        <f>IFERROR(VLOOKUP($I167,'WM-AR'!$I$7:$AS$3267,30,FALSE),"")</f>
        <v/>
      </c>
      <c r="AC167" s="844" t="str">
        <f>IFERROR(VLOOKUP($I167,'WM-AR'!$I$7:$AS$3267,31,FALSE),"")</f>
        <v/>
      </c>
      <c r="AD167" s="844" t="str">
        <f>IFERROR(VLOOKUP($I167,'WM-AR'!$I$7:$AS$3267,32,FALSE),"")</f>
        <v/>
      </c>
      <c r="AE167" s="844" t="str">
        <f>IFERROR(VLOOKUP($I167,'WM-AR'!$I$7:$AS$3267,33,FALSE),"")</f>
        <v/>
      </c>
      <c r="AF167" s="720"/>
      <c r="AG167" s="852"/>
      <c r="AH167" s="852"/>
      <c r="AI167" s="854"/>
      <c r="AJ167" s="854" t="str">
        <f t="shared" si="20"/>
        <v/>
      </c>
      <c r="AK167" s="855"/>
      <c r="AL167" s="880" t="str">
        <f>IF(AND(ISTEXT($E167),ISTEXT($B167)),"산출기준 &gt;&gt;  "&amp;_xlfn.XLOOKUP($E167,산출기준!$D:$D,산출기준!$E:$E,"매칭실패"),"")</f>
        <v/>
      </c>
    </row>
    <row r="168" spans="1:38" s="600" customFormat="1" hidden="1">
      <c r="A168" s="1157"/>
      <c r="B168" s="838"/>
      <c r="C168" s="839"/>
      <c r="D168" s="787" t="s">
        <v>3294</v>
      </c>
      <c r="E168" s="840"/>
      <c r="F168" s="881"/>
      <c r="G168" s="907" t="s">
        <v>3295</v>
      </c>
      <c r="H168" s="843"/>
      <c r="I168" s="844" t="str">
        <f t="shared" si="19"/>
        <v/>
      </c>
      <c r="J168" s="883"/>
      <c r="K168" s="884" t="str">
        <f>IFERROR(VLOOKUP($I168,'WM-AR'!$I$7:$AS$3267,34,FALSE),"")</f>
        <v/>
      </c>
      <c r="L168" s="883" t="str">
        <f>IFERROR(VLOOKUP($I168,'WM-AR'!$I$7:$AS$3267,4,FALSE),"")</f>
        <v/>
      </c>
      <c r="M168" s="883" t="str">
        <f>IFERROR(VLOOKUP($I168,'WM-AR'!$I$7:$AS$3267,6,FALSE),"")</f>
        <v/>
      </c>
      <c r="N168" s="883" t="str">
        <f>IFERROR(VLOOKUP($I168,'WM-AR'!$I$7:$AS$3267,8,FALSE),"")</f>
        <v/>
      </c>
      <c r="O168" s="707" t="str">
        <f>IFERROR(VLOOKUP($I168,'WM-AR'!$I$7:$AS$3267,10,FALSE),"")</f>
        <v/>
      </c>
      <c r="P168" s="844" t="str">
        <f>IFERROR(VLOOKUP($I168,'WM-AR'!$I$7:$AS$3267,12,FALSE),"")</f>
        <v/>
      </c>
      <c r="Q168" s="844" t="str">
        <f>IFERROR(VLOOKUP($I168,'WM-AR'!$I$7:$AS$3267,14,FALSE),"")</f>
        <v/>
      </c>
      <c r="R168" s="844" t="str">
        <f>IFERROR(VLOOKUP($I168,'WM-AR'!$I$7:$AS$3267,16,FALSE),"")</f>
        <v/>
      </c>
      <c r="S168" s="844" t="str">
        <f>IFERROR(VLOOKUP($I168,'WM-AR'!$I$7:$AS$3267,18,FALSE),"")</f>
        <v/>
      </c>
      <c r="T168" s="844" t="str">
        <f>IFERROR(VLOOKUP($I168,'WM-AR'!$I$7:$AS$3267,20,FALSE),"")</f>
        <v/>
      </c>
      <c r="U168" s="844" t="str">
        <f>IFERROR(VLOOKUP($I168,'WM-AR'!$I$7:$AS$3267,22,FALSE),"")</f>
        <v/>
      </c>
      <c r="V168" s="844" t="str">
        <f>IFERROR(VLOOKUP($I168,'WM-AR'!$I$7:$AS$3267,24,FALSE),"")</f>
        <v/>
      </c>
      <c r="W168" s="844" t="str">
        <f>IFERROR(VLOOKUP($I168,'WM-AR'!$I$7:$AS$3267,25,FALSE),"")</f>
        <v/>
      </c>
      <c r="X168" s="844" t="str">
        <f>IFERROR(VLOOKUP($I168,'WM-AR'!$I$7:$AS$3267,26,FALSE),"")</f>
        <v/>
      </c>
      <c r="Y168" s="844" t="str">
        <f>IFERROR(VLOOKUP($I168,'WM-AR'!$I$7:$AS$3267,27,FALSE),"")</f>
        <v/>
      </c>
      <c r="Z168" s="844" t="str">
        <f>IFERROR(VLOOKUP($I168,'WM-AR'!$I$7:$AS$3267,28,FALSE),"")</f>
        <v/>
      </c>
      <c r="AA168" s="844" t="str">
        <f>IFERROR(VLOOKUP($I168,'WM-AR'!$I$7:$AS$3267,29,FALSE),"")</f>
        <v/>
      </c>
      <c r="AB168" s="844" t="str">
        <f>IFERROR(VLOOKUP($I168,'WM-AR'!$I$7:$AS$3267,30,FALSE),"")</f>
        <v/>
      </c>
      <c r="AC168" s="844" t="str">
        <f>IFERROR(VLOOKUP($I168,'WM-AR'!$I$7:$AS$3267,31,FALSE),"")</f>
        <v/>
      </c>
      <c r="AD168" s="844" t="str">
        <f>IFERROR(VLOOKUP($I168,'WM-AR'!$I$7:$AS$3267,32,FALSE),"")</f>
        <v/>
      </c>
      <c r="AE168" s="844" t="str">
        <f>IFERROR(VLOOKUP($I168,'WM-AR'!$I$7:$AS$3267,33,FALSE),"")</f>
        <v/>
      </c>
      <c r="AF168" s="720"/>
      <c r="AG168" s="852"/>
      <c r="AH168" s="852"/>
      <c r="AI168" s="854"/>
      <c r="AJ168" s="854" t="str">
        <f t="shared" si="20"/>
        <v/>
      </c>
      <c r="AK168" s="855"/>
      <c r="AL168" s="880" t="str">
        <f>IF(AND(ISTEXT($E168),ISTEXT($B168)),"산출기준 &gt;&gt;  "&amp;_xlfn.XLOOKUP($E168,산출기준!$D:$D,산출기준!$E:$E,"매칭실패"),"")</f>
        <v/>
      </c>
    </row>
    <row r="169" spans="1:38" s="600" customFormat="1" hidden="1">
      <c r="A169" s="1157"/>
      <c r="B169" s="838"/>
      <c r="C169" s="839"/>
      <c r="D169" s="787" t="s">
        <v>3030</v>
      </c>
      <c r="E169" s="840"/>
      <c r="F169" s="881"/>
      <c r="G169" s="882" t="s">
        <v>3296</v>
      </c>
      <c r="H169" s="843"/>
      <c r="I169" s="844" t="str">
        <f t="shared" si="19"/>
        <v/>
      </c>
      <c r="J169" s="883"/>
      <c r="K169" s="884" t="str">
        <f>IFERROR(VLOOKUP($I169,'WM-AR'!$I$7:$AS$3267,34,FALSE),"")</f>
        <v/>
      </c>
      <c r="L169" s="883" t="str">
        <f>IFERROR(VLOOKUP($I169,'WM-AR'!$I$7:$AS$3267,4,FALSE),"")</f>
        <v/>
      </c>
      <c r="M169" s="883" t="str">
        <f>IFERROR(VLOOKUP($I169,'WM-AR'!$I$7:$AS$3267,6,FALSE),"")</f>
        <v/>
      </c>
      <c r="N169" s="883" t="str">
        <f>IFERROR(VLOOKUP($I169,'WM-AR'!$I$7:$AS$3267,8,FALSE),"")</f>
        <v/>
      </c>
      <c r="O169" s="707" t="str">
        <f>IFERROR(VLOOKUP($I169,'WM-AR'!$I$7:$AS$3267,10,FALSE),"")</f>
        <v/>
      </c>
      <c r="P169" s="844" t="str">
        <f>IFERROR(VLOOKUP($I169,'WM-AR'!$I$7:$AS$3267,12,FALSE),"")</f>
        <v/>
      </c>
      <c r="Q169" s="844" t="str">
        <f>IFERROR(VLOOKUP($I169,'WM-AR'!$I$7:$AS$3267,14,FALSE),"")</f>
        <v/>
      </c>
      <c r="R169" s="844" t="str">
        <f>IFERROR(VLOOKUP($I169,'WM-AR'!$I$7:$AS$3267,16,FALSE),"")</f>
        <v/>
      </c>
      <c r="S169" s="844" t="str">
        <f>IFERROR(VLOOKUP($I169,'WM-AR'!$I$7:$AS$3267,18,FALSE),"")</f>
        <v/>
      </c>
      <c r="T169" s="844" t="str">
        <f>IFERROR(VLOOKUP($I169,'WM-AR'!$I$7:$AS$3267,20,FALSE),"")</f>
        <v/>
      </c>
      <c r="U169" s="844" t="str">
        <f>IFERROR(VLOOKUP($I169,'WM-AR'!$I$7:$AS$3267,22,FALSE),"")</f>
        <v/>
      </c>
      <c r="V169" s="844" t="str">
        <f>IFERROR(VLOOKUP($I169,'WM-AR'!$I$7:$AS$3267,24,FALSE),"")</f>
        <v/>
      </c>
      <c r="W169" s="844" t="str">
        <f>IFERROR(VLOOKUP($I169,'WM-AR'!$I$7:$AS$3267,25,FALSE),"")</f>
        <v/>
      </c>
      <c r="X169" s="844" t="str">
        <f>IFERROR(VLOOKUP($I169,'WM-AR'!$I$7:$AS$3267,26,FALSE),"")</f>
        <v/>
      </c>
      <c r="Y169" s="844" t="str">
        <f>IFERROR(VLOOKUP($I169,'WM-AR'!$I$7:$AS$3267,27,FALSE),"")</f>
        <v/>
      </c>
      <c r="Z169" s="844" t="str">
        <f>IFERROR(VLOOKUP($I169,'WM-AR'!$I$7:$AS$3267,28,FALSE),"")</f>
        <v/>
      </c>
      <c r="AA169" s="844" t="str">
        <f>IFERROR(VLOOKUP($I169,'WM-AR'!$I$7:$AS$3267,29,FALSE),"")</f>
        <v/>
      </c>
      <c r="AB169" s="844" t="str">
        <f>IFERROR(VLOOKUP($I169,'WM-AR'!$I$7:$AS$3267,30,FALSE),"")</f>
        <v/>
      </c>
      <c r="AC169" s="844" t="str">
        <f>IFERROR(VLOOKUP($I169,'WM-AR'!$I$7:$AS$3267,31,FALSE),"")</f>
        <v/>
      </c>
      <c r="AD169" s="844" t="str">
        <f>IFERROR(VLOOKUP($I169,'WM-AR'!$I$7:$AS$3267,32,FALSE),"")</f>
        <v/>
      </c>
      <c r="AE169" s="844" t="str">
        <f>IFERROR(VLOOKUP($I169,'WM-AR'!$I$7:$AS$3267,33,FALSE),"")</f>
        <v/>
      </c>
      <c r="AF169" s="720"/>
      <c r="AG169" s="852"/>
      <c r="AH169" s="852"/>
      <c r="AI169" s="854"/>
      <c r="AJ169" s="854" t="str">
        <f t="shared" si="20"/>
        <v/>
      </c>
      <c r="AK169" s="855"/>
      <c r="AL169" s="880" t="str">
        <f>IF(AND(ISTEXT($E169),ISTEXT($B169)),"산출기준 &gt;&gt;  "&amp;_xlfn.XLOOKUP($E169,산출기준!$D:$D,산출기준!$E:$E,"매칭실패"),"")</f>
        <v/>
      </c>
    </row>
    <row r="170" spans="1:38" s="600" customFormat="1">
      <c r="A170" s="1157"/>
      <c r="B170" s="838"/>
      <c r="C170" s="839"/>
      <c r="D170" s="787" t="s">
        <v>2715</v>
      </c>
      <c r="E170" s="840"/>
      <c r="F170" s="881"/>
      <c r="G170" s="882" t="s">
        <v>3297</v>
      </c>
      <c r="H170" s="843"/>
      <c r="I170" s="844" t="str">
        <f t="shared" si="19"/>
        <v/>
      </c>
      <c r="J170" s="883"/>
      <c r="K170" s="884" t="str">
        <f>IFERROR(VLOOKUP($I170,'WM-AR'!$I$7:$AS$3267,34,FALSE),"")</f>
        <v/>
      </c>
      <c r="L170" s="883" t="str">
        <f>IFERROR(VLOOKUP($I170,'WM-AR'!$I$7:$AS$3267,4,FALSE),"")</f>
        <v/>
      </c>
      <c r="M170" s="883" t="str">
        <f>IFERROR(VLOOKUP($I170,'WM-AR'!$I$7:$AS$3267,6,FALSE),"")</f>
        <v/>
      </c>
      <c r="N170" s="883" t="str">
        <f>IFERROR(VLOOKUP($I170,'WM-AR'!$I$7:$AS$3267,8,FALSE),"")</f>
        <v/>
      </c>
      <c r="O170" s="707" t="str">
        <f>IFERROR(VLOOKUP($I170,'WM-AR'!$I$7:$AS$3267,10,FALSE),"")</f>
        <v/>
      </c>
      <c r="P170" s="844" t="str">
        <f>IFERROR(VLOOKUP($I170,'WM-AR'!$I$7:$AS$3267,12,FALSE),"")</f>
        <v/>
      </c>
      <c r="Q170" s="844" t="str">
        <f>IFERROR(VLOOKUP($I170,'WM-AR'!$I$7:$AS$3267,14,FALSE),"")</f>
        <v/>
      </c>
      <c r="R170" s="844" t="str">
        <f>IFERROR(VLOOKUP($I170,'WM-AR'!$I$7:$AS$3267,16,FALSE),"")</f>
        <v/>
      </c>
      <c r="S170" s="844" t="str">
        <f>IFERROR(VLOOKUP($I170,'WM-AR'!$I$7:$AS$3267,18,FALSE),"")</f>
        <v/>
      </c>
      <c r="T170" s="844" t="str">
        <f>IFERROR(VLOOKUP($I170,'WM-AR'!$I$7:$AS$3267,20,FALSE),"")</f>
        <v/>
      </c>
      <c r="U170" s="844" t="str">
        <f>IFERROR(VLOOKUP($I170,'WM-AR'!$I$7:$AS$3267,22,FALSE),"")</f>
        <v/>
      </c>
      <c r="V170" s="844" t="str">
        <f>IFERROR(VLOOKUP($I170,'WM-AR'!$I$7:$AS$3267,24,FALSE),"")</f>
        <v/>
      </c>
      <c r="W170" s="844" t="str">
        <f>IFERROR(VLOOKUP($I170,'WM-AR'!$I$7:$AS$3267,25,FALSE),"")</f>
        <v/>
      </c>
      <c r="X170" s="844" t="str">
        <f>IFERROR(VLOOKUP($I170,'WM-AR'!$I$7:$AS$3267,26,FALSE),"")</f>
        <v/>
      </c>
      <c r="Y170" s="844" t="str">
        <f>IFERROR(VLOOKUP($I170,'WM-AR'!$I$7:$AS$3267,27,FALSE),"")</f>
        <v/>
      </c>
      <c r="Z170" s="844" t="str">
        <f>IFERROR(VLOOKUP($I170,'WM-AR'!$I$7:$AS$3267,28,FALSE),"")</f>
        <v/>
      </c>
      <c r="AA170" s="844" t="str">
        <f>IFERROR(VLOOKUP($I170,'WM-AR'!$I$7:$AS$3267,29,FALSE),"")</f>
        <v/>
      </c>
      <c r="AB170" s="844" t="str">
        <f>IFERROR(VLOOKUP($I170,'WM-AR'!$I$7:$AS$3267,30,FALSE),"")</f>
        <v/>
      </c>
      <c r="AC170" s="844" t="str">
        <f>IFERROR(VLOOKUP($I170,'WM-AR'!$I$7:$AS$3267,31,FALSE),"")</f>
        <v/>
      </c>
      <c r="AD170" s="844" t="str">
        <f>IFERROR(VLOOKUP($I170,'WM-AR'!$I$7:$AS$3267,32,FALSE),"")</f>
        <v/>
      </c>
      <c r="AE170" s="844" t="str">
        <f>IFERROR(VLOOKUP($I170,'WM-AR'!$I$7:$AS$3267,33,FALSE),"")</f>
        <v/>
      </c>
      <c r="AF170" s="720"/>
      <c r="AG170" s="852"/>
      <c r="AH170" s="852"/>
      <c r="AI170" s="854"/>
      <c r="AJ170" s="854" t="str">
        <f t="shared" si="20"/>
        <v/>
      </c>
      <c r="AK170" s="855"/>
      <c r="AL170" s="880" t="str">
        <f>IF(AND(ISTEXT($E170),ISTEXT($B170)),"산출기준 &gt;&gt;  "&amp;_xlfn.XLOOKUP($E170,산출기준!$D:$D,산출기준!$E:$E,"매칭실패"),"")</f>
        <v/>
      </c>
    </row>
    <row r="171" spans="1:38" s="600" customFormat="1">
      <c r="A171" s="1157"/>
      <c r="B171" s="838"/>
      <c r="C171" s="839"/>
      <c r="D171" s="787" t="s">
        <v>2715</v>
      </c>
      <c r="E171" s="840"/>
      <c r="F171" s="881"/>
      <c r="G171" s="882" t="s">
        <v>3298</v>
      </c>
      <c r="H171" s="843"/>
      <c r="I171" s="844" t="str">
        <f t="shared" si="19"/>
        <v/>
      </c>
      <c r="J171" s="883"/>
      <c r="K171" s="884" t="str">
        <f>IFERROR(VLOOKUP($I171,'WM-AR'!$I$7:$AS$3267,34,FALSE),"")</f>
        <v/>
      </c>
      <c r="L171" s="883" t="str">
        <f>IFERROR(VLOOKUP($I171,'WM-AR'!$I$7:$AS$3267,4,FALSE),"")</f>
        <v/>
      </c>
      <c r="M171" s="883" t="str">
        <f>IFERROR(VLOOKUP($I171,'WM-AR'!$I$7:$AS$3267,6,FALSE),"")</f>
        <v/>
      </c>
      <c r="N171" s="883" t="str">
        <f>IFERROR(VLOOKUP($I171,'WM-AR'!$I$7:$AS$3267,8,FALSE),"")</f>
        <v/>
      </c>
      <c r="O171" s="707" t="str">
        <f>IFERROR(VLOOKUP($I171,'WM-AR'!$I$7:$AS$3267,10,FALSE),"")</f>
        <v/>
      </c>
      <c r="P171" s="844" t="str">
        <f>IFERROR(VLOOKUP($I171,'WM-AR'!$I$7:$AS$3267,12,FALSE),"")</f>
        <v/>
      </c>
      <c r="Q171" s="844" t="str">
        <f>IFERROR(VLOOKUP($I171,'WM-AR'!$I$7:$AS$3267,14,FALSE),"")</f>
        <v/>
      </c>
      <c r="R171" s="844" t="str">
        <f>IFERROR(VLOOKUP($I171,'WM-AR'!$I$7:$AS$3267,16,FALSE),"")</f>
        <v/>
      </c>
      <c r="S171" s="844" t="str">
        <f>IFERROR(VLOOKUP($I171,'WM-AR'!$I$7:$AS$3267,18,FALSE),"")</f>
        <v/>
      </c>
      <c r="T171" s="844" t="str">
        <f>IFERROR(VLOOKUP($I171,'WM-AR'!$I$7:$AS$3267,20,FALSE),"")</f>
        <v/>
      </c>
      <c r="U171" s="844" t="str">
        <f>IFERROR(VLOOKUP($I171,'WM-AR'!$I$7:$AS$3267,22,FALSE),"")</f>
        <v/>
      </c>
      <c r="V171" s="844" t="str">
        <f>IFERROR(VLOOKUP($I171,'WM-AR'!$I$7:$AS$3267,24,FALSE),"")</f>
        <v/>
      </c>
      <c r="W171" s="844" t="str">
        <f>IFERROR(VLOOKUP($I171,'WM-AR'!$I$7:$AS$3267,25,FALSE),"")</f>
        <v/>
      </c>
      <c r="X171" s="844" t="str">
        <f>IFERROR(VLOOKUP($I171,'WM-AR'!$I$7:$AS$3267,26,FALSE),"")</f>
        <v/>
      </c>
      <c r="Y171" s="844" t="str">
        <f>IFERROR(VLOOKUP($I171,'WM-AR'!$I$7:$AS$3267,27,FALSE),"")</f>
        <v/>
      </c>
      <c r="Z171" s="844" t="str">
        <f>IFERROR(VLOOKUP($I171,'WM-AR'!$I$7:$AS$3267,28,FALSE),"")</f>
        <v/>
      </c>
      <c r="AA171" s="844" t="str">
        <f>IFERROR(VLOOKUP($I171,'WM-AR'!$I$7:$AS$3267,29,FALSE),"")</f>
        <v/>
      </c>
      <c r="AB171" s="844" t="str">
        <f>IFERROR(VLOOKUP($I171,'WM-AR'!$I$7:$AS$3267,30,FALSE),"")</f>
        <v/>
      </c>
      <c r="AC171" s="844" t="str">
        <f>IFERROR(VLOOKUP($I171,'WM-AR'!$I$7:$AS$3267,31,FALSE),"")</f>
        <v/>
      </c>
      <c r="AD171" s="844" t="str">
        <f>IFERROR(VLOOKUP($I171,'WM-AR'!$I$7:$AS$3267,32,FALSE),"")</f>
        <v/>
      </c>
      <c r="AE171" s="844" t="str">
        <f>IFERROR(VLOOKUP($I171,'WM-AR'!$I$7:$AS$3267,33,FALSE),"")</f>
        <v/>
      </c>
      <c r="AF171" s="720"/>
      <c r="AG171" s="852"/>
      <c r="AH171" s="852"/>
      <c r="AI171" s="854"/>
      <c r="AJ171" s="854" t="str">
        <f t="shared" si="20"/>
        <v/>
      </c>
      <c r="AK171" s="855"/>
      <c r="AL171" s="880" t="str">
        <f>IF(AND(ISTEXT($E171),ISTEXT($B171)),"산출기준 &gt;&gt;  "&amp;_xlfn.XLOOKUP($E171,산출기준!$D:$D,산출기준!$E:$E,"매칭실패"),"")</f>
        <v/>
      </c>
    </row>
    <row r="172" spans="1:38" s="600" customFormat="1">
      <c r="A172" s="1157"/>
      <c r="B172" s="856"/>
      <c r="C172" s="857"/>
      <c r="D172" s="726"/>
      <c r="E172" s="858"/>
      <c r="F172" s="885"/>
      <c r="G172" s="886"/>
      <c r="H172" s="861"/>
      <c r="I172" s="862" t="str">
        <f t="shared" si="19"/>
        <v/>
      </c>
      <c r="J172" s="887"/>
      <c r="K172" s="888" t="str">
        <f>IFERROR(VLOOKUP($I172,'WM-AR'!$I$7:$AS$3267,34,FALSE),"")</f>
        <v/>
      </c>
      <c r="L172" s="887" t="str">
        <f>IFERROR(VLOOKUP($I172,'WM-AR'!$I$7:$AS$3267,4,FALSE),"")</f>
        <v/>
      </c>
      <c r="M172" s="887" t="str">
        <f>IFERROR(VLOOKUP($I172,'WM-AR'!$I$7:$AS$3267,6,FALSE),"")</f>
        <v/>
      </c>
      <c r="N172" s="887" t="str">
        <f>IFERROR(VLOOKUP($I172,'WM-AR'!$I$7:$AS$3267,8,FALSE),"")</f>
        <v/>
      </c>
      <c r="O172" s="889" t="str">
        <f>IFERROR(VLOOKUP($I172,'WM-AR'!$I$7:$AS$3267,10,FALSE),"")</f>
        <v/>
      </c>
      <c r="P172" s="862" t="str">
        <f>IFERROR(VLOOKUP($I172,'WM-AR'!$I$7:$AS$3267,12,FALSE),"")</f>
        <v/>
      </c>
      <c r="Q172" s="862" t="str">
        <f>IFERROR(VLOOKUP($I172,'WM-AR'!$I$7:$AS$3267,14,FALSE),"")</f>
        <v/>
      </c>
      <c r="R172" s="862" t="str">
        <f>IFERROR(VLOOKUP($I172,'WM-AR'!$I$7:$AS$3267,16,FALSE),"")</f>
        <v/>
      </c>
      <c r="S172" s="862" t="str">
        <f>IFERROR(VLOOKUP($I172,'WM-AR'!$I$7:$AS$3267,18,FALSE),"")</f>
        <v/>
      </c>
      <c r="T172" s="862" t="str">
        <f>IFERROR(VLOOKUP($I172,'WM-AR'!$I$7:$AS$3267,20,FALSE),"")</f>
        <v/>
      </c>
      <c r="U172" s="862" t="str">
        <f>IFERROR(VLOOKUP($I172,'WM-AR'!$I$7:$AS$3267,22,FALSE),"")</f>
        <v/>
      </c>
      <c r="V172" s="862" t="str">
        <f>IFERROR(VLOOKUP($I172,'WM-AR'!$I$7:$AS$3267,24,FALSE),"")</f>
        <v/>
      </c>
      <c r="W172" s="862" t="str">
        <f>IFERROR(VLOOKUP($I172,'WM-AR'!$I$7:$AS$3267,25,FALSE),"")</f>
        <v/>
      </c>
      <c r="X172" s="862" t="str">
        <f>IFERROR(VLOOKUP($I172,'WM-AR'!$I$7:$AS$3267,26,FALSE),"")</f>
        <v/>
      </c>
      <c r="Y172" s="862" t="str">
        <f>IFERROR(VLOOKUP($I172,'WM-AR'!$I$7:$AS$3267,27,FALSE),"")</f>
        <v/>
      </c>
      <c r="Z172" s="862" t="str">
        <f>IFERROR(VLOOKUP($I172,'WM-AR'!$I$7:$AS$3267,28,FALSE),"")</f>
        <v/>
      </c>
      <c r="AA172" s="862" t="str">
        <f>IFERROR(VLOOKUP($I172,'WM-AR'!$I$7:$AS$3267,29,FALSE),"")</f>
        <v/>
      </c>
      <c r="AB172" s="862" t="str">
        <f>IFERROR(VLOOKUP($I172,'WM-AR'!$I$7:$AS$3267,30,FALSE),"")</f>
        <v/>
      </c>
      <c r="AC172" s="862" t="str">
        <f>IFERROR(VLOOKUP($I172,'WM-AR'!$I$7:$AS$3267,31,FALSE),"")</f>
        <v/>
      </c>
      <c r="AD172" s="862" t="str">
        <f>IFERROR(VLOOKUP($I172,'WM-AR'!$I$7:$AS$3267,32,FALSE),"")</f>
        <v/>
      </c>
      <c r="AE172" s="862" t="str">
        <f>IFERROR(VLOOKUP($I172,'WM-AR'!$I$7:$AS$3267,33,FALSE),"")</f>
        <v/>
      </c>
      <c r="AF172" s="740"/>
      <c r="AG172" s="870"/>
      <c r="AH172" s="870"/>
      <c r="AI172" s="871"/>
      <c r="AJ172" s="871" t="str">
        <f t="shared" si="20"/>
        <v/>
      </c>
      <c r="AK172" s="872"/>
      <c r="AL172" s="880" t="str">
        <f>IF(AND(ISTEXT($E172),ISTEXT($B172)),"산출기준 &gt;&gt;  "&amp;_xlfn.XLOOKUP($E172,산출기준!$D:$D,산출기준!$E:$E,"매칭실패"),"")</f>
        <v/>
      </c>
    </row>
    <row r="173" spans="1:38">
      <c r="A173" s="88"/>
      <c r="B173" s="658"/>
      <c r="C173" s="659"/>
      <c r="D173" s="659"/>
      <c r="E173" s="659"/>
      <c r="F173" s="661"/>
      <c r="G173" s="662"/>
      <c r="H173" s="662"/>
      <c r="I173" s="652"/>
      <c r="J173" s="664"/>
      <c r="K173" s="664"/>
      <c r="L173" s="664"/>
      <c r="M173" s="664"/>
      <c r="N173" s="664"/>
      <c r="O173" s="664"/>
      <c r="P173" s="664"/>
      <c r="Q173" s="664"/>
      <c r="R173" s="664"/>
      <c r="S173" s="664"/>
      <c r="T173" s="664"/>
      <c r="U173" s="664"/>
      <c r="V173" s="664"/>
      <c r="W173" s="664"/>
      <c r="X173" s="664"/>
      <c r="Y173" s="664"/>
      <c r="Z173" s="664"/>
      <c r="AA173" s="664"/>
      <c r="AB173" s="664"/>
      <c r="AC173" s="664"/>
      <c r="AD173" s="664"/>
      <c r="AE173" s="664"/>
      <c r="AF173" s="659"/>
      <c r="AG173" s="665"/>
      <c r="AH173" s="665"/>
      <c r="AI173" s="666"/>
      <c r="AJ173" s="666"/>
      <c r="AK173" s="662"/>
      <c r="AL173" s="88" t="str">
        <f>IF(AND(ISTEXT($E173),ISTEXT($B173)),"산출기준 &gt;&gt;  "&amp;_xlfn.XLOOKUP($E173,산출기준!$D:$D,산출기준!$E:$E,"매칭실패"),"")</f>
        <v/>
      </c>
    </row>
    <row r="174" spans="1:38" ht="34.9" customHeight="1">
      <c r="A174" s="88"/>
      <c r="B174" s="808" t="str" cm="1">
        <f t="array" aca="1" ref="B174" ca="1">_xlfn.IFNA(INDIRECT("Family_표준_구성도!B"&amp;MATCH(F174,INDIRECT("Family_표준_구성도!"&amp;"C:C"),0)),"")</f>
        <v>4.1.1.5.2</v>
      </c>
      <c r="C174" s="668" t="s">
        <v>2016</v>
      </c>
      <c r="D174" s="809"/>
      <c r="E174" s="668" t="s">
        <v>1834</v>
      </c>
      <c r="F174" s="810" t="s">
        <v>3299</v>
      </c>
      <c r="G174" s="811"/>
      <c r="H174" s="812"/>
      <c r="I174" s="674"/>
      <c r="J174" s="674"/>
      <c r="K174" s="674"/>
      <c r="L174" s="674"/>
      <c r="M174" s="674"/>
      <c r="N174" s="675"/>
      <c r="O174" s="676"/>
      <c r="P174" s="677"/>
      <c r="Q174" s="677"/>
      <c r="R174" s="677"/>
      <c r="S174" s="677"/>
      <c r="T174" s="677"/>
      <c r="U174" s="677"/>
      <c r="V174" s="678"/>
      <c r="W174" s="679"/>
      <c r="X174" s="679"/>
      <c r="Y174" s="679"/>
      <c r="Z174" s="679"/>
      <c r="AA174" s="679"/>
      <c r="AB174" s="679"/>
      <c r="AC174" s="679"/>
      <c r="AD174" s="679"/>
      <c r="AE174" s="679"/>
      <c r="AF174" s="902"/>
      <c r="AG174" s="682"/>
      <c r="AH174" s="682"/>
      <c r="AI174" s="682"/>
      <c r="AJ174" s="682"/>
      <c r="AK174" s="903"/>
      <c r="AL174" s="88" t="str">
        <f ca="1">IF(AND(ISTEXT($E174),ISTEXT($B174)),"산출기준 &gt;&gt;  "&amp;_xlfn.XLOOKUP($E174,산출기준!$D:$D,산출기준!$E:$E,"매칭실패"),"")</f>
        <v>산출기준 &gt;&gt;  [ 피트/트렌치 플로어 산출 ]</v>
      </c>
    </row>
    <row r="175" spans="1:38" ht="49.9" customHeight="1" outlineLevel="1">
      <c r="A175" s="88"/>
      <c r="B175" s="758"/>
      <c r="C175" s="759"/>
      <c r="D175" s="759"/>
      <c r="E175" s="759"/>
      <c r="F175" s="815" t="s">
        <v>2671</v>
      </c>
      <c r="G175" s="759" t="str">
        <f t="shared" ref="G175:G187" si="21">IF(IF(N175=0,"",N175)&amp;" | "&amp;IF(O175=0,"",O175)&amp;" | "&amp;IF(Q175=0,"",Q175)&amp;" | "&amp;IF(R175=0,"",R175)=" |  |  | ","",IF(N175=0,"",N175)&amp;" | "&amp;IF(O175=0,"",O175)&amp;" | "&amp;IF(Q175=0,"",Q175)&amp;" | "&amp;IF(R175=0,"",R175))</f>
        <v xml:space="preserve">Structural Concrete |  | 20MPa ≤ F'c (Cylinder Strength) &lt; 25MPa | </v>
      </c>
      <c r="H175" s="816" t="s">
        <v>2687</v>
      </c>
      <c r="I175" s="765" t="str">
        <f t="shared" ref="I175:I238" si="22">LEFT(H175,14)</f>
        <v>A03AF032-00025</v>
      </c>
      <c r="J175" s="766"/>
      <c r="K175" s="766" t="str">
        <f>IFERROR(VLOOKUP($I175,'WM-AR'!$I$7:$AS$3267,34,FALSE),"")</f>
        <v>M3</v>
      </c>
      <c r="L175" s="766" t="str">
        <f>IFERROR(VLOOKUP($I175,'WM-AR'!$I$7:$AS$3267,4,FALSE),"")</f>
        <v>Concrete Work</v>
      </c>
      <c r="M175" s="766" t="str">
        <f>IFERROR(VLOOKUP($I175,'WM-AR'!$I$7:$AS$3267,6,FALSE),"")</f>
        <v>Superstructure Work</v>
      </c>
      <c r="N175" s="766" t="str">
        <f>IFERROR(VLOOKUP($I175,'WM-AR'!$I$7:$AS$3267,8,FALSE),"")</f>
        <v>Structural Concrete</v>
      </c>
      <c r="O175" s="766">
        <f>IFERROR(VLOOKUP($I175,'WM-AR'!$I$7:$AS$3267,10,FALSE),"")</f>
        <v>0</v>
      </c>
      <c r="P175" s="766" t="str">
        <f>IFERROR(VLOOKUP($I175,'WM-AR'!$I$7:$AS$3267,12,FALSE),"")</f>
        <v>Cement Type-1</v>
      </c>
      <c r="Q175" s="766" t="str">
        <f>IFERROR(VLOOKUP($I175,'WM-AR'!$I$7:$AS$3267,14,FALSE),"")</f>
        <v>20MPa ≤ F'c (Cylinder Strength) &lt; 25MPa</v>
      </c>
      <c r="R175" s="766">
        <f>IFERROR(VLOOKUP($I175,'WM-AR'!$I$7:$AS$3267,16,FALSE),"")</f>
        <v>0</v>
      </c>
      <c r="S175" s="766">
        <f>IFERROR(VLOOKUP($I175,'WM-AR'!$I$7:$AS$3267,18,FALSE),"")</f>
        <v>0</v>
      </c>
      <c r="T175" s="766" t="str">
        <f>IFERROR(VLOOKUP($I175,'WM-AR'!$I$7:$AS$3267,20,FALSE),"")</f>
        <v/>
      </c>
      <c r="U175" s="766">
        <f>IFERROR(VLOOKUP($I175,'WM-AR'!$I$7:$AS$3267,22,FALSE),"")</f>
        <v>0</v>
      </c>
      <c r="V175" s="766" t="str">
        <f>IFERROR(VLOOKUP($I175,'WM-AR'!$I$7:$AS$3267,24,FALSE),"")</f>
        <v/>
      </c>
      <c r="W175" s="766">
        <f>IFERROR(VLOOKUP($I175,'WM-AR'!$I$7:$AS$3267,25,FALSE),"")</f>
        <v>0</v>
      </c>
      <c r="X175" s="766" t="str">
        <f>IFERROR(VLOOKUP($I175,'WM-AR'!$I$7:$AS$3267,26,FALSE),"")</f>
        <v/>
      </c>
      <c r="Y175" s="766">
        <f>IFERROR(VLOOKUP($I175,'WM-AR'!$I$7:$AS$3267,27,FALSE),"")</f>
        <v>0</v>
      </c>
      <c r="Z175" s="766">
        <f>IFERROR(VLOOKUP($I175,'WM-AR'!$I$7:$AS$3267,28,FALSE),"")</f>
        <v>0</v>
      </c>
      <c r="AA175" s="766">
        <f>IFERROR(VLOOKUP($I175,'WM-AR'!$I$7:$AS$3267,29,FALSE),"")</f>
        <v>0</v>
      </c>
      <c r="AB175" s="766">
        <f>IFERROR(VLOOKUP($I175,'WM-AR'!$I$7:$AS$3267,30,FALSE),"")</f>
        <v>0</v>
      </c>
      <c r="AC175" s="766">
        <f>IFERROR(VLOOKUP($I175,'WM-AR'!$I$7:$AS$3267,31,FALSE),"")</f>
        <v>0</v>
      </c>
      <c r="AD175" s="766">
        <f>IFERROR(VLOOKUP($I175,'WM-AR'!$I$7:$AS$3267,32,FALSE),"")</f>
        <v>0</v>
      </c>
      <c r="AE175" s="766" t="str">
        <f>IFERROR(VLOOKUP($I175,'WM-AR'!$I$7:$AS$3267,33,FALSE),"")</f>
        <v/>
      </c>
      <c r="AF175" s="817" t="s">
        <v>3037</v>
      </c>
      <c r="AG175" s="768" t="s">
        <v>1985</v>
      </c>
      <c r="AH175" s="768" t="s">
        <v>1985</v>
      </c>
      <c r="AI175" s="769"/>
      <c r="AJ175" s="769" t="str">
        <f t="shared" ref="AJ175:AJ190" si="23">K175</f>
        <v>M3</v>
      </c>
      <c r="AK175" s="905"/>
      <c r="AL175" s="88" t="str">
        <f>IF(AND(ISTEXT($E175),ISTEXT($B175)),"산출기준 &gt;&gt;  "&amp;_xlfn.XLOOKUP($E175,산출기준!$D:$D,산출기준!$E:$E,"매칭실패"),"")</f>
        <v/>
      </c>
    </row>
    <row r="176" spans="1:38" ht="49.9" customHeight="1" outlineLevel="1">
      <c r="A176" s="88"/>
      <c r="B176" s="772"/>
      <c r="C176" s="773"/>
      <c r="D176" s="773"/>
      <c r="E176" s="773"/>
      <c r="F176" s="818" t="s">
        <v>2674</v>
      </c>
      <c r="G176" s="759" t="str">
        <f t="shared" si="21"/>
        <v xml:space="preserve">Rebar Work | Deformed Bar (Non-Coat.) | 400MPa&lt;Fy≤470MPa | </v>
      </c>
      <c r="H176" s="816" t="s">
        <v>3032</v>
      </c>
      <c r="I176" s="765" t="str">
        <f t="shared" si="22"/>
        <v>A03AD037-00002</v>
      </c>
      <c r="J176" s="766"/>
      <c r="K176" s="766" t="str">
        <f>IFERROR(VLOOKUP($I176,'WM-AR'!$I$7:$AS$3267,34,FALSE),"")</f>
        <v>TON</v>
      </c>
      <c r="L176" s="766" t="str">
        <f>IFERROR(VLOOKUP($I176,'WM-AR'!$I$7:$AS$3267,4,FALSE),"")</f>
        <v>Concrete Work</v>
      </c>
      <c r="M176" s="766" t="str">
        <f>IFERROR(VLOOKUP($I176,'WM-AR'!$I$7:$AS$3267,6,FALSE),"")</f>
        <v>Substructure Work</v>
      </c>
      <c r="N176" s="766" t="str">
        <f>IFERROR(VLOOKUP($I176,'WM-AR'!$I$7:$AS$3267,8,FALSE),"")</f>
        <v>Rebar Work</v>
      </c>
      <c r="O176" s="766" t="str">
        <f>IFERROR(VLOOKUP($I176,'WM-AR'!$I$7:$AS$3267,10,FALSE),"")</f>
        <v>Deformed Bar (Non-Coat.)</v>
      </c>
      <c r="P176" s="766">
        <f>IFERROR(VLOOKUP($I176,'WM-AR'!$I$7:$AS$3267,12,FALSE),"")</f>
        <v>0</v>
      </c>
      <c r="Q176" s="766" t="str">
        <f>IFERROR(VLOOKUP($I176,'WM-AR'!$I$7:$AS$3267,14,FALSE),"")</f>
        <v>400MPa&lt;Fy≤470MPa</v>
      </c>
      <c r="R176" s="766">
        <f>IFERROR(VLOOKUP($I176,'WM-AR'!$I$7:$AS$3267,16,FALSE),"")</f>
        <v>0</v>
      </c>
      <c r="S176" s="766">
        <f>IFERROR(VLOOKUP($I176,'WM-AR'!$I$7:$AS$3267,18,FALSE),"")</f>
        <v>0</v>
      </c>
      <c r="T176" s="766" t="str">
        <f>IFERROR(VLOOKUP($I176,'WM-AR'!$I$7:$AS$3267,20,FALSE),"")</f>
        <v/>
      </c>
      <c r="U176" s="766">
        <f>IFERROR(VLOOKUP($I176,'WM-AR'!$I$7:$AS$3267,22,FALSE),"")</f>
        <v>0</v>
      </c>
      <c r="V176" s="766" t="str">
        <f>IFERROR(VLOOKUP($I176,'WM-AR'!$I$7:$AS$3267,24,FALSE),"")</f>
        <v/>
      </c>
      <c r="W176" s="766">
        <f>IFERROR(VLOOKUP($I176,'WM-AR'!$I$7:$AS$3267,25,FALSE),"")</f>
        <v>0</v>
      </c>
      <c r="X176" s="766" t="str">
        <f>IFERROR(VLOOKUP($I176,'WM-AR'!$I$7:$AS$3267,26,FALSE),"")</f>
        <v/>
      </c>
      <c r="Y176" s="766">
        <f>IFERROR(VLOOKUP($I176,'WM-AR'!$I$7:$AS$3267,27,FALSE),"")</f>
        <v>0</v>
      </c>
      <c r="Z176" s="766">
        <f>IFERROR(VLOOKUP($I176,'WM-AR'!$I$7:$AS$3267,28,FALSE),"")</f>
        <v>0</v>
      </c>
      <c r="AA176" s="766">
        <f>IFERROR(VLOOKUP($I176,'WM-AR'!$I$7:$AS$3267,29,FALSE),"")</f>
        <v>0</v>
      </c>
      <c r="AB176" s="766">
        <f>IFERROR(VLOOKUP($I176,'WM-AR'!$I$7:$AS$3267,30,FALSE),"")</f>
        <v>0</v>
      </c>
      <c r="AC176" s="766">
        <f>IFERROR(VLOOKUP($I176,'WM-AR'!$I$7:$AS$3267,31,FALSE),"")</f>
        <v>0</v>
      </c>
      <c r="AD176" s="766">
        <f>IFERROR(VLOOKUP($I176,'WM-AR'!$I$7:$AS$3267,32,FALSE),"")</f>
        <v>0</v>
      </c>
      <c r="AE176" s="766" t="str">
        <f>IFERROR(VLOOKUP($I176,'WM-AR'!$I$7:$AS$3267,33,FALSE),"")</f>
        <v/>
      </c>
      <c r="AF176" s="817" t="s">
        <v>2676</v>
      </c>
      <c r="AG176" s="768" t="s">
        <v>2677</v>
      </c>
      <c r="AH176" s="768" t="s">
        <v>2677</v>
      </c>
      <c r="AI176" s="769"/>
      <c r="AJ176" s="769" t="str">
        <f t="shared" si="23"/>
        <v>TON</v>
      </c>
      <c r="AK176" s="905" t="s">
        <v>2678</v>
      </c>
      <c r="AL176" s="88" t="str">
        <f>IF(AND(ISTEXT($E176),ISTEXT($B176)),"산출기준 &gt;&gt;  "&amp;_xlfn.XLOOKUP($E176,산출기준!$D:$D,산출기준!$E:$E,"매칭실패"),"")</f>
        <v/>
      </c>
    </row>
    <row r="177" spans="1:38" ht="49.9" customHeight="1" outlineLevel="1">
      <c r="A177" s="88"/>
      <c r="B177" s="772"/>
      <c r="C177" s="773"/>
      <c r="D177" s="773"/>
      <c r="E177" s="773"/>
      <c r="F177" s="818" t="s">
        <v>2679</v>
      </c>
      <c r="G177" s="759" t="str">
        <f t="shared" si="21"/>
        <v xml:space="preserve">Form Work (1 time in use) | Flat Form |  | </v>
      </c>
      <c r="H177" s="816" t="s">
        <v>2680</v>
      </c>
      <c r="I177" s="765" t="str">
        <f t="shared" si="22"/>
        <v>A03AF036-00001</v>
      </c>
      <c r="J177" s="766"/>
      <c r="K177" s="766" t="str">
        <f>IFERROR(VLOOKUP($I177,'WM-AR'!$I$7:$AS$3267,34,FALSE),"")</f>
        <v>M2</v>
      </c>
      <c r="L177" s="766" t="str">
        <f>IFERROR(VLOOKUP($I177,'WM-AR'!$I$7:$AS$3267,4,FALSE),"")</f>
        <v>Concrete Work</v>
      </c>
      <c r="M177" s="766" t="str">
        <f>IFERROR(VLOOKUP($I177,'WM-AR'!$I$7:$AS$3267,6,FALSE),"")</f>
        <v>Superstructure Work</v>
      </c>
      <c r="N177" s="766" t="str">
        <f>IFERROR(VLOOKUP($I177,'WM-AR'!$I$7:$AS$3267,8,FALSE),"")</f>
        <v>Form Work (1 time in use)</v>
      </c>
      <c r="O177" s="766" t="str">
        <f>IFERROR(VLOOKUP($I177,'WM-AR'!$I$7:$AS$3267,10,FALSE),"")</f>
        <v>Flat Form</v>
      </c>
      <c r="P177" s="766">
        <f>IFERROR(VLOOKUP($I177,'WM-AR'!$I$7:$AS$3267,12,FALSE),"")</f>
        <v>0</v>
      </c>
      <c r="Q177" s="766">
        <f>IFERROR(VLOOKUP($I177,'WM-AR'!$I$7:$AS$3267,14,FALSE),"")</f>
        <v>0</v>
      </c>
      <c r="R177" s="766">
        <f>IFERROR(VLOOKUP($I177,'WM-AR'!$I$7:$AS$3267,16,FALSE),"")</f>
        <v>0</v>
      </c>
      <c r="S177" s="766">
        <f>IFERROR(VLOOKUP($I177,'WM-AR'!$I$7:$AS$3267,18,FALSE),"")</f>
        <v>0</v>
      </c>
      <c r="T177" s="766" t="str">
        <f>IFERROR(VLOOKUP($I177,'WM-AR'!$I$7:$AS$3267,20,FALSE),"")</f>
        <v>Dressed Lumber, Plywood or Steel Form(Wood Planks are not Allowed) incl. Chamfer</v>
      </c>
      <c r="U177" s="766">
        <f>IFERROR(VLOOKUP($I177,'WM-AR'!$I$7:$AS$3267,22,FALSE),"")</f>
        <v>0</v>
      </c>
      <c r="V177" s="766" t="str">
        <f>IFERROR(VLOOKUP($I177,'WM-AR'!$I$7:$AS$3267,24,FALSE),"")</f>
        <v/>
      </c>
      <c r="W177" s="766">
        <f>IFERROR(VLOOKUP($I177,'WM-AR'!$I$7:$AS$3267,25,FALSE),"")</f>
        <v>0</v>
      </c>
      <c r="X177" s="766" t="str">
        <f>IFERROR(VLOOKUP($I177,'WM-AR'!$I$7:$AS$3267,26,FALSE),"")</f>
        <v/>
      </c>
      <c r="Y177" s="766">
        <f>IFERROR(VLOOKUP($I177,'WM-AR'!$I$7:$AS$3267,27,FALSE),"")</f>
        <v>0</v>
      </c>
      <c r="Z177" s="766">
        <f>IFERROR(VLOOKUP($I177,'WM-AR'!$I$7:$AS$3267,28,FALSE),"")</f>
        <v>0</v>
      </c>
      <c r="AA177" s="766">
        <f>IFERROR(VLOOKUP($I177,'WM-AR'!$I$7:$AS$3267,29,FALSE),"")</f>
        <v>0</v>
      </c>
      <c r="AB177" s="766">
        <f>IFERROR(VLOOKUP($I177,'WM-AR'!$I$7:$AS$3267,30,FALSE),"")</f>
        <v>0</v>
      </c>
      <c r="AC177" s="766">
        <f>IFERROR(VLOOKUP($I177,'WM-AR'!$I$7:$AS$3267,31,FALSE),"")</f>
        <v>0</v>
      </c>
      <c r="AD177" s="766">
        <f>IFERROR(VLOOKUP($I177,'WM-AR'!$I$7:$AS$3267,32,FALSE),"")</f>
        <v>0</v>
      </c>
      <c r="AE177" s="766" t="str">
        <f>IFERROR(VLOOKUP($I177,'WM-AR'!$I$7:$AS$3267,33,FALSE),"")</f>
        <v/>
      </c>
      <c r="AF177" s="817"/>
      <c r="AG177" s="768"/>
      <c r="AH177" s="768"/>
      <c r="AI177" s="769"/>
      <c r="AJ177" s="769" t="str">
        <f t="shared" si="23"/>
        <v>M2</v>
      </c>
      <c r="AK177" s="1158" t="s">
        <v>3300</v>
      </c>
      <c r="AL177" s="88" t="str">
        <f>IF(AND(ISTEXT($E177),ISTEXT($B177)),"산출기준 &gt;&gt;  "&amp;_xlfn.XLOOKUP($E177,산출기준!$D:$D,산출기준!$E:$E,"매칭실패"),"")</f>
        <v/>
      </c>
    </row>
    <row r="178" spans="1:38" ht="49.9" customHeight="1" outlineLevel="1">
      <c r="A178" s="88"/>
      <c r="B178" s="772"/>
      <c r="C178" s="773"/>
      <c r="D178" s="773"/>
      <c r="E178" s="773"/>
      <c r="F178" s="818" t="s">
        <v>3284</v>
      </c>
      <c r="G178" s="759" t="str">
        <f t="shared" si="21"/>
        <v xml:space="preserve">Bitumen/Bituminous/Asphalt Coating |  |  | </v>
      </c>
      <c r="H178" s="816" t="s">
        <v>3044</v>
      </c>
      <c r="I178" s="765" t="str">
        <f t="shared" si="22"/>
        <v>A03AH056-00001</v>
      </c>
      <c r="J178" s="766"/>
      <c r="K178" s="766" t="str">
        <f>IFERROR(VLOOKUP($I178,'WM-AR'!$I$7:$AS$3267,34,FALSE),"")</f>
        <v>M2</v>
      </c>
      <c r="L178" s="766" t="str">
        <f>IFERROR(VLOOKUP($I178,'WM-AR'!$I$7:$AS$3267,4,FALSE),"")</f>
        <v>Concrete Work</v>
      </c>
      <c r="M178" s="766" t="str">
        <f>IFERROR(VLOOKUP($I178,'WM-AR'!$I$7:$AS$3267,6,FALSE),"")</f>
        <v>Concrete Protective Coating (U/G)</v>
      </c>
      <c r="N178" s="766" t="str">
        <f>IFERROR(VLOOKUP($I178,'WM-AR'!$I$7:$AS$3267,8,FALSE),"")</f>
        <v>Bitumen/Bituminous/Asphalt Coating</v>
      </c>
      <c r="O178" s="766">
        <f>IFERROR(VLOOKUP($I178,'WM-AR'!$I$7:$AS$3267,10,FALSE),"")</f>
        <v>0</v>
      </c>
      <c r="P178" s="766">
        <f>IFERROR(VLOOKUP($I178,'WM-AR'!$I$7:$AS$3267,12,FALSE),"")</f>
        <v>0</v>
      </c>
      <c r="Q178" s="766">
        <f>IFERROR(VLOOKUP($I178,'WM-AR'!$I$7:$AS$3267,14,FALSE),"")</f>
        <v>0</v>
      </c>
      <c r="R178" s="766">
        <f>IFERROR(VLOOKUP($I178,'WM-AR'!$I$7:$AS$3267,16,FALSE),"")</f>
        <v>0</v>
      </c>
      <c r="S178" s="766">
        <f>IFERROR(VLOOKUP($I178,'WM-AR'!$I$7:$AS$3267,18,FALSE),"")</f>
        <v>0</v>
      </c>
      <c r="T178" s="766">
        <f>IFERROR(VLOOKUP($I178,'WM-AR'!$I$7:$AS$3267,20,FALSE),"")</f>
        <v>0</v>
      </c>
      <c r="U178" s="766">
        <f>IFERROR(VLOOKUP($I178,'WM-AR'!$I$7:$AS$3267,22,FALSE),"")</f>
        <v>0</v>
      </c>
      <c r="V178" s="766">
        <f>IFERROR(VLOOKUP($I178,'WM-AR'!$I$7:$AS$3267,24,FALSE),"")</f>
        <v>0</v>
      </c>
      <c r="W178" s="766">
        <f>IFERROR(VLOOKUP($I178,'WM-AR'!$I$7:$AS$3267,25,FALSE),"")</f>
        <v>0</v>
      </c>
      <c r="X178" s="766" t="str">
        <f>IFERROR(VLOOKUP($I178,'WM-AR'!$I$7:$AS$3267,26,FALSE),"")</f>
        <v/>
      </c>
      <c r="Y178" s="766">
        <f>IFERROR(VLOOKUP($I178,'WM-AR'!$I$7:$AS$3267,27,FALSE),"")</f>
        <v>0</v>
      </c>
      <c r="Z178" s="766">
        <f>IFERROR(VLOOKUP($I178,'WM-AR'!$I$7:$AS$3267,28,FALSE),"")</f>
        <v>0</v>
      </c>
      <c r="AA178" s="766">
        <f>IFERROR(VLOOKUP($I178,'WM-AR'!$I$7:$AS$3267,29,FALSE),"")</f>
        <v>0</v>
      </c>
      <c r="AB178" s="766">
        <f>IFERROR(VLOOKUP($I178,'WM-AR'!$I$7:$AS$3267,30,FALSE),"")</f>
        <v>0</v>
      </c>
      <c r="AC178" s="766">
        <f>IFERROR(VLOOKUP($I178,'WM-AR'!$I$7:$AS$3267,31,FALSE),"")</f>
        <v>0</v>
      </c>
      <c r="AD178" s="766">
        <f>IFERROR(VLOOKUP($I178,'WM-AR'!$I$7:$AS$3267,32,FALSE),"")</f>
        <v>0</v>
      </c>
      <c r="AE178" s="766" t="str">
        <f>IFERROR(VLOOKUP($I178,'WM-AR'!$I$7:$AS$3267,33,FALSE),"")</f>
        <v/>
      </c>
      <c r="AF178" s="817"/>
      <c r="AG178" s="768" t="s">
        <v>1699</v>
      </c>
      <c r="AH178" s="768" t="s">
        <v>1699</v>
      </c>
      <c r="AI178" s="769"/>
      <c r="AJ178" s="769" t="str">
        <f t="shared" si="23"/>
        <v>M2</v>
      </c>
      <c r="AK178" s="1158" t="s">
        <v>3301</v>
      </c>
      <c r="AL178" s="88" t="str">
        <f>IF(AND(ISTEXT($E178),ISTEXT($B178)),"산출기준 &gt;&gt;  "&amp;_xlfn.XLOOKUP($E178,산출기준!$D:$D,산출기준!$E:$E,"매칭실패"),"")</f>
        <v/>
      </c>
    </row>
    <row r="179" spans="1:38" ht="49.9" customHeight="1" outlineLevel="1">
      <c r="A179" s="88"/>
      <c r="B179" s="772"/>
      <c r="C179" s="773"/>
      <c r="D179" s="773"/>
      <c r="E179" s="773"/>
      <c r="F179" s="818" t="s">
        <v>3286</v>
      </c>
      <c r="G179" s="759" t="str">
        <f t="shared" si="21"/>
        <v xml:space="preserve">Floor Painting | Epoxy Paint |  | </v>
      </c>
      <c r="H179" s="816" t="s">
        <v>2597</v>
      </c>
      <c r="I179" s="765" t="str">
        <f t="shared" si="22"/>
        <v>A04AM080-00006</v>
      </c>
      <c r="J179" s="766"/>
      <c r="K179" s="766" t="str">
        <f>IFERROR(VLOOKUP($I179,'WM-AR'!$I$7:$AS$3267,34,FALSE),"")</f>
        <v>M2</v>
      </c>
      <c r="L179" s="766" t="str">
        <f>IFERROR(VLOOKUP($I179,'WM-AR'!$I$7:$AS$3267,4,FALSE),"")</f>
        <v>Finishing Work</v>
      </c>
      <c r="M179" s="766" t="str">
        <f>IFERROR(VLOOKUP($I179,'WM-AR'!$I$7:$AS$3267,6,FALSE),"")</f>
        <v>Painting Work</v>
      </c>
      <c r="N179" s="766" t="str">
        <f>IFERROR(VLOOKUP($I179,'WM-AR'!$I$7:$AS$3267,8,FALSE),"")</f>
        <v>Floor Painting</v>
      </c>
      <c r="O179" s="766" t="str">
        <f>IFERROR(VLOOKUP($I179,'WM-AR'!$I$7:$AS$3267,10,FALSE),"")</f>
        <v>Epoxy Paint</v>
      </c>
      <c r="P179" s="766">
        <f>IFERROR(VLOOKUP($I179,'WM-AR'!$I$7:$AS$3267,12,FALSE),"")</f>
        <v>0</v>
      </c>
      <c r="Q179" s="766">
        <f>IFERROR(VLOOKUP($I179,'WM-AR'!$I$7:$AS$3267,14,FALSE),"")</f>
        <v>0</v>
      </c>
      <c r="R179" s="766">
        <f>IFERROR(VLOOKUP($I179,'WM-AR'!$I$7:$AS$3267,16,FALSE),"")</f>
        <v>0</v>
      </c>
      <c r="S179" s="766">
        <f>IFERROR(VLOOKUP($I179,'WM-AR'!$I$7:$AS$3267,18,FALSE),"")</f>
        <v>0</v>
      </c>
      <c r="T179" s="766" t="str">
        <f>IFERROR(VLOOKUP($I179,'WM-AR'!$I$7:$AS$3267,20,FALSE),"")</f>
        <v/>
      </c>
      <c r="U179" s="766">
        <f>IFERROR(VLOOKUP($I179,'WM-AR'!$I$7:$AS$3267,22,FALSE),"")</f>
        <v>0</v>
      </c>
      <c r="V179" s="766" t="str">
        <f>IFERROR(VLOOKUP($I179,'WM-AR'!$I$7:$AS$3267,24,FALSE),"")</f>
        <v/>
      </c>
      <c r="W179" s="766">
        <f>IFERROR(VLOOKUP($I179,'WM-AR'!$I$7:$AS$3267,25,FALSE),"")</f>
        <v>0</v>
      </c>
      <c r="X179" s="766" t="str">
        <f>IFERROR(VLOOKUP($I179,'WM-AR'!$I$7:$AS$3267,26,FALSE),"")</f>
        <v/>
      </c>
      <c r="Y179" s="766">
        <f>IFERROR(VLOOKUP($I179,'WM-AR'!$I$7:$AS$3267,27,FALSE),"")</f>
        <v>0</v>
      </c>
      <c r="Z179" s="766">
        <f>IFERROR(VLOOKUP($I179,'WM-AR'!$I$7:$AS$3267,28,FALSE),"")</f>
        <v>0</v>
      </c>
      <c r="AA179" s="766">
        <f>IFERROR(VLOOKUP($I179,'WM-AR'!$I$7:$AS$3267,29,FALSE),"")</f>
        <v>0</v>
      </c>
      <c r="AB179" s="766">
        <f>IFERROR(VLOOKUP($I179,'WM-AR'!$I$7:$AS$3267,30,FALSE),"")</f>
        <v>0</v>
      </c>
      <c r="AC179" s="766">
        <f>IFERROR(VLOOKUP($I179,'WM-AR'!$I$7:$AS$3267,31,FALSE),"")</f>
        <v>0</v>
      </c>
      <c r="AD179" s="766">
        <f>IFERROR(VLOOKUP($I179,'WM-AR'!$I$7:$AS$3267,32,FALSE),"")</f>
        <v>0</v>
      </c>
      <c r="AE179" s="766" t="str">
        <f>IFERROR(VLOOKUP($I179,'WM-AR'!$I$7:$AS$3267,33,FALSE),"")</f>
        <v/>
      </c>
      <c r="AF179" s="817"/>
      <c r="AG179" s="1138" t="s">
        <v>3287</v>
      </c>
      <c r="AH179" s="1138" t="s">
        <v>3287</v>
      </c>
      <c r="AI179" s="769"/>
      <c r="AJ179" s="769" t="str">
        <f t="shared" si="23"/>
        <v>M2</v>
      </c>
      <c r="AK179" s="1156"/>
      <c r="AL179" s="88" t="str">
        <f>IF(AND(ISTEXT($E179),ISTEXT($B179)),"산출기준 &gt;&gt;  "&amp;_xlfn.XLOOKUP($E179,산출기준!$D:$D,산출기준!$E:$E,"매칭실패"),"")</f>
        <v/>
      </c>
    </row>
    <row r="180" spans="1:38" ht="35.1" customHeight="1" outlineLevel="1">
      <c r="B180" s="772"/>
      <c r="C180" s="772"/>
      <c r="D180" s="760"/>
      <c r="E180" s="773"/>
      <c r="F180" s="1086" t="s">
        <v>3190</v>
      </c>
      <c r="G180" s="759" t="str">
        <f t="shared" si="21"/>
        <v xml:space="preserve">Excavation | Soil, Mech. |  | </v>
      </c>
      <c r="H180" s="816" t="s">
        <v>3191</v>
      </c>
      <c r="I180" s="765" t="str">
        <f t="shared" si="22"/>
        <v>A01ZZ001-00012</v>
      </c>
      <c r="J180" s="1081"/>
      <c r="K180" s="1081" t="str">
        <f>IFERROR(VLOOKUP($I180,'WM-AR'!$I$7:$AS$3267,34,FALSE),"")</f>
        <v>M3</v>
      </c>
      <c r="L180" s="1081" t="str">
        <f>IFERROR(VLOOKUP($I180,'WM-AR'!$I$7:$AS$3267,4,FALSE),"")</f>
        <v>Earth Work</v>
      </c>
      <c r="M180" s="1081" t="str">
        <f>IFERROR(VLOOKUP($I180,'WM-AR'!$I$7:$AS$3267,6,FALSE),"")</f>
        <v>-</v>
      </c>
      <c r="N180" s="1081" t="str">
        <f>IFERROR(VLOOKUP($I180,'WM-AR'!$I$7:$AS$3267,8,FALSE),"")</f>
        <v>Excavation</v>
      </c>
      <c r="O180" s="1081" t="str">
        <f>IFERROR(VLOOKUP($I180,'WM-AR'!$I$7:$AS$3267,10,FALSE),"")</f>
        <v>Soil, Mech.</v>
      </c>
      <c r="P180" s="1081">
        <f>IFERROR(VLOOKUP($I180,'WM-AR'!$I$7:$AS$3267,12,FALSE),"")</f>
        <v>0</v>
      </c>
      <c r="Q180" s="1081">
        <f>IFERROR(VLOOKUP($I180,'WM-AR'!$I$7:$AS$3267,14,FALSE),"")</f>
        <v>0</v>
      </c>
      <c r="R180" s="1081">
        <f>IFERROR(VLOOKUP($I180,'WM-AR'!$I$7:$AS$3267,16,FALSE),"")</f>
        <v>0</v>
      </c>
      <c r="S180" s="1081">
        <f>IFERROR(VLOOKUP($I180,'WM-AR'!$I$7:$AS$3267,18,FALSE),"")</f>
        <v>0</v>
      </c>
      <c r="T180" s="1081" t="str">
        <f>IFERROR(VLOOKUP($I180,'WM-AR'!$I$7:$AS$3267,20,FALSE),"")</f>
        <v/>
      </c>
      <c r="U180" s="1081" t="str">
        <f>IFERROR(VLOOKUP($I180,'WM-AR'!$I$7:$AS$3267,22,FALSE),"")</f>
        <v>Manual Excavation Above GWL</v>
      </c>
      <c r="V180" s="1081" t="str">
        <f>IFERROR(VLOOKUP($I180,'WM-AR'!$I$7:$AS$3267,24,FALSE),"")</f>
        <v/>
      </c>
      <c r="W180" s="1081">
        <f>IFERROR(VLOOKUP($I180,'WM-AR'!$I$7:$AS$3267,25,FALSE),"")</f>
        <v>0</v>
      </c>
      <c r="X180" s="1081" t="str">
        <f>IFERROR(VLOOKUP($I180,'WM-AR'!$I$7:$AS$3267,26,FALSE),"")</f>
        <v/>
      </c>
      <c r="Y180" s="1081">
        <f>IFERROR(VLOOKUP($I180,'WM-AR'!$I$7:$AS$3267,27,FALSE),"")</f>
        <v>0</v>
      </c>
      <c r="Z180" s="1081">
        <f>IFERROR(VLOOKUP($I180,'WM-AR'!$I$7:$AS$3267,28,FALSE),"")</f>
        <v>0</v>
      </c>
      <c r="AA180" s="1081">
        <f>IFERROR(VLOOKUP($I180,'WM-AR'!$I$7:$AS$3267,29,FALSE),"")</f>
        <v>0</v>
      </c>
      <c r="AB180" s="1081">
        <f>IFERROR(VLOOKUP($I180,'WM-AR'!$I$7:$AS$3267,30,FALSE),"")</f>
        <v>0</v>
      </c>
      <c r="AC180" s="1081">
        <f>IFERROR(VLOOKUP($I180,'WM-AR'!$I$7:$AS$3267,31,FALSE),"")</f>
        <v>0</v>
      </c>
      <c r="AD180" s="1081">
        <f>IFERROR(VLOOKUP($I180,'WM-AR'!$I$7:$AS$3267,32,FALSE),"")</f>
        <v>0</v>
      </c>
      <c r="AE180" s="1081" t="str">
        <f>IFERROR(VLOOKUP($I180,'WM-AR'!$I$7:$AS$3267,33,FALSE),"")</f>
        <v/>
      </c>
      <c r="AF180" s="817" t="s">
        <v>3192</v>
      </c>
      <c r="AG180" s="1082" t="s">
        <v>1797</v>
      </c>
      <c r="AH180" s="1082" t="s">
        <v>1797</v>
      </c>
      <c r="AI180" s="769"/>
      <c r="AJ180" s="769" t="str">
        <f t="shared" si="23"/>
        <v>M3</v>
      </c>
      <c r="AK180" s="816" t="s">
        <v>3193</v>
      </c>
      <c r="AL180" s="88" t="str">
        <f>IF(AND(ISTEXT($E180),ISTEXT($B180)),"산출기준 &gt;&gt;  "&amp;_xlfn.XLOOKUP($E180,산출기준!$D:$D,산출기준!$E:$E,"매칭실패"),"")</f>
        <v/>
      </c>
    </row>
    <row r="181" spans="1:38" ht="35.1" customHeight="1" outlineLevel="1">
      <c r="B181" s="772"/>
      <c r="C181" s="772"/>
      <c r="D181" s="760"/>
      <c r="E181" s="773"/>
      <c r="F181" s="1086" t="s">
        <v>3190</v>
      </c>
      <c r="G181" s="759" t="str">
        <f t="shared" si="21"/>
        <v xml:space="preserve">Excavation | Soil, Mech. |  | </v>
      </c>
      <c r="H181" s="816" t="s">
        <v>3194</v>
      </c>
      <c r="I181" s="765" t="str">
        <f t="shared" si="22"/>
        <v>A01ZZ001-00013</v>
      </c>
      <c r="J181" s="1081"/>
      <c r="K181" s="1081" t="str">
        <f>IFERROR(VLOOKUP($I181,'WM-AR'!$I$7:$AS$3267,34,FALSE),"")</f>
        <v>M3</v>
      </c>
      <c r="L181" s="1081" t="str">
        <f>IFERROR(VLOOKUP($I181,'WM-AR'!$I$7:$AS$3267,4,FALSE),"")</f>
        <v>Earth Work</v>
      </c>
      <c r="M181" s="1081" t="str">
        <f>IFERROR(VLOOKUP($I181,'WM-AR'!$I$7:$AS$3267,6,FALSE),"")</f>
        <v>-</v>
      </c>
      <c r="N181" s="1081" t="str">
        <f>IFERROR(VLOOKUP($I181,'WM-AR'!$I$7:$AS$3267,8,FALSE),"")</f>
        <v>Excavation</v>
      </c>
      <c r="O181" s="1081" t="str">
        <f>IFERROR(VLOOKUP($I181,'WM-AR'!$I$7:$AS$3267,10,FALSE),"")</f>
        <v>Soil, Mech.</v>
      </c>
      <c r="P181" s="1081">
        <f>IFERROR(VLOOKUP($I181,'WM-AR'!$I$7:$AS$3267,12,FALSE),"")</f>
        <v>0</v>
      </c>
      <c r="Q181" s="1081">
        <f>IFERROR(VLOOKUP($I181,'WM-AR'!$I$7:$AS$3267,14,FALSE),"")</f>
        <v>0</v>
      </c>
      <c r="R181" s="1081">
        <f>IFERROR(VLOOKUP($I181,'WM-AR'!$I$7:$AS$3267,16,FALSE),"")</f>
        <v>0</v>
      </c>
      <c r="S181" s="1081">
        <f>IFERROR(VLOOKUP($I181,'WM-AR'!$I$7:$AS$3267,18,FALSE),"")</f>
        <v>0</v>
      </c>
      <c r="T181" s="1081" t="str">
        <f>IFERROR(VLOOKUP($I181,'WM-AR'!$I$7:$AS$3267,20,FALSE),"")</f>
        <v/>
      </c>
      <c r="U181" s="1081" t="str">
        <f>IFERROR(VLOOKUP($I181,'WM-AR'!$I$7:$AS$3267,22,FALSE),"")</f>
        <v>Manual Excavation Below GWL</v>
      </c>
      <c r="V181" s="1081" t="str">
        <f>IFERROR(VLOOKUP($I181,'WM-AR'!$I$7:$AS$3267,24,FALSE),"")</f>
        <v/>
      </c>
      <c r="W181" s="1081">
        <f>IFERROR(VLOOKUP($I181,'WM-AR'!$I$7:$AS$3267,25,FALSE),"")</f>
        <v>0</v>
      </c>
      <c r="X181" s="1081" t="str">
        <f>IFERROR(VLOOKUP($I181,'WM-AR'!$I$7:$AS$3267,26,FALSE),"")</f>
        <v/>
      </c>
      <c r="Y181" s="1081">
        <f>IFERROR(VLOOKUP($I181,'WM-AR'!$I$7:$AS$3267,27,FALSE),"")</f>
        <v>0</v>
      </c>
      <c r="Z181" s="1081">
        <f>IFERROR(VLOOKUP($I181,'WM-AR'!$I$7:$AS$3267,28,FALSE),"")</f>
        <v>0</v>
      </c>
      <c r="AA181" s="1081">
        <f>IFERROR(VLOOKUP($I181,'WM-AR'!$I$7:$AS$3267,29,FALSE),"")</f>
        <v>0</v>
      </c>
      <c r="AB181" s="1081">
        <f>IFERROR(VLOOKUP($I181,'WM-AR'!$I$7:$AS$3267,30,FALSE),"")</f>
        <v>0</v>
      </c>
      <c r="AC181" s="1081">
        <f>IFERROR(VLOOKUP($I181,'WM-AR'!$I$7:$AS$3267,31,FALSE),"")</f>
        <v>0</v>
      </c>
      <c r="AD181" s="1081">
        <f>IFERROR(VLOOKUP($I181,'WM-AR'!$I$7:$AS$3267,32,FALSE),"")</f>
        <v>0</v>
      </c>
      <c r="AE181" s="1081" t="str">
        <f>IFERROR(VLOOKUP($I181,'WM-AR'!$I$7:$AS$3267,33,FALSE),"")</f>
        <v/>
      </c>
      <c r="AF181" s="817" t="s">
        <v>3195</v>
      </c>
      <c r="AG181" s="1082" t="s">
        <v>1797</v>
      </c>
      <c r="AH181" s="1082" t="s">
        <v>1797</v>
      </c>
      <c r="AI181" s="769"/>
      <c r="AJ181" s="769" t="str">
        <f t="shared" si="23"/>
        <v>M3</v>
      </c>
      <c r="AK181" s="816" t="s">
        <v>3193</v>
      </c>
      <c r="AL181" s="88" t="str">
        <f>IF(AND(ISTEXT($E181),ISTEXT($B181)),"산출기준 &gt;&gt;  "&amp;_xlfn.XLOOKUP($E181,산출기준!$D:$D,산출기준!$E:$E,"매칭실패"),"")</f>
        <v/>
      </c>
    </row>
    <row r="182" spans="1:38" ht="35.1" customHeight="1" outlineLevel="1">
      <c r="B182" s="772"/>
      <c r="C182" s="772"/>
      <c r="D182" s="760"/>
      <c r="E182" s="773"/>
      <c r="F182" s="1086" t="s">
        <v>3196</v>
      </c>
      <c r="G182" s="759" t="str">
        <f t="shared" si="21"/>
        <v xml:space="preserve">Backfill | Re-use, Soil |  | </v>
      </c>
      <c r="H182" s="816" t="s">
        <v>3197</v>
      </c>
      <c r="I182" s="765" t="str">
        <f t="shared" si="22"/>
        <v>A01ZZ003-00001</v>
      </c>
      <c r="J182" s="1081"/>
      <c r="K182" s="1081" t="str">
        <f>IFERROR(VLOOKUP($I182,'WM-AR'!$I$7:$AS$3267,34,FALSE),"")</f>
        <v>M3</v>
      </c>
      <c r="L182" s="1081" t="str">
        <f>IFERROR(VLOOKUP($I182,'WM-AR'!$I$7:$AS$3267,4,FALSE),"")</f>
        <v>Earth Work</v>
      </c>
      <c r="M182" s="1081" t="str">
        <f>IFERROR(VLOOKUP($I182,'WM-AR'!$I$7:$AS$3267,6,FALSE),"")</f>
        <v>-</v>
      </c>
      <c r="N182" s="1081" t="str">
        <f>IFERROR(VLOOKUP($I182,'WM-AR'!$I$7:$AS$3267,8,FALSE),"")</f>
        <v>Backfill</v>
      </c>
      <c r="O182" s="1081" t="str">
        <f>IFERROR(VLOOKUP($I182,'WM-AR'!$I$7:$AS$3267,10,FALSE),"")</f>
        <v>Re-use, Soil</v>
      </c>
      <c r="P182" s="1081">
        <f>IFERROR(VLOOKUP($I182,'WM-AR'!$I$7:$AS$3267,12,FALSE),"")</f>
        <v>0</v>
      </c>
      <c r="Q182" s="1081">
        <f>IFERROR(VLOOKUP($I182,'WM-AR'!$I$7:$AS$3267,14,FALSE),"")</f>
        <v>0</v>
      </c>
      <c r="R182" s="1081">
        <f>IFERROR(VLOOKUP($I182,'WM-AR'!$I$7:$AS$3267,16,FALSE),"")</f>
        <v>0</v>
      </c>
      <c r="S182" s="1081">
        <f>IFERROR(VLOOKUP($I182,'WM-AR'!$I$7:$AS$3267,18,FALSE),"")</f>
        <v>0</v>
      </c>
      <c r="T182" s="1081" t="str">
        <f>IFERROR(VLOOKUP($I182,'WM-AR'!$I$7:$AS$3267,20,FALSE),"")</f>
        <v/>
      </c>
      <c r="U182" s="1081">
        <f>IFERROR(VLOOKUP($I182,'WM-AR'!$I$7:$AS$3267,22,FALSE),"")</f>
        <v>0</v>
      </c>
      <c r="V182" s="1081" t="str">
        <f>IFERROR(VLOOKUP($I182,'WM-AR'!$I$7:$AS$3267,24,FALSE),"")</f>
        <v/>
      </c>
      <c r="W182" s="1081">
        <f>IFERROR(VLOOKUP($I182,'WM-AR'!$I$7:$AS$3267,25,FALSE),"")</f>
        <v>0</v>
      </c>
      <c r="X182" s="1081" t="str">
        <f>IFERROR(VLOOKUP($I182,'WM-AR'!$I$7:$AS$3267,26,FALSE),"")</f>
        <v/>
      </c>
      <c r="Y182" s="1081">
        <f>IFERROR(VLOOKUP($I182,'WM-AR'!$I$7:$AS$3267,27,FALSE),"")</f>
        <v>0</v>
      </c>
      <c r="Z182" s="1081">
        <f>IFERROR(VLOOKUP($I182,'WM-AR'!$I$7:$AS$3267,28,FALSE),"")</f>
        <v>0</v>
      </c>
      <c r="AA182" s="1081">
        <f>IFERROR(VLOOKUP($I182,'WM-AR'!$I$7:$AS$3267,29,FALSE),"")</f>
        <v>0</v>
      </c>
      <c r="AB182" s="1081" t="str">
        <f>IFERROR(VLOOKUP($I182,'WM-AR'!$I$7:$AS$3267,30,FALSE),"")</f>
        <v>Compaction=(  )%</v>
      </c>
      <c r="AC182" s="1081">
        <f>IFERROR(VLOOKUP($I182,'WM-AR'!$I$7:$AS$3267,31,FALSE),"")</f>
        <v>0</v>
      </c>
      <c r="AD182" s="1081">
        <f>IFERROR(VLOOKUP($I182,'WM-AR'!$I$7:$AS$3267,32,FALSE),"")</f>
        <v>0</v>
      </c>
      <c r="AE182" s="1081" t="str">
        <f>IFERROR(VLOOKUP($I182,'WM-AR'!$I$7:$AS$3267,33,FALSE),"")</f>
        <v/>
      </c>
      <c r="AF182" s="817" t="s">
        <v>3198</v>
      </c>
      <c r="AG182" s="1082" t="s">
        <v>1800</v>
      </c>
      <c r="AH182" s="1082" t="s">
        <v>1800</v>
      </c>
      <c r="AI182" s="769"/>
      <c r="AJ182" s="769" t="str">
        <f t="shared" si="23"/>
        <v>M3</v>
      </c>
      <c r="AK182" s="816" t="s">
        <v>3193</v>
      </c>
      <c r="AL182" s="88" t="str">
        <f>IF(AND(ISTEXT($E182),ISTEXT($B182)),"산출기준 &gt;&gt;  "&amp;_xlfn.XLOOKUP($E182,산출기준!$D:$D,산출기준!$E:$E,"매칭실패"),"")</f>
        <v/>
      </c>
    </row>
    <row r="183" spans="1:38" ht="35.1" customHeight="1" outlineLevel="1">
      <c r="B183" s="772"/>
      <c r="C183" s="772"/>
      <c r="D183" s="760"/>
      <c r="E183" s="773"/>
      <c r="F183" s="1086" t="s">
        <v>3199</v>
      </c>
      <c r="G183" s="759" t="str">
        <f t="shared" si="21"/>
        <v xml:space="preserve">Disposal | Soil |  | </v>
      </c>
      <c r="H183" s="816" t="s">
        <v>3200</v>
      </c>
      <c r="I183" s="765" t="str">
        <f t="shared" si="22"/>
        <v>A01ZZ004-00001</v>
      </c>
      <c r="J183" s="1081"/>
      <c r="K183" s="1081" t="str">
        <f>IFERROR(VLOOKUP($I183,'WM-AR'!$I$7:$AS$3267,34,FALSE),"")</f>
        <v>M3</v>
      </c>
      <c r="L183" s="1081" t="str">
        <f>IFERROR(VLOOKUP($I183,'WM-AR'!$I$7:$AS$3267,4,FALSE),"")</f>
        <v>Earth Work</v>
      </c>
      <c r="M183" s="1081" t="str">
        <f>IFERROR(VLOOKUP($I183,'WM-AR'!$I$7:$AS$3267,6,FALSE),"")</f>
        <v>-</v>
      </c>
      <c r="N183" s="1081" t="str">
        <f>IFERROR(VLOOKUP($I183,'WM-AR'!$I$7:$AS$3267,8,FALSE),"")</f>
        <v>Disposal</v>
      </c>
      <c r="O183" s="1081" t="str">
        <f>IFERROR(VLOOKUP($I183,'WM-AR'!$I$7:$AS$3267,10,FALSE),"")</f>
        <v>Soil</v>
      </c>
      <c r="P183" s="1081">
        <f>IFERROR(VLOOKUP($I183,'WM-AR'!$I$7:$AS$3267,12,FALSE),"")</f>
        <v>0</v>
      </c>
      <c r="Q183" s="1081">
        <f>IFERROR(VLOOKUP($I183,'WM-AR'!$I$7:$AS$3267,14,FALSE),"")</f>
        <v>0</v>
      </c>
      <c r="R183" s="1081">
        <f>IFERROR(VLOOKUP($I183,'WM-AR'!$I$7:$AS$3267,16,FALSE),"")</f>
        <v>0</v>
      </c>
      <c r="S183" s="1081">
        <f>IFERROR(VLOOKUP($I183,'WM-AR'!$I$7:$AS$3267,18,FALSE),"")</f>
        <v>0</v>
      </c>
      <c r="T183" s="1081" t="str">
        <f>IFERROR(VLOOKUP($I183,'WM-AR'!$I$7:$AS$3267,20,FALSE),"")</f>
        <v/>
      </c>
      <c r="U183" s="1081">
        <f>IFERROR(VLOOKUP($I183,'WM-AR'!$I$7:$AS$3267,22,FALSE),"")</f>
        <v>0</v>
      </c>
      <c r="V183" s="1081" t="str">
        <f>IFERROR(VLOOKUP($I183,'WM-AR'!$I$7:$AS$3267,24,FALSE),"")</f>
        <v/>
      </c>
      <c r="W183" s="1081">
        <f>IFERROR(VLOOKUP($I183,'WM-AR'!$I$7:$AS$3267,25,FALSE),"")</f>
        <v>0</v>
      </c>
      <c r="X183" s="1081" t="str">
        <f>IFERROR(VLOOKUP($I183,'WM-AR'!$I$7:$AS$3267,26,FALSE),"")</f>
        <v/>
      </c>
      <c r="Y183" s="1081">
        <f>IFERROR(VLOOKUP($I183,'WM-AR'!$I$7:$AS$3267,27,FALSE),"")</f>
        <v>0</v>
      </c>
      <c r="Z183" s="1081" t="str">
        <f>IFERROR(VLOOKUP($I183,'WM-AR'!$I$7:$AS$3267,28,FALSE),"")</f>
        <v>Disposal Distance=Appx. (  )km from Site</v>
      </c>
      <c r="AA183" s="1081">
        <f>IFERROR(VLOOKUP($I183,'WM-AR'!$I$7:$AS$3267,29,FALSE),"")</f>
        <v>0</v>
      </c>
      <c r="AB183" s="1081">
        <f>IFERROR(VLOOKUP($I183,'WM-AR'!$I$7:$AS$3267,30,FALSE),"")</f>
        <v>0</v>
      </c>
      <c r="AC183" s="1081">
        <f>IFERROR(VLOOKUP($I183,'WM-AR'!$I$7:$AS$3267,31,FALSE),"")</f>
        <v>0</v>
      </c>
      <c r="AD183" s="1081">
        <f>IFERROR(VLOOKUP($I183,'WM-AR'!$I$7:$AS$3267,32,FALSE),"")</f>
        <v>0</v>
      </c>
      <c r="AE183" s="1081" t="str">
        <f>IFERROR(VLOOKUP($I183,'WM-AR'!$I$7:$AS$3267,33,FALSE),"")</f>
        <v/>
      </c>
      <c r="AF183" s="817" t="s">
        <v>3201</v>
      </c>
      <c r="AG183" s="1082" t="s">
        <v>1801</v>
      </c>
      <c r="AH183" s="1082" t="s">
        <v>1801</v>
      </c>
      <c r="AI183" s="769"/>
      <c r="AJ183" s="769" t="str">
        <f t="shared" si="23"/>
        <v>M3</v>
      </c>
      <c r="AK183" s="816" t="s">
        <v>3193</v>
      </c>
      <c r="AL183" s="88" t="str">
        <f>IF(AND(ISTEXT($E183),ISTEXT($B183)),"산출기준 &gt;&gt;  "&amp;_xlfn.XLOOKUP($E183,산출기준!$D:$D,산출기준!$E:$E,"매칭실패"),"")</f>
        <v/>
      </c>
    </row>
    <row r="184" spans="1:38" s="85" customFormat="1" ht="35.1" customHeight="1" outlineLevel="1">
      <c r="A184" s="1087"/>
      <c r="B184" s="1088"/>
      <c r="C184" s="1088"/>
      <c r="D184" s="1089"/>
      <c r="E184" s="1090"/>
      <c r="F184" s="1091" t="s">
        <v>3202</v>
      </c>
      <c r="G184" s="1092" t="str">
        <f t="shared" si="21"/>
        <v xml:space="preserve">Lean Concrete (including Form work) |  | 10MPa ≤ F'c (Cylinder Strength) &lt; 15MPa | </v>
      </c>
      <c r="H184" s="1093" t="s">
        <v>3302</v>
      </c>
      <c r="I184" s="1081" t="str">
        <f t="shared" si="22"/>
        <v>A03AD034-00013</v>
      </c>
      <c r="J184" s="1081"/>
      <c r="K184" s="1081" t="str">
        <f>IFERROR(VLOOKUP($I184,'WM-AR'!$I$7:$AS$3267,34,FALSE),"")</f>
        <v>M3</v>
      </c>
      <c r="L184" s="1081" t="str">
        <f>IFERROR(VLOOKUP($I184,'WM-AR'!$I$7:$AS$3267,4,FALSE),"")</f>
        <v>Concrete Work</v>
      </c>
      <c r="M184" s="1081" t="str">
        <f>IFERROR(VLOOKUP($I184,'WM-AR'!$I$7:$AS$3267,6,FALSE),"")</f>
        <v>Substructure Work</v>
      </c>
      <c r="N184" s="1081" t="str">
        <f>IFERROR(VLOOKUP($I184,'WM-AR'!$I$7:$AS$3267,8,FALSE),"")</f>
        <v>Lean Concrete (including Form work)</v>
      </c>
      <c r="O184" s="1081">
        <f>IFERROR(VLOOKUP($I184,'WM-AR'!$I$7:$AS$3267,10,FALSE),"")</f>
        <v>0</v>
      </c>
      <c r="P184" s="1081" t="str">
        <f>IFERROR(VLOOKUP($I184,'WM-AR'!$I$7:$AS$3267,12,FALSE),"")</f>
        <v>Cement Type-1</v>
      </c>
      <c r="Q184" s="1081" t="str">
        <f>IFERROR(VLOOKUP($I184,'WM-AR'!$I$7:$AS$3267,14,FALSE),"")</f>
        <v>10MPa ≤ F'c (Cylinder Strength) &lt; 15MPa</v>
      </c>
      <c r="R184" s="1081">
        <f>IFERROR(VLOOKUP($I184,'WM-AR'!$I$7:$AS$3267,16,FALSE),"")</f>
        <v>0</v>
      </c>
      <c r="S184" s="1081">
        <f>IFERROR(VLOOKUP($I184,'WM-AR'!$I$7:$AS$3267,18,FALSE),"")</f>
        <v>0</v>
      </c>
      <c r="T184" s="1081">
        <f>IFERROR(VLOOKUP($I184,'WM-AR'!$I$7:$AS$3267,20,FALSE),"")</f>
        <v>0</v>
      </c>
      <c r="U184" s="1081">
        <f>IFERROR(VLOOKUP($I184,'WM-AR'!$I$7:$AS$3267,22,FALSE),"")</f>
        <v>0</v>
      </c>
      <c r="V184" s="1081">
        <f>IFERROR(VLOOKUP($I184,'WM-AR'!$I$7:$AS$3267,24,FALSE),"")</f>
        <v>0</v>
      </c>
      <c r="W184" s="1081">
        <f>IFERROR(VLOOKUP($I184,'WM-AR'!$I$7:$AS$3267,25,FALSE),"")</f>
        <v>0</v>
      </c>
      <c r="X184" s="1081" t="str">
        <f>IFERROR(VLOOKUP($I184,'WM-AR'!$I$7:$AS$3267,26,FALSE),"")</f>
        <v/>
      </c>
      <c r="Y184" s="1081">
        <f>IFERROR(VLOOKUP($I184,'WM-AR'!$I$7:$AS$3267,27,FALSE),"")</f>
        <v>0</v>
      </c>
      <c r="Z184" s="1081">
        <f>IFERROR(VLOOKUP($I184,'WM-AR'!$I$7:$AS$3267,28,FALSE),"")</f>
        <v>0</v>
      </c>
      <c r="AA184" s="1081">
        <f>IFERROR(VLOOKUP($I184,'WM-AR'!$I$7:$AS$3267,29,FALSE),"")</f>
        <v>0</v>
      </c>
      <c r="AB184" s="1081">
        <f>IFERROR(VLOOKUP($I184,'WM-AR'!$I$7:$AS$3267,30,FALSE),"")</f>
        <v>0</v>
      </c>
      <c r="AC184" s="1081">
        <f>IFERROR(VLOOKUP($I184,'WM-AR'!$I$7:$AS$3267,31,FALSE),"")</f>
        <v>0</v>
      </c>
      <c r="AD184" s="1081">
        <f>IFERROR(VLOOKUP($I184,'WM-AR'!$I$7:$AS$3267,32,FALSE),"")</f>
        <v>0</v>
      </c>
      <c r="AE184" s="1081" t="str">
        <f>IFERROR(VLOOKUP($I184,'WM-AR'!$I$7:$AS$3267,33,FALSE),"")</f>
        <v/>
      </c>
      <c r="AF184" s="1094" t="s">
        <v>3201</v>
      </c>
      <c r="AG184" s="1095" t="s">
        <v>3204</v>
      </c>
      <c r="AH184" s="1096" t="s">
        <v>3205</v>
      </c>
      <c r="AI184" s="1097"/>
      <c r="AJ184" s="1097" t="str">
        <f t="shared" si="23"/>
        <v>M3</v>
      </c>
      <c r="AK184" s="904" t="s">
        <v>3206</v>
      </c>
      <c r="AL184" s="919"/>
    </row>
    <row r="185" spans="1:38" s="85" customFormat="1" ht="35.1" customHeight="1" outlineLevel="1">
      <c r="A185" s="1087"/>
      <c r="B185" s="1088"/>
      <c r="C185" s="1098"/>
      <c r="D185" s="1089"/>
      <c r="E185" s="1098"/>
      <c r="F185" s="1091" t="s">
        <v>2854</v>
      </c>
      <c r="G185" s="1092" t="str">
        <f t="shared" si="21"/>
        <v xml:space="preserve">PE Sheet (Vapor Barrier) |  |  | </v>
      </c>
      <c r="H185" s="1093" t="s">
        <v>3207</v>
      </c>
      <c r="I185" s="1081" t="str">
        <f t="shared" si="22"/>
        <v>A01ZZ012-00002</v>
      </c>
      <c r="J185" s="766"/>
      <c r="K185" s="766" t="str">
        <f>IFERROR(VLOOKUP($I185,'WM-AR'!$I$7:$AS$3267,34,FALSE),"")</f>
        <v>M2</v>
      </c>
      <c r="L185" s="766" t="str">
        <f>IFERROR(VLOOKUP($I185,'WM-AR'!$I$7:$AS$3267,4,FALSE),"")</f>
        <v>Earth Work</v>
      </c>
      <c r="M185" s="766" t="str">
        <f>IFERROR(VLOOKUP($I185,'WM-AR'!$I$7:$AS$3267,6,FALSE),"")</f>
        <v>-</v>
      </c>
      <c r="N185" s="766" t="str">
        <f>IFERROR(VLOOKUP($I185,'WM-AR'!$I$7:$AS$3267,8,FALSE),"")</f>
        <v>PE Sheet (Vapor Barrier)</v>
      </c>
      <c r="O185" s="766">
        <f>IFERROR(VLOOKUP($I185,'WM-AR'!$I$7:$AS$3267,10,FALSE),"")</f>
        <v>0</v>
      </c>
      <c r="P185" s="766">
        <f>IFERROR(VLOOKUP($I185,'WM-AR'!$I$7:$AS$3267,12,FALSE),"")</f>
        <v>0</v>
      </c>
      <c r="Q185" s="766">
        <f>IFERROR(VLOOKUP($I185,'WM-AR'!$I$7:$AS$3267,14,FALSE),"")</f>
        <v>0</v>
      </c>
      <c r="R185" s="766">
        <f>IFERROR(VLOOKUP($I185,'WM-AR'!$I$7:$AS$3267,16,FALSE),"")</f>
        <v>0</v>
      </c>
      <c r="S185" s="766">
        <f>IFERROR(VLOOKUP($I185,'WM-AR'!$I$7:$AS$3267,18,FALSE),"")</f>
        <v>0</v>
      </c>
      <c r="T185" s="766" t="str">
        <f>IFERROR(VLOOKUP($I185,'WM-AR'!$I$7:$AS$3267,20,FALSE),"")</f>
        <v/>
      </c>
      <c r="U185" s="766">
        <f>IFERROR(VLOOKUP($I185,'WM-AR'!$I$7:$AS$3267,22,FALSE),"")</f>
        <v>0</v>
      </c>
      <c r="V185" s="766" t="str">
        <f>IFERROR(VLOOKUP($I185,'WM-AR'!$I$7:$AS$3267,24,FALSE),"")</f>
        <v>THK ≤ 0.25mm (or 0.01 inch)</v>
      </c>
      <c r="W185" s="766">
        <f>IFERROR(VLOOKUP($I185,'WM-AR'!$I$7:$AS$3267,25,FALSE),"")</f>
        <v>0</v>
      </c>
      <c r="X185" s="766" t="str">
        <f>IFERROR(VLOOKUP($I185,'WM-AR'!$I$7:$AS$3267,26,FALSE),"")</f>
        <v>THK=(  )mm</v>
      </c>
      <c r="Y185" s="766">
        <f>IFERROR(VLOOKUP($I185,'WM-AR'!$I$7:$AS$3267,27,FALSE),"")</f>
        <v>0</v>
      </c>
      <c r="Z185" s="766">
        <f>IFERROR(VLOOKUP($I185,'WM-AR'!$I$7:$AS$3267,28,FALSE),"")</f>
        <v>0</v>
      </c>
      <c r="AA185" s="766">
        <f>IFERROR(VLOOKUP($I185,'WM-AR'!$I$7:$AS$3267,29,FALSE),"")</f>
        <v>0</v>
      </c>
      <c r="AB185" s="766">
        <f>IFERROR(VLOOKUP($I185,'WM-AR'!$I$7:$AS$3267,30,FALSE),"")</f>
        <v>0</v>
      </c>
      <c r="AC185" s="766">
        <f>IFERROR(VLOOKUP($I185,'WM-AR'!$I$7:$AS$3267,31,FALSE),"")</f>
        <v>0</v>
      </c>
      <c r="AD185" s="766">
        <f>IFERROR(VLOOKUP($I185,'WM-AR'!$I$7:$AS$3267,32,FALSE),"")</f>
        <v>0</v>
      </c>
      <c r="AE185" s="766" t="str">
        <f>IFERROR(VLOOKUP($I185,'WM-AR'!$I$7:$AS$3267,33,FALSE),"")</f>
        <v/>
      </c>
      <c r="AF185" s="1094" t="s">
        <v>3208</v>
      </c>
      <c r="AG185" s="1095" t="s">
        <v>1803</v>
      </c>
      <c r="AH185" s="1096" t="s">
        <v>3205</v>
      </c>
      <c r="AI185" s="1097"/>
      <c r="AJ185" s="1097" t="str">
        <f t="shared" si="23"/>
        <v>M2</v>
      </c>
      <c r="AK185" s="904" t="s">
        <v>3206</v>
      </c>
      <c r="AL185" s="85" t="str">
        <f>IF(AND(ISTEXT($E185),ISTEXT($B185)),"산출기준 &gt;&gt;  "&amp;_xlfn.XLOOKUP($E185,산출기준!$D:$D,산출기준!$E:$E,"매칭실패"),"")</f>
        <v/>
      </c>
    </row>
    <row r="186" spans="1:38" s="85" customFormat="1" ht="35.1" customHeight="1" outlineLevel="1">
      <c r="A186" s="1087"/>
      <c r="B186" s="1088"/>
      <c r="C186" s="1090"/>
      <c r="D186" s="1089"/>
      <c r="E186" s="1090"/>
      <c r="F186" s="1091" t="s">
        <v>3209</v>
      </c>
      <c r="G186" s="1092" t="str">
        <f t="shared" si="21"/>
        <v xml:space="preserve">Base Course |  |  | </v>
      </c>
      <c r="H186" s="1093" t="s">
        <v>3210</v>
      </c>
      <c r="I186" s="1081" t="str">
        <f t="shared" si="22"/>
        <v>A01ZZ005-00001</v>
      </c>
      <c r="J186" s="766"/>
      <c r="K186" s="766" t="str">
        <f>IFERROR(VLOOKUP($I186,'WM-AR'!$I$7:$AS$3267,34,FALSE),"")</f>
        <v>M2</v>
      </c>
      <c r="L186" s="766" t="str">
        <f>IFERROR(VLOOKUP($I186,'WM-AR'!$I$7:$AS$3267,4,FALSE),"")</f>
        <v>Earth Work</v>
      </c>
      <c r="M186" s="766" t="str">
        <f>IFERROR(VLOOKUP($I186,'WM-AR'!$I$7:$AS$3267,6,FALSE),"")</f>
        <v>-</v>
      </c>
      <c r="N186" s="766" t="str">
        <f>IFERROR(VLOOKUP($I186,'WM-AR'!$I$7:$AS$3267,8,FALSE),"")</f>
        <v>Base Course</v>
      </c>
      <c r="O186" s="766">
        <f>IFERROR(VLOOKUP($I186,'WM-AR'!$I$7:$AS$3267,10,FALSE),"")</f>
        <v>0</v>
      </c>
      <c r="P186" s="766">
        <f>IFERROR(VLOOKUP($I186,'WM-AR'!$I$7:$AS$3267,12,FALSE),"")</f>
        <v>0</v>
      </c>
      <c r="Q186" s="766">
        <f>IFERROR(VLOOKUP($I186,'WM-AR'!$I$7:$AS$3267,14,FALSE),"")</f>
        <v>0</v>
      </c>
      <c r="R186" s="766">
        <f>IFERROR(VLOOKUP($I186,'WM-AR'!$I$7:$AS$3267,16,FALSE),"")</f>
        <v>0</v>
      </c>
      <c r="S186" s="766">
        <f>IFERROR(VLOOKUP($I186,'WM-AR'!$I$7:$AS$3267,18,FALSE),"")</f>
        <v>0</v>
      </c>
      <c r="T186" s="766">
        <f>IFERROR(VLOOKUP($I186,'WM-AR'!$I$7:$AS$3267,20,FALSE),"")</f>
        <v>0</v>
      </c>
      <c r="U186" s="766">
        <f>IFERROR(VLOOKUP($I186,'WM-AR'!$I$7:$AS$3267,22,FALSE),"")</f>
        <v>0</v>
      </c>
      <c r="V186" s="766" t="str">
        <f>IFERROR(VLOOKUP($I186,'WM-AR'!$I$7:$AS$3267,24,FALSE),"")</f>
        <v>THK≤150mm</v>
      </c>
      <c r="W186" s="766">
        <f>IFERROR(VLOOKUP($I186,'WM-AR'!$I$7:$AS$3267,25,FALSE),"")</f>
        <v>0</v>
      </c>
      <c r="X186" s="766" t="str">
        <f>IFERROR(VLOOKUP($I186,'WM-AR'!$I$7:$AS$3267,26,FALSE),"")</f>
        <v>THK=(  )mm</v>
      </c>
      <c r="Y186" s="766">
        <f>IFERROR(VLOOKUP($I186,'WM-AR'!$I$7:$AS$3267,27,FALSE),"")</f>
        <v>0</v>
      </c>
      <c r="Z186" s="766">
        <f>IFERROR(VLOOKUP($I186,'WM-AR'!$I$7:$AS$3267,28,FALSE),"")</f>
        <v>0</v>
      </c>
      <c r="AA186" s="766" t="str">
        <f>IFERROR(VLOOKUP($I186,'WM-AR'!$I$7:$AS$3267,29,FALSE),"")</f>
        <v>CBR=(  )%</v>
      </c>
      <c r="AB186" s="766">
        <f>IFERROR(VLOOKUP($I186,'WM-AR'!$I$7:$AS$3267,30,FALSE),"")</f>
        <v>0</v>
      </c>
      <c r="AC186" s="766">
        <f>IFERROR(VLOOKUP($I186,'WM-AR'!$I$7:$AS$3267,31,FALSE),"")</f>
        <v>0</v>
      </c>
      <c r="AD186" s="766">
        <f>IFERROR(VLOOKUP($I186,'WM-AR'!$I$7:$AS$3267,32,FALSE),"")</f>
        <v>0</v>
      </c>
      <c r="AE186" s="766" t="str">
        <f>IFERROR(VLOOKUP($I186,'WM-AR'!$I$7:$AS$3267,33,FALSE),"")</f>
        <v/>
      </c>
      <c r="AF186" s="1094" t="s">
        <v>3211</v>
      </c>
      <c r="AG186" s="1095" t="s">
        <v>1803</v>
      </c>
      <c r="AH186" s="1096" t="s">
        <v>3205</v>
      </c>
      <c r="AI186" s="1097"/>
      <c r="AJ186" s="1097" t="str">
        <f t="shared" si="23"/>
        <v>M2</v>
      </c>
      <c r="AK186" s="904" t="s">
        <v>3206</v>
      </c>
      <c r="AL186" s="85" t="str">
        <f>IF(AND(ISTEXT($E186),ISTEXT($B186)),"산출기준 &gt;&gt;  "&amp;_xlfn.XLOOKUP($E186,산출기준!$D:$D,산출기준!$E:$E,"매칭실패"),"")</f>
        <v/>
      </c>
    </row>
    <row r="187" spans="1:38" s="85" customFormat="1" ht="35.1" customHeight="1" outlineLevel="1">
      <c r="A187" s="1087"/>
      <c r="B187" s="1088"/>
      <c r="C187" s="1090"/>
      <c r="D187" s="1089"/>
      <c r="E187" s="1090"/>
      <c r="F187" s="1091" t="s">
        <v>3212</v>
      </c>
      <c r="G187" s="1092" t="str">
        <f t="shared" si="21"/>
        <v xml:space="preserve">Subbase Course |  |  | </v>
      </c>
      <c r="H187" s="1093" t="s">
        <v>3213</v>
      </c>
      <c r="I187" s="1081" t="str">
        <f t="shared" si="22"/>
        <v>A01ZZ006-00001</v>
      </c>
      <c r="J187" s="766"/>
      <c r="K187" s="766" t="str">
        <f>IFERROR(VLOOKUP($I187,'WM-AR'!$I$7:$AS$3267,34,FALSE),"")</f>
        <v>M2</v>
      </c>
      <c r="L187" s="766" t="str">
        <f>IFERROR(VLOOKUP($I187,'WM-AR'!$I$7:$AS$3267,4,FALSE),"")</f>
        <v>Earth Work</v>
      </c>
      <c r="M187" s="766" t="str">
        <f>IFERROR(VLOOKUP($I187,'WM-AR'!$I$7:$AS$3267,6,FALSE),"")</f>
        <v>-</v>
      </c>
      <c r="N187" s="766" t="str">
        <f>IFERROR(VLOOKUP($I187,'WM-AR'!$I$7:$AS$3267,8,FALSE),"")</f>
        <v>Subbase Course</v>
      </c>
      <c r="O187" s="766">
        <f>IFERROR(VLOOKUP($I187,'WM-AR'!$I$7:$AS$3267,10,FALSE),"")</f>
        <v>0</v>
      </c>
      <c r="P187" s="766">
        <f>IFERROR(VLOOKUP($I187,'WM-AR'!$I$7:$AS$3267,12,FALSE),"")</f>
        <v>0</v>
      </c>
      <c r="Q187" s="766">
        <f>IFERROR(VLOOKUP($I187,'WM-AR'!$I$7:$AS$3267,14,FALSE),"")</f>
        <v>0</v>
      </c>
      <c r="R187" s="766">
        <f>IFERROR(VLOOKUP($I187,'WM-AR'!$I$7:$AS$3267,16,FALSE),"")</f>
        <v>0</v>
      </c>
      <c r="S187" s="766">
        <f>IFERROR(VLOOKUP($I187,'WM-AR'!$I$7:$AS$3267,18,FALSE),"")</f>
        <v>0</v>
      </c>
      <c r="T187" s="766" t="str">
        <f>IFERROR(VLOOKUP($I187,'WM-AR'!$I$7:$AS$3267,20,FALSE),"")</f>
        <v>Including Compaction of Sub-Grade</v>
      </c>
      <c r="U187" s="766">
        <f>IFERROR(VLOOKUP($I187,'WM-AR'!$I$7:$AS$3267,22,FALSE),"")</f>
        <v>0</v>
      </c>
      <c r="V187" s="766" t="str">
        <f>IFERROR(VLOOKUP($I187,'WM-AR'!$I$7:$AS$3267,24,FALSE),"")</f>
        <v>THK≤150mm</v>
      </c>
      <c r="W187" s="766">
        <f>IFERROR(VLOOKUP($I187,'WM-AR'!$I$7:$AS$3267,25,FALSE),"")</f>
        <v>0</v>
      </c>
      <c r="X187" s="766" t="str">
        <f>IFERROR(VLOOKUP($I187,'WM-AR'!$I$7:$AS$3267,26,FALSE),"")</f>
        <v>THK=(  )mm</v>
      </c>
      <c r="Y187" s="766">
        <f>IFERROR(VLOOKUP($I187,'WM-AR'!$I$7:$AS$3267,27,FALSE),"")</f>
        <v>0</v>
      </c>
      <c r="Z187" s="766">
        <f>IFERROR(VLOOKUP($I187,'WM-AR'!$I$7:$AS$3267,28,FALSE),"")</f>
        <v>0</v>
      </c>
      <c r="AA187" s="766" t="str">
        <f>IFERROR(VLOOKUP($I187,'WM-AR'!$I$7:$AS$3267,29,FALSE),"")</f>
        <v>CBR=(  )% for Subgrade, (  )% for Subbase</v>
      </c>
      <c r="AB187" s="766" t="str">
        <f>IFERROR(VLOOKUP($I187,'WM-AR'!$I$7:$AS$3267,30,FALSE),"")</f>
        <v>Compaction=(  )% for Subgrade, (  )% for Subbase</v>
      </c>
      <c r="AC187" s="766">
        <f>IFERROR(VLOOKUP($I187,'WM-AR'!$I$7:$AS$3267,31,FALSE),"")</f>
        <v>0</v>
      </c>
      <c r="AD187" s="766">
        <f>IFERROR(VLOOKUP($I187,'WM-AR'!$I$7:$AS$3267,32,FALSE),"")</f>
        <v>0</v>
      </c>
      <c r="AE187" s="766" t="str">
        <f>IFERROR(VLOOKUP($I187,'WM-AR'!$I$7:$AS$3267,33,FALSE),"")</f>
        <v/>
      </c>
      <c r="AF187" s="1094" t="s">
        <v>3214</v>
      </c>
      <c r="AG187" s="1095" t="s">
        <v>1803</v>
      </c>
      <c r="AH187" s="1096" t="s">
        <v>3205</v>
      </c>
      <c r="AI187" s="1097"/>
      <c r="AJ187" s="1097" t="str">
        <f t="shared" si="23"/>
        <v>M2</v>
      </c>
      <c r="AK187" s="904" t="s">
        <v>3206</v>
      </c>
      <c r="AL187" s="85" t="str">
        <f>IF(AND(ISTEXT($E187),ISTEXT($B187)),"산출기준 &gt;&gt;  "&amp;_xlfn.XLOOKUP($E187,산출기준!$D:$D,산출기준!$E:$E,"매칭실패"),"")</f>
        <v/>
      </c>
    </row>
    <row r="188" spans="1:38" s="600" customFormat="1">
      <c r="A188" s="1157"/>
      <c r="B188" s="819"/>
      <c r="C188" s="820"/>
      <c r="D188" s="786"/>
      <c r="E188" s="821"/>
      <c r="F188" s="874"/>
      <c r="G188" s="907" t="s">
        <v>3303</v>
      </c>
      <c r="H188" s="824"/>
      <c r="I188" s="825" t="str">
        <f t="shared" si="22"/>
        <v/>
      </c>
      <c r="J188" s="876"/>
      <c r="K188" s="877" t="str">
        <f>IFERROR(VLOOKUP($I188,'WM-AR'!$I$7:$AS$3267,34,FALSE),"")</f>
        <v/>
      </c>
      <c r="L188" s="878" t="str">
        <f>IFERROR(VLOOKUP($I188,'WM-AR'!$I$7:$AS$3267,4,FALSE),"")</f>
        <v/>
      </c>
      <c r="M188" s="878" t="str">
        <f>IFERROR(VLOOKUP($I188,'WM-AR'!$I$7:$AS$3267,6,FALSE),"")</f>
        <v/>
      </c>
      <c r="N188" s="878" t="str">
        <f>IFERROR(VLOOKUP($I188,'WM-AR'!$I$7:$AS$3267,8,FALSE),"")</f>
        <v/>
      </c>
      <c r="O188" s="686" t="str">
        <f>IFERROR(VLOOKUP($I188,'WM-AR'!$I$7:$AS$3267,10,FALSE),"")</f>
        <v/>
      </c>
      <c r="P188" s="879" t="str">
        <f>IFERROR(VLOOKUP($I188,'WM-AR'!$I$7:$AS$3267,12,FALSE),"")</f>
        <v/>
      </c>
      <c r="Q188" s="879" t="str">
        <f>IFERROR(VLOOKUP($I188,'WM-AR'!$I$7:$AS$3267,14,FALSE),"")</f>
        <v/>
      </c>
      <c r="R188" s="879" t="str">
        <f>IFERROR(VLOOKUP($I188,'WM-AR'!$I$7:$AS$3267,16,FALSE),"")</f>
        <v/>
      </c>
      <c r="S188" s="879" t="str">
        <f>IFERROR(VLOOKUP($I188,'WM-AR'!$I$7:$AS$3267,18,FALSE),"")</f>
        <v/>
      </c>
      <c r="T188" s="879" t="str">
        <f>IFERROR(VLOOKUP($I188,'WM-AR'!$I$7:$AS$3267,20,FALSE),"")</f>
        <v/>
      </c>
      <c r="U188" s="879" t="str">
        <f>IFERROR(VLOOKUP($I188,'WM-AR'!$I$7:$AS$3267,22,FALSE),"")</f>
        <v/>
      </c>
      <c r="V188" s="879" t="str">
        <f>IFERROR(VLOOKUP($I188,'WM-AR'!$I$7:$AS$3267,24,FALSE),"")</f>
        <v/>
      </c>
      <c r="W188" s="879" t="str">
        <f>IFERROR(VLOOKUP($I188,'WM-AR'!$I$7:$AS$3267,25,FALSE),"")</f>
        <v/>
      </c>
      <c r="X188" s="879" t="str">
        <f>IFERROR(VLOOKUP($I188,'WM-AR'!$I$7:$AS$3267,26,FALSE),"")</f>
        <v/>
      </c>
      <c r="Y188" s="879" t="str">
        <f>IFERROR(VLOOKUP($I188,'WM-AR'!$I$7:$AS$3267,27,FALSE),"")</f>
        <v/>
      </c>
      <c r="Z188" s="879" t="str">
        <f>IFERROR(VLOOKUP($I188,'WM-AR'!$I$7:$AS$3267,28,FALSE),"")</f>
        <v/>
      </c>
      <c r="AA188" s="879" t="str">
        <f>IFERROR(VLOOKUP($I188,'WM-AR'!$I$7:$AS$3267,29,FALSE),"")</f>
        <v/>
      </c>
      <c r="AB188" s="879" t="str">
        <f>IFERROR(VLOOKUP($I188,'WM-AR'!$I$7:$AS$3267,30,FALSE),"")</f>
        <v/>
      </c>
      <c r="AC188" s="879" t="str">
        <f>IFERROR(VLOOKUP($I188,'WM-AR'!$I$7:$AS$3267,31,FALSE),"")</f>
        <v/>
      </c>
      <c r="AD188" s="879" t="str">
        <f>IFERROR(VLOOKUP($I188,'WM-AR'!$I$7:$AS$3267,32,FALSE),"")</f>
        <v/>
      </c>
      <c r="AE188" s="879" t="str">
        <f>IFERROR(VLOOKUP($I188,'WM-AR'!$I$7:$AS$3267,33,FALSE),"")</f>
        <v/>
      </c>
      <c r="AF188" s="701"/>
      <c r="AG188" s="834"/>
      <c r="AH188" s="834"/>
      <c r="AI188" s="836"/>
      <c r="AJ188" s="836" t="str">
        <f t="shared" si="23"/>
        <v/>
      </c>
      <c r="AK188" s="837"/>
      <c r="AL188" s="880" t="str">
        <f>IF(AND(ISTEXT($E188),ISTEXT($B188)),"산출기준 &gt;&gt;  "&amp;_xlfn.XLOOKUP($E188,산출기준!$D:$D,산출기준!$E:$E,"매칭실패"),"")</f>
        <v/>
      </c>
    </row>
    <row r="189" spans="1:38" s="600" customFormat="1">
      <c r="A189" s="1157"/>
      <c r="B189" s="838"/>
      <c r="C189" s="839"/>
      <c r="D189" s="787"/>
      <c r="E189" s="840"/>
      <c r="F189" s="881"/>
      <c r="G189" s="882"/>
      <c r="H189" s="843"/>
      <c r="I189" s="844" t="str">
        <f t="shared" si="22"/>
        <v/>
      </c>
      <c r="J189" s="883"/>
      <c r="K189" s="884" t="str">
        <f>IFERROR(VLOOKUP($I189,'WM-AR'!$I$7:$AS$3267,34,FALSE),"")</f>
        <v/>
      </c>
      <c r="L189" s="883" t="str">
        <f>IFERROR(VLOOKUP($I189,'WM-AR'!$I$7:$AS$3267,4,FALSE),"")</f>
        <v/>
      </c>
      <c r="M189" s="883" t="str">
        <f>IFERROR(VLOOKUP($I189,'WM-AR'!$I$7:$AS$3267,6,FALSE),"")</f>
        <v/>
      </c>
      <c r="N189" s="883" t="str">
        <f>IFERROR(VLOOKUP($I189,'WM-AR'!$I$7:$AS$3267,8,FALSE),"")</f>
        <v/>
      </c>
      <c r="O189" s="707" t="str">
        <f>IFERROR(VLOOKUP($I189,'WM-AR'!$I$7:$AS$3267,10,FALSE),"")</f>
        <v/>
      </c>
      <c r="P189" s="844" t="str">
        <f>IFERROR(VLOOKUP($I189,'WM-AR'!$I$7:$AS$3267,12,FALSE),"")</f>
        <v/>
      </c>
      <c r="Q189" s="844" t="str">
        <f>IFERROR(VLOOKUP($I189,'WM-AR'!$I$7:$AS$3267,14,FALSE),"")</f>
        <v/>
      </c>
      <c r="R189" s="844" t="str">
        <f>IFERROR(VLOOKUP($I189,'WM-AR'!$I$7:$AS$3267,16,FALSE),"")</f>
        <v/>
      </c>
      <c r="S189" s="844" t="str">
        <f>IFERROR(VLOOKUP($I189,'WM-AR'!$I$7:$AS$3267,18,FALSE),"")</f>
        <v/>
      </c>
      <c r="T189" s="844" t="str">
        <f>IFERROR(VLOOKUP($I189,'WM-AR'!$I$7:$AS$3267,20,FALSE),"")</f>
        <v/>
      </c>
      <c r="U189" s="844" t="str">
        <f>IFERROR(VLOOKUP($I189,'WM-AR'!$I$7:$AS$3267,22,FALSE),"")</f>
        <v/>
      </c>
      <c r="V189" s="844" t="str">
        <f>IFERROR(VLOOKUP($I189,'WM-AR'!$I$7:$AS$3267,24,FALSE),"")</f>
        <v/>
      </c>
      <c r="W189" s="844" t="str">
        <f>IFERROR(VLOOKUP($I189,'WM-AR'!$I$7:$AS$3267,25,FALSE),"")</f>
        <v/>
      </c>
      <c r="X189" s="844" t="str">
        <f>IFERROR(VLOOKUP($I189,'WM-AR'!$I$7:$AS$3267,26,FALSE),"")</f>
        <v/>
      </c>
      <c r="Y189" s="844" t="str">
        <f>IFERROR(VLOOKUP($I189,'WM-AR'!$I$7:$AS$3267,27,FALSE),"")</f>
        <v/>
      </c>
      <c r="Z189" s="844" t="str">
        <f>IFERROR(VLOOKUP($I189,'WM-AR'!$I$7:$AS$3267,28,FALSE),"")</f>
        <v/>
      </c>
      <c r="AA189" s="844" t="str">
        <f>IFERROR(VLOOKUP($I189,'WM-AR'!$I$7:$AS$3267,29,FALSE),"")</f>
        <v/>
      </c>
      <c r="AB189" s="844" t="str">
        <f>IFERROR(VLOOKUP($I189,'WM-AR'!$I$7:$AS$3267,30,FALSE),"")</f>
        <v/>
      </c>
      <c r="AC189" s="844" t="str">
        <f>IFERROR(VLOOKUP($I189,'WM-AR'!$I$7:$AS$3267,31,FALSE),"")</f>
        <v/>
      </c>
      <c r="AD189" s="844" t="str">
        <f>IFERROR(VLOOKUP($I189,'WM-AR'!$I$7:$AS$3267,32,FALSE),"")</f>
        <v/>
      </c>
      <c r="AE189" s="844" t="str">
        <f>IFERROR(VLOOKUP($I189,'WM-AR'!$I$7:$AS$3267,33,FALSE),"")</f>
        <v/>
      </c>
      <c r="AF189" s="720"/>
      <c r="AG189" s="852"/>
      <c r="AH189" s="852"/>
      <c r="AI189" s="854"/>
      <c r="AJ189" s="854" t="str">
        <f t="shared" si="23"/>
        <v/>
      </c>
      <c r="AK189" s="855"/>
      <c r="AL189" s="880" t="str">
        <f>IF(AND(ISTEXT($E189),ISTEXT($B189)),"산출기준 &gt;&gt;  "&amp;_xlfn.XLOOKUP($E189,산출기준!$D:$D,산출기준!$E:$E,"매칭실패"),"")</f>
        <v/>
      </c>
    </row>
    <row r="190" spans="1:38" s="600" customFormat="1">
      <c r="A190" s="1157"/>
      <c r="B190" s="856"/>
      <c r="C190" s="857"/>
      <c r="D190" s="726"/>
      <c r="E190" s="858"/>
      <c r="F190" s="885"/>
      <c r="G190" s="886"/>
      <c r="H190" s="861"/>
      <c r="I190" s="862" t="str">
        <f t="shared" si="22"/>
        <v/>
      </c>
      <c r="J190" s="887"/>
      <c r="K190" s="888" t="str">
        <f>IFERROR(VLOOKUP($I190,'WM-AR'!$I$7:$AS$3267,34,FALSE),"")</f>
        <v/>
      </c>
      <c r="L190" s="887" t="str">
        <f>IFERROR(VLOOKUP($I190,'WM-AR'!$I$7:$AS$3267,4,FALSE),"")</f>
        <v/>
      </c>
      <c r="M190" s="887" t="str">
        <f>IFERROR(VLOOKUP($I190,'WM-AR'!$I$7:$AS$3267,6,FALSE),"")</f>
        <v/>
      </c>
      <c r="N190" s="887" t="str">
        <f>IFERROR(VLOOKUP($I190,'WM-AR'!$I$7:$AS$3267,8,FALSE),"")</f>
        <v/>
      </c>
      <c r="O190" s="889" t="str">
        <f>IFERROR(VLOOKUP($I190,'WM-AR'!$I$7:$AS$3267,10,FALSE),"")</f>
        <v/>
      </c>
      <c r="P190" s="862" t="str">
        <f>IFERROR(VLOOKUP($I190,'WM-AR'!$I$7:$AS$3267,12,FALSE),"")</f>
        <v/>
      </c>
      <c r="Q190" s="862" t="str">
        <f>IFERROR(VLOOKUP($I190,'WM-AR'!$I$7:$AS$3267,14,FALSE),"")</f>
        <v/>
      </c>
      <c r="R190" s="862" t="str">
        <f>IFERROR(VLOOKUP($I190,'WM-AR'!$I$7:$AS$3267,16,FALSE),"")</f>
        <v/>
      </c>
      <c r="S190" s="862" t="str">
        <f>IFERROR(VLOOKUP($I190,'WM-AR'!$I$7:$AS$3267,18,FALSE),"")</f>
        <v/>
      </c>
      <c r="T190" s="862" t="str">
        <f>IFERROR(VLOOKUP($I190,'WM-AR'!$I$7:$AS$3267,20,FALSE),"")</f>
        <v/>
      </c>
      <c r="U190" s="862" t="str">
        <f>IFERROR(VLOOKUP($I190,'WM-AR'!$I$7:$AS$3267,22,FALSE),"")</f>
        <v/>
      </c>
      <c r="V190" s="862" t="str">
        <f>IFERROR(VLOOKUP($I190,'WM-AR'!$I$7:$AS$3267,24,FALSE),"")</f>
        <v/>
      </c>
      <c r="W190" s="862" t="str">
        <f>IFERROR(VLOOKUP($I190,'WM-AR'!$I$7:$AS$3267,25,FALSE),"")</f>
        <v/>
      </c>
      <c r="X190" s="862" t="str">
        <f>IFERROR(VLOOKUP($I190,'WM-AR'!$I$7:$AS$3267,26,FALSE),"")</f>
        <v/>
      </c>
      <c r="Y190" s="862" t="str">
        <f>IFERROR(VLOOKUP($I190,'WM-AR'!$I$7:$AS$3267,27,FALSE),"")</f>
        <v/>
      </c>
      <c r="Z190" s="862" t="str">
        <f>IFERROR(VLOOKUP($I190,'WM-AR'!$I$7:$AS$3267,28,FALSE),"")</f>
        <v/>
      </c>
      <c r="AA190" s="862" t="str">
        <f>IFERROR(VLOOKUP($I190,'WM-AR'!$I$7:$AS$3267,29,FALSE),"")</f>
        <v/>
      </c>
      <c r="AB190" s="862" t="str">
        <f>IFERROR(VLOOKUP($I190,'WM-AR'!$I$7:$AS$3267,30,FALSE),"")</f>
        <v/>
      </c>
      <c r="AC190" s="862" t="str">
        <f>IFERROR(VLOOKUP($I190,'WM-AR'!$I$7:$AS$3267,31,FALSE),"")</f>
        <v/>
      </c>
      <c r="AD190" s="862" t="str">
        <f>IFERROR(VLOOKUP($I190,'WM-AR'!$I$7:$AS$3267,32,FALSE),"")</f>
        <v/>
      </c>
      <c r="AE190" s="862" t="str">
        <f>IFERROR(VLOOKUP($I190,'WM-AR'!$I$7:$AS$3267,33,FALSE),"")</f>
        <v/>
      </c>
      <c r="AF190" s="740"/>
      <c r="AG190" s="870"/>
      <c r="AH190" s="870"/>
      <c r="AI190" s="871"/>
      <c r="AJ190" s="871" t="str">
        <f t="shared" si="23"/>
        <v/>
      </c>
      <c r="AK190" s="872"/>
      <c r="AL190" s="880" t="str">
        <f>IF(AND(ISTEXT($E190),ISTEXT($B190)),"산출기준 &gt;&gt;  "&amp;_xlfn.XLOOKUP($E190,산출기준!$D:$D,산출기준!$E:$E,"매칭실패"),"")</f>
        <v/>
      </c>
    </row>
    <row r="191" spans="1:38" s="658" customFormat="1" ht="19.899999999999999" customHeight="1">
      <c r="B191" s="635"/>
      <c r="C191" s="1068"/>
      <c r="D191" s="1069"/>
      <c r="E191" s="1068"/>
      <c r="F191" s="1068"/>
      <c r="G191" s="1070"/>
      <c r="H191" s="1070"/>
      <c r="I191" s="1071" t="str">
        <f t="shared" si="22"/>
        <v/>
      </c>
      <c r="J191" s="1071"/>
      <c r="K191" s="1071"/>
      <c r="L191" s="1071"/>
      <c r="M191" s="1071"/>
      <c r="N191" s="1071"/>
      <c r="O191" s="1071"/>
      <c r="P191" s="1071"/>
      <c r="Q191" s="1071"/>
      <c r="R191" s="1071"/>
      <c r="S191" s="1071"/>
      <c r="T191" s="1071"/>
      <c r="U191" s="1071"/>
      <c r="V191" s="1071"/>
      <c r="W191" s="1071"/>
      <c r="X191" s="1071"/>
      <c r="Y191" s="1071"/>
      <c r="Z191" s="1071"/>
      <c r="AA191" s="1071"/>
      <c r="AB191" s="1071"/>
      <c r="AC191" s="1071"/>
      <c r="AD191" s="1071"/>
      <c r="AE191" s="1071"/>
      <c r="AF191" s="1072"/>
      <c r="AG191" s="1072"/>
      <c r="AH191" s="1072"/>
      <c r="AI191" s="1072"/>
      <c r="AJ191" s="1072"/>
      <c r="AK191" s="1073"/>
      <c r="AL191" s="658" t="str">
        <f>IF(AND(ISTEXT($E191),ISTEXT($B191)),"산출기준 &gt;&gt;  "&amp;_xlfn.XLOOKUP($E191,산출기준!$D:$D,산출기준!$E:$E,"매칭실패"),"")</f>
        <v/>
      </c>
    </row>
    <row r="192" spans="1:38" s="658" customFormat="1" ht="19.899999999999999" customHeight="1">
      <c r="C192" s="648" t="s">
        <v>3183</v>
      </c>
      <c r="D192" s="1074"/>
      <c r="E192" s="648"/>
      <c r="F192" s="645" t="s">
        <v>3304</v>
      </c>
      <c r="G192" s="1057"/>
      <c r="H192" s="1057"/>
      <c r="I192" s="652" t="str">
        <f t="shared" si="22"/>
        <v/>
      </c>
      <c r="J192" s="652"/>
      <c r="K192" s="653"/>
      <c r="L192" s="653"/>
      <c r="M192" s="653"/>
      <c r="N192" s="653"/>
      <c r="O192" s="653"/>
      <c r="P192" s="653"/>
      <c r="Q192" s="653"/>
      <c r="R192" s="653"/>
      <c r="S192" s="653"/>
      <c r="T192" s="653"/>
      <c r="U192" s="653"/>
      <c r="V192" s="653"/>
      <c r="W192" s="653"/>
      <c r="X192" s="653"/>
      <c r="Y192" s="653"/>
      <c r="Z192" s="653"/>
      <c r="AA192" s="653"/>
      <c r="AB192" s="653"/>
      <c r="AC192" s="653"/>
      <c r="AD192" s="653"/>
      <c r="AE192" s="653"/>
      <c r="AF192" s="656"/>
      <c r="AG192" s="656"/>
      <c r="AH192" s="656"/>
      <c r="AI192" s="656"/>
      <c r="AJ192" s="656"/>
      <c r="AK192" s="1075"/>
      <c r="AL192" s="658" t="str">
        <f>IF(AND(ISTEXT($E192),ISTEXT($B192)),"산출기준 &gt;&gt;  "&amp;_xlfn.XLOOKUP($E192,산출기준!$D:$D,산출기준!$E:$E,"매칭실패"),"")</f>
        <v/>
      </c>
    </row>
    <row r="193" spans="1:38" s="658" customFormat="1" ht="19.899999999999999" customHeight="1">
      <c r="B193" s="894"/>
      <c r="C193" s="909"/>
      <c r="D193" s="1159"/>
      <c r="E193" s="909"/>
      <c r="F193" s="909"/>
      <c r="G193" s="1160"/>
      <c r="H193" s="1160"/>
      <c r="I193" s="1161" t="str">
        <f t="shared" si="22"/>
        <v/>
      </c>
      <c r="J193" s="1161"/>
      <c r="K193" s="1161"/>
      <c r="L193" s="1161"/>
      <c r="M193" s="1161"/>
      <c r="N193" s="1161"/>
      <c r="O193" s="1161"/>
      <c r="P193" s="1161"/>
      <c r="Q193" s="1161"/>
      <c r="R193" s="1161"/>
      <c r="S193" s="1161"/>
      <c r="T193" s="1161"/>
      <c r="U193" s="1161"/>
      <c r="V193" s="1161"/>
      <c r="W193" s="1161"/>
      <c r="X193" s="1161"/>
      <c r="Y193" s="1161"/>
      <c r="Z193" s="1161"/>
      <c r="AA193" s="1161"/>
      <c r="AB193" s="1161"/>
      <c r="AC193" s="1161"/>
      <c r="AD193" s="1161"/>
      <c r="AE193" s="1161"/>
      <c r="AF193" s="911"/>
      <c r="AG193" s="911"/>
      <c r="AH193" s="911"/>
      <c r="AI193" s="911"/>
      <c r="AJ193" s="911"/>
      <c r="AK193" s="1162"/>
      <c r="AL193" s="658" t="str">
        <f>IF(AND(ISTEXT($E193),ISTEXT($B193)),"산출기준 &gt;&gt;  "&amp;_xlfn.XLOOKUP($E193,산출기준!$D:$D,산출기준!$E:$E,"매칭실패"),"")</f>
        <v/>
      </c>
    </row>
    <row r="194" spans="1:38" ht="34.9" customHeight="1">
      <c r="B194" s="808" t="str" cm="1">
        <f t="array" aca="1" ref="B194" ca="1">_xlfn.IFNA(INDIRECT("Family_표준_구성도!B"&amp;MATCH(F194,INDIRECT("Family_표준_구성도!"&amp;"C:C"),0)),"")</f>
        <v>4.1.1.6.1</v>
      </c>
      <c r="C194" s="668" t="s">
        <v>2016</v>
      </c>
      <c r="D194" s="1078"/>
      <c r="E194" s="668" t="s">
        <v>1812</v>
      </c>
      <c r="F194" s="811" t="s">
        <v>3305</v>
      </c>
      <c r="G194" s="811"/>
      <c r="H194" s="1079"/>
      <c r="I194" s="674" t="str">
        <f t="shared" si="22"/>
        <v/>
      </c>
      <c r="J194" s="674"/>
      <c r="K194" s="674"/>
      <c r="L194" s="674"/>
      <c r="M194" s="674"/>
      <c r="N194" s="675"/>
      <c r="O194" s="676"/>
      <c r="P194" s="677"/>
      <c r="Q194" s="677"/>
      <c r="R194" s="677"/>
      <c r="S194" s="677"/>
      <c r="T194" s="677"/>
      <c r="U194" s="677"/>
      <c r="V194" s="678"/>
      <c r="W194" s="679"/>
      <c r="X194" s="679"/>
      <c r="Y194" s="679"/>
      <c r="Z194" s="679"/>
      <c r="AA194" s="679"/>
      <c r="AB194" s="679"/>
      <c r="AC194" s="679"/>
      <c r="AD194" s="679"/>
      <c r="AE194" s="679"/>
      <c r="AF194" s="902" t="s">
        <v>3261</v>
      </c>
      <c r="AG194" s="682"/>
      <c r="AH194" s="682"/>
      <c r="AI194" s="682"/>
      <c r="AJ194" s="682"/>
      <c r="AK194" s="676"/>
      <c r="AL194" s="88" t="str">
        <f ca="1">IF(AND(ISTEXT($E194),ISTEXT($B194)),"산출기준 &gt;&gt;  "&amp;_xlfn.XLOOKUP($E194,산출기준!$D:$D,산출기준!$E:$E,"매칭실패"),"")</f>
        <v>산출기준 &gt;&gt;  [ SOG ]</v>
      </c>
    </row>
    <row r="195" spans="1:38" ht="49.9" customHeight="1" outlineLevel="1">
      <c r="B195" s="758"/>
      <c r="C195" s="759"/>
      <c r="D195" s="760"/>
      <c r="E195" s="773"/>
      <c r="F195" s="1080" t="s">
        <v>2671</v>
      </c>
      <c r="G195" s="759" t="str">
        <f t="shared" ref="G195:G205" si="24">IF(IF(N195=0,"",N195)&amp;" | "&amp;IF(O195=0,"",O195)&amp;" | "&amp;IF(Q195=0,"",Q195)&amp;" | "&amp;IF(R195=0,"",R195)=" |  |  | ","",IF(N195=0,"",N195)&amp;" | "&amp;IF(O195=0,"",O195)&amp;" | "&amp;IF(Q195=0,"",Q195)&amp;" | "&amp;IF(R195=0,"",R195))</f>
        <v xml:space="preserve">Structural Concrete |  | 25MPa ≤ F'c (Cylinder Strength) &lt; 30MPa | </v>
      </c>
      <c r="H195" s="816" t="s">
        <v>3048</v>
      </c>
      <c r="I195" s="765" t="str">
        <f t="shared" si="22"/>
        <v>A03AD032-00022</v>
      </c>
      <c r="J195" s="766"/>
      <c r="K195" s="766" t="str">
        <f>IFERROR(VLOOKUP($I195,'WM-AR'!$I$7:$AS$3267,34,FALSE),"")</f>
        <v>M3</v>
      </c>
      <c r="L195" s="766" t="str">
        <f>IFERROR(VLOOKUP($I195,'WM-AR'!$I$7:$AS$3267,4,FALSE),"")</f>
        <v>Concrete Work</v>
      </c>
      <c r="M195" s="766" t="str">
        <f>IFERROR(VLOOKUP($I195,'WM-AR'!$I$7:$AS$3267,6,FALSE),"")</f>
        <v>Substructure Work</v>
      </c>
      <c r="N195" s="766" t="str">
        <f>IFERROR(VLOOKUP($I195,'WM-AR'!$I$7:$AS$3267,8,FALSE),"")</f>
        <v>Structural Concrete</v>
      </c>
      <c r="O195" s="766">
        <f>IFERROR(VLOOKUP($I195,'WM-AR'!$I$7:$AS$3267,10,FALSE),"")</f>
        <v>0</v>
      </c>
      <c r="P195" s="766" t="str">
        <f>IFERROR(VLOOKUP($I195,'WM-AR'!$I$7:$AS$3267,12,FALSE),"")</f>
        <v>Cement Type-1</v>
      </c>
      <c r="Q195" s="766" t="str">
        <f>IFERROR(VLOOKUP($I195,'WM-AR'!$I$7:$AS$3267,14,FALSE),"")</f>
        <v>25MPa ≤ F'c (Cylinder Strength) &lt; 30MPa</v>
      </c>
      <c r="R195" s="766">
        <f>IFERROR(VLOOKUP($I195,'WM-AR'!$I$7:$AS$3267,16,FALSE),"")</f>
        <v>0</v>
      </c>
      <c r="S195" s="766">
        <f>IFERROR(VLOOKUP($I195,'WM-AR'!$I$7:$AS$3267,18,FALSE),"")</f>
        <v>0</v>
      </c>
      <c r="T195" s="766" t="str">
        <f>IFERROR(VLOOKUP($I195,'WM-AR'!$I$7:$AS$3267,20,FALSE),"")</f>
        <v/>
      </c>
      <c r="U195" s="766">
        <f>IFERROR(VLOOKUP($I195,'WM-AR'!$I$7:$AS$3267,22,FALSE),"")</f>
        <v>0</v>
      </c>
      <c r="V195" s="766" t="str">
        <f>IFERROR(VLOOKUP($I195,'WM-AR'!$I$7:$AS$3267,24,FALSE),"")</f>
        <v/>
      </c>
      <c r="W195" s="766">
        <f>IFERROR(VLOOKUP($I195,'WM-AR'!$I$7:$AS$3267,25,FALSE),"")</f>
        <v>0</v>
      </c>
      <c r="X195" s="766" t="str">
        <f>IFERROR(VLOOKUP($I195,'WM-AR'!$I$7:$AS$3267,26,FALSE),"")</f>
        <v/>
      </c>
      <c r="Y195" s="766">
        <f>IFERROR(VLOOKUP($I195,'WM-AR'!$I$7:$AS$3267,27,FALSE),"")</f>
        <v>0</v>
      </c>
      <c r="Z195" s="766">
        <f>IFERROR(VLOOKUP($I195,'WM-AR'!$I$7:$AS$3267,28,FALSE),"")</f>
        <v>0</v>
      </c>
      <c r="AA195" s="766">
        <f>IFERROR(VLOOKUP($I195,'WM-AR'!$I$7:$AS$3267,29,FALSE),"")</f>
        <v>0</v>
      </c>
      <c r="AB195" s="766">
        <f>IFERROR(VLOOKUP($I195,'WM-AR'!$I$7:$AS$3267,30,FALSE),"")</f>
        <v>0</v>
      </c>
      <c r="AC195" s="766">
        <f>IFERROR(VLOOKUP($I195,'WM-AR'!$I$7:$AS$3267,31,FALSE),"")</f>
        <v>0</v>
      </c>
      <c r="AD195" s="766">
        <f>IFERROR(VLOOKUP($I195,'WM-AR'!$I$7:$AS$3267,32,FALSE),"")</f>
        <v>0</v>
      </c>
      <c r="AE195" s="766" t="str">
        <f>IFERROR(VLOOKUP($I195,'WM-AR'!$I$7:$AS$3267,33,FALSE),"")</f>
        <v/>
      </c>
      <c r="AF195" s="817" t="s">
        <v>2688</v>
      </c>
      <c r="AG195" s="936" t="s">
        <v>3306</v>
      </c>
      <c r="AH195" s="768" t="s">
        <v>1985</v>
      </c>
      <c r="AI195" s="769"/>
      <c r="AJ195" s="769" t="str">
        <f t="shared" ref="AJ195:AJ217" si="25">K195</f>
        <v>M3</v>
      </c>
      <c r="AK195" s="905"/>
      <c r="AL195" s="919"/>
    </row>
    <row r="196" spans="1:38" ht="49.9" customHeight="1" outlineLevel="1">
      <c r="B196" s="772"/>
      <c r="C196" s="1084"/>
      <c r="D196" s="760"/>
      <c r="E196" s="773"/>
      <c r="F196" s="1083" t="s">
        <v>2674</v>
      </c>
      <c r="G196" s="759" t="str">
        <f t="shared" si="24"/>
        <v xml:space="preserve">Rebar Work | Deformed Bar (Non-Coat.) | 400MPa&lt;Fy≤470MPa | </v>
      </c>
      <c r="H196" s="816" t="s">
        <v>3032</v>
      </c>
      <c r="I196" s="765" t="str">
        <f t="shared" si="22"/>
        <v>A03AD037-00002</v>
      </c>
      <c r="J196" s="766"/>
      <c r="K196" s="766" t="str">
        <f>IFERROR(VLOOKUP($I196,'WM-AR'!$I$7:$AS$3267,34,FALSE),"")</f>
        <v>TON</v>
      </c>
      <c r="L196" s="766" t="str">
        <f>IFERROR(VLOOKUP($I196,'WM-AR'!$I$7:$AS$3267,4,FALSE),"")</f>
        <v>Concrete Work</v>
      </c>
      <c r="M196" s="766" t="str">
        <f>IFERROR(VLOOKUP($I196,'WM-AR'!$I$7:$AS$3267,6,FALSE),"")</f>
        <v>Substructure Work</v>
      </c>
      <c r="N196" s="766" t="str">
        <f>IFERROR(VLOOKUP($I196,'WM-AR'!$I$7:$AS$3267,8,FALSE),"")</f>
        <v>Rebar Work</v>
      </c>
      <c r="O196" s="766" t="str">
        <f>IFERROR(VLOOKUP($I196,'WM-AR'!$I$7:$AS$3267,10,FALSE),"")</f>
        <v>Deformed Bar (Non-Coat.)</v>
      </c>
      <c r="P196" s="766">
        <f>IFERROR(VLOOKUP($I196,'WM-AR'!$I$7:$AS$3267,12,FALSE),"")</f>
        <v>0</v>
      </c>
      <c r="Q196" s="766" t="str">
        <f>IFERROR(VLOOKUP($I196,'WM-AR'!$I$7:$AS$3267,14,FALSE),"")</f>
        <v>400MPa&lt;Fy≤470MPa</v>
      </c>
      <c r="R196" s="766">
        <f>IFERROR(VLOOKUP($I196,'WM-AR'!$I$7:$AS$3267,16,FALSE),"")</f>
        <v>0</v>
      </c>
      <c r="S196" s="766">
        <f>IFERROR(VLOOKUP($I196,'WM-AR'!$I$7:$AS$3267,18,FALSE),"")</f>
        <v>0</v>
      </c>
      <c r="T196" s="766" t="str">
        <f>IFERROR(VLOOKUP($I196,'WM-AR'!$I$7:$AS$3267,20,FALSE),"")</f>
        <v/>
      </c>
      <c r="U196" s="766">
        <f>IFERROR(VLOOKUP($I196,'WM-AR'!$I$7:$AS$3267,22,FALSE),"")</f>
        <v>0</v>
      </c>
      <c r="V196" s="766" t="str">
        <f>IFERROR(VLOOKUP($I196,'WM-AR'!$I$7:$AS$3267,24,FALSE),"")</f>
        <v/>
      </c>
      <c r="W196" s="766">
        <f>IFERROR(VLOOKUP($I196,'WM-AR'!$I$7:$AS$3267,25,FALSE),"")</f>
        <v>0</v>
      </c>
      <c r="X196" s="766" t="str">
        <f>IFERROR(VLOOKUP($I196,'WM-AR'!$I$7:$AS$3267,26,FALSE),"")</f>
        <v/>
      </c>
      <c r="Y196" s="766">
        <f>IFERROR(VLOOKUP($I196,'WM-AR'!$I$7:$AS$3267,27,FALSE),"")</f>
        <v>0</v>
      </c>
      <c r="Z196" s="766">
        <f>IFERROR(VLOOKUP($I196,'WM-AR'!$I$7:$AS$3267,28,FALSE),"")</f>
        <v>0</v>
      </c>
      <c r="AA196" s="766">
        <f>IFERROR(VLOOKUP($I196,'WM-AR'!$I$7:$AS$3267,29,FALSE),"")</f>
        <v>0</v>
      </c>
      <c r="AB196" s="766">
        <f>IFERROR(VLOOKUP($I196,'WM-AR'!$I$7:$AS$3267,30,FALSE),"")</f>
        <v>0</v>
      </c>
      <c r="AC196" s="766">
        <f>IFERROR(VLOOKUP($I196,'WM-AR'!$I$7:$AS$3267,31,FALSE),"")</f>
        <v>0</v>
      </c>
      <c r="AD196" s="766">
        <f>IFERROR(VLOOKUP($I196,'WM-AR'!$I$7:$AS$3267,32,FALSE),"")</f>
        <v>0</v>
      </c>
      <c r="AE196" s="766" t="str">
        <f>IFERROR(VLOOKUP($I196,'WM-AR'!$I$7:$AS$3267,33,FALSE),"")</f>
        <v/>
      </c>
      <c r="AF196" s="817" t="s">
        <v>2690</v>
      </c>
      <c r="AG196" s="936" t="s">
        <v>3306</v>
      </c>
      <c r="AH196" s="768" t="s">
        <v>2677</v>
      </c>
      <c r="AI196" s="769"/>
      <c r="AJ196" s="769" t="str">
        <f t="shared" si="25"/>
        <v>TON</v>
      </c>
      <c r="AK196" s="905" t="s">
        <v>2678</v>
      </c>
      <c r="AL196" s="88" t="str">
        <f>IF(AND(ISTEXT($E196),ISTEXT($B196)),"산출기준 &gt;&gt;  "&amp;_xlfn.XLOOKUP($E196,산출기준!$D:$D,산출기준!$E:$E,"매칭실패"),"")</f>
        <v/>
      </c>
    </row>
    <row r="197" spans="1:38" ht="50.1" customHeight="1" outlineLevel="1">
      <c r="B197" s="772"/>
      <c r="C197" s="772"/>
      <c r="D197" s="760"/>
      <c r="E197" s="773"/>
      <c r="F197" s="1086" t="s">
        <v>3190</v>
      </c>
      <c r="G197" s="759" t="str">
        <f t="shared" si="24"/>
        <v xml:space="preserve">Excavation | Soil, Mech. |  | </v>
      </c>
      <c r="H197" s="816" t="s">
        <v>3191</v>
      </c>
      <c r="I197" s="765" t="str">
        <f t="shared" si="22"/>
        <v>A01ZZ001-00012</v>
      </c>
      <c r="J197" s="1081"/>
      <c r="K197" s="1081" t="str">
        <f>IFERROR(VLOOKUP($I197,'WM-AR'!$I$7:$AS$3267,34,FALSE),"")</f>
        <v>M3</v>
      </c>
      <c r="L197" s="1081" t="str">
        <f>IFERROR(VLOOKUP($I197,'WM-AR'!$I$7:$AS$3267,4,FALSE),"")</f>
        <v>Earth Work</v>
      </c>
      <c r="M197" s="1081" t="str">
        <f>IFERROR(VLOOKUP($I197,'WM-AR'!$I$7:$AS$3267,6,FALSE),"")</f>
        <v>-</v>
      </c>
      <c r="N197" s="1081" t="str">
        <f>IFERROR(VLOOKUP($I197,'WM-AR'!$I$7:$AS$3267,8,FALSE),"")</f>
        <v>Excavation</v>
      </c>
      <c r="O197" s="1081" t="str">
        <f>IFERROR(VLOOKUP($I197,'WM-AR'!$I$7:$AS$3267,10,FALSE),"")</f>
        <v>Soil, Mech.</v>
      </c>
      <c r="P197" s="1081">
        <f>IFERROR(VLOOKUP($I197,'WM-AR'!$I$7:$AS$3267,12,FALSE),"")</f>
        <v>0</v>
      </c>
      <c r="Q197" s="1081">
        <f>IFERROR(VLOOKUP($I197,'WM-AR'!$I$7:$AS$3267,14,FALSE),"")</f>
        <v>0</v>
      </c>
      <c r="R197" s="1081">
        <f>IFERROR(VLOOKUP($I197,'WM-AR'!$I$7:$AS$3267,16,FALSE),"")</f>
        <v>0</v>
      </c>
      <c r="S197" s="1081">
        <f>IFERROR(VLOOKUP($I197,'WM-AR'!$I$7:$AS$3267,18,FALSE),"")</f>
        <v>0</v>
      </c>
      <c r="T197" s="1081" t="str">
        <f>IFERROR(VLOOKUP($I197,'WM-AR'!$I$7:$AS$3267,20,FALSE),"")</f>
        <v/>
      </c>
      <c r="U197" s="1081" t="str">
        <f>IFERROR(VLOOKUP($I197,'WM-AR'!$I$7:$AS$3267,22,FALSE),"")</f>
        <v>Manual Excavation Above GWL</v>
      </c>
      <c r="V197" s="1081" t="str">
        <f>IFERROR(VLOOKUP($I197,'WM-AR'!$I$7:$AS$3267,24,FALSE),"")</f>
        <v/>
      </c>
      <c r="W197" s="1081">
        <f>IFERROR(VLOOKUP($I197,'WM-AR'!$I$7:$AS$3267,25,FALSE),"")</f>
        <v>0</v>
      </c>
      <c r="X197" s="1081" t="str">
        <f>IFERROR(VLOOKUP($I197,'WM-AR'!$I$7:$AS$3267,26,FALSE),"")</f>
        <v/>
      </c>
      <c r="Y197" s="1081">
        <f>IFERROR(VLOOKUP($I197,'WM-AR'!$I$7:$AS$3267,27,FALSE),"")</f>
        <v>0</v>
      </c>
      <c r="Z197" s="1081">
        <f>IFERROR(VLOOKUP($I197,'WM-AR'!$I$7:$AS$3267,28,FALSE),"")</f>
        <v>0</v>
      </c>
      <c r="AA197" s="1081">
        <f>IFERROR(VLOOKUP($I197,'WM-AR'!$I$7:$AS$3267,29,FALSE),"")</f>
        <v>0</v>
      </c>
      <c r="AB197" s="1081">
        <f>IFERROR(VLOOKUP($I197,'WM-AR'!$I$7:$AS$3267,30,FALSE),"")</f>
        <v>0</v>
      </c>
      <c r="AC197" s="1081">
        <f>IFERROR(VLOOKUP($I197,'WM-AR'!$I$7:$AS$3267,31,FALSE),"")</f>
        <v>0</v>
      </c>
      <c r="AD197" s="1081">
        <f>IFERROR(VLOOKUP($I197,'WM-AR'!$I$7:$AS$3267,32,FALSE),"")</f>
        <v>0</v>
      </c>
      <c r="AE197" s="1081" t="str">
        <f>IFERROR(VLOOKUP($I197,'WM-AR'!$I$7:$AS$3267,33,FALSE),"")</f>
        <v/>
      </c>
      <c r="AF197" s="817" t="s">
        <v>3192</v>
      </c>
      <c r="AG197" s="936" t="s">
        <v>3306</v>
      </c>
      <c r="AH197" s="1082" t="s">
        <v>1797</v>
      </c>
      <c r="AI197" s="769"/>
      <c r="AJ197" s="769" t="str">
        <f t="shared" si="25"/>
        <v>M3</v>
      </c>
      <c r="AK197" s="816" t="s">
        <v>3193</v>
      </c>
      <c r="AL197" s="88" t="str">
        <f>IF(AND(ISTEXT($E197),ISTEXT($B197)),"산출기준 &gt;&gt;  "&amp;_xlfn.XLOOKUP($E197,산출기준!$D:$D,산출기준!$E:$E,"매칭실패"),"")</f>
        <v/>
      </c>
    </row>
    <row r="198" spans="1:38" ht="50.1" customHeight="1" outlineLevel="1">
      <c r="B198" s="772"/>
      <c r="C198" s="772"/>
      <c r="D198" s="760"/>
      <c r="E198" s="773"/>
      <c r="F198" s="1086" t="s">
        <v>3190</v>
      </c>
      <c r="G198" s="759" t="str">
        <f t="shared" si="24"/>
        <v xml:space="preserve">Excavation | Soil, Mech. |  | </v>
      </c>
      <c r="H198" s="816" t="s">
        <v>3194</v>
      </c>
      <c r="I198" s="765" t="str">
        <f t="shared" si="22"/>
        <v>A01ZZ001-00013</v>
      </c>
      <c r="J198" s="1081"/>
      <c r="K198" s="1081" t="str">
        <f>IFERROR(VLOOKUP($I198,'WM-AR'!$I$7:$AS$3267,34,FALSE),"")</f>
        <v>M3</v>
      </c>
      <c r="L198" s="1081" t="str">
        <f>IFERROR(VLOOKUP($I198,'WM-AR'!$I$7:$AS$3267,4,FALSE),"")</f>
        <v>Earth Work</v>
      </c>
      <c r="M198" s="1081" t="str">
        <f>IFERROR(VLOOKUP($I198,'WM-AR'!$I$7:$AS$3267,6,FALSE),"")</f>
        <v>-</v>
      </c>
      <c r="N198" s="1081" t="str">
        <f>IFERROR(VLOOKUP($I198,'WM-AR'!$I$7:$AS$3267,8,FALSE),"")</f>
        <v>Excavation</v>
      </c>
      <c r="O198" s="1081" t="str">
        <f>IFERROR(VLOOKUP($I198,'WM-AR'!$I$7:$AS$3267,10,FALSE),"")</f>
        <v>Soil, Mech.</v>
      </c>
      <c r="P198" s="1081">
        <f>IFERROR(VLOOKUP($I198,'WM-AR'!$I$7:$AS$3267,12,FALSE),"")</f>
        <v>0</v>
      </c>
      <c r="Q198" s="1081">
        <f>IFERROR(VLOOKUP($I198,'WM-AR'!$I$7:$AS$3267,14,FALSE),"")</f>
        <v>0</v>
      </c>
      <c r="R198" s="1081">
        <f>IFERROR(VLOOKUP($I198,'WM-AR'!$I$7:$AS$3267,16,FALSE),"")</f>
        <v>0</v>
      </c>
      <c r="S198" s="1081">
        <f>IFERROR(VLOOKUP($I198,'WM-AR'!$I$7:$AS$3267,18,FALSE),"")</f>
        <v>0</v>
      </c>
      <c r="T198" s="1081" t="str">
        <f>IFERROR(VLOOKUP($I198,'WM-AR'!$I$7:$AS$3267,20,FALSE),"")</f>
        <v/>
      </c>
      <c r="U198" s="1081" t="str">
        <f>IFERROR(VLOOKUP($I198,'WM-AR'!$I$7:$AS$3267,22,FALSE),"")</f>
        <v>Manual Excavation Below GWL</v>
      </c>
      <c r="V198" s="1081" t="str">
        <f>IFERROR(VLOOKUP($I198,'WM-AR'!$I$7:$AS$3267,24,FALSE),"")</f>
        <v/>
      </c>
      <c r="W198" s="1081">
        <f>IFERROR(VLOOKUP($I198,'WM-AR'!$I$7:$AS$3267,25,FALSE),"")</f>
        <v>0</v>
      </c>
      <c r="X198" s="1081" t="str">
        <f>IFERROR(VLOOKUP($I198,'WM-AR'!$I$7:$AS$3267,26,FALSE),"")</f>
        <v/>
      </c>
      <c r="Y198" s="1081">
        <f>IFERROR(VLOOKUP($I198,'WM-AR'!$I$7:$AS$3267,27,FALSE),"")</f>
        <v>0</v>
      </c>
      <c r="Z198" s="1081">
        <f>IFERROR(VLOOKUP($I198,'WM-AR'!$I$7:$AS$3267,28,FALSE),"")</f>
        <v>0</v>
      </c>
      <c r="AA198" s="1081">
        <f>IFERROR(VLOOKUP($I198,'WM-AR'!$I$7:$AS$3267,29,FALSE),"")</f>
        <v>0</v>
      </c>
      <c r="AB198" s="1081">
        <f>IFERROR(VLOOKUP($I198,'WM-AR'!$I$7:$AS$3267,30,FALSE),"")</f>
        <v>0</v>
      </c>
      <c r="AC198" s="1081">
        <f>IFERROR(VLOOKUP($I198,'WM-AR'!$I$7:$AS$3267,31,FALSE),"")</f>
        <v>0</v>
      </c>
      <c r="AD198" s="1081">
        <f>IFERROR(VLOOKUP($I198,'WM-AR'!$I$7:$AS$3267,32,FALSE),"")</f>
        <v>0</v>
      </c>
      <c r="AE198" s="1081" t="str">
        <f>IFERROR(VLOOKUP($I198,'WM-AR'!$I$7:$AS$3267,33,FALSE),"")</f>
        <v/>
      </c>
      <c r="AF198" s="817" t="s">
        <v>3195</v>
      </c>
      <c r="AG198" s="936" t="s">
        <v>3306</v>
      </c>
      <c r="AH198" s="1082" t="s">
        <v>1797</v>
      </c>
      <c r="AI198" s="769"/>
      <c r="AJ198" s="769" t="str">
        <f t="shared" si="25"/>
        <v>M3</v>
      </c>
      <c r="AK198" s="816" t="s">
        <v>3193</v>
      </c>
      <c r="AL198" s="88" t="str">
        <f>IF(AND(ISTEXT($E198),ISTEXT($B198)),"산출기준 &gt;&gt;  "&amp;_xlfn.XLOOKUP($E198,산출기준!$D:$D,산출기준!$E:$E,"매칭실패"),"")</f>
        <v/>
      </c>
    </row>
    <row r="199" spans="1:38" ht="49.9" customHeight="1" outlineLevel="1">
      <c r="B199" s="772"/>
      <c r="C199" s="773"/>
      <c r="D199" s="760"/>
      <c r="E199" s="773"/>
      <c r="F199" s="1086" t="s">
        <v>3196</v>
      </c>
      <c r="G199" s="759" t="str">
        <f t="shared" si="24"/>
        <v xml:space="preserve">Backfill | Re-use, Soil |  | </v>
      </c>
      <c r="H199" s="816" t="s">
        <v>3197</v>
      </c>
      <c r="I199" s="765" t="str">
        <f t="shared" si="22"/>
        <v>A01ZZ003-00001</v>
      </c>
      <c r="J199" s="766"/>
      <c r="K199" s="766" t="str">
        <f>IFERROR(VLOOKUP($I199,'WM-AR'!$I$7:$AS$3267,34,FALSE),"")</f>
        <v>M3</v>
      </c>
      <c r="L199" s="766" t="str">
        <f>IFERROR(VLOOKUP($I199,'WM-AR'!$I$7:$AS$3267,4,FALSE),"")</f>
        <v>Earth Work</v>
      </c>
      <c r="M199" s="766" t="str">
        <f>IFERROR(VLOOKUP($I199,'WM-AR'!$I$7:$AS$3267,6,FALSE),"")</f>
        <v>-</v>
      </c>
      <c r="N199" s="766" t="str">
        <f>IFERROR(VLOOKUP($I199,'WM-AR'!$I$7:$AS$3267,8,FALSE),"")</f>
        <v>Backfill</v>
      </c>
      <c r="O199" s="766" t="str">
        <f>IFERROR(VLOOKUP($I199,'WM-AR'!$I$7:$AS$3267,10,FALSE),"")</f>
        <v>Re-use, Soil</v>
      </c>
      <c r="P199" s="766">
        <f>IFERROR(VLOOKUP($I199,'WM-AR'!$I$7:$AS$3267,12,FALSE),"")</f>
        <v>0</v>
      </c>
      <c r="Q199" s="766">
        <f>IFERROR(VLOOKUP($I199,'WM-AR'!$I$7:$AS$3267,14,FALSE),"")</f>
        <v>0</v>
      </c>
      <c r="R199" s="766">
        <f>IFERROR(VLOOKUP($I199,'WM-AR'!$I$7:$AS$3267,16,FALSE),"")</f>
        <v>0</v>
      </c>
      <c r="S199" s="766">
        <f>IFERROR(VLOOKUP($I199,'WM-AR'!$I$7:$AS$3267,18,FALSE),"")</f>
        <v>0</v>
      </c>
      <c r="T199" s="766" t="str">
        <f>IFERROR(VLOOKUP($I199,'WM-AR'!$I$7:$AS$3267,20,FALSE),"")</f>
        <v/>
      </c>
      <c r="U199" s="766">
        <f>IFERROR(VLOOKUP($I199,'WM-AR'!$I$7:$AS$3267,22,FALSE),"")</f>
        <v>0</v>
      </c>
      <c r="V199" s="766" t="str">
        <f>IFERROR(VLOOKUP($I199,'WM-AR'!$I$7:$AS$3267,24,FALSE),"")</f>
        <v/>
      </c>
      <c r="W199" s="766">
        <f>IFERROR(VLOOKUP($I199,'WM-AR'!$I$7:$AS$3267,25,FALSE),"")</f>
        <v>0</v>
      </c>
      <c r="X199" s="766" t="str">
        <f>IFERROR(VLOOKUP($I199,'WM-AR'!$I$7:$AS$3267,26,FALSE),"")</f>
        <v/>
      </c>
      <c r="Y199" s="766">
        <f>IFERROR(VLOOKUP($I199,'WM-AR'!$I$7:$AS$3267,27,FALSE),"")</f>
        <v>0</v>
      </c>
      <c r="Z199" s="766">
        <f>IFERROR(VLOOKUP($I199,'WM-AR'!$I$7:$AS$3267,28,FALSE),"")</f>
        <v>0</v>
      </c>
      <c r="AA199" s="766">
        <f>IFERROR(VLOOKUP($I199,'WM-AR'!$I$7:$AS$3267,29,FALSE),"")</f>
        <v>0</v>
      </c>
      <c r="AB199" s="766" t="str">
        <f>IFERROR(VLOOKUP($I199,'WM-AR'!$I$7:$AS$3267,30,FALSE),"")</f>
        <v>Compaction=(  )%</v>
      </c>
      <c r="AC199" s="766">
        <f>IFERROR(VLOOKUP($I199,'WM-AR'!$I$7:$AS$3267,31,FALSE),"")</f>
        <v>0</v>
      </c>
      <c r="AD199" s="766">
        <f>IFERROR(VLOOKUP($I199,'WM-AR'!$I$7:$AS$3267,32,FALSE),"")</f>
        <v>0</v>
      </c>
      <c r="AE199" s="766" t="str">
        <f>IFERROR(VLOOKUP($I199,'WM-AR'!$I$7:$AS$3267,33,FALSE),"")</f>
        <v/>
      </c>
      <c r="AF199" s="817" t="s">
        <v>3198</v>
      </c>
      <c r="AG199" s="936" t="s">
        <v>3306</v>
      </c>
      <c r="AH199" s="768" t="s">
        <v>1800</v>
      </c>
      <c r="AI199" s="769"/>
      <c r="AJ199" s="769" t="str">
        <f t="shared" si="25"/>
        <v>M3</v>
      </c>
      <c r="AK199" s="905" t="s">
        <v>3193</v>
      </c>
      <c r="AL199" s="88" t="str">
        <f>IF(AND(ISTEXT($E199),ISTEXT($B199)),"산출기준 &gt;&gt;  "&amp;_xlfn.XLOOKUP($E199,산출기준!$D:$D,산출기준!$E:$E,"매칭실패"),"")</f>
        <v/>
      </c>
    </row>
    <row r="200" spans="1:38" ht="49.9" customHeight="1" outlineLevel="1">
      <c r="B200" s="772"/>
      <c r="C200" s="773"/>
      <c r="D200" s="760"/>
      <c r="E200" s="773"/>
      <c r="F200" s="1086" t="s">
        <v>3199</v>
      </c>
      <c r="G200" s="759" t="str">
        <f t="shared" si="24"/>
        <v xml:space="preserve">Disposal | Soil |  | </v>
      </c>
      <c r="H200" s="816" t="s">
        <v>3200</v>
      </c>
      <c r="I200" s="765" t="str">
        <f t="shared" si="22"/>
        <v>A01ZZ004-00001</v>
      </c>
      <c r="J200" s="766"/>
      <c r="K200" s="766" t="str">
        <f>IFERROR(VLOOKUP($I200,'WM-AR'!$I$7:$AS$3267,34,FALSE),"")</f>
        <v>M3</v>
      </c>
      <c r="L200" s="766" t="str">
        <f>IFERROR(VLOOKUP($I200,'WM-AR'!$I$7:$AS$3267,4,FALSE),"")</f>
        <v>Earth Work</v>
      </c>
      <c r="M200" s="766" t="str">
        <f>IFERROR(VLOOKUP($I200,'WM-AR'!$I$7:$AS$3267,6,FALSE),"")</f>
        <v>-</v>
      </c>
      <c r="N200" s="766" t="str">
        <f>IFERROR(VLOOKUP($I200,'WM-AR'!$I$7:$AS$3267,8,FALSE),"")</f>
        <v>Disposal</v>
      </c>
      <c r="O200" s="766" t="str">
        <f>IFERROR(VLOOKUP($I200,'WM-AR'!$I$7:$AS$3267,10,FALSE),"")</f>
        <v>Soil</v>
      </c>
      <c r="P200" s="766">
        <f>IFERROR(VLOOKUP($I200,'WM-AR'!$I$7:$AS$3267,12,FALSE),"")</f>
        <v>0</v>
      </c>
      <c r="Q200" s="766">
        <f>IFERROR(VLOOKUP($I200,'WM-AR'!$I$7:$AS$3267,14,FALSE),"")</f>
        <v>0</v>
      </c>
      <c r="R200" s="766">
        <f>IFERROR(VLOOKUP($I200,'WM-AR'!$I$7:$AS$3267,16,FALSE),"")</f>
        <v>0</v>
      </c>
      <c r="S200" s="766">
        <f>IFERROR(VLOOKUP($I200,'WM-AR'!$I$7:$AS$3267,18,FALSE),"")</f>
        <v>0</v>
      </c>
      <c r="T200" s="766" t="str">
        <f>IFERROR(VLOOKUP($I200,'WM-AR'!$I$7:$AS$3267,20,FALSE),"")</f>
        <v/>
      </c>
      <c r="U200" s="766">
        <f>IFERROR(VLOOKUP($I200,'WM-AR'!$I$7:$AS$3267,22,FALSE),"")</f>
        <v>0</v>
      </c>
      <c r="V200" s="766" t="str">
        <f>IFERROR(VLOOKUP($I200,'WM-AR'!$I$7:$AS$3267,24,FALSE),"")</f>
        <v/>
      </c>
      <c r="W200" s="766">
        <f>IFERROR(VLOOKUP($I200,'WM-AR'!$I$7:$AS$3267,25,FALSE),"")</f>
        <v>0</v>
      </c>
      <c r="X200" s="766" t="str">
        <f>IFERROR(VLOOKUP($I200,'WM-AR'!$I$7:$AS$3267,26,FALSE),"")</f>
        <v/>
      </c>
      <c r="Y200" s="766">
        <f>IFERROR(VLOOKUP($I200,'WM-AR'!$I$7:$AS$3267,27,FALSE),"")</f>
        <v>0</v>
      </c>
      <c r="Z200" s="766" t="str">
        <f>IFERROR(VLOOKUP($I200,'WM-AR'!$I$7:$AS$3267,28,FALSE),"")</f>
        <v>Disposal Distance=Appx. (  )km from Site</v>
      </c>
      <c r="AA200" s="766">
        <f>IFERROR(VLOOKUP($I200,'WM-AR'!$I$7:$AS$3267,29,FALSE),"")</f>
        <v>0</v>
      </c>
      <c r="AB200" s="766">
        <f>IFERROR(VLOOKUP($I200,'WM-AR'!$I$7:$AS$3267,30,FALSE),"")</f>
        <v>0</v>
      </c>
      <c r="AC200" s="766">
        <f>IFERROR(VLOOKUP($I200,'WM-AR'!$I$7:$AS$3267,31,FALSE),"")</f>
        <v>0</v>
      </c>
      <c r="AD200" s="766">
        <f>IFERROR(VLOOKUP($I200,'WM-AR'!$I$7:$AS$3267,32,FALSE),"")</f>
        <v>0</v>
      </c>
      <c r="AE200" s="766" t="str">
        <f>IFERROR(VLOOKUP($I200,'WM-AR'!$I$7:$AS$3267,33,FALSE),"")</f>
        <v/>
      </c>
      <c r="AF200" s="817" t="s">
        <v>3201</v>
      </c>
      <c r="AG200" s="936" t="s">
        <v>3306</v>
      </c>
      <c r="AH200" s="768" t="s">
        <v>1801</v>
      </c>
      <c r="AI200" s="769"/>
      <c r="AJ200" s="769" t="str">
        <f t="shared" si="25"/>
        <v>M3</v>
      </c>
      <c r="AK200" s="905" t="s">
        <v>3193</v>
      </c>
      <c r="AL200" s="88" t="str">
        <f>IF(AND(ISTEXT($E200),ISTEXT($B200)),"산출기준 &gt;&gt;  "&amp;_xlfn.XLOOKUP($E200,산출기준!$D:$D,산출기준!$E:$E,"매칭실패"),"")</f>
        <v/>
      </c>
    </row>
    <row r="201" spans="1:38" s="85" customFormat="1" ht="35.1" customHeight="1" outlineLevel="1">
      <c r="A201" s="1087"/>
      <c r="B201" s="1088"/>
      <c r="C201" s="1098"/>
      <c r="D201" s="1089"/>
      <c r="E201" s="1081"/>
      <c r="F201" s="1091" t="s">
        <v>3307</v>
      </c>
      <c r="G201" s="1092" t="str">
        <f t="shared" si="24"/>
        <v xml:space="preserve">Bitumen/Bituminous/Asphalt Coating |  |  | </v>
      </c>
      <c r="H201" s="1093" t="s">
        <v>3044</v>
      </c>
      <c r="I201" s="1081" t="str">
        <f t="shared" si="22"/>
        <v>A03AH056-00001</v>
      </c>
      <c r="J201" s="766"/>
      <c r="K201" s="766" t="str">
        <f>IFERROR(VLOOKUP($I201,'WM-AR'!$I$7:$AS$3267,34,FALSE),"")</f>
        <v>M2</v>
      </c>
      <c r="L201" s="766" t="str">
        <f>IFERROR(VLOOKUP($I201,'WM-AR'!$I$7:$AS$3267,4,FALSE),"")</f>
        <v>Concrete Work</v>
      </c>
      <c r="M201" s="766" t="str">
        <f>IFERROR(VLOOKUP($I201,'WM-AR'!$I$7:$AS$3267,6,FALSE),"")</f>
        <v>Concrete Protective Coating (U/G)</v>
      </c>
      <c r="N201" s="766" t="str">
        <f>IFERROR(VLOOKUP($I201,'WM-AR'!$I$7:$AS$3267,8,FALSE),"")</f>
        <v>Bitumen/Bituminous/Asphalt Coating</v>
      </c>
      <c r="O201" s="766">
        <f>IFERROR(VLOOKUP($I201,'WM-AR'!$I$7:$AS$3267,10,FALSE),"")</f>
        <v>0</v>
      </c>
      <c r="P201" s="766">
        <f>IFERROR(VLOOKUP($I201,'WM-AR'!$I$7:$AS$3267,12,FALSE),"")</f>
        <v>0</v>
      </c>
      <c r="Q201" s="766">
        <f>IFERROR(VLOOKUP($I201,'WM-AR'!$I$7:$AS$3267,14,FALSE),"")</f>
        <v>0</v>
      </c>
      <c r="R201" s="766">
        <f>IFERROR(VLOOKUP($I201,'WM-AR'!$I$7:$AS$3267,16,FALSE),"")</f>
        <v>0</v>
      </c>
      <c r="S201" s="766">
        <f>IFERROR(VLOOKUP($I201,'WM-AR'!$I$7:$AS$3267,18,FALSE),"")</f>
        <v>0</v>
      </c>
      <c r="T201" s="766">
        <f>IFERROR(VLOOKUP($I201,'WM-AR'!$I$7:$AS$3267,20,FALSE),"")</f>
        <v>0</v>
      </c>
      <c r="U201" s="766">
        <f>IFERROR(VLOOKUP($I201,'WM-AR'!$I$7:$AS$3267,22,FALSE),"")</f>
        <v>0</v>
      </c>
      <c r="V201" s="766">
        <f>IFERROR(VLOOKUP($I201,'WM-AR'!$I$7:$AS$3267,24,FALSE),"")</f>
        <v>0</v>
      </c>
      <c r="W201" s="766">
        <f>IFERROR(VLOOKUP($I201,'WM-AR'!$I$7:$AS$3267,25,FALSE),"")</f>
        <v>0</v>
      </c>
      <c r="X201" s="766" t="str">
        <f>IFERROR(VLOOKUP($I201,'WM-AR'!$I$7:$AS$3267,26,FALSE),"")</f>
        <v/>
      </c>
      <c r="Y201" s="766">
        <f>IFERROR(VLOOKUP($I201,'WM-AR'!$I$7:$AS$3267,27,FALSE),"")</f>
        <v>0</v>
      </c>
      <c r="Z201" s="766">
        <f>IFERROR(VLOOKUP($I201,'WM-AR'!$I$7:$AS$3267,28,FALSE),"")</f>
        <v>0</v>
      </c>
      <c r="AA201" s="766">
        <f>IFERROR(VLOOKUP($I201,'WM-AR'!$I$7:$AS$3267,29,FALSE),"")</f>
        <v>0</v>
      </c>
      <c r="AB201" s="766">
        <f>IFERROR(VLOOKUP($I201,'WM-AR'!$I$7:$AS$3267,30,FALSE),"")</f>
        <v>0</v>
      </c>
      <c r="AC201" s="766">
        <f>IFERROR(VLOOKUP($I201,'WM-AR'!$I$7:$AS$3267,31,FALSE),"")</f>
        <v>0</v>
      </c>
      <c r="AD201" s="766">
        <f>IFERROR(VLOOKUP($I201,'WM-AR'!$I$7:$AS$3267,32,FALSE),"")</f>
        <v>0</v>
      </c>
      <c r="AE201" s="766" t="str">
        <f>IFERROR(VLOOKUP($I201,'WM-AR'!$I$7:$AS$3267,33,FALSE),"")</f>
        <v/>
      </c>
      <c r="AF201" s="1094" t="s">
        <v>3273</v>
      </c>
      <c r="AG201" s="1163" t="s">
        <v>3308</v>
      </c>
      <c r="AH201" s="1096" t="s">
        <v>3205</v>
      </c>
      <c r="AI201" s="1097"/>
      <c r="AJ201" s="1097" t="str">
        <f t="shared" si="25"/>
        <v>M2</v>
      </c>
      <c r="AK201" s="1140"/>
      <c r="AL201" s="85" t="str">
        <f>IF(AND(ISTEXT($E201),ISTEXT($B201)),"산출기준 &gt;&gt;  "&amp;_xlfn.XLOOKUP($E201,산출기준!$D:$D,산출기준!$E:$E,"매칭실패"),"")</f>
        <v/>
      </c>
    </row>
    <row r="202" spans="1:38" s="85" customFormat="1" ht="35.1" customHeight="1" outlineLevel="1">
      <c r="A202" s="1087"/>
      <c r="B202" s="1088"/>
      <c r="C202" s="1088"/>
      <c r="D202" s="1089"/>
      <c r="E202" s="1090"/>
      <c r="F202" s="1091" t="s">
        <v>3202</v>
      </c>
      <c r="G202" s="1092" t="str">
        <f t="shared" si="24"/>
        <v xml:space="preserve">Lean Concrete (including Form work) |  | 10MPa ≤ F'c (Cylinder Strength) &lt; 15MPa | </v>
      </c>
      <c r="H202" s="1093" t="s">
        <v>3203</v>
      </c>
      <c r="I202" s="1081" t="str">
        <f t="shared" si="22"/>
        <v>A03AD034-00013</v>
      </c>
      <c r="J202" s="1081"/>
      <c r="K202" s="1081" t="str">
        <f>IFERROR(VLOOKUP($I202,'WM-AR'!$I$7:$AS$3267,34,FALSE),"")</f>
        <v>M3</v>
      </c>
      <c r="L202" s="1081" t="str">
        <f>IFERROR(VLOOKUP($I202,'WM-AR'!$I$7:$AS$3267,4,FALSE),"")</f>
        <v>Concrete Work</v>
      </c>
      <c r="M202" s="1081" t="str">
        <f>IFERROR(VLOOKUP($I202,'WM-AR'!$I$7:$AS$3267,6,FALSE),"")</f>
        <v>Substructure Work</v>
      </c>
      <c r="N202" s="1081" t="str">
        <f>IFERROR(VLOOKUP($I202,'WM-AR'!$I$7:$AS$3267,8,FALSE),"")</f>
        <v>Lean Concrete (including Form work)</v>
      </c>
      <c r="O202" s="1081">
        <f>IFERROR(VLOOKUP($I202,'WM-AR'!$I$7:$AS$3267,10,FALSE),"")</f>
        <v>0</v>
      </c>
      <c r="P202" s="1081" t="str">
        <f>IFERROR(VLOOKUP($I202,'WM-AR'!$I$7:$AS$3267,12,FALSE),"")</f>
        <v>Cement Type-1</v>
      </c>
      <c r="Q202" s="1081" t="str">
        <f>IFERROR(VLOOKUP($I202,'WM-AR'!$I$7:$AS$3267,14,FALSE),"")</f>
        <v>10MPa ≤ F'c (Cylinder Strength) &lt; 15MPa</v>
      </c>
      <c r="R202" s="1081">
        <f>IFERROR(VLOOKUP($I202,'WM-AR'!$I$7:$AS$3267,16,FALSE),"")</f>
        <v>0</v>
      </c>
      <c r="S202" s="1081">
        <f>IFERROR(VLOOKUP($I202,'WM-AR'!$I$7:$AS$3267,18,FALSE),"")</f>
        <v>0</v>
      </c>
      <c r="T202" s="1081">
        <f>IFERROR(VLOOKUP($I202,'WM-AR'!$I$7:$AS$3267,20,FALSE),"")</f>
        <v>0</v>
      </c>
      <c r="U202" s="1081">
        <f>IFERROR(VLOOKUP($I202,'WM-AR'!$I$7:$AS$3267,22,FALSE),"")</f>
        <v>0</v>
      </c>
      <c r="V202" s="1081">
        <f>IFERROR(VLOOKUP($I202,'WM-AR'!$I$7:$AS$3267,24,FALSE),"")</f>
        <v>0</v>
      </c>
      <c r="W202" s="1081">
        <f>IFERROR(VLOOKUP($I202,'WM-AR'!$I$7:$AS$3267,25,FALSE),"")</f>
        <v>0</v>
      </c>
      <c r="X202" s="1081" t="str">
        <f>IFERROR(VLOOKUP($I202,'WM-AR'!$I$7:$AS$3267,26,FALSE),"")</f>
        <v/>
      </c>
      <c r="Y202" s="1081">
        <f>IFERROR(VLOOKUP($I202,'WM-AR'!$I$7:$AS$3267,27,FALSE),"")</f>
        <v>0</v>
      </c>
      <c r="Z202" s="1081">
        <f>IFERROR(VLOOKUP($I202,'WM-AR'!$I$7:$AS$3267,28,FALSE),"")</f>
        <v>0</v>
      </c>
      <c r="AA202" s="1081">
        <f>IFERROR(VLOOKUP($I202,'WM-AR'!$I$7:$AS$3267,29,FALSE),"")</f>
        <v>0</v>
      </c>
      <c r="AB202" s="1081">
        <f>IFERROR(VLOOKUP($I202,'WM-AR'!$I$7:$AS$3267,30,FALSE),"")</f>
        <v>0</v>
      </c>
      <c r="AC202" s="1081">
        <f>IFERROR(VLOOKUP($I202,'WM-AR'!$I$7:$AS$3267,31,FALSE),"")</f>
        <v>0</v>
      </c>
      <c r="AD202" s="1081">
        <f>IFERROR(VLOOKUP($I202,'WM-AR'!$I$7:$AS$3267,32,FALSE),"")</f>
        <v>0</v>
      </c>
      <c r="AE202" s="1081" t="str">
        <f>IFERROR(VLOOKUP($I202,'WM-AR'!$I$7:$AS$3267,33,FALSE),"")</f>
        <v/>
      </c>
      <c r="AF202" s="1094" t="s">
        <v>3201</v>
      </c>
      <c r="AG202" s="1163" t="s">
        <v>3309</v>
      </c>
      <c r="AH202" s="1096" t="s">
        <v>3205</v>
      </c>
      <c r="AI202" s="1097"/>
      <c r="AJ202" s="1097" t="str">
        <f t="shared" si="25"/>
        <v>M3</v>
      </c>
      <c r="AK202" s="904" t="s">
        <v>3206</v>
      </c>
      <c r="AL202" s="919"/>
    </row>
    <row r="203" spans="1:38" s="85" customFormat="1" ht="35.1" customHeight="1" outlineLevel="1">
      <c r="A203" s="1087"/>
      <c r="B203" s="1088"/>
      <c r="C203" s="1098"/>
      <c r="D203" s="1089"/>
      <c r="E203" s="1098"/>
      <c r="F203" s="1091" t="s">
        <v>2854</v>
      </c>
      <c r="G203" s="1092" t="str">
        <f t="shared" si="24"/>
        <v xml:space="preserve">PE Sheet (Vapor Barrier) |  |  | </v>
      </c>
      <c r="H203" s="1093" t="s">
        <v>3207</v>
      </c>
      <c r="I203" s="1081" t="str">
        <f t="shared" si="22"/>
        <v>A01ZZ012-00002</v>
      </c>
      <c r="J203" s="766"/>
      <c r="K203" s="766" t="str">
        <f>IFERROR(VLOOKUP($I203,'WM-AR'!$I$7:$AS$3267,34,FALSE),"")</f>
        <v>M2</v>
      </c>
      <c r="L203" s="766" t="str">
        <f>IFERROR(VLOOKUP($I203,'WM-AR'!$I$7:$AS$3267,4,FALSE),"")</f>
        <v>Earth Work</v>
      </c>
      <c r="M203" s="766" t="str">
        <f>IFERROR(VLOOKUP($I203,'WM-AR'!$I$7:$AS$3267,6,FALSE),"")</f>
        <v>-</v>
      </c>
      <c r="N203" s="766" t="str">
        <f>IFERROR(VLOOKUP($I203,'WM-AR'!$I$7:$AS$3267,8,FALSE),"")</f>
        <v>PE Sheet (Vapor Barrier)</v>
      </c>
      <c r="O203" s="766">
        <f>IFERROR(VLOOKUP($I203,'WM-AR'!$I$7:$AS$3267,10,FALSE),"")</f>
        <v>0</v>
      </c>
      <c r="P203" s="766">
        <f>IFERROR(VLOOKUP($I203,'WM-AR'!$I$7:$AS$3267,12,FALSE),"")</f>
        <v>0</v>
      </c>
      <c r="Q203" s="766">
        <f>IFERROR(VLOOKUP($I203,'WM-AR'!$I$7:$AS$3267,14,FALSE),"")</f>
        <v>0</v>
      </c>
      <c r="R203" s="766">
        <f>IFERROR(VLOOKUP($I203,'WM-AR'!$I$7:$AS$3267,16,FALSE),"")</f>
        <v>0</v>
      </c>
      <c r="S203" s="766">
        <f>IFERROR(VLOOKUP($I203,'WM-AR'!$I$7:$AS$3267,18,FALSE),"")</f>
        <v>0</v>
      </c>
      <c r="T203" s="766" t="str">
        <f>IFERROR(VLOOKUP($I203,'WM-AR'!$I$7:$AS$3267,20,FALSE),"")</f>
        <v/>
      </c>
      <c r="U203" s="766">
        <f>IFERROR(VLOOKUP($I203,'WM-AR'!$I$7:$AS$3267,22,FALSE),"")</f>
        <v>0</v>
      </c>
      <c r="V203" s="766" t="str">
        <f>IFERROR(VLOOKUP($I203,'WM-AR'!$I$7:$AS$3267,24,FALSE),"")</f>
        <v>THK ≤ 0.25mm (or 0.01 inch)</v>
      </c>
      <c r="W203" s="766">
        <f>IFERROR(VLOOKUP($I203,'WM-AR'!$I$7:$AS$3267,25,FALSE),"")</f>
        <v>0</v>
      </c>
      <c r="X203" s="766" t="str">
        <f>IFERROR(VLOOKUP($I203,'WM-AR'!$I$7:$AS$3267,26,FALSE),"")</f>
        <v>THK=(  )mm</v>
      </c>
      <c r="Y203" s="766">
        <f>IFERROR(VLOOKUP($I203,'WM-AR'!$I$7:$AS$3267,27,FALSE),"")</f>
        <v>0</v>
      </c>
      <c r="Z203" s="766">
        <f>IFERROR(VLOOKUP($I203,'WM-AR'!$I$7:$AS$3267,28,FALSE),"")</f>
        <v>0</v>
      </c>
      <c r="AA203" s="766">
        <f>IFERROR(VLOOKUP($I203,'WM-AR'!$I$7:$AS$3267,29,FALSE),"")</f>
        <v>0</v>
      </c>
      <c r="AB203" s="766">
        <f>IFERROR(VLOOKUP($I203,'WM-AR'!$I$7:$AS$3267,30,FALSE),"")</f>
        <v>0</v>
      </c>
      <c r="AC203" s="766">
        <f>IFERROR(VLOOKUP($I203,'WM-AR'!$I$7:$AS$3267,31,FALSE),"")</f>
        <v>0</v>
      </c>
      <c r="AD203" s="766">
        <f>IFERROR(VLOOKUP($I203,'WM-AR'!$I$7:$AS$3267,32,FALSE),"")</f>
        <v>0</v>
      </c>
      <c r="AE203" s="766" t="str">
        <f>IFERROR(VLOOKUP($I203,'WM-AR'!$I$7:$AS$3267,33,FALSE),"")</f>
        <v/>
      </c>
      <c r="AF203" s="1094" t="s">
        <v>3208</v>
      </c>
      <c r="AG203" s="1163" t="s">
        <v>3308</v>
      </c>
      <c r="AH203" s="1096" t="s">
        <v>3205</v>
      </c>
      <c r="AI203" s="1097"/>
      <c r="AJ203" s="1097" t="str">
        <f t="shared" si="25"/>
        <v>M2</v>
      </c>
      <c r="AK203" s="904" t="s">
        <v>3206</v>
      </c>
      <c r="AL203" s="85" t="str">
        <f>IF(AND(ISTEXT($E203),ISTEXT($B203)),"산출기준 &gt;&gt;  "&amp;_xlfn.XLOOKUP($E203,산출기준!$D:$D,산출기준!$E:$E,"매칭실패"),"")</f>
        <v/>
      </c>
    </row>
    <row r="204" spans="1:38" s="85" customFormat="1" ht="35.1" customHeight="1" outlineLevel="1">
      <c r="A204" s="1087"/>
      <c r="B204" s="1088"/>
      <c r="C204" s="1090"/>
      <c r="D204" s="1089"/>
      <c r="E204" s="1090"/>
      <c r="F204" s="1091" t="s">
        <v>3209</v>
      </c>
      <c r="G204" s="1092" t="str">
        <f t="shared" si="24"/>
        <v xml:space="preserve">Base Course |  |  | </v>
      </c>
      <c r="H204" s="1093" t="s">
        <v>3210</v>
      </c>
      <c r="I204" s="1081" t="str">
        <f t="shared" si="22"/>
        <v>A01ZZ005-00001</v>
      </c>
      <c r="J204" s="766"/>
      <c r="K204" s="766" t="str">
        <f>IFERROR(VLOOKUP($I204,'WM-AR'!$I$7:$AS$3267,34,FALSE),"")</f>
        <v>M2</v>
      </c>
      <c r="L204" s="766" t="str">
        <f>IFERROR(VLOOKUP($I204,'WM-AR'!$I$7:$AS$3267,4,FALSE),"")</f>
        <v>Earth Work</v>
      </c>
      <c r="M204" s="766" t="str">
        <f>IFERROR(VLOOKUP($I204,'WM-AR'!$I$7:$AS$3267,6,FALSE),"")</f>
        <v>-</v>
      </c>
      <c r="N204" s="766" t="str">
        <f>IFERROR(VLOOKUP($I204,'WM-AR'!$I$7:$AS$3267,8,FALSE),"")</f>
        <v>Base Course</v>
      </c>
      <c r="O204" s="766">
        <f>IFERROR(VLOOKUP($I204,'WM-AR'!$I$7:$AS$3267,10,FALSE),"")</f>
        <v>0</v>
      </c>
      <c r="P204" s="766">
        <f>IFERROR(VLOOKUP($I204,'WM-AR'!$I$7:$AS$3267,12,FALSE),"")</f>
        <v>0</v>
      </c>
      <c r="Q204" s="766">
        <f>IFERROR(VLOOKUP($I204,'WM-AR'!$I$7:$AS$3267,14,FALSE),"")</f>
        <v>0</v>
      </c>
      <c r="R204" s="766">
        <f>IFERROR(VLOOKUP($I204,'WM-AR'!$I$7:$AS$3267,16,FALSE),"")</f>
        <v>0</v>
      </c>
      <c r="S204" s="766">
        <f>IFERROR(VLOOKUP($I204,'WM-AR'!$I$7:$AS$3267,18,FALSE),"")</f>
        <v>0</v>
      </c>
      <c r="T204" s="766">
        <f>IFERROR(VLOOKUP($I204,'WM-AR'!$I$7:$AS$3267,20,FALSE),"")</f>
        <v>0</v>
      </c>
      <c r="U204" s="766">
        <f>IFERROR(VLOOKUP($I204,'WM-AR'!$I$7:$AS$3267,22,FALSE),"")</f>
        <v>0</v>
      </c>
      <c r="V204" s="766" t="str">
        <f>IFERROR(VLOOKUP($I204,'WM-AR'!$I$7:$AS$3267,24,FALSE),"")</f>
        <v>THK≤150mm</v>
      </c>
      <c r="W204" s="766">
        <f>IFERROR(VLOOKUP($I204,'WM-AR'!$I$7:$AS$3267,25,FALSE),"")</f>
        <v>0</v>
      </c>
      <c r="X204" s="766" t="str">
        <f>IFERROR(VLOOKUP($I204,'WM-AR'!$I$7:$AS$3267,26,FALSE),"")</f>
        <v>THK=(  )mm</v>
      </c>
      <c r="Y204" s="766">
        <f>IFERROR(VLOOKUP($I204,'WM-AR'!$I$7:$AS$3267,27,FALSE),"")</f>
        <v>0</v>
      </c>
      <c r="Z204" s="766">
        <f>IFERROR(VLOOKUP($I204,'WM-AR'!$I$7:$AS$3267,28,FALSE),"")</f>
        <v>0</v>
      </c>
      <c r="AA204" s="766" t="str">
        <f>IFERROR(VLOOKUP($I204,'WM-AR'!$I$7:$AS$3267,29,FALSE),"")</f>
        <v>CBR=(  )%</v>
      </c>
      <c r="AB204" s="766">
        <f>IFERROR(VLOOKUP($I204,'WM-AR'!$I$7:$AS$3267,30,FALSE),"")</f>
        <v>0</v>
      </c>
      <c r="AC204" s="766">
        <f>IFERROR(VLOOKUP($I204,'WM-AR'!$I$7:$AS$3267,31,FALSE),"")</f>
        <v>0</v>
      </c>
      <c r="AD204" s="766">
        <f>IFERROR(VLOOKUP($I204,'WM-AR'!$I$7:$AS$3267,32,FALSE),"")</f>
        <v>0</v>
      </c>
      <c r="AE204" s="766" t="str">
        <f>IFERROR(VLOOKUP($I204,'WM-AR'!$I$7:$AS$3267,33,FALSE),"")</f>
        <v/>
      </c>
      <c r="AF204" s="1094" t="s">
        <v>3211</v>
      </c>
      <c r="AG204" s="1163" t="s">
        <v>3309</v>
      </c>
      <c r="AH204" s="1096" t="s">
        <v>3205</v>
      </c>
      <c r="AI204" s="1097"/>
      <c r="AJ204" s="1097" t="str">
        <f t="shared" si="25"/>
        <v>M2</v>
      </c>
      <c r="AK204" s="904" t="s">
        <v>3206</v>
      </c>
      <c r="AL204" s="85" t="str">
        <f>IF(AND(ISTEXT($E204),ISTEXT($B204)),"산출기준 &gt;&gt;  "&amp;_xlfn.XLOOKUP($E204,산출기준!$D:$D,산출기준!$E:$E,"매칭실패"),"")</f>
        <v/>
      </c>
    </row>
    <row r="205" spans="1:38" s="85" customFormat="1" ht="35.1" customHeight="1" outlineLevel="1">
      <c r="A205" s="1087"/>
      <c r="B205" s="1088"/>
      <c r="C205" s="1090"/>
      <c r="D205" s="1089"/>
      <c r="E205" s="1090"/>
      <c r="F205" s="1091" t="s">
        <v>3212</v>
      </c>
      <c r="G205" s="1092" t="str">
        <f t="shared" si="24"/>
        <v xml:space="preserve">Subbase Course |  |  | </v>
      </c>
      <c r="H205" s="1093" t="s">
        <v>3213</v>
      </c>
      <c r="I205" s="1081" t="str">
        <f t="shared" si="22"/>
        <v>A01ZZ006-00001</v>
      </c>
      <c r="J205" s="766"/>
      <c r="K205" s="766" t="str">
        <f>IFERROR(VLOOKUP($I205,'WM-AR'!$I$7:$AS$3267,34,FALSE),"")</f>
        <v>M2</v>
      </c>
      <c r="L205" s="766" t="str">
        <f>IFERROR(VLOOKUP($I205,'WM-AR'!$I$7:$AS$3267,4,FALSE),"")</f>
        <v>Earth Work</v>
      </c>
      <c r="M205" s="766" t="str">
        <f>IFERROR(VLOOKUP($I205,'WM-AR'!$I$7:$AS$3267,6,FALSE),"")</f>
        <v>-</v>
      </c>
      <c r="N205" s="766" t="str">
        <f>IFERROR(VLOOKUP($I205,'WM-AR'!$I$7:$AS$3267,8,FALSE),"")</f>
        <v>Subbase Course</v>
      </c>
      <c r="O205" s="766">
        <f>IFERROR(VLOOKUP($I205,'WM-AR'!$I$7:$AS$3267,10,FALSE),"")</f>
        <v>0</v>
      </c>
      <c r="P205" s="766">
        <f>IFERROR(VLOOKUP($I205,'WM-AR'!$I$7:$AS$3267,12,FALSE),"")</f>
        <v>0</v>
      </c>
      <c r="Q205" s="766">
        <f>IFERROR(VLOOKUP($I205,'WM-AR'!$I$7:$AS$3267,14,FALSE),"")</f>
        <v>0</v>
      </c>
      <c r="R205" s="766">
        <f>IFERROR(VLOOKUP($I205,'WM-AR'!$I$7:$AS$3267,16,FALSE),"")</f>
        <v>0</v>
      </c>
      <c r="S205" s="766">
        <f>IFERROR(VLOOKUP($I205,'WM-AR'!$I$7:$AS$3267,18,FALSE),"")</f>
        <v>0</v>
      </c>
      <c r="T205" s="766" t="str">
        <f>IFERROR(VLOOKUP($I205,'WM-AR'!$I$7:$AS$3267,20,FALSE),"")</f>
        <v>Including Compaction of Sub-Grade</v>
      </c>
      <c r="U205" s="766">
        <f>IFERROR(VLOOKUP($I205,'WM-AR'!$I$7:$AS$3267,22,FALSE),"")</f>
        <v>0</v>
      </c>
      <c r="V205" s="766" t="str">
        <f>IFERROR(VLOOKUP($I205,'WM-AR'!$I$7:$AS$3267,24,FALSE),"")</f>
        <v>THK≤150mm</v>
      </c>
      <c r="W205" s="766">
        <f>IFERROR(VLOOKUP($I205,'WM-AR'!$I$7:$AS$3267,25,FALSE),"")</f>
        <v>0</v>
      </c>
      <c r="X205" s="766" t="str">
        <f>IFERROR(VLOOKUP($I205,'WM-AR'!$I$7:$AS$3267,26,FALSE),"")</f>
        <v>THK=(  )mm</v>
      </c>
      <c r="Y205" s="766">
        <f>IFERROR(VLOOKUP($I205,'WM-AR'!$I$7:$AS$3267,27,FALSE),"")</f>
        <v>0</v>
      </c>
      <c r="Z205" s="766">
        <f>IFERROR(VLOOKUP($I205,'WM-AR'!$I$7:$AS$3267,28,FALSE),"")</f>
        <v>0</v>
      </c>
      <c r="AA205" s="766" t="str">
        <f>IFERROR(VLOOKUP($I205,'WM-AR'!$I$7:$AS$3267,29,FALSE),"")</f>
        <v>CBR=(  )% for Subgrade, (  )% for Subbase</v>
      </c>
      <c r="AB205" s="766" t="str">
        <f>IFERROR(VLOOKUP($I205,'WM-AR'!$I$7:$AS$3267,30,FALSE),"")</f>
        <v>Compaction=(  )% for Subgrade, (  )% for Subbase</v>
      </c>
      <c r="AC205" s="766">
        <f>IFERROR(VLOOKUP($I205,'WM-AR'!$I$7:$AS$3267,31,FALSE),"")</f>
        <v>0</v>
      </c>
      <c r="AD205" s="766">
        <f>IFERROR(VLOOKUP($I205,'WM-AR'!$I$7:$AS$3267,32,FALSE),"")</f>
        <v>0</v>
      </c>
      <c r="AE205" s="766" t="str">
        <f>IFERROR(VLOOKUP($I205,'WM-AR'!$I$7:$AS$3267,33,FALSE),"")</f>
        <v/>
      </c>
      <c r="AF205" s="1094" t="s">
        <v>3214</v>
      </c>
      <c r="AG205" s="1163" t="s">
        <v>3309</v>
      </c>
      <c r="AH205" s="1096" t="s">
        <v>3205</v>
      </c>
      <c r="AI205" s="1097"/>
      <c r="AJ205" s="1097" t="str">
        <f t="shared" si="25"/>
        <v>M2</v>
      </c>
      <c r="AK205" s="904" t="s">
        <v>3206</v>
      </c>
      <c r="AL205" s="85" t="str">
        <f>IF(AND(ISTEXT($E205),ISTEXT($B205)),"산출기준 &gt;&gt;  "&amp;_xlfn.XLOOKUP($E205,산출기준!$D:$D,산출기준!$E:$E,"매칭실패"),"")</f>
        <v/>
      </c>
    </row>
    <row r="206" spans="1:38">
      <c r="B206" s="1127"/>
      <c r="C206" s="1129"/>
      <c r="D206" s="1128"/>
      <c r="E206" s="1129"/>
      <c r="F206" s="1130"/>
      <c r="G206" s="1131" t="s">
        <v>3310</v>
      </c>
      <c r="H206" s="1131"/>
      <c r="I206" s="1130" t="str">
        <f t="shared" si="22"/>
        <v/>
      </c>
      <c r="J206" s="1132"/>
      <c r="K206" s="1132" t="str">
        <f>IFERROR(VLOOKUP($I206,'WM-AR'!$I$7:$AS$3267,34,FALSE),"")</f>
        <v/>
      </c>
      <c r="L206" s="1132" t="str">
        <f>IFERROR(VLOOKUP($I206,'WM-AR'!$I$7:$AS$3267,4,FALSE),"")</f>
        <v/>
      </c>
      <c r="M206" s="1132" t="str">
        <f>IFERROR(VLOOKUP($I206,'WM-AR'!$I$7:$AS$3267,6,FALSE),"")</f>
        <v/>
      </c>
      <c r="N206" s="1132" t="str">
        <f>IFERROR(VLOOKUP($I206,'WM-AR'!$I$7:$AS$3267,8,FALSE),"")</f>
        <v/>
      </c>
      <c r="O206" s="1132" t="str">
        <f>IFERROR(VLOOKUP($I206,'WM-AR'!$I$7:$AS$3267,10,FALSE),"")</f>
        <v/>
      </c>
      <c r="P206" s="1132" t="str">
        <f>IFERROR(VLOOKUP($I206,'WM-AR'!$I$7:$AS$3267,12,FALSE),"")</f>
        <v/>
      </c>
      <c r="Q206" s="1132" t="str">
        <f>IFERROR(VLOOKUP($I206,'WM-AR'!$I$7:$AS$3267,14,FALSE),"")</f>
        <v/>
      </c>
      <c r="R206" s="1132" t="str">
        <f>IFERROR(VLOOKUP($I206,'WM-AR'!$I$7:$AS$3267,16,FALSE),"")</f>
        <v/>
      </c>
      <c r="S206" s="1132" t="str">
        <f>IFERROR(VLOOKUP($I206,'WM-AR'!$I$7:$AS$3267,18,FALSE),"")</f>
        <v/>
      </c>
      <c r="T206" s="1132" t="str">
        <f>IFERROR(VLOOKUP($I206,'WM-AR'!$I$7:$AS$3267,20,FALSE),"")</f>
        <v/>
      </c>
      <c r="U206" s="1132" t="str">
        <f>IFERROR(VLOOKUP($I206,'WM-AR'!$I$7:$AS$3267,22,FALSE),"")</f>
        <v/>
      </c>
      <c r="V206" s="1132" t="str">
        <f>IFERROR(VLOOKUP($I206,'WM-AR'!$I$7:$AS$3267,24,FALSE),"")</f>
        <v/>
      </c>
      <c r="W206" s="1132" t="str">
        <f>IFERROR(VLOOKUP($I206,'WM-AR'!$I$7:$AS$3267,25,FALSE),"")</f>
        <v/>
      </c>
      <c r="X206" s="1132" t="str">
        <f>IFERROR(VLOOKUP($I206,'WM-AR'!$I$7:$AS$3267,26,FALSE),"")</f>
        <v/>
      </c>
      <c r="Y206" s="1132" t="str">
        <f>IFERROR(VLOOKUP($I206,'WM-AR'!$I$7:$AS$3267,27,FALSE),"")</f>
        <v/>
      </c>
      <c r="Z206" s="1132" t="str">
        <f>IFERROR(VLOOKUP($I206,'WM-AR'!$I$7:$AS$3267,28,FALSE),"")</f>
        <v/>
      </c>
      <c r="AA206" s="1132" t="str">
        <f>IFERROR(VLOOKUP($I206,'WM-AR'!$I$7:$AS$3267,29,FALSE),"")</f>
        <v/>
      </c>
      <c r="AB206" s="1132" t="str">
        <f>IFERROR(VLOOKUP($I206,'WM-AR'!$I$7:$AS$3267,30,FALSE),"")</f>
        <v/>
      </c>
      <c r="AC206" s="1132" t="str">
        <f>IFERROR(VLOOKUP($I206,'WM-AR'!$I$7:$AS$3267,31,FALSE),"")</f>
        <v/>
      </c>
      <c r="AD206" s="1132" t="str">
        <f>IFERROR(VLOOKUP($I206,'WM-AR'!$I$7:$AS$3267,32,FALSE),"")</f>
        <v/>
      </c>
      <c r="AE206" s="1132" t="str">
        <f>IFERROR(VLOOKUP($I206,'WM-AR'!$I$7:$AS$3267,33,FALSE),"")</f>
        <v/>
      </c>
      <c r="AF206" s="1133"/>
      <c r="AG206" s="1134"/>
      <c r="AH206" s="1134"/>
      <c r="AI206" s="1135"/>
      <c r="AJ206" s="1135" t="str">
        <f t="shared" si="25"/>
        <v/>
      </c>
      <c r="AK206" s="1136"/>
      <c r="AL206" s="88" t="str">
        <f>IF(AND(ISTEXT($E206),ISTEXT($B206)),"산출기준 &gt;&gt;  "&amp;_xlfn.XLOOKUP($E206,산출기준!$D:$D,산출기준!$E:$E,"매칭실패"),"")</f>
        <v/>
      </c>
    </row>
    <row r="207" spans="1:38">
      <c r="B207" s="1111"/>
      <c r="C207" s="706"/>
      <c r="D207" s="787" t="s">
        <v>3070</v>
      </c>
      <c r="E207" s="706"/>
      <c r="F207" s="712"/>
      <c r="G207" s="843" t="s">
        <v>3311</v>
      </c>
      <c r="H207" s="843"/>
      <c r="I207" s="712" t="str">
        <f t="shared" si="22"/>
        <v/>
      </c>
      <c r="J207" s="714"/>
      <c r="K207" s="714" t="str">
        <f>IFERROR(VLOOKUP($I207,'WM-AR'!$I$7:$AS$3267,34,FALSE),"")</f>
        <v/>
      </c>
      <c r="L207" s="714" t="str">
        <f>IFERROR(VLOOKUP($I207,'WM-AR'!$I$7:$AS$3267,4,FALSE),"")</f>
        <v/>
      </c>
      <c r="M207" s="714" t="str">
        <f>IFERROR(VLOOKUP($I207,'WM-AR'!$I$7:$AS$3267,6,FALSE),"")</f>
        <v/>
      </c>
      <c r="N207" s="714" t="str">
        <f>IFERROR(VLOOKUP($I207,'WM-AR'!$I$7:$AS$3267,8,FALSE),"")</f>
        <v/>
      </c>
      <c r="O207" s="714" t="str">
        <f>IFERROR(VLOOKUP($I207,'WM-AR'!$I$7:$AS$3267,10,FALSE),"")</f>
        <v/>
      </c>
      <c r="P207" s="714" t="str">
        <f>IFERROR(VLOOKUP($I207,'WM-AR'!$I$7:$AS$3267,12,FALSE),"")</f>
        <v/>
      </c>
      <c r="Q207" s="714" t="str">
        <f>IFERROR(VLOOKUP($I207,'WM-AR'!$I$7:$AS$3267,14,FALSE),"")</f>
        <v/>
      </c>
      <c r="R207" s="714" t="str">
        <f>IFERROR(VLOOKUP($I207,'WM-AR'!$I$7:$AS$3267,16,FALSE),"")</f>
        <v/>
      </c>
      <c r="S207" s="714" t="str">
        <f>IFERROR(VLOOKUP($I207,'WM-AR'!$I$7:$AS$3267,18,FALSE),"")</f>
        <v/>
      </c>
      <c r="T207" s="714" t="str">
        <f>IFERROR(VLOOKUP($I207,'WM-AR'!$I$7:$AS$3267,20,FALSE),"")</f>
        <v/>
      </c>
      <c r="U207" s="714" t="str">
        <f>IFERROR(VLOOKUP($I207,'WM-AR'!$I$7:$AS$3267,22,FALSE),"")</f>
        <v/>
      </c>
      <c r="V207" s="714" t="str">
        <f>IFERROR(VLOOKUP($I207,'WM-AR'!$I$7:$AS$3267,24,FALSE),"")</f>
        <v/>
      </c>
      <c r="W207" s="714" t="str">
        <f>IFERROR(VLOOKUP($I207,'WM-AR'!$I$7:$AS$3267,25,FALSE),"")</f>
        <v/>
      </c>
      <c r="X207" s="714" t="str">
        <f>IFERROR(VLOOKUP($I207,'WM-AR'!$I$7:$AS$3267,26,FALSE),"")</f>
        <v/>
      </c>
      <c r="Y207" s="714" t="str">
        <f>IFERROR(VLOOKUP($I207,'WM-AR'!$I$7:$AS$3267,27,FALSE),"")</f>
        <v/>
      </c>
      <c r="Z207" s="714" t="str">
        <f>IFERROR(VLOOKUP($I207,'WM-AR'!$I$7:$AS$3267,28,FALSE),"")</f>
        <v/>
      </c>
      <c r="AA207" s="714" t="str">
        <f>IFERROR(VLOOKUP($I207,'WM-AR'!$I$7:$AS$3267,29,FALSE),"")</f>
        <v/>
      </c>
      <c r="AB207" s="714" t="str">
        <f>IFERROR(VLOOKUP($I207,'WM-AR'!$I$7:$AS$3267,30,FALSE),"")</f>
        <v/>
      </c>
      <c r="AC207" s="714" t="str">
        <f>IFERROR(VLOOKUP($I207,'WM-AR'!$I$7:$AS$3267,31,FALSE),"")</f>
        <v/>
      </c>
      <c r="AD207" s="714" t="str">
        <f>IFERROR(VLOOKUP($I207,'WM-AR'!$I$7:$AS$3267,32,FALSE),"")</f>
        <v/>
      </c>
      <c r="AE207" s="714" t="str">
        <f>IFERROR(VLOOKUP($I207,'WM-AR'!$I$7:$AS$3267,33,FALSE),"")</f>
        <v/>
      </c>
      <c r="AF207" s="839"/>
      <c r="AG207" s="852"/>
      <c r="AH207" s="852"/>
      <c r="AI207" s="854"/>
      <c r="AJ207" s="854" t="str">
        <f t="shared" si="25"/>
        <v/>
      </c>
      <c r="AK207" s="1114"/>
      <c r="AL207" s="88" t="str">
        <f>IF(AND(ISTEXT($E207),ISTEXT($B207)),"산출기준 &gt;&gt;  "&amp;_xlfn.XLOOKUP($E207,산출기준!$D:$D,산출기준!$E:$E,"매칭실패"),"")</f>
        <v/>
      </c>
    </row>
    <row r="208" spans="1:38" hidden="1">
      <c r="B208" s="1111"/>
      <c r="C208" s="706"/>
      <c r="D208" s="787" t="s">
        <v>3030</v>
      </c>
      <c r="E208" s="706"/>
      <c r="F208" s="712"/>
      <c r="G208" s="843" t="s">
        <v>3312</v>
      </c>
      <c r="H208" s="843"/>
      <c r="I208" s="712" t="str">
        <f t="shared" si="22"/>
        <v/>
      </c>
      <c r="J208" s="714"/>
      <c r="K208" s="714" t="str">
        <f>IFERROR(VLOOKUP($I208,'WM-AR'!$I$7:$AS$3267,34,FALSE),"")</f>
        <v/>
      </c>
      <c r="L208" s="714" t="str">
        <f>IFERROR(VLOOKUP($I208,'WM-AR'!$I$7:$AS$3267,4,FALSE),"")</f>
        <v/>
      </c>
      <c r="M208" s="714" t="str">
        <f>IFERROR(VLOOKUP($I208,'WM-AR'!$I$7:$AS$3267,6,FALSE),"")</f>
        <v/>
      </c>
      <c r="N208" s="714" t="str">
        <f>IFERROR(VLOOKUP($I208,'WM-AR'!$I$7:$AS$3267,8,FALSE),"")</f>
        <v/>
      </c>
      <c r="O208" s="714" t="str">
        <f>IFERROR(VLOOKUP($I208,'WM-AR'!$I$7:$AS$3267,10,FALSE),"")</f>
        <v/>
      </c>
      <c r="P208" s="714" t="str">
        <f>IFERROR(VLOOKUP($I208,'WM-AR'!$I$7:$AS$3267,12,FALSE),"")</f>
        <v/>
      </c>
      <c r="Q208" s="714" t="str">
        <f>IFERROR(VLOOKUP($I208,'WM-AR'!$I$7:$AS$3267,14,FALSE),"")</f>
        <v/>
      </c>
      <c r="R208" s="714" t="str">
        <f>IFERROR(VLOOKUP($I208,'WM-AR'!$I$7:$AS$3267,16,FALSE),"")</f>
        <v/>
      </c>
      <c r="S208" s="714" t="str">
        <f>IFERROR(VLOOKUP($I208,'WM-AR'!$I$7:$AS$3267,18,FALSE),"")</f>
        <v/>
      </c>
      <c r="T208" s="714" t="str">
        <f>IFERROR(VLOOKUP($I208,'WM-AR'!$I$7:$AS$3267,20,FALSE),"")</f>
        <v/>
      </c>
      <c r="U208" s="714" t="str">
        <f>IFERROR(VLOOKUP($I208,'WM-AR'!$I$7:$AS$3267,22,FALSE),"")</f>
        <v/>
      </c>
      <c r="V208" s="714" t="str">
        <f>IFERROR(VLOOKUP($I208,'WM-AR'!$I$7:$AS$3267,24,FALSE),"")</f>
        <v/>
      </c>
      <c r="W208" s="714" t="str">
        <f>IFERROR(VLOOKUP($I208,'WM-AR'!$I$7:$AS$3267,25,FALSE),"")</f>
        <v/>
      </c>
      <c r="X208" s="714" t="str">
        <f>IFERROR(VLOOKUP($I208,'WM-AR'!$I$7:$AS$3267,26,FALSE),"")</f>
        <v/>
      </c>
      <c r="Y208" s="714" t="str">
        <f>IFERROR(VLOOKUP($I208,'WM-AR'!$I$7:$AS$3267,27,FALSE),"")</f>
        <v/>
      </c>
      <c r="Z208" s="714" t="str">
        <f>IFERROR(VLOOKUP($I208,'WM-AR'!$I$7:$AS$3267,28,FALSE),"")</f>
        <v/>
      </c>
      <c r="AA208" s="714" t="str">
        <f>IFERROR(VLOOKUP($I208,'WM-AR'!$I$7:$AS$3267,29,FALSE),"")</f>
        <v/>
      </c>
      <c r="AB208" s="714" t="str">
        <f>IFERROR(VLOOKUP($I208,'WM-AR'!$I$7:$AS$3267,30,FALSE),"")</f>
        <v/>
      </c>
      <c r="AC208" s="714" t="str">
        <f>IFERROR(VLOOKUP($I208,'WM-AR'!$I$7:$AS$3267,31,FALSE),"")</f>
        <v/>
      </c>
      <c r="AD208" s="714" t="str">
        <f>IFERROR(VLOOKUP($I208,'WM-AR'!$I$7:$AS$3267,32,FALSE),"")</f>
        <v/>
      </c>
      <c r="AE208" s="714" t="str">
        <f>IFERROR(VLOOKUP($I208,'WM-AR'!$I$7:$AS$3267,33,FALSE),"")</f>
        <v/>
      </c>
      <c r="AF208" s="839"/>
      <c r="AG208" s="852"/>
      <c r="AH208" s="852"/>
      <c r="AI208" s="854"/>
      <c r="AJ208" s="854" t="str">
        <f t="shared" si="25"/>
        <v/>
      </c>
      <c r="AK208" s="1114"/>
      <c r="AL208" s="88" t="str">
        <f>IF(AND(ISTEXT($E208),ISTEXT($B208)),"산출기준 &gt;&gt;  "&amp;_xlfn.XLOOKUP($E208,산출기준!$D:$D,산출기준!$E:$E,"매칭실패"),"")</f>
        <v/>
      </c>
    </row>
    <row r="209" spans="2:38" hidden="1">
      <c r="B209" s="1111"/>
      <c r="C209" s="706"/>
      <c r="D209" s="787" t="s">
        <v>2716</v>
      </c>
      <c r="E209" s="706"/>
      <c r="F209" s="712"/>
      <c r="G209" s="843" t="s">
        <v>3313</v>
      </c>
      <c r="H209" s="843"/>
      <c r="I209" s="712" t="str">
        <f t="shared" si="22"/>
        <v/>
      </c>
      <c r="J209" s="714"/>
      <c r="K209" s="714" t="str">
        <f>IFERROR(VLOOKUP($I209,'WM-AR'!$I$7:$AS$3267,34,FALSE),"")</f>
        <v/>
      </c>
      <c r="L209" s="714" t="str">
        <f>IFERROR(VLOOKUP($I209,'WM-AR'!$I$7:$AS$3267,4,FALSE),"")</f>
        <v/>
      </c>
      <c r="M209" s="714" t="str">
        <f>IFERROR(VLOOKUP($I209,'WM-AR'!$I$7:$AS$3267,6,FALSE),"")</f>
        <v/>
      </c>
      <c r="N209" s="714" t="str">
        <f>IFERROR(VLOOKUP($I209,'WM-AR'!$I$7:$AS$3267,8,FALSE),"")</f>
        <v/>
      </c>
      <c r="O209" s="714" t="str">
        <f>IFERROR(VLOOKUP($I209,'WM-AR'!$I$7:$AS$3267,10,FALSE),"")</f>
        <v/>
      </c>
      <c r="P209" s="714" t="str">
        <f>IFERROR(VLOOKUP($I209,'WM-AR'!$I$7:$AS$3267,12,FALSE),"")</f>
        <v/>
      </c>
      <c r="Q209" s="714" t="str">
        <f>IFERROR(VLOOKUP($I209,'WM-AR'!$I$7:$AS$3267,14,FALSE),"")</f>
        <v/>
      </c>
      <c r="R209" s="714" t="str">
        <f>IFERROR(VLOOKUP($I209,'WM-AR'!$I$7:$AS$3267,16,FALSE),"")</f>
        <v/>
      </c>
      <c r="S209" s="714" t="str">
        <f>IFERROR(VLOOKUP($I209,'WM-AR'!$I$7:$AS$3267,18,FALSE),"")</f>
        <v/>
      </c>
      <c r="T209" s="714" t="str">
        <f>IFERROR(VLOOKUP($I209,'WM-AR'!$I$7:$AS$3267,20,FALSE),"")</f>
        <v/>
      </c>
      <c r="U209" s="714" t="str">
        <f>IFERROR(VLOOKUP($I209,'WM-AR'!$I$7:$AS$3267,22,FALSE),"")</f>
        <v/>
      </c>
      <c r="V209" s="714" t="str">
        <f>IFERROR(VLOOKUP($I209,'WM-AR'!$I$7:$AS$3267,24,FALSE),"")</f>
        <v/>
      </c>
      <c r="W209" s="714" t="str">
        <f>IFERROR(VLOOKUP($I209,'WM-AR'!$I$7:$AS$3267,25,FALSE),"")</f>
        <v/>
      </c>
      <c r="X209" s="714" t="str">
        <f>IFERROR(VLOOKUP($I209,'WM-AR'!$I$7:$AS$3267,26,FALSE),"")</f>
        <v/>
      </c>
      <c r="Y209" s="714" t="str">
        <f>IFERROR(VLOOKUP($I209,'WM-AR'!$I$7:$AS$3267,27,FALSE),"")</f>
        <v/>
      </c>
      <c r="Z209" s="714" t="str">
        <f>IFERROR(VLOOKUP($I209,'WM-AR'!$I$7:$AS$3267,28,FALSE),"")</f>
        <v/>
      </c>
      <c r="AA209" s="714" t="str">
        <f>IFERROR(VLOOKUP($I209,'WM-AR'!$I$7:$AS$3267,29,FALSE),"")</f>
        <v/>
      </c>
      <c r="AB209" s="714" t="str">
        <f>IFERROR(VLOOKUP($I209,'WM-AR'!$I$7:$AS$3267,30,FALSE),"")</f>
        <v/>
      </c>
      <c r="AC209" s="714" t="str">
        <f>IFERROR(VLOOKUP($I209,'WM-AR'!$I$7:$AS$3267,31,FALSE),"")</f>
        <v/>
      </c>
      <c r="AD209" s="714" t="str">
        <f>IFERROR(VLOOKUP($I209,'WM-AR'!$I$7:$AS$3267,32,FALSE),"")</f>
        <v/>
      </c>
      <c r="AE209" s="714" t="str">
        <f>IFERROR(VLOOKUP($I209,'WM-AR'!$I$7:$AS$3267,33,FALSE),"")</f>
        <v/>
      </c>
      <c r="AF209" s="839"/>
      <c r="AG209" s="852"/>
      <c r="AH209" s="852"/>
      <c r="AI209" s="854"/>
      <c r="AJ209" s="854" t="str">
        <f t="shared" si="25"/>
        <v/>
      </c>
      <c r="AK209" s="1114"/>
      <c r="AL209" s="88" t="str">
        <f>IF(AND(ISTEXT($E209),ISTEXT($B209)),"산출기준 &gt;&gt;  "&amp;_xlfn.XLOOKUP($E209,산출기준!$D:$D,산출기준!$E:$E,"매칭실패"),"")</f>
        <v/>
      </c>
    </row>
    <row r="210" spans="2:38" hidden="1">
      <c r="B210" s="1111"/>
      <c r="C210" s="706"/>
      <c r="D210" s="787" t="s">
        <v>2716</v>
      </c>
      <c r="E210" s="706"/>
      <c r="F210" s="712"/>
      <c r="G210" s="843" t="s">
        <v>3314</v>
      </c>
      <c r="H210" s="843"/>
      <c r="I210" s="712" t="str">
        <f t="shared" si="22"/>
        <v/>
      </c>
      <c r="J210" s="714"/>
      <c r="K210" s="714" t="str">
        <f>IFERROR(VLOOKUP($I210,'WM-AR'!$I$7:$AS$3267,34,FALSE),"")</f>
        <v/>
      </c>
      <c r="L210" s="714" t="str">
        <f>IFERROR(VLOOKUP($I210,'WM-AR'!$I$7:$AS$3267,4,FALSE),"")</f>
        <v/>
      </c>
      <c r="M210" s="714" t="str">
        <f>IFERROR(VLOOKUP($I210,'WM-AR'!$I$7:$AS$3267,6,FALSE),"")</f>
        <v/>
      </c>
      <c r="N210" s="714" t="str">
        <f>IFERROR(VLOOKUP($I210,'WM-AR'!$I$7:$AS$3267,8,FALSE),"")</f>
        <v/>
      </c>
      <c r="O210" s="714" t="str">
        <f>IFERROR(VLOOKUP($I210,'WM-AR'!$I$7:$AS$3267,10,FALSE),"")</f>
        <v/>
      </c>
      <c r="P210" s="714" t="str">
        <f>IFERROR(VLOOKUP($I210,'WM-AR'!$I$7:$AS$3267,12,FALSE),"")</f>
        <v/>
      </c>
      <c r="Q210" s="714" t="str">
        <f>IFERROR(VLOOKUP($I210,'WM-AR'!$I$7:$AS$3267,14,FALSE),"")</f>
        <v/>
      </c>
      <c r="R210" s="714" t="str">
        <f>IFERROR(VLOOKUP($I210,'WM-AR'!$I$7:$AS$3267,16,FALSE),"")</f>
        <v/>
      </c>
      <c r="S210" s="714" t="str">
        <f>IFERROR(VLOOKUP($I210,'WM-AR'!$I$7:$AS$3267,18,FALSE),"")</f>
        <v/>
      </c>
      <c r="T210" s="714" t="str">
        <f>IFERROR(VLOOKUP($I210,'WM-AR'!$I$7:$AS$3267,20,FALSE),"")</f>
        <v/>
      </c>
      <c r="U210" s="714" t="str">
        <f>IFERROR(VLOOKUP($I210,'WM-AR'!$I$7:$AS$3267,22,FALSE),"")</f>
        <v/>
      </c>
      <c r="V210" s="714" t="str">
        <f>IFERROR(VLOOKUP($I210,'WM-AR'!$I$7:$AS$3267,24,FALSE),"")</f>
        <v/>
      </c>
      <c r="W210" s="714" t="str">
        <f>IFERROR(VLOOKUP($I210,'WM-AR'!$I$7:$AS$3267,25,FALSE),"")</f>
        <v/>
      </c>
      <c r="X210" s="714" t="str">
        <f>IFERROR(VLOOKUP($I210,'WM-AR'!$I$7:$AS$3267,26,FALSE),"")</f>
        <v/>
      </c>
      <c r="Y210" s="714" t="str">
        <f>IFERROR(VLOOKUP($I210,'WM-AR'!$I$7:$AS$3267,27,FALSE),"")</f>
        <v/>
      </c>
      <c r="Z210" s="714" t="str">
        <f>IFERROR(VLOOKUP($I210,'WM-AR'!$I$7:$AS$3267,28,FALSE),"")</f>
        <v/>
      </c>
      <c r="AA210" s="714" t="str">
        <f>IFERROR(VLOOKUP($I210,'WM-AR'!$I$7:$AS$3267,29,FALSE),"")</f>
        <v/>
      </c>
      <c r="AB210" s="714" t="str">
        <f>IFERROR(VLOOKUP($I210,'WM-AR'!$I$7:$AS$3267,30,FALSE),"")</f>
        <v/>
      </c>
      <c r="AC210" s="714" t="str">
        <f>IFERROR(VLOOKUP($I210,'WM-AR'!$I$7:$AS$3267,31,FALSE),"")</f>
        <v/>
      </c>
      <c r="AD210" s="714" t="str">
        <f>IFERROR(VLOOKUP($I210,'WM-AR'!$I$7:$AS$3267,32,FALSE),"")</f>
        <v/>
      </c>
      <c r="AE210" s="714" t="str">
        <f>IFERROR(VLOOKUP($I210,'WM-AR'!$I$7:$AS$3267,33,FALSE),"")</f>
        <v/>
      </c>
      <c r="AF210" s="839"/>
      <c r="AG210" s="852"/>
      <c r="AH210" s="852"/>
      <c r="AI210" s="854"/>
      <c r="AJ210" s="854" t="str">
        <f t="shared" si="25"/>
        <v/>
      </c>
      <c r="AK210" s="1114"/>
      <c r="AL210" s="88" t="str">
        <f>IF(AND(ISTEXT($E210),ISTEXT($B210)),"산출기준 &gt;&gt;  "&amp;_xlfn.XLOOKUP($E210,산출기준!$D:$D,산출기준!$E:$E,"매칭실패"),"")</f>
        <v/>
      </c>
    </row>
    <row r="211" spans="2:38" ht="33">
      <c r="B211" s="1111"/>
      <c r="C211" s="706"/>
      <c r="D211" s="787" t="s">
        <v>3246</v>
      </c>
      <c r="E211" s="706"/>
      <c r="F211" s="712"/>
      <c r="G211" s="843" t="s">
        <v>3315</v>
      </c>
      <c r="H211" s="843"/>
      <c r="I211" s="712" t="str">
        <f t="shared" si="22"/>
        <v/>
      </c>
      <c r="J211" s="714"/>
      <c r="K211" s="714" t="str">
        <f>IFERROR(VLOOKUP($I211,'WM-AR'!$I$7:$AS$3267,34,FALSE),"")</f>
        <v/>
      </c>
      <c r="L211" s="714" t="str">
        <f>IFERROR(VLOOKUP($I211,'WM-AR'!$I$7:$AS$3267,4,FALSE),"")</f>
        <v/>
      </c>
      <c r="M211" s="714" t="str">
        <f>IFERROR(VLOOKUP($I211,'WM-AR'!$I$7:$AS$3267,6,FALSE),"")</f>
        <v/>
      </c>
      <c r="N211" s="714" t="str">
        <f>IFERROR(VLOOKUP($I211,'WM-AR'!$I$7:$AS$3267,8,FALSE),"")</f>
        <v/>
      </c>
      <c r="O211" s="714" t="str">
        <f>IFERROR(VLOOKUP($I211,'WM-AR'!$I$7:$AS$3267,10,FALSE),"")</f>
        <v/>
      </c>
      <c r="P211" s="714" t="str">
        <f>IFERROR(VLOOKUP($I211,'WM-AR'!$I$7:$AS$3267,12,FALSE),"")</f>
        <v/>
      </c>
      <c r="Q211" s="714" t="str">
        <f>IFERROR(VLOOKUP($I211,'WM-AR'!$I$7:$AS$3267,14,FALSE),"")</f>
        <v/>
      </c>
      <c r="R211" s="714" t="str">
        <f>IFERROR(VLOOKUP($I211,'WM-AR'!$I$7:$AS$3267,16,FALSE),"")</f>
        <v/>
      </c>
      <c r="S211" s="714" t="str">
        <f>IFERROR(VLOOKUP($I211,'WM-AR'!$I$7:$AS$3267,18,FALSE),"")</f>
        <v/>
      </c>
      <c r="T211" s="714" t="str">
        <f>IFERROR(VLOOKUP($I211,'WM-AR'!$I$7:$AS$3267,20,FALSE),"")</f>
        <v/>
      </c>
      <c r="U211" s="714" t="str">
        <f>IFERROR(VLOOKUP($I211,'WM-AR'!$I$7:$AS$3267,22,FALSE),"")</f>
        <v/>
      </c>
      <c r="V211" s="714" t="str">
        <f>IFERROR(VLOOKUP($I211,'WM-AR'!$I$7:$AS$3267,24,FALSE),"")</f>
        <v/>
      </c>
      <c r="W211" s="714" t="str">
        <f>IFERROR(VLOOKUP($I211,'WM-AR'!$I$7:$AS$3267,25,FALSE),"")</f>
        <v/>
      </c>
      <c r="X211" s="714" t="str">
        <f>IFERROR(VLOOKUP($I211,'WM-AR'!$I$7:$AS$3267,26,FALSE),"")</f>
        <v/>
      </c>
      <c r="Y211" s="714" t="str">
        <f>IFERROR(VLOOKUP($I211,'WM-AR'!$I$7:$AS$3267,27,FALSE),"")</f>
        <v/>
      </c>
      <c r="Z211" s="714" t="str">
        <f>IFERROR(VLOOKUP($I211,'WM-AR'!$I$7:$AS$3267,28,FALSE),"")</f>
        <v/>
      </c>
      <c r="AA211" s="714" t="str">
        <f>IFERROR(VLOOKUP($I211,'WM-AR'!$I$7:$AS$3267,29,FALSE),"")</f>
        <v/>
      </c>
      <c r="AB211" s="714" t="str">
        <f>IFERROR(VLOOKUP($I211,'WM-AR'!$I$7:$AS$3267,30,FALSE),"")</f>
        <v/>
      </c>
      <c r="AC211" s="714" t="str">
        <f>IFERROR(VLOOKUP($I211,'WM-AR'!$I$7:$AS$3267,31,FALSE),"")</f>
        <v/>
      </c>
      <c r="AD211" s="714" t="str">
        <f>IFERROR(VLOOKUP($I211,'WM-AR'!$I$7:$AS$3267,32,FALSE),"")</f>
        <v/>
      </c>
      <c r="AE211" s="714" t="str">
        <f>IFERROR(VLOOKUP($I211,'WM-AR'!$I$7:$AS$3267,33,FALSE),"")</f>
        <v/>
      </c>
      <c r="AF211" s="839"/>
      <c r="AG211" s="852"/>
      <c r="AH211" s="852"/>
      <c r="AI211" s="854"/>
      <c r="AJ211" s="854" t="str">
        <f t="shared" si="25"/>
        <v/>
      </c>
      <c r="AK211" s="1114"/>
      <c r="AL211" s="88" t="str">
        <f>IF(AND(ISTEXT($E211),ISTEXT($B211)),"산출기준 &gt;&gt;  "&amp;_xlfn.XLOOKUP($E211,산출기준!$D:$D,산출기준!$E:$E,"매칭실패"),"")</f>
        <v/>
      </c>
    </row>
    <row r="212" spans="2:38" ht="33">
      <c r="B212" s="1111"/>
      <c r="C212" s="706"/>
      <c r="D212" s="787" t="s">
        <v>3246</v>
      </c>
      <c r="E212" s="706"/>
      <c r="F212" s="712"/>
      <c r="G212" s="843" t="s">
        <v>3314</v>
      </c>
      <c r="H212" s="843"/>
      <c r="I212" s="712" t="str">
        <f t="shared" si="22"/>
        <v/>
      </c>
      <c r="J212" s="714"/>
      <c r="K212" s="714" t="str">
        <f>IFERROR(VLOOKUP($I212,'WM-AR'!$I$7:$AS$3267,34,FALSE),"")</f>
        <v/>
      </c>
      <c r="L212" s="714" t="str">
        <f>IFERROR(VLOOKUP($I212,'WM-AR'!$I$7:$AS$3267,4,FALSE),"")</f>
        <v/>
      </c>
      <c r="M212" s="714" t="str">
        <f>IFERROR(VLOOKUP($I212,'WM-AR'!$I$7:$AS$3267,6,FALSE),"")</f>
        <v/>
      </c>
      <c r="N212" s="714" t="str">
        <f>IFERROR(VLOOKUP($I212,'WM-AR'!$I$7:$AS$3267,8,FALSE),"")</f>
        <v/>
      </c>
      <c r="O212" s="714" t="str">
        <f>IFERROR(VLOOKUP($I212,'WM-AR'!$I$7:$AS$3267,10,FALSE),"")</f>
        <v/>
      </c>
      <c r="P212" s="714" t="str">
        <f>IFERROR(VLOOKUP($I212,'WM-AR'!$I$7:$AS$3267,12,FALSE),"")</f>
        <v/>
      </c>
      <c r="Q212" s="714" t="str">
        <f>IFERROR(VLOOKUP($I212,'WM-AR'!$I$7:$AS$3267,14,FALSE),"")</f>
        <v/>
      </c>
      <c r="R212" s="714" t="str">
        <f>IFERROR(VLOOKUP($I212,'WM-AR'!$I$7:$AS$3267,16,FALSE),"")</f>
        <v/>
      </c>
      <c r="S212" s="714" t="str">
        <f>IFERROR(VLOOKUP($I212,'WM-AR'!$I$7:$AS$3267,18,FALSE),"")</f>
        <v/>
      </c>
      <c r="T212" s="714" t="str">
        <f>IFERROR(VLOOKUP($I212,'WM-AR'!$I$7:$AS$3267,20,FALSE),"")</f>
        <v/>
      </c>
      <c r="U212" s="714" t="str">
        <f>IFERROR(VLOOKUP($I212,'WM-AR'!$I$7:$AS$3267,22,FALSE),"")</f>
        <v/>
      </c>
      <c r="V212" s="714" t="str">
        <f>IFERROR(VLOOKUP($I212,'WM-AR'!$I$7:$AS$3267,24,FALSE),"")</f>
        <v/>
      </c>
      <c r="W212" s="714" t="str">
        <f>IFERROR(VLOOKUP($I212,'WM-AR'!$I$7:$AS$3267,25,FALSE),"")</f>
        <v/>
      </c>
      <c r="X212" s="714" t="str">
        <f>IFERROR(VLOOKUP($I212,'WM-AR'!$I$7:$AS$3267,26,FALSE),"")</f>
        <v/>
      </c>
      <c r="Y212" s="714" t="str">
        <f>IFERROR(VLOOKUP($I212,'WM-AR'!$I$7:$AS$3267,27,FALSE),"")</f>
        <v/>
      </c>
      <c r="Z212" s="714" t="str">
        <f>IFERROR(VLOOKUP($I212,'WM-AR'!$I$7:$AS$3267,28,FALSE),"")</f>
        <v/>
      </c>
      <c r="AA212" s="714" t="str">
        <f>IFERROR(VLOOKUP($I212,'WM-AR'!$I$7:$AS$3267,29,FALSE),"")</f>
        <v/>
      </c>
      <c r="AB212" s="714" t="str">
        <f>IFERROR(VLOOKUP($I212,'WM-AR'!$I$7:$AS$3267,30,FALSE),"")</f>
        <v/>
      </c>
      <c r="AC212" s="714" t="str">
        <f>IFERROR(VLOOKUP($I212,'WM-AR'!$I$7:$AS$3267,31,FALSE),"")</f>
        <v/>
      </c>
      <c r="AD212" s="714" t="str">
        <f>IFERROR(VLOOKUP($I212,'WM-AR'!$I$7:$AS$3267,32,FALSE),"")</f>
        <v/>
      </c>
      <c r="AE212" s="714" t="str">
        <f>IFERROR(VLOOKUP($I212,'WM-AR'!$I$7:$AS$3267,33,FALSE),"")</f>
        <v/>
      </c>
      <c r="AF212" s="839"/>
      <c r="AG212" s="852"/>
      <c r="AH212" s="852"/>
      <c r="AI212" s="854"/>
      <c r="AJ212" s="854" t="str">
        <f t="shared" si="25"/>
        <v/>
      </c>
      <c r="AK212" s="1114"/>
      <c r="AL212" s="88" t="str">
        <f>IF(AND(ISTEXT($E212),ISTEXT($B212)),"산출기준 &gt;&gt;  "&amp;_xlfn.XLOOKUP($E212,산출기준!$D:$D,산출기준!$E:$E,"매칭실패"),"")</f>
        <v/>
      </c>
    </row>
    <row r="213" spans="2:38">
      <c r="B213" s="1111"/>
      <c r="C213" s="706"/>
      <c r="D213" s="787" t="s">
        <v>2715</v>
      </c>
      <c r="E213" s="706"/>
      <c r="F213" s="712"/>
      <c r="G213" s="843" t="s">
        <v>3316</v>
      </c>
      <c r="H213" s="843"/>
      <c r="I213" s="712" t="str">
        <f t="shared" si="22"/>
        <v/>
      </c>
      <c r="J213" s="714"/>
      <c r="K213" s="714" t="str">
        <f>IFERROR(VLOOKUP($I213,'WM-AR'!$I$7:$AS$3267,34,FALSE),"")</f>
        <v/>
      </c>
      <c r="L213" s="714" t="str">
        <f>IFERROR(VLOOKUP($I213,'WM-AR'!$I$7:$AS$3267,4,FALSE),"")</f>
        <v/>
      </c>
      <c r="M213" s="714" t="str">
        <f>IFERROR(VLOOKUP($I213,'WM-AR'!$I$7:$AS$3267,6,FALSE),"")</f>
        <v/>
      </c>
      <c r="N213" s="714" t="str">
        <f>IFERROR(VLOOKUP($I213,'WM-AR'!$I$7:$AS$3267,8,FALSE),"")</f>
        <v/>
      </c>
      <c r="O213" s="714" t="str">
        <f>IFERROR(VLOOKUP($I213,'WM-AR'!$I$7:$AS$3267,10,FALSE),"")</f>
        <v/>
      </c>
      <c r="P213" s="714" t="str">
        <f>IFERROR(VLOOKUP($I213,'WM-AR'!$I$7:$AS$3267,12,FALSE),"")</f>
        <v/>
      </c>
      <c r="Q213" s="714" t="str">
        <f>IFERROR(VLOOKUP($I213,'WM-AR'!$I$7:$AS$3267,14,FALSE),"")</f>
        <v/>
      </c>
      <c r="R213" s="714" t="str">
        <f>IFERROR(VLOOKUP($I213,'WM-AR'!$I$7:$AS$3267,16,FALSE),"")</f>
        <v/>
      </c>
      <c r="S213" s="714" t="str">
        <f>IFERROR(VLOOKUP($I213,'WM-AR'!$I$7:$AS$3267,18,FALSE),"")</f>
        <v/>
      </c>
      <c r="T213" s="714" t="str">
        <f>IFERROR(VLOOKUP($I213,'WM-AR'!$I$7:$AS$3267,20,FALSE),"")</f>
        <v/>
      </c>
      <c r="U213" s="714" t="str">
        <f>IFERROR(VLOOKUP($I213,'WM-AR'!$I$7:$AS$3267,22,FALSE),"")</f>
        <v/>
      </c>
      <c r="V213" s="714" t="str">
        <f>IFERROR(VLOOKUP($I213,'WM-AR'!$I$7:$AS$3267,24,FALSE),"")</f>
        <v/>
      </c>
      <c r="W213" s="714" t="str">
        <f>IFERROR(VLOOKUP($I213,'WM-AR'!$I$7:$AS$3267,25,FALSE),"")</f>
        <v/>
      </c>
      <c r="X213" s="714" t="str">
        <f>IFERROR(VLOOKUP($I213,'WM-AR'!$I$7:$AS$3267,26,FALSE),"")</f>
        <v/>
      </c>
      <c r="Y213" s="714" t="str">
        <f>IFERROR(VLOOKUP($I213,'WM-AR'!$I$7:$AS$3267,27,FALSE),"")</f>
        <v/>
      </c>
      <c r="Z213" s="714" t="str">
        <f>IFERROR(VLOOKUP($I213,'WM-AR'!$I$7:$AS$3267,28,FALSE),"")</f>
        <v/>
      </c>
      <c r="AA213" s="714" t="str">
        <f>IFERROR(VLOOKUP($I213,'WM-AR'!$I$7:$AS$3267,29,FALSE),"")</f>
        <v/>
      </c>
      <c r="AB213" s="714" t="str">
        <f>IFERROR(VLOOKUP($I213,'WM-AR'!$I$7:$AS$3267,30,FALSE),"")</f>
        <v/>
      </c>
      <c r="AC213" s="714" t="str">
        <f>IFERROR(VLOOKUP($I213,'WM-AR'!$I$7:$AS$3267,31,FALSE),"")</f>
        <v/>
      </c>
      <c r="AD213" s="714" t="str">
        <f>IFERROR(VLOOKUP($I213,'WM-AR'!$I$7:$AS$3267,32,FALSE),"")</f>
        <v/>
      </c>
      <c r="AE213" s="714" t="str">
        <f>IFERROR(VLOOKUP($I213,'WM-AR'!$I$7:$AS$3267,33,FALSE),"")</f>
        <v/>
      </c>
      <c r="AF213" s="839"/>
      <c r="AG213" s="852"/>
      <c r="AH213" s="852"/>
      <c r="AI213" s="854"/>
      <c r="AJ213" s="854" t="str">
        <f t="shared" si="25"/>
        <v/>
      </c>
      <c r="AK213" s="1114"/>
      <c r="AL213" s="88" t="str">
        <f>IF(AND(ISTEXT($E213),ISTEXT($B213)),"산출기준 &gt;&gt;  "&amp;_xlfn.XLOOKUP($E213,산출기준!$D:$D,산출기준!$E:$E,"매칭실패"),"")</f>
        <v/>
      </c>
    </row>
    <row r="214" spans="2:38">
      <c r="B214" s="1111"/>
      <c r="C214" s="706"/>
      <c r="D214" s="787" t="s">
        <v>2715</v>
      </c>
      <c r="E214" s="706"/>
      <c r="F214" s="712"/>
      <c r="G214" s="843" t="s">
        <v>3317</v>
      </c>
      <c r="H214" s="843"/>
      <c r="I214" s="712" t="str">
        <f t="shared" si="22"/>
        <v/>
      </c>
      <c r="J214" s="714"/>
      <c r="K214" s="714" t="str">
        <f>IFERROR(VLOOKUP($I214,'WM-AR'!$I$7:$AS$3267,34,FALSE),"")</f>
        <v/>
      </c>
      <c r="L214" s="714" t="str">
        <f>IFERROR(VLOOKUP($I214,'WM-AR'!$I$7:$AS$3267,4,FALSE),"")</f>
        <v/>
      </c>
      <c r="M214" s="714" t="str">
        <f>IFERROR(VLOOKUP($I214,'WM-AR'!$I$7:$AS$3267,6,FALSE),"")</f>
        <v/>
      </c>
      <c r="N214" s="714" t="str">
        <f>IFERROR(VLOOKUP($I214,'WM-AR'!$I$7:$AS$3267,8,FALSE),"")</f>
        <v/>
      </c>
      <c r="O214" s="714" t="str">
        <f>IFERROR(VLOOKUP($I214,'WM-AR'!$I$7:$AS$3267,10,FALSE),"")</f>
        <v/>
      </c>
      <c r="P214" s="714" t="str">
        <f>IFERROR(VLOOKUP($I214,'WM-AR'!$I$7:$AS$3267,12,FALSE),"")</f>
        <v/>
      </c>
      <c r="Q214" s="714" t="str">
        <f>IFERROR(VLOOKUP($I214,'WM-AR'!$I$7:$AS$3267,14,FALSE),"")</f>
        <v/>
      </c>
      <c r="R214" s="714" t="str">
        <f>IFERROR(VLOOKUP($I214,'WM-AR'!$I$7:$AS$3267,16,FALSE),"")</f>
        <v/>
      </c>
      <c r="S214" s="714" t="str">
        <f>IFERROR(VLOOKUP($I214,'WM-AR'!$I$7:$AS$3267,18,FALSE),"")</f>
        <v/>
      </c>
      <c r="T214" s="714" t="str">
        <f>IFERROR(VLOOKUP($I214,'WM-AR'!$I$7:$AS$3267,20,FALSE),"")</f>
        <v/>
      </c>
      <c r="U214" s="714" t="str">
        <f>IFERROR(VLOOKUP($I214,'WM-AR'!$I$7:$AS$3267,22,FALSE),"")</f>
        <v/>
      </c>
      <c r="V214" s="714" t="str">
        <f>IFERROR(VLOOKUP($I214,'WM-AR'!$I$7:$AS$3267,24,FALSE),"")</f>
        <v/>
      </c>
      <c r="W214" s="714" t="str">
        <f>IFERROR(VLOOKUP($I214,'WM-AR'!$I$7:$AS$3267,25,FALSE),"")</f>
        <v/>
      </c>
      <c r="X214" s="714" t="str">
        <f>IFERROR(VLOOKUP($I214,'WM-AR'!$I$7:$AS$3267,26,FALSE),"")</f>
        <v/>
      </c>
      <c r="Y214" s="714" t="str">
        <f>IFERROR(VLOOKUP($I214,'WM-AR'!$I$7:$AS$3267,27,FALSE),"")</f>
        <v/>
      </c>
      <c r="Z214" s="714" t="str">
        <f>IFERROR(VLOOKUP($I214,'WM-AR'!$I$7:$AS$3267,28,FALSE),"")</f>
        <v/>
      </c>
      <c r="AA214" s="714" t="str">
        <f>IFERROR(VLOOKUP($I214,'WM-AR'!$I$7:$AS$3267,29,FALSE),"")</f>
        <v/>
      </c>
      <c r="AB214" s="714" t="str">
        <f>IFERROR(VLOOKUP($I214,'WM-AR'!$I$7:$AS$3267,30,FALSE),"")</f>
        <v/>
      </c>
      <c r="AC214" s="714" t="str">
        <f>IFERROR(VLOOKUP($I214,'WM-AR'!$I$7:$AS$3267,31,FALSE),"")</f>
        <v/>
      </c>
      <c r="AD214" s="714" t="str">
        <f>IFERROR(VLOOKUP($I214,'WM-AR'!$I$7:$AS$3267,32,FALSE),"")</f>
        <v/>
      </c>
      <c r="AE214" s="714" t="str">
        <f>IFERROR(VLOOKUP($I214,'WM-AR'!$I$7:$AS$3267,33,FALSE),"")</f>
        <v/>
      </c>
      <c r="AF214" s="839"/>
      <c r="AG214" s="852"/>
      <c r="AH214" s="852"/>
      <c r="AI214" s="854"/>
      <c r="AJ214" s="854" t="str">
        <f t="shared" si="25"/>
        <v/>
      </c>
      <c r="AK214" s="1114"/>
      <c r="AL214" s="88" t="str">
        <f>IF(AND(ISTEXT($E214),ISTEXT($B214)),"산출기준 &gt;&gt;  "&amp;_xlfn.XLOOKUP($E214,산출기준!$D:$D,산출기준!$E:$E,"매칭실패"),"")</f>
        <v/>
      </c>
    </row>
    <row r="215" spans="2:38" ht="33">
      <c r="B215" s="1111"/>
      <c r="C215" s="706"/>
      <c r="D215" s="787" t="s">
        <v>3246</v>
      </c>
      <c r="E215" s="706"/>
      <c r="F215" s="712"/>
      <c r="G215" s="843" t="s">
        <v>3312</v>
      </c>
      <c r="H215" s="843"/>
      <c r="I215" s="712" t="str">
        <f t="shared" si="22"/>
        <v/>
      </c>
      <c r="J215" s="714"/>
      <c r="K215" s="714" t="str">
        <f>IFERROR(VLOOKUP($I215,'WM-AR'!$I$7:$AS$3267,34,FALSE),"")</f>
        <v/>
      </c>
      <c r="L215" s="714" t="str">
        <f>IFERROR(VLOOKUP($I215,'WM-AR'!$I$7:$AS$3267,4,FALSE),"")</f>
        <v/>
      </c>
      <c r="M215" s="714" t="str">
        <f>IFERROR(VLOOKUP($I215,'WM-AR'!$I$7:$AS$3267,6,FALSE),"")</f>
        <v/>
      </c>
      <c r="N215" s="714" t="str">
        <f>IFERROR(VLOOKUP($I215,'WM-AR'!$I$7:$AS$3267,8,FALSE),"")</f>
        <v/>
      </c>
      <c r="O215" s="714" t="str">
        <f>IFERROR(VLOOKUP($I215,'WM-AR'!$I$7:$AS$3267,10,FALSE),"")</f>
        <v/>
      </c>
      <c r="P215" s="714" t="str">
        <f>IFERROR(VLOOKUP($I215,'WM-AR'!$I$7:$AS$3267,12,FALSE),"")</f>
        <v/>
      </c>
      <c r="Q215" s="714" t="str">
        <f>IFERROR(VLOOKUP($I215,'WM-AR'!$I$7:$AS$3267,14,FALSE),"")</f>
        <v/>
      </c>
      <c r="R215" s="714" t="str">
        <f>IFERROR(VLOOKUP($I215,'WM-AR'!$I$7:$AS$3267,16,FALSE),"")</f>
        <v/>
      </c>
      <c r="S215" s="714" t="str">
        <f>IFERROR(VLOOKUP($I215,'WM-AR'!$I$7:$AS$3267,18,FALSE),"")</f>
        <v/>
      </c>
      <c r="T215" s="714" t="str">
        <f>IFERROR(VLOOKUP($I215,'WM-AR'!$I$7:$AS$3267,20,FALSE),"")</f>
        <v/>
      </c>
      <c r="U215" s="714" t="str">
        <f>IFERROR(VLOOKUP($I215,'WM-AR'!$I$7:$AS$3267,22,FALSE),"")</f>
        <v/>
      </c>
      <c r="V215" s="714" t="str">
        <f>IFERROR(VLOOKUP($I215,'WM-AR'!$I$7:$AS$3267,24,FALSE),"")</f>
        <v/>
      </c>
      <c r="W215" s="714" t="str">
        <f>IFERROR(VLOOKUP($I215,'WM-AR'!$I$7:$AS$3267,25,FALSE),"")</f>
        <v/>
      </c>
      <c r="X215" s="714" t="str">
        <f>IFERROR(VLOOKUP($I215,'WM-AR'!$I$7:$AS$3267,26,FALSE),"")</f>
        <v/>
      </c>
      <c r="Y215" s="714" t="str">
        <f>IFERROR(VLOOKUP($I215,'WM-AR'!$I$7:$AS$3267,27,FALSE),"")</f>
        <v/>
      </c>
      <c r="Z215" s="714" t="str">
        <f>IFERROR(VLOOKUP($I215,'WM-AR'!$I$7:$AS$3267,28,FALSE),"")</f>
        <v/>
      </c>
      <c r="AA215" s="714" t="str">
        <f>IFERROR(VLOOKUP($I215,'WM-AR'!$I$7:$AS$3267,29,FALSE),"")</f>
        <v/>
      </c>
      <c r="AB215" s="714" t="str">
        <f>IFERROR(VLOOKUP($I215,'WM-AR'!$I$7:$AS$3267,30,FALSE),"")</f>
        <v/>
      </c>
      <c r="AC215" s="714" t="str">
        <f>IFERROR(VLOOKUP($I215,'WM-AR'!$I$7:$AS$3267,31,FALSE),"")</f>
        <v/>
      </c>
      <c r="AD215" s="714" t="str">
        <f>IFERROR(VLOOKUP($I215,'WM-AR'!$I$7:$AS$3267,32,FALSE),"")</f>
        <v/>
      </c>
      <c r="AE215" s="714" t="str">
        <f>IFERROR(VLOOKUP($I215,'WM-AR'!$I$7:$AS$3267,33,FALSE),"")</f>
        <v/>
      </c>
      <c r="AF215" s="839"/>
      <c r="AG215" s="852"/>
      <c r="AH215" s="852"/>
      <c r="AI215" s="854"/>
      <c r="AJ215" s="854" t="str">
        <f t="shared" si="25"/>
        <v/>
      </c>
      <c r="AK215" s="1114"/>
      <c r="AL215" s="88" t="str">
        <f>IF(AND(ISTEXT($E215),ISTEXT($B215)),"산출기준 &gt;&gt;  "&amp;_xlfn.XLOOKUP($E215,산출기준!$D:$D,산출기준!$E:$E,"매칭실패"),"")</f>
        <v/>
      </c>
    </row>
    <row r="216" spans="2:38">
      <c r="B216" s="1111"/>
      <c r="C216" s="706"/>
      <c r="D216" s="787" t="s">
        <v>2715</v>
      </c>
      <c r="E216" s="706"/>
      <c r="F216" s="712"/>
      <c r="G216" s="843" t="s">
        <v>3318</v>
      </c>
      <c r="H216" s="843"/>
      <c r="I216" s="712" t="str">
        <f t="shared" si="22"/>
        <v/>
      </c>
      <c r="J216" s="714"/>
      <c r="K216" s="714" t="str">
        <f>IFERROR(VLOOKUP($I216,'WM-AR'!$I$7:$AS$3267,34,FALSE),"")</f>
        <v/>
      </c>
      <c r="L216" s="714" t="str">
        <f>IFERROR(VLOOKUP($I216,'WM-AR'!$I$7:$AS$3267,4,FALSE),"")</f>
        <v/>
      </c>
      <c r="M216" s="714" t="str">
        <f>IFERROR(VLOOKUP($I216,'WM-AR'!$I$7:$AS$3267,6,FALSE),"")</f>
        <v/>
      </c>
      <c r="N216" s="714" t="str">
        <f>IFERROR(VLOOKUP($I216,'WM-AR'!$I$7:$AS$3267,8,FALSE),"")</f>
        <v/>
      </c>
      <c r="O216" s="714" t="str">
        <f>IFERROR(VLOOKUP($I216,'WM-AR'!$I$7:$AS$3267,10,FALSE),"")</f>
        <v/>
      </c>
      <c r="P216" s="714" t="str">
        <f>IFERROR(VLOOKUP($I216,'WM-AR'!$I$7:$AS$3267,12,FALSE),"")</f>
        <v/>
      </c>
      <c r="Q216" s="714" t="str">
        <f>IFERROR(VLOOKUP($I216,'WM-AR'!$I$7:$AS$3267,14,FALSE),"")</f>
        <v/>
      </c>
      <c r="R216" s="714" t="str">
        <f>IFERROR(VLOOKUP($I216,'WM-AR'!$I$7:$AS$3267,16,FALSE),"")</f>
        <v/>
      </c>
      <c r="S216" s="714" t="str">
        <f>IFERROR(VLOOKUP($I216,'WM-AR'!$I$7:$AS$3267,18,FALSE),"")</f>
        <v/>
      </c>
      <c r="T216" s="714" t="str">
        <f>IFERROR(VLOOKUP($I216,'WM-AR'!$I$7:$AS$3267,20,FALSE),"")</f>
        <v/>
      </c>
      <c r="U216" s="714" t="str">
        <f>IFERROR(VLOOKUP($I216,'WM-AR'!$I$7:$AS$3267,22,FALSE),"")</f>
        <v/>
      </c>
      <c r="V216" s="714" t="str">
        <f>IFERROR(VLOOKUP($I216,'WM-AR'!$I$7:$AS$3267,24,FALSE),"")</f>
        <v/>
      </c>
      <c r="W216" s="714" t="str">
        <f>IFERROR(VLOOKUP($I216,'WM-AR'!$I$7:$AS$3267,25,FALSE),"")</f>
        <v/>
      </c>
      <c r="X216" s="714" t="str">
        <f>IFERROR(VLOOKUP($I216,'WM-AR'!$I$7:$AS$3267,26,FALSE),"")</f>
        <v/>
      </c>
      <c r="Y216" s="714" t="str">
        <f>IFERROR(VLOOKUP($I216,'WM-AR'!$I$7:$AS$3267,27,FALSE),"")</f>
        <v/>
      </c>
      <c r="Z216" s="714" t="str">
        <f>IFERROR(VLOOKUP($I216,'WM-AR'!$I$7:$AS$3267,28,FALSE),"")</f>
        <v/>
      </c>
      <c r="AA216" s="714" t="str">
        <f>IFERROR(VLOOKUP($I216,'WM-AR'!$I$7:$AS$3267,29,FALSE),"")</f>
        <v/>
      </c>
      <c r="AB216" s="714" t="str">
        <f>IFERROR(VLOOKUP($I216,'WM-AR'!$I$7:$AS$3267,30,FALSE),"")</f>
        <v/>
      </c>
      <c r="AC216" s="714" t="str">
        <f>IFERROR(VLOOKUP($I216,'WM-AR'!$I$7:$AS$3267,31,FALSE),"")</f>
        <v/>
      </c>
      <c r="AD216" s="714" t="str">
        <f>IFERROR(VLOOKUP($I216,'WM-AR'!$I$7:$AS$3267,32,FALSE),"")</f>
        <v/>
      </c>
      <c r="AE216" s="714" t="str">
        <f>IFERROR(VLOOKUP($I216,'WM-AR'!$I$7:$AS$3267,33,FALSE),"")</f>
        <v/>
      </c>
      <c r="AF216" s="839"/>
      <c r="AG216" s="852"/>
      <c r="AH216" s="852"/>
      <c r="AI216" s="854"/>
      <c r="AJ216" s="854" t="str">
        <f t="shared" si="25"/>
        <v/>
      </c>
      <c r="AK216" s="1114"/>
      <c r="AL216" s="88" t="str">
        <f>IF(AND(ISTEXT($E216),ISTEXT($B216)),"산출기준 &gt;&gt;  "&amp;_xlfn.XLOOKUP($E216,산출기준!$D:$D,산출기준!$E:$E,"매칭실패"),"")</f>
        <v/>
      </c>
    </row>
    <row r="217" spans="2:38">
      <c r="B217" s="1116"/>
      <c r="C217" s="1118"/>
      <c r="D217" s="1117"/>
      <c r="E217" s="1118"/>
      <c r="F217" s="1119"/>
      <c r="G217" s="1120"/>
      <c r="H217" s="1120"/>
      <c r="I217" s="1119" t="str">
        <f t="shared" si="22"/>
        <v/>
      </c>
      <c r="J217" s="1121"/>
      <c r="K217" s="1121" t="str">
        <f>IFERROR(VLOOKUP($I217,'WM-AR'!$I$7:$AS$3267,34,FALSE),"")</f>
        <v/>
      </c>
      <c r="L217" s="1121" t="str">
        <f>IFERROR(VLOOKUP($I217,'WM-AR'!$I$7:$AS$3267,4,FALSE),"")</f>
        <v/>
      </c>
      <c r="M217" s="1121" t="str">
        <f>IFERROR(VLOOKUP($I217,'WM-AR'!$I$7:$AS$3267,6,FALSE),"")</f>
        <v/>
      </c>
      <c r="N217" s="1121" t="str">
        <f>IFERROR(VLOOKUP($I217,'WM-AR'!$I$7:$AS$3267,8,FALSE),"")</f>
        <v/>
      </c>
      <c r="O217" s="1121" t="str">
        <f>IFERROR(VLOOKUP($I217,'WM-AR'!$I$7:$AS$3267,10,FALSE),"")</f>
        <v/>
      </c>
      <c r="P217" s="1121" t="str">
        <f>IFERROR(VLOOKUP($I217,'WM-AR'!$I$7:$AS$3267,12,FALSE),"")</f>
        <v/>
      </c>
      <c r="Q217" s="1121" t="str">
        <f>IFERROR(VLOOKUP($I217,'WM-AR'!$I$7:$AS$3267,14,FALSE),"")</f>
        <v/>
      </c>
      <c r="R217" s="1121" t="str">
        <f>IFERROR(VLOOKUP($I217,'WM-AR'!$I$7:$AS$3267,16,FALSE),"")</f>
        <v/>
      </c>
      <c r="S217" s="1121" t="str">
        <f>IFERROR(VLOOKUP($I217,'WM-AR'!$I$7:$AS$3267,18,FALSE),"")</f>
        <v/>
      </c>
      <c r="T217" s="1121" t="str">
        <f>IFERROR(VLOOKUP($I217,'WM-AR'!$I$7:$AS$3267,20,FALSE),"")</f>
        <v/>
      </c>
      <c r="U217" s="1121" t="str">
        <f>IFERROR(VLOOKUP($I217,'WM-AR'!$I$7:$AS$3267,22,FALSE),"")</f>
        <v/>
      </c>
      <c r="V217" s="1121" t="str">
        <f>IFERROR(VLOOKUP($I217,'WM-AR'!$I$7:$AS$3267,24,FALSE),"")</f>
        <v/>
      </c>
      <c r="W217" s="1121" t="str">
        <f>IFERROR(VLOOKUP($I217,'WM-AR'!$I$7:$AS$3267,25,FALSE),"")</f>
        <v/>
      </c>
      <c r="X217" s="1121" t="str">
        <f>IFERROR(VLOOKUP($I217,'WM-AR'!$I$7:$AS$3267,26,FALSE),"")</f>
        <v/>
      </c>
      <c r="Y217" s="1121" t="str">
        <f>IFERROR(VLOOKUP($I217,'WM-AR'!$I$7:$AS$3267,27,FALSE),"")</f>
        <v/>
      </c>
      <c r="Z217" s="1121" t="str">
        <f>IFERROR(VLOOKUP($I217,'WM-AR'!$I$7:$AS$3267,28,FALSE),"")</f>
        <v/>
      </c>
      <c r="AA217" s="1121" t="str">
        <f>IFERROR(VLOOKUP($I217,'WM-AR'!$I$7:$AS$3267,29,FALSE),"")</f>
        <v/>
      </c>
      <c r="AB217" s="1121" t="str">
        <f>IFERROR(VLOOKUP($I217,'WM-AR'!$I$7:$AS$3267,30,FALSE),"")</f>
        <v/>
      </c>
      <c r="AC217" s="1121" t="str">
        <f>IFERROR(VLOOKUP($I217,'WM-AR'!$I$7:$AS$3267,31,FALSE),"")</f>
        <v/>
      </c>
      <c r="AD217" s="1121" t="str">
        <f>IFERROR(VLOOKUP($I217,'WM-AR'!$I$7:$AS$3267,32,FALSE),"")</f>
        <v/>
      </c>
      <c r="AE217" s="1121" t="str">
        <f>IFERROR(VLOOKUP($I217,'WM-AR'!$I$7:$AS$3267,33,FALSE),"")</f>
        <v/>
      </c>
      <c r="AF217" s="1122"/>
      <c r="AG217" s="1123"/>
      <c r="AH217" s="1123"/>
      <c r="AI217" s="1124">
        <v>177.72300000000001</v>
      </c>
      <c r="AJ217" s="1124" t="str">
        <f t="shared" si="25"/>
        <v/>
      </c>
      <c r="AK217" s="1125"/>
      <c r="AL217" s="88" t="str">
        <f>IF(AND(ISTEXT($E217),ISTEXT($B217)),"산출기준 &gt;&gt;  "&amp;_xlfn.XLOOKUP($E217,산출기준!$D:$D,산출기준!$E:$E,"매칭실패"),"")</f>
        <v/>
      </c>
    </row>
    <row r="218" spans="2:38" s="658" customFormat="1" ht="20.100000000000001" customHeight="1">
      <c r="B218" s="635"/>
      <c r="C218" s="1068"/>
      <c r="D218" s="1069"/>
      <c r="E218" s="1068"/>
      <c r="F218" s="1068"/>
      <c r="G218" s="1070"/>
      <c r="H218" s="1070"/>
      <c r="I218" s="1071" t="str">
        <f t="shared" si="22"/>
        <v/>
      </c>
      <c r="J218" s="1071"/>
      <c r="K218" s="1071"/>
      <c r="L218" s="1071"/>
      <c r="M218" s="1071"/>
      <c r="N218" s="1071"/>
      <c r="O218" s="1071"/>
      <c r="P218" s="1071"/>
      <c r="Q218" s="1071"/>
      <c r="R218" s="1071"/>
      <c r="S218" s="1071"/>
      <c r="T218" s="1071"/>
      <c r="U218" s="1071"/>
      <c r="V218" s="1071"/>
      <c r="W218" s="1071"/>
      <c r="X218" s="1071"/>
      <c r="Y218" s="1071"/>
      <c r="Z218" s="1071"/>
      <c r="AA218" s="1071"/>
      <c r="AB218" s="1071"/>
      <c r="AC218" s="1071"/>
      <c r="AD218" s="1071"/>
      <c r="AE218" s="1071"/>
      <c r="AF218" s="1072"/>
      <c r="AG218" s="1072"/>
      <c r="AH218" s="1072"/>
      <c r="AI218" s="1072">
        <v>21.324999999999999</v>
      </c>
      <c r="AJ218" s="1072"/>
      <c r="AK218" s="1073"/>
      <c r="AL218" s="658" t="str">
        <f>IF(AND(ISTEXT($E218),ISTEXT($B218)),"산출기준 &gt;&gt;  "&amp;_xlfn.XLOOKUP($E218,산출기준!$D:$D,산출기준!$E:$E,"매칭실패"),"")</f>
        <v/>
      </c>
    </row>
    <row r="219" spans="2:38" s="658" customFormat="1" ht="20.100000000000001" customHeight="1">
      <c r="C219" s="648" t="s">
        <v>3183</v>
      </c>
      <c r="D219" s="1074"/>
      <c r="E219" s="648"/>
      <c r="F219" s="645" t="s">
        <v>3319</v>
      </c>
      <c r="G219" s="1164"/>
      <c r="H219" s="1164"/>
      <c r="I219" s="652" t="str">
        <f t="shared" si="22"/>
        <v/>
      </c>
      <c r="J219" s="652"/>
      <c r="K219" s="653"/>
      <c r="L219" s="653"/>
      <c r="M219" s="653"/>
      <c r="N219" s="653"/>
      <c r="O219" s="653"/>
      <c r="P219" s="653"/>
      <c r="Q219" s="653"/>
      <c r="R219" s="653"/>
      <c r="S219" s="653"/>
      <c r="T219" s="653"/>
      <c r="U219" s="653"/>
      <c r="V219" s="653"/>
      <c r="W219" s="653"/>
      <c r="X219" s="653"/>
      <c r="Y219" s="653"/>
      <c r="Z219" s="653"/>
      <c r="AA219" s="653"/>
      <c r="AB219" s="653"/>
      <c r="AC219" s="653"/>
      <c r="AD219" s="653"/>
      <c r="AE219" s="653"/>
      <c r="AF219" s="656"/>
      <c r="AG219" s="656"/>
      <c r="AH219" s="656"/>
      <c r="AI219" s="656">
        <v>177.6</v>
      </c>
      <c r="AJ219" s="656"/>
      <c r="AK219" s="1075"/>
      <c r="AL219" s="658" t="str">
        <f>IF(AND(ISTEXT($E219),ISTEXT($B219)),"산출기준 &gt;&gt;  "&amp;_xlfn.XLOOKUP($E219,산출기준!$D:$D,산출기준!$E:$E,"매칭실패"),"")</f>
        <v/>
      </c>
    </row>
    <row r="220" spans="2:38" ht="20.100000000000001" customHeight="1">
      <c r="B220" s="658"/>
      <c r="C220" s="648"/>
      <c r="D220" s="1074"/>
      <c r="E220" s="648"/>
      <c r="F220" s="648"/>
      <c r="G220" s="1076"/>
      <c r="H220" s="1076"/>
      <c r="I220" s="805" t="str">
        <f t="shared" si="22"/>
        <v/>
      </c>
      <c r="J220" s="805"/>
      <c r="K220" s="805"/>
      <c r="L220" s="805"/>
      <c r="M220" s="805"/>
      <c r="N220" s="805"/>
      <c r="O220" s="805"/>
      <c r="P220" s="805"/>
      <c r="Q220" s="805"/>
      <c r="R220" s="805"/>
      <c r="S220" s="805"/>
      <c r="T220" s="805"/>
      <c r="U220" s="805"/>
      <c r="V220" s="805"/>
      <c r="W220" s="805"/>
      <c r="X220" s="805"/>
      <c r="Y220" s="805"/>
      <c r="Z220" s="805"/>
      <c r="AA220" s="805"/>
      <c r="AB220" s="805"/>
      <c r="AC220" s="805"/>
      <c r="AD220" s="805"/>
      <c r="AE220" s="805"/>
      <c r="AF220" s="802"/>
      <c r="AG220" s="802"/>
      <c r="AH220" s="802"/>
      <c r="AI220" s="802">
        <v>239.15199999999999</v>
      </c>
      <c r="AJ220" s="802"/>
      <c r="AK220" s="1077"/>
      <c r="AL220" s="88" t="str">
        <f>IF(AND(ISTEXT($E220),ISTEXT($B220)),"산출기준 &gt;&gt;  "&amp;_xlfn.XLOOKUP($E220,산출기준!$D:$D,산출기준!$E:$E,"매칭실패"),"")</f>
        <v/>
      </c>
    </row>
    <row r="221" spans="2:38" ht="34.9" customHeight="1">
      <c r="B221" s="808" t="str" cm="1">
        <f t="array" aca="1" ref="B221" ca="1">_xlfn.IFNA(INDIRECT("Family_표준_구성도!B"&amp;MATCH(F221,INDIRECT("Family_표준_구성도!"&amp;"C:C"),0)),"")</f>
        <v>4.1.1.7.1</v>
      </c>
      <c r="C221" s="668" t="s">
        <v>2016</v>
      </c>
      <c r="D221" s="1078"/>
      <c r="E221" s="668" t="s">
        <v>3320</v>
      </c>
      <c r="F221" s="811" t="s">
        <v>780</v>
      </c>
      <c r="G221" s="1079"/>
      <c r="H221" s="1079"/>
      <c r="I221" s="674" t="str">
        <f t="shared" si="22"/>
        <v/>
      </c>
      <c r="J221" s="674"/>
      <c r="K221" s="674"/>
      <c r="L221" s="674"/>
      <c r="M221" s="674"/>
      <c r="N221" s="675"/>
      <c r="O221" s="676"/>
      <c r="P221" s="677"/>
      <c r="Q221" s="677"/>
      <c r="R221" s="677"/>
      <c r="S221" s="677"/>
      <c r="T221" s="677"/>
      <c r="U221" s="677"/>
      <c r="V221" s="678"/>
      <c r="W221" s="679"/>
      <c r="X221" s="679"/>
      <c r="Y221" s="679"/>
      <c r="Z221" s="679"/>
      <c r="AA221" s="679"/>
      <c r="AB221" s="679"/>
      <c r="AC221" s="679"/>
      <c r="AD221" s="679"/>
      <c r="AE221" s="679"/>
      <c r="AF221" s="902"/>
      <c r="AG221" s="682"/>
      <c r="AH221" s="682"/>
      <c r="AI221" s="682">
        <v>136.72</v>
      </c>
      <c r="AJ221" s="682"/>
      <c r="AK221" s="676"/>
      <c r="AL221" s="88" t="str">
        <f ca="1">IF(AND(ISTEXT($E221),ISTEXT($B221)),"산출기준 &gt;&gt;  "&amp;_xlfn.XLOOKUP($E221,산출기준!$D:$D,산출기준!$E:$E,"매칭실패"),"")</f>
        <v>산출기준 &gt;&gt;  [ SOG ]</v>
      </c>
    </row>
    <row r="222" spans="2:38" ht="49.9" customHeight="1" outlineLevel="1">
      <c r="B222" s="758"/>
      <c r="C222" s="759"/>
      <c r="D222" s="760"/>
      <c r="E222" s="773"/>
      <c r="F222" s="1080" t="s">
        <v>2671</v>
      </c>
      <c r="G222" s="759" t="str">
        <f t="shared" ref="G222:G229" si="26">IF(IF(N222=0,"",N222)&amp;" | "&amp;IF(O222=0,"",O222)&amp;" | "&amp;IF(Q222=0,"",Q222)&amp;" | "&amp;IF(R222=0,"",R222)=" |  |  | ","",IF(N222=0,"",N222)&amp;" | "&amp;IF(O222=0,"",O222)&amp;" | "&amp;IF(Q222=0,"",Q222)&amp;" | "&amp;IF(R222=0,"",R222))</f>
        <v xml:space="preserve">Structural Concrete |  | 25MPa ≤ F'c (Cylinder Strength) &lt; 30MPa | </v>
      </c>
      <c r="H222" s="816" t="s">
        <v>3048</v>
      </c>
      <c r="I222" s="765" t="str">
        <f t="shared" si="22"/>
        <v>A03AD032-00022</v>
      </c>
      <c r="J222" s="766"/>
      <c r="K222" s="766" t="str">
        <f>IFERROR(VLOOKUP($I222,'WM-AR'!$I$7:$AS$3267,34,FALSE),"")</f>
        <v>M3</v>
      </c>
      <c r="L222" s="766" t="str">
        <f>IFERROR(VLOOKUP($I222,'WM-AR'!$I$7:$AS$3267,4,FALSE),"")</f>
        <v>Concrete Work</v>
      </c>
      <c r="M222" s="766" t="str">
        <f>IFERROR(VLOOKUP($I222,'WM-AR'!$I$7:$AS$3267,6,FALSE),"")</f>
        <v>Substructure Work</v>
      </c>
      <c r="N222" s="766" t="str">
        <f>IFERROR(VLOOKUP($I222,'WM-AR'!$I$7:$AS$3267,8,FALSE),"")</f>
        <v>Structural Concrete</v>
      </c>
      <c r="O222" s="766">
        <f>IFERROR(VLOOKUP($I222,'WM-AR'!$I$7:$AS$3267,10,FALSE),"")</f>
        <v>0</v>
      </c>
      <c r="P222" s="766" t="str">
        <f>IFERROR(VLOOKUP($I222,'WM-AR'!$I$7:$AS$3267,12,FALSE),"")</f>
        <v>Cement Type-1</v>
      </c>
      <c r="Q222" s="766" t="str">
        <f>IFERROR(VLOOKUP($I222,'WM-AR'!$I$7:$AS$3267,14,FALSE),"")</f>
        <v>25MPa ≤ F'c (Cylinder Strength) &lt; 30MPa</v>
      </c>
      <c r="R222" s="766">
        <f>IFERROR(VLOOKUP($I222,'WM-AR'!$I$7:$AS$3267,16,FALSE),"")</f>
        <v>0</v>
      </c>
      <c r="S222" s="766">
        <f>IFERROR(VLOOKUP($I222,'WM-AR'!$I$7:$AS$3267,18,FALSE),"")</f>
        <v>0</v>
      </c>
      <c r="T222" s="766" t="str">
        <f>IFERROR(VLOOKUP($I222,'WM-AR'!$I$7:$AS$3267,20,FALSE),"")</f>
        <v/>
      </c>
      <c r="U222" s="766">
        <f>IFERROR(VLOOKUP($I222,'WM-AR'!$I$7:$AS$3267,22,FALSE),"")</f>
        <v>0</v>
      </c>
      <c r="V222" s="766" t="str">
        <f>IFERROR(VLOOKUP($I222,'WM-AR'!$I$7:$AS$3267,24,FALSE),"")</f>
        <v/>
      </c>
      <c r="W222" s="766">
        <f>IFERROR(VLOOKUP($I222,'WM-AR'!$I$7:$AS$3267,25,FALSE),"")</f>
        <v>0</v>
      </c>
      <c r="X222" s="766" t="str">
        <f>IFERROR(VLOOKUP($I222,'WM-AR'!$I$7:$AS$3267,26,FALSE),"")</f>
        <v/>
      </c>
      <c r="Y222" s="766">
        <f>IFERROR(VLOOKUP($I222,'WM-AR'!$I$7:$AS$3267,27,FALSE),"")</f>
        <v>0</v>
      </c>
      <c r="Z222" s="766">
        <f>IFERROR(VLOOKUP($I222,'WM-AR'!$I$7:$AS$3267,28,FALSE),"")</f>
        <v>0</v>
      </c>
      <c r="AA222" s="766">
        <f>IFERROR(VLOOKUP($I222,'WM-AR'!$I$7:$AS$3267,29,FALSE),"")</f>
        <v>0</v>
      </c>
      <c r="AB222" s="766">
        <f>IFERROR(VLOOKUP($I222,'WM-AR'!$I$7:$AS$3267,30,FALSE),"")</f>
        <v>0</v>
      </c>
      <c r="AC222" s="766">
        <f>IFERROR(VLOOKUP($I222,'WM-AR'!$I$7:$AS$3267,31,FALSE),"")</f>
        <v>0</v>
      </c>
      <c r="AD222" s="766">
        <f>IFERROR(VLOOKUP($I222,'WM-AR'!$I$7:$AS$3267,32,FALSE),"")</f>
        <v>0</v>
      </c>
      <c r="AE222" s="766" t="str">
        <f>IFERROR(VLOOKUP($I222,'WM-AR'!$I$7:$AS$3267,33,FALSE),"")</f>
        <v/>
      </c>
      <c r="AF222" s="817" t="s">
        <v>2688</v>
      </c>
      <c r="AG222" s="1138" t="s">
        <v>3321</v>
      </c>
      <c r="AH222" s="768" t="s">
        <v>1985</v>
      </c>
      <c r="AI222" s="769">
        <v>0</v>
      </c>
      <c r="AJ222" s="769" t="str">
        <f t="shared" ref="AJ222:AJ232" si="27">K222</f>
        <v>M3</v>
      </c>
      <c r="AK222" s="905"/>
      <c r="AL222" s="919"/>
    </row>
    <row r="223" spans="2:38" ht="49.9" customHeight="1" outlineLevel="1">
      <c r="B223" s="772"/>
      <c r="C223" s="1084"/>
      <c r="D223" s="760"/>
      <c r="E223" s="773"/>
      <c r="F223" s="1083" t="s">
        <v>2674</v>
      </c>
      <c r="G223" s="759" t="str">
        <f t="shared" si="26"/>
        <v xml:space="preserve">Rebar Work | Deformed Bar (Non-Coat.) | 400MPa&lt;Fy≤470MPa | </v>
      </c>
      <c r="H223" s="816" t="s">
        <v>3032</v>
      </c>
      <c r="I223" s="765" t="str">
        <f t="shared" si="22"/>
        <v>A03AD037-00002</v>
      </c>
      <c r="J223" s="766"/>
      <c r="K223" s="766" t="str">
        <f>IFERROR(VLOOKUP($I223,'WM-AR'!$I$7:$AS$3267,34,FALSE),"")</f>
        <v>TON</v>
      </c>
      <c r="L223" s="766" t="str">
        <f>IFERROR(VLOOKUP($I223,'WM-AR'!$I$7:$AS$3267,4,FALSE),"")</f>
        <v>Concrete Work</v>
      </c>
      <c r="M223" s="766" t="str">
        <f>IFERROR(VLOOKUP($I223,'WM-AR'!$I$7:$AS$3267,6,FALSE),"")</f>
        <v>Substructure Work</v>
      </c>
      <c r="N223" s="766" t="str">
        <f>IFERROR(VLOOKUP($I223,'WM-AR'!$I$7:$AS$3267,8,FALSE),"")</f>
        <v>Rebar Work</v>
      </c>
      <c r="O223" s="766" t="str">
        <f>IFERROR(VLOOKUP($I223,'WM-AR'!$I$7:$AS$3267,10,FALSE),"")</f>
        <v>Deformed Bar (Non-Coat.)</v>
      </c>
      <c r="P223" s="766">
        <f>IFERROR(VLOOKUP($I223,'WM-AR'!$I$7:$AS$3267,12,FALSE),"")</f>
        <v>0</v>
      </c>
      <c r="Q223" s="766" t="str">
        <f>IFERROR(VLOOKUP($I223,'WM-AR'!$I$7:$AS$3267,14,FALSE),"")</f>
        <v>400MPa&lt;Fy≤470MPa</v>
      </c>
      <c r="R223" s="766">
        <f>IFERROR(VLOOKUP($I223,'WM-AR'!$I$7:$AS$3267,16,FALSE),"")</f>
        <v>0</v>
      </c>
      <c r="S223" s="766">
        <f>IFERROR(VLOOKUP($I223,'WM-AR'!$I$7:$AS$3267,18,FALSE),"")</f>
        <v>0</v>
      </c>
      <c r="T223" s="766" t="str">
        <f>IFERROR(VLOOKUP($I223,'WM-AR'!$I$7:$AS$3267,20,FALSE),"")</f>
        <v/>
      </c>
      <c r="U223" s="766">
        <f>IFERROR(VLOOKUP($I223,'WM-AR'!$I$7:$AS$3267,22,FALSE),"")</f>
        <v>0</v>
      </c>
      <c r="V223" s="766" t="str">
        <f>IFERROR(VLOOKUP($I223,'WM-AR'!$I$7:$AS$3267,24,FALSE),"")</f>
        <v/>
      </c>
      <c r="W223" s="766">
        <f>IFERROR(VLOOKUP($I223,'WM-AR'!$I$7:$AS$3267,25,FALSE),"")</f>
        <v>0</v>
      </c>
      <c r="X223" s="766" t="str">
        <f>IFERROR(VLOOKUP($I223,'WM-AR'!$I$7:$AS$3267,26,FALSE),"")</f>
        <v/>
      </c>
      <c r="Y223" s="766">
        <f>IFERROR(VLOOKUP($I223,'WM-AR'!$I$7:$AS$3267,27,FALSE),"")</f>
        <v>0</v>
      </c>
      <c r="Z223" s="766">
        <f>IFERROR(VLOOKUP($I223,'WM-AR'!$I$7:$AS$3267,28,FALSE),"")</f>
        <v>0</v>
      </c>
      <c r="AA223" s="766">
        <f>IFERROR(VLOOKUP($I223,'WM-AR'!$I$7:$AS$3267,29,FALSE),"")</f>
        <v>0</v>
      </c>
      <c r="AB223" s="766">
        <f>IFERROR(VLOOKUP($I223,'WM-AR'!$I$7:$AS$3267,30,FALSE),"")</f>
        <v>0</v>
      </c>
      <c r="AC223" s="766">
        <f>IFERROR(VLOOKUP($I223,'WM-AR'!$I$7:$AS$3267,31,FALSE),"")</f>
        <v>0</v>
      </c>
      <c r="AD223" s="766">
        <f>IFERROR(VLOOKUP($I223,'WM-AR'!$I$7:$AS$3267,32,FALSE),"")</f>
        <v>0</v>
      </c>
      <c r="AE223" s="766" t="str">
        <f>IFERROR(VLOOKUP($I223,'WM-AR'!$I$7:$AS$3267,33,FALSE),"")</f>
        <v/>
      </c>
      <c r="AF223" s="817" t="s">
        <v>2690</v>
      </c>
      <c r="AG223" s="1138" t="s">
        <v>3322</v>
      </c>
      <c r="AH223" s="768" t="s">
        <v>2677</v>
      </c>
      <c r="AI223" s="769">
        <v>37.749000000000002</v>
      </c>
      <c r="AJ223" s="769" t="str">
        <f t="shared" si="27"/>
        <v>TON</v>
      </c>
      <c r="AK223" s="905" t="s">
        <v>2678</v>
      </c>
      <c r="AL223" s="88" t="str">
        <f>IF(AND(ISTEXT($E223),ISTEXT($B223)),"산출기준 &gt;&gt;  "&amp;_xlfn.XLOOKUP($E223,산출기준!$D:$D,산출기준!$E:$E,"매칭실패"),"")</f>
        <v/>
      </c>
    </row>
    <row r="224" spans="2:38" ht="49.9" customHeight="1" outlineLevel="1">
      <c r="B224" s="772"/>
      <c r="C224" s="1084"/>
      <c r="D224" s="760"/>
      <c r="E224" s="773"/>
      <c r="F224" s="1083" t="s">
        <v>2679</v>
      </c>
      <c r="G224" s="759" t="str">
        <f t="shared" si="26"/>
        <v xml:space="preserve">Form Work (3 times in use) | Flat Form |  | </v>
      </c>
      <c r="H224" s="816" t="s">
        <v>3042</v>
      </c>
      <c r="I224" s="765" t="str">
        <f t="shared" si="22"/>
        <v>A03AD035-00001</v>
      </c>
      <c r="J224" s="766"/>
      <c r="K224" s="766" t="str">
        <f>IFERROR(VLOOKUP($I224,'WM-AR'!$I$7:$AS$3267,34,FALSE),"")</f>
        <v>M2</v>
      </c>
      <c r="L224" s="766" t="str">
        <f>IFERROR(VLOOKUP($I224,'WM-AR'!$I$7:$AS$3267,4,FALSE),"")</f>
        <v>Concrete Work</v>
      </c>
      <c r="M224" s="766" t="str">
        <f>IFERROR(VLOOKUP($I224,'WM-AR'!$I$7:$AS$3267,6,FALSE),"")</f>
        <v>Substructure Work</v>
      </c>
      <c r="N224" s="766" t="str">
        <f>IFERROR(VLOOKUP($I224,'WM-AR'!$I$7:$AS$3267,8,FALSE),"")</f>
        <v>Form Work (3 times in use)</v>
      </c>
      <c r="O224" s="766" t="str">
        <f>IFERROR(VLOOKUP($I224,'WM-AR'!$I$7:$AS$3267,10,FALSE),"")</f>
        <v>Flat Form</v>
      </c>
      <c r="P224" s="766">
        <f>IFERROR(VLOOKUP($I224,'WM-AR'!$I$7:$AS$3267,12,FALSE),"")</f>
        <v>0</v>
      </c>
      <c r="Q224" s="766">
        <f>IFERROR(VLOOKUP($I224,'WM-AR'!$I$7:$AS$3267,14,FALSE),"")</f>
        <v>0</v>
      </c>
      <c r="R224" s="766">
        <f>IFERROR(VLOOKUP($I224,'WM-AR'!$I$7:$AS$3267,16,FALSE),"")</f>
        <v>0</v>
      </c>
      <c r="S224" s="766">
        <f>IFERROR(VLOOKUP($I224,'WM-AR'!$I$7:$AS$3267,18,FALSE),"")</f>
        <v>0</v>
      </c>
      <c r="T224" s="766" t="str">
        <f>IFERROR(VLOOKUP($I224,'WM-AR'!$I$7:$AS$3267,20,FALSE),"")</f>
        <v>Dressed Lumber, Plywood or Steel Form(Wood Planks are not Allowed) incl. Chamfer</v>
      </c>
      <c r="U224" s="766">
        <f>IFERROR(VLOOKUP($I224,'WM-AR'!$I$7:$AS$3267,22,FALSE),"")</f>
        <v>0</v>
      </c>
      <c r="V224" s="766" t="str">
        <f>IFERROR(VLOOKUP($I224,'WM-AR'!$I$7:$AS$3267,24,FALSE),"")</f>
        <v/>
      </c>
      <c r="W224" s="766">
        <f>IFERROR(VLOOKUP($I224,'WM-AR'!$I$7:$AS$3267,25,FALSE),"")</f>
        <v>0</v>
      </c>
      <c r="X224" s="766" t="str">
        <f>IFERROR(VLOOKUP($I224,'WM-AR'!$I$7:$AS$3267,26,FALSE),"")</f>
        <v/>
      </c>
      <c r="Y224" s="766">
        <f>IFERROR(VLOOKUP($I224,'WM-AR'!$I$7:$AS$3267,27,FALSE),"")</f>
        <v>0</v>
      </c>
      <c r="Z224" s="766">
        <f>IFERROR(VLOOKUP($I224,'WM-AR'!$I$7:$AS$3267,28,FALSE),"")</f>
        <v>0</v>
      </c>
      <c r="AA224" s="766">
        <f>IFERROR(VLOOKUP($I224,'WM-AR'!$I$7:$AS$3267,29,FALSE),"")</f>
        <v>0</v>
      </c>
      <c r="AB224" s="766">
        <f>IFERROR(VLOOKUP($I224,'WM-AR'!$I$7:$AS$3267,30,FALSE),"")</f>
        <v>0</v>
      </c>
      <c r="AC224" s="766">
        <f>IFERROR(VLOOKUP($I224,'WM-AR'!$I$7:$AS$3267,31,FALSE),"")</f>
        <v>0</v>
      </c>
      <c r="AD224" s="766">
        <f>IFERROR(VLOOKUP($I224,'WM-AR'!$I$7:$AS$3267,32,FALSE),"")</f>
        <v>0</v>
      </c>
      <c r="AE224" s="766" t="str">
        <f>IFERROR(VLOOKUP($I224,'WM-AR'!$I$7:$AS$3267,33,FALSE),"")</f>
        <v/>
      </c>
      <c r="AF224" s="817"/>
      <c r="AG224" s="1082" t="s">
        <v>3187</v>
      </c>
      <c r="AH224" s="1082" t="s">
        <v>1790</v>
      </c>
      <c r="AI224" s="769">
        <v>98.971000000000004</v>
      </c>
      <c r="AJ224" s="769" t="str">
        <f t="shared" si="27"/>
        <v>M2</v>
      </c>
      <c r="AK224" s="905" t="s">
        <v>3265</v>
      </c>
      <c r="AL224" s="88" t="str">
        <f>IF(AND(ISTEXT($E224),ISTEXT($B224)),"산출기준 &gt;&gt;  "&amp;_xlfn.XLOOKUP($E224,산출기준!$D:$D,산출기준!$E:$E,"매칭실패"),"")</f>
        <v/>
      </c>
    </row>
    <row r="225" spans="1:38" s="85" customFormat="1" ht="35.1" customHeight="1" outlineLevel="1">
      <c r="A225" s="1087"/>
      <c r="B225" s="1088"/>
      <c r="C225" s="1098"/>
      <c r="D225" s="1089"/>
      <c r="E225" s="1081"/>
      <c r="F225" s="1091" t="s">
        <v>3307</v>
      </c>
      <c r="G225" s="1092" t="str">
        <f t="shared" si="26"/>
        <v xml:space="preserve">Bitumen/Bituminous/Asphalt Coating |  |  | </v>
      </c>
      <c r="H225" s="1093" t="s">
        <v>3044</v>
      </c>
      <c r="I225" s="1081" t="str">
        <f t="shared" si="22"/>
        <v>A03AH056-00001</v>
      </c>
      <c r="J225" s="766"/>
      <c r="K225" s="766" t="str">
        <f>IFERROR(VLOOKUP($I225,'WM-AR'!$I$7:$AS$3267,34,FALSE),"")</f>
        <v>M2</v>
      </c>
      <c r="L225" s="766" t="str">
        <f>IFERROR(VLOOKUP($I225,'WM-AR'!$I$7:$AS$3267,4,FALSE),"")</f>
        <v>Concrete Work</v>
      </c>
      <c r="M225" s="766" t="str">
        <f>IFERROR(VLOOKUP($I225,'WM-AR'!$I$7:$AS$3267,6,FALSE),"")</f>
        <v>Concrete Protective Coating (U/G)</v>
      </c>
      <c r="N225" s="766" t="str">
        <f>IFERROR(VLOOKUP($I225,'WM-AR'!$I$7:$AS$3267,8,FALSE),"")</f>
        <v>Bitumen/Bituminous/Asphalt Coating</v>
      </c>
      <c r="O225" s="766">
        <f>IFERROR(VLOOKUP($I225,'WM-AR'!$I$7:$AS$3267,10,FALSE),"")</f>
        <v>0</v>
      </c>
      <c r="P225" s="766">
        <f>IFERROR(VLOOKUP($I225,'WM-AR'!$I$7:$AS$3267,12,FALSE),"")</f>
        <v>0</v>
      </c>
      <c r="Q225" s="766">
        <f>IFERROR(VLOOKUP($I225,'WM-AR'!$I$7:$AS$3267,14,FALSE),"")</f>
        <v>0</v>
      </c>
      <c r="R225" s="766">
        <f>IFERROR(VLOOKUP($I225,'WM-AR'!$I$7:$AS$3267,16,FALSE),"")</f>
        <v>0</v>
      </c>
      <c r="S225" s="766">
        <f>IFERROR(VLOOKUP($I225,'WM-AR'!$I$7:$AS$3267,18,FALSE),"")</f>
        <v>0</v>
      </c>
      <c r="T225" s="766">
        <f>IFERROR(VLOOKUP($I225,'WM-AR'!$I$7:$AS$3267,20,FALSE),"")</f>
        <v>0</v>
      </c>
      <c r="U225" s="766">
        <f>IFERROR(VLOOKUP($I225,'WM-AR'!$I$7:$AS$3267,22,FALSE),"")</f>
        <v>0</v>
      </c>
      <c r="V225" s="766">
        <f>IFERROR(VLOOKUP($I225,'WM-AR'!$I$7:$AS$3267,24,FALSE),"")</f>
        <v>0</v>
      </c>
      <c r="W225" s="766">
        <f>IFERROR(VLOOKUP($I225,'WM-AR'!$I$7:$AS$3267,25,FALSE),"")</f>
        <v>0</v>
      </c>
      <c r="X225" s="766" t="str">
        <f>IFERROR(VLOOKUP($I225,'WM-AR'!$I$7:$AS$3267,26,FALSE),"")</f>
        <v/>
      </c>
      <c r="Y225" s="766">
        <f>IFERROR(VLOOKUP($I225,'WM-AR'!$I$7:$AS$3267,27,FALSE),"")</f>
        <v>0</v>
      </c>
      <c r="Z225" s="766">
        <f>IFERROR(VLOOKUP($I225,'WM-AR'!$I$7:$AS$3267,28,FALSE),"")</f>
        <v>0</v>
      </c>
      <c r="AA225" s="766">
        <f>IFERROR(VLOOKUP($I225,'WM-AR'!$I$7:$AS$3267,29,FALSE),"")</f>
        <v>0</v>
      </c>
      <c r="AB225" s="766">
        <f>IFERROR(VLOOKUP($I225,'WM-AR'!$I$7:$AS$3267,30,FALSE),"")</f>
        <v>0</v>
      </c>
      <c r="AC225" s="766">
        <f>IFERROR(VLOOKUP($I225,'WM-AR'!$I$7:$AS$3267,31,FALSE),"")</f>
        <v>0</v>
      </c>
      <c r="AD225" s="766">
        <f>IFERROR(VLOOKUP($I225,'WM-AR'!$I$7:$AS$3267,32,FALSE),"")</f>
        <v>0</v>
      </c>
      <c r="AE225" s="766" t="str">
        <f>IFERROR(VLOOKUP($I225,'WM-AR'!$I$7:$AS$3267,33,FALSE),"")</f>
        <v/>
      </c>
      <c r="AF225" s="1094" t="s">
        <v>3273</v>
      </c>
      <c r="AG225" s="1154" t="s">
        <v>1699</v>
      </c>
      <c r="AH225" s="1154" t="s">
        <v>1699</v>
      </c>
      <c r="AI225" s="1097">
        <v>0</v>
      </c>
      <c r="AJ225" s="1097" t="str">
        <f t="shared" si="27"/>
        <v>M2</v>
      </c>
      <c r="AK225" s="1140"/>
      <c r="AL225" s="85" t="str">
        <f>IF(AND(ISTEXT($E225),ISTEXT($B225)),"산출기준 &gt;&gt;  "&amp;_xlfn.XLOOKUP($E225,산출기준!$D:$D,산출기준!$E:$E,"매칭실패"),"")</f>
        <v/>
      </c>
    </row>
    <row r="226" spans="1:38" s="85" customFormat="1" ht="35.1" customHeight="1" outlineLevel="1">
      <c r="A226" s="1087"/>
      <c r="B226" s="1088"/>
      <c r="C226" s="1088"/>
      <c r="D226" s="1089"/>
      <c r="E226" s="1090"/>
      <c r="F226" s="1091" t="s">
        <v>3202</v>
      </c>
      <c r="G226" s="1092" t="str">
        <f t="shared" si="26"/>
        <v xml:space="preserve">Lean Concrete (including Form work) |  | 10MPa ≤ F'c (Cylinder Strength) &lt; 15MPa | </v>
      </c>
      <c r="H226" s="1093" t="s">
        <v>3203</v>
      </c>
      <c r="I226" s="1081" t="str">
        <f t="shared" si="22"/>
        <v>A03AD034-00013</v>
      </c>
      <c r="J226" s="1081"/>
      <c r="K226" s="1081" t="str">
        <f>IFERROR(VLOOKUP($I226,'WM-AR'!$I$7:$AS$3267,34,FALSE),"")</f>
        <v>M3</v>
      </c>
      <c r="L226" s="1081" t="str">
        <f>IFERROR(VLOOKUP($I226,'WM-AR'!$I$7:$AS$3267,4,FALSE),"")</f>
        <v>Concrete Work</v>
      </c>
      <c r="M226" s="1081" t="str">
        <f>IFERROR(VLOOKUP($I226,'WM-AR'!$I$7:$AS$3267,6,FALSE),"")</f>
        <v>Substructure Work</v>
      </c>
      <c r="N226" s="1081" t="str">
        <f>IFERROR(VLOOKUP($I226,'WM-AR'!$I$7:$AS$3267,8,FALSE),"")</f>
        <v>Lean Concrete (including Form work)</v>
      </c>
      <c r="O226" s="1081">
        <f>IFERROR(VLOOKUP($I226,'WM-AR'!$I$7:$AS$3267,10,FALSE),"")</f>
        <v>0</v>
      </c>
      <c r="P226" s="1081" t="str">
        <f>IFERROR(VLOOKUP($I226,'WM-AR'!$I$7:$AS$3267,12,FALSE),"")</f>
        <v>Cement Type-1</v>
      </c>
      <c r="Q226" s="1081" t="str">
        <f>IFERROR(VLOOKUP($I226,'WM-AR'!$I$7:$AS$3267,14,FALSE),"")</f>
        <v>10MPa ≤ F'c (Cylinder Strength) &lt; 15MPa</v>
      </c>
      <c r="R226" s="1081">
        <f>IFERROR(VLOOKUP($I226,'WM-AR'!$I$7:$AS$3267,16,FALSE),"")</f>
        <v>0</v>
      </c>
      <c r="S226" s="1081">
        <f>IFERROR(VLOOKUP($I226,'WM-AR'!$I$7:$AS$3267,18,FALSE),"")</f>
        <v>0</v>
      </c>
      <c r="T226" s="1081">
        <f>IFERROR(VLOOKUP($I226,'WM-AR'!$I$7:$AS$3267,20,FALSE),"")</f>
        <v>0</v>
      </c>
      <c r="U226" s="1081">
        <f>IFERROR(VLOOKUP($I226,'WM-AR'!$I$7:$AS$3267,22,FALSE),"")</f>
        <v>0</v>
      </c>
      <c r="V226" s="1081">
        <f>IFERROR(VLOOKUP($I226,'WM-AR'!$I$7:$AS$3267,24,FALSE),"")</f>
        <v>0</v>
      </c>
      <c r="W226" s="1081">
        <f>IFERROR(VLOOKUP($I226,'WM-AR'!$I$7:$AS$3267,25,FALSE),"")</f>
        <v>0</v>
      </c>
      <c r="X226" s="1081" t="str">
        <f>IFERROR(VLOOKUP($I226,'WM-AR'!$I$7:$AS$3267,26,FALSE),"")</f>
        <v/>
      </c>
      <c r="Y226" s="1081">
        <f>IFERROR(VLOOKUP($I226,'WM-AR'!$I$7:$AS$3267,27,FALSE),"")</f>
        <v>0</v>
      </c>
      <c r="Z226" s="1081">
        <f>IFERROR(VLOOKUP($I226,'WM-AR'!$I$7:$AS$3267,28,FALSE),"")</f>
        <v>0</v>
      </c>
      <c r="AA226" s="1081">
        <f>IFERROR(VLOOKUP($I226,'WM-AR'!$I$7:$AS$3267,29,FALSE),"")</f>
        <v>0</v>
      </c>
      <c r="AB226" s="1081">
        <f>IFERROR(VLOOKUP($I226,'WM-AR'!$I$7:$AS$3267,30,FALSE),"")</f>
        <v>0</v>
      </c>
      <c r="AC226" s="1081">
        <f>IFERROR(VLOOKUP($I226,'WM-AR'!$I$7:$AS$3267,31,FALSE),"")</f>
        <v>0</v>
      </c>
      <c r="AD226" s="1081">
        <f>IFERROR(VLOOKUP($I226,'WM-AR'!$I$7:$AS$3267,32,FALSE),"")</f>
        <v>0</v>
      </c>
      <c r="AE226" s="1081" t="str">
        <f>IFERROR(VLOOKUP($I226,'WM-AR'!$I$7:$AS$3267,33,FALSE),"")</f>
        <v/>
      </c>
      <c r="AF226" s="1094" t="s">
        <v>3201</v>
      </c>
      <c r="AG226" s="1095" t="s">
        <v>3204</v>
      </c>
      <c r="AH226" s="1096" t="s">
        <v>3205</v>
      </c>
      <c r="AI226" s="1097">
        <v>0</v>
      </c>
      <c r="AJ226" s="1097" t="str">
        <f t="shared" si="27"/>
        <v>M3</v>
      </c>
      <c r="AK226" s="904" t="s">
        <v>3206</v>
      </c>
      <c r="AL226" s="919"/>
    </row>
    <row r="227" spans="1:38" s="85" customFormat="1" ht="35.1" customHeight="1" outlineLevel="1">
      <c r="A227" s="1087"/>
      <c r="B227" s="1088"/>
      <c r="C227" s="1098"/>
      <c r="D227" s="1089"/>
      <c r="E227" s="1098"/>
      <c r="F227" s="1091" t="s">
        <v>2854</v>
      </c>
      <c r="G227" s="1092" t="str">
        <f t="shared" si="26"/>
        <v xml:space="preserve">PE Sheet (Vapor Barrier) |  |  | </v>
      </c>
      <c r="H227" s="1093" t="s">
        <v>3207</v>
      </c>
      <c r="I227" s="1081" t="str">
        <f t="shared" si="22"/>
        <v>A01ZZ012-00002</v>
      </c>
      <c r="J227" s="766"/>
      <c r="K227" s="766" t="str">
        <f>IFERROR(VLOOKUP($I227,'WM-AR'!$I$7:$AS$3267,34,FALSE),"")</f>
        <v>M2</v>
      </c>
      <c r="L227" s="766" t="str">
        <f>IFERROR(VLOOKUP($I227,'WM-AR'!$I$7:$AS$3267,4,FALSE),"")</f>
        <v>Earth Work</v>
      </c>
      <c r="M227" s="766" t="str">
        <f>IFERROR(VLOOKUP($I227,'WM-AR'!$I$7:$AS$3267,6,FALSE),"")</f>
        <v>-</v>
      </c>
      <c r="N227" s="766" t="str">
        <f>IFERROR(VLOOKUP($I227,'WM-AR'!$I$7:$AS$3267,8,FALSE),"")</f>
        <v>PE Sheet (Vapor Barrier)</v>
      </c>
      <c r="O227" s="766">
        <f>IFERROR(VLOOKUP($I227,'WM-AR'!$I$7:$AS$3267,10,FALSE),"")</f>
        <v>0</v>
      </c>
      <c r="P227" s="766">
        <f>IFERROR(VLOOKUP($I227,'WM-AR'!$I$7:$AS$3267,12,FALSE),"")</f>
        <v>0</v>
      </c>
      <c r="Q227" s="766">
        <f>IFERROR(VLOOKUP($I227,'WM-AR'!$I$7:$AS$3267,14,FALSE),"")</f>
        <v>0</v>
      </c>
      <c r="R227" s="766">
        <f>IFERROR(VLOOKUP($I227,'WM-AR'!$I$7:$AS$3267,16,FALSE),"")</f>
        <v>0</v>
      </c>
      <c r="S227" s="766">
        <f>IFERROR(VLOOKUP($I227,'WM-AR'!$I$7:$AS$3267,18,FALSE),"")</f>
        <v>0</v>
      </c>
      <c r="T227" s="766" t="str">
        <f>IFERROR(VLOOKUP($I227,'WM-AR'!$I$7:$AS$3267,20,FALSE),"")</f>
        <v/>
      </c>
      <c r="U227" s="766">
        <f>IFERROR(VLOOKUP($I227,'WM-AR'!$I$7:$AS$3267,22,FALSE),"")</f>
        <v>0</v>
      </c>
      <c r="V227" s="766" t="str">
        <f>IFERROR(VLOOKUP($I227,'WM-AR'!$I$7:$AS$3267,24,FALSE),"")</f>
        <v>THK ≤ 0.25mm (or 0.01 inch)</v>
      </c>
      <c r="W227" s="766">
        <f>IFERROR(VLOOKUP($I227,'WM-AR'!$I$7:$AS$3267,25,FALSE),"")</f>
        <v>0</v>
      </c>
      <c r="X227" s="766" t="str">
        <f>IFERROR(VLOOKUP($I227,'WM-AR'!$I$7:$AS$3267,26,FALSE),"")</f>
        <v>THK=(  )mm</v>
      </c>
      <c r="Y227" s="766">
        <f>IFERROR(VLOOKUP($I227,'WM-AR'!$I$7:$AS$3267,27,FALSE),"")</f>
        <v>0</v>
      </c>
      <c r="Z227" s="766">
        <f>IFERROR(VLOOKUP($I227,'WM-AR'!$I$7:$AS$3267,28,FALSE),"")</f>
        <v>0</v>
      </c>
      <c r="AA227" s="766">
        <f>IFERROR(VLOOKUP($I227,'WM-AR'!$I$7:$AS$3267,29,FALSE),"")</f>
        <v>0</v>
      </c>
      <c r="AB227" s="766">
        <f>IFERROR(VLOOKUP($I227,'WM-AR'!$I$7:$AS$3267,30,FALSE),"")</f>
        <v>0</v>
      </c>
      <c r="AC227" s="766">
        <f>IFERROR(VLOOKUP($I227,'WM-AR'!$I$7:$AS$3267,31,FALSE),"")</f>
        <v>0</v>
      </c>
      <c r="AD227" s="766">
        <f>IFERROR(VLOOKUP($I227,'WM-AR'!$I$7:$AS$3267,32,FALSE),"")</f>
        <v>0</v>
      </c>
      <c r="AE227" s="766" t="str">
        <f>IFERROR(VLOOKUP($I227,'WM-AR'!$I$7:$AS$3267,33,FALSE),"")</f>
        <v/>
      </c>
      <c r="AF227" s="1094" t="s">
        <v>3208</v>
      </c>
      <c r="AG227" s="1095" t="s">
        <v>1803</v>
      </c>
      <c r="AH227" s="1096" t="s">
        <v>3205</v>
      </c>
      <c r="AI227" s="1097">
        <v>0</v>
      </c>
      <c r="AJ227" s="1097" t="str">
        <f t="shared" si="27"/>
        <v>M2</v>
      </c>
      <c r="AK227" s="904" t="s">
        <v>3206</v>
      </c>
      <c r="AL227" s="85" t="str">
        <f>IF(AND(ISTEXT($E227),ISTEXT($B227)),"산출기준 &gt;&gt;  "&amp;_xlfn.XLOOKUP($E227,산출기준!$D:$D,산출기준!$E:$E,"매칭실패"),"")</f>
        <v/>
      </c>
    </row>
    <row r="228" spans="1:38" s="85" customFormat="1" ht="35.1" customHeight="1" outlineLevel="1">
      <c r="A228" s="1087"/>
      <c r="B228" s="1088"/>
      <c r="C228" s="1090"/>
      <c r="D228" s="1089"/>
      <c r="E228" s="1090"/>
      <c r="F228" s="1091" t="s">
        <v>3209</v>
      </c>
      <c r="G228" s="1092" t="str">
        <f t="shared" si="26"/>
        <v xml:space="preserve">Base Course |  |  | </v>
      </c>
      <c r="H228" s="1093" t="s">
        <v>3210</v>
      </c>
      <c r="I228" s="1081" t="str">
        <f t="shared" si="22"/>
        <v>A01ZZ005-00001</v>
      </c>
      <c r="J228" s="766"/>
      <c r="K228" s="766" t="str">
        <f>IFERROR(VLOOKUP($I228,'WM-AR'!$I$7:$AS$3267,34,FALSE),"")</f>
        <v>M2</v>
      </c>
      <c r="L228" s="766" t="str">
        <f>IFERROR(VLOOKUP($I228,'WM-AR'!$I$7:$AS$3267,4,FALSE),"")</f>
        <v>Earth Work</v>
      </c>
      <c r="M228" s="766" t="str">
        <f>IFERROR(VLOOKUP($I228,'WM-AR'!$I$7:$AS$3267,6,FALSE),"")</f>
        <v>-</v>
      </c>
      <c r="N228" s="766" t="str">
        <f>IFERROR(VLOOKUP($I228,'WM-AR'!$I$7:$AS$3267,8,FALSE),"")</f>
        <v>Base Course</v>
      </c>
      <c r="O228" s="766">
        <f>IFERROR(VLOOKUP($I228,'WM-AR'!$I$7:$AS$3267,10,FALSE),"")</f>
        <v>0</v>
      </c>
      <c r="P228" s="766">
        <f>IFERROR(VLOOKUP($I228,'WM-AR'!$I$7:$AS$3267,12,FALSE),"")</f>
        <v>0</v>
      </c>
      <c r="Q228" s="766">
        <f>IFERROR(VLOOKUP($I228,'WM-AR'!$I$7:$AS$3267,14,FALSE),"")</f>
        <v>0</v>
      </c>
      <c r="R228" s="766">
        <f>IFERROR(VLOOKUP($I228,'WM-AR'!$I$7:$AS$3267,16,FALSE),"")</f>
        <v>0</v>
      </c>
      <c r="S228" s="766">
        <f>IFERROR(VLOOKUP($I228,'WM-AR'!$I$7:$AS$3267,18,FALSE),"")</f>
        <v>0</v>
      </c>
      <c r="T228" s="766">
        <f>IFERROR(VLOOKUP($I228,'WM-AR'!$I$7:$AS$3267,20,FALSE),"")</f>
        <v>0</v>
      </c>
      <c r="U228" s="766">
        <f>IFERROR(VLOOKUP($I228,'WM-AR'!$I$7:$AS$3267,22,FALSE),"")</f>
        <v>0</v>
      </c>
      <c r="V228" s="766" t="str">
        <f>IFERROR(VLOOKUP($I228,'WM-AR'!$I$7:$AS$3267,24,FALSE),"")</f>
        <v>THK≤150mm</v>
      </c>
      <c r="W228" s="766">
        <f>IFERROR(VLOOKUP($I228,'WM-AR'!$I$7:$AS$3267,25,FALSE),"")</f>
        <v>0</v>
      </c>
      <c r="X228" s="766" t="str">
        <f>IFERROR(VLOOKUP($I228,'WM-AR'!$I$7:$AS$3267,26,FALSE),"")</f>
        <v>THK=(  )mm</v>
      </c>
      <c r="Y228" s="766">
        <f>IFERROR(VLOOKUP($I228,'WM-AR'!$I$7:$AS$3267,27,FALSE),"")</f>
        <v>0</v>
      </c>
      <c r="Z228" s="766">
        <f>IFERROR(VLOOKUP($I228,'WM-AR'!$I$7:$AS$3267,28,FALSE),"")</f>
        <v>0</v>
      </c>
      <c r="AA228" s="766" t="str">
        <f>IFERROR(VLOOKUP($I228,'WM-AR'!$I$7:$AS$3267,29,FALSE),"")</f>
        <v>CBR=(  )%</v>
      </c>
      <c r="AB228" s="766">
        <f>IFERROR(VLOOKUP($I228,'WM-AR'!$I$7:$AS$3267,30,FALSE),"")</f>
        <v>0</v>
      </c>
      <c r="AC228" s="766">
        <f>IFERROR(VLOOKUP($I228,'WM-AR'!$I$7:$AS$3267,31,FALSE),"")</f>
        <v>0</v>
      </c>
      <c r="AD228" s="766">
        <f>IFERROR(VLOOKUP($I228,'WM-AR'!$I$7:$AS$3267,32,FALSE),"")</f>
        <v>0</v>
      </c>
      <c r="AE228" s="766" t="str">
        <f>IFERROR(VLOOKUP($I228,'WM-AR'!$I$7:$AS$3267,33,FALSE),"")</f>
        <v/>
      </c>
      <c r="AF228" s="1094" t="s">
        <v>3211</v>
      </c>
      <c r="AG228" s="1095" t="s">
        <v>1803</v>
      </c>
      <c r="AH228" s="1096" t="s">
        <v>3205</v>
      </c>
      <c r="AI228" s="1097">
        <v>0</v>
      </c>
      <c r="AJ228" s="1097" t="str">
        <f t="shared" si="27"/>
        <v>M2</v>
      </c>
      <c r="AK228" s="904" t="s">
        <v>3206</v>
      </c>
      <c r="AL228" s="85" t="str">
        <f>IF(AND(ISTEXT($E228),ISTEXT($B228)),"산출기준 &gt;&gt;  "&amp;_xlfn.XLOOKUP($E228,산출기준!$D:$D,산출기준!$E:$E,"매칭실패"),"")</f>
        <v/>
      </c>
    </row>
    <row r="229" spans="1:38" s="85" customFormat="1" ht="35.1" customHeight="1" outlineLevel="1">
      <c r="A229" s="1087"/>
      <c r="B229" s="1088"/>
      <c r="C229" s="1090"/>
      <c r="D229" s="1089"/>
      <c r="E229" s="1090"/>
      <c r="F229" s="1091" t="s">
        <v>3212</v>
      </c>
      <c r="G229" s="1092" t="str">
        <f t="shared" si="26"/>
        <v xml:space="preserve">Subbase Course |  |  | </v>
      </c>
      <c r="H229" s="1093" t="s">
        <v>3213</v>
      </c>
      <c r="I229" s="1081" t="str">
        <f t="shared" si="22"/>
        <v>A01ZZ006-00001</v>
      </c>
      <c r="J229" s="766"/>
      <c r="K229" s="766" t="str">
        <f>IFERROR(VLOOKUP($I229,'WM-AR'!$I$7:$AS$3267,34,FALSE),"")</f>
        <v>M2</v>
      </c>
      <c r="L229" s="766" t="str">
        <f>IFERROR(VLOOKUP($I229,'WM-AR'!$I$7:$AS$3267,4,FALSE),"")</f>
        <v>Earth Work</v>
      </c>
      <c r="M229" s="766" t="str">
        <f>IFERROR(VLOOKUP($I229,'WM-AR'!$I$7:$AS$3267,6,FALSE),"")</f>
        <v>-</v>
      </c>
      <c r="N229" s="766" t="str">
        <f>IFERROR(VLOOKUP($I229,'WM-AR'!$I$7:$AS$3267,8,FALSE),"")</f>
        <v>Subbase Course</v>
      </c>
      <c r="O229" s="766">
        <f>IFERROR(VLOOKUP($I229,'WM-AR'!$I$7:$AS$3267,10,FALSE),"")</f>
        <v>0</v>
      </c>
      <c r="P229" s="766">
        <f>IFERROR(VLOOKUP($I229,'WM-AR'!$I$7:$AS$3267,12,FALSE),"")</f>
        <v>0</v>
      </c>
      <c r="Q229" s="766">
        <f>IFERROR(VLOOKUP($I229,'WM-AR'!$I$7:$AS$3267,14,FALSE),"")</f>
        <v>0</v>
      </c>
      <c r="R229" s="766">
        <f>IFERROR(VLOOKUP($I229,'WM-AR'!$I$7:$AS$3267,16,FALSE),"")</f>
        <v>0</v>
      </c>
      <c r="S229" s="766">
        <f>IFERROR(VLOOKUP($I229,'WM-AR'!$I$7:$AS$3267,18,FALSE),"")</f>
        <v>0</v>
      </c>
      <c r="T229" s="766" t="str">
        <f>IFERROR(VLOOKUP($I229,'WM-AR'!$I$7:$AS$3267,20,FALSE),"")</f>
        <v>Including Compaction of Sub-Grade</v>
      </c>
      <c r="U229" s="766">
        <f>IFERROR(VLOOKUP($I229,'WM-AR'!$I$7:$AS$3267,22,FALSE),"")</f>
        <v>0</v>
      </c>
      <c r="V229" s="766" t="str">
        <f>IFERROR(VLOOKUP($I229,'WM-AR'!$I$7:$AS$3267,24,FALSE),"")</f>
        <v>THK≤150mm</v>
      </c>
      <c r="W229" s="766">
        <f>IFERROR(VLOOKUP($I229,'WM-AR'!$I$7:$AS$3267,25,FALSE),"")</f>
        <v>0</v>
      </c>
      <c r="X229" s="766" t="str">
        <f>IFERROR(VLOOKUP($I229,'WM-AR'!$I$7:$AS$3267,26,FALSE),"")</f>
        <v>THK=(  )mm</v>
      </c>
      <c r="Y229" s="766">
        <f>IFERROR(VLOOKUP($I229,'WM-AR'!$I$7:$AS$3267,27,FALSE),"")</f>
        <v>0</v>
      </c>
      <c r="Z229" s="766">
        <f>IFERROR(VLOOKUP($I229,'WM-AR'!$I$7:$AS$3267,28,FALSE),"")</f>
        <v>0</v>
      </c>
      <c r="AA229" s="766" t="str">
        <f>IFERROR(VLOOKUP($I229,'WM-AR'!$I$7:$AS$3267,29,FALSE),"")</f>
        <v>CBR=(  )% for Subgrade, (  )% for Subbase</v>
      </c>
      <c r="AB229" s="766" t="str">
        <f>IFERROR(VLOOKUP($I229,'WM-AR'!$I$7:$AS$3267,30,FALSE),"")</f>
        <v>Compaction=(  )% for Subgrade, (  )% for Subbase</v>
      </c>
      <c r="AC229" s="766">
        <f>IFERROR(VLOOKUP($I229,'WM-AR'!$I$7:$AS$3267,31,FALSE),"")</f>
        <v>0</v>
      </c>
      <c r="AD229" s="766">
        <f>IFERROR(VLOOKUP($I229,'WM-AR'!$I$7:$AS$3267,32,FALSE),"")</f>
        <v>0</v>
      </c>
      <c r="AE229" s="766" t="str">
        <f>IFERROR(VLOOKUP($I229,'WM-AR'!$I$7:$AS$3267,33,FALSE),"")</f>
        <v/>
      </c>
      <c r="AF229" s="1094" t="s">
        <v>3214</v>
      </c>
      <c r="AG229" s="1095" t="s">
        <v>1803</v>
      </c>
      <c r="AH229" s="1096" t="s">
        <v>3205</v>
      </c>
      <c r="AI229" s="1097"/>
      <c r="AJ229" s="1097" t="str">
        <f t="shared" si="27"/>
        <v>M2</v>
      </c>
      <c r="AK229" s="904" t="s">
        <v>3206</v>
      </c>
      <c r="AL229" s="85" t="str">
        <f>IF(AND(ISTEXT($E229),ISTEXT($B229)),"산출기준 &gt;&gt;  "&amp;_xlfn.XLOOKUP($E229,산출기준!$D:$D,산출기준!$E:$E,"매칭실패"),"")</f>
        <v/>
      </c>
    </row>
    <row r="230" spans="1:38">
      <c r="B230" s="1127"/>
      <c r="C230" s="1165"/>
      <c r="D230" s="1128"/>
      <c r="E230" s="1129"/>
      <c r="F230" s="1102"/>
      <c r="G230" s="1131" t="s">
        <v>3323</v>
      </c>
      <c r="H230" s="1131"/>
      <c r="I230" s="1130" t="str">
        <f t="shared" si="22"/>
        <v/>
      </c>
      <c r="J230" s="1132"/>
      <c r="K230" s="1132" t="str">
        <f>IFERROR(VLOOKUP($I230,'WM-AR'!$I$7:$AS$3267,34,FALSE),"")</f>
        <v/>
      </c>
      <c r="L230" s="1132" t="str">
        <f>IFERROR(VLOOKUP($I230,'WM-AR'!$I$7:$AS$3267,4,FALSE),"")</f>
        <v/>
      </c>
      <c r="M230" s="1132" t="str">
        <f>IFERROR(VLOOKUP($I230,'WM-AR'!$I$7:$AS$3267,6,FALSE),"")</f>
        <v/>
      </c>
      <c r="N230" s="1132" t="str">
        <f>IFERROR(VLOOKUP($I230,'WM-AR'!$I$7:$AS$3267,8,FALSE),"")</f>
        <v/>
      </c>
      <c r="O230" s="1132" t="str">
        <f>IFERROR(VLOOKUP($I230,'WM-AR'!$I$7:$AS$3267,10,FALSE),"")</f>
        <v/>
      </c>
      <c r="P230" s="1132" t="str">
        <f>IFERROR(VLOOKUP($I230,'WM-AR'!$I$7:$AS$3267,12,FALSE),"")</f>
        <v/>
      </c>
      <c r="Q230" s="1132" t="str">
        <f>IFERROR(VLOOKUP($I230,'WM-AR'!$I$7:$AS$3267,14,FALSE),"")</f>
        <v/>
      </c>
      <c r="R230" s="1132" t="str">
        <f>IFERROR(VLOOKUP($I230,'WM-AR'!$I$7:$AS$3267,16,FALSE),"")</f>
        <v/>
      </c>
      <c r="S230" s="1132" t="str">
        <f>IFERROR(VLOOKUP($I230,'WM-AR'!$I$7:$AS$3267,18,FALSE),"")</f>
        <v/>
      </c>
      <c r="T230" s="1132" t="str">
        <f>IFERROR(VLOOKUP($I230,'WM-AR'!$I$7:$AS$3267,20,FALSE),"")</f>
        <v/>
      </c>
      <c r="U230" s="1132" t="str">
        <f>IFERROR(VLOOKUP($I230,'WM-AR'!$I$7:$AS$3267,22,FALSE),"")</f>
        <v/>
      </c>
      <c r="V230" s="1132" t="str">
        <f>IFERROR(VLOOKUP($I230,'WM-AR'!$I$7:$AS$3267,24,FALSE),"")</f>
        <v/>
      </c>
      <c r="W230" s="1132" t="str">
        <f>IFERROR(VLOOKUP($I230,'WM-AR'!$I$7:$AS$3267,25,FALSE),"")</f>
        <v/>
      </c>
      <c r="X230" s="1132" t="str">
        <f>IFERROR(VLOOKUP($I230,'WM-AR'!$I$7:$AS$3267,26,FALSE),"")</f>
        <v/>
      </c>
      <c r="Y230" s="1132" t="str">
        <f>IFERROR(VLOOKUP($I230,'WM-AR'!$I$7:$AS$3267,27,FALSE),"")</f>
        <v/>
      </c>
      <c r="Z230" s="1132" t="str">
        <f>IFERROR(VLOOKUP($I230,'WM-AR'!$I$7:$AS$3267,28,FALSE),"")</f>
        <v/>
      </c>
      <c r="AA230" s="1132" t="str">
        <f>IFERROR(VLOOKUP($I230,'WM-AR'!$I$7:$AS$3267,29,FALSE),"")</f>
        <v/>
      </c>
      <c r="AB230" s="1132" t="str">
        <f>IFERROR(VLOOKUP($I230,'WM-AR'!$I$7:$AS$3267,30,FALSE),"")</f>
        <v/>
      </c>
      <c r="AC230" s="1132" t="str">
        <f>IFERROR(VLOOKUP($I230,'WM-AR'!$I$7:$AS$3267,31,FALSE),"")</f>
        <v/>
      </c>
      <c r="AD230" s="1132" t="str">
        <f>IFERROR(VLOOKUP($I230,'WM-AR'!$I$7:$AS$3267,32,FALSE),"")</f>
        <v/>
      </c>
      <c r="AE230" s="1132" t="str">
        <f>IFERROR(VLOOKUP($I230,'WM-AR'!$I$7:$AS$3267,33,FALSE),"")</f>
        <v/>
      </c>
      <c r="AF230" s="1133"/>
      <c r="AG230" s="1134"/>
      <c r="AH230" s="1134"/>
      <c r="AI230" s="1135"/>
      <c r="AJ230" s="1135" t="str">
        <f t="shared" si="27"/>
        <v/>
      </c>
      <c r="AK230" s="1136"/>
      <c r="AL230" s="88" t="str">
        <f>IF(AND(ISTEXT($E230),ISTEXT($B230)),"산출기준 &gt;&gt;  "&amp;_xlfn.XLOOKUP($E230,산출기준!$D:$D,산출기준!$E:$E,"매칭실패"),"")</f>
        <v/>
      </c>
    </row>
    <row r="231" spans="1:38">
      <c r="B231" s="1111"/>
      <c r="C231" s="1166"/>
      <c r="D231" s="787"/>
      <c r="E231" s="706"/>
      <c r="F231" s="712"/>
      <c r="G231" s="843" t="s">
        <v>3324</v>
      </c>
      <c r="H231" s="843"/>
      <c r="I231" s="712" t="str">
        <f t="shared" si="22"/>
        <v/>
      </c>
      <c r="J231" s="714"/>
      <c r="K231" s="714" t="str">
        <f>IFERROR(VLOOKUP($I231,'WM-AR'!$I$7:$AS$3267,34,FALSE),"")</f>
        <v/>
      </c>
      <c r="L231" s="714" t="str">
        <f>IFERROR(VLOOKUP($I231,'WM-AR'!$I$7:$AS$3267,4,FALSE),"")</f>
        <v/>
      </c>
      <c r="M231" s="714" t="str">
        <f>IFERROR(VLOOKUP($I231,'WM-AR'!$I$7:$AS$3267,6,FALSE),"")</f>
        <v/>
      </c>
      <c r="N231" s="714" t="str">
        <f>IFERROR(VLOOKUP($I231,'WM-AR'!$I$7:$AS$3267,8,FALSE),"")</f>
        <v/>
      </c>
      <c r="O231" s="714" t="str">
        <f>IFERROR(VLOOKUP($I231,'WM-AR'!$I$7:$AS$3267,10,FALSE),"")</f>
        <v/>
      </c>
      <c r="P231" s="714" t="str">
        <f>IFERROR(VLOOKUP($I231,'WM-AR'!$I$7:$AS$3267,12,FALSE),"")</f>
        <v/>
      </c>
      <c r="Q231" s="714" t="str">
        <f>IFERROR(VLOOKUP($I231,'WM-AR'!$I$7:$AS$3267,14,FALSE),"")</f>
        <v/>
      </c>
      <c r="R231" s="714" t="str">
        <f>IFERROR(VLOOKUP($I231,'WM-AR'!$I$7:$AS$3267,16,FALSE),"")</f>
        <v/>
      </c>
      <c r="S231" s="714" t="str">
        <f>IFERROR(VLOOKUP($I231,'WM-AR'!$I$7:$AS$3267,18,FALSE),"")</f>
        <v/>
      </c>
      <c r="T231" s="714" t="str">
        <f>IFERROR(VLOOKUP($I231,'WM-AR'!$I$7:$AS$3267,20,FALSE),"")</f>
        <v/>
      </c>
      <c r="U231" s="714" t="str">
        <f>IFERROR(VLOOKUP($I231,'WM-AR'!$I$7:$AS$3267,22,FALSE),"")</f>
        <v/>
      </c>
      <c r="V231" s="714" t="str">
        <f>IFERROR(VLOOKUP($I231,'WM-AR'!$I$7:$AS$3267,24,FALSE),"")</f>
        <v/>
      </c>
      <c r="W231" s="714" t="str">
        <f>IFERROR(VLOOKUP($I231,'WM-AR'!$I$7:$AS$3267,25,FALSE),"")</f>
        <v/>
      </c>
      <c r="X231" s="714" t="str">
        <f>IFERROR(VLOOKUP($I231,'WM-AR'!$I$7:$AS$3267,26,FALSE),"")</f>
        <v/>
      </c>
      <c r="Y231" s="714" t="str">
        <f>IFERROR(VLOOKUP($I231,'WM-AR'!$I$7:$AS$3267,27,FALSE),"")</f>
        <v/>
      </c>
      <c r="Z231" s="714" t="str">
        <f>IFERROR(VLOOKUP($I231,'WM-AR'!$I$7:$AS$3267,28,FALSE),"")</f>
        <v/>
      </c>
      <c r="AA231" s="714" t="str">
        <f>IFERROR(VLOOKUP($I231,'WM-AR'!$I$7:$AS$3267,29,FALSE),"")</f>
        <v/>
      </c>
      <c r="AB231" s="714" t="str">
        <f>IFERROR(VLOOKUP($I231,'WM-AR'!$I$7:$AS$3267,30,FALSE),"")</f>
        <v/>
      </c>
      <c r="AC231" s="714" t="str">
        <f>IFERROR(VLOOKUP($I231,'WM-AR'!$I$7:$AS$3267,31,FALSE),"")</f>
        <v/>
      </c>
      <c r="AD231" s="714" t="str">
        <f>IFERROR(VLOOKUP($I231,'WM-AR'!$I$7:$AS$3267,32,FALSE),"")</f>
        <v/>
      </c>
      <c r="AE231" s="714" t="str">
        <f>IFERROR(VLOOKUP($I231,'WM-AR'!$I$7:$AS$3267,33,FALSE),"")</f>
        <v/>
      </c>
      <c r="AF231" s="839"/>
      <c r="AG231" s="852"/>
      <c r="AH231" s="852"/>
      <c r="AI231" s="854"/>
      <c r="AJ231" s="854" t="str">
        <f t="shared" si="27"/>
        <v/>
      </c>
      <c r="AK231" s="1114"/>
      <c r="AL231" s="88" t="str">
        <f>IF(AND(ISTEXT($E231),ISTEXT($B231)),"산출기준 &gt;&gt;  "&amp;_xlfn.XLOOKUP($E231,산출기준!$D:$D,산출기준!$E:$E,"매칭실패"),"")</f>
        <v/>
      </c>
    </row>
    <row r="232" spans="1:38">
      <c r="B232" s="1116"/>
      <c r="C232" s="1167"/>
      <c r="D232" s="1117" t="s">
        <v>2715</v>
      </c>
      <c r="E232" s="1118"/>
      <c r="F232" s="1119"/>
      <c r="G232" s="1120" t="s">
        <v>3325</v>
      </c>
      <c r="H232" s="1120"/>
      <c r="I232" s="1119" t="str">
        <f t="shared" si="22"/>
        <v/>
      </c>
      <c r="J232" s="1121"/>
      <c r="K232" s="1121" t="str">
        <f>IFERROR(VLOOKUP($I232,'WM-AR'!$I$7:$AS$3267,34,FALSE),"")</f>
        <v/>
      </c>
      <c r="L232" s="1121" t="str">
        <f>IFERROR(VLOOKUP($I232,'WM-AR'!$I$7:$AS$3267,4,FALSE),"")</f>
        <v/>
      </c>
      <c r="M232" s="1121" t="str">
        <f>IFERROR(VLOOKUP($I232,'WM-AR'!$I$7:$AS$3267,6,FALSE),"")</f>
        <v/>
      </c>
      <c r="N232" s="1121" t="str">
        <f>IFERROR(VLOOKUP($I232,'WM-AR'!$I$7:$AS$3267,8,FALSE),"")</f>
        <v/>
      </c>
      <c r="O232" s="1121" t="str">
        <f>IFERROR(VLOOKUP($I232,'WM-AR'!$I$7:$AS$3267,10,FALSE),"")</f>
        <v/>
      </c>
      <c r="P232" s="1121" t="str">
        <f>IFERROR(VLOOKUP($I232,'WM-AR'!$I$7:$AS$3267,12,FALSE),"")</f>
        <v/>
      </c>
      <c r="Q232" s="1121" t="str">
        <f>IFERROR(VLOOKUP($I232,'WM-AR'!$I$7:$AS$3267,14,FALSE),"")</f>
        <v/>
      </c>
      <c r="R232" s="1121" t="str">
        <f>IFERROR(VLOOKUP($I232,'WM-AR'!$I$7:$AS$3267,16,FALSE),"")</f>
        <v/>
      </c>
      <c r="S232" s="1121" t="str">
        <f>IFERROR(VLOOKUP($I232,'WM-AR'!$I$7:$AS$3267,18,FALSE),"")</f>
        <v/>
      </c>
      <c r="T232" s="1121" t="str">
        <f>IFERROR(VLOOKUP($I232,'WM-AR'!$I$7:$AS$3267,20,FALSE),"")</f>
        <v/>
      </c>
      <c r="U232" s="1121" t="str">
        <f>IFERROR(VLOOKUP($I232,'WM-AR'!$I$7:$AS$3267,22,FALSE),"")</f>
        <v/>
      </c>
      <c r="V232" s="1121" t="str">
        <f>IFERROR(VLOOKUP($I232,'WM-AR'!$I$7:$AS$3267,24,FALSE),"")</f>
        <v/>
      </c>
      <c r="W232" s="1121" t="str">
        <f>IFERROR(VLOOKUP($I232,'WM-AR'!$I$7:$AS$3267,25,FALSE),"")</f>
        <v/>
      </c>
      <c r="X232" s="1121" t="str">
        <f>IFERROR(VLOOKUP($I232,'WM-AR'!$I$7:$AS$3267,26,FALSE),"")</f>
        <v/>
      </c>
      <c r="Y232" s="1121" t="str">
        <f>IFERROR(VLOOKUP($I232,'WM-AR'!$I$7:$AS$3267,27,FALSE),"")</f>
        <v/>
      </c>
      <c r="Z232" s="1121" t="str">
        <f>IFERROR(VLOOKUP($I232,'WM-AR'!$I$7:$AS$3267,28,FALSE),"")</f>
        <v/>
      </c>
      <c r="AA232" s="1121" t="str">
        <f>IFERROR(VLOOKUP($I232,'WM-AR'!$I$7:$AS$3267,29,FALSE),"")</f>
        <v/>
      </c>
      <c r="AB232" s="1121" t="str">
        <f>IFERROR(VLOOKUP($I232,'WM-AR'!$I$7:$AS$3267,30,FALSE),"")</f>
        <v/>
      </c>
      <c r="AC232" s="1121" t="str">
        <f>IFERROR(VLOOKUP($I232,'WM-AR'!$I$7:$AS$3267,31,FALSE),"")</f>
        <v/>
      </c>
      <c r="AD232" s="1121" t="str">
        <f>IFERROR(VLOOKUP($I232,'WM-AR'!$I$7:$AS$3267,32,FALSE),"")</f>
        <v/>
      </c>
      <c r="AE232" s="1121" t="str">
        <f>IFERROR(VLOOKUP($I232,'WM-AR'!$I$7:$AS$3267,33,FALSE),"")</f>
        <v/>
      </c>
      <c r="AF232" s="1122"/>
      <c r="AG232" s="1123"/>
      <c r="AH232" s="1123"/>
      <c r="AI232" s="1124"/>
      <c r="AJ232" s="1124" t="str">
        <f t="shared" si="27"/>
        <v/>
      </c>
      <c r="AK232" s="1125"/>
      <c r="AL232" s="88" t="str">
        <f>IF(AND(ISTEXT($E232),ISTEXT($B232)),"산출기준 &gt;&gt;  "&amp;_xlfn.XLOOKUP($E232,산출기준!$D:$D,산출기준!$E:$E,"매칭실패"),"")</f>
        <v/>
      </c>
    </row>
    <row r="233" spans="1:38" s="658" customFormat="1" ht="20.100000000000001" customHeight="1">
      <c r="B233" s="1146"/>
      <c r="C233" s="1147"/>
      <c r="D233" s="1148"/>
      <c r="E233" s="1147"/>
      <c r="F233" s="1147"/>
      <c r="G233" s="1149"/>
      <c r="H233" s="1149"/>
      <c r="I233" s="1150" t="str">
        <f t="shared" si="22"/>
        <v/>
      </c>
      <c r="J233" s="1150"/>
      <c r="K233" s="1150"/>
      <c r="L233" s="1150"/>
      <c r="M233" s="1150"/>
      <c r="N233" s="1150"/>
      <c r="O233" s="1150"/>
      <c r="P233" s="1150"/>
      <c r="Q233" s="1150"/>
      <c r="R233" s="1150"/>
      <c r="S233" s="1150"/>
      <c r="T233" s="1150"/>
      <c r="U233" s="1150"/>
      <c r="V233" s="1150"/>
      <c r="W233" s="1150"/>
      <c r="X233" s="1150"/>
      <c r="Y233" s="1150"/>
      <c r="Z233" s="1150"/>
      <c r="AA233" s="1150"/>
      <c r="AB233" s="1150"/>
      <c r="AC233" s="1150"/>
      <c r="AD233" s="1150"/>
      <c r="AE233" s="1150"/>
      <c r="AF233" s="1151"/>
      <c r="AG233" s="1151"/>
      <c r="AH233" s="1151"/>
      <c r="AI233" s="1151"/>
      <c r="AJ233" s="1151"/>
      <c r="AK233" s="1152"/>
      <c r="AL233" s="658" t="str">
        <f>IF(AND(ISTEXT($E233),ISTEXT($B233)),"산출기준 &gt;&gt;  "&amp;_xlfn.XLOOKUP($E233,산출기준!$D:$D,산출기준!$E:$E,"매칭실패"),"")</f>
        <v/>
      </c>
    </row>
    <row r="234" spans="1:38" ht="34.9" customHeight="1">
      <c r="B234" s="808" t="str" cm="1">
        <f t="array" aca="1" ref="B234" ca="1">_xlfn.IFNA(INDIRECT("Family_표준_구성도!B"&amp;MATCH(F234,INDIRECT("Family_표준_구성도!"&amp;"C:C"),0)),"")</f>
        <v>4.1.1.7.2</v>
      </c>
      <c r="C234" s="668" t="s">
        <v>2016</v>
      </c>
      <c r="D234" s="1078"/>
      <c r="E234" s="668" t="s">
        <v>3320</v>
      </c>
      <c r="F234" s="811" t="s">
        <v>782</v>
      </c>
      <c r="G234" s="811"/>
      <c r="H234" s="1079"/>
      <c r="I234" s="674" t="str">
        <f t="shared" si="22"/>
        <v/>
      </c>
      <c r="J234" s="674"/>
      <c r="K234" s="674"/>
      <c r="L234" s="674"/>
      <c r="M234" s="674"/>
      <c r="N234" s="675"/>
      <c r="O234" s="676"/>
      <c r="P234" s="677"/>
      <c r="Q234" s="677"/>
      <c r="R234" s="677"/>
      <c r="S234" s="677"/>
      <c r="T234" s="677"/>
      <c r="U234" s="677"/>
      <c r="V234" s="678"/>
      <c r="W234" s="679"/>
      <c r="X234" s="679"/>
      <c r="Y234" s="679"/>
      <c r="Z234" s="679"/>
      <c r="AA234" s="679"/>
      <c r="AB234" s="679"/>
      <c r="AC234" s="679"/>
      <c r="AD234" s="679"/>
      <c r="AE234" s="679"/>
      <c r="AF234" s="902"/>
      <c r="AG234" s="682"/>
      <c r="AH234" s="682"/>
      <c r="AI234" s="682"/>
      <c r="AJ234" s="682"/>
      <c r="AK234" s="676"/>
      <c r="AL234" s="88" t="str">
        <f ca="1">IF(AND(ISTEXT($E234),ISTEXT($B234)),"산출기준 &gt;&gt;  "&amp;_xlfn.XLOOKUP($E234,산출기준!$D:$D,산출기준!$E:$E,"매칭실패"),"")</f>
        <v>산출기준 &gt;&gt;  [ SOG ]</v>
      </c>
    </row>
    <row r="235" spans="1:38" ht="49.9" customHeight="1" outlineLevel="1">
      <c r="B235" s="758"/>
      <c r="C235" s="759"/>
      <c r="D235" s="760"/>
      <c r="E235" s="773"/>
      <c r="F235" s="1080" t="s">
        <v>2671</v>
      </c>
      <c r="G235" s="759" t="str">
        <f t="shared" ref="G235:G242" si="28">IF(IF(N235=0,"",N235)&amp;" | "&amp;IF(O235=0,"",O235)&amp;" | "&amp;IF(Q235=0,"",Q235)&amp;" | "&amp;IF(R235=0,"",R235)=" |  |  | ","",IF(N235=0,"",N235)&amp;" | "&amp;IF(O235=0,"",O235)&amp;" | "&amp;IF(Q235=0,"",Q235)&amp;" | "&amp;IF(R235=0,"",R235))</f>
        <v xml:space="preserve">Structural Concrete |  | 25MPa ≤ F'c (Cylinder Strength) &lt; 30MPa | </v>
      </c>
      <c r="H235" s="816" t="s">
        <v>3048</v>
      </c>
      <c r="I235" s="765" t="str">
        <f t="shared" si="22"/>
        <v>A03AD032-00022</v>
      </c>
      <c r="J235" s="766"/>
      <c r="K235" s="766" t="str">
        <f>IFERROR(VLOOKUP($I235,'WM-AR'!$I$7:$AS$3267,34,FALSE),"")</f>
        <v>M3</v>
      </c>
      <c r="L235" s="766" t="str">
        <f>IFERROR(VLOOKUP($I235,'WM-AR'!$I$7:$AS$3267,4,FALSE),"")</f>
        <v>Concrete Work</v>
      </c>
      <c r="M235" s="766" t="str">
        <f>IFERROR(VLOOKUP($I235,'WM-AR'!$I$7:$AS$3267,6,FALSE),"")</f>
        <v>Substructure Work</v>
      </c>
      <c r="N235" s="766" t="str">
        <f>IFERROR(VLOOKUP($I235,'WM-AR'!$I$7:$AS$3267,8,FALSE),"")</f>
        <v>Structural Concrete</v>
      </c>
      <c r="O235" s="766">
        <f>IFERROR(VLOOKUP($I235,'WM-AR'!$I$7:$AS$3267,10,FALSE),"")</f>
        <v>0</v>
      </c>
      <c r="P235" s="766" t="str">
        <f>IFERROR(VLOOKUP($I235,'WM-AR'!$I$7:$AS$3267,12,FALSE),"")</f>
        <v>Cement Type-1</v>
      </c>
      <c r="Q235" s="766" t="str">
        <f>IFERROR(VLOOKUP($I235,'WM-AR'!$I$7:$AS$3267,14,FALSE),"")</f>
        <v>25MPa ≤ F'c (Cylinder Strength) &lt; 30MPa</v>
      </c>
      <c r="R235" s="766">
        <f>IFERROR(VLOOKUP($I235,'WM-AR'!$I$7:$AS$3267,16,FALSE),"")</f>
        <v>0</v>
      </c>
      <c r="S235" s="766">
        <f>IFERROR(VLOOKUP($I235,'WM-AR'!$I$7:$AS$3267,18,FALSE),"")</f>
        <v>0</v>
      </c>
      <c r="T235" s="766" t="str">
        <f>IFERROR(VLOOKUP($I235,'WM-AR'!$I$7:$AS$3267,20,FALSE),"")</f>
        <v/>
      </c>
      <c r="U235" s="766">
        <f>IFERROR(VLOOKUP($I235,'WM-AR'!$I$7:$AS$3267,22,FALSE),"")</f>
        <v>0</v>
      </c>
      <c r="V235" s="766" t="str">
        <f>IFERROR(VLOOKUP($I235,'WM-AR'!$I$7:$AS$3267,24,FALSE),"")</f>
        <v/>
      </c>
      <c r="W235" s="766">
        <f>IFERROR(VLOOKUP($I235,'WM-AR'!$I$7:$AS$3267,25,FALSE),"")</f>
        <v>0</v>
      </c>
      <c r="X235" s="766" t="str">
        <f>IFERROR(VLOOKUP($I235,'WM-AR'!$I$7:$AS$3267,26,FALSE),"")</f>
        <v/>
      </c>
      <c r="Y235" s="766">
        <f>IFERROR(VLOOKUP($I235,'WM-AR'!$I$7:$AS$3267,27,FALSE),"")</f>
        <v>0</v>
      </c>
      <c r="Z235" s="766">
        <f>IFERROR(VLOOKUP($I235,'WM-AR'!$I$7:$AS$3267,28,FALSE),"")</f>
        <v>0</v>
      </c>
      <c r="AA235" s="766">
        <f>IFERROR(VLOOKUP($I235,'WM-AR'!$I$7:$AS$3267,29,FALSE),"")</f>
        <v>0</v>
      </c>
      <c r="AB235" s="766">
        <f>IFERROR(VLOOKUP($I235,'WM-AR'!$I$7:$AS$3267,30,FALSE),"")</f>
        <v>0</v>
      </c>
      <c r="AC235" s="766">
        <f>IFERROR(VLOOKUP($I235,'WM-AR'!$I$7:$AS$3267,31,FALSE),"")</f>
        <v>0</v>
      </c>
      <c r="AD235" s="766">
        <f>IFERROR(VLOOKUP($I235,'WM-AR'!$I$7:$AS$3267,32,FALSE),"")</f>
        <v>0</v>
      </c>
      <c r="AE235" s="766" t="str">
        <f>IFERROR(VLOOKUP($I235,'WM-AR'!$I$7:$AS$3267,33,FALSE),"")</f>
        <v/>
      </c>
      <c r="AF235" s="817" t="s">
        <v>2688</v>
      </c>
      <c r="AG235" s="1138" t="s">
        <v>3321</v>
      </c>
      <c r="AH235" s="768" t="s">
        <v>1985</v>
      </c>
      <c r="AI235" s="769"/>
      <c r="AJ235" s="769" t="str">
        <f t="shared" ref="AJ235:AJ245" si="29">K235</f>
        <v>M3</v>
      </c>
      <c r="AK235" s="905"/>
      <c r="AL235" s="919"/>
    </row>
    <row r="236" spans="1:38" ht="49.9" customHeight="1" outlineLevel="1">
      <c r="B236" s="772"/>
      <c r="C236" s="1084"/>
      <c r="D236" s="760"/>
      <c r="E236" s="773"/>
      <c r="F236" s="1083" t="s">
        <v>2674</v>
      </c>
      <c r="G236" s="759" t="str">
        <f t="shared" si="28"/>
        <v xml:space="preserve">Rebar Work | Deformed Bar (Non-Coat.) | 400MPa&lt;Fy≤470MPa | </v>
      </c>
      <c r="H236" s="816" t="s">
        <v>3032</v>
      </c>
      <c r="I236" s="765" t="str">
        <f t="shared" si="22"/>
        <v>A03AD037-00002</v>
      </c>
      <c r="J236" s="766"/>
      <c r="K236" s="766" t="str">
        <f>IFERROR(VLOOKUP($I236,'WM-AR'!$I$7:$AS$3267,34,FALSE),"")</f>
        <v>TON</v>
      </c>
      <c r="L236" s="766" t="str">
        <f>IFERROR(VLOOKUP($I236,'WM-AR'!$I$7:$AS$3267,4,FALSE),"")</f>
        <v>Concrete Work</v>
      </c>
      <c r="M236" s="766" t="str">
        <f>IFERROR(VLOOKUP($I236,'WM-AR'!$I$7:$AS$3267,6,FALSE),"")</f>
        <v>Substructure Work</v>
      </c>
      <c r="N236" s="766" t="str">
        <f>IFERROR(VLOOKUP($I236,'WM-AR'!$I$7:$AS$3267,8,FALSE),"")</f>
        <v>Rebar Work</v>
      </c>
      <c r="O236" s="766" t="str">
        <f>IFERROR(VLOOKUP($I236,'WM-AR'!$I$7:$AS$3267,10,FALSE),"")</f>
        <v>Deformed Bar (Non-Coat.)</v>
      </c>
      <c r="P236" s="766">
        <f>IFERROR(VLOOKUP($I236,'WM-AR'!$I$7:$AS$3267,12,FALSE),"")</f>
        <v>0</v>
      </c>
      <c r="Q236" s="766" t="str">
        <f>IFERROR(VLOOKUP($I236,'WM-AR'!$I$7:$AS$3267,14,FALSE),"")</f>
        <v>400MPa&lt;Fy≤470MPa</v>
      </c>
      <c r="R236" s="766">
        <f>IFERROR(VLOOKUP($I236,'WM-AR'!$I$7:$AS$3267,16,FALSE),"")</f>
        <v>0</v>
      </c>
      <c r="S236" s="766">
        <f>IFERROR(VLOOKUP($I236,'WM-AR'!$I$7:$AS$3267,18,FALSE),"")</f>
        <v>0</v>
      </c>
      <c r="T236" s="766" t="str">
        <f>IFERROR(VLOOKUP($I236,'WM-AR'!$I$7:$AS$3267,20,FALSE),"")</f>
        <v/>
      </c>
      <c r="U236" s="766">
        <f>IFERROR(VLOOKUP($I236,'WM-AR'!$I$7:$AS$3267,22,FALSE),"")</f>
        <v>0</v>
      </c>
      <c r="V236" s="766" t="str">
        <f>IFERROR(VLOOKUP($I236,'WM-AR'!$I$7:$AS$3267,24,FALSE),"")</f>
        <v/>
      </c>
      <c r="W236" s="766">
        <f>IFERROR(VLOOKUP($I236,'WM-AR'!$I$7:$AS$3267,25,FALSE),"")</f>
        <v>0</v>
      </c>
      <c r="X236" s="766" t="str">
        <f>IFERROR(VLOOKUP($I236,'WM-AR'!$I$7:$AS$3267,26,FALSE),"")</f>
        <v/>
      </c>
      <c r="Y236" s="766">
        <f>IFERROR(VLOOKUP($I236,'WM-AR'!$I$7:$AS$3267,27,FALSE),"")</f>
        <v>0</v>
      </c>
      <c r="Z236" s="766">
        <f>IFERROR(VLOOKUP($I236,'WM-AR'!$I$7:$AS$3267,28,FALSE),"")</f>
        <v>0</v>
      </c>
      <c r="AA236" s="766">
        <f>IFERROR(VLOOKUP($I236,'WM-AR'!$I$7:$AS$3267,29,FALSE),"")</f>
        <v>0</v>
      </c>
      <c r="AB236" s="766">
        <f>IFERROR(VLOOKUP($I236,'WM-AR'!$I$7:$AS$3267,30,FALSE),"")</f>
        <v>0</v>
      </c>
      <c r="AC236" s="766">
        <f>IFERROR(VLOOKUP($I236,'WM-AR'!$I$7:$AS$3267,31,FALSE),"")</f>
        <v>0</v>
      </c>
      <c r="AD236" s="766">
        <f>IFERROR(VLOOKUP($I236,'WM-AR'!$I$7:$AS$3267,32,FALSE),"")</f>
        <v>0</v>
      </c>
      <c r="AE236" s="766" t="str">
        <f>IFERROR(VLOOKUP($I236,'WM-AR'!$I$7:$AS$3267,33,FALSE),"")</f>
        <v/>
      </c>
      <c r="AF236" s="817" t="s">
        <v>2690</v>
      </c>
      <c r="AG236" s="1138" t="s">
        <v>3322</v>
      </c>
      <c r="AH236" s="768" t="s">
        <v>2677</v>
      </c>
      <c r="AI236" s="769"/>
      <c r="AJ236" s="769" t="str">
        <f t="shared" si="29"/>
        <v>TON</v>
      </c>
      <c r="AK236" s="905" t="s">
        <v>3033</v>
      </c>
      <c r="AL236" s="88" t="str">
        <f>IF(AND(ISTEXT($E236),ISTEXT($B236)),"산출기준 &gt;&gt;  "&amp;_xlfn.XLOOKUP($E236,산출기준!$D:$D,산출기준!$E:$E,"매칭실패"),"")</f>
        <v/>
      </c>
    </row>
    <row r="237" spans="1:38" ht="49.9" customHeight="1" outlineLevel="1">
      <c r="B237" s="772"/>
      <c r="C237" s="1084"/>
      <c r="D237" s="760"/>
      <c r="E237" s="773"/>
      <c r="F237" s="1083" t="s">
        <v>2679</v>
      </c>
      <c r="G237" s="759" t="str">
        <f t="shared" si="28"/>
        <v xml:space="preserve">Form Work (3 times in use) | Flat Form |  | </v>
      </c>
      <c r="H237" s="816" t="s">
        <v>3042</v>
      </c>
      <c r="I237" s="765" t="str">
        <f t="shared" si="22"/>
        <v>A03AD035-00001</v>
      </c>
      <c r="J237" s="766"/>
      <c r="K237" s="766" t="str">
        <f>IFERROR(VLOOKUP($I237,'WM-AR'!$I$7:$AS$3267,34,FALSE),"")</f>
        <v>M2</v>
      </c>
      <c r="L237" s="766" t="str">
        <f>IFERROR(VLOOKUP($I237,'WM-AR'!$I$7:$AS$3267,4,FALSE),"")</f>
        <v>Concrete Work</v>
      </c>
      <c r="M237" s="766" t="str">
        <f>IFERROR(VLOOKUP($I237,'WM-AR'!$I$7:$AS$3267,6,FALSE),"")</f>
        <v>Substructure Work</v>
      </c>
      <c r="N237" s="766" t="str">
        <f>IFERROR(VLOOKUP($I237,'WM-AR'!$I$7:$AS$3267,8,FALSE),"")</f>
        <v>Form Work (3 times in use)</v>
      </c>
      <c r="O237" s="766" t="str">
        <f>IFERROR(VLOOKUP($I237,'WM-AR'!$I$7:$AS$3267,10,FALSE),"")</f>
        <v>Flat Form</v>
      </c>
      <c r="P237" s="766">
        <f>IFERROR(VLOOKUP($I237,'WM-AR'!$I$7:$AS$3267,12,FALSE),"")</f>
        <v>0</v>
      </c>
      <c r="Q237" s="766">
        <f>IFERROR(VLOOKUP($I237,'WM-AR'!$I$7:$AS$3267,14,FALSE),"")</f>
        <v>0</v>
      </c>
      <c r="R237" s="766">
        <f>IFERROR(VLOOKUP($I237,'WM-AR'!$I$7:$AS$3267,16,FALSE),"")</f>
        <v>0</v>
      </c>
      <c r="S237" s="766">
        <f>IFERROR(VLOOKUP($I237,'WM-AR'!$I$7:$AS$3267,18,FALSE),"")</f>
        <v>0</v>
      </c>
      <c r="T237" s="766" t="str">
        <f>IFERROR(VLOOKUP($I237,'WM-AR'!$I$7:$AS$3267,20,FALSE),"")</f>
        <v>Dressed Lumber, Plywood or Steel Form(Wood Planks are not Allowed) incl. Chamfer</v>
      </c>
      <c r="U237" s="766">
        <f>IFERROR(VLOOKUP($I237,'WM-AR'!$I$7:$AS$3267,22,FALSE),"")</f>
        <v>0</v>
      </c>
      <c r="V237" s="766" t="str">
        <f>IFERROR(VLOOKUP($I237,'WM-AR'!$I$7:$AS$3267,24,FALSE),"")</f>
        <v/>
      </c>
      <c r="W237" s="766">
        <f>IFERROR(VLOOKUP($I237,'WM-AR'!$I$7:$AS$3267,25,FALSE),"")</f>
        <v>0</v>
      </c>
      <c r="X237" s="766" t="str">
        <f>IFERROR(VLOOKUP($I237,'WM-AR'!$I$7:$AS$3267,26,FALSE),"")</f>
        <v/>
      </c>
      <c r="Y237" s="766">
        <f>IFERROR(VLOOKUP($I237,'WM-AR'!$I$7:$AS$3267,27,FALSE),"")</f>
        <v>0</v>
      </c>
      <c r="Z237" s="766">
        <f>IFERROR(VLOOKUP($I237,'WM-AR'!$I$7:$AS$3267,28,FALSE),"")</f>
        <v>0</v>
      </c>
      <c r="AA237" s="766">
        <f>IFERROR(VLOOKUP($I237,'WM-AR'!$I$7:$AS$3267,29,FALSE),"")</f>
        <v>0</v>
      </c>
      <c r="AB237" s="766">
        <f>IFERROR(VLOOKUP($I237,'WM-AR'!$I$7:$AS$3267,30,FALSE),"")</f>
        <v>0</v>
      </c>
      <c r="AC237" s="766">
        <f>IFERROR(VLOOKUP($I237,'WM-AR'!$I$7:$AS$3267,31,FALSE),"")</f>
        <v>0</v>
      </c>
      <c r="AD237" s="766">
        <f>IFERROR(VLOOKUP($I237,'WM-AR'!$I$7:$AS$3267,32,FALSE),"")</f>
        <v>0</v>
      </c>
      <c r="AE237" s="766" t="str">
        <f>IFERROR(VLOOKUP($I237,'WM-AR'!$I$7:$AS$3267,33,FALSE),"")</f>
        <v/>
      </c>
      <c r="AF237" s="817"/>
      <c r="AG237" s="1082" t="s">
        <v>3187</v>
      </c>
      <c r="AH237" s="1082" t="s">
        <v>1790</v>
      </c>
      <c r="AI237" s="769"/>
      <c r="AJ237" s="769" t="str">
        <f t="shared" si="29"/>
        <v>M2</v>
      </c>
      <c r="AK237" s="905" t="s">
        <v>3265</v>
      </c>
      <c r="AL237" s="88" t="str">
        <f>IF(AND(ISTEXT($E237),ISTEXT($B237)),"산출기준 &gt;&gt;  "&amp;_xlfn.XLOOKUP($E237,산출기준!$D:$D,산출기준!$E:$E,"매칭실패"),"")</f>
        <v/>
      </c>
    </row>
    <row r="238" spans="1:38" s="85" customFormat="1" ht="35.1" customHeight="1" outlineLevel="1">
      <c r="A238" s="1087"/>
      <c r="B238" s="1088"/>
      <c r="C238" s="1098"/>
      <c r="D238" s="1089"/>
      <c r="E238" s="1081"/>
      <c r="F238" s="1091" t="s">
        <v>3307</v>
      </c>
      <c r="G238" s="1092" t="str">
        <f t="shared" si="28"/>
        <v xml:space="preserve">Bitumen/Bituminous/Asphalt Coating |  |  | </v>
      </c>
      <c r="H238" s="1093" t="s">
        <v>3044</v>
      </c>
      <c r="I238" s="1081" t="str">
        <f t="shared" si="22"/>
        <v>A03AH056-00001</v>
      </c>
      <c r="J238" s="766"/>
      <c r="K238" s="766" t="str">
        <f>IFERROR(VLOOKUP($I238,'WM-AR'!$I$7:$AS$3267,34,FALSE),"")</f>
        <v>M2</v>
      </c>
      <c r="L238" s="766" t="str">
        <f>IFERROR(VLOOKUP($I238,'WM-AR'!$I$7:$AS$3267,4,FALSE),"")</f>
        <v>Concrete Work</v>
      </c>
      <c r="M238" s="766" t="str">
        <f>IFERROR(VLOOKUP($I238,'WM-AR'!$I$7:$AS$3267,6,FALSE),"")</f>
        <v>Concrete Protective Coating (U/G)</v>
      </c>
      <c r="N238" s="766" t="str">
        <f>IFERROR(VLOOKUP($I238,'WM-AR'!$I$7:$AS$3267,8,FALSE),"")</f>
        <v>Bitumen/Bituminous/Asphalt Coating</v>
      </c>
      <c r="O238" s="766">
        <f>IFERROR(VLOOKUP($I238,'WM-AR'!$I$7:$AS$3267,10,FALSE),"")</f>
        <v>0</v>
      </c>
      <c r="P238" s="766">
        <f>IFERROR(VLOOKUP($I238,'WM-AR'!$I$7:$AS$3267,12,FALSE),"")</f>
        <v>0</v>
      </c>
      <c r="Q238" s="766">
        <f>IFERROR(VLOOKUP($I238,'WM-AR'!$I$7:$AS$3267,14,FALSE),"")</f>
        <v>0</v>
      </c>
      <c r="R238" s="766">
        <f>IFERROR(VLOOKUP($I238,'WM-AR'!$I$7:$AS$3267,16,FALSE),"")</f>
        <v>0</v>
      </c>
      <c r="S238" s="766">
        <f>IFERROR(VLOOKUP($I238,'WM-AR'!$I$7:$AS$3267,18,FALSE),"")</f>
        <v>0</v>
      </c>
      <c r="T238" s="766">
        <f>IFERROR(VLOOKUP($I238,'WM-AR'!$I$7:$AS$3267,20,FALSE),"")</f>
        <v>0</v>
      </c>
      <c r="U238" s="766">
        <f>IFERROR(VLOOKUP($I238,'WM-AR'!$I$7:$AS$3267,22,FALSE),"")</f>
        <v>0</v>
      </c>
      <c r="V238" s="766">
        <f>IFERROR(VLOOKUP($I238,'WM-AR'!$I$7:$AS$3267,24,FALSE),"")</f>
        <v>0</v>
      </c>
      <c r="W238" s="766">
        <f>IFERROR(VLOOKUP($I238,'WM-AR'!$I$7:$AS$3267,25,FALSE),"")</f>
        <v>0</v>
      </c>
      <c r="X238" s="766" t="str">
        <f>IFERROR(VLOOKUP($I238,'WM-AR'!$I$7:$AS$3267,26,FALSE),"")</f>
        <v/>
      </c>
      <c r="Y238" s="766">
        <f>IFERROR(VLOOKUP($I238,'WM-AR'!$I$7:$AS$3267,27,FALSE),"")</f>
        <v>0</v>
      </c>
      <c r="Z238" s="766">
        <f>IFERROR(VLOOKUP($I238,'WM-AR'!$I$7:$AS$3267,28,FALSE),"")</f>
        <v>0</v>
      </c>
      <c r="AA238" s="766">
        <f>IFERROR(VLOOKUP($I238,'WM-AR'!$I$7:$AS$3267,29,FALSE),"")</f>
        <v>0</v>
      </c>
      <c r="AB238" s="766">
        <f>IFERROR(VLOOKUP($I238,'WM-AR'!$I$7:$AS$3267,30,FALSE),"")</f>
        <v>0</v>
      </c>
      <c r="AC238" s="766">
        <f>IFERROR(VLOOKUP($I238,'WM-AR'!$I$7:$AS$3267,31,FALSE),"")</f>
        <v>0</v>
      </c>
      <c r="AD238" s="766">
        <f>IFERROR(VLOOKUP($I238,'WM-AR'!$I$7:$AS$3267,32,FALSE),"")</f>
        <v>0</v>
      </c>
      <c r="AE238" s="766" t="str">
        <f>IFERROR(VLOOKUP($I238,'WM-AR'!$I$7:$AS$3267,33,FALSE),"")</f>
        <v/>
      </c>
      <c r="AF238" s="1094" t="s">
        <v>3273</v>
      </c>
      <c r="AG238" s="1154" t="s">
        <v>1699</v>
      </c>
      <c r="AH238" s="1096" t="s">
        <v>3205</v>
      </c>
      <c r="AI238" s="1097"/>
      <c r="AJ238" s="1097" t="str">
        <f t="shared" si="29"/>
        <v>M2</v>
      </c>
      <c r="AK238" s="1140"/>
      <c r="AL238" s="85" t="str">
        <f>IF(AND(ISTEXT($E238),ISTEXT($B238)),"산출기준 &gt;&gt;  "&amp;_xlfn.XLOOKUP($E238,산출기준!$D:$D,산출기준!$E:$E,"매칭실패"),"")</f>
        <v/>
      </c>
    </row>
    <row r="239" spans="1:38" s="85" customFormat="1" ht="35.1" customHeight="1" outlineLevel="1">
      <c r="A239" s="1087"/>
      <c r="B239" s="1088"/>
      <c r="C239" s="1088"/>
      <c r="D239" s="1089"/>
      <c r="E239" s="1090"/>
      <c r="F239" s="1091" t="s">
        <v>3202</v>
      </c>
      <c r="G239" s="1092" t="str">
        <f t="shared" si="28"/>
        <v xml:space="preserve">Lean Concrete (including Form work) |  | 10MPa ≤ F'c (Cylinder Strength) &lt; 15MPa | </v>
      </c>
      <c r="H239" s="1093" t="s">
        <v>3203</v>
      </c>
      <c r="I239" s="1081" t="str">
        <f t="shared" ref="I239:I255" si="30">LEFT(H239,14)</f>
        <v>A03AD034-00013</v>
      </c>
      <c r="J239" s="1081"/>
      <c r="K239" s="1081" t="str">
        <f>IFERROR(VLOOKUP($I239,'WM-AR'!$I$7:$AS$3267,34,FALSE),"")</f>
        <v>M3</v>
      </c>
      <c r="L239" s="1081" t="str">
        <f>IFERROR(VLOOKUP($I239,'WM-AR'!$I$7:$AS$3267,4,FALSE),"")</f>
        <v>Concrete Work</v>
      </c>
      <c r="M239" s="1081" t="str">
        <f>IFERROR(VLOOKUP($I239,'WM-AR'!$I$7:$AS$3267,6,FALSE),"")</f>
        <v>Substructure Work</v>
      </c>
      <c r="N239" s="1081" t="str">
        <f>IFERROR(VLOOKUP($I239,'WM-AR'!$I$7:$AS$3267,8,FALSE),"")</f>
        <v>Lean Concrete (including Form work)</v>
      </c>
      <c r="O239" s="1081">
        <f>IFERROR(VLOOKUP($I239,'WM-AR'!$I$7:$AS$3267,10,FALSE),"")</f>
        <v>0</v>
      </c>
      <c r="P239" s="1081" t="str">
        <f>IFERROR(VLOOKUP($I239,'WM-AR'!$I$7:$AS$3267,12,FALSE),"")</f>
        <v>Cement Type-1</v>
      </c>
      <c r="Q239" s="1081" t="str">
        <f>IFERROR(VLOOKUP($I239,'WM-AR'!$I$7:$AS$3267,14,FALSE),"")</f>
        <v>10MPa ≤ F'c (Cylinder Strength) &lt; 15MPa</v>
      </c>
      <c r="R239" s="1081">
        <f>IFERROR(VLOOKUP($I239,'WM-AR'!$I$7:$AS$3267,16,FALSE),"")</f>
        <v>0</v>
      </c>
      <c r="S239" s="1081">
        <f>IFERROR(VLOOKUP($I239,'WM-AR'!$I$7:$AS$3267,18,FALSE),"")</f>
        <v>0</v>
      </c>
      <c r="T239" s="1081">
        <f>IFERROR(VLOOKUP($I239,'WM-AR'!$I$7:$AS$3267,20,FALSE),"")</f>
        <v>0</v>
      </c>
      <c r="U239" s="1081">
        <f>IFERROR(VLOOKUP($I239,'WM-AR'!$I$7:$AS$3267,22,FALSE),"")</f>
        <v>0</v>
      </c>
      <c r="V239" s="1081">
        <f>IFERROR(VLOOKUP($I239,'WM-AR'!$I$7:$AS$3267,24,FALSE),"")</f>
        <v>0</v>
      </c>
      <c r="W239" s="1081">
        <f>IFERROR(VLOOKUP($I239,'WM-AR'!$I$7:$AS$3267,25,FALSE),"")</f>
        <v>0</v>
      </c>
      <c r="X239" s="1081" t="str">
        <f>IFERROR(VLOOKUP($I239,'WM-AR'!$I$7:$AS$3267,26,FALSE),"")</f>
        <v/>
      </c>
      <c r="Y239" s="1081">
        <f>IFERROR(VLOOKUP($I239,'WM-AR'!$I$7:$AS$3267,27,FALSE),"")</f>
        <v>0</v>
      </c>
      <c r="Z239" s="1081">
        <f>IFERROR(VLOOKUP($I239,'WM-AR'!$I$7:$AS$3267,28,FALSE),"")</f>
        <v>0</v>
      </c>
      <c r="AA239" s="1081">
        <f>IFERROR(VLOOKUP($I239,'WM-AR'!$I$7:$AS$3267,29,FALSE),"")</f>
        <v>0</v>
      </c>
      <c r="AB239" s="1081">
        <f>IFERROR(VLOOKUP($I239,'WM-AR'!$I$7:$AS$3267,30,FALSE),"")</f>
        <v>0</v>
      </c>
      <c r="AC239" s="1081">
        <f>IFERROR(VLOOKUP($I239,'WM-AR'!$I$7:$AS$3267,31,FALSE),"")</f>
        <v>0</v>
      </c>
      <c r="AD239" s="1081">
        <f>IFERROR(VLOOKUP($I239,'WM-AR'!$I$7:$AS$3267,32,FALSE),"")</f>
        <v>0</v>
      </c>
      <c r="AE239" s="1081" t="str">
        <f>IFERROR(VLOOKUP($I239,'WM-AR'!$I$7:$AS$3267,33,FALSE),"")</f>
        <v/>
      </c>
      <c r="AF239" s="1094" t="s">
        <v>3201</v>
      </c>
      <c r="AG239" s="1095" t="s">
        <v>3204</v>
      </c>
      <c r="AH239" s="1096" t="s">
        <v>3205</v>
      </c>
      <c r="AI239" s="1097"/>
      <c r="AJ239" s="1097" t="str">
        <f t="shared" si="29"/>
        <v>M3</v>
      </c>
      <c r="AK239" s="904" t="s">
        <v>3206</v>
      </c>
      <c r="AL239" s="919"/>
    </row>
    <row r="240" spans="1:38" s="85" customFormat="1" ht="35.1" customHeight="1" outlineLevel="1">
      <c r="A240" s="1087"/>
      <c r="B240" s="1088"/>
      <c r="C240" s="1098"/>
      <c r="D240" s="1089"/>
      <c r="E240" s="1098"/>
      <c r="F240" s="1091" t="s">
        <v>2854</v>
      </c>
      <c r="G240" s="1092" t="str">
        <f t="shared" si="28"/>
        <v xml:space="preserve">PE Sheet (Vapor Barrier) |  |  | </v>
      </c>
      <c r="H240" s="1093" t="s">
        <v>3207</v>
      </c>
      <c r="I240" s="1081" t="str">
        <f t="shared" si="30"/>
        <v>A01ZZ012-00002</v>
      </c>
      <c r="J240" s="766"/>
      <c r="K240" s="766" t="str">
        <f>IFERROR(VLOOKUP($I240,'WM-AR'!$I$7:$AS$3267,34,FALSE),"")</f>
        <v>M2</v>
      </c>
      <c r="L240" s="766" t="str">
        <f>IFERROR(VLOOKUP($I240,'WM-AR'!$I$7:$AS$3267,4,FALSE),"")</f>
        <v>Earth Work</v>
      </c>
      <c r="M240" s="766" t="str">
        <f>IFERROR(VLOOKUP($I240,'WM-AR'!$I$7:$AS$3267,6,FALSE),"")</f>
        <v>-</v>
      </c>
      <c r="N240" s="766" t="str">
        <f>IFERROR(VLOOKUP($I240,'WM-AR'!$I$7:$AS$3267,8,FALSE),"")</f>
        <v>PE Sheet (Vapor Barrier)</v>
      </c>
      <c r="O240" s="766">
        <f>IFERROR(VLOOKUP($I240,'WM-AR'!$I$7:$AS$3267,10,FALSE),"")</f>
        <v>0</v>
      </c>
      <c r="P240" s="766">
        <f>IFERROR(VLOOKUP($I240,'WM-AR'!$I$7:$AS$3267,12,FALSE),"")</f>
        <v>0</v>
      </c>
      <c r="Q240" s="766">
        <f>IFERROR(VLOOKUP($I240,'WM-AR'!$I$7:$AS$3267,14,FALSE),"")</f>
        <v>0</v>
      </c>
      <c r="R240" s="766">
        <f>IFERROR(VLOOKUP($I240,'WM-AR'!$I$7:$AS$3267,16,FALSE),"")</f>
        <v>0</v>
      </c>
      <c r="S240" s="766">
        <f>IFERROR(VLOOKUP($I240,'WM-AR'!$I$7:$AS$3267,18,FALSE),"")</f>
        <v>0</v>
      </c>
      <c r="T240" s="766" t="str">
        <f>IFERROR(VLOOKUP($I240,'WM-AR'!$I$7:$AS$3267,20,FALSE),"")</f>
        <v/>
      </c>
      <c r="U240" s="766">
        <f>IFERROR(VLOOKUP($I240,'WM-AR'!$I$7:$AS$3267,22,FALSE),"")</f>
        <v>0</v>
      </c>
      <c r="V240" s="766" t="str">
        <f>IFERROR(VLOOKUP($I240,'WM-AR'!$I$7:$AS$3267,24,FALSE),"")</f>
        <v>THK ≤ 0.25mm (or 0.01 inch)</v>
      </c>
      <c r="W240" s="766">
        <f>IFERROR(VLOOKUP($I240,'WM-AR'!$I$7:$AS$3267,25,FALSE),"")</f>
        <v>0</v>
      </c>
      <c r="X240" s="766" t="str">
        <f>IFERROR(VLOOKUP($I240,'WM-AR'!$I$7:$AS$3267,26,FALSE),"")</f>
        <v>THK=(  )mm</v>
      </c>
      <c r="Y240" s="766">
        <f>IFERROR(VLOOKUP($I240,'WM-AR'!$I$7:$AS$3267,27,FALSE),"")</f>
        <v>0</v>
      </c>
      <c r="Z240" s="766">
        <f>IFERROR(VLOOKUP($I240,'WM-AR'!$I$7:$AS$3267,28,FALSE),"")</f>
        <v>0</v>
      </c>
      <c r="AA240" s="766">
        <f>IFERROR(VLOOKUP($I240,'WM-AR'!$I$7:$AS$3267,29,FALSE),"")</f>
        <v>0</v>
      </c>
      <c r="AB240" s="766">
        <f>IFERROR(VLOOKUP($I240,'WM-AR'!$I$7:$AS$3267,30,FALSE),"")</f>
        <v>0</v>
      </c>
      <c r="AC240" s="766">
        <f>IFERROR(VLOOKUP($I240,'WM-AR'!$I$7:$AS$3267,31,FALSE),"")</f>
        <v>0</v>
      </c>
      <c r="AD240" s="766">
        <f>IFERROR(VLOOKUP($I240,'WM-AR'!$I$7:$AS$3267,32,FALSE),"")</f>
        <v>0</v>
      </c>
      <c r="AE240" s="766" t="str">
        <f>IFERROR(VLOOKUP($I240,'WM-AR'!$I$7:$AS$3267,33,FALSE),"")</f>
        <v/>
      </c>
      <c r="AF240" s="1094" t="s">
        <v>3208</v>
      </c>
      <c r="AG240" s="1095" t="s">
        <v>1803</v>
      </c>
      <c r="AH240" s="1096" t="s">
        <v>3205</v>
      </c>
      <c r="AI240" s="1097"/>
      <c r="AJ240" s="1097" t="str">
        <f t="shared" si="29"/>
        <v>M2</v>
      </c>
      <c r="AK240" s="904" t="s">
        <v>3206</v>
      </c>
      <c r="AL240" s="85" t="str">
        <f>IF(AND(ISTEXT($E240),ISTEXT($B240)),"산출기준 &gt;&gt;  "&amp;_xlfn.XLOOKUP($E240,산출기준!$D:$D,산출기준!$E:$E,"매칭실패"),"")</f>
        <v/>
      </c>
    </row>
    <row r="241" spans="1:38" s="85" customFormat="1" ht="35.1" customHeight="1" outlineLevel="1">
      <c r="A241" s="1087"/>
      <c r="B241" s="1088"/>
      <c r="C241" s="1090"/>
      <c r="D241" s="1089"/>
      <c r="E241" s="1090"/>
      <c r="F241" s="1091" t="s">
        <v>3209</v>
      </c>
      <c r="G241" s="1092" t="str">
        <f t="shared" si="28"/>
        <v xml:space="preserve">Base Course |  |  | </v>
      </c>
      <c r="H241" s="1093" t="s">
        <v>3210</v>
      </c>
      <c r="I241" s="1081" t="str">
        <f t="shared" si="30"/>
        <v>A01ZZ005-00001</v>
      </c>
      <c r="J241" s="766"/>
      <c r="K241" s="766" t="str">
        <f>IFERROR(VLOOKUP($I241,'WM-AR'!$I$7:$AS$3267,34,FALSE),"")</f>
        <v>M2</v>
      </c>
      <c r="L241" s="766" t="str">
        <f>IFERROR(VLOOKUP($I241,'WM-AR'!$I$7:$AS$3267,4,FALSE),"")</f>
        <v>Earth Work</v>
      </c>
      <c r="M241" s="766" t="str">
        <f>IFERROR(VLOOKUP($I241,'WM-AR'!$I$7:$AS$3267,6,FALSE),"")</f>
        <v>-</v>
      </c>
      <c r="N241" s="766" t="str">
        <f>IFERROR(VLOOKUP($I241,'WM-AR'!$I$7:$AS$3267,8,FALSE),"")</f>
        <v>Base Course</v>
      </c>
      <c r="O241" s="766">
        <f>IFERROR(VLOOKUP($I241,'WM-AR'!$I$7:$AS$3267,10,FALSE),"")</f>
        <v>0</v>
      </c>
      <c r="P241" s="766">
        <f>IFERROR(VLOOKUP($I241,'WM-AR'!$I$7:$AS$3267,12,FALSE),"")</f>
        <v>0</v>
      </c>
      <c r="Q241" s="766">
        <f>IFERROR(VLOOKUP($I241,'WM-AR'!$I$7:$AS$3267,14,FALSE),"")</f>
        <v>0</v>
      </c>
      <c r="R241" s="766">
        <f>IFERROR(VLOOKUP($I241,'WM-AR'!$I$7:$AS$3267,16,FALSE),"")</f>
        <v>0</v>
      </c>
      <c r="S241" s="766">
        <f>IFERROR(VLOOKUP($I241,'WM-AR'!$I$7:$AS$3267,18,FALSE),"")</f>
        <v>0</v>
      </c>
      <c r="T241" s="766">
        <f>IFERROR(VLOOKUP($I241,'WM-AR'!$I$7:$AS$3267,20,FALSE),"")</f>
        <v>0</v>
      </c>
      <c r="U241" s="766">
        <f>IFERROR(VLOOKUP($I241,'WM-AR'!$I$7:$AS$3267,22,FALSE),"")</f>
        <v>0</v>
      </c>
      <c r="V241" s="766" t="str">
        <f>IFERROR(VLOOKUP($I241,'WM-AR'!$I$7:$AS$3267,24,FALSE),"")</f>
        <v>THK≤150mm</v>
      </c>
      <c r="W241" s="766">
        <f>IFERROR(VLOOKUP($I241,'WM-AR'!$I$7:$AS$3267,25,FALSE),"")</f>
        <v>0</v>
      </c>
      <c r="X241" s="766" t="str">
        <f>IFERROR(VLOOKUP($I241,'WM-AR'!$I$7:$AS$3267,26,FALSE),"")</f>
        <v>THK=(  )mm</v>
      </c>
      <c r="Y241" s="766">
        <f>IFERROR(VLOOKUP($I241,'WM-AR'!$I$7:$AS$3267,27,FALSE),"")</f>
        <v>0</v>
      </c>
      <c r="Z241" s="766">
        <f>IFERROR(VLOOKUP($I241,'WM-AR'!$I$7:$AS$3267,28,FALSE),"")</f>
        <v>0</v>
      </c>
      <c r="AA241" s="766" t="str">
        <f>IFERROR(VLOOKUP($I241,'WM-AR'!$I$7:$AS$3267,29,FALSE),"")</f>
        <v>CBR=(  )%</v>
      </c>
      <c r="AB241" s="766">
        <f>IFERROR(VLOOKUP($I241,'WM-AR'!$I$7:$AS$3267,30,FALSE),"")</f>
        <v>0</v>
      </c>
      <c r="AC241" s="766">
        <f>IFERROR(VLOOKUP($I241,'WM-AR'!$I$7:$AS$3267,31,FALSE),"")</f>
        <v>0</v>
      </c>
      <c r="AD241" s="766">
        <f>IFERROR(VLOOKUP($I241,'WM-AR'!$I$7:$AS$3267,32,FALSE),"")</f>
        <v>0</v>
      </c>
      <c r="AE241" s="766" t="str">
        <f>IFERROR(VLOOKUP($I241,'WM-AR'!$I$7:$AS$3267,33,FALSE),"")</f>
        <v/>
      </c>
      <c r="AF241" s="1094" t="s">
        <v>3211</v>
      </c>
      <c r="AG241" s="1095" t="s">
        <v>1803</v>
      </c>
      <c r="AH241" s="1096" t="s">
        <v>3205</v>
      </c>
      <c r="AI241" s="1097"/>
      <c r="AJ241" s="1097" t="str">
        <f t="shared" si="29"/>
        <v>M2</v>
      </c>
      <c r="AK241" s="904" t="s">
        <v>3206</v>
      </c>
      <c r="AL241" s="85" t="str">
        <f>IF(AND(ISTEXT($E241),ISTEXT($B241)),"산출기준 &gt;&gt;  "&amp;_xlfn.XLOOKUP($E241,산출기준!$D:$D,산출기준!$E:$E,"매칭실패"),"")</f>
        <v/>
      </c>
    </row>
    <row r="242" spans="1:38" s="85" customFormat="1" ht="35.1" customHeight="1" outlineLevel="1">
      <c r="A242" s="1087"/>
      <c r="B242" s="1088"/>
      <c r="C242" s="1090"/>
      <c r="D242" s="1089"/>
      <c r="E242" s="1090"/>
      <c r="F242" s="1091" t="s">
        <v>3212</v>
      </c>
      <c r="G242" s="1092" t="str">
        <f t="shared" si="28"/>
        <v xml:space="preserve">Subbase Course |  |  | </v>
      </c>
      <c r="H242" s="1093" t="s">
        <v>3213</v>
      </c>
      <c r="I242" s="1081" t="str">
        <f t="shared" si="30"/>
        <v>A01ZZ006-00001</v>
      </c>
      <c r="J242" s="766"/>
      <c r="K242" s="766" t="str">
        <f>IFERROR(VLOOKUP($I242,'WM-AR'!$I$7:$AS$3267,34,FALSE),"")</f>
        <v>M2</v>
      </c>
      <c r="L242" s="766" t="str">
        <f>IFERROR(VLOOKUP($I242,'WM-AR'!$I$7:$AS$3267,4,FALSE),"")</f>
        <v>Earth Work</v>
      </c>
      <c r="M242" s="766" t="str">
        <f>IFERROR(VLOOKUP($I242,'WM-AR'!$I$7:$AS$3267,6,FALSE),"")</f>
        <v>-</v>
      </c>
      <c r="N242" s="766" t="str">
        <f>IFERROR(VLOOKUP($I242,'WM-AR'!$I$7:$AS$3267,8,FALSE),"")</f>
        <v>Subbase Course</v>
      </c>
      <c r="O242" s="766">
        <f>IFERROR(VLOOKUP($I242,'WM-AR'!$I$7:$AS$3267,10,FALSE),"")</f>
        <v>0</v>
      </c>
      <c r="P242" s="766">
        <f>IFERROR(VLOOKUP($I242,'WM-AR'!$I$7:$AS$3267,12,FALSE),"")</f>
        <v>0</v>
      </c>
      <c r="Q242" s="766">
        <f>IFERROR(VLOOKUP($I242,'WM-AR'!$I$7:$AS$3267,14,FALSE),"")</f>
        <v>0</v>
      </c>
      <c r="R242" s="766">
        <f>IFERROR(VLOOKUP($I242,'WM-AR'!$I$7:$AS$3267,16,FALSE),"")</f>
        <v>0</v>
      </c>
      <c r="S242" s="766">
        <f>IFERROR(VLOOKUP($I242,'WM-AR'!$I$7:$AS$3267,18,FALSE),"")</f>
        <v>0</v>
      </c>
      <c r="T242" s="766" t="str">
        <f>IFERROR(VLOOKUP($I242,'WM-AR'!$I$7:$AS$3267,20,FALSE),"")</f>
        <v>Including Compaction of Sub-Grade</v>
      </c>
      <c r="U242" s="766">
        <f>IFERROR(VLOOKUP($I242,'WM-AR'!$I$7:$AS$3267,22,FALSE),"")</f>
        <v>0</v>
      </c>
      <c r="V242" s="766" t="str">
        <f>IFERROR(VLOOKUP($I242,'WM-AR'!$I$7:$AS$3267,24,FALSE),"")</f>
        <v>THK≤150mm</v>
      </c>
      <c r="W242" s="766">
        <f>IFERROR(VLOOKUP($I242,'WM-AR'!$I$7:$AS$3267,25,FALSE),"")</f>
        <v>0</v>
      </c>
      <c r="X242" s="766" t="str">
        <f>IFERROR(VLOOKUP($I242,'WM-AR'!$I$7:$AS$3267,26,FALSE),"")</f>
        <v>THK=(  )mm</v>
      </c>
      <c r="Y242" s="766">
        <f>IFERROR(VLOOKUP($I242,'WM-AR'!$I$7:$AS$3267,27,FALSE),"")</f>
        <v>0</v>
      </c>
      <c r="Z242" s="766">
        <f>IFERROR(VLOOKUP($I242,'WM-AR'!$I$7:$AS$3267,28,FALSE),"")</f>
        <v>0</v>
      </c>
      <c r="AA242" s="766" t="str">
        <f>IFERROR(VLOOKUP($I242,'WM-AR'!$I$7:$AS$3267,29,FALSE),"")</f>
        <v>CBR=(  )% for Subgrade, (  )% for Subbase</v>
      </c>
      <c r="AB242" s="766" t="str">
        <f>IFERROR(VLOOKUP($I242,'WM-AR'!$I$7:$AS$3267,30,FALSE),"")</f>
        <v>Compaction=(  )% for Subgrade, (  )% for Subbase</v>
      </c>
      <c r="AC242" s="766">
        <f>IFERROR(VLOOKUP($I242,'WM-AR'!$I$7:$AS$3267,31,FALSE),"")</f>
        <v>0</v>
      </c>
      <c r="AD242" s="766">
        <f>IFERROR(VLOOKUP($I242,'WM-AR'!$I$7:$AS$3267,32,FALSE),"")</f>
        <v>0</v>
      </c>
      <c r="AE242" s="766" t="str">
        <f>IFERROR(VLOOKUP($I242,'WM-AR'!$I$7:$AS$3267,33,FALSE),"")</f>
        <v/>
      </c>
      <c r="AF242" s="1094" t="s">
        <v>3214</v>
      </c>
      <c r="AG242" s="1095" t="s">
        <v>1803</v>
      </c>
      <c r="AH242" s="1096" t="s">
        <v>3205</v>
      </c>
      <c r="AI242" s="1097"/>
      <c r="AJ242" s="1097" t="str">
        <f t="shared" si="29"/>
        <v>M2</v>
      </c>
      <c r="AK242" s="904" t="s">
        <v>3206</v>
      </c>
      <c r="AL242" s="85" t="str">
        <f>IF(AND(ISTEXT($E242),ISTEXT($B242)),"산출기준 &gt;&gt;  "&amp;_xlfn.XLOOKUP($E242,산출기준!$D:$D,산출기준!$E:$E,"매칭실패"),"")</f>
        <v/>
      </c>
    </row>
    <row r="243" spans="1:38" ht="33">
      <c r="B243" s="1127"/>
      <c r="C243" s="1165"/>
      <c r="D243" s="1128" t="s">
        <v>3326</v>
      </c>
      <c r="E243" s="1129"/>
      <c r="F243" s="1130"/>
      <c r="G243" s="1131" t="s">
        <v>3327</v>
      </c>
      <c r="H243" s="1131"/>
      <c r="I243" s="1130" t="str">
        <f t="shared" si="30"/>
        <v/>
      </c>
      <c r="J243" s="1132"/>
      <c r="K243" s="1132" t="str">
        <f>IFERROR(VLOOKUP($I243,'WM-AR'!$I$7:$AS$3267,34,FALSE),"")</f>
        <v/>
      </c>
      <c r="L243" s="1132" t="str">
        <f>IFERROR(VLOOKUP($I243,'WM-AR'!$I$7:$AS$3267,4,FALSE),"")</f>
        <v/>
      </c>
      <c r="M243" s="1132" t="str">
        <f>IFERROR(VLOOKUP($I243,'WM-AR'!$I$7:$AS$3267,6,FALSE),"")</f>
        <v/>
      </c>
      <c r="N243" s="1132" t="str">
        <f>IFERROR(VLOOKUP($I243,'WM-AR'!$I$7:$AS$3267,8,FALSE),"")</f>
        <v/>
      </c>
      <c r="O243" s="1132" t="str">
        <f>IFERROR(VLOOKUP($I243,'WM-AR'!$I$7:$AS$3267,10,FALSE),"")</f>
        <v/>
      </c>
      <c r="P243" s="1132" t="str">
        <f>IFERROR(VLOOKUP($I243,'WM-AR'!$I$7:$AS$3267,12,FALSE),"")</f>
        <v/>
      </c>
      <c r="Q243" s="1132" t="str">
        <f>IFERROR(VLOOKUP($I243,'WM-AR'!$I$7:$AS$3267,14,FALSE),"")</f>
        <v/>
      </c>
      <c r="R243" s="1132" t="str">
        <f>IFERROR(VLOOKUP($I243,'WM-AR'!$I$7:$AS$3267,16,FALSE),"")</f>
        <v/>
      </c>
      <c r="S243" s="1132" t="str">
        <f>IFERROR(VLOOKUP($I243,'WM-AR'!$I$7:$AS$3267,18,FALSE),"")</f>
        <v/>
      </c>
      <c r="T243" s="1132" t="str">
        <f>IFERROR(VLOOKUP($I243,'WM-AR'!$I$7:$AS$3267,20,FALSE),"")</f>
        <v/>
      </c>
      <c r="U243" s="1132" t="str">
        <f>IFERROR(VLOOKUP($I243,'WM-AR'!$I$7:$AS$3267,22,FALSE),"")</f>
        <v/>
      </c>
      <c r="V243" s="1132" t="str">
        <f>IFERROR(VLOOKUP($I243,'WM-AR'!$I$7:$AS$3267,24,FALSE),"")</f>
        <v/>
      </c>
      <c r="W243" s="1132" t="str">
        <f>IFERROR(VLOOKUP($I243,'WM-AR'!$I$7:$AS$3267,25,FALSE),"")</f>
        <v/>
      </c>
      <c r="X243" s="1132" t="str">
        <f>IFERROR(VLOOKUP($I243,'WM-AR'!$I$7:$AS$3267,26,FALSE),"")</f>
        <v/>
      </c>
      <c r="Y243" s="1132" t="str">
        <f>IFERROR(VLOOKUP($I243,'WM-AR'!$I$7:$AS$3267,27,FALSE),"")</f>
        <v/>
      </c>
      <c r="Z243" s="1132" t="str">
        <f>IFERROR(VLOOKUP($I243,'WM-AR'!$I$7:$AS$3267,28,FALSE),"")</f>
        <v/>
      </c>
      <c r="AA243" s="1132" t="str">
        <f>IFERROR(VLOOKUP($I243,'WM-AR'!$I$7:$AS$3267,29,FALSE),"")</f>
        <v/>
      </c>
      <c r="AB243" s="1132" t="str">
        <f>IFERROR(VLOOKUP($I243,'WM-AR'!$I$7:$AS$3267,30,FALSE),"")</f>
        <v/>
      </c>
      <c r="AC243" s="1132" t="str">
        <f>IFERROR(VLOOKUP($I243,'WM-AR'!$I$7:$AS$3267,31,FALSE),"")</f>
        <v/>
      </c>
      <c r="AD243" s="1132" t="str">
        <f>IFERROR(VLOOKUP($I243,'WM-AR'!$I$7:$AS$3267,32,FALSE),"")</f>
        <v/>
      </c>
      <c r="AE243" s="1132" t="str">
        <f>IFERROR(VLOOKUP($I243,'WM-AR'!$I$7:$AS$3267,33,FALSE),"")</f>
        <v/>
      </c>
      <c r="AF243" s="1133"/>
      <c r="AG243" s="1134"/>
      <c r="AH243" s="1134"/>
      <c r="AI243" s="1135"/>
      <c r="AJ243" s="1135" t="str">
        <f t="shared" si="29"/>
        <v/>
      </c>
      <c r="AK243" s="1136"/>
      <c r="AL243" s="88" t="str">
        <f>IF(AND(ISTEXT($E243),ISTEXT($B243)),"산출기준 &gt;&gt;  "&amp;_xlfn.XLOOKUP($E243,산출기준!$D:$D,산출기준!$E:$E,"매칭실패"),"")</f>
        <v/>
      </c>
    </row>
    <row r="244" spans="1:38">
      <c r="B244" s="1111"/>
      <c r="C244" s="1166"/>
      <c r="D244" s="787" t="s">
        <v>3070</v>
      </c>
      <c r="E244" s="706"/>
      <c r="F244" s="712"/>
      <c r="G244" s="843" t="s">
        <v>3328</v>
      </c>
      <c r="H244" s="843"/>
      <c r="I244" s="712" t="str">
        <f t="shared" si="30"/>
        <v/>
      </c>
      <c r="J244" s="714"/>
      <c r="K244" s="714" t="str">
        <f>IFERROR(VLOOKUP($I244,'WM-AR'!$I$7:$AS$3267,34,FALSE),"")</f>
        <v/>
      </c>
      <c r="L244" s="714" t="str">
        <f>IFERROR(VLOOKUP($I244,'WM-AR'!$I$7:$AS$3267,4,FALSE),"")</f>
        <v/>
      </c>
      <c r="M244" s="714" t="str">
        <f>IFERROR(VLOOKUP($I244,'WM-AR'!$I$7:$AS$3267,6,FALSE),"")</f>
        <v/>
      </c>
      <c r="N244" s="714" t="str">
        <f>IFERROR(VLOOKUP($I244,'WM-AR'!$I$7:$AS$3267,8,FALSE),"")</f>
        <v/>
      </c>
      <c r="O244" s="714" t="str">
        <f>IFERROR(VLOOKUP($I244,'WM-AR'!$I$7:$AS$3267,10,FALSE),"")</f>
        <v/>
      </c>
      <c r="P244" s="714" t="str">
        <f>IFERROR(VLOOKUP($I244,'WM-AR'!$I$7:$AS$3267,12,FALSE),"")</f>
        <v/>
      </c>
      <c r="Q244" s="714" t="str">
        <f>IFERROR(VLOOKUP($I244,'WM-AR'!$I$7:$AS$3267,14,FALSE),"")</f>
        <v/>
      </c>
      <c r="R244" s="714" t="str">
        <f>IFERROR(VLOOKUP($I244,'WM-AR'!$I$7:$AS$3267,16,FALSE),"")</f>
        <v/>
      </c>
      <c r="S244" s="714" t="str">
        <f>IFERROR(VLOOKUP($I244,'WM-AR'!$I$7:$AS$3267,18,FALSE),"")</f>
        <v/>
      </c>
      <c r="T244" s="714" t="str">
        <f>IFERROR(VLOOKUP($I244,'WM-AR'!$I$7:$AS$3267,20,FALSE),"")</f>
        <v/>
      </c>
      <c r="U244" s="714" t="str">
        <f>IFERROR(VLOOKUP($I244,'WM-AR'!$I$7:$AS$3267,22,FALSE),"")</f>
        <v/>
      </c>
      <c r="V244" s="714" t="str">
        <f>IFERROR(VLOOKUP($I244,'WM-AR'!$I$7:$AS$3267,24,FALSE),"")</f>
        <v/>
      </c>
      <c r="W244" s="714" t="str">
        <f>IFERROR(VLOOKUP($I244,'WM-AR'!$I$7:$AS$3267,25,FALSE),"")</f>
        <v/>
      </c>
      <c r="X244" s="714" t="str">
        <f>IFERROR(VLOOKUP($I244,'WM-AR'!$I$7:$AS$3267,26,FALSE),"")</f>
        <v/>
      </c>
      <c r="Y244" s="714" t="str">
        <f>IFERROR(VLOOKUP($I244,'WM-AR'!$I$7:$AS$3267,27,FALSE),"")</f>
        <v/>
      </c>
      <c r="Z244" s="714" t="str">
        <f>IFERROR(VLOOKUP($I244,'WM-AR'!$I$7:$AS$3267,28,FALSE),"")</f>
        <v/>
      </c>
      <c r="AA244" s="714" t="str">
        <f>IFERROR(VLOOKUP($I244,'WM-AR'!$I$7:$AS$3267,29,FALSE),"")</f>
        <v/>
      </c>
      <c r="AB244" s="714" t="str">
        <f>IFERROR(VLOOKUP($I244,'WM-AR'!$I$7:$AS$3267,30,FALSE),"")</f>
        <v/>
      </c>
      <c r="AC244" s="714" t="str">
        <f>IFERROR(VLOOKUP($I244,'WM-AR'!$I$7:$AS$3267,31,FALSE),"")</f>
        <v/>
      </c>
      <c r="AD244" s="714" t="str">
        <f>IFERROR(VLOOKUP($I244,'WM-AR'!$I$7:$AS$3267,32,FALSE),"")</f>
        <v/>
      </c>
      <c r="AE244" s="714" t="str">
        <f>IFERROR(VLOOKUP($I244,'WM-AR'!$I$7:$AS$3267,33,FALSE),"")</f>
        <v/>
      </c>
      <c r="AF244" s="839"/>
      <c r="AG244" s="852"/>
      <c r="AH244" s="852"/>
      <c r="AI244" s="854"/>
      <c r="AJ244" s="854" t="str">
        <f t="shared" si="29"/>
        <v/>
      </c>
      <c r="AK244" s="1114"/>
      <c r="AL244" s="88" t="str">
        <f>IF(AND(ISTEXT($E244),ISTEXT($B244)),"산출기준 &gt;&gt;  "&amp;_xlfn.XLOOKUP($E244,산출기준!$D:$D,산출기준!$E:$E,"매칭실패"),"")</f>
        <v/>
      </c>
    </row>
    <row r="245" spans="1:38">
      <c r="B245" s="1116"/>
      <c r="C245" s="1167"/>
      <c r="D245" s="1117"/>
      <c r="E245" s="1118"/>
      <c r="F245" s="1119"/>
      <c r="G245" s="1120"/>
      <c r="H245" s="1120"/>
      <c r="I245" s="1119" t="str">
        <f t="shared" si="30"/>
        <v/>
      </c>
      <c r="J245" s="1121"/>
      <c r="K245" s="1121" t="str">
        <f>IFERROR(VLOOKUP($I245,'WM-AR'!$I$7:$AS$3267,34,FALSE),"")</f>
        <v/>
      </c>
      <c r="L245" s="1121" t="str">
        <f>IFERROR(VLOOKUP($I245,'WM-AR'!$I$7:$AS$3267,4,FALSE),"")</f>
        <v/>
      </c>
      <c r="M245" s="1121" t="str">
        <f>IFERROR(VLOOKUP($I245,'WM-AR'!$I$7:$AS$3267,6,FALSE),"")</f>
        <v/>
      </c>
      <c r="N245" s="1121" t="str">
        <f>IFERROR(VLOOKUP($I245,'WM-AR'!$I$7:$AS$3267,8,FALSE),"")</f>
        <v/>
      </c>
      <c r="O245" s="1121" t="str">
        <f>IFERROR(VLOOKUP($I245,'WM-AR'!$I$7:$AS$3267,10,FALSE),"")</f>
        <v/>
      </c>
      <c r="P245" s="1121" t="str">
        <f>IFERROR(VLOOKUP($I245,'WM-AR'!$I$7:$AS$3267,12,FALSE),"")</f>
        <v/>
      </c>
      <c r="Q245" s="1121" t="str">
        <f>IFERROR(VLOOKUP($I245,'WM-AR'!$I$7:$AS$3267,14,FALSE),"")</f>
        <v/>
      </c>
      <c r="R245" s="1121" t="str">
        <f>IFERROR(VLOOKUP($I245,'WM-AR'!$I$7:$AS$3267,16,FALSE),"")</f>
        <v/>
      </c>
      <c r="S245" s="1121" t="str">
        <f>IFERROR(VLOOKUP($I245,'WM-AR'!$I$7:$AS$3267,18,FALSE),"")</f>
        <v/>
      </c>
      <c r="T245" s="1121" t="str">
        <f>IFERROR(VLOOKUP($I245,'WM-AR'!$I$7:$AS$3267,20,FALSE),"")</f>
        <v/>
      </c>
      <c r="U245" s="1121" t="str">
        <f>IFERROR(VLOOKUP($I245,'WM-AR'!$I$7:$AS$3267,22,FALSE),"")</f>
        <v/>
      </c>
      <c r="V245" s="1121" t="str">
        <f>IFERROR(VLOOKUP($I245,'WM-AR'!$I$7:$AS$3267,24,FALSE),"")</f>
        <v/>
      </c>
      <c r="W245" s="1121" t="str">
        <f>IFERROR(VLOOKUP($I245,'WM-AR'!$I$7:$AS$3267,25,FALSE),"")</f>
        <v/>
      </c>
      <c r="X245" s="1121" t="str">
        <f>IFERROR(VLOOKUP($I245,'WM-AR'!$I$7:$AS$3267,26,FALSE),"")</f>
        <v/>
      </c>
      <c r="Y245" s="1121" t="str">
        <f>IFERROR(VLOOKUP($I245,'WM-AR'!$I$7:$AS$3267,27,FALSE),"")</f>
        <v/>
      </c>
      <c r="Z245" s="1121" t="str">
        <f>IFERROR(VLOOKUP($I245,'WM-AR'!$I$7:$AS$3267,28,FALSE),"")</f>
        <v/>
      </c>
      <c r="AA245" s="1121" t="str">
        <f>IFERROR(VLOOKUP($I245,'WM-AR'!$I$7:$AS$3267,29,FALSE),"")</f>
        <v/>
      </c>
      <c r="AB245" s="1121" t="str">
        <f>IFERROR(VLOOKUP($I245,'WM-AR'!$I$7:$AS$3267,30,FALSE),"")</f>
        <v/>
      </c>
      <c r="AC245" s="1121" t="str">
        <f>IFERROR(VLOOKUP($I245,'WM-AR'!$I$7:$AS$3267,31,FALSE),"")</f>
        <v/>
      </c>
      <c r="AD245" s="1121" t="str">
        <f>IFERROR(VLOOKUP($I245,'WM-AR'!$I$7:$AS$3267,32,FALSE),"")</f>
        <v/>
      </c>
      <c r="AE245" s="1121" t="str">
        <f>IFERROR(VLOOKUP($I245,'WM-AR'!$I$7:$AS$3267,33,FALSE),"")</f>
        <v/>
      </c>
      <c r="AF245" s="1122"/>
      <c r="AG245" s="1123"/>
      <c r="AH245" s="1123"/>
      <c r="AI245" s="1124"/>
      <c r="AJ245" s="1124" t="str">
        <f t="shared" si="29"/>
        <v/>
      </c>
      <c r="AK245" s="1125"/>
      <c r="AL245" s="88" t="str">
        <f>IF(AND(ISTEXT($E245),ISTEXT($B245)),"산출기준 &gt;&gt;  "&amp;_xlfn.XLOOKUP($E245,산출기준!$D:$D,산출기준!$E:$E,"매칭실패"),"")</f>
        <v/>
      </c>
    </row>
    <row r="246" spans="1:38" s="658" customFormat="1" ht="20.100000000000001" customHeight="1">
      <c r="B246" s="635"/>
      <c r="C246" s="1068"/>
      <c r="D246" s="1069"/>
      <c r="E246" s="1068"/>
      <c r="F246" s="1068"/>
      <c r="G246" s="1070"/>
      <c r="H246" s="1070"/>
      <c r="I246" s="1071" t="str">
        <f t="shared" si="30"/>
        <v/>
      </c>
      <c r="J246" s="1071"/>
      <c r="K246" s="1071"/>
      <c r="L246" s="1071"/>
      <c r="M246" s="1071"/>
      <c r="N246" s="1071"/>
      <c r="O246" s="1071"/>
      <c r="P246" s="1071"/>
      <c r="Q246" s="1071"/>
      <c r="R246" s="1071"/>
      <c r="S246" s="1071"/>
      <c r="T246" s="1071"/>
      <c r="U246" s="1071"/>
      <c r="V246" s="1071"/>
      <c r="W246" s="1071"/>
      <c r="X246" s="1071"/>
      <c r="Y246" s="1071"/>
      <c r="Z246" s="1071"/>
      <c r="AA246" s="1071"/>
      <c r="AB246" s="1071"/>
      <c r="AC246" s="1071"/>
      <c r="AD246" s="1071"/>
      <c r="AE246" s="1071"/>
      <c r="AF246" s="1072"/>
      <c r="AG246" s="1072"/>
      <c r="AH246" s="1072"/>
      <c r="AI246" s="1072"/>
      <c r="AJ246" s="1072"/>
      <c r="AK246" s="1073"/>
      <c r="AL246" s="658" t="str">
        <f>IF(AND(ISTEXT($E246),ISTEXT($B246)),"산출기준 &gt;&gt;  "&amp;_xlfn.XLOOKUP($E246,산출기준!$D:$D,산출기준!$E:$E,"매칭실패"),"")</f>
        <v/>
      </c>
    </row>
    <row r="247" spans="1:38" s="658" customFormat="1" ht="20.100000000000001" customHeight="1">
      <c r="C247" s="648" t="s">
        <v>3183</v>
      </c>
      <c r="D247" s="1074"/>
      <c r="E247" s="648"/>
      <c r="F247" s="645" t="s">
        <v>3329</v>
      </c>
      <c r="G247" s="1057"/>
      <c r="H247" s="1057"/>
      <c r="I247" s="652" t="str">
        <f t="shared" si="30"/>
        <v/>
      </c>
      <c r="J247" s="652"/>
      <c r="K247" s="653"/>
      <c r="L247" s="653"/>
      <c r="M247" s="653"/>
      <c r="N247" s="653"/>
      <c r="O247" s="653"/>
      <c r="P247" s="653"/>
      <c r="Q247" s="653"/>
      <c r="R247" s="653"/>
      <c r="S247" s="653"/>
      <c r="T247" s="653"/>
      <c r="U247" s="653"/>
      <c r="V247" s="653"/>
      <c r="W247" s="653"/>
      <c r="X247" s="653"/>
      <c r="Y247" s="653"/>
      <c r="Z247" s="653"/>
      <c r="AA247" s="653"/>
      <c r="AB247" s="653"/>
      <c r="AC247" s="653"/>
      <c r="AD247" s="653"/>
      <c r="AE247" s="653"/>
      <c r="AF247" s="656"/>
      <c r="AG247" s="656"/>
      <c r="AH247" s="656"/>
      <c r="AI247" s="656">
        <v>39.162999999999997</v>
      </c>
      <c r="AJ247" s="656"/>
      <c r="AK247" s="1075"/>
      <c r="AL247" s="658" t="str">
        <f>IF(AND(ISTEXT($E247),ISTEXT($B247)),"산출기준 &gt;&gt;  "&amp;_xlfn.XLOOKUP($E247,산출기준!$D:$D,산출기준!$E:$E,"매칭실패"),"")</f>
        <v/>
      </c>
    </row>
    <row r="248" spans="1:38" ht="20.100000000000001" customHeight="1">
      <c r="B248" s="658"/>
      <c r="C248" s="648"/>
      <c r="D248" s="1074"/>
      <c r="E248" s="648"/>
      <c r="F248" s="648"/>
      <c r="G248" s="1076"/>
      <c r="H248" s="1076"/>
      <c r="I248" s="805" t="str">
        <f t="shared" si="30"/>
        <v/>
      </c>
      <c r="J248" s="805"/>
      <c r="K248" s="805"/>
      <c r="L248" s="805"/>
      <c r="M248" s="805"/>
      <c r="N248" s="805"/>
      <c r="O248" s="805"/>
      <c r="P248" s="805"/>
      <c r="Q248" s="805"/>
      <c r="R248" s="805"/>
      <c r="S248" s="805"/>
      <c r="T248" s="805"/>
      <c r="U248" s="805"/>
      <c r="V248" s="805"/>
      <c r="W248" s="805"/>
      <c r="X248" s="805"/>
      <c r="Y248" s="805"/>
      <c r="Z248" s="805"/>
      <c r="AA248" s="805"/>
      <c r="AB248" s="805"/>
      <c r="AC248" s="805"/>
      <c r="AD248" s="805"/>
      <c r="AE248" s="805"/>
      <c r="AF248" s="802"/>
      <c r="AG248" s="802"/>
      <c r="AH248" s="802"/>
      <c r="AI248" s="802">
        <v>4.7009999999999996</v>
      </c>
      <c r="AJ248" s="802"/>
      <c r="AK248" s="1077"/>
      <c r="AL248" s="88" t="str">
        <f>IF(AND(ISTEXT($E248),ISTEXT($B248)),"산출기준 &gt;&gt;  "&amp;_xlfn.XLOOKUP($E248,산출기준!$D:$D,산출기준!$E:$E,"매칭실패"),"")</f>
        <v/>
      </c>
    </row>
    <row r="249" spans="1:38" ht="34.9" customHeight="1">
      <c r="B249" s="808" t="str" cm="1">
        <f t="array" aca="1" ref="B249" ca="1">_xlfn.IFNA(INDIRECT("Family_표준_구성도!B"&amp;MATCH(F249,INDIRECT("Family_표준_구성도!"&amp;"C:C"),0)),"")</f>
        <v>4.1.1.8.1</v>
      </c>
      <c r="C249" s="668" t="s">
        <v>2016</v>
      </c>
      <c r="D249" s="1078"/>
      <c r="E249" s="668" t="s">
        <v>3330</v>
      </c>
      <c r="F249" s="811" t="s">
        <v>786</v>
      </c>
      <c r="G249" s="811"/>
      <c r="H249" s="1079"/>
      <c r="I249" s="674" t="str">
        <f t="shared" si="30"/>
        <v/>
      </c>
      <c r="J249" s="674"/>
      <c r="K249" s="674"/>
      <c r="L249" s="674"/>
      <c r="M249" s="674"/>
      <c r="N249" s="675"/>
      <c r="O249" s="676"/>
      <c r="P249" s="677"/>
      <c r="Q249" s="677"/>
      <c r="R249" s="677"/>
      <c r="S249" s="677"/>
      <c r="T249" s="677"/>
      <c r="U249" s="677"/>
      <c r="V249" s="678"/>
      <c r="W249" s="679"/>
      <c r="X249" s="679"/>
      <c r="Y249" s="679"/>
      <c r="Z249" s="679"/>
      <c r="AA249" s="679"/>
      <c r="AB249" s="679"/>
      <c r="AC249" s="679"/>
      <c r="AD249" s="679"/>
      <c r="AE249" s="679"/>
      <c r="AF249" s="902"/>
      <c r="AG249" s="682"/>
      <c r="AH249" s="682"/>
      <c r="AI249" s="682">
        <v>41.593000000000004</v>
      </c>
      <c r="AJ249" s="682"/>
      <c r="AK249" s="676"/>
      <c r="AL249" s="88" t="str">
        <f ca="1">IF(AND(ISTEXT($E249),ISTEXT($B249)),"산출기준 &gt;&gt;  "&amp;_xlfn.XLOOKUP($E249,산출기준!$D:$D,산출기준!$E:$E,"매칭실패"),"")</f>
        <v>산출기준 &gt;&gt;  [ Lean ]</v>
      </c>
    </row>
    <row r="250" spans="1:38" ht="45" customHeight="1" outlineLevel="1">
      <c r="B250" s="758"/>
      <c r="C250" s="759"/>
      <c r="D250" s="760"/>
      <c r="E250" s="759"/>
      <c r="F250" s="1083" t="s">
        <v>3202</v>
      </c>
      <c r="G250" s="759" t="str">
        <f t="shared" ref="G250" si="31">IF(IF(N250=0,"",N250)&amp;" | "&amp;IF(O250=0,"",O250)&amp;" | "&amp;IF(Q250=0,"",Q250)&amp;" | "&amp;IF(R250=0,"",R250)=" |  |  | ","",IF(N250=0,"",N250)&amp;" | "&amp;IF(O250=0,"",O250)&amp;" | "&amp;IF(Q250=0,"",Q250)&amp;" | "&amp;IF(R250=0,"",R250))</f>
        <v xml:space="preserve">Lean Concrete (including Form work) |  | 10MPa ≤ F'c (Cylinder Strength) &lt; 15MPa | </v>
      </c>
      <c r="H250" s="1093" t="s">
        <v>3203</v>
      </c>
      <c r="I250" s="765" t="str">
        <f t="shared" si="30"/>
        <v>A03AD034-00013</v>
      </c>
      <c r="J250" s="766"/>
      <c r="K250" s="766" t="str">
        <f>IFERROR(VLOOKUP($I250,'WM-AR'!$I$7:$AS$3267,34,FALSE),"")</f>
        <v>M3</v>
      </c>
      <c r="L250" s="766" t="str">
        <f>IFERROR(VLOOKUP($I250,'WM-AR'!$I$7:$AS$3267,4,FALSE),"")</f>
        <v>Concrete Work</v>
      </c>
      <c r="M250" s="766" t="str">
        <f>IFERROR(VLOOKUP($I250,'WM-AR'!$I$7:$AS$3267,6,FALSE),"")</f>
        <v>Substructure Work</v>
      </c>
      <c r="N250" s="766" t="str">
        <f>IFERROR(VLOOKUP($I250,'WM-AR'!$I$7:$AS$3267,8,FALSE),"")</f>
        <v>Lean Concrete (including Form work)</v>
      </c>
      <c r="O250" s="766">
        <f>IFERROR(VLOOKUP($I250,'WM-AR'!$I$7:$AS$3267,10,FALSE),"")</f>
        <v>0</v>
      </c>
      <c r="P250" s="766" t="str">
        <f>IFERROR(VLOOKUP($I250,'WM-AR'!$I$7:$AS$3267,12,FALSE),"")</f>
        <v>Cement Type-1</v>
      </c>
      <c r="Q250" s="766" t="str">
        <f>IFERROR(VLOOKUP($I250,'WM-AR'!$I$7:$AS$3267,14,FALSE),"")</f>
        <v>10MPa ≤ F'c (Cylinder Strength) &lt; 15MPa</v>
      </c>
      <c r="R250" s="766">
        <f>IFERROR(VLOOKUP($I250,'WM-AR'!$I$7:$AS$3267,16,FALSE),"")</f>
        <v>0</v>
      </c>
      <c r="S250" s="766">
        <f>IFERROR(VLOOKUP($I250,'WM-AR'!$I$7:$AS$3267,18,FALSE),"")</f>
        <v>0</v>
      </c>
      <c r="T250" s="766">
        <f>IFERROR(VLOOKUP($I250,'WM-AR'!$I$7:$AS$3267,20,FALSE),"")</f>
        <v>0</v>
      </c>
      <c r="U250" s="766">
        <f>IFERROR(VLOOKUP($I250,'WM-AR'!$I$7:$AS$3267,22,FALSE),"")</f>
        <v>0</v>
      </c>
      <c r="V250" s="766">
        <f>IFERROR(VLOOKUP($I250,'WM-AR'!$I$7:$AS$3267,24,FALSE),"")</f>
        <v>0</v>
      </c>
      <c r="W250" s="766">
        <f>IFERROR(VLOOKUP($I250,'WM-AR'!$I$7:$AS$3267,25,FALSE),"")</f>
        <v>0</v>
      </c>
      <c r="X250" s="766" t="str">
        <f>IFERROR(VLOOKUP($I250,'WM-AR'!$I$7:$AS$3267,26,FALSE),"")</f>
        <v/>
      </c>
      <c r="Y250" s="766">
        <f>IFERROR(VLOOKUP($I250,'WM-AR'!$I$7:$AS$3267,27,FALSE),"")</f>
        <v>0</v>
      </c>
      <c r="Z250" s="766">
        <f>IFERROR(VLOOKUP($I250,'WM-AR'!$I$7:$AS$3267,28,FALSE),"")</f>
        <v>0</v>
      </c>
      <c r="AA250" s="766">
        <f>IFERROR(VLOOKUP($I250,'WM-AR'!$I$7:$AS$3267,29,FALSE),"")</f>
        <v>0</v>
      </c>
      <c r="AB250" s="766">
        <f>IFERROR(VLOOKUP($I250,'WM-AR'!$I$7:$AS$3267,30,FALSE),"")</f>
        <v>0</v>
      </c>
      <c r="AC250" s="766">
        <f>IFERROR(VLOOKUP($I250,'WM-AR'!$I$7:$AS$3267,31,FALSE),"")</f>
        <v>0</v>
      </c>
      <c r="AD250" s="766">
        <f>IFERROR(VLOOKUP($I250,'WM-AR'!$I$7:$AS$3267,32,FALSE),"")</f>
        <v>0</v>
      </c>
      <c r="AE250" s="766" t="str">
        <f>IFERROR(VLOOKUP($I250,'WM-AR'!$I$7:$AS$3267,33,FALSE),"")</f>
        <v/>
      </c>
      <c r="AF250" s="817" t="s">
        <v>3331</v>
      </c>
      <c r="AG250" s="1168" t="s">
        <v>3332</v>
      </c>
      <c r="AH250" s="768" t="s">
        <v>1985</v>
      </c>
      <c r="AI250" s="769">
        <v>158.27000000000001</v>
      </c>
      <c r="AJ250" s="769" t="str">
        <f t="shared" ref="AJ250:AJ255" si="32">K250</f>
        <v>M3</v>
      </c>
      <c r="AK250" s="904" t="s">
        <v>3206</v>
      </c>
      <c r="AL250" s="919"/>
    </row>
    <row r="251" spans="1:38">
      <c r="B251" s="1169"/>
      <c r="C251" s="1170"/>
      <c r="D251" s="1128"/>
      <c r="E251" s="1170"/>
      <c r="F251" s="1170"/>
      <c r="G251" s="1131" t="s">
        <v>2267</v>
      </c>
      <c r="H251" s="1131"/>
      <c r="I251" s="1130" t="str">
        <f t="shared" si="30"/>
        <v/>
      </c>
      <c r="J251" s="1132"/>
      <c r="K251" s="1132" t="str">
        <f>IFERROR(VLOOKUP($I251,'WM-AR'!$I$7:$AS$3267,34,FALSE),"")</f>
        <v/>
      </c>
      <c r="L251" s="1132" t="str">
        <f>IFERROR(VLOOKUP($I251,'WM-AR'!$I$7:$AS$3267,4,FALSE),"")</f>
        <v/>
      </c>
      <c r="M251" s="1132" t="str">
        <f>IFERROR(VLOOKUP($I251,'WM-AR'!$I$7:$AS$3267,6,FALSE),"")</f>
        <v/>
      </c>
      <c r="N251" s="1132" t="str">
        <f>IFERROR(VLOOKUP($I251,'WM-AR'!$I$7:$AS$3267,8,FALSE),"")</f>
        <v/>
      </c>
      <c r="O251" s="1132" t="str">
        <f>IFERROR(VLOOKUP($I251,'WM-AR'!$I$7:$AS$3267,10,FALSE),"")</f>
        <v/>
      </c>
      <c r="P251" s="1132" t="str">
        <f>IFERROR(VLOOKUP($I251,'WM-AR'!$I$7:$AS$3267,12,FALSE),"")</f>
        <v/>
      </c>
      <c r="Q251" s="1132" t="str">
        <f>IFERROR(VLOOKUP($I251,'WM-AR'!$I$7:$AS$3267,14,FALSE),"")</f>
        <v/>
      </c>
      <c r="R251" s="1132" t="str">
        <f>IFERROR(VLOOKUP($I251,'WM-AR'!$I$7:$AS$3267,16,FALSE),"")</f>
        <v/>
      </c>
      <c r="S251" s="1132" t="str">
        <f>IFERROR(VLOOKUP($I251,'WM-AR'!$I$7:$AS$3267,18,FALSE),"")</f>
        <v/>
      </c>
      <c r="T251" s="1132" t="str">
        <f>IFERROR(VLOOKUP($I251,'WM-AR'!$I$7:$AS$3267,20,FALSE),"")</f>
        <v/>
      </c>
      <c r="U251" s="1132" t="str">
        <f>IFERROR(VLOOKUP($I251,'WM-AR'!$I$7:$AS$3267,22,FALSE),"")</f>
        <v/>
      </c>
      <c r="V251" s="1132" t="str">
        <f>IFERROR(VLOOKUP($I251,'WM-AR'!$I$7:$AS$3267,24,FALSE),"")</f>
        <v/>
      </c>
      <c r="W251" s="1132" t="str">
        <f>IFERROR(VLOOKUP($I251,'WM-AR'!$I$7:$AS$3267,25,FALSE),"")</f>
        <v/>
      </c>
      <c r="X251" s="1132" t="str">
        <f>IFERROR(VLOOKUP($I251,'WM-AR'!$I$7:$AS$3267,26,FALSE),"")</f>
        <v/>
      </c>
      <c r="Y251" s="1132" t="str">
        <f>IFERROR(VLOOKUP($I251,'WM-AR'!$I$7:$AS$3267,27,FALSE),"")</f>
        <v/>
      </c>
      <c r="Z251" s="1132" t="str">
        <f>IFERROR(VLOOKUP($I251,'WM-AR'!$I$7:$AS$3267,28,FALSE),"")</f>
        <v/>
      </c>
      <c r="AA251" s="1132" t="str">
        <f>IFERROR(VLOOKUP($I251,'WM-AR'!$I$7:$AS$3267,29,FALSE),"")</f>
        <v/>
      </c>
      <c r="AB251" s="1132" t="str">
        <f>IFERROR(VLOOKUP($I251,'WM-AR'!$I$7:$AS$3267,30,FALSE),"")</f>
        <v/>
      </c>
      <c r="AC251" s="1132" t="str">
        <f>IFERROR(VLOOKUP($I251,'WM-AR'!$I$7:$AS$3267,31,FALSE),"")</f>
        <v/>
      </c>
      <c r="AD251" s="1132" t="str">
        <f>IFERROR(VLOOKUP($I251,'WM-AR'!$I$7:$AS$3267,32,FALSE),"")</f>
        <v/>
      </c>
      <c r="AE251" s="1132" t="str">
        <f>IFERROR(VLOOKUP($I251,'WM-AR'!$I$7:$AS$3267,33,FALSE),"")</f>
        <v/>
      </c>
      <c r="AF251" s="1133"/>
      <c r="AG251" s="1134"/>
      <c r="AH251" s="1134"/>
      <c r="AI251" s="1135">
        <v>0</v>
      </c>
      <c r="AJ251" s="1135" t="str">
        <f t="shared" si="32"/>
        <v/>
      </c>
      <c r="AK251" s="1136"/>
      <c r="AL251" s="88" t="str">
        <f>IF(AND(ISTEXT($E251),ISTEXT($B251)),"산출기준 &gt;&gt;  "&amp;_xlfn.XLOOKUP($E251,산출기준!$D:$D,산출기준!$E:$E,"매칭실패"),"")</f>
        <v/>
      </c>
    </row>
    <row r="252" spans="1:38">
      <c r="B252" s="1052"/>
      <c r="C252" s="711"/>
      <c r="D252" s="787" t="s">
        <v>2715</v>
      </c>
      <c r="E252" s="711"/>
      <c r="F252" s="711"/>
      <c r="G252" s="843" t="s">
        <v>3333</v>
      </c>
      <c r="H252" s="843"/>
      <c r="I252" s="712" t="str">
        <f t="shared" si="30"/>
        <v/>
      </c>
      <c r="J252" s="714"/>
      <c r="K252" s="714" t="str">
        <f>IFERROR(VLOOKUP($I252,'WM-AR'!$I$7:$AS$3267,34,FALSE),"")</f>
        <v/>
      </c>
      <c r="L252" s="714" t="str">
        <f>IFERROR(VLOOKUP($I252,'WM-AR'!$I$7:$AS$3267,4,FALSE),"")</f>
        <v/>
      </c>
      <c r="M252" s="714" t="str">
        <f>IFERROR(VLOOKUP($I252,'WM-AR'!$I$7:$AS$3267,6,FALSE),"")</f>
        <v/>
      </c>
      <c r="N252" s="714" t="str">
        <f>IFERROR(VLOOKUP($I252,'WM-AR'!$I$7:$AS$3267,8,FALSE),"")</f>
        <v/>
      </c>
      <c r="O252" s="714" t="str">
        <f>IFERROR(VLOOKUP($I252,'WM-AR'!$I$7:$AS$3267,10,FALSE),"")</f>
        <v/>
      </c>
      <c r="P252" s="714" t="str">
        <f>IFERROR(VLOOKUP($I252,'WM-AR'!$I$7:$AS$3267,12,FALSE),"")</f>
        <v/>
      </c>
      <c r="Q252" s="714" t="str">
        <f>IFERROR(VLOOKUP($I252,'WM-AR'!$I$7:$AS$3267,14,FALSE),"")</f>
        <v/>
      </c>
      <c r="R252" s="714" t="str">
        <f>IFERROR(VLOOKUP($I252,'WM-AR'!$I$7:$AS$3267,16,FALSE),"")</f>
        <v/>
      </c>
      <c r="S252" s="714" t="str">
        <f>IFERROR(VLOOKUP($I252,'WM-AR'!$I$7:$AS$3267,18,FALSE),"")</f>
        <v/>
      </c>
      <c r="T252" s="714" t="str">
        <f>IFERROR(VLOOKUP($I252,'WM-AR'!$I$7:$AS$3267,20,FALSE),"")</f>
        <v/>
      </c>
      <c r="U252" s="714" t="str">
        <f>IFERROR(VLOOKUP($I252,'WM-AR'!$I$7:$AS$3267,22,FALSE),"")</f>
        <v/>
      </c>
      <c r="V252" s="714" t="str">
        <f>IFERROR(VLOOKUP($I252,'WM-AR'!$I$7:$AS$3267,24,FALSE),"")</f>
        <v/>
      </c>
      <c r="W252" s="714" t="str">
        <f>IFERROR(VLOOKUP($I252,'WM-AR'!$I$7:$AS$3267,25,FALSE),"")</f>
        <v/>
      </c>
      <c r="X252" s="714" t="str">
        <f>IFERROR(VLOOKUP($I252,'WM-AR'!$I$7:$AS$3267,26,FALSE),"")</f>
        <v/>
      </c>
      <c r="Y252" s="714" t="str">
        <f>IFERROR(VLOOKUP($I252,'WM-AR'!$I$7:$AS$3267,27,FALSE),"")</f>
        <v/>
      </c>
      <c r="Z252" s="714" t="str">
        <f>IFERROR(VLOOKUP($I252,'WM-AR'!$I$7:$AS$3267,28,FALSE),"")</f>
        <v/>
      </c>
      <c r="AA252" s="714" t="str">
        <f>IFERROR(VLOOKUP($I252,'WM-AR'!$I$7:$AS$3267,29,FALSE),"")</f>
        <v/>
      </c>
      <c r="AB252" s="714" t="str">
        <f>IFERROR(VLOOKUP($I252,'WM-AR'!$I$7:$AS$3267,30,FALSE),"")</f>
        <v/>
      </c>
      <c r="AC252" s="714" t="str">
        <f>IFERROR(VLOOKUP($I252,'WM-AR'!$I$7:$AS$3267,31,FALSE),"")</f>
        <v/>
      </c>
      <c r="AD252" s="714" t="str">
        <f>IFERROR(VLOOKUP($I252,'WM-AR'!$I$7:$AS$3267,32,FALSE),"")</f>
        <v/>
      </c>
      <c r="AE252" s="714" t="str">
        <f>IFERROR(VLOOKUP($I252,'WM-AR'!$I$7:$AS$3267,33,FALSE),"")</f>
        <v/>
      </c>
      <c r="AF252" s="839"/>
      <c r="AG252" s="852"/>
      <c r="AH252" s="852"/>
      <c r="AI252" s="854">
        <v>0</v>
      </c>
      <c r="AJ252" s="854" t="str">
        <f t="shared" si="32"/>
        <v/>
      </c>
      <c r="AK252" s="1114"/>
      <c r="AL252" s="88" t="str">
        <f>IF(AND(ISTEXT($E252),ISTEXT($B252)),"산출기준 &gt;&gt;  "&amp;_xlfn.XLOOKUP($E252,산출기준!$D:$D,산출기준!$E:$E,"매칭실패"),"")</f>
        <v/>
      </c>
    </row>
    <row r="253" spans="1:38">
      <c r="B253" s="1171"/>
      <c r="C253" s="1172"/>
      <c r="D253" s="1100" t="s">
        <v>2715</v>
      </c>
      <c r="E253" s="1172"/>
      <c r="F253" s="1172"/>
      <c r="G253" s="1173" t="s">
        <v>3334</v>
      </c>
      <c r="H253" s="1173"/>
      <c r="I253" s="1102" t="str">
        <f t="shared" si="30"/>
        <v/>
      </c>
      <c r="J253" s="1105"/>
      <c r="K253" s="1105" t="str">
        <f>IFERROR(VLOOKUP($I253,'WM-AR'!$I$7:$AS$3267,34,FALSE),"")</f>
        <v/>
      </c>
      <c r="L253" s="1105" t="str">
        <f>IFERROR(VLOOKUP($I253,'WM-AR'!$I$7:$AS$3267,4,FALSE),"")</f>
        <v/>
      </c>
      <c r="M253" s="1105" t="str">
        <f>IFERROR(VLOOKUP($I253,'WM-AR'!$I$7:$AS$3267,6,FALSE),"")</f>
        <v/>
      </c>
      <c r="N253" s="1105" t="str">
        <f>IFERROR(VLOOKUP($I253,'WM-AR'!$I$7:$AS$3267,8,FALSE),"")</f>
        <v/>
      </c>
      <c r="O253" s="1105" t="str">
        <f>IFERROR(VLOOKUP($I253,'WM-AR'!$I$7:$AS$3267,10,FALSE),"")</f>
        <v/>
      </c>
      <c r="P253" s="1105" t="str">
        <f>IFERROR(VLOOKUP($I253,'WM-AR'!$I$7:$AS$3267,12,FALSE),"")</f>
        <v/>
      </c>
      <c r="Q253" s="1105" t="str">
        <f>IFERROR(VLOOKUP($I253,'WM-AR'!$I$7:$AS$3267,14,FALSE),"")</f>
        <v/>
      </c>
      <c r="R253" s="1105" t="str">
        <f>IFERROR(VLOOKUP($I253,'WM-AR'!$I$7:$AS$3267,16,FALSE),"")</f>
        <v/>
      </c>
      <c r="S253" s="1105" t="str">
        <f>IFERROR(VLOOKUP($I253,'WM-AR'!$I$7:$AS$3267,18,FALSE),"")</f>
        <v/>
      </c>
      <c r="T253" s="1105" t="str">
        <f>IFERROR(VLOOKUP($I253,'WM-AR'!$I$7:$AS$3267,20,FALSE),"")</f>
        <v/>
      </c>
      <c r="U253" s="1105" t="str">
        <f>IFERROR(VLOOKUP($I253,'WM-AR'!$I$7:$AS$3267,22,FALSE),"")</f>
        <v/>
      </c>
      <c r="V253" s="1105" t="str">
        <f>IFERROR(VLOOKUP($I253,'WM-AR'!$I$7:$AS$3267,24,FALSE),"")</f>
        <v/>
      </c>
      <c r="W253" s="1105" t="str">
        <f>IFERROR(VLOOKUP($I253,'WM-AR'!$I$7:$AS$3267,25,FALSE),"")</f>
        <v/>
      </c>
      <c r="X253" s="1105" t="str">
        <f>IFERROR(VLOOKUP($I253,'WM-AR'!$I$7:$AS$3267,26,FALSE),"")</f>
        <v/>
      </c>
      <c r="Y253" s="1105" t="str">
        <f>IFERROR(VLOOKUP($I253,'WM-AR'!$I$7:$AS$3267,27,FALSE),"")</f>
        <v/>
      </c>
      <c r="Z253" s="1105" t="str">
        <f>IFERROR(VLOOKUP($I253,'WM-AR'!$I$7:$AS$3267,28,FALSE),"")</f>
        <v/>
      </c>
      <c r="AA253" s="1105" t="str">
        <f>IFERROR(VLOOKUP($I253,'WM-AR'!$I$7:$AS$3267,29,FALSE),"")</f>
        <v/>
      </c>
      <c r="AB253" s="1105" t="str">
        <f>IFERROR(VLOOKUP($I253,'WM-AR'!$I$7:$AS$3267,30,FALSE),"")</f>
        <v/>
      </c>
      <c r="AC253" s="1105" t="str">
        <f>IFERROR(VLOOKUP($I253,'WM-AR'!$I$7:$AS$3267,31,FALSE),"")</f>
        <v/>
      </c>
      <c r="AD253" s="1105" t="str">
        <f>IFERROR(VLOOKUP($I253,'WM-AR'!$I$7:$AS$3267,32,FALSE),"")</f>
        <v/>
      </c>
      <c r="AE253" s="1105" t="str">
        <f>IFERROR(VLOOKUP($I253,'WM-AR'!$I$7:$AS$3267,33,FALSE),"")</f>
        <v/>
      </c>
      <c r="AF253" s="1106"/>
      <c r="AG253" s="1174"/>
      <c r="AH253" s="1174"/>
      <c r="AI253" s="1109">
        <v>0</v>
      </c>
      <c r="AJ253" s="1109" t="str">
        <f t="shared" si="32"/>
        <v/>
      </c>
      <c r="AK253" s="1110"/>
      <c r="AL253" s="88" t="str">
        <f>IF(AND(ISTEXT($E253),ISTEXT($B253)),"산출기준 &gt;&gt;  "&amp;_xlfn.XLOOKUP($E253,산출기준!$D:$D,산출기준!$E:$E,"매칭실패"),"")</f>
        <v/>
      </c>
    </row>
    <row r="254" spans="1:38">
      <c r="B254" s="1052"/>
      <c r="C254" s="711"/>
      <c r="D254" s="787"/>
      <c r="E254" s="711"/>
      <c r="F254" s="711"/>
      <c r="G254" s="1115" t="s">
        <v>3335</v>
      </c>
      <c r="H254" s="1115"/>
      <c r="I254" s="712" t="str">
        <f t="shared" si="30"/>
        <v/>
      </c>
      <c r="J254" s="714"/>
      <c r="K254" s="714" t="str">
        <f>IFERROR(VLOOKUP($I254,'WM-AR'!$I$7:$AS$3267,34,FALSE),"")</f>
        <v/>
      </c>
      <c r="L254" s="714" t="str">
        <f>IFERROR(VLOOKUP($I254,'WM-AR'!$I$7:$AS$3267,4,FALSE),"")</f>
        <v/>
      </c>
      <c r="M254" s="714" t="str">
        <f>IFERROR(VLOOKUP($I254,'WM-AR'!$I$7:$AS$3267,6,FALSE),"")</f>
        <v/>
      </c>
      <c r="N254" s="714" t="str">
        <f>IFERROR(VLOOKUP($I254,'WM-AR'!$I$7:$AS$3267,8,FALSE),"")</f>
        <v/>
      </c>
      <c r="O254" s="714" t="str">
        <f>IFERROR(VLOOKUP($I254,'WM-AR'!$I$7:$AS$3267,10,FALSE),"")</f>
        <v/>
      </c>
      <c r="P254" s="714" t="str">
        <f>IFERROR(VLOOKUP($I254,'WM-AR'!$I$7:$AS$3267,12,FALSE),"")</f>
        <v/>
      </c>
      <c r="Q254" s="714" t="str">
        <f>IFERROR(VLOOKUP($I254,'WM-AR'!$I$7:$AS$3267,14,FALSE),"")</f>
        <v/>
      </c>
      <c r="R254" s="714" t="str">
        <f>IFERROR(VLOOKUP($I254,'WM-AR'!$I$7:$AS$3267,16,FALSE),"")</f>
        <v/>
      </c>
      <c r="S254" s="714" t="str">
        <f>IFERROR(VLOOKUP($I254,'WM-AR'!$I$7:$AS$3267,18,FALSE),"")</f>
        <v/>
      </c>
      <c r="T254" s="714" t="str">
        <f>IFERROR(VLOOKUP($I254,'WM-AR'!$I$7:$AS$3267,20,FALSE),"")</f>
        <v/>
      </c>
      <c r="U254" s="714" t="str">
        <f>IFERROR(VLOOKUP($I254,'WM-AR'!$I$7:$AS$3267,22,FALSE),"")</f>
        <v/>
      </c>
      <c r="V254" s="714" t="str">
        <f>IFERROR(VLOOKUP($I254,'WM-AR'!$I$7:$AS$3267,24,FALSE),"")</f>
        <v/>
      </c>
      <c r="W254" s="714" t="str">
        <f>IFERROR(VLOOKUP($I254,'WM-AR'!$I$7:$AS$3267,25,FALSE),"")</f>
        <v/>
      </c>
      <c r="X254" s="714" t="str">
        <f>IFERROR(VLOOKUP($I254,'WM-AR'!$I$7:$AS$3267,26,FALSE),"")</f>
        <v/>
      </c>
      <c r="Y254" s="714" t="str">
        <f>IFERROR(VLOOKUP($I254,'WM-AR'!$I$7:$AS$3267,27,FALSE),"")</f>
        <v/>
      </c>
      <c r="Z254" s="714" t="str">
        <f>IFERROR(VLOOKUP($I254,'WM-AR'!$I$7:$AS$3267,28,FALSE),"")</f>
        <v/>
      </c>
      <c r="AA254" s="714" t="str">
        <f>IFERROR(VLOOKUP($I254,'WM-AR'!$I$7:$AS$3267,29,FALSE),"")</f>
        <v/>
      </c>
      <c r="AB254" s="714" t="str">
        <f>IFERROR(VLOOKUP($I254,'WM-AR'!$I$7:$AS$3267,30,FALSE),"")</f>
        <v/>
      </c>
      <c r="AC254" s="714" t="str">
        <f>IFERROR(VLOOKUP($I254,'WM-AR'!$I$7:$AS$3267,31,FALSE),"")</f>
        <v/>
      </c>
      <c r="AD254" s="714" t="str">
        <f>IFERROR(VLOOKUP($I254,'WM-AR'!$I$7:$AS$3267,32,FALSE),"")</f>
        <v/>
      </c>
      <c r="AE254" s="714" t="str">
        <f>IFERROR(VLOOKUP($I254,'WM-AR'!$I$7:$AS$3267,33,FALSE),"")</f>
        <v/>
      </c>
      <c r="AF254" s="839"/>
      <c r="AG254" s="852"/>
      <c r="AH254" s="852"/>
      <c r="AI254" s="854">
        <v>0</v>
      </c>
      <c r="AJ254" s="854" t="str">
        <f t="shared" si="32"/>
        <v/>
      </c>
      <c r="AK254" s="1114"/>
      <c r="AL254" s="88" t="str">
        <f>IF(AND(ISTEXT($E254),ISTEXT($B254)),"산출기준 &gt;&gt;  "&amp;_xlfn.XLOOKUP($E254,산출기준!$D:$D,산출기준!$E:$E,"매칭실패"),"")</f>
        <v/>
      </c>
    </row>
    <row r="255" spans="1:38" ht="49.5">
      <c r="B255" s="1175"/>
      <c r="C255" s="1176"/>
      <c r="D255" s="1117" t="s">
        <v>3336</v>
      </c>
      <c r="E255" s="1176"/>
      <c r="F255" s="1176"/>
      <c r="G255" s="1120" t="s">
        <v>3337</v>
      </c>
      <c r="H255" s="1120"/>
      <c r="I255" s="1119" t="str">
        <f t="shared" si="30"/>
        <v/>
      </c>
      <c r="J255" s="1121"/>
      <c r="K255" s="1121" t="str">
        <f>IFERROR(VLOOKUP($I255,'WM-AR'!$I$7:$AS$3267,34,FALSE),"")</f>
        <v/>
      </c>
      <c r="L255" s="1121" t="str">
        <f>IFERROR(VLOOKUP($I255,'WM-AR'!$I$7:$AS$3267,4,FALSE),"")</f>
        <v/>
      </c>
      <c r="M255" s="1121" t="str">
        <f>IFERROR(VLOOKUP($I255,'WM-AR'!$I$7:$AS$3267,6,FALSE),"")</f>
        <v/>
      </c>
      <c r="N255" s="1121" t="str">
        <f>IFERROR(VLOOKUP($I255,'WM-AR'!$I$7:$AS$3267,8,FALSE),"")</f>
        <v/>
      </c>
      <c r="O255" s="1121" t="str">
        <f>IFERROR(VLOOKUP($I255,'WM-AR'!$I$7:$AS$3267,10,FALSE),"")</f>
        <v/>
      </c>
      <c r="P255" s="1121" t="str">
        <f>IFERROR(VLOOKUP($I255,'WM-AR'!$I$7:$AS$3267,12,FALSE),"")</f>
        <v/>
      </c>
      <c r="Q255" s="1121" t="str">
        <f>IFERROR(VLOOKUP($I255,'WM-AR'!$I$7:$AS$3267,14,FALSE),"")</f>
        <v/>
      </c>
      <c r="R255" s="1121" t="str">
        <f>IFERROR(VLOOKUP($I255,'WM-AR'!$I$7:$AS$3267,16,FALSE),"")</f>
        <v/>
      </c>
      <c r="S255" s="1121" t="str">
        <f>IFERROR(VLOOKUP($I255,'WM-AR'!$I$7:$AS$3267,18,FALSE),"")</f>
        <v/>
      </c>
      <c r="T255" s="1121" t="str">
        <f>IFERROR(VLOOKUP($I255,'WM-AR'!$I$7:$AS$3267,20,FALSE),"")</f>
        <v/>
      </c>
      <c r="U255" s="1121" t="str">
        <f>IFERROR(VLOOKUP($I255,'WM-AR'!$I$7:$AS$3267,22,FALSE),"")</f>
        <v/>
      </c>
      <c r="V255" s="1121" t="str">
        <f>IFERROR(VLOOKUP($I255,'WM-AR'!$I$7:$AS$3267,24,FALSE),"")</f>
        <v/>
      </c>
      <c r="W255" s="1121" t="str">
        <f>IFERROR(VLOOKUP($I255,'WM-AR'!$I$7:$AS$3267,25,FALSE),"")</f>
        <v/>
      </c>
      <c r="X255" s="1121" t="str">
        <f>IFERROR(VLOOKUP($I255,'WM-AR'!$I$7:$AS$3267,26,FALSE),"")</f>
        <v/>
      </c>
      <c r="Y255" s="1121" t="str">
        <f>IFERROR(VLOOKUP($I255,'WM-AR'!$I$7:$AS$3267,27,FALSE),"")</f>
        <v/>
      </c>
      <c r="Z255" s="1121" t="str">
        <f>IFERROR(VLOOKUP($I255,'WM-AR'!$I$7:$AS$3267,28,FALSE),"")</f>
        <v/>
      </c>
      <c r="AA255" s="1121" t="str">
        <f>IFERROR(VLOOKUP($I255,'WM-AR'!$I$7:$AS$3267,29,FALSE),"")</f>
        <v/>
      </c>
      <c r="AB255" s="1121" t="str">
        <f>IFERROR(VLOOKUP($I255,'WM-AR'!$I$7:$AS$3267,30,FALSE),"")</f>
        <v/>
      </c>
      <c r="AC255" s="1121" t="str">
        <f>IFERROR(VLOOKUP($I255,'WM-AR'!$I$7:$AS$3267,31,FALSE),"")</f>
        <v/>
      </c>
      <c r="AD255" s="1121" t="str">
        <f>IFERROR(VLOOKUP($I255,'WM-AR'!$I$7:$AS$3267,32,FALSE),"")</f>
        <v/>
      </c>
      <c r="AE255" s="1121" t="str">
        <f>IFERROR(VLOOKUP($I255,'WM-AR'!$I$7:$AS$3267,33,FALSE),"")</f>
        <v/>
      </c>
      <c r="AF255" s="1122"/>
      <c r="AG255" s="1123"/>
      <c r="AH255" s="1123"/>
      <c r="AI255" s="1124">
        <v>0</v>
      </c>
      <c r="AJ255" s="1124" t="str">
        <f t="shared" si="32"/>
        <v/>
      </c>
      <c r="AK255" s="1125"/>
      <c r="AL255" s="88" t="str">
        <f>IF(AND(ISTEXT($E255),ISTEXT($B255)),"산출기준 &gt;&gt;  "&amp;_xlfn.XLOOKUP($E255,산출기준!$D:$D,산출기준!$E:$E,"매칭실패"),"")</f>
        <v/>
      </c>
    </row>
    <row r="256" spans="1:38" s="658" customFormat="1" ht="20.100000000000001" customHeight="1">
      <c r="B256" s="1151"/>
      <c r="C256" s="1177"/>
      <c r="D256" s="1178"/>
      <c r="E256" s="1177"/>
      <c r="F256" s="1177"/>
      <c r="G256" s="1177"/>
      <c r="H256" s="1177"/>
      <c r="I256" s="1179"/>
      <c r="J256" s="1180"/>
      <c r="K256" s="1180"/>
      <c r="L256" s="1180"/>
      <c r="M256" s="1180"/>
      <c r="N256" s="1180"/>
      <c r="O256" s="1180"/>
      <c r="P256" s="1180"/>
      <c r="Q256" s="1180"/>
      <c r="R256" s="1180"/>
      <c r="S256" s="1180"/>
      <c r="T256" s="1180"/>
      <c r="U256" s="1180"/>
      <c r="V256" s="1180"/>
      <c r="W256" s="1180"/>
      <c r="X256" s="1180"/>
      <c r="Y256" s="1180"/>
      <c r="Z256" s="1180"/>
      <c r="AA256" s="1180"/>
      <c r="AB256" s="1180"/>
      <c r="AC256" s="1180"/>
      <c r="AD256" s="1180"/>
      <c r="AE256" s="1180"/>
      <c r="AF256" s="1181"/>
      <c r="AG256" s="1182"/>
      <c r="AH256" s="1182"/>
      <c r="AI256" s="1183">
        <v>0</v>
      </c>
      <c r="AJ256" s="1183"/>
      <c r="AK256" s="1177"/>
      <c r="AL256" s="658" t="str">
        <f>IF(AND(ISTEXT($E256),ISTEXT($B256)),"산출기준 &gt;&gt;  "&amp;_xlfn.XLOOKUP($E256,산출기준!$D:$D,산출기준!$E:$E,"매칭실패"),"")</f>
        <v/>
      </c>
    </row>
    <row r="257" spans="2:38" ht="34.9" customHeight="1">
      <c r="B257" s="808" t="str" cm="1">
        <f t="array" aca="1" ref="B257" ca="1">_xlfn.IFNA(INDIRECT("Family_표준_구성도!B"&amp;MATCH(F257,INDIRECT("Family_표준_구성도!"&amp;"C:C"),0)),"")</f>
        <v>4.1.1.8.2</v>
      </c>
      <c r="C257" s="668" t="s">
        <v>2016</v>
      </c>
      <c r="D257" s="1078"/>
      <c r="E257" s="668" t="s">
        <v>3330</v>
      </c>
      <c r="F257" s="811" t="s">
        <v>788</v>
      </c>
      <c r="G257" s="811"/>
      <c r="H257" s="1079"/>
      <c r="I257" s="674" t="str">
        <f t="shared" ref="I257:I464" si="33">LEFT(H257,14)</f>
        <v/>
      </c>
      <c r="J257" s="674"/>
      <c r="K257" s="674"/>
      <c r="L257" s="674"/>
      <c r="M257" s="674"/>
      <c r="N257" s="675"/>
      <c r="O257" s="676"/>
      <c r="P257" s="677"/>
      <c r="Q257" s="677"/>
      <c r="R257" s="677"/>
      <c r="S257" s="677"/>
      <c r="T257" s="677"/>
      <c r="U257" s="677"/>
      <c r="V257" s="678"/>
      <c r="W257" s="679"/>
      <c r="X257" s="679"/>
      <c r="Y257" s="679"/>
      <c r="Z257" s="679"/>
      <c r="AA257" s="679"/>
      <c r="AB257" s="679"/>
      <c r="AC257" s="679"/>
      <c r="AD257" s="679"/>
      <c r="AE257" s="679"/>
      <c r="AF257" s="902"/>
      <c r="AG257" s="682"/>
      <c r="AH257" s="682"/>
      <c r="AI257" s="682">
        <v>0</v>
      </c>
      <c r="AJ257" s="682"/>
      <c r="AK257" s="676"/>
      <c r="AL257" s="88" t="str">
        <f ca="1">IF(AND(ISTEXT($E257),ISTEXT($B257)),"산출기준 &gt;&gt;  "&amp;_xlfn.XLOOKUP($E257,산출기준!$D:$D,산출기준!$E:$E,"매칭실패"),"")</f>
        <v>산출기준 &gt;&gt;  [ Lean ]</v>
      </c>
    </row>
    <row r="258" spans="2:38" ht="45" customHeight="1" outlineLevel="1">
      <c r="B258" s="758"/>
      <c r="C258" s="759"/>
      <c r="D258" s="760"/>
      <c r="E258" s="759"/>
      <c r="F258" s="1083" t="s">
        <v>3202</v>
      </c>
      <c r="G258" s="759" t="str">
        <f t="shared" ref="G258:G260" si="34">IF(IF(N258=0,"",N258)&amp;" | "&amp;IF(O258=0,"",O258)&amp;" | "&amp;IF(Q258=0,"",Q258)&amp;" | "&amp;IF(R258=0,"",R258)=" |  |  | ","",IF(N258=0,"",N258)&amp;" | "&amp;IF(O258=0,"",O258)&amp;" | "&amp;IF(Q258=0,"",Q258)&amp;" | "&amp;IF(R258=0,"",R258))</f>
        <v xml:space="preserve">Lean Concrete (including Form work) |  | 10MPa ≤ F'c (Cylinder Strength) &lt; 15MPa | </v>
      </c>
      <c r="H258" s="1093" t="s">
        <v>3203</v>
      </c>
      <c r="I258" s="765" t="str">
        <f t="shared" si="33"/>
        <v>A03AD034-00013</v>
      </c>
      <c r="J258" s="766"/>
      <c r="K258" s="766" t="str">
        <f>IFERROR(VLOOKUP($I258,'WM-AR'!$I$7:$AS$3267,34,FALSE),"")</f>
        <v>M3</v>
      </c>
      <c r="L258" s="766" t="str">
        <f>IFERROR(VLOOKUP($I258,'WM-AR'!$I$7:$AS$3267,4,FALSE),"")</f>
        <v>Concrete Work</v>
      </c>
      <c r="M258" s="766" t="str">
        <f>IFERROR(VLOOKUP($I258,'WM-AR'!$I$7:$AS$3267,6,FALSE),"")</f>
        <v>Substructure Work</v>
      </c>
      <c r="N258" s="766" t="str">
        <f>IFERROR(VLOOKUP($I258,'WM-AR'!$I$7:$AS$3267,8,FALSE),"")</f>
        <v>Lean Concrete (including Form work)</v>
      </c>
      <c r="O258" s="766">
        <f>IFERROR(VLOOKUP($I258,'WM-AR'!$I$7:$AS$3267,10,FALSE),"")</f>
        <v>0</v>
      </c>
      <c r="P258" s="766" t="str">
        <f>IFERROR(VLOOKUP($I258,'WM-AR'!$I$7:$AS$3267,12,FALSE),"")</f>
        <v>Cement Type-1</v>
      </c>
      <c r="Q258" s="766" t="str">
        <f>IFERROR(VLOOKUP($I258,'WM-AR'!$I$7:$AS$3267,14,FALSE),"")</f>
        <v>10MPa ≤ F'c (Cylinder Strength) &lt; 15MPa</v>
      </c>
      <c r="R258" s="766">
        <f>IFERROR(VLOOKUP($I258,'WM-AR'!$I$7:$AS$3267,16,FALSE),"")</f>
        <v>0</v>
      </c>
      <c r="S258" s="766">
        <f>IFERROR(VLOOKUP($I258,'WM-AR'!$I$7:$AS$3267,18,FALSE),"")</f>
        <v>0</v>
      </c>
      <c r="T258" s="766">
        <f>IFERROR(VLOOKUP($I258,'WM-AR'!$I$7:$AS$3267,20,FALSE),"")</f>
        <v>0</v>
      </c>
      <c r="U258" s="766">
        <f>IFERROR(VLOOKUP($I258,'WM-AR'!$I$7:$AS$3267,22,FALSE),"")</f>
        <v>0</v>
      </c>
      <c r="V258" s="766">
        <f>IFERROR(VLOOKUP($I258,'WM-AR'!$I$7:$AS$3267,24,FALSE),"")</f>
        <v>0</v>
      </c>
      <c r="W258" s="766">
        <f>IFERROR(VLOOKUP($I258,'WM-AR'!$I$7:$AS$3267,25,FALSE),"")</f>
        <v>0</v>
      </c>
      <c r="X258" s="766" t="str">
        <f>IFERROR(VLOOKUP($I258,'WM-AR'!$I$7:$AS$3267,26,FALSE),"")</f>
        <v/>
      </c>
      <c r="Y258" s="766">
        <f>IFERROR(VLOOKUP($I258,'WM-AR'!$I$7:$AS$3267,27,FALSE),"")</f>
        <v>0</v>
      </c>
      <c r="Z258" s="766">
        <f>IFERROR(VLOOKUP($I258,'WM-AR'!$I$7:$AS$3267,28,FALSE),"")</f>
        <v>0</v>
      </c>
      <c r="AA258" s="766">
        <f>IFERROR(VLOOKUP($I258,'WM-AR'!$I$7:$AS$3267,29,FALSE),"")</f>
        <v>0</v>
      </c>
      <c r="AB258" s="766">
        <f>IFERROR(VLOOKUP($I258,'WM-AR'!$I$7:$AS$3267,30,FALSE),"")</f>
        <v>0</v>
      </c>
      <c r="AC258" s="766">
        <f>IFERROR(VLOOKUP($I258,'WM-AR'!$I$7:$AS$3267,31,FALSE),"")</f>
        <v>0</v>
      </c>
      <c r="AD258" s="766">
        <f>IFERROR(VLOOKUP($I258,'WM-AR'!$I$7:$AS$3267,32,FALSE),"")</f>
        <v>0</v>
      </c>
      <c r="AE258" s="766" t="str">
        <f>IFERROR(VLOOKUP($I258,'WM-AR'!$I$7:$AS$3267,33,FALSE),"")</f>
        <v/>
      </c>
      <c r="AF258" s="817" t="s">
        <v>3331</v>
      </c>
      <c r="AG258" s="1168" t="s">
        <v>3332</v>
      </c>
      <c r="AH258" s="768" t="s">
        <v>1985</v>
      </c>
      <c r="AI258" s="769">
        <v>0</v>
      </c>
      <c r="AJ258" s="769" t="str">
        <f t="shared" ref="AJ258:AJ263" si="35">K258</f>
        <v>M3</v>
      </c>
      <c r="AK258" s="904" t="s">
        <v>3206</v>
      </c>
      <c r="AL258" s="919"/>
    </row>
    <row r="259" spans="2:38" ht="45" customHeight="1" outlineLevel="1">
      <c r="B259" s="772"/>
      <c r="C259" s="773"/>
      <c r="D259" s="760"/>
      <c r="E259" s="773"/>
      <c r="F259" s="1083" t="s">
        <v>3209</v>
      </c>
      <c r="G259" s="759" t="str">
        <f t="shared" si="34"/>
        <v xml:space="preserve">Base Course |  |  | </v>
      </c>
      <c r="H259" s="816" t="s">
        <v>3210</v>
      </c>
      <c r="I259" s="765" t="str">
        <f t="shared" si="33"/>
        <v>A01ZZ005-00001</v>
      </c>
      <c r="J259" s="766"/>
      <c r="K259" s="766" t="str">
        <f>IFERROR(VLOOKUP($I259,'WM-AR'!$I$7:$AS$3267,34,FALSE),"")</f>
        <v>M2</v>
      </c>
      <c r="L259" s="766" t="str">
        <f>IFERROR(VLOOKUP($I259,'WM-AR'!$I$7:$AS$3267,4,FALSE),"")</f>
        <v>Earth Work</v>
      </c>
      <c r="M259" s="766" t="str">
        <f>IFERROR(VLOOKUP($I259,'WM-AR'!$I$7:$AS$3267,6,FALSE),"")</f>
        <v>-</v>
      </c>
      <c r="N259" s="766" t="str">
        <f>IFERROR(VLOOKUP($I259,'WM-AR'!$I$7:$AS$3267,8,FALSE),"")</f>
        <v>Base Course</v>
      </c>
      <c r="O259" s="766">
        <f>IFERROR(VLOOKUP($I259,'WM-AR'!$I$7:$AS$3267,10,FALSE),"")</f>
        <v>0</v>
      </c>
      <c r="P259" s="766">
        <f>IFERROR(VLOOKUP($I259,'WM-AR'!$I$7:$AS$3267,12,FALSE),"")</f>
        <v>0</v>
      </c>
      <c r="Q259" s="766">
        <f>IFERROR(VLOOKUP($I259,'WM-AR'!$I$7:$AS$3267,14,FALSE),"")</f>
        <v>0</v>
      </c>
      <c r="R259" s="766">
        <f>IFERROR(VLOOKUP($I259,'WM-AR'!$I$7:$AS$3267,16,FALSE),"")</f>
        <v>0</v>
      </c>
      <c r="S259" s="766">
        <f>IFERROR(VLOOKUP($I259,'WM-AR'!$I$7:$AS$3267,18,FALSE),"")</f>
        <v>0</v>
      </c>
      <c r="T259" s="766">
        <f>IFERROR(VLOOKUP($I259,'WM-AR'!$I$7:$AS$3267,20,FALSE),"")</f>
        <v>0</v>
      </c>
      <c r="U259" s="766">
        <f>IFERROR(VLOOKUP($I259,'WM-AR'!$I$7:$AS$3267,22,FALSE),"")</f>
        <v>0</v>
      </c>
      <c r="V259" s="766" t="str">
        <f>IFERROR(VLOOKUP($I259,'WM-AR'!$I$7:$AS$3267,24,FALSE),"")</f>
        <v>THK≤150mm</v>
      </c>
      <c r="W259" s="766">
        <f>IFERROR(VLOOKUP($I259,'WM-AR'!$I$7:$AS$3267,25,FALSE),"")</f>
        <v>0</v>
      </c>
      <c r="X259" s="766" t="str">
        <f>IFERROR(VLOOKUP($I259,'WM-AR'!$I$7:$AS$3267,26,FALSE),"")</f>
        <v>THK=(  )mm</v>
      </c>
      <c r="Y259" s="766">
        <f>IFERROR(VLOOKUP($I259,'WM-AR'!$I$7:$AS$3267,27,FALSE),"")</f>
        <v>0</v>
      </c>
      <c r="Z259" s="766">
        <f>IFERROR(VLOOKUP($I259,'WM-AR'!$I$7:$AS$3267,28,FALSE),"")</f>
        <v>0</v>
      </c>
      <c r="AA259" s="766" t="str">
        <f>IFERROR(VLOOKUP($I259,'WM-AR'!$I$7:$AS$3267,29,FALSE),"")</f>
        <v>CBR=(  )%</v>
      </c>
      <c r="AB259" s="766">
        <f>IFERROR(VLOOKUP($I259,'WM-AR'!$I$7:$AS$3267,30,FALSE),"")</f>
        <v>0</v>
      </c>
      <c r="AC259" s="766">
        <f>IFERROR(VLOOKUP($I259,'WM-AR'!$I$7:$AS$3267,31,FALSE),"")</f>
        <v>0</v>
      </c>
      <c r="AD259" s="766">
        <f>IFERROR(VLOOKUP($I259,'WM-AR'!$I$7:$AS$3267,32,FALSE),"")</f>
        <v>0</v>
      </c>
      <c r="AE259" s="766" t="str">
        <f>IFERROR(VLOOKUP($I259,'WM-AR'!$I$7:$AS$3267,33,FALSE),"")</f>
        <v/>
      </c>
      <c r="AF259" s="817" t="s">
        <v>3211</v>
      </c>
      <c r="AG259" s="1168" t="s">
        <v>3332</v>
      </c>
      <c r="AH259" s="768" t="s">
        <v>1815</v>
      </c>
      <c r="AI259" s="769"/>
      <c r="AJ259" s="769" t="str">
        <f t="shared" si="35"/>
        <v>M2</v>
      </c>
      <c r="AK259" s="904" t="s">
        <v>3206</v>
      </c>
      <c r="AL259" s="88" t="str">
        <f>IF(AND(ISTEXT($E259),ISTEXT($B259)),"산출기준 &gt;&gt;  "&amp;_xlfn.XLOOKUP($E259,산출기준!$D:$D,산출기준!$E:$E,"매칭실패"),"")</f>
        <v/>
      </c>
    </row>
    <row r="260" spans="2:38" ht="64.900000000000006" customHeight="1" outlineLevel="1">
      <c r="B260" s="772"/>
      <c r="C260" s="773"/>
      <c r="D260" s="760"/>
      <c r="E260" s="773"/>
      <c r="F260" s="1083" t="s">
        <v>3212</v>
      </c>
      <c r="G260" s="759" t="str">
        <f t="shared" si="34"/>
        <v xml:space="preserve">Subbase Course |  |  | </v>
      </c>
      <c r="H260" s="816" t="s">
        <v>3213</v>
      </c>
      <c r="I260" s="765" t="str">
        <f t="shared" si="33"/>
        <v>A01ZZ006-00001</v>
      </c>
      <c r="J260" s="766"/>
      <c r="K260" s="766" t="str">
        <f>IFERROR(VLOOKUP($I260,'WM-AR'!$I$7:$AS$3267,34,FALSE),"")</f>
        <v>M2</v>
      </c>
      <c r="L260" s="766" t="str">
        <f>IFERROR(VLOOKUP($I260,'WM-AR'!$I$7:$AS$3267,4,FALSE),"")</f>
        <v>Earth Work</v>
      </c>
      <c r="M260" s="766" t="str">
        <f>IFERROR(VLOOKUP($I260,'WM-AR'!$I$7:$AS$3267,6,FALSE),"")</f>
        <v>-</v>
      </c>
      <c r="N260" s="766" t="str">
        <f>IFERROR(VLOOKUP($I260,'WM-AR'!$I$7:$AS$3267,8,FALSE),"")</f>
        <v>Subbase Course</v>
      </c>
      <c r="O260" s="766">
        <f>IFERROR(VLOOKUP($I260,'WM-AR'!$I$7:$AS$3267,10,FALSE),"")</f>
        <v>0</v>
      </c>
      <c r="P260" s="766">
        <f>IFERROR(VLOOKUP($I260,'WM-AR'!$I$7:$AS$3267,12,FALSE),"")</f>
        <v>0</v>
      </c>
      <c r="Q260" s="766">
        <f>IFERROR(VLOOKUP($I260,'WM-AR'!$I$7:$AS$3267,14,FALSE),"")</f>
        <v>0</v>
      </c>
      <c r="R260" s="766">
        <f>IFERROR(VLOOKUP($I260,'WM-AR'!$I$7:$AS$3267,16,FALSE),"")</f>
        <v>0</v>
      </c>
      <c r="S260" s="766">
        <f>IFERROR(VLOOKUP($I260,'WM-AR'!$I$7:$AS$3267,18,FALSE),"")</f>
        <v>0</v>
      </c>
      <c r="T260" s="766" t="str">
        <f>IFERROR(VLOOKUP($I260,'WM-AR'!$I$7:$AS$3267,20,FALSE),"")</f>
        <v>Including Compaction of Sub-Grade</v>
      </c>
      <c r="U260" s="766">
        <f>IFERROR(VLOOKUP($I260,'WM-AR'!$I$7:$AS$3267,22,FALSE),"")</f>
        <v>0</v>
      </c>
      <c r="V260" s="766" t="str">
        <f>IFERROR(VLOOKUP($I260,'WM-AR'!$I$7:$AS$3267,24,FALSE),"")</f>
        <v>THK≤150mm</v>
      </c>
      <c r="W260" s="766">
        <f>IFERROR(VLOOKUP($I260,'WM-AR'!$I$7:$AS$3267,25,FALSE),"")</f>
        <v>0</v>
      </c>
      <c r="X260" s="766" t="str">
        <f>IFERROR(VLOOKUP($I260,'WM-AR'!$I$7:$AS$3267,26,FALSE),"")</f>
        <v>THK=(  )mm</v>
      </c>
      <c r="Y260" s="766">
        <f>IFERROR(VLOOKUP($I260,'WM-AR'!$I$7:$AS$3267,27,FALSE),"")</f>
        <v>0</v>
      </c>
      <c r="Z260" s="766">
        <f>IFERROR(VLOOKUP($I260,'WM-AR'!$I$7:$AS$3267,28,FALSE),"")</f>
        <v>0</v>
      </c>
      <c r="AA260" s="766" t="str">
        <f>IFERROR(VLOOKUP($I260,'WM-AR'!$I$7:$AS$3267,29,FALSE),"")</f>
        <v>CBR=(  )% for Subgrade, (  )% for Subbase</v>
      </c>
      <c r="AB260" s="766" t="str">
        <f>IFERROR(VLOOKUP($I260,'WM-AR'!$I$7:$AS$3267,30,FALSE),"")</f>
        <v>Compaction=(  )% for Subgrade, (  )% for Subbase</v>
      </c>
      <c r="AC260" s="766">
        <f>IFERROR(VLOOKUP($I260,'WM-AR'!$I$7:$AS$3267,31,FALSE),"")</f>
        <v>0</v>
      </c>
      <c r="AD260" s="766">
        <f>IFERROR(VLOOKUP($I260,'WM-AR'!$I$7:$AS$3267,32,FALSE),"")</f>
        <v>0</v>
      </c>
      <c r="AE260" s="766" t="str">
        <f>IFERROR(VLOOKUP($I260,'WM-AR'!$I$7:$AS$3267,33,FALSE),"")</f>
        <v/>
      </c>
      <c r="AF260" s="817" t="s">
        <v>3214</v>
      </c>
      <c r="AG260" s="1168" t="s">
        <v>3332</v>
      </c>
      <c r="AH260" s="768" t="s">
        <v>1815</v>
      </c>
      <c r="AI260" s="769"/>
      <c r="AJ260" s="769" t="str">
        <f t="shared" si="35"/>
        <v>M2</v>
      </c>
      <c r="AK260" s="904" t="s">
        <v>3206</v>
      </c>
      <c r="AL260" s="88" t="str">
        <f>IF(AND(ISTEXT($E260),ISTEXT($B260)),"산출기준 &gt;&gt;  "&amp;_xlfn.XLOOKUP($E260,산출기준!$D:$D,산출기준!$E:$E,"매칭실패"),"")</f>
        <v/>
      </c>
    </row>
    <row r="261" spans="2:38">
      <c r="B261" s="1127"/>
      <c r="C261" s="1129"/>
      <c r="D261" s="1128"/>
      <c r="E261" s="1129"/>
      <c r="F261" s="1129"/>
      <c r="G261" s="1131" t="s">
        <v>3338</v>
      </c>
      <c r="H261" s="1131"/>
      <c r="I261" s="1130" t="str">
        <f t="shared" si="33"/>
        <v/>
      </c>
      <c r="J261" s="1132"/>
      <c r="K261" s="1132" t="str">
        <f>IFERROR(VLOOKUP($I261,'WM-AR'!$I$7:$AS$3267,34,FALSE),"")</f>
        <v/>
      </c>
      <c r="L261" s="1132" t="str">
        <f>IFERROR(VLOOKUP($I261,'WM-AR'!$I$7:$AS$3267,4,FALSE),"")</f>
        <v/>
      </c>
      <c r="M261" s="1132" t="str">
        <f>IFERROR(VLOOKUP($I261,'WM-AR'!$I$7:$AS$3267,6,FALSE),"")</f>
        <v/>
      </c>
      <c r="N261" s="1132" t="str">
        <f>IFERROR(VLOOKUP($I261,'WM-AR'!$I$7:$AS$3267,8,FALSE),"")</f>
        <v/>
      </c>
      <c r="O261" s="1132" t="str">
        <f>IFERROR(VLOOKUP($I261,'WM-AR'!$I$7:$AS$3267,10,FALSE),"")</f>
        <v/>
      </c>
      <c r="P261" s="1132" t="str">
        <f>IFERROR(VLOOKUP($I261,'WM-AR'!$I$7:$AS$3267,12,FALSE),"")</f>
        <v/>
      </c>
      <c r="Q261" s="1132" t="str">
        <f>IFERROR(VLOOKUP($I261,'WM-AR'!$I$7:$AS$3267,14,FALSE),"")</f>
        <v/>
      </c>
      <c r="R261" s="1132" t="str">
        <f>IFERROR(VLOOKUP($I261,'WM-AR'!$I$7:$AS$3267,16,FALSE),"")</f>
        <v/>
      </c>
      <c r="S261" s="1132" t="str">
        <f>IFERROR(VLOOKUP($I261,'WM-AR'!$I$7:$AS$3267,18,FALSE),"")</f>
        <v/>
      </c>
      <c r="T261" s="1132" t="str">
        <f>IFERROR(VLOOKUP($I261,'WM-AR'!$I$7:$AS$3267,20,FALSE),"")</f>
        <v/>
      </c>
      <c r="U261" s="1132" t="str">
        <f>IFERROR(VLOOKUP($I261,'WM-AR'!$I$7:$AS$3267,22,FALSE),"")</f>
        <v/>
      </c>
      <c r="V261" s="1132" t="str">
        <f>IFERROR(VLOOKUP($I261,'WM-AR'!$I$7:$AS$3267,24,FALSE),"")</f>
        <v/>
      </c>
      <c r="W261" s="1132" t="str">
        <f>IFERROR(VLOOKUP($I261,'WM-AR'!$I$7:$AS$3267,25,FALSE),"")</f>
        <v/>
      </c>
      <c r="X261" s="1132" t="str">
        <f>IFERROR(VLOOKUP($I261,'WM-AR'!$I$7:$AS$3267,26,FALSE),"")</f>
        <v/>
      </c>
      <c r="Y261" s="1132" t="str">
        <f>IFERROR(VLOOKUP($I261,'WM-AR'!$I$7:$AS$3267,27,FALSE),"")</f>
        <v/>
      </c>
      <c r="Z261" s="1132" t="str">
        <f>IFERROR(VLOOKUP($I261,'WM-AR'!$I$7:$AS$3267,28,FALSE),"")</f>
        <v/>
      </c>
      <c r="AA261" s="1132" t="str">
        <f>IFERROR(VLOOKUP($I261,'WM-AR'!$I$7:$AS$3267,29,FALSE),"")</f>
        <v/>
      </c>
      <c r="AB261" s="1132" t="str">
        <f>IFERROR(VLOOKUP($I261,'WM-AR'!$I$7:$AS$3267,30,FALSE),"")</f>
        <v/>
      </c>
      <c r="AC261" s="1132" t="str">
        <f>IFERROR(VLOOKUP($I261,'WM-AR'!$I$7:$AS$3267,31,FALSE),"")</f>
        <v/>
      </c>
      <c r="AD261" s="1132" t="str">
        <f>IFERROR(VLOOKUP($I261,'WM-AR'!$I$7:$AS$3267,32,FALSE),"")</f>
        <v/>
      </c>
      <c r="AE261" s="1132" t="str">
        <f>IFERROR(VLOOKUP($I261,'WM-AR'!$I$7:$AS$3267,33,FALSE),"")</f>
        <v/>
      </c>
      <c r="AF261" s="1133"/>
      <c r="AG261" s="1134"/>
      <c r="AH261" s="1134"/>
      <c r="AI261" s="1135"/>
      <c r="AJ261" s="1135" t="str">
        <f t="shared" si="35"/>
        <v/>
      </c>
      <c r="AK261" s="1136"/>
      <c r="AL261" s="88" t="str">
        <f>IF(AND(ISTEXT($E261),ISTEXT($B261)),"산출기준 &gt;&gt;  "&amp;_xlfn.XLOOKUP($E261,산출기준!$D:$D,산출기준!$E:$E,"매칭실패"),"")</f>
        <v/>
      </c>
    </row>
    <row r="262" spans="2:38">
      <c r="B262" s="1111"/>
      <c r="C262" s="706"/>
      <c r="D262" s="787"/>
      <c r="E262" s="706"/>
      <c r="F262" s="706"/>
      <c r="G262" s="843"/>
      <c r="H262" s="843"/>
      <c r="I262" s="712" t="str">
        <f t="shared" si="33"/>
        <v/>
      </c>
      <c r="J262" s="714"/>
      <c r="K262" s="714" t="str">
        <f>IFERROR(VLOOKUP($I262,'WM-AR'!$I$7:$AS$3267,34,FALSE),"")</f>
        <v/>
      </c>
      <c r="L262" s="714" t="str">
        <f>IFERROR(VLOOKUP($I262,'WM-AR'!$I$7:$AS$3267,4,FALSE),"")</f>
        <v/>
      </c>
      <c r="M262" s="714" t="str">
        <f>IFERROR(VLOOKUP($I262,'WM-AR'!$I$7:$AS$3267,6,FALSE),"")</f>
        <v/>
      </c>
      <c r="N262" s="714" t="str">
        <f>IFERROR(VLOOKUP($I262,'WM-AR'!$I$7:$AS$3267,8,FALSE),"")</f>
        <v/>
      </c>
      <c r="O262" s="714" t="str">
        <f>IFERROR(VLOOKUP($I262,'WM-AR'!$I$7:$AS$3267,10,FALSE),"")</f>
        <v/>
      </c>
      <c r="P262" s="714" t="str">
        <f>IFERROR(VLOOKUP($I262,'WM-AR'!$I$7:$AS$3267,12,FALSE),"")</f>
        <v/>
      </c>
      <c r="Q262" s="714" t="str">
        <f>IFERROR(VLOOKUP($I262,'WM-AR'!$I$7:$AS$3267,14,FALSE),"")</f>
        <v/>
      </c>
      <c r="R262" s="714" t="str">
        <f>IFERROR(VLOOKUP($I262,'WM-AR'!$I$7:$AS$3267,16,FALSE),"")</f>
        <v/>
      </c>
      <c r="S262" s="714" t="str">
        <f>IFERROR(VLOOKUP($I262,'WM-AR'!$I$7:$AS$3267,18,FALSE),"")</f>
        <v/>
      </c>
      <c r="T262" s="714" t="str">
        <f>IFERROR(VLOOKUP($I262,'WM-AR'!$I$7:$AS$3267,20,FALSE),"")</f>
        <v/>
      </c>
      <c r="U262" s="714" t="str">
        <f>IFERROR(VLOOKUP($I262,'WM-AR'!$I$7:$AS$3267,22,FALSE),"")</f>
        <v/>
      </c>
      <c r="V262" s="714" t="str">
        <f>IFERROR(VLOOKUP($I262,'WM-AR'!$I$7:$AS$3267,24,FALSE),"")</f>
        <v/>
      </c>
      <c r="W262" s="714" t="str">
        <f>IFERROR(VLOOKUP($I262,'WM-AR'!$I$7:$AS$3267,25,FALSE),"")</f>
        <v/>
      </c>
      <c r="X262" s="714" t="str">
        <f>IFERROR(VLOOKUP($I262,'WM-AR'!$I$7:$AS$3267,26,FALSE),"")</f>
        <v/>
      </c>
      <c r="Y262" s="714" t="str">
        <f>IFERROR(VLOOKUP($I262,'WM-AR'!$I$7:$AS$3267,27,FALSE),"")</f>
        <v/>
      </c>
      <c r="Z262" s="714" t="str">
        <f>IFERROR(VLOOKUP($I262,'WM-AR'!$I$7:$AS$3267,28,FALSE),"")</f>
        <v/>
      </c>
      <c r="AA262" s="714" t="str">
        <f>IFERROR(VLOOKUP($I262,'WM-AR'!$I$7:$AS$3267,29,FALSE),"")</f>
        <v/>
      </c>
      <c r="AB262" s="714" t="str">
        <f>IFERROR(VLOOKUP($I262,'WM-AR'!$I$7:$AS$3267,30,FALSE),"")</f>
        <v/>
      </c>
      <c r="AC262" s="714" t="str">
        <f>IFERROR(VLOOKUP($I262,'WM-AR'!$I$7:$AS$3267,31,FALSE),"")</f>
        <v/>
      </c>
      <c r="AD262" s="714" t="str">
        <f>IFERROR(VLOOKUP($I262,'WM-AR'!$I$7:$AS$3267,32,FALSE),"")</f>
        <v/>
      </c>
      <c r="AE262" s="714" t="str">
        <f>IFERROR(VLOOKUP($I262,'WM-AR'!$I$7:$AS$3267,33,FALSE),"")</f>
        <v/>
      </c>
      <c r="AF262" s="839"/>
      <c r="AG262" s="852"/>
      <c r="AH262" s="852"/>
      <c r="AI262" s="854"/>
      <c r="AJ262" s="854" t="str">
        <f t="shared" si="35"/>
        <v/>
      </c>
      <c r="AK262" s="1114"/>
      <c r="AL262" s="88" t="str">
        <f>IF(AND(ISTEXT($E262),ISTEXT($B262)),"산출기준 &gt;&gt;  "&amp;_xlfn.XLOOKUP($E262,산출기준!$D:$D,산출기준!$E:$E,"매칭실패"),"")</f>
        <v/>
      </c>
    </row>
    <row r="263" spans="2:38">
      <c r="B263" s="1116"/>
      <c r="C263" s="1118"/>
      <c r="D263" s="1117"/>
      <c r="E263" s="1118"/>
      <c r="F263" s="1118"/>
      <c r="G263" s="1120"/>
      <c r="H263" s="1120"/>
      <c r="I263" s="1119" t="str">
        <f t="shared" si="33"/>
        <v/>
      </c>
      <c r="J263" s="1121"/>
      <c r="K263" s="1121" t="str">
        <f>IFERROR(VLOOKUP($I263,'WM-AR'!$I$7:$AS$3267,34,FALSE),"")</f>
        <v/>
      </c>
      <c r="L263" s="1121" t="str">
        <f>IFERROR(VLOOKUP($I263,'WM-AR'!$I$7:$AS$3267,4,FALSE),"")</f>
        <v/>
      </c>
      <c r="M263" s="1121" t="str">
        <f>IFERROR(VLOOKUP($I263,'WM-AR'!$I$7:$AS$3267,6,FALSE),"")</f>
        <v/>
      </c>
      <c r="N263" s="1121" t="str">
        <f>IFERROR(VLOOKUP($I263,'WM-AR'!$I$7:$AS$3267,8,FALSE),"")</f>
        <v/>
      </c>
      <c r="O263" s="1121" t="str">
        <f>IFERROR(VLOOKUP($I263,'WM-AR'!$I$7:$AS$3267,10,FALSE),"")</f>
        <v/>
      </c>
      <c r="P263" s="1121" t="str">
        <f>IFERROR(VLOOKUP($I263,'WM-AR'!$I$7:$AS$3267,12,FALSE),"")</f>
        <v/>
      </c>
      <c r="Q263" s="1121" t="str">
        <f>IFERROR(VLOOKUP($I263,'WM-AR'!$I$7:$AS$3267,14,FALSE),"")</f>
        <v/>
      </c>
      <c r="R263" s="1121" t="str">
        <f>IFERROR(VLOOKUP($I263,'WM-AR'!$I$7:$AS$3267,16,FALSE),"")</f>
        <v/>
      </c>
      <c r="S263" s="1121" t="str">
        <f>IFERROR(VLOOKUP($I263,'WM-AR'!$I$7:$AS$3267,18,FALSE),"")</f>
        <v/>
      </c>
      <c r="T263" s="1121" t="str">
        <f>IFERROR(VLOOKUP($I263,'WM-AR'!$I$7:$AS$3267,20,FALSE),"")</f>
        <v/>
      </c>
      <c r="U263" s="1121" t="str">
        <f>IFERROR(VLOOKUP($I263,'WM-AR'!$I$7:$AS$3267,22,FALSE),"")</f>
        <v/>
      </c>
      <c r="V263" s="1121" t="str">
        <f>IFERROR(VLOOKUP($I263,'WM-AR'!$I$7:$AS$3267,24,FALSE),"")</f>
        <v/>
      </c>
      <c r="W263" s="1121" t="str">
        <f>IFERROR(VLOOKUP($I263,'WM-AR'!$I$7:$AS$3267,25,FALSE),"")</f>
        <v/>
      </c>
      <c r="X263" s="1121" t="str">
        <f>IFERROR(VLOOKUP($I263,'WM-AR'!$I$7:$AS$3267,26,FALSE),"")</f>
        <v/>
      </c>
      <c r="Y263" s="1121" t="str">
        <f>IFERROR(VLOOKUP($I263,'WM-AR'!$I$7:$AS$3267,27,FALSE),"")</f>
        <v/>
      </c>
      <c r="Z263" s="1121" t="str">
        <f>IFERROR(VLOOKUP($I263,'WM-AR'!$I$7:$AS$3267,28,FALSE),"")</f>
        <v/>
      </c>
      <c r="AA263" s="1121" t="str">
        <f>IFERROR(VLOOKUP($I263,'WM-AR'!$I$7:$AS$3267,29,FALSE),"")</f>
        <v/>
      </c>
      <c r="AB263" s="1121" t="str">
        <f>IFERROR(VLOOKUP($I263,'WM-AR'!$I$7:$AS$3267,30,FALSE),"")</f>
        <v/>
      </c>
      <c r="AC263" s="1121" t="str">
        <f>IFERROR(VLOOKUP($I263,'WM-AR'!$I$7:$AS$3267,31,FALSE),"")</f>
        <v/>
      </c>
      <c r="AD263" s="1121" t="str">
        <f>IFERROR(VLOOKUP($I263,'WM-AR'!$I$7:$AS$3267,32,FALSE),"")</f>
        <v/>
      </c>
      <c r="AE263" s="1121" t="str">
        <f>IFERROR(VLOOKUP($I263,'WM-AR'!$I$7:$AS$3267,33,FALSE),"")</f>
        <v/>
      </c>
      <c r="AF263" s="1122"/>
      <c r="AG263" s="1123"/>
      <c r="AH263" s="1123"/>
      <c r="AI263" s="1124"/>
      <c r="AJ263" s="1124" t="str">
        <f t="shared" si="35"/>
        <v/>
      </c>
      <c r="AK263" s="1125"/>
      <c r="AL263" s="88" t="str">
        <f>IF(AND(ISTEXT($E263),ISTEXT($B263)),"산출기준 &gt;&gt;  "&amp;_xlfn.XLOOKUP($E263,산출기준!$D:$D,산출기준!$E:$E,"매칭실패"),"")</f>
        <v/>
      </c>
    </row>
    <row r="264" spans="2:38" s="658" customFormat="1" ht="20.100000000000001" customHeight="1">
      <c r="B264" s="1146"/>
      <c r="C264" s="1181"/>
      <c r="D264" s="1178"/>
      <c r="E264" s="1181"/>
      <c r="F264" s="1181"/>
      <c r="G264" s="1177"/>
      <c r="H264" s="1177"/>
      <c r="I264" s="1179"/>
      <c r="J264" s="1180"/>
      <c r="K264" s="1180"/>
      <c r="L264" s="1180"/>
      <c r="M264" s="1180"/>
      <c r="N264" s="1180"/>
      <c r="O264" s="1180"/>
      <c r="P264" s="1180"/>
      <c r="Q264" s="1180"/>
      <c r="R264" s="1180"/>
      <c r="S264" s="1180"/>
      <c r="T264" s="1180"/>
      <c r="U264" s="1180"/>
      <c r="V264" s="1180"/>
      <c r="W264" s="1180"/>
      <c r="X264" s="1180"/>
      <c r="Y264" s="1180"/>
      <c r="Z264" s="1180"/>
      <c r="AA264" s="1180"/>
      <c r="AB264" s="1180"/>
      <c r="AC264" s="1180"/>
      <c r="AD264" s="1180"/>
      <c r="AE264" s="1180"/>
      <c r="AF264" s="1181"/>
      <c r="AG264" s="1182"/>
      <c r="AH264" s="1182"/>
      <c r="AI264" s="1183"/>
      <c r="AJ264" s="1183"/>
      <c r="AK264" s="1177"/>
      <c r="AL264" s="658" t="str">
        <f>IF(AND(ISTEXT($E264),ISTEXT($B264)),"산출기준 &gt;&gt;  "&amp;_xlfn.XLOOKUP($E264,산출기준!$D:$D,산출기준!$E:$E,"매칭실패"),"")</f>
        <v/>
      </c>
    </row>
    <row r="265" spans="2:38" ht="34.9" customHeight="1">
      <c r="B265" s="808" t="str" cm="1">
        <f t="array" aca="1" ref="B265" ca="1">_xlfn.IFNA(INDIRECT("Family_표준_구성도!B"&amp;MATCH(F265,INDIRECT("Family_표준_구성도!"&amp;"C:C"),0)),"")</f>
        <v>4.1.1.8.3</v>
      </c>
      <c r="C265" s="668" t="s">
        <v>2016</v>
      </c>
      <c r="D265" s="1078"/>
      <c r="E265" s="668" t="s">
        <v>3330</v>
      </c>
      <c r="F265" s="811" t="s">
        <v>790</v>
      </c>
      <c r="G265" s="811"/>
      <c r="H265" s="1079"/>
      <c r="I265" s="674" t="str">
        <f t="shared" ref="I265:I472" si="36">LEFT(H265,14)</f>
        <v/>
      </c>
      <c r="J265" s="674"/>
      <c r="K265" s="674"/>
      <c r="L265" s="674"/>
      <c r="M265" s="674"/>
      <c r="N265" s="675"/>
      <c r="O265" s="676"/>
      <c r="P265" s="677"/>
      <c r="Q265" s="677"/>
      <c r="R265" s="677"/>
      <c r="S265" s="677"/>
      <c r="T265" s="677"/>
      <c r="U265" s="677"/>
      <c r="V265" s="678"/>
      <c r="W265" s="679"/>
      <c r="X265" s="679"/>
      <c r="Y265" s="679"/>
      <c r="Z265" s="679"/>
      <c r="AA265" s="679"/>
      <c r="AB265" s="679"/>
      <c r="AC265" s="679"/>
      <c r="AD265" s="679"/>
      <c r="AE265" s="679"/>
      <c r="AF265" s="902"/>
      <c r="AG265" s="682"/>
      <c r="AH265" s="682"/>
      <c r="AI265" s="682"/>
      <c r="AJ265" s="682"/>
      <c r="AK265" s="676"/>
      <c r="AL265" s="88" t="str">
        <f ca="1">IF(AND(ISTEXT($E265),ISTEXT($B265)),"산출기준 &gt;&gt;  "&amp;_xlfn.XLOOKUP($E265,산출기준!$D:$D,산출기준!$E:$E,"매칭실패"),"")</f>
        <v>산출기준 &gt;&gt;  [ Lean ]</v>
      </c>
    </row>
    <row r="266" spans="2:38" ht="45" customHeight="1" outlineLevel="1">
      <c r="B266" s="772"/>
      <c r="C266" s="1084"/>
      <c r="D266" s="760"/>
      <c r="E266" s="765"/>
      <c r="F266" s="1083" t="s">
        <v>3043</v>
      </c>
      <c r="G266" s="759" t="str">
        <f t="shared" ref="G266:G270" si="37">IF(IF(N266=0,"",N266)&amp;" | "&amp;IF(O266=0,"",O266)&amp;" | "&amp;IF(Q266=0,"",Q266)&amp;" | "&amp;IF(R266=0,"",R266)=" |  |  | ","",IF(N266=0,"",N266)&amp;" | "&amp;IF(O266=0,"",O266)&amp;" | "&amp;IF(Q266=0,"",Q266)&amp;" | "&amp;IF(R266=0,"",R266))</f>
        <v xml:space="preserve">Bitumen/Bituminous/Asphalt Coating |  |  | </v>
      </c>
      <c r="H266" s="816" t="s">
        <v>3044</v>
      </c>
      <c r="I266" s="765" t="str">
        <f t="shared" si="36"/>
        <v>A03AH056-00001</v>
      </c>
      <c r="J266" s="766"/>
      <c r="K266" s="766" t="str">
        <f>IFERROR(VLOOKUP($I266,'WM-AR'!$I$7:$AS$3267,34,FALSE),"")</f>
        <v>M2</v>
      </c>
      <c r="L266" s="766" t="str">
        <f>IFERROR(VLOOKUP($I266,'WM-AR'!$I$7:$AS$3267,4,FALSE),"")</f>
        <v>Concrete Work</v>
      </c>
      <c r="M266" s="766" t="str">
        <f>IFERROR(VLOOKUP($I266,'WM-AR'!$I$7:$AS$3267,6,FALSE),"")</f>
        <v>Concrete Protective Coating (U/G)</v>
      </c>
      <c r="N266" s="766" t="str">
        <f>IFERROR(VLOOKUP($I266,'WM-AR'!$I$7:$AS$3267,8,FALSE),"")</f>
        <v>Bitumen/Bituminous/Asphalt Coating</v>
      </c>
      <c r="O266" s="766">
        <f>IFERROR(VLOOKUP($I266,'WM-AR'!$I$7:$AS$3267,10,FALSE),"")</f>
        <v>0</v>
      </c>
      <c r="P266" s="766">
        <f>IFERROR(VLOOKUP($I266,'WM-AR'!$I$7:$AS$3267,12,FALSE),"")</f>
        <v>0</v>
      </c>
      <c r="Q266" s="766">
        <f>IFERROR(VLOOKUP($I266,'WM-AR'!$I$7:$AS$3267,14,FALSE),"")</f>
        <v>0</v>
      </c>
      <c r="R266" s="766">
        <f>IFERROR(VLOOKUP($I266,'WM-AR'!$I$7:$AS$3267,16,FALSE),"")</f>
        <v>0</v>
      </c>
      <c r="S266" s="766">
        <f>IFERROR(VLOOKUP($I266,'WM-AR'!$I$7:$AS$3267,18,FALSE),"")</f>
        <v>0</v>
      </c>
      <c r="T266" s="766">
        <f>IFERROR(VLOOKUP($I266,'WM-AR'!$I$7:$AS$3267,20,FALSE),"")</f>
        <v>0</v>
      </c>
      <c r="U266" s="766">
        <f>IFERROR(VLOOKUP($I266,'WM-AR'!$I$7:$AS$3267,22,FALSE),"")</f>
        <v>0</v>
      </c>
      <c r="V266" s="766">
        <f>IFERROR(VLOOKUP($I266,'WM-AR'!$I$7:$AS$3267,24,FALSE),"")</f>
        <v>0</v>
      </c>
      <c r="W266" s="766">
        <f>IFERROR(VLOOKUP($I266,'WM-AR'!$I$7:$AS$3267,25,FALSE),"")</f>
        <v>0</v>
      </c>
      <c r="X266" s="766" t="str">
        <f>IFERROR(VLOOKUP($I266,'WM-AR'!$I$7:$AS$3267,26,FALSE),"")</f>
        <v/>
      </c>
      <c r="Y266" s="766">
        <f>IFERROR(VLOOKUP($I266,'WM-AR'!$I$7:$AS$3267,27,FALSE),"")</f>
        <v>0</v>
      </c>
      <c r="Z266" s="766">
        <f>IFERROR(VLOOKUP($I266,'WM-AR'!$I$7:$AS$3267,28,FALSE),"")</f>
        <v>0</v>
      </c>
      <c r="AA266" s="766">
        <f>IFERROR(VLOOKUP($I266,'WM-AR'!$I$7:$AS$3267,29,FALSE),"")</f>
        <v>0</v>
      </c>
      <c r="AB266" s="766">
        <f>IFERROR(VLOOKUP($I266,'WM-AR'!$I$7:$AS$3267,30,FALSE),"")</f>
        <v>0</v>
      </c>
      <c r="AC266" s="766">
        <f>IFERROR(VLOOKUP($I266,'WM-AR'!$I$7:$AS$3267,31,FALSE),"")</f>
        <v>0</v>
      </c>
      <c r="AD266" s="766">
        <f>IFERROR(VLOOKUP($I266,'WM-AR'!$I$7:$AS$3267,32,FALSE),"")</f>
        <v>0</v>
      </c>
      <c r="AE266" s="766" t="str">
        <f>IFERROR(VLOOKUP($I266,'WM-AR'!$I$7:$AS$3267,33,FALSE),"")</f>
        <v/>
      </c>
      <c r="AF266" s="817" t="s">
        <v>3339</v>
      </c>
      <c r="AG266" s="1168" t="s">
        <v>3332</v>
      </c>
      <c r="AH266" s="768" t="s">
        <v>1815</v>
      </c>
      <c r="AI266" s="769"/>
      <c r="AJ266" s="769" t="str">
        <f t="shared" ref="AJ266:AJ273" si="38">K266</f>
        <v>M2</v>
      </c>
      <c r="AK266" s="904" t="s">
        <v>3206</v>
      </c>
      <c r="AL266" s="919"/>
    </row>
    <row r="267" spans="2:38" ht="45" customHeight="1" outlineLevel="1">
      <c r="B267" s="758"/>
      <c r="C267" s="759"/>
      <c r="D267" s="760"/>
      <c r="E267" s="759"/>
      <c r="F267" s="1083" t="s">
        <v>3202</v>
      </c>
      <c r="G267" s="759" t="str">
        <f t="shared" si="37"/>
        <v xml:space="preserve">Lean Concrete (including Form work) |  | 10MPa ≤ F'c (Cylinder Strength) &lt; 15MPa | </v>
      </c>
      <c r="H267" s="1093" t="s">
        <v>3203</v>
      </c>
      <c r="I267" s="765" t="str">
        <f t="shared" si="36"/>
        <v>A03AD034-00013</v>
      </c>
      <c r="J267" s="766"/>
      <c r="K267" s="766" t="str">
        <f>IFERROR(VLOOKUP($I267,'WM-AR'!$I$7:$AS$3267,34,FALSE),"")</f>
        <v>M3</v>
      </c>
      <c r="L267" s="766" t="str">
        <f>IFERROR(VLOOKUP($I267,'WM-AR'!$I$7:$AS$3267,4,FALSE),"")</f>
        <v>Concrete Work</v>
      </c>
      <c r="M267" s="766" t="str">
        <f>IFERROR(VLOOKUP($I267,'WM-AR'!$I$7:$AS$3267,6,FALSE),"")</f>
        <v>Substructure Work</v>
      </c>
      <c r="N267" s="766" t="str">
        <f>IFERROR(VLOOKUP($I267,'WM-AR'!$I$7:$AS$3267,8,FALSE),"")</f>
        <v>Lean Concrete (including Form work)</v>
      </c>
      <c r="O267" s="766">
        <f>IFERROR(VLOOKUP($I267,'WM-AR'!$I$7:$AS$3267,10,FALSE),"")</f>
        <v>0</v>
      </c>
      <c r="P267" s="766" t="str">
        <f>IFERROR(VLOOKUP($I267,'WM-AR'!$I$7:$AS$3267,12,FALSE),"")</f>
        <v>Cement Type-1</v>
      </c>
      <c r="Q267" s="766" t="str">
        <f>IFERROR(VLOOKUP($I267,'WM-AR'!$I$7:$AS$3267,14,FALSE),"")</f>
        <v>10MPa ≤ F'c (Cylinder Strength) &lt; 15MPa</v>
      </c>
      <c r="R267" s="766">
        <f>IFERROR(VLOOKUP($I267,'WM-AR'!$I$7:$AS$3267,16,FALSE),"")</f>
        <v>0</v>
      </c>
      <c r="S267" s="766">
        <f>IFERROR(VLOOKUP($I267,'WM-AR'!$I$7:$AS$3267,18,FALSE),"")</f>
        <v>0</v>
      </c>
      <c r="T267" s="766">
        <f>IFERROR(VLOOKUP($I267,'WM-AR'!$I$7:$AS$3267,20,FALSE),"")</f>
        <v>0</v>
      </c>
      <c r="U267" s="766">
        <f>IFERROR(VLOOKUP($I267,'WM-AR'!$I$7:$AS$3267,22,FALSE),"")</f>
        <v>0</v>
      </c>
      <c r="V267" s="766">
        <f>IFERROR(VLOOKUP($I267,'WM-AR'!$I$7:$AS$3267,24,FALSE),"")</f>
        <v>0</v>
      </c>
      <c r="W267" s="766">
        <f>IFERROR(VLOOKUP($I267,'WM-AR'!$I$7:$AS$3267,25,FALSE),"")</f>
        <v>0</v>
      </c>
      <c r="X267" s="766" t="str">
        <f>IFERROR(VLOOKUP($I267,'WM-AR'!$I$7:$AS$3267,26,FALSE),"")</f>
        <v/>
      </c>
      <c r="Y267" s="766">
        <f>IFERROR(VLOOKUP($I267,'WM-AR'!$I$7:$AS$3267,27,FALSE),"")</f>
        <v>0</v>
      </c>
      <c r="Z267" s="766">
        <f>IFERROR(VLOOKUP($I267,'WM-AR'!$I$7:$AS$3267,28,FALSE),"")</f>
        <v>0</v>
      </c>
      <c r="AA267" s="766">
        <f>IFERROR(VLOOKUP($I267,'WM-AR'!$I$7:$AS$3267,29,FALSE),"")</f>
        <v>0</v>
      </c>
      <c r="AB267" s="766">
        <f>IFERROR(VLOOKUP($I267,'WM-AR'!$I$7:$AS$3267,30,FALSE),"")</f>
        <v>0</v>
      </c>
      <c r="AC267" s="766">
        <f>IFERROR(VLOOKUP($I267,'WM-AR'!$I$7:$AS$3267,31,FALSE),"")</f>
        <v>0</v>
      </c>
      <c r="AD267" s="766">
        <f>IFERROR(VLOOKUP($I267,'WM-AR'!$I$7:$AS$3267,32,FALSE),"")</f>
        <v>0</v>
      </c>
      <c r="AE267" s="766" t="str">
        <f>IFERROR(VLOOKUP($I267,'WM-AR'!$I$7:$AS$3267,33,FALSE),"")</f>
        <v/>
      </c>
      <c r="AF267" s="817" t="s">
        <v>3331</v>
      </c>
      <c r="AG267" s="1168" t="s">
        <v>3332</v>
      </c>
      <c r="AH267" s="768" t="s">
        <v>1985</v>
      </c>
      <c r="AI267" s="769"/>
      <c r="AJ267" s="769" t="str">
        <f t="shared" si="38"/>
        <v>M3</v>
      </c>
      <c r="AK267" s="904" t="s">
        <v>3206</v>
      </c>
      <c r="AL267" s="88" t="str">
        <f>IF(AND(ISTEXT($E267),ISTEXT($B267)),"산출기준 &gt;&gt;  "&amp;_xlfn.XLOOKUP($E267,산출기준!$D:$D,산출기준!$E:$E,"매칭실패"),"")</f>
        <v/>
      </c>
    </row>
    <row r="268" spans="2:38" ht="45" customHeight="1" outlineLevel="1">
      <c r="B268" s="772"/>
      <c r="C268" s="1084"/>
      <c r="D268" s="760"/>
      <c r="E268" s="1084"/>
      <c r="F268" s="1083" t="s">
        <v>2854</v>
      </c>
      <c r="G268" s="759" t="str">
        <f t="shared" si="37"/>
        <v xml:space="preserve">PE Sheet (Vapor Barrier) |  |  | </v>
      </c>
      <c r="H268" s="1093" t="s">
        <v>3207</v>
      </c>
      <c r="I268" s="765" t="str">
        <f t="shared" si="36"/>
        <v>A01ZZ012-00002</v>
      </c>
      <c r="J268" s="766"/>
      <c r="K268" s="766" t="str">
        <f>IFERROR(VLOOKUP($I268,'WM-AR'!$I$7:$AS$3267,34,FALSE),"")</f>
        <v>M2</v>
      </c>
      <c r="L268" s="766" t="str">
        <f>IFERROR(VLOOKUP($I268,'WM-AR'!$I$7:$AS$3267,4,FALSE),"")</f>
        <v>Earth Work</v>
      </c>
      <c r="M268" s="766" t="str">
        <f>IFERROR(VLOOKUP($I268,'WM-AR'!$I$7:$AS$3267,6,FALSE),"")</f>
        <v>-</v>
      </c>
      <c r="N268" s="766" t="str">
        <f>IFERROR(VLOOKUP($I268,'WM-AR'!$I$7:$AS$3267,8,FALSE),"")</f>
        <v>PE Sheet (Vapor Barrier)</v>
      </c>
      <c r="O268" s="766">
        <f>IFERROR(VLOOKUP($I268,'WM-AR'!$I$7:$AS$3267,10,FALSE),"")</f>
        <v>0</v>
      </c>
      <c r="P268" s="766">
        <f>IFERROR(VLOOKUP($I268,'WM-AR'!$I$7:$AS$3267,12,FALSE),"")</f>
        <v>0</v>
      </c>
      <c r="Q268" s="766">
        <f>IFERROR(VLOOKUP($I268,'WM-AR'!$I$7:$AS$3267,14,FALSE),"")</f>
        <v>0</v>
      </c>
      <c r="R268" s="766">
        <f>IFERROR(VLOOKUP($I268,'WM-AR'!$I$7:$AS$3267,16,FALSE),"")</f>
        <v>0</v>
      </c>
      <c r="S268" s="766">
        <f>IFERROR(VLOOKUP($I268,'WM-AR'!$I$7:$AS$3267,18,FALSE),"")</f>
        <v>0</v>
      </c>
      <c r="T268" s="766" t="str">
        <f>IFERROR(VLOOKUP($I268,'WM-AR'!$I$7:$AS$3267,20,FALSE),"")</f>
        <v/>
      </c>
      <c r="U268" s="766">
        <f>IFERROR(VLOOKUP($I268,'WM-AR'!$I$7:$AS$3267,22,FALSE),"")</f>
        <v>0</v>
      </c>
      <c r="V268" s="766" t="str">
        <f>IFERROR(VLOOKUP($I268,'WM-AR'!$I$7:$AS$3267,24,FALSE),"")</f>
        <v>THK ≤ 0.25mm (or 0.01 inch)</v>
      </c>
      <c r="W268" s="766">
        <f>IFERROR(VLOOKUP($I268,'WM-AR'!$I$7:$AS$3267,25,FALSE),"")</f>
        <v>0</v>
      </c>
      <c r="X268" s="766" t="str">
        <f>IFERROR(VLOOKUP($I268,'WM-AR'!$I$7:$AS$3267,26,FALSE),"")</f>
        <v>THK=(  )mm</v>
      </c>
      <c r="Y268" s="766">
        <f>IFERROR(VLOOKUP($I268,'WM-AR'!$I$7:$AS$3267,27,FALSE),"")</f>
        <v>0</v>
      </c>
      <c r="Z268" s="766">
        <f>IFERROR(VLOOKUP($I268,'WM-AR'!$I$7:$AS$3267,28,FALSE),"")</f>
        <v>0</v>
      </c>
      <c r="AA268" s="766">
        <f>IFERROR(VLOOKUP($I268,'WM-AR'!$I$7:$AS$3267,29,FALSE),"")</f>
        <v>0</v>
      </c>
      <c r="AB268" s="766">
        <f>IFERROR(VLOOKUP($I268,'WM-AR'!$I$7:$AS$3267,30,FALSE),"")</f>
        <v>0</v>
      </c>
      <c r="AC268" s="766">
        <f>IFERROR(VLOOKUP($I268,'WM-AR'!$I$7:$AS$3267,31,FALSE),"")</f>
        <v>0</v>
      </c>
      <c r="AD268" s="766">
        <f>IFERROR(VLOOKUP($I268,'WM-AR'!$I$7:$AS$3267,32,FALSE),"")</f>
        <v>0</v>
      </c>
      <c r="AE268" s="766" t="str">
        <f>IFERROR(VLOOKUP($I268,'WM-AR'!$I$7:$AS$3267,33,FALSE),"")</f>
        <v/>
      </c>
      <c r="AF268" s="817" t="s">
        <v>3208</v>
      </c>
      <c r="AG268" s="1168" t="s">
        <v>3332</v>
      </c>
      <c r="AH268" s="768" t="s">
        <v>1815</v>
      </c>
      <c r="AI268" s="769"/>
      <c r="AJ268" s="769" t="str">
        <f t="shared" si="38"/>
        <v>M2</v>
      </c>
      <c r="AK268" s="904" t="s">
        <v>3206</v>
      </c>
      <c r="AL268" s="88" t="str">
        <f>IF(AND(ISTEXT($E268),ISTEXT($B268)),"산출기준 &gt;&gt;  "&amp;_xlfn.XLOOKUP($E268,산출기준!$D:$D,산출기준!$E:$E,"매칭실패"),"")</f>
        <v/>
      </c>
    </row>
    <row r="269" spans="2:38" ht="45" customHeight="1" outlineLevel="1">
      <c r="B269" s="772"/>
      <c r="C269" s="773"/>
      <c r="D269" s="760"/>
      <c r="E269" s="773"/>
      <c r="F269" s="1083" t="s">
        <v>3212</v>
      </c>
      <c r="G269" s="759" t="str">
        <f t="shared" si="37"/>
        <v xml:space="preserve">Base Course |  |  | </v>
      </c>
      <c r="H269" s="816" t="s">
        <v>3210</v>
      </c>
      <c r="I269" s="765" t="str">
        <f t="shared" si="36"/>
        <v>A01ZZ005-00001</v>
      </c>
      <c r="J269" s="766"/>
      <c r="K269" s="766" t="str">
        <f>IFERROR(VLOOKUP($I269,'WM-AR'!$I$7:$AS$3267,34,FALSE),"")</f>
        <v>M2</v>
      </c>
      <c r="L269" s="766" t="str">
        <f>IFERROR(VLOOKUP($I269,'WM-AR'!$I$7:$AS$3267,4,FALSE),"")</f>
        <v>Earth Work</v>
      </c>
      <c r="M269" s="766" t="str">
        <f>IFERROR(VLOOKUP($I269,'WM-AR'!$I$7:$AS$3267,6,FALSE),"")</f>
        <v>-</v>
      </c>
      <c r="N269" s="766" t="str">
        <f>IFERROR(VLOOKUP($I269,'WM-AR'!$I$7:$AS$3267,8,FALSE),"")</f>
        <v>Base Course</v>
      </c>
      <c r="O269" s="766">
        <f>IFERROR(VLOOKUP($I269,'WM-AR'!$I$7:$AS$3267,10,FALSE),"")</f>
        <v>0</v>
      </c>
      <c r="P269" s="766">
        <f>IFERROR(VLOOKUP($I269,'WM-AR'!$I$7:$AS$3267,12,FALSE),"")</f>
        <v>0</v>
      </c>
      <c r="Q269" s="766">
        <f>IFERROR(VLOOKUP($I269,'WM-AR'!$I$7:$AS$3267,14,FALSE),"")</f>
        <v>0</v>
      </c>
      <c r="R269" s="766">
        <f>IFERROR(VLOOKUP($I269,'WM-AR'!$I$7:$AS$3267,16,FALSE),"")</f>
        <v>0</v>
      </c>
      <c r="S269" s="766">
        <f>IFERROR(VLOOKUP($I269,'WM-AR'!$I$7:$AS$3267,18,FALSE),"")</f>
        <v>0</v>
      </c>
      <c r="T269" s="766">
        <f>IFERROR(VLOOKUP($I269,'WM-AR'!$I$7:$AS$3267,20,FALSE),"")</f>
        <v>0</v>
      </c>
      <c r="U269" s="766">
        <f>IFERROR(VLOOKUP($I269,'WM-AR'!$I$7:$AS$3267,22,FALSE),"")</f>
        <v>0</v>
      </c>
      <c r="V269" s="766" t="str">
        <f>IFERROR(VLOOKUP($I269,'WM-AR'!$I$7:$AS$3267,24,FALSE),"")</f>
        <v>THK≤150mm</v>
      </c>
      <c r="W269" s="766">
        <f>IFERROR(VLOOKUP($I269,'WM-AR'!$I$7:$AS$3267,25,FALSE),"")</f>
        <v>0</v>
      </c>
      <c r="X269" s="766" t="str">
        <f>IFERROR(VLOOKUP($I269,'WM-AR'!$I$7:$AS$3267,26,FALSE),"")</f>
        <v>THK=(  )mm</v>
      </c>
      <c r="Y269" s="766">
        <f>IFERROR(VLOOKUP($I269,'WM-AR'!$I$7:$AS$3267,27,FALSE),"")</f>
        <v>0</v>
      </c>
      <c r="Z269" s="766">
        <f>IFERROR(VLOOKUP($I269,'WM-AR'!$I$7:$AS$3267,28,FALSE),"")</f>
        <v>0</v>
      </c>
      <c r="AA269" s="766" t="str">
        <f>IFERROR(VLOOKUP($I269,'WM-AR'!$I$7:$AS$3267,29,FALSE),"")</f>
        <v>CBR=(  )%</v>
      </c>
      <c r="AB269" s="766">
        <f>IFERROR(VLOOKUP($I269,'WM-AR'!$I$7:$AS$3267,30,FALSE),"")</f>
        <v>0</v>
      </c>
      <c r="AC269" s="766">
        <f>IFERROR(VLOOKUP($I269,'WM-AR'!$I$7:$AS$3267,31,FALSE),"")</f>
        <v>0</v>
      </c>
      <c r="AD269" s="766">
        <f>IFERROR(VLOOKUP($I269,'WM-AR'!$I$7:$AS$3267,32,FALSE),"")</f>
        <v>0</v>
      </c>
      <c r="AE269" s="766" t="str">
        <f>IFERROR(VLOOKUP($I269,'WM-AR'!$I$7:$AS$3267,33,FALSE),"")</f>
        <v/>
      </c>
      <c r="AF269" s="817" t="s">
        <v>3211</v>
      </c>
      <c r="AG269" s="1168" t="s">
        <v>3332</v>
      </c>
      <c r="AH269" s="768" t="s">
        <v>1815</v>
      </c>
      <c r="AI269" s="769"/>
      <c r="AJ269" s="769" t="str">
        <f t="shared" si="38"/>
        <v>M2</v>
      </c>
      <c r="AK269" s="904" t="s">
        <v>3206</v>
      </c>
      <c r="AL269" s="88" t="str">
        <f>IF(AND(ISTEXT($E269),ISTEXT($B269)),"산출기준 &gt;&gt;  "&amp;_xlfn.XLOOKUP($E269,산출기준!$D:$D,산출기준!$E:$E,"매칭실패"),"")</f>
        <v/>
      </c>
    </row>
    <row r="270" spans="2:38" ht="66.599999999999994" customHeight="1" outlineLevel="1">
      <c r="B270" s="772"/>
      <c r="C270" s="773"/>
      <c r="D270" s="760"/>
      <c r="E270" s="773"/>
      <c r="F270" s="1083" t="s">
        <v>3212</v>
      </c>
      <c r="G270" s="759" t="str">
        <f t="shared" si="37"/>
        <v xml:space="preserve">Subbase Course |  |  | </v>
      </c>
      <c r="H270" s="816" t="s">
        <v>3213</v>
      </c>
      <c r="I270" s="765" t="str">
        <f t="shared" si="36"/>
        <v>A01ZZ006-00001</v>
      </c>
      <c r="J270" s="766"/>
      <c r="K270" s="766" t="str">
        <f>IFERROR(VLOOKUP($I270,'WM-AR'!$I$7:$AS$3267,34,FALSE),"")</f>
        <v>M2</v>
      </c>
      <c r="L270" s="766" t="str">
        <f>IFERROR(VLOOKUP($I270,'WM-AR'!$I$7:$AS$3267,4,FALSE),"")</f>
        <v>Earth Work</v>
      </c>
      <c r="M270" s="766" t="str">
        <f>IFERROR(VLOOKUP($I270,'WM-AR'!$I$7:$AS$3267,6,FALSE),"")</f>
        <v>-</v>
      </c>
      <c r="N270" s="766" t="str">
        <f>IFERROR(VLOOKUP($I270,'WM-AR'!$I$7:$AS$3267,8,FALSE),"")</f>
        <v>Subbase Course</v>
      </c>
      <c r="O270" s="766">
        <f>IFERROR(VLOOKUP($I270,'WM-AR'!$I$7:$AS$3267,10,FALSE),"")</f>
        <v>0</v>
      </c>
      <c r="P270" s="766">
        <f>IFERROR(VLOOKUP($I270,'WM-AR'!$I$7:$AS$3267,12,FALSE),"")</f>
        <v>0</v>
      </c>
      <c r="Q270" s="766">
        <f>IFERROR(VLOOKUP($I270,'WM-AR'!$I$7:$AS$3267,14,FALSE),"")</f>
        <v>0</v>
      </c>
      <c r="R270" s="766">
        <f>IFERROR(VLOOKUP($I270,'WM-AR'!$I$7:$AS$3267,16,FALSE),"")</f>
        <v>0</v>
      </c>
      <c r="S270" s="766">
        <f>IFERROR(VLOOKUP($I270,'WM-AR'!$I$7:$AS$3267,18,FALSE),"")</f>
        <v>0</v>
      </c>
      <c r="T270" s="766" t="str">
        <f>IFERROR(VLOOKUP($I270,'WM-AR'!$I$7:$AS$3267,20,FALSE),"")</f>
        <v>Including Compaction of Sub-Grade</v>
      </c>
      <c r="U270" s="766">
        <f>IFERROR(VLOOKUP($I270,'WM-AR'!$I$7:$AS$3267,22,FALSE),"")</f>
        <v>0</v>
      </c>
      <c r="V270" s="766" t="str">
        <f>IFERROR(VLOOKUP($I270,'WM-AR'!$I$7:$AS$3267,24,FALSE),"")</f>
        <v>THK≤150mm</v>
      </c>
      <c r="W270" s="766">
        <f>IFERROR(VLOOKUP($I270,'WM-AR'!$I$7:$AS$3267,25,FALSE),"")</f>
        <v>0</v>
      </c>
      <c r="X270" s="766" t="str">
        <f>IFERROR(VLOOKUP($I270,'WM-AR'!$I$7:$AS$3267,26,FALSE),"")</f>
        <v>THK=(  )mm</v>
      </c>
      <c r="Y270" s="766">
        <f>IFERROR(VLOOKUP($I270,'WM-AR'!$I$7:$AS$3267,27,FALSE),"")</f>
        <v>0</v>
      </c>
      <c r="Z270" s="766">
        <f>IFERROR(VLOOKUP($I270,'WM-AR'!$I$7:$AS$3267,28,FALSE),"")</f>
        <v>0</v>
      </c>
      <c r="AA270" s="766" t="str">
        <f>IFERROR(VLOOKUP($I270,'WM-AR'!$I$7:$AS$3267,29,FALSE),"")</f>
        <v>CBR=(  )% for Subgrade, (  )% for Subbase</v>
      </c>
      <c r="AB270" s="766" t="str">
        <f>IFERROR(VLOOKUP($I270,'WM-AR'!$I$7:$AS$3267,30,FALSE),"")</f>
        <v>Compaction=(  )% for Subgrade, (  )% for Subbase</v>
      </c>
      <c r="AC270" s="766">
        <f>IFERROR(VLOOKUP($I270,'WM-AR'!$I$7:$AS$3267,31,FALSE),"")</f>
        <v>0</v>
      </c>
      <c r="AD270" s="766">
        <f>IFERROR(VLOOKUP($I270,'WM-AR'!$I$7:$AS$3267,32,FALSE),"")</f>
        <v>0</v>
      </c>
      <c r="AE270" s="766" t="str">
        <f>IFERROR(VLOOKUP($I270,'WM-AR'!$I$7:$AS$3267,33,FALSE),"")</f>
        <v/>
      </c>
      <c r="AF270" s="817" t="s">
        <v>3214</v>
      </c>
      <c r="AG270" s="1168" t="s">
        <v>3332</v>
      </c>
      <c r="AH270" s="768" t="s">
        <v>1815</v>
      </c>
      <c r="AI270" s="769"/>
      <c r="AJ270" s="769" t="str">
        <f t="shared" si="38"/>
        <v>M2</v>
      </c>
      <c r="AK270" s="904" t="s">
        <v>3206</v>
      </c>
      <c r="AL270" s="88" t="str">
        <f>IF(AND(ISTEXT($E270),ISTEXT($B270)),"산출기준 &gt;&gt;  "&amp;_xlfn.XLOOKUP($E270,산출기준!$D:$D,산출기준!$E:$E,"매칭실패"),"")</f>
        <v/>
      </c>
    </row>
    <row r="271" spans="2:38">
      <c r="B271" s="1127"/>
      <c r="C271" s="1129"/>
      <c r="D271" s="1128"/>
      <c r="E271" s="1129"/>
      <c r="F271" s="1129"/>
      <c r="G271" s="1131" t="s">
        <v>2269</v>
      </c>
      <c r="H271" s="1131"/>
      <c r="I271" s="1130" t="str">
        <f t="shared" si="36"/>
        <v/>
      </c>
      <c r="J271" s="1132"/>
      <c r="K271" s="1132" t="str">
        <f>IFERROR(VLOOKUP($I271,'WM-AR'!$I$7:$AS$3267,34,FALSE),"")</f>
        <v/>
      </c>
      <c r="L271" s="1132" t="str">
        <f>IFERROR(VLOOKUP($I271,'WM-AR'!$I$7:$AS$3267,4,FALSE),"")</f>
        <v/>
      </c>
      <c r="M271" s="1132" t="str">
        <f>IFERROR(VLOOKUP($I271,'WM-AR'!$I$7:$AS$3267,6,FALSE),"")</f>
        <v/>
      </c>
      <c r="N271" s="1132" t="str">
        <f>IFERROR(VLOOKUP($I271,'WM-AR'!$I$7:$AS$3267,8,FALSE),"")</f>
        <v/>
      </c>
      <c r="O271" s="1132" t="str">
        <f>IFERROR(VLOOKUP($I271,'WM-AR'!$I$7:$AS$3267,10,FALSE),"")</f>
        <v/>
      </c>
      <c r="P271" s="1132" t="str">
        <f>IFERROR(VLOOKUP($I271,'WM-AR'!$I$7:$AS$3267,12,FALSE),"")</f>
        <v/>
      </c>
      <c r="Q271" s="1132" t="str">
        <f>IFERROR(VLOOKUP($I271,'WM-AR'!$I$7:$AS$3267,14,FALSE),"")</f>
        <v/>
      </c>
      <c r="R271" s="1132" t="str">
        <f>IFERROR(VLOOKUP($I271,'WM-AR'!$I$7:$AS$3267,16,FALSE),"")</f>
        <v/>
      </c>
      <c r="S271" s="1132" t="str">
        <f>IFERROR(VLOOKUP($I271,'WM-AR'!$I$7:$AS$3267,18,FALSE),"")</f>
        <v/>
      </c>
      <c r="T271" s="1132" t="str">
        <f>IFERROR(VLOOKUP($I271,'WM-AR'!$I$7:$AS$3267,20,FALSE),"")</f>
        <v/>
      </c>
      <c r="U271" s="1132" t="str">
        <f>IFERROR(VLOOKUP($I271,'WM-AR'!$I$7:$AS$3267,22,FALSE),"")</f>
        <v/>
      </c>
      <c r="V271" s="1132" t="str">
        <f>IFERROR(VLOOKUP($I271,'WM-AR'!$I$7:$AS$3267,24,FALSE),"")</f>
        <v/>
      </c>
      <c r="W271" s="1132" t="str">
        <f>IFERROR(VLOOKUP($I271,'WM-AR'!$I$7:$AS$3267,25,FALSE),"")</f>
        <v/>
      </c>
      <c r="X271" s="1132" t="str">
        <f>IFERROR(VLOOKUP($I271,'WM-AR'!$I$7:$AS$3267,26,FALSE),"")</f>
        <v/>
      </c>
      <c r="Y271" s="1132" t="str">
        <f>IFERROR(VLOOKUP($I271,'WM-AR'!$I$7:$AS$3267,27,FALSE),"")</f>
        <v/>
      </c>
      <c r="Z271" s="1132" t="str">
        <f>IFERROR(VLOOKUP($I271,'WM-AR'!$I$7:$AS$3267,28,FALSE),"")</f>
        <v/>
      </c>
      <c r="AA271" s="1132" t="str">
        <f>IFERROR(VLOOKUP($I271,'WM-AR'!$I$7:$AS$3267,29,FALSE),"")</f>
        <v/>
      </c>
      <c r="AB271" s="1132" t="str">
        <f>IFERROR(VLOOKUP($I271,'WM-AR'!$I$7:$AS$3267,30,FALSE),"")</f>
        <v/>
      </c>
      <c r="AC271" s="1132" t="str">
        <f>IFERROR(VLOOKUP($I271,'WM-AR'!$I$7:$AS$3267,31,FALSE),"")</f>
        <v/>
      </c>
      <c r="AD271" s="1132" t="str">
        <f>IFERROR(VLOOKUP($I271,'WM-AR'!$I$7:$AS$3267,32,FALSE),"")</f>
        <v/>
      </c>
      <c r="AE271" s="1132" t="str">
        <f>IFERROR(VLOOKUP($I271,'WM-AR'!$I$7:$AS$3267,33,FALSE),"")</f>
        <v/>
      </c>
      <c r="AF271" s="1133"/>
      <c r="AG271" s="1134"/>
      <c r="AH271" s="1134"/>
      <c r="AI271" s="1135"/>
      <c r="AJ271" s="1135" t="str">
        <f t="shared" si="38"/>
        <v/>
      </c>
      <c r="AK271" s="1136"/>
      <c r="AL271" s="88" t="str">
        <f>IF(AND(ISTEXT($E271),ISTEXT($B271)),"산출기준 &gt;&gt;  "&amp;_xlfn.XLOOKUP($E271,산출기준!$D:$D,산출기준!$E:$E,"매칭실패"),"")</f>
        <v/>
      </c>
    </row>
    <row r="272" spans="2:38">
      <c r="B272" s="1111"/>
      <c r="C272" s="706"/>
      <c r="D272" s="787"/>
      <c r="E272" s="706"/>
      <c r="F272" s="706"/>
      <c r="G272" s="843"/>
      <c r="H272" s="843"/>
      <c r="I272" s="712" t="str">
        <f t="shared" si="36"/>
        <v/>
      </c>
      <c r="J272" s="714"/>
      <c r="K272" s="714" t="str">
        <f>IFERROR(VLOOKUP($I272,'WM-AR'!$I$7:$AS$3267,34,FALSE),"")</f>
        <v/>
      </c>
      <c r="L272" s="714" t="str">
        <f>IFERROR(VLOOKUP($I272,'WM-AR'!$I$7:$AS$3267,4,FALSE),"")</f>
        <v/>
      </c>
      <c r="M272" s="714" t="str">
        <f>IFERROR(VLOOKUP($I272,'WM-AR'!$I$7:$AS$3267,6,FALSE),"")</f>
        <v/>
      </c>
      <c r="N272" s="714" t="str">
        <f>IFERROR(VLOOKUP($I272,'WM-AR'!$I$7:$AS$3267,8,FALSE),"")</f>
        <v/>
      </c>
      <c r="O272" s="714" t="str">
        <f>IFERROR(VLOOKUP($I272,'WM-AR'!$I$7:$AS$3267,10,FALSE),"")</f>
        <v/>
      </c>
      <c r="P272" s="714" t="str">
        <f>IFERROR(VLOOKUP($I272,'WM-AR'!$I$7:$AS$3267,12,FALSE),"")</f>
        <v/>
      </c>
      <c r="Q272" s="714" t="str">
        <f>IFERROR(VLOOKUP($I272,'WM-AR'!$I$7:$AS$3267,14,FALSE),"")</f>
        <v/>
      </c>
      <c r="R272" s="714" t="str">
        <f>IFERROR(VLOOKUP($I272,'WM-AR'!$I$7:$AS$3267,16,FALSE),"")</f>
        <v/>
      </c>
      <c r="S272" s="714" t="str">
        <f>IFERROR(VLOOKUP($I272,'WM-AR'!$I$7:$AS$3267,18,FALSE),"")</f>
        <v/>
      </c>
      <c r="T272" s="714" t="str">
        <f>IFERROR(VLOOKUP($I272,'WM-AR'!$I$7:$AS$3267,20,FALSE),"")</f>
        <v/>
      </c>
      <c r="U272" s="714" t="str">
        <f>IFERROR(VLOOKUP($I272,'WM-AR'!$I$7:$AS$3267,22,FALSE),"")</f>
        <v/>
      </c>
      <c r="V272" s="714" t="str">
        <f>IFERROR(VLOOKUP($I272,'WM-AR'!$I$7:$AS$3267,24,FALSE),"")</f>
        <v/>
      </c>
      <c r="W272" s="714" t="str">
        <f>IFERROR(VLOOKUP($I272,'WM-AR'!$I$7:$AS$3267,25,FALSE),"")</f>
        <v/>
      </c>
      <c r="X272" s="714" t="str">
        <f>IFERROR(VLOOKUP($I272,'WM-AR'!$I$7:$AS$3267,26,FALSE),"")</f>
        <v/>
      </c>
      <c r="Y272" s="714" t="str">
        <f>IFERROR(VLOOKUP($I272,'WM-AR'!$I$7:$AS$3267,27,FALSE),"")</f>
        <v/>
      </c>
      <c r="Z272" s="714" t="str">
        <f>IFERROR(VLOOKUP($I272,'WM-AR'!$I$7:$AS$3267,28,FALSE),"")</f>
        <v/>
      </c>
      <c r="AA272" s="714" t="str">
        <f>IFERROR(VLOOKUP($I272,'WM-AR'!$I$7:$AS$3267,29,FALSE),"")</f>
        <v/>
      </c>
      <c r="AB272" s="714" t="str">
        <f>IFERROR(VLOOKUP($I272,'WM-AR'!$I$7:$AS$3267,30,FALSE),"")</f>
        <v/>
      </c>
      <c r="AC272" s="714" t="str">
        <f>IFERROR(VLOOKUP($I272,'WM-AR'!$I$7:$AS$3267,31,FALSE),"")</f>
        <v/>
      </c>
      <c r="AD272" s="714" t="str">
        <f>IFERROR(VLOOKUP($I272,'WM-AR'!$I$7:$AS$3267,32,FALSE),"")</f>
        <v/>
      </c>
      <c r="AE272" s="714" t="str">
        <f>IFERROR(VLOOKUP($I272,'WM-AR'!$I$7:$AS$3267,33,FALSE),"")</f>
        <v/>
      </c>
      <c r="AF272" s="839"/>
      <c r="AG272" s="852"/>
      <c r="AH272" s="852"/>
      <c r="AI272" s="854"/>
      <c r="AJ272" s="854" t="str">
        <f t="shared" si="38"/>
        <v/>
      </c>
      <c r="AK272" s="1114"/>
      <c r="AL272" s="88" t="str">
        <f>IF(AND(ISTEXT($E272),ISTEXT($B272)),"산출기준 &gt;&gt;  "&amp;_xlfn.XLOOKUP($E272,산출기준!$D:$D,산출기준!$E:$E,"매칭실패"),"")</f>
        <v/>
      </c>
    </row>
    <row r="273" spans="2:38">
      <c r="B273" s="1116"/>
      <c r="C273" s="1118"/>
      <c r="D273" s="1117"/>
      <c r="E273" s="1118"/>
      <c r="F273" s="1118"/>
      <c r="G273" s="1120"/>
      <c r="H273" s="1120"/>
      <c r="I273" s="1119" t="str">
        <f t="shared" si="36"/>
        <v/>
      </c>
      <c r="J273" s="1121"/>
      <c r="K273" s="1121" t="str">
        <f>IFERROR(VLOOKUP($I273,'WM-AR'!$I$7:$AS$3267,34,FALSE),"")</f>
        <v/>
      </c>
      <c r="L273" s="1121" t="str">
        <f>IFERROR(VLOOKUP($I273,'WM-AR'!$I$7:$AS$3267,4,FALSE),"")</f>
        <v/>
      </c>
      <c r="M273" s="1121" t="str">
        <f>IFERROR(VLOOKUP($I273,'WM-AR'!$I$7:$AS$3267,6,FALSE),"")</f>
        <v/>
      </c>
      <c r="N273" s="1121" t="str">
        <f>IFERROR(VLOOKUP($I273,'WM-AR'!$I$7:$AS$3267,8,FALSE),"")</f>
        <v/>
      </c>
      <c r="O273" s="1121" t="str">
        <f>IFERROR(VLOOKUP($I273,'WM-AR'!$I$7:$AS$3267,10,FALSE),"")</f>
        <v/>
      </c>
      <c r="P273" s="1121" t="str">
        <f>IFERROR(VLOOKUP($I273,'WM-AR'!$I$7:$AS$3267,12,FALSE),"")</f>
        <v/>
      </c>
      <c r="Q273" s="1121" t="str">
        <f>IFERROR(VLOOKUP($I273,'WM-AR'!$I$7:$AS$3267,14,FALSE),"")</f>
        <v/>
      </c>
      <c r="R273" s="1121" t="str">
        <f>IFERROR(VLOOKUP($I273,'WM-AR'!$I$7:$AS$3267,16,FALSE),"")</f>
        <v/>
      </c>
      <c r="S273" s="1121" t="str">
        <f>IFERROR(VLOOKUP($I273,'WM-AR'!$I$7:$AS$3267,18,FALSE),"")</f>
        <v/>
      </c>
      <c r="T273" s="1121" t="str">
        <f>IFERROR(VLOOKUP($I273,'WM-AR'!$I$7:$AS$3267,20,FALSE),"")</f>
        <v/>
      </c>
      <c r="U273" s="1121" t="str">
        <f>IFERROR(VLOOKUP($I273,'WM-AR'!$I$7:$AS$3267,22,FALSE),"")</f>
        <v/>
      </c>
      <c r="V273" s="1121" t="str">
        <f>IFERROR(VLOOKUP($I273,'WM-AR'!$I$7:$AS$3267,24,FALSE),"")</f>
        <v/>
      </c>
      <c r="W273" s="1121" t="str">
        <f>IFERROR(VLOOKUP($I273,'WM-AR'!$I$7:$AS$3267,25,FALSE),"")</f>
        <v/>
      </c>
      <c r="X273" s="1121" t="str">
        <f>IFERROR(VLOOKUP($I273,'WM-AR'!$I$7:$AS$3267,26,FALSE),"")</f>
        <v/>
      </c>
      <c r="Y273" s="1121" t="str">
        <f>IFERROR(VLOOKUP($I273,'WM-AR'!$I$7:$AS$3267,27,FALSE),"")</f>
        <v/>
      </c>
      <c r="Z273" s="1121" t="str">
        <f>IFERROR(VLOOKUP($I273,'WM-AR'!$I$7:$AS$3267,28,FALSE),"")</f>
        <v/>
      </c>
      <c r="AA273" s="1121" t="str">
        <f>IFERROR(VLOOKUP($I273,'WM-AR'!$I$7:$AS$3267,29,FALSE),"")</f>
        <v/>
      </c>
      <c r="AB273" s="1121" t="str">
        <f>IFERROR(VLOOKUP($I273,'WM-AR'!$I$7:$AS$3267,30,FALSE),"")</f>
        <v/>
      </c>
      <c r="AC273" s="1121" t="str">
        <f>IFERROR(VLOOKUP($I273,'WM-AR'!$I$7:$AS$3267,31,FALSE),"")</f>
        <v/>
      </c>
      <c r="AD273" s="1121" t="str">
        <f>IFERROR(VLOOKUP($I273,'WM-AR'!$I$7:$AS$3267,32,FALSE),"")</f>
        <v/>
      </c>
      <c r="AE273" s="1121" t="str">
        <f>IFERROR(VLOOKUP($I273,'WM-AR'!$I$7:$AS$3267,33,FALSE),"")</f>
        <v/>
      </c>
      <c r="AF273" s="1122"/>
      <c r="AG273" s="1123"/>
      <c r="AH273" s="1123"/>
      <c r="AI273" s="1124"/>
      <c r="AJ273" s="1124" t="str">
        <f t="shared" si="38"/>
        <v/>
      </c>
      <c r="AK273" s="1125"/>
      <c r="AL273" s="88" t="str">
        <f>IF(AND(ISTEXT($E273),ISTEXT($B273)),"산출기준 &gt;&gt;  "&amp;_xlfn.XLOOKUP($E273,산출기준!$D:$D,산출기준!$E:$E,"매칭실패"),"")</f>
        <v/>
      </c>
    </row>
    <row r="274" spans="2:38" s="658" customFormat="1" ht="20.100000000000001" customHeight="1">
      <c r="B274" s="1146"/>
      <c r="C274" s="1147"/>
      <c r="D274" s="1148"/>
      <c r="E274" s="1147"/>
      <c r="F274" s="1147"/>
      <c r="G274" s="1149"/>
      <c r="H274" s="1149"/>
      <c r="I274" s="1150" t="str">
        <f t="shared" si="36"/>
        <v/>
      </c>
      <c r="J274" s="1150"/>
      <c r="K274" s="1150"/>
      <c r="L274" s="1150"/>
      <c r="M274" s="1150"/>
      <c r="N274" s="1150"/>
      <c r="O274" s="1150"/>
      <c r="P274" s="1150"/>
      <c r="Q274" s="1150"/>
      <c r="R274" s="1150"/>
      <c r="S274" s="1150"/>
      <c r="T274" s="1150"/>
      <c r="U274" s="1150"/>
      <c r="V274" s="1150"/>
      <c r="W274" s="1150"/>
      <c r="X274" s="1150"/>
      <c r="Y274" s="1150"/>
      <c r="Z274" s="1150"/>
      <c r="AA274" s="1150"/>
      <c r="AB274" s="1150"/>
      <c r="AC274" s="1150"/>
      <c r="AD274" s="1150"/>
      <c r="AE274" s="1150"/>
      <c r="AF274" s="1151"/>
      <c r="AG274" s="1151"/>
      <c r="AH274" s="1151"/>
      <c r="AI274" s="1151"/>
      <c r="AJ274" s="1151"/>
      <c r="AK274" s="1152"/>
      <c r="AL274" s="658" t="str">
        <f>IF(AND(ISTEXT($E274),ISTEXT($B274)),"산출기준 &gt;&gt;  "&amp;_xlfn.XLOOKUP($E274,산출기준!$D:$D,산출기준!$E:$E,"매칭실패"),"")</f>
        <v/>
      </c>
    </row>
    <row r="275" spans="2:38" ht="34.9" customHeight="1">
      <c r="B275" s="623">
        <v>4.2</v>
      </c>
      <c r="C275" s="626" t="s">
        <v>3340</v>
      </c>
      <c r="D275" s="1065"/>
      <c r="E275" s="626"/>
      <c r="F275" s="626"/>
      <c r="G275" s="1066"/>
      <c r="H275" s="1066"/>
      <c r="I275" s="630" t="str">
        <f t="shared" si="36"/>
        <v/>
      </c>
      <c r="J275" s="630"/>
      <c r="K275" s="631"/>
      <c r="L275" s="631"/>
      <c r="M275" s="631"/>
      <c r="N275" s="631"/>
      <c r="O275" s="631"/>
      <c r="P275" s="631"/>
      <c r="Q275" s="631"/>
      <c r="R275" s="631"/>
      <c r="S275" s="631"/>
      <c r="T275" s="631"/>
      <c r="U275" s="631"/>
      <c r="V275" s="631"/>
      <c r="W275" s="631"/>
      <c r="X275" s="631"/>
      <c r="Y275" s="631"/>
      <c r="Z275" s="631"/>
      <c r="AA275" s="631"/>
      <c r="AB275" s="631"/>
      <c r="AC275" s="631"/>
      <c r="AD275" s="631"/>
      <c r="AE275" s="631"/>
      <c r="AF275" s="634"/>
      <c r="AG275" s="634"/>
      <c r="AH275" s="634"/>
      <c r="AI275" s="634"/>
      <c r="AJ275" s="634"/>
      <c r="AK275" s="1067"/>
      <c r="AL275" s="88" t="str">
        <f>IF(AND(ISTEXT($E275),ISTEXT($B275)),"산출기준 &gt;&gt;  "&amp;_xlfn.XLOOKUP($E275,산출기준!$D:$D,산출기준!$E:$E,"매칭실패"),"")</f>
        <v/>
      </c>
    </row>
    <row r="276" spans="2:38" s="658" customFormat="1" ht="20.100000000000001" customHeight="1">
      <c r="B276" s="635"/>
      <c r="C276" s="1068"/>
      <c r="D276" s="1069"/>
      <c r="E276" s="1068"/>
      <c r="F276" s="1068"/>
      <c r="G276" s="1070"/>
      <c r="H276" s="1070"/>
      <c r="I276" s="1071" t="str">
        <f t="shared" si="36"/>
        <v/>
      </c>
      <c r="J276" s="1071"/>
      <c r="K276" s="1071"/>
      <c r="L276" s="1071"/>
      <c r="M276" s="1071"/>
      <c r="N276" s="1071"/>
      <c r="O276" s="1071"/>
      <c r="P276" s="1071"/>
      <c r="Q276" s="1071"/>
      <c r="R276" s="1071"/>
      <c r="S276" s="1071"/>
      <c r="T276" s="1071"/>
      <c r="U276" s="1071"/>
      <c r="V276" s="1071"/>
      <c r="W276" s="1071"/>
      <c r="X276" s="1071"/>
      <c r="Y276" s="1071"/>
      <c r="Z276" s="1071"/>
      <c r="AA276" s="1071"/>
      <c r="AB276" s="1071"/>
      <c r="AC276" s="1071"/>
      <c r="AD276" s="1071"/>
      <c r="AE276" s="1071"/>
      <c r="AF276" s="1072"/>
      <c r="AG276" s="1072"/>
      <c r="AH276" s="1072"/>
      <c r="AI276" s="1072"/>
      <c r="AJ276" s="1072"/>
      <c r="AK276" s="1073"/>
      <c r="AL276" s="658" t="str">
        <f>IF(AND(ISTEXT($E276),ISTEXT($B276)),"산출기준 &gt;&gt;  "&amp;_xlfn.XLOOKUP($E276,산출기준!$D:$D,산출기준!$E:$E,"매칭실패"),"")</f>
        <v/>
      </c>
    </row>
    <row r="277" spans="2:38" s="658" customFormat="1" ht="20.100000000000001" customHeight="1">
      <c r="C277" s="1057" t="s">
        <v>3341</v>
      </c>
      <c r="D277" s="1074"/>
      <c r="E277" s="648"/>
      <c r="F277" s="645" t="s">
        <v>3342</v>
      </c>
      <c r="G277" s="645"/>
      <c r="H277" s="1057"/>
      <c r="I277" s="652" t="str">
        <f t="shared" si="36"/>
        <v/>
      </c>
      <c r="J277" s="652"/>
      <c r="K277" s="653"/>
      <c r="L277" s="653"/>
      <c r="M277" s="653"/>
      <c r="N277" s="653"/>
      <c r="O277" s="653"/>
      <c r="P277" s="653"/>
      <c r="Q277" s="653"/>
      <c r="R277" s="653"/>
      <c r="S277" s="653"/>
      <c r="T277" s="653"/>
      <c r="U277" s="653"/>
      <c r="V277" s="653"/>
      <c r="W277" s="653"/>
      <c r="X277" s="653"/>
      <c r="Y277" s="653"/>
      <c r="Z277" s="653"/>
      <c r="AA277" s="653"/>
      <c r="AB277" s="653"/>
      <c r="AC277" s="653"/>
      <c r="AD277" s="653"/>
      <c r="AE277" s="653"/>
      <c r="AF277" s="656"/>
      <c r="AG277" s="656"/>
      <c r="AH277" s="656"/>
      <c r="AI277" s="656"/>
      <c r="AJ277" s="656"/>
      <c r="AK277" s="1075"/>
      <c r="AL277" s="658" t="str">
        <f>IF(AND(ISTEXT($E277),ISTEXT($B277)),"산출기준 &gt;&gt;  "&amp;_xlfn.XLOOKUP($E277,산출기준!$D:$D,산출기준!$E:$E,"매칭실패"),"")</f>
        <v/>
      </c>
    </row>
    <row r="278" spans="2:38" ht="20.100000000000001" customHeight="1">
      <c r="B278" s="658"/>
      <c r="C278" s="648"/>
      <c r="D278" s="1074"/>
      <c r="E278" s="648"/>
      <c r="F278" s="648"/>
      <c r="G278" s="1076"/>
      <c r="H278" s="1076"/>
      <c r="I278" s="805" t="str">
        <f t="shared" si="36"/>
        <v/>
      </c>
      <c r="J278" s="805"/>
      <c r="K278" s="805"/>
      <c r="L278" s="805"/>
      <c r="M278" s="805"/>
      <c r="N278" s="805"/>
      <c r="O278" s="805"/>
      <c r="P278" s="805"/>
      <c r="Q278" s="805"/>
      <c r="R278" s="805"/>
      <c r="S278" s="805"/>
      <c r="T278" s="805"/>
      <c r="U278" s="805"/>
      <c r="V278" s="805"/>
      <c r="W278" s="805"/>
      <c r="X278" s="805"/>
      <c r="Y278" s="805"/>
      <c r="Z278" s="805"/>
      <c r="AA278" s="805"/>
      <c r="AB278" s="805"/>
      <c r="AC278" s="805"/>
      <c r="AD278" s="805"/>
      <c r="AE278" s="805"/>
      <c r="AF278" s="802"/>
      <c r="AG278" s="802"/>
      <c r="AH278" s="802"/>
      <c r="AI278" s="802"/>
      <c r="AJ278" s="802"/>
      <c r="AK278" s="1077"/>
      <c r="AL278" s="88" t="str">
        <f>IF(AND(ISTEXT($E278),ISTEXT($B278)),"산출기준 &gt;&gt;  "&amp;_xlfn.XLOOKUP($E278,산출기준!$D:$D,산출기준!$E:$E,"매칭실패"),"")</f>
        <v/>
      </c>
    </row>
    <row r="279" spans="2:38" ht="34.9" customHeight="1">
      <c r="B279" s="808" t="str" cm="1">
        <f t="array" aca="1" ref="B279" ca="1">_xlfn.IFNA(INDIRECT("Family_표준_구성도!B"&amp;MATCH(F279,INDIRECT("Family_표준_구성도!"&amp;"C:C"),0)),"")</f>
        <v/>
      </c>
      <c r="C279" s="668" t="s">
        <v>2016</v>
      </c>
      <c r="D279" s="1078"/>
      <c r="E279" s="668" t="s">
        <v>1886</v>
      </c>
      <c r="F279" s="1184" t="s">
        <v>3343</v>
      </c>
      <c r="G279" s="811"/>
      <c r="H279" s="1079"/>
      <c r="I279" s="674" t="str">
        <f t="shared" si="36"/>
        <v/>
      </c>
      <c r="J279" s="674"/>
      <c r="K279" s="674"/>
      <c r="L279" s="674"/>
      <c r="M279" s="674"/>
      <c r="N279" s="675"/>
      <c r="O279" s="676"/>
      <c r="P279" s="677"/>
      <c r="Q279" s="677"/>
      <c r="R279" s="677"/>
      <c r="S279" s="677"/>
      <c r="T279" s="677"/>
      <c r="U279" s="677"/>
      <c r="V279" s="678"/>
      <c r="W279" s="679"/>
      <c r="X279" s="679"/>
      <c r="Y279" s="679"/>
      <c r="Z279" s="679"/>
      <c r="AA279" s="679"/>
      <c r="AB279" s="679"/>
      <c r="AC279" s="679"/>
      <c r="AD279" s="679"/>
      <c r="AE279" s="679"/>
      <c r="AF279" s="1185"/>
      <c r="AG279" s="682"/>
      <c r="AH279" s="682"/>
      <c r="AI279" s="682"/>
      <c r="AJ279" s="682"/>
      <c r="AK279" s="676"/>
      <c r="AL279" s="88" t="str">
        <f ca="1">IF(AND(ISTEXT($E279),ISTEXT($B279)),"산출기준 &gt;&gt;  "&amp;_xlfn.XLOOKUP($E279,산출기준!$D:$D,산출기준!$E:$E,"매칭실패"),"")</f>
        <v>산출기준 &gt;&gt;  [Wall Foundation]</v>
      </c>
    </row>
    <row r="280" spans="2:38" ht="49.9" customHeight="1" outlineLevel="1">
      <c r="B280" s="758"/>
      <c r="C280" s="759"/>
      <c r="D280" s="760"/>
      <c r="E280" s="773"/>
      <c r="F280" s="1080" t="s">
        <v>2671</v>
      </c>
      <c r="G280" s="759" t="str">
        <f t="shared" ref="G280:G287" si="39">IF(IF(N280=0,"",N280)&amp;" | "&amp;IF(O280=0,"",O280)&amp;" | "&amp;IF(Q280=0,"",Q280)&amp;" | "&amp;IF(R280=0,"",R280)=" |  |  | ","",IF(N280=0,"",N280)&amp;" | "&amp;IF(O280=0,"",O280)&amp;" | "&amp;IF(Q280=0,"",Q280)&amp;" | "&amp;IF(R280=0,"",R280))</f>
        <v xml:space="preserve">Structural Concrete |  | 25MPa ≤ F'c (Cylinder Strength) &lt; 30MPa | </v>
      </c>
      <c r="H280" s="816" t="s">
        <v>3048</v>
      </c>
      <c r="I280" s="765" t="str">
        <f t="shared" si="36"/>
        <v>A03AD032-00022</v>
      </c>
      <c r="J280" s="766"/>
      <c r="K280" s="766" t="str">
        <f>IFERROR(VLOOKUP($I280,'WM-AR'!$I$7:$AS$3267,34,FALSE),"")</f>
        <v>M3</v>
      </c>
      <c r="L280" s="766" t="str">
        <f>IFERROR(VLOOKUP($I280,'WM-AR'!$I$7:$AS$3267,4,FALSE),"")</f>
        <v>Concrete Work</v>
      </c>
      <c r="M280" s="766" t="str">
        <f>IFERROR(VLOOKUP($I280,'WM-AR'!$I$7:$AS$3267,6,FALSE),"")</f>
        <v>Substructure Work</v>
      </c>
      <c r="N280" s="766" t="str">
        <f>IFERROR(VLOOKUP($I280,'WM-AR'!$I$7:$AS$3267,8,FALSE),"")</f>
        <v>Structural Concrete</v>
      </c>
      <c r="O280" s="766">
        <f>IFERROR(VLOOKUP($I280,'WM-AR'!$I$7:$AS$3267,10,FALSE),"")</f>
        <v>0</v>
      </c>
      <c r="P280" s="766" t="str">
        <f>IFERROR(VLOOKUP($I280,'WM-AR'!$I$7:$AS$3267,12,FALSE),"")</f>
        <v>Cement Type-1</v>
      </c>
      <c r="Q280" s="766" t="str">
        <f>IFERROR(VLOOKUP($I280,'WM-AR'!$I$7:$AS$3267,14,FALSE),"")</f>
        <v>25MPa ≤ F'c (Cylinder Strength) &lt; 30MPa</v>
      </c>
      <c r="R280" s="766">
        <f>IFERROR(VLOOKUP($I280,'WM-AR'!$I$7:$AS$3267,16,FALSE),"")</f>
        <v>0</v>
      </c>
      <c r="S280" s="766">
        <f>IFERROR(VLOOKUP($I280,'WM-AR'!$I$7:$AS$3267,18,FALSE),"")</f>
        <v>0</v>
      </c>
      <c r="T280" s="766" t="str">
        <f>IFERROR(VLOOKUP($I280,'WM-AR'!$I$7:$AS$3267,20,FALSE),"")</f>
        <v/>
      </c>
      <c r="U280" s="766">
        <f>IFERROR(VLOOKUP($I280,'WM-AR'!$I$7:$AS$3267,22,FALSE),"")</f>
        <v>0</v>
      </c>
      <c r="V280" s="766" t="str">
        <f>IFERROR(VLOOKUP($I280,'WM-AR'!$I$7:$AS$3267,24,FALSE),"")</f>
        <v/>
      </c>
      <c r="W280" s="766">
        <f>IFERROR(VLOOKUP($I280,'WM-AR'!$I$7:$AS$3267,25,FALSE),"")</f>
        <v>0</v>
      </c>
      <c r="X280" s="766" t="str">
        <f>IFERROR(VLOOKUP($I280,'WM-AR'!$I$7:$AS$3267,26,FALSE),"")</f>
        <v/>
      </c>
      <c r="Y280" s="766">
        <f>IFERROR(VLOOKUP($I280,'WM-AR'!$I$7:$AS$3267,27,FALSE),"")</f>
        <v>0</v>
      </c>
      <c r="Z280" s="766">
        <f>IFERROR(VLOOKUP($I280,'WM-AR'!$I$7:$AS$3267,28,FALSE),"")</f>
        <v>0</v>
      </c>
      <c r="AA280" s="766">
        <f>IFERROR(VLOOKUP($I280,'WM-AR'!$I$7:$AS$3267,29,FALSE),"")</f>
        <v>0</v>
      </c>
      <c r="AB280" s="766">
        <f>IFERROR(VLOOKUP($I280,'WM-AR'!$I$7:$AS$3267,30,FALSE),"")</f>
        <v>0</v>
      </c>
      <c r="AC280" s="766">
        <f>IFERROR(VLOOKUP($I280,'WM-AR'!$I$7:$AS$3267,31,FALSE),"")</f>
        <v>0</v>
      </c>
      <c r="AD280" s="766">
        <f>IFERROR(VLOOKUP($I280,'WM-AR'!$I$7:$AS$3267,32,FALSE),"")</f>
        <v>0</v>
      </c>
      <c r="AE280" s="766" t="str">
        <f>IFERROR(VLOOKUP($I280,'WM-AR'!$I$7:$AS$3267,33,FALSE),"")</f>
        <v/>
      </c>
      <c r="AF280" s="817" t="s">
        <v>2688</v>
      </c>
      <c r="AG280" s="768" t="s">
        <v>1985</v>
      </c>
      <c r="AH280" s="768" t="s">
        <v>1985</v>
      </c>
      <c r="AI280" s="769"/>
      <c r="AJ280" s="769" t="str">
        <f t="shared" ref="AJ280:AJ290" si="40">K280</f>
        <v>M3</v>
      </c>
      <c r="AK280" s="905"/>
      <c r="AL280" s="88" t="str">
        <f>IF(AND(ISTEXT($E280),ISTEXT($B280)),"산출기준 &gt;&gt;  "&amp;_xlfn.XLOOKUP($E280,산출기준!$D:$D,산출기준!$E:$E,"매칭실패"),"")</f>
        <v/>
      </c>
    </row>
    <row r="281" spans="2:38" ht="49.9" customHeight="1" outlineLevel="1">
      <c r="B281" s="772"/>
      <c r="C281" s="1084"/>
      <c r="D281" s="760"/>
      <c r="E281" s="773"/>
      <c r="F281" s="1083" t="s">
        <v>2674</v>
      </c>
      <c r="G281" s="759" t="str">
        <f t="shared" si="39"/>
        <v xml:space="preserve">Rebar Work | Deformed Bar (Non-Coat.) | 400MPa&lt;Fy≤470MPa | </v>
      </c>
      <c r="H281" s="816" t="s">
        <v>3032</v>
      </c>
      <c r="I281" s="765" t="str">
        <f t="shared" si="36"/>
        <v>A03AD037-00002</v>
      </c>
      <c r="J281" s="766"/>
      <c r="K281" s="766" t="str">
        <f>IFERROR(VLOOKUP($I281,'WM-AR'!$I$7:$AS$3267,34,FALSE),"")</f>
        <v>TON</v>
      </c>
      <c r="L281" s="766" t="str">
        <f>IFERROR(VLOOKUP($I281,'WM-AR'!$I$7:$AS$3267,4,FALSE),"")</f>
        <v>Concrete Work</v>
      </c>
      <c r="M281" s="766" t="str">
        <f>IFERROR(VLOOKUP($I281,'WM-AR'!$I$7:$AS$3267,6,FALSE),"")</f>
        <v>Substructure Work</v>
      </c>
      <c r="N281" s="766" t="str">
        <f>IFERROR(VLOOKUP($I281,'WM-AR'!$I$7:$AS$3267,8,FALSE),"")</f>
        <v>Rebar Work</v>
      </c>
      <c r="O281" s="766" t="str">
        <f>IFERROR(VLOOKUP($I281,'WM-AR'!$I$7:$AS$3267,10,FALSE),"")</f>
        <v>Deformed Bar (Non-Coat.)</v>
      </c>
      <c r="P281" s="766">
        <f>IFERROR(VLOOKUP($I281,'WM-AR'!$I$7:$AS$3267,12,FALSE),"")</f>
        <v>0</v>
      </c>
      <c r="Q281" s="766" t="str">
        <f>IFERROR(VLOOKUP($I281,'WM-AR'!$I$7:$AS$3267,14,FALSE),"")</f>
        <v>400MPa&lt;Fy≤470MPa</v>
      </c>
      <c r="R281" s="766">
        <f>IFERROR(VLOOKUP($I281,'WM-AR'!$I$7:$AS$3267,16,FALSE),"")</f>
        <v>0</v>
      </c>
      <c r="S281" s="766">
        <f>IFERROR(VLOOKUP($I281,'WM-AR'!$I$7:$AS$3267,18,FALSE),"")</f>
        <v>0</v>
      </c>
      <c r="T281" s="766" t="str">
        <f>IFERROR(VLOOKUP($I281,'WM-AR'!$I$7:$AS$3267,20,FALSE),"")</f>
        <v/>
      </c>
      <c r="U281" s="766">
        <f>IFERROR(VLOOKUP($I281,'WM-AR'!$I$7:$AS$3267,22,FALSE),"")</f>
        <v>0</v>
      </c>
      <c r="V281" s="766" t="str">
        <f>IFERROR(VLOOKUP($I281,'WM-AR'!$I$7:$AS$3267,24,FALSE),"")</f>
        <v/>
      </c>
      <c r="W281" s="766">
        <f>IFERROR(VLOOKUP($I281,'WM-AR'!$I$7:$AS$3267,25,FALSE),"")</f>
        <v>0</v>
      </c>
      <c r="X281" s="766" t="str">
        <f>IFERROR(VLOOKUP($I281,'WM-AR'!$I$7:$AS$3267,26,FALSE),"")</f>
        <v/>
      </c>
      <c r="Y281" s="766">
        <f>IFERROR(VLOOKUP($I281,'WM-AR'!$I$7:$AS$3267,27,FALSE),"")</f>
        <v>0</v>
      </c>
      <c r="Z281" s="766">
        <f>IFERROR(VLOOKUP($I281,'WM-AR'!$I$7:$AS$3267,28,FALSE),"")</f>
        <v>0</v>
      </c>
      <c r="AA281" s="766">
        <f>IFERROR(VLOOKUP($I281,'WM-AR'!$I$7:$AS$3267,29,FALSE),"")</f>
        <v>0</v>
      </c>
      <c r="AB281" s="766">
        <f>IFERROR(VLOOKUP($I281,'WM-AR'!$I$7:$AS$3267,30,FALSE),"")</f>
        <v>0</v>
      </c>
      <c r="AC281" s="766">
        <f>IFERROR(VLOOKUP($I281,'WM-AR'!$I$7:$AS$3267,31,FALSE),"")</f>
        <v>0</v>
      </c>
      <c r="AD281" s="766">
        <f>IFERROR(VLOOKUP($I281,'WM-AR'!$I$7:$AS$3267,32,FALSE),"")</f>
        <v>0</v>
      </c>
      <c r="AE281" s="766" t="str">
        <f>IFERROR(VLOOKUP($I281,'WM-AR'!$I$7:$AS$3267,33,FALSE),"")</f>
        <v/>
      </c>
      <c r="AF281" s="817" t="s">
        <v>2690</v>
      </c>
      <c r="AG281" s="768" t="s">
        <v>2677</v>
      </c>
      <c r="AH281" s="768" t="s">
        <v>2677</v>
      </c>
      <c r="AI281" s="769"/>
      <c r="AJ281" s="769" t="str">
        <f t="shared" si="40"/>
        <v>TON</v>
      </c>
      <c r="AK281" s="905" t="s">
        <v>3033</v>
      </c>
      <c r="AL281" s="88" t="str">
        <f>IF(AND(ISTEXT($E281),ISTEXT($B281)),"산출기준 &gt;&gt;  "&amp;_xlfn.XLOOKUP($E281,산출기준!$D:$D,산출기준!$E:$E,"매칭실패"),"")</f>
        <v/>
      </c>
    </row>
    <row r="282" spans="2:38" ht="49.9" customHeight="1" outlineLevel="1">
      <c r="B282" s="772"/>
      <c r="C282" s="1084"/>
      <c r="D282" s="760"/>
      <c r="E282" s="773"/>
      <c r="F282" s="1083" t="s">
        <v>2679</v>
      </c>
      <c r="G282" s="759" t="str">
        <f t="shared" si="39"/>
        <v xml:space="preserve">Form Work (3 times in use) | Flat Form |  | </v>
      </c>
      <c r="H282" s="816" t="s">
        <v>3042</v>
      </c>
      <c r="I282" s="765" t="str">
        <f t="shared" si="36"/>
        <v>A03AD035-00001</v>
      </c>
      <c r="J282" s="766"/>
      <c r="K282" s="766" t="str">
        <f>IFERROR(VLOOKUP($I282,'WM-AR'!$I$7:$AS$3267,34,FALSE),"")</f>
        <v>M2</v>
      </c>
      <c r="L282" s="766" t="str">
        <f>IFERROR(VLOOKUP($I282,'WM-AR'!$I$7:$AS$3267,4,FALSE),"")</f>
        <v>Concrete Work</v>
      </c>
      <c r="M282" s="766" t="str">
        <f>IFERROR(VLOOKUP($I282,'WM-AR'!$I$7:$AS$3267,6,FALSE),"")</f>
        <v>Substructure Work</v>
      </c>
      <c r="N282" s="766" t="str">
        <f>IFERROR(VLOOKUP($I282,'WM-AR'!$I$7:$AS$3267,8,FALSE),"")</f>
        <v>Form Work (3 times in use)</v>
      </c>
      <c r="O282" s="766" t="str">
        <f>IFERROR(VLOOKUP($I282,'WM-AR'!$I$7:$AS$3267,10,FALSE),"")</f>
        <v>Flat Form</v>
      </c>
      <c r="P282" s="766">
        <f>IFERROR(VLOOKUP($I282,'WM-AR'!$I$7:$AS$3267,12,FALSE),"")</f>
        <v>0</v>
      </c>
      <c r="Q282" s="766">
        <f>IFERROR(VLOOKUP($I282,'WM-AR'!$I$7:$AS$3267,14,FALSE),"")</f>
        <v>0</v>
      </c>
      <c r="R282" s="766">
        <f>IFERROR(VLOOKUP($I282,'WM-AR'!$I$7:$AS$3267,16,FALSE),"")</f>
        <v>0</v>
      </c>
      <c r="S282" s="766">
        <f>IFERROR(VLOOKUP($I282,'WM-AR'!$I$7:$AS$3267,18,FALSE),"")</f>
        <v>0</v>
      </c>
      <c r="T282" s="766" t="str">
        <f>IFERROR(VLOOKUP($I282,'WM-AR'!$I$7:$AS$3267,20,FALSE),"")</f>
        <v>Dressed Lumber, Plywood or Steel Form(Wood Planks are not Allowed) incl. Chamfer</v>
      </c>
      <c r="U282" s="766">
        <f>IFERROR(VLOOKUP($I282,'WM-AR'!$I$7:$AS$3267,22,FALSE),"")</f>
        <v>0</v>
      </c>
      <c r="V282" s="766" t="str">
        <f>IFERROR(VLOOKUP($I282,'WM-AR'!$I$7:$AS$3267,24,FALSE),"")</f>
        <v/>
      </c>
      <c r="W282" s="766">
        <f>IFERROR(VLOOKUP($I282,'WM-AR'!$I$7:$AS$3267,25,FALSE),"")</f>
        <v>0</v>
      </c>
      <c r="X282" s="766" t="str">
        <f>IFERROR(VLOOKUP($I282,'WM-AR'!$I$7:$AS$3267,26,FALSE),"")</f>
        <v/>
      </c>
      <c r="Y282" s="766">
        <f>IFERROR(VLOOKUP($I282,'WM-AR'!$I$7:$AS$3267,27,FALSE),"")</f>
        <v>0</v>
      </c>
      <c r="Z282" s="766">
        <f>IFERROR(VLOOKUP($I282,'WM-AR'!$I$7:$AS$3267,28,FALSE),"")</f>
        <v>0</v>
      </c>
      <c r="AA282" s="766">
        <f>IFERROR(VLOOKUP($I282,'WM-AR'!$I$7:$AS$3267,29,FALSE),"")</f>
        <v>0</v>
      </c>
      <c r="AB282" s="766">
        <f>IFERROR(VLOOKUP($I282,'WM-AR'!$I$7:$AS$3267,30,FALSE),"")</f>
        <v>0</v>
      </c>
      <c r="AC282" s="766">
        <f>IFERROR(VLOOKUP($I282,'WM-AR'!$I$7:$AS$3267,31,FALSE),"")</f>
        <v>0</v>
      </c>
      <c r="AD282" s="766">
        <f>IFERROR(VLOOKUP($I282,'WM-AR'!$I$7:$AS$3267,32,FALSE),"")</f>
        <v>0</v>
      </c>
      <c r="AE282" s="766" t="str">
        <f>IFERROR(VLOOKUP($I282,'WM-AR'!$I$7:$AS$3267,33,FALSE),"")</f>
        <v/>
      </c>
      <c r="AF282" s="817"/>
      <c r="AG282" s="1082" t="s">
        <v>3344</v>
      </c>
      <c r="AH282" s="1082" t="s">
        <v>3345</v>
      </c>
      <c r="AI282" s="769"/>
      <c r="AJ282" s="769" t="str">
        <f t="shared" si="40"/>
        <v>M2</v>
      </c>
      <c r="AK282" s="905"/>
      <c r="AL282" s="88" t="str">
        <f>IF(AND(ISTEXT($E282),ISTEXT($B282)),"산출기준 &gt;&gt;  "&amp;_xlfn.XLOOKUP($E282,산출기준!$D:$D,산출기준!$E:$E,"매칭실패"),"")</f>
        <v/>
      </c>
    </row>
    <row r="283" spans="2:38" ht="49.9" customHeight="1" outlineLevel="1">
      <c r="B283" s="772"/>
      <c r="C283" s="1084"/>
      <c r="D283" s="760"/>
      <c r="E283" s="765"/>
      <c r="F283" s="1083" t="s">
        <v>3346</v>
      </c>
      <c r="G283" s="759" t="str">
        <f t="shared" si="39"/>
        <v xml:space="preserve">Bitumen/Bituminous/Asphalt Coating |  |  | </v>
      </c>
      <c r="H283" s="816" t="s">
        <v>3044</v>
      </c>
      <c r="I283" s="765" t="str">
        <f t="shared" si="36"/>
        <v>A03AH056-00001</v>
      </c>
      <c r="J283" s="766"/>
      <c r="K283" s="766" t="str">
        <f>IFERROR(VLOOKUP($I283,'WM-AR'!$I$7:$AS$3267,34,FALSE),"")</f>
        <v>M2</v>
      </c>
      <c r="L283" s="766" t="str">
        <f>IFERROR(VLOOKUP($I283,'WM-AR'!$I$7:$AS$3267,4,FALSE),"")</f>
        <v>Concrete Work</v>
      </c>
      <c r="M283" s="766" t="str">
        <f>IFERROR(VLOOKUP($I283,'WM-AR'!$I$7:$AS$3267,6,FALSE),"")</f>
        <v>Concrete Protective Coating (U/G)</v>
      </c>
      <c r="N283" s="766" t="str">
        <f>IFERROR(VLOOKUP($I283,'WM-AR'!$I$7:$AS$3267,8,FALSE),"")</f>
        <v>Bitumen/Bituminous/Asphalt Coating</v>
      </c>
      <c r="O283" s="766">
        <f>IFERROR(VLOOKUP($I283,'WM-AR'!$I$7:$AS$3267,10,FALSE),"")</f>
        <v>0</v>
      </c>
      <c r="P283" s="766">
        <f>IFERROR(VLOOKUP($I283,'WM-AR'!$I$7:$AS$3267,12,FALSE),"")</f>
        <v>0</v>
      </c>
      <c r="Q283" s="766">
        <f>IFERROR(VLOOKUP($I283,'WM-AR'!$I$7:$AS$3267,14,FALSE),"")</f>
        <v>0</v>
      </c>
      <c r="R283" s="766">
        <f>IFERROR(VLOOKUP($I283,'WM-AR'!$I$7:$AS$3267,16,FALSE),"")</f>
        <v>0</v>
      </c>
      <c r="S283" s="766">
        <f>IFERROR(VLOOKUP($I283,'WM-AR'!$I$7:$AS$3267,18,FALSE),"")</f>
        <v>0</v>
      </c>
      <c r="T283" s="766">
        <f>IFERROR(VLOOKUP($I283,'WM-AR'!$I$7:$AS$3267,20,FALSE),"")</f>
        <v>0</v>
      </c>
      <c r="U283" s="766">
        <f>IFERROR(VLOOKUP($I283,'WM-AR'!$I$7:$AS$3267,22,FALSE),"")</f>
        <v>0</v>
      </c>
      <c r="V283" s="766">
        <f>IFERROR(VLOOKUP($I283,'WM-AR'!$I$7:$AS$3267,24,FALSE),"")</f>
        <v>0</v>
      </c>
      <c r="W283" s="766">
        <f>IFERROR(VLOOKUP($I283,'WM-AR'!$I$7:$AS$3267,25,FALSE),"")</f>
        <v>0</v>
      </c>
      <c r="X283" s="766" t="str">
        <f>IFERROR(VLOOKUP($I283,'WM-AR'!$I$7:$AS$3267,26,FALSE),"")</f>
        <v/>
      </c>
      <c r="Y283" s="766">
        <f>IFERROR(VLOOKUP($I283,'WM-AR'!$I$7:$AS$3267,27,FALSE),"")</f>
        <v>0</v>
      </c>
      <c r="Z283" s="766">
        <f>IFERROR(VLOOKUP($I283,'WM-AR'!$I$7:$AS$3267,28,FALSE),"")</f>
        <v>0</v>
      </c>
      <c r="AA283" s="766">
        <f>IFERROR(VLOOKUP($I283,'WM-AR'!$I$7:$AS$3267,29,FALSE),"")</f>
        <v>0</v>
      </c>
      <c r="AB283" s="766">
        <f>IFERROR(VLOOKUP($I283,'WM-AR'!$I$7:$AS$3267,30,FALSE),"")</f>
        <v>0</v>
      </c>
      <c r="AC283" s="766">
        <f>IFERROR(VLOOKUP($I283,'WM-AR'!$I$7:$AS$3267,31,FALSE),"")</f>
        <v>0</v>
      </c>
      <c r="AD283" s="766">
        <f>IFERROR(VLOOKUP($I283,'WM-AR'!$I$7:$AS$3267,32,FALSE),"")</f>
        <v>0</v>
      </c>
      <c r="AE283" s="766" t="str">
        <f>IFERROR(VLOOKUP($I283,'WM-AR'!$I$7:$AS$3267,33,FALSE),"")</f>
        <v/>
      </c>
      <c r="AF283" s="817"/>
      <c r="AG283" s="1082" t="s">
        <v>3344</v>
      </c>
      <c r="AH283" s="1082" t="s">
        <v>3345</v>
      </c>
      <c r="AI283" s="769"/>
      <c r="AJ283" s="769" t="str">
        <f t="shared" si="40"/>
        <v>M2</v>
      </c>
      <c r="AK283" s="1085"/>
      <c r="AL283" s="88" t="str">
        <f>IF(AND(ISTEXT($E283),ISTEXT($B283)),"산출기준 &gt;&gt;  "&amp;_xlfn.XLOOKUP($E283,산출기준!$D:$D,산출기준!$E:$E,"매칭실패"),"")</f>
        <v/>
      </c>
    </row>
    <row r="284" spans="2:38" ht="50.1" customHeight="1" outlineLevel="1">
      <c r="B284" s="772"/>
      <c r="C284" s="772"/>
      <c r="D284" s="760"/>
      <c r="E284" s="773"/>
      <c r="F284" s="1086" t="s">
        <v>3190</v>
      </c>
      <c r="G284" s="759" t="str">
        <f t="shared" si="39"/>
        <v xml:space="preserve">Excavation | Soil, Mech. |  | </v>
      </c>
      <c r="H284" s="816" t="s">
        <v>3191</v>
      </c>
      <c r="I284" s="765" t="str">
        <f t="shared" si="36"/>
        <v>A01ZZ001-00012</v>
      </c>
      <c r="J284" s="1081"/>
      <c r="K284" s="1081" t="str">
        <f>IFERROR(VLOOKUP($I284,'WM-AR'!$I$7:$AS$3267,34,FALSE),"")</f>
        <v>M3</v>
      </c>
      <c r="L284" s="1081" t="str">
        <f>IFERROR(VLOOKUP($I284,'WM-AR'!$I$7:$AS$3267,4,FALSE),"")</f>
        <v>Earth Work</v>
      </c>
      <c r="M284" s="1081" t="str">
        <f>IFERROR(VLOOKUP($I284,'WM-AR'!$I$7:$AS$3267,6,FALSE),"")</f>
        <v>-</v>
      </c>
      <c r="N284" s="1081" t="str">
        <f>IFERROR(VLOOKUP($I284,'WM-AR'!$I$7:$AS$3267,8,FALSE),"")</f>
        <v>Excavation</v>
      </c>
      <c r="O284" s="1081" t="str">
        <f>IFERROR(VLOOKUP($I284,'WM-AR'!$I$7:$AS$3267,10,FALSE),"")</f>
        <v>Soil, Mech.</v>
      </c>
      <c r="P284" s="1081">
        <f>IFERROR(VLOOKUP($I284,'WM-AR'!$I$7:$AS$3267,12,FALSE),"")</f>
        <v>0</v>
      </c>
      <c r="Q284" s="1081">
        <f>IFERROR(VLOOKUP($I284,'WM-AR'!$I$7:$AS$3267,14,FALSE),"")</f>
        <v>0</v>
      </c>
      <c r="R284" s="1081">
        <f>IFERROR(VLOOKUP($I284,'WM-AR'!$I$7:$AS$3267,16,FALSE),"")</f>
        <v>0</v>
      </c>
      <c r="S284" s="1081">
        <f>IFERROR(VLOOKUP($I284,'WM-AR'!$I$7:$AS$3267,18,FALSE),"")</f>
        <v>0</v>
      </c>
      <c r="T284" s="1081" t="str">
        <f>IFERROR(VLOOKUP($I284,'WM-AR'!$I$7:$AS$3267,20,FALSE),"")</f>
        <v/>
      </c>
      <c r="U284" s="1081" t="str">
        <f>IFERROR(VLOOKUP($I284,'WM-AR'!$I$7:$AS$3267,22,FALSE),"")</f>
        <v>Manual Excavation Above GWL</v>
      </c>
      <c r="V284" s="1081" t="str">
        <f>IFERROR(VLOOKUP($I284,'WM-AR'!$I$7:$AS$3267,24,FALSE),"")</f>
        <v/>
      </c>
      <c r="W284" s="1081">
        <f>IFERROR(VLOOKUP($I284,'WM-AR'!$I$7:$AS$3267,25,FALSE),"")</f>
        <v>0</v>
      </c>
      <c r="X284" s="1081" t="str">
        <f>IFERROR(VLOOKUP($I284,'WM-AR'!$I$7:$AS$3267,26,FALSE),"")</f>
        <v/>
      </c>
      <c r="Y284" s="1081">
        <f>IFERROR(VLOOKUP($I284,'WM-AR'!$I$7:$AS$3267,27,FALSE),"")</f>
        <v>0</v>
      </c>
      <c r="Z284" s="1081">
        <f>IFERROR(VLOOKUP($I284,'WM-AR'!$I$7:$AS$3267,28,FALSE),"")</f>
        <v>0</v>
      </c>
      <c r="AA284" s="1081">
        <f>IFERROR(VLOOKUP($I284,'WM-AR'!$I$7:$AS$3267,29,FALSE),"")</f>
        <v>0</v>
      </c>
      <c r="AB284" s="1081">
        <f>IFERROR(VLOOKUP($I284,'WM-AR'!$I$7:$AS$3267,30,FALSE),"")</f>
        <v>0</v>
      </c>
      <c r="AC284" s="1081">
        <f>IFERROR(VLOOKUP($I284,'WM-AR'!$I$7:$AS$3267,31,FALSE),"")</f>
        <v>0</v>
      </c>
      <c r="AD284" s="1081">
        <f>IFERROR(VLOOKUP($I284,'WM-AR'!$I$7:$AS$3267,32,FALSE),"")</f>
        <v>0</v>
      </c>
      <c r="AE284" s="1081" t="str">
        <f>IFERROR(VLOOKUP($I284,'WM-AR'!$I$7:$AS$3267,33,FALSE),"")</f>
        <v/>
      </c>
      <c r="AF284" s="817" t="s">
        <v>3192</v>
      </c>
      <c r="AG284" s="785" t="s">
        <v>3308</v>
      </c>
      <c r="AH284" s="1186" t="s">
        <v>3347</v>
      </c>
      <c r="AI284" s="769"/>
      <c r="AJ284" s="769" t="str">
        <f t="shared" si="40"/>
        <v>M3</v>
      </c>
      <c r="AK284" s="816" t="s">
        <v>3193</v>
      </c>
      <c r="AL284" s="88" t="str">
        <f>IF(AND(ISTEXT($E284),ISTEXT($B284)),"산출기준 &gt;&gt;  "&amp;_xlfn.XLOOKUP($E284,산출기준!$D:$D,산출기준!$E:$E,"매칭실패"),"")</f>
        <v/>
      </c>
    </row>
    <row r="285" spans="2:38" ht="50.1" customHeight="1" outlineLevel="1">
      <c r="B285" s="772"/>
      <c r="C285" s="772"/>
      <c r="D285" s="760"/>
      <c r="E285" s="773"/>
      <c r="F285" s="1086" t="s">
        <v>3190</v>
      </c>
      <c r="G285" s="759" t="str">
        <f t="shared" si="39"/>
        <v xml:space="preserve">Excavation | Soil, Mech. |  | </v>
      </c>
      <c r="H285" s="816" t="s">
        <v>3194</v>
      </c>
      <c r="I285" s="765" t="str">
        <f t="shared" si="36"/>
        <v>A01ZZ001-00013</v>
      </c>
      <c r="J285" s="1081"/>
      <c r="K285" s="1081" t="str">
        <f>IFERROR(VLOOKUP($I285,'WM-AR'!$I$7:$AS$3267,34,FALSE),"")</f>
        <v>M3</v>
      </c>
      <c r="L285" s="1081" t="str">
        <f>IFERROR(VLOOKUP($I285,'WM-AR'!$I$7:$AS$3267,4,FALSE),"")</f>
        <v>Earth Work</v>
      </c>
      <c r="M285" s="1081" t="str">
        <f>IFERROR(VLOOKUP($I285,'WM-AR'!$I$7:$AS$3267,6,FALSE),"")</f>
        <v>-</v>
      </c>
      <c r="N285" s="1081" t="str">
        <f>IFERROR(VLOOKUP($I285,'WM-AR'!$I$7:$AS$3267,8,FALSE),"")</f>
        <v>Excavation</v>
      </c>
      <c r="O285" s="1081" t="str">
        <f>IFERROR(VLOOKUP($I285,'WM-AR'!$I$7:$AS$3267,10,FALSE),"")</f>
        <v>Soil, Mech.</v>
      </c>
      <c r="P285" s="1081">
        <f>IFERROR(VLOOKUP($I285,'WM-AR'!$I$7:$AS$3267,12,FALSE),"")</f>
        <v>0</v>
      </c>
      <c r="Q285" s="1081">
        <f>IFERROR(VLOOKUP($I285,'WM-AR'!$I$7:$AS$3267,14,FALSE),"")</f>
        <v>0</v>
      </c>
      <c r="R285" s="1081">
        <f>IFERROR(VLOOKUP($I285,'WM-AR'!$I$7:$AS$3267,16,FALSE),"")</f>
        <v>0</v>
      </c>
      <c r="S285" s="1081">
        <f>IFERROR(VLOOKUP($I285,'WM-AR'!$I$7:$AS$3267,18,FALSE),"")</f>
        <v>0</v>
      </c>
      <c r="T285" s="1081" t="str">
        <f>IFERROR(VLOOKUP($I285,'WM-AR'!$I$7:$AS$3267,20,FALSE),"")</f>
        <v/>
      </c>
      <c r="U285" s="1081" t="str">
        <f>IFERROR(VLOOKUP($I285,'WM-AR'!$I$7:$AS$3267,22,FALSE),"")</f>
        <v>Manual Excavation Below GWL</v>
      </c>
      <c r="V285" s="1081" t="str">
        <f>IFERROR(VLOOKUP($I285,'WM-AR'!$I$7:$AS$3267,24,FALSE),"")</f>
        <v/>
      </c>
      <c r="W285" s="1081">
        <f>IFERROR(VLOOKUP($I285,'WM-AR'!$I$7:$AS$3267,25,FALSE),"")</f>
        <v>0</v>
      </c>
      <c r="X285" s="1081" t="str">
        <f>IFERROR(VLOOKUP($I285,'WM-AR'!$I$7:$AS$3267,26,FALSE),"")</f>
        <v/>
      </c>
      <c r="Y285" s="1081">
        <f>IFERROR(VLOOKUP($I285,'WM-AR'!$I$7:$AS$3267,27,FALSE),"")</f>
        <v>0</v>
      </c>
      <c r="Z285" s="1081">
        <f>IFERROR(VLOOKUP($I285,'WM-AR'!$I$7:$AS$3267,28,FALSE),"")</f>
        <v>0</v>
      </c>
      <c r="AA285" s="1081">
        <f>IFERROR(VLOOKUP($I285,'WM-AR'!$I$7:$AS$3267,29,FALSE),"")</f>
        <v>0</v>
      </c>
      <c r="AB285" s="1081">
        <f>IFERROR(VLOOKUP($I285,'WM-AR'!$I$7:$AS$3267,30,FALSE),"")</f>
        <v>0</v>
      </c>
      <c r="AC285" s="1081">
        <f>IFERROR(VLOOKUP($I285,'WM-AR'!$I$7:$AS$3267,31,FALSE),"")</f>
        <v>0</v>
      </c>
      <c r="AD285" s="1081">
        <f>IFERROR(VLOOKUP($I285,'WM-AR'!$I$7:$AS$3267,32,FALSE),"")</f>
        <v>0</v>
      </c>
      <c r="AE285" s="1081" t="str">
        <f>IFERROR(VLOOKUP($I285,'WM-AR'!$I$7:$AS$3267,33,FALSE),"")</f>
        <v/>
      </c>
      <c r="AF285" s="817" t="s">
        <v>3195</v>
      </c>
      <c r="AG285" s="785" t="s">
        <v>3308</v>
      </c>
      <c r="AH285" s="1186" t="s">
        <v>3347</v>
      </c>
      <c r="AI285" s="769"/>
      <c r="AJ285" s="769" t="str">
        <f t="shared" si="40"/>
        <v>M3</v>
      </c>
      <c r="AK285" s="816" t="s">
        <v>3193</v>
      </c>
      <c r="AL285" s="88" t="str">
        <f>IF(AND(ISTEXT($E285),ISTEXT($B285)),"산출기준 &gt;&gt;  "&amp;_xlfn.XLOOKUP($E285,산출기준!$D:$D,산출기준!$E:$E,"매칭실패"),"")</f>
        <v/>
      </c>
    </row>
    <row r="286" spans="2:38" ht="49.9" customHeight="1" outlineLevel="1">
      <c r="B286" s="772"/>
      <c r="C286" s="772"/>
      <c r="D286" s="760"/>
      <c r="E286" s="773"/>
      <c r="F286" s="1086" t="s">
        <v>3196</v>
      </c>
      <c r="G286" s="759" t="str">
        <f t="shared" si="39"/>
        <v xml:space="preserve">Backfill | Re-use, Soil |  | </v>
      </c>
      <c r="H286" s="816" t="s">
        <v>3197</v>
      </c>
      <c r="I286" s="765" t="str">
        <f t="shared" si="36"/>
        <v>A01ZZ003-00001</v>
      </c>
      <c r="J286" s="1081"/>
      <c r="K286" s="1081" t="str">
        <f>IFERROR(VLOOKUP($I286,'WM-AR'!$I$7:$AS$3267,34,FALSE),"")</f>
        <v>M3</v>
      </c>
      <c r="L286" s="1081" t="str">
        <f>IFERROR(VLOOKUP($I286,'WM-AR'!$I$7:$AS$3267,4,FALSE),"")</f>
        <v>Earth Work</v>
      </c>
      <c r="M286" s="1081" t="str">
        <f>IFERROR(VLOOKUP($I286,'WM-AR'!$I$7:$AS$3267,6,FALSE),"")</f>
        <v>-</v>
      </c>
      <c r="N286" s="1081" t="str">
        <f>IFERROR(VLOOKUP($I286,'WM-AR'!$I$7:$AS$3267,8,FALSE),"")</f>
        <v>Backfill</v>
      </c>
      <c r="O286" s="1081" t="str">
        <f>IFERROR(VLOOKUP($I286,'WM-AR'!$I$7:$AS$3267,10,FALSE),"")</f>
        <v>Re-use, Soil</v>
      </c>
      <c r="P286" s="1081">
        <f>IFERROR(VLOOKUP($I286,'WM-AR'!$I$7:$AS$3267,12,FALSE),"")</f>
        <v>0</v>
      </c>
      <c r="Q286" s="1081">
        <f>IFERROR(VLOOKUP($I286,'WM-AR'!$I$7:$AS$3267,14,FALSE),"")</f>
        <v>0</v>
      </c>
      <c r="R286" s="1081">
        <f>IFERROR(VLOOKUP($I286,'WM-AR'!$I$7:$AS$3267,16,FALSE),"")</f>
        <v>0</v>
      </c>
      <c r="S286" s="1081">
        <f>IFERROR(VLOOKUP($I286,'WM-AR'!$I$7:$AS$3267,18,FALSE),"")</f>
        <v>0</v>
      </c>
      <c r="T286" s="1081" t="str">
        <f>IFERROR(VLOOKUP($I286,'WM-AR'!$I$7:$AS$3267,20,FALSE),"")</f>
        <v/>
      </c>
      <c r="U286" s="1081">
        <f>IFERROR(VLOOKUP($I286,'WM-AR'!$I$7:$AS$3267,22,FALSE),"")</f>
        <v>0</v>
      </c>
      <c r="V286" s="1081" t="str">
        <f>IFERROR(VLOOKUP($I286,'WM-AR'!$I$7:$AS$3267,24,FALSE),"")</f>
        <v/>
      </c>
      <c r="W286" s="1081">
        <f>IFERROR(VLOOKUP($I286,'WM-AR'!$I$7:$AS$3267,25,FALSE),"")</f>
        <v>0</v>
      </c>
      <c r="X286" s="1081" t="str">
        <f>IFERROR(VLOOKUP($I286,'WM-AR'!$I$7:$AS$3267,26,FALSE),"")</f>
        <v/>
      </c>
      <c r="Y286" s="1081">
        <f>IFERROR(VLOOKUP($I286,'WM-AR'!$I$7:$AS$3267,27,FALSE),"")</f>
        <v>0</v>
      </c>
      <c r="Z286" s="1081">
        <f>IFERROR(VLOOKUP($I286,'WM-AR'!$I$7:$AS$3267,28,FALSE),"")</f>
        <v>0</v>
      </c>
      <c r="AA286" s="1081">
        <f>IFERROR(VLOOKUP($I286,'WM-AR'!$I$7:$AS$3267,29,FALSE),"")</f>
        <v>0</v>
      </c>
      <c r="AB286" s="1081" t="str">
        <f>IFERROR(VLOOKUP($I286,'WM-AR'!$I$7:$AS$3267,30,FALSE),"")</f>
        <v>Compaction=(  )%</v>
      </c>
      <c r="AC286" s="1081">
        <f>IFERROR(VLOOKUP($I286,'WM-AR'!$I$7:$AS$3267,31,FALSE),"")</f>
        <v>0</v>
      </c>
      <c r="AD286" s="1081">
        <f>IFERROR(VLOOKUP($I286,'WM-AR'!$I$7:$AS$3267,32,FALSE),"")</f>
        <v>0</v>
      </c>
      <c r="AE286" s="1081" t="str">
        <f>IFERROR(VLOOKUP($I286,'WM-AR'!$I$7:$AS$3267,33,FALSE),"")</f>
        <v/>
      </c>
      <c r="AF286" s="817" t="s">
        <v>3198</v>
      </c>
      <c r="AG286" s="1082" t="s">
        <v>1800</v>
      </c>
      <c r="AH286" s="1082" t="s">
        <v>1800</v>
      </c>
      <c r="AI286" s="769"/>
      <c r="AJ286" s="769" t="str">
        <f t="shared" si="40"/>
        <v>M3</v>
      </c>
      <c r="AK286" s="816" t="s">
        <v>3193</v>
      </c>
      <c r="AL286" s="88" t="str">
        <f>IF(AND(ISTEXT($E286),ISTEXT($B286)),"산출기준 &gt;&gt;  "&amp;_xlfn.XLOOKUP($E286,산출기준!$D:$D,산출기준!$E:$E,"매칭실패"),"")</f>
        <v/>
      </c>
    </row>
    <row r="287" spans="2:38" ht="49.9" customHeight="1" outlineLevel="1">
      <c r="B287" s="772"/>
      <c r="C287" s="772"/>
      <c r="D287" s="760"/>
      <c r="E287" s="773"/>
      <c r="F287" s="1086" t="s">
        <v>3199</v>
      </c>
      <c r="G287" s="759" t="str">
        <f t="shared" si="39"/>
        <v xml:space="preserve">Disposal | Soil |  | </v>
      </c>
      <c r="H287" s="816" t="s">
        <v>3200</v>
      </c>
      <c r="I287" s="765" t="str">
        <f t="shared" si="36"/>
        <v>A01ZZ004-00001</v>
      </c>
      <c r="J287" s="1081"/>
      <c r="K287" s="1081" t="str">
        <f>IFERROR(VLOOKUP($I287,'WM-AR'!$I$7:$AS$3267,34,FALSE),"")</f>
        <v>M3</v>
      </c>
      <c r="L287" s="1081" t="str">
        <f>IFERROR(VLOOKUP($I287,'WM-AR'!$I$7:$AS$3267,4,FALSE),"")</f>
        <v>Earth Work</v>
      </c>
      <c r="M287" s="1081" t="str">
        <f>IFERROR(VLOOKUP($I287,'WM-AR'!$I$7:$AS$3267,6,FALSE),"")</f>
        <v>-</v>
      </c>
      <c r="N287" s="1081" t="str">
        <f>IFERROR(VLOOKUP($I287,'WM-AR'!$I$7:$AS$3267,8,FALSE),"")</f>
        <v>Disposal</v>
      </c>
      <c r="O287" s="1081" t="str">
        <f>IFERROR(VLOOKUP($I287,'WM-AR'!$I$7:$AS$3267,10,FALSE),"")</f>
        <v>Soil</v>
      </c>
      <c r="P287" s="1081">
        <f>IFERROR(VLOOKUP($I287,'WM-AR'!$I$7:$AS$3267,12,FALSE),"")</f>
        <v>0</v>
      </c>
      <c r="Q287" s="1081">
        <f>IFERROR(VLOOKUP($I287,'WM-AR'!$I$7:$AS$3267,14,FALSE),"")</f>
        <v>0</v>
      </c>
      <c r="R287" s="1081">
        <f>IFERROR(VLOOKUP($I287,'WM-AR'!$I$7:$AS$3267,16,FALSE),"")</f>
        <v>0</v>
      </c>
      <c r="S287" s="1081">
        <f>IFERROR(VLOOKUP($I287,'WM-AR'!$I$7:$AS$3267,18,FALSE),"")</f>
        <v>0</v>
      </c>
      <c r="T287" s="1081" t="str">
        <f>IFERROR(VLOOKUP($I287,'WM-AR'!$I$7:$AS$3267,20,FALSE),"")</f>
        <v/>
      </c>
      <c r="U287" s="1081">
        <f>IFERROR(VLOOKUP($I287,'WM-AR'!$I$7:$AS$3267,22,FALSE),"")</f>
        <v>0</v>
      </c>
      <c r="V287" s="1081" t="str">
        <f>IFERROR(VLOOKUP($I287,'WM-AR'!$I$7:$AS$3267,24,FALSE),"")</f>
        <v/>
      </c>
      <c r="W287" s="1081">
        <f>IFERROR(VLOOKUP($I287,'WM-AR'!$I$7:$AS$3267,25,FALSE),"")</f>
        <v>0</v>
      </c>
      <c r="X287" s="1081" t="str">
        <f>IFERROR(VLOOKUP($I287,'WM-AR'!$I$7:$AS$3267,26,FALSE),"")</f>
        <v/>
      </c>
      <c r="Y287" s="1081">
        <f>IFERROR(VLOOKUP($I287,'WM-AR'!$I$7:$AS$3267,27,FALSE),"")</f>
        <v>0</v>
      </c>
      <c r="Z287" s="1081" t="str">
        <f>IFERROR(VLOOKUP($I287,'WM-AR'!$I$7:$AS$3267,28,FALSE),"")</f>
        <v>Disposal Distance=Appx. (  )km from Site</v>
      </c>
      <c r="AA287" s="1081">
        <f>IFERROR(VLOOKUP($I287,'WM-AR'!$I$7:$AS$3267,29,FALSE),"")</f>
        <v>0</v>
      </c>
      <c r="AB287" s="1081">
        <f>IFERROR(VLOOKUP($I287,'WM-AR'!$I$7:$AS$3267,30,FALSE),"")</f>
        <v>0</v>
      </c>
      <c r="AC287" s="1081">
        <f>IFERROR(VLOOKUP($I287,'WM-AR'!$I$7:$AS$3267,31,FALSE),"")</f>
        <v>0</v>
      </c>
      <c r="AD287" s="1081">
        <f>IFERROR(VLOOKUP($I287,'WM-AR'!$I$7:$AS$3267,32,FALSE),"")</f>
        <v>0</v>
      </c>
      <c r="AE287" s="1081" t="str">
        <f>IFERROR(VLOOKUP($I287,'WM-AR'!$I$7:$AS$3267,33,FALSE),"")</f>
        <v/>
      </c>
      <c r="AF287" s="817" t="s">
        <v>3201</v>
      </c>
      <c r="AG287" s="1082" t="s">
        <v>1801</v>
      </c>
      <c r="AH287" s="1082" t="s">
        <v>1801</v>
      </c>
      <c r="AI287" s="769"/>
      <c r="AJ287" s="769" t="str">
        <f t="shared" si="40"/>
        <v>M3</v>
      </c>
      <c r="AK287" s="816" t="s">
        <v>3193</v>
      </c>
      <c r="AL287" s="88" t="str">
        <f>IF(AND(ISTEXT($E287),ISTEXT($B287)),"산출기준 &gt;&gt;  "&amp;_xlfn.XLOOKUP($E287,산출기준!$D:$D,산출기준!$E:$E,"매칭실패"),"")</f>
        <v/>
      </c>
    </row>
    <row r="288" spans="2:38">
      <c r="B288" s="1187"/>
      <c r="C288" s="1188"/>
      <c r="D288" s="1189"/>
      <c r="E288" s="1188"/>
      <c r="F288" s="1188"/>
      <c r="G288" s="1190" t="s">
        <v>3348</v>
      </c>
      <c r="H288" s="1191"/>
      <c r="I288" s="1192" t="str">
        <f t="shared" si="36"/>
        <v/>
      </c>
      <c r="J288" s="1193"/>
      <c r="K288" s="1194" t="str">
        <f>IFERROR(VLOOKUP($I288,'WM-AR'!$I$7:$AS$3267,34,FALSE),"")</f>
        <v/>
      </c>
      <c r="L288" s="1194" t="str">
        <f>IFERROR(VLOOKUP($I288,'WM-AR'!$I$7:$AS$3267,4,FALSE),"")</f>
        <v/>
      </c>
      <c r="M288" s="1194" t="str">
        <f>IFERROR(VLOOKUP($I288,'WM-AR'!$I$7:$AS$3267,6,FALSE),"")</f>
        <v/>
      </c>
      <c r="N288" s="1194" t="str">
        <f>IFERROR(VLOOKUP($I288,'WM-AR'!$I$7:$AS$3267,8,FALSE),"")</f>
        <v/>
      </c>
      <c r="O288" s="1194" t="str">
        <f>IFERROR(VLOOKUP($I288,'WM-AR'!$I$7:$AS$3267,10,FALSE),"")</f>
        <v/>
      </c>
      <c r="P288" s="1194" t="str">
        <f>IFERROR(VLOOKUP($I288,'WM-AR'!$I$7:$AS$3267,12,FALSE),"")</f>
        <v/>
      </c>
      <c r="Q288" s="1194" t="str">
        <f>IFERROR(VLOOKUP($I288,'WM-AR'!$I$7:$AS$3267,14,FALSE),"")</f>
        <v/>
      </c>
      <c r="R288" s="1194" t="str">
        <f>IFERROR(VLOOKUP($I288,'WM-AR'!$I$7:$AS$3267,16,FALSE),"")</f>
        <v/>
      </c>
      <c r="S288" s="1194" t="str">
        <f>IFERROR(VLOOKUP($I288,'WM-AR'!$I$7:$AS$3267,18,FALSE),"")</f>
        <v/>
      </c>
      <c r="T288" s="1194" t="str">
        <f>IFERROR(VLOOKUP($I288,'WM-AR'!$I$7:$AS$3267,20,FALSE),"")</f>
        <v/>
      </c>
      <c r="U288" s="1194" t="str">
        <f>IFERROR(VLOOKUP($I288,'WM-AR'!$I$7:$AS$3267,22,FALSE),"")</f>
        <v/>
      </c>
      <c r="V288" s="1194" t="str">
        <f>IFERROR(VLOOKUP($I288,'WM-AR'!$I$7:$AS$3267,24,FALSE),"")</f>
        <v/>
      </c>
      <c r="W288" s="1194" t="str">
        <f>IFERROR(VLOOKUP($I288,'WM-AR'!$I$7:$AS$3267,25,FALSE),"")</f>
        <v/>
      </c>
      <c r="X288" s="1194" t="str">
        <f>IFERROR(VLOOKUP($I288,'WM-AR'!$I$7:$AS$3267,26,FALSE),"")</f>
        <v/>
      </c>
      <c r="Y288" s="1194" t="str">
        <f>IFERROR(VLOOKUP($I288,'WM-AR'!$I$7:$AS$3267,27,FALSE),"")</f>
        <v/>
      </c>
      <c r="Z288" s="1194" t="str">
        <f>IFERROR(VLOOKUP($I288,'WM-AR'!$I$7:$AS$3267,28,FALSE),"")</f>
        <v/>
      </c>
      <c r="AA288" s="1194" t="str">
        <f>IFERROR(VLOOKUP($I288,'WM-AR'!$I$7:$AS$3267,29,FALSE),"")</f>
        <v/>
      </c>
      <c r="AB288" s="1194" t="str">
        <f>IFERROR(VLOOKUP($I288,'WM-AR'!$I$7:$AS$3267,30,FALSE),"")</f>
        <v/>
      </c>
      <c r="AC288" s="1194" t="str">
        <f>IFERROR(VLOOKUP($I288,'WM-AR'!$I$7:$AS$3267,31,FALSE),"")</f>
        <v/>
      </c>
      <c r="AD288" s="1194" t="str">
        <f>IFERROR(VLOOKUP($I288,'WM-AR'!$I$7:$AS$3267,32,FALSE),"")</f>
        <v/>
      </c>
      <c r="AE288" s="1194" t="str">
        <f>IFERROR(VLOOKUP($I288,'WM-AR'!$I$7:$AS$3267,33,FALSE),"")</f>
        <v/>
      </c>
      <c r="AF288" s="1195"/>
      <c r="AG288" s="1134"/>
      <c r="AH288" s="1134"/>
      <c r="AI288" s="1135"/>
      <c r="AJ288" s="1135" t="str">
        <f t="shared" si="40"/>
        <v/>
      </c>
      <c r="AK288" s="1196"/>
      <c r="AL288" s="88" t="str">
        <f>IF(AND(ISTEXT($E288),ISTEXT($B288)),"산출기준 &gt;&gt;  "&amp;_xlfn.XLOOKUP($E288,산출기준!$D:$D,산출기준!$E:$E,"매칭실패"),"")</f>
        <v/>
      </c>
    </row>
    <row r="289" spans="1:38">
      <c r="B289" s="1197"/>
      <c r="C289" s="1198"/>
      <c r="D289" s="1199"/>
      <c r="E289" s="1198"/>
      <c r="F289" s="1198"/>
      <c r="G289" s="938"/>
      <c r="H289" s="1200"/>
      <c r="I289" s="1201" t="str">
        <f t="shared" si="36"/>
        <v/>
      </c>
      <c r="J289" s="1202"/>
      <c r="K289" s="1203" t="str">
        <f>IFERROR(VLOOKUP($I289,'WM-AR'!$I$7:$AS$3267,34,FALSE),"")</f>
        <v/>
      </c>
      <c r="L289" s="1203" t="str">
        <f>IFERROR(VLOOKUP($I289,'WM-AR'!$I$7:$AS$3267,4,FALSE),"")</f>
        <v/>
      </c>
      <c r="M289" s="1203" t="str">
        <f>IFERROR(VLOOKUP($I289,'WM-AR'!$I$7:$AS$3267,6,FALSE),"")</f>
        <v/>
      </c>
      <c r="N289" s="1203" t="str">
        <f>IFERROR(VLOOKUP($I289,'WM-AR'!$I$7:$AS$3267,8,FALSE),"")</f>
        <v/>
      </c>
      <c r="O289" s="1203" t="str">
        <f>IFERROR(VLOOKUP($I289,'WM-AR'!$I$7:$AS$3267,10,FALSE),"")</f>
        <v/>
      </c>
      <c r="P289" s="1203" t="str">
        <f>IFERROR(VLOOKUP($I289,'WM-AR'!$I$7:$AS$3267,12,FALSE),"")</f>
        <v/>
      </c>
      <c r="Q289" s="1203" t="str">
        <f>IFERROR(VLOOKUP($I289,'WM-AR'!$I$7:$AS$3267,14,FALSE),"")</f>
        <v/>
      </c>
      <c r="R289" s="1203" t="str">
        <f>IFERROR(VLOOKUP($I289,'WM-AR'!$I$7:$AS$3267,16,FALSE),"")</f>
        <v/>
      </c>
      <c r="S289" s="1203" t="str">
        <f>IFERROR(VLOOKUP($I289,'WM-AR'!$I$7:$AS$3267,18,FALSE),"")</f>
        <v/>
      </c>
      <c r="T289" s="1203" t="str">
        <f>IFERROR(VLOOKUP($I289,'WM-AR'!$I$7:$AS$3267,20,FALSE),"")</f>
        <v/>
      </c>
      <c r="U289" s="1203" t="str">
        <f>IFERROR(VLOOKUP($I289,'WM-AR'!$I$7:$AS$3267,22,FALSE),"")</f>
        <v/>
      </c>
      <c r="V289" s="1203" t="str">
        <f>IFERROR(VLOOKUP($I289,'WM-AR'!$I$7:$AS$3267,24,FALSE),"")</f>
        <v/>
      </c>
      <c r="W289" s="1203" t="str">
        <f>IFERROR(VLOOKUP($I289,'WM-AR'!$I$7:$AS$3267,25,FALSE),"")</f>
        <v/>
      </c>
      <c r="X289" s="1203" t="str">
        <f>IFERROR(VLOOKUP($I289,'WM-AR'!$I$7:$AS$3267,26,FALSE),"")</f>
        <v/>
      </c>
      <c r="Y289" s="1203" t="str">
        <f>IFERROR(VLOOKUP($I289,'WM-AR'!$I$7:$AS$3267,27,FALSE),"")</f>
        <v/>
      </c>
      <c r="Z289" s="1203" t="str">
        <f>IFERROR(VLOOKUP($I289,'WM-AR'!$I$7:$AS$3267,28,FALSE),"")</f>
        <v/>
      </c>
      <c r="AA289" s="1203" t="str">
        <f>IFERROR(VLOOKUP($I289,'WM-AR'!$I$7:$AS$3267,29,FALSE),"")</f>
        <v/>
      </c>
      <c r="AB289" s="1203" t="str">
        <f>IFERROR(VLOOKUP($I289,'WM-AR'!$I$7:$AS$3267,30,FALSE),"")</f>
        <v/>
      </c>
      <c r="AC289" s="1203" t="str">
        <f>IFERROR(VLOOKUP($I289,'WM-AR'!$I$7:$AS$3267,31,FALSE),"")</f>
        <v/>
      </c>
      <c r="AD289" s="1203" t="str">
        <f>IFERROR(VLOOKUP($I289,'WM-AR'!$I$7:$AS$3267,32,FALSE),"")</f>
        <v/>
      </c>
      <c r="AE289" s="1203" t="str">
        <f>IFERROR(VLOOKUP($I289,'WM-AR'!$I$7:$AS$3267,33,FALSE),"")</f>
        <v/>
      </c>
      <c r="AF289" s="1204"/>
      <c r="AG289" s="852"/>
      <c r="AH289" s="852"/>
      <c r="AI289" s="854"/>
      <c r="AJ289" s="854" t="str">
        <f t="shared" si="40"/>
        <v/>
      </c>
      <c r="AK289" s="1205"/>
      <c r="AL289" s="88" t="str">
        <f>IF(AND(ISTEXT($E289),ISTEXT($B289)),"산출기준 &gt;&gt;  "&amp;_xlfn.XLOOKUP($E289,산출기준!$D:$D,산출기준!$E:$E,"매칭실패"),"")</f>
        <v/>
      </c>
    </row>
    <row r="290" spans="1:38">
      <c r="B290" s="1206"/>
      <c r="C290" s="1207"/>
      <c r="D290" s="1208"/>
      <c r="E290" s="1207"/>
      <c r="F290" s="1207"/>
      <c r="G290" s="1209"/>
      <c r="H290" s="1210"/>
      <c r="I290" s="1211" t="str">
        <f t="shared" si="36"/>
        <v/>
      </c>
      <c r="J290" s="1212"/>
      <c r="K290" s="1213" t="str">
        <f>IFERROR(VLOOKUP($I290,'WM-AR'!$I$7:$AS$3267,34,FALSE),"")</f>
        <v/>
      </c>
      <c r="L290" s="1213" t="str">
        <f>IFERROR(VLOOKUP($I290,'WM-AR'!$I$7:$AS$3267,4,FALSE),"")</f>
        <v/>
      </c>
      <c r="M290" s="1213" t="str">
        <f>IFERROR(VLOOKUP($I290,'WM-AR'!$I$7:$AS$3267,6,FALSE),"")</f>
        <v/>
      </c>
      <c r="N290" s="1213" t="str">
        <f>IFERROR(VLOOKUP($I290,'WM-AR'!$I$7:$AS$3267,8,FALSE),"")</f>
        <v/>
      </c>
      <c r="O290" s="1213" t="str">
        <f>IFERROR(VLOOKUP($I290,'WM-AR'!$I$7:$AS$3267,10,FALSE),"")</f>
        <v/>
      </c>
      <c r="P290" s="1213" t="str">
        <f>IFERROR(VLOOKUP($I290,'WM-AR'!$I$7:$AS$3267,12,FALSE),"")</f>
        <v/>
      </c>
      <c r="Q290" s="1213" t="str">
        <f>IFERROR(VLOOKUP($I290,'WM-AR'!$I$7:$AS$3267,14,FALSE),"")</f>
        <v/>
      </c>
      <c r="R290" s="1213" t="str">
        <f>IFERROR(VLOOKUP($I290,'WM-AR'!$I$7:$AS$3267,16,FALSE),"")</f>
        <v/>
      </c>
      <c r="S290" s="1213" t="str">
        <f>IFERROR(VLOOKUP($I290,'WM-AR'!$I$7:$AS$3267,18,FALSE),"")</f>
        <v/>
      </c>
      <c r="T290" s="1213" t="str">
        <f>IFERROR(VLOOKUP($I290,'WM-AR'!$I$7:$AS$3267,20,FALSE),"")</f>
        <v/>
      </c>
      <c r="U290" s="1213" t="str">
        <f>IFERROR(VLOOKUP($I290,'WM-AR'!$I$7:$AS$3267,22,FALSE),"")</f>
        <v/>
      </c>
      <c r="V290" s="1213" t="str">
        <f>IFERROR(VLOOKUP($I290,'WM-AR'!$I$7:$AS$3267,24,FALSE),"")</f>
        <v/>
      </c>
      <c r="W290" s="1213" t="str">
        <f>IFERROR(VLOOKUP($I290,'WM-AR'!$I$7:$AS$3267,25,FALSE),"")</f>
        <v/>
      </c>
      <c r="X290" s="1213" t="str">
        <f>IFERROR(VLOOKUP($I290,'WM-AR'!$I$7:$AS$3267,26,FALSE),"")</f>
        <v/>
      </c>
      <c r="Y290" s="1213" t="str">
        <f>IFERROR(VLOOKUP($I290,'WM-AR'!$I$7:$AS$3267,27,FALSE),"")</f>
        <v/>
      </c>
      <c r="Z290" s="1213" t="str">
        <f>IFERROR(VLOOKUP($I290,'WM-AR'!$I$7:$AS$3267,28,FALSE),"")</f>
        <v/>
      </c>
      <c r="AA290" s="1213" t="str">
        <f>IFERROR(VLOOKUP($I290,'WM-AR'!$I$7:$AS$3267,29,FALSE),"")</f>
        <v/>
      </c>
      <c r="AB290" s="1213" t="str">
        <f>IFERROR(VLOOKUP($I290,'WM-AR'!$I$7:$AS$3267,30,FALSE),"")</f>
        <v/>
      </c>
      <c r="AC290" s="1213" t="str">
        <f>IFERROR(VLOOKUP($I290,'WM-AR'!$I$7:$AS$3267,31,FALSE),"")</f>
        <v/>
      </c>
      <c r="AD290" s="1213" t="str">
        <f>IFERROR(VLOOKUP($I290,'WM-AR'!$I$7:$AS$3267,32,FALSE),"")</f>
        <v/>
      </c>
      <c r="AE290" s="1213" t="str">
        <f>IFERROR(VLOOKUP($I290,'WM-AR'!$I$7:$AS$3267,33,FALSE),"")</f>
        <v/>
      </c>
      <c r="AF290" s="1214"/>
      <c r="AG290" s="1123"/>
      <c r="AH290" s="1123"/>
      <c r="AI290" s="1124"/>
      <c r="AJ290" s="1124" t="str">
        <f t="shared" si="40"/>
        <v/>
      </c>
      <c r="AK290" s="1215"/>
      <c r="AL290" s="88" t="str">
        <f>IF(AND(ISTEXT($E290),ISTEXT($B290)),"산출기준 &gt;&gt;  "&amp;_xlfn.XLOOKUP($E290,산출기준!$D:$D,산출기준!$E:$E,"매칭실패"),"")</f>
        <v/>
      </c>
    </row>
    <row r="291" spans="1:38" ht="20.100000000000001" customHeight="1">
      <c r="B291" s="658"/>
      <c r="C291" s="648"/>
      <c r="D291" s="1074"/>
      <c r="E291" s="648"/>
      <c r="F291" s="648"/>
      <c r="G291" s="1076"/>
      <c r="H291" s="1076"/>
      <c r="I291" s="805" t="str">
        <f t="shared" si="36"/>
        <v/>
      </c>
      <c r="J291" s="805"/>
      <c r="K291" s="805"/>
      <c r="L291" s="805"/>
      <c r="M291" s="805"/>
      <c r="N291" s="805"/>
      <c r="O291" s="805"/>
      <c r="P291" s="805"/>
      <c r="Q291" s="805"/>
      <c r="R291" s="805"/>
      <c r="S291" s="805"/>
      <c r="T291" s="805"/>
      <c r="U291" s="805"/>
      <c r="V291" s="805"/>
      <c r="W291" s="805"/>
      <c r="X291" s="805"/>
      <c r="Y291" s="805"/>
      <c r="Z291" s="805"/>
      <c r="AA291" s="805"/>
      <c r="AB291" s="805"/>
      <c r="AC291" s="805"/>
      <c r="AD291" s="805"/>
      <c r="AE291" s="805"/>
      <c r="AF291" s="802"/>
      <c r="AG291" s="802"/>
      <c r="AH291" s="802"/>
      <c r="AI291" s="802"/>
      <c r="AJ291" s="802"/>
      <c r="AK291" s="1077"/>
      <c r="AL291" s="88" t="str">
        <f>IF(AND(ISTEXT($E291),ISTEXT($B291)),"산출기준 &gt;&gt;  "&amp;_xlfn.XLOOKUP($E291,산출기준!$D:$D,산출기준!$E:$E,"매칭실패"),"")</f>
        <v/>
      </c>
    </row>
    <row r="292" spans="1:38" ht="34.9" customHeight="1">
      <c r="B292" s="808" t="str" cm="1">
        <f t="array" aca="1" ref="B292" ca="1">_xlfn.IFNA(INDIRECT("Family_표준_구성도!B"&amp;MATCH(F292,INDIRECT("Family_표준_구성도!"&amp;"C:C"),0)),"")</f>
        <v/>
      </c>
      <c r="C292" s="668" t="s">
        <v>2016</v>
      </c>
      <c r="D292" s="1078"/>
      <c r="E292" s="668" t="s">
        <v>1886</v>
      </c>
      <c r="F292" s="1184" t="s">
        <v>3349</v>
      </c>
      <c r="G292" s="811"/>
      <c r="H292" s="1079"/>
      <c r="I292" s="674" t="str">
        <f t="shared" si="36"/>
        <v/>
      </c>
      <c r="J292" s="674"/>
      <c r="K292" s="674"/>
      <c r="L292" s="674"/>
      <c r="M292" s="674"/>
      <c r="N292" s="675"/>
      <c r="O292" s="676"/>
      <c r="P292" s="677"/>
      <c r="Q292" s="677"/>
      <c r="R292" s="677"/>
      <c r="S292" s="677"/>
      <c r="T292" s="677"/>
      <c r="U292" s="677"/>
      <c r="V292" s="678"/>
      <c r="W292" s="679"/>
      <c r="X292" s="679"/>
      <c r="Y292" s="679"/>
      <c r="Z292" s="679"/>
      <c r="AA292" s="679"/>
      <c r="AB292" s="679"/>
      <c r="AC292" s="679"/>
      <c r="AD292" s="679"/>
      <c r="AE292" s="679"/>
      <c r="AF292" s="1185"/>
      <c r="AG292" s="682"/>
      <c r="AH292" s="682"/>
      <c r="AI292" s="682"/>
      <c r="AJ292" s="682"/>
      <c r="AK292" s="676"/>
      <c r="AL292" s="88" t="str">
        <f ca="1">IF(AND(ISTEXT($E292),ISTEXT($B292)),"산출기준 &gt;&gt;  "&amp;_xlfn.XLOOKUP($E292,산출기준!$D:$D,산출기준!$E:$E,"매칭실패"),"")</f>
        <v>산출기준 &gt;&gt;  [Wall Foundation]</v>
      </c>
    </row>
    <row r="293" spans="1:38" ht="49.9" customHeight="1" outlineLevel="1">
      <c r="B293" s="758"/>
      <c r="C293" s="759"/>
      <c r="D293" s="760"/>
      <c r="E293" s="773"/>
      <c r="F293" s="1080" t="s">
        <v>2671</v>
      </c>
      <c r="G293" s="759" t="str">
        <f t="shared" ref="G293:G304" si="41">IF(IF(N293=0,"",N293)&amp;" | "&amp;IF(O293=0,"",O293)&amp;" | "&amp;IF(Q293=0,"",Q293)&amp;" | "&amp;IF(R293=0,"",R293)=" |  |  | ","",IF(N293=0,"",N293)&amp;" | "&amp;IF(O293=0,"",O293)&amp;" | "&amp;IF(Q293=0,"",Q293)&amp;" | "&amp;IF(R293=0,"",R293))</f>
        <v xml:space="preserve">Structural Concrete |  | 25MPa ≤ F'c (Cylinder Strength) &lt; 30MPa | </v>
      </c>
      <c r="H293" s="816" t="s">
        <v>3048</v>
      </c>
      <c r="I293" s="765" t="str">
        <f t="shared" si="36"/>
        <v>A03AD032-00022</v>
      </c>
      <c r="J293" s="766"/>
      <c r="K293" s="766" t="str">
        <f>IFERROR(VLOOKUP($I293,'WM-AR'!$I$7:$AS$3267,34,FALSE),"")</f>
        <v>M3</v>
      </c>
      <c r="L293" s="766" t="str">
        <f>IFERROR(VLOOKUP($I293,'WM-AR'!$I$7:$AS$3267,4,FALSE),"")</f>
        <v>Concrete Work</v>
      </c>
      <c r="M293" s="766" t="str">
        <f>IFERROR(VLOOKUP($I293,'WM-AR'!$I$7:$AS$3267,6,FALSE),"")</f>
        <v>Substructure Work</v>
      </c>
      <c r="N293" s="766" t="str">
        <f>IFERROR(VLOOKUP($I293,'WM-AR'!$I$7:$AS$3267,8,FALSE),"")</f>
        <v>Structural Concrete</v>
      </c>
      <c r="O293" s="766">
        <f>IFERROR(VLOOKUP($I293,'WM-AR'!$I$7:$AS$3267,10,FALSE),"")</f>
        <v>0</v>
      </c>
      <c r="P293" s="766" t="str">
        <f>IFERROR(VLOOKUP($I293,'WM-AR'!$I$7:$AS$3267,12,FALSE),"")</f>
        <v>Cement Type-1</v>
      </c>
      <c r="Q293" s="766" t="str">
        <f>IFERROR(VLOOKUP($I293,'WM-AR'!$I$7:$AS$3267,14,FALSE),"")</f>
        <v>25MPa ≤ F'c (Cylinder Strength) &lt; 30MPa</v>
      </c>
      <c r="R293" s="766">
        <f>IFERROR(VLOOKUP($I293,'WM-AR'!$I$7:$AS$3267,16,FALSE),"")</f>
        <v>0</v>
      </c>
      <c r="S293" s="766">
        <f>IFERROR(VLOOKUP($I293,'WM-AR'!$I$7:$AS$3267,18,FALSE),"")</f>
        <v>0</v>
      </c>
      <c r="T293" s="766" t="str">
        <f>IFERROR(VLOOKUP($I293,'WM-AR'!$I$7:$AS$3267,20,FALSE),"")</f>
        <v/>
      </c>
      <c r="U293" s="766">
        <f>IFERROR(VLOOKUP($I293,'WM-AR'!$I$7:$AS$3267,22,FALSE),"")</f>
        <v>0</v>
      </c>
      <c r="V293" s="766" t="str">
        <f>IFERROR(VLOOKUP($I293,'WM-AR'!$I$7:$AS$3267,24,FALSE),"")</f>
        <v/>
      </c>
      <c r="W293" s="766">
        <f>IFERROR(VLOOKUP($I293,'WM-AR'!$I$7:$AS$3267,25,FALSE),"")</f>
        <v>0</v>
      </c>
      <c r="X293" s="766" t="str">
        <f>IFERROR(VLOOKUP($I293,'WM-AR'!$I$7:$AS$3267,26,FALSE),"")</f>
        <v/>
      </c>
      <c r="Y293" s="766">
        <f>IFERROR(VLOOKUP($I293,'WM-AR'!$I$7:$AS$3267,27,FALSE),"")</f>
        <v>0</v>
      </c>
      <c r="Z293" s="766">
        <f>IFERROR(VLOOKUP($I293,'WM-AR'!$I$7:$AS$3267,28,FALSE),"")</f>
        <v>0</v>
      </c>
      <c r="AA293" s="766">
        <f>IFERROR(VLOOKUP($I293,'WM-AR'!$I$7:$AS$3267,29,FALSE),"")</f>
        <v>0</v>
      </c>
      <c r="AB293" s="766">
        <f>IFERROR(VLOOKUP($I293,'WM-AR'!$I$7:$AS$3267,30,FALSE),"")</f>
        <v>0</v>
      </c>
      <c r="AC293" s="766">
        <f>IFERROR(VLOOKUP($I293,'WM-AR'!$I$7:$AS$3267,31,FALSE),"")</f>
        <v>0</v>
      </c>
      <c r="AD293" s="766">
        <f>IFERROR(VLOOKUP($I293,'WM-AR'!$I$7:$AS$3267,32,FALSE),"")</f>
        <v>0</v>
      </c>
      <c r="AE293" s="766" t="str">
        <f>IFERROR(VLOOKUP($I293,'WM-AR'!$I$7:$AS$3267,33,FALSE),"")</f>
        <v/>
      </c>
      <c r="AF293" s="817" t="s">
        <v>2688</v>
      </c>
      <c r="AG293" s="768" t="s">
        <v>1985</v>
      </c>
      <c r="AH293" s="768" t="s">
        <v>1985</v>
      </c>
      <c r="AI293" s="769"/>
      <c r="AJ293" s="769" t="str">
        <f t="shared" ref="AJ293:AJ307" si="42">K293</f>
        <v>M3</v>
      </c>
      <c r="AK293" s="905"/>
      <c r="AL293" s="88" t="str">
        <f>IF(AND(ISTEXT($E293),ISTEXT($B293)),"산출기준 &gt;&gt;  "&amp;_xlfn.XLOOKUP($E293,산출기준!$D:$D,산출기준!$E:$E,"매칭실패"),"")</f>
        <v/>
      </c>
    </row>
    <row r="294" spans="1:38" ht="49.9" customHeight="1" outlineLevel="1">
      <c r="B294" s="772"/>
      <c r="C294" s="1084"/>
      <c r="D294" s="760"/>
      <c r="E294" s="773"/>
      <c r="F294" s="1083" t="s">
        <v>2674</v>
      </c>
      <c r="G294" s="759" t="str">
        <f t="shared" si="41"/>
        <v xml:space="preserve">Rebar Work | Deformed Bar (Non-Coat.) | 400MPa&lt;Fy≤470MPa | </v>
      </c>
      <c r="H294" s="816" t="s">
        <v>3032</v>
      </c>
      <c r="I294" s="765" t="str">
        <f t="shared" si="36"/>
        <v>A03AD037-00002</v>
      </c>
      <c r="J294" s="766"/>
      <c r="K294" s="766" t="str">
        <f>IFERROR(VLOOKUP($I294,'WM-AR'!$I$7:$AS$3267,34,FALSE),"")</f>
        <v>TON</v>
      </c>
      <c r="L294" s="766" t="str">
        <f>IFERROR(VLOOKUP($I294,'WM-AR'!$I$7:$AS$3267,4,FALSE),"")</f>
        <v>Concrete Work</v>
      </c>
      <c r="M294" s="766" t="str">
        <f>IFERROR(VLOOKUP($I294,'WM-AR'!$I$7:$AS$3267,6,FALSE),"")</f>
        <v>Substructure Work</v>
      </c>
      <c r="N294" s="766" t="str">
        <f>IFERROR(VLOOKUP($I294,'WM-AR'!$I$7:$AS$3267,8,FALSE),"")</f>
        <v>Rebar Work</v>
      </c>
      <c r="O294" s="766" t="str">
        <f>IFERROR(VLOOKUP($I294,'WM-AR'!$I$7:$AS$3267,10,FALSE),"")</f>
        <v>Deformed Bar (Non-Coat.)</v>
      </c>
      <c r="P294" s="766">
        <f>IFERROR(VLOOKUP($I294,'WM-AR'!$I$7:$AS$3267,12,FALSE),"")</f>
        <v>0</v>
      </c>
      <c r="Q294" s="766" t="str">
        <f>IFERROR(VLOOKUP($I294,'WM-AR'!$I$7:$AS$3267,14,FALSE),"")</f>
        <v>400MPa&lt;Fy≤470MPa</v>
      </c>
      <c r="R294" s="766">
        <f>IFERROR(VLOOKUP($I294,'WM-AR'!$I$7:$AS$3267,16,FALSE),"")</f>
        <v>0</v>
      </c>
      <c r="S294" s="766">
        <f>IFERROR(VLOOKUP($I294,'WM-AR'!$I$7:$AS$3267,18,FALSE),"")</f>
        <v>0</v>
      </c>
      <c r="T294" s="766" t="str">
        <f>IFERROR(VLOOKUP($I294,'WM-AR'!$I$7:$AS$3267,20,FALSE),"")</f>
        <v/>
      </c>
      <c r="U294" s="766">
        <f>IFERROR(VLOOKUP($I294,'WM-AR'!$I$7:$AS$3267,22,FALSE),"")</f>
        <v>0</v>
      </c>
      <c r="V294" s="766" t="str">
        <f>IFERROR(VLOOKUP($I294,'WM-AR'!$I$7:$AS$3267,24,FALSE),"")</f>
        <v/>
      </c>
      <c r="W294" s="766">
        <f>IFERROR(VLOOKUP($I294,'WM-AR'!$I$7:$AS$3267,25,FALSE),"")</f>
        <v>0</v>
      </c>
      <c r="X294" s="766" t="str">
        <f>IFERROR(VLOOKUP($I294,'WM-AR'!$I$7:$AS$3267,26,FALSE),"")</f>
        <v/>
      </c>
      <c r="Y294" s="766">
        <f>IFERROR(VLOOKUP($I294,'WM-AR'!$I$7:$AS$3267,27,FALSE),"")</f>
        <v>0</v>
      </c>
      <c r="Z294" s="766">
        <f>IFERROR(VLOOKUP($I294,'WM-AR'!$I$7:$AS$3267,28,FALSE),"")</f>
        <v>0</v>
      </c>
      <c r="AA294" s="766">
        <f>IFERROR(VLOOKUP($I294,'WM-AR'!$I$7:$AS$3267,29,FALSE),"")</f>
        <v>0</v>
      </c>
      <c r="AB294" s="766">
        <f>IFERROR(VLOOKUP($I294,'WM-AR'!$I$7:$AS$3267,30,FALSE),"")</f>
        <v>0</v>
      </c>
      <c r="AC294" s="766">
        <f>IFERROR(VLOOKUP($I294,'WM-AR'!$I$7:$AS$3267,31,FALSE),"")</f>
        <v>0</v>
      </c>
      <c r="AD294" s="766">
        <f>IFERROR(VLOOKUP($I294,'WM-AR'!$I$7:$AS$3267,32,FALSE),"")</f>
        <v>0</v>
      </c>
      <c r="AE294" s="766" t="str">
        <f>IFERROR(VLOOKUP($I294,'WM-AR'!$I$7:$AS$3267,33,FALSE),"")</f>
        <v/>
      </c>
      <c r="AF294" s="817" t="s">
        <v>2690</v>
      </c>
      <c r="AG294" s="768" t="s">
        <v>2677</v>
      </c>
      <c r="AH294" s="768" t="s">
        <v>2677</v>
      </c>
      <c r="AI294" s="769"/>
      <c r="AJ294" s="769" t="str">
        <f t="shared" si="42"/>
        <v>TON</v>
      </c>
      <c r="AK294" s="905" t="s">
        <v>3033</v>
      </c>
      <c r="AL294" s="88" t="str">
        <f>IF(AND(ISTEXT($E294),ISTEXT($B294)),"산출기준 &gt;&gt;  "&amp;_xlfn.XLOOKUP($E294,산출기준!$D:$D,산출기준!$E:$E,"매칭실패"),"")</f>
        <v/>
      </c>
    </row>
    <row r="295" spans="1:38" ht="49.9" customHeight="1" outlineLevel="1">
      <c r="B295" s="772"/>
      <c r="C295" s="1084"/>
      <c r="D295" s="760"/>
      <c r="E295" s="773"/>
      <c r="F295" s="1083" t="s">
        <v>2679</v>
      </c>
      <c r="G295" s="759" t="str">
        <f t="shared" si="41"/>
        <v xml:space="preserve">Form Work (3 times in use) | Flat Form |  | </v>
      </c>
      <c r="H295" s="816" t="s">
        <v>3042</v>
      </c>
      <c r="I295" s="765" t="str">
        <f t="shared" si="36"/>
        <v>A03AD035-00001</v>
      </c>
      <c r="J295" s="766"/>
      <c r="K295" s="766" t="str">
        <f>IFERROR(VLOOKUP($I295,'WM-AR'!$I$7:$AS$3267,34,FALSE),"")</f>
        <v>M2</v>
      </c>
      <c r="L295" s="766" t="str">
        <f>IFERROR(VLOOKUP($I295,'WM-AR'!$I$7:$AS$3267,4,FALSE),"")</f>
        <v>Concrete Work</v>
      </c>
      <c r="M295" s="766" t="str">
        <f>IFERROR(VLOOKUP($I295,'WM-AR'!$I$7:$AS$3267,6,FALSE),"")</f>
        <v>Substructure Work</v>
      </c>
      <c r="N295" s="766" t="str">
        <f>IFERROR(VLOOKUP($I295,'WM-AR'!$I$7:$AS$3267,8,FALSE),"")</f>
        <v>Form Work (3 times in use)</v>
      </c>
      <c r="O295" s="766" t="str">
        <f>IFERROR(VLOOKUP($I295,'WM-AR'!$I$7:$AS$3267,10,FALSE),"")</f>
        <v>Flat Form</v>
      </c>
      <c r="P295" s="766">
        <f>IFERROR(VLOOKUP($I295,'WM-AR'!$I$7:$AS$3267,12,FALSE),"")</f>
        <v>0</v>
      </c>
      <c r="Q295" s="766">
        <f>IFERROR(VLOOKUP($I295,'WM-AR'!$I$7:$AS$3267,14,FALSE),"")</f>
        <v>0</v>
      </c>
      <c r="R295" s="766">
        <f>IFERROR(VLOOKUP($I295,'WM-AR'!$I$7:$AS$3267,16,FALSE),"")</f>
        <v>0</v>
      </c>
      <c r="S295" s="766">
        <f>IFERROR(VLOOKUP($I295,'WM-AR'!$I$7:$AS$3267,18,FALSE),"")</f>
        <v>0</v>
      </c>
      <c r="T295" s="766" t="str">
        <f>IFERROR(VLOOKUP($I295,'WM-AR'!$I$7:$AS$3267,20,FALSE),"")</f>
        <v>Dressed Lumber, Plywood or Steel Form(Wood Planks are not Allowed) incl. Chamfer</v>
      </c>
      <c r="U295" s="766">
        <f>IFERROR(VLOOKUP($I295,'WM-AR'!$I$7:$AS$3267,22,FALSE),"")</f>
        <v>0</v>
      </c>
      <c r="V295" s="766" t="str">
        <f>IFERROR(VLOOKUP($I295,'WM-AR'!$I$7:$AS$3267,24,FALSE),"")</f>
        <v/>
      </c>
      <c r="W295" s="766">
        <f>IFERROR(VLOOKUP($I295,'WM-AR'!$I$7:$AS$3267,25,FALSE),"")</f>
        <v>0</v>
      </c>
      <c r="X295" s="766" t="str">
        <f>IFERROR(VLOOKUP($I295,'WM-AR'!$I$7:$AS$3267,26,FALSE),"")</f>
        <v/>
      </c>
      <c r="Y295" s="766">
        <f>IFERROR(VLOOKUP($I295,'WM-AR'!$I$7:$AS$3267,27,FALSE),"")</f>
        <v>0</v>
      </c>
      <c r="Z295" s="766">
        <f>IFERROR(VLOOKUP($I295,'WM-AR'!$I$7:$AS$3267,28,FALSE),"")</f>
        <v>0</v>
      </c>
      <c r="AA295" s="766">
        <f>IFERROR(VLOOKUP($I295,'WM-AR'!$I$7:$AS$3267,29,FALSE),"")</f>
        <v>0</v>
      </c>
      <c r="AB295" s="766">
        <f>IFERROR(VLOOKUP($I295,'WM-AR'!$I$7:$AS$3267,30,FALSE),"")</f>
        <v>0</v>
      </c>
      <c r="AC295" s="766">
        <f>IFERROR(VLOOKUP($I295,'WM-AR'!$I$7:$AS$3267,31,FALSE),"")</f>
        <v>0</v>
      </c>
      <c r="AD295" s="766">
        <f>IFERROR(VLOOKUP($I295,'WM-AR'!$I$7:$AS$3267,32,FALSE),"")</f>
        <v>0</v>
      </c>
      <c r="AE295" s="766" t="str">
        <f>IFERROR(VLOOKUP($I295,'WM-AR'!$I$7:$AS$3267,33,FALSE),"")</f>
        <v/>
      </c>
      <c r="AF295" s="817"/>
      <c r="AG295" s="1082" t="s">
        <v>1896</v>
      </c>
      <c r="AH295" s="1082" t="s">
        <v>1896</v>
      </c>
      <c r="AI295" s="769"/>
      <c r="AJ295" s="769" t="str">
        <f t="shared" si="42"/>
        <v>M2</v>
      </c>
      <c r="AK295" s="905" t="s">
        <v>3350</v>
      </c>
      <c r="AL295" s="88" t="str">
        <f>IF(AND(ISTEXT($E295),ISTEXT($B295)),"산출기준 &gt;&gt;  "&amp;_xlfn.XLOOKUP($E295,산출기준!$D:$D,산출기준!$E:$E,"매칭실패"),"")</f>
        <v/>
      </c>
    </row>
    <row r="296" spans="1:38" ht="49.9" customHeight="1" outlineLevel="1">
      <c r="B296" s="772"/>
      <c r="C296" s="1084"/>
      <c r="D296" s="760"/>
      <c r="E296" s="765"/>
      <c r="F296" s="1083" t="s">
        <v>3255</v>
      </c>
      <c r="G296" s="759" t="str">
        <f t="shared" si="41"/>
        <v xml:space="preserve">Bitumen/Bituminous/Asphalt Coating |  |  | </v>
      </c>
      <c r="H296" s="816" t="s">
        <v>3044</v>
      </c>
      <c r="I296" s="765" t="str">
        <f t="shared" si="36"/>
        <v>A03AH056-00001</v>
      </c>
      <c r="J296" s="766"/>
      <c r="K296" s="766" t="str">
        <f>IFERROR(VLOOKUP($I296,'WM-AR'!$I$7:$AS$3267,34,FALSE),"")</f>
        <v>M2</v>
      </c>
      <c r="L296" s="766" t="str">
        <f>IFERROR(VLOOKUP($I296,'WM-AR'!$I$7:$AS$3267,4,FALSE),"")</f>
        <v>Concrete Work</v>
      </c>
      <c r="M296" s="766" t="str">
        <f>IFERROR(VLOOKUP($I296,'WM-AR'!$I$7:$AS$3267,6,FALSE),"")</f>
        <v>Concrete Protective Coating (U/G)</v>
      </c>
      <c r="N296" s="766" t="str">
        <f>IFERROR(VLOOKUP($I296,'WM-AR'!$I$7:$AS$3267,8,FALSE),"")</f>
        <v>Bitumen/Bituminous/Asphalt Coating</v>
      </c>
      <c r="O296" s="766">
        <f>IFERROR(VLOOKUP($I296,'WM-AR'!$I$7:$AS$3267,10,FALSE),"")</f>
        <v>0</v>
      </c>
      <c r="P296" s="766">
        <f>IFERROR(VLOOKUP($I296,'WM-AR'!$I$7:$AS$3267,12,FALSE),"")</f>
        <v>0</v>
      </c>
      <c r="Q296" s="766">
        <f>IFERROR(VLOOKUP($I296,'WM-AR'!$I$7:$AS$3267,14,FALSE),"")</f>
        <v>0</v>
      </c>
      <c r="R296" s="766">
        <f>IFERROR(VLOOKUP($I296,'WM-AR'!$I$7:$AS$3267,16,FALSE),"")</f>
        <v>0</v>
      </c>
      <c r="S296" s="766">
        <f>IFERROR(VLOOKUP($I296,'WM-AR'!$I$7:$AS$3267,18,FALSE),"")</f>
        <v>0</v>
      </c>
      <c r="T296" s="766">
        <f>IFERROR(VLOOKUP($I296,'WM-AR'!$I$7:$AS$3267,20,FALSE),"")</f>
        <v>0</v>
      </c>
      <c r="U296" s="766">
        <f>IFERROR(VLOOKUP($I296,'WM-AR'!$I$7:$AS$3267,22,FALSE),"")</f>
        <v>0</v>
      </c>
      <c r="V296" s="766">
        <f>IFERROR(VLOOKUP($I296,'WM-AR'!$I$7:$AS$3267,24,FALSE),"")</f>
        <v>0</v>
      </c>
      <c r="W296" s="766">
        <f>IFERROR(VLOOKUP($I296,'WM-AR'!$I$7:$AS$3267,25,FALSE),"")</f>
        <v>0</v>
      </c>
      <c r="X296" s="766" t="str">
        <f>IFERROR(VLOOKUP($I296,'WM-AR'!$I$7:$AS$3267,26,FALSE),"")</f>
        <v/>
      </c>
      <c r="Y296" s="766">
        <f>IFERROR(VLOOKUP($I296,'WM-AR'!$I$7:$AS$3267,27,FALSE),"")</f>
        <v>0</v>
      </c>
      <c r="Z296" s="766">
        <f>IFERROR(VLOOKUP($I296,'WM-AR'!$I$7:$AS$3267,28,FALSE),"")</f>
        <v>0</v>
      </c>
      <c r="AA296" s="766">
        <f>IFERROR(VLOOKUP($I296,'WM-AR'!$I$7:$AS$3267,29,FALSE),"")</f>
        <v>0</v>
      </c>
      <c r="AB296" s="766">
        <f>IFERROR(VLOOKUP($I296,'WM-AR'!$I$7:$AS$3267,30,FALSE),"")</f>
        <v>0</v>
      </c>
      <c r="AC296" s="766">
        <f>IFERROR(VLOOKUP($I296,'WM-AR'!$I$7:$AS$3267,31,FALSE),"")</f>
        <v>0</v>
      </c>
      <c r="AD296" s="766">
        <f>IFERROR(VLOOKUP($I296,'WM-AR'!$I$7:$AS$3267,32,FALSE),"")</f>
        <v>0</v>
      </c>
      <c r="AE296" s="766" t="str">
        <f>IFERROR(VLOOKUP($I296,'WM-AR'!$I$7:$AS$3267,33,FALSE),"")</f>
        <v/>
      </c>
      <c r="AF296" s="817"/>
      <c r="AG296" s="1082" t="s">
        <v>3351</v>
      </c>
      <c r="AH296" s="1082" t="s">
        <v>3351</v>
      </c>
      <c r="AI296" s="769"/>
      <c r="AJ296" s="769" t="str">
        <f t="shared" si="42"/>
        <v>M2</v>
      </c>
      <c r="AK296" s="1085"/>
      <c r="AL296" s="88" t="str">
        <f>IF(AND(ISTEXT($E296),ISTEXT($B296)),"산출기준 &gt;&gt;  "&amp;_xlfn.XLOOKUP($E296,산출기준!$D:$D,산출기준!$E:$E,"매칭실패"),"")</f>
        <v/>
      </c>
    </row>
    <row r="297" spans="1:38" ht="50.1" customHeight="1" outlineLevel="1">
      <c r="B297" s="772"/>
      <c r="C297" s="772"/>
      <c r="D297" s="760"/>
      <c r="E297" s="773"/>
      <c r="F297" s="1086" t="s">
        <v>3190</v>
      </c>
      <c r="G297" s="759" t="str">
        <f t="shared" si="41"/>
        <v xml:space="preserve">Excavation | Soil, Mech. |  | </v>
      </c>
      <c r="H297" s="816" t="s">
        <v>3191</v>
      </c>
      <c r="I297" s="765" t="str">
        <f t="shared" si="36"/>
        <v>A01ZZ001-00012</v>
      </c>
      <c r="J297" s="1081"/>
      <c r="K297" s="1081" t="str">
        <f>IFERROR(VLOOKUP($I297,'WM-AR'!$I$7:$AS$3267,34,FALSE),"")</f>
        <v>M3</v>
      </c>
      <c r="L297" s="1081" t="str">
        <f>IFERROR(VLOOKUP($I297,'WM-AR'!$I$7:$AS$3267,4,FALSE),"")</f>
        <v>Earth Work</v>
      </c>
      <c r="M297" s="1081" t="str">
        <f>IFERROR(VLOOKUP($I297,'WM-AR'!$I$7:$AS$3267,6,FALSE),"")</f>
        <v>-</v>
      </c>
      <c r="N297" s="1081" t="str">
        <f>IFERROR(VLOOKUP($I297,'WM-AR'!$I$7:$AS$3267,8,FALSE),"")</f>
        <v>Excavation</v>
      </c>
      <c r="O297" s="1081" t="str">
        <f>IFERROR(VLOOKUP($I297,'WM-AR'!$I$7:$AS$3267,10,FALSE),"")</f>
        <v>Soil, Mech.</v>
      </c>
      <c r="P297" s="1081">
        <f>IFERROR(VLOOKUP($I297,'WM-AR'!$I$7:$AS$3267,12,FALSE),"")</f>
        <v>0</v>
      </c>
      <c r="Q297" s="1081">
        <f>IFERROR(VLOOKUP($I297,'WM-AR'!$I$7:$AS$3267,14,FALSE),"")</f>
        <v>0</v>
      </c>
      <c r="R297" s="1081">
        <f>IFERROR(VLOOKUP($I297,'WM-AR'!$I$7:$AS$3267,16,FALSE),"")</f>
        <v>0</v>
      </c>
      <c r="S297" s="1081">
        <f>IFERROR(VLOOKUP($I297,'WM-AR'!$I$7:$AS$3267,18,FALSE),"")</f>
        <v>0</v>
      </c>
      <c r="T297" s="1081" t="str">
        <f>IFERROR(VLOOKUP($I297,'WM-AR'!$I$7:$AS$3267,20,FALSE),"")</f>
        <v/>
      </c>
      <c r="U297" s="1081" t="str">
        <f>IFERROR(VLOOKUP($I297,'WM-AR'!$I$7:$AS$3267,22,FALSE),"")</f>
        <v>Manual Excavation Above GWL</v>
      </c>
      <c r="V297" s="1081" t="str">
        <f>IFERROR(VLOOKUP($I297,'WM-AR'!$I$7:$AS$3267,24,FALSE),"")</f>
        <v/>
      </c>
      <c r="W297" s="1081">
        <f>IFERROR(VLOOKUP($I297,'WM-AR'!$I$7:$AS$3267,25,FALSE),"")</f>
        <v>0</v>
      </c>
      <c r="X297" s="1081" t="str">
        <f>IFERROR(VLOOKUP($I297,'WM-AR'!$I$7:$AS$3267,26,FALSE),"")</f>
        <v/>
      </c>
      <c r="Y297" s="1081">
        <f>IFERROR(VLOOKUP($I297,'WM-AR'!$I$7:$AS$3267,27,FALSE),"")</f>
        <v>0</v>
      </c>
      <c r="Z297" s="1081">
        <f>IFERROR(VLOOKUP($I297,'WM-AR'!$I$7:$AS$3267,28,FALSE),"")</f>
        <v>0</v>
      </c>
      <c r="AA297" s="1081">
        <f>IFERROR(VLOOKUP($I297,'WM-AR'!$I$7:$AS$3267,29,FALSE),"")</f>
        <v>0</v>
      </c>
      <c r="AB297" s="1081">
        <f>IFERROR(VLOOKUP($I297,'WM-AR'!$I$7:$AS$3267,30,FALSE),"")</f>
        <v>0</v>
      </c>
      <c r="AC297" s="1081">
        <f>IFERROR(VLOOKUP($I297,'WM-AR'!$I$7:$AS$3267,31,FALSE),"")</f>
        <v>0</v>
      </c>
      <c r="AD297" s="1081">
        <f>IFERROR(VLOOKUP($I297,'WM-AR'!$I$7:$AS$3267,32,FALSE),"")</f>
        <v>0</v>
      </c>
      <c r="AE297" s="1081" t="str">
        <f>IFERROR(VLOOKUP($I297,'WM-AR'!$I$7:$AS$3267,33,FALSE),"")</f>
        <v/>
      </c>
      <c r="AF297" s="817" t="s">
        <v>3192</v>
      </c>
      <c r="AG297" s="1082" t="s">
        <v>1797</v>
      </c>
      <c r="AH297" s="1082" t="s">
        <v>1797</v>
      </c>
      <c r="AI297" s="769"/>
      <c r="AJ297" s="769" t="str">
        <f t="shared" si="42"/>
        <v>M3</v>
      </c>
      <c r="AK297" s="816" t="s">
        <v>3193</v>
      </c>
      <c r="AL297" s="88" t="str">
        <f>IF(AND(ISTEXT($E297),ISTEXT($B297)),"산출기준 &gt;&gt;  "&amp;_xlfn.XLOOKUP($E297,산출기준!$D:$D,산출기준!$E:$E,"매칭실패"),"")</f>
        <v/>
      </c>
    </row>
    <row r="298" spans="1:38" ht="50.1" customHeight="1" outlineLevel="1">
      <c r="B298" s="772"/>
      <c r="C298" s="772"/>
      <c r="D298" s="760"/>
      <c r="E298" s="773"/>
      <c r="F298" s="1086" t="s">
        <v>3190</v>
      </c>
      <c r="G298" s="759" t="str">
        <f t="shared" si="41"/>
        <v xml:space="preserve">Excavation | Soil, Mech. |  | </v>
      </c>
      <c r="H298" s="816" t="s">
        <v>3194</v>
      </c>
      <c r="I298" s="765" t="str">
        <f t="shared" si="36"/>
        <v>A01ZZ001-00013</v>
      </c>
      <c r="J298" s="1081"/>
      <c r="K298" s="1081" t="str">
        <f>IFERROR(VLOOKUP($I298,'WM-AR'!$I$7:$AS$3267,34,FALSE),"")</f>
        <v>M3</v>
      </c>
      <c r="L298" s="1081" t="str">
        <f>IFERROR(VLOOKUP($I298,'WM-AR'!$I$7:$AS$3267,4,FALSE),"")</f>
        <v>Earth Work</v>
      </c>
      <c r="M298" s="1081" t="str">
        <f>IFERROR(VLOOKUP($I298,'WM-AR'!$I$7:$AS$3267,6,FALSE),"")</f>
        <v>-</v>
      </c>
      <c r="N298" s="1081" t="str">
        <f>IFERROR(VLOOKUP($I298,'WM-AR'!$I$7:$AS$3267,8,FALSE),"")</f>
        <v>Excavation</v>
      </c>
      <c r="O298" s="1081" t="str">
        <f>IFERROR(VLOOKUP($I298,'WM-AR'!$I$7:$AS$3267,10,FALSE),"")</f>
        <v>Soil, Mech.</v>
      </c>
      <c r="P298" s="1081">
        <f>IFERROR(VLOOKUP($I298,'WM-AR'!$I$7:$AS$3267,12,FALSE),"")</f>
        <v>0</v>
      </c>
      <c r="Q298" s="1081">
        <f>IFERROR(VLOOKUP($I298,'WM-AR'!$I$7:$AS$3267,14,FALSE),"")</f>
        <v>0</v>
      </c>
      <c r="R298" s="1081">
        <f>IFERROR(VLOOKUP($I298,'WM-AR'!$I$7:$AS$3267,16,FALSE),"")</f>
        <v>0</v>
      </c>
      <c r="S298" s="1081">
        <f>IFERROR(VLOOKUP($I298,'WM-AR'!$I$7:$AS$3267,18,FALSE),"")</f>
        <v>0</v>
      </c>
      <c r="T298" s="1081" t="str">
        <f>IFERROR(VLOOKUP($I298,'WM-AR'!$I$7:$AS$3267,20,FALSE),"")</f>
        <v/>
      </c>
      <c r="U298" s="1081" t="str">
        <f>IFERROR(VLOOKUP($I298,'WM-AR'!$I$7:$AS$3267,22,FALSE),"")</f>
        <v>Manual Excavation Below GWL</v>
      </c>
      <c r="V298" s="1081" t="str">
        <f>IFERROR(VLOOKUP($I298,'WM-AR'!$I$7:$AS$3267,24,FALSE),"")</f>
        <v/>
      </c>
      <c r="W298" s="1081">
        <f>IFERROR(VLOOKUP($I298,'WM-AR'!$I$7:$AS$3267,25,FALSE),"")</f>
        <v>0</v>
      </c>
      <c r="X298" s="1081" t="str">
        <f>IFERROR(VLOOKUP($I298,'WM-AR'!$I$7:$AS$3267,26,FALSE),"")</f>
        <v/>
      </c>
      <c r="Y298" s="1081">
        <f>IFERROR(VLOOKUP($I298,'WM-AR'!$I$7:$AS$3267,27,FALSE),"")</f>
        <v>0</v>
      </c>
      <c r="Z298" s="1081">
        <f>IFERROR(VLOOKUP($I298,'WM-AR'!$I$7:$AS$3267,28,FALSE),"")</f>
        <v>0</v>
      </c>
      <c r="AA298" s="1081">
        <f>IFERROR(VLOOKUP($I298,'WM-AR'!$I$7:$AS$3267,29,FALSE),"")</f>
        <v>0</v>
      </c>
      <c r="AB298" s="1081">
        <f>IFERROR(VLOOKUP($I298,'WM-AR'!$I$7:$AS$3267,30,FALSE),"")</f>
        <v>0</v>
      </c>
      <c r="AC298" s="1081">
        <f>IFERROR(VLOOKUP($I298,'WM-AR'!$I$7:$AS$3267,31,FALSE),"")</f>
        <v>0</v>
      </c>
      <c r="AD298" s="1081">
        <f>IFERROR(VLOOKUP($I298,'WM-AR'!$I$7:$AS$3267,32,FALSE),"")</f>
        <v>0</v>
      </c>
      <c r="AE298" s="1081" t="str">
        <f>IFERROR(VLOOKUP($I298,'WM-AR'!$I$7:$AS$3267,33,FALSE),"")</f>
        <v/>
      </c>
      <c r="AF298" s="817" t="s">
        <v>3195</v>
      </c>
      <c r="AG298" s="1082" t="s">
        <v>1797</v>
      </c>
      <c r="AH298" s="1082" t="s">
        <v>1797</v>
      </c>
      <c r="AI298" s="769"/>
      <c r="AJ298" s="769" t="str">
        <f t="shared" si="42"/>
        <v>M3</v>
      </c>
      <c r="AK298" s="816" t="s">
        <v>3193</v>
      </c>
      <c r="AL298" s="88" t="str">
        <f>IF(AND(ISTEXT($E298),ISTEXT($B298)),"산출기준 &gt;&gt;  "&amp;_xlfn.XLOOKUP($E298,산출기준!$D:$D,산출기준!$E:$E,"매칭실패"),"")</f>
        <v/>
      </c>
    </row>
    <row r="299" spans="1:38" ht="49.9" customHeight="1" outlineLevel="1">
      <c r="B299" s="772"/>
      <c r="C299" s="772"/>
      <c r="D299" s="760"/>
      <c r="E299" s="773"/>
      <c r="F299" s="1083" t="s">
        <v>3196</v>
      </c>
      <c r="G299" s="759" t="str">
        <f t="shared" si="41"/>
        <v xml:space="preserve">Backfill | Re-use, Soil |  | </v>
      </c>
      <c r="H299" s="816" t="s">
        <v>3197</v>
      </c>
      <c r="I299" s="765" t="str">
        <f t="shared" si="36"/>
        <v>A01ZZ003-00001</v>
      </c>
      <c r="J299" s="1081"/>
      <c r="K299" s="1081" t="str">
        <f>IFERROR(VLOOKUP($I299,'WM-AR'!$I$7:$AS$3267,34,FALSE),"")</f>
        <v>M3</v>
      </c>
      <c r="L299" s="1081" t="str">
        <f>IFERROR(VLOOKUP($I299,'WM-AR'!$I$7:$AS$3267,4,FALSE),"")</f>
        <v>Earth Work</v>
      </c>
      <c r="M299" s="1081" t="str">
        <f>IFERROR(VLOOKUP($I299,'WM-AR'!$I$7:$AS$3267,6,FALSE),"")</f>
        <v>-</v>
      </c>
      <c r="N299" s="1081" t="str">
        <f>IFERROR(VLOOKUP($I299,'WM-AR'!$I$7:$AS$3267,8,FALSE),"")</f>
        <v>Backfill</v>
      </c>
      <c r="O299" s="1081" t="str">
        <f>IFERROR(VLOOKUP($I299,'WM-AR'!$I$7:$AS$3267,10,FALSE),"")</f>
        <v>Re-use, Soil</v>
      </c>
      <c r="P299" s="1081">
        <f>IFERROR(VLOOKUP($I299,'WM-AR'!$I$7:$AS$3267,12,FALSE),"")</f>
        <v>0</v>
      </c>
      <c r="Q299" s="1081">
        <f>IFERROR(VLOOKUP($I299,'WM-AR'!$I$7:$AS$3267,14,FALSE),"")</f>
        <v>0</v>
      </c>
      <c r="R299" s="1081">
        <f>IFERROR(VLOOKUP($I299,'WM-AR'!$I$7:$AS$3267,16,FALSE),"")</f>
        <v>0</v>
      </c>
      <c r="S299" s="1081">
        <f>IFERROR(VLOOKUP($I299,'WM-AR'!$I$7:$AS$3267,18,FALSE),"")</f>
        <v>0</v>
      </c>
      <c r="T299" s="1081" t="str">
        <f>IFERROR(VLOOKUP($I299,'WM-AR'!$I$7:$AS$3267,20,FALSE),"")</f>
        <v/>
      </c>
      <c r="U299" s="1081">
        <f>IFERROR(VLOOKUP($I299,'WM-AR'!$I$7:$AS$3267,22,FALSE),"")</f>
        <v>0</v>
      </c>
      <c r="V299" s="1081" t="str">
        <f>IFERROR(VLOOKUP($I299,'WM-AR'!$I$7:$AS$3267,24,FALSE),"")</f>
        <v/>
      </c>
      <c r="W299" s="1081">
        <f>IFERROR(VLOOKUP($I299,'WM-AR'!$I$7:$AS$3267,25,FALSE),"")</f>
        <v>0</v>
      </c>
      <c r="X299" s="1081" t="str">
        <f>IFERROR(VLOOKUP($I299,'WM-AR'!$I$7:$AS$3267,26,FALSE),"")</f>
        <v/>
      </c>
      <c r="Y299" s="1081">
        <f>IFERROR(VLOOKUP($I299,'WM-AR'!$I$7:$AS$3267,27,FALSE),"")</f>
        <v>0</v>
      </c>
      <c r="Z299" s="1081">
        <f>IFERROR(VLOOKUP($I299,'WM-AR'!$I$7:$AS$3267,28,FALSE),"")</f>
        <v>0</v>
      </c>
      <c r="AA299" s="1081">
        <f>IFERROR(VLOOKUP($I299,'WM-AR'!$I$7:$AS$3267,29,FALSE),"")</f>
        <v>0</v>
      </c>
      <c r="AB299" s="1081" t="str">
        <f>IFERROR(VLOOKUP($I299,'WM-AR'!$I$7:$AS$3267,30,FALSE),"")</f>
        <v>Compaction=(  )%</v>
      </c>
      <c r="AC299" s="1081">
        <f>IFERROR(VLOOKUP($I299,'WM-AR'!$I$7:$AS$3267,31,FALSE),"")</f>
        <v>0</v>
      </c>
      <c r="AD299" s="1081">
        <f>IFERROR(VLOOKUP($I299,'WM-AR'!$I$7:$AS$3267,32,FALSE),"")</f>
        <v>0</v>
      </c>
      <c r="AE299" s="1081" t="str">
        <f>IFERROR(VLOOKUP($I299,'WM-AR'!$I$7:$AS$3267,33,FALSE),"")</f>
        <v/>
      </c>
      <c r="AF299" s="817" t="s">
        <v>3198</v>
      </c>
      <c r="AG299" s="1082" t="s">
        <v>1800</v>
      </c>
      <c r="AH299" s="1082" t="s">
        <v>1800</v>
      </c>
      <c r="AI299" s="769"/>
      <c r="AJ299" s="769" t="str">
        <f t="shared" si="42"/>
        <v>M3</v>
      </c>
      <c r="AK299" s="816" t="s">
        <v>3193</v>
      </c>
      <c r="AL299" s="88" t="str">
        <f>IF(AND(ISTEXT($E299),ISTEXT($B299)),"산출기준 &gt;&gt;  "&amp;_xlfn.XLOOKUP($E299,산출기준!$D:$D,산출기준!$E:$E,"매칭실패"),"")</f>
        <v/>
      </c>
    </row>
    <row r="300" spans="1:38" ht="49.9" customHeight="1" outlineLevel="1">
      <c r="B300" s="772"/>
      <c r="C300" s="772"/>
      <c r="D300" s="760"/>
      <c r="E300" s="773"/>
      <c r="F300" s="1083" t="s">
        <v>3199</v>
      </c>
      <c r="G300" s="759" t="str">
        <f t="shared" si="41"/>
        <v xml:space="preserve">Disposal | Soil |  | </v>
      </c>
      <c r="H300" s="816" t="s">
        <v>3200</v>
      </c>
      <c r="I300" s="765" t="str">
        <f t="shared" si="36"/>
        <v>A01ZZ004-00001</v>
      </c>
      <c r="J300" s="1081"/>
      <c r="K300" s="1081" t="str">
        <f>IFERROR(VLOOKUP($I300,'WM-AR'!$I$7:$AS$3267,34,FALSE),"")</f>
        <v>M3</v>
      </c>
      <c r="L300" s="1081" t="str">
        <f>IFERROR(VLOOKUP($I300,'WM-AR'!$I$7:$AS$3267,4,FALSE),"")</f>
        <v>Earth Work</v>
      </c>
      <c r="M300" s="1081" t="str">
        <f>IFERROR(VLOOKUP($I300,'WM-AR'!$I$7:$AS$3267,6,FALSE),"")</f>
        <v>-</v>
      </c>
      <c r="N300" s="1081" t="str">
        <f>IFERROR(VLOOKUP($I300,'WM-AR'!$I$7:$AS$3267,8,FALSE),"")</f>
        <v>Disposal</v>
      </c>
      <c r="O300" s="1081" t="str">
        <f>IFERROR(VLOOKUP($I300,'WM-AR'!$I$7:$AS$3267,10,FALSE),"")</f>
        <v>Soil</v>
      </c>
      <c r="P300" s="1081">
        <f>IFERROR(VLOOKUP($I300,'WM-AR'!$I$7:$AS$3267,12,FALSE),"")</f>
        <v>0</v>
      </c>
      <c r="Q300" s="1081">
        <f>IFERROR(VLOOKUP($I300,'WM-AR'!$I$7:$AS$3267,14,FALSE),"")</f>
        <v>0</v>
      </c>
      <c r="R300" s="1081">
        <f>IFERROR(VLOOKUP($I300,'WM-AR'!$I$7:$AS$3267,16,FALSE),"")</f>
        <v>0</v>
      </c>
      <c r="S300" s="1081">
        <f>IFERROR(VLOOKUP($I300,'WM-AR'!$I$7:$AS$3267,18,FALSE),"")</f>
        <v>0</v>
      </c>
      <c r="T300" s="1081" t="str">
        <f>IFERROR(VLOOKUP($I300,'WM-AR'!$I$7:$AS$3267,20,FALSE),"")</f>
        <v/>
      </c>
      <c r="U300" s="1081">
        <f>IFERROR(VLOOKUP($I300,'WM-AR'!$I$7:$AS$3267,22,FALSE),"")</f>
        <v>0</v>
      </c>
      <c r="V300" s="1081" t="str">
        <f>IFERROR(VLOOKUP($I300,'WM-AR'!$I$7:$AS$3267,24,FALSE),"")</f>
        <v/>
      </c>
      <c r="W300" s="1081">
        <f>IFERROR(VLOOKUP($I300,'WM-AR'!$I$7:$AS$3267,25,FALSE),"")</f>
        <v>0</v>
      </c>
      <c r="X300" s="1081" t="str">
        <f>IFERROR(VLOOKUP($I300,'WM-AR'!$I$7:$AS$3267,26,FALSE),"")</f>
        <v/>
      </c>
      <c r="Y300" s="1081">
        <f>IFERROR(VLOOKUP($I300,'WM-AR'!$I$7:$AS$3267,27,FALSE),"")</f>
        <v>0</v>
      </c>
      <c r="Z300" s="1081" t="str">
        <f>IFERROR(VLOOKUP($I300,'WM-AR'!$I$7:$AS$3267,28,FALSE),"")</f>
        <v>Disposal Distance=Appx. (  )km from Site</v>
      </c>
      <c r="AA300" s="1081">
        <f>IFERROR(VLOOKUP($I300,'WM-AR'!$I$7:$AS$3267,29,FALSE),"")</f>
        <v>0</v>
      </c>
      <c r="AB300" s="1081">
        <f>IFERROR(VLOOKUP($I300,'WM-AR'!$I$7:$AS$3267,30,FALSE),"")</f>
        <v>0</v>
      </c>
      <c r="AC300" s="1081">
        <f>IFERROR(VLOOKUP($I300,'WM-AR'!$I$7:$AS$3267,31,FALSE),"")</f>
        <v>0</v>
      </c>
      <c r="AD300" s="1081">
        <f>IFERROR(VLOOKUP($I300,'WM-AR'!$I$7:$AS$3267,32,FALSE),"")</f>
        <v>0</v>
      </c>
      <c r="AE300" s="1081" t="str">
        <f>IFERROR(VLOOKUP($I300,'WM-AR'!$I$7:$AS$3267,33,FALSE),"")</f>
        <v/>
      </c>
      <c r="AF300" s="817" t="s">
        <v>3201</v>
      </c>
      <c r="AG300" s="1082" t="s">
        <v>1801</v>
      </c>
      <c r="AH300" s="1082" t="s">
        <v>1801</v>
      </c>
      <c r="AI300" s="769"/>
      <c r="AJ300" s="769" t="str">
        <f t="shared" si="42"/>
        <v>M3</v>
      </c>
      <c r="AK300" s="816" t="s">
        <v>3193</v>
      </c>
      <c r="AL300" s="88" t="str">
        <f>IF(AND(ISTEXT($E300),ISTEXT($B300)),"산출기준 &gt;&gt;  "&amp;_xlfn.XLOOKUP($E300,산출기준!$D:$D,산출기준!$E:$E,"매칭실패"),"")</f>
        <v/>
      </c>
    </row>
    <row r="301" spans="1:38" s="85" customFormat="1" ht="35.1" customHeight="1" outlineLevel="1">
      <c r="A301" s="1087"/>
      <c r="B301" s="1088"/>
      <c r="C301" s="1088"/>
      <c r="D301" s="1089"/>
      <c r="E301" s="1090"/>
      <c r="F301" s="1091" t="s">
        <v>3202</v>
      </c>
      <c r="G301" s="1092" t="str">
        <f t="shared" si="41"/>
        <v xml:space="preserve">Lean Concrete (including Form work) |  | 10MPa ≤ F'c (Cylinder Strength) &lt; 15MPa | </v>
      </c>
      <c r="H301" s="1093" t="s">
        <v>3203</v>
      </c>
      <c r="I301" s="1081" t="str">
        <f t="shared" si="36"/>
        <v>A03AD034-00013</v>
      </c>
      <c r="J301" s="1081"/>
      <c r="K301" s="1081" t="str">
        <f>IFERROR(VLOOKUP($I301,'WM-AR'!$I$7:$AS$3267,34,FALSE),"")</f>
        <v>M3</v>
      </c>
      <c r="L301" s="1081" t="str">
        <f>IFERROR(VLOOKUP($I301,'WM-AR'!$I$7:$AS$3267,4,FALSE),"")</f>
        <v>Concrete Work</v>
      </c>
      <c r="M301" s="1081" t="str">
        <f>IFERROR(VLOOKUP($I301,'WM-AR'!$I$7:$AS$3267,6,FALSE),"")</f>
        <v>Substructure Work</v>
      </c>
      <c r="N301" s="1081" t="str">
        <f>IFERROR(VLOOKUP($I301,'WM-AR'!$I$7:$AS$3267,8,FALSE),"")</f>
        <v>Lean Concrete (including Form work)</v>
      </c>
      <c r="O301" s="1081">
        <f>IFERROR(VLOOKUP($I301,'WM-AR'!$I$7:$AS$3267,10,FALSE),"")</f>
        <v>0</v>
      </c>
      <c r="P301" s="1081" t="str">
        <f>IFERROR(VLOOKUP($I301,'WM-AR'!$I$7:$AS$3267,12,FALSE),"")</f>
        <v>Cement Type-1</v>
      </c>
      <c r="Q301" s="1081" t="str">
        <f>IFERROR(VLOOKUP($I301,'WM-AR'!$I$7:$AS$3267,14,FALSE),"")</f>
        <v>10MPa ≤ F'c (Cylinder Strength) &lt; 15MPa</v>
      </c>
      <c r="R301" s="1081">
        <f>IFERROR(VLOOKUP($I301,'WM-AR'!$I$7:$AS$3267,16,FALSE),"")</f>
        <v>0</v>
      </c>
      <c r="S301" s="1081">
        <f>IFERROR(VLOOKUP($I301,'WM-AR'!$I$7:$AS$3267,18,FALSE),"")</f>
        <v>0</v>
      </c>
      <c r="T301" s="1081">
        <f>IFERROR(VLOOKUP($I301,'WM-AR'!$I$7:$AS$3267,20,FALSE),"")</f>
        <v>0</v>
      </c>
      <c r="U301" s="1081">
        <f>IFERROR(VLOOKUP($I301,'WM-AR'!$I$7:$AS$3267,22,FALSE),"")</f>
        <v>0</v>
      </c>
      <c r="V301" s="1081">
        <f>IFERROR(VLOOKUP($I301,'WM-AR'!$I$7:$AS$3267,24,FALSE),"")</f>
        <v>0</v>
      </c>
      <c r="W301" s="1081">
        <f>IFERROR(VLOOKUP($I301,'WM-AR'!$I$7:$AS$3267,25,FALSE),"")</f>
        <v>0</v>
      </c>
      <c r="X301" s="1081" t="str">
        <f>IFERROR(VLOOKUP($I301,'WM-AR'!$I$7:$AS$3267,26,FALSE),"")</f>
        <v/>
      </c>
      <c r="Y301" s="1081">
        <f>IFERROR(VLOOKUP($I301,'WM-AR'!$I$7:$AS$3267,27,FALSE),"")</f>
        <v>0</v>
      </c>
      <c r="Z301" s="1081">
        <f>IFERROR(VLOOKUP($I301,'WM-AR'!$I$7:$AS$3267,28,FALSE),"")</f>
        <v>0</v>
      </c>
      <c r="AA301" s="1081">
        <f>IFERROR(VLOOKUP($I301,'WM-AR'!$I$7:$AS$3267,29,FALSE),"")</f>
        <v>0</v>
      </c>
      <c r="AB301" s="1081">
        <f>IFERROR(VLOOKUP($I301,'WM-AR'!$I$7:$AS$3267,30,FALSE),"")</f>
        <v>0</v>
      </c>
      <c r="AC301" s="1081">
        <f>IFERROR(VLOOKUP($I301,'WM-AR'!$I$7:$AS$3267,31,FALSE),"")</f>
        <v>0</v>
      </c>
      <c r="AD301" s="1081">
        <f>IFERROR(VLOOKUP($I301,'WM-AR'!$I$7:$AS$3267,32,FALSE),"")</f>
        <v>0</v>
      </c>
      <c r="AE301" s="1081" t="str">
        <f>IFERROR(VLOOKUP($I301,'WM-AR'!$I$7:$AS$3267,33,FALSE),"")</f>
        <v/>
      </c>
      <c r="AF301" s="1094" t="s">
        <v>3201</v>
      </c>
      <c r="AG301" s="1216" t="s">
        <v>3352</v>
      </c>
      <c r="AH301" s="1096" t="s">
        <v>3205</v>
      </c>
      <c r="AI301" s="1097"/>
      <c r="AJ301" s="1097" t="str">
        <f t="shared" si="42"/>
        <v>M3</v>
      </c>
      <c r="AK301" s="1093"/>
      <c r="AL301" s="85" t="str">
        <f>IF(AND(ISTEXT($E301),ISTEXT($B301)),"산출기준 &gt;&gt;  "&amp;_xlfn.XLOOKUP($E301,산출기준!$D:$D,산출기준!$E:$E,"매칭실패"),"")</f>
        <v/>
      </c>
    </row>
    <row r="302" spans="1:38" s="85" customFormat="1" ht="35.1" customHeight="1" outlineLevel="1">
      <c r="A302" s="1087"/>
      <c r="B302" s="1088"/>
      <c r="C302" s="1098"/>
      <c r="D302" s="1089"/>
      <c r="E302" s="1098"/>
      <c r="F302" s="1091" t="s">
        <v>2854</v>
      </c>
      <c r="G302" s="1092" t="str">
        <f t="shared" si="41"/>
        <v xml:space="preserve">PE Sheet (Vapor Barrier) |  |  | </v>
      </c>
      <c r="H302" s="1093" t="s">
        <v>3207</v>
      </c>
      <c r="I302" s="1081" t="str">
        <f t="shared" si="36"/>
        <v>A01ZZ012-00002</v>
      </c>
      <c r="J302" s="766"/>
      <c r="K302" s="766" t="str">
        <f>IFERROR(VLOOKUP($I302,'WM-AR'!$I$7:$AS$3267,34,FALSE),"")</f>
        <v>M2</v>
      </c>
      <c r="L302" s="766" t="str">
        <f>IFERROR(VLOOKUP($I302,'WM-AR'!$I$7:$AS$3267,4,FALSE),"")</f>
        <v>Earth Work</v>
      </c>
      <c r="M302" s="766" t="str">
        <f>IFERROR(VLOOKUP($I302,'WM-AR'!$I$7:$AS$3267,6,FALSE),"")</f>
        <v>-</v>
      </c>
      <c r="N302" s="766" t="str">
        <f>IFERROR(VLOOKUP($I302,'WM-AR'!$I$7:$AS$3267,8,FALSE),"")</f>
        <v>PE Sheet (Vapor Barrier)</v>
      </c>
      <c r="O302" s="766">
        <f>IFERROR(VLOOKUP($I302,'WM-AR'!$I$7:$AS$3267,10,FALSE),"")</f>
        <v>0</v>
      </c>
      <c r="P302" s="766">
        <f>IFERROR(VLOOKUP($I302,'WM-AR'!$I$7:$AS$3267,12,FALSE),"")</f>
        <v>0</v>
      </c>
      <c r="Q302" s="766">
        <f>IFERROR(VLOOKUP($I302,'WM-AR'!$I$7:$AS$3267,14,FALSE),"")</f>
        <v>0</v>
      </c>
      <c r="R302" s="766">
        <f>IFERROR(VLOOKUP($I302,'WM-AR'!$I$7:$AS$3267,16,FALSE),"")</f>
        <v>0</v>
      </c>
      <c r="S302" s="766">
        <f>IFERROR(VLOOKUP($I302,'WM-AR'!$I$7:$AS$3267,18,FALSE),"")</f>
        <v>0</v>
      </c>
      <c r="T302" s="766" t="str">
        <f>IFERROR(VLOOKUP($I302,'WM-AR'!$I$7:$AS$3267,20,FALSE),"")</f>
        <v/>
      </c>
      <c r="U302" s="766">
        <f>IFERROR(VLOOKUP($I302,'WM-AR'!$I$7:$AS$3267,22,FALSE),"")</f>
        <v>0</v>
      </c>
      <c r="V302" s="766" t="str">
        <f>IFERROR(VLOOKUP($I302,'WM-AR'!$I$7:$AS$3267,24,FALSE),"")</f>
        <v>THK ≤ 0.25mm (or 0.01 inch)</v>
      </c>
      <c r="W302" s="766">
        <f>IFERROR(VLOOKUP($I302,'WM-AR'!$I$7:$AS$3267,25,FALSE),"")</f>
        <v>0</v>
      </c>
      <c r="X302" s="766" t="str">
        <f>IFERROR(VLOOKUP($I302,'WM-AR'!$I$7:$AS$3267,26,FALSE),"")</f>
        <v>THK=(  )mm</v>
      </c>
      <c r="Y302" s="766">
        <f>IFERROR(VLOOKUP($I302,'WM-AR'!$I$7:$AS$3267,27,FALSE),"")</f>
        <v>0</v>
      </c>
      <c r="Z302" s="766">
        <f>IFERROR(VLOOKUP($I302,'WM-AR'!$I$7:$AS$3267,28,FALSE),"")</f>
        <v>0</v>
      </c>
      <c r="AA302" s="766">
        <f>IFERROR(VLOOKUP($I302,'WM-AR'!$I$7:$AS$3267,29,FALSE),"")</f>
        <v>0</v>
      </c>
      <c r="AB302" s="766">
        <f>IFERROR(VLOOKUP($I302,'WM-AR'!$I$7:$AS$3267,30,FALSE),"")</f>
        <v>0</v>
      </c>
      <c r="AC302" s="766">
        <f>IFERROR(VLOOKUP($I302,'WM-AR'!$I$7:$AS$3267,31,FALSE),"")</f>
        <v>0</v>
      </c>
      <c r="AD302" s="766">
        <f>IFERROR(VLOOKUP($I302,'WM-AR'!$I$7:$AS$3267,32,FALSE),"")</f>
        <v>0</v>
      </c>
      <c r="AE302" s="766" t="str">
        <f>IFERROR(VLOOKUP($I302,'WM-AR'!$I$7:$AS$3267,33,FALSE),"")</f>
        <v/>
      </c>
      <c r="AF302" s="1094" t="s">
        <v>3208</v>
      </c>
      <c r="AG302" s="1163" t="s">
        <v>3308</v>
      </c>
      <c r="AH302" s="1096" t="s">
        <v>3205</v>
      </c>
      <c r="AI302" s="1097"/>
      <c r="AJ302" s="1097" t="str">
        <f t="shared" si="42"/>
        <v>M2</v>
      </c>
      <c r="AK302" s="1217"/>
      <c r="AL302" s="85" t="str">
        <f>IF(AND(ISTEXT($E302),ISTEXT($B302)),"산출기준 &gt;&gt;  "&amp;_xlfn.XLOOKUP($E302,산출기준!$D:$D,산출기준!$E:$E,"매칭실패"),"")</f>
        <v/>
      </c>
    </row>
    <row r="303" spans="1:38" s="85" customFormat="1" ht="35.1" customHeight="1" outlineLevel="1">
      <c r="A303" s="1087"/>
      <c r="B303" s="1088"/>
      <c r="C303" s="1090"/>
      <c r="D303" s="1089"/>
      <c r="E303" s="1090"/>
      <c r="F303" s="1091" t="s">
        <v>3209</v>
      </c>
      <c r="G303" s="1092" t="str">
        <f t="shared" si="41"/>
        <v xml:space="preserve">Base Course |  |  | </v>
      </c>
      <c r="H303" s="1093" t="s">
        <v>3210</v>
      </c>
      <c r="I303" s="1081" t="str">
        <f t="shared" si="36"/>
        <v>A01ZZ005-00001</v>
      </c>
      <c r="J303" s="766"/>
      <c r="K303" s="766" t="str">
        <f>IFERROR(VLOOKUP($I303,'WM-AR'!$I$7:$AS$3267,34,FALSE),"")</f>
        <v>M2</v>
      </c>
      <c r="L303" s="766" t="str">
        <f>IFERROR(VLOOKUP($I303,'WM-AR'!$I$7:$AS$3267,4,FALSE),"")</f>
        <v>Earth Work</v>
      </c>
      <c r="M303" s="766" t="str">
        <f>IFERROR(VLOOKUP($I303,'WM-AR'!$I$7:$AS$3267,6,FALSE),"")</f>
        <v>-</v>
      </c>
      <c r="N303" s="766" t="str">
        <f>IFERROR(VLOOKUP($I303,'WM-AR'!$I$7:$AS$3267,8,FALSE),"")</f>
        <v>Base Course</v>
      </c>
      <c r="O303" s="766">
        <f>IFERROR(VLOOKUP($I303,'WM-AR'!$I$7:$AS$3267,10,FALSE),"")</f>
        <v>0</v>
      </c>
      <c r="P303" s="766">
        <f>IFERROR(VLOOKUP($I303,'WM-AR'!$I$7:$AS$3267,12,FALSE),"")</f>
        <v>0</v>
      </c>
      <c r="Q303" s="766">
        <f>IFERROR(VLOOKUP($I303,'WM-AR'!$I$7:$AS$3267,14,FALSE),"")</f>
        <v>0</v>
      </c>
      <c r="R303" s="766">
        <f>IFERROR(VLOOKUP($I303,'WM-AR'!$I$7:$AS$3267,16,FALSE),"")</f>
        <v>0</v>
      </c>
      <c r="S303" s="766">
        <f>IFERROR(VLOOKUP($I303,'WM-AR'!$I$7:$AS$3267,18,FALSE),"")</f>
        <v>0</v>
      </c>
      <c r="T303" s="766">
        <f>IFERROR(VLOOKUP($I303,'WM-AR'!$I$7:$AS$3267,20,FALSE),"")</f>
        <v>0</v>
      </c>
      <c r="U303" s="766">
        <f>IFERROR(VLOOKUP($I303,'WM-AR'!$I$7:$AS$3267,22,FALSE),"")</f>
        <v>0</v>
      </c>
      <c r="V303" s="766" t="str">
        <f>IFERROR(VLOOKUP($I303,'WM-AR'!$I$7:$AS$3267,24,FALSE),"")</f>
        <v>THK≤150mm</v>
      </c>
      <c r="W303" s="766">
        <f>IFERROR(VLOOKUP($I303,'WM-AR'!$I$7:$AS$3267,25,FALSE),"")</f>
        <v>0</v>
      </c>
      <c r="X303" s="766" t="str">
        <f>IFERROR(VLOOKUP($I303,'WM-AR'!$I$7:$AS$3267,26,FALSE),"")</f>
        <v>THK=(  )mm</v>
      </c>
      <c r="Y303" s="766">
        <f>IFERROR(VLOOKUP($I303,'WM-AR'!$I$7:$AS$3267,27,FALSE),"")</f>
        <v>0</v>
      </c>
      <c r="Z303" s="766">
        <f>IFERROR(VLOOKUP($I303,'WM-AR'!$I$7:$AS$3267,28,FALSE),"")</f>
        <v>0</v>
      </c>
      <c r="AA303" s="766" t="str">
        <f>IFERROR(VLOOKUP($I303,'WM-AR'!$I$7:$AS$3267,29,FALSE),"")</f>
        <v>CBR=(  )%</v>
      </c>
      <c r="AB303" s="766">
        <f>IFERROR(VLOOKUP($I303,'WM-AR'!$I$7:$AS$3267,30,FALSE),"")</f>
        <v>0</v>
      </c>
      <c r="AC303" s="766">
        <f>IFERROR(VLOOKUP($I303,'WM-AR'!$I$7:$AS$3267,31,FALSE),"")</f>
        <v>0</v>
      </c>
      <c r="AD303" s="766">
        <f>IFERROR(VLOOKUP($I303,'WM-AR'!$I$7:$AS$3267,32,FALSE),"")</f>
        <v>0</v>
      </c>
      <c r="AE303" s="766" t="str">
        <f>IFERROR(VLOOKUP($I303,'WM-AR'!$I$7:$AS$3267,33,FALSE),"")</f>
        <v/>
      </c>
      <c r="AF303" s="1094" t="s">
        <v>3211</v>
      </c>
      <c r="AG303" s="1218" t="s">
        <v>3353</v>
      </c>
      <c r="AH303" s="1096" t="s">
        <v>3205</v>
      </c>
      <c r="AI303" s="1097"/>
      <c r="AJ303" s="1097" t="str">
        <f t="shared" si="42"/>
        <v>M2</v>
      </c>
      <c r="AK303" s="1217"/>
      <c r="AL303" s="85" t="str">
        <f>IF(AND(ISTEXT($E303),ISTEXT($B303)),"산출기준 &gt;&gt;  "&amp;_xlfn.XLOOKUP($E303,산출기준!$D:$D,산출기준!$E:$E,"매칭실패"),"")</f>
        <v/>
      </c>
    </row>
    <row r="304" spans="1:38" s="85" customFormat="1" ht="35.1" customHeight="1" outlineLevel="1">
      <c r="A304" s="1087"/>
      <c r="B304" s="1088"/>
      <c r="C304" s="1090"/>
      <c r="D304" s="1089"/>
      <c r="E304" s="1090"/>
      <c r="F304" s="1091" t="s">
        <v>3212</v>
      </c>
      <c r="G304" s="1092" t="str">
        <f t="shared" si="41"/>
        <v xml:space="preserve">Subbase Course |  |  | </v>
      </c>
      <c r="H304" s="1093" t="s">
        <v>3213</v>
      </c>
      <c r="I304" s="1081" t="str">
        <f t="shared" si="36"/>
        <v>A01ZZ006-00001</v>
      </c>
      <c r="J304" s="766"/>
      <c r="K304" s="766" t="str">
        <f>IFERROR(VLOOKUP($I304,'WM-AR'!$I$7:$AS$3267,34,FALSE),"")</f>
        <v>M2</v>
      </c>
      <c r="L304" s="766" t="str">
        <f>IFERROR(VLOOKUP($I304,'WM-AR'!$I$7:$AS$3267,4,FALSE),"")</f>
        <v>Earth Work</v>
      </c>
      <c r="M304" s="766" t="str">
        <f>IFERROR(VLOOKUP($I304,'WM-AR'!$I$7:$AS$3267,6,FALSE),"")</f>
        <v>-</v>
      </c>
      <c r="N304" s="766" t="str">
        <f>IFERROR(VLOOKUP($I304,'WM-AR'!$I$7:$AS$3267,8,FALSE),"")</f>
        <v>Subbase Course</v>
      </c>
      <c r="O304" s="766">
        <f>IFERROR(VLOOKUP($I304,'WM-AR'!$I$7:$AS$3267,10,FALSE),"")</f>
        <v>0</v>
      </c>
      <c r="P304" s="766">
        <f>IFERROR(VLOOKUP($I304,'WM-AR'!$I$7:$AS$3267,12,FALSE),"")</f>
        <v>0</v>
      </c>
      <c r="Q304" s="766">
        <f>IFERROR(VLOOKUP($I304,'WM-AR'!$I$7:$AS$3267,14,FALSE),"")</f>
        <v>0</v>
      </c>
      <c r="R304" s="766">
        <f>IFERROR(VLOOKUP($I304,'WM-AR'!$I$7:$AS$3267,16,FALSE),"")</f>
        <v>0</v>
      </c>
      <c r="S304" s="766">
        <f>IFERROR(VLOOKUP($I304,'WM-AR'!$I$7:$AS$3267,18,FALSE),"")</f>
        <v>0</v>
      </c>
      <c r="T304" s="766" t="str">
        <f>IFERROR(VLOOKUP($I304,'WM-AR'!$I$7:$AS$3267,20,FALSE),"")</f>
        <v>Including Compaction of Sub-Grade</v>
      </c>
      <c r="U304" s="766">
        <f>IFERROR(VLOOKUP($I304,'WM-AR'!$I$7:$AS$3267,22,FALSE),"")</f>
        <v>0</v>
      </c>
      <c r="V304" s="766" t="str">
        <f>IFERROR(VLOOKUP($I304,'WM-AR'!$I$7:$AS$3267,24,FALSE),"")</f>
        <v>THK≤150mm</v>
      </c>
      <c r="W304" s="766">
        <f>IFERROR(VLOOKUP($I304,'WM-AR'!$I$7:$AS$3267,25,FALSE),"")</f>
        <v>0</v>
      </c>
      <c r="X304" s="766" t="str">
        <f>IFERROR(VLOOKUP($I304,'WM-AR'!$I$7:$AS$3267,26,FALSE),"")</f>
        <v>THK=(  )mm</v>
      </c>
      <c r="Y304" s="766">
        <f>IFERROR(VLOOKUP($I304,'WM-AR'!$I$7:$AS$3267,27,FALSE),"")</f>
        <v>0</v>
      </c>
      <c r="Z304" s="766">
        <f>IFERROR(VLOOKUP($I304,'WM-AR'!$I$7:$AS$3267,28,FALSE),"")</f>
        <v>0</v>
      </c>
      <c r="AA304" s="766" t="str">
        <f>IFERROR(VLOOKUP($I304,'WM-AR'!$I$7:$AS$3267,29,FALSE),"")</f>
        <v>CBR=(  )% for Subgrade, (  )% for Subbase</v>
      </c>
      <c r="AB304" s="766" t="str">
        <f>IFERROR(VLOOKUP($I304,'WM-AR'!$I$7:$AS$3267,30,FALSE),"")</f>
        <v>Compaction=(  )% for Subgrade, (  )% for Subbase</v>
      </c>
      <c r="AC304" s="766">
        <f>IFERROR(VLOOKUP($I304,'WM-AR'!$I$7:$AS$3267,31,FALSE),"")</f>
        <v>0</v>
      </c>
      <c r="AD304" s="766">
        <f>IFERROR(VLOOKUP($I304,'WM-AR'!$I$7:$AS$3267,32,FALSE),"")</f>
        <v>0</v>
      </c>
      <c r="AE304" s="766" t="str">
        <f>IFERROR(VLOOKUP($I304,'WM-AR'!$I$7:$AS$3267,33,FALSE),"")</f>
        <v/>
      </c>
      <c r="AF304" s="1094" t="s">
        <v>3214</v>
      </c>
      <c r="AG304" s="1218" t="s">
        <v>3353</v>
      </c>
      <c r="AH304" s="1096" t="s">
        <v>3205</v>
      </c>
      <c r="AI304" s="1097"/>
      <c r="AJ304" s="1097" t="str">
        <f t="shared" si="42"/>
        <v>M2</v>
      </c>
      <c r="AK304" s="1217"/>
      <c r="AL304" s="85" t="str">
        <f>IF(AND(ISTEXT($E304),ISTEXT($B304)),"산출기준 &gt;&gt;  "&amp;_xlfn.XLOOKUP($E304,산출기준!$D:$D,산출기준!$E:$E,"매칭실패"),"")</f>
        <v/>
      </c>
    </row>
    <row r="305" spans="2:38">
      <c r="B305" s="1187"/>
      <c r="C305" s="1188"/>
      <c r="D305" s="1189"/>
      <c r="E305" s="1188"/>
      <c r="F305" s="1188"/>
      <c r="G305" s="1190" t="s">
        <v>3354</v>
      </c>
      <c r="H305" s="1191"/>
      <c r="I305" s="1192" t="str">
        <f t="shared" si="36"/>
        <v/>
      </c>
      <c r="J305" s="1193"/>
      <c r="K305" s="1194" t="str">
        <f>IFERROR(VLOOKUP($I305,'WM-AR'!$I$7:$AS$3267,34,FALSE),"")</f>
        <v/>
      </c>
      <c r="L305" s="1194" t="str">
        <f>IFERROR(VLOOKUP($I305,'WM-AR'!$I$7:$AS$3267,4,FALSE),"")</f>
        <v/>
      </c>
      <c r="M305" s="1194" t="str">
        <f>IFERROR(VLOOKUP($I305,'WM-AR'!$I$7:$AS$3267,6,FALSE),"")</f>
        <v/>
      </c>
      <c r="N305" s="1194" t="str">
        <f>IFERROR(VLOOKUP($I305,'WM-AR'!$I$7:$AS$3267,8,FALSE),"")</f>
        <v/>
      </c>
      <c r="O305" s="1194" t="str">
        <f>IFERROR(VLOOKUP($I305,'WM-AR'!$I$7:$AS$3267,10,FALSE),"")</f>
        <v/>
      </c>
      <c r="P305" s="1194" t="str">
        <f>IFERROR(VLOOKUP($I305,'WM-AR'!$I$7:$AS$3267,12,FALSE),"")</f>
        <v/>
      </c>
      <c r="Q305" s="1194" t="str">
        <f>IFERROR(VLOOKUP($I305,'WM-AR'!$I$7:$AS$3267,14,FALSE),"")</f>
        <v/>
      </c>
      <c r="R305" s="1194" t="str">
        <f>IFERROR(VLOOKUP($I305,'WM-AR'!$I$7:$AS$3267,16,FALSE),"")</f>
        <v/>
      </c>
      <c r="S305" s="1194" t="str">
        <f>IFERROR(VLOOKUP($I305,'WM-AR'!$I$7:$AS$3267,18,FALSE),"")</f>
        <v/>
      </c>
      <c r="T305" s="1194" t="str">
        <f>IFERROR(VLOOKUP($I305,'WM-AR'!$I$7:$AS$3267,20,FALSE),"")</f>
        <v/>
      </c>
      <c r="U305" s="1194" t="str">
        <f>IFERROR(VLOOKUP($I305,'WM-AR'!$I$7:$AS$3267,22,FALSE),"")</f>
        <v/>
      </c>
      <c r="V305" s="1194" t="str">
        <f>IFERROR(VLOOKUP($I305,'WM-AR'!$I$7:$AS$3267,24,FALSE),"")</f>
        <v/>
      </c>
      <c r="W305" s="1194" t="str">
        <f>IFERROR(VLOOKUP($I305,'WM-AR'!$I$7:$AS$3267,25,FALSE),"")</f>
        <v/>
      </c>
      <c r="X305" s="1194" t="str">
        <f>IFERROR(VLOOKUP($I305,'WM-AR'!$I$7:$AS$3267,26,FALSE),"")</f>
        <v/>
      </c>
      <c r="Y305" s="1194" t="str">
        <f>IFERROR(VLOOKUP($I305,'WM-AR'!$I$7:$AS$3267,27,FALSE),"")</f>
        <v/>
      </c>
      <c r="Z305" s="1194" t="str">
        <f>IFERROR(VLOOKUP($I305,'WM-AR'!$I$7:$AS$3267,28,FALSE),"")</f>
        <v/>
      </c>
      <c r="AA305" s="1194" t="str">
        <f>IFERROR(VLOOKUP($I305,'WM-AR'!$I$7:$AS$3267,29,FALSE),"")</f>
        <v/>
      </c>
      <c r="AB305" s="1194" t="str">
        <f>IFERROR(VLOOKUP($I305,'WM-AR'!$I$7:$AS$3267,30,FALSE),"")</f>
        <v/>
      </c>
      <c r="AC305" s="1194" t="str">
        <f>IFERROR(VLOOKUP($I305,'WM-AR'!$I$7:$AS$3267,31,FALSE),"")</f>
        <v/>
      </c>
      <c r="AD305" s="1194" t="str">
        <f>IFERROR(VLOOKUP($I305,'WM-AR'!$I$7:$AS$3267,32,FALSE),"")</f>
        <v/>
      </c>
      <c r="AE305" s="1194" t="str">
        <f>IFERROR(VLOOKUP($I305,'WM-AR'!$I$7:$AS$3267,33,FALSE),"")</f>
        <v/>
      </c>
      <c r="AF305" s="1195"/>
      <c r="AG305" s="1134"/>
      <c r="AH305" s="1134"/>
      <c r="AI305" s="1135"/>
      <c r="AJ305" s="1135" t="str">
        <f t="shared" si="42"/>
        <v/>
      </c>
      <c r="AK305" s="1196"/>
      <c r="AL305" s="88" t="str">
        <f>IF(AND(ISTEXT($E305),ISTEXT($B305)),"산출기준 &gt;&gt;  "&amp;_xlfn.XLOOKUP($E305,산출기준!$D:$D,산출기준!$E:$E,"매칭실패"),"")</f>
        <v/>
      </c>
    </row>
    <row r="306" spans="2:38">
      <c r="B306" s="1197"/>
      <c r="C306" s="1198"/>
      <c r="D306" s="1199"/>
      <c r="E306" s="1198"/>
      <c r="F306" s="1198"/>
      <c r="G306" s="938"/>
      <c r="H306" s="1200"/>
      <c r="I306" s="1201" t="str">
        <f t="shared" si="36"/>
        <v/>
      </c>
      <c r="J306" s="1202"/>
      <c r="K306" s="1203" t="str">
        <f>IFERROR(VLOOKUP($I306,'WM-AR'!$I$7:$AS$3267,34,FALSE),"")</f>
        <v/>
      </c>
      <c r="L306" s="1203" t="str">
        <f>IFERROR(VLOOKUP($I306,'WM-AR'!$I$7:$AS$3267,4,FALSE),"")</f>
        <v/>
      </c>
      <c r="M306" s="1203" t="str">
        <f>IFERROR(VLOOKUP($I306,'WM-AR'!$I$7:$AS$3267,6,FALSE),"")</f>
        <v/>
      </c>
      <c r="N306" s="1203" t="str">
        <f>IFERROR(VLOOKUP($I306,'WM-AR'!$I$7:$AS$3267,8,FALSE),"")</f>
        <v/>
      </c>
      <c r="O306" s="1203" t="str">
        <f>IFERROR(VLOOKUP($I306,'WM-AR'!$I$7:$AS$3267,10,FALSE),"")</f>
        <v/>
      </c>
      <c r="P306" s="1203" t="str">
        <f>IFERROR(VLOOKUP($I306,'WM-AR'!$I$7:$AS$3267,12,FALSE),"")</f>
        <v/>
      </c>
      <c r="Q306" s="1203" t="str">
        <f>IFERROR(VLOOKUP($I306,'WM-AR'!$I$7:$AS$3267,14,FALSE),"")</f>
        <v/>
      </c>
      <c r="R306" s="1203" t="str">
        <f>IFERROR(VLOOKUP($I306,'WM-AR'!$I$7:$AS$3267,16,FALSE),"")</f>
        <v/>
      </c>
      <c r="S306" s="1203" t="str">
        <f>IFERROR(VLOOKUP($I306,'WM-AR'!$I$7:$AS$3267,18,FALSE),"")</f>
        <v/>
      </c>
      <c r="T306" s="1203" t="str">
        <f>IFERROR(VLOOKUP($I306,'WM-AR'!$I$7:$AS$3267,20,FALSE),"")</f>
        <v/>
      </c>
      <c r="U306" s="1203" t="str">
        <f>IFERROR(VLOOKUP($I306,'WM-AR'!$I$7:$AS$3267,22,FALSE),"")</f>
        <v/>
      </c>
      <c r="V306" s="1203" t="str">
        <f>IFERROR(VLOOKUP($I306,'WM-AR'!$I$7:$AS$3267,24,FALSE),"")</f>
        <v/>
      </c>
      <c r="W306" s="1203" t="str">
        <f>IFERROR(VLOOKUP($I306,'WM-AR'!$I$7:$AS$3267,25,FALSE),"")</f>
        <v/>
      </c>
      <c r="X306" s="1203" t="str">
        <f>IFERROR(VLOOKUP($I306,'WM-AR'!$I$7:$AS$3267,26,FALSE),"")</f>
        <v/>
      </c>
      <c r="Y306" s="1203" t="str">
        <f>IFERROR(VLOOKUP($I306,'WM-AR'!$I$7:$AS$3267,27,FALSE),"")</f>
        <v/>
      </c>
      <c r="Z306" s="1203" t="str">
        <f>IFERROR(VLOOKUP($I306,'WM-AR'!$I$7:$AS$3267,28,FALSE),"")</f>
        <v/>
      </c>
      <c r="AA306" s="1203" t="str">
        <f>IFERROR(VLOOKUP($I306,'WM-AR'!$I$7:$AS$3267,29,FALSE),"")</f>
        <v/>
      </c>
      <c r="AB306" s="1203" t="str">
        <f>IFERROR(VLOOKUP($I306,'WM-AR'!$I$7:$AS$3267,30,FALSE),"")</f>
        <v/>
      </c>
      <c r="AC306" s="1203" t="str">
        <f>IFERROR(VLOOKUP($I306,'WM-AR'!$I$7:$AS$3267,31,FALSE),"")</f>
        <v/>
      </c>
      <c r="AD306" s="1203" t="str">
        <f>IFERROR(VLOOKUP($I306,'WM-AR'!$I$7:$AS$3267,32,FALSE),"")</f>
        <v/>
      </c>
      <c r="AE306" s="1203" t="str">
        <f>IFERROR(VLOOKUP($I306,'WM-AR'!$I$7:$AS$3267,33,FALSE),"")</f>
        <v/>
      </c>
      <c r="AF306" s="1204"/>
      <c r="AG306" s="852"/>
      <c r="AH306" s="852"/>
      <c r="AI306" s="854"/>
      <c r="AJ306" s="854" t="str">
        <f t="shared" si="42"/>
        <v/>
      </c>
      <c r="AK306" s="1205"/>
      <c r="AL306" s="88" t="str">
        <f>IF(AND(ISTEXT($E306),ISTEXT($B306)),"산출기준 &gt;&gt;  "&amp;_xlfn.XLOOKUP($E306,산출기준!$D:$D,산출기준!$E:$E,"매칭실패"),"")</f>
        <v/>
      </c>
    </row>
    <row r="307" spans="2:38">
      <c r="B307" s="1206"/>
      <c r="C307" s="1207"/>
      <c r="D307" s="1208"/>
      <c r="E307" s="1207"/>
      <c r="F307" s="1207"/>
      <c r="G307" s="1209"/>
      <c r="H307" s="1210"/>
      <c r="I307" s="1211" t="str">
        <f t="shared" si="36"/>
        <v/>
      </c>
      <c r="J307" s="1212"/>
      <c r="K307" s="1213" t="str">
        <f>IFERROR(VLOOKUP($I307,'WM-AR'!$I$7:$AS$3267,34,FALSE),"")</f>
        <v/>
      </c>
      <c r="L307" s="1213" t="str">
        <f>IFERROR(VLOOKUP($I307,'WM-AR'!$I$7:$AS$3267,4,FALSE),"")</f>
        <v/>
      </c>
      <c r="M307" s="1213" t="str">
        <f>IFERROR(VLOOKUP($I307,'WM-AR'!$I$7:$AS$3267,6,FALSE),"")</f>
        <v/>
      </c>
      <c r="N307" s="1213" t="str">
        <f>IFERROR(VLOOKUP($I307,'WM-AR'!$I$7:$AS$3267,8,FALSE),"")</f>
        <v/>
      </c>
      <c r="O307" s="1213" t="str">
        <f>IFERROR(VLOOKUP($I307,'WM-AR'!$I$7:$AS$3267,10,FALSE),"")</f>
        <v/>
      </c>
      <c r="P307" s="1213" t="str">
        <f>IFERROR(VLOOKUP($I307,'WM-AR'!$I$7:$AS$3267,12,FALSE),"")</f>
        <v/>
      </c>
      <c r="Q307" s="1213" t="str">
        <f>IFERROR(VLOOKUP($I307,'WM-AR'!$I$7:$AS$3267,14,FALSE),"")</f>
        <v/>
      </c>
      <c r="R307" s="1213" t="str">
        <f>IFERROR(VLOOKUP($I307,'WM-AR'!$I$7:$AS$3267,16,FALSE),"")</f>
        <v/>
      </c>
      <c r="S307" s="1213" t="str">
        <f>IFERROR(VLOOKUP($I307,'WM-AR'!$I$7:$AS$3267,18,FALSE),"")</f>
        <v/>
      </c>
      <c r="T307" s="1213" t="str">
        <f>IFERROR(VLOOKUP($I307,'WM-AR'!$I$7:$AS$3267,20,FALSE),"")</f>
        <v/>
      </c>
      <c r="U307" s="1213" t="str">
        <f>IFERROR(VLOOKUP($I307,'WM-AR'!$I$7:$AS$3267,22,FALSE),"")</f>
        <v/>
      </c>
      <c r="V307" s="1213" t="str">
        <f>IFERROR(VLOOKUP($I307,'WM-AR'!$I$7:$AS$3267,24,FALSE),"")</f>
        <v/>
      </c>
      <c r="W307" s="1213" t="str">
        <f>IFERROR(VLOOKUP($I307,'WM-AR'!$I$7:$AS$3267,25,FALSE),"")</f>
        <v/>
      </c>
      <c r="X307" s="1213" t="str">
        <f>IFERROR(VLOOKUP($I307,'WM-AR'!$I$7:$AS$3267,26,FALSE),"")</f>
        <v/>
      </c>
      <c r="Y307" s="1213" t="str">
        <f>IFERROR(VLOOKUP($I307,'WM-AR'!$I$7:$AS$3267,27,FALSE),"")</f>
        <v/>
      </c>
      <c r="Z307" s="1213" t="str">
        <f>IFERROR(VLOOKUP($I307,'WM-AR'!$I$7:$AS$3267,28,FALSE),"")</f>
        <v/>
      </c>
      <c r="AA307" s="1213" t="str">
        <f>IFERROR(VLOOKUP($I307,'WM-AR'!$I$7:$AS$3267,29,FALSE),"")</f>
        <v/>
      </c>
      <c r="AB307" s="1213" t="str">
        <f>IFERROR(VLOOKUP($I307,'WM-AR'!$I$7:$AS$3267,30,FALSE),"")</f>
        <v/>
      </c>
      <c r="AC307" s="1213" t="str">
        <f>IFERROR(VLOOKUP($I307,'WM-AR'!$I$7:$AS$3267,31,FALSE),"")</f>
        <v/>
      </c>
      <c r="AD307" s="1213" t="str">
        <f>IFERROR(VLOOKUP($I307,'WM-AR'!$I$7:$AS$3267,32,FALSE),"")</f>
        <v/>
      </c>
      <c r="AE307" s="1213" t="str">
        <f>IFERROR(VLOOKUP($I307,'WM-AR'!$I$7:$AS$3267,33,FALSE),"")</f>
        <v/>
      </c>
      <c r="AF307" s="1214"/>
      <c r="AG307" s="1123"/>
      <c r="AH307" s="1123"/>
      <c r="AI307" s="1124"/>
      <c r="AJ307" s="1124" t="str">
        <f t="shared" si="42"/>
        <v/>
      </c>
      <c r="AK307" s="1215"/>
      <c r="AL307" s="88" t="str">
        <f>IF(AND(ISTEXT($E307),ISTEXT($B307)),"산출기준 &gt;&gt;  "&amp;_xlfn.XLOOKUP($E307,산출기준!$D:$D,산출기준!$E:$E,"매칭실패"),"")</f>
        <v/>
      </c>
    </row>
    <row r="308" spans="2:38" s="658" customFormat="1" ht="20.100000000000001" customHeight="1">
      <c r="B308" s="1146"/>
      <c r="C308" s="1181"/>
      <c r="D308" s="1178"/>
      <c r="E308" s="1181"/>
      <c r="F308" s="1181"/>
      <c r="G308" s="1147"/>
      <c r="H308" s="1147"/>
      <c r="I308" s="1150" t="str">
        <f t="shared" si="36"/>
        <v/>
      </c>
      <c r="J308" s="1150"/>
      <c r="K308" s="1219"/>
      <c r="L308" s="1219"/>
      <c r="M308" s="1219"/>
      <c r="N308" s="1219"/>
      <c r="O308" s="1219"/>
      <c r="P308" s="1219"/>
      <c r="Q308" s="1219"/>
      <c r="R308" s="1219"/>
      <c r="S308" s="1219"/>
      <c r="T308" s="1219"/>
      <c r="U308" s="1219"/>
      <c r="V308" s="1219"/>
      <c r="W308" s="1219"/>
      <c r="X308" s="1219"/>
      <c r="Y308" s="1219"/>
      <c r="Z308" s="1219"/>
      <c r="AA308" s="1219"/>
      <c r="AB308" s="1219"/>
      <c r="AC308" s="1219"/>
      <c r="AD308" s="1219"/>
      <c r="AE308" s="1219"/>
      <c r="AF308" s="1220"/>
      <c r="AG308" s="1220"/>
      <c r="AH308" s="1220"/>
      <c r="AI308" s="1220"/>
      <c r="AJ308" s="1220"/>
      <c r="AK308" s="1221"/>
      <c r="AL308" s="658" t="str">
        <f>IF(AND(ISTEXT($E308),ISTEXT($B308)),"산출기준 &gt;&gt;  "&amp;_xlfn.XLOOKUP($E308,산출기준!$D:$D,산출기준!$E:$E,"매칭실패"),"")</f>
        <v/>
      </c>
    </row>
    <row r="309" spans="2:38" ht="34.9" customHeight="1">
      <c r="B309" s="623">
        <v>4.3</v>
      </c>
      <c r="C309" s="626" t="s">
        <v>3176</v>
      </c>
      <c r="D309" s="1065"/>
      <c r="E309" s="626"/>
      <c r="F309" s="626"/>
      <c r="G309" s="1066"/>
      <c r="H309" s="1066"/>
      <c r="I309" s="630" t="str">
        <f t="shared" si="36"/>
        <v/>
      </c>
      <c r="J309" s="630"/>
      <c r="K309" s="631"/>
      <c r="L309" s="631"/>
      <c r="M309" s="631"/>
      <c r="N309" s="631"/>
      <c r="O309" s="631"/>
      <c r="P309" s="631"/>
      <c r="Q309" s="631"/>
      <c r="R309" s="631"/>
      <c r="S309" s="631"/>
      <c r="T309" s="631"/>
      <c r="U309" s="631"/>
      <c r="V309" s="631"/>
      <c r="W309" s="631"/>
      <c r="X309" s="631"/>
      <c r="Y309" s="631"/>
      <c r="Z309" s="631"/>
      <c r="AA309" s="631"/>
      <c r="AB309" s="631"/>
      <c r="AC309" s="631"/>
      <c r="AD309" s="631"/>
      <c r="AE309" s="631"/>
      <c r="AF309" s="634"/>
      <c r="AG309" s="634"/>
      <c r="AH309" s="634"/>
      <c r="AI309" s="634"/>
      <c r="AJ309" s="634"/>
      <c r="AK309" s="1067"/>
      <c r="AL309" s="88" t="str">
        <f>IF(AND(ISTEXT($E309),ISTEXT($B309)),"산출기준 &gt;&gt;  "&amp;_xlfn.XLOOKUP($E309,산출기준!$D:$D,산출기준!$E:$E,"매칭실패"),"")</f>
        <v/>
      </c>
    </row>
    <row r="310" spans="2:38" s="658" customFormat="1" ht="20.100000000000001" customHeight="1">
      <c r="B310" s="635"/>
      <c r="C310" s="1068"/>
      <c r="D310" s="1069"/>
      <c r="E310" s="1068"/>
      <c r="F310" s="1068"/>
      <c r="G310" s="1070"/>
      <c r="H310" s="1070"/>
      <c r="I310" s="1071" t="str">
        <f t="shared" si="36"/>
        <v/>
      </c>
      <c r="J310" s="1071"/>
      <c r="K310" s="1071"/>
      <c r="L310" s="1071"/>
      <c r="M310" s="1071"/>
      <c r="N310" s="1071"/>
      <c r="O310" s="1071"/>
      <c r="P310" s="1071"/>
      <c r="Q310" s="1071"/>
      <c r="R310" s="1071"/>
      <c r="S310" s="1071"/>
      <c r="T310" s="1071"/>
      <c r="U310" s="1071"/>
      <c r="V310" s="1071"/>
      <c r="W310" s="1071"/>
      <c r="X310" s="1071"/>
      <c r="Y310" s="1071"/>
      <c r="Z310" s="1071"/>
      <c r="AA310" s="1071"/>
      <c r="AB310" s="1071"/>
      <c r="AC310" s="1071"/>
      <c r="AD310" s="1071"/>
      <c r="AE310" s="1071"/>
      <c r="AF310" s="1072"/>
      <c r="AG310" s="1072"/>
      <c r="AH310" s="1072"/>
      <c r="AI310" s="1072"/>
      <c r="AJ310" s="1072"/>
      <c r="AK310" s="1073"/>
      <c r="AL310" s="658" t="str">
        <f>IF(AND(ISTEXT($E310),ISTEXT($B310)),"산출기준 &gt;&gt;  "&amp;_xlfn.XLOOKUP($E310,산출기준!$D:$D,산출기준!$E:$E,"매칭실패"),"")</f>
        <v/>
      </c>
    </row>
    <row r="311" spans="2:38" s="658" customFormat="1" ht="20.100000000000001" customHeight="1">
      <c r="C311" s="1057" t="s">
        <v>3355</v>
      </c>
      <c r="D311" s="1074"/>
      <c r="E311" s="648"/>
      <c r="F311" s="645" t="s">
        <v>3356</v>
      </c>
      <c r="G311" s="645"/>
      <c r="H311" s="1057"/>
      <c r="I311" s="652" t="str">
        <f t="shared" si="36"/>
        <v/>
      </c>
      <c r="J311" s="652"/>
      <c r="K311" s="653"/>
      <c r="L311" s="653"/>
      <c r="M311" s="653"/>
      <c r="N311" s="653"/>
      <c r="O311" s="653"/>
      <c r="P311" s="653"/>
      <c r="Q311" s="653"/>
      <c r="R311" s="653"/>
      <c r="S311" s="653"/>
      <c r="T311" s="653"/>
      <c r="U311" s="653"/>
      <c r="V311" s="653"/>
      <c r="W311" s="653"/>
      <c r="X311" s="653"/>
      <c r="Y311" s="653"/>
      <c r="Z311" s="653"/>
      <c r="AA311" s="653"/>
      <c r="AB311" s="653"/>
      <c r="AC311" s="653"/>
      <c r="AD311" s="653"/>
      <c r="AE311" s="653"/>
      <c r="AF311" s="656"/>
      <c r="AG311" s="656"/>
      <c r="AH311" s="656"/>
      <c r="AI311" s="656"/>
      <c r="AJ311" s="656"/>
      <c r="AK311" s="1075"/>
      <c r="AL311" s="658" t="str">
        <f>IF(AND(ISTEXT($E311),ISTEXT($B311)),"산출기준 &gt;&gt;  "&amp;_xlfn.XLOOKUP($E311,산출기준!$D:$D,산출기준!$E:$E,"매칭실패"),"")</f>
        <v/>
      </c>
    </row>
    <row r="312" spans="2:38" ht="20.100000000000001" customHeight="1">
      <c r="B312" s="658"/>
      <c r="C312" s="648"/>
      <c r="D312" s="1074"/>
      <c r="E312" s="648"/>
      <c r="F312" s="648"/>
      <c r="G312" s="1076"/>
      <c r="H312" s="1076"/>
      <c r="I312" s="805" t="str">
        <f t="shared" si="36"/>
        <v/>
      </c>
      <c r="J312" s="805"/>
      <c r="K312" s="805"/>
      <c r="L312" s="805"/>
      <c r="M312" s="805"/>
      <c r="N312" s="805"/>
      <c r="O312" s="805"/>
      <c r="P312" s="805"/>
      <c r="Q312" s="805"/>
      <c r="R312" s="805"/>
      <c r="S312" s="805"/>
      <c r="T312" s="805"/>
      <c r="U312" s="805"/>
      <c r="V312" s="805"/>
      <c r="W312" s="805"/>
      <c r="X312" s="805"/>
      <c r="Y312" s="805"/>
      <c r="Z312" s="805"/>
      <c r="AA312" s="805"/>
      <c r="AB312" s="805"/>
      <c r="AC312" s="805"/>
      <c r="AD312" s="805"/>
      <c r="AE312" s="805"/>
      <c r="AF312" s="802"/>
      <c r="AG312" s="802"/>
      <c r="AH312" s="802"/>
      <c r="AI312" s="802"/>
      <c r="AJ312" s="802"/>
      <c r="AK312" s="1077"/>
      <c r="AL312" s="88" t="str">
        <f>IF(AND(ISTEXT($E312),ISTEXT($B312)),"산출기준 &gt;&gt;  "&amp;_xlfn.XLOOKUP($E312,산출기준!$D:$D,산출기준!$E:$E,"매칭실패"),"")</f>
        <v/>
      </c>
    </row>
    <row r="313" spans="2:38" ht="34.9" customHeight="1">
      <c r="B313" s="808" t="str" cm="1">
        <f t="array" aca="1" ref="B313" ca="1">_xlfn.IFNA(INDIRECT("Family_표준_구성도!B"&amp;MATCH(F313,INDIRECT("Family_표준_구성도!"&amp;"C:C"),0)),"")</f>
        <v>4.3.1.1.1</v>
      </c>
      <c r="C313" s="668" t="s">
        <v>2016</v>
      </c>
      <c r="D313" s="1078"/>
      <c r="E313" s="668"/>
      <c r="F313" s="1184" t="s">
        <v>3357</v>
      </c>
      <c r="G313" s="811"/>
      <c r="H313" s="1079"/>
      <c r="I313" s="674" t="str">
        <f t="shared" si="36"/>
        <v/>
      </c>
      <c r="J313" s="674"/>
      <c r="K313" s="674"/>
      <c r="L313" s="674"/>
      <c r="M313" s="674"/>
      <c r="N313" s="675"/>
      <c r="O313" s="676"/>
      <c r="P313" s="677"/>
      <c r="Q313" s="677"/>
      <c r="R313" s="677"/>
      <c r="S313" s="677"/>
      <c r="T313" s="677"/>
      <c r="U313" s="677"/>
      <c r="V313" s="678"/>
      <c r="W313" s="679"/>
      <c r="X313" s="679"/>
      <c r="Y313" s="679"/>
      <c r="Z313" s="679"/>
      <c r="AA313" s="679"/>
      <c r="AB313" s="679"/>
      <c r="AC313" s="679"/>
      <c r="AD313" s="679"/>
      <c r="AE313" s="679"/>
      <c r="AF313" s="1185"/>
      <c r="AG313" s="682"/>
      <c r="AH313" s="682"/>
      <c r="AI313" s="682"/>
      <c r="AJ313" s="682"/>
      <c r="AK313" s="676"/>
      <c r="AL313" s="88" t="str">
        <f ca="1">IF(AND(ISTEXT($E313),ISTEXT($B313)),"산출기준 &gt;&gt;  "&amp;_xlfn.XLOOKUP($E313,산출기준!$D:$D,산출기준!$E:$E,"매칭실패"),"")</f>
        <v/>
      </c>
    </row>
    <row r="314" spans="2:38" ht="49.9" customHeight="1" outlineLevel="1">
      <c r="B314" s="758"/>
      <c r="C314" s="759"/>
      <c r="D314" s="760"/>
      <c r="E314" s="773"/>
      <c r="F314" s="1080" t="s">
        <v>2671</v>
      </c>
      <c r="G314" s="759" t="str">
        <f t="shared" ref="G314" si="43">IF(IF(N314=0,"",N314)&amp;" | "&amp;IF(O314=0,"",O314)&amp;" | "&amp;IF(Q314=0,"",Q314)&amp;" | "&amp;IF(R314=0,"",R314)=" |  |  | ","",IF(N314=0,"",N314)&amp;" | "&amp;IF(O314=0,"",O314)&amp;" | "&amp;IF(Q314=0,"",Q314)&amp;" | "&amp;IF(R314=0,"",R314))</f>
        <v xml:space="preserve">Structural Concrete |  | 25MPa ≤ F'c (Cylinder Strength) &lt; 30MPa | </v>
      </c>
      <c r="H314" s="816" t="s">
        <v>3048</v>
      </c>
      <c r="I314" s="765" t="str">
        <f t="shared" si="36"/>
        <v>A03AD032-00022</v>
      </c>
      <c r="J314" s="766"/>
      <c r="K314" s="766" t="str">
        <f>IFERROR(VLOOKUP($I314,'WM-AR'!$I$7:$AS$3267,34,FALSE),"")</f>
        <v>M3</v>
      </c>
      <c r="L314" s="766" t="str">
        <f>IFERROR(VLOOKUP($I314,'WM-AR'!$I$7:$AS$3267,4,FALSE),"")</f>
        <v>Concrete Work</v>
      </c>
      <c r="M314" s="766" t="str">
        <f>IFERROR(VLOOKUP($I314,'WM-AR'!$I$7:$AS$3267,6,FALSE),"")</f>
        <v>Substructure Work</v>
      </c>
      <c r="N314" s="766" t="str">
        <f>IFERROR(VLOOKUP($I314,'WM-AR'!$I$7:$AS$3267,8,FALSE),"")</f>
        <v>Structural Concrete</v>
      </c>
      <c r="O314" s="766">
        <f>IFERROR(VLOOKUP($I314,'WM-AR'!$I$7:$AS$3267,10,FALSE),"")</f>
        <v>0</v>
      </c>
      <c r="P314" s="766" t="str">
        <f>IFERROR(VLOOKUP($I314,'WM-AR'!$I$7:$AS$3267,12,FALSE),"")</f>
        <v>Cement Type-1</v>
      </c>
      <c r="Q314" s="766" t="str">
        <f>IFERROR(VLOOKUP($I314,'WM-AR'!$I$7:$AS$3267,14,FALSE),"")</f>
        <v>25MPa ≤ F'c (Cylinder Strength) &lt; 30MPa</v>
      </c>
      <c r="R314" s="766">
        <f>IFERROR(VLOOKUP($I314,'WM-AR'!$I$7:$AS$3267,16,FALSE),"")</f>
        <v>0</v>
      </c>
      <c r="S314" s="766">
        <f>IFERROR(VLOOKUP($I314,'WM-AR'!$I$7:$AS$3267,18,FALSE),"")</f>
        <v>0</v>
      </c>
      <c r="T314" s="766" t="str">
        <f>IFERROR(VLOOKUP($I314,'WM-AR'!$I$7:$AS$3267,20,FALSE),"")</f>
        <v/>
      </c>
      <c r="U314" s="766">
        <f>IFERROR(VLOOKUP($I314,'WM-AR'!$I$7:$AS$3267,22,FALSE),"")</f>
        <v>0</v>
      </c>
      <c r="V314" s="766" t="str">
        <f>IFERROR(VLOOKUP($I314,'WM-AR'!$I$7:$AS$3267,24,FALSE),"")</f>
        <v/>
      </c>
      <c r="W314" s="766">
        <f>IFERROR(VLOOKUP($I314,'WM-AR'!$I$7:$AS$3267,25,FALSE),"")</f>
        <v>0</v>
      </c>
      <c r="X314" s="766" t="str">
        <f>IFERROR(VLOOKUP($I314,'WM-AR'!$I$7:$AS$3267,26,FALSE),"")</f>
        <v/>
      </c>
      <c r="Y314" s="766">
        <f>IFERROR(VLOOKUP($I314,'WM-AR'!$I$7:$AS$3267,27,FALSE),"")</f>
        <v>0</v>
      </c>
      <c r="Z314" s="766">
        <f>IFERROR(VLOOKUP($I314,'WM-AR'!$I$7:$AS$3267,28,FALSE),"")</f>
        <v>0</v>
      </c>
      <c r="AA314" s="766">
        <f>IFERROR(VLOOKUP($I314,'WM-AR'!$I$7:$AS$3267,29,FALSE),"")</f>
        <v>0</v>
      </c>
      <c r="AB314" s="766">
        <f>IFERROR(VLOOKUP($I314,'WM-AR'!$I$7:$AS$3267,30,FALSE),"")</f>
        <v>0</v>
      </c>
      <c r="AC314" s="766">
        <f>IFERROR(VLOOKUP($I314,'WM-AR'!$I$7:$AS$3267,31,FALSE),"")</f>
        <v>0</v>
      </c>
      <c r="AD314" s="766">
        <f>IFERROR(VLOOKUP($I314,'WM-AR'!$I$7:$AS$3267,32,FALSE),"")</f>
        <v>0</v>
      </c>
      <c r="AE314" s="766" t="str">
        <f>IFERROR(VLOOKUP($I314,'WM-AR'!$I$7:$AS$3267,33,FALSE),"")</f>
        <v/>
      </c>
      <c r="AF314" s="817" t="s">
        <v>2688</v>
      </c>
      <c r="AG314" s="768" t="s">
        <v>1985</v>
      </c>
      <c r="AH314" s="768" t="s">
        <v>1985</v>
      </c>
      <c r="AI314" s="769"/>
      <c r="AJ314" s="769" t="str">
        <f t="shared" ref="AJ314:AJ316" si="44">K314</f>
        <v>M3</v>
      </c>
      <c r="AK314" s="905"/>
      <c r="AL314" s="88" t="str">
        <f>IF(AND(ISTEXT($E314),ISTEXT($B314)),"산출기준 &gt;&gt;  "&amp;_xlfn.XLOOKUP($E314,산출기준!$D:$D,산출기준!$E:$E,"매칭실패"),"")</f>
        <v/>
      </c>
    </row>
    <row r="315" spans="2:38">
      <c r="B315" s="1187"/>
      <c r="C315" s="1222"/>
      <c r="D315" s="1223"/>
      <c r="E315" s="1222"/>
      <c r="F315" s="1222"/>
      <c r="G315" s="1190" t="s">
        <v>3358</v>
      </c>
      <c r="H315" s="1191"/>
      <c r="I315" s="1192" t="str">
        <f t="shared" si="36"/>
        <v/>
      </c>
      <c r="J315" s="1193"/>
      <c r="K315" s="1224" t="str">
        <f>IFERROR(VLOOKUP($I315,'WM-AR'!$I$7:$AS$3267,34,FALSE),"")</f>
        <v/>
      </c>
      <c r="L315" s="1224" t="str">
        <f>IFERROR(VLOOKUP($I315,'WM-AR'!$I$7:$AS$3267,4,FALSE),"")</f>
        <v/>
      </c>
      <c r="M315" s="1224" t="str">
        <f>IFERROR(VLOOKUP($I315,'WM-AR'!$I$7:$AS$3267,6,FALSE),"")</f>
        <v/>
      </c>
      <c r="N315" s="1224" t="str">
        <f>IFERROR(VLOOKUP($I315,'WM-AR'!$I$7:$AS$3267,8,FALSE),"")</f>
        <v/>
      </c>
      <c r="O315" s="1224" t="str">
        <f>IFERROR(VLOOKUP($I315,'WM-AR'!$I$7:$AS$3267,10,FALSE),"")</f>
        <v/>
      </c>
      <c r="P315" s="1224" t="str">
        <f>IFERROR(VLOOKUP($I315,'WM-AR'!$I$7:$AS$3267,12,FALSE),"")</f>
        <v/>
      </c>
      <c r="Q315" s="1224" t="str">
        <f>IFERROR(VLOOKUP($I315,'WM-AR'!$I$7:$AS$3267,14,FALSE),"")</f>
        <v/>
      </c>
      <c r="R315" s="1224" t="str">
        <f>IFERROR(VLOOKUP($I315,'WM-AR'!$I$7:$AS$3267,16,FALSE),"")</f>
        <v/>
      </c>
      <c r="S315" s="1224" t="str">
        <f>IFERROR(VLOOKUP($I315,'WM-AR'!$I$7:$AS$3267,18,FALSE),"")</f>
        <v/>
      </c>
      <c r="T315" s="1224" t="str">
        <f>IFERROR(VLOOKUP($I315,'WM-AR'!$I$7:$AS$3267,20,FALSE),"")</f>
        <v/>
      </c>
      <c r="U315" s="1224" t="str">
        <f>IFERROR(VLOOKUP($I315,'WM-AR'!$I$7:$AS$3267,22,FALSE),"")</f>
        <v/>
      </c>
      <c r="V315" s="1224" t="str">
        <f>IFERROR(VLOOKUP($I315,'WM-AR'!$I$7:$AS$3267,24,FALSE),"")</f>
        <v/>
      </c>
      <c r="W315" s="1224" t="str">
        <f>IFERROR(VLOOKUP($I315,'WM-AR'!$I$7:$AS$3267,25,FALSE),"")</f>
        <v/>
      </c>
      <c r="X315" s="1224" t="str">
        <f>IFERROR(VLOOKUP($I315,'WM-AR'!$I$7:$AS$3267,26,FALSE),"")</f>
        <v/>
      </c>
      <c r="Y315" s="1224" t="str">
        <f>IFERROR(VLOOKUP($I315,'WM-AR'!$I$7:$AS$3267,27,FALSE),"")</f>
        <v/>
      </c>
      <c r="Z315" s="1224" t="str">
        <f>IFERROR(VLOOKUP($I315,'WM-AR'!$I$7:$AS$3267,28,FALSE),"")</f>
        <v/>
      </c>
      <c r="AA315" s="1224" t="str">
        <f>IFERROR(VLOOKUP($I315,'WM-AR'!$I$7:$AS$3267,29,FALSE),"")</f>
        <v/>
      </c>
      <c r="AB315" s="1224" t="str">
        <f>IFERROR(VLOOKUP($I315,'WM-AR'!$I$7:$AS$3267,30,FALSE),"")</f>
        <v/>
      </c>
      <c r="AC315" s="1224" t="str">
        <f>IFERROR(VLOOKUP($I315,'WM-AR'!$I$7:$AS$3267,31,FALSE),"")</f>
        <v/>
      </c>
      <c r="AD315" s="1224" t="str">
        <f>IFERROR(VLOOKUP($I315,'WM-AR'!$I$7:$AS$3267,32,FALSE),"")</f>
        <v/>
      </c>
      <c r="AE315" s="1224" t="str">
        <f>IFERROR(VLOOKUP($I315,'WM-AR'!$I$7:$AS$3267,33,FALSE),"")</f>
        <v/>
      </c>
      <c r="AF315" s="1195" t="s">
        <v>3359</v>
      </c>
      <c r="AG315" s="1174"/>
      <c r="AH315" s="1174"/>
      <c r="AI315" s="1109"/>
      <c r="AJ315" s="1109" t="str">
        <f t="shared" si="44"/>
        <v/>
      </c>
      <c r="AK315" s="1196"/>
      <c r="AL315" s="88" t="str">
        <f>IF(AND(ISTEXT($E315),ISTEXT($B315)),"산출기준 &gt;&gt;  "&amp;_xlfn.XLOOKUP($E315,산출기준!$D:$D,산출기준!$E:$E,"매칭실패"),"")</f>
        <v/>
      </c>
    </row>
    <row r="316" spans="2:38">
      <c r="B316" s="1225"/>
      <c r="C316" s="1226"/>
      <c r="D316" s="1227"/>
      <c r="E316" s="1228"/>
      <c r="F316" s="1228"/>
      <c r="G316" s="1229"/>
      <c r="H316" s="1230"/>
      <c r="I316" s="1231" t="str">
        <f t="shared" si="36"/>
        <v/>
      </c>
      <c r="J316" s="1232"/>
      <c r="K316" s="1233" t="str">
        <f>IFERROR(VLOOKUP($I316,'WM-AR'!$I$7:$AS$3267,34,FALSE),"")</f>
        <v/>
      </c>
      <c r="L316" s="1233" t="str">
        <f>IFERROR(VLOOKUP($I316,'WM-AR'!$I$7:$AS$3267,4,FALSE),"")</f>
        <v/>
      </c>
      <c r="M316" s="1233" t="str">
        <f>IFERROR(VLOOKUP($I316,'WM-AR'!$I$7:$AS$3267,6,FALSE),"")</f>
        <v/>
      </c>
      <c r="N316" s="1233" t="str">
        <f>IFERROR(VLOOKUP($I316,'WM-AR'!$I$7:$AS$3267,8,FALSE),"")</f>
        <v/>
      </c>
      <c r="O316" s="1233" t="str">
        <f>IFERROR(VLOOKUP($I316,'WM-AR'!$I$7:$AS$3267,10,FALSE),"")</f>
        <v/>
      </c>
      <c r="P316" s="1233" t="str">
        <f>IFERROR(VLOOKUP($I316,'WM-AR'!$I$7:$AS$3267,12,FALSE),"")</f>
        <v/>
      </c>
      <c r="Q316" s="1233" t="str">
        <f>IFERROR(VLOOKUP($I316,'WM-AR'!$I$7:$AS$3267,14,FALSE),"")</f>
        <v/>
      </c>
      <c r="R316" s="1233" t="str">
        <f>IFERROR(VLOOKUP($I316,'WM-AR'!$I$7:$AS$3267,16,FALSE),"")</f>
        <v/>
      </c>
      <c r="S316" s="1233" t="str">
        <f>IFERROR(VLOOKUP($I316,'WM-AR'!$I$7:$AS$3267,18,FALSE),"")</f>
        <v/>
      </c>
      <c r="T316" s="1233" t="str">
        <f>IFERROR(VLOOKUP($I316,'WM-AR'!$I$7:$AS$3267,20,FALSE),"")</f>
        <v/>
      </c>
      <c r="U316" s="1233" t="str">
        <f>IFERROR(VLOOKUP($I316,'WM-AR'!$I$7:$AS$3267,22,FALSE),"")</f>
        <v/>
      </c>
      <c r="V316" s="1233" t="str">
        <f>IFERROR(VLOOKUP($I316,'WM-AR'!$I$7:$AS$3267,24,FALSE),"")</f>
        <v/>
      </c>
      <c r="W316" s="1233" t="str">
        <f>IFERROR(VLOOKUP($I316,'WM-AR'!$I$7:$AS$3267,25,FALSE),"")</f>
        <v/>
      </c>
      <c r="X316" s="1233" t="str">
        <f>IFERROR(VLOOKUP($I316,'WM-AR'!$I$7:$AS$3267,26,FALSE),"")</f>
        <v/>
      </c>
      <c r="Y316" s="1233" t="str">
        <f>IFERROR(VLOOKUP($I316,'WM-AR'!$I$7:$AS$3267,27,FALSE),"")</f>
        <v/>
      </c>
      <c r="Z316" s="1233" t="str">
        <f>IFERROR(VLOOKUP($I316,'WM-AR'!$I$7:$AS$3267,28,FALSE),"")</f>
        <v/>
      </c>
      <c r="AA316" s="1233" t="str">
        <f>IFERROR(VLOOKUP($I316,'WM-AR'!$I$7:$AS$3267,29,FALSE),"")</f>
        <v/>
      </c>
      <c r="AB316" s="1233" t="str">
        <f>IFERROR(VLOOKUP($I316,'WM-AR'!$I$7:$AS$3267,30,FALSE),"")</f>
        <v/>
      </c>
      <c r="AC316" s="1233" t="str">
        <f>IFERROR(VLOOKUP($I316,'WM-AR'!$I$7:$AS$3267,31,FALSE),"")</f>
        <v/>
      </c>
      <c r="AD316" s="1233" t="str">
        <f>IFERROR(VLOOKUP($I316,'WM-AR'!$I$7:$AS$3267,32,FALSE),"")</f>
        <v/>
      </c>
      <c r="AE316" s="1233" t="str">
        <f>IFERROR(VLOOKUP($I316,'WM-AR'!$I$7:$AS$3267,33,FALSE),"")</f>
        <v/>
      </c>
      <c r="AF316" s="1234"/>
      <c r="AG316" s="870"/>
      <c r="AH316" s="870"/>
      <c r="AI316" s="871"/>
      <c r="AJ316" s="871" t="str">
        <f t="shared" si="44"/>
        <v/>
      </c>
      <c r="AK316" s="1235"/>
      <c r="AL316" s="88" t="str">
        <f>IF(AND(ISTEXT($E316),ISTEXT($B316)),"산출기준 &gt;&gt;  "&amp;_xlfn.XLOOKUP($E316,산출기준!$D:$D,산출기준!$E:$E,"매칭실패"),"")</f>
        <v/>
      </c>
    </row>
    <row r="317" spans="2:38" s="658" customFormat="1" ht="20.100000000000001" customHeight="1">
      <c r="B317" s="1146"/>
      <c r="C317" s="1147"/>
      <c r="D317" s="1148"/>
      <c r="E317" s="1147"/>
      <c r="F317" s="1147"/>
      <c r="G317" s="1236"/>
      <c r="H317" s="1236"/>
      <c r="I317" s="1150" t="str">
        <f t="shared" si="36"/>
        <v/>
      </c>
      <c r="J317" s="1150"/>
      <c r="K317" s="1219"/>
      <c r="L317" s="1219"/>
      <c r="M317" s="1219"/>
      <c r="N317" s="1219"/>
      <c r="O317" s="1219"/>
      <c r="P317" s="1219"/>
      <c r="Q317" s="1219"/>
      <c r="R317" s="1219"/>
      <c r="S317" s="1219"/>
      <c r="T317" s="1219"/>
      <c r="U317" s="1219"/>
      <c r="V317" s="1219"/>
      <c r="W317" s="1219"/>
      <c r="X317" s="1219"/>
      <c r="Y317" s="1219"/>
      <c r="Z317" s="1219"/>
      <c r="AA317" s="1219"/>
      <c r="AB317" s="1219"/>
      <c r="AC317" s="1219"/>
      <c r="AD317" s="1219"/>
      <c r="AE317" s="1219"/>
      <c r="AF317" s="1146"/>
      <c r="AG317" s="1146"/>
      <c r="AH317" s="1146"/>
      <c r="AI317" s="1146"/>
      <c r="AJ317" s="1146"/>
      <c r="AK317" s="1221"/>
      <c r="AL317" s="658" t="str">
        <f>IF(AND(ISTEXT($E317),ISTEXT($B317)),"산출기준 &gt;&gt;  "&amp;_xlfn.XLOOKUP($E317,산출기준!$D:$D,산출기준!$E:$E,"매칭실패"),"")</f>
        <v/>
      </c>
    </row>
    <row r="318" spans="2:38" ht="34.9" customHeight="1">
      <c r="B318" s="623">
        <v>4.4000000000000004</v>
      </c>
      <c r="C318" s="626" t="s">
        <v>3360</v>
      </c>
      <c r="D318" s="1065"/>
      <c r="E318" s="626"/>
      <c r="F318" s="626"/>
      <c r="G318" s="1066"/>
      <c r="H318" s="1066"/>
      <c r="I318" s="630" t="str">
        <f t="shared" si="36"/>
        <v/>
      </c>
      <c r="J318" s="630"/>
      <c r="K318" s="631"/>
      <c r="L318" s="631"/>
      <c r="M318" s="631"/>
      <c r="N318" s="631"/>
      <c r="O318" s="631"/>
      <c r="P318" s="631"/>
      <c r="Q318" s="631"/>
      <c r="R318" s="631"/>
      <c r="S318" s="631"/>
      <c r="T318" s="631"/>
      <c r="U318" s="631"/>
      <c r="V318" s="631"/>
      <c r="W318" s="631"/>
      <c r="X318" s="631"/>
      <c r="Y318" s="631"/>
      <c r="Z318" s="631"/>
      <c r="AA318" s="631"/>
      <c r="AB318" s="631"/>
      <c r="AC318" s="631"/>
      <c r="AD318" s="631"/>
      <c r="AE318" s="631"/>
      <c r="AF318" s="634"/>
      <c r="AG318" s="634"/>
      <c r="AH318" s="634"/>
      <c r="AI318" s="634"/>
      <c r="AJ318" s="634"/>
      <c r="AK318" s="1067"/>
      <c r="AL318" s="88" t="str">
        <f>IF(AND(ISTEXT($E318),ISTEXT($B318)),"산출기준 &gt;&gt;  "&amp;_xlfn.XLOOKUP($E318,산출기준!$D:$D,산출기준!$E:$E,"매칭실패"),"")</f>
        <v/>
      </c>
    </row>
    <row r="319" spans="2:38" s="658" customFormat="1" ht="20.100000000000001" customHeight="1">
      <c r="B319" s="635"/>
      <c r="C319" s="1068"/>
      <c r="D319" s="1069"/>
      <c r="E319" s="1068"/>
      <c r="F319" s="1068"/>
      <c r="G319" s="1070"/>
      <c r="H319" s="1070"/>
      <c r="I319" s="1071" t="str">
        <f t="shared" si="36"/>
        <v/>
      </c>
      <c r="J319" s="1071"/>
      <c r="K319" s="1071"/>
      <c r="L319" s="1071"/>
      <c r="M319" s="1071"/>
      <c r="N319" s="1071"/>
      <c r="O319" s="1071"/>
      <c r="P319" s="1071"/>
      <c r="Q319" s="1071"/>
      <c r="R319" s="1071"/>
      <c r="S319" s="1071"/>
      <c r="T319" s="1071"/>
      <c r="U319" s="1071"/>
      <c r="V319" s="1071"/>
      <c r="W319" s="1071"/>
      <c r="X319" s="1071"/>
      <c r="Y319" s="1071"/>
      <c r="Z319" s="1071"/>
      <c r="AA319" s="1071"/>
      <c r="AB319" s="1071"/>
      <c r="AC319" s="1071"/>
      <c r="AD319" s="1071"/>
      <c r="AE319" s="1071"/>
      <c r="AF319" s="1072"/>
      <c r="AG319" s="1072"/>
      <c r="AH319" s="1072"/>
      <c r="AI319" s="1072"/>
      <c r="AJ319" s="1072"/>
      <c r="AK319" s="1073"/>
      <c r="AL319" s="658" t="str">
        <f>IF(AND(ISTEXT($E319),ISTEXT($B319)),"산출기준 &gt;&gt;  "&amp;_xlfn.XLOOKUP($E319,산출기준!$D:$D,산출기준!$E:$E,"매칭실패"),"")</f>
        <v/>
      </c>
    </row>
    <row r="320" spans="2:38" s="658" customFormat="1" ht="20.100000000000001" customHeight="1">
      <c r="C320" s="1057" t="s">
        <v>3361</v>
      </c>
      <c r="D320" s="1074"/>
      <c r="E320" s="648"/>
      <c r="F320" s="645" t="s">
        <v>3362</v>
      </c>
      <c r="G320" s="1057"/>
      <c r="H320" s="1057"/>
      <c r="I320" s="652" t="str">
        <f t="shared" si="36"/>
        <v/>
      </c>
      <c r="J320" s="652"/>
      <c r="K320" s="653"/>
      <c r="L320" s="653"/>
      <c r="M320" s="653"/>
      <c r="N320" s="653"/>
      <c r="O320" s="653"/>
      <c r="P320" s="653"/>
      <c r="Q320" s="653"/>
      <c r="R320" s="653"/>
      <c r="S320" s="653"/>
      <c r="T320" s="653"/>
      <c r="U320" s="653"/>
      <c r="V320" s="653"/>
      <c r="W320" s="653"/>
      <c r="X320" s="653"/>
      <c r="Y320" s="653"/>
      <c r="Z320" s="653"/>
      <c r="AA320" s="653"/>
      <c r="AB320" s="653"/>
      <c r="AC320" s="653"/>
      <c r="AD320" s="653"/>
      <c r="AE320" s="653"/>
      <c r="AF320" s="656"/>
      <c r="AG320" s="656"/>
      <c r="AH320" s="656"/>
      <c r="AI320" s="656"/>
      <c r="AJ320" s="656"/>
      <c r="AK320" s="1075"/>
      <c r="AL320" s="658" t="str">
        <f>IF(AND(ISTEXT($E320),ISTEXT($B320)),"산출기준 &gt;&gt;  "&amp;_xlfn.XLOOKUP($E320,산출기준!$D:$D,산출기준!$E:$E,"매칭실패"),"")</f>
        <v/>
      </c>
    </row>
    <row r="321" spans="1:38" ht="20.100000000000001" customHeight="1">
      <c r="B321" s="658"/>
      <c r="C321" s="648"/>
      <c r="D321" s="1074"/>
      <c r="E321" s="648"/>
      <c r="F321" s="648"/>
      <c r="G321" s="1076"/>
      <c r="H321" s="1076"/>
      <c r="I321" s="805" t="str">
        <f t="shared" si="36"/>
        <v/>
      </c>
      <c r="J321" s="805"/>
      <c r="K321" s="805"/>
      <c r="L321" s="805"/>
      <c r="M321" s="805"/>
      <c r="N321" s="805"/>
      <c r="O321" s="805"/>
      <c r="P321" s="805"/>
      <c r="Q321" s="805"/>
      <c r="R321" s="805"/>
      <c r="S321" s="805"/>
      <c r="T321" s="805"/>
      <c r="U321" s="805"/>
      <c r="V321" s="805"/>
      <c r="W321" s="805"/>
      <c r="X321" s="805"/>
      <c r="Y321" s="805"/>
      <c r="Z321" s="805"/>
      <c r="AA321" s="805"/>
      <c r="AB321" s="805"/>
      <c r="AC321" s="805"/>
      <c r="AD321" s="805"/>
      <c r="AE321" s="805"/>
      <c r="AF321" s="802"/>
      <c r="AG321" s="802"/>
      <c r="AH321" s="802"/>
      <c r="AI321" s="802"/>
      <c r="AJ321" s="802"/>
      <c r="AK321" s="1077"/>
      <c r="AL321" s="88" t="str">
        <f>IF(AND(ISTEXT($E321),ISTEXT($B321)),"산출기준 &gt;&gt;  "&amp;_xlfn.XLOOKUP($E321,산출기준!$D:$D,산출기준!$E:$E,"매칭실패"),"")</f>
        <v/>
      </c>
    </row>
    <row r="322" spans="1:38" ht="34.9" customHeight="1">
      <c r="B322" s="808" t="str" cm="1">
        <f t="array" aca="1" ref="B322" ca="1">_xlfn.IFNA(INDIRECT("Family_표준_구성도!B"&amp;MATCH(F322,INDIRECT("Family_표준_구성도!"&amp;"C:C"),0)),"")</f>
        <v>4.4.1.1.1</v>
      </c>
      <c r="C322" s="668" t="s">
        <v>1903</v>
      </c>
      <c r="D322" s="1078"/>
      <c r="E322" s="668" t="s">
        <v>1901</v>
      </c>
      <c r="F322" s="1184" t="s">
        <v>808</v>
      </c>
      <c r="G322" s="1079"/>
      <c r="H322" s="1079"/>
      <c r="I322" s="674" t="str">
        <f t="shared" si="36"/>
        <v/>
      </c>
      <c r="J322" s="674"/>
      <c r="K322" s="674"/>
      <c r="L322" s="674"/>
      <c r="M322" s="674"/>
      <c r="N322" s="675"/>
      <c r="O322" s="676"/>
      <c r="P322" s="677"/>
      <c r="Q322" s="677"/>
      <c r="R322" s="677"/>
      <c r="S322" s="677"/>
      <c r="T322" s="677"/>
      <c r="U322" s="677"/>
      <c r="V322" s="678"/>
      <c r="W322" s="679"/>
      <c r="X322" s="679"/>
      <c r="Y322" s="679"/>
      <c r="Z322" s="679"/>
      <c r="AA322" s="679"/>
      <c r="AB322" s="679"/>
      <c r="AC322" s="679"/>
      <c r="AD322" s="679"/>
      <c r="AE322" s="679"/>
      <c r="AF322" s="902"/>
      <c r="AG322" s="682"/>
      <c r="AH322" s="682"/>
      <c r="AI322" s="682"/>
      <c r="AJ322" s="682"/>
      <c r="AK322" s="676"/>
      <c r="AL322" s="88" t="str">
        <f ca="1">IF(AND(ISTEXT($E322),ISTEXT($B322)),"산출기준 &gt;&gt;  "&amp;_xlfn.XLOOKUP($E322,산출기준!$D:$D,산출기준!$E:$E,"매칭실패"),"")</f>
        <v>산출기준 &gt;&gt;  [독립기초]</v>
      </c>
    </row>
    <row r="323" spans="1:38" ht="49.9" customHeight="1" outlineLevel="1">
      <c r="B323" s="758"/>
      <c r="C323" s="759"/>
      <c r="D323" s="760"/>
      <c r="E323" s="773"/>
      <c r="F323" s="1080" t="s">
        <v>2671</v>
      </c>
      <c r="G323" s="759" t="str">
        <f t="shared" ref="G323:G334" si="45">IF(IF(N323=0,"",N323)&amp;" | "&amp;IF(O323=0,"",O323)&amp;" | "&amp;IF(Q323=0,"",Q323)&amp;" | "&amp;IF(R323=0,"",R323)=" |  |  | ","",IF(N323=0,"",N323)&amp;" | "&amp;IF(O323=0,"",O323)&amp;" | "&amp;IF(Q323=0,"",Q323)&amp;" | "&amp;IF(R323=0,"",R323))</f>
        <v xml:space="preserve">Structural Concrete |  | 25MPa ≤ F'c (Cylinder Strength) &lt; 30MPa | </v>
      </c>
      <c r="H323" s="816" t="s">
        <v>3048</v>
      </c>
      <c r="I323" s="765" t="str">
        <f t="shared" si="36"/>
        <v>A03AD032-00022</v>
      </c>
      <c r="J323" s="766"/>
      <c r="K323" s="766" t="str">
        <f>IFERROR(VLOOKUP($I323,'WM-AR'!$I$7:$AS$3267,34,FALSE),"")</f>
        <v>M3</v>
      </c>
      <c r="L323" s="766" t="str">
        <f>IFERROR(VLOOKUP($I323,'WM-AR'!$I$7:$AS$3267,4,FALSE),"")</f>
        <v>Concrete Work</v>
      </c>
      <c r="M323" s="766" t="str">
        <f>IFERROR(VLOOKUP($I323,'WM-AR'!$I$7:$AS$3267,6,FALSE),"")</f>
        <v>Substructure Work</v>
      </c>
      <c r="N323" s="766" t="str">
        <f>IFERROR(VLOOKUP($I323,'WM-AR'!$I$7:$AS$3267,8,FALSE),"")</f>
        <v>Structural Concrete</v>
      </c>
      <c r="O323" s="766">
        <f>IFERROR(VLOOKUP($I323,'WM-AR'!$I$7:$AS$3267,10,FALSE),"")</f>
        <v>0</v>
      </c>
      <c r="P323" s="766" t="str">
        <f>IFERROR(VLOOKUP($I323,'WM-AR'!$I$7:$AS$3267,12,FALSE),"")</f>
        <v>Cement Type-1</v>
      </c>
      <c r="Q323" s="766" t="str">
        <f>IFERROR(VLOOKUP($I323,'WM-AR'!$I$7:$AS$3267,14,FALSE),"")</f>
        <v>25MPa ≤ F'c (Cylinder Strength) &lt; 30MPa</v>
      </c>
      <c r="R323" s="766">
        <f>IFERROR(VLOOKUP($I323,'WM-AR'!$I$7:$AS$3267,16,FALSE),"")</f>
        <v>0</v>
      </c>
      <c r="S323" s="766">
        <f>IFERROR(VLOOKUP($I323,'WM-AR'!$I$7:$AS$3267,18,FALSE),"")</f>
        <v>0</v>
      </c>
      <c r="T323" s="766" t="str">
        <f>IFERROR(VLOOKUP($I323,'WM-AR'!$I$7:$AS$3267,20,FALSE),"")</f>
        <v/>
      </c>
      <c r="U323" s="766">
        <f>IFERROR(VLOOKUP($I323,'WM-AR'!$I$7:$AS$3267,22,FALSE),"")</f>
        <v>0</v>
      </c>
      <c r="V323" s="766" t="str">
        <f>IFERROR(VLOOKUP($I323,'WM-AR'!$I$7:$AS$3267,24,FALSE),"")</f>
        <v/>
      </c>
      <c r="W323" s="766">
        <f>IFERROR(VLOOKUP($I323,'WM-AR'!$I$7:$AS$3267,25,FALSE),"")</f>
        <v>0</v>
      </c>
      <c r="X323" s="766" t="str">
        <f>IFERROR(VLOOKUP($I323,'WM-AR'!$I$7:$AS$3267,26,FALSE),"")</f>
        <v/>
      </c>
      <c r="Y323" s="766">
        <f>IFERROR(VLOOKUP($I323,'WM-AR'!$I$7:$AS$3267,27,FALSE),"")</f>
        <v>0</v>
      </c>
      <c r="Z323" s="766">
        <f>IFERROR(VLOOKUP($I323,'WM-AR'!$I$7:$AS$3267,28,FALSE),"")</f>
        <v>0</v>
      </c>
      <c r="AA323" s="766">
        <f>IFERROR(VLOOKUP($I323,'WM-AR'!$I$7:$AS$3267,29,FALSE),"")</f>
        <v>0</v>
      </c>
      <c r="AB323" s="766">
        <f>IFERROR(VLOOKUP($I323,'WM-AR'!$I$7:$AS$3267,30,FALSE),"")</f>
        <v>0</v>
      </c>
      <c r="AC323" s="766">
        <f>IFERROR(VLOOKUP($I323,'WM-AR'!$I$7:$AS$3267,31,FALSE),"")</f>
        <v>0</v>
      </c>
      <c r="AD323" s="766">
        <f>IFERROR(VLOOKUP($I323,'WM-AR'!$I$7:$AS$3267,32,FALSE),"")</f>
        <v>0</v>
      </c>
      <c r="AE323" s="766" t="str">
        <f>IFERROR(VLOOKUP($I323,'WM-AR'!$I$7:$AS$3267,33,FALSE),"")</f>
        <v/>
      </c>
      <c r="AF323" s="817" t="s">
        <v>2688</v>
      </c>
      <c r="AG323" s="768" t="s">
        <v>1706</v>
      </c>
      <c r="AH323" s="768" t="s">
        <v>1706</v>
      </c>
      <c r="AI323" s="769"/>
      <c r="AJ323" s="769" t="str">
        <f t="shared" ref="AJ323:AJ353" si="46">K323</f>
        <v>M3</v>
      </c>
      <c r="AK323" s="905"/>
      <c r="AL323" s="88" t="str">
        <f>IF(AND(ISTEXT($E323),ISTEXT($B323)),"산출기준 &gt;&gt;  "&amp;_xlfn.XLOOKUP($E323,산출기준!$D:$D,산출기준!$E:$E,"매칭실패"),"")</f>
        <v/>
      </c>
    </row>
    <row r="324" spans="1:38" ht="49.9" customHeight="1" outlineLevel="1">
      <c r="B324" s="772"/>
      <c r="C324" s="773"/>
      <c r="D324" s="760"/>
      <c r="E324" s="773"/>
      <c r="F324" s="1083" t="s">
        <v>2674</v>
      </c>
      <c r="G324" s="759" t="str">
        <f t="shared" si="45"/>
        <v xml:space="preserve">Rebar Work | Deformed Bar (Non-Coat.) | 400MPa&lt;Fy≤470MPa | </v>
      </c>
      <c r="H324" s="816" t="s">
        <v>3032</v>
      </c>
      <c r="I324" s="765" t="str">
        <f t="shared" si="36"/>
        <v>A03AD037-00002</v>
      </c>
      <c r="J324" s="766"/>
      <c r="K324" s="766" t="str">
        <f>IFERROR(VLOOKUP($I324,'WM-AR'!$I$7:$AS$3267,34,FALSE),"")</f>
        <v>TON</v>
      </c>
      <c r="L324" s="766" t="str">
        <f>IFERROR(VLOOKUP($I324,'WM-AR'!$I$7:$AS$3267,4,FALSE),"")</f>
        <v>Concrete Work</v>
      </c>
      <c r="M324" s="766" t="str">
        <f>IFERROR(VLOOKUP($I324,'WM-AR'!$I$7:$AS$3267,6,FALSE),"")</f>
        <v>Substructure Work</v>
      </c>
      <c r="N324" s="766" t="str">
        <f>IFERROR(VLOOKUP($I324,'WM-AR'!$I$7:$AS$3267,8,FALSE),"")</f>
        <v>Rebar Work</v>
      </c>
      <c r="O324" s="766" t="str">
        <f>IFERROR(VLOOKUP($I324,'WM-AR'!$I$7:$AS$3267,10,FALSE),"")</f>
        <v>Deformed Bar (Non-Coat.)</v>
      </c>
      <c r="P324" s="766">
        <f>IFERROR(VLOOKUP($I324,'WM-AR'!$I$7:$AS$3267,12,FALSE),"")</f>
        <v>0</v>
      </c>
      <c r="Q324" s="766" t="str">
        <f>IFERROR(VLOOKUP($I324,'WM-AR'!$I$7:$AS$3267,14,FALSE),"")</f>
        <v>400MPa&lt;Fy≤470MPa</v>
      </c>
      <c r="R324" s="766">
        <f>IFERROR(VLOOKUP($I324,'WM-AR'!$I$7:$AS$3267,16,FALSE),"")</f>
        <v>0</v>
      </c>
      <c r="S324" s="766">
        <f>IFERROR(VLOOKUP($I324,'WM-AR'!$I$7:$AS$3267,18,FALSE),"")</f>
        <v>0</v>
      </c>
      <c r="T324" s="766" t="str">
        <f>IFERROR(VLOOKUP($I324,'WM-AR'!$I$7:$AS$3267,20,FALSE),"")</f>
        <v/>
      </c>
      <c r="U324" s="766">
        <f>IFERROR(VLOOKUP($I324,'WM-AR'!$I$7:$AS$3267,22,FALSE),"")</f>
        <v>0</v>
      </c>
      <c r="V324" s="766" t="str">
        <f>IFERROR(VLOOKUP($I324,'WM-AR'!$I$7:$AS$3267,24,FALSE),"")</f>
        <v/>
      </c>
      <c r="W324" s="766">
        <f>IFERROR(VLOOKUP($I324,'WM-AR'!$I$7:$AS$3267,25,FALSE),"")</f>
        <v>0</v>
      </c>
      <c r="X324" s="766" t="str">
        <f>IFERROR(VLOOKUP($I324,'WM-AR'!$I$7:$AS$3267,26,FALSE),"")</f>
        <v/>
      </c>
      <c r="Y324" s="766">
        <f>IFERROR(VLOOKUP($I324,'WM-AR'!$I$7:$AS$3267,27,FALSE),"")</f>
        <v>0</v>
      </c>
      <c r="Z324" s="766">
        <f>IFERROR(VLOOKUP($I324,'WM-AR'!$I$7:$AS$3267,28,FALSE),"")</f>
        <v>0</v>
      </c>
      <c r="AA324" s="766">
        <f>IFERROR(VLOOKUP($I324,'WM-AR'!$I$7:$AS$3267,29,FALSE),"")</f>
        <v>0</v>
      </c>
      <c r="AB324" s="766">
        <f>IFERROR(VLOOKUP($I324,'WM-AR'!$I$7:$AS$3267,30,FALSE),"")</f>
        <v>0</v>
      </c>
      <c r="AC324" s="766">
        <f>IFERROR(VLOOKUP($I324,'WM-AR'!$I$7:$AS$3267,31,FALSE),"")</f>
        <v>0</v>
      </c>
      <c r="AD324" s="766">
        <f>IFERROR(VLOOKUP($I324,'WM-AR'!$I$7:$AS$3267,32,FALSE),"")</f>
        <v>0</v>
      </c>
      <c r="AE324" s="766" t="str">
        <f>IFERROR(VLOOKUP($I324,'WM-AR'!$I$7:$AS$3267,33,FALSE),"")</f>
        <v/>
      </c>
      <c r="AF324" s="817" t="s">
        <v>2690</v>
      </c>
      <c r="AG324" s="768" t="s">
        <v>3363</v>
      </c>
      <c r="AH324" s="768" t="s">
        <v>3363</v>
      </c>
      <c r="AI324" s="769"/>
      <c r="AJ324" s="769" t="str">
        <f t="shared" si="46"/>
        <v>TON</v>
      </c>
      <c r="AK324" s="905" t="s">
        <v>3033</v>
      </c>
      <c r="AL324" s="88" t="str">
        <f>IF(AND(ISTEXT($E324),ISTEXT($B324)),"산출기준 &gt;&gt;  "&amp;_xlfn.XLOOKUP($E324,산출기준!$D:$D,산출기준!$E:$E,"매칭실패"),"")</f>
        <v/>
      </c>
    </row>
    <row r="325" spans="1:38" ht="49.9" customHeight="1" outlineLevel="1">
      <c r="B325" s="772"/>
      <c r="C325" s="773"/>
      <c r="D325" s="760"/>
      <c r="E325" s="773"/>
      <c r="F325" s="1083" t="s">
        <v>2679</v>
      </c>
      <c r="G325" s="759" t="str">
        <f t="shared" si="45"/>
        <v xml:space="preserve">Form Work (3 times in use) | Flat Form |  | </v>
      </c>
      <c r="H325" s="816" t="s">
        <v>3042</v>
      </c>
      <c r="I325" s="765" t="str">
        <f t="shared" si="36"/>
        <v>A03AD035-00001</v>
      </c>
      <c r="J325" s="766"/>
      <c r="K325" s="766" t="str">
        <f>IFERROR(VLOOKUP($I325,'WM-AR'!$I$7:$AS$3267,34,FALSE),"")</f>
        <v>M2</v>
      </c>
      <c r="L325" s="766" t="str">
        <f>IFERROR(VLOOKUP($I325,'WM-AR'!$I$7:$AS$3267,4,FALSE),"")</f>
        <v>Concrete Work</v>
      </c>
      <c r="M325" s="766" t="str">
        <f>IFERROR(VLOOKUP($I325,'WM-AR'!$I$7:$AS$3267,6,FALSE),"")</f>
        <v>Substructure Work</v>
      </c>
      <c r="N325" s="766" t="str">
        <f>IFERROR(VLOOKUP($I325,'WM-AR'!$I$7:$AS$3267,8,FALSE),"")</f>
        <v>Form Work (3 times in use)</v>
      </c>
      <c r="O325" s="766" t="str">
        <f>IFERROR(VLOOKUP($I325,'WM-AR'!$I$7:$AS$3267,10,FALSE),"")</f>
        <v>Flat Form</v>
      </c>
      <c r="P325" s="766">
        <f>IFERROR(VLOOKUP($I325,'WM-AR'!$I$7:$AS$3267,12,FALSE),"")</f>
        <v>0</v>
      </c>
      <c r="Q325" s="766">
        <f>IFERROR(VLOOKUP($I325,'WM-AR'!$I$7:$AS$3267,14,FALSE),"")</f>
        <v>0</v>
      </c>
      <c r="R325" s="766">
        <f>IFERROR(VLOOKUP($I325,'WM-AR'!$I$7:$AS$3267,16,FALSE),"")</f>
        <v>0</v>
      </c>
      <c r="S325" s="766">
        <f>IFERROR(VLOOKUP($I325,'WM-AR'!$I$7:$AS$3267,18,FALSE),"")</f>
        <v>0</v>
      </c>
      <c r="T325" s="766" t="str">
        <f>IFERROR(VLOOKUP($I325,'WM-AR'!$I$7:$AS$3267,20,FALSE),"")</f>
        <v>Dressed Lumber, Plywood or Steel Form(Wood Planks are not Allowed) incl. Chamfer</v>
      </c>
      <c r="U325" s="766">
        <f>IFERROR(VLOOKUP($I325,'WM-AR'!$I$7:$AS$3267,22,FALSE),"")</f>
        <v>0</v>
      </c>
      <c r="V325" s="766" t="str">
        <f>IFERROR(VLOOKUP($I325,'WM-AR'!$I$7:$AS$3267,24,FALSE),"")</f>
        <v/>
      </c>
      <c r="W325" s="766">
        <f>IFERROR(VLOOKUP($I325,'WM-AR'!$I$7:$AS$3267,25,FALSE),"")</f>
        <v>0</v>
      </c>
      <c r="X325" s="766" t="str">
        <f>IFERROR(VLOOKUP($I325,'WM-AR'!$I$7:$AS$3267,26,FALSE),"")</f>
        <v/>
      </c>
      <c r="Y325" s="766">
        <f>IFERROR(VLOOKUP($I325,'WM-AR'!$I$7:$AS$3267,27,FALSE),"")</f>
        <v>0</v>
      </c>
      <c r="Z325" s="766">
        <f>IFERROR(VLOOKUP($I325,'WM-AR'!$I$7:$AS$3267,28,FALSE),"")</f>
        <v>0</v>
      </c>
      <c r="AA325" s="766">
        <f>IFERROR(VLOOKUP($I325,'WM-AR'!$I$7:$AS$3267,29,FALSE),"")</f>
        <v>0</v>
      </c>
      <c r="AB325" s="766">
        <f>IFERROR(VLOOKUP($I325,'WM-AR'!$I$7:$AS$3267,30,FALSE),"")</f>
        <v>0</v>
      </c>
      <c r="AC325" s="766">
        <f>IFERROR(VLOOKUP($I325,'WM-AR'!$I$7:$AS$3267,31,FALSE),"")</f>
        <v>0</v>
      </c>
      <c r="AD325" s="766">
        <f>IFERROR(VLOOKUP($I325,'WM-AR'!$I$7:$AS$3267,32,FALSE),"")</f>
        <v>0</v>
      </c>
      <c r="AE325" s="766" t="str">
        <f>IFERROR(VLOOKUP($I325,'WM-AR'!$I$7:$AS$3267,33,FALSE),"")</f>
        <v/>
      </c>
      <c r="AF325" s="817"/>
      <c r="AG325" s="768" t="s">
        <v>1906</v>
      </c>
      <c r="AH325" s="768" t="s">
        <v>1906</v>
      </c>
      <c r="AI325" s="769"/>
      <c r="AJ325" s="769" t="str">
        <f t="shared" si="46"/>
        <v>M2</v>
      </c>
      <c r="AK325" s="905"/>
      <c r="AL325" s="88" t="str">
        <f>IF(AND(ISTEXT($E325),ISTEXT($B325)),"산출기준 &gt;&gt;  "&amp;_xlfn.XLOOKUP($E325,산출기준!$D:$D,산출기준!$E:$E,"매칭실패"),"")</f>
        <v/>
      </c>
    </row>
    <row r="326" spans="1:38" ht="49.9" customHeight="1" outlineLevel="1">
      <c r="B326" s="772"/>
      <c r="C326" s="1084"/>
      <c r="D326" s="760"/>
      <c r="E326" s="765"/>
      <c r="F326" s="1083" t="s">
        <v>3255</v>
      </c>
      <c r="G326" s="759" t="str">
        <f t="shared" si="45"/>
        <v xml:space="preserve">Bitumen/Bituminous/Asphalt Coating |  |  | </v>
      </c>
      <c r="H326" s="816" t="s">
        <v>3044</v>
      </c>
      <c r="I326" s="765" t="str">
        <f t="shared" si="36"/>
        <v>A03AH056-00001</v>
      </c>
      <c r="J326" s="766"/>
      <c r="K326" s="766" t="str">
        <f>IFERROR(VLOOKUP($I326,'WM-AR'!$I$7:$AS$3267,34,FALSE),"")</f>
        <v>M2</v>
      </c>
      <c r="L326" s="766" t="str">
        <f>IFERROR(VLOOKUP($I326,'WM-AR'!$I$7:$AS$3267,4,FALSE),"")</f>
        <v>Concrete Work</v>
      </c>
      <c r="M326" s="766" t="str">
        <f>IFERROR(VLOOKUP($I326,'WM-AR'!$I$7:$AS$3267,6,FALSE),"")</f>
        <v>Concrete Protective Coating (U/G)</v>
      </c>
      <c r="N326" s="766" t="str">
        <f>IFERROR(VLOOKUP($I326,'WM-AR'!$I$7:$AS$3267,8,FALSE),"")</f>
        <v>Bitumen/Bituminous/Asphalt Coating</v>
      </c>
      <c r="O326" s="766">
        <f>IFERROR(VLOOKUP($I326,'WM-AR'!$I$7:$AS$3267,10,FALSE),"")</f>
        <v>0</v>
      </c>
      <c r="P326" s="766">
        <f>IFERROR(VLOOKUP($I326,'WM-AR'!$I$7:$AS$3267,12,FALSE),"")</f>
        <v>0</v>
      </c>
      <c r="Q326" s="766">
        <f>IFERROR(VLOOKUP($I326,'WM-AR'!$I$7:$AS$3267,14,FALSE),"")</f>
        <v>0</v>
      </c>
      <c r="R326" s="766">
        <f>IFERROR(VLOOKUP($I326,'WM-AR'!$I$7:$AS$3267,16,FALSE),"")</f>
        <v>0</v>
      </c>
      <c r="S326" s="766">
        <f>IFERROR(VLOOKUP($I326,'WM-AR'!$I$7:$AS$3267,18,FALSE),"")</f>
        <v>0</v>
      </c>
      <c r="T326" s="766">
        <f>IFERROR(VLOOKUP($I326,'WM-AR'!$I$7:$AS$3267,20,FALSE),"")</f>
        <v>0</v>
      </c>
      <c r="U326" s="766">
        <f>IFERROR(VLOOKUP($I326,'WM-AR'!$I$7:$AS$3267,22,FALSE),"")</f>
        <v>0</v>
      </c>
      <c r="V326" s="766">
        <f>IFERROR(VLOOKUP($I326,'WM-AR'!$I$7:$AS$3267,24,FALSE),"")</f>
        <v>0</v>
      </c>
      <c r="W326" s="766">
        <f>IFERROR(VLOOKUP($I326,'WM-AR'!$I$7:$AS$3267,25,FALSE),"")</f>
        <v>0</v>
      </c>
      <c r="X326" s="766" t="str">
        <f>IFERROR(VLOOKUP($I326,'WM-AR'!$I$7:$AS$3267,26,FALSE),"")</f>
        <v/>
      </c>
      <c r="Y326" s="766">
        <f>IFERROR(VLOOKUP($I326,'WM-AR'!$I$7:$AS$3267,27,FALSE),"")</f>
        <v>0</v>
      </c>
      <c r="Z326" s="766">
        <f>IFERROR(VLOOKUP($I326,'WM-AR'!$I$7:$AS$3267,28,FALSE),"")</f>
        <v>0</v>
      </c>
      <c r="AA326" s="766">
        <f>IFERROR(VLOOKUP($I326,'WM-AR'!$I$7:$AS$3267,29,FALSE),"")</f>
        <v>0</v>
      </c>
      <c r="AB326" s="766">
        <f>IFERROR(VLOOKUP($I326,'WM-AR'!$I$7:$AS$3267,30,FALSE),"")</f>
        <v>0</v>
      </c>
      <c r="AC326" s="766">
        <f>IFERROR(VLOOKUP($I326,'WM-AR'!$I$7:$AS$3267,31,FALSE),"")</f>
        <v>0</v>
      </c>
      <c r="AD326" s="766">
        <f>IFERROR(VLOOKUP($I326,'WM-AR'!$I$7:$AS$3267,32,FALSE),"")</f>
        <v>0</v>
      </c>
      <c r="AE326" s="766" t="str">
        <f>IFERROR(VLOOKUP($I326,'WM-AR'!$I$7:$AS$3267,33,FALSE),"")</f>
        <v/>
      </c>
      <c r="AF326" s="817"/>
      <c r="AG326" s="1138" t="s">
        <v>3364</v>
      </c>
      <c r="AH326" s="1138" t="s">
        <v>3364</v>
      </c>
      <c r="AI326" s="769"/>
      <c r="AJ326" s="769" t="str">
        <f t="shared" si="46"/>
        <v>M2</v>
      </c>
      <c r="AK326" s="1237"/>
      <c r="AL326" s="88" t="str">
        <f>IF(AND(ISTEXT($E326),ISTEXT($B326)),"산출기준 &gt;&gt;  "&amp;_xlfn.XLOOKUP($E326,산출기준!$D:$D,산출기준!$E:$E,"매칭실패"),"")</f>
        <v/>
      </c>
    </row>
    <row r="327" spans="1:38" ht="50.1" customHeight="1" outlineLevel="1">
      <c r="B327" s="772"/>
      <c r="C327" s="772"/>
      <c r="D327" s="760"/>
      <c r="E327" s="773"/>
      <c r="F327" s="1086" t="s">
        <v>3190</v>
      </c>
      <c r="G327" s="759" t="str">
        <f t="shared" si="45"/>
        <v xml:space="preserve">Excavation | Soil, Mech. |  | </v>
      </c>
      <c r="H327" s="816" t="s">
        <v>3191</v>
      </c>
      <c r="I327" s="765" t="str">
        <f t="shared" si="36"/>
        <v>A01ZZ001-00012</v>
      </c>
      <c r="J327" s="1081"/>
      <c r="K327" s="1081" t="str">
        <f>IFERROR(VLOOKUP($I327,'WM-AR'!$I$7:$AS$3267,34,FALSE),"")</f>
        <v>M3</v>
      </c>
      <c r="L327" s="1081" t="str">
        <f>IFERROR(VLOOKUP($I327,'WM-AR'!$I$7:$AS$3267,4,FALSE),"")</f>
        <v>Earth Work</v>
      </c>
      <c r="M327" s="1081" t="str">
        <f>IFERROR(VLOOKUP($I327,'WM-AR'!$I$7:$AS$3267,6,FALSE),"")</f>
        <v>-</v>
      </c>
      <c r="N327" s="1081" t="str">
        <f>IFERROR(VLOOKUP($I327,'WM-AR'!$I$7:$AS$3267,8,FALSE),"")</f>
        <v>Excavation</v>
      </c>
      <c r="O327" s="1081" t="str">
        <f>IFERROR(VLOOKUP($I327,'WM-AR'!$I$7:$AS$3267,10,FALSE),"")</f>
        <v>Soil, Mech.</v>
      </c>
      <c r="P327" s="1081">
        <f>IFERROR(VLOOKUP($I327,'WM-AR'!$I$7:$AS$3267,12,FALSE),"")</f>
        <v>0</v>
      </c>
      <c r="Q327" s="1081">
        <f>IFERROR(VLOOKUP($I327,'WM-AR'!$I$7:$AS$3267,14,FALSE),"")</f>
        <v>0</v>
      </c>
      <c r="R327" s="1081">
        <f>IFERROR(VLOOKUP($I327,'WM-AR'!$I$7:$AS$3267,16,FALSE),"")</f>
        <v>0</v>
      </c>
      <c r="S327" s="1081">
        <f>IFERROR(VLOOKUP($I327,'WM-AR'!$I$7:$AS$3267,18,FALSE),"")</f>
        <v>0</v>
      </c>
      <c r="T327" s="1081" t="str">
        <f>IFERROR(VLOOKUP($I327,'WM-AR'!$I$7:$AS$3267,20,FALSE),"")</f>
        <v/>
      </c>
      <c r="U327" s="1081" t="str">
        <f>IFERROR(VLOOKUP($I327,'WM-AR'!$I$7:$AS$3267,22,FALSE),"")</f>
        <v>Manual Excavation Above GWL</v>
      </c>
      <c r="V327" s="1081" t="str">
        <f>IFERROR(VLOOKUP($I327,'WM-AR'!$I$7:$AS$3267,24,FALSE),"")</f>
        <v/>
      </c>
      <c r="W327" s="1081">
        <f>IFERROR(VLOOKUP($I327,'WM-AR'!$I$7:$AS$3267,25,FALSE),"")</f>
        <v>0</v>
      </c>
      <c r="X327" s="1081" t="str">
        <f>IFERROR(VLOOKUP($I327,'WM-AR'!$I$7:$AS$3267,26,FALSE),"")</f>
        <v/>
      </c>
      <c r="Y327" s="1081">
        <f>IFERROR(VLOOKUP($I327,'WM-AR'!$I$7:$AS$3267,27,FALSE),"")</f>
        <v>0</v>
      </c>
      <c r="Z327" s="1081">
        <f>IFERROR(VLOOKUP($I327,'WM-AR'!$I$7:$AS$3267,28,FALSE),"")</f>
        <v>0</v>
      </c>
      <c r="AA327" s="1081">
        <f>IFERROR(VLOOKUP($I327,'WM-AR'!$I$7:$AS$3267,29,FALSE),"")</f>
        <v>0</v>
      </c>
      <c r="AB327" s="1081">
        <f>IFERROR(VLOOKUP($I327,'WM-AR'!$I$7:$AS$3267,30,FALSE),"")</f>
        <v>0</v>
      </c>
      <c r="AC327" s="1081">
        <f>IFERROR(VLOOKUP($I327,'WM-AR'!$I$7:$AS$3267,31,FALSE),"")</f>
        <v>0</v>
      </c>
      <c r="AD327" s="1081">
        <f>IFERROR(VLOOKUP($I327,'WM-AR'!$I$7:$AS$3267,32,FALSE),"")</f>
        <v>0</v>
      </c>
      <c r="AE327" s="1081" t="str">
        <f>IFERROR(VLOOKUP($I327,'WM-AR'!$I$7:$AS$3267,33,FALSE),"")</f>
        <v/>
      </c>
      <c r="AF327" s="817" t="s">
        <v>3192</v>
      </c>
      <c r="AG327" s="1082" t="s">
        <v>1797</v>
      </c>
      <c r="AH327" s="1082" t="s">
        <v>1797</v>
      </c>
      <c r="AI327" s="769"/>
      <c r="AJ327" s="769" t="str">
        <f t="shared" si="46"/>
        <v>M3</v>
      </c>
      <c r="AK327" s="816" t="s">
        <v>3193</v>
      </c>
      <c r="AL327" s="88" t="str">
        <f>IF(AND(ISTEXT($E327),ISTEXT($B327)),"산출기준 &gt;&gt;  "&amp;_xlfn.XLOOKUP($E327,산출기준!$D:$D,산출기준!$E:$E,"매칭실패"),"")</f>
        <v/>
      </c>
    </row>
    <row r="328" spans="1:38" ht="50.1" customHeight="1" outlineLevel="1">
      <c r="B328" s="772"/>
      <c r="C328" s="772"/>
      <c r="D328" s="760"/>
      <c r="E328" s="773"/>
      <c r="F328" s="1086" t="s">
        <v>3190</v>
      </c>
      <c r="G328" s="759" t="str">
        <f t="shared" si="45"/>
        <v xml:space="preserve">Excavation | Soil, Mech. |  | </v>
      </c>
      <c r="H328" s="816" t="s">
        <v>3194</v>
      </c>
      <c r="I328" s="765" t="str">
        <f t="shared" si="36"/>
        <v>A01ZZ001-00013</v>
      </c>
      <c r="J328" s="1081"/>
      <c r="K328" s="1081" t="str">
        <f>IFERROR(VLOOKUP($I328,'WM-AR'!$I$7:$AS$3267,34,FALSE),"")</f>
        <v>M3</v>
      </c>
      <c r="L328" s="1081" t="str">
        <f>IFERROR(VLOOKUP($I328,'WM-AR'!$I$7:$AS$3267,4,FALSE),"")</f>
        <v>Earth Work</v>
      </c>
      <c r="M328" s="1081" t="str">
        <f>IFERROR(VLOOKUP($I328,'WM-AR'!$I$7:$AS$3267,6,FALSE),"")</f>
        <v>-</v>
      </c>
      <c r="N328" s="1081" t="str">
        <f>IFERROR(VLOOKUP($I328,'WM-AR'!$I$7:$AS$3267,8,FALSE),"")</f>
        <v>Excavation</v>
      </c>
      <c r="O328" s="1081" t="str">
        <f>IFERROR(VLOOKUP($I328,'WM-AR'!$I$7:$AS$3267,10,FALSE),"")</f>
        <v>Soil, Mech.</v>
      </c>
      <c r="P328" s="1081">
        <f>IFERROR(VLOOKUP($I328,'WM-AR'!$I$7:$AS$3267,12,FALSE),"")</f>
        <v>0</v>
      </c>
      <c r="Q328" s="1081">
        <f>IFERROR(VLOOKUP($I328,'WM-AR'!$I$7:$AS$3267,14,FALSE),"")</f>
        <v>0</v>
      </c>
      <c r="R328" s="1081">
        <f>IFERROR(VLOOKUP($I328,'WM-AR'!$I$7:$AS$3267,16,FALSE),"")</f>
        <v>0</v>
      </c>
      <c r="S328" s="1081">
        <f>IFERROR(VLOOKUP($I328,'WM-AR'!$I$7:$AS$3267,18,FALSE),"")</f>
        <v>0</v>
      </c>
      <c r="T328" s="1081" t="str">
        <f>IFERROR(VLOOKUP($I328,'WM-AR'!$I$7:$AS$3267,20,FALSE),"")</f>
        <v/>
      </c>
      <c r="U328" s="1081" t="str">
        <f>IFERROR(VLOOKUP($I328,'WM-AR'!$I$7:$AS$3267,22,FALSE),"")</f>
        <v>Manual Excavation Below GWL</v>
      </c>
      <c r="V328" s="1081" t="str">
        <f>IFERROR(VLOOKUP($I328,'WM-AR'!$I$7:$AS$3267,24,FALSE),"")</f>
        <v/>
      </c>
      <c r="W328" s="1081">
        <f>IFERROR(VLOOKUP($I328,'WM-AR'!$I$7:$AS$3267,25,FALSE),"")</f>
        <v>0</v>
      </c>
      <c r="X328" s="1081" t="str">
        <f>IFERROR(VLOOKUP($I328,'WM-AR'!$I$7:$AS$3267,26,FALSE),"")</f>
        <v/>
      </c>
      <c r="Y328" s="1081">
        <f>IFERROR(VLOOKUP($I328,'WM-AR'!$I$7:$AS$3267,27,FALSE),"")</f>
        <v>0</v>
      </c>
      <c r="Z328" s="1081">
        <f>IFERROR(VLOOKUP($I328,'WM-AR'!$I$7:$AS$3267,28,FALSE),"")</f>
        <v>0</v>
      </c>
      <c r="AA328" s="1081">
        <f>IFERROR(VLOOKUP($I328,'WM-AR'!$I$7:$AS$3267,29,FALSE),"")</f>
        <v>0</v>
      </c>
      <c r="AB328" s="1081">
        <f>IFERROR(VLOOKUP($I328,'WM-AR'!$I$7:$AS$3267,30,FALSE),"")</f>
        <v>0</v>
      </c>
      <c r="AC328" s="1081">
        <f>IFERROR(VLOOKUP($I328,'WM-AR'!$I$7:$AS$3267,31,FALSE),"")</f>
        <v>0</v>
      </c>
      <c r="AD328" s="1081">
        <f>IFERROR(VLOOKUP($I328,'WM-AR'!$I$7:$AS$3267,32,FALSE),"")</f>
        <v>0</v>
      </c>
      <c r="AE328" s="1081" t="str">
        <f>IFERROR(VLOOKUP($I328,'WM-AR'!$I$7:$AS$3267,33,FALSE),"")</f>
        <v/>
      </c>
      <c r="AF328" s="817" t="s">
        <v>3195</v>
      </c>
      <c r="AG328" s="1082" t="s">
        <v>1797</v>
      </c>
      <c r="AH328" s="1082" t="s">
        <v>1797</v>
      </c>
      <c r="AI328" s="769"/>
      <c r="AJ328" s="769" t="str">
        <f t="shared" si="46"/>
        <v>M3</v>
      </c>
      <c r="AK328" s="816" t="s">
        <v>3193</v>
      </c>
      <c r="AL328" s="88" t="str">
        <f>IF(AND(ISTEXT($E328),ISTEXT($B328)),"산출기준 &gt;&gt;  "&amp;_xlfn.XLOOKUP($E328,산출기준!$D:$D,산출기준!$E:$E,"매칭실패"),"")</f>
        <v/>
      </c>
    </row>
    <row r="329" spans="1:38" ht="49.9" customHeight="1" outlineLevel="1">
      <c r="B329" s="772"/>
      <c r="C329" s="773"/>
      <c r="D329" s="760"/>
      <c r="E329" s="773"/>
      <c r="F329" s="1086" t="s">
        <v>3196</v>
      </c>
      <c r="G329" s="759" t="str">
        <f t="shared" si="45"/>
        <v xml:space="preserve">Backfill | Re-use, Soil |  | </v>
      </c>
      <c r="H329" s="816" t="s">
        <v>3197</v>
      </c>
      <c r="I329" s="765" t="str">
        <f t="shared" si="36"/>
        <v>A01ZZ003-00001</v>
      </c>
      <c r="J329" s="766"/>
      <c r="K329" s="766" t="str">
        <f>IFERROR(VLOOKUP($I329,'WM-AR'!$I$7:$AS$3267,34,FALSE),"")</f>
        <v>M3</v>
      </c>
      <c r="L329" s="766" t="str">
        <f>IFERROR(VLOOKUP($I329,'WM-AR'!$I$7:$AS$3267,4,FALSE),"")</f>
        <v>Earth Work</v>
      </c>
      <c r="M329" s="766" t="str">
        <f>IFERROR(VLOOKUP($I329,'WM-AR'!$I$7:$AS$3267,6,FALSE),"")</f>
        <v>-</v>
      </c>
      <c r="N329" s="766" t="str">
        <f>IFERROR(VLOOKUP($I329,'WM-AR'!$I$7:$AS$3267,8,FALSE),"")</f>
        <v>Backfill</v>
      </c>
      <c r="O329" s="766" t="str">
        <f>IFERROR(VLOOKUP($I329,'WM-AR'!$I$7:$AS$3267,10,FALSE),"")</f>
        <v>Re-use, Soil</v>
      </c>
      <c r="P329" s="766">
        <f>IFERROR(VLOOKUP($I329,'WM-AR'!$I$7:$AS$3267,12,FALSE),"")</f>
        <v>0</v>
      </c>
      <c r="Q329" s="766">
        <f>IFERROR(VLOOKUP($I329,'WM-AR'!$I$7:$AS$3267,14,FALSE),"")</f>
        <v>0</v>
      </c>
      <c r="R329" s="766">
        <f>IFERROR(VLOOKUP($I329,'WM-AR'!$I$7:$AS$3267,16,FALSE),"")</f>
        <v>0</v>
      </c>
      <c r="S329" s="766">
        <f>IFERROR(VLOOKUP($I329,'WM-AR'!$I$7:$AS$3267,18,FALSE),"")</f>
        <v>0</v>
      </c>
      <c r="T329" s="766" t="str">
        <f>IFERROR(VLOOKUP($I329,'WM-AR'!$I$7:$AS$3267,20,FALSE),"")</f>
        <v/>
      </c>
      <c r="U329" s="766">
        <f>IFERROR(VLOOKUP($I329,'WM-AR'!$I$7:$AS$3267,22,FALSE),"")</f>
        <v>0</v>
      </c>
      <c r="V329" s="766" t="str">
        <f>IFERROR(VLOOKUP($I329,'WM-AR'!$I$7:$AS$3267,24,FALSE),"")</f>
        <v/>
      </c>
      <c r="W329" s="766">
        <f>IFERROR(VLOOKUP($I329,'WM-AR'!$I$7:$AS$3267,25,FALSE),"")</f>
        <v>0</v>
      </c>
      <c r="X329" s="766" t="str">
        <f>IFERROR(VLOOKUP($I329,'WM-AR'!$I$7:$AS$3267,26,FALSE),"")</f>
        <v/>
      </c>
      <c r="Y329" s="766">
        <f>IFERROR(VLOOKUP($I329,'WM-AR'!$I$7:$AS$3267,27,FALSE),"")</f>
        <v>0</v>
      </c>
      <c r="Z329" s="766">
        <f>IFERROR(VLOOKUP($I329,'WM-AR'!$I$7:$AS$3267,28,FALSE),"")</f>
        <v>0</v>
      </c>
      <c r="AA329" s="766">
        <f>IFERROR(VLOOKUP($I329,'WM-AR'!$I$7:$AS$3267,29,FALSE),"")</f>
        <v>0</v>
      </c>
      <c r="AB329" s="766" t="str">
        <f>IFERROR(VLOOKUP($I329,'WM-AR'!$I$7:$AS$3267,30,FALSE),"")</f>
        <v>Compaction=(  )%</v>
      </c>
      <c r="AC329" s="766">
        <f>IFERROR(VLOOKUP($I329,'WM-AR'!$I$7:$AS$3267,31,FALSE),"")</f>
        <v>0</v>
      </c>
      <c r="AD329" s="766">
        <f>IFERROR(VLOOKUP($I329,'WM-AR'!$I$7:$AS$3267,32,FALSE),"")</f>
        <v>0</v>
      </c>
      <c r="AE329" s="766" t="str">
        <f>IFERROR(VLOOKUP($I329,'WM-AR'!$I$7:$AS$3267,33,FALSE),"")</f>
        <v/>
      </c>
      <c r="AF329" s="817" t="s">
        <v>3198</v>
      </c>
      <c r="AG329" s="768" t="s">
        <v>1800</v>
      </c>
      <c r="AH329" s="768" t="s">
        <v>1800</v>
      </c>
      <c r="AI329" s="769"/>
      <c r="AJ329" s="769" t="str">
        <f t="shared" si="46"/>
        <v>M3</v>
      </c>
      <c r="AK329" s="905" t="s">
        <v>3193</v>
      </c>
      <c r="AL329" s="88" t="str">
        <f>IF(AND(ISTEXT($E329),ISTEXT($B329)),"산출기준 &gt;&gt;  "&amp;_xlfn.XLOOKUP($E329,산출기준!$D:$D,산출기준!$E:$E,"매칭실패"),"")</f>
        <v/>
      </c>
    </row>
    <row r="330" spans="1:38" ht="49.9" customHeight="1" outlineLevel="1">
      <c r="B330" s="772"/>
      <c r="C330" s="773"/>
      <c r="D330" s="760"/>
      <c r="E330" s="773"/>
      <c r="F330" s="1086" t="s">
        <v>3199</v>
      </c>
      <c r="G330" s="759" t="str">
        <f t="shared" si="45"/>
        <v xml:space="preserve">Disposal | Soil |  | </v>
      </c>
      <c r="H330" s="816" t="s">
        <v>3200</v>
      </c>
      <c r="I330" s="765" t="str">
        <f t="shared" si="36"/>
        <v>A01ZZ004-00001</v>
      </c>
      <c r="J330" s="766"/>
      <c r="K330" s="766" t="str">
        <f>IFERROR(VLOOKUP($I330,'WM-AR'!$I$7:$AS$3267,34,FALSE),"")</f>
        <v>M3</v>
      </c>
      <c r="L330" s="766" t="str">
        <f>IFERROR(VLOOKUP($I330,'WM-AR'!$I$7:$AS$3267,4,FALSE),"")</f>
        <v>Earth Work</v>
      </c>
      <c r="M330" s="766" t="str">
        <f>IFERROR(VLOOKUP($I330,'WM-AR'!$I$7:$AS$3267,6,FALSE),"")</f>
        <v>-</v>
      </c>
      <c r="N330" s="766" t="str">
        <f>IFERROR(VLOOKUP($I330,'WM-AR'!$I$7:$AS$3267,8,FALSE),"")</f>
        <v>Disposal</v>
      </c>
      <c r="O330" s="766" t="str">
        <f>IFERROR(VLOOKUP($I330,'WM-AR'!$I$7:$AS$3267,10,FALSE),"")</f>
        <v>Soil</v>
      </c>
      <c r="P330" s="766">
        <f>IFERROR(VLOOKUP($I330,'WM-AR'!$I$7:$AS$3267,12,FALSE),"")</f>
        <v>0</v>
      </c>
      <c r="Q330" s="766">
        <f>IFERROR(VLOOKUP($I330,'WM-AR'!$I$7:$AS$3267,14,FALSE),"")</f>
        <v>0</v>
      </c>
      <c r="R330" s="766">
        <f>IFERROR(VLOOKUP($I330,'WM-AR'!$I$7:$AS$3267,16,FALSE),"")</f>
        <v>0</v>
      </c>
      <c r="S330" s="766">
        <f>IFERROR(VLOOKUP($I330,'WM-AR'!$I$7:$AS$3267,18,FALSE),"")</f>
        <v>0</v>
      </c>
      <c r="T330" s="766" t="str">
        <f>IFERROR(VLOOKUP($I330,'WM-AR'!$I$7:$AS$3267,20,FALSE),"")</f>
        <v/>
      </c>
      <c r="U330" s="766">
        <f>IFERROR(VLOOKUP($I330,'WM-AR'!$I$7:$AS$3267,22,FALSE),"")</f>
        <v>0</v>
      </c>
      <c r="V330" s="766" t="str">
        <f>IFERROR(VLOOKUP($I330,'WM-AR'!$I$7:$AS$3267,24,FALSE),"")</f>
        <v/>
      </c>
      <c r="W330" s="766">
        <f>IFERROR(VLOOKUP($I330,'WM-AR'!$I$7:$AS$3267,25,FALSE),"")</f>
        <v>0</v>
      </c>
      <c r="X330" s="766" t="str">
        <f>IFERROR(VLOOKUP($I330,'WM-AR'!$I$7:$AS$3267,26,FALSE),"")</f>
        <v/>
      </c>
      <c r="Y330" s="766">
        <f>IFERROR(VLOOKUP($I330,'WM-AR'!$I$7:$AS$3267,27,FALSE),"")</f>
        <v>0</v>
      </c>
      <c r="Z330" s="766" t="str">
        <f>IFERROR(VLOOKUP($I330,'WM-AR'!$I$7:$AS$3267,28,FALSE),"")</f>
        <v>Disposal Distance=Appx. (  )km from Site</v>
      </c>
      <c r="AA330" s="766">
        <f>IFERROR(VLOOKUP($I330,'WM-AR'!$I$7:$AS$3267,29,FALSE),"")</f>
        <v>0</v>
      </c>
      <c r="AB330" s="766">
        <f>IFERROR(VLOOKUP($I330,'WM-AR'!$I$7:$AS$3267,30,FALSE),"")</f>
        <v>0</v>
      </c>
      <c r="AC330" s="766">
        <f>IFERROR(VLOOKUP($I330,'WM-AR'!$I$7:$AS$3267,31,FALSE),"")</f>
        <v>0</v>
      </c>
      <c r="AD330" s="766">
        <f>IFERROR(VLOOKUP($I330,'WM-AR'!$I$7:$AS$3267,32,FALSE),"")</f>
        <v>0</v>
      </c>
      <c r="AE330" s="766" t="str">
        <f>IFERROR(VLOOKUP($I330,'WM-AR'!$I$7:$AS$3267,33,FALSE),"")</f>
        <v/>
      </c>
      <c r="AF330" s="817" t="s">
        <v>3201</v>
      </c>
      <c r="AG330" s="768" t="s">
        <v>1801</v>
      </c>
      <c r="AH330" s="768" t="s">
        <v>1801</v>
      </c>
      <c r="AI330" s="769"/>
      <c r="AJ330" s="769" t="str">
        <f t="shared" si="46"/>
        <v>M3</v>
      </c>
      <c r="AK330" s="905" t="s">
        <v>3193</v>
      </c>
      <c r="AL330" s="88" t="str">
        <f>IF(AND(ISTEXT($E330),ISTEXT($B330)),"산출기준 &gt;&gt;  "&amp;_xlfn.XLOOKUP($E330,산출기준!$D:$D,산출기준!$E:$E,"매칭실패"),"")</f>
        <v/>
      </c>
    </row>
    <row r="331" spans="1:38" s="85" customFormat="1" ht="35.1" customHeight="1" outlineLevel="1">
      <c r="A331" s="1087"/>
      <c r="B331" s="1088"/>
      <c r="C331" s="1088"/>
      <c r="D331" s="1089"/>
      <c r="E331" s="1090"/>
      <c r="F331" s="1091" t="s">
        <v>3202</v>
      </c>
      <c r="G331" s="1092" t="str">
        <f t="shared" si="45"/>
        <v xml:space="preserve">Lean Concrete (including Form work) |  | 10MPa ≤ F'c (Cylinder Strength) &lt; 15MPa | </v>
      </c>
      <c r="H331" s="1093" t="s">
        <v>3203</v>
      </c>
      <c r="I331" s="1081" t="str">
        <f t="shared" si="36"/>
        <v>A03AD034-00013</v>
      </c>
      <c r="J331" s="1081"/>
      <c r="K331" s="1081" t="str">
        <f>IFERROR(VLOOKUP($I331,'WM-AR'!$I$7:$AS$3267,34,FALSE),"")</f>
        <v>M3</v>
      </c>
      <c r="L331" s="1081" t="str">
        <f>IFERROR(VLOOKUP($I331,'WM-AR'!$I$7:$AS$3267,4,FALSE),"")</f>
        <v>Concrete Work</v>
      </c>
      <c r="M331" s="1081" t="str">
        <f>IFERROR(VLOOKUP($I331,'WM-AR'!$I$7:$AS$3267,6,FALSE),"")</f>
        <v>Substructure Work</v>
      </c>
      <c r="N331" s="1081" t="str">
        <f>IFERROR(VLOOKUP($I331,'WM-AR'!$I$7:$AS$3267,8,FALSE),"")</f>
        <v>Lean Concrete (including Form work)</v>
      </c>
      <c r="O331" s="1081">
        <f>IFERROR(VLOOKUP($I331,'WM-AR'!$I$7:$AS$3267,10,FALSE),"")</f>
        <v>0</v>
      </c>
      <c r="P331" s="1081" t="str">
        <f>IFERROR(VLOOKUP($I331,'WM-AR'!$I$7:$AS$3267,12,FALSE),"")</f>
        <v>Cement Type-1</v>
      </c>
      <c r="Q331" s="1081" t="str">
        <f>IFERROR(VLOOKUP($I331,'WM-AR'!$I$7:$AS$3267,14,FALSE),"")</f>
        <v>10MPa ≤ F'c (Cylinder Strength) &lt; 15MPa</v>
      </c>
      <c r="R331" s="1081">
        <f>IFERROR(VLOOKUP($I331,'WM-AR'!$I$7:$AS$3267,16,FALSE),"")</f>
        <v>0</v>
      </c>
      <c r="S331" s="1081">
        <f>IFERROR(VLOOKUP($I331,'WM-AR'!$I$7:$AS$3267,18,FALSE),"")</f>
        <v>0</v>
      </c>
      <c r="T331" s="1081">
        <f>IFERROR(VLOOKUP($I331,'WM-AR'!$I$7:$AS$3267,20,FALSE),"")</f>
        <v>0</v>
      </c>
      <c r="U331" s="1081">
        <f>IFERROR(VLOOKUP($I331,'WM-AR'!$I$7:$AS$3267,22,FALSE),"")</f>
        <v>0</v>
      </c>
      <c r="V331" s="1081">
        <f>IFERROR(VLOOKUP($I331,'WM-AR'!$I$7:$AS$3267,24,FALSE),"")</f>
        <v>0</v>
      </c>
      <c r="W331" s="1081">
        <f>IFERROR(VLOOKUP($I331,'WM-AR'!$I$7:$AS$3267,25,FALSE),"")</f>
        <v>0</v>
      </c>
      <c r="X331" s="1081" t="str">
        <f>IFERROR(VLOOKUP($I331,'WM-AR'!$I$7:$AS$3267,26,FALSE),"")</f>
        <v/>
      </c>
      <c r="Y331" s="1081">
        <f>IFERROR(VLOOKUP($I331,'WM-AR'!$I$7:$AS$3267,27,FALSE),"")</f>
        <v>0</v>
      </c>
      <c r="Z331" s="1081">
        <f>IFERROR(VLOOKUP($I331,'WM-AR'!$I$7:$AS$3267,28,FALSE),"")</f>
        <v>0</v>
      </c>
      <c r="AA331" s="1081">
        <f>IFERROR(VLOOKUP($I331,'WM-AR'!$I$7:$AS$3267,29,FALSE),"")</f>
        <v>0</v>
      </c>
      <c r="AB331" s="1081">
        <f>IFERROR(VLOOKUP($I331,'WM-AR'!$I$7:$AS$3267,30,FALSE),"")</f>
        <v>0</v>
      </c>
      <c r="AC331" s="1081">
        <f>IFERROR(VLOOKUP($I331,'WM-AR'!$I$7:$AS$3267,31,FALSE),"")</f>
        <v>0</v>
      </c>
      <c r="AD331" s="1081">
        <f>IFERROR(VLOOKUP($I331,'WM-AR'!$I$7:$AS$3267,32,FALSE),"")</f>
        <v>0</v>
      </c>
      <c r="AE331" s="1081" t="str">
        <f>IFERROR(VLOOKUP($I331,'WM-AR'!$I$7:$AS$3267,33,FALSE),"")</f>
        <v/>
      </c>
      <c r="AF331" s="1094" t="s">
        <v>3201</v>
      </c>
      <c r="AG331" s="1238" t="s">
        <v>1913</v>
      </c>
      <c r="AH331" s="1096" t="s">
        <v>3205</v>
      </c>
      <c r="AI331" s="1097"/>
      <c r="AJ331" s="1097" t="str">
        <f t="shared" si="46"/>
        <v>M3</v>
      </c>
      <c r="AK331" s="904" t="s">
        <v>3206</v>
      </c>
      <c r="AL331" s="919"/>
    </row>
    <row r="332" spans="1:38" s="85" customFormat="1" ht="35.1" customHeight="1" outlineLevel="1">
      <c r="A332" s="1087"/>
      <c r="B332" s="1088"/>
      <c r="C332" s="1098"/>
      <c r="D332" s="1089"/>
      <c r="E332" s="1098"/>
      <c r="F332" s="1091" t="s">
        <v>2854</v>
      </c>
      <c r="G332" s="1092" t="str">
        <f t="shared" si="45"/>
        <v xml:space="preserve">PE Sheet (Vapor Barrier) |  |  | </v>
      </c>
      <c r="H332" s="1093" t="s">
        <v>3207</v>
      </c>
      <c r="I332" s="1081" t="str">
        <f t="shared" si="36"/>
        <v>A01ZZ012-00002</v>
      </c>
      <c r="J332" s="766"/>
      <c r="K332" s="766" t="str">
        <f>IFERROR(VLOOKUP($I332,'WM-AR'!$I$7:$AS$3267,34,FALSE),"")</f>
        <v>M2</v>
      </c>
      <c r="L332" s="766" t="str">
        <f>IFERROR(VLOOKUP($I332,'WM-AR'!$I$7:$AS$3267,4,FALSE),"")</f>
        <v>Earth Work</v>
      </c>
      <c r="M332" s="766" t="str">
        <f>IFERROR(VLOOKUP($I332,'WM-AR'!$I$7:$AS$3267,6,FALSE),"")</f>
        <v>-</v>
      </c>
      <c r="N332" s="766" t="str">
        <f>IFERROR(VLOOKUP($I332,'WM-AR'!$I$7:$AS$3267,8,FALSE),"")</f>
        <v>PE Sheet (Vapor Barrier)</v>
      </c>
      <c r="O332" s="766">
        <f>IFERROR(VLOOKUP($I332,'WM-AR'!$I$7:$AS$3267,10,FALSE),"")</f>
        <v>0</v>
      </c>
      <c r="P332" s="766">
        <f>IFERROR(VLOOKUP($I332,'WM-AR'!$I$7:$AS$3267,12,FALSE),"")</f>
        <v>0</v>
      </c>
      <c r="Q332" s="766">
        <f>IFERROR(VLOOKUP($I332,'WM-AR'!$I$7:$AS$3267,14,FALSE),"")</f>
        <v>0</v>
      </c>
      <c r="R332" s="766">
        <f>IFERROR(VLOOKUP($I332,'WM-AR'!$I$7:$AS$3267,16,FALSE),"")</f>
        <v>0</v>
      </c>
      <c r="S332" s="766">
        <f>IFERROR(VLOOKUP($I332,'WM-AR'!$I$7:$AS$3267,18,FALSE),"")</f>
        <v>0</v>
      </c>
      <c r="T332" s="766" t="str">
        <f>IFERROR(VLOOKUP($I332,'WM-AR'!$I$7:$AS$3267,20,FALSE),"")</f>
        <v/>
      </c>
      <c r="U332" s="766">
        <f>IFERROR(VLOOKUP($I332,'WM-AR'!$I$7:$AS$3267,22,FALSE),"")</f>
        <v>0</v>
      </c>
      <c r="V332" s="766" t="str">
        <f>IFERROR(VLOOKUP($I332,'WM-AR'!$I$7:$AS$3267,24,FALSE),"")</f>
        <v>THK ≤ 0.25mm (or 0.01 inch)</v>
      </c>
      <c r="W332" s="766">
        <f>IFERROR(VLOOKUP($I332,'WM-AR'!$I$7:$AS$3267,25,FALSE),"")</f>
        <v>0</v>
      </c>
      <c r="X332" s="766" t="str">
        <f>IFERROR(VLOOKUP($I332,'WM-AR'!$I$7:$AS$3267,26,FALSE),"")</f>
        <v>THK=(  )mm</v>
      </c>
      <c r="Y332" s="766">
        <f>IFERROR(VLOOKUP($I332,'WM-AR'!$I$7:$AS$3267,27,FALSE),"")</f>
        <v>0</v>
      </c>
      <c r="Z332" s="766">
        <f>IFERROR(VLOOKUP($I332,'WM-AR'!$I$7:$AS$3267,28,FALSE),"")</f>
        <v>0</v>
      </c>
      <c r="AA332" s="766">
        <f>IFERROR(VLOOKUP($I332,'WM-AR'!$I$7:$AS$3267,29,FALSE),"")</f>
        <v>0</v>
      </c>
      <c r="AB332" s="766">
        <f>IFERROR(VLOOKUP($I332,'WM-AR'!$I$7:$AS$3267,30,FALSE),"")</f>
        <v>0</v>
      </c>
      <c r="AC332" s="766">
        <f>IFERROR(VLOOKUP($I332,'WM-AR'!$I$7:$AS$3267,31,FALSE),"")</f>
        <v>0</v>
      </c>
      <c r="AD332" s="766">
        <f>IFERROR(VLOOKUP($I332,'WM-AR'!$I$7:$AS$3267,32,FALSE),"")</f>
        <v>0</v>
      </c>
      <c r="AE332" s="766" t="str">
        <f>IFERROR(VLOOKUP($I332,'WM-AR'!$I$7:$AS$3267,33,FALSE),"")</f>
        <v/>
      </c>
      <c r="AF332" s="1094" t="s">
        <v>3208</v>
      </c>
      <c r="AG332" s="1238" t="s">
        <v>1912</v>
      </c>
      <c r="AH332" s="1096" t="s">
        <v>3205</v>
      </c>
      <c r="AI332" s="1097"/>
      <c r="AJ332" s="1097" t="str">
        <f t="shared" si="46"/>
        <v>M2</v>
      </c>
      <c r="AK332" s="904" t="s">
        <v>3206</v>
      </c>
      <c r="AL332" s="85" t="str">
        <f>IF(AND(ISTEXT($E332),ISTEXT($B332)),"산출기준 &gt;&gt;  "&amp;_xlfn.XLOOKUP($E332,산출기준!$D:$D,산출기준!$E:$E,"매칭실패"),"")</f>
        <v/>
      </c>
    </row>
    <row r="333" spans="1:38" s="85" customFormat="1" ht="35.1" customHeight="1" outlineLevel="1">
      <c r="A333" s="1087"/>
      <c r="B333" s="1088"/>
      <c r="C333" s="1090"/>
      <c r="D333" s="1089"/>
      <c r="E333" s="1090"/>
      <c r="F333" s="1091" t="s">
        <v>3209</v>
      </c>
      <c r="G333" s="1092" t="str">
        <f t="shared" si="45"/>
        <v xml:space="preserve">Base Course |  |  | </v>
      </c>
      <c r="H333" s="1093" t="s">
        <v>3210</v>
      </c>
      <c r="I333" s="1081" t="str">
        <f t="shared" si="36"/>
        <v>A01ZZ005-00001</v>
      </c>
      <c r="J333" s="766"/>
      <c r="K333" s="766" t="str">
        <f>IFERROR(VLOOKUP($I333,'WM-AR'!$I$7:$AS$3267,34,FALSE),"")</f>
        <v>M2</v>
      </c>
      <c r="L333" s="766" t="str">
        <f>IFERROR(VLOOKUP($I333,'WM-AR'!$I$7:$AS$3267,4,FALSE),"")</f>
        <v>Earth Work</v>
      </c>
      <c r="M333" s="766" t="str">
        <f>IFERROR(VLOOKUP($I333,'WM-AR'!$I$7:$AS$3267,6,FALSE),"")</f>
        <v>-</v>
      </c>
      <c r="N333" s="766" t="str">
        <f>IFERROR(VLOOKUP($I333,'WM-AR'!$I$7:$AS$3267,8,FALSE),"")</f>
        <v>Base Course</v>
      </c>
      <c r="O333" s="766">
        <f>IFERROR(VLOOKUP($I333,'WM-AR'!$I$7:$AS$3267,10,FALSE),"")</f>
        <v>0</v>
      </c>
      <c r="P333" s="766">
        <f>IFERROR(VLOOKUP($I333,'WM-AR'!$I$7:$AS$3267,12,FALSE),"")</f>
        <v>0</v>
      </c>
      <c r="Q333" s="766">
        <f>IFERROR(VLOOKUP($I333,'WM-AR'!$I$7:$AS$3267,14,FALSE),"")</f>
        <v>0</v>
      </c>
      <c r="R333" s="766">
        <f>IFERROR(VLOOKUP($I333,'WM-AR'!$I$7:$AS$3267,16,FALSE),"")</f>
        <v>0</v>
      </c>
      <c r="S333" s="766">
        <f>IFERROR(VLOOKUP($I333,'WM-AR'!$I$7:$AS$3267,18,FALSE),"")</f>
        <v>0</v>
      </c>
      <c r="T333" s="766">
        <f>IFERROR(VLOOKUP($I333,'WM-AR'!$I$7:$AS$3267,20,FALSE),"")</f>
        <v>0</v>
      </c>
      <c r="U333" s="766">
        <f>IFERROR(VLOOKUP($I333,'WM-AR'!$I$7:$AS$3267,22,FALSE),"")</f>
        <v>0</v>
      </c>
      <c r="V333" s="766" t="str">
        <f>IFERROR(VLOOKUP($I333,'WM-AR'!$I$7:$AS$3267,24,FALSE),"")</f>
        <v>THK≤150mm</v>
      </c>
      <c r="W333" s="766">
        <f>IFERROR(VLOOKUP($I333,'WM-AR'!$I$7:$AS$3267,25,FALSE),"")</f>
        <v>0</v>
      </c>
      <c r="X333" s="766" t="str">
        <f>IFERROR(VLOOKUP($I333,'WM-AR'!$I$7:$AS$3267,26,FALSE),"")</f>
        <v>THK=(  )mm</v>
      </c>
      <c r="Y333" s="766">
        <f>IFERROR(VLOOKUP($I333,'WM-AR'!$I$7:$AS$3267,27,FALSE),"")</f>
        <v>0</v>
      </c>
      <c r="Z333" s="766">
        <f>IFERROR(VLOOKUP($I333,'WM-AR'!$I$7:$AS$3267,28,FALSE),"")</f>
        <v>0</v>
      </c>
      <c r="AA333" s="766" t="str">
        <f>IFERROR(VLOOKUP($I333,'WM-AR'!$I$7:$AS$3267,29,FALSE),"")</f>
        <v>CBR=(  )%</v>
      </c>
      <c r="AB333" s="766">
        <f>IFERROR(VLOOKUP($I333,'WM-AR'!$I$7:$AS$3267,30,FALSE),"")</f>
        <v>0</v>
      </c>
      <c r="AC333" s="766">
        <f>IFERROR(VLOOKUP($I333,'WM-AR'!$I$7:$AS$3267,31,FALSE),"")</f>
        <v>0</v>
      </c>
      <c r="AD333" s="766">
        <f>IFERROR(VLOOKUP($I333,'WM-AR'!$I$7:$AS$3267,32,FALSE),"")</f>
        <v>0</v>
      </c>
      <c r="AE333" s="766" t="str">
        <f>IFERROR(VLOOKUP($I333,'WM-AR'!$I$7:$AS$3267,33,FALSE),"")</f>
        <v/>
      </c>
      <c r="AF333" s="1094" t="s">
        <v>3211</v>
      </c>
      <c r="AG333" s="1238" t="s">
        <v>1912</v>
      </c>
      <c r="AH333" s="1096" t="s">
        <v>3205</v>
      </c>
      <c r="AI333" s="1097"/>
      <c r="AJ333" s="1097" t="str">
        <f t="shared" si="46"/>
        <v>M2</v>
      </c>
      <c r="AK333" s="904" t="s">
        <v>3206</v>
      </c>
      <c r="AL333" s="85" t="str">
        <f>IF(AND(ISTEXT($E333),ISTEXT($B333)),"산출기준 &gt;&gt;  "&amp;_xlfn.XLOOKUP($E333,산출기준!$D:$D,산출기준!$E:$E,"매칭실패"),"")</f>
        <v/>
      </c>
    </row>
    <row r="334" spans="1:38" s="85" customFormat="1" ht="35.1" customHeight="1" outlineLevel="1">
      <c r="A334" s="1087"/>
      <c r="B334" s="1088"/>
      <c r="C334" s="1090"/>
      <c r="D334" s="1089"/>
      <c r="E334" s="1090"/>
      <c r="F334" s="1091" t="s">
        <v>3212</v>
      </c>
      <c r="G334" s="1092" t="str">
        <f t="shared" si="45"/>
        <v xml:space="preserve">Subbase Course |  |  | </v>
      </c>
      <c r="H334" s="1093" t="s">
        <v>3213</v>
      </c>
      <c r="I334" s="1081" t="str">
        <f t="shared" si="36"/>
        <v>A01ZZ006-00001</v>
      </c>
      <c r="J334" s="766"/>
      <c r="K334" s="766" t="str">
        <f>IFERROR(VLOOKUP($I334,'WM-AR'!$I$7:$AS$3267,34,FALSE),"")</f>
        <v>M2</v>
      </c>
      <c r="L334" s="766" t="str">
        <f>IFERROR(VLOOKUP($I334,'WM-AR'!$I$7:$AS$3267,4,FALSE),"")</f>
        <v>Earth Work</v>
      </c>
      <c r="M334" s="766" t="str">
        <f>IFERROR(VLOOKUP($I334,'WM-AR'!$I$7:$AS$3267,6,FALSE),"")</f>
        <v>-</v>
      </c>
      <c r="N334" s="766" t="str">
        <f>IFERROR(VLOOKUP($I334,'WM-AR'!$I$7:$AS$3267,8,FALSE),"")</f>
        <v>Subbase Course</v>
      </c>
      <c r="O334" s="766">
        <f>IFERROR(VLOOKUP($I334,'WM-AR'!$I$7:$AS$3267,10,FALSE),"")</f>
        <v>0</v>
      </c>
      <c r="P334" s="766">
        <f>IFERROR(VLOOKUP($I334,'WM-AR'!$I$7:$AS$3267,12,FALSE),"")</f>
        <v>0</v>
      </c>
      <c r="Q334" s="766">
        <f>IFERROR(VLOOKUP($I334,'WM-AR'!$I$7:$AS$3267,14,FALSE),"")</f>
        <v>0</v>
      </c>
      <c r="R334" s="766">
        <f>IFERROR(VLOOKUP($I334,'WM-AR'!$I$7:$AS$3267,16,FALSE),"")</f>
        <v>0</v>
      </c>
      <c r="S334" s="766">
        <f>IFERROR(VLOOKUP($I334,'WM-AR'!$I$7:$AS$3267,18,FALSE),"")</f>
        <v>0</v>
      </c>
      <c r="T334" s="766" t="str">
        <f>IFERROR(VLOOKUP($I334,'WM-AR'!$I$7:$AS$3267,20,FALSE),"")</f>
        <v>Including Compaction of Sub-Grade</v>
      </c>
      <c r="U334" s="766">
        <f>IFERROR(VLOOKUP($I334,'WM-AR'!$I$7:$AS$3267,22,FALSE),"")</f>
        <v>0</v>
      </c>
      <c r="V334" s="766" t="str">
        <f>IFERROR(VLOOKUP($I334,'WM-AR'!$I$7:$AS$3267,24,FALSE),"")</f>
        <v>THK≤150mm</v>
      </c>
      <c r="W334" s="766">
        <f>IFERROR(VLOOKUP($I334,'WM-AR'!$I$7:$AS$3267,25,FALSE),"")</f>
        <v>0</v>
      </c>
      <c r="X334" s="766" t="str">
        <f>IFERROR(VLOOKUP($I334,'WM-AR'!$I$7:$AS$3267,26,FALSE),"")</f>
        <v>THK=(  )mm</v>
      </c>
      <c r="Y334" s="766">
        <f>IFERROR(VLOOKUP($I334,'WM-AR'!$I$7:$AS$3267,27,FALSE),"")</f>
        <v>0</v>
      </c>
      <c r="Z334" s="766">
        <f>IFERROR(VLOOKUP($I334,'WM-AR'!$I$7:$AS$3267,28,FALSE),"")</f>
        <v>0</v>
      </c>
      <c r="AA334" s="766" t="str">
        <f>IFERROR(VLOOKUP($I334,'WM-AR'!$I$7:$AS$3267,29,FALSE),"")</f>
        <v>CBR=(  )% for Subgrade, (  )% for Subbase</v>
      </c>
      <c r="AB334" s="766" t="str">
        <f>IFERROR(VLOOKUP($I334,'WM-AR'!$I$7:$AS$3267,30,FALSE),"")</f>
        <v>Compaction=(  )% for Subgrade, (  )% for Subbase</v>
      </c>
      <c r="AC334" s="766">
        <f>IFERROR(VLOOKUP($I334,'WM-AR'!$I$7:$AS$3267,31,FALSE),"")</f>
        <v>0</v>
      </c>
      <c r="AD334" s="766">
        <f>IFERROR(VLOOKUP($I334,'WM-AR'!$I$7:$AS$3267,32,FALSE),"")</f>
        <v>0</v>
      </c>
      <c r="AE334" s="766" t="str">
        <f>IFERROR(VLOOKUP($I334,'WM-AR'!$I$7:$AS$3267,33,FALSE),"")</f>
        <v/>
      </c>
      <c r="AF334" s="1094" t="s">
        <v>3214</v>
      </c>
      <c r="AG334" s="1238" t="s">
        <v>1912</v>
      </c>
      <c r="AH334" s="1096" t="s">
        <v>3205</v>
      </c>
      <c r="AI334" s="1097"/>
      <c r="AJ334" s="1097" t="str">
        <f t="shared" si="46"/>
        <v>M2</v>
      </c>
      <c r="AK334" s="904" t="s">
        <v>3206</v>
      </c>
      <c r="AL334" s="85" t="str">
        <f>IF(AND(ISTEXT($E334),ISTEXT($B334)),"산출기준 &gt;&gt;  "&amp;_xlfn.XLOOKUP($E334,산출기준!$D:$D,산출기준!$E:$E,"매칭실패"),"")</f>
        <v/>
      </c>
    </row>
    <row r="335" spans="1:38" ht="33" customHeight="1">
      <c r="B335" s="1141"/>
      <c r="C335" s="1143"/>
      <c r="D335" s="1142"/>
      <c r="E335" s="1143"/>
      <c r="F335" s="692"/>
      <c r="G335" s="1131" t="s">
        <v>3365</v>
      </c>
      <c r="H335" s="824"/>
      <c r="I335" s="692" t="str">
        <f t="shared" si="36"/>
        <v/>
      </c>
      <c r="J335" s="694"/>
      <c r="K335" s="694" t="str">
        <f>IFERROR(VLOOKUP($I335,'WM-AR'!$I$7:$AS$3267,34,FALSE),"")</f>
        <v/>
      </c>
      <c r="L335" s="694" t="str">
        <f>IFERROR(VLOOKUP($I335,'WM-AR'!$I$7:$AS$3267,4,FALSE),"")</f>
        <v/>
      </c>
      <c r="M335" s="694" t="str">
        <f>IFERROR(VLOOKUP($I335,'WM-AR'!$I$7:$AS$3267,6,FALSE),"")</f>
        <v/>
      </c>
      <c r="N335" s="694" t="str">
        <f>IFERROR(VLOOKUP($I335,'WM-AR'!$I$7:$AS$3267,8,FALSE),"")</f>
        <v/>
      </c>
      <c r="O335" s="694" t="str">
        <f>IFERROR(VLOOKUP($I335,'WM-AR'!$I$7:$AS$3267,10,FALSE),"")</f>
        <v/>
      </c>
      <c r="P335" s="694" t="str">
        <f>IFERROR(VLOOKUP($I335,'WM-AR'!$I$7:$AS$3267,12,FALSE),"")</f>
        <v/>
      </c>
      <c r="Q335" s="694" t="str">
        <f>IFERROR(VLOOKUP($I335,'WM-AR'!$I$7:$AS$3267,14,FALSE),"")</f>
        <v/>
      </c>
      <c r="R335" s="694" t="str">
        <f>IFERROR(VLOOKUP($I335,'WM-AR'!$I$7:$AS$3267,16,FALSE),"")</f>
        <v/>
      </c>
      <c r="S335" s="694" t="str">
        <f>IFERROR(VLOOKUP($I335,'WM-AR'!$I$7:$AS$3267,18,FALSE),"")</f>
        <v/>
      </c>
      <c r="T335" s="694" t="str">
        <f>IFERROR(VLOOKUP($I335,'WM-AR'!$I$7:$AS$3267,20,FALSE),"")</f>
        <v/>
      </c>
      <c r="U335" s="694" t="str">
        <f>IFERROR(VLOOKUP($I335,'WM-AR'!$I$7:$AS$3267,22,FALSE),"")</f>
        <v/>
      </c>
      <c r="V335" s="694" t="str">
        <f>IFERROR(VLOOKUP($I335,'WM-AR'!$I$7:$AS$3267,24,FALSE),"")</f>
        <v/>
      </c>
      <c r="W335" s="694" t="str">
        <f>IFERROR(VLOOKUP($I335,'WM-AR'!$I$7:$AS$3267,25,FALSE),"")</f>
        <v/>
      </c>
      <c r="X335" s="694" t="str">
        <f>IFERROR(VLOOKUP($I335,'WM-AR'!$I$7:$AS$3267,26,FALSE),"")</f>
        <v/>
      </c>
      <c r="Y335" s="694" t="str">
        <f>IFERROR(VLOOKUP($I335,'WM-AR'!$I$7:$AS$3267,27,FALSE),"")</f>
        <v/>
      </c>
      <c r="Z335" s="694" t="str">
        <f>IFERROR(VLOOKUP($I335,'WM-AR'!$I$7:$AS$3267,28,FALSE),"")</f>
        <v/>
      </c>
      <c r="AA335" s="694" t="str">
        <f>IFERROR(VLOOKUP($I335,'WM-AR'!$I$7:$AS$3267,29,FALSE),"")</f>
        <v/>
      </c>
      <c r="AB335" s="694" t="str">
        <f>IFERROR(VLOOKUP($I335,'WM-AR'!$I$7:$AS$3267,30,FALSE),"")</f>
        <v/>
      </c>
      <c r="AC335" s="694" t="str">
        <f>IFERROR(VLOOKUP($I335,'WM-AR'!$I$7:$AS$3267,31,FALSE),"")</f>
        <v/>
      </c>
      <c r="AD335" s="694" t="str">
        <f>IFERROR(VLOOKUP($I335,'WM-AR'!$I$7:$AS$3267,32,FALSE),"")</f>
        <v/>
      </c>
      <c r="AE335" s="694" t="str">
        <f>IFERROR(VLOOKUP($I335,'WM-AR'!$I$7:$AS$3267,33,FALSE),"")</f>
        <v/>
      </c>
      <c r="AF335" s="1144"/>
      <c r="AG335" s="834"/>
      <c r="AH335" s="834"/>
      <c r="AI335" s="836"/>
      <c r="AJ335" s="836" t="str">
        <f t="shared" si="46"/>
        <v/>
      </c>
      <c r="AK335" s="1145"/>
      <c r="AL335" s="88" t="str">
        <f>IF(AND(ISTEXT($E335),ISTEXT($B335)),"산출기준 &gt;&gt;  "&amp;_xlfn.XLOOKUP($E335,산출기준!$D:$D,산출기준!$E:$E,"매칭실패"),"")</f>
        <v/>
      </c>
    </row>
    <row r="336" spans="1:38" hidden="1">
      <c r="B336" s="1111"/>
      <c r="C336" s="706"/>
      <c r="D336" s="787" t="s">
        <v>3366</v>
      </c>
      <c r="E336" s="706"/>
      <c r="F336" s="712"/>
      <c r="G336" s="843" t="s">
        <v>3367</v>
      </c>
      <c r="H336" s="843"/>
      <c r="I336" s="712" t="str">
        <f t="shared" si="36"/>
        <v/>
      </c>
      <c r="J336" s="714"/>
      <c r="K336" s="714" t="str">
        <f>IFERROR(VLOOKUP($I336,'WM-AR'!$I$7:$AS$3267,34,FALSE),"")</f>
        <v/>
      </c>
      <c r="L336" s="714" t="str">
        <f>IFERROR(VLOOKUP($I336,'WM-AR'!$I$7:$AS$3267,4,FALSE),"")</f>
        <v/>
      </c>
      <c r="M336" s="714" t="str">
        <f>IFERROR(VLOOKUP($I336,'WM-AR'!$I$7:$AS$3267,6,FALSE),"")</f>
        <v/>
      </c>
      <c r="N336" s="714" t="str">
        <f>IFERROR(VLOOKUP($I336,'WM-AR'!$I$7:$AS$3267,8,FALSE),"")</f>
        <v/>
      </c>
      <c r="O336" s="714" t="str">
        <f>IFERROR(VLOOKUP($I336,'WM-AR'!$I$7:$AS$3267,10,FALSE),"")</f>
        <v/>
      </c>
      <c r="P336" s="714" t="str">
        <f>IFERROR(VLOOKUP($I336,'WM-AR'!$I$7:$AS$3267,12,FALSE),"")</f>
        <v/>
      </c>
      <c r="Q336" s="714" t="str">
        <f>IFERROR(VLOOKUP($I336,'WM-AR'!$I$7:$AS$3267,14,FALSE),"")</f>
        <v/>
      </c>
      <c r="R336" s="714" t="str">
        <f>IFERROR(VLOOKUP($I336,'WM-AR'!$I$7:$AS$3267,16,FALSE),"")</f>
        <v/>
      </c>
      <c r="S336" s="714" t="str">
        <f>IFERROR(VLOOKUP($I336,'WM-AR'!$I$7:$AS$3267,18,FALSE),"")</f>
        <v/>
      </c>
      <c r="T336" s="714" t="str">
        <f>IFERROR(VLOOKUP($I336,'WM-AR'!$I$7:$AS$3267,20,FALSE),"")</f>
        <v/>
      </c>
      <c r="U336" s="714" t="str">
        <f>IFERROR(VLOOKUP($I336,'WM-AR'!$I$7:$AS$3267,22,FALSE),"")</f>
        <v/>
      </c>
      <c r="V336" s="714" t="str">
        <f>IFERROR(VLOOKUP($I336,'WM-AR'!$I$7:$AS$3267,24,FALSE),"")</f>
        <v/>
      </c>
      <c r="W336" s="714" t="str">
        <f>IFERROR(VLOOKUP($I336,'WM-AR'!$I$7:$AS$3267,25,FALSE),"")</f>
        <v/>
      </c>
      <c r="X336" s="714" t="str">
        <f>IFERROR(VLOOKUP($I336,'WM-AR'!$I$7:$AS$3267,26,FALSE),"")</f>
        <v/>
      </c>
      <c r="Y336" s="714" t="str">
        <f>IFERROR(VLOOKUP($I336,'WM-AR'!$I$7:$AS$3267,27,FALSE),"")</f>
        <v/>
      </c>
      <c r="Z336" s="714" t="str">
        <f>IFERROR(VLOOKUP($I336,'WM-AR'!$I$7:$AS$3267,28,FALSE),"")</f>
        <v/>
      </c>
      <c r="AA336" s="714" t="str">
        <f>IFERROR(VLOOKUP($I336,'WM-AR'!$I$7:$AS$3267,29,FALSE),"")</f>
        <v/>
      </c>
      <c r="AB336" s="714" t="str">
        <f>IFERROR(VLOOKUP($I336,'WM-AR'!$I$7:$AS$3267,30,FALSE),"")</f>
        <v/>
      </c>
      <c r="AC336" s="714" t="str">
        <f>IFERROR(VLOOKUP($I336,'WM-AR'!$I$7:$AS$3267,31,FALSE),"")</f>
        <v/>
      </c>
      <c r="AD336" s="714" t="str">
        <f>IFERROR(VLOOKUP($I336,'WM-AR'!$I$7:$AS$3267,32,FALSE),"")</f>
        <v/>
      </c>
      <c r="AE336" s="714" t="str">
        <f>IFERROR(VLOOKUP($I336,'WM-AR'!$I$7:$AS$3267,33,FALSE),"")</f>
        <v/>
      </c>
      <c r="AF336" s="839"/>
      <c r="AG336" s="852"/>
      <c r="AH336" s="852"/>
      <c r="AI336" s="854"/>
      <c r="AJ336" s="854" t="str">
        <f t="shared" si="46"/>
        <v/>
      </c>
      <c r="AK336" s="1114"/>
      <c r="AL336" s="88" t="str">
        <f>IF(AND(ISTEXT($E336),ISTEXT($B336)),"산출기준 &gt;&gt;  "&amp;_xlfn.XLOOKUP($E336,산출기준!$D:$D,산출기준!$E:$E,"매칭실패"),"")</f>
        <v/>
      </c>
    </row>
    <row r="337" spans="2:38">
      <c r="B337" s="1111"/>
      <c r="C337" s="706"/>
      <c r="D337" s="787" t="s">
        <v>2715</v>
      </c>
      <c r="E337" s="706"/>
      <c r="F337" s="712"/>
      <c r="G337" s="1173" t="s">
        <v>3368</v>
      </c>
      <c r="H337" s="843"/>
      <c r="I337" s="712" t="str">
        <f t="shared" si="36"/>
        <v/>
      </c>
      <c r="J337" s="714"/>
      <c r="K337" s="714" t="str">
        <f>IFERROR(VLOOKUP($I337,'WM-AR'!$I$7:$AS$3267,34,FALSE),"")</f>
        <v/>
      </c>
      <c r="L337" s="714" t="str">
        <f>IFERROR(VLOOKUP($I337,'WM-AR'!$I$7:$AS$3267,4,FALSE),"")</f>
        <v/>
      </c>
      <c r="M337" s="714" t="str">
        <f>IFERROR(VLOOKUP($I337,'WM-AR'!$I$7:$AS$3267,6,FALSE),"")</f>
        <v/>
      </c>
      <c r="N337" s="714" t="str">
        <f>IFERROR(VLOOKUP($I337,'WM-AR'!$I$7:$AS$3267,8,FALSE),"")</f>
        <v/>
      </c>
      <c r="O337" s="714" t="str">
        <f>IFERROR(VLOOKUP($I337,'WM-AR'!$I$7:$AS$3267,10,FALSE),"")</f>
        <v/>
      </c>
      <c r="P337" s="714" t="str">
        <f>IFERROR(VLOOKUP($I337,'WM-AR'!$I$7:$AS$3267,12,FALSE),"")</f>
        <v/>
      </c>
      <c r="Q337" s="714" t="str">
        <f>IFERROR(VLOOKUP($I337,'WM-AR'!$I$7:$AS$3267,14,FALSE),"")</f>
        <v/>
      </c>
      <c r="R337" s="714" t="str">
        <f>IFERROR(VLOOKUP($I337,'WM-AR'!$I$7:$AS$3267,16,FALSE),"")</f>
        <v/>
      </c>
      <c r="S337" s="714" t="str">
        <f>IFERROR(VLOOKUP($I337,'WM-AR'!$I$7:$AS$3267,18,FALSE),"")</f>
        <v/>
      </c>
      <c r="T337" s="714" t="str">
        <f>IFERROR(VLOOKUP($I337,'WM-AR'!$I$7:$AS$3267,20,FALSE),"")</f>
        <v/>
      </c>
      <c r="U337" s="714" t="str">
        <f>IFERROR(VLOOKUP($I337,'WM-AR'!$I$7:$AS$3267,22,FALSE),"")</f>
        <v/>
      </c>
      <c r="V337" s="714" t="str">
        <f>IFERROR(VLOOKUP($I337,'WM-AR'!$I$7:$AS$3267,24,FALSE),"")</f>
        <v/>
      </c>
      <c r="W337" s="714" t="str">
        <f>IFERROR(VLOOKUP($I337,'WM-AR'!$I$7:$AS$3267,25,FALSE),"")</f>
        <v/>
      </c>
      <c r="X337" s="714" t="str">
        <f>IFERROR(VLOOKUP($I337,'WM-AR'!$I$7:$AS$3267,26,FALSE),"")</f>
        <v/>
      </c>
      <c r="Y337" s="714" t="str">
        <f>IFERROR(VLOOKUP($I337,'WM-AR'!$I$7:$AS$3267,27,FALSE),"")</f>
        <v/>
      </c>
      <c r="Z337" s="714" t="str">
        <f>IFERROR(VLOOKUP($I337,'WM-AR'!$I$7:$AS$3267,28,FALSE),"")</f>
        <v/>
      </c>
      <c r="AA337" s="714" t="str">
        <f>IFERROR(VLOOKUP($I337,'WM-AR'!$I$7:$AS$3267,29,FALSE),"")</f>
        <v/>
      </c>
      <c r="AB337" s="714" t="str">
        <f>IFERROR(VLOOKUP($I337,'WM-AR'!$I$7:$AS$3267,30,FALSE),"")</f>
        <v/>
      </c>
      <c r="AC337" s="714" t="str">
        <f>IFERROR(VLOOKUP($I337,'WM-AR'!$I$7:$AS$3267,31,FALSE),"")</f>
        <v/>
      </c>
      <c r="AD337" s="714" t="str">
        <f>IFERROR(VLOOKUP($I337,'WM-AR'!$I$7:$AS$3267,32,FALSE),"")</f>
        <v/>
      </c>
      <c r="AE337" s="714" t="str">
        <f>IFERROR(VLOOKUP($I337,'WM-AR'!$I$7:$AS$3267,33,FALSE),"")</f>
        <v/>
      </c>
      <c r="AF337" s="839"/>
      <c r="AG337" s="852"/>
      <c r="AH337" s="852"/>
      <c r="AI337" s="854"/>
      <c r="AJ337" s="854" t="str">
        <f t="shared" si="46"/>
        <v/>
      </c>
      <c r="AK337" s="1114"/>
      <c r="AL337" s="88" t="str">
        <f>IF(AND(ISTEXT($E337),ISTEXT($B337)),"산출기준 &gt;&gt;  "&amp;_xlfn.XLOOKUP($E337,산출기준!$D:$D,산출기준!$E:$E,"매칭실패"),"")</f>
        <v/>
      </c>
    </row>
    <row r="338" spans="2:38">
      <c r="B338" s="1111"/>
      <c r="C338" s="706"/>
      <c r="D338" s="787" t="s">
        <v>2715</v>
      </c>
      <c r="E338" s="706"/>
      <c r="F338" s="712"/>
      <c r="G338" s="843" t="s">
        <v>3369</v>
      </c>
      <c r="H338" s="843"/>
      <c r="I338" s="712" t="str">
        <f t="shared" si="36"/>
        <v/>
      </c>
      <c r="J338" s="714"/>
      <c r="K338" s="714" t="str">
        <f>IFERROR(VLOOKUP($I338,'WM-AR'!$I$7:$AS$3267,34,FALSE),"")</f>
        <v/>
      </c>
      <c r="L338" s="714" t="str">
        <f>IFERROR(VLOOKUP($I338,'WM-AR'!$I$7:$AS$3267,4,FALSE),"")</f>
        <v/>
      </c>
      <c r="M338" s="714" t="str">
        <f>IFERROR(VLOOKUP($I338,'WM-AR'!$I$7:$AS$3267,6,FALSE),"")</f>
        <v/>
      </c>
      <c r="N338" s="714" t="str">
        <f>IFERROR(VLOOKUP($I338,'WM-AR'!$I$7:$AS$3267,8,FALSE),"")</f>
        <v/>
      </c>
      <c r="O338" s="714" t="str">
        <f>IFERROR(VLOOKUP($I338,'WM-AR'!$I$7:$AS$3267,10,FALSE),"")</f>
        <v/>
      </c>
      <c r="P338" s="714" t="str">
        <f>IFERROR(VLOOKUP($I338,'WM-AR'!$I$7:$AS$3267,12,FALSE),"")</f>
        <v/>
      </c>
      <c r="Q338" s="714" t="str">
        <f>IFERROR(VLOOKUP($I338,'WM-AR'!$I$7:$AS$3267,14,FALSE),"")</f>
        <v/>
      </c>
      <c r="R338" s="714" t="str">
        <f>IFERROR(VLOOKUP($I338,'WM-AR'!$I$7:$AS$3267,16,FALSE),"")</f>
        <v/>
      </c>
      <c r="S338" s="714" t="str">
        <f>IFERROR(VLOOKUP($I338,'WM-AR'!$I$7:$AS$3267,18,FALSE),"")</f>
        <v/>
      </c>
      <c r="T338" s="714" t="str">
        <f>IFERROR(VLOOKUP($I338,'WM-AR'!$I$7:$AS$3267,20,FALSE),"")</f>
        <v/>
      </c>
      <c r="U338" s="714" t="str">
        <f>IFERROR(VLOOKUP($I338,'WM-AR'!$I$7:$AS$3267,22,FALSE),"")</f>
        <v/>
      </c>
      <c r="V338" s="714" t="str">
        <f>IFERROR(VLOOKUP($I338,'WM-AR'!$I$7:$AS$3267,24,FALSE),"")</f>
        <v/>
      </c>
      <c r="W338" s="714" t="str">
        <f>IFERROR(VLOOKUP($I338,'WM-AR'!$I$7:$AS$3267,25,FALSE),"")</f>
        <v/>
      </c>
      <c r="X338" s="714" t="str">
        <f>IFERROR(VLOOKUP($I338,'WM-AR'!$I$7:$AS$3267,26,FALSE),"")</f>
        <v/>
      </c>
      <c r="Y338" s="714" t="str">
        <f>IFERROR(VLOOKUP($I338,'WM-AR'!$I$7:$AS$3267,27,FALSE),"")</f>
        <v/>
      </c>
      <c r="Z338" s="714" t="str">
        <f>IFERROR(VLOOKUP($I338,'WM-AR'!$I$7:$AS$3267,28,FALSE),"")</f>
        <v/>
      </c>
      <c r="AA338" s="714" t="str">
        <f>IFERROR(VLOOKUP($I338,'WM-AR'!$I$7:$AS$3267,29,FALSE),"")</f>
        <v/>
      </c>
      <c r="AB338" s="714" t="str">
        <f>IFERROR(VLOOKUP($I338,'WM-AR'!$I$7:$AS$3267,30,FALSE),"")</f>
        <v/>
      </c>
      <c r="AC338" s="714" t="str">
        <f>IFERROR(VLOOKUP($I338,'WM-AR'!$I$7:$AS$3267,31,FALSE),"")</f>
        <v/>
      </c>
      <c r="AD338" s="714" t="str">
        <f>IFERROR(VLOOKUP($I338,'WM-AR'!$I$7:$AS$3267,32,FALSE),"")</f>
        <v/>
      </c>
      <c r="AE338" s="714" t="str">
        <f>IFERROR(VLOOKUP($I338,'WM-AR'!$I$7:$AS$3267,33,FALSE),"")</f>
        <v/>
      </c>
      <c r="AF338" s="839"/>
      <c r="AG338" s="852"/>
      <c r="AH338" s="852"/>
      <c r="AI338" s="854"/>
      <c r="AJ338" s="854" t="str">
        <f t="shared" si="46"/>
        <v/>
      </c>
      <c r="AK338" s="1114"/>
      <c r="AL338" s="88" t="str">
        <f>IF(AND(ISTEXT($E338),ISTEXT($B338)),"산출기준 &gt;&gt;  "&amp;_xlfn.XLOOKUP($E338,산출기준!$D:$D,산출기준!$E:$E,"매칭실패"),"")</f>
        <v/>
      </c>
    </row>
    <row r="339" spans="2:38">
      <c r="B339" s="1111"/>
      <c r="C339" s="706"/>
      <c r="D339" s="787" t="s">
        <v>2715</v>
      </c>
      <c r="E339" s="706"/>
      <c r="F339" s="712"/>
      <c r="G339" s="1173" t="s">
        <v>3370</v>
      </c>
      <c r="H339" s="843"/>
      <c r="I339" s="712" t="str">
        <f t="shared" si="36"/>
        <v/>
      </c>
      <c r="J339" s="714"/>
      <c r="K339" s="714" t="str">
        <f>IFERROR(VLOOKUP($I339,'WM-AR'!$I$7:$AS$3267,34,FALSE),"")</f>
        <v/>
      </c>
      <c r="L339" s="714" t="str">
        <f>IFERROR(VLOOKUP($I339,'WM-AR'!$I$7:$AS$3267,4,FALSE),"")</f>
        <v/>
      </c>
      <c r="M339" s="714" t="str">
        <f>IFERROR(VLOOKUP($I339,'WM-AR'!$I$7:$AS$3267,6,FALSE),"")</f>
        <v/>
      </c>
      <c r="N339" s="714" t="str">
        <f>IFERROR(VLOOKUP($I339,'WM-AR'!$I$7:$AS$3267,8,FALSE),"")</f>
        <v/>
      </c>
      <c r="O339" s="714" t="str">
        <f>IFERROR(VLOOKUP($I339,'WM-AR'!$I$7:$AS$3267,10,FALSE),"")</f>
        <v/>
      </c>
      <c r="P339" s="714" t="str">
        <f>IFERROR(VLOOKUP($I339,'WM-AR'!$I$7:$AS$3267,12,FALSE),"")</f>
        <v/>
      </c>
      <c r="Q339" s="714" t="str">
        <f>IFERROR(VLOOKUP($I339,'WM-AR'!$I$7:$AS$3267,14,FALSE),"")</f>
        <v/>
      </c>
      <c r="R339" s="714" t="str">
        <f>IFERROR(VLOOKUP($I339,'WM-AR'!$I$7:$AS$3267,16,FALSE),"")</f>
        <v/>
      </c>
      <c r="S339" s="714" t="str">
        <f>IFERROR(VLOOKUP($I339,'WM-AR'!$I$7:$AS$3267,18,FALSE),"")</f>
        <v/>
      </c>
      <c r="T339" s="714" t="str">
        <f>IFERROR(VLOOKUP($I339,'WM-AR'!$I$7:$AS$3267,20,FALSE),"")</f>
        <v/>
      </c>
      <c r="U339" s="714" t="str">
        <f>IFERROR(VLOOKUP($I339,'WM-AR'!$I$7:$AS$3267,22,FALSE),"")</f>
        <v/>
      </c>
      <c r="V339" s="714" t="str">
        <f>IFERROR(VLOOKUP($I339,'WM-AR'!$I$7:$AS$3267,24,FALSE),"")</f>
        <v/>
      </c>
      <c r="W339" s="714" t="str">
        <f>IFERROR(VLOOKUP($I339,'WM-AR'!$I$7:$AS$3267,25,FALSE),"")</f>
        <v/>
      </c>
      <c r="X339" s="714" t="str">
        <f>IFERROR(VLOOKUP($I339,'WM-AR'!$I$7:$AS$3267,26,FALSE),"")</f>
        <v/>
      </c>
      <c r="Y339" s="714" t="str">
        <f>IFERROR(VLOOKUP($I339,'WM-AR'!$I$7:$AS$3267,27,FALSE),"")</f>
        <v/>
      </c>
      <c r="Z339" s="714" t="str">
        <f>IFERROR(VLOOKUP($I339,'WM-AR'!$I$7:$AS$3267,28,FALSE),"")</f>
        <v/>
      </c>
      <c r="AA339" s="714" t="str">
        <f>IFERROR(VLOOKUP($I339,'WM-AR'!$I$7:$AS$3267,29,FALSE),"")</f>
        <v/>
      </c>
      <c r="AB339" s="714" t="str">
        <f>IFERROR(VLOOKUP($I339,'WM-AR'!$I$7:$AS$3267,30,FALSE),"")</f>
        <v/>
      </c>
      <c r="AC339" s="714" t="str">
        <f>IFERROR(VLOOKUP($I339,'WM-AR'!$I$7:$AS$3267,31,FALSE),"")</f>
        <v/>
      </c>
      <c r="AD339" s="714" t="str">
        <f>IFERROR(VLOOKUP($I339,'WM-AR'!$I$7:$AS$3267,32,FALSE),"")</f>
        <v/>
      </c>
      <c r="AE339" s="714" t="str">
        <f>IFERROR(VLOOKUP($I339,'WM-AR'!$I$7:$AS$3267,33,FALSE),"")</f>
        <v/>
      </c>
      <c r="AF339" s="839"/>
      <c r="AG339" s="852"/>
      <c r="AH339" s="852"/>
      <c r="AI339" s="854"/>
      <c r="AJ339" s="854" t="str">
        <f t="shared" si="46"/>
        <v/>
      </c>
      <c r="AK339" s="1114"/>
      <c r="AL339" s="88" t="str">
        <f>IF(AND(ISTEXT($E339),ISTEXT($B339)),"산출기준 &gt;&gt;  "&amp;_xlfn.XLOOKUP($E339,산출기준!$D:$D,산출기준!$E:$E,"매칭실패"),"")</f>
        <v/>
      </c>
    </row>
    <row r="340" spans="2:38">
      <c r="B340" s="1111"/>
      <c r="C340" s="706"/>
      <c r="D340" s="787" t="s">
        <v>2715</v>
      </c>
      <c r="E340" s="706"/>
      <c r="F340" s="712"/>
      <c r="G340" s="843" t="s">
        <v>3371</v>
      </c>
      <c r="H340" s="843"/>
      <c r="I340" s="712" t="str">
        <f t="shared" si="36"/>
        <v/>
      </c>
      <c r="J340" s="714"/>
      <c r="K340" s="714" t="str">
        <f>IFERROR(VLOOKUP($I340,'WM-AR'!$I$7:$AS$3267,34,FALSE),"")</f>
        <v/>
      </c>
      <c r="L340" s="714" t="str">
        <f>IFERROR(VLOOKUP($I340,'WM-AR'!$I$7:$AS$3267,4,FALSE),"")</f>
        <v/>
      </c>
      <c r="M340" s="714" t="str">
        <f>IFERROR(VLOOKUP($I340,'WM-AR'!$I$7:$AS$3267,6,FALSE),"")</f>
        <v/>
      </c>
      <c r="N340" s="714" t="str">
        <f>IFERROR(VLOOKUP($I340,'WM-AR'!$I$7:$AS$3267,8,FALSE),"")</f>
        <v/>
      </c>
      <c r="O340" s="714" t="str">
        <f>IFERROR(VLOOKUP($I340,'WM-AR'!$I$7:$AS$3267,10,FALSE),"")</f>
        <v/>
      </c>
      <c r="P340" s="714" t="str">
        <f>IFERROR(VLOOKUP($I340,'WM-AR'!$I$7:$AS$3267,12,FALSE),"")</f>
        <v/>
      </c>
      <c r="Q340" s="714" t="str">
        <f>IFERROR(VLOOKUP($I340,'WM-AR'!$I$7:$AS$3267,14,FALSE),"")</f>
        <v/>
      </c>
      <c r="R340" s="714" t="str">
        <f>IFERROR(VLOOKUP($I340,'WM-AR'!$I$7:$AS$3267,16,FALSE),"")</f>
        <v/>
      </c>
      <c r="S340" s="714" t="str">
        <f>IFERROR(VLOOKUP($I340,'WM-AR'!$I$7:$AS$3267,18,FALSE),"")</f>
        <v/>
      </c>
      <c r="T340" s="714" t="str">
        <f>IFERROR(VLOOKUP($I340,'WM-AR'!$I$7:$AS$3267,20,FALSE),"")</f>
        <v/>
      </c>
      <c r="U340" s="714" t="str">
        <f>IFERROR(VLOOKUP($I340,'WM-AR'!$I$7:$AS$3267,22,FALSE),"")</f>
        <v/>
      </c>
      <c r="V340" s="714" t="str">
        <f>IFERROR(VLOOKUP($I340,'WM-AR'!$I$7:$AS$3267,24,FALSE),"")</f>
        <v/>
      </c>
      <c r="W340" s="714" t="str">
        <f>IFERROR(VLOOKUP($I340,'WM-AR'!$I$7:$AS$3267,25,FALSE),"")</f>
        <v/>
      </c>
      <c r="X340" s="714" t="str">
        <f>IFERROR(VLOOKUP($I340,'WM-AR'!$I$7:$AS$3267,26,FALSE),"")</f>
        <v/>
      </c>
      <c r="Y340" s="714" t="str">
        <f>IFERROR(VLOOKUP($I340,'WM-AR'!$I$7:$AS$3267,27,FALSE),"")</f>
        <v/>
      </c>
      <c r="Z340" s="714" t="str">
        <f>IFERROR(VLOOKUP($I340,'WM-AR'!$I$7:$AS$3267,28,FALSE),"")</f>
        <v/>
      </c>
      <c r="AA340" s="714" t="str">
        <f>IFERROR(VLOOKUP($I340,'WM-AR'!$I$7:$AS$3267,29,FALSE),"")</f>
        <v/>
      </c>
      <c r="AB340" s="714" t="str">
        <f>IFERROR(VLOOKUP($I340,'WM-AR'!$I$7:$AS$3267,30,FALSE),"")</f>
        <v/>
      </c>
      <c r="AC340" s="714" t="str">
        <f>IFERROR(VLOOKUP($I340,'WM-AR'!$I$7:$AS$3267,31,FALSE),"")</f>
        <v/>
      </c>
      <c r="AD340" s="714" t="str">
        <f>IFERROR(VLOOKUP($I340,'WM-AR'!$I$7:$AS$3267,32,FALSE),"")</f>
        <v/>
      </c>
      <c r="AE340" s="714" t="str">
        <f>IFERROR(VLOOKUP($I340,'WM-AR'!$I$7:$AS$3267,33,FALSE),"")</f>
        <v/>
      </c>
      <c r="AF340" s="839"/>
      <c r="AG340" s="852"/>
      <c r="AH340" s="852"/>
      <c r="AI340" s="854"/>
      <c r="AJ340" s="854" t="str">
        <f t="shared" si="46"/>
        <v/>
      </c>
      <c r="AK340" s="1114"/>
      <c r="AL340" s="88" t="str">
        <f>IF(AND(ISTEXT($E340),ISTEXT($B340)),"산출기준 &gt;&gt;  "&amp;_xlfn.XLOOKUP($E340,산출기준!$D:$D,산출기준!$E:$E,"매칭실패"),"")</f>
        <v/>
      </c>
    </row>
    <row r="341" spans="2:38">
      <c r="B341" s="1111"/>
      <c r="C341" s="706"/>
      <c r="D341" s="787" t="s">
        <v>2715</v>
      </c>
      <c r="E341" s="706"/>
      <c r="F341" s="712"/>
      <c r="G341" s="1173" t="s">
        <v>3372</v>
      </c>
      <c r="H341" s="843"/>
      <c r="I341" s="712" t="str">
        <f t="shared" si="36"/>
        <v/>
      </c>
      <c r="J341" s="714"/>
      <c r="K341" s="714" t="str">
        <f>IFERROR(VLOOKUP($I341,'WM-AR'!$I$7:$AS$3267,34,FALSE),"")</f>
        <v/>
      </c>
      <c r="L341" s="714" t="str">
        <f>IFERROR(VLOOKUP($I341,'WM-AR'!$I$7:$AS$3267,4,FALSE),"")</f>
        <v/>
      </c>
      <c r="M341" s="714" t="str">
        <f>IFERROR(VLOOKUP($I341,'WM-AR'!$I$7:$AS$3267,6,FALSE),"")</f>
        <v/>
      </c>
      <c r="N341" s="714" t="str">
        <f>IFERROR(VLOOKUP($I341,'WM-AR'!$I$7:$AS$3267,8,FALSE),"")</f>
        <v/>
      </c>
      <c r="O341" s="714" t="str">
        <f>IFERROR(VLOOKUP($I341,'WM-AR'!$I$7:$AS$3267,10,FALSE),"")</f>
        <v/>
      </c>
      <c r="P341" s="714" t="str">
        <f>IFERROR(VLOOKUP($I341,'WM-AR'!$I$7:$AS$3267,12,FALSE),"")</f>
        <v/>
      </c>
      <c r="Q341" s="714" t="str">
        <f>IFERROR(VLOOKUP($I341,'WM-AR'!$I$7:$AS$3267,14,FALSE),"")</f>
        <v/>
      </c>
      <c r="R341" s="714" t="str">
        <f>IFERROR(VLOOKUP($I341,'WM-AR'!$I$7:$AS$3267,16,FALSE),"")</f>
        <v/>
      </c>
      <c r="S341" s="714" t="str">
        <f>IFERROR(VLOOKUP($I341,'WM-AR'!$I$7:$AS$3267,18,FALSE),"")</f>
        <v/>
      </c>
      <c r="T341" s="714" t="str">
        <f>IFERROR(VLOOKUP($I341,'WM-AR'!$I$7:$AS$3267,20,FALSE),"")</f>
        <v/>
      </c>
      <c r="U341" s="714" t="str">
        <f>IFERROR(VLOOKUP($I341,'WM-AR'!$I$7:$AS$3267,22,FALSE),"")</f>
        <v/>
      </c>
      <c r="V341" s="714" t="str">
        <f>IFERROR(VLOOKUP($I341,'WM-AR'!$I$7:$AS$3267,24,FALSE),"")</f>
        <v/>
      </c>
      <c r="W341" s="714" t="str">
        <f>IFERROR(VLOOKUP($I341,'WM-AR'!$I$7:$AS$3267,25,FALSE),"")</f>
        <v/>
      </c>
      <c r="X341" s="714" t="str">
        <f>IFERROR(VLOOKUP($I341,'WM-AR'!$I$7:$AS$3267,26,FALSE),"")</f>
        <v/>
      </c>
      <c r="Y341" s="714" t="str">
        <f>IFERROR(VLOOKUP($I341,'WM-AR'!$I$7:$AS$3267,27,FALSE),"")</f>
        <v/>
      </c>
      <c r="Z341" s="714" t="str">
        <f>IFERROR(VLOOKUP($I341,'WM-AR'!$I$7:$AS$3267,28,FALSE),"")</f>
        <v/>
      </c>
      <c r="AA341" s="714" t="str">
        <f>IFERROR(VLOOKUP($I341,'WM-AR'!$I$7:$AS$3267,29,FALSE),"")</f>
        <v/>
      </c>
      <c r="AB341" s="714" t="str">
        <f>IFERROR(VLOOKUP($I341,'WM-AR'!$I$7:$AS$3267,30,FALSE),"")</f>
        <v/>
      </c>
      <c r="AC341" s="714" t="str">
        <f>IFERROR(VLOOKUP($I341,'WM-AR'!$I$7:$AS$3267,31,FALSE),"")</f>
        <v/>
      </c>
      <c r="AD341" s="714" t="str">
        <f>IFERROR(VLOOKUP($I341,'WM-AR'!$I$7:$AS$3267,32,FALSE),"")</f>
        <v/>
      </c>
      <c r="AE341" s="714" t="str">
        <f>IFERROR(VLOOKUP($I341,'WM-AR'!$I$7:$AS$3267,33,FALSE),"")</f>
        <v/>
      </c>
      <c r="AF341" s="839"/>
      <c r="AG341" s="852"/>
      <c r="AH341" s="852"/>
      <c r="AI341" s="854"/>
      <c r="AJ341" s="854" t="str">
        <f t="shared" si="46"/>
        <v/>
      </c>
      <c r="AK341" s="1114"/>
      <c r="AL341" s="88" t="str">
        <f>IF(AND(ISTEXT($E341),ISTEXT($B341)),"산출기준 &gt;&gt;  "&amp;_xlfn.XLOOKUP($E341,산출기준!$D:$D,산출기준!$E:$E,"매칭실패"),"")</f>
        <v/>
      </c>
    </row>
    <row r="342" spans="2:38">
      <c r="B342" s="1111"/>
      <c r="C342" s="706"/>
      <c r="D342" s="787" t="s">
        <v>2715</v>
      </c>
      <c r="E342" s="706"/>
      <c r="F342" s="712"/>
      <c r="G342" s="843" t="s">
        <v>3373</v>
      </c>
      <c r="H342" s="843"/>
      <c r="I342" s="712" t="str">
        <f t="shared" si="36"/>
        <v/>
      </c>
      <c r="J342" s="714"/>
      <c r="K342" s="714" t="str">
        <f>IFERROR(VLOOKUP($I342,'WM-AR'!$I$7:$AS$3267,34,FALSE),"")</f>
        <v/>
      </c>
      <c r="L342" s="714" t="str">
        <f>IFERROR(VLOOKUP($I342,'WM-AR'!$I$7:$AS$3267,4,FALSE),"")</f>
        <v/>
      </c>
      <c r="M342" s="714" t="str">
        <f>IFERROR(VLOOKUP($I342,'WM-AR'!$I$7:$AS$3267,6,FALSE),"")</f>
        <v/>
      </c>
      <c r="N342" s="714" t="str">
        <f>IFERROR(VLOOKUP($I342,'WM-AR'!$I$7:$AS$3267,8,FALSE),"")</f>
        <v/>
      </c>
      <c r="O342" s="714" t="str">
        <f>IFERROR(VLOOKUP($I342,'WM-AR'!$I$7:$AS$3267,10,FALSE),"")</f>
        <v/>
      </c>
      <c r="P342" s="714" t="str">
        <f>IFERROR(VLOOKUP($I342,'WM-AR'!$I$7:$AS$3267,12,FALSE),"")</f>
        <v/>
      </c>
      <c r="Q342" s="714" t="str">
        <f>IFERROR(VLOOKUP($I342,'WM-AR'!$I$7:$AS$3267,14,FALSE),"")</f>
        <v/>
      </c>
      <c r="R342" s="714" t="str">
        <f>IFERROR(VLOOKUP($I342,'WM-AR'!$I$7:$AS$3267,16,FALSE),"")</f>
        <v/>
      </c>
      <c r="S342" s="714" t="str">
        <f>IFERROR(VLOOKUP($I342,'WM-AR'!$I$7:$AS$3267,18,FALSE),"")</f>
        <v/>
      </c>
      <c r="T342" s="714" t="str">
        <f>IFERROR(VLOOKUP($I342,'WM-AR'!$I$7:$AS$3267,20,FALSE),"")</f>
        <v/>
      </c>
      <c r="U342" s="714" t="str">
        <f>IFERROR(VLOOKUP($I342,'WM-AR'!$I$7:$AS$3267,22,FALSE),"")</f>
        <v/>
      </c>
      <c r="V342" s="714" t="str">
        <f>IFERROR(VLOOKUP($I342,'WM-AR'!$I$7:$AS$3267,24,FALSE),"")</f>
        <v/>
      </c>
      <c r="W342" s="714" t="str">
        <f>IFERROR(VLOOKUP($I342,'WM-AR'!$I$7:$AS$3267,25,FALSE),"")</f>
        <v/>
      </c>
      <c r="X342" s="714" t="str">
        <f>IFERROR(VLOOKUP($I342,'WM-AR'!$I$7:$AS$3267,26,FALSE),"")</f>
        <v/>
      </c>
      <c r="Y342" s="714" t="str">
        <f>IFERROR(VLOOKUP($I342,'WM-AR'!$I$7:$AS$3267,27,FALSE),"")</f>
        <v/>
      </c>
      <c r="Z342" s="714" t="str">
        <f>IFERROR(VLOOKUP($I342,'WM-AR'!$I$7:$AS$3267,28,FALSE),"")</f>
        <v/>
      </c>
      <c r="AA342" s="714" t="str">
        <f>IFERROR(VLOOKUP($I342,'WM-AR'!$I$7:$AS$3267,29,FALSE),"")</f>
        <v/>
      </c>
      <c r="AB342" s="714" t="str">
        <f>IFERROR(VLOOKUP($I342,'WM-AR'!$I$7:$AS$3267,30,FALSE),"")</f>
        <v/>
      </c>
      <c r="AC342" s="714" t="str">
        <f>IFERROR(VLOOKUP($I342,'WM-AR'!$I$7:$AS$3267,31,FALSE),"")</f>
        <v/>
      </c>
      <c r="AD342" s="714" t="str">
        <f>IFERROR(VLOOKUP($I342,'WM-AR'!$I$7:$AS$3267,32,FALSE),"")</f>
        <v/>
      </c>
      <c r="AE342" s="714" t="str">
        <f>IFERROR(VLOOKUP($I342,'WM-AR'!$I$7:$AS$3267,33,FALSE),"")</f>
        <v/>
      </c>
      <c r="AF342" s="839"/>
      <c r="AG342" s="852"/>
      <c r="AH342" s="852"/>
      <c r="AI342" s="854"/>
      <c r="AJ342" s="854" t="str">
        <f t="shared" si="46"/>
        <v/>
      </c>
      <c r="AK342" s="1114"/>
      <c r="AL342" s="88" t="str">
        <f>IF(AND(ISTEXT($E342),ISTEXT($B342)),"산출기준 &gt;&gt;  "&amp;_xlfn.XLOOKUP($E342,산출기준!$D:$D,산출기준!$E:$E,"매칭실패"),"")</f>
        <v/>
      </c>
    </row>
    <row r="343" spans="2:38">
      <c r="B343" s="1111"/>
      <c r="C343" s="706"/>
      <c r="D343" s="787" t="s">
        <v>2715</v>
      </c>
      <c r="E343" s="706"/>
      <c r="F343" s="712"/>
      <c r="G343" s="1173" t="s">
        <v>3374</v>
      </c>
      <c r="H343" s="843"/>
      <c r="I343" s="712" t="str">
        <f t="shared" si="36"/>
        <v/>
      </c>
      <c r="J343" s="714"/>
      <c r="K343" s="714" t="str">
        <f>IFERROR(VLOOKUP($I343,'WM-AR'!$I$7:$AS$3267,34,FALSE),"")</f>
        <v/>
      </c>
      <c r="L343" s="714" t="str">
        <f>IFERROR(VLOOKUP($I343,'WM-AR'!$I$7:$AS$3267,4,FALSE),"")</f>
        <v/>
      </c>
      <c r="M343" s="714" t="str">
        <f>IFERROR(VLOOKUP($I343,'WM-AR'!$I$7:$AS$3267,6,FALSE),"")</f>
        <v/>
      </c>
      <c r="N343" s="714" t="str">
        <f>IFERROR(VLOOKUP($I343,'WM-AR'!$I$7:$AS$3267,8,FALSE),"")</f>
        <v/>
      </c>
      <c r="O343" s="714" t="str">
        <f>IFERROR(VLOOKUP($I343,'WM-AR'!$I$7:$AS$3267,10,FALSE),"")</f>
        <v/>
      </c>
      <c r="P343" s="714" t="str">
        <f>IFERROR(VLOOKUP($I343,'WM-AR'!$I$7:$AS$3267,12,FALSE),"")</f>
        <v/>
      </c>
      <c r="Q343" s="714" t="str">
        <f>IFERROR(VLOOKUP($I343,'WM-AR'!$I$7:$AS$3267,14,FALSE),"")</f>
        <v/>
      </c>
      <c r="R343" s="714" t="str">
        <f>IFERROR(VLOOKUP($I343,'WM-AR'!$I$7:$AS$3267,16,FALSE),"")</f>
        <v/>
      </c>
      <c r="S343" s="714" t="str">
        <f>IFERROR(VLOOKUP($I343,'WM-AR'!$I$7:$AS$3267,18,FALSE),"")</f>
        <v/>
      </c>
      <c r="T343" s="714" t="str">
        <f>IFERROR(VLOOKUP($I343,'WM-AR'!$I$7:$AS$3267,20,FALSE),"")</f>
        <v/>
      </c>
      <c r="U343" s="714" t="str">
        <f>IFERROR(VLOOKUP($I343,'WM-AR'!$I$7:$AS$3267,22,FALSE),"")</f>
        <v/>
      </c>
      <c r="V343" s="714" t="str">
        <f>IFERROR(VLOOKUP($I343,'WM-AR'!$I$7:$AS$3267,24,FALSE),"")</f>
        <v/>
      </c>
      <c r="W343" s="714" t="str">
        <f>IFERROR(VLOOKUP($I343,'WM-AR'!$I$7:$AS$3267,25,FALSE),"")</f>
        <v/>
      </c>
      <c r="X343" s="714" t="str">
        <f>IFERROR(VLOOKUP($I343,'WM-AR'!$I$7:$AS$3267,26,FALSE),"")</f>
        <v/>
      </c>
      <c r="Y343" s="714" t="str">
        <f>IFERROR(VLOOKUP($I343,'WM-AR'!$I$7:$AS$3267,27,FALSE),"")</f>
        <v/>
      </c>
      <c r="Z343" s="714" t="str">
        <f>IFERROR(VLOOKUP($I343,'WM-AR'!$I$7:$AS$3267,28,FALSE),"")</f>
        <v/>
      </c>
      <c r="AA343" s="714" t="str">
        <f>IFERROR(VLOOKUP($I343,'WM-AR'!$I$7:$AS$3267,29,FALSE),"")</f>
        <v/>
      </c>
      <c r="AB343" s="714" t="str">
        <f>IFERROR(VLOOKUP($I343,'WM-AR'!$I$7:$AS$3267,30,FALSE),"")</f>
        <v/>
      </c>
      <c r="AC343" s="714" t="str">
        <f>IFERROR(VLOOKUP($I343,'WM-AR'!$I$7:$AS$3267,31,FALSE),"")</f>
        <v/>
      </c>
      <c r="AD343" s="714" t="str">
        <f>IFERROR(VLOOKUP($I343,'WM-AR'!$I$7:$AS$3267,32,FALSE),"")</f>
        <v/>
      </c>
      <c r="AE343" s="714" t="str">
        <f>IFERROR(VLOOKUP($I343,'WM-AR'!$I$7:$AS$3267,33,FALSE),"")</f>
        <v/>
      </c>
      <c r="AF343" s="839"/>
      <c r="AG343" s="852"/>
      <c r="AH343" s="852"/>
      <c r="AI343" s="854"/>
      <c r="AJ343" s="854" t="str">
        <f t="shared" si="46"/>
        <v/>
      </c>
      <c r="AK343" s="1114"/>
      <c r="AL343" s="88" t="str">
        <f>IF(AND(ISTEXT($E343),ISTEXT($B343)),"산출기준 &gt;&gt;  "&amp;_xlfn.XLOOKUP($E343,산출기준!$D:$D,산출기준!$E:$E,"매칭실패"),"")</f>
        <v/>
      </c>
    </row>
    <row r="344" spans="2:38">
      <c r="B344" s="1111"/>
      <c r="C344" s="706"/>
      <c r="D344" s="787" t="s">
        <v>2715</v>
      </c>
      <c r="E344" s="706"/>
      <c r="F344" s="712"/>
      <c r="G344" s="843" t="s">
        <v>3375</v>
      </c>
      <c r="H344" s="843"/>
      <c r="I344" s="712" t="str">
        <f t="shared" si="36"/>
        <v/>
      </c>
      <c r="J344" s="714"/>
      <c r="K344" s="714" t="str">
        <f>IFERROR(VLOOKUP($I344,'WM-AR'!$I$7:$AS$3267,34,FALSE),"")</f>
        <v/>
      </c>
      <c r="L344" s="714" t="str">
        <f>IFERROR(VLOOKUP($I344,'WM-AR'!$I$7:$AS$3267,4,FALSE),"")</f>
        <v/>
      </c>
      <c r="M344" s="714" t="str">
        <f>IFERROR(VLOOKUP($I344,'WM-AR'!$I$7:$AS$3267,6,FALSE),"")</f>
        <v/>
      </c>
      <c r="N344" s="714" t="str">
        <f>IFERROR(VLOOKUP($I344,'WM-AR'!$I$7:$AS$3267,8,FALSE),"")</f>
        <v/>
      </c>
      <c r="O344" s="714" t="str">
        <f>IFERROR(VLOOKUP($I344,'WM-AR'!$I$7:$AS$3267,10,FALSE),"")</f>
        <v/>
      </c>
      <c r="P344" s="714" t="str">
        <f>IFERROR(VLOOKUP($I344,'WM-AR'!$I$7:$AS$3267,12,FALSE),"")</f>
        <v/>
      </c>
      <c r="Q344" s="714" t="str">
        <f>IFERROR(VLOOKUP($I344,'WM-AR'!$I$7:$AS$3267,14,FALSE),"")</f>
        <v/>
      </c>
      <c r="R344" s="714" t="str">
        <f>IFERROR(VLOOKUP($I344,'WM-AR'!$I$7:$AS$3267,16,FALSE),"")</f>
        <v/>
      </c>
      <c r="S344" s="714" t="str">
        <f>IFERROR(VLOOKUP($I344,'WM-AR'!$I$7:$AS$3267,18,FALSE),"")</f>
        <v/>
      </c>
      <c r="T344" s="714" t="str">
        <f>IFERROR(VLOOKUP($I344,'WM-AR'!$I$7:$AS$3267,20,FALSE),"")</f>
        <v/>
      </c>
      <c r="U344" s="714" t="str">
        <f>IFERROR(VLOOKUP($I344,'WM-AR'!$I$7:$AS$3267,22,FALSE),"")</f>
        <v/>
      </c>
      <c r="V344" s="714" t="str">
        <f>IFERROR(VLOOKUP($I344,'WM-AR'!$I$7:$AS$3267,24,FALSE),"")</f>
        <v/>
      </c>
      <c r="W344" s="714" t="str">
        <f>IFERROR(VLOOKUP($I344,'WM-AR'!$I$7:$AS$3267,25,FALSE),"")</f>
        <v/>
      </c>
      <c r="X344" s="714" t="str">
        <f>IFERROR(VLOOKUP($I344,'WM-AR'!$I$7:$AS$3267,26,FALSE),"")</f>
        <v/>
      </c>
      <c r="Y344" s="714" t="str">
        <f>IFERROR(VLOOKUP($I344,'WM-AR'!$I$7:$AS$3267,27,FALSE),"")</f>
        <v/>
      </c>
      <c r="Z344" s="714" t="str">
        <f>IFERROR(VLOOKUP($I344,'WM-AR'!$I$7:$AS$3267,28,FALSE),"")</f>
        <v/>
      </c>
      <c r="AA344" s="714" t="str">
        <f>IFERROR(VLOOKUP($I344,'WM-AR'!$I$7:$AS$3267,29,FALSE),"")</f>
        <v/>
      </c>
      <c r="AB344" s="714" t="str">
        <f>IFERROR(VLOOKUP($I344,'WM-AR'!$I$7:$AS$3267,30,FALSE),"")</f>
        <v/>
      </c>
      <c r="AC344" s="714" t="str">
        <f>IFERROR(VLOOKUP($I344,'WM-AR'!$I$7:$AS$3267,31,FALSE),"")</f>
        <v/>
      </c>
      <c r="AD344" s="714" t="str">
        <f>IFERROR(VLOOKUP($I344,'WM-AR'!$I$7:$AS$3267,32,FALSE),"")</f>
        <v/>
      </c>
      <c r="AE344" s="714" t="str">
        <f>IFERROR(VLOOKUP($I344,'WM-AR'!$I$7:$AS$3267,33,FALSE),"")</f>
        <v/>
      </c>
      <c r="AF344" s="839"/>
      <c r="AG344" s="852"/>
      <c r="AH344" s="852"/>
      <c r="AI344" s="854"/>
      <c r="AJ344" s="854" t="str">
        <f t="shared" si="46"/>
        <v/>
      </c>
      <c r="AK344" s="1114"/>
      <c r="AL344" s="88" t="str">
        <f>IF(AND(ISTEXT($E344),ISTEXT($B344)),"산출기준 &gt;&gt;  "&amp;_xlfn.XLOOKUP($E344,산출기준!$D:$D,산출기준!$E:$E,"매칭실패"),"")</f>
        <v/>
      </c>
    </row>
    <row r="345" spans="2:38">
      <c r="B345" s="1111"/>
      <c r="C345" s="706"/>
      <c r="D345" s="787" t="s">
        <v>2715</v>
      </c>
      <c r="E345" s="706"/>
      <c r="F345" s="712"/>
      <c r="G345" s="1173" t="s">
        <v>3376</v>
      </c>
      <c r="H345" s="843"/>
      <c r="I345" s="712" t="str">
        <f t="shared" si="36"/>
        <v/>
      </c>
      <c r="J345" s="714"/>
      <c r="K345" s="714" t="str">
        <f>IFERROR(VLOOKUP($I345,'WM-AR'!$I$7:$AS$3267,34,FALSE),"")</f>
        <v/>
      </c>
      <c r="L345" s="714" t="str">
        <f>IFERROR(VLOOKUP($I345,'WM-AR'!$I$7:$AS$3267,4,FALSE),"")</f>
        <v/>
      </c>
      <c r="M345" s="714" t="str">
        <f>IFERROR(VLOOKUP($I345,'WM-AR'!$I$7:$AS$3267,6,FALSE),"")</f>
        <v/>
      </c>
      <c r="N345" s="714" t="str">
        <f>IFERROR(VLOOKUP($I345,'WM-AR'!$I$7:$AS$3267,8,FALSE),"")</f>
        <v/>
      </c>
      <c r="O345" s="714" t="str">
        <f>IFERROR(VLOOKUP($I345,'WM-AR'!$I$7:$AS$3267,10,FALSE),"")</f>
        <v/>
      </c>
      <c r="P345" s="714" t="str">
        <f>IFERROR(VLOOKUP($I345,'WM-AR'!$I$7:$AS$3267,12,FALSE),"")</f>
        <v/>
      </c>
      <c r="Q345" s="714" t="str">
        <f>IFERROR(VLOOKUP($I345,'WM-AR'!$I$7:$AS$3267,14,FALSE),"")</f>
        <v/>
      </c>
      <c r="R345" s="714" t="str">
        <f>IFERROR(VLOOKUP($I345,'WM-AR'!$I$7:$AS$3267,16,FALSE),"")</f>
        <v/>
      </c>
      <c r="S345" s="714" t="str">
        <f>IFERROR(VLOOKUP($I345,'WM-AR'!$I$7:$AS$3267,18,FALSE),"")</f>
        <v/>
      </c>
      <c r="T345" s="714" t="str">
        <f>IFERROR(VLOOKUP($I345,'WM-AR'!$I$7:$AS$3267,20,FALSE),"")</f>
        <v/>
      </c>
      <c r="U345" s="714" t="str">
        <f>IFERROR(VLOOKUP($I345,'WM-AR'!$I$7:$AS$3267,22,FALSE),"")</f>
        <v/>
      </c>
      <c r="V345" s="714" t="str">
        <f>IFERROR(VLOOKUP($I345,'WM-AR'!$I$7:$AS$3267,24,FALSE),"")</f>
        <v/>
      </c>
      <c r="W345" s="714" t="str">
        <f>IFERROR(VLOOKUP($I345,'WM-AR'!$I$7:$AS$3267,25,FALSE),"")</f>
        <v/>
      </c>
      <c r="X345" s="714" t="str">
        <f>IFERROR(VLOOKUP($I345,'WM-AR'!$I$7:$AS$3267,26,FALSE),"")</f>
        <v/>
      </c>
      <c r="Y345" s="714" t="str">
        <f>IFERROR(VLOOKUP($I345,'WM-AR'!$I$7:$AS$3267,27,FALSE),"")</f>
        <v/>
      </c>
      <c r="Z345" s="714" t="str">
        <f>IFERROR(VLOOKUP($I345,'WM-AR'!$I$7:$AS$3267,28,FALSE),"")</f>
        <v/>
      </c>
      <c r="AA345" s="714" t="str">
        <f>IFERROR(VLOOKUP($I345,'WM-AR'!$I$7:$AS$3267,29,FALSE),"")</f>
        <v/>
      </c>
      <c r="AB345" s="714" t="str">
        <f>IFERROR(VLOOKUP($I345,'WM-AR'!$I$7:$AS$3267,30,FALSE),"")</f>
        <v/>
      </c>
      <c r="AC345" s="714" t="str">
        <f>IFERROR(VLOOKUP($I345,'WM-AR'!$I$7:$AS$3267,31,FALSE),"")</f>
        <v/>
      </c>
      <c r="AD345" s="714" t="str">
        <f>IFERROR(VLOOKUP($I345,'WM-AR'!$I$7:$AS$3267,32,FALSE),"")</f>
        <v/>
      </c>
      <c r="AE345" s="714" t="str">
        <f>IFERROR(VLOOKUP($I345,'WM-AR'!$I$7:$AS$3267,33,FALSE),"")</f>
        <v/>
      </c>
      <c r="AF345" s="839"/>
      <c r="AG345" s="852"/>
      <c r="AH345" s="852"/>
      <c r="AI345" s="854"/>
      <c r="AJ345" s="854" t="str">
        <f t="shared" si="46"/>
        <v/>
      </c>
      <c r="AK345" s="1114"/>
      <c r="AL345" s="88" t="str">
        <f>IF(AND(ISTEXT($E345),ISTEXT($B345)),"산출기준 &gt;&gt;  "&amp;_xlfn.XLOOKUP($E345,산출기준!$D:$D,산출기준!$E:$E,"매칭실패"),"")</f>
        <v/>
      </c>
    </row>
    <row r="346" spans="2:38">
      <c r="B346" s="1111"/>
      <c r="C346" s="706"/>
      <c r="D346" s="787" t="s">
        <v>2715</v>
      </c>
      <c r="E346" s="706"/>
      <c r="F346" s="712"/>
      <c r="G346" s="843" t="s">
        <v>3377</v>
      </c>
      <c r="H346" s="843"/>
      <c r="I346" s="712" t="str">
        <f t="shared" si="36"/>
        <v/>
      </c>
      <c r="J346" s="714"/>
      <c r="K346" s="714" t="str">
        <f>IFERROR(VLOOKUP($I346,'WM-AR'!$I$7:$AS$3267,34,FALSE),"")</f>
        <v/>
      </c>
      <c r="L346" s="714" t="str">
        <f>IFERROR(VLOOKUP($I346,'WM-AR'!$I$7:$AS$3267,4,FALSE),"")</f>
        <v/>
      </c>
      <c r="M346" s="714" t="str">
        <f>IFERROR(VLOOKUP($I346,'WM-AR'!$I$7:$AS$3267,6,FALSE),"")</f>
        <v/>
      </c>
      <c r="N346" s="714" t="str">
        <f>IFERROR(VLOOKUP($I346,'WM-AR'!$I$7:$AS$3267,8,FALSE),"")</f>
        <v/>
      </c>
      <c r="O346" s="714" t="str">
        <f>IFERROR(VLOOKUP($I346,'WM-AR'!$I$7:$AS$3267,10,FALSE),"")</f>
        <v/>
      </c>
      <c r="P346" s="714" t="str">
        <f>IFERROR(VLOOKUP($I346,'WM-AR'!$I$7:$AS$3267,12,FALSE),"")</f>
        <v/>
      </c>
      <c r="Q346" s="714" t="str">
        <f>IFERROR(VLOOKUP($I346,'WM-AR'!$I$7:$AS$3267,14,FALSE),"")</f>
        <v/>
      </c>
      <c r="R346" s="714" t="str">
        <f>IFERROR(VLOOKUP($I346,'WM-AR'!$I$7:$AS$3267,16,FALSE),"")</f>
        <v/>
      </c>
      <c r="S346" s="714" t="str">
        <f>IFERROR(VLOOKUP($I346,'WM-AR'!$I$7:$AS$3267,18,FALSE),"")</f>
        <v/>
      </c>
      <c r="T346" s="714" t="str">
        <f>IFERROR(VLOOKUP($I346,'WM-AR'!$I$7:$AS$3267,20,FALSE),"")</f>
        <v/>
      </c>
      <c r="U346" s="714" t="str">
        <f>IFERROR(VLOOKUP($I346,'WM-AR'!$I$7:$AS$3267,22,FALSE),"")</f>
        <v/>
      </c>
      <c r="V346" s="714" t="str">
        <f>IFERROR(VLOOKUP($I346,'WM-AR'!$I$7:$AS$3267,24,FALSE),"")</f>
        <v/>
      </c>
      <c r="W346" s="714" t="str">
        <f>IFERROR(VLOOKUP($I346,'WM-AR'!$I$7:$AS$3267,25,FALSE),"")</f>
        <v/>
      </c>
      <c r="X346" s="714" t="str">
        <f>IFERROR(VLOOKUP($I346,'WM-AR'!$I$7:$AS$3267,26,FALSE),"")</f>
        <v/>
      </c>
      <c r="Y346" s="714" t="str">
        <f>IFERROR(VLOOKUP($I346,'WM-AR'!$I$7:$AS$3267,27,FALSE),"")</f>
        <v/>
      </c>
      <c r="Z346" s="714" t="str">
        <f>IFERROR(VLOOKUP($I346,'WM-AR'!$I$7:$AS$3267,28,FALSE),"")</f>
        <v/>
      </c>
      <c r="AA346" s="714" t="str">
        <f>IFERROR(VLOOKUP($I346,'WM-AR'!$I$7:$AS$3267,29,FALSE),"")</f>
        <v/>
      </c>
      <c r="AB346" s="714" t="str">
        <f>IFERROR(VLOOKUP($I346,'WM-AR'!$I$7:$AS$3267,30,FALSE),"")</f>
        <v/>
      </c>
      <c r="AC346" s="714" t="str">
        <f>IFERROR(VLOOKUP($I346,'WM-AR'!$I$7:$AS$3267,31,FALSE),"")</f>
        <v/>
      </c>
      <c r="AD346" s="714" t="str">
        <f>IFERROR(VLOOKUP($I346,'WM-AR'!$I$7:$AS$3267,32,FALSE),"")</f>
        <v/>
      </c>
      <c r="AE346" s="714" t="str">
        <f>IFERROR(VLOOKUP($I346,'WM-AR'!$I$7:$AS$3267,33,FALSE),"")</f>
        <v/>
      </c>
      <c r="AF346" s="839"/>
      <c r="AG346" s="852"/>
      <c r="AH346" s="852"/>
      <c r="AI346" s="854"/>
      <c r="AJ346" s="854" t="str">
        <f t="shared" si="46"/>
        <v/>
      </c>
      <c r="AK346" s="1114"/>
      <c r="AL346" s="88" t="str">
        <f>IF(AND(ISTEXT($E346),ISTEXT($B346)),"산출기준 &gt;&gt;  "&amp;_xlfn.XLOOKUP($E346,산출기준!$D:$D,산출기준!$E:$E,"매칭실패"),"")</f>
        <v/>
      </c>
    </row>
    <row r="347" spans="2:38">
      <c r="B347" s="1111"/>
      <c r="C347" s="706"/>
      <c r="D347" s="787" t="s">
        <v>2715</v>
      </c>
      <c r="E347" s="706"/>
      <c r="F347" s="712"/>
      <c r="G347" s="1173" t="s">
        <v>3378</v>
      </c>
      <c r="H347" s="843"/>
      <c r="I347" s="712" t="str">
        <f t="shared" si="36"/>
        <v/>
      </c>
      <c r="J347" s="714"/>
      <c r="K347" s="714" t="str">
        <f>IFERROR(VLOOKUP($I347,'WM-AR'!$I$7:$AS$3267,34,FALSE),"")</f>
        <v/>
      </c>
      <c r="L347" s="714" t="str">
        <f>IFERROR(VLOOKUP($I347,'WM-AR'!$I$7:$AS$3267,4,FALSE),"")</f>
        <v/>
      </c>
      <c r="M347" s="714" t="str">
        <f>IFERROR(VLOOKUP($I347,'WM-AR'!$I$7:$AS$3267,6,FALSE),"")</f>
        <v/>
      </c>
      <c r="N347" s="714" t="str">
        <f>IFERROR(VLOOKUP($I347,'WM-AR'!$I$7:$AS$3267,8,FALSE),"")</f>
        <v/>
      </c>
      <c r="O347" s="714" t="str">
        <f>IFERROR(VLOOKUP($I347,'WM-AR'!$I$7:$AS$3267,10,FALSE),"")</f>
        <v/>
      </c>
      <c r="P347" s="714" t="str">
        <f>IFERROR(VLOOKUP($I347,'WM-AR'!$I$7:$AS$3267,12,FALSE),"")</f>
        <v/>
      </c>
      <c r="Q347" s="714" t="str">
        <f>IFERROR(VLOOKUP($I347,'WM-AR'!$I$7:$AS$3267,14,FALSE),"")</f>
        <v/>
      </c>
      <c r="R347" s="714" t="str">
        <f>IFERROR(VLOOKUP($I347,'WM-AR'!$I$7:$AS$3267,16,FALSE),"")</f>
        <v/>
      </c>
      <c r="S347" s="714" t="str">
        <f>IFERROR(VLOOKUP($I347,'WM-AR'!$I$7:$AS$3267,18,FALSE),"")</f>
        <v/>
      </c>
      <c r="T347" s="714" t="str">
        <f>IFERROR(VLOOKUP($I347,'WM-AR'!$I$7:$AS$3267,20,FALSE),"")</f>
        <v/>
      </c>
      <c r="U347" s="714" t="str">
        <f>IFERROR(VLOOKUP($I347,'WM-AR'!$I$7:$AS$3267,22,FALSE),"")</f>
        <v/>
      </c>
      <c r="V347" s="714" t="str">
        <f>IFERROR(VLOOKUP($I347,'WM-AR'!$I$7:$AS$3267,24,FALSE),"")</f>
        <v/>
      </c>
      <c r="W347" s="714" t="str">
        <f>IFERROR(VLOOKUP($I347,'WM-AR'!$I$7:$AS$3267,25,FALSE),"")</f>
        <v/>
      </c>
      <c r="X347" s="714" t="str">
        <f>IFERROR(VLOOKUP($I347,'WM-AR'!$I$7:$AS$3267,26,FALSE),"")</f>
        <v/>
      </c>
      <c r="Y347" s="714" t="str">
        <f>IFERROR(VLOOKUP($I347,'WM-AR'!$I$7:$AS$3267,27,FALSE),"")</f>
        <v/>
      </c>
      <c r="Z347" s="714" t="str">
        <f>IFERROR(VLOOKUP($I347,'WM-AR'!$I$7:$AS$3267,28,FALSE),"")</f>
        <v/>
      </c>
      <c r="AA347" s="714" t="str">
        <f>IFERROR(VLOOKUP($I347,'WM-AR'!$I$7:$AS$3267,29,FALSE),"")</f>
        <v/>
      </c>
      <c r="AB347" s="714" t="str">
        <f>IFERROR(VLOOKUP($I347,'WM-AR'!$I$7:$AS$3267,30,FALSE),"")</f>
        <v/>
      </c>
      <c r="AC347" s="714" t="str">
        <f>IFERROR(VLOOKUP($I347,'WM-AR'!$I$7:$AS$3267,31,FALSE),"")</f>
        <v/>
      </c>
      <c r="AD347" s="714" t="str">
        <f>IFERROR(VLOOKUP($I347,'WM-AR'!$I$7:$AS$3267,32,FALSE),"")</f>
        <v/>
      </c>
      <c r="AE347" s="714" t="str">
        <f>IFERROR(VLOOKUP($I347,'WM-AR'!$I$7:$AS$3267,33,FALSE),"")</f>
        <v/>
      </c>
      <c r="AF347" s="839"/>
      <c r="AG347" s="852"/>
      <c r="AH347" s="852"/>
      <c r="AI347" s="854"/>
      <c r="AJ347" s="854" t="str">
        <f t="shared" si="46"/>
        <v/>
      </c>
      <c r="AK347" s="1114"/>
      <c r="AL347" s="88" t="str">
        <f>IF(AND(ISTEXT($E347),ISTEXT($B347)),"산출기준 &gt;&gt;  "&amp;_xlfn.XLOOKUP($E347,산출기준!$D:$D,산출기준!$E:$E,"매칭실패"),"")</f>
        <v/>
      </c>
    </row>
    <row r="348" spans="2:38">
      <c r="B348" s="1111"/>
      <c r="C348" s="706"/>
      <c r="D348" s="787" t="s">
        <v>2715</v>
      </c>
      <c r="E348" s="706"/>
      <c r="F348" s="712"/>
      <c r="G348" s="843" t="s">
        <v>3379</v>
      </c>
      <c r="H348" s="843"/>
      <c r="I348" s="712" t="str">
        <f t="shared" si="36"/>
        <v/>
      </c>
      <c r="J348" s="714"/>
      <c r="K348" s="714" t="str">
        <f>IFERROR(VLOOKUP($I348,'WM-AR'!$I$7:$AS$3267,34,FALSE),"")</f>
        <v/>
      </c>
      <c r="L348" s="714" t="str">
        <f>IFERROR(VLOOKUP($I348,'WM-AR'!$I$7:$AS$3267,4,FALSE),"")</f>
        <v/>
      </c>
      <c r="M348" s="714" t="str">
        <f>IFERROR(VLOOKUP($I348,'WM-AR'!$I$7:$AS$3267,6,FALSE),"")</f>
        <v/>
      </c>
      <c r="N348" s="714" t="str">
        <f>IFERROR(VLOOKUP($I348,'WM-AR'!$I$7:$AS$3267,8,FALSE),"")</f>
        <v/>
      </c>
      <c r="O348" s="714" t="str">
        <f>IFERROR(VLOOKUP($I348,'WM-AR'!$I$7:$AS$3267,10,FALSE),"")</f>
        <v/>
      </c>
      <c r="P348" s="714" t="str">
        <f>IFERROR(VLOOKUP($I348,'WM-AR'!$I$7:$AS$3267,12,FALSE),"")</f>
        <v/>
      </c>
      <c r="Q348" s="714" t="str">
        <f>IFERROR(VLOOKUP($I348,'WM-AR'!$I$7:$AS$3267,14,FALSE),"")</f>
        <v/>
      </c>
      <c r="R348" s="714" t="str">
        <f>IFERROR(VLOOKUP($I348,'WM-AR'!$I$7:$AS$3267,16,FALSE),"")</f>
        <v/>
      </c>
      <c r="S348" s="714" t="str">
        <f>IFERROR(VLOOKUP($I348,'WM-AR'!$I$7:$AS$3267,18,FALSE),"")</f>
        <v/>
      </c>
      <c r="T348" s="714" t="str">
        <f>IFERROR(VLOOKUP($I348,'WM-AR'!$I$7:$AS$3267,20,FALSE),"")</f>
        <v/>
      </c>
      <c r="U348" s="714" t="str">
        <f>IFERROR(VLOOKUP($I348,'WM-AR'!$I$7:$AS$3267,22,FALSE),"")</f>
        <v/>
      </c>
      <c r="V348" s="714" t="str">
        <f>IFERROR(VLOOKUP($I348,'WM-AR'!$I$7:$AS$3267,24,FALSE),"")</f>
        <v/>
      </c>
      <c r="W348" s="714" t="str">
        <f>IFERROR(VLOOKUP($I348,'WM-AR'!$I$7:$AS$3267,25,FALSE),"")</f>
        <v/>
      </c>
      <c r="X348" s="714" t="str">
        <f>IFERROR(VLOOKUP($I348,'WM-AR'!$I$7:$AS$3267,26,FALSE),"")</f>
        <v/>
      </c>
      <c r="Y348" s="714" t="str">
        <f>IFERROR(VLOOKUP($I348,'WM-AR'!$I$7:$AS$3267,27,FALSE),"")</f>
        <v/>
      </c>
      <c r="Z348" s="714" t="str">
        <f>IFERROR(VLOOKUP($I348,'WM-AR'!$I$7:$AS$3267,28,FALSE),"")</f>
        <v/>
      </c>
      <c r="AA348" s="714" t="str">
        <f>IFERROR(VLOOKUP($I348,'WM-AR'!$I$7:$AS$3267,29,FALSE),"")</f>
        <v/>
      </c>
      <c r="AB348" s="714" t="str">
        <f>IFERROR(VLOOKUP($I348,'WM-AR'!$I$7:$AS$3267,30,FALSE),"")</f>
        <v/>
      </c>
      <c r="AC348" s="714" t="str">
        <f>IFERROR(VLOOKUP($I348,'WM-AR'!$I$7:$AS$3267,31,FALSE),"")</f>
        <v/>
      </c>
      <c r="AD348" s="714" t="str">
        <f>IFERROR(VLOOKUP($I348,'WM-AR'!$I$7:$AS$3267,32,FALSE),"")</f>
        <v/>
      </c>
      <c r="AE348" s="714" t="str">
        <f>IFERROR(VLOOKUP($I348,'WM-AR'!$I$7:$AS$3267,33,FALSE),"")</f>
        <v/>
      </c>
      <c r="AF348" s="839"/>
      <c r="AG348" s="852"/>
      <c r="AH348" s="852"/>
      <c r="AI348" s="854"/>
      <c r="AJ348" s="854" t="str">
        <f t="shared" si="46"/>
        <v/>
      </c>
      <c r="AK348" s="1114"/>
      <c r="AL348" s="88" t="str">
        <f>IF(AND(ISTEXT($E348),ISTEXT($B348)),"산출기준 &gt;&gt;  "&amp;_xlfn.XLOOKUP($E348,산출기준!$D:$D,산출기준!$E:$E,"매칭실패"),"")</f>
        <v/>
      </c>
    </row>
    <row r="349" spans="2:38">
      <c r="B349" s="1111"/>
      <c r="C349" s="706"/>
      <c r="D349" s="787" t="s">
        <v>2715</v>
      </c>
      <c r="E349" s="706"/>
      <c r="F349" s="712"/>
      <c r="G349" s="1173" t="s">
        <v>3380</v>
      </c>
      <c r="H349" s="843"/>
      <c r="I349" s="712" t="str">
        <f t="shared" si="36"/>
        <v/>
      </c>
      <c r="J349" s="714"/>
      <c r="K349" s="714" t="str">
        <f>IFERROR(VLOOKUP($I349,'WM-AR'!$I$7:$AS$3267,34,FALSE),"")</f>
        <v/>
      </c>
      <c r="L349" s="714" t="str">
        <f>IFERROR(VLOOKUP($I349,'WM-AR'!$I$7:$AS$3267,4,FALSE),"")</f>
        <v/>
      </c>
      <c r="M349" s="714" t="str">
        <f>IFERROR(VLOOKUP($I349,'WM-AR'!$I$7:$AS$3267,6,FALSE),"")</f>
        <v/>
      </c>
      <c r="N349" s="714" t="str">
        <f>IFERROR(VLOOKUP($I349,'WM-AR'!$I$7:$AS$3267,8,FALSE),"")</f>
        <v/>
      </c>
      <c r="O349" s="714" t="str">
        <f>IFERROR(VLOOKUP($I349,'WM-AR'!$I$7:$AS$3267,10,FALSE),"")</f>
        <v/>
      </c>
      <c r="P349" s="714" t="str">
        <f>IFERROR(VLOOKUP($I349,'WM-AR'!$I$7:$AS$3267,12,FALSE),"")</f>
        <v/>
      </c>
      <c r="Q349" s="714" t="str">
        <f>IFERROR(VLOOKUP($I349,'WM-AR'!$I$7:$AS$3267,14,FALSE),"")</f>
        <v/>
      </c>
      <c r="R349" s="714" t="str">
        <f>IFERROR(VLOOKUP($I349,'WM-AR'!$I$7:$AS$3267,16,FALSE),"")</f>
        <v/>
      </c>
      <c r="S349" s="714" t="str">
        <f>IFERROR(VLOOKUP($I349,'WM-AR'!$I$7:$AS$3267,18,FALSE),"")</f>
        <v/>
      </c>
      <c r="T349" s="714" t="str">
        <f>IFERROR(VLOOKUP($I349,'WM-AR'!$I$7:$AS$3267,20,FALSE),"")</f>
        <v/>
      </c>
      <c r="U349" s="714" t="str">
        <f>IFERROR(VLOOKUP($I349,'WM-AR'!$I$7:$AS$3267,22,FALSE),"")</f>
        <v/>
      </c>
      <c r="V349" s="714" t="str">
        <f>IFERROR(VLOOKUP($I349,'WM-AR'!$I$7:$AS$3267,24,FALSE),"")</f>
        <v/>
      </c>
      <c r="W349" s="714" t="str">
        <f>IFERROR(VLOOKUP($I349,'WM-AR'!$I$7:$AS$3267,25,FALSE),"")</f>
        <v/>
      </c>
      <c r="X349" s="714" t="str">
        <f>IFERROR(VLOOKUP($I349,'WM-AR'!$I$7:$AS$3267,26,FALSE),"")</f>
        <v/>
      </c>
      <c r="Y349" s="714" t="str">
        <f>IFERROR(VLOOKUP($I349,'WM-AR'!$I$7:$AS$3267,27,FALSE),"")</f>
        <v/>
      </c>
      <c r="Z349" s="714" t="str">
        <f>IFERROR(VLOOKUP($I349,'WM-AR'!$I$7:$AS$3267,28,FALSE),"")</f>
        <v/>
      </c>
      <c r="AA349" s="714" t="str">
        <f>IFERROR(VLOOKUP($I349,'WM-AR'!$I$7:$AS$3267,29,FALSE),"")</f>
        <v/>
      </c>
      <c r="AB349" s="714" t="str">
        <f>IFERROR(VLOOKUP($I349,'WM-AR'!$I$7:$AS$3267,30,FALSE),"")</f>
        <v/>
      </c>
      <c r="AC349" s="714" t="str">
        <f>IFERROR(VLOOKUP($I349,'WM-AR'!$I$7:$AS$3267,31,FALSE),"")</f>
        <v/>
      </c>
      <c r="AD349" s="714" t="str">
        <f>IFERROR(VLOOKUP($I349,'WM-AR'!$I$7:$AS$3267,32,FALSE),"")</f>
        <v/>
      </c>
      <c r="AE349" s="714" t="str">
        <f>IFERROR(VLOOKUP($I349,'WM-AR'!$I$7:$AS$3267,33,FALSE),"")</f>
        <v/>
      </c>
      <c r="AF349" s="839"/>
      <c r="AG349" s="852"/>
      <c r="AH349" s="852"/>
      <c r="AI349" s="854"/>
      <c r="AJ349" s="854" t="str">
        <f t="shared" si="46"/>
        <v/>
      </c>
      <c r="AK349" s="1114"/>
      <c r="AL349" s="88" t="str">
        <f>IF(AND(ISTEXT($E349),ISTEXT($B349)),"산출기준 &gt;&gt;  "&amp;_xlfn.XLOOKUP($E349,산출기준!$D:$D,산출기준!$E:$E,"매칭실패"),"")</f>
        <v/>
      </c>
    </row>
    <row r="350" spans="2:38">
      <c r="B350" s="1111"/>
      <c r="C350" s="706"/>
      <c r="D350" s="787" t="s">
        <v>2715</v>
      </c>
      <c r="E350" s="706"/>
      <c r="F350" s="712"/>
      <c r="G350" s="843" t="s">
        <v>3381</v>
      </c>
      <c r="H350" s="843"/>
      <c r="I350" s="712" t="str">
        <f t="shared" si="36"/>
        <v/>
      </c>
      <c r="J350" s="714"/>
      <c r="K350" s="714" t="str">
        <f>IFERROR(VLOOKUP($I350,'WM-AR'!$I$7:$AS$3267,34,FALSE),"")</f>
        <v/>
      </c>
      <c r="L350" s="714" t="str">
        <f>IFERROR(VLOOKUP($I350,'WM-AR'!$I$7:$AS$3267,4,FALSE),"")</f>
        <v/>
      </c>
      <c r="M350" s="714" t="str">
        <f>IFERROR(VLOOKUP($I350,'WM-AR'!$I$7:$AS$3267,6,FALSE),"")</f>
        <v/>
      </c>
      <c r="N350" s="714" t="str">
        <f>IFERROR(VLOOKUP($I350,'WM-AR'!$I$7:$AS$3267,8,FALSE),"")</f>
        <v/>
      </c>
      <c r="O350" s="714" t="str">
        <f>IFERROR(VLOOKUP($I350,'WM-AR'!$I$7:$AS$3267,10,FALSE),"")</f>
        <v/>
      </c>
      <c r="P350" s="714" t="str">
        <f>IFERROR(VLOOKUP($I350,'WM-AR'!$I$7:$AS$3267,12,FALSE),"")</f>
        <v/>
      </c>
      <c r="Q350" s="714" t="str">
        <f>IFERROR(VLOOKUP($I350,'WM-AR'!$I$7:$AS$3267,14,FALSE),"")</f>
        <v/>
      </c>
      <c r="R350" s="714" t="str">
        <f>IFERROR(VLOOKUP($I350,'WM-AR'!$I$7:$AS$3267,16,FALSE),"")</f>
        <v/>
      </c>
      <c r="S350" s="714" t="str">
        <f>IFERROR(VLOOKUP($I350,'WM-AR'!$I$7:$AS$3267,18,FALSE),"")</f>
        <v/>
      </c>
      <c r="T350" s="714" t="str">
        <f>IFERROR(VLOOKUP($I350,'WM-AR'!$I$7:$AS$3267,20,FALSE),"")</f>
        <v/>
      </c>
      <c r="U350" s="714" t="str">
        <f>IFERROR(VLOOKUP($I350,'WM-AR'!$I$7:$AS$3267,22,FALSE),"")</f>
        <v/>
      </c>
      <c r="V350" s="714" t="str">
        <f>IFERROR(VLOOKUP($I350,'WM-AR'!$I$7:$AS$3267,24,FALSE),"")</f>
        <v/>
      </c>
      <c r="W350" s="714" t="str">
        <f>IFERROR(VLOOKUP($I350,'WM-AR'!$I$7:$AS$3267,25,FALSE),"")</f>
        <v/>
      </c>
      <c r="X350" s="714" t="str">
        <f>IFERROR(VLOOKUP($I350,'WM-AR'!$I$7:$AS$3267,26,FALSE),"")</f>
        <v/>
      </c>
      <c r="Y350" s="714" t="str">
        <f>IFERROR(VLOOKUP($I350,'WM-AR'!$I$7:$AS$3267,27,FALSE),"")</f>
        <v/>
      </c>
      <c r="Z350" s="714" t="str">
        <f>IFERROR(VLOOKUP($I350,'WM-AR'!$I$7:$AS$3267,28,FALSE),"")</f>
        <v/>
      </c>
      <c r="AA350" s="714" t="str">
        <f>IFERROR(VLOOKUP($I350,'WM-AR'!$I$7:$AS$3267,29,FALSE),"")</f>
        <v/>
      </c>
      <c r="AB350" s="714" t="str">
        <f>IFERROR(VLOOKUP($I350,'WM-AR'!$I$7:$AS$3267,30,FALSE),"")</f>
        <v/>
      </c>
      <c r="AC350" s="714" t="str">
        <f>IFERROR(VLOOKUP($I350,'WM-AR'!$I$7:$AS$3267,31,FALSE),"")</f>
        <v/>
      </c>
      <c r="AD350" s="714" t="str">
        <f>IFERROR(VLOOKUP($I350,'WM-AR'!$I$7:$AS$3267,32,FALSE),"")</f>
        <v/>
      </c>
      <c r="AE350" s="714" t="str">
        <f>IFERROR(VLOOKUP($I350,'WM-AR'!$I$7:$AS$3267,33,FALSE),"")</f>
        <v/>
      </c>
      <c r="AF350" s="839"/>
      <c r="AG350" s="852"/>
      <c r="AH350" s="852"/>
      <c r="AI350" s="854"/>
      <c r="AJ350" s="854" t="str">
        <f t="shared" si="46"/>
        <v/>
      </c>
      <c r="AK350" s="1114"/>
      <c r="AL350" s="88" t="str">
        <f>IF(AND(ISTEXT($E350),ISTEXT($B350)),"산출기준 &gt;&gt;  "&amp;_xlfn.XLOOKUP($E350,산출기준!$D:$D,산출기준!$E:$E,"매칭실패"),"")</f>
        <v/>
      </c>
    </row>
    <row r="351" spans="2:38">
      <c r="B351" s="1111"/>
      <c r="C351" s="706"/>
      <c r="D351" s="787" t="s">
        <v>2715</v>
      </c>
      <c r="E351" s="706"/>
      <c r="F351" s="712"/>
      <c r="G351" s="1173" t="s">
        <v>3382</v>
      </c>
      <c r="H351" s="843"/>
      <c r="I351" s="712" t="str">
        <f t="shared" si="36"/>
        <v/>
      </c>
      <c r="J351" s="714"/>
      <c r="K351" s="714" t="str">
        <f>IFERROR(VLOOKUP($I351,'WM-AR'!$I$7:$AS$3267,34,FALSE),"")</f>
        <v/>
      </c>
      <c r="L351" s="714" t="str">
        <f>IFERROR(VLOOKUP($I351,'WM-AR'!$I$7:$AS$3267,4,FALSE),"")</f>
        <v/>
      </c>
      <c r="M351" s="714" t="str">
        <f>IFERROR(VLOOKUP($I351,'WM-AR'!$I$7:$AS$3267,6,FALSE),"")</f>
        <v/>
      </c>
      <c r="N351" s="714" t="str">
        <f>IFERROR(VLOOKUP($I351,'WM-AR'!$I$7:$AS$3267,8,FALSE),"")</f>
        <v/>
      </c>
      <c r="O351" s="714" t="str">
        <f>IFERROR(VLOOKUP($I351,'WM-AR'!$I$7:$AS$3267,10,FALSE),"")</f>
        <v/>
      </c>
      <c r="P351" s="714" t="str">
        <f>IFERROR(VLOOKUP($I351,'WM-AR'!$I$7:$AS$3267,12,FALSE),"")</f>
        <v/>
      </c>
      <c r="Q351" s="714" t="str">
        <f>IFERROR(VLOOKUP($I351,'WM-AR'!$I$7:$AS$3267,14,FALSE),"")</f>
        <v/>
      </c>
      <c r="R351" s="714" t="str">
        <f>IFERROR(VLOOKUP($I351,'WM-AR'!$I$7:$AS$3267,16,FALSE),"")</f>
        <v/>
      </c>
      <c r="S351" s="714" t="str">
        <f>IFERROR(VLOOKUP($I351,'WM-AR'!$I$7:$AS$3267,18,FALSE),"")</f>
        <v/>
      </c>
      <c r="T351" s="714" t="str">
        <f>IFERROR(VLOOKUP($I351,'WM-AR'!$I$7:$AS$3267,20,FALSE),"")</f>
        <v/>
      </c>
      <c r="U351" s="714" t="str">
        <f>IFERROR(VLOOKUP($I351,'WM-AR'!$I$7:$AS$3267,22,FALSE),"")</f>
        <v/>
      </c>
      <c r="V351" s="714" t="str">
        <f>IFERROR(VLOOKUP($I351,'WM-AR'!$I$7:$AS$3267,24,FALSE),"")</f>
        <v/>
      </c>
      <c r="W351" s="714" t="str">
        <f>IFERROR(VLOOKUP($I351,'WM-AR'!$I$7:$AS$3267,25,FALSE),"")</f>
        <v/>
      </c>
      <c r="X351" s="714" t="str">
        <f>IFERROR(VLOOKUP($I351,'WM-AR'!$I$7:$AS$3267,26,FALSE),"")</f>
        <v/>
      </c>
      <c r="Y351" s="714" t="str">
        <f>IFERROR(VLOOKUP($I351,'WM-AR'!$I$7:$AS$3267,27,FALSE),"")</f>
        <v/>
      </c>
      <c r="Z351" s="714" t="str">
        <f>IFERROR(VLOOKUP($I351,'WM-AR'!$I$7:$AS$3267,28,FALSE),"")</f>
        <v/>
      </c>
      <c r="AA351" s="714" t="str">
        <f>IFERROR(VLOOKUP($I351,'WM-AR'!$I$7:$AS$3267,29,FALSE),"")</f>
        <v/>
      </c>
      <c r="AB351" s="714" t="str">
        <f>IFERROR(VLOOKUP($I351,'WM-AR'!$I$7:$AS$3267,30,FALSE),"")</f>
        <v/>
      </c>
      <c r="AC351" s="714" t="str">
        <f>IFERROR(VLOOKUP($I351,'WM-AR'!$I$7:$AS$3267,31,FALSE),"")</f>
        <v/>
      </c>
      <c r="AD351" s="714" t="str">
        <f>IFERROR(VLOOKUP($I351,'WM-AR'!$I$7:$AS$3267,32,FALSE),"")</f>
        <v/>
      </c>
      <c r="AE351" s="714" t="str">
        <f>IFERROR(VLOOKUP($I351,'WM-AR'!$I$7:$AS$3267,33,FALSE),"")</f>
        <v/>
      </c>
      <c r="AF351" s="839"/>
      <c r="AG351" s="852"/>
      <c r="AH351" s="852"/>
      <c r="AI351" s="854"/>
      <c r="AJ351" s="854" t="str">
        <f t="shared" si="46"/>
        <v/>
      </c>
      <c r="AK351" s="1114"/>
      <c r="AL351" s="88" t="str">
        <f>IF(AND(ISTEXT($E351),ISTEXT($B351)),"산출기준 &gt;&gt;  "&amp;_xlfn.XLOOKUP($E351,산출기준!$D:$D,산출기준!$E:$E,"매칭실패"),"")</f>
        <v/>
      </c>
    </row>
    <row r="352" spans="2:38">
      <c r="B352" s="1111"/>
      <c r="C352" s="706"/>
      <c r="D352" s="787"/>
      <c r="E352" s="706"/>
      <c r="F352" s="712"/>
      <c r="G352" s="843"/>
      <c r="H352" s="843"/>
      <c r="I352" s="712" t="str">
        <f t="shared" si="36"/>
        <v/>
      </c>
      <c r="J352" s="714"/>
      <c r="K352" s="714" t="str">
        <f>IFERROR(VLOOKUP($I352,'WM-AR'!$I$7:$AS$3267,34,FALSE),"")</f>
        <v/>
      </c>
      <c r="L352" s="714" t="str">
        <f>IFERROR(VLOOKUP($I352,'WM-AR'!$I$7:$AS$3267,4,FALSE),"")</f>
        <v/>
      </c>
      <c r="M352" s="714" t="str">
        <f>IFERROR(VLOOKUP($I352,'WM-AR'!$I$7:$AS$3267,6,FALSE),"")</f>
        <v/>
      </c>
      <c r="N352" s="714" t="str">
        <f>IFERROR(VLOOKUP($I352,'WM-AR'!$I$7:$AS$3267,8,FALSE),"")</f>
        <v/>
      </c>
      <c r="O352" s="714" t="str">
        <f>IFERROR(VLOOKUP($I352,'WM-AR'!$I$7:$AS$3267,10,FALSE),"")</f>
        <v/>
      </c>
      <c r="P352" s="714" t="str">
        <f>IFERROR(VLOOKUP($I352,'WM-AR'!$I$7:$AS$3267,12,FALSE),"")</f>
        <v/>
      </c>
      <c r="Q352" s="714" t="str">
        <f>IFERROR(VLOOKUP($I352,'WM-AR'!$I$7:$AS$3267,14,FALSE),"")</f>
        <v/>
      </c>
      <c r="R352" s="714" t="str">
        <f>IFERROR(VLOOKUP($I352,'WM-AR'!$I$7:$AS$3267,16,FALSE),"")</f>
        <v/>
      </c>
      <c r="S352" s="714" t="str">
        <f>IFERROR(VLOOKUP($I352,'WM-AR'!$I$7:$AS$3267,18,FALSE),"")</f>
        <v/>
      </c>
      <c r="T352" s="714" t="str">
        <f>IFERROR(VLOOKUP($I352,'WM-AR'!$I$7:$AS$3267,20,FALSE),"")</f>
        <v/>
      </c>
      <c r="U352" s="714" t="str">
        <f>IFERROR(VLOOKUP($I352,'WM-AR'!$I$7:$AS$3267,22,FALSE),"")</f>
        <v/>
      </c>
      <c r="V352" s="714" t="str">
        <f>IFERROR(VLOOKUP($I352,'WM-AR'!$I$7:$AS$3267,24,FALSE),"")</f>
        <v/>
      </c>
      <c r="W352" s="714" t="str">
        <f>IFERROR(VLOOKUP($I352,'WM-AR'!$I$7:$AS$3267,25,FALSE),"")</f>
        <v/>
      </c>
      <c r="X352" s="714" t="str">
        <f>IFERROR(VLOOKUP($I352,'WM-AR'!$I$7:$AS$3267,26,FALSE),"")</f>
        <v/>
      </c>
      <c r="Y352" s="714" t="str">
        <f>IFERROR(VLOOKUP($I352,'WM-AR'!$I$7:$AS$3267,27,FALSE),"")</f>
        <v/>
      </c>
      <c r="Z352" s="714" t="str">
        <f>IFERROR(VLOOKUP($I352,'WM-AR'!$I$7:$AS$3267,28,FALSE),"")</f>
        <v/>
      </c>
      <c r="AA352" s="714" t="str">
        <f>IFERROR(VLOOKUP($I352,'WM-AR'!$I$7:$AS$3267,29,FALSE),"")</f>
        <v/>
      </c>
      <c r="AB352" s="714" t="str">
        <f>IFERROR(VLOOKUP($I352,'WM-AR'!$I$7:$AS$3267,30,FALSE),"")</f>
        <v/>
      </c>
      <c r="AC352" s="714" t="str">
        <f>IFERROR(VLOOKUP($I352,'WM-AR'!$I$7:$AS$3267,31,FALSE),"")</f>
        <v/>
      </c>
      <c r="AD352" s="714" t="str">
        <f>IFERROR(VLOOKUP($I352,'WM-AR'!$I$7:$AS$3267,32,FALSE),"")</f>
        <v/>
      </c>
      <c r="AE352" s="714" t="str">
        <f>IFERROR(VLOOKUP($I352,'WM-AR'!$I$7:$AS$3267,33,FALSE),"")</f>
        <v/>
      </c>
      <c r="AF352" s="839"/>
      <c r="AG352" s="852"/>
      <c r="AH352" s="852"/>
      <c r="AI352" s="854"/>
      <c r="AJ352" s="854" t="str">
        <f t="shared" si="46"/>
        <v/>
      </c>
      <c r="AK352" s="1114"/>
      <c r="AL352" s="88" t="str">
        <f>IF(AND(ISTEXT($E352),ISTEXT($B352)),"산출기준 &gt;&gt;  "&amp;_xlfn.XLOOKUP($E352,산출기준!$D:$D,산출기준!$E:$E,"매칭실패"),"")</f>
        <v/>
      </c>
    </row>
    <row r="353" spans="2:38">
      <c r="B353" s="1239"/>
      <c r="C353" s="725"/>
      <c r="D353" s="726"/>
      <c r="E353" s="725"/>
      <c r="F353" s="732"/>
      <c r="G353" s="861"/>
      <c r="H353" s="861"/>
      <c r="I353" s="732" t="str">
        <f t="shared" si="36"/>
        <v/>
      </c>
      <c r="J353" s="734"/>
      <c r="K353" s="734" t="str">
        <f>IFERROR(VLOOKUP($I353,'WM-AR'!$I$7:$AS$3267,34,FALSE),"")</f>
        <v/>
      </c>
      <c r="L353" s="734" t="str">
        <f>IFERROR(VLOOKUP($I353,'WM-AR'!$I$7:$AS$3267,4,FALSE),"")</f>
        <v/>
      </c>
      <c r="M353" s="734" t="str">
        <f>IFERROR(VLOOKUP($I353,'WM-AR'!$I$7:$AS$3267,6,FALSE),"")</f>
        <v/>
      </c>
      <c r="N353" s="734" t="str">
        <f>IFERROR(VLOOKUP($I353,'WM-AR'!$I$7:$AS$3267,8,FALSE),"")</f>
        <v/>
      </c>
      <c r="O353" s="734" t="str">
        <f>IFERROR(VLOOKUP($I353,'WM-AR'!$I$7:$AS$3267,10,FALSE),"")</f>
        <v/>
      </c>
      <c r="P353" s="734" t="str">
        <f>IFERROR(VLOOKUP($I353,'WM-AR'!$I$7:$AS$3267,12,FALSE),"")</f>
        <v/>
      </c>
      <c r="Q353" s="734" t="str">
        <f>IFERROR(VLOOKUP($I353,'WM-AR'!$I$7:$AS$3267,14,FALSE),"")</f>
        <v/>
      </c>
      <c r="R353" s="734" t="str">
        <f>IFERROR(VLOOKUP($I353,'WM-AR'!$I$7:$AS$3267,16,FALSE),"")</f>
        <v/>
      </c>
      <c r="S353" s="734" t="str">
        <f>IFERROR(VLOOKUP($I353,'WM-AR'!$I$7:$AS$3267,18,FALSE),"")</f>
        <v/>
      </c>
      <c r="T353" s="734" t="str">
        <f>IFERROR(VLOOKUP($I353,'WM-AR'!$I$7:$AS$3267,20,FALSE),"")</f>
        <v/>
      </c>
      <c r="U353" s="734" t="str">
        <f>IFERROR(VLOOKUP($I353,'WM-AR'!$I$7:$AS$3267,22,FALSE),"")</f>
        <v/>
      </c>
      <c r="V353" s="734" t="str">
        <f>IFERROR(VLOOKUP($I353,'WM-AR'!$I$7:$AS$3267,24,FALSE),"")</f>
        <v/>
      </c>
      <c r="W353" s="734" t="str">
        <f>IFERROR(VLOOKUP($I353,'WM-AR'!$I$7:$AS$3267,25,FALSE),"")</f>
        <v/>
      </c>
      <c r="X353" s="734" t="str">
        <f>IFERROR(VLOOKUP($I353,'WM-AR'!$I$7:$AS$3267,26,FALSE),"")</f>
        <v/>
      </c>
      <c r="Y353" s="734" t="str">
        <f>IFERROR(VLOOKUP($I353,'WM-AR'!$I$7:$AS$3267,27,FALSE),"")</f>
        <v/>
      </c>
      <c r="Z353" s="734" t="str">
        <f>IFERROR(VLOOKUP($I353,'WM-AR'!$I$7:$AS$3267,28,FALSE),"")</f>
        <v/>
      </c>
      <c r="AA353" s="734" t="str">
        <f>IFERROR(VLOOKUP($I353,'WM-AR'!$I$7:$AS$3267,29,FALSE),"")</f>
        <v/>
      </c>
      <c r="AB353" s="734" t="str">
        <f>IFERROR(VLOOKUP($I353,'WM-AR'!$I$7:$AS$3267,30,FALSE),"")</f>
        <v/>
      </c>
      <c r="AC353" s="734" t="str">
        <f>IFERROR(VLOOKUP($I353,'WM-AR'!$I$7:$AS$3267,31,FALSE),"")</f>
        <v/>
      </c>
      <c r="AD353" s="734" t="str">
        <f>IFERROR(VLOOKUP($I353,'WM-AR'!$I$7:$AS$3267,32,FALSE),"")</f>
        <v/>
      </c>
      <c r="AE353" s="734" t="str">
        <f>IFERROR(VLOOKUP($I353,'WM-AR'!$I$7:$AS$3267,33,FALSE),"")</f>
        <v/>
      </c>
      <c r="AF353" s="857"/>
      <c r="AG353" s="870"/>
      <c r="AH353" s="870"/>
      <c r="AI353" s="871"/>
      <c r="AJ353" s="871" t="str">
        <f t="shared" si="46"/>
        <v/>
      </c>
      <c r="AK353" s="1240"/>
      <c r="AL353" s="88" t="str">
        <f>IF(AND(ISTEXT($E353),ISTEXT($B353)),"산출기준 &gt;&gt;  "&amp;_xlfn.XLOOKUP($E353,산출기준!$D:$D,산출기준!$E:$E,"매칭실패"),"")</f>
        <v/>
      </c>
    </row>
    <row r="354" spans="2:38" s="658" customFormat="1" ht="19.5" customHeight="1">
      <c r="B354" s="1146"/>
      <c r="C354" s="1147"/>
      <c r="D354" s="1148"/>
      <c r="E354" s="1147"/>
      <c r="F354" s="1147"/>
      <c r="G354" s="1149"/>
      <c r="H354" s="1149"/>
      <c r="I354" s="1150" t="str">
        <f t="shared" si="36"/>
        <v/>
      </c>
      <c r="J354" s="1150"/>
      <c r="K354" s="1150"/>
      <c r="L354" s="1150"/>
      <c r="M354" s="1150"/>
      <c r="N354" s="1150"/>
      <c r="O354" s="1150"/>
      <c r="P354" s="1150"/>
      <c r="Q354" s="1150"/>
      <c r="R354" s="1150"/>
      <c r="S354" s="1150"/>
      <c r="T354" s="1150"/>
      <c r="U354" s="1150"/>
      <c r="V354" s="1150"/>
      <c r="W354" s="1150"/>
      <c r="X354" s="1150"/>
      <c r="Y354" s="1150"/>
      <c r="Z354" s="1150"/>
      <c r="AA354" s="1150"/>
      <c r="AB354" s="1150"/>
      <c r="AC354" s="1150"/>
      <c r="AD354" s="1150"/>
      <c r="AE354" s="1150"/>
      <c r="AF354" s="1151"/>
      <c r="AG354" s="1151"/>
      <c r="AH354" s="1151"/>
      <c r="AI354" s="1151"/>
      <c r="AJ354" s="1151"/>
      <c r="AK354" s="1152"/>
      <c r="AL354" s="658" t="str">
        <f>IF(AND(ISTEXT($E354),ISTEXT($B354)),"산출기준 &gt;&gt;  "&amp;_xlfn.XLOOKUP($E354,산출기준!$D:$D,산출기준!$E:$E,"매칭실패"),"")</f>
        <v/>
      </c>
    </row>
    <row r="355" spans="2:38" ht="34.9" customHeight="1">
      <c r="B355" s="623">
        <v>4.5</v>
      </c>
      <c r="C355" s="626" t="s">
        <v>3383</v>
      </c>
      <c r="D355" s="1065"/>
      <c r="E355" s="626"/>
      <c r="F355" s="626"/>
      <c r="G355" s="1066"/>
      <c r="H355" s="1066"/>
      <c r="I355" s="630" t="str">
        <f t="shared" si="36"/>
        <v/>
      </c>
      <c r="J355" s="630"/>
      <c r="K355" s="631"/>
      <c r="L355" s="631"/>
      <c r="M355" s="631"/>
      <c r="N355" s="631"/>
      <c r="O355" s="631"/>
      <c r="P355" s="631"/>
      <c r="Q355" s="631"/>
      <c r="R355" s="631"/>
      <c r="S355" s="631"/>
      <c r="T355" s="631"/>
      <c r="U355" s="631"/>
      <c r="V355" s="631"/>
      <c r="W355" s="631"/>
      <c r="X355" s="631"/>
      <c r="Y355" s="631"/>
      <c r="Z355" s="631"/>
      <c r="AA355" s="631"/>
      <c r="AB355" s="631"/>
      <c r="AC355" s="631"/>
      <c r="AD355" s="631"/>
      <c r="AE355" s="631"/>
      <c r="AF355" s="634"/>
      <c r="AG355" s="634"/>
      <c r="AH355" s="634"/>
      <c r="AI355" s="634"/>
      <c r="AJ355" s="634"/>
      <c r="AK355" s="1067"/>
      <c r="AL355" s="88" t="str">
        <f>IF(AND(ISTEXT($E355),ISTEXT($B355)),"산출기준 &gt;&gt;  "&amp;_xlfn.XLOOKUP($E355,산출기준!$D:$D,산출기준!$E:$E,"매칭실패"),"")</f>
        <v/>
      </c>
    </row>
    <row r="356" spans="2:38" s="658" customFormat="1" ht="20.100000000000001" customHeight="1">
      <c r="B356" s="635"/>
      <c r="C356" s="1068"/>
      <c r="D356" s="1069"/>
      <c r="E356" s="1068"/>
      <c r="F356" s="1068"/>
      <c r="G356" s="1070"/>
      <c r="H356" s="1070"/>
      <c r="I356" s="1071" t="str">
        <f t="shared" si="36"/>
        <v/>
      </c>
      <c r="J356" s="1071"/>
      <c r="K356" s="1071"/>
      <c r="L356" s="1071"/>
      <c r="M356" s="1071"/>
      <c r="N356" s="1071"/>
      <c r="O356" s="1071"/>
      <c r="P356" s="1071"/>
      <c r="Q356" s="1071"/>
      <c r="R356" s="1071"/>
      <c r="S356" s="1071"/>
      <c r="T356" s="1071"/>
      <c r="U356" s="1071"/>
      <c r="V356" s="1071"/>
      <c r="W356" s="1071"/>
      <c r="X356" s="1071"/>
      <c r="Y356" s="1071"/>
      <c r="Z356" s="1071"/>
      <c r="AA356" s="1071"/>
      <c r="AB356" s="1071"/>
      <c r="AC356" s="1071"/>
      <c r="AD356" s="1071"/>
      <c r="AE356" s="1071"/>
      <c r="AF356" s="1072"/>
      <c r="AG356" s="1072"/>
      <c r="AH356" s="1072"/>
      <c r="AI356" s="1072"/>
      <c r="AJ356" s="1072"/>
      <c r="AK356" s="1073"/>
      <c r="AL356" s="658" t="str">
        <f>IF(AND(ISTEXT($E356),ISTEXT($B356)),"산출기준 &gt;&gt;  "&amp;_xlfn.XLOOKUP($E356,산출기준!$D:$D,산출기준!$E:$E,"매칭실패"),"")</f>
        <v/>
      </c>
    </row>
    <row r="357" spans="2:38" s="658" customFormat="1" ht="20.100000000000001" customHeight="1">
      <c r="C357" s="1057" t="s">
        <v>3384</v>
      </c>
      <c r="D357" s="1074"/>
      <c r="E357" s="648"/>
      <c r="F357" s="646" t="s">
        <v>3385</v>
      </c>
      <c r="G357" s="1057"/>
      <c r="H357" s="1057"/>
      <c r="I357" s="652" t="str">
        <f t="shared" si="36"/>
        <v/>
      </c>
      <c r="J357" s="652"/>
      <c r="K357" s="653"/>
      <c r="L357" s="653"/>
      <c r="M357" s="653"/>
      <c r="N357" s="653"/>
      <c r="O357" s="653"/>
      <c r="P357" s="653"/>
      <c r="Q357" s="653"/>
      <c r="R357" s="653"/>
      <c r="S357" s="653"/>
      <c r="T357" s="653"/>
      <c r="U357" s="653"/>
      <c r="V357" s="653"/>
      <c r="W357" s="653"/>
      <c r="X357" s="653"/>
      <c r="Y357" s="653"/>
      <c r="Z357" s="653"/>
      <c r="AA357" s="653"/>
      <c r="AB357" s="653"/>
      <c r="AC357" s="653"/>
      <c r="AD357" s="653"/>
      <c r="AE357" s="653"/>
      <c r="AF357" s="656"/>
      <c r="AG357" s="656"/>
      <c r="AH357" s="656"/>
      <c r="AI357" s="656"/>
      <c r="AJ357" s="656"/>
      <c r="AK357" s="1075"/>
      <c r="AL357" s="658" t="str">
        <f>IF(AND(ISTEXT($E357),ISTEXT($B357)),"산출기준 &gt;&gt;  "&amp;_xlfn.XLOOKUP($E357,산출기준!$D:$D,산출기준!$E:$E,"매칭실패"),"")</f>
        <v/>
      </c>
    </row>
    <row r="358" spans="2:38" ht="20.100000000000001" customHeight="1">
      <c r="B358" s="658"/>
      <c r="C358" s="648"/>
      <c r="D358" s="1074"/>
      <c r="E358" s="648"/>
      <c r="F358" s="648"/>
      <c r="G358" s="1076"/>
      <c r="H358" s="1076"/>
      <c r="I358" s="805" t="str">
        <f t="shared" si="36"/>
        <v/>
      </c>
      <c r="J358" s="805"/>
      <c r="K358" s="805"/>
      <c r="L358" s="805"/>
      <c r="M358" s="805"/>
      <c r="N358" s="805"/>
      <c r="O358" s="805"/>
      <c r="P358" s="805"/>
      <c r="Q358" s="805"/>
      <c r="R358" s="805"/>
      <c r="S358" s="805"/>
      <c r="T358" s="805"/>
      <c r="U358" s="805"/>
      <c r="V358" s="805"/>
      <c r="W358" s="805"/>
      <c r="X358" s="805"/>
      <c r="Y358" s="805"/>
      <c r="Z358" s="805"/>
      <c r="AA358" s="805"/>
      <c r="AB358" s="805"/>
      <c r="AC358" s="805"/>
      <c r="AD358" s="805"/>
      <c r="AE358" s="805"/>
      <c r="AF358" s="802"/>
      <c r="AG358" s="802"/>
      <c r="AH358" s="802"/>
      <c r="AI358" s="802"/>
      <c r="AJ358" s="802"/>
      <c r="AK358" s="1077"/>
      <c r="AL358" s="88" t="str">
        <f>IF(AND(ISTEXT($E358),ISTEXT($B358)),"산출기준 &gt;&gt;  "&amp;_xlfn.XLOOKUP($E358,산출기준!$D:$D,산출기준!$E:$E,"매칭실패"),"")</f>
        <v/>
      </c>
    </row>
    <row r="359" spans="2:38" ht="34.9" customHeight="1">
      <c r="B359" s="808" t="str" cm="1">
        <f t="array" aca="1" ref="B359" ca="1">_xlfn.IFNA(INDIRECT("Family_표준_구성도!B"&amp;MATCH(F359,INDIRECT("Family_표준_구성도!"&amp;"C:C"),0)),"")</f>
        <v>4.5.1.1.1</v>
      </c>
      <c r="C359" s="668" t="s">
        <v>1903</v>
      </c>
      <c r="D359" s="1078"/>
      <c r="E359" s="668" t="s">
        <v>1918</v>
      </c>
      <c r="F359" s="1184" t="s">
        <v>3386</v>
      </c>
      <c r="G359" s="811"/>
      <c r="H359" s="1079"/>
      <c r="I359" s="674" t="str">
        <f t="shared" si="36"/>
        <v/>
      </c>
      <c r="J359" s="674"/>
      <c r="K359" s="674"/>
      <c r="L359" s="674"/>
      <c r="M359" s="674"/>
      <c r="N359" s="675"/>
      <c r="O359" s="676"/>
      <c r="P359" s="677"/>
      <c r="Q359" s="677"/>
      <c r="R359" s="677"/>
      <c r="S359" s="677"/>
      <c r="T359" s="677"/>
      <c r="U359" s="677"/>
      <c r="V359" s="678"/>
      <c r="W359" s="679"/>
      <c r="X359" s="679"/>
      <c r="Y359" s="679"/>
      <c r="Z359" s="679"/>
      <c r="AA359" s="679"/>
      <c r="AB359" s="679"/>
      <c r="AC359" s="679"/>
      <c r="AD359" s="679"/>
      <c r="AE359" s="679"/>
      <c r="AF359" s="902" t="s">
        <v>3387</v>
      </c>
      <c r="AG359" s="682"/>
      <c r="AH359" s="682"/>
      <c r="AI359" s="682"/>
      <c r="AJ359" s="682"/>
      <c r="AK359" s="676"/>
      <c r="AL359" s="88" t="str">
        <f ca="1">IF(AND(ISTEXT($E359),ISTEXT($B359)),"산출기준 &gt;&gt;  "&amp;_xlfn.XLOOKUP($E359,산출기준!$D:$D,산출기준!$E:$E,"매칭실패"),"")</f>
        <v>산출기준 &gt;&gt;  [Pile]</v>
      </c>
    </row>
    <row r="360" spans="2:38" ht="49.9" customHeight="1" outlineLevel="1">
      <c r="B360" s="758"/>
      <c r="C360" s="759"/>
      <c r="D360" s="760"/>
      <c r="E360" s="759"/>
      <c r="F360" s="1080" t="s">
        <v>3388</v>
      </c>
      <c r="G360" s="759" t="str">
        <f t="shared" ref="G360:G361" si="47">IF(IF(N360=0,"",N360)&amp;" | "&amp;IF(O360=0,"",O360)&amp;" | "&amp;IF(Q360=0,"",Q360)&amp;" | "&amp;IF(R360=0,"",R360)=" |  |  | ","",IF(N360=0,"",N360)&amp;" | "&amp;IF(O360=0,"",O360)&amp;" | "&amp;IF(Q360=0,"",Q360)&amp;" | "&amp;IF(R360=0,"",R360))</f>
        <v xml:space="preserve">Steel Pipe Pile Work | Direct Driving |  | </v>
      </c>
      <c r="H360" s="816" t="s">
        <v>3389</v>
      </c>
      <c r="I360" s="765" t="str">
        <f t="shared" si="36"/>
        <v>A02AA020-00004</v>
      </c>
      <c r="J360" s="766"/>
      <c r="K360" s="766" t="str">
        <f>IFERROR(VLOOKUP($I360,'WM-AR'!$I$7:$AS$3267,34,FALSE),"")</f>
        <v>M</v>
      </c>
      <c r="L360" s="766" t="str">
        <f>IFERROR(VLOOKUP($I360,'WM-AR'!$I$7:$AS$3267,4,FALSE),"")</f>
        <v>Pile Work</v>
      </c>
      <c r="M360" s="766" t="str">
        <f>IFERROR(VLOOKUP($I360,'WM-AR'!$I$7:$AS$3267,6,FALSE),"")</f>
        <v>Piling Work</v>
      </c>
      <c r="N360" s="766" t="str">
        <f>IFERROR(VLOOKUP($I360,'WM-AR'!$I$7:$AS$3267,8,FALSE),"")</f>
        <v>Steel Pipe Pile Work</v>
      </c>
      <c r="O360" s="766" t="str">
        <f>IFERROR(VLOOKUP($I360,'WM-AR'!$I$7:$AS$3267,10,FALSE),"")</f>
        <v>Direct Driving</v>
      </c>
      <c r="P360" s="766">
        <f>IFERROR(VLOOKUP($I360,'WM-AR'!$I$7:$AS$3267,12,FALSE),"")</f>
        <v>0</v>
      </c>
      <c r="Q360" s="766">
        <f>IFERROR(VLOOKUP($I360,'WM-AR'!$I$7:$AS$3267,14,FALSE),"")</f>
        <v>0</v>
      </c>
      <c r="R360" s="766">
        <f>IFERROR(VLOOKUP($I360,'WM-AR'!$I$7:$AS$3267,16,FALSE),"")</f>
        <v>0</v>
      </c>
      <c r="S360" s="766">
        <f>IFERROR(VLOOKUP($I360,'WM-AR'!$I$7:$AS$3267,18,FALSE),"")</f>
        <v>0</v>
      </c>
      <c r="T360" s="766" t="str">
        <f>IFERROR(VLOOKUP($I360,'WM-AR'!$I$7:$AS$3267,20,FALSE),"")</f>
        <v>Including Pile Connection and Joint Welding Work</v>
      </c>
      <c r="U360" s="766">
        <f>IFERROR(VLOOKUP($I360,'WM-AR'!$I$7:$AS$3267,22,FALSE),"")</f>
        <v>0</v>
      </c>
      <c r="V360" s="766" t="str">
        <f>IFERROR(VLOOKUP($I360,'WM-AR'!$I$7:$AS$3267,24,FALSE),"")</f>
        <v>500 ≤ DIA &lt;600</v>
      </c>
      <c r="W360" s="766">
        <f>IFERROR(VLOOKUP($I360,'WM-AR'!$I$7:$AS$3267,25,FALSE),"")</f>
        <v>0</v>
      </c>
      <c r="X360" s="766" t="str">
        <f>IFERROR(VLOOKUP($I360,'WM-AR'!$I$7:$AS$3267,26,FALSE),"")</f>
        <v>DIA=(  )mm</v>
      </c>
      <c r="Y360" s="766" t="str">
        <f>IFERROR(VLOOKUP($I360,'WM-AR'!$I$7:$AS$3267,27,FALSE),"")</f>
        <v>Pile Length per Hole=(  )M</v>
      </c>
      <c r="Z360" s="766">
        <f>IFERROR(VLOOKUP($I360,'WM-AR'!$I$7:$AS$3267,28,FALSE),"")</f>
        <v>0</v>
      </c>
      <c r="AA360" s="766">
        <f>IFERROR(VLOOKUP($I360,'WM-AR'!$I$7:$AS$3267,29,FALSE),"")</f>
        <v>0</v>
      </c>
      <c r="AB360" s="766">
        <f>IFERROR(VLOOKUP($I360,'WM-AR'!$I$7:$AS$3267,30,FALSE),"")</f>
        <v>0</v>
      </c>
      <c r="AC360" s="766">
        <f>IFERROR(VLOOKUP($I360,'WM-AR'!$I$7:$AS$3267,31,FALSE),"")</f>
        <v>0</v>
      </c>
      <c r="AD360" s="766">
        <f>IFERROR(VLOOKUP($I360,'WM-AR'!$I$7:$AS$3267,32,FALSE),"")</f>
        <v>0</v>
      </c>
      <c r="AE360" s="766" t="str">
        <f>IFERROR(VLOOKUP($I360,'WM-AR'!$I$7:$AS$3267,33,FALSE),"")</f>
        <v/>
      </c>
      <c r="AF360" s="817" t="s">
        <v>3390</v>
      </c>
      <c r="AG360" s="768" t="s">
        <v>2092</v>
      </c>
      <c r="AH360" s="768" t="s">
        <v>2092</v>
      </c>
      <c r="AI360" s="769"/>
      <c r="AJ360" s="769" t="str">
        <f t="shared" ref="AJ360:AJ364" si="48">K360</f>
        <v>M</v>
      </c>
      <c r="AK360" s="905"/>
      <c r="AL360" s="88" t="str">
        <f>IF(AND(ISTEXT($E360),ISTEXT($B360)),"산출기준 &gt;&gt;  "&amp;_xlfn.XLOOKUP($E360,산출기준!$D:$D,산출기준!$E:$E,"매칭실패"),"")</f>
        <v/>
      </c>
    </row>
    <row r="361" spans="2:38" ht="49.9" customHeight="1" outlineLevel="1">
      <c r="B361" s="772"/>
      <c r="C361" s="1241"/>
      <c r="D361" s="1242"/>
      <c r="E361" s="1241"/>
      <c r="F361" s="1080" t="s">
        <v>3391</v>
      </c>
      <c r="G361" s="759" t="str">
        <f t="shared" si="47"/>
        <v xml:space="preserve">Pretensioned High-strength Concrete Pile (Type-A) |  |  | </v>
      </c>
      <c r="H361" s="816" t="s">
        <v>3392</v>
      </c>
      <c r="I361" s="765" t="str">
        <f t="shared" si="36"/>
        <v>A02AB018-00004</v>
      </c>
      <c r="J361" s="766"/>
      <c r="K361" s="766" t="str">
        <f>IFERROR(VLOOKUP($I361,'WM-AR'!$I$7:$AS$3267,34,FALSE),"")</f>
        <v>EA</v>
      </c>
      <c r="L361" s="766" t="str">
        <f>IFERROR(VLOOKUP($I361,'WM-AR'!$I$7:$AS$3267,4,FALSE),"")</f>
        <v>Pile Work</v>
      </c>
      <c r="M361" s="766" t="str">
        <f>IFERROR(VLOOKUP($I361,'WM-AR'!$I$7:$AS$3267,6,FALSE),"")</f>
        <v>Pile Head Treatment</v>
      </c>
      <c r="N361" s="766" t="str">
        <f>IFERROR(VLOOKUP($I361,'WM-AR'!$I$7:$AS$3267,8,FALSE),"")</f>
        <v>Pretensioned High-strength Concrete Pile (Type-A)</v>
      </c>
      <c r="O361" s="766">
        <f>IFERROR(VLOOKUP($I361,'WM-AR'!$I$7:$AS$3267,10,FALSE),"")</f>
        <v>0</v>
      </c>
      <c r="P361" s="766">
        <f>IFERROR(VLOOKUP($I361,'WM-AR'!$I$7:$AS$3267,12,FALSE),"")</f>
        <v>0</v>
      </c>
      <c r="Q361" s="766">
        <f>IFERROR(VLOOKUP($I361,'WM-AR'!$I$7:$AS$3267,14,FALSE),"")</f>
        <v>0</v>
      </c>
      <c r="R361" s="766">
        <f>IFERROR(VLOOKUP($I361,'WM-AR'!$I$7:$AS$3267,16,FALSE),"")</f>
        <v>0</v>
      </c>
      <c r="S361" s="766">
        <f>IFERROR(VLOOKUP($I361,'WM-AR'!$I$7:$AS$3267,18,FALSE),"")</f>
        <v>0</v>
      </c>
      <c r="T361" s="766" t="str">
        <f>IFERROR(VLOOKUP($I361,'WM-AR'!$I$7:$AS$3267,20,FALSE),"")</f>
        <v/>
      </c>
      <c r="U361" s="766">
        <f>IFERROR(VLOOKUP($I361,'WM-AR'!$I$7:$AS$3267,22,FALSE),"")</f>
        <v>0</v>
      </c>
      <c r="V361" s="766" t="str">
        <f>IFERROR(VLOOKUP($I361,'WM-AR'!$I$7:$AS$3267,24,FALSE),"")</f>
        <v>500 ≤ DIA &lt;600</v>
      </c>
      <c r="W361" s="766">
        <f>IFERROR(VLOOKUP($I361,'WM-AR'!$I$7:$AS$3267,25,FALSE),"")</f>
        <v>0</v>
      </c>
      <c r="X361" s="766" t="str">
        <f>IFERROR(VLOOKUP($I361,'WM-AR'!$I$7:$AS$3267,26,FALSE),"")</f>
        <v>DIA=(  )mm</v>
      </c>
      <c r="Y361" s="766">
        <f>IFERROR(VLOOKUP($I361,'WM-AR'!$I$7:$AS$3267,27,FALSE),"")</f>
        <v>0</v>
      </c>
      <c r="Z361" s="766">
        <f>IFERROR(VLOOKUP($I361,'WM-AR'!$I$7:$AS$3267,28,FALSE),"")</f>
        <v>0</v>
      </c>
      <c r="AA361" s="766">
        <f>IFERROR(VLOOKUP($I361,'WM-AR'!$I$7:$AS$3267,29,FALSE),"")</f>
        <v>0</v>
      </c>
      <c r="AB361" s="766">
        <f>IFERROR(VLOOKUP($I361,'WM-AR'!$I$7:$AS$3267,30,FALSE),"")</f>
        <v>0</v>
      </c>
      <c r="AC361" s="766">
        <f>IFERROR(VLOOKUP($I361,'WM-AR'!$I$7:$AS$3267,31,FALSE),"")</f>
        <v>0</v>
      </c>
      <c r="AD361" s="766">
        <f>IFERROR(VLOOKUP($I361,'WM-AR'!$I$7:$AS$3267,32,FALSE),"")</f>
        <v>0</v>
      </c>
      <c r="AE361" s="766" t="str">
        <f>IFERROR(VLOOKUP($I361,'WM-AR'!$I$7:$AS$3267,33,FALSE),"")</f>
        <v/>
      </c>
      <c r="AF361" s="817" t="s">
        <v>3390</v>
      </c>
      <c r="AG361" s="768" t="s">
        <v>1927</v>
      </c>
      <c r="AH361" s="768" t="s">
        <v>1927</v>
      </c>
      <c r="AI361" s="769"/>
      <c r="AJ361" s="769" t="str">
        <f t="shared" si="48"/>
        <v>EA</v>
      </c>
      <c r="AK361" s="905"/>
      <c r="AL361" s="88" t="str">
        <f>IF(AND(ISTEXT($E361),ISTEXT($B361)),"산출기준 &gt;&gt;  "&amp;_xlfn.XLOOKUP($E361,산출기준!$D:$D,산출기준!$E:$E,"매칭실패"),"")</f>
        <v/>
      </c>
    </row>
    <row r="362" spans="2:38">
      <c r="B362" s="1127"/>
      <c r="C362" s="1243"/>
      <c r="D362" s="1244"/>
      <c r="E362" s="1243"/>
      <c r="F362" s="1243"/>
      <c r="G362" s="1131" t="s">
        <v>2273</v>
      </c>
      <c r="H362" s="1131"/>
      <c r="I362" s="1130" t="str">
        <f t="shared" si="36"/>
        <v/>
      </c>
      <c r="J362" s="1132"/>
      <c r="K362" s="1132" t="str">
        <f>IFERROR(VLOOKUP($I362,'WM-AR'!$I$7:$AS$3267,34,FALSE),"")</f>
        <v/>
      </c>
      <c r="L362" s="1132" t="str">
        <f>IFERROR(VLOOKUP($I362,'WM-AR'!$I$7:$AS$3267,4,FALSE),"")</f>
        <v/>
      </c>
      <c r="M362" s="1132" t="str">
        <f>IFERROR(VLOOKUP($I362,'WM-AR'!$I$7:$AS$3267,6,FALSE),"")</f>
        <v/>
      </c>
      <c r="N362" s="1132" t="str">
        <f>IFERROR(VLOOKUP($I362,'WM-AR'!$I$7:$AS$3267,8,FALSE),"")</f>
        <v/>
      </c>
      <c r="O362" s="1132" t="str">
        <f>IFERROR(VLOOKUP($I362,'WM-AR'!$I$7:$AS$3267,10,FALSE),"")</f>
        <v/>
      </c>
      <c r="P362" s="1132" t="str">
        <f>IFERROR(VLOOKUP($I362,'WM-AR'!$I$7:$AS$3267,12,FALSE),"")</f>
        <v/>
      </c>
      <c r="Q362" s="1132" t="str">
        <f>IFERROR(VLOOKUP($I362,'WM-AR'!$I$7:$AS$3267,14,FALSE),"")</f>
        <v/>
      </c>
      <c r="R362" s="1132" t="str">
        <f>IFERROR(VLOOKUP($I362,'WM-AR'!$I$7:$AS$3267,16,FALSE),"")</f>
        <v/>
      </c>
      <c r="S362" s="1132" t="str">
        <f>IFERROR(VLOOKUP($I362,'WM-AR'!$I$7:$AS$3267,18,FALSE),"")</f>
        <v/>
      </c>
      <c r="T362" s="1132" t="str">
        <f>IFERROR(VLOOKUP($I362,'WM-AR'!$I$7:$AS$3267,20,FALSE),"")</f>
        <v/>
      </c>
      <c r="U362" s="1132" t="str">
        <f>IFERROR(VLOOKUP($I362,'WM-AR'!$I$7:$AS$3267,22,FALSE),"")</f>
        <v/>
      </c>
      <c r="V362" s="1132" t="str">
        <f>IFERROR(VLOOKUP($I362,'WM-AR'!$I$7:$AS$3267,24,FALSE),"")</f>
        <v/>
      </c>
      <c r="W362" s="1132" t="str">
        <f>IFERROR(VLOOKUP($I362,'WM-AR'!$I$7:$AS$3267,25,FALSE),"")</f>
        <v/>
      </c>
      <c r="X362" s="1132" t="str">
        <f>IFERROR(VLOOKUP($I362,'WM-AR'!$I$7:$AS$3267,26,FALSE),"")</f>
        <v/>
      </c>
      <c r="Y362" s="1132" t="str">
        <f>IFERROR(VLOOKUP($I362,'WM-AR'!$I$7:$AS$3267,27,FALSE),"")</f>
        <v/>
      </c>
      <c r="Z362" s="1132" t="str">
        <f>IFERROR(VLOOKUP($I362,'WM-AR'!$I$7:$AS$3267,28,FALSE),"")</f>
        <v/>
      </c>
      <c r="AA362" s="1132" t="str">
        <f>IFERROR(VLOOKUP($I362,'WM-AR'!$I$7:$AS$3267,29,FALSE),"")</f>
        <v/>
      </c>
      <c r="AB362" s="1132" t="str">
        <f>IFERROR(VLOOKUP($I362,'WM-AR'!$I$7:$AS$3267,30,FALSE),"")</f>
        <v/>
      </c>
      <c r="AC362" s="1132" t="str">
        <f>IFERROR(VLOOKUP($I362,'WM-AR'!$I$7:$AS$3267,31,FALSE),"")</f>
        <v/>
      </c>
      <c r="AD362" s="1132" t="str">
        <f>IFERROR(VLOOKUP($I362,'WM-AR'!$I$7:$AS$3267,32,FALSE),"")</f>
        <v/>
      </c>
      <c r="AE362" s="1132" t="str">
        <f>IFERROR(VLOOKUP($I362,'WM-AR'!$I$7:$AS$3267,33,FALSE),"")</f>
        <v/>
      </c>
      <c r="AF362" s="1133"/>
      <c r="AG362" s="1134"/>
      <c r="AH362" s="1134"/>
      <c r="AI362" s="1135"/>
      <c r="AJ362" s="1135" t="str">
        <f t="shared" si="48"/>
        <v/>
      </c>
      <c r="AK362" s="1136"/>
      <c r="AL362" s="88" t="str">
        <f>IF(AND(ISTEXT($E362),ISTEXT($B362)),"산출기준 &gt;&gt;  "&amp;_xlfn.XLOOKUP($E362,산출기준!$D:$D,산출기준!$E:$E,"매칭실패"),"")</f>
        <v/>
      </c>
    </row>
    <row r="363" spans="2:38">
      <c r="B363" s="1111"/>
      <c r="C363" s="1245"/>
      <c r="D363" s="838"/>
      <c r="E363" s="1245"/>
      <c r="F363" s="1245"/>
      <c r="G363" s="843"/>
      <c r="H363" s="843"/>
      <c r="I363" s="712" t="str">
        <f t="shared" si="36"/>
        <v/>
      </c>
      <c r="J363" s="714"/>
      <c r="K363" s="714" t="str">
        <f>IFERROR(VLOOKUP($I363,'WM-AR'!$I$7:$AS$3267,34,FALSE),"")</f>
        <v/>
      </c>
      <c r="L363" s="714" t="str">
        <f>IFERROR(VLOOKUP($I363,'WM-AR'!$I$7:$AS$3267,4,FALSE),"")</f>
        <v/>
      </c>
      <c r="M363" s="714" t="str">
        <f>IFERROR(VLOOKUP($I363,'WM-AR'!$I$7:$AS$3267,6,FALSE),"")</f>
        <v/>
      </c>
      <c r="N363" s="714" t="str">
        <f>IFERROR(VLOOKUP($I363,'WM-AR'!$I$7:$AS$3267,8,FALSE),"")</f>
        <v/>
      </c>
      <c r="O363" s="714" t="str">
        <f>IFERROR(VLOOKUP($I363,'WM-AR'!$I$7:$AS$3267,10,FALSE),"")</f>
        <v/>
      </c>
      <c r="P363" s="714" t="str">
        <f>IFERROR(VLOOKUP($I363,'WM-AR'!$I$7:$AS$3267,12,FALSE),"")</f>
        <v/>
      </c>
      <c r="Q363" s="714" t="str">
        <f>IFERROR(VLOOKUP($I363,'WM-AR'!$I$7:$AS$3267,14,FALSE),"")</f>
        <v/>
      </c>
      <c r="R363" s="714" t="str">
        <f>IFERROR(VLOOKUP($I363,'WM-AR'!$I$7:$AS$3267,16,FALSE),"")</f>
        <v/>
      </c>
      <c r="S363" s="714" t="str">
        <f>IFERROR(VLOOKUP($I363,'WM-AR'!$I$7:$AS$3267,18,FALSE),"")</f>
        <v/>
      </c>
      <c r="T363" s="714" t="str">
        <f>IFERROR(VLOOKUP($I363,'WM-AR'!$I$7:$AS$3267,20,FALSE),"")</f>
        <v/>
      </c>
      <c r="U363" s="714" t="str">
        <f>IFERROR(VLOOKUP($I363,'WM-AR'!$I$7:$AS$3267,22,FALSE),"")</f>
        <v/>
      </c>
      <c r="V363" s="714" t="str">
        <f>IFERROR(VLOOKUP($I363,'WM-AR'!$I$7:$AS$3267,24,FALSE),"")</f>
        <v/>
      </c>
      <c r="W363" s="714" t="str">
        <f>IFERROR(VLOOKUP($I363,'WM-AR'!$I$7:$AS$3267,25,FALSE),"")</f>
        <v/>
      </c>
      <c r="X363" s="714" t="str">
        <f>IFERROR(VLOOKUP($I363,'WM-AR'!$I$7:$AS$3267,26,FALSE),"")</f>
        <v/>
      </c>
      <c r="Y363" s="714" t="str">
        <f>IFERROR(VLOOKUP($I363,'WM-AR'!$I$7:$AS$3267,27,FALSE),"")</f>
        <v/>
      </c>
      <c r="Z363" s="714" t="str">
        <f>IFERROR(VLOOKUP($I363,'WM-AR'!$I$7:$AS$3267,28,FALSE),"")</f>
        <v/>
      </c>
      <c r="AA363" s="714" t="str">
        <f>IFERROR(VLOOKUP($I363,'WM-AR'!$I$7:$AS$3267,29,FALSE),"")</f>
        <v/>
      </c>
      <c r="AB363" s="714" t="str">
        <f>IFERROR(VLOOKUP($I363,'WM-AR'!$I$7:$AS$3267,30,FALSE),"")</f>
        <v/>
      </c>
      <c r="AC363" s="714" t="str">
        <f>IFERROR(VLOOKUP($I363,'WM-AR'!$I$7:$AS$3267,31,FALSE),"")</f>
        <v/>
      </c>
      <c r="AD363" s="714" t="str">
        <f>IFERROR(VLOOKUP($I363,'WM-AR'!$I$7:$AS$3267,32,FALSE),"")</f>
        <v/>
      </c>
      <c r="AE363" s="714" t="str">
        <f>IFERROR(VLOOKUP($I363,'WM-AR'!$I$7:$AS$3267,33,FALSE),"")</f>
        <v/>
      </c>
      <c r="AF363" s="839"/>
      <c r="AG363" s="852"/>
      <c r="AH363" s="852"/>
      <c r="AI363" s="854"/>
      <c r="AJ363" s="854" t="str">
        <f t="shared" si="48"/>
        <v/>
      </c>
      <c r="AK363" s="1114"/>
      <c r="AL363" s="88" t="str">
        <f>IF(AND(ISTEXT($E363),ISTEXT($B363)),"산출기준 &gt;&gt;  "&amp;_xlfn.XLOOKUP($E363,산출기준!$D:$D,산출기준!$E:$E,"매칭실패"),"")</f>
        <v/>
      </c>
    </row>
    <row r="364" spans="2:38">
      <c r="B364" s="1116"/>
      <c r="C364" s="1246"/>
      <c r="D364" s="1247"/>
      <c r="E364" s="1246"/>
      <c r="F364" s="1246"/>
      <c r="G364" s="1120"/>
      <c r="H364" s="1120"/>
      <c r="I364" s="1119" t="str">
        <f t="shared" si="36"/>
        <v/>
      </c>
      <c r="J364" s="1121"/>
      <c r="K364" s="1121" t="str">
        <f>IFERROR(VLOOKUP($I364,'WM-AR'!$I$7:$AS$3267,34,FALSE),"")</f>
        <v/>
      </c>
      <c r="L364" s="1121" t="str">
        <f>IFERROR(VLOOKUP($I364,'WM-AR'!$I$7:$AS$3267,4,FALSE),"")</f>
        <v/>
      </c>
      <c r="M364" s="1121" t="str">
        <f>IFERROR(VLOOKUP($I364,'WM-AR'!$I$7:$AS$3267,6,FALSE),"")</f>
        <v/>
      </c>
      <c r="N364" s="1121" t="str">
        <f>IFERROR(VLOOKUP($I364,'WM-AR'!$I$7:$AS$3267,8,FALSE),"")</f>
        <v/>
      </c>
      <c r="O364" s="1121" t="str">
        <f>IFERROR(VLOOKUP($I364,'WM-AR'!$I$7:$AS$3267,10,FALSE),"")</f>
        <v/>
      </c>
      <c r="P364" s="1121" t="str">
        <f>IFERROR(VLOOKUP($I364,'WM-AR'!$I$7:$AS$3267,12,FALSE),"")</f>
        <v/>
      </c>
      <c r="Q364" s="1121" t="str">
        <f>IFERROR(VLOOKUP($I364,'WM-AR'!$I$7:$AS$3267,14,FALSE),"")</f>
        <v/>
      </c>
      <c r="R364" s="1121" t="str">
        <f>IFERROR(VLOOKUP($I364,'WM-AR'!$I$7:$AS$3267,16,FALSE),"")</f>
        <v/>
      </c>
      <c r="S364" s="1121" t="str">
        <f>IFERROR(VLOOKUP($I364,'WM-AR'!$I$7:$AS$3267,18,FALSE),"")</f>
        <v/>
      </c>
      <c r="T364" s="1121" t="str">
        <f>IFERROR(VLOOKUP($I364,'WM-AR'!$I$7:$AS$3267,20,FALSE),"")</f>
        <v/>
      </c>
      <c r="U364" s="1121" t="str">
        <f>IFERROR(VLOOKUP($I364,'WM-AR'!$I$7:$AS$3267,22,FALSE),"")</f>
        <v/>
      </c>
      <c r="V364" s="1121" t="str">
        <f>IFERROR(VLOOKUP($I364,'WM-AR'!$I$7:$AS$3267,24,FALSE),"")</f>
        <v/>
      </c>
      <c r="W364" s="1121" t="str">
        <f>IFERROR(VLOOKUP($I364,'WM-AR'!$I$7:$AS$3267,25,FALSE),"")</f>
        <v/>
      </c>
      <c r="X364" s="1121" t="str">
        <f>IFERROR(VLOOKUP($I364,'WM-AR'!$I$7:$AS$3267,26,FALSE),"")</f>
        <v/>
      </c>
      <c r="Y364" s="1121" t="str">
        <f>IFERROR(VLOOKUP($I364,'WM-AR'!$I$7:$AS$3267,27,FALSE),"")</f>
        <v/>
      </c>
      <c r="Z364" s="1121" t="str">
        <f>IFERROR(VLOOKUP($I364,'WM-AR'!$I$7:$AS$3267,28,FALSE),"")</f>
        <v/>
      </c>
      <c r="AA364" s="1121" t="str">
        <f>IFERROR(VLOOKUP($I364,'WM-AR'!$I$7:$AS$3267,29,FALSE),"")</f>
        <v/>
      </c>
      <c r="AB364" s="1121" t="str">
        <f>IFERROR(VLOOKUP($I364,'WM-AR'!$I$7:$AS$3267,30,FALSE),"")</f>
        <v/>
      </c>
      <c r="AC364" s="1121" t="str">
        <f>IFERROR(VLOOKUP($I364,'WM-AR'!$I$7:$AS$3267,31,FALSE),"")</f>
        <v/>
      </c>
      <c r="AD364" s="1121" t="str">
        <f>IFERROR(VLOOKUP($I364,'WM-AR'!$I$7:$AS$3267,32,FALSE),"")</f>
        <v/>
      </c>
      <c r="AE364" s="1121" t="str">
        <f>IFERROR(VLOOKUP($I364,'WM-AR'!$I$7:$AS$3267,33,FALSE),"")</f>
        <v/>
      </c>
      <c r="AF364" s="1122"/>
      <c r="AG364" s="1123"/>
      <c r="AH364" s="1123"/>
      <c r="AI364" s="1124"/>
      <c r="AJ364" s="1124" t="str">
        <f t="shared" si="48"/>
        <v/>
      </c>
      <c r="AK364" s="1125"/>
      <c r="AL364" s="88" t="str">
        <f>IF(AND(ISTEXT($E364),ISTEXT($B364)),"산출기준 &gt;&gt;  "&amp;_xlfn.XLOOKUP($E364,산출기준!$D:$D,산출기준!$E:$E,"매칭실패"),"")</f>
        <v/>
      </c>
    </row>
    <row r="365" spans="2:38" s="658" customFormat="1" ht="20.100000000000001" customHeight="1">
      <c r="B365" s="1146"/>
      <c r="C365" s="1147"/>
      <c r="D365" s="1148"/>
      <c r="E365" s="1147"/>
      <c r="F365" s="1147"/>
      <c r="G365" s="1147"/>
      <c r="H365" s="1147"/>
      <c r="I365" s="1150" t="str">
        <f t="shared" si="36"/>
        <v/>
      </c>
      <c r="J365" s="1150"/>
      <c r="K365" s="1150"/>
      <c r="L365" s="1150"/>
      <c r="M365" s="1150"/>
      <c r="N365" s="1150"/>
      <c r="O365" s="1150"/>
      <c r="P365" s="1150"/>
      <c r="Q365" s="1150"/>
      <c r="R365" s="1150"/>
      <c r="S365" s="1150"/>
      <c r="T365" s="1150"/>
      <c r="U365" s="1150"/>
      <c r="V365" s="1150"/>
      <c r="W365" s="1150"/>
      <c r="X365" s="1150"/>
      <c r="Y365" s="1150"/>
      <c r="Z365" s="1150"/>
      <c r="AA365" s="1150"/>
      <c r="AB365" s="1150"/>
      <c r="AC365" s="1150"/>
      <c r="AD365" s="1150"/>
      <c r="AE365" s="1150"/>
      <c r="AF365" s="1151"/>
      <c r="AG365" s="1151"/>
      <c r="AH365" s="1151"/>
      <c r="AI365" s="1151"/>
      <c r="AJ365" s="1151"/>
      <c r="AK365" s="1152"/>
      <c r="AL365" s="658" t="str">
        <f>IF(AND(ISTEXT($E365),ISTEXT($B365)),"산출기준 &gt;&gt;  "&amp;_xlfn.XLOOKUP($E365,산출기준!$D:$D,산출기준!$E:$E,"매칭실패"),"")</f>
        <v/>
      </c>
    </row>
    <row r="366" spans="2:38" ht="34.9" customHeight="1">
      <c r="B366" s="808" t="str" cm="1">
        <f t="array" aca="1" ref="B366" ca="1">_xlfn.IFNA(INDIRECT("Family_표준_구성도!B"&amp;MATCH(F366,INDIRECT("Family_표준_구성도!"&amp;"C:C"),0)),"")</f>
        <v>4.5.1.1.2</v>
      </c>
      <c r="C366" s="668" t="s">
        <v>1903</v>
      </c>
      <c r="D366" s="1078"/>
      <c r="E366" s="668" t="s">
        <v>1918</v>
      </c>
      <c r="F366" s="1184" t="s">
        <v>3393</v>
      </c>
      <c r="G366" s="811"/>
      <c r="H366" s="1079"/>
      <c r="I366" s="674" t="str">
        <f t="shared" si="36"/>
        <v/>
      </c>
      <c r="J366" s="674"/>
      <c r="K366" s="674"/>
      <c r="L366" s="674"/>
      <c r="M366" s="674"/>
      <c r="N366" s="675"/>
      <c r="O366" s="676"/>
      <c r="P366" s="677"/>
      <c r="Q366" s="677"/>
      <c r="R366" s="677"/>
      <c r="S366" s="677"/>
      <c r="T366" s="677"/>
      <c r="U366" s="677"/>
      <c r="V366" s="678"/>
      <c r="W366" s="679"/>
      <c r="X366" s="679"/>
      <c r="Y366" s="679"/>
      <c r="Z366" s="679"/>
      <c r="AA366" s="679"/>
      <c r="AB366" s="679"/>
      <c r="AC366" s="679"/>
      <c r="AD366" s="679"/>
      <c r="AE366" s="679"/>
      <c r="AF366" s="902" t="s">
        <v>3387</v>
      </c>
      <c r="AG366" s="682"/>
      <c r="AH366" s="682"/>
      <c r="AI366" s="682"/>
      <c r="AJ366" s="682"/>
      <c r="AK366" s="676"/>
      <c r="AL366" s="88" t="str">
        <f ca="1">IF(AND(ISTEXT($E366),ISTEXT($B366)),"산출기준 &gt;&gt;  "&amp;_xlfn.XLOOKUP($E366,산출기준!$D:$D,산출기준!$E:$E,"매칭실패"),"")</f>
        <v>산출기준 &gt;&gt;  [Pile]</v>
      </c>
    </row>
    <row r="367" spans="2:38" ht="49.9" customHeight="1" outlineLevel="1">
      <c r="B367" s="758"/>
      <c r="C367" s="759"/>
      <c r="D367" s="760"/>
      <c r="E367" s="759"/>
      <c r="F367" s="1080" t="s">
        <v>3388</v>
      </c>
      <c r="G367" s="759" t="str">
        <f t="shared" ref="G367:G368" si="49">IF(IF(N367=0,"",N367)&amp;" | "&amp;IF(O367=0,"",O367)&amp;" | "&amp;IF(Q367=0,"",Q367)&amp;" | "&amp;IF(R367=0,"",R367)=" |  |  | ","",IF(N367=0,"",N367)&amp;" | "&amp;IF(O367=0,"",O367)&amp;" | "&amp;IF(Q367=0,"",Q367)&amp;" | "&amp;IF(R367=0,"",R367))</f>
        <v xml:space="preserve">Pretensioned High-strength Concrete Pile (Type-A) | Direct Driving |  | </v>
      </c>
      <c r="H367" s="816" t="s">
        <v>3394</v>
      </c>
      <c r="I367" s="765" t="str">
        <f t="shared" si="36"/>
        <v>A02AA018-00009</v>
      </c>
      <c r="J367" s="766"/>
      <c r="K367" s="766" t="str">
        <f>IFERROR(VLOOKUP($I367,'WM-AR'!$I$7:$AS$3267,34,FALSE),"")</f>
        <v>M</v>
      </c>
      <c r="L367" s="766" t="str">
        <f>IFERROR(VLOOKUP($I367,'WM-AR'!$I$7:$AS$3267,4,FALSE),"")</f>
        <v>Pile Work</v>
      </c>
      <c r="M367" s="766" t="str">
        <f>IFERROR(VLOOKUP($I367,'WM-AR'!$I$7:$AS$3267,6,FALSE),"")</f>
        <v>Piling Work</v>
      </c>
      <c r="N367" s="766" t="str">
        <f>IFERROR(VLOOKUP($I367,'WM-AR'!$I$7:$AS$3267,8,FALSE),"")</f>
        <v>Pretensioned High-strength Concrete Pile (Type-A)</v>
      </c>
      <c r="O367" s="766" t="str">
        <f>IFERROR(VLOOKUP($I367,'WM-AR'!$I$7:$AS$3267,10,FALSE),"")</f>
        <v>Direct Driving</v>
      </c>
      <c r="P367" s="766">
        <f>IFERROR(VLOOKUP($I367,'WM-AR'!$I$7:$AS$3267,12,FALSE),"")</f>
        <v>0</v>
      </c>
      <c r="Q367" s="766">
        <f>IFERROR(VLOOKUP($I367,'WM-AR'!$I$7:$AS$3267,14,FALSE),"")</f>
        <v>0</v>
      </c>
      <c r="R367" s="766">
        <f>IFERROR(VLOOKUP($I367,'WM-AR'!$I$7:$AS$3267,16,FALSE),"")</f>
        <v>0</v>
      </c>
      <c r="S367" s="766">
        <f>IFERROR(VLOOKUP($I367,'WM-AR'!$I$7:$AS$3267,18,FALSE),"")</f>
        <v>0</v>
      </c>
      <c r="T367" s="766" t="str">
        <f>IFERROR(VLOOKUP($I367,'WM-AR'!$I$7:$AS$3267,20,FALSE),"")</f>
        <v>Including Pile Connection and Joint Welding Work</v>
      </c>
      <c r="U367" s="766">
        <f>IFERROR(VLOOKUP($I367,'WM-AR'!$I$7:$AS$3267,22,FALSE),"")</f>
        <v>0</v>
      </c>
      <c r="V367" s="766" t="str">
        <f>IFERROR(VLOOKUP($I367,'WM-AR'!$I$7:$AS$3267,24,FALSE),"")</f>
        <v>500 ≤ DIA &lt;600</v>
      </c>
      <c r="W367" s="766">
        <f>IFERROR(VLOOKUP($I367,'WM-AR'!$I$7:$AS$3267,25,FALSE),"")</f>
        <v>0</v>
      </c>
      <c r="X367" s="766" t="str">
        <f>IFERROR(VLOOKUP($I367,'WM-AR'!$I$7:$AS$3267,26,FALSE),"")</f>
        <v>DIA=(  )mm</v>
      </c>
      <c r="Y367" s="766" t="str">
        <f>IFERROR(VLOOKUP($I367,'WM-AR'!$I$7:$AS$3267,27,FALSE),"")</f>
        <v>Pile Length per Hole=(  )M</v>
      </c>
      <c r="Z367" s="766">
        <f>IFERROR(VLOOKUP($I367,'WM-AR'!$I$7:$AS$3267,28,FALSE),"")</f>
        <v>0</v>
      </c>
      <c r="AA367" s="766">
        <f>IFERROR(VLOOKUP($I367,'WM-AR'!$I$7:$AS$3267,29,FALSE),"")</f>
        <v>0</v>
      </c>
      <c r="AB367" s="766">
        <f>IFERROR(VLOOKUP($I367,'WM-AR'!$I$7:$AS$3267,30,FALSE),"")</f>
        <v>0</v>
      </c>
      <c r="AC367" s="766">
        <f>IFERROR(VLOOKUP($I367,'WM-AR'!$I$7:$AS$3267,31,FALSE),"")</f>
        <v>0</v>
      </c>
      <c r="AD367" s="766">
        <f>IFERROR(VLOOKUP($I367,'WM-AR'!$I$7:$AS$3267,32,FALSE),"")</f>
        <v>0</v>
      </c>
      <c r="AE367" s="766" t="str">
        <f>IFERROR(VLOOKUP($I367,'WM-AR'!$I$7:$AS$3267,33,FALSE),"")</f>
        <v/>
      </c>
      <c r="AF367" s="817" t="s">
        <v>3395</v>
      </c>
      <c r="AG367" s="768" t="s">
        <v>2092</v>
      </c>
      <c r="AH367" s="768" t="s">
        <v>2092</v>
      </c>
      <c r="AI367" s="769"/>
      <c r="AJ367" s="769" t="str">
        <f t="shared" ref="AJ367:AJ380" si="50">K367</f>
        <v>M</v>
      </c>
      <c r="AK367" s="905"/>
      <c r="AL367" s="88" t="str">
        <f>IF(AND(ISTEXT($E367),ISTEXT($B367)),"산출기준 &gt;&gt;  "&amp;_xlfn.XLOOKUP($E367,산출기준!$D:$D,산출기준!$E:$E,"매칭실패"),"")</f>
        <v/>
      </c>
    </row>
    <row r="368" spans="2:38" ht="49.9" customHeight="1" outlineLevel="1">
      <c r="B368" s="772"/>
      <c r="C368" s="1241"/>
      <c r="D368" s="1242"/>
      <c r="E368" s="1241"/>
      <c r="F368" s="1080" t="s">
        <v>3391</v>
      </c>
      <c r="G368" s="759" t="str">
        <f t="shared" si="49"/>
        <v xml:space="preserve">Pretensioned High-strength Concrete Pile (Type-A) |  |  | </v>
      </c>
      <c r="H368" s="816" t="s">
        <v>3392</v>
      </c>
      <c r="I368" s="765" t="str">
        <f t="shared" si="36"/>
        <v>A02AB018-00004</v>
      </c>
      <c r="J368" s="766"/>
      <c r="K368" s="766" t="str">
        <f>IFERROR(VLOOKUP($I368,'WM-AR'!$I$7:$AS$3267,34,FALSE),"")</f>
        <v>EA</v>
      </c>
      <c r="L368" s="766" t="str">
        <f>IFERROR(VLOOKUP($I368,'WM-AR'!$I$7:$AS$3267,4,FALSE),"")</f>
        <v>Pile Work</v>
      </c>
      <c r="M368" s="766" t="str">
        <f>IFERROR(VLOOKUP($I368,'WM-AR'!$I$7:$AS$3267,6,FALSE),"")</f>
        <v>Pile Head Treatment</v>
      </c>
      <c r="N368" s="766" t="str">
        <f>IFERROR(VLOOKUP($I368,'WM-AR'!$I$7:$AS$3267,8,FALSE),"")</f>
        <v>Pretensioned High-strength Concrete Pile (Type-A)</v>
      </c>
      <c r="O368" s="766">
        <f>IFERROR(VLOOKUP($I368,'WM-AR'!$I$7:$AS$3267,10,FALSE),"")</f>
        <v>0</v>
      </c>
      <c r="P368" s="766">
        <f>IFERROR(VLOOKUP($I368,'WM-AR'!$I$7:$AS$3267,12,FALSE),"")</f>
        <v>0</v>
      </c>
      <c r="Q368" s="766">
        <f>IFERROR(VLOOKUP($I368,'WM-AR'!$I$7:$AS$3267,14,FALSE),"")</f>
        <v>0</v>
      </c>
      <c r="R368" s="766">
        <f>IFERROR(VLOOKUP($I368,'WM-AR'!$I$7:$AS$3267,16,FALSE),"")</f>
        <v>0</v>
      </c>
      <c r="S368" s="766">
        <f>IFERROR(VLOOKUP($I368,'WM-AR'!$I$7:$AS$3267,18,FALSE),"")</f>
        <v>0</v>
      </c>
      <c r="T368" s="766" t="str">
        <f>IFERROR(VLOOKUP($I368,'WM-AR'!$I$7:$AS$3267,20,FALSE),"")</f>
        <v/>
      </c>
      <c r="U368" s="766">
        <f>IFERROR(VLOOKUP($I368,'WM-AR'!$I$7:$AS$3267,22,FALSE),"")</f>
        <v>0</v>
      </c>
      <c r="V368" s="766" t="str">
        <f>IFERROR(VLOOKUP($I368,'WM-AR'!$I$7:$AS$3267,24,FALSE),"")</f>
        <v>500 ≤ DIA &lt;600</v>
      </c>
      <c r="W368" s="766">
        <f>IFERROR(VLOOKUP($I368,'WM-AR'!$I$7:$AS$3267,25,FALSE),"")</f>
        <v>0</v>
      </c>
      <c r="X368" s="766" t="str">
        <f>IFERROR(VLOOKUP($I368,'WM-AR'!$I$7:$AS$3267,26,FALSE),"")</f>
        <v>DIA=(  )mm</v>
      </c>
      <c r="Y368" s="766">
        <f>IFERROR(VLOOKUP($I368,'WM-AR'!$I$7:$AS$3267,27,FALSE),"")</f>
        <v>0</v>
      </c>
      <c r="Z368" s="766">
        <f>IFERROR(VLOOKUP($I368,'WM-AR'!$I$7:$AS$3267,28,FALSE),"")</f>
        <v>0</v>
      </c>
      <c r="AA368" s="766">
        <f>IFERROR(VLOOKUP($I368,'WM-AR'!$I$7:$AS$3267,29,FALSE),"")</f>
        <v>0</v>
      </c>
      <c r="AB368" s="766">
        <f>IFERROR(VLOOKUP($I368,'WM-AR'!$I$7:$AS$3267,30,FALSE),"")</f>
        <v>0</v>
      </c>
      <c r="AC368" s="766">
        <f>IFERROR(VLOOKUP($I368,'WM-AR'!$I$7:$AS$3267,31,FALSE),"")</f>
        <v>0</v>
      </c>
      <c r="AD368" s="766">
        <f>IFERROR(VLOOKUP($I368,'WM-AR'!$I$7:$AS$3267,32,FALSE),"")</f>
        <v>0</v>
      </c>
      <c r="AE368" s="766" t="str">
        <f>IFERROR(VLOOKUP($I368,'WM-AR'!$I$7:$AS$3267,33,FALSE),"")</f>
        <v/>
      </c>
      <c r="AF368" s="817" t="s">
        <v>3395</v>
      </c>
      <c r="AG368" s="768" t="s">
        <v>1927</v>
      </c>
      <c r="AH368" s="768" t="s">
        <v>1927</v>
      </c>
      <c r="AI368" s="769"/>
      <c r="AJ368" s="769" t="str">
        <f t="shared" si="50"/>
        <v>EA</v>
      </c>
      <c r="AK368" s="905"/>
      <c r="AL368" s="88" t="str">
        <f>IF(AND(ISTEXT($E368),ISTEXT($B368)),"산출기준 &gt;&gt;  "&amp;_xlfn.XLOOKUP($E368,산출기준!$D:$D,산출기준!$E:$E,"매칭실패"),"")</f>
        <v/>
      </c>
    </row>
    <row r="369" spans="2:38" hidden="1">
      <c r="B369" s="1127"/>
      <c r="C369" s="1243"/>
      <c r="D369" s="1244" t="s">
        <v>3215</v>
      </c>
      <c r="E369" s="1243"/>
      <c r="F369" s="1243"/>
      <c r="G369" s="1131" t="s">
        <v>3396</v>
      </c>
      <c r="H369" s="1131"/>
      <c r="I369" s="1130" t="str">
        <f t="shared" si="36"/>
        <v/>
      </c>
      <c r="J369" s="1132"/>
      <c r="K369" s="1132" t="str">
        <f>IFERROR(VLOOKUP($I369,'WM-AR'!$I$7:$AS$3267,34,FALSE),"")</f>
        <v/>
      </c>
      <c r="L369" s="1132" t="str">
        <f>IFERROR(VLOOKUP($I369,'WM-AR'!$I$7:$AS$3267,4,FALSE),"")</f>
        <v/>
      </c>
      <c r="M369" s="1132" t="str">
        <f>IFERROR(VLOOKUP($I369,'WM-AR'!$I$7:$AS$3267,6,FALSE),"")</f>
        <v/>
      </c>
      <c r="N369" s="1132" t="str">
        <f>IFERROR(VLOOKUP($I369,'WM-AR'!$I$7:$AS$3267,8,FALSE),"")</f>
        <v/>
      </c>
      <c r="O369" s="1132" t="str">
        <f>IFERROR(VLOOKUP($I369,'WM-AR'!$I$7:$AS$3267,10,FALSE),"")</f>
        <v/>
      </c>
      <c r="P369" s="1132" t="str">
        <f>IFERROR(VLOOKUP($I369,'WM-AR'!$I$7:$AS$3267,12,FALSE),"")</f>
        <v/>
      </c>
      <c r="Q369" s="1132" t="str">
        <f>IFERROR(VLOOKUP($I369,'WM-AR'!$I$7:$AS$3267,14,FALSE),"")</f>
        <v/>
      </c>
      <c r="R369" s="1132" t="str">
        <f>IFERROR(VLOOKUP($I369,'WM-AR'!$I$7:$AS$3267,16,FALSE),"")</f>
        <v/>
      </c>
      <c r="S369" s="1132" t="str">
        <f>IFERROR(VLOOKUP($I369,'WM-AR'!$I$7:$AS$3267,18,FALSE),"")</f>
        <v/>
      </c>
      <c r="T369" s="1132" t="str">
        <f>IFERROR(VLOOKUP($I369,'WM-AR'!$I$7:$AS$3267,20,FALSE),"")</f>
        <v/>
      </c>
      <c r="U369" s="1132" t="str">
        <f>IFERROR(VLOOKUP($I369,'WM-AR'!$I$7:$AS$3267,22,FALSE),"")</f>
        <v/>
      </c>
      <c r="V369" s="1132" t="str">
        <f>IFERROR(VLOOKUP($I369,'WM-AR'!$I$7:$AS$3267,24,FALSE),"")</f>
        <v/>
      </c>
      <c r="W369" s="1132" t="str">
        <f>IFERROR(VLOOKUP($I369,'WM-AR'!$I$7:$AS$3267,25,FALSE),"")</f>
        <v/>
      </c>
      <c r="X369" s="1132" t="str">
        <f>IFERROR(VLOOKUP($I369,'WM-AR'!$I$7:$AS$3267,26,FALSE),"")</f>
        <v/>
      </c>
      <c r="Y369" s="1132" t="str">
        <f>IFERROR(VLOOKUP($I369,'WM-AR'!$I$7:$AS$3267,27,FALSE),"")</f>
        <v/>
      </c>
      <c r="Z369" s="1132" t="str">
        <f>IFERROR(VLOOKUP($I369,'WM-AR'!$I$7:$AS$3267,28,FALSE),"")</f>
        <v/>
      </c>
      <c r="AA369" s="1132" t="str">
        <f>IFERROR(VLOOKUP($I369,'WM-AR'!$I$7:$AS$3267,29,FALSE),"")</f>
        <v/>
      </c>
      <c r="AB369" s="1132" t="str">
        <f>IFERROR(VLOOKUP($I369,'WM-AR'!$I$7:$AS$3267,30,FALSE),"")</f>
        <v/>
      </c>
      <c r="AC369" s="1132" t="str">
        <f>IFERROR(VLOOKUP($I369,'WM-AR'!$I$7:$AS$3267,31,FALSE),"")</f>
        <v/>
      </c>
      <c r="AD369" s="1132" t="str">
        <f>IFERROR(VLOOKUP($I369,'WM-AR'!$I$7:$AS$3267,32,FALSE),"")</f>
        <v/>
      </c>
      <c r="AE369" s="1132" t="str">
        <f>IFERROR(VLOOKUP($I369,'WM-AR'!$I$7:$AS$3267,33,FALSE),"")</f>
        <v/>
      </c>
      <c r="AF369" s="1133"/>
      <c r="AG369" s="1134"/>
      <c r="AH369" s="1134"/>
      <c r="AI369" s="1135"/>
      <c r="AJ369" s="1135" t="str">
        <f t="shared" si="50"/>
        <v/>
      </c>
      <c r="AK369" s="1136"/>
      <c r="AL369" s="88" t="str">
        <f>IF(AND(ISTEXT($E369),ISTEXT($B369)),"산출기준 &gt;&gt;  "&amp;_xlfn.XLOOKUP($E369,산출기준!$D:$D,산출기준!$E:$E,"매칭실패"),"")</f>
        <v/>
      </c>
    </row>
    <row r="370" spans="2:38" hidden="1">
      <c r="B370" s="1111"/>
      <c r="C370" s="1245"/>
      <c r="D370" s="838" t="s">
        <v>3215</v>
      </c>
      <c r="E370" s="1245"/>
      <c r="F370" s="1245"/>
      <c r="G370" s="843" t="s">
        <v>3397</v>
      </c>
      <c r="H370" s="843"/>
      <c r="I370" s="712" t="str">
        <f t="shared" si="36"/>
        <v/>
      </c>
      <c r="J370" s="714"/>
      <c r="K370" s="714" t="str">
        <f>IFERROR(VLOOKUP($I370,'WM-AR'!$I$7:$AS$3267,34,FALSE),"")</f>
        <v/>
      </c>
      <c r="L370" s="714" t="str">
        <f>IFERROR(VLOOKUP($I370,'WM-AR'!$I$7:$AS$3267,4,FALSE),"")</f>
        <v/>
      </c>
      <c r="M370" s="714" t="str">
        <f>IFERROR(VLOOKUP($I370,'WM-AR'!$I$7:$AS$3267,6,FALSE),"")</f>
        <v/>
      </c>
      <c r="N370" s="714" t="str">
        <f>IFERROR(VLOOKUP($I370,'WM-AR'!$I$7:$AS$3267,8,FALSE),"")</f>
        <v/>
      </c>
      <c r="O370" s="714" t="str">
        <f>IFERROR(VLOOKUP($I370,'WM-AR'!$I$7:$AS$3267,10,FALSE),"")</f>
        <v/>
      </c>
      <c r="P370" s="714" t="str">
        <f>IFERROR(VLOOKUP($I370,'WM-AR'!$I$7:$AS$3267,12,FALSE),"")</f>
        <v/>
      </c>
      <c r="Q370" s="714" t="str">
        <f>IFERROR(VLOOKUP($I370,'WM-AR'!$I$7:$AS$3267,14,FALSE),"")</f>
        <v/>
      </c>
      <c r="R370" s="714" t="str">
        <f>IFERROR(VLOOKUP($I370,'WM-AR'!$I$7:$AS$3267,16,FALSE),"")</f>
        <v/>
      </c>
      <c r="S370" s="714" t="str">
        <f>IFERROR(VLOOKUP($I370,'WM-AR'!$I$7:$AS$3267,18,FALSE),"")</f>
        <v/>
      </c>
      <c r="T370" s="714" t="str">
        <f>IFERROR(VLOOKUP($I370,'WM-AR'!$I$7:$AS$3267,20,FALSE),"")</f>
        <v/>
      </c>
      <c r="U370" s="714" t="str">
        <f>IFERROR(VLOOKUP($I370,'WM-AR'!$I$7:$AS$3267,22,FALSE),"")</f>
        <v/>
      </c>
      <c r="V370" s="714" t="str">
        <f>IFERROR(VLOOKUP($I370,'WM-AR'!$I$7:$AS$3267,24,FALSE),"")</f>
        <v/>
      </c>
      <c r="W370" s="714" t="str">
        <f>IFERROR(VLOOKUP($I370,'WM-AR'!$I$7:$AS$3267,25,FALSE),"")</f>
        <v/>
      </c>
      <c r="X370" s="714" t="str">
        <f>IFERROR(VLOOKUP($I370,'WM-AR'!$I$7:$AS$3267,26,FALSE),"")</f>
        <v/>
      </c>
      <c r="Y370" s="714" t="str">
        <f>IFERROR(VLOOKUP($I370,'WM-AR'!$I$7:$AS$3267,27,FALSE),"")</f>
        <v/>
      </c>
      <c r="Z370" s="714" t="str">
        <f>IFERROR(VLOOKUP($I370,'WM-AR'!$I$7:$AS$3267,28,FALSE),"")</f>
        <v/>
      </c>
      <c r="AA370" s="714" t="str">
        <f>IFERROR(VLOOKUP($I370,'WM-AR'!$I$7:$AS$3267,29,FALSE),"")</f>
        <v/>
      </c>
      <c r="AB370" s="714" t="str">
        <f>IFERROR(VLOOKUP($I370,'WM-AR'!$I$7:$AS$3267,30,FALSE),"")</f>
        <v/>
      </c>
      <c r="AC370" s="714" t="str">
        <f>IFERROR(VLOOKUP($I370,'WM-AR'!$I$7:$AS$3267,31,FALSE),"")</f>
        <v/>
      </c>
      <c r="AD370" s="714" t="str">
        <f>IFERROR(VLOOKUP($I370,'WM-AR'!$I$7:$AS$3267,32,FALSE),"")</f>
        <v/>
      </c>
      <c r="AE370" s="714" t="str">
        <f>IFERROR(VLOOKUP($I370,'WM-AR'!$I$7:$AS$3267,33,FALSE),"")</f>
        <v/>
      </c>
      <c r="AF370" s="839"/>
      <c r="AG370" s="852"/>
      <c r="AH370" s="852"/>
      <c r="AI370" s="854"/>
      <c r="AJ370" s="854" t="str">
        <f t="shared" si="50"/>
        <v/>
      </c>
      <c r="AK370" s="1114"/>
      <c r="AL370" s="88" t="str">
        <f>IF(AND(ISTEXT($E370),ISTEXT($B370)),"산출기준 &gt;&gt;  "&amp;_xlfn.XLOOKUP($E370,산출기준!$D:$D,산출기준!$E:$E,"매칭실패"),"")</f>
        <v/>
      </c>
    </row>
    <row r="371" spans="2:38" hidden="1">
      <c r="B371" s="1111"/>
      <c r="C371" s="1245"/>
      <c r="D371" s="838" t="s">
        <v>3294</v>
      </c>
      <c r="E371" s="1245"/>
      <c r="F371" s="1245"/>
      <c r="G371" s="843" t="s">
        <v>3398</v>
      </c>
      <c r="H371" s="843"/>
      <c r="I371" s="712" t="str">
        <f t="shared" si="36"/>
        <v/>
      </c>
      <c r="J371" s="714"/>
      <c r="K371" s="714" t="str">
        <f>IFERROR(VLOOKUP($I371,'WM-AR'!$I$7:$AS$3267,34,FALSE),"")</f>
        <v/>
      </c>
      <c r="L371" s="714" t="str">
        <f>IFERROR(VLOOKUP($I371,'WM-AR'!$I$7:$AS$3267,4,FALSE),"")</f>
        <v/>
      </c>
      <c r="M371" s="714" t="str">
        <f>IFERROR(VLOOKUP($I371,'WM-AR'!$I$7:$AS$3267,6,FALSE),"")</f>
        <v/>
      </c>
      <c r="N371" s="714" t="str">
        <f>IFERROR(VLOOKUP($I371,'WM-AR'!$I$7:$AS$3267,8,FALSE),"")</f>
        <v/>
      </c>
      <c r="O371" s="714" t="str">
        <f>IFERROR(VLOOKUP($I371,'WM-AR'!$I$7:$AS$3267,10,FALSE),"")</f>
        <v/>
      </c>
      <c r="P371" s="714" t="str">
        <f>IFERROR(VLOOKUP($I371,'WM-AR'!$I$7:$AS$3267,12,FALSE),"")</f>
        <v/>
      </c>
      <c r="Q371" s="714" t="str">
        <f>IFERROR(VLOOKUP($I371,'WM-AR'!$I$7:$AS$3267,14,FALSE),"")</f>
        <v/>
      </c>
      <c r="R371" s="714" t="str">
        <f>IFERROR(VLOOKUP($I371,'WM-AR'!$I$7:$AS$3267,16,FALSE),"")</f>
        <v/>
      </c>
      <c r="S371" s="714" t="str">
        <f>IFERROR(VLOOKUP($I371,'WM-AR'!$I$7:$AS$3267,18,FALSE),"")</f>
        <v/>
      </c>
      <c r="T371" s="714" t="str">
        <f>IFERROR(VLOOKUP($I371,'WM-AR'!$I$7:$AS$3267,20,FALSE),"")</f>
        <v/>
      </c>
      <c r="U371" s="714" t="str">
        <f>IFERROR(VLOOKUP($I371,'WM-AR'!$I$7:$AS$3267,22,FALSE),"")</f>
        <v/>
      </c>
      <c r="V371" s="714" t="str">
        <f>IFERROR(VLOOKUP($I371,'WM-AR'!$I$7:$AS$3267,24,FALSE),"")</f>
        <v/>
      </c>
      <c r="W371" s="714" t="str">
        <f>IFERROR(VLOOKUP($I371,'WM-AR'!$I$7:$AS$3267,25,FALSE),"")</f>
        <v/>
      </c>
      <c r="X371" s="714" t="str">
        <f>IFERROR(VLOOKUP($I371,'WM-AR'!$I$7:$AS$3267,26,FALSE),"")</f>
        <v/>
      </c>
      <c r="Y371" s="714" t="str">
        <f>IFERROR(VLOOKUP($I371,'WM-AR'!$I$7:$AS$3267,27,FALSE),"")</f>
        <v/>
      </c>
      <c r="Z371" s="714" t="str">
        <f>IFERROR(VLOOKUP($I371,'WM-AR'!$I$7:$AS$3267,28,FALSE),"")</f>
        <v/>
      </c>
      <c r="AA371" s="714" t="str">
        <f>IFERROR(VLOOKUP($I371,'WM-AR'!$I$7:$AS$3267,29,FALSE),"")</f>
        <v/>
      </c>
      <c r="AB371" s="714" t="str">
        <f>IFERROR(VLOOKUP($I371,'WM-AR'!$I$7:$AS$3267,30,FALSE),"")</f>
        <v/>
      </c>
      <c r="AC371" s="714" t="str">
        <f>IFERROR(VLOOKUP($I371,'WM-AR'!$I$7:$AS$3267,31,FALSE),"")</f>
        <v/>
      </c>
      <c r="AD371" s="714" t="str">
        <f>IFERROR(VLOOKUP($I371,'WM-AR'!$I$7:$AS$3267,32,FALSE),"")</f>
        <v/>
      </c>
      <c r="AE371" s="714" t="str">
        <f>IFERROR(VLOOKUP($I371,'WM-AR'!$I$7:$AS$3267,33,FALSE),"")</f>
        <v/>
      </c>
      <c r="AF371" s="839"/>
      <c r="AG371" s="852"/>
      <c r="AH371" s="852"/>
      <c r="AI371" s="854"/>
      <c r="AJ371" s="854" t="str">
        <f t="shared" si="50"/>
        <v/>
      </c>
      <c r="AK371" s="1114"/>
      <c r="AL371" s="88" t="str">
        <f>IF(AND(ISTEXT($E371),ISTEXT($B371)),"산출기준 &gt;&gt;  "&amp;_xlfn.XLOOKUP($E371,산출기준!$D:$D,산출기준!$E:$E,"매칭실패"),"")</f>
        <v/>
      </c>
    </row>
    <row r="372" spans="2:38" hidden="1">
      <c r="B372" s="1111"/>
      <c r="C372" s="1245"/>
      <c r="D372" s="838" t="s">
        <v>3294</v>
      </c>
      <c r="E372" s="1245"/>
      <c r="F372" s="1245"/>
      <c r="G372" s="843" t="s">
        <v>3399</v>
      </c>
      <c r="H372" s="843"/>
      <c r="I372" s="712" t="str">
        <f t="shared" si="36"/>
        <v/>
      </c>
      <c r="J372" s="714"/>
      <c r="K372" s="714" t="str">
        <f>IFERROR(VLOOKUP($I372,'WM-AR'!$I$7:$AS$3267,34,FALSE),"")</f>
        <v/>
      </c>
      <c r="L372" s="714" t="str">
        <f>IFERROR(VLOOKUP($I372,'WM-AR'!$I$7:$AS$3267,4,FALSE),"")</f>
        <v/>
      </c>
      <c r="M372" s="714" t="str">
        <f>IFERROR(VLOOKUP($I372,'WM-AR'!$I$7:$AS$3267,6,FALSE),"")</f>
        <v/>
      </c>
      <c r="N372" s="714" t="str">
        <f>IFERROR(VLOOKUP($I372,'WM-AR'!$I$7:$AS$3267,8,FALSE),"")</f>
        <v/>
      </c>
      <c r="O372" s="714" t="str">
        <f>IFERROR(VLOOKUP($I372,'WM-AR'!$I$7:$AS$3267,10,FALSE),"")</f>
        <v/>
      </c>
      <c r="P372" s="714" t="str">
        <f>IFERROR(VLOOKUP($I372,'WM-AR'!$I$7:$AS$3267,12,FALSE),"")</f>
        <v/>
      </c>
      <c r="Q372" s="714" t="str">
        <f>IFERROR(VLOOKUP($I372,'WM-AR'!$I$7:$AS$3267,14,FALSE),"")</f>
        <v/>
      </c>
      <c r="R372" s="714" t="str">
        <f>IFERROR(VLOOKUP($I372,'WM-AR'!$I$7:$AS$3267,16,FALSE),"")</f>
        <v/>
      </c>
      <c r="S372" s="714" t="str">
        <f>IFERROR(VLOOKUP($I372,'WM-AR'!$I$7:$AS$3267,18,FALSE),"")</f>
        <v/>
      </c>
      <c r="T372" s="714" t="str">
        <f>IFERROR(VLOOKUP($I372,'WM-AR'!$I$7:$AS$3267,20,FALSE),"")</f>
        <v/>
      </c>
      <c r="U372" s="714" t="str">
        <f>IFERROR(VLOOKUP($I372,'WM-AR'!$I$7:$AS$3267,22,FALSE),"")</f>
        <v/>
      </c>
      <c r="V372" s="714" t="str">
        <f>IFERROR(VLOOKUP($I372,'WM-AR'!$I$7:$AS$3267,24,FALSE),"")</f>
        <v/>
      </c>
      <c r="W372" s="714" t="str">
        <f>IFERROR(VLOOKUP($I372,'WM-AR'!$I$7:$AS$3267,25,FALSE),"")</f>
        <v/>
      </c>
      <c r="X372" s="714" t="str">
        <f>IFERROR(VLOOKUP($I372,'WM-AR'!$I$7:$AS$3267,26,FALSE),"")</f>
        <v/>
      </c>
      <c r="Y372" s="714" t="str">
        <f>IFERROR(VLOOKUP($I372,'WM-AR'!$I$7:$AS$3267,27,FALSE),"")</f>
        <v/>
      </c>
      <c r="Z372" s="714" t="str">
        <f>IFERROR(VLOOKUP($I372,'WM-AR'!$I$7:$AS$3267,28,FALSE),"")</f>
        <v/>
      </c>
      <c r="AA372" s="714" t="str">
        <f>IFERROR(VLOOKUP($I372,'WM-AR'!$I$7:$AS$3267,29,FALSE),"")</f>
        <v/>
      </c>
      <c r="AB372" s="714" t="str">
        <f>IFERROR(VLOOKUP($I372,'WM-AR'!$I$7:$AS$3267,30,FALSE),"")</f>
        <v/>
      </c>
      <c r="AC372" s="714" t="str">
        <f>IFERROR(VLOOKUP($I372,'WM-AR'!$I$7:$AS$3267,31,FALSE),"")</f>
        <v/>
      </c>
      <c r="AD372" s="714" t="str">
        <f>IFERROR(VLOOKUP($I372,'WM-AR'!$I$7:$AS$3267,32,FALSE),"")</f>
        <v/>
      </c>
      <c r="AE372" s="714" t="str">
        <f>IFERROR(VLOOKUP($I372,'WM-AR'!$I$7:$AS$3267,33,FALSE),"")</f>
        <v/>
      </c>
      <c r="AF372" s="839"/>
      <c r="AG372" s="852"/>
      <c r="AH372" s="852"/>
      <c r="AI372" s="854"/>
      <c r="AJ372" s="854" t="str">
        <f t="shared" si="50"/>
        <v/>
      </c>
      <c r="AK372" s="1114"/>
      <c r="AL372" s="88" t="str">
        <f>IF(AND(ISTEXT($E372),ISTEXT($B372)),"산출기준 &gt;&gt;  "&amp;_xlfn.XLOOKUP($E372,산출기준!$D:$D,산출기준!$E:$E,"매칭실패"),"")</f>
        <v/>
      </c>
    </row>
    <row r="373" spans="2:38" hidden="1">
      <c r="B373" s="1111"/>
      <c r="C373" s="1245"/>
      <c r="D373" s="838" t="s">
        <v>3030</v>
      </c>
      <c r="E373" s="1245"/>
      <c r="F373" s="1245"/>
      <c r="G373" s="843" t="s">
        <v>3400</v>
      </c>
      <c r="H373" s="843"/>
      <c r="I373" s="712" t="str">
        <f t="shared" si="36"/>
        <v/>
      </c>
      <c r="J373" s="714"/>
      <c r="K373" s="714" t="str">
        <f>IFERROR(VLOOKUP($I373,'WM-AR'!$I$7:$AS$3267,34,FALSE),"")</f>
        <v/>
      </c>
      <c r="L373" s="714" t="str">
        <f>IFERROR(VLOOKUP($I373,'WM-AR'!$I$7:$AS$3267,4,FALSE),"")</f>
        <v/>
      </c>
      <c r="M373" s="714" t="str">
        <f>IFERROR(VLOOKUP($I373,'WM-AR'!$I$7:$AS$3267,6,FALSE),"")</f>
        <v/>
      </c>
      <c r="N373" s="714" t="str">
        <f>IFERROR(VLOOKUP($I373,'WM-AR'!$I$7:$AS$3267,8,FALSE),"")</f>
        <v/>
      </c>
      <c r="O373" s="714" t="str">
        <f>IFERROR(VLOOKUP($I373,'WM-AR'!$I$7:$AS$3267,10,FALSE),"")</f>
        <v/>
      </c>
      <c r="P373" s="714" t="str">
        <f>IFERROR(VLOOKUP($I373,'WM-AR'!$I$7:$AS$3267,12,FALSE),"")</f>
        <v/>
      </c>
      <c r="Q373" s="714" t="str">
        <f>IFERROR(VLOOKUP($I373,'WM-AR'!$I$7:$AS$3267,14,FALSE),"")</f>
        <v/>
      </c>
      <c r="R373" s="714" t="str">
        <f>IFERROR(VLOOKUP($I373,'WM-AR'!$I$7:$AS$3267,16,FALSE),"")</f>
        <v/>
      </c>
      <c r="S373" s="714" t="str">
        <f>IFERROR(VLOOKUP($I373,'WM-AR'!$I$7:$AS$3267,18,FALSE),"")</f>
        <v/>
      </c>
      <c r="T373" s="714" t="str">
        <f>IFERROR(VLOOKUP($I373,'WM-AR'!$I$7:$AS$3267,20,FALSE),"")</f>
        <v/>
      </c>
      <c r="U373" s="714" t="str">
        <f>IFERROR(VLOOKUP($I373,'WM-AR'!$I$7:$AS$3267,22,FALSE),"")</f>
        <v/>
      </c>
      <c r="V373" s="714" t="str">
        <f>IFERROR(VLOOKUP($I373,'WM-AR'!$I$7:$AS$3267,24,FALSE),"")</f>
        <v/>
      </c>
      <c r="W373" s="714" t="str">
        <f>IFERROR(VLOOKUP($I373,'WM-AR'!$I$7:$AS$3267,25,FALSE),"")</f>
        <v/>
      </c>
      <c r="X373" s="714" t="str">
        <f>IFERROR(VLOOKUP($I373,'WM-AR'!$I$7:$AS$3267,26,FALSE),"")</f>
        <v/>
      </c>
      <c r="Y373" s="714" t="str">
        <f>IFERROR(VLOOKUP($I373,'WM-AR'!$I$7:$AS$3267,27,FALSE),"")</f>
        <v/>
      </c>
      <c r="Z373" s="714" t="str">
        <f>IFERROR(VLOOKUP($I373,'WM-AR'!$I$7:$AS$3267,28,FALSE),"")</f>
        <v/>
      </c>
      <c r="AA373" s="714" t="str">
        <f>IFERROR(VLOOKUP($I373,'WM-AR'!$I$7:$AS$3267,29,FALSE),"")</f>
        <v/>
      </c>
      <c r="AB373" s="714" t="str">
        <f>IFERROR(VLOOKUP($I373,'WM-AR'!$I$7:$AS$3267,30,FALSE),"")</f>
        <v/>
      </c>
      <c r="AC373" s="714" t="str">
        <f>IFERROR(VLOOKUP($I373,'WM-AR'!$I$7:$AS$3267,31,FALSE),"")</f>
        <v/>
      </c>
      <c r="AD373" s="714" t="str">
        <f>IFERROR(VLOOKUP($I373,'WM-AR'!$I$7:$AS$3267,32,FALSE),"")</f>
        <v/>
      </c>
      <c r="AE373" s="714" t="str">
        <f>IFERROR(VLOOKUP($I373,'WM-AR'!$I$7:$AS$3267,33,FALSE),"")</f>
        <v/>
      </c>
      <c r="AF373" s="839"/>
      <c r="AG373" s="852"/>
      <c r="AH373" s="852"/>
      <c r="AI373" s="854"/>
      <c r="AJ373" s="854" t="str">
        <f t="shared" si="50"/>
        <v/>
      </c>
      <c r="AK373" s="1114"/>
      <c r="AL373" s="88" t="str">
        <f>IF(AND(ISTEXT($E373),ISTEXT($B373)),"산출기준 &gt;&gt;  "&amp;_xlfn.XLOOKUP($E373,산출기준!$D:$D,산출기준!$E:$E,"매칭실패"),"")</f>
        <v/>
      </c>
    </row>
    <row r="374" spans="2:38">
      <c r="B374" s="1111"/>
      <c r="C374" s="1245"/>
      <c r="D374" s="838" t="s">
        <v>2715</v>
      </c>
      <c r="E374" s="1245"/>
      <c r="F374" s="1245"/>
      <c r="G374" s="843" t="s">
        <v>3401</v>
      </c>
      <c r="H374" s="843"/>
      <c r="I374" s="712" t="str">
        <f t="shared" si="36"/>
        <v/>
      </c>
      <c r="J374" s="714"/>
      <c r="K374" s="714" t="str">
        <f>IFERROR(VLOOKUP($I374,'WM-AR'!$I$7:$AS$3267,34,FALSE),"")</f>
        <v/>
      </c>
      <c r="L374" s="714" t="str">
        <f>IFERROR(VLOOKUP($I374,'WM-AR'!$I$7:$AS$3267,4,FALSE),"")</f>
        <v/>
      </c>
      <c r="M374" s="714" t="str">
        <f>IFERROR(VLOOKUP($I374,'WM-AR'!$I$7:$AS$3267,6,FALSE),"")</f>
        <v/>
      </c>
      <c r="N374" s="714" t="str">
        <f>IFERROR(VLOOKUP($I374,'WM-AR'!$I$7:$AS$3267,8,FALSE),"")</f>
        <v/>
      </c>
      <c r="O374" s="714" t="str">
        <f>IFERROR(VLOOKUP($I374,'WM-AR'!$I$7:$AS$3267,10,FALSE),"")</f>
        <v/>
      </c>
      <c r="P374" s="714" t="str">
        <f>IFERROR(VLOOKUP($I374,'WM-AR'!$I$7:$AS$3267,12,FALSE),"")</f>
        <v/>
      </c>
      <c r="Q374" s="714" t="str">
        <f>IFERROR(VLOOKUP($I374,'WM-AR'!$I$7:$AS$3267,14,FALSE),"")</f>
        <v/>
      </c>
      <c r="R374" s="714" t="str">
        <f>IFERROR(VLOOKUP($I374,'WM-AR'!$I$7:$AS$3267,16,FALSE),"")</f>
        <v/>
      </c>
      <c r="S374" s="714" t="str">
        <f>IFERROR(VLOOKUP($I374,'WM-AR'!$I$7:$AS$3267,18,FALSE),"")</f>
        <v/>
      </c>
      <c r="T374" s="714" t="str">
        <f>IFERROR(VLOOKUP($I374,'WM-AR'!$I$7:$AS$3267,20,FALSE),"")</f>
        <v/>
      </c>
      <c r="U374" s="714" t="str">
        <f>IFERROR(VLOOKUP($I374,'WM-AR'!$I$7:$AS$3267,22,FALSE),"")</f>
        <v/>
      </c>
      <c r="V374" s="714" t="str">
        <f>IFERROR(VLOOKUP($I374,'WM-AR'!$I$7:$AS$3267,24,FALSE),"")</f>
        <v/>
      </c>
      <c r="W374" s="714" t="str">
        <f>IFERROR(VLOOKUP($I374,'WM-AR'!$I$7:$AS$3267,25,FALSE),"")</f>
        <v/>
      </c>
      <c r="X374" s="714" t="str">
        <f>IFERROR(VLOOKUP($I374,'WM-AR'!$I$7:$AS$3267,26,FALSE),"")</f>
        <v/>
      </c>
      <c r="Y374" s="714" t="str">
        <f>IFERROR(VLOOKUP($I374,'WM-AR'!$I$7:$AS$3267,27,FALSE),"")</f>
        <v/>
      </c>
      <c r="Z374" s="714" t="str">
        <f>IFERROR(VLOOKUP($I374,'WM-AR'!$I$7:$AS$3267,28,FALSE),"")</f>
        <v/>
      </c>
      <c r="AA374" s="714" t="str">
        <f>IFERROR(VLOOKUP($I374,'WM-AR'!$I$7:$AS$3267,29,FALSE),"")</f>
        <v/>
      </c>
      <c r="AB374" s="714" t="str">
        <f>IFERROR(VLOOKUP($I374,'WM-AR'!$I$7:$AS$3267,30,FALSE),"")</f>
        <v/>
      </c>
      <c r="AC374" s="714" t="str">
        <f>IFERROR(VLOOKUP($I374,'WM-AR'!$I$7:$AS$3267,31,FALSE),"")</f>
        <v/>
      </c>
      <c r="AD374" s="714" t="str">
        <f>IFERROR(VLOOKUP($I374,'WM-AR'!$I$7:$AS$3267,32,FALSE),"")</f>
        <v/>
      </c>
      <c r="AE374" s="714" t="str">
        <f>IFERROR(VLOOKUP($I374,'WM-AR'!$I$7:$AS$3267,33,FALSE),"")</f>
        <v/>
      </c>
      <c r="AF374" s="839"/>
      <c r="AG374" s="852"/>
      <c r="AH374" s="852"/>
      <c r="AI374" s="854"/>
      <c r="AJ374" s="854" t="str">
        <f t="shared" si="50"/>
        <v/>
      </c>
      <c r="AK374" s="1114"/>
      <c r="AL374" s="88" t="str">
        <f>IF(AND(ISTEXT($E374),ISTEXT($B374)),"산출기준 &gt;&gt;  "&amp;_xlfn.XLOOKUP($E374,산출기준!$D:$D,산출기준!$E:$E,"매칭실패"),"")</f>
        <v/>
      </c>
    </row>
    <row r="375" spans="2:38">
      <c r="B375" s="1111"/>
      <c r="C375" s="1245"/>
      <c r="D375" s="838" t="s">
        <v>2715</v>
      </c>
      <c r="E375" s="1245"/>
      <c r="F375" s="1245"/>
      <c r="G375" s="843" t="s">
        <v>3402</v>
      </c>
      <c r="H375" s="843"/>
      <c r="I375" s="712" t="str">
        <f t="shared" si="36"/>
        <v/>
      </c>
      <c r="J375" s="714"/>
      <c r="K375" s="714" t="str">
        <f>IFERROR(VLOOKUP($I375,'WM-AR'!$I$7:$AS$3267,34,FALSE),"")</f>
        <v/>
      </c>
      <c r="L375" s="714" t="str">
        <f>IFERROR(VLOOKUP($I375,'WM-AR'!$I$7:$AS$3267,4,FALSE),"")</f>
        <v/>
      </c>
      <c r="M375" s="714" t="str">
        <f>IFERROR(VLOOKUP($I375,'WM-AR'!$I$7:$AS$3267,6,FALSE),"")</f>
        <v/>
      </c>
      <c r="N375" s="714" t="str">
        <f>IFERROR(VLOOKUP($I375,'WM-AR'!$I$7:$AS$3267,8,FALSE),"")</f>
        <v/>
      </c>
      <c r="O375" s="714" t="str">
        <f>IFERROR(VLOOKUP($I375,'WM-AR'!$I$7:$AS$3267,10,FALSE),"")</f>
        <v/>
      </c>
      <c r="P375" s="714" t="str">
        <f>IFERROR(VLOOKUP($I375,'WM-AR'!$I$7:$AS$3267,12,FALSE),"")</f>
        <v/>
      </c>
      <c r="Q375" s="714" t="str">
        <f>IFERROR(VLOOKUP($I375,'WM-AR'!$I$7:$AS$3267,14,FALSE),"")</f>
        <v/>
      </c>
      <c r="R375" s="714" t="str">
        <f>IFERROR(VLOOKUP($I375,'WM-AR'!$I$7:$AS$3267,16,FALSE),"")</f>
        <v/>
      </c>
      <c r="S375" s="714" t="str">
        <f>IFERROR(VLOOKUP($I375,'WM-AR'!$I$7:$AS$3267,18,FALSE),"")</f>
        <v/>
      </c>
      <c r="T375" s="714" t="str">
        <f>IFERROR(VLOOKUP($I375,'WM-AR'!$I$7:$AS$3267,20,FALSE),"")</f>
        <v/>
      </c>
      <c r="U375" s="714" t="str">
        <f>IFERROR(VLOOKUP($I375,'WM-AR'!$I$7:$AS$3267,22,FALSE),"")</f>
        <v/>
      </c>
      <c r="V375" s="714" t="str">
        <f>IFERROR(VLOOKUP($I375,'WM-AR'!$I$7:$AS$3267,24,FALSE),"")</f>
        <v/>
      </c>
      <c r="W375" s="714" t="str">
        <f>IFERROR(VLOOKUP($I375,'WM-AR'!$I$7:$AS$3267,25,FALSE),"")</f>
        <v/>
      </c>
      <c r="X375" s="714" t="str">
        <f>IFERROR(VLOOKUP($I375,'WM-AR'!$I$7:$AS$3267,26,FALSE),"")</f>
        <v/>
      </c>
      <c r="Y375" s="714" t="str">
        <f>IFERROR(VLOOKUP($I375,'WM-AR'!$I$7:$AS$3267,27,FALSE),"")</f>
        <v/>
      </c>
      <c r="Z375" s="714" t="str">
        <f>IFERROR(VLOOKUP($I375,'WM-AR'!$I$7:$AS$3267,28,FALSE),"")</f>
        <v/>
      </c>
      <c r="AA375" s="714" t="str">
        <f>IFERROR(VLOOKUP($I375,'WM-AR'!$I$7:$AS$3267,29,FALSE),"")</f>
        <v/>
      </c>
      <c r="AB375" s="714" t="str">
        <f>IFERROR(VLOOKUP($I375,'WM-AR'!$I$7:$AS$3267,30,FALSE),"")</f>
        <v/>
      </c>
      <c r="AC375" s="714" t="str">
        <f>IFERROR(VLOOKUP($I375,'WM-AR'!$I$7:$AS$3267,31,FALSE),"")</f>
        <v/>
      </c>
      <c r="AD375" s="714" t="str">
        <f>IFERROR(VLOOKUP($I375,'WM-AR'!$I$7:$AS$3267,32,FALSE),"")</f>
        <v/>
      </c>
      <c r="AE375" s="714" t="str">
        <f>IFERROR(VLOOKUP($I375,'WM-AR'!$I$7:$AS$3267,33,FALSE),"")</f>
        <v/>
      </c>
      <c r="AF375" s="839"/>
      <c r="AG375" s="852"/>
      <c r="AH375" s="852"/>
      <c r="AI375" s="854"/>
      <c r="AJ375" s="854" t="str">
        <f t="shared" si="50"/>
        <v/>
      </c>
      <c r="AK375" s="1114"/>
      <c r="AL375" s="88" t="str">
        <f>IF(AND(ISTEXT($E375),ISTEXT($B375)),"산출기준 &gt;&gt;  "&amp;_xlfn.XLOOKUP($E375,산출기준!$D:$D,산출기준!$E:$E,"매칭실패"),"")</f>
        <v/>
      </c>
    </row>
    <row r="376" spans="2:38">
      <c r="B376" s="1111"/>
      <c r="C376" s="1245"/>
      <c r="D376" s="838" t="s">
        <v>2715</v>
      </c>
      <c r="E376" s="1245"/>
      <c r="F376" s="1245"/>
      <c r="G376" s="843" t="s">
        <v>3396</v>
      </c>
      <c r="H376" s="843"/>
      <c r="I376" s="712" t="str">
        <f t="shared" si="36"/>
        <v/>
      </c>
      <c r="J376" s="714"/>
      <c r="K376" s="714" t="str">
        <f>IFERROR(VLOOKUP($I376,'WM-AR'!$I$7:$AS$3267,34,FALSE),"")</f>
        <v/>
      </c>
      <c r="L376" s="714" t="str">
        <f>IFERROR(VLOOKUP($I376,'WM-AR'!$I$7:$AS$3267,4,FALSE),"")</f>
        <v/>
      </c>
      <c r="M376" s="714" t="str">
        <f>IFERROR(VLOOKUP($I376,'WM-AR'!$I$7:$AS$3267,6,FALSE),"")</f>
        <v/>
      </c>
      <c r="N376" s="714" t="str">
        <f>IFERROR(VLOOKUP($I376,'WM-AR'!$I$7:$AS$3267,8,FALSE),"")</f>
        <v/>
      </c>
      <c r="O376" s="714" t="str">
        <f>IFERROR(VLOOKUP($I376,'WM-AR'!$I$7:$AS$3267,10,FALSE),"")</f>
        <v/>
      </c>
      <c r="P376" s="714" t="str">
        <f>IFERROR(VLOOKUP($I376,'WM-AR'!$I$7:$AS$3267,12,FALSE),"")</f>
        <v/>
      </c>
      <c r="Q376" s="714" t="str">
        <f>IFERROR(VLOOKUP($I376,'WM-AR'!$I$7:$AS$3267,14,FALSE),"")</f>
        <v/>
      </c>
      <c r="R376" s="714" t="str">
        <f>IFERROR(VLOOKUP($I376,'WM-AR'!$I$7:$AS$3267,16,FALSE),"")</f>
        <v/>
      </c>
      <c r="S376" s="714" t="str">
        <f>IFERROR(VLOOKUP($I376,'WM-AR'!$I$7:$AS$3267,18,FALSE),"")</f>
        <v/>
      </c>
      <c r="T376" s="714" t="str">
        <f>IFERROR(VLOOKUP($I376,'WM-AR'!$I$7:$AS$3267,20,FALSE),"")</f>
        <v/>
      </c>
      <c r="U376" s="714" t="str">
        <f>IFERROR(VLOOKUP($I376,'WM-AR'!$I$7:$AS$3267,22,FALSE),"")</f>
        <v/>
      </c>
      <c r="V376" s="714" t="str">
        <f>IFERROR(VLOOKUP($I376,'WM-AR'!$I$7:$AS$3267,24,FALSE),"")</f>
        <v/>
      </c>
      <c r="W376" s="714" t="str">
        <f>IFERROR(VLOOKUP($I376,'WM-AR'!$I$7:$AS$3267,25,FALSE),"")</f>
        <v/>
      </c>
      <c r="X376" s="714" t="str">
        <f>IFERROR(VLOOKUP($I376,'WM-AR'!$I$7:$AS$3267,26,FALSE),"")</f>
        <v/>
      </c>
      <c r="Y376" s="714" t="str">
        <f>IFERROR(VLOOKUP($I376,'WM-AR'!$I$7:$AS$3267,27,FALSE),"")</f>
        <v/>
      </c>
      <c r="Z376" s="714" t="str">
        <f>IFERROR(VLOOKUP($I376,'WM-AR'!$I$7:$AS$3267,28,FALSE),"")</f>
        <v/>
      </c>
      <c r="AA376" s="714" t="str">
        <f>IFERROR(VLOOKUP($I376,'WM-AR'!$I$7:$AS$3267,29,FALSE),"")</f>
        <v/>
      </c>
      <c r="AB376" s="714" t="str">
        <f>IFERROR(VLOOKUP($I376,'WM-AR'!$I$7:$AS$3267,30,FALSE),"")</f>
        <v/>
      </c>
      <c r="AC376" s="714" t="str">
        <f>IFERROR(VLOOKUP($I376,'WM-AR'!$I$7:$AS$3267,31,FALSE),"")</f>
        <v/>
      </c>
      <c r="AD376" s="714" t="str">
        <f>IFERROR(VLOOKUP($I376,'WM-AR'!$I$7:$AS$3267,32,FALSE),"")</f>
        <v/>
      </c>
      <c r="AE376" s="714" t="str">
        <f>IFERROR(VLOOKUP($I376,'WM-AR'!$I$7:$AS$3267,33,FALSE),"")</f>
        <v/>
      </c>
      <c r="AF376" s="839"/>
      <c r="AG376" s="852"/>
      <c r="AH376" s="852"/>
      <c r="AI376" s="854"/>
      <c r="AJ376" s="854" t="str">
        <f t="shared" si="50"/>
        <v/>
      </c>
      <c r="AK376" s="1114"/>
      <c r="AL376" s="88" t="str">
        <f>IF(AND(ISTEXT($E376),ISTEXT($B376)),"산출기준 &gt;&gt;  "&amp;_xlfn.XLOOKUP($E376,산출기준!$D:$D,산출기준!$E:$E,"매칭실패"),"")</f>
        <v/>
      </c>
    </row>
    <row r="377" spans="2:38">
      <c r="B377" s="1111"/>
      <c r="C377" s="1245"/>
      <c r="D377" s="838" t="s">
        <v>2715</v>
      </c>
      <c r="E377" s="1245"/>
      <c r="F377" s="1245"/>
      <c r="G377" s="843" t="s">
        <v>3403</v>
      </c>
      <c r="H377" s="843"/>
      <c r="I377" s="712" t="str">
        <f t="shared" si="36"/>
        <v/>
      </c>
      <c r="J377" s="714"/>
      <c r="K377" s="714" t="str">
        <f>IFERROR(VLOOKUP($I377,'WM-AR'!$I$7:$AS$3267,34,FALSE),"")</f>
        <v/>
      </c>
      <c r="L377" s="714" t="str">
        <f>IFERROR(VLOOKUP($I377,'WM-AR'!$I$7:$AS$3267,4,FALSE),"")</f>
        <v/>
      </c>
      <c r="M377" s="714" t="str">
        <f>IFERROR(VLOOKUP($I377,'WM-AR'!$I$7:$AS$3267,6,FALSE),"")</f>
        <v/>
      </c>
      <c r="N377" s="714" t="str">
        <f>IFERROR(VLOOKUP($I377,'WM-AR'!$I$7:$AS$3267,8,FALSE),"")</f>
        <v/>
      </c>
      <c r="O377" s="714" t="str">
        <f>IFERROR(VLOOKUP($I377,'WM-AR'!$I$7:$AS$3267,10,FALSE),"")</f>
        <v/>
      </c>
      <c r="P377" s="714" t="str">
        <f>IFERROR(VLOOKUP($I377,'WM-AR'!$I$7:$AS$3267,12,FALSE),"")</f>
        <v/>
      </c>
      <c r="Q377" s="714" t="str">
        <f>IFERROR(VLOOKUP($I377,'WM-AR'!$I$7:$AS$3267,14,FALSE),"")</f>
        <v/>
      </c>
      <c r="R377" s="714" t="str">
        <f>IFERROR(VLOOKUP($I377,'WM-AR'!$I$7:$AS$3267,16,FALSE),"")</f>
        <v/>
      </c>
      <c r="S377" s="714" t="str">
        <f>IFERROR(VLOOKUP($I377,'WM-AR'!$I$7:$AS$3267,18,FALSE),"")</f>
        <v/>
      </c>
      <c r="T377" s="714" t="str">
        <f>IFERROR(VLOOKUP($I377,'WM-AR'!$I$7:$AS$3267,20,FALSE),"")</f>
        <v/>
      </c>
      <c r="U377" s="714" t="str">
        <f>IFERROR(VLOOKUP($I377,'WM-AR'!$I$7:$AS$3267,22,FALSE),"")</f>
        <v/>
      </c>
      <c r="V377" s="714" t="str">
        <f>IFERROR(VLOOKUP($I377,'WM-AR'!$I$7:$AS$3267,24,FALSE),"")</f>
        <v/>
      </c>
      <c r="W377" s="714" t="str">
        <f>IFERROR(VLOOKUP($I377,'WM-AR'!$I$7:$AS$3267,25,FALSE),"")</f>
        <v/>
      </c>
      <c r="X377" s="714" t="str">
        <f>IFERROR(VLOOKUP($I377,'WM-AR'!$I$7:$AS$3267,26,FALSE),"")</f>
        <v/>
      </c>
      <c r="Y377" s="714" t="str">
        <f>IFERROR(VLOOKUP($I377,'WM-AR'!$I$7:$AS$3267,27,FALSE),"")</f>
        <v/>
      </c>
      <c r="Z377" s="714" t="str">
        <f>IFERROR(VLOOKUP($I377,'WM-AR'!$I$7:$AS$3267,28,FALSE),"")</f>
        <v/>
      </c>
      <c r="AA377" s="714" t="str">
        <f>IFERROR(VLOOKUP($I377,'WM-AR'!$I$7:$AS$3267,29,FALSE),"")</f>
        <v/>
      </c>
      <c r="AB377" s="714" t="str">
        <f>IFERROR(VLOOKUP($I377,'WM-AR'!$I$7:$AS$3267,30,FALSE),"")</f>
        <v/>
      </c>
      <c r="AC377" s="714" t="str">
        <f>IFERROR(VLOOKUP($I377,'WM-AR'!$I$7:$AS$3267,31,FALSE),"")</f>
        <v/>
      </c>
      <c r="AD377" s="714" t="str">
        <f>IFERROR(VLOOKUP($I377,'WM-AR'!$I$7:$AS$3267,32,FALSE),"")</f>
        <v/>
      </c>
      <c r="AE377" s="714" t="str">
        <f>IFERROR(VLOOKUP($I377,'WM-AR'!$I$7:$AS$3267,33,FALSE),"")</f>
        <v/>
      </c>
      <c r="AF377" s="839"/>
      <c r="AG377" s="852"/>
      <c r="AH377" s="852"/>
      <c r="AI377" s="854"/>
      <c r="AJ377" s="854" t="str">
        <f t="shared" si="50"/>
        <v/>
      </c>
      <c r="AK377" s="1114"/>
      <c r="AL377" s="88" t="str">
        <f>IF(AND(ISTEXT($E377),ISTEXT($B377)),"산출기준 &gt;&gt;  "&amp;_xlfn.XLOOKUP($E377,산출기준!$D:$D,산출기준!$E:$E,"매칭실패"),"")</f>
        <v/>
      </c>
    </row>
    <row r="378" spans="2:38">
      <c r="B378" s="1111"/>
      <c r="C378" s="1245"/>
      <c r="D378" s="838" t="s">
        <v>2715</v>
      </c>
      <c r="E378" s="1245"/>
      <c r="F378" s="1245"/>
      <c r="G378" s="843" t="s">
        <v>3404</v>
      </c>
      <c r="H378" s="843"/>
      <c r="I378" s="712" t="str">
        <f t="shared" si="36"/>
        <v/>
      </c>
      <c r="J378" s="714"/>
      <c r="K378" s="714" t="str">
        <f>IFERROR(VLOOKUP($I378,'WM-AR'!$I$7:$AS$3267,34,FALSE),"")</f>
        <v/>
      </c>
      <c r="L378" s="714" t="str">
        <f>IFERROR(VLOOKUP($I378,'WM-AR'!$I$7:$AS$3267,4,FALSE),"")</f>
        <v/>
      </c>
      <c r="M378" s="714" t="str">
        <f>IFERROR(VLOOKUP($I378,'WM-AR'!$I$7:$AS$3267,6,FALSE),"")</f>
        <v/>
      </c>
      <c r="N378" s="714" t="str">
        <f>IFERROR(VLOOKUP($I378,'WM-AR'!$I$7:$AS$3267,8,FALSE),"")</f>
        <v/>
      </c>
      <c r="O378" s="714" t="str">
        <f>IFERROR(VLOOKUP($I378,'WM-AR'!$I$7:$AS$3267,10,FALSE),"")</f>
        <v/>
      </c>
      <c r="P378" s="714" t="str">
        <f>IFERROR(VLOOKUP($I378,'WM-AR'!$I$7:$AS$3267,12,FALSE),"")</f>
        <v/>
      </c>
      <c r="Q378" s="714" t="str">
        <f>IFERROR(VLOOKUP($I378,'WM-AR'!$I$7:$AS$3267,14,FALSE),"")</f>
        <v/>
      </c>
      <c r="R378" s="714" t="str">
        <f>IFERROR(VLOOKUP($I378,'WM-AR'!$I$7:$AS$3267,16,FALSE),"")</f>
        <v/>
      </c>
      <c r="S378" s="714" t="str">
        <f>IFERROR(VLOOKUP($I378,'WM-AR'!$I$7:$AS$3267,18,FALSE),"")</f>
        <v/>
      </c>
      <c r="T378" s="714" t="str">
        <f>IFERROR(VLOOKUP($I378,'WM-AR'!$I$7:$AS$3267,20,FALSE),"")</f>
        <v/>
      </c>
      <c r="U378" s="714" t="str">
        <f>IFERROR(VLOOKUP($I378,'WM-AR'!$I$7:$AS$3267,22,FALSE),"")</f>
        <v/>
      </c>
      <c r="V378" s="714" t="str">
        <f>IFERROR(VLOOKUP($I378,'WM-AR'!$I$7:$AS$3267,24,FALSE),"")</f>
        <v/>
      </c>
      <c r="W378" s="714" t="str">
        <f>IFERROR(VLOOKUP($I378,'WM-AR'!$I$7:$AS$3267,25,FALSE),"")</f>
        <v/>
      </c>
      <c r="X378" s="714" t="str">
        <f>IFERROR(VLOOKUP($I378,'WM-AR'!$I$7:$AS$3267,26,FALSE),"")</f>
        <v/>
      </c>
      <c r="Y378" s="714" t="str">
        <f>IFERROR(VLOOKUP($I378,'WM-AR'!$I$7:$AS$3267,27,FALSE),"")</f>
        <v/>
      </c>
      <c r="Z378" s="714" t="str">
        <f>IFERROR(VLOOKUP($I378,'WM-AR'!$I$7:$AS$3267,28,FALSE),"")</f>
        <v/>
      </c>
      <c r="AA378" s="714" t="str">
        <f>IFERROR(VLOOKUP($I378,'WM-AR'!$I$7:$AS$3267,29,FALSE),"")</f>
        <v/>
      </c>
      <c r="AB378" s="714" t="str">
        <f>IFERROR(VLOOKUP($I378,'WM-AR'!$I$7:$AS$3267,30,FALSE),"")</f>
        <v/>
      </c>
      <c r="AC378" s="714" t="str">
        <f>IFERROR(VLOOKUP($I378,'WM-AR'!$I$7:$AS$3267,31,FALSE),"")</f>
        <v/>
      </c>
      <c r="AD378" s="714" t="str">
        <f>IFERROR(VLOOKUP($I378,'WM-AR'!$I$7:$AS$3267,32,FALSE),"")</f>
        <v/>
      </c>
      <c r="AE378" s="714" t="str">
        <f>IFERROR(VLOOKUP($I378,'WM-AR'!$I$7:$AS$3267,33,FALSE),"")</f>
        <v/>
      </c>
      <c r="AF378" s="839"/>
      <c r="AG378" s="852"/>
      <c r="AH378" s="852"/>
      <c r="AI378" s="854"/>
      <c r="AJ378" s="854" t="str">
        <f t="shared" si="50"/>
        <v/>
      </c>
      <c r="AK378" s="1114"/>
      <c r="AL378" s="88" t="str">
        <f>IF(AND(ISTEXT($E378),ISTEXT($B378)),"산출기준 &gt;&gt;  "&amp;_xlfn.XLOOKUP($E378,산출기준!$D:$D,산출기준!$E:$E,"매칭실패"),"")</f>
        <v/>
      </c>
    </row>
    <row r="379" spans="2:38">
      <c r="B379" s="1111"/>
      <c r="C379" s="1245"/>
      <c r="D379" s="838" t="s">
        <v>2715</v>
      </c>
      <c r="E379" s="1245"/>
      <c r="F379" s="1245"/>
      <c r="G379" s="843" t="s">
        <v>3405</v>
      </c>
      <c r="H379" s="843"/>
      <c r="I379" s="712" t="str">
        <f t="shared" si="36"/>
        <v/>
      </c>
      <c r="J379" s="714"/>
      <c r="K379" s="714" t="str">
        <f>IFERROR(VLOOKUP($I379,'WM-AR'!$I$7:$AS$3267,34,FALSE),"")</f>
        <v/>
      </c>
      <c r="L379" s="714" t="str">
        <f>IFERROR(VLOOKUP($I379,'WM-AR'!$I$7:$AS$3267,4,FALSE),"")</f>
        <v/>
      </c>
      <c r="M379" s="714" t="str">
        <f>IFERROR(VLOOKUP($I379,'WM-AR'!$I$7:$AS$3267,6,FALSE),"")</f>
        <v/>
      </c>
      <c r="N379" s="714" t="str">
        <f>IFERROR(VLOOKUP($I379,'WM-AR'!$I$7:$AS$3267,8,FALSE),"")</f>
        <v/>
      </c>
      <c r="O379" s="714" t="str">
        <f>IFERROR(VLOOKUP($I379,'WM-AR'!$I$7:$AS$3267,10,FALSE),"")</f>
        <v/>
      </c>
      <c r="P379" s="714" t="str">
        <f>IFERROR(VLOOKUP($I379,'WM-AR'!$I$7:$AS$3267,12,FALSE),"")</f>
        <v/>
      </c>
      <c r="Q379" s="714" t="str">
        <f>IFERROR(VLOOKUP($I379,'WM-AR'!$I$7:$AS$3267,14,FALSE),"")</f>
        <v/>
      </c>
      <c r="R379" s="714" t="str">
        <f>IFERROR(VLOOKUP($I379,'WM-AR'!$I$7:$AS$3267,16,FALSE),"")</f>
        <v/>
      </c>
      <c r="S379" s="714" t="str">
        <f>IFERROR(VLOOKUP($I379,'WM-AR'!$I$7:$AS$3267,18,FALSE),"")</f>
        <v/>
      </c>
      <c r="T379" s="714" t="str">
        <f>IFERROR(VLOOKUP($I379,'WM-AR'!$I$7:$AS$3267,20,FALSE),"")</f>
        <v/>
      </c>
      <c r="U379" s="714" t="str">
        <f>IFERROR(VLOOKUP($I379,'WM-AR'!$I$7:$AS$3267,22,FALSE),"")</f>
        <v/>
      </c>
      <c r="V379" s="714" t="str">
        <f>IFERROR(VLOOKUP($I379,'WM-AR'!$I$7:$AS$3267,24,FALSE),"")</f>
        <v/>
      </c>
      <c r="W379" s="714" t="str">
        <f>IFERROR(VLOOKUP($I379,'WM-AR'!$I$7:$AS$3267,25,FALSE),"")</f>
        <v/>
      </c>
      <c r="X379" s="714" t="str">
        <f>IFERROR(VLOOKUP($I379,'WM-AR'!$I$7:$AS$3267,26,FALSE),"")</f>
        <v/>
      </c>
      <c r="Y379" s="714" t="str">
        <f>IFERROR(VLOOKUP($I379,'WM-AR'!$I$7:$AS$3267,27,FALSE),"")</f>
        <v/>
      </c>
      <c r="Z379" s="714" t="str">
        <f>IFERROR(VLOOKUP($I379,'WM-AR'!$I$7:$AS$3267,28,FALSE),"")</f>
        <v/>
      </c>
      <c r="AA379" s="714" t="str">
        <f>IFERROR(VLOOKUP($I379,'WM-AR'!$I$7:$AS$3267,29,FALSE),"")</f>
        <v/>
      </c>
      <c r="AB379" s="714" t="str">
        <f>IFERROR(VLOOKUP($I379,'WM-AR'!$I$7:$AS$3267,30,FALSE),"")</f>
        <v/>
      </c>
      <c r="AC379" s="714" t="str">
        <f>IFERROR(VLOOKUP($I379,'WM-AR'!$I$7:$AS$3267,31,FALSE),"")</f>
        <v/>
      </c>
      <c r="AD379" s="714" t="str">
        <f>IFERROR(VLOOKUP($I379,'WM-AR'!$I$7:$AS$3267,32,FALSE),"")</f>
        <v/>
      </c>
      <c r="AE379" s="714" t="str">
        <f>IFERROR(VLOOKUP($I379,'WM-AR'!$I$7:$AS$3267,33,FALSE),"")</f>
        <v/>
      </c>
      <c r="AF379" s="839"/>
      <c r="AG379" s="852"/>
      <c r="AH379" s="852"/>
      <c r="AI379" s="854"/>
      <c r="AJ379" s="854" t="str">
        <f t="shared" si="50"/>
        <v/>
      </c>
      <c r="AK379" s="1114"/>
      <c r="AL379" s="88" t="str">
        <f>IF(AND(ISTEXT($E379),ISTEXT($B379)),"산출기준 &gt;&gt;  "&amp;_xlfn.XLOOKUP($E379,산출기준!$D:$D,산출기준!$E:$E,"매칭실패"),"")</f>
        <v/>
      </c>
    </row>
    <row r="380" spans="2:38" hidden="1">
      <c r="B380" s="1116"/>
      <c r="C380" s="1246"/>
      <c r="D380" s="1247" t="s">
        <v>3366</v>
      </c>
      <c r="E380" s="1246"/>
      <c r="F380" s="1246"/>
      <c r="G380" s="1120" t="s">
        <v>3406</v>
      </c>
      <c r="H380" s="1120"/>
      <c r="I380" s="1119" t="str">
        <f t="shared" si="36"/>
        <v/>
      </c>
      <c r="J380" s="1121"/>
      <c r="K380" s="1121" t="str">
        <f>IFERROR(VLOOKUP($I380,'WM-AR'!$I$7:$AS$3267,34,FALSE),"")</f>
        <v/>
      </c>
      <c r="L380" s="1121" t="str">
        <f>IFERROR(VLOOKUP($I380,'WM-AR'!$I$7:$AS$3267,4,FALSE),"")</f>
        <v/>
      </c>
      <c r="M380" s="1121" t="str">
        <f>IFERROR(VLOOKUP($I380,'WM-AR'!$I$7:$AS$3267,6,FALSE),"")</f>
        <v/>
      </c>
      <c r="N380" s="1121" t="str">
        <f>IFERROR(VLOOKUP($I380,'WM-AR'!$I$7:$AS$3267,8,FALSE),"")</f>
        <v/>
      </c>
      <c r="O380" s="1121" t="str">
        <f>IFERROR(VLOOKUP($I380,'WM-AR'!$I$7:$AS$3267,10,FALSE),"")</f>
        <v/>
      </c>
      <c r="P380" s="1121" t="str">
        <f>IFERROR(VLOOKUP($I380,'WM-AR'!$I$7:$AS$3267,12,FALSE),"")</f>
        <v/>
      </c>
      <c r="Q380" s="1121" t="str">
        <f>IFERROR(VLOOKUP($I380,'WM-AR'!$I$7:$AS$3267,14,FALSE),"")</f>
        <v/>
      </c>
      <c r="R380" s="1121" t="str">
        <f>IFERROR(VLOOKUP($I380,'WM-AR'!$I$7:$AS$3267,16,FALSE),"")</f>
        <v/>
      </c>
      <c r="S380" s="1121" t="str">
        <f>IFERROR(VLOOKUP($I380,'WM-AR'!$I$7:$AS$3267,18,FALSE),"")</f>
        <v/>
      </c>
      <c r="T380" s="1121" t="str">
        <f>IFERROR(VLOOKUP($I380,'WM-AR'!$I$7:$AS$3267,20,FALSE),"")</f>
        <v/>
      </c>
      <c r="U380" s="1121" t="str">
        <f>IFERROR(VLOOKUP($I380,'WM-AR'!$I$7:$AS$3267,22,FALSE),"")</f>
        <v/>
      </c>
      <c r="V380" s="1121" t="str">
        <f>IFERROR(VLOOKUP($I380,'WM-AR'!$I$7:$AS$3267,24,FALSE),"")</f>
        <v/>
      </c>
      <c r="W380" s="1121" t="str">
        <f>IFERROR(VLOOKUP($I380,'WM-AR'!$I$7:$AS$3267,25,FALSE),"")</f>
        <v/>
      </c>
      <c r="X380" s="1121" t="str">
        <f>IFERROR(VLOOKUP($I380,'WM-AR'!$I$7:$AS$3267,26,FALSE),"")</f>
        <v/>
      </c>
      <c r="Y380" s="1121" t="str">
        <f>IFERROR(VLOOKUP($I380,'WM-AR'!$I$7:$AS$3267,27,FALSE),"")</f>
        <v/>
      </c>
      <c r="Z380" s="1121" t="str">
        <f>IFERROR(VLOOKUP($I380,'WM-AR'!$I$7:$AS$3267,28,FALSE),"")</f>
        <v/>
      </c>
      <c r="AA380" s="1121" t="str">
        <f>IFERROR(VLOOKUP($I380,'WM-AR'!$I$7:$AS$3267,29,FALSE),"")</f>
        <v/>
      </c>
      <c r="AB380" s="1121" t="str">
        <f>IFERROR(VLOOKUP($I380,'WM-AR'!$I$7:$AS$3267,30,FALSE),"")</f>
        <v/>
      </c>
      <c r="AC380" s="1121" t="str">
        <f>IFERROR(VLOOKUP($I380,'WM-AR'!$I$7:$AS$3267,31,FALSE),"")</f>
        <v/>
      </c>
      <c r="AD380" s="1121" t="str">
        <f>IFERROR(VLOOKUP($I380,'WM-AR'!$I$7:$AS$3267,32,FALSE),"")</f>
        <v/>
      </c>
      <c r="AE380" s="1121" t="str">
        <f>IFERROR(VLOOKUP($I380,'WM-AR'!$I$7:$AS$3267,33,FALSE),"")</f>
        <v/>
      </c>
      <c r="AF380" s="1122"/>
      <c r="AG380" s="1123"/>
      <c r="AH380" s="1123"/>
      <c r="AI380" s="1124"/>
      <c r="AJ380" s="1124" t="str">
        <f t="shared" si="50"/>
        <v/>
      </c>
      <c r="AK380" s="1125"/>
      <c r="AL380" s="88" t="str">
        <f>IF(AND(ISTEXT($E380),ISTEXT($B380)),"산출기준 &gt;&gt;  "&amp;_xlfn.XLOOKUP($E380,산출기준!$D:$D,산출기준!$E:$E,"매칭실패"),"")</f>
        <v/>
      </c>
    </row>
    <row r="381" spans="2:38" s="658" customFormat="1" ht="20.100000000000001" customHeight="1">
      <c r="C381" s="802"/>
      <c r="D381" s="1060"/>
      <c r="E381" s="802"/>
      <c r="F381" s="802"/>
      <c r="I381" s="805" t="str">
        <f t="shared" si="36"/>
        <v/>
      </c>
      <c r="J381" s="805"/>
      <c r="K381" s="806"/>
      <c r="L381" s="806"/>
      <c r="M381" s="806"/>
      <c r="N381" s="806"/>
      <c r="O381" s="806"/>
      <c r="P381" s="806"/>
      <c r="Q381" s="806"/>
      <c r="R381" s="806"/>
      <c r="S381" s="806"/>
      <c r="T381" s="806"/>
      <c r="U381" s="806"/>
      <c r="V381" s="806"/>
      <c r="W381" s="806"/>
      <c r="X381" s="806"/>
      <c r="Y381" s="806"/>
      <c r="Z381" s="806"/>
      <c r="AA381" s="806"/>
      <c r="AB381" s="806"/>
      <c r="AC381" s="806"/>
      <c r="AD381" s="806"/>
      <c r="AE381" s="806"/>
      <c r="AK381" s="1061"/>
      <c r="AL381" s="658" t="str">
        <f>IF(AND(ISTEXT($E381),ISTEXT($B381)),"산출기준 &gt;&gt;  "&amp;_xlfn.XLOOKUP($E381,산출기준!$D:$D,산출기준!$E:$E,"매칭실패"),"")</f>
        <v/>
      </c>
    </row>
    <row r="382" spans="2:38" ht="34.9" customHeight="1">
      <c r="B382" s="808" t="str" cm="1">
        <f t="array" aca="1" ref="B382" ca="1">_xlfn.IFNA(INDIRECT("Family_표준_구성도!B"&amp;MATCH(F382,INDIRECT("Family_표준_구성도!"&amp;"C:C"),0)),"")</f>
        <v>4.5.1.1.3</v>
      </c>
      <c r="C382" s="668" t="s">
        <v>1903</v>
      </c>
      <c r="D382" s="1078"/>
      <c r="E382" s="668" t="s">
        <v>1918</v>
      </c>
      <c r="F382" s="1184" t="s">
        <v>3407</v>
      </c>
      <c r="G382" s="811"/>
      <c r="H382" s="1079"/>
      <c r="I382" s="674" t="str">
        <f t="shared" si="36"/>
        <v/>
      </c>
      <c r="J382" s="674"/>
      <c r="K382" s="674"/>
      <c r="L382" s="674"/>
      <c r="M382" s="674"/>
      <c r="N382" s="675"/>
      <c r="O382" s="676"/>
      <c r="P382" s="677"/>
      <c r="Q382" s="677"/>
      <c r="R382" s="677"/>
      <c r="S382" s="677"/>
      <c r="T382" s="677"/>
      <c r="U382" s="677"/>
      <c r="V382" s="678"/>
      <c r="W382" s="679"/>
      <c r="X382" s="679"/>
      <c r="Y382" s="679"/>
      <c r="Z382" s="679"/>
      <c r="AA382" s="679"/>
      <c r="AB382" s="679"/>
      <c r="AC382" s="679"/>
      <c r="AD382" s="679"/>
      <c r="AE382" s="679"/>
      <c r="AF382" s="902" t="s">
        <v>3387</v>
      </c>
      <c r="AG382" s="682"/>
      <c r="AH382" s="682"/>
      <c r="AI382" s="682"/>
      <c r="AJ382" s="682"/>
      <c r="AK382" s="676"/>
      <c r="AL382" s="88" t="str">
        <f ca="1">IF(AND(ISTEXT($E382),ISTEXT($B382)),"산출기준 &gt;&gt;  "&amp;_xlfn.XLOOKUP($E382,산출기준!$D:$D,산출기준!$E:$E,"매칭실패"),"")</f>
        <v>산출기준 &gt;&gt;  [Pile]</v>
      </c>
    </row>
    <row r="383" spans="2:38" ht="63" customHeight="1" outlineLevel="1">
      <c r="B383" s="758"/>
      <c r="C383" s="759"/>
      <c r="D383" s="760"/>
      <c r="E383" s="759"/>
      <c r="F383" s="1080" t="s">
        <v>3388</v>
      </c>
      <c r="G383" s="759" t="str">
        <f t="shared" ref="G383:G384" si="51">IF(IF(N383=0,"",N383)&amp;" | "&amp;IF(O383=0,"",O383)&amp;" | "&amp;IF(Q383=0,"",Q383)&amp;" | "&amp;IF(R383=0,"",R383)=" |  |  | ","",IF(N383=0,"",N383)&amp;" | "&amp;IF(O383=0,"",O383)&amp;" | "&amp;IF(Q383=0,"",Q383)&amp;" | "&amp;IF(R383=0,"",R383))</f>
        <v xml:space="preserve">Pretensioned High-strength Concrete Pile (Type-A) | Augering without Casing |  | </v>
      </c>
      <c r="H383" s="816" t="s">
        <v>3408</v>
      </c>
      <c r="I383" s="765" t="str">
        <f t="shared" si="36"/>
        <v>A02AA018-00025</v>
      </c>
      <c r="J383" s="766"/>
      <c r="K383" s="766" t="str">
        <f>IFERROR(VLOOKUP($I383,'WM-AR'!$I$7:$AS$3267,34,FALSE),"")</f>
        <v>M</v>
      </c>
      <c r="L383" s="766" t="str">
        <f>IFERROR(VLOOKUP($I383,'WM-AR'!$I$7:$AS$3267,4,FALSE),"")</f>
        <v>Pile Work</v>
      </c>
      <c r="M383" s="766" t="str">
        <f>IFERROR(VLOOKUP($I383,'WM-AR'!$I$7:$AS$3267,6,FALSE),"")</f>
        <v>Piling Work</v>
      </c>
      <c r="N383" s="766" t="str">
        <f>IFERROR(VLOOKUP($I383,'WM-AR'!$I$7:$AS$3267,8,FALSE),"")</f>
        <v>Pretensioned High-strength Concrete Pile (Type-A)</v>
      </c>
      <c r="O383" s="766" t="str">
        <f>IFERROR(VLOOKUP($I383,'WM-AR'!$I$7:$AS$3267,10,FALSE),"")</f>
        <v>Augering without Casing</v>
      </c>
      <c r="P383" s="766">
        <f>IFERROR(VLOOKUP($I383,'WM-AR'!$I$7:$AS$3267,12,FALSE),"")</f>
        <v>0</v>
      </c>
      <c r="Q383" s="766">
        <f>IFERROR(VLOOKUP($I383,'WM-AR'!$I$7:$AS$3267,14,FALSE),"")</f>
        <v>0</v>
      </c>
      <c r="R383" s="766">
        <f>IFERROR(VLOOKUP($I383,'WM-AR'!$I$7:$AS$3267,16,FALSE),"")</f>
        <v>0</v>
      </c>
      <c r="S383" s="766">
        <f>IFERROR(VLOOKUP($I383,'WM-AR'!$I$7:$AS$3267,18,FALSE),"")</f>
        <v>0</v>
      </c>
      <c r="T383" s="766" t="str">
        <f>IFERROR(VLOOKUP($I383,'WM-AR'!$I$7:$AS$3267,20,FALSE),"")</f>
        <v>Including Pile Connection and Joint Welding Work</v>
      </c>
      <c r="U383" s="766">
        <f>IFERROR(VLOOKUP($I383,'WM-AR'!$I$7:$AS$3267,22,FALSE),"")</f>
        <v>0</v>
      </c>
      <c r="V383" s="766" t="str">
        <f>IFERROR(VLOOKUP($I383,'WM-AR'!$I$7:$AS$3267,24,FALSE),"")</f>
        <v>500 ≤ DIA &lt;600</v>
      </c>
      <c r="W383" s="766">
        <f>IFERROR(VLOOKUP($I383,'WM-AR'!$I$7:$AS$3267,25,FALSE),"")</f>
        <v>0</v>
      </c>
      <c r="X383" s="766" t="str">
        <f>IFERROR(VLOOKUP($I383,'WM-AR'!$I$7:$AS$3267,26,FALSE),"")</f>
        <v>DIA=(  )mm</v>
      </c>
      <c r="Y383" s="766" t="str">
        <f>IFERROR(VLOOKUP($I383,'WM-AR'!$I$7:$AS$3267,27,FALSE),"")</f>
        <v>Pile Length per Hole=(  )M</v>
      </c>
      <c r="Z383" s="766">
        <f>IFERROR(VLOOKUP($I383,'WM-AR'!$I$7:$AS$3267,28,FALSE),"")</f>
        <v>0</v>
      </c>
      <c r="AA383" s="766">
        <f>IFERROR(VLOOKUP($I383,'WM-AR'!$I$7:$AS$3267,29,FALSE),"")</f>
        <v>0</v>
      </c>
      <c r="AB383" s="766">
        <f>IFERROR(VLOOKUP($I383,'WM-AR'!$I$7:$AS$3267,30,FALSE),"")</f>
        <v>0</v>
      </c>
      <c r="AC383" s="766">
        <f>IFERROR(VLOOKUP($I383,'WM-AR'!$I$7:$AS$3267,31,FALSE),"")</f>
        <v>0</v>
      </c>
      <c r="AD383" s="766">
        <f>IFERROR(VLOOKUP($I383,'WM-AR'!$I$7:$AS$3267,32,FALSE),"")</f>
        <v>0</v>
      </c>
      <c r="AE383" s="766" t="str">
        <f>IFERROR(VLOOKUP($I383,'WM-AR'!$I$7:$AS$3267,33,FALSE),"")</f>
        <v/>
      </c>
      <c r="AF383" s="817" t="s">
        <v>3395</v>
      </c>
      <c r="AG383" s="768" t="s">
        <v>2092</v>
      </c>
      <c r="AH383" s="768" t="s">
        <v>2092</v>
      </c>
      <c r="AI383" s="769"/>
      <c r="AJ383" s="769" t="str">
        <f t="shared" ref="AJ383:AJ389" si="52">K383</f>
        <v>M</v>
      </c>
      <c r="AK383" s="905"/>
      <c r="AL383" s="88" t="str">
        <f>IF(AND(ISTEXT($E383),ISTEXT($B383)),"산출기준 &gt;&gt;  "&amp;_xlfn.XLOOKUP($E383,산출기준!$D:$D,산출기준!$E:$E,"매칭실패"),"")</f>
        <v/>
      </c>
    </row>
    <row r="384" spans="2:38" ht="49.9" customHeight="1" outlineLevel="1">
      <c r="B384" s="772"/>
      <c r="C384" s="1241"/>
      <c r="D384" s="1242"/>
      <c r="E384" s="1241"/>
      <c r="F384" s="1080" t="s">
        <v>3391</v>
      </c>
      <c r="G384" s="759" t="str">
        <f t="shared" si="51"/>
        <v xml:space="preserve">Pretensioned High-strength Concrete Pile (Type-A) |  |  | </v>
      </c>
      <c r="H384" s="816" t="s">
        <v>3392</v>
      </c>
      <c r="I384" s="765" t="str">
        <f t="shared" si="36"/>
        <v>A02AB018-00004</v>
      </c>
      <c r="J384" s="766"/>
      <c r="K384" s="766" t="str">
        <f>IFERROR(VLOOKUP($I384,'WM-AR'!$I$7:$AS$3267,34,FALSE),"")</f>
        <v>EA</v>
      </c>
      <c r="L384" s="766" t="str">
        <f>IFERROR(VLOOKUP($I384,'WM-AR'!$I$7:$AS$3267,4,FALSE),"")</f>
        <v>Pile Work</v>
      </c>
      <c r="M384" s="766" t="str">
        <f>IFERROR(VLOOKUP($I384,'WM-AR'!$I$7:$AS$3267,6,FALSE),"")</f>
        <v>Pile Head Treatment</v>
      </c>
      <c r="N384" s="766" t="str">
        <f>IFERROR(VLOOKUP($I384,'WM-AR'!$I$7:$AS$3267,8,FALSE),"")</f>
        <v>Pretensioned High-strength Concrete Pile (Type-A)</v>
      </c>
      <c r="O384" s="766">
        <f>IFERROR(VLOOKUP($I384,'WM-AR'!$I$7:$AS$3267,10,FALSE),"")</f>
        <v>0</v>
      </c>
      <c r="P384" s="766">
        <f>IFERROR(VLOOKUP($I384,'WM-AR'!$I$7:$AS$3267,12,FALSE),"")</f>
        <v>0</v>
      </c>
      <c r="Q384" s="766">
        <f>IFERROR(VLOOKUP($I384,'WM-AR'!$I$7:$AS$3267,14,FALSE),"")</f>
        <v>0</v>
      </c>
      <c r="R384" s="766">
        <f>IFERROR(VLOOKUP($I384,'WM-AR'!$I$7:$AS$3267,16,FALSE),"")</f>
        <v>0</v>
      </c>
      <c r="S384" s="766">
        <f>IFERROR(VLOOKUP($I384,'WM-AR'!$I$7:$AS$3267,18,FALSE),"")</f>
        <v>0</v>
      </c>
      <c r="T384" s="766" t="str">
        <f>IFERROR(VLOOKUP($I384,'WM-AR'!$I$7:$AS$3267,20,FALSE),"")</f>
        <v/>
      </c>
      <c r="U384" s="766">
        <f>IFERROR(VLOOKUP($I384,'WM-AR'!$I$7:$AS$3267,22,FALSE),"")</f>
        <v>0</v>
      </c>
      <c r="V384" s="766" t="str">
        <f>IFERROR(VLOOKUP($I384,'WM-AR'!$I$7:$AS$3267,24,FALSE),"")</f>
        <v>500 ≤ DIA &lt;600</v>
      </c>
      <c r="W384" s="766">
        <f>IFERROR(VLOOKUP($I384,'WM-AR'!$I$7:$AS$3267,25,FALSE),"")</f>
        <v>0</v>
      </c>
      <c r="X384" s="766" t="str">
        <f>IFERROR(VLOOKUP($I384,'WM-AR'!$I$7:$AS$3267,26,FALSE),"")</f>
        <v>DIA=(  )mm</v>
      </c>
      <c r="Y384" s="766">
        <f>IFERROR(VLOOKUP($I384,'WM-AR'!$I$7:$AS$3267,27,FALSE),"")</f>
        <v>0</v>
      </c>
      <c r="Z384" s="766">
        <f>IFERROR(VLOOKUP($I384,'WM-AR'!$I$7:$AS$3267,28,FALSE),"")</f>
        <v>0</v>
      </c>
      <c r="AA384" s="766">
        <f>IFERROR(VLOOKUP($I384,'WM-AR'!$I$7:$AS$3267,29,FALSE),"")</f>
        <v>0</v>
      </c>
      <c r="AB384" s="766">
        <f>IFERROR(VLOOKUP($I384,'WM-AR'!$I$7:$AS$3267,30,FALSE),"")</f>
        <v>0</v>
      </c>
      <c r="AC384" s="766">
        <f>IFERROR(VLOOKUP($I384,'WM-AR'!$I$7:$AS$3267,31,FALSE),"")</f>
        <v>0</v>
      </c>
      <c r="AD384" s="766">
        <f>IFERROR(VLOOKUP($I384,'WM-AR'!$I$7:$AS$3267,32,FALSE),"")</f>
        <v>0</v>
      </c>
      <c r="AE384" s="766" t="str">
        <f>IFERROR(VLOOKUP($I384,'WM-AR'!$I$7:$AS$3267,33,FALSE),"")</f>
        <v/>
      </c>
      <c r="AF384" s="817" t="s">
        <v>3395</v>
      </c>
      <c r="AG384" s="768" t="s">
        <v>1927</v>
      </c>
      <c r="AH384" s="768" t="s">
        <v>1927</v>
      </c>
      <c r="AI384" s="769"/>
      <c r="AJ384" s="769" t="str">
        <f t="shared" si="52"/>
        <v>EA</v>
      </c>
      <c r="AK384" s="905"/>
      <c r="AL384" s="88" t="str">
        <f>IF(AND(ISTEXT($E384),ISTEXT($B384)),"산출기준 &gt;&gt;  "&amp;_xlfn.XLOOKUP($E384,산출기준!$D:$D,산출기준!$E:$E,"매칭실패"),"")</f>
        <v/>
      </c>
    </row>
    <row r="385" spans="2:38">
      <c r="B385" s="1141"/>
      <c r="C385" s="1248"/>
      <c r="D385" s="1249" t="s">
        <v>3070</v>
      </c>
      <c r="E385" s="1248"/>
      <c r="F385" s="1248"/>
      <c r="G385" s="824" t="s">
        <v>3409</v>
      </c>
      <c r="H385" s="824"/>
      <c r="I385" s="692" t="str">
        <f t="shared" si="36"/>
        <v/>
      </c>
      <c r="J385" s="694"/>
      <c r="K385" s="694" t="str">
        <f>IFERROR(VLOOKUP($I385,'WM-AR'!$I$7:$AS$3267,34,FALSE),"")</f>
        <v/>
      </c>
      <c r="L385" s="1132" t="str">
        <f>IFERROR(VLOOKUP($I385,'WM-AR'!$I$7:$AS$3267,4,FALSE),"")</f>
        <v/>
      </c>
      <c r="M385" s="1132" t="str">
        <f>IFERROR(VLOOKUP($I385,'WM-AR'!$I$7:$AS$3267,6,FALSE),"")</f>
        <v/>
      </c>
      <c r="N385" s="1132" t="str">
        <f>IFERROR(VLOOKUP($I385,'WM-AR'!$I$7:$AS$3267,8,FALSE),"")</f>
        <v/>
      </c>
      <c r="O385" s="1132" t="str">
        <f>IFERROR(VLOOKUP($I385,'WM-AR'!$I$7:$AS$3267,10,FALSE),"")</f>
        <v/>
      </c>
      <c r="P385" s="1132" t="str">
        <f>IFERROR(VLOOKUP($I385,'WM-AR'!$I$7:$AS$3267,12,FALSE),"")</f>
        <v/>
      </c>
      <c r="Q385" s="1132" t="str">
        <f>IFERROR(VLOOKUP($I385,'WM-AR'!$I$7:$AS$3267,14,FALSE),"")</f>
        <v/>
      </c>
      <c r="R385" s="1132" t="str">
        <f>IFERROR(VLOOKUP($I385,'WM-AR'!$I$7:$AS$3267,16,FALSE),"")</f>
        <v/>
      </c>
      <c r="S385" s="1132" t="str">
        <f>IFERROR(VLOOKUP($I385,'WM-AR'!$I$7:$AS$3267,18,FALSE),"")</f>
        <v/>
      </c>
      <c r="T385" s="1132" t="str">
        <f>IFERROR(VLOOKUP($I385,'WM-AR'!$I$7:$AS$3267,20,FALSE),"")</f>
        <v/>
      </c>
      <c r="U385" s="1132" t="str">
        <f>IFERROR(VLOOKUP($I385,'WM-AR'!$I$7:$AS$3267,22,FALSE),"")</f>
        <v/>
      </c>
      <c r="V385" s="1132" t="str">
        <f>IFERROR(VLOOKUP($I385,'WM-AR'!$I$7:$AS$3267,24,FALSE),"")</f>
        <v/>
      </c>
      <c r="W385" s="1132" t="str">
        <f>IFERROR(VLOOKUP($I385,'WM-AR'!$I$7:$AS$3267,25,FALSE),"")</f>
        <v/>
      </c>
      <c r="X385" s="1132" t="str">
        <f>IFERROR(VLOOKUP($I385,'WM-AR'!$I$7:$AS$3267,26,FALSE),"")</f>
        <v/>
      </c>
      <c r="Y385" s="1132" t="str">
        <f>IFERROR(VLOOKUP($I385,'WM-AR'!$I$7:$AS$3267,27,FALSE),"")</f>
        <v/>
      </c>
      <c r="Z385" s="1132" t="str">
        <f>IFERROR(VLOOKUP($I385,'WM-AR'!$I$7:$AS$3267,28,FALSE),"")</f>
        <v/>
      </c>
      <c r="AA385" s="1132" t="str">
        <f>IFERROR(VLOOKUP($I385,'WM-AR'!$I$7:$AS$3267,29,FALSE),"")</f>
        <v/>
      </c>
      <c r="AB385" s="1132" t="str">
        <f>IFERROR(VLOOKUP($I385,'WM-AR'!$I$7:$AS$3267,30,FALSE),"")</f>
        <v/>
      </c>
      <c r="AC385" s="1132" t="str">
        <f>IFERROR(VLOOKUP($I385,'WM-AR'!$I$7:$AS$3267,31,FALSE),"")</f>
        <v/>
      </c>
      <c r="AD385" s="1132" t="str">
        <f>IFERROR(VLOOKUP($I385,'WM-AR'!$I$7:$AS$3267,32,FALSE),"")</f>
        <v/>
      </c>
      <c r="AE385" s="1132" t="str">
        <f>IFERROR(VLOOKUP($I385,'WM-AR'!$I$7:$AS$3267,33,FALSE),"")</f>
        <v/>
      </c>
      <c r="AF385" s="1144"/>
      <c r="AG385" s="834"/>
      <c r="AH385" s="834"/>
      <c r="AI385" s="836"/>
      <c r="AJ385" s="836" t="str">
        <f t="shared" si="52"/>
        <v/>
      </c>
      <c r="AK385" s="1145"/>
      <c r="AL385" s="88" t="str">
        <f>IF(AND(ISTEXT($E385),ISTEXT($B385)),"산출기준 &gt;&gt;  "&amp;_xlfn.XLOOKUP($E385,산출기준!$D:$D,산출기준!$E:$E,"매칭실패"),"")</f>
        <v/>
      </c>
    </row>
    <row r="386" spans="2:38">
      <c r="B386" s="1250"/>
      <c r="C386" s="1251"/>
      <c r="D386" s="819" t="s">
        <v>3070</v>
      </c>
      <c r="E386" s="1251"/>
      <c r="F386" s="1251"/>
      <c r="G386" s="1173" t="s">
        <v>3410</v>
      </c>
      <c r="H386" s="1173"/>
      <c r="I386" s="1252" t="str">
        <f t="shared" si="36"/>
        <v/>
      </c>
      <c r="J386" s="1253"/>
      <c r="K386" s="1253" t="str">
        <f>IFERROR(VLOOKUP($I386,'WM-AR'!$I$7:$AS$3267,34,FALSE),"")</f>
        <v/>
      </c>
      <c r="L386" s="714" t="str">
        <f>IFERROR(VLOOKUP($I386,'WM-AR'!$I$7:$AS$3267,4,FALSE),"")</f>
        <v/>
      </c>
      <c r="M386" s="714" t="str">
        <f>IFERROR(VLOOKUP($I386,'WM-AR'!$I$7:$AS$3267,6,FALSE),"")</f>
        <v/>
      </c>
      <c r="N386" s="714" t="str">
        <f>IFERROR(VLOOKUP($I386,'WM-AR'!$I$7:$AS$3267,8,FALSE),"")</f>
        <v/>
      </c>
      <c r="O386" s="714" t="str">
        <f>IFERROR(VLOOKUP($I386,'WM-AR'!$I$7:$AS$3267,10,FALSE),"")</f>
        <v/>
      </c>
      <c r="P386" s="714" t="str">
        <f>IFERROR(VLOOKUP($I386,'WM-AR'!$I$7:$AS$3267,12,FALSE),"")</f>
        <v/>
      </c>
      <c r="Q386" s="714" t="str">
        <f>IFERROR(VLOOKUP($I386,'WM-AR'!$I$7:$AS$3267,14,FALSE),"")</f>
        <v/>
      </c>
      <c r="R386" s="714" t="str">
        <f>IFERROR(VLOOKUP($I386,'WM-AR'!$I$7:$AS$3267,16,FALSE),"")</f>
        <v/>
      </c>
      <c r="S386" s="714" t="str">
        <f>IFERROR(VLOOKUP($I386,'WM-AR'!$I$7:$AS$3267,18,FALSE),"")</f>
        <v/>
      </c>
      <c r="T386" s="714" t="str">
        <f>IFERROR(VLOOKUP($I386,'WM-AR'!$I$7:$AS$3267,20,FALSE),"")</f>
        <v/>
      </c>
      <c r="U386" s="714" t="str">
        <f>IFERROR(VLOOKUP($I386,'WM-AR'!$I$7:$AS$3267,22,FALSE),"")</f>
        <v/>
      </c>
      <c r="V386" s="714" t="str">
        <f>IFERROR(VLOOKUP($I386,'WM-AR'!$I$7:$AS$3267,24,FALSE),"")</f>
        <v/>
      </c>
      <c r="W386" s="714" t="str">
        <f>IFERROR(VLOOKUP($I386,'WM-AR'!$I$7:$AS$3267,25,FALSE),"")</f>
        <v/>
      </c>
      <c r="X386" s="714" t="str">
        <f>IFERROR(VLOOKUP($I386,'WM-AR'!$I$7:$AS$3267,26,FALSE),"")</f>
        <v/>
      </c>
      <c r="Y386" s="714" t="str">
        <f>IFERROR(VLOOKUP($I386,'WM-AR'!$I$7:$AS$3267,27,FALSE),"")</f>
        <v/>
      </c>
      <c r="Z386" s="714" t="str">
        <f>IFERROR(VLOOKUP($I386,'WM-AR'!$I$7:$AS$3267,28,FALSE),"")</f>
        <v/>
      </c>
      <c r="AA386" s="714" t="str">
        <f>IFERROR(VLOOKUP($I386,'WM-AR'!$I$7:$AS$3267,29,FALSE),"")</f>
        <v/>
      </c>
      <c r="AB386" s="714" t="str">
        <f>IFERROR(VLOOKUP($I386,'WM-AR'!$I$7:$AS$3267,30,FALSE),"")</f>
        <v/>
      </c>
      <c r="AC386" s="714" t="str">
        <f>IFERROR(VLOOKUP($I386,'WM-AR'!$I$7:$AS$3267,31,FALSE),"")</f>
        <v/>
      </c>
      <c r="AD386" s="714" t="str">
        <f>IFERROR(VLOOKUP($I386,'WM-AR'!$I$7:$AS$3267,32,FALSE),"")</f>
        <v/>
      </c>
      <c r="AE386" s="714" t="str">
        <f>IFERROR(VLOOKUP($I386,'WM-AR'!$I$7:$AS$3267,33,FALSE),"")</f>
        <v/>
      </c>
      <c r="AF386" s="820"/>
      <c r="AG386" s="1254"/>
      <c r="AH386" s="1254"/>
      <c r="AI386" s="1255"/>
      <c r="AJ386" s="1255" t="str">
        <f t="shared" si="52"/>
        <v/>
      </c>
      <c r="AK386" s="1256"/>
      <c r="AL386" s="88" t="str">
        <f>IF(AND(ISTEXT($E386),ISTEXT($B386)),"산출기준 &gt;&gt;  "&amp;_xlfn.XLOOKUP($E386,산출기준!$D:$D,산출기준!$E:$E,"매칭실패"),"")</f>
        <v/>
      </c>
    </row>
    <row r="387" spans="2:38">
      <c r="B387" s="1250"/>
      <c r="C387" s="1251"/>
      <c r="D387" s="819" t="s">
        <v>2715</v>
      </c>
      <c r="E387" s="1251"/>
      <c r="F387" s="1251"/>
      <c r="G387" s="1173" t="s">
        <v>3411</v>
      </c>
      <c r="H387" s="1173"/>
      <c r="I387" s="1252" t="str">
        <f t="shared" si="36"/>
        <v/>
      </c>
      <c r="J387" s="1253"/>
      <c r="K387" s="1253" t="str">
        <f>IFERROR(VLOOKUP($I387,'WM-AR'!$I$7:$AS$3267,34,FALSE),"")</f>
        <v/>
      </c>
      <c r="L387" s="714" t="str">
        <f>IFERROR(VLOOKUP($I387,'WM-AR'!$I$7:$AS$3267,4,FALSE),"")</f>
        <v/>
      </c>
      <c r="M387" s="714" t="str">
        <f>IFERROR(VLOOKUP($I387,'WM-AR'!$I$7:$AS$3267,6,FALSE),"")</f>
        <v/>
      </c>
      <c r="N387" s="714" t="str">
        <f>IFERROR(VLOOKUP($I387,'WM-AR'!$I$7:$AS$3267,8,FALSE),"")</f>
        <v/>
      </c>
      <c r="O387" s="714" t="str">
        <f>IFERROR(VLOOKUP($I387,'WM-AR'!$I$7:$AS$3267,10,FALSE),"")</f>
        <v/>
      </c>
      <c r="P387" s="714" t="str">
        <f>IFERROR(VLOOKUP($I387,'WM-AR'!$I$7:$AS$3267,12,FALSE),"")</f>
        <v/>
      </c>
      <c r="Q387" s="714" t="str">
        <f>IFERROR(VLOOKUP($I387,'WM-AR'!$I$7:$AS$3267,14,FALSE),"")</f>
        <v/>
      </c>
      <c r="R387" s="714" t="str">
        <f>IFERROR(VLOOKUP($I387,'WM-AR'!$I$7:$AS$3267,16,FALSE),"")</f>
        <v/>
      </c>
      <c r="S387" s="714" t="str">
        <f>IFERROR(VLOOKUP($I387,'WM-AR'!$I$7:$AS$3267,18,FALSE),"")</f>
        <v/>
      </c>
      <c r="T387" s="714" t="str">
        <f>IFERROR(VLOOKUP($I387,'WM-AR'!$I$7:$AS$3267,20,FALSE),"")</f>
        <v/>
      </c>
      <c r="U387" s="714" t="str">
        <f>IFERROR(VLOOKUP($I387,'WM-AR'!$I$7:$AS$3267,22,FALSE),"")</f>
        <v/>
      </c>
      <c r="V387" s="714" t="str">
        <f>IFERROR(VLOOKUP($I387,'WM-AR'!$I$7:$AS$3267,24,FALSE),"")</f>
        <v/>
      </c>
      <c r="W387" s="714" t="str">
        <f>IFERROR(VLOOKUP($I387,'WM-AR'!$I$7:$AS$3267,25,FALSE),"")</f>
        <v/>
      </c>
      <c r="X387" s="714" t="str">
        <f>IFERROR(VLOOKUP($I387,'WM-AR'!$I$7:$AS$3267,26,FALSE),"")</f>
        <v/>
      </c>
      <c r="Y387" s="714" t="str">
        <f>IFERROR(VLOOKUP($I387,'WM-AR'!$I$7:$AS$3267,27,FALSE),"")</f>
        <v/>
      </c>
      <c r="Z387" s="714" t="str">
        <f>IFERROR(VLOOKUP($I387,'WM-AR'!$I$7:$AS$3267,28,FALSE),"")</f>
        <v/>
      </c>
      <c r="AA387" s="714" t="str">
        <f>IFERROR(VLOOKUP($I387,'WM-AR'!$I$7:$AS$3267,29,FALSE),"")</f>
        <v/>
      </c>
      <c r="AB387" s="714" t="str">
        <f>IFERROR(VLOOKUP($I387,'WM-AR'!$I$7:$AS$3267,30,FALSE),"")</f>
        <v/>
      </c>
      <c r="AC387" s="714" t="str">
        <f>IFERROR(VLOOKUP($I387,'WM-AR'!$I$7:$AS$3267,31,FALSE),"")</f>
        <v/>
      </c>
      <c r="AD387" s="714" t="str">
        <f>IFERROR(VLOOKUP($I387,'WM-AR'!$I$7:$AS$3267,32,FALSE),"")</f>
        <v/>
      </c>
      <c r="AE387" s="714" t="str">
        <f>IFERROR(VLOOKUP($I387,'WM-AR'!$I$7:$AS$3267,33,FALSE),"")</f>
        <v/>
      </c>
      <c r="AF387" s="820"/>
      <c r="AG387" s="1254"/>
      <c r="AH387" s="1254"/>
      <c r="AI387" s="1255"/>
      <c r="AJ387" s="1255" t="str">
        <f t="shared" si="52"/>
        <v/>
      </c>
      <c r="AK387" s="1256"/>
      <c r="AL387" s="88" t="str">
        <f>IF(AND(ISTEXT($E387),ISTEXT($B387)),"산출기준 &gt;&gt;  "&amp;_xlfn.XLOOKUP($E387,산출기준!$D:$D,산출기준!$E:$E,"매칭실패"),"")</f>
        <v/>
      </c>
    </row>
    <row r="388" spans="2:38">
      <c r="B388" s="1250"/>
      <c r="C388" s="1251"/>
      <c r="D388" s="819" t="s">
        <v>2715</v>
      </c>
      <c r="E388" s="1251"/>
      <c r="F388" s="1251"/>
      <c r="G388" s="1173" t="s">
        <v>3412</v>
      </c>
      <c r="H388" s="1173"/>
      <c r="I388" s="1252" t="str">
        <f t="shared" si="36"/>
        <v/>
      </c>
      <c r="J388" s="1253"/>
      <c r="K388" s="1253" t="str">
        <f>IFERROR(VLOOKUP($I388,'WM-AR'!$I$7:$AS$3267,34,FALSE),"")</f>
        <v/>
      </c>
      <c r="L388" s="714" t="str">
        <f>IFERROR(VLOOKUP($I388,'WM-AR'!$I$7:$AS$3267,4,FALSE),"")</f>
        <v/>
      </c>
      <c r="M388" s="714" t="str">
        <f>IFERROR(VLOOKUP($I388,'WM-AR'!$I$7:$AS$3267,6,FALSE),"")</f>
        <v/>
      </c>
      <c r="N388" s="714" t="str">
        <f>IFERROR(VLOOKUP($I388,'WM-AR'!$I$7:$AS$3267,8,FALSE),"")</f>
        <v/>
      </c>
      <c r="O388" s="714" t="str">
        <f>IFERROR(VLOOKUP($I388,'WM-AR'!$I$7:$AS$3267,10,FALSE),"")</f>
        <v/>
      </c>
      <c r="P388" s="714" t="str">
        <f>IFERROR(VLOOKUP($I388,'WM-AR'!$I$7:$AS$3267,12,FALSE),"")</f>
        <v/>
      </c>
      <c r="Q388" s="714" t="str">
        <f>IFERROR(VLOOKUP($I388,'WM-AR'!$I$7:$AS$3267,14,FALSE),"")</f>
        <v/>
      </c>
      <c r="R388" s="714" t="str">
        <f>IFERROR(VLOOKUP($I388,'WM-AR'!$I$7:$AS$3267,16,FALSE),"")</f>
        <v/>
      </c>
      <c r="S388" s="714" t="str">
        <f>IFERROR(VLOOKUP($I388,'WM-AR'!$I$7:$AS$3267,18,FALSE),"")</f>
        <v/>
      </c>
      <c r="T388" s="714" t="str">
        <f>IFERROR(VLOOKUP($I388,'WM-AR'!$I$7:$AS$3267,20,FALSE),"")</f>
        <v/>
      </c>
      <c r="U388" s="714" t="str">
        <f>IFERROR(VLOOKUP($I388,'WM-AR'!$I$7:$AS$3267,22,FALSE),"")</f>
        <v/>
      </c>
      <c r="V388" s="714" t="str">
        <f>IFERROR(VLOOKUP($I388,'WM-AR'!$I$7:$AS$3267,24,FALSE),"")</f>
        <v/>
      </c>
      <c r="W388" s="714" t="str">
        <f>IFERROR(VLOOKUP($I388,'WM-AR'!$I$7:$AS$3267,25,FALSE),"")</f>
        <v/>
      </c>
      <c r="X388" s="714" t="str">
        <f>IFERROR(VLOOKUP($I388,'WM-AR'!$I$7:$AS$3267,26,FALSE),"")</f>
        <v/>
      </c>
      <c r="Y388" s="714" t="str">
        <f>IFERROR(VLOOKUP($I388,'WM-AR'!$I$7:$AS$3267,27,FALSE),"")</f>
        <v/>
      </c>
      <c r="Z388" s="714" t="str">
        <f>IFERROR(VLOOKUP($I388,'WM-AR'!$I$7:$AS$3267,28,FALSE),"")</f>
        <v/>
      </c>
      <c r="AA388" s="714" t="str">
        <f>IFERROR(VLOOKUP($I388,'WM-AR'!$I$7:$AS$3267,29,FALSE),"")</f>
        <v/>
      </c>
      <c r="AB388" s="714" t="str">
        <f>IFERROR(VLOOKUP($I388,'WM-AR'!$I$7:$AS$3267,30,FALSE),"")</f>
        <v/>
      </c>
      <c r="AC388" s="714" t="str">
        <f>IFERROR(VLOOKUP($I388,'WM-AR'!$I$7:$AS$3267,31,FALSE),"")</f>
        <v/>
      </c>
      <c r="AD388" s="714" t="str">
        <f>IFERROR(VLOOKUP($I388,'WM-AR'!$I$7:$AS$3267,32,FALSE),"")</f>
        <v/>
      </c>
      <c r="AE388" s="714" t="str">
        <f>IFERROR(VLOOKUP($I388,'WM-AR'!$I$7:$AS$3267,33,FALSE),"")</f>
        <v/>
      </c>
      <c r="AF388" s="820"/>
      <c r="AG388" s="1254"/>
      <c r="AH388" s="1254"/>
      <c r="AI388" s="1255"/>
      <c r="AJ388" s="1255" t="str">
        <f t="shared" si="52"/>
        <v/>
      </c>
      <c r="AK388" s="1256"/>
      <c r="AL388" s="88" t="str">
        <f>IF(AND(ISTEXT($E388),ISTEXT($B388)),"산출기준 &gt;&gt;  "&amp;_xlfn.XLOOKUP($E388,산출기준!$D:$D,산출기준!$E:$E,"매칭실패"),"")</f>
        <v/>
      </c>
    </row>
    <row r="389" spans="2:38">
      <c r="B389" s="1116"/>
      <c r="C389" s="1246"/>
      <c r="D389" s="1247"/>
      <c r="E389" s="1246"/>
      <c r="F389" s="1246"/>
      <c r="G389" s="1120"/>
      <c r="H389" s="1120"/>
      <c r="I389" s="1119" t="str">
        <f t="shared" si="36"/>
        <v/>
      </c>
      <c r="J389" s="1121"/>
      <c r="K389" s="1121" t="str">
        <f>IFERROR(VLOOKUP($I389,'WM-AR'!$I$7:$AS$3267,34,FALSE),"")</f>
        <v/>
      </c>
      <c r="L389" s="1121" t="str">
        <f>IFERROR(VLOOKUP($I389,'WM-AR'!$I$7:$AS$3267,4,FALSE),"")</f>
        <v/>
      </c>
      <c r="M389" s="1121" t="str">
        <f>IFERROR(VLOOKUP($I389,'WM-AR'!$I$7:$AS$3267,6,FALSE),"")</f>
        <v/>
      </c>
      <c r="N389" s="1121" t="str">
        <f>IFERROR(VLOOKUP($I389,'WM-AR'!$I$7:$AS$3267,8,FALSE),"")</f>
        <v/>
      </c>
      <c r="O389" s="1121" t="str">
        <f>IFERROR(VLOOKUP($I389,'WM-AR'!$I$7:$AS$3267,10,FALSE),"")</f>
        <v/>
      </c>
      <c r="P389" s="1121" t="str">
        <f>IFERROR(VLOOKUP($I389,'WM-AR'!$I$7:$AS$3267,12,FALSE),"")</f>
        <v/>
      </c>
      <c r="Q389" s="1121" t="str">
        <f>IFERROR(VLOOKUP($I389,'WM-AR'!$I$7:$AS$3267,14,FALSE),"")</f>
        <v/>
      </c>
      <c r="R389" s="1121" t="str">
        <f>IFERROR(VLOOKUP($I389,'WM-AR'!$I$7:$AS$3267,16,FALSE),"")</f>
        <v/>
      </c>
      <c r="S389" s="1121" t="str">
        <f>IFERROR(VLOOKUP($I389,'WM-AR'!$I$7:$AS$3267,18,FALSE),"")</f>
        <v/>
      </c>
      <c r="T389" s="1121" t="str">
        <f>IFERROR(VLOOKUP($I389,'WM-AR'!$I$7:$AS$3267,20,FALSE),"")</f>
        <v/>
      </c>
      <c r="U389" s="1121" t="str">
        <f>IFERROR(VLOOKUP($I389,'WM-AR'!$I$7:$AS$3267,22,FALSE),"")</f>
        <v/>
      </c>
      <c r="V389" s="1121" t="str">
        <f>IFERROR(VLOOKUP($I389,'WM-AR'!$I$7:$AS$3267,24,FALSE),"")</f>
        <v/>
      </c>
      <c r="W389" s="1121" t="str">
        <f>IFERROR(VLOOKUP($I389,'WM-AR'!$I$7:$AS$3267,25,FALSE),"")</f>
        <v/>
      </c>
      <c r="X389" s="1121" t="str">
        <f>IFERROR(VLOOKUP($I389,'WM-AR'!$I$7:$AS$3267,26,FALSE),"")</f>
        <v/>
      </c>
      <c r="Y389" s="1121" t="str">
        <f>IFERROR(VLOOKUP($I389,'WM-AR'!$I$7:$AS$3267,27,FALSE),"")</f>
        <v/>
      </c>
      <c r="Z389" s="1121" t="str">
        <f>IFERROR(VLOOKUP($I389,'WM-AR'!$I$7:$AS$3267,28,FALSE),"")</f>
        <v/>
      </c>
      <c r="AA389" s="1121" t="str">
        <f>IFERROR(VLOOKUP($I389,'WM-AR'!$I$7:$AS$3267,29,FALSE),"")</f>
        <v/>
      </c>
      <c r="AB389" s="1121" t="str">
        <f>IFERROR(VLOOKUP($I389,'WM-AR'!$I$7:$AS$3267,30,FALSE),"")</f>
        <v/>
      </c>
      <c r="AC389" s="1121" t="str">
        <f>IFERROR(VLOOKUP($I389,'WM-AR'!$I$7:$AS$3267,31,FALSE),"")</f>
        <v/>
      </c>
      <c r="AD389" s="1121" t="str">
        <f>IFERROR(VLOOKUP($I389,'WM-AR'!$I$7:$AS$3267,32,FALSE),"")</f>
        <v/>
      </c>
      <c r="AE389" s="1121" t="str">
        <f>IFERROR(VLOOKUP($I389,'WM-AR'!$I$7:$AS$3267,33,FALSE),"")</f>
        <v/>
      </c>
      <c r="AF389" s="1122"/>
      <c r="AG389" s="1123"/>
      <c r="AH389" s="1123"/>
      <c r="AI389" s="1124"/>
      <c r="AJ389" s="1124" t="str">
        <f t="shared" si="52"/>
        <v/>
      </c>
      <c r="AK389" s="1125"/>
      <c r="AL389" s="88" t="str">
        <f>IF(AND(ISTEXT($E389),ISTEXT($B389)),"산출기준 &gt;&gt;  "&amp;_xlfn.XLOOKUP($E389,산출기준!$D:$D,산출기준!$E:$E,"매칭실패"),"")</f>
        <v/>
      </c>
    </row>
    <row r="390" spans="2:38" ht="16.5" customHeight="1">
      <c r="B390" s="658"/>
      <c r="C390" s="802"/>
      <c r="D390" s="1060"/>
      <c r="E390" s="802"/>
      <c r="F390" s="802"/>
      <c r="G390" s="658"/>
      <c r="H390" s="658"/>
      <c r="I390" s="805"/>
      <c r="J390" s="805"/>
      <c r="K390" s="806"/>
      <c r="L390" s="806"/>
      <c r="M390" s="806"/>
      <c r="N390" s="806"/>
      <c r="O390" s="806"/>
      <c r="P390" s="806"/>
      <c r="Q390" s="806"/>
      <c r="R390" s="806"/>
      <c r="S390" s="806"/>
      <c r="T390" s="806"/>
      <c r="U390" s="806"/>
      <c r="V390" s="806"/>
      <c r="W390" s="806"/>
      <c r="X390" s="806"/>
      <c r="Y390" s="806"/>
      <c r="Z390" s="806"/>
      <c r="AA390" s="806"/>
      <c r="AB390" s="806"/>
      <c r="AC390" s="806"/>
      <c r="AD390" s="806"/>
      <c r="AE390" s="806"/>
      <c r="AF390" s="658"/>
      <c r="AG390" s="658"/>
      <c r="AH390" s="658"/>
      <c r="AI390" s="658"/>
      <c r="AJ390" s="658"/>
      <c r="AK390" s="1061"/>
    </row>
    <row r="391" spans="2:38" ht="16.5" customHeight="1">
      <c r="B391" s="658"/>
      <c r="C391" s="802"/>
      <c r="D391" s="1060"/>
      <c r="E391" s="802"/>
      <c r="F391" s="802"/>
      <c r="G391" s="658"/>
      <c r="H391" s="658"/>
      <c r="I391" s="805"/>
      <c r="J391" s="805"/>
      <c r="K391" s="806"/>
      <c r="L391" s="806"/>
      <c r="M391" s="806"/>
      <c r="N391" s="806"/>
      <c r="O391" s="806"/>
      <c r="P391" s="806"/>
      <c r="Q391" s="806"/>
      <c r="R391" s="806"/>
      <c r="S391" s="806"/>
      <c r="T391" s="806"/>
      <c r="U391" s="806"/>
      <c r="V391" s="806"/>
      <c r="W391" s="806"/>
      <c r="X391" s="806"/>
      <c r="Y391" s="806"/>
      <c r="Z391" s="806"/>
      <c r="AA391" s="806"/>
      <c r="AB391" s="806"/>
      <c r="AC391" s="806"/>
      <c r="AD391" s="806"/>
      <c r="AE391" s="806"/>
      <c r="AF391" s="658"/>
      <c r="AG391" s="658"/>
      <c r="AH391" s="658"/>
      <c r="AI391" s="658"/>
      <c r="AJ391" s="658"/>
      <c r="AK391" s="1061"/>
    </row>
    <row r="392" spans="2:38" ht="16.5" customHeight="1">
      <c r="B392" s="658"/>
      <c r="C392" s="802"/>
      <c r="D392" s="1060"/>
      <c r="E392" s="802"/>
      <c r="F392" s="802"/>
      <c r="G392" s="658"/>
      <c r="H392" s="658"/>
      <c r="I392" s="805"/>
      <c r="J392" s="805"/>
      <c r="K392" s="806"/>
      <c r="L392" s="806"/>
      <c r="M392" s="806"/>
      <c r="N392" s="806"/>
      <c r="O392" s="806"/>
      <c r="P392" s="806"/>
      <c r="Q392" s="806"/>
      <c r="R392" s="806"/>
      <c r="S392" s="806"/>
      <c r="T392" s="806"/>
      <c r="U392" s="806"/>
      <c r="V392" s="806"/>
      <c r="W392" s="806"/>
      <c r="X392" s="806"/>
      <c r="Y392" s="806"/>
      <c r="Z392" s="806"/>
      <c r="AA392" s="806"/>
      <c r="AB392" s="806"/>
      <c r="AC392" s="806"/>
      <c r="AD392" s="806"/>
      <c r="AE392" s="806"/>
      <c r="AF392" s="658"/>
      <c r="AG392" s="658"/>
      <c r="AH392" s="658"/>
      <c r="AI392" s="658"/>
      <c r="AJ392" s="658"/>
      <c r="AK392" s="1061"/>
    </row>
    <row r="393" spans="2:38" ht="16.5" customHeight="1">
      <c r="B393" s="658"/>
      <c r="C393" s="802"/>
      <c r="D393" s="1060"/>
      <c r="E393" s="802"/>
      <c r="F393" s="802"/>
      <c r="G393" s="658"/>
      <c r="H393" s="658"/>
      <c r="I393" s="805"/>
      <c r="J393" s="805"/>
      <c r="K393" s="806"/>
      <c r="L393" s="806"/>
      <c r="M393" s="806"/>
      <c r="N393" s="806"/>
      <c r="O393" s="806"/>
      <c r="P393" s="806"/>
      <c r="Q393" s="806"/>
      <c r="R393" s="806"/>
      <c r="S393" s="806"/>
      <c r="T393" s="806"/>
      <c r="U393" s="806"/>
      <c r="V393" s="806"/>
      <c r="W393" s="806"/>
      <c r="X393" s="806"/>
      <c r="Y393" s="806"/>
      <c r="Z393" s="806"/>
      <c r="AA393" s="806"/>
      <c r="AB393" s="806"/>
      <c r="AC393" s="806"/>
      <c r="AD393" s="806"/>
      <c r="AE393" s="806"/>
      <c r="AF393" s="658"/>
      <c r="AG393" s="658"/>
      <c r="AH393" s="658"/>
      <c r="AI393" s="658"/>
      <c r="AJ393" s="658"/>
      <c r="AK393" s="1061"/>
    </row>
    <row r="394" spans="2:38" ht="16.5" customHeight="1">
      <c r="B394" s="658"/>
      <c r="C394" s="802"/>
      <c r="D394" s="1060"/>
      <c r="E394" s="802"/>
      <c r="F394" s="802"/>
      <c r="G394" s="658"/>
      <c r="H394" s="658"/>
      <c r="I394" s="805"/>
      <c r="J394" s="805"/>
      <c r="K394" s="806"/>
      <c r="L394" s="806"/>
      <c r="M394" s="806"/>
      <c r="N394" s="806"/>
      <c r="O394" s="806"/>
      <c r="P394" s="806"/>
      <c r="Q394" s="806"/>
      <c r="R394" s="806"/>
      <c r="S394" s="806"/>
      <c r="T394" s="806"/>
      <c r="U394" s="806"/>
      <c r="V394" s="806"/>
      <c r="W394" s="806"/>
      <c r="X394" s="806"/>
      <c r="Y394" s="806"/>
      <c r="Z394" s="806"/>
      <c r="AA394" s="806"/>
      <c r="AB394" s="806"/>
      <c r="AC394" s="806"/>
      <c r="AD394" s="806"/>
      <c r="AE394" s="806"/>
      <c r="AF394" s="658"/>
      <c r="AG394" s="658"/>
      <c r="AH394" s="658"/>
      <c r="AI394" s="658"/>
      <c r="AJ394" s="658"/>
      <c r="AK394" s="1061"/>
    </row>
    <row r="395" spans="2:38" ht="16.5" customHeight="1"/>
    <row r="396" spans="2:38" ht="16.5" customHeight="1"/>
    <row r="397" spans="2:38" ht="16.5" customHeight="1"/>
    <row r="398" spans="2:38" ht="16.5" customHeight="1"/>
    <row r="399" spans="2:38" ht="16.5" customHeight="1"/>
  </sheetData>
  <autoFilter ref="B1:AK394" xr:uid="{0C82E53B-D383-4D36-9E7B-731758118569}">
    <filterColumn colId="2">
      <filters blank="1">
        <filter val="CDS, STB"/>
        <filter val="STB"/>
        <filter val="Template, STB"/>
      </filters>
    </filterColumn>
  </autoFilter>
  <mergeCells count="1">
    <mergeCell ref="AI2:AJ2"/>
  </mergeCells>
  <phoneticPr fontId="4" type="noConversion"/>
  <dataValidations count="1">
    <dataValidation type="list" allowBlank="1" showInputMessage="1" showErrorMessage="1" sqref="J274" xr:uid="{458C3698-75D0-4B93-BBAE-6CDB867025D6}">
      <formula1>#REF!</formula1>
    </dataValidation>
  </dataValidations>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colBreaks count="1" manualBreakCount="1">
    <brk id="37" max="1048575" man="1"/>
  </colBreaks>
  <drawing r:id="rId2"/>
  <extLst>
    <ext xmlns:x14="http://schemas.microsoft.com/office/spreadsheetml/2009/9/main" uri="{78C0D931-6437-407d-A8EE-F0AAD7539E65}">
      <x14:conditionalFormattings>
        <x14:conditionalFormatting xmlns:xm="http://schemas.microsoft.com/office/excel/2006/main">
          <x14:cfRule type="expression" priority="12" id="{80A19049-DF8B-470C-AAB9-5240E49CA069}">
            <xm:f>Family_표준_구성도!$E$2="실행"</xm:f>
            <x14:dxf>
              <font>
                <strike/>
                <color theme="1" tint="0.34998626667073579"/>
              </font>
            </x14:dxf>
          </x14:cfRule>
          <xm:sqref>AG1:AG250 AG255:AG1048576</xm:sqref>
        </x14:conditionalFormatting>
        <x14:conditionalFormatting xmlns:xm="http://schemas.microsoft.com/office/excel/2006/main">
          <x14:cfRule type="expression" priority="2" id="{D4EC7FEB-913B-4B10-A145-4615CB464CBC}">
            <xm:f>Family_표준_구성도!$E$2="입찰"</xm:f>
            <x14:dxf>
              <font>
                <strike/>
                <color theme="1" tint="0.34998626667073579"/>
              </font>
            </x14:dxf>
          </x14:cfRule>
          <xm:sqref>AG251:AG254</xm:sqref>
        </x14:conditionalFormatting>
        <x14:conditionalFormatting xmlns:xm="http://schemas.microsoft.com/office/excel/2006/main">
          <x14:cfRule type="expression" priority="13" id="{E0C8D5FE-9FE9-4E2E-8CBB-6057A82E1371}">
            <xm:f>Family_표준_구성도!$E$2="입찰"</xm:f>
            <x14:dxf>
              <font>
                <strike/>
                <color theme="1" tint="0.34998626667073579"/>
              </font>
            </x14:dxf>
          </x14:cfRule>
          <xm:sqref>AH1:AH20 AH22:AH113 AH115:AH136 AH138:AH177 AH179:AH224 AH297:AH359 AH361:AH366 AH368:AH382 AH384:AH1048576</xm:sqref>
        </x14:conditionalFormatting>
        <x14:conditionalFormatting xmlns:xm="http://schemas.microsoft.com/office/excel/2006/main">
          <x14:cfRule type="expression" priority="3" id="{07D0C0EF-D974-439E-AF7C-22DFE4DB61A6}">
            <xm:f>Family_표준_구성도!$E$2="실행"</xm:f>
            <x14:dxf>
              <font>
                <strike/>
                <color theme="1" tint="0.34998626667073579"/>
              </font>
            </x14:dxf>
          </x14:cfRule>
          <xm:sqref>AH21</xm:sqref>
        </x14:conditionalFormatting>
        <x14:conditionalFormatting xmlns:xm="http://schemas.microsoft.com/office/excel/2006/main">
          <x14:cfRule type="expression" priority="11" id="{D1914DD2-556D-451E-AB78-0DC9809FAA20}">
            <xm:f>Family_표준_구성도!$E$2="실행"</xm:f>
            <x14:dxf>
              <font>
                <strike/>
                <color theme="1" tint="0.34998626667073579"/>
              </font>
            </x14:dxf>
          </x14:cfRule>
          <xm:sqref>AH114</xm:sqref>
        </x14:conditionalFormatting>
        <x14:conditionalFormatting xmlns:xm="http://schemas.microsoft.com/office/excel/2006/main">
          <x14:cfRule type="expression" priority="10" id="{0D531A11-DB30-41AC-86DD-F0DA04196456}">
            <xm:f>Family_표준_구성도!$E$2="실행"</xm:f>
            <x14:dxf>
              <font>
                <strike/>
                <color theme="1" tint="0.34998626667073579"/>
              </font>
            </x14:dxf>
          </x14:cfRule>
          <xm:sqref>AH137</xm:sqref>
        </x14:conditionalFormatting>
        <x14:conditionalFormatting xmlns:xm="http://schemas.microsoft.com/office/excel/2006/main">
          <x14:cfRule type="expression" priority="7" id="{1EB3FF89-A29F-4D60-906E-A6D9687813C0}">
            <xm:f>Family_표준_구성도!$E$2="실행"</xm:f>
            <x14:dxf>
              <font>
                <strike/>
                <color theme="1" tint="0.34998626667073579"/>
              </font>
            </x14:dxf>
          </x14:cfRule>
          <xm:sqref>AH178</xm:sqref>
        </x14:conditionalFormatting>
        <x14:conditionalFormatting xmlns:xm="http://schemas.microsoft.com/office/excel/2006/main">
          <x14:cfRule type="expression" priority="9" id="{9EAC9C02-A764-4E9C-862F-DF330C0E4755}">
            <xm:f>Family_표준_구성도!$E$2="실행"</xm:f>
            <x14:dxf>
              <font>
                <strike/>
                <color theme="1" tint="0.34998626667073579"/>
              </font>
            </x14:dxf>
          </x14:cfRule>
          <xm:sqref>AH225</xm:sqref>
        </x14:conditionalFormatting>
        <x14:conditionalFormatting xmlns:xm="http://schemas.microsoft.com/office/excel/2006/main">
          <x14:cfRule type="expression" priority="1" id="{19DDC280-3DA3-421E-839C-6C563562603E}">
            <xm:f>Family_표준_구성도!$E$2="입찰"</xm:f>
            <x14:dxf>
              <font>
                <strike/>
                <color theme="1" tint="0.34998626667073579"/>
              </font>
            </x14:dxf>
          </x14:cfRule>
          <xm:sqref>AH226:AH295</xm:sqref>
        </x14:conditionalFormatting>
        <x14:conditionalFormatting xmlns:xm="http://schemas.microsoft.com/office/excel/2006/main">
          <x14:cfRule type="expression" priority="8" id="{E04B0C09-5EB1-483D-A28D-CD7AEDA3FC47}">
            <xm:f>Family_표준_구성도!$E$2="실행"</xm:f>
            <x14:dxf>
              <font>
                <strike/>
                <color theme="1" tint="0.34998626667073579"/>
              </font>
            </x14:dxf>
          </x14:cfRule>
          <xm:sqref>AH296</xm:sqref>
        </x14:conditionalFormatting>
        <x14:conditionalFormatting xmlns:xm="http://schemas.microsoft.com/office/excel/2006/main">
          <x14:cfRule type="expression" priority="4" id="{431E1A7B-0E95-4D3C-9218-785A0EF5496A}">
            <xm:f>Family_표준_구성도!$E$2="실행"</xm:f>
            <x14:dxf>
              <font>
                <strike/>
                <color theme="1" tint="0.34998626667073579"/>
              </font>
            </x14:dxf>
          </x14:cfRule>
          <xm:sqref>AH360</xm:sqref>
        </x14:conditionalFormatting>
        <x14:conditionalFormatting xmlns:xm="http://schemas.microsoft.com/office/excel/2006/main">
          <x14:cfRule type="expression" priority="5" id="{DBE229F6-7A1B-41AD-A55C-85DCFD69CD65}">
            <xm:f>Family_표준_구성도!$E$2="실행"</xm:f>
            <x14:dxf>
              <font>
                <strike/>
                <color theme="1" tint="0.34998626667073579"/>
              </font>
            </x14:dxf>
          </x14:cfRule>
          <xm:sqref>AH367</xm:sqref>
        </x14:conditionalFormatting>
        <x14:conditionalFormatting xmlns:xm="http://schemas.microsoft.com/office/excel/2006/main">
          <x14:cfRule type="expression" priority="6" id="{7685CBA9-3E07-4708-A9A6-24B175966F6E}">
            <xm:f>Family_표준_구성도!$E$2="실행"</xm:f>
            <x14:dxf>
              <font>
                <strike/>
                <color theme="1" tint="0.34998626667073579"/>
              </font>
            </x14:dxf>
          </x14:cfRule>
          <xm:sqref>AH383</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92237D29-B91C-4053-929B-C574648826D7}">
          <x14:formula1>
            <xm:f>'WM-AR'!$F$7:$F$3267</xm:f>
          </x14:formula1>
          <xm:sqref>H13:H14 H43:H44 H70:H71 H90:H91 H110:H111 H133:H134 H197:H198 H284:H285 H297:H298 H327:H328 H177:H190 H149 H175 H151:H172</xm:sqref>
        </x14:dataValidation>
        <x14:dataValidation type="list" allowBlank="1" showInputMessage="1" showErrorMessage="1" xr:uid="{8C8F5061-3726-40A9-A152-9AA8FFAB5A6E}">
          <x14:formula1>
            <xm:f>'WM-AR'!$F$7:$F$2292</xm:f>
          </x14:formula1>
          <xm:sqref>H199:H217 H250:H255 H360:H364 H222:H232 H176 H258:H263 H367:H380 H235:H245 H195:H196 H383:H389 H39:H42 H92:H100 H293:H296 H286:H290 H9:H12 H323:H326 H85:H89 H112:H124 H135:H144 H280:H283 H266:H273 H314:H316 H66:H69 H15:H34 H299:H307 H105:H109 H45:H63 H72:H80 H127:H132 H150 H329:H353</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95699-7444-400D-AE25-6F97CA94D804}">
  <sheetPr>
    <tabColor theme="7" tint="0.79998168889431442"/>
  </sheetPr>
  <dimension ref="B1:AL369"/>
  <sheetViews>
    <sheetView view="pageBreakPreview" zoomScale="70" zoomScaleNormal="70" zoomScaleSheetLayoutView="70" workbookViewId="0">
      <pane ySplit="2" topLeftCell="A49" activePane="bottomLeft" state="frozen"/>
      <selection activeCell="C227" sqref="C227"/>
      <selection pane="bottomLeft" activeCell="C227" sqref="C227"/>
    </sheetView>
  </sheetViews>
  <sheetFormatPr defaultColWidth="9" defaultRowHeight="16.5" outlineLevelRow="1" outlineLevelCol="1"/>
  <cols>
    <col min="1" max="1" width="1.75" style="88" customWidth="1"/>
    <col min="2" max="2" width="6" style="88" customWidth="1"/>
    <col min="3" max="6" width="7.75" style="593" customWidth="1"/>
    <col min="7" max="7" width="43.875" style="88" customWidth="1"/>
    <col min="8" max="8" width="45.625" style="1258" customWidth="1"/>
    <col min="9" max="9" width="12.75" style="598" customWidth="1"/>
    <col min="10" max="10" width="5.75" style="598" customWidth="1"/>
    <col min="11" max="11" width="4.75" style="599" customWidth="1"/>
    <col min="12" max="12" width="8.75" style="599" hidden="1" customWidth="1" outlineLevel="1"/>
    <col min="13" max="14" width="9.75" style="599" hidden="1" customWidth="1" outlineLevel="1"/>
    <col min="15" max="16" width="7.75" style="599" hidden="1" customWidth="1" outlineLevel="1"/>
    <col min="17" max="17" width="8.75" style="599" hidden="1" customWidth="1" outlineLevel="1"/>
    <col min="18" max="22" width="7.75" style="599" hidden="1" customWidth="1" outlineLevel="1"/>
    <col min="23" max="31" width="5.75" style="599" hidden="1" customWidth="1" outlineLevel="1"/>
    <col min="32" max="32" width="21.75" style="88" customWidth="1" collapsed="1"/>
    <col min="33" max="34" width="21.625" style="88" customWidth="1"/>
    <col min="35" max="35" width="8.75" style="88" customWidth="1"/>
    <col min="36" max="36" width="4.75" style="88" customWidth="1"/>
    <col min="37" max="37" width="23.625" style="599" customWidth="1"/>
    <col min="38" max="38" width="30.25" style="88" customWidth="1"/>
    <col min="39" max="16384" width="9" style="88"/>
  </cols>
  <sheetData>
    <row r="1" spans="2:38" ht="34.9" customHeight="1">
      <c r="B1" s="592" t="s">
        <v>3413</v>
      </c>
      <c r="G1" s="233" t="str">
        <f>HYPERLINK("#Family_표준_구성도!$B$7","표준구성도로 가기")</f>
        <v>표준구성도로 가기</v>
      </c>
    </row>
    <row r="2" spans="2:38" ht="49.9" customHeight="1">
      <c r="B2" s="602" t="s">
        <v>2554</v>
      </c>
      <c r="C2" s="602" t="s">
        <v>2555</v>
      </c>
      <c r="D2" s="603" t="s">
        <v>2556</v>
      </c>
      <c r="E2" s="602" t="s">
        <v>1646</v>
      </c>
      <c r="F2" s="604" t="s">
        <v>2557</v>
      </c>
      <c r="G2" s="603" t="s">
        <v>2558</v>
      </c>
      <c r="H2" s="602" t="s">
        <v>2560</v>
      </c>
      <c r="I2" s="602" t="s">
        <v>3414</v>
      </c>
      <c r="J2" s="603" t="s">
        <v>2562</v>
      </c>
      <c r="K2" s="606" t="s">
        <v>2563</v>
      </c>
      <c r="L2" s="606" t="s">
        <v>2564</v>
      </c>
      <c r="M2" s="606" t="s">
        <v>2565</v>
      </c>
      <c r="N2" s="606" t="s">
        <v>2566</v>
      </c>
      <c r="O2" s="606" t="s">
        <v>2567</v>
      </c>
      <c r="P2" s="606" t="s">
        <v>2568</v>
      </c>
      <c r="Q2" s="606" t="s">
        <v>2569</v>
      </c>
      <c r="R2" s="606" t="s">
        <v>2570</v>
      </c>
      <c r="S2" s="606" t="s">
        <v>2571</v>
      </c>
      <c r="T2" s="606" t="s">
        <v>2572</v>
      </c>
      <c r="U2" s="606" t="s">
        <v>2573</v>
      </c>
      <c r="V2" s="606" t="s">
        <v>2574</v>
      </c>
      <c r="W2" s="606" t="s">
        <v>2575</v>
      </c>
      <c r="X2" s="606" t="s">
        <v>2576</v>
      </c>
      <c r="Y2" s="606" t="s">
        <v>2577</v>
      </c>
      <c r="Z2" s="606" t="s">
        <v>2578</v>
      </c>
      <c r="AA2" s="606" t="s">
        <v>2579</v>
      </c>
      <c r="AB2" s="606" t="s">
        <v>2580</v>
      </c>
      <c r="AC2" s="606" t="s">
        <v>2581</v>
      </c>
      <c r="AD2" s="606" t="s">
        <v>2582</v>
      </c>
      <c r="AE2" s="606" t="s">
        <v>2583</v>
      </c>
      <c r="AF2" s="603" t="s">
        <v>2584</v>
      </c>
      <c r="AG2" s="610" t="s">
        <v>2665</v>
      </c>
      <c r="AH2" s="610" t="s">
        <v>2666</v>
      </c>
      <c r="AI2" s="608" t="s">
        <v>2587</v>
      </c>
      <c r="AJ2" s="609"/>
      <c r="AK2" s="610" t="s">
        <v>2588</v>
      </c>
    </row>
    <row r="3" spans="2:38" ht="34.9" customHeight="1">
      <c r="B3" s="611">
        <v>5</v>
      </c>
      <c r="C3" s="612" t="s">
        <v>3415</v>
      </c>
      <c r="D3" s="612"/>
      <c r="E3" s="612"/>
      <c r="F3" s="612"/>
      <c r="G3" s="1063"/>
      <c r="H3" s="1259"/>
      <c r="I3" s="618"/>
      <c r="J3" s="618"/>
      <c r="K3" s="619"/>
      <c r="L3" s="619"/>
      <c r="M3" s="619"/>
      <c r="N3" s="619"/>
      <c r="O3" s="619"/>
      <c r="P3" s="619"/>
      <c r="Q3" s="619"/>
      <c r="R3" s="619"/>
      <c r="S3" s="619"/>
      <c r="T3" s="619"/>
      <c r="U3" s="619"/>
      <c r="V3" s="619"/>
      <c r="W3" s="619"/>
      <c r="X3" s="619"/>
      <c r="Y3" s="619"/>
      <c r="Z3" s="619"/>
      <c r="AA3" s="619"/>
      <c r="AB3" s="619"/>
      <c r="AC3" s="619"/>
      <c r="AD3" s="619"/>
      <c r="AE3" s="619"/>
      <c r="AF3" s="622"/>
      <c r="AG3" s="622"/>
      <c r="AH3" s="622"/>
      <c r="AI3" s="622"/>
      <c r="AJ3" s="622"/>
      <c r="AK3" s="619"/>
    </row>
    <row r="4" spans="2:38" ht="34.9" customHeight="1">
      <c r="B4" s="623">
        <v>5.0999999999999996</v>
      </c>
      <c r="C4" s="626" t="s">
        <v>3416</v>
      </c>
      <c r="D4" s="626"/>
      <c r="E4" s="626"/>
      <c r="F4" s="626"/>
      <c r="G4" s="1066"/>
      <c r="H4" s="1260"/>
      <c r="I4" s="630"/>
      <c r="J4" s="630"/>
      <c r="K4" s="631"/>
      <c r="L4" s="631"/>
      <c r="M4" s="631"/>
      <c r="N4" s="631"/>
      <c r="O4" s="631"/>
      <c r="P4" s="631"/>
      <c r="Q4" s="631"/>
      <c r="R4" s="631"/>
      <c r="S4" s="631"/>
      <c r="T4" s="631"/>
      <c r="U4" s="631"/>
      <c r="V4" s="631"/>
      <c r="W4" s="631"/>
      <c r="X4" s="631"/>
      <c r="Y4" s="631"/>
      <c r="Z4" s="631"/>
      <c r="AA4" s="631"/>
      <c r="AB4" s="631"/>
      <c r="AC4" s="631"/>
      <c r="AD4" s="631"/>
      <c r="AE4" s="631"/>
      <c r="AF4" s="634"/>
      <c r="AG4" s="634"/>
      <c r="AH4" s="634"/>
      <c r="AI4" s="634"/>
      <c r="AJ4" s="634"/>
      <c r="AK4" s="634"/>
    </row>
    <row r="5" spans="2:38" s="658" customFormat="1">
      <c r="B5" s="1072"/>
      <c r="C5" s="639"/>
      <c r="D5" s="639"/>
      <c r="E5" s="639"/>
      <c r="F5" s="639"/>
      <c r="G5" s="639"/>
      <c r="H5" s="639"/>
      <c r="I5" s="641"/>
      <c r="J5" s="642"/>
      <c r="K5" s="642"/>
      <c r="L5" s="642"/>
      <c r="M5" s="642"/>
      <c r="N5" s="642"/>
      <c r="O5" s="642"/>
      <c r="P5" s="642"/>
      <c r="Q5" s="642"/>
      <c r="R5" s="642"/>
      <c r="S5" s="642"/>
      <c r="T5" s="642"/>
      <c r="U5" s="642"/>
      <c r="V5" s="642"/>
      <c r="W5" s="642"/>
      <c r="X5" s="642"/>
      <c r="Y5" s="642"/>
      <c r="Z5" s="642"/>
      <c r="AA5" s="642"/>
      <c r="AB5" s="642"/>
      <c r="AC5" s="642"/>
      <c r="AD5" s="642"/>
      <c r="AE5" s="642"/>
      <c r="AF5" s="636"/>
      <c r="AG5" s="643"/>
      <c r="AH5" s="643"/>
      <c r="AI5" s="644"/>
      <c r="AJ5" s="644"/>
      <c r="AK5" s="639"/>
    </row>
    <row r="6" spans="2:38" s="658" customFormat="1" ht="20.100000000000001" customHeight="1">
      <c r="B6" s="1261"/>
      <c r="C6" s="1057" t="s">
        <v>3417</v>
      </c>
      <c r="D6" s="648"/>
      <c r="E6" s="648"/>
      <c r="F6" s="1057" t="s">
        <v>3418</v>
      </c>
      <c r="G6" s="1262"/>
      <c r="H6" s="1263"/>
      <c r="I6" s="805"/>
      <c r="J6" s="805"/>
      <c r="K6" s="806"/>
      <c r="L6" s="806"/>
      <c r="M6" s="806"/>
      <c r="N6" s="806"/>
      <c r="O6" s="806"/>
      <c r="P6" s="806"/>
      <c r="Q6" s="806"/>
      <c r="R6" s="806"/>
      <c r="S6" s="806"/>
      <c r="T6" s="806"/>
      <c r="U6" s="806"/>
      <c r="V6" s="806"/>
      <c r="W6" s="806"/>
      <c r="X6" s="806"/>
      <c r="Y6" s="806"/>
      <c r="Z6" s="806"/>
      <c r="AA6" s="806"/>
      <c r="AB6" s="806"/>
      <c r="AC6" s="806"/>
      <c r="AD6" s="806"/>
      <c r="AE6" s="806"/>
    </row>
    <row r="7" spans="2:38" s="658" customFormat="1">
      <c r="B7" s="894"/>
      <c r="C7" s="909"/>
      <c r="D7" s="909"/>
      <c r="E7" s="909"/>
      <c r="F7" s="909"/>
      <c r="G7" s="909"/>
      <c r="H7" s="1264"/>
      <c r="I7" s="1161" t="str">
        <f t="shared" ref="I7" si="0">LEFT(H7,14)</f>
        <v/>
      </c>
      <c r="J7" s="1161"/>
      <c r="K7" s="1161"/>
      <c r="L7" s="1161"/>
      <c r="M7" s="1161"/>
      <c r="N7" s="1161"/>
      <c r="O7" s="1161"/>
      <c r="P7" s="1161"/>
      <c r="Q7" s="1161"/>
      <c r="R7" s="1161"/>
      <c r="S7" s="1161"/>
      <c r="T7" s="1161"/>
      <c r="U7" s="1161"/>
      <c r="V7" s="1161"/>
      <c r="W7" s="1161"/>
      <c r="X7" s="1161"/>
      <c r="Y7" s="1161"/>
      <c r="Z7" s="1161"/>
      <c r="AA7" s="1161"/>
      <c r="AB7" s="1161"/>
      <c r="AC7" s="1161"/>
      <c r="AD7" s="1161"/>
      <c r="AE7" s="1161"/>
      <c r="AF7" s="911"/>
      <c r="AG7" s="911"/>
      <c r="AH7" s="911"/>
      <c r="AI7" s="911"/>
      <c r="AJ7" s="911"/>
      <c r="AK7" s="1162"/>
    </row>
    <row r="8" spans="2:38" ht="34.9" customHeight="1">
      <c r="B8" s="808" t="str" cm="1">
        <f t="array" aca="1" ref="B8" ca="1">_xlfn.IFNA(INDIRECT("Family_표준_구성도!B"&amp;MATCH(F8,INDIRECT("Family_표준_구성도!"&amp;"C:C"),0)),"")</f>
        <v>5.1.1.1.1</v>
      </c>
      <c r="C8" s="668" t="s">
        <v>1903</v>
      </c>
      <c r="D8" s="809"/>
      <c r="E8" s="668" t="s">
        <v>1948</v>
      </c>
      <c r="F8" s="1265" t="s">
        <v>3419</v>
      </c>
      <c r="G8" s="811"/>
      <c r="H8" s="1079"/>
      <c r="I8" s="674"/>
      <c r="J8" s="674"/>
      <c r="K8" s="674"/>
      <c r="L8" s="674"/>
      <c r="M8" s="674"/>
      <c r="N8" s="675"/>
      <c r="O8" s="676"/>
      <c r="P8" s="677"/>
      <c r="Q8" s="677"/>
      <c r="R8" s="677"/>
      <c r="S8" s="677"/>
      <c r="T8" s="677"/>
      <c r="U8" s="677"/>
      <c r="V8" s="678"/>
      <c r="W8" s="679"/>
      <c r="X8" s="679"/>
      <c r="Y8" s="679"/>
      <c r="Z8" s="679"/>
      <c r="AA8" s="679"/>
      <c r="AB8" s="679"/>
      <c r="AC8" s="679"/>
      <c r="AD8" s="679"/>
      <c r="AE8" s="679"/>
      <c r="AF8" s="902" t="s">
        <v>3420</v>
      </c>
      <c r="AG8" s="682"/>
      <c r="AH8" s="682"/>
      <c r="AI8" s="682"/>
      <c r="AJ8" s="682"/>
      <c r="AK8" s="1266"/>
      <c r="AL8" s="88" t="str">
        <f ca="1">IF(AND(ISTEXT($E8),ISTEXT($B8)),"산출기준 &gt;&gt;  "&amp;_xlfn.XLOOKUP($E8,산출기준!$D:$D,산출기준!$E:$E,"매칭실패"),"")</f>
        <v>산출기준 &gt;&gt;  [Concrete Column]-UG</v>
      </c>
    </row>
    <row r="9" spans="2:38" ht="49.9" customHeight="1" outlineLevel="1">
      <c r="B9" s="758"/>
      <c r="C9" s="759"/>
      <c r="D9" s="759"/>
      <c r="E9" s="759"/>
      <c r="F9" s="1080" t="s">
        <v>2671</v>
      </c>
      <c r="G9" s="759" t="str">
        <f t="shared" ref="G9:G15" si="1">IF(IF(N9=0,"",N9)&amp;" | "&amp;IF(O9=0,"",O9)&amp;" | "&amp;IF(Q9=0,"",Q9)&amp;" | "&amp;IF(R9=0,"",R9)=" |  |  | ","",IF(N9=0,"",N9)&amp;" | "&amp;IF(O9=0,"",O9)&amp;" | "&amp;IF(Q9=0,"",Q9)&amp;" | "&amp;IF(R9=0,"",R9))</f>
        <v xml:space="preserve">Structural Concrete |  | 25MPa ≤ F'c (Cylinder Strength) &lt; 30MPa | </v>
      </c>
      <c r="H9" s="816" t="s">
        <v>3048</v>
      </c>
      <c r="I9" s="765" t="str">
        <f>LEFT(H9,14)</f>
        <v>A03AD032-00022</v>
      </c>
      <c r="J9" s="766"/>
      <c r="K9" s="766" t="str">
        <f>IFERROR(VLOOKUP($I9,'WM-AR'!$I$7:$AS$3267,34,FALSE),"")</f>
        <v>M3</v>
      </c>
      <c r="L9" s="766" t="str">
        <f>IFERROR(VLOOKUP($I9,'WM-AR'!$I$7:$AS$3267,4,FALSE),"")</f>
        <v>Concrete Work</v>
      </c>
      <c r="M9" s="766" t="str">
        <f>IFERROR(VLOOKUP($I9,'WM-AR'!$I$7:$AS$3267,6,FALSE),"")</f>
        <v>Substructure Work</v>
      </c>
      <c r="N9" s="766" t="str">
        <f>IFERROR(VLOOKUP($I9,'WM-AR'!$I$7:$AS$3267,8,FALSE),"")</f>
        <v>Structural Concrete</v>
      </c>
      <c r="O9" s="766">
        <f>IFERROR(VLOOKUP($I9,'WM-AR'!$I$7:$AS$3267,10,FALSE),"")</f>
        <v>0</v>
      </c>
      <c r="P9" s="766" t="str">
        <f>IFERROR(VLOOKUP($I9,'WM-AR'!$I$7:$AS$3267,12,FALSE),"")</f>
        <v>Cement Type-1</v>
      </c>
      <c r="Q9" s="766" t="str">
        <f>IFERROR(VLOOKUP($I9,'WM-AR'!$I$7:$AS$3267,14,FALSE),"")</f>
        <v>25MPa ≤ F'c (Cylinder Strength) &lt; 30MPa</v>
      </c>
      <c r="R9" s="766">
        <f>IFERROR(VLOOKUP($I9,'WM-AR'!$I$7:$AS$3267,16,FALSE),"")</f>
        <v>0</v>
      </c>
      <c r="S9" s="766">
        <f>IFERROR(VLOOKUP($I9,'WM-AR'!$I$7:$AS$3267,18,FALSE),"")</f>
        <v>0</v>
      </c>
      <c r="T9" s="766" t="str">
        <f>IFERROR(VLOOKUP($I9,'WM-AR'!$I$7:$AS$3267,20,FALSE),"")</f>
        <v/>
      </c>
      <c r="U9" s="766">
        <f>IFERROR(VLOOKUP($I9,'WM-AR'!$I$7:$AS$3267,22,FALSE),"")</f>
        <v>0</v>
      </c>
      <c r="V9" s="766" t="str">
        <f>IFERROR(VLOOKUP($I9,'WM-AR'!$I$7:$AS$3267,24,FALSE),"")</f>
        <v/>
      </c>
      <c r="W9" s="766">
        <f>IFERROR(VLOOKUP($I9,'WM-AR'!$I$7:$AS$3267,25,FALSE),"")</f>
        <v>0</v>
      </c>
      <c r="X9" s="766" t="str">
        <f>IFERROR(VLOOKUP($I9,'WM-AR'!$I$7:$AS$3267,26,FALSE),"")</f>
        <v/>
      </c>
      <c r="Y9" s="766">
        <f>IFERROR(VLOOKUP($I9,'WM-AR'!$I$7:$AS$3267,27,FALSE),"")</f>
        <v>0</v>
      </c>
      <c r="Z9" s="766">
        <f>IFERROR(VLOOKUP($I9,'WM-AR'!$I$7:$AS$3267,28,FALSE),"")</f>
        <v>0</v>
      </c>
      <c r="AA9" s="766">
        <f>IFERROR(VLOOKUP($I9,'WM-AR'!$I$7:$AS$3267,29,FALSE),"")</f>
        <v>0</v>
      </c>
      <c r="AB9" s="766">
        <f>IFERROR(VLOOKUP($I9,'WM-AR'!$I$7:$AS$3267,30,FALSE),"")</f>
        <v>0</v>
      </c>
      <c r="AC9" s="766">
        <f>IFERROR(VLOOKUP($I9,'WM-AR'!$I$7:$AS$3267,31,FALSE),"")</f>
        <v>0</v>
      </c>
      <c r="AD9" s="766">
        <f>IFERROR(VLOOKUP($I9,'WM-AR'!$I$7:$AS$3267,32,FALSE),"")</f>
        <v>0</v>
      </c>
      <c r="AE9" s="766" t="str">
        <f>IFERROR(VLOOKUP($I9,'WM-AR'!$I$7:$AS$3267,33,FALSE),"")</f>
        <v/>
      </c>
      <c r="AF9" s="817" t="s">
        <v>2688</v>
      </c>
      <c r="AG9" s="768" t="s">
        <v>1985</v>
      </c>
      <c r="AH9" s="768" t="s">
        <v>1985</v>
      </c>
      <c r="AI9" s="769"/>
      <c r="AJ9" s="769" t="str">
        <f>K9</f>
        <v>M3</v>
      </c>
      <c r="AK9" s="905"/>
      <c r="AL9" s="88" t="str">
        <f>IF(AND(ISTEXT($E9),ISTEXT($B9)),"산출기준 &gt;&gt;  "&amp;_xlfn.XLOOKUP($E9,산출기준!$D:$D,산출기준!$E:$E,"매칭실패"),"")</f>
        <v/>
      </c>
    </row>
    <row r="10" spans="2:38" ht="49.9" customHeight="1" outlineLevel="1">
      <c r="B10" s="772"/>
      <c r="C10" s="773"/>
      <c r="D10" s="773"/>
      <c r="E10" s="773"/>
      <c r="F10" s="1083" t="s">
        <v>2674</v>
      </c>
      <c r="G10" s="759" t="str">
        <f t="shared" si="1"/>
        <v xml:space="preserve">Rebar Work | Deformed Bar (Non-Coat.) | 400MPa&lt;Fy≤470MPa | </v>
      </c>
      <c r="H10" s="816" t="s">
        <v>3032</v>
      </c>
      <c r="I10" s="765" t="str">
        <f t="shared" ref="I10:I141" si="2">LEFT(H10,14)</f>
        <v>A03AD037-00002</v>
      </c>
      <c r="J10" s="766"/>
      <c r="K10" s="766" t="str">
        <f>IFERROR(VLOOKUP($I10,'WM-AR'!$I$7:$AS$3267,34,FALSE),"")</f>
        <v>TON</v>
      </c>
      <c r="L10" s="766" t="str">
        <f>IFERROR(VLOOKUP($I10,'WM-AR'!$I$7:$AS$3267,4,FALSE),"")</f>
        <v>Concrete Work</v>
      </c>
      <c r="M10" s="766" t="str">
        <f>IFERROR(VLOOKUP($I10,'WM-AR'!$I$7:$AS$3267,6,FALSE),"")</f>
        <v>Substructure Work</v>
      </c>
      <c r="N10" s="766" t="str">
        <f>IFERROR(VLOOKUP($I10,'WM-AR'!$I$7:$AS$3267,8,FALSE),"")</f>
        <v>Rebar Work</v>
      </c>
      <c r="O10" s="766" t="str">
        <f>IFERROR(VLOOKUP($I10,'WM-AR'!$I$7:$AS$3267,10,FALSE),"")</f>
        <v>Deformed Bar (Non-Coat.)</v>
      </c>
      <c r="P10" s="766">
        <f>IFERROR(VLOOKUP($I10,'WM-AR'!$I$7:$AS$3267,12,FALSE),"")</f>
        <v>0</v>
      </c>
      <c r="Q10" s="766" t="str">
        <f>IFERROR(VLOOKUP($I10,'WM-AR'!$I$7:$AS$3267,14,FALSE),"")</f>
        <v>400MPa&lt;Fy≤470MPa</v>
      </c>
      <c r="R10" s="766">
        <f>IFERROR(VLOOKUP($I10,'WM-AR'!$I$7:$AS$3267,16,FALSE),"")</f>
        <v>0</v>
      </c>
      <c r="S10" s="766">
        <f>IFERROR(VLOOKUP($I10,'WM-AR'!$I$7:$AS$3267,18,FALSE),"")</f>
        <v>0</v>
      </c>
      <c r="T10" s="766" t="str">
        <f>IFERROR(VLOOKUP($I10,'WM-AR'!$I$7:$AS$3267,20,FALSE),"")</f>
        <v/>
      </c>
      <c r="U10" s="766">
        <f>IFERROR(VLOOKUP($I10,'WM-AR'!$I$7:$AS$3267,22,FALSE),"")</f>
        <v>0</v>
      </c>
      <c r="V10" s="766" t="str">
        <f>IFERROR(VLOOKUP($I10,'WM-AR'!$I$7:$AS$3267,24,FALSE),"")</f>
        <v/>
      </c>
      <c r="W10" s="766">
        <f>IFERROR(VLOOKUP($I10,'WM-AR'!$I$7:$AS$3267,25,FALSE),"")</f>
        <v>0</v>
      </c>
      <c r="X10" s="766" t="str">
        <f>IFERROR(VLOOKUP($I10,'WM-AR'!$I$7:$AS$3267,26,FALSE),"")</f>
        <v/>
      </c>
      <c r="Y10" s="766">
        <f>IFERROR(VLOOKUP($I10,'WM-AR'!$I$7:$AS$3267,27,FALSE),"")</f>
        <v>0</v>
      </c>
      <c r="Z10" s="766">
        <f>IFERROR(VLOOKUP($I10,'WM-AR'!$I$7:$AS$3267,28,FALSE),"")</f>
        <v>0</v>
      </c>
      <c r="AA10" s="766">
        <f>IFERROR(VLOOKUP($I10,'WM-AR'!$I$7:$AS$3267,29,FALSE),"")</f>
        <v>0</v>
      </c>
      <c r="AB10" s="766">
        <f>IFERROR(VLOOKUP($I10,'WM-AR'!$I$7:$AS$3267,30,FALSE),"")</f>
        <v>0</v>
      </c>
      <c r="AC10" s="766">
        <f>IFERROR(VLOOKUP($I10,'WM-AR'!$I$7:$AS$3267,31,FALSE),"")</f>
        <v>0</v>
      </c>
      <c r="AD10" s="766">
        <f>IFERROR(VLOOKUP($I10,'WM-AR'!$I$7:$AS$3267,32,FALSE),"")</f>
        <v>0</v>
      </c>
      <c r="AE10" s="766" t="str">
        <f>IFERROR(VLOOKUP($I10,'WM-AR'!$I$7:$AS$3267,33,FALSE),"")</f>
        <v/>
      </c>
      <c r="AF10" s="817" t="s">
        <v>2690</v>
      </c>
      <c r="AG10" s="768" t="s">
        <v>2677</v>
      </c>
      <c r="AH10" s="768" t="s">
        <v>2677</v>
      </c>
      <c r="AI10" s="769"/>
      <c r="AJ10" s="769" t="str">
        <f t="shared" ref="AJ10:AJ19" si="3">K10</f>
        <v>TON</v>
      </c>
      <c r="AK10" s="1267" t="s">
        <v>3421</v>
      </c>
      <c r="AL10" s="88" t="str">
        <f>IF(AND(ISTEXT($E10),ISTEXT($B10)),"산출기준 &gt;&gt;  "&amp;_xlfn.XLOOKUP($E10,산출기준!$D:$D,산출기준!$E:$E,"매칭실패"),"")</f>
        <v/>
      </c>
    </row>
    <row r="11" spans="2:38" ht="49.9" customHeight="1" outlineLevel="1">
      <c r="B11" s="772"/>
      <c r="C11" s="773"/>
      <c r="D11" s="773"/>
      <c r="E11" s="773"/>
      <c r="F11" s="1083" t="s">
        <v>2679</v>
      </c>
      <c r="G11" s="759" t="str">
        <f t="shared" si="1"/>
        <v xml:space="preserve">Form Work (3 times in use) | Flat Form |  | </v>
      </c>
      <c r="H11" s="816" t="s">
        <v>3042</v>
      </c>
      <c r="I11" s="765" t="str">
        <f t="shared" si="2"/>
        <v>A03AD035-00001</v>
      </c>
      <c r="J11" s="766"/>
      <c r="K11" s="766" t="str">
        <f>IFERROR(VLOOKUP($I11,'WM-AR'!$I$7:$AS$3267,34,FALSE),"")</f>
        <v>M2</v>
      </c>
      <c r="L11" s="766" t="str">
        <f>IFERROR(VLOOKUP($I11,'WM-AR'!$I$7:$AS$3267,4,FALSE),"")</f>
        <v>Concrete Work</v>
      </c>
      <c r="M11" s="766" t="str">
        <f>IFERROR(VLOOKUP($I11,'WM-AR'!$I$7:$AS$3267,6,FALSE),"")</f>
        <v>Substructure Work</v>
      </c>
      <c r="N11" s="766" t="str">
        <f>IFERROR(VLOOKUP($I11,'WM-AR'!$I$7:$AS$3267,8,FALSE),"")</f>
        <v>Form Work (3 times in use)</v>
      </c>
      <c r="O11" s="766" t="str">
        <f>IFERROR(VLOOKUP($I11,'WM-AR'!$I$7:$AS$3267,10,FALSE),"")</f>
        <v>Flat Form</v>
      </c>
      <c r="P11" s="766">
        <f>IFERROR(VLOOKUP($I11,'WM-AR'!$I$7:$AS$3267,12,FALSE),"")</f>
        <v>0</v>
      </c>
      <c r="Q11" s="766">
        <f>IFERROR(VLOOKUP($I11,'WM-AR'!$I$7:$AS$3267,14,FALSE),"")</f>
        <v>0</v>
      </c>
      <c r="R11" s="766">
        <f>IFERROR(VLOOKUP($I11,'WM-AR'!$I$7:$AS$3267,16,FALSE),"")</f>
        <v>0</v>
      </c>
      <c r="S11" s="766">
        <f>IFERROR(VLOOKUP($I11,'WM-AR'!$I$7:$AS$3267,18,FALSE),"")</f>
        <v>0</v>
      </c>
      <c r="T11" s="766" t="str">
        <f>IFERROR(VLOOKUP($I11,'WM-AR'!$I$7:$AS$3267,20,FALSE),"")</f>
        <v>Dressed Lumber, Plywood or Steel Form(Wood Planks are not Allowed) incl. Chamfer</v>
      </c>
      <c r="U11" s="766">
        <f>IFERROR(VLOOKUP($I11,'WM-AR'!$I$7:$AS$3267,22,FALSE),"")</f>
        <v>0</v>
      </c>
      <c r="V11" s="766" t="str">
        <f>IFERROR(VLOOKUP($I11,'WM-AR'!$I$7:$AS$3267,24,FALSE),"")</f>
        <v/>
      </c>
      <c r="W11" s="766">
        <f>IFERROR(VLOOKUP($I11,'WM-AR'!$I$7:$AS$3267,25,FALSE),"")</f>
        <v>0</v>
      </c>
      <c r="X11" s="766" t="str">
        <f>IFERROR(VLOOKUP($I11,'WM-AR'!$I$7:$AS$3267,26,FALSE),"")</f>
        <v/>
      </c>
      <c r="Y11" s="766">
        <f>IFERROR(VLOOKUP($I11,'WM-AR'!$I$7:$AS$3267,27,FALSE),"")</f>
        <v>0</v>
      </c>
      <c r="Z11" s="766">
        <f>IFERROR(VLOOKUP($I11,'WM-AR'!$I$7:$AS$3267,28,FALSE),"")</f>
        <v>0</v>
      </c>
      <c r="AA11" s="766">
        <f>IFERROR(VLOOKUP($I11,'WM-AR'!$I$7:$AS$3267,29,FALSE),"")</f>
        <v>0</v>
      </c>
      <c r="AB11" s="766">
        <f>IFERROR(VLOOKUP($I11,'WM-AR'!$I$7:$AS$3267,30,FALSE),"")</f>
        <v>0</v>
      </c>
      <c r="AC11" s="766">
        <f>IFERROR(VLOOKUP($I11,'WM-AR'!$I$7:$AS$3267,31,FALSE),"")</f>
        <v>0</v>
      </c>
      <c r="AD11" s="766">
        <f>IFERROR(VLOOKUP($I11,'WM-AR'!$I$7:$AS$3267,32,FALSE),"")</f>
        <v>0</v>
      </c>
      <c r="AE11" s="766" t="str">
        <f>IFERROR(VLOOKUP($I11,'WM-AR'!$I$7:$AS$3267,33,FALSE),"")</f>
        <v/>
      </c>
      <c r="AF11" s="817"/>
      <c r="AG11" s="768" t="s">
        <v>3422</v>
      </c>
      <c r="AH11" s="768" t="s">
        <v>3422</v>
      </c>
      <c r="AI11" s="769"/>
      <c r="AJ11" s="769" t="str">
        <f t="shared" si="3"/>
        <v>M2</v>
      </c>
      <c r="AK11" s="905"/>
      <c r="AL11" s="919"/>
    </row>
    <row r="12" spans="2:38" ht="49.9" customHeight="1" outlineLevel="1">
      <c r="B12" s="758"/>
      <c r="C12" s="759"/>
      <c r="D12" s="759"/>
      <c r="E12" s="759"/>
      <c r="F12" s="1083" t="s">
        <v>3266</v>
      </c>
      <c r="G12" s="759" t="str">
        <f t="shared" si="1"/>
        <v xml:space="preserve">Isolation Joint (Separation Joint) |  |  | </v>
      </c>
      <c r="H12" s="1268" t="s">
        <v>3267</v>
      </c>
      <c r="I12" s="765" t="str">
        <f t="shared" si="2"/>
        <v>A03AD044-00001</v>
      </c>
      <c r="J12" s="766"/>
      <c r="K12" s="766" t="s">
        <v>3423</v>
      </c>
      <c r="L12" s="766" t="s">
        <v>3424</v>
      </c>
      <c r="M12" s="766" t="s">
        <v>3425</v>
      </c>
      <c r="N12" s="766" t="s">
        <v>3426</v>
      </c>
      <c r="O12" s="766">
        <v>0</v>
      </c>
      <c r="P12" s="766">
        <v>0</v>
      </c>
      <c r="Q12" s="766">
        <v>0</v>
      </c>
      <c r="R12" s="766">
        <v>0</v>
      </c>
      <c r="S12" s="766">
        <v>0</v>
      </c>
      <c r="T12" s="766" t="s">
        <v>3427</v>
      </c>
      <c r="U12" s="766">
        <v>0</v>
      </c>
      <c r="V12" s="766">
        <v>0</v>
      </c>
      <c r="W12" s="766">
        <v>0</v>
      </c>
      <c r="X12" s="766" t="s">
        <v>2860</v>
      </c>
      <c r="Y12" s="766">
        <v>0</v>
      </c>
      <c r="Z12" s="766">
        <v>0</v>
      </c>
      <c r="AA12" s="766">
        <v>0</v>
      </c>
      <c r="AB12" s="766">
        <v>0</v>
      </c>
      <c r="AC12" s="766">
        <v>0</v>
      </c>
      <c r="AD12" s="766">
        <v>0</v>
      </c>
      <c r="AE12" s="766">
        <v>0</v>
      </c>
      <c r="AF12" s="817"/>
      <c r="AG12" s="768" t="s">
        <v>3428</v>
      </c>
      <c r="AH12" s="768" t="s">
        <v>3428</v>
      </c>
      <c r="AI12" s="769"/>
      <c r="AJ12" s="769" t="str">
        <f t="shared" si="3"/>
        <v>M</v>
      </c>
      <c r="AK12" s="1269" t="s">
        <v>3429</v>
      </c>
      <c r="AL12" s="88" t="s">
        <v>2965</v>
      </c>
    </row>
    <row r="13" spans="2:38" ht="49.9" customHeight="1" outlineLevel="1">
      <c r="B13" s="758"/>
      <c r="C13" s="759"/>
      <c r="D13" s="759"/>
      <c r="E13" s="759"/>
      <c r="F13" s="1086" t="s">
        <v>3196</v>
      </c>
      <c r="G13" s="759" t="str">
        <f t="shared" si="1"/>
        <v xml:space="preserve">Backfill | Re-use, Soil |  | </v>
      </c>
      <c r="H13" s="816" t="s">
        <v>3197</v>
      </c>
      <c r="I13" s="765" t="str">
        <f t="shared" si="2"/>
        <v>A01ZZ003-00001</v>
      </c>
      <c r="J13" s="766"/>
      <c r="K13" s="766" t="str">
        <f>IFERROR(VLOOKUP($I13,'WM-AR'!$I$7:$AS$3267,34,FALSE),"")</f>
        <v>M3</v>
      </c>
      <c r="L13" s="766" t="str">
        <f>IFERROR(VLOOKUP($I13,'WM-AR'!$I$7:$AS$3267,4,FALSE),"")</f>
        <v>Earth Work</v>
      </c>
      <c r="M13" s="766" t="str">
        <f>IFERROR(VLOOKUP($I13,'WM-AR'!$I$7:$AS$3267,6,FALSE),"")</f>
        <v>-</v>
      </c>
      <c r="N13" s="766" t="str">
        <f>IFERROR(VLOOKUP($I13,'WM-AR'!$I$7:$AS$3267,8,FALSE),"")</f>
        <v>Backfill</v>
      </c>
      <c r="O13" s="766" t="str">
        <f>IFERROR(VLOOKUP($I13,'WM-AR'!$I$7:$AS$3267,10,FALSE),"")</f>
        <v>Re-use, Soil</v>
      </c>
      <c r="P13" s="766">
        <f>IFERROR(VLOOKUP($I13,'WM-AR'!$I$7:$AS$3267,12,FALSE),"")</f>
        <v>0</v>
      </c>
      <c r="Q13" s="766">
        <f>IFERROR(VLOOKUP($I13,'WM-AR'!$I$7:$AS$3267,14,FALSE),"")</f>
        <v>0</v>
      </c>
      <c r="R13" s="766">
        <f>IFERROR(VLOOKUP($I13,'WM-AR'!$I$7:$AS$3267,16,FALSE),"")</f>
        <v>0</v>
      </c>
      <c r="S13" s="766">
        <f>IFERROR(VLOOKUP($I13,'WM-AR'!$I$7:$AS$3267,18,FALSE),"")</f>
        <v>0</v>
      </c>
      <c r="T13" s="766" t="str">
        <f>IFERROR(VLOOKUP($I13,'WM-AR'!$I$7:$AS$3267,20,FALSE),"")</f>
        <v/>
      </c>
      <c r="U13" s="766">
        <f>IFERROR(VLOOKUP($I13,'WM-AR'!$I$7:$AS$3267,22,FALSE),"")</f>
        <v>0</v>
      </c>
      <c r="V13" s="766" t="str">
        <f>IFERROR(VLOOKUP($I13,'WM-AR'!$I$7:$AS$3267,24,FALSE),"")</f>
        <v/>
      </c>
      <c r="W13" s="766">
        <f>IFERROR(VLOOKUP($I13,'WM-AR'!$I$7:$AS$3267,25,FALSE),"")</f>
        <v>0</v>
      </c>
      <c r="X13" s="766" t="str">
        <f>IFERROR(VLOOKUP($I13,'WM-AR'!$I$7:$AS$3267,26,FALSE),"")</f>
        <v/>
      </c>
      <c r="Y13" s="766">
        <f>IFERROR(VLOOKUP($I13,'WM-AR'!$I$7:$AS$3267,27,FALSE),"")</f>
        <v>0</v>
      </c>
      <c r="Z13" s="766">
        <f>IFERROR(VLOOKUP($I13,'WM-AR'!$I$7:$AS$3267,28,FALSE),"")</f>
        <v>0</v>
      </c>
      <c r="AA13" s="766">
        <f>IFERROR(VLOOKUP($I13,'WM-AR'!$I$7:$AS$3267,29,FALSE),"")</f>
        <v>0</v>
      </c>
      <c r="AB13" s="766" t="str">
        <f>IFERROR(VLOOKUP($I13,'WM-AR'!$I$7:$AS$3267,30,FALSE),"")</f>
        <v>Compaction=(  )%</v>
      </c>
      <c r="AC13" s="766">
        <f>IFERROR(VLOOKUP($I13,'WM-AR'!$I$7:$AS$3267,31,FALSE),"")</f>
        <v>0</v>
      </c>
      <c r="AD13" s="766">
        <f>IFERROR(VLOOKUP($I13,'WM-AR'!$I$7:$AS$3267,32,FALSE),"")</f>
        <v>0</v>
      </c>
      <c r="AE13" s="766" t="str">
        <f>IFERROR(VLOOKUP($I13,'WM-AR'!$I$7:$AS$3267,33,FALSE),"")</f>
        <v/>
      </c>
      <c r="AF13" s="767" t="s">
        <v>3198</v>
      </c>
      <c r="AG13" s="768" t="s">
        <v>1800</v>
      </c>
      <c r="AH13" s="768" t="s">
        <v>1800</v>
      </c>
      <c r="AI13" s="769"/>
      <c r="AJ13" s="769" t="str">
        <f t="shared" si="3"/>
        <v>M3</v>
      </c>
      <c r="AK13" s="905" t="s">
        <v>3193</v>
      </c>
      <c r="AL13" s="88" t="str">
        <f>IF(AND(ISTEXT($E13),ISTEXT($B13)),"산출기준 &gt;&gt;  "&amp;_xlfn.XLOOKUP($E13,산출기준!$D:$D,산출기준!$E:$E,"매칭실패"),"")</f>
        <v/>
      </c>
    </row>
    <row r="14" spans="2:38" ht="49.9" customHeight="1" outlineLevel="1">
      <c r="B14" s="758"/>
      <c r="C14" s="759"/>
      <c r="D14" s="759"/>
      <c r="E14" s="759"/>
      <c r="F14" s="1086" t="s">
        <v>3199</v>
      </c>
      <c r="G14" s="759" t="str">
        <f t="shared" si="1"/>
        <v xml:space="preserve">Disposal | Soil |  | </v>
      </c>
      <c r="H14" s="816" t="s">
        <v>3200</v>
      </c>
      <c r="I14" s="765" t="str">
        <f t="shared" si="2"/>
        <v>A01ZZ004-00001</v>
      </c>
      <c r="J14" s="766"/>
      <c r="K14" s="766" t="str">
        <f>IFERROR(VLOOKUP($I14,'WM-AR'!$I$7:$AS$3267,34,FALSE),"")</f>
        <v>M3</v>
      </c>
      <c r="L14" s="766" t="str">
        <f>IFERROR(VLOOKUP($I14,'WM-AR'!$I$7:$AS$3267,4,FALSE),"")</f>
        <v>Earth Work</v>
      </c>
      <c r="M14" s="766" t="str">
        <f>IFERROR(VLOOKUP($I14,'WM-AR'!$I$7:$AS$3267,6,FALSE),"")</f>
        <v>-</v>
      </c>
      <c r="N14" s="766" t="str">
        <f>IFERROR(VLOOKUP($I14,'WM-AR'!$I$7:$AS$3267,8,FALSE),"")</f>
        <v>Disposal</v>
      </c>
      <c r="O14" s="766" t="str">
        <f>IFERROR(VLOOKUP($I14,'WM-AR'!$I$7:$AS$3267,10,FALSE),"")</f>
        <v>Soil</v>
      </c>
      <c r="P14" s="766">
        <f>IFERROR(VLOOKUP($I14,'WM-AR'!$I$7:$AS$3267,12,FALSE),"")</f>
        <v>0</v>
      </c>
      <c r="Q14" s="766">
        <f>IFERROR(VLOOKUP($I14,'WM-AR'!$I$7:$AS$3267,14,FALSE),"")</f>
        <v>0</v>
      </c>
      <c r="R14" s="766">
        <f>IFERROR(VLOOKUP($I14,'WM-AR'!$I$7:$AS$3267,16,FALSE),"")</f>
        <v>0</v>
      </c>
      <c r="S14" s="766">
        <f>IFERROR(VLOOKUP($I14,'WM-AR'!$I$7:$AS$3267,18,FALSE),"")</f>
        <v>0</v>
      </c>
      <c r="T14" s="766" t="str">
        <f>IFERROR(VLOOKUP($I14,'WM-AR'!$I$7:$AS$3267,20,FALSE),"")</f>
        <v/>
      </c>
      <c r="U14" s="766">
        <f>IFERROR(VLOOKUP($I14,'WM-AR'!$I$7:$AS$3267,22,FALSE),"")</f>
        <v>0</v>
      </c>
      <c r="V14" s="766" t="str">
        <f>IFERROR(VLOOKUP($I14,'WM-AR'!$I$7:$AS$3267,24,FALSE),"")</f>
        <v/>
      </c>
      <c r="W14" s="766">
        <f>IFERROR(VLOOKUP($I14,'WM-AR'!$I$7:$AS$3267,25,FALSE),"")</f>
        <v>0</v>
      </c>
      <c r="X14" s="766" t="str">
        <f>IFERROR(VLOOKUP($I14,'WM-AR'!$I$7:$AS$3267,26,FALSE),"")</f>
        <v/>
      </c>
      <c r="Y14" s="766">
        <f>IFERROR(VLOOKUP($I14,'WM-AR'!$I$7:$AS$3267,27,FALSE),"")</f>
        <v>0</v>
      </c>
      <c r="Z14" s="766" t="str">
        <f>IFERROR(VLOOKUP($I14,'WM-AR'!$I$7:$AS$3267,28,FALSE),"")</f>
        <v>Disposal Distance=Appx. (  )km from Site</v>
      </c>
      <c r="AA14" s="766">
        <f>IFERROR(VLOOKUP($I14,'WM-AR'!$I$7:$AS$3267,29,FALSE),"")</f>
        <v>0</v>
      </c>
      <c r="AB14" s="766">
        <f>IFERROR(VLOOKUP($I14,'WM-AR'!$I$7:$AS$3267,30,FALSE),"")</f>
        <v>0</v>
      </c>
      <c r="AC14" s="766">
        <f>IFERROR(VLOOKUP($I14,'WM-AR'!$I$7:$AS$3267,31,FALSE),"")</f>
        <v>0</v>
      </c>
      <c r="AD14" s="766">
        <f>IFERROR(VLOOKUP($I14,'WM-AR'!$I$7:$AS$3267,32,FALSE),"")</f>
        <v>0</v>
      </c>
      <c r="AE14" s="766" t="str">
        <f>IFERROR(VLOOKUP($I14,'WM-AR'!$I$7:$AS$3267,33,FALSE),"")</f>
        <v/>
      </c>
      <c r="AF14" s="767" t="s">
        <v>3201</v>
      </c>
      <c r="AG14" s="768" t="s">
        <v>1801</v>
      </c>
      <c r="AH14" s="768" t="s">
        <v>1801</v>
      </c>
      <c r="AI14" s="769"/>
      <c r="AJ14" s="769" t="str">
        <f t="shared" si="3"/>
        <v>M3</v>
      </c>
      <c r="AK14" s="905" t="s">
        <v>3193</v>
      </c>
      <c r="AL14" s="88" t="str">
        <f>IF(AND(ISTEXT($E14),ISTEXT($B14)),"산출기준 &gt;&gt;  "&amp;_xlfn.XLOOKUP($E14,산출기준!$D:$D,산출기준!$E:$E,"매칭실패"),"")</f>
        <v/>
      </c>
    </row>
    <row r="15" spans="2:38" ht="49.9" customHeight="1" outlineLevel="1">
      <c r="B15" s="772"/>
      <c r="C15" s="1084"/>
      <c r="D15" s="1084"/>
      <c r="E15" s="1084"/>
      <c r="F15" s="1083" t="s">
        <v>3043</v>
      </c>
      <c r="G15" s="759" t="str">
        <f t="shared" si="1"/>
        <v xml:space="preserve">Bitumen/Bituminous/Asphalt Coating |  |  | </v>
      </c>
      <c r="H15" s="816" t="s">
        <v>3044</v>
      </c>
      <c r="I15" s="765" t="str">
        <f t="shared" si="2"/>
        <v>A03AH056-00001</v>
      </c>
      <c r="J15" s="766"/>
      <c r="K15" s="766" t="str">
        <f>IFERROR(VLOOKUP($I15,'WM-AR'!$I$7:$AS$3267,34,FALSE),"")</f>
        <v>M2</v>
      </c>
      <c r="L15" s="766" t="str">
        <f>IFERROR(VLOOKUP($I15,'WM-AR'!$I$7:$AS$3267,4,FALSE),"")</f>
        <v>Concrete Work</v>
      </c>
      <c r="M15" s="766" t="str">
        <f>IFERROR(VLOOKUP($I15,'WM-AR'!$I$7:$AS$3267,6,FALSE),"")</f>
        <v>Concrete Protective Coating (U/G)</v>
      </c>
      <c r="N15" s="766" t="str">
        <f>IFERROR(VLOOKUP($I15,'WM-AR'!$I$7:$AS$3267,8,FALSE),"")</f>
        <v>Bitumen/Bituminous/Asphalt Coating</v>
      </c>
      <c r="O15" s="766">
        <f>IFERROR(VLOOKUP($I15,'WM-AR'!$I$7:$AS$3267,10,FALSE),"")</f>
        <v>0</v>
      </c>
      <c r="P15" s="766">
        <f>IFERROR(VLOOKUP($I15,'WM-AR'!$I$7:$AS$3267,12,FALSE),"")</f>
        <v>0</v>
      </c>
      <c r="Q15" s="766">
        <f>IFERROR(VLOOKUP($I15,'WM-AR'!$I$7:$AS$3267,14,FALSE),"")</f>
        <v>0</v>
      </c>
      <c r="R15" s="766">
        <f>IFERROR(VLOOKUP($I15,'WM-AR'!$I$7:$AS$3267,16,FALSE),"")</f>
        <v>0</v>
      </c>
      <c r="S15" s="766">
        <f>IFERROR(VLOOKUP($I15,'WM-AR'!$I$7:$AS$3267,18,FALSE),"")</f>
        <v>0</v>
      </c>
      <c r="T15" s="766">
        <f>IFERROR(VLOOKUP($I15,'WM-AR'!$I$7:$AS$3267,20,FALSE),"")</f>
        <v>0</v>
      </c>
      <c r="U15" s="766">
        <f>IFERROR(VLOOKUP($I15,'WM-AR'!$I$7:$AS$3267,22,FALSE),"")</f>
        <v>0</v>
      </c>
      <c r="V15" s="766">
        <f>IFERROR(VLOOKUP($I15,'WM-AR'!$I$7:$AS$3267,24,FALSE),"")</f>
        <v>0</v>
      </c>
      <c r="W15" s="766">
        <f>IFERROR(VLOOKUP($I15,'WM-AR'!$I$7:$AS$3267,25,FALSE),"")</f>
        <v>0</v>
      </c>
      <c r="X15" s="766" t="str">
        <f>IFERROR(VLOOKUP($I15,'WM-AR'!$I$7:$AS$3267,26,FALSE),"")</f>
        <v/>
      </c>
      <c r="Y15" s="766">
        <f>IFERROR(VLOOKUP($I15,'WM-AR'!$I$7:$AS$3267,27,FALSE),"")</f>
        <v>0</v>
      </c>
      <c r="Z15" s="766">
        <f>IFERROR(VLOOKUP($I15,'WM-AR'!$I$7:$AS$3267,28,FALSE),"")</f>
        <v>0</v>
      </c>
      <c r="AA15" s="766">
        <f>IFERROR(VLOOKUP($I15,'WM-AR'!$I$7:$AS$3267,29,FALSE),"")</f>
        <v>0</v>
      </c>
      <c r="AB15" s="766">
        <f>IFERROR(VLOOKUP($I15,'WM-AR'!$I$7:$AS$3267,30,FALSE),"")</f>
        <v>0</v>
      </c>
      <c r="AC15" s="766">
        <f>IFERROR(VLOOKUP($I15,'WM-AR'!$I$7:$AS$3267,31,FALSE),"")</f>
        <v>0</v>
      </c>
      <c r="AD15" s="766">
        <f>IFERROR(VLOOKUP($I15,'WM-AR'!$I$7:$AS$3267,32,FALSE),"")</f>
        <v>0</v>
      </c>
      <c r="AE15" s="766" t="str">
        <f>IFERROR(VLOOKUP($I15,'WM-AR'!$I$7:$AS$3267,33,FALSE),"")</f>
        <v/>
      </c>
      <c r="AF15" s="817"/>
      <c r="AG15" s="768" t="s">
        <v>3422</v>
      </c>
      <c r="AH15" s="768" t="s">
        <v>3422</v>
      </c>
      <c r="AI15" s="769"/>
      <c r="AJ15" s="769" t="str">
        <f t="shared" si="3"/>
        <v>M2</v>
      </c>
      <c r="AK15" s="905"/>
      <c r="AL15" s="919"/>
    </row>
    <row r="16" spans="2:38" ht="33" customHeight="1">
      <c r="B16" s="1141"/>
      <c r="C16" s="1270"/>
      <c r="D16" s="1142"/>
      <c r="E16" s="1270"/>
      <c r="F16" s="1270"/>
      <c r="G16" s="824" t="s">
        <v>3430</v>
      </c>
      <c r="H16" s="824"/>
      <c r="I16" s="692" t="str">
        <f t="shared" si="2"/>
        <v/>
      </c>
      <c r="J16" s="694"/>
      <c r="K16" s="694" t="str">
        <f>IFERROR(VLOOKUP($I16,'WM-AR'!$I$7:$AS$3267,34,FALSE),"")</f>
        <v/>
      </c>
      <c r="L16" s="694" t="str">
        <f>IFERROR(VLOOKUP($I16,'WM-AR'!$I$7:$AS$3267,4,FALSE),"")</f>
        <v/>
      </c>
      <c r="M16" s="694" t="str">
        <f>IFERROR(VLOOKUP($I16,'WM-AR'!$I$7:$AS$3267,6,FALSE),"")</f>
        <v/>
      </c>
      <c r="N16" s="694" t="str">
        <f>IFERROR(VLOOKUP($I16,'WM-AR'!$I$7:$AS$3267,8,FALSE),"")</f>
        <v/>
      </c>
      <c r="O16" s="694" t="str">
        <f>IFERROR(VLOOKUP($I16,'WM-AR'!$I$7:$AS$3267,10,FALSE),"")</f>
        <v/>
      </c>
      <c r="P16" s="694" t="str">
        <f>IFERROR(VLOOKUP($I16,'WM-AR'!$I$7:$AS$3267,12,FALSE),"")</f>
        <v/>
      </c>
      <c r="Q16" s="694" t="str">
        <f>IFERROR(VLOOKUP($I16,'WM-AR'!$I$7:$AS$3267,14,FALSE),"")</f>
        <v/>
      </c>
      <c r="R16" s="694" t="str">
        <f>IFERROR(VLOOKUP($I16,'WM-AR'!$I$7:$AS$3267,16,FALSE),"")</f>
        <v/>
      </c>
      <c r="S16" s="694" t="str">
        <f>IFERROR(VLOOKUP($I16,'WM-AR'!$I$7:$AS$3267,18,FALSE),"")</f>
        <v/>
      </c>
      <c r="T16" s="694" t="str">
        <f>IFERROR(VLOOKUP($I16,'WM-AR'!$I$7:$AS$3267,20,FALSE),"")</f>
        <v/>
      </c>
      <c r="U16" s="694" t="str">
        <f>IFERROR(VLOOKUP($I16,'WM-AR'!$I$7:$AS$3267,22,FALSE),"")</f>
        <v/>
      </c>
      <c r="V16" s="694" t="str">
        <f>IFERROR(VLOOKUP($I16,'WM-AR'!$I$7:$AS$3267,24,FALSE),"")</f>
        <v/>
      </c>
      <c r="W16" s="694" t="str">
        <f>IFERROR(VLOOKUP($I16,'WM-AR'!$I$7:$AS$3267,25,FALSE),"")</f>
        <v/>
      </c>
      <c r="X16" s="694" t="str">
        <f>IFERROR(VLOOKUP($I16,'WM-AR'!$I$7:$AS$3267,26,FALSE),"")</f>
        <v/>
      </c>
      <c r="Y16" s="694" t="str">
        <f>IFERROR(VLOOKUP($I16,'WM-AR'!$I$7:$AS$3267,27,FALSE),"")</f>
        <v/>
      </c>
      <c r="Z16" s="694" t="str">
        <f>IFERROR(VLOOKUP($I16,'WM-AR'!$I$7:$AS$3267,28,FALSE),"")</f>
        <v/>
      </c>
      <c r="AA16" s="694" t="str">
        <f>IFERROR(VLOOKUP($I16,'WM-AR'!$I$7:$AS$3267,29,FALSE),"")</f>
        <v/>
      </c>
      <c r="AB16" s="694" t="str">
        <f>IFERROR(VLOOKUP($I16,'WM-AR'!$I$7:$AS$3267,30,FALSE),"")</f>
        <v/>
      </c>
      <c r="AC16" s="694" t="str">
        <f>IFERROR(VLOOKUP($I16,'WM-AR'!$I$7:$AS$3267,31,FALSE),"")</f>
        <v/>
      </c>
      <c r="AD16" s="694" t="str">
        <f>IFERROR(VLOOKUP($I16,'WM-AR'!$I$7:$AS$3267,32,FALSE),"")</f>
        <v/>
      </c>
      <c r="AE16" s="694" t="str">
        <f>IFERROR(VLOOKUP($I16,'WM-AR'!$I$7:$AS$3267,33,FALSE),"")</f>
        <v/>
      </c>
      <c r="AF16" s="1144"/>
      <c r="AG16" s="834"/>
      <c r="AH16" s="834"/>
      <c r="AI16" s="836"/>
      <c r="AJ16" s="836"/>
      <c r="AK16" s="1271"/>
      <c r="AL16" s="88" t="str">
        <f>IF(AND(ISTEXT($E16),ISTEXT($B16)),"산출기준 &gt;&gt;  "&amp;_xlfn.XLOOKUP($E16,산출기준!$D:$D,산출기준!$E:$E,"매칭실패"),"")</f>
        <v/>
      </c>
    </row>
    <row r="17" spans="2:38" ht="33" customHeight="1">
      <c r="B17" s="1272"/>
      <c r="C17" s="1273"/>
      <c r="D17" s="1273"/>
      <c r="E17" s="1273"/>
      <c r="F17" s="1273"/>
      <c r="G17" s="1274"/>
      <c r="H17" s="1274"/>
      <c r="I17" s="1275" t="str">
        <f t="shared" si="2"/>
        <v/>
      </c>
      <c r="J17" s="1276"/>
      <c r="K17" s="1276" t="str">
        <f>IFERROR(VLOOKUP($I17,'WM-AR'!$I$7:$AS$3267,34,FALSE),"")</f>
        <v/>
      </c>
      <c r="L17" s="1276" t="str">
        <f>IFERROR(VLOOKUP($I17,'WM-AR'!$I$7:$AS$3267,4,FALSE),"")</f>
        <v/>
      </c>
      <c r="M17" s="1276" t="str">
        <f>IFERROR(VLOOKUP($I17,'WM-AR'!$I$7:$AS$3267,6,FALSE),"")</f>
        <v/>
      </c>
      <c r="N17" s="1276" t="str">
        <f>IFERROR(VLOOKUP($I17,'WM-AR'!$I$7:$AS$3267,8,FALSE),"")</f>
        <v/>
      </c>
      <c r="O17" s="1276" t="str">
        <f>IFERROR(VLOOKUP($I17,'WM-AR'!$I$7:$AS$3267,10,FALSE),"")</f>
        <v/>
      </c>
      <c r="P17" s="1276" t="str">
        <f>IFERROR(VLOOKUP($I17,'WM-AR'!$I$7:$AS$3267,12,FALSE),"")</f>
        <v/>
      </c>
      <c r="Q17" s="1276" t="str">
        <f>IFERROR(VLOOKUP($I17,'WM-AR'!$I$7:$AS$3267,14,FALSE),"")</f>
        <v/>
      </c>
      <c r="R17" s="1276" t="str">
        <f>IFERROR(VLOOKUP($I17,'WM-AR'!$I$7:$AS$3267,16,FALSE),"")</f>
        <v/>
      </c>
      <c r="S17" s="1276" t="str">
        <f>IFERROR(VLOOKUP($I17,'WM-AR'!$I$7:$AS$3267,18,FALSE),"")</f>
        <v/>
      </c>
      <c r="T17" s="1276" t="str">
        <f>IFERROR(VLOOKUP($I17,'WM-AR'!$I$7:$AS$3267,20,FALSE),"")</f>
        <v/>
      </c>
      <c r="U17" s="1276" t="str">
        <f>IFERROR(VLOOKUP($I17,'WM-AR'!$I$7:$AS$3267,22,FALSE),"")</f>
        <v/>
      </c>
      <c r="V17" s="1276" t="str">
        <f>IFERROR(VLOOKUP($I17,'WM-AR'!$I$7:$AS$3267,24,FALSE),"")</f>
        <v/>
      </c>
      <c r="W17" s="1276" t="str">
        <f>IFERROR(VLOOKUP($I17,'WM-AR'!$I$7:$AS$3267,25,FALSE),"")</f>
        <v/>
      </c>
      <c r="X17" s="1276" t="str">
        <f>IFERROR(VLOOKUP($I17,'WM-AR'!$I$7:$AS$3267,26,FALSE),"")</f>
        <v/>
      </c>
      <c r="Y17" s="1276" t="str">
        <f>IFERROR(VLOOKUP($I17,'WM-AR'!$I$7:$AS$3267,27,FALSE),"")</f>
        <v/>
      </c>
      <c r="Z17" s="1276" t="str">
        <f>IFERROR(VLOOKUP($I17,'WM-AR'!$I$7:$AS$3267,28,FALSE),"")</f>
        <v/>
      </c>
      <c r="AA17" s="1276" t="str">
        <f>IFERROR(VLOOKUP($I17,'WM-AR'!$I$7:$AS$3267,29,FALSE),"")</f>
        <v/>
      </c>
      <c r="AB17" s="1276" t="str">
        <f>IFERROR(VLOOKUP($I17,'WM-AR'!$I$7:$AS$3267,30,FALSE),"")</f>
        <v/>
      </c>
      <c r="AC17" s="1276" t="str">
        <f>IFERROR(VLOOKUP($I17,'WM-AR'!$I$7:$AS$3267,31,FALSE),"")</f>
        <v/>
      </c>
      <c r="AD17" s="1276" t="str">
        <f>IFERROR(VLOOKUP($I17,'WM-AR'!$I$7:$AS$3267,32,FALSE),"")</f>
        <v/>
      </c>
      <c r="AE17" s="1276" t="str">
        <f>IFERROR(VLOOKUP($I17,'WM-AR'!$I$7:$AS$3267,33,FALSE),"")</f>
        <v/>
      </c>
      <c r="AF17" s="1277"/>
      <c r="AG17" s="870"/>
      <c r="AH17" s="870"/>
      <c r="AI17" s="1278"/>
      <c r="AJ17" s="1278"/>
      <c r="AK17" s="1279"/>
      <c r="AL17" s="88" t="str">
        <f>IF(AND(ISTEXT($E17),ISTEXT($B17)),"산출기준 &gt;&gt;  "&amp;_xlfn.XLOOKUP($E17,산출기준!$D:$D,산출기준!$E:$E,"매칭실패"),"")</f>
        <v/>
      </c>
    </row>
    <row r="18" spans="2:38">
      <c r="B18" s="1111"/>
      <c r="C18" s="1166"/>
      <c r="D18" s="1166"/>
      <c r="E18" s="1166"/>
      <c r="F18" s="1166"/>
      <c r="G18" s="843"/>
      <c r="H18" s="843"/>
      <c r="I18" s="712" t="str">
        <f t="shared" si="2"/>
        <v/>
      </c>
      <c r="J18" s="714"/>
      <c r="K18" s="714" t="str">
        <f>IFERROR(VLOOKUP($I18,'WM-AR'!$I$7:$AS$3267,34,FALSE),"")</f>
        <v/>
      </c>
      <c r="L18" s="714" t="str">
        <f>IFERROR(VLOOKUP($I18,'WM-AR'!$I$7:$AS$3267,4,FALSE),"")</f>
        <v/>
      </c>
      <c r="M18" s="714" t="str">
        <f>IFERROR(VLOOKUP($I18,'WM-AR'!$I$7:$AS$3267,6,FALSE),"")</f>
        <v/>
      </c>
      <c r="N18" s="714" t="str">
        <f>IFERROR(VLOOKUP($I18,'WM-AR'!$I$7:$AS$3267,8,FALSE),"")</f>
        <v/>
      </c>
      <c r="O18" s="714" t="str">
        <f>IFERROR(VLOOKUP($I18,'WM-AR'!$I$7:$AS$3267,10,FALSE),"")</f>
        <v/>
      </c>
      <c r="P18" s="714" t="str">
        <f>IFERROR(VLOOKUP($I18,'WM-AR'!$I$7:$AS$3267,12,FALSE),"")</f>
        <v/>
      </c>
      <c r="Q18" s="714" t="str">
        <f>IFERROR(VLOOKUP($I18,'WM-AR'!$I$7:$AS$3267,14,FALSE),"")</f>
        <v/>
      </c>
      <c r="R18" s="714" t="str">
        <f>IFERROR(VLOOKUP($I18,'WM-AR'!$I$7:$AS$3267,16,FALSE),"")</f>
        <v/>
      </c>
      <c r="S18" s="714" t="str">
        <f>IFERROR(VLOOKUP($I18,'WM-AR'!$I$7:$AS$3267,18,FALSE),"")</f>
        <v/>
      </c>
      <c r="T18" s="714" t="str">
        <f>IFERROR(VLOOKUP($I18,'WM-AR'!$I$7:$AS$3267,20,FALSE),"")</f>
        <v/>
      </c>
      <c r="U18" s="714" t="str">
        <f>IFERROR(VLOOKUP($I18,'WM-AR'!$I$7:$AS$3267,22,FALSE),"")</f>
        <v/>
      </c>
      <c r="V18" s="714" t="str">
        <f>IFERROR(VLOOKUP($I18,'WM-AR'!$I$7:$AS$3267,24,FALSE),"")</f>
        <v/>
      </c>
      <c r="W18" s="714" t="str">
        <f>IFERROR(VLOOKUP($I18,'WM-AR'!$I$7:$AS$3267,25,FALSE),"")</f>
        <v/>
      </c>
      <c r="X18" s="714" t="str">
        <f>IFERROR(VLOOKUP($I18,'WM-AR'!$I$7:$AS$3267,26,FALSE),"")</f>
        <v/>
      </c>
      <c r="Y18" s="714" t="str">
        <f>IFERROR(VLOOKUP($I18,'WM-AR'!$I$7:$AS$3267,27,FALSE),"")</f>
        <v/>
      </c>
      <c r="Z18" s="714" t="str">
        <f>IFERROR(VLOOKUP($I18,'WM-AR'!$I$7:$AS$3267,28,FALSE),"")</f>
        <v/>
      </c>
      <c r="AA18" s="714" t="str">
        <f>IFERROR(VLOOKUP($I18,'WM-AR'!$I$7:$AS$3267,29,FALSE),"")</f>
        <v/>
      </c>
      <c r="AB18" s="714" t="str">
        <f>IFERROR(VLOOKUP($I18,'WM-AR'!$I$7:$AS$3267,30,FALSE),"")</f>
        <v/>
      </c>
      <c r="AC18" s="714" t="str">
        <f>IFERROR(VLOOKUP($I18,'WM-AR'!$I$7:$AS$3267,31,FALSE),"")</f>
        <v/>
      </c>
      <c r="AD18" s="714" t="str">
        <f>IFERROR(VLOOKUP($I18,'WM-AR'!$I$7:$AS$3267,32,FALSE),"")</f>
        <v/>
      </c>
      <c r="AE18" s="714" t="str">
        <f>IFERROR(VLOOKUP($I18,'WM-AR'!$I$7:$AS$3267,33,FALSE),"")</f>
        <v/>
      </c>
      <c r="AF18" s="839"/>
      <c r="AG18" s="852"/>
      <c r="AH18" s="852"/>
      <c r="AI18" s="854"/>
      <c r="AJ18" s="854" t="str">
        <f t="shared" si="3"/>
        <v/>
      </c>
      <c r="AK18" s="1280"/>
      <c r="AL18" s="88" t="str">
        <f>IF(AND(ISTEXT($E18),ISTEXT($B18)),"산출기준 &gt;&gt;  "&amp;_xlfn.XLOOKUP($E18,산출기준!$D:$D,산출기준!$E:$E,"매칭실패"),"")</f>
        <v/>
      </c>
    </row>
    <row r="19" spans="2:38">
      <c r="B19" s="1116"/>
      <c r="C19" s="1167"/>
      <c r="D19" s="1167"/>
      <c r="E19" s="1167"/>
      <c r="F19" s="1167"/>
      <c r="G19" s="1120"/>
      <c r="H19" s="1120"/>
      <c r="I19" s="1119" t="str">
        <f t="shared" si="2"/>
        <v/>
      </c>
      <c r="J19" s="1121"/>
      <c r="K19" s="1121" t="str">
        <f>IFERROR(VLOOKUP($I19,'WM-AR'!$I$7:$AS$3267,34,FALSE),"")</f>
        <v/>
      </c>
      <c r="L19" s="1121" t="str">
        <f>IFERROR(VLOOKUP($I19,'WM-AR'!$I$7:$AS$3267,4,FALSE),"")</f>
        <v/>
      </c>
      <c r="M19" s="1121" t="str">
        <f>IFERROR(VLOOKUP($I19,'WM-AR'!$I$7:$AS$3267,6,FALSE),"")</f>
        <v/>
      </c>
      <c r="N19" s="1121" t="str">
        <f>IFERROR(VLOOKUP($I19,'WM-AR'!$I$7:$AS$3267,8,FALSE),"")</f>
        <v/>
      </c>
      <c r="O19" s="1121" t="str">
        <f>IFERROR(VLOOKUP($I19,'WM-AR'!$I$7:$AS$3267,10,FALSE),"")</f>
        <v/>
      </c>
      <c r="P19" s="1121" t="str">
        <f>IFERROR(VLOOKUP($I19,'WM-AR'!$I$7:$AS$3267,12,FALSE),"")</f>
        <v/>
      </c>
      <c r="Q19" s="1121" t="str">
        <f>IFERROR(VLOOKUP($I19,'WM-AR'!$I$7:$AS$3267,14,FALSE),"")</f>
        <v/>
      </c>
      <c r="R19" s="1121" t="str">
        <f>IFERROR(VLOOKUP($I19,'WM-AR'!$I$7:$AS$3267,16,FALSE),"")</f>
        <v/>
      </c>
      <c r="S19" s="1121" t="str">
        <f>IFERROR(VLOOKUP($I19,'WM-AR'!$I$7:$AS$3267,18,FALSE),"")</f>
        <v/>
      </c>
      <c r="T19" s="1121" t="str">
        <f>IFERROR(VLOOKUP($I19,'WM-AR'!$I$7:$AS$3267,20,FALSE),"")</f>
        <v/>
      </c>
      <c r="U19" s="1121" t="str">
        <f>IFERROR(VLOOKUP($I19,'WM-AR'!$I$7:$AS$3267,22,FALSE),"")</f>
        <v/>
      </c>
      <c r="V19" s="1121" t="str">
        <f>IFERROR(VLOOKUP($I19,'WM-AR'!$I$7:$AS$3267,24,FALSE),"")</f>
        <v/>
      </c>
      <c r="W19" s="1121" t="str">
        <f>IFERROR(VLOOKUP($I19,'WM-AR'!$I$7:$AS$3267,25,FALSE),"")</f>
        <v/>
      </c>
      <c r="X19" s="1121" t="str">
        <f>IFERROR(VLOOKUP($I19,'WM-AR'!$I$7:$AS$3267,26,FALSE),"")</f>
        <v/>
      </c>
      <c r="Y19" s="1121" t="str">
        <f>IFERROR(VLOOKUP($I19,'WM-AR'!$I$7:$AS$3267,27,FALSE),"")</f>
        <v/>
      </c>
      <c r="Z19" s="1121" t="str">
        <f>IFERROR(VLOOKUP($I19,'WM-AR'!$I$7:$AS$3267,28,FALSE),"")</f>
        <v/>
      </c>
      <c r="AA19" s="1121" t="str">
        <f>IFERROR(VLOOKUP($I19,'WM-AR'!$I$7:$AS$3267,29,FALSE),"")</f>
        <v/>
      </c>
      <c r="AB19" s="1121" t="str">
        <f>IFERROR(VLOOKUP($I19,'WM-AR'!$I$7:$AS$3267,30,FALSE),"")</f>
        <v/>
      </c>
      <c r="AC19" s="1121" t="str">
        <f>IFERROR(VLOOKUP($I19,'WM-AR'!$I$7:$AS$3267,31,FALSE),"")</f>
        <v/>
      </c>
      <c r="AD19" s="1121" t="str">
        <f>IFERROR(VLOOKUP($I19,'WM-AR'!$I$7:$AS$3267,32,FALSE),"")</f>
        <v/>
      </c>
      <c r="AE19" s="1121" t="str">
        <f>IFERROR(VLOOKUP($I19,'WM-AR'!$I$7:$AS$3267,33,FALSE),"")</f>
        <v/>
      </c>
      <c r="AF19" s="1122"/>
      <c r="AG19" s="1123"/>
      <c r="AH19" s="1123"/>
      <c r="AI19" s="1124"/>
      <c r="AJ19" s="1124" t="str">
        <f t="shared" si="3"/>
        <v/>
      </c>
      <c r="AK19" s="1281"/>
      <c r="AL19" s="88" t="str">
        <f>IF(AND(ISTEXT($E19),ISTEXT($B19)),"산출기준 &gt;&gt;  "&amp;_xlfn.XLOOKUP($E19,산출기준!$D:$D,산출기준!$E:$E,"매칭실패"),"")</f>
        <v/>
      </c>
    </row>
    <row r="20" spans="2:38" s="658" customFormat="1">
      <c r="B20" s="1146"/>
      <c r="C20" s="1147"/>
      <c r="D20" s="1147"/>
      <c r="E20" s="1147"/>
      <c r="F20" s="1147"/>
      <c r="G20" s="1147"/>
      <c r="H20" s="1282"/>
      <c r="I20" s="1150" t="str">
        <f t="shared" si="2"/>
        <v/>
      </c>
      <c r="J20" s="1150"/>
      <c r="K20" s="1150"/>
      <c r="L20" s="1150"/>
      <c r="M20" s="1150"/>
      <c r="N20" s="1150"/>
      <c r="O20" s="1150"/>
      <c r="P20" s="1150"/>
      <c r="Q20" s="1150"/>
      <c r="R20" s="1150"/>
      <c r="S20" s="1150"/>
      <c r="T20" s="1150"/>
      <c r="U20" s="1150"/>
      <c r="V20" s="1150"/>
      <c r="W20" s="1150"/>
      <c r="X20" s="1150"/>
      <c r="Y20" s="1150"/>
      <c r="Z20" s="1150"/>
      <c r="AA20" s="1150"/>
      <c r="AB20" s="1150"/>
      <c r="AC20" s="1150"/>
      <c r="AD20" s="1150"/>
      <c r="AE20" s="1150"/>
      <c r="AF20" s="1151"/>
      <c r="AG20" s="1151"/>
      <c r="AH20" s="1151"/>
      <c r="AI20" s="1151"/>
      <c r="AJ20" s="1151"/>
      <c r="AK20" s="1152"/>
      <c r="AL20" s="658" t="str">
        <f>IF(AND(ISTEXT($E20),ISTEXT($B20)),"산출기준 &gt;&gt;  "&amp;_xlfn.XLOOKUP($E20,산출기준!$D:$D,산출기준!$E:$E,"매칭실패"),"")</f>
        <v/>
      </c>
    </row>
    <row r="21" spans="2:38" ht="34.9" customHeight="1">
      <c r="B21" s="808" t="str" cm="1">
        <f t="array" aca="1" ref="B21" ca="1">_xlfn.IFNA(INDIRECT("Family_표준_구성도!B"&amp;MATCH(F21,INDIRECT("Family_표준_구성도!"&amp;"C:C"),0)),"")</f>
        <v>5.1.1.1.2</v>
      </c>
      <c r="C21" s="668" t="s">
        <v>1903</v>
      </c>
      <c r="D21" s="809"/>
      <c r="E21" s="668" t="s">
        <v>1948</v>
      </c>
      <c r="F21" s="1265" t="s">
        <v>838</v>
      </c>
      <c r="G21" s="811"/>
      <c r="H21" s="1079"/>
      <c r="I21" s="674" t="str">
        <f t="shared" si="2"/>
        <v/>
      </c>
      <c r="J21" s="674"/>
      <c r="K21" s="674"/>
      <c r="L21" s="674"/>
      <c r="M21" s="674"/>
      <c r="N21" s="675"/>
      <c r="O21" s="676"/>
      <c r="P21" s="677"/>
      <c r="Q21" s="677"/>
      <c r="R21" s="677"/>
      <c r="S21" s="677"/>
      <c r="T21" s="677"/>
      <c r="U21" s="677"/>
      <c r="V21" s="678"/>
      <c r="W21" s="679"/>
      <c r="X21" s="679"/>
      <c r="Y21" s="679"/>
      <c r="Z21" s="679"/>
      <c r="AA21" s="679"/>
      <c r="AB21" s="679"/>
      <c r="AC21" s="679"/>
      <c r="AD21" s="679"/>
      <c r="AE21" s="679"/>
      <c r="AF21" s="902" t="s">
        <v>3431</v>
      </c>
      <c r="AG21" s="682"/>
      <c r="AH21" s="682"/>
      <c r="AI21" s="682"/>
      <c r="AJ21" s="682"/>
      <c r="AK21" s="1266"/>
      <c r="AL21" s="88" t="str">
        <f ca="1">IF(AND(ISTEXT($E21),ISTEXT($B21)),"산출기준 &gt;&gt;  "&amp;_xlfn.XLOOKUP($E21,산출기준!$D:$D,산출기준!$E:$E,"매칭실패"),"")</f>
        <v>산출기준 &gt;&gt;  [Concrete Column]-UG</v>
      </c>
    </row>
    <row r="22" spans="2:38" ht="49.9" customHeight="1" outlineLevel="1">
      <c r="B22" s="758"/>
      <c r="C22" s="759"/>
      <c r="D22" s="759"/>
      <c r="E22" s="759"/>
      <c r="F22" s="1080" t="s">
        <v>2671</v>
      </c>
      <c r="G22" s="759" t="str">
        <f t="shared" ref="G22:G29" si="4">IF(IF(N22=0,"",N22)&amp;" | "&amp;IF(O22=0,"",O22)&amp;" | "&amp;IF(Q22=0,"",Q22)&amp;" | "&amp;IF(R22=0,"",R22)=" |  |  | ","",IF(N22=0,"",N22)&amp;" | "&amp;IF(O22=0,"",O22)&amp;" | "&amp;IF(Q22=0,"",Q22)&amp;" | "&amp;IF(R22=0,"",R22))</f>
        <v xml:space="preserve">Structural Concrete |  | 25MPa ≤ F'c (Cylinder Strength) &lt; 30MPa | </v>
      </c>
      <c r="H22" s="816" t="s">
        <v>3048</v>
      </c>
      <c r="I22" s="765" t="str">
        <f t="shared" si="2"/>
        <v>A03AD032-00022</v>
      </c>
      <c r="J22" s="766"/>
      <c r="K22" s="766" t="str">
        <f>IFERROR(VLOOKUP($I22,'WM-AR'!$I$7:$AS$3267,34,FALSE),"")</f>
        <v>M3</v>
      </c>
      <c r="L22" s="766" t="str">
        <f>IFERROR(VLOOKUP($I22,'WM-AR'!$I$7:$AS$3267,4,FALSE),"")</f>
        <v>Concrete Work</v>
      </c>
      <c r="M22" s="766" t="str">
        <f>IFERROR(VLOOKUP($I22,'WM-AR'!$I$7:$AS$3267,6,FALSE),"")</f>
        <v>Substructure Work</v>
      </c>
      <c r="N22" s="766" t="str">
        <f>IFERROR(VLOOKUP($I22,'WM-AR'!$I$7:$AS$3267,8,FALSE),"")</f>
        <v>Structural Concrete</v>
      </c>
      <c r="O22" s="766">
        <f>IFERROR(VLOOKUP($I22,'WM-AR'!$I$7:$AS$3267,10,FALSE),"")</f>
        <v>0</v>
      </c>
      <c r="P22" s="766" t="str">
        <f>IFERROR(VLOOKUP($I22,'WM-AR'!$I$7:$AS$3267,12,FALSE),"")</f>
        <v>Cement Type-1</v>
      </c>
      <c r="Q22" s="766" t="str">
        <f>IFERROR(VLOOKUP($I22,'WM-AR'!$I$7:$AS$3267,14,FALSE),"")</f>
        <v>25MPa ≤ F'c (Cylinder Strength) &lt; 30MPa</v>
      </c>
      <c r="R22" s="766">
        <f>IFERROR(VLOOKUP($I22,'WM-AR'!$I$7:$AS$3267,16,FALSE),"")</f>
        <v>0</v>
      </c>
      <c r="S22" s="766">
        <f>IFERROR(VLOOKUP($I22,'WM-AR'!$I$7:$AS$3267,18,FALSE),"")</f>
        <v>0</v>
      </c>
      <c r="T22" s="766" t="str">
        <f>IFERROR(VLOOKUP($I22,'WM-AR'!$I$7:$AS$3267,20,FALSE),"")</f>
        <v/>
      </c>
      <c r="U22" s="766">
        <f>IFERROR(VLOOKUP($I22,'WM-AR'!$I$7:$AS$3267,22,FALSE),"")</f>
        <v>0</v>
      </c>
      <c r="V22" s="766" t="str">
        <f>IFERROR(VLOOKUP($I22,'WM-AR'!$I$7:$AS$3267,24,FALSE),"")</f>
        <v/>
      </c>
      <c r="W22" s="766">
        <f>IFERROR(VLOOKUP($I22,'WM-AR'!$I$7:$AS$3267,25,FALSE),"")</f>
        <v>0</v>
      </c>
      <c r="X22" s="766" t="str">
        <f>IFERROR(VLOOKUP($I22,'WM-AR'!$I$7:$AS$3267,26,FALSE),"")</f>
        <v/>
      </c>
      <c r="Y22" s="766">
        <f>IFERROR(VLOOKUP($I22,'WM-AR'!$I$7:$AS$3267,27,FALSE),"")</f>
        <v>0</v>
      </c>
      <c r="Z22" s="766">
        <f>IFERROR(VLOOKUP($I22,'WM-AR'!$I$7:$AS$3267,28,FALSE),"")</f>
        <v>0</v>
      </c>
      <c r="AA22" s="766">
        <f>IFERROR(VLOOKUP($I22,'WM-AR'!$I$7:$AS$3267,29,FALSE),"")</f>
        <v>0</v>
      </c>
      <c r="AB22" s="766">
        <f>IFERROR(VLOOKUP($I22,'WM-AR'!$I$7:$AS$3267,30,FALSE),"")</f>
        <v>0</v>
      </c>
      <c r="AC22" s="766">
        <f>IFERROR(VLOOKUP($I22,'WM-AR'!$I$7:$AS$3267,31,FALSE),"")</f>
        <v>0</v>
      </c>
      <c r="AD22" s="766">
        <f>IFERROR(VLOOKUP($I22,'WM-AR'!$I$7:$AS$3267,32,FALSE),"")</f>
        <v>0</v>
      </c>
      <c r="AE22" s="766" t="str">
        <f>IFERROR(VLOOKUP($I22,'WM-AR'!$I$7:$AS$3267,33,FALSE),"")</f>
        <v/>
      </c>
      <c r="AF22" s="817" t="s">
        <v>2688</v>
      </c>
      <c r="AG22" s="768" t="s">
        <v>1985</v>
      </c>
      <c r="AH22" s="768" t="s">
        <v>1985</v>
      </c>
      <c r="AI22" s="769"/>
      <c r="AJ22" s="769" t="str">
        <f t="shared" ref="AJ22:AJ46" si="5">K22</f>
        <v>M3</v>
      </c>
      <c r="AK22" s="905"/>
      <c r="AL22" s="88" t="str">
        <f>IF(AND(ISTEXT($E22),ISTEXT($B22)),"산출기준 &gt;&gt;  "&amp;_xlfn.XLOOKUP($E22,산출기준!$D:$D,산출기준!$E:$E,"매칭실패"),"")</f>
        <v/>
      </c>
    </row>
    <row r="23" spans="2:38" ht="49.9" customHeight="1" outlineLevel="1">
      <c r="B23" s="758"/>
      <c r="C23" s="759"/>
      <c r="D23" s="759"/>
      <c r="E23" s="759"/>
      <c r="F23" s="1083" t="s">
        <v>2674</v>
      </c>
      <c r="G23" s="759" t="str">
        <f t="shared" si="4"/>
        <v xml:space="preserve">Rebar Work | Deformed Bar (Non-Coat.) | 300MPa&lt;Fy≤400MPa | </v>
      </c>
      <c r="H23" s="816" t="s">
        <v>3041</v>
      </c>
      <c r="I23" s="765" t="str">
        <f t="shared" si="2"/>
        <v>A03AD037-00003</v>
      </c>
      <c r="J23" s="766"/>
      <c r="K23" s="766" t="str">
        <f>IFERROR(VLOOKUP($I23,'WM-AR'!$I$7:$AS$3267,34,FALSE),"")</f>
        <v>TON</v>
      </c>
      <c r="L23" s="766" t="str">
        <f>IFERROR(VLOOKUP($I23,'WM-AR'!$I$7:$AS$3267,4,FALSE),"")</f>
        <v>Concrete Work</v>
      </c>
      <c r="M23" s="766" t="str">
        <f>IFERROR(VLOOKUP($I23,'WM-AR'!$I$7:$AS$3267,6,FALSE),"")</f>
        <v>Substructure Work</v>
      </c>
      <c r="N23" s="766" t="str">
        <f>IFERROR(VLOOKUP($I23,'WM-AR'!$I$7:$AS$3267,8,FALSE),"")</f>
        <v>Rebar Work</v>
      </c>
      <c r="O23" s="766" t="str">
        <f>IFERROR(VLOOKUP($I23,'WM-AR'!$I$7:$AS$3267,10,FALSE),"")</f>
        <v>Deformed Bar (Non-Coat.)</v>
      </c>
      <c r="P23" s="766">
        <f>IFERROR(VLOOKUP($I23,'WM-AR'!$I$7:$AS$3267,12,FALSE),"")</f>
        <v>0</v>
      </c>
      <c r="Q23" s="766" t="str">
        <f>IFERROR(VLOOKUP($I23,'WM-AR'!$I$7:$AS$3267,14,FALSE),"")</f>
        <v>300MPa&lt;Fy≤400MPa</v>
      </c>
      <c r="R23" s="766">
        <f>IFERROR(VLOOKUP($I23,'WM-AR'!$I$7:$AS$3267,16,FALSE),"")</f>
        <v>0</v>
      </c>
      <c r="S23" s="766">
        <f>IFERROR(VLOOKUP($I23,'WM-AR'!$I$7:$AS$3267,18,FALSE),"")</f>
        <v>0</v>
      </c>
      <c r="T23" s="766" t="str">
        <f>IFERROR(VLOOKUP($I23,'WM-AR'!$I$7:$AS$3267,20,FALSE),"")</f>
        <v/>
      </c>
      <c r="U23" s="766">
        <f>IFERROR(VLOOKUP($I23,'WM-AR'!$I$7:$AS$3267,22,FALSE),"")</f>
        <v>0</v>
      </c>
      <c r="V23" s="766" t="str">
        <f>IFERROR(VLOOKUP($I23,'WM-AR'!$I$7:$AS$3267,24,FALSE),"")</f>
        <v/>
      </c>
      <c r="W23" s="766">
        <f>IFERROR(VLOOKUP($I23,'WM-AR'!$I$7:$AS$3267,25,FALSE),"")</f>
        <v>0</v>
      </c>
      <c r="X23" s="766" t="str">
        <f>IFERROR(VLOOKUP($I23,'WM-AR'!$I$7:$AS$3267,26,FALSE),"")</f>
        <v/>
      </c>
      <c r="Y23" s="766">
        <f>IFERROR(VLOOKUP($I23,'WM-AR'!$I$7:$AS$3267,27,FALSE),"")</f>
        <v>0</v>
      </c>
      <c r="Z23" s="766">
        <f>IFERROR(VLOOKUP($I23,'WM-AR'!$I$7:$AS$3267,28,FALSE),"")</f>
        <v>0</v>
      </c>
      <c r="AA23" s="766">
        <f>IFERROR(VLOOKUP($I23,'WM-AR'!$I$7:$AS$3267,29,FALSE),"")</f>
        <v>0</v>
      </c>
      <c r="AB23" s="766">
        <f>IFERROR(VLOOKUP($I23,'WM-AR'!$I$7:$AS$3267,30,FALSE),"")</f>
        <v>0</v>
      </c>
      <c r="AC23" s="766">
        <f>IFERROR(VLOOKUP($I23,'WM-AR'!$I$7:$AS$3267,31,FALSE),"")</f>
        <v>0</v>
      </c>
      <c r="AD23" s="766">
        <f>IFERROR(VLOOKUP($I23,'WM-AR'!$I$7:$AS$3267,32,FALSE),"")</f>
        <v>0</v>
      </c>
      <c r="AE23" s="766" t="str">
        <f>IFERROR(VLOOKUP($I23,'WM-AR'!$I$7:$AS$3267,33,FALSE),"")</f>
        <v/>
      </c>
      <c r="AF23" s="817" t="s">
        <v>2690</v>
      </c>
      <c r="AG23" s="768" t="s">
        <v>2677</v>
      </c>
      <c r="AH23" s="768" t="s">
        <v>2677</v>
      </c>
      <c r="AI23" s="769"/>
      <c r="AJ23" s="769" t="str">
        <f t="shared" si="5"/>
        <v>TON</v>
      </c>
      <c r="AK23" s="1267" t="s">
        <v>3421</v>
      </c>
      <c r="AL23" s="88" t="str">
        <f>IF(AND(ISTEXT($E23),ISTEXT($B23)),"산출기준 &gt;&gt;  "&amp;_xlfn.XLOOKUP($E23,산출기준!$D:$D,산출기준!$E:$E,"매칭실패"),"")</f>
        <v/>
      </c>
    </row>
    <row r="24" spans="2:38" ht="49.9" customHeight="1" outlineLevel="1">
      <c r="B24" s="758"/>
      <c r="C24" s="759"/>
      <c r="D24" s="759"/>
      <c r="E24" s="759"/>
      <c r="F24" s="1083" t="s">
        <v>2679</v>
      </c>
      <c r="G24" s="759" t="str">
        <f t="shared" si="4"/>
        <v xml:space="preserve">Form Work (3 times in use) | Flat Form |  | </v>
      </c>
      <c r="H24" s="816" t="s">
        <v>3042</v>
      </c>
      <c r="I24" s="765" t="str">
        <f t="shared" si="2"/>
        <v>A03AD035-00001</v>
      </c>
      <c r="J24" s="766"/>
      <c r="K24" s="766" t="str">
        <f>IFERROR(VLOOKUP($I24,'WM-AR'!$I$7:$AS$3267,34,FALSE),"")</f>
        <v>M2</v>
      </c>
      <c r="L24" s="766" t="str">
        <f>IFERROR(VLOOKUP($I24,'WM-AR'!$I$7:$AS$3267,4,FALSE),"")</f>
        <v>Concrete Work</v>
      </c>
      <c r="M24" s="766" t="str">
        <f>IFERROR(VLOOKUP($I24,'WM-AR'!$I$7:$AS$3267,6,FALSE),"")</f>
        <v>Substructure Work</v>
      </c>
      <c r="N24" s="766" t="str">
        <f>IFERROR(VLOOKUP($I24,'WM-AR'!$I$7:$AS$3267,8,FALSE),"")</f>
        <v>Form Work (3 times in use)</v>
      </c>
      <c r="O24" s="766" t="str">
        <f>IFERROR(VLOOKUP($I24,'WM-AR'!$I$7:$AS$3267,10,FALSE),"")</f>
        <v>Flat Form</v>
      </c>
      <c r="P24" s="766">
        <f>IFERROR(VLOOKUP($I24,'WM-AR'!$I$7:$AS$3267,12,FALSE),"")</f>
        <v>0</v>
      </c>
      <c r="Q24" s="766">
        <f>IFERROR(VLOOKUP($I24,'WM-AR'!$I$7:$AS$3267,14,FALSE),"")</f>
        <v>0</v>
      </c>
      <c r="R24" s="766">
        <f>IFERROR(VLOOKUP($I24,'WM-AR'!$I$7:$AS$3267,16,FALSE),"")</f>
        <v>0</v>
      </c>
      <c r="S24" s="766">
        <f>IFERROR(VLOOKUP($I24,'WM-AR'!$I$7:$AS$3267,18,FALSE),"")</f>
        <v>0</v>
      </c>
      <c r="T24" s="766" t="str">
        <f>IFERROR(VLOOKUP($I24,'WM-AR'!$I$7:$AS$3267,20,FALSE),"")</f>
        <v>Dressed Lumber, Plywood or Steel Form(Wood Planks are not Allowed) incl. Chamfer</v>
      </c>
      <c r="U24" s="766">
        <f>IFERROR(VLOOKUP($I24,'WM-AR'!$I$7:$AS$3267,22,FALSE),"")</f>
        <v>0</v>
      </c>
      <c r="V24" s="766" t="str">
        <f>IFERROR(VLOOKUP($I24,'WM-AR'!$I$7:$AS$3267,24,FALSE),"")</f>
        <v/>
      </c>
      <c r="W24" s="766">
        <f>IFERROR(VLOOKUP($I24,'WM-AR'!$I$7:$AS$3267,25,FALSE),"")</f>
        <v>0</v>
      </c>
      <c r="X24" s="766" t="str">
        <f>IFERROR(VLOOKUP($I24,'WM-AR'!$I$7:$AS$3267,26,FALSE),"")</f>
        <v/>
      </c>
      <c r="Y24" s="766">
        <f>IFERROR(VLOOKUP($I24,'WM-AR'!$I$7:$AS$3267,27,FALSE),"")</f>
        <v>0</v>
      </c>
      <c r="Z24" s="766">
        <f>IFERROR(VLOOKUP($I24,'WM-AR'!$I$7:$AS$3267,28,FALSE),"")</f>
        <v>0</v>
      </c>
      <c r="AA24" s="766">
        <f>IFERROR(VLOOKUP($I24,'WM-AR'!$I$7:$AS$3267,29,FALSE),"")</f>
        <v>0</v>
      </c>
      <c r="AB24" s="766">
        <f>IFERROR(VLOOKUP($I24,'WM-AR'!$I$7:$AS$3267,30,FALSE),"")</f>
        <v>0</v>
      </c>
      <c r="AC24" s="766">
        <f>IFERROR(VLOOKUP($I24,'WM-AR'!$I$7:$AS$3267,31,FALSE),"")</f>
        <v>0</v>
      </c>
      <c r="AD24" s="766">
        <f>IFERROR(VLOOKUP($I24,'WM-AR'!$I$7:$AS$3267,32,FALSE),"")</f>
        <v>0</v>
      </c>
      <c r="AE24" s="766" t="str">
        <f>IFERROR(VLOOKUP($I24,'WM-AR'!$I$7:$AS$3267,33,FALSE),"")</f>
        <v/>
      </c>
      <c r="AF24" s="817"/>
      <c r="AG24" s="768" t="s">
        <v>3422</v>
      </c>
      <c r="AH24" s="768" t="s">
        <v>3422</v>
      </c>
      <c r="AI24" s="769"/>
      <c r="AJ24" s="769" t="str">
        <f t="shared" si="5"/>
        <v>M2</v>
      </c>
      <c r="AK24" s="905"/>
      <c r="AL24" s="88" t="str">
        <f>IF(AND(ISTEXT($E24),ISTEXT($B24)),"산출기준 &gt;&gt;  "&amp;_xlfn.XLOOKUP($E24,산출기준!$D:$D,산출기준!$E:$E,"매칭실패"),"")</f>
        <v/>
      </c>
    </row>
    <row r="25" spans="2:38" ht="49.9" customHeight="1" outlineLevel="1">
      <c r="B25" s="758"/>
      <c r="C25" s="759"/>
      <c r="D25" s="759"/>
      <c r="E25" s="759"/>
      <c r="F25" s="1086" t="s">
        <v>3196</v>
      </c>
      <c r="G25" s="759" t="str">
        <f t="shared" si="4"/>
        <v xml:space="preserve">Backfill | Re-use, Soil |  | </v>
      </c>
      <c r="H25" s="816" t="s">
        <v>3197</v>
      </c>
      <c r="I25" s="765" t="str">
        <f t="shared" si="2"/>
        <v>A01ZZ003-00001</v>
      </c>
      <c r="J25" s="766"/>
      <c r="K25" s="766" t="str">
        <f>IFERROR(VLOOKUP($I25,'WM-AR'!$I$7:$AS$3267,34,FALSE),"")</f>
        <v>M3</v>
      </c>
      <c r="L25" s="766" t="str">
        <f>IFERROR(VLOOKUP($I25,'WM-AR'!$I$7:$AS$3267,4,FALSE),"")</f>
        <v>Earth Work</v>
      </c>
      <c r="M25" s="766" t="str">
        <f>IFERROR(VLOOKUP($I25,'WM-AR'!$I$7:$AS$3267,6,FALSE),"")</f>
        <v>-</v>
      </c>
      <c r="N25" s="766" t="str">
        <f>IFERROR(VLOOKUP($I25,'WM-AR'!$I$7:$AS$3267,8,FALSE),"")</f>
        <v>Backfill</v>
      </c>
      <c r="O25" s="766" t="str">
        <f>IFERROR(VLOOKUP($I25,'WM-AR'!$I$7:$AS$3267,10,FALSE),"")</f>
        <v>Re-use, Soil</v>
      </c>
      <c r="P25" s="766">
        <f>IFERROR(VLOOKUP($I25,'WM-AR'!$I$7:$AS$3267,12,FALSE),"")</f>
        <v>0</v>
      </c>
      <c r="Q25" s="766">
        <f>IFERROR(VLOOKUP($I25,'WM-AR'!$I$7:$AS$3267,14,FALSE),"")</f>
        <v>0</v>
      </c>
      <c r="R25" s="766">
        <f>IFERROR(VLOOKUP($I25,'WM-AR'!$I$7:$AS$3267,16,FALSE),"")</f>
        <v>0</v>
      </c>
      <c r="S25" s="766">
        <f>IFERROR(VLOOKUP($I25,'WM-AR'!$I$7:$AS$3267,18,FALSE),"")</f>
        <v>0</v>
      </c>
      <c r="T25" s="766" t="str">
        <f>IFERROR(VLOOKUP($I25,'WM-AR'!$I$7:$AS$3267,20,FALSE),"")</f>
        <v/>
      </c>
      <c r="U25" s="766">
        <f>IFERROR(VLOOKUP($I25,'WM-AR'!$I$7:$AS$3267,22,FALSE),"")</f>
        <v>0</v>
      </c>
      <c r="V25" s="766" t="str">
        <f>IFERROR(VLOOKUP($I25,'WM-AR'!$I$7:$AS$3267,24,FALSE),"")</f>
        <v/>
      </c>
      <c r="W25" s="766">
        <f>IFERROR(VLOOKUP($I25,'WM-AR'!$I$7:$AS$3267,25,FALSE),"")</f>
        <v>0</v>
      </c>
      <c r="X25" s="766" t="str">
        <f>IFERROR(VLOOKUP($I25,'WM-AR'!$I$7:$AS$3267,26,FALSE),"")</f>
        <v/>
      </c>
      <c r="Y25" s="766">
        <f>IFERROR(VLOOKUP($I25,'WM-AR'!$I$7:$AS$3267,27,FALSE),"")</f>
        <v>0</v>
      </c>
      <c r="Z25" s="766">
        <f>IFERROR(VLOOKUP($I25,'WM-AR'!$I$7:$AS$3267,28,FALSE),"")</f>
        <v>0</v>
      </c>
      <c r="AA25" s="766">
        <f>IFERROR(VLOOKUP($I25,'WM-AR'!$I$7:$AS$3267,29,FALSE),"")</f>
        <v>0</v>
      </c>
      <c r="AB25" s="766" t="str">
        <f>IFERROR(VLOOKUP($I25,'WM-AR'!$I$7:$AS$3267,30,FALSE),"")</f>
        <v>Compaction=(  )%</v>
      </c>
      <c r="AC25" s="766">
        <f>IFERROR(VLOOKUP($I25,'WM-AR'!$I$7:$AS$3267,31,FALSE),"")</f>
        <v>0</v>
      </c>
      <c r="AD25" s="766">
        <f>IFERROR(VLOOKUP($I25,'WM-AR'!$I$7:$AS$3267,32,FALSE),"")</f>
        <v>0</v>
      </c>
      <c r="AE25" s="766" t="str">
        <f>IFERROR(VLOOKUP($I25,'WM-AR'!$I$7:$AS$3267,33,FALSE),"")</f>
        <v/>
      </c>
      <c r="AF25" s="767" t="s">
        <v>3198</v>
      </c>
      <c r="AG25" s="768" t="s">
        <v>1800</v>
      </c>
      <c r="AH25" s="768" t="s">
        <v>1800</v>
      </c>
      <c r="AI25" s="769"/>
      <c r="AJ25" s="769" t="str">
        <f t="shared" si="5"/>
        <v>M3</v>
      </c>
      <c r="AK25" s="905" t="s">
        <v>3193</v>
      </c>
      <c r="AL25" s="88" t="str">
        <f>IF(AND(ISTEXT($E25),ISTEXT($B25)),"산출기준 &gt;&gt;  "&amp;_xlfn.XLOOKUP($E25,산출기준!$D:$D,산출기준!$E:$E,"매칭실패"),"")</f>
        <v/>
      </c>
    </row>
    <row r="26" spans="2:38" ht="49.9" customHeight="1" outlineLevel="1">
      <c r="B26" s="758"/>
      <c r="C26" s="759"/>
      <c r="D26" s="759"/>
      <c r="E26" s="759"/>
      <c r="F26" s="1086" t="s">
        <v>3199</v>
      </c>
      <c r="G26" s="759" t="str">
        <f t="shared" si="4"/>
        <v xml:space="preserve">Disposal | Soil |  | </v>
      </c>
      <c r="H26" s="816" t="s">
        <v>3200</v>
      </c>
      <c r="I26" s="765" t="str">
        <f t="shared" si="2"/>
        <v>A01ZZ004-00001</v>
      </c>
      <c r="J26" s="766"/>
      <c r="K26" s="766" t="str">
        <f>IFERROR(VLOOKUP($I26,'WM-AR'!$I$7:$AS$3267,34,FALSE),"")</f>
        <v>M3</v>
      </c>
      <c r="L26" s="766" t="str">
        <f>IFERROR(VLOOKUP($I26,'WM-AR'!$I$7:$AS$3267,4,FALSE),"")</f>
        <v>Earth Work</v>
      </c>
      <c r="M26" s="766" t="str">
        <f>IFERROR(VLOOKUP($I26,'WM-AR'!$I$7:$AS$3267,6,FALSE),"")</f>
        <v>-</v>
      </c>
      <c r="N26" s="766" t="str">
        <f>IFERROR(VLOOKUP($I26,'WM-AR'!$I$7:$AS$3267,8,FALSE),"")</f>
        <v>Disposal</v>
      </c>
      <c r="O26" s="766" t="str">
        <f>IFERROR(VLOOKUP($I26,'WM-AR'!$I$7:$AS$3267,10,FALSE),"")</f>
        <v>Soil</v>
      </c>
      <c r="P26" s="766">
        <f>IFERROR(VLOOKUP($I26,'WM-AR'!$I$7:$AS$3267,12,FALSE),"")</f>
        <v>0</v>
      </c>
      <c r="Q26" s="766">
        <f>IFERROR(VLOOKUP($I26,'WM-AR'!$I$7:$AS$3267,14,FALSE),"")</f>
        <v>0</v>
      </c>
      <c r="R26" s="766">
        <f>IFERROR(VLOOKUP($I26,'WM-AR'!$I$7:$AS$3267,16,FALSE),"")</f>
        <v>0</v>
      </c>
      <c r="S26" s="766">
        <f>IFERROR(VLOOKUP($I26,'WM-AR'!$I$7:$AS$3267,18,FALSE),"")</f>
        <v>0</v>
      </c>
      <c r="T26" s="766" t="str">
        <f>IFERROR(VLOOKUP($I26,'WM-AR'!$I$7:$AS$3267,20,FALSE),"")</f>
        <v/>
      </c>
      <c r="U26" s="766">
        <f>IFERROR(VLOOKUP($I26,'WM-AR'!$I$7:$AS$3267,22,FALSE),"")</f>
        <v>0</v>
      </c>
      <c r="V26" s="766" t="str">
        <f>IFERROR(VLOOKUP($I26,'WM-AR'!$I$7:$AS$3267,24,FALSE),"")</f>
        <v/>
      </c>
      <c r="W26" s="766">
        <f>IFERROR(VLOOKUP($I26,'WM-AR'!$I$7:$AS$3267,25,FALSE),"")</f>
        <v>0</v>
      </c>
      <c r="X26" s="766" t="str">
        <f>IFERROR(VLOOKUP($I26,'WM-AR'!$I$7:$AS$3267,26,FALSE),"")</f>
        <v/>
      </c>
      <c r="Y26" s="766">
        <f>IFERROR(VLOOKUP($I26,'WM-AR'!$I$7:$AS$3267,27,FALSE),"")</f>
        <v>0</v>
      </c>
      <c r="Z26" s="766" t="str">
        <f>IFERROR(VLOOKUP($I26,'WM-AR'!$I$7:$AS$3267,28,FALSE),"")</f>
        <v>Disposal Distance=Appx. (  )km from Site</v>
      </c>
      <c r="AA26" s="766">
        <f>IFERROR(VLOOKUP($I26,'WM-AR'!$I$7:$AS$3267,29,FALSE),"")</f>
        <v>0</v>
      </c>
      <c r="AB26" s="766">
        <f>IFERROR(VLOOKUP($I26,'WM-AR'!$I$7:$AS$3267,30,FALSE),"")</f>
        <v>0</v>
      </c>
      <c r="AC26" s="766">
        <f>IFERROR(VLOOKUP($I26,'WM-AR'!$I$7:$AS$3267,31,FALSE),"")</f>
        <v>0</v>
      </c>
      <c r="AD26" s="766">
        <f>IFERROR(VLOOKUP($I26,'WM-AR'!$I$7:$AS$3267,32,FALSE),"")</f>
        <v>0</v>
      </c>
      <c r="AE26" s="766" t="str">
        <f>IFERROR(VLOOKUP($I26,'WM-AR'!$I$7:$AS$3267,33,FALSE),"")</f>
        <v/>
      </c>
      <c r="AF26" s="767" t="s">
        <v>3201</v>
      </c>
      <c r="AG26" s="768" t="s">
        <v>1801</v>
      </c>
      <c r="AH26" s="768" t="s">
        <v>1801</v>
      </c>
      <c r="AI26" s="769"/>
      <c r="AJ26" s="769" t="str">
        <f t="shared" si="5"/>
        <v>M3</v>
      </c>
      <c r="AK26" s="905" t="s">
        <v>3193</v>
      </c>
      <c r="AL26" s="88" t="str">
        <f>IF(AND(ISTEXT($E26),ISTEXT($B26)),"산출기준 &gt;&gt;  "&amp;_xlfn.XLOOKUP($E26,산출기준!$D:$D,산출기준!$E:$E,"매칭실패"),"")</f>
        <v/>
      </c>
    </row>
    <row r="27" spans="2:38" ht="49.9" customHeight="1" outlineLevel="1">
      <c r="B27" s="758"/>
      <c r="C27" s="759"/>
      <c r="D27" s="759"/>
      <c r="E27" s="759"/>
      <c r="F27" s="1083" t="s">
        <v>3043</v>
      </c>
      <c r="G27" s="759" t="str">
        <f t="shared" si="4"/>
        <v xml:space="preserve">Bitumen/Bituminous/Asphalt Coating |  |  | </v>
      </c>
      <c r="H27" s="816" t="s">
        <v>3044</v>
      </c>
      <c r="I27" s="765" t="str">
        <f t="shared" si="2"/>
        <v>A03AH056-00001</v>
      </c>
      <c r="J27" s="766"/>
      <c r="K27" s="766" t="str">
        <f>IFERROR(VLOOKUP($I27,'WM-AR'!$I$7:$AS$3267,34,FALSE),"")</f>
        <v>M2</v>
      </c>
      <c r="L27" s="766" t="str">
        <f>IFERROR(VLOOKUP($I27,'WM-AR'!$I$7:$AS$3267,4,FALSE),"")</f>
        <v>Concrete Work</v>
      </c>
      <c r="M27" s="766" t="str">
        <f>IFERROR(VLOOKUP($I27,'WM-AR'!$I$7:$AS$3267,6,FALSE),"")</f>
        <v>Concrete Protective Coating (U/G)</v>
      </c>
      <c r="N27" s="766" t="str">
        <f>IFERROR(VLOOKUP($I27,'WM-AR'!$I$7:$AS$3267,8,FALSE),"")</f>
        <v>Bitumen/Bituminous/Asphalt Coating</v>
      </c>
      <c r="O27" s="766">
        <f>IFERROR(VLOOKUP($I27,'WM-AR'!$I$7:$AS$3267,10,FALSE),"")</f>
        <v>0</v>
      </c>
      <c r="P27" s="766">
        <f>IFERROR(VLOOKUP($I27,'WM-AR'!$I$7:$AS$3267,12,FALSE),"")</f>
        <v>0</v>
      </c>
      <c r="Q27" s="766">
        <f>IFERROR(VLOOKUP($I27,'WM-AR'!$I$7:$AS$3267,14,FALSE),"")</f>
        <v>0</v>
      </c>
      <c r="R27" s="766">
        <f>IFERROR(VLOOKUP($I27,'WM-AR'!$I$7:$AS$3267,16,FALSE),"")</f>
        <v>0</v>
      </c>
      <c r="S27" s="766">
        <f>IFERROR(VLOOKUP($I27,'WM-AR'!$I$7:$AS$3267,18,FALSE),"")</f>
        <v>0</v>
      </c>
      <c r="T27" s="766">
        <f>IFERROR(VLOOKUP($I27,'WM-AR'!$I$7:$AS$3267,20,FALSE),"")</f>
        <v>0</v>
      </c>
      <c r="U27" s="766">
        <f>IFERROR(VLOOKUP($I27,'WM-AR'!$I$7:$AS$3267,22,FALSE),"")</f>
        <v>0</v>
      </c>
      <c r="V27" s="766">
        <f>IFERROR(VLOOKUP($I27,'WM-AR'!$I$7:$AS$3267,24,FALSE),"")</f>
        <v>0</v>
      </c>
      <c r="W27" s="766">
        <f>IFERROR(VLOOKUP($I27,'WM-AR'!$I$7:$AS$3267,25,FALSE),"")</f>
        <v>0</v>
      </c>
      <c r="X27" s="766" t="str">
        <f>IFERROR(VLOOKUP($I27,'WM-AR'!$I$7:$AS$3267,26,FALSE),"")</f>
        <v/>
      </c>
      <c r="Y27" s="766">
        <f>IFERROR(VLOOKUP($I27,'WM-AR'!$I$7:$AS$3267,27,FALSE),"")</f>
        <v>0</v>
      </c>
      <c r="Z27" s="766">
        <f>IFERROR(VLOOKUP($I27,'WM-AR'!$I$7:$AS$3267,28,FALSE),"")</f>
        <v>0</v>
      </c>
      <c r="AA27" s="766">
        <f>IFERROR(VLOOKUP($I27,'WM-AR'!$I$7:$AS$3267,29,FALSE),"")</f>
        <v>0</v>
      </c>
      <c r="AB27" s="766">
        <f>IFERROR(VLOOKUP($I27,'WM-AR'!$I$7:$AS$3267,30,FALSE),"")</f>
        <v>0</v>
      </c>
      <c r="AC27" s="766">
        <f>IFERROR(VLOOKUP($I27,'WM-AR'!$I$7:$AS$3267,31,FALSE),"")</f>
        <v>0</v>
      </c>
      <c r="AD27" s="766">
        <f>IFERROR(VLOOKUP($I27,'WM-AR'!$I$7:$AS$3267,32,FALSE),"")</f>
        <v>0</v>
      </c>
      <c r="AE27" s="766" t="str">
        <f>IFERROR(VLOOKUP($I27,'WM-AR'!$I$7:$AS$3267,33,FALSE),"")</f>
        <v/>
      </c>
      <c r="AF27" s="817"/>
      <c r="AG27" s="768" t="s">
        <v>3422</v>
      </c>
      <c r="AH27" s="768" t="s">
        <v>3422</v>
      </c>
      <c r="AI27" s="769"/>
      <c r="AJ27" s="769" t="str">
        <f t="shared" si="5"/>
        <v>M2</v>
      </c>
      <c r="AK27" s="905"/>
      <c r="AL27" s="88" t="str">
        <f>IF(AND(ISTEXT($E27),ISTEXT($B27)),"산출기준 &gt;&gt;  "&amp;_xlfn.XLOOKUP($E27,산출기준!$D:$D,산출기준!$E:$E,"매칭실패"),"")</f>
        <v/>
      </c>
    </row>
    <row r="28" spans="2:38" ht="49.9" customHeight="1" outlineLevel="1">
      <c r="B28" s="758"/>
      <c r="C28" s="759"/>
      <c r="D28" s="759"/>
      <c r="E28" s="759"/>
      <c r="F28" s="1283" t="s">
        <v>3432</v>
      </c>
      <c r="G28" s="1284" t="str">
        <f t="shared" si="4"/>
        <v xml:space="preserve">Anchor Bolt (Installation only) |  |  | </v>
      </c>
      <c r="H28" s="1284" t="s">
        <v>3433</v>
      </c>
      <c r="I28" s="1285" t="str">
        <f t="shared" si="2"/>
        <v>A03AD029-00008</v>
      </c>
      <c r="J28" s="1286"/>
      <c r="K28" s="1286" t="str">
        <f>IFERROR(VLOOKUP($I28,'WM-AR'!$I$7:$AS$3267,34,FALSE),"")</f>
        <v>EA</v>
      </c>
      <c r="L28" s="1286" t="str">
        <f>IFERROR(VLOOKUP($I28,'WM-AR'!$I$7:$AS$3267,4,FALSE),"")</f>
        <v>Concrete Work</v>
      </c>
      <c r="M28" s="1286" t="str">
        <f>IFERROR(VLOOKUP($I28,'WM-AR'!$I$7:$AS$3267,6,FALSE),"")</f>
        <v>Substructure Work</v>
      </c>
      <c r="N28" s="1286" t="str">
        <f>IFERROR(VLOOKUP($I28,'WM-AR'!$I$7:$AS$3267,8,FALSE),"")</f>
        <v>Anchor Bolt (Installation only)</v>
      </c>
      <c r="O28" s="1286">
        <f>IFERROR(VLOOKUP($I28,'WM-AR'!$I$7:$AS$3267,10,FALSE),"")</f>
        <v>0</v>
      </c>
      <c r="P28" s="1286">
        <f>IFERROR(VLOOKUP($I28,'WM-AR'!$I$7:$AS$3267,12,FALSE),"")</f>
        <v>0</v>
      </c>
      <c r="Q28" s="1286">
        <f>IFERROR(VLOOKUP($I28,'WM-AR'!$I$7:$AS$3267,14,FALSE),"")</f>
        <v>0</v>
      </c>
      <c r="R28" s="1286">
        <f>IFERROR(VLOOKUP($I28,'WM-AR'!$I$7:$AS$3267,16,FALSE),"")</f>
        <v>0</v>
      </c>
      <c r="S28" s="1286">
        <f>IFERROR(VLOOKUP($I28,'WM-AR'!$I$7:$AS$3267,18,FALSE),"")</f>
        <v>0</v>
      </c>
      <c r="T28" s="1286">
        <f>IFERROR(VLOOKUP($I28,'WM-AR'!$I$7:$AS$3267,20,FALSE),"")</f>
        <v>0</v>
      </c>
      <c r="U28" s="1286">
        <f>IFERROR(VLOOKUP($I28,'WM-AR'!$I$7:$AS$3267,22,FALSE),"")</f>
        <v>0</v>
      </c>
      <c r="V28" s="1286" t="str">
        <f>IFERROR(VLOOKUP($I28,'WM-AR'!$I$7:$AS$3267,24,FALSE),"")</f>
        <v>M36</v>
      </c>
      <c r="W28" s="1286">
        <f>IFERROR(VLOOKUP($I28,'WM-AR'!$I$7:$AS$3267,25,FALSE),"")</f>
        <v>0</v>
      </c>
      <c r="X28" s="1286">
        <f>IFERROR(VLOOKUP($I28,'WM-AR'!$I$7:$AS$3267,26,FALSE),"")</f>
        <v>0</v>
      </c>
      <c r="Y28" s="1286">
        <f>IFERROR(VLOOKUP($I28,'WM-AR'!$I$7:$AS$3267,27,FALSE),"")</f>
        <v>0</v>
      </c>
      <c r="Z28" s="1286">
        <f>IFERROR(VLOOKUP($I28,'WM-AR'!$I$7:$AS$3267,28,FALSE),"")</f>
        <v>0</v>
      </c>
      <c r="AA28" s="1286">
        <f>IFERROR(VLOOKUP($I28,'WM-AR'!$I$7:$AS$3267,29,FALSE),"")</f>
        <v>0</v>
      </c>
      <c r="AB28" s="1286">
        <f>IFERROR(VLOOKUP($I28,'WM-AR'!$I$7:$AS$3267,30,FALSE),"")</f>
        <v>0</v>
      </c>
      <c r="AC28" s="1286">
        <f>IFERROR(VLOOKUP($I28,'WM-AR'!$I$7:$AS$3267,31,FALSE),"")</f>
        <v>0</v>
      </c>
      <c r="AD28" s="1286">
        <f>IFERROR(VLOOKUP($I28,'WM-AR'!$I$7:$AS$3267,32,FALSE),"")</f>
        <v>0</v>
      </c>
      <c r="AE28" s="1286" t="str">
        <f>IFERROR(VLOOKUP($I28,'WM-AR'!$I$7:$AS$3267,33,FALSE),"")</f>
        <v/>
      </c>
      <c r="AF28" s="1287"/>
      <c r="AG28" s="1288" t="s">
        <v>3434</v>
      </c>
      <c r="AH28" s="1288" t="s">
        <v>3434</v>
      </c>
      <c r="AI28" s="1289"/>
      <c r="AJ28" s="1289" t="str">
        <f t="shared" si="5"/>
        <v>EA</v>
      </c>
      <c r="AK28" s="1269" t="s">
        <v>3435</v>
      </c>
      <c r="AL28" s="88" t="str">
        <f>IF(AND(ISTEXT($E28),ISTEXT($B28)),"산출기준 &gt;&gt;  "&amp;_xlfn.XLOOKUP($E28,산출기준!$D:$D,산출기준!$E:$E,"매칭실패"),"")</f>
        <v/>
      </c>
    </row>
    <row r="29" spans="2:38" s="1299" customFormat="1" ht="49.9" customHeight="1" outlineLevel="1">
      <c r="B29" s="1290"/>
      <c r="C29" s="1291"/>
      <c r="D29" s="1291"/>
      <c r="E29" s="1291"/>
      <c r="F29" s="1292" t="s">
        <v>3436</v>
      </c>
      <c r="G29" s="1291" t="str">
        <f t="shared" si="4"/>
        <v/>
      </c>
      <c r="H29" s="1291"/>
      <c r="I29" s="1293" t="str">
        <f t="shared" si="2"/>
        <v/>
      </c>
      <c r="J29" s="1294"/>
      <c r="K29" s="1294" t="str">
        <f>IFERROR(VLOOKUP($I29,'WM-AR'!$I$7:$AS$3267,34,FALSE),"")</f>
        <v/>
      </c>
      <c r="L29" s="1294" t="str">
        <f>IFERROR(VLOOKUP($I29,'WM-AR'!$I$7:$AS$3267,4,FALSE),"")</f>
        <v/>
      </c>
      <c r="M29" s="1294" t="str">
        <f>IFERROR(VLOOKUP($I29,'WM-AR'!$I$7:$AS$3267,6,FALSE),"")</f>
        <v/>
      </c>
      <c r="N29" s="1294" t="str">
        <f>IFERROR(VLOOKUP($I29,'WM-AR'!$I$7:$AS$3267,8,FALSE),"")</f>
        <v/>
      </c>
      <c r="O29" s="1294" t="str">
        <f>IFERROR(VLOOKUP($I29,'WM-AR'!$I$7:$AS$3267,10,FALSE),"")</f>
        <v/>
      </c>
      <c r="P29" s="1294" t="str">
        <f>IFERROR(VLOOKUP($I29,'WM-AR'!$I$7:$AS$3267,12,FALSE),"")</f>
        <v/>
      </c>
      <c r="Q29" s="1294" t="str">
        <f>IFERROR(VLOOKUP($I29,'WM-AR'!$I$7:$AS$3267,14,FALSE),"")</f>
        <v/>
      </c>
      <c r="R29" s="1294" t="str">
        <f>IFERROR(VLOOKUP($I29,'WM-AR'!$I$7:$AS$3267,16,FALSE),"")</f>
        <v/>
      </c>
      <c r="S29" s="1294" t="str">
        <f>IFERROR(VLOOKUP($I29,'WM-AR'!$I$7:$AS$3267,18,FALSE),"")</f>
        <v/>
      </c>
      <c r="T29" s="1294" t="str">
        <f>IFERROR(VLOOKUP($I29,'WM-AR'!$I$7:$AS$3267,20,FALSE),"")</f>
        <v/>
      </c>
      <c r="U29" s="1294" t="str">
        <f>IFERROR(VLOOKUP($I29,'WM-AR'!$I$7:$AS$3267,22,FALSE),"")</f>
        <v/>
      </c>
      <c r="V29" s="1294" t="str">
        <f>IFERROR(VLOOKUP($I29,'WM-AR'!$I$7:$AS$3267,24,FALSE),"")</f>
        <v/>
      </c>
      <c r="W29" s="1294" t="str">
        <f>IFERROR(VLOOKUP($I29,'WM-AR'!$I$7:$AS$3267,25,FALSE),"")</f>
        <v/>
      </c>
      <c r="X29" s="1294" t="str">
        <f>IFERROR(VLOOKUP($I29,'WM-AR'!$I$7:$AS$3267,26,FALSE),"")</f>
        <v/>
      </c>
      <c r="Y29" s="1294" t="str">
        <f>IFERROR(VLOOKUP($I29,'WM-AR'!$I$7:$AS$3267,27,FALSE),"")</f>
        <v/>
      </c>
      <c r="Z29" s="1294" t="str">
        <f>IFERROR(VLOOKUP($I29,'WM-AR'!$I$7:$AS$3267,28,FALSE),"")</f>
        <v/>
      </c>
      <c r="AA29" s="1294" t="str">
        <f>IFERROR(VLOOKUP($I29,'WM-AR'!$I$7:$AS$3267,29,FALSE),"")</f>
        <v/>
      </c>
      <c r="AB29" s="1294" t="str">
        <f>IFERROR(VLOOKUP($I29,'WM-AR'!$I$7:$AS$3267,30,FALSE),"")</f>
        <v/>
      </c>
      <c r="AC29" s="1294" t="str">
        <f>IFERROR(VLOOKUP($I29,'WM-AR'!$I$7:$AS$3267,31,FALSE),"")</f>
        <v/>
      </c>
      <c r="AD29" s="1294" t="str">
        <f>IFERROR(VLOOKUP($I29,'WM-AR'!$I$7:$AS$3267,32,FALSE),"")</f>
        <v/>
      </c>
      <c r="AE29" s="1294" t="str">
        <f>IFERROR(VLOOKUP($I29,'WM-AR'!$I$7:$AS$3267,33,FALSE),"")</f>
        <v/>
      </c>
      <c r="AF29" s="1295"/>
      <c r="AG29" s="1296"/>
      <c r="AH29" s="1296"/>
      <c r="AI29" s="1297"/>
      <c r="AJ29" s="1297" t="str">
        <f t="shared" si="5"/>
        <v/>
      </c>
      <c r="AK29" s="1298"/>
      <c r="AL29" s="1299" t="str">
        <f>IF(AND(ISTEXT($E29),ISTEXT($B29)),"산출기준 &gt;&gt;  "&amp;_xlfn.XLOOKUP($E29,산출기준!$D:$D,산출기준!$E:$E,"매칭실패"),"")</f>
        <v/>
      </c>
    </row>
    <row r="30" spans="2:38" ht="31.5" customHeight="1">
      <c r="B30" s="1127"/>
      <c r="C30" s="1165"/>
      <c r="D30" s="1165"/>
      <c r="E30" s="1165"/>
      <c r="F30" s="1165"/>
      <c r="G30" s="1131" t="s">
        <v>3437</v>
      </c>
      <c r="H30" s="1268" t="s">
        <v>3433</v>
      </c>
      <c r="I30" s="1130" t="str">
        <f t="shared" si="2"/>
        <v>A03AD029-00008</v>
      </c>
      <c r="J30" s="1132"/>
      <c r="K30" s="1132" t="str">
        <f>IFERROR(VLOOKUP($I30,'WM-AR'!$I$7:$AS$3267,34,FALSE),"")</f>
        <v>EA</v>
      </c>
      <c r="L30" s="1132" t="str">
        <f>IFERROR(VLOOKUP($I30,'WM-AR'!$I$7:$AS$3267,4,FALSE),"")</f>
        <v>Concrete Work</v>
      </c>
      <c r="M30" s="1132" t="str">
        <f>IFERROR(VLOOKUP($I30,'WM-AR'!$I$7:$AS$3267,6,FALSE),"")</f>
        <v>Substructure Work</v>
      </c>
      <c r="N30" s="1132" t="str">
        <f>IFERROR(VLOOKUP($I30,'WM-AR'!$I$7:$AS$3267,8,FALSE),"")</f>
        <v>Anchor Bolt (Installation only)</v>
      </c>
      <c r="O30" s="1132">
        <f>IFERROR(VLOOKUP($I30,'WM-AR'!$I$7:$AS$3267,10,FALSE),"")</f>
        <v>0</v>
      </c>
      <c r="P30" s="1132">
        <f>IFERROR(VLOOKUP($I30,'WM-AR'!$I$7:$AS$3267,12,FALSE),"")</f>
        <v>0</v>
      </c>
      <c r="Q30" s="1132">
        <f>IFERROR(VLOOKUP($I30,'WM-AR'!$I$7:$AS$3267,14,FALSE),"")</f>
        <v>0</v>
      </c>
      <c r="R30" s="1132">
        <f>IFERROR(VLOOKUP($I30,'WM-AR'!$I$7:$AS$3267,16,FALSE),"")</f>
        <v>0</v>
      </c>
      <c r="S30" s="1132">
        <f>IFERROR(VLOOKUP($I30,'WM-AR'!$I$7:$AS$3267,18,FALSE),"")</f>
        <v>0</v>
      </c>
      <c r="T30" s="1132">
        <f>IFERROR(VLOOKUP($I30,'WM-AR'!$I$7:$AS$3267,20,FALSE),"")</f>
        <v>0</v>
      </c>
      <c r="U30" s="1132">
        <f>IFERROR(VLOOKUP($I30,'WM-AR'!$I$7:$AS$3267,22,FALSE),"")</f>
        <v>0</v>
      </c>
      <c r="V30" s="1132" t="str">
        <f>IFERROR(VLOOKUP($I30,'WM-AR'!$I$7:$AS$3267,24,FALSE),"")</f>
        <v>M36</v>
      </c>
      <c r="W30" s="1132">
        <f>IFERROR(VLOOKUP($I30,'WM-AR'!$I$7:$AS$3267,25,FALSE),"")</f>
        <v>0</v>
      </c>
      <c r="X30" s="1132">
        <f>IFERROR(VLOOKUP($I30,'WM-AR'!$I$7:$AS$3267,26,FALSE),"")</f>
        <v>0</v>
      </c>
      <c r="Y30" s="1132">
        <f>IFERROR(VLOOKUP($I30,'WM-AR'!$I$7:$AS$3267,27,FALSE),"")</f>
        <v>0</v>
      </c>
      <c r="Z30" s="1132">
        <f>IFERROR(VLOOKUP($I30,'WM-AR'!$I$7:$AS$3267,28,FALSE),"")</f>
        <v>0</v>
      </c>
      <c r="AA30" s="1132">
        <f>IFERROR(VLOOKUP($I30,'WM-AR'!$I$7:$AS$3267,29,FALSE),"")</f>
        <v>0</v>
      </c>
      <c r="AB30" s="1132">
        <f>IFERROR(VLOOKUP($I30,'WM-AR'!$I$7:$AS$3267,30,FALSE),"")</f>
        <v>0</v>
      </c>
      <c r="AC30" s="1132">
        <f>IFERROR(VLOOKUP($I30,'WM-AR'!$I$7:$AS$3267,31,FALSE),"")</f>
        <v>0</v>
      </c>
      <c r="AD30" s="1132">
        <f>IFERROR(VLOOKUP($I30,'WM-AR'!$I$7:$AS$3267,32,FALSE),"")</f>
        <v>0</v>
      </c>
      <c r="AE30" s="1132" t="str">
        <f>IFERROR(VLOOKUP($I30,'WM-AR'!$I$7:$AS$3267,33,FALSE),"")</f>
        <v/>
      </c>
      <c r="AF30" s="1133"/>
      <c r="AG30" s="1134" t="s">
        <v>3438</v>
      </c>
      <c r="AH30" s="1134"/>
      <c r="AI30" s="1135"/>
      <c r="AJ30" s="1135" t="str">
        <f t="shared" si="5"/>
        <v>EA</v>
      </c>
      <c r="AK30" s="1300" t="s">
        <v>3439</v>
      </c>
      <c r="AL30" s="88" t="str">
        <f>IF(AND(ISTEXT($E30),ISTEXT($B30)),"산출기준 &gt;&gt;  "&amp;_xlfn.XLOOKUP($E30,산출기준!$D:$D,산출기준!$E:$E,"매칭실패"),"")</f>
        <v/>
      </c>
    </row>
    <row r="31" spans="2:38" ht="19.899999999999999" customHeight="1">
      <c r="B31" s="1111"/>
      <c r="C31" s="1166"/>
      <c r="D31" s="1166" t="s">
        <v>2715</v>
      </c>
      <c r="E31" s="1166"/>
      <c r="F31" s="1166"/>
      <c r="G31" s="843" t="s">
        <v>3440</v>
      </c>
      <c r="H31" s="843" t="s">
        <v>3441</v>
      </c>
      <c r="I31" s="712" t="str">
        <f t="shared" si="2"/>
        <v>A03AF329-00005</v>
      </c>
      <c r="J31" s="714"/>
      <c r="K31" s="714" t="str">
        <f>IFERROR(VLOOKUP($I31,'WM-AR'!$I$7:$AS$3267,34,FALSE),"")</f>
        <v>EA</v>
      </c>
      <c r="L31" s="714" t="str">
        <f>IFERROR(VLOOKUP($I31,'WM-AR'!$I$7:$AS$3267,4,FALSE),"")</f>
        <v>Concrete Work</v>
      </c>
      <c r="M31" s="714" t="str">
        <f>IFERROR(VLOOKUP($I31,'WM-AR'!$I$7:$AS$3267,6,FALSE),"")</f>
        <v>Superstructure Work</v>
      </c>
      <c r="N31" s="714" t="str">
        <f>IFERROR(VLOOKUP($I31,'WM-AR'!$I$7:$AS$3267,8,FALSE),"")</f>
        <v>Anchor Bolt (Purchase &amp; Installation)</v>
      </c>
      <c r="O31" s="714">
        <f>IFERROR(VLOOKUP($I31,'WM-AR'!$I$7:$AS$3267,10,FALSE),"")</f>
        <v>0</v>
      </c>
      <c r="P31" s="714">
        <f>IFERROR(VLOOKUP($I31,'WM-AR'!$I$7:$AS$3267,12,FALSE),"")</f>
        <v>0</v>
      </c>
      <c r="Q31" s="714">
        <f>IFERROR(VLOOKUP($I31,'WM-AR'!$I$7:$AS$3267,14,FALSE),"")</f>
        <v>0</v>
      </c>
      <c r="R31" s="714">
        <f>IFERROR(VLOOKUP($I31,'WM-AR'!$I$7:$AS$3267,16,FALSE),"")</f>
        <v>0</v>
      </c>
      <c r="S31" s="714">
        <f>IFERROR(VLOOKUP($I31,'WM-AR'!$I$7:$AS$3267,18,FALSE),"")</f>
        <v>0</v>
      </c>
      <c r="T31" s="714">
        <f>IFERROR(VLOOKUP($I31,'WM-AR'!$I$7:$AS$3267,20,FALSE),"")</f>
        <v>0</v>
      </c>
      <c r="U31" s="714">
        <f>IFERROR(VLOOKUP($I31,'WM-AR'!$I$7:$AS$3267,22,FALSE),"")</f>
        <v>0</v>
      </c>
      <c r="V31" s="714" t="str">
        <f>IFERROR(VLOOKUP($I31,'WM-AR'!$I$7:$AS$3267,24,FALSE),"")</f>
        <v>M24</v>
      </c>
      <c r="W31" s="714">
        <f>IFERROR(VLOOKUP($I31,'WM-AR'!$I$7:$AS$3267,25,FALSE),"")</f>
        <v>0</v>
      </c>
      <c r="X31" s="714">
        <f>IFERROR(VLOOKUP($I31,'WM-AR'!$I$7:$AS$3267,26,FALSE),"")</f>
        <v>0</v>
      </c>
      <c r="Y31" s="714">
        <f>IFERROR(VLOOKUP($I31,'WM-AR'!$I$7:$AS$3267,27,FALSE),"")</f>
        <v>0</v>
      </c>
      <c r="Z31" s="714">
        <f>IFERROR(VLOOKUP($I31,'WM-AR'!$I$7:$AS$3267,28,FALSE),"")</f>
        <v>0</v>
      </c>
      <c r="AA31" s="714">
        <f>IFERROR(VLOOKUP($I31,'WM-AR'!$I$7:$AS$3267,29,FALSE),"")</f>
        <v>0</v>
      </c>
      <c r="AB31" s="714">
        <f>IFERROR(VLOOKUP($I31,'WM-AR'!$I$7:$AS$3267,30,FALSE),"")</f>
        <v>0</v>
      </c>
      <c r="AC31" s="714">
        <f>IFERROR(VLOOKUP($I31,'WM-AR'!$I$7:$AS$3267,31,FALSE),"")</f>
        <v>0</v>
      </c>
      <c r="AD31" s="714">
        <f>IFERROR(VLOOKUP($I31,'WM-AR'!$I$7:$AS$3267,32,FALSE),"")</f>
        <v>0</v>
      </c>
      <c r="AE31" s="714" t="str">
        <f>IFERROR(VLOOKUP($I31,'WM-AR'!$I$7:$AS$3267,33,FALSE),"")</f>
        <v/>
      </c>
      <c r="AF31" s="839"/>
      <c r="AG31" s="852"/>
      <c r="AH31" s="852" t="s">
        <v>3442</v>
      </c>
      <c r="AI31" s="854"/>
      <c r="AJ31" s="854" t="str">
        <f t="shared" si="5"/>
        <v>EA</v>
      </c>
      <c r="AK31" s="1280"/>
      <c r="AL31" s="88" t="str">
        <f>IF(AND(ISTEXT($E31),ISTEXT($B31)),"산출기준 &gt;&gt;  "&amp;_xlfn.XLOOKUP($E31,산출기준!$D:$D,산출기준!$E:$E,"매칭실패"),"")</f>
        <v/>
      </c>
    </row>
    <row r="32" spans="2:38" ht="19.899999999999999" customHeight="1">
      <c r="B32" s="1111"/>
      <c r="C32" s="1166"/>
      <c r="D32" s="1166" t="s">
        <v>2715</v>
      </c>
      <c r="E32" s="1166"/>
      <c r="F32" s="1166"/>
      <c r="G32" s="843" t="s">
        <v>3443</v>
      </c>
      <c r="H32" s="843" t="s">
        <v>3441</v>
      </c>
      <c r="I32" s="712" t="str">
        <f t="shared" si="2"/>
        <v>A03AF329-00005</v>
      </c>
      <c r="J32" s="714"/>
      <c r="K32" s="714" t="str">
        <f>IFERROR(VLOOKUP($I32,'WM-AR'!$I$7:$AS$3267,34,FALSE),"")</f>
        <v>EA</v>
      </c>
      <c r="L32" s="714" t="str">
        <f>IFERROR(VLOOKUP($I32,'WM-AR'!$I$7:$AS$3267,4,FALSE),"")</f>
        <v>Concrete Work</v>
      </c>
      <c r="M32" s="714" t="str">
        <f>IFERROR(VLOOKUP($I32,'WM-AR'!$I$7:$AS$3267,6,FALSE),"")</f>
        <v>Superstructure Work</v>
      </c>
      <c r="N32" s="714" t="str">
        <f>IFERROR(VLOOKUP($I32,'WM-AR'!$I$7:$AS$3267,8,FALSE),"")</f>
        <v>Anchor Bolt (Purchase &amp; Installation)</v>
      </c>
      <c r="O32" s="714">
        <f>IFERROR(VLOOKUP($I32,'WM-AR'!$I$7:$AS$3267,10,FALSE),"")</f>
        <v>0</v>
      </c>
      <c r="P32" s="714">
        <f>IFERROR(VLOOKUP($I32,'WM-AR'!$I$7:$AS$3267,12,FALSE),"")</f>
        <v>0</v>
      </c>
      <c r="Q32" s="714">
        <f>IFERROR(VLOOKUP($I32,'WM-AR'!$I$7:$AS$3267,14,FALSE),"")</f>
        <v>0</v>
      </c>
      <c r="R32" s="714">
        <f>IFERROR(VLOOKUP($I32,'WM-AR'!$I$7:$AS$3267,16,FALSE),"")</f>
        <v>0</v>
      </c>
      <c r="S32" s="714">
        <f>IFERROR(VLOOKUP($I32,'WM-AR'!$I$7:$AS$3267,18,FALSE),"")</f>
        <v>0</v>
      </c>
      <c r="T32" s="714">
        <f>IFERROR(VLOOKUP($I32,'WM-AR'!$I$7:$AS$3267,20,FALSE),"")</f>
        <v>0</v>
      </c>
      <c r="U32" s="714">
        <f>IFERROR(VLOOKUP($I32,'WM-AR'!$I$7:$AS$3267,22,FALSE),"")</f>
        <v>0</v>
      </c>
      <c r="V32" s="714" t="str">
        <f>IFERROR(VLOOKUP($I32,'WM-AR'!$I$7:$AS$3267,24,FALSE),"")</f>
        <v>M24</v>
      </c>
      <c r="W32" s="714">
        <f>IFERROR(VLOOKUP($I32,'WM-AR'!$I$7:$AS$3267,25,FALSE),"")</f>
        <v>0</v>
      </c>
      <c r="X32" s="714">
        <f>IFERROR(VLOOKUP($I32,'WM-AR'!$I$7:$AS$3267,26,FALSE),"")</f>
        <v>0</v>
      </c>
      <c r="Y32" s="714">
        <f>IFERROR(VLOOKUP($I32,'WM-AR'!$I$7:$AS$3267,27,FALSE),"")</f>
        <v>0</v>
      </c>
      <c r="Z32" s="714">
        <f>IFERROR(VLOOKUP($I32,'WM-AR'!$I$7:$AS$3267,28,FALSE),"")</f>
        <v>0</v>
      </c>
      <c r="AA32" s="714">
        <f>IFERROR(VLOOKUP($I32,'WM-AR'!$I$7:$AS$3267,29,FALSE),"")</f>
        <v>0</v>
      </c>
      <c r="AB32" s="714">
        <f>IFERROR(VLOOKUP($I32,'WM-AR'!$I$7:$AS$3267,30,FALSE),"")</f>
        <v>0</v>
      </c>
      <c r="AC32" s="714">
        <f>IFERROR(VLOOKUP($I32,'WM-AR'!$I$7:$AS$3267,31,FALSE),"")</f>
        <v>0</v>
      </c>
      <c r="AD32" s="714">
        <f>IFERROR(VLOOKUP($I32,'WM-AR'!$I$7:$AS$3267,32,FALSE),"")</f>
        <v>0</v>
      </c>
      <c r="AE32" s="714" t="str">
        <f>IFERROR(VLOOKUP($I32,'WM-AR'!$I$7:$AS$3267,33,FALSE),"")</f>
        <v/>
      </c>
      <c r="AF32" s="839"/>
      <c r="AG32" s="852"/>
      <c r="AH32" s="852" t="s">
        <v>3442</v>
      </c>
      <c r="AI32" s="854"/>
      <c r="AJ32" s="854" t="str">
        <f t="shared" si="5"/>
        <v>EA</v>
      </c>
      <c r="AK32" s="1280"/>
      <c r="AL32" s="88" t="str">
        <f>IF(AND(ISTEXT($E32),ISTEXT($B32)),"산출기준 &gt;&gt;  "&amp;_xlfn.XLOOKUP($E32,산출기준!$D:$D,산출기준!$E:$E,"매칭실패"),"")</f>
        <v/>
      </c>
    </row>
    <row r="33" spans="2:38" ht="19.899999999999999" customHeight="1">
      <c r="B33" s="1111"/>
      <c r="C33" s="1166"/>
      <c r="D33" s="1166" t="s">
        <v>2715</v>
      </c>
      <c r="E33" s="1166"/>
      <c r="F33" s="1166"/>
      <c r="G33" s="843" t="s">
        <v>3444</v>
      </c>
      <c r="H33" s="843" t="s">
        <v>3441</v>
      </c>
      <c r="I33" s="712" t="str">
        <f t="shared" si="2"/>
        <v>A03AF329-00005</v>
      </c>
      <c r="J33" s="714"/>
      <c r="K33" s="714" t="str">
        <f>IFERROR(VLOOKUP($I33,'WM-AR'!$I$7:$AS$3267,34,FALSE),"")</f>
        <v>EA</v>
      </c>
      <c r="L33" s="714" t="str">
        <f>IFERROR(VLOOKUP($I33,'WM-AR'!$I$7:$AS$3267,4,FALSE),"")</f>
        <v>Concrete Work</v>
      </c>
      <c r="M33" s="714" t="str">
        <f>IFERROR(VLOOKUP($I33,'WM-AR'!$I$7:$AS$3267,6,FALSE),"")</f>
        <v>Superstructure Work</v>
      </c>
      <c r="N33" s="714" t="str">
        <f>IFERROR(VLOOKUP($I33,'WM-AR'!$I$7:$AS$3267,8,FALSE),"")</f>
        <v>Anchor Bolt (Purchase &amp; Installation)</v>
      </c>
      <c r="O33" s="714">
        <f>IFERROR(VLOOKUP($I33,'WM-AR'!$I$7:$AS$3267,10,FALSE),"")</f>
        <v>0</v>
      </c>
      <c r="P33" s="714">
        <f>IFERROR(VLOOKUP($I33,'WM-AR'!$I$7:$AS$3267,12,FALSE),"")</f>
        <v>0</v>
      </c>
      <c r="Q33" s="714">
        <f>IFERROR(VLOOKUP($I33,'WM-AR'!$I$7:$AS$3267,14,FALSE),"")</f>
        <v>0</v>
      </c>
      <c r="R33" s="714">
        <f>IFERROR(VLOOKUP($I33,'WM-AR'!$I$7:$AS$3267,16,FALSE),"")</f>
        <v>0</v>
      </c>
      <c r="S33" s="714">
        <f>IFERROR(VLOOKUP($I33,'WM-AR'!$I$7:$AS$3267,18,FALSE),"")</f>
        <v>0</v>
      </c>
      <c r="T33" s="714">
        <f>IFERROR(VLOOKUP($I33,'WM-AR'!$I$7:$AS$3267,20,FALSE),"")</f>
        <v>0</v>
      </c>
      <c r="U33" s="714">
        <f>IFERROR(VLOOKUP($I33,'WM-AR'!$I$7:$AS$3267,22,FALSE),"")</f>
        <v>0</v>
      </c>
      <c r="V33" s="714" t="str">
        <f>IFERROR(VLOOKUP($I33,'WM-AR'!$I$7:$AS$3267,24,FALSE),"")</f>
        <v>M24</v>
      </c>
      <c r="W33" s="714">
        <f>IFERROR(VLOOKUP($I33,'WM-AR'!$I$7:$AS$3267,25,FALSE),"")</f>
        <v>0</v>
      </c>
      <c r="X33" s="714">
        <f>IFERROR(VLOOKUP($I33,'WM-AR'!$I$7:$AS$3267,26,FALSE),"")</f>
        <v>0</v>
      </c>
      <c r="Y33" s="714">
        <f>IFERROR(VLOOKUP($I33,'WM-AR'!$I$7:$AS$3267,27,FALSE),"")</f>
        <v>0</v>
      </c>
      <c r="Z33" s="714">
        <f>IFERROR(VLOOKUP($I33,'WM-AR'!$I$7:$AS$3267,28,FALSE),"")</f>
        <v>0</v>
      </c>
      <c r="AA33" s="714">
        <f>IFERROR(VLOOKUP($I33,'WM-AR'!$I$7:$AS$3267,29,FALSE),"")</f>
        <v>0</v>
      </c>
      <c r="AB33" s="714">
        <f>IFERROR(VLOOKUP($I33,'WM-AR'!$I$7:$AS$3267,30,FALSE),"")</f>
        <v>0</v>
      </c>
      <c r="AC33" s="714">
        <f>IFERROR(VLOOKUP($I33,'WM-AR'!$I$7:$AS$3267,31,FALSE),"")</f>
        <v>0</v>
      </c>
      <c r="AD33" s="714">
        <f>IFERROR(VLOOKUP($I33,'WM-AR'!$I$7:$AS$3267,32,FALSE),"")</f>
        <v>0</v>
      </c>
      <c r="AE33" s="714" t="str">
        <f>IFERROR(VLOOKUP($I33,'WM-AR'!$I$7:$AS$3267,33,FALSE),"")</f>
        <v/>
      </c>
      <c r="AF33" s="839"/>
      <c r="AG33" s="852"/>
      <c r="AH33" s="852" t="s">
        <v>3442</v>
      </c>
      <c r="AI33" s="854"/>
      <c r="AJ33" s="854" t="str">
        <f t="shared" si="5"/>
        <v>EA</v>
      </c>
      <c r="AK33" s="1280"/>
      <c r="AL33" s="88" t="str">
        <f>IF(AND(ISTEXT($E33),ISTEXT($B33)),"산출기준 &gt;&gt;  "&amp;_xlfn.XLOOKUP($E33,산출기준!$D:$D,산출기준!$E:$E,"매칭실패"),"")</f>
        <v/>
      </c>
    </row>
    <row r="34" spans="2:38" ht="19.899999999999999" customHeight="1">
      <c r="B34" s="1111"/>
      <c r="C34" s="1166"/>
      <c r="D34" s="1166" t="s">
        <v>2715</v>
      </c>
      <c r="E34" s="1166"/>
      <c r="F34" s="1166"/>
      <c r="G34" s="843" t="s">
        <v>3445</v>
      </c>
      <c r="H34" s="843" t="s">
        <v>3441</v>
      </c>
      <c r="I34" s="712" t="str">
        <f t="shared" si="2"/>
        <v>A03AF329-00005</v>
      </c>
      <c r="J34" s="714"/>
      <c r="K34" s="714" t="str">
        <f>IFERROR(VLOOKUP($I34,'WM-AR'!$I$7:$AS$3267,34,FALSE),"")</f>
        <v>EA</v>
      </c>
      <c r="L34" s="714" t="str">
        <f>IFERROR(VLOOKUP($I34,'WM-AR'!$I$7:$AS$3267,4,FALSE),"")</f>
        <v>Concrete Work</v>
      </c>
      <c r="M34" s="714" t="str">
        <f>IFERROR(VLOOKUP($I34,'WM-AR'!$I$7:$AS$3267,6,FALSE),"")</f>
        <v>Superstructure Work</v>
      </c>
      <c r="N34" s="714" t="str">
        <f>IFERROR(VLOOKUP($I34,'WM-AR'!$I$7:$AS$3267,8,FALSE),"")</f>
        <v>Anchor Bolt (Purchase &amp; Installation)</v>
      </c>
      <c r="O34" s="714">
        <f>IFERROR(VLOOKUP($I34,'WM-AR'!$I$7:$AS$3267,10,FALSE),"")</f>
        <v>0</v>
      </c>
      <c r="P34" s="714">
        <f>IFERROR(VLOOKUP($I34,'WM-AR'!$I$7:$AS$3267,12,FALSE),"")</f>
        <v>0</v>
      </c>
      <c r="Q34" s="714">
        <f>IFERROR(VLOOKUP($I34,'WM-AR'!$I$7:$AS$3267,14,FALSE),"")</f>
        <v>0</v>
      </c>
      <c r="R34" s="714">
        <f>IFERROR(VLOOKUP($I34,'WM-AR'!$I$7:$AS$3267,16,FALSE),"")</f>
        <v>0</v>
      </c>
      <c r="S34" s="714">
        <f>IFERROR(VLOOKUP($I34,'WM-AR'!$I$7:$AS$3267,18,FALSE),"")</f>
        <v>0</v>
      </c>
      <c r="T34" s="714">
        <f>IFERROR(VLOOKUP($I34,'WM-AR'!$I$7:$AS$3267,20,FALSE),"")</f>
        <v>0</v>
      </c>
      <c r="U34" s="714">
        <f>IFERROR(VLOOKUP($I34,'WM-AR'!$I$7:$AS$3267,22,FALSE),"")</f>
        <v>0</v>
      </c>
      <c r="V34" s="714" t="str">
        <f>IFERROR(VLOOKUP($I34,'WM-AR'!$I$7:$AS$3267,24,FALSE),"")</f>
        <v>M24</v>
      </c>
      <c r="W34" s="714">
        <f>IFERROR(VLOOKUP($I34,'WM-AR'!$I$7:$AS$3267,25,FALSE),"")</f>
        <v>0</v>
      </c>
      <c r="X34" s="714">
        <f>IFERROR(VLOOKUP($I34,'WM-AR'!$I$7:$AS$3267,26,FALSE),"")</f>
        <v>0</v>
      </c>
      <c r="Y34" s="714">
        <f>IFERROR(VLOOKUP($I34,'WM-AR'!$I$7:$AS$3267,27,FALSE),"")</f>
        <v>0</v>
      </c>
      <c r="Z34" s="714">
        <f>IFERROR(VLOOKUP($I34,'WM-AR'!$I$7:$AS$3267,28,FALSE),"")</f>
        <v>0</v>
      </c>
      <c r="AA34" s="714">
        <f>IFERROR(VLOOKUP($I34,'WM-AR'!$I$7:$AS$3267,29,FALSE),"")</f>
        <v>0</v>
      </c>
      <c r="AB34" s="714">
        <f>IFERROR(VLOOKUP($I34,'WM-AR'!$I$7:$AS$3267,30,FALSE),"")</f>
        <v>0</v>
      </c>
      <c r="AC34" s="714">
        <f>IFERROR(VLOOKUP($I34,'WM-AR'!$I$7:$AS$3267,31,FALSE),"")</f>
        <v>0</v>
      </c>
      <c r="AD34" s="714">
        <f>IFERROR(VLOOKUP($I34,'WM-AR'!$I$7:$AS$3267,32,FALSE),"")</f>
        <v>0</v>
      </c>
      <c r="AE34" s="714" t="str">
        <f>IFERROR(VLOOKUP($I34,'WM-AR'!$I$7:$AS$3267,33,FALSE),"")</f>
        <v/>
      </c>
      <c r="AF34" s="839"/>
      <c r="AG34" s="852"/>
      <c r="AH34" s="852" t="s">
        <v>3442</v>
      </c>
      <c r="AI34" s="854"/>
      <c r="AJ34" s="854" t="str">
        <f t="shared" si="5"/>
        <v>EA</v>
      </c>
      <c r="AK34" s="1280"/>
      <c r="AL34" s="88" t="str">
        <f>IF(AND(ISTEXT($E34),ISTEXT($B34)),"산출기준 &gt;&gt;  "&amp;_xlfn.XLOOKUP($E34,산출기준!$D:$D,산출기준!$E:$E,"매칭실패"),"")</f>
        <v/>
      </c>
    </row>
    <row r="35" spans="2:38" ht="19.899999999999999" customHeight="1">
      <c r="B35" s="1111"/>
      <c r="C35" s="1166"/>
      <c r="D35" s="1166" t="s">
        <v>2715</v>
      </c>
      <c r="E35" s="1166"/>
      <c r="F35" s="1166"/>
      <c r="G35" s="843" t="s">
        <v>3446</v>
      </c>
      <c r="H35" s="843" t="s">
        <v>3441</v>
      </c>
      <c r="I35" s="712" t="str">
        <f t="shared" si="2"/>
        <v>A03AF329-00005</v>
      </c>
      <c r="J35" s="714"/>
      <c r="K35" s="714" t="str">
        <f>IFERROR(VLOOKUP($I35,'WM-AR'!$I$7:$AS$3267,34,FALSE),"")</f>
        <v>EA</v>
      </c>
      <c r="L35" s="714" t="str">
        <f>IFERROR(VLOOKUP($I35,'WM-AR'!$I$7:$AS$3267,4,FALSE),"")</f>
        <v>Concrete Work</v>
      </c>
      <c r="M35" s="714" t="str">
        <f>IFERROR(VLOOKUP($I35,'WM-AR'!$I$7:$AS$3267,6,FALSE),"")</f>
        <v>Superstructure Work</v>
      </c>
      <c r="N35" s="714" t="str">
        <f>IFERROR(VLOOKUP($I35,'WM-AR'!$I$7:$AS$3267,8,FALSE),"")</f>
        <v>Anchor Bolt (Purchase &amp; Installation)</v>
      </c>
      <c r="O35" s="714">
        <f>IFERROR(VLOOKUP($I35,'WM-AR'!$I$7:$AS$3267,10,FALSE),"")</f>
        <v>0</v>
      </c>
      <c r="P35" s="714">
        <f>IFERROR(VLOOKUP($I35,'WM-AR'!$I$7:$AS$3267,12,FALSE),"")</f>
        <v>0</v>
      </c>
      <c r="Q35" s="714">
        <f>IFERROR(VLOOKUP($I35,'WM-AR'!$I$7:$AS$3267,14,FALSE),"")</f>
        <v>0</v>
      </c>
      <c r="R35" s="714">
        <f>IFERROR(VLOOKUP($I35,'WM-AR'!$I$7:$AS$3267,16,FALSE),"")</f>
        <v>0</v>
      </c>
      <c r="S35" s="714">
        <f>IFERROR(VLOOKUP($I35,'WM-AR'!$I$7:$AS$3267,18,FALSE),"")</f>
        <v>0</v>
      </c>
      <c r="T35" s="714">
        <f>IFERROR(VLOOKUP($I35,'WM-AR'!$I$7:$AS$3267,20,FALSE),"")</f>
        <v>0</v>
      </c>
      <c r="U35" s="714">
        <f>IFERROR(VLOOKUP($I35,'WM-AR'!$I$7:$AS$3267,22,FALSE),"")</f>
        <v>0</v>
      </c>
      <c r="V35" s="714" t="str">
        <f>IFERROR(VLOOKUP($I35,'WM-AR'!$I$7:$AS$3267,24,FALSE),"")</f>
        <v>M24</v>
      </c>
      <c r="W35" s="714">
        <f>IFERROR(VLOOKUP($I35,'WM-AR'!$I$7:$AS$3267,25,FALSE),"")</f>
        <v>0</v>
      </c>
      <c r="X35" s="714">
        <f>IFERROR(VLOOKUP($I35,'WM-AR'!$I$7:$AS$3267,26,FALSE),"")</f>
        <v>0</v>
      </c>
      <c r="Y35" s="714">
        <f>IFERROR(VLOOKUP($I35,'WM-AR'!$I$7:$AS$3267,27,FALSE),"")</f>
        <v>0</v>
      </c>
      <c r="Z35" s="714">
        <f>IFERROR(VLOOKUP($I35,'WM-AR'!$I$7:$AS$3267,28,FALSE),"")</f>
        <v>0</v>
      </c>
      <c r="AA35" s="714">
        <f>IFERROR(VLOOKUP($I35,'WM-AR'!$I$7:$AS$3267,29,FALSE),"")</f>
        <v>0</v>
      </c>
      <c r="AB35" s="714">
        <f>IFERROR(VLOOKUP($I35,'WM-AR'!$I$7:$AS$3267,30,FALSE),"")</f>
        <v>0</v>
      </c>
      <c r="AC35" s="714">
        <f>IFERROR(VLOOKUP($I35,'WM-AR'!$I$7:$AS$3267,31,FALSE),"")</f>
        <v>0</v>
      </c>
      <c r="AD35" s="714">
        <f>IFERROR(VLOOKUP($I35,'WM-AR'!$I$7:$AS$3267,32,FALSE),"")</f>
        <v>0</v>
      </c>
      <c r="AE35" s="714" t="str">
        <f>IFERROR(VLOOKUP($I35,'WM-AR'!$I$7:$AS$3267,33,FALSE),"")</f>
        <v/>
      </c>
      <c r="AF35" s="839"/>
      <c r="AG35" s="852"/>
      <c r="AH35" s="852" t="s">
        <v>3442</v>
      </c>
      <c r="AI35" s="854"/>
      <c r="AJ35" s="854" t="str">
        <f t="shared" si="5"/>
        <v>EA</v>
      </c>
      <c r="AK35" s="1280"/>
      <c r="AL35" s="88" t="str">
        <f>IF(AND(ISTEXT($E35),ISTEXT($B35)),"산출기준 &gt;&gt;  "&amp;_xlfn.XLOOKUP($E35,산출기준!$D:$D,산출기준!$E:$E,"매칭실패"),"")</f>
        <v/>
      </c>
    </row>
    <row r="36" spans="2:38" ht="19.899999999999999" customHeight="1">
      <c r="B36" s="1111"/>
      <c r="C36" s="1166"/>
      <c r="D36" s="1166" t="s">
        <v>2715</v>
      </c>
      <c r="E36" s="1166"/>
      <c r="F36" s="1166"/>
      <c r="G36" s="843" t="s">
        <v>3447</v>
      </c>
      <c r="H36" s="843" t="s">
        <v>3448</v>
      </c>
      <c r="I36" s="712" t="str">
        <f>LEFT(H35,14)</f>
        <v>A03AF329-00005</v>
      </c>
      <c r="J36" s="714"/>
      <c r="K36" s="714" t="str">
        <f>IFERROR(VLOOKUP($I36,'WM-AR'!$I$7:$AS$3267,34,FALSE),"")</f>
        <v>EA</v>
      </c>
      <c r="L36" s="714" t="str">
        <f>IFERROR(VLOOKUP($I36,'WM-AR'!$I$7:$AS$3267,4,FALSE),"")</f>
        <v>Concrete Work</v>
      </c>
      <c r="M36" s="714" t="str">
        <f>IFERROR(VLOOKUP($I36,'WM-AR'!$I$7:$AS$3267,6,FALSE),"")</f>
        <v>Superstructure Work</v>
      </c>
      <c r="N36" s="714" t="str">
        <f>IFERROR(VLOOKUP($I36,'WM-AR'!$I$7:$AS$3267,8,FALSE),"")</f>
        <v>Anchor Bolt (Purchase &amp; Installation)</v>
      </c>
      <c r="O36" s="714">
        <f>IFERROR(VLOOKUP($I36,'WM-AR'!$I$7:$AS$3267,10,FALSE),"")</f>
        <v>0</v>
      </c>
      <c r="P36" s="714">
        <f>IFERROR(VLOOKUP($I36,'WM-AR'!$I$7:$AS$3267,12,FALSE),"")</f>
        <v>0</v>
      </c>
      <c r="Q36" s="714">
        <f>IFERROR(VLOOKUP($I36,'WM-AR'!$I$7:$AS$3267,14,FALSE),"")</f>
        <v>0</v>
      </c>
      <c r="R36" s="714">
        <f>IFERROR(VLOOKUP($I36,'WM-AR'!$I$7:$AS$3267,16,FALSE),"")</f>
        <v>0</v>
      </c>
      <c r="S36" s="714">
        <f>IFERROR(VLOOKUP($I36,'WM-AR'!$I$7:$AS$3267,18,FALSE),"")</f>
        <v>0</v>
      </c>
      <c r="T36" s="714">
        <f>IFERROR(VLOOKUP($I36,'WM-AR'!$I$7:$AS$3267,20,FALSE),"")</f>
        <v>0</v>
      </c>
      <c r="U36" s="714">
        <f>IFERROR(VLOOKUP($I36,'WM-AR'!$I$7:$AS$3267,22,FALSE),"")</f>
        <v>0</v>
      </c>
      <c r="V36" s="714" t="str">
        <f>IFERROR(VLOOKUP($I36,'WM-AR'!$I$7:$AS$3267,24,FALSE),"")</f>
        <v>M24</v>
      </c>
      <c r="W36" s="714">
        <f>IFERROR(VLOOKUP($I36,'WM-AR'!$I$7:$AS$3267,25,FALSE),"")</f>
        <v>0</v>
      </c>
      <c r="X36" s="714">
        <f>IFERROR(VLOOKUP($I36,'WM-AR'!$I$7:$AS$3267,26,FALSE),"")</f>
        <v>0</v>
      </c>
      <c r="Y36" s="714">
        <f>IFERROR(VLOOKUP($I36,'WM-AR'!$I$7:$AS$3267,27,FALSE),"")</f>
        <v>0</v>
      </c>
      <c r="Z36" s="714">
        <f>IFERROR(VLOOKUP($I36,'WM-AR'!$I$7:$AS$3267,28,FALSE),"")</f>
        <v>0</v>
      </c>
      <c r="AA36" s="714">
        <f>IFERROR(VLOOKUP($I36,'WM-AR'!$I$7:$AS$3267,29,FALSE),"")</f>
        <v>0</v>
      </c>
      <c r="AB36" s="714">
        <f>IFERROR(VLOOKUP($I36,'WM-AR'!$I$7:$AS$3267,30,FALSE),"")</f>
        <v>0</v>
      </c>
      <c r="AC36" s="714">
        <f>IFERROR(VLOOKUP($I36,'WM-AR'!$I$7:$AS$3267,31,FALSE),"")</f>
        <v>0</v>
      </c>
      <c r="AD36" s="714">
        <f>IFERROR(VLOOKUP($I36,'WM-AR'!$I$7:$AS$3267,32,FALSE),"")</f>
        <v>0</v>
      </c>
      <c r="AE36" s="714" t="str">
        <f>IFERROR(VLOOKUP($I36,'WM-AR'!$I$7:$AS$3267,33,FALSE),"")</f>
        <v/>
      </c>
      <c r="AF36" s="839"/>
      <c r="AG36" s="852"/>
      <c r="AH36" s="852" t="s">
        <v>3442</v>
      </c>
      <c r="AI36" s="854"/>
      <c r="AJ36" s="854" t="str">
        <f t="shared" si="5"/>
        <v>EA</v>
      </c>
      <c r="AK36" s="1280"/>
      <c r="AL36" s="88" t="str">
        <f>IF(AND(ISTEXT($E36),ISTEXT($B36)),"산출기준 &gt;&gt;  "&amp;_xlfn.XLOOKUP($E36,산출기준!$D:$D,산출기준!$E:$E,"매칭실패"),"")</f>
        <v/>
      </c>
    </row>
    <row r="37" spans="2:38" ht="19.899999999999999" customHeight="1">
      <c r="B37" s="1111"/>
      <c r="C37" s="1166"/>
      <c r="D37" s="1166" t="s">
        <v>2715</v>
      </c>
      <c r="E37" s="1166"/>
      <c r="F37" s="1166"/>
      <c r="G37" s="843" t="s">
        <v>3449</v>
      </c>
      <c r="H37" s="843" t="s">
        <v>3448</v>
      </c>
      <c r="I37" s="712" t="str">
        <f t="shared" si="2"/>
        <v>A03AF329-00009</v>
      </c>
      <c r="J37" s="714"/>
      <c r="K37" s="714" t="str">
        <f>IFERROR(VLOOKUP($I37,'WM-AR'!$I$7:$AS$3267,34,FALSE),"")</f>
        <v>EA</v>
      </c>
      <c r="L37" s="714" t="str">
        <f>IFERROR(VLOOKUP($I37,'WM-AR'!$I$7:$AS$3267,4,FALSE),"")</f>
        <v>Concrete Work</v>
      </c>
      <c r="M37" s="714" t="str">
        <f>IFERROR(VLOOKUP($I37,'WM-AR'!$I$7:$AS$3267,6,FALSE),"")</f>
        <v>Superstructure Work</v>
      </c>
      <c r="N37" s="714" t="str">
        <f>IFERROR(VLOOKUP($I37,'WM-AR'!$I$7:$AS$3267,8,FALSE),"")</f>
        <v>Anchor Bolt (Purchase &amp; Installation)</v>
      </c>
      <c r="O37" s="714">
        <f>IFERROR(VLOOKUP($I37,'WM-AR'!$I$7:$AS$3267,10,FALSE),"")</f>
        <v>0</v>
      </c>
      <c r="P37" s="714">
        <f>IFERROR(VLOOKUP($I37,'WM-AR'!$I$7:$AS$3267,12,FALSE),"")</f>
        <v>0</v>
      </c>
      <c r="Q37" s="714">
        <f>IFERROR(VLOOKUP($I37,'WM-AR'!$I$7:$AS$3267,14,FALSE),"")</f>
        <v>0</v>
      </c>
      <c r="R37" s="714">
        <f>IFERROR(VLOOKUP($I37,'WM-AR'!$I$7:$AS$3267,16,FALSE),"")</f>
        <v>0</v>
      </c>
      <c r="S37" s="714">
        <f>IFERROR(VLOOKUP($I37,'WM-AR'!$I$7:$AS$3267,18,FALSE),"")</f>
        <v>0</v>
      </c>
      <c r="T37" s="714">
        <f>IFERROR(VLOOKUP($I37,'WM-AR'!$I$7:$AS$3267,20,FALSE),"")</f>
        <v>0</v>
      </c>
      <c r="U37" s="714">
        <f>IFERROR(VLOOKUP($I37,'WM-AR'!$I$7:$AS$3267,22,FALSE),"")</f>
        <v>0</v>
      </c>
      <c r="V37" s="714" t="str">
        <f>IFERROR(VLOOKUP($I37,'WM-AR'!$I$7:$AS$3267,24,FALSE),"")</f>
        <v>M36</v>
      </c>
      <c r="W37" s="714">
        <f>IFERROR(VLOOKUP($I37,'WM-AR'!$I$7:$AS$3267,25,FALSE),"")</f>
        <v>0</v>
      </c>
      <c r="X37" s="714">
        <f>IFERROR(VLOOKUP($I37,'WM-AR'!$I$7:$AS$3267,26,FALSE),"")</f>
        <v>0</v>
      </c>
      <c r="Y37" s="714">
        <f>IFERROR(VLOOKUP($I37,'WM-AR'!$I$7:$AS$3267,27,FALSE),"")</f>
        <v>0</v>
      </c>
      <c r="Z37" s="714">
        <f>IFERROR(VLOOKUP($I37,'WM-AR'!$I$7:$AS$3267,28,FALSE),"")</f>
        <v>0</v>
      </c>
      <c r="AA37" s="714">
        <f>IFERROR(VLOOKUP($I37,'WM-AR'!$I$7:$AS$3267,29,FALSE),"")</f>
        <v>0</v>
      </c>
      <c r="AB37" s="714">
        <f>IFERROR(VLOOKUP($I37,'WM-AR'!$I$7:$AS$3267,30,FALSE),"")</f>
        <v>0</v>
      </c>
      <c r="AC37" s="714">
        <f>IFERROR(VLOOKUP($I37,'WM-AR'!$I$7:$AS$3267,31,FALSE),"")</f>
        <v>0</v>
      </c>
      <c r="AD37" s="714">
        <f>IFERROR(VLOOKUP($I37,'WM-AR'!$I$7:$AS$3267,32,FALSE),"")</f>
        <v>0</v>
      </c>
      <c r="AE37" s="714" t="str">
        <f>IFERROR(VLOOKUP($I37,'WM-AR'!$I$7:$AS$3267,33,FALSE),"")</f>
        <v/>
      </c>
      <c r="AF37" s="839"/>
      <c r="AG37" s="852"/>
      <c r="AH37" s="852" t="s">
        <v>3450</v>
      </c>
      <c r="AI37" s="854"/>
      <c r="AJ37" s="854" t="str">
        <f t="shared" si="5"/>
        <v>EA</v>
      </c>
      <c r="AK37" s="1280"/>
      <c r="AL37" s="88" t="str">
        <f>IF(AND(ISTEXT($E37),ISTEXT($B37)),"산출기준 &gt;&gt;  "&amp;_xlfn.XLOOKUP($E37,산출기준!$D:$D,산출기준!$E:$E,"매칭실패"),"")</f>
        <v/>
      </c>
    </row>
    <row r="38" spans="2:38" ht="19.899999999999999" customHeight="1">
      <c r="B38" s="1111"/>
      <c r="C38" s="1166"/>
      <c r="D38" s="1166" t="s">
        <v>2715</v>
      </c>
      <c r="E38" s="1166"/>
      <c r="F38" s="1166"/>
      <c r="G38" s="843" t="s">
        <v>3451</v>
      </c>
      <c r="H38" s="843" t="s">
        <v>3448</v>
      </c>
      <c r="I38" s="712" t="str">
        <f t="shared" si="2"/>
        <v>A03AF329-00009</v>
      </c>
      <c r="J38" s="714"/>
      <c r="K38" s="714" t="str">
        <f>IFERROR(VLOOKUP($I38,'WM-AR'!$I$7:$AS$3267,34,FALSE),"")</f>
        <v>EA</v>
      </c>
      <c r="L38" s="714" t="str">
        <f>IFERROR(VLOOKUP($I38,'WM-AR'!$I$7:$AS$3267,4,FALSE),"")</f>
        <v>Concrete Work</v>
      </c>
      <c r="M38" s="714" t="str">
        <f>IFERROR(VLOOKUP($I38,'WM-AR'!$I$7:$AS$3267,6,FALSE),"")</f>
        <v>Superstructure Work</v>
      </c>
      <c r="N38" s="714" t="str">
        <f>IFERROR(VLOOKUP($I38,'WM-AR'!$I$7:$AS$3267,8,FALSE),"")</f>
        <v>Anchor Bolt (Purchase &amp; Installation)</v>
      </c>
      <c r="O38" s="714">
        <f>IFERROR(VLOOKUP($I38,'WM-AR'!$I$7:$AS$3267,10,FALSE),"")</f>
        <v>0</v>
      </c>
      <c r="P38" s="714">
        <f>IFERROR(VLOOKUP($I38,'WM-AR'!$I$7:$AS$3267,12,FALSE),"")</f>
        <v>0</v>
      </c>
      <c r="Q38" s="714">
        <f>IFERROR(VLOOKUP($I38,'WM-AR'!$I$7:$AS$3267,14,FALSE),"")</f>
        <v>0</v>
      </c>
      <c r="R38" s="714">
        <f>IFERROR(VLOOKUP($I38,'WM-AR'!$I$7:$AS$3267,16,FALSE),"")</f>
        <v>0</v>
      </c>
      <c r="S38" s="714">
        <f>IFERROR(VLOOKUP($I38,'WM-AR'!$I$7:$AS$3267,18,FALSE),"")</f>
        <v>0</v>
      </c>
      <c r="T38" s="714">
        <f>IFERROR(VLOOKUP($I38,'WM-AR'!$I$7:$AS$3267,20,FALSE),"")</f>
        <v>0</v>
      </c>
      <c r="U38" s="714">
        <f>IFERROR(VLOOKUP($I38,'WM-AR'!$I$7:$AS$3267,22,FALSE),"")</f>
        <v>0</v>
      </c>
      <c r="V38" s="714" t="str">
        <f>IFERROR(VLOOKUP($I38,'WM-AR'!$I$7:$AS$3267,24,FALSE),"")</f>
        <v>M36</v>
      </c>
      <c r="W38" s="714">
        <f>IFERROR(VLOOKUP($I38,'WM-AR'!$I$7:$AS$3267,25,FALSE),"")</f>
        <v>0</v>
      </c>
      <c r="X38" s="714">
        <f>IFERROR(VLOOKUP($I38,'WM-AR'!$I$7:$AS$3267,26,FALSE),"")</f>
        <v>0</v>
      </c>
      <c r="Y38" s="714">
        <f>IFERROR(VLOOKUP($I38,'WM-AR'!$I$7:$AS$3267,27,FALSE),"")</f>
        <v>0</v>
      </c>
      <c r="Z38" s="714">
        <f>IFERROR(VLOOKUP($I38,'WM-AR'!$I$7:$AS$3267,28,FALSE),"")</f>
        <v>0</v>
      </c>
      <c r="AA38" s="714">
        <f>IFERROR(VLOOKUP($I38,'WM-AR'!$I$7:$AS$3267,29,FALSE),"")</f>
        <v>0</v>
      </c>
      <c r="AB38" s="714">
        <f>IFERROR(VLOOKUP($I38,'WM-AR'!$I$7:$AS$3267,30,FALSE),"")</f>
        <v>0</v>
      </c>
      <c r="AC38" s="714">
        <f>IFERROR(VLOOKUP($I38,'WM-AR'!$I$7:$AS$3267,31,FALSE),"")</f>
        <v>0</v>
      </c>
      <c r="AD38" s="714">
        <f>IFERROR(VLOOKUP($I38,'WM-AR'!$I$7:$AS$3267,32,FALSE),"")</f>
        <v>0</v>
      </c>
      <c r="AE38" s="714" t="str">
        <f>IFERROR(VLOOKUP($I38,'WM-AR'!$I$7:$AS$3267,33,FALSE),"")</f>
        <v/>
      </c>
      <c r="AF38" s="839"/>
      <c r="AG38" s="852"/>
      <c r="AH38" s="852" t="s">
        <v>3450</v>
      </c>
      <c r="AI38" s="854"/>
      <c r="AJ38" s="854" t="str">
        <f t="shared" si="5"/>
        <v>EA</v>
      </c>
      <c r="AK38" s="1280"/>
      <c r="AL38" s="88" t="str">
        <f>IF(AND(ISTEXT($E38),ISTEXT($B38)),"산출기준 &gt;&gt;  "&amp;_xlfn.XLOOKUP($E38,산출기준!$D:$D,산출기준!$E:$E,"매칭실패"),"")</f>
        <v/>
      </c>
    </row>
    <row r="39" spans="2:38" ht="19.899999999999999" customHeight="1">
      <c r="B39" s="1111"/>
      <c r="C39" s="1166"/>
      <c r="D39" s="1166" t="s">
        <v>2715</v>
      </c>
      <c r="E39" s="1166"/>
      <c r="F39" s="1166"/>
      <c r="G39" s="843" t="s">
        <v>3452</v>
      </c>
      <c r="H39" s="843" t="s">
        <v>3441</v>
      </c>
      <c r="I39" s="712" t="str">
        <f t="shared" si="2"/>
        <v>A03AF329-00005</v>
      </c>
      <c r="J39" s="714"/>
      <c r="K39" s="714" t="str">
        <f>IFERROR(VLOOKUP($I39,'WM-AR'!$I$7:$AS$3267,34,FALSE),"")</f>
        <v>EA</v>
      </c>
      <c r="L39" s="714" t="str">
        <f>IFERROR(VLOOKUP($I39,'WM-AR'!$I$7:$AS$3267,4,FALSE),"")</f>
        <v>Concrete Work</v>
      </c>
      <c r="M39" s="714" t="str">
        <f>IFERROR(VLOOKUP($I39,'WM-AR'!$I$7:$AS$3267,6,FALSE),"")</f>
        <v>Superstructure Work</v>
      </c>
      <c r="N39" s="714" t="str">
        <f>IFERROR(VLOOKUP($I39,'WM-AR'!$I$7:$AS$3267,8,FALSE),"")</f>
        <v>Anchor Bolt (Purchase &amp; Installation)</v>
      </c>
      <c r="O39" s="714">
        <f>IFERROR(VLOOKUP($I39,'WM-AR'!$I$7:$AS$3267,10,FALSE),"")</f>
        <v>0</v>
      </c>
      <c r="P39" s="714">
        <f>IFERROR(VLOOKUP($I39,'WM-AR'!$I$7:$AS$3267,12,FALSE),"")</f>
        <v>0</v>
      </c>
      <c r="Q39" s="714">
        <f>IFERROR(VLOOKUP($I39,'WM-AR'!$I$7:$AS$3267,14,FALSE),"")</f>
        <v>0</v>
      </c>
      <c r="R39" s="714">
        <f>IFERROR(VLOOKUP($I39,'WM-AR'!$I$7:$AS$3267,16,FALSE),"")</f>
        <v>0</v>
      </c>
      <c r="S39" s="714">
        <f>IFERROR(VLOOKUP($I39,'WM-AR'!$I$7:$AS$3267,18,FALSE),"")</f>
        <v>0</v>
      </c>
      <c r="T39" s="714">
        <f>IFERROR(VLOOKUP($I39,'WM-AR'!$I$7:$AS$3267,20,FALSE),"")</f>
        <v>0</v>
      </c>
      <c r="U39" s="714">
        <f>IFERROR(VLOOKUP($I39,'WM-AR'!$I$7:$AS$3267,22,FALSE),"")</f>
        <v>0</v>
      </c>
      <c r="V39" s="714" t="str">
        <f>IFERROR(VLOOKUP($I39,'WM-AR'!$I$7:$AS$3267,24,FALSE),"")</f>
        <v>M24</v>
      </c>
      <c r="W39" s="714">
        <f>IFERROR(VLOOKUP($I39,'WM-AR'!$I$7:$AS$3267,25,FALSE),"")</f>
        <v>0</v>
      </c>
      <c r="X39" s="714">
        <f>IFERROR(VLOOKUP($I39,'WM-AR'!$I$7:$AS$3267,26,FALSE),"")</f>
        <v>0</v>
      </c>
      <c r="Y39" s="714">
        <f>IFERROR(VLOOKUP($I39,'WM-AR'!$I$7:$AS$3267,27,FALSE),"")</f>
        <v>0</v>
      </c>
      <c r="Z39" s="714">
        <f>IFERROR(VLOOKUP($I39,'WM-AR'!$I$7:$AS$3267,28,FALSE),"")</f>
        <v>0</v>
      </c>
      <c r="AA39" s="714">
        <f>IFERROR(VLOOKUP($I39,'WM-AR'!$I$7:$AS$3267,29,FALSE),"")</f>
        <v>0</v>
      </c>
      <c r="AB39" s="714">
        <f>IFERROR(VLOOKUP($I39,'WM-AR'!$I$7:$AS$3267,30,FALSE),"")</f>
        <v>0</v>
      </c>
      <c r="AC39" s="714">
        <f>IFERROR(VLOOKUP($I39,'WM-AR'!$I$7:$AS$3267,31,FALSE),"")</f>
        <v>0</v>
      </c>
      <c r="AD39" s="714">
        <f>IFERROR(VLOOKUP($I39,'WM-AR'!$I$7:$AS$3267,32,FALSE),"")</f>
        <v>0</v>
      </c>
      <c r="AE39" s="714" t="str">
        <f>IFERROR(VLOOKUP($I39,'WM-AR'!$I$7:$AS$3267,33,FALSE),"")</f>
        <v/>
      </c>
      <c r="AF39" s="839"/>
      <c r="AG39" s="852"/>
      <c r="AH39" s="852" t="s">
        <v>3442</v>
      </c>
      <c r="AI39" s="854"/>
      <c r="AJ39" s="854" t="str">
        <f t="shared" si="5"/>
        <v>EA</v>
      </c>
      <c r="AK39" s="1280"/>
      <c r="AL39" s="88" t="str">
        <f>IF(AND(ISTEXT($E39),ISTEXT($B39)),"산출기준 &gt;&gt;  "&amp;_xlfn.XLOOKUP($E39,산출기준!$D:$D,산출기준!$E:$E,"매칭실패"),"")</f>
        <v/>
      </c>
    </row>
    <row r="40" spans="2:38" ht="19.899999999999999" customHeight="1">
      <c r="B40" s="1111"/>
      <c r="C40" s="1166"/>
      <c r="D40" s="1166" t="s">
        <v>2715</v>
      </c>
      <c r="E40" s="1166"/>
      <c r="F40" s="1166"/>
      <c r="G40" s="843" t="s">
        <v>3453</v>
      </c>
      <c r="H40" s="843" t="s">
        <v>3441</v>
      </c>
      <c r="I40" s="712" t="str">
        <f t="shared" si="2"/>
        <v>A03AF329-00005</v>
      </c>
      <c r="J40" s="714"/>
      <c r="K40" s="714" t="str">
        <f>IFERROR(VLOOKUP($I40,'WM-AR'!$I$7:$AS$3267,34,FALSE),"")</f>
        <v>EA</v>
      </c>
      <c r="L40" s="714" t="str">
        <f>IFERROR(VLOOKUP($I40,'WM-AR'!$I$7:$AS$3267,4,FALSE),"")</f>
        <v>Concrete Work</v>
      </c>
      <c r="M40" s="714" t="str">
        <f>IFERROR(VLOOKUP($I40,'WM-AR'!$I$7:$AS$3267,6,FALSE),"")</f>
        <v>Superstructure Work</v>
      </c>
      <c r="N40" s="714" t="str">
        <f>IFERROR(VLOOKUP($I40,'WM-AR'!$I$7:$AS$3267,8,FALSE),"")</f>
        <v>Anchor Bolt (Purchase &amp; Installation)</v>
      </c>
      <c r="O40" s="714">
        <f>IFERROR(VLOOKUP($I40,'WM-AR'!$I$7:$AS$3267,10,FALSE),"")</f>
        <v>0</v>
      </c>
      <c r="P40" s="714">
        <f>IFERROR(VLOOKUP($I40,'WM-AR'!$I$7:$AS$3267,12,FALSE),"")</f>
        <v>0</v>
      </c>
      <c r="Q40" s="714">
        <f>IFERROR(VLOOKUP($I40,'WM-AR'!$I$7:$AS$3267,14,FALSE),"")</f>
        <v>0</v>
      </c>
      <c r="R40" s="714">
        <f>IFERROR(VLOOKUP($I40,'WM-AR'!$I$7:$AS$3267,16,FALSE),"")</f>
        <v>0</v>
      </c>
      <c r="S40" s="714">
        <f>IFERROR(VLOOKUP($I40,'WM-AR'!$I$7:$AS$3267,18,FALSE),"")</f>
        <v>0</v>
      </c>
      <c r="T40" s="714">
        <f>IFERROR(VLOOKUP($I40,'WM-AR'!$I$7:$AS$3267,20,FALSE),"")</f>
        <v>0</v>
      </c>
      <c r="U40" s="714">
        <f>IFERROR(VLOOKUP($I40,'WM-AR'!$I$7:$AS$3267,22,FALSE),"")</f>
        <v>0</v>
      </c>
      <c r="V40" s="714" t="str">
        <f>IFERROR(VLOOKUP($I40,'WM-AR'!$I$7:$AS$3267,24,FALSE),"")</f>
        <v>M24</v>
      </c>
      <c r="W40" s="714">
        <f>IFERROR(VLOOKUP($I40,'WM-AR'!$I$7:$AS$3267,25,FALSE),"")</f>
        <v>0</v>
      </c>
      <c r="X40" s="714">
        <f>IFERROR(VLOOKUP($I40,'WM-AR'!$I$7:$AS$3267,26,FALSE),"")</f>
        <v>0</v>
      </c>
      <c r="Y40" s="714">
        <f>IFERROR(VLOOKUP($I40,'WM-AR'!$I$7:$AS$3267,27,FALSE),"")</f>
        <v>0</v>
      </c>
      <c r="Z40" s="714">
        <f>IFERROR(VLOOKUP($I40,'WM-AR'!$I$7:$AS$3267,28,FALSE),"")</f>
        <v>0</v>
      </c>
      <c r="AA40" s="714">
        <f>IFERROR(VLOOKUP($I40,'WM-AR'!$I$7:$AS$3267,29,FALSE),"")</f>
        <v>0</v>
      </c>
      <c r="AB40" s="714">
        <f>IFERROR(VLOOKUP($I40,'WM-AR'!$I$7:$AS$3267,30,FALSE),"")</f>
        <v>0</v>
      </c>
      <c r="AC40" s="714">
        <f>IFERROR(VLOOKUP($I40,'WM-AR'!$I$7:$AS$3267,31,FALSE),"")</f>
        <v>0</v>
      </c>
      <c r="AD40" s="714">
        <f>IFERROR(VLOOKUP($I40,'WM-AR'!$I$7:$AS$3267,32,FALSE),"")</f>
        <v>0</v>
      </c>
      <c r="AE40" s="714" t="str">
        <f>IFERROR(VLOOKUP($I40,'WM-AR'!$I$7:$AS$3267,33,FALSE),"")</f>
        <v/>
      </c>
      <c r="AF40" s="839"/>
      <c r="AG40" s="852"/>
      <c r="AH40" s="852" t="s">
        <v>3442</v>
      </c>
      <c r="AI40" s="854"/>
      <c r="AJ40" s="854" t="str">
        <f t="shared" si="5"/>
        <v>EA</v>
      </c>
      <c r="AK40" s="1280"/>
      <c r="AL40" s="88" t="str">
        <f>IF(AND(ISTEXT($E40),ISTEXT($B40)),"산출기준 &gt;&gt;  "&amp;_xlfn.XLOOKUP($E40,산출기준!$D:$D,산출기준!$E:$E,"매칭실패"),"")</f>
        <v/>
      </c>
    </row>
    <row r="41" spans="2:38" ht="19.899999999999999" customHeight="1">
      <c r="B41" s="1111"/>
      <c r="C41" s="1166"/>
      <c r="D41" s="1166" t="s">
        <v>2715</v>
      </c>
      <c r="E41" s="1166"/>
      <c r="F41" s="1166"/>
      <c r="G41" s="843" t="s">
        <v>3454</v>
      </c>
      <c r="H41" s="843" t="s">
        <v>3441</v>
      </c>
      <c r="I41" s="712" t="str">
        <f t="shared" si="2"/>
        <v>A03AF329-00005</v>
      </c>
      <c r="J41" s="714"/>
      <c r="K41" s="714" t="str">
        <f>IFERROR(VLOOKUP($I41,'WM-AR'!$I$7:$AS$3267,34,FALSE),"")</f>
        <v>EA</v>
      </c>
      <c r="L41" s="714" t="str">
        <f>IFERROR(VLOOKUP($I41,'WM-AR'!$I$7:$AS$3267,4,FALSE),"")</f>
        <v>Concrete Work</v>
      </c>
      <c r="M41" s="714" t="str">
        <f>IFERROR(VLOOKUP($I41,'WM-AR'!$I$7:$AS$3267,6,FALSE),"")</f>
        <v>Superstructure Work</v>
      </c>
      <c r="N41" s="714" t="str">
        <f>IFERROR(VLOOKUP($I41,'WM-AR'!$I$7:$AS$3267,8,FALSE),"")</f>
        <v>Anchor Bolt (Purchase &amp; Installation)</v>
      </c>
      <c r="O41" s="714">
        <f>IFERROR(VLOOKUP($I41,'WM-AR'!$I$7:$AS$3267,10,FALSE),"")</f>
        <v>0</v>
      </c>
      <c r="P41" s="714">
        <f>IFERROR(VLOOKUP($I41,'WM-AR'!$I$7:$AS$3267,12,FALSE),"")</f>
        <v>0</v>
      </c>
      <c r="Q41" s="714">
        <f>IFERROR(VLOOKUP($I41,'WM-AR'!$I$7:$AS$3267,14,FALSE),"")</f>
        <v>0</v>
      </c>
      <c r="R41" s="714">
        <f>IFERROR(VLOOKUP($I41,'WM-AR'!$I$7:$AS$3267,16,FALSE),"")</f>
        <v>0</v>
      </c>
      <c r="S41" s="714">
        <f>IFERROR(VLOOKUP($I41,'WM-AR'!$I$7:$AS$3267,18,FALSE),"")</f>
        <v>0</v>
      </c>
      <c r="T41" s="714">
        <f>IFERROR(VLOOKUP($I41,'WM-AR'!$I$7:$AS$3267,20,FALSE),"")</f>
        <v>0</v>
      </c>
      <c r="U41" s="714">
        <f>IFERROR(VLOOKUP($I41,'WM-AR'!$I$7:$AS$3267,22,FALSE),"")</f>
        <v>0</v>
      </c>
      <c r="V41" s="714" t="str">
        <f>IFERROR(VLOOKUP($I41,'WM-AR'!$I$7:$AS$3267,24,FALSE),"")</f>
        <v>M24</v>
      </c>
      <c r="W41" s="714">
        <f>IFERROR(VLOOKUP($I41,'WM-AR'!$I$7:$AS$3267,25,FALSE),"")</f>
        <v>0</v>
      </c>
      <c r="X41" s="714">
        <f>IFERROR(VLOOKUP($I41,'WM-AR'!$I$7:$AS$3267,26,FALSE),"")</f>
        <v>0</v>
      </c>
      <c r="Y41" s="714">
        <f>IFERROR(VLOOKUP($I41,'WM-AR'!$I$7:$AS$3267,27,FALSE),"")</f>
        <v>0</v>
      </c>
      <c r="Z41" s="714">
        <f>IFERROR(VLOOKUP($I41,'WM-AR'!$I$7:$AS$3267,28,FALSE),"")</f>
        <v>0</v>
      </c>
      <c r="AA41" s="714">
        <f>IFERROR(VLOOKUP($I41,'WM-AR'!$I$7:$AS$3267,29,FALSE),"")</f>
        <v>0</v>
      </c>
      <c r="AB41" s="714">
        <f>IFERROR(VLOOKUP($I41,'WM-AR'!$I$7:$AS$3267,30,FALSE),"")</f>
        <v>0</v>
      </c>
      <c r="AC41" s="714">
        <f>IFERROR(VLOOKUP($I41,'WM-AR'!$I$7:$AS$3267,31,FALSE),"")</f>
        <v>0</v>
      </c>
      <c r="AD41" s="714">
        <f>IFERROR(VLOOKUP($I41,'WM-AR'!$I$7:$AS$3267,32,FALSE),"")</f>
        <v>0</v>
      </c>
      <c r="AE41" s="714" t="str">
        <f>IFERROR(VLOOKUP($I41,'WM-AR'!$I$7:$AS$3267,33,FALSE),"")</f>
        <v/>
      </c>
      <c r="AF41" s="839"/>
      <c r="AG41" s="852"/>
      <c r="AH41" s="852" t="s">
        <v>3442</v>
      </c>
      <c r="AI41" s="854"/>
      <c r="AJ41" s="854" t="str">
        <f t="shared" si="5"/>
        <v>EA</v>
      </c>
      <c r="AK41" s="1280"/>
      <c r="AL41" s="88" t="str">
        <f>IF(AND(ISTEXT($E41),ISTEXT($B41)),"산출기준 &gt;&gt;  "&amp;_xlfn.XLOOKUP($E41,산출기준!$D:$D,산출기준!$E:$E,"매칭실패"),"")</f>
        <v/>
      </c>
    </row>
    <row r="42" spans="2:38" ht="19.899999999999999" customHeight="1">
      <c r="B42" s="1111"/>
      <c r="C42" s="1166"/>
      <c r="D42" s="1166" t="s">
        <v>2715</v>
      </c>
      <c r="E42" s="1166"/>
      <c r="F42" s="1166"/>
      <c r="G42" s="843" t="s">
        <v>3455</v>
      </c>
      <c r="H42" s="843" t="s">
        <v>3448</v>
      </c>
      <c r="I42" s="712" t="str">
        <f>LEFT(H41,14)</f>
        <v>A03AF329-00005</v>
      </c>
      <c r="J42" s="714"/>
      <c r="K42" s="714" t="str">
        <f>IFERROR(VLOOKUP($I42,'WM-AR'!$I$7:$AS$3267,34,FALSE),"")</f>
        <v>EA</v>
      </c>
      <c r="L42" s="714" t="str">
        <f>IFERROR(VLOOKUP($I42,'WM-AR'!$I$7:$AS$3267,4,FALSE),"")</f>
        <v>Concrete Work</v>
      </c>
      <c r="M42" s="714" t="str">
        <f>IFERROR(VLOOKUP($I42,'WM-AR'!$I$7:$AS$3267,6,FALSE),"")</f>
        <v>Superstructure Work</v>
      </c>
      <c r="N42" s="714" t="str">
        <f>IFERROR(VLOOKUP($I42,'WM-AR'!$I$7:$AS$3267,8,FALSE),"")</f>
        <v>Anchor Bolt (Purchase &amp; Installation)</v>
      </c>
      <c r="O42" s="714">
        <f>IFERROR(VLOOKUP($I42,'WM-AR'!$I$7:$AS$3267,10,FALSE),"")</f>
        <v>0</v>
      </c>
      <c r="P42" s="714">
        <f>IFERROR(VLOOKUP($I42,'WM-AR'!$I$7:$AS$3267,12,FALSE),"")</f>
        <v>0</v>
      </c>
      <c r="Q42" s="714">
        <f>IFERROR(VLOOKUP($I42,'WM-AR'!$I$7:$AS$3267,14,FALSE),"")</f>
        <v>0</v>
      </c>
      <c r="R42" s="714">
        <f>IFERROR(VLOOKUP($I42,'WM-AR'!$I$7:$AS$3267,16,FALSE),"")</f>
        <v>0</v>
      </c>
      <c r="S42" s="714">
        <f>IFERROR(VLOOKUP($I42,'WM-AR'!$I$7:$AS$3267,18,FALSE),"")</f>
        <v>0</v>
      </c>
      <c r="T42" s="714">
        <f>IFERROR(VLOOKUP($I42,'WM-AR'!$I$7:$AS$3267,20,FALSE),"")</f>
        <v>0</v>
      </c>
      <c r="U42" s="714">
        <f>IFERROR(VLOOKUP($I42,'WM-AR'!$I$7:$AS$3267,22,FALSE),"")</f>
        <v>0</v>
      </c>
      <c r="V42" s="714" t="str">
        <f>IFERROR(VLOOKUP($I42,'WM-AR'!$I$7:$AS$3267,24,FALSE),"")</f>
        <v>M24</v>
      </c>
      <c r="W42" s="714">
        <f>IFERROR(VLOOKUP($I42,'WM-AR'!$I$7:$AS$3267,25,FALSE),"")</f>
        <v>0</v>
      </c>
      <c r="X42" s="714">
        <f>IFERROR(VLOOKUP($I42,'WM-AR'!$I$7:$AS$3267,26,FALSE),"")</f>
        <v>0</v>
      </c>
      <c r="Y42" s="714">
        <f>IFERROR(VLOOKUP($I42,'WM-AR'!$I$7:$AS$3267,27,FALSE),"")</f>
        <v>0</v>
      </c>
      <c r="Z42" s="714">
        <f>IFERROR(VLOOKUP($I42,'WM-AR'!$I$7:$AS$3267,28,FALSE),"")</f>
        <v>0</v>
      </c>
      <c r="AA42" s="714">
        <f>IFERROR(VLOOKUP($I42,'WM-AR'!$I$7:$AS$3267,29,FALSE),"")</f>
        <v>0</v>
      </c>
      <c r="AB42" s="714">
        <f>IFERROR(VLOOKUP($I42,'WM-AR'!$I$7:$AS$3267,30,FALSE),"")</f>
        <v>0</v>
      </c>
      <c r="AC42" s="714">
        <f>IFERROR(VLOOKUP($I42,'WM-AR'!$I$7:$AS$3267,31,FALSE),"")</f>
        <v>0</v>
      </c>
      <c r="AD42" s="714">
        <f>IFERROR(VLOOKUP($I42,'WM-AR'!$I$7:$AS$3267,32,FALSE),"")</f>
        <v>0</v>
      </c>
      <c r="AE42" s="714" t="str">
        <f>IFERROR(VLOOKUP($I42,'WM-AR'!$I$7:$AS$3267,33,FALSE),"")</f>
        <v/>
      </c>
      <c r="AF42" s="839"/>
      <c r="AG42" s="852"/>
      <c r="AH42" s="852" t="s">
        <v>3442</v>
      </c>
      <c r="AI42" s="854"/>
      <c r="AJ42" s="854" t="str">
        <f t="shared" si="5"/>
        <v>EA</v>
      </c>
      <c r="AK42" s="1280"/>
      <c r="AL42" s="88" t="str">
        <f>IF(AND(ISTEXT($E42),ISTEXT($B42)),"산출기준 &gt;&gt;  "&amp;_xlfn.XLOOKUP($E42,산출기준!$D:$D,산출기준!$E:$E,"매칭실패"),"")</f>
        <v/>
      </c>
    </row>
    <row r="43" spans="2:38" ht="19.899999999999999" customHeight="1">
      <c r="B43" s="1111"/>
      <c r="C43" s="1166"/>
      <c r="D43" s="1166" t="s">
        <v>2715</v>
      </c>
      <c r="E43" s="1166"/>
      <c r="F43" s="1166"/>
      <c r="G43" s="843" t="s">
        <v>3456</v>
      </c>
      <c r="H43" s="843" t="s">
        <v>3448</v>
      </c>
      <c r="I43" s="712" t="str">
        <f t="shared" ref="I43:I44" si="6">LEFT(H43,14)</f>
        <v>A03AF329-00009</v>
      </c>
      <c r="J43" s="714"/>
      <c r="K43" s="714" t="str">
        <f>IFERROR(VLOOKUP($I43,'WM-AR'!$I$7:$AS$3267,34,FALSE),"")</f>
        <v>EA</v>
      </c>
      <c r="L43" s="714" t="str">
        <f>IFERROR(VLOOKUP($I43,'WM-AR'!$I$7:$AS$3267,4,FALSE),"")</f>
        <v>Concrete Work</v>
      </c>
      <c r="M43" s="714" t="str">
        <f>IFERROR(VLOOKUP($I43,'WM-AR'!$I$7:$AS$3267,6,FALSE),"")</f>
        <v>Superstructure Work</v>
      </c>
      <c r="N43" s="714" t="str">
        <f>IFERROR(VLOOKUP($I43,'WM-AR'!$I$7:$AS$3267,8,FALSE),"")</f>
        <v>Anchor Bolt (Purchase &amp; Installation)</v>
      </c>
      <c r="O43" s="714">
        <f>IFERROR(VLOOKUP($I43,'WM-AR'!$I$7:$AS$3267,10,FALSE),"")</f>
        <v>0</v>
      </c>
      <c r="P43" s="714">
        <f>IFERROR(VLOOKUP($I43,'WM-AR'!$I$7:$AS$3267,12,FALSE),"")</f>
        <v>0</v>
      </c>
      <c r="Q43" s="714">
        <f>IFERROR(VLOOKUP($I43,'WM-AR'!$I$7:$AS$3267,14,FALSE),"")</f>
        <v>0</v>
      </c>
      <c r="R43" s="714">
        <f>IFERROR(VLOOKUP($I43,'WM-AR'!$I$7:$AS$3267,16,FALSE),"")</f>
        <v>0</v>
      </c>
      <c r="S43" s="714">
        <f>IFERROR(VLOOKUP($I43,'WM-AR'!$I$7:$AS$3267,18,FALSE),"")</f>
        <v>0</v>
      </c>
      <c r="T43" s="714">
        <f>IFERROR(VLOOKUP($I43,'WM-AR'!$I$7:$AS$3267,20,FALSE),"")</f>
        <v>0</v>
      </c>
      <c r="U43" s="714">
        <f>IFERROR(VLOOKUP($I43,'WM-AR'!$I$7:$AS$3267,22,FALSE),"")</f>
        <v>0</v>
      </c>
      <c r="V43" s="714" t="str">
        <f>IFERROR(VLOOKUP($I43,'WM-AR'!$I$7:$AS$3267,24,FALSE),"")</f>
        <v>M36</v>
      </c>
      <c r="W43" s="714">
        <f>IFERROR(VLOOKUP($I43,'WM-AR'!$I$7:$AS$3267,25,FALSE),"")</f>
        <v>0</v>
      </c>
      <c r="X43" s="714">
        <f>IFERROR(VLOOKUP($I43,'WM-AR'!$I$7:$AS$3267,26,FALSE),"")</f>
        <v>0</v>
      </c>
      <c r="Y43" s="714">
        <f>IFERROR(VLOOKUP($I43,'WM-AR'!$I$7:$AS$3267,27,FALSE),"")</f>
        <v>0</v>
      </c>
      <c r="Z43" s="714">
        <f>IFERROR(VLOOKUP($I43,'WM-AR'!$I$7:$AS$3267,28,FALSE),"")</f>
        <v>0</v>
      </c>
      <c r="AA43" s="714">
        <f>IFERROR(VLOOKUP($I43,'WM-AR'!$I$7:$AS$3267,29,FALSE),"")</f>
        <v>0</v>
      </c>
      <c r="AB43" s="714">
        <f>IFERROR(VLOOKUP($I43,'WM-AR'!$I$7:$AS$3267,30,FALSE),"")</f>
        <v>0</v>
      </c>
      <c r="AC43" s="714">
        <f>IFERROR(VLOOKUP($I43,'WM-AR'!$I$7:$AS$3267,31,FALSE),"")</f>
        <v>0</v>
      </c>
      <c r="AD43" s="714">
        <f>IFERROR(VLOOKUP($I43,'WM-AR'!$I$7:$AS$3267,32,FALSE),"")</f>
        <v>0</v>
      </c>
      <c r="AE43" s="714" t="str">
        <f>IFERROR(VLOOKUP($I43,'WM-AR'!$I$7:$AS$3267,33,FALSE),"")</f>
        <v/>
      </c>
      <c r="AF43" s="839"/>
      <c r="AG43" s="852"/>
      <c r="AH43" s="852" t="s">
        <v>3450</v>
      </c>
      <c r="AI43" s="854"/>
      <c r="AJ43" s="854" t="str">
        <f t="shared" si="5"/>
        <v>EA</v>
      </c>
      <c r="AK43" s="1280"/>
      <c r="AL43" s="88" t="str">
        <f>IF(AND(ISTEXT($E43),ISTEXT($B43)),"산출기준 &gt;&gt;  "&amp;_xlfn.XLOOKUP($E43,산출기준!$D:$D,산출기준!$E:$E,"매칭실패"),"")</f>
        <v/>
      </c>
    </row>
    <row r="44" spans="2:38" ht="19.899999999999999" customHeight="1">
      <c r="B44" s="1111"/>
      <c r="C44" s="1166"/>
      <c r="D44" s="1166" t="s">
        <v>2715</v>
      </c>
      <c r="E44" s="1166"/>
      <c r="F44" s="1166"/>
      <c r="G44" s="843" t="s">
        <v>3457</v>
      </c>
      <c r="H44" s="843" t="s">
        <v>3448</v>
      </c>
      <c r="I44" s="712" t="str">
        <f t="shared" si="6"/>
        <v>A03AF329-00009</v>
      </c>
      <c r="J44" s="714"/>
      <c r="K44" s="714" t="str">
        <f>IFERROR(VLOOKUP($I44,'WM-AR'!$I$7:$AS$3267,34,FALSE),"")</f>
        <v>EA</v>
      </c>
      <c r="L44" s="714" t="str">
        <f>IFERROR(VLOOKUP($I44,'WM-AR'!$I$7:$AS$3267,4,FALSE),"")</f>
        <v>Concrete Work</v>
      </c>
      <c r="M44" s="714" t="str">
        <f>IFERROR(VLOOKUP($I44,'WM-AR'!$I$7:$AS$3267,6,FALSE),"")</f>
        <v>Superstructure Work</v>
      </c>
      <c r="N44" s="714" t="str">
        <f>IFERROR(VLOOKUP($I44,'WM-AR'!$I$7:$AS$3267,8,FALSE),"")</f>
        <v>Anchor Bolt (Purchase &amp; Installation)</v>
      </c>
      <c r="O44" s="714">
        <f>IFERROR(VLOOKUP($I44,'WM-AR'!$I$7:$AS$3267,10,FALSE),"")</f>
        <v>0</v>
      </c>
      <c r="P44" s="714">
        <f>IFERROR(VLOOKUP($I44,'WM-AR'!$I$7:$AS$3267,12,FALSE),"")</f>
        <v>0</v>
      </c>
      <c r="Q44" s="714">
        <f>IFERROR(VLOOKUP($I44,'WM-AR'!$I$7:$AS$3267,14,FALSE),"")</f>
        <v>0</v>
      </c>
      <c r="R44" s="714">
        <f>IFERROR(VLOOKUP($I44,'WM-AR'!$I$7:$AS$3267,16,FALSE),"")</f>
        <v>0</v>
      </c>
      <c r="S44" s="714">
        <f>IFERROR(VLOOKUP($I44,'WM-AR'!$I$7:$AS$3267,18,FALSE),"")</f>
        <v>0</v>
      </c>
      <c r="T44" s="714">
        <f>IFERROR(VLOOKUP($I44,'WM-AR'!$I$7:$AS$3267,20,FALSE),"")</f>
        <v>0</v>
      </c>
      <c r="U44" s="714">
        <f>IFERROR(VLOOKUP($I44,'WM-AR'!$I$7:$AS$3267,22,FALSE),"")</f>
        <v>0</v>
      </c>
      <c r="V44" s="714" t="str">
        <f>IFERROR(VLOOKUP($I44,'WM-AR'!$I$7:$AS$3267,24,FALSE),"")</f>
        <v>M36</v>
      </c>
      <c r="W44" s="714">
        <f>IFERROR(VLOOKUP($I44,'WM-AR'!$I$7:$AS$3267,25,FALSE),"")</f>
        <v>0</v>
      </c>
      <c r="X44" s="714">
        <f>IFERROR(VLOOKUP($I44,'WM-AR'!$I$7:$AS$3267,26,FALSE),"")</f>
        <v>0</v>
      </c>
      <c r="Y44" s="714">
        <f>IFERROR(VLOOKUP($I44,'WM-AR'!$I$7:$AS$3267,27,FALSE),"")</f>
        <v>0</v>
      </c>
      <c r="Z44" s="714">
        <f>IFERROR(VLOOKUP($I44,'WM-AR'!$I$7:$AS$3267,28,FALSE),"")</f>
        <v>0</v>
      </c>
      <c r="AA44" s="714">
        <f>IFERROR(VLOOKUP($I44,'WM-AR'!$I$7:$AS$3267,29,FALSE),"")</f>
        <v>0</v>
      </c>
      <c r="AB44" s="714">
        <f>IFERROR(VLOOKUP($I44,'WM-AR'!$I$7:$AS$3267,30,FALSE),"")</f>
        <v>0</v>
      </c>
      <c r="AC44" s="714">
        <f>IFERROR(VLOOKUP($I44,'WM-AR'!$I$7:$AS$3267,31,FALSE),"")</f>
        <v>0</v>
      </c>
      <c r="AD44" s="714">
        <f>IFERROR(VLOOKUP($I44,'WM-AR'!$I$7:$AS$3267,32,FALSE),"")</f>
        <v>0</v>
      </c>
      <c r="AE44" s="714" t="str">
        <f>IFERROR(VLOOKUP($I44,'WM-AR'!$I$7:$AS$3267,33,FALSE),"")</f>
        <v/>
      </c>
      <c r="AF44" s="839"/>
      <c r="AG44" s="852"/>
      <c r="AH44" s="852" t="s">
        <v>3450</v>
      </c>
      <c r="AI44" s="854"/>
      <c r="AJ44" s="854" t="str">
        <f t="shared" si="5"/>
        <v>EA</v>
      </c>
      <c r="AK44" s="1280"/>
      <c r="AL44" s="88" t="str">
        <f>IF(AND(ISTEXT($E44),ISTEXT($B44)),"산출기준 &gt;&gt;  "&amp;_xlfn.XLOOKUP($E44,산출기준!$D:$D,산출기준!$E:$E,"매칭실패"),"")</f>
        <v/>
      </c>
    </row>
    <row r="45" spans="2:38" ht="19.899999999999999" customHeight="1">
      <c r="B45" s="1111"/>
      <c r="C45" s="1166"/>
      <c r="D45" s="1166" t="s">
        <v>2715</v>
      </c>
      <c r="E45" s="1166"/>
      <c r="F45" s="1166"/>
      <c r="G45" s="843" t="s">
        <v>3458</v>
      </c>
      <c r="H45" s="843" t="s">
        <v>3448</v>
      </c>
      <c r="I45" s="712" t="str">
        <f t="shared" si="2"/>
        <v>A03AF329-00009</v>
      </c>
      <c r="J45" s="714"/>
      <c r="K45" s="714" t="str">
        <f>IFERROR(VLOOKUP($I45,'WM-AR'!$I$7:$AS$3267,34,FALSE),"")</f>
        <v>EA</v>
      </c>
      <c r="L45" s="714" t="str">
        <f>IFERROR(VLOOKUP($I45,'WM-AR'!$I$7:$AS$3267,4,FALSE),"")</f>
        <v>Concrete Work</v>
      </c>
      <c r="M45" s="714" t="str">
        <f>IFERROR(VLOOKUP($I45,'WM-AR'!$I$7:$AS$3267,6,FALSE),"")</f>
        <v>Superstructure Work</v>
      </c>
      <c r="N45" s="714" t="str">
        <f>IFERROR(VLOOKUP($I45,'WM-AR'!$I$7:$AS$3267,8,FALSE),"")</f>
        <v>Anchor Bolt (Purchase &amp; Installation)</v>
      </c>
      <c r="O45" s="714">
        <f>IFERROR(VLOOKUP($I45,'WM-AR'!$I$7:$AS$3267,10,FALSE),"")</f>
        <v>0</v>
      </c>
      <c r="P45" s="714">
        <f>IFERROR(VLOOKUP($I45,'WM-AR'!$I$7:$AS$3267,12,FALSE),"")</f>
        <v>0</v>
      </c>
      <c r="Q45" s="714">
        <f>IFERROR(VLOOKUP($I45,'WM-AR'!$I$7:$AS$3267,14,FALSE),"")</f>
        <v>0</v>
      </c>
      <c r="R45" s="714">
        <f>IFERROR(VLOOKUP($I45,'WM-AR'!$I$7:$AS$3267,16,FALSE),"")</f>
        <v>0</v>
      </c>
      <c r="S45" s="714">
        <f>IFERROR(VLOOKUP($I45,'WM-AR'!$I$7:$AS$3267,18,FALSE),"")</f>
        <v>0</v>
      </c>
      <c r="T45" s="714">
        <f>IFERROR(VLOOKUP($I45,'WM-AR'!$I$7:$AS$3267,20,FALSE),"")</f>
        <v>0</v>
      </c>
      <c r="U45" s="714">
        <f>IFERROR(VLOOKUP($I45,'WM-AR'!$I$7:$AS$3267,22,FALSE),"")</f>
        <v>0</v>
      </c>
      <c r="V45" s="714" t="str">
        <f>IFERROR(VLOOKUP($I45,'WM-AR'!$I$7:$AS$3267,24,FALSE),"")</f>
        <v>M36</v>
      </c>
      <c r="W45" s="714">
        <f>IFERROR(VLOOKUP($I45,'WM-AR'!$I$7:$AS$3267,25,FALSE),"")</f>
        <v>0</v>
      </c>
      <c r="X45" s="714">
        <f>IFERROR(VLOOKUP($I45,'WM-AR'!$I$7:$AS$3267,26,FALSE),"")</f>
        <v>0</v>
      </c>
      <c r="Y45" s="714">
        <f>IFERROR(VLOOKUP($I45,'WM-AR'!$I$7:$AS$3267,27,FALSE),"")</f>
        <v>0</v>
      </c>
      <c r="Z45" s="714">
        <f>IFERROR(VLOOKUP($I45,'WM-AR'!$I$7:$AS$3267,28,FALSE),"")</f>
        <v>0</v>
      </c>
      <c r="AA45" s="714">
        <f>IFERROR(VLOOKUP($I45,'WM-AR'!$I$7:$AS$3267,29,FALSE),"")</f>
        <v>0</v>
      </c>
      <c r="AB45" s="714">
        <f>IFERROR(VLOOKUP($I45,'WM-AR'!$I$7:$AS$3267,30,FALSE),"")</f>
        <v>0</v>
      </c>
      <c r="AC45" s="714">
        <f>IFERROR(VLOOKUP($I45,'WM-AR'!$I$7:$AS$3267,31,FALSE),"")</f>
        <v>0</v>
      </c>
      <c r="AD45" s="714">
        <f>IFERROR(VLOOKUP($I45,'WM-AR'!$I$7:$AS$3267,32,FALSE),"")</f>
        <v>0</v>
      </c>
      <c r="AE45" s="714" t="str">
        <f>IFERROR(VLOOKUP($I45,'WM-AR'!$I$7:$AS$3267,33,FALSE),"")</f>
        <v/>
      </c>
      <c r="AF45" s="839"/>
      <c r="AG45" s="852"/>
      <c r="AH45" s="852" t="s">
        <v>3459</v>
      </c>
      <c r="AI45" s="854"/>
      <c r="AJ45" s="854" t="str">
        <f t="shared" si="5"/>
        <v>EA</v>
      </c>
      <c r="AK45" s="1280"/>
      <c r="AL45" s="88" t="str">
        <f>IF(AND(ISTEXT($E45),ISTEXT($B45)),"산출기준 &gt;&gt;  "&amp;_xlfn.XLOOKUP($E45,산출기준!$D:$D,산출기준!$E:$E,"매칭실패"),"")</f>
        <v/>
      </c>
    </row>
    <row r="46" spans="2:38" ht="19.899999999999999" customHeight="1">
      <c r="B46" s="1116"/>
      <c r="C46" s="1167"/>
      <c r="D46" s="1167" t="s">
        <v>2715</v>
      </c>
      <c r="E46" s="1167"/>
      <c r="F46" s="1167"/>
      <c r="G46" s="1120" t="s">
        <v>3460</v>
      </c>
      <c r="H46" s="1120" t="s">
        <v>3461</v>
      </c>
      <c r="I46" s="1119" t="str">
        <f t="shared" si="2"/>
        <v>A03AF329-00003</v>
      </c>
      <c r="J46" s="1121"/>
      <c r="K46" s="1121" t="str">
        <f>IFERROR(VLOOKUP($I46,'WM-AR'!$I$7:$AS$3267,34,FALSE),"")</f>
        <v>EA</v>
      </c>
      <c r="L46" s="1121" t="str">
        <f>IFERROR(VLOOKUP($I46,'WM-AR'!$I$7:$AS$3267,4,FALSE),"")</f>
        <v>Concrete Work</v>
      </c>
      <c r="M46" s="1121" t="str">
        <f>IFERROR(VLOOKUP($I46,'WM-AR'!$I$7:$AS$3267,6,FALSE),"")</f>
        <v>Superstructure Work</v>
      </c>
      <c r="N46" s="1121" t="str">
        <f>IFERROR(VLOOKUP($I46,'WM-AR'!$I$7:$AS$3267,8,FALSE),"")</f>
        <v>Anchor Bolt (Purchase &amp; Installation)</v>
      </c>
      <c r="O46" s="1121">
        <f>IFERROR(VLOOKUP($I46,'WM-AR'!$I$7:$AS$3267,10,FALSE),"")</f>
        <v>0</v>
      </c>
      <c r="P46" s="1121">
        <f>IFERROR(VLOOKUP($I46,'WM-AR'!$I$7:$AS$3267,12,FALSE),"")</f>
        <v>0</v>
      </c>
      <c r="Q46" s="1121">
        <f>IFERROR(VLOOKUP($I46,'WM-AR'!$I$7:$AS$3267,14,FALSE),"")</f>
        <v>0</v>
      </c>
      <c r="R46" s="1121">
        <f>IFERROR(VLOOKUP($I46,'WM-AR'!$I$7:$AS$3267,16,FALSE),"")</f>
        <v>0</v>
      </c>
      <c r="S46" s="1121">
        <f>IFERROR(VLOOKUP($I46,'WM-AR'!$I$7:$AS$3267,18,FALSE),"")</f>
        <v>0</v>
      </c>
      <c r="T46" s="1121">
        <f>IFERROR(VLOOKUP($I46,'WM-AR'!$I$7:$AS$3267,20,FALSE),"")</f>
        <v>0</v>
      </c>
      <c r="U46" s="1121">
        <f>IFERROR(VLOOKUP($I46,'WM-AR'!$I$7:$AS$3267,22,FALSE),"")</f>
        <v>0</v>
      </c>
      <c r="V46" s="1121" t="str">
        <f>IFERROR(VLOOKUP($I46,'WM-AR'!$I$7:$AS$3267,24,FALSE),"")</f>
        <v>M20</v>
      </c>
      <c r="W46" s="1121">
        <f>IFERROR(VLOOKUP($I46,'WM-AR'!$I$7:$AS$3267,25,FALSE),"")</f>
        <v>0</v>
      </c>
      <c r="X46" s="1121">
        <f>IFERROR(VLOOKUP($I46,'WM-AR'!$I$7:$AS$3267,26,FALSE),"")</f>
        <v>0</v>
      </c>
      <c r="Y46" s="1121">
        <f>IFERROR(VLOOKUP($I46,'WM-AR'!$I$7:$AS$3267,27,FALSE),"")</f>
        <v>0</v>
      </c>
      <c r="Z46" s="1121">
        <f>IFERROR(VLOOKUP($I46,'WM-AR'!$I$7:$AS$3267,28,FALSE),"")</f>
        <v>0</v>
      </c>
      <c r="AA46" s="1121">
        <f>IFERROR(VLOOKUP($I46,'WM-AR'!$I$7:$AS$3267,29,FALSE),"")</f>
        <v>0</v>
      </c>
      <c r="AB46" s="1121">
        <f>IFERROR(VLOOKUP($I46,'WM-AR'!$I$7:$AS$3267,30,FALSE),"")</f>
        <v>0</v>
      </c>
      <c r="AC46" s="1121">
        <f>IFERROR(VLOOKUP($I46,'WM-AR'!$I$7:$AS$3267,31,FALSE),"")</f>
        <v>0</v>
      </c>
      <c r="AD46" s="1121">
        <f>IFERROR(VLOOKUP($I46,'WM-AR'!$I$7:$AS$3267,32,FALSE),"")</f>
        <v>0</v>
      </c>
      <c r="AE46" s="1121" t="str">
        <f>IFERROR(VLOOKUP($I46,'WM-AR'!$I$7:$AS$3267,33,FALSE),"")</f>
        <v/>
      </c>
      <c r="AF46" s="1122"/>
      <c r="AG46" s="1123"/>
      <c r="AH46" s="1123" t="s">
        <v>3462</v>
      </c>
      <c r="AI46" s="1124"/>
      <c r="AJ46" s="1124" t="str">
        <f t="shared" si="5"/>
        <v>EA</v>
      </c>
      <c r="AK46" s="1281"/>
      <c r="AL46" s="88" t="str">
        <f>IF(AND(ISTEXT($E46),ISTEXT($B46)),"산출기준 &gt;&gt;  "&amp;_xlfn.XLOOKUP($E46,산출기준!$D:$D,산출기준!$E:$E,"매칭실패"),"")</f>
        <v/>
      </c>
    </row>
    <row r="47" spans="2:38" s="658" customFormat="1">
      <c r="B47" s="1146"/>
      <c r="C47" s="1147"/>
      <c r="D47" s="1147"/>
      <c r="E47" s="1147"/>
      <c r="F47" s="1147"/>
      <c r="G47" s="1147"/>
      <c r="H47" s="1282"/>
      <c r="I47" s="1150" t="str">
        <f t="shared" si="2"/>
        <v/>
      </c>
      <c r="J47" s="1150"/>
      <c r="K47" s="1150"/>
      <c r="L47" s="1150"/>
      <c r="M47" s="1150"/>
      <c r="N47" s="1150"/>
      <c r="O47" s="1150"/>
      <c r="P47" s="1150"/>
      <c r="Q47" s="1150"/>
      <c r="R47" s="1150"/>
      <c r="S47" s="1150"/>
      <c r="T47" s="1150"/>
      <c r="U47" s="1150"/>
      <c r="V47" s="1150"/>
      <c r="W47" s="1150"/>
      <c r="X47" s="1150"/>
      <c r="Y47" s="1150"/>
      <c r="Z47" s="1150"/>
      <c r="AA47" s="1150"/>
      <c r="AB47" s="1150"/>
      <c r="AC47" s="1150"/>
      <c r="AD47" s="1150"/>
      <c r="AE47" s="1150"/>
      <c r="AF47" s="1151"/>
      <c r="AG47" s="1151"/>
      <c r="AH47" s="1151"/>
      <c r="AI47" s="1151"/>
      <c r="AJ47" s="1151"/>
      <c r="AK47" s="1152"/>
      <c r="AL47" s="658" t="str">
        <f>IF(AND(ISTEXT($E47),ISTEXT($B47)),"산출기준 &gt;&gt;  "&amp;_xlfn.XLOOKUP($E47,산출기준!$D:$D,산출기준!$E:$E,"매칭실패"),"")</f>
        <v/>
      </c>
    </row>
    <row r="48" spans="2:38" ht="34.9" customHeight="1">
      <c r="B48" s="808" t="str" cm="1">
        <f t="array" aca="1" ref="B48" ca="1">_xlfn.IFNA(INDIRECT("Family_표준_구성도!B"&amp;MATCH(F48,INDIRECT("Family_표준_구성도!"&amp;"C:C"),0)),"")</f>
        <v/>
      </c>
      <c r="C48" s="668" t="s">
        <v>1903</v>
      </c>
      <c r="D48" s="809"/>
      <c r="E48" s="668" t="s">
        <v>1948</v>
      </c>
      <c r="F48" s="1265" t="s">
        <v>2280</v>
      </c>
      <c r="G48" s="811"/>
      <c r="H48" s="1079"/>
      <c r="I48" s="674" t="str">
        <f t="shared" si="2"/>
        <v/>
      </c>
      <c r="J48" s="674"/>
      <c r="K48" s="674"/>
      <c r="L48" s="674"/>
      <c r="M48" s="674"/>
      <c r="N48" s="675"/>
      <c r="O48" s="676"/>
      <c r="P48" s="677"/>
      <c r="Q48" s="677"/>
      <c r="R48" s="677"/>
      <c r="S48" s="677"/>
      <c r="T48" s="677"/>
      <c r="U48" s="677"/>
      <c r="V48" s="678"/>
      <c r="W48" s="679"/>
      <c r="X48" s="679"/>
      <c r="Y48" s="679"/>
      <c r="Z48" s="679"/>
      <c r="AA48" s="679"/>
      <c r="AB48" s="679"/>
      <c r="AC48" s="679"/>
      <c r="AD48" s="679"/>
      <c r="AE48" s="679"/>
      <c r="AF48" s="902" t="s">
        <v>3463</v>
      </c>
      <c r="AG48" s="682"/>
      <c r="AH48" s="682"/>
      <c r="AI48" s="682"/>
      <c r="AJ48" s="682"/>
      <c r="AK48" s="1266"/>
      <c r="AL48" s="88" t="str">
        <f ca="1">IF(AND(ISTEXT($E48),ISTEXT($B48)),"산출기준 &gt;&gt;  "&amp;_xlfn.XLOOKUP($E48,산출기준!$D:$D,산출기준!$E:$E,"매칭실패"),"")</f>
        <v>산출기준 &gt;&gt;  [Concrete Column]-UG</v>
      </c>
    </row>
    <row r="49" spans="2:38" ht="49.9" customHeight="1" outlineLevel="1">
      <c r="B49" s="758"/>
      <c r="C49" s="759"/>
      <c r="D49" s="759"/>
      <c r="E49" s="759"/>
      <c r="F49" s="1083" t="s">
        <v>3436</v>
      </c>
      <c r="G49" s="759" t="str">
        <f t="shared" ref="G49" si="7">IF(IF(N49=0,"",N49)&amp;" | "&amp;IF(O49=0,"",O49)&amp;" | "&amp;IF(Q49=0,"",Q49)&amp;" | "&amp;IF(R49=0,"",R49)=" |  |  | ","",IF(N49=0,"",N49)&amp;" | "&amp;IF(O49=0,"",O49)&amp;" | "&amp;IF(Q49=0,"",Q49)&amp;" | "&amp;IF(R49=0,"",R49))</f>
        <v xml:space="preserve">Non-Shrink Grouting |  |  | </v>
      </c>
      <c r="H49" s="816" t="s">
        <v>3464</v>
      </c>
      <c r="I49" s="765" t="str">
        <f t="shared" si="2"/>
        <v>S03AA030-00001</v>
      </c>
      <c r="J49" s="766"/>
      <c r="K49" s="766" t="str">
        <f>IFERROR(VLOOKUP($I49,'WM-AR'!$I$7:$AS$3267,34,FALSE),"")</f>
        <v>M3</v>
      </c>
      <c r="L49" s="766" t="str">
        <f>IFERROR(VLOOKUP($I49,'WM-AR'!$I$7:$AS$3267,4,FALSE),"")</f>
        <v>Main Steel Structure Erection Work</v>
      </c>
      <c r="M49" s="766" t="str">
        <f>IFERROR(VLOOKUP($I49,'WM-AR'!$I$7:$AS$3267,6,FALSE),"")</f>
        <v>Shelter/Building</v>
      </c>
      <c r="N49" s="766" t="str">
        <f>IFERROR(VLOOKUP($I49,'WM-AR'!$I$7:$AS$3267,8,FALSE),"")</f>
        <v>Non-Shrink Grouting</v>
      </c>
      <c r="O49" s="766">
        <f>IFERROR(VLOOKUP($I49,'WM-AR'!$I$7:$AS$3267,10,FALSE),"")</f>
        <v>0</v>
      </c>
      <c r="P49" s="766">
        <f>IFERROR(VLOOKUP($I49,'WM-AR'!$I$7:$AS$3267,12,FALSE),"")</f>
        <v>0</v>
      </c>
      <c r="Q49" s="766" t="str">
        <f>IFERROR(VLOOKUP($I49,'WM-AR'!$I$7:$AS$3267,14,FALSE),"")</f>
        <v/>
      </c>
      <c r="R49" s="766" t="str">
        <f>IFERROR(VLOOKUP($I49,'WM-AR'!$I$7:$AS$3267,16,FALSE),"")</f>
        <v/>
      </c>
      <c r="S49" s="766" t="str">
        <f>IFERROR(VLOOKUP($I49,'WM-AR'!$I$7:$AS$3267,18,FALSE),"")</f>
        <v/>
      </c>
      <c r="T49" s="766" t="str">
        <f>IFERROR(VLOOKUP($I49,'WM-AR'!$I$7:$AS$3267,20,FALSE),"")</f>
        <v/>
      </c>
      <c r="U49" s="766" t="str">
        <f>IFERROR(VLOOKUP($I49,'WM-AR'!$I$7:$AS$3267,22,FALSE),"")</f>
        <v/>
      </c>
      <c r="V49" s="766" t="str">
        <f>IFERROR(VLOOKUP($I49,'WM-AR'!$I$7:$AS$3267,24,FALSE),"")</f>
        <v/>
      </c>
      <c r="W49" s="766">
        <f>IFERROR(VLOOKUP($I49,'WM-AR'!$I$7:$AS$3267,25,FALSE),"")</f>
        <v>0</v>
      </c>
      <c r="X49" s="766">
        <f>IFERROR(VLOOKUP($I49,'WM-AR'!$I$7:$AS$3267,26,FALSE),"")</f>
        <v>0</v>
      </c>
      <c r="Y49" s="766">
        <f>IFERROR(VLOOKUP($I49,'WM-AR'!$I$7:$AS$3267,27,FALSE),"")</f>
        <v>0</v>
      </c>
      <c r="Z49" s="766">
        <f>IFERROR(VLOOKUP($I49,'WM-AR'!$I$7:$AS$3267,28,FALSE),"")</f>
        <v>0</v>
      </c>
      <c r="AA49" s="766" t="str">
        <f>IFERROR(VLOOKUP($I49,'WM-AR'!$I$7:$AS$3267,29,FALSE),"")</f>
        <v>Material: (   )</v>
      </c>
      <c r="AB49" s="766">
        <f>IFERROR(VLOOKUP($I49,'WM-AR'!$I$7:$AS$3267,30,FALSE),"")</f>
        <v>0</v>
      </c>
      <c r="AC49" s="766" t="str">
        <f>IFERROR(VLOOKUP($I49,'WM-AR'!$I$7:$AS$3267,31,FALSE),"")</f>
        <v>THK=(  )mm</v>
      </c>
      <c r="AD49" s="766">
        <f>IFERROR(VLOOKUP($I49,'WM-AR'!$I$7:$AS$3267,32,FALSE),"")</f>
        <v>0</v>
      </c>
      <c r="AE49" s="766">
        <f>IFERROR(VLOOKUP($I49,'WM-AR'!$I$7:$AS$3267,33,FALSE),"")</f>
        <v>0</v>
      </c>
      <c r="AF49" s="817"/>
      <c r="AG49" s="1138" t="s">
        <v>3465</v>
      </c>
      <c r="AH49" s="1138" t="s">
        <v>3465</v>
      </c>
      <c r="AI49" s="769"/>
      <c r="AJ49" s="769" t="str">
        <f>K49</f>
        <v>M3</v>
      </c>
      <c r="AK49" s="905"/>
      <c r="AL49" s="88" t="str">
        <f>IF(AND(ISTEXT($E49),ISTEXT($B49)),"산출기준 &gt;&gt;  "&amp;_xlfn.XLOOKUP($E49,산출기준!$D:$D,산출기준!$E:$E,"매칭실패"),"")</f>
        <v/>
      </c>
    </row>
    <row r="50" spans="2:38" ht="19.899999999999999" customHeight="1">
      <c r="B50" s="1127"/>
      <c r="C50" s="1165"/>
      <c r="D50" s="1165"/>
      <c r="E50" s="1165"/>
      <c r="F50" s="1165"/>
      <c r="G50" s="1131" t="s">
        <v>3466</v>
      </c>
      <c r="H50" s="1131"/>
      <c r="I50" s="1130" t="str">
        <f t="shared" si="2"/>
        <v/>
      </c>
      <c r="J50" s="1132"/>
      <c r="K50" s="1132" t="str">
        <f>IFERROR(VLOOKUP($I50,'WM-AR'!$I$7:$AS$3267,34,FALSE),"")</f>
        <v/>
      </c>
      <c r="L50" s="1132" t="str">
        <f>IFERROR(VLOOKUP($I50,'WM-AR'!$I$7:$AS$3267,4,FALSE),"")</f>
        <v/>
      </c>
      <c r="M50" s="1132" t="str">
        <f>IFERROR(VLOOKUP($I50,'WM-AR'!$I$7:$AS$3267,6,FALSE),"")</f>
        <v/>
      </c>
      <c r="N50" s="1132" t="str">
        <f>IFERROR(VLOOKUP($I50,'WM-AR'!$I$7:$AS$3267,8,FALSE),"")</f>
        <v/>
      </c>
      <c r="O50" s="1132" t="str">
        <f>IFERROR(VLOOKUP($I50,'WM-AR'!$I$7:$AS$3267,10,FALSE),"")</f>
        <v/>
      </c>
      <c r="P50" s="1132" t="str">
        <f>IFERROR(VLOOKUP($I50,'WM-AR'!$I$7:$AS$3267,12,FALSE),"")</f>
        <v/>
      </c>
      <c r="Q50" s="1132" t="str">
        <f>IFERROR(VLOOKUP($I50,'WM-AR'!$I$7:$AS$3267,14,FALSE),"")</f>
        <v/>
      </c>
      <c r="R50" s="1132" t="str">
        <f>IFERROR(VLOOKUP($I50,'WM-AR'!$I$7:$AS$3267,16,FALSE),"")</f>
        <v/>
      </c>
      <c r="S50" s="1132" t="str">
        <f>IFERROR(VLOOKUP($I50,'WM-AR'!$I$7:$AS$3267,18,FALSE),"")</f>
        <v/>
      </c>
      <c r="T50" s="1132" t="str">
        <f>IFERROR(VLOOKUP($I50,'WM-AR'!$I$7:$AS$3267,20,FALSE),"")</f>
        <v/>
      </c>
      <c r="U50" s="1132" t="str">
        <f>IFERROR(VLOOKUP($I50,'WM-AR'!$I$7:$AS$3267,22,FALSE),"")</f>
        <v/>
      </c>
      <c r="V50" s="1132" t="str">
        <f>IFERROR(VLOOKUP($I50,'WM-AR'!$I$7:$AS$3267,24,FALSE),"")</f>
        <v/>
      </c>
      <c r="W50" s="1132" t="str">
        <f>IFERROR(VLOOKUP($I50,'WM-AR'!$I$7:$AS$3267,25,FALSE),"")</f>
        <v/>
      </c>
      <c r="X50" s="1132" t="str">
        <f>IFERROR(VLOOKUP($I50,'WM-AR'!$I$7:$AS$3267,26,FALSE),"")</f>
        <v/>
      </c>
      <c r="Y50" s="1132" t="str">
        <f>IFERROR(VLOOKUP($I50,'WM-AR'!$I$7:$AS$3267,27,FALSE),"")</f>
        <v/>
      </c>
      <c r="Z50" s="1132" t="str">
        <f>IFERROR(VLOOKUP($I50,'WM-AR'!$I$7:$AS$3267,28,FALSE),"")</f>
        <v/>
      </c>
      <c r="AA50" s="1132" t="str">
        <f>IFERROR(VLOOKUP($I50,'WM-AR'!$I$7:$AS$3267,29,FALSE),"")</f>
        <v/>
      </c>
      <c r="AB50" s="1132" t="str">
        <f>IFERROR(VLOOKUP($I50,'WM-AR'!$I$7:$AS$3267,30,FALSE),"")</f>
        <v/>
      </c>
      <c r="AC50" s="1132" t="str">
        <f>IFERROR(VLOOKUP($I50,'WM-AR'!$I$7:$AS$3267,31,FALSE),"")</f>
        <v/>
      </c>
      <c r="AD50" s="1132" t="str">
        <f>IFERROR(VLOOKUP($I50,'WM-AR'!$I$7:$AS$3267,32,FALSE),"")</f>
        <v/>
      </c>
      <c r="AE50" s="1132" t="str">
        <f>IFERROR(VLOOKUP($I50,'WM-AR'!$I$7:$AS$3267,33,FALSE),"")</f>
        <v/>
      </c>
      <c r="AF50" s="1133"/>
      <c r="AG50" s="1134"/>
      <c r="AH50" s="1134"/>
      <c r="AI50" s="1135"/>
      <c r="AJ50" s="1135" t="str">
        <f t="shared" ref="AJ50:AJ58" si="8">K50</f>
        <v/>
      </c>
      <c r="AK50" s="1136"/>
      <c r="AL50" s="88" t="str">
        <f>IF(AND(ISTEXT($E50),ISTEXT($B50)),"산출기준 &gt;&gt;  "&amp;_xlfn.XLOOKUP($E50,산출기준!$D:$D,산출기준!$E:$E,"매칭실패"),"")</f>
        <v/>
      </c>
    </row>
    <row r="51" spans="2:38" ht="19.899999999999999" customHeight="1">
      <c r="B51" s="1111"/>
      <c r="C51" s="1166"/>
      <c r="D51" s="1166"/>
      <c r="E51" s="1166"/>
      <c r="F51" s="1166"/>
      <c r="G51" s="843" t="s">
        <v>3467</v>
      </c>
      <c r="H51" s="843"/>
      <c r="I51" s="712" t="str">
        <f t="shared" si="2"/>
        <v/>
      </c>
      <c r="J51" s="714"/>
      <c r="K51" s="714" t="str">
        <f>IFERROR(VLOOKUP($I51,'WM-AR'!$I$7:$AS$3267,34,FALSE),"")</f>
        <v/>
      </c>
      <c r="L51" s="714" t="str">
        <f>IFERROR(VLOOKUP($I51,'WM-AR'!$I$7:$AS$3267,4,FALSE),"")</f>
        <v/>
      </c>
      <c r="M51" s="714" t="str">
        <f>IFERROR(VLOOKUP($I51,'WM-AR'!$I$7:$AS$3267,6,FALSE),"")</f>
        <v/>
      </c>
      <c r="N51" s="714" t="str">
        <f>IFERROR(VLOOKUP($I51,'WM-AR'!$I$7:$AS$3267,8,FALSE),"")</f>
        <v/>
      </c>
      <c r="O51" s="714" t="str">
        <f>IFERROR(VLOOKUP($I51,'WM-AR'!$I$7:$AS$3267,10,FALSE),"")</f>
        <v/>
      </c>
      <c r="P51" s="714" t="str">
        <f>IFERROR(VLOOKUP($I51,'WM-AR'!$I$7:$AS$3267,12,FALSE),"")</f>
        <v/>
      </c>
      <c r="Q51" s="714" t="str">
        <f>IFERROR(VLOOKUP($I51,'WM-AR'!$I$7:$AS$3267,14,FALSE),"")</f>
        <v/>
      </c>
      <c r="R51" s="714" t="str">
        <f>IFERROR(VLOOKUP($I51,'WM-AR'!$I$7:$AS$3267,16,FALSE),"")</f>
        <v/>
      </c>
      <c r="S51" s="714" t="str">
        <f>IFERROR(VLOOKUP($I51,'WM-AR'!$I$7:$AS$3267,18,FALSE),"")</f>
        <v/>
      </c>
      <c r="T51" s="714" t="str">
        <f>IFERROR(VLOOKUP($I51,'WM-AR'!$I$7:$AS$3267,20,FALSE),"")</f>
        <v/>
      </c>
      <c r="U51" s="714" t="str">
        <f>IFERROR(VLOOKUP($I51,'WM-AR'!$I$7:$AS$3267,22,FALSE),"")</f>
        <v/>
      </c>
      <c r="V51" s="714" t="str">
        <f>IFERROR(VLOOKUP($I51,'WM-AR'!$I$7:$AS$3267,24,FALSE),"")</f>
        <v/>
      </c>
      <c r="W51" s="714" t="str">
        <f>IFERROR(VLOOKUP($I51,'WM-AR'!$I$7:$AS$3267,25,FALSE),"")</f>
        <v/>
      </c>
      <c r="X51" s="714" t="str">
        <f>IFERROR(VLOOKUP($I51,'WM-AR'!$I$7:$AS$3267,26,FALSE),"")</f>
        <v/>
      </c>
      <c r="Y51" s="714" t="str">
        <f>IFERROR(VLOOKUP($I51,'WM-AR'!$I$7:$AS$3267,27,FALSE),"")</f>
        <v/>
      </c>
      <c r="Z51" s="714" t="str">
        <f>IFERROR(VLOOKUP($I51,'WM-AR'!$I$7:$AS$3267,28,FALSE),"")</f>
        <v/>
      </c>
      <c r="AA51" s="714" t="str">
        <f>IFERROR(VLOOKUP($I51,'WM-AR'!$I$7:$AS$3267,29,FALSE),"")</f>
        <v/>
      </c>
      <c r="AB51" s="714" t="str">
        <f>IFERROR(VLOOKUP($I51,'WM-AR'!$I$7:$AS$3267,30,FALSE),"")</f>
        <v/>
      </c>
      <c r="AC51" s="714" t="str">
        <f>IFERROR(VLOOKUP($I51,'WM-AR'!$I$7:$AS$3267,31,FALSE),"")</f>
        <v/>
      </c>
      <c r="AD51" s="714" t="str">
        <f>IFERROR(VLOOKUP($I51,'WM-AR'!$I$7:$AS$3267,32,FALSE),"")</f>
        <v/>
      </c>
      <c r="AE51" s="714" t="str">
        <f>IFERROR(VLOOKUP($I51,'WM-AR'!$I$7:$AS$3267,33,FALSE),"")</f>
        <v/>
      </c>
      <c r="AF51" s="839"/>
      <c r="AG51" s="852"/>
      <c r="AH51" s="852"/>
      <c r="AI51" s="854"/>
      <c r="AJ51" s="854" t="str">
        <f t="shared" si="8"/>
        <v/>
      </c>
      <c r="AK51" s="1114"/>
      <c r="AL51" s="88" t="str">
        <f>IF(AND(ISTEXT($E51),ISTEXT($B51)),"산출기준 &gt;&gt;  "&amp;_xlfn.XLOOKUP($E51,산출기준!$D:$D,산출기준!$E:$E,"매칭실패"),"")</f>
        <v/>
      </c>
    </row>
    <row r="52" spans="2:38" ht="19.899999999999999" customHeight="1">
      <c r="B52" s="1127"/>
      <c r="C52" s="1165"/>
      <c r="D52" s="1165" t="s">
        <v>2715</v>
      </c>
      <c r="E52" s="1165"/>
      <c r="F52" s="1165"/>
      <c r="G52" s="1131" t="s">
        <v>3468</v>
      </c>
      <c r="H52" s="1131"/>
      <c r="I52" s="1130" t="str">
        <f t="shared" si="2"/>
        <v/>
      </c>
      <c r="J52" s="1132"/>
      <c r="K52" s="1132" t="str">
        <f>IFERROR(VLOOKUP($I52,'WM-AR'!$I$7:$AS$3267,34,FALSE),"")</f>
        <v/>
      </c>
      <c r="L52" s="1132" t="str">
        <f>IFERROR(VLOOKUP($I52,'WM-AR'!$I$7:$AS$3267,4,FALSE),"")</f>
        <v/>
      </c>
      <c r="M52" s="1132" t="str">
        <f>IFERROR(VLOOKUP($I52,'WM-AR'!$I$7:$AS$3267,6,FALSE),"")</f>
        <v/>
      </c>
      <c r="N52" s="1132" t="str">
        <f>IFERROR(VLOOKUP($I52,'WM-AR'!$I$7:$AS$3267,8,FALSE),"")</f>
        <v/>
      </c>
      <c r="O52" s="1132" t="str">
        <f>IFERROR(VLOOKUP($I52,'WM-AR'!$I$7:$AS$3267,10,FALSE),"")</f>
        <v/>
      </c>
      <c r="P52" s="1132" t="str">
        <f>IFERROR(VLOOKUP($I52,'WM-AR'!$I$7:$AS$3267,12,FALSE),"")</f>
        <v/>
      </c>
      <c r="Q52" s="1132" t="str">
        <f>IFERROR(VLOOKUP($I52,'WM-AR'!$I$7:$AS$3267,14,FALSE),"")</f>
        <v/>
      </c>
      <c r="R52" s="1132" t="str">
        <f>IFERROR(VLOOKUP($I52,'WM-AR'!$I$7:$AS$3267,16,FALSE),"")</f>
        <v/>
      </c>
      <c r="S52" s="1132" t="str">
        <f>IFERROR(VLOOKUP($I52,'WM-AR'!$I$7:$AS$3267,18,FALSE),"")</f>
        <v/>
      </c>
      <c r="T52" s="1132" t="str">
        <f>IFERROR(VLOOKUP($I52,'WM-AR'!$I$7:$AS$3267,20,FALSE),"")</f>
        <v/>
      </c>
      <c r="U52" s="1132" t="str">
        <f>IFERROR(VLOOKUP($I52,'WM-AR'!$I$7:$AS$3267,22,FALSE),"")</f>
        <v/>
      </c>
      <c r="V52" s="1132" t="str">
        <f>IFERROR(VLOOKUP($I52,'WM-AR'!$I$7:$AS$3267,24,FALSE),"")</f>
        <v/>
      </c>
      <c r="W52" s="1132" t="str">
        <f>IFERROR(VLOOKUP($I52,'WM-AR'!$I$7:$AS$3267,25,FALSE),"")</f>
        <v/>
      </c>
      <c r="X52" s="1132" t="str">
        <f>IFERROR(VLOOKUP($I52,'WM-AR'!$I$7:$AS$3267,26,FALSE),"")</f>
        <v/>
      </c>
      <c r="Y52" s="1132" t="str">
        <f>IFERROR(VLOOKUP($I52,'WM-AR'!$I$7:$AS$3267,27,FALSE),"")</f>
        <v/>
      </c>
      <c r="Z52" s="1132" t="str">
        <f>IFERROR(VLOOKUP($I52,'WM-AR'!$I$7:$AS$3267,28,FALSE),"")</f>
        <v/>
      </c>
      <c r="AA52" s="1132" t="str">
        <f>IFERROR(VLOOKUP($I52,'WM-AR'!$I$7:$AS$3267,29,FALSE),"")</f>
        <v/>
      </c>
      <c r="AB52" s="1132" t="str">
        <f>IFERROR(VLOOKUP($I52,'WM-AR'!$I$7:$AS$3267,30,FALSE),"")</f>
        <v/>
      </c>
      <c r="AC52" s="1132" t="str">
        <f>IFERROR(VLOOKUP($I52,'WM-AR'!$I$7:$AS$3267,31,FALSE),"")</f>
        <v/>
      </c>
      <c r="AD52" s="1132" t="str">
        <f>IFERROR(VLOOKUP($I52,'WM-AR'!$I$7:$AS$3267,32,FALSE),"")</f>
        <v/>
      </c>
      <c r="AE52" s="1132" t="str">
        <f>IFERROR(VLOOKUP($I52,'WM-AR'!$I$7:$AS$3267,33,FALSE),"")</f>
        <v/>
      </c>
      <c r="AF52" s="1133"/>
      <c r="AG52" s="1134"/>
      <c r="AH52" s="1134"/>
      <c r="AI52" s="1135"/>
      <c r="AJ52" s="1135" t="str">
        <f t="shared" si="8"/>
        <v/>
      </c>
      <c r="AK52" s="1136"/>
      <c r="AL52" s="88" t="str">
        <f>IF(AND(ISTEXT($E52),ISTEXT($B52)),"산출기준 &gt;&gt;  "&amp;_xlfn.XLOOKUP($E52,산출기준!$D:$D,산출기준!$E:$E,"매칭실패"),"")</f>
        <v/>
      </c>
    </row>
    <row r="53" spans="2:38" ht="19.899999999999999" customHeight="1">
      <c r="B53" s="1111"/>
      <c r="C53" s="1166"/>
      <c r="D53" s="1166" t="s">
        <v>2715</v>
      </c>
      <c r="E53" s="1166"/>
      <c r="F53" s="1166"/>
      <c r="G53" s="843" t="s">
        <v>3469</v>
      </c>
      <c r="H53" s="843"/>
      <c r="I53" s="712" t="str">
        <f t="shared" si="2"/>
        <v/>
      </c>
      <c r="J53" s="714"/>
      <c r="K53" s="714" t="str">
        <f>IFERROR(VLOOKUP($I53,'WM-AR'!$I$7:$AS$3267,34,FALSE),"")</f>
        <v/>
      </c>
      <c r="L53" s="714" t="str">
        <f>IFERROR(VLOOKUP($I53,'WM-AR'!$I$7:$AS$3267,4,FALSE),"")</f>
        <v/>
      </c>
      <c r="M53" s="714" t="str">
        <f>IFERROR(VLOOKUP($I53,'WM-AR'!$I$7:$AS$3267,6,FALSE),"")</f>
        <v/>
      </c>
      <c r="N53" s="714" t="str">
        <f>IFERROR(VLOOKUP($I53,'WM-AR'!$I$7:$AS$3267,8,FALSE),"")</f>
        <v/>
      </c>
      <c r="O53" s="714" t="str">
        <f>IFERROR(VLOOKUP($I53,'WM-AR'!$I$7:$AS$3267,10,FALSE),"")</f>
        <v/>
      </c>
      <c r="P53" s="714" t="str">
        <f>IFERROR(VLOOKUP($I53,'WM-AR'!$I$7:$AS$3267,12,FALSE),"")</f>
        <v/>
      </c>
      <c r="Q53" s="714" t="str">
        <f>IFERROR(VLOOKUP($I53,'WM-AR'!$I$7:$AS$3267,14,FALSE),"")</f>
        <v/>
      </c>
      <c r="R53" s="714" t="str">
        <f>IFERROR(VLOOKUP($I53,'WM-AR'!$I$7:$AS$3267,16,FALSE),"")</f>
        <v/>
      </c>
      <c r="S53" s="714" t="str">
        <f>IFERROR(VLOOKUP($I53,'WM-AR'!$I$7:$AS$3267,18,FALSE),"")</f>
        <v/>
      </c>
      <c r="T53" s="714" t="str">
        <f>IFERROR(VLOOKUP($I53,'WM-AR'!$I$7:$AS$3267,20,FALSE),"")</f>
        <v/>
      </c>
      <c r="U53" s="714" t="str">
        <f>IFERROR(VLOOKUP($I53,'WM-AR'!$I$7:$AS$3267,22,FALSE),"")</f>
        <v/>
      </c>
      <c r="V53" s="714" t="str">
        <f>IFERROR(VLOOKUP($I53,'WM-AR'!$I$7:$AS$3267,24,FALSE),"")</f>
        <v/>
      </c>
      <c r="W53" s="714" t="str">
        <f>IFERROR(VLOOKUP($I53,'WM-AR'!$I$7:$AS$3267,25,FALSE),"")</f>
        <v/>
      </c>
      <c r="X53" s="714" t="str">
        <f>IFERROR(VLOOKUP($I53,'WM-AR'!$I$7:$AS$3267,26,FALSE),"")</f>
        <v/>
      </c>
      <c r="Y53" s="714" t="str">
        <f>IFERROR(VLOOKUP($I53,'WM-AR'!$I$7:$AS$3267,27,FALSE),"")</f>
        <v/>
      </c>
      <c r="Z53" s="714" t="str">
        <f>IFERROR(VLOOKUP($I53,'WM-AR'!$I$7:$AS$3267,28,FALSE),"")</f>
        <v/>
      </c>
      <c r="AA53" s="714" t="str">
        <f>IFERROR(VLOOKUP($I53,'WM-AR'!$I$7:$AS$3267,29,FALSE),"")</f>
        <v/>
      </c>
      <c r="AB53" s="714" t="str">
        <f>IFERROR(VLOOKUP($I53,'WM-AR'!$I$7:$AS$3267,30,FALSE),"")</f>
        <v/>
      </c>
      <c r="AC53" s="714" t="str">
        <f>IFERROR(VLOOKUP($I53,'WM-AR'!$I$7:$AS$3267,31,FALSE),"")</f>
        <v/>
      </c>
      <c r="AD53" s="714" t="str">
        <f>IFERROR(VLOOKUP($I53,'WM-AR'!$I$7:$AS$3267,32,FALSE),"")</f>
        <v/>
      </c>
      <c r="AE53" s="714" t="str">
        <f>IFERROR(VLOOKUP($I53,'WM-AR'!$I$7:$AS$3267,33,FALSE),"")</f>
        <v/>
      </c>
      <c r="AF53" s="839"/>
      <c r="AG53" s="852"/>
      <c r="AH53" s="852"/>
      <c r="AI53" s="854"/>
      <c r="AJ53" s="854" t="str">
        <f t="shared" si="8"/>
        <v/>
      </c>
      <c r="AK53" s="1114"/>
      <c r="AL53" s="88" t="str">
        <f>IF(AND(ISTEXT($E53),ISTEXT($B53)),"산출기준 &gt;&gt;  "&amp;_xlfn.XLOOKUP($E53,산출기준!$D:$D,산출기준!$E:$E,"매칭실패"),"")</f>
        <v/>
      </c>
    </row>
    <row r="54" spans="2:38" ht="19.899999999999999" customHeight="1">
      <c r="B54" s="1127"/>
      <c r="C54" s="1165"/>
      <c r="D54" s="1165" t="s">
        <v>2715</v>
      </c>
      <c r="E54" s="1165"/>
      <c r="F54" s="1165"/>
      <c r="G54" s="1131" t="s">
        <v>3466</v>
      </c>
      <c r="H54" s="1131"/>
      <c r="I54" s="1130" t="str">
        <f t="shared" si="2"/>
        <v/>
      </c>
      <c r="J54" s="1132"/>
      <c r="K54" s="1132" t="str">
        <f>IFERROR(VLOOKUP($I54,'WM-AR'!$I$7:$AS$3267,34,FALSE),"")</f>
        <v/>
      </c>
      <c r="L54" s="1132" t="str">
        <f>IFERROR(VLOOKUP($I54,'WM-AR'!$I$7:$AS$3267,4,FALSE),"")</f>
        <v/>
      </c>
      <c r="M54" s="1132" t="str">
        <f>IFERROR(VLOOKUP($I54,'WM-AR'!$I$7:$AS$3267,6,FALSE),"")</f>
        <v/>
      </c>
      <c r="N54" s="1132" t="str">
        <f>IFERROR(VLOOKUP($I54,'WM-AR'!$I$7:$AS$3267,8,FALSE),"")</f>
        <v/>
      </c>
      <c r="O54" s="1132" t="str">
        <f>IFERROR(VLOOKUP($I54,'WM-AR'!$I$7:$AS$3267,10,FALSE),"")</f>
        <v/>
      </c>
      <c r="P54" s="1132" t="str">
        <f>IFERROR(VLOOKUP($I54,'WM-AR'!$I$7:$AS$3267,12,FALSE),"")</f>
        <v/>
      </c>
      <c r="Q54" s="1132" t="str">
        <f>IFERROR(VLOOKUP($I54,'WM-AR'!$I$7:$AS$3267,14,FALSE),"")</f>
        <v/>
      </c>
      <c r="R54" s="1132" t="str">
        <f>IFERROR(VLOOKUP($I54,'WM-AR'!$I$7:$AS$3267,16,FALSE),"")</f>
        <v/>
      </c>
      <c r="S54" s="1132" t="str">
        <f>IFERROR(VLOOKUP($I54,'WM-AR'!$I$7:$AS$3267,18,FALSE),"")</f>
        <v/>
      </c>
      <c r="T54" s="1132" t="str">
        <f>IFERROR(VLOOKUP($I54,'WM-AR'!$I$7:$AS$3267,20,FALSE),"")</f>
        <v/>
      </c>
      <c r="U54" s="1132" t="str">
        <f>IFERROR(VLOOKUP($I54,'WM-AR'!$I$7:$AS$3267,22,FALSE),"")</f>
        <v/>
      </c>
      <c r="V54" s="1132" t="str">
        <f>IFERROR(VLOOKUP($I54,'WM-AR'!$I$7:$AS$3267,24,FALSE),"")</f>
        <v/>
      </c>
      <c r="W54" s="1132" t="str">
        <f>IFERROR(VLOOKUP($I54,'WM-AR'!$I$7:$AS$3267,25,FALSE),"")</f>
        <v/>
      </c>
      <c r="X54" s="1132" t="str">
        <f>IFERROR(VLOOKUP($I54,'WM-AR'!$I$7:$AS$3267,26,FALSE),"")</f>
        <v/>
      </c>
      <c r="Y54" s="1132" t="str">
        <f>IFERROR(VLOOKUP($I54,'WM-AR'!$I$7:$AS$3267,27,FALSE),"")</f>
        <v/>
      </c>
      <c r="Z54" s="1132" t="str">
        <f>IFERROR(VLOOKUP($I54,'WM-AR'!$I$7:$AS$3267,28,FALSE),"")</f>
        <v/>
      </c>
      <c r="AA54" s="1132" t="str">
        <f>IFERROR(VLOOKUP($I54,'WM-AR'!$I$7:$AS$3267,29,FALSE),"")</f>
        <v/>
      </c>
      <c r="AB54" s="1132" t="str">
        <f>IFERROR(VLOOKUP($I54,'WM-AR'!$I$7:$AS$3267,30,FALSE),"")</f>
        <v/>
      </c>
      <c r="AC54" s="1132" t="str">
        <f>IFERROR(VLOOKUP($I54,'WM-AR'!$I$7:$AS$3267,31,FALSE),"")</f>
        <v/>
      </c>
      <c r="AD54" s="1132" t="str">
        <f>IFERROR(VLOOKUP($I54,'WM-AR'!$I$7:$AS$3267,32,FALSE),"")</f>
        <v/>
      </c>
      <c r="AE54" s="1132" t="str">
        <f>IFERROR(VLOOKUP($I54,'WM-AR'!$I$7:$AS$3267,33,FALSE),"")</f>
        <v/>
      </c>
      <c r="AF54" s="1133"/>
      <c r="AG54" s="1134"/>
      <c r="AH54" s="1134"/>
      <c r="AI54" s="1135"/>
      <c r="AJ54" s="1135" t="str">
        <f t="shared" si="8"/>
        <v/>
      </c>
      <c r="AK54" s="1136"/>
      <c r="AL54" s="88" t="str">
        <f>IF(AND(ISTEXT($E54),ISTEXT($B54)),"산출기준 &gt;&gt;  "&amp;_xlfn.XLOOKUP($E54,산출기준!$D:$D,산출기준!$E:$E,"매칭실패"),"")</f>
        <v/>
      </c>
    </row>
    <row r="55" spans="2:38" ht="19.899999999999999" customHeight="1">
      <c r="B55" s="1111"/>
      <c r="C55" s="1166"/>
      <c r="D55" s="1166" t="s">
        <v>2715</v>
      </c>
      <c r="E55" s="1166"/>
      <c r="F55" s="1166"/>
      <c r="G55" s="843" t="s">
        <v>3470</v>
      </c>
      <c r="H55" s="843"/>
      <c r="I55" s="712" t="str">
        <f t="shared" si="2"/>
        <v/>
      </c>
      <c r="J55" s="714"/>
      <c r="K55" s="714" t="str">
        <f>IFERROR(VLOOKUP($I55,'WM-AR'!$I$7:$AS$3267,34,FALSE),"")</f>
        <v/>
      </c>
      <c r="L55" s="714" t="str">
        <f>IFERROR(VLOOKUP($I55,'WM-AR'!$I$7:$AS$3267,4,FALSE),"")</f>
        <v/>
      </c>
      <c r="M55" s="714" t="str">
        <f>IFERROR(VLOOKUP($I55,'WM-AR'!$I$7:$AS$3267,6,FALSE),"")</f>
        <v/>
      </c>
      <c r="N55" s="714" t="str">
        <f>IFERROR(VLOOKUP($I55,'WM-AR'!$I$7:$AS$3267,8,FALSE),"")</f>
        <v/>
      </c>
      <c r="O55" s="714" t="str">
        <f>IFERROR(VLOOKUP($I55,'WM-AR'!$I$7:$AS$3267,10,FALSE),"")</f>
        <v/>
      </c>
      <c r="P55" s="714" t="str">
        <f>IFERROR(VLOOKUP($I55,'WM-AR'!$I$7:$AS$3267,12,FALSE),"")</f>
        <v/>
      </c>
      <c r="Q55" s="714" t="str">
        <f>IFERROR(VLOOKUP($I55,'WM-AR'!$I$7:$AS$3267,14,FALSE),"")</f>
        <v/>
      </c>
      <c r="R55" s="714" t="str">
        <f>IFERROR(VLOOKUP($I55,'WM-AR'!$I$7:$AS$3267,16,FALSE),"")</f>
        <v/>
      </c>
      <c r="S55" s="714" t="str">
        <f>IFERROR(VLOOKUP($I55,'WM-AR'!$I$7:$AS$3267,18,FALSE),"")</f>
        <v/>
      </c>
      <c r="T55" s="714" t="str">
        <f>IFERROR(VLOOKUP($I55,'WM-AR'!$I$7:$AS$3267,20,FALSE),"")</f>
        <v/>
      </c>
      <c r="U55" s="714" t="str">
        <f>IFERROR(VLOOKUP($I55,'WM-AR'!$I$7:$AS$3267,22,FALSE),"")</f>
        <v/>
      </c>
      <c r="V55" s="714" t="str">
        <f>IFERROR(VLOOKUP($I55,'WM-AR'!$I$7:$AS$3267,24,FALSE),"")</f>
        <v/>
      </c>
      <c r="W55" s="714" t="str">
        <f>IFERROR(VLOOKUP($I55,'WM-AR'!$I$7:$AS$3267,25,FALSE),"")</f>
        <v/>
      </c>
      <c r="X55" s="714" t="str">
        <f>IFERROR(VLOOKUP($I55,'WM-AR'!$I$7:$AS$3267,26,FALSE),"")</f>
        <v/>
      </c>
      <c r="Y55" s="714" t="str">
        <f>IFERROR(VLOOKUP($I55,'WM-AR'!$I$7:$AS$3267,27,FALSE),"")</f>
        <v/>
      </c>
      <c r="Z55" s="714" t="str">
        <f>IFERROR(VLOOKUP($I55,'WM-AR'!$I$7:$AS$3267,28,FALSE),"")</f>
        <v/>
      </c>
      <c r="AA55" s="714" t="str">
        <f>IFERROR(VLOOKUP($I55,'WM-AR'!$I$7:$AS$3267,29,FALSE),"")</f>
        <v/>
      </c>
      <c r="AB55" s="714" t="str">
        <f>IFERROR(VLOOKUP($I55,'WM-AR'!$I$7:$AS$3267,30,FALSE),"")</f>
        <v/>
      </c>
      <c r="AC55" s="714" t="str">
        <f>IFERROR(VLOOKUP($I55,'WM-AR'!$I$7:$AS$3267,31,FALSE),"")</f>
        <v/>
      </c>
      <c r="AD55" s="714" t="str">
        <f>IFERROR(VLOOKUP($I55,'WM-AR'!$I$7:$AS$3267,32,FALSE),"")</f>
        <v/>
      </c>
      <c r="AE55" s="714" t="str">
        <f>IFERROR(VLOOKUP($I55,'WM-AR'!$I$7:$AS$3267,33,FALSE),"")</f>
        <v/>
      </c>
      <c r="AF55" s="839"/>
      <c r="AG55" s="852"/>
      <c r="AH55" s="852"/>
      <c r="AI55" s="854"/>
      <c r="AJ55" s="854" t="str">
        <f t="shared" si="8"/>
        <v/>
      </c>
      <c r="AK55" s="1114"/>
      <c r="AL55" s="88" t="str">
        <f>IF(AND(ISTEXT($E55),ISTEXT($B55)),"산출기준 &gt;&gt;  "&amp;_xlfn.XLOOKUP($E55,산출기준!$D:$D,산출기준!$E:$E,"매칭실패"),"")</f>
        <v/>
      </c>
    </row>
    <row r="56" spans="2:38" ht="19.899999999999999" customHeight="1">
      <c r="B56" s="1127"/>
      <c r="C56" s="1165"/>
      <c r="D56" s="1165" t="s">
        <v>2715</v>
      </c>
      <c r="E56" s="1165"/>
      <c r="F56" s="1165"/>
      <c r="G56" s="1131" t="s">
        <v>3471</v>
      </c>
      <c r="H56" s="1131"/>
      <c r="I56" s="1130" t="str">
        <f t="shared" si="2"/>
        <v/>
      </c>
      <c r="J56" s="1132"/>
      <c r="K56" s="1132" t="str">
        <f>IFERROR(VLOOKUP($I56,'WM-AR'!$I$7:$AS$3267,34,FALSE),"")</f>
        <v/>
      </c>
      <c r="L56" s="1132" t="str">
        <f>IFERROR(VLOOKUP($I56,'WM-AR'!$I$7:$AS$3267,4,FALSE),"")</f>
        <v/>
      </c>
      <c r="M56" s="1132" t="str">
        <f>IFERROR(VLOOKUP($I56,'WM-AR'!$I$7:$AS$3267,6,FALSE),"")</f>
        <v/>
      </c>
      <c r="N56" s="1132" t="str">
        <f>IFERROR(VLOOKUP($I56,'WM-AR'!$I$7:$AS$3267,8,FALSE),"")</f>
        <v/>
      </c>
      <c r="O56" s="1132" t="str">
        <f>IFERROR(VLOOKUP($I56,'WM-AR'!$I$7:$AS$3267,10,FALSE),"")</f>
        <v/>
      </c>
      <c r="P56" s="1132" t="str">
        <f>IFERROR(VLOOKUP($I56,'WM-AR'!$I$7:$AS$3267,12,FALSE),"")</f>
        <v/>
      </c>
      <c r="Q56" s="1132" t="str">
        <f>IFERROR(VLOOKUP($I56,'WM-AR'!$I$7:$AS$3267,14,FALSE),"")</f>
        <v/>
      </c>
      <c r="R56" s="1132" t="str">
        <f>IFERROR(VLOOKUP($I56,'WM-AR'!$I$7:$AS$3267,16,FALSE),"")</f>
        <v/>
      </c>
      <c r="S56" s="1132" t="str">
        <f>IFERROR(VLOOKUP($I56,'WM-AR'!$I$7:$AS$3267,18,FALSE),"")</f>
        <v/>
      </c>
      <c r="T56" s="1132" t="str">
        <f>IFERROR(VLOOKUP($I56,'WM-AR'!$I$7:$AS$3267,20,FALSE),"")</f>
        <v/>
      </c>
      <c r="U56" s="1132" t="str">
        <f>IFERROR(VLOOKUP($I56,'WM-AR'!$I$7:$AS$3267,22,FALSE),"")</f>
        <v/>
      </c>
      <c r="V56" s="1132" t="str">
        <f>IFERROR(VLOOKUP($I56,'WM-AR'!$I$7:$AS$3267,24,FALSE),"")</f>
        <v/>
      </c>
      <c r="W56" s="1132" t="str">
        <f>IFERROR(VLOOKUP($I56,'WM-AR'!$I$7:$AS$3267,25,FALSE),"")</f>
        <v/>
      </c>
      <c r="X56" s="1132" t="str">
        <f>IFERROR(VLOOKUP($I56,'WM-AR'!$I$7:$AS$3267,26,FALSE),"")</f>
        <v/>
      </c>
      <c r="Y56" s="1132" t="str">
        <f>IFERROR(VLOOKUP($I56,'WM-AR'!$I$7:$AS$3267,27,FALSE),"")</f>
        <v/>
      </c>
      <c r="Z56" s="1132" t="str">
        <f>IFERROR(VLOOKUP($I56,'WM-AR'!$I$7:$AS$3267,28,FALSE),"")</f>
        <v/>
      </c>
      <c r="AA56" s="1132" t="str">
        <f>IFERROR(VLOOKUP($I56,'WM-AR'!$I$7:$AS$3267,29,FALSE),"")</f>
        <v/>
      </c>
      <c r="AB56" s="1132" t="str">
        <f>IFERROR(VLOOKUP($I56,'WM-AR'!$I$7:$AS$3267,30,FALSE),"")</f>
        <v/>
      </c>
      <c r="AC56" s="1132" t="str">
        <f>IFERROR(VLOOKUP($I56,'WM-AR'!$I$7:$AS$3267,31,FALSE),"")</f>
        <v/>
      </c>
      <c r="AD56" s="1132" t="str">
        <f>IFERROR(VLOOKUP($I56,'WM-AR'!$I$7:$AS$3267,32,FALSE),"")</f>
        <v/>
      </c>
      <c r="AE56" s="1132" t="str">
        <f>IFERROR(VLOOKUP($I56,'WM-AR'!$I$7:$AS$3267,33,FALSE),"")</f>
        <v/>
      </c>
      <c r="AF56" s="1133"/>
      <c r="AG56" s="1134"/>
      <c r="AH56" s="1134"/>
      <c r="AI56" s="1135"/>
      <c r="AJ56" s="1135" t="str">
        <f t="shared" si="8"/>
        <v/>
      </c>
      <c r="AK56" s="1136"/>
      <c r="AL56" s="88" t="str">
        <f>IF(AND(ISTEXT($E56),ISTEXT($B56)),"산출기준 &gt;&gt;  "&amp;_xlfn.XLOOKUP($E56,산출기준!$D:$D,산출기준!$E:$E,"매칭실패"),"")</f>
        <v/>
      </c>
    </row>
    <row r="57" spans="2:38" ht="19.899999999999999" customHeight="1">
      <c r="B57" s="1111"/>
      <c r="C57" s="1166"/>
      <c r="D57" s="1166" t="s">
        <v>2715</v>
      </c>
      <c r="E57" s="1166"/>
      <c r="F57" s="1166"/>
      <c r="G57" s="843" t="s">
        <v>3472</v>
      </c>
      <c r="H57" s="843"/>
      <c r="I57" s="712" t="str">
        <f t="shared" si="2"/>
        <v/>
      </c>
      <c r="J57" s="714"/>
      <c r="K57" s="714" t="str">
        <f>IFERROR(VLOOKUP($I57,'WM-AR'!$I$7:$AS$3267,34,FALSE),"")</f>
        <v/>
      </c>
      <c r="L57" s="714" t="str">
        <f>IFERROR(VLOOKUP($I57,'WM-AR'!$I$7:$AS$3267,4,FALSE),"")</f>
        <v/>
      </c>
      <c r="M57" s="714" t="str">
        <f>IFERROR(VLOOKUP($I57,'WM-AR'!$I$7:$AS$3267,6,FALSE),"")</f>
        <v/>
      </c>
      <c r="N57" s="714" t="str">
        <f>IFERROR(VLOOKUP($I57,'WM-AR'!$I$7:$AS$3267,8,FALSE),"")</f>
        <v/>
      </c>
      <c r="O57" s="714" t="str">
        <f>IFERROR(VLOOKUP($I57,'WM-AR'!$I$7:$AS$3267,10,FALSE),"")</f>
        <v/>
      </c>
      <c r="P57" s="714" t="str">
        <f>IFERROR(VLOOKUP($I57,'WM-AR'!$I$7:$AS$3267,12,FALSE),"")</f>
        <v/>
      </c>
      <c r="Q57" s="714" t="str">
        <f>IFERROR(VLOOKUP($I57,'WM-AR'!$I$7:$AS$3267,14,FALSE),"")</f>
        <v/>
      </c>
      <c r="R57" s="714" t="str">
        <f>IFERROR(VLOOKUP($I57,'WM-AR'!$I$7:$AS$3267,16,FALSE),"")</f>
        <v/>
      </c>
      <c r="S57" s="714" t="str">
        <f>IFERROR(VLOOKUP($I57,'WM-AR'!$I$7:$AS$3267,18,FALSE),"")</f>
        <v/>
      </c>
      <c r="T57" s="714" t="str">
        <f>IFERROR(VLOOKUP($I57,'WM-AR'!$I$7:$AS$3267,20,FALSE),"")</f>
        <v/>
      </c>
      <c r="U57" s="714" t="str">
        <f>IFERROR(VLOOKUP($I57,'WM-AR'!$I$7:$AS$3267,22,FALSE),"")</f>
        <v/>
      </c>
      <c r="V57" s="714" t="str">
        <f>IFERROR(VLOOKUP($I57,'WM-AR'!$I$7:$AS$3267,24,FALSE),"")</f>
        <v/>
      </c>
      <c r="W57" s="714" t="str">
        <f>IFERROR(VLOOKUP($I57,'WM-AR'!$I$7:$AS$3267,25,FALSE),"")</f>
        <v/>
      </c>
      <c r="X57" s="714" t="str">
        <f>IFERROR(VLOOKUP($I57,'WM-AR'!$I$7:$AS$3267,26,FALSE),"")</f>
        <v/>
      </c>
      <c r="Y57" s="714" t="str">
        <f>IFERROR(VLOOKUP($I57,'WM-AR'!$I$7:$AS$3267,27,FALSE),"")</f>
        <v/>
      </c>
      <c r="Z57" s="714" t="str">
        <f>IFERROR(VLOOKUP($I57,'WM-AR'!$I$7:$AS$3267,28,FALSE),"")</f>
        <v/>
      </c>
      <c r="AA57" s="714" t="str">
        <f>IFERROR(VLOOKUP($I57,'WM-AR'!$I$7:$AS$3267,29,FALSE),"")</f>
        <v/>
      </c>
      <c r="AB57" s="714" t="str">
        <f>IFERROR(VLOOKUP($I57,'WM-AR'!$I$7:$AS$3267,30,FALSE),"")</f>
        <v/>
      </c>
      <c r="AC57" s="714" t="str">
        <f>IFERROR(VLOOKUP($I57,'WM-AR'!$I$7:$AS$3267,31,FALSE),"")</f>
        <v/>
      </c>
      <c r="AD57" s="714" t="str">
        <f>IFERROR(VLOOKUP($I57,'WM-AR'!$I$7:$AS$3267,32,FALSE),"")</f>
        <v/>
      </c>
      <c r="AE57" s="714" t="str">
        <f>IFERROR(VLOOKUP($I57,'WM-AR'!$I$7:$AS$3267,33,FALSE),"")</f>
        <v/>
      </c>
      <c r="AF57" s="839"/>
      <c r="AG57" s="852"/>
      <c r="AH57" s="852"/>
      <c r="AI57" s="854"/>
      <c r="AJ57" s="854" t="str">
        <f t="shared" si="8"/>
        <v/>
      </c>
      <c r="AK57" s="1114"/>
      <c r="AL57" s="88" t="str">
        <f>IF(AND(ISTEXT($E57),ISTEXT($B57)),"산출기준 &gt;&gt;  "&amp;_xlfn.XLOOKUP($E57,산출기준!$D:$D,산출기준!$E:$E,"매칭실패"),"")</f>
        <v/>
      </c>
    </row>
    <row r="58" spans="2:38" ht="19.899999999999999" customHeight="1">
      <c r="B58" s="1116"/>
      <c r="C58" s="1167"/>
      <c r="D58" s="1167"/>
      <c r="E58" s="1167"/>
      <c r="F58" s="1167"/>
      <c r="G58" s="1120"/>
      <c r="H58" s="1120"/>
      <c r="I58" s="1119" t="str">
        <f t="shared" si="2"/>
        <v/>
      </c>
      <c r="J58" s="1121"/>
      <c r="K58" s="1121" t="str">
        <f>IFERROR(VLOOKUP($I58,'WM-AR'!$I$7:$AS$3267,34,FALSE),"")</f>
        <v/>
      </c>
      <c r="L58" s="1121" t="str">
        <f>IFERROR(VLOOKUP($I58,'WM-AR'!$I$7:$AS$3267,4,FALSE),"")</f>
        <v/>
      </c>
      <c r="M58" s="1121" t="str">
        <f>IFERROR(VLOOKUP($I58,'WM-AR'!$I$7:$AS$3267,6,FALSE),"")</f>
        <v/>
      </c>
      <c r="N58" s="1121" t="str">
        <f>IFERROR(VLOOKUP($I58,'WM-AR'!$I$7:$AS$3267,8,FALSE),"")</f>
        <v/>
      </c>
      <c r="O58" s="1121" t="str">
        <f>IFERROR(VLOOKUP($I58,'WM-AR'!$I$7:$AS$3267,10,FALSE),"")</f>
        <v/>
      </c>
      <c r="P58" s="1121" t="str">
        <f>IFERROR(VLOOKUP($I58,'WM-AR'!$I$7:$AS$3267,12,FALSE),"")</f>
        <v/>
      </c>
      <c r="Q58" s="1121" t="str">
        <f>IFERROR(VLOOKUP($I58,'WM-AR'!$I$7:$AS$3267,14,FALSE),"")</f>
        <v/>
      </c>
      <c r="R58" s="1121" t="str">
        <f>IFERROR(VLOOKUP($I58,'WM-AR'!$I$7:$AS$3267,16,FALSE),"")</f>
        <v/>
      </c>
      <c r="S58" s="1121" t="str">
        <f>IFERROR(VLOOKUP($I58,'WM-AR'!$I$7:$AS$3267,18,FALSE),"")</f>
        <v/>
      </c>
      <c r="T58" s="1121" t="str">
        <f>IFERROR(VLOOKUP($I58,'WM-AR'!$I$7:$AS$3267,20,FALSE),"")</f>
        <v/>
      </c>
      <c r="U58" s="1121" t="str">
        <f>IFERROR(VLOOKUP($I58,'WM-AR'!$I$7:$AS$3267,22,FALSE),"")</f>
        <v/>
      </c>
      <c r="V58" s="1121" t="str">
        <f>IFERROR(VLOOKUP($I58,'WM-AR'!$I$7:$AS$3267,24,FALSE),"")</f>
        <v/>
      </c>
      <c r="W58" s="1121" t="str">
        <f>IFERROR(VLOOKUP($I58,'WM-AR'!$I$7:$AS$3267,25,FALSE),"")</f>
        <v/>
      </c>
      <c r="X58" s="1121" t="str">
        <f>IFERROR(VLOOKUP($I58,'WM-AR'!$I$7:$AS$3267,26,FALSE),"")</f>
        <v/>
      </c>
      <c r="Y58" s="1121" t="str">
        <f>IFERROR(VLOOKUP($I58,'WM-AR'!$I$7:$AS$3267,27,FALSE),"")</f>
        <v/>
      </c>
      <c r="Z58" s="1121" t="str">
        <f>IFERROR(VLOOKUP($I58,'WM-AR'!$I$7:$AS$3267,28,FALSE),"")</f>
        <v/>
      </c>
      <c r="AA58" s="1121" t="str">
        <f>IFERROR(VLOOKUP($I58,'WM-AR'!$I$7:$AS$3267,29,FALSE),"")</f>
        <v/>
      </c>
      <c r="AB58" s="1121" t="str">
        <f>IFERROR(VLOOKUP($I58,'WM-AR'!$I$7:$AS$3267,30,FALSE),"")</f>
        <v/>
      </c>
      <c r="AC58" s="1121" t="str">
        <f>IFERROR(VLOOKUP($I58,'WM-AR'!$I$7:$AS$3267,31,FALSE),"")</f>
        <v/>
      </c>
      <c r="AD58" s="1121" t="str">
        <f>IFERROR(VLOOKUP($I58,'WM-AR'!$I$7:$AS$3267,32,FALSE),"")</f>
        <v/>
      </c>
      <c r="AE58" s="1121" t="str">
        <f>IFERROR(VLOOKUP($I58,'WM-AR'!$I$7:$AS$3267,33,FALSE),"")</f>
        <v/>
      </c>
      <c r="AF58" s="1122"/>
      <c r="AG58" s="1123"/>
      <c r="AH58" s="1123"/>
      <c r="AI58" s="1124"/>
      <c r="AJ58" s="1124" t="str">
        <f t="shared" si="8"/>
        <v/>
      </c>
      <c r="AK58" s="1125"/>
      <c r="AL58" s="88" t="str">
        <f>IF(AND(ISTEXT($E58),ISTEXT($B58)),"산출기준 &gt;&gt;  "&amp;_xlfn.XLOOKUP($E58,산출기준!$D:$D,산출기준!$E:$E,"매칭실패"),"")</f>
        <v/>
      </c>
    </row>
    <row r="59" spans="2:38" s="658" customFormat="1">
      <c r="B59" s="1072"/>
      <c r="C59" s="639"/>
      <c r="D59" s="639"/>
      <c r="E59" s="639"/>
      <c r="F59" s="639"/>
      <c r="G59" s="639"/>
      <c r="H59" s="639"/>
      <c r="I59" s="641"/>
      <c r="J59" s="642"/>
      <c r="K59" s="642"/>
      <c r="L59" s="642"/>
      <c r="M59" s="642"/>
      <c r="N59" s="642"/>
      <c r="O59" s="642"/>
      <c r="P59" s="642"/>
      <c r="Q59" s="642"/>
      <c r="R59" s="642"/>
      <c r="S59" s="642"/>
      <c r="T59" s="642"/>
      <c r="U59" s="642"/>
      <c r="V59" s="642"/>
      <c r="W59" s="642"/>
      <c r="X59" s="642"/>
      <c r="Y59" s="642"/>
      <c r="Z59" s="642"/>
      <c r="AA59" s="642"/>
      <c r="AB59" s="642"/>
      <c r="AC59" s="642"/>
      <c r="AD59" s="642"/>
      <c r="AE59" s="642"/>
      <c r="AF59" s="636"/>
      <c r="AG59" s="643"/>
      <c r="AH59" s="643"/>
      <c r="AI59" s="644"/>
      <c r="AJ59" s="644"/>
      <c r="AK59" s="639"/>
      <c r="AL59" s="658" t="str">
        <f>IF(AND(ISTEXT($E59),ISTEXT($B59)),"산출기준 &gt;&gt;  "&amp;_xlfn.XLOOKUP($E59,산출기준!$D:$D,산출기준!$E:$E,"매칭실패"),"")</f>
        <v/>
      </c>
    </row>
    <row r="60" spans="2:38" s="658" customFormat="1" ht="20.100000000000001" customHeight="1">
      <c r="B60" s="1261"/>
      <c r="C60" s="1057" t="s">
        <v>3473</v>
      </c>
      <c r="D60" s="648"/>
      <c r="E60" s="648"/>
      <c r="F60" s="1057" t="s">
        <v>3474</v>
      </c>
      <c r="G60" s="1262"/>
      <c r="H60" s="1263"/>
      <c r="I60" s="805"/>
      <c r="J60" s="805"/>
      <c r="K60" s="806"/>
      <c r="L60" s="806"/>
      <c r="M60" s="806"/>
      <c r="N60" s="806"/>
      <c r="O60" s="806"/>
      <c r="P60" s="806"/>
      <c r="Q60" s="806"/>
      <c r="R60" s="806"/>
      <c r="S60" s="806"/>
      <c r="T60" s="806"/>
      <c r="U60" s="806"/>
      <c r="V60" s="806"/>
      <c r="W60" s="806"/>
      <c r="X60" s="806"/>
      <c r="Y60" s="806"/>
      <c r="Z60" s="806"/>
      <c r="AA60" s="806"/>
      <c r="AB60" s="806"/>
      <c r="AC60" s="806"/>
      <c r="AD60" s="806"/>
      <c r="AE60" s="806"/>
      <c r="AL60" s="658" t="str">
        <f>IF(AND(ISTEXT($E60),ISTEXT($B60)),"산출기준 &gt;&gt;  "&amp;_xlfn.XLOOKUP($E60,산출기준!$D:$D,산출기준!$E:$E,"매칭실패"),"")</f>
        <v/>
      </c>
    </row>
    <row r="61" spans="2:38" s="658" customFormat="1">
      <c r="B61" s="894"/>
      <c r="C61" s="909"/>
      <c r="D61" s="909"/>
      <c r="E61" s="909"/>
      <c r="F61" s="909"/>
      <c r="G61" s="909"/>
      <c r="H61" s="1264"/>
      <c r="I61" s="1161" t="str">
        <f t="shared" ref="I61:I76" si="9">LEFT(H61,14)</f>
        <v/>
      </c>
      <c r="J61" s="1161"/>
      <c r="K61" s="1161"/>
      <c r="L61" s="1161"/>
      <c r="M61" s="1161"/>
      <c r="N61" s="1161"/>
      <c r="O61" s="1161"/>
      <c r="P61" s="1161"/>
      <c r="Q61" s="1161"/>
      <c r="R61" s="1161"/>
      <c r="S61" s="1161"/>
      <c r="T61" s="1161"/>
      <c r="U61" s="1161"/>
      <c r="V61" s="1161"/>
      <c r="W61" s="1161"/>
      <c r="X61" s="1161"/>
      <c r="Y61" s="1161"/>
      <c r="Z61" s="1161"/>
      <c r="AA61" s="1161"/>
      <c r="AB61" s="1161"/>
      <c r="AC61" s="1161"/>
      <c r="AD61" s="1161"/>
      <c r="AE61" s="1161"/>
      <c r="AF61" s="911"/>
      <c r="AG61" s="911"/>
      <c r="AH61" s="911"/>
      <c r="AI61" s="911"/>
      <c r="AJ61" s="911"/>
      <c r="AK61" s="1162"/>
      <c r="AL61" s="658" t="str">
        <f>IF(AND(ISTEXT($E61),ISTEXT($B61)),"산출기준 &gt;&gt;  "&amp;_xlfn.XLOOKUP($E61,산출기준!$D:$D,산출기준!$E:$E,"매칭실패"),"")</f>
        <v/>
      </c>
    </row>
    <row r="62" spans="2:38" ht="34.9" customHeight="1">
      <c r="B62" s="808" t="str" cm="1">
        <f t="array" aca="1" ref="B62" ca="1">_xlfn.IFNA(INDIRECT("Family_표준_구성도!B"&amp;MATCH(F62,INDIRECT("Family_표준_구성도!"&amp;"C:C"),0)),"")</f>
        <v>5.1.2.1.1</v>
      </c>
      <c r="C62" s="668" t="s">
        <v>1903</v>
      </c>
      <c r="D62" s="809"/>
      <c r="E62" s="668" t="s">
        <v>1930</v>
      </c>
      <c r="F62" s="1265" t="s">
        <v>846</v>
      </c>
      <c r="G62" s="811"/>
      <c r="H62" s="1079"/>
      <c r="I62" s="674" t="str">
        <f t="shared" si="9"/>
        <v/>
      </c>
      <c r="J62" s="674"/>
      <c r="K62" s="674"/>
      <c r="L62" s="674"/>
      <c r="M62" s="674"/>
      <c r="N62" s="675"/>
      <c r="O62" s="676"/>
      <c r="P62" s="677"/>
      <c r="Q62" s="677"/>
      <c r="R62" s="677"/>
      <c r="S62" s="677"/>
      <c r="T62" s="677"/>
      <c r="U62" s="677"/>
      <c r="V62" s="678"/>
      <c r="W62" s="679"/>
      <c r="X62" s="679"/>
      <c r="Y62" s="679"/>
      <c r="Z62" s="679"/>
      <c r="AA62" s="679"/>
      <c r="AB62" s="679"/>
      <c r="AC62" s="679"/>
      <c r="AD62" s="679"/>
      <c r="AE62" s="679"/>
      <c r="AF62" s="902"/>
      <c r="AG62" s="682"/>
      <c r="AH62" s="682"/>
      <c r="AI62" s="682"/>
      <c r="AJ62" s="682"/>
      <c r="AK62" s="1266"/>
      <c r="AL62" s="88" t="str">
        <f ca="1">IF(AND(ISTEXT($E62),ISTEXT($B62)),"산출기준 &gt;&gt;  "&amp;_xlfn.XLOOKUP($E62,산출기준!$D:$D,산출기준!$E:$E,"매칭실패"),"")</f>
        <v>산출기준 &gt;&gt;  [Concrete Column]-AG</v>
      </c>
    </row>
    <row r="63" spans="2:38" ht="49.9" customHeight="1" outlineLevel="1">
      <c r="B63" s="758"/>
      <c r="C63" s="759"/>
      <c r="D63" s="759"/>
      <c r="E63" s="759"/>
      <c r="F63" s="1080" t="s">
        <v>2671</v>
      </c>
      <c r="G63" s="759" t="str">
        <f t="shared" ref="G63:G65" si="10">IF(IF(N63=0,"",N63)&amp;" | "&amp;IF(O63=0,"",O63)&amp;" | "&amp;IF(Q63=0,"",Q63)&amp;" | "&amp;IF(R63=0,"",R63)=" |  |  | ","",IF(N63=0,"",N63)&amp;" | "&amp;IF(O63=0,"",O63)&amp;" | "&amp;IF(Q63=0,"",Q63)&amp;" | "&amp;IF(R63=0,"",R63))</f>
        <v xml:space="preserve">Structural Concrete |  | 25MPa ≤ F'c (Cylinder Strength) &lt; 30MPa | </v>
      </c>
      <c r="H63" s="816" t="s">
        <v>2672</v>
      </c>
      <c r="I63" s="765" t="str">
        <f t="shared" si="9"/>
        <v>A03AF032-00022</v>
      </c>
      <c r="J63" s="766"/>
      <c r="K63" s="766" t="str">
        <f>IFERROR(VLOOKUP($I63,'WM-AR'!$I$7:$AS$3267,34,FALSE),"")</f>
        <v>M3</v>
      </c>
      <c r="L63" s="766" t="str">
        <f>IFERROR(VLOOKUP($I63,'WM-AR'!$I$7:$AS$3267,4,FALSE),"")</f>
        <v>Concrete Work</v>
      </c>
      <c r="M63" s="766" t="str">
        <f>IFERROR(VLOOKUP($I63,'WM-AR'!$I$7:$AS$3267,6,FALSE),"")</f>
        <v>Superstructure Work</v>
      </c>
      <c r="N63" s="766" t="str">
        <f>IFERROR(VLOOKUP($I63,'WM-AR'!$I$7:$AS$3267,8,FALSE),"")</f>
        <v>Structural Concrete</v>
      </c>
      <c r="O63" s="766">
        <f>IFERROR(VLOOKUP($I63,'WM-AR'!$I$7:$AS$3267,10,FALSE),"")</f>
        <v>0</v>
      </c>
      <c r="P63" s="766" t="str">
        <f>IFERROR(VLOOKUP($I63,'WM-AR'!$I$7:$AS$3267,12,FALSE),"")</f>
        <v>Cement Type-1</v>
      </c>
      <c r="Q63" s="766" t="str">
        <f>IFERROR(VLOOKUP($I63,'WM-AR'!$I$7:$AS$3267,14,FALSE),"")</f>
        <v>25MPa ≤ F'c (Cylinder Strength) &lt; 30MPa</v>
      </c>
      <c r="R63" s="766">
        <f>IFERROR(VLOOKUP($I63,'WM-AR'!$I$7:$AS$3267,16,FALSE),"")</f>
        <v>0</v>
      </c>
      <c r="S63" s="766">
        <f>IFERROR(VLOOKUP($I63,'WM-AR'!$I$7:$AS$3267,18,FALSE),"")</f>
        <v>0</v>
      </c>
      <c r="T63" s="766" t="str">
        <f>IFERROR(VLOOKUP($I63,'WM-AR'!$I$7:$AS$3267,20,FALSE),"")</f>
        <v/>
      </c>
      <c r="U63" s="766">
        <f>IFERROR(VLOOKUP($I63,'WM-AR'!$I$7:$AS$3267,22,FALSE),"")</f>
        <v>0</v>
      </c>
      <c r="V63" s="766" t="str">
        <f>IFERROR(VLOOKUP($I63,'WM-AR'!$I$7:$AS$3267,24,FALSE),"")</f>
        <v/>
      </c>
      <c r="W63" s="766">
        <f>IFERROR(VLOOKUP($I63,'WM-AR'!$I$7:$AS$3267,25,FALSE),"")</f>
        <v>0</v>
      </c>
      <c r="X63" s="766" t="str">
        <f>IFERROR(VLOOKUP($I63,'WM-AR'!$I$7:$AS$3267,26,FALSE),"")</f>
        <v/>
      </c>
      <c r="Y63" s="766">
        <f>IFERROR(VLOOKUP($I63,'WM-AR'!$I$7:$AS$3267,27,FALSE),"")</f>
        <v>0</v>
      </c>
      <c r="Z63" s="766">
        <f>IFERROR(VLOOKUP($I63,'WM-AR'!$I$7:$AS$3267,28,FALSE),"")</f>
        <v>0</v>
      </c>
      <c r="AA63" s="766">
        <f>IFERROR(VLOOKUP($I63,'WM-AR'!$I$7:$AS$3267,29,FALSE),"")</f>
        <v>0</v>
      </c>
      <c r="AB63" s="766">
        <f>IFERROR(VLOOKUP($I63,'WM-AR'!$I$7:$AS$3267,30,FALSE),"")</f>
        <v>0</v>
      </c>
      <c r="AC63" s="766">
        <f>IFERROR(VLOOKUP($I63,'WM-AR'!$I$7:$AS$3267,31,FALSE),"")</f>
        <v>0</v>
      </c>
      <c r="AD63" s="766">
        <f>IFERROR(VLOOKUP($I63,'WM-AR'!$I$7:$AS$3267,32,FALSE),"")</f>
        <v>0</v>
      </c>
      <c r="AE63" s="766" t="str">
        <f>IFERROR(VLOOKUP($I63,'WM-AR'!$I$7:$AS$3267,33,FALSE),"")</f>
        <v/>
      </c>
      <c r="AF63" s="817" t="s">
        <v>2688</v>
      </c>
      <c r="AG63" s="768" t="s">
        <v>1985</v>
      </c>
      <c r="AH63" s="768" t="s">
        <v>1985</v>
      </c>
      <c r="AI63" s="769">
        <v>1.1879999999999999</v>
      </c>
      <c r="AJ63" s="769" t="str">
        <f t="shared" ref="AJ63:AJ73" si="11">K63</f>
        <v>M3</v>
      </c>
      <c r="AK63" s="905"/>
      <c r="AL63" s="88" t="str">
        <f>IF(AND(ISTEXT($E63),ISTEXT($B63)),"산출기준 &gt;&gt;  "&amp;_xlfn.XLOOKUP($E63,산출기준!$D:$D,산출기준!$E:$E,"매칭실패"),"")</f>
        <v/>
      </c>
    </row>
    <row r="64" spans="2:38" ht="49.9" customHeight="1" outlineLevel="1">
      <c r="B64" s="758"/>
      <c r="C64" s="759"/>
      <c r="D64" s="759"/>
      <c r="E64" s="759"/>
      <c r="F64" s="1083" t="s">
        <v>2674</v>
      </c>
      <c r="G64" s="759" t="str">
        <f t="shared" si="10"/>
        <v xml:space="preserve">Rebar Work | Deformed Bar (Non-Coat.) | 400MPa&lt;Fy≤470MPa | </v>
      </c>
      <c r="H64" s="816" t="s">
        <v>3026</v>
      </c>
      <c r="I64" s="765" t="str">
        <f t="shared" si="9"/>
        <v>A03AF037-00002</v>
      </c>
      <c r="J64" s="766"/>
      <c r="K64" s="766" t="str">
        <f>IFERROR(VLOOKUP($I64,'WM-AR'!$I$7:$AS$3267,34,FALSE),"")</f>
        <v>TON</v>
      </c>
      <c r="L64" s="766" t="str">
        <f>IFERROR(VLOOKUP($I64,'WM-AR'!$I$7:$AS$3267,4,FALSE),"")</f>
        <v>Concrete Work</v>
      </c>
      <c r="M64" s="766" t="str">
        <f>IFERROR(VLOOKUP($I64,'WM-AR'!$I$7:$AS$3267,6,FALSE),"")</f>
        <v>Superstructure Work</v>
      </c>
      <c r="N64" s="766" t="str">
        <f>IFERROR(VLOOKUP($I64,'WM-AR'!$I$7:$AS$3267,8,FALSE),"")</f>
        <v>Rebar Work</v>
      </c>
      <c r="O64" s="766" t="str">
        <f>IFERROR(VLOOKUP($I64,'WM-AR'!$I$7:$AS$3267,10,FALSE),"")</f>
        <v>Deformed Bar (Non-Coat.)</v>
      </c>
      <c r="P64" s="766">
        <f>IFERROR(VLOOKUP($I64,'WM-AR'!$I$7:$AS$3267,12,FALSE),"")</f>
        <v>0</v>
      </c>
      <c r="Q64" s="766" t="str">
        <f>IFERROR(VLOOKUP($I64,'WM-AR'!$I$7:$AS$3267,14,FALSE),"")</f>
        <v>400MPa&lt;Fy≤470MPa</v>
      </c>
      <c r="R64" s="766">
        <f>IFERROR(VLOOKUP($I64,'WM-AR'!$I$7:$AS$3267,16,FALSE),"")</f>
        <v>0</v>
      </c>
      <c r="S64" s="766">
        <f>IFERROR(VLOOKUP($I64,'WM-AR'!$I$7:$AS$3267,18,FALSE),"")</f>
        <v>0</v>
      </c>
      <c r="T64" s="766" t="str">
        <f>IFERROR(VLOOKUP($I64,'WM-AR'!$I$7:$AS$3267,20,FALSE),"")</f>
        <v/>
      </c>
      <c r="U64" s="766">
        <f>IFERROR(VLOOKUP($I64,'WM-AR'!$I$7:$AS$3267,22,FALSE),"")</f>
        <v>0</v>
      </c>
      <c r="V64" s="766" t="str">
        <f>IFERROR(VLOOKUP($I64,'WM-AR'!$I$7:$AS$3267,24,FALSE),"")</f>
        <v/>
      </c>
      <c r="W64" s="766">
        <f>IFERROR(VLOOKUP($I64,'WM-AR'!$I$7:$AS$3267,25,FALSE),"")</f>
        <v>0</v>
      </c>
      <c r="X64" s="766" t="str">
        <f>IFERROR(VLOOKUP($I64,'WM-AR'!$I$7:$AS$3267,26,FALSE),"")</f>
        <v/>
      </c>
      <c r="Y64" s="766">
        <f>IFERROR(VLOOKUP($I64,'WM-AR'!$I$7:$AS$3267,27,FALSE),"")</f>
        <v>0</v>
      </c>
      <c r="Z64" s="766">
        <f>IFERROR(VLOOKUP($I64,'WM-AR'!$I$7:$AS$3267,28,FALSE),"")</f>
        <v>0</v>
      </c>
      <c r="AA64" s="766">
        <f>IFERROR(VLOOKUP($I64,'WM-AR'!$I$7:$AS$3267,29,FALSE),"")</f>
        <v>0</v>
      </c>
      <c r="AB64" s="766">
        <f>IFERROR(VLOOKUP($I64,'WM-AR'!$I$7:$AS$3267,30,FALSE),"")</f>
        <v>0</v>
      </c>
      <c r="AC64" s="766">
        <f>IFERROR(VLOOKUP($I64,'WM-AR'!$I$7:$AS$3267,31,FALSE),"")</f>
        <v>0</v>
      </c>
      <c r="AD64" s="766">
        <f>IFERROR(VLOOKUP($I64,'WM-AR'!$I$7:$AS$3267,32,FALSE),"")</f>
        <v>0</v>
      </c>
      <c r="AE64" s="766" t="str">
        <f>IFERROR(VLOOKUP($I64,'WM-AR'!$I$7:$AS$3267,33,FALSE),"")</f>
        <v/>
      </c>
      <c r="AF64" s="817" t="s">
        <v>2690</v>
      </c>
      <c r="AG64" s="768" t="s">
        <v>2677</v>
      </c>
      <c r="AH64" s="768" t="s">
        <v>2677</v>
      </c>
      <c r="AI64" s="769">
        <v>0.36</v>
      </c>
      <c r="AJ64" s="769" t="str">
        <f t="shared" si="11"/>
        <v>TON</v>
      </c>
      <c r="AK64" s="905" t="s">
        <v>3421</v>
      </c>
      <c r="AL64" s="88" t="str">
        <f>IF(AND(ISTEXT($E64),ISTEXT($B64)),"산출기준 &gt;&gt;  "&amp;_xlfn.XLOOKUP($E64,산출기준!$D:$D,산출기준!$E:$E,"매칭실패"),"")</f>
        <v/>
      </c>
    </row>
    <row r="65" spans="2:38" ht="49.9" customHeight="1" outlineLevel="1">
      <c r="B65" s="758"/>
      <c r="C65" s="759"/>
      <c r="D65" s="759"/>
      <c r="E65" s="759"/>
      <c r="F65" s="1083" t="s">
        <v>2679</v>
      </c>
      <c r="G65" s="759" t="str">
        <f t="shared" si="10"/>
        <v xml:space="preserve">Form Work (1 time in use) | Flat Form |  | </v>
      </c>
      <c r="H65" s="816" t="s">
        <v>2680</v>
      </c>
      <c r="I65" s="765" t="str">
        <f t="shared" si="9"/>
        <v>A03AF036-00001</v>
      </c>
      <c r="J65" s="766"/>
      <c r="K65" s="766" t="str">
        <f>IFERROR(VLOOKUP($I65,'WM-AR'!$I$7:$AS$3267,34,FALSE),"")</f>
        <v>M2</v>
      </c>
      <c r="L65" s="766" t="str">
        <f>IFERROR(VLOOKUP($I65,'WM-AR'!$I$7:$AS$3267,4,FALSE),"")</f>
        <v>Concrete Work</v>
      </c>
      <c r="M65" s="766" t="str">
        <f>IFERROR(VLOOKUP($I65,'WM-AR'!$I$7:$AS$3267,6,FALSE),"")</f>
        <v>Superstructure Work</v>
      </c>
      <c r="N65" s="766" t="str">
        <f>IFERROR(VLOOKUP($I65,'WM-AR'!$I$7:$AS$3267,8,FALSE),"")</f>
        <v>Form Work (1 time in use)</v>
      </c>
      <c r="O65" s="766" t="str">
        <f>IFERROR(VLOOKUP($I65,'WM-AR'!$I$7:$AS$3267,10,FALSE),"")</f>
        <v>Flat Form</v>
      </c>
      <c r="P65" s="766">
        <f>IFERROR(VLOOKUP($I65,'WM-AR'!$I$7:$AS$3267,12,FALSE),"")</f>
        <v>0</v>
      </c>
      <c r="Q65" s="766">
        <f>IFERROR(VLOOKUP($I65,'WM-AR'!$I$7:$AS$3267,14,FALSE),"")</f>
        <v>0</v>
      </c>
      <c r="R65" s="766">
        <f>IFERROR(VLOOKUP($I65,'WM-AR'!$I$7:$AS$3267,16,FALSE),"")</f>
        <v>0</v>
      </c>
      <c r="S65" s="766">
        <f>IFERROR(VLOOKUP($I65,'WM-AR'!$I$7:$AS$3267,18,FALSE),"")</f>
        <v>0</v>
      </c>
      <c r="T65" s="766" t="str">
        <f>IFERROR(VLOOKUP($I65,'WM-AR'!$I$7:$AS$3267,20,FALSE),"")</f>
        <v>Dressed Lumber, Plywood or Steel Form(Wood Planks are not Allowed) incl. Chamfer</v>
      </c>
      <c r="U65" s="766">
        <f>IFERROR(VLOOKUP($I65,'WM-AR'!$I$7:$AS$3267,22,FALSE),"")</f>
        <v>0</v>
      </c>
      <c r="V65" s="766" t="str">
        <f>IFERROR(VLOOKUP($I65,'WM-AR'!$I$7:$AS$3267,24,FALSE),"")</f>
        <v/>
      </c>
      <c r="W65" s="766">
        <f>IFERROR(VLOOKUP($I65,'WM-AR'!$I$7:$AS$3267,25,FALSE),"")</f>
        <v>0</v>
      </c>
      <c r="X65" s="766" t="str">
        <f>IFERROR(VLOOKUP($I65,'WM-AR'!$I$7:$AS$3267,26,FALSE),"")</f>
        <v/>
      </c>
      <c r="Y65" s="766">
        <f>IFERROR(VLOOKUP($I65,'WM-AR'!$I$7:$AS$3267,27,FALSE),"")</f>
        <v>0</v>
      </c>
      <c r="Z65" s="766">
        <f>IFERROR(VLOOKUP($I65,'WM-AR'!$I$7:$AS$3267,28,FALSE),"")</f>
        <v>0</v>
      </c>
      <c r="AA65" s="766">
        <f>IFERROR(VLOOKUP($I65,'WM-AR'!$I$7:$AS$3267,29,FALSE),"")</f>
        <v>0</v>
      </c>
      <c r="AB65" s="766">
        <f>IFERROR(VLOOKUP($I65,'WM-AR'!$I$7:$AS$3267,30,FALSE),"")</f>
        <v>0</v>
      </c>
      <c r="AC65" s="766">
        <f>IFERROR(VLOOKUP($I65,'WM-AR'!$I$7:$AS$3267,31,FALSE),"")</f>
        <v>0</v>
      </c>
      <c r="AD65" s="766">
        <f>IFERROR(VLOOKUP($I65,'WM-AR'!$I$7:$AS$3267,32,FALSE),"")</f>
        <v>0</v>
      </c>
      <c r="AE65" s="766" t="str">
        <f>IFERROR(VLOOKUP($I65,'WM-AR'!$I$7:$AS$3267,33,FALSE),"")</f>
        <v/>
      </c>
      <c r="AF65" s="817"/>
      <c r="AG65" s="1138" t="s">
        <v>3422</v>
      </c>
      <c r="AH65" s="1138" t="s">
        <v>3422</v>
      </c>
      <c r="AI65" s="769">
        <v>0</v>
      </c>
      <c r="AJ65" s="769" t="str">
        <f t="shared" si="11"/>
        <v>M2</v>
      </c>
      <c r="AK65" s="1301" t="s">
        <v>3475</v>
      </c>
      <c r="AL65" s="88" t="str">
        <f>IF(AND(ISTEXT($E65),ISTEXT($B65)),"산출기준 &gt;&gt;  "&amp;_xlfn.XLOOKUP($E65,산출기준!$D:$D,산출기준!$E:$E,"매칭실패"),"")</f>
        <v/>
      </c>
    </row>
    <row r="66" spans="2:38">
      <c r="B66" s="1127"/>
      <c r="C66" s="1165"/>
      <c r="D66" s="1142"/>
      <c r="E66" s="1165"/>
      <c r="F66" s="1165"/>
      <c r="G66" s="1131" t="s">
        <v>3476</v>
      </c>
      <c r="H66" s="1131"/>
      <c r="I66" s="1130" t="str">
        <f t="shared" si="9"/>
        <v/>
      </c>
      <c r="J66" s="1132"/>
      <c r="K66" s="1132" t="str">
        <f>IFERROR(VLOOKUP($I66,'WM-AR'!$I$7:$AS$3267,34,FALSE),"")</f>
        <v/>
      </c>
      <c r="L66" s="1132" t="str">
        <f>IFERROR(VLOOKUP($I66,'WM-AR'!$I$7:$AS$3267,4,FALSE),"")</f>
        <v/>
      </c>
      <c r="M66" s="1132" t="str">
        <f>IFERROR(VLOOKUP($I66,'WM-AR'!$I$7:$AS$3267,6,FALSE),"")</f>
        <v/>
      </c>
      <c r="N66" s="1132" t="str">
        <f>IFERROR(VLOOKUP($I66,'WM-AR'!$I$7:$AS$3267,8,FALSE),"")</f>
        <v/>
      </c>
      <c r="O66" s="1132" t="str">
        <f>IFERROR(VLOOKUP($I66,'WM-AR'!$I$7:$AS$3267,10,FALSE),"")</f>
        <v/>
      </c>
      <c r="P66" s="1132" t="str">
        <f>IFERROR(VLOOKUP($I66,'WM-AR'!$I$7:$AS$3267,12,FALSE),"")</f>
        <v/>
      </c>
      <c r="Q66" s="1132" t="str">
        <f>IFERROR(VLOOKUP($I66,'WM-AR'!$I$7:$AS$3267,14,FALSE),"")</f>
        <v/>
      </c>
      <c r="R66" s="1132" t="str">
        <f>IFERROR(VLOOKUP($I66,'WM-AR'!$I$7:$AS$3267,16,FALSE),"")</f>
        <v/>
      </c>
      <c r="S66" s="1132" t="str">
        <f>IFERROR(VLOOKUP($I66,'WM-AR'!$I$7:$AS$3267,18,FALSE),"")</f>
        <v/>
      </c>
      <c r="T66" s="1132" t="str">
        <f>IFERROR(VLOOKUP($I66,'WM-AR'!$I$7:$AS$3267,20,FALSE),"")</f>
        <v/>
      </c>
      <c r="U66" s="1132" t="str">
        <f>IFERROR(VLOOKUP($I66,'WM-AR'!$I$7:$AS$3267,22,FALSE),"")</f>
        <v/>
      </c>
      <c r="V66" s="1132" t="str">
        <f>IFERROR(VLOOKUP($I66,'WM-AR'!$I$7:$AS$3267,24,FALSE),"")</f>
        <v/>
      </c>
      <c r="W66" s="1132" t="str">
        <f>IFERROR(VLOOKUP($I66,'WM-AR'!$I$7:$AS$3267,25,FALSE),"")</f>
        <v/>
      </c>
      <c r="X66" s="1132" t="str">
        <f>IFERROR(VLOOKUP($I66,'WM-AR'!$I$7:$AS$3267,26,FALSE),"")</f>
        <v/>
      </c>
      <c r="Y66" s="1132" t="str">
        <f>IFERROR(VLOOKUP($I66,'WM-AR'!$I$7:$AS$3267,27,FALSE),"")</f>
        <v/>
      </c>
      <c r="Z66" s="1132" t="str">
        <f>IFERROR(VLOOKUP($I66,'WM-AR'!$I$7:$AS$3267,28,FALSE),"")</f>
        <v/>
      </c>
      <c r="AA66" s="1132" t="str">
        <f>IFERROR(VLOOKUP($I66,'WM-AR'!$I$7:$AS$3267,29,FALSE),"")</f>
        <v/>
      </c>
      <c r="AB66" s="1132" t="str">
        <f>IFERROR(VLOOKUP($I66,'WM-AR'!$I$7:$AS$3267,30,FALSE),"")</f>
        <v/>
      </c>
      <c r="AC66" s="1132" t="str">
        <f>IFERROR(VLOOKUP($I66,'WM-AR'!$I$7:$AS$3267,31,FALSE),"")</f>
        <v/>
      </c>
      <c r="AD66" s="1132" t="str">
        <f>IFERROR(VLOOKUP($I66,'WM-AR'!$I$7:$AS$3267,32,FALSE),"")</f>
        <v/>
      </c>
      <c r="AE66" s="1132" t="str">
        <f>IFERROR(VLOOKUP($I66,'WM-AR'!$I$7:$AS$3267,33,FALSE),"")</f>
        <v/>
      </c>
      <c r="AF66" s="1133"/>
      <c r="AG66" s="1302"/>
      <c r="AH66" s="1303"/>
      <c r="AI66" s="1135"/>
      <c r="AJ66" s="1135" t="str">
        <f t="shared" si="11"/>
        <v/>
      </c>
      <c r="AK66" s="1304"/>
      <c r="AL66" s="88" t="str">
        <f>IF(AND(ISTEXT($E66),ISTEXT($B66)),"산출기준 &gt;&gt;  "&amp;_xlfn.XLOOKUP($E66,산출기준!$D:$D,산출기준!$E:$E,"매칭실패"),"")</f>
        <v/>
      </c>
    </row>
    <row r="67" spans="2:38">
      <c r="B67" s="1111"/>
      <c r="C67" s="1166"/>
      <c r="D67" s="1166"/>
      <c r="E67" s="1166"/>
      <c r="F67" s="1166"/>
      <c r="G67" s="843" t="s">
        <v>3477</v>
      </c>
      <c r="H67" s="843"/>
      <c r="I67" s="712" t="str">
        <f t="shared" si="9"/>
        <v/>
      </c>
      <c r="J67" s="714"/>
      <c r="K67" s="714" t="str">
        <f>IFERROR(VLOOKUP($I67,'WM-AR'!$I$7:$AS$3267,34,FALSE),"")</f>
        <v/>
      </c>
      <c r="L67" s="714" t="str">
        <f>IFERROR(VLOOKUP($I67,'WM-AR'!$I$7:$AS$3267,4,FALSE),"")</f>
        <v/>
      </c>
      <c r="M67" s="714" t="str">
        <f>IFERROR(VLOOKUP($I67,'WM-AR'!$I$7:$AS$3267,6,FALSE),"")</f>
        <v/>
      </c>
      <c r="N67" s="714" t="str">
        <f>IFERROR(VLOOKUP($I67,'WM-AR'!$I$7:$AS$3267,8,FALSE),"")</f>
        <v/>
      </c>
      <c r="O67" s="714" t="str">
        <f>IFERROR(VLOOKUP($I67,'WM-AR'!$I$7:$AS$3267,10,FALSE),"")</f>
        <v/>
      </c>
      <c r="P67" s="714" t="str">
        <f>IFERROR(VLOOKUP($I67,'WM-AR'!$I$7:$AS$3267,12,FALSE),"")</f>
        <v/>
      </c>
      <c r="Q67" s="714" t="str">
        <f>IFERROR(VLOOKUP($I67,'WM-AR'!$I$7:$AS$3267,14,FALSE),"")</f>
        <v/>
      </c>
      <c r="R67" s="714" t="str">
        <f>IFERROR(VLOOKUP($I67,'WM-AR'!$I$7:$AS$3267,16,FALSE),"")</f>
        <v/>
      </c>
      <c r="S67" s="714" t="str">
        <f>IFERROR(VLOOKUP($I67,'WM-AR'!$I$7:$AS$3267,18,FALSE),"")</f>
        <v/>
      </c>
      <c r="T67" s="714" t="str">
        <f>IFERROR(VLOOKUP($I67,'WM-AR'!$I$7:$AS$3267,20,FALSE),"")</f>
        <v/>
      </c>
      <c r="U67" s="714" t="str">
        <f>IFERROR(VLOOKUP($I67,'WM-AR'!$I$7:$AS$3267,22,FALSE),"")</f>
        <v/>
      </c>
      <c r="V67" s="714" t="str">
        <f>IFERROR(VLOOKUP($I67,'WM-AR'!$I$7:$AS$3267,24,FALSE),"")</f>
        <v/>
      </c>
      <c r="W67" s="714" t="str">
        <f>IFERROR(VLOOKUP($I67,'WM-AR'!$I$7:$AS$3267,25,FALSE),"")</f>
        <v/>
      </c>
      <c r="X67" s="714" t="str">
        <f>IFERROR(VLOOKUP($I67,'WM-AR'!$I$7:$AS$3267,26,FALSE),"")</f>
        <v/>
      </c>
      <c r="Y67" s="714" t="str">
        <f>IFERROR(VLOOKUP($I67,'WM-AR'!$I$7:$AS$3267,27,FALSE),"")</f>
        <v/>
      </c>
      <c r="Z67" s="714" t="str">
        <f>IFERROR(VLOOKUP($I67,'WM-AR'!$I$7:$AS$3267,28,FALSE),"")</f>
        <v/>
      </c>
      <c r="AA67" s="714" t="str">
        <f>IFERROR(VLOOKUP($I67,'WM-AR'!$I$7:$AS$3267,29,FALSE),"")</f>
        <v/>
      </c>
      <c r="AB67" s="714" t="str">
        <f>IFERROR(VLOOKUP($I67,'WM-AR'!$I$7:$AS$3267,30,FALSE),"")</f>
        <v/>
      </c>
      <c r="AC67" s="714" t="str">
        <f>IFERROR(VLOOKUP($I67,'WM-AR'!$I$7:$AS$3267,31,FALSE),"")</f>
        <v/>
      </c>
      <c r="AD67" s="714" t="str">
        <f>IFERROR(VLOOKUP($I67,'WM-AR'!$I$7:$AS$3267,32,FALSE),"")</f>
        <v/>
      </c>
      <c r="AE67" s="714" t="str">
        <f>IFERROR(VLOOKUP($I67,'WM-AR'!$I$7:$AS$3267,33,FALSE),"")</f>
        <v/>
      </c>
      <c r="AF67" s="839"/>
      <c r="AG67" s="852"/>
      <c r="AH67" s="853"/>
      <c r="AI67" s="854"/>
      <c r="AJ67" s="854"/>
      <c r="AK67" s="1305"/>
      <c r="AL67" s="88" t="str">
        <f>IF(AND(ISTEXT($E67),ISTEXT($B67)),"산출기준 &gt;&gt;  "&amp;_xlfn.XLOOKUP($E67,산출기준!$D:$D,산출기준!$E:$E,"매칭실패"),"")</f>
        <v/>
      </c>
    </row>
    <row r="68" spans="2:38">
      <c r="B68" s="1111"/>
      <c r="C68" s="1166"/>
      <c r="D68" s="1166"/>
      <c r="E68" s="1166"/>
      <c r="F68" s="1166"/>
      <c r="G68" s="843" t="s">
        <v>3478</v>
      </c>
      <c r="H68" s="843"/>
      <c r="I68" s="712" t="str">
        <f t="shared" si="9"/>
        <v/>
      </c>
      <c r="J68" s="714"/>
      <c r="K68" s="714" t="str">
        <f>IFERROR(VLOOKUP($I68,'WM-AR'!$I$7:$AS$3267,34,FALSE),"")</f>
        <v/>
      </c>
      <c r="L68" s="714" t="str">
        <f>IFERROR(VLOOKUP($I68,'WM-AR'!$I$7:$AS$3267,4,FALSE),"")</f>
        <v/>
      </c>
      <c r="M68" s="714" t="str">
        <f>IFERROR(VLOOKUP($I68,'WM-AR'!$I$7:$AS$3267,6,FALSE),"")</f>
        <v/>
      </c>
      <c r="N68" s="714" t="str">
        <f>IFERROR(VLOOKUP($I68,'WM-AR'!$I$7:$AS$3267,8,FALSE),"")</f>
        <v/>
      </c>
      <c r="O68" s="714" t="str">
        <f>IFERROR(VLOOKUP($I68,'WM-AR'!$I$7:$AS$3267,10,FALSE),"")</f>
        <v/>
      </c>
      <c r="P68" s="714" t="str">
        <f>IFERROR(VLOOKUP($I68,'WM-AR'!$I$7:$AS$3267,12,FALSE),"")</f>
        <v/>
      </c>
      <c r="Q68" s="714" t="str">
        <f>IFERROR(VLOOKUP($I68,'WM-AR'!$I$7:$AS$3267,14,FALSE),"")</f>
        <v/>
      </c>
      <c r="R68" s="714" t="str">
        <f>IFERROR(VLOOKUP($I68,'WM-AR'!$I$7:$AS$3267,16,FALSE),"")</f>
        <v/>
      </c>
      <c r="S68" s="714" t="str">
        <f>IFERROR(VLOOKUP($I68,'WM-AR'!$I$7:$AS$3267,18,FALSE),"")</f>
        <v/>
      </c>
      <c r="T68" s="714" t="str">
        <f>IFERROR(VLOOKUP($I68,'WM-AR'!$I$7:$AS$3267,20,FALSE),"")</f>
        <v/>
      </c>
      <c r="U68" s="714" t="str">
        <f>IFERROR(VLOOKUP($I68,'WM-AR'!$I$7:$AS$3267,22,FALSE),"")</f>
        <v/>
      </c>
      <c r="V68" s="714" t="str">
        <f>IFERROR(VLOOKUP($I68,'WM-AR'!$I$7:$AS$3267,24,FALSE),"")</f>
        <v/>
      </c>
      <c r="W68" s="714" t="str">
        <f>IFERROR(VLOOKUP($I68,'WM-AR'!$I$7:$AS$3267,25,FALSE),"")</f>
        <v/>
      </c>
      <c r="X68" s="714" t="str">
        <f>IFERROR(VLOOKUP($I68,'WM-AR'!$I$7:$AS$3267,26,FALSE),"")</f>
        <v/>
      </c>
      <c r="Y68" s="714" t="str">
        <f>IFERROR(VLOOKUP($I68,'WM-AR'!$I$7:$AS$3267,27,FALSE),"")</f>
        <v/>
      </c>
      <c r="Z68" s="714" t="str">
        <f>IFERROR(VLOOKUP($I68,'WM-AR'!$I$7:$AS$3267,28,FALSE),"")</f>
        <v/>
      </c>
      <c r="AA68" s="714" t="str">
        <f>IFERROR(VLOOKUP($I68,'WM-AR'!$I$7:$AS$3267,29,FALSE),"")</f>
        <v/>
      </c>
      <c r="AB68" s="714" t="str">
        <f>IFERROR(VLOOKUP($I68,'WM-AR'!$I$7:$AS$3267,30,FALSE),"")</f>
        <v/>
      </c>
      <c r="AC68" s="714" t="str">
        <f>IFERROR(VLOOKUP($I68,'WM-AR'!$I$7:$AS$3267,31,FALSE),"")</f>
        <v/>
      </c>
      <c r="AD68" s="714" t="str">
        <f>IFERROR(VLOOKUP($I68,'WM-AR'!$I$7:$AS$3267,32,FALSE),"")</f>
        <v/>
      </c>
      <c r="AE68" s="714" t="str">
        <f>IFERROR(VLOOKUP($I68,'WM-AR'!$I$7:$AS$3267,33,FALSE),"")</f>
        <v/>
      </c>
      <c r="AF68" s="839"/>
      <c r="AG68" s="852"/>
      <c r="AH68" s="853"/>
      <c r="AI68" s="854"/>
      <c r="AJ68" s="854"/>
      <c r="AK68" s="1305"/>
      <c r="AL68" s="88" t="str">
        <f>IF(AND(ISTEXT($E68),ISTEXT($B68)),"산출기준 &gt;&gt;  "&amp;_xlfn.XLOOKUP($E68,산출기준!$D:$D,산출기준!$E:$E,"매칭실패"),"")</f>
        <v/>
      </c>
    </row>
    <row r="69" spans="2:38">
      <c r="B69" s="1111"/>
      <c r="C69" s="1166"/>
      <c r="D69" s="1166"/>
      <c r="E69" s="1166"/>
      <c r="F69" s="1166"/>
      <c r="G69" s="843" t="s">
        <v>3479</v>
      </c>
      <c r="H69" s="843"/>
      <c r="I69" s="712" t="str">
        <f t="shared" si="9"/>
        <v/>
      </c>
      <c r="J69" s="714"/>
      <c r="K69" s="714" t="str">
        <f>IFERROR(VLOOKUP($I69,'WM-AR'!$I$7:$AS$3267,34,FALSE),"")</f>
        <v/>
      </c>
      <c r="L69" s="714" t="str">
        <f>IFERROR(VLOOKUP($I69,'WM-AR'!$I$7:$AS$3267,4,FALSE),"")</f>
        <v/>
      </c>
      <c r="M69" s="714" t="str">
        <f>IFERROR(VLOOKUP($I69,'WM-AR'!$I$7:$AS$3267,6,FALSE),"")</f>
        <v/>
      </c>
      <c r="N69" s="714" t="str">
        <f>IFERROR(VLOOKUP($I69,'WM-AR'!$I$7:$AS$3267,8,FALSE),"")</f>
        <v/>
      </c>
      <c r="O69" s="714" t="str">
        <f>IFERROR(VLOOKUP($I69,'WM-AR'!$I$7:$AS$3267,10,FALSE),"")</f>
        <v/>
      </c>
      <c r="P69" s="714" t="str">
        <f>IFERROR(VLOOKUP($I69,'WM-AR'!$I$7:$AS$3267,12,FALSE),"")</f>
        <v/>
      </c>
      <c r="Q69" s="714" t="str">
        <f>IFERROR(VLOOKUP($I69,'WM-AR'!$I$7:$AS$3267,14,FALSE),"")</f>
        <v/>
      </c>
      <c r="R69" s="714" t="str">
        <f>IFERROR(VLOOKUP($I69,'WM-AR'!$I$7:$AS$3267,16,FALSE),"")</f>
        <v/>
      </c>
      <c r="S69" s="714" t="str">
        <f>IFERROR(VLOOKUP($I69,'WM-AR'!$I$7:$AS$3267,18,FALSE),"")</f>
        <v/>
      </c>
      <c r="T69" s="714" t="str">
        <f>IFERROR(VLOOKUP($I69,'WM-AR'!$I$7:$AS$3267,20,FALSE),"")</f>
        <v/>
      </c>
      <c r="U69" s="714" t="str">
        <f>IFERROR(VLOOKUP($I69,'WM-AR'!$I$7:$AS$3267,22,FALSE),"")</f>
        <v/>
      </c>
      <c r="V69" s="714" t="str">
        <f>IFERROR(VLOOKUP($I69,'WM-AR'!$I$7:$AS$3267,24,FALSE),"")</f>
        <v/>
      </c>
      <c r="W69" s="714" t="str">
        <f>IFERROR(VLOOKUP($I69,'WM-AR'!$I$7:$AS$3267,25,FALSE),"")</f>
        <v/>
      </c>
      <c r="X69" s="714" t="str">
        <f>IFERROR(VLOOKUP($I69,'WM-AR'!$I$7:$AS$3267,26,FALSE),"")</f>
        <v/>
      </c>
      <c r="Y69" s="714" t="str">
        <f>IFERROR(VLOOKUP($I69,'WM-AR'!$I$7:$AS$3267,27,FALSE),"")</f>
        <v/>
      </c>
      <c r="Z69" s="714" t="str">
        <f>IFERROR(VLOOKUP($I69,'WM-AR'!$I$7:$AS$3267,28,FALSE),"")</f>
        <v/>
      </c>
      <c r="AA69" s="714" t="str">
        <f>IFERROR(VLOOKUP($I69,'WM-AR'!$I$7:$AS$3267,29,FALSE),"")</f>
        <v/>
      </c>
      <c r="AB69" s="714" t="str">
        <f>IFERROR(VLOOKUP($I69,'WM-AR'!$I$7:$AS$3267,30,FALSE),"")</f>
        <v/>
      </c>
      <c r="AC69" s="714" t="str">
        <f>IFERROR(VLOOKUP($I69,'WM-AR'!$I$7:$AS$3267,31,FALSE),"")</f>
        <v/>
      </c>
      <c r="AD69" s="714" t="str">
        <f>IFERROR(VLOOKUP($I69,'WM-AR'!$I$7:$AS$3267,32,FALSE),"")</f>
        <v/>
      </c>
      <c r="AE69" s="714" t="str">
        <f>IFERROR(VLOOKUP($I69,'WM-AR'!$I$7:$AS$3267,33,FALSE),"")</f>
        <v/>
      </c>
      <c r="AF69" s="839"/>
      <c r="AG69" s="852"/>
      <c r="AH69" s="853"/>
      <c r="AI69" s="854"/>
      <c r="AJ69" s="854"/>
      <c r="AK69" s="1305"/>
      <c r="AL69" s="88" t="str">
        <f>IF(AND(ISTEXT($E69),ISTEXT($B69)),"산출기준 &gt;&gt;  "&amp;_xlfn.XLOOKUP($E69,산출기준!$D:$D,산출기준!$E:$E,"매칭실패"),"")</f>
        <v/>
      </c>
    </row>
    <row r="70" spans="2:38">
      <c r="B70" s="1111"/>
      <c r="C70" s="1166"/>
      <c r="D70" s="1166" t="s">
        <v>2715</v>
      </c>
      <c r="E70" s="1166"/>
      <c r="F70" s="1166"/>
      <c r="G70" s="843" t="s">
        <v>3480</v>
      </c>
      <c r="H70" s="843"/>
      <c r="I70" s="712" t="str">
        <f t="shared" si="9"/>
        <v/>
      </c>
      <c r="J70" s="714"/>
      <c r="K70" s="714" t="str">
        <f>IFERROR(VLOOKUP($I70,'WM-AR'!$I$7:$AS$3267,34,FALSE),"")</f>
        <v/>
      </c>
      <c r="L70" s="714" t="str">
        <f>IFERROR(VLOOKUP($I70,'WM-AR'!$I$7:$AS$3267,4,FALSE),"")</f>
        <v/>
      </c>
      <c r="M70" s="714" t="str">
        <f>IFERROR(VLOOKUP($I70,'WM-AR'!$I$7:$AS$3267,6,FALSE),"")</f>
        <v/>
      </c>
      <c r="N70" s="714" t="str">
        <f>IFERROR(VLOOKUP($I70,'WM-AR'!$I$7:$AS$3267,8,FALSE),"")</f>
        <v/>
      </c>
      <c r="O70" s="714" t="str">
        <f>IFERROR(VLOOKUP($I70,'WM-AR'!$I$7:$AS$3267,10,FALSE),"")</f>
        <v/>
      </c>
      <c r="P70" s="714" t="str">
        <f>IFERROR(VLOOKUP($I70,'WM-AR'!$I$7:$AS$3267,12,FALSE),"")</f>
        <v/>
      </c>
      <c r="Q70" s="714" t="str">
        <f>IFERROR(VLOOKUP($I70,'WM-AR'!$I$7:$AS$3267,14,FALSE),"")</f>
        <v/>
      </c>
      <c r="R70" s="714" t="str">
        <f>IFERROR(VLOOKUP($I70,'WM-AR'!$I$7:$AS$3267,16,FALSE),"")</f>
        <v/>
      </c>
      <c r="S70" s="714" t="str">
        <f>IFERROR(VLOOKUP($I70,'WM-AR'!$I$7:$AS$3267,18,FALSE),"")</f>
        <v/>
      </c>
      <c r="T70" s="714" t="str">
        <f>IFERROR(VLOOKUP($I70,'WM-AR'!$I$7:$AS$3267,20,FALSE),"")</f>
        <v/>
      </c>
      <c r="U70" s="714" t="str">
        <f>IFERROR(VLOOKUP($I70,'WM-AR'!$I$7:$AS$3267,22,FALSE),"")</f>
        <v/>
      </c>
      <c r="V70" s="714" t="str">
        <f>IFERROR(VLOOKUP($I70,'WM-AR'!$I$7:$AS$3267,24,FALSE),"")</f>
        <v/>
      </c>
      <c r="W70" s="714" t="str">
        <f>IFERROR(VLOOKUP($I70,'WM-AR'!$I$7:$AS$3267,25,FALSE),"")</f>
        <v/>
      </c>
      <c r="X70" s="714" t="str">
        <f>IFERROR(VLOOKUP($I70,'WM-AR'!$I$7:$AS$3267,26,FALSE),"")</f>
        <v/>
      </c>
      <c r="Y70" s="714" t="str">
        <f>IFERROR(VLOOKUP($I70,'WM-AR'!$I$7:$AS$3267,27,FALSE),"")</f>
        <v/>
      </c>
      <c r="Z70" s="714" t="str">
        <f>IFERROR(VLOOKUP($I70,'WM-AR'!$I$7:$AS$3267,28,FALSE),"")</f>
        <v/>
      </c>
      <c r="AA70" s="714" t="str">
        <f>IFERROR(VLOOKUP($I70,'WM-AR'!$I$7:$AS$3267,29,FALSE),"")</f>
        <v/>
      </c>
      <c r="AB70" s="714" t="str">
        <f>IFERROR(VLOOKUP($I70,'WM-AR'!$I$7:$AS$3267,30,FALSE),"")</f>
        <v/>
      </c>
      <c r="AC70" s="714" t="str">
        <f>IFERROR(VLOOKUP($I70,'WM-AR'!$I$7:$AS$3267,31,FALSE),"")</f>
        <v/>
      </c>
      <c r="AD70" s="714" t="str">
        <f>IFERROR(VLOOKUP($I70,'WM-AR'!$I$7:$AS$3267,32,FALSE),"")</f>
        <v/>
      </c>
      <c r="AE70" s="714" t="str">
        <f>IFERROR(VLOOKUP($I70,'WM-AR'!$I$7:$AS$3267,33,FALSE),"")</f>
        <v/>
      </c>
      <c r="AF70" s="839"/>
      <c r="AG70" s="852"/>
      <c r="AH70" s="853"/>
      <c r="AI70" s="854"/>
      <c r="AJ70" s="854"/>
      <c r="AK70" s="1305"/>
      <c r="AL70" s="88" t="str">
        <f>IF(AND(ISTEXT($E70),ISTEXT($B70)),"산출기준 &gt;&gt;  "&amp;_xlfn.XLOOKUP($E70,산출기준!$D:$D,산출기준!$E:$E,"매칭실패"),"")</f>
        <v/>
      </c>
    </row>
    <row r="71" spans="2:38">
      <c r="B71" s="1111"/>
      <c r="C71" s="1166"/>
      <c r="D71" s="1166" t="s">
        <v>3366</v>
      </c>
      <c r="E71" s="1166"/>
      <c r="F71" s="1166"/>
      <c r="G71" s="843" t="s">
        <v>3481</v>
      </c>
      <c r="H71" s="843"/>
      <c r="I71" s="712" t="str">
        <f t="shared" si="9"/>
        <v/>
      </c>
      <c r="J71" s="714"/>
      <c r="K71" s="714" t="str">
        <f>IFERROR(VLOOKUP($I71,'WM-AR'!$I$7:$AS$3267,34,FALSE),"")</f>
        <v/>
      </c>
      <c r="L71" s="714" t="str">
        <f>IFERROR(VLOOKUP($I71,'WM-AR'!$I$7:$AS$3267,4,FALSE),"")</f>
        <v/>
      </c>
      <c r="M71" s="714" t="str">
        <f>IFERROR(VLOOKUP($I71,'WM-AR'!$I$7:$AS$3267,6,FALSE),"")</f>
        <v/>
      </c>
      <c r="N71" s="714" t="str">
        <f>IFERROR(VLOOKUP($I71,'WM-AR'!$I$7:$AS$3267,8,FALSE),"")</f>
        <v/>
      </c>
      <c r="O71" s="714" t="str">
        <f>IFERROR(VLOOKUP($I71,'WM-AR'!$I$7:$AS$3267,10,FALSE),"")</f>
        <v/>
      </c>
      <c r="P71" s="714" t="str">
        <f>IFERROR(VLOOKUP($I71,'WM-AR'!$I$7:$AS$3267,12,FALSE),"")</f>
        <v/>
      </c>
      <c r="Q71" s="714" t="str">
        <f>IFERROR(VLOOKUP($I71,'WM-AR'!$I$7:$AS$3267,14,FALSE),"")</f>
        <v/>
      </c>
      <c r="R71" s="714" t="str">
        <f>IFERROR(VLOOKUP($I71,'WM-AR'!$I$7:$AS$3267,16,FALSE),"")</f>
        <v/>
      </c>
      <c r="S71" s="714" t="str">
        <f>IFERROR(VLOOKUP($I71,'WM-AR'!$I$7:$AS$3267,18,FALSE),"")</f>
        <v/>
      </c>
      <c r="T71" s="714" t="str">
        <f>IFERROR(VLOOKUP($I71,'WM-AR'!$I$7:$AS$3267,20,FALSE),"")</f>
        <v/>
      </c>
      <c r="U71" s="714" t="str">
        <f>IFERROR(VLOOKUP($I71,'WM-AR'!$I$7:$AS$3267,22,FALSE),"")</f>
        <v/>
      </c>
      <c r="V71" s="714" t="str">
        <f>IFERROR(VLOOKUP($I71,'WM-AR'!$I$7:$AS$3267,24,FALSE),"")</f>
        <v/>
      </c>
      <c r="W71" s="714" t="str">
        <f>IFERROR(VLOOKUP($I71,'WM-AR'!$I$7:$AS$3267,25,FALSE),"")</f>
        <v/>
      </c>
      <c r="X71" s="714" t="str">
        <f>IFERROR(VLOOKUP($I71,'WM-AR'!$I$7:$AS$3267,26,FALSE),"")</f>
        <v/>
      </c>
      <c r="Y71" s="714" t="str">
        <f>IFERROR(VLOOKUP($I71,'WM-AR'!$I$7:$AS$3267,27,FALSE),"")</f>
        <v/>
      </c>
      <c r="Z71" s="714" t="str">
        <f>IFERROR(VLOOKUP($I71,'WM-AR'!$I$7:$AS$3267,28,FALSE),"")</f>
        <v/>
      </c>
      <c r="AA71" s="714" t="str">
        <f>IFERROR(VLOOKUP($I71,'WM-AR'!$I$7:$AS$3267,29,FALSE),"")</f>
        <v/>
      </c>
      <c r="AB71" s="714" t="str">
        <f>IFERROR(VLOOKUP($I71,'WM-AR'!$I$7:$AS$3267,30,FALSE),"")</f>
        <v/>
      </c>
      <c r="AC71" s="714" t="str">
        <f>IFERROR(VLOOKUP($I71,'WM-AR'!$I$7:$AS$3267,31,FALSE),"")</f>
        <v/>
      </c>
      <c r="AD71" s="714" t="str">
        <f>IFERROR(VLOOKUP($I71,'WM-AR'!$I$7:$AS$3267,32,FALSE),"")</f>
        <v/>
      </c>
      <c r="AE71" s="714" t="str">
        <f>IFERROR(VLOOKUP($I71,'WM-AR'!$I$7:$AS$3267,33,FALSE),"")</f>
        <v/>
      </c>
      <c r="AF71" s="839"/>
      <c r="AG71" s="852"/>
      <c r="AH71" s="853"/>
      <c r="AI71" s="854"/>
      <c r="AJ71" s="854"/>
      <c r="AK71" s="1305"/>
      <c r="AL71" s="88" t="str">
        <f>IF(AND(ISTEXT($E71),ISTEXT($B71)),"산출기준 &gt;&gt;  "&amp;_xlfn.XLOOKUP($E71,산출기준!$D:$D,산출기준!$E:$E,"매칭실패"),"")</f>
        <v/>
      </c>
    </row>
    <row r="72" spans="2:38">
      <c r="B72" s="1111"/>
      <c r="C72" s="1166"/>
      <c r="D72" s="1166" t="s">
        <v>3070</v>
      </c>
      <c r="E72" s="1166"/>
      <c r="F72" s="1166"/>
      <c r="G72" s="843" t="s">
        <v>3482</v>
      </c>
      <c r="H72" s="843"/>
      <c r="I72" s="712" t="str">
        <f t="shared" si="9"/>
        <v/>
      </c>
      <c r="J72" s="714"/>
      <c r="K72" s="714" t="str">
        <f>IFERROR(VLOOKUP($I72,'WM-AR'!$I$7:$AS$3267,34,FALSE),"")</f>
        <v/>
      </c>
      <c r="L72" s="714" t="str">
        <f>IFERROR(VLOOKUP($I72,'WM-AR'!$I$7:$AS$3267,4,FALSE),"")</f>
        <v/>
      </c>
      <c r="M72" s="714" t="str">
        <f>IFERROR(VLOOKUP($I72,'WM-AR'!$I$7:$AS$3267,6,FALSE),"")</f>
        <v/>
      </c>
      <c r="N72" s="714" t="str">
        <f>IFERROR(VLOOKUP($I72,'WM-AR'!$I$7:$AS$3267,8,FALSE),"")</f>
        <v/>
      </c>
      <c r="O72" s="714" t="str">
        <f>IFERROR(VLOOKUP($I72,'WM-AR'!$I$7:$AS$3267,10,FALSE),"")</f>
        <v/>
      </c>
      <c r="P72" s="714" t="str">
        <f>IFERROR(VLOOKUP($I72,'WM-AR'!$I$7:$AS$3267,12,FALSE),"")</f>
        <v/>
      </c>
      <c r="Q72" s="714" t="str">
        <f>IFERROR(VLOOKUP($I72,'WM-AR'!$I$7:$AS$3267,14,FALSE),"")</f>
        <v/>
      </c>
      <c r="R72" s="714" t="str">
        <f>IFERROR(VLOOKUP($I72,'WM-AR'!$I$7:$AS$3267,16,FALSE),"")</f>
        <v/>
      </c>
      <c r="S72" s="714" t="str">
        <f>IFERROR(VLOOKUP($I72,'WM-AR'!$I$7:$AS$3267,18,FALSE),"")</f>
        <v/>
      </c>
      <c r="T72" s="714" t="str">
        <f>IFERROR(VLOOKUP($I72,'WM-AR'!$I$7:$AS$3267,20,FALSE),"")</f>
        <v/>
      </c>
      <c r="U72" s="714" t="str">
        <f>IFERROR(VLOOKUP($I72,'WM-AR'!$I$7:$AS$3267,22,FALSE),"")</f>
        <v/>
      </c>
      <c r="V72" s="714" t="str">
        <f>IFERROR(VLOOKUP($I72,'WM-AR'!$I$7:$AS$3267,24,FALSE),"")</f>
        <v/>
      </c>
      <c r="W72" s="714" t="str">
        <f>IFERROR(VLOOKUP($I72,'WM-AR'!$I$7:$AS$3267,25,FALSE),"")</f>
        <v/>
      </c>
      <c r="X72" s="714" t="str">
        <f>IFERROR(VLOOKUP($I72,'WM-AR'!$I$7:$AS$3267,26,FALSE),"")</f>
        <v/>
      </c>
      <c r="Y72" s="714" t="str">
        <f>IFERROR(VLOOKUP($I72,'WM-AR'!$I$7:$AS$3267,27,FALSE),"")</f>
        <v/>
      </c>
      <c r="Z72" s="714" t="str">
        <f>IFERROR(VLOOKUP($I72,'WM-AR'!$I$7:$AS$3267,28,FALSE),"")</f>
        <v/>
      </c>
      <c r="AA72" s="714" t="str">
        <f>IFERROR(VLOOKUP($I72,'WM-AR'!$I$7:$AS$3267,29,FALSE),"")</f>
        <v/>
      </c>
      <c r="AB72" s="714" t="str">
        <f>IFERROR(VLOOKUP($I72,'WM-AR'!$I$7:$AS$3267,30,FALSE),"")</f>
        <v/>
      </c>
      <c r="AC72" s="714" t="str">
        <f>IFERROR(VLOOKUP($I72,'WM-AR'!$I$7:$AS$3267,31,FALSE),"")</f>
        <v/>
      </c>
      <c r="AD72" s="714" t="str">
        <f>IFERROR(VLOOKUP($I72,'WM-AR'!$I$7:$AS$3267,32,FALSE),"")</f>
        <v/>
      </c>
      <c r="AE72" s="714" t="str">
        <f>IFERROR(VLOOKUP($I72,'WM-AR'!$I$7:$AS$3267,33,FALSE),"")</f>
        <v/>
      </c>
      <c r="AF72" s="839"/>
      <c r="AG72" s="852"/>
      <c r="AH72" s="853"/>
      <c r="AI72" s="854"/>
      <c r="AJ72" s="854"/>
      <c r="AK72" s="1305"/>
      <c r="AL72" s="88" t="str">
        <f>IF(AND(ISTEXT($E72),ISTEXT($B72)),"산출기준 &gt;&gt;  "&amp;_xlfn.XLOOKUP($E72,산출기준!$D:$D,산출기준!$E:$E,"매칭실패"),"")</f>
        <v/>
      </c>
    </row>
    <row r="73" spans="2:38">
      <c r="B73" s="1116"/>
      <c r="C73" s="1167"/>
      <c r="D73" s="1167" t="s">
        <v>3030</v>
      </c>
      <c r="E73" s="1167"/>
      <c r="F73" s="1167"/>
      <c r="G73" s="1120" t="s">
        <v>3483</v>
      </c>
      <c r="H73" s="1120"/>
      <c r="I73" s="1119" t="str">
        <f t="shared" si="9"/>
        <v/>
      </c>
      <c r="J73" s="1121"/>
      <c r="K73" s="1121" t="str">
        <f>IFERROR(VLOOKUP($I73,'WM-AR'!$I$7:$AS$3267,34,FALSE),"")</f>
        <v/>
      </c>
      <c r="L73" s="1121" t="str">
        <f>IFERROR(VLOOKUP($I73,'WM-AR'!$I$7:$AS$3267,4,FALSE),"")</f>
        <v/>
      </c>
      <c r="M73" s="1121" t="str">
        <f>IFERROR(VLOOKUP($I73,'WM-AR'!$I$7:$AS$3267,6,FALSE),"")</f>
        <v/>
      </c>
      <c r="N73" s="1121" t="str">
        <f>IFERROR(VLOOKUP($I73,'WM-AR'!$I$7:$AS$3267,8,FALSE),"")</f>
        <v/>
      </c>
      <c r="O73" s="1121" t="str">
        <f>IFERROR(VLOOKUP($I73,'WM-AR'!$I$7:$AS$3267,10,FALSE),"")</f>
        <v/>
      </c>
      <c r="P73" s="1121" t="str">
        <f>IFERROR(VLOOKUP($I73,'WM-AR'!$I$7:$AS$3267,12,FALSE),"")</f>
        <v/>
      </c>
      <c r="Q73" s="1121" t="str">
        <f>IFERROR(VLOOKUP($I73,'WM-AR'!$I$7:$AS$3267,14,FALSE),"")</f>
        <v/>
      </c>
      <c r="R73" s="1121" t="str">
        <f>IFERROR(VLOOKUP($I73,'WM-AR'!$I$7:$AS$3267,16,FALSE),"")</f>
        <v/>
      </c>
      <c r="S73" s="1121" t="str">
        <f>IFERROR(VLOOKUP($I73,'WM-AR'!$I$7:$AS$3267,18,FALSE),"")</f>
        <v/>
      </c>
      <c r="T73" s="1121" t="str">
        <f>IFERROR(VLOOKUP($I73,'WM-AR'!$I$7:$AS$3267,20,FALSE),"")</f>
        <v/>
      </c>
      <c r="U73" s="1121" t="str">
        <f>IFERROR(VLOOKUP($I73,'WM-AR'!$I$7:$AS$3267,22,FALSE),"")</f>
        <v/>
      </c>
      <c r="V73" s="1121" t="str">
        <f>IFERROR(VLOOKUP($I73,'WM-AR'!$I$7:$AS$3267,24,FALSE),"")</f>
        <v/>
      </c>
      <c r="W73" s="1121" t="str">
        <f>IFERROR(VLOOKUP($I73,'WM-AR'!$I$7:$AS$3267,25,FALSE),"")</f>
        <v/>
      </c>
      <c r="X73" s="1121" t="str">
        <f>IFERROR(VLOOKUP($I73,'WM-AR'!$I$7:$AS$3267,26,FALSE),"")</f>
        <v/>
      </c>
      <c r="Y73" s="1121" t="str">
        <f>IFERROR(VLOOKUP($I73,'WM-AR'!$I$7:$AS$3267,27,FALSE),"")</f>
        <v/>
      </c>
      <c r="Z73" s="1121" t="str">
        <f>IFERROR(VLOOKUP($I73,'WM-AR'!$I$7:$AS$3267,28,FALSE),"")</f>
        <v/>
      </c>
      <c r="AA73" s="1121" t="str">
        <f>IFERROR(VLOOKUP($I73,'WM-AR'!$I$7:$AS$3267,29,FALSE),"")</f>
        <v/>
      </c>
      <c r="AB73" s="1121" t="str">
        <f>IFERROR(VLOOKUP($I73,'WM-AR'!$I$7:$AS$3267,30,FALSE),"")</f>
        <v/>
      </c>
      <c r="AC73" s="1121" t="str">
        <f>IFERROR(VLOOKUP($I73,'WM-AR'!$I$7:$AS$3267,31,FALSE),"")</f>
        <v/>
      </c>
      <c r="AD73" s="1121" t="str">
        <f>IFERROR(VLOOKUP($I73,'WM-AR'!$I$7:$AS$3267,32,FALSE),"")</f>
        <v/>
      </c>
      <c r="AE73" s="1121" t="str">
        <f>IFERROR(VLOOKUP($I73,'WM-AR'!$I$7:$AS$3267,33,FALSE),"")</f>
        <v/>
      </c>
      <c r="AF73" s="1122"/>
      <c r="AG73" s="870"/>
      <c r="AH73" s="1306"/>
      <c r="AI73" s="1124"/>
      <c r="AJ73" s="1124" t="str">
        <f t="shared" si="11"/>
        <v/>
      </c>
      <c r="AK73" s="1281"/>
      <c r="AL73" s="88" t="str">
        <f>IF(AND(ISTEXT($E73),ISTEXT($B73)),"산출기준 &gt;&gt;  "&amp;_xlfn.XLOOKUP($E73,산출기준!$D:$D,산출기준!$E:$E,"매칭실패"),"")</f>
        <v/>
      </c>
    </row>
    <row r="74" spans="2:38" s="658" customFormat="1">
      <c r="B74" s="894"/>
      <c r="C74" s="909"/>
      <c r="D74" s="909"/>
      <c r="E74" s="909"/>
      <c r="F74" s="909"/>
      <c r="G74" s="909"/>
      <c r="H74" s="1264"/>
      <c r="I74" s="1161" t="str">
        <f t="shared" si="9"/>
        <v/>
      </c>
      <c r="J74" s="1161"/>
      <c r="K74" s="1161"/>
      <c r="L74" s="1161"/>
      <c r="M74" s="1161"/>
      <c r="N74" s="1161"/>
      <c r="O74" s="1161"/>
      <c r="P74" s="1161"/>
      <c r="Q74" s="1161"/>
      <c r="R74" s="1161"/>
      <c r="S74" s="1161"/>
      <c r="T74" s="1161"/>
      <c r="U74" s="1161"/>
      <c r="V74" s="1161"/>
      <c r="W74" s="1161"/>
      <c r="X74" s="1161"/>
      <c r="Y74" s="1161"/>
      <c r="Z74" s="1161"/>
      <c r="AA74" s="1161"/>
      <c r="AB74" s="1161"/>
      <c r="AC74" s="1161"/>
      <c r="AD74" s="1161"/>
      <c r="AE74" s="1161"/>
      <c r="AF74" s="911"/>
      <c r="AG74" s="911"/>
      <c r="AH74" s="911"/>
      <c r="AI74" s="911"/>
      <c r="AJ74" s="911"/>
      <c r="AK74" s="1162"/>
      <c r="AL74" s="658" t="str">
        <f>IF(AND(ISTEXT($E74),ISTEXT($B74)),"산출기준 &gt;&gt;  "&amp;_xlfn.XLOOKUP($E74,산출기준!$D:$D,산출기준!$E:$E,"매칭실패"),"")</f>
        <v/>
      </c>
    </row>
    <row r="75" spans="2:38" s="658" customFormat="1">
      <c r="B75" s="894"/>
      <c r="C75" s="909"/>
      <c r="D75" s="909"/>
      <c r="E75" s="909"/>
      <c r="F75" s="909"/>
      <c r="G75" s="909"/>
      <c r="H75" s="1264"/>
      <c r="I75" s="1161" t="str">
        <f t="shared" si="9"/>
        <v/>
      </c>
      <c r="J75" s="1161"/>
      <c r="K75" s="1161"/>
      <c r="L75" s="1161"/>
      <c r="M75" s="1161"/>
      <c r="N75" s="1161"/>
      <c r="O75" s="1161"/>
      <c r="P75" s="1161"/>
      <c r="Q75" s="1161"/>
      <c r="R75" s="1161"/>
      <c r="S75" s="1161"/>
      <c r="T75" s="1161"/>
      <c r="U75" s="1161"/>
      <c r="V75" s="1161"/>
      <c r="W75" s="1161"/>
      <c r="X75" s="1161"/>
      <c r="Y75" s="1161"/>
      <c r="Z75" s="1161"/>
      <c r="AA75" s="1161"/>
      <c r="AB75" s="1161"/>
      <c r="AC75" s="1161"/>
      <c r="AD75" s="1161"/>
      <c r="AE75" s="1161"/>
      <c r="AF75" s="911"/>
      <c r="AG75" s="911"/>
      <c r="AH75" s="911"/>
      <c r="AI75" s="911"/>
      <c r="AJ75" s="911"/>
      <c r="AK75" s="1162"/>
      <c r="AL75" s="658" t="str">
        <f>IF(AND(ISTEXT($E75),ISTEXT($B75)),"산출기준 &gt;&gt;  "&amp;_xlfn.XLOOKUP($E75,산출기준!$D:$D,산출기준!$E:$E,"매칭실패"),"")</f>
        <v/>
      </c>
    </row>
    <row r="76" spans="2:38" ht="34.9" customHeight="1">
      <c r="B76" s="623">
        <v>5.2</v>
      </c>
      <c r="C76" s="626" t="s">
        <v>3484</v>
      </c>
      <c r="D76" s="626"/>
      <c r="E76" s="626"/>
      <c r="F76" s="626"/>
      <c r="G76" s="1066"/>
      <c r="H76" s="1260"/>
      <c r="I76" s="630" t="str">
        <f t="shared" si="9"/>
        <v/>
      </c>
      <c r="J76" s="630"/>
      <c r="K76" s="631"/>
      <c r="L76" s="631"/>
      <c r="M76" s="631"/>
      <c r="N76" s="631"/>
      <c r="O76" s="631"/>
      <c r="P76" s="631"/>
      <c r="Q76" s="631"/>
      <c r="R76" s="631"/>
      <c r="S76" s="631"/>
      <c r="T76" s="631"/>
      <c r="U76" s="631"/>
      <c r="V76" s="631"/>
      <c r="W76" s="631"/>
      <c r="X76" s="631"/>
      <c r="Y76" s="631"/>
      <c r="Z76" s="631"/>
      <c r="AA76" s="631"/>
      <c r="AB76" s="631"/>
      <c r="AC76" s="631"/>
      <c r="AD76" s="631"/>
      <c r="AE76" s="631"/>
      <c r="AF76" s="634"/>
      <c r="AG76" s="634"/>
      <c r="AH76" s="634"/>
      <c r="AI76" s="634"/>
      <c r="AJ76" s="634"/>
      <c r="AK76" s="634"/>
      <c r="AL76" s="88" t="str">
        <f>IF(AND(ISTEXT($E76),ISTEXT($B76)),"산출기준 &gt;&gt;  "&amp;_xlfn.XLOOKUP($E76,산출기준!$D:$D,산출기준!$E:$E,"매칭실패"),"")</f>
        <v/>
      </c>
    </row>
    <row r="77" spans="2:38" s="658" customFormat="1">
      <c r="B77" s="635"/>
      <c r="C77" s="1068"/>
      <c r="D77" s="1068"/>
      <c r="E77" s="1068"/>
      <c r="F77" s="1068"/>
      <c r="G77" s="1068"/>
      <c r="H77" s="1307"/>
      <c r="I77" s="1071"/>
      <c r="J77" s="1071"/>
      <c r="K77" s="1071"/>
      <c r="L77" s="1071"/>
      <c r="M77" s="1071"/>
      <c r="N77" s="1071"/>
      <c r="O77" s="1071"/>
      <c r="P77" s="1071"/>
      <c r="Q77" s="1071"/>
      <c r="R77" s="1071"/>
      <c r="S77" s="1071"/>
      <c r="T77" s="1071"/>
      <c r="U77" s="1071"/>
      <c r="V77" s="1071"/>
      <c r="W77" s="1071"/>
      <c r="X77" s="1071"/>
      <c r="Y77" s="1071"/>
      <c r="Z77" s="1071"/>
      <c r="AA77" s="1071"/>
      <c r="AB77" s="1071"/>
      <c r="AC77" s="1071"/>
      <c r="AD77" s="1071"/>
      <c r="AE77" s="1071"/>
      <c r="AF77" s="1072"/>
      <c r="AG77" s="1072"/>
      <c r="AH77" s="1072"/>
      <c r="AI77" s="1072"/>
      <c r="AJ77" s="1072"/>
      <c r="AK77" s="1073"/>
      <c r="AL77" s="658" t="str">
        <f>IF(AND(ISTEXT($E77),ISTEXT($B77)),"산출기준 &gt;&gt;  "&amp;_xlfn.XLOOKUP($E77,산출기준!$D:$D,산출기준!$E:$E,"매칭실패"),"")</f>
        <v/>
      </c>
    </row>
    <row r="78" spans="2:38" s="658" customFormat="1" ht="20.100000000000001" customHeight="1">
      <c r="B78" s="1261"/>
      <c r="C78" s="1057"/>
      <c r="D78" s="648"/>
      <c r="E78" s="648"/>
      <c r="F78" s="1057"/>
      <c r="G78" s="1308" t="s">
        <v>824</v>
      </c>
      <c r="H78" s="1309">
        <f>Family_표준_구성도!$C$407</f>
        <v>200</v>
      </c>
      <c r="I78" s="805"/>
      <c r="J78" s="805"/>
      <c r="K78" s="806"/>
      <c r="L78" s="806"/>
      <c r="M78" s="806"/>
      <c r="N78" s="806"/>
      <c r="O78" s="806"/>
      <c r="P78" s="806"/>
      <c r="Q78" s="806"/>
      <c r="R78" s="806"/>
      <c r="S78" s="806"/>
      <c r="T78" s="806"/>
      <c r="U78" s="806"/>
      <c r="V78" s="806"/>
      <c r="W78" s="806"/>
      <c r="X78" s="806"/>
      <c r="Y78" s="806"/>
      <c r="Z78" s="806"/>
      <c r="AA78" s="806"/>
      <c r="AB78" s="806"/>
      <c r="AC78" s="806"/>
      <c r="AD78" s="806"/>
      <c r="AE78" s="806"/>
      <c r="AL78" s="658" t="str">
        <f>IF(AND(ISTEXT($E78),ISTEXT($B78)),"산출기준 &gt;&gt;  "&amp;_xlfn.XLOOKUP($E78,산출기준!$D:$D,산출기준!$E:$E,"매칭실패"),"")</f>
        <v/>
      </c>
    </row>
    <row r="79" spans="2:38" s="658" customFormat="1">
      <c r="C79" s="648"/>
      <c r="D79" s="648"/>
      <c r="E79" s="648"/>
      <c r="F79" s="648"/>
      <c r="G79" s="1308" t="s">
        <v>825</v>
      </c>
      <c r="H79" s="1309">
        <f>Family_표준_구성도!$C$408</f>
        <v>90</v>
      </c>
      <c r="I79" s="805"/>
      <c r="J79" s="805"/>
      <c r="K79" s="805"/>
      <c r="L79" s="805"/>
      <c r="M79" s="805"/>
      <c r="N79" s="805"/>
      <c r="O79" s="805"/>
      <c r="P79" s="805"/>
      <c r="Q79" s="805"/>
      <c r="R79" s="805"/>
      <c r="S79" s="805"/>
      <c r="T79" s="805"/>
      <c r="U79" s="805"/>
      <c r="V79" s="805"/>
      <c r="W79" s="805"/>
      <c r="X79" s="805"/>
      <c r="Y79" s="805"/>
      <c r="Z79" s="805"/>
      <c r="AA79" s="805"/>
      <c r="AB79" s="805"/>
      <c r="AC79" s="805"/>
      <c r="AD79" s="805"/>
      <c r="AE79" s="805"/>
      <c r="AF79" s="802"/>
      <c r="AG79" s="802"/>
      <c r="AH79" s="802"/>
      <c r="AI79" s="802"/>
      <c r="AJ79" s="802"/>
      <c r="AK79" s="1077"/>
      <c r="AL79" s="658" t="str">
        <f>IF(AND(ISTEXT($E79),ISTEXT($B79)),"산출기준 &gt;&gt;  "&amp;_xlfn.XLOOKUP($E79,산출기준!$D:$D,산출기준!$E:$E,"매칭실패"),"")</f>
        <v/>
      </c>
    </row>
    <row r="80" spans="2:38" s="658" customFormat="1" ht="20.100000000000001" customHeight="1">
      <c r="B80" s="1261"/>
      <c r="C80" s="1057"/>
      <c r="D80" s="648"/>
      <c r="E80" s="648"/>
      <c r="F80" s="1057"/>
      <c r="G80" s="1308" t="s">
        <v>826</v>
      </c>
      <c r="H80" s="1309"/>
      <c r="I80" s="805"/>
      <c r="J80" s="805"/>
      <c r="K80" s="806"/>
      <c r="L80" s="806"/>
      <c r="M80" s="806"/>
      <c r="N80" s="806"/>
      <c r="O80" s="806"/>
      <c r="P80" s="806"/>
      <c r="Q80" s="806"/>
      <c r="R80" s="806"/>
      <c r="S80" s="806"/>
      <c r="T80" s="806"/>
      <c r="U80" s="806"/>
      <c r="V80" s="806"/>
      <c r="W80" s="806"/>
      <c r="X80" s="806"/>
      <c r="Y80" s="806"/>
      <c r="Z80" s="806"/>
      <c r="AA80" s="806"/>
      <c r="AB80" s="806"/>
      <c r="AC80" s="806"/>
      <c r="AD80" s="806"/>
      <c r="AE80" s="806"/>
      <c r="AL80" s="658" t="str">
        <f>IF(AND(ISTEXT($E80),ISTEXT($B80)),"산출기준 &gt;&gt;  "&amp;_xlfn.XLOOKUP($E80,산출기준!$D:$D,산출기준!$E:$E,"매칭실패"),"")</f>
        <v/>
      </c>
    </row>
    <row r="81" spans="2:38" s="658" customFormat="1">
      <c r="C81" s="648"/>
      <c r="D81" s="648"/>
      <c r="E81" s="648"/>
      <c r="F81" s="648"/>
      <c r="G81" s="1308" t="s">
        <v>827</v>
      </c>
      <c r="H81" s="1309">
        <f>Family_표준_구성도!$C$410</f>
        <v>30</v>
      </c>
      <c r="I81" s="805"/>
      <c r="J81" s="805"/>
      <c r="K81" s="805"/>
      <c r="L81" s="805"/>
      <c r="M81" s="805"/>
      <c r="N81" s="805"/>
      <c r="O81" s="805"/>
      <c r="P81" s="805"/>
      <c r="Q81" s="805"/>
      <c r="R81" s="805"/>
      <c r="S81" s="805"/>
      <c r="T81" s="805"/>
      <c r="U81" s="805"/>
      <c r="V81" s="805"/>
      <c r="W81" s="805"/>
      <c r="X81" s="805"/>
      <c r="Y81" s="805"/>
      <c r="Z81" s="805"/>
      <c r="AA81" s="805"/>
      <c r="AB81" s="805"/>
      <c r="AC81" s="805"/>
      <c r="AD81" s="805"/>
      <c r="AE81" s="805"/>
      <c r="AF81" s="802"/>
      <c r="AG81" s="802"/>
      <c r="AH81" s="802"/>
      <c r="AI81" s="802"/>
      <c r="AJ81" s="802"/>
      <c r="AK81" s="1077"/>
      <c r="AL81" s="658" t="str">
        <f>IF(AND(ISTEXT($E81),ISTEXT($B81)),"산출기준 &gt;&gt;  "&amp;_xlfn.XLOOKUP($E81,산출기준!$D:$D,산출기준!$E:$E,"매칭실패"),"")</f>
        <v/>
      </c>
    </row>
    <row r="82" spans="2:38" s="658" customFormat="1" ht="20.100000000000001" customHeight="1">
      <c r="B82" s="1261"/>
      <c r="C82" s="1057"/>
      <c r="D82" s="648"/>
      <c r="E82" s="648"/>
      <c r="F82" s="1057"/>
      <c r="G82" s="1308" t="s">
        <v>828</v>
      </c>
      <c r="H82" s="1309">
        <f>Family_표준_구성도!$C$411</f>
        <v>10</v>
      </c>
      <c r="I82" s="805"/>
      <c r="J82" s="805"/>
      <c r="K82" s="806"/>
      <c r="L82" s="806"/>
      <c r="M82" s="806"/>
      <c r="N82" s="806"/>
      <c r="O82" s="806"/>
      <c r="P82" s="806"/>
      <c r="Q82" s="806"/>
      <c r="R82" s="806"/>
      <c r="S82" s="806"/>
      <c r="T82" s="806"/>
      <c r="U82" s="806"/>
      <c r="V82" s="806"/>
      <c r="W82" s="806"/>
      <c r="X82" s="806"/>
      <c r="Y82" s="806"/>
      <c r="Z82" s="806"/>
      <c r="AA82" s="806"/>
      <c r="AB82" s="806"/>
      <c r="AC82" s="806"/>
      <c r="AD82" s="806"/>
      <c r="AE82" s="806"/>
      <c r="AL82" s="658" t="str">
        <f>IF(AND(ISTEXT($E82),ISTEXT($B82)),"산출기준 &gt;&gt;  "&amp;_xlfn.XLOOKUP($E82,산출기준!$D:$D,산출기준!$E:$E,"매칭실패"),"")</f>
        <v/>
      </c>
    </row>
    <row r="83" spans="2:38" s="658" customFormat="1">
      <c r="C83" s="648"/>
      <c r="D83" s="648"/>
      <c r="E83" s="648"/>
      <c r="F83" s="648"/>
      <c r="G83" s="648"/>
      <c r="H83" s="1310"/>
      <c r="I83" s="805"/>
      <c r="J83" s="805"/>
      <c r="K83" s="805"/>
      <c r="L83" s="805"/>
      <c r="M83" s="805"/>
      <c r="N83" s="805"/>
      <c r="O83" s="805"/>
      <c r="P83" s="805"/>
      <c r="Q83" s="805"/>
      <c r="R83" s="805"/>
      <c r="S83" s="805"/>
      <c r="T83" s="805"/>
      <c r="U83" s="805"/>
      <c r="V83" s="805"/>
      <c r="W83" s="805"/>
      <c r="X83" s="805"/>
      <c r="Y83" s="805"/>
      <c r="Z83" s="805"/>
      <c r="AA83" s="805"/>
      <c r="AB83" s="805"/>
      <c r="AC83" s="805"/>
      <c r="AD83" s="805"/>
      <c r="AE83" s="805"/>
      <c r="AF83" s="802"/>
      <c r="AG83" s="802"/>
      <c r="AH83" s="802"/>
      <c r="AI83" s="802"/>
      <c r="AJ83" s="802"/>
      <c r="AK83" s="1077"/>
      <c r="AL83" s="658" t="str">
        <f>IF(AND(ISTEXT($E83),ISTEXT($B83)),"산출기준 &gt;&gt;  "&amp;_xlfn.XLOOKUP($E83,산출기준!$D:$D,산출기준!$E:$E,"매칭실패"),"")</f>
        <v/>
      </c>
    </row>
    <row r="84" spans="2:38" s="658" customFormat="1">
      <c r="C84" s="648"/>
      <c r="D84" s="648"/>
      <c r="E84" s="648"/>
      <c r="F84" s="648"/>
      <c r="G84" s="648"/>
      <c r="H84" s="1310"/>
      <c r="I84" s="805"/>
      <c r="J84" s="805"/>
      <c r="K84" s="805"/>
      <c r="L84" s="805"/>
      <c r="M84" s="805"/>
      <c r="N84" s="805"/>
      <c r="O84" s="805"/>
      <c r="P84" s="805"/>
      <c r="Q84" s="805"/>
      <c r="R84" s="805"/>
      <c r="S84" s="805"/>
      <c r="T84" s="805"/>
      <c r="U84" s="805"/>
      <c r="V84" s="805"/>
      <c r="W84" s="805"/>
      <c r="X84" s="805"/>
      <c r="Y84" s="805"/>
      <c r="Z84" s="805"/>
      <c r="AA84" s="805"/>
      <c r="AB84" s="805"/>
      <c r="AC84" s="805"/>
      <c r="AD84" s="805"/>
      <c r="AE84" s="805"/>
      <c r="AF84" s="802"/>
      <c r="AG84" s="802"/>
      <c r="AH84" s="802"/>
      <c r="AI84" s="802"/>
      <c r="AJ84" s="802"/>
      <c r="AK84" s="1077"/>
      <c r="AL84" s="658" t="str">
        <f>IF(AND(ISTEXT($E84),ISTEXT($B84)),"산출기준 &gt;&gt;  "&amp;_xlfn.XLOOKUP($E84,산출기준!$D:$D,산출기준!$E:$E,"매칭실패"),"")</f>
        <v/>
      </c>
    </row>
    <row r="85" spans="2:38" s="658" customFormat="1" ht="20.100000000000001" customHeight="1">
      <c r="B85" s="1261"/>
      <c r="C85" s="1057" t="s">
        <v>3485</v>
      </c>
      <c r="D85" s="648"/>
      <c r="E85" s="648"/>
      <c r="F85" s="646" t="s">
        <v>3486</v>
      </c>
      <c r="G85" s="1262"/>
      <c r="H85" s="1263"/>
      <c r="I85" s="805"/>
      <c r="J85" s="805"/>
      <c r="K85" s="806"/>
      <c r="L85" s="806"/>
      <c r="M85" s="806"/>
      <c r="N85" s="806"/>
      <c r="O85" s="806"/>
      <c r="P85" s="806"/>
      <c r="Q85" s="806"/>
      <c r="R85" s="806"/>
      <c r="S85" s="806"/>
      <c r="T85" s="806"/>
      <c r="U85" s="806"/>
      <c r="V85" s="806"/>
      <c r="W85" s="806"/>
      <c r="X85" s="806"/>
      <c r="Y85" s="806"/>
      <c r="Z85" s="806"/>
      <c r="AA85" s="806"/>
      <c r="AB85" s="806"/>
      <c r="AC85" s="806"/>
      <c r="AD85" s="806"/>
      <c r="AE85" s="806"/>
      <c r="AL85" s="658" t="str">
        <f>IF(AND(ISTEXT($E85),ISTEXT($B85)),"산출기준 &gt;&gt;  "&amp;_xlfn.XLOOKUP($E85,산출기준!$D:$D,산출기준!$E:$E,"매칭실패"),"")</f>
        <v/>
      </c>
    </row>
    <row r="86" spans="2:38" s="658" customFormat="1">
      <c r="B86" s="894"/>
      <c r="C86" s="909"/>
      <c r="D86" s="909"/>
      <c r="E86" s="909"/>
      <c r="F86" s="1311" t="s">
        <v>852</v>
      </c>
      <c r="G86" s="909"/>
      <c r="H86" s="1264"/>
      <c r="I86" s="1161"/>
      <c r="J86" s="1161"/>
      <c r="K86" s="1161"/>
      <c r="L86" s="1161"/>
      <c r="M86" s="1161"/>
      <c r="N86" s="1161"/>
      <c r="O86" s="1161"/>
      <c r="P86" s="1161"/>
      <c r="Q86" s="1161"/>
      <c r="R86" s="1161"/>
      <c r="S86" s="1161"/>
      <c r="T86" s="1161"/>
      <c r="U86" s="1161"/>
      <c r="V86" s="1161"/>
      <c r="W86" s="1161"/>
      <c r="X86" s="1161"/>
      <c r="Y86" s="1161"/>
      <c r="Z86" s="1161"/>
      <c r="AA86" s="1161"/>
      <c r="AB86" s="1161"/>
      <c r="AC86" s="1161"/>
      <c r="AD86" s="1161"/>
      <c r="AE86" s="1161"/>
      <c r="AF86" s="911"/>
      <c r="AG86" s="911"/>
      <c r="AH86" s="911"/>
      <c r="AI86" s="911"/>
      <c r="AJ86" s="911"/>
      <c r="AK86" s="1162"/>
      <c r="AL86" s="658" t="str">
        <f>IF(AND(ISTEXT($E86),ISTEXT($B86)),"산출기준 &gt;&gt;  "&amp;_xlfn.XLOOKUP($E86,산출기준!$D:$D,산출기준!$E:$E,"매칭실패"),"")</f>
        <v/>
      </c>
    </row>
    <row r="87" spans="2:38" ht="34.9" customHeight="1">
      <c r="B87" s="808" t="str" cm="1">
        <f t="array" aca="1" ref="B87" ca="1">_xlfn.IFNA(INDIRECT("Family_표준_구성도!B"&amp;MATCH(F87,INDIRECT("Family_표준_구성도!"&amp;"C:C"),0)),"")</f>
        <v>5.2.1.1.1</v>
      </c>
      <c r="C87" s="668" t="s">
        <v>1903</v>
      </c>
      <c r="D87" s="809"/>
      <c r="E87" s="668" t="s">
        <v>1962</v>
      </c>
      <c r="F87" s="1265" t="s">
        <v>2284</v>
      </c>
      <c r="G87" s="1079"/>
      <c r="H87" s="1079"/>
      <c r="I87" s="674" t="str">
        <f t="shared" ref="I87:I141" si="12">LEFT(H87,14)</f>
        <v/>
      </c>
      <c r="J87" s="674"/>
      <c r="K87" s="674"/>
      <c r="L87" s="674"/>
      <c r="M87" s="674"/>
      <c r="N87" s="675"/>
      <c r="O87" s="676"/>
      <c r="P87" s="677"/>
      <c r="Q87" s="677"/>
      <c r="R87" s="677"/>
      <c r="S87" s="677"/>
      <c r="T87" s="677"/>
      <c r="U87" s="677"/>
      <c r="V87" s="678"/>
      <c r="W87" s="679"/>
      <c r="X87" s="679"/>
      <c r="Y87" s="679"/>
      <c r="Z87" s="679"/>
      <c r="AA87" s="679"/>
      <c r="AB87" s="679"/>
      <c r="AC87" s="679"/>
      <c r="AD87" s="679"/>
      <c r="AE87" s="679"/>
      <c r="AF87" s="1312" t="s">
        <v>3487</v>
      </c>
      <c r="AG87" s="682"/>
      <c r="AH87" s="682"/>
      <c r="AI87" s="682"/>
      <c r="AJ87" s="682"/>
      <c r="AK87" s="1266"/>
      <c r="AL87" s="88" t="str">
        <f ca="1">IF(AND(ISTEXT($E87),ISTEXT($B87)),"산출기준 &gt;&gt;  "&amp;_xlfn.XLOOKUP($E87,산출기준!$D:$D,산출기준!$E:$E,"매칭실패"),"")</f>
        <v>산출기준 &gt;&gt;  [Steel Column]</v>
      </c>
    </row>
    <row r="88" spans="2:38" ht="49.9" customHeight="1" outlineLevel="1">
      <c r="B88" s="758"/>
      <c r="C88" s="759"/>
      <c r="D88" s="759"/>
      <c r="E88" s="759"/>
      <c r="F88" s="1080" t="s">
        <v>3488</v>
      </c>
      <c r="G88" s="759" t="str">
        <f t="shared" ref="G88:G91" si="13">IF(IF(N88=0,"",N88)&amp;" | "&amp;IF(O88=0,"",O88)&amp;" | "&amp;IF(Q88=0,"",Q88)&amp;" | "&amp;IF(R88=0,"",R88)=" |  |  | ","",IF(N88=0,"",N88)&amp;" | "&amp;IF(O88=0,"",O88)&amp;" | "&amp;IF(Q88=0,"",Q88)&amp;" | "&amp;IF(R88=0,"",R88))</f>
        <v xml:space="preserve">Extra Heavy Steel - Standard |  |  | </v>
      </c>
      <c r="H88" s="816" t="s">
        <v>3489</v>
      </c>
      <c r="I88" s="765" t="str">
        <f t="shared" si="12"/>
        <v>S01AA071-00001</v>
      </c>
      <c r="J88" s="766"/>
      <c r="K88" s="766" t="str">
        <f>IFERROR(VLOOKUP($I88,'WM-AR'!$I$7:$AS$3267,34,FALSE),"")</f>
        <v>TON</v>
      </c>
      <c r="L88" s="766" t="str">
        <f>IFERROR(VLOOKUP($I88,'WM-AR'!$I$7:$AS$3267,4,FALSE),"")</f>
        <v>Main Steel Structure Fabrication Work</v>
      </c>
      <c r="M88" s="766" t="str">
        <f>IFERROR(VLOOKUP($I88,'WM-AR'!$I$7:$AS$3267,6,FALSE),"")</f>
        <v>Shelter/Building</v>
      </c>
      <c r="N88" s="766" t="str">
        <f>IFERROR(VLOOKUP($I88,'WM-AR'!$I$7:$AS$3267,8,FALSE),"")</f>
        <v>Extra Heavy Steel - Standard</v>
      </c>
      <c r="O88" s="766">
        <f>IFERROR(VLOOKUP($I88,'WM-AR'!$I$7:$AS$3267,10,FALSE),"")</f>
        <v>0</v>
      </c>
      <c r="P88" s="766">
        <f>IFERROR(VLOOKUP($I88,'WM-AR'!$I$7:$AS$3267,12,FALSE),"")</f>
        <v>0</v>
      </c>
      <c r="Q88" s="766" t="str">
        <f>IFERROR(VLOOKUP($I88,'WM-AR'!$I$7:$AS$3267,14,FALSE),"")</f>
        <v/>
      </c>
      <c r="R88" s="766" t="str">
        <f>IFERROR(VLOOKUP($I88,'WM-AR'!$I$7:$AS$3267,16,FALSE),"")</f>
        <v/>
      </c>
      <c r="S88" s="766" t="str">
        <f>IFERROR(VLOOKUP($I88,'WM-AR'!$I$7:$AS$3267,18,FALSE),"")</f>
        <v/>
      </c>
      <c r="T88" s="766" t="str">
        <f>IFERROR(VLOOKUP($I88,'WM-AR'!$I$7:$AS$3267,20,FALSE),"")</f>
        <v/>
      </c>
      <c r="U88" s="766" t="str">
        <f>IFERROR(VLOOKUP($I88,'WM-AR'!$I$7:$AS$3267,22,FALSE),"")</f>
        <v/>
      </c>
      <c r="V88" s="766" t="str">
        <f>IFERROR(VLOOKUP($I88,'WM-AR'!$I$7:$AS$3267,24,FALSE),"")</f>
        <v/>
      </c>
      <c r="W88" s="766">
        <f>IFERROR(VLOOKUP($I88,'WM-AR'!$I$7:$AS$3267,25,FALSE),"")</f>
        <v>0</v>
      </c>
      <c r="X88" s="766">
        <f>IFERROR(VLOOKUP($I88,'WM-AR'!$I$7:$AS$3267,26,FALSE),"")</f>
        <v>0</v>
      </c>
      <c r="Y88" s="766">
        <f>IFERROR(VLOOKUP($I88,'WM-AR'!$I$7:$AS$3267,27,FALSE),"")</f>
        <v>0</v>
      </c>
      <c r="Z88" s="766">
        <f>IFERROR(VLOOKUP($I88,'WM-AR'!$I$7:$AS$3267,28,FALSE),"")</f>
        <v>0</v>
      </c>
      <c r="AA88" s="766" t="str">
        <f>IFERROR(VLOOKUP($I88,'WM-AR'!$I$7:$AS$3267,29,FALSE),"")</f>
        <v>Material: (   )</v>
      </c>
      <c r="AB88" s="766">
        <f>IFERROR(VLOOKUP($I88,'WM-AR'!$I$7:$AS$3267,30,FALSE),"")</f>
        <v>0</v>
      </c>
      <c r="AC88" s="766">
        <f>IFERROR(VLOOKUP($I88,'WM-AR'!$I$7:$AS$3267,31,FALSE),"")</f>
        <v>0</v>
      </c>
      <c r="AD88" s="766">
        <f>IFERROR(VLOOKUP($I88,'WM-AR'!$I$7:$AS$3267,32,FALSE),"")</f>
        <v>0</v>
      </c>
      <c r="AE88" s="766" t="str">
        <f>IFERROR(VLOOKUP($I88,'WM-AR'!$I$7:$AS$3267,33,FALSE),"")</f>
        <v>Weight≥(   )KG/M</v>
      </c>
      <c r="AF88" s="1313" t="str">
        <f>_xlfn.CONCAT("- Material: ( ",AF87," )",CHAR(10),"- Weight≥( ",$H$78," )KG/M")</f>
        <v>- Material: ( ASTM A992 )
- Weight≥( 200 )KG/M</v>
      </c>
      <c r="AG88" s="768" t="s">
        <v>3490</v>
      </c>
      <c r="AH88" s="768" t="s">
        <v>3491</v>
      </c>
      <c r="AI88" s="769"/>
      <c r="AJ88" s="769" t="str">
        <f t="shared" ref="AJ88:AJ96" si="14">K88</f>
        <v>TON</v>
      </c>
      <c r="AK88" s="905"/>
      <c r="AL88" s="88" t="str">
        <f>IF(AND(ISTEXT($E88),ISTEXT($B88)),"산출기준 &gt;&gt;  "&amp;_xlfn.XLOOKUP($E88,산출기준!$D:$D,산출기준!$E:$E,"매칭실패"),"")</f>
        <v/>
      </c>
    </row>
    <row r="89" spans="2:38" ht="49.9" customHeight="1" outlineLevel="1">
      <c r="B89" s="758"/>
      <c r="C89" s="759"/>
      <c r="D89" s="759"/>
      <c r="E89" s="759"/>
      <c r="F89" s="1083" t="s">
        <v>3492</v>
      </c>
      <c r="G89" s="759" t="str">
        <f t="shared" si="13"/>
        <v xml:space="preserve">Extra Heavy Steel |  |  | </v>
      </c>
      <c r="H89" s="816" t="s">
        <v>3493</v>
      </c>
      <c r="I89" s="765" t="str">
        <f t="shared" si="12"/>
        <v>S03AA081-00001</v>
      </c>
      <c r="J89" s="766"/>
      <c r="K89" s="766" t="str">
        <f>IFERROR(VLOOKUP($I89,'WM-AR'!$I$7:$AS$3267,34,FALSE),"")</f>
        <v>TON</v>
      </c>
      <c r="L89" s="766" t="str">
        <f>IFERROR(VLOOKUP($I89,'WM-AR'!$I$7:$AS$3267,4,FALSE),"")</f>
        <v>Main Steel Structure Erection Work</v>
      </c>
      <c r="M89" s="766" t="str">
        <f>IFERROR(VLOOKUP($I89,'WM-AR'!$I$7:$AS$3267,6,FALSE),"")</f>
        <v>Shelter/Building</v>
      </c>
      <c r="N89" s="766" t="str">
        <f>IFERROR(VLOOKUP($I89,'WM-AR'!$I$7:$AS$3267,8,FALSE),"")</f>
        <v>Extra Heavy Steel</v>
      </c>
      <c r="O89" s="766">
        <f>IFERROR(VLOOKUP($I89,'WM-AR'!$I$7:$AS$3267,10,FALSE),"")</f>
        <v>0</v>
      </c>
      <c r="P89" s="766">
        <f>IFERROR(VLOOKUP($I89,'WM-AR'!$I$7:$AS$3267,12,FALSE),"")</f>
        <v>0</v>
      </c>
      <c r="Q89" s="766" t="str">
        <f>IFERROR(VLOOKUP($I89,'WM-AR'!$I$7:$AS$3267,14,FALSE),"")</f>
        <v/>
      </c>
      <c r="R89" s="766" t="str">
        <f>IFERROR(VLOOKUP($I89,'WM-AR'!$I$7:$AS$3267,16,FALSE),"")</f>
        <v/>
      </c>
      <c r="S89" s="766" t="str">
        <f>IFERROR(VLOOKUP($I89,'WM-AR'!$I$7:$AS$3267,18,FALSE),"")</f>
        <v/>
      </c>
      <c r="T89" s="766" t="str">
        <f>IFERROR(VLOOKUP($I89,'WM-AR'!$I$7:$AS$3267,20,FALSE),"")</f>
        <v/>
      </c>
      <c r="U89" s="766" t="str">
        <f>IFERROR(VLOOKUP($I89,'WM-AR'!$I$7:$AS$3267,22,FALSE),"")</f>
        <v/>
      </c>
      <c r="V89" s="766" t="str">
        <f>IFERROR(VLOOKUP($I89,'WM-AR'!$I$7:$AS$3267,24,FALSE),"")</f>
        <v/>
      </c>
      <c r="W89" s="766">
        <f>IFERROR(VLOOKUP($I89,'WM-AR'!$I$7:$AS$3267,25,FALSE),"")</f>
        <v>0</v>
      </c>
      <c r="X89" s="766">
        <f>IFERROR(VLOOKUP($I89,'WM-AR'!$I$7:$AS$3267,26,FALSE),"")</f>
        <v>0</v>
      </c>
      <c r="Y89" s="766">
        <f>IFERROR(VLOOKUP($I89,'WM-AR'!$I$7:$AS$3267,27,FALSE),"")</f>
        <v>0</v>
      </c>
      <c r="Z89" s="766">
        <f>IFERROR(VLOOKUP($I89,'WM-AR'!$I$7:$AS$3267,28,FALSE),"")</f>
        <v>0</v>
      </c>
      <c r="AA89" s="766" t="str">
        <f>IFERROR(VLOOKUP($I89,'WM-AR'!$I$7:$AS$3267,29,FALSE),"")</f>
        <v>Material: (   )</v>
      </c>
      <c r="AB89" s="766">
        <f>IFERROR(VLOOKUP($I89,'WM-AR'!$I$7:$AS$3267,30,FALSE),"")</f>
        <v>0</v>
      </c>
      <c r="AC89" s="766">
        <f>IFERROR(VLOOKUP($I89,'WM-AR'!$I$7:$AS$3267,31,FALSE),"")</f>
        <v>0</v>
      </c>
      <c r="AD89" s="766">
        <f>IFERROR(VLOOKUP($I89,'WM-AR'!$I$7:$AS$3267,32,FALSE),"")</f>
        <v>0</v>
      </c>
      <c r="AE89" s="766">
        <f>IFERROR(VLOOKUP($I89,'WM-AR'!$I$7:$AS$3267,33,FALSE),"")</f>
        <v>0</v>
      </c>
      <c r="AF89" s="1313" t="str">
        <f>_xlfn.CONCAT("- Material: ( ",AF87," )")</f>
        <v>- Material: ( ASTM A992 )</v>
      </c>
      <c r="AG89" s="1314" t="s">
        <v>3494</v>
      </c>
      <c r="AH89" s="1314" t="s">
        <v>3494</v>
      </c>
      <c r="AI89" s="769"/>
      <c r="AJ89" s="769" t="str">
        <f t="shared" si="14"/>
        <v>TON</v>
      </c>
      <c r="AK89" s="905"/>
      <c r="AL89" s="88" t="str">
        <f>IF(AND(ISTEXT($E89),ISTEXT($B89)),"산출기준 &gt;&gt;  "&amp;_xlfn.XLOOKUP($E89,산출기준!$D:$D,산출기준!$E:$E,"매칭실패"),"")</f>
        <v/>
      </c>
    </row>
    <row r="90" spans="2:38" ht="49.9" customHeight="1" outlineLevel="1">
      <c r="B90" s="758"/>
      <c r="C90" s="759"/>
      <c r="D90" s="759"/>
      <c r="E90" s="759"/>
      <c r="F90" s="1083" t="s">
        <v>1976</v>
      </c>
      <c r="G90" s="759" t="str">
        <f t="shared" si="13"/>
        <v xml:space="preserve">Plates - Gusset, Stiffener, ETC |  |  | </v>
      </c>
      <c r="H90" s="1153" t="s">
        <v>3495</v>
      </c>
      <c r="I90" s="765" t="str">
        <f t="shared" si="12"/>
        <v>S01AA009-00001</v>
      </c>
      <c r="J90" s="766"/>
      <c r="K90" s="766" t="s">
        <v>3496</v>
      </c>
      <c r="L90" s="766" t="s">
        <v>3497</v>
      </c>
      <c r="M90" s="766" t="s">
        <v>3498</v>
      </c>
      <c r="N90" s="766" t="s">
        <v>3499</v>
      </c>
      <c r="O90" s="766">
        <v>0</v>
      </c>
      <c r="P90" s="766">
        <v>0</v>
      </c>
      <c r="Q90" s="766">
        <v>0</v>
      </c>
      <c r="R90" s="766">
        <v>0</v>
      </c>
      <c r="S90" s="766">
        <v>0</v>
      </c>
      <c r="T90" s="766">
        <v>0</v>
      </c>
      <c r="U90" s="766">
        <v>0</v>
      </c>
      <c r="V90" s="766">
        <v>0</v>
      </c>
      <c r="W90" s="766">
        <v>0</v>
      </c>
      <c r="X90" s="766">
        <v>0</v>
      </c>
      <c r="Y90" s="766">
        <v>0</v>
      </c>
      <c r="Z90" s="766">
        <v>0</v>
      </c>
      <c r="AA90" s="766" t="s">
        <v>3500</v>
      </c>
      <c r="AB90" s="766">
        <v>0</v>
      </c>
      <c r="AC90" s="766">
        <v>0</v>
      </c>
      <c r="AD90" s="766">
        <v>0</v>
      </c>
      <c r="AE90" s="766">
        <v>0</v>
      </c>
      <c r="AF90" s="817"/>
      <c r="AG90" s="1314" t="s">
        <v>3501</v>
      </c>
      <c r="AH90" s="1314" t="s">
        <v>3501</v>
      </c>
      <c r="AI90" s="769"/>
      <c r="AJ90" s="769" t="str">
        <f t="shared" si="14"/>
        <v>TON</v>
      </c>
      <c r="AK90" s="1269"/>
      <c r="AL90" s="88" t="s">
        <v>2965</v>
      </c>
    </row>
    <row r="91" spans="2:38" ht="49.9" customHeight="1" outlineLevel="1">
      <c r="B91" s="758"/>
      <c r="C91" s="759"/>
      <c r="D91" s="759"/>
      <c r="E91" s="759"/>
      <c r="F91" s="1083" t="s">
        <v>3502</v>
      </c>
      <c r="G91" s="759" t="str">
        <f t="shared" si="13"/>
        <v xml:space="preserve">for Non-Fireproofed Steel Surface |  |  | </v>
      </c>
      <c r="H91" s="816" t="s">
        <v>3503</v>
      </c>
      <c r="I91" s="765" t="str">
        <f t="shared" si="12"/>
        <v>S41AA051-00001</v>
      </c>
      <c r="J91" s="766"/>
      <c r="K91" s="766" t="str">
        <f>IFERROR(VLOOKUP($I91,'WM-AR'!$I$7:$AS$3267,34,FALSE),"")</f>
        <v>M2</v>
      </c>
      <c r="L91" s="766" t="str">
        <f>IFERROR(VLOOKUP($I91,'WM-AR'!$I$7:$AS$3267,4,FALSE),"")</f>
        <v>Steel Structure Paint Work</v>
      </c>
      <c r="M91" s="766" t="str">
        <f>IFERROR(VLOOKUP($I91,'WM-AR'!$I$7:$AS$3267,6,FALSE),"")</f>
        <v>Shelter/Building</v>
      </c>
      <c r="N91" s="766" t="str">
        <f>IFERROR(VLOOKUP($I91,'WM-AR'!$I$7:$AS$3267,8,FALSE),"")</f>
        <v>for Non-Fireproofed Steel Surface</v>
      </c>
      <c r="O91" s="766">
        <f>IFERROR(VLOOKUP($I91,'WM-AR'!$I$7:$AS$3267,10,FALSE),"")</f>
        <v>0</v>
      </c>
      <c r="P91" s="766">
        <f>IFERROR(VLOOKUP($I91,'WM-AR'!$I$7:$AS$3267,12,FALSE),"")</f>
        <v>0</v>
      </c>
      <c r="Q91" s="766" t="str">
        <f>IFERROR(VLOOKUP($I91,'WM-AR'!$I$7:$AS$3267,14,FALSE),"")</f>
        <v/>
      </c>
      <c r="R91" s="766" t="str">
        <f>IFERROR(VLOOKUP($I91,'WM-AR'!$I$7:$AS$3267,16,FALSE),"")</f>
        <v/>
      </c>
      <c r="S91" s="766" t="str">
        <f>IFERROR(VLOOKUP($I91,'WM-AR'!$I$7:$AS$3267,18,FALSE),"")</f>
        <v/>
      </c>
      <c r="T91" s="766" t="str">
        <f>IFERROR(VLOOKUP($I91,'WM-AR'!$I$7:$AS$3267,20,FALSE),"")</f>
        <v/>
      </c>
      <c r="U91" s="766" t="str">
        <f>IFERROR(VLOOKUP($I91,'WM-AR'!$I$7:$AS$3267,22,FALSE),"")</f>
        <v/>
      </c>
      <c r="V91" s="766" t="str">
        <f>IFERROR(VLOOKUP($I91,'WM-AR'!$I$7:$AS$3267,24,FALSE),"")</f>
        <v/>
      </c>
      <c r="W91" s="766">
        <f>IFERROR(VLOOKUP($I91,'WM-AR'!$I$7:$AS$3267,25,FALSE),"")</f>
        <v>0</v>
      </c>
      <c r="X91" s="766">
        <f>IFERROR(VLOOKUP($I91,'WM-AR'!$I$7:$AS$3267,26,FALSE),"")</f>
        <v>0</v>
      </c>
      <c r="Y91" s="766">
        <f>IFERROR(VLOOKUP($I91,'WM-AR'!$I$7:$AS$3267,27,FALSE),"")</f>
        <v>0</v>
      </c>
      <c r="Z91" s="766">
        <f>IFERROR(VLOOKUP($I91,'WM-AR'!$I$7:$AS$3267,28,FALSE),"")</f>
        <v>0</v>
      </c>
      <c r="AA91" s="766" t="str">
        <f>IFERROR(VLOOKUP($I91,'WM-AR'!$I$7:$AS$3267,29,FALSE),"")</f>
        <v>Material: (   )</v>
      </c>
      <c r="AB91" s="766">
        <f>IFERROR(VLOOKUP($I91,'WM-AR'!$I$7:$AS$3267,30,FALSE),"")</f>
        <v>0</v>
      </c>
      <c r="AC91" s="766">
        <f>IFERROR(VLOOKUP($I91,'WM-AR'!$I$7:$AS$3267,31,FALSE),"")</f>
        <v>0</v>
      </c>
      <c r="AD91" s="766">
        <f>IFERROR(VLOOKUP($I91,'WM-AR'!$I$7:$AS$3267,32,FALSE),"")</f>
        <v>0</v>
      </c>
      <c r="AE91" s="766">
        <f>IFERROR(VLOOKUP($I91,'WM-AR'!$I$7:$AS$3267,33,FALSE),"")</f>
        <v>0</v>
      </c>
      <c r="AF91" s="817"/>
      <c r="AG91" s="1314" t="s">
        <v>3504</v>
      </c>
      <c r="AH91" s="1314" t="s">
        <v>3504</v>
      </c>
      <c r="AI91" s="769"/>
      <c r="AJ91" s="769" t="str">
        <f t="shared" si="14"/>
        <v>M2</v>
      </c>
      <c r="AK91" s="905"/>
      <c r="AL91" s="88" t="str">
        <f>IF(AND(ISTEXT($E91),ISTEXT($B91)),"산출기준 &gt;&gt;  "&amp;_xlfn.XLOOKUP($E91,산출기준!$D:$D,산출기준!$E:$E,"매칭실패"),"")</f>
        <v/>
      </c>
    </row>
    <row r="92" spans="2:38">
      <c r="B92" s="1127"/>
      <c r="C92" s="1165"/>
      <c r="D92" s="1165"/>
      <c r="E92" s="1165"/>
      <c r="F92" s="1165"/>
      <c r="G92" s="1131"/>
      <c r="H92" s="1131"/>
      <c r="I92" s="1130" t="str">
        <f t="shared" si="12"/>
        <v/>
      </c>
      <c r="J92" s="1132"/>
      <c r="K92" s="1132" t="str">
        <f>IFERROR(VLOOKUP($I92,'WM-AR'!$I$7:$AS$3267,34,FALSE),"")</f>
        <v/>
      </c>
      <c r="L92" s="1132" t="str">
        <f>IFERROR(VLOOKUP($I92,'WM-AR'!$I$7:$AS$3267,4,FALSE),"")</f>
        <v/>
      </c>
      <c r="M92" s="1132" t="str">
        <f>IFERROR(VLOOKUP($I92,'WM-AR'!$I$7:$AS$3267,6,FALSE),"")</f>
        <v/>
      </c>
      <c r="N92" s="1132" t="str">
        <f>IFERROR(VLOOKUP($I92,'WM-AR'!$I$7:$AS$3267,8,FALSE),"")</f>
        <v/>
      </c>
      <c r="O92" s="1132" t="str">
        <f>IFERROR(VLOOKUP($I92,'WM-AR'!$I$7:$AS$3267,10,FALSE),"")</f>
        <v/>
      </c>
      <c r="P92" s="1132" t="str">
        <f>IFERROR(VLOOKUP($I92,'WM-AR'!$I$7:$AS$3267,12,FALSE),"")</f>
        <v/>
      </c>
      <c r="Q92" s="1132" t="str">
        <f>IFERROR(VLOOKUP($I92,'WM-AR'!$I$7:$AS$3267,14,FALSE),"")</f>
        <v/>
      </c>
      <c r="R92" s="1132" t="str">
        <f>IFERROR(VLOOKUP($I92,'WM-AR'!$I$7:$AS$3267,16,FALSE),"")</f>
        <v/>
      </c>
      <c r="S92" s="1132" t="str">
        <f>IFERROR(VLOOKUP($I92,'WM-AR'!$I$7:$AS$3267,18,FALSE),"")</f>
        <v/>
      </c>
      <c r="T92" s="1132" t="str">
        <f>IFERROR(VLOOKUP($I92,'WM-AR'!$I$7:$AS$3267,20,FALSE),"")</f>
        <v/>
      </c>
      <c r="U92" s="1132" t="str">
        <f>IFERROR(VLOOKUP($I92,'WM-AR'!$I$7:$AS$3267,22,FALSE),"")</f>
        <v/>
      </c>
      <c r="V92" s="1132" t="str">
        <f>IFERROR(VLOOKUP($I92,'WM-AR'!$I$7:$AS$3267,24,FALSE),"")</f>
        <v/>
      </c>
      <c r="W92" s="1132" t="str">
        <f>IFERROR(VLOOKUP($I92,'WM-AR'!$I$7:$AS$3267,25,FALSE),"")</f>
        <v/>
      </c>
      <c r="X92" s="1132" t="str">
        <f>IFERROR(VLOOKUP($I92,'WM-AR'!$I$7:$AS$3267,26,FALSE),"")</f>
        <v/>
      </c>
      <c r="Y92" s="1132" t="str">
        <f>IFERROR(VLOOKUP($I92,'WM-AR'!$I$7:$AS$3267,27,FALSE),"")</f>
        <v/>
      </c>
      <c r="Z92" s="1132" t="str">
        <f>IFERROR(VLOOKUP($I92,'WM-AR'!$I$7:$AS$3267,28,FALSE),"")</f>
        <v/>
      </c>
      <c r="AA92" s="1132" t="str">
        <f>IFERROR(VLOOKUP($I92,'WM-AR'!$I$7:$AS$3267,29,FALSE),"")</f>
        <v/>
      </c>
      <c r="AB92" s="1132" t="str">
        <f>IFERROR(VLOOKUP($I92,'WM-AR'!$I$7:$AS$3267,30,FALSE),"")</f>
        <v/>
      </c>
      <c r="AC92" s="1132" t="str">
        <f>IFERROR(VLOOKUP($I92,'WM-AR'!$I$7:$AS$3267,31,FALSE),"")</f>
        <v/>
      </c>
      <c r="AD92" s="1132" t="str">
        <f>IFERROR(VLOOKUP($I92,'WM-AR'!$I$7:$AS$3267,32,FALSE),"")</f>
        <v/>
      </c>
      <c r="AE92" s="1132" t="str">
        <f>IFERROR(VLOOKUP($I92,'WM-AR'!$I$7:$AS$3267,33,FALSE),"")</f>
        <v/>
      </c>
      <c r="AF92" s="1133"/>
      <c r="AG92" s="1134"/>
      <c r="AH92" s="1134"/>
      <c r="AI92" s="1135"/>
      <c r="AJ92" s="1135" t="str">
        <f t="shared" si="14"/>
        <v/>
      </c>
      <c r="AK92" s="1136"/>
      <c r="AL92" s="88" t="str">
        <f>IF(AND(ISTEXT($E92),ISTEXT($B92)),"산출기준 &gt;&gt;  "&amp;_xlfn.XLOOKUP($E92,산출기준!$D:$D,산출기준!$E:$E,"매칭실패"),"")</f>
        <v/>
      </c>
    </row>
    <row r="93" spans="2:38">
      <c r="B93" s="1111"/>
      <c r="C93" s="1166"/>
      <c r="D93" s="1166"/>
      <c r="E93" s="1166"/>
      <c r="F93" s="1166"/>
      <c r="G93" s="843"/>
      <c r="H93" s="843"/>
      <c r="I93" s="712" t="str">
        <f t="shared" si="12"/>
        <v/>
      </c>
      <c r="J93" s="714"/>
      <c r="K93" s="714" t="str">
        <f>IFERROR(VLOOKUP($I93,'WM-AR'!$I$7:$AS$3267,34,FALSE),"")</f>
        <v/>
      </c>
      <c r="L93" s="714" t="str">
        <f>IFERROR(VLOOKUP($I93,'WM-AR'!$I$7:$AS$3267,4,FALSE),"")</f>
        <v/>
      </c>
      <c r="M93" s="714" t="str">
        <f>IFERROR(VLOOKUP($I93,'WM-AR'!$I$7:$AS$3267,6,FALSE),"")</f>
        <v/>
      </c>
      <c r="N93" s="714" t="str">
        <f>IFERROR(VLOOKUP($I93,'WM-AR'!$I$7:$AS$3267,8,FALSE),"")</f>
        <v/>
      </c>
      <c r="O93" s="714" t="str">
        <f>IFERROR(VLOOKUP($I93,'WM-AR'!$I$7:$AS$3267,10,FALSE),"")</f>
        <v/>
      </c>
      <c r="P93" s="714" t="str">
        <f>IFERROR(VLOOKUP($I93,'WM-AR'!$I$7:$AS$3267,12,FALSE),"")</f>
        <v/>
      </c>
      <c r="Q93" s="714" t="str">
        <f>IFERROR(VLOOKUP($I93,'WM-AR'!$I$7:$AS$3267,14,FALSE),"")</f>
        <v/>
      </c>
      <c r="R93" s="714" t="str">
        <f>IFERROR(VLOOKUP($I93,'WM-AR'!$I$7:$AS$3267,16,FALSE),"")</f>
        <v/>
      </c>
      <c r="S93" s="714" t="str">
        <f>IFERROR(VLOOKUP($I93,'WM-AR'!$I$7:$AS$3267,18,FALSE),"")</f>
        <v/>
      </c>
      <c r="T93" s="714" t="str">
        <f>IFERROR(VLOOKUP($I93,'WM-AR'!$I$7:$AS$3267,20,FALSE),"")</f>
        <v/>
      </c>
      <c r="U93" s="714" t="str">
        <f>IFERROR(VLOOKUP($I93,'WM-AR'!$I$7:$AS$3267,22,FALSE),"")</f>
        <v/>
      </c>
      <c r="V93" s="714" t="str">
        <f>IFERROR(VLOOKUP($I93,'WM-AR'!$I$7:$AS$3267,24,FALSE),"")</f>
        <v/>
      </c>
      <c r="W93" s="714" t="str">
        <f>IFERROR(VLOOKUP($I93,'WM-AR'!$I$7:$AS$3267,25,FALSE),"")</f>
        <v/>
      </c>
      <c r="X93" s="714" t="str">
        <f>IFERROR(VLOOKUP($I93,'WM-AR'!$I$7:$AS$3267,26,FALSE),"")</f>
        <v/>
      </c>
      <c r="Y93" s="714" t="str">
        <f>IFERROR(VLOOKUP($I93,'WM-AR'!$I$7:$AS$3267,27,FALSE),"")</f>
        <v/>
      </c>
      <c r="Z93" s="714" t="str">
        <f>IFERROR(VLOOKUP($I93,'WM-AR'!$I$7:$AS$3267,28,FALSE),"")</f>
        <v/>
      </c>
      <c r="AA93" s="714" t="str">
        <f>IFERROR(VLOOKUP($I93,'WM-AR'!$I$7:$AS$3267,29,FALSE),"")</f>
        <v/>
      </c>
      <c r="AB93" s="714" t="str">
        <f>IFERROR(VLOOKUP($I93,'WM-AR'!$I$7:$AS$3267,30,FALSE),"")</f>
        <v/>
      </c>
      <c r="AC93" s="714" t="str">
        <f>IFERROR(VLOOKUP($I93,'WM-AR'!$I$7:$AS$3267,31,FALSE),"")</f>
        <v/>
      </c>
      <c r="AD93" s="714" t="str">
        <f>IFERROR(VLOOKUP($I93,'WM-AR'!$I$7:$AS$3267,32,FALSE),"")</f>
        <v/>
      </c>
      <c r="AE93" s="714" t="str">
        <f>IFERROR(VLOOKUP($I93,'WM-AR'!$I$7:$AS$3267,33,FALSE),"")</f>
        <v/>
      </c>
      <c r="AF93" s="839"/>
      <c r="AG93" s="852"/>
      <c r="AH93" s="852"/>
      <c r="AI93" s="854"/>
      <c r="AJ93" s="854" t="str">
        <f t="shared" si="14"/>
        <v/>
      </c>
      <c r="AK93" s="1114"/>
      <c r="AL93" s="88" t="str">
        <f>IF(AND(ISTEXT($E93),ISTEXT($B93)),"산출기준 &gt;&gt;  "&amp;_xlfn.XLOOKUP($E93,산출기준!$D:$D,산출기준!$E:$E,"매칭실패"),"")</f>
        <v/>
      </c>
    </row>
    <row r="94" spans="2:38">
      <c r="B94" s="1111"/>
      <c r="C94" s="1166"/>
      <c r="D94" s="1166"/>
      <c r="E94" s="1166"/>
      <c r="F94" s="1166"/>
      <c r="G94" s="843"/>
      <c r="H94" s="843"/>
      <c r="I94" s="712" t="str">
        <f t="shared" si="12"/>
        <v/>
      </c>
      <c r="J94" s="714"/>
      <c r="K94" s="714" t="str">
        <f>IFERROR(VLOOKUP($I94,'WM-AR'!$I$7:$AS$3267,34,FALSE),"")</f>
        <v/>
      </c>
      <c r="L94" s="714" t="str">
        <f>IFERROR(VLOOKUP($I94,'WM-AR'!$I$7:$AS$3267,4,FALSE),"")</f>
        <v/>
      </c>
      <c r="M94" s="714" t="str">
        <f>IFERROR(VLOOKUP($I94,'WM-AR'!$I$7:$AS$3267,6,FALSE),"")</f>
        <v/>
      </c>
      <c r="N94" s="714" t="str">
        <f>IFERROR(VLOOKUP($I94,'WM-AR'!$I$7:$AS$3267,8,FALSE),"")</f>
        <v/>
      </c>
      <c r="O94" s="714" t="str">
        <f>IFERROR(VLOOKUP($I94,'WM-AR'!$I$7:$AS$3267,10,FALSE),"")</f>
        <v/>
      </c>
      <c r="P94" s="714" t="str">
        <f>IFERROR(VLOOKUP($I94,'WM-AR'!$I$7:$AS$3267,12,FALSE),"")</f>
        <v/>
      </c>
      <c r="Q94" s="714" t="str">
        <f>IFERROR(VLOOKUP($I94,'WM-AR'!$I$7:$AS$3267,14,FALSE),"")</f>
        <v/>
      </c>
      <c r="R94" s="714" t="str">
        <f>IFERROR(VLOOKUP($I94,'WM-AR'!$I$7:$AS$3267,16,FALSE),"")</f>
        <v/>
      </c>
      <c r="S94" s="714" t="str">
        <f>IFERROR(VLOOKUP($I94,'WM-AR'!$I$7:$AS$3267,18,FALSE),"")</f>
        <v/>
      </c>
      <c r="T94" s="714" t="str">
        <f>IFERROR(VLOOKUP($I94,'WM-AR'!$I$7:$AS$3267,20,FALSE),"")</f>
        <v/>
      </c>
      <c r="U94" s="714" t="str">
        <f>IFERROR(VLOOKUP($I94,'WM-AR'!$I$7:$AS$3267,22,FALSE),"")</f>
        <v/>
      </c>
      <c r="V94" s="714" t="str">
        <f>IFERROR(VLOOKUP($I94,'WM-AR'!$I$7:$AS$3267,24,FALSE),"")</f>
        <v/>
      </c>
      <c r="W94" s="714" t="str">
        <f>IFERROR(VLOOKUP($I94,'WM-AR'!$I$7:$AS$3267,25,FALSE),"")</f>
        <v/>
      </c>
      <c r="X94" s="714" t="str">
        <f>IFERROR(VLOOKUP($I94,'WM-AR'!$I$7:$AS$3267,26,FALSE),"")</f>
        <v/>
      </c>
      <c r="Y94" s="714" t="str">
        <f>IFERROR(VLOOKUP($I94,'WM-AR'!$I$7:$AS$3267,27,FALSE),"")</f>
        <v/>
      </c>
      <c r="Z94" s="714" t="str">
        <f>IFERROR(VLOOKUP($I94,'WM-AR'!$I$7:$AS$3267,28,FALSE),"")</f>
        <v/>
      </c>
      <c r="AA94" s="714" t="str">
        <f>IFERROR(VLOOKUP($I94,'WM-AR'!$I$7:$AS$3267,29,FALSE),"")</f>
        <v/>
      </c>
      <c r="AB94" s="714" t="str">
        <f>IFERROR(VLOOKUP($I94,'WM-AR'!$I$7:$AS$3267,30,FALSE),"")</f>
        <v/>
      </c>
      <c r="AC94" s="714" t="str">
        <f>IFERROR(VLOOKUP($I94,'WM-AR'!$I$7:$AS$3267,31,FALSE),"")</f>
        <v/>
      </c>
      <c r="AD94" s="714" t="str">
        <f>IFERROR(VLOOKUP($I94,'WM-AR'!$I$7:$AS$3267,32,FALSE),"")</f>
        <v/>
      </c>
      <c r="AE94" s="714" t="str">
        <f>IFERROR(VLOOKUP($I94,'WM-AR'!$I$7:$AS$3267,33,FALSE),"")</f>
        <v/>
      </c>
      <c r="AF94" s="839"/>
      <c r="AG94" s="852"/>
      <c r="AH94" s="852"/>
      <c r="AI94" s="854"/>
      <c r="AJ94" s="854" t="str">
        <f t="shared" si="14"/>
        <v/>
      </c>
      <c r="AK94" s="1114"/>
      <c r="AL94" s="88" t="str">
        <f>IF(AND(ISTEXT($E94),ISTEXT($B94)),"산출기준 &gt;&gt;  "&amp;_xlfn.XLOOKUP($E94,산출기준!$D:$D,산출기준!$E:$E,"매칭실패"),"")</f>
        <v/>
      </c>
    </row>
    <row r="95" spans="2:38">
      <c r="B95" s="1111"/>
      <c r="C95" s="1166"/>
      <c r="D95" s="1166"/>
      <c r="E95" s="1166"/>
      <c r="F95" s="1166"/>
      <c r="G95" s="843"/>
      <c r="H95" s="843"/>
      <c r="I95" s="712" t="str">
        <f t="shared" si="12"/>
        <v/>
      </c>
      <c r="J95" s="714"/>
      <c r="K95" s="714" t="str">
        <f>IFERROR(VLOOKUP($I95,'WM-AR'!$I$7:$AS$3267,34,FALSE),"")</f>
        <v/>
      </c>
      <c r="L95" s="714" t="str">
        <f>IFERROR(VLOOKUP($I95,'WM-AR'!$I$7:$AS$3267,4,FALSE),"")</f>
        <v/>
      </c>
      <c r="M95" s="714" t="str">
        <f>IFERROR(VLOOKUP($I95,'WM-AR'!$I$7:$AS$3267,6,FALSE),"")</f>
        <v/>
      </c>
      <c r="N95" s="714" t="str">
        <f>IFERROR(VLOOKUP($I95,'WM-AR'!$I$7:$AS$3267,8,FALSE),"")</f>
        <v/>
      </c>
      <c r="O95" s="714" t="str">
        <f>IFERROR(VLOOKUP($I95,'WM-AR'!$I$7:$AS$3267,10,FALSE),"")</f>
        <v/>
      </c>
      <c r="P95" s="714" t="str">
        <f>IFERROR(VLOOKUP($I95,'WM-AR'!$I$7:$AS$3267,12,FALSE),"")</f>
        <v/>
      </c>
      <c r="Q95" s="714" t="str">
        <f>IFERROR(VLOOKUP($I95,'WM-AR'!$I$7:$AS$3267,14,FALSE),"")</f>
        <v/>
      </c>
      <c r="R95" s="714" t="str">
        <f>IFERROR(VLOOKUP($I95,'WM-AR'!$I$7:$AS$3267,16,FALSE),"")</f>
        <v/>
      </c>
      <c r="S95" s="714" t="str">
        <f>IFERROR(VLOOKUP($I95,'WM-AR'!$I$7:$AS$3267,18,FALSE),"")</f>
        <v/>
      </c>
      <c r="T95" s="714" t="str">
        <f>IFERROR(VLOOKUP($I95,'WM-AR'!$I$7:$AS$3267,20,FALSE),"")</f>
        <v/>
      </c>
      <c r="U95" s="714" t="str">
        <f>IFERROR(VLOOKUP($I95,'WM-AR'!$I$7:$AS$3267,22,FALSE),"")</f>
        <v/>
      </c>
      <c r="V95" s="714" t="str">
        <f>IFERROR(VLOOKUP($I95,'WM-AR'!$I$7:$AS$3267,24,FALSE),"")</f>
        <v/>
      </c>
      <c r="W95" s="714" t="str">
        <f>IFERROR(VLOOKUP($I95,'WM-AR'!$I$7:$AS$3267,25,FALSE),"")</f>
        <v/>
      </c>
      <c r="X95" s="714" t="str">
        <f>IFERROR(VLOOKUP($I95,'WM-AR'!$I$7:$AS$3267,26,FALSE),"")</f>
        <v/>
      </c>
      <c r="Y95" s="714" t="str">
        <f>IFERROR(VLOOKUP($I95,'WM-AR'!$I$7:$AS$3267,27,FALSE),"")</f>
        <v/>
      </c>
      <c r="Z95" s="714" t="str">
        <f>IFERROR(VLOOKUP($I95,'WM-AR'!$I$7:$AS$3267,28,FALSE),"")</f>
        <v/>
      </c>
      <c r="AA95" s="714" t="str">
        <f>IFERROR(VLOOKUP($I95,'WM-AR'!$I$7:$AS$3267,29,FALSE),"")</f>
        <v/>
      </c>
      <c r="AB95" s="714" t="str">
        <f>IFERROR(VLOOKUP($I95,'WM-AR'!$I$7:$AS$3267,30,FALSE),"")</f>
        <v/>
      </c>
      <c r="AC95" s="714" t="str">
        <f>IFERROR(VLOOKUP($I95,'WM-AR'!$I$7:$AS$3267,31,FALSE),"")</f>
        <v/>
      </c>
      <c r="AD95" s="714" t="str">
        <f>IFERROR(VLOOKUP($I95,'WM-AR'!$I$7:$AS$3267,32,FALSE),"")</f>
        <v/>
      </c>
      <c r="AE95" s="714" t="str">
        <f>IFERROR(VLOOKUP($I95,'WM-AR'!$I$7:$AS$3267,33,FALSE),"")</f>
        <v/>
      </c>
      <c r="AF95" s="839"/>
      <c r="AG95" s="852"/>
      <c r="AH95" s="852"/>
      <c r="AI95" s="854"/>
      <c r="AJ95" s="854" t="str">
        <f t="shared" si="14"/>
        <v/>
      </c>
      <c r="AK95" s="1114"/>
      <c r="AL95" s="88" t="str">
        <f>IF(AND(ISTEXT($E95),ISTEXT($B95)),"산출기준 &gt;&gt;  "&amp;_xlfn.XLOOKUP($E95,산출기준!$D:$D,산출기준!$E:$E,"매칭실패"),"")</f>
        <v/>
      </c>
    </row>
    <row r="96" spans="2:38">
      <c r="B96" s="1116"/>
      <c r="C96" s="1167"/>
      <c r="D96" s="1167"/>
      <c r="E96" s="1167"/>
      <c r="F96" s="1167"/>
      <c r="G96" s="1120"/>
      <c r="H96" s="1120"/>
      <c r="I96" s="1119" t="str">
        <f t="shared" si="12"/>
        <v/>
      </c>
      <c r="J96" s="1121"/>
      <c r="K96" s="1121" t="str">
        <f>IFERROR(VLOOKUP($I96,'WM-AR'!$I$7:$AS$3267,34,FALSE),"")</f>
        <v/>
      </c>
      <c r="L96" s="1121" t="str">
        <f>IFERROR(VLOOKUP($I96,'WM-AR'!$I$7:$AS$3267,4,FALSE),"")</f>
        <v/>
      </c>
      <c r="M96" s="1121" t="str">
        <f>IFERROR(VLOOKUP($I96,'WM-AR'!$I$7:$AS$3267,6,FALSE),"")</f>
        <v/>
      </c>
      <c r="N96" s="1121" t="str">
        <f>IFERROR(VLOOKUP($I96,'WM-AR'!$I$7:$AS$3267,8,FALSE),"")</f>
        <v/>
      </c>
      <c r="O96" s="1121" t="str">
        <f>IFERROR(VLOOKUP($I96,'WM-AR'!$I$7:$AS$3267,10,FALSE),"")</f>
        <v/>
      </c>
      <c r="P96" s="1121" t="str">
        <f>IFERROR(VLOOKUP($I96,'WM-AR'!$I$7:$AS$3267,12,FALSE),"")</f>
        <v/>
      </c>
      <c r="Q96" s="1121" t="str">
        <f>IFERROR(VLOOKUP($I96,'WM-AR'!$I$7:$AS$3267,14,FALSE),"")</f>
        <v/>
      </c>
      <c r="R96" s="1121" t="str">
        <f>IFERROR(VLOOKUP($I96,'WM-AR'!$I$7:$AS$3267,16,FALSE),"")</f>
        <v/>
      </c>
      <c r="S96" s="1121" t="str">
        <f>IFERROR(VLOOKUP($I96,'WM-AR'!$I$7:$AS$3267,18,FALSE),"")</f>
        <v/>
      </c>
      <c r="T96" s="1121" t="str">
        <f>IFERROR(VLOOKUP($I96,'WM-AR'!$I$7:$AS$3267,20,FALSE),"")</f>
        <v/>
      </c>
      <c r="U96" s="1121" t="str">
        <f>IFERROR(VLOOKUP($I96,'WM-AR'!$I$7:$AS$3267,22,FALSE),"")</f>
        <v/>
      </c>
      <c r="V96" s="1121" t="str">
        <f>IFERROR(VLOOKUP($I96,'WM-AR'!$I$7:$AS$3267,24,FALSE),"")</f>
        <v/>
      </c>
      <c r="W96" s="1121" t="str">
        <f>IFERROR(VLOOKUP($I96,'WM-AR'!$I$7:$AS$3267,25,FALSE),"")</f>
        <v/>
      </c>
      <c r="X96" s="1121" t="str">
        <f>IFERROR(VLOOKUP($I96,'WM-AR'!$I$7:$AS$3267,26,FALSE),"")</f>
        <v/>
      </c>
      <c r="Y96" s="1121" t="str">
        <f>IFERROR(VLOOKUP($I96,'WM-AR'!$I$7:$AS$3267,27,FALSE),"")</f>
        <v/>
      </c>
      <c r="Z96" s="1121" t="str">
        <f>IFERROR(VLOOKUP($I96,'WM-AR'!$I$7:$AS$3267,28,FALSE),"")</f>
        <v/>
      </c>
      <c r="AA96" s="1121" t="str">
        <f>IFERROR(VLOOKUP($I96,'WM-AR'!$I$7:$AS$3267,29,FALSE),"")</f>
        <v/>
      </c>
      <c r="AB96" s="1121" t="str">
        <f>IFERROR(VLOOKUP($I96,'WM-AR'!$I$7:$AS$3267,30,FALSE),"")</f>
        <v/>
      </c>
      <c r="AC96" s="1121" t="str">
        <f>IFERROR(VLOOKUP($I96,'WM-AR'!$I$7:$AS$3267,31,FALSE),"")</f>
        <v/>
      </c>
      <c r="AD96" s="1121" t="str">
        <f>IFERROR(VLOOKUP($I96,'WM-AR'!$I$7:$AS$3267,32,FALSE),"")</f>
        <v/>
      </c>
      <c r="AE96" s="1121" t="str">
        <f>IFERROR(VLOOKUP($I96,'WM-AR'!$I$7:$AS$3267,33,FALSE),"")</f>
        <v/>
      </c>
      <c r="AF96" s="1122"/>
      <c r="AG96" s="1123"/>
      <c r="AH96" s="1123"/>
      <c r="AI96" s="1124"/>
      <c r="AJ96" s="1124" t="str">
        <f t="shared" si="14"/>
        <v/>
      </c>
      <c r="AK96" s="1125"/>
      <c r="AL96" s="88" t="str">
        <f>IF(AND(ISTEXT($E96),ISTEXT($B96)),"산출기준 &gt;&gt;  "&amp;_xlfn.XLOOKUP($E96,산출기준!$D:$D,산출기준!$E:$E,"매칭실패"),"")</f>
        <v/>
      </c>
    </row>
    <row r="97" spans="2:38" s="658" customFormat="1">
      <c r="B97" s="894"/>
      <c r="C97" s="909"/>
      <c r="D97" s="909"/>
      <c r="E97" s="909"/>
      <c r="F97" s="1311" t="s">
        <v>855</v>
      </c>
      <c r="G97" s="909"/>
      <c r="H97" s="1264"/>
      <c r="I97" s="1161" t="str">
        <f t="shared" si="12"/>
        <v/>
      </c>
      <c r="J97" s="1161"/>
      <c r="K97" s="1161"/>
      <c r="L97" s="1161"/>
      <c r="M97" s="1161"/>
      <c r="N97" s="1161"/>
      <c r="O97" s="1161"/>
      <c r="P97" s="1161"/>
      <c r="Q97" s="1161"/>
      <c r="R97" s="1161"/>
      <c r="S97" s="1161"/>
      <c r="T97" s="1161"/>
      <c r="U97" s="1161"/>
      <c r="V97" s="1161"/>
      <c r="W97" s="1161"/>
      <c r="X97" s="1161"/>
      <c r="Y97" s="1161"/>
      <c r="Z97" s="1161"/>
      <c r="AA97" s="1161"/>
      <c r="AB97" s="1161"/>
      <c r="AC97" s="1161"/>
      <c r="AD97" s="1161"/>
      <c r="AE97" s="1161"/>
      <c r="AF97" s="911"/>
      <c r="AG97" s="911"/>
      <c r="AH97" s="911"/>
      <c r="AI97" s="911"/>
      <c r="AJ97" s="911"/>
      <c r="AK97" s="1162"/>
      <c r="AL97" s="658" t="str">
        <f>IF(AND(ISTEXT($E97),ISTEXT($B97)),"산출기준 &gt;&gt;  "&amp;_xlfn.XLOOKUP($E97,산출기준!$D:$D,산출기준!$E:$E,"매칭실패"),"")</f>
        <v/>
      </c>
    </row>
    <row r="98" spans="2:38" ht="34.9" customHeight="1">
      <c r="B98" s="808" t="str" cm="1">
        <f t="array" aca="1" ref="B98" ca="1">_xlfn.IFNA(INDIRECT("Family_표준_구성도!B"&amp;MATCH(F98,INDIRECT("Family_표준_구성도!"&amp;"C:C"),0)),"")</f>
        <v>5.2.1.1.2</v>
      </c>
      <c r="C98" s="668" t="s">
        <v>1903</v>
      </c>
      <c r="D98" s="809"/>
      <c r="E98" s="668" t="s">
        <v>1962</v>
      </c>
      <c r="F98" s="1265" t="s">
        <v>3505</v>
      </c>
      <c r="G98" s="1079"/>
      <c r="H98" s="1079"/>
      <c r="I98" s="674" t="str">
        <f t="shared" si="12"/>
        <v/>
      </c>
      <c r="J98" s="674"/>
      <c r="K98" s="674"/>
      <c r="L98" s="674"/>
      <c r="M98" s="674"/>
      <c r="N98" s="675"/>
      <c r="O98" s="676"/>
      <c r="P98" s="677"/>
      <c r="Q98" s="677"/>
      <c r="R98" s="677"/>
      <c r="S98" s="677"/>
      <c r="T98" s="677"/>
      <c r="U98" s="677"/>
      <c r="V98" s="678"/>
      <c r="W98" s="679"/>
      <c r="X98" s="679"/>
      <c r="Y98" s="679"/>
      <c r="Z98" s="679"/>
      <c r="AA98" s="679"/>
      <c r="AB98" s="679"/>
      <c r="AC98" s="679"/>
      <c r="AD98" s="679"/>
      <c r="AE98" s="679"/>
      <c r="AF98" s="1312" t="s">
        <v>3506</v>
      </c>
      <c r="AG98" s="682"/>
      <c r="AH98" s="682"/>
      <c r="AI98" s="682"/>
      <c r="AJ98" s="682"/>
      <c r="AK98" s="1266"/>
      <c r="AL98" s="88" t="str">
        <f ca="1">IF(AND(ISTEXT($E98),ISTEXT($B98)),"산출기준 &gt;&gt;  "&amp;_xlfn.XLOOKUP($E98,산출기준!$D:$D,산출기준!$E:$E,"매칭실패"),"")</f>
        <v>산출기준 &gt;&gt;  [Steel Column]</v>
      </c>
    </row>
    <row r="99" spans="2:38" ht="49.9" customHeight="1" outlineLevel="1">
      <c r="B99" s="758"/>
      <c r="C99" s="759"/>
      <c r="D99" s="759"/>
      <c r="E99" s="759"/>
      <c r="F99" s="1080" t="s">
        <v>3488</v>
      </c>
      <c r="G99" s="759" t="str">
        <f t="shared" ref="G99:G102" si="15">IF(IF(N99=0,"",N99)&amp;" | "&amp;IF(O99=0,"",O99)&amp;" | "&amp;IF(Q99=0,"",Q99)&amp;" | "&amp;IF(R99=0,"",R99)=" |  |  | ","",IF(N99=0,"",N99)&amp;" | "&amp;IF(O99=0,"",O99)&amp;" | "&amp;IF(Q99=0,"",Q99)&amp;" | "&amp;IF(R99=0,"",R99))</f>
        <v xml:space="preserve">Heavy Steel - Standard |  |  | </v>
      </c>
      <c r="H99" s="816" t="s">
        <v>3507</v>
      </c>
      <c r="I99" s="765" t="str">
        <f t="shared" si="12"/>
        <v>S01AA072-00001</v>
      </c>
      <c r="J99" s="766"/>
      <c r="K99" s="766" t="str">
        <f>IFERROR(VLOOKUP($I99,'WM-AR'!$I$7:$AS$3267,34,FALSE),"")</f>
        <v>TON</v>
      </c>
      <c r="L99" s="766" t="str">
        <f>IFERROR(VLOOKUP($I99,'WM-AR'!$I$7:$AS$3267,4,FALSE),"")</f>
        <v>Main Steel Structure Fabrication Work</v>
      </c>
      <c r="M99" s="766" t="str">
        <f>IFERROR(VLOOKUP($I99,'WM-AR'!$I$7:$AS$3267,6,FALSE),"")</f>
        <v>Shelter/Building</v>
      </c>
      <c r="N99" s="766" t="str">
        <f>IFERROR(VLOOKUP($I99,'WM-AR'!$I$7:$AS$3267,8,FALSE),"")</f>
        <v>Heavy Steel - Standard</v>
      </c>
      <c r="O99" s="766">
        <f>IFERROR(VLOOKUP($I99,'WM-AR'!$I$7:$AS$3267,10,FALSE),"")</f>
        <v>0</v>
      </c>
      <c r="P99" s="766">
        <f>IFERROR(VLOOKUP($I99,'WM-AR'!$I$7:$AS$3267,12,FALSE),"")</f>
        <v>0</v>
      </c>
      <c r="Q99" s="766" t="str">
        <f>IFERROR(VLOOKUP($I99,'WM-AR'!$I$7:$AS$3267,14,FALSE),"")</f>
        <v/>
      </c>
      <c r="R99" s="766" t="str">
        <f>IFERROR(VLOOKUP($I99,'WM-AR'!$I$7:$AS$3267,16,FALSE),"")</f>
        <v/>
      </c>
      <c r="S99" s="766" t="str">
        <f>IFERROR(VLOOKUP($I99,'WM-AR'!$I$7:$AS$3267,18,FALSE),"")</f>
        <v/>
      </c>
      <c r="T99" s="766" t="str">
        <f>IFERROR(VLOOKUP($I99,'WM-AR'!$I$7:$AS$3267,20,FALSE),"")</f>
        <v/>
      </c>
      <c r="U99" s="766" t="str">
        <f>IFERROR(VLOOKUP($I99,'WM-AR'!$I$7:$AS$3267,22,FALSE),"")</f>
        <v/>
      </c>
      <c r="V99" s="766" t="str">
        <f>IFERROR(VLOOKUP($I99,'WM-AR'!$I$7:$AS$3267,24,FALSE),"")</f>
        <v/>
      </c>
      <c r="W99" s="766">
        <f>IFERROR(VLOOKUP($I99,'WM-AR'!$I$7:$AS$3267,25,FALSE),"")</f>
        <v>0</v>
      </c>
      <c r="X99" s="766">
        <f>IFERROR(VLOOKUP($I99,'WM-AR'!$I$7:$AS$3267,26,FALSE),"")</f>
        <v>0</v>
      </c>
      <c r="Y99" s="766">
        <f>IFERROR(VLOOKUP($I99,'WM-AR'!$I$7:$AS$3267,27,FALSE),"")</f>
        <v>0</v>
      </c>
      <c r="Z99" s="766">
        <f>IFERROR(VLOOKUP($I99,'WM-AR'!$I$7:$AS$3267,28,FALSE),"")</f>
        <v>0</v>
      </c>
      <c r="AA99" s="766" t="str">
        <f>IFERROR(VLOOKUP($I99,'WM-AR'!$I$7:$AS$3267,29,FALSE),"")</f>
        <v>Material: (   )</v>
      </c>
      <c r="AB99" s="766">
        <f>IFERROR(VLOOKUP($I99,'WM-AR'!$I$7:$AS$3267,30,FALSE),"")</f>
        <v>0</v>
      </c>
      <c r="AC99" s="766">
        <f>IFERROR(VLOOKUP($I99,'WM-AR'!$I$7:$AS$3267,31,FALSE),"")</f>
        <v>0</v>
      </c>
      <c r="AD99" s="766">
        <f>IFERROR(VLOOKUP($I99,'WM-AR'!$I$7:$AS$3267,32,FALSE),"")</f>
        <v>0</v>
      </c>
      <c r="AE99" s="766" t="str">
        <f>IFERROR(VLOOKUP($I99,'WM-AR'!$I$7:$AS$3267,33,FALSE),"")</f>
        <v>Weight≥(90)KG/M</v>
      </c>
      <c r="AF99" s="1313" t="str">
        <f>_xlfn.CONCAT("- Material: ( ",AF98," )",CHAR(10),"- Weight≥( ",$H$79," )KG/M")</f>
        <v>- Material: ( ASTM A36 )
- Weight≥( 90 )KG/M</v>
      </c>
      <c r="AG99" s="768" t="s">
        <v>3490</v>
      </c>
      <c r="AH99" s="768" t="s">
        <v>3491</v>
      </c>
      <c r="AI99" s="769"/>
      <c r="AJ99" s="769" t="str">
        <f t="shared" ref="AJ99:AJ107" si="16">K99</f>
        <v>TON</v>
      </c>
      <c r="AK99" s="905"/>
      <c r="AL99" s="88" t="str">
        <f>IF(AND(ISTEXT($E99),ISTEXT($B99)),"산출기준 &gt;&gt;  "&amp;_xlfn.XLOOKUP($E99,산출기준!$D:$D,산출기준!$E:$E,"매칭실패"),"")</f>
        <v/>
      </c>
    </row>
    <row r="100" spans="2:38" ht="49.9" customHeight="1" outlineLevel="1">
      <c r="B100" s="758"/>
      <c r="C100" s="759"/>
      <c r="D100" s="759"/>
      <c r="E100" s="759"/>
      <c r="F100" s="1315" t="s">
        <v>3492</v>
      </c>
      <c r="G100" s="759" t="str">
        <f>IF(IF(N100=0,"",N100)&amp;" | "&amp;IF(O100=0,"",O100)&amp;" | "&amp;IF(Q100=0,"",Q100)&amp;" | "&amp;IF(R100=0,"",R100)=" |  |  | ","",IF(N100=0,"",N100)&amp;" | "&amp;IF(O100=0,"",O100)&amp;" | "&amp;IF(Q100=0,"",Q100)&amp;" | "&amp;IF(R100=0,"",R100))</f>
        <v/>
      </c>
      <c r="H100" s="816" t="s">
        <v>3508</v>
      </c>
      <c r="I100" s="765" t="str">
        <f>LEFT(H100,14)</f>
        <v>S03AA027-00001</v>
      </c>
      <c r="J100" s="766"/>
      <c r="K100" s="766" t="str">
        <f>IFERROR(VLOOKUP($I100,'WM-AR'!$I$7:$AS$3267,34,FALSE),"")</f>
        <v/>
      </c>
      <c r="L100" s="766" t="str">
        <f>IFERROR(VLOOKUP($I100,'WM-AR'!$I$7:$AS$3267,4,FALSE),"")</f>
        <v/>
      </c>
      <c r="M100" s="766" t="str">
        <f>IFERROR(VLOOKUP($I100,'WM-AR'!$I$7:$AS$3267,6,FALSE),"")</f>
        <v/>
      </c>
      <c r="N100" s="766" t="str">
        <f>IFERROR(VLOOKUP($I100,'WM-AR'!$I$7:$AS$3267,8,FALSE),"")</f>
        <v/>
      </c>
      <c r="O100" s="766" t="str">
        <f>IFERROR(VLOOKUP($I100,'WM-AR'!$I$7:$AS$3267,10,FALSE),"")</f>
        <v/>
      </c>
      <c r="P100" s="766" t="str">
        <f>IFERROR(VLOOKUP($I100,'WM-AR'!$I$7:$AS$3267,12,FALSE),"")</f>
        <v/>
      </c>
      <c r="Q100" s="766" t="str">
        <f>IFERROR(VLOOKUP($I100,'WM-AR'!$I$7:$AS$3267,14,FALSE),"")</f>
        <v/>
      </c>
      <c r="R100" s="766" t="str">
        <f>IFERROR(VLOOKUP($I100,'WM-AR'!$I$7:$AS$3267,16,FALSE),"")</f>
        <v/>
      </c>
      <c r="S100" s="766" t="str">
        <f>IFERROR(VLOOKUP($I100,'WM-AR'!$I$7:$AS$3267,18,FALSE),"")</f>
        <v/>
      </c>
      <c r="T100" s="766" t="str">
        <f>IFERROR(VLOOKUP($I100,'WM-AR'!$I$7:$AS$3267,20,FALSE),"")</f>
        <v/>
      </c>
      <c r="U100" s="766" t="str">
        <f>IFERROR(VLOOKUP($I100,'WM-AR'!$I$7:$AS$3267,22,FALSE),"")</f>
        <v/>
      </c>
      <c r="V100" s="766" t="str">
        <f>IFERROR(VLOOKUP($I100,'WM-AR'!$I$7:$AS$3267,24,FALSE),"")</f>
        <v/>
      </c>
      <c r="W100" s="766" t="str">
        <f>IFERROR(VLOOKUP($I100,'WM-AR'!$I$7:$AS$3267,25,FALSE),"")</f>
        <v/>
      </c>
      <c r="X100" s="766" t="str">
        <f>IFERROR(VLOOKUP($I100,'WM-AR'!$I$7:$AS$3267,26,FALSE),"")</f>
        <v/>
      </c>
      <c r="Y100" s="766" t="str">
        <f>IFERROR(VLOOKUP($I100,'WM-AR'!$I$7:$AS$3267,27,FALSE),"")</f>
        <v/>
      </c>
      <c r="Z100" s="766" t="str">
        <f>IFERROR(VLOOKUP($I100,'WM-AR'!$I$7:$AS$3267,28,FALSE),"")</f>
        <v/>
      </c>
      <c r="AA100" s="766" t="str">
        <f>IFERROR(VLOOKUP($I100,'WM-AR'!$I$7:$AS$3267,29,FALSE),"")</f>
        <v/>
      </c>
      <c r="AB100" s="766" t="str">
        <f>IFERROR(VLOOKUP($I100,'WM-AR'!$I$7:$AS$3267,30,FALSE),"")</f>
        <v/>
      </c>
      <c r="AC100" s="766" t="str">
        <f>IFERROR(VLOOKUP($I100,'WM-AR'!$I$7:$AS$3267,31,FALSE),"")</f>
        <v/>
      </c>
      <c r="AD100" s="766" t="str">
        <f>IFERROR(VLOOKUP($I100,'WM-AR'!$I$7:$AS$3267,32,FALSE),"")</f>
        <v/>
      </c>
      <c r="AE100" s="766" t="str">
        <f>IFERROR(VLOOKUP($I100,'WM-AR'!$I$7:$AS$3267,33,FALSE),"")</f>
        <v/>
      </c>
      <c r="AF100" s="1313" t="str">
        <f>_xlfn.CONCAT("- Material: ( ",AF99," )")</f>
        <v>- Material: ( - Material: ( ASTM A36 )
- Weight≥( 90 )KG/M )</v>
      </c>
      <c r="AG100" s="1314" t="s">
        <v>3494</v>
      </c>
      <c r="AH100" s="1314" t="s">
        <v>3494</v>
      </c>
      <c r="AI100" s="769"/>
      <c r="AJ100" s="769" t="str">
        <f>K100</f>
        <v/>
      </c>
      <c r="AK100" s="905"/>
      <c r="AL100" s="88" t="str">
        <f>IF(AND(ISTEXT($E100),ISTEXT($B100)),"산출기준 &gt;&gt;  "&amp;_xlfn.XLOOKUP($E100,산출기준!$D:$D,산출기준!$E:$E,"매칭실패"),"")</f>
        <v/>
      </c>
    </row>
    <row r="101" spans="2:38" ht="49.9" customHeight="1" outlineLevel="1">
      <c r="B101" s="758"/>
      <c r="C101" s="759"/>
      <c r="D101" s="759"/>
      <c r="E101" s="759"/>
      <c r="F101" s="1315" t="s">
        <v>1976</v>
      </c>
      <c r="G101" s="759" t="str">
        <f>IF(IF(N101=0,"",N101)&amp;" | "&amp;IF(O101=0,"",O101)&amp;" | "&amp;IF(Q101=0,"",Q101)&amp;" | "&amp;IF(R101=0,"",R101)=" |  |  | ","",IF(N101=0,"",N101)&amp;" | "&amp;IF(O101=0,"",O101)&amp;" | "&amp;IF(Q101=0,"",Q101)&amp;" | "&amp;IF(R101=0,"",R101))</f>
        <v xml:space="preserve">Plates - Gusset, Stiffener, ETC |  |  | </v>
      </c>
      <c r="H101" s="1153" t="s">
        <v>3495</v>
      </c>
      <c r="I101" s="765" t="str">
        <f>LEFT(H101,14)</f>
        <v>S01AA009-00001</v>
      </c>
      <c r="J101" s="766"/>
      <c r="K101" s="766" t="s">
        <v>3496</v>
      </c>
      <c r="L101" s="766" t="s">
        <v>3497</v>
      </c>
      <c r="M101" s="766" t="s">
        <v>3498</v>
      </c>
      <c r="N101" s="766" t="s">
        <v>3499</v>
      </c>
      <c r="O101" s="766">
        <v>0</v>
      </c>
      <c r="P101" s="766">
        <v>0</v>
      </c>
      <c r="Q101" s="766">
        <v>0</v>
      </c>
      <c r="R101" s="766">
        <v>0</v>
      </c>
      <c r="S101" s="766">
        <v>0</v>
      </c>
      <c r="T101" s="766">
        <v>0</v>
      </c>
      <c r="U101" s="766">
        <v>0</v>
      </c>
      <c r="V101" s="766">
        <v>0</v>
      </c>
      <c r="W101" s="766">
        <v>0</v>
      </c>
      <c r="X101" s="766">
        <v>0</v>
      </c>
      <c r="Y101" s="766">
        <v>0</v>
      </c>
      <c r="Z101" s="766">
        <v>0</v>
      </c>
      <c r="AA101" s="766" t="s">
        <v>3500</v>
      </c>
      <c r="AB101" s="766">
        <v>0</v>
      </c>
      <c r="AC101" s="766">
        <v>0</v>
      </c>
      <c r="AD101" s="766">
        <v>0</v>
      </c>
      <c r="AE101" s="766">
        <v>0</v>
      </c>
      <c r="AF101" s="817"/>
      <c r="AG101" s="1314" t="s">
        <v>3501</v>
      </c>
      <c r="AH101" s="1314" t="s">
        <v>3501</v>
      </c>
      <c r="AI101" s="769"/>
      <c r="AJ101" s="769" t="str">
        <f>K101</f>
        <v>TON</v>
      </c>
      <c r="AK101" s="1316"/>
      <c r="AL101" s="88" t="s">
        <v>2965</v>
      </c>
    </row>
    <row r="102" spans="2:38" ht="49.9" customHeight="1" outlineLevel="1">
      <c r="B102" s="758"/>
      <c r="C102" s="759"/>
      <c r="D102" s="759"/>
      <c r="E102" s="759"/>
      <c r="F102" s="1083" t="s">
        <v>3502</v>
      </c>
      <c r="G102" s="759" t="str">
        <f t="shared" si="15"/>
        <v xml:space="preserve">for Non-Fireproofed Steel Surface |  |  | </v>
      </c>
      <c r="H102" s="816" t="s">
        <v>3503</v>
      </c>
      <c r="I102" s="765" t="str">
        <f t="shared" si="12"/>
        <v>S41AA051-00001</v>
      </c>
      <c r="J102" s="766"/>
      <c r="K102" s="766" t="str">
        <f>IFERROR(VLOOKUP($I102,'WM-AR'!$I$7:$AS$3267,34,FALSE),"")</f>
        <v>M2</v>
      </c>
      <c r="L102" s="766" t="str">
        <f>IFERROR(VLOOKUP($I102,'WM-AR'!$I$7:$AS$3267,4,FALSE),"")</f>
        <v>Steel Structure Paint Work</v>
      </c>
      <c r="M102" s="766" t="str">
        <f>IFERROR(VLOOKUP($I102,'WM-AR'!$I$7:$AS$3267,6,FALSE),"")</f>
        <v>Shelter/Building</v>
      </c>
      <c r="N102" s="766" t="str">
        <f>IFERROR(VLOOKUP($I102,'WM-AR'!$I$7:$AS$3267,8,FALSE),"")</f>
        <v>for Non-Fireproofed Steel Surface</v>
      </c>
      <c r="O102" s="766">
        <f>IFERROR(VLOOKUP($I102,'WM-AR'!$I$7:$AS$3267,10,FALSE),"")</f>
        <v>0</v>
      </c>
      <c r="P102" s="766">
        <f>IFERROR(VLOOKUP($I102,'WM-AR'!$I$7:$AS$3267,12,FALSE),"")</f>
        <v>0</v>
      </c>
      <c r="Q102" s="766" t="str">
        <f>IFERROR(VLOOKUP($I102,'WM-AR'!$I$7:$AS$3267,14,FALSE),"")</f>
        <v/>
      </c>
      <c r="R102" s="766" t="str">
        <f>IFERROR(VLOOKUP($I102,'WM-AR'!$I$7:$AS$3267,16,FALSE),"")</f>
        <v/>
      </c>
      <c r="S102" s="766" t="str">
        <f>IFERROR(VLOOKUP($I102,'WM-AR'!$I$7:$AS$3267,18,FALSE),"")</f>
        <v/>
      </c>
      <c r="T102" s="766" t="str">
        <f>IFERROR(VLOOKUP($I102,'WM-AR'!$I$7:$AS$3267,20,FALSE),"")</f>
        <v/>
      </c>
      <c r="U102" s="766" t="str">
        <f>IFERROR(VLOOKUP($I102,'WM-AR'!$I$7:$AS$3267,22,FALSE),"")</f>
        <v/>
      </c>
      <c r="V102" s="766" t="str">
        <f>IFERROR(VLOOKUP($I102,'WM-AR'!$I$7:$AS$3267,24,FALSE),"")</f>
        <v/>
      </c>
      <c r="W102" s="766">
        <f>IFERROR(VLOOKUP($I102,'WM-AR'!$I$7:$AS$3267,25,FALSE),"")</f>
        <v>0</v>
      </c>
      <c r="X102" s="766">
        <f>IFERROR(VLOOKUP($I102,'WM-AR'!$I$7:$AS$3267,26,FALSE),"")</f>
        <v>0</v>
      </c>
      <c r="Y102" s="766">
        <f>IFERROR(VLOOKUP($I102,'WM-AR'!$I$7:$AS$3267,27,FALSE),"")</f>
        <v>0</v>
      </c>
      <c r="Z102" s="766">
        <f>IFERROR(VLOOKUP($I102,'WM-AR'!$I$7:$AS$3267,28,FALSE),"")</f>
        <v>0</v>
      </c>
      <c r="AA102" s="766" t="str">
        <f>IFERROR(VLOOKUP($I102,'WM-AR'!$I$7:$AS$3267,29,FALSE),"")</f>
        <v>Material: (   )</v>
      </c>
      <c r="AB102" s="766">
        <f>IFERROR(VLOOKUP($I102,'WM-AR'!$I$7:$AS$3267,30,FALSE),"")</f>
        <v>0</v>
      </c>
      <c r="AC102" s="766">
        <f>IFERROR(VLOOKUP($I102,'WM-AR'!$I$7:$AS$3267,31,FALSE),"")</f>
        <v>0</v>
      </c>
      <c r="AD102" s="766">
        <f>IFERROR(VLOOKUP($I102,'WM-AR'!$I$7:$AS$3267,32,FALSE),"")</f>
        <v>0</v>
      </c>
      <c r="AE102" s="766">
        <f>IFERROR(VLOOKUP($I102,'WM-AR'!$I$7:$AS$3267,33,FALSE),"")</f>
        <v>0</v>
      </c>
      <c r="AF102" s="817"/>
      <c r="AG102" s="1314" t="s">
        <v>3504</v>
      </c>
      <c r="AH102" s="1314" t="s">
        <v>3504</v>
      </c>
      <c r="AI102" s="769"/>
      <c r="AJ102" s="769" t="str">
        <f t="shared" si="16"/>
        <v>M2</v>
      </c>
      <c r="AK102" s="905"/>
      <c r="AL102" s="88" t="str">
        <f>IF(AND(ISTEXT($E102),ISTEXT($B102)),"산출기준 &gt;&gt;  "&amp;_xlfn.XLOOKUP($E102,산출기준!$D:$D,산출기준!$E:$E,"매칭실패"),"")</f>
        <v/>
      </c>
    </row>
    <row r="103" spans="2:38">
      <c r="B103" s="1127"/>
      <c r="C103" s="1165"/>
      <c r="D103" s="1165"/>
      <c r="E103" s="1165"/>
      <c r="F103" s="1165"/>
      <c r="G103" s="1131" t="s">
        <v>2287</v>
      </c>
      <c r="H103" s="1131"/>
      <c r="I103" s="1130" t="str">
        <f t="shared" si="12"/>
        <v/>
      </c>
      <c r="J103" s="1132"/>
      <c r="K103" s="1132" t="str">
        <f>IFERROR(VLOOKUP($I103,'WM-AR'!$I$7:$AS$3267,34,FALSE),"")</f>
        <v/>
      </c>
      <c r="L103" s="1132" t="str">
        <f>IFERROR(VLOOKUP($I103,'WM-AR'!$I$7:$AS$3267,4,FALSE),"")</f>
        <v/>
      </c>
      <c r="M103" s="1132" t="str">
        <f>IFERROR(VLOOKUP($I103,'WM-AR'!$I$7:$AS$3267,6,FALSE),"")</f>
        <v/>
      </c>
      <c r="N103" s="1132" t="str">
        <f>IFERROR(VLOOKUP($I103,'WM-AR'!$I$7:$AS$3267,8,FALSE),"")</f>
        <v/>
      </c>
      <c r="O103" s="1132" t="str">
        <f>IFERROR(VLOOKUP($I103,'WM-AR'!$I$7:$AS$3267,10,FALSE),"")</f>
        <v/>
      </c>
      <c r="P103" s="1132" t="str">
        <f>IFERROR(VLOOKUP($I103,'WM-AR'!$I$7:$AS$3267,12,FALSE),"")</f>
        <v/>
      </c>
      <c r="Q103" s="1132" t="str">
        <f>IFERROR(VLOOKUP($I103,'WM-AR'!$I$7:$AS$3267,14,FALSE),"")</f>
        <v/>
      </c>
      <c r="R103" s="1132" t="str">
        <f>IFERROR(VLOOKUP($I103,'WM-AR'!$I$7:$AS$3267,16,FALSE),"")</f>
        <v/>
      </c>
      <c r="S103" s="1132" t="str">
        <f>IFERROR(VLOOKUP($I103,'WM-AR'!$I$7:$AS$3267,18,FALSE),"")</f>
        <v/>
      </c>
      <c r="T103" s="1132" t="str">
        <f>IFERROR(VLOOKUP($I103,'WM-AR'!$I$7:$AS$3267,20,FALSE),"")</f>
        <v/>
      </c>
      <c r="U103" s="1132" t="str">
        <f>IFERROR(VLOOKUP($I103,'WM-AR'!$I$7:$AS$3267,22,FALSE),"")</f>
        <v/>
      </c>
      <c r="V103" s="1132" t="str">
        <f>IFERROR(VLOOKUP($I103,'WM-AR'!$I$7:$AS$3267,24,FALSE),"")</f>
        <v/>
      </c>
      <c r="W103" s="1132" t="str">
        <f>IFERROR(VLOOKUP($I103,'WM-AR'!$I$7:$AS$3267,25,FALSE),"")</f>
        <v/>
      </c>
      <c r="X103" s="1132" t="str">
        <f>IFERROR(VLOOKUP($I103,'WM-AR'!$I$7:$AS$3267,26,FALSE),"")</f>
        <v/>
      </c>
      <c r="Y103" s="1132" t="str">
        <f>IFERROR(VLOOKUP($I103,'WM-AR'!$I$7:$AS$3267,27,FALSE),"")</f>
        <v/>
      </c>
      <c r="Z103" s="1132" t="str">
        <f>IFERROR(VLOOKUP($I103,'WM-AR'!$I$7:$AS$3267,28,FALSE),"")</f>
        <v/>
      </c>
      <c r="AA103" s="1132" t="str">
        <f>IFERROR(VLOOKUP($I103,'WM-AR'!$I$7:$AS$3267,29,FALSE),"")</f>
        <v/>
      </c>
      <c r="AB103" s="1132" t="str">
        <f>IFERROR(VLOOKUP($I103,'WM-AR'!$I$7:$AS$3267,30,FALSE),"")</f>
        <v/>
      </c>
      <c r="AC103" s="1132" t="str">
        <f>IFERROR(VLOOKUP($I103,'WM-AR'!$I$7:$AS$3267,31,FALSE),"")</f>
        <v/>
      </c>
      <c r="AD103" s="1132" t="str">
        <f>IFERROR(VLOOKUP($I103,'WM-AR'!$I$7:$AS$3267,32,FALSE),"")</f>
        <v/>
      </c>
      <c r="AE103" s="1132" t="str">
        <f>IFERROR(VLOOKUP($I103,'WM-AR'!$I$7:$AS$3267,33,FALSE),"")</f>
        <v/>
      </c>
      <c r="AF103" s="1133"/>
      <c r="AG103" s="1134"/>
      <c r="AH103" s="1134"/>
      <c r="AI103" s="1135"/>
      <c r="AJ103" s="1135" t="str">
        <f t="shared" si="16"/>
        <v/>
      </c>
      <c r="AK103" s="1136"/>
      <c r="AL103" s="88" t="str">
        <f>IF(AND(ISTEXT($E103),ISTEXT($B103)),"산출기준 &gt;&gt;  "&amp;_xlfn.XLOOKUP($E103,산출기준!$D:$D,산출기준!$E:$E,"매칭실패"),"")</f>
        <v/>
      </c>
    </row>
    <row r="104" spans="2:38">
      <c r="B104" s="1111"/>
      <c r="C104" s="1166"/>
      <c r="D104" s="1166"/>
      <c r="E104" s="1166"/>
      <c r="F104" s="1166"/>
      <c r="G104" s="843"/>
      <c r="H104" s="843"/>
      <c r="I104" s="712" t="str">
        <f t="shared" si="12"/>
        <v/>
      </c>
      <c r="J104" s="714"/>
      <c r="K104" s="714" t="str">
        <f>IFERROR(VLOOKUP($I104,'WM-AR'!$I$7:$AS$3267,34,FALSE),"")</f>
        <v/>
      </c>
      <c r="L104" s="714" t="str">
        <f>IFERROR(VLOOKUP($I104,'WM-AR'!$I$7:$AS$3267,4,FALSE),"")</f>
        <v/>
      </c>
      <c r="M104" s="714" t="str">
        <f>IFERROR(VLOOKUP($I104,'WM-AR'!$I$7:$AS$3267,6,FALSE),"")</f>
        <v/>
      </c>
      <c r="N104" s="714" t="str">
        <f>IFERROR(VLOOKUP($I104,'WM-AR'!$I$7:$AS$3267,8,FALSE),"")</f>
        <v/>
      </c>
      <c r="O104" s="714" t="str">
        <f>IFERROR(VLOOKUP($I104,'WM-AR'!$I$7:$AS$3267,10,FALSE),"")</f>
        <v/>
      </c>
      <c r="P104" s="714" t="str">
        <f>IFERROR(VLOOKUP($I104,'WM-AR'!$I$7:$AS$3267,12,FALSE),"")</f>
        <v/>
      </c>
      <c r="Q104" s="714" t="str">
        <f>IFERROR(VLOOKUP($I104,'WM-AR'!$I$7:$AS$3267,14,FALSE),"")</f>
        <v/>
      </c>
      <c r="R104" s="714" t="str">
        <f>IFERROR(VLOOKUP($I104,'WM-AR'!$I$7:$AS$3267,16,FALSE),"")</f>
        <v/>
      </c>
      <c r="S104" s="714" t="str">
        <f>IFERROR(VLOOKUP($I104,'WM-AR'!$I$7:$AS$3267,18,FALSE),"")</f>
        <v/>
      </c>
      <c r="T104" s="714" t="str">
        <f>IFERROR(VLOOKUP($I104,'WM-AR'!$I$7:$AS$3267,20,FALSE),"")</f>
        <v/>
      </c>
      <c r="U104" s="714" t="str">
        <f>IFERROR(VLOOKUP($I104,'WM-AR'!$I$7:$AS$3267,22,FALSE),"")</f>
        <v/>
      </c>
      <c r="V104" s="714" t="str">
        <f>IFERROR(VLOOKUP($I104,'WM-AR'!$I$7:$AS$3267,24,FALSE),"")</f>
        <v/>
      </c>
      <c r="W104" s="714" t="str">
        <f>IFERROR(VLOOKUP($I104,'WM-AR'!$I$7:$AS$3267,25,FALSE),"")</f>
        <v/>
      </c>
      <c r="X104" s="714" t="str">
        <f>IFERROR(VLOOKUP($I104,'WM-AR'!$I$7:$AS$3267,26,FALSE),"")</f>
        <v/>
      </c>
      <c r="Y104" s="714" t="str">
        <f>IFERROR(VLOOKUP($I104,'WM-AR'!$I$7:$AS$3267,27,FALSE),"")</f>
        <v/>
      </c>
      <c r="Z104" s="714" t="str">
        <f>IFERROR(VLOOKUP($I104,'WM-AR'!$I$7:$AS$3267,28,FALSE),"")</f>
        <v/>
      </c>
      <c r="AA104" s="714" t="str">
        <f>IFERROR(VLOOKUP($I104,'WM-AR'!$I$7:$AS$3267,29,FALSE),"")</f>
        <v/>
      </c>
      <c r="AB104" s="714" t="str">
        <f>IFERROR(VLOOKUP($I104,'WM-AR'!$I$7:$AS$3267,30,FALSE),"")</f>
        <v/>
      </c>
      <c r="AC104" s="714" t="str">
        <f>IFERROR(VLOOKUP($I104,'WM-AR'!$I$7:$AS$3267,31,FALSE),"")</f>
        <v/>
      </c>
      <c r="AD104" s="714" t="str">
        <f>IFERROR(VLOOKUP($I104,'WM-AR'!$I$7:$AS$3267,32,FALSE),"")</f>
        <v/>
      </c>
      <c r="AE104" s="714" t="str">
        <f>IFERROR(VLOOKUP($I104,'WM-AR'!$I$7:$AS$3267,33,FALSE),"")</f>
        <v/>
      </c>
      <c r="AF104" s="839"/>
      <c r="AG104" s="852"/>
      <c r="AH104" s="852"/>
      <c r="AI104" s="854"/>
      <c r="AJ104" s="854" t="str">
        <f t="shared" si="16"/>
        <v/>
      </c>
      <c r="AK104" s="1114"/>
      <c r="AL104" s="88" t="str">
        <f>IF(AND(ISTEXT($E104),ISTEXT($B104)),"산출기준 &gt;&gt;  "&amp;_xlfn.XLOOKUP($E104,산출기준!$D:$D,산출기준!$E:$E,"매칭실패"),"")</f>
        <v/>
      </c>
    </row>
    <row r="105" spans="2:38">
      <c r="B105" s="1111"/>
      <c r="C105" s="1166"/>
      <c r="D105" s="1166"/>
      <c r="E105" s="1166"/>
      <c r="F105" s="1166"/>
      <c r="G105" s="843"/>
      <c r="H105" s="843"/>
      <c r="I105" s="712" t="str">
        <f t="shared" si="12"/>
        <v/>
      </c>
      <c r="J105" s="714"/>
      <c r="K105" s="714" t="str">
        <f>IFERROR(VLOOKUP($I105,'WM-AR'!$I$7:$AS$3267,34,FALSE),"")</f>
        <v/>
      </c>
      <c r="L105" s="714" t="str">
        <f>IFERROR(VLOOKUP($I105,'WM-AR'!$I$7:$AS$3267,4,FALSE),"")</f>
        <v/>
      </c>
      <c r="M105" s="714" t="str">
        <f>IFERROR(VLOOKUP($I105,'WM-AR'!$I$7:$AS$3267,6,FALSE),"")</f>
        <v/>
      </c>
      <c r="N105" s="714" t="str">
        <f>IFERROR(VLOOKUP($I105,'WM-AR'!$I$7:$AS$3267,8,FALSE),"")</f>
        <v/>
      </c>
      <c r="O105" s="714" t="str">
        <f>IFERROR(VLOOKUP($I105,'WM-AR'!$I$7:$AS$3267,10,FALSE),"")</f>
        <v/>
      </c>
      <c r="P105" s="714" t="str">
        <f>IFERROR(VLOOKUP($I105,'WM-AR'!$I$7:$AS$3267,12,FALSE),"")</f>
        <v/>
      </c>
      <c r="Q105" s="714" t="str">
        <f>IFERROR(VLOOKUP($I105,'WM-AR'!$I$7:$AS$3267,14,FALSE),"")</f>
        <v/>
      </c>
      <c r="R105" s="714" t="str">
        <f>IFERROR(VLOOKUP($I105,'WM-AR'!$I$7:$AS$3267,16,FALSE),"")</f>
        <v/>
      </c>
      <c r="S105" s="714" t="str">
        <f>IFERROR(VLOOKUP($I105,'WM-AR'!$I$7:$AS$3267,18,FALSE),"")</f>
        <v/>
      </c>
      <c r="T105" s="714" t="str">
        <f>IFERROR(VLOOKUP($I105,'WM-AR'!$I$7:$AS$3267,20,FALSE),"")</f>
        <v/>
      </c>
      <c r="U105" s="714" t="str">
        <f>IFERROR(VLOOKUP($I105,'WM-AR'!$I$7:$AS$3267,22,FALSE),"")</f>
        <v/>
      </c>
      <c r="V105" s="714" t="str">
        <f>IFERROR(VLOOKUP($I105,'WM-AR'!$I$7:$AS$3267,24,FALSE),"")</f>
        <v/>
      </c>
      <c r="W105" s="714" t="str">
        <f>IFERROR(VLOOKUP($I105,'WM-AR'!$I$7:$AS$3267,25,FALSE),"")</f>
        <v/>
      </c>
      <c r="X105" s="714" t="str">
        <f>IFERROR(VLOOKUP($I105,'WM-AR'!$I$7:$AS$3267,26,FALSE),"")</f>
        <v/>
      </c>
      <c r="Y105" s="714" t="str">
        <f>IFERROR(VLOOKUP($I105,'WM-AR'!$I$7:$AS$3267,27,FALSE),"")</f>
        <v/>
      </c>
      <c r="Z105" s="714" t="str">
        <f>IFERROR(VLOOKUP($I105,'WM-AR'!$I$7:$AS$3267,28,FALSE),"")</f>
        <v/>
      </c>
      <c r="AA105" s="714" t="str">
        <f>IFERROR(VLOOKUP($I105,'WM-AR'!$I$7:$AS$3267,29,FALSE),"")</f>
        <v/>
      </c>
      <c r="AB105" s="714" t="str">
        <f>IFERROR(VLOOKUP($I105,'WM-AR'!$I$7:$AS$3267,30,FALSE),"")</f>
        <v/>
      </c>
      <c r="AC105" s="714" t="str">
        <f>IFERROR(VLOOKUP($I105,'WM-AR'!$I$7:$AS$3267,31,FALSE),"")</f>
        <v/>
      </c>
      <c r="AD105" s="714" t="str">
        <f>IFERROR(VLOOKUP($I105,'WM-AR'!$I$7:$AS$3267,32,FALSE),"")</f>
        <v/>
      </c>
      <c r="AE105" s="714" t="str">
        <f>IFERROR(VLOOKUP($I105,'WM-AR'!$I$7:$AS$3267,33,FALSE),"")</f>
        <v/>
      </c>
      <c r="AF105" s="839"/>
      <c r="AG105" s="852"/>
      <c r="AH105" s="852"/>
      <c r="AI105" s="854"/>
      <c r="AJ105" s="854" t="str">
        <f t="shared" si="16"/>
        <v/>
      </c>
      <c r="AK105" s="1114"/>
      <c r="AL105" s="88" t="str">
        <f>IF(AND(ISTEXT($E105),ISTEXT($B105)),"산출기준 &gt;&gt;  "&amp;_xlfn.XLOOKUP($E105,산출기준!$D:$D,산출기준!$E:$E,"매칭실패"),"")</f>
        <v/>
      </c>
    </row>
    <row r="106" spans="2:38">
      <c r="B106" s="1111"/>
      <c r="C106" s="1166"/>
      <c r="D106" s="1166"/>
      <c r="E106" s="1166"/>
      <c r="F106" s="1166"/>
      <c r="G106" s="843"/>
      <c r="H106" s="843"/>
      <c r="I106" s="712" t="str">
        <f t="shared" si="12"/>
        <v/>
      </c>
      <c r="J106" s="714"/>
      <c r="K106" s="714" t="str">
        <f>IFERROR(VLOOKUP($I106,'WM-AR'!$I$7:$AS$3267,34,FALSE),"")</f>
        <v/>
      </c>
      <c r="L106" s="714" t="str">
        <f>IFERROR(VLOOKUP($I106,'WM-AR'!$I$7:$AS$3267,4,FALSE),"")</f>
        <v/>
      </c>
      <c r="M106" s="714" t="str">
        <f>IFERROR(VLOOKUP($I106,'WM-AR'!$I$7:$AS$3267,6,FALSE),"")</f>
        <v/>
      </c>
      <c r="N106" s="714" t="str">
        <f>IFERROR(VLOOKUP($I106,'WM-AR'!$I$7:$AS$3267,8,FALSE),"")</f>
        <v/>
      </c>
      <c r="O106" s="714" t="str">
        <f>IFERROR(VLOOKUP($I106,'WM-AR'!$I$7:$AS$3267,10,FALSE),"")</f>
        <v/>
      </c>
      <c r="P106" s="714" t="str">
        <f>IFERROR(VLOOKUP($I106,'WM-AR'!$I$7:$AS$3267,12,FALSE),"")</f>
        <v/>
      </c>
      <c r="Q106" s="714" t="str">
        <f>IFERROR(VLOOKUP($I106,'WM-AR'!$I$7:$AS$3267,14,FALSE),"")</f>
        <v/>
      </c>
      <c r="R106" s="714" t="str">
        <f>IFERROR(VLOOKUP($I106,'WM-AR'!$I$7:$AS$3267,16,FALSE),"")</f>
        <v/>
      </c>
      <c r="S106" s="714" t="str">
        <f>IFERROR(VLOOKUP($I106,'WM-AR'!$I$7:$AS$3267,18,FALSE),"")</f>
        <v/>
      </c>
      <c r="T106" s="714" t="str">
        <f>IFERROR(VLOOKUP($I106,'WM-AR'!$I$7:$AS$3267,20,FALSE),"")</f>
        <v/>
      </c>
      <c r="U106" s="714" t="str">
        <f>IFERROR(VLOOKUP($I106,'WM-AR'!$I$7:$AS$3267,22,FALSE),"")</f>
        <v/>
      </c>
      <c r="V106" s="714" t="str">
        <f>IFERROR(VLOOKUP($I106,'WM-AR'!$I$7:$AS$3267,24,FALSE),"")</f>
        <v/>
      </c>
      <c r="W106" s="714" t="str">
        <f>IFERROR(VLOOKUP($I106,'WM-AR'!$I$7:$AS$3267,25,FALSE),"")</f>
        <v/>
      </c>
      <c r="X106" s="714" t="str">
        <f>IFERROR(VLOOKUP($I106,'WM-AR'!$I$7:$AS$3267,26,FALSE),"")</f>
        <v/>
      </c>
      <c r="Y106" s="714" t="str">
        <f>IFERROR(VLOOKUP($I106,'WM-AR'!$I$7:$AS$3267,27,FALSE),"")</f>
        <v/>
      </c>
      <c r="Z106" s="714" t="str">
        <f>IFERROR(VLOOKUP($I106,'WM-AR'!$I$7:$AS$3267,28,FALSE),"")</f>
        <v/>
      </c>
      <c r="AA106" s="714" t="str">
        <f>IFERROR(VLOOKUP($I106,'WM-AR'!$I$7:$AS$3267,29,FALSE),"")</f>
        <v/>
      </c>
      <c r="AB106" s="714" t="str">
        <f>IFERROR(VLOOKUP($I106,'WM-AR'!$I$7:$AS$3267,30,FALSE),"")</f>
        <v/>
      </c>
      <c r="AC106" s="714" t="str">
        <f>IFERROR(VLOOKUP($I106,'WM-AR'!$I$7:$AS$3267,31,FALSE),"")</f>
        <v/>
      </c>
      <c r="AD106" s="714" t="str">
        <f>IFERROR(VLOOKUP($I106,'WM-AR'!$I$7:$AS$3267,32,FALSE),"")</f>
        <v/>
      </c>
      <c r="AE106" s="714" t="str">
        <f>IFERROR(VLOOKUP($I106,'WM-AR'!$I$7:$AS$3267,33,FALSE),"")</f>
        <v/>
      </c>
      <c r="AF106" s="839"/>
      <c r="AG106" s="852"/>
      <c r="AH106" s="852"/>
      <c r="AI106" s="854"/>
      <c r="AJ106" s="854" t="str">
        <f t="shared" si="16"/>
        <v/>
      </c>
      <c r="AK106" s="1114"/>
      <c r="AL106" s="88" t="str">
        <f>IF(AND(ISTEXT($E106),ISTEXT($B106)),"산출기준 &gt;&gt;  "&amp;_xlfn.XLOOKUP($E106,산출기준!$D:$D,산출기준!$E:$E,"매칭실패"),"")</f>
        <v/>
      </c>
    </row>
    <row r="107" spans="2:38">
      <c r="B107" s="1116"/>
      <c r="C107" s="1167"/>
      <c r="D107" s="1167"/>
      <c r="E107" s="1167"/>
      <c r="F107" s="1167"/>
      <c r="G107" s="1120"/>
      <c r="H107" s="1120"/>
      <c r="I107" s="1119" t="str">
        <f t="shared" si="12"/>
        <v/>
      </c>
      <c r="J107" s="1121"/>
      <c r="K107" s="1121" t="str">
        <f>IFERROR(VLOOKUP($I107,'WM-AR'!$I$7:$AS$3267,34,FALSE),"")</f>
        <v/>
      </c>
      <c r="L107" s="1121" t="str">
        <f>IFERROR(VLOOKUP($I107,'WM-AR'!$I$7:$AS$3267,4,FALSE),"")</f>
        <v/>
      </c>
      <c r="M107" s="1121" t="str">
        <f>IFERROR(VLOOKUP($I107,'WM-AR'!$I$7:$AS$3267,6,FALSE),"")</f>
        <v/>
      </c>
      <c r="N107" s="1121" t="str">
        <f>IFERROR(VLOOKUP($I107,'WM-AR'!$I$7:$AS$3267,8,FALSE),"")</f>
        <v/>
      </c>
      <c r="O107" s="1121" t="str">
        <f>IFERROR(VLOOKUP($I107,'WM-AR'!$I$7:$AS$3267,10,FALSE),"")</f>
        <v/>
      </c>
      <c r="P107" s="1121" t="str">
        <f>IFERROR(VLOOKUP($I107,'WM-AR'!$I$7:$AS$3267,12,FALSE),"")</f>
        <v/>
      </c>
      <c r="Q107" s="1121" t="str">
        <f>IFERROR(VLOOKUP($I107,'WM-AR'!$I$7:$AS$3267,14,FALSE),"")</f>
        <v/>
      </c>
      <c r="R107" s="1121" t="str">
        <f>IFERROR(VLOOKUP($I107,'WM-AR'!$I$7:$AS$3267,16,FALSE),"")</f>
        <v/>
      </c>
      <c r="S107" s="1121" t="str">
        <f>IFERROR(VLOOKUP($I107,'WM-AR'!$I$7:$AS$3267,18,FALSE),"")</f>
        <v/>
      </c>
      <c r="T107" s="1121" t="str">
        <f>IFERROR(VLOOKUP($I107,'WM-AR'!$I$7:$AS$3267,20,FALSE),"")</f>
        <v/>
      </c>
      <c r="U107" s="1121" t="str">
        <f>IFERROR(VLOOKUP($I107,'WM-AR'!$I$7:$AS$3267,22,FALSE),"")</f>
        <v/>
      </c>
      <c r="V107" s="1121" t="str">
        <f>IFERROR(VLOOKUP($I107,'WM-AR'!$I$7:$AS$3267,24,FALSE),"")</f>
        <v/>
      </c>
      <c r="W107" s="1121" t="str">
        <f>IFERROR(VLOOKUP($I107,'WM-AR'!$I$7:$AS$3267,25,FALSE),"")</f>
        <v/>
      </c>
      <c r="X107" s="1121" t="str">
        <f>IFERROR(VLOOKUP($I107,'WM-AR'!$I$7:$AS$3267,26,FALSE),"")</f>
        <v/>
      </c>
      <c r="Y107" s="1121" t="str">
        <f>IFERROR(VLOOKUP($I107,'WM-AR'!$I$7:$AS$3267,27,FALSE),"")</f>
        <v/>
      </c>
      <c r="Z107" s="1121" t="str">
        <f>IFERROR(VLOOKUP($I107,'WM-AR'!$I$7:$AS$3267,28,FALSE),"")</f>
        <v/>
      </c>
      <c r="AA107" s="1121" t="str">
        <f>IFERROR(VLOOKUP($I107,'WM-AR'!$I$7:$AS$3267,29,FALSE),"")</f>
        <v/>
      </c>
      <c r="AB107" s="1121" t="str">
        <f>IFERROR(VLOOKUP($I107,'WM-AR'!$I$7:$AS$3267,30,FALSE),"")</f>
        <v/>
      </c>
      <c r="AC107" s="1121" t="str">
        <f>IFERROR(VLOOKUP($I107,'WM-AR'!$I$7:$AS$3267,31,FALSE),"")</f>
        <v/>
      </c>
      <c r="AD107" s="1121" t="str">
        <f>IFERROR(VLOOKUP($I107,'WM-AR'!$I$7:$AS$3267,32,FALSE),"")</f>
        <v/>
      </c>
      <c r="AE107" s="1121" t="str">
        <f>IFERROR(VLOOKUP($I107,'WM-AR'!$I$7:$AS$3267,33,FALSE),"")</f>
        <v/>
      </c>
      <c r="AF107" s="1122"/>
      <c r="AG107" s="1123"/>
      <c r="AH107" s="1123"/>
      <c r="AI107" s="1124"/>
      <c r="AJ107" s="1124" t="str">
        <f t="shared" si="16"/>
        <v/>
      </c>
      <c r="AK107" s="1125"/>
      <c r="AL107" s="88" t="str">
        <f>IF(AND(ISTEXT($E107),ISTEXT($B107)),"산출기준 &gt;&gt;  "&amp;_xlfn.XLOOKUP($E107,산출기준!$D:$D,산출기준!$E:$E,"매칭실패"),"")</f>
        <v/>
      </c>
    </row>
    <row r="108" spans="2:38" s="658" customFormat="1">
      <c r="B108" s="635"/>
      <c r="C108" s="1068"/>
      <c r="D108" s="1068"/>
      <c r="E108" s="1068"/>
      <c r="F108" s="1317" t="s">
        <v>971</v>
      </c>
      <c r="G108" s="1068"/>
      <c r="H108" s="1307"/>
      <c r="I108" s="1071" t="str">
        <f t="shared" si="12"/>
        <v/>
      </c>
      <c r="J108" s="1071"/>
      <c r="K108" s="1071"/>
      <c r="L108" s="1071"/>
      <c r="M108" s="1071"/>
      <c r="N108" s="1071"/>
      <c r="O108" s="1071"/>
      <c r="P108" s="1071"/>
      <c r="Q108" s="1071"/>
      <c r="R108" s="1071"/>
      <c r="S108" s="1071"/>
      <c r="T108" s="1071"/>
      <c r="U108" s="1071"/>
      <c r="V108" s="1071"/>
      <c r="W108" s="1071"/>
      <c r="X108" s="1071"/>
      <c r="Y108" s="1071"/>
      <c r="Z108" s="1071"/>
      <c r="AA108" s="1071"/>
      <c r="AB108" s="1071"/>
      <c r="AC108" s="1071"/>
      <c r="AD108" s="1071"/>
      <c r="AE108" s="1071"/>
      <c r="AF108" s="1072"/>
      <c r="AG108" s="1072"/>
      <c r="AH108" s="1072"/>
      <c r="AI108" s="1072"/>
      <c r="AJ108" s="1072"/>
      <c r="AK108" s="1073"/>
      <c r="AL108" s="658" t="str">
        <f>IF(AND(ISTEXT($E108),ISTEXT($B108)),"산출기준 &gt;&gt;  "&amp;_xlfn.XLOOKUP($E108,산출기준!$D:$D,산출기준!$E:$E,"매칭실패"),"")</f>
        <v/>
      </c>
    </row>
    <row r="109" spans="2:38" ht="34.9" customHeight="1">
      <c r="B109" s="808" t="str" cm="1">
        <f t="array" aca="1" ref="B109" ca="1">_xlfn.IFNA(INDIRECT("Family_표준_구성도!B"&amp;MATCH(F109,INDIRECT("Family_표준_구성도!"&amp;"C:C"),0)),"")</f>
        <v>5.2.1.1.3</v>
      </c>
      <c r="C109" s="668" t="s">
        <v>1903</v>
      </c>
      <c r="D109" s="809"/>
      <c r="E109" s="668" t="s">
        <v>1962</v>
      </c>
      <c r="F109" s="1265" t="s">
        <v>2286</v>
      </c>
      <c r="G109" s="1079"/>
      <c r="H109" s="1079"/>
      <c r="I109" s="674" t="str">
        <f t="shared" si="12"/>
        <v/>
      </c>
      <c r="J109" s="674"/>
      <c r="K109" s="674"/>
      <c r="L109" s="674"/>
      <c r="M109" s="674"/>
      <c r="N109" s="675"/>
      <c r="O109" s="676"/>
      <c r="P109" s="677"/>
      <c r="Q109" s="677"/>
      <c r="R109" s="677"/>
      <c r="S109" s="677"/>
      <c r="T109" s="677"/>
      <c r="U109" s="677"/>
      <c r="V109" s="678"/>
      <c r="W109" s="679"/>
      <c r="X109" s="679"/>
      <c r="Y109" s="679"/>
      <c r="Z109" s="679"/>
      <c r="AA109" s="679"/>
      <c r="AB109" s="679"/>
      <c r="AC109" s="679"/>
      <c r="AD109" s="679"/>
      <c r="AE109" s="679"/>
      <c r="AF109" s="1312" t="s">
        <v>3509</v>
      </c>
      <c r="AG109" s="682"/>
      <c r="AH109" s="682"/>
      <c r="AI109" s="682"/>
      <c r="AJ109" s="682"/>
      <c r="AK109" s="1266"/>
      <c r="AL109" s="88" t="str">
        <f ca="1">IF(AND(ISTEXT($E109),ISTEXT($B109)),"산출기준 &gt;&gt;  "&amp;_xlfn.XLOOKUP($E109,산출기준!$D:$D,산출기준!$E:$E,"매칭실패"),"")</f>
        <v>산출기준 &gt;&gt;  [Steel Column]</v>
      </c>
    </row>
    <row r="110" spans="2:38" ht="49.9" customHeight="1" outlineLevel="1">
      <c r="B110" s="758"/>
      <c r="C110" s="759"/>
      <c r="D110" s="759"/>
      <c r="E110" s="759"/>
      <c r="F110" s="1080" t="s">
        <v>3488</v>
      </c>
      <c r="G110" s="759" t="str">
        <f t="shared" ref="G110:G113" si="17">IF(IF(N110=0,"",N110)&amp;" | "&amp;IF(O110=0,"",O110)&amp;" | "&amp;IF(Q110=0,"",Q110)&amp;" | "&amp;IF(R110=0,"",R110)=" |  |  | ","",IF(N110=0,"",N110)&amp;" | "&amp;IF(O110=0,"",O110)&amp;" | "&amp;IF(Q110=0,"",Q110)&amp;" | "&amp;IF(R110=0,"",R110))</f>
        <v xml:space="preserve">Medium Steel - Standard |  |  | </v>
      </c>
      <c r="H110" s="816" t="s">
        <v>3510</v>
      </c>
      <c r="I110" s="765" t="str">
        <f t="shared" si="12"/>
        <v>S01AA073-00001</v>
      </c>
      <c r="J110" s="766"/>
      <c r="K110" s="766" t="str">
        <f>IFERROR(VLOOKUP($I110,'WM-AR'!$I$7:$AS$3267,34,FALSE),"")</f>
        <v>TON</v>
      </c>
      <c r="L110" s="766" t="str">
        <f>IFERROR(VLOOKUP($I110,'WM-AR'!$I$7:$AS$3267,4,FALSE),"")</f>
        <v>Main Steel Structure Fabrication Work</v>
      </c>
      <c r="M110" s="766" t="str">
        <f>IFERROR(VLOOKUP($I110,'WM-AR'!$I$7:$AS$3267,6,FALSE),"")</f>
        <v>Shelter/Building</v>
      </c>
      <c r="N110" s="766" t="str">
        <f>IFERROR(VLOOKUP($I110,'WM-AR'!$I$7:$AS$3267,8,FALSE),"")</f>
        <v>Medium Steel - Standard</v>
      </c>
      <c r="O110" s="766">
        <f>IFERROR(VLOOKUP($I110,'WM-AR'!$I$7:$AS$3267,10,FALSE),"")</f>
        <v>0</v>
      </c>
      <c r="P110" s="766">
        <f>IFERROR(VLOOKUP($I110,'WM-AR'!$I$7:$AS$3267,12,FALSE),"")</f>
        <v>0</v>
      </c>
      <c r="Q110" s="766" t="str">
        <f>IFERROR(VLOOKUP($I110,'WM-AR'!$I$7:$AS$3267,14,FALSE),"")</f>
        <v/>
      </c>
      <c r="R110" s="766" t="str">
        <f>IFERROR(VLOOKUP($I110,'WM-AR'!$I$7:$AS$3267,16,FALSE),"")</f>
        <v/>
      </c>
      <c r="S110" s="766" t="str">
        <f>IFERROR(VLOOKUP($I110,'WM-AR'!$I$7:$AS$3267,18,FALSE),"")</f>
        <v/>
      </c>
      <c r="T110" s="766" t="str">
        <f>IFERROR(VLOOKUP($I110,'WM-AR'!$I$7:$AS$3267,20,FALSE),"")</f>
        <v/>
      </c>
      <c r="U110" s="766" t="str">
        <f>IFERROR(VLOOKUP($I110,'WM-AR'!$I$7:$AS$3267,22,FALSE),"")</f>
        <v/>
      </c>
      <c r="V110" s="766" t="str">
        <f>IFERROR(VLOOKUP($I110,'WM-AR'!$I$7:$AS$3267,24,FALSE),"")</f>
        <v/>
      </c>
      <c r="W110" s="766">
        <f>IFERROR(VLOOKUP($I110,'WM-AR'!$I$7:$AS$3267,25,FALSE),"")</f>
        <v>0</v>
      </c>
      <c r="X110" s="766">
        <f>IFERROR(VLOOKUP($I110,'WM-AR'!$I$7:$AS$3267,26,FALSE),"")</f>
        <v>0</v>
      </c>
      <c r="Y110" s="766">
        <f>IFERROR(VLOOKUP($I110,'WM-AR'!$I$7:$AS$3267,27,FALSE),"")</f>
        <v>0</v>
      </c>
      <c r="Z110" s="766">
        <f>IFERROR(VLOOKUP($I110,'WM-AR'!$I$7:$AS$3267,28,FALSE),"")</f>
        <v>0</v>
      </c>
      <c r="AA110" s="766" t="str">
        <f>IFERROR(VLOOKUP($I110,'WM-AR'!$I$7:$AS$3267,29,FALSE),"")</f>
        <v>Material: (   )</v>
      </c>
      <c r="AB110" s="766">
        <f>IFERROR(VLOOKUP($I110,'WM-AR'!$I$7:$AS$3267,30,FALSE),"")</f>
        <v>0</v>
      </c>
      <c r="AC110" s="766">
        <f>IFERROR(VLOOKUP($I110,'WM-AR'!$I$7:$AS$3267,31,FALSE),"")</f>
        <v>0</v>
      </c>
      <c r="AD110" s="766">
        <f>IFERROR(VLOOKUP($I110,'WM-AR'!$I$7:$AS$3267,32,FALSE),"")</f>
        <v>0</v>
      </c>
      <c r="AE110" s="766" t="str">
        <f>IFERROR(VLOOKUP($I110,'WM-AR'!$I$7:$AS$3267,33,FALSE),"")</f>
        <v>(90)KG/M&gt;Weight≥(30)KG/M</v>
      </c>
      <c r="AF110" s="1313" t="str">
        <f>_xlfn.CONCAT("- Material: ( ",AF109," )",CHAR(10),"- (",$H$79,")KG/M&gt;Weight≥(",$H$81,")KG/M")</f>
        <v>- Material: ( ASTM A6M )
- (90)KG/M&gt;Weight≥(30)KG/M</v>
      </c>
      <c r="AG110" s="768" t="s">
        <v>3491</v>
      </c>
      <c r="AH110" s="768" t="s">
        <v>3491</v>
      </c>
      <c r="AI110" s="769"/>
      <c r="AJ110" s="769" t="str">
        <f t="shared" ref="AJ110:AJ118" si="18">K110</f>
        <v>TON</v>
      </c>
      <c r="AK110" s="905"/>
      <c r="AL110" s="88" t="str">
        <f>IF(AND(ISTEXT($E110),ISTEXT($B110)),"산출기준 &gt;&gt;  "&amp;_xlfn.XLOOKUP($E110,산출기준!$D:$D,산출기준!$E:$E,"매칭실패"),"")</f>
        <v/>
      </c>
    </row>
    <row r="111" spans="2:38" ht="49.9" customHeight="1" outlineLevel="1">
      <c r="B111" s="758"/>
      <c r="C111" s="759"/>
      <c r="D111" s="759"/>
      <c r="E111" s="759"/>
      <c r="F111" s="1315" t="s">
        <v>3492</v>
      </c>
      <c r="G111" s="759" t="str">
        <f>IF(IF(N111=0,"",N111)&amp;" | "&amp;IF(O111=0,"",O111)&amp;" | "&amp;IF(Q111=0,"",Q111)&amp;" | "&amp;IF(R111=0,"",R111)=" |  |  | ","",IF(N111=0,"",N111)&amp;" | "&amp;IF(O111=0,"",O111)&amp;" | "&amp;IF(Q111=0,"",Q111)&amp;" | "&amp;IF(R111=0,"",R111))</f>
        <v/>
      </c>
      <c r="H111" s="816" t="s">
        <v>3511</v>
      </c>
      <c r="I111" s="765" t="str">
        <f>LEFT(H111,14)</f>
        <v>S03AA028-00001</v>
      </c>
      <c r="J111" s="766"/>
      <c r="K111" s="766" t="str">
        <f>IFERROR(VLOOKUP($I111,'WM-AR'!$I$7:$AS$3267,34,FALSE),"")</f>
        <v/>
      </c>
      <c r="L111" s="766" t="str">
        <f>IFERROR(VLOOKUP($I111,'WM-AR'!$I$7:$AS$3267,4,FALSE),"")</f>
        <v/>
      </c>
      <c r="M111" s="766" t="str">
        <f>IFERROR(VLOOKUP($I111,'WM-AR'!$I$7:$AS$3267,6,FALSE),"")</f>
        <v/>
      </c>
      <c r="N111" s="766" t="str">
        <f>IFERROR(VLOOKUP($I111,'WM-AR'!$I$7:$AS$3267,8,FALSE),"")</f>
        <v/>
      </c>
      <c r="O111" s="766" t="str">
        <f>IFERROR(VLOOKUP($I111,'WM-AR'!$I$7:$AS$3267,10,FALSE),"")</f>
        <v/>
      </c>
      <c r="P111" s="766" t="str">
        <f>IFERROR(VLOOKUP($I111,'WM-AR'!$I$7:$AS$3267,12,FALSE),"")</f>
        <v/>
      </c>
      <c r="Q111" s="766" t="str">
        <f>IFERROR(VLOOKUP($I111,'WM-AR'!$I$7:$AS$3267,14,FALSE),"")</f>
        <v/>
      </c>
      <c r="R111" s="766" t="str">
        <f>IFERROR(VLOOKUP($I111,'WM-AR'!$I$7:$AS$3267,16,FALSE),"")</f>
        <v/>
      </c>
      <c r="S111" s="766" t="str">
        <f>IFERROR(VLOOKUP($I111,'WM-AR'!$I$7:$AS$3267,18,FALSE),"")</f>
        <v/>
      </c>
      <c r="T111" s="766" t="str">
        <f>IFERROR(VLOOKUP($I111,'WM-AR'!$I$7:$AS$3267,20,FALSE),"")</f>
        <v/>
      </c>
      <c r="U111" s="766" t="str">
        <f>IFERROR(VLOOKUP($I111,'WM-AR'!$I$7:$AS$3267,22,FALSE),"")</f>
        <v/>
      </c>
      <c r="V111" s="766" t="str">
        <f>IFERROR(VLOOKUP($I111,'WM-AR'!$I$7:$AS$3267,24,FALSE),"")</f>
        <v/>
      </c>
      <c r="W111" s="766" t="str">
        <f>IFERROR(VLOOKUP($I111,'WM-AR'!$I$7:$AS$3267,25,FALSE),"")</f>
        <v/>
      </c>
      <c r="X111" s="766" t="str">
        <f>IFERROR(VLOOKUP($I111,'WM-AR'!$I$7:$AS$3267,26,FALSE),"")</f>
        <v/>
      </c>
      <c r="Y111" s="766" t="str">
        <f>IFERROR(VLOOKUP($I111,'WM-AR'!$I$7:$AS$3267,27,FALSE),"")</f>
        <v/>
      </c>
      <c r="Z111" s="766" t="str">
        <f>IFERROR(VLOOKUP($I111,'WM-AR'!$I$7:$AS$3267,28,FALSE),"")</f>
        <v/>
      </c>
      <c r="AA111" s="766" t="str">
        <f>IFERROR(VLOOKUP($I111,'WM-AR'!$I$7:$AS$3267,29,FALSE),"")</f>
        <v/>
      </c>
      <c r="AB111" s="766" t="str">
        <f>IFERROR(VLOOKUP($I111,'WM-AR'!$I$7:$AS$3267,30,FALSE),"")</f>
        <v/>
      </c>
      <c r="AC111" s="766" t="str">
        <f>IFERROR(VLOOKUP($I111,'WM-AR'!$I$7:$AS$3267,31,FALSE),"")</f>
        <v/>
      </c>
      <c r="AD111" s="766" t="str">
        <f>IFERROR(VLOOKUP($I111,'WM-AR'!$I$7:$AS$3267,32,FALSE),"")</f>
        <v/>
      </c>
      <c r="AE111" s="766" t="str">
        <f>IFERROR(VLOOKUP($I111,'WM-AR'!$I$7:$AS$3267,33,FALSE),"")</f>
        <v/>
      </c>
      <c r="AF111" s="1313" t="str">
        <f>_xlfn.CONCAT("- Material: ( ",AF110," )")</f>
        <v>- Material: ( - Material: ( ASTM A6M )
- (90)KG/M&gt;Weight≥(30)KG/M )</v>
      </c>
      <c r="AG111" s="1314" t="s">
        <v>3494</v>
      </c>
      <c r="AH111" s="1314" t="s">
        <v>3494</v>
      </c>
      <c r="AI111" s="769"/>
      <c r="AJ111" s="769" t="str">
        <f>K111</f>
        <v/>
      </c>
      <c r="AK111" s="905"/>
      <c r="AL111" s="88" t="str">
        <f>IF(AND(ISTEXT($E111),ISTEXT($B111)),"산출기준 &gt;&gt;  "&amp;_xlfn.XLOOKUP($E111,산출기준!$D:$D,산출기준!$E:$E,"매칭실패"),"")</f>
        <v/>
      </c>
    </row>
    <row r="112" spans="2:38" ht="49.9" customHeight="1" outlineLevel="1">
      <c r="B112" s="758"/>
      <c r="C112" s="759"/>
      <c r="D112" s="759"/>
      <c r="E112" s="759"/>
      <c r="F112" s="1315" t="s">
        <v>1976</v>
      </c>
      <c r="G112" s="759" t="str">
        <f>IF(IF(N112=0,"",N112)&amp;" | "&amp;IF(O112=0,"",O112)&amp;" | "&amp;IF(Q112=0,"",Q112)&amp;" | "&amp;IF(R112=0,"",R112)=" |  |  | ","",IF(N112=0,"",N112)&amp;" | "&amp;IF(O112=0,"",O112)&amp;" | "&amp;IF(Q112=0,"",Q112)&amp;" | "&amp;IF(R112=0,"",R112))</f>
        <v xml:space="preserve">Plates - Gusset, Stiffener, ETC |  |  | </v>
      </c>
      <c r="H112" s="1153" t="s">
        <v>3495</v>
      </c>
      <c r="I112" s="765" t="str">
        <f>LEFT(H112,14)</f>
        <v>S01AA009-00001</v>
      </c>
      <c r="J112" s="766"/>
      <c r="K112" s="766" t="s">
        <v>3496</v>
      </c>
      <c r="L112" s="766" t="s">
        <v>3497</v>
      </c>
      <c r="M112" s="766" t="s">
        <v>3498</v>
      </c>
      <c r="N112" s="766" t="s">
        <v>3499</v>
      </c>
      <c r="O112" s="766">
        <v>0</v>
      </c>
      <c r="P112" s="766">
        <v>0</v>
      </c>
      <c r="Q112" s="766">
        <v>0</v>
      </c>
      <c r="R112" s="766">
        <v>0</v>
      </c>
      <c r="S112" s="766">
        <v>0</v>
      </c>
      <c r="T112" s="766">
        <v>0</v>
      </c>
      <c r="U112" s="766">
        <v>0</v>
      </c>
      <c r="V112" s="766">
        <v>0</v>
      </c>
      <c r="W112" s="766">
        <v>0</v>
      </c>
      <c r="X112" s="766">
        <v>0</v>
      </c>
      <c r="Y112" s="766">
        <v>0</v>
      </c>
      <c r="Z112" s="766">
        <v>0</v>
      </c>
      <c r="AA112" s="766" t="s">
        <v>3500</v>
      </c>
      <c r="AB112" s="766">
        <v>0</v>
      </c>
      <c r="AC112" s="766">
        <v>0</v>
      </c>
      <c r="AD112" s="766">
        <v>0</v>
      </c>
      <c r="AE112" s="766">
        <v>0</v>
      </c>
      <c r="AF112" s="817"/>
      <c r="AG112" s="1314" t="s">
        <v>3501</v>
      </c>
      <c r="AH112" s="1314" t="s">
        <v>3501</v>
      </c>
      <c r="AI112" s="769"/>
      <c r="AJ112" s="769" t="str">
        <f>K112</f>
        <v>TON</v>
      </c>
      <c r="AK112" s="1316"/>
      <c r="AL112" s="88" t="s">
        <v>2965</v>
      </c>
    </row>
    <row r="113" spans="2:38" ht="49.9" customHeight="1" outlineLevel="1">
      <c r="B113" s="758"/>
      <c r="C113" s="759"/>
      <c r="D113" s="759"/>
      <c r="E113" s="759"/>
      <c r="F113" s="1083" t="s">
        <v>3502</v>
      </c>
      <c r="G113" s="759" t="str">
        <f t="shared" si="17"/>
        <v xml:space="preserve">for Non-Fireproofed Steel Surface |  |  | </v>
      </c>
      <c r="H113" s="816" t="s">
        <v>3503</v>
      </c>
      <c r="I113" s="765" t="str">
        <f t="shared" si="12"/>
        <v>S41AA051-00001</v>
      </c>
      <c r="J113" s="766"/>
      <c r="K113" s="766" t="str">
        <f>IFERROR(VLOOKUP($I113,'WM-AR'!$I$7:$AS$3267,34,FALSE),"")</f>
        <v>M2</v>
      </c>
      <c r="L113" s="766" t="str">
        <f>IFERROR(VLOOKUP($I113,'WM-AR'!$I$7:$AS$3267,4,FALSE),"")</f>
        <v>Steel Structure Paint Work</v>
      </c>
      <c r="M113" s="766" t="str">
        <f>IFERROR(VLOOKUP($I113,'WM-AR'!$I$7:$AS$3267,6,FALSE),"")</f>
        <v>Shelter/Building</v>
      </c>
      <c r="N113" s="766" t="str">
        <f>IFERROR(VLOOKUP($I113,'WM-AR'!$I$7:$AS$3267,8,FALSE),"")</f>
        <v>for Non-Fireproofed Steel Surface</v>
      </c>
      <c r="O113" s="766">
        <f>IFERROR(VLOOKUP($I113,'WM-AR'!$I$7:$AS$3267,10,FALSE),"")</f>
        <v>0</v>
      </c>
      <c r="P113" s="766">
        <f>IFERROR(VLOOKUP($I113,'WM-AR'!$I$7:$AS$3267,12,FALSE),"")</f>
        <v>0</v>
      </c>
      <c r="Q113" s="766" t="str">
        <f>IFERROR(VLOOKUP($I113,'WM-AR'!$I$7:$AS$3267,14,FALSE),"")</f>
        <v/>
      </c>
      <c r="R113" s="766" t="str">
        <f>IFERROR(VLOOKUP($I113,'WM-AR'!$I$7:$AS$3267,16,FALSE),"")</f>
        <v/>
      </c>
      <c r="S113" s="766" t="str">
        <f>IFERROR(VLOOKUP($I113,'WM-AR'!$I$7:$AS$3267,18,FALSE),"")</f>
        <v/>
      </c>
      <c r="T113" s="766" t="str">
        <f>IFERROR(VLOOKUP($I113,'WM-AR'!$I$7:$AS$3267,20,FALSE),"")</f>
        <v/>
      </c>
      <c r="U113" s="766" t="str">
        <f>IFERROR(VLOOKUP($I113,'WM-AR'!$I$7:$AS$3267,22,FALSE),"")</f>
        <v/>
      </c>
      <c r="V113" s="766" t="str">
        <f>IFERROR(VLOOKUP($I113,'WM-AR'!$I$7:$AS$3267,24,FALSE),"")</f>
        <v/>
      </c>
      <c r="W113" s="766">
        <f>IFERROR(VLOOKUP($I113,'WM-AR'!$I$7:$AS$3267,25,FALSE),"")</f>
        <v>0</v>
      </c>
      <c r="X113" s="766">
        <f>IFERROR(VLOOKUP($I113,'WM-AR'!$I$7:$AS$3267,26,FALSE),"")</f>
        <v>0</v>
      </c>
      <c r="Y113" s="766">
        <f>IFERROR(VLOOKUP($I113,'WM-AR'!$I$7:$AS$3267,27,FALSE),"")</f>
        <v>0</v>
      </c>
      <c r="Z113" s="766">
        <f>IFERROR(VLOOKUP($I113,'WM-AR'!$I$7:$AS$3267,28,FALSE),"")</f>
        <v>0</v>
      </c>
      <c r="AA113" s="766" t="str">
        <f>IFERROR(VLOOKUP($I113,'WM-AR'!$I$7:$AS$3267,29,FALSE),"")</f>
        <v>Material: (   )</v>
      </c>
      <c r="AB113" s="766">
        <f>IFERROR(VLOOKUP($I113,'WM-AR'!$I$7:$AS$3267,30,FALSE),"")</f>
        <v>0</v>
      </c>
      <c r="AC113" s="766">
        <f>IFERROR(VLOOKUP($I113,'WM-AR'!$I$7:$AS$3267,31,FALSE),"")</f>
        <v>0</v>
      </c>
      <c r="AD113" s="766">
        <f>IFERROR(VLOOKUP($I113,'WM-AR'!$I$7:$AS$3267,32,FALSE),"")</f>
        <v>0</v>
      </c>
      <c r="AE113" s="766">
        <f>IFERROR(VLOOKUP($I113,'WM-AR'!$I$7:$AS$3267,33,FALSE),"")</f>
        <v>0</v>
      </c>
      <c r="AF113" s="817"/>
      <c r="AG113" s="1314" t="s">
        <v>3504</v>
      </c>
      <c r="AH113" s="1314" t="s">
        <v>3504</v>
      </c>
      <c r="AI113" s="769"/>
      <c r="AJ113" s="769" t="str">
        <f t="shared" si="18"/>
        <v>M2</v>
      </c>
      <c r="AK113" s="905"/>
      <c r="AL113" s="88" t="str">
        <f>IF(AND(ISTEXT($E113),ISTEXT($B113)),"산출기준 &gt;&gt;  "&amp;_xlfn.XLOOKUP($E113,산출기준!$D:$D,산출기준!$E:$E,"매칭실패"),"")</f>
        <v/>
      </c>
    </row>
    <row r="114" spans="2:38">
      <c r="B114" s="1127"/>
      <c r="C114" s="1165"/>
      <c r="D114" s="1165"/>
      <c r="E114" s="1165"/>
      <c r="F114" s="1165"/>
      <c r="G114" s="1131" t="s">
        <v>2289</v>
      </c>
      <c r="H114" s="1131"/>
      <c r="I114" s="1130" t="str">
        <f t="shared" si="12"/>
        <v/>
      </c>
      <c r="J114" s="1132"/>
      <c r="K114" s="1132" t="str">
        <f>IFERROR(VLOOKUP($I114,'WM-AR'!$I$7:$AS$3267,34,FALSE),"")</f>
        <v/>
      </c>
      <c r="L114" s="1132" t="str">
        <f>IFERROR(VLOOKUP($I114,'WM-AR'!$I$7:$AS$3267,4,FALSE),"")</f>
        <v/>
      </c>
      <c r="M114" s="1132" t="str">
        <f>IFERROR(VLOOKUP($I114,'WM-AR'!$I$7:$AS$3267,6,FALSE),"")</f>
        <v/>
      </c>
      <c r="N114" s="1132" t="str">
        <f>IFERROR(VLOOKUP($I114,'WM-AR'!$I$7:$AS$3267,8,FALSE),"")</f>
        <v/>
      </c>
      <c r="O114" s="1132" t="str">
        <f>IFERROR(VLOOKUP($I114,'WM-AR'!$I$7:$AS$3267,10,FALSE),"")</f>
        <v/>
      </c>
      <c r="P114" s="1132" t="str">
        <f>IFERROR(VLOOKUP($I114,'WM-AR'!$I$7:$AS$3267,12,FALSE),"")</f>
        <v/>
      </c>
      <c r="Q114" s="1132" t="str">
        <f>IFERROR(VLOOKUP($I114,'WM-AR'!$I$7:$AS$3267,14,FALSE),"")</f>
        <v/>
      </c>
      <c r="R114" s="1132" t="str">
        <f>IFERROR(VLOOKUP($I114,'WM-AR'!$I$7:$AS$3267,16,FALSE),"")</f>
        <v/>
      </c>
      <c r="S114" s="1132" t="str">
        <f>IFERROR(VLOOKUP($I114,'WM-AR'!$I$7:$AS$3267,18,FALSE),"")</f>
        <v/>
      </c>
      <c r="T114" s="1132" t="str">
        <f>IFERROR(VLOOKUP($I114,'WM-AR'!$I$7:$AS$3267,20,FALSE),"")</f>
        <v/>
      </c>
      <c r="U114" s="1132" t="str">
        <f>IFERROR(VLOOKUP($I114,'WM-AR'!$I$7:$AS$3267,22,FALSE),"")</f>
        <v/>
      </c>
      <c r="V114" s="1132" t="str">
        <f>IFERROR(VLOOKUP($I114,'WM-AR'!$I$7:$AS$3267,24,FALSE),"")</f>
        <v/>
      </c>
      <c r="W114" s="1132" t="str">
        <f>IFERROR(VLOOKUP($I114,'WM-AR'!$I$7:$AS$3267,25,FALSE),"")</f>
        <v/>
      </c>
      <c r="X114" s="1132" t="str">
        <f>IFERROR(VLOOKUP($I114,'WM-AR'!$I$7:$AS$3267,26,FALSE),"")</f>
        <v/>
      </c>
      <c r="Y114" s="1132" t="str">
        <f>IFERROR(VLOOKUP($I114,'WM-AR'!$I$7:$AS$3267,27,FALSE),"")</f>
        <v/>
      </c>
      <c r="Z114" s="1132" t="str">
        <f>IFERROR(VLOOKUP($I114,'WM-AR'!$I$7:$AS$3267,28,FALSE),"")</f>
        <v/>
      </c>
      <c r="AA114" s="1132" t="str">
        <f>IFERROR(VLOOKUP($I114,'WM-AR'!$I$7:$AS$3267,29,FALSE),"")</f>
        <v/>
      </c>
      <c r="AB114" s="1132" t="str">
        <f>IFERROR(VLOOKUP($I114,'WM-AR'!$I$7:$AS$3267,30,FALSE),"")</f>
        <v/>
      </c>
      <c r="AC114" s="1132" t="str">
        <f>IFERROR(VLOOKUP($I114,'WM-AR'!$I$7:$AS$3267,31,FALSE),"")</f>
        <v/>
      </c>
      <c r="AD114" s="1132" t="str">
        <f>IFERROR(VLOOKUP($I114,'WM-AR'!$I$7:$AS$3267,32,FALSE),"")</f>
        <v/>
      </c>
      <c r="AE114" s="1132" t="str">
        <f>IFERROR(VLOOKUP($I114,'WM-AR'!$I$7:$AS$3267,33,FALSE),"")</f>
        <v/>
      </c>
      <c r="AF114" s="1133"/>
      <c r="AG114" s="1134"/>
      <c r="AH114" s="1134"/>
      <c r="AI114" s="1135"/>
      <c r="AJ114" s="1135" t="str">
        <f t="shared" si="18"/>
        <v/>
      </c>
      <c r="AK114" s="1136"/>
      <c r="AL114" s="88" t="str">
        <f>IF(AND(ISTEXT($E114),ISTEXT($B114)),"산출기준 &gt;&gt;  "&amp;_xlfn.XLOOKUP($E114,산출기준!$D:$D,산출기준!$E:$E,"매칭실패"),"")</f>
        <v/>
      </c>
    </row>
    <row r="115" spans="2:38">
      <c r="B115" s="1111"/>
      <c r="C115" s="1166"/>
      <c r="D115" s="1166"/>
      <c r="E115" s="1166"/>
      <c r="F115" s="1166"/>
      <c r="G115" s="843"/>
      <c r="H115" s="843"/>
      <c r="I115" s="712" t="str">
        <f t="shared" si="12"/>
        <v/>
      </c>
      <c r="J115" s="714"/>
      <c r="K115" s="714" t="str">
        <f>IFERROR(VLOOKUP($I115,'WM-AR'!$I$7:$AS$3267,34,FALSE),"")</f>
        <v/>
      </c>
      <c r="L115" s="714" t="str">
        <f>IFERROR(VLOOKUP($I115,'WM-AR'!$I$7:$AS$3267,4,FALSE),"")</f>
        <v/>
      </c>
      <c r="M115" s="714" t="str">
        <f>IFERROR(VLOOKUP($I115,'WM-AR'!$I$7:$AS$3267,6,FALSE),"")</f>
        <v/>
      </c>
      <c r="N115" s="714" t="str">
        <f>IFERROR(VLOOKUP($I115,'WM-AR'!$I$7:$AS$3267,8,FALSE),"")</f>
        <v/>
      </c>
      <c r="O115" s="714" t="str">
        <f>IFERROR(VLOOKUP($I115,'WM-AR'!$I$7:$AS$3267,10,FALSE),"")</f>
        <v/>
      </c>
      <c r="P115" s="714" t="str">
        <f>IFERROR(VLOOKUP($I115,'WM-AR'!$I$7:$AS$3267,12,FALSE),"")</f>
        <v/>
      </c>
      <c r="Q115" s="714" t="str">
        <f>IFERROR(VLOOKUP($I115,'WM-AR'!$I$7:$AS$3267,14,FALSE),"")</f>
        <v/>
      </c>
      <c r="R115" s="714" t="str">
        <f>IFERROR(VLOOKUP($I115,'WM-AR'!$I$7:$AS$3267,16,FALSE),"")</f>
        <v/>
      </c>
      <c r="S115" s="714" t="str">
        <f>IFERROR(VLOOKUP($I115,'WM-AR'!$I$7:$AS$3267,18,FALSE),"")</f>
        <v/>
      </c>
      <c r="T115" s="714" t="str">
        <f>IFERROR(VLOOKUP($I115,'WM-AR'!$I$7:$AS$3267,20,FALSE),"")</f>
        <v/>
      </c>
      <c r="U115" s="714" t="str">
        <f>IFERROR(VLOOKUP($I115,'WM-AR'!$I$7:$AS$3267,22,FALSE),"")</f>
        <v/>
      </c>
      <c r="V115" s="714" t="str">
        <f>IFERROR(VLOOKUP($I115,'WM-AR'!$I$7:$AS$3267,24,FALSE),"")</f>
        <v/>
      </c>
      <c r="W115" s="714" t="str">
        <f>IFERROR(VLOOKUP($I115,'WM-AR'!$I$7:$AS$3267,25,FALSE),"")</f>
        <v/>
      </c>
      <c r="X115" s="714" t="str">
        <f>IFERROR(VLOOKUP($I115,'WM-AR'!$I$7:$AS$3267,26,FALSE),"")</f>
        <v/>
      </c>
      <c r="Y115" s="714" t="str">
        <f>IFERROR(VLOOKUP($I115,'WM-AR'!$I$7:$AS$3267,27,FALSE),"")</f>
        <v/>
      </c>
      <c r="Z115" s="714" t="str">
        <f>IFERROR(VLOOKUP($I115,'WM-AR'!$I$7:$AS$3267,28,FALSE),"")</f>
        <v/>
      </c>
      <c r="AA115" s="714" t="str">
        <f>IFERROR(VLOOKUP($I115,'WM-AR'!$I$7:$AS$3267,29,FALSE),"")</f>
        <v/>
      </c>
      <c r="AB115" s="714" t="str">
        <f>IFERROR(VLOOKUP($I115,'WM-AR'!$I$7:$AS$3267,30,FALSE),"")</f>
        <v/>
      </c>
      <c r="AC115" s="714" t="str">
        <f>IFERROR(VLOOKUP($I115,'WM-AR'!$I$7:$AS$3267,31,FALSE),"")</f>
        <v/>
      </c>
      <c r="AD115" s="714" t="str">
        <f>IFERROR(VLOOKUP($I115,'WM-AR'!$I$7:$AS$3267,32,FALSE),"")</f>
        <v/>
      </c>
      <c r="AE115" s="714" t="str">
        <f>IFERROR(VLOOKUP($I115,'WM-AR'!$I$7:$AS$3267,33,FALSE),"")</f>
        <v/>
      </c>
      <c r="AF115" s="839"/>
      <c r="AG115" s="852"/>
      <c r="AH115" s="852"/>
      <c r="AI115" s="854"/>
      <c r="AJ115" s="854" t="str">
        <f t="shared" si="18"/>
        <v/>
      </c>
      <c r="AK115" s="1114"/>
      <c r="AL115" s="88" t="str">
        <f>IF(AND(ISTEXT($E115),ISTEXT($B115)),"산출기준 &gt;&gt;  "&amp;_xlfn.XLOOKUP($E115,산출기준!$D:$D,산출기준!$E:$E,"매칭실패"),"")</f>
        <v/>
      </c>
    </row>
    <row r="116" spans="2:38">
      <c r="B116" s="1111"/>
      <c r="C116" s="1166"/>
      <c r="D116" s="1166"/>
      <c r="E116" s="1166"/>
      <c r="F116" s="1166"/>
      <c r="G116" s="843"/>
      <c r="H116" s="843"/>
      <c r="I116" s="712" t="str">
        <f t="shared" si="12"/>
        <v/>
      </c>
      <c r="J116" s="714"/>
      <c r="K116" s="714" t="str">
        <f>IFERROR(VLOOKUP($I116,'WM-AR'!$I$7:$AS$3267,34,FALSE),"")</f>
        <v/>
      </c>
      <c r="L116" s="714" t="str">
        <f>IFERROR(VLOOKUP($I116,'WM-AR'!$I$7:$AS$3267,4,FALSE),"")</f>
        <v/>
      </c>
      <c r="M116" s="714" t="str">
        <f>IFERROR(VLOOKUP($I116,'WM-AR'!$I$7:$AS$3267,6,FALSE),"")</f>
        <v/>
      </c>
      <c r="N116" s="714" t="str">
        <f>IFERROR(VLOOKUP($I116,'WM-AR'!$I$7:$AS$3267,8,FALSE),"")</f>
        <v/>
      </c>
      <c r="O116" s="714" t="str">
        <f>IFERROR(VLOOKUP($I116,'WM-AR'!$I$7:$AS$3267,10,FALSE),"")</f>
        <v/>
      </c>
      <c r="P116" s="714" t="str">
        <f>IFERROR(VLOOKUP($I116,'WM-AR'!$I$7:$AS$3267,12,FALSE),"")</f>
        <v/>
      </c>
      <c r="Q116" s="714" t="str">
        <f>IFERROR(VLOOKUP($I116,'WM-AR'!$I$7:$AS$3267,14,FALSE),"")</f>
        <v/>
      </c>
      <c r="R116" s="714" t="str">
        <f>IFERROR(VLOOKUP($I116,'WM-AR'!$I$7:$AS$3267,16,FALSE),"")</f>
        <v/>
      </c>
      <c r="S116" s="714" t="str">
        <f>IFERROR(VLOOKUP($I116,'WM-AR'!$I$7:$AS$3267,18,FALSE),"")</f>
        <v/>
      </c>
      <c r="T116" s="714" t="str">
        <f>IFERROR(VLOOKUP($I116,'WM-AR'!$I$7:$AS$3267,20,FALSE),"")</f>
        <v/>
      </c>
      <c r="U116" s="714" t="str">
        <f>IFERROR(VLOOKUP($I116,'WM-AR'!$I$7:$AS$3267,22,FALSE),"")</f>
        <v/>
      </c>
      <c r="V116" s="714" t="str">
        <f>IFERROR(VLOOKUP($I116,'WM-AR'!$I$7:$AS$3267,24,FALSE),"")</f>
        <v/>
      </c>
      <c r="W116" s="714" t="str">
        <f>IFERROR(VLOOKUP($I116,'WM-AR'!$I$7:$AS$3267,25,FALSE),"")</f>
        <v/>
      </c>
      <c r="X116" s="714" t="str">
        <f>IFERROR(VLOOKUP($I116,'WM-AR'!$I$7:$AS$3267,26,FALSE),"")</f>
        <v/>
      </c>
      <c r="Y116" s="714" t="str">
        <f>IFERROR(VLOOKUP($I116,'WM-AR'!$I$7:$AS$3267,27,FALSE),"")</f>
        <v/>
      </c>
      <c r="Z116" s="714" t="str">
        <f>IFERROR(VLOOKUP($I116,'WM-AR'!$I$7:$AS$3267,28,FALSE),"")</f>
        <v/>
      </c>
      <c r="AA116" s="714" t="str">
        <f>IFERROR(VLOOKUP($I116,'WM-AR'!$I$7:$AS$3267,29,FALSE),"")</f>
        <v/>
      </c>
      <c r="AB116" s="714" t="str">
        <f>IFERROR(VLOOKUP($I116,'WM-AR'!$I$7:$AS$3267,30,FALSE),"")</f>
        <v/>
      </c>
      <c r="AC116" s="714" t="str">
        <f>IFERROR(VLOOKUP($I116,'WM-AR'!$I$7:$AS$3267,31,FALSE),"")</f>
        <v/>
      </c>
      <c r="AD116" s="714" t="str">
        <f>IFERROR(VLOOKUP($I116,'WM-AR'!$I$7:$AS$3267,32,FALSE),"")</f>
        <v/>
      </c>
      <c r="AE116" s="714" t="str">
        <f>IFERROR(VLOOKUP($I116,'WM-AR'!$I$7:$AS$3267,33,FALSE),"")</f>
        <v/>
      </c>
      <c r="AF116" s="839"/>
      <c r="AG116" s="852"/>
      <c r="AH116" s="852"/>
      <c r="AI116" s="854"/>
      <c r="AJ116" s="854" t="str">
        <f t="shared" si="18"/>
        <v/>
      </c>
      <c r="AK116" s="1114"/>
      <c r="AL116" s="88" t="str">
        <f>IF(AND(ISTEXT($E116),ISTEXT($B116)),"산출기준 &gt;&gt;  "&amp;_xlfn.XLOOKUP($E116,산출기준!$D:$D,산출기준!$E:$E,"매칭실패"),"")</f>
        <v/>
      </c>
    </row>
    <row r="117" spans="2:38">
      <c r="B117" s="1111"/>
      <c r="C117" s="1166"/>
      <c r="D117" s="1166"/>
      <c r="E117" s="1166"/>
      <c r="F117" s="1166"/>
      <c r="G117" s="843"/>
      <c r="H117" s="843"/>
      <c r="I117" s="712" t="str">
        <f t="shared" si="12"/>
        <v/>
      </c>
      <c r="J117" s="714"/>
      <c r="K117" s="714" t="str">
        <f>IFERROR(VLOOKUP($I117,'WM-AR'!$I$7:$AS$3267,34,FALSE),"")</f>
        <v/>
      </c>
      <c r="L117" s="714" t="str">
        <f>IFERROR(VLOOKUP($I117,'WM-AR'!$I$7:$AS$3267,4,FALSE),"")</f>
        <v/>
      </c>
      <c r="M117" s="714" t="str">
        <f>IFERROR(VLOOKUP($I117,'WM-AR'!$I$7:$AS$3267,6,FALSE),"")</f>
        <v/>
      </c>
      <c r="N117" s="714" t="str">
        <f>IFERROR(VLOOKUP($I117,'WM-AR'!$I$7:$AS$3267,8,FALSE),"")</f>
        <v/>
      </c>
      <c r="O117" s="714" t="str">
        <f>IFERROR(VLOOKUP($I117,'WM-AR'!$I$7:$AS$3267,10,FALSE),"")</f>
        <v/>
      </c>
      <c r="P117" s="714" t="str">
        <f>IFERROR(VLOOKUP($I117,'WM-AR'!$I$7:$AS$3267,12,FALSE),"")</f>
        <v/>
      </c>
      <c r="Q117" s="714" t="str">
        <f>IFERROR(VLOOKUP($I117,'WM-AR'!$I$7:$AS$3267,14,FALSE),"")</f>
        <v/>
      </c>
      <c r="R117" s="714" t="str">
        <f>IFERROR(VLOOKUP($I117,'WM-AR'!$I$7:$AS$3267,16,FALSE),"")</f>
        <v/>
      </c>
      <c r="S117" s="714" t="str">
        <f>IFERROR(VLOOKUP($I117,'WM-AR'!$I$7:$AS$3267,18,FALSE),"")</f>
        <v/>
      </c>
      <c r="T117" s="714" t="str">
        <f>IFERROR(VLOOKUP($I117,'WM-AR'!$I$7:$AS$3267,20,FALSE),"")</f>
        <v/>
      </c>
      <c r="U117" s="714" t="str">
        <f>IFERROR(VLOOKUP($I117,'WM-AR'!$I$7:$AS$3267,22,FALSE),"")</f>
        <v/>
      </c>
      <c r="V117" s="714" t="str">
        <f>IFERROR(VLOOKUP($I117,'WM-AR'!$I$7:$AS$3267,24,FALSE),"")</f>
        <v/>
      </c>
      <c r="W117" s="714" t="str">
        <f>IFERROR(VLOOKUP($I117,'WM-AR'!$I$7:$AS$3267,25,FALSE),"")</f>
        <v/>
      </c>
      <c r="X117" s="714" t="str">
        <f>IFERROR(VLOOKUP($I117,'WM-AR'!$I$7:$AS$3267,26,FALSE),"")</f>
        <v/>
      </c>
      <c r="Y117" s="714" t="str">
        <f>IFERROR(VLOOKUP($I117,'WM-AR'!$I$7:$AS$3267,27,FALSE),"")</f>
        <v/>
      </c>
      <c r="Z117" s="714" t="str">
        <f>IFERROR(VLOOKUP($I117,'WM-AR'!$I$7:$AS$3267,28,FALSE),"")</f>
        <v/>
      </c>
      <c r="AA117" s="714" t="str">
        <f>IFERROR(VLOOKUP($I117,'WM-AR'!$I$7:$AS$3267,29,FALSE),"")</f>
        <v/>
      </c>
      <c r="AB117" s="714" t="str">
        <f>IFERROR(VLOOKUP($I117,'WM-AR'!$I$7:$AS$3267,30,FALSE),"")</f>
        <v/>
      </c>
      <c r="AC117" s="714" t="str">
        <f>IFERROR(VLOOKUP($I117,'WM-AR'!$I$7:$AS$3267,31,FALSE),"")</f>
        <v/>
      </c>
      <c r="AD117" s="714" t="str">
        <f>IFERROR(VLOOKUP($I117,'WM-AR'!$I$7:$AS$3267,32,FALSE),"")</f>
        <v/>
      </c>
      <c r="AE117" s="714" t="str">
        <f>IFERROR(VLOOKUP($I117,'WM-AR'!$I$7:$AS$3267,33,FALSE),"")</f>
        <v/>
      </c>
      <c r="AF117" s="839"/>
      <c r="AG117" s="852"/>
      <c r="AH117" s="852"/>
      <c r="AI117" s="854"/>
      <c r="AJ117" s="854" t="str">
        <f t="shared" si="18"/>
        <v/>
      </c>
      <c r="AK117" s="1114"/>
      <c r="AL117" s="88" t="str">
        <f>IF(AND(ISTEXT($E117),ISTEXT($B117)),"산출기준 &gt;&gt;  "&amp;_xlfn.XLOOKUP($E117,산출기준!$D:$D,산출기준!$E:$E,"매칭실패"),"")</f>
        <v/>
      </c>
    </row>
    <row r="118" spans="2:38">
      <c r="B118" s="1116"/>
      <c r="C118" s="1167"/>
      <c r="D118" s="1167"/>
      <c r="E118" s="1167"/>
      <c r="F118" s="1167"/>
      <c r="G118" s="1120"/>
      <c r="H118" s="1120"/>
      <c r="I118" s="1119" t="str">
        <f t="shared" si="12"/>
        <v/>
      </c>
      <c r="J118" s="1121"/>
      <c r="K118" s="1121" t="str">
        <f>IFERROR(VLOOKUP($I118,'WM-AR'!$I$7:$AS$3267,34,FALSE),"")</f>
        <v/>
      </c>
      <c r="L118" s="1121" t="str">
        <f>IFERROR(VLOOKUP($I118,'WM-AR'!$I$7:$AS$3267,4,FALSE),"")</f>
        <v/>
      </c>
      <c r="M118" s="1121" t="str">
        <f>IFERROR(VLOOKUP($I118,'WM-AR'!$I$7:$AS$3267,6,FALSE),"")</f>
        <v/>
      </c>
      <c r="N118" s="1121" t="str">
        <f>IFERROR(VLOOKUP($I118,'WM-AR'!$I$7:$AS$3267,8,FALSE),"")</f>
        <v/>
      </c>
      <c r="O118" s="1121" t="str">
        <f>IFERROR(VLOOKUP($I118,'WM-AR'!$I$7:$AS$3267,10,FALSE),"")</f>
        <v/>
      </c>
      <c r="P118" s="1121" t="str">
        <f>IFERROR(VLOOKUP($I118,'WM-AR'!$I$7:$AS$3267,12,FALSE),"")</f>
        <v/>
      </c>
      <c r="Q118" s="1121" t="str">
        <f>IFERROR(VLOOKUP($I118,'WM-AR'!$I$7:$AS$3267,14,FALSE),"")</f>
        <v/>
      </c>
      <c r="R118" s="1121" t="str">
        <f>IFERROR(VLOOKUP($I118,'WM-AR'!$I$7:$AS$3267,16,FALSE),"")</f>
        <v/>
      </c>
      <c r="S118" s="1121" t="str">
        <f>IFERROR(VLOOKUP($I118,'WM-AR'!$I$7:$AS$3267,18,FALSE),"")</f>
        <v/>
      </c>
      <c r="T118" s="1121" t="str">
        <f>IFERROR(VLOOKUP($I118,'WM-AR'!$I$7:$AS$3267,20,FALSE),"")</f>
        <v/>
      </c>
      <c r="U118" s="1121" t="str">
        <f>IFERROR(VLOOKUP($I118,'WM-AR'!$I$7:$AS$3267,22,FALSE),"")</f>
        <v/>
      </c>
      <c r="V118" s="1121" t="str">
        <f>IFERROR(VLOOKUP($I118,'WM-AR'!$I$7:$AS$3267,24,FALSE),"")</f>
        <v/>
      </c>
      <c r="W118" s="1121" t="str">
        <f>IFERROR(VLOOKUP($I118,'WM-AR'!$I$7:$AS$3267,25,FALSE),"")</f>
        <v/>
      </c>
      <c r="X118" s="1121" t="str">
        <f>IFERROR(VLOOKUP($I118,'WM-AR'!$I$7:$AS$3267,26,FALSE),"")</f>
        <v/>
      </c>
      <c r="Y118" s="1121" t="str">
        <f>IFERROR(VLOOKUP($I118,'WM-AR'!$I$7:$AS$3267,27,FALSE),"")</f>
        <v/>
      </c>
      <c r="Z118" s="1121" t="str">
        <f>IFERROR(VLOOKUP($I118,'WM-AR'!$I$7:$AS$3267,28,FALSE),"")</f>
        <v/>
      </c>
      <c r="AA118" s="1121" t="str">
        <f>IFERROR(VLOOKUP($I118,'WM-AR'!$I$7:$AS$3267,29,FALSE),"")</f>
        <v/>
      </c>
      <c r="AB118" s="1121" t="str">
        <f>IFERROR(VLOOKUP($I118,'WM-AR'!$I$7:$AS$3267,30,FALSE),"")</f>
        <v/>
      </c>
      <c r="AC118" s="1121" t="str">
        <f>IFERROR(VLOOKUP($I118,'WM-AR'!$I$7:$AS$3267,31,FALSE),"")</f>
        <v/>
      </c>
      <c r="AD118" s="1121" t="str">
        <f>IFERROR(VLOOKUP($I118,'WM-AR'!$I$7:$AS$3267,32,FALSE),"")</f>
        <v/>
      </c>
      <c r="AE118" s="1121" t="str">
        <f>IFERROR(VLOOKUP($I118,'WM-AR'!$I$7:$AS$3267,33,FALSE),"")</f>
        <v/>
      </c>
      <c r="AF118" s="1122"/>
      <c r="AG118" s="1123"/>
      <c r="AH118" s="1123"/>
      <c r="AI118" s="1124"/>
      <c r="AJ118" s="1124" t="str">
        <f t="shared" si="18"/>
        <v/>
      </c>
      <c r="AK118" s="1125"/>
      <c r="AL118" s="88" t="str">
        <f>IF(AND(ISTEXT($E118),ISTEXT($B118)),"산출기준 &gt;&gt;  "&amp;_xlfn.XLOOKUP($E118,산출기준!$D:$D,산출기준!$E:$E,"매칭실패"),"")</f>
        <v/>
      </c>
    </row>
    <row r="119" spans="2:38" s="658" customFormat="1">
      <c r="B119" s="635"/>
      <c r="C119" s="1068"/>
      <c r="D119" s="1068"/>
      <c r="E119" s="1068"/>
      <c r="F119" s="1317" t="s">
        <v>861</v>
      </c>
      <c r="G119" s="1068"/>
      <c r="H119" s="1307"/>
      <c r="I119" s="1071" t="str">
        <f t="shared" si="12"/>
        <v/>
      </c>
      <c r="J119" s="1071"/>
      <c r="K119" s="1071"/>
      <c r="L119" s="1071"/>
      <c r="M119" s="1071"/>
      <c r="N119" s="1071"/>
      <c r="O119" s="1071"/>
      <c r="P119" s="1071"/>
      <c r="Q119" s="1071"/>
      <c r="R119" s="1071"/>
      <c r="S119" s="1071"/>
      <c r="T119" s="1071"/>
      <c r="U119" s="1071"/>
      <c r="V119" s="1071"/>
      <c r="W119" s="1071"/>
      <c r="X119" s="1071"/>
      <c r="Y119" s="1071"/>
      <c r="Z119" s="1071"/>
      <c r="AA119" s="1071"/>
      <c r="AB119" s="1071"/>
      <c r="AC119" s="1071"/>
      <c r="AD119" s="1071"/>
      <c r="AE119" s="1071"/>
      <c r="AF119" s="1072"/>
      <c r="AG119" s="1072"/>
      <c r="AH119" s="1072"/>
      <c r="AI119" s="1072"/>
      <c r="AJ119" s="1072"/>
      <c r="AK119" s="1073"/>
      <c r="AL119" s="658" t="str">
        <f>IF(AND(ISTEXT($E119),ISTEXT($B119)),"산출기준 &gt;&gt;  "&amp;_xlfn.XLOOKUP($E119,산출기준!$D:$D,산출기준!$E:$E,"매칭실패"),"")</f>
        <v/>
      </c>
    </row>
    <row r="120" spans="2:38" ht="34.9" customHeight="1">
      <c r="B120" s="808" t="str" cm="1">
        <f t="array" aca="1" ref="B120" ca="1">_xlfn.IFNA(INDIRECT("Family_표준_구성도!B"&amp;MATCH(F120,INDIRECT("Family_표준_구성도!"&amp;"C:C"),0)),"")</f>
        <v>5.2.1.1.4</v>
      </c>
      <c r="C120" s="668" t="s">
        <v>1903</v>
      </c>
      <c r="D120" s="809"/>
      <c r="E120" s="668" t="s">
        <v>1962</v>
      </c>
      <c r="F120" s="1265" t="s">
        <v>2291</v>
      </c>
      <c r="G120" s="1079"/>
      <c r="H120" s="1079"/>
      <c r="I120" s="674" t="str">
        <f t="shared" si="12"/>
        <v/>
      </c>
      <c r="J120" s="674"/>
      <c r="K120" s="674"/>
      <c r="L120" s="674"/>
      <c r="M120" s="674"/>
      <c r="N120" s="675"/>
      <c r="O120" s="676"/>
      <c r="P120" s="677"/>
      <c r="Q120" s="677"/>
      <c r="R120" s="677"/>
      <c r="S120" s="677"/>
      <c r="T120" s="677"/>
      <c r="U120" s="677"/>
      <c r="V120" s="678"/>
      <c r="W120" s="679"/>
      <c r="X120" s="679"/>
      <c r="Y120" s="679"/>
      <c r="Z120" s="679"/>
      <c r="AA120" s="679"/>
      <c r="AB120" s="679"/>
      <c r="AC120" s="679"/>
      <c r="AD120" s="679"/>
      <c r="AE120" s="679"/>
      <c r="AF120" s="1312" t="s">
        <v>3509</v>
      </c>
      <c r="AG120" s="682"/>
      <c r="AH120" s="682"/>
      <c r="AI120" s="682"/>
      <c r="AJ120" s="682"/>
      <c r="AK120" s="1266"/>
      <c r="AL120" s="88" t="str">
        <f ca="1">IF(AND(ISTEXT($E120),ISTEXT($B120)),"산출기준 &gt;&gt;  "&amp;_xlfn.XLOOKUP($E120,산출기준!$D:$D,산출기준!$E:$E,"매칭실패"),"")</f>
        <v>산출기준 &gt;&gt;  [Steel Column]</v>
      </c>
    </row>
    <row r="121" spans="2:38" ht="49.9" customHeight="1" outlineLevel="1">
      <c r="B121" s="758"/>
      <c r="C121" s="759"/>
      <c r="D121" s="759"/>
      <c r="E121" s="759"/>
      <c r="F121" s="1080" t="s">
        <v>3488</v>
      </c>
      <c r="G121" s="759" t="str">
        <f t="shared" ref="G121:G124" si="19">IF(IF(N121=0,"",N121)&amp;" | "&amp;IF(O121=0,"",O121)&amp;" | "&amp;IF(Q121=0,"",Q121)&amp;" | "&amp;IF(R121=0,"",R121)=" |  |  | ","",IF(N121=0,"",N121)&amp;" | "&amp;IF(O121=0,"",O121)&amp;" | "&amp;IF(Q121=0,"",Q121)&amp;" | "&amp;IF(R121=0,"",R121))</f>
        <v xml:space="preserve">Light Steel - Standard |  |  | </v>
      </c>
      <c r="H121" s="816" t="s">
        <v>3512</v>
      </c>
      <c r="I121" s="765" t="str">
        <f t="shared" si="12"/>
        <v>S01AA074-00001</v>
      </c>
      <c r="J121" s="766"/>
      <c r="K121" s="766" t="str">
        <f>IFERROR(VLOOKUP($I121,'WM-AR'!$I$7:$AS$3267,34,FALSE),"")</f>
        <v>TON</v>
      </c>
      <c r="L121" s="766" t="str">
        <f>IFERROR(VLOOKUP($I121,'WM-AR'!$I$7:$AS$3267,4,FALSE),"")</f>
        <v>Main Steel Structure Fabrication Work</v>
      </c>
      <c r="M121" s="766" t="str">
        <f>IFERROR(VLOOKUP($I121,'WM-AR'!$I$7:$AS$3267,6,FALSE),"")</f>
        <v>Shelter/Building</v>
      </c>
      <c r="N121" s="766" t="str">
        <f>IFERROR(VLOOKUP($I121,'WM-AR'!$I$7:$AS$3267,8,FALSE),"")</f>
        <v>Light Steel - Standard</v>
      </c>
      <c r="O121" s="766">
        <f>IFERROR(VLOOKUP($I121,'WM-AR'!$I$7:$AS$3267,10,FALSE),"")</f>
        <v>0</v>
      </c>
      <c r="P121" s="766">
        <f>IFERROR(VLOOKUP($I121,'WM-AR'!$I$7:$AS$3267,12,FALSE),"")</f>
        <v>0</v>
      </c>
      <c r="Q121" s="766" t="str">
        <f>IFERROR(VLOOKUP($I121,'WM-AR'!$I$7:$AS$3267,14,FALSE),"")</f>
        <v/>
      </c>
      <c r="R121" s="766" t="str">
        <f>IFERROR(VLOOKUP($I121,'WM-AR'!$I$7:$AS$3267,16,FALSE),"")</f>
        <v/>
      </c>
      <c r="S121" s="766" t="str">
        <f>IFERROR(VLOOKUP($I121,'WM-AR'!$I$7:$AS$3267,18,FALSE),"")</f>
        <v/>
      </c>
      <c r="T121" s="766" t="str">
        <f>IFERROR(VLOOKUP($I121,'WM-AR'!$I$7:$AS$3267,20,FALSE),"")</f>
        <v/>
      </c>
      <c r="U121" s="766" t="str">
        <f>IFERROR(VLOOKUP($I121,'WM-AR'!$I$7:$AS$3267,22,FALSE),"")</f>
        <v/>
      </c>
      <c r="V121" s="766" t="str">
        <f>IFERROR(VLOOKUP($I121,'WM-AR'!$I$7:$AS$3267,24,FALSE),"")</f>
        <v/>
      </c>
      <c r="W121" s="766">
        <f>IFERROR(VLOOKUP($I121,'WM-AR'!$I$7:$AS$3267,25,FALSE),"")</f>
        <v>0</v>
      </c>
      <c r="X121" s="766">
        <f>IFERROR(VLOOKUP($I121,'WM-AR'!$I$7:$AS$3267,26,FALSE),"")</f>
        <v>0</v>
      </c>
      <c r="Y121" s="766">
        <f>IFERROR(VLOOKUP($I121,'WM-AR'!$I$7:$AS$3267,27,FALSE),"")</f>
        <v>0</v>
      </c>
      <c r="Z121" s="766">
        <f>IFERROR(VLOOKUP($I121,'WM-AR'!$I$7:$AS$3267,28,FALSE),"")</f>
        <v>0</v>
      </c>
      <c r="AA121" s="766" t="str">
        <f>IFERROR(VLOOKUP($I121,'WM-AR'!$I$7:$AS$3267,29,FALSE),"")</f>
        <v>Material: (   )</v>
      </c>
      <c r="AB121" s="766">
        <f>IFERROR(VLOOKUP($I121,'WM-AR'!$I$7:$AS$3267,30,FALSE),"")</f>
        <v>0</v>
      </c>
      <c r="AC121" s="766">
        <f>IFERROR(VLOOKUP($I121,'WM-AR'!$I$7:$AS$3267,31,FALSE),"")</f>
        <v>0</v>
      </c>
      <c r="AD121" s="766">
        <f>IFERROR(VLOOKUP($I121,'WM-AR'!$I$7:$AS$3267,32,FALSE),"")</f>
        <v>0</v>
      </c>
      <c r="AE121" s="766" t="str">
        <f>IFERROR(VLOOKUP($I121,'WM-AR'!$I$7:$AS$3267,33,FALSE),"")</f>
        <v>(30)KG/M&gt;Weight</v>
      </c>
      <c r="AF121" s="1313" t="str">
        <f>_xlfn.CONCAT("- Material: ( ",AF120," )",CHAR(10),"- (",$H$81,")KG/M&gt;Weight")</f>
        <v>- Material: ( ASTM A6M )
- (30)KG/M&gt;Weight</v>
      </c>
      <c r="AG121" s="768" t="s">
        <v>3491</v>
      </c>
      <c r="AH121" s="768" t="s">
        <v>3491</v>
      </c>
      <c r="AI121" s="769"/>
      <c r="AJ121" s="769" t="str">
        <f t="shared" ref="AJ121:AJ129" si="20">K121</f>
        <v>TON</v>
      </c>
      <c r="AK121" s="905"/>
      <c r="AL121" s="88" t="str">
        <f>IF(AND(ISTEXT($E121),ISTEXT($B121)),"산출기준 &gt;&gt;  "&amp;_xlfn.XLOOKUP($E121,산출기준!$D:$D,산출기준!$E:$E,"매칭실패"),"")</f>
        <v/>
      </c>
    </row>
    <row r="122" spans="2:38" ht="49.9" customHeight="1" outlineLevel="1">
      <c r="B122" s="758"/>
      <c r="C122" s="759"/>
      <c r="D122" s="759"/>
      <c r="E122" s="759"/>
      <c r="F122" s="1315" t="s">
        <v>3492</v>
      </c>
      <c r="G122" s="759" t="str">
        <f>IF(IF(N122=0,"",N122)&amp;" | "&amp;IF(O122=0,"",O122)&amp;" | "&amp;IF(Q122=0,"",Q122)&amp;" | "&amp;IF(R122=0,"",R122)=" |  |  | ","",IF(N122=0,"",N122)&amp;" | "&amp;IF(O122=0,"",O122)&amp;" | "&amp;IF(Q122=0,"",Q122)&amp;" | "&amp;IF(R122=0,"",R122))</f>
        <v/>
      </c>
      <c r="H122" s="816" t="s">
        <v>3513</v>
      </c>
      <c r="I122" s="765" t="str">
        <f>LEFT(H122,14)</f>
        <v>S03AA029-00001</v>
      </c>
      <c r="J122" s="766"/>
      <c r="K122" s="766" t="str">
        <f>IFERROR(VLOOKUP($I122,'WM-AR'!$I$7:$AS$3267,34,FALSE),"")</f>
        <v/>
      </c>
      <c r="L122" s="766" t="str">
        <f>IFERROR(VLOOKUP($I122,'WM-AR'!$I$7:$AS$3267,4,FALSE),"")</f>
        <v/>
      </c>
      <c r="M122" s="766" t="str">
        <f>IFERROR(VLOOKUP($I122,'WM-AR'!$I$7:$AS$3267,6,FALSE),"")</f>
        <v/>
      </c>
      <c r="N122" s="766" t="str">
        <f>IFERROR(VLOOKUP($I122,'WM-AR'!$I$7:$AS$3267,8,FALSE),"")</f>
        <v/>
      </c>
      <c r="O122" s="766" t="str">
        <f>IFERROR(VLOOKUP($I122,'WM-AR'!$I$7:$AS$3267,10,FALSE),"")</f>
        <v/>
      </c>
      <c r="P122" s="766" t="str">
        <f>IFERROR(VLOOKUP($I122,'WM-AR'!$I$7:$AS$3267,12,FALSE),"")</f>
        <v/>
      </c>
      <c r="Q122" s="766" t="str">
        <f>IFERROR(VLOOKUP($I122,'WM-AR'!$I$7:$AS$3267,14,FALSE),"")</f>
        <v/>
      </c>
      <c r="R122" s="766" t="str">
        <f>IFERROR(VLOOKUP($I122,'WM-AR'!$I$7:$AS$3267,16,FALSE),"")</f>
        <v/>
      </c>
      <c r="S122" s="766" t="str">
        <f>IFERROR(VLOOKUP($I122,'WM-AR'!$I$7:$AS$3267,18,FALSE),"")</f>
        <v/>
      </c>
      <c r="T122" s="766" t="str">
        <f>IFERROR(VLOOKUP($I122,'WM-AR'!$I$7:$AS$3267,20,FALSE),"")</f>
        <v/>
      </c>
      <c r="U122" s="766" t="str">
        <f>IFERROR(VLOOKUP($I122,'WM-AR'!$I$7:$AS$3267,22,FALSE),"")</f>
        <v/>
      </c>
      <c r="V122" s="766" t="str">
        <f>IFERROR(VLOOKUP($I122,'WM-AR'!$I$7:$AS$3267,24,FALSE),"")</f>
        <v/>
      </c>
      <c r="W122" s="766" t="str">
        <f>IFERROR(VLOOKUP($I122,'WM-AR'!$I$7:$AS$3267,25,FALSE),"")</f>
        <v/>
      </c>
      <c r="X122" s="766" t="str">
        <f>IFERROR(VLOOKUP($I122,'WM-AR'!$I$7:$AS$3267,26,FALSE),"")</f>
        <v/>
      </c>
      <c r="Y122" s="766" t="str">
        <f>IFERROR(VLOOKUP($I122,'WM-AR'!$I$7:$AS$3267,27,FALSE),"")</f>
        <v/>
      </c>
      <c r="Z122" s="766" t="str">
        <f>IFERROR(VLOOKUP($I122,'WM-AR'!$I$7:$AS$3267,28,FALSE),"")</f>
        <v/>
      </c>
      <c r="AA122" s="766" t="str">
        <f>IFERROR(VLOOKUP($I122,'WM-AR'!$I$7:$AS$3267,29,FALSE),"")</f>
        <v/>
      </c>
      <c r="AB122" s="766" t="str">
        <f>IFERROR(VLOOKUP($I122,'WM-AR'!$I$7:$AS$3267,30,FALSE),"")</f>
        <v/>
      </c>
      <c r="AC122" s="766" t="str">
        <f>IFERROR(VLOOKUP($I122,'WM-AR'!$I$7:$AS$3267,31,FALSE),"")</f>
        <v/>
      </c>
      <c r="AD122" s="766" t="str">
        <f>IFERROR(VLOOKUP($I122,'WM-AR'!$I$7:$AS$3267,32,FALSE),"")</f>
        <v/>
      </c>
      <c r="AE122" s="766" t="str">
        <f>IFERROR(VLOOKUP($I122,'WM-AR'!$I$7:$AS$3267,33,FALSE),"")</f>
        <v/>
      </c>
      <c r="AF122" s="1313" t="str">
        <f>_xlfn.CONCAT("- Material: ( ",AF121," )")</f>
        <v>- Material: ( - Material: ( ASTM A6M )
- (30)KG/M&gt;Weight )</v>
      </c>
      <c r="AG122" s="1314" t="s">
        <v>3494</v>
      </c>
      <c r="AH122" s="1314" t="s">
        <v>3494</v>
      </c>
      <c r="AI122" s="769"/>
      <c r="AJ122" s="769" t="str">
        <f>K122</f>
        <v/>
      </c>
      <c r="AK122" s="905"/>
      <c r="AL122" s="88" t="str">
        <f>IF(AND(ISTEXT($E122),ISTEXT($B122)),"산출기준 &gt;&gt;  "&amp;_xlfn.XLOOKUP($E122,산출기준!$D:$D,산출기준!$E:$E,"매칭실패"),"")</f>
        <v/>
      </c>
    </row>
    <row r="123" spans="2:38" ht="49.9" customHeight="1" outlineLevel="1">
      <c r="B123" s="758"/>
      <c r="C123" s="759"/>
      <c r="D123" s="759"/>
      <c r="E123" s="759"/>
      <c r="F123" s="1315" t="s">
        <v>1976</v>
      </c>
      <c r="G123" s="759" t="str">
        <f>IF(IF(N123=0,"",N123)&amp;" | "&amp;IF(O123=0,"",O123)&amp;" | "&amp;IF(Q123=0,"",Q123)&amp;" | "&amp;IF(R123=0,"",R123)=" |  |  | ","",IF(N123=0,"",N123)&amp;" | "&amp;IF(O123=0,"",O123)&amp;" | "&amp;IF(Q123=0,"",Q123)&amp;" | "&amp;IF(R123=0,"",R123))</f>
        <v xml:space="preserve">Plates - Gusset, Stiffener, ETC |  |  | </v>
      </c>
      <c r="H123" s="1153" t="s">
        <v>3495</v>
      </c>
      <c r="I123" s="765" t="str">
        <f>LEFT(H123,14)</f>
        <v>S01AA009-00001</v>
      </c>
      <c r="J123" s="766"/>
      <c r="K123" s="766" t="s">
        <v>3496</v>
      </c>
      <c r="L123" s="766" t="s">
        <v>3497</v>
      </c>
      <c r="M123" s="766" t="s">
        <v>3498</v>
      </c>
      <c r="N123" s="766" t="s">
        <v>3499</v>
      </c>
      <c r="O123" s="766">
        <v>0</v>
      </c>
      <c r="P123" s="766">
        <v>0</v>
      </c>
      <c r="Q123" s="766">
        <v>0</v>
      </c>
      <c r="R123" s="766">
        <v>0</v>
      </c>
      <c r="S123" s="766">
        <v>0</v>
      </c>
      <c r="T123" s="766">
        <v>0</v>
      </c>
      <c r="U123" s="766">
        <v>0</v>
      </c>
      <c r="V123" s="766">
        <v>0</v>
      </c>
      <c r="W123" s="766">
        <v>0</v>
      </c>
      <c r="X123" s="766">
        <v>0</v>
      </c>
      <c r="Y123" s="766">
        <v>0</v>
      </c>
      <c r="Z123" s="766">
        <v>0</v>
      </c>
      <c r="AA123" s="766" t="s">
        <v>3500</v>
      </c>
      <c r="AB123" s="766">
        <v>0</v>
      </c>
      <c r="AC123" s="766">
        <v>0</v>
      </c>
      <c r="AD123" s="766">
        <v>0</v>
      </c>
      <c r="AE123" s="766">
        <v>0</v>
      </c>
      <c r="AF123" s="817"/>
      <c r="AG123" s="1314" t="s">
        <v>3501</v>
      </c>
      <c r="AH123" s="1314" t="s">
        <v>3501</v>
      </c>
      <c r="AI123" s="769"/>
      <c r="AJ123" s="769" t="str">
        <f>K123</f>
        <v>TON</v>
      </c>
      <c r="AK123" s="1316"/>
      <c r="AL123" s="88" t="s">
        <v>2965</v>
      </c>
    </row>
    <row r="124" spans="2:38" ht="49.9" customHeight="1" outlineLevel="1">
      <c r="B124" s="758"/>
      <c r="C124" s="759"/>
      <c r="D124" s="759"/>
      <c r="E124" s="759"/>
      <c r="F124" s="1083" t="s">
        <v>3502</v>
      </c>
      <c r="G124" s="759" t="str">
        <f t="shared" si="19"/>
        <v xml:space="preserve">for Non-Fireproofed Steel Surface |  |  | </v>
      </c>
      <c r="H124" s="816" t="s">
        <v>3503</v>
      </c>
      <c r="I124" s="765" t="str">
        <f t="shared" si="12"/>
        <v>S41AA051-00001</v>
      </c>
      <c r="J124" s="766"/>
      <c r="K124" s="766" t="str">
        <f>IFERROR(VLOOKUP($I124,'WM-AR'!$I$7:$AS$3267,34,FALSE),"")</f>
        <v>M2</v>
      </c>
      <c r="L124" s="766" t="str">
        <f>IFERROR(VLOOKUP($I124,'WM-AR'!$I$7:$AS$3267,4,FALSE),"")</f>
        <v>Steel Structure Paint Work</v>
      </c>
      <c r="M124" s="766" t="str">
        <f>IFERROR(VLOOKUP($I124,'WM-AR'!$I$7:$AS$3267,6,FALSE),"")</f>
        <v>Shelter/Building</v>
      </c>
      <c r="N124" s="766" t="str">
        <f>IFERROR(VLOOKUP($I124,'WM-AR'!$I$7:$AS$3267,8,FALSE),"")</f>
        <v>for Non-Fireproofed Steel Surface</v>
      </c>
      <c r="O124" s="766">
        <f>IFERROR(VLOOKUP($I124,'WM-AR'!$I$7:$AS$3267,10,FALSE),"")</f>
        <v>0</v>
      </c>
      <c r="P124" s="766">
        <f>IFERROR(VLOOKUP($I124,'WM-AR'!$I$7:$AS$3267,12,FALSE),"")</f>
        <v>0</v>
      </c>
      <c r="Q124" s="766" t="str">
        <f>IFERROR(VLOOKUP($I124,'WM-AR'!$I$7:$AS$3267,14,FALSE),"")</f>
        <v/>
      </c>
      <c r="R124" s="766" t="str">
        <f>IFERROR(VLOOKUP($I124,'WM-AR'!$I$7:$AS$3267,16,FALSE),"")</f>
        <v/>
      </c>
      <c r="S124" s="766" t="str">
        <f>IFERROR(VLOOKUP($I124,'WM-AR'!$I$7:$AS$3267,18,FALSE),"")</f>
        <v/>
      </c>
      <c r="T124" s="766" t="str">
        <f>IFERROR(VLOOKUP($I124,'WM-AR'!$I$7:$AS$3267,20,FALSE),"")</f>
        <v/>
      </c>
      <c r="U124" s="766" t="str">
        <f>IFERROR(VLOOKUP($I124,'WM-AR'!$I$7:$AS$3267,22,FALSE),"")</f>
        <v/>
      </c>
      <c r="V124" s="766" t="str">
        <f>IFERROR(VLOOKUP($I124,'WM-AR'!$I$7:$AS$3267,24,FALSE),"")</f>
        <v/>
      </c>
      <c r="W124" s="766">
        <f>IFERROR(VLOOKUP($I124,'WM-AR'!$I$7:$AS$3267,25,FALSE),"")</f>
        <v>0</v>
      </c>
      <c r="X124" s="766">
        <f>IFERROR(VLOOKUP($I124,'WM-AR'!$I$7:$AS$3267,26,FALSE),"")</f>
        <v>0</v>
      </c>
      <c r="Y124" s="766">
        <f>IFERROR(VLOOKUP($I124,'WM-AR'!$I$7:$AS$3267,27,FALSE),"")</f>
        <v>0</v>
      </c>
      <c r="Z124" s="766">
        <f>IFERROR(VLOOKUP($I124,'WM-AR'!$I$7:$AS$3267,28,FALSE),"")</f>
        <v>0</v>
      </c>
      <c r="AA124" s="766" t="str">
        <f>IFERROR(VLOOKUP($I124,'WM-AR'!$I$7:$AS$3267,29,FALSE),"")</f>
        <v>Material: (   )</v>
      </c>
      <c r="AB124" s="766">
        <f>IFERROR(VLOOKUP($I124,'WM-AR'!$I$7:$AS$3267,30,FALSE),"")</f>
        <v>0</v>
      </c>
      <c r="AC124" s="766">
        <f>IFERROR(VLOOKUP($I124,'WM-AR'!$I$7:$AS$3267,31,FALSE),"")</f>
        <v>0</v>
      </c>
      <c r="AD124" s="766">
        <f>IFERROR(VLOOKUP($I124,'WM-AR'!$I$7:$AS$3267,32,FALSE),"")</f>
        <v>0</v>
      </c>
      <c r="AE124" s="766">
        <f>IFERROR(VLOOKUP($I124,'WM-AR'!$I$7:$AS$3267,33,FALSE),"")</f>
        <v>0</v>
      </c>
      <c r="AF124" s="817"/>
      <c r="AG124" s="1314" t="s">
        <v>3504</v>
      </c>
      <c r="AH124" s="1314" t="s">
        <v>3504</v>
      </c>
      <c r="AI124" s="769"/>
      <c r="AJ124" s="769" t="str">
        <f t="shared" si="20"/>
        <v>M2</v>
      </c>
      <c r="AK124" s="905"/>
      <c r="AL124" s="88" t="str">
        <f>IF(AND(ISTEXT($E124),ISTEXT($B124)),"산출기준 &gt;&gt;  "&amp;_xlfn.XLOOKUP($E124,산출기준!$D:$D,산출기준!$E:$E,"매칭실패"),"")</f>
        <v/>
      </c>
    </row>
    <row r="125" spans="2:38">
      <c r="B125" s="1127"/>
      <c r="C125" s="1165"/>
      <c r="D125" s="1165"/>
      <c r="E125" s="1165"/>
      <c r="F125" s="1165"/>
      <c r="G125" s="1131" t="s">
        <v>2292</v>
      </c>
      <c r="H125" s="1131"/>
      <c r="I125" s="1130" t="str">
        <f t="shared" si="12"/>
        <v/>
      </c>
      <c r="J125" s="1132"/>
      <c r="K125" s="1132" t="str">
        <f>IFERROR(VLOOKUP($I125,'WM-AR'!$I$7:$AS$3267,34,FALSE),"")</f>
        <v/>
      </c>
      <c r="L125" s="1132" t="str">
        <f>IFERROR(VLOOKUP($I125,'WM-AR'!$I$7:$AS$3267,4,FALSE),"")</f>
        <v/>
      </c>
      <c r="M125" s="1132" t="str">
        <f>IFERROR(VLOOKUP($I125,'WM-AR'!$I$7:$AS$3267,6,FALSE),"")</f>
        <v/>
      </c>
      <c r="N125" s="1132" t="str">
        <f>IFERROR(VLOOKUP($I125,'WM-AR'!$I$7:$AS$3267,8,FALSE),"")</f>
        <v/>
      </c>
      <c r="O125" s="1132" t="str">
        <f>IFERROR(VLOOKUP($I125,'WM-AR'!$I$7:$AS$3267,10,FALSE),"")</f>
        <v/>
      </c>
      <c r="P125" s="1132" t="str">
        <f>IFERROR(VLOOKUP($I125,'WM-AR'!$I$7:$AS$3267,12,FALSE),"")</f>
        <v/>
      </c>
      <c r="Q125" s="1132" t="str">
        <f>IFERROR(VLOOKUP($I125,'WM-AR'!$I$7:$AS$3267,14,FALSE),"")</f>
        <v/>
      </c>
      <c r="R125" s="1132" t="str">
        <f>IFERROR(VLOOKUP($I125,'WM-AR'!$I$7:$AS$3267,16,FALSE),"")</f>
        <v/>
      </c>
      <c r="S125" s="1132" t="str">
        <f>IFERROR(VLOOKUP($I125,'WM-AR'!$I$7:$AS$3267,18,FALSE),"")</f>
        <v/>
      </c>
      <c r="T125" s="1132" t="str">
        <f>IFERROR(VLOOKUP($I125,'WM-AR'!$I$7:$AS$3267,20,FALSE),"")</f>
        <v/>
      </c>
      <c r="U125" s="1132" t="str">
        <f>IFERROR(VLOOKUP($I125,'WM-AR'!$I$7:$AS$3267,22,FALSE),"")</f>
        <v/>
      </c>
      <c r="V125" s="1132" t="str">
        <f>IFERROR(VLOOKUP($I125,'WM-AR'!$I$7:$AS$3267,24,FALSE),"")</f>
        <v/>
      </c>
      <c r="W125" s="1132" t="str">
        <f>IFERROR(VLOOKUP($I125,'WM-AR'!$I$7:$AS$3267,25,FALSE),"")</f>
        <v/>
      </c>
      <c r="X125" s="1132" t="str">
        <f>IFERROR(VLOOKUP($I125,'WM-AR'!$I$7:$AS$3267,26,FALSE),"")</f>
        <v/>
      </c>
      <c r="Y125" s="1132" t="str">
        <f>IFERROR(VLOOKUP($I125,'WM-AR'!$I$7:$AS$3267,27,FALSE),"")</f>
        <v/>
      </c>
      <c r="Z125" s="1132" t="str">
        <f>IFERROR(VLOOKUP($I125,'WM-AR'!$I$7:$AS$3267,28,FALSE),"")</f>
        <v/>
      </c>
      <c r="AA125" s="1132" t="str">
        <f>IFERROR(VLOOKUP($I125,'WM-AR'!$I$7:$AS$3267,29,FALSE),"")</f>
        <v/>
      </c>
      <c r="AB125" s="1132" t="str">
        <f>IFERROR(VLOOKUP($I125,'WM-AR'!$I$7:$AS$3267,30,FALSE),"")</f>
        <v/>
      </c>
      <c r="AC125" s="1132" t="str">
        <f>IFERROR(VLOOKUP($I125,'WM-AR'!$I$7:$AS$3267,31,FALSE),"")</f>
        <v/>
      </c>
      <c r="AD125" s="1132" t="str">
        <f>IFERROR(VLOOKUP($I125,'WM-AR'!$I$7:$AS$3267,32,FALSE),"")</f>
        <v/>
      </c>
      <c r="AE125" s="1132" t="str">
        <f>IFERROR(VLOOKUP($I125,'WM-AR'!$I$7:$AS$3267,33,FALSE),"")</f>
        <v/>
      </c>
      <c r="AF125" s="1133"/>
      <c r="AG125" s="1134"/>
      <c r="AH125" s="1134"/>
      <c r="AI125" s="1135"/>
      <c r="AJ125" s="1135" t="str">
        <f t="shared" si="20"/>
        <v/>
      </c>
      <c r="AK125" s="1136"/>
      <c r="AL125" s="88" t="str">
        <f>IF(AND(ISTEXT($E125),ISTEXT($B125)),"산출기준 &gt;&gt;  "&amp;_xlfn.XLOOKUP($E125,산출기준!$D:$D,산출기준!$E:$E,"매칭실패"),"")</f>
        <v/>
      </c>
    </row>
    <row r="126" spans="2:38">
      <c r="B126" s="1111"/>
      <c r="C126" s="1166"/>
      <c r="D126" s="1166"/>
      <c r="E126" s="1166"/>
      <c r="F126" s="1166"/>
      <c r="G126" s="843"/>
      <c r="H126" s="843"/>
      <c r="I126" s="712" t="str">
        <f t="shared" si="12"/>
        <v/>
      </c>
      <c r="J126" s="714"/>
      <c r="K126" s="714" t="str">
        <f>IFERROR(VLOOKUP($I126,'WM-AR'!$I$7:$AS$3267,34,FALSE),"")</f>
        <v/>
      </c>
      <c r="L126" s="714" t="str">
        <f>IFERROR(VLOOKUP($I126,'WM-AR'!$I$7:$AS$3267,4,FALSE),"")</f>
        <v/>
      </c>
      <c r="M126" s="714" t="str">
        <f>IFERROR(VLOOKUP($I126,'WM-AR'!$I$7:$AS$3267,6,FALSE),"")</f>
        <v/>
      </c>
      <c r="N126" s="714" t="str">
        <f>IFERROR(VLOOKUP($I126,'WM-AR'!$I$7:$AS$3267,8,FALSE),"")</f>
        <v/>
      </c>
      <c r="O126" s="714" t="str">
        <f>IFERROR(VLOOKUP($I126,'WM-AR'!$I$7:$AS$3267,10,FALSE),"")</f>
        <v/>
      </c>
      <c r="P126" s="714" t="str">
        <f>IFERROR(VLOOKUP($I126,'WM-AR'!$I$7:$AS$3267,12,FALSE),"")</f>
        <v/>
      </c>
      <c r="Q126" s="714" t="str">
        <f>IFERROR(VLOOKUP($I126,'WM-AR'!$I$7:$AS$3267,14,FALSE),"")</f>
        <v/>
      </c>
      <c r="R126" s="714" t="str">
        <f>IFERROR(VLOOKUP($I126,'WM-AR'!$I$7:$AS$3267,16,FALSE),"")</f>
        <v/>
      </c>
      <c r="S126" s="714" t="str">
        <f>IFERROR(VLOOKUP($I126,'WM-AR'!$I$7:$AS$3267,18,FALSE),"")</f>
        <v/>
      </c>
      <c r="T126" s="714" t="str">
        <f>IFERROR(VLOOKUP($I126,'WM-AR'!$I$7:$AS$3267,20,FALSE),"")</f>
        <v/>
      </c>
      <c r="U126" s="714" t="str">
        <f>IFERROR(VLOOKUP($I126,'WM-AR'!$I$7:$AS$3267,22,FALSE),"")</f>
        <v/>
      </c>
      <c r="V126" s="714" t="str">
        <f>IFERROR(VLOOKUP($I126,'WM-AR'!$I$7:$AS$3267,24,FALSE),"")</f>
        <v/>
      </c>
      <c r="W126" s="714" t="str">
        <f>IFERROR(VLOOKUP($I126,'WM-AR'!$I$7:$AS$3267,25,FALSE),"")</f>
        <v/>
      </c>
      <c r="X126" s="714" t="str">
        <f>IFERROR(VLOOKUP($I126,'WM-AR'!$I$7:$AS$3267,26,FALSE),"")</f>
        <v/>
      </c>
      <c r="Y126" s="714" t="str">
        <f>IFERROR(VLOOKUP($I126,'WM-AR'!$I$7:$AS$3267,27,FALSE),"")</f>
        <v/>
      </c>
      <c r="Z126" s="714" t="str">
        <f>IFERROR(VLOOKUP($I126,'WM-AR'!$I$7:$AS$3267,28,FALSE),"")</f>
        <v/>
      </c>
      <c r="AA126" s="714" t="str">
        <f>IFERROR(VLOOKUP($I126,'WM-AR'!$I$7:$AS$3267,29,FALSE),"")</f>
        <v/>
      </c>
      <c r="AB126" s="714" t="str">
        <f>IFERROR(VLOOKUP($I126,'WM-AR'!$I$7:$AS$3267,30,FALSE),"")</f>
        <v/>
      </c>
      <c r="AC126" s="714" t="str">
        <f>IFERROR(VLOOKUP($I126,'WM-AR'!$I$7:$AS$3267,31,FALSE),"")</f>
        <v/>
      </c>
      <c r="AD126" s="714" t="str">
        <f>IFERROR(VLOOKUP($I126,'WM-AR'!$I$7:$AS$3267,32,FALSE),"")</f>
        <v/>
      </c>
      <c r="AE126" s="714" t="str">
        <f>IFERROR(VLOOKUP($I126,'WM-AR'!$I$7:$AS$3267,33,FALSE),"")</f>
        <v/>
      </c>
      <c r="AF126" s="839"/>
      <c r="AG126" s="852"/>
      <c r="AH126" s="852"/>
      <c r="AI126" s="854"/>
      <c r="AJ126" s="854" t="str">
        <f t="shared" si="20"/>
        <v/>
      </c>
      <c r="AK126" s="1114"/>
      <c r="AL126" s="88" t="str">
        <f>IF(AND(ISTEXT($E126),ISTEXT($B126)),"산출기준 &gt;&gt;  "&amp;_xlfn.XLOOKUP($E126,산출기준!$D:$D,산출기준!$E:$E,"매칭실패"),"")</f>
        <v/>
      </c>
    </row>
    <row r="127" spans="2:38">
      <c r="B127" s="1111"/>
      <c r="C127" s="1166"/>
      <c r="D127" s="1166"/>
      <c r="E127" s="1166"/>
      <c r="F127" s="1166"/>
      <c r="G127" s="843"/>
      <c r="H127" s="843"/>
      <c r="I127" s="712" t="str">
        <f t="shared" si="12"/>
        <v/>
      </c>
      <c r="J127" s="714"/>
      <c r="K127" s="714" t="str">
        <f>IFERROR(VLOOKUP($I127,'WM-AR'!$I$7:$AS$3267,34,FALSE),"")</f>
        <v/>
      </c>
      <c r="L127" s="714" t="str">
        <f>IFERROR(VLOOKUP($I127,'WM-AR'!$I$7:$AS$3267,4,FALSE),"")</f>
        <v/>
      </c>
      <c r="M127" s="714" t="str">
        <f>IFERROR(VLOOKUP($I127,'WM-AR'!$I$7:$AS$3267,6,FALSE),"")</f>
        <v/>
      </c>
      <c r="N127" s="714" t="str">
        <f>IFERROR(VLOOKUP($I127,'WM-AR'!$I$7:$AS$3267,8,FALSE),"")</f>
        <v/>
      </c>
      <c r="O127" s="714" t="str">
        <f>IFERROR(VLOOKUP($I127,'WM-AR'!$I$7:$AS$3267,10,FALSE),"")</f>
        <v/>
      </c>
      <c r="P127" s="714" t="str">
        <f>IFERROR(VLOOKUP($I127,'WM-AR'!$I$7:$AS$3267,12,FALSE),"")</f>
        <v/>
      </c>
      <c r="Q127" s="714" t="str">
        <f>IFERROR(VLOOKUP($I127,'WM-AR'!$I$7:$AS$3267,14,FALSE),"")</f>
        <v/>
      </c>
      <c r="R127" s="714" t="str">
        <f>IFERROR(VLOOKUP($I127,'WM-AR'!$I$7:$AS$3267,16,FALSE),"")</f>
        <v/>
      </c>
      <c r="S127" s="714" t="str">
        <f>IFERROR(VLOOKUP($I127,'WM-AR'!$I$7:$AS$3267,18,FALSE),"")</f>
        <v/>
      </c>
      <c r="T127" s="714" t="str">
        <f>IFERROR(VLOOKUP($I127,'WM-AR'!$I$7:$AS$3267,20,FALSE),"")</f>
        <v/>
      </c>
      <c r="U127" s="714" t="str">
        <f>IFERROR(VLOOKUP($I127,'WM-AR'!$I$7:$AS$3267,22,FALSE),"")</f>
        <v/>
      </c>
      <c r="V127" s="714" t="str">
        <f>IFERROR(VLOOKUP($I127,'WM-AR'!$I$7:$AS$3267,24,FALSE),"")</f>
        <v/>
      </c>
      <c r="W127" s="714" t="str">
        <f>IFERROR(VLOOKUP($I127,'WM-AR'!$I$7:$AS$3267,25,FALSE),"")</f>
        <v/>
      </c>
      <c r="X127" s="714" t="str">
        <f>IFERROR(VLOOKUP($I127,'WM-AR'!$I$7:$AS$3267,26,FALSE),"")</f>
        <v/>
      </c>
      <c r="Y127" s="714" t="str">
        <f>IFERROR(VLOOKUP($I127,'WM-AR'!$I$7:$AS$3267,27,FALSE),"")</f>
        <v/>
      </c>
      <c r="Z127" s="714" t="str">
        <f>IFERROR(VLOOKUP($I127,'WM-AR'!$I$7:$AS$3267,28,FALSE),"")</f>
        <v/>
      </c>
      <c r="AA127" s="714" t="str">
        <f>IFERROR(VLOOKUP($I127,'WM-AR'!$I$7:$AS$3267,29,FALSE),"")</f>
        <v/>
      </c>
      <c r="AB127" s="714" t="str">
        <f>IFERROR(VLOOKUP($I127,'WM-AR'!$I$7:$AS$3267,30,FALSE),"")</f>
        <v/>
      </c>
      <c r="AC127" s="714" t="str">
        <f>IFERROR(VLOOKUP($I127,'WM-AR'!$I$7:$AS$3267,31,FALSE),"")</f>
        <v/>
      </c>
      <c r="AD127" s="714" t="str">
        <f>IFERROR(VLOOKUP($I127,'WM-AR'!$I$7:$AS$3267,32,FALSE),"")</f>
        <v/>
      </c>
      <c r="AE127" s="714" t="str">
        <f>IFERROR(VLOOKUP($I127,'WM-AR'!$I$7:$AS$3267,33,FALSE),"")</f>
        <v/>
      </c>
      <c r="AF127" s="839"/>
      <c r="AG127" s="852"/>
      <c r="AH127" s="852"/>
      <c r="AI127" s="854"/>
      <c r="AJ127" s="854" t="str">
        <f t="shared" si="20"/>
        <v/>
      </c>
      <c r="AK127" s="1114"/>
      <c r="AL127" s="88" t="str">
        <f>IF(AND(ISTEXT($E127),ISTEXT($B127)),"산출기준 &gt;&gt;  "&amp;_xlfn.XLOOKUP($E127,산출기준!$D:$D,산출기준!$E:$E,"매칭실패"),"")</f>
        <v/>
      </c>
    </row>
    <row r="128" spans="2:38">
      <c r="B128" s="1111"/>
      <c r="C128" s="1166"/>
      <c r="D128" s="1166"/>
      <c r="E128" s="1166"/>
      <c r="F128" s="1166"/>
      <c r="G128" s="843"/>
      <c r="H128" s="843"/>
      <c r="I128" s="712" t="str">
        <f t="shared" si="12"/>
        <v/>
      </c>
      <c r="J128" s="714"/>
      <c r="K128" s="714" t="str">
        <f>IFERROR(VLOOKUP($I128,'WM-AR'!$I$7:$AS$3267,34,FALSE),"")</f>
        <v/>
      </c>
      <c r="L128" s="714" t="str">
        <f>IFERROR(VLOOKUP($I128,'WM-AR'!$I$7:$AS$3267,4,FALSE),"")</f>
        <v/>
      </c>
      <c r="M128" s="714" t="str">
        <f>IFERROR(VLOOKUP($I128,'WM-AR'!$I$7:$AS$3267,6,FALSE),"")</f>
        <v/>
      </c>
      <c r="N128" s="714" t="str">
        <f>IFERROR(VLOOKUP($I128,'WM-AR'!$I$7:$AS$3267,8,FALSE),"")</f>
        <v/>
      </c>
      <c r="O128" s="714" t="str">
        <f>IFERROR(VLOOKUP($I128,'WM-AR'!$I$7:$AS$3267,10,FALSE),"")</f>
        <v/>
      </c>
      <c r="P128" s="714" t="str">
        <f>IFERROR(VLOOKUP($I128,'WM-AR'!$I$7:$AS$3267,12,FALSE),"")</f>
        <v/>
      </c>
      <c r="Q128" s="714" t="str">
        <f>IFERROR(VLOOKUP($I128,'WM-AR'!$I$7:$AS$3267,14,FALSE),"")</f>
        <v/>
      </c>
      <c r="R128" s="714" t="str">
        <f>IFERROR(VLOOKUP($I128,'WM-AR'!$I$7:$AS$3267,16,FALSE),"")</f>
        <v/>
      </c>
      <c r="S128" s="714" t="str">
        <f>IFERROR(VLOOKUP($I128,'WM-AR'!$I$7:$AS$3267,18,FALSE),"")</f>
        <v/>
      </c>
      <c r="T128" s="714" t="str">
        <f>IFERROR(VLOOKUP($I128,'WM-AR'!$I$7:$AS$3267,20,FALSE),"")</f>
        <v/>
      </c>
      <c r="U128" s="714" t="str">
        <f>IFERROR(VLOOKUP($I128,'WM-AR'!$I$7:$AS$3267,22,FALSE),"")</f>
        <v/>
      </c>
      <c r="V128" s="714" t="str">
        <f>IFERROR(VLOOKUP($I128,'WM-AR'!$I$7:$AS$3267,24,FALSE),"")</f>
        <v/>
      </c>
      <c r="W128" s="714" t="str">
        <f>IFERROR(VLOOKUP($I128,'WM-AR'!$I$7:$AS$3267,25,FALSE),"")</f>
        <v/>
      </c>
      <c r="X128" s="714" t="str">
        <f>IFERROR(VLOOKUP($I128,'WM-AR'!$I$7:$AS$3267,26,FALSE),"")</f>
        <v/>
      </c>
      <c r="Y128" s="714" t="str">
        <f>IFERROR(VLOOKUP($I128,'WM-AR'!$I$7:$AS$3267,27,FALSE),"")</f>
        <v/>
      </c>
      <c r="Z128" s="714" t="str">
        <f>IFERROR(VLOOKUP($I128,'WM-AR'!$I$7:$AS$3267,28,FALSE),"")</f>
        <v/>
      </c>
      <c r="AA128" s="714" t="str">
        <f>IFERROR(VLOOKUP($I128,'WM-AR'!$I$7:$AS$3267,29,FALSE),"")</f>
        <v/>
      </c>
      <c r="AB128" s="714" t="str">
        <f>IFERROR(VLOOKUP($I128,'WM-AR'!$I$7:$AS$3267,30,FALSE),"")</f>
        <v/>
      </c>
      <c r="AC128" s="714" t="str">
        <f>IFERROR(VLOOKUP($I128,'WM-AR'!$I$7:$AS$3267,31,FALSE),"")</f>
        <v/>
      </c>
      <c r="AD128" s="714" t="str">
        <f>IFERROR(VLOOKUP($I128,'WM-AR'!$I$7:$AS$3267,32,FALSE),"")</f>
        <v/>
      </c>
      <c r="AE128" s="714" t="str">
        <f>IFERROR(VLOOKUP($I128,'WM-AR'!$I$7:$AS$3267,33,FALSE),"")</f>
        <v/>
      </c>
      <c r="AF128" s="839"/>
      <c r="AG128" s="852"/>
      <c r="AH128" s="852"/>
      <c r="AI128" s="854"/>
      <c r="AJ128" s="854" t="str">
        <f t="shared" si="20"/>
        <v/>
      </c>
      <c r="AK128" s="1114"/>
      <c r="AL128" s="88" t="str">
        <f>IF(AND(ISTEXT($E128),ISTEXT($B128)),"산출기준 &gt;&gt;  "&amp;_xlfn.XLOOKUP($E128,산출기준!$D:$D,산출기준!$E:$E,"매칭실패"),"")</f>
        <v/>
      </c>
    </row>
    <row r="129" spans="2:38">
      <c r="B129" s="1116"/>
      <c r="C129" s="1167"/>
      <c r="D129" s="1167"/>
      <c r="E129" s="1167"/>
      <c r="F129" s="1167"/>
      <c r="G129" s="1120"/>
      <c r="H129" s="1120"/>
      <c r="I129" s="1119" t="str">
        <f t="shared" si="12"/>
        <v/>
      </c>
      <c r="J129" s="1121"/>
      <c r="K129" s="1121" t="str">
        <f>IFERROR(VLOOKUP($I129,'WM-AR'!$I$7:$AS$3267,34,FALSE),"")</f>
        <v/>
      </c>
      <c r="L129" s="1121" t="str">
        <f>IFERROR(VLOOKUP($I129,'WM-AR'!$I$7:$AS$3267,4,FALSE),"")</f>
        <v/>
      </c>
      <c r="M129" s="1121" t="str">
        <f>IFERROR(VLOOKUP($I129,'WM-AR'!$I$7:$AS$3267,6,FALSE),"")</f>
        <v/>
      </c>
      <c r="N129" s="1121" t="str">
        <f>IFERROR(VLOOKUP($I129,'WM-AR'!$I$7:$AS$3267,8,FALSE),"")</f>
        <v/>
      </c>
      <c r="O129" s="1121" t="str">
        <f>IFERROR(VLOOKUP($I129,'WM-AR'!$I$7:$AS$3267,10,FALSE),"")</f>
        <v/>
      </c>
      <c r="P129" s="1121" t="str">
        <f>IFERROR(VLOOKUP($I129,'WM-AR'!$I$7:$AS$3267,12,FALSE),"")</f>
        <v/>
      </c>
      <c r="Q129" s="1121" t="str">
        <f>IFERROR(VLOOKUP($I129,'WM-AR'!$I$7:$AS$3267,14,FALSE),"")</f>
        <v/>
      </c>
      <c r="R129" s="1121" t="str">
        <f>IFERROR(VLOOKUP($I129,'WM-AR'!$I$7:$AS$3267,16,FALSE),"")</f>
        <v/>
      </c>
      <c r="S129" s="1121" t="str">
        <f>IFERROR(VLOOKUP($I129,'WM-AR'!$I$7:$AS$3267,18,FALSE),"")</f>
        <v/>
      </c>
      <c r="T129" s="1121" t="str">
        <f>IFERROR(VLOOKUP($I129,'WM-AR'!$I$7:$AS$3267,20,FALSE),"")</f>
        <v/>
      </c>
      <c r="U129" s="1121" t="str">
        <f>IFERROR(VLOOKUP($I129,'WM-AR'!$I$7:$AS$3267,22,FALSE),"")</f>
        <v/>
      </c>
      <c r="V129" s="1121" t="str">
        <f>IFERROR(VLOOKUP($I129,'WM-AR'!$I$7:$AS$3267,24,FALSE),"")</f>
        <v/>
      </c>
      <c r="W129" s="1121" t="str">
        <f>IFERROR(VLOOKUP($I129,'WM-AR'!$I$7:$AS$3267,25,FALSE),"")</f>
        <v/>
      </c>
      <c r="X129" s="1121" t="str">
        <f>IFERROR(VLOOKUP($I129,'WM-AR'!$I$7:$AS$3267,26,FALSE),"")</f>
        <v/>
      </c>
      <c r="Y129" s="1121" t="str">
        <f>IFERROR(VLOOKUP($I129,'WM-AR'!$I$7:$AS$3267,27,FALSE),"")</f>
        <v/>
      </c>
      <c r="Z129" s="1121" t="str">
        <f>IFERROR(VLOOKUP($I129,'WM-AR'!$I$7:$AS$3267,28,FALSE),"")</f>
        <v/>
      </c>
      <c r="AA129" s="1121" t="str">
        <f>IFERROR(VLOOKUP($I129,'WM-AR'!$I$7:$AS$3267,29,FALSE),"")</f>
        <v/>
      </c>
      <c r="AB129" s="1121" t="str">
        <f>IFERROR(VLOOKUP($I129,'WM-AR'!$I$7:$AS$3267,30,FALSE),"")</f>
        <v/>
      </c>
      <c r="AC129" s="1121" t="str">
        <f>IFERROR(VLOOKUP($I129,'WM-AR'!$I$7:$AS$3267,31,FALSE),"")</f>
        <v/>
      </c>
      <c r="AD129" s="1121" t="str">
        <f>IFERROR(VLOOKUP($I129,'WM-AR'!$I$7:$AS$3267,32,FALSE),"")</f>
        <v/>
      </c>
      <c r="AE129" s="1121" t="str">
        <f>IFERROR(VLOOKUP($I129,'WM-AR'!$I$7:$AS$3267,33,FALSE),"")</f>
        <v/>
      </c>
      <c r="AF129" s="1122"/>
      <c r="AG129" s="1123"/>
      <c r="AH129" s="1123"/>
      <c r="AI129" s="1124"/>
      <c r="AJ129" s="1124" t="str">
        <f t="shared" si="20"/>
        <v/>
      </c>
      <c r="AK129" s="1125"/>
      <c r="AL129" s="88" t="str">
        <f>IF(AND(ISTEXT($E129),ISTEXT($B129)),"산출기준 &gt;&gt;  "&amp;_xlfn.XLOOKUP($E129,산출기준!$D:$D,산출기준!$E:$E,"매칭실패"),"")</f>
        <v/>
      </c>
    </row>
    <row r="130" spans="2:38" s="658" customFormat="1">
      <c r="B130" s="635"/>
      <c r="C130" s="1068"/>
      <c r="D130" s="1068"/>
      <c r="E130" s="1068"/>
      <c r="F130" s="1317" t="s">
        <v>864</v>
      </c>
      <c r="G130" s="1068"/>
      <c r="H130" s="1307"/>
      <c r="I130" s="1071" t="str">
        <f t="shared" si="12"/>
        <v/>
      </c>
      <c r="J130" s="1071"/>
      <c r="K130" s="1071"/>
      <c r="L130" s="1071"/>
      <c r="M130" s="1071"/>
      <c r="N130" s="1071"/>
      <c r="O130" s="1071"/>
      <c r="P130" s="1071"/>
      <c r="Q130" s="1071"/>
      <c r="R130" s="1071"/>
      <c r="S130" s="1071"/>
      <c r="T130" s="1071"/>
      <c r="U130" s="1071"/>
      <c r="V130" s="1071"/>
      <c r="W130" s="1071"/>
      <c r="X130" s="1071"/>
      <c r="Y130" s="1071"/>
      <c r="Z130" s="1071"/>
      <c r="AA130" s="1071"/>
      <c r="AB130" s="1071"/>
      <c r="AC130" s="1071"/>
      <c r="AD130" s="1071"/>
      <c r="AE130" s="1071"/>
      <c r="AF130" s="1072"/>
      <c r="AG130" s="1072"/>
      <c r="AH130" s="1072"/>
      <c r="AI130" s="1072"/>
      <c r="AJ130" s="1072"/>
      <c r="AK130" s="1073"/>
      <c r="AL130" s="658" t="str">
        <f>IF(AND(ISTEXT($E130),ISTEXT($B130)),"산출기준 &gt;&gt;  "&amp;_xlfn.XLOOKUP($E130,산출기준!$D:$D,산출기준!$E:$E,"매칭실패"),"")</f>
        <v/>
      </c>
    </row>
    <row r="131" spans="2:38" ht="34.9" customHeight="1">
      <c r="B131" s="808" t="str" cm="1">
        <f t="array" aca="1" ref="B131" ca="1">_xlfn.IFNA(INDIRECT("Family_표준_구성도!B"&amp;MATCH(F131,INDIRECT("Family_표준_구성도!"&amp;"C:C"),0)),"")</f>
        <v>5.2.1.1.5</v>
      </c>
      <c r="C131" s="668" t="s">
        <v>1903</v>
      </c>
      <c r="D131" s="809"/>
      <c r="E131" s="668" t="s">
        <v>1962</v>
      </c>
      <c r="F131" s="1265" t="s">
        <v>2294</v>
      </c>
      <c r="G131" s="1079"/>
      <c r="H131" s="1079"/>
      <c r="I131" s="674" t="str">
        <f t="shared" si="12"/>
        <v/>
      </c>
      <c r="J131" s="674"/>
      <c r="K131" s="674"/>
      <c r="L131" s="674"/>
      <c r="M131" s="674"/>
      <c r="N131" s="675"/>
      <c r="O131" s="676"/>
      <c r="P131" s="677"/>
      <c r="Q131" s="677"/>
      <c r="R131" s="677"/>
      <c r="S131" s="677"/>
      <c r="T131" s="677"/>
      <c r="U131" s="677"/>
      <c r="V131" s="678"/>
      <c r="W131" s="679"/>
      <c r="X131" s="679"/>
      <c r="Y131" s="679"/>
      <c r="Z131" s="679"/>
      <c r="AA131" s="679"/>
      <c r="AB131" s="679"/>
      <c r="AC131" s="679"/>
      <c r="AD131" s="679"/>
      <c r="AE131" s="679"/>
      <c r="AF131" s="1312" t="s">
        <v>3509</v>
      </c>
      <c r="AG131" s="682"/>
      <c r="AH131" s="682"/>
      <c r="AI131" s="682"/>
      <c r="AJ131" s="682"/>
      <c r="AK131" s="1266"/>
      <c r="AL131" s="88" t="str">
        <f ca="1">IF(AND(ISTEXT($E131),ISTEXT($B131)),"산출기준 &gt;&gt;  "&amp;_xlfn.XLOOKUP($E131,산출기준!$D:$D,산출기준!$E:$E,"매칭실패"),"")</f>
        <v>산출기준 &gt;&gt;  [Steel Column]</v>
      </c>
    </row>
    <row r="132" spans="2:38" ht="49.9" customHeight="1" outlineLevel="1">
      <c r="B132" s="758"/>
      <c r="C132" s="759"/>
      <c r="D132" s="759"/>
      <c r="E132" s="759"/>
      <c r="F132" s="1080" t="s">
        <v>3488</v>
      </c>
      <c r="G132" s="759" t="str">
        <f t="shared" ref="G132:G135" si="21">IF(IF(N132=0,"",N132)&amp;" | "&amp;IF(O132=0,"",O132)&amp;" | "&amp;IF(Q132=0,"",Q132)&amp;" | "&amp;IF(R132=0,"",R132)=" |  |  | ","",IF(N132=0,"",N132)&amp;" | "&amp;IF(O132=0,"",O132)&amp;" | "&amp;IF(Q132=0,"",Q132)&amp;" | "&amp;IF(R132=0,"",R132))</f>
        <v xml:space="preserve">Extra Light Steel - Standard |  |  | </v>
      </c>
      <c r="H132" s="816" t="s">
        <v>3514</v>
      </c>
      <c r="I132" s="765" t="str">
        <f t="shared" si="12"/>
        <v>S01AA075-00001</v>
      </c>
      <c r="J132" s="766"/>
      <c r="K132" s="766" t="str">
        <f>IFERROR(VLOOKUP($I132,'WM-AR'!$I$7:$AS$3267,34,FALSE),"")</f>
        <v>TON</v>
      </c>
      <c r="L132" s="766" t="str">
        <f>IFERROR(VLOOKUP($I132,'WM-AR'!$I$7:$AS$3267,4,FALSE),"")</f>
        <v>Main Steel Structure Fabrication Work</v>
      </c>
      <c r="M132" s="766" t="str">
        <f>IFERROR(VLOOKUP($I132,'WM-AR'!$I$7:$AS$3267,6,FALSE),"")</f>
        <v>Shelter/Building</v>
      </c>
      <c r="N132" s="766" t="str">
        <f>IFERROR(VLOOKUP($I132,'WM-AR'!$I$7:$AS$3267,8,FALSE),"")</f>
        <v>Extra Light Steel - Standard</v>
      </c>
      <c r="O132" s="766">
        <f>IFERROR(VLOOKUP($I132,'WM-AR'!$I$7:$AS$3267,10,FALSE),"")</f>
        <v>0</v>
      </c>
      <c r="P132" s="766">
        <f>IFERROR(VLOOKUP($I132,'WM-AR'!$I$7:$AS$3267,12,FALSE),"")</f>
        <v>0</v>
      </c>
      <c r="Q132" s="766" t="str">
        <f>IFERROR(VLOOKUP($I132,'WM-AR'!$I$7:$AS$3267,14,FALSE),"")</f>
        <v/>
      </c>
      <c r="R132" s="766" t="str">
        <f>IFERROR(VLOOKUP($I132,'WM-AR'!$I$7:$AS$3267,16,FALSE),"")</f>
        <v/>
      </c>
      <c r="S132" s="766" t="str">
        <f>IFERROR(VLOOKUP($I132,'WM-AR'!$I$7:$AS$3267,18,FALSE),"")</f>
        <v/>
      </c>
      <c r="T132" s="766" t="str">
        <f>IFERROR(VLOOKUP($I132,'WM-AR'!$I$7:$AS$3267,20,FALSE),"")</f>
        <v/>
      </c>
      <c r="U132" s="766" t="str">
        <f>IFERROR(VLOOKUP($I132,'WM-AR'!$I$7:$AS$3267,22,FALSE),"")</f>
        <v/>
      </c>
      <c r="V132" s="766" t="str">
        <f>IFERROR(VLOOKUP($I132,'WM-AR'!$I$7:$AS$3267,24,FALSE),"")</f>
        <v/>
      </c>
      <c r="W132" s="766">
        <f>IFERROR(VLOOKUP($I132,'WM-AR'!$I$7:$AS$3267,25,FALSE),"")</f>
        <v>0</v>
      </c>
      <c r="X132" s="766">
        <f>IFERROR(VLOOKUP($I132,'WM-AR'!$I$7:$AS$3267,26,FALSE),"")</f>
        <v>0</v>
      </c>
      <c r="Y132" s="766">
        <f>IFERROR(VLOOKUP($I132,'WM-AR'!$I$7:$AS$3267,27,FALSE),"")</f>
        <v>0</v>
      </c>
      <c r="Z132" s="766">
        <f>IFERROR(VLOOKUP($I132,'WM-AR'!$I$7:$AS$3267,28,FALSE),"")</f>
        <v>0</v>
      </c>
      <c r="AA132" s="766" t="str">
        <f>IFERROR(VLOOKUP($I132,'WM-AR'!$I$7:$AS$3267,29,FALSE),"")</f>
        <v>Material: (   )</v>
      </c>
      <c r="AB132" s="766">
        <f>IFERROR(VLOOKUP($I132,'WM-AR'!$I$7:$AS$3267,30,FALSE),"")</f>
        <v>0</v>
      </c>
      <c r="AC132" s="766">
        <f>IFERROR(VLOOKUP($I132,'WM-AR'!$I$7:$AS$3267,31,FALSE),"")</f>
        <v>0</v>
      </c>
      <c r="AD132" s="766">
        <f>IFERROR(VLOOKUP($I132,'WM-AR'!$I$7:$AS$3267,32,FALSE),"")</f>
        <v>0</v>
      </c>
      <c r="AE132" s="766" t="str">
        <f>IFERROR(VLOOKUP($I132,'WM-AR'!$I$7:$AS$3267,33,FALSE),"")</f>
        <v>(   )KG/M&gt;Weight</v>
      </c>
      <c r="AF132" s="1313" t="str">
        <f>_xlfn.CONCAT("- Material: ( ",AF131," )",CHAR(10),"- (",$H$82,")KG/M&gt;Weight")</f>
        <v>- Material: ( ASTM A6M )
- (10)KG/M&gt;Weight</v>
      </c>
      <c r="AG132" s="768" t="s">
        <v>3491</v>
      </c>
      <c r="AH132" s="768" t="s">
        <v>3491</v>
      </c>
      <c r="AI132" s="769"/>
      <c r="AJ132" s="769" t="str">
        <f t="shared" ref="AJ132:AJ140" si="22">K132</f>
        <v>TON</v>
      </c>
      <c r="AK132" s="905"/>
      <c r="AL132" s="88" t="str">
        <f>IF(AND(ISTEXT($E132),ISTEXT($B132)),"산출기준 &gt;&gt;  "&amp;_xlfn.XLOOKUP($E132,산출기준!$D:$D,산출기준!$E:$E,"매칭실패"),"")</f>
        <v/>
      </c>
    </row>
    <row r="133" spans="2:38" ht="49.9" customHeight="1" outlineLevel="1">
      <c r="B133" s="758"/>
      <c r="C133" s="759"/>
      <c r="D133" s="759"/>
      <c r="E133" s="759"/>
      <c r="F133" s="1315" t="s">
        <v>3492</v>
      </c>
      <c r="G133" s="759" t="str">
        <f>IF(IF(N133=0,"",N133)&amp;" | "&amp;IF(O133=0,"",O133)&amp;" | "&amp;IF(Q133=0,"",Q133)&amp;" | "&amp;IF(R133=0,"",R133)=" |  |  | ","",IF(N133=0,"",N133)&amp;" | "&amp;IF(O133=0,"",O133)&amp;" | "&amp;IF(Q133=0,"",Q133)&amp;" | "&amp;IF(R133=0,"",R133))</f>
        <v xml:space="preserve">Extra Light Steel |  |  | </v>
      </c>
      <c r="H133" s="816" t="s">
        <v>3515</v>
      </c>
      <c r="I133" s="765" t="str">
        <f>LEFT(H133,14)</f>
        <v>S03AA085-00001</v>
      </c>
      <c r="J133" s="766"/>
      <c r="K133" s="766" t="str">
        <f>IFERROR(VLOOKUP($I133,'WM-AR'!$I$7:$AS$3267,34,FALSE),"")</f>
        <v>TON</v>
      </c>
      <c r="L133" s="766" t="str">
        <f>IFERROR(VLOOKUP($I133,'WM-AR'!$I$7:$AS$3267,4,FALSE),"")</f>
        <v>Main Steel Structure Erection Work</v>
      </c>
      <c r="M133" s="766" t="str">
        <f>IFERROR(VLOOKUP($I133,'WM-AR'!$I$7:$AS$3267,6,FALSE),"")</f>
        <v>Shelter/Building</v>
      </c>
      <c r="N133" s="766" t="str">
        <f>IFERROR(VLOOKUP($I133,'WM-AR'!$I$7:$AS$3267,8,FALSE),"")</f>
        <v>Extra Light Steel</v>
      </c>
      <c r="O133" s="766">
        <f>IFERROR(VLOOKUP($I133,'WM-AR'!$I$7:$AS$3267,10,FALSE),"")</f>
        <v>0</v>
      </c>
      <c r="P133" s="766">
        <f>IFERROR(VLOOKUP($I133,'WM-AR'!$I$7:$AS$3267,12,FALSE),"")</f>
        <v>0</v>
      </c>
      <c r="Q133" s="766" t="str">
        <f>IFERROR(VLOOKUP($I133,'WM-AR'!$I$7:$AS$3267,14,FALSE),"")</f>
        <v/>
      </c>
      <c r="R133" s="766" t="str">
        <f>IFERROR(VLOOKUP($I133,'WM-AR'!$I$7:$AS$3267,16,FALSE),"")</f>
        <v/>
      </c>
      <c r="S133" s="766" t="str">
        <f>IFERROR(VLOOKUP($I133,'WM-AR'!$I$7:$AS$3267,18,FALSE),"")</f>
        <v/>
      </c>
      <c r="T133" s="766" t="str">
        <f>IFERROR(VLOOKUP($I133,'WM-AR'!$I$7:$AS$3267,20,FALSE),"")</f>
        <v/>
      </c>
      <c r="U133" s="766" t="str">
        <f>IFERROR(VLOOKUP($I133,'WM-AR'!$I$7:$AS$3267,22,FALSE),"")</f>
        <v/>
      </c>
      <c r="V133" s="766" t="str">
        <f>IFERROR(VLOOKUP($I133,'WM-AR'!$I$7:$AS$3267,24,FALSE),"")</f>
        <v/>
      </c>
      <c r="W133" s="766">
        <f>IFERROR(VLOOKUP($I133,'WM-AR'!$I$7:$AS$3267,25,FALSE),"")</f>
        <v>0</v>
      </c>
      <c r="X133" s="766">
        <f>IFERROR(VLOOKUP($I133,'WM-AR'!$I$7:$AS$3267,26,FALSE),"")</f>
        <v>0</v>
      </c>
      <c r="Y133" s="766">
        <f>IFERROR(VLOOKUP($I133,'WM-AR'!$I$7:$AS$3267,27,FALSE),"")</f>
        <v>0</v>
      </c>
      <c r="Z133" s="766">
        <f>IFERROR(VLOOKUP($I133,'WM-AR'!$I$7:$AS$3267,28,FALSE),"")</f>
        <v>0</v>
      </c>
      <c r="AA133" s="766" t="str">
        <f>IFERROR(VLOOKUP($I133,'WM-AR'!$I$7:$AS$3267,29,FALSE),"")</f>
        <v>Material: (   )</v>
      </c>
      <c r="AB133" s="766">
        <f>IFERROR(VLOOKUP($I133,'WM-AR'!$I$7:$AS$3267,30,FALSE),"")</f>
        <v>0</v>
      </c>
      <c r="AC133" s="766">
        <f>IFERROR(VLOOKUP($I133,'WM-AR'!$I$7:$AS$3267,31,FALSE),"")</f>
        <v>0</v>
      </c>
      <c r="AD133" s="766">
        <f>IFERROR(VLOOKUP($I133,'WM-AR'!$I$7:$AS$3267,32,FALSE),"")</f>
        <v>0</v>
      </c>
      <c r="AE133" s="766">
        <f>IFERROR(VLOOKUP($I133,'WM-AR'!$I$7:$AS$3267,33,FALSE),"")</f>
        <v>0</v>
      </c>
      <c r="AF133" s="1313" t="str">
        <f>_xlfn.CONCAT("- Material: ( ",AF132," )")</f>
        <v>- Material: ( - Material: ( ASTM A6M )
- (10)KG/M&gt;Weight )</v>
      </c>
      <c r="AG133" s="1314" t="s">
        <v>3494</v>
      </c>
      <c r="AH133" s="1314" t="s">
        <v>3494</v>
      </c>
      <c r="AI133" s="769"/>
      <c r="AJ133" s="769" t="str">
        <f>K133</f>
        <v>TON</v>
      </c>
      <c r="AK133" s="905"/>
      <c r="AL133" s="88" t="str">
        <f>IF(AND(ISTEXT($E133),ISTEXT($B133)),"산출기준 &gt;&gt;  "&amp;_xlfn.XLOOKUP($E133,산출기준!$D:$D,산출기준!$E:$E,"매칭실패"),"")</f>
        <v/>
      </c>
    </row>
    <row r="134" spans="2:38" ht="49.9" customHeight="1" outlineLevel="1">
      <c r="B134" s="758"/>
      <c r="C134" s="759"/>
      <c r="D134" s="759"/>
      <c r="E134" s="759"/>
      <c r="F134" s="1315" t="s">
        <v>1976</v>
      </c>
      <c r="G134" s="759" t="str">
        <f>IF(IF(N134=0,"",N134)&amp;" | "&amp;IF(O134=0,"",O134)&amp;" | "&amp;IF(Q134=0,"",Q134)&amp;" | "&amp;IF(R134=0,"",R134)=" |  |  | ","",IF(N134=0,"",N134)&amp;" | "&amp;IF(O134=0,"",O134)&amp;" | "&amp;IF(Q134=0,"",Q134)&amp;" | "&amp;IF(R134=0,"",R134))</f>
        <v xml:space="preserve">Plates - Gusset, Stiffener, ETC |  |  | </v>
      </c>
      <c r="H134" s="1153" t="s">
        <v>3495</v>
      </c>
      <c r="I134" s="765" t="str">
        <f>LEFT(H134,14)</f>
        <v>S01AA009-00001</v>
      </c>
      <c r="J134" s="766"/>
      <c r="K134" s="766" t="s">
        <v>3496</v>
      </c>
      <c r="L134" s="766" t="s">
        <v>3497</v>
      </c>
      <c r="M134" s="766" t="s">
        <v>3498</v>
      </c>
      <c r="N134" s="766" t="s">
        <v>3499</v>
      </c>
      <c r="O134" s="766">
        <v>0</v>
      </c>
      <c r="P134" s="766">
        <v>0</v>
      </c>
      <c r="Q134" s="766">
        <v>0</v>
      </c>
      <c r="R134" s="766">
        <v>0</v>
      </c>
      <c r="S134" s="766">
        <v>0</v>
      </c>
      <c r="T134" s="766">
        <v>0</v>
      </c>
      <c r="U134" s="766">
        <v>0</v>
      </c>
      <c r="V134" s="766">
        <v>0</v>
      </c>
      <c r="W134" s="766">
        <v>0</v>
      </c>
      <c r="X134" s="766">
        <v>0</v>
      </c>
      <c r="Y134" s="766">
        <v>0</v>
      </c>
      <c r="Z134" s="766">
        <v>0</v>
      </c>
      <c r="AA134" s="766" t="s">
        <v>3500</v>
      </c>
      <c r="AB134" s="766">
        <v>0</v>
      </c>
      <c r="AC134" s="766">
        <v>0</v>
      </c>
      <c r="AD134" s="766">
        <v>0</v>
      </c>
      <c r="AE134" s="766">
        <v>0</v>
      </c>
      <c r="AF134" s="817"/>
      <c r="AG134" s="1314" t="s">
        <v>3501</v>
      </c>
      <c r="AH134" s="1314" t="s">
        <v>3501</v>
      </c>
      <c r="AI134" s="769"/>
      <c r="AJ134" s="769" t="str">
        <f>K134</f>
        <v>TON</v>
      </c>
      <c r="AK134" s="1316"/>
      <c r="AL134" s="88" t="s">
        <v>2965</v>
      </c>
    </row>
    <row r="135" spans="2:38" ht="49.9" customHeight="1" outlineLevel="1">
      <c r="B135" s="758"/>
      <c r="C135" s="759"/>
      <c r="D135" s="759"/>
      <c r="E135" s="759"/>
      <c r="F135" s="1083" t="s">
        <v>3502</v>
      </c>
      <c r="G135" s="759" t="str">
        <f t="shared" si="21"/>
        <v xml:space="preserve">for Non-Fireproofed Steel Surface |  |  | </v>
      </c>
      <c r="H135" s="816" t="s">
        <v>3503</v>
      </c>
      <c r="I135" s="765" t="str">
        <f t="shared" si="12"/>
        <v>S41AA051-00001</v>
      </c>
      <c r="J135" s="766"/>
      <c r="K135" s="766" t="str">
        <f>IFERROR(VLOOKUP($I135,'WM-AR'!$I$7:$AS$3267,34,FALSE),"")</f>
        <v>M2</v>
      </c>
      <c r="L135" s="766" t="str">
        <f>IFERROR(VLOOKUP($I135,'WM-AR'!$I$7:$AS$3267,4,FALSE),"")</f>
        <v>Steel Structure Paint Work</v>
      </c>
      <c r="M135" s="766" t="str">
        <f>IFERROR(VLOOKUP($I135,'WM-AR'!$I$7:$AS$3267,6,FALSE),"")</f>
        <v>Shelter/Building</v>
      </c>
      <c r="N135" s="766" t="str">
        <f>IFERROR(VLOOKUP($I135,'WM-AR'!$I$7:$AS$3267,8,FALSE),"")</f>
        <v>for Non-Fireproofed Steel Surface</v>
      </c>
      <c r="O135" s="766">
        <f>IFERROR(VLOOKUP($I135,'WM-AR'!$I$7:$AS$3267,10,FALSE),"")</f>
        <v>0</v>
      </c>
      <c r="P135" s="766">
        <f>IFERROR(VLOOKUP($I135,'WM-AR'!$I$7:$AS$3267,12,FALSE),"")</f>
        <v>0</v>
      </c>
      <c r="Q135" s="766" t="str">
        <f>IFERROR(VLOOKUP($I135,'WM-AR'!$I$7:$AS$3267,14,FALSE),"")</f>
        <v/>
      </c>
      <c r="R135" s="766" t="str">
        <f>IFERROR(VLOOKUP($I135,'WM-AR'!$I$7:$AS$3267,16,FALSE),"")</f>
        <v/>
      </c>
      <c r="S135" s="766" t="str">
        <f>IFERROR(VLOOKUP($I135,'WM-AR'!$I$7:$AS$3267,18,FALSE),"")</f>
        <v/>
      </c>
      <c r="T135" s="766" t="str">
        <f>IFERROR(VLOOKUP($I135,'WM-AR'!$I$7:$AS$3267,20,FALSE),"")</f>
        <v/>
      </c>
      <c r="U135" s="766" t="str">
        <f>IFERROR(VLOOKUP($I135,'WM-AR'!$I$7:$AS$3267,22,FALSE),"")</f>
        <v/>
      </c>
      <c r="V135" s="766" t="str">
        <f>IFERROR(VLOOKUP($I135,'WM-AR'!$I$7:$AS$3267,24,FALSE),"")</f>
        <v/>
      </c>
      <c r="W135" s="766">
        <f>IFERROR(VLOOKUP($I135,'WM-AR'!$I$7:$AS$3267,25,FALSE),"")</f>
        <v>0</v>
      </c>
      <c r="X135" s="766">
        <f>IFERROR(VLOOKUP($I135,'WM-AR'!$I$7:$AS$3267,26,FALSE),"")</f>
        <v>0</v>
      </c>
      <c r="Y135" s="766">
        <f>IFERROR(VLOOKUP($I135,'WM-AR'!$I$7:$AS$3267,27,FALSE),"")</f>
        <v>0</v>
      </c>
      <c r="Z135" s="766">
        <f>IFERROR(VLOOKUP($I135,'WM-AR'!$I$7:$AS$3267,28,FALSE),"")</f>
        <v>0</v>
      </c>
      <c r="AA135" s="766" t="str">
        <f>IFERROR(VLOOKUP($I135,'WM-AR'!$I$7:$AS$3267,29,FALSE),"")</f>
        <v>Material: (   )</v>
      </c>
      <c r="AB135" s="766">
        <f>IFERROR(VLOOKUP($I135,'WM-AR'!$I$7:$AS$3267,30,FALSE),"")</f>
        <v>0</v>
      </c>
      <c r="AC135" s="766">
        <f>IFERROR(VLOOKUP($I135,'WM-AR'!$I$7:$AS$3267,31,FALSE),"")</f>
        <v>0</v>
      </c>
      <c r="AD135" s="766">
        <f>IFERROR(VLOOKUP($I135,'WM-AR'!$I$7:$AS$3267,32,FALSE),"")</f>
        <v>0</v>
      </c>
      <c r="AE135" s="766">
        <f>IFERROR(VLOOKUP($I135,'WM-AR'!$I$7:$AS$3267,33,FALSE),"")</f>
        <v>0</v>
      </c>
      <c r="AF135" s="817"/>
      <c r="AG135" s="1314" t="s">
        <v>3504</v>
      </c>
      <c r="AH135" s="1314" t="s">
        <v>3504</v>
      </c>
      <c r="AI135" s="769"/>
      <c r="AJ135" s="769" t="str">
        <f t="shared" si="22"/>
        <v>M2</v>
      </c>
      <c r="AK135" s="905"/>
      <c r="AL135" s="88" t="str">
        <f>IF(AND(ISTEXT($E135),ISTEXT($B135)),"산출기준 &gt;&gt;  "&amp;_xlfn.XLOOKUP($E135,산출기준!$D:$D,산출기준!$E:$E,"매칭실패"),"")</f>
        <v/>
      </c>
    </row>
    <row r="136" spans="2:38">
      <c r="B136" s="1127"/>
      <c r="C136" s="1165"/>
      <c r="D136" s="1165"/>
      <c r="E136" s="1165"/>
      <c r="F136" s="1165"/>
      <c r="G136" s="1131"/>
      <c r="H136" s="1131"/>
      <c r="I136" s="1130" t="str">
        <f t="shared" si="12"/>
        <v/>
      </c>
      <c r="J136" s="1132"/>
      <c r="K136" s="1132" t="str">
        <f>IFERROR(VLOOKUP($I136,'WM-AR'!$I$7:$AS$3267,34,FALSE),"")</f>
        <v/>
      </c>
      <c r="L136" s="1132" t="str">
        <f>IFERROR(VLOOKUP($I136,'WM-AR'!$I$7:$AS$3267,4,FALSE),"")</f>
        <v/>
      </c>
      <c r="M136" s="1132" t="str">
        <f>IFERROR(VLOOKUP($I136,'WM-AR'!$I$7:$AS$3267,6,FALSE),"")</f>
        <v/>
      </c>
      <c r="N136" s="1132" t="str">
        <f>IFERROR(VLOOKUP($I136,'WM-AR'!$I$7:$AS$3267,8,FALSE),"")</f>
        <v/>
      </c>
      <c r="O136" s="1132" t="str">
        <f>IFERROR(VLOOKUP($I136,'WM-AR'!$I$7:$AS$3267,10,FALSE),"")</f>
        <v/>
      </c>
      <c r="P136" s="1132" t="str">
        <f>IFERROR(VLOOKUP($I136,'WM-AR'!$I$7:$AS$3267,12,FALSE),"")</f>
        <v/>
      </c>
      <c r="Q136" s="1132" t="str">
        <f>IFERROR(VLOOKUP($I136,'WM-AR'!$I$7:$AS$3267,14,FALSE),"")</f>
        <v/>
      </c>
      <c r="R136" s="1132" t="str">
        <f>IFERROR(VLOOKUP($I136,'WM-AR'!$I$7:$AS$3267,16,FALSE),"")</f>
        <v/>
      </c>
      <c r="S136" s="1132" t="str">
        <f>IFERROR(VLOOKUP($I136,'WM-AR'!$I$7:$AS$3267,18,FALSE),"")</f>
        <v/>
      </c>
      <c r="T136" s="1132" t="str">
        <f>IFERROR(VLOOKUP($I136,'WM-AR'!$I$7:$AS$3267,20,FALSE),"")</f>
        <v/>
      </c>
      <c r="U136" s="1132" t="str">
        <f>IFERROR(VLOOKUP($I136,'WM-AR'!$I$7:$AS$3267,22,FALSE),"")</f>
        <v/>
      </c>
      <c r="V136" s="1132" t="str">
        <f>IFERROR(VLOOKUP($I136,'WM-AR'!$I$7:$AS$3267,24,FALSE),"")</f>
        <v/>
      </c>
      <c r="W136" s="1132" t="str">
        <f>IFERROR(VLOOKUP($I136,'WM-AR'!$I$7:$AS$3267,25,FALSE),"")</f>
        <v/>
      </c>
      <c r="X136" s="1132" t="str">
        <f>IFERROR(VLOOKUP($I136,'WM-AR'!$I$7:$AS$3267,26,FALSE),"")</f>
        <v/>
      </c>
      <c r="Y136" s="1132" t="str">
        <f>IFERROR(VLOOKUP($I136,'WM-AR'!$I$7:$AS$3267,27,FALSE),"")</f>
        <v/>
      </c>
      <c r="Z136" s="1132" t="str">
        <f>IFERROR(VLOOKUP($I136,'WM-AR'!$I$7:$AS$3267,28,FALSE),"")</f>
        <v/>
      </c>
      <c r="AA136" s="1132" t="str">
        <f>IFERROR(VLOOKUP($I136,'WM-AR'!$I$7:$AS$3267,29,FALSE),"")</f>
        <v/>
      </c>
      <c r="AB136" s="1132" t="str">
        <f>IFERROR(VLOOKUP($I136,'WM-AR'!$I$7:$AS$3267,30,FALSE),"")</f>
        <v/>
      </c>
      <c r="AC136" s="1132" t="str">
        <f>IFERROR(VLOOKUP($I136,'WM-AR'!$I$7:$AS$3267,31,FALSE),"")</f>
        <v/>
      </c>
      <c r="AD136" s="1132" t="str">
        <f>IFERROR(VLOOKUP($I136,'WM-AR'!$I$7:$AS$3267,32,FALSE),"")</f>
        <v/>
      </c>
      <c r="AE136" s="1132" t="str">
        <f>IFERROR(VLOOKUP($I136,'WM-AR'!$I$7:$AS$3267,33,FALSE),"")</f>
        <v/>
      </c>
      <c r="AF136" s="1133"/>
      <c r="AG136" s="1134"/>
      <c r="AH136" s="1134"/>
      <c r="AI136" s="1135"/>
      <c r="AJ136" s="1135" t="str">
        <f t="shared" si="22"/>
        <v/>
      </c>
      <c r="AK136" s="1136"/>
      <c r="AL136" s="88" t="str">
        <f>IF(AND(ISTEXT($E136),ISTEXT($B136)),"산출기준 &gt;&gt;  "&amp;_xlfn.XLOOKUP($E136,산출기준!$D:$D,산출기준!$E:$E,"매칭실패"),"")</f>
        <v/>
      </c>
    </row>
    <row r="137" spans="2:38">
      <c r="B137" s="1111"/>
      <c r="C137" s="1166"/>
      <c r="D137" s="1166"/>
      <c r="E137" s="1166"/>
      <c r="F137" s="1166"/>
      <c r="G137" s="843"/>
      <c r="H137" s="843"/>
      <c r="I137" s="712" t="str">
        <f t="shared" si="12"/>
        <v/>
      </c>
      <c r="J137" s="714"/>
      <c r="K137" s="714" t="str">
        <f>IFERROR(VLOOKUP($I137,'WM-AR'!$I$7:$AS$3267,34,FALSE),"")</f>
        <v/>
      </c>
      <c r="L137" s="714" t="str">
        <f>IFERROR(VLOOKUP($I137,'WM-AR'!$I$7:$AS$3267,4,FALSE),"")</f>
        <v/>
      </c>
      <c r="M137" s="714" t="str">
        <f>IFERROR(VLOOKUP($I137,'WM-AR'!$I$7:$AS$3267,6,FALSE),"")</f>
        <v/>
      </c>
      <c r="N137" s="714" t="str">
        <f>IFERROR(VLOOKUP($I137,'WM-AR'!$I$7:$AS$3267,8,FALSE),"")</f>
        <v/>
      </c>
      <c r="O137" s="714" t="str">
        <f>IFERROR(VLOOKUP($I137,'WM-AR'!$I$7:$AS$3267,10,FALSE),"")</f>
        <v/>
      </c>
      <c r="P137" s="714" t="str">
        <f>IFERROR(VLOOKUP($I137,'WM-AR'!$I$7:$AS$3267,12,FALSE),"")</f>
        <v/>
      </c>
      <c r="Q137" s="714" t="str">
        <f>IFERROR(VLOOKUP($I137,'WM-AR'!$I$7:$AS$3267,14,FALSE),"")</f>
        <v/>
      </c>
      <c r="R137" s="714" t="str">
        <f>IFERROR(VLOOKUP($I137,'WM-AR'!$I$7:$AS$3267,16,FALSE),"")</f>
        <v/>
      </c>
      <c r="S137" s="714" t="str">
        <f>IFERROR(VLOOKUP($I137,'WM-AR'!$I$7:$AS$3267,18,FALSE),"")</f>
        <v/>
      </c>
      <c r="T137" s="714" t="str">
        <f>IFERROR(VLOOKUP($I137,'WM-AR'!$I$7:$AS$3267,20,FALSE),"")</f>
        <v/>
      </c>
      <c r="U137" s="714" t="str">
        <f>IFERROR(VLOOKUP($I137,'WM-AR'!$I$7:$AS$3267,22,FALSE),"")</f>
        <v/>
      </c>
      <c r="V137" s="714" t="str">
        <f>IFERROR(VLOOKUP($I137,'WM-AR'!$I$7:$AS$3267,24,FALSE),"")</f>
        <v/>
      </c>
      <c r="W137" s="714" t="str">
        <f>IFERROR(VLOOKUP($I137,'WM-AR'!$I$7:$AS$3267,25,FALSE),"")</f>
        <v/>
      </c>
      <c r="X137" s="714" t="str">
        <f>IFERROR(VLOOKUP($I137,'WM-AR'!$I$7:$AS$3267,26,FALSE),"")</f>
        <v/>
      </c>
      <c r="Y137" s="714" t="str">
        <f>IFERROR(VLOOKUP($I137,'WM-AR'!$I$7:$AS$3267,27,FALSE),"")</f>
        <v/>
      </c>
      <c r="Z137" s="714" t="str">
        <f>IFERROR(VLOOKUP($I137,'WM-AR'!$I$7:$AS$3267,28,FALSE),"")</f>
        <v/>
      </c>
      <c r="AA137" s="714" t="str">
        <f>IFERROR(VLOOKUP($I137,'WM-AR'!$I$7:$AS$3267,29,FALSE),"")</f>
        <v/>
      </c>
      <c r="AB137" s="714" t="str">
        <f>IFERROR(VLOOKUP($I137,'WM-AR'!$I$7:$AS$3267,30,FALSE),"")</f>
        <v/>
      </c>
      <c r="AC137" s="714" t="str">
        <f>IFERROR(VLOOKUP($I137,'WM-AR'!$I$7:$AS$3267,31,FALSE),"")</f>
        <v/>
      </c>
      <c r="AD137" s="714" t="str">
        <f>IFERROR(VLOOKUP($I137,'WM-AR'!$I$7:$AS$3267,32,FALSE),"")</f>
        <v/>
      </c>
      <c r="AE137" s="714" t="str">
        <f>IFERROR(VLOOKUP($I137,'WM-AR'!$I$7:$AS$3267,33,FALSE),"")</f>
        <v/>
      </c>
      <c r="AF137" s="839"/>
      <c r="AG137" s="852"/>
      <c r="AH137" s="852"/>
      <c r="AI137" s="854"/>
      <c r="AJ137" s="854" t="str">
        <f t="shared" si="22"/>
        <v/>
      </c>
      <c r="AK137" s="1114"/>
      <c r="AL137" s="88" t="str">
        <f>IF(AND(ISTEXT($E137),ISTEXT($B137)),"산출기준 &gt;&gt;  "&amp;_xlfn.XLOOKUP($E137,산출기준!$D:$D,산출기준!$E:$E,"매칭실패"),"")</f>
        <v/>
      </c>
    </row>
    <row r="138" spans="2:38">
      <c r="B138" s="1111"/>
      <c r="C138" s="1166"/>
      <c r="D138" s="1166"/>
      <c r="E138" s="1166"/>
      <c r="F138" s="1166"/>
      <c r="G138" s="843"/>
      <c r="H138" s="843"/>
      <c r="I138" s="712" t="str">
        <f t="shared" si="12"/>
        <v/>
      </c>
      <c r="J138" s="714"/>
      <c r="K138" s="714" t="str">
        <f>IFERROR(VLOOKUP($I138,'WM-AR'!$I$7:$AS$3267,34,FALSE),"")</f>
        <v/>
      </c>
      <c r="L138" s="714" t="str">
        <f>IFERROR(VLOOKUP($I138,'WM-AR'!$I$7:$AS$3267,4,FALSE),"")</f>
        <v/>
      </c>
      <c r="M138" s="714" t="str">
        <f>IFERROR(VLOOKUP($I138,'WM-AR'!$I$7:$AS$3267,6,FALSE),"")</f>
        <v/>
      </c>
      <c r="N138" s="714" t="str">
        <f>IFERROR(VLOOKUP($I138,'WM-AR'!$I$7:$AS$3267,8,FALSE),"")</f>
        <v/>
      </c>
      <c r="O138" s="714" t="str">
        <f>IFERROR(VLOOKUP($I138,'WM-AR'!$I$7:$AS$3267,10,FALSE),"")</f>
        <v/>
      </c>
      <c r="P138" s="714" t="str">
        <f>IFERROR(VLOOKUP($I138,'WM-AR'!$I$7:$AS$3267,12,FALSE),"")</f>
        <v/>
      </c>
      <c r="Q138" s="714" t="str">
        <f>IFERROR(VLOOKUP($I138,'WM-AR'!$I$7:$AS$3267,14,FALSE),"")</f>
        <v/>
      </c>
      <c r="R138" s="714" t="str">
        <f>IFERROR(VLOOKUP($I138,'WM-AR'!$I$7:$AS$3267,16,FALSE),"")</f>
        <v/>
      </c>
      <c r="S138" s="714" t="str">
        <f>IFERROR(VLOOKUP($I138,'WM-AR'!$I$7:$AS$3267,18,FALSE),"")</f>
        <v/>
      </c>
      <c r="T138" s="714" t="str">
        <f>IFERROR(VLOOKUP($I138,'WM-AR'!$I$7:$AS$3267,20,FALSE),"")</f>
        <v/>
      </c>
      <c r="U138" s="714" t="str">
        <f>IFERROR(VLOOKUP($I138,'WM-AR'!$I$7:$AS$3267,22,FALSE),"")</f>
        <v/>
      </c>
      <c r="V138" s="714" t="str">
        <f>IFERROR(VLOOKUP($I138,'WM-AR'!$I$7:$AS$3267,24,FALSE),"")</f>
        <v/>
      </c>
      <c r="W138" s="714" t="str">
        <f>IFERROR(VLOOKUP($I138,'WM-AR'!$I$7:$AS$3267,25,FALSE),"")</f>
        <v/>
      </c>
      <c r="X138" s="714" t="str">
        <f>IFERROR(VLOOKUP($I138,'WM-AR'!$I$7:$AS$3267,26,FALSE),"")</f>
        <v/>
      </c>
      <c r="Y138" s="714" t="str">
        <f>IFERROR(VLOOKUP($I138,'WM-AR'!$I$7:$AS$3267,27,FALSE),"")</f>
        <v/>
      </c>
      <c r="Z138" s="714" t="str">
        <f>IFERROR(VLOOKUP($I138,'WM-AR'!$I$7:$AS$3267,28,FALSE),"")</f>
        <v/>
      </c>
      <c r="AA138" s="714" t="str">
        <f>IFERROR(VLOOKUP($I138,'WM-AR'!$I$7:$AS$3267,29,FALSE),"")</f>
        <v/>
      </c>
      <c r="AB138" s="714" t="str">
        <f>IFERROR(VLOOKUP($I138,'WM-AR'!$I$7:$AS$3267,30,FALSE),"")</f>
        <v/>
      </c>
      <c r="AC138" s="714" t="str">
        <f>IFERROR(VLOOKUP($I138,'WM-AR'!$I$7:$AS$3267,31,FALSE),"")</f>
        <v/>
      </c>
      <c r="AD138" s="714" t="str">
        <f>IFERROR(VLOOKUP($I138,'WM-AR'!$I$7:$AS$3267,32,FALSE),"")</f>
        <v/>
      </c>
      <c r="AE138" s="714" t="str">
        <f>IFERROR(VLOOKUP($I138,'WM-AR'!$I$7:$AS$3267,33,FALSE),"")</f>
        <v/>
      </c>
      <c r="AF138" s="839"/>
      <c r="AG138" s="852"/>
      <c r="AH138" s="852"/>
      <c r="AI138" s="854"/>
      <c r="AJ138" s="854" t="str">
        <f t="shared" si="22"/>
        <v/>
      </c>
      <c r="AK138" s="1114"/>
      <c r="AL138" s="88" t="str">
        <f>IF(AND(ISTEXT($E138),ISTEXT($B138)),"산출기준 &gt;&gt;  "&amp;_xlfn.XLOOKUP($E138,산출기준!$D:$D,산출기준!$E:$E,"매칭실패"),"")</f>
        <v/>
      </c>
    </row>
    <row r="139" spans="2:38">
      <c r="B139" s="1111"/>
      <c r="C139" s="1166"/>
      <c r="D139" s="1166"/>
      <c r="E139" s="1166"/>
      <c r="F139" s="1166"/>
      <c r="G139" s="843"/>
      <c r="H139" s="843"/>
      <c r="I139" s="712" t="str">
        <f t="shared" si="12"/>
        <v/>
      </c>
      <c r="J139" s="714"/>
      <c r="K139" s="714" t="str">
        <f>IFERROR(VLOOKUP($I139,'WM-AR'!$I$7:$AS$3267,34,FALSE),"")</f>
        <v/>
      </c>
      <c r="L139" s="714" t="str">
        <f>IFERROR(VLOOKUP($I139,'WM-AR'!$I$7:$AS$3267,4,FALSE),"")</f>
        <v/>
      </c>
      <c r="M139" s="714" t="str">
        <f>IFERROR(VLOOKUP($I139,'WM-AR'!$I$7:$AS$3267,6,FALSE),"")</f>
        <v/>
      </c>
      <c r="N139" s="714" t="str">
        <f>IFERROR(VLOOKUP($I139,'WM-AR'!$I$7:$AS$3267,8,FALSE),"")</f>
        <v/>
      </c>
      <c r="O139" s="714" t="str">
        <f>IFERROR(VLOOKUP($I139,'WM-AR'!$I$7:$AS$3267,10,FALSE),"")</f>
        <v/>
      </c>
      <c r="P139" s="714" t="str">
        <f>IFERROR(VLOOKUP($I139,'WM-AR'!$I$7:$AS$3267,12,FALSE),"")</f>
        <v/>
      </c>
      <c r="Q139" s="714" t="str">
        <f>IFERROR(VLOOKUP($I139,'WM-AR'!$I$7:$AS$3267,14,FALSE),"")</f>
        <v/>
      </c>
      <c r="R139" s="714" t="str">
        <f>IFERROR(VLOOKUP($I139,'WM-AR'!$I$7:$AS$3267,16,FALSE),"")</f>
        <v/>
      </c>
      <c r="S139" s="714" t="str">
        <f>IFERROR(VLOOKUP($I139,'WM-AR'!$I$7:$AS$3267,18,FALSE),"")</f>
        <v/>
      </c>
      <c r="T139" s="714" t="str">
        <f>IFERROR(VLOOKUP($I139,'WM-AR'!$I$7:$AS$3267,20,FALSE),"")</f>
        <v/>
      </c>
      <c r="U139" s="714" t="str">
        <f>IFERROR(VLOOKUP($I139,'WM-AR'!$I$7:$AS$3267,22,FALSE),"")</f>
        <v/>
      </c>
      <c r="V139" s="714" t="str">
        <f>IFERROR(VLOOKUP($I139,'WM-AR'!$I$7:$AS$3267,24,FALSE),"")</f>
        <v/>
      </c>
      <c r="W139" s="714" t="str">
        <f>IFERROR(VLOOKUP($I139,'WM-AR'!$I$7:$AS$3267,25,FALSE),"")</f>
        <v/>
      </c>
      <c r="X139" s="714" t="str">
        <f>IFERROR(VLOOKUP($I139,'WM-AR'!$I$7:$AS$3267,26,FALSE),"")</f>
        <v/>
      </c>
      <c r="Y139" s="714" t="str">
        <f>IFERROR(VLOOKUP($I139,'WM-AR'!$I$7:$AS$3267,27,FALSE),"")</f>
        <v/>
      </c>
      <c r="Z139" s="714" t="str">
        <f>IFERROR(VLOOKUP($I139,'WM-AR'!$I$7:$AS$3267,28,FALSE),"")</f>
        <v/>
      </c>
      <c r="AA139" s="714" t="str">
        <f>IFERROR(VLOOKUP($I139,'WM-AR'!$I$7:$AS$3267,29,FALSE),"")</f>
        <v/>
      </c>
      <c r="AB139" s="714" t="str">
        <f>IFERROR(VLOOKUP($I139,'WM-AR'!$I$7:$AS$3267,30,FALSE),"")</f>
        <v/>
      </c>
      <c r="AC139" s="714" t="str">
        <f>IFERROR(VLOOKUP($I139,'WM-AR'!$I$7:$AS$3267,31,FALSE),"")</f>
        <v/>
      </c>
      <c r="AD139" s="714" t="str">
        <f>IFERROR(VLOOKUP($I139,'WM-AR'!$I$7:$AS$3267,32,FALSE),"")</f>
        <v/>
      </c>
      <c r="AE139" s="714" t="str">
        <f>IFERROR(VLOOKUP($I139,'WM-AR'!$I$7:$AS$3267,33,FALSE),"")</f>
        <v/>
      </c>
      <c r="AF139" s="839"/>
      <c r="AG139" s="852"/>
      <c r="AH139" s="852"/>
      <c r="AI139" s="854"/>
      <c r="AJ139" s="854" t="str">
        <f t="shared" si="22"/>
        <v/>
      </c>
      <c r="AK139" s="1114"/>
      <c r="AL139" s="88" t="str">
        <f>IF(AND(ISTEXT($E139),ISTEXT($B139)),"산출기준 &gt;&gt;  "&amp;_xlfn.XLOOKUP($E139,산출기준!$D:$D,산출기준!$E:$E,"매칭실패"),"")</f>
        <v/>
      </c>
    </row>
    <row r="140" spans="2:38">
      <c r="B140" s="1116"/>
      <c r="C140" s="1167"/>
      <c r="D140" s="1167"/>
      <c r="E140" s="1167"/>
      <c r="F140" s="1167"/>
      <c r="G140" s="1120"/>
      <c r="H140" s="1120"/>
      <c r="I140" s="1119" t="str">
        <f t="shared" si="12"/>
        <v/>
      </c>
      <c r="J140" s="1121"/>
      <c r="K140" s="1121" t="str">
        <f>IFERROR(VLOOKUP($I140,'WM-AR'!$I$7:$AS$3267,34,FALSE),"")</f>
        <v/>
      </c>
      <c r="L140" s="1121" t="str">
        <f>IFERROR(VLOOKUP($I140,'WM-AR'!$I$7:$AS$3267,4,FALSE),"")</f>
        <v/>
      </c>
      <c r="M140" s="1121" t="str">
        <f>IFERROR(VLOOKUP($I140,'WM-AR'!$I$7:$AS$3267,6,FALSE),"")</f>
        <v/>
      </c>
      <c r="N140" s="1121" t="str">
        <f>IFERROR(VLOOKUP($I140,'WM-AR'!$I$7:$AS$3267,8,FALSE),"")</f>
        <v/>
      </c>
      <c r="O140" s="1121" t="str">
        <f>IFERROR(VLOOKUP($I140,'WM-AR'!$I$7:$AS$3267,10,FALSE),"")</f>
        <v/>
      </c>
      <c r="P140" s="1121" t="str">
        <f>IFERROR(VLOOKUP($I140,'WM-AR'!$I$7:$AS$3267,12,FALSE),"")</f>
        <v/>
      </c>
      <c r="Q140" s="1121" t="str">
        <f>IFERROR(VLOOKUP($I140,'WM-AR'!$I$7:$AS$3267,14,FALSE),"")</f>
        <v/>
      </c>
      <c r="R140" s="1121" t="str">
        <f>IFERROR(VLOOKUP($I140,'WM-AR'!$I$7:$AS$3267,16,FALSE),"")</f>
        <v/>
      </c>
      <c r="S140" s="1121" t="str">
        <f>IFERROR(VLOOKUP($I140,'WM-AR'!$I$7:$AS$3267,18,FALSE),"")</f>
        <v/>
      </c>
      <c r="T140" s="1121" t="str">
        <f>IFERROR(VLOOKUP($I140,'WM-AR'!$I$7:$AS$3267,20,FALSE),"")</f>
        <v/>
      </c>
      <c r="U140" s="1121" t="str">
        <f>IFERROR(VLOOKUP($I140,'WM-AR'!$I$7:$AS$3267,22,FALSE),"")</f>
        <v/>
      </c>
      <c r="V140" s="1121" t="str">
        <f>IFERROR(VLOOKUP($I140,'WM-AR'!$I$7:$AS$3267,24,FALSE),"")</f>
        <v/>
      </c>
      <c r="W140" s="1121" t="str">
        <f>IFERROR(VLOOKUP($I140,'WM-AR'!$I$7:$AS$3267,25,FALSE),"")</f>
        <v/>
      </c>
      <c r="X140" s="1121" t="str">
        <f>IFERROR(VLOOKUP($I140,'WM-AR'!$I$7:$AS$3267,26,FALSE),"")</f>
        <v/>
      </c>
      <c r="Y140" s="1121" t="str">
        <f>IFERROR(VLOOKUP($I140,'WM-AR'!$I$7:$AS$3267,27,FALSE),"")</f>
        <v/>
      </c>
      <c r="Z140" s="1121" t="str">
        <f>IFERROR(VLOOKUP($I140,'WM-AR'!$I$7:$AS$3267,28,FALSE),"")</f>
        <v/>
      </c>
      <c r="AA140" s="1121" t="str">
        <f>IFERROR(VLOOKUP($I140,'WM-AR'!$I$7:$AS$3267,29,FALSE),"")</f>
        <v/>
      </c>
      <c r="AB140" s="1121" t="str">
        <f>IFERROR(VLOOKUP($I140,'WM-AR'!$I$7:$AS$3267,30,FALSE),"")</f>
        <v/>
      </c>
      <c r="AC140" s="1121" t="str">
        <f>IFERROR(VLOOKUP($I140,'WM-AR'!$I$7:$AS$3267,31,FALSE),"")</f>
        <v/>
      </c>
      <c r="AD140" s="1121" t="str">
        <f>IFERROR(VLOOKUP($I140,'WM-AR'!$I$7:$AS$3267,32,FALSE),"")</f>
        <v/>
      </c>
      <c r="AE140" s="1121" t="str">
        <f>IFERROR(VLOOKUP($I140,'WM-AR'!$I$7:$AS$3267,33,FALSE),"")</f>
        <v/>
      </c>
      <c r="AF140" s="1122"/>
      <c r="AG140" s="1123"/>
      <c r="AH140" s="1123"/>
      <c r="AI140" s="1124"/>
      <c r="AJ140" s="1124" t="str">
        <f t="shared" si="22"/>
        <v/>
      </c>
      <c r="AK140" s="1125"/>
      <c r="AL140" s="88" t="str">
        <f>IF(AND(ISTEXT($E140),ISTEXT($B140)),"산출기준 &gt;&gt;  "&amp;_xlfn.XLOOKUP($E140,산출기준!$D:$D,산출기준!$E:$E,"매칭실패"),"")</f>
        <v/>
      </c>
    </row>
    <row r="141" spans="2:38" s="658" customFormat="1">
      <c r="B141" s="635"/>
      <c r="C141" s="1068"/>
      <c r="D141" s="1068"/>
      <c r="E141" s="1068"/>
      <c r="F141" s="1068"/>
      <c r="G141" s="1068"/>
      <c r="H141" s="1307"/>
      <c r="I141" s="1071" t="str">
        <f t="shared" si="12"/>
        <v/>
      </c>
      <c r="J141" s="1071"/>
      <c r="K141" s="1071"/>
      <c r="L141" s="1071"/>
      <c r="M141" s="1071"/>
      <c r="N141" s="1071"/>
      <c r="O141" s="1071"/>
      <c r="P141" s="1071"/>
      <c r="Q141" s="1071"/>
      <c r="R141" s="1071"/>
      <c r="S141" s="1071"/>
      <c r="T141" s="1071"/>
      <c r="U141" s="1071"/>
      <c r="V141" s="1071"/>
      <c r="W141" s="1071"/>
      <c r="X141" s="1071"/>
      <c r="Y141" s="1071"/>
      <c r="Z141" s="1071"/>
      <c r="AA141" s="1071"/>
      <c r="AB141" s="1071"/>
      <c r="AC141" s="1071"/>
      <c r="AD141" s="1071"/>
      <c r="AE141" s="1071"/>
      <c r="AF141" s="1072"/>
      <c r="AG141" s="1072"/>
      <c r="AH141" s="1072"/>
      <c r="AI141" s="1072"/>
      <c r="AJ141" s="1072"/>
      <c r="AK141" s="1073"/>
      <c r="AL141" s="658" t="str">
        <f>IF(AND(ISTEXT($E141),ISTEXT($B141)),"산출기준 &gt;&gt;  "&amp;_xlfn.XLOOKUP($E141,산출기준!$D:$D,산출기준!$E:$E,"매칭실패"),"")</f>
        <v/>
      </c>
    </row>
    <row r="142" spans="2:38" s="658" customFormat="1" ht="20.100000000000001" customHeight="1">
      <c r="B142" s="1261"/>
      <c r="C142" s="1057" t="s">
        <v>3516</v>
      </c>
      <c r="D142" s="648"/>
      <c r="E142" s="648"/>
      <c r="F142" s="646" t="s">
        <v>2295</v>
      </c>
      <c r="G142" s="1262"/>
      <c r="H142" s="1263"/>
      <c r="I142" s="805"/>
      <c r="J142" s="805"/>
      <c r="K142" s="806"/>
      <c r="L142" s="806"/>
      <c r="M142" s="806"/>
      <c r="N142" s="806"/>
      <c r="O142" s="806"/>
      <c r="P142" s="806"/>
      <c r="Q142" s="806"/>
      <c r="R142" s="806"/>
      <c r="S142" s="806"/>
      <c r="T142" s="806"/>
      <c r="U142" s="806"/>
      <c r="V142" s="806"/>
      <c r="W142" s="806"/>
      <c r="X142" s="806"/>
      <c r="Y142" s="806"/>
      <c r="Z142" s="806"/>
      <c r="AA142" s="806"/>
      <c r="AB142" s="806"/>
      <c r="AC142" s="806"/>
      <c r="AD142" s="806"/>
      <c r="AE142" s="806"/>
      <c r="AL142" s="658" t="str">
        <f>IF(AND(ISTEXT($E142),ISTEXT($B142)),"산출기준 &gt;&gt;  "&amp;_xlfn.XLOOKUP($E142,산출기준!$D:$D,산출기준!$E:$E,"매칭실패"),"")</f>
        <v/>
      </c>
    </row>
    <row r="143" spans="2:38" s="658" customFormat="1">
      <c r="B143" s="894"/>
      <c r="C143" s="909"/>
      <c r="D143" s="909"/>
      <c r="E143" s="909"/>
      <c r="F143" s="1311" t="s">
        <v>871</v>
      </c>
      <c r="G143" s="909"/>
      <c r="H143" s="1264"/>
      <c r="I143" s="1161" t="str">
        <f t="shared" ref="I143:I206" si="23">LEFT(H143,14)</f>
        <v/>
      </c>
      <c r="J143" s="1161"/>
      <c r="K143" s="1161"/>
      <c r="L143" s="1161"/>
      <c r="M143" s="1161"/>
      <c r="N143" s="1161"/>
      <c r="O143" s="1161"/>
      <c r="P143" s="1161"/>
      <c r="Q143" s="1161"/>
      <c r="R143" s="1161"/>
      <c r="S143" s="1161"/>
      <c r="T143" s="1161"/>
      <c r="U143" s="1161"/>
      <c r="V143" s="1161"/>
      <c r="W143" s="1161"/>
      <c r="X143" s="1161"/>
      <c r="Y143" s="1161"/>
      <c r="Z143" s="1161"/>
      <c r="AA143" s="1161"/>
      <c r="AB143" s="1161"/>
      <c r="AC143" s="1161"/>
      <c r="AD143" s="1161"/>
      <c r="AE143" s="1161"/>
      <c r="AF143" s="911"/>
      <c r="AG143" s="911"/>
      <c r="AH143" s="911"/>
      <c r="AI143" s="911"/>
      <c r="AJ143" s="911"/>
      <c r="AK143" s="1162"/>
      <c r="AL143" s="658" t="str">
        <f>IF(AND(ISTEXT($E143),ISTEXT($B143)),"산출기준 &gt;&gt;  "&amp;_xlfn.XLOOKUP($E143,산출기준!$D:$D,산출기준!$E:$E,"매칭실패"),"")</f>
        <v/>
      </c>
    </row>
    <row r="144" spans="2:38" ht="34.9" customHeight="1">
      <c r="B144" s="808" t="str" cm="1">
        <f t="array" aca="1" ref="B144" ca="1">_xlfn.IFNA(INDIRECT("Family_표준_구성도!B"&amp;MATCH(F144,INDIRECT("Family_표준_구성도!"&amp;"C:C"),0)),"")</f>
        <v>5.2.2.1.1</v>
      </c>
      <c r="C144" s="668" t="s">
        <v>1903</v>
      </c>
      <c r="D144" s="809"/>
      <c r="E144" s="668" t="s">
        <v>1962</v>
      </c>
      <c r="F144" s="1265" t="s">
        <v>873</v>
      </c>
      <c r="G144" s="1079"/>
      <c r="H144" s="1079"/>
      <c r="I144" s="674" t="str">
        <f t="shared" si="23"/>
        <v/>
      </c>
      <c r="J144" s="674"/>
      <c r="K144" s="674"/>
      <c r="L144" s="674"/>
      <c r="M144" s="674"/>
      <c r="N144" s="675"/>
      <c r="O144" s="676"/>
      <c r="P144" s="677"/>
      <c r="Q144" s="677"/>
      <c r="R144" s="677"/>
      <c r="S144" s="677"/>
      <c r="T144" s="677"/>
      <c r="U144" s="677"/>
      <c r="V144" s="678"/>
      <c r="W144" s="679"/>
      <c r="X144" s="679"/>
      <c r="Y144" s="679"/>
      <c r="Z144" s="679"/>
      <c r="AA144" s="679"/>
      <c r="AB144" s="679"/>
      <c r="AC144" s="679"/>
      <c r="AD144" s="679"/>
      <c r="AE144" s="679"/>
      <c r="AF144" s="1312" t="s">
        <v>3517</v>
      </c>
      <c r="AG144" s="682"/>
      <c r="AH144" s="682"/>
      <c r="AI144" s="682"/>
      <c r="AJ144" s="682"/>
      <c r="AK144" s="1266"/>
      <c r="AL144" s="88" t="str">
        <f ca="1">IF(AND(ISTEXT($E144),ISTEXT($B144)),"산출기준 &gt;&gt;  "&amp;_xlfn.XLOOKUP($E144,산출기준!$D:$D,산출기준!$E:$E,"매칭실패"),"")</f>
        <v>산출기준 &gt;&gt;  [Steel Column]</v>
      </c>
    </row>
    <row r="145" spans="2:38" ht="49.9" customHeight="1" outlineLevel="1">
      <c r="B145" s="758"/>
      <c r="C145" s="759"/>
      <c r="D145" s="759"/>
      <c r="E145" s="759"/>
      <c r="F145" s="1080" t="s">
        <v>3488</v>
      </c>
      <c r="G145" s="759" t="str">
        <f t="shared" ref="G145:G146" si="24">IF(IF(N145=0,"",N145)&amp;" | "&amp;IF(O145=0,"",O145)&amp;" | "&amp;IF(Q145=0,"",Q145)&amp;" | "&amp;IF(R145=0,"",R145)=" |  |  | ","",IF(N145=0,"",N145)&amp;" | "&amp;IF(O145=0,"",O145)&amp;" | "&amp;IF(Q145=0,"",Q145)&amp;" | "&amp;IF(R145=0,"",R145))</f>
        <v xml:space="preserve">Extra Heavy Steel - Standard |  |  | </v>
      </c>
      <c r="H145" s="816" t="s">
        <v>3489</v>
      </c>
      <c r="I145" s="765" t="str">
        <f t="shared" si="23"/>
        <v>S01AA071-00001</v>
      </c>
      <c r="J145" s="766"/>
      <c r="K145" s="766" t="str">
        <f>IFERROR(VLOOKUP($I145,'WM-AR'!$I$7:$AS$3267,34,FALSE),"")</f>
        <v>TON</v>
      </c>
      <c r="L145" s="766" t="str">
        <f>IFERROR(VLOOKUP($I145,'WM-AR'!$I$7:$AS$3267,4,FALSE),"")</f>
        <v>Main Steel Structure Fabrication Work</v>
      </c>
      <c r="M145" s="766" t="str">
        <f>IFERROR(VLOOKUP($I145,'WM-AR'!$I$7:$AS$3267,6,FALSE),"")</f>
        <v>Shelter/Building</v>
      </c>
      <c r="N145" s="766" t="str">
        <f>IFERROR(VLOOKUP($I145,'WM-AR'!$I$7:$AS$3267,8,FALSE),"")</f>
        <v>Extra Heavy Steel - Standard</v>
      </c>
      <c r="O145" s="766">
        <f>IFERROR(VLOOKUP($I145,'WM-AR'!$I$7:$AS$3267,10,FALSE),"")</f>
        <v>0</v>
      </c>
      <c r="P145" s="766">
        <f>IFERROR(VLOOKUP($I145,'WM-AR'!$I$7:$AS$3267,12,FALSE),"")</f>
        <v>0</v>
      </c>
      <c r="Q145" s="766" t="str">
        <f>IFERROR(VLOOKUP($I145,'WM-AR'!$I$7:$AS$3267,14,FALSE),"")</f>
        <v/>
      </c>
      <c r="R145" s="766" t="str">
        <f>IFERROR(VLOOKUP($I145,'WM-AR'!$I$7:$AS$3267,16,FALSE),"")</f>
        <v/>
      </c>
      <c r="S145" s="766" t="str">
        <f>IFERROR(VLOOKUP($I145,'WM-AR'!$I$7:$AS$3267,18,FALSE),"")</f>
        <v/>
      </c>
      <c r="T145" s="766" t="str">
        <f>IFERROR(VLOOKUP($I145,'WM-AR'!$I$7:$AS$3267,20,FALSE),"")</f>
        <v/>
      </c>
      <c r="U145" s="766" t="str">
        <f>IFERROR(VLOOKUP($I145,'WM-AR'!$I$7:$AS$3267,22,FALSE),"")</f>
        <v/>
      </c>
      <c r="V145" s="766" t="str">
        <f>IFERROR(VLOOKUP($I145,'WM-AR'!$I$7:$AS$3267,24,FALSE),"")</f>
        <v/>
      </c>
      <c r="W145" s="766">
        <f>IFERROR(VLOOKUP($I145,'WM-AR'!$I$7:$AS$3267,25,FALSE),"")</f>
        <v>0</v>
      </c>
      <c r="X145" s="766">
        <f>IFERROR(VLOOKUP($I145,'WM-AR'!$I$7:$AS$3267,26,FALSE),"")</f>
        <v>0</v>
      </c>
      <c r="Y145" s="766">
        <f>IFERROR(VLOOKUP($I145,'WM-AR'!$I$7:$AS$3267,27,FALSE),"")</f>
        <v>0</v>
      </c>
      <c r="Z145" s="766">
        <f>IFERROR(VLOOKUP($I145,'WM-AR'!$I$7:$AS$3267,28,FALSE),"")</f>
        <v>0</v>
      </c>
      <c r="AA145" s="766" t="str">
        <f>IFERROR(VLOOKUP($I145,'WM-AR'!$I$7:$AS$3267,29,FALSE),"")</f>
        <v>Material: (   )</v>
      </c>
      <c r="AB145" s="766">
        <f>IFERROR(VLOOKUP($I145,'WM-AR'!$I$7:$AS$3267,30,FALSE),"")</f>
        <v>0</v>
      </c>
      <c r="AC145" s="766">
        <f>IFERROR(VLOOKUP($I145,'WM-AR'!$I$7:$AS$3267,31,FALSE),"")</f>
        <v>0</v>
      </c>
      <c r="AD145" s="766">
        <f>IFERROR(VLOOKUP($I145,'WM-AR'!$I$7:$AS$3267,32,FALSE),"")</f>
        <v>0</v>
      </c>
      <c r="AE145" s="766" t="str">
        <f>IFERROR(VLOOKUP($I145,'WM-AR'!$I$7:$AS$3267,33,FALSE),"")</f>
        <v>Weight≥(   )KG/M</v>
      </c>
      <c r="AF145" s="1313" t="str">
        <f>_xlfn.CONCAT("- Material: ( ",AF144," )",CHAR(10),"- Weight≥( ",$H$78," )KG/M")</f>
        <v>- Material: ( KSD3502 )
- Weight≥( 200 )KG/M</v>
      </c>
      <c r="AG145" s="768" t="s">
        <v>3491</v>
      </c>
      <c r="AH145" s="768" t="s">
        <v>3491</v>
      </c>
      <c r="AI145" s="769"/>
      <c r="AJ145" s="769" t="str">
        <f t="shared" ref="AJ145:AJ153" si="25">K145</f>
        <v>TON</v>
      </c>
      <c r="AK145" s="905"/>
      <c r="AL145" s="88" t="str">
        <f>IF(AND(ISTEXT($E145),ISTEXT($B145)),"산출기준 &gt;&gt;  "&amp;_xlfn.XLOOKUP($E145,산출기준!$D:$D,산출기준!$E:$E,"매칭실패"),"")</f>
        <v/>
      </c>
    </row>
    <row r="146" spans="2:38" ht="49.9" customHeight="1" outlineLevel="1">
      <c r="B146" s="758"/>
      <c r="C146" s="759"/>
      <c r="D146" s="759"/>
      <c r="E146" s="759"/>
      <c r="F146" s="1083" t="s">
        <v>3492</v>
      </c>
      <c r="G146" s="759" t="str">
        <f t="shared" si="24"/>
        <v xml:space="preserve">Extra Heavy Steel |  |  | </v>
      </c>
      <c r="H146" s="816" t="s">
        <v>3518</v>
      </c>
      <c r="I146" s="765" t="str">
        <f t="shared" si="23"/>
        <v>S03AA081-00001</v>
      </c>
      <c r="J146" s="766"/>
      <c r="K146" s="766" t="str">
        <f>IFERROR(VLOOKUP($I146,'WM-AR'!$I$7:$AS$3267,34,FALSE),"")</f>
        <v>TON</v>
      </c>
      <c r="L146" s="766" t="str">
        <f>IFERROR(VLOOKUP($I146,'WM-AR'!$I$7:$AS$3267,4,FALSE),"")</f>
        <v>Main Steel Structure Erection Work</v>
      </c>
      <c r="M146" s="766" t="str">
        <f>IFERROR(VLOOKUP($I146,'WM-AR'!$I$7:$AS$3267,6,FALSE),"")</f>
        <v>Shelter/Building</v>
      </c>
      <c r="N146" s="766" t="str">
        <f>IFERROR(VLOOKUP($I146,'WM-AR'!$I$7:$AS$3267,8,FALSE),"")</f>
        <v>Extra Heavy Steel</v>
      </c>
      <c r="O146" s="766">
        <f>IFERROR(VLOOKUP($I146,'WM-AR'!$I$7:$AS$3267,10,FALSE),"")</f>
        <v>0</v>
      </c>
      <c r="P146" s="766">
        <f>IFERROR(VLOOKUP($I146,'WM-AR'!$I$7:$AS$3267,12,FALSE),"")</f>
        <v>0</v>
      </c>
      <c r="Q146" s="766" t="str">
        <f>IFERROR(VLOOKUP($I146,'WM-AR'!$I$7:$AS$3267,14,FALSE),"")</f>
        <v/>
      </c>
      <c r="R146" s="766" t="str">
        <f>IFERROR(VLOOKUP($I146,'WM-AR'!$I$7:$AS$3267,16,FALSE),"")</f>
        <v/>
      </c>
      <c r="S146" s="766" t="str">
        <f>IFERROR(VLOOKUP($I146,'WM-AR'!$I$7:$AS$3267,18,FALSE),"")</f>
        <v/>
      </c>
      <c r="T146" s="766" t="str">
        <f>IFERROR(VLOOKUP($I146,'WM-AR'!$I$7:$AS$3267,20,FALSE),"")</f>
        <v/>
      </c>
      <c r="U146" s="766" t="str">
        <f>IFERROR(VLOOKUP($I146,'WM-AR'!$I$7:$AS$3267,22,FALSE),"")</f>
        <v/>
      </c>
      <c r="V146" s="766" t="str">
        <f>IFERROR(VLOOKUP($I146,'WM-AR'!$I$7:$AS$3267,24,FALSE),"")</f>
        <v/>
      </c>
      <c r="W146" s="766">
        <f>IFERROR(VLOOKUP($I146,'WM-AR'!$I$7:$AS$3267,25,FALSE),"")</f>
        <v>0</v>
      </c>
      <c r="X146" s="766">
        <f>IFERROR(VLOOKUP($I146,'WM-AR'!$I$7:$AS$3267,26,FALSE),"")</f>
        <v>0</v>
      </c>
      <c r="Y146" s="766">
        <f>IFERROR(VLOOKUP($I146,'WM-AR'!$I$7:$AS$3267,27,FALSE),"")</f>
        <v>0</v>
      </c>
      <c r="Z146" s="766">
        <f>IFERROR(VLOOKUP($I146,'WM-AR'!$I$7:$AS$3267,28,FALSE),"")</f>
        <v>0</v>
      </c>
      <c r="AA146" s="766" t="str">
        <f>IFERROR(VLOOKUP($I146,'WM-AR'!$I$7:$AS$3267,29,FALSE),"")</f>
        <v>Material: (   )</v>
      </c>
      <c r="AB146" s="766">
        <f>IFERROR(VLOOKUP($I146,'WM-AR'!$I$7:$AS$3267,30,FALSE),"")</f>
        <v>0</v>
      </c>
      <c r="AC146" s="766">
        <f>IFERROR(VLOOKUP($I146,'WM-AR'!$I$7:$AS$3267,31,FALSE),"")</f>
        <v>0</v>
      </c>
      <c r="AD146" s="766">
        <f>IFERROR(VLOOKUP($I146,'WM-AR'!$I$7:$AS$3267,32,FALSE),"")</f>
        <v>0</v>
      </c>
      <c r="AE146" s="766">
        <f>IFERROR(VLOOKUP($I146,'WM-AR'!$I$7:$AS$3267,33,FALSE),"")</f>
        <v>0</v>
      </c>
      <c r="AF146" s="1313" t="str">
        <f>_xlfn.CONCAT("- Material: ( ",AF144," )")</f>
        <v>- Material: ( KSD3502 )</v>
      </c>
      <c r="AG146" s="1314" t="s">
        <v>3494</v>
      </c>
      <c r="AH146" s="1314" t="s">
        <v>3494</v>
      </c>
      <c r="AI146" s="769"/>
      <c r="AJ146" s="769" t="str">
        <f t="shared" si="25"/>
        <v>TON</v>
      </c>
      <c r="AK146" s="905"/>
      <c r="AL146" s="88" t="str">
        <f>IF(AND(ISTEXT($E146),ISTEXT($B146)),"산출기준 &gt;&gt;  "&amp;_xlfn.XLOOKUP($E146,산출기준!$D:$D,산출기준!$E:$E,"매칭실패"),"")</f>
        <v/>
      </c>
    </row>
    <row r="147" spans="2:38" ht="49.9" customHeight="1" outlineLevel="1">
      <c r="B147" s="758"/>
      <c r="C147" s="759"/>
      <c r="D147" s="759"/>
      <c r="E147" s="759"/>
      <c r="F147" s="1315" t="s">
        <v>1976</v>
      </c>
      <c r="G147" s="759" t="str">
        <f>IF(IF(N147=0,"",N147)&amp;" | "&amp;IF(O147=0,"",O147)&amp;" | "&amp;IF(Q147=0,"",Q147)&amp;" | "&amp;IF(R147=0,"",R147)=" |  |  | ","",IF(N147=0,"",N147)&amp;" | "&amp;IF(O147=0,"",O147)&amp;" | "&amp;IF(Q147=0,"",Q147)&amp;" | "&amp;IF(R147=0,"",R147))</f>
        <v xml:space="preserve">Plates - Gusset, Stiffener, ETC |  |  | </v>
      </c>
      <c r="H147" s="1153" t="s">
        <v>3495</v>
      </c>
      <c r="I147" s="765" t="str">
        <f>LEFT(H147,14)</f>
        <v>S01AA009-00001</v>
      </c>
      <c r="J147" s="766"/>
      <c r="K147" s="766" t="s">
        <v>3496</v>
      </c>
      <c r="L147" s="766" t="s">
        <v>3497</v>
      </c>
      <c r="M147" s="766" t="s">
        <v>3498</v>
      </c>
      <c r="N147" s="766" t="s">
        <v>3499</v>
      </c>
      <c r="O147" s="766">
        <v>0</v>
      </c>
      <c r="P147" s="766">
        <v>0</v>
      </c>
      <c r="Q147" s="766">
        <v>0</v>
      </c>
      <c r="R147" s="766">
        <v>0</v>
      </c>
      <c r="S147" s="766">
        <v>0</v>
      </c>
      <c r="T147" s="766">
        <v>0</v>
      </c>
      <c r="U147" s="766">
        <v>0</v>
      </c>
      <c r="V147" s="766">
        <v>0</v>
      </c>
      <c r="W147" s="766">
        <v>0</v>
      </c>
      <c r="X147" s="766">
        <v>0</v>
      </c>
      <c r="Y147" s="766">
        <v>0</v>
      </c>
      <c r="Z147" s="766">
        <v>0</v>
      </c>
      <c r="AA147" s="766" t="s">
        <v>3500</v>
      </c>
      <c r="AB147" s="766">
        <v>0</v>
      </c>
      <c r="AC147" s="766">
        <v>0</v>
      </c>
      <c r="AD147" s="766">
        <v>0</v>
      </c>
      <c r="AE147" s="766">
        <v>0</v>
      </c>
      <c r="AF147" s="817"/>
      <c r="AG147" s="1314" t="s">
        <v>3501</v>
      </c>
      <c r="AH147" s="1314" t="s">
        <v>3501</v>
      </c>
      <c r="AI147" s="769"/>
      <c r="AJ147" s="769" t="str">
        <f>K147</f>
        <v>TON</v>
      </c>
      <c r="AK147" s="1318"/>
      <c r="AL147" s="88" t="s">
        <v>2965</v>
      </c>
    </row>
    <row r="148" spans="2:38" ht="49.9" customHeight="1" outlineLevel="1">
      <c r="B148" s="758"/>
      <c r="C148" s="759"/>
      <c r="D148" s="759"/>
      <c r="E148" s="759"/>
      <c r="F148" s="1315" t="s">
        <v>3502</v>
      </c>
      <c r="G148" s="759" t="str">
        <f>IF(IF(N148=0,"",N148)&amp;" | "&amp;IF(O148=0,"",O148)&amp;" | "&amp;IF(Q148=0,"",Q148)&amp;" | "&amp;IF(R148=0,"",R148)=" |  |  | ","",IF(N148=0,"",N148)&amp;" | "&amp;IF(O148=0,"",O148)&amp;" | "&amp;IF(Q148=0,"",Q148)&amp;" | "&amp;IF(R148=0,"",R148))</f>
        <v xml:space="preserve">for Non-Fireproofed Steel Surface |  |  | </v>
      </c>
      <c r="H148" s="816" t="s">
        <v>3503</v>
      </c>
      <c r="I148" s="765" t="str">
        <f>LEFT(H148,14)</f>
        <v>S41AA051-00001</v>
      </c>
      <c r="J148" s="766"/>
      <c r="K148" s="766" t="str">
        <f>IFERROR(VLOOKUP($I148,'WM-AR'!$I$7:$AS$3267,34,FALSE),"")</f>
        <v>M2</v>
      </c>
      <c r="L148" s="766" t="str">
        <f>IFERROR(VLOOKUP($I148,'WM-AR'!$I$7:$AS$3267,4,FALSE),"")</f>
        <v>Steel Structure Paint Work</v>
      </c>
      <c r="M148" s="766" t="str">
        <f>IFERROR(VLOOKUP($I148,'WM-AR'!$I$7:$AS$3267,6,FALSE),"")</f>
        <v>Shelter/Building</v>
      </c>
      <c r="N148" s="766" t="str">
        <f>IFERROR(VLOOKUP($I148,'WM-AR'!$I$7:$AS$3267,8,FALSE),"")</f>
        <v>for Non-Fireproofed Steel Surface</v>
      </c>
      <c r="O148" s="766">
        <f>IFERROR(VLOOKUP($I148,'WM-AR'!$I$7:$AS$3267,10,FALSE),"")</f>
        <v>0</v>
      </c>
      <c r="P148" s="766">
        <f>IFERROR(VLOOKUP($I148,'WM-AR'!$I$7:$AS$3267,12,FALSE),"")</f>
        <v>0</v>
      </c>
      <c r="Q148" s="766" t="str">
        <f>IFERROR(VLOOKUP($I148,'WM-AR'!$I$7:$AS$3267,14,FALSE),"")</f>
        <v/>
      </c>
      <c r="R148" s="766" t="str">
        <f>IFERROR(VLOOKUP($I148,'WM-AR'!$I$7:$AS$3267,16,FALSE),"")</f>
        <v/>
      </c>
      <c r="S148" s="766" t="str">
        <f>IFERROR(VLOOKUP($I148,'WM-AR'!$I$7:$AS$3267,18,FALSE),"")</f>
        <v/>
      </c>
      <c r="T148" s="766" t="str">
        <f>IFERROR(VLOOKUP($I148,'WM-AR'!$I$7:$AS$3267,20,FALSE),"")</f>
        <v/>
      </c>
      <c r="U148" s="766" t="str">
        <f>IFERROR(VLOOKUP($I148,'WM-AR'!$I$7:$AS$3267,22,FALSE),"")</f>
        <v/>
      </c>
      <c r="V148" s="766" t="str">
        <f>IFERROR(VLOOKUP($I148,'WM-AR'!$I$7:$AS$3267,24,FALSE),"")</f>
        <v/>
      </c>
      <c r="W148" s="766">
        <f>IFERROR(VLOOKUP($I148,'WM-AR'!$I$7:$AS$3267,25,FALSE),"")</f>
        <v>0</v>
      </c>
      <c r="X148" s="766">
        <f>IFERROR(VLOOKUP($I148,'WM-AR'!$I$7:$AS$3267,26,FALSE),"")</f>
        <v>0</v>
      </c>
      <c r="Y148" s="766">
        <f>IFERROR(VLOOKUP($I148,'WM-AR'!$I$7:$AS$3267,27,FALSE),"")</f>
        <v>0</v>
      </c>
      <c r="Z148" s="766">
        <f>IFERROR(VLOOKUP($I148,'WM-AR'!$I$7:$AS$3267,28,FALSE),"")</f>
        <v>0</v>
      </c>
      <c r="AA148" s="766" t="str">
        <f>IFERROR(VLOOKUP($I148,'WM-AR'!$I$7:$AS$3267,29,FALSE),"")</f>
        <v>Material: (   )</v>
      </c>
      <c r="AB148" s="766">
        <f>IFERROR(VLOOKUP($I148,'WM-AR'!$I$7:$AS$3267,30,FALSE),"")</f>
        <v>0</v>
      </c>
      <c r="AC148" s="766">
        <f>IFERROR(VLOOKUP($I148,'WM-AR'!$I$7:$AS$3267,31,FALSE),"")</f>
        <v>0</v>
      </c>
      <c r="AD148" s="766">
        <f>IFERROR(VLOOKUP($I148,'WM-AR'!$I$7:$AS$3267,32,FALSE),"")</f>
        <v>0</v>
      </c>
      <c r="AE148" s="766">
        <f>IFERROR(VLOOKUP($I148,'WM-AR'!$I$7:$AS$3267,33,FALSE),"")</f>
        <v>0</v>
      </c>
      <c r="AF148" s="817"/>
      <c r="AG148" s="1314" t="s">
        <v>3504</v>
      </c>
      <c r="AH148" s="1314" t="s">
        <v>3504</v>
      </c>
      <c r="AI148" s="769"/>
      <c r="AJ148" s="769" t="str">
        <f>K148</f>
        <v>M2</v>
      </c>
      <c r="AK148" s="905"/>
      <c r="AL148" s="88" t="str">
        <f>IF(AND(ISTEXT($E148),ISTEXT($B148)),"산출기준 &gt;&gt;  "&amp;_xlfn.XLOOKUP($E148,산출기준!$D:$D,산출기준!$E:$E,"매칭실패"),"")</f>
        <v/>
      </c>
    </row>
    <row r="149" spans="2:38">
      <c r="B149" s="1127"/>
      <c r="C149" s="1165"/>
      <c r="D149" s="1165"/>
      <c r="E149" s="1165"/>
      <c r="F149" s="1165"/>
      <c r="G149" s="1131"/>
      <c r="H149" s="1131"/>
      <c r="I149" s="1130" t="str">
        <f t="shared" si="23"/>
        <v/>
      </c>
      <c r="J149" s="1132"/>
      <c r="K149" s="1132" t="str">
        <f>IFERROR(VLOOKUP($I149,'WM-AR'!$I$7:$AS$3267,34,FALSE),"")</f>
        <v/>
      </c>
      <c r="L149" s="1132" t="str">
        <f>IFERROR(VLOOKUP($I149,'WM-AR'!$I$7:$AS$3267,4,FALSE),"")</f>
        <v/>
      </c>
      <c r="M149" s="1132" t="str">
        <f>IFERROR(VLOOKUP($I149,'WM-AR'!$I$7:$AS$3267,6,FALSE),"")</f>
        <v/>
      </c>
      <c r="N149" s="1132" t="str">
        <f>IFERROR(VLOOKUP($I149,'WM-AR'!$I$7:$AS$3267,8,FALSE),"")</f>
        <v/>
      </c>
      <c r="O149" s="1132" t="str">
        <f>IFERROR(VLOOKUP($I149,'WM-AR'!$I$7:$AS$3267,10,FALSE),"")</f>
        <v/>
      </c>
      <c r="P149" s="1132" t="str">
        <f>IFERROR(VLOOKUP($I149,'WM-AR'!$I$7:$AS$3267,12,FALSE),"")</f>
        <v/>
      </c>
      <c r="Q149" s="1132" t="str">
        <f>IFERROR(VLOOKUP($I149,'WM-AR'!$I$7:$AS$3267,14,FALSE),"")</f>
        <v/>
      </c>
      <c r="R149" s="1132" t="str">
        <f>IFERROR(VLOOKUP($I149,'WM-AR'!$I$7:$AS$3267,16,FALSE),"")</f>
        <v/>
      </c>
      <c r="S149" s="1132" t="str">
        <f>IFERROR(VLOOKUP($I149,'WM-AR'!$I$7:$AS$3267,18,FALSE),"")</f>
        <v/>
      </c>
      <c r="T149" s="1132" t="str">
        <f>IFERROR(VLOOKUP($I149,'WM-AR'!$I$7:$AS$3267,20,FALSE),"")</f>
        <v/>
      </c>
      <c r="U149" s="1132" t="str">
        <f>IFERROR(VLOOKUP($I149,'WM-AR'!$I$7:$AS$3267,22,FALSE),"")</f>
        <v/>
      </c>
      <c r="V149" s="1132" t="str">
        <f>IFERROR(VLOOKUP($I149,'WM-AR'!$I$7:$AS$3267,24,FALSE),"")</f>
        <v/>
      </c>
      <c r="W149" s="1132" t="str">
        <f>IFERROR(VLOOKUP($I149,'WM-AR'!$I$7:$AS$3267,25,FALSE),"")</f>
        <v/>
      </c>
      <c r="X149" s="1132" t="str">
        <f>IFERROR(VLOOKUP($I149,'WM-AR'!$I$7:$AS$3267,26,FALSE),"")</f>
        <v/>
      </c>
      <c r="Y149" s="1132" t="str">
        <f>IFERROR(VLOOKUP($I149,'WM-AR'!$I$7:$AS$3267,27,FALSE),"")</f>
        <v/>
      </c>
      <c r="Z149" s="1132" t="str">
        <f>IFERROR(VLOOKUP($I149,'WM-AR'!$I$7:$AS$3267,28,FALSE),"")</f>
        <v/>
      </c>
      <c r="AA149" s="1132" t="str">
        <f>IFERROR(VLOOKUP($I149,'WM-AR'!$I$7:$AS$3267,29,FALSE),"")</f>
        <v/>
      </c>
      <c r="AB149" s="1132" t="str">
        <f>IFERROR(VLOOKUP($I149,'WM-AR'!$I$7:$AS$3267,30,FALSE),"")</f>
        <v/>
      </c>
      <c r="AC149" s="1132" t="str">
        <f>IFERROR(VLOOKUP($I149,'WM-AR'!$I$7:$AS$3267,31,FALSE),"")</f>
        <v/>
      </c>
      <c r="AD149" s="1132" t="str">
        <f>IFERROR(VLOOKUP($I149,'WM-AR'!$I$7:$AS$3267,32,FALSE),"")</f>
        <v/>
      </c>
      <c r="AE149" s="1132" t="str">
        <f>IFERROR(VLOOKUP($I149,'WM-AR'!$I$7:$AS$3267,33,FALSE),"")</f>
        <v/>
      </c>
      <c r="AF149" s="1133"/>
      <c r="AG149" s="1134"/>
      <c r="AH149" s="1134"/>
      <c r="AI149" s="1135"/>
      <c r="AJ149" s="1135" t="str">
        <f t="shared" si="25"/>
        <v/>
      </c>
      <c r="AK149" s="1136"/>
      <c r="AL149" s="88" t="str">
        <f>IF(AND(ISTEXT($E149),ISTEXT($B149)),"산출기준 &gt;&gt;  "&amp;_xlfn.XLOOKUP($E149,산출기준!$D:$D,산출기준!$E:$E,"매칭실패"),"")</f>
        <v/>
      </c>
    </row>
    <row r="150" spans="2:38">
      <c r="B150" s="1111"/>
      <c r="C150" s="1166"/>
      <c r="D150" s="1166"/>
      <c r="E150" s="1166"/>
      <c r="F150" s="1166"/>
      <c r="G150" s="843"/>
      <c r="H150" s="843"/>
      <c r="I150" s="712" t="str">
        <f t="shared" si="23"/>
        <v/>
      </c>
      <c r="J150" s="714"/>
      <c r="K150" s="714" t="str">
        <f>IFERROR(VLOOKUP($I150,'WM-AR'!$I$7:$AS$3267,34,FALSE),"")</f>
        <v/>
      </c>
      <c r="L150" s="714" t="str">
        <f>IFERROR(VLOOKUP($I150,'WM-AR'!$I$7:$AS$3267,4,FALSE),"")</f>
        <v/>
      </c>
      <c r="M150" s="714" t="str">
        <f>IFERROR(VLOOKUP($I150,'WM-AR'!$I$7:$AS$3267,6,FALSE),"")</f>
        <v/>
      </c>
      <c r="N150" s="714" t="str">
        <f>IFERROR(VLOOKUP($I150,'WM-AR'!$I$7:$AS$3267,8,FALSE),"")</f>
        <v/>
      </c>
      <c r="O150" s="714" t="str">
        <f>IFERROR(VLOOKUP($I150,'WM-AR'!$I$7:$AS$3267,10,FALSE),"")</f>
        <v/>
      </c>
      <c r="P150" s="714" t="str">
        <f>IFERROR(VLOOKUP($I150,'WM-AR'!$I$7:$AS$3267,12,FALSE),"")</f>
        <v/>
      </c>
      <c r="Q150" s="714" t="str">
        <f>IFERROR(VLOOKUP($I150,'WM-AR'!$I$7:$AS$3267,14,FALSE),"")</f>
        <v/>
      </c>
      <c r="R150" s="714" t="str">
        <f>IFERROR(VLOOKUP($I150,'WM-AR'!$I$7:$AS$3267,16,FALSE),"")</f>
        <v/>
      </c>
      <c r="S150" s="714" t="str">
        <f>IFERROR(VLOOKUP($I150,'WM-AR'!$I$7:$AS$3267,18,FALSE),"")</f>
        <v/>
      </c>
      <c r="T150" s="714" t="str">
        <f>IFERROR(VLOOKUP($I150,'WM-AR'!$I$7:$AS$3267,20,FALSE),"")</f>
        <v/>
      </c>
      <c r="U150" s="714" t="str">
        <f>IFERROR(VLOOKUP($I150,'WM-AR'!$I$7:$AS$3267,22,FALSE),"")</f>
        <v/>
      </c>
      <c r="V150" s="714" t="str">
        <f>IFERROR(VLOOKUP($I150,'WM-AR'!$I$7:$AS$3267,24,FALSE),"")</f>
        <v/>
      </c>
      <c r="W150" s="714" t="str">
        <f>IFERROR(VLOOKUP($I150,'WM-AR'!$I$7:$AS$3267,25,FALSE),"")</f>
        <v/>
      </c>
      <c r="X150" s="714" t="str">
        <f>IFERROR(VLOOKUP($I150,'WM-AR'!$I$7:$AS$3267,26,FALSE),"")</f>
        <v/>
      </c>
      <c r="Y150" s="714" t="str">
        <f>IFERROR(VLOOKUP($I150,'WM-AR'!$I$7:$AS$3267,27,FALSE),"")</f>
        <v/>
      </c>
      <c r="Z150" s="714" t="str">
        <f>IFERROR(VLOOKUP($I150,'WM-AR'!$I$7:$AS$3267,28,FALSE),"")</f>
        <v/>
      </c>
      <c r="AA150" s="714" t="str">
        <f>IFERROR(VLOOKUP($I150,'WM-AR'!$I$7:$AS$3267,29,FALSE),"")</f>
        <v/>
      </c>
      <c r="AB150" s="714" t="str">
        <f>IFERROR(VLOOKUP($I150,'WM-AR'!$I$7:$AS$3267,30,FALSE),"")</f>
        <v/>
      </c>
      <c r="AC150" s="714" t="str">
        <f>IFERROR(VLOOKUP($I150,'WM-AR'!$I$7:$AS$3267,31,FALSE),"")</f>
        <v/>
      </c>
      <c r="AD150" s="714" t="str">
        <f>IFERROR(VLOOKUP($I150,'WM-AR'!$I$7:$AS$3267,32,FALSE),"")</f>
        <v/>
      </c>
      <c r="AE150" s="714" t="str">
        <f>IFERROR(VLOOKUP($I150,'WM-AR'!$I$7:$AS$3267,33,FALSE),"")</f>
        <v/>
      </c>
      <c r="AF150" s="839"/>
      <c r="AG150" s="852"/>
      <c r="AH150" s="852"/>
      <c r="AI150" s="854"/>
      <c r="AJ150" s="854" t="str">
        <f t="shared" si="25"/>
        <v/>
      </c>
      <c r="AK150" s="1114"/>
      <c r="AL150" s="88" t="str">
        <f>IF(AND(ISTEXT($E150),ISTEXT($B150)),"산출기준 &gt;&gt;  "&amp;_xlfn.XLOOKUP($E150,산출기준!$D:$D,산출기준!$E:$E,"매칭실패"),"")</f>
        <v/>
      </c>
    </row>
    <row r="151" spans="2:38">
      <c r="B151" s="1111"/>
      <c r="C151" s="1166"/>
      <c r="D151" s="1166"/>
      <c r="E151" s="1166"/>
      <c r="F151" s="1166"/>
      <c r="G151" s="843"/>
      <c r="H151" s="843"/>
      <c r="I151" s="712" t="str">
        <f t="shared" si="23"/>
        <v/>
      </c>
      <c r="J151" s="714"/>
      <c r="K151" s="714" t="str">
        <f>IFERROR(VLOOKUP($I151,'WM-AR'!$I$7:$AS$3267,34,FALSE),"")</f>
        <v/>
      </c>
      <c r="L151" s="714" t="str">
        <f>IFERROR(VLOOKUP($I151,'WM-AR'!$I$7:$AS$3267,4,FALSE),"")</f>
        <v/>
      </c>
      <c r="M151" s="714" t="str">
        <f>IFERROR(VLOOKUP($I151,'WM-AR'!$I$7:$AS$3267,6,FALSE),"")</f>
        <v/>
      </c>
      <c r="N151" s="714" t="str">
        <f>IFERROR(VLOOKUP($I151,'WM-AR'!$I$7:$AS$3267,8,FALSE),"")</f>
        <v/>
      </c>
      <c r="O151" s="714" t="str">
        <f>IFERROR(VLOOKUP($I151,'WM-AR'!$I$7:$AS$3267,10,FALSE),"")</f>
        <v/>
      </c>
      <c r="P151" s="714" t="str">
        <f>IFERROR(VLOOKUP($I151,'WM-AR'!$I$7:$AS$3267,12,FALSE),"")</f>
        <v/>
      </c>
      <c r="Q151" s="714" t="str">
        <f>IFERROR(VLOOKUP($I151,'WM-AR'!$I$7:$AS$3267,14,FALSE),"")</f>
        <v/>
      </c>
      <c r="R151" s="714" t="str">
        <f>IFERROR(VLOOKUP($I151,'WM-AR'!$I$7:$AS$3267,16,FALSE),"")</f>
        <v/>
      </c>
      <c r="S151" s="714" t="str">
        <f>IFERROR(VLOOKUP($I151,'WM-AR'!$I$7:$AS$3267,18,FALSE),"")</f>
        <v/>
      </c>
      <c r="T151" s="714" t="str">
        <f>IFERROR(VLOOKUP($I151,'WM-AR'!$I$7:$AS$3267,20,FALSE),"")</f>
        <v/>
      </c>
      <c r="U151" s="714" t="str">
        <f>IFERROR(VLOOKUP($I151,'WM-AR'!$I$7:$AS$3267,22,FALSE),"")</f>
        <v/>
      </c>
      <c r="V151" s="714" t="str">
        <f>IFERROR(VLOOKUP($I151,'WM-AR'!$I$7:$AS$3267,24,FALSE),"")</f>
        <v/>
      </c>
      <c r="W151" s="714" t="str">
        <f>IFERROR(VLOOKUP($I151,'WM-AR'!$I$7:$AS$3267,25,FALSE),"")</f>
        <v/>
      </c>
      <c r="X151" s="714" t="str">
        <f>IFERROR(VLOOKUP($I151,'WM-AR'!$I$7:$AS$3267,26,FALSE),"")</f>
        <v/>
      </c>
      <c r="Y151" s="714" t="str">
        <f>IFERROR(VLOOKUP($I151,'WM-AR'!$I$7:$AS$3267,27,FALSE),"")</f>
        <v/>
      </c>
      <c r="Z151" s="714" t="str">
        <f>IFERROR(VLOOKUP($I151,'WM-AR'!$I$7:$AS$3267,28,FALSE),"")</f>
        <v/>
      </c>
      <c r="AA151" s="714" t="str">
        <f>IFERROR(VLOOKUP($I151,'WM-AR'!$I$7:$AS$3267,29,FALSE),"")</f>
        <v/>
      </c>
      <c r="AB151" s="714" t="str">
        <f>IFERROR(VLOOKUP($I151,'WM-AR'!$I$7:$AS$3267,30,FALSE),"")</f>
        <v/>
      </c>
      <c r="AC151" s="714" t="str">
        <f>IFERROR(VLOOKUP($I151,'WM-AR'!$I$7:$AS$3267,31,FALSE),"")</f>
        <v/>
      </c>
      <c r="AD151" s="714" t="str">
        <f>IFERROR(VLOOKUP($I151,'WM-AR'!$I$7:$AS$3267,32,FALSE),"")</f>
        <v/>
      </c>
      <c r="AE151" s="714" t="str">
        <f>IFERROR(VLOOKUP($I151,'WM-AR'!$I$7:$AS$3267,33,FALSE),"")</f>
        <v/>
      </c>
      <c r="AF151" s="839"/>
      <c r="AG151" s="852"/>
      <c r="AH151" s="852"/>
      <c r="AI151" s="854"/>
      <c r="AJ151" s="854" t="str">
        <f t="shared" si="25"/>
        <v/>
      </c>
      <c r="AK151" s="1114"/>
      <c r="AL151" s="88" t="str">
        <f>IF(AND(ISTEXT($E151),ISTEXT($B151)),"산출기준 &gt;&gt;  "&amp;_xlfn.XLOOKUP($E151,산출기준!$D:$D,산출기준!$E:$E,"매칭실패"),"")</f>
        <v/>
      </c>
    </row>
    <row r="152" spans="2:38">
      <c r="B152" s="1111"/>
      <c r="C152" s="1166"/>
      <c r="D152" s="1166"/>
      <c r="E152" s="1166"/>
      <c r="F152" s="1166"/>
      <c r="G152" s="843"/>
      <c r="H152" s="843"/>
      <c r="I152" s="712" t="str">
        <f t="shared" si="23"/>
        <v/>
      </c>
      <c r="J152" s="714"/>
      <c r="K152" s="714" t="str">
        <f>IFERROR(VLOOKUP($I152,'WM-AR'!$I$7:$AS$3267,34,FALSE),"")</f>
        <v/>
      </c>
      <c r="L152" s="714" t="str">
        <f>IFERROR(VLOOKUP($I152,'WM-AR'!$I$7:$AS$3267,4,FALSE),"")</f>
        <v/>
      </c>
      <c r="M152" s="714" t="str">
        <f>IFERROR(VLOOKUP($I152,'WM-AR'!$I$7:$AS$3267,6,FALSE),"")</f>
        <v/>
      </c>
      <c r="N152" s="714" t="str">
        <f>IFERROR(VLOOKUP($I152,'WM-AR'!$I$7:$AS$3267,8,FALSE),"")</f>
        <v/>
      </c>
      <c r="O152" s="714" t="str">
        <f>IFERROR(VLOOKUP($I152,'WM-AR'!$I$7:$AS$3267,10,FALSE),"")</f>
        <v/>
      </c>
      <c r="P152" s="714" t="str">
        <f>IFERROR(VLOOKUP($I152,'WM-AR'!$I$7:$AS$3267,12,FALSE),"")</f>
        <v/>
      </c>
      <c r="Q152" s="714" t="str">
        <f>IFERROR(VLOOKUP($I152,'WM-AR'!$I$7:$AS$3267,14,FALSE),"")</f>
        <v/>
      </c>
      <c r="R152" s="714" t="str">
        <f>IFERROR(VLOOKUP($I152,'WM-AR'!$I$7:$AS$3267,16,FALSE),"")</f>
        <v/>
      </c>
      <c r="S152" s="714" t="str">
        <f>IFERROR(VLOOKUP($I152,'WM-AR'!$I$7:$AS$3267,18,FALSE),"")</f>
        <v/>
      </c>
      <c r="T152" s="714" t="str">
        <f>IFERROR(VLOOKUP($I152,'WM-AR'!$I$7:$AS$3267,20,FALSE),"")</f>
        <v/>
      </c>
      <c r="U152" s="714" t="str">
        <f>IFERROR(VLOOKUP($I152,'WM-AR'!$I$7:$AS$3267,22,FALSE),"")</f>
        <v/>
      </c>
      <c r="V152" s="714" t="str">
        <f>IFERROR(VLOOKUP($I152,'WM-AR'!$I$7:$AS$3267,24,FALSE),"")</f>
        <v/>
      </c>
      <c r="W152" s="714" t="str">
        <f>IFERROR(VLOOKUP($I152,'WM-AR'!$I$7:$AS$3267,25,FALSE),"")</f>
        <v/>
      </c>
      <c r="X152" s="714" t="str">
        <f>IFERROR(VLOOKUP($I152,'WM-AR'!$I$7:$AS$3267,26,FALSE),"")</f>
        <v/>
      </c>
      <c r="Y152" s="714" t="str">
        <f>IFERROR(VLOOKUP($I152,'WM-AR'!$I$7:$AS$3267,27,FALSE),"")</f>
        <v/>
      </c>
      <c r="Z152" s="714" t="str">
        <f>IFERROR(VLOOKUP($I152,'WM-AR'!$I$7:$AS$3267,28,FALSE),"")</f>
        <v/>
      </c>
      <c r="AA152" s="714" t="str">
        <f>IFERROR(VLOOKUP($I152,'WM-AR'!$I$7:$AS$3267,29,FALSE),"")</f>
        <v/>
      </c>
      <c r="AB152" s="714" t="str">
        <f>IFERROR(VLOOKUP($I152,'WM-AR'!$I$7:$AS$3267,30,FALSE),"")</f>
        <v/>
      </c>
      <c r="AC152" s="714" t="str">
        <f>IFERROR(VLOOKUP($I152,'WM-AR'!$I$7:$AS$3267,31,FALSE),"")</f>
        <v/>
      </c>
      <c r="AD152" s="714" t="str">
        <f>IFERROR(VLOOKUP($I152,'WM-AR'!$I$7:$AS$3267,32,FALSE),"")</f>
        <v/>
      </c>
      <c r="AE152" s="714" t="str">
        <f>IFERROR(VLOOKUP($I152,'WM-AR'!$I$7:$AS$3267,33,FALSE),"")</f>
        <v/>
      </c>
      <c r="AF152" s="839"/>
      <c r="AG152" s="852"/>
      <c r="AH152" s="852"/>
      <c r="AI152" s="854"/>
      <c r="AJ152" s="854" t="str">
        <f t="shared" si="25"/>
        <v/>
      </c>
      <c r="AK152" s="1114"/>
      <c r="AL152" s="88" t="str">
        <f>IF(AND(ISTEXT($E152),ISTEXT($B152)),"산출기준 &gt;&gt;  "&amp;_xlfn.XLOOKUP($E152,산출기준!$D:$D,산출기준!$E:$E,"매칭실패"),"")</f>
        <v/>
      </c>
    </row>
    <row r="153" spans="2:38">
      <c r="B153" s="1116"/>
      <c r="C153" s="1167"/>
      <c r="D153" s="1167"/>
      <c r="E153" s="1167"/>
      <c r="F153" s="1167"/>
      <c r="G153" s="1120"/>
      <c r="H153" s="1120"/>
      <c r="I153" s="1119" t="str">
        <f t="shared" si="23"/>
        <v/>
      </c>
      <c r="J153" s="1121"/>
      <c r="K153" s="1121" t="str">
        <f>IFERROR(VLOOKUP($I153,'WM-AR'!$I$7:$AS$3267,34,FALSE),"")</f>
        <v/>
      </c>
      <c r="L153" s="1121" t="str">
        <f>IFERROR(VLOOKUP($I153,'WM-AR'!$I$7:$AS$3267,4,FALSE),"")</f>
        <v/>
      </c>
      <c r="M153" s="1121" t="str">
        <f>IFERROR(VLOOKUP($I153,'WM-AR'!$I$7:$AS$3267,6,FALSE),"")</f>
        <v/>
      </c>
      <c r="N153" s="1121" t="str">
        <f>IFERROR(VLOOKUP($I153,'WM-AR'!$I$7:$AS$3267,8,FALSE),"")</f>
        <v/>
      </c>
      <c r="O153" s="1121" t="str">
        <f>IFERROR(VLOOKUP($I153,'WM-AR'!$I$7:$AS$3267,10,FALSE),"")</f>
        <v/>
      </c>
      <c r="P153" s="1121" t="str">
        <f>IFERROR(VLOOKUP($I153,'WM-AR'!$I$7:$AS$3267,12,FALSE),"")</f>
        <v/>
      </c>
      <c r="Q153" s="1121" t="str">
        <f>IFERROR(VLOOKUP($I153,'WM-AR'!$I$7:$AS$3267,14,FALSE),"")</f>
        <v/>
      </c>
      <c r="R153" s="1121" t="str">
        <f>IFERROR(VLOOKUP($I153,'WM-AR'!$I$7:$AS$3267,16,FALSE),"")</f>
        <v/>
      </c>
      <c r="S153" s="1121" t="str">
        <f>IFERROR(VLOOKUP($I153,'WM-AR'!$I$7:$AS$3267,18,FALSE),"")</f>
        <v/>
      </c>
      <c r="T153" s="1121" t="str">
        <f>IFERROR(VLOOKUP($I153,'WM-AR'!$I$7:$AS$3267,20,FALSE),"")</f>
        <v/>
      </c>
      <c r="U153" s="1121" t="str">
        <f>IFERROR(VLOOKUP($I153,'WM-AR'!$I$7:$AS$3267,22,FALSE),"")</f>
        <v/>
      </c>
      <c r="V153" s="1121" t="str">
        <f>IFERROR(VLOOKUP($I153,'WM-AR'!$I$7:$AS$3267,24,FALSE),"")</f>
        <v/>
      </c>
      <c r="W153" s="1121" t="str">
        <f>IFERROR(VLOOKUP($I153,'WM-AR'!$I$7:$AS$3267,25,FALSE),"")</f>
        <v/>
      </c>
      <c r="X153" s="1121" t="str">
        <f>IFERROR(VLOOKUP($I153,'WM-AR'!$I$7:$AS$3267,26,FALSE),"")</f>
        <v/>
      </c>
      <c r="Y153" s="1121" t="str">
        <f>IFERROR(VLOOKUP($I153,'WM-AR'!$I$7:$AS$3267,27,FALSE),"")</f>
        <v/>
      </c>
      <c r="Z153" s="1121" t="str">
        <f>IFERROR(VLOOKUP($I153,'WM-AR'!$I$7:$AS$3267,28,FALSE),"")</f>
        <v/>
      </c>
      <c r="AA153" s="1121" t="str">
        <f>IFERROR(VLOOKUP($I153,'WM-AR'!$I$7:$AS$3267,29,FALSE),"")</f>
        <v/>
      </c>
      <c r="AB153" s="1121" t="str">
        <f>IFERROR(VLOOKUP($I153,'WM-AR'!$I$7:$AS$3267,30,FALSE),"")</f>
        <v/>
      </c>
      <c r="AC153" s="1121" t="str">
        <f>IFERROR(VLOOKUP($I153,'WM-AR'!$I$7:$AS$3267,31,FALSE),"")</f>
        <v/>
      </c>
      <c r="AD153" s="1121" t="str">
        <f>IFERROR(VLOOKUP($I153,'WM-AR'!$I$7:$AS$3267,32,FALSE),"")</f>
        <v/>
      </c>
      <c r="AE153" s="1121" t="str">
        <f>IFERROR(VLOOKUP($I153,'WM-AR'!$I$7:$AS$3267,33,FALSE),"")</f>
        <v/>
      </c>
      <c r="AF153" s="1122"/>
      <c r="AG153" s="1123"/>
      <c r="AH153" s="1123"/>
      <c r="AI153" s="1124"/>
      <c r="AJ153" s="1124" t="str">
        <f t="shared" si="25"/>
        <v/>
      </c>
      <c r="AK153" s="1125"/>
      <c r="AL153" s="88" t="str">
        <f>IF(AND(ISTEXT($E153),ISTEXT($B153)),"산출기준 &gt;&gt;  "&amp;_xlfn.XLOOKUP($E153,산출기준!$D:$D,산출기준!$E:$E,"매칭실패"),"")</f>
        <v/>
      </c>
    </row>
    <row r="154" spans="2:38" s="658" customFormat="1">
      <c r="B154" s="894"/>
      <c r="C154" s="909"/>
      <c r="D154" s="909"/>
      <c r="E154" s="909"/>
      <c r="F154" s="1311" t="s">
        <v>874</v>
      </c>
      <c r="G154" s="909"/>
      <c r="H154" s="1264"/>
      <c r="I154" s="1161" t="str">
        <f t="shared" si="23"/>
        <v/>
      </c>
      <c r="J154" s="1161"/>
      <c r="K154" s="1161"/>
      <c r="L154" s="1161"/>
      <c r="M154" s="1161"/>
      <c r="N154" s="1161"/>
      <c r="O154" s="1161"/>
      <c r="P154" s="1161"/>
      <c r="Q154" s="1161"/>
      <c r="R154" s="1161"/>
      <c r="S154" s="1161"/>
      <c r="T154" s="1161"/>
      <c r="U154" s="1161"/>
      <c r="V154" s="1161"/>
      <c r="W154" s="1161"/>
      <c r="X154" s="1161"/>
      <c r="Y154" s="1161"/>
      <c r="Z154" s="1161"/>
      <c r="AA154" s="1161"/>
      <c r="AB154" s="1161"/>
      <c r="AC154" s="1161"/>
      <c r="AD154" s="1161"/>
      <c r="AE154" s="1161"/>
      <c r="AF154" s="911"/>
      <c r="AG154" s="911"/>
      <c r="AH154" s="911"/>
      <c r="AI154" s="911"/>
      <c r="AJ154" s="911"/>
      <c r="AK154" s="1162"/>
      <c r="AL154" s="658" t="str">
        <f>IF(AND(ISTEXT($E154),ISTEXT($B154)),"산출기준 &gt;&gt;  "&amp;_xlfn.XLOOKUP($E154,산출기준!$D:$D,산출기준!$E:$E,"매칭실패"),"")</f>
        <v/>
      </c>
    </row>
    <row r="155" spans="2:38" ht="34.9" customHeight="1">
      <c r="B155" s="808" t="str" cm="1">
        <f t="array" aca="1" ref="B155" ca="1">_xlfn.IFNA(INDIRECT("Family_표준_구성도!B"&amp;MATCH(F155,INDIRECT("Family_표준_구성도!"&amp;"C:C"),0)),"")</f>
        <v>5.2.2.1.2</v>
      </c>
      <c r="C155" s="668" t="s">
        <v>1903</v>
      </c>
      <c r="D155" s="809"/>
      <c r="E155" s="668" t="s">
        <v>1962</v>
      </c>
      <c r="F155" s="1265" t="s">
        <v>876</v>
      </c>
      <c r="G155" s="1079"/>
      <c r="H155" s="1079"/>
      <c r="I155" s="674" t="str">
        <f t="shared" si="23"/>
        <v/>
      </c>
      <c r="J155" s="674"/>
      <c r="K155" s="674"/>
      <c r="L155" s="674"/>
      <c r="M155" s="674"/>
      <c r="N155" s="675"/>
      <c r="O155" s="676"/>
      <c r="P155" s="677"/>
      <c r="Q155" s="677"/>
      <c r="R155" s="677"/>
      <c r="S155" s="677"/>
      <c r="T155" s="677"/>
      <c r="U155" s="677"/>
      <c r="V155" s="678"/>
      <c r="W155" s="679"/>
      <c r="X155" s="679"/>
      <c r="Y155" s="679"/>
      <c r="Z155" s="679"/>
      <c r="AA155" s="679"/>
      <c r="AB155" s="679"/>
      <c r="AC155" s="679"/>
      <c r="AD155" s="679"/>
      <c r="AE155" s="679"/>
      <c r="AF155" s="1312" t="s">
        <v>3517</v>
      </c>
      <c r="AG155" s="682"/>
      <c r="AH155" s="682"/>
      <c r="AI155" s="682"/>
      <c r="AJ155" s="682"/>
      <c r="AK155" s="1266"/>
      <c r="AL155" s="88" t="str">
        <f ca="1">IF(AND(ISTEXT($E155),ISTEXT($B155)),"산출기준 &gt;&gt;  "&amp;_xlfn.XLOOKUP($E155,산출기준!$D:$D,산출기준!$E:$E,"매칭실패"),"")</f>
        <v>산출기준 &gt;&gt;  [Steel Column]</v>
      </c>
    </row>
    <row r="156" spans="2:38" ht="49.9" customHeight="1" outlineLevel="1">
      <c r="B156" s="758"/>
      <c r="C156" s="759"/>
      <c r="D156" s="759"/>
      <c r="E156" s="759"/>
      <c r="F156" s="1080" t="s">
        <v>3488</v>
      </c>
      <c r="G156" s="759" t="str">
        <f t="shared" ref="G156:G159" si="26">IF(IF(N156=0,"",N156)&amp;" | "&amp;IF(O156=0,"",O156)&amp;" | "&amp;IF(Q156=0,"",Q156)&amp;" | "&amp;IF(R156=0,"",R156)=" |  |  | ","",IF(N156=0,"",N156)&amp;" | "&amp;IF(O156=0,"",O156)&amp;" | "&amp;IF(Q156=0,"",Q156)&amp;" | "&amp;IF(R156=0,"",R156))</f>
        <v xml:space="preserve">Heavy Steel - Standard |  |  | </v>
      </c>
      <c r="H156" s="816" t="s">
        <v>3507</v>
      </c>
      <c r="I156" s="765" t="str">
        <f t="shared" si="23"/>
        <v>S01AA072-00001</v>
      </c>
      <c r="J156" s="766"/>
      <c r="K156" s="766" t="str">
        <f>IFERROR(VLOOKUP($I156,'WM-AR'!$I$7:$AS$3267,34,FALSE),"")</f>
        <v>TON</v>
      </c>
      <c r="L156" s="766" t="str">
        <f>IFERROR(VLOOKUP($I156,'WM-AR'!$I$7:$AS$3267,4,FALSE),"")</f>
        <v>Main Steel Structure Fabrication Work</v>
      </c>
      <c r="M156" s="766" t="str">
        <f>IFERROR(VLOOKUP($I156,'WM-AR'!$I$7:$AS$3267,6,FALSE),"")</f>
        <v>Shelter/Building</v>
      </c>
      <c r="N156" s="766" t="str">
        <f>IFERROR(VLOOKUP($I156,'WM-AR'!$I$7:$AS$3267,8,FALSE),"")</f>
        <v>Heavy Steel - Standard</v>
      </c>
      <c r="O156" s="766">
        <f>IFERROR(VLOOKUP($I156,'WM-AR'!$I$7:$AS$3267,10,FALSE),"")</f>
        <v>0</v>
      </c>
      <c r="P156" s="766">
        <f>IFERROR(VLOOKUP($I156,'WM-AR'!$I$7:$AS$3267,12,FALSE),"")</f>
        <v>0</v>
      </c>
      <c r="Q156" s="766" t="str">
        <f>IFERROR(VLOOKUP($I156,'WM-AR'!$I$7:$AS$3267,14,FALSE),"")</f>
        <v/>
      </c>
      <c r="R156" s="766" t="str">
        <f>IFERROR(VLOOKUP($I156,'WM-AR'!$I$7:$AS$3267,16,FALSE),"")</f>
        <v/>
      </c>
      <c r="S156" s="766" t="str">
        <f>IFERROR(VLOOKUP($I156,'WM-AR'!$I$7:$AS$3267,18,FALSE),"")</f>
        <v/>
      </c>
      <c r="T156" s="766" t="str">
        <f>IFERROR(VLOOKUP($I156,'WM-AR'!$I$7:$AS$3267,20,FALSE),"")</f>
        <v/>
      </c>
      <c r="U156" s="766" t="str">
        <f>IFERROR(VLOOKUP($I156,'WM-AR'!$I$7:$AS$3267,22,FALSE),"")</f>
        <v/>
      </c>
      <c r="V156" s="766" t="str">
        <f>IFERROR(VLOOKUP($I156,'WM-AR'!$I$7:$AS$3267,24,FALSE),"")</f>
        <v/>
      </c>
      <c r="W156" s="766">
        <f>IFERROR(VLOOKUP($I156,'WM-AR'!$I$7:$AS$3267,25,FALSE),"")</f>
        <v>0</v>
      </c>
      <c r="X156" s="766">
        <f>IFERROR(VLOOKUP($I156,'WM-AR'!$I$7:$AS$3267,26,FALSE),"")</f>
        <v>0</v>
      </c>
      <c r="Y156" s="766">
        <f>IFERROR(VLOOKUP($I156,'WM-AR'!$I$7:$AS$3267,27,FALSE),"")</f>
        <v>0</v>
      </c>
      <c r="Z156" s="766">
        <f>IFERROR(VLOOKUP($I156,'WM-AR'!$I$7:$AS$3267,28,FALSE),"")</f>
        <v>0</v>
      </c>
      <c r="AA156" s="766" t="str">
        <f>IFERROR(VLOOKUP($I156,'WM-AR'!$I$7:$AS$3267,29,FALSE),"")</f>
        <v>Material: (   )</v>
      </c>
      <c r="AB156" s="766">
        <f>IFERROR(VLOOKUP($I156,'WM-AR'!$I$7:$AS$3267,30,FALSE),"")</f>
        <v>0</v>
      </c>
      <c r="AC156" s="766">
        <f>IFERROR(VLOOKUP($I156,'WM-AR'!$I$7:$AS$3267,31,FALSE),"")</f>
        <v>0</v>
      </c>
      <c r="AD156" s="766">
        <f>IFERROR(VLOOKUP($I156,'WM-AR'!$I$7:$AS$3267,32,FALSE),"")</f>
        <v>0</v>
      </c>
      <c r="AE156" s="766" t="str">
        <f>IFERROR(VLOOKUP($I156,'WM-AR'!$I$7:$AS$3267,33,FALSE),"")</f>
        <v>Weight≥(90)KG/M</v>
      </c>
      <c r="AF156" s="1313" t="str">
        <f>_xlfn.CONCAT("- Material: ( ",AF155," )",CHAR(10),"- Weight≥( ",$H$79," )KG/M")</f>
        <v>- Material: ( KSD3502 )
- Weight≥( 90 )KG/M</v>
      </c>
      <c r="AG156" s="768" t="s">
        <v>3491</v>
      </c>
      <c r="AH156" s="768" t="s">
        <v>3491</v>
      </c>
      <c r="AI156" s="769">
        <v>6.9089999999999998</v>
      </c>
      <c r="AJ156" s="769" t="str">
        <f t="shared" ref="AJ156:AJ164" si="27">K156</f>
        <v>TON</v>
      </c>
      <c r="AK156" s="905"/>
      <c r="AL156" s="88" t="str">
        <f>IF(AND(ISTEXT($E156),ISTEXT($B156)),"산출기준 &gt;&gt;  "&amp;_xlfn.XLOOKUP($E156,산출기준!$D:$D,산출기준!$E:$E,"매칭실패"),"")</f>
        <v/>
      </c>
    </row>
    <row r="157" spans="2:38" ht="49.9" customHeight="1" outlineLevel="1">
      <c r="B157" s="758"/>
      <c r="C157" s="759"/>
      <c r="D157" s="759"/>
      <c r="E157" s="759"/>
      <c r="F157" s="1083" t="s">
        <v>3492</v>
      </c>
      <c r="G157" s="759" t="str">
        <f t="shared" si="26"/>
        <v xml:space="preserve">Heavy Steel |  |  | </v>
      </c>
      <c r="H157" s="816" t="s">
        <v>3519</v>
      </c>
      <c r="I157" s="765" t="str">
        <f t="shared" si="23"/>
        <v>S03AA082-00001</v>
      </c>
      <c r="J157" s="766"/>
      <c r="K157" s="766" t="str">
        <f>IFERROR(VLOOKUP($I157,'WM-AR'!$I$7:$AS$3267,34,FALSE),"")</f>
        <v>TON</v>
      </c>
      <c r="L157" s="766" t="str">
        <f>IFERROR(VLOOKUP($I157,'WM-AR'!$I$7:$AS$3267,4,FALSE),"")</f>
        <v>Main Steel Structure Erection Work</v>
      </c>
      <c r="M157" s="766" t="str">
        <f>IFERROR(VLOOKUP($I157,'WM-AR'!$I$7:$AS$3267,6,FALSE),"")</f>
        <v>Shelter/Building</v>
      </c>
      <c r="N157" s="766" t="str">
        <f>IFERROR(VLOOKUP($I157,'WM-AR'!$I$7:$AS$3267,8,FALSE),"")</f>
        <v>Heavy Steel</v>
      </c>
      <c r="O157" s="766">
        <f>IFERROR(VLOOKUP($I157,'WM-AR'!$I$7:$AS$3267,10,FALSE),"")</f>
        <v>0</v>
      </c>
      <c r="P157" s="766">
        <f>IFERROR(VLOOKUP($I157,'WM-AR'!$I$7:$AS$3267,12,FALSE),"")</f>
        <v>0</v>
      </c>
      <c r="Q157" s="766" t="str">
        <f>IFERROR(VLOOKUP($I157,'WM-AR'!$I$7:$AS$3267,14,FALSE),"")</f>
        <v/>
      </c>
      <c r="R157" s="766" t="str">
        <f>IFERROR(VLOOKUP($I157,'WM-AR'!$I$7:$AS$3267,16,FALSE),"")</f>
        <v/>
      </c>
      <c r="S157" s="766" t="str">
        <f>IFERROR(VLOOKUP($I157,'WM-AR'!$I$7:$AS$3267,18,FALSE),"")</f>
        <v/>
      </c>
      <c r="T157" s="766" t="str">
        <f>IFERROR(VLOOKUP($I157,'WM-AR'!$I$7:$AS$3267,20,FALSE),"")</f>
        <v/>
      </c>
      <c r="U157" s="766" t="str">
        <f>IFERROR(VLOOKUP($I157,'WM-AR'!$I$7:$AS$3267,22,FALSE),"")</f>
        <v/>
      </c>
      <c r="V157" s="766" t="str">
        <f>IFERROR(VLOOKUP($I157,'WM-AR'!$I$7:$AS$3267,24,FALSE),"")</f>
        <v/>
      </c>
      <c r="W157" s="766">
        <f>IFERROR(VLOOKUP($I157,'WM-AR'!$I$7:$AS$3267,25,FALSE),"")</f>
        <v>0</v>
      </c>
      <c r="X157" s="766">
        <f>IFERROR(VLOOKUP($I157,'WM-AR'!$I$7:$AS$3267,26,FALSE),"")</f>
        <v>0</v>
      </c>
      <c r="Y157" s="766">
        <f>IFERROR(VLOOKUP($I157,'WM-AR'!$I$7:$AS$3267,27,FALSE),"")</f>
        <v>0</v>
      </c>
      <c r="Z157" s="766">
        <f>IFERROR(VLOOKUP($I157,'WM-AR'!$I$7:$AS$3267,28,FALSE),"")</f>
        <v>0</v>
      </c>
      <c r="AA157" s="766" t="str">
        <f>IFERROR(VLOOKUP($I157,'WM-AR'!$I$7:$AS$3267,29,FALSE),"")</f>
        <v>Material: (   )</v>
      </c>
      <c r="AB157" s="766">
        <f>IFERROR(VLOOKUP($I157,'WM-AR'!$I$7:$AS$3267,30,FALSE),"")</f>
        <v>0</v>
      </c>
      <c r="AC157" s="766">
        <f>IFERROR(VLOOKUP($I157,'WM-AR'!$I$7:$AS$3267,31,FALSE),"")</f>
        <v>0</v>
      </c>
      <c r="AD157" s="766">
        <f>IFERROR(VLOOKUP($I157,'WM-AR'!$I$7:$AS$3267,32,FALSE),"")</f>
        <v>0</v>
      </c>
      <c r="AE157" s="766">
        <f>IFERROR(VLOOKUP($I157,'WM-AR'!$I$7:$AS$3267,33,FALSE),"")</f>
        <v>0</v>
      </c>
      <c r="AF157" s="1313" t="str">
        <f>_xlfn.CONCAT("- Material: ( ",AF155," )")</f>
        <v>- Material: ( KSD3502 )</v>
      </c>
      <c r="AG157" s="1314" t="s">
        <v>3494</v>
      </c>
      <c r="AH157" s="1314" t="s">
        <v>3494</v>
      </c>
      <c r="AI157" s="769">
        <v>8.2919999999999998</v>
      </c>
      <c r="AJ157" s="769" t="str">
        <f t="shared" si="27"/>
        <v>TON</v>
      </c>
      <c r="AK157" s="905"/>
      <c r="AL157" s="88" t="str">
        <f>IF(AND(ISTEXT($E157),ISTEXT($B157)),"산출기준 &gt;&gt;  "&amp;_xlfn.XLOOKUP($E157,산출기준!$D:$D,산출기준!$E:$E,"매칭실패"),"")</f>
        <v/>
      </c>
    </row>
    <row r="158" spans="2:38" ht="49.9" customHeight="1" outlineLevel="1">
      <c r="B158" s="758"/>
      <c r="C158" s="759"/>
      <c r="D158" s="759"/>
      <c r="E158" s="759"/>
      <c r="F158" s="1315" t="s">
        <v>1976</v>
      </c>
      <c r="G158" s="759" t="str">
        <f>IF(IF(N158=0,"",N158)&amp;" | "&amp;IF(O158=0,"",O158)&amp;" | "&amp;IF(Q158=0,"",Q158)&amp;" | "&amp;IF(R158=0,"",R158)=" |  |  | ","",IF(N158=0,"",N158)&amp;" | "&amp;IF(O158=0,"",O158)&amp;" | "&amp;IF(Q158=0,"",Q158)&amp;" | "&amp;IF(R158=0,"",R158))</f>
        <v xml:space="preserve">Plates - Gusset, Stiffener, ETC |  |  | </v>
      </c>
      <c r="H158" s="1153" t="s">
        <v>3495</v>
      </c>
      <c r="I158" s="765" t="str">
        <f>LEFT(H158,14)</f>
        <v>S01AA009-00001</v>
      </c>
      <c r="J158" s="766"/>
      <c r="K158" s="766" t="s">
        <v>3496</v>
      </c>
      <c r="L158" s="766" t="s">
        <v>3497</v>
      </c>
      <c r="M158" s="766" t="s">
        <v>3498</v>
      </c>
      <c r="N158" s="766" t="s">
        <v>3499</v>
      </c>
      <c r="O158" s="766">
        <v>0</v>
      </c>
      <c r="P158" s="766">
        <v>0</v>
      </c>
      <c r="Q158" s="766">
        <v>0</v>
      </c>
      <c r="R158" s="766">
        <v>0</v>
      </c>
      <c r="S158" s="766">
        <v>0</v>
      </c>
      <c r="T158" s="766">
        <v>0</v>
      </c>
      <c r="U158" s="766">
        <v>0</v>
      </c>
      <c r="V158" s="766">
        <v>0</v>
      </c>
      <c r="W158" s="766">
        <v>0</v>
      </c>
      <c r="X158" s="766">
        <v>0</v>
      </c>
      <c r="Y158" s="766">
        <v>0</v>
      </c>
      <c r="Z158" s="766">
        <v>0</v>
      </c>
      <c r="AA158" s="766" t="s">
        <v>3500</v>
      </c>
      <c r="AB158" s="766">
        <v>0</v>
      </c>
      <c r="AC158" s="766">
        <v>0</v>
      </c>
      <c r="AD158" s="766">
        <v>0</v>
      </c>
      <c r="AE158" s="766">
        <v>0</v>
      </c>
      <c r="AF158" s="817"/>
      <c r="AG158" s="1314" t="s">
        <v>3501</v>
      </c>
      <c r="AH158" s="1314" t="s">
        <v>3501</v>
      </c>
      <c r="AI158" s="769">
        <v>1.383</v>
      </c>
      <c r="AJ158" s="769" t="str">
        <f>K158</f>
        <v>TON</v>
      </c>
      <c r="AK158" s="1318"/>
      <c r="AL158" s="88" t="s">
        <v>2965</v>
      </c>
    </row>
    <row r="159" spans="2:38" ht="49.9" customHeight="1" outlineLevel="1">
      <c r="B159" s="758"/>
      <c r="C159" s="759"/>
      <c r="D159" s="759"/>
      <c r="E159" s="759"/>
      <c r="F159" s="1083" t="s">
        <v>3502</v>
      </c>
      <c r="G159" s="759" t="str">
        <f t="shared" si="26"/>
        <v xml:space="preserve">for Non-Fireproofed Steel Surface |  |  | </v>
      </c>
      <c r="H159" s="816" t="s">
        <v>3503</v>
      </c>
      <c r="I159" s="765" t="str">
        <f t="shared" si="23"/>
        <v>S41AA051-00001</v>
      </c>
      <c r="J159" s="766"/>
      <c r="K159" s="766" t="str">
        <f>IFERROR(VLOOKUP($I159,'WM-AR'!$I$7:$AS$3267,34,FALSE),"")</f>
        <v>M2</v>
      </c>
      <c r="L159" s="766" t="str">
        <f>IFERROR(VLOOKUP($I159,'WM-AR'!$I$7:$AS$3267,4,FALSE),"")</f>
        <v>Steel Structure Paint Work</v>
      </c>
      <c r="M159" s="766" t="str">
        <f>IFERROR(VLOOKUP($I159,'WM-AR'!$I$7:$AS$3267,6,FALSE),"")</f>
        <v>Shelter/Building</v>
      </c>
      <c r="N159" s="766" t="str">
        <f>IFERROR(VLOOKUP($I159,'WM-AR'!$I$7:$AS$3267,8,FALSE),"")</f>
        <v>for Non-Fireproofed Steel Surface</v>
      </c>
      <c r="O159" s="766">
        <f>IFERROR(VLOOKUP($I159,'WM-AR'!$I$7:$AS$3267,10,FALSE),"")</f>
        <v>0</v>
      </c>
      <c r="P159" s="766">
        <f>IFERROR(VLOOKUP($I159,'WM-AR'!$I$7:$AS$3267,12,FALSE),"")</f>
        <v>0</v>
      </c>
      <c r="Q159" s="766" t="str">
        <f>IFERROR(VLOOKUP($I159,'WM-AR'!$I$7:$AS$3267,14,FALSE),"")</f>
        <v/>
      </c>
      <c r="R159" s="766" t="str">
        <f>IFERROR(VLOOKUP($I159,'WM-AR'!$I$7:$AS$3267,16,FALSE),"")</f>
        <v/>
      </c>
      <c r="S159" s="766" t="str">
        <f>IFERROR(VLOOKUP($I159,'WM-AR'!$I$7:$AS$3267,18,FALSE),"")</f>
        <v/>
      </c>
      <c r="T159" s="766" t="str">
        <f>IFERROR(VLOOKUP($I159,'WM-AR'!$I$7:$AS$3267,20,FALSE),"")</f>
        <v/>
      </c>
      <c r="U159" s="766" t="str">
        <f>IFERROR(VLOOKUP($I159,'WM-AR'!$I$7:$AS$3267,22,FALSE),"")</f>
        <v/>
      </c>
      <c r="V159" s="766" t="str">
        <f>IFERROR(VLOOKUP($I159,'WM-AR'!$I$7:$AS$3267,24,FALSE),"")</f>
        <v/>
      </c>
      <c r="W159" s="766">
        <f>IFERROR(VLOOKUP($I159,'WM-AR'!$I$7:$AS$3267,25,FALSE),"")</f>
        <v>0</v>
      </c>
      <c r="X159" s="766">
        <f>IFERROR(VLOOKUP($I159,'WM-AR'!$I$7:$AS$3267,26,FALSE),"")</f>
        <v>0</v>
      </c>
      <c r="Y159" s="766">
        <f>IFERROR(VLOOKUP($I159,'WM-AR'!$I$7:$AS$3267,27,FALSE),"")</f>
        <v>0</v>
      </c>
      <c r="Z159" s="766">
        <f>IFERROR(VLOOKUP($I159,'WM-AR'!$I$7:$AS$3267,28,FALSE),"")</f>
        <v>0</v>
      </c>
      <c r="AA159" s="766" t="str">
        <f>IFERROR(VLOOKUP($I159,'WM-AR'!$I$7:$AS$3267,29,FALSE),"")</f>
        <v>Material: (   )</v>
      </c>
      <c r="AB159" s="766">
        <f>IFERROR(VLOOKUP($I159,'WM-AR'!$I$7:$AS$3267,30,FALSE),"")</f>
        <v>0</v>
      </c>
      <c r="AC159" s="766">
        <f>IFERROR(VLOOKUP($I159,'WM-AR'!$I$7:$AS$3267,31,FALSE),"")</f>
        <v>0</v>
      </c>
      <c r="AD159" s="766">
        <f>IFERROR(VLOOKUP($I159,'WM-AR'!$I$7:$AS$3267,32,FALSE),"")</f>
        <v>0</v>
      </c>
      <c r="AE159" s="766">
        <f>IFERROR(VLOOKUP($I159,'WM-AR'!$I$7:$AS$3267,33,FALSE),"")</f>
        <v>0</v>
      </c>
      <c r="AF159" s="817"/>
      <c r="AG159" s="1314" t="s">
        <v>3504</v>
      </c>
      <c r="AH159" s="1314" t="s">
        <v>3504</v>
      </c>
      <c r="AI159" s="769">
        <v>154.35</v>
      </c>
      <c r="AJ159" s="769" t="str">
        <f t="shared" si="27"/>
        <v>M2</v>
      </c>
      <c r="AK159" s="905"/>
      <c r="AL159" s="88" t="str">
        <f>IF(AND(ISTEXT($E159),ISTEXT($B159)),"산출기준 &gt;&gt;  "&amp;_xlfn.XLOOKUP($E159,산출기준!$D:$D,산출기준!$E:$E,"매칭실패"),"")</f>
        <v/>
      </c>
    </row>
    <row r="160" spans="2:38">
      <c r="B160" s="1127"/>
      <c r="C160" s="1165"/>
      <c r="D160" s="1165" t="s">
        <v>3070</v>
      </c>
      <c r="E160" s="1165"/>
      <c r="F160" s="1165"/>
      <c r="G160" s="1131" t="s">
        <v>3520</v>
      </c>
      <c r="H160" s="1131"/>
      <c r="I160" s="1130" t="str">
        <f t="shared" si="23"/>
        <v/>
      </c>
      <c r="J160" s="1132"/>
      <c r="K160" s="1132" t="str">
        <f>IFERROR(VLOOKUP($I160,'WM-AR'!$I$7:$AS$3267,34,FALSE),"")</f>
        <v/>
      </c>
      <c r="L160" s="1132" t="str">
        <f>IFERROR(VLOOKUP($I160,'WM-AR'!$I$7:$AS$3267,4,FALSE),"")</f>
        <v/>
      </c>
      <c r="M160" s="1132" t="str">
        <f>IFERROR(VLOOKUP($I160,'WM-AR'!$I$7:$AS$3267,6,FALSE),"")</f>
        <v/>
      </c>
      <c r="N160" s="1132" t="str">
        <f>IFERROR(VLOOKUP($I160,'WM-AR'!$I$7:$AS$3267,8,FALSE),"")</f>
        <v/>
      </c>
      <c r="O160" s="1132" t="str">
        <f>IFERROR(VLOOKUP($I160,'WM-AR'!$I$7:$AS$3267,10,FALSE),"")</f>
        <v/>
      </c>
      <c r="P160" s="1132" t="str">
        <f>IFERROR(VLOOKUP($I160,'WM-AR'!$I$7:$AS$3267,12,FALSE),"")</f>
        <v/>
      </c>
      <c r="Q160" s="1132" t="str">
        <f>IFERROR(VLOOKUP($I160,'WM-AR'!$I$7:$AS$3267,14,FALSE),"")</f>
        <v/>
      </c>
      <c r="R160" s="1132" t="str">
        <f>IFERROR(VLOOKUP($I160,'WM-AR'!$I$7:$AS$3267,16,FALSE),"")</f>
        <v/>
      </c>
      <c r="S160" s="1132" t="str">
        <f>IFERROR(VLOOKUP($I160,'WM-AR'!$I$7:$AS$3267,18,FALSE),"")</f>
        <v/>
      </c>
      <c r="T160" s="1132" t="str">
        <f>IFERROR(VLOOKUP($I160,'WM-AR'!$I$7:$AS$3267,20,FALSE),"")</f>
        <v/>
      </c>
      <c r="U160" s="1132" t="str">
        <f>IFERROR(VLOOKUP($I160,'WM-AR'!$I$7:$AS$3267,22,FALSE),"")</f>
        <v/>
      </c>
      <c r="V160" s="1132" t="str">
        <f>IFERROR(VLOOKUP($I160,'WM-AR'!$I$7:$AS$3267,24,FALSE),"")</f>
        <v/>
      </c>
      <c r="W160" s="1132" t="str">
        <f>IFERROR(VLOOKUP($I160,'WM-AR'!$I$7:$AS$3267,25,FALSE),"")</f>
        <v/>
      </c>
      <c r="X160" s="1132" t="str">
        <f>IFERROR(VLOOKUP($I160,'WM-AR'!$I$7:$AS$3267,26,FALSE),"")</f>
        <v/>
      </c>
      <c r="Y160" s="1132" t="str">
        <f>IFERROR(VLOOKUP($I160,'WM-AR'!$I$7:$AS$3267,27,FALSE),"")</f>
        <v/>
      </c>
      <c r="Z160" s="1132" t="str">
        <f>IFERROR(VLOOKUP($I160,'WM-AR'!$I$7:$AS$3267,28,FALSE),"")</f>
        <v/>
      </c>
      <c r="AA160" s="1132" t="str">
        <f>IFERROR(VLOOKUP($I160,'WM-AR'!$I$7:$AS$3267,29,FALSE),"")</f>
        <v/>
      </c>
      <c r="AB160" s="1132" t="str">
        <f>IFERROR(VLOOKUP($I160,'WM-AR'!$I$7:$AS$3267,30,FALSE),"")</f>
        <v/>
      </c>
      <c r="AC160" s="1132" t="str">
        <f>IFERROR(VLOOKUP($I160,'WM-AR'!$I$7:$AS$3267,31,FALSE),"")</f>
        <v/>
      </c>
      <c r="AD160" s="1132" t="str">
        <f>IFERROR(VLOOKUP($I160,'WM-AR'!$I$7:$AS$3267,32,FALSE),"")</f>
        <v/>
      </c>
      <c r="AE160" s="1132" t="str">
        <f>IFERROR(VLOOKUP($I160,'WM-AR'!$I$7:$AS$3267,33,FALSE),"")</f>
        <v/>
      </c>
      <c r="AF160" s="1133"/>
      <c r="AG160" s="1134"/>
      <c r="AH160" s="1134"/>
      <c r="AI160" s="1135"/>
      <c r="AJ160" s="1135" t="str">
        <f t="shared" si="27"/>
        <v/>
      </c>
      <c r="AK160" s="1136"/>
      <c r="AL160" s="88" t="str">
        <f>IF(AND(ISTEXT($E160),ISTEXT($B160)),"산출기준 &gt;&gt;  "&amp;_xlfn.XLOOKUP($E160,산출기준!$D:$D,산출기준!$E:$E,"매칭실패"),"")</f>
        <v/>
      </c>
    </row>
    <row r="161" spans="2:38">
      <c r="B161" s="1111"/>
      <c r="C161" s="1166"/>
      <c r="D161" s="1166" t="s">
        <v>2716</v>
      </c>
      <c r="E161" s="1166"/>
      <c r="F161" s="1166"/>
      <c r="G161" s="843" t="s">
        <v>3521</v>
      </c>
      <c r="H161" s="843"/>
      <c r="I161" s="712" t="str">
        <f t="shared" si="23"/>
        <v/>
      </c>
      <c r="J161" s="714"/>
      <c r="K161" s="714" t="str">
        <f>IFERROR(VLOOKUP($I161,'WM-AR'!$I$7:$AS$3267,34,FALSE),"")</f>
        <v/>
      </c>
      <c r="L161" s="714" t="str">
        <f>IFERROR(VLOOKUP($I161,'WM-AR'!$I$7:$AS$3267,4,FALSE),"")</f>
        <v/>
      </c>
      <c r="M161" s="714" t="str">
        <f>IFERROR(VLOOKUP($I161,'WM-AR'!$I$7:$AS$3267,6,FALSE),"")</f>
        <v/>
      </c>
      <c r="N161" s="714" t="str">
        <f>IFERROR(VLOOKUP($I161,'WM-AR'!$I$7:$AS$3267,8,FALSE),"")</f>
        <v/>
      </c>
      <c r="O161" s="714" t="str">
        <f>IFERROR(VLOOKUP($I161,'WM-AR'!$I$7:$AS$3267,10,FALSE),"")</f>
        <v/>
      </c>
      <c r="P161" s="714" t="str">
        <f>IFERROR(VLOOKUP($I161,'WM-AR'!$I$7:$AS$3267,12,FALSE),"")</f>
        <v/>
      </c>
      <c r="Q161" s="714" t="str">
        <f>IFERROR(VLOOKUP($I161,'WM-AR'!$I$7:$AS$3267,14,FALSE),"")</f>
        <v/>
      </c>
      <c r="R161" s="714" t="str">
        <f>IFERROR(VLOOKUP($I161,'WM-AR'!$I$7:$AS$3267,16,FALSE),"")</f>
        <v/>
      </c>
      <c r="S161" s="714" t="str">
        <f>IFERROR(VLOOKUP($I161,'WM-AR'!$I$7:$AS$3267,18,FALSE),"")</f>
        <v/>
      </c>
      <c r="T161" s="714" t="str">
        <f>IFERROR(VLOOKUP($I161,'WM-AR'!$I$7:$AS$3267,20,FALSE),"")</f>
        <v/>
      </c>
      <c r="U161" s="714" t="str">
        <f>IFERROR(VLOOKUP($I161,'WM-AR'!$I$7:$AS$3267,22,FALSE),"")</f>
        <v/>
      </c>
      <c r="V161" s="714" t="str">
        <f>IFERROR(VLOOKUP($I161,'WM-AR'!$I$7:$AS$3267,24,FALSE),"")</f>
        <v/>
      </c>
      <c r="W161" s="714" t="str">
        <f>IFERROR(VLOOKUP($I161,'WM-AR'!$I$7:$AS$3267,25,FALSE),"")</f>
        <v/>
      </c>
      <c r="X161" s="714" t="str">
        <f>IFERROR(VLOOKUP($I161,'WM-AR'!$I$7:$AS$3267,26,FALSE),"")</f>
        <v/>
      </c>
      <c r="Y161" s="714" t="str">
        <f>IFERROR(VLOOKUP($I161,'WM-AR'!$I$7:$AS$3267,27,FALSE),"")</f>
        <v/>
      </c>
      <c r="Z161" s="714" t="str">
        <f>IFERROR(VLOOKUP($I161,'WM-AR'!$I$7:$AS$3267,28,FALSE),"")</f>
        <v/>
      </c>
      <c r="AA161" s="714" t="str">
        <f>IFERROR(VLOOKUP($I161,'WM-AR'!$I$7:$AS$3267,29,FALSE),"")</f>
        <v/>
      </c>
      <c r="AB161" s="714" t="str">
        <f>IFERROR(VLOOKUP($I161,'WM-AR'!$I$7:$AS$3267,30,FALSE),"")</f>
        <v/>
      </c>
      <c r="AC161" s="714" t="str">
        <f>IFERROR(VLOOKUP($I161,'WM-AR'!$I$7:$AS$3267,31,FALSE),"")</f>
        <v/>
      </c>
      <c r="AD161" s="714" t="str">
        <f>IFERROR(VLOOKUP($I161,'WM-AR'!$I$7:$AS$3267,32,FALSE),"")</f>
        <v/>
      </c>
      <c r="AE161" s="714" t="str">
        <f>IFERROR(VLOOKUP($I161,'WM-AR'!$I$7:$AS$3267,33,FALSE),"")</f>
        <v/>
      </c>
      <c r="AF161" s="839"/>
      <c r="AG161" s="852"/>
      <c r="AH161" s="852"/>
      <c r="AI161" s="854"/>
      <c r="AJ161" s="854" t="str">
        <f t="shared" si="27"/>
        <v/>
      </c>
      <c r="AK161" s="1114"/>
      <c r="AL161" s="88" t="str">
        <f>IF(AND(ISTEXT($E161),ISTEXT($B161)),"산출기준 &gt;&gt;  "&amp;_xlfn.XLOOKUP($E161,산출기준!$D:$D,산출기준!$E:$E,"매칭실패"),"")</f>
        <v/>
      </c>
    </row>
    <row r="162" spans="2:38">
      <c r="B162" s="1111"/>
      <c r="C162" s="1166"/>
      <c r="D162" s="1166" t="s">
        <v>3366</v>
      </c>
      <c r="E162" s="1166"/>
      <c r="F162" s="1166"/>
      <c r="G162" s="843" t="s">
        <v>3522</v>
      </c>
      <c r="H162" s="843"/>
      <c r="I162" s="712" t="str">
        <f t="shared" si="23"/>
        <v/>
      </c>
      <c r="J162" s="714"/>
      <c r="K162" s="714" t="str">
        <f>IFERROR(VLOOKUP($I162,'WM-AR'!$I$7:$AS$3267,34,FALSE),"")</f>
        <v/>
      </c>
      <c r="L162" s="714" t="str">
        <f>IFERROR(VLOOKUP($I162,'WM-AR'!$I$7:$AS$3267,4,FALSE),"")</f>
        <v/>
      </c>
      <c r="M162" s="714" t="str">
        <f>IFERROR(VLOOKUP($I162,'WM-AR'!$I$7:$AS$3267,6,FALSE),"")</f>
        <v/>
      </c>
      <c r="N162" s="714" t="str">
        <f>IFERROR(VLOOKUP($I162,'WM-AR'!$I$7:$AS$3267,8,FALSE),"")</f>
        <v/>
      </c>
      <c r="O162" s="714" t="str">
        <f>IFERROR(VLOOKUP($I162,'WM-AR'!$I$7:$AS$3267,10,FALSE),"")</f>
        <v/>
      </c>
      <c r="P162" s="714" t="str">
        <f>IFERROR(VLOOKUP($I162,'WM-AR'!$I$7:$AS$3267,12,FALSE),"")</f>
        <v/>
      </c>
      <c r="Q162" s="714" t="str">
        <f>IFERROR(VLOOKUP($I162,'WM-AR'!$I$7:$AS$3267,14,FALSE),"")</f>
        <v/>
      </c>
      <c r="R162" s="714" t="str">
        <f>IFERROR(VLOOKUP($I162,'WM-AR'!$I$7:$AS$3267,16,FALSE),"")</f>
        <v/>
      </c>
      <c r="S162" s="714" t="str">
        <f>IFERROR(VLOOKUP($I162,'WM-AR'!$I$7:$AS$3267,18,FALSE),"")</f>
        <v/>
      </c>
      <c r="T162" s="714" t="str">
        <f>IFERROR(VLOOKUP($I162,'WM-AR'!$I$7:$AS$3267,20,FALSE),"")</f>
        <v/>
      </c>
      <c r="U162" s="714" t="str">
        <f>IFERROR(VLOOKUP($I162,'WM-AR'!$I$7:$AS$3267,22,FALSE),"")</f>
        <v/>
      </c>
      <c r="V162" s="714" t="str">
        <f>IFERROR(VLOOKUP($I162,'WM-AR'!$I$7:$AS$3267,24,FALSE),"")</f>
        <v/>
      </c>
      <c r="W162" s="714" t="str">
        <f>IFERROR(VLOOKUP($I162,'WM-AR'!$I$7:$AS$3267,25,FALSE),"")</f>
        <v/>
      </c>
      <c r="X162" s="714" t="str">
        <f>IFERROR(VLOOKUP($I162,'WM-AR'!$I$7:$AS$3267,26,FALSE),"")</f>
        <v/>
      </c>
      <c r="Y162" s="714" t="str">
        <f>IFERROR(VLOOKUP($I162,'WM-AR'!$I$7:$AS$3267,27,FALSE),"")</f>
        <v/>
      </c>
      <c r="Z162" s="714" t="str">
        <f>IFERROR(VLOOKUP($I162,'WM-AR'!$I$7:$AS$3267,28,FALSE),"")</f>
        <v/>
      </c>
      <c r="AA162" s="714" t="str">
        <f>IFERROR(VLOOKUP($I162,'WM-AR'!$I$7:$AS$3267,29,FALSE),"")</f>
        <v/>
      </c>
      <c r="AB162" s="714" t="str">
        <f>IFERROR(VLOOKUP($I162,'WM-AR'!$I$7:$AS$3267,30,FALSE),"")</f>
        <v/>
      </c>
      <c r="AC162" s="714" t="str">
        <f>IFERROR(VLOOKUP($I162,'WM-AR'!$I$7:$AS$3267,31,FALSE),"")</f>
        <v/>
      </c>
      <c r="AD162" s="714" t="str">
        <f>IFERROR(VLOOKUP($I162,'WM-AR'!$I$7:$AS$3267,32,FALSE),"")</f>
        <v/>
      </c>
      <c r="AE162" s="714" t="str">
        <f>IFERROR(VLOOKUP($I162,'WM-AR'!$I$7:$AS$3267,33,FALSE),"")</f>
        <v/>
      </c>
      <c r="AF162" s="839"/>
      <c r="AG162" s="852"/>
      <c r="AH162" s="852"/>
      <c r="AI162" s="854"/>
      <c r="AJ162" s="854" t="str">
        <f t="shared" si="27"/>
        <v/>
      </c>
      <c r="AK162" s="1114"/>
      <c r="AL162" s="88" t="str">
        <f>IF(AND(ISTEXT($E162),ISTEXT($B162)),"산출기준 &gt;&gt;  "&amp;_xlfn.XLOOKUP($E162,산출기준!$D:$D,산출기준!$E:$E,"매칭실패"),"")</f>
        <v/>
      </c>
    </row>
    <row r="163" spans="2:38">
      <c r="B163" s="1111"/>
      <c r="C163" s="1166"/>
      <c r="D163" s="1166"/>
      <c r="E163" s="1166"/>
      <c r="F163" s="1166"/>
      <c r="G163" s="843"/>
      <c r="H163" s="843"/>
      <c r="I163" s="712" t="str">
        <f t="shared" si="23"/>
        <v/>
      </c>
      <c r="J163" s="714"/>
      <c r="K163" s="714" t="str">
        <f>IFERROR(VLOOKUP($I163,'WM-AR'!$I$7:$AS$3267,34,FALSE),"")</f>
        <v/>
      </c>
      <c r="L163" s="714" t="str">
        <f>IFERROR(VLOOKUP($I163,'WM-AR'!$I$7:$AS$3267,4,FALSE),"")</f>
        <v/>
      </c>
      <c r="M163" s="714" t="str">
        <f>IFERROR(VLOOKUP($I163,'WM-AR'!$I$7:$AS$3267,6,FALSE),"")</f>
        <v/>
      </c>
      <c r="N163" s="714" t="str">
        <f>IFERROR(VLOOKUP($I163,'WM-AR'!$I$7:$AS$3267,8,FALSE),"")</f>
        <v/>
      </c>
      <c r="O163" s="714" t="str">
        <f>IFERROR(VLOOKUP($I163,'WM-AR'!$I$7:$AS$3267,10,FALSE),"")</f>
        <v/>
      </c>
      <c r="P163" s="714" t="str">
        <f>IFERROR(VLOOKUP($I163,'WM-AR'!$I$7:$AS$3267,12,FALSE),"")</f>
        <v/>
      </c>
      <c r="Q163" s="714" t="str">
        <f>IFERROR(VLOOKUP($I163,'WM-AR'!$I$7:$AS$3267,14,FALSE),"")</f>
        <v/>
      </c>
      <c r="R163" s="714" t="str">
        <f>IFERROR(VLOOKUP($I163,'WM-AR'!$I$7:$AS$3267,16,FALSE),"")</f>
        <v/>
      </c>
      <c r="S163" s="714" t="str">
        <f>IFERROR(VLOOKUP($I163,'WM-AR'!$I$7:$AS$3267,18,FALSE),"")</f>
        <v/>
      </c>
      <c r="T163" s="714" t="str">
        <f>IFERROR(VLOOKUP($I163,'WM-AR'!$I$7:$AS$3267,20,FALSE),"")</f>
        <v/>
      </c>
      <c r="U163" s="714" t="str">
        <f>IFERROR(VLOOKUP($I163,'WM-AR'!$I$7:$AS$3267,22,FALSE),"")</f>
        <v/>
      </c>
      <c r="V163" s="714" t="str">
        <f>IFERROR(VLOOKUP($I163,'WM-AR'!$I$7:$AS$3267,24,FALSE),"")</f>
        <v/>
      </c>
      <c r="W163" s="714" t="str">
        <f>IFERROR(VLOOKUP($I163,'WM-AR'!$I$7:$AS$3267,25,FALSE),"")</f>
        <v/>
      </c>
      <c r="X163" s="714" t="str">
        <f>IFERROR(VLOOKUP($I163,'WM-AR'!$I$7:$AS$3267,26,FALSE),"")</f>
        <v/>
      </c>
      <c r="Y163" s="714" t="str">
        <f>IFERROR(VLOOKUP($I163,'WM-AR'!$I$7:$AS$3267,27,FALSE),"")</f>
        <v/>
      </c>
      <c r="Z163" s="714" t="str">
        <f>IFERROR(VLOOKUP($I163,'WM-AR'!$I$7:$AS$3267,28,FALSE),"")</f>
        <v/>
      </c>
      <c r="AA163" s="714" t="str">
        <f>IFERROR(VLOOKUP($I163,'WM-AR'!$I$7:$AS$3267,29,FALSE),"")</f>
        <v/>
      </c>
      <c r="AB163" s="714" t="str">
        <f>IFERROR(VLOOKUP($I163,'WM-AR'!$I$7:$AS$3267,30,FALSE),"")</f>
        <v/>
      </c>
      <c r="AC163" s="714" t="str">
        <f>IFERROR(VLOOKUP($I163,'WM-AR'!$I$7:$AS$3267,31,FALSE),"")</f>
        <v/>
      </c>
      <c r="AD163" s="714" t="str">
        <f>IFERROR(VLOOKUP($I163,'WM-AR'!$I$7:$AS$3267,32,FALSE),"")</f>
        <v/>
      </c>
      <c r="AE163" s="714" t="str">
        <f>IFERROR(VLOOKUP($I163,'WM-AR'!$I$7:$AS$3267,33,FALSE),"")</f>
        <v/>
      </c>
      <c r="AF163" s="839"/>
      <c r="AG163" s="852"/>
      <c r="AH163" s="852"/>
      <c r="AI163" s="854"/>
      <c r="AJ163" s="854" t="str">
        <f t="shared" si="27"/>
        <v/>
      </c>
      <c r="AK163" s="1114"/>
      <c r="AL163" s="88" t="str">
        <f>IF(AND(ISTEXT($E163),ISTEXT($B163)),"산출기준 &gt;&gt;  "&amp;_xlfn.XLOOKUP($E163,산출기준!$D:$D,산출기준!$E:$E,"매칭실패"),"")</f>
        <v/>
      </c>
    </row>
    <row r="164" spans="2:38">
      <c r="B164" s="1116"/>
      <c r="C164" s="1167"/>
      <c r="D164" s="1167"/>
      <c r="E164" s="1167"/>
      <c r="F164" s="1167"/>
      <c r="G164" s="1120"/>
      <c r="H164" s="1120"/>
      <c r="I164" s="1119" t="str">
        <f t="shared" si="23"/>
        <v/>
      </c>
      <c r="J164" s="1121"/>
      <c r="K164" s="1121" t="str">
        <f>IFERROR(VLOOKUP($I164,'WM-AR'!$I$7:$AS$3267,34,FALSE),"")</f>
        <v/>
      </c>
      <c r="L164" s="1121" t="str">
        <f>IFERROR(VLOOKUP($I164,'WM-AR'!$I$7:$AS$3267,4,FALSE),"")</f>
        <v/>
      </c>
      <c r="M164" s="1121" t="str">
        <f>IFERROR(VLOOKUP($I164,'WM-AR'!$I$7:$AS$3267,6,FALSE),"")</f>
        <v/>
      </c>
      <c r="N164" s="1121" t="str">
        <f>IFERROR(VLOOKUP($I164,'WM-AR'!$I$7:$AS$3267,8,FALSE),"")</f>
        <v/>
      </c>
      <c r="O164" s="1121" t="str">
        <f>IFERROR(VLOOKUP($I164,'WM-AR'!$I$7:$AS$3267,10,FALSE),"")</f>
        <v/>
      </c>
      <c r="P164" s="1121" t="str">
        <f>IFERROR(VLOOKUP($I164,'WM-AR'!$I$7:$AS$3267,12,FALSE),"")</f>
        <v/>
      </c>
      <c r="Q164" s="1121" t="str">
        <f>IFERROR(VLOOKUP($I164,'WM-AR'!$I$7:$AS$3267,14,FALSE),"")</f>
        <v/>
      </c>
      <c r="R164" s="1121" t="str">
        <f>IFERROR(VLOOKUP($I164,'WM-AR'!$I$7:$AS$3267,16,FALSE),"")</f>
        <v/>
      </c>
      <c r="S164" s="1121" t="str">
        <f>IFERROR(VLOOKUP($I164,'WM-AR'!$I$7:$AS$3267,18,FALSE),"")</f>
        <v/>
      </c>
      <c r="T164" s="1121" t="str">
        <f>IFERROR(VLOOKUP($I164,'WM-AR'!$I$7:$AS$3267,20,FALSE),"")</f>
        <v/>
      </c>
      <c r="U164" s="1121" t="str">
        <f>IFERROR(VLOOKUP($I164,'WM-AR'!$I$7:$AS$3267,22,FALSE),"")</f>
        <v/>
      </c>
      <c r="V164" s="1121" t="str">
        <f>IFERROR(VLOOKUP($I164,'WM-AR'!$I$7:$AS$3267,24,FALSE),"")</f>
        <v/>
      </c>
      <c r="W164" s="1121" t="str">
        <f>IFERROR(VLOOKUP($I164,'WM-AR'!$I$7:$AS$3267,25,FALSE),"")</f>
        <v/>
      </c>
      <c r="X164" s="1121" t="str">
        <f>IFERROR(VLOOKUP($I164,'WM-AR'!$I$7:$AS$3267,26,FALSE),"")</f>
        <v/>
      </c>
      <c r="Y164" s="1121" t="str">
        <f>IFERROR(VLOOKUP($I164,'WM-AR'!$I$7:$AS$3267,27,FALSE),"")</f>
        <v/>
      </c>
      <c r="Z164" s="1121" t="str">
        <f>IFERROR(VLOOKUP($I164,'WM-AR'!$I$7:$AS$3267,28,FALSE),"")</f>
        <v/>
      </c>
      <c r="AA164" s="1121" t="str">
        <f>IFERROR(VLOOKUP($I164,'WM-AR'!$I$7:$AS$3267,29,FALSE),"")</f>
        <v/>
      </c>
      <c r="AB164" s="1121" t="str">
        <f>IFERROR(VLOOKUP($I164,'WM-AR'!$I$7:$AS$3267,30,FALSE),"")</f>
        <v/>
      </c>
      <c r="AC164" s="1121" t="str">
        <f>IFERROR(VLOOKUP($I164,'WM-AR'!$I$7:$AS$3267,31,FALSE),"")</f>
        <v/>
      </c>
      <c r="AD164" s="1121" t="str">
        <f>IFERROR(VLOOKUP($I164,'WM-AR'!$I$7:$AS$3267,32,FALSE),"")</f>
        <v/>
      </c>
      <c r="AE164" s="1121" t="str">
        <f>IFERROR(VLOOKUP($I164,'WM-AR'!$I$7:$AS$3267,33,FALSE),"")</f>
        <v/>
      </c>
      <c r="AF164" s="1122"/>
      <c r="AG164" s="1123"/>
      <c r="AH164" s="1123"/>
      <c r="AI164" s="1124"/>
      <c r="AJ164" s="1124" t="str">
        <f t="shared" si="27"/>
        <v/>
      </c>
      <c r="AK164" s="1125"/>
      <c r="AL164" s="88" t="str">
        <f>IF(AND(ISTEXT($E164),ISTEXT($B164)),"산출기준 &gt;&gt;  "&amp;_xlfn.XLOOKUP($E164,산출기준!$D:$D,산출기준!$E:$E,"매칭실패"),"")</f>
        <v/>
      </c>
    </row>
    <row r="165" spans="2:38" s="658" customFormat="1">
      <c r="B165" s="635"/>
      <c r="C165" s="1068"/>
      <c r="D165" s="1068"/>
      <c r="E165" s="1068"/>
      <c r="F165" s="1317" t="s">
        <v>877</v>
      </c>
      <c r="G165" s="1068"/>
      <c r="H165" s="1307"/>
      <c r="I165" s="1071" t="str">
        <f t="shared" si="23"/>
        <v/>
      </c>
      <c r="J165" s="1071"/>
      <c r="K165" s="1071"/>
      <c r="L165" s="1071"/>
      <c r="M165" s="1071"/>
      <c r="N165" s="1071"/>
      <c r="O165" s="1071"/>
      <c r="P165" s="1071"/>
      <c r="Q165" s="1071"/>
      <c r="R165" s="1071"/>
      <c r="S165" s="1071"/>
      <c r="T165" s="1071"/>
      <c r="U165" s="1071"/>
      <c r="V165" s="1071"/>
      <c r="W165" s="1071"/>
      <c r="X165" s="1071"/>
      <c r="Y165" s="1071"/>
      <c r="Z165" s="1071"/>
      <c r="AA165" s="1071"/>
      <c r="AB165" s="1071"/>
      <c r="AC165" s="1071"/>
      <c r="AD165" s="1071"/>
      <c r="AE165" s="1071"/>
      <c r="AF165" s="1072"/>
      <c r="AG165" s="1072"/>
      <c r="AH165" s="1072"/>
      <c r="AI165" s="1072"/>
      <c r="AJ165" s="1072"/>
      <c r="AK165" s="1073"/>
      <c r="AL165" s="658" t="str">
        <f>IF(AND(ISTEXT($E165),ISTEXT($B165)),"산출기준 &gt;&gt;  "&amp;_xlfn.XLOOKUP($E165,산출기준!$D:$D,산출기준!$E:$E,"매칭실패"),"")</f>
        <v/>
      </c>
    </row>
    <row r="166" spans="2:38" ht="34.9" customHeight="1">
      <c r="B166" s="808" t="str" cm="1">
        <f t="array" aca="1" ref="B166" ca="1">_xlfn.IFNA(INDIRECT("Family_표준_구성도!B"&amp;MATCH(F166,INDIRECT("Family_표준_구성도!"&amp;"C:C"),0)),"")</f>
        <v>5.2.2.1.3</v>
      </c>
      <c r="C166" s="668" t="s">
        <v>1903</v>
      </c>
      <c r="D166" s="809"/>
      <c r="E166" s="668" t="s">
        <v>1962</v>
      </c>
      <c r="F166" s="1265" t="s">
        <v>879</v>
      </c>
      <c r="G166" s="1079"/>
      <c r="H166" s="1079"/>
      <c r="I166" s="674" t="str">
        <f t="shared" si="23"/>
        <v/>
      </c>
      <c r="J166" s="674"/>
      <c r="K166" s="674"/>
      <c r="L166" s="674"/>
      <c r="M166" s="674"/>
      <c r="N166" s="675"/>
      <c r="O166" s="676"/>
      <c r="P166" s="677"/>
      <c r="Q166" s="677"/>
      <c r="R166" s="677"/>
      <c r="S166" s="677"/>
      <c r="T166" s="677"/>
      <c r="U166" s="677"/>
      <c r="V166" s="678"/>
      <c r="W166" s="679"/>
      <c r="X166" s="679"/>
      <c r="Y166" s="679"/>
      <c r="Z166" s="679"/>
      <c r="AA166" s="679"/>
      <c r="AB166" s="679"/>
      <c r="AC166" s="679"/>
      <c r="AD166" s="679"/>
      <c r="AE166" s="679"/>
      <c r="AF166" s="1312" t="s">
        <v>3517</v>
      </c>
      <c r="AG166" s="682"/>
      <c r="AH166" s="682"/>
      <c r="AI166" s="682"/>
      <c r="AJ166" s="682"/>
      <c r="AK166" s="1266"/>
      <c r="AL166" s="88" t="str">
        <f ca="1">IF(AND(ISTEXT($E166),ISTEXT($B166)),"산출기준 &gt;&gt;  "&amp;_xlfn.XLOOKUP($E166,산출기준!$D:$D,산출기준!$E:$E,"매칭실패"),"")</f>
        <v>산출기준 &gt;&gt;  [Steel Column]</v>
      </c>
    </row>
    <row r="167" spans="2:38" ht="49.9" customHeight="1" outlineLevel="1">
      <c r="B167" s="758"/>
      <c r="C167" s="759"/>
      <c r="D167" s="759"/>
      <c r="E167" s="759"/>
      <c r="F167" s="1080" t="s">
        <v>3488</v>
      </c>
      <c r="G167" s="759" t="str">
        <f t="shared" ref="G167:G170" si="28">IF(IF(N167=0,"",N167)&amp;" | "&amp;IF(O167=0,"",O167)&amp;" | "&amp;IF(Q167=0,"",Q167)&amp;" | "&amp;IF(R167=0,"",R167)=" |  |  | ","",IF(N167=0,"",N167)&amp;" | "&amp;IF(O167=0,"",O167)&amp;" | "&amp;IF(Q167=0,"",Q167)&amp;" | "&amp;IF(R167=0,"",R167))</f>
        <v xml:space="preserve">Medium Steel - Standard |  |  | </v>
      </c>
      <c r="H167" s="816" t="s">
        <v>3510</v>
      </c>
      <c r="I167" s="765" t="str">
        <f t="shared" si="23"/>
        <v>S01AA073-00001</v>
      </c>
      <c r="J167" s="766"/>
      <c r="K167" s="766" t="str">
        <f>IFERROR(VLOOKUP($I167,'WM-AR'!$I$7:$AS$3267,34,FALSE),"")</f>
        <v>TON</v>
      </c>
      <c r="L167" s="766" t="str">
        <f>IFERROR(VLOOKUP($I167,'WM-AR'!$I$7:$AS$3267,4,FALSE),"")</f>
        <v>Main Steel Structure Fabrication Work</v>
      </c>
      <c r="M167" s="766" t="str">
        <f>IFERROR(VLOOKUP($I167,'WM-AR'!$I$7:$AS$3267,6,FALSE),"")</f>
        <v>Shelter/Building</v>
      </c>
      <c r="N167" s="766" t="str">
        <f>IFERROR(VLOOKUP($I167,'WM-AR'!$I$7:$AS$3267,8,FALSE),"")</f>
        <v>Medium Steel - Standard</v>
      </c>
      <c r="O167" s="766">
        <f>IFERROR(VLOOKUP($I167,'WM-AR'!$I$7:$AS$3267,10,FALSE),"")</f>
        <v>0</v>
      </c>
      <c r="P167" s="766">
        <f>IFERROR(VLOOKUP($I167,'WM-AR'!$I$7:$AS$3267,12,FALSE),"")</f>
        <v>0</v>
      </c>
      <c r="Q167" s="766" t="str">
        <f>IFERROR(VLOOKUP($I167,'WM-AR'!$I$7:$AS$3267,14,FALSE),"")</f>
        <v/>
      </c>
      <c r="R167" s="766" t="str">
        <f>IFERROR(VLOOKUP($I167,'WM-AR'!$I$7:$AS$3267,16,FALSE),"")</f>
        <v/>
      </c>
      <c r="S167" s="766" t="str">
        <f>IFERROR(VLOOKUP($I167,'WM-AR'!$I$7:$AS$3267,18,FALSE),"")</f>
        <v/>
      </c>
      <c r="T167" s="766" t="str">
        <f>IFERROR(VLOOKUP($I167,'WM-AR'!$I$7:$AS$3267,20,FALSE),"")</f>
        <v/>
      </c>
      <c r="U167" s="766" t="str">
        <f>IFERROR(VLOOKUP($I167,'WM-AR'!$I$7:$AS$3267,22,FALSE),"")</f>
        <v/>
      </c>
      <c r="V167" s="766" t="str">
        <f>IFERROR(VLOOKUP($I167,'WM-AR'!$I$7:$AS$3267,24,FALSE),"")</f>
        <v/>
      </c>
      <c r="W167" s="766">
        <f>IFERROR(VLOOKUP($I167,'WM-AR'!$I$7:$AS$3267,25,FALSE),"")</f>
        <v>0</v>
      </c>
      <c r="X167" s="766">
        <f>IFERROR(VLOOKUP($I167,'WM-AR'!$I$7:$AS$3267,26,FALSE),"")</f>
        <v>0</v>
      </c>
      <c r="Y167" s="766">
        <f>IFERROR(VLOOKUP($I167,'WM-AR'!$I$7:$AS$3267,27,FALSE),"")</f>
        <v>0</v>
      </c>
      <c r="Z167" s="766">
        <f>IFERROR(VLOOKUP($I167,'WM-AR'!$I$7:$AS$3267,28,FALSE),"")</f>
        <v>0</v>
      </c>
      <c r="AA167" s="766" t="str">
        <f>IFERROR(VLOOKUP($I167,'WM-AR'!$I$7:$AS$3267,29,FALSE),"")</f>
        <v>Material: (   )</v>
      </c>
      <c r="AB167" s="766">
        <f>IFERROR(VLOOKUP($I167,'WM-AR'!$I$7:$AS$3267,30,FALSE),"")</f>
        <v>0</v>
      </c>
      <c r="AC167" s="766">
        <f>IFERROR(VLOOKUP($I167,'WM-AR'!$I$7:$AS$3267,31,FALSE),"")</f>
        <v>0</v>
      </c>
      <c r="AD167" s="766">
        <f>IFERROR(VLOOKUP($I167,'WM-AR'!$I$7:$AS$3267,32,FALSE),"")</f>
        <v>0</v>
      </c>
      <c r="AE167" s="766" t="str">
        <f>IFERROR(VLOOKUP($I167,'WM-AR'!$I$7:$AS$3267,33,FALSE),"")</f>
        <v>(90)KG/M&gt;Weight≥(30)KG/M</v>
      </c>
      <c r="AF167" s="1313" t="str">
        <f>_xlfn.CONCAT("- Material: ( ",AF166," )",CHAR(10),"- (",$H$79,")KG/M&gt;Weight≥(",$H$81,")KG/M")</f>
        <v>- Material: ( KSD3502 )
- (90)KG/M&gt;Weight≥(30)KG/M</v>
      </c>
      <c r="AG167" s="768" t="s">
        <v>3491</v>
      </c>
      <c r="AH167" s="768" t="s">
        <v>3491</v>
      </c>
      <c r="AI167" s="769">
        <v>1.2689999999999999</v>
      </c>
      <c r="AJ167" s="769" t="str">
        <f t="shared" ref="AJ167:AJ184" si="29">K167</f>
        <v>TON</v>
      </c>
      <c r="AK167" s="905"/>
      <c r="AL167" s="88" t="str">
        <f>IF(AND(ISTEXT($E167),ISTEXT($B167)),"산출기준 &gt;&gt;  "&amp;_xlfn.XLOOKUP($E167,산출기준!$D:$D,산출기준!$E:$E,"매칭실패"),"")</f>
        <v/>
      </c>
    </row>
    <row r="168" spans="2:38" ht="49.9" customHeight="1" outlineLevel="1">
      <c r="B168" s="758"/>
      <c r="C168" s="759"/>
      <c r="D168" s="759"/>
      <c r="E168" s="759"/>
      <c r="F168" s="1083" t="s">
        <v>3492</v>
      </c>
      <c r="G168" s="759" t="str">
        <f t="shared" si="28"/>
        <v xml:space="preserve">Medium Steel |  |  | </v>
      </c>
      <c r="H168" s="816" t="s">
        <v>3523</v>
      </c>
      <c r="I168" s="765" t="str">
        <f t="shared" si="23"/>
        <v>S03AA083-00001</v>
      </c>
      <c r="J168" s="766"/>
      <c r="K168" s="766" t="str">
        <f>IFERROR(VLOOKUP($I168,'WM-AR'!$I$7:$AS$3267,34,FALSE),"")</f>
        <v>TON</v>
      </c>
      <c r="L168" s="766" t="str">
        <f>IFERROR(VLOOKUP($I168,'WM-AR'!$I$7:$AS$3267,4,FALSE),"")</f>
        <v>Main Steel Structure Erection Work</v>
      </c>
      <c r="M168" s="766" t="str">
        <f>IFERROR(VLOOKUP($I168,'WM-AR'!$I$7:$AS$3267,6,FALSE),"")</f>
        <v>Shelter/Building</v>
      </c>
      <c r="N168" s="766" t="str">
        <f>IFERROR(VLOOKUP($I168,'WM-AR'!$I$7:$AS$3267,8,FALSE),"")</f>
        <v>Medium Steel</v>
      </c>
      <c r="O168" s="766">
        <f>IFERROR(VLOOKUP($I168,'WM-AR'!$I$7:$AS$3267,10,FALSE),"")</f>
        <v>0</v>
      </c>
      <c r="P168" s="766">
        <f>IFERROR(VLOOKUP($I168,'WM-AR'!$I$7:$AS$3267,12,FALSE),"")</f>
        <v>0</v>
      </c>
      <c r="Q168" s="766" t="str">
        <f>IFERROR(VLOOKUP($I168,'WM-AR'!$I$7:$AS$3267,14,FALSE),"")</f>
        <v/>
      </c>
      <c r="R168" s="766" t="str">
        <f>IFERROR(VLOOKUP($I168,'WM-AR'!$I$7:$AS$3267,16,FALSE),"")</f>
        <v/>
      </c>
      <c r="S168" s="766" t="str">
        <f>IFERROR(VLOOKUP($I168,'WM-AR'!$I$7:$AS$3267,18,FALSE),"")</f>
        <v/>
      </c>
      <c r="T168" s="766" t="str">
        <f>IFERROR(VLOOKUP($I168,'WM-AR'!$I$7:$AS$3267,20,FALSE),"")</f>
        <v/>
      </c>
      <c r="U168" s="766" t="str">
        <f>IFERROR(VLOOKUP($I168,'WM-AR'!$I$7:$AS$3267,22,FALSE),"")</f>
        <v/>
      </c>
      <c r="V168" s="766" t="str">
        <f>IFERROR(VLOOKUP($I168,'WM-AR'!$I$7:$AS$3267,24,FALSE),"")</f>
        <v/>
      </c>
      <c r="W168" s="766">
        <f>IFERROR(VLOOKUP($I168,'WM-AR'!$I$7:$AS$3267,25,FALSE),"")</f>
        <v>0</v>
      </c>
      <c r="X168" s="766">
        <f>IFERROR(VLOOKUP($I168,'WM-AR'!$I$7:$AS$3267,26,FALSE),"")</f>
        <v>0</v>
      </c>
      <c r="Y168" s="766">
        <f>IFERROR(VLOOKUP($I168,'WM-AR'!$I$7:$AS$3267,27,FALSE),"")</f>
        <v>0</v>
      </c>
      <c r="Z168" s="766">
        <f>IFERROR(VLOOKUP($I168,'WM-AR'!$I$7:$AS$3267,28,FALSE),"")</f>
        <v>0</v>
      </c>
      <c r="AA168" s="766" t="str">
        <f>IFERROR(VLOOKUP($I168,'WM-AR'!$I$7:$AS$3267,29,FALSE),"")</f>
        <v>Material: (   )</v>
      </c>
      <c r="AB168" s="766">
        <f>IFERROR(VLOOKUP($I168,'WM-AR'!$I$7:$AS$3267,30,FALSE),"")</f>
        <v>0</v>
      </c>
      <c r="AC168" s="766">
        <f>IFERROR(VLOOKUP($I168,'WM-AR'!$I$7:$AS$3267,31,FALSE),"")</f>
        <v>0</v>
      </c>
      <c r="AD168" s="766">
        <f>IFERROR(VLOOKUP($I168,'WM-AR'!$I$7:$AS$3267,32,FALSE),"")</f>
        <v>0</v>
      </c>
      <c r="AE168" s="766">
        <f>IFERROR(VLOOKUP($I168,'WM-AR'!$I$7:$AS$3267,33,FALSE),"")</f>
        <v>0</v>
      </c>
      <c r="AF168" s="1313" t="str">
        <f>_xlfn.CONCAT("- Material: ( ",AF166," )")</f>
        <v>- Material: ( KSD3502 )</v>
      </c>
      <c r="AG168" s="1314" t="s">
        <v>3494</v>
      </c>
      <c r="AH168" s="1314" t="s">
        <v>3494</v>
      </c>
      <c r="AI168" s="769">
        <v>1.5229999999999999</v>
      </c>
      <c r="AJ168" s="769" t="str">
        <f t="shared" si="29"/>
        <v>TON</v>
      </c>
      <c r="AK168" s="905"/>
      <c r="AL168" s="88" t="str">
        <f>IF(AND(ISTEXT($E168),ISTEXT($B168)),"산출기준 &gt;&gt;  "&amp;_xlfn.XLOOKUP($E168,산출기준!$D:$D,산출기준!$E:$E,"매칭실패"),"")</f>
        <v/>
      </c>
    </row>
    <row r="169" spans="2:38" ht="49.9" customHeight="1" outlineLevel="1">
      <c r="B169" s="758"/>
      <c r="C169" s="759"/>
      <c r="D169" s="759"/>
      <c r="E169" s="759"/>
      <c r="F169" s="1315" t="s">
        <v>1976</v>
      </c>
      <c r="G169" s="759" t="str">
        <f>IF(IF(N169=0,"",N169)&amp;" | "&amp;IF(O169=0,"",O169)&amp;" | "&amp;IF(Q169=0,"",Q169)&amp;" | "&amp;IF(R169=0,"",R169)=" |  |  | ","",IF(N169=0,"",N169)&amp;" | "&amp;IF(O169=0,"",O169)&amp;" | "&amp;IF(Q169=0,"",Q169)&amp;" | "&amp;IF(R169=0,"",R169))</f>
        <v xml:space="preserve">Plates - Gusset, Stiffener, ETC |  |  | </v>
      </c>
      <c r="H169" s="1153" t="s">
        <v>3495</v>
      </c>
      <c r="I169" s="765" t="str">
        <f>LEFT(H169,14)</f>
        <v>S01AA009-00001</v>
      </c>
      <c r="J169" s="766"/>
      <c r="K169" s="766" t="s">
        <v>3496</v>
      </c>
      <c r="L169" s="766" t="s">
        <v>3497</v>
      </c>
      <c r="M169" s="766" t="s">
        <v>3498</v>
      </c>
      <c r="N169" s="766" t="s">
        <v>3499</v>
      </c>
      <c r="O169" s="766">
        <v>0</v>
      </c>
      <c r="P169" s="766">
        <v>0</v>
      </c>
      <c r="Q169" s="766">
        <v>0</v>
      </c>
      <c r="R169" s="766">
        <v>0</v>
      </c>
      <c r="S169" s="766">
        <v>0</v>
      </c>
      <c r="T169" s="766">
        <v>0</v>
      </c>
      <c r="U169" s="766">
        <v>0</v>
      </c>
      <c r="V169" s="766">
        <v>0</v>
      </c>
      <c r="W169" s="766">
        <v>0</v>
      </c>
      <c r="X169" s="766">
        <v>0</v>
      </c>
      <c r="Y169" s="766">
        <v>0</v>
      </c>
      <c r="Z169" s="766">
        <v>0</v>
      </c>
      <c r="AA169" s="766" t="s">
        <v>3500</v>
      </c>
      <c r="AB169" s="766">
        <v>0</v>
      </c>
      <c r="AC169" s="766">
        <v>0</v>
      </c>
      <c r="AD169" s="766">
        <v>0</v>
      </c>
      <c r="AE169" s="766">
        <v>0</v>
      </c>
      <c r="AF169" s="817"/>
      <c r="AG169" s="1314" t="s">
        <v>3501</v>
      </c>
      <c r="AH169" s="1314" t="s">
        <v>3501</v>
      </c>
      <c r="AI169" s="769">
        <v>0.254</v>
      </c>
      <c r="AJ169" s="769" t="str">
        <f>K169</f>
        <v>TON</v>
      </c>
      <c r="AK169" s="1318"/>
      <c r="AL169" s="88" t="s">
        <v>2965</v>
      </c>
    </row>
    <row r="170" spans="2:38" ht="49.9" customHeight="1" outlineLevel="1">
      <c r="B170" s="758"/>
      <c r="C170" s="759"/>
      <c r="D170" s="759"/>
      <c r="E170" s="759"/>
      <c r="F170" s="1083" t="s">
        <v>3502</v>
      </c>
      <c r="G170" s="759" t="str">
        <f t="shared" si="28"/>
        <v xml:space="preserve">for Non-Fireproofed Steel Surface |  |  | </v>
      </c>
      <c r="H170" s="816" t="s">
        <v>3503</v>
      </c>
      <c r="I170" s="765" t="str">
        <f t="shared" si="23"/>
        <v>S41AA051-00001</v>
      </c>
      <c r="J170" s="766"/>
      <c r="K170" s="766" t="str">
        <f>IFERROR(VLOOKUP($I170,'WM-AR'!$I$7:$AS$3267,34,FALSE),"")</f>
        <v>M2</v>
      </c>
      <c r="L170" s="766" t="str">
        <f>IFERROR(VLOOKUP($I170,'WM-AR'!$I$7:$AS$3267,4,FALSE),"")</f>
        <v>Steel Structure Paint Work</v>
      </c>
      <c r="M170" s="766" t="str">
        <f>IFERROR(VLOOKUP($I170,'WM-AR'!$I$7:$AS$3267,6,FALSE),"")</f>
        <v>Shelter/Building</v>
      </c>
      <c r="N170" s="766" t="str">
        <f>IFERROR(VLOOKUP($I170,'WM-AR'!$I$7:$AS$3267,8,FALSE),"")</f>
        <v>for Non-Fireproofed Steel Surface</v>
      </c>
      <c r="O170" s="766">
        <f>IFERROR(VLOOKUP($I170,'WM-AR'!$I$7:$AS$3267,10,FALSE),"")</f>
        <v>0</v>
      </c>
      <c r="P170" s="766">
        <f>IFERROR(VLOOKUP($I170,'WM-AR'!$I$7:$AS$3267,12,FALSE),"")</f>
        <v>0</v>
      </c>
      <c r="Q170" s="766" t="str">
        <f>IFERROR(VLOOKUP($I170,'WM-AR'!$I$7:$AS$3267,14,FALSE),"")</f>
        <v/>
      </c>
      <c r="R170" s="766" t="str">
        <f>IFERROR(VLOOKUP($I170,'WM-AR'!$I$7:$AS$3267,16,FALSE),"")</f>
        <v/>
      </c>
      <c r="S170" s="766" t="str">
        <f>IFERROR(VLOOKUP($I170,'WM-AR'!$I$7:$AS$3267,18,FALSE),"")</f>
        <v/>
      </c>
      <c r="T170" s="766" t="str">
        <f>IFERROR(VLOOKUP($I170,'WM-AR'!$I$7:$AS$3267,20,FALSE),"")</f>
        <v/>
      </c>
      <c r="U170" s="766" t="str">
        <f>IFERROR(VLOOKUP($I170,'WM-AR'!$I$7:$AS$3267,22,FALSE),"")</f>
        <v/>
      </c>
      <c r="V170" s="766" t="str">
        <f>IFERROR(VLOOKUP($I170,'WM-AR'!$I$7:$AS$3267,24,FALSE),"")</f>
        <v/>
      </c>
      <c r="W170" s="766">
        <f>IFERROR(VLOOKUP($I170,'WM-AR'!$I$7:$AS$3267,25,FALSE),"")</f>
        <v>0</v>
      </c>
      <c r="X170" s="766">
        <f>IFERROR(VLOOKUP($I170,'WM-AR'!$I$7:$AS$3267,26,FALSE),"")</f>
        <v>0</v>
      </c>
      <c r="Y170" s="766">
        <f>IFERROR(VLOOKUP($I170,'WM-AR'!$I$7:$AS$3267,27,FALSE),"")</f>
        <v>0</v>
      </c>
      <c r="Z170" s="766">
        <f>IFERROR(VLOOKUP($I170,'WM-AR'!$I$7:$AS$3267,28,FALSE),"")</f>
        <v>0</v>
      </c>
      <c r="AA170" s="766" t="str">
        <f>IFERROR(VLOOKUP($I170,'WM-AR'!$I$7:$AS$3267,29,FALSE),"")</f>
        <v>Material: (   )</v>
      </c>
      <c r="AB170" s="766">
        <f>IFERROR(VLOOKUP($I170,'WM-AR'!$I$7:$AS$3267,30,FALSE),"")</f>
        <v>0</v>
      </c>
      <c r="AC170" s="766">
        <f>IFERROR(VLOOKUP($I170,'WM-AR'!$I$7:$AS$3267,31,FALSE),"")</f>
        <v>0</v>
      </c>
      <c r="AD170" s="766">
        <f>IFERROR(VLOOKUP($I170,'WM-AR'!$I$7:$AS$3267,32,FALSE),"")</f>
        <v>0</v>
      </c>
      <c r="AE170" s="766">
        <f>IFERROR(VLOOKUP($I170,'WM-AR'!$I$7:$AS$3267,33,FALSE),"")</f>
        <v>0</v>
      </c>
      <c r="AF170" s="817"/>
      <c r="AG170" s="1314" t="s">
        <v>3504</v>
      </c>
      <c r="AH170" s="1314" t="s">
        <v>3504</v>
      </c>
      <c r="AI170" s="769">
        <v>35.409999999999997</v>
      </c>
      <c r="AJ170" s="769" t="str">
        <f t="shared" si="29"/>
        <v>M2</v>
      </c>
      <c r="AK170" s="905"/>
      <c r="AL170" s="88" t="str">
        <f>IF(AND(ISTEXT($E170),ISTEXT($B170)),"산출기준 &gt;&gt;  "&amp;_xlfn.XLOOKUP($E170,산출기준!$D:$D,산출기준!$E:$E,"매칭실패"),"")</f>
        <v/>
      </c>
    </row>
    <row r="171" spans="2:38">
      <c r="B171" s="1127"/>
      <c r="C171" s="1165"/>
      <c r="D171" s="1128" t="s">
        <v>3070</v>
      </c>
      <c r="E171" s="1165"/>
      <c r="F171" s="1165"/>
      <c r="G171" s="1131" t="s">
        <v>3524</v>
      </c>
      <c r="H171" s="1131"/>
      <c r="I171" s="1130" t="str">
        <f t="shared" si="23"/>
        <v/>
      </c>
      <c r="J171" s="1132"/>
      <c r="K171" s="1132" t="str">
        <f>IFERROR(VLOOKUP($I171,'WM-AR'!$I$7:$AS$3267,34,FALSE),"")</f>
        <v/>
      </c>
      <c r="L171" s="1132" t="str">
        <f>IFERROR(VLOOKUP($I171,'WM-AR'!$I$7:$AS$3267,4,FALSE),"")</f>
        <v/>
      </c>
      <c r="M171" s="1132" t="str">
        <f>IFERROR(VLOOKUP($I171,'WM-AR'!$I$7:$AS$3267,6,FALSE),"")</f>
        <v/>
      </c>
      <c r="N171" s="1132" t="str">
        <f>IFERROR(VLOOKUP($I171,'WM-AR'!$I$7:$AS$3267,8,FALSE),"")</f>
        <v/>
      </c>
      <c r="O171" s="1132" t="str">
        <f>IFERROR(VLOOKUP($I171,'WM-AR'!$I$7:$AS$3267,10,FALSE),"")</f>
        <v/>
      </c>
      <c r="P171" s="1132" t="str">
        <f>IFERROR(VLOOKUP($I171,'WM-AR'!$I$7:$AS$3267,12,FALSE),"")</f>
        <v/>
      </c>
      <c r="Q171" s="1132" t="str">
        <f>IFERROR(VLOOKUP($I171,'WM-AR'!$I$7:$AS$3267,14,FALSE),"")</f>
        <v/>
      </c>
      <c r="R171" s="1132" t="str">
        <f>IFERROR(VLOOKUP($I171,'WM-AR'!$I$7:$AS$3267,16,FALSE),"")</f>
        <v/>
      </c>
      <c r="S171" s="1132" t="str">
        <f>IFERROR(VLOOKUP($I171,'WM-AR'!$I$7:$AS$3267,18,FALSE),"")</f>
        <v/>
      </c>
      <c r="T171" s="1132" t="str">
        <f>IFERROR(VLOOKUP($I171,'WM-AR'!$I$7:$AS$3267,20,FALSE),"")</f>
        <v/>
      </c>
      <c r="U171" s="1132" t="str">
        <f>IFERROR(VLOOKUP($I171,'WM-AR'!$I$7:$AS$3267,22,FALSE),"")</f>
        <v/>
      </c>
      <c r="V171" s="1132" t="str">
        <f>IFERROR(VLOOKUP($I171,'WM-AR'!$I$7:$AS$3267,24,FALSE),"")</f>
        <v/>
      </c>
      <c r="W171" s="1132" t="str">
        <f>IFERROR(VLOOKUP($I171,'WM-AR'!$I$7:$AS$3267,25,FALSE),"")</f>
        <v/>
      </c>
      <c r="X171" s="1132" t="str">
        <f>IFERROR(VLOOKUP($I171,'WM-AR'!$I$7:$AS$3267,26,FALSE),"")</f>
        <v/>
      </c>
      <c r="Y171" s="1132" t="str">
        <f>IFERROR(VLOOKUP($I171,'WM-AR'!$I$7:$AS$3267,27,FALSE),"")</f>
        <v/>
      </c>
      <c r="Z171" s="1132" t="str">
        <f>IFERROR(VLOOKUP($I171,'WM-AR'!$I$7:$AS$3267,28,FALSE),"")</f>
        <v/>
      </c>
      <c r="AA171" s="1132" t="str">
        <f>IFERROR(VLOOKUP($I171,'WM-AR'!$I$7:$AS$3267,29,FALSE),"")</f>
        <v/>
      </c>
      <c r="AB171" s="1132" t="str">
        <f>IFERROR(VLOOKUP($I171,'WM-AR'!$I$7:$AS$3267,30,FALSE),"")</f>
        <v/>
      </c>
      <c r="AC171" s="1132" t="str">
        <f>IFERROR(VLOOKUP($I171,'WM-AR'!$I$7:$AS$3267,31,FALSE),"")</f>
        <v/>
      </c>
      <c r="AD171" s="1132" t="str">
        <f>IFERROR(VLOOKUP($I171,'WM-AR'!$I$7:$AS$3267,32,FALSE),"")</f>
        <v/>
      </c>
      <c r="AE171" s="1132" t="str">
        <f>IFERROR(VLOOKUP($I171,'WM-AR'!$I$7:$AS$3267,33,FALSE),"")</f>
        <v/>
      </c>
      <c r="AF171" s="1133"/>
      <c r="AG171" s="1134"/>
      <c r="AH171" s="1134"/>
      <c r="AI171" s="1135"/>
      <c r="AJ171" s="1135" t="str">
        <f t="shared" si="29"/>
        <v/>
      </c>
      <c r="AK171" s="1136"/>
      <c r="AL171" s="88" t="str">
        <f>IF(AND(ISTEXT($E171),ISTEXT($B171)),"산출기준 &gt;&gt;  "&amp;_xlfn.XLOOKUP($E171,산출기준!$D:$D,산출기준!$E:$E,"매칭실패"),"")</f>
        <v/>
      </c>
    </row>
    <row r="172" spans="2:38">
      <c r="B172" s="1111"/>
      <c r="C172" s="1166"/>
      <c r="D172" s="1166" t="s">
        <v>2716</v>
      </c>
      <c r="E172" s="1166"/>
      <c r="F172" s="1166"/>
      <c r="G172" s="843" t="s">
        <v>3525</v>
      </c>
      <c r="H172" s="843"/>
      <c r="I172" s="712" t="str">
        <f t="shared" si="23"/>
        <v/>
      </c>
      <c r="J172" s="714"/>
      <c r="K172" s="714" t="str">
        <f>IFERROR(VLOOKUP($I172,'WM-AR'!$I$7:$AS$3267,34,FALSE),"")</f>
        <v/>
      </c>
      <c r="L172" s="714" t="str">
        <f>IFERROR(VLOOKUP($I172,'WM-AR'!$I$7:$AS$3267,4,FALSE),"")</f>
        <v/>
      </c>
      <c r="M172" s="714" t="str">
        <f>IFERROR(VLOOKUP($I172,'WM-AR'!$I$7:$AS$3267,6,FALSE),"")</f>
        <v/>
      </c>
      <c r="N172" s="714" t="str">
        <f>IFERROR(VLOOKUP($I172,'WM-AR'!$I$7:$AS$3267,8,FALSE),"")</f>
        <v/>
      </c>
      <c r="O172" s="714" t="str">
        <f>IFERROR(VLOOKUP($I172,'WM-AR'!$I$7:$AS$3267,10,FALSE),"")</f>
        <v/>
      </c>
      <c r="P172" s="714" t="str">
        <f>IFERROR(VLOOKUP($I172,'WM-AR'!$I$7:$AS$3267,12,FALSE),"")</f>
        <v/>
      </c>
      <c r="Q172" s="714" t="str">
        <f>IFERROR(VLOOKUP($I172,'WM-AR'!$I$7:$AS$3267,14,FALSE),"")</f>
        <v/>
      </c>
      <c r="R172" s="714" t="str">
        <f>IFERROR(VLOOKUP($I172,'WM-AR'!$I$7:$AS$3267,16,FALSE),"")</f>
        <v/>
      </c>
      <c r="S172" s="714" t="str">
        <f>IFERROR(VLOOKUP($I172,'WM-AR'!$I$7:$AS$3267,18,FALSE),"")</f>
        <v/>
      </c>
      <c r="T172" s="714" t="str">
        <f>IFERROR(VLOOKUP($I172,'WM-AR'!$I$7:$AS$3267,20,FALSE),"")</f>
        <v/>
      </c>
      <c r="U172" s="714" t="str">
        <f>IFERROR(VLOOKUP($I172,'WM-AR'!$I$7:$AS$3267,22,FALSE),"")</f>
        <v/>
      </c>
      <c r="V172" s="714" t="str">
        <f>IFERROR(VLOOKUP($I172,'WM-AR'!$I$7:$AS$3267,24,FALSE),"")</f>
        <v/>
      </c>
      <c r="W172" s="714" t="str">
        <f>IFERROR(VLOOKUP($I172,'WM-AR'!$I$7:$AS$3267,25,FALSE),"")</f>
        <v/>
      </c>
      <c r="X172" s="714" t="str">
        <f>IFERROR(VLOOKUP($I172,'WM-AR'!$I$7:$AS$3267,26,FALSE),"")</f>
        <v/>
      </c>
      <c r="Y172" s="714" t="str">
        <f>IFERROR(VLOOKUP($I172,'WM-AR'!$I$7:$AS$3267,27,FALSE),"")</f>
        <v/>
      </c>
      <c r="Z172" s="714" t="str">
        <f>IFERROR(VLOOKUP($I172,'WM-AR'!$I$7:$AS$3267,28,FALSE),"")</f>
        <v/>
      </c>
      <c r="AA172" s="714" t="str">
        <f>IFERROR(VLOOKUP($I172,'WM-AR'!$I$7:$AS$3267,29,FALSE),"")</f>
        <v/>
      </c>
      <c r="AB172" s="714" t="str">
        <f>IFERROR(VLOOKUP($I172,'WM-AR'!$I$7:$AS$3267,30,FALSE),"")</f>
        <v/>
      </c>
      <c r="AC172" s="714" t="str">
        <f>IFERROR(VLOOKUP($I172,'WM-AR'!$I$7:$AS$3267,31,FALSE),"")</f>
        <v/>
      </c>
      <c r="AD172" s="714" t="str">
        <f>IFERROR(VLOOKUP($I172,'WM-AR'!$I$7:$AS$3267,32,FALSE),"")</f>
        <v/>
      </c>
      <c r="AE172" s="714" t="str">
        <f>IFERROR(VLOOKUP($I172,'WM-AR'!$I$7:$AS$3267,33,FALSE),"")</f>
        <v/>
      </c>
      <c r="AF172" s="839"/>
      <c r="AG172" s="852"/>
      <c r="AH172" s="852"/>
      <c r="AI172" s="854"/>
      <c r="AJ172" s="854" t="str">
        <f t="shared" si="29"/>
        <v/>
      </c>
      <c r="AK172" s="1114"/>
      <c r="AL172" s="88" t="str">
        <f>IF(AND(ISTEXT($E172),ISTEXT($B172)),"산출기준 &gt;&gt;  "&amp;_xlfn.XLOOKUP($E172,산출기준!$D:$D,산출기준!$E:$E,"매칭실패"),"")</f>
        <v/>
      </c>
    </row>
    <row r="173" spans="2:38">
      <c r="B173" s="1111"/>
      <c r="C173" s="1166"/>
      <c r="D173" s="1166" t="s">
        <v>3366</v>
      </c>
      <c r="E173" s="1166"/>
      <c r="F173" s="1166"/>
      <c r="G173" s="1115" t="s">
        <v>3526</v>
      </c>
      <c r="H173" s="843"/>
      <c r="I173" s="712" t="str">
        <f t="shared" si="23"/>
        <v/>
      </c>
      <c r="J173" s="714"/>
      <c r="K173" s="714" t="str">
        <f>IFERROR(VLOOKUP($I173,'WM-AR'!$I$7:$AS$3267,34,FALSE),"")</f>
        <v/>
      </c>
      <c r="L173" s="714" t="str">
        <f>IFERROR(VLOOKUP($I173,'WM-AR'!$I$7:$AS$3267,4,FALSE),"")</f>
        <v/>
      </c>
      <c r="M173" s="714" t="str">
        <f>IFERROR(VLOOKUP($I173,'WM-AR'!$I$7:$AS$3267,6,FALSE),"")</f>
        <v/>
      </c>
      <c r="N173" s="714" t="str">
        <f>IFERROR(VLOOKUP($I173,'WM-AR'!$I$7:$AS$3267,8,FALSE),"")</f>
        <v/>
      </c>
      <c r="O173" s="714" t="str">
        <f>IFERROR(VLOOKUP($I173,'WM-AR'!$I$7:$AS$3267,10,FALSE),"")</f>
        <v/>
      </c>
      <c r="P173" s="714" t="str">
        <f>IFERROR(VLOOKUP($I173,'WM-AR'!$I$7:$AS$3267,12,FALSE),"")</f>
        <v/>
      </c>
      <c r="Q173" s="714" t="str">
        <f>IFERROR(VLOOKUP($I173,'WM-AR'!$I$7:$AS$3267,14,FALSE),"")</f>
        <v/>
      </c>
      <c r="R173" s="714" t="str">
        <f>IFERROR(VLOOKUP($I173,'WM-AR'!$I$7:$AS$3267,16,FALSE),"")</f>
        <v/>
      </c>
      <c r="S173" s="714" t="str">
        <f>IFERROR(VLOOKUP($I173,'WM-AR'!$I$7:$AS$3267,18,FALSE),"")</f>
        <v/>
      </c>
      <c r="T173" s="714" t="str">
        <f>IFERROR(VLOOKUP($I173,'WM-AR'!$I$7:$AS$3267,20,FALSE),"")</f>
        <v/>
      </c>
      <c r="U173" s="714" t="str">
        <f>IFERROR(VLOOKUP($I173,'WM-AR'!$I$7:$AS$3267,22,FALSE),"")</f>
        <v/>
      </c>
      <c r="V173" s="714" t="str">
        <f>IFERROR(VLOOKUP($I173,'WM-AR'!$I$7:$AS$3267,24,FALSE),"")</f>
        <v/>
      </c>
      <c r="W173" s="714" t="str">
        <f>IFERROR(VLOOKUP($I173,'WM-AR'!$I$7:$AS$3267,25,FALSE),"")</f>
        <v/>
      </c>
      <c r="X173" s="714" t="str">
        <f>IFERROR(VLOOKUP($I173,'WM-AR'!$I$7:$AS$3267,26,FALSE),"")</f>
        <v/>
      </c>
      <c r="Y173" s="714" t="str">
        <f>IFERROR(VLOOKUP($I173,'WM-AR'!$I$7:$AS$3267,27,FALSE),"")</f>
        <v/>
      </c>
      <c r="Z173" s="714" t="str">
        <f>IFERROR(VLOOKUP($I173,'WM-AR'!$I$7:$AS$3267,28,FALSE),"")</f>
        <v/>
      </c>
      <c r="AA173" s="714" t="str">
        <f>IFERROR(VLOOKUP($I173,'WM-AR'!$I$7:$AS$3267,29,FALSE),"")</f>
        <v/>
      </c>
      <c r="AB173" s="714" t="str">
        <f>IFERROR(VLOOKUP($I173,'WM-AR'!$I$7:$AS$3267,30,FALSE),"")</f>
        <v/>
      </c>
      <c r="AC173" s="714" t="str">
        <f>IFERROR(VLOOKUP($I173,'WM-AR'!$I$7:$AS$3267,31,FALSE),"")</f>
        <v/>
      </c>
      <c r="AD173" s="714" t="str">
        <f>IFERROR(VLOOKUP($I173,'WM-AR'!$I$7:$AS$3267,32,FALSE),"")</f>
        <v/>
      </c>
      <c r="AE173" s="714" t="str">
        <f>IFERROR(VLOOKUP($I173,'WM-AR'!$I$7:$AS$3267,33,FALSE),"")</f>
        <v/>
      </c>
      <c r="AF173" s="839"/>
      <c r="AG173" s="852"/>
      <c r="AH173" s="852"/>
      <c r="AI173" s="854"/>
      <c r="AJ173" s="854" t="str">
        <f t="shared" si="29"/>
        <v/>
      </c>
      <c r="AK173" s="1114"/>
      <c r="AL173" s="88" t="str">
        <f>IF(AND(ISTEXT($E173),ISTEXT($B173)),"산출기준 &gt;&gt;  "&amp;_xlfn.XLOOKUP($E173,산출기준!$D:$D,산출기준!$E:$E,"매칭실패"),"")</f>
        <v/>
      </c>
    </row>
    <row r="174" spans="2:38">
      <c r="B174" s="1111"/>
      <c r="C174" s="1166"/>
      <c r="D174" s="1166" t="s">
        <v>3030</v>
      </c>
      <c r="E174" s="1166"/>
      <c r="F174" s="1166"/>
      <c r="G174" s="843" t="s">
        <v>3522</v>
      </c>
      <c r="H174" s="843"/>
      <c r="I174" s="712" t="str">
        <f t="shared" si="23"/>
        <v/>
      </c>
      <c r="J174" s="714"/>
      <c r="K174" s="714" t="str">
        <f>IFERROR(VLOOKUP($I174,'WM-AR'!$I$7:$AS$3267,34,FALSE),"")</f>
        <v/>
      </c>
      <c r="L174" s="714" t="str">
        <f>IFERROR(VLOOKUP($I174,'WM-AR'!$I$7:$AS$3267,4,FALSE),"")</f>
        <v/>
      </c>
      <c r="M174" s="714" t="str">
        <f>IFERROR(VLOOKUP($I174,'WM-AR'!$I$7:$AS$3267,6,FALSE),"")</f>
        <v/>
      </c>
      <c r="N174" s="714" t="str">
        <f>IFERROR(VLOOKUP($I174,'WM-AR'!$I$7:$AS$3267,8,FALSE),"")</f>
        <v/>
      </c>
      <c r="O174" s="714" t="str">
        <f>IFERROR(VLOOKUP($I174,'WM-AR'!$I$7:$AS$3267,10,FALSE),"")</f>
        <v/>
      </c>
      <c r="P174" s="714" t="str">
        <f>IFERROR(VLOOKUP($I174,'WM-AR'!$I$7:$AS$3267,12,FALSE),"")</f>
        <v/>
      </c>
      <c r="Q174" s="714" t="str">
        <f>IFERROR(VLOOKUP($I174,'WM-AR'!$I$7:$AS$3267,14,FALSE),"")</f>
        <v/>
      </c>
      <c r="R174" s="714" t="str">
        <f>IFERROR(VLOOKUP($I174,'WM-AR'!$I$7:$AS$3267,16,FALSE),"")</f>
        <v/>
      </c>
      <c r="S174" s="714" t="str">
        <f>IFERROR(VLOOKUP($I174,'WM-AR'!$I$7:$AS$3267,18,FALSE),"")</f>
        <v/>
      </c>
      <c r="T174" s="714" t="str">
        <f>IFERROR(VLOOKUP($I174,'WM-AR'!$I$7:$AS$3267,20,FALSE),"")</f>
        <v/>
      </c>
      <c r="U174" s="714" t="str">
        <f>IFERROR(VLOOKUP($I174,'WM-AR'!$I$7:$AS$3267,22,FALSE),"")</f>
        <v/>
      </c>
      <c r="V174" s="714" t="str">
        <f>IFERROR(VLOOKUP($I174,'WM-AR'!$I$7:$AS$3267,24,FALSE),"")</f>
        <v/>
      </c>
      <c r="W174" s="714" t="str">
        <f>IFERROR(VLOOKUP($I174,'WM-AR'!$I$7:$AS$3267,25,FALSE),"")</f>
        <v/>
      </c>
      <c r="X174" s="714" t="str">
        <f>IFERROR(VLOOKUP($I174,'WM-AR'!$I$7:$AS$3267,26,FALSE),"")</f>
        <v/>
      </c>
      <c r="Y174" s="714" t="str">
        <f>IFERROR(VLOOKUP($I174,'WM-AR'!$I$7:$AS$3267,27,FALSE),"")</f>
        <v/>
      </c>
      <c r="Z174" s="714" t="str">
        <f>IFERROR(VLOOKUP($I174,'WM-AR'!$I$7:$AS$3267,28,FALSE),"")</f>
        <v/>
      </c>
      <c r="AA174" s="714" t="str">
        <f>IFERROR(VLOOKUP($I174,'WM-AR'!$I$7:$AS$3267,29,FALSE),"")</f>
        <v/>
      </c>
      <c r="AB174" s="714" t="str">
        <f>IFERROR(VLOOKUP($I174,'WM-AR'!$I$7:$AS$3267,30,FALSE),"")</f>
        <v/>
      </c>
      <c r="AC174" s="714" t="str">
        <f>IFERROR(VLOOKUP($I174,'WM-AR'!$I$7:$AS$3267,31,FALSE),"")</f>
        <v/>
      </c>
      <c r="AD174" s="714" t="str">
        <f>IFERROR(VLOOKUP($I174,'WM-AR'!$I$7:$AS$3267,32,FALSE),"")</f>
        <v/>
      </c>
      <c r="AE174" s="714" t="str">
        <f>IFERROR(VLOOKUP($I174,'WM-AR'!$I$7:$AS$3267,33,FALSE),"")</f>
        <v/>
      </c>
      <c r="AF174" s="839"/>
      <c r="AG174" s="852"/>
      <c r="AH174" s="852"/>
      <c r="AI174" s="854"/>
      <c r="AJ174" s="854" t="str">
        <f t="shared" si="29"/>
        <v/>
      </c>
      <c r="AK174" s="1114"/>
      <c r="AL174" s="88" t="str">
        <f>IF(AND(ISTEXT($E174),ISTEXT($B174)),"산출기준 &gt;&gt;  "&amp;_xlfn.XLOOKUP($E174,산출기준!$D:$D,산출기준!$E:$E,"매칭실패"),"")</f>
        <v/>
      </c>
    </row>
    <row r="175" spans="2:38">
      <c r="B175" s="1111"/>
      <c r="C175" s="1166"/>
      <c r="D175" s="1166" t="s">
        <v>2715</v>
      </c>
      <c r="E175" s="1166"/>
      <c r="F175" s="1166"/>
      <c r="G175" s="843" t="s">
        <v>3527</v>
      </c>
      <c r="H175" s="843"/>
      <c r="I175" s="712" t="str">
        <f t="shared" si="23"/>
        <v/>
      </c>
      <c r="J175" s="714"/>
      <c r="K175" s="714" t="str">
        <f>IFERROR(VLOOKUP($I175,'WM-AR'!$I$7:$AS$3267,34,FALSE),"")</f>
        <v/>
      </c>
      <c r="L175" s="714" t="str">
        <f>IFERROR(VLOOKUP($I175,'WM-AR'!$I$7:$AS$3267,4,FALSE),"")</f>
        <v/>
      </c>
      <c r="M175" s="714" t="str">
        <f>IFERROR(VLOOKUP($I175,'WM-AR'!$I$7:$AS$3267,6,FALSE),"")</f>
        <v/>
      </c>
      <c r="N175" s="714" t="str">
        <f>IFERROR(VLOOKUP($I175,'WM-AR'!$I$7:$AS$3267,8,FALSE),"")</f>
        <v/>
      </c>
      <c r="O175" s="714" t="str">
        <f>IFERROR(VLOOKUP($I175,'WM-AR'!$I$7:$AS$3267,10,FALSE),"")</f>
        <v/>
      </c>
      <c r="P175" s="714" t="str">
        <f>IFERROR(VLOOKUP($I175,'WM-AR'!$I$7:$AS$3267,12,FALSE),"")</f>
        <v/>
      </c>
      <c r="Q175" s="714" t="str">
        <f>IFERROR(VLOOKUP($I175,'WM-AR'!$I$7:$AS$3267,14,FALSE),"")</f>
        <v/>
      </c>
      <c r="R175" s="714" t="str">
        <f>IFERROR(VLOOKUP($I175,'WM-AR'!$I$7:$AS$3267,16,FALSE),"")</f>
        <v/>
      </c>
      <c r="S175" s="714" t="str">
        <f>IFERROR(VLOOKUP($I175,'WM-AR'!$I$7:$AS$3267,18,FALSE),"")</f>
        <v/>
      </c>
      <c r="T175" s="714" t="str">
        <f>IFERROR(VLOOKUP($I175,'WM-AR'!$I$7:$AS$3267,20,FALSE),"")</f>
        <v/>
      </c>
      <c r="U175" s="714" t="str">
        <f>IFERROR(VLOOKUP($I175,'WM-AR'!$I$7:$AS$3267,22,FALSE),"")</f>
        <v/>
      </c>
      <c r="V175" s="714" t="str">
        <f>IFERROR(VLOOKUP($I175,'WM-AR'!$I$7:$AS$3267,24,FALSE),"")</f>
        <v/>
      </c>
      <c r="W175" s="714" t="str">
        <f>IFERROR(VLOOKUP($I175,'WM-AR'!$I$7:$AS$3267,25,FALSE),"")</f>
        <v/>
      </c>
      <c r="X175" s="714" t="str">
        <f>IFERROR(VLOOKUP($I175,'WM-AR'!$I$7:$AS$3267,26,FALSE),"")</f>
        <v/>
      </c>
      <c r="Y175" s="714" t="str">
        <f>IFERROR(VLOOKUP($I175,'WM-AR'!$I$7:$AS$3267,27,FALSE),"")</f>
        <v/>
      </c>
      <c r="Z175" s="714" t="str">
        <f>IFERROR(VLOOKUP($I175,'WM-AR'!$I$7:$AS$3267,28,FALSE),"")</f>
        <v/>
      </c>
      <c r="AA175" s="714" t="str">
        <f>IFERROR(VLOOKUP($I175,'WM-AR'!$I$7:$AS$3267,29,FALSE),"")</f>
        <v/>
      </c>
      <c r="AB175" s="714" t="str">
        <f>IFERROR(VLOOKUP($I175,'WM-AR'!$I$7:$AS$3267,30,FALSE),"")</f>
        <v/>
      </c>
      <c r="AC175" s="714" t="str">
        <f>IFERROR(VLOOKUP($I175,'WM-AR'!$I$7:$AS$3267,31,FALSE),"")</f>
        <v/>
      </c>
      <c r="AD175" s="714" t="str">
        <f>IFERROR(VLOOKUP($I175,'WM-AR'!$I$7:$AS$3267,32,FALSE),"")</f>
        <v/>
      </c>
      <c r="AE175" s="714" t="str">
        <f>IFERROR(VLOOKUP($I175,'WM-AR'!$I$7:$AS$3267,33,FALSE),"")</f>
        <v/>
      </c>
      <c r="AF175" s="839"/>
      <c r="AG175" s="852"/>
      <c r="AH175" s="852"/>
      <c r="AI175" s="854"/>
      <c r="AJ175" s="854" t="str">
        <f t="shared" si="29"/>
        <v/>
      </c>
      <c r="AK175" s="1114"/>
      <c r="AL175" s="88" t="str">
        <f>IF(AND(ISTEXT($E175),ISTEXT($B175)),"산출기준 &gt;&gt;  "&amp;_xlfn.XLOOKUP($E175,산출기준!$D:$D,산출기준!$E:$E,"매칭실패"),"")</f>
        <v/>
      </c>
    </row>
    <row r="176" spans="2:38">
      <c r="B176" s="1111"/>
      <c r="C176" s="1166"/>
      <c r="D176" s="1166" t="s">
        <v>2715</v>
      </c>
      <c r="E176" s="1166"/>
      <c r="F176" s="1166"/>
      <c r="G176" s="1115" t="s">
        <v>3528</v>
      </c>
      <c r="H176" s="843"/>
      <c r="I176" s="712" t="str">
        <f t="shared" si="23"/>
        <v/>
      </c>
      <c r="J176" s="714"/>
      <c r="K176" s="714" t="str">
        <f>IFERROR(VLOOKUP($I176,'WM-AR'!$I$7:$AS$3267,34,FALSE),"")</f>
        <v/>
      </c>
      <c r="L176" s="714" t="str">
        <f>IFERROR(VLOOKUP($I176,'WM-AR'!$I$7:$AS$3267,4,FALSE),"")</f>
        <v/>
      </c>
      <c r="M176" s="714" t="str">
        <f>IFERROR(VLOOKUP($I176,'WM-AR'!$I$7:$AS$3267,6,FALSE),"")</f>
        <v/>
      </c>
      <c r="N176" s="714" t="str">
        <f>IFERROR(VLOOKUP($I176,'WM-AR'!$I$7:$AS$3267,8,FALSE),"")</f>
        <v/>
      </c>
      <c r="O176" s="714" t="str">
        <f>IFERROR(VLOOKUP($I176,'WM-AR'!$I$7:$AS$3267,10,FALSE),"")</f>
        <v/>
      </c>
      <c r="P176" s="714" t="str">
        <f>IFERROR(VLOOKUP($I176,'WM-AR'!$I$7:$AS$3267,12,FALSE),"")</f>
        <v/>
      </c>
      <c r="Q176" s="714" t="str">
        <f>IFERROR(VLOOKUP($I176,'WM-AR'!$I$7:$AS$3267,14,FALSE),"")</f>
        <v/>
      </c>
      <c r="R176" s="714" t="str">
        <f>IFERROR(VLOOKUP($I176,'WM-AR'!$I$7:$AS$3267,16,FALSE),"")</f>
        <v/>
      </c>
      <c r="S176" s="714" t="str">
        <f>IFERROR(VLOOKUP($I176,'WM-AR'!$I$7:$AS$3267,18,FALSE),"")</f>
        <v/>
      </c>
      <c r="T176" s="714" t="str">
        <f>IFERROR(VLOOKUP($I176,'WM-AR'!$I$7:$AS$3267,20,FALSE),"")</f>
        <v/>
      </c>
      <c r="U176" s="714" t="str">
        <f>IFERROR(VLOOKUP($I176,'WM-AR'!$I$7:$AS$3267,22,FALSE),"")</f>
        <v/>
      </c>
      <c r="V176" s="714" t="str">
        <f>IFERROR(VLOOKUP($I176,'WM-AR'!$I$7:$AS$3267,24,FALSE),"")</f>
        <v/>
      </c>
      <c r="W176" s="714" t="str">
        <f>IFERROR(VLOOKUP($I176,'WM-AR'!$I$7:$AS$3267,25,FALSE),"")</f>
        <v/>
      </c>
      <c r="X176" s="714" t="str">
        <f>IFERROR(VLOOKUP($I176,'WM-AR'!$I$7:$AS$3267,26,FALSE),"")</f>
        <v/>
      </c>
      <c r="Y176" s="714" t="str">
        <f>IFERROR(VLOOKUP($I176,'WM-AR'!$I$7:$AS$3267,27,FALSE),"")</f>
        <v/>
      </c>
      <c r="Z176" s="714" t="str">
        <f>IFERROR(VLOOKUP($I176,'WM-AR'!$I$7:$AS$3267,28,FALSE),"")</f>
        <v/>
      </c>
      <c r="AA176" s="714" t="str">
        <f>IFERROR(VLOOKUP($I176,'WM-AR'!$I$7:$AS$3267,29,FALSE),"")</f>
        <v/>
      </c>
      <c r="AB176" s="714" t="str">
        <f>IFERROR(VLOOKUP($I176,'WM-AR'!$I$7:$AS$3267,30,FALSE),"")</f>
        <v/>
      </c>
      <c r="AC176" s="714" t="str">
        <f>IFERROR(VLOOKUP($I176,'WM-AR'!$I$7:$AS$3267,31,FALSE),"")</f>
        <v/>
      </c>
      <c r="AD176" s="714" t="str">
        <f>IFERROR(VLOOKUP($I176,'WM-AR'!$I$7:$AS$3267,32,FALSE),"")</f>
        <v/>
      </c>
      <c r="AE176" s="714" t="str">
        <f>IFERROR(VLOOKUP($I176,'WM-AR'!$I$7:$AS$3267,33,FALSE),"")</f>
        <v/>
      </c>
      <c r="AF176" s="839"/>
      <c r="AG176" s="852"/>
      <c r="AH176" s="852"/>
      <c r="AI176" s="854"/>
      <c r="AJ176" s="854" t="str">
        <f t="shared" si="29"/>
        <v/>
      </c>
      <c r="AK176" s="1114"/>
      <c r="AL176" s="88" t="str">
        <f>IF(AND(ISTEXT($E176),ISTEXT($B176)),"산출기준 &gt;&gt;  "&amp;_xlfn.XLOOKUP($E176,산출기준!$D:$D,산출기준!$E:$E,"매칭실패"),"")</f>
        <v/>
      </c>
    </row>
    <row r="177" spans="2:38">
      <c r="B177" s="1111"/>
      <c r="C177" s="1166"/>
      <c r="D177" s="1166" t="s">
        <v>2715</v>
      </c>
      <c r="E177" s="1166"/>
      <c r="F177" s="1166"/>
      <c r="G177" s="843" t="s">
        <v>3529</v>
      </c>
      <c r="H177" s="843"/>
      <c r="I177" s="712" t="str">
        <f t="shared" si="23"/>
        <v/>
      </c>
      <c r="J177" s="714"/>
      <c r="K177" s="714" t="str">
        <f>IFERROR(VLOOKUP($I177,'WM-AR'!$I$7:$AS$3267,34,FALSE),"")</f>
        <v/>
      </c>
      <c r="L177" s="714" t="str">
        <f>IFERROR(VLOOKUP($I177,'WM-AR'!$I$7:$AS$3267,4,FALSE),"")</f>
        <v/>
      </c>
      <c r="M177" s="714" t="str">
        <f>IFERROR(VLOOKUP($I177,'WM-AR'!$I$7:$AS$3267,6,FALSE),"")</f>
        <v/>
      </c>
      <c r="N177" s="714" t="str">
        <f>IFERROR(VLOOKUP($I177,'WM-AR'!$I$7:$AS$3267,8,FALSE),"")</f>
        <v/>
      </c>
      <c r="O177" s="714" t="str">
        <f>IFERROR(VLOOKUP($I177,'WM-AR'!$I$7:$AS$3267,10,FALSE),"")</f>
        <v/>
      </c>
      <c r="P177" s="714" t="str">
        <f>IFERROR(VLOOKUP($I177,'WM-AR'!$I$7:$AS$3267,12,FALSE),"")</f>
        <v/>
      </c>
      <c r="Q177" s="714" t="str">
        <f>IFERROR(VLOOKUP($I177,'WM-AR'!$I$7:$AS$3267,14,FALSE),"")</f>
        <v/>
      </c>
      <c r="R177" s="714" t="str">
        <f>IFERROR(VLOOKUP($I177,'WM-AR'!$I$7:$AS$3267,16,FALSE),"")</f>
        <v/>
      </c>
      <c r="S177" s="714" t="str">
        <f>IFERROR(VLOOKUP($I177,'WM-AR'!$I$7:$AS$3267,18,FALSE),"")</f>
        <v/>
      </c>
      <c r="T177" s="714" t="str">
        <f>IFERROR(VLOOKUP($I177,'WM-AR'!$I$7:$AS$3267,20,FALSE),"")</f>
        <v/>
      </c>
      <c r="U177" s="714" t="str">
        <f>IFERROR(VLOOKUP($I177,'WM-AR'!$I$7:$AS$3267,22,FALSE),"")</f>
        <v/>
      </c>
      <c r="V177" s="714" t="str">
        <f>IFERROR(VLOOKUP($I177,'WM-AR'!$I$7:$AS$3267,24,FALSE),"")</f>
        <v/>
      </c>
      <c r="W177" s="714" t="str">
        <f>IFERROR(VLOOKUP($I177,'WM-AR'!$I$7:$AS$3267,25,FALSE),"")</f>
        <v/>
      </c>
      <c r="X177" s="714" t="str">
        <f>IFERROR(VLOOKUP($I177,'WM-AR'!$I$7:$AS$3267,26,FALSE),"")</f>
        <v/>
      </c>
      <c r="Y177" s="714" t="str">
        <f>IFERROR(VLOOKUP($I177,'WM-AR'!$I$7:$AS$3267,27,FALSE),"")</f>
        <v/>
      </c>
      <c r="Z177" s="714" t="str">
        <f>IFERROR(VLOOKUP($I177,'WM-AR'!$I$7:$AS$3267,28,FALSE),"")</f>
        <v/>
      </c>
      <c r="AA177" s="714" t="str">
        <f>IFERROR(VLOOKUP($I177,'WM-AR'!$I$7:$AS$3267,29,FALSE),"")</f>
        <v/>
      </c>
      <c r="AB177" s="714" t="str">
        <f>IFERROR(VLOOKUP($I177,'WM-AR'!$I$7:$AS$3267,30,FALSE),"")</f>
        <v/>
      </c>
      <c r="AC177" s="714" t="str">
        <f>IFERROR(VLOOKUP($I177,'WM-AR'!$I$7:$AS$3267,31,FALSE),"")</f>
        <v/>
      </c>
      <c r="AD177" s="714" t="str">
        <f>IFERROR(VLOOKUP($I177,'WM-AR'!$I$7:$AS$3267,32,FALSE),"")</f>
        <v/>
      </c>
      <c r="AE177" s="714" t="str">
        <f>IFERROR(VLOOKUP($I177,'WM-AR'!$I$7:$AS$3267,33,FALSE),"")</f>
        <v/>
      </c>
      <c r="AF177" s="839"/>
      <c r="AG177" s="852"/>
      <c r="AH177" s="852"/>
      <c r="AI177" s="854"/>
      <c r="AJ177" s="854" t="str">
        <f t="shared" si="29"/>
        <v/>
      </c>
      <c r="AK177" s="1114"/>
      <c r="AL177" s="88" t="str">
        <f>IF(AND(ISTEXT($E177),ISTEXT($B177)),"산출기준 &gt;&gt;  "&amp;_xlfn.XLOOKUP($E177,산출기준!$D:$D,산출기준!$E:$E,"매칭실패"),"")</f>
        <v/>
      </c>
    </row>
    <row r="178" spans="2:38">
      <c r="B178" s="1111"/>
      <c r="C178" s="1166"/>
      <c r="D178" s="1166" t="s">
        <v>2715</v>
      </c>
      <c r="E178" s="1166"/>
      <c r="F178" s="1166"/>
      <c r="G178" s="843" t="s">
        <v>3522</v>
      </c>
      <c r="H178" s="843"/>
      <c r="I178" s="712" t="str">
        <f t="shared" si="23"/>
        <v/>
      </c>
      <c r="J178" s="714"/>
      <c r="K178" s="714" t="str">
        <f>IFERROR(VLOOKUP($I178,'WM-AR'!$I$7:$AS$3267,34,FALSE),"")</f>
        <v/>
      </c>
      <c r="L178" s="714" t="str">
        <f>IFERROR(VLOOKUP($I178,'WM-AR'!$I$7:$AS$3267,4,FALSE),"")</f>
        <v/>
      </c>
      <c r="M178" s="714" t="str">
        <f>IFERROR(VLOOKUP($I178,'WM-AR'!$I$7:$AS$3267,6,FALSE),"")</f>
        <v/>
      </c>
      <c r="N178" s="714" t="str">
        <f>IFERROR(VLOOKUP($I178,'WM-AR'!$I$7:$AS$3267,8,FALSE),"")</f>
        <v/>
      </c>
      <c r="O178" s="714" t="str">
        <f>IFERROR(VLOOKUP($I178,'WM-AR'!$I$7:$AS$3267,10,FALSE),"")</f>
        <v/>
      </c>
      <c r="P178" s="714" t="str">
        <f>IFERROR(VLOOKUP($I178,'WM-AR'!$I$7:$AS$3267,12,FALSE),"")</f>
        <v/>
      </c>
      <c r="Q178" s="714" t="str">
        <f>IFERROR(VLOOKUP($I178,'WM-AR'!$I$7:$AS$3267,14,FALSE),"")</f>
        <v/>
      </c>
      <c r="R178" s="714" t="str">
        <f>IFERROR(VLOOKUP($I178,'WM-AR'!$I$7:$AS$3267,16,FALSE),"")</f>
        <v/>
      </c>
      <c r="S178" s="714" t="str">
        <f>IFERROR(VLOOKUP($I178,'WM-AR'!$I$7:$AS$3267,18,FALSE),"")</f>
        <v/>
      </c>
      <c r="T178" s="714" t="str">
        <f>IFERROR(VLOOKUP($I178,'WM-AR'!$I$7:$AS$3267,20,FALSE),"")</f>
        <v/>
      </c>
      <c r="U178" s="714" t="str">
        <f>IFERROR(VLOOKUP($I178,'WM-AR'!$I$7:$AS$3267,22,FALSE),"")</f>
        <v/>
      </c>
      <c r="V178" s="714" t="str">
        <f>IFERROR(VLOOKUP($I178,'WM-AR'!$I$7:$AS$3267,24,FALSE),"")</f>
        <v/>
      </c>
      <c r="W178" s="714" t="str">
        <f>IFERROR(VLOOKUP($I178,'WM-AR'!$I$7:$AS$3267,25,FALSE),"")</f>
        <v/>
      </c>
      <c r="X178" s="714" t="str">
        <f>IFERROR(VLOOKUP($I178,'WM-AR'!$I$7:$AS$3267,26,FALSE),"")</f>
        <v/>
      </c>
      <c r="Y178" s="714" t="str">
        <f>IFERROR(VLOOKUP($I178,'WM-AR'!$I$7:$AS$3267,27,FALSE),"")</f>
        <v/>
      </c>
      <c r="Z178" s="714" t="str">
        <f>IFERROR(VLOOKUP($I178,'WM-AR'!$I$7:$AS$3267,28,FALSE),"")</f>
        <v/>
      </c>
      <c r="AA178" s="714" t="str">
        <f>IFERROR(VLOOKUP($I178,'WM-AR'!$I$7:$AS$3267,29,FALSE),"")</f>
        <v/>
      </c>
      <c r="AB178" s="714" t="str">
        <f>IFERROR(VLOOKUP($I178,'WM-AR'!$I$7:$AS$3267,30,FALSE),"")</f>
        <v/>
      </c>
      <c r="AC178" s="714" t="str">
        <f>IFERROR(VLOOKUP($I178,'WM-AR'!$I$7:$AS$3267,31,FALSE),"")</f>
        <v/>
      </c>
      <c r="AD178" s="714" t="str">
        <f>IFERROR(VLOOKUP($I178,'WM-AR'!$I$7:$AS$3267,32,FALSE),"")</f>
        <v/>
      </c>
      <c r="AE178" s="714" t="str">
        <f>IFERROR(VLOOKUP($I178,'WM-AR'!$I$7:$AS$3267,33,FALSE),"")</f>
        <v/>
      </c>
      <c r="AF178" s="839"/>
      <c r="AG178" s="852"/>
      <c r="AH178" s="852"/>
      <c r="AI178" s="854"/>
      <c r="AJ178" s="854" t="str">
        <f t="shared" si="29"/>
        <v/>
      </c>
      <c r="AK178" s="1114"/>
      <c r="AL178" s="88" t="str">
        <f>IF(AND(ISTEXT($E178),ISTEXT($B178)),"산출기준 &gt;&gt;  "&amp;_xlfn.XLOOKUP($E178,산출기준!$D:$D,산출기준!$E:$E,"매칭실패"),"")</f>
        <v/>
      </c>
    </row>
    <row r="179" spans="2:38">
      <c r="B179" s="1111"/>
      <c r="C179" s="1166"/>
      <c r="D179" s="1166" t="s">
        <v>2715</v>
      </c>
      <c r="E179" s="1166"/>
      <c r="F179" s="1166"/>
      <c r="G179" s="1115" t="s">
        <v>3530</v>
      </c>
      <c r="H179" s="843"/>
      <c r="I179" s="712" t="str">
        <f t="shared" si="23"/>
        <v/>
      </c>
      <c r="J179" s="714"/>
      <c r="K179" s="714" t="str">
        <f>IFERROR(VLOOKUP($I179,'WM-AR'!$I$7:$AS$3267,34,FALSE),"")</f>
        <v/>
      </c>
      <c r="L179" s="714" t="str">
        <f>IFERROR(VLOOKUP($I179,'WM-AR'!$I$7:$AS$3267,4,FALSE),"")</f>
        <v/>
      </c>
      <c r="M179" s="714" t="str">
        <f>IFERROR(VLOOKUP($I179,'WM-AR'!$I$7:$AS$3267,6,FALSE),"")</f>
        <v/>
      </c>
      <c r="N179" s="714" t="str">
        <f>IFERROR(VLOOKUP($I179,'WM-AR'!$I$7:$AS$3267,8,FALSE),"")</f>
        <v/>
      </c>
      <c r="O179" s="714" t="str">
        <f>IFERROR(VLOOKUP($I179,'WM-AR'!$I$7:$AS$3267,10,FALSE),"")</f>
        <v/>
      </c>
      <c r="P179" s="714" t="str">
        <f>IFERROR(VLOOKUP($I179,'WM-AR'!$I$7:$AS$3267,12,FALSE),"")</f>
        <v/>
      </c>
      <c r="Q179" s="714" t="str">
        <f>IFERROR(VLOOKUP($I179,'WM-AR'!$I$7:$AS$3267,14,FALSE),"")</f>
        <v/>
      </c>
      <c r="R179" s="714" t="str">
        <f>IFERROR(VLOOKUP($I179,'WM-AR'!$I$7:$AS$3267,16,FALSE),"")</f>
        <v/>
      </c>
      <c r="S179" s="714" t="str">
        <f>IFERROR(VLOOKUP($I179,'WM-AR'!$I$7:$AS$3267,18,FALSE),"")</f>
        <v/>
      </c>
      <c r="T179" s="714" t="str">
        <f>IFERROR(VLOOKUP($I179,'WM-AR'!$I$7:$AS$3267,20,FALSE),"")</f>
        <v/>
      </c>
      <c r="U179" s="714" t="str">
        <f>IFERROR(VLOOKUP($I179,'WM-AR'!$I$7:$AS$3267,22,FALSE),"")</f>
        <v/>
      </c>
      <c r="V179" s="714" t="str">
        <f>IFERROR(VLOOKUP($I179,'WM-AR'!$I$7:$AS$3267,24,FALSE),"")</f>
        <v/>
      </c>
      <c r="W179" s="714" t="str">
        <f>IFERROR(VLOOKUP($I179,'WM-AR'!$I$7:$AS$3267,25,FALSE),"")</f>
        <v/>
      </c>
      <c r="X179" s="714" t="str">
        <f>IFERROR(VLOOKUP($I179,'WM-AR'!$I$7:$AS$3267,26,FALSE),"")</f>
        <v/>
      </c>
      <c r="Y179" s="714" t="str">
        <f>IFERROR(VLOOKUP($I179,'WM-AR'!$I$7:$AS$3267,27,FALSE),"")</f>
        <v/>
      </c>
      <c r="Z179" s="714" t="str">
        <f>IFERROR(VLOOKUP($I179,'WM-AR'!$I$7:$AS$3267,28,FALSE),"")</f>
        <v/>
      </c>
      <c r="AA179" s="714" t="str">
        <f>IFERROR(VLOOKUP($I179,'WM-AR'!$I$7:$AS$3267,29,FALSE),"")</f>
        <v/>
      </c>
      <c r="AB179" s="714" t="str">
        <f>IFERROR(VLOOKUP($I179,'WM-AR'!$I$7:$AS$3267,30,FALSE),"")</f>
        <v/>
      </c>
      <c r="AC179" s="714" t="str">
        <f>IFERROR(VLOOKUP($I179,'WM-AR'!$I$7:$AS$3267,31,FALSE),"")</f>
        <v/>
      </c>
      <c r="AD179" s="714" t="str">
        <f>IFERROR(VLOOKUP($I179,'WM-AR'!$I$7:$AS$3267,32,FALSE),"")</f>
        <v/>
      </c>
      <c r="AE179" s="714" t="str">
        <f>IFERROR(VLOOKUP($I179,'WM-AR'!$I$7:$AS$3267,33,FALSE),"")</f>
        <v/>
      </c>
      <c r="AF179" s="839"/>
      <c r="AG179" s="852"/>
      <c r="AH179" s="852"/>
      <c r="AI179" s="854"/>
      <c r="AJ179" s="854" t="str">
        <f t="shared" si="29"/>
        <v/>
      </c>
      <c r="AK179" s="1114"/>
      <c r="AL179" s="88" t="str">
        <f>IF(AND(ISTEXT($E179),ISTEXT($B179)),"산출기준 &gt;&gt;  "&amp;_xlfn.XLOOKUP($E179,산출기준!$D:$D,산출기준!$E:$E,"매칭실패"),"")</f>
        <v/>
      </c>
    </row>
    <row r="180" spans="2:38">
      <c r="B180" s="1111"/>
      <c r="C180" s="1166"/>
      <c r="D180" s="1166" t="s">
        <v>2715</v>
      </c>
      <c r="E180" s="1166"/>
      <c r="F180" s="1166"/>
      <c r="G180" s="1120" t="s">
        <v>3531</v>
      </c>
      <c r="H180" s="843"/>
      <c r="I180" s="712" t="str">
        <f t="shared" si="23"/>
        <v/>
      </c>
      <c r="J180" s="714"/>
      <c r="K180" s="714" t="str">
        <f>IFERROR(VLOOKUP($I180,'WM-AR'!$I$7:$AS$3267,34,FALSE),"")</f>
        <v/>
      </c>
      <c r="L180" s="714" t="str">
        <f>IFERROR(VLOOKUP($I180,'WM-AR'!$I$7:$AS$3267,4,FALSE),"")</f>
        <v/>
      </c>
      <c r="M180" s="714" t="str">
        <f>IFERROR(VLOOKUP($I180,'WM-AR'!$I$7:$AS$3267,6,FALSE),"")</f>
        <v/>
      </c>
      <c r="N180" s="714" t="str">
        <f>IFERROR(VLOOKUP($I180,'WM-AR'!$I$7:$AS$3267,8,FALSE),"")</f>
        <v/>
      </c>
      <c r="O180" s="714" t="str">
        <f>IFERROR(VLOOKUP($I180,'WM-AR'!$I$7:$AS$3267,10,FALSE),"")</f>
        <v/>
      </c>
      <c r="P180" s="714" t="str">
        <f>IFERROR(VLOOKUP($I180,'WM-AR'!$I$7:$AS$3267,12,FALSE),"")</f>
        <v/>
      </c>
      <c r="Q180" s="714" t="str">
        <f>IFERROR(VLOOKUP($I180,'WM-AR'!$I$7:$AS$3267,14,FALSE),"")</f>
        <v/>
      </c>
      <c r="R180" s="714" t="str">
        <f>IFERROR(VLOOKUP($I180,'WM-AR'!$I$7:$AS$3267,16,FALSE),"")</f>
        <v/>
      </c>
      <c r="S180" s="714" t="str">
        <f>IFERROR(VLOOKUP($I180,'WM-AR'!$I$7:$AS$3267,18,FALSE),"")</f>
        <v/>
      </c>
      <c r="T180" s="714" t="str">
        <f>IFERROR(VLOOKUP($I180,'WM-AR'!$I$7:$AS$3267,20,FALSE),"")</f>
        <v/>
      </c>
      <c r="U180" s="714" t="str">
        <f>IFERROR(VLOOKUP($I180,'WM-AR'!$I$7:$AS$3267,22,FALSE),"")</f>
        <v/>
      </c>
      <c r="V180" s="714" t="str">
        <f>IFERROR(VLOOKUP($I180,'WM-AR'!$I$7:$AS$3267,24,FALSE),"")</f>
        <v/>
      </c>
      <c r="W180" s="714" t="str">
        <f>IFERROR(VLOOKUP($I180,'WM-AR'!$I$7:$AS$3267,25,FALSE),"")</f>
        <v/>
      </c>
      <c r="X180" s="714" t="str">
        <f>IFERROR(VLOOKUP($I180,'WM-AR'!$I$7:$AS$3267,26,FALSE),"")</f>
        <v/>
      </c>
      <c r="Y180" s="714" t="str">
        <f>IFERROR(VLOOKUP($I180,'WM-AR'!$I$7:$AS$3267,27,FALSE),"")</f>
        <v/>
      </c>
      <c r="Z180" s="714" t="str">
        <f>IFERROR(VLOOKUP($I180,'WM-AR'!$I$7:$AS$3267,28,FALSE),"")</f>
        <v/>
      </c>
      <c r="AA180" s="714" t="str">
        <f>IFERROR(VLOOKUP($I180,'WM-AR'!$I$7:$AS$3267,29,FALSE),"")</f>
        <v/>
      </c>
      <c r="AB180" s="714" t="str">
        <f>IFERROR(VLOOKUP($I180,'WM-AR'!$I$7:$AS$3267,30,FALSE),"")</f>
        <v/>
      </c>
      <c r="AC180" s="714" t="str">
        <f>IFERROR(VLOOKUP($I180,'WM-AR'!$I$7:$AS$3267,31,FALSE),"")</f>
        <v/>
      </c>
      <c r="AD180" s="714" t="str">
        <f>IFERROR(VLOOKUP($I180,'WM-AR'!$I$7:$AS$3267,32,FALSE),"")</f>
        <v/>
      </c>
      <c r="AE180" s="714" t="str">
        <f>IFERROR(VLOOKUP($I180,'WM-AR'!$I$7:$AS$3267,33,FALSE),"")</f>
        <v/>
      </c>
      <c r="AF180" s="839"/>
      <c r="AG180" s="852"/>
      <c r="AH180" s="852"/>
      <c r="AI180" s="854"/>
      <c r="AJ180" s="854" t="str">
        <f t="shared" si="29"/>
        <v/>
      </c>
      <c r="AK180" s="1114"/>
      <c r="AL180" s="88" t="str">
        <f>IF(AND(ISTEXT($E180),ISTEXT($B180)),"산출기준 &gt;&gt;  "&amp;_xlfn.XLOOKUP($E180,산출기준!$D:$D,산출기준!$E:$E,"매칭실패"),"")</f>
        <v/>
      </c>
    </row>
    <row r="181" spans="2:38">
      <c r="B181" s="1111"/>
      <c r="C181" s="1166"/>
      <c r="D181" s="1166"/>
      <c r="E181" s="1166"/>
      <c r="F181" s="1166"/>
      <c r="G181" s="843"/>
      <c r="H181" s="843"/>
      <c r="I181" s="712" t="str">
        <f t="shared" si="23"/>
        <v/>
      </c>
      <c r="J181" s="714"/>
      <c r="K181" s="714" t="str">
        <f>IFERROR(VLOOKUP($I181,'WM-AR'!$I$7:$AS$3267,34,FALSE),"")</f>
        <v/>
      </c>
      <c r="L181" s="714" t="str">
        <f>IFERROR(VLOOKUP($I181,'WM-AR'!$I$7:$AS$3267,4,FALSE),"")</f>
        <v/>
      </c>
      <c r="M181" s="714" t="str">
        <f>IFERROR(VLOOKUP($I181,'WM-AR'!$I$7:$AS$3267,6,FALSE),"")</f>
        <v/>
      </c>
      <c r="N181" s="714" t="str">
        <f>IFERROR(VLOOKUP($I181,'WM-AR'!$I$7:$AS$3267,8,FALSE),"")</f>
        <v/>
      </c>
      <c r="O181" s="714" t="str">
        <f>IFERROR(VLOOKUP($I181,'WM-AR'!$I$7:$AS$3267,10,FALSE),"")</f>
        <v/>
      </c>
      <c r="P181" s="714" t="str">
        <f>IFERROR(VLOOKUP($I181,'WM-AR'!$I$7:$AS$3267,12,FALSE),"")</f>
        <v/>
      </c>
      <c r="Q181" s="714" t="str">
        <f>IFERROR(VLOOKUP($I181,'WM-AR'!$I$7:$AS$3267,14,FALSE),"")</f>
        <v/>
      </c>
      <c r="R181" s="714" t="str">
        <f>IFERROR(VLOOKUP($I181,'WM-AR'!$I$7:$AS$3267,16,FALSE),"")</f>
        <v/>
      </c>
      <c r="S181" s="714" t="str">
        <f>IFERROR(VLOOKUP($I181,'WM-AR'!$I$7:$AS$3267,18,FALSE),"")</f>
        <v/>
      </c>
      <c r="T181" s="714" t="str">
        <f>IFERROR(VLOOKUP($I181,'WM-AR'!$I$7:$AS$3267,20,FALSE),"")</f>
        <v/>
      </c>
      <c r="U181" s="714" t="str">
        <f>IFERROR(VLOOKUP($I181,'WM-AR'!$I$7:$AS$3267,22,FALSE),"")</f>
        <v/>
      </c>
      <c r="V181" s="714" t="str">
        <f>IFERROR(VLOOKUP($I181,'WM-AR'!$I$7:$AS$3267,24,FALSE),"")</f>
        <v/>
      </c>
      <c r="W181" s="714" t="str">
        <f>IFERROR(VLOOKUP($I181,'WM-AR'!$I$7:$AS$3267,25,FALSE),"")</f>
        <v/>
      </c>
      <c r="X181" s="714" t="str">
        <f>IFERROR(VLOOKUP($I181,'WM-AR'!$I$7:$AS$3267,26,FALSE),"")</f>
        <v/>
      </c>
      <c r="Y181" s="714" t="str">
        <f>IFERROR(VLOOKUP($I181,'WM-AR'!$I$7:$AS$3267,27,FALSE),"")</f>
        <v/>
      </c>
      <c r="Z181" s="714" t="str">
        <f>IFERROR(VLOOKUP($I181,'WM-AR'!$I$7:$AS$3267,28,FALSE),"")</f>
        <v/>
      </c>
      <c r="AA181" s="714" t="str">
        <f>IFERROR(VLOOKUP($I181,'WM-AR'!$I$7:$AS$3267,29,FALSE),"")</f>
        <v/>
      </c>
      <c r="AB181" s="714" t="str">
        <f>IFERROR(VLOOKUP($I181,'WM-AR'!$I$7:$AS$3267,30,FALSE),"")</f>
        <v/>
      </c>
      <c r="AC181" s="714" t="str">
        <f>IFERROR(VLOOKUP($I181,'WM-AR'!$I$7:$AS$3267,31,FALSE),"")</f>
        <v/>
      </c>
      <c r="AD181" s="714" t="str">
        <f>IFERROR(VLOOKUP($I181,'WM-AR'!$I$7:$AS$3267,32,FALSE),"")</f>
        <v/>
      </c>
      <c r="AE181" s="714" t="str">
        <f>IFERROR(VLOOKUP($I181,'WM-AR'!$I$7:$AS$3267,33,FALSE),"")</f>
        <v/>
      </c>
      <c r="AF181" s="839"/>
      <c r="AG181" s="852"/>
      <c r="AH181" s="852"/>
      <c r="AI181" s="854"/>
      <c r="AJ181" s="854" t="str">
        <f t="shared" si="29"/>
        <v/>
      </c>
      <c r="AK181" s="1114"/>
      <c r="AL181" s="88" t="str">
        <f>IF(AND(ISTEXT($E181),ISTEXT($B181)),"산출기준 &gt;&gt;  "&amp;_xlfn.XLOOKUP($E181,산출기준!$D:$D,산출기준!$E:$E,"매칭실패"),"")</f>
        <v/>
      </c>
    </row>
    <row r="182" spans="2:38">
      <c r="B182" s="1111"/>
      <c r="C182" s="1166"/>
      <c r="D182" s="1166"/>
      <c r="E182" s="1166"/>
      <c r="F182" s="1166"/>
      <c r="G182" s="1115"/>
      <c r="H182" s="843"/>
      <c r="I182" s="712" t="str">
        <f t="shared" si="23"/>
        <v/>
      </c>
      <c r="J182" s="714"/>
      <c r="K182" s="714" t="str">
        <f>IFERROR(VLOOKUP($I182,'WM-AR'!$I$7:$AS$3267,34,FALSE),"")</f>
        <v/>
      </c>
      <c r="L182" s="714" t="str">
        <f>IFERROR(VLOOKUP($I182,'WM-AR'!$I$7:$AS$3267,4,FALSE),"")</f>
        <v/>
      </c>
      <c r="M182" s="714" t="str">
        <f>IFERROR(VLOOKUP($I182,'WM-AR'!$I$7:$AS$3267,6,FALSE),"")</f>
        <v/>
      </c>
      <c r="N182" s="714" t="str">
        <f>IFERROR(VLOOKUP($I182,'WM-AR'!$I$7:$AS$3267,8,FALSE),"")</f>
        <v/>
      </c>
      <c r="O182" s="714" t="str">
        <f>IFERROR(VLOOKUP($I182,'WM-AR'!$I$7:$AS$3267,10,FALSE),"")</f>
        <v/>
      </c>
      <c r="P182" s="714" t="str">
        <f>IFERROR(VLOOKUP($I182,'WM-AR'!$I$7:$AS$3267,12,FALSE),"")</f>
        <v/>
      </c>
      <c r="Q182" s="714" t="str">
        <f>IFERROR(VLOOKUP($I182,'WM-AR'!$I$7:$AS$3267,14,FALSE),"")</f>
        <v/>
      </c>
      <c r="R182" s="714" t="str">
        <f>IFERROR(VLOOKUP($I182,'WM-AR'!$I$7:$AS$3267,16,FALSE),"")</f>
        <v/>
      </c>
      <c r="S182" s="714" t="str">
        <f>IFERROR(VLOOKUP($I182,'WM-AR'!$I$7:$AS$3267,18,FALSE),"")</f>
        <v/>
      </c>
      <c r="T182" s="714" t="str">
        <f>IFERROR(VLOOKUP($I182,'WM-AR'!$I$7:$AS$3267,20,FALSE),"")</f>
        <v/>
      </c>
      <c r="U182" s="714" t="str">
        <f>IFERROR(VLOOKUP($I182,'WM-AR'!$I$7:$AS$3267,22,FALSE),"")</f>
        <v/>
      </c>
      <c r="V182" s="714" t="str">
        <f>IFERROR(VLOOKUP($I182,'WM-AR'!$I$7:$AS$3267,24,FALSE),"")</f>
        <v/>
      </c>
      <c r="W182" s="714" t="str">
        <f>IFERROR(VLOOKUP($I182,'WM-AR'!$I$7:$AS$3267,25,FALSE),"")</f>
        <v/>
      </c>
      <c r="X182" s="714" t="str">
        <f>IFERROR(VLOOKUP($I182,'WM-AR'!$I$7:$AS$3267,26,FALSE),"")</f>
        <v/>
      </c>
      <c r="Y182" s="714" t="str">
        <f>IFERROR(VLOOKUP($I182,'WM-AR'!$I$7:$AS$3267,27,FALSE),"")</f>
        <v/>
      </c>
      <c r="Z182" s="714" t="str">
        <f>IFERROR(VLOOKUP($I182,'WM-AR'!$I$7:$AS$3267,28,FALSE),"")</f>
        <v/>
      </c>
      <c r="AA182" s="714" t="str">
        <f>IFERROR(VLOOKUP($I182,'WM-AR'!$I$7:$AS$3267,29,FALSE),"")</f>
        <v/>
      </c>
      <c r="AB182" s="714" t="str">
        <f>IFERROR(VLOOKUP($I182,'WM-AR'!$I$7:$AS$3267,30,FALSE),"")</f>
        <v/>
      </c>
      <c r="AC182" s="714" t="str">
        <f>IFERROR(VLOOKUP($I182,'WM-AR'!$I$7:$AS$3267,31,FALSE),"")</f>
        <v/>
      </c>
      <c r="AD182" s="714" t="str">
        <f>IFERROR(VLOOKUP($I182,'WM-AR'!$I$7:$AS$3267,32,FALSE),"")</f>
        <v/>
      </c>
      <c r="AE182" s="714" t="str">
        <f>IFERROR(VLOOKUP($I182,'WM-AR'!$I$7:$AS$3267,33,FALSE),"")</f>
        <v/>
      </c>
      <c r="AF182" s="839"/>
      <c r="AG182" s="852"/>
      <c r="AH182" s="852"/>
      <c r="AI182" s="854"/>
      <c r="AJ182" s="854" t="str">
        <f t="shared" si="29"/>
        <v/>
      </c>
      <c r="AK182" s="1114"/>
      <c r="AL182" s="88" t="str">
        <f>IF(AND(ISTEXT($E182),ISTEXT($B182)),"산출기준 &gt;&gt;  "&amp;_xlfn.XLOOKUP($E182,산출기준!$D:$D,산출기준!$E:$E,"매칭실패"),"")</f>
        <v/>
      </c>
    </row>
    <row r="183" spans="2:38">
      <c r="B183" s="1111"/>
      <c r="C183" s="1166"/>
      <c r="D183" s="1166"/>
      <c r="E183" s="1166"/>
      <c r="F183" s="1166"/>
      <c r="G183" s="843"/>
      <c r="H183" s="843"/>
      <c r="I183" s="712" t="str">
        <f t="shared" si="23"/>
        <v/>
      </c>
      <c r="J183" s="714"/>
      <c r="K183" s="714" t="str">
        <f>IFERROR(VLOOKUP($I183,'WM-AR'!$I$7:$AS$3267,34,FALSE),"")</f>
        <v/>
      </c>
      <c r="L183" s="714" t="str">
        <f>IFERROR(VLOOKUP($I183,'WM-AR'!$I$7:$AS$3267,4,FALSE),"")</f>
        <v/>
      </c>
      <c r="M183" s="714" t="str">
        <f>IFERROR(VLOOKUP($I183,'WM-AR'!$I$7:$AS$3267,6,FALSE),"")</f>
        <v/>
      </c>
      <c r="N183" s="714" t="str">
        <f>IFERROR(VLOOKUP($I183,'WM-AR'!$I$7:$AS$3267,8,FALSE),"")</f>
        <v/>
      </c>
      <c r="O183" s="714" t="str">
        <f>IFERROR(VLOOKUP($I183,'WM-AR'!$I$7:$AS$3267,10,FALSE),"")</f>
        <v/>
      </c>
      <c r="P183" s="714" t="str">
        <f>IFERROR(VLOOKUP($I183,'WM-AR'!$I$7:$AS$3267,12,FALSE),"")</f>
        <v/>
      </c>
      <c r="Q183" s="714" t="str">
        <f>IFERROR(VLOOKUP($I183,'WM-AR'!$I$7:$AS$3267,14,FALSE),"")</f>
        <v/>
      </c>
      <c r="R183" s="714" t="str">
        <f>IFERROR(VLOOKUP($I183,'WM-AR'!$I$7:$AS$3267,16,FALSE),"")</f>
        <v/>
      </c>
      <c r="S183" s="714" t="str">
        <f>IFERROR(VLOOKUP($I183,'WM-AR'!$I$7:$AS$3267,18,FALSE),"")</f>
        <v/>
      </c>
      <c r="T183" s="714" t="str">
        <f>IFERROR(VLOOKUP($I183,'WM-AR'!$I$7:$AS$3267,20,FALSE),"")</f>
        <v/>
      </c>
      <c r="U183" s="714" t="str">
        <f>IFERROR(VLOOKUP($I183,'WM-AR'!$I$7:$AS$3267,22,FALSE),"")</f>
        <v/>
      </c>
      <c r="V183" s="714" t="str">
        <f>IFERROR(VLOOKUP($I183,'WM-AR'!$I$7:$AS$3267,24,FALSE),"")</f>
        <v/>
      </c>
      <c r="W183" s="714" t="str">
        <f>IFERROR(VLOOKUP($I183,'WM-AR'!$I$7:$AS$3267,25,FALSE),"")</f>
        <v/>
      </c>
      <c r="X183" s="714" t="str">
        <f>IFERROR(VLOOKUP($I183,'WM-AR'!$I$7:$AS$3267,26,FALSE),"")</f>
        <v/>
      </c>
      <c r="Y183" s="714" t="str">
        <f>IFERROR(VLOOKUP($I183,'WM-AR'!$I$7:$AS$3267,27,FALSE),"")</f>
        <v/>
      </c>
      <c r="Z183" s="714" t="str">
        <f>IFERROR(VLOOKUP($I183,'WM-AR'!$I$7:$AS$3267,28,FALSE),"")</f>
        <v/>
      </c>
      <c r="AA183" s="714" t="str">
        <f>IFERROR(VLOOKUP($I183,'WM-AR'!$I$7:$AS$3267,29,FALSE),"")</f>
        <v/>
      </c>
      <c r="AB183" s="714" t="str">
        <f>IFERROR(VLOOKUP($I183,'WM-AR'!$I$7:$AS$3267,30,FALSE),"")</f>
        <v/>
      </c>
      <c r="AC183" s="714" t="str">
        <f>IFERROR(VLOOKUP($I183,'WM-AR'!$I$7:$AS$3267,31,FALSE),"")</f>
        <v/>
      </c>
      <c r="AD183" s="714" t="str">
        <f>IFERROR(VLOOKUP($I183,'WM-AR'!$I$7:$AS$3267,32,FALSE),"")</f>
        <v/>
      </c>
      <c r="AE183" s="714" t="str">
        <f>IFERROR(VLOOKUP($I183,'WM-AR'!$I$7:$AS$3267,33,FALSE),"")</f>
        <v/>
      </c>
      <c r="AF183" s="839"/>
      <c r="AG183" s="852"/>
      <c r="AH183" s="852"/>
      <c r="AI183" s="854"/>
      <c r="AJ183" s="854" t="str">
        <f t="shared" si="29"/>
        <v/>
      </c>
      <c r="AK183" s="1114"/>
      <c r="AL183" s="88" t="str">
        <f>IF(AND(ISTEXT($E183),ISTEXT($B183)),"산출기준 &gt;&gt;  "&amp;_xlfn.XLOOKUP($E183,산출기준!$D:$D,산출기준!$E:$E,"매칭실패"),"")</f>
        <v/>
      </c>
    </row>
    <row r="184" spans="2:38">
      <c r="B184" s="1116"/>
      <c r="C184" s="1167"/>
      <c r="D184" s="1167"/>
      <c r="E184" s="1167"/>
      <c r="F184" s="1167"/>
      <c r="G184" s="1120"/>
      <c r="H184" s="1120"/>
      <c r="I184" s="1119" t="str">
        <f t="shared" si="23"/>
        <v/>
      </c>
      <c r="J184" s="1121"/>
      <c r="K184" s="1121" t="str">
        <f>IFERROR(VLOOKUP($I184,'WM-AR'!$I$7:$AS$3267,34,FALSE),"")</f>
        <v/>
      </c>
      <c r="L184" s="1121" t="str">
        <f>IFERROR(VLOOKUP($I184,'WM-AR'!$I$7:$AS$3267,4,FALSE),"")</f>
        <v/>
      </c>
      <c r="M184" s="1121" t="str">
        <f>IFERROR(VLOOKUP($I184,'WM-AR'!$I$7:$AS$3267,6,FALSE),"")</f>
        <v/>
      </c>
      <c r="N184" s="1121" t="str">
        <f>IFERROR(VLOOKUP($I184,'WM-AR'!$I$7:$AS$3267,8,FALSE),"")</f>
        <v/>
      </c>
      <c r="O184" s="1121" t="str">
        <f>IFERROR(VLOOKUP($I184,'WM-AR'!$I$7:$AS$3267,10,FALSE),"")</f>
        <v/>
      </c>
      <c r="P184" s="1121" t="str">
        <f>IFERROR(VLOOKUP($I184,'WM-AR'!$I$7:$AS$3267,12,FALSE),"")</f>
        <v/>
      </c>
      <c r="Q184" s="1121" t="str">
        <f>IFERROR(VLOOKUP($I184,'WM-AR'!$I$7:$AS$3267,14,FALSE),"")</f>
        <v/>
      </c>
      <c r="R184" s="1121" t="str">
        <f>IFERROR(VLOOKUP($I184,'WM-AR'!$I$7:$AS$3267,16,FALSE),"")</f>
        <v/>
      </c>
      <c r="S184" s="1121" t="str">
        <f>IFERROR(VLOOKUP($I184,'WM-AR'!$I$7:$AS$3267,18,FALSE),"")</f>
        <v/>
      </c>
      <c r="T184" s="1121" t="str">
        <f>IFERROR(VLOOKUP($I184,'WM-AR'!$I$7:$AS$3267,20,FALSE),"")</f>
        <v/>
      </c>
      <c r="U184" s="1121" t="str">
        <f>IFERROR(VLOOKUP($I184,'WM-AR'!$I$7:$AS$3267,22,FALSE),"")</f>
        <v/>
      </c>
      <c r="V184" s="1121" t="str">
        <f>IFERROR(VLOOKUP($I184,'WM-AR'!$I$7:$AS$3267,24,FALSE),"")</f>
        <v/>
      </c>
      <c r="W184" s="1121" t="str">
        <f>IFERROR(VLOOKUP($I184,'WM-AR'!$I$7:$AS$3267,25,FALSE),"")</f>
        <v/>
      </c>
      <c r="X184" s="1121" t="str">
        <f>IFERROR(VLOOKUP($I184,'WM-AR'!$I$7:$AS$3267,26,FALSE),"")</f>
        <v/>
      </c>
      <c r="Y184" s="1121" t="str">
        <f>IFERROR(VLOOKUP($I184,'WM-AR'!$I$7:$AS$3267,27,FALSE),"")</f>
        <v/>
      </c>
      <c r="Z184" s="1121" t="str">
        <f>IFERROR(VLOOKUP($I184,'WM-AR'!$I$7:$AS$3267,28,FALSE),"")</f>
        <v/>
      </c>
      <c r="AA184" s="1121" t="str">
        <f>IFERROR(VLOOKUP($I184,'WM-AR'!$I$7:$AS$3267,29,FALSE),"")</f>
        <v/>
      </c>
      <c r="AB184" s="1121" t="str">
        <f>IFERROR(VLOOKUP($I184,'WM-AR'!$I$7:$AS$3267,30,FALSE),"")</f>
        <v/>
      </c>
      <c r="AC184" s="1121" t="str">
        <f>IFERROR(VLOOKUP($I184,'WM-AR'!$I$7:$AS$3267,31,FALSE),"")</f>
        <v/>
      </c>
      <c r="AD184" s="1121" t="str">
        <f>IFERROR(VLOOKUP($I184,'WM-AR'!$I$7:$AS$3267,32,FALSE),"")</f>
        <v/>
      </c>
      <c r="AE184" s="1121" t="str">
        <f>IFERROR(VLOOKUP($I184,'WM-AR'!$I$7:$AS$3267,33,FALSE),"")</f>
        <v/>
      </c>
      <c r="AF184" s="1122"/>
      <c r="AG184" s="1123"/>
      <c r="AH184" s="1123"/>
      <c r="AI184" s="1124"/>
      <c r="AJ184" s="1124" t="str">
        <f t="shared" si="29"/>
        <v/>
      </c>
      <c r="AK184" s="1125"/>
      <c r="AL184" s="88" t="str">
        <f>IF(AND(ISTEXT($E184),ISTEXT($B184)),"산출기준 &gt;&gt;  "&amp;_xlfn.XLOOKUP($E184,산출기준!$D:$D,산출기준!$E:$E,"매칭실패"),"")</f>
        <v/>
      </c>
    </row>
    <row r="185" spans="2:38" s="658" customFormat="1">
      <c r="B185" s="635"/>
      <c r="C185" s="1068"/>
      <c r="D185" s="1068"/>
      <c r="E185" s="1068"/>
      <c r="F185" s="1317" t="s">
        <v>880</v>
      </c>
      <c r="G185" s="1068"/>
      <c r="H185" s="1307"/>
      <c r="I185" s="1071" t="str">
        <f t="shared" si="23"/>
        <v/>
      </c>
      <c r="J185" s="1071"/>
      <c r="K185" s="1071"/>
      <c r="L185" s="1071"/>
      <c r="M185" s="1071"/>
      <c r="N185" s="1071"/>
      <c r="O185" s="1071"/>
      <c r="P185" s="1071"/>
      <c r="Q185" s="1071"/>
      <c r="R185" s="1071"/>
      <c r="S185" s="1071"/>
      <c r="T185" s="1071"/>
      <c r="U185" s="1071"/>
      <c r="V185" s="1071"/>
      <c r="W185" s="1071"/>
      <c r="X185" s="1071"/>
      <c r="Y185" s="1071"/>
      <c r="Z185" s="1071"/>
      <c r="AA185" s="1071"/>
      <c r="AB185" s="1071"/>
      <c r="AC185" s="1071"/>
      <c r="AD185" s="1071"/>
      <c r="AE185" s="1071"/>
      <c r="AF185" s="1072"/>
      <c r="AG185" s="1072"/>
      <c r="AH185" s="1072"/>
      <c r="AI185" s="1072"/>
      <c r="AJ185" s="1072"/>
      <c r="AK185" s="1073"/>
      <c r="AL185" s="658" t="str">
        <f>IF(AND(ISTEXT($E185),ISTEXT($B185)),"산출기준 &gt;&gt;  "&amp;_xlfn.XLOOKUP($E185,산출기준!$D:$D,산출기준!$E:$E,"매칭실패"),"")</f>
        <v/>
      </c>
    </row>
    <row r="186" spans="2:38" ht="34.9" customHeight="1">
      <c r="B186" s="808" t="str" cm="1">
        <f t="array" aca="1" ref="B186" ca="1">_xlfn.IFNA(INDIRECT("Family_표준_구성도!B"&amp;MATCH(F186,INDIRECT("Family_표준_구성도!"&amp;"C:C"),0)),"")</f>
        <v>5.2.2.1.4</v>
      </c>
      <c r="C186" s="668" t="s">
        <v>1903</v>
      </c>
      <c r="D186" s="809"/>
      <c r="E186" s="668" t="s">
        <v>1962</v>
      </c>
      <c r="F186" s="1265" t="s">
        <v>882</v>
      </c>
      <c r="G186" s="1079"/>
      <c r="H186" s="1079"/>
      <c r="I186" s="674" t="str">
        <f t="shared" si="23"/>
        <v/>
      </c>
      <c r="J186" s="674"/>
      <c r="K186" s="674"/>
      <c r="L186" s="674"/>
      <c r="M186" s="674"/>
      <c r="N186" s="675"/>
      <c r="O186" s="676"/>
      <c r="P186" s="677"/>
      <c r="Q186" s="677"/>
      <c r="R186" s="677"/>
      <c r="S186" s="677"/>
      <c r="T186" s="677"/>
      <c r="U186" s="677"/>
      <c r="V186" s="678"/>
      <c r="W186" s="679"/>
      <c r="X186" s="679"/>
      <c r="Y186" s="679"/>
      <c r="Z186" s="679"/>
      <c r="AA186" s="679"/>
      <c r="AB186" s="679"/>
      <c r="AC186" s="679"/>
      <c r="AD186" s="679"/>
      <c r="AE186" s="679"/>
      <c r="AF186" s="1312" t="s">
        <v>3517</v>
      </c>
      <c r="AG186" s="682"/>
      <c r="AH186" s="682"/>
      <c r="AI186" s="682"/>
      <c r="AJ186" s="682"/>
      <c r="AK186" s="1266"/>
      <c r="AL186" s="88" t="str">
        <f ca="1">IF(AND(ISTEXT($E186),ISTEXT($B186)),"산출기준 &gt;&gt;  "&amp;_xlfn.XLOOKUP($E186,산출기준!$D:$D,산출기준!$E:$E,"매칭실패"),"")</f>
        <v>산출기준 &gt;&gt;  [Steel Column]</v>
      </c>
    </row>
    <row r="187" spans="2:38" ht="49.9" customHeight="1" outlineLevel="1">
      <c r="B187" s="758"/>
      <c r="C187" s="759"/>
      <c r="D187" s="759"/>
      <c r="E187" s="759"/>
      <c r="F187" s="1080" t="s">
        <v>3488</v>
      </c>
      <c r="G187" s="759" t="str">
        <f t="shared" ref="G187:G190" si="30">IF(IF(N187=0,"",N187)&amp;" | "&amp;IF(O187=0,"",O187)&amp;" | "&amp;IF(Q187=0,"",Q187)&amp;" | "&amp;IF(R187=0,"",R187)=" |  |  | ","",IF(N187=0,"",N187)&amp;" | "&amp;IF(O187=0,"",O187)&amp;" | "&amp;IF(Q187=0,"",Q187)&amp;" | "&amp;IF(R187=0,"",R187))</f>
        <v xml:space="preserve">Light Steel - Standard |  |  | </v>
      </c>
      <c r="H187" s="816" t="s">
        <v>3512</v>
      </c>
      <c r="I187" s="765" t="str">
        <f t="shared" si="23"/>
        <v>S01AA074-00001</v>
      </c>
      <c r="J187" s="766"/>
      <c r="K187" s="766" t="str">
        <f>IFERROR(VLOOKUP($I187,'WM-AR'!$I$7:$AS$3267,34,FALSE),"")</f>
        <v>TON</v>
      </c>
      <c r="L187" s="766" t="str">
        <f>IFERROR(VLOOKUP($I187,'WM-AR'!$I$7:$AS$3267,4,FALSE),"")</f>
        <v>Main Steel Structure Fabrication Work</v>
      </c>
      <c r="M187" s="766" t="str">
        <f>IFERROR(VLOOKUP($I187,'WM-AR'!$I$7:$AS$3267,6,FALSE),"")</f>
        <v>Shelter/Building</v>
      </c>
      <c r="N187" s="766" t="str">
        <f>IFERROR(VLOOKUP($I187,'WM-AR'!$I$7:$AS$3267,8,FALSE),"")</f>
        <v>Light Steel - Standard</v>
      </c>
      <c r="O187" s="766">
        <f>IFERROR(VLOOKUP($I187,'WM-AR'!$I$7:$AS$3267,10,FALSE),"")</f>
        <v>0</v>
      </c>
      <c r="P187" s="766">
        <f>IFERROR(VLOOKUP($I187,'WM-AR'!$I$7:$AS$3267,12,FALSE),"")</f>
        <v>0</v>
      </c>
      <c r="Q187" s="766" t="str">
        <f>IFERROR(VLOOKUP($I187,'WM-AR'!$I$7:$AS$3267,14,FALSE),"")</f>
        <v/>
      </c>
      <c r="R187" s="766" t="str">
        <f>IFERROR(VLOOKUP($I187,'WM-AR'!$I$7:$AS$3267,16,FALSE),"")</f>
        <v/>
      </c>
      <c r="S187" s="766" t="str">
        <f>IFERROR(VLOOKUP($I187,'WM-AR'!$I$7:$AS$3267,18,FALSE),"")</f>
        <v/>
      </c>
      <c r="T187" s="766" t="str">
        <f>IFERROR(VLOOKUP($I187,'WM-AR'!$I$7:$AS$3267,20,FALSE),"")</f>
        <v/>
      </c>
      <c r="U187" s="766" t="str">
        <f>IFERROR(VLOOKUP($I187,'WM-AR'!$I$7:$AS$3267,22,FALSE),"")</f>
        <v/>
      </c>
      <c r="V187" s="766" t="str">
        <f>IFERROR(VLOOKUP($I187,'WM-AR'!$I$7:$AS$3267,24,FALSE),"")</f>
        <v/>
      </c>
      <c r="W187" s="766">
        <f>IFERROR(VLOOKUP($I187,'WM-AR'!$I$7:$AS$3267,25,FALSE),"")</f>
        <v>0</v>
      </c>
      <c r="X187" s="766">
        <f>IFERROR(VLOOKUP($I187,'WM-AR'!$I$7:$AS$3267,26,FALSE),"")</f>
        <v>0</v>
      </c>
      <c r="Y187" s="766">
        <f>IFERROR(VLOOKUP($I187,'WM-AR'!$I$7:$AS$3267,27,FALSE),"")</f>
        <v>0</v>
      </c>
      <c r="Z187" s="766">
        <f>IFERROR(VLOOKUP($I187,'WM-AR'!$I$7:$AS$3267,28,FALSE),"")</f>
        <v>0</v>
      </c>
      <c r="AA187" s="766" t="str">
        <f>IFERROR(VLOOKUP($I187,'WM-AR'!$I$7:$AS$3267,29,FALSE),"")</f>
        <v>Material: (   )</v>
      </c>
      <c r="AB187" s="766">
        <f>IFERROR(VLOOKUP($I187,'WM-AR'!$I$7:$AS$3267,30,FALSE),"")</f>
        <v>0</v>
      </c>
      <c r="AC187" s="766">
        <f>IFERROR(VLOOKUP($I187,'WM-AR'!$I$7:$AS$3267,31,FALSE),"")</f>
        <v>0</v>
      </c>
      <c r="AD187" s="766">
        <f>IFERROR(VLOOKUP($I187,'WM-AR'!$I$7:$AS$3267,32,FALSE),"")</f>
        <v>0</v>
      </c>
      <c r="AE187" s="766" t="str">
        <f>IFERROR(VLOOKUP($I187,'WM-AR'!$I$7:$AS$3267,33,FALSE),"")</f>
        <v>(30)KG/M&gt;Weight</v>
      </c>
      <c r="AF187" s="1313" t="str">
        <f>_xlfn.CONCAT("- Material: ( ",AF186," )",CHAR(10),"- (",$H$81,")KG/M&gt;Weight")</f>
        <v>- Material: ( KSD3502 )
- (30)KG/M&gt;Weight</v>
      </c>
      <c r="AG187" s="768" t="s">
        <v>3491</v>
      </c>
      <c r="AH187" s="768" t="s">
        <v>3491</v>
      </c>
      <c r="AI187" s="769">
        <v>0.21</v>
      </c>
      <c r="AJ187" s="769" t="str">
        <f t="shared" ref="AJ187:AJ195" si="31">K187</f>
        <v>TON</v>
      </c>
      <c r="AK187" s="905"/>
      <c r="AL187" s="88" t="str">
        <f>IF(AND(ISTEXT($E187),ISTEXT($B187)),"산출기준 &gt;&gt;  "&amp;_xlfn.XLOOKUP($E187,산출기준!$D:$D,산출기준!$E:$E,"매칭실패"),"")</f>
        <v/>
      </c>
    </row>
    <row r="188" spans="2:38" ht="49.9" customHeight="1" outlineLevel="1">
      <c r="B188" s="758"/>
      <c r="C188" s="759"/>
      <c r="D188" s="759"/>
      <c r="E188" s="759"/>
      <c r="F188" s="1083" t="s">
        <v>3492</v>
      </c>
      <c r="G188" s="759" t="str">
        <f t="shared" si="30"/>
        <v xml:space="preserve">Light Steel |  |  | </v>
      </c>
      <c r="H188" s="816" t="s">
        <v>3532</v>
      </c>
      <c r="I188" s="765" t="str">
        <f t="shared" si="23"/>
        <v>S03AA084-00001</v>
      </c>
      <c r="J188" s="766"/>
      <c r="K188" s="766" t="str">
        <f>IFERROR(VLOOKUP($I188,'WM-AR'!$I$7:$AS$3267,34,FALSE),"")</f>
        <v>TON</v>
      </c>
      <c r="L188" s="766" t="str">
        <f>IFERROR(VLOOKUP($I188,'WM-AR'!$I$7:$AS$3267,4,FALSE),"")</f>
        <v>Main Steel Structure Erection Work</v>
      </c>
      <c r="M188" s="766" t="str">
        <f>IFERROR(VLOOKUP($I188,'WM-AR'!$I$7:$AS$3267,6,FALSE),"")</f>
        <v>Shelter/Building</v>
      </c>
      <c r="N188" s="766" t="str">
        <f>IFERROR(VLOOKUP($I188,'WM-AR'!$I$7:$AS$3267,8,FALSE),"")</f>
        <v>Light Steel</v>
      </c>
      <c r="O188" s="766">
        <f>IFERROR(VLOOKUP($I188,'WM-AR'!$I$7:$AS$3267,10,FALSE),"")</f>
        <v>0</v>
      </c>
      <c r="P188" s="766">
        <f>IFERROR(VLOOKUP($I188,'WM-AR'!$I$7:$AS$3267,12,FALSE),"")</f>
        <v>0</v>
      </c>
      <c r="Q188" s="766" t="str">
        <f>IFERROR(VLOOKUP($I188,'WM-AR'!$I$7:$AS$3267,14,FALSE),"")</f>
        <v/>
      </c>
      <c r="R188" s="766" t="str">
        <f>IFERROR(VLOOKUP($I188,'WM-AR'!$I$7:$AS$3267,16,FALSE),"")</f>
        <v/>
      </c>
      <c r="S188" s="766" t="str">
        <f>IFERROR(VLOOKUP($I188,'WM-AR'!$I$7:$AS$3267,18,FALSE),"")</f>
        <v/>
      </c>
      <c r="T188" s="766" t="str">
        <f>IFERROR(VLOOKUP($I188,'WM-AR'!$I$7:$AS$3267,20,FALSE),"")</f>
        <v/>
      </c>
      <c r="U188" s="766" t="str">
        <f>IFERROR(VLOOKUP($I188,'WM-AR'!$I$7:$AS$3267,22,FALSE),"")</f>
        <v/>
      </c>
      <c r="V188" s="766" t="str">
        <f>IFERROR(VLOOKUP($I188,'WM-AR'!$I$7:$AS$3267,24,FALSE),"")</f>
        <v/>
      </c>
      <c r="W188" s="766">
        <f>IFERROR(VLOOKUP($I188,'WM-AR'!$I$7:$AS$3267,25,FALSE),"")</f>
        <v>0</v>
      </c>
      <c r="X188" s="766">
        <f>IFERROR(VLOOKUP($I188,'WM-AR'!$I$7:$AS$3267,26,FALSE),"")</f>
        <v>0</v>
      </c>
      <c r="Y188" s="766">
        <f>IFERROR(VLOOKUP($I188,'WM-AR'!$I$7:$AS$3267,27,FALSE),"")</f>
        <v>0</v>
      </c>
      <c r="Z188" s="766">
        <f>IFERROR(VLOOKUP($I188,'WM-AR'!$I$7:$AS$3267,28,FALSE),"")</f>
        <v>0</v>
      </c>
      <c r="AA188" s="766" t="str">
        <f>IFERROR(VLOOKUP($I188,'WM-AR'!$I$7:$AS$3267,29,FALSE),"")</f>
        <v>Material: (   )</v>
      </c>
      <c r="AB188" s="766">
        <f>IFERROR(VLOOKUP($I188,'WM-AR'!$I$7:$AS$3267,30,FALSE),"")</f>
        <v>0</v>
      </c>
      <c r="AC188" s="766">
        <f>IFERROR(VLOOKUP($I188,'WM-AR'!$I$7:$AS$3267,31,FALSE),"")</f>
        <v>0</v>
      </c>
      <c r="AD188" s="766">
        <f>IFERROR(VLOOKUP($I188,'WM-AR'!$I$7:$AS$3267,32,FALSE),"")</f>
        <v>0</v>
      </c>
      <c r="AE188" s="766">
        <f>IFERROR(VLOOKUP($I188,'WM-AR'!$I$7:$AS$3267,33,FALSE),"")</f>
        <v>0</v>
      </c>
      <c r="AF188" s="1313" t="str">
        <f>_xlfn.CONCAT("- Material: ( ",AF186," )")</f>
        <v>- Material: ( KSD3502 )</v>
      </c>
      <c r="AG188" s="1314" t="s">
        <v>3494</v>
      </c>
      <c r="AH188" s="1314" t="s">
        <v>3494</v>
      </c>
      <c r="AI188" s="769">
        <v>0.252</v>
      </c>
      <c r="AJ188" s="769" t="str">
        <f t="shared" si="31"/>
        <v>TON</v>
      </c>
      <c r="AK188" s="905"/>
      <c r="AL188" s="88" t="str">
        <f>IF(AND(ISTEXT($E188),ISTEXT($B188)),"산출기준 &gt;&gt;  "&amp;_xlfn.XLOOKUP($E188,산출기준!$D:$D,산출기준!$E:$E,"매칭실패"),"")</f>
        <v/>
      </c>
    </row>
    <row r="189" spans="2:38" ht="49.9" customHeight="1" outlineLevel="1">
      <c r="B189" s="758"/>
      <c r="C189" s="759"/>
      <c r="D189" s="759"/>
      <c r="E189" s="759"/>
      <c r="F189" s="1315" t="s">
        <v>1976</v>
      </c>
      <c r="G189" s="759" t="str">
        <f>IF(IF(N189=0,"",N189)&amp;" | "&amp;IF(O189=0,"",O189)&amp;" | "&amp;IF(Q189=0,"",Q189)&amp;" | "&amp;IF(R189=0,"",R189)=" |  |  | ","",IF(N189=0,"",N189)&amp;" | "&amp;IF(O189=0,"",O189)&amp;" | "&amp;IF(Q189=0,"",Q189)&amp;" | "&amp;IF(R189=0,"",R189))</f>
        <v xml:space="preserve">Plates - Gusset, Stiffener, ETC |  |  | </v>
      </c>
      <c r="H189" s="1153" t="s">
        <v>3495</v>
      </c>
      <c r="I189" s="765" t="str">
        <f>LEFT(H189,14)</f>
        <v>S01AA009-00001</v>
      </c>
      <c r="J189" s="766"/>
      <c r="K189" s="766" t="s">
        <v>3496</v>
      </c>
      <c r="L189" s="766" t="s">
        <v>3497</v>
      </c>
      <c r="M189" s="766" t="s">
        <v>3498</v>
      </c>
      <c r="N189" s="766" t="s">
        <v>3499</v>
      </c>
      <c r="O189" s="766">
        <v>0</v>
      </c>
      <c r="P189" s="766">
        <v>0</v>
      </c>
      <c r="Q189" s="766">
        <v>0</v>
      </c>
      <c r="R189" s="766">
        <v>0</v>
      </c>
      <c r="S189" s="766">
        <v>0</v>
      </c>
      <c r="T189" s="766">
        <v>0</v>
      </c>
      <c r="U189" s="766">
        <v>0</v>
      </c>
      <c r="V189" s="766">
        <v>0</v>
      </c>
      <c r="W189" s="766">
        <v>0</v>
      </c>
      <c r="X189" s="766">
        <v>0</v>
      </c>
      <c r="Y189" s="766">
        <v>0</v>
      </c>
      <c r="Z189" s="766">
        <v>0</v>
      </c>
      <c r="AA189" s="766" t="s">
        <v>3500</v>
      </c>
      <c r="AB189" s="766">
        <v>0</v>
      </c>
      <c r="AC189" s="766">
        <v>0</v>
      </c>
      <c r="AD189" s="766">
        <v>0</v>
      </c>
      <c r="AE189" s="766">
        <v>0</v>
      </c>
      <c r="AF189" s="817"/>
      <c r="AG189" s="1314" t="s">
        <v>3501</v>
      </c>
      <c r="AH189" s="1314" t="s">
        <v>3501</v>
      </c>
      <c r="AI189" s="769">
        <v>4.2000000000000003E-2</v>
      </c>
      <c r="AJ189" s="769" t="str">
        <f>K189</f>
        <v>TON</v>
      </c>
      <c r="AK189" s="1318"/>
      <c r="AL189" s="88" t="s">
        <v>2965</v>
      </c>
    </row>
    <row r="190" spans="2:38" ht="49.9" customHeight="1" outlineLevel="1">
      <c r="B190" s="758"/>
      <c r="C190" s="759"/>
      <c r="D190" s="759"/>
      <c r="E190" s="759"/>
      <c r="F190" s="1083" t="s">
        <v>3502</v>
      </c>
      <c r="G190" s="759" t="str">
        <f t="shared" si="30"/>
        <v xml:space="preserve">for Non-Fireproofed Steel Surface |  |  | </v>
      </c>
      <c r="H190" s="816" t="s">
        <v>3503</v>
      </c>
      <c r="I190" s="765" t="str">
        <f t="shared" si="23"/>
        <v>S41AA051-00001</v>
      </c>
      <c r="J190" s="766"/>
      <c r="K190" s="766" t="str">
        <f>IFERROR(VLOOKUP($I190,'WM-AR'!$I$7:$AS$3267,34,FALSE),"")</f>
        <v>M2</v>
      </c>
      <c r="L190" s="766" t="str">
        <f>IFERROR(VLOOKUP($I190,'WM-AR'!$I$7:$AS$3267,4,FALSE),"")</f>
        <v>Steel Structure Paint Work</v>
      </c>
      <c r="M190" s="766" t="str">
        <f>IFERROR(VLOOKUP($I190,'WM-AR'!$I$7:$AS$3267,6,FALSE),"")</f>
        <v>Shelter/Building</v>
      </c>
      <c r="N190" s="766" t="str">
        <f>IFERROR(VLOOKUP($I190,'WM-AR'!$I$7:$AS$3267,8,FALSE),"")</f>
        <v>for Non-Fireproofed Steel Surface</v>
      </c>
      <c r="O190" s="766">
        <f>IFERROR(VLOOKUP($I190,'WM-AR'!$I$7:$AS$3267,10,FALSE),"")</f>
        <v>0</v>
      </c>
      <c r="P190" s="766">
        <f>IFERROR(VLOOKUP($I190,'WM-AR'!$I$7:$AS$3267,12,FALSE),"")</f>
        <v>0</v>
      </c>
      <c r="Q190" s="766" t="str">
        <f>IFERROR(VLOOKUP($I190,'WM-AR'!$I$7:$AS$3267,14,FALSE),"")</f>
        <v/>
      </c>
      <c r="R190" s="766" t="str">
        <f>IFERROR(VLOOKUP($I190,'WM-AR'!$I$7:$AS$3267,16,FALSE),"")</f>
        <v/>
      </c>
      <c r="S190" s="766" t="str">
        <f>IFERROR(VLOOKUP($I190,'WM-AR'!$I$7:$AS$3267,18,FALSE),"")</f>
        <v/>
      </c>
      <c r="T190" s="766" t="str">
        <f>IFERROR(VLOOKUP($I190,'WM-AR'!$I$7:$AS$3267,20,FALSE),"")</f>
        <v/>
      </c>
      <c r="U190" s="766" t="str">
        <f>IFERROR(VLOOKUP($I190,'WM-AR'!$I$7:$AS$3267,22,FALSE),"")</f>
        <v/>
      </c>
      <c r="V190" s="766" t="str">
        <f>IFERROR(VLOOKUP($I190,'WM-AR'!$I$7:$AS$3267,24,FALSE),"")</f>
        <v/>
      </c>
      <c r="W190" s="766">
        <f>IFERROR(VLOOKUP($I190,'WM-AR'!$I$7:$AS$3267,25,FALSE),"")</f>
        <v>0</v>
      </c>
      <c r="X190" s="766">
        <f>IFERROR(VLOOKUP($I190,'WM-AR'!$I$7:$AS$3267,26,FALSE),"")</f>
        <v>0</v>
      </c>
      <c r="Y190" s="766">
        <f>IFERROR(VLOOKUP($I190,'WM-AR'!$I$7:$AS$3267,27,FALSE),"")</f>
        <v>0</v>
      </c>
      <c r="Z190" s="766">
        <f>IFERROR(VLOOKUP($I190,'WM-AR'!$I$7:$AS$3267,28,FALSE),"")</f>
        <v>0</v>
      </c>
      <c r="AA190" s="766" t="str">
        <f>IFERROR(VLOOKUP($I190,'WM-AR'!$I$7:$AS$3267,29,FALSE),"")</f>
        <v>Material: (   )</v>
      </c>
      <c r="AB190" s="766">
        <f>IFERROR(VLOOKUP($I190,'WM-AR'!$I$7:$AS$3267,30,FALSE),"")</f>
        <v>0</v>
      </c>
      <c r="AC190" s="766">
        <f>IFERROR(VLOOKUP($I190,'WM-AR'!$I$7:$AS$3267,31,FALSE),"")</f>
        <v>0</v>
      </c>
      <c r="AD190" s="766">
        <f>IFERROR(VLOOKUP($I190,'WM-AR'!$I$7:$AS$3267,32,FALSE),"")</f>
        <v>0</v>
      </c>
      <c r="AE190" s="766">
        <f>IFERROR(VLOOKUP($I190,'WM-AR'!$I$7:$AS$3267,33,FALSE),"")</f>
        <v>0</v>
      </c>
      <c r="AF190" s="817"/>
      <c r="AG190" s="1314" t="s">
        <v>3504</v>
      </c>
      <c r="AH190" s="1314" t="s">
        <v>3504</v>
      </c>
      <c r="AI190" s="769">
        <v>6.72</v>
      </c>
      <c r="AJ190" s="769" t="str">
        <f t="shared" si="31"/>
        <v>M2</v>
      </c>
      <c r="AK190" s="905"/>
      <c r="AL190" s="88" t="str">
        <f>IF(AND(ISTEXT($E190),ISTEXT($B190)),"산출기준 &gt;&gt;  "&amp;_xlfn.XLOOKUP($E190,산출기준!$D:$D,산출기준!$E:$E,"매칭실패"),"")</f>
        <v/>
      </c>
    </row>
    <row r="191" spans="2:38">
      <c r="B191" s="1127"/>
      <c r="C191" s="1165"/>
      <c r="D191" s="1165"/>
      <c r="E191" s="1165"/>
      <c r="F191" s="1165"/>
      <c r="G191" s="1131" t="s">
        <v>2298</v>
      </c>
      <c r="H191" s="1131"/>
      <c r="I191" s="1130" t="str">
        <f t="shared" si="23"/>
        <v/>
      </c>
      <c r="J191" s="1132"/>
      <c r="K191" s="1132" t="str">
        <f>IFERROR(VLOOKUP($I191,'WM-AR'!$I$7:$AS$3267,34,FALSE),"")</f>
        <v/>
      </c>
      <c r="L191" s="1132" t="str">
        <f>IFERROR(VLOOKUP($I191,'WM-AR'!$I$7:$AS$3267,4,FALSE),"")</f>
        <v/>
      </c>
      <c r="M191" s="1132" t="str">
        <f>IFERROR(VLOOKUP($I191,'WM-AR'!$I$7:$AS$3267,6,FALSE),"")</f>
        <v/>
      </c>
      <c r="N191" s="1132" t="str">
        <f>IFERROR(VLOOKUP($I191,'WM-AR'!$I$7:$AS$3267,8,FALSE),"")</f>
        <v/>
      </c>
      <c r="O191" s="1132" t="str">
        <f>IFERROR(VLOOKUP($I191,'WM-AR'!$I$7:$AS$3267,10,FALSE),"")</f>
        <v/>
      </c>
      <c r="P191" s="1132" t="str">
        <f>IFERROR(VLOOKUP($I191,'WM-AR'!$I$7:$AS$3267,12,FALSE),"")</f>
        <v/>
      </c>
      <c r="Q191" s="1132" t="str">
        <f>IFERROR(VLOOKUP($I191,'WM-AR'!$I$7:$AS$3267,14,FALSE),"")</f>
        <v/>
      </c>
      <c r="R191" s="1132" t="str">
        <f>IFERROR(VLOOKUP($I191,'WM-AR'!$I$7:$AS$3267,16,FALSE),"")</f>
        <v/>
      </c>
      <c r="S191" s="1132" t="str">
        <f>IFERROR(VLOOKUP($I191,'WM-AR'!$I$7:$AS$3267,18,FALSE),"")</f>
        <v/>
      </c>
      <c r="T191" s="1132" t="str">
        <f>IFERROR(VLOOKUP($I191,'WM-AR'!$I$7:$AS$3267,20,FALSE),"")</f>
        <v/>
      </c>
      <c r="U191" s="1132" t="str">
        <f>IFERROR(VLOOKUP($I191,'WM-AR'!$I$7:$AS$3267,22,FALSE),"")</f>
        <v/>
      </c>
      <c r="V191" s="1132" t="str">
        <f>IFERROR(VLOOKUP($I191,'WM-AR'!$I$7:$AS$3267,24,FALSE),"")</f>
        <v/>
      </c>
      <c r="W191" s="1132" t="str">
        <f>IFERROR(VLOOKUP($I191,'WM-AR'!$I$7:$AS$3267,25,FALSE),"")</f>
        <v/>
      </c>
      <c r="X191" s="1132" t="str">
        <f>IFERROR(VLOOKUP($I191,'WM-AR'!$I$7:$AS$3267,26,FALSE),"")</f>
        <v/>
      </c>
      <c r="Y191" s="1132" t="str">
        <f>IFERROR(VLOOKUP($I191,'WM-AR'!$I$7:$AS$3267,27,FALSE),"")</f>
        <v/>
      </c>
      <c r="Z191" s="1132" t="str">
        <f>IFERROR(VLOOKUP($I191,'WM-AR'!$I$7:$AS$3267,28,FALSE),"")</f>
        <v/>
      </c>
      <c r="AA191" s="1132" t="str">
        <f>IFERROR(VLOOKUP($I191,'WM-AR'!$I$7:$AS$3267,29,FALSE),"")</f>
        <v/>
      </c>
      <c r="AB191" s="1132" t="str">
        <f>IFERROR(VLOOKUP($I191,'WM-AR'!$I$7:$AS$3267,30,FALSE),"")</f>
        <v/>
      </c>
      <c r="AC191" s="1132" t="str">
        <f>IFERROR(VLOOKUP($I191,'WM-AR'!$I$7:$AS$3267,31,FALSE),"")</f>
        <v/>
      </c>
      <c r="AD191" s="1132" t="str">
        <f>IFERROR(VLOOKUP($I191,'WM-AR'!$I$7:$AS$3267,32,FALSE),"")</f>
        <v/>
      </c>
      <c r="AE191" s="1132" t="str">
        <f>IFERROR(VLOOKUP($I191,'WM-AR'!$I$7:$AS$3267,33,FALSE),"")</f>
        <v/>
      </c>
      <c r="AF191" s="1133"/>
      <c r="AG191" s="1134"/>
      <c r="AH191" s="1134"/>
      <c r="AI191" s="1135"/>
      <c r="AJ191" s="1135" t="str">
        <f t="shared" si="31"/>
        <v/>
      </c>
      <c r="AK191" s="1136"/>
      <c r="AL191" s="88" t="str">
        <f>IF(AND(ISTEXT($E191),ISTEXT($B191)),"산출기준 &gt;&gt;  "&amp;_xlfn.XLOOKUP($E191,산출기준!$D:$D,산출기준!$E:$E,"매칭실패"),"")</f>
        <v/>
      </c>
    </row>
    <row r="192" spans="2:38">
      <c r="B192" s="1111"/>
      <c r="C192" s="1166"/>
      <c r="D192" s="1166" t="s">
        <v>3070</v>
      </c>
      <c r="E192" s="1166"/>
      <c r="F192" s="1166"/>
      <c r="G192" s="1319" t="s">
        <v>3533</v>
      </c>
      <c r="H192" s="843"/>
      <c r="I192" s="712" t="str">
        <f t="shared" si="23"/>
        <v/>
      </c>
      <c r="J192" s="714"/>
      <c r="K192" s="714" t="str">
        <f>IFERROR(VLOOKUP($I192,'WM-AR'!$I$7:$AS$3267,34,FALSE),"")</f>
        <v/>
      </c>
      <c r="L192" s="714" t="str">
        <f>IFERROR(VLOOKUP($I192,'WM-AR'!$I$7:$AS$3267,4,FALSE),"")</f>
        <v/>
      </c>
      <c r="M192" s="714" t="str">
        <f>IFERROR(VLOOKUP($I192,'WM-AR'!$I$7:$AS$3267,6,FALSE),"")</f>
        <v/>
      </c>
      <c r="N192" s="714" t="str">
        <f>IFERROR(VLOOKUP($I192,'WM-AR'!$I$7:$AS$3267,8,FALSE),"")</f>
        <v/>
      </c>
      <c r="O192" s="714" t="str">
        <f>IFERROR(VLOOKUP($I192,'WM-AR'!$I$7:$AS$3267,10,FALSE),"")</f>
        <v/>
      </c>
      <c r="P192" s="714" t="str">
        <f>IFERROR(VLOOKUP($I192,'WM-AR'!$I$7:$AS$3267,12,FALSE),"")</f>
        <v/>
      </c>
      <c r="Q192" s="714" t="str">
        <f>IFERROR(VLOOKUP($I192,'WM-AR'!$I$7:$AS$3267,14,FALSE),"")</f>
        <v/>
      </c>
      <c r="R192" s="714" t="str">
        <f>IFERROR(VLOOKUP($I192,'WM-AR'!$I$7:$AS$3267,16,FALSE),"")</f>
        <v/>
      </c>
      <c r="S192" s="714" t="str">
        <f>IFERROR(VLOOKUP($I192,'WM-AR'!$I$7:$AS$3267,18,FALSE),"")</f>
        <v/>
      </c>
      <c r="T192" s="714" t="str">
        <f>IFERROR(VLOOKUP($I192,'WM-AR'!$I$7:$AS$3267,20,FALSE),"")</f>
        <v/>
      </c>
      <c r="U192" s="714" t="str">
        <f>IFERROR(VLOOKUP($I192,'WM-AR'!$I$7:$AS$3267,22,FALSE),"")</f>
        <v/>
      </c>
      <c r="V192" s="714" t="str">
        <f>IFERROR(VLOOKUP($I192,'WM-AR'!$I$7:$AS$3267,24,FALSE),"")</f>
        <v/>
      </c>
      <c r="W192" s="714" t="str">
        <f>IFERROR(VLOOKUP($I192,'WM-AR'!$I$7:$AS$3267,25,FALSE),"")</f>
        <v/>
      </c>
      <c r="X192" s="714" t="str">
        <f>IFERROR(VLOOKUP($I192,'WM-AR'!$I$7:$AS$3267,26,FALSE),"")</f>
        <v/>
      </c>
      <c r="Y192" s="714" t="str">
        <f>IFERROR(VLOOKUP($I192,'WM-AR'!$I$7:$AS$3267,27,FALSE),"")</f>
        <v/>
      </c>
      <c r="Z192" s="714" t="str">
        <f>IFERROR(VLOOKUP($I192,'WM-AR'!$I$7:$AS$3267,28,FALSE),"")</f>
        <v/>
      </c>
      <c r="AA192" s="714" t="str">
        <f>IFERROR(VLOOKUP($I192,'WM-AR'!$I$7:$AS$3267,29,FALSE),"")</f>
        <v/>
      </c>
      <c r="AB192" s="714" t="str">
        <f>IFERROR(VLOOKUP($I192,'WM-AR'!$I$7:$AS$3267,30,FALSE),"")</f>
        <v/>
      </c>
      <c r="AC192" s="714" t="str">
        <f>IFERROR(VLOOKUP($I192,'WM-AR'!$I$7:$AS$3267,31,FALSE),"")</f>
        <v/>
      </c>
      <c r="AD192" s="714" t="str">
        <f>IFERROR(VLOOKUP($I192,'WM-AR'!$I$7:$AS$3267,32,FALSE),"")</f>
        <v/>
      </c>
      <c r="AE192" s="714" t="str">
        <f>IFERROR(VLOOKUP($I192,'WM-AR'!$I$7:$AS$3267,33,FALSE),"")</f>
        <v/>
      </c>
      <c r="AF192" s="839"/>
      <c r="AG192" s="852"/>
      <c r="AH192" s="852"/>
      <c r="AI192" s="854"/>
      <c r="AJ192" s="854" t="str">
        <f t="shared" si="31"/>
        <v/>
      </c>
      <c r="AK192" s="1114"/>
      <c r="AL192" s="88" t="str">
        <f>IF(AND(ISTEXT($E192),ISTEXT($B192)),"산출기준 &gt;&gt;  "&amp;_xlfn.XLOOKUP($E192,산출기준!$D:$D,산출기준!$E:$E,"매칭실패"),"")</f>
        <v/>
      </c>
    </row>
    <row r="193" spans="2:38">
      <c r="B193" s="1111"/>
      <c r="C193" s="1166"/>
      <c r="D193" s="1166" t="s">
        <v>2715</v>
      </c>
      <c r="E193" s="1166"/>
      <c r="F193" s="1166"/>
      <c r="G193" s="843" t="s">
        <v>3534</v>
      </c>
      <c r="H193" s="843"/>
      <c r="I193" s="712" t="str">
        <f t="shared" si="23"/>
        <v/>
      </c>
      <c r="J193" s="714"/>
      <c r="K193" s="714" t="str">
        <f>IFERROR(VLOOKUP($I193,'WM-AR'!$I$7:$AS$3267,34,FALSE),"")</f>
        <v/>
      </c>
      <c r="L193" s="714" t="str">
        <f>IFERROR(VLOOKUP($I193,'WM-AR'!$I$7:$AS$3267,4,FALSE),"")</f>
        <v/>
      </c>
      <c r="M193" s="714" t="str">
        <f>IFERROR(VLOOKUP($I193,'WM-AR'!$I$7:$AS$3267,6,FALSE),"")</f>
        <v/>
      </c>
      <c r="N193" s="714" t="str">
        <f>IFERROR(VLOOKUP($I193,'WM-AR'!$I$7:$AS$3267,8,FALSE),"")</f>
        <v/>
      </c>
      <c r="O193" s="714" t="str">
        <f>IFERROR(VLOOKUP($I193,'WM-AR'!$I$7:$AS$3267,10,FALSE),"")</f>
        <v/>
      </c>
      <c r="P193" s="714" t="str">
        <f>IFERROR(VLOOKUP($I193,'WM-AR'!$I$7:$AS$3267,12,FALSE),"")</f>
        <v/>
      </c>
      <c r="Q193" s="714" t="str">
        <f>IFERROR(VLOOKUP($I193,'WM-AR'!$I$7:$AS$3267,14,FALSE),"")</f>
        <v/>
      </c>
      <c r="R193" s="714" t="str">
        <f>IFERROR(VLOOKUP($I193,'WM-AR'!$I$7:$AS$3267,16,FALSE),"")</f>
        <v/>
      </c>
      <c r="S193" s="714" t="str">
        <f>IFERROR(VLOOKUP($I193,'WM-AR'!$I$7:$AS$3267,18,FALSE),"")</f>
        <v/>
      </c>
      <c r="T193" s="714" t="str">
        <f>IFERROR(VLOOKUP($I193,'WM-AR'!$I$7:$AS$3267,20,FALSE),"")</f>
        <v/>
      </c>
      <c r="U193" s="714" t="str">
        <f>IFERROR(VLOOKUP($I193,'WM-AR'!$I$7:$AS$3267,22,FALSE),"")</f>
        <v/>
      </c>
      <c r="V193" s="714" t="str">
        <f>IFERROR(VLOOKUP($I193,'WM-AR'!$I$7:$AS$3267,24,FALSE),"")</f>
        <v/>
      </c>
      <c r="W193" s="714" t="str">
        <f>IFERROR(VLOOKUP($I193,'WM-AR'!$I$7:$AS$3267,25,FALSE),"")</f>
        <v/>
      </c>
      <c r="X193" s="714" t="str">
        <f>IFERROR(VLOOKUP($I193,'WM-AR'!$I$7:$AS$3267,26,FALSE),"")</f>
        <v/>
      </c>
      <c r="Y193" s="714" t="str">
        <f>IFERROR(VLOOKUP($I193,'WM-AR'!$I$7:$AS$3267,27,FALSE),"")</f>
        <v/>
      </c>
      <c r="Z193" s="714" t="str">
        <f>IFERROR(VLOOKUP($I193,'WM-AR'!$I$7:$AS$3267,28,FALSE),"")</f>
        <v/>
      </c>
      <c r="AA193" s="714" t="str">
        <f>IFERROR(VLOOKUP($I193,'WM-AR'!$I$7:$AS$3267,29,FALSE),"")</f>
        <v/>
      </c>
      <c r="AB193" s="714" t="str">
        <f>IFERROR(VLOOKUP($I193,'WM-AR'!$I$7:$AS$3267,30,FALSE),"")</f>
        <v/>
      </c>
      <c r="AC193" s="714" t="str">
        <f>IFERROR(VLOOKUP($I193,'WM-AR'!$I$7:$AS$3267,31,FALSE),"")</f>
        <v/>
      </c>
      <c r="AD193" s="714" t="str">
        <f>IFERROR(VLOOKUP($I193,'WM-AR'!$I$7:$AS$3267,32,FALSE),"")</f>
        <v/>
      </c>
      <c r="AE193" s="714" t="str">
        <f>IFERROR(VLOOKUP($I193,'WM-AR'!$I$7:$AS$3267,33,FALSE),"")</f>
        <v/>
      </c>
      <c r="AF193" s="839"/>
      <c r="AG193" s="852"/>
      <c r="AH193" s="852"/>
      <c r="AI193" s="854"/>
      <c r="AJ193" s="854" t="str">
        <f t="shared" si="31"/>
        <v/>
      </c>
      <c r="AK193" s="1114"/>
      <c r="AL193" s="88" t="str">
        <f>IF(AND(ISTEXT($E193),ISTEXT($B193)),"산출기준 &gt;&gt;  "&amp;_xlfn.XLOOKUP($E193,산출기준!$D:$D,산출기준!$E:$E,"매칭실패"),"")</f>
        <v/>
      </c>
    </row>
    <row r="194" spans="2:38">
      <c r="B194" s="1111"/>
      <c r="C194" s="1166"/>
      <c r="D194" s="1166"/>
      <c r="E194" s="1166"/>
      <c r="F194" s="1166"/>
      <c r="G194" s="843"/>
      <c r="H194" s="843"/>
      <c r="I194" s="712" t="str">
        <f t="shared" si="23"/>
        <v/>
      </c>
      <c r="J194" s="714"/>
      <c r="K194" s="714" t="str">
        <f>IFERROR(VLOOKUP($I194,'WM-AR'!$I$7:$AS$3267,34,FALSE),"")</f>
        <v/>
      </c>
      <c r="L194" s="714" t="str">
        <f>IFERROR(VLOOKUP($I194,'WM-AR'!$I$7:$AS$3267,4,FALSE),"")</f>
        <v/>
      </c>
      <c r="M194" s="714" t="str">
        <f>IFERROR(VLOOKUP($I194,'WM-AR'!$I$7:$AS$3267,6,FALSE),"")</f>
        <v/>
      </c>
      <c r="N194" s="714" t="str">
        <f>IFERROR(VLOOKUP($I194,'WM-AR'!$I$7:$AS$3267,8,FALSE),"")</f>
        <v/>
      </c>
      <c r="O194" s="714" t="str">
        <f>IFERROR(VLOOKUP($I194,'WM-AR'!$I$7:$AS$3267,10,FALSE),"")</f>
        <v/>
      </c>
      <c r="P194" s="714" t="str">
        <f>IFERROR(VLOOKUP($I194,'WM-AR'!$I$7:$AS$3267,12,FALSE),"")</f>
        <v/>
      </c>
      <c r="Q194" s="714" t="str">
        <f>IFERROR(VLOOKUP($I194,'WM-AR'!$I$7:$AS$3267,14,FALSE),"")</f>
        <v/>
      </c>
      <c r="R194" s="714" t="str">
        <f>IFERROR(VLOOKUP($I194,'WM-AR'!$I$7:$AS$3267,16,FALSE),"")</f>
        <v/>
      </c>
      <c r="S194" s="714" t="str">
        <f>IFERROR(VLOOKUP($I194,'WM-AR'!$I$7:$AS$3267,18,FALSE),"")</f>
        <v/>
      </c>
      <c r="T194" s="714" t="str">
        <f>IFERROR(VLOOKUP($I194,'WM-AR'!$I$7:$AS$3267,20,FALSE),"")</f>
        <v/>
      </c>
      <c r="U194" s="714" t="str">
        <f>IFERROR(VLOOKUP($I194,'WM-AR'!$I$7:$AS$3267,22,FALSE),"")</f>
        <v/>
      </c>
      <c r="V194" s="714" t="str">
        <f>IFERROR(VLOOKUP($I194,'WM-AR'!$I$7:$AS$3267,24,FALSE),"")</f>
        <v/>
      </c>
      <c r="W194" s="714" t="str">
        <f>IFERROR(VLOOKUP($I194,'WM-AR'!$I$7:$AS$3267,25,FALSE),"")</f>
        <v/>
      </c>
      <c r="X194" s="714" t="str">
        <f>IFERROR(VLOOKUP($I194,'WM-AR'!$I$7:$AS$3267,26,FALSE),"")</f>
        <v/>
      </c>
      <c r="Y194" s="714" t="str">
        <f>IFERROR(VLOOKUP($I194,'WM-AR'!$I$7:$AS$3267,27,FALSE),"")</f>
        <v/>
      </c>
      <c r="Z194" s="714" t="str">
        <f>IFERROR(VLOOKUP($I194,'WM-AR'!$I$7:$AS$3267,28,FALSE),"")</f>
        <v/>
      </c>
      <c r="AA194" s="714" t="str">
        <f>IFERROR(VLOOKUP($I194,'WM-AR'!$I$7:$AS$3267,29,FALSE),"")</f>
        <v/>
      </c>
      <c r="AB194" s="714" t="str">
        <f>IFERROR(VLOOKUP($I194,'WM-AR'!$I$7:$AS$3267,30,FALSE),"")</f>
        <v/>
      </c>
      <c r="AC194" s="714" t="str">
        <f>IFERROR(VLOOKUP($I194,'WM-AR'!$I$7:$AS$3267,31,FALSE),"")</f>
        <v/>
      </c>
      <c r="AD194" s="714" t="str">
        <f>IFERROR(VLOOKUP($I194,'WM-AR'!$I$7:$AS$3267,32,FALSE),"")</f>
        <v/>
      </c>
      <c r="AE194" s="714" t="str">
        <f>IFERROR(VLOOKUP($I194,'WM-AR'!$I$7:$AS$3267,33,FALSE),"")</f>
        <v/>
      </c>
      <c r="AF194" s="839"/>
      <c r="AG194" s="852"/>
      <c r="AH194" s="852"/>
      <c r="AI194" s="854"/>
      <c r="AJ194" s="854" t="str">
        <f t="shared" si="31"/>
        <v/>
      </c>
      <c r="AK194" s="1114"/>
      <c r="AL194" s="88" t="str">
        <f>IF(AND(ISTEXT($E194),ISTEXT($B194)),"산출기준 &gt;&gt;  "&amp;_xlfn.XLOOKUP($E194,산출기준!$D:$D,산출기준!$E:$E,"매칭실패"),"")</f>
        <v/>
      </c>
    </row>
    <row r="195" spans="2:38">
      <c r="B195" s="1116"/>
      <c r="C195" s="1167"/>
      <c r="D195" s="1167"/>
      <c r="E195" s="1167"/>
      <c r="F195" s="1167"/>
      <c r="G195" s="1120"/>
      <c r="H195" s="1120"/>
      <c r="I195" s="1119" t="str">
        <f t="shared" si="23"/>
        <v/>
      </c>
      <c r="J195" s="1121"/>
      <c r="K195" s="1121" t="str">
        <f>IFERROR(VLOOKUP($I195,'WM-AR'!$I$7:$AS$3267,34,FALSE),"")</f>
        <v/>
      </c>
      <c r="L195" s="1121" t="str">
        <f>IFERROR(VLOOKUP($I195,'WM-AR'!$I$7:$AS$3267,4,FALSE),"")</f>
        <v/>
      </c>
      <c r="M195" s="1121" t="str">
        <f>IFERROR(VLOOKUP($I195,'WM-AR'!$I$7:$AS$3267,6,FALSE),"")</f>
        <v/>
      </c>
      <c r="N195" s="1121" t="str">
        <f>IFERROR(VLOOKUP($I195,'WM-AR'!$I$7:$AS$3267,8,FALSE),"")</f>
        <v/>
      </c>
      <c r="O195" s="1121" t="str">
        <f>IFERROR(VLOOKUP($I195,'WM-AR'!$I$7:$AS$3267,10,FALSE),"")</f>
        <v/>
      </c>
      <c r="P195" s="1121" t="str">
        <f>IFERROR(VLOOKUP($I195,'WM-AR'!$I$7:$AS$3267,12,FALSE),"")</f>
        <v/>
      </c>
      <c r="Q195" s="1121" t="str">
        <f>IFERROR(VLOOKUP($I195,'WM-AR'!$I$7:$AS$3267,14,FALSE),"")</f>
        <v/>
      </c>
      <c r="R195" s="1121" t="str">
        <f>IFERROR(VLOOKUP($I195,'WM-AR'!$I$7:$AS$3267,16,FALSE),"")</f>
        <v/>
      </c>
      <c r="S195" s="1121" t="str">
        <f>IFERROR(VLOOKUP($I195,'WM-AR'!$I$7:$AS$3267,18,FALSE),"")</f>
        <v/>
      </c>
      <c r="T195" s="1121" t="str">
        <f>IFERROR(VLOOKUP($I195,'WM-AR'!$I$7:$AS$3267,20,FALSE),"")</f>
        <v/>
      </c>
      <c r="U195" s="1121" t="str">
        <f>IFERROR(VLOOKUP($I195,'WM-AR'!$I$7:$AS$3267,22,FALSE),"")</f>
        <v/>
      </c>
      <c r="V195" s="1121" t="str">
        <f>IFERROR(VLOOKUP($I195,'WM-AR'!$I$7:$AS$3267,24,FALSE),"")</f>
        <v/>
      </c>
      <c r="W195" s="1121" t="str">
        <f>IFERROR(VLOOKUP($I195,'WM-AR'!$I$7:$AS$3267,25,FALSE),"")</f>
        <v/>
      </c>
      <c r="X195" s="1121" t="str">
        <f>IFERROR(VLOOKUP($I195,'WM-AR'!$I$7:$AS$3267,26,FALSE),"")</f>
        <v/>
      </c>
      <c r="Y195" s="1121" t="str">
        <f>IFERROR(VLOOKUP($I195,'WM-AR'!$I$7:$AS$3267,27,FALSE),"")</f>
        <v/>
      </c>
      <c r="Z195" s="1121" t="str">
        <f>IFERROR(VLOOKUP($I195,'WM-AR'!$I$7:$AS$3267,28,FALSE),"")</f>
        <v/>
      </c>
      <c r="AA195" s="1121" t="str">
        <f>IFERROR(VLOOKUP($I195,'WM-AR'!$I$7:$AS$3267,29,FALSE),"")</f>
        <v/>
      </c>
      <c r="AB195" s="1121" t="str">
        <f>IFERROR(VLOOKUP($I195,'WM-AR'!$I$7:$AS$3267,30,FALSE),"")</f>
        <v/>
      </c>
      <c r="AC195" s="1121" t="str">
        <f>IFERROR(VLOOKUP($I195,'WM-AR'!$I$7:$AS$3267,31,FALSE),"")</f>
        <v/>
      </c>
      <c r="AD195" s="1121" t="str">
        <f>IFERROR(VLOOKUP($I195,'WM-AR'!$I$7:$AS$3267,32,FALSE),"")</f>
        <v/>
      </c>
      <c r="AE195" s="1121" t="str">
        <f>IFERROR(VLOOKUP($I195,'WM-AR'!$I$7:$AS$3267,33,FALSE),"")</f>
        <v/>
      </c>
      <c r="AF195" s="1122"/>
      <c r="AG195" s="1123"/>
      <c r="AH195" s="1123"/>
      <c r="AI195" s="1124"/>
      <c r="AJ195" s="1124" t="str">
        <f t="shared" si="31"/>
        <v/>
      </c>
      <c r="AK195" s="1125"/>
      <c r="AL195" s="88" t="str">
        <f>IF(AND(ISTEXT($E195),ISTEXT($B195)),"산출기준 &gt;&gt;  "&amp;_xlfn.XLOOKUP($E195,산출기준!$D:$D,산출기준!$E:$E,"매칭실패"),"")</f>
        <v/>
      </c>
    </row>
    <row r="196" spans="2:38" s="658" customFormat="1">
      <c r="B196" s="635"/>
      <c r="C196" s="1068"/>
      <c r="D196" s="1068"/>
      <c r="E196" s="1068"/>
      <c r="F196" s="1317" t="s">
        <v>883</v>
      </c>
      <c r="G196" s="1068"/>
      <c r="H196" s="1307"/>
      <c r="I196" s="1071" t="str">
        <f t="shared" si="23"/>
        <v/>
      </c>
      <c r="J196" s="1071"/>
      <c r="K196" s="1071"/>
      <c r="L196" s="1071"/>
      <c r="M196" s="1071"/>
      <c r="N196" s="1071"/>
      <c r="O196" s="1071"/>
      <c r="P196" s="1071"/>
      <c r="Q196" s="1071"/>
      <c r="R196" s="1071"/>
      <c r="S196" s="1071"/>
      <c r="T196" s="1071"/>
      <c r="U196" s="1071"/>
      <c r="V196" s="1071"/>
      <c r="W196" s="1071"/>
      <c r="X196" s="1071"/>
      <c r="Y196" s="1071"/>
      <c r="Z196" s="1071"/>
      <c r="AA196" s="1071"/>
      <c r="AB196" s="1071"/>
      <c r="AC196" s="1071"/>
      <c r="AD196" s="1071"/>
      <c r="AE196" s="1071"/>
      <c r="AF196" s="1072"/>
      <c r="AG196" s="1072"/>
      <c r="AH196" s="1072"/>
      <c r="AI196" s="1072"/>
      <c r="AJ196" s="1072"/>
      <c r="AK196" s="1073"/>
      <c r="AL196" s="658" t="str">
        <f>IF(AND(ISTEXT($E196),ISTEXT($B196)),"산출기준 &gt;&gt;  "&amp;_xlfn.XLOOKUP($E196,산출기준!$D:$D,산출기준!$E:$E,"매칭실패"),"")</f>
        <v/>
      </c>
    </row>
    <row r="197" spans="2:38" ht="34.9" customHeight="1">
      <c r="B197" s="808" t="str" cm="1">
        <f t="array" aca="1" ref="B197" ca="1">_xlfn.IFNA(INDIRECT("Family_표준_구성도!B"&amp;MATCH(F197,INDIRECT("Family_표준_구성도!"&amp;"C:C"),0)),"")</f>
        <v>5.2.2.1.5</v>
      </c>
      <c r="C197" s="668" t="s">
        <v>1903</v>
      </c>
      <c r="D197" s="809"/>
      <c r="E197" s="668" t="s">
        <v>1962</v>
      </c>
      <c r="F197" s="1265" t="s">
        <v>885</v>
      </c>
      <c r="G197" s="1079"/>
      <c r="H197" s="1079"/>
      <c r="I197" s="674" t="str">
        <f t="shared" si="23"/>
        <v/>
      </c>
      <c r="J197" s="674"/>
      <c r="K197" s="674"/>
      <c r="L197" s="674"/>
      <c r="M197" s="674"/>
      <c r="N197" s="675"/>
      <c r="O197" s="676"/>
      <c r="P197" s="677"/>
      <c r="Q197" s="677"/>
      <c r="R197" s="677"/>
      <c r="S197" s="677"/>
      <c r="T197" s="677"/>
      <c r="U197" s="677"/>
      <c r="V197" s="678"/>
      <c r="W197" s="679"/>
      <c r="X197" s="679"/>
      <c r="Y197" s="679"/>
      <c r="Z197" s="679"/>
      <c r="AA197" s="679"/>
      <c r="AB197" s="679"/>
      <c r="AC197" s="679"/>
      <c r="AD197" s="679"/>
      <c r="AE197" s="679"/>
      <c r="AF197" s="1312" t="s">
        <v>3517</v>
      </c>
      <c r="AG197" s="682"/>
      <c r="AH197" s="682"/>
      <c r="AI197" s="682"/>
      <c r="AJ197" s="682"/>
      <c r="AK197" s="1266"/>
      <c r="AL197" s="88" t="str">
        <f ca="1">IF(AND(ISTEXT($E197),ISTEXT($B197)),"산출기준 &gt;&gt;  "&amp;_xlfn.XLOOKUP($E197,산출기준!$D:$D,산출기준!$E:$E,"매칭실패"),"")</f>
        <v>산출기준 &gt;&gt;  [Steel Column]</v>
      </c>
    </row>
    <row r="198" spans="2:38" ht="49.9" customHeight="1" outlineLevel="1">
      <c r="B198" s="758"/>
      <c r="C198" s="759"/>
      <c r="D198" s="759"/>
      <c r="E198" s="759"/>
      <c r="F198" s="1080" t="s">
        <v>3488</v>
      </c>
      <c r="G198" s="759" t="str">
        <f t="shared" ref="G198:G201" si="32">IF(IF(N198=0,"",N198)&amp;" | "&amp;IF(O198=0,"",O198)&amp;" | "&amp;IF(Q198=0,"",Q198)&amp;" | "&amp;IF(R198=0,"",R198)=" |  |  | ","",IF(N198=0,"",N198)&amp;" | "&amp;IF(O198=0,"",O198)&amp;" | "&amp;IF(Q198=0,"",Q198)&amp;" | "&amp;IF(R198=0,"",R198))</f>
        <v xml:space="preserve">Extra Light Steel - Standard |  |  | </v>
      </c>
      <c r="H198" s="816" t="s">
        <v>3514</v>
      </c>
      <c r="I198" s="765" t="str">
        <f t="shared" si="23"/>
        <v>S01AA075-00001</v>
      </c>
      <c r="J198" s="766"/>
      <c r="K198" s="766" t="str">
        <f>IFERROR(VLOOKUP($I198,'WM-AR'!$I$7:$AS$3267,34,FALSE),"")</f>
        <v>TON</v>
      </c>
      <c r="L198" s="766" t="str">
        <f>IFERROR(VLOOKUP($I198,'WM-AR'!$I$7:$AS$3267,4,FALSE),"")</f>
        <v>Main Steel Structure Fabrication Work</v>
      </c>
      <c r="M198" s="766" t="str">
        <f>IFERROR(VLOOKUP($I198,'WM-AR'!$I$7:$AS$3267,6,FALSE),"")</f>
        <v>Shelter/Building</v>
      </c>
      <c r="N198" s="766" t="str">
        <f>IFERROR(VLOOKUP($I198,'WM-AR'!$I$7:$AS$3267,8,FALSE),"")</f>
        <v>Extra Light Steel - Standard</v>
      </c>
      <c r="O198" s="766">
        <f>IFERROR(VLOOKUP($I198,'WM-AR'!$I$7:$AS$3267,10,FALSE),"")</f>
        <v>0</v>
      </c>
      <c r="P198" s="766">
        <f>IFERROR(VLOOKUP($I198,'WM-AR'!$I$7:$AS$3267,12,FALSE),"")</f>
        <v>0</v>
      </c>
      <c r="Q198" s="766" t="str">
        <f>IFERROR(VLOOKUP($I198,'WM-AR'!$I$7:$AS$3267,14,FALSE),"")</f>
        <v/>
      </c>
      <c r="R198" s="766" t="str">
        <f>IFERROR(VLOOKUP($I198,'WM-AR'!$I$7:$AS$3267,16,FALSE),"")</f>
        <v/>
      </c>
      <c r="S198" s="766" t="str">
        <f>IFERROR(VLOOKUP($I198,'WM-AR'!$I$7:$AS$3267,18,FALSE),"")</f>
        <v/>
      </c>
      <c r="T198" s="766" t="str">
        <f>IFERROR(VLOOKUP($I198,'WM-AR'!$I$7:$AS$3267,20,FALSE),"")</f>
        <v/>
      </c>
      <c r="U198" s="766" t="str">
        <f>IFERROR(VLOOKUP($I198,'WM-AR'!$I$7:$AS$3267,22,FALSE),"")</f>
        <v/>
      </c>
      <c r="V198" s="766" t="str">
        <f>IFERROR(VLOOKUP($I198,'WM-AR'!$I$7:$AS$3267,24,FALSE),"")</f>
        <v/>
      </c>
      <c r="W198" s="766">
        <f>IFERROR(VLOOKUP($I198,'WM-AR'!$I$7:$AS$3267,25,FALSE),"")</f>
        <v>0</v>
      </c>
      <c r="X198" s="766">
        <f>IFERROR(VLOOKUP($I198,'WM-AR'!$I$7:$AS$3267,26,FALSE),"")</f>
        <v>0</v>
      </c>
      <c r="Y198" s="766">
        <f>IFERROR(VLOOKUP($I198,'WM-AR'!$I$7:$AS$3267,27,FALSE),"")</f>
        <v>0</v>
      </c>
      <c r="Z198" s="766">
        <f>IFERROR(VLOOKUP($I198,'WM-AR'!$I$7:$AS$3267,28,FALSE),"")</f>
        <v>0</v>
      </c>
      <c r="AA198" s="766" t="str">
        <f>IFERROR(VLOOKUP($I198,'WM-AR'!$I$7:$AS$3267,29,FALSE),"")</f>
        <v>Material: (   )</v>
      </c>
      <c r="AB198" s="766">
        <f>IFERROR(VLOOKUP($I198,'WM-AR'!$I$7:$AS$3267,30,FALSE),"")</f>
        <v>0</v>
      </c>
      <c r="AC198" s="766">
        <f>IFERROR(VLOOKUP($I198,'WM-AR'!$I$7:$AS$3267,31,FALSE),"")</f>
        <v>0</v>
      </c>
      <c r="AD198" s="766">
        <f>IFERROR(VLOOKUP($I198,'WM-AR'!$I$7:$AS$3267,32,FALSE),"")</f>
        <v>0</v>
      </c>
      <c r="AE198" s="766" t="str">
        <f>IFERROR(VLOOKUP($I198,'WM-AR'!$I$7:$AS$3267,33,FALSE),"")</f>
        <v>(   )KG/M&gt;Weight</v>
      </c>
      <c r="AF198" s="1313" t="str">
        <f>_xlfn.CONCAT("- Material: ( ",AF197," )",CHAR(10),"- (",$H$82,")KG/M&gt;Weight")</f>
        <v>- Material: ( KSD3502 )
- (10)KG/M&gt;Weight</v>
      </c>
      <c r="AG198" s="768" t="s">
        <v>3491</v>
      </c>
      <c r="AH198" s="768" t="s">
        <v>3491</v>
      </c>
      <c r="AI198" s="769"/>
      <c r="AJ198" s="769" t="str">
        <f t="shared" ref="AJ198:AJ206" si="33">K198</f>
        <v>TON</v>
      </c>
      <c r="AK198" s="905"/>
      <c r="AL198" s="88" t="str">
        <f>IF(AND(ISTEXT($E198),ISTEXT($B198)),"산출기준 &gt;&gt;  "&amp;_xlfn.XLOOKUP($E198,산출기준!$D:$D,산출기준!$E:$E,"매칭실패"),"")</f>
        <v/>
      </c>
    </row>
    <row r="199" spans="2:38" ht="49.9" customHeight="1" outlineLevel="1">
      <c r="B199" s="758"/>
      <c r="C199" s="759"/>
      <c r="D199" s="759"/>
      <c r="E199" s="759"/>
      <c r="F199" s="1083" t="s">
        <v>3492</v>
      </c>
      <c r="G199" s="759" t="str">
        <f t="shared" si="32"/>
        <v xml:space="preserve">Extra Light Steel |  |  | </v>
      </c>
      <c r="H199" s="816" t="s">
        <v>3515</v>
      </c>
      <c r="I199" s="765" t="str">
        <f t="shared" si="23"/>
        <v>S03AA085-00001</v>
      </c>
      <c r="J199" s="766"/>
      <c r="K199" s="766" t="str">
        <f>IFERROR(VLOOKUP($I199,'WM-AR'!$I$7:$AS$3267,34,FALSE),"")</f>
        <v>TON</v>
      </c>
      <c r="L199" s="766" t="str">
        <f>IFERROR(VLOOKUP($I199,'WM-AR'!$I$7:$AS$3267,4,FALSE),"")</f>
        <v>Main Steel Structure Erection Work</v>
      </c>
      <c r="M199" s="766" t="str">
        <f>IFERROR(VLOOKUP($I199,'WM-AR'!$I$7:$AS$3267,6,FALSE),"")</f>
        <v>Shelter/Building</v>
      </c>
      <c r="N199" s="766" t="str">
        <f>IFERROR(VLOOKUP($I199,'WM-AR'!$I$7:$AS$3267,8,FALSE),"")</f>
        <v>Extra Light Steel</v>
      </c>
      <c r="O199" s="766">
        <f>IFERROR(VLOOKUP($I199,'WM-AR'!$I$7:$AS$3267,10,FALSE),"")</f>
        <v>0</v>
      </c>
      <c r="P199" s="766">
        <f>IFERROR(VLOOKUP($I199,'WM-AR'!$I$7:$AS$3267,12,FALSE),"")</f>
        <v>0</v>
      </c>
      <c r="Q199" s="766" t="str">
        <f>IFERROR(VLOOKUP($I199,'WM-AR'!$I$7:$AS$3267,14,FALSE),"")</f>
        <v/>
      </c>
      <c r="R199" s="766" t="str">
        <f>IFERROR(VLOOKUP($I199,'WM-AR'!$I$7:$AS$3267,16,FALSE),"")</f>
        <v/>
      </c>
      <c r="S199" s="766" t="str">
        <f>IFERROR(VLOOKUP($I199,'WM-AR'!$I$7:$AS$3267,18,FALSE),"")</f>
        <v/>
      </c>
      <c r="T199" s="766" t="str">
        <f>IFERROR(VLOOKUP($I199,'WM-AR'!$I$7:$AS$3267,20,FALSE),"")</f>
        <v/>
      </c>
      <c r="U199" s="766" t="str">
        <f>IFERROR(VLOOKUP($I199,'WM-AR'!$I$7:$AS$3267,22,FALSE),"")</f>
        <v/>
      </c>
      <c r="V199" s="766" t="str">
        <f>IFERROR(VLOOKUP($I199,'WM-AR'!$I$7:$AS$3267,24,FALSE),"")</f>
        <v/>
      </c>
      <c r="W199" s="766">
        <f>IFERROR(VLOOKUP($I199,'WM-AR'!$I$7:$AS$3267,25,FALSE),"")</f>
        <v>0</v>
      </c>
      <c r="X199" s="766">
        <f>IFERROR(VLOOKUP($I199,'WM-AR'!$I$7:$AS$3267,26,FALSE),"")</f>
        <v>0</v>
      </c>
      <c r="Y199" s="766">
        <f>IFERROR(VLOOKUP($I199,'WM-AR'!$I$7:$AS$3267,27,FALSE),"")</f>
        <v>0</v>
      </c>
      <c r="Z199" s="766">
        <f>IFERROR(VLOOKUP($I199,'WM-AR'!$I$7:$AS$3267,28,FALSE),"")</f>
        <v>0</v>
      </c>
      <c r="AA199" s="766" t="str">
        <f>IFERROR(VLOOKUP($I199,'WM-AR'!$I$7:$AS$3267,29,FALSE),"")</f>
        <v>Material: (   )</v>
      </c>
      <c r="AB199" s="766">
        <f>IFERROR(VLOOKUP($I199,'WM-AR'!$I$7:$AS$3267,30,FALSE),"")</f>
        <v>0</v>
      </c>
      <c r="AC199" s="766">
        <f>IFERROR(VLOOKUP($I199,'WM-AR'!$I$7:$AS$3267,31,FALSE),"")</f>
        <v>0</v>
      </c>
      <c r="AD199" s="766">
        <f>IFERROR(VLOOKUP($I199,'WM-AR'!$I$7:$AS$3267,32,FALSE),"")</f>
        <v>0</v>
      </c>
      <c r="AE199" s="766">
        <f>IFERROR(VLOOKUP($I199,'WM-AR'!$I$7:$AS$3267,33,FALSE),"")</f>
        <v>0</v>
      </c>
      <c r="AF199" s="1313" t="str">
        <f>_xlfn.CONCAT("- Material: ( ",AF197," )")</f>
        <v>- Material: ( KSD3502 )</v>
      </c>
      <c r="AG199" s="1314" t="s">
        <v>3494</v>
      </c>
      <c r="AH199" s="1314" t="s">
        <v>3494</v>
      </c>
      <c r="AI199" s="769"/>
      <c r="AJ199" s="769" t="str">
        <f t="shared" si="33"/>
        <v>TON</v>
      </c>
      <c r="AK199" s="905"/>
      <c r="AL199" s="88" t="str">
        <f>IF(AND(ISTEXT($E199),ISTEXT($B199)),"산출기준 &gt;&gt;  "&amp;_xlfn.XLOOKUP($E199,산출기준!$D:$D,산출기준!$E:$E,"매칭실패"),"")</f>
        <v/>
      </c>
    </row>
    <row r="200" spans="2:38" ht="49.9" customHeight="1" outlineLevel="1">
      <c r="B200" s="758"/>
      <c r="C200" s="759"/>
      <c r="D200" s="759"/>
      <c r="E200" s="759"/>
      <c r="F200" s="1315" t="s">
        <v>1976</v>
      </c>
      <c r="G200" s="759" t="str">
        <f>IF(IF(N200=0,"",N200)&amp;" | "&amp;IF(O200=0,"",O200)&amp;" | "&amp;IF(Q200=0,"",Q200)&amp;" | "&amp;IF(R200=0,"",R200)=" |  |  | ","",IF(N200=0,"",N200)&amp;" | "&amp;IF(O200=0,"",O200)&amp;" | "&amp;IF(Q200=0,"",Q200)&amp;" | "&amp;IF(R200=0,"",R200))</f>
        <v xml:space="preserve">Plates - Gusset, Stiffener, ETC |  |  | </v>
      </c>
      <c r="H200" s="1153" t="s">
        <v>3495</v>
      </c>
      <c r="I200" s="765" t="str">
        <f>LEFT(H200,14)</f>
        <v>S01AA009-00001</v>
      </c>
      <c r="J200" s="766"/>
      <c r="K200" s="766" t="s">
        <v>3496</v>
      </c>
      <c r="L200" s="766" t="s">
        <v>3497</v>
      </c>
      <c r="M200" s="766" t="s">
        <v>3498</v>
      </c>
      <c r="N200" s="766" t="s">
        <v>3499</v>
      </c>
      <c r="O200" s="766">
        <v>0</v>
      </c>
      <c r="P200" s="766">
        <v>0</v>
      </c>
      <c r="Q200" s="766">
        <v>0</v>
      </c>
      <c r="R200" s="766">
        <v>0</v>
      </c>
      <c r="S200" s="766">
        <v>0</v>
      </c>
      <c r="T200" s="766">
        <v>0</v>
      </c>
      <c r="U200" s="766">
        <v>0</v>
      </c>
      <c r="V200" s="766">
        <v>0</v>
      </c>
      <c r="W200" s="766">
        <v>0</v>
      </c>
      <c r="X200" s="766">
        <v>0</v>
      </c>
      <c r="Y200" s="766">
        <v>0</v>
      </c>
      <c r="Z200" s="766">
        <v>0</v>
      </c>
      <c r="AA200" s="766" t="s">
        <v>3500</v>
      </c>
      <c r="AB200" s="766">
        <v>0</v>
      </c>
      <c r="AC200" s="766">
        <v>0</v>
      </c>
      <c r="AD200" s="766">
        <v>0</v>
      </c>
      <c r="AE200" s="766">
        <v>0</v>
      </c>
      <c r="AF200" s="817"/>
      <c r="AG200" s="1314" t="s">
        <v>3501</v>
      </c>
      <c r="AH200" s="1314" t="s">
        <v>3501</v>
      </c>
      <c r="AI200" s="769"/>
      <c r="AJ200" s="769" t="str">
        <f>K200</f>
        <v>TON</v>
      </c>
      <c r="AK200" s="1318"/>
      <c r="AL200" s="88" t="s">
        <v>2965</v>
      </c>
    </row>
    <row r="201" spans="2:38" ht="49.9" customHeight="1" outlineLevel="1">
      <c r="B201" s="758"/>
      <c r="C201" s="759"/>
      <c r="D201" s="759"/>
      <c r="E201" s="759"/>
      <c r="F201" s="1083" t="s">
        <v>3502</v>
      </c>
      <c r="G201" s="759" t="str">
        <f t="shared" si="32"/>
        <v xml:space="preserve">for Non-Fireproofed Steel Surface |  |  | </v>
      </c>
      <c r="H201" s="816" t="s">
        <v>3503</v>
      </c>
      <c r="I201" s="765" t="str">
        <f t="shared" si="23"/>
        <v>S41AA051-00001</v>
      </c>
      <c r="J201" s="766"/>
      <c r="K201" s="766" t="str">
        <f>IFERROR(VLOOKUP($I201,'WM-AR'!$I$7:$AS$3267,34,FALSE),"")</f>
        <v>M2</v>
      </c>
      <c r="L201" s="766" t="str">
        <f>IFERROR(VLOOKUP($I201,'WM-AR'!$I$7:$AS$3267,4,FALSE),"")</f>
        <v>Steel Structure Paint Work</v>
      </c>
      <c r="M201" s="766" t="str">
        <f>IFERROR(VLOOKUP($I201,'WM-AR'!$I$7:$AS$3267,6,FALSE),"")</f>
        <v>Shelter/Building</v>
      </c>
      <c r="N201" s="766" t="str">
        <f>IFERROR(VLOOKUP($I201,'WM-AR'!$I$7:$AS$3267,8,FALSE),"")</f>
        <v>for Non-Fireproofed Steel Surface</v>
      </c>
      <c r="O201" s="766">
        <f>IFERROR(VLOOKUP($I201,'WM-AR'!$I$7:$AS$3267,10,FALSE),"")</f>
        <v>0</v>
      </c>
      <c r="P201" s="766">
        <f>IFERROR(VLOOKUP($I201,'WM-AR'!$I$7:$AS$3267,12,FALSE),"")</f>
        <v>0</v>
      </c>
      <c r="Q201" s="766" t="str">
        <f>IFERROR(VLOOKUP($I201,'WM-AR'!$I$7:$AS$3267,14,FALSE),"")</f>
        <v/>
      </c>
      <c r="R201" s="766" t="str">
        <f>IFERROR(VLOOKUP($I201,'WM-AR'!$I$7:$AS$3267,16,FALSE),"")</f>
        <v/>
      </c>
      <c r="S201" s="766" t="str">
        <f>IFERROR(VLOOKUP($I201,'WM-AR'!$I$7:$AS$3267,18,FALSE),"")</f>
        <v/>
      </c>
      <c r="T201" s="766" t="str">
        <f>IFERROR(VLOOKUP($I201,'WM-AR'!$I$7:$AS$3267,20,FALSE),"")</f>
        <v/>
      </c>
      <c r="U201" s="766" t="str">
        <f>IFERROR(VLOOKUP($I201,'WM-AR'!$I$7:$AS$3267,22,FALSE),"")</f>
        <v/>
      </c>
      <c r="V201" s="766" t="str">
        <f>IFERROR(VLOOKUP($I201,'WM-AR'!$I$7:$AS$3267,24,FALSE),"")</f>
        <v/>
      </c>
      <c r="W201" s="766">
        <f>IFERROR(VLOOKUP($I201,'WM-AR'!$I$7:$AS$3267,25,FALSE),"")</f>
        <v>0</v>
      </c>
      <c r="X201" s="766">
        <f>IFERROR(VLOOKUP($I201,'WM-AR'!$I$7:$AS$3267,26,FALSE),"")</f>
        <v>0</v>
      </c>
      <c r="Y201" s="766">
        <f>IFERROR(VLOOKUP($I201,'WM-AR'!$I$7:$AS$3267,27,FALSE),"")</f>
        <v>0</v>
      </c>
      <c r="Z201" s="766">
        <f>IFERROR(VLOOKUP($I201,'WM-AR'!$I$7:$AS$3267,28,FALSE),"")</f>
        <v>0</v>
      </c>
      <c r="AA201" s="766" t="str">
        <f>IFERROR(VLOOKUP($I201,'WM-AR'!$I$7:$AS$3267,29,FALSE),"")</f>
        <v>Material: (   )</v>
      </c>
      <c r="AB201" s="766">
        <f>IFERROR(VLOOKUP($I201,'WM-AR'!$I$7:$AS$3267,30,FALSE),"")</f>
        <v>0</v>
      </c>
      <c r="AC201" s="766">
        <f>IFERROR(VLOOKUP($I201,'WM-AR'!$I$7:$AS$3267,31,FALSE),"")</f>
        <v>0</v>
      </c>
      <c r="AD201" s="766">
        <f>IFERROR(VLOOKUP($I201,'WM-AR'!$I$7:$AS$3267,32,FALSE),"")</f>
        <v>0</v>
      </c>
      <c r="AE201" s="766">
        <f>IFERROR(VLOOKUP($I201,'WM-AR'!$I$7:$AS$3267,33,FALSE),"")</f>
        <v>0</v>
      </c>
      <c r="AF201" s="817"/>
      <c r="AG201" s="1314" t="s">
        <v>3504</v>
      </c>
      <c r="AH201" s="1314" t="s">
        <v>3504</v>
      </c>
      <c r="AI201" s="769"/>
      <c r="AJ201" s="769" t="str">
        <f t="shared" si="33"/>
        <v>M2</v>
      </c>
      <c r="AK201" s="905"/>
      <c r="AL201" s="88" t="str">
        <f>IF(AND(ISTEXT($E201),ISTEXT($B201)),"산출기준 &gt;&gt;  "&amp;_xlfn.XLOOKUP($E201,산출기준!$D:$D,산출기준!$E:$E,"매칭실패"),"")</f>
        <v/>
      </c>
    </row>
    <row r="202" spans="2:38">
      <c r="B202" s="1127"/>
      <c r="C202" s="1165"/>
      <c r="D202" s="1165"/>
      <c r="E202" s="1165"/>
      <c r="F202" s="1165"/>
      <c r="G202" s="1131"/>
      <c r="H202" s="1131"/>
      <c r="I202" s="1130" t="str">
        <f t="shared" si="23"/>
        <v/>
      </c>
      <c r="J202" s="1132"/>
      <c r="K202" s="1132" t="str">
        <f>IFERROR(VLOOKUP($I202,'WM-AR'!$I$7:$AS$3267,34,FALSE),"")</f>
        <v/>
      </c>
      <c r="L202" s="1132" t="str">
        <f>IFERROR(VLOOKUP($I202,'WM-AR'!$I$7:$AS$3267,4,FALSE),"")</f>
        <v/>
      </c>
      <c r="M202" s="1132" t="str">
        <f>IFERROR(VLOOKUP($I202,'WM-AR'!$I$7:$AS$3267,6,FALSE),"")</f>
        <v/>
      </c>
      <c r="N202" s="1132" t="str">
        <f>IFERROR(VLOOKUP($I202,'WM-AR'!$I$7:$AS$3267,8,FALSE),"")</f>
        <v/>
      </c>
      <c r="O202" s="1132" t="str">
        <f>IFERROR(VLOOKUP($I202,'WM-AR'!$I$7:$AS$3267,10,FALSE),"")</f>
        <v/>
      </c>
      <c r="P202" s="1132" t="str">
        <f>IFERROR(VLOOKUP($I202,'WM-AR'!$I$7:$AS$3267,12,FALSE),"")</f>
        <v/>
      </c>
      <c r="Q202" s="1132" t="str">
        <f>IFERROR(VLOOKUP($I202,'WM-AR'!$I$7:$AS$3267,14,FALSE),"")</f>
        <v/>
      </c>
      <c r="R202" s="1132" t="str">
        <f>IFERROR(VLOOKUP($I202,'WM-AR'!$I$7:$AS$3267,16,FALSE),"")</f>
        <v/>
      </c>
      <c r="S202" s="1132" t="str">
        <f>IFERROR(VLOOKUP($I202,'WM-AR'!$I$7:$AS$3267,18,FALSE),"")</f>
        <v/>
      </c>
      <c r="T202" s="1132" t="str">
        <f>IFERROR(VLOOKUP($I202,'WM-AR'!$I$7:$AS$3267,20,FALSE),"")</f>
        <v/>
      </c>
      <c r="U202" s="1132" t="str">
        <f>IFERROR(VLOOKUP($I202,'WM-AR'!$I$7:$AS$3267,22,FALSE),"")</f>
        <v/>
      </c>
      <c r="V202" s="1132" t="str">
        <f>IFERROR(VLOOKUP($I202,'WM-AR'!$I$7:$AS$3267,24,FALSE),"")</f>
        <v/>
      </c>
      <c r="W202" s="1132" t="str">
        <f>IFERROR(VLOOKUP($I202,'WM-AR'!$I$7:$AS$3267,25,FALSE),"")</f>
        <v/>
      </c>
      <c r="X202" s="1132" t="str">
        <f>IFERROR(VLOOKUP($I202,'WM-AR'!$I$7:$AS$3267,26,FALSE),"")</f>
        <v/>
      </c>
      <c r="Y202" s="1132" t="str">
        <f>IFERROR(VLOOKUP($I202,'WM-AR'!$I$7:$AS$3267,27,FALSE),"")</f>
        <v/>
      </c>
      <c r="Z202" s="1132" t="str">
        <f>IFERROR(VLOOKUP($I202,'WM-AR'!$I$7:$AS$3267,28,FALSE),"")</f>
        <v/>
      </c>
      <c r="AA202" s="1132" t="str">
        <f>IFERROR(VLOOKUP($I202,'WM-AR'!$I$7:$AS$3267,29,FALSE),"")</f>
        <v/>
      </c>
      <c r="AB202" s="1132" t="str">
        <f>IFERROR(VLOOKUP($I202,'WM-AR'!$I$7:$AS$3267,30,FALSE),"")</f>
        <v/>
      </c>
      <c r="AC202" s="1132" t="str">
        <f>IFERROR(VLOOKUP($I202,'WM-AR'!$I$7:$AS$3267,31,FALSE),"")</f>
        <v/>
      </c>
      <c r="AD202" s="1132" t="str">
        <f>IFERROR(VLOOKUP($I202,'WM-AR'!$I$7:$AS$3267,32,FALSE),"")</f>
        <v/>
      </c>
      <c r="AE202" s="1132" t="str">
        <f>IFERROR(VLOOKUP($I202,'WM-AR'!$I$7:$AS$3267,33,FALSE),"")</f>
        <v/>
      </c>
      <c r="AF202" s="1133"/>
      <c r="AG202" s="1134"/>
      <c r="AH202" s="1134"/>
      <c r="AI202" s="1135"/>
      <c r="AJ202" s="1135" t="str">
        <f t="shared" si="33"/>
        <v/>
      </c>
      <c r="AK202" s="1136"/>
      <c r="AL202" s="88" t="str">
        <f>IF(AND(ISTEXT($E202),ISTEXT($B202)),"산출기준 &gt;&gt;  "&amp;_xlfn.XLOOKUP($E202,산출기준!$D:$D,산출기준!$E:$E,"매칭실패"),"")</f>
        <v/>
      </c>
    </row>
    <row r="203" spans="2:38">
      <c r="B203" s="1111"/>
      <c r="C203" s="1166"/>
      <c r="D203" s="1166"/>
      <c r="E203" s="1166"/>
      <c r="F203" s="1166"/>
      <c r="G203" s="843"/>
      <c r="H203" s="843"/>
      <c r="I203" s="712" t="str">
        <f t="shared" si="23"/>
        <v/>
      </c>
      <c r="J203" s="714"/>
      <c r="K203" s="714" t="str">
        <f>IFERROR(VLOOKUP($I203,'WM-AR'!$I$7:$AS$3267,34,FALSE),"")</f>
        <v/>
      </c>
      <c r="L203" s="714" t="str">
        <f>IFERROR(VLOOKUP($I203,'WM-AR'!$I$7:$AS$3267,4,FALSE),"")</f>
        <v/>
      </c>
      <c r="M203" s="714" t="str">
        <f>IFERROR(VLOOKUP($I203,'WM-AR'!$I$7:$AS$3267,6,FALSE),"")</f>
        <v/>
      </c>
      <c r="N203" s="714" t="str">
        <f>IFERROR(VLOOKUP($I203,'WM-AR'!$I$7:$AS$3267,8,FALSE),"")</f>
        <v/>
      </c>
      <c r="O203" s="714" t="str">
        <f>IFERROR(VLOOKUP($I203,'WM-AR'!$I$7:$AS$3267,10,FALSE),"")</f>
        <v/>
      </c>
      <c r="P203" s="714" t="str">
        <f>IFERROR(VLOOKUP($I203,'WM-AR'!$I$7:$AS$3267,12,FALSE),"")</f>
        <v/>
      </c>
      <c r="Q203" s="714" t="str">
        <f>IFERROR(VLOOKUP($I203,'WM-AR'!$I$7:$AS$3267,14,FALSE),"")</f>
        <v/>
      </c>
      <c r="R203" s="714" t="str">
        <f>IFERROR(VLOOKUP($I203,'WM-AR'!$I$7:$AS$3267,16,FALSE),"")</f>
        <v/>
      </c>
      <c r="S203" s="714" t="str">
        <f>IFERROR(VLOOKUP($I203,'WM-AR'!$I$7:$AS$3267,18,FALSE),"")</f>
        <v/>
      </c>
      <c r="T203" s="714" t="str">
        <f>IFERROR(VLOOKUP($I203,'WM-AR'!$I$7:$AS$3267,20,FALSE),"")</f>
        <v/>
      </c>
      <c r="U203" s="714" t="str">
        <f>IFERROR(VLOOKUP($I203,'WM-AR'!$I$7:$AS$3267,22,FALSE),"")</f>
        <v/>
      </c>
      <c r="V203" s="714" t="str">
        <f>IFERROR(VLOOKUP($I203,'WM-AR'!$I$7:$AS$3267,24,FALSE),"")</f>
        <v/>
      </c>
      <c r="W203" s="714" t="str">
        <f>IFERROR(VLOOKUP($I203,'WM-AR'!$I$7:$AS$3267,25,FALSE),"")</f>
        <v/>
      </c>
      <c r="X203" s="714" t="str">
        <f>IFERROR(VLOOKUP($I203,'WM-AR'!$I$7:$AS$3267,26,FALSE),"")</f>
        <v/>
      </c>
      <c r="Y203" s="714" t="str">
        <f>IFERROR(VLOOKUP($I203,'WM-AR'!$I$7:$AS$3267,27,FALSE),"")</f>
        <v/>
      </c>
      <c r="Z203" s="714" t="str">
        <f>IFERROR(VLOOKUP($I203,'WM-AR'!$I$7:$AS$3267,28,FALSE),"")</f>
        <v/>
      </c>
      <c r="AA203" s="714" t="str">
        <f>IFERROR(VLOOKUP($I203,'WM-AR'!$I$7:$AS$3267,29,FALSE),"")</f>
        <v/>
      </c>
      <c r="AB203" s="714" t="str">
        <f>IFERROR(VLOOKUP($I203,'WM-AR'!$I$7:$AS$3267,30,FALSE),"")</f>
        <v/>
      </c>
      <c r="AC203" s="714" t="str">
        <f>IFERROR(VLOOKUP($I203,'WM-AR'!$I$7:$AS$3267,31,FALSE),"")</f>
        <v/>
      </c>
      <c r="AD203" s="714" t="str">
        <f>IFERROR(VLOOKUP($I203,'WM-AR'!$I$7:$AS$3267,32,FALSE),"")</f>
        <v/>
      </c>
      <c r="AE203" s="714" t="str">
        <f>IFERROR(VLOOKUP($I203,'WM-AR'!$I$7:$AS$3267,33,FALSE),"")</f>
        <v/>
      </c>
      <c r="AF203" s="839"/>
      <c r="AG203" s="852"/>
      <c r="AH203" s="852"/>
      <c r="AI203" s="854"/>
      <c r="AJ203" s="854" t="str">
        <f t="shared" si="33"/>
        <v/>
      </c>
      <c r="AK203" s="1114"/>
      <c r="AL203" s="88" t="str">
        <f>IF(AND(ISTEXT($E203),ISTEXT($B203)),"산출기준 &gt;&gt;  "&amp;_xlfn.XLOOKUP($E203,산출기준!$D:$D,산출기준!$E:$E,"매칭실패"),"")</f>
        <v/>
      </c>
    </row>
    <row r="204" spans="2:38">
      <c r="B204" s="1111"/>
      <c r="C204" s="1166"/>
      <c r="D204" s="1166"/>
      <c r="E204" s="1166"/>
      <c r="F204" s="1166"/>
      <c r="G204" s="843"/>
      <c r="H204" s="843"/>
      <c r="I204" s="712" t="str">
        <f t="shared" si="23"/>
        <v/>
      </c>
      <c r="J204" s="714"/>
      <c r="K204" s="714" t="str">
        <f>IFERROR(VLOOKUP($I204,'WM-AR'!$I$7:$AS$3267,34,FALSE),"")</f>
        <v/>
      </c>
      <c r="L204" s="714" t="str">
        <f>IFERROR(VLOOKUP($I204,'WM-AR'!$I$7:$AS$3267,4,FALSE),"")</f>
        <v/>
      </c>
      <c r="M204" s="714" t="str">
        <f>IFERROR(VLOOKUP($I204,'WM-AR'!$I$7:$AS$3267,6,FALSE),"")</f>
        <v/>
      </c>
      <c r="N204" s="714" t="str">
        <f>IFERROR(VLOOKUP($I204,'WM-AR'!$I$7:$AS$3267,8,FALSE),"")</f>
        <v/>
      </c>
      <c r="O204" s="714" t="str">
        <f>IFERROR(VLOOKUP($I204,'WM-AR'!$I$7:$AS$3267,10,FALSE),"")</f>
        <v/>
      </c>
      <c r="P204" s="714" t="str">
        <f>IFERROR(VLOOKUP($I204,'WM-AR'!$I$7:$AS$3267,12,FALSE),"")</f>
        <v/>
      </c>
      <c r="Q204" s="714" t="str">
        <f>IFERROR(VLOOKUP($I204,'WM-AR'!$I$7:$AS$3267,14,FALSE),"")</f>
        <v/>
      </c>
      <c r="R204" s="714" t="str">
        <f>IFERROR(VLOOKUP($I204,'WM-AR'!$I$7:$AS$3267,16,FALSE),"")</f>
        <v/>
      </c>
      <c r="S204" s="714" t="str">
        <f>IFERROR(VLOOKUP($I204,'WM-AR'!$I$7:$AS$3267,18,FALSE),"")</f>
        <v/>
      </c>
      <c r="T204" s="714" t="str">
        <f>IFERROR(VLOOKUP($I204,'WM-AR'!$I$7:$AS$3267,20,FALSE),"")</f>
        <v/>
      </c>
      <c r="U204" s="714" t="str">
        <f>IFERROR(VLOOKUP($I204,'WM-AR'!$I$7:$AS$3267,22,FALSE),"")</f>
        <v/>
      </c>
      <c r="V204" s="714" t="str">
        <f>IFERROR(VLOOKUP($I204,'WM-AR'!$I$7:$AS$3267,24,FALSE),"")</f>
        <v/>
      </c>
      <c r="W204" s="714" t="str">
        <f>IFERROR(VLOOKUP($I204,'WM-AR'!$I$7:$AS$3267,25,FALSE),"")</f>
        <v/>
      </c>
      <c r="X204" s="714" t="str">
        <f>IFERROR(VLOOKUP($I204,'WM-AR'!$I$7:$AS$3267,26,FALSE),"")</f>
        <v/>
      </c>
      <c r="Y204" s="714" t="str">
        <f>IFERROR(VLOOKUP($I204,'WM-AR'!$I$7:$AS$3267,27,FALSE),"")</f>
        <v/>
      </c>
      <c r="Z204" s="714" t="str">
        <f>IFERROR(VLOOKUP($I204,'WM-AR'!$I$7:$AS$3267,28,FALSE),"")</f>
        <v/>
      </c>
      <c r="AA204" s="714" t="str">
        <f>IFERROR(VLOOKUP($I204,'WM-AR'!$I$7:$AS$3267,29,FALSE),"")</f>
        <v/>
      </c>
      <c r="AB204" s="714" t="str">
        <f>IFERROR(VLOOKUP($I204,'WM-AR'!$I$7:$AS$3267,30,FALSE),"")</f>
        <v/>
      </c>
      <c r="AC204" s="714" t="str">
        <f>IFERROR(VLOOKUP($I204,'WM-AR'!$I$7:$AS$3267,31,FALSE),"")</f>
        <v/>
      </c>
      <c r="AD204" s="714" t="str">
        <f>IFERROR(VLOOKUP($I204,'WM-AR'!$I$7:$AS$3267,32,FALSE),"")</f>
        <v/>
      </c>
      <c r="AE204" s="714" t="str">
        <f>IFERROR(VLOOKUP($I204,'WM-AR'!$I$7:$AS$3267,33,FALSE),"")</f>
        <v/>
      </c>
      <c r="AF204" s="839"/>
      <c r="AG204" s="852"/>
      <c r="AH204" s="852"/>
      <c r="AI204" s="854"/>
      <c r="AJ204" s="854" t="str">
        <f t="shared" si="33"/>
        <v/>
      </c>
      <c r="AK204" s="1114"/>
      <c r="AL204" s="88" t="str">
        <f>IF(AND(ISTEXT($E204),ISTEXT($B204)),"산출기준 &gt;&gt;  "&amp;_xlfn.XLOOKUP($E204,산출기준!$D:$D,산출기준!$E:$E,"매칭실패"),"")</f>
        <v/>
      </c>
    </row>
    <row r="205" spans="2:38">
      <c r="B205" s="1111"/>
      <c r="C205" s="1166"/>
      <c r="D205" s="1166"/>
      <c r="E205" s="1166"/>
      <c r="F205" s="1166"/>
      <c r="G205" s="843"/>
      <c r="H205" s="843"/>
      <c r="I205" s="712" t="str">
        <f t="shared" si="23"/>
        <v/>
      </c>
      <c r="J205" s="714"/>
      <c r="K205" s="714" t="str">
        <f>IFERROR(VLOOKUP($I205,'WM-AR'!$I$7:$AS$3267,34,FALSE),"")</f>
        <v/>
      </c>
      <c r="L205" s="714" t="str">
        <f>IFERROR(VLOOKUP($I205,'WM-AR'!$I$7:$AS$3267,4,FALSE),"")</f>
        <v/>
      </c>
      <c r="M205" s="714" t="str">
        <f>IFERROR(VLOOKUP($I205,'WM-AR'!$I$7:$AS$3267,6,FALSE),"")</f>
        <v/>
      </c>
      <c r="N205" s="714" t="str">
        <f>IFERROR(VLOOKUP($I205,'WM-AR'!$I$7:$AS$3267,8,FALSE),"")</f>
        <v/>
      </c>
      <c r="O205" s="714" t="str">
        <f>IFERROR(VLOOKUP($I205,'WM-AR'!$I$7:$AS$3267,10,FALSE),"")</f>
        <v/>
      </c>
      <c r="P205" s="714" t="str">
        <f>IFERROR(VLOOKUP($I205,'WM-AR'!$I$7:$AS$3267,12,FALSE),"")</f>
        <v/>
      </c>
      <c r="Q205" s="714" t="str">
        <f>IFERROR(VLOOKUP($I205,'WM-AR'!$I$7:$AS$3267,14,FALSE),"")</f>
        <v/>
      </c>
      <c r="R205" s="714" t="str">
        <f>IFERROR(VLOOKUP($I205,'WM-AR'!$I$7:$AS$3267,16,FALSE),"")</f>
        <v/>
      </c>
      <c r="S205" s="714" t="str">
        <f>IFERROR(VLOOKUP($I205,'WM-AR'!$I$7:$AS$3267,18,FALSE),"")</f>
        <v/>
      </c>
      <c r="T205" s="714" t="str">
        <f>IFERROR(VLOOKUP($I205,'WM-AR'!$I$7:$AS$3267,20,FALSE),"")</f>
        <v/>
      </c>
      <c r="U205" s="714" t="str">
        <f>IFERROR(VLOOKUP($I205,'WM-AR'!$I$7:$AS$3267,22,FALSE),"")</f>
        <v/>
      </c>
      <c r="V205" s="714" t="str">
        <f>IFERROR(VLOOKUP($I205,'WM-AR'!$I$7:$AS$3267,24,FALSE),"")</f>
        <v/>
      </c>
      <c r="W205" s="714" t="str">
        <f>IFERROR(VLOOKUP($I205,'WM-AR'!$I$7:$AS$3267,25,FALSE),"")</f>
        <v/>
      </c>
      <c r="X205" s="714" t="str">
        <f>IFERROR(VLOOKUP($I205,'WM-AR'!$I$7:$AS$3267,26,FALSE),"")</f>
        <v/>
      </c>
      <c r="Y205" s="714" t="str">
        <f>IFERROR(VLOOKUP($I205,'WM-AR'!$I$7:$AS$3267,27,FALSE),"")</f>
        <v/>
      </c>
      <c r="Z205" s="714" t="str">
        <f>IFERROR(VLOOKUP($I205,'WM-AR'!$I$7:$AS$3267,28,FALSE),"")</f>
        <v/>
      </c>
      <c r="AA205" s="714" t="str">
        <f>IFERROR(VLOOKUP($I205,'WM-AR'!$I$7:$AS$3267,29,FALSE),"")</f>
        <v/>
      </c>
      <c r="AB205" s="714" t="str">
        <f>IFERROR(VLOOKUP($I205,'WM-AR'!$I$7:$AS$3267,30,FALSE),"")</f>
        <v/>
      </c>
      <c r="AC205" s="714" t="str">
        <f>IFERROR(VLOOKUP($I205,'WM-AR'!$I$7:$AS$3267,31,FALSE),"")</f>
        <v/>
      </c>
      <c r="AD205" s="714" t="str">
        <f>IFERROR(VLOOKUP($I205,'WM-AR'!$I$7:$AS$3267,32,FALSE),"")</f>
        <v/>
      </c>
      <c r="AE205" s="714" t="str">
        <f>IFERROR(VLOOKUP($I205,'WM-AR'!$I$7:$AS$3267,33,FALSE),"")</f>
        <v/>
      </c>
      <c r="AF205" s="839"/>
      <c r="AG205" s="852"/>
      <c r="AH205" s="852"/>
      <c r="AI205" s="854"/>
      <c r="AJ205" s="854" t="str">
        <f t="shared" si="33"/>
        <v/>
      </c>
      <c r="AK205" s="1114"/>
      <c r="AL205" s="88" t="str">
        <f>IF(AND(ISTEXT($E205),ISTEXT($B205)),"산출기준 &gt;&gt;  "&amp;_xlfn.XLOOKUP($E205,산출기준!$D:$D,산출기준!$E:$E,"매칭실패"),"")</f>
        <v/>
      </c>
    </row>
    <row r="206" spans="2:38">
      <c r="B206" s="1116"/>
      <c r="C206" s="1167"/>
      <c r="D206" s="1167"/>
      <c r="E206" s="1167"/>
      <c r="F206" s="1167"/>
      <c r="G206" s="1120"/>
      <c r="H206" s="1120"/>
      <c r="I206" s="1119" t="str">
        <f t="shared" si="23"/>
        <v/>
      </c>
      <c r="J206" s="1121"/>
      <c r="K206" s="1121" t="str">
        <f>IFERROR(VLOOKUP($I206,'WM-AR'!$I$7:$AS$3267,34,FALSE),"")</f>
        <v/>
      </c>
      <c r="L206" s="1121" t="str">
        <f>IFERROR(VLOOKUP($I206,'WM-AR'!$I$7:$AS$3267,4,FALSE),"")</f>
        <v/>
      </c>
      <c r="M206" s="1121" t="str">
        <f>IFERROR(VLOOKUP($I206,'WM-AR'!$I$7:$AS$3267,6,FALSE),"")</f>
        <v/>
      </c>
      <c r="N206" s="1121" t="str">
        <f>IFERROR(VLOOKUP($I206,'WM-AR'!$I$7:$AS$3267,8,FALSE),"")</f>
        <v/>
      </c>
      <c r="O206" s="1121" t="str">
        <f>IFERROR(VLOOKUP($I206,'WM-AR'!$I$7:$AS$3267,10,FALSE),"")</f>
        <v/>
      </c>
      <c r="P206" s="1121" t="str">
        <f>IFERROR(VLOOKUP($I206,'WM-AR'!$I$7:$AS$3267,12,FALSE),"")</f>
        <v/>
      </c>
      <c r="Q206" s="1121" t="str">
        <f>IFERROR(VLOOKUP($I206,'WM-AR'!$I$7:$AS$3267,14,FALSE),"")</f>
        <v/>
      </c>
      <c r="R206" s="1121" t="str">
        <f>IFERROR(VLOOKUP($I206,'WM-AR'!$I$7:$AS$3267,16,FALSE),"")</f>
        <v/>
      </c>
      <c r="S206" s="1121" t="str">
        <f>IFERROR(VLOOKUP($I206,'WM-AR'!$I$7:$AS$3267,18,FALSE),"")</f>
        <v/>
      </c>
      <c r="T206" s="1121" t="str">
        <f>IFERROR(VLOOKUP($I206,'WM-AR'!$I$7:$AS$3267,20,FALSE),"")</f>
        <v/>
      </c>
      <c r="U206" s="1121" t="str">
        <f>IFERROR(VLOOKUP($I206,'WM-AR'!$I$7:$AS$3267,22,FALSE),"")</f>
        <v/>
      </c>
      <c r="V206" s="1121" t="str">
        <f>IFERROR(VLOOKUP($I206,'WM-AR'!$I$7:$AS$3267,24,FALSE),"")</f>
        <v/>
      </c>
      <c r="W206" s="1121" t="str">
        <f>IFERROR(VLOOKUP($I206,'WM-AR'!$I$7:$AS$3267,25,FALSE),"")</f>
        <v/>
      </c>
      <c r="X206" s="1121" t="str">
        <f>IFERROR(VLOOKUP($I206,'WM-AR'!$I$7:$AS$3267,26,FALSE),"")</f>
        <v/>
      </c>
      <c r="Y206" s="1121" t="str">
        <f>IFERROR(VLOOKUP($I206,'WM-AR'!$I$7:$AS$3267,27,FALSE),"")</f>
        <v/>
      </c>
      <c r="Z206" s="1121" t="str">
        <f>IFERROR(VLOOKUP($I206,'WM-AR'!$I$7:$AS$3267,28,FALSE),"")</f>
        <v/>
      </c>
      <c r="AA206" s="1121" t="str">
        <f>IFERROR(VLOOKUP($I206,'WM-AR'!$I$7:$AS$3267,29,FALSE),"")</f>
        <v/>
      </c>
      <c r="AB206" s="1121" t="str">
        <f>IFERROR(VLOOKUP($I206,'WM-AR'!$I$7:$AS$3267,30,FALSE),"")</f>
        <v/>
      </c>
      <c r="AC206" s="1121" t="str">
        <f>IFERROR(VLOOKUP($I206,'WM-AR'!$I$7:$AS$3267,31,FALSE),"")</f>
        <v/>
      </c>
      <c r="AD206" s="1121" t="str">
        <f>IFERROR(VLOOKUP($I206,'WM-AR'!$I$7:$AS$3267,32,FALSE),"")</f>
        <v/>
      </c>
      <c r="AE206" s="1121" t="str">
        <f>IFERROR(VLOOKUP($I206,'WM-AR'!$I$7:$AS$3267,33,FALSE),"")</f>
        <v/>
      </c>
      <c r="AF206" s="1122"/>
      <c r="AG206" s="1123"/>
      <c r="AH206" s="1123"/>
      <c r="AI206" s="1124"/>
      <c r="AJ206" s="1124" t="str">
        <f t="shared" si="33"/>
        <v/>
      </c>
      <c r="AK206" s="1125"/>
      <c r="AL206" s="88" t="str">
        <f>IF(AND(ISTEXT($E206),ISTEXT($B206)),"산출기준 &gt;&gt;  "&amp;_xlfn.XLOOKUP($E206,산출기준!$D:$D,산출기준!$E:$E,"매칭실패"),"")</f>
        <v/>
      </c>
    </row>
    <row r="207" spans="2:38" s="658" customFormat="1">
      <c r="B207" s="635"/>
      <c r="C207" s="1068"/>
      <c r="D207" s="1068"/>
      <c r="E207" s="1068"/>
      <c r="F207" s="1068"/>
      <c r="G207" s="1068"/>
      <c r="H207" s="1307"/>
      <c r="I207" s="1071" t="str">
        <f t="shared" ref="I207:I380" si="34">LEFT(H207,14)</f>
        <v/>
      </c>
      <c r="J207" s="1071"/>
      <c r="K207" s="1071"/>
      <c r="L207" s="1071"/>
      <c r="M207" s="1071"/>
      <c r="N207" s="1071"/>
      <c r="O207" s="1071"/>
      <c r="P207" s="1071"/>
      <c r="Q207" s="1071"/>
      <c r="R207" s="1071"/>
      <c r="S207" s="1071"/>
      <c r="T207" s="1071"/>
      <c r="U207" s="1071"/>
      <c r="V207" s="1071"/>
      <c r="W207" s="1071"/>
      <c r="X207" s="1071"/>
      <c r="Y207" s="1071"/>
      <c r="Z207" s="1071"/>
      <c r="AA207" s="1071"/>
      <c r="AB207" s="1071"/>
      <c r="AC207" s="1071"/>
      <c r="AD207" s="1071"/>
      <c r="AE207" s="1071"/>
      <c r="AF207" s="1072"/>
      <c r="AG207" s="1072"/>
      <c r="AH207" s="1072"/>
      <c r="AI207" s="1072"/>
      <c r="AJ207" s="1072"/>
      <c r="AK207" s="1073"/>
      <c r="AL207" s="658" t="str">
        <f>IF(AND(ISTEXT($E207),ISTEXT($B207)),"산출기준 &gt;&gt;  "&amp;_xlfn.XLOOKUP($E207,산출기준!$D:$D,산출기준!$E:$E,"매칭실패"),"")</f>
        <v/>
      </c>
    </row>
    <row r="208" spans="2:38" s="658" customFormat="1" ht="20.100000000000001" customHeight="1">
      <c r="B208" s="1261"/>
      <c r="C208" s="646" t="s">
        <v>3535</v>
      </c>
      <c r="D208" s="648"/>
      <c r="E208" s="648"/>
      <c r="F208" s="1057" t="s">
        <v>3536</v>
      </c>
      <c r="G208" s="1262"/>
      <c r="H208" s="1263"/>
      <c r="I208" s="805"/>
      <c r="J208" s="805"/>
      <c r="K208" s="806"/>
      <c r="L208" s="806"/>
      <c r="M208" s="806"/>
      <c r="N208" s="806"/>
      <c r="O208" s="806"/>
      <c r="P208" s="806"/>
      <c r="Q208" s="806"/>
      <c r="R208" s="806"/>
      <c r="S208" s="806"/>
      <c r="T208" s="806"/>
      <c r="U208" s="806"/>
      <c r="V208" s="806"/>
      <c r="W208" s="806"/>
      <c r="X208" s="806"/>
      <c r="Y208" s="806"/>
      <c r="Z208" s="806"/>
      <c r="AA208" s="806"/>
      <c r="AB208" s="806"/>
      <c r="AC208" s="806"/>
      <c r="AD208" s="806"/>
      <c r="AE208" s="806"/>
      <c r="AL208" s="658" t="str">
        <f>IF(AND(ISTEXT($E208),ISTEXT($B208)),"산출기준 &gt;&gt;  "&amp;_xlfn.XLOOKUP($E208,산출기준!$D:$D,산출기준!$E:$E,"매칭실패"),"")</f>
        <v/>
      </c>
    </row>
    <row r="209" spans="2:38" s="658" customFormat="1">
      <c r="B209" s="894"/>
      <c r="C209" s="909"/>
      <c r="D209" s="909"/>
      <c r="E209" s="909"/>
      <c r="F209" s="1311" t="s">
        <v>890</v>
      </c>
      <c r="G209" s="909"/>
      <c r="H209" s="1264"/>
      <c r="I209" s="1161" t="str">
        <f t="shared" ref="I209:I236" si="35">LEFT(H209,14)</f>
        <v/>
      </c>
      <c r="J209" s="1161"/>
      <c r="K209" s="1161"/>
      <c r="L209" s="1161"/>
      <c r="M209" s="1161"/>
      <c r="N209" s="1161"/>
      <c r="O209" s="1161"/>
      <c r="P209" s="1161"/>
      <c r="Q209" s="1161"/>
      <c r="R209" s="1161"/>
      <c r="S209" s="1161"/>
      <c r="T209" s="1161"/>
      <c r="U209" s="1161"/>
      <c r="V209" s="1161"/>
      <c r="W209" s="1161"/>
      <c r="X209" s="1161"/>
      <c r="Y209" s="1161"/>
      <c r="Z209" s="1161"/>
      <c r="AA209" s="1161"/>
      <c r="AB209" s="1161"/>
      <c r="AC209" s="1161"/>
      <c r="AD209" s="1161"/>
      <c r="AE209" s="1161"/>
      <c r="AF209" s="911"/>
      <c r="AG209" s="911"/>
      <c r="AH209" s="911"/>
      <c r="AI209" s="911"/>
      <c r="AJ209" s="911"/>
      <c r="AK209" s="1162"/>
      <c r="AL209" s="658" t="str">
        <f>IF(AND(ISTEXT($E209),ISTEXT($B209)),"산출기준 &gt;&gt;  "&amp;_xlfn.XLOOKUP($E209,산출기준!$D:$D,산출기준!$E:$E,"매칭실패"),"")</f>
        <v/>
      </c>
    </row>
    <row r="210" spans="2:38" ht="34.9" customHeight="1">
      <c r="B210" s="808" t="str" cm="1">
        <f t="array" aca="1" ref="B210" ca="1">_xlfn.IFNA(INDIRECT("Family_표준_구성도!B"&amp;MATCH(F210,INDIRECT("Family_표준_구성도!"&amp;"C:C"),0)),"")</f>
        <v>5.2.3.1.1</v>
      </c>
      <c r="C210" s="668" t="s">
        <v>1903</v>
      </c>
      <c r="D210" s="809"/>
      <c r="E210" s="668" t="s">
        <v>1962</v>
      </c>
      <c r="F210" s="1265" t="s">
        <v>892</v>
      </c>
      <c r="G210" s="1079"/>
      <c r="H210" s="1079"/>
      <c r="I210" s="674" t="str">
        <f t="shared" si="35"/>
        <v/>
      </c>
      <c r="J210" s="674"/>
      <c r="K210" s="674"/>
      <c r="L210" s="674"/>
      <c r="M210" s="674"/>
      <c r="N210" s="675"/>
      <c r="O210" s="676"/>
      <c r="P210" s="677"/>
      <c r="Q210" s="677"/>
      <c r="R210" s="677"/>
      <c r="S210" s="677"/>
      <c r="T210" s="677"/>
      <c r="U210" s="677"/>
      <c r="V210" s="678"/>
      <c r="W210" s="679"/>
      <c r="X210" s="679"/>
      <c r="Y210" s="679"/>
      <c r="Z210" s="679"/>
      <c r="AA210" s="679"/>
      <c r="AB210" s="679"/>
      <c r="AC210" s="679"/>
      <c r="AD210" s="679"/>
      <c r="AE210" s="679"/>
      <c r="AF210" s="1312" t="s">
        <v>3537</v>
      </c>
      <c r="AG210" s="1320"/>
      <c r="AH210" s="1320"/>
      <c r="AI210" s="1321"/>
      <c r="AJ210" s="1321"/>
      <c r="AK210" s="1322"/>
      <c r="AL210" s="88" t="str">
        <f ca="1">IF(AND(ISTEXT($E210),ISTEXT($B210)),"산출기준 &gt;&gt;  "&amp;_xlfn.XLOOKUP($E210,산출기준!$D:$D,산출기준!$E:$E,"매칭실패"),"")</f>
        <v>산출기준 &gt;&gt;  [Steel Column]</v>
      </c>
    </row>
    <row r="211" spans="2:38" ht="49.9" customHeight="1" outlineLevel="1">
      <c r="B211" s="758"/>
      <c r="C211" s="759"/>
      <c r="D211" s="759"/>
      <c r="E211" s="759"/>
      <c r="F211" s="1080" t="s">
        <v>3488</v>
      </c>
      <c r="G211" s="759" t="str">
        <f t="shared" ref="G211:G214" si="36">IF(IF(N211=0,"",N211)&amp;" | "&amp;IF(O211=0,"",O211)&amp;" | "&amp;IF(Q211=0,"",Q211)&amp;" | "&amp;IF(R211=0,"",R211)=" |  |  | ","",IF(N211=0,"",N211)&amp;" | "&amp;IF(O211=0,"",O211)&amp;" | "&amp;IF(Q211=0,"",Q211)&amp;" | "&amp;IF(R211=0,"",R211))</f>
        <v xml:space="preserve">Extra Heavy Steel - Built up |  |  | </v>
      </c>
      <c r="H211" s="816" t="s">
        <v>3538</v>
      </c>
      <c r="I211" s="765" t="str">
        <f t="shared" si="35"/>
        <v>S01AA076-00001</v>
      </c>
      <c r="J211" s="766"/>
      <c r="K211" s="766" t="str">
        <f>IFERROR(VLOOKUP($I211,'WM-AR'!$I$7:$AS$3267,34,FALSE),"")</f>
        <v>TON</v>
      </c>
      <c r="L211" s="766" t="str">
        <f>IFERROR(VLOOKUP($I211,'WM-AR'!$I$7:$AS$3267,4,FALSE),"")</f>
        <v>Main Steel Structure Fabrication Work</v>
      </c>
      <c r="M211" s="766" t="str">
        <f>IFERROR(VLOOKUP($I211,'WM-AR'!$I$7:$AS$3267,6,FALSE),"")</f>
        <v>Shelter/Building</v>
      </c>
      <c r="N211" s="766" t="str">
        <f>IFERROR(VLOOKUP($I211,'WM-AR'!$I$7:$AS$3267,8,FALSE),"")</f>
        <v>Extra Heavy Steel - Built up</v>
      </c>
      <c r="O211" s="766">
        <f>IFERROR(VLOOKUP($I211,'WM-AR'!$I$7:$AS$3267,10,FALSE),"")</f>
        <v>0</v>
      </c>
      <c r="P211" s="766">
        <f>IFERROR(VLOOKUP($I211,'WM-AR'!$I$7:$AS$3267,12,FALSE),"")</f>
        <v>0</v>
      </c>
      <c r="Q211" s="766" t="str">
        <f>IFERROR(VLOOKUP($I211,'WM-AR'!$I$7:$AS$3267,14,FALSE),"")</f>
        <v/>
      </c>
      <c r="R211" s="766" t="str">
        <f>IFERROR(VLOOKUP($I211,'WM-AR'!$I$7:$AS$3267,16,FALSE),"")</f>
        <v/>
      </c>
      <c r="S211" s="766" t="str">
        <f>IFERROR(VLOOKUP($I211,'WM-AR'!$I$7:$AS$3267,18,FALSE),"")</f>
        <v/>
      </c>
      <c r="T211" s="766" t="str">
        <f>IFERROR(VLOOKUP($I211,'WM-AR'!$I$7:$AS$3267,20,FALSE),"")</f>
        <v/>
      </c>
      <c r="U211" s="766" t="str">
        <f>IFERROR(VLOOKUP($I211,'WM-AR'!$I$7:$AS$3267,22,FALSE),"")</f>
        <v/>
      </c>
      <c r="V211" s="766" t="str">
        <f>IFERROR(VLOOKUP($I211,'WM-AR'!$I$7:$AS$3267,24,FALSE),"")</f>
        <v/>
      </c>
      <c r="W211" s="766">
        <f>IFERROR(VLOOKUP($I211,'WM-AR'!$I$7:$AS$3267,25,FALSE),"")</f>
        <v>0</v>
      </c>
      <c r="X211" s="766">
        <f>IFERROR(VLOOKUP($I211,'WM-AR'!$I$7:$AS$3267,26,FALSE),"")</f>
        <v>0</v>
      </c>
      <c r="Y211" s="766">
        <f>IFERROR(VLOOKUP($I211,'WM-AR'!$I$7:$AS$3267,27,FALSE),"")</f>
        <v>0</v>
      </c>
      <c r="Z211" s="766">
        <f>IFERROR(VLOOKUP($I211,'WM-AR'!$I$7:$AS$3267,28,FALSE),"")</f>
        <v>0</v>
      </c>
      <c r="AA211" s="766" t="str">
        <f>IFERROR(VLOOKUP($I211,'WM-AR'!$I$7:$AS$3267,29,FALSE),"")</f>
        <v>Material: (   )</v>
      </c>
      <c r="AB211" s="766">
        <f>IFERROR(VLOOKUP($I211,'WM-AR'!$I$7:$AS$3267,30,FALSE),"")</f>
        <v>0</v>
      </c>
      <c r="AC211" s="766">
        <f>IFERROR(VLOOKUP($I211,'WM-AR'!$I$7:$AS$3267,31,FALSE),"")</f>
        <v>0</v>
      </c>
      <c r="AD211" s="766">
        <f>IFERROR(VLOOKUP($I211,'WM-AR'!$I$7:$AS$3267,32,FALSE),"")</f>
        <v>0</v>
      </c>
      <c r="AE211" s="766" t="str">
        <f>IFERROR(VLOOKUP($I211,'WM-AR'!$I$7:$AS$3267,33,FALSE),"")</f>
        <v>Weight≥(   )KG/M</v>
      </c>
      <c r="AF211" s="1313" t="str">
        <f>_xlfn.CONCAT("- Material: ( ",AF210," )",CHAR(10),"- Weight≥( ",$H$78," )KG/M")</f>
        <v>- Material: ( KS D 3503 SS275 )
- Weight≥( 200 )KG/M</v>
      </c>
      <c r="AG211" s="768" t="s">
        <v>3491</v>
      </c>
      <c r="AH211" s="768" t="s">
        <v>3491</v>
      </c>
      <c r="AI211" s="769"/>
      <c r="AJ211" s="769" t="str">
        <f t="shared" ref="AJ211:AJ217" si="37">K211</f>
        <v>TON</v>
      </c>
      <c r="AK211" s="905"/>
      <c r="AL211" s="88" t="str">
        <f>IF(AND(ISTEXT($E211),ISTEXT($B211)),"산출기준 &gt;&gt;  "&amp;_xlfn.XLOOKUP($E211,산출기준!$D:$D,산출기준!$E:$E,"매칭실패"),"")</f>
        <v/>
      </c>
    </row>
    <row r="212" spans="2:38" ht="49.9" customHeight="1" outlineLevel="1">
      <c r="B212" s="758"/>
      <c r="C212" s="759"/>
      <c r="D212" s="759"/>
      <c r="E212" s="759"/>
      <c r="F212" s="1083" t="s">
        <v>3492</v>
      </c>
      <c r="G212" s="759" t="str">
        <f t="shared" si="36"/>
        <v xml:space="preserve">Extra Heavy Steel |  |  | </v>
      </c>
      <c r="H212" s="816" t="s">
        <v>3493</v>
      </c>
      <c r="I212" s="765" t="str">
        <f t="shared" si="35"/>
        <v>S03AA081-00001</v>
      </c>
      <c r="J212" s="766"/>
      <c r="K212" s="766" t="str">
        <f>IFERROR(VLOOKUP($I212,'WM-AR'!$I$7:$AS$3267,34,FALSE),"")</f>
        <v>TON</v>
      </c>
      <c r="L212" s="766" t="str">
        <f>IFERROR(VLOOKUP($I212,'WM-AR'!$I$7:$AS$3267,4,FALSE),"")</f>
        <v>Main Steel Structure Erection Work</v>
      </c>
      <c r="M212" s="766" t="str">
        <f>IFERROR(VLOOKUP($I212,'WM-AR'!$I$7:$AS$3267,6,FALSE),"")</f>
        <v>Shelter/Building</v>
      </c>
      <c r="N212" s="766" t="str">
        <f>IFERROR(VLOOKUP($I212,'WM-AR'!$I$7:$AS$3267,8,FALSE),"")</f>
        <v>Extra Heavy Steel</v>
      </c>
      <c r="O212" s="766">
        <f>IFERROR(VLOOKUP($I212,'WM-AR'!$I$7:$AS$3267,10,FALSE),"")</f>
        <v>0</v>
      </c>
      <c r="P212" s="766">
        <f>IFERROR(VLOOKUP($I212,'WM-AR'!$I$7:$AS$3267,12,FALSE),"")</f>
        <v>0</v>
      </c>
      <c r="Q212" s="766" t="str">
        <f>IFERROR(VLOOKUP($I212,'WM-AR'!$I$7:$AS$3267,14,FALSE),"")</f>
        <v/>
      </c>
      <c r="R212" s="766" t="str">
        <f>IFERROR(VLOOKUP($I212,'WM-AR'!$I$7:$AS$3267,16,FALSE),"")</f>
        <v/>
      </c>
      <c r="S212" s="766" t="str">
        <f>IFERROR(VLOOKUP($I212,'WM-AR'!$I$7:$AS$3267,18,FALSE),"")</f>
        <v/>
      </c>
      <c r="T212" s="766" t="str">
        <f>IFERROR(VLOOKUP($I212,'WM-AR'!$I$7:$AS$3267,20,FALSE),"")</f>
        <v/>
      </c>
      <c r="U212" s="766" t="str">
        <f>IFERROR(VLOOKUP($I212,'WM-AR'!$I$7:$AS$3267,22,FALSE),"")</f>
        <v/>
      </c>
      <c r="V212" s="766" t="str">
        <f>IFERROR(VLOOKUP($I212,'WM-AR'!$I$7:$AS$3267,24,FALSE),"")</f>
        <v/>
      </c>
      <c r="W212" s="766">
        <f>IFERROR(VLOOKUP($I212,'WM-AR'!$I$7:$AS$3267,25,FALSE),"")</f>
        <v>0</v>
      </c>
      <c r="X212" s="766">
        <f>IFERROR(VLOOKUP($I212,'WM-AR'!$I$7:$AS$3267,26,FALSE),"")</f>
        <v>0</v>
      </c>
      <c r="Y212" s="766">
        <f>IFERROR(VLOOKUP($I212,'WM-AR'!$I$7:$AS$3267,27,FALSE),"")</f>
        <v>0</v>
      </c>
      <c r="Z212" s="766">
        <f>IFERROR(VLOOKUP($I212,'WM-AR'!$I$7:$AS$3267,28,FALSE),"")</f>
        <v>0</v>
      </c>
      <c r="AA212" s="766" t="str">
        <f>IFERROR(VLOOKUP($I212,'WM-AR'!$I$7:$AS$3267,29,FALSE),"")</f>
        <v>Material: (   )</v>
      </c>
      <c r="AB212" s="766">
        <f>IFERROR(VLOOKUP($I212,'WM-AR'!$I$7:$AS$3267,30,FALSE),"")</f>
        <v>0</v>
      </c>
      <c r="AC212" s="766">
        <f>IFERROR(VLOOKUP($I212,'WM-AR'!$I$7:$AS$3267,31,FALSE),"")</f>
        <v>0</v>
      </c>
      <c r="AD212" s="766">
        <f>IFERROR(VLOOKUP($I212,'WM-AR'!$I$7:$AS$3267,32,FALSE),"")</f>
        <v>0</v>
      </c>
      <c r="AE212" s="766">
        <f>IFERROR(VLOOKUP($I212,'WM-AR'!$I$7:$AS$3267,33,FALSE),"")</f>
        <v>0</v>
      </c>
      <c r="AF212" s="1313" t="str">
        <f>_xlfn.CONCAT("- Material: ( ",AF210," )")</f>
        <v>- Material: ( KS D 3503 SS275 )</v>
      </c>
      <c r="AG212" s="1314" t="s">
        <v>3494</v>
      </c>
      <c r="AH212" s="1314" t="s">
        <v>3494</v>
      </c>
      <c r="AI212" s="769"/>
      <c r="AJ212" s="769" t="str">
        <f t="shared" si="37"/>
        <v>TON</v>
      </c>
      <c r="AK212" s="905"/>
      <c r="AL212" s="88" t="str">
        <f>IF(AND(ISTEXT($E212),ISTEXT($B212)),"산출기준 &gt;&gt;  "&amp;_xlfn.XLOOKUP($E212,산출기준!$D:$D,산출기준!$E:$E,"매칭실패"),"")</f>
        <v/>
      </c>
    </row>
    <row r="213" spans="2:38" ht="49.9" customHeight="1" outlineLevel="1">
      <c r="B213" s="758"/>
      <c r="C213" s="759"/>
      <c r="D213" s="759"/>
      <c r="E213" s="759"/>
      <c r="F213" s="1315" t="s">
        <v>1976</v>
      </c>
      <c r="G213" s="759" t="str">
        <f>IF(IF(N213=0,"",N213)&amp;" | "&amp;IF(O213=0,"",O213)&amp;" | "&amp;IF(Q213=0,"",Q213)&amp;" | "&amp;IF(R213=0,"",R213)=" |  |  | ","",IF(N213=0,"",N213)&amp;" | "&amp;IF(O213=0,"",O213)&amp;" | "&amp;IF(Q213=0,"",Q213)&amp;" | "&amp;IF(R213=0,"",R213))</f>
        <v xml:space="preserve">Plates - Gusset, Stiffener, ETC |  |  | </v>
      </c>
      <c r="H213" s="1153" t="s">
        <v>3495</v>
      </c>
      <c r="I213" s="765" t="str">
        <f>LEFT(H213,14)</f>
        <v>S01AA009-00001</v>
      </c>
      <c r="J213" s="766"/>
      <c r="K213" s="766" t="s">
        <v>3496</v>
      </c>
      <c r="L213" s="766" t="s">
        <v>3497</v>
      </c>
      <c r="M213" s="766" t="s">
        <v>3498</v>
      </c>
      <c r="N213" s="766" t="s">
        <v>3499</v>
      </c>
      <c r="O213" s="766">
        <v>0</v>
      </c>
      <c r="P213" s="766">
        <v>0</v>
      </c>
      <c r="Q213" s="766">
        <v>0</v>
      </c>
      <c r="R213" s="766">
        <v>0</v>
      </c>
      <c r="S213" s="766">
        <v>0</v>
      </c>
      <c r="T213" s="766">
        <v>0</v>
      </c>
      <c r="U213" s="766">
        <v>0</v>
      </c>
      <c r="V213" s="766">
        <v>0</v>
      </c>
      <c r="W213" s="766">
        <v>0</v>
      </c>
      <c r="X213" s="766">
        <v>0</v>
      </c>
      <c r="Y213" s="766">
        <v>0</v>
      </c>
      <c r="Z213" s="766">
        <v>0</v>
      </c>
      <c r="AA213" s="766" t="s">
        <v>3500</v>
      </c>
      <c r="AB213" s="766">
        <v>0</v>
      </c>
      <c r="AC213" s="766">
        <v>0</v>
      </c>
      <c r="AD213" s="766">
        <v>0</v>
      </c>
      <c r="AE213" s="766">
        <v>0</v>
      </c>
      <c r="AF213" s="817"/>
      <c r="AG213" s="1314" t="s">
        <v>3501</v>
      </c>
      <c r="AH213" s="1314" t="s">
        <v>3501</v>
      </c>
      <c r="AI213" s="769"/>
      <c r="AJ213" s="769" t="str">
        <f>K213</f>
        <v>TON</v>
      </c>
      <c r="AK213" s="1318"/>
      <c r="AL213" s="88" t="s">
        <v>2965</v>
      </c>
    </row>
    <row r="214" spans="2:38" ht="49.9" customHeight="1" outlineLevel="1">
      <c r="B214" s="758"/>
      <c r="C214" s="759"/>
      <c r="D214" s="759"/>
      <c r="E214" s="759"/>
      <c r="F214" s="1083" t="s">
        <v>3502</v>
      </c>
      <c r="G214" s="759" t="str">
        <f t="shared" si="36"/>
        <v xml:space="preserve">for Non-Fireproofed Steel Surface |  |  | </v>
      </c>
      <c r="H214" s="816" t="s">
        <v>3503</v>
      </c>
      <c r="I214" s="765" t="str">
        <f t="shared" si="35"/>
        <v>S41AA051-00001</v>
      </c>
      <c r="J214" s="766"/>
      <c r="K214" s="766" t="str">
        <f>IFERROR(VLOOKUP($I214,'WM-AR'!$I$7:$AS$3267,34,FALSE),"")</f>
        <v>M2</v>
      </c>
      <c r="L214" s="766" t="str">
        <f>IFERROR(VLOOKUP($I214,'WM-AR'!$I$7:$AS$3267,4,FALSE),"")</f>
        <v>Steel Structure Paint Work</v>
      </c>
      <c r="M214" s="766" t="str">
        <f>IFERROR(VLOOKUP($I214,'WM-AR'!$I$7:$AS$3267,6,FALSE),"")</f>
        <v>Shelter/Building</v>
      </c>
      <c r="N214" s="766" t="str">
        <f>IFERROR(VLOOKUP($I214,'WM-AR'!$I$7:$AS$3267,8,FALSE),"")</f>
        <v>for Non-Fireproofed Steel Surface</v>
      </c>
      <c r="O214" s="766">
        <f>IFERROR(VLOOKUP($I214,'WM-AR'!$I$7:$AS$3267,10,FALSE),"")</f>
        <v>0</v>
      </c>
      <c r="P214" s="766">
        <f>IFERROR(VLOOKUP($I214,'WM-AR'!$I$7:$AS$3267,12,FALSE),"")</f>
        <v>0</v>
      </c>
      <c r="Q214" s="766" t="str">
        <f>IFERROR(VLOOKUP($I214,'WM-AR'!$I$7:$AS$3267,14,FALSE),"")</f>
        <v/>
      </c>
      <c r="R214" s="766" t="str">
        <f>IFERROR(VLOOKUP($I214,'WM-AR'!$I$7:$AS$3267,16,FALSE),"")</f>
        <v/>
      </c>
      <c r="S214" s="766" t="str">
        <f>IFERROR(VLOOKUP($I214,'WM-AR'!$I$7:$AS$3267,18,FALSE),"")</f>
        <v/>
      </c>
      <c r="T214" s="766" t="str">
        <f>IFERROR(VLOOKUP($I214,'WM-AR'!$I$7:$AS$3267,20,FALSE),"")</f>
        <v/>
      </c>
      <c r="U214" s="766" t="str">
        <f>IFERROR(VLOOKUP($I214,'WM-AR'!$I$7:$AS$3267,22,FALSE),"")</f>
        <v/>
      </c>
      <c r="V214" s="766" t="str">
        <f>IFERROR(VLOOKUP($I214,'WM-AR'!$I$7:$AS$3267,24,FALSE),"")</f>
        <v/>
      </c>
      <c r="W214" s="766">
        <f>IFERROR(VLOOKUP($I214,'WM-AR'!$I$7:$AS$3267,25,FALSE),"")</f>
        <v>0</v>
      </c>
      <c r="X214" s="766">
        <f>IFERROR(VLOOKUP($I214,'WM-AR'!$I$7:$AS$3267,26,FALSE),"")</f>
        <v>0</v>
      </c>
      <c r="Y214" s="766">
        <f>IFERROR(VLOOKUP($I214,'WM-AR'!$I$7:$AS$3267,27,FALSE),"")</f>
        <v>0</v>
      </c>
      <c r="Z214" s="766">
        <f>IFERROR(VLOOKUP($I214,'WM-AR'!$I$7:$AS$3267,28,FALSE),"")</f>
        <v>0</v>
      </c>
      <c r="AA214" s="766" t="str">
        <f>IFERROR(VLOOKUP($I214,'WM-AR'!$I$7:$AS$3267,29,FALSE),"")</f>
        <v>Material: (   )</v>
      </c>
      <c r="AB214" s="766">
        <f>IFERROR(VLOOKUP($I214,'WM-AR'!$I$7:$AS$3267,30,FALSE),"")</f>
        <v>0</v>
      </c>
      <c r="AC214" s="766">
        <f>IFERROR(VLOOKUP($I214,'WM-AR'!$I$7:$AS$3267,31,FALSE),"")</f>
        <v>0</v>
      </c>
      <c r="AD214" s="766">
        <f>IFERROR(VLOOKUP($I214,'WM-AR'!$I$7:$AS$3267,32,FALSE),"")</f>
        <v>0</v>
      </c>
      <c r="AE214" s="766">
        <f>IFERROR(VLOOKUP($I214,'WM-AR'!$I$7:$AS$3267,33,FALSE),"")</f>
        <v>0</v>
      </c>
      <c r="AF214" s="817"/>
      <c r="AG214" s="1314" t="s">
        <v>3504</v>
      </c>
      <c r="AH214" s="1314" t="s">
        <v>3504</v>
      </c>
      <c r="AI214" s="769"/>
      <c r="AJ214" s="769" t="str">
        <f t="shared" si="37"/>
        <v>M2</v>
      </c>
      <c r="AK214" s="905"/>
      <c r="AL214" s="88" t="str">
        <f>IF(AND(ISTEXT($E214),ISTEXT($B214)),"산출기준 &gt;&gt;  "&amp;_xlfn.XLOOKUP($E214,산출기준!$D:$D,산출기준!$E:$E,"매칭실패"),"")</f>
        <v/>
      </c>
    </row>
    <row r="215" spans="2:38">
      <c r="B215" s="1127"/>
      <c r="C215" s="1165"/>
      <c r="D215" s="1165"/>
      <c r="E215" s="1165"/>
      <c r="F215" s="1165"/>
      <c r="G215" s="1131" t="s">
        <v>2299</v>
      </c>
      <c r="H215" s="1131"/>
      <c r="I215" s="1130" t="str">
        <f t="shared" si="35"/>
        <v/>
      </c>
      <c r="J215" s="1132"/>
      <c r="K215" s="1132" t="str">
        <f>IFERROR(VLOOKUP($I215,'WM-AR'!$I$7:$AS$3267,34,FALSE),"")</f>
        <v/>
      </c>
      <c r="L215" s="1132" t="str">
        <f>IFERROR(VLOOKUP($I215,'WM-AR'!$I$7:$AS$3267,4,FALSE),"")</f>
        <v/>
      </c>
      <c r="M215" s="1132" t="str">
        <f>IFERROR(VLOOKUP($I215,'WM-AR'!$I$7:$AS$3267,6,FALSE),"")</f>
        <v/>
      </c>
      <c r="N215" s="1132" t="str">
        <f>IFERROR(VLOOKUP($I215,'WM-AR'!$I$7:$AS$3267,8,FALSE),"")</f>
        <v/>
      </c>
      <c r="O215" s="1132" t="str">
        <f>IFERROR(VLOOKUP($I215,'WM-AR'!$I$7:$AS$3267,10,FALSE),"")</f>
        <v/>
      </c>
      <c r="P215" s="1132" t="str">
        <f>IFERROR(VLOOKUP($I215,'WM-AR'!$I$7:$AS$3267,12,FALSE),"")</f>
        <v/>
      </c>
      <c r="Q215" s="1132" t="str">
        <f>IFERROR(VLOOKUP($I215,'WM-AR'!$I$7:$AS$3267,14,FALSE),"")</f>
        <v/>
      </c>
      <c r="R215" s="1132" t="str">
        <f>IFERROR(VLOOKUP($I215,'WM-AR'!$I$7:$AS$3267,16,FALSE),"")</f>
        <v/>
      </c>
      <c r="S215" s="1132" t="str">
        <f>IFERROR(VLOOKUP($I215,'WM-AR'!$I$7:$AS$3267,18,FALSE),"")</f>
        <v/>
      </c>
      <c r="T215" s="1132" t="str">
        <f>IFERROR(VLOOKUP($I215,'WM-AR'!$I$7:$AS$3267,20,FALSE),"")</f>
        <v/>
      </c>
      <c r="U215" s="1132" t="str">
        <f>IFERROR(VLOOKUP($I215,'WM-AR'!$I$7:$AS$3267,22,FALSE),"")</f>
        <v/>
      </c>
      <c r="V215" s="1132" t="str">
        <f>IFERROR(VLOOKUP($I215,'WM-AR'!$I$7:$AS$3267,24,FALSE),"")</f>
        <v/>
      </c>
      <c r="W215" s="1132" t="str">
        <f>IFERROR(VLOOKUP($I215,'WM-AR'!$I$7:$AS$3267,25,FALSE),"")</f>
        <v/>
      </c>
      <c r="X215" s="1132" t="str">
        <f>IFERROR(VLOOKUP($I215,'WM-AR'!$I$7:$AS$3267,26,FALSE),"")</f>
        <v/>
      </c>
      <c r="Y215" s="1132" t="str">
        <f>IFERROR(VLOOKUP($I215,'WM-AR'!$I$7:$AS$3267,27,FALSE),"")</f>
        <v/>
      </c>
      <c r="Z215" s="1132" t="str">
        <f>IFERROR(VLOOKUP($I215,'WM-AR'!$I$7:$AS$3267,28,FALSE),"")</f>
        <v/>
      </c>
      <c r="AA215" s="1132" t="str">
        <f>IFERROR(VLOOKUP($I215,'WM-AR'!$I$7:$AS$3267,29,FALSE),"")</f>
        <v/>
      </c>
      <c r="AB215" s="1132" t="str">
        <f>IFERROR(VLOOKUP($I215,'WM-AR'!$I$7:$AS$3267,30,FALSE),"")</f>
        <v/>
      </c>
      <c r="AC215" s="1132" t="str">
        <f>IFERROR(VLOOKUP($I215,'WM-AR'!$I$7:$AS$3267,31,FALSE),"")</f>
        <v/>
      </c>
      <c r="AD215" s="1132" t="str">
        <f>IFERROR(VLOOKUP($I215,'WM-AR'!$I$7:$AS$3267,32,FALSE),"")</f>
        <v/>
      </c>
      <c r="AE215" s="1132" t="str">
        <f>IFERROR(VLOOKUP($I215,'WM-AR'!$I$7:$AS$3267,33,FALSE),"")</f>
        <v/>
      </c>
      <c r="AF215" s="1133" t="s">
        <v>3539</v>
      </c>
      <c r="AG215" s="1134"/>
      <c r="AH215" s="1134"/>
      <c r="AI215" s="1135"/>
      <c r="AJ215" s="1135" t="str">
        <f t="shared" si="37"/>
        <v/>
      </c>
      <c r="AK215" s="1136"/>
      <c r="AL215" s="88" t="str">
        <f>IF(AND(ISTEXT($E215),ISTEXT($B215)),"산출기준 &gt;&gt;  "&amp;_xlfn.XLOOKUP($E215,산출기준!$D:$D,산출기준!$E:$E,"매칭실패"),"")</f>
        <v/>
      </c>
    </row>
    <row r="216" spans="2:38">
      <c r="B216" s="1111"/>
      <c r="C216" s="1166"/>
      <c r="D216" s="1166"/>
      <c r="E216" s="1166"/>
      <c r="F216" s="1166"/>
      <c r="G216" s="843"/>
      <c r="H216" s="843"/>
      <c r="I216" s="712" t="str">
        <f t="shared" si="35"/>
        <v/>
      </c>
      <c r="J216" s="714"/>
      <c r="K216" s="714" t="str">
        <f>IFERROR(VLOOKUP($I216,'WM-AR'!$I$7:$AS$3267,34,FALSE),"")</f>
        <v/>
      </c>
      <c r="L216" s="714" t="str">
        <f>IFERROR(VLOOKUP($I216,'WM-AR'!$I$7:$AS$3267,4,FALSE),"")</f>
        <v/>
      </c>
      <c r="M216" s="714" t="str">
        <f>IFERROR(VLOOKUP($I216,'WM-AR'!$I$7:$AS$3267,6,FALSE),"")</f>
        <v/>
      </c>
      <c r="N216" s="714" t="str">
        <f>IFERROR(VLOOKUP($I216,'WM-AR'!$I$7:$AS$3267,8,FALSE),"")</f>
        <v/>
      </c>
      <c r="O216" s="714" t="str">
        <f>IFERROR(VLOOKUP($I216,'WM-AR'!$I$7:$AS$3267,10,FALSE),"")</f>
        <v/>
      </c>
      <c r="P216" s="714" t="str">
        <f>IFERROR(VLOOKUP($I216,'WM-AR'!$I$7:$AS$3267,12,FALSE),"")</f>
        <v/>
      </c>
      <c r="Q216" s="714" t="str">
        <f>IFERROR(VLOOKUP($I216,'WM-AR'!$I$7:$AS$3267,14,FALSE),"")</f>
        <v/>
      </c>
      <c r="R216" s="714" t="str">
        <f>IFERROR(VLOOKUP($I216,'WM-AR'!$I$7:$AS$3267,16,FALSE),"")</f>
        <v/>
      </c>
      <c r="S216" s="714" t="str">
        <f>IFERROR(VLOOKUP($I216,'WM-AR'!$I$7:$AS$3267,18,FALSE),"")</f>
        <v/>
      </c>
      <c r="T216" s="714" t="str">
        <f>IFERROR(VLOOKUP($I216,'WM-AR'!$I$7:$AS$3267,20,FALSE),"")</f>
        <v/>
      </c>
      <c r="U216" s="714" t="str">
        <f>IFERROR(VLOOKUP($I216,'WM-AR'!$I$7:$AS$3267,22,FALSE),"")</f>
        <v/>
      </c>
      <c r="V216" s="714" t="str">
        <f>IFERROR(VLOOKUP($I216,'WM-AR'!$I$7:$AS$3267,24,FALSE),"")</f>
        <v/>
      </c>
      <c r="W216" s="714" t="str">
        <f>IFERROR(VLOOKUP($I216,'WM-AR'!$I$7:$AS$3267,25,FALSE),"")</f>
        <v/>
      </c>
      <c r="X216" s="714" t="str">
        <f>IFERROR(VLOOKUP($I216,'WM-AR'!$I$7:$AS$3267,26,FALSE),"")</f>
        <v/>
      </c>
      <c r="Y216" s="714" t="str">
        <f>IFERROR(VLOOKUP($I216,'WM-AR'!$I$7:$AS$3267,27,FALSE),"")</f>
        <v/>
      </c>
      <c r="Z216" s="714" t="str">
        <f>IFERROR(VLOOKUP($I216,'WM-AR'!$I$7:$AS$3267,28,FALSE),"")</f>
        <v/>
      </c>
      <c r="AA216" s="714" t="str">
        <f>IFERROR(VLOOKUP($I216,'WM-AR'!$I$7:$AS$3267,29,FALSE),"")</f>
        <v/>
      </c>
      <c r="AB216" s="714" t="str">
        <f>IFERROR(VLOOKUP($I216,'WM-AR'!$I$7:$AS$3267,30,FALSE),"")</f>
        <v/>
      </c>
      <c r="AC216" s="714" t="str">
        <f>IFERROR(VLOOKUP($I216,'WM-AR'!$I$7:$AS$3267,31,FALSE),"")</f>
        <v/>
      </c>
      <c r="AD216" s="714" t="str">
        <f>IFERROR(VLOOKUP($I216,'WM-AR'!$I$7:$AS$3267,32,FALSE),"")</f>
        <v/>
      </c>
      <c r="AE216" s="714" t="str">
        <f>IFERROR(VLOOKUP($I216,'WM-AR'!$I$7:$AS$3267,33,FALSE),"")</f>
        <v/>
      </c>
      <c r="AF216" s="839"/>
      <c r="AG216" s="852"/>
      <c r="AH216" s="852"/>
      <c r="AI216" s="854"/>
      <c r="AJ216" s="854" t="str">
        <f t="shared" si="37"/>
        <v/>
      </c>
      <c r="AK216" s="1114"/>
      <c r="AL216" s="88" t="str">
        <f>IF(AND(ISTEXT($E216),ISTEXT($B216)),"산출기준 &gt;&gt;  "&amp;_xlfn.XLOOKUP($E216,산출기준!$D:$D,산출기준!$E:$E,"매칭실패"),"")</f>
        <v/>
      </c>
    </row>
    <row r="217" spans="2:38">
      <c r="B217" s="1116"/>
      <c r="C217" s="1167"/>
      <c r="D217" s="1167"/>
      <c r="E217" s="1167"/>
      <c r="F217" s="1167"/>
      <c r="G217" s="1120"/>
      <c r="H217" s="1120"/>
      <c r="I217" s="1119" t="str">
        <f t="shared" si="35"/>
        <v/>
      </c>
      <c r="J217" s="1121"/>
      <c r="K217" s="1121" t="str">
        <f>IFERROR(VLOOKUP($I217,'WM-AR'!$I$7:$AS$3267,34,FALSE),"")</f>
        <v/>
      </c>
      <c r="L217" s="1121" t="str">
        <f>IFERROR(VLOOKUP($I217,'WM-AR'!$I$7:$AS$3267,4,FALSE),"")</f>
        <v/>
      </c>
      <c r="M217" s="1121" t="str">
        <f>IFERROR(VLOOKUP($I217,'WM-AR'!$I$7:$AS$3267,6,FALSE),"")</f>
        <v/>
      </c>
      <c r="N217" s="1121" t="str">
        <f>IFERROR(VLOOKUP($I217,'WM-AR'!$I$7:$AS$3267,8,FALSE),"")</f>
        <v/>
      </c>
      <c r="O217" s="1121" t="str">
        <f>IFERROR(VLOOKUP($I217,'WM-AR'!$I$7:$AS$3267,10,FALSE),"")</f>
        <v/>
      </c>
      <c r="P217" s="1121" t="str">
        <f>IFERROR(VLOOKUP($I217,'WM-AR'!$I$7:$AS$3267,12,FALSE),"")</f>
        <v/>
      </c>
      <c r="Q217" s="1121" t="str">
        <f>IFERROR(VLOOKUP($I217,'WM-AR'!$I$7:$AS$3267,14,FALSE),"")</f>
        <v/>
      </c>
      <c r="R217" s="1121" t="str">
        <f>IFERROR(VLOOKUP($I217,'WM-AR'!$I$7:$AS$3267,16,FALSE),"")</f>
        <v/>
      </c>
      <c r="S217" s="1121" t="str">
        <f>IFERROR(VLOOKUP($I217,'WM-AR'!$I$7:$AS$3267,18,FALSE),"")</f>
        <v/>
      </c>
      <c r="T217" s="1121" t="str">
        <f>IFERROR(VLOOKUP($I217,'WM-AR'!$I$7:$AS$3267,20,FALSE),"")</f>
        <v/>
      </c>
      <c r="U217" s="1121" t="str">
        <f>IFERROR(VLOOKUP($I217,'WM-AR'!$I$7:$AS$3267,22,FALSE),"")</f>
        <v/>
      </c>
      <c r="V217" s="1121" t="str">
        <f>IFERROR(VLOOKUP($I217,'WM-AR'!$I$7:$AS$3267,24,FALSE),"")</f>
        <v/>
      </c>
      <c r="W217" s="1121" t="str">
        <f>IFERROR(VLOOKUP($I217,'WM-AR'!$I$7:$AS$3267,25,FALSE),"")</f>
        <v/>
      </c>
      <c r="X217" s="1121" t="str">
        <f>IFERROR(VLOOKUP($I217,'WM-AR'!$I$7:$AS$3267,26,FALSE),"")</f>
        <v/>
      </c>
      <c r="Y217" s="1121" t="str">
        <f>IFERROR(VLOOKUP($I217,'WM-AR'!$I$7:$AS$3267,27,FALSE),"")</f>
        <v/>
      </c>
      <c r="Z217" s="1121" t="str">
        <f>IFERROR(VLOOKUP($I217,'WM-AR'!$I$7:$AS$3267,28,FALSE),"")</f>
        <v/>
      </c>
      <c r="AA217" s="1121" t="str">
        <f>IFERROR(VLOOKUP($I217,'WM-AR'!$I$7:$AS$3267,29,FALSE),"")</f>
        <v/>
      </c>
      <c r="AB217" s="1121" t="str">
        <f>IFERROR(VLOOKUP($I217,'WM-AR'!$I$7:$AS$3267,30,FALSE),"")</f>
        <v/>
      </c>
      <c r="AC217" s="1121" t="str">
        <f>IFERROR(VLOOKUP($I217,'WM-AR'!$I$7:$AS$3267,31,FALSE),"")</f>
        <v/>
      </c>
      <c r="AD217" s="1121" t="str">
        <f>IFERROR(VLOOKUP($I217,'WM-AR'!$I$7:$AS$3267,32,FALSE),"")</f>
        <v/>
      </c>
      <c r="AE217" s="1121" t="str">
        <f>IFERROR(VLOOKUP($I217,'WM-AR'!$I$7:$AS$3267,33,FALSE),"")</f>
        <v/>
      </c>
      <c r="AF217" s="1122"/>
      <c r="AG217" s="1123"/>
      <c r="AH217" s="1123"/>
      <c r="AI217" s="1124"/>
      <c r="AJ217" s="1124" t="str">
        <f t="shared" si="37"/>
        <v/>
      </c>
      <c r="AK217" s="1125"/>
      <c r="AL217" s="88" t="str">
        <f>IF(AND(ISTEXT($E217),ISTEXT($B217)),"산출기준 &gt;&gt;  "&amp;_xlfn.XLOOKUP($E217,산출기준!$D:$D,산출기준!$E:$E,"매칭실패"),"")</f>
        <v/>
      </c>
    </row>
    <row r="218" spans="2:38" s="658" customFormat="1">
      <c r="B218" s="894"/>
      <c r="C218" s="909"/>
      <c r="D218" s="909"/>
      <c r="E218" s="909"/>
      <c r="F218" s="1311" t="s">
        <v>893</v>
      </c>
      <c r="G218" s="909"/>
      <c r="H218" s="1264"/>
      <c r="I218" s="1161" t="str">
        <f t="shared" si="35"/>
        <v/>
      </c>
      <c r="J218" s="1161"/>
      <c r="K218" s="1161"/>
      <c r="L218" s="1161"/>
      <c r="M218" s="1161"/>
      <c r="N218" s="1161"/>
      <c r="O218" s="1161"/>
      <c r="P218" s="1161"/>
      <c r="Q218" s="1161"/>
      <c r="R218" s="1161"/>
      <c r="S218" s="1161"/>
      <c r="T218" s="1161"/>
      <c r="U218" s="1161"/>
      <c r="V218" s="1161"/>
      <c r="W218" s="1161"/>
      <c r="X218" s="1161"/>
      <c r="Y218" s="1161"/>
      <c r="Z218" s="1161"/>
      <c r="AA218" s="1161"/>
      <c r="AB218" s="1161"/>
      <c r="AC218" s="1161"/>
      <c r="AD218" s="1161"/>
      <c r="AE218" s="1161"/>
      <c r="AF218" s="911"/>
      <c r="AG218" s="911"/>
      <c r="AH218" s="911"/>
      <c r="AI218" s="911"/>
      <c r="AJ218" s="911"/>
      <c r="AK218" s="1162"/>
      <c r="AL218" s="658" t="str">
        <f>IF(AND(ISTEXT($E218),ISTEXT($B218)),"산출기준 &gt;&gt;  "&amp;_xlfn.XLOOKUP($E218,산출기준!$D:$D,산출기준!$E:$E,"매칭실패"),"")</f>
        <v/>
      </c>
    </row>
    <row r="219" spans="2:38" ht="34.9" customHeight="1">
      <c r="B219" s="808" t="str" cm="1">
        <f t="array" aca="1" ref="B219" ca="1">_xlfn.IFNA(INDIRECT("Family_표준_구성도!B"&amp;MATCH(F219,INDIRECT("Family_표준_구성도!"&amp;"C:C"),0)),"")</f>
        <v>5.2.3.1.2</v>
      </c>
      <c r="C219" s="668" t="s">
        <v>1903</v>
      </c>
      <c r="D219" s="809"/>
      <c r="E219" s="668" t="s">
        <v>1962</v>
      </c>
      <c r="F219" s="1265" t="s">
        <v>895</v>
      </c>
      <c r="G219" s="1079"/>
      <c r="H219" s="1079"/>
      <c r="I219" s="674" t="str">
        <f t="shared" si="35"/>
        <v/>
      </c>
      <c r="J219" s="674"/>
      <c r="K219" s="674"/>
      <c r="L219" s="674"/>
      <c r="M219" s="674"/>
      <c r="N219" s="675"/>
      <c r="O219" s="676"/>
      <c r="P219" s="677"/>
      <c r="Q219" s="677"/>
      <c r="R219" s="677"/>
      <c r="S219" s="677"/>
      <c r="T219" s="677"/>
      <c r="U219" s="677"/>
      <c r="V219" s="678"/>
      <c r="W219" s="679"/>
      <c r="X219" s="679"/>
      <c r="Y219" s="679"/>
      <c r="Z219" s="679"/>
      <c r="AA219" s="679"/>
      <c r="AB219" s="679"/>
      <c r="AC219" s="679"/>
      <c r="AD219" s="679"/>
      <c r="AE219" s="679"/>
      <c r="AF219" s="1312" t="s">
        <v>3537</v>
      </c>
      <c r="AG219" s="1320"/>
      <c r="AH219" s="1320"/>
      <c r="AI219" s="1321"/>
      <c r="AJ219" s="1321"/>
      <c r="AK219" s="1322"/>
      <c r="AL219" s="88" t="str">
        <f ca="1">IF(AND(ISTEXT($E219),ISTEXT($B219)),"산출기준 &gt;&gt;  "&amp;_xlfn.XLOOKUP($E219,산출기준!$D:$D,산출기준!$E:$E,"매칭실패"),"")</f>
        <v>산출기준 &gt;&gt;  [Steel Column]</v>
      </c>
    </row>
    <row r="220" spans="2:38" ht="49.9" customHeight="1" outlineLevel="1">
      <c r="B220" s="758"/>
      <c r="C220" s="759"/>
      <c r="D220" s="759"/>
      <c r="E220" s="759"/>
      <c r="F220" s="1080" t="s">
        <v>3488</v>
      </c>
      <c r="G220" s="759" t="str">
        <f t="shared" ref="G220:G223" si="38">IF(IF(N220=0,"",N220)&amp;" | "&amp;IF(O220=0,"",O220)&amp;" | "&amp;IF(Q220=0,"",Q220)&amp;" | "&amp;IF(R220=0,"",R220)=" |  |  | ","",IF(N220=0,"",N220)&amp;" | "&amp;IF(O220=0,"",O220)&amp;" | "&amp;IF(Q220=0,"",Q220)&amp;" | "&amp;IF(R220=0,"",R220))</f>
        <v xml:space="preserve">Heavy Steel - Built up |  |  | </v>
      </c>
      <c r="H220" s="816" t="s">
        <v>3540</v>
      </c>
      <c r="I220" s="765" t="str">
        <f t="shared" si="35"/>
        <v>S01AA077-00001</v>
      </c>
      <c r="J220" s="766"/>
      <c r="K220" s="766" t="str">
        <f>IFERROR(VLOOKUP($I220,'WM-AR'!$I$7:$AS$3267,34,FALSE),"")</f>
        <v>TON</v>
      </c>
      <c r="L220" s="766" t="str">
        <f>IFERROR(VLOOKUP($I220,'WM-AR'!$I$7:$AS$3267,4,FALSE),"")</f>
        <v>Main Steel Structure Fabrication Work</v>
      </c>
      <c r="M220" s="766" t="str">
        <f>IFERROR(VLOOKUP($I220,'WM-AR'!$I$7:$AS$3267,6,FALSE),"")</f>
        <v>Shelter/Building</v>
      </c>
      <c r="N220" s="766" t="str">
        <f>IFERROR(VLOOKUP($I220,'WM-AR'!$I$7:$AS$3267,8,FALSE),"")</f>
        <v>Heavy Steel - Built up</v>
      </c>
      <c r="O220" s="766">
        <f>IFERROR(VLOOKUP($I220,'WM-AR'!$I$7:$AS$3267,10,FALSE),"")</f>
        <v>0</v>
      </c>
      <c r="P220" s="766">
        <f>IFERROR(VLOOKUP($I220,'WM-AR'!$I$7:$AS$3267,12,FALSE),"")</f>
        <v>0</v>
      </c>
      <c r="Q220" s="766" t="str">
        <f>IFERROR(VLOOKUP($I220,'WM-AR'!$I$7:$AS$3267,14,FALSE),"")</f>
        <v/>
      </c>
      <c r="R220" s="766" t="str">
        <f>IFERROR(VLOOKUP($I220,'WM-AR'!$I$7:$AS$3267,16,FALSE),"")</f>
        <v/>
      </c>
      <c r="S220" s="766" t="str">
        <f>IFERROR(VLOOKUP($I220,'WM-AR'!$I$7:$AS$3267,18,FALSE),"")</f>
        <v/>
      </c>
      <c r="T220" s="766" t="str">
        <f>IFERROR(VLOOKUP($I220,'WM-AR'!$I$7:$AS$3267,20,FALSE),"")</f>
        <v/>
      </c>
      <c r="U220" s="766" t="str">
        <f>IFERROR(VLOOKUP($I220,'WM-AR'!$I$7:$AS$3267,22,FALSE),"")</f>
        <v/>
      </c>
      <c r="V220" s="766" t="str">
        <f>IFERROR(VLOOKUP($I220,'WM-AR'!$I$7:$AS$3267,24,FALSE),"")</f>
        <v/>
      </c>
      <c r="W220" s="766">
        <f>IFERROR(VLOOKUP($I220,'WM-AR'!$I$7:$AS$3267,25,FALSE),"")</f>
        <v>0</v>
      </c>
      <c r="X220" s="766">
        <f>IFERROR(VLOOKUP($I220,'WM-AR'!$I$7:$AS$3267,26,FALSE),"")</f>
        <v>0</v>
      </c>
      <c r="Y220" s="766">
        <f>IFERROR(VLOOKUP($I220,'WM-AR'!$I$7:$AS$3267,27,FALSE),"")</f>
        <v>0</v>
      </c>
      <c r="Z220" s="766">
        <f>IFERROR(VLOOKUP($I220,'WM-AR'!$I$7:$AS$3267,28,FALSE),"")</f>
        <v>0</v>
      </c>
      <c r="AA220" s="766" t="str">
        <f>IFERROR(VLOOKUP($I220,'WM-AR'!$I$7:$AS$3267,29,FALSE),"")</f>
        <v>Material: (   )</v>
      </c>
      <c r="AB220" s="766">
        <f>IFERROR(VLOOKUP($I220,'WM-AR'!$I$7:$AS$3267,30,FALSE),"")</f>
        <v>0</v>
      </c>
      <c r="AC220" s="766">
        <f>IFERROR(VLOOKUP($I220,'WM-AR'!$I$7:$AS$3267,31,FALSE),"")</f>
        <v>0</v>
      </c>
      <c r="AD220" s="766">
        <f>IFERROR(VLOOKUP($I220,'WM-AR'!$I$7:$AS$3267,32,FALSE),"")</f>
        <v>0</v>
      </c>
      <c r="AE220" s="766" t="str">
        <f>IFERROR(VLOOKUP($I220,'WM-AR'!$I$7:$AS$3267,33,FALSE),"")</f>
        <v>Weight≥(90)KG/M</v>
      </c>
      <c r="AF220" s="1313" t="str">
        <f>_xlfn.CONCAT("- Material: ( ",AF219," )",CHAR(10),"- Weight≥( ",$H$79," )KG/M")</f>
        <v>- Material: ( KS D 3503 SS275 )
- Weight≥( 90 )KG/M</v>
      </c>
      <c r="AG220" s="768" t="s">
        <v>3491</v>
      </c>
      <c r="AH220" s="768" t="s">
        <v>3491</v>
      </c>
      <c r="AI220" s="769"/>
      <c r="AJ220" s="769" t="str">
        <f t="shared" ref="AJ220:AJ226" si="39">K220</f>
        <v>TON</v>
      </c>
      <c r="AK220" s="905"/>
      <c r="AL220" s="88" t="str">
        <f>IF(AND(ISTEXT($E220),ISTEXT($B220)),"산출기준 &gt;&gt;  "&amp;_xlfn.XLOOKUP($E220,산출기준!$D:$D,산출기준!$E:$E,"매칭실패"),"")</f>
        <v/>
      </c>
    </row>
    <row r="221" spans="2:38" ht="49.9" customHeight="1" outlineLevel="1">
      <c r="B221" s="758"/>
      <c r="C221" s="759"/>
      <c r="D221" s="759"/>
      <c r="E221" s="759"/>
      <c r="F221" s="1083" t="s">
        <v>3492</v>
      </c>
      <c r="G221" s="759" t="str">
        <f t="shared" si="38"/>
        <v xml:space="preserve">Heavy Steel |  |  | </v>
      </c>
      <c r="H221" s="816" t="s">
        <v>3519</v>
      </c>
      <c r="I221" s="765" t="str">
        <f t="shared" si="35"/>
        <v>S03AA082-00001</v>
      </c>
      <c r="J221" s="766"/>
      <c r="K221" s="766" t="str">
        <f>IFERROR(VLOOKUP($I221,'WM-AR'!$I$7:$AS$3267,34,FALSE),"")</f>
        <v>TON</v>
      </c>
      <c r="L221" s="766" t="str">
        <f>IFERROR(VLOOKUP($I221,'WM-AR'!$I$7:$AS$3267,4,FALSE),"")</f>
        <v>Main Steel Structure Erection Work</v>
      </c>
      <c r="M221" s="766" t="str">
        <f>IFERROR(VLOOKUP($I221,'WM-AR'!$I$7:$AS$3267,6,FALSE),"")</f>
        <v>Shelter/Building</v>
      </c>
      <c r="N221" s="766" t="str">
        <f>IFERROR(VLOOKUP($I221,'WM-AR'!$I$7:$AS$3267,8,FALSE),"")</f>
        <v>Heavy Steel</v>
      </c>
      <c r="O221" s="766">
        <f>IFERROR(VLOOKUP($I221,'WM-AR'!$I$7:$AS$3267,10,FALSE),"")</f>
        <v>0</v>
      </c>
      <c r="P221" s="766">
        <f>IFERROR(VLOOKUP($I221,'WM-AR'!$I$7:$AS$3267,12,FALSE),"")</f>
        <v>0</v>
      </c>
      <c r="Q221" s="766" t="str">
        <f>IFERROR(VLOOKUP($I221,'WM-AR'!$I$7:$AS$3267,14,FALSE),"")</f>
        <v/>
      </c>
      <c r="R221" s="766" t="str">
        <f>IFERROR(VLOOKUP($I221,'WM-AR'!$I$7:$AS$3267,16,FALSE),"")</f>
        <v/>
      </c>
      <c r="S221" s="766" t="str">
        <f>IFERROR(VLOOKUP($I221,'WM-AR'!$I$7:$AS$3267,18,FALSE),"")</f>
        <v/>
      </c>
      <c r="T221" s="766" t="str">
        <f>IFERROR(VLOOKUP($I221,'WM-AR'!$I$7:$AS$3267,20,FALSE),"")</f>
        <v/>
      </c>
      <c r="U221" s="766" t="str">
        <f>IFERROR(VLOOKUP($I221,'WM-AR'!$I$7:$AS$3267,22,FALSE),"")</f>
        <v/>
      </c>
      <c r="V221" s="766" t="str">
        <f>IFERROR(VLOOKUP($I221,'WM-AR'!$I$7:$AS$3267,24,FALSE),"")</f>
        <v/>
      </c>
      <c r="W221" s="766">
        <f>IFERROR(VLOOKUP($I221,'WM-AR'!$I$7:$AS$3267,25,FALSE),"")</f>
        <v>0</v>
      </c>
      <c r="X221" s="766">
        <f>IFERROR(VLOOKUP($I221,'WM-AR'!$I$7:$AS$3267,26,FALSE),"")</f>
        <v>0</v>
      </c>
      <c r="Y221" s="766">
        <f>IFERROR(VLOOKUP($I221,'WM-AR'!$I$7:$AS$3267,27,FALSE),"")</f>
        <v>0</v>
      </c>
      <c r="Z221" s="766">
        <f>IFERROR(VLOOKUP($I221,'WM-AR'!$I$7:$AS$3267,28,FALSE),"")</f>
        <v>0</v>
      </c>
      <c r="AA221" s="766" t="str">
        <f>IFERROR(VLOOKUP($I221,'WM-AR'!$I$7:$AS$3267,29,FALSE),"")</f>
        <v>Material: (   )</v>
      </c>
      <c r="AB221" s="766">
        <f>IFERROR(VLOOKUP($I221,'WM-AR'!$I$7:$AS$3267,30,FALSE),"")</f>
        <v>0</v>
      </c>
      <c r="AC221" s="766">
        <f>IFERROR(VLOOKUP($I221,'WM-AR'!$I$7:$AS$3267,31,FALSE),"")</f>
        <v>0</v>
      </c>
      <c r="AD221" s="766">
        <f>IFERROR(VLOOKUP($I221,'WM-AR'!$I$7:$AS$3267,32,FALSE),"")</f>
        <v>0</v>
      </c>
      <c r="AE221" s="766">
        <f>IFERROR(VLOOKUP($I221,'WM-AR'!$I$7:$AS$3267,33,FALSE),"")</f>
        <v>0</v>
      </c>
      <c r="AF221" s="1313" t="str">
        <f>_xlfn.CONCAT("- Material: ( ",AF219," )")</f>
        <v>- Material: ( KS D 3503 SS275 )</v>
      </c>
      <c r="AG221" s="1314" t="s">
        <v>3494</v>
      </c>
      <c r="AH221" s="1314" t="s">
        <v>3494</v>
      </c>
      <c r="AI221" s="769"/>
      <c r="AJ221" s="769" t="str">
        <f t="shared" si="39"/>
        <v>TON</v>
      </c>
      <c r="AK221" s="905"/>
      <c r="AL221" s="88" t="str">
        <f>IF(AND(ISTEXT($E221),ISTEXT($B221)),"산출기준 &gt;&gt;  "&amp;_xlfn.XLOOKUP($E221,산출기준!$D:$D,산출기준!$E:$E,"매칭실패"),"")</f>
        <v/>
      </c>
    </row>
    <row r="222" spans="2:38" ht="49.9" customHeight="1" outlineLevel="1">
      <c r="B222" s="758"/>
      <c r="C222" s="759"/>
      <c r="D222" s="759"/>
      <c r="E222" s="759"/>
      <c r="F222" s="1315" t="s">
        <v>1976</v>
      </c>
      <c r="G222" s="759" t="str">
        <f>IF(IF(N222=0,"",N222)&amp;" | "&amp;IF(O222=0,"",O222)&amp;" | "&amp;IF(Q222=0,"",Q222)&amp;" | "&amp;IF(R222=0,"",R222)=" |  |  | ","",IF(N222=0,"",N222)&amp;" | "&amp;IF(O222=0,"",O222)&amp;" | "&amp;IF(Q222=0,"",Q222)&amp;" | "&amp;IF(R222=0,"",R222))</f>
        <v xml:space="preserve">Plates - Gusset, Stiffener, ETC |  |  | </v>
      </c>
      <c r="H222" s="1153" t="s">
        <v>3495</v>
      </c>
      <c r="I222" s="765" t="str">
        <f>LEFT(H222,14)</f>
        <v>S01AA009-00001</v>
      </c>
      <c r="J222" s="766"/>
      <c r="K222" s="766" t="s">
        <v>3496</v>
      </c>
      <c r="L222" s="766" t="s">
        <v>3497</v>
      </c>
      <c r="M222" s="766" t="s">
        <v>3498</v>
      </c>
      <c r="N222" s="766" t="s">
        <v>3499</v>
      </c>
      <c r="O222" s="766">
        <v>0</v>
      </c>
      <c r="P222" s="766">
        <v>0</v>
      </c>
      <c r="Q222" s="766">
        <v>0</v>
      </c>
      <c r="R222" s="766">
        <v>0</v>
      </c>
      <c r="S222" s="766">
        <v>0</v>
      </c>
      <c r="T222" s="766">
        <v>0</v>
      </c>
      <c r="U222" s="766">
        <v>0</v>
      </c>
      <c r="V222" s="766">
        <v>0</v>
      </c>
      <c r="W222" s="766">
        <v>0</v>
      </c>
      <c r="X222" s="766">
        <v>0</v>
      </c>
      <c r="Y222" s="766">
        <v>0</v>
      </c>
      <c r="Z222" s="766">
        <v>0</v>
      </c>
      <c r="AA222" s="766" t="s">
        <v>3500</v>
      </c>
      <c r="AB222" s="766">
        <v>0</v>
      </c>
      <c r="AC222" s="766">
        <v>0</v>
      </c>
      <c r="AD222" s="766">
        <v>0</v>
      </c>
      <c r="AE222" s="766">
        <v>0</v>
      </c>
      <c r="AF222" s="817"/>
      <c r="AG222" s="1314" t="s">
        <v>3501</v>
      </c>
      <c r="AH222" s="1314" t="s">
        <v>3501</v>
      </c>
      <c r="AI222" s="769"/>
      <c r="AJ222" s="769" t="str">
        <f>K222</f>
        <v>TON</v>
      </c>
      <c r="AK222" s="1318"/>
      <c r="AL222" s="88" t="s">
        <v>2965</v>
      </c>
    </row>
    <row r="223" spans="2:38" ht="49.9" customHeight="1" outlineLevel="1">
      <c r="B223" s="758"/>
      <c r="C223" s="759"/>
      <c r="D223" s="759"/>
      <c r="E223" s="759"/>
      <c r="F223" s="1083" t="s">
        <v>3502</v>
      </c>
      <c r="G223" s="759" t="str">
        <f t="shared" si="38"/>
        <v xml:space="preserve">for Non-Fireproofed Steel Surface |  |  | </v>
      </c>
      <c r="H223" s="816" t="s">
        <v>3503</v>
      </c>
      <c r="I223" s="765" t="str">
        <f t="shared" si="35"/>
        <v>S41AA051-00001</v>
      </c>
      <c r="J223" s="766"/>
      <c r="K223" s="766" t="str">
        <f>IFERROR(VLOOKUP($I223,'WM-AR'!$I$7:$AS$3267,34,FALSE),"")</f>
        <v>M2</v>
      </c>
      <c r="L223" s="766" t="str">
        <f>IFERROR(VLOOKUP($I223,'WM-AR'!$I$7:$AS$3267,4,FALSE),"")</f>
        <v>Steel Structure Paint Work</v>
      </c>
      <c r="M223" s="766" t="str">
        <f>IFERROR(VLOOKUP($I223,'WM-AR'!$I$7:$AS$3267,6,FALSE),"")</f>
        <v>Shelter/Building</v>
      </c>
      <c r="N223" s="766" t="str">
        <f>IFERROR(VLOOKUP($I223,'WM-AR'!$I$7:$AS$3267,8,FALSE),"")</f>
        <v>for Non-Fireproofed Steel Surface</v>
      </c>
      <c r="O223" s="766">
        <f>IFERROR(VLOOKUP($I223,'WM-AR'!$I$7:$AS$3267,10,FALSE),"")</f>
        <v>0</v>
      </c>
      <c r="P223" s="766">
        <f>IFERROR(VLOOKUP($I223,'WM-AR'!$I$7:$AS$3267,12,FALSE),"")</f>
        <v>0</v>
      </c>
      <c r="Q223" s="766" t="str">
        <f>IFERROR(VLOOKUP($I223,'WM-AR'!$I$7:$AS$3267,14,FALSE),"")</f>
        <v/>
      </c>
      <c r="R223" s="766" t="str">
        <f>IFERROR(VLOOKUP($I223,'WM-AR'!$I$7:$AS$3267,16,FALSE),"")</f>
        <v/>
      </c>
      <c r="S223" s="766" t="str">
        <f>IFERROR(VLOOKUP($I223,'WM-AR'!$I$7:$AS$3267,18,FALSE),"")</f>
        <v/>
      </c>
      <c r="T223" s="766" t="str">
        <f>IFERROR(VLOOKUP($I223,'WM-AR'!$I$7:$AS$3267,20,FALSE),"")</f>
        <v/>
      </c>
      <c r="U223" s="766" t="str">
        <f>IFERROR(VLOOKUP($I223,'WM-AR'!$I$7:$AS$3267,22,FALSE),"")</f>
        <v/>
      </c>
      <c r="V223" s="766" t="str">
        <f>IFERROR(VLOOKUP($I223,'WM-AR'!$I$7:$AS$3267,24,FALSE),"")</f>
        <v/>
      </c>
      <c r="W223" s="766">
        <f>IFERROR(VLOOKUP($I223,'WM-AR'!$I$7:$AS$3267,25,FALSE),"")</f>
        <v>0</v>
      </c>
      <c r="X223" s="766">
        <f>IFERROR(VLOOKUP($I223,'WM-AR'!$I$7:$AS$3267,26,FALSE),"")</f>
        <v>0</v>
      </c>
      <c r="Y223" s="766">
        <f>IFERROR(VLOOKUP($I223,'WM-AR'!$I$7:$AS$3267,27,FALSE),"")</f>
        <v>0</v>
      </c>
      <c r="Z223" s="766">
        <f>IFERROR(VLOOKUP($I223,'WM-AR'!$I$7:$AS$3267,28,FALSE),"")</f>
        <v>0</v>
      </c>
      <c r="AA223" s="766" t="str">
        <f>IFERROR(VLOOKUP($I223,'WM-AR'!$I$7:$AS$3267,29,FALSE),"")</f>
        <v>Material: (   )</v>
      </c>
      <c r="AB223" s="766">
        <f>IFERROR(VLOOKUP($I223,'WM-AR'!$I$7:$AS$3267,30,FALSE),"")</f>
        <v>0</v>
      </c>
      <c r="AC223" s="766">
        <f>IFERROR(VLOOKUP($I223,'WM-AR'!$I$7:$AS$3267,31,FALSE),"")</f>
        <v>0</v>
      </c>
      <c r="AD223" s="766">
        <f>IFERROR(VLOOKUP($I223,'WM-AR'!$I$7:$AS$3267,32,FALSE),"")</f>
        <v>0</v>
      </c>
      <c r="AE223" s="766">
        <f>IFERROR(VLOOKUP($I223,'WM-AR'!$I$7:$AS$3267,33,FALSE),"")</f>
        <v>0</v>
      </c>
      <c r="AF223" s="817"/>
      <c r="AG223" s="1314" t="s">
        <v>3504</v>
      </c>
      <c r="AH223" s="1314" t="s">
        <v>3504</v>
      </c>
      <c r="AI223" s="769"/>
      <c r="AJ223" s="769" t="str">
        <f t="shared" si="39"/>
        <v>M2</v>
      </c>
      <c r="AK223" s="905"/>
      <c r="AL223" s="88" t="str">
        <f>IF(AND(ISTEXT($E223),ISTEXT($B223)),"산출기준 &gt;&gt;  "&amp;_xlfn.XLOOKUP($E223,산출기준!$D:$D,산출기준!$E:$E,"매칭실패"),"")</f>
        <v/>
      </c>
    </row>
    <row r="224" spans="2:38">
      <c r="B224" s="1127"/>
      <c r="C224" s="1165"/>
      <c r="D224" s="1165"/>
      <c r="E224" s="1165"/>
      <c r="F224" s="1165"/>
      <c r="G224" s="1131"/>
      <c r="H224" s="1131"/>
      <c r="I224" s="1130" t="str">
        <f t="shared" si="35"/>
        <v/>
      </c>
      <c r="J224" s="1132"/>
      <c r="K224" s="1132" t="str">
        <f>IFERROR(VLOOKUP($I224,'WM-AR'!$I$7:$AS$3267,34,FALSE),"")</f>
        <v/>
      </c>
      <c r="L224" s="1132" t="str">
        <f>IFERROR(VLOOKUP($I224,'WM-AR'!$I$7:$AS$3267,4,FALSE),"")</f>
        <v/>
      </c>
      <c r="M224" s="1132" t="str">
        <f>IFERROR(VLOOKUP($I224,'WM-AR'!$I$7:$AS$3267,6,FALSE),"")</f>
        <v/>
      </c>
      <c r="N224" s="1132" t="str">
        <f>IFERROR(VLOOKUP($I224,'WM-AR'!$I$7:$AS$3267,8,FALSE),"")</f>
        <v/>
      </c>
      <c r="O224" s="1132" t="str">
        <f>IFERROR(VLOOKUP($I224,'WM-AR'!$I$7:$AS$3267,10,FALSE),"")</f>
        <v/>
      </c>
      <c r="P224" s="1132" t="str">
        <f>IFERROR(VLOOKUP($I224,'WM-AR'!$I$7:$AS$3267,12,FALSE),"")</f>
        <v/>
      </c>
      <c r="Q224" s="1132" t="str">
        <f>IFERROR(VLOOKUP($I224,'WM-AR'!$I$7:$AS$3267,14,FALSE),"")</f>
        <v/>
      </c>
      <c r="R224" s="1132" t="str">
        <f>IFERROR(VLOOKUP($I224,'WM-AR'!$I$7:$AS$3267,16,FALSE),"")</f>
        <v/>
      </c>
      <c r="S224" s="1132" t="str">
        <f>IFERROR(VLOOKUP($I224,'WM-AR'!$I$7:$AS$3267,18,FALSE),"")</f>
        <v/>
      </c>
      <c r="T224" s="1132" t="str">
        <f>IFERROR(VLOOKUP($I224,'WM-AR'!$I$7:$AS$3267,20,FALSE),"")</f>
        <v/>
      </c>
      <c r="U224" s="1132" t="str">
        <f>IFERROR(VLOOKUP($I224,'WM-AR'!$I$7:$AS$3267,22,FALSE),"")</f>
        <v/>
      </c>
      <c r="V224" s="1132" t="str">
        <f>IFERROR(VLOOKUP($I224,'WM-AR'!$I$7:$AS$3267,24,FALSE),"")</f>
        <v/>
      </c>
      <c r="W224" s="1132" t="str">
        <f>IFERROR(VLOOKUP($I224,'WM-AR'!$I$7:$AS$3267,25,FALSE),"")</f>
        <v/>
      </c>
      <c r="X224" s="1132" t="str">
        <f>IFERROR(VLOOKUP($I224,'WM-AR'!$I$7:$AS$3267,26,FALSE),"")</f>
        <v/>
      </c>
      <c r="Y224" s="1132" t="str">
        <f>IFERROR(VLOOKUP($I224,'WM-AR'!$I$7:$AS$3267,27,FALSE),"")</f>
        <v/>
      </c>
      <c r="Z224" s="1132" t="str">
        <f>IFERROR(VLOOKUP($I224,'WM-AR'!$I$7:$AS$3267,28,FALSE),"")</f>
        <v/>
      </c>
      <c r="AA224" s="1132" t="str">
        <f>IFERROR(VLOOKUP($I224,'WM-AR'!$I$7:$AS$3267,29,FALSE),"")</f>
        <v/>
      </c>
      <c r="AB224" s="1132" t="str">
        <f>IFERROR(VLOOKUP($I224,'WM-AR'!$I$7:$AS$3267,30,FALSE),"")</f>
        <v/>
      </c>
      <c r="AC224" s="1132" t="str">
        <f>IFERROR(VLOOKUP($I224,'WM-AR'!$I$7:$AS$3267,31,FALSE),"")</f>
        <v/>
      </c>
      <c r="AD224" s="1132" t="str">
        <f>IFERROR(VLOOKUP($I224,'WM-AR'!$I$7:$AS$3267,32,FALSE),"")</f>
        <v/>
      </c>
      <c r="AE224" s="1132" t="str">
        <f>IFERROR(VLOOKUP($I224,'WM-AR'!$I$7:$AS$3267,33,FALSE),"")</f>
        <v/>
      </c>
      <c r="AF224" s="1133"/>
      <c r="AG224" s="1134"/>
      <c r="AH224" s="1134"/>
      <c r="AI224" s="1135"/>
      <c r="AJ224" s="1135" t="str">
        <f t="shared" si="39"/>
        <v/>
      </c>
      <c r="AK224" s="1136"/>
      <c r="AL224" s="88" t="str">
        <f>IF(AND(ISTEXT($E224),ISTEXT($B224)),"산출기준 &gt;&gt;  "&amp;_xlfn.XLOOKUP($E224,산출기준!$D:$D,산출기준!$E:$E,"매칭실패"),"")</f>
        <v/>
      </c>
    </row>
    <row r="225" spans="2:38">
      <c r="B225" s="1111"/>
      <c r="C225" s="1166"/>
      <c r="D225" s="1166"/>
      <c r="E225" s="1166"/>
      <c r="F225" s="1166"/>
      <c r="G225" s="843"/>
      <c r="H225" s="843"/>
      <c r="I225" s="712" t="str">
        <f t="shared" si="35"/>
        <v/>
      </c>
      <c r="J225" s="714"/>
      <c r="K225" s="714" t="str">
        <f>IFERROR(VLOOKUP($I225,'WM-AR'!$I$7:$AS$3267,34,FALSE),"")</f>
        <v/>
      </c>
      <c r="L225" s="714" t="str">
        <f>IFERROR(VLOOKUP($I225,'WM-AR'!$I$7:$AS$3267,4,FALSE),"")</f>
        <v/>
      </c>
      <c r="M225" s="714" t="str">
        <f>IFERROR(VLOOKUP($I225,'WM-AR'!$I$7:$AS$3267,6,FALSE),"")</f>
        <v/>
      </c>
      <c r="N225" s="714" t="str">
        <f>IFERROR(VLOOKUP($I225,'WM-AR'!$I$7:$AS$3267,8,FALSE),"")</f>
        <v/>
      </c>
      <c r="O225" s="714" t="str">
        <f>IFERROR(VLOOKUP($I225,'WM-AR'!$I$7:$AS$3267,10,FALSE),"")</f>
        <v/>
      </c>
      <c r="P225" s="714" t="str">
        <f>IFERROR(VLOOKUP($I225,'WM-AR'!$I$7:$AS$3267,12,FALSE),"")</f>
        <v/>
      </c>
      <c r="Q225" s="714" t="str">
        <f>IFERROR(VLOOKUP($I225,'WM-AR'!$I$7:$AS$3267,14,FALSE),"")</f>
        <v/>
      </c>
      <c r="R225" s="714" t="str">
        <f>IFERROR(VLOOKUP($I225,'WM-AR'!$I$7:$AS$3267,16,FALSE),"")</f>
        <v/>
      </c>
      <c r="S225" s="714" t="str">
        <f>IFERROR(VLOOKUP($I225,'WM-AR'!$I$7:$AS$3267,18,FALSE),"")</f>
        <v/>
      </c>
      <c r="T225" s="714" t="str">
        <f>IFERROR(VLOOKUP($I225,'WM-AR'!$I$7:$AS$3267,20,FALSE),"")</f>
        <v/>
      </c>
      <c r="U225" s="714" t="str">
        <f>IFERROR(VLOOKUP($I225,'WM-AR'!$I$7:$AS$3267,22,FALSE),"")</f>
        <v/>
      </c>
      <c r="V225" s="714" t="str">
        <f>IFERROR(VLOOKUP($I225,'WM-AR'!$I$7:$AS$3267,24,FALSE),"")</f>
        <v/>
      </c>
      <c r="W225" s="714" t="str">
        <f>IFERROR(VLOOKUP($I225,'WM-AR'!$I$7:$AS$3267,25,FALSE),"")</f>
        <v/>
      </c>
      <c r="X225" s="714" t="str">
        <f>IFERROR(VLOOKUP($I225,'WM-AR'!$I$7:$AS$3267,26,FALSE),"")</f>
        <v/>
      </c>
      <c r="Y225" s="714" t="str">
        <f>IFERROR(VLOOKUP($I225,'WM-AR'!$I$7:$AS$3267,27,FALSE),"")</f>
        <v/>
      </c>
      <c r="Z225" s="714" t="str">
        <f>IFERROR(VLOOKUP($I225,'WM-AR'!$I$7:$AS$3267,28,FALSE),"")</f>
        <v/>
      </c>
      <c r="AA225" s="714" t="str">
        <f>IFERROR(VLOOKUP($I225,'WM-AR'!$I$7:$AS$3267,29,FALSE),"")</f>
        <v/>
      </c>
      <c r="AB225" s="714" t="str">
        <f>IFERROR(VLOOKUP($I225,'WM-AR'!$I$7:$AS$3267,30,FALSE),"")</f>
        <v/>
      </c>
      <c r="AC225" s="714" t="str">
        <f>IFERROR(VLOOKUP($I225,'WM-AR'!$I$7:$AS$3267,31,FALSE),"")</f>
        <v/>
      </c>
      <c r="AD225" s="714" t="str">
        <f>IFERROR(VLOOKUP($I225,'WM-AR'!$I$7:$AS$3267,32,FALSE),"")</f>
        <v/>
      </c>
      <c r="AE225" s="714" t="str">
        <f>IFERROR(VLOOKUP($I225,'WM-AR'!$I$7:$AS$3267,33,FALSE),"")</f>
        <v/>
      </c>
      <c r="AF225" s="839"/>
      <c r="AG225" s="852"/>
      <c r="AH225" s="852"/>
      <c r="AI225" s="854"/>
      <c r="AJ225" s="854" t="str">
        <f t="shared" si="39"/>
        <v/>
      </c>
      <c r="AK225" s="1114"/>
      <c r="AL225" s="88" t="str">
        <f>IF(AND(ISTEXT($E225),ISTEXT($B225)),"산출기준 &gt;&gt;  "&amp;_xlfn.XLOOKUP($E225,산출기준!$D:$D,산출기준!$E:$E,"매칭실패"),"")</f>
        <v/>
      </c>
    </row>
    <row r="226" spans="2:38">
      <c r="B226" s="1116"/>
      <c r="C226" s="1167"/>
      <c r="D226" s="1167"/>
      <c r="E226" s="1167"/>
      <c r="F226" s="1167"/>
      <c r="G226" s="1120"/>
      <c r="H226" s="1120"/>
      <c r="I226" s="1119" t="str">
        <f t="shared" si="35"/>
        <v/>
      </c>
      <c r="J226" s="1121"/>
      <c r="K226" s="1121" t="str">
        <f>IFERROR(VLOOKUP($I226,'WM-AR'!$I$7:$AS$3267,34,FALSE),"")</f>
        <v/>
      </c>
      <c r="L226" s="1121" t="str">
        <f>IFERROR(VLOOKUP($I226,'WM-AR'!$I$7:$AS$3267,4,FALSE),"")</f>
        <v/>
      </c>
      <c r="M226" s="1121" t="str">
        <f>IFERROR(VLOOKUP($I226,'WM-AR'!$I$7:$AS$3267,6,FALSE),"")</f>
        <v/>
      </c>
      <c r="N226" s="1121" t="str">
        <f>IFERROR(VLOOKUP($I226,'WM-AR'!$I$7:$AS$3267,8,FALSE),"")</f>
        <v/>
      </c>
      <c r="O226" s="1121" t="str">
        <f>IFERROR(VLOOKUP($I226,'WM-AR'!$I$7:$AS$3267,10,FALSE),"")</f>
        <v/>
      </c>
      <c r="P226" s="1121" t="str">
        <f>IFERROR(VLOOKUP($I226,'WM-AR'!$I$7:$AS$3267,12,FALSE),"")</f>
        <v/>
      </c>
      <c r="Q226" s="1121" t="str">
        <f>IFERROR(VLOOKUP($I226,'WM-AR'!$I$7:$AS$3267,14,FALSE),"")</f>
        <v/>
      </c>
      <c r="R226" s="1121" t="str">
        <f>IFERROR(VLOOKUP($I226,'WM-AR'!$I$7:$AS$3267,16,FALSE),"")</f>
        <v/>
      </c>
      <c r="S226" s="1121" t="str">
        <f>IFERROR(VLOOKUP($I226,'WM-AR'!$I$7:$AS$3267,18,FALSE),"")</f>
        <v/>
      </c>
      <c r="T226" s="1121" t="str">
        <f>IFERROR(VLOOKUP($I226,'WM-AR'!$I$7:$AS$3267,20,FALSE),"")</f>
        <v/>
      </c>
      <c r="U226" s="1121" t="str">
        <f>IFERROR(VLOOKUP($I226,'WM-AR'!$I$7:$AS$3267,22,FALSE),"")</f>
        <v/>
      </c>
      <c r="V226" s="1121" t="str">
        <f>IFERROR(VLOOKUP($I226,'WM-AR'!$I$7:$AS$3267,24,FALSE),"")</f>
        <v/>
      </c>
      <c r="W226" s="1121" t="str">
        <f>IFERROR(VLOOKUP($I226,'WM-AR'!$I$7:$AS$3267,25,FALSE),"")</f>
        <v/>
      </c>
      <c r="X226" s="1121" t="str">
        <f>IFERROR(VLOOKUP($I226,'WM-AR'!$I$7:$AS$3267,26,FALSE),"")</f>
        <v/>
      </c>
      <c r="Y226" s="1121" t="str">
        <f>IFERROR(VLOOKUP($I226,'WM-AR'!$I$7:$AS$3267,27,FALSE),"")</f>
        <v/>
      </c>
      <c r="Z226" s="1121" t="str">
        <f>IFERROR(VLOOKUP($I226,'WM-AR'!$I$7:$AS$3267,28,FALSE),"")</f>
        <v/>
      </c>
      <c r="AA226" s="1121" t="str">
        <f>IFERROR(VLOOKUP($I226,'WM-AR'!$I$7:$AS$3267,29,FALSE),"")</f>
        <v/>
      </c>
      <c r="AB226" s="1121" t="str">
        <f>IFERROR(VLOOKUP($I226,'WM-AR'!$I$7:$AS$3267,30,FALSE),"")</f>
        <v/>
      </c>
      <c r="AC226" s="1121" t="str">
        <f>IFERROR(VLOOKUP($I226,'WM-AR'!$I$7:$AS$3267,31,FALSE),"")</f>
        <v/>
      </c>
      <c r="AD226" s="1121" t="str">
        <f>IFERROR(VLOOKUP($I226,'WM-AR'!$I$7:$AS$3267,32,FALSE),"")</f>
        <v/>
      </c>
      <c r="AE226" s="1121" t="str">
        <f>IFERROR(VLOOKUP($I226,'WM-AR'!$I$7:$AS$3267,33,FALSE),"")</f>
        <v/>
      </c>
      <c r="AF226" s="1122"/>
      <c r="AG226" s="1123"/>
      <c r="AH226" s="1123"/>
      <c r="AI226" s="1124"/>
      <c r="AJ226" s="1124" t="str">
        <f t="shared" si="39"/>
        <v/>
      </c>
      <c r="AK226" s="1125"/>
      <c r="AL226" s="88" t="str">
        <f>IF(AND(ISTEXT($E226),ISTEXT($B226)),"산출기준 &gt;&gt;  "&amp;_xlfn.XLOOKUP($E226,산출기준!$D:$D,산출기준!$E:$E,"매칭실패"),"")</f>
        <v/>
      </c>
    </row>
    <row r="227" spans="2:38" s="658" customFormat="1">
      <c r="B227" s="635"/>
      <c r="C227" s="1068"/>
      <c r="D227" s="1068"/>
      <c r="E227" s="1068"/>
      <c r="F227" s="1317" t="s">
        <v>896</v>
      </c>
      <c r="G227" s="1068"/>
      <c r="H227" s="1307"/>
      <c r="I227" s="1071" t="str">
        <f t="shared" si="35"/>
        <v/>
      </c>
      <c r="J227" s="1071"/>
      <c r="K227" s="1071"/>
      <c r="L227" s="1071"/>
      <c r="M227" s="1071"/>
      <c r="N227" s="1071"/>
      <c r="O227" s="1071"/>
      <c r="P227" s="1071"/>
      <c r="Q227" s="1071"/>
      <c r="R227" s="1071"/>
      <c r="S227" s="1071"/>
      <c r="T227" s="1071"/>
      <c r="U227" s="1071"/>
      <c r="V227" s="1071"/>
      <c r="W227" s="1071"/>
      <c r="X227" s="1071"/>
      <c r="Y227" s="1071"/>
      <c r="Z227" s="1071"/>
      <c r="AA227" s="1071"/>
      <c r="AB227" s="1071"/>
      <c r="AC227" s="1071"/>
      <c r="AD227" s="1071"/>
      <c r="AE227" s="1071"/>
      <c r="AF227" s="1072"/>
      <c r="AG227" s="1072"/>
      <c r="AH227" s="1072"/>
      <c r="AI227" s="1072"/>
      <c r="AJ227" s="1072"/>
      <c r="AK227" s="1073"/>
      <c r="AL227" s="658" t="str">
        <f>IF(AND(ISTEXT($E227),ISTEXT($B227)),"산출기준 &gt;&gt;  "&amp;_xlfn.XLOOKUP($E227,산출기준!$D:$D,산출기준!$E:$E,"매칭실패"),"")</f>
        <v/>
      </c>
    </row>
    <row r="228" spans="2:38" ht="34.9" customHeight="1">
      <c r="B228" s="808" t="str" cm="1">
        <f t="array" aca="1" ref="B228" ca="1">_xlfn.IFNA(INDIRECT("Family_표준_구성도!B"&amp;MATCH(F228,INDIRECT("Family_표준_구성도!"&amp;"C:C"),0)),"")</f>
        <v>5.2.3.1.3</v>
      </c>
      <c r="C228" s="668" t="s">
        <v>1903</v>
      </c>
      <c r="D228" s="809"/>
      <c r="E228" s="668" t="s">
        <v>1962</v>
      </c>
      <c r="F228" s="1265" t="s">
        <v>898</v>
      </c>
      <c r="G228" s="1079"/>
      <c r="H228" s="1079"/>
      <c r="I228" s="674" t="str">
        <f t="shared" si="35"/>
        <v/>
      </c>
      <c r="J228" s="674"/>
      <c r="K228" s="674"/>
      <c r="L228" s="674"/>
      <c r="M228" s="674"/>
      <c r="N228" s="675"/>
      <c r="O228" s="676"/>
      <c r="P228" s="677"/>
      <c r="Q228" s="677"/>
      <c r="R228" s="677"/>
      <c r="S228" s="677"/>
      <c r="T228" s="677"/>
      <c r="U228" s="677"/>
      <c r="V228" s="678"/>
      <c r="W228" s="679"/>
      <c r="X228" s="679"/>
      <c r="Y228" s="679"/>
      <c r="Z228" s="679"/>
      <c r="AA228" s="679"/>
      <c r="AB228" s="679"/>
      <c r="AC228" s="679"/>
      <c r="AD228" s="679"/>
      <c r="AE228" s="679"/>
      <c r="AF228" s="1312" t="s">
        <v>3537</v>
      </c>
      <c r="AG228" s="1320"/>
      <c r="AH228" s="1320"/>
      <c r="AI228" s="1321"/>
      <c r="AJ228" s="1321"/>
      <c r="AK228" s="1322"/>
      <c r="AL228" s="88" t="str">
        <f ca="1">IF(AND(ISTEXT($E228),ISTEXT($B228)),"산출기준 &gt;&gt;  "&amp;_xlfn.XLOOKUP($E228,산출기준!$D:$D,산출기준!$E:$E,"매칭실패"),"")</f>
        <v>산출기준 &gt;&gt;  [Steel Column]</v>
      </c>
    </row>
    <row r="229" spans="2:38" ht="49.9" customHeight="1" outlineLevel="1">
      <c r="B229" s="758"/>
      <c r="C229" s="759"/>
      <c r="D229" s="759"/>
      <c r="E229" s="759"/>
      <c r="F229" s="1080" t="s">
        <v>3488</v>
      </c>
      <c r="G229" s="759" t="str">
        <f t="shared" ref="G229:G232" si="40">IF(IF(N229=0,"",N229)&amp;" | "&amp;IF(O229=0,"",O229)&amp;" | "&amp;IF(Q229=0,"",Q229)&amp;" | "&amp;IF(R229=0,"",R229)=" |  |  | ","",IF(N229=0,"",N229)&amp;" | "&amp;IF(O229=0,"",O229)&amp;" | "&amp;IF(Q229=0,"",Q229)&amp;" | "&amp;IF(R229=0,"",R229))</f>
        <v xml:space="preserve">Medium Steel - Built up |  |  | </v>
      </c>
      <c r="H229" s="816" t="s">
        <v>3541</v>
      </c>
      <c r="I229" s="765" t="str">
        <f t="shared" si="35"/>
        <v>S01AA078-00001</v>
      </c>
      <c r="J229" s="766"/>
      <c r="K229" s="766" t="str">
        <f>IFERROR(VLOOKUP($I229,'WM-AR'!$I$7:$AS$3267,34,FALSE),"")</f>
        <v>TON</v>
      </c>
      <c r="L229" s="766" t="str">
        <f>IFERROR(VLOOKUP($I229,'WM-AR'!$I$7:$AS$3267,4,FALSE),"")</f>
        <v>Main Steel Structure Fabrication Work</v>
      </c>
      <c r="M229" s="766" t="str">
        <f>IFERROR(VLOOKUP($I229,'WM-AR'!$I$7:$AS$3267,6,FALSE),"")</f>
        <v>Shelter/Building</v>
      </c>
      <c r="N229" s="766" t="str">
        <f>IFERROR(VLOOKUP($I229,'WM-AR'!$I$7:$AS$3267,8,FALSE),"")</f>
        <v>Medium Steel - Built up</v>
      </c>
      <c r="O229" s="766">
        <f>IFERROR(VLOOKUP($I229,'WM-AR'!$I$7:$AS$3267,10,FALSE),"")</f>
        <v>0</v>
      </c>
      <c r="P229" s="766">
        <f>IFERROR(VLOOKUP($I229,'WM-AR'!$I$7:$AS$3267,12,FALSE),"")</f>
        <v>0</v>
      </c>
      <c r="Q229" s="766" t="str">
        <f>IFERROR(VLOOKUP($I229,'WM-AR'!$I$7:$AS$3267,14,FALSE),"")</f>
        <v/>
      </c>
      <c r="R229" s="766" t="str">
        <f>IFERROR(VLOOKUP($I229,'WM-AR'!$I$7:$AS$3267,16,FALSE),"")</f>
        <v/>
      </c>
      <c r="S229" s="766" t="str">
        <f>IFERROR(VLOOKUP($I229,'WM-AR'!$I$7:$AS$3267,18,FALSE),"")</f>
        <v/>
      </c>
      <c r="T229" s="766" t="str">
        <f>IFERROR(VLOOKUP($I229,'WM-AR'!$I$7:$AS$3267,20,FALSE),"")</f>
        <v/>
      </c>
      <c r="U229" s="766" t="str">
        <f>IFERROR(VLOOKUP($I229,'WM-AR'!$I$7:$AS$3267,22,FALSE),"")</f>
        <v/>
      </c>
      <c r="V229" s="766" t="str">
        <f>IFERROR(VLOOKUP($I229,'WM-AR'!$I$7:$AS$3267,24,FALSE),"")</f>
        <v/>
      </c>
      <c r="W229" s="766">
        <f>IFERROR(VLOOKUP($I229,'WM-AR'!$I$7:$AS$3267,25,FALSE),"")</f>
        <v>0</v>
      </c>
      <c r="X229" s="766">
        <f>IFERROR(VLOOKUP($I229,'WM-AR'!$I$7:$AS$3267,26,FALSE),"")</f>
        <v>0</v>
      </c>
      <c r="Y229" s="766">
        <f>IFERROR(VLOOKUP($I229,'WM-AR'!$I$7:$AS$3267,27,FALSE),"")</f>
        <v>0</v>
      </c>
      <c r="Z229" s="766">
        <f>IFERROR(VLOOKUP($I229,'WM-AR'!$I$7:$AS$3267,28,FALSE),"")</f>
        <v>0</v>
      </c>
      <c r="AA229" s="766" t="str">
        <f>IFERROR(VLOOKUP($I229,'WM-AR'!$I$7:$AS$3267,29,FALSE),"")</f>
        <v>Material: (   )</v>
      </c>
      <c r="AB229" s="766">
        <f>IFERROR(VLOOKUP($I229,'WM-AR'!$I$7:$AS$3267,30,FALSE),"")</f>
        <v>0</v>
      </c>
      <c r="AC229" s="766">
        <f>IFERROR(VLOOKUP($I229,'WM-AR'!$I$7:$AS$3267,31,FALSE),"")</f>
        <v>0</v>
      </c>
      <c r="AD229" s="766">
        <f>IFERROR(VLOOKUP($I229,'WM-AR'!$I$7:$AS$3267,32,FALSE),"")</f>
        <v>0</v>
      </c>
      <c r="AE229" s="766" t="str">
        <f>IFERROR(VLOOKUP($I229,'WM-AR'!$I$7:$AS$3267,33,FALSE),"")</f>
        <v>(90)KG/M&gt;Weight≥(30)KG/M</v>
      </c>
      <c r="AF229" s="1313" t="str">
        <f>_xlfn.CONCAT("- Material: ( ",AF228," )",CHAR(10),"- (",$H$79,")KG/M&gt;Weight≥(",$H$81,")KG/M")</f>
        <v>- Material: ( KS D 3503 SS275 )
- (90)KG/M&gt;Weight≥(30)KG/M</v>
      </c>
      <c r="AG229" s="768" t="s">
        <v>3491</v>
      </c>
      <c r="AH229" s="768" t="s">
        <v>3491</v>
      </c>
      <c r="AI229" s="769"/>
      <c r="AJ229" s="769" t="str">
        <f t="shared" ref="AJ229:AJ235" si="41">K229</f>
        <v>TON</v>
      </c>
      <c r="AK229" s="905"/>
      <c r="AL229" s="88" t="str">
        <f>IF(AND(ISTEXT($E229),ISTEXT($B229)),"산출기준 &gt;&gt;  "&amp;_xlfn.XLOOKUP($E229,산출기준!$D:$D,산출기준!$E:$E,"매칭실패"),"")</f>
        <v/>
      </c>
    </row>
    <row r="230" spans="2:38" ht="49.9" customHeight="1" outlineLevel="1">
      <c r="B230" s="758"/>
      <c r="C230" s="759"/>
      <c r="D230" s="759"/>
      <c r="E230" s="759"/>
      <c r="F230" s="1083" t="s">
        <v>3492</v>
      </c>
      <c r="G230" s="759" t="str">
        <f t="shared" si="40"/>
        <v xml:space="preserve">Medium Steel |  |  | </v>
      </c>
      <c r="H230" s="816" t="s">
        <v>3542</v>
      </c>
      <c r="I230" s="765" t="str">
        <f t="shared" si="35"/>
        <v>S03AA083-00001</v>
      </c>
      <c r="J230" s="766"/>
      <c r="K230" s="766" t="str">
        <f>IFERROR(VLOOKUP($I230,'WM-AR'!$I$7:$AS$3267,34,FALSE),"")</f>
        <v>TON</v>
      </c>
      <c r="L230" s="766" t="str">
        <f>IFERROR(VLOOKUP($I230,'WM-AR'!$I$7:$AS$3267,4,FALSE),"")</f>
        <v>Main Steel Structure Erection Work</v>
      </c>
      <c r="M230" s="766" t="str">
        <f>IFERROR(VLOOKUP($I230,'WM-AR'!$I$7:$AS$3267,6,FALSE),"")</f>
        <v>Shelter/Building</v>
      </c>
      <c r="N230" s="766" t="str">
        <f>IFERROR(VLOOKUP($I230,'WM-AR'!$I$7:$AS$3267,8,FALSE),"")</f>
        <v>Medium Steel</v>
      </c>
      <c r="O230" s="766">
        <f>IFERROR(VLOOKUP($I230,'WM-AR'!$I$7:$AS$3267,10,FALSE),"")</f>
        <v>0</v>
      </c>
      <c r="P230" s="766">
        <f>IFERROR(VLOOKUP($I230,'WM-AR'!$I$7:$AS$3267,12,FALSE),"")</f>
        <v>0</v>
      </c>
      <c r="Q230" s="766" t="str">
        <f>IFERROR(VLOOKUP($I230,'WM-AR'!$I$7:$AS$3267,14,FALSE),"")</f>
        <v/>
      </c>
      <c r="R230" s="766" t="str">
        <f>IFERROR(VLOOKUP($I230,'WM-AR'!$I$7:$AS$3267,16,FALSE),"")</f>
        <v/>
      </c>
      <c r="S230" s="766" t="str">
        <f>IFERROR(VLOOKUP($I230,'WM-AR'!$I$7:$AS$3267,18,FALSE),"")</f>
        <v/>
      </c>
      <c r="T230" s="766" t="str">
        <f>IFERROR(VLOOKUP($I230,'WM-AR'!$I$7:$AS$3267,20,FALSE),"")</f>
        <v/>
      </c>
      <c r="U230" s="766" t="str">
        <f>IFERROR(VLOOKUP($I230,'WM-AR'!$I$7:$AS$3267,22,FALSE),"")</f>
        <v/>
      </c>
      <c r="V230" s="766" t="str">
        <f>IFERROR(VLOOKUP($I230,'WM-AR'!$I$7:$AS$3267,24,FALSE),"")</f>
        <v/>
      </c>
      <c r="W230" s="766">
        <f>IFERROR(VLOOKUP($I230,'WM-AR'!$I$7:$AS$3267,25,FALSE),"")</f>
        <v>0</v>
      </c>
      <c r="X230" s="766">
        <f>IFERROR(VLOOKUP($I230,'WM-AR'!$I$7:$AS$3267,26,FALSE),"")</f>
        <v>0</v>
      </c>
      <c r="Y230" s="766">
        <f>IFERROR(VLOOKUP($I230,'WM-AR'!$I$7:$AS$3267,27,FALSE),"")</f>
        <v>0</v>
      </c>
      <c r="Z230" s="766">
        <f>IFERROR(VLOOKUP($I230,'WM-AR'!$I$7:$AS$3267,28,FALSE),"")</f>
        <v>0</v>
      </c>
      <c r="AA230" s="766" t="str">
        <f>IFERROR(VLOOKUP($I230,'WM-AR'!$I$7:$AS$3267,29,FALSE),"")</f>
        <v>Material: (   )</v>
      </c>
      <c r="AB230" s="766">
        <f>IFERROR(VLOOKUP($I230,'WM-AR'!$I$7:$AS$3267,30,FALSE),"")</f>
        <v>0</v>
      </c>
      <c r="AC230" s="766">
        <f>IFERROR(VLOOKUP($I230,'WM-AR'!$I$7:$AS$3267,31,FALSE),"")</f>
        <v>0</v>
      </c>
      <c r="AD230" s="766">
        <f>IFERROR(VLOOKUP($I230,'WM-AR'!$I$7:$AS$3267,32,FALSE),"")</f>
        <v>0</v>
      </c>
      <c r="AE230" s="766">
        <f>IFERROR(VLOOKUP($I230,'WM-AR'!$I$7:$AS$3267,33,FALSE),"")</f>
        <v>0</v>
      </c>
      <c r="AF230" s="1313" t="str">
        <f>_xlfn.CONCAT("- Material: ( ",AF228," )")</f>
        <v>- Material: ( KS D 3503 SS275 )</v>
      </c>
      <c r="AG230" s="1314" t="s">
        <v>3494</v>
      </c>
      <c r="AH230" s="1314" t="s">
        <v>3494</v>
      </c>
      <c r="AI230" s="769"/>
      <c r="AJ230" s="769" t="str">
        <f t="shared" si="41"/>
        <v>TON</v>
      </c>
      <c r="AK230" s="905"/>
      <c r="AL230" s="88" t="str">
        <f>IF(AND(ISTEXT($E230),ISTEXT($B230)),"산출기준 &gt;&gt;  "&amp;_xlfn.XLOOKUP($E230,산출기준!$D:$D,산출기준!$E:$E,"매칭실패"),"")</f>
        <v/>
      </c>
    </row>
    <row r="231" spans="2:38" ht="49.9" customHeight="1" outlineLevel="1">
      <c r="B231" s="758"/>
      <c r="C231" s="759"/>
      <c r="D231" s="759"/>
      <c r="E231" s="759"/>
      <c r="F231" s="1315" t="s">
        <v>1976</v>
      </c>
      <c r="G231" s="759" t="str">
        <f>IF(IF(N231=0,"",N231)&amp;" | "&amp;IF(O231=0,"",O231)&amp;" | "&amp;IF(Q231=0,"",Q231)&amp;" | "&amp;IF(R231=0,"",R231)=" |  |  | ","",IF(N231=0,"",N231)&amp;" | "&amp;IF(O231=0,"",O231)&amp;" | "&amp;IF(Q231=0,"",Q231)&amp;" | "&amp;IF(R231=0,"",R231))</f>
        <v xml:space="preserve">Plates - Gusset, Stiffener, ETC |  |  | </v>
      </c>
      <c r="H231" s="1153" t="s">
        <v>3495</v>
      </c>
      <c r="I231" s="765" t="str">
        <f>LEFT(H231,14)</f>
        <v>S01AA009-00001</v>
      </c>
      <c r="J231" s="766"/>
      <c r="K231" s="766" t="s">
        <v>3496</v>
      </c>
      <c r="L231" s="766" t="s">
        <v>3497</v>
      </c>
      <c r="M231" s="766" t="s">
        <v>3498</v>
      </c>
      <c r="N231" s="766" t="s">
        <v>3499</v>
      </c>
      <c r="O231" s="766">
        <v>0</v>
      </c>
      <c r="P231" s="766">
        <v>0</v>
      </c>
      <c r="Q231" s="766">
        <v>0</v>
      </c>
      <c r="R231" s="766">
        <v>0</v>
      </c>
      <c r="S231" s="766">
        <v>0</v>
      </c>
      <c r="T231" s="766">
        <v>0</v>
      </c>
      <c r="U231" s="766">
        <v>0</v>
      </c>
      <c r="V231" s="766">
        <v>0</v>
      </c>
      <c r="W231" s="766">
        <v>0</v>
      </c>
      <c r="X231" s="766">
        <v>0</v>
      </c>
      <c r="Y231" s="766">
        <v>0</v>
      </c>
      <c r="Z231" s="766">
        <v>0</v>
      </c>
      <c r="AA231" s="766" t="s">
        <v>3500</v>
      </c>
      <c r="AB231" s="766">
        <v>0</v>
      </c>
      <c r="AC231" s="766">
        <v>0</v>
      </c>
      <c r="AD231" s="766">
        <v>0</v>
      </c>
      <c r="AE231" s="766">
        <v>0</v>
      </c>
      <c r="AF231" s="817"/>
      <c r="AG231" s="1314" t="s">
        <v>3501</v>
      </c>
      <c r="AH231" s="1314" t="s">
        <v>3501</v>
      </c>
      <c r="AI231" s="769"/>
      <c r="AJ231" s="769" t="str">
        <f>K231</f>
        <v>TON</v>
      </c>
      <c r="AK231" s="1318"/>
      <c r="AL231" s="88" t="s">
        <v>2965</v>
      </c>
    </row>
    <row r="232" spans="2:38" ht="49.9" customHeight="1" outlineLevel="1">
      <c r="B232" s="758"/>
      <c r="C232" s="759"/>
      <c r="D232" s="759"/>
      <c r="E232" s="759"/>
      <c r="F232" s="1083" t="s">
        <v>3502</v>
      </c>
      <c r="G232" s="759" t="str">
        <f t="shared" si="40"/>
        <v xml:space="preserve">for Non-Fireproofed Steel Surface |  |  | </v>
      </c>
      <c r="H232" s="816" t="s">
        <v>3503</v>
      </c>
      <c r="I232" s="765" t="str">
        <f t="shared" si="35"/>
        <v>S41AA051-00001</v>
      </c>
      <c r="J232" s="766"/>
      <c r="K232" s="766" t="str">
        <f>IFERROR(VLOOKUP($I232,'WM-AR'!$I$7:$AS$3267,34,FALSE),"")</f>
        <v>M2</v>
      </c>
      <c r="L232" s="766" t="str">
        <f>IFERROR(VLOOKUP($I232,'WM-AR'!$I$7:$AS$3267,4,FALSE),"")</f>
        <v>Steel Structure Paint Work</v>
      </c>
      <c r="M232" s="766" t="str">
        <f>IFERROR(VLOOKUP($I232,'WM-AR'!$I$7:$AS$3267,6,FALSE),"")</f>
        <v>Shelter/Building</v>
      </c>
      <c r="N232" s="766" t="str">
        <f>IFERROR(VLOOKUP($I232,'WM-AR'!$I$7:$AS$3267,8,FALSE),"")</f>
        <v>for Non-Fireproofed Steel Surface</v>
      </c>
      <c r="O232" s="766">
        <f>IFERROR(VLOOKUP($I232,'WM-AR'!$I$7:$AS$3267,10,FALSE),"")</f>
        <v>0</v>
      </c>
      <c r="P232" s="766">
        <f>IFERROR(VLOOKUP($I232,'WM-AR'!$I$7:$AS$3267,12,FALSE),"")</f>
        <v>0</v>
      </c>
      <c r="Q232" s="766" t="str">
        <f>IFERROR(VLOOKUP($I232,'WM-AR'!$I$7:$AS$3267,14,FALSE),"")</f>
        <v/>
      </c>
      <c r="R232" s="766" t="str">
        <f>IFERROR(VLOOKUP($I232,'WM-AR'!$I$7:$AS$3267,16,FALSE),"")</f>
        <v/>
      </c>
      <c r="S232" s="766" t="str">
        <f>IFERROR(VLOOKUP($I232,'WM-AR'!$I$7:$AS$3267,18,FALSE),"")</f>
        <v/>
      </c>
      <c r="T232" s="766" t="str">
        <f>IFERROR(VLOOKUP($I232,'WM-AR'!$I$7:$AS$3267,20,FALSE),"")</f>
        <v/>
      </c>
      <c r="U232" s="766" t="str">
        <f>IFERROR(VLOOKUP($I232,'WM-AR'!$I$7:$AS$3267,22,FALSE),"")</f>
        <v/>
      </c>
      <c r="V232" s="766" t="str">
        <f>IFERROR(VLOOKUP($I232,'WM-AR'!$I$7:$AS$3267,24,FALSE),"")</f>
        <v/>
      </c>
      <c r="W232" s="766">
        <f>IFERROR(VLOOKUP($I232,'WM-AR'!$I$7:$AS$3267,25,FALSE),"")</f>
        <v>0</v>
      </c>
      <c r="X232" s="766">
        <f>IFERROR(VLOOKUP($I232,'WM-AR'!$I$7:$AS$3267,26,FALSE),"")</f>
        <v>0</v>
      </c>
      <c r="Y232" s="766">
        <f>IFERROR(VLOOKUP($I232,'WM-AR'!$I$7:$AS$3267,27,FALSE),"")</f>
        <v>0</v>
      </c>
      <c r="Z232" s="766">
        <f>IFERROR(VLOOKUP($I232,'WM-AR'!$I$7:$AS$3267,28,FALSE),"")</f>
        <v>0</v>
      </c>
      <c r="AA232" s="766" t="str">
        <f>IFERROR(VLOOKUP($I232,'WM-AR'!$I$7:$AS$3267,29,FALSE),"")</f>
        <v>Material: (   )</v>
      </c>
      <c r="AB232" s="766">
        <f>IFERROR(VLOOKUP($I232,'WM-AR'!$I$7:$AS$3267,30,FALSE),"")</f>
        <v>0</v>
      </c>
      <c r="AC232" s="766">
        <f>IFERROR(VLOOKUP($I232,'WM-AR'!$I$7:$AS$3267,31,FALSE),"")</f>
        <v>0</v>
      </c>
      <c r="AD232" s="766">
        <f>IFERROR(VLOOKUP($I232,'WM-AR'!$I$7:$AS$3267,32,FALSE),"")</f>
        <v>0</v>
      </c>
      <c r="AE232" s="766">
        <f>IFERROR(VLOOKUP($I232,'WM-AR'!$I$7:$AS$3267,33,FALSE),"")</f>
        <v>0</v>
      </c>
      <c r="AF232" s="817"/>
      <c r="AG232" s="1314" t="s">
        <v>3504</v>
      </c>
      <c r="AH232" s="1314" t="s">
        <v>3504</v>
      </c>
      <c r="AI232" s="769"/>
      <c r="AJ232" s="769" t="str">
        <f t="shared" si="41"/>
        <v>M2</v>
      </c>
      <c r="AK232" s="905"/>
      <c r="AL232" s="88" t="str">
        <f>IF(AND(ISTEXT($E232),ISTEXT($B232)),"산출기준 &gt;&gt;  "&amp;_xlfn.XLOOKUP($E232,산출기준!$D:$D,산출기준!$E:$E,"매칭실패"),"")</f>
        <v/>
      </c>
    </row>
    <row r="233" spans="2:38">
      <c r="B233" s="1127"/>
      <c r="C233" s="1165"/>
      <c r="D233" s="1165"/>
      <c r="E233" s="1165"/>
      <c r="F233" s="1165"/>
      <c r="G233" s="1131"/>
      <c r="H233" s="1131"/>
      <c r="I233" s="1130" t="str">
        <f t="shared" si="35"/>
        <v/>
      </c>
      <c r="J233" s="1132"/>
      <c r="K233" s="1132" t="str">
        <f>IFERROR(VLOOKUP($I233,'WM-AR'!$I$7:$AS$3267,34,FALSE),"")</f>
        <v/>
      </c>
      <c r="L233" s="1132" t="str">
        <f>IFERROR(VLOOKUP($I233,'WM-AR'!$I$7:$AS$3267,4,FALSE),"")</f>
        <v/>
      </c>
      <c r="M233" s="1132" t="str">
        <f>IFERROR(VLOOKUP($I233,'WM-AR'!$I$7:$AS$3267,6,FALSE),"")</f>
        <v/>
      </c>
      <c r="N233" s="1132" t="str">
        <f>IFERROR(VLOOKUP($I233,'WM-AR'!$I$7:$AS$3267,8,FALSE),"")</f>
        <v/>
      </c>
      <c r="O233" s="1132" t="str">
        <f>IFERROR(VLOOKUP($I233,'WM-AR'!$I$7:$AS$3267,10,FALSE),"")</f>
        <v/>
      </c>
      <c r="P233" s="1132" t="str">
        <f>IFERROR(VLOOKUP($I233,'WM-AR'!$I$7:$AS$3267,12,FALSE),"")</f>
        <v/>
      </c>
      <c r="Q233" s="1132" t="str">
        <f>IFERROR(VLOOKUP($I233,'WM-AR'!$I$7:$AS$3267,14,FALSE),"")</f>
        <v/>
      </c>
      <c r="R233" s="1132" t="str">
        <f>IFERROR(VLOOKUP($I233,'WM-AR'!$I$7:$AS$3267,16,FALSE),"")</f>
        <v/>
      </c>
      <c r="S233" s="1132" t="str">
        <f>IFERROR(VLOOKUP($I233,'WM-AR'!$I$7:$AS$3267,18,FALSE),"")</f>
        <v/>
      </c>
      <c r="T233" s="1132" t="str">
        <f>IFERROR(VLOOKUP($I233,'WM-AR'!$I$7:$AS$3267,20,FALSE),"")</f>
        <v/>
      </c>
      <c r="U233" s="1132" t="str">
        <f>IFERROR(VLOOKUP($I233,'WM-AR'!$I$7:$AS$3267,22,FALSE),"")</f>
        <v/>
      </c>
      <c r="V233" s="1132" t="str">
        <f>IFERROR(VLOOKUP($I233,'WM-AR'!$I$7:$AS$3267,24,FALSE),"")</f>
        <v/>
      </c>
      <c r="W233" s="1132" t="str">
        <f>IFERROR(VLOOKUP($I233,'WM-AR'!$I$7:$AS$3267,25,FALSE),"")</f>
        <v/>
      </c>
      <c r="X233" s="1132" t="str">
        <f>IFERROR(VLOOKUP($I233,'WM-AR'!$I$7:$AS$3267,26,FALSE),"")</f>
        <v/>
      </c>
      <c r="Y233" s="1132" t="str">
        <f>IFERROR(VLOOKUP($I233,'WM-AR'!$I$7:$AS$3267,27,FALSE),"")</f>
        <v/>
      </c>
      <c r="Z233" s="1132" t="str">
        <f>IFERROR(VLOOKUP($I233,'WM-AR'!$I$7:$AS$3267,28,FALSE),"")</f>
        <v/>
      </c>
      <c r="AA233" s="1132" t="str">
        <f>IFERROR(VLOOKUP($I233,'WM-AR'!$I$7:$AS$3267,29,FALSE),"")</f>
        <v/>
      </c>
      <c r="AB233" s="1132" t="str">
        <f>IFERROR(VLOOKUP($I233,'WM-AR'!$I$7:$AS$3267,30,FALSE),"")</f>
        <v/>
      </c>
      <c r="AC233" s="1132" t="str">
        <f>IFERROR(VLOOKUP($I233,'WM-AR'!$I$7:$AS$3267,31,FALSE),"")</f>
        <v/>
      </c>
      <c r="AD233" s="1132" t="str">
        <f>IFERROR(VLOOKUP($I233,'WM-AR'!$I$7:$AS$3267,32,FALSE),"")</f>
        <v/>
      </c>
      <c r="AE233" s="1132" t="str">
        <f>IFERROR(VLOOKUP($I233,'WM-AR'!$I$7:$AS$3267,33,FALSE),"")</f>
        <v/>
      </c>
      <c r="AF233" s="1133"/>
      <c r="AG233" s="1134"/>
      <c r="AH233" s="1134"/>
      <c r="AI233" s="1135"/>
      <c r="AJ233" s="1135" t="str">
        <f t="shared" si="41"/>
        <v/>
      </c>
      <c r="AK233" s="1136"/>
      <c r="AL233" s="88" t="str">
        <f>IF(AND(ISTEXT($E233),ISTEXT($B233)),"산출기준 &gt;&gt;  "&amp;_xlfn.XLOOKUP($E233,산출기준!$D:$D,산출기준!$E:$E,"매칭실패"),"")</f>
        <v/>
      </c>
    </row>
    <row r="234" spans="2:38">
      <c r="B234" s="1111"/>
      <c r="C234" s="1166"/>
      <c r="D234" s="1166"/>
      <c r="E234" s="1166"/>
      <c r="F234" s="1166"/>
      <c r="G234" s="843"/>
      <c r="H234" s="843"/>
      <c r="I234" s="712" t="str">
        <f t="shared" si="35"/>
        <v/>
      </c>
      <c r="J234" s="714"/>
      <c r="K234" s="714" t="str">
        <f>IFERROR(VLOOKUP($I234,'WM-AR'!$I$7:$AS$3267,34,FALSE),"")</f>
        <v/>
      </c>
      <c r="L234" s="714" t="str">
        <f>IFERROR(VLOOKUP($I234,'WM-AR'!$I$7:$AS$3267,4,FALSE),"")</f>
        <v/>
      </c>
      <c r="M234" s="714" t="str">
        <f>IFERROR(VLOOKUP($I234,'WM-AR'!$I$7:$AS$3267,6,FALSE),"")</f>
        <v/>
      </c>
      <c r="N234" s="714" t="str">
        <f>IFERROR(VLOOKUP($I234,'WM-AR'!$I$7:$AS$3267,8,FALSE),"")</f>
        <v/>
      </c>
      <c r="O234" s="714" t="str">
        <f>IFERROR(VLOOKUP($I234,'WM-AR'!$I$7:$AS$3267,10,FALSE),"")</f>
        <v/>
      </c>
      <c r="P234" s="714" t="str">
        <f>IFERROR(VLOOKUP($I234,'WM-AR'!$I$7:$AS$3267,12,FALSE),"")</f>
        <v/>
      </c>
      <c r="Q234" s="714" t="str">
        <f>IFERROR(VLOOKUP($I234,'WM-AR'!$I$7:$AS$3267,14,FALSE),"")</f>
        <v/>
      </c>
      <c r="R234" s="714" t="str">
        <f>IFERROR(VLOOKUP($I234,'WM-AR'!$I$7:$AS$3267,16,FALSE),"")</f>
        <v/>
      </c>
      <c r="S234" s="714" t="str">
        <f>IFERROR(VLOOKUP($I234,'WM-AR'!$I$7:$AS$3267,18,FALSE),"")</f>
        <v/>
      </c>
      <c r="T234" s="714" t="str">
        <f>IFERROR(VLOOKUP($I234,'WM-AR'!$I$7:$AS$3267,20,FALSE),"")</f>
        <v/>
      </c>
      <c r="U234" s="714" t="str">
        <f>IFERROR(VLOOKUP($I234,'WM-AR'!$I$7:$AS$3267,22,FALSE),"")</f>
        <v/>
      </c>
      <c r="V234" s="714" t="str">
        <f>IFERROR(VLOOKUP($I234,'WM-AR'!$I$7:$AS$3267,24,FALSE),"")</f>
        <v/>
      </c>
      <c r="W234" s="714" t="str">
        <f>IFERROR(VLOOKUP($I234,'WM-AR'!$I$7:$AS$3267,25,FALSE),"")</f>
        <v/>
      </c>
      <c r="X234" s="714" t="str">
        <f>IFERROR(VLOOKUP($I234,'WM-AR'!$I$7:$AS$3267,26,FALSE),"")</f>
        <v/>
      </c>
      <c r="Y234" s="714" t="str">
        <f>IFERROR(VLOOKUP($I234,'WM-AR'!$I$7:$AS$3267,27,FALSE),"")</f>
        <v/>
      </c>
      <c r="Z234" s="714" t="str">
        <f>IFERROR(VLOOKUP($I234,'WM-AR'!$I$7:$AS$3267,28,FALSE),"")</f>
        <v/>
      </c>
      <c r="AA234" s="714" t="str">
        <f>IFERROR(VLOOKUP($I234,'WM-AR'!$I$7:$AS$3267,29,FALSE),"")</f>
        <v/>
      </c>
      <c r="AB234" s="714" t="str">
        <f>IFERROR(VLOOKUP($I234,'WM-AR'!$I$7:$AS$3267,30,FALSE),"")</f>
        <v/>
      </c>
      <c r="AC234" s="714" t="str">
        <f>IFERROR(VLOOKUP($I234,'WM-AR'!$I$7:$AS$3267,31,FALSE),"")</f>
        <v/>
      </c>
      <c r="AD234" s="714" t="str">
        <f>IFERROR(VLOOKUP($I234,'WM-AR'!$I$7:$AS$3267,32,FALSE),"")</f>
        <v/>
      </c>
      <c r="AE234" s="714" t="str">
        <f>IFERROR(VLOOKUP($I234,'WM-AR'!$I$7:$AS$3267,33,FALSE),"")</f>
        <v/>
      </c>
      <c r="AF234" s="839"/>
      <c r="AG234" s="852"/>
      <c r="AH234" s="852"/>
      <c r="AI234" s="854"/>
      <c r="AJ234" s="854" t="str">
        <f t="shared" si="41"/>
        <v/>
      </c>
      <c r="AK234" s="1114"/>
      <c r="AL234" s="88" t="str">
        <f>IF(AND(ISTEXT($E234),ISTEXT($B234)),"산출기준 &gt;&gt;  "&amp;_xlfn.XLOOKUP($E234,산출기준!$D:$D,산출기준!$E:$E,"매칭실패"),"")</f>
        <v/>
      </c>
    </row>
    <row r="235" spans="2:38">
      <c r="B235" s="1116"/>
      <c r="C235" s="1167"/>
      <c r="D235" s="1167"/>
      <c r="E235" s="1167"/>
      <c r="F235" s="1167"/>
      <c r="G235" s="1120"/>
      <c r="H235" s="1120"/>
      <c r="I235" s="1119" t="str">
        <f t="shared" si="35"/>
        <v/>
      </c>
      <c r="J235" s="1121"/>
      <c r="K235" s="1121" t="str">
        <f>IFERROR(VLOOKUP($I235,'WM-AR'!$I$7:$AS$3267,34,FALSE),"")</f>
        <v/>
      </c>
      <c r="L235" s="1121" t="str">
        <f>IFERROR(VLOOKUP($I235,'WM-AR'!$I$7:$AS$3267,4,FALSE),"")</f>
        <v/>
      </c>
      <c r="M235" s="1121" t="str">
        <f>IFERROR(VLOOKUP($I235,'WM-AR'!$I$7:$AS$3267,6,FALSE),"")</f>
        <v/>
      </c>
      <c r="N235" s="1121" t="str">
        <f>IFERROR(VLOOKUP($I235,'WM-AR'!$I$7:$AS$3267,8,FALSE),"")</f>
        <v/>
      </c>
      <c r="O235" s="1121" t="str">
        <f>IFERROR(VLOOKUP($I235,'WM-AR'!$I$7:$AS$3267,10,FALSE),"")</f>
        <v/>
      </c>
      <c r="P235" s="1121" t="str">
        <f>IFERROR(VLOOKUP($I235,'WM-AR'!$I$7:$AS$3267,12,FALSE),"")</f>
        <v/>
      </c>
      <c r="Q235" s="1121" t="str">
        <f>IFERROR(VLOOKUP($I235,'WM-AR'!$I$7:$AS$3267,14,FALSE),"")</f>
        <v/>
      </c>
      <c r="R235" s="1121" t="str">
        <f>IFERROR(VLOOKUP($I235,'WM-AR'!$I$7:$AS$3267,16,FALSE),"")</f>
        <v/>
      </c>
      <c r="S235" s="1121" t="str">
        <f>IFERROR(VLOOKUP($I235,'WM-AR'!$I$7:$AS$3267,18,FALSE),"")</f>
        <v/>
      </c>
      <c r="T235" s="1121" t="str">
        <f>IFERROR(VLOOKUP($I235,'WM-AR'!$I$7:$AS$3267,20,FALSE),"")</f>
        <v/>
      </c>
      <c r="U235" s="1121" t="str">
        <f>IFERROR(VLOOKUP($I235,'WM-AR'!$I$7:$AS$3267,22,FALSE),"")</f>
        <v/>
      </c>
      <c r="V235" s="1121" t="str">
        <f>IFERROR(VLOOKUP($I235,'WM-AR'!$I$7:$AS$3267,24,FALSE),"")</f>
        <v/>
      </c>
      <c r="W235" s="1121" t="str">
        <f>IFERROR(VLOOKUP($I235,'WM-AR'!$I$7:$AS$3267,25,FALSE),"")</f>
        <v/>
      </c>
      <c r="X235" s="1121" t="str">
        <f>IFERROR(VLOOKUP($I235,'WM-AR'!$I$7:$AS$3267,26,FALSE),"")</f>
        <v/>
      </c>
      <c r="Y235" s="1121" t="str">
        <f>IFERROR(VLOOKUP($I235,'WM-AR'!$I$7:$AS$3267,27,FALSE),"")</f>
        <v/>
      </c>
      <c r="Z235" s="1121" t="str">
        <f>IFERROR(VLOOKUP($I235,'WM-AR'!$I$7:$AS$3267,28,FALSE),"")</f>
        <v/>
      </c>
      <c r="AA235" s="1121" t="str">
        <f>IFERROR(VLOOKUP($I235,'WM-AR'!$I$7:$AS$3267,29,FALSE),"")</f>
        <v/>
      </c>
      <c r="AB235" s="1121" t="str">
        <f>IFERROR(VLOOKUP($I235,'WM-AR'!$I$7:$AS$3267,30,FALSE),"")</f>
        <v/>
      </c>
      <c r="AC235" s="1121" t="str">
        <f>IFERROR(VLOOKUP($I235,'WM-AR'!$I$7:$AS$3267,31,FALSE),"")</f>
        <v/>
      </c>
      <c r="AD235" s="1121" t="str">
        <f>IFERROR(VLOOKUP($I235,'WM-AR'!$I$7:$AS$3267,32,FALSE),"")</f>
        <v/>
      </c>
      <c r="AE235" s="1121" t="str">
        <f>IFERROR(VLOOKUP($I235,'WM-AR'!$I$7:$AS$3267,33,FALSE),"")</f>
        <v/>
      </c>
      <c r="AF235" s="1122"/>
      <c r="AG235" s="1123"/>
      <c r="AH235" s="1123"/>
      <c r="AI235" s="1124"/>
      <c r="AJ235" s="1124" t="str">
        <f t="shared" si="41"/>
        <v/>
      </c>
      <c r="AK235" s="1125"/>
      <c r="AL235" s="88" t="str">
        <f>IF(AND(ISTEXT($E235),ISTEXT($B235)),"산출기준 &gt;&gt;  "&amp;_xlfn.XLOOKUP($E235,산출기준!$D:$D,산출기준!$E:$E,"매칭실패"),"")</f>
        <v/>
      </c>
    </row>
    <row r="236" spans="2:38" s="658" customFormat="1">
      <c r="B236" s="635"/>
      <c r="C236" s="1068"/>
      <c r="D236" s="1068"/>
      <c r="E236" s="1068"/>
      <c r="F236" s="1068"/>
      <c r="G236" s="1068"/>
      <c r="H236" s="1307"/>
      <c r="I236" s="1071" t="str">
        <f t="shared" si="35"/>
        <v/>
      </c>
      <c r="J236" s="1071"/>
      <c r="K236" s="1071"/>
      <c r="L236" s="1071"/>
      <c r="M236" s="1071"/>
      <c r="N236" s="1071"/>
      <c r="O236" s="1071"/>
      <c r="P236" s="1071"/>
      <c r="Q236" s="1071"/>
      <c r="R236" s="1071"/>
      <c r="S236" s="1071"/>
      <c r="T236" s="1071"/>
      <c r="U236" s="1071"/>
      <c r="V236" s="1071"/>
      <c r="W236" s="1071"/>
      <c r="X236" s="1071"/>
      <c r="Y236" s="1071"/>
      <c r="Z236" s="1071"/>
      <c r="AA236" s="1071"/>
      <c r="AB236" s="1071"/>
      <c r="AC236" s="1071"/>
      <c r="AD236" s="1071"/>
      <c r="AE236" s="1071"/>
      <c r="AF236" s="1072"/>
      <c r="AG236" s="1072"/>
      <c r="AH236" s="1072"/>
      <c r="AI236" s="1072"/>
      <c r="AJ236" s="1072"/>
      <c r="AK236" s="1073"/>
      <c r="AL236" s="658" t="str">
        <f>IF(AND(ISTEXT($E236),ISTEXT($B236)),"산출기준 &gt;&gt;  "&amp;_xlfn.XLOOKUP($E236,산출기준!$D:$D,산출기준!$E:$E,"매칭실패"),"")</f>
        <v/>
      </c>
    </row>
    <row r="237" spans="2:38" s="658" customFormat="1" ht="20.100000000000001" customHeight="1">
      <c r="B237" s="1261"/>
      <c r="C237" s="1057" t="s">
        <v>3543</v>
      </c>
      <c r="D237" s="648"/>
      <c r="E237" s="648"/>
      <c r="F237" s="646" t="s">
        <v>902</v>
      </c>
      <c r="G237" s="1262"/>
      <c r="H237" s="1263"/>
      <c r="I237" s="805"/>
      <c r="J237" s="805"/>
      <c r="K237" s="806"/>
      <c r="L237" s="806"/>
      <c r="M237" s="806"/>
      <c r="N237" s="806"/>
      <c r="O237" s="806"/>
      <c r="P237" s="806"/>
      <c r="Q237" s="806"/>
      <c r="R237" s="806"/>
      <c r="S237" s="806"/>
      <c r="T237" s="806"/>
      <c r="U237" s="806"/>
      <c r="V237" s="806"/>
      <c r="W237" s="806"/>
      <c r="X237" s="806"/>
      <c r="Y237" s="806"/>
      <c r="Z237" s="806"/>
      <c r="AA237" s="806"/>
      <c r="AB237" s="806"/>
      <c r="AC237" s="806"/>
      <c r="AD237" s="806"/>
      <c r="AE237" s="806"/>
      <c r="AL237" s="658" t="str">
        <f>IF(AND(ISTEXT($E237),ISTEXT($B237)),"산출기준 &gt;&gt;  "&amp;_xlfn.XLOOKUP($E237,산출기준!$D:$D,산출기준!$E:$E,"매칭실패"),"")</f>
        <v/>
      </c>
    </row>
    <row r="238" spans="2:38" s="658" customFormat="1">
      <c r="B238" s="894"/>
      <c r="C238" s="909"/>
      <c r="D238" s="909"/>
      <c r="E238" s="909"/>
      <c r="F238" s="1311" t="s">
        <v>903</v>
      </c>
      <c r="G238" s="909"/>
      <c r="H238" s="1264"/>
      <c r="I238" s="1161" t="str">
        <f t="shared" ref="I238:I274" si="42">LEFT(H238,14)</f>
        <v/>
      </c>
      <c r="J238" s="1161"/>
      <c r="K238" s="1161"/>
      <c r="L238" s="1161"/>
      <c r="M238" s="1161"/>
      <c r="N238" s="1161"/>
      <c r="O238" s="1161"/>
      <c r="P238" s="1161"/>
      <c r="Q238" s="1161"/>
      <c r="R238" s="1161"/>
      <c r="S238" s="1161"/>
      <c r="T238" s="1161"/>
      <c r="U238" s="1161"/>
      <c r="V238" s="1161"/>
      <c r="W238" s="1161"/>
      <c r="X238" s="1161"/>
      <c r="Y238" s="1161"/>
      <c r="Z238" s="1161"/>
      <c r="AA238" s="1161"/>
      <c r="AB238" s="1161"/>
      <c r="AC238" s="1161"/>
      <c r="AD238" s="1161"/>
      <c r="AE238" s="1161"/>
      <c r="AF238" s="911"/>
      <c r="AG238" s="911"/>
      <c r="AH238" s="911"/>
      <c r="AI238" s="911"/>
      <c r="AJ238" s="911"/>
      <c r="AK238" s="1162"/>
      <c r="AL238" s="658" t="str">
        <f>IF(AND(ISTEXT($E238),ISTEXT($B238)),"산출기준 &gt;&gt;  "&amp;_xlfn.XLOOKUP($E238,산출기준!$D:$D,산출기준!$E:$E,"매칭실패"),"")</f>
        <v/>
      </c>
    </row>
    <row r="239" spans="2:38" ht="34.9" customHeight="1">
      <c r="B239" s="808" t="str" cm="1">
        <f t="array" aca="1" ref="B239" ca="1">_xlfn.IFNA(INDIRECT("Family_표준_구성도!B"&amp;MATCH(F239,INDIRECT("Family_표준_구성도!"&amp;"C:C"),0)),"")</f>
        <v>5.2.4.1.1</v>
      </c>
      <c r="C239" s="668" t="s">
        <v>1903</v>
      </c>
      <c r="D239" s="809"/>
      <c r="E239" s="668" t="s">
        <v>1962</v>
      </c>
      <c r="F239" s="1265" t="s">
        <v>905</v>
      </c>
      <c r="G239" s="1079"/>
      <c r="H239" s="1079"/>
      <c r="I239" s="674" t="str">
        <f t="shared" si="42"/>
        <v/>
      </c>
      <c r="J239" s="674"/>
      <c r="K239" s="674"/>
      <c r="L239" s="674"/>
      <c r="M239" s="674"/>
      <c r="N239" s="675"/>
      <c r="O239" s="676"/>
      <c r="P239" s="677"/>
      <c r="Q239" s="677"/>
      <c r="R239" s="677"/>
      <c r="S239" s="677"/>
      <c r="T239" s="677"/>
      <c r="U239" s="677"/>
      <c r="V239" s="678"/>
      <c r="W239" s="679"/>
      <c r="X239" s="679"/>
      <c r="Y239" s="679"/>
      <c r="Z239" s="679"/>
      <c r="AA239" s="679"/>
      <c r="AB239" s="679"/>
      <c r="AC239" s="679"/>
      <c r="AD239" s="679"/>
      <c r="AE239" s="679"/>
      <c r="AF239" s="1312" t="s">
        <v>3544</v>
      </c>
      <c r="AG239" s="1320"/>
      <c r="AH239" s="1320"/>
      <c r="AI239" s="1321"/>
      <c r="AJ239" s="1321"/>
      <c r="AK239" s="1322"/>
      <c r="AL239" s="88" t="str">
        <f ca="1">IF(AND(ISTEXT($E239),ISTEXT($B239)),"산출기준 &gt;&gt;  "&amp;_xlfn.XLOOKUP($E239,산출기준!$D:$D,산출기준!$E:$E,"매칭실패"),"")</f>
        <v>산출기준 &gt;&gt;  [Steel Column]</v>
      </c>
    </row>
    <row r="240" spans="2:38" ht="49.9" customHeight="1" outlineLevel="1">
      <c r="B240" s="758"/>
      <c r="C240" s="759"/>
      <c r="D240" s="759"/>
      <c r="E240" s="759"/>
      <c r="F240" s="1080" t="s">
        <v>3488</v>
      </c>
      <c r="G240" s="759" t="str">
        <f t="shared" ref="G240:G243" si="43">IF(IF(N240=0,"",N240)&amp;" | "&amp;IF(O240=0,"",O240)&amp;" | "&amp;IF(Q240=0,"",Q240)&amp;" | "&amp;IF(R240=0,"",R240)=" |  |  | ","",IF(N240=0,"",N240)&amp;" | "&amp;IF(O240=0,"",O240)&amp;" | "&amp;IF(Q240=0,"",Q240)&amp;" | "&amp;IF(R240=0,"",R240))</f>
        <v xml:space="preserve">Heavy Steel - Standard |  |  | </v>
      </c>
      <c r="H240" s="816" t="s">
        <v>3507</v>
      </c>
      <c r="I240" s="765" t="str">
        <f t="shared" si="42"/>
        <v>S01AA072-00001</v>
      </c>
      <c r="J240" s="766"/>
      <c r="K240" s="766" t="str">
        <f>IFERROR(VLOOKUP($I240,'WM-AR'!$I$7:$AS$3267,34,FALSE),"")</f>
        <v>TON</v>
      </c>
      <c r="L240" s="766" t="str">
        <f>IFERROR(VLOOKUP($I240,'WM-AR'!$I$7:$AS$3267,4,FALSE),"")</f>
        <v>Main Steel Structure Fabrication Work</v>
      </c>
      <c r="M240" s="766" t="str">
        <f>IFERROR(VLOOKUP($I240,'WM-AR'!$I$7:$AS$3267,6,FALSE),"")</f>
        <v>Shelter/Building</v>
      </c>
      <c r="N240" s="766" t="str">
        <f>IFERROR(VLOOKUP($I240,'WM-AR'!$I$7:$AS$3267,8,FALSE),"")</f>
        <v>Heavy Steel - Standard</v>
      </c>
      <c r="O240" s="766">
        <f>IFERROR(VLOOKUP($I240,'WM-AR'!$I$7:$AS$3267,10,FALSE),"")</f>
        <v>0</v>
      </c>
      <c r="P240" s="766">
        <f>IFERROR(VLOOKUP($I240,'WM-AR'!$I$7:$AS$3267,12,FALSE),"")</f>
        <v>0</v>
      </c>
      <c r="Q240" s="766" t="str">
        <f>IFERROR(VLOOKUP($I240,'WM-AR'!$I$7:$AS$3267,14,FALSE),"")</f>
        <v/>
      </c>
      <c r="R240" s="766" t="str">
        <f>IFERROR(VLOOKUP($I240,'WM-AR'!$I$7:$AS$3267,16,FALSE),"")</f>
        <v/>
      </c>
      <c r="S240" s="766" t="str">
        <f>IFERROR(VLOOKUP($I240,'WM-AR'!$I$7:$AS$3267,18,FALSE),"")</f>
        <v/>
      </c>
      <c r="T240" s="766" t="str">
        <f>IFERROR(VLOOKUP($I240,'WM-AR'!$I$7:$AS$3267,20,FALSE),"")</f>
        <v/>
      </c>
      <c r="U240" s="766" t="str">
        <f>IFERROR(VLOOKUP($I240,'WM-AR'!$I$7:$AS$3267,22,FALSE),"")</f>
        <v/>
      </c>
      <c r="V240" s="766" t="str">
        <f>IFERROR(VLOOKUP($I240,'WM-AR'!$I$7:$AS$3267,24,FALSE),"")</f>
        <v/>
      </c>
      <c r="W240" s="766">
        <f>IFERROR(VLOOKUP($I240,'WM-AR'!$I$7:$AS$3267,25,FALSE),"")</f>
        <v>0</v>
      </c>
      <c r="X240" s="766">
        <f>IFERROR(VLOOKUP($I240,'WM-AR'!$I$7:$AS$3267,26,FALSE),"")</f>
        <v>0</v>
      </c>
      <c r="Y240" s="766">
        <f>IFERROR(VLOOKUP($I240,'WM-AR'!$I$7:$AS$3267,27,FALSE),"")</f>
        <v>0</v>
      </c>
      <c r="Z240" s="766">
        <f>IFERROR(VLOOKUP($I240,'WM-AR'!$I$7:$AS$3267,28,FALSE),"")</f>
        <v>0</v>
      </c>
      <c r="AA240" s="766" t="str">
        <f>IFERROR(VLOOKUP($I240,'WM-AR'!$I$7:$AS$3267,29,FALSE),"")</f>
        <v>Material: (   )</v>
      </c>
      <c r="AB240" s="766">
        <f>IFERROR(VLOOKUP($I240,'WM-AR'!$I$7:$AS$3267,30,FALSE),"")</f>
        <v>0</v>
      </c>
      <c r="AC240" s="766">
        <f>IFERROR(VLOOKUP($I240,'WM-AR'!$I$7:$AS$3267,31,FALSE),"")</f>
        <v>0</v>
      </c>
      <c r="AD240" s="766">
        <f>IFERROR(VLOOKUP($I240,'WM-AR'!$I$7:$AS$3267,32,FALSE),"")</f>
        <v>0</v>
      </c>
      <c r="AE240" s="766" t="str">
        <f>IFERROR(VLOOKUP($I240,'WM-AR'!$I$7:$AS$3267,33,FALSE),"")</f>
        <v>Weight≥(90)KG/M</v>
      </c>
      <c r="AF240" s="1313" t="str">
        <f>_xlfn.CONCAT("- Material: ( ",AF239," )",CHAR(10),"- Weight≥( ",$H$79," )KG/M")</f>
        <v>- Material: ( KSD3502 )
- Weight≥( 90 )KG/M</v>
      </c>
      <c r="AG240" s="768" t="s">
        <v>3491</v>
      </c>
      <c r="AH240" s="768" t="s">
        <v>3491</v>
      </c>
      <c r="AI240" s="769"/>
      <c r="AJ240" s="769" t="str">
        <f t="shared" ref="AJ240:AJ246" si="44">K240</f>
        <v>TON</v>
      </c>
      <c r="AK240" s="905"/>
      <c r="AL240" s="88" t="str">
        <f>IF(AND(ISTEXT($E240),ISTEXT($B240)),"산출기준 &gt;&gt;  "&amp;_xlfn.XLOOKUP($E240,산출기준!$D:$D,산출기준!$E:$E,"매칭실패"),"")</f>
        <v/>
      </c>
    </row>
    <row r="241" spans="2:38" ht="49.9" customHeight="1" outlineLevel="1">
      <c r="B241" s="758"/>
      <c r="C241" s="759"/>
      <c r="D241" s="759"/>
      <c r="E241" s="759"/>
      <c r="F241" s="1083" t="s">
        <v>3492</v>
      </c>
      <c r="G241" s="759" t="str">
        <f t="shared" si="43"/>
        <v xml:space="preserve">Heavy Steel |  |  | </v>
      </c>
      <c r="H241" s="816" t="s">
        <v>3519</v>
      </c>
      <c r="I241" s="765" t="str">
        <f t="shared" si="42"/>
        <v>S03AA082-00001</v>
      </c>
      <c r="J241" s="766"/>
      <c r="K241" s="766" t="str">
        <f>IFERROR(VLOOKUP($I241,'WM-AR'!$I$7:$AS$3267,34,FALSE),"")</f>
        <v>TON</v>
      </c>
      <c r="L241" s="766" t="str">
        <f>IFERROR(VLOOKUP($I241,'WM-AR'!$I$7:$AS$3267,4,FALSE),"")</f>
        <v>Main Steel Structure Erection Work</v>
      </c>
      <c r="M241" s="766" t="str">
        <f>IFERROR(VLOOKUP($I241,'WM-AR'!$I$7:$AS$3267,6,FALSE),"")</f>
        <v>Shelter/Building</v>
      </c>
      <c r="N241" s="766" t="str">
        <f>IFERROR(VLOOKUP($I241,'WM-AR'!$I$7:$AS$3267,8,FALSE),"")</f>
        <v>Heavy Steel</v>
      </c>
      <c r="O241" s="766">
        <f>IFERROR(VLOOKUP($I241,'WM-AR'!$I$7:$AS$3267,10,FALSE),"")</f>
        <v>0</v>
      </c>
      <c r="P241" s="766">
        <f>IFERROR(VLOOKUP($I241,'WM-AR'!$I$7:$AS$3267,12,FALSE),"")</f>
        <v>0</v>
      </c>
      <c r="Q241" s="766" t="str">
        <f>IFERROR(VLOOKUP($I241,'WM-AR'!$I$7:$AS$3267,14,FALSE),"")</f>
        <v/>
      </c>
      <c r="R241" s="766" t="str">
        <f>IFERROR(VLOOKUP($I241,'WM-AR'!$I$7:$AS$3267,16,FALSE),"")</f>
        <v/>
      </c>
      <c r="S241" s="766" t="str">
        <f>IFERROR(VLOOKUP($I241,'WM-AR'!$I$7:$AS$3267,18,FALSE),"")</f>
        <v/>
      </c>
      <c r="T241" s="766" t="str">
        <f>IFERROR(VLOOKUP($I241,'WM-AR'!$I$7:$AS$3267,20,FALSE),"")</f>
        <v/>
      </c>
      <c r="U241" s="766" t="str">
        <f>IFERROR(VLOOKUP($I241,'WM-AR'!$I$7:$AS$3267,22,FALSE),"")</f>
        <v/>
      </c>
      <c r="V241" s="766" t="str">
        <f>IFERROR(VLOOKUP($I241,'WM-AR'!$I$7:$AS$3267,24,FALSE),"")</f>
        <v/>
      </c>
      <c r="W241" s="766">
        <f>IFERROR(VLOOKUP($I241,'WM-AR'!$I$7:$AS$3267,25,FALSE),"")</f>
        <v>0</v>
      </c>
      <c r="X241" s="766">
        <f>IFERROR(VLOOKUP($I241,'WM-AR'!$I$7:$AS$3267,26,FALSE),"")</f>
        <v>0</v>
      </c>
      <c r="Y241" s="766">
        <f>IFERROR(VLOOKUP($I241,'WM-AR'!$I$7:$AS$3267,27,FALSE),"")</f>
        <v>0</v>
      </c>
      <c r="Z241" s="766">
        <f>IFERROR(VLOOKUP($I241,'WM-AR'!$I$7:$AS$3267,28,FALSE),"")</f>
        <v>0</v>
      </c>
      <c r="AA241" s="766" t="str">
        <f>IFERROR(VLOOKUP($I241,'WM-AR'!$I$7:$AS$3267,29,FALSE),"")</f>
        <v>Material: (   )</v>
      </c>
      <c r="AB241" s="766">
        <f>IFERROR(VLOOKUP($I241,'WM-AR'!$I$7:$AS$3267,30,FALSE),"")</f>
        <v>0</v>
      </c>
      <c r="AC241" s="766">
        <f>IFERROR(VLOOKUP($I241,'WM-AR'!$I$7:$AS$3267,31,FALSE),"")</f>
        <v>0</v>
      </c>
      <c r="AD241" s="766">
        <f>IFERROR(VLOOKUP($I241,'WM-AR'!$I$7:$AS$3267,32,FALSE),"")</f>
        <v>0</v>
      </c>
      <c r="AE241" s="766">
        <f>IFERROR(VLOOKUP($I241,'WM-AR'!$I$7:$AS$3267,33,FALSE),"")</f>
        <v>0</v>
      </c>
      <c r="AF241" s="1313" t="str">
        <f>_xlfn.CONCAT("- Material: ( ",AF239," )")</f>
        <v>- Material: ( KSD3502 )</v>
      </c>
      <c r="AG241" s="1314" t="s">
        <v>3494</v>
      </c>
      <c r="AH241" s="1314" t="s">
        <v>3494</v>
      </c>
      <c r="AI241" s="769"/>
      <c r="AJ241" s="769" t="str">
        <f t="shared" si="44"/>
        <v>TON</v>
      </c>
      <c r="AK241" s="905"/>
      <c r="AL241" s="88" t="str">
        <f>IF(AND(ISTEXT($E241),ISTEXT($B241)),"산출기준 &gt;&gt;  "&amp;_xlfn.XLOOKUP($E241,산출기준!$D:$D,산출기준!$E:$E,"매칭실패"),"")</f>
        <v/>
      </c>
    </row>
    <row r="242" spans="2:38" ht="49.9" customHeight="1" outlineLevel="1">
      <c r="B242" s="758"/>
      <c r="C242" s="759"/>
      <c r="D242" s="759"/>
      <c r="E242" s="759"/>
      <c r="F242" s="1315" t="s">
        <v>1976</v>
      </c>
      <c r="G242" s="759" t="str">
        <f>IF(IF(N242=0,"",N242)&amp;" | "&amp;IF(O242=0,"",O242)&amp;" | "&amp;IF(Q242=0,"",Q242)&amp;" | "&amp;IF(R242=0,"",R242)=" |  |  | ","",IF(N242=0,"",N242)&amp;" | "&amp;IF(O242=0,"",O242)&amp;" | "&amp;IF(Q242=0,"",Q242)&amp;" | "&amp;IF(R242=0,"",R242))</f>
        <v xml:space="preserve">Plates - Gusset, Stiffener, ETC |  |  | </v>
      </c>
      <c r="H242" s="1153" t="s">
        <v>3495</v>
      </c>
      <c r="I242" s="765" t="str">
        <f>LEFT(H242,14)</f>
        <v>S01AA009-00001</v>
      </c>
      <c r="J242" s="766"/>
      <c r="K242" s="766" t="s">
        <v>3496</v>
      </c>
      <c r="L242" s="766" t="s">
        <v>3497</v>
      </c>
      <c r="M242" s="766" t="s">
        <v>3498</v>
      </c>
      <c r="N242" s="766" t="s">
        <v>3499</v>
      </c>
      <c r="O242" s="766">
        <v>0</v>
      </c>
      <c r="P242" s="766">
        <v>0</v>
      </c>
      <c r="Q242" s="766">
        <v>0</v>
      </c>
      <c r="R242" s="766">
        <v>0</v>
      </c>
      <c r="S242" s="766">
        <v>0</v>
      </c>
      <c r="T242" s="766">
        <v>0</v>
      </c>
      <c r="U242" s="766">
        <v>0</v>
      </c>
      <c r="V242" s="766">
        <v>0</v>
      </c>
      <c r="W242" s="766">
        <v>0</v>
      </c>
      <c r="X242" s="766">
        <v>0</v>
      </c>
      <c r="Y242" s="766">
        <v>0</v>
      </c>
      <c r="Z242" s="766">
        <v>0</v>
      </c>
      <c r="AA242" s="766" t="s">
        <v>3500</v>
      </c>
      <c r="AB242" s="766">
        <v>0</v>
      </c>
      <c r="AC242" s="766">
        <v>0</v>
      </c>
      <c r="AD242" s="766">
        <v>0</v>
      </c>
      <c r="AE242" s="766">
        <v>0</v>
      </c>
      <c r="AF242" s="817"/>
      <c r="AG242" s="1314" t="s">
        <v>3501</v>
      </c>
      <c r="AH242" s="1314" t="s">
        <v>3501</v>
      </c>
      <c r="AI242" s="769"/>
      <c r="AJ242" s="769" t="str">
        <f>K242</f>
        <v>TON</v>
      </c>
      <c r="AK242" s="1318"/>
      <c r="AL242" s="88" t="s">
        <v>2965</v>
      </c>
    </row>
    <row r="243" spans="2:38" ht="49.9" customHeight="1" outlineLevel="1">
      <c r="B243" s="758"/>
      <c r="C243" s="759"/>
      <c r="D243" s="759"/>
      <c r="E243" s="759"/>
      <c r="F243" s="1083" t="s">
        <v>3502</v>
      </c>
      <c r="G243" s="759" t="str">
        <f t="shared" si="43"/>
        <v xml:space="preserve">for Non-Fireproofed Steel Surface |  |  | </v>
      </c>
      <c r="H243" s="816" t="s">
        <v>3503</v>
      </c>
      <c r="I243" s="765" t="str">
        <f t="shared" si="42"/>
        <v>S41AA051-00001</v>
      </c>
      <c r="J243" s="766"/>
      <c r="K243" s="766" t="str">
        <f>IFERROR(VLOOKUP($I243,'WM-AR'!$I$7:$AS$3267,34,FALSE),"")</f>
        <v>M2</v>
      </c>
      <c r="L243" s="766" t="str">
        <f>IFERROR(VLOOKUP($I243,'WM-AR'!$I$7:$AS$3267,4,FALSE),"")</f>
        <v>Steel Structure Paint Work</v>
      </c>
      <c r="M243" s="766" t="str">
        <f>IFERROR(VLOOKUP($I243,'WM-AR'!$I$7:$AS$3267,6,FALSE),"")</f>
        <v>Shelter/Building</v>
      </c>
      <c r="N243" s="766" t="str">
        <f>IFERROR(VLOOKUP($I243,'WM-AR'!$I$7:$AS$3267,8,FALSE),"")</f>
        <v>for Non-Fireproofed Steel Surface</v>
      </c>
      <c r="O243" s="766">
        <f>IFERROR(VLOOKUP($I243,'WM-AR'!$I$7:$AS$3267,10,FALSE),"")</f>
        <v>0</v>
      </c>
      <c r="P243" s="766">
        <f>IFERROR(VLOOKUP($I243,'WM-AR'!$I$7:$AS$3267,12,FALSE),"")</f>
        <v>0</v>
      </c>
      <c r="Q243" s="766" t="str">
        <f>IFERROR(VLOOKUP($I243,'WM-AR'!$I$7:$AS$3267,14,FALSE),"")</f>
        <v/>
      </c>
      <c r="R243" s="766" t="str">
        <f>IFERROR(VLOOKUP($I243,'WM-AR'!$I$7:$AS$3267,16,FALSE),"")</f>
        <v/>
      </c>
      <c r="S243" s="766" t="str">
        <f>IFERROR(VLOOKUP($I243,'WM-AR'!$I$7:$AS$3267,18,FALSE),"")</f>
        <v/>
      </c>
      <c r="T243" s="766" t="str">
        <f>IFERROR(VLOOKUP($I243,'WM-AR'!$I$7:$AS$3267,20,FALSE),"")</f>
        <v/>
      </c>
      <c r="U243" s="766" t="str">
        <f>IFERROR(VLOOKUP($I243,'WM-AR'!$I$7:$AS$3267,22,FALSE),"")</f>
        <v/>
      </c>
      <c r="V243" s="766" t="str">
        <f>IFERROR(VLOOKUP($I243,'WM-AR'!$I$7:$AS$3267,24,FALSE),"")</f>
        <v/>
      </c>
      <c r="W243" s="766">
        <f>IFERROR(VLOOKUP($I243,'WM-AR'!$I$7:$AS$3267,25,FALSE),"")</f>
        <v>0</v>
      </c>
      <c r="X243" s="766">
        <f>IFERROR(VLOOKUP($I243,'WM-AR'!$I$7:$AS$3267,26,FALSE),"")</f>
        <v>0</v>
      </c>
      <c r="Y243" s="766">
        <f>IFERROR(VLOOKUP($I243,'WM-AR'!$I$7:$AS$3267,27,FALSE),"")</f>
        <v>0</v>
      </c>
      <c r="Z243" s="766">
        <f>IFERROR(VLOOKUP($I243,'WM-AR'!$I$7:$AS$3267,28,FALSE),"")</f>
        <v>0</v>
      </c>
      <c r="AA243" s="766" t="str">
        <f>IFERROR(VLOOKUP($I243,'WM-AR'!$I$7:$AS$3267,29,FALSE),"")</f>
        <v>Material: (   )</v>
      </c>
      <c r="AB243" s="766">
        <f>IFERROR(VLOOKUP($I243,'WM-AR'!$I$7:$AS$3267,30,FALSE),"")</f>
        <v>0</v>
      </c>
      <c r="AC243" s="766">
        <f>IFERROR(VLOOKUP($I243,'WM-AR'!$I$7:$AS$3267,31,FALSE),"")</f>
        <v>0</v>
      </c>
      <c r="AD243" s="766">
        <f>IFERROR(VLOOKUP($I243,'WM-AR'!$I$7:$AS$3267,32,FALSE),"")</f>
        <v>0</v>
      </c>
      <c r="AE243" s="766">
        <f>IFERROR(VLOOKUP($I243,'WM-AR'!$I$7:$AS$3267,33,FALSE),"")</f>
        <v>0</v>
      </c>
      <c r="AF243" s="817"/>
      <c r="AG243" s="1314" t="s">
        <v>3504</v>
      </c>
      <c r="AH243" s="1314" t="s">
        <v>3504</v>
      </c>
      <c r="AI243" s="769"/>
      <c r="AJ243" s="769" t="str">
        <f t="shared" si="44"/>
        <v>M2</v>
      </c>
      <c r="AK243" s="905"/>
      <c r="AL243" s="88" t="str">
        <f>IF(AND(ISTEXT($E243),ISTEXT($B243)),"산출기준 &gt;&gt;  "&amp;_xlfn.XLOOKUP($E243,산출기준!$D:$D,산출기준!$E:$E,"매칭실패"),"")</f>
        <v/>
      </c>
    </row>
    <row r="244" spans="2:38">
      <c r="B244" s="1127"/>
      <c r="C244" s="1165"/>
      <c r="D244" s="1165"/>
      <c r="E244" s="1165"/>
      <c r="F244" s="1165"/>
      <c r="G244" s="1131" t="s">
        <v>3545</v>
      </c>
      <c r="H244" s="1131"/>
      <c r="I244" s="1130" t="str">
        <f t="shared" si="42"/>
        <v/>
      </c>
      <c r="J244" s="1132"/>
      <c r="K244" s="1132" t="str">
        <f>IFERROR(VLOOKUP($I244,'WM-AR'!$I$7:$AS$3267,34,FALSE),"")</f>
        <v/>
      </c>
      <c r="L244" s="1132" t="str">
        <f>IFERROR(VLOOKUP($I244,'WM-AR'!$I$7:$AS$3267,4,FALSE),"")</f>
        <v/>
      </c>
      <c r="M244" s="1132" t="str">
        <f>IFERROR(VLOOKUP($I244,'WM-AR'!$I$7:$AS$3267,6,FALSE),"")</f>
        <v/>
      </c>
      <c r="N244" s="1132" t="str">
        <f>IFERROR(VLOOKUP($I244,'WM-AR'!$I$7:$AS$3267,8,FALSE),"")</f>
        <v/>
      </c>
      <c r="O244" s="1132" t="str">
        <f>IFERROR(VLOOKUP($I244,'WM-AR'!$I$7:$AS$3267,10,FALSE),"")</f>
        <v/>
      </c>
      <c r="P244" s="1132" t="str">
        <f>IFERROR(VLOOKUP($I244,'WM-AR'!$I$7:$AS$3267,12,FALSE),"")</f>
        <v/>
      </c>
      <c r="Q244" s="1132" t="str">
        <f>IFERROR(VLOOKUP($I244,'WM-AR'!$I$7:$AS$3267,14,FALSE),"")</f>
        <v/>
      </c>
      <c r="R244" s="1132" t="str">
        <f>IFERROR(VLOOKUP($I244,'WM-AR'!$I$7:$AS$3267,16,FALSE),"")</f>
        <v/>
      </c>
      <c r="S244" s="1132" t="str">
        <f>IFERROR(VLOOKUP($I244,'WM-AR'!$I$7:$AS$3267,18,FALSE),"")</f>
        <v/>
      </c>
      <c r="T244" s="1132" t="str">
        <f>IFERROR(VLOOKUP($I244,'WM-AR'!$I$7:$AS$3267,20,FALSE),"")</f>
        <v/>
      </c>
      <c r="U244" s="1132" t="str">
        <f>IFERROR(VLOOKUP($I244,'WM-AR'!$I$7:$AS$3267,22,FALSE),"")</f>
        <v/>
      </c>
      <c r="V244" s="1132" t="str">
        <f>IFERROR(VLOOKUP($I244,'WM-AR'!$I$7:$AS$3267,24,FALSE),"")</f>
        <v/>
      </c>
      <c r="W244" s="1132" t="str">
        <f>IFERROR(VLOOKUP($I244,'WM-AR'!$I$7:$AS$3267,25,FALSE),"")</f>
        <v/>
      </c>
      <c r="X244" s="1132" t="str">
        <f>IFERROR(VLOOKUP($I244,'WM-AR'!$I$7:$AS$3267,26,FALSE),"")</f>
        <v/>
      </c>
      <c r="Y244" s="1132" t="str">
        <f>IFERROR(VLOOKUP($I244,'WM-AR'!$I$7:$AS$3267,27,FALSE),"")</f>
        <v/>
      </c>
      <c r="Z244" s="1132" t="str">
        <f>IFERROR(VLOOKUP($I244,'WM-AR'!$I$7:$AS$3267,28,FALSE),"")</f>
        <v/>
      </c>
      <c r="AA244" s="1132" t="str">
        <f>IFERROR(VLOOKUP($I244,'WM-AR'!$I$7:$AS$3267,29,FALSE),"")</f>
        <v/>
      </c>
      <c r="AB244" s="1132" t="str">
        <f>IFERROR(VLOOKUP($I244,'WM-AR'!$I$7:$AS$3267,30,FALSE),"")</f>
        <v/>
      </c>
      <c r="AC244" s="1132" t="str">
        <f>IFERROR(VLOOKUP($I244,'WM-AR'!$I$7:$AS$3267,31,FALSE),"")</f>
        <v/>
      </c>
      <c r="AD244" s="1132" t="str">
        <f>IFERROR(VLOOKUP($I244,'WM-AR'!$I$7:$AS$3267,32,FALSE),"")</f>
        <v/>
      </c>
      <c r="AE244" s="1132" t="str">
        <f>IFERROR(VLOOKUP($I244,'WM-AR'!$I$7:$AS$3267,33,FALSE),"")</f>
        <v/>
      </c>
      <c r="AF244" s="1190" t="s">
        <v>3546</v>
      </c>
      <c r="AG244" s="1134"/>
      <c r="AH244" s="1134"/>
      <c r="AI244" s="1135"/>
      <c r="AJ244" s="1135" t="str">
        <f t="shared" si="44"/>
        <v/>
      </c>
      <c r="AK244" s="1136"/>
      <c r="AL244" s="88" t="str">
        <f>IF(AND(ISTEXT($E244),ISTEXT($B244)),"산출기준 &gt;&gt;  "&amp;_xlfn.XLOOKUP($E244,산출기준!$D:$D,산출기준!$E:$E,"매칭실패"),"")</f>
        <v/>
      </c>
    </row>
    <row r="245" spans="2:38">
      <c r="B245" s="1111"/>
      <c r="C245" s="1166"/>
      <c r="D245" s="1166"/>
      <c r="E245" s="1166"/>
      <c r="F245" s="1166"/>
      <c r="G245" s="843"/>
      <c r="H245" s="843"/>
      <c r="I245" s="712" t="str">
        <f t="shared" si="42"/>
        <v/>
      </c>
      <c r="J245" s="714"/>
      <c r="K245" s="714" t="str">
        <f>IFERROR(VLOOKUP($I245,'WM-AR'!$I$7:$AS$3267,34,FALSE),"")</f>
        <v/>
      </c>
      <c r="L245" s="714" t="str">
        <f>IFERROR(VLOOKUP($I245,'WM-AR'!$I$7:$AS$3267,4,FALSE),"")</f>
        <v/>
      </c>
      <c r="M245" s="714" t="str">
        <f>IFERROR(VLOOKUP($I245,'WM-AR'!$I$7:$AS$3267,6,FALSE),"")</f>
        <v/>
      </c>
      <c r="N245" s="714" t="str">
        <f>IFERROR(VLOOKUP($I245,'WM-AR'!$I$7:$AS$3267,8,FALSE),"")</f>
        <v/>
      </c>
      <c r="O245" s="714" t="str">
        <f>IFERROR(VLOOKUP($I245,'WM-AR'!$I$7:$AS$3267,10,FALSE),"")</f>
        <v/>
      </c>
      <c r="P245" s="714" t="str">
        <f>IFERROR(VLOOKUP($I245,'WM-AR'!$I$7:$AS$3267,12,FALSE),"")</f>
        <v/>
      </c>
      <c r="Q245" s="714" t="str">
        <f>IFERROR(VLOOKUP($I245,'WM-AR'!$I$7:$AS$3267,14,FALSE),"")</f>
        <v/>
      </c>
      <c r="R245" s="714" t="str">
        <f>IFERROR(VLOOKUP($I245,'WM-AR'!$I$7:$AS$3267,16,FALSE),"")</f>
        <v/>
      </c>
      <c r="S245" s="714" t="str">
        <f>IFERROR(VLOOKUP($I245,'WM-AR'!$I$7:$AS$3267,18,FALSE),"")</f>
        <v/>
      </c>
      <c r="T245" s="714" t="str">
        <f>IFERROR(VLOOKUP($I245,'WM-AR'!$I$7:$AS$3267,20,FALSE),"")</f>
        <v/>
      </c>
      <c r="U245" s="714" t="str">
        <f>IFERROR(VLOOKUP($I245,'WM-AR'!$I$7:$AS$3267,22,FALSE),"")</f>
        <v/>
      </c>
      <c r="V245" s="714" t="str">
        <f>IFERROR(VLOOKUP($I245,'WM-AR'!$I$7:$AS$3267,24,FALSE),"")</f>
        <v/>
      </c>
      <c r="W245" s="714" t="str">
        <f>IFERROR(VLOOKUP($I245,'WM-AR'!$I$7:$AS$3267,25,FALSE),"")</f>
        <v/>
      </c>
      <c r="X245" s="714" t="str">
        <f>IFERROR(VLOOKUP($I245,'WM-AR'!$I$7:$AS$3267,26,FALSE),"")</f>
        <v/>
      </c>
      <c r="Y245" s="714" t="str">
        <f>IFERROR(VLOOKUP($I245,'WM-AR'!$I$7:$AS$3267,27,FALSE),"")</f>
        <v/>
      </c>
      <c r="Z245" s="714" t="str">
        <f>IFERROR(VLOOKUP($I245,'WM-AR'!$I$7:$AS$3267,28,FALSE),"")</f>
        <v/>
      </c>
      <c r="AA245" s="714" t="str">
        <f>IFERROR(VLOOKUP($I245,'WM-AR'!$I$7:$AS$3267,29,FALSE),"")</f>
        <v/>
      </c>
      <c r="AB245" s="714" t="str">
        <f>IFERROR(VLOOKUP($I245,'WM-AR'!$I$7:$AS$3267,30,FALSE),"")</f>
        <v/>
      </c>
      <c r="AC245" s="714" t="str">
        <f>IFERROR(VLOOKUP($I245,'WM-AR'!$I$7:$AS$3267,31,FALSE),"")</f>
        <v/>
      </c>
      <c r="AD245" s="714" t="str">
        <f>IFERROR(VLOOKUP($I245,'WM-AR'!$I$7:$AS$3267,32,FALSE),"")</f>
        <v/>
      </c>
      <c r="AE245" s="714" t="str">
        <f>IFERROR(VLOOKUP($I245,'WM-AR'!$I$7:$AS$3267,33,FALSE),"")</f>
        <v/>
      </c>
      <c r="AF245" s="938"/>
      <c r="AG245" s="852"/>
      <c r="AH245" s="852"/>
      <c r="AI245" s="854"/>
      <c r="AJ245" s="854" t="str">
        <f t="shared" si="44"/>
        <v/>
      </c>
      <c r="AK245" s="1114"/>
      <c r="AL245" s="88" t="str">
        <f>IF(AND(ISTEXT($E245),ISTEXT($B245)),"산출기준 &gt;&gt;  "&amp;_xlfn.XLOOKUP($E245,산출기준!$D:$D,산출기준!$E:$E,"매칭실패"),"")</f>
        <v/>
      </c>
    </row>
    <row r="246" spans="2:38">
      <c r="B246" s="1116"/>
      <c r="C246" s="1167"/>
      <c r="D246" s="1167"/>
      <c r="E246" s="1167"/>
      <c r="F246" s="1167"/>
      <c r="G246" s="1120"/>
      <c r="H246" s="1120"/>
      <c r="I246" s="1119" t="str">
        <f t="shared" si="42"/>
        <v/>
      </c>
      <c r="J246" s="1121"/>
      <c r="K246" s="1121" t="str">
        <f>IFERROR(VLOOKUP($I246,'WM-AR'!$I$7:$AS$3267,34,FALSE),"")</f>
        <v/>
      </c>
      <c r="L246" s="1121" t="str">
        <f>IFERROR(VLOOKUP($I246,'WM-AR'!$I$7:$AS$3267,4,FALSE),"")</f>
        <v/>
      </c>
      <c r="M246" s="1121" t="str">
        <f>IFERROR(VLOOKUP($I246,'WM-AR'!$I$7:$AS$3267,6,FALSE),"")</f>
        <v/>
      </c>
      <c r="N246" s="1121" t="str">
        <f>IFERROR(VLOOKUP($I246,'WM-AR'!$I$7:$AS$3267,8,FALSE),"")</f>
        <v/>
      </c>
      <c r="O246" s="1121" t="str">
        <f>IFERROR(VLOOKUP($I246,'WM-AR'!$I$7:$AS$3267,10,FALSE),"")</f>
        <v/>
      </c>
      <c r="P246" s="1121" t="str">
        <f>IFERROR(VLOOKUP($I246,'WM-AR'!$I$7:$AS$3267,12,FALSE),"")</f>
        <v/>
      </c>
      <c r="Q246" s="1121" t="str">
        <f>IFERROR(VLOOKUP($I246,'WM-AR'!$I$7:$AS$3267,14,FALSE),"")</f>
        <v/>
      </c>
      <c r="R246" s="1121" t="str">
        <f>IFERROR(VLOOKUP($I246,'WM-AR'!$I$7:$AS$3267,16,FALSE),"")</f>
        <v/>
      </c>
      <c r="S246" s="1121" t="str">
        <f>IFERROR(VLOOKUP($I246,'WM-AR'!$I$7:$AS$3267,18,FALSE),"")</f>
        <v/>
      </c>
      <c r="T246" s="1121" t="str">
        <f>IFERROR(VLOOKUP($I246,'WM-AR'!$I$7:$AS$3267,20,FALSE),"")</f>
        <v/>
      </c>
      <c r="U246" s="1121" t="str">
        <f>IFERROR(VLOOKUP($I246,'WM-AR'!$I$7:$AS$3267,22,FALSE),"")</f>
        <v/>
      </c>
      <c r="V246" s="1121" t="str">
        <f>IFERROR(VLOOKUP($I246,'WM-AR'!$I$7:$AS$3267,24,FALSE),"")</f>
        <v/>
      </c>
      <c r="W246" s="1121" t="str">
        <f>IFERROR(VLOOKUP($I246,'WM-AR'!$I$7:$AS$3267,25,FALSE),"")</f>
        <v/>
      </c>
      <c r="X246" s="1121" t="str">
        <f>IFERROR(VLOOKUP($I246,'WM-AR'!$I$7:$AS$3267,26,FALSE),"")</f>
        <v/>
      </c>
      <c r="Y246" s="1121" t="str">
        <f>IFERROR(VLOOKUP($I246,'WM-AR'!$I$7:$AS$3267,27,FALSE),"")</f>
        <v/>
      </c>
      <c r="Z246" s="1121" t="str">
        <f>IFERROR(VLOOKUP($I246,'WM-AR'!$I$7:$AS$3267,28,FALSE),"")</f>
        <v/>
      </c>
      <c r="AA246" s="1121" t="str">
        <f>IFERROR(VLOOKUP($I246,'WM-AR'!$I$7:$AS$3267,29,FALSE),"")</f>
        <v/>
      </c>
      <c r="AB246" s="1121" t="str">
        <f>IFERROR(VLOOKUP($I246,'WM-AR'!$I$7:$AS$3267,30,FALSE),"")</f>
        <v/>
      </c>
      <c r="AC246" s="1121" t="str">
        <f>IFERROR(VLOOKUP($I246,'WM-AR'!$I$7:$AS$3267,31,FALSE),"")</f>
        <v/>
      </c>
      <c r="AD246" s="1121" t="str">
        <f>IFERROR(VLOOKUP($I246,'WM-AR'!$I$7:$AS$3267,32,FALSE),"")</f>
        <v/>
      </c>
      <c r="AE246" s="1121" t="str">
        <f>IFERROR(VLOOKUP($I246,'WM-AR'!$I$7:$AS$3267,33,FALSE),"")</f>
        <v/>
      </c>
      <c r="AF246" s="1209"/>
      <c r="AG246" s="1123"/>
      <c r="AH246" s="1123"/>
      <c r="AI246" s="1124"/>
      <c r="AJ246" s="1124" t="str">
        <f t="shared" si="44"/>
        <v/>
      </c>
      <c r="AK246" s="1125"/>
      <c r="AL246" s="88" t="str">
        <f>IF(AND(ISTEXT($E246),ISTEXT($B246)),"산출기준 &gt;&gt;  "&amp;_xlfn.XLOOKUP($E246,산출기준!$D:$D,산출기준!$E:$E,"매칭실패"),"")</f>
        <v/>
      </c>
    </row>
    <row r="247" spans="2:38" s="658" customFormat="1">
      <c r="B247" s="635"/>
      <c r="C247" s="1068"/>
      <c r="D247" s="1068"/>
      <c r="E247" s="1068"/>
      <c r="F247" s="1317" t="s">
        <v>906</v>
      </c>
      <c r="G247" s="1068"/>
      <c r="H247" s="1307"/>
      <c r="I247" s="1071" t="str">
        <f t="shared" si="42"/>
        <v/>
      </c>
      <c r="J247" s="1071"/>
      <c r="K247" s="1071"/>
      <c r="L247" s="1071"/>
      <c r="M247" s="1071"/>
      <c r="N247" s="1071"/>
      <c r="O247" s="1071"/>
      <c r="P247" s="1071"/>
      <c r="Q247" s="1071"/>
      <c r="R247" s="1071"/>
      <c r="S247" s="1071"/>
      <c r="T247" s="1071"/>
      <c r="U247" s="1071"/>
      <c r="V247" s="1071"/>
      <c r="W247" s="1071"/>
      <c r="X247" s="1071"/>
      <c r="Y247" s="1071"/>
      <c r="Z247" s="1071"/>
      <c r="AA247" s="1071"/>
      <c r="AB247" s="1071"/>
      <c r="AC247" s="1071"/>
      <c r="AD247" s="1071"/>
      <c r="AE247" s="1071"/>
      <c r="AF247" s="1072"/>
      <c r="AG247" s="1072"/>
      <c r="AH247" s="1072"/>
      <c r="AI247" s="1072"/>
      <c r="AJ247" s="1072"/>
      <c r="AK247" s="1073"/>
      <c r="AL247" s="658" t="str">
        <f>IF(AND(ISTEXT($E247),ISTEXT($B247)),"산출기준 &gt;&gt;  "&amp;_xlfn.XLOOKUP($E247,산출기준!$D:$D,산출기준!$E:$E,"매칭실패"),"")</f>
        <v/>
      </c>
    </row>
    <row r="248" spans="2:38" ht="34.9" customHeight="1">
      <c r="B248" s="808" t="str" cm="1">
        <f t="array" aca="1" ref="B248" ca="1">_xlfn.IFNA(INDIRECT("Family_표준_구성도!B"&amp;MATCH(F248,INDIRECT("Family_표준_구성도!"&amp;"C:C"),0)),"")</f>
        <v>5.2.4.1.2</v>
      </c>
      <c r="C248" s="668" t="s">
        <v>1903</v>
      </c>
      <c r="D248" s="809"/>
      <c r="E248" s="668" t="s">
        <v>1962</v>
      </c>
      <c r="F248" s="1265" t="s">
        <v>908</v>
      </c>
      <c r="G248" s="1079"/>
      <c r="H248" s="1079"/>
      <c r="I248" s="674" t="str">
        <f t="shared" si="42"/>
        <v/>
      </c>
      <c r="J248" s="674"/>
      <c r="K248" s="674"/>
      <c r="L248" s="674"/>
      <c r="M248" s="674"/>
      <c r="N248" s="675"/>
      <c r="O248" s="676"/>
      <c r="P248" s="677"/>
      <c r="Q248" s="677"/>
      <c r="R248" s="677"/>
      <c r="S248" s="677"/>
      <c r="T248" s="677"/>
      <c r="U248" s="677"/>
      <c r="V248" s="678"/>
      <c r="W248" s="679"/>
      <c r="X248" s="679"/>
      <c r="Y248" s="679"/>
      <c r="Z248" s="679"/>
      <c r="AA248" s="679"/>
      <c r="AB248" s="679"/>
      <c r="AC248" s="679"/>
      <c r="AD248" s="679"/>
      <c r="AE248" s="679"/>
      <c r="AF248" s="1312" t="s">
        <v>3544</v>
      </c>
      <c r="AG248" s="1320"/>
      <c r="AH248" s="1320"/>
      <c r="AI248" s="1321"/>
      <c r="AJ248" s="1321"/>
      <c r="AK248" s="1322"/>
      <c r="AL248" s="88" t="str">
        <f ca="1">IF(AND(ISTEXT($E248),ISTEXT($B248)),"산출기준 &gt;&gt;  "&amp;_xlfn.XLOOKUP($E248,산출기준!$D:$D,산출기준!$E:$E,"매칭실패"),"")</f>
        <v>산출기준 &gt;&gt;  [Steel Column]</v>
      </c>
    </row>
    <row r="249" spans="2:38" ht="49.9" customHeight="1" outlineLevel="1">
      <c r="B249" s="758"/>
      <c r="C249" s="759"/>
      <c r="D249" s="759"/>
      <c r="E249" s="759"/>
      <c r="F249" s="1080" t="s">
        <v>3488</v>
      </c>
      <c r="G249" s="759" t="str">
        <f t="shared" ref="G249:G252" si="45">IF(IF(N249=0,"",N249)&amp;" | "&amp;IF(O249=0,"",O249)&amp;" | "&amp;IF(Q249=0,"",Q249)&amp;" | "&amp;IF(R249=0,"",R249)=" |  |  | ","",IF(N249=0,"",N249)&amp;" | "&amp;IF(O249=0,"",O249)&amp;" | "&amp;IF(Q249=0,"",Q249)&amp;" | "&amp;IF(R249=0,"",R249))</f>
        <v xml:space="preserve">Medium Steel - Standard |  |  | </v>
      </c>
      <c r="H249" s="816" t="s">
        <v>3510</v>
      </c>
      <c r="I249" s="765" t="str">
        <f t="shared" si="42"/>
        <v>S01AA073-00001</v>
      </c>
      <c r="J249" s="766"/>
      <c r="K249" s="766" t="str">
        <f>IFERROR(VLOOKUP($I249,'WM-AR'!$I$7:$AS$3267,34,FALSE),"")</f>
        <v>TON</v>
      </c>
      <c r="L249" s="766" t="str">
        <f>IFERROR(VLOOKUP($I249,'WM-AR'!$I$7:$AS$3267,4,FALSE),"")</f>
        <v>Main Steel Structure Fabrication Work</v>
      </c>
      <c r="M249" s="766" t="str">
        <f>IFERROR(VLOOKUP($I249,'WM-AR'!$I$7:$AS$3267,6,FALSE),"")</f>
        <v>Shelter/Building</v>
      </c>
      <c r="N249" s="766" t="str">
        <f>IFERROR(VLOOKUP($I249,'WM-AR'!$I$7:$AS$3267,8,FALSE),"")</f>
        <v>Medium Steel - Standard</v>
      </c>
      <c r="O249" s="766">
        <f>IFERROR(VLOOKUP($I249,'WM-AR'!$I$7:$AS$3267,10,FALSE),"")</f>
        <v>0</v>
      </c>
      <c r="P249" s="766">
        <f>IFERROR(VLOOKUP($I249,'WM-AR'!$I$7:$AS$3267,12,FALSE),"")</f>
        <v>0</v>
      </c>
      <c r="Q249" s="766" t="str">
        <f>IFERROR(VLOOKUP($I249,'WM-AR'!$I$7:$AS$3267,14,FALSE),"")</f>
        <v/>
      </c>
      <c r="R249" s="766" t="str">
        <f>IFERROR(VLOOKUP($I249,'WM-AR'!$I$7:$AS$3267,16,FALSE),"")</f>
        <v/>
      </c>
      <c r="S249" s="766" t="str">
        <f>IFERROR(VLOOKUP($I249,'WM-AR'!$I$7:$AS$3267,18,FALSE),"")</f>
        <v/>
      </c>
      <c r="T249" s="766" t="str">
        <f>IFERROR(VLOOKUP($I249,'WM-AR'!$I$7:$AS$3267,20,FALSE),"")</f>
        <v/>
      </c>
      <c r="U249" s="766" t="str">
        <f>IFERROR(VLOOKUP($I249,'WM-AR'!$I$7:$AS$3267,22,FALSE),"")</f>
        <v/>
      </c>
      <c r="V249" s="766" t="str">
        <f>IFERROR(VLOOKUP($I249,'WM-AR'!$I$7:$AS$3267,24,FALSE),"")</f>
        <v/>
      </c>
      <c r="W249" s="766">
        <f>IFERROR(VLOOKUP($I249,'WM-AR'!$I$7:$AS$3267,25,FALSE),"")</f>
        <v>0</v>
      </c>
      <c r="X249" s="766">
        <f>IFERROR(VLOOKUP($I249,'WM-AR'!$I$7:$AS$3267,26,FALSE),"")</f>
        <v>0</v>
      </c>
      <c r="Y249" s="766">
        <f>IFERROR(VLOOKUP($I249,'WM-AR'!$I$7:$AS$3267,27,FALSE),"")</f>
        <v>0</v>
      </c>
      <c r="Z249" s="766">
        <f>IFERROR(VLOOKUP($I249,'WM-AR'!$I$7:$AS$3267,28,FALSE),"")</f>
        <v>0</v>
      </c>
      <c r="AA249" s="766" t="str">
        <f>IFERROR(VLOOKUP($I249,'WM-AR'!$I$7:$AS$3267,29,FALSE),"")</f>
        <v>Material: (   )</v>
      </c>
      <c r="AB249" s="766">
        <f>IFERROR(VLOOKUP($I249,'WM-AR'!$I$7:$AS$3267,30,FALSE),"")</f>
        <v>0</v>
      </c>
      <c r="AC249" s="766">
        <f>IFERROR(VLOOKUP($I249,'WM-AR'!$I$7:$AS$3267,31,FALSE),"")</f>
        <v>0</v>
      </c>
      <c r="AD249" s="766">
        <f>IFERROR(VLOOKUP($I249,'WM-AR'!$I$7:$AS$3267,32,FALSE),"")</f>
        <v>0</v>
      </c>
      <c r="AE249" s="766" t="str">
        <f>IFERROR(VLOOKUP($I249,'WM-AR'!$I$7:$AS$3267,33,FALSE),"")</f>
        <v>(90)KG/M&gt;Weight≥(30)KG/M</v>
      </c>
      <c r="AF249" s="1313" t="str">
        <f>_xlfn.CONCAT("- Material: ( ",AF248," )",CHAR(10),"- (",$H$79,")KG/M&gt;Weight≥(",$H$81,")KG/M")</f>
        <v>- Material: ( KSD3502 )
- (90)KG/M&gt;Weight≥(30)KG/M</v>
      </c>
      <c r="AG249" s="768" t="s">
        <v>3491</v>
      </c>
      <c r="AH249" s="768" t="s">
        <v>3491</v>
      </c>
      <c r="AI249" s="769"/>
      <c r="AJ249" s="769" t="str">
        <f t="shared" ref="AJ249:AJ255" si="46">K249</f>
        <v>TON</v>
      </c>
      <c r="AK249" s="905"/>
      <c r="AL249" s="88" t="str">
        <f>IF(AND(ISTEXT($E249),ISTEXT($B249)),"산출기준 &gt;&gt;  "&amp;_xlfn.XLOOKUP($E249,산출기준!$D:$D,산출기준!$E:$E,"매칭실패"),"")</f>
        <v/>
      </c>
    </row>
    <row r="250" spans="2:38" ht="49.9" customHeight="1" outlineLevel="1">
      <c r="B250" s="758"/>
      <c r="C250" s="759"/>
      <c r="D250" s="759"/>
      <c r="E250" s="759"/>
      <c r="F250" s="1083" t="s">
        <v>3492</v>
      </c>
      <c r="G250" s="759" t="str">
        <f t="shared" si="45"/>
        <v xml:space="preserve">Medium Steel |  |  | </v>
      </c>
      <c r="H250" s="816" t="s">
        <v>3542</v>
      </c>
      <c r="I250" s="765" t="str">
        <f t="shared" si="42"/>
        <v>S03AA083-00001</v>
      </c>
      <c r="J250" s="766"/>
      <c r="K250" s="766" t="str">
        <f>IFERROR(VLOOKUP($I250,'WM-AR'!$I$7:$AS$3267,34,FALSE),"")</f>
        <v>TON</v>
      </c>
      <c r="L250" s="766" t="str">
        <f>IFERROR(VLOOKUP($I250,'WM-AR'!$I$7:$AS$3267,4,FALSE),"")</f>
        <v>Main Steel Structure Erection Work</v>
      </c>
      <c r="M250" s="766" t="str">
        <f>IFERROR(VLOOKUP($I250,'WM-AR'!$I$7:$AS$3267,6,FALSE),"")</f>
        <v>Shelter/Building</v>
      </c>
      <c r="N250" s="766" t="str">
        <f>IFERROR(VLOOKUP($I250,'WM-AR'!$I$7:$AS$3267,8,FALSE),"")</f>
        <v>Medium Steel</v>
      </c>
      <c r="O250" s="766">
        <f>IFERROR(VLOOKUP($I250,'WM-AR'!$I$7:$AS$3267,10,FALSE),"")</f>
        <v>0</v>
      </c>
      <c r="P250" s="766">
        <f>IFERROR(VLOOKUP($I250,'WM-AR'!$I$7:$AS$3267,12,FALSE),"")</f>
        <v>0</v>
      </c>
      <c r="Q250" s="766" t="str">
        <f>IFERROR(VLOOKUP($I250,'WM-AR'!$I$7:$AS$3267,14,FALSE),"")</f>
        <v/>
      </c>
      <c r="R250" s="766" t="str">
        <f>IFERROR(VLOOKUP($I250,'WM-AR'!$I$7:$AS$3267,16,FALSE),"")</f>
        <v/>
      </c>
      <c r="S250" s="766" t="str">
        <f>IFERROR(VLOOKUP($I250,'WM-AR'!$I$7:$AS$3267,18,FALSE),"")</f>
        <v/>
      </c>
      <c r="T250" s="766" t="str">
        <f>IFERROR(VLOOKUP($I250,'WM-AR'!$I$7:$AS$3267,20,FALSE),"")</f>
        <v/>
      </c>
      <c r="U250" s="766" t="str">
        <f>IFERROR(VLOOKUP($I250,'WM-AR'!$I$7:$AS$3267,22,FALSE),"")</f>
        <v/>
      </c>
      <c r="V250" s="766" t="str">
        <f>IFERROR(VLOOKUP($I250,'WM-AR'!$I$7:$AS$3267,24,FALSE),"")</f>
        <v/>
      </c>
      <c r="W250" s="766">
        <f>IFERROR(VLOOKUP($I250,'WM-AR'!$I$7:$AS$3267,25,FALSE),"")</f>
        <v>0</v>
      </c>
      <c r="X250" s="766">
        <f>IFERROR(VLOOKUP($I250,'WM-AR'!$I$7:$AS$3267,26,FALSE),"")</f>
        <v>0</v>
      </c>
      <c r="Y250" s="766">
        <f>IFERROR(VLOOKUP($I250,'WM-AR'!$I$7:$AS$3267,27,FALSE),"")</f>
        <v>0</v>
      </c>
      <c r="Z250" s="766">
        <f>IFERROR(VLOOKUP($I250,'WM-AR'!$I$7:$AS$3267,28,FALSE),"")</f>
        <v>0</v>
      </c>
      <c r="AA250" s="766" t="str">
        <f>IFERROR(VLOOKUP($I250,'WM-AR'!$I$7:$AS$3267,29,FALSE),"")</f>
        <v>Material: (   )</v>
      </c>
      <c r="AB250" s="766">
        <f>IFERROR(VLOOKUP($I250,'WM-AR'!$I$7:$AS$3267,30,FALSE),"")</f>
        <v>0</v>
      </c>
      <c r="AC250" s="766">
        <f>IFERROR(VLOOKUP($I250,'WM-AR'!$I$7:$AS$3267,31,FALSE),"")</f>
        <v>0</v>
      </c>
      <c r="AD250" s="766">
        <f>IFERROR(VLOOKUP($I250,'WM-AR'!$I$7:$AS$3267,32,FALSE),"")</f>
        <v>0</v>
      </c>
      <c r="AE250" s="766">
        <f>IFERROR(VLOOKUP($I250,'WM-AR'!$I$7:$AS$3267,33,FALSE),"")</f>
        <v>0</v>
      </c>
      <c r="AF250" s="1313" t="str">
        <f>_xlfn.CONCAT("- Material: ( ",AF248," )")</f>
        <v>- Material: ( KSD3502 )</v>
      </c>
      <c r="AG250" s="1314" t="s">
        <v>3494</v>
      </c>
      <c r="AH250" s="1314" t="s">
        <v>3494</v>
      </c>
      <c r="AI250" s="769"/>
      <c r="AJ250" s="769" t="str">
        <f t="shared" si="46"/>
        <v>TON</v>
      </c>
      <c r="AK250" s="905"/>
      <c r="AL250" s="88" t="str">
        <f>IF(AND(ISTEXT($E250),ISTEXT($B250)),"산출기준 &gt;&gt;  "&amp;_xlfn.XLOOKUP($E250,산출기준!$D:$D,산출기준!$E:$E,"매칭실패"),"")</f>
        <v/>
      </c>
    </row>
    <row r="251" spans="2:38" ht="49.9" customHeight="1" outlineLevel="1">
      <c r="B251" s="758"/>
      <c r="C251" s="759"/>
      <c r="D251" s="759"/>
      <c r="E251" s="759"/>
      <c r="F251" s="1315" t="s">
        <v>1976</v>
      </c>
      <c r="G251" s="759" t="str">
        <f>IF(IF(N251=0,"",N251)&amp;" | "&amp;IF(O251=0,"",O251)&amp;" | "&amp;IF(Q251=0,"",Q251)&amp;" | "&amp;IF(R251=0,"",R251)=" |  |  | ","",IF(N251=0,"",N251)&amp;" | "&amp;IF(O251=0,"",O251)&amp;" | "&amp;IF(Q251=0,"",Q251)&amp;" | "&amp;IF(R251=0,"",R251))</f>
        <v xml:space="preserve">Plates - Gusset, Stiffener, ETC |  |  | </v>
      </c>
      <c r="H251" s="1153" t="s">
        <v>3495</v>
      </c>
      <c r="I251" s="765" t="str">
        <f>LEFT(H251,14)</f>
        <v>S01AA009-00001</v>
      </c>
      <c r="J251" s="766"/>
      <c r="K251" s="766" t="s">
        <v>3496</v>
      </c>
      <c r="L251" s="766" t="s">
        <v>3497</v>
      </c>
      <c r="M251" s="766" t="s">
        <v>3498</v>
      </c>
      <c r="N251" s="766" t="s">
        <v>3499</v>
      </c>
      <c r="O251" s="766">
        <v>0</v>
      </c>
      <c r="P251" s="766">
        <v>0</v>
      </c>
      <c r="Q251" s="766">
        <v>0</v>
      </c>
      <c r="R251" s="766">
        <v>0</v>
      </c>
      <c r="S251" s="766">
        <v>0</v>
      </c>
      <c r="T251" s="766">
        <v>0</v>
      </c>
      <c r="U251" s="766">
        <v>0</v>
      </c>
      <c r="V251" s="766">
        <v>0</v>
      </c>
      <c r="W251" s="766">
        <v>0</v>
      </c>
      <c r="X251" s="766">
        <v>0</v>
      </c>
      <c r="Y251" s="766">
        <v>0</v>
      </c>
      <c r="Z251" s="766">
        <v>0</v>
      </c>
      <c r="AA251" s="766" t="s">
        <v>3500</v>
      </c>
      <c r="AB251" s="766">
        <v>0</v>
      </c>
      <c r="AC251" s="766">
        <v>0</v>
      </c>
      <c r="AD251" s="766">
        <v>0</v>
      </c>
      <c r="AE251" s="766">
        <v>0</v>
      </c>
      <c r="AF251" s="817"/>
      <c r="AG251" s="1314" t="s">
        <v>3501</v>
      </c>
      <c r="AH251" s="1314" t="s">
        <v>3501</v>
      </c>
      <c r="AI251" s="769"/>
      <c r="AJ251" s="769" t="str">
        <f>K251</f>
        <v>TON</v>
      </c>
      <c r="AK251" s="1318"/>
      <c r="AL251" s="88" t="s">
        <v>2965</v>
      </c>
    </row>
    <row r="252" spans="2:38" ht="49.9" customHeight="1" outlineLevel="1">
      <c r="B252" s="758"/>
      <c r="C252" s="759"/>
      <c r="D252" s="759"/>
      <c r="E252" s="759"/>
      <c r="F252" s="1083" t="s">
        <v>3502</v>
      </c>
      <c r="G252" s="759" t="str">
        <f t="shared" si="45"/>
        <v xml:space="preserve">for Non-Fireproofed Steel Surface |  |  | </v>
      </c>
      <c r="H252" s="816" t="s">
        <v>3503</v>
      </c>
      <c r="I252" s="765" t="str">
        <f t="shared" si="42"/>
        <v>S41AA051-00001</v>
      </c>
      <c r="J252" s="766"/>
      <c r="K252" s="766" t="str">
        <f>IFERROR(VLOOKUP($I252,'WM-AR'!$I$7:$AS$3267,34,FALSE),"")</f>
        <v>M2</v>
      </c>
      <c r="L252" s="766" t="str">
        <f>IFERROR(VLOOKUP($I252,'WM-AR'!$I$7:$AS$3267,4,FALSE),"")</f>
        <v>Steel Structure Paint Work</v>
      </c>
      <c r="M252" s="766" t="str">
        <f>IFERROR(VLOOKUP($I252,'WM-AR'!$I$7:$AS$3267,6,FALSE),"")</f>
        <v>Shelter/Building</v>
      </c>
      <c r="N252" s="766" t="str">
        <f>IFERROR(VLOOKUP($I252,'WM-AR'!$I$7:$AS$3267,8,FALSE),"")</f>
        <v>for Non-Fireproofed Steel Surface</v>
      </c>
      <c r="O252" s="766">
        <f>IFERROR(VLOOKUP($I252,'WM-AR'!$I$7:$AS$3267,10,FALSE),"")</f>
        <v>0</v>
      </c>
      <c r="P252" s="766">
        <f>IFERROR(VLOOKUP($I252,'WM-AR'!$I$7:$AS$3267,12,FALSE),"")</f>
        <v>0</v>
      </c>
      <c r="Q252" s="766" t="str">
        <f>IFERROR(VLOOKUP($I252,'WM-AR'!$I$7:$AS$3267,14,FALSE),"")</f>
        <v/>
      </c>
      <c r="R252" s="766" t="str">
        <f>IFERROR(VLOOKUP($I252,'WM-AR'!$I$7:$AS$3267,16,FALSE),"")</f>
        <v/>
      </c>
      <c r="S252" s="766" t="str">
        <f>IFERROR(VLOOKUP($I252,'WM-AR'!$I$7:$AS$3267,18,FALSE),"")</f>
        <v/>
      </c>
      <c r="T252" s="766" t="str">
        <f>IFERROR(VLOOKUP($I252,'WM-AR'!$I$7:$AS$3267,20,FALSE),"")</f>
        <v/>
      </c>
      <c r="U252" s="766" t="str">
        <f>IFERROR(VLOOKUP($I252,'WM-AR'!$I$7:$AS$3267,22,FALSE),"")</f>
        <v/>
      </c>
      <c r="V252" s="766" t="str">
        <f>IFERROR(VLOOKUP($I252,'WM-AR'!$I$7:$AS$3267,24,FALSE),"")</f>
        <v/>
      </c>
      <c r="W252" s="766">
        <f>IFERROR(VLOOKUP($I252,'WM-AR'!$I$7:$AS$3267,25,FALSE),"")</f>
        <v>0</v>
      </c>
      <c r="X252" s="766">
        <f>IFERROR(VLOOKUP($I252,'WM-AR'!$I$7:$AS$3267,26,FALSE),"")</f>
        <v>0</v>
      </c>
      <c r="Y252" s="766">
        <f>IFERROR(VLOOKUP($I252,'WM-AR'!$I$7:$AS$3267,27,FALSE),"")</f>
        <v>0</v>
      </c>
      <c r="Z252" s="766">
        <f>IFERROR(VLOOKUP($I252,'WM-AR'!$I$7:$AS$3267,28,FALSE),"")</f>
        <v>0</v>
      </c>
      <c r="AA252" s="766" t="str">
        <f>IFERROR(VLOOKUP($I252,'WM-AR'!$I$7:$AS$3267,29,FALSE),"")</f>
        <v>Material: (   )</v>
      </c>
      <c r="AB252" s="766">
        <f>IFERROR(VLOOKUP($I252,'WM-AR'!$I$7:$AS$3267,30,FALSE),"")</f>
        <v>0</v>
      </c>
      <c r="AC252" s="766">
        <f>IFERROR(VLOOKUP($I252,'WM-AR'!$I$7:$AS$3267,31,FALSE),"")</f>
        <v>0</v>
      </c>
      <c r="AD252" s="766">
        <f>IFERROR(VLOOKUP($I252,'WM-AR'!$I$7:$AS$3267,32,FALSE),"")</f>
        <v>0</v>
      </c>
      <c r="AE252" s="766">
        <f>IFERROR(VLOOKUP($I252,'WM-AR'!$I$7:$AS$3267,33,FALSE),"")</f>
        <v>0</v>
      </c>
      <c r="AF252" s="817"/>
      <c r="AG252" s="1314" t="s">
        <v>3504</v>
      </c>
      <c r="AH252" s="1314" t="s">
        <v>3504</v>
      </c>
      <c r="AI252" s="769"/>
      <c r="AJ252" s="769" t="str">
        <f t="shared" si="46"/>
        <v>M2</v>
      </c>
      <c r="AK252" s="905"/>
      <c r="AL252" s="88" t="str">
        <f>IF(AND(ISTEXT($E252),ISTEXT($B252)),"산출기준 &gt;&gt;  "&amp;_xlfn.XLOOKUP($E252,산출기준!$D:$D,산출기준!$E:$E,"매칭실패"),"")</f>
        <v/>
      </c>
    </row>
    <row r="253" spans="2:38">
      <c r="B253" s="1127"/>
      <c r="C253" s="1165"/>
      <c r="D253" s="1165"/>
      <c r="E253" s="1165"/>
      <c r="F253" s="1165"/>
      <c r="G253" s="1131" t="s">
        <v>2301</v>
      </c>
      <c r="H253" s="1131"/>
      <c r="I253" s="1130" t="str">
        <f t="shared" si="42"/>
        <v/>
      </c>
      <c r="J253" s="1132"/>
      <c r="K253" s="1132" t="str">
        <f>IFERROR(VLOOKUP($I253,'WM-AR'!$I$7:$AS$3267,34,FALSE),"")</f>
        <v/>
      </c>
      <c r="L253" s="1132" t="str">
        <f>IFERROR(VLOOKUP($I253,'WM-AR'!$I$7:$AS$3267,4,FALSE),"")</f>
        <v/>
      </c>
      <c r="M253" s="1132" t="str">
        <f>IFERROR(VLOOKUP($I253,'WM-AR'!$I$7:$AS$3267,6,FALSE),"")</f>
        <v/>
      </c>
      <c r="N253" s="1132" t="str">
        <f>IFERROR(VLOOKUP($I253,'WM-AR'!$I$7:$AS$3267,8,FALSE),"")</f>
        <v/>
      </c>
      <c r="O253" s="1132" t="str">
        <f>IFERROR(VLOOKUP($I253,'WM-AR'!$I$7:$AS$3267,10,FALSE),"")</f>
        <v/>
      </c>
      <c r="P253" s="1132" t="str">
        <f>IFERROR(VLOOKUP($I253,'WM-AR'!$I$7:$AS$3267,12,FALSE),"")</f>
        <v/>
      </c>
      <c r="Q253" s="1132" t="str">
        <f>IFERROR(VLOOKUP($I253,'WM-AR'!$I$7:$AS$3267,14,FALSE),"")</f>
        <v/>
      </c>
      <c r="R253" s="1132" t="str">
        <f>IFERROR(VLOOKUP($I253,'WM-AR'!$I$7:$AS$3267,16,FALSE),"")</f>
        <v/>
      </c>
      <c r="S253" s="1132" t="str">
        <f>IFERROR(VLOOKUP($I253,'WM-AR'!$I$7:$AS$3267,18,FALSE),"")</f>
        <v/>
      </c>
      <c r="T253" s="1132" t="str">
        <f>IFERROR(VLOOKUP($I253,'WM-AR'!$I$7:$AS$3267,20,FALSE),"")</f>
        <v/>
      </c>
      <c r="U253" s="1132" t="str">
        <f>IFERROR(VLOOKUP($I253,'WM-AR'!$I$7:$AS$3267,22,FALSE),"")</f>
        <v/>
      </c>
      <c r="V253" s="1132" t="str">
        <f>IFERROR(VLOOKUP($I253,'WM-AR'!$I$7:$AS$3267,24,FALSE),"")</f>
        <v/>
      </c>
      <c r="W253" s="1132" t="str">
        <f>IFERROR(VLOOKUP($I253,'WM-AR'!$I$7:$AS$3267,25,FALSE),"")</f>
        <v/>
      </c>
      <c r="X253" s="1132" t="str">
        <f>IFERROR(VLOOKUP($I253,'WM-AR'!$I$7:$AS$3267,26,FALSE),"")</f>
        <v/>
      </c>
      <c r="Y253" s="1132" t="str">
        <f>IFERROR(VLOOKUP($I253,'WM-AR'!$I$7:$AS$3267,27,FALSE),"")</f>
        <v/>
      </c>
      <c r="Z253" s="1132" t="str">
        <f>IFERROR(VLOOKUP($I253,'WM-AR'!$I$7:$AS$3267,28,FALSE),"")</f>
        <v/>
      </c>
      <c r="AA253" s="1132" t="str">
        <f>IFERROR(VLOOKUP($I253,'WM-AR'!$I$7:$AS$3267,29,FALSE),"")</f>
        <v/>
      </c>
      <c r="AB253" s="1132" t="str">
        <f>IFERROR(VLOOKUP($I253,'WM-AR'!$I$7:$AS$3267,30,FALSE),"")</f>
        <v/>
      </c>
      <c r="AC253" s="1132" t="str">
        <f>IFERROR(VLOOKUP($I253,'WM-AR'!$I$7:$AS$3267,31,FALSE),"")</f>
        <v/>
      </c>
      <c r="AD253" s="1132" t="str">
        <f>IFERROR(VLOOKUP($I253,'WM-AR'!$I$7:$AS$3267,32,FALSE),"")</f>
        <v/>
      </c>
      <c r="AE253" s="1132" t="str">
        <f>IFERROR(VLOOKUP($I253,'WM-AR'!$I$7:$AS$3267,33,FALSE),"")</f>
        <v/>
      </c>
      <c r="AF253" s="1190" t="s">
        <v>3547</v>
      </c>
      <c r="AG253" s="1134"/>
      <c r="AH253" s="1134"/>
      <c r="AI253" s="1135"/>
      <c r="AJ253" s="1135" t="str">
        <f t="shared" si="46"/>
        <v/>
      </c>
      <c r="AK253" s="1136"/>
      <c r="AL253" s="88" t="str">
        <f>IF(AND(ISTEXT($E253),ISTEXT($B253)),"산출기준 &gt;&gt;  "&amp;_xlfn.XLOOKUP($E253,산출기준!$D:$D,산출기준!$E:$E,"매칭실패"),"")</f>
        <v/>
      </c>
    </row>
    <row r="254" spans="2:38">
      <c r="B254" s="1111"/>
      <c r="C254" s="1166"/>
      <c r="D254" s="1166"/>
      <c r="E254" s="1166"/>
      <c r="F254" s="1166"/>
      <c r="G254" s="843"/>
      <c r="H254" s="843"/>
      <c r="I254" s="712" t="str">
        <f t="shared" si="42"/>
        <v/>
      </c>
      <c r="J254" s="714"/>
      <c r="K254" s="714" t="str">
        <f>IFERROR(VLOOKUP($I254,'WM-AR'!$I$7:$AS$3267,34,FALSE),"")</f>
        <v/>
      </c>
      <c r="L254" s="714" t="str">
        <f>IFERROR(VLOOKUP($I254,'WM-AR'!$I$7:$AS$3267,4,FALSE),"")</f>
        <v/>
      </c>
      <c r="M254" s="714" t="str">
        <f>IFERROR(VLOOKUP($I254,'WM-AR'!$I$7:$AS$3267,6,FALSE),"")</f>
        <v/>
      </c>
      <c r="N254" s="714" t="str">
        <f>IFERROR(VLOOKUP($I254,'WM-AR'!$I$7:$AS$3267,8,FALSE),"")</f>
        <v/>
      </c>
      <c r="O254" s="714" t="str">
        <f>IFERROR(VLOOKUP($I254,'WM-AR'!$I$7:$AS$3267,10,FALSE),"")</f>
        <v/>
      </c>
      <c r="P254" s="714" t="str">
        <f>IFERROR(VLOOKUP($I254,'WM-AR'!$I$7:$AS$3267,12,FALSE),"")</f>
        <v/>
      </c>
      <c r="Q254" s="714" t="str">
        <f>IFERROR(VLOOKUP($I254,'WM-AR'!$I$7:$AS$3267,14,FALSE),"")</f>
        <v/>
      </c>
      <c r="R254" s="714" t="str">
        <f>IFERROR(VLOOKUP($I254,'WM-AR'!$I$7:$AS$3267,16,FALSE),"")</f>
        <v/>
      </c>
      <c r="S254" s="714" t="str">
        <f>IFERROR(VLOOKUP($I254,'WM-AR'!$I$7:$AS$3267,18,FALSE),"")</f>
        <v/>
      </c>
      <c r="T254" s="714" t="str">
        <f>IFERROR(VLOOKUP($I254,'WM-AR'!$I$7:$AS$3267,20,FALSE),"")</f>
        <v/>
      </c>
      <c r="U254" s="714" t="str">
        <f>IFERROR(VLOOKUP($I254,'WM-AR'!$I$7:$AS$3267,22,FALSE),"")</f>
        <v/>
      </c>
      <c r="V254" s="714" t="str">
        <f>IFERROR(VLOOKUP($I254,'WM-AR'!$I$7:$AS$3267,24,FALSE),"")</f>
        <v/>
      </c>
      <c r="W254" s="714" t="str">
        <f>IFERROR(VLOOKUP($I254,'WM-AR'!$I$7:$AS$3267,25,FALSE),"")</f>
        <v/>
      </c>
      <c r="X254" s="714" t="str">
        <f>IFERROR(VLOOKUP($I254,'WM-AR'!$I$7:$AS$3267,26,FALSE),"")</f>
        <v/>
      </c>
      <c r="Y254" s="714" t="str">
        <f>IFERROR(VLOOKUP($I254,'WM-AR'!$I$7:$AS$3267,27,FALSE),"")</f>
        <v/>
      </c>
      <c r="Z254" s="714" t="str">
        <f>IFERROR(VLOOKUP($I254,'WM-AR'!$I$7:$AS$3267,28,FALSE),"")</f>
        <v/>
      </c>
      <c r="AA254" s="714" t="str">
        <f>IFERROR(VLOOKUP($I254,'WM-AR'!$I$7:$AS$3267,29,FALSE),"")</f>
        <v/>
      </c>
      <c r="AB254" s="714" t="str">
        <f>IFERROR(VLOOKUP($I254,'WM-AR'!$I$7:$AS$3267,30,FALSE),"")</f>
        <v/>
      </c>
      <c r="AC254" s="714" t="str">
        <f>IFERROR(VLOOKUP($I254,'WM-AR'!$I$7:$AS$3267,31,FALSE),"")</f>
        <v/>
      </c>
      <c r="AD254" s="714" t="str">
        <f>IFERROR(VLOOKUP($I254,'WM-AR'!$I$7:$AS$3267,32,FALSE),"")</f>
        <v/>
      </c>
      <c r="AE254" s="714" t="str">
        <f>IFERROR(VLOOKUP($I254,'WM-AR'!$I$7:$AS$3267,33,FALSE),"")</f>
        <v/>
      </c>
      <c r="AF254" s="938"/>
      <c r="AG254" s="852"/>
      <c r="AH254" s="852"/>
      <c r="AI254" s="854"/>
      <c r="AJ254" s="854" t="str">
        <f t="shared" si="46"/>
        <v/>
      </c>
      <c r="AK254" s="1114"/>
      <c r="AL254" s="88" t="str">
        <f>IF(AND(ISTEXT($E254),ISTEXT($B254)),"산출기준 &gt;&gt;  "&amp;_xlfn.XLOOKUP($E254,산출기준!$D:$D,산출기준!$E:$E,"매칭실패"),"")</f>
        <v/>
      </c>
    </row>
    <row r="255" spans="2:38">
      <c r="B255" s="1116"/>
      <c r="C255" s="1167"/>
      <c r="D255" s="1167"/>
      <c r="E255" s="1167"/>
      <c r="F255" s="1167"/>
      <c r="G255" s="1120"/>
      <c r="H255" s="1120"/>
      <c r="I255" s="1119" t="str">
        <f t="shared" si="42"/>
        <v/>
      </c>
      <c r="J255" s="1121"/>
      <c r="K255" s="1121" t="str">
        <f>IFERROR(VLOOKUP($I255,'WM-AR'!$I$7:$AS$3267,34,FALSE),"")</f>
        <v/>
      </c>
      <c r="L255" s="1121" t="str">
        <f>IFERROR(VLOOKUP($I255,'WM-AR'!$I$7:$AS$3267,4,FALSE),"")</f>
        <v/>
      </c>
      <c r="M255" s="1121" t="str">
        <f>IFERROR(VLOOKUP($I255,'WM-AR'!$I$7:$AS$3267,6,FALSE),"")</f>
        <v/>
      </c>
      <c r="N255" s="1121" t="str">
        <f>IFERROR(VLOOKUP($I255,'WM-AR'!$I$7:$AS$3267,8,FALSE),"")</f>
        <v/>
      </c>
      <c r="O255" s="1121" t="str">
        <f>IFERROR(VLOOKUP($I255,'WM-AR'!$I$7:$AS$3267,10,FALSE),"")</f>
        <v/>
      </c>
      <c r="P255" s="1121" t="str">
        <f>IFERROR(VLOOKUP($I255,'WM-AR'!$I$7:$AS$3267,12,FALSE),"")</f>
        <v/>
      </c>
      <c r="Q255" s="1121" t="str">
        <f>IFERROR(VLOOKUP($I255,'WM-AR'!$I$7:$AS$3267,14,FALSE),"")</f>
        <v/>
      </c>
      <c r="R255" s="1121" t="str">
        <f>IFERROR(VLOOKUP($I255,'WM-AR'!$I$7:$AS$3267,16,FALSE),"")</f>
        <v/>
      </c>
      <c r="S255" s="1121" t="str">
        <f>IFERROR(VLOOKUP($I255,'WM-AR'!$I$7:$AS$3267,18,FALSE),"")</f>
        <v/>
      </c>
      <c r="T255" s="1121" t="str">
        <f>IFERROR(VLOOKUP($I255,'WM-AR'!$I$7:$AS$3267,20,FALSE),"")</f>
        <v/>
      </c>
      <c r="U255" s="1121" t="str">
        <f>IFERROR(VLOOKUP($I255,'WM-AR'!$I$7:$AS$3267,22,FALSE),"")</f>
        <v/>
      </c>
      <c r="V255" s="1121" t="str">
        <f>IFERROR(VLOOKUP($I255,'WM-AR'!$I$7:$AS$3267,24,FALSE),"")</f>
        <v/>
      </c>
      <c r="W255" s="1121" t="str">
        <f>IFERROR(VLOOKUP($I255,'WM-AR'!$I$7:$AS$3267,25,FALSE),"")</f>
        <v/>
      </c>
      <c r="X255" s="1121" t="str">
        <f>IFERROR(VLOOKUP($I255,'WM-AR'!$I$7:$AS$3267,26,FALSE),"")</f>
        <v/>
      </c>
      <c r="Y255" s="1121" t="str">
        <f>IFERROR(VLOOKUP($I255,'WM-AR'!$I$7:$AS$3267,27,FALSE),"")</f>
        <v/>
      </c>
      <c r="Z255" s="1121" t="str">
        <f>IFERROR(VLOOKUP($I255,'WM-AR'!$I$7:$AS$3267,28,FALSE),"")</f>
        <v/>
      </c>
      <c r="AA255" s="1121" t="str">
        <f>IFERROR(VLOOKUP($I255,'WM-AR'!$I$7:$AS$3267,29,FALSE),"")</f>
        <v/>
      </c>
      <c r="AB255" s="1121" t="str">
        <f>IFERROR(VLOOKUP($I255,'WM-AR'!$I$7:$AS$3267,30,FALSE),"")</f>
        <v/>
      </c>
      <c r="AC255" s="1121" t="str">
        <f>IFERROR(VLOOKUP($I255,'WM-AR'!$I$7:$AS$3267,31,FALSE),"")</f>
        <v/>
      </c>
      <c r="AD255" s="1121" t="str">
        <f>IFERROR(VLOOKUP($I255,'WM-AR'!$I$7:$AS$3267,32,FALSE),"")</f>
        <v/>
      </c>
      <c r="AE255" s="1121" t="str">
        <f>IFERROR(VLOOKUP($I255,'WM-AR'!$I$7:$AS$3267,33,FALSE),"")</f>
        <v/>
      </c>
      <c r="AF255" s="1209"/>
      <c r="AG255" s="1123"/>
      <c r="AH255" s="1123"/>
      <c r="AI255" s="1124"/>
      <c r="AJ255" s="1124" t="str">
        <f t="shared" si="46"/>
        <v/>
      </c>
      <c r="AK255" s="1125"/>
      <c r="AL255" s="88" t="str">
        <f>IF(AND(ISTEXT($E255),ISTEXT($B255)),"산출기준 &gt;&gt;  "&amp;_xlfn.XLOOKUP($E255,산출기준!$D:$D,산출기준!$E:$E,"매칭실패"),"")</f>
        <v/>
      </c>
    </row>
    <row r="256" spans="2:38" s="658" customFormat="1">
      <c r="B256" s="635"/>
      <c r="C256" s="1068"/>
      <c r="D256" s="1068"/>
      <c r="E256" s="1068"/>
      <c r="F256" s="1317" t="s">
        <v>909</v>
      </c>
      <c r="G256" s="1068"/>
      <c r="H256" s="1307"/>
      <c r="I256" s="1071" t="str">
        <f t="shared" si="42"/>
        <v/>
      </c>
      <c r="J256" s="1071"/>
      <c r="K256" s="1071"/>
      <c r="L256" s="1071"/>
      <c r="M256" s="1071"/>
      <c r="N256" s="1071"/>
      <c r="O256" s="1071"/>
      <c r="P256" s="1071"/>
      <c r="Q256" s="1071"/>
      <c r="R256" s="1071"/>
      <c r="S256" s="1071"/>
      <c r="T256" s="1071"/>
      <c r="U256" s="1071"/>
      <c r="V256" s="1071"/>
      <c r="W256" s="1071"/>
      <c r="X256" s="1071"/>
      <c r="Y256" s="1071"/>
      <c r="Z256" s="1071"/>
      <c r="AA256" s="1071"/>
      <c r="AB256" s="1071"/>
      <c r="AC256" s="1071"/>
      <c r="AD256" s="1071"/>
      <c r="AE256" s="1071"/>
      <c r="AF256" s="1072"/>
      <c r="AG256" s="1072"/>
      <c r="AH256" s="1072"/>
      <c r="AI256" s="1072"/>
      <c r="AJ256" s="1072"/>
      <c r="AK256" s="1073"/>
      <c r="AL256" s="658" t="str">
        <f>IF(AND(ISTEXT($E256),ISTEXT($B256)),"산출기준 &gt;&gt;  "&amp;_xlfn.XLOOKUP($E256,산출기준!$D:$D,산출기준!$E:$E,"매칭실패"),"")</f>
        <v/>
      </c>
    </row>
    <row r="257" spans="2:38" ht="34.9" customHeight="1">
      <c r="B257" s="808" t="str" cm="1">
        <f t="array" aca="1" ref="B257" ca="1">_xlfn.IFNA(INDIRECT("Family_표준_구성도!B"&amp;MATCH(F257,INDIRECT("Family_표준_구성도!"&amp;"C:C"),0)),"")</f>
        <v>5.2.4.1.3</v>
      </c>
      <c r="C257" s="668" t="s">
        <v>1903</v>
      </c>
      <c r="D257" s="809"/>
      <c r="E257" s="668" t="s">
        <v>1962</v>
      </c>
      <c r="F257" s="1265" t="s">
        <v>911</v>
      </c>
      <c r="G257" s="1079"/>
      <c r="H257" s="1079"/>
      <c r="I257" s="674" t="str">
        <f t="shared" si="42"/>
        <v/>
      </c>
      <c r="J257" s="674"/>
      <c r="K257" s="674"/>
      <c r="L257" s="674"/>
      <c r="M257" s="674"/>
      <c r="N257" s="675"/>
      <c r="O257" s="676"/>
      <c r="P257" s="677"/>
      <c r="Q257" s="677"/>
      <c r="R257" s="677"/>
      <c r="S257" s="677"/>
      <c r="T257" s="677"/>
      <c r="U257" s="677"/>
      <c r="V257" s="678"/>
      <c r="W257" s="679"/>
      <c r="X257" s="679"/>
      <c r="Y257" s="679"/>
      <c r="Z257" s="679"/>
      <c r="AA257" s="679"/>
      <c r="AB257" s="679"/>
      <c r="AC257" s="679"/>
      <c r="AD257" s="679"/>
      <c r="AE257" s="679"/>
      <c r="AF257" s="1312" t="s">
        <v>3544</v>
      </c>
      <c r="AG257" s="1320"/>
      <c r="AH257" s="1320"/>
      <c r="AI257" s="1321"/>
      <c r="AJ257" s="1321"/>
      <c r="AK257" s="1322"/>
      <c r="AL257" s="88" t="str">
        <f ca="1">IF(AND(ISTEXT($E257),ISTEXT($B257)),"산출기준 &gt;&gt;  "&amp;_xlfn.XLOOKUP($E257,산출기준!$D:$D,산출기준!$E:$E,"매칭실패"),"")</f>
        <v>산출기준 &gt;&gt;  [Steel Column]</v>
      </c>
    </row>
    <row r="258" spans="2:38" ht="49.9" customHeight="1" outlineLevel="1">
      <c r="B258" s="758"/>
      <c r="C258" s="759"/>
      <c r="D258" s="759"/>
      <c r="E258" s="759"/>
      <c r="F258" s="1080" t="s">
        <v>3488</v>
      </c>
      <c r="G258" s="759" t="str">
        <f t="shared" ref="G258:G261" si="47">IF(IF(N258=0,"",N258)&amp;" | "&amp;IF(O258=0,"",O258)&amp;" | "&amp;IF(Q258=0,"",Q258)&amp;" | "&amp;IF(R258=0,"",R258)=" |  |  | ","",IF(N258=0,"",N258)&amp;" | "&amp;IF(O258=0,"",O258)&amp;" | "&amp;IF(Q258=0,"",Q258)&amp;" | "&amp;IF(R258=0,"",R258))</f>
        <v xml:space="preserve">Light Steel - Standard |  |  | </v>
      </c>
      <c r="H258" s="816" t="s">
        <v>3512</v>
      </c>
      <c r="I258" s="765" t="str">
        <f t="shared" si="42"/>
        <v>S01AA074-00001</v>
      </c>
      <c r="J258" s="766"/>
      <c r="K258" s="766" t="str">
        <f>IFERROR(VLOOKUP($I258,'WM-AR'!$I$7:$AS$3267,34,FALSE),"")</f>
        <v>TON</v>
      </c>
      <c r="L258" s="766" t="str">
        <f>IFERROR(VLOOKUP($I258,'WM-AR'!$I$7:$AS$3267,4,FALSE),"")</f>
        <v>Main Steel Structure Fabrication Work</v>
      </c>
      <c r="M258" s="766" t="str">
        <f>IFERROR(VLOOKUP($I258,'WM-AR'!$I$7:$AS$3267,6,FALSE),"")</f>
        <v>Shelter/Building</v>
      </c>
      <c r="N258" s="766" t="str">
        <f>IFERROR(VLOOKUP($I258,'WM-AR'!$I$7:$AS$3267,8,FALSE),"")</f>
        <v>Light Steel - Standard</v>
      </c>
      <c r="O258" s="766">
        <f>IFERROR(VLOOKUP($I258,'WM-AR'!$I$7:$AS$3267,10,FALSE),"")</f>
        <v>0</v>
      </c>
      <c r="P258" s="766">
        <f>IFERROR(VLOOKUP($I258,'WM-AR'!$I$7:$AS$3267,12,FALSE),"")</f>
        <v>0</v>
      </c>
      <c r="Q258" s="766" t="str">
        <f>IFERROR(VLOOKUP($I258,'WM-AR'!$I$7:$AS$3267,14,FALSE),"")</f>
        <v/>
      </c>
      <c r="R258" s="766" t="str">
        <f>IFERROR(VLOOKUP($I258,'WM-AR'!$I$7:$AS$3267,16,FALSE),"")</f>
        <v/>
      </c>
      <c r="S258" s="766" t="str">
        <f>IFERROR(VLOOKUP($I258,'WM-AR'!$I$7:$AS$3267,18,FALSE),"")</f>
        <v/>
      </c>
      <c r="T258" s="766" t="str">
        <f>IFERROR(VLOOKUP($I258,'WM-AR'!$I$7:$AS$3267,20,FALSE),"")</f>
        <v/>
      </c>
      <c r="U258" s="766" t="str">
        <f>IFERROR(VLOOKUP($I258,'WM-AR'!$I$7:$AS$3267,22,FALSE),"")</f>
        <v/>
      </c>
      <c r="V258" s="766" t="str">
        <f>IFERROR(VLOOKUP($I258,'WM-AR'!$I$7:$AS$3267,24,FALSE),"")</f>
        <v/>
      </c>
      <c r="W258" s="766">
        <f>IFERROR(VLOOKUP($I258,'WM-AR'!$I$7:$AS$3267,25,FALSE),"")</f>
        <v>0</v>
      </c>
      <c r="X258" s="766">
        <f>IFERROR(VLOOKUP($I258,'WM-AR'!$I$7:$AS$3267,26,FALSE),"")</f>
        <v>0</v>
      </c>
      <c r="Y258" s="766">
        <f>IFERROR(VLOOKUP($I258,'WM-AR'!$I$7:$AS$3267,27,FALSE),"")</f>
        <v>0</v>
      </c>
      <c r="Z258" s="766">
        <f>IFERROR(VLOOKUP($I258,'WM-AR'!$I$7:$AS$3267,28,FALSE),"")</f>
        <v>0</v>
      </c>
      <c r="AA258" s="766" t="str">
        <f>IFERROR(VLOOKUP($I258,'WM-AR'!$I$7:$AS$3267,29,FALSE),"")</f>
        <v>Material: (   )</v>
      </c>
      <c r="AB258" s="766">
        <f>IFERROR(VLOOKUP($I258,'WM-AR'!$I$7:$AS$3267,30,FALSE),"")</f>
        <v>0</v>
      </c>
      <c r="AC258" s="766">
        <f>IFERROR(VLOOKUP($I258,'WM-AR'!$I$7:$AS$3267,31,FALSE),"")</f>
        <v>0</v>
      </c>
      <c r="AD258" s="766">
        <f>IFERROR(VLOOKUP($I258,'WM-AR'!$I$7:$AS$3267,32,FALSE),"")</f>
        <v>0</v>
      </c>
      <c r="AE258" s="766" t="str">
        <f>IFERROR(VLOOKUP($I258,'WM-AR'!$I$7:$AS$3267,33,FALSE),"")</f>
        <v>(30)KG/M&gt;Weight</v>
      </c>
      <c r="AF258" s="1313" t="str">
        <f>_xlfn.CONCAT("- Material: ( ",AF257," )",CHAR(10),"- (",$H$81,")KG/M&gt;Weight")</f>
        <v>- Material: ( KSD3502 )
- (30)KG/M&gt;Weight</v>
      </c>
      <c r="AG258" s="768" t="s">
        <v>3491</v>
      </c>
      <c r="AH258" s="768" t="s">
        <v>3491</v>
      </c>
      <c r="AI258" s="769"/>
      <c r="AJ258" s="769" t="str">
        <f t="shared" ref="AJ258:AJ264" si="48">K258</f>
        <v>TON</v>
      </c>
      <c r="AK258" s="905"/>
      <c r="AL258" s="88" t="str">
        <f>IF(AND(ISTEXT($E258),ISTEXT($B258)),"산출기준 &gt;&gt;  "&amp;_xlfn.XLOOKUP($E258,산출기준!$D:$D,산출기준!$E:$E,"매칭실패"),"")</f>
        <v/>
      </c>
    </row>
    <row r="259" spans="2:38" ht="49.9" customHeight="1" outlineLevel="1">
      <c r="B259" s="758"/>
      <c r="C259" s="759"/>
      <c r="D259" s="759"/>
      <c r="E259" s="759"/>
      <c r="F259" s="1083" t="s">
        <v>3492</v>
      </c>
      <c r="G259" s="759" t="str">
        <f t="shared" si="47"/>
        <v xml:space="preserve">Light Steel |  |  | </v>
      </c>
      <c r="H259" s="816" t="s">
        <v>3532</v>
      </c>
      <c r="I259" s="765" t="str">
        <f t="shared" si="42"/>
        <v>S03AA084-00001</v>
      </c>
      <c r="J259" s="766"/>
      <c r="K259" s="766" t="str">
        <f>IFERROR(VLOOKUP($I259,'WM-AR'!$I$7:$AS$3267,34,FALSE),"")</f>
        <v>TON</v>
      </c>
      <c r="L259" s="766" t="str">
        <f>IFERROR(VLOOKUP($I259,'WM-AR'!$I$7:$AS$3267,4,FALSE),"")</f>
        <v>Main Steel Structure Erection Work</v>
      </c>
      <c r="M259" s="766" t="str">
        <f>IFERROR(VLOOKUP($I259,'WM-AR'!$I$7:$AS$3267,6,FALSE),"")</f>
        <v>Shelter/Building</v>
      </c>
      <c r="N259" s="766" t="str">
        <f>IFERROR(VLOOKUP($I259,'WM-AR'!$I$7:$AS$3267,8,FALSE),"")</f>
        <v>Light Steel</v>
      </c>
      <c r="O259" s="766">
        <f>IFERROR(VLOOKUP($I259,'WM-AR'!$I$7:$AS$3267,10,FALSE),"")</f>
        <v>0</v>
      </c>
      <c r="P259" s="766">
        <f>IFERROR(VLOOKUP($I259,'WM-AR'!$I$7:$AS$3267,12,FALSE),"")</f>
        <v>0</v>
      </c>
      <c r="Q259" s="766" t="str">
        <f>IFERROR(VLOOKUP($I259,'WM-AR'!$I$7:$AS$3267,14,FALSE),"")</f>
        <v/>
      </c>
      <c r="R259" s="766" t="str">
        <f>IFERROR(VLOOKUP($I259,'WM-AR'!$I$7:$AS$3267,16,FALSE),"")</f>
        <v/>
      </c>
      <c r="S259" s="766" t="str">
        <f>IFERROR(VLOOKUP($I259,'WM-AR'!$I$7:$AS$3267,18,FALSE),"")</f>
        <v/>
      </c>
      <c r="T259" s="766" t="str">
        <f>IFERROR(VLOOKUP($I259,'WM-AR'!$I$7:$AS$3267,20,FALSE),"")</f>
        <v/>
      </c>
      <c r="U259" s="766" t="str">
        <f>IFERROR(VLOOKUP($I259,'WM-AR'!$I$7:$AS$3267,22,FALSE),"")</f>
        <v/>
      </c>
      <c r="V259" s="766" t="str">
        <f>IFERROR(VLOOKUP($I259,'WM-AR'!$I$7:$AS$3267,24,FALSE),"")</f>
        <v/>
      </c>
      <c r="W259" s="766">
        <f>IFERROR(VLOOKUP($I259,'WM-AR'!$I$7:$AS$3267,25,FALSE),"")</f>
        <v>0</v>
      </c>
      <c r="X259" s="766">
        <f>IFERROR(VLOOKUP($I259,'WM-AR'!$I$7:$AS$3267,26,FALSE),"")</f>
        <v>0</v>
      </c>
      <c r="Y259" s="766">
        <f>IFERROR(VLOOKUP($I259,'WM-AR'!$I$7:$AS$3267,27,FALSE),"")</f>
        <v>0</v>
      </c>
      <c r="Z259" s="766">
        <f>IFERROR(VLOOKUP($I259,'WM-AR'!$I$7:$AS$3267,28,FALSE),"")</f>
        <v>0</v>
      </c>
      <c r="AA259" s="766" t="str">
        <f>IFERROR(VLOOKUP($I259,'WM-AR'!$I$7:$AS$3267,29,FALSE),"")</f>
        <v>Material: (   )</v>
      </c>
      <c r="AB259" s="766">
        <f>IFERROR(VLOOKUP($I259,'WM-AR'!$I$7:$AS$3267,30,FALSE),"")</f>
        <v>0</v>
      </c>
      <c r="AC259" s="766">
        <f>IFERROR(VLOOKUP($I259,'WM-AR'!$I$7:$AS$3267,31,FALSE),"")</f>
        <v>0</v>
      </c>
      <c r="AD259" s="766">
        <f>IFERROR(VLOOKUP($I259,'WM-AR'!$I$7:$AS$3267,32,FALSE),"")</f>
        <v>0</v>
      </c>
      <c r="AE259" s="766">
        <f>IFERROR(VLOOKUP($I259,'WM-AR'!$I$7:$AS$3267,33,FALSE),"")</f>
        <v>0</v>
      </c>
      <c r="AF259" s="1313" t="str">
        <f>_xlfn.CONCAT("- Material: ( ",AF257," )")</f>
        <v>- Material: ( KSD3502 )</v>
      </c>
      <c r="AG259" s="1314" t="s">
        <v>3494</v>
      </c>
      <c r="AH259" s="1314" t="s">
        <v>3494</v>
      </c>
      <c r="AI259" s="769"/>
      <c r="AJ259" s="769" t="str">
        <f t="shared" si="48"/>
        <v>TON</v>
      </c>
      <c r="AK259" s="905"/>
      <c r="AL259" s="88" t="str">
        <f>IF(AND(ISTEXT($E259),ISTEXT($B259)),"산출기준 &gt;&gt;  "&amp;_xlfn.XLOOKUP($E259,산출기준!$D:$D,산출기준!$E:$E,"매칭실패"),"")</f>
        <v/>
      </c>
    </row>
    <row r="260" spans="2:38" ht="49.9" customHeight="1" outlineLevel="1">
      <c r="B260" s="758"/>
      <c r="C260" s="759"/>
      <c r="D260" s="759"/>
      <c r="E260" s="759"/>
      <c r="F260" s="1315" t="s">
        <v>1976</v>
      </c>
      <c r="G260" s="759" t="str">
        <f>IF(IF(N260=0,"",N260)&amp;" | "&amp;IF(O260=0,"",O260)&amp;" | "&amp;IF(Q260=0,"",Q260)&amp;" | "&amp;IF(R260=0,"",R260)=" |  |  | ","",IF(N260=0,"",N260)&amp;" | "&amp;IF(O260=0,"",O260)&amp;" | "&amp;IF(Q260=0,"",Q260)&amp;" | "&amp;IF(R260=0,"",R260))</f>
        <v xml:space="preserve">Plates - Gusset, Stiffener, ETC |  |  | </v>
      </c>
      <c r="H260" s="1153" t="s">
        <v>3495</v>
      </c>
      <c r="I260" s="765" t="str">
        <f>LEFT(H260,14)</f>
        <v>S01AA009-00001</v>
      </c>
      <c r="J260" s="766"/>
      <c r="K260" s="766" t="s">
        <v>3496</v>
      </c>
      <c r="L260" s="766" t="s">
        <v>3497</v>
      </c>
      <c r="M260" s="766" t="s">
        <v>3498</v>
      </c>
      <c r="N260" s="766" t="s">
        <v>3499</v>
      </c>
      <c r="O260" s="766">
        <v>0</v>
      </c>
      <c r="P260" s="766">
        <v>0</v>
      </c>
      <c r="Q260" s="766">
        <v>0</v>
      </c>
      <c r="R260" s="766">
        <v>0</v>
      </c>
      <c r="S260" s="766">
        <v>0</v>
      </c>
      <c r="T260" s="766">
        <v>0</v>
      </c>
      <c r="U260" s="766">
        <v>0</v>
      </c>
      <c r="V260" s="766">
        <v>0</v>
      </c>
      <c r="W260" s="766">
        <v>0</v>
      </c>
      <c r="X260" s="766">
        <v>0</v>
      </c>
      <c r="Y260" s="766">
        <v>0</v>
      </c>
      <c r="Z260" s="766">
        <v>0</v>
      </c>
      <c r="AA260" s="766" t="s">
        <v>3500</v>
      </c>
      <c r="AB260" s="766">
        <v>0</v>
      </c>
      <c r="AC260" s="766">
        <v>0</v>
      </c>
      <c r="AD260" s="766">
        <v>0</v>
      </c>
      <c r="AE260" s="766">
        <v>0</v>
      </c>
      <c r="AF260" s="817"/>
      <c r="AG260" s="1314" t="s">
        <v>3501</v>
      </c>
      <c r="AH260" s="1314" t="s">
        <v>3501</v>
      </c>
      <c r="AI260" s="769"/>
      <c r="AJ260" s="769" t="str">
        <f>K260</f>
        <v>TON</v>
      </c>
      <c r="AK260" s="1318"/>
      <c r="AL260" s="88" t="s">
        <v>2965</v>
      </c>
    </row>
    <row r="261" spans="2:38" ht="49.9" customHeight="1" outlineLevel="1">
      <c r="B261" s="758"/>
      <c r="C261" s="759"/>
      <c r="D261" s="759"/>
      <c r="E261" s="759"/>
      <c r="F261" s="1083" t="s">
        <v>3502</v>
      </c>
      <c r="G261" s="759" t="str">
        <f t="shared" si="47"/>
        <v xml:space="preserve">for Non-Fireproofed Steel Surface |  |  | </v>
      </c>
      <c r="H261" s="816" t="s">
        <v>3503</v>
      </c>
      <c r="I261" s="765" t="str">
        <f t="shared" si="42"/>
        <v>S41AA051-00001</v>
      </c>
      <c r="J261" s="766"/>
      <c r="K261" s="766" t="str">
        <f>IFERROR(VLOOKUP($I261,'WM-AR'!$I$7:$AS$3267,34,FALSE),"")</f>
        <v>M2</v>
      </c>
      <c r="L261" s="766" t="str">
        <f>IFERROR(VLOOKUP($I261,'WM-AR'!$I$7:$AS$3267,4,FALSE),"")</f>
        <v>Steel Structure Paint Work</v>
      </c>
      <c r="M261" s="766" t="str">
        <f>IFERROR(VLOOKUP($I261,'WM-AR'!$I$7:$AS$3267,6,FALSE),"")</f>
        <v>Shelter/Building</v>
      </c>
      <c r="N261" s="766" t="str">
        <f>IFERROR(VLOOKUP($I261,'WM-AR'!$I$7:$AS$3267,8,FALSE),"")</f>
        <v>for Non-Fireproofed Steel Surface</v>
      </c>
      <c r="O261" s="766">
        <f>IFERROR(VLOOKUP($I261,'WM-AR'!$I$7:$AS$3267,10,FALSE),"")</f>
        <v>0</v>
      </c>
      <c r="P261" s="766">
        <f>IFERROR(VLOOKUP($I261,'WM-AR'!$I$7:$AS$3267,12,FALSE),"")</f>
        <v>0</v>
      </c>
      <c r="Q261" s="766" t="str">
        <f>IFERROR(VLOOKUP($I261,'WM-AR'!$I$7:$AS$3267,14,FALSE),"")</f>
        <v/>
      </c>
      <c r="R261" s="766" t="str">
        <f>IFERROR(VLOOKUP($I261,'WM-AR'!$I$7:$AS$3267,16,FALSE),"")</f>
        <v/>
      </c>
      <c r="S261" s="766" t="str">
        <f>IFERROR(VLOOKUP($I261,'WM-AR'!$I$7:$AS$3267,18,FALSE),"")</f>
        <v/>
      </c>
      <c r="T261" s="766" t="str">
        <f>IFERROR(VLOOKUP($I261,'WM-AR'!$I$7:$AS$3267,20,FALSE),"")</f>
        <v/>
      </c>
      <c r="U261" s="766" t="str">
        <f>IFERROR(VLOOKUP($I261,'WM-AR'!$I$7:$AS$3267,22,FALSE),"")</f>
        <v/>
      </c>
      <c r="V261" s="766" t="str">
        <f>IFERROR(VLOOKUP($I261,'WM-AR'!$I$7:$AS$3267,24,FALSE),"")</f>
        <v/>
      </c>
      <c r="W261" s="766">
        <f>IFERROR(VLOOKUP($I261,'WM-AR'!$I$7:$AS$3267,25,FALSE),"")</f>
        <v>0</v>
      </c>
      <c r="X261" s="766">
        <f>IFERROR(VLOOKUP($I261,'WM-AR'!$I$7:$AS$3267,26,FALSE),"")</f>
        <v>0</v>
      </c>
      <c r="Y261" s="766">
        <f>IFERROR(VLOOKUP($I261,'WM-AR'!$I$7:$AS$3267,27,FALSE),"")</f>
        <v>0</v>
      </c>
      <c r="Z261" s="766">
        <f>IFERROR(VLOOKUP($I261,'WM-AR'!$I$7:$AS$3267,28,FALSE),"")</f>
        <v>0</v>
      </c>
      <c r="AA261" s="766" t="str">
        <f>IFERROR(VLOOKUP($I261,'WM-AR'!$I$7:$AS$3267,29,FALSE),"")</f>
        <v>Material: (   )</v>
      </c>
      <c r="AB261" s="766">
        <f>IFERROR(VLOOKUP($I261,'WM-AR'!$I$7:$AS$3267,30,FALSE),"")</f>
        <v>0</v>
      </c>
      <c r="AC261" s="766">
        <f>IFERROR(VLOOKUP($I261,'WM-AR'!$I$7:$AS$3267,31,FALSE),"")</f>
        <v>0</v>
      </c>
      <c r="AD261" s="766">
        <f>IFERROR(VLOOKUP($I261,'WM-AR'!$I$7:$AS$3267,32,FALSE),"")</f>
        <v>0</v>
      </c>
      <c r="AE261" s="766">
        <f>IFERROR(VLOOKUP($I261,'WM-AR'!$I$7:$AS$3267,33,FALSE),"")</f>
        <v>0</v>
      </c>
      <c r="AF261" s="817"/>
      <c r="AG261" s="1314" t="s">
        <v>3504</v>
      </c>
      <c r="AH261" s="1314" t="s">
        <v>3504</v>
      </c>
      <c r="AI261" s="769"/>
      <c r="AJ261" s="769" t="str">
        <f t="shared" si="48"/>
        <v>M2</v>
      </c>
      <c r="AK261" s="905"/>
      <c r="AL261" s="88" t="str">
        <f>IF(AND(ISTEXT($E261),ISTEXT($B261)),"산출기준 &gt;&gt;  "&amp;_xlfn.XLOOKUP($E261,산출기준!$D:$D,산출기준!$E:$E,"매칭실패"),"")</f>
        <v/>
      </c>
    </row>
    <row r="262" spans="2:38">
      <c r="B262" s="1127"/>
      <c r="C262" s="1165"/>
      <c r="D262" s="1165"/>
      <c r="E262" s="1165"/>
      <c r="F262" s="1165"/>
      <c r="G262" s="1131" t="s">
        <v>2302</v>
      </c>
      <c r="H262" s="1131"/>
      <c r="I262" s="1130" t="str">
        <f t="shared" si="42"/>
        <v/>
      </c>
      <c r="J262" s="1132"/>
      <c r="K262" s="1132" t="str">
        <f>IFERROR(VLOOKUP($I262,'WM-AR'!$I$7:$AS$3267,34,FALSE),"")</f>
        <v/>
      </c>
      <c r="L262" s="1132" t="str">
        <f>IFERROR(VLOOKUP($I262,'WM-AR'!$I$7:$AS$3267,4,FALSE),"")</f>
        <v/>
      </c>
      <c r="M262" s="1132" t="str">
        <f>IFERROR(VLOOKUP($I262,'WM-AR'!$I$7:$AS$3267,6,FALSE),"")</f>
        <v/>
      </c>
      <c r="N262" s="1132" t="str">
        <f>IFERROR(VLOOKUP($I262,'WM-AR'!$I$7:$AS$3267,8,FALSE),"")</f>
        <v/>
      </c>
      <c r="O262" s="1132" t="str">
        <f>IFERROR(VLOOKUP($I262,'WM-AR'!$I$7:$AS$3267,10,FALSE),"")</f>
        <v/>
      </c>
      <c r="P262" s="1132" t="str">
        <f>IFERROR(VLOOKUP($I262,'WM-AR'!$I$7:$AS$3267,12,FALSE),"")</f>
        <v/>
      </c>
      <c r="Q262" s="1132" t="str">
        <f>IFERROR(VLOOKUP($I262,'WM-AR'!$I$7:$AS$3267,14,FALSE),"")</f>
        <v/>
      </c>
      <c r="R262" s="1132" t="str">
        <f>IFERROR(VLOOKUP($I262,'WM-AR'!$I$7:$AS$3267,16,FALSE),"")</f>
        <v/>
      </c>
      <c r="S262" s="1132" t="str">
        <f>IFERROR(VLOOKUP($I262,'WM-AR'!$I$7:$AS$3267,18,FALSE),"")</f>
        <v/>
      </c>
      <c r="T262" s="1132" t="str">
        <f>IFERROR(VLOOKUP($I262,'WM-AR'!$I$7:$AS$3267,20,FALSE),"")</f>
        <v/>
      </c>
      <c r="U262" s="1132" t="str">
        <f>IFERROR(VLOOKUP($I262,'WM-AR'!$I$7:$AS$3267,22,FALSE),"")</f>
        <v/>
      </c>
      <c r="V262" s="1132" t="str">
        <f>IFERROR(VLOOKUP($I262,'WM-AR'!$I$7:$AS$3267,24,FALSE),"")</f>
        <v/>
      </c>
      <c r="W262" s="1132" t="str">
        <f>IFERROR(VLOOKUP($I262,'WM-AR'!$I$7:$AS$3267,25,FALSE),"")</f>
        <v/>
      </c>
      <c r="X262" s="1132" t="str">
        <f>IFERROR(VLOOKUP($I262,'WM-AR'!$I$7:$AS$3267,26,FALSE),"")</f>
        <v/>
      </c>
      <c r="Y262" s="1132" t="str">
        <f>IFERROR(VLOOKUP($I262,'WM-AR'!$I$7:$AS$3267,27,FALSE),"")</f>
        <v/>
      </c>
      <c r="Z262" s="1132" t="str">
        <f>IFERROR(VLOOKUP($I262,'WM-AR'!$I$7:$AS$3267,28,FALSE),"")</f>
        <v/>
      </c>
      <c r="AA262" s="1132" t="str">
        <f>IFERROR(VLOOKUP($I262,'WM-AR'!$I$7:$AS$3267,29,FALSE),"")</f>
        <v/>
      </c>
      <c r="AB262" s="1132" t="str">
        <f>IFERROR(VLOOKUP($I262,'WM-AR'!$I$7:$AS$3267,30,FALSE),"")</f>
        <v/>
      </c>
      <c r="AC262" s="1132" t="str">
        <f>IFERROR(VLOOKUP($I262,'WM-AR'!$I$7:$AS$3267,31,FALSE),"")</f>
        <v/>
      </c>
      <c r="AD262" s="1132" t="str">
        <f>IFERROR(VLOOKUP($I262,'WM-AR'!$I$7:$AS$3267,32,FALSE),"")</f>
        <v/>
      </c>
      <c r="AE262" s="1132" t="str">
        <f>IFERROR(VLOOKUP($I262,'WM-AR'!$I$7:$AS$3267,33,FALSE),"")</f>
        <v/>
      </c>
      <c r="AF262" s="1190" t="s">
        <v>3548</v>
      </c>
      <c r="AG262" s="1134"/>
      <c r="AH262" s="1134"/>
      <c r="AI262" s="1135"/>
      <c r="AJ262" s="1135" t="str">
        <f t="shared" si="48"/>
        <v/>
      </c>
      <c r="AK262" s="1136"/>
      <c r="AL262" s="88" t="str">
        <f>IF(AND(ISTEXT($E262),ISTEXT($B262)),"산출기준 &gt;&gt;  "&amp;_xlfn.XLOOKUP($E262,산출기준!$D:$D,산출기준!$E:$E,"매칭실패"),"")</f>
        <v/>
      </c>
    </row>
    <row r="263" spans="2:38">
      <c r="B263" s="1111"/>
      <c r="C263" s="1166"/>
      <c r="D263" s="1166"/>
      <c r="E263" s="1166"/>
      <c r="F263" s="1166"/>
      <c r="G263" s="843"/>
      <c r="H263" s="843"/>
      <c r="I263" s="712" t="str">
        <f t="shared" si="42"/>
        <v/>
      </c>
      <c r="J263" s="714"/>
      <c r="K263" s="714" t="str">
        <f>IFERROR(VLOOKUP($I263,'WM-AR'!$I$7:$AS$3267,34,FALSE),"")</f>
        <v/>
      </c>
      <c r="L263" s="714" t="str">
        <f>IFERROR(VLOOKUP($I263,'WM-AR'!$I$7:$AS$3267,4,FALSE),"")</f>
        <v/>
      </c>
      <c r="M263" s="714" t="str">
        <f>IFERROR(VLOOKUP($I263,'WM-AR'!$I$7:$AS$3267,6,FALSE),"")</f>
        <v/>
      </c>
      <c r="N263" s="714" t="str">
        <f>IFERROR(VLOOKUP($I263,'WM-AR'!$I$7:$AS$3267,8,FALSE),"")</f>
        <v/>
      </c>
      <c r="O263" s="714" t="str">
        <f>IFERROR(VLOOKUP($I263,'WM-AR'!$I$7:$AS$3267,10,FALSE),"")</f>
        <v/>
      </c>
      <c r="P263" s="714" t="str">
        <f>IFERROR(VLOOKUP($I263,'WM-AR'!$I$7:$AS$3267,12,FALSE),"")</f>
        <v/>
      </c>
      <c r="Q263" s="714" t="str">
        <f>IFERROR(VLOOKUP($I263,'WM-AR'!$I$7:$AS$3267,14,FALSE),"")</f>
        <v/>
      </c>
      <c r="R263" s="714" t="str">
        <f>IFERROR(VLOOKUP($I263,'WM-AR'!$I$7:$AS$3267,16,FALSE),"")</f>
        <v/>
      </c>
      <c r="S263" s="714" t="str">
        <f>IFERROR(VLOOKUP($I263,'WM-AR'!$I$7:$AS$3267,18,FALSE),"")</f>
        <v/>
      </c>
      <c r="T263" s="714" t="str">
        <f>IFERROR(VLOOKUP($I263,'WM-AR'!$I$7:$AS$3267,20,FALSE),"")</f>
        <v/>
      </c>
      <c r="U263" s="714" t="str">
        <f>IFERROR(VLOOKUP($I263,'WM-AR'!$I$7:$AS$3267,22,FALSE),"")</f>
        <v/>
      </c>
      <c r="V263" s="714" t="str">
        <f>IFERROR(VLOOKUP($I263,'WM-AR'!$I$7:$AS$3267,24,FALSE),"")</f>
        <v/>
      </c>
      <c r="W263" s="714" t="str">
        <f>IFERROR(VLOOKUP($I263,'WM-AR'!$I$7:$AS$3267,25,FALSE),"")</f>
        <v/>
      </c>
      <c r="X263" s="714" t="str">
        <f>IFERROR(VLOOKUP($I263,'WM-AR'!$I$7:$AS$3267,26,FALSE),"")</f>
        <v/>
      </c>
      <c r="Y263" s="714" t="str">
        <f>IFERROR(VLOOKUP($I263,'WM-AR'!$I$7:$AS$3267,27,FALSE),"")</f>
        <v/>
      </c>
      <c r="Z263" s="714" t="str">
        <f>IFERROR(VLOOKUP($I263,'WM-AR'!$I$7:$AS$3267,28,FALSE),"")</f>
        <v/>
      </c>
      <c r="AA263" s="714" t="str">
        <f>IFERROR(VLOOKUP($I263,'WM-AR'!$I$7:$AS$3267,29,FALSE),"")</f>
        <v/>
      </c>
      <c r="AB263" s="714" t="str">
        <f>IFERROR(VLOOKUP($I263,'WM-AR'!$I$7:$AS$3267,30,FALSE),"")</f>
        <v/>
      </c>
      <c r="AC263" s="714" t="str">
        <f>IFERROR(VLOOKUP($I263,'WM-AR'!$I$7:$AS$3267,31,FALSE),"")</f>
        <v/>
      </c>
      <c r="AD263" s="714" t="str">
        <f>IFERROR(VLOOKUP($I263,'WM-AR'!$I$7:$AS$3267,32,FALSE),"")</f>
        <v/>
      </c>
      <c r="AE263" s="714" t="str">
        <f>IFERROR(VLOOKUP($I263,'WM-AR'!$I$7:$AS$3267,33,FALSE),"")</f>
        <v/>
      </c>
      <c r="AF263" s="938"/>
      <c r="AG263" s="852"/>
      <c r="AH263" s="852"/>
      <c r="AI263" s="854"/>
      <c r="AJ263" s="854" t="str">
        <f t="shared" si="48"/>
        <v/>
      </c>
      <c r="AK263" s="1114"/>
      <c r="AL263" s="88" t="str">
        <f>IF(AND(ISTEXT($E263),ISTEXT($B263)),"산출기준 &gt;&gt;  "&amp;_xlfn.XLOOKUP($E263,산출기준!$D:$D,산출기준!$E:$E,"매칭실패"),"")</f>
        <v/>
      </c>
    </row>
    <row r="264" spans="2:38">
      <c r="B264" s="1116"/>
      <c r="C264" s="1167"/>
      <c r="D264" s="1167"/>
      <c r="E264" s="1167"/>
      <c r="F264" s="1167"/>
      <c r="G264" s="1120"/>
      <c r="H264" s="1120"/>
      <c r="I264" s="1119" t="str">
        <f t="shared" si="42"/>
        <v/>
      </c>
      <c r="J264" s="1121"/>
      <c r="K264" s="1121" t="str">
        <f>IFERROR(VLOOKUP($I264,'WM-AR'!$I$7:$AS$3267,34,FALSE),"")</f>
        <v/>
      </c>
      <c r="L264" s="1121" t="str">
        <f>IFERROR(VLOOKUP($I264,'WM-AR'!$I$7:$AS$3267,4,FALSE),"")</f>
        <v/>
      </c>
      <c r="M264" s="1121" t="str">
        <f>IFERROR(VLOOKUP($I264,'WM-AR'!$I$7:$AS$3267,6,FALSE),"")</f>
        <v/>
      </c>
      <c r="N264" s="1121" t="str">
        <f>IFERROR(VLOOKUP($I264,'WM-AR'!$I$7:$AS$3267,8,FALSE),"")</f>
        <v/>
      </c>
      <c r="O264" s="1121" t="str">
        <f>IFERROR(VLOOKUP($I264,'WM-AR'!$I$7:$AS$3267,10,FALSE),"")</f>
        <v/>
      </c>
      <c r="P264" s="1121" t="str">
        <f>IFERROR(VLOOKUP($I264,'WM-AR'!$I$7:$AS$3267,12,FALSE),"")</f>
        <v/>
      </c>
      <c r="Q264" s="1121" t="str">
        <f>IFERROR(VLOOKUP($I264,'WM-AR'!$I$7:$AS$3267,14,FALSE),"")</f>
        <v/>
      </c>
      <c r="R264" s="1121" t="str">
        <f>IFERROR(VLOOKUP($I264,'WM-AR'!$I$7:$AS$3267,16,FALSE),"")</f>
        <v/>
      </c>
      <c r="S264" s="1121" t="str">
        <f>IFERROR(VLOOKUP($I264,'WM-AR'!$I$7:$AS$3267,18,FALSE),"")</f>
        <v/>
      </c>
      <c r="T264" s="1121" t="str">
        <f>IFERROR(VLOOKUP($I264,'WM-AR'!$I$7:$AS$3267,20,FALSE),"")</f>
        <v/>
      </c>
      <c r="U264" s="1121" t="str">
        <f>IFERROR(VLOOKUP($I264,'WM-AR'!$I$7:$AS$3267,22,FALSE),"")</f>
        <v/>
      </c>
      <c r="V264" s="1121" t="str">
        <f>IFERROR(VLOOKUP($I264,'WM-AR'!$I$7:$AS$3267,24,FALSE),"")</f>
        <v/>
      </c>
      <c r="W264" s="1121" t="str">
        <f>IFERROR(VLOOKUP($I264,'WM-AR'!$I$7:$AS$3267,25,FALSE),"")</f>
        <v/>
      </c>
      <c r="X264" s="1121" t="str">
        <f>IFERROR(VLOOKUP($I264,'WM-AR'!$I$7:$AS$3267,26,FALSE),"")</f>
        <v/>
      </c>
      <c r="Y264" s="1121" t="str">
        <f>IFERROR(VLOOKUP($I264,'WM-AR'!$I$7:$AS$3267,27,FALSE),"")</f>
        <v/>
      </c>
      <c r="Z264" s="1121" t="str">
        <f>IFERROR(VLOOKUP($I264,'WM-AR'!$I$7:$AS$3267,28,FALSE),"")</f>
        <v/>
      </c>
      <c r="AA264" s="1121" t="str">
        <f>IFERROR(VLOOKUP($I264,'WM-AR'!$I$7:$AS$3267,29,FALSE),"")</f>
        <v/>
      </c>
      <c r="AB264" s="1121" t="str">
        <f>IFERROR(VLOOKUP($I264,'WM-AR'!$I$7:$AS$3267,30,FALSE),"")</f>
        <v/>
      </c>
      <c r="AC264" s="1121" t="str">
        <f>IFERROR(VLOOKUP($I264,'WM-AR'!$I$7:$AS$3267,31,FALSE),"")</f>
        <v/>
      </c>
      <c r="AD264" s="1121" t="str">
        <f>IFERROR(VLOOKUP($I264,'WM-AR'!$I$7:$AS$3267,32,FALSE),"")</f>
        <v/>
      </c>
      <c r="AE264" s="1121" t="str">
        <f>IFERROR(VLOOKUP($I264,'WM-AR'!$I$7:$AS$3267,33,FALSE),"")</f>
        <v/>
      </c>
      <c r="AF264" s="1209"/>
      <c r="AG264" s="1123"/>
      <c r="AH264" s="1123"/>
      <c r="AI264" s="1124"/>
      <c r="AJ264" s="1124" t="str">
        <f t="shared" si="48"/>
        <v/>
      </c>
      <c r="AK264" s="1125"/>
      <c r="AL264" s="88" t="str">
        <f>IF(AND(ISTEXT($E264),ISTEXT($B264)),"산출기준 &gt;&gt;  "&amp;_xlfn.XLOOKUP($E264,산출기준!$D:$D,산출기준!$E:$E,"매칭실패"),"")</f>
        <v/>
      </c>
    </row>
    <row r="265" spans="2:38" s="658" customFormat="1">
      <c r="B265" s="635"/>
      <c r="C265" s="1068"/>
      <c r="D265" s="1068"/>
      <c r="E265" s="1068"/>
      <c r="F265" s="1317" t="s">
        <v>912</v>
      </c>
      <c r="G265" s="1068"/>
      <c r="H265" s="1307"/>
      <c r="I265" s="1071" t="str">
        <f t="shared" si="42"/>
        <v/>
      </c>
      <c r="J265" s="1071"/>
      <c r="K265" s="1071"/>
      <c r="L265" s="1071"/>
      <c r="M265" s="1071"/>
      <c r="N265" s="1071"/>
      <c r="O265" s="1071"/>
      <c r="P265" s="1071"/>
      <c r="Q265" s="1071"/>
      <c r="R265" s="1071"/>
      <c r="S265" s="1071"/>
      <c r="T265" s="1071"/>
      <c r="U265" s="1071"/>
      <c r="V265" s="1071"/>
      <c r="W265" s="1071"/>
      <c r="X265" s="1071"/>
      <c r="Y265" s="1071"/>
      <c r="Z265" s="1071"/>
      <c r="AA265" s="1071"/>
      <c r="AB265" s="1071"/>
      <c r="AC265" s="1071"/>
      <c r="AD265" s="1071"/>
      <c r="AE265" s="1071"/>
      <c r="AF265" s="1072"/>
      <c r="AG265" s="1072"/>
      <c r="AH265" s="1072"/>
      <c r="AI265" s="1072"/>
      <c r="AJ265" s="1072"/>
      <c r="AK265" s="1073"/>
      <c r="AL265" s="658" t="str">
        <f>IF(AND(ISTEXT($E265),ISTEXT($B265)),"산출기준 &gt;&gt;  "&amp;_xlfn.XLOOKUP($E265,산출기준!$D:$D,산출기준!$E:$E,"매칭실패"),"")</f>
        <v/>
      </c>
    </row>
    <row r="266" spans="2:38" ht="34.9" customHeight="1">
      <c r="B266" s="808" t="str" cm="1">
        <f t="array" aca="1" ref="B266" ca="1">_xlfn.IFNA(INDIRECT("Family_표준_구성도!B"&amp;MATCH(F266,INDIRECT("Family_표준_구성도!"&amp;"C:C"),0)),"")</f>
        <v>5.2.4.1.4</v>
      </c>
      <c r="C266" s="668" t="s">
        <v>1903</v>
      </c>
      <c r="D266" s="809"/>
      <c r="E266" s="668" t="s">
        <v>1962</v>
      </c>
      <c r="F266" s="1265" t="s">
        <v>914</v>
      </c>
      <c r="G266" s="1079"/>
      <c r="H266" s="1079"/>
      <c r="I266" s="674" t="str">
        <f t="shared" si="42"/>
        <v/>
      </c>
      <c r="J266" s="674"/>
      <c r="K266" s="674"/>
      <c r="L266" s="674"/>
      <c r="M266" s="674"/>
      <c r="N266" s="675"/>
      <c r="O266" s="676"/>
      <c r="P266" s="677"/>
      <c r="Q266" s="677"/>
      <c r="R266" s="677"/>
      <c r="S266" s="677"/>
      <c r="T266" s="677"/>
      <c r="U266" s="677"/>
      <c r="V266" s="678"/>
      <c r="W266" s="679"/>
      <c r="X266" s="679"/>
      <c r="Y266" s="679"/>
      <c r="Z266" s="679"/>
      <c r="AA266" s="679"/>
      <c r="AB266" s="679"/>
      <c r="AC266" s="679"/>
      <c r="AD266" s="679"/>
      <c r="AE266" s="679"/>
      <c r="AF266" s="1312" t="s">
        <v>3544</v>
      </c>
      <c r="AG266" s="1320"/>
      <c r="AH266" s="1320"/>
      <c r="AI266" s="1321"/>
      <c r="AJ266" s="1321"/>
      <c r="AK266" s="1322"/>
      <c r="AL266" s="88" t="str">
        <f ca="1">IF(AND(ISTEXT($E266),ISTEXT($B266)),"산출기준 &gt;&gt;  "&amp;_xlfn.XLOOKUP($E266,산출기준!$D:$D,산출기준!$E:$E,"매칭실패"),"")</f>
        <v>산출기준 &gt;&gt;  [Steel Column]</v>
      </c>
    </row>
    <row r="267" spans="2:38" ht="49.9" customHeight="1" outlineLevel="1">
      <c r="B267" s="758"/>
      <c r="C267" s="759"/>
      <c r="D267" s="759"/>
      <c r="E267" s="759"/>
      <c r="F267" s="1080" t="s">
        <v>3488</v>
      </c>
      <c r="G267" s="759" t="str">
        <f t="shared" ref="G267:G270" si="49">IF(IF(N267=0,"",N267)&amp;" | "&amp;IF(O267=0,"",O267)&amp;" | "&amp;IF(Q267=0,"",Q267)&amp;" | "&amp;IF(R267=0,"",R267)=" |  |  | ","",IF(N267=0,"",N267)&amp;" | "&amp;IF(O267=0,"",O267)&amp;" | "&amp;IF(Q267=0,"",Q267)&amp;" | "&amp;IF(R267=0,"",R267))</f>
        <v xml:space="preserve">Extra Light Steel - Standard |  |  | </v>
      </c>
      <c r="H267" s="816" t="s">
        <v>3514</v>
      </c>
      <c r="I267" s="765" t="str">
        <f t="shared" si="42"/>
        <v>S01AA075-00001</v>
      </c>
      <c r="J267" s="766"/>
      <c r="K267" s="766" t="str">
        <f>IFERROR(VLOOKUP($I267,'WM-AR'!$I$7:$AS$3267,34,FALSE),"")</f>
        <v>TON</v>
      </c>
      <c r="L267" s="766" t="str">
        <f>IFERROR(VLOOKUP($I267,'WM-AR'!$I$7:$AS$3267,4,FALSE),"")</f>
        <v>Main Steel Structure Fabrication Work</v>
      </c>
      <c r="M267" s="766" t="str">
        <f>IFERROR(VLOOKUP($I267,'WM-AR'!$I$7:$AS$3267,6,FALSE),"")</f>
        <v>Shelter/Building</v>
      </c>
      <c r="N267" s="766" t="str">
        <f>IFERROR(VLOOKUP($I267,'WM-AR'!$I$7:$AS$3267,8,FALSE),"")</f>
        <v>Extra Light Steel - Standard</v>
      </c>
      <c r="O267" s="766">
        <f>IFERROR(VLOOKUP($I267,'WM-AR'!$I$7:$AS$3267,10,FALSE),"")</f>
        <v>0</v>
      </c>
      <c r="P267" s="766">
        <f>IFERROR(VLOOKUP($I267,'WM-AR'!$I$7:$AS$3267,12,FALSE),"")</f>
        <v>0</v>
      </c>
      <c r="Q267" s="766" t="str">
        <f>IFERROR(VLOOKUP($I267,'WM-AR'!$I$7:$AS$3267,14,FALSE),"")</f>
        <v/>
      </c>
      <c r="R267" s="766" t="str">
        <f>IFERROR(VLOOKUP($I267,'WM-AR'!$I$7:$AS$3267,16,FALSE),"")</f>
        <v/>
      </c>
      <c r="S267" s="766" t="str">
        <f>IFERROR(VLOOKUP($I267,'WM-AR'!$I$7:$AS$3267,18,FALSE),"")</f>
        <v/>
      </c>
      <c r="T267" s="766" t="str">
        <f>IFERROR(VLOOKUP($I267,'WM-AR'!$I$7:$AS$3267,20,FALSE),"")</f>
        <v/>
      </c>
      <c r="U267" s="766" t="str">
        <f>IFERROR(VLOOKUP($I267,'WM-AR'!$I$7:$AS$3267,22,FALSE),"")</f>
        <v/>
      </c>
      <c r="V267" s="766" t="str">
        <f>IFERROR(VLOOKUP($I267,'WM-AR'!$I$7:$AS$3267,24,FALSE),"")</f>
        <v/>
      </c>
      <c r="W267" s="766">
        <f>IFERROR(VLOOKUP($I267,'WM-AR'!$I$7:$AS$3267,25,FALSE),"")</f>
        <v>0</v>
      </c>
      <c r="X267" s="766">
        <f>IFERROR(VLOOKUP($I267,'WM-AR'!$I$7:$AS$3267,26,FALSE),"")</f>
        <v>0</v>
      </c>
      <c r="Y267" s="766">
        <f>IFERROR(VLOOKUP($I267,'WM-AR'!$I$7:$AS$3267,27,FALSE),"")</f>
        <v>0</v>
      </c>
      <c r="Z267" s="766">
        <f>IFERROR(VLOOKUP($I267,'WM-AR'!$I$7:$AS$3267,28,FALSE),"")</f>
        <v>0</v>
      </c>
      <c r="AA267" s="766" t="str">
        <f>IFERROR(VLOOKUP($I267,'WM-AR'!$I$7:$AS$3267,29,FALSE),"")</f>
        <v>Material: (   )</v>
      </c>
      <c r="AB267" s="766">
        <f>IFERROR(VLOOKUP($I267,'WM-AR'!$I$7:$AS$3267,30,FALSE),"")</f>
        <v>0</v>
      </c>
      <c r="AC267" s="766">
        <f>IFERROR(VLOOKUP($I267,'WM-AR'!$I$7:$AS$3267,31,FALSE),"")</f>
        <v>0</v>
      </c>
      <c r="AD267" s="766">
        <f>IFERROR(VLOOKUP($I267,'WM-AR'!$I$7:$AS$3267,32,FALSE),"")</f>
        <v>0</v>
      </c>
      <c r="AE267" s="766" t="str">
        <f>IFERROR(VLOOKUP($I267,'WM-AR'!$I$7:$AS$3267,33,FALSE),"")</f>
        <v>(   )KG/M&gt;Weight</v>
      </c>
      <c r="AF267" s="1313" t="str">
        <f>_xlfn.CONCAT("- Material: ( ",AF266," )",CHAR(10),"- (",$H$82,")KG/M&gt;Weight")</f>
        <v>- Material: ( KSD3502 )
- (10)KG/M&gt;Weight</v>
      </c>
      <c r="AG267" s="768" t="s">
        <v>3491</v>
      </c>
      <c r="AH267" s="768" t="s">
        <v>3491</v>
      </c>
      <c r="AI267" s="769"/>
      <c r="AJ267" s="769" t="str">
        <f t="shared" ref="AJ267:AJ273" si="50">K267</f>
        <v>TON</v>
      </c>
      <c r="AK267" s="905"/>
      <c r="AL267" s="88" t="str">
        <f>IF(AND(ISTEXT($E267),ISTEXT($B267)),"산출기준 &gt;&gt;  "&amp;_xlfn.XLOOKUP($E267,산출기준!$D:$D,산출기준!$E:$E,"매칭실패"),"")</f>
        <v/>
      </c>
    </row>
    <row r="268" spans="2:38" ht="49.9" customHeight="1" outlineLevel="1">
      <c r="B268" s="758"/>
      <c r="C268" s="759"/>
      <c r="D268" s="759"/>
      <c r="E268" s="759"/>
      <c r="F268" s="1083" t="s">
        <v>3492</v>
      </c>
      <c r="G268" s="759" t="str">
        <f t="shared" si="49"/>
        <v xml:space="preserve">Extra Light Steel |  |  | </v>
      </c>
      <c r="H268" s="816" t="s">
        <v>3515</v>
      </c>
      <c r="I268" s="765" t="str">
        <f t="shared" si="42"/>
        <v>S03AA085-00001</v>
      </c>
      <c r="J268" s="766"/>
      <c r="K268" s="766" t="str">
        <f>IFERROR(VLOOKUP($I268,'WM-AR'!$I$7:$AS$3267,34,FALSE),"")</f>
        <v>TON</v>
      </c>
      <c r="L268" s="766" t="str">
        <f>IFERROR(VLOOKUP($I268,'WM-AR'!$I$7:$AS$3267,4,FALSE),"")</f>
        <v>Main Steel Structure Erection Work</v>
      </c>
      <c r="M268" s="766" t="str">
        <f>IFERROR(VLOOKUP($I268,'WM-AR'!$I$7:$AS$3267,6,FALSE),"")</f>
        <v>Shelter/Building</v>
      </c>
      <c r="N268" s="766" t="str">
        <f>IFERROR(VLOOKUP($I268,'WM-AR'!$I$7:$AS$3267,8,FALSE),"")</f>
        <v>Extra Light Steel</v>
      </c>
      <c r="O268" s="766">
        <f>IFERROR(VLOOKUP($I268,'WM-AR'!$I$7:$AS$3267,10,FALSE),"")</f>
        <v>0</v>
      </c>
      <c r="P268" s="766">
        <f>IFERROR(VLOOKUP($I268,'WM-AR'!$I$7:$AS$3267,12,FALSE),"")</f>
        <v>0</v>
      </c>
      <c r="Q268" s="766" t="str">
        <f>IFERROR(VLOOKUP($I268,'WM-AR'!$I$7:$AS$3267,14,FALSE),"")</f>
        <v/>
      </c>
      <c r="R268" s="766" t="str">
        <f>IFERROR(VLOOKUP($I268,'WM-AR'!$I$7:$AS$3267,16,FALSE),"")</f>
        <v/>
      </c>
      <c r="S268" s="766" t="str">
        <f>IFERROR(VLOOKUP($I268,'WM-AR'!$I$7:$AS$3267,18,FALSE),"")</f>
        <v/>
      </c>
      <c r="T268" s="766" t="str">
        <f>IFERROR(VLOOKUP($I268,'WM-AR'!$I$7:$AS$3267,20,FALSE),"")</f>
        <v/>
      </c>
      <c r="U268" s="766" t="str">
        <f>IFERROR(VLOOKUP($I268,'WM-AR'!$I$7:$AS$3267,22,FALSE),"")</f>
        <v/>
      </c>
      <c r="V268" s="766" t="str">
        <f>IFERROR(VLOOKUP($I268,'WM-AR'!$I$7:$AS$3267,24,FALSE),"")</f>
        <v/>
      </c>
      <c r="W268" s="766">
        <f>IFERROR(VLOOKUP($I268,'WM-AR'!$I$7:$AS$3267,25,FALSE),"")</f>
        <v>0</v>
      </c>
      <c r="X268" s="766">
        <f>IFERROR(VLOOKUP($I268,'WM-AR'!$I$7:$AS$3267,26,FALSE),"")</f>
        <v>0</v>
      </c>
      <c r="Y268" s="766">
        <f>IFERROR(VLOOKUP($I268,'WM-AR'!$I$7:$AS$3267,27,FALSE),"")</f>
        <v>0</v>
      </c>
      <c r="Z268" s="766">
        <f>IFERROR(VLOOKUP($I268,'WM-AR'!$I$7:$AS$3267,28,FALSE),"")</f>
        <v>0</v>
      </c>
      <c r="AA268" s="766" t="str">
        <f>IFERROR(VLOOKUP($I268,'WM-AR'!$I$7:$AS$3267,29,FALSE),"")</f>
        <v>Material: (   )</v>
      </c>
      <c r="AB268" s="766">
        <f>IFERROR(VLOOKUP($I268,'WM-AR'!$I$7:$AS$3267,30,FALSE),"")</f>
        <v>0</v>
      </c>
      <c r="AC268" s="766">
        <f>IFERROR(VLOOKUP($I268,'WM-AR'!$I$7:$AS$3267,31,FALSE),"")</f>
        <v>0</v>
      </c>
      <c r="AD268" s="766">
        <f>IFERROR(VLOOKUP($I268,'WM-AR'!$I$7:$AS$3267,32,FALSE),"")</f>
        <v>0</v>
      </c>
      <c r="AE268" s="766">
        <f>IFERROR(VLOOKUP($I268,'WM-AR'!$I$7:$AS$3267,33,FALSE),"")</f>
        <v>0</v>
      </c>
      <c r="AF268" s="1313" t="str">
        <f>_xlfn.CONCAT("- Material: ( ",AF266," )")</f>
        <v>- Material: ( KSD3502 )</v>
      </c>
      <c r="AG268" s="1314" t="s">
        <v>3494</v>
      </c>
      <c r="AH268" s="1314" t="s">
        <v>3494</v>
      </c>
      <c r="AI268" s="769"/>
      <c r="AJ268" s="769" t="str">
        <f t="shared" si="50"/>
        <v>TON</v>
      </c>
      <c r="AK268" s="905"/>
      <c r="AL268" s="88" t="str">
        <f>IF(AND(ISTEXT($E268),ISTEXT($B268)),"산출기준 &gt;&gt;  "&amp;_xlfn.XLOOKUP($E268,산출기준!$D:$D,산출기준!$E:$E,"매칭실패"),"")</f>
        <v/>
      </c>
    </row>
    <row r="269" spans="2:38" ht="49.9" customHeight="1" outlineLevel="1">
      <c r="B269" s="758"/>
      <c r="C269" s="759"/>
      <c r="D269" s="759"/>
      <c r="E269" s="759"/>
      <c r="F269" s="1315" t="s">
        <v>1976</v>
      </c>
      <c r="G269" s="759" t="str">
        <f>IF(IF(N269=0,"",N269)&amp;" | "&amp;IF(O269=0,"",O269)&amp;" | "&amp;IF(Q269=0,"",Q269)&amp;" | "&amp;IF(R269=0,"",R269)=" |  |  | ","",IF(N269=0,"",N269)&amp;" | "&amp;IF(O269=0,"",O269)&amp;" | "&amp;IF(Q269=0,"",Q269)&amp;" | "&amp;IF(R269=0,"",R269))</f>
        <v xml:space="preserve">Plates - Gusset, Stiffener, ETC |  |  | </v>
      </c>
      <c r="H269" s="1153" t="s">
        <v>3495</v>
      </c>
      <c r="I269" s="765" t="str">
        <f>LEFT(H269,14)</f>
        <v>S01AA009-00001</v>
      </c>
      <c r="J269" s="766"/>
      <c r="K269" s="766" t="s">
        <v>3496</v>
      </c>
      <c r="L269" s="766" t="s">
        <v>3497</v>
      </c>
      <c r="M269" s="766" t="s">
        <v>3498</v>
      </c>
      <c r="N269" s="766" t="s">
        <v>3499</v>
      </c>
      <c r="O269" s="766">
        <v>0</v>
      </c>
      <c r="P269" s="766">
        <v>0</v>
      </c>
      <c r="Q269" s="766">
        <v>0</v>
      </c>
      <c r="R269" s="766">
        <v>0</v>
      </c>
      <c r="S269" s="766">
        <v>0</v>
      </c>
      <c r="T269" s="766">
        <v>0</v>
      </c>
      <c r="U269" s="766">
        <v>0</v>
      </c>
      <c r="V269" s="766">
        <v>0</v>
      </c>
      <c r="W269" s="766">
        <v>0</v>
      </c>
      <c r="X269" s="766">
        <v>0</v>
      </c>
      <c r="Y269" s="766">
        <v>0</v>
      </c>
      <c r="Z269" s="766">
        <v>0</v>
      </c>
      <c r="AA269" s="766" t="s">
        <v>3500</v>
      </c>
      <c r="AB269" s="766">
        <v>0</v>
      </c>
      <c r="AC269" s="766">
        <v>0</v>
      </c>
      <c r="AD269" s="766">
        <v>0</v>
      </c>
      <c r="AE269" s="766">
        <v>0</v>
      </c>
      <c r="AF269" s="817"/>
      <c r="AG269" s="1314" t="s">
        <v>3501</v>
      </c>
      <c r="AH269" s="1314" t="s">
        <v>3501</v>
      </c>
      <c r="AI269" s="769"/>
      <c r="AJ269" s="769" t="str">
        <f>K269</f>
        <v>TON</v>
      </c>
      <c r="AK269" s="1318"/>
      <c r="AL269" s="88" t="s">
        <v>2965</v>
      </c>
    </row>
    <row r="270" spans="2:38" ht="49.9" customHeight="1" outlineLevel="1">
      <c r="B270" s="758"/>
      <c r="C270" s="759"/>
      <c r="D270" s="759"/>
      <c r="E270" s="759"/>
      <c r="F270" s="1083" t="s">
        <v>3502</v>
      </c>
      <c r="G270" s="759" t="str">
        <f t="shared" si="49"/>
        <v xml:space="preserve">for Non-Fireproofed Steel Surface |  |  | </v>
      </c>
      <c r="H270" s="816" t="s">
        <v>3503</v>
      </c>
      <c r="I270" s="765" t="str">
        <f t="shared" si="42"/>
        <v>S41AA051-00001</v>
      </c>
      <c r="J270" s="766"/>
      <c r="K270" s="766" t="str">
        <f>IFERROR(VLOOKUP($I270,'WM-AR'!$I$7:$AS$3267,34,FALSE),"")</f>
        <v>M2</v>
      </c>
      <c r="L270" s="766" t="str">
        <f>IFERROR(VLOOKUP($I270,'WM-AR'!$I$7:$AS$3267,4,FALSE),"")</f>
        <v>Steel Structure Paint Work</v>
      </c>
      <c r="M270" s="766" t="str">
        <f>IFERROR(VLOOKUP($I270,'WM-AR'!$I$7:$AS$3267,6,FALSE),"")</f>
        <v>Shelter/Building</v>
      </c>
      <c r="N270" s="766" t="str">
        <f>IFERROR(VLOOKUP($I270,'WM-AR'!$I$7:$AS$3267,8,FALSE),"")</f>
        <v>for Non-Fireproofed Steel Surface</v>
      </c>
      <c r="O270" s="766">
        <f>IFERROR(VLOOKUP($I270,'WM-AR'!$I$7:$AS$3267,10,FALSE),"")</f>
        <v>0</v>
      </c>
      <c r="P270" s="766">
        <f>IFERROR(VLOOKUP($I270,'WM-AR'!$I$7:$AS$3267,12,FALSE),"")</f>
        <v>0</v>
      </c>
      <c r="Q270" s="766" t="str">
        <f>IFERROR(VLOOKUP($I270,'WM-AR'!$I$7:$AS$3267,14,FALSE),"")</f>
        <v/>
      </c>
      <c r="R270" s="766" t="str">
        <f>IFERROR(VLOOKUP($I270,'WM-AR'!$I$7:$AS$3267,16,FALSE),"")</f>
        <v/>
      </c>
      <c r="S270" s="766" t="str">
        <f>IFERROR(VLOOKUP($I270,'WM-AR'!$I$7:$AS$3267,18,FALSE),"")</f>
        <v/>
      </c>
      <c r="T270" s="766" t="str">
        <f>IFERROR(VLOOKUP($I270,'WM-AR'!$I$7:$AS$3267,20,FALSE),"")</f>
        <v/>
      </c>
      <c r="U270" s="766" t="str">
        <f>IFERROR(VLOOKUP($I270,'WM-AR'!$I$7:$AS$3267,22,FALSE),"")</f>
        <v/>
      </c>
      <c r="V270" s="766" t="str">
        <f>IFERROR(VLOOKUP($I270,'WM-AR'!$I$7:$AS$3267,24,FALSE),"")</f>
        <v/>
      </c>
      <c r="W270" s="766">
        <f>IFERROR(VLOOKUP($I270,'WM-AR'!$I$7:$AS$3267,25,FALSE),"")</f>
        <v>0</v>
      </c>
      <c r="X270" s="766">
        <f>IFERROR(VLOOKUP($I270,'WM-AR'!$I$7:$AS$3267,26,FALSE),"")</f>
        <v>0</v>
      </c>
      <c r="Y270" s="766">
        <f>IFERROR(VLOOKUP($I270,'WM-AR'!$I$7:$AS$3267,27,FALSE),"")</f>
        <v>0</v>
      </c>
      <c r="Z270" s="766">
        <f>IFERROR(VLOOKUP($I270,'WM-AR'!$I$7:$AS$3267,28,FALSE),"")</f>
        <v>0</v>
      </c>
      <c r="AA270" s="766" t="str">
        <f>IFERROR(VLOOKUP($I270,'WM-AR'!$I$7:$AS$3267,29,FALSE),"")</f>
        <v>Material: (   )</v>
      </c>
      <c r="AB270" s="766">
        <f>IFERROR(VLOOKUP($I270,'WM-AR'!$I$7:$AS$3267,30,FALSE),"")</f>
        <v>0</v>
      </c>
      <c r="AC270" s="766">
        <f>IFERROR(VLOOKUP($I270,'WM-AR'!$I$7:$AS$3267,31,FALSE),"")</f>
        <v>0</v>
      </c>
      <c r="AD270" s="766">
        <f>IFERROR(VLOOKUP($I270,'WM-AR'!$I$7:$AS$3267,32,FALSE),"")</f>
        <v>0</v>
      </c>
      <c r="AE270" s="766">
        <f>IFERROR(VLOOKUP($I270,'WM-AR'!$I$7:$AS$3267,33,FALSE),"")</f>
        <v>0</v>
      </c>
      <c r="AF270" s="817"/>
      <c r="AG270" s="1314" t="s">
        <v>3504</v>
      </c>
      <c r="AH270" s="1314" t="s">
        <v>3504</v>
      </c>
      <c r="AI270" s="769"/>
      <c r="AJ270" s="769" t="str">
        <f t="shared" si="50"/>
        <v>M2</v>
      </c>
      <c r="AK270" s="905"/>
      <c r="AL270" s="88" t="str">
        <f>IF(AND(ISTEXT($E270),ISTEXT($B270)),"산출기준 &gt;&gt;  "&amp;_xlfn.XLOOKUP($E270,산출기준!$D:$D,산출기준!$E:$E,"매칭실패"),"")</f>
        <v/>
      </c>
    </row>
    <row r="271" spans="2:38">
      <c r="B271" s="1127"/>
      <c r="C271" s="1165"/>
      <c r="D271" s="1165"/>
      <c r="E271" s="1165"/>
      <c r="F271" s="1165"/>
      <c r="G271" s="1131" t="s">
        <v>2303</v>
      </c>
      <c r="H271" s="1131"/>
      <c r="I271" s="1130" t="str">
        <f t="shared" si="42"/>
        <v/>
      </c>
      <c r="J271" s="1132"/>
      <c r="K271" s="1132" t="str">
        <f>IFERROR(VLOOKUP($I271,'WM-AR'!$I$7:$AS$3267,34,FALSE),"")</f>
        <v/>
      </c>
      <c r="L271" s="1132" t="str">
        <f>IFERROR(VLOOKUP($I271,'WM-AR'!$I$7:$AS$3267,4,FALSE),"")</f>
        <v/>
      </c>
      <c r="M271" s="1132" t="str">
        <f>IFERROR(VLOOKUP($I271,'WM-AR'!$I$7:$AS$3267,6,FALSE),"")</f>
        <v/>
      </c>
      <c r="N271" s="1132" t="str">
        <f>IFERROR(VLOOKUP($I271,'WM-AR'!$I$7:$AS$3267,8,FALSE),"")</f>
        <v/>
      </c>
      <c r="O271" s="1132" t="str">
        <f>IFERROR(VLOOKUP($I271,'WM-AR'!$I$7:$AS$3267,10,FALSE),"")</f>
        <v/>
      </c>
      <c r="P271" s="1132" t="str">
        <f>IFERROR(VLOOKUP($I271,'WM-AR'!$I$7:$AS$3267,12,FALSE),"")</f>
        <v/>
      </c>
      <c r="Q271" s="1132" t="str">
        <f>IFERROR(VLOOKUP($I271,'WM-AR'!$I$7:$AS$3267,14,FALSE),"")</f>
        <v/>
      </c>
      <c r="R271" s="1132" t="str">
        <f>IFERROR(VLOOKUP($I271,'WM-AR'!$I$7:$AS$3267,16,FALSE),"")</f>
        <v/>
      </c>
      <c r="S271" s="1132" t="str">
        <f>IFERROR(VLOOKUP($I271,'WM-AR'!$I$7:$AS$3267,18,FALSE),"")</f>
        <v/>
      </c>
      <c r="T271" s="1132" t="str">
        <f>IFERROR(VLOOKUP($I271,'WM-AR'!$I$7:$AS$3267,20,FALSE),"")</f>
        <v/>
      </c>
      <c r="U271" s="1132" t="str">
        <f>IFERROR(VLOOKUP($I271,'WM-AR'!$I$7:$AS$3267,22,FALSE),"")</f>
        <v/>
      </c>
      <c r="V271" s="1132" t="str">
        <f>IFERROR(VLOOKUP($I271,'WM-AR'!$I$7:$AS$3267,24,FALSE),"")</f>
        <v/>
      </c>
      <c r="W271" s="1132" t="str">
        <f>IFERROR(VLOOKUP($I271,'WM-AR'!$I$7:$AS$3267,25,FALSE),"")</f>
        <v/>
      </c>
      <c r="X271" s="1132" t="str">
        <f>IFERROR(VLOOKUP($I271,'WM-AR'!$I$7:$AS$3267,26,FALSE),"")</f>
        <v/>
      </c>
      <c r="Y271" s="1132" t="str">
        <f>IFERROR(VLOOKUP($I271,'WM-AR'!$I$7:$AS$3267,27,FALSE),"")</f>
        <v/>
      </c>
      <c r="Z271" s="1132" t="str">
        <f>IFERROR(VLOOKUP($I271,'WM-AR'!$I$7:$AS$3267,28,FALSE),"")</f>
        <v/>
      </c>
      <c r="AA271" s="1132" t="str">
        <f>IFERROR(VLOOKUP($I271,'WM-AR'!$I$7:$AS$3267,29,FALSE),"")</f>
        <v/>
      </c>
      <c r="AB271" s="1132" t="str">
        <f>IFERROR(VLOOKUP($I271,'WM-AR'!$I$7:$AS$3267,30,FALSE),"")</f>
        <v/>
      </c>
      <c r="AC271" s="1132" t="str">
        <f>IFERROR(VLOOKUP($I271,'WM-AR'!$I$7:$AS$3267,31,FALSE),"")</f>
        <v/>
      </c>
      <c r="AD271" s="1132" t="str">
        <f>IFERROR(VLOOKUP($I271,'WM-AR'!$I$7:$AS$3267,32,FALSE),"")</f>
        <v/>
      </c>
      <c r="AE271" s="1132" t="str">
        <f>IFERROR(VLOOKUP($I271,'WM-AR'!$I$7:$AS$3267,33,FALSE),"")</f>
        <v/>
      </c>
      <c r="AF271" s="1190" t="s">
        <v>3549</v>
      </c>
      <c r="AG271" s="1134"/>
      <c r="AH271" s="1134"/>
      <c r="AI271" s="1135"/>
      <c r="AJ271" s="1135" t="str">
        <f t="shared" si="50"/>
        <v/>
      </c>
      <c r="AK271" s="1136"/>
      <c r="AL271" s="88" t="str">
        <f>IF(AND(ISTEXT($E271),ISTEXT($B271)),"산출기준 &gt;&gt;  "&amp;_xlfn.XLOOKUP($E271,산출기준!$D:$D,산출기준!$E:$E,"매칭실패"),"")</f>
        <v/>
      </c>
    </row>
    <row r="272" spans="2:38">
      <c r="B272" s="1111"/>
      <c r="C272" s="1166"/>
      <c r="D272" s="1166"/>
      <c r="E272" s="1166"/>
      <c r="F272" s="1166"/>
      <c r="G272" s="843"/>
      <c r="H272" s="843"/>
      <c r="I272" s="712" t="str">
        <f t="shared" si="42"/>
        <v/>
      </c>
      <c r="J272" s="714"/>
      <c r="K272" s="714" t="str">
        <f>IFERROR(VLOOKUP($I272,'WM-AR'!$I$7:$AS$3267,34,FALSE),"")</f>
        <v/>
      </c>
      <c r="L272" s="714" t="str">
        <f>IFERROR(VLOOKUP($I272,'WM-AR'!$I$7:$AS$3267,4,FALSE),"")</f>
        <v/>
      </c>
      <c r="M272" s="714" t="str">
        <f>IFERROR(VLOOKUP($I272,'WM-AR'!$I$7:$AS$3267,6,FALSE),"")</f>
        <v/>
      </c>
      <c r="N272" s="714" t="str">
        <f>IFERROR(VLOOKUP($I272,'WM-AR'!$I$7:$AS$3267,8,FALSE),"")</f>
        <v/>
      </c>
      <c r="O272" s="714" t="str">
        <f>IFERROR(VLOOKUP($I272,'WM-AR'!$I$7:$AS$3267,10,FALSE),"")</f>
        <v/>
      </c>
      <c r="P272" s="714" t="str">
        <f>IFERROR(VLOOKUP($I272,'WM-AR'!$I$7:$AS$3267,12,FALSE),"")</f>
        <v/>
      </c>
      <c r="Q272" s="714" t="str">
        <f>IFERROR(VLOOKUP($I272,'WM-AR'!$I$7:$AS$3267,14,FALSE),"")</f>
        <v/>
      </c>
      <c r="R272" s="714" t="str">
        <f>IFERROR(VLOOKUP($I272,'WM-AR'!$I$7:$AS$3267,16,FALSE),"")</f>
        <v/>
      </c>
      <c r="S272" s="714" t="str">
        <f>IFERROR(VLOOKUP($I272,'WM-AR'!$I$7:$AS$3267,18,FALSE),"")</f>
        <v/>
      </c>
      <c r="T272" s="714" t="str">
        <f>IFERROR(VLOOKUP($I272,'WM-AR'!$I$7:$AS$3267,20,FALSE),"")</f>
        <v/>
      </c>
      <c r="U272" s="714" t="str">
        <f>IFERROR(VLOOKUP($I272,'WM-AR'!$I$7:$AS$3267,22,FALSE),"")</f>
        <v/>
      </c>
      <c r="V272" s="714" t="str">
        <f>IFERROR(VLOOKUP($I272,'WM-AR'!$I$7:$AS$3267,24,FALSE),"")</f>
        <v/>
      </c>
      <c r="W272" s="714" t="str">
        <f>IFERROR(VLOOKUP($I272,'WM-AR'!$I$7:$AS$3267,25,FALSE),"")</f>
        <v/>
      </c>
      <c r="X272" s="714" t="str">
        <f>IFERROR(VLOOKUP($I272,'WM-AR'!$I$7:$AS$3267,26,FALSE),"")</f>
        <v/>
      </c>
      <c r="Y272" s="714" t="str">
        <f>IFERROR(VLOOKUP($I272,'WM-AR'!$I$7:$AS$3267,27,FALSE),"")</f>
        <v/>
      </c>
      <c r="Z272" s="714" t="str">
        <f>IFERROR(VLOOKUP($I272,'WM-AR'!$I$7:$AS$3267,28,FALSE),"")</f>
        <v/>
      </c>
      <c r="AA272" s="714" t="str">
        <f>IFERROR(VLOOKUP($I272,'WM-AR'!$I$7:$AS$3267,29,FALSE),"")</f>
        <v/>
      </c>
      <c r="AB272" s="714" t="str">
        <f>IFERROR(VLOOKUP($I272,'WM-AR'!$I$7:$AS$3267,30,FALSE),"")</f>
        <v/>
      </c>
      <c r="AC272" s="714" t="str">
        <f>IFERROR(VLOOKUP($I272,'WM-AR'!$I$7:$AS$3267,31,FALSE),"")</f>
        <v/>
      </c>
      <c r="AD272" s="714" t="str">
        <f>IFERROR(VLOOKUP($I272,'WM-AR'!$I$7:$AS$3267,32,FALSE),"")</f>
        <v/>
      </c>
      <c r="AE272" s="714" t="str">
        <f>IFERROR(VLOOKUP($I272,'WM-AR'!$I$7:$AS$3267,33,FALSE),"")</f>
        <v/>
      </c>
      <c r="AF272" s="938"/>
      <c r="AG272" s="852"/>
      <c r="AH272" s="852"/>
      <c r="AI272" s="854"/>
      <c r="AJ272" s="854" t="str">
        <f t="shared" si="50"/>
        <v/>
      </c>
      <c r="AK272" s="1114"/>
      <c r="AL272" s="88" t="str">
        <f>IF(AND(ISTEXT($E272),ISTEXT($B272)),"산출기준 &gt;&gt;  "&amp;_xlfn.XLOOKUP($E272,산출기준!$D:$D,산출기준!$E:$E,"매칭실패"),"")</f>
        <v/>
      </c>
    </row>
    <row r="273" spans="2:38">
      <c r="B273" s="1116"/>
      <c r="C273" s="1167"/>
      <c r="D273" s="1167"/>
      <c r="E273" s="1167"/>
      <c r="F273" s="1167"/>
      <c r="G273" s="1120"/>
      <c r="H273" s="1120"/>
      <c r="I273" s="1119" t="str">
        <f t="shared" si="42"/>
        <v/>
      </c>
      <c r="J273" s="1121"/>
      <c r="K273" s="1121" t="str">
        <f>IFERROR(VLOOKUP($I273,'WM-AR'!$I$7:$AS$3267,34,FALSE),"")</f>
        <v/>
      </c>
      <c r="L273" s="1121" t="str">
        <f>IFERROR(VLOOKUP($I273,'WM-AR'!$I$7:$AS$3267,4,FALSE),"")</f>
        <v/>
      </c>
      <c r="M273" s="1121" t="str">
        <f>IFERROR(VLOOKUP($I273,'WM-AR'!$I$7:$AS$3267,6,FALSE),"")</f>
        <v/>
      </c>
      <c r="N273" s="1121" t="str">
        <f>IFERROR(VLOOKUP($I273,'WM-AR'!$I$7:$AS$3267,8,FALSE),"")</f>
        <v/>
      </c>
      <c r="O273" s="1121" t="str">
        <f>IFERROR(VLOOKUP($I273,'WM-AR'!$I$7:$AS$3267,10,FALSE),"")</f>
        <v/>
      </c>
      <c r="P273" s="1121" t="str">
        <f>IFERROR(VLOOKUP($I273,'WM-AR'!$I$7:$AS$3267,12,FALSE),"")</f>
        <v/>
      </c>
      <c r="Q273" s="1121" t="str">
        <f>IFERROR(VLOOKUP($I273,'WM-AR'!$I$7:$AS$3267,14,FALSE),"")</f>
        <v/>
      </c>
      <c r="R273" s="1121" t="str">
        <f>IFERROR(VLOOKUP($I273,'WM-AR'!$I$7:$AS$3267,16,FALSE),"")</f>
        <v/>
      </c>
      <c r="S273" s="1121" t="str">
        <f>IFERROR(VLOOKUP($I273,'WM-AR'!$I$7:$AS$3267,18,FALSE),"")</f>
        <v/>
      </c>
      <c r="T273" s="1121" t="str">
        <f>IFERROR(VLOOKUP($I273,'WM-AR'!$I$7:$AS$3267,20,FALSE),"")</f>
        <v/>
      </c>
      <c r="U273" s="1121" t="str">
        <f>IFERROR(VLOOKUP($I273,'WM-AR'!$I$7:$AS$3267,22,FALSE),"")</f>
        <v/>
      </c>
      <c r="V273" s="1121" t="str">
        <f>IFERROR(VLOOKUP($I273,'WM-AR'!$I$7:$AS$3267,24,FALSE),"")</f>
        <v/>
      </c>
      <c r="W273" s="1121" t="str">
        <f>IFERROR(VLOOKUP($I273,'WM-AR'!$I$7:$AS$3267,25,FALSE),"")</f>
        <v/>
      </c>
      <c r="X273" s="1121" t="str">
        <f>IFERROR(VLOOKUP($I273,'WM-AR'!$I$7:$AS$3267,26,FALSE),"")</f>
        <v/>
      </c>
      <c r="Y273" s="1121" t="str">
        <f>IFERROR(VLOOKUP($I273,'WM-AR'!$I$7:$AS$3267,27,FALSE),"")</f>
        <v/>
      </c>
      <c r="Z273" s="1121" t="str">
        <f>IFERROR(VLOOKUP($I273,'WM-AR'!$I$7:$AS$3267,28,FALSE),"")</f>
        <v/>
      </c>
      <c r="AA273" s="1121" t="str">
        <f>IFERROR(VLOOKUP($I273,'WM-AR'!$I$7:$AS$3267,29,FALSE),"")</f>
        <v/>
      </c>
      <c r="AB273" s="1121" t="str">
        <f>IFERROR(VLOOKUP($I273,'WM-AR'!$I$7:$AS$3267,30,FALSE),"")</f>
        <v/>
      </c>
      <c r="AC273" s="1121" t="str">
        <f>IFERROR(VLOOKUP($I273,'WM-AR'!$I$7:$AS$3267,31,FALSE),"")</f>
        <v/>
      </c>
      <c r="AD273" s="1121" t="str">
        <f>IFERROR(VLOOKUP($I273,'WM-AR'!$I$7:$AS$3267,32,FALSE),"")</f>
        <v/>
      </c>
      <c r="AE273" s="1121" t="str">
        <f>IFERROR(VLOOKUP($I273,'WM-AR'!$I$7:$AS$3267,33,FALSE),"")</f>
        <v/>
      </c>
      <c r="AF273" s="1209"/>
      <c r="AG273" s="1123"/>
      <c r="AH273" s="1123"/>
      <c r="AI273" s="1124"/>
      <c r="AJ273" s="1124" t="str">
        <f t="shared" si="50"/>
        <v/>
      </c>
      <c r="AK273" s="1125"/>
      <c r="AL273" s="88" t="str">
        <f>IF(AND(ISTEXT($E273),ISTEXT($B273)),"산출기준 &gt;&gt;  "&amp;_xlfn.XLOOKUP($E273,산출기준!$D:$D,산출기준!$E:$E,"매칭실패"),"")</f>
        <v/>
      </c>
    </row>
    <row r="274" spans="2:38" s="658" customFormat="1">
      <c r="B274" s="635"/>
      <c r="C274" s="1068"/>
      <c r="D274" s="1068"/>
      <c r="E274" s="1068"/>
      <c r="F274" s="1068"/>
      <c r="G274" s="1068"/>
      <c r="H274" s="1307"/>
      <c r="I274" s="1071" t="str">
        <f t="shared" si="42"/>
        <v/>
      </c>
      <c r="J274" s="1071"/>
      <c r="K274" s="1071"/>
      <c r="L274" s="1071"/>
      <c r="M274" s="1071"/>
      <c r="N274" s="1071"/>
      <c r="O274" s="1071"/>
      <c r="P274" s="1071"/>
      <c r="Q274" s="1071"/>
      <c r="R274" s="1071"/>
      <c r="S274" s="1071"/>
      <c r="T274" s="1071"/>
      <c r="U274" s="1071"/>
      <c r="V274" s="1071"/>
      <c r="W274" s="1071"/>
      <c r="X274" s="1071"/>
      <c r="Y274" s="1071"/>
      <c r="Z274" s="1071"/>
      <c r="AA274" s="1071"/>
      <c r="AB274" s="1071"/>
      <c r="AC274" s="1071"/>
      <c r="AD274" s="1071"/>
      <c r="AE274" s="1071"/>
      <c r="AF274" s="1072"/>
      <c r="AG274" s="1072"/>
      <c r="AH274" s="1072"/>
      <c r="AI274" s="1072"/>
      <c r="AJ274" s="1072"/>
      <c r="AK274" s="1073"/>
      <c r="AL274" s="658" t="str">
        <f>IF(AND(ISTEXT($E274),ISTEXT($B274)),"산출기준 &gt;&gt;  "&amp;_xlfn.XLOOKUP($E274,산출기준!$D:$D,산출기준!$E:$E,"매칭실패"),"")</f>
        <v/>
      </c>
    </row>
    <row r="275" spans="2:38" s="658" customFormat="1" ht="20.100000000000001" customHeight="1">
      <c r="B275" s="1261"/>
      <c r="C275" s="1057" t="s">
        <v>3550</v>
      </c>
      <c r="D275" s="648"/>
      <c r="E275" s="648"/>
      <c r="F275" s="646" t="s">
        <v>918</v>
      </c>
      <c r="G275" s="1262"/>
      <c r="H275" s="1263"/>
      <c r="I275" s="805"/>
      <c r="J275" s="805"/>
      <c r="K275" s="806"/>
      <c r="L275" s="806"/>
      <c r="M275" s="806"/>
      <c r="N275" s="806"/>
      <c r="O275" s="806"/>
      <c r="P275" s="806"/>
      <c r="Q275" s="806"/>
      <c r="R275" s="806"/>
      <c r="S275" s="806"/>
      <c r="T275" s="806"/>
      <c r="U275" s="806"/>
      <c r="V275" s="806"/>
      <c r="W275" s="806"/>
      <c r="X275" s="806"/>
      <c r="Y275" s="806"/>
      <c r="Z275" s="806"/>
      <c r="AA275" s="806"/>
      <c r="AB275" s="806"/>
      <c r="AC275" s="806"/>
      <c r="AD275" s="806"/>
      <c r="AE275" s="806"/>
      <c r="AL275" s="658" t="str">
        <f>IF(AND(ISTEXT($E275),ISTEXT($B275)),"산출기준 &gt;&gt;  "&amp;_xlfn.XLOOKUP($E275,산출기준!$D:$D,산출기준!$E:$E,"매칭실패"),"")</f>
        <v/>
      </c>
    </row>
    <row r="276" spans="2:38" s="658" customFormat="1">
      <c r="B276" s="894"/>
      <c r="C276" s="909"/>
      <c r="D276" s="909"/>
      <c r="E276" s="909"/>
      <c r="F276" s="1311" t="s">
        <v>919</v>
      </c>
      <c r="G276" s="909"/>
      <c r="H276" s="1264"/>
      <c r="I276" s="1161" t="str">
        <f t="shared" ref="I276:I312" si="51">LEFT(H276,14)</f>
        <v/>
      </c>
      <c r="J276" s="1161"/>
      <c r="K276" s="1161"/>
      <c r="L276" s="1161"/>
      <c r="M276" s="1161"/>
      <c r="N276" s="1161"/>
      <c r="O276" s="1161"/>
      <c r="P276" s="1161"/>
      <c r="Q276" s="1161"/>
      <c r="R276" s="1161"/>
      <c r="S276" s="1161"/>
      <c r="T276" s="1161"/>
      <c r="U276" s="1161"/>
      <c r="V276" s="1161"/>
      <c r="W276" s="1161"/>
      <c r="X276" s="1161"/>
      <c r="Y276" s="1161"/>
      <c r="Z276" s="1161"/>
      <c r="AA276" s="1161"/>
      <c r="AB276" s="1161"/>
      <c r="AC276" s="1161"/>
      <c r="AD276" s="1161"/>
      <c r="AE276" s="1161"/>
      <c r="AF276" s="911"/>
      <c r="AG276" s="911"/>
      <c r="AH276" s="911"/>
      <c r="AI276" s="911"/>
      <c r="AJ276" s="911"/>
      <c r="AK276" s="1162"/>
      <c r="AL276" s="658" t="str">
        <f>IF(AND(ISTEXT($E276),ISTEXT($B276)),"산출기준 &gt;&gt;  "&amp;_xlfn.XLOOKUP($E276,산출기준!$D:$D,산출기준!$E:$E,"매칭실패"),"")</f>
        <v/>
      </c>
    </row>
    <row r="277" spans="2:38" ht="34.9" customHeight="1">
      <c r="B277" s="808" t="str" cm="1">
        <f t="array" aca="1" ref="B277" ca="1">_xlfn.IFNA(INDIRECT("Family_표준_구성도!B"&amp;MATCH(F277,INDIRECT("Family_표준_구성도!"&amp;"C:C"),0)),"")</f>
        <v>5.2.5.1.1</v>
      </c>
      <c r="C277" s="668" t="s">
        <v>1903</v>
      </c>
      <c r="D277" s="809"/>
      <c r="E277" s="668" t="s">
        <v>1962</v>
      </c>
      <c r="F277" s="1265" t="s">
        <v>921</v>
      </c>
      <c r="G277" s="1079"/>
      <c r="H277" s="1079"/>
      <c r="I277" s="674" t="str">
        <f t="shared" si="51"/>
        <v/>
      </c>
      <c r="J277" s="674"/>
      <c r="K277" s="674"/>
      <c r="L277" s="674"/>
      <c r="M277" s="674"/>
      <c r="N277" s="675"/>
      <c r="O277" s="676"/>
      <c r="P277" s="677"/>
      <c r="Q277" s="677"/>
      <c r="R277" s="677"/>
      <c r="S277" s="677"/>
      <c r="T277" s="677"/>
      <c r="U277" s="677"/>
      <c r="V277" s="678"/>
      <c r="W277" s="679"/>
      <c r="X277" s="679"/>
      <c r="Y277" s="679"/>
      <c r="Z277" s="679"/>
      <c r="AA277" s="679"/>
      <c r="AB277" s="679"/>
      <c r="AC277" s="679"/>
      <c r="AD277" s="679"/>
      <c r="AE277" s="679"/>
      <c r="AF277" s="1312" t="s">
        <v>3544</v>
      </c>
      <c r="AG277" s="1320"/>
      <c r="AH277" s="1320"/>
      <c r="AI277" s="1321"/>
      <c r="AJ277" s="1321"/>
      <c r="AK277" s="1322"/>
      <c r="AL277" s="88" t="str">
        <f ca="1">IF(AND(ISTEXT($E277),ISTEXT($B277)),"산출기준 &gt;&gt;  "&amp;_xlfn.XLOOKUP($E277,산출기준!$D:$D,산출기준!$E:$E,"매칭실패"),"")</f>
        <v>산출기준 &gt;&gt;  [Steel Column]</v>
      </c>
    </row>
    <row r="278" spans="2:38" ht="49.9" customHeight="1" outlineLevel="1">
      <c r="B278" s="758"/>
      <c r="C278" s="759"/>
      <c r="D278" s="759"/>
      <c r="E278" s="759"/>
      <c r="F278" s="1080" t="s">
        <v>3488</v>
      </c>
      <c r="G278" s="759" t="str">
        <f t="shared" ref="G278:G281" si="52">IF(IF(N278=0,"",N278)&amp;" | "&amp;IF(O278=0,"",O278)&amp;" | "&amp;IF(Q278=0,"",Q278)&amp;" | "&amp;IF(R278=0,"",R278)=" |  |  | ","",IF(N278=0,"",N278)&amp;" | "&amp;IF(O278=0,"",O278)&amp;" | "&amp;IF(Q278=0,"",Q278)&amp;" | "&amp;IF(R278=0,"",R278))</f>
        <v xml:space="preserve">Heavy Steel - Standard |  |  | </v>
      </c>
      <c r="H278" s="816" t="s">
        <v>3507</v>
      </c>
      <c r="I278" s="765" t="str">
        <f t="shared" si="51"/>
        <v>S01AA072-00001</v>
      </c>
      <c r="J278" s="766"/>
      <c r="K278" s="766" t="str">
        <f>IFERROR(VLOOKUP($I278,'WM-AR'!$I$7:$AS$3267,34,FALSE),"")</f>
        <v>TON</v>
      </c>
      <c r="L278" s="766" t="str">
        <f>IFERROR(VLOOKUP($I278,'WM-AR'!$I$7:$AS$3267,4,FALSE),"")</f>
        <v>Main Steel Structure Fabrication Work</v>
      </c>
      <c r="M278" s="766" t="str">
        <f>IFERROR(VLOOKUP($I278,'WM-AR'!$I$7:$AS$3267,6,FALSE),"")</f>
        <v>Shelter/Building</v>
      </c>
      <c r="N278" s="766" t="str">
        <f>IFERROR(VLOOKUP($I278,'WM-AR'!$I$7:$AS$3267,8,FALSE),"")</f>
        <v>Heavy Steel - Standard</v>
      </c>
      <c r="O278" s="766">
        <f>IFERROR(VLOOKUP($I278,'WM-AR'!$I$7:$AS$3267,10,FALSE),"")</f>
        <v>0</v>
      </c>
      <c r="P278" s="766">
        <f>IFERROR(VLOOKUP($I278,'WM-AR'!$I$7:$AS$3267,12,FALSE),"")</f>
        <v>0</v>
      </c>
      <c r="Q278" s="766" t="str">
        <f>IFERROR(VLOOKUP($I278,'WM-AR'!$I$7:$AS$3267,14,FALSE),"")</f>
        <v/>
      </c>
      <c r="R278" s="766" t="str">
        <f>IFERROR(VLOOKUP($I278,'WM-AR'!$I$7:$AS$3267,16,FALSE),"")</f>
        <v/>
      </c>
      <c r="S278" s="766" t="str">
        <f>IFERROR(VLOOKUP($I278,'WM-AR'!$I$7:$AS$3267,18,FALSE),"")</f>
        <v/>
      </c>
      <c r="T278" s="766" t="str">
        <f>IFERROR(VLOOKUP($I278,'WM-AR'!$I$7:$AS$3267,20,FALSE),"")</f>
        <v/>
      </c>
      <c r="U278" s="766" t="str">
        <f>IFERROR(VLOOKUP($I278,'WM-AR'!$I$7:$AS$3267,22,FALSE),"")</f>
        <v/>
      </c>
      <c r="V278" s="766" t="str">
        <f>IFERROR(VLOOKUP($I278,'WM-AR'!$I$7:$AS$3267,24,FALSE),"")</f>
        <v/>
      </c>
      <c r="W278" s="766">
        <f>IFERROR(VLOOKUP($I278,'WM-AR'!$I$7:$AS$3267,25,FALSE),"")</f>
        <v>0</v>
      </c>
      <c r="X278" s="766">
        <f>IFERROR(VLOOKUP($I278,'WM-AR'!$I$7:$AS$3267,26,FALSE),"")</f>
        <v>0</v>
      </c>
      <c r="Y278" s="766">
        <f>IFERROR(VLOOKUP($I278,'WM-AR'!$I$7:$AS$3267,27,FALSE),"")</f>
        <v>0</v>
      </c>
      <c r="Z278" s="766">
        <f>IFERROR(VLOOKUP($I278,'WM-AR'!$I$7:$AS$3267,28,FALSE),"")</f>
        <v>0</v>
      </c>
      <c r="AA278" s="766" t="str">
        <f>IFERROR(VLOOKUP($I278,'WM-AR'!$I$7:$AS$3267,29,FALSE),"")</f>
        <v>Material: (   )</v>
      </c>
      <c r="AB278" s="766">
        <f>IFERROR(VLOOKUP($I278,'WM-AR'!$I$7:$AS$3267,30,FALSE),"")</f>
        <v>0</v>
      </c>
      <c r="AC278" s="766">
        <f>IFERROR(VLOOKUP($I278,'WM-AR'!$I$7:$AS$3267,31,FALSE),"")</f>
        <v>0</v>
      </c>
      <c r="AD278" s="766">
        <f>IFERROR(VLOOKUP($I278,'WM-AR'!$I$7:$AS$3267,32,FALSE),"")</f>
        <v>0</v>
      </c>
      <c r="AE278" s="766" t="str">
        <f>IFERROR(VLOOKUP($I278,'WM-AR'!$I$7:$AS$3267,33,FALSE),"")</f>
        <v>Weight≥(90)KG/M</v>
      </c>
      <c r="AF278" s="1313" t="str">
        <f>_xlfn.CONCAT("- Material: ( ",AF277," )",CHAR(10),"- Weight≥( ",$H$79," )KG/M")</f>
        <v>- Material: ( KSD3502 )
- Weight≥( 90 )KG/M</v>
      </c>
      <c r="AG278" s="768" t="s">
        <v>3491</v>
      </c>
      <c r="AH278" s="768" t="s">
        <v>3491</v>
      </c>
      <c r="AI278" s="769"/>
      <c r="AJ278" s="769" t="str">
        <f t="shared" ref="AJ278:AJ284" si="53">K278</f>
        <v>TON</v>
      </c>
      <c r="AK278" s="905"/>
      <c r="AL278" s="88" t="str">
        <f>IF(AND(ISTEXT($E278),ISTEXT($B278)),"산출기준 &gt;&gt;  "&amp;_xlfn.XLOOKUP($E278,산출기준!$D:$D,산출기준!$E:$E,"매칭실패"),"")</f>
        <v/>
      </c>
    </row>
    <row r="279" spans="2:38" ht="49.9" customHeight="1" outlineLevel="1">
      <c r="B279" s="758"/>
      <c r="C279" s="759"/>
      <c r="D279" s="759"/>
      <c r="E279" s="759"/>
      <c r="F279" s="1083" t="s">
        <v>3492</v>
      </c>
      <c r="G279" s="759" t="str">
        <f t="shared" si="52"/>
        <v xml:space="preserve">Heavy Steel |  |  | </v>
      </c>
      <c r="H279" s="816" t="s">
        <v>3519</v>
      </c>
      <c r="I279" s="765" t="str">
        <f t="shared" si="51"/>
        <v>S03AA082-00001</v>
      </c>
      <c r="J279" s="766"/>
      <c r="K279" s="766" t="str">
        <f>IFERROR(VLOOKUP($I279,'WM-AR'!$I$7:$AS$3267,34,FALSE),"")</f>
        <v>TON</v>
      </c>
      <c r="L279" s="766" t="str">
        <f>IFERROR(VLOOKUP($I279,'WM-AR'!$I$7:$AS$3267,4,FALSE),"")</f>
        <v>Main Steel Structure Erection Work</v>
      </c>
      <c r="M279" s="766" t="str">
        <f>IFERROR(VLOOKUP($I279,'WM-AR'!$I$7:$AS$3267,6,FALSE),"")</f>
        <v>Shelter/Building</v>
      </c>
      <c r="N279" s="766" t="str">
        <f>IFERROR(VLOOKUP($I279,'WM-AR'!$I$7:$AS$3267,8,FALSE),"")</f>
        <v>Heavy Steel</v>
      </c>
      <c r="O279" s="766">
        <f>IFERROR(VLOOKUP($I279,'WM-AR'!$I$7:$AS$3267,10,FALSE),"")</f>
        <v>0</v>
      </c>
      <c r="P279" s="766">
        <f>IFERROR(VLOOKUP($I279,'WM-AR'!$I$7:$AS$3267,12,FALSE),"")</f>
        <v>0</v>
      </c>
      <c r="Q279" s="766" t="str">
        <f>IFERROR(VLOOKUP($I279,'WM-AR'!$I$7:$AS$3267,14,FALSE),"")</f>
        <v/>
      </c>
      <c r="R279" s="766" t="str">
        <f>IFERROR(VLOOKUP($I279,'WM-AR'!$I$7:$AS$3267,16,FALSE),"")</f>
        <v/>
      </c>
      <c r="S279" s="766" t="str">
        <f>IFERROR(VLOOKUP($I279,'WM-AR'!$I$7:$AS$3267,18,FALSE),"")</f>
        <v/>
      </c>
      <c r="T279" s="766" t="str">
        <f>IFERROR(VLOOKUP($I279,'WM-AR'!$I$7:$AS$3267,20,FALSE),"")</f>
        <v/>
      </c>
      <c r="U279" s="766" t="str">
        <f>IFERROR(VLOOKUP($I279,'WM-AR'!$I$7:$AS$3267,22,FALSE),"")</f>
        <v/>
      </c>
      <c r="V279" s="766" t="str">
        <f>IFERROR(VLOOKUP($I279,'WM-AR'!$I$7:$AS$3267,24,FALSE),"")</f>
        <v/>
      </c>
      <c r="W279" s="766">
        <f>IFERROR(VLOOKUP($I279,'WM-AR'!$I$7:$AS$3267,25,FALSE),"")</f>
        <v>0</v>
      </c>
      <c r="X279" s="766">
        <f>IFERROR(VLOOKUP($I279,'WM-AR'!$I$7:$AS$3267,26,FALSE),"")</f>
        <v>0</v>
      </c>
      <c r="Y279" s="766">
        <f>IFERROR(VLOOKUP($I279,'WM-AR'!$I$7:$AS$3267,27,FALSE),"")</f>
        <v>0</v>
      </c>
      <c r="Z279" s="766">
        <f>IFERROR(VLOOKUP($I279,'WM-AR'!$I$7:$AS$3267,28,FALSE),"")</f>
        <v>0</v>
      </c>
      <c r="AA279" s="766" t="str">
        <f>IFERROR(VLOOKUP($I279,'WM-AR'!$I$7:$AS$3267,29,FALSE),"")</f>
        <v>Material: (   )</v>
      </c>
      <c r="AB279" s="766">
        <f>IFERROR(VLOOKUP($I279,'WM-AR'!$I$7:$AS$3267,30,FALSE),"")</f>
        <v>0</v>
      </c>
      <c r="AC279" s="766">
        <f>IFERROR(VLOOKUP($I279,'WM-AR'!$I$7:$AS$3267,31,FALSE),"")</f>
        <v>0</v>
      </c>
      <c r="AD279" s="766">
        <f>IFERROR(VLOOKUP($I279,'WM-AR'!$I$7:$AS$3267,32,FALSE),"")</f>
        <v>0</v>
      </c>
      <c r="AE279" s="766">
        <f>IFERROR(VLOOKUP($I279,'WM-AR'!$I$7:$AS$3267,33,FALSE),"")</f>
        <v>0</v>
      </c>
      <c r="AF279" s="1313" t="str">
        <f>_xlfn.CONCAT("- Material: ( ",AF277," )")</f>
        <v>- Material: ( KSD3502 )</v>
      </c>
      <c r="AG279" s="1314" t="s">
        <v>3494</v>
      </c>
      <c r="AH279" s="1314" t="s">
        <v>3494</v>
      </c>
      <c r="AI279" s="769"/>
      <c r="AJ279" s="769" t="str">
        <f t="shared" si="53"/>
        <v>TON</v>
      </c>
      <c r="AK279" s="905"/>
      <c r="AL279" s="88" t="str">
        <f>IF(AND(ISTEXT($E279),ISTEXT($B279)),"산출기준 &gt;&gt;  "&amp;_xlfn.XLOOKUP($E279,산출기준!$D:$D,산출기준!$E:$E,"매칭실패"),"")</f>
        <v/>
      </c>
    </row>
    <row r="280" spans="2:38" ht="49.9" customHeight="1" outlineLevel="1">
      <c r="B280" s="758"/>
      <c r="C280" s="759"/>
      <c r="D280" s="759"/>
      <c r="E280" s="759"/>
      <c r="F280" s="1315" t="s">
        <v>1976</v>
      </c>
      <c r="G280" s="759" t="str">
        <f>IF(IF(N280=0,"",N280)&amp;" | "&amp;IF(O280=0,"",O280)&amp;" | "&amp;IF(Q280=0,"",Q280)&amp;" | "&amp;IF(R280=0,"",R280)=" |  |  | ","",IF(N280=0,"",N280)&amp;" | "&amp;IF(O280=0,"",O280)&amp;" | "&amp;IF(Q280=0,"",Q280)&amp;" | "&amp;IF(R280=0,"",R280))</f>
        <v xml:space="preserve">Plates - Gusset, Stiffener, ETC |  |  | </v>
      </c>
      <c r="H280" s="1153" t="s">
        <v>3495</v>
      </c>
      <c r="I280" s="765" t="str">
        <f>LEFT(H280,14)</f>
        <v>S01AA009-00001</v>
      </c>
      <c r="J280" s="766"/>
      <c r="K280" s="766" t="s">
        <v>3496</v>
      </c>
      <c r="L280" s="766" t="s">
        <v>3497</v>
      </c>
      <c r="M280" s="766" t="s">
        <v>3498</v>
      </c>
      <c r="N280" s="766" t="s">
        <v>3499</v>
      </c>
      <c r="O280" s="766">
        <v>0</v>
      </c>
      <c r="P280" s="766">
        <v>0</v>
      </c>
      <c r="Q280" s="766">
        <v>0</v>
      </c>
      <c r="R280" s="766">
        <v>0</v>
      </c>
      <c r="S280" s="766">
        <v>0</v>
      </c>
      <c r="T280" s="766">
        <v>0</v>
      </c>
      <c r="U280" s="766">
        <v>0</v>
      </c>
      <c r="V280" s="766">
        <v>0</v>
      </c>
      <c r="W280" s="766">
        <v>0</v>
      </c>
      <c r="X280" s="766">
        <v>0</v>
      </c>
      <c r="Y280" s="766">
        <v>0</v>
      </c>
      <c r="Z280" s="766">
        <v>0</v>
      </c>
      <c r="AA280" s="766" t="s">
        <v>3500</v>
      </c>
      <c r="AB280" s="766">
        <v>0</v>
      </c>
      <c r="AC280" s="766">
        <v>0</v>
      </c>
      <c r="AD280" s="766">
        <v>0</v>
      </c>
      <c r="AE280" s="766">
        <v>0</v>
      </c>
      <c r="AF280" s="817"/>
      <c r="AG280" s="1314" t="s">
        <v>3501</v>
      </c>
      <c r="AH280" s="1314" t="s">
        <v>3501</v>
      </c>
      <c r="AI280" s="769"/>
      <c r="AJ280" s="769" t="str">
        <f>K280</f>
        <v>TON</v>
      </c>
      <c r="AK280" s="1318"/>
      <c r="AL280" s="88" t="s">
        <v>2965</v>
      </c>
    </row>
    <row r="281" spans="2:38" ht="49.9" customHeight="1" outlineLevel="1">
      <c r="B281" s="758"/>
      <c r="C281" s="759"/>
      <c r="D281" s="759"/>
      <c r="E281" s="759"/>
      <c r="F281" s="1083" t="s">
        <v>3502</v>
      </c>
      <c r="G281" s="759" t="str">
        <f t="shared" si="52"/>
        <v xml:space="preserve">for Non-Fireproofed Steel Surface |  |  | </v>
      </c>
      <c r="H281" s="816" t="s">
        <v>3503</v>
      </c>
      <c r="I281" s="765" t="str">
        <f t="shared" si="51"/>
        <v>S41AA051-00001</v>
      </c>
      <c r="J281" s="766"/>
      <c r="K281" s="766" t="str">
        <f>IFERROR(VLOOKUP($I281,'WM-AR'!$I$7:$AS$3267,34,FALSE),"")</f>
        <v>M2</v>
      </c>
      <c r="L281" s="766" t="str">
        <f>IFERROR(VLOOKUP($I281,'WM-AR'!$I$7:$AS$3267,4,FALSE),"")</f>
        <v>Steel Structure Paint Work</v>
      </c>
      <c r="M281" s="766" t="str">
        <f>IFERROR(VLOOKUP($I281,'WM-AR'!$I$7:$AS$3267,6,FALSE),"")</f>
        <v>Shelter/Building</v>
      </c>
      <c r="N281" s="766" t="str">
        <f>IFERROR(VLOOKUP($I281,'WM-AR'!$I$7:$AS$3267,8,FALSE),"")</f>
        <v>for Non-Fireproofed Steel Surface</v>
      </c>
      <c r="O281" s="766">
        <f>IFERROR(VLOOKUP($I281,'WM-AR'!$I$7:$AS$3267,10,FALSE),"")</f>
        <v>0</v>
      </c>
      <c r="P281" s="766">
        <f>IFERROR(VLOOKUP($I281,'WM-AR'!$I$7:$AS$3267,12,FALSE),"")</f>
        <v>0</v>
      </c>
      <c r="Q281" s="766" t="str">
        <f>IFERROR(VLOOKUP($I281,'WM-AR'!$I$7:$AS$3267,14,FALSE),"")</f>
        <v/>
      </c>
      <c r="R281" s="766" t="str">
        <f>IFERROR(VLOOKUP($I281,'WM-AR'!$I$7:$AS$3267,16,FALSE),"")</f>
        <v/>
      </c>
      <c r="S281" s="766" t="str">
        <f>IFERROR(VLOOKUP($I281,'WM-AR'!$I$7:$AS$3267,18,FALSE),"")</f>
        <v/>
      </c>
      <c r="T281" s="766" t="str">
        <f>IFERROR(VLOOKUP($I281,'WM-AR'!$I$7:$AS$3267,20,FALSE),"")</f>
        <v/>
      </c>
      <c r="U281" s="766" t="str">
        <f>IFERROR(VLOOKUP($I281,'WM-AR'!$I$7:$AS$3267,22,FALSE),"")</f>
        <v/>
      </c>
      <c r="V281" s="766" t="str">
        <f>IFERROR(VLOOKUP($I281,'WM-AR'!$I$7:$AS$3267,24,FALSE),"")</f>
        <v/>
      </c>
      <c r="W281" s="766">
        <f>IFERROR(VLOOKUP($I281,'WM-AR'!$I$7:$AS$3267,25,FALSE),"")</f>
        <v>0</v>
      </c>
      <c r="X281" s="766">
        <f>IFERROR(VLOOKUP($I281,'WM-AR'!$I$7:$AS$3267,26,FALSE),"")</f>
        <v>0</v>
      </c>
      <c r="Y281" s="766">
        <f>IFERROR(VLOOKUP($I281,'WM-AR'!$I$7:$AS$3267,27,FALSE),"")</f>
        <v>0</v>
      </c>
      <c r="Z281" s="766">
        <f>IFERROR(VLOOKUP($I281,'WM-AR'!$I$7:$AS$3267,28,FALSE),"")</f>
        <v>0</v>
      </c>
      <c r="AA281" s="766" t="str">
        <f>IFERROR(VLOOKUP($I281,'WM-AR'!$I$7:$AS$3267,29,FALSE),"")</f>
        <v>Material: (   )</v>
      </c>
      <c r="AB281" s="766">
        <f>IFERROR(VLOOKUP($I281,'WM-AR'!$I$7:$AS$3267,30,FALSE),"")</f>
        <v>0</v>
      </c>
      <c r="AC281" s="766">
        <f>IFERROR(VLOOKUP($I281,'WM-AR'!$I$7:$AS$3267,31,FALSE),"")</f>
        <v>0</v>
      </c>
      <c r="AD281" s="766">
        <f>IFERROR(VLOOKUP($I281,'WM-AR'!$I$7:$AS$3267,32,FALSE),"")</f>
        <v>0</v>
      </c>
      <c r="AE281" s="766">
        <f>IFERROR(VLOOKUP($I281,'WM-AR'!$I$7:$AS$3267,33,FALSE),"")</f>
        <v>0</v>
      </c>
      <c r="AF281" s="817"/>
      <c r="AG281" s="1314" t="s">
        <v>3504</v>
      </c>
      <c r="AH281" s="1314" t="s">
        <v>3504</v>
      </c>
      <c r="AI281" s="769"/>
      <c r="AJ281" s="769" t="str">
        <f t="shared" si="53"/>
        <v>M2</v>
      </c>
      <c r="AK281" s="905"/>
      <c r="AL281" s="88" t="str">
        <f>IF(AND(ISTEXT($E281),ISTEXT($B281)),"산출기준 &gt;&gt;  "&amp;_xlfn.XLOOKUP($E281,산출기준!$D:$D,산출기준!$E:$E,"매칭실패"),"")</f>
        <v/>
      </c>
    </row>
    <row r="282" spans="2:38">
      <c r="B282" s="1127"/>
      <c r="C282" s="1165"/>
      <c r="D282" s="1165"/>
      <c r="E282" s="1165"/>
      <c r="F282" s="1165"/>
      <c r="G282" s="1131" t="s">
        <v>2304</v>
      </c>
      <c r="H282" s="1131"/>
      <c r="I282" s="1130" t="str">
        <f t="shared" si="51"/>
        <v/>
      </c>
      <c r="J282" s="1132"/>
      <c r="K282" s="1132" t="str">
        <f>IFERROR(VLOOKUP($I282,'WM-AR'!$I$7:$AS$3267,34,FALSE),"")</f>
        <v/>
      </c>
      <c r="L282" s="1132" t="str">
        <f>IFERROR(VLOOKUP($I282,'WM-AR'!$I$7:$AS$3267,4,FALSE),"")</f>
        <v/>
      </c>
      <c r="M282" s="1132" t="str">
        <f>IFERROR(VLOOKUP($I282,'WM-AR'!$I$7:$AS$3267,6,FALSE),"")</f>
        <v/>
      </c>
      <c r="N282" s="1132" t="str">
        <f>IFERROR(VLOOKUP($I282,'WM-AR'!$I$7:$AS$3267,8,FALSE),"")</f>
        <v/>
      </c>
      <c r="O282" s="1132" t="str">
        <f>IFERROR(VLOOKUP($I282,'WM-AR'!$I$7:$AS$3267,10,FALSE),"")</f>
        <v/>
      </c>
      <c r="P282" s="1132" t="str">
        <f>IFERROR(VLOOKUP($I282,'WM-AR'!$I$7:$AS$3267,12,FALSE),"")</f>
        <v/>
      </c>
      <c r="Q282" s="1132" t="str">
        <f>IFERROR(VLOOKUP($I282,'WM-AR'!$I$7:$AS$3267,14,FALSE),"")</f>
        <v/>
      </c>
      <c r="R282" s="1132" t="str">
        <f>IFERROR(VLOOKUP($I282,'WM-AR'!$I$7:$AS$3267,16,FALSE),"")</f>
        <v/>
      </c>
      <c r="S282" s="1132" t="str">
        <f>IFERROR(VLOOKUP($I282,'WM-AR'!$I$7:$AS$3267,18,FALSE),"")</f>
        <v/>
      </c>
      <c r="T282" s="1132" t="str">
        <f>IFERROR(VLOOKUP($I282,'WM-AR'!$I$7:$AS$3267,20,FALSE),"")</f>
        <v/>
      </c>
      <c r="U282" s="1132" t="str">
        <f>IFERROR(VLOOKUP($I282,'WM-AR'!$I$7:$AS$3267,22,FALSE),"")</f>
        <v/>
      </c>
      <c r="V282" s="1132" t="str">
        <f>IFERROR(VLOOKUP($I282,'WM-AR'!$I$7:$AS$3267,24,FALSE),"")</f>
        <v/>
      </c>
      <c r="W282" s="1132" t="str">
        <f>IFERROR(VLOOKUP($I282,'WM-AR'!$I$7:$AS$3267,25,FALSE),"")</f>
        <v/>
      </c>
      <c r="X282" s="1132" t="str">
        <f>IFERROR(VLOOKUP($I282,'WM-AR'!$I$7:$AS$3267,26,FALSE),"")</f>
        <v/>
      </c>
      <c r="Y282" s="1132" t="str">
        <f>IFERROR(VLOOKUP($I282,'WM-AR'!$I$7:$AS$3267,27,FALSE),"")</f>
        <v/>
      </c>
      <c r="Z282" s="1132" t="str">
        <f>IFERROR(VLOOKUP($I282,'WM-AR'!$I$7:$AS$3267,28,FALSE),"")</f>
        <v/>
      </c>
      <c r="AA282" s="1132" t="str">
        <f>IFERROR(VLOOKUP($I282,'WM-AR'!$I$7:$AS$3267,29,FALSE),"")</f>
        <v/>
      </c>
      <c r="AB282" s="1132" t="str">
        <f>IFERROR(VLOOKUP($I282,'WM-AR'!$I$7:$AS$3267,30,FALSE),"")</f>
        <v/>
      </c>
      <c r="AC282" s="1132" t="str">
        <f>IFERROR(VLOOKUP($I282,'WM-AR'!$I$7:$AS$3267,31,FALSE),"")</f>
        <v/>
      </c>
      <c r="AD282" s="1132" t="str">
        <f>IFERROR(VLOOKUP($I282,'WM-AR'!$I$7:$AS$3267,32,FALSE),"")</f>
        <v/>
      </c>
      <c r="AE282" s="1132" t="str">
        <f>IFERROR(VLOOKUP($I282,'WM-AR'!$I$7:$AS$3267,33,FALSE),"")</f>
        <v/>
      </c>
      <c r="AF282" s="1190" t="s">
        <v>3551</v>
      </c>
      <c r="AG282" s="1134"/>
      <c r="AH282" s="1134"/>
      <c r="AI282" s="1135"/>
      <c r="AJ282" s="1135" t="str">
        <f t="shared" si="53"/>
        <v/>
      </c>
      <c r="AK282" s="1136"/>
      <c r="AL282" s="88" t="str">
        <f>IF(AND(ISTEXT($E282),ISTEXT($B282)),"산출기준 &gt;&gt;  "&amp;_xlfn.XLOOKUP($E282,산출기준!$D:$D,산출기준!$E:$E,"매칭실패"),"")</f>
        <v/>
      </c>
    </row>
    <row r="283" spans="2:38">
      <c r="B283" s="1111"/>
      <c r="C283" s="1166"/>
      <c r="D283" s="1166"/>
      <c r="E283" s="1166"/>
      <c r="F283" s="1166"/>
      <c r="G283" s="843"/>
      <c r="H283" s="843"/>
      <c r="I283" s="712" t="str">
        <f t="shared" si="51"/>
        <v/>
      </c>
      <c r="J283" s="714"/>
      <c r="K283" s="714" t="str">
        <f>IFERROR(VLOOKUP($I283,'WM-AR'!$I$7:$AS$3267,34,FALSE),"")</f>
        <v/>
      </c>
      <c r="L283" s="714" t="str">
        <f>IFERROR(VLOOKUP($I283,'WM-AR'!$I$7:$AS$3267,4,FALSE),"")</f>
        <v/>
      </c>
      <c r="M283" s="714" t="str">
        <f>IFERROR(VLOOKUP($I283,'WM-AR'!$I$7:$AS$3267,6,FALSE),"")</f>
        <v/>
      </c>
      <c r="N283" s="714" t="str">
        <f>IFERROR(VLOOKUP($I283,'WM-AR'!$I$7:$AS$3267,8,FALSE),"")</f>
        <v/>
      </c>
      <c r="O283" s="714" t="str">
        <f>IFERROR(VLOOKUP($I283,'WM-AR'!$I$7:$AS$3267,10,FALSE),"")</f>
        <v/>
      </c>
      <c r="P283" s="714" t="str">
        <f>IFERROR(VLOOKUP($I283,'WM-AR'!$I$7:$AS$3267,12,FALSE),"")</f>
        <v/>
      </c>
      <c r="Q283" s="714" t="str">
        <f>IFERROR(VLOOKUP($I283,'WM-AR'!$I$7:$AS$3267,14,FALSE),"")</f>
        <v/>
      </c>
      <c r="R283" s="714" t="str">
        <f>IFERROR(VLOOKUP($I283,'WM-AR'!$I$7:$AS$3267,16,FALSE),"")</f>
        <v/>
      </c>
      <c r="S283" s="714" t="str">
        <f>IFERROR(VLOOKUP($I283,'WM-AR'!$I$7:$AS$3267,18,FALSE),"")</f>
        <v/>
      </c>
      <c r="T283" s="714" t="str">
        <f>IFERROR(VLOOKUP($I283,'WM-AR'!$I$7:$AS$3267,20,FALSE),"")</f>
        <v/>
      </c>
      <c r="U283" s="714" t="str">
        <f>IFERROR(VLOOKUP($I283,'WM-AR'!$I$7:$AS$3267,22,FALSE),"")</f>
        <v/>
      </c>
      <c r="V283" s="714" t="str">
        <f>IFERROR(VLOOKUP($I283,'WM-AR'!$I$7:$AS$3267,24,FALSE),"")</f>
        <v/>
      </c>
      <c r="W283" s="714" t="str">
        <f>IFERROR(VLOOKUP($I283,'WM-AR'!$I$7:$AS$3267,25,FALSE),"")</f>
        <v/>
      </c>
      <c r="X283" s="714" t="str">
        <f>IFERROR(VLOOKUP($I283,'WM-AR'!$I$7:$AS$3267,26,FALSE),"")</f>
        <v/>
      </c>
      <c r="Y283" s="714" t="str">
        <f>IFERROR(VLOOKUP($I283,'WM-AR'!$I$7:$AS$3267,27,FALSE),"")</f>
        <v/>
      </c>
      <c r="Z283" s="714" t="str">
        <f>IFERROR(VLOOKUP($I283,'WM-AR'!$I$7:$AS$3267,28,FALSE),"")</f>
        <v/>
      </c>
      <c r="AA283" s="714" t="str">
        <f>IFERROR(VLOOKUP($I283,'WM-AR'!$I$7:$AS$3267,29,FALSE),"")</f>
        <v/>
      </c>
      <c r="AB283" s="714" t="str">
        <f>IFERROR(VLOOKUP($I283,'WM-AR'!$I$7:$AS$3267,30,FALSE),"")</f>
        <v/>
      </c>
      <c r="AC283" s="714" t="str">
        <f>IFERROR(VLOOKUP($I283,'WM-AR'!$I$7:$AS$3267,31,FALSE),"")</f>
        <v/>
      </c>
      <c r="AD283" s="714" t="str">
        <f>IFERROR(VLOOKUP($I283,'WM-AR'!$I$7:$AS$3267,32,FALSE),"")</f>
        <v/>
      </c>
      <c r="AE283" s="714" t="str">
        <f>IFERROR(VLOOKUP($I283,'WM-AR'!$I$7:$AS$3267,33,FALSE),"")</f>
        <v/>
      </c>
      <c r="AF283" s="938"/>
      <c r="AG283" s="852"/>
      <c r="AH283" s="852"/>
      <c r="AI283" s="854"/>
      <c r="AJ283" s="854" t="str">
        <f t="shared" si="53"/>
        <v/>
      </c>
      <c r="AK283" s="1114"/>
      <c r="AL283" s="88" t="str">
        <f>IF(AND(ISTEXT($E283),ISTEXT($B283)),"산출기준 &gt;&gt;  "&amp;_xlfn.XLOOKUP($E283,산출기준!$D:$D,산출기준!$E:$E,"매칭실패"),"")</f>
        <v/>
      </c>
    </row>
    <row r="284" spans="2:38">
      <c r="B284" s="1116"/>
      <c r="C284" s="1167"/>
      <c r="D284" s="1167"/>
      <c r="E284" s="1167"/>
      <c r="F284" s="1167"/>
      <c r="G284" s="1120"/>
      <c r="H284" s="1120"/>
      <c r="I284" s="1119" t="str">
        <f t="shared" si="51"/>
        <v/>
      </c>
      <c r="J284" s="1121"/>
      <c r="K284" s="1121" t="str">
        <f>IFERROR(VLOOKUP($I284,'WM-AR'!$I$7:$AS$3267,34,FALSE),"")</f>
        <v/>
      </c>
      <c r="L284" s="1121" t="str">
        <f>IFERROR(VLOOKUP($I284,'WM-AR'!$I$7:$AS$3267,4,FALSE),"")</f>
        <v/>
      </c>
      <c r="M284" s="1121" t="str">
        <f>IFERROR(VLOOKUP($I284,'WM-AR'!$I$7:$AS$3267,6,FALSE),"")</f>
        <v/>
      </c>
      <c r="N284" s="1121" t="str">
        <f>IFERROR(VLOOKUP($I284,'WM-AR'!$I$7:$AS$3267,8,FALSE),"")</f>
        <v/>
      </c>
      <c r="O284" s="1121" t="str">
        <f>IFERROR(VLOOKUP($I284,'WM-AR'!$I$7:$AS$3267,10,FALSE),"")</f>
        <v/>
      </c>
      <c r="P284" s="1121" t="str">
        <f>IFERROR(VLOOKUP($I284,'WM-AR'!$I$7:$AS$3267,12,FALSE),"")</f>
        <v/>
      </c>
      <c r="Q284" s="1121" t="str">
        <f>IFERROR(VLOOKUP($I284,'WM-AR'!$I$7:$AS$3267,14,FALSE),"")</f>
        <v/>
      </c>
      <c r="R284" s="1121" t="str">
        <f>IFERROR(VLOOKUP($I284,'WM-AR'!$I$7:$AS$3267,16,FALSE),"")</f>
        <v/>
      </c>
      <c r="S284" s="1121" t="str">
        <f>IFERROR(VLOOKUP($I284,'WM-AR'!$I$7:$AS$3267,18,FALSE),"")</f>
        <v/>
      </c>
      <c r="T284" s="1121" t="str">
        <f>IFERROR(VLOOKUP($I284,'WM-AR'!$I$7:$AS$3267,20,FALSE),"")</f>
        <v/>
      </c>
      <c r="U284" s="1121" t="str">
        <f>IFERROR(VLOOKUP($I284,'WM-AR'!$I$7:$AS$3267,22,FALSE),"")</f>
        <v/>
      </c>
      <c r="V284" s="1121" t="str">
        <f>IFERROR(VLOOKUP($I284,'WM-AR'!$I$7:$AS$3267,24,FALSE),"")</f>
        <v/>
      </c>
      <c r="W284" s="1121" t="str">
        <f>IFERROR(VLOOKUP($I284,'WM-AR'!$I$7:$AS$3267,25,FALSE),"")</f>
        <v/>
      </c>
      <c r="X284" s="1121" t="str">
        <f>IFERROR(VLOOKUP($I284,'WM-AR'!$I$7:$AS$3267,26,FALSE),"")</f>
        <v/>
      </c>
      <c r="Y284" s="1121" t="str">
        <f>IFERROR(VLOOKUP($I284,'WM-AR'!$I$7:$AS$3267,27,FALSE),"")</f>
        <v/>
      </c>
      <c r="Z284" s="1121" t="str">
        <f>IFERROR(VLOOKUP($I284,'WM-AR'!$I$7:$AS$3267,28,FALSE),"")</f>
        <v/>
      </c>
      <c r="AA284" s="1121" t="str">
        <f>IFERROR(VLOOKUP($I284,'WM-AR'!$I$7:$AS$3267,29,FALSE),"")</f>
        <v/>
      </c>
      <c r="AB284" s="1121" t="str">
        <f>IFERROR(VLOOKUP($I284,'WM-AR'!$I$7:$AS$3267,30,FALSE),"")</f>
        <v/>
      </c>
      <c r="AC284" s="1121" t="str">
        <f>IFERROR(VLOOKUP($I284,'WM-AR'!$I$7:$AS$3267,31,FALSE),"")</f>
        <v/>
      </c>
      <c r="AD284" s="1121" t="str">
        <f>IFERROR(VLOOKUP($I284,'WM-AR'!$I$7:$AS$3267,32,FALSE),"")</f>
        <v/>
      </c>
      <c r="AE284" s="1121" t="str">
        <f>IFERROR(VLOOKUP($I284,'WM-AR'!$I$7:$AS$3267,33,FALSE),"")</f>
        <v/>
      </c>
      <c r="AF284" s="1209"/>
      <c r="AG284" s="1123"/>
      <c r="AH284" s="1123"/>
      <c r="AI284" s="1124"/>
      <c r="AJ284" s="1124" t="str">
        <f t="shared" si="53"/>
        <v/>
      </c>
      <c r="AK284" s="1125"/>
      <c r="AL284" s="88" t="str">
        <f>IF(AND(ISTEXT($E284),ISTEXT($B284)),"산출기준 &gt;&gt;  "&amp;_xlfn.XLOOKUP($E284,산출기준!$D:$D,산출기준!$E:$E,"매칭실패"),"")</f>
        <v/>
      </c>
    </row>
    <row r="285" spans="2:38" s="658" customFormat="1">
      <c r="B285" s="635"/>
      <c r="C285" s="1068"/>
      <c r="D285" s="1068"/>
      <c r="E285" s="1068"/>
      <c r="F285" s="1317" t="s">
        <v>922</v>
      </c>
      <c r="G285" s="1068"/>
      <c r="H285" s="1307"/>
      <c r="I285" s="1071" t="str">
        <f t="shared" si="51"/>
        <v/>
      </c>
      <c r="J285" s="1071"/>
      <c r="K285" s="1071"/>
      <c r="L285" s="1071"/>
      <c r="M285" s="1071"/>
      <c r="N285" s="1071"/>
      <c r="O285" s="1071"/>
      <c r="P285" s="1071"/>
      <c r="Q285" s="1071"/>
      <c r="R285" s="1071"/>
      <c r="S285" s="1071"/>
      <c r="T285" s="1071"/>
      <c r="U285" s="1071"/>
      <c r="V285" s="1071"/>
      <c r="W285" s="1071"/>
      <c r="X285" s="1071"/>
      <c r="Y285" s="1071"/>
      <c r="Z285" s="1071"/>
      <c r="AA285" s="1071"/>
      <c r="AB285" s="1071"/>
      <c r="AC285" s="1071"/>
      <c r="AD285" s="1071"/>
      <c r="AE285" s="1071"/>
      <c r="AF285" s="1072"/>
      <c r="AG285" s="1072"/>
      <c r="AH285" s="1072"/>
      <c r="AI285" s="1072"/>
      <c r="AJ285" s="1072"/>
      <c r="AK285" s="1073"/>
      <c r="AL285" s="658" t="str">
        <f>IF(AND(ISTEXT($E285),ISTEXT($B285)),"산출기준 &gt;&gt;  "&amp;_xlfn.XLOOKUP($E285,산출기준!$D:$D,산출기준!$E:$E,"매칭실패"),"")</f>
        <v/>
      </c>
    </row>
    <row r="286" spans="2:38" ht="34.9" customHeight="1">
      <c r="B286" s="808" t="str" cm="1">
        <f t="array" aca="1" ref="B286" ca="1">_xlfn.IFNA(INDIRECT("Family_표준_구성도!B"&amp;MATCH(F286,INDIRECT("Family_표준_구성도!"&amp;"C:C"),0)),"")</f>
        <v>5.2.5.1.2</v>
      </c>
      <c r="C286" s="668" t="s">
        <v>1903</v>
      </c>
      <c r="D286" s="809"/>
      <c r="E286" s="668" t="s">
        <v>1962</v>
      </c>
      <c r="F286" s="1265" t="s">
        <v>924</v>
      </c>
      <c r="G286" s="1079"/>
      <c r="H286" s="1079"/>
      <c r="I286" s="674" t="str">
        <f t="shared" si="51"/>
        <v/>
      </c>
      <c r="J286" s="674"/>
      <c r="K286" s="674"/>
      <c r="L286" s="674"/>
      <c r="M286" s="674"/>
      <c r="N286" s="675"/>
      <c r="O286" s="676"/>
      <c r="P286" s="677"/>
      <c r="Q286" s="677"/>
      <c r="R286" s="677"/>
      <c r="S286" s="677"/>
      <c r="T286" s="677"/>
      <c r="U286" s="677"/>
      <c r="V286" s="678"/>
      <c r="W286" s="679"/>
      <c r="X286" s="679"/>
      <c r="Y286" s="679"/>
      <c r="Z286" s="679"/>
      <c r="AA286" s="679"/>
      <c r="AB286" s="679"/>
      <c r="AC286" s="679"/>
      <c r="AD286" s="679"/>
      <c r="AE286" s="679"/>
      <c r="AF286" s="1312" t="s">
        <v>3544</v>
      </c>
      <c r="AG286" s="1320"/>
      <c r="AH286" s="1320"/>
      <c r="AI286" s="1321"/>
      <c r="AJ286" s="1321"/>
      <c r="AK286" s="1322"/>
      <c r="AL286" s="88" t="str">
        <f ca="1">IF(AND(ISTEXT($E286),ISTEXT($B286)),"산출기준 &gt;&gt;  "&amp;_xlfn.XLOOKUP($E286,산출기준!$D:$D,산출기준!$E:$E,"매칭실패"),"")</f>
        <v>산출기준 &gt;&gt;  [Steel Column]</v>
      </c>
    </row>
    <row r="287" spans="2:38" ht="49.9" customHeight="1" outlineLevel="1">
      <c r="B287" s="758"/>
      <c r="C287" s="759"/>
      <c r="D287" s="759"/>
      <c r="E287" s="759"/>
      <c r="F287" s="1080" t="s">
        <v>3488</v>
      </c>
      <c r="G287" s="759" t="str">
        <f t="shared" ref="G287:G290" si="54">IF(IF(N287=0,"",N287)&amp;" | "&amp;IF(O287=0,"",O287)&amp;" | "&amp;IF(Q287=0,"",Q287)&amp;" | "&amp;IF(R287=0,"",R287)=" |  |  | ","",IF(N287=0,"",N287)&amp;" | "&amp;IF(O287=0,"",O287)&amp;" | "&amp;IF(Q287=0,"",Q287)&amp;" | "&amp;IF(R287=0,"",R287))</f>
        <v xml:space="preserve">Medium Steel - Standard |  |  | </v>
      </c>
      <c r="H287" s="816" t="s">
        <v>3510</v>
      </c>
      <c r="I287" s="765" t="str">
        <f t="shared" si="51"/>
        <v>S01AA073-00001</v>
      </c>
      <c r="J287" s="766"/>
      <c r="K287" s="766" t="str">
        <f>IFERROR(VLOOKUP($I287,'WM-AR'!$I$7:$AS$3267,34,FALSE),"")</f>
        <v>TON</v>
      </c>
      <c r="L287" s="766" t="str">
        <f>IFERROR(VLOOKUP($I287,'WM-AR'!$I$7:$AS$3267,4,FALSE),"")</f>
        <v>Main Steel Structure Fabrication Work</v>
      </c>
      <c r="M287" s="766" t="str">
        <f>IFERROR(VLOOKUP($I287,'WM-AR'!$I$7:$AS$3267,6,FALSE),"")</f>
        <v>Shelter/Building</v>
      </c>
      <c r="N287" s="766" t="str">
        <f>IFERROR(VLOOKUP($I287,'WM-AR'!$I$7:$AS$3267,8,FALSE),"")</f>
        <v>Medium Steel - Standard</v>
      </c>
      <c r="O287" s="766">
        <f>IFERROR(VLOOKUP($I287,'WM-AR'!$I$7:$AS$3267,10,FALSE),"")</f>
        <v>0</v>
      </c>
      <c r="P287" s="766">
        <f>IFERROR(VLOOKUP($I287,'WM-AR'!$I$7:$AS$3267,12,FALSE),"")</f>
        <v>0</v>
      </c>
      <c r="Q287" s="766" t="str">
        <f>IFERROR(VLOOKUP($I287,'WM-AR'!$I$7:$AS$3267,14,FALSE),"")</f>
        <v/>
      </c>
      <c r="R287" s="766" t="str">
        <f>IFERROR(VLOOKUP($I287,'WM-AR'!$I$7:$AS$3267,16,FALSE),"")</f>
        <v/>
      </c>
      <c r="S287" s="766" t="str">
        <f>IFERROR(VLOOKUP($I287,'WM-AR'!$I$7:$AS$3267,18,FALSE),"")</f>
        <v/>
      </c>
      <c r="T287" s="766" t="str">
        <f>IFERROR(VLOOKUP($I287,'WM-AR'!$I$7:$AS$3267,20,FALSE),"")</f>
        <v/>
      </c>
      <c r="U287" s="766" t="str">
        <f>IFERROR(VLOOKUP($I287,'WM-AR'!$I$7:$AS$3267,22,FALSE),"")</f>
        <v/>
      </c>
      <c r="V287" s="766" t="str">
        <f>IFERROR(VLOOKUP($I287,'WM-AR'!$I$7:$AS$3267,24,FALSE),"")</f>
        <v/>
      </c>
      <c r="W287" s="766">
        <f>IFERROR(VLOOKUP($I287,'WM-AR'!$I$7:$AS$3267,25,FALSE),"")</f>
        <v>0</v>
      </c>
      <c r="X287" s="766">
        <f>IFERROR(VLOOKUP($I287,'WM-AR'!$I$7:$AS$3267,26,FALSE),"")</f>
        <v>0</v>
      </c>
      <c r="Y287" s="766">
        <f>IFERROR(VLOOKUP($I287,'WM-AR'!$I$7:$AS$3267,27,FALSE),"")</f>
        <v>0</v>
      </c>
      <c r="Z287" s="766">
        <f>IFERROR(VLOOKUP($I287,'WM-AR'!$I$7:$AS$3267,28,FALSE),"")</f>
        <v>0</v>
      </c>
      <c r="AA287" s="766" t="str">
        <f>IFERROR(VLOOKUP($I287,'WM-AR'!$I$7:$AS$3267,29,FALSE),"")</f>
        <v>Material: (   )</v>
      </c>
      <c r="AB287" s="766">
        <f>IFERROR(VLOOKUP($I287,'WM-AR'!$I$7:$AS$3267,30,FALSE),"")</f>
        <v>0</v>
      </c>
      <c r="AC287" s="766">
        <f>IFERROR(VLOOKUP($I287,'WM-AR'!$I$7:$AS$3267,31,FALSE),"")</f>
        <v>0</v>
      </c>
      <c r="AD287" s="766">
        <f>IFERROR(VLOOKUP($I287,'WM-AR'!$I$7:$AS$3267,32,FALSE),"")</f>
        <v>0</v>
      </c>
      <c r="AE287" s="766" t="str">
        <f>IFERROR(VLOOKUP($I287,'WM-AR'!$I$7:$AS$3267,33,FALSE),"")</f>
        <v>(90)KG/M&gt;Weight≥(30)KG/M</v>
      </c>
      <c r="AF287" s="1313" t="str">
        <f>_xlfn.CONCAT("- Material: ( ",AF286," )",CHAR(10),"- (",$H$79,")KG/M&gt;Weight≥(",$H$81,")KG/M")</f>
        <v>- Material: ( KSD3502 )
- (90)KG/M&gt;Weight≥(30)KG/M</v>
      </c>
      <c r="AG287" s="768" t="s">
        <v>3491</v>
      </c>
      <c r="AH287" s="768" t="s">
        <v>3491</v>
      </c>
      <c r="AI287" s="769"/>
      <c r="AJ287" s="769" t="str">
        <f t="shared" ref="AJ287:AJ293" si="55">K287</f>
        <v>TON</v>
      </c>
      <c r="AK287" s="905"/>
      <c r="AL287" s="88" t="str">
        <f>IF(AND(ISTEXT($E287),ISTEXT($B287)),"산출기준 &gt;&gt;  "&amp;_xlfn.XLOOKUP($E287,산출기준!$D:$D,산출기준!$E:$E,"매칭실패"),"")</f>
        <v/>
      </c>
    </row>
    <row r="288" spans="2:38" ht="49.9" customHeight="1" outlineLevel="1">
      <c r="B288" s="758"/>
      <c r="C288" s="759"/>
      <c r="D288" s="759"/>
      <c r="E288" s="759"/>
      <c r="F288" s="1083" t="s">
        <v>3492</v>
      </c>
      <c r="G288" s="759" t="str">
        <f t="shared" si="54"/>
        <v xml:space="preserve">Medium Steel |  |  | </v>
      </c>
      <c r="H288" s="816" t="s">
        <v>3542</v>
      </c>
      <c r="I288" s="765" t="str">
        <f t="shared" si="51"/>
        <v>S03AA083-00001</v>
      </c>
      <c r="J288" s="766"/>
      <c r="K288" s="766" t="str">
        <f>IFERROR(VLOOKUP($I288,'WM-AR'!$I$7:$AS$3267,34,FALSE),"")</f>
        <v>TON</v>
      </c>
      <c r="L288" s="766" t="str">
        <f>IFERROR(VLOOKUP($I288,'WM-AR'!$I$7:$AS$3267,4,FALSE),"")</f>
        <v>Main Steel Structure Erection Work</v>
      </c>
      <c r="M288" s="766" t="str">
        <f>IFERROR(VLOOKUP($I288,'WM-AR'!$I$7:$AS$3267,6,FALSE),"")</f>
        <v>Shelter/Building</v>
      </c>
      <c r="N288" s="766" t="str">
        <f>IFERROR(VLOOKUP($I288,'WM-AR'!$I$7:$AS$3267,8,FALSE),"")</f>
        <v>Medium Steel</v>
      </c>
      <c r="O288" s="766">
        <f>IFERROR(VLOOKUP($I288,'WM-AR'!$I$7:$AS$3267,10,FALSE),"")</f>
        <v>0</v>
      </c>
      <c r="P288" s="766">
        <f>IFERROR(VLOOKUP($I288,'WM-AR'!$I$7:$AS$3267,12,FALSE),"")</f>
        <v>0</v>
      </c>
      <c r="Q288" s="766" t="str">
        <f>IFERROR(VLOOKUP($I288,'WM-AR'!$I$7:$AS$3267,14,FALSE),"")</f>
        <v/>
      </c>
      <c r="R288" s="766" t="str">
        <f>IFERROR(VLOOKUP($I288,'WM-AR'!$I$7:$AS$3267,16,FALSE),"")</f>
        <v/>
      </c>
      <c r="S288" s="766" t="str">
        <f>IFERROR(VLOOKUP($I288,'WM-AR'!$I$7:$AS$3267,18,FALSE),"")</f>
        <v/>
      </c>
      <c r="T288" s="766" t="str">
        <f>IFERROR(VLOOKUP($I288,'WM-AR'!$I$7:$AS$3267,20,FALSE),"")</f>
        <v/>
      </c>
      <c r="U288" s="766" t="str">
        <f>IFERROR(VLOOKUP($I288,'WM-AR'!$I$7:$AS$3267,22,FALSE),"")</f>
        <v/>
      </c>
      <c r="V288" s="766" t="str">
        <f>IFERROR(VLOOKUP($I288,'WM-AR'!$I$7:$AS$3267,24,FALSE),"")</f>
        <v/>
      </c>
      <c r="W288" s="766">
        <f>IFERROR(VLOOKUP($I288,'WM-AR'!$I$7:$AS$3267,25,FALSE),"")</f>
        <v>0</v>
      </c>
      <c r="X288" s="766">
        <f>IFERROR(VLOOKUP($I288,'WM-AR'!$I$7:$AS$3267,26,FALSE),"")</f>
        <v>0</v>
      </c>
      <c r="Y288" s="766">
        <f>IFERROR(VLOOKUP($I288,'WM-AR'!$I$7:$AS$3267,27,FALSE),"")</f>
        <v>0</v>
      </c>
      <c r="Z288" s="766">
        <f>IFERROR(VLOOKUP($I288,'WM-AR'!$I$7:$AS$3267,28,FALSE),"")</f>
        <v>0</v>
      </c>
      <c r="AA288" s="766" t="str">
        <f>IFERROR(VLOOKUP($I288,'WM-AR'!$I$7:$AS$3267,29,FALSE),"")</f>
        <v>Material: (   )</v>
      </c>
      <c r="AB288" s="766">
        <f>IFERROR(VLOOKUP($I288,'WM-AR'!$I$7:$AS$3267,30,FALSE),"")</f>
        <v>0</v>
      </c>
      <c r="AC288" s="766">
        <f>IFERROR(VLOOKUP($I288,'WM-AR'!$I$7:$AS$3267,31,FALSE),"")</f>
        <v>0</v>
      </c>
      <c r="AD288" s="766">
        <f>IFERROR(VLOOKUP($I288,'WM-AR'!$I$7:$AS$3267,32,FALSE),"")</f>
        <v>0</v>
      </c>
      <c r="AE288" s="766">
        <f>IFERROR(VLOOKUP($I288,'WM-AR'!$I$7:$AS$3267,33,FALSE),"")</f>
        <v>0</v>
      </c>
      <c r="AF288" s="1313" t="str">
        <f>_xlfn.CONCAT("- Material: ( ",AF286," )")</f>
        <v>- Material: ( KSD3502 )</v>
      </c>
      <c r="AG288" s="1314" t="s">
        <v>3494</v>
      </c>
      <c r="AH288" s="1314" t="s">
        <v>3494</v>
      </c>
      <c r="AI288" s="769"/>
      <c r="AJ288" s="769" t="str">
        <f t="shared" si="55"/>
        <v>TON</v>
      </c>
      <c r="AK288" s="905"/>
      <c r="AL288" s="88" t="str">
        <f>IF(AND(ISTEXT($E288),ISTEXT($B288)),"산출기준 &gt;&gt;  "&amp;_xlfn.XLOOKUP($E288,산출기준!$D:$D,산출기준!$E:$E,"매칭실패"),"")</f>
        <v/>
      </c>
    </row>
    <row r="289" spans="2:38" ht="49.9" customHeight="1" outlineLevel="1">
      <c r="B289" s="758"/>
      <c r="C289" s="759"/>
      <c r="D289" s="759"/>
      <c r="E289" s="759"/>
      <c r="F289" s="1315" t="s">
        <v>1976</v>
      </c>
      <c r="G289" s="759" t="str">
        <f>IF(IF(N289=0,"",N289)&amp;" | "&amp;IF(O289=0,"",O289)&amp;" | "&amp;IF(Q289=0,"",Q289)&amp;" | "&amp;IF(R289=0,"",R289)=" |  |  | ","",IF(N289=0,"",N289)&amp;" | "&amp;IF(O289=0,"",O289)&amp;" | "&amp;IF(Q289=0,"",Q289)&amp;" | "&amp;IF(R289=0,"",R289))</f>
        <v xml:space="preserve">Plates - Gusset, Stiffener, ETC |  |  | </v>
      </c>
      <c r="H289" s="1153" t="s">
        <v>3495</v>
      </c>
      <c r="I289" s="765" t="str">
        <f>LEFT(H289,14)</f>
        <v>S01AA009-00001</v>
      </c>
      <c r="J289" s="766"/>
      <c r="K289" s="766" t="s">
        <v>3496</v>
      </c>
      <c r="L289" s="766" t="s">
        <v>3497</v>
      </c>
      <c r="M289" s="766" t="s">
        <v>3498</v>
      </c>
      <c r="N289" s="766" t="s">
        <v>3499</v>
      </c>
      <c r="O289" s="766">
        <v>0</v>
      </c>
      <c r="P289" s="766">
        <v>0</v>
      </c>
      <c r="Q289" s="766">
        <v>0</v>
      </c>
      <c r="R289" s="766">
        <v>0</v>
      </c>
      <c r="S289" s="766">
        <v>0</v>
      </c>
      <c r="T289" s="766">
        <v>0</v>
      </c>
      <c r="U289" s="766">
        <v>0</v>
      </c>
      <c r="V289" s="766">
        <v>0</v>
      </c>
      <c r="W289" s="766">
        <v>0</v>
      </c>
      <c r="X289" s="766">
        <v>0</v>
      </c>
      <c r="Y289" s="766">
        <v>0</v>
      </c>
      <c r="Z289" s="766">
        <v>0</v>
      </c>
      <c r="AA289" s="766" t="s">
        <v>3500</v>
      </c>
      <c r="AB289" s="766">
        <v>0</v>
      </c>
      <c r="AC289" s="766">
        <v>0</v>
      </c>
      <c r="AD289" s="766">
        <v>0</v>
      </c>
      <c r="AE289" s="766">
        <v>0</v>
      </c>
      <c r="AF289" s="817"/>
      <c r="AG289" s="1314" t="s">
        <v>3501</v>
      </c>
      <c r="AH289" s="1314" t="s">
        <v>3501</v>
      </c>
      <c r="AI289" s="769"/>
      <c r="AJ289" s="769" t="str">
        <f>K289</f>
        <v>TON</v>
      </c>
      <c r="AK289" s="1318"/>
      <c r="AL289" s="88" t="s">
        <v>2965</v>
      </c>
    </row>
    <row r="290" spans="2:38" ht="49.9" customHeight="1" outlineLevel="1">
      <c r="B290" s="758"/>
      <c r="C290" s="759"/>
      <c r="D290" s="759"/>
      <c r="E290" s="759"/>
      <c r="F290" s="1083" t="s">
        <v>3502</v>
      </c>
      <c r="G290" s="759" t="str">
        <f t="shared" si="54"/>
        <v xml:space="preserve">for Non-Fireproofed Steel Surface |  |  | </v>
      </c>
      <c r="H290" s="816" t="s">
        <v>3503</v>
      </c>
      <c r="I290" s="765" t="str">
        <f t="shared" si="51"/>
        <v>S41AA051-00001</v>
      </c>
      <c r="J290" s="766"/>
      <c r="K290" s="766" t="str">
        <f>IFERROR(VLOOKUP($I290,'WM-AR'!$I$7:$AS$3267,34,FALSE),"")</f>
        <v>M2</v>
      </c>
      <c r="L290" s="766" t="str">
        <f>IFERROR(VLOOKUP($I290,'WM-AR'!$I$7:$AS$3267,4,FALSE),"")</f>
        <v>Steel Structure Paint Work</v>
      </c>
      <c r="M290" s="766" t="str">
        <f>IFERROR(VLOOKUP($I290,'WM-AR'!$I$7:$AS$3267,6,FALSE),"")</f>
        <v>Shelter/Building</v>
      </c>
      <c r="N290" s="766" t="str">
        <f>IFERROR(VLOOKUP($I290,'WM-AR'!$I$7:$AS$3267,8,FALSE),"")</f>
        <v>for Non-Fireproofed Steel Surface</v>
      </c>
      <c r="O290" s="766">
        <f>IFERROR(VLOOKUP($I290,'WM-AR'!$I$7:$AS$3267,10,FALSE),"")</f>
        <v>0</v>
      </c>
      <c r="P290" s="766">
        <f>IFERROR(VLOOKUP($I290,'WM-AR'!$I$7:$AS$3267,12,FALSE),"")</f>
        <v>0</v>
      </c>
      <c r="Q290" s="766" t="str">
        <f>IFERROR(VLOOKUP($I290,'WM-AR'!$I$7:$AS$3267,14,FALSE),"")</f>
        <v/>
      </c>
      <c r="R290" s="766" t="str">
        <f>IFERROR(VLOOKUP($I290,'WM-AR'!$I$7:$AS$3267,16,FALSE),"")</f>
        <v/>
      </c>
      <c r="S290" s="766" t="str">
        <f>IFERROR(VLOOKUP($I290,'WM-AR'!$I$7:$AS$3267,18,FALSE),"")</f>
        <v/>
      </c>
      <c r="T290" s="766" t="str">
        <f>IFERROR(VLOOKUP($I290,'WM-AR'!$I$7:$AS$3267,20,FALSE),"")</f>
        <v/>
      </c>
      <c r="U290" s="766" t="str">
        <f>IFERROR(VLOOKUP($I290,'WM-AR'!$I$7:$AS$3267,22,FALSE),"")</f>
        <v/>
      </c>
      <c r="V290" s="766" t="str">
        <f>IFERROR(VLOOKUP($I290,'WM-AR'!$I$7:$AS$3267,24,FALSE),"")</f>
        <v/>
      </c>
      <c r="W290" s="766">
        <f>IFERROR(VLOOKUP($I290,'WM-AR'!$I$7:$AS$3267,25,FALSE),"")</f>
        <v>0</v>
      </c>
      <c r="X290" s="766">
        <f>IFERROR(VLOOKUP($I290,'WM-AR'!$I$7:$AS$3267,26,FALSE),"")</f>
        <v>0</v>
      </c>
      <c r="Y290" s="766">
        <f>IFERROR(VLOOKUP($I290,'WM-AR'!$I$7:$AS$3267,27,FALSE),"")</f>
        <v>0</v>
      </c>
      <c r="Z290" s="766">
        <f>IFERROR(VLOOKUP($I290,'WM-AR'!$I$7:$AS$3267,28,FALSE),"")</f>
        <v>0</v>
      </c>
      <c r="AA290" s="766" t="str">
        <f>IFERROR(VLOOKUP($I290,'WM-AR'!$I$7:$AS$3267,29,FALSE),"")</f>
        <v>Material: (   )</v>
      </c>
      <c r="AB290" s="766">
        <f>IFERROR(VLOOKUP($I290,'WM-AR'!$I$7:$AS$3267,30,FALSE),"")</f>
        <v>0</v>
      </c>
      <c r="AC290" s="766">
        <f>IFERROR(VLOOKUP($I290,'WM-AR'!$I$7:$AS$3267,31,FALSE),"")</f>
        <v>0</v>
      </c>
      <c r="AD290" s="766">
        <f>IFERROR(VLOOKUP($I290,'WM-AR'!$I$7:$AS$3267,32,FALSE),"")</f>
        <v>0</v>
      </c>
      <c r="AE290" s="766">
        <f>IFERROR(VLOOKUP($I290,'WM-AR'!$I$7:$AS$3267,33,FALSE),"")</f>
        <v>0</v>
      </c>
      <c r="AF290" s="817"/>
      <c r="AG290" s="1314" t="s">
        <v>3504</v>
      </c>
      <c r="AH290" s="1314" t="s">
        <v>3504</v>
      </c>
      <c r="AI290" s="769"/>
      <c r="AJ290" s="769" t="str">
        <f t="shared" si="55"/>
        <v>M2</v>
      </c>
      <c r="AK290" s="905"/>
      <c r="AL290" s="88" t="str">
        <f>IF(AND(ISTEXT($E290),ISTEXT($B290)),"산출기준 &gt;&gt;  "&amp;_xlfn.XLOOKUP($E290,산출기준!$D:$D,산출기준!$E:$E,"매칭실패"),"")</f>
        <v/>
      </c>
    </row>
    <row r="291" spans="2:38">
      <c r="B291" s="1127"/>
      <c r="C291" s="1165"/>
      <c r="D291" s="1165"/>
      <c r="E291" s="1165"/>
      <c r="F291" s="1165"/>
      <c r="G291" s="1131" t="s">
        <v>2305</v>
      </c>
      <c r="H291" s="1131"/>
      <c r="I291" s="1130" t="str">
        <f t="shared" si="51"/>
        <v/>
      </c>
      <c r="J291" s="1132"/>
      <c r="K291" s="1132" t="str">
        <f>IFERROR(VLOOKUP($I291,'WM-AR'!$I$7:$AS$3267,34,FALSE),"")</f>
        <v/>
      </c>
      <c r="L291" s="1132" t="str">
        <f>IFERROR(VLOOKUP($I291,'WM-AR'!$I$7:$AS$3267,4,FALSE),"")</f>
        <v/>
      </c>
      <c r="M291" s="1132" t="str">
        <f>IFERROR(VLOOKUP($I291,'WM-AR'!$I$7:$AS$3267,6,FALSE),"")</f>
        <v/>
      </c>
      <c r="N291" s="1132" t="str">
        <f>IFERROR(VLOOKUP($I291,'WM-AR'!$I$7:$AS$3267,8,FALSE),"")</f>
        <v/>
      </c>
      <c r="O291" s="1132" t="str">
        <f>IFERROR(VLOOKUP($I291,'WM-AR'!$I$7:$AS$3267,10,FALSE),"")</f>
        <v/>
      </c>
      <c r="P291" s="1132" t="str">
        <f>IFERROR(VLOOKUP($I291,'WM-AR'!$I$7:$AS$3267,12,FALSE),"")</f>
        <v/>
      </c>
      <c r="Q291" s="1132" t="str">
        <f>IFERROR(VLOOKUP($I291,'WM-AR'!$I$7:$AS$3267,14,FALSE),"")</f>
        <v/>
      </c>
      <c r="R291" s="1132" t="str">
        <f>IFERROR(VLOOKUP($I291,'WM-AR'!$I$7:$AS$3267,16,FALSE),"")</f>
        <v/>
      </c>
      <c r="S291" s="1132" t="str">
        <f>IFERROR(VLOOKUP($I291,'WM-AR'!$I$7:$AS$3267,18,FALSE),"")</f>
        <v/>
      </c>
      <c r="T291" s="1132" t="str">
        <f>IFERROR(VLOOKUP($I291,'WM-AR'!$I$7:$AS$3267,20,FALSE),"")</f>
        <v/>
      </c>
      <c r="U291" s="1132" t="str">
        <f>IFERROR(VLOOKUP($I291,'WM-AR'!$I$7:$AS$3267,22,FALSE),"")</f>
        <v/>
      </c>
      <c r="V291" s="1132" t="str">
        <f>IFERROR(VLOOKUP($I291,'WM-AR'!$I$7:$AS$3267,24,FALSE),"")</f>
        <v/>
      </c>
      <c r="W291" s="1132" t="str">
        <f>IFERROR(VLOOKUP($I291,'WM-AR'!$I$7:$AS$3267,25,FALSE),"")</f>
        <v/>
      </c>
      <c r="X291" s="1132" t="str">
        <f>IFERROR(VLOOKUP($I291,'WM-AR'!$I$7:$AS$3267,26,FALSE),"")</f>
        <v/>
      </c>
      <c r="Y291" s="1132" t="str">
        <f>IFERROR(VLOOKUP($I291,'WM-AR'!$I$7:$AS$3267,27,FALSE),"")</f>
        <v/>
      </c>
      <c r="Z291" s="1132" t="str">
        <f>IFERROR(VLOOKUP($I291,'WM-AR'!$I$7:$AS$3267,28,FALSE),"")</f>
        <v/>
      </c>
      <c r="AA291" s="1132" t="str">
        <f>IFERROR(VLOOKUP($I291,'WM-AR'!$I$7:$AS$3267,29,FALSE),"")</f>
        <v/>
      </c>
      <c r="AB291" s="1132" t="str">
        <f>IFERROR(VLOOKUP($I291,'WM-AR'!$I$7:$AS$3267,30,FALSE),"")</f>
        <v/>
      </c>
      <c r="AC291" s="1132" t="str">
        <f>IFERROR(VLOOKUP($I291,'WM-AR'!$I$7:$AS$3267,31,FALSE),"")</f>
        <v/>
      </c>
      <c r="AD291" s="1132" t="str">
        <f>IFERROR(VLOOKUP($I291,'WM-AR'!$I$7:$AS$3267,32,FALSE),"")</f>
        <v/>
      </c>
      <c r="AE291" s="1132" t="str">
        <f>IFERROR(VLOOKUP($I291,'WM-AR'!$I$7:$AS$3267,33,FALSE),"")</f>
        <v/>
      </c>
      <c r="AF291" s="1190" t="s">
        <v>3552</v>
      </c>
      <c r="AG291" s="1134"/>
      <c r="AH291" s="1134"/>
      <c r="AI291" s="1135"/>
      <c r="AJ291" s="1135" t="str">
        <f t="shared" si="55"/>
        <v/>
      </c>
      <c r="AK291" s="1136"/>
      <c r="AL291" s="88" t="str">
        <f>IF(AND(ISTEXT($E291),ISTEXT($B291)),"산출기준 &gt;&gt;  "&amp;_xlfn.XLOOKUP($E291,산출기준!$D:$D,산출기준!$E:$E,"매칭실패"),"")</f>
        <v/>
      </c>
    </row>
    <row r="292" spans="2:38">
      <c r="B292" s="1111"/>
      <c r="C292" s="1166"/>
      <c r="D292" s="1166"/>
      <c r="E292" s="1166"/>
      <c r="F292" s="1166"/>
      <c r="G292" s="843"/>
      <c r="H292" s="843"/>
      <c r="I292" s="712" t="str">
        <f t="shared" si="51"/>
        <v/>
      </c>
      <c r="J292" s="714"/>
      <c r="K292" s="714" t="str">
        <f>IFERROR(VLOOKUP($I292,'WM-AR'!$I$7:$AS$3267,34,FALSE),"")</f>
        <v/>
      </c>
      <c r="L292" s="714" t="str">
        <f>IFERROR(VLOOKUP($I292,'WM-AR'!$I$7:$AS$3267,4,FALSE),"")</f>
        <v/>
      </c>
      <c r="M292" s="714" t="str">
        <f>IFERROR(VLOOKUP($I292,'WM-AR'!$I$7:$AS$3267,6,FALSE),"")</f>
        <v/>
      </c>
      <c r="N292" s="714" t="str">
        <f>IFERROR(VLOOKUP($I292,'WM-AR'!$I$7:$AS$3267,8,FALSE),"")</f>
        <v/>
      </c>
      <c r="O292" s="714" t="str">
        <f>IFERROR(VLOOKUP($I292,'WM-AR'!$I$7:$AS$3267,10,FALSE),"")</f>
        <v/>
      </c>
      <c r="P292" s="714" t="str">
        <f>IFERROR(VLOOKUP($I292,'WM-AR'!$I$7:$AS$3267,12,FALSE),"")</f>
        <v/>
      </c>
      <c r="Q292" s="714" t="str">
        <f>IFERROR(VLOOKUP($I292,'WM-AR'!$I$7:$AS$3267,14,FALSE),"")</f>
        <v/>
      </c>
      <c r="R292" s="714" t="str">
        <f>IFERROR(VLOOKUP($I292,'WM-AR'!$I$7:$AS$3267,16,FALSE),"")</f>
        <v/>
      </c>
      <c r="S292" s="714" t="str">
        <f>IFERROR(VLOOKUP($I292,'WM-AR'!$I$7:$AS$3267,18,FALSE),"")</f>
        <v/>
      </c>
      <c r="T292" s="714" t="str">
        <f>IFERROR(VLOOKUP($I292,'WM-AR'!$I$7:$AS$3267,20,FALSE),"")</f>
        <v/>
      </c>
      <c r="U292" s="714" t="str">
        <f>IFERROR(VLOOKUP($I292,'WM-AR'!$I$7:$AS$3267,22,FALSE),"")</f>
        <v/>
      </c>
      <c r="V292" s="714" t="str">
        <f>IFERROR(VLOOKUP($I292,'WM-AR'!$I$7:$AS$3267,24,FALSE),"")</f>
        <v/>
      </c>
      <c r="W292" s="714" t="str">
        <f>IFERROR(VLOOKUP($I292,'WM-AR'!$I$7:$AS$3267,25,FALSE),"")</f>
        <v/>
      </c>
      <c r="X292" s="714" t="str">
        <f>IFERROR(VLOOKUP($I292,'WM-AR'!$I$7:$AS$3267,26,FALSE),"")</f>
        <v/>
      </c>
      <c r="Y292" s="714" t="str">
        <f>IFERROR(VLOOKUP($I292,'WM-AR'!$I$7:$AS$3267,27,FALSE),"")</f>
        <v/>
      </c>
      <c r="Z292" s="714" t="str">
        <f>IFERROR(VLOOKUP($I292,'WM-AR'!$I$7:$AS$3267,28,FALSE),"")</f>
        <v/>
      </c>
      <c r="AA292" s="714" t="str">
        <f>IFERROR(VLOOKUP($I292,'WM-AR'!$I$7:$AS$3267,29,FALSE),"")</f>
        <v/>
      </c>
      <c r="AB292" s="714" t="str">
        <f>IFERROR(VLOOKUP($I292,'WM-AR'!$I$7:$AS$3267,30,FALSE),"")</f>
        <v/>
      </c>
      <c r="AC292" s="714" t="str">
        <f>IFERROR(VLOOKUP($I292,'WM-AR'!$I$7:$AS$3267,31,FALSE),"")</f>
        <v/>
      </c>
      <c r="AD292" s="714" t="str">
        <f>IFERROR(VLOOKUP($I292,'WM-AR'!$I$7:$AS$3267,32,FALSE),"")</f>
        <v/>
      </c>
      <c r="AE292" s="714" t="str">
        <f>IFERROR(VLOOKUP($I292,'WM-AR'!$I$7:$AS$3267,33,FALSE),"")</f>
        <v/>
      </c>
      <c r="AF292" s="938"/>
      <c r="AG292" s="852"/>
      <c r="AH292" s="852"/>
      <c r="AI292" s="854"/>
      <c r="AJ292" s="854" t="str">
        <f t="shared" si="55"/>
        <v/>
      </c>
      <c r="AK292" s="1114"/>
      <c r="AL292" s="88" t="str">
        <f>IF(AND(ISTEXT($E292),ISTEXT($B292)),"산출기준 &gt;&gt;  "&amp;_xlfn.XLOOKUP($E292,산출기준!$D:$D,산출기준!$E:$E,"매칭실패"),"")</f>
        <v/>
      </c>
    </row>
    <row r="293" spans="2:38">
      <c r="B293" s="1116"/>
      <c r="C293" s="1167"/>
      <c r="D293" s="1167"/>
      <c r="E293" s="1167"/>
      <c r="F293" s="1167"/>
      <c r="G293" s="1120"/>
      <c r="H293" s="1120"/>
      <c r="I293" s="1119" t="str">
        <f t="shared" si="51"/>
        <v/>
      </c>
      <c r="J293" s="1121"/>
      <c r="K293" s="1121" t="str">
        <f>IFERROR(VLOOKUP($I293,'WM-AR'!$I$7:$AS$3267,34,FALSE),"")</f>
        <v/>
      </c>
      <c r="L293" s="1121" t="str">
        <f>IFERROR(VLOOKUP($I293,'WM-AR'!$I$7:$AS$3267,4,FALSE),"")</f>
        <v/>
      </c>
      <c r="M293" s="1121" t="str">
        <f>IFERROR(VLOOKUP($I293,'WM-AR'!$I$7:$AS$3267,6,FALSE),"")</f>
        <v/>
      </c>
      <c r="N293" s="1121" t="str">
        <f>IFERROR(VLOOKUP($I293,'WM-AR'!$I$7:$AS$3267,8,FALSE),"")</f>
        <v/>
      </c>
      <c r="O293" s="1121" t="str">
        <f>IFERROR(VLOOKUP($I293,'WM-AR'!$I$7:$AS$3267,10,FALSE),"")</f>
        <v/>
      </c>
      <c r="P293" s="1121" t="str">
        <f>IFERROR(VLOOKUP($I293,'WM-AR'!$I$7:$AS$3267,12,FALSE),"")</f>
        <v/>
      </c>
      <c r="Q293" s="1121" t="str">
        <f>IFERROR(VLOOKUP($I293,'WM-AR'!$I$7:$AS$3267,14,FALSE),"")</f>
        <v/>
      </c>
      <c r="R293" s="1121" t="str">
        <f>IFERROR(VLOOKUP($I293,'WM-AR'!$I$7:$AS$3267,16,FALSE),"")</f>
        <v/>
      </c>
      <c r="S293" s="1121" t="str">
        <f>IFERROR(VLOOKUP($I293,'WM-AR'!$I$7:$AS$3267,18,FALSE),"")</f>
        <v/>
      </c>
      <c r="T293" s="1121" t="str">
        <f>IFERROR(VLOOKUP($I293,'WM-AR'!$I$7:$AS$3267,20,FALSE),"")</f>
        <v/>
      </c>
      <c r="U293" s="1121" t="str">
        <f>IFERROR(VLOOKUP($I293,'WM-AR'!$I$7:$AS$3267,22,FALSE),"")</f>
        <v/>
      </c>
      <c r="V293" s="1121" t="str">
        <f>IFERROR(VLOOKUP($I293,'WM-AR'!$I$7:$AS$3267,24,FALSE),"")</f>
        <v/>
      </c>
      <c r="W293" s="1121" t="str">
        <f>IFERROR(VLOOKUP($I293,'WM-AR'!$I$7:$AS$3267,25,FALSE),"")</f>
        <v/>
      </c>
      <c r="X293" s="1121" t="str">
        <f>IFERROR(VLOOKUP($I293,'WM-AR'!$I$7:$AS$3267,26,FALSE),"")</f>
        <v/>
      </c>
      <c r="Y293" s="1121" t="str">
        <f>IFERROR(VLOOKUP($I293,'WM-AR'!$I$7:$AS$3267,27,FALSE),"")</f>
        <v/>
      </c>
      <c r="Z293" s="1121" t="str">
        <f>IFERROR(VLOOKUP($I293,'WM-AR'!$I$7:$AS$3267,28,FALSE),"")</f>
        <v/>
      </c>
      <c r="AA293" s="1121" t="str">
        <f>IFERROR(VLOOKUP($I293,'WM-AR'!$I$7:$AS$3267,29,FALSE),"")</f>
        <v/>
      </c>
      <c r="AB293" s="1121" t="str">
        <f>IFERROR(VLOOKUP($I293,'WM-AR'!$I$7:$AS$3267,30,FALSE),"")</f>
        <v/>
      </c>
      <c r="AC293" s="1121" t="str">
        <f>IFERROR(VLOOKUP($I293,'WM-AR'!$I$7:$AS$3267,31,FALSE),"")</f>
        <v/>
      </c>
      <c r="AD293" s="1121" t="str">
        <f>IFERROR(VLOOKUP($I293,'WM-AR'!$I$7:$AS$3267,32,FALSE),"")</f>
        <v/>
      </c>
      <c r="AE293" s="1121" t="str">
        <f>IFERROR(VLOOKUP($I293,'WM-AR'!$I$7:$AS$3267,33,FALSE),"")</f>
        <v/>
      </c>
      <c r="AF293" s="1209"/>
      <c r="AG293" s="1123"/>
      <c r="AH293" s="1123"/>
      <c r="AI293" s="1124"/>
      <c r="AJ293" s="1124" t="str">
        <f t="shared" si="55"/>
        <v/>
      </c>
      <c r="AK293" s="1125"/>
      <c r="AL293" s="88" t="str">
        <f>IF(AND(ISTEXT($E293),ISTEXT($B293)),"산출기준 &gt;&gt;  "&amp;_xlfn.XLOOKUP($E293,산출기준!$D:$D,산출기준!$E:$E,"매칭실패"),"")</f>
        <v/>
      </c>
    </row>
    <row r="294" spans="2:38" s="658" customFormat="1">
      <c r="B294" s="635"/>
      <c r="C294" s="1068"/>
      <c r="D294" s="1068"/>
      <c r="E294" s="1068"/>
      <c r="F294" s="1317" t="s">
        <v>925</v>
      </c>
      <c r="G294" s="1068"/>
      <c r="H294" s="1307"/>
      <c r="I294" s="1071" t="str">
        <f t="shared" si="51"/>
        <v/>
      </c>
      <c r="J294" s="1071"/>
      <c r="K294" s="1071"/>
      <c r="L294" s="1071"/>
      <c r="M294" s="1071"/>
      <c r="N294" s="1071"/>
      <c r="O294" s="1071"/>
      <c r="P294" s="1071"/>
      <c r="Q294" s="1071"/>
      <c r="R294" s="1071"/>
      <c r="S294" s="1071"/>
      <c r="T294" s="1071"/>
      <c r="U294" s="1071"/>
      <c r="V294" s="1071"/>
      <c r="W294" s="1071"/>
      <c r="X294" s="1071"/>
      <c r="Y294" s="1071"/>
      <c r="Z294" s="1071"/>
      <c r="AA294" s="1071"/>
      <c r="AB294" s="1071"/>
      <c r="AC294" s="1071"/>
      <c r="AD294" s="1071"/>
      <c r="AE294" s="1071"/>
      <c r="AF294" s="1072"/>
      <c r="AG294" s="1072"/>
      <c r="AH294" s="1072"/>
      <c r="AI294" s="1072"/>
      <c r="AJ294" s="1072"/>
      <c r="AK294" s="1073"/>
      <c r="AL294" s="658" t="str">
        <f>IF(AND(ISTEXT($E294),ISTEXT($B294)),"산출기준 &gt;&gt;  "&amp;_xlfn.XLOOKUP($E294,산출기준!$D:$D,산출기준!$E:$E,"매칭실패"),"")</f>
        <v/>
      </c>
    </row>
    <row r="295" spans="2:38" ht="34.9" customHeight="1">
      <c r="B295" s="808" t="str" cm="1">
        <f t="array" aca="1" ref="B295" ca="1">_xlfn.IFNA(INDIRECT("Family_표준_구성도!B"&amp;MATCH(F295,INDIRECT("Family_표준_구성도!"&amp;"C:C"),0)),"")</f>
        <v>5.2.5.1.3</v>
      </c>
      <c r="C295" s="668" t="s">
        <v>1903</v>
      </c>
      <c r="D295" s="809"/>
      <c r="E295" s="668" t="s">
        <v>1962</v>
      </c>
      <c r="F295" s="1265" t="s">
        <v>927</v>
      </c>
      <c r="G295" s="1079"/>
      <c r="H295" s="1079"/>
      <c r="I295" s="674" t="str">
        <f t="shared" si="51"/>
        <v/>
      </c>
      <c r="J295" s="674"/>
      <c r="K295" s="674"/>
      <c r="L295" s="674"/>
      <c r="M295" s="674"/>
      <c r="N295" s="675"/>
      <c r="O295" s="676"/>
      <c r="P295" s="677"/>
      <c r="Q295" s="677"/>
      <c r="R295" s="677"/>
      <c r="S295" s="677"/>
      <c r="T295" s="677"/>
      <c r="U295" s="677"/>
      <c r="V295" s="678"/>
      <c r="W295" s="679"/>
      <c r="X295" s="679"/>
      <c r="Y295" s="679"/>
      <c r="Z295" s="679"/>
      <c r="AA295" s="679"/>
      <c r="AB295" s="679"/>
      <c r="AC295" s="679"/>
      <c r="AD295" s="679"/>
      <c r="AE295" s="679"/>
      <c r="AF295" s="1312" t="s">
        <v>3544</v>
      </c>
      <c r="AG295" s="1320"/>
      <c r="AH295" s="1320"/>
      <c r="AI295" s="1321"/>
      <c r="AJ295" s="1321"/>
      <c r="AK295" s="1322"/>
      <c r="AL295" s="88" t="str">
        <f ca="1">IF(AND(ISTEXT($E295),ISTEXT($B295)),"산출기준 &gt;&gt;  "&amp;_xlfn.XLOOKUP($E295,산출기준!$D:$D,산출기준!$E:$E,"매칭실패"),"")</f>
        <v>산출기준 &gt;&gt;  [Steel Column]</v>
      </c>
    </row>
    <row r="296" spans="2:38" ht="49.9" customHeight="1" outlineLevel="1">
      <c r="B296" s="758"/>
      <c r="C296" s="759"/>
      <c r="D296" s="759"/>
      <c r="E296" s="759"/>
      <c r="F296" s="1080" t="s">
        <v>3488</v>
      </c>
      <c r="G296" s="759" t="str">
        <f t="shared" ref="G296:G299" si="56">IF(IF(N296=0,"",N296)&amp;" | "&amp;IF(O296=0,"",O296)&amp;" | "&amp;IF(Q296=0,"",Q296)&amp;" | "&amp;IF(R296=0,"",R296)=" |  |  | ","",IF(N296=0,"",N296)&amp;" | "&amp;IF(O296=0,"",O296)&amp;" | "&amp;IF(Q296=0,"",Q296)&amp;" | "&amp;IF(R296=0,"",R296))</f>
        <v xml:space="preserve">Light Steel - Standard |  |  | </v>
      </c>
      <c r="H296" s="816" t="s">
        <v>3512</v>
      </c>
      <c r="I296" s="765" t="str">
        <f t="shared" si="51"/>
        <v>S01AA074-00001</v>
      </c>
      <c r="J296" s="766"/>
      <c r="K296" s="766" t="str">
        <f>IFERROR(VLOOKUP($I296,'WM-AR'!$I$7:$AS$3267,34,FALSE),"")</f>
        <v>TON</v>
      </c>
      <c r="L296" s="766" t="str">
        <f>IFERROR(VLOOKUP($I296,'WM-AR'!$I$7:$AS$3267,4,FALSE),"")</f>
        <v>Main Steel Structure Fabrication Work</v>
      </c>
      <c r="M296" s="766" t="str">
        <f>IFERROR(VLOOKUP($I296,'WM-AR'!$I$7:$AS$3267,6,FALSE),"")</f>
        <v>Shelter/Building</v>
      </c>
      <c r="N296" s="766" t="str">
        <f>IFERROR(VLOOKUP($I296,'WM-AR'!$I$7:$AS$3267,8,FALSE),"")</f>
        <v>Light Steel - Standard</v>
      </c>
      <c r="O296" s="766">
        <f>IFERROR(VLOOKUP($I296,'WM-AR'!$I$7:$AS$3267,10,FALSE),"")</f>
        <v>0</v>
      </c>
      <c r="P296" s="766">
        <f>IFERROR(VLOOKUP($I296,'WM-AR'!$I$7:$AS$3267,12,FALSE),"")</f>
        <v>0</v>
      </c>
      <c r="Q296" s="766" t="str">
        <f>IFERROR(VLOOKUP($I296,'WM-AR'!$I$7:$AS$3267,14,FALSE),"")</f>
        <v/>
      </c>
      <c r="R296" s="766" t="str">
        <f>IFERROR(VLOOKUP($I296,'WM-AR'!$I$7:$AS$3267,16,FALSE),"")</f>
        <v/>
      </c>
      <c r="S296" s="766" t="str">
        <f>IFERROR(VLOOKUP($I296,'WM-AR'!$I$7:$AS$3267,18,FALSE),"")</f>
        <v/>
      </c>
      <c r="T296" s="766" t="str">
        <f>IFERROR(VLOOKUP($I296,'WM-AR'!$I$7:$AS$3267,20,FALSE),"")</f>
        <v/>
      </c>
      <c r="U296" s="766" t="str">
        <f>IFERROR(VLOOKUP($I296,'WM-AR'!$I$7:$AS$3267,22,FALSE),"")</f>
        <v/>
      </c>
      <c r="V296" s="766" t="str">
        <f>IFERROR(VLOOKUP($I296,'WM-AR'!$I$7:$AS$3267,24,FALSE),"")</f>
        <v/>
      </c>
      <c r="W296" s="766">
        <f>IFERROR(VLOOKUP($I296,'WM-AR'!$I$7:$AS$3267,25,FALSE),"")</f>
        <v>0</v>
      </c>
      <c r="X296" s="766">
        <f>IFERROR(VLOOKUP($I296,'WM-AR'!$I$7:$AS$3267,26,FALSE),"")</f>
        <v>0</v>
      </c>
      <c r="Y296" s="766">
        <f>IFERROR(VLOOKUP($I296,'WM-AR'!$I$7:$AS$3267,27,FALSE),"")</f>
        <v>0</v>
      </c>
      <c r="Z296" s="766">
        <f>IFERROR(VLOOKUP($I296,'WM-AR'!$I$7:$AS$3267,28,FALSE),"")</f>
        <v>0</v>
      </c>
      <c r="AA296" s="766" t="str">
        <f>IFERROR(VLOOKUP($I296,'WM-AR'!$I$7:$AS$3267,29,FALSE),"")</f>
        <v>Material: (   )</v>
      </c>
      <c r="AB296" s="766">
        <f>IFERROR(VLOOKUP($I296,'WM-AR'!$I$7:$AS$3267,30,FALSE),"")</f>
        <v>0</v>
      </c>
      <c r="AC296" s="766">
        <f>IFERROR(VLOOKUP($I296,'WM-AR'!$I$7:$AS$3267,31,FALSE),"")</f>
        <v>0</v>
      </c>
      <c r="AD296" s="766">
        <f>IFERROR(VLOOKUP($I296,'WM-AR'!$I$7:$AS$3267,32,FALSE),"")</f>
        <v>0</v>
      </c>
      <c r="AE296" s="766" t="str">
        <f>IFERROR(VLOOKUP($I296,'WM-AR'!$I$7:$AS$3267,33,FALSE),"")</f>
        <v>(30)KG/M&gt;Weight</v>
      </c>
      <c r="AF296" s="1313" t="str">
        <f>_xlfn.CONCAT("- Material: ( ",AF295," )",CHAR(10),"- (",$H$81,")KG/M&gt;Weight")</f>
        <v>- Material: ( KSD3502 )
- (30)KG/M&gt;Weight</v>
      </c>
      <c r="AG296" s="768" t="s">
        <v>3491</v>
      </c>
      <c r="AH296" s="768" t="s">
        <v>3491</v>
      </c>
      <c r="AI296" s="769"/>
      <c r="AJ296" s="769" t="str">
        <f t="shared" ref="AJ296:AJ302" si="57">K296</f>
        <v>TON</v>
      </c>
      <c r="AK296" s="905"/>
      <c r="AL296" s="88" t="str">
        <f>IF(AND(ISTEXT($E296),ISTEXT($B296)),"산출기준 &gt;&gt;  "&amp;_xlfn.XLOOKUP($E296,산출기준!$D:$D,산출기준!$E:$E,"매칭실패"),"")</f>
        <v/>
      </c>
    </row>
    <row r="297" spans="2:38" ht="49.9" customHeight="1" outlineLevel="1">
      <c r="B297" s="758"/>
      <c r="C297" s="759"/>
      <c r="D297" s="759"/>
      <c r="E297" s="759"/>
      <c r="F297" s="1083" t="s">
        <v>3492</v>
      </c>
      <c r="G297" s="759" t="str">
        <f t="shared" si="56"/>
        <v xml:space="preserve">Light Steel |  |  | </v>
      </c>
      <c r="H297" s="816" t="s">
        <v>3532</v>
      </c>
      <c r="I297" s="765" t="str">
        <f t="shared" si="51"/>
        <v>S03AA084-00001</v>
      </c>
      <c r="J297" s="766"/>
      <c r="K297" s="766" t="str">
        <f>IFERROR(VLOOKUP($I297,'WM-AR'!$I$7:$AS$3267,34,FALSE),"")</f>
        <v>TON</v>
      </c>
      <c r="L297" s="766" t="str">
        <f>IFERROR(VLOOKUP($I297,'WM-AR'!$I$7:$AS$3267,4,FALSE),"")</f>
        <v>Main Steel Structure Erection Work</v>
      </c>
      <c r="M297" s="766" t="str">
        <f>IFERROR(VLOOKUP($I297,'WM-AR'!$I$7:$AS$3267,6,FALSE),"")</f>
        <v>Shelter/Building</v>
      </c>
      <c r="N297" s="766" t="str">
        <f>IFERROR(VLOOKUP($I297,'WM-AR'!$I$7:$AS$3267,8,FALSE),"")</f>
        <v>Light Steel</v>
      </c>
      <c r="O297" s="766">
        <f>IFERROR(VLOOKUP($I297,'WM-AR'!$I$7:$AS$3267,10,FALSE),"")</f>
        <v>0</v>
      </c>
      <c r="P297" s="766">
        <f>IFERROR(VLOOKUP($I297,'WM-AR'!$I$7:$AS$3267,12,FALSE),"")</f>
        <v>0</v>
      </c>
      <c r="Q297" s="766" t="str">
        <f>IFERROR(VLOOKUP($I297,'WM-AR'!$I$7:$AS$3267,14,FALSE),"")</f>
        <v/>
      </c>
      <c r="R297" s="766" t="str">
        <f>IFERROR(VLOOKUP($I297,'WM-AR'!$I$7:$AS$3267,16,FALSE),"")</f>
        <v/>
      </c>
      <c r="S297" s="766" t="str">
        <f>IFERROR(VLOOKUP($I297,'WM-AR'!$I$7:$AS$3267,18,FALSE),"")</f>
        <v/>
      </c>
      <c r="T297" s="766" t="str">
        <f>IFERROR(VLOOKUP($I297,'WM-AR'!$I$7:$AS$3267,20,FALSE),"")</f>
        <v/>
      </c>
      <c r="U297" s="766" t="str">
        <f>IFERROR(VLOOKUP($I297,'WM-AR'!$I$7:$AS$3267,22,FALSE),"")</f>
        <v/>
      </c>
      <c r="V297" s="766" t="str">
        <f>IFERROR(VLOOKUP($I297,'WM-AR'!$I$7:$AS$3267,24,FALSE),"")</f>
        <v/>
      </c>
      <c r="W297" s="766">
        <f>IFERROR(VLOOKUP($I297,'WM-AR'!$I$7:$AS$3267,25,FALSE),"")</f>
        <v>0</v>
      </c>
      <c r="X297" s="766">
        <f>IFERROR(VLOOKUP($I297,'WM-AR'!$I$7:$AS$3267,26,FALSE),"")</f>
        <v>0</v>
      </c>
      <c r="Y297" s="766">
        <f>IFERROR(VLOOKUP($I297,'WM-AR'!$I$7:$AS$3267,27,FALSE),"")</f>
        <v>0</v>
      </c>
      <c r="Z297" s="766">
        <f>IFERROR(VLOOKUP($I297,'WM-AR'!$I$7:$AS$3267,28,FALSE),"")</f>
        <v>0</v>
      </c>
      <c r="AA297" s="766" t="str">
        <f>IFERROR(VLOOKUP($I297,'WM-AR'!$I$7:$AS$3267,29,FALSE),"")</f>
        <v>Material: (   )</v>
      </c>
      <c r="AB297" s="766">
        <f>IFERROR(VLOOKUP($I297,'WM-AR'!$I$7:$AS$3267,30,FALSE),"")</f>
        <v>0</v>
      </c>
      <c r="AC297" s="766">
        <f>IFERROR(VLOOKUP($I297,'WM-AR'!$I$7:$AS$3267,31,FALSE),"")</f>
        <v>0</v>
      </c>
      <c r="AD297" s="766">
        <f>IFERROR(VLOOKUP($I297,'WM-AR'!$I$7:$AS$3267,32,FALSE),"")</f>
        <v>0</v>
      </c>
      <c r="AE297" s="766">
        <f>IFERROR(VLOOKUP($I297,'WM-AR'!$I$7:$AS$3267,33,FALSE),"")</f>
        <v>0</v>
      </c>
      <c r="AF297" s="1313" t="str">
        <f>_xlfn.CONCAT("- Material: ( ",AF295," )")</f>
        <v>- Material: ( KSD3502 )</v>
      </c>
      <c r="AG297" s="1314" t="s">
        <v>3494</v>
      </c>
      <c r="AH297" s="1314" t="s">
        <v>3494</v>
      </c>
      <c r="AI297" s="769"/>
      <c r="AJ297" s="769" t="str">
        <f t="shared" si="57"/>
        <v>TON</v>
      </c>
      <c r="AK297" s="905"/>
      <c r="AL297" s="88" t="str">
        <f>IF(AND(ISTEXT($E297),ISTEXT($B297)),"산출기준 &gt;&gt;  "&amp;_xlfn.XLOOKUP($E297,산출기준!$D:$D,산출기준!$E:$E,"매칭실패"),"")</f>
        <v/>
      </c>
    </row>
    <row r="298" spans="2:38" ht="49.9" customHeight="1" outlineLevel="1">
      <c r="B298" s="758"/>
      <c r="C298" s="759"/>
      <c r="D298" s="759"/>
      <c r="E298" s="759"/>
      <c r="F298" s="1315" t="s">
        <v>1976</v>
      </c>
      <c r="G298" s="759" t="str">
        <f>IF(IF(N298=0,"",N298)&amp;" | "&amp;IF(O298=0,"",O298)&amp;" | "&amp;IF(Q298=0,"",Q298)&amp;" | "&amp;IF(R298=0,"",R298)=" |  |  | ","",IF(N298=0,"",N298)&amp;" | "&amp;IF(O298=0,"",O298)&amp;" | "&amp;IF(Q298=0,"",Q298)&amp;" | "&amp;IF(R298=0,"",R298))</f>
        <v xml:space="preserve">Plates - Gusset, Stiffener, ETC |  |  | </v>
      </c>
      <c r="H298" s="1153" t="s">
        <v>3495</v>
      </c>
      <c r="I298" s="765" t="str">
        <f>LEFT(H298,14)</f>
        <v>S01AA009-00001</v>
      </c>
      <c r="J298" s="766"/>
      <c r="K298" s="766" t="s">
        <v>3496</v>
      </c>
      <c r="L298" s="766" t="s">
        <v>3497</v>
      </c>
      <c r="M298" s="766" t="s">
        <v>3498</v>
      </c>
      <c r="N298" s="766" t="s">
        <v>3499</v>
      </c>
      <c r="O298" s="766">
        <v>0</v>
      </c>
      <c r="P298" s="766">
        <v>0</v>
      </c>
      <c r="Q298" s="766">
        <v>0</v>
      </c>
      <c r="R298" s="766">
        <v>0</v>
      </c>
      <c r="S298" s="766">
        <v>0</v>
      </c>
      <c r="T298" s="766">
        <v>0</v>
      </c>
      <c r="U298" s="766">
        <v>0</v>
      </c>
      <c r="V298" s="766">
        <v>0</v>
      </c>
      <c r="W298" s="766">
        <v>0</v>
      </c>
      <c r="X298" s="766">
        <v>0</v>
      </c>
      <c r="Y298" s="766">
        <v>0</v>
      </c>
      <c r="Z298" s="766">
        <v>0</v>
      </c>
      <c r="AA298" s="766" t="s">
        <v>3500</v>
      </c>
      <c r="AB298" s="766">
        <v>0</v>
      </c>
      <c r="AC298" s="766">
        <v>0</v>
      </c>
      <c r="AD298" s="766">
        <v>0</v>
      </c>
      <c r="AE298" s="766">
        <v>0</v>
      </c>
      <c r="AF298" s="817"/>
      <c r="AG298" s="1314" t="s">
        <v>3501</v>
      </c>
      <c r="AH298" s="1314" t="s">
        <v>3501</v>
      </c>
      <c r="AI298" s="769"/>
      <c r="AJ298" s="769" t="str">
        <f>K298</f>
        <v>TON</v>
      </c>
      <c r="AK298" s="1318"/>
      <c r="AL298" s="88" t="s">
        <v>2965</v>
      </c>
    </row>
    <row r="299" spans="2:38" ht="49.9" customHeight="1" outlineLevel="1">
      <c r="B299" s="758"/>
      <c r="C299" s="759"/>
      <c r="D299" s="759"/>
      <c r="E299" s="759"/>
      <c r="F299" s="1083" t="s">
        <v>3502</v>
      </c>
      <c r="G299" s="759" t="str">
        <f t="shared" si="56"/>
        <v xml:space="preserve">for Non-Fireproofed Steel Surface |  |  | </v>
      </c>
      <c r="H299" s="816" t="s">
        <v>3503</v>
      </c>
      <c r="I299" s="765" t="str">
        <f t="shared" si="51"/>
        <v>S41AA051-00001</v>
      </c>
      <c r="J299" s="766"/>
      <c r="K299" s="766" t="str">
        <f>IFERROR(VLOOKUP($I299,'WM-AR'!$I$7:$AS$3267,34,FALSE),"")</f>
        <v>M2</v>
      </c>
      <c r="L299" s="766" t="str">
        <f>IFERROR(VLOOKUP($I299,'WM-AR'!$I$7:$AS$3267,4,FALSE),"")</f>
        <v>Steel Structure Paint Work</v>
      </c>
      <c r="M299" s="766" t="str">
        <f>IFERROR(VLOOKUP($I299,'WM-AR'!$I$7:$AS$3267,6,FALSE),"")</f>
        <v>Shelter/Building</v>
      </c>
      <c r="N299" s="766" t="str">
        <f>IFERROR(VLOOKUP($I299,'WM-AR'!$I$7:$AS$3267,8,FALSE),"")</f>
        <v>for Non-Fireproofed Steel Surface</v>
      </c>
      <c r="O299" s="766">
        <f>IFERROR(VLOOKUP($I299,'WM-AR'!$I$7:$AS$3267,10,FALSE),"")</f>
        <v>0</v>
      </c>
      <c r="P299" s="766">
        <f>IFERROR(VLOOKUP($I299,'WM-AR'!$I$7:$AS$3267,12,FALSE),"")</f>
        <v>0</v>
      </c>
      <c r="Q299" s="766" t="str">
        <f>IFERROR(VLOOKUP($I299,'WM-AR'!$I$7:$AS$3267,14,FALSE),"")</f>
        <v/>
      </c>
      <c r="R299" s="766" t="str">
        <f>IFERROR(VLOOKUP($I299,'WM-AR'!$I$7:$AS$3267,16,FALSE),"")</f>
        <v/>
      </c>
      <c r="S299" s="766" t="str">
        <f>IFERROR(VLOOKUP($I299,'WM-AR'!$I$7:$AS$3267,18,FALSE),"")</f>
        <v/>
      </c>
      <c r="T299" s="766" t="str">
        <f>IFERROR(VLOOKUP($I299,'WM-AR'!$I$7:$AS$3267,20,FALSE),"")</f>
        <v/>
      </c>
      <c r="U299" s="766" t="str">
        <f>IFERROR(VLOOKUP($I299,'WM-AR'!$I$7:$AS$3267,22,FALSE),"")</f>
        <v/>
      </c>
      <c r="V299" s="766" t="str">
        <f>IFERROR(VLOOKUP($I299,'WM-AR'!$I$7:$AS$3267,24,FALSE),"")</f>
        <v/>
      </c>
      <c r="W299" s="766">
        <f>IFERROR(VLOOKUP($I299,'WM-AR'!$I$7:$AS$3267,25,FALSE),"")</f>
        <v>0</v>
      </c>
      <c r="X299" s="766">
        <f>IFERROR(VLOOKUP($I299,'WM-AR'!$I$7:$AS$3267,26,FALSE),"")</f>
        <v>0</v>
      </c>
      <c r="Y299" s="766">
        <f>IFERROR(VLOOKUP($I299,'WM-AR'!$I$7:$AS$3267,27,FALSE),"")</f>
        <v>0</v>
      </c>
      <c r="Z299" s="766">
        <f>IFERROR(VLOOKUP($I299,'WM-AR'!$I$7:$AS$3267,28,FALSE),"")</f>
        <v>0</v>
      </c>
      <c r="AA299" s="766" t="str">
        <f>IFERROR(VLOOKUP($I299,'WM-AR'!$I$7:$AS$3267,29,FALSE),"")</f>
        <v>Material: (   )</v>
      </c>
      <c r="AB299" s="766">
        <f>IFERROR(VLOOKUP($I299,'WM-AR'!$I$7:$AS$3267,30,FALSE),"")</f>
        <v>0</v>
      </c>
      <c r="AC299" s="766">
        <f>IFERROR(VLOOKUP($I299,'WM-AR'!$I$7:$AS$3267,31,FALSE),"")</f>
        <v>0</v>
      </c>
      <c r="AD299" s="766">
        <f>IFERROR(VLOOKUP($I299,'WM-AR'!$I$7:$AS$3267,32,FALSE),"")</f>
        <v>0</v>
      </c>
      <c r="AE299" s="766">
        <f>IFERROR(VLOOKUP($I299,'WM-AR'!$I$7:$AS$3267,33,FALSE),"")</f>
        <v>0</v>
      </c>
      <c r="AF299" s="817"/>
      <c r="AG299" s="1314" t="s">
        <v>3504</v>
      </c>
      <c r="AH299" s="1314" t="s">
        <v>3504</v>
      </c>
      <c r="AI299" s="769"/>
      <c r="AJ299" s="769" t="str">
        <f t="shared" si="57"/>
        <v>M2</v>
      </c>
      <c r="AK299" s="905"/>
      <c r="AL299" s="88" t="str">
        <f>IF(AND(ISTEXT($E299),ISTEXT($B299)),"산출기준 &gt;&gt;  "&amp;_xlfn.XLOOKUP($E299,산출기준!$D:$D,산출기준!$E:$E,"매칭실패"),"")</f>
        <v/>
      </c>
    </row>
    <row r="300" spans="2:38">
      <c r="B300" s="1127"/>
      <c r="C300" s="1165"/>
      <c r="D300" s="1165"/>
      <c r="E300" s="1165"/>
      <c r="F300" s="1165"/>
      <c r="G300" s="1131" t="s">
        <v>2306</v>
      </c>
      <c r="H300" s="1131"/>
      <c r="I300" s="1130" t="str">
        <f t="shared" si="51"/>
        <v/>
      </c>
      <c r="J300" s="1132"/>
      <c r="K300" s="1132" t="str">
        <f>IFERROR(VLOOKUP($I300,'WM-AR'!$I$7:$AS$3267,34,FALSE),"")</f>
        <v/>
      </c>
      <c r="L300" s="1132" t="str">
        <f>IFERROR(VLOOKUP($I300,'WM-AR'!$I$7:$AS$3267,4,FALSE),"")</f>
        <v/>
      </c>
      <c r="M300" s="1132" t="str">
        <f>IFERROR(VLOOKUP($I300,'WM-AR'!$I$7:$AS$3267,6,FALSE),"")</f>
        <v/>
      </c>
      <c r="N300" s="1132" t="str">
        <f>IFERROR(VLOOKUP($I300,'WM-AR'!$I$7:$AS$3267,8,FALSE),"")</f>
        <v/>
      </c>
      <c r="O300" s="1132" t="str">
        <f>IFERROR(VLOOKUP($I300,'WM-AR'!$I$7:$AS$3267,10,FALSE),"")</f>
        <v/>
      </c>
      <c r="P300" s="1132" t="str">
        <f>IFERROR(VLOOKUP($I300,'WM-AR'!$I$7:$AS$3267,12,FALSE),"")</f>
        <v/>
      </c>
      <c r="Q300" s="1132" t="str">
        <f>IFERROR(VLOOKUP($I300,'WM-AR'!$I$7:$AS$3267,14,FALSE),"")</f>
        <v/>
      </c>
      <c r="R300" s="1132" t="str">
        <f>IFERROR(VLOOKUP($I300,'WM-AR'!$I$7:$AS$3267,16,FALSE),"")</f>
        <v/>
      </c>
      <c r="S300" s="1132" t="str">
        <f>IFERROR(VLOOKUP($I300,'WM-AR'!$I$7:$AS$3267,18,FALSE),"")</f>
        <v/>
      </c>
      <c r="T300" s="1132" t="str">
        <f>IFERROR(VLOOKUP($I300,'WM-AR'!$I$7:$AS$3267,20,FALSE),"")</f>
        <v/>
      </c>
      <c r="U300" s="1132" t="str">
        <f>IFERROR(VLOOKUP($I300,'WM-AR'!$I$7:$AS$3267,22,FALSE),"")</f>
        <v/>
      </c>
      <c r="V300" s="1132" t="str">
        <f>IFERROR(VLOOKUP($I300,'WM-AR'!$I$7:$AS$3267,24,FALSE),"")</f>
        <v/>
      </c>
      <c r="W300" s="1132" t="str">
        <f>IFERROR(VLOOKUP($I300,'WM-AR'!$I$7:$AS$3267,25,FALSE),"")</f>
        <v/>
      </c>
      <c r="X300" s="1132" t="str">
        <f>IFERROR(VLOOKUP($I300,'WM-AR'!$I$7:$AS$3267,26,FALSE),"")</f>
        <v/>
      </c>
      <c r="Y300" s="1132" t="str">
        <f>IFERROR(VLOOKUP($I300,'WM-AR'!$I$7:$AS$3267,27,FALSE),"")</f>
        <v/>
      </c>
      <c r="Z300" s="1132" t="str">
        <f>IFERROR(VLOOKUP($I300,'WM-AR'!$I$7:$AS$3267,28,FALSE),"")</f>
        <v/>
      </c>
      <c r="AA300" s="1132" t="str">
        <f>IFERROR(VLOOKUP($I300,'WM-AR'!$I$7:$AS$3267,29,FALSE),"")</f>
        <v/>
      </c>
      <c r="AB300" s="1132" t="str">
        <f>IFERROR(VLOOKUP($I300,'WM-AR'!$I$7:$AS$3267,30,FALSE),"")</f>
        <v/>
      </c>
      <c r="AC300" s="1132" t="str">
        <f>IFERROR(VLOOKUP($I300,'WM-AR'!$I$7:$AS$3267,31,FALSE),"")</f>
        <v/>
      </c>
      <c r="AD300" s="1132" t="str">
        <f>IFERROR(VLOOKUP($I300,'WM-AR'!$I$7:$AS$3267,32,FALSE),"")</f>
        <v/>
      </c>
      <c r="AE300" s="1132" t="str">
        <f>IFERROR(VLOOKUP($I300,'WM-AR'!$I$7:$AS$3267,33,FALSE),"")</f>
        <v/>
      </c>
      <c r="AF300" s="1190" t="s">
        <v>3553</v>
      </c>
      <c r="AG300" s="1134"/>
      <c r="AH300" s="1134"/>
      <c r="AI300" s="1135"/>
      <c r="AJ300" s="1135" t="str">
        <f t="shared" si="57"/>
        <v/>
      </c>
      <c r="AK300" s="1136"/>
      <c r="AL300" s="88" t="str">
        <f>IF(AND(ISTEXT($E300),ISTEXT($B300)),"산출기준 &gt;&gt;  "&amp;_xlfn.XLOOKUP($E300,산출기준!$D:$D,산출기준!$E:$E,"매칭실패"),"")</f>
        <v/>
      </c>
    </row>
    <row r="301" spans="2:38">
      <c r="B301" s="1111"/>
      <c r="C301" s="1166"/>
      <c r="D301" s="1166"/>
      <c r="E301" s="1166"/>
      <c r="F301" s="1166"/>
      <c r="G301" s="843"/>
      <c r="H301" s="843"/>
      <c r="I301" s="712" t="str">
        <f t="shared" si="51"/>
        <v/>
      </c>
      <c r="J301" s="714"/>
      <c r="K301" s="714" t="str">
        <f>IFERROR(VLOOKUP($I301,'WM-AR'!$I$7:$AS$3267,34,FALSE),"")</f>
        <v/>
      </c>
      <c r="L301" s="714" t="str">
        <f>IFERROR(VLOOKUP($I301,'WM-AR'!$I$7:$AS$3267,4,FALSE),"")</f>
        <v/>
      </c>
      <c r="M301" s="714" t="str">
        <f>IFERROR(VLOOKUP($I301,'WM-AR'!$I$7:$AS$3267,6,FALSE),"")</f>
        <v/>
      </c>
      <c r="N301" s="714" t="str">
        <f>IFERROR(VLOOKUP($I301,'WM-AR'!$I$7:$AS$3267,8,FALSE),"")</f>
        <v/>
      </c>
      <c r="O301" s="714" t="str">
        <f>IFERROR(VLOOKUP($I301,'WM-AR'!$I$7:$AS$3267,10,FALSE),"")</f>
        <v/>
      </c>
      <c r="P301" s="714" t="str">
        <f>IFERROR(VLOOKUP($I301,'WM-AR'!$I$7:$AS$3267,12,FALSE),"")</f>
        <v/>
      </c>
      <c r="Q301" s="714" t="str">
        <f>IFERROR(VLOOKUP($I301,'WM-AR'!$I$7:$AS$3267,14,FALSE),"")</f>
        <v/>
      </c>
      <c r="R301" s="714" t="str">
        <f>IFERROR(VLOOKUP($I301,'WM-AR'!$I$7:$AS$3267,16,FALSE),"")</f>
        <v/>
      </c>
      <c r="S301" s="714" t="str">
        <f>IFERROR(VLOOKUP($I301,'WM-AR'!$I$7:$AS$3267,18,FALSE),"")</f>
        <v/>
      </c>
      <c r="T301" s="714" t="str">
        <f>IFERROR(VLOOKUP($I301,'WM-AR'!$I$7:$AS$3267,20,FALSE),"")</f>
        <v/>
      </c>
      <c r="U301" s="714" t="str">
        <f>IFERROR(VLOOKUP($I301,'WM-AR'!$I$7:$AS$3267,22,FALSE),"")</f>
        <v/>
      </c>
      <c r="V301" s="714" t="str">
        <f>IFERROR(VLOOKUP($I301,'WM-AR'!$I$7:$AS$3267,24,FALSE),"")</f>
        <v/>
      </c>
      <c r="W301" s="714" t="str">
        <f>IFERROR(VLOOKUP($I301,'WM-AR'!$I$7:$AS$3267,25,FALSE),"")</f>
        <v/>
      </c>
      <c r="X301" s="714" t="str">
        <f>IFERROR(VLOOKUP($I301,'WM-AR'!$I$7:$AS$3267,26,FALSE),"")</f>
        <v/>
      </c>
      <c r="Y301" s="714" t="str">
        <f>IFERROR(VLOOKUP($I301,'WM-AR'!$I$7:$AS$3267,27,FALSE),"")</f>
        <v/>
      </c>
      <c r="Z301" s="714" t="str">
        <f>IFERROR(VLOOKUP($I301,'WM-AR'!$I$7:$AS$3267,28,FALSE),"")</f>
        <v/>
      </c>
      <c r="AA301" s="714" t="str">
        <f>IFERROR(VLOOKUP($I301,'WM-AR'!$I$7:$AS$3267,29,FALSE),"")</f>
        <v/>
      </c>
      <c r="AB301" s="714" t="str">
        <f>IFERROR(VLOOKUP($I301,'WM-AR'!$I$7:$AS$3267,30,FALSE),"")</f>
        <v/>
      </c>
      <c r="AC301" s="714" t="str">
        <f>IFERROR(VLOOKUP($I301,'WM-AR'!$I$7:$AS$3267,31,FALSE),"")</f>
        <v/>
      </c>
      <c r="AD301" s="714" t="str">
        <f>IFERROR(VLOOKUP($I301,'WM-AR'!$I$7:$AS$3267,32,FALSE),"")</f>
        <v/>
      </c>
      <c r="AE301" s="714" t="str">
        <f>IFERROR(VLOOKUP($I301,'WM-AR'!$I$7:$AS$3267,33,FALSE),"")</f>
        <v/>
      </c>
      <c r="AF301" s="938"/>
      <c r="AG301" s="852"/>
      <c r="AH301" s="852"/>
      <c r="AI301" s="854"/>
      <c r="AJ301" s="854" t="str">
        <f t="shared" si="57"/>
        <v/>
      </c>
      <c r="AK301" s="1114"/>
      <c r="AL301" s="88" t="str">
        <f>IF(AND(ISTEXT($E301),ISTEXT($B301)),"산출기준 &gt;&gt;  "&amp;_xlfn.XLOOKUP($E301,산출기준!$D:$D,산출기준!$E:$E,"매칭실패"),"")</f>
        <v/>
      </c>
    </row>
    <row r="302" spans="2:38">
      <c r="B302" s="1116"/>
      <c r="C302" s="1167"/>
      <c r="D302" s="1167"/>
      <c r="E302" s="1167"/>
      <c r="F302" s="1167"/>
      <c r="G302" s="1120"/>
      <c r="H302" s="1120"/>
      <c r="I302" s="1119" t="str">
        <f t="shared" si="51"/>
        <v/>
      </c>
      <c r="J302" s="1121"/>
      <c r="K302" s="1121" t="str">
        <f>IFERROR(VLOOKUP($I302,'WM-AR'!$I$7:$AS$3267,34,FALSE),"")</f>
        <v/>
      </c>
      <c r="L302" s="1121" t="str">
        <f>IFERROR(VLOOKUP($I302,'WM-AR'!$I$7:$AS$3267,4,FALSE),"")</f>
        <v/>
      </c>
      <c r="M302" s="1121" t="str">
        <f>IFERROR(VLOOKUP($I302,'WM-AR'!$I$7:$AS$3267,6,FALSE),"")</f>
        <v/>
      </c>
      <c r="N302" s="1121" t="str">
        <f>IFERROR(VLOOKUP($I302,'WM-AR'!$I$7:$AS$3267,8,FALSE),"")</f>
        <v/>
      </c>
      <c r="O302" s="1121" t="str">
        <f>IFERROR(VLOOKUP($I302,'WM-AR'!$I$7:$AS$3267,10,FALSE),"")</f>
        <v/>
      </c>
      <c r="P302" s="1121" t="str">
        <f>IFERROR(VLOOKUP($I302,'WM-AR'!$I$7:$AS$3267,12,FALSE),"")</f>
        <v/>
      </c>
      <c r="Q302" s="1121" t="str">
        <f>IFERROR(VLOOKUP($I302,'WM-AR'!$I$7:$AS$3267,14,FALSE),"")</f>
        <v/>
      </c>
      <c r="R302" s="1121" t="str">
        <f>IFERROR(VLOOKUP($I302,'WM-AR'!$I$7:$AS$3267,16,FALSE),"")</f>
        <v/>
      </c>
      <c r="S302" s="1121" t="str">
        <f>IFERROR(VLOOKUP($I302,'WM-AR'!$I$7:$AS$3267,18,FALSE),"")</f>
        <v/>
      </c>
      <c r="T302" s="1121" t="str">
        <f>IFERROR(VLOOKUP($I302,'WM-AR'!$I$7:$AS$3267,20,FALSE),"")</f>
        <v/>
      </c>
      <c r="U302" s="1121" t="str">
        <f>IFERROR(VLOOKUP($I302,'WM-AR'!$I$7:$AS$3267,22,FALSE),"")</f>
        <v/>
      </c>
      <c r="V302" s="1121" t="str">
        <f>IFERROR(VLOOKUP($I302,'WM-AR'!$I$7:$AS$3267,24,FALSE),"")</f>
        <v/>
      </c>
      <c r="W302" s="1121" t="str">
        <f>IFERROR(VLOOKUP($I302,'WM-AR'!$I$7:$AS$3267,25,FALSE),"")</f>
        <v/>
      </c>
      <c r="X302" s="1121" t="str">
        <f>IFERROR(VLOOKUP($I302,'WM-AR'!$I$7:$AS$3267,26,FALSE),"")</f>
        <v/>
      </c>
      <c r="Y302" s="1121" t="str">
        <f>IFERROR(VLOOKUP($I302,'WM-AR'!$I$7:$AS$3267,27,FALSE),"")</f>
        <v/>
      </c>
      <c r="Z302" s="1121" t="str">
        <f>IFERROR(VLOOKUP($I302,'WM-AR'!$I$7:$AS$3267,28,FALSE),"")</f>
        <v/>
      </c>
      <c r="AA302" s="1121" t="str">
        <f>IFERROR(VLOOKUP($I302,'WM-AR'!$I$7:$AS$3267,29,FALSE),"")</f>
        <v/>
      </c>
      <c r="AB302" s="1121" t="str">
        <f>IFERROR(VLOOKUP($I302,'WM-AR'!$I$7:$AS$3267,30,FALSE),"")</f>
        <v/>
      </c>
      <c r="AC302" s="1121" t="str">
        <f>IFERROR(VLOOKUP($I302,'WM-AR'!$I$7:$AS$3267,31,FALSE),"")</f>
        <v/>
      </c>
      <c r="AD302" s="1121" t="str">
        <f>IFERROR(VLOOKUP($I302,'WM-AR'!$I$7:$AS$3267,32,FALSE),"")</f>
        <v/>
      </c>
      <c r="AE302" s="1121" t="str">
        <f>IFERROR(VLOOKUP($I302,'WM-AR'!$I$7:$AS$3267,33,FALSE),"")</f>
        <v/>
      </c>
      <c r="AF302" s="1209"/>
      <c r="AG302" s="1123"/>
      <c r="AH302" s="1123"/>
      <c r="AI302" s="1124"/>
      <c r="AJ302" s="1124" t="str">
        <f t="shared" si="57"/>
        <v/>
      </c>
      <c r="AK302" s="1125"/>
      <c r="AL302" s="88" t="str">
        <f>IF(AND(ISTEXT($E302),ISTEXT($B302)),"산출기준 &gt;&gt;  "&amp;_xlfn.XLOOKUP($E302,산출기준!$D:$D,산출기준!$E:$E,"매칭실패"),"")</f>
        <v/>
      </c>
    </row>
    <row r="303" spans="2:38" s="658" customFormat="1">
      <c r="B303" s="635"/>
      <c r="C303" s="1068"/>
      <c r="D303" s="1068"/>
      <c r="E303" s="1068"/>
      <c r="F303" s="1317" t="s">
        <v>928</v>
      </c>
      <c r="G303" s="1068"/>
      <c r="H303" s="1307"/>
      <c r="I303" s="1071" t="str">
        <f t="shared" si="51"/>
        <v/>
      </c>
      <c r="J303" s="1071"/>
      <c r="K303" s="1071"/>
      <c r="L303" s="1071"/>
      <c r="M303" s="1071"/>
      <c r="N303" s="1071"/>
      <c r="O303" s="1071"/>
      <c r="P303" s="1071"/>
      <c r="Q303" s="1071"/>
      <c r="R303" s="1071"/>
      <c r="S303" s="1071"/>
      <c r="T303" s="1071"/>
      <c r="U303" s="1071"/>
      <c r="V303" s="1071"/>
      <c r="W303" s="1071"/>
      <c r="X303" s="1071"/>
      <c r="Y303" s="1071"/>
      <c r="Z303" s="1071"/>
      <c r="AA303" s="1071"/>
      <c r="AB303" s="1071"/>
      <c r="AC303" s="1071"/>
      <c r="AD303" s="1071"/>
      <c r="AE303" s="1071"/>
      <c r="AF303" s="1072"/>
      <c r="AG303" s="1072"/>
      <c r="AH303" s="1072"/>
      <c r="AI303" s="1072"/>
      <c r="AJ303" s="1072"/>
      <c r="AK303" s="1073"/>
      <c r="AL303" s="658" t="str">
        <f>IF(AND(ISTEXT($E303),ISTEXT($B303)),"산출기준 &gt;&gt;  "&amp;_xlfn.XLOOKUP($E303,산출기준!$D:$D,산출기준!$E:$E,"매칭실패"),"")</f>
        <v/>
      </c>
    </row>
    <row r="304" spans="2:38" ht="34.9" customHeight="1">
      <c r="B304" s="808" t="str" cm="1">
        <f t="array" aca="1" ref="B304" ca="1">_xlfn.IFNA(INDIRECT("Family_표준_구성도!B"&amp;MATCH(F304,INDIRECT("Family_표준_구성도!"&amp;"C:C"),0)),"")</f>
        <v>5.2.5.1.4</v>
      </c>
      <c r="C304" s="668" t="s">
        <v>1903</v>
      </c>
      <c r="D304" s="809"/>
      <c r="E304" s="668" t="s">
        <v>1962</v>
      </c>
      <c r="F304" s="1265" t="s">
        <v>930</v>
      </c>
      <c r="G304" s="1079"/>
      <c r="H304" s="1079"/>
      <c r="I304" s="674" t="str">
        <f t="shared" si="51"/>
        <v/>
      </c>
      <c r="J304" s="674"/>
      <c r="K304" s="674"/>
      <c r="L304" s="674"/>
      <c r="M304" s="674"/>
      <c r="N304" s="675"/>
      <c r="O304" s="676"/>
      <c r="P304" s="677"/>
      <c r="Q304" s="677"/>
      <c r="R304" s="677"/>
      <c r="S304" s="677"/>
      <c r="T304" s="677"/>
      <c r="U304" s="677"/>
      <c r="V304" s="678"/>
      <c r="W304" s="679"/>
      <c r="X304" s="679"/>
      <c r="Y304" s="679"/>
      <c r="Z304" s="679"/>
      <c r="AA304" s="679"/>
      <c r="AB304" s="679"/>
      <c r="AC304" s="679"/>
      <c r="AD304" s="679"/>
      <c r="AE304" s="679"/>
      <c r="AF304" s="1312" t="s">
        <v>3544</v>
      </c>
      <c r="AG304" s="1320"/>
      <c r="AH304" s="1320"/>
      <c r="AI304" s="1321"/>
      <c r="AJ304" s="1321"/>
      <c r="AK304" s="1322"/>
      <c r="AL304" s="88" t="str">
        <f ca="1">IF(AND(ISTEXT($E304),ISTEXT($B304)),"산출기준 &gt;&gt;  "&amp;_xlfn.XLOOKUP($E304,산출기준!$D:$D,산출기준!$E:$E,"매칭실패"),"")</f>
        <v>산출기준 &gt;&gt;  [Steel Column]</v>
      </c>
    </row>
    <row r="305" spans="2:38" ht="49.9" customHeight="1" outlineLevel="1">
      <c r="B305" s="758"/>
      <c r="C305" s="759"/>
      <c r="D305" s="759"/>
      <c r="E305" s="759"/>
      <c r="F305" s="1080" t="s">
        <v>3488</v>
      </c>
      <c r="G305" s="759" t="str">
        <f t="shared" ref="G305:G308" si="58">IF(IF(N305=0,"",N305)&amp;" | "&amp;IF(O305=0,"",O305)&amp;" | "&amp;IF(Q305=0,"",Q305)&amp;" | "&amp;IF(R305=0,"",R305)=" |  |  | ","",IF(N305=0,"",N305)&amp;" | "&amp;IF(O305=0,"",O305)&amp;" | "&amp;IF(Q305=0,"",Q305)&amp;" | "&amp;IF(R305=0,"",R305))</f>
        <v xml:space="preserve">Extra Light Steel - Standard |  |  | </v>
      </c>
      <c r="H305" s="816" t="s">
        <v>3514</v>
      </c>
      <c r="I305" s="765" t="str">
        <f t="shared" si="51"/>
        <v>S01AA075-00001</v>
      </c>
      <c r="J305" s="766"/>
      <c r="K305" s="766" t="str">
        <f>IFERROR(VLOOKUP($I305,'WM-AR'!$I$7:$AS$3267,34,FALSE),"")</f>
        <v>TON</v>
      </c>
      <c r="L305" s="766" t="str">
        <f>IFERROR(VLOOKUP($I305,'WM-AR'!$I$7:$AS$3267,4,FALSE),"")</f>
        <v>Main Steel Structure Fabrication Work</v>
      </c>
      <c r="M305" s="766" t="str">
        <f>IFERROR(VLOOKUP($I305,'WM-AR'!$I$7:$AS$3267,6,FALSE),"")</f>
        <v>Shelter/Building</v>
      </c>
      <c r="N305" s="766" t="str">
        <f>IFERROR(VLOOKUP($I305,'WM-AR'!$I$7:$AS$3267,8,FALSE),"")</f>
        <v>Extra Light Steel - Standard</v>
      </c>
      <c r="O305" s="766">
        <f>IFERROR(VLOOKUP($I305,'WM-AR'!$I$7:$AS$3267,10,FALSE),"")</f>
        <v>0</v>
      </c>
      <c r="P305" s="766">
        <f>IFERROR(VLOOKUP($I305,'WM-AR'!$I$7:$AS$3267,12,FALSE),"")</f>
        <v>0</v>
      </c>
      <c r="Q305" s="766" t="str">
        <f>IFERROR(VLOOKUP($I305,'WM-AR'!$I$7:$AS$3267,14,FALSE),"")</f>
        <v/>
      </c>
      <c r="R305" s="766" t="str">
        <f>IFERROR(VLOOKUP($I305,'WM-AR'!$I$7:$AS$3267,16,FALSE),"")</f>
        <v/>
      </c>
      <c r="S305" s="766" t="str">
        <f>IFERROR(VLOOKUP($I305,'WM-AR'!$I$7:$AS$3267,18,FALSE),"")</f>
        <v/>
      </c>
      <c r="T305" s="766" t="str">
        <f>IFERROR(VLOOKUP($I305,'WM-AR'!$I$7:$AS$3267,20,FALSE),"")</f>
        <v/>
      </c>
      <c r="U305" s="766" t="str">
        <f>IFERROR(VLOOKUP($I305,'WM-AR'!$I$7:$AS$3267,22,FALSE),"")</f>
        <v/>
      </c>
      <c r="V305" s="766" t="str">
        <f>IFERROR(VLOOKUP($I305,'WM-AR'!$I$7:$AS$3267,24,FALSE),"")</f>
        <v/>
      </c>
      <c r="W305" s="766">
        <f>IFERROR(VLOOKUP($I305,'WM-AR'!$I$7:$AS$3267,25,FALSE),"")</f>
        <v>0</v>
      </c>
      <c r="X305" s="766">
        <f>IFERROR(VLOOKUP($I305,'WM-AR'!$I$7:$AS$3267,26,FALSE),"")</f>
        <v>0</v>
      </c>
      <c r="Y305" s="766">
        <f>IFERROR(VLOOKUP($I305,'WM-AR'!$I$7:$AS$3267,27,FALSE),"")</f>
        <v>0</v>
      </c>
      <c r="Z305" s="766">
        <f>IFERROR(VLOOKUP($I305,'WM-AR'!$I$7:$AS$3267,28,FALSE),"")</f>
        <v>0</v>
      </c>
      <c r="AA305" s="766" t="str">
        <f>IFERROR(VLOOKUP($I305,'WM-AR'!$I$7:$AS$3267,29,FALSE),"")</f>
        <v>Material: (   )</v>
      </c>
      <c r="AB305" s="766">
        <f>IFERROR(VLOOKUP($I305,'WM-AR'!$I$7:$AS$3267,30,FALSE),"")</f>
        <v>0</v>
      </c>
      <c r="AC305" s="766">
        <f>IFERROR(VLOOKUP($I305,'WM-AR'!$I$7:$AS$3267,31,FALSE),"")</f>
        <v>0</v>
      </c>
      <c r="AD305" s="766">
        <f>IFERROR(VLOOKUP($I305,'WM-AR'!$I$7:$AS$3267,32,FALSE),"")</f>
        <v>0</v>
      </c>
      <c r="AE305" s="766" t="str">
        <f>IFERROR(VLOOKUP($I305,'WM-AR'!$I$7:$AS$3267,33,FALSE),"")</f>
        <v>(   )KG/M&gt;Weight</v>
      </c>
      <c r="AF305" s="1313" t="str">
        <f>_xlfn.CONCAT("- Material: ( ",AF304," )",CHAR(10),"- (",$H$82,")KG/M&gt;Weight")</f>
        <v>- Material: ( KSD3502 )
- (10)KG/M&gt;Weight</v>
      </c>
      <c r="AG305" s="768" t="s">
        <v>3491</v>
      </c>
      <c r="AH305" s="768" t="s">
        <v>3491</v>
      </c>
      <c r="AI305" s="769"/>
      <c r="AJ305" s="769" t="str">
        <f t="shared" ref="AJ305:AJ311" si="59">K305</f>
        <v>TON</v>
      </c>
      <c r="AK305" s="905"/>
      <c r="AL305" s="88" t="str">
        <f>IF(AND(ISTEXT($E305),ISTEXT($B305)),"산출기준 &gt;&gt;  "&amp;_xlfn.XLOOKUP($E305,산출기준!$D:$D,산출기준!$E:$E,"매칭실패"),"")</f>
        <v/>
      </c>
    </row>
    <row r="306" spans="2:38" ht="49.9" customHeight="1" outlineLevel="1">
      <c r="B306" s="758"/>
      <c r="C306" s="759"/>
      <c r="D306" s="759"/>
      <c r="E306" s="759"/>
      <c r="F306" s="1083" t="s">
        <v>3492</v>
      </c>
      <c r="G306" s="759" t="str">
        <f t="shared" si="58"/>
        <v xml:space="preserve">Extra Light Steel |  |  | </v>
      </c>
      <c r="H306" s="816" t="s">
        <v>3515</v>
      </c>
      <c r="I306" s="765" t="str">
        <f t="shared" si="51"/>
        <v>S03AA085-00001</v>
      </c>
      <c r="J306" s="766"/>
      <c r="K306" s="766" t="str">
        <f>IFERROR(VLOOKUP($I306,'WM-AR'!$I$7:$AS$3267,34,FALSE),"")</f>
        <v>TON</v>
      </c>
      <c r="L306" s="766" t="str">
        <f>IFERROR(VLOOKUP($I306,'WM-AR'!$I$7:$AS$3267,4,FALSE),"")</f>
        <v>Main Steel Structure Erection Work</v>
      </c>
      <c r="M306" s="766" t="str">
        <f>IFERROR(VLOOKUP($I306,'WM-AR'!$I$7:$AS$3267,6,FALSE),"")</f>
        <v>Shelter/Building</v>
      </c>
      <c r="N306" s="766" t="str">
        <f>IFERROR(VLOOKUP($I306,'WM-AR'!$I$7:$AS$3267,8,FALSE),"")</f>
        <v>Extra Light Steel</v>
      </c>
      <c r="O306" s="766">
        <f>IFERROR(VLOOKUP($I306,'WM-AR'!$I$7:$AS$3267,10,FALSE),"")</f>
        <v>0</v>
      </c>
      <c r="P306" s="766">
        <f>IFERROR(VLOOKUP($I306,'WM-AR'!$I$7:$AS$3267,12,FALSE),"")</f>
        <v>0</v>
      </c>
      <c r="Q306" s="766" t="str">
        <f>IFERROR(VLOOKUP($I306,'WM-AR'!$I$7:$AS$3267,14,FALSE),"")</f>
        <v/>
      </c>
      <c r="R306" s="766" t="str">
        <f>IFERROR(VLOOKUP($I306,'WM-AR'!$I$7:$AS$3267,16,FALSE),"")</f>
        <v/>
      </c>
      <c r="S306" s="766" t="str">
        <f>IFERROR(VLOOKUP($I306,'WM-AR'!$I$7:$AS$3267,18,FALSE),"")</f>
        <v/>
      </c>
      <c r="T306" s="766" t="str">
        <f>IFERROR(VLOOKUP($I306,'WM-AR'!$I$7:$AS$3267,20,FALSE),"")</f>
        <v/>
      </c>
      <c r="U306" s="766" t="str">
        <f>IFERROR(VLOOKUP($I306,'WM-AR'!$I$7:$AS$3267,22,FALSE),"")</f>
        <v/>
      </c>
      <c r="V306" s="766" t="str">
        <f>IFERROR(VLOOKUP($I306,'WM-AR'!$I$7:$AS$3267,24,FALSE),"")</f>
        <v/>
      </c>
      <c r="W306" s="766">
        <f>IFERROR(VLOOKUP($I306,'WM-AR'!$I$7:$AS$3267,25,FALSE),"")</f>
        <v>0</v>
      </c>
      <c r="X306" s="766">
        <f>IFERROR(VLOOKUP($I306,'WM-AR'!$I$7:$AS$3267,26,FALSE),"")</f>
        <v>0</v>
      </c>
      <c r="Y306" s="766">
        <f>IFERROR(VLOOKUP($I306,'WM-AR'!$I$7:$AS$3267,27,FALSE),"")</f>
        <v>0</v>
      </c>
      <c r="Z306" s="766">
        <f>IFERROR(VLOOKUP($I306,'WM-AR'!$I$7:$AS$3267,28,FALSE),"")</f>
        <v>0</v>
      </c>
      <c r="AA306" s="766" t="str">
        <f>IFERROR(VLOOKUP($I306,'WM-AR'!$I$7:$AS$3267,29,FALSE),"")</f>
        <v>Material: (   )</v>
      </c>
      <c r="AB306" s="766">
        <f>IFERROR(VLOOKUP($I306,'WM-AR'!$I$7:$AS$3267,30,FALSE),"")</f>
        <v>0</v>
      </c>
      <c r="AC306" s="766">
        <f>IFERROR(VLOOKUP($I306,'WM-AR'!$I$7:$AS$3267,31,FALSE),"")</f>
        <v>0</v>
      </c>
      <c r="AD306" s="766">
        <f>IFERROR(VLOOKUP($I306,'WM-AR'!$I$7:$AS$3267,32,FALSE),"")</f>
        <v>0</v>
      </c>
      <c r="AE306" s="766">
        <f>IFERROR(VLOOKUP($I306,'WM-AR'!$I$7:$AS$3267,33,FALSE),"")</f>
        <v>0</v>
      </c>
      <c r="AF306" s="1313" t="str">
        <f>_xlfn.CONCAT("- Material: ( ",AF304," )")</f>
        <v>- Material: ( KSD3502 )</v>
      </c>
      <c r="AG306" s="1314" t="s">
        <v>3494</v>
      </c>
      <c r="AH306" s="1314" t="s">
        <v>3494</v>
      </c>
      <c r="AI306" s="769"/>
      <c r="AJ306" s="769" t="str">
        <f t="shared" si="59"/>
        <v>TON</v>
      </c>
      <c r="AK306" s="905"/>
      <c r="AL306" s="88" t="str">
        <f>IF(AND(ISTEXT($E306),ISTEXT($B306)),"산출기준 &gt;&gt;  "&amp;_xlfn.XLOOKUP($E306,산출기준!$D:$D,산출기준!$E:$E,"매칭실패"),"")</f>
        <v/>
      </c>
    </row>
    <row r="307" spans="2:38" ht="49.9" customHeight="1" outlineLevel="1">
      <c r="B307" s="758"/>
      <c r="C307" s="759"/>
      <c r="D307" s="759"/>
      <c r="E307" s="759"/>
      <c r="F307" s="1315" t="s">
        <v>1976</v>
      </c>
      <c r="G307" s="759" t="str">
        <f>IF(IF(N307=0,"",N307)&amp;" | "&amp;IF(O307=0,"",O307)&amp;" | "&amp;IF(Q307=0,"",Q307)&amp;" | "&amp;IF(R307=0,"",R307)=" |  |  | ","",IF(N307=0,"",N307)&amp;" | "&amp;IF(O307=0,"",O307)&amp;" | "&amp;IF(Q307=0,"",Q307)&amp;" | "&amp;IF(R307=0,"",R307))</f>
        <v xml:space="preserve">Plates - Gusset, Stiffener, ETC |  |  | </v>
      </c>
      <c r="H307" s="1153" t="s">
        <v>3495</v>
      </c>
      <c r="I307" s="765" t="str">
        <f>LEFT(H307,14)</f>
        <v>S01AA009-00001</v>
      </c>
      <c r="J307" s="766"/>
      <c r="K307" s="766" t="s">
        <v>3496</v>
      </c>
      <c r="L307" s="766" t="s">
        <v>3497</v>
      </c>
      <c r="M307" s="766" t="s">
        <v>3498</v>
      </c>
      <c r="N307" s="766" t="s">
        <v>3499</v>
      </c>
      <c r="O307" s="766">
        <v>0</v>
      </c>
      <c r="P307" s="766">
        <v>0</v>
      </c>
      <c r="Q307" s="766">
        <v>0</v>
      </c>
      <c r="R307" s="766">
        <v>0</v>
      </c>
      <c r="S307" s="766">
        <v>0</v>
      </c>
      <c r="T307" s="766">
        <v>0</v>
      </c>
      <c r="U307" s="766">
        <v>0</v>
      </c>
      <c r="V307" s="766">
        <v>0</v>
      </c>
      <c r="W307" s="766">
        <v>0</v>
      </c>
      <c r="X307" s="766">
        <v>0</v>
      </c>
      <c r="Y307" s="766">
        <v>0</v>
      </c>
      <c r="Z307" s="766">
        <v>0</v>
      </c>
      <c r="AA307" s="766" t="s">
        <v>3500</v>
      </c>
      <c r="AB307" s="766">
        <v>0</v>
      </c>
      <c r="AC307" s="766">
        <v>0</v>
      </c>
      <c r="AD307" s="766">
        <v>0</v>
      </c>
      <c r="AE307" s="766">
        <v>0</v>
      </c>
      <c r="AF307" s="817"/>
      <c r="AG307" s="1314" t="s">
        <v>3501</v>
      </c>
      <c r="AH307" s="1314" t="s">
        <v>3501</v>
      </c>
      <c r="AI307" s="769"/>
      <c r="AJ307" s="769" t="str">
        <f>K307</f>
        <v>TON</v>
      </c>
      <c r="AK307" s="1318"/>
      <c r="AL307" s="88" t="s">
        <v>2965</v>
      </c>
    </row>
    <row r="308" spans="2:38" ht="49.9" customHeight="1" outlineLevel="1">
      <c r="B308" s="758"/>
      <c r="C308" s="759"/>
      <c r="D308" s="759"/>
      <c r="E308" s="759"/>
      <c r="F308" s="1083" t="s">
        <v>3502</v>
      </c>
      <c r="G308" s="759" t="str">
        <f t="shared" si="58"/>
        <v xml:space="preserve">for Non-Fireproofed Steel Surface |  |  | </v>
      </c>
      <c r="H308" s="816" t="s">
        <v>3503</v>
      </c>
      <c r="I308" s="765" t="str">
        <f t="shared" si="51"/>
        <v>S41AA051-00001</v>
      </c>
      <c r="J308" s="766"/>
      <c r="K308" s="766" t="str">
        <f>IFERROR(VLOOKUP($I308,'WM-AR'!$I$7:$AS$3267,34,FALSE),"")</f>
        <v>M2</v>
      </c>
      <c r="L308" s="766" t="str">
        <f>IFERROR(VLOOKUP($I308,'WM-AR'!$I$7:$AS$3267,4,FALSE),"")</f>
        <v>Steel Structure Paint Work</v>
      </c>
      <c r="M308" s="766" t="str">
        <f>IFERROR(VLOOKUP($I308,'WM-AR'!$I$7:$AS$3267,6,FALSE),"")</f>
        <v>Shelter/Building</v>
      </c>
      <c r="N308" s="766" t="str">
        <f>IFERROR(VLOOKUP($I308,'WM-AR'!$I$7:$AS$3267,8,FALSE),"")</f>
        <v>for Non-Fireproofed Steel Surface</v>
      </c>
      <c r="O308" s="766">
        <f>IFERROR(VLOOKUP($I308,'WM-AR'!$I$7:$AS$3267,10,FALSE),"")</f>
        <v>0</v>
      </c>
      <c r="P308" s="766">
        <f>IFERROR(VLOOKUP($I308,'WM-AR'!$I$7:$AS$3267,12,FALSE),"")</f>
        <v>0</v>
      </c>
      <c r="Q308" s="766" t="str">
        <f>IFERROR(VLOOKUP($I308,'WM-AR'!$I$7:$AS$3267,14,FALSE),"")</f>
        <v/>
      </c>
      <c r="R308" s="766" t="str">
        <f>IFERROR(VLOOKUP($I308,'WM-AR'!$I$7:$AS$3267,16,FALSE),"")</f>
        <v/>
      </c>
      <c r="S308" s="766" t="str">
        <f>IFERROR(VLOOKUP($I308,'WM-AR'!$I$7:$AS$3267,18,FALSE),"")</f>
        <v/>
      </c>
      <c r="T308" s="766" t="str">
        <f>IFERROR(VLOOKUP($I308,'WM-AR'!$I$7:$AS$3267,20,FALSE),"")</f>
        <v/>
      </c>
      <c r="U308" s="766" t="str">
        <f>IFERROR(VLOOKUP($I308,'WM-AR'!$I$7:$AS$3267,22,FALSE),"")</f>
        <v/>
      </c>
      <c r="V308" s="766" t="str">
        <f>IFERROR(VLOOKUP($I308,'WM-AR'!$I$7:$AS$3267,24,FALSE),"")</f>
        <v/>
      </c>
      <c r="W308" s="766">
        <f>IFERROR(VLOOKUP($I308,'WM-AR'!$I$7:$AS$3267,25,FALSE),"")</f>
        <v>0</v>
      </c>
      <c r="X308" s="766">
        <f>IFERROR(VLOOKUP($I308,'WM-AR'!$I$7:$AS$3267,26,FALSE),"")</f>
        <v>0</v>
      </c>
      <c r="Y308" s="766">
        <f>IFERROR(VLOOKUP($I308,'WM-AR'!$I$7:$AS$3267,27,FALSE),"")</f>
        <v>0</v>
      </c>
      <c r="Z308" s="766">
        <f>IFERROR(VLOOKUP($I308,'WM-AR'!$I$7:$AS$3267,28,FALSE),"")</f>
        <v>0</v>
      </c>
      <c r="AA308" s="766" t="str">
        <f>IFERROR(VLOOKUP($I308,'WM-AR'!$I$7:$AS$3267,29,FALSE),"")</f>
        <v>Material: (   )</v>
      </c>
      <c r="AB308" s="766">
        <f>IFERROR(VLOOKUP($I308,'WM-AR'!$I$7:$AS$3267,30,FALSE),"")</f>
        <v>0</v>
      </c>
      <c r="AC308" s="766">
        <f>IFERROR(VLOOKUP($I308,'WM-AR'!$I$7:$AS$3267,31,FALSE),"")</f>
        <v>0</v>
      </c>
      <c r="AD308" s="766">
        <f>IFERROR(VLOOKUP($I308,'WM-AR'!$I$7:$AS$3267,32,FALSE),"")</f>
        <v>0</v>
      </c>
      <c r="AE308" s="766">
        <f>IFERROR(VLOOKUP($I308,'WM-AR'!$I$7:$AS$3267,33,FALSE),"")</f>
        <v>0</v>
      </c>
      <c r="AF308" s="817"/>
      <c r="AG308" s="768" t="s">
        <v>3554</v>
      </c>
      <c r="AH308" s="768" t="s">
        <v>1971</v>
      </c>
      <c r="AI308" s="769"/>
      <c r="AJ308" s="769" t="str">
        <f t="shared" si="59"/>
        <v>M2</v>
      </c>
      <c r="AK308" s="905"/>
      <c r="AL308" s="88" t="str">
        <f>IF(AND(ISTEXT($E308),ISTEXT($B308)),"산출기준 &gt;&gt;  "&amp;_xlfn.XLOOKUP($E308,산출기준!$D:$D,산출기준!$E:$E,"매칭실패"),"")</f>
        <v/>
      </c>
    </row>
    <row r="309" spans="2:38">
      <c r="B309" s="1127"/>
      <c r="C309" s="1165"/>
      <c r="D309" s="1165"/>
      <c r="E309" s="1165"/>
      <c r="F309" s="1165"/>
      <c r="G309" s="1131" t="s">
        <v>2307</v>
      </c>
      <c r="H309" s="1131"/>
      <c r="I309" s="1130" t="str">
        <f t="shared" si="51"/>
        <v/>
      </c>
      <c r="J309" s="1132"/>
      <c r="K309" s="1132" t="str">
        <f>IFERROR(VLOOKUP($I309,'WM-AR'!$I$7:$AS$3267,34,FALSE),"")</f>
        <v/>
      </c>
      <c r="L309" s="1132" t="str">
        <f>IFERROR(VLOOKUP($I309,'WM-AR'!$I$7:$AS$3267,4,FALSE),"")</f>
        <v/>
      </c>
      <c r="M309" s="1132" t="str">
        <f>IFERROR(VLOOKUP($I309,'WM-AR'!$I$7:$AS$3267,6,FALSE),"")</f>
        <v/>
      </c>
      <c r="N309" s="1132" t="str">
        <f>IFERROR(VLOOKUP($I309,'WM-AR'!$I$7:$AS$3267,8,FALSE),"")</f>
        <v/>
      </c>
      <c r="O309" s="1132" t="str">
        <f>IFERROR(VLOOKUP($I309,'WM-AR'!$I$7:$AS$3267,10,FALSE),"")</f>
        <v/>
      </c>
      <c r="P309" s="1132" t="str">
        <f>IFERROR(VLOOKUP($I309,'WM-AR'!$I$7:$AS$3267,12,FALSE),"")</f>
        <v/>
      </c>
      <c r="Q309" s="1132" t="str">
        <f>IFERROR(VLOOKUP($I309,'WM-AR'!$I$7:$AS$3267,14,FALSE),"")</f>
        <v/>
      </c>
      <c r="R309" s="1132" t="str">
        <f>IFERROR(VLOOKUP($I309,'WM-AR'!$I$7:$AS$3267,16,FALSE),"")</f>
        <v/>
      </c>
      <c r="S309" s="1132" t="str">
        <f>IFERROR(VLOOKUP($I309,'WM-AR'!$I$7:$AS$3267,18,FALSE),"")</f>
        <v/>
      </c>
      <c r="T309" s="1132" t="str">
        <f>IFERROR(VLOOKUP($I309,'WM-AR'!$I$7:$AS$3267,20,FALSE),"")</f>
        <v/>
      </c>
      <c r="U309" s="1132" t="str">
        <f>IFERROR(VLOOKUP($I309,'WM-AR'!$I$7:$AS$3267,22,FALSE),"")</f>
        <v/>
      </c>
      <c r="V309" s="1132" t="str">
        <f>IFERROR(VLOOKUP($I309,'WM-AR'!$I$7:$AS$3267,24,FALSE),"")</f>
        <v/>
      </c>
      <c r="W309" s="1132" t="str">
        <f>IFERROR(VLOOKUP($I309,'WM-AR'!$I$7:$AS$3267,25,FALSE),"")</f>
        <v/>
      </c>
      <c r="X309" s="1132" t="str">
        <f>IFERROR(VLOOKUP($I309,'WM-AR'!$I$7:$AS$3267,26,FALSE),"")</f>
        <v/>
      </c>
      <c r="Y309" s="1132" t="str">
        <f>IFERROR(VLOOKUP($I309,'WM-AR'!$I$7:$AS$3267,27,FALSE),"")</f>
        <v/>
      </c>
      <c r="Z309" s="1132" t="str">
        <f>IFERROR(VLOOKUP($I309,'WM-AR'!$I$7:$AS$3267,28,FALSE),"")</f>
        <v/>
      </c>
      <c r="AA309" s="1132" t="str">
        <f>IFERROR(VLOOKUP($I309,'WM-AR'!$I$7:$AS$3267,29,FALSE),"")</f>
        <v/>
      </c>
      <c r="AB309" s="1132" t="str">
        <f>IFERROR(VLOOKUP($I309,'WM-AR'!$I$7:$AS$3267,30,FALSE),"")</f>
        <v/>
      </c>
      <c r="AC309" s="1132" t="str">
        <f>IFERROR(VLOOKUP($I309,'WM-AR'!$I$7:$AS$3267,31,FALSE),"")</f>
        <v/>
      </c>
      <c r="AD309" s="1132" t="str">
        <f>IFERROR(VLOOKUP($I309,'WM-AR'!$I$7:$AS$3267,32,FALSE),"")</f>
        <v/>
      </c>
      <c r="AE309" s="1132" t="str">
        <f>IFERROR(VLOOKUP($I309,'WM-AR'!$I$7:$AS$3267,33,FALSE),"")</f>
        <v/>
      </c>
      <c r="AF309" s="1190" t="s">
        <v>3555</v>
      </c>
      <c r="AG309" s="1134"/>
      <c r="AH309" s="1134"/>
      <c r="AI309" s="1135"/>
      <c r="AJ309" s="1135" t="str">
        <f t="shared" si="59"/>
        <v/>
      </c>
      <c r="AK309" s="1136"/>
      <c r="AL309" s="88" t="str">
        <f>IF(AND(ISTEXT($E309),ISTEXT($B309)),"산출기준 &gt;&gt;  "&amp;_xlfn.XLOOKUP($E309,산출기준!$D:$D,산출기준!$E:$E,"매칭실패"),"")</f>
        <v/>
      </c>
    </row>
    <row r="310" spans="2:38">
      <c r="B310" s="1111"/>
      <c r="C310" s="1166"/>
      <c r="D310" s="1166"/>
      <c r="E310" s="1166"/>
      <c r="F310" s="1166"/>
      <c r="G310" s="843"/>
      <c r="H310" s="843"/>
      <c r="I310" s="712" t="str">
        <f t="shared" si="51"/>
        <v/>
      </c>
      <c r="J310" s="714"/>
      <c r="K310" s="714" t="str">
        <f>IFERROR(VLOOKUP($I310,'WM-AR'!$I$7:$AS$3267,34,FALSE),"")</f>
        <v/>
      </c>
      <c r="L310" s="714" t="str">
        <f>IFERROR(VLOOKUP($I310,'WM-AR'!$I$7:$AS$3267,4,FALSE),"")</f>
        <v/>
      </c>
      <c r="M310" s="714" t="str">
        <f>IFERROR(VLOOKUP($I310,'WM-AR'!$I$7:$AS$3267,6,FALSE),"")</f>
        <v/>
      </c>
      <c r="N310" s="714" t="str">
        <f>IFERROR(VLOOKUP($I310,'WM-AR'!$I$7:$AS$3267,8,FALSE),"")</f>
        <v/>
      </c>
      <c r="O310" s="714" t="str">
        <f>IFERROR(VLOOKUP($I310,'WM-AR'!$I$7:$AS$3267,10,FALSE),"")</f>
        <v/>
      </c>
      <c r="P310" s="714" t="str">
        <f>IFERROR(VLOOKUP($I310,'WM-AR'!$I$7:$AS$3267,12,FALSE),"")</f>
        <v/>
      </c>
      <c r="Q310" s="714" t="str">
        <f>IFERROR(VLOOKUP($I310,'WM-AR'!$I$7:$AS$3267,14,FALSE),"")</f>
        <v/>
      </c>
      <c r="R310" s="714" t="str">
        <f>IFERROR(VLOOKUP($I310,'WM-AR'!$I$7:$AS$3267,16,FALSE),"")</f>
        <v/>
      </c>
      <c r="S310" s="714" t="str">
        <f>IFERROR(VLOOKUP($I310,'WM-AR'!$I$7:$AS$3267,18,FALSE),"")</f>
        <v/>
      </c>
      <c r="T310" s="714" t="str">
        <f>IFERROR(VLOOKUP($I310,'WM-AR'!$I$7:$AS$3267,20,FALSE),"")</f>
        <v/>
      </c>
      <c r="U310" s="714" t="str">
        <f>IFERROR(VLOOKUP($I310,'WM-AR'!$I$7:$AS$3267,22,FALSE),"")</f>
        <v/>
      </c>
      <c r="V310" s="714" t="str">
        <f>IFERROR(VLOOKUP($I310,'WM-AR'!$I$7:$AS$3267,24,FALSE),"")</f>
        <v/>
      </c>
      <c r="W310" s="714" t="str">
        <f>IFERROR(VLOOKUP($I310,'WM-AR'!$I$7:$AS$3267,25,FALSE),"")</f>
        <v/>
      </c>
      <c r="X310" s="714" t="str">
        <f>IFERROR(VLOOKUP($I310,'WM-AR'!$I$7:$AS$3267,26,FALSE),"")</f>
        <v/>
      </c>
      <c r="Y310" s="714" t="str">
        <f>IFERROR(VLOOKUP($I310,'WM-AR'!$I$7:$AS$3267,27,FALSE),"")</f>
        <v/>
      </c>
      <c r="Z310" s="714" t="str">
        <f>IFERROR(VLOOKUP($I310,'WM-AR'!$I$7:$AS$3267,28,FALSE),"")</f>
        <v/>
      </c>
      <c r="AA310" s="714" t="str">
        <f>IFERROR(VLOOKUP($I310,'WM-AR'!$I$7:$AS$3267,29,FALSE),"")</f>
        <v/>
      </c>
      <c r="AB310" s="714" t="str">
        <f>IFERROR(VLOOKUP($I310,'WM-AR'!$I$7:$AS$3267,30,FALSE),"")</f>
        <v/>
      </c>
      <c r="AC310" s="714" t="str">
        <f>IFERROR(VLOOKUP($I310,'WM-AR'!$I$7:$AS$3267,31,FALSE),"")</f>
        <v/>
      </c>
      <c r="AD310" s="714" t="str">
        <f>IFERROR(VLOOKUP($I310,'WM-AR'!$I$7:$AS$3267,32,FALSE),"")</f>
        <v/>
      </c>
      <c r="AE310" s="714" t="str">
        <f>IFERROR(VLOOKUP($I310,'WM-AR'!$I$7:$AS$3267,33,FALSE),"")</f>
        <v/>
      </c>
      <c r="AF310" s="938"/>
      <c r="AG310" s="852"/>
      <c r="AH310" s="852"/>
      <c r="AI310" s="854"/>
      <c r="AJ310" s="854" t="str">
        <f t="shared" si="59"/>
        <v/>
      </c>
      <c r="AK310" s="1114"/>
      <c r="AL310" s="88" t="str">
        <f>IF(AND(ISTEXT($E310),ISTEXT($B310)),"산출기준 &gt;&gt;  "&amp;_xlfn.XLOOKUP($E310,산출기준!$D:$D,산출기준!$E:$E,"매칭실패"),"")</f>
        <v/>
      </c>
    </row>
    <row r="311" spans="2:38">
      <c r="B311" s="1116"/>
      <c r="C311" s="1167"/>
      <c r="D311" s="1167"/>
      <c r="E311" s="1167"/>
      <c r="F311" s="1167"/>
      <c r="G311" s="1120"/>
      <c r="H311" s="1120"/>
      <c r="I311" s="1119" t="str">
        <f t="shared" si="51"/>
        <v/>
      </c>
      <c r="J311" s="1121"/>
      <c r="K311" s="1121" t="str">
        <f>IFERROR(VLOOKUP($I311,'WM-AR'!$I$7:$AS$3267,34,FALSE),"")</f>
        <v/>
      </c>
      <c r="L311" s="1121" t="str">
        <f>IFERROR(VLOOKUP($I311,'WM-AR'!$I$7:$AS$3267,4,FALSE),"")</f>
        <v/>
      </c>
      <c r="M311" s="1121" t="str">
        <f>IFERROR(VLOOKUP($I311,'WM-AR'!$I$7:$AS$3267,6,FALSE),"")</f>
        <v/>
      </c>
      <c r="N311" s="1121" t="str">
        <f>IFERROR(VLOOKUP($I311,'WM-AR'!$I$7:$AS$3267,8,FALSE),"")</f>
        <v/>
      </c>
      <c r="O311" s="1121" t="str">
        <f>IFERROR(VLOOKUP($I311,'WM-AR'!$I$7:$AS$3267,10,FALSE),"")</f>
        <v/>
      </c>
      <c r="P311" s="1121" t="str">
        <f>IFERROR(VLOOKUP($I311,'WM-AR'!$I$7:$AS$3267,12,FALSE),"")</f>
        <v/>
      </c>
      <c r="Q311" s="1121" t="str">
        <f>IFERROR(VLOOKUP($I311,'WM-AR'!$I$7:$AS$3267,14,FALSE),"")</f>
        <v/>
      </c>
      <c r="R311" s="1121" t="str">
        <f>IFERROR(VLOOKUP($I311,'WM-AR'!$I$7:$AS$3267,16,FALSE),"")</f>
        <v/>
      </c>
      <c r="S311" s="1121" t="str">
        <f>IFERROR(VLOOKUP($I311,'WM-AR'!$I$7:$AS$3267,18,FALSE),"")</f>
        <v/>
      </c>
      <c r="T311" s="1121" t="str">
        <f>IFERROR(VLOOKUP($I311,'WM-AR'!$I$7:$AS$3267,20,FALSE),"")</f>
        <v/>
      </c>
      <c r="U311" s="1121" t="str">
        <f>IFERROR(VLOOKUP($I311,'WM-AR'!$I$7:$AS$3267,22,FALSE),"")</f>
        <v/>
      </c>
      <c r="V311" s="1121" t="str">
        <f>IFERROR(VLOOKUP($I311,'WM-AR'!$I$7:$AS$3267,24,FALSE),"")</f>
        <v/>
      </c>
      <c r="W311" s="1121" t="str">
        <f>IFERROR(VLOOKUP($I311,'WM-AR'!$I$7:$AS$3267,25,FALSE),"")</f>
        <v/>
      </c>
      <c r="X311" s="1121" t="str">
        <f>IFERROR(VLOOKUP($I311,'WM-AR'!$I$7:$AS$3267,26,FALSE),"")</f>
        <v/>
      </c>
      <c r="Y311" s="1121" t="str">
        <f>IFERROR(VLOOKUP($I311,'WM-AR'!$I$7:$AS$3267,27,FALSE),"")</f>
        <v/>
      </c>
      <c r="Z311" s="1121" t="str">
        <f>IFERROR(VLOOKUP($I311,'WM-AR'!$I$7:$AS$3267,28,FALSE),"")</f>
        <v/>
      </c>
      <c r="AA311" s="1121" t="str">
        <f>IFERROR(VLOOKUP($I311,'WM-AR'!$I$7:$AS$3267,29,FALSE),"")</f>
        <v/>
      </c>
      <c r="AB311" s="1121" t="str">
        <f>IFERROR(VLOOKUP($I311,'WM-AR'!$I$7:$AS$3267,30,FALSE),"")</f>
        <v/>
      </c>
      <c r="AC311" s="1121" t="str">
        <f>IFERROR(VLOOKUP($I311,'WM-AR'!$I$7:$AS$3267,31,FALSE),"")</f>
        <v/>
      </c>
      <c r="AD311" s="1121" t="str">
        <f>IFERROR(VLOOKUP($I311,'WM-AR'!$I$7:$AS$3267,32,FALSE),"")</f>
        <v/>
      </c>
      <c r="AE311" s="1121" t="str">
        <f>IFERROR(VLOOKUP($I311,'WM-AR'!$I$7:$AS$3267,33,FALSE),"")</f>
        <v/>
      </c>
      <c r="AF311" s="1209"/>
      <c r="AG311" s="1123"/>
      <c r="AH311" s="1123"/>
      <c r="AI311" s="1124"/>
      <c r="AJ311" s="1124" t="str">
        <f t="shared" si="59"/>
        <v/>
      </c>
      <c r="AK311" s="1125"/>
      <c r="AL311" s="88" t="str">
        <f>IF(AND(ISTEXT($E311),ISTEXT($B311)),"산출기준 &gt;&gt;  "&amp;_xlfn.XLOOKUP($E311,산출기준!$D:$D,산출기준!$E:$E,"매칭실패"),"")</f>
        <v/>
      </c>
    </row>
    <row r="312" spans="2:38" s="658" customFormat="1">
      <c r="B312" s="635"/>
      <c r="C312" s="1068"/>
      <c r="D312" s="1068"/>
      <c r="E312" s="1068"/>
      <c r="F312" s="1068"/>
      <c r="G312" s="1068"/>
      <c r="H312" s="1307"/>
      <c r="I312" s="1071" t="str">
        <f t="shared" si="51"/>
        <v/>
      </c>
      <c r="J312" s="1071"/>
      <c r="K312" s="1071"/>
      <c r="L312" s="1071"/>
      <c r="M312" s="1071"/>
      <c r="N312" s="1071"/>
      <c r="O312" s="1071"/>
      <c r="P312" s="1071"/>
      <c r="Q312" s="1071"/>
      <c r="R312" s="1071"/>
      <c r="S312" s="1071"/>
      <c r="T312" s="1071"/>
      <c r="U312" s="1071"/>
      <c r="V312" s="1071"/>
      <c r="W312" s="1071"/>
      <c r="X312" s="1071"/>
      <c r="Y312" s="1071"/>
      <c r="Z312" s="1071"/>
      <c r="AA312" s="1071"/>
      <c r="AB312" s="1071"/>
      <c r="AC312" s="1071"/>
      <c r="AD312" s="1071"/>
      <c r="AE312" s="1071"/>
      <c r="AF312" s="1072"/>
      <c r="AG312" s="1072"/>
      <c r="AH312" s="1072"/>
      <c r="AI312" s="1072"/>
      <c r="AJ312" s="1072"/>
      <c r="AK312" s="1073"/>
      <c r="AL312" s="658" t="str">
        <f>IF(AND(ISTEXT($E312),ISTEXT($B312)),"산출기준 &gt;&gt;  "&amp;_xlfn.XLOOKUP($E312,산출기준!$D:$D,산출기준!$E:$E,"매칭실패"),"")</f>
        <v/>
      </c>
    </row>
    <row r="313" spans="2:38" s="658" customFormat="1" ht="20.100000000000001" customHeight="1">
      <c r="B313" s="1261"/>
      <c r="C313" s="1057" t="s">
        <v>3556</v>
      </c>
      <c r="D313" s="648"/>
      <c r="E313" s="648"/>
      <c r="F313" s="646" t="s">
        <v>934</v>
      </c>
      <c r="G313" s="1262"/>
      <c r="H313" s="1263"/>
      <c r="I313" s="805"/>
      <c r="J313" s="805"/>
      <c r="K313" s="806"/>
      <c r="L313" s="806"/>
      <c r="M313" s="806"/>
      <c r="N313" s="806"/>
      <c r="O313" s="806"/>
      <c r="P313" s="806"/>
      <c r="Q313" s="806"/>
      <c r="R313" s="806"/>
      <c r="S313" s="806"/>
      <c r="T313" s="806"/>
      <c r="U313" s="806"/>
      <c r="V313" s="806"/>
      <c r="W313" s="806"/>
      <c r="X313" s="806"/>
      <c r="Y313" s="806"/>
      <c r="Z313" s="806"/>
      <c r="AA313" s="806"/>
      <c r="AB313" s="806"/>
      <c r="AC313" s="806"/>
      <c r="AD313" s="806"/>
      <c r="AE313" s="806"/>
      <c r="AL313" s="658" t="str">
        <f>IF(AND(ISTEXT($E313),ISTEXT($B313)),"산출기준 &gt;&gt;  "&amp;_xlfn.XLOOKUP($E313,산출기준!$D:$D,산출기준!$E:$E,"매칭실패"),"")</f>
        <v/>
      </c>
    </row>
    <row r="314" spans="2:38" s="658" customFormat="1">
      <c r="B314" s="894"/>
      <c r="C314" s="909"/>
      <c r="D314" s="909"/>
      <c r="E314" s="909"/>
      <c r="F314" s="1311" t="s">
        <v>935</v>
      </c>
      <c r="G314" s="909"/>
      <c r="H314" s="1264"/>
      <c r="I314" s="1161" t="str">
        <f t="shared" ref="I314:I359" si="60">LEFT(H314,14)</f>
        <v/>
      </c>
      <c r="J314" s="1161"/>
      <c r="K314" s="1161"/>
      <c r="L314" s="1161"/>
      <c r="M314" s="1161"/>
      <c r="N314" s="1161"/>
      <c r="O314" s="1161"/>
      <c r="P314" s="1161"/>
      <c r="Q314" s="1161"/>
      <c r="R314" s="1161"/>
      <c r="S314" s="1161"/>
      <c r="T314" s="1161"/>
      <c r="U314" s="1161"/>
      <c r="V314" s="1161"/>
      <c r="W314" s="1161"/>
      <c r="X314" s="1161"/>
      <c r="Y314" s="1161"/>
      <c r="Z314" s="1161"/>
      <c r="AA314" s="1161"/>
      <c r="AB314" s="1161"/>
      <c r="AC314" s="1161"/>
      <c r="AD314" s="1161"/>
      <c r="AE314" s="1161"/>
      <c r="AF314" s="911"/>
      <c r="AG314" s="911"/>
      <c r="AH314" s="911"/>
      <c r="AI314" s="911"/>
      <c r="AJ314" s="911"/>
      <c r="AK314" s="1162"/>
      <c r="AL314" s="658" t="str">
        <f>IF(AND(ISTEXT($E314),ISTEXT($B314)),"산출기준 &gt;&gt;  "&amp;_xlfn.XLOOKUP($E314,산출기준!$D:$D,산출기준!$E:$E,"매칭실패"),"")</f>
        <v/>
      </c>
    </row>
    <row r="315" spans="2:38" ht="34.9" customHeight="1">
      <c r="B315" s="808" t="str" cm="1">
        <f t="array" aca="1" ref="B315" ca="1">_xlfn.IFNA(INDIRECT("Family_표준_구성도!B"&amp;MATCH(F315,INDIRECT("Family_표준_구성도!"&amp;"C:C"),0)),"")</f>
        <v>5.2.6.1.1</v>
      </c>
      <c r="C315" s="668" t="s">
        <v>1903</v>
      </c>
      <c r="D315" s="809"/>
      <c r="E315" s="668" t="s">
        <v>1962</v>
      </c>
      <c r="F315" s="1265" t="s">
        <v>937</v>
      </c>
      <c r="G315" s="1079"/>
      <c r="H315" s="1079"/>
      <c r="I315" s="674" t="str">
        <f t="shared" si="60"/>
        <v/>
      </c>
      <c r="J315" s="674"/>
      <c r="K315" s="674"/>
      <c r="L315" s="674"/>
      <c r="M315" s="674"/>
      <c r="N315" s="675"/>
      <c r="O315" s="676"/>
      <c r="P315" s="677"/>
      <c r="Q315" s="677"/>
      <c r="R315" s="677"/>
      <c r="S315" s="677"/>
      <c r="T315" s="677"/>
      <c r="U315" s="677"/>
      <c r="V315" s="678"/>
      <c r="W315" s="679"/>
      <c r="X315" s="679"/>
      <c r="Y315" s="679"/>
      <c r="Z315" s="679"/>
      <c r="AA315" s="679"/>
      <c r="AB315" s="679"/>
      <c r="AC315" s="679"/>
      <c r="AD315" s="679"/>
      <c r="AE315" s="679"/>
      <c r="AF315" s="1312" t="s">
        <v>3544</v>
      </c>
      <c r="AG315" s="1320"/>
      <c r="AH315" s="1320"/>
      <c r="AI315" s="1321"/>
      <c r="AJ315" s="1321"/>
      <c r="AK315" s="1322"/>
      <c r="AL315" s="88" t="str">
        <f ca="1">IF(AND(ISTEXT($E315),ISTEXT($B315)),"산출기준 &gt;&gt;  "&amp;_xlfn.XLOOKUP($E315,산출기준!$D:$D,산출기준!$E:$E,"매칭실패"),"")</f>
        <v>산출기준 &gt;&gt;  [Steel Column]</v>
      </c>
    </row>
    <row r="316" spans="2:38" ht="49.9" customHeight="1" outlineLevel="1">
      <c r="B316" s="758"/>
      <c r="C316" s="759"/>
      <c r="D316" s="759"/>
      <c r="E316" s="759"/>
      <c r="F316" s="1080" t="s">
        <v>3488</v>
      </c>
      <c r="G316" s="759" t="str">
        <f t="shared" ref="G316:G319" si="61">IF(IF(N316=0,"",N316)&amp;" | "&amp;IF(O316=0,"",O316)&amp;" | "&amp;IF(Q316=0,"",Q316)&amp;" | "&amp;IF(R316=0,"",R316)=" |  |  | ","",IF(N316=0,"",N316)&amp;" | "&amp;IF(O316=0,"",O316)&amp;" | "&amp;IF(Q316=0,"",Q316)&amp;" | "&amp;IF(R316=0,"",R316))</f>
        <v xml:space="preserve">Extra Heavy Steel - Standard |  |  | </v>
      </c>
      <c r="H316" s="816" t="s">
        <v>3489</v>
      </c>
      <c r="I316" s="765" t="str">
        <f t="shared" si="60"/>
        <v>S01AA071-00001</v>
      </c>
      <c r="J316" s="766"/>
      <c r="K316" s="766" t="str">
        <f>IFERROR(VLOOKUP($I316,'WM-AR'!$I$7:$AS$3267,34,FALSE),"")</f>
        <v>TON</v>
      </c>
      <c r="L316" s="766" t="str">
        <f>IFERROR(VLOOKUP($I316,'WM-AR'!$I$7:$AS$3267,4,FALSE),"")</f>
        <v>Main Steel Structure Fabrication Work</v>
      </c>
      <c r="M316" s="766" t="str">
        <f>IFERROR(VLOOKUP($I316,'WM-AR'!$I$7:$AS$3267,6,FALSE),"")</f>
        <v>Shelter/Building</v>
      </c>
      <c r="N316" s="766" t="str">
        <f>IFERROR(VLOOKUP($I316,'WM-AR'!$I$7:$AS$3267,8,FALSE),"")</f>
        <v>Extra Heavy Steel - Standard</v>
      </c>
      <c r="O316" s="766">
        <f>IFERROR(VLOOKUP($I316,'WM-AR'!$I$7:$AS$3267,10,FALSE),"")</f>
        <v>0</v>
      </c>
      <c r="P316" s="766">
        <f>IFERROR(VLOOKUP($I316,'WM-AR'!$I$7:$AS$3267,12,FALSE),"")</f>
        <v>0</v>
      </c>
      <c r="Q316" s="766" t="str">
        <f>IFERROR(VLOOKUP($I316,'WM-AR'!$I$7:$AS$3267,14,FALSE),"")</f>
        <v/>
      </c>
      <c r="R316" s="766" t="str">
        <f>IFERROR(VLOOKUP($I316,'WM-AR'!$I$7:$AS$3267,16,FALSE),"")</f>
        <v/>
      </c>
      <c r="S316" s="766" t="str">
        <f>IFERROR(VLOOKUP($I316,'WM-AR'!$I$7:$AS$3267,18,FALSE),"")</f>
        <v/>
      </c>
      <c r="T316" s="766" t="str">
        <f>IFERROR(VLOOKUP($I316,'WM-AR'!$I$7:$AS$3267,20,FALSE),"")</f>
        <v/>
      </c>
      <c r="U316" s="766" t="str">
        <f>IFERROR(VLOOKUP($I316,'WM-AR'!$I$7:$AS$3267,22,FALSE),"")</f>
        <v/>
      </c>
      <c r="V316" s="766" t="str">
        <f>IFERROR(VLOOKUP($I316,'WM-AR'!$I$7:$AS$3267,24,FALSE),"")</f>
        <v/>
      </c>
      <c r="W316" s="766">
        <f>IFERROR(VLOOKUP($I316,'WM-AR'!$I$7:$AS$3267,25,FALSE),"")</f>
        <v>0</v>
      </c>
      <c r="X316" s="766">
        <f>IFERROR(VLOOKUP($I316,'WM-AR'!$I$7:$AS$3267,26,FALSE),"")</f>
        <v>0</v>
      </c>
      <c r="Y316" s="766">
        <f>IFERROR(VLOOKUP($I316,'WM-AR'!$I$7:$AS$3267,27,FALSE),"")</f>
        <v>0</v>
      </c>
      <c r="Z316" s="766">
        <f>IFERROR(VLOOKUP($I316,'WM-AR'!$I$7:$AS$3267,28,FALSE),"")</f>
        <v>0</v>
      </c>
      <c r="AA316" s="766" t="str">
        <f>IFERROR(VLOOKUP($I316,'WM-AR'!$I$7:$AS$3267,29,FALSE),"")</f>
        <v>Material: (   )</v>
      </c>
      <c r="AB316" s="766">
        <f>IFERROR(VLOOKUP($I316,'WM-AR'!$I$7:$AS$3267,30,FALSE),"")</f>
        <v>0</v>
      </c>
      <c r="AC316" s="766">
        <f>IFERROR(VLOOKUP($I316,'WM-AR'!$I$7:$AS$3267,31,FALSE),"")</f>
        <v>0</v>
      </c>
      <c r="AD316" s="766">
        <f>IFERROR(VLOOKUP($I316,'WM-AR'!$I$7:$AS$3267,32,FALSE),"")</f>
        <v>0</v>
      </c>
      <c r="AE316" s="766" t="str">
        <f>IFERROR(VLOOKUP($I316,'WM-AR'!$I$7:$AS$3267,33,FALSE),"")</f>
        <v>Weight≥(   )KG/M</v>
      </c>
      <c r="AF316" s="1313" t="str">
        <f>_xlfn.CONCAT("- Material: ( ",AF315," )",CHAR(10),"- Weight≥( ",$H$78," )KG/M")</f>
        <v>- Material: ( KSD3502 )
- Weight≥( 200 )KG/M</v>
      </c>
      <c r="AG316" s="768" t="s">
        <v>3491</v>
      </c>
      <c r="AH316" s="768" t="s">
        <v>3491</v>
      </c>
      <c r="AI316" s="769"/>
      <c r="AJ316" s="769" t="str">
        <f t="shared" ref="AJ316:AJ322" si="62">K316</f>
        <v>TON</v>
      </c>
      <c r="AK316" s="905"/>
      <c r="AL316" s="88" t="str">
        <f>IF(AND(ISTEXT($E316),ISTEXT($B316)),"산출기준 &gt;&gt;  "&amp;_xlfn.XLOOKUP($E316,산출기준!$D:$D,산출기준!$E:$E,"매칭실패"),"")</f>
        <v/>
      </c>
    </row>
    <row r="317" spans="2:38" ht="49.9" customHeight="1" outlineLevel="1">
      <c r="B317" s="758"/>
      <c r="C317" s="759"/>
      <c r="D317" s="759"/>
      <c r="E317" s="759"/>
      <c r="F317" s="1083" t="s">
        <v>3492</v>
      </c>
      <c r="G317" s="759" t="str">
        <f t="shared" si="61"/>
        <v xml:space="preserve">Extra Heavy Steel |  |  | </v>
      </c>
      <c r="H317" s="816" t="s">
        <v>3493</v>
      </c>
      <c r="I317" s="765" t="str">
        <f t="shared" si="60"/>
        <v>S03AA081-00001</v>
      </c>
      <c r="J317" s="766"/>
      <c r="K317" s="766" t="str">
        <f>IFERROR(VLOOKUP($I317,'WM-AR'!$I$7:$AS$3267,34,FALSE),"")</f>
        <v>TON</v>
      </c>
      <c r="L317" s="766" t="str">
        <f>IFERROR(VLOOKUP($I317,'WM-AR'!$I$7:$AS$3267,4,FALSE),"")</f>
        <v>Main Steel Structure Erection Work</v>
      </c>
      <c r="M317" s="766" t="str">
        <f>IFERROR(VLOOKUP($I317,'WM-AR'!$I$7:$AS$3267,6,FALSE),"")</f>
        <v>Shelter/Building</v>
      </c>
      <c r="N317" s="766" t="str">
        <f>IFERROR(VLOOKUP($I317,'WM-AR'!$I$7:$AS$3267,8,FALSE),"")</f>
        <v>Extra Heavy Steel</v>
      </c>
      <c r="O317" s="766">
        <f>IFERROR(VLOOKUP($I317,'WM-AR'!$I$7:$AS$3267,10,FALSE),"")</f>
        <v>0</v>
      </c>
      <c r="P317" s="766">
        <f>IFERROR(VLOOKUP($I317,'WM-AR'!$I$7:$AS$3267,12,FALSE),"")</f>
        <v>0</v>
      </c>
      <c r="Q317" s="766" t="str">
        <f>IFERROR(VLOOKUP($I317,'WM-AR'!$I$7:$AS$3267,14,FALSE),"")</f>
        <v/>
      </c>
      <c r="R317" s="766" t="str">
        <f>IFERROR(VLOOKUP($I317,'WM-AR'!$I$7:$AS$3267,16,FALSE),"")</f>
        <v/>
      </c>
      <c r="S317" s="766" t="str">
        <f>IFERROR(VLOOKUP($I317,'WM-AR'!$I$7:$AS$3267,18,FALSE),"")</f>
        <v/>
      </c>
      <c r="T317" s="766" t="str">
        <f>IFERROR(VLOOKUP($I317,'WM-AR'!$I$7:$AS$3267,20,FALSE),"")</f>
        <v/>
      </c>
      <c r="U317" s="766" t="str">
        <f>IFERROR(VLOOKUP($I317,'WM-AR'!$I$7:$AS$3267,22,FALSE),"")</f>
        <v/>
      </c>
      <c r="V317" s="766" t="str">
        <f>IFERROR(VLOOKUP($I317,'WM-AR'!$I$7:$AS$3267,24,FALSE),"")</f>
        <v/>
      </c>
      <c r="W317" s="766">
        <f>IFERROR(VLOOKUP($I317,'WM-AR'!$I$7:$AS$3267,25,FALSE),"")</f>
        <v>0</v>
      </c>
      <c r="X317" s="766">
        <f>IFERROR(VLOOKUP($I317,'WM-AR'!$I$7:$AS$3267,26,FALSE),"")</f>
        <v>0</v>
      </c>
      <c r="Y317" s="766">
        <f>IFERROR(VLOOKUP($I317,'WM-AR'!$I$7:$AS$3267,27,FALSE),"")</f>
        <v>0</v>
      </c>
      <c r="Z317" s="766">
        <f>IFERROR(VLOOKUP($I317,'WM-AR'!$I$7:$AS$3267,28,FALSE),"")</f>
        <v>0</v>
      </c>
      <c r="AA317" s="766" t="str">
        <f>IFERROR(VLOOKUP($I317,'WM-AR'!$I$7:$AS$3267,29,FALSE),"")</f>
        <v>Material: (   )</v>
      </c>
      <c r="AB317" s="766">
        <f>IFERROR(VLOOKUP($I317,'WM-AR'!$I$7:$AS$3267,30,FALSE),"")</f>
        <v>0</v>
      </c>
      <c r="AC317" s="766">
        <f>IFERROR(VLOOKUP($I317,'WM-AR'!$I$7:$AS$3267,31,FALSE),"")</f>
        <v>0</v>
      </c>
      <c r="AD317" s="766">
        <f>IFERROR(VLOOKUP($I317,'WM-AR'!$I$7:$AS$3267,32,FALSE),"")</f>
        <v>0</v>
      </c>
      <c r="AE317" s="766">
        <f>IFERROR(VLOOKUP($I317,'WM-AR'!$I$7:$AS$3267,33,FALSE),"")</f>
        <v>0</v>
      </c>
      <c r="AF317" s="1313" t="str">
        <f>_xlfn.CONCAT("- Material: ( ",AF315," )")</f>
        <v>- Material: ( KSD3502 )</v>
      </c>
      <c r="AG317" s="768" t="s">
        <v>3491</v>
      </c>
      <c r="AH317" s="768" t="s">
        <v>3491</v>
      </c>
      <c r="AI317" s="769"/>
      <c r="AJ317" s="769" t="str">
        <f t="shared" si="62"/>
        <v>TON</v>
      </c>
      <c r="AK317" s="905"/>
      <c r="AL317" s="88" t="str">
        <f>IF(AND(ISTEXT($E317),ISTEXT($B317)),"산출기준 &gt;&gt;  "&amp;_xlfn.XLOOKUP($E317,산출기준!$D:$D,산출기준!$E:$E,"매칭실패"),"")</f>
        <v/>
      </c>
    </row>
    <row r="318" spans="2:38" ht="49.9" customHeight="1" outlineLevel="1">
      <c r="B318" s="758"/>
      <c r="C318" s="759"/>
      <c r="D318" s="759"/>
      <c r="E318" s="759"/>
      <c r="F318" s="1315" t="s">
        <v>1976</v>
      </c>
      <c r="G318" s="759" t="str">
        <f>IF(IF(N318=0,"",N318)&amp;" | "&amp;IF(O318=0,"",O318)&amp;" | "&amp;IF(Q318=0,"",Q318)&amp;" | "&amp;IF(R318=0,"",R318)=" |  |  | ","",IF(N318=0,"",N318)&amp;" | "&amp;IF(O318=0,"",O318)&amp;" | "&amp;IF(Q318=0,"",Q318)&amp;" | "&amp;IF(R318=0,"",R318))</f>
        <v xml:space="preserve">Plates - Gusset, Stiffener, ETC |  |  | </v>
      </c>
      <c r="H318" s="1153" t="s">
        <v>3495</v>
      </c>
      <c r="I318" s="765" t="str">
        <f>LEFT(H318,14)</f>
        <v>S01AA009-00001</v>
      </c>
      <c r="J318" s="766"/>
      <c r="K318" s="766" t="s">
        <v>3496</v>
      </c>
      <c r="L318" s="766" t="s">
        <v>3497</v>
      </c>
      <c r="M318" s="766" t="s">
        <v>3498</v>
      </c>
      <c r="N318" s="766" t="s">
        <v>3499</v>
      </c>
      <c r="O318" s="766">
        <v>0</v>
      </c>
      <c r="P318" s="766">
        <v>0</v>
      </c>
      <c r="Q318" s="766">
        <v>0</v>
      </c>
      <c r="R318" s="766">
        <v>0</v>
      </c>
      <c r="S318" s="766">
        <v>0</v>
      </c>
      <c r="T318" s="766">
        <v>0</v>
      </c>
      <c r="U318" s="766">
        <v>0</v>
      </c>
      <c r="V318" s="766">
        <v>0</v>
      </c>
      <c r="W318" s="766">
        <v>0</v>
      </c>
      <c r="X318" s="766">
        <v>0</v>
      </c>
      <c r="Y318" s="766">
        <v>0</v>
      </c>
      <c r="Z318" s="766">
        <v>0</v>
      </c>
      <c r="AA318" s="766" t="s">
        <v>3500</v>
      </c>
      <c r="AB318" s="766">
        <v>0</v>
      </c>
      <c r="AC318" s="766">
        <v>0</v>
      </c>
      <c r="AD318" s="766">
        <v>0</v>
      </c>
      <c r="AE318" s="766">
        <v>0</v>
      </c>
      <c r="AF318" s="817"/>
      <c r="AG318" s="1314" t="s">
        <v>3501</v>
      </c>
      <c r="AH318" s="1314" t="s">
        <v>3501</v>
      </c>
      <c r="AI318" s="769"/>
      <c r="AJ318" s="769" t="str">
        <f>K318</f>
        <v>TON</v>
      </c>
      <c r="AK318" s="1318"/>
      <c r="AL318" s="88" t="s">
        <v>2965</v>
      </c>
    </row>
    <row r="319" spans="2:38" ht="49.9" customHeight="1" outlineLevel="1">
      <c r="B319" s="758"/>
      <c r="C319" s="759"/>
      <c r="D319" s="759"/>
      <c r="E319" s="759"/>
      <c r="F319" s="1083" t="s">
        <v>3502</v>
      </c>
      <c r="G319" s="759" t="str">
        <f t="shared" si="61"/>
        <v xml:space="preserve">for Non-Fireproofed Steel Surface |  |  | </v>
      </c>
      <c r="H319" s="816" t="s">
        <v>3503</v>
      </c>
      <c r="I319" s="765" t="str">
        <f t="shared" si="60"/>
        <v>S41AA051-00001</v>
      </c>
      <c r="J319" s="766"/>
      <c r="K319" s="766" t="str">
        <f>IFERROR(VLOOKUP($I319,'WM-AR'!$I$7:$AS$3267,34,FALSE),"")</f>
        <v>M2</v>
      </c>
      <c r="L319" s="766" t="str">
        <f>IFERROR(VLOOKUP($I319,'WM-AR'!$I$7:$AS$3267,4,FALSE),"")</f>
        <v>Steel Structure Paint Work</v>
      </c>
      <c r="M319" s="766" t="str">
        <f>IFERROR(VLOOKUP($I319,'WM-AR'!$I$7:$AS$3267,6,FALSE),"")</f>
        <v>Shelter/Building</v>
      </c>
      <c r="N319" s="766" t="str">
        <f>IFERROR(VLOOKUP($I319,'WM-AR'!$I$7:$AS$3267,8,FALSE),"")</f>
        <v>for Non-Fireproofed Steel Surface</v>
      </c>
      <c r="O319" s="766">
        <f>IFERROR(VLOOKUP($I319,'WM-AR'!$I$7:$AS$3267,10,FALSE),"")</f>
        <v>0</v>
      </c>
      <c r="P319" s="766">
        <f>IFERROR(VLOOKUP($I319,'WM-AR'!$I$7:$AS$3267,12,FALSE),"")</f>
        <v>0</v>
      </c>
      <c r="Q319" s="766" t="str">
        <f>IFERROR(VLOOKUP($I319,'WM-AR'!$I$7:$AS$3267,14,FALSE),"")</f>
        <v/>
      </c>
      <c r="R319" s="766" t="str">
        <f>IFERROR(VLOOKUP($I319,'WM-AR'!$I$7:$AS$3267,16,FALSE),"")</f>
        <v/>
      </c>
      <c r="S319" s="766" t="str">
        <f>IFERROR(VLOOKUP($I319,'WM-AR'!$I$7:$AS$3267,18,FALSE),"")</f>
        <v/>
      </c>
      <c r="T319" s="766" t="str">
        <f>IFERROR(VLOOKUP($I319,'WM-AR'!$I$7:$AS$3267,20,FALSE),"")</f>
        <v/>
      </c>
      <c r="U319" s="766" t="str">
        <f>IFERROR(VLOOKUP($I319,'WM-AR'!$I$7:$AS$3267,22,FALSE),"")</f>
        <v/>
      </c>
      <c r="V319" s="766" t="str">
        <f>IFERROR(VLOOKUP($I319,'WM-AR'!$I$7:$AS$3267,24,FALSE),"")</f>
        <v/>
      </c>
      <c r="W319" s="766">
        <f>IFERROR(VLOOKUP($I319,'WM-AR'!$I$7:$AS$3267,25,FALSE),"")</f>
        <v>0</v>
      </c>
      <c r="X319" s="766">
        <f>IFERROR(VLOOKUP($I319,'WM-AR'!$I$7:$AS$3267,26,FALSE),"")</f>
        <v>0</v>
      </c>
      <c r="Y319" s="766">
        <f>IFERROR(VLOOKUP($I319,'WM-AR'!$I$7:$AS$3267,27,FALSE),"")</f>
        <v>0</v>
      </c>
      <c r="Z319" s="766">
        <f>IFERROR(VLOOKUP($I319,'WM-AR'!$I$7:$AS$3267,28,FALSE),"")</f>
        <v>0</v>
      </c>
      <c r="AA319" s="766" t="str">
        <f>IFERROR(VLOOKUP($I319,'WM-AR'!$I$7:$AS$3267,29,FALSE),"")</f>
        <v>Material: (   )</v>
      </c>
      <c r="AB319" s="766">
        <f>IFERROR(VLOOKUP($I319,'WM-AR'!$I$7:$AS$3267,30,FALSE),"")</f>
        <v>0</v>
      </c>
      <c r="AC319" s="766">
        <f>IFERROR(VLOOKUP($I319,'WM-AR'!$I$7:$AS$3267,31,FALSE),"")</f>
        <v>0</v>
      </c>
      <c r="AD319" s="766">
        <f>IFERROR(VLOOKUP($I319,'WM-AR'!$I$7:$AS$3267,32,FALSE),"")</f>
        <v>0</v>
      </c>
      <c r="AE319" s="766">
        <f>IFERROR(VLOOKUP($I319,'WM-AR'!$I$7:$AS$3267,33,FALSE),"")</f>
        <v>0</v>
      </c>
      <c r="AF319" s="817"/>
      <c r="AG319" s="768" t="s">
        <v>3554</v>
      </c>
      <c r="AH319" s="768" t="s">
        <v>1971</v>
      </c>
      <c r="AI319" s="769"/>
      <c r="AJ319" s="769" t="str">
        <f t="shared" si="62"/>
        <v>M2</v>
      </c>
      <c r="AK319" s="905"/>
      <c r="AL319" s="88" t="str">
        <f>IF(AND(ISTEXT($E319),ISTEXT($B319)),"산출기준 &gt;&gt;  "&amp;_xlfn.XLOOKUP($E319,산출기준!$D:$D,산출기준!$E:$E,"매칭실패"),"")</f>
        <v/>
      </c>
    </row>
    <row r="320" spans="2:38">
      <c r="B320" s="1127"/>
      <c r="C320" s="1165"/>
      <c r="D320" s="1165"/>
      <c r="E320" s="1165"/>
      <c r="F320" s="1165"/>
      <c r="G320" s="1131" t="s">
        <v>2308</v>
      </c>
      <c r="H320" s="1131"/>
      <c r="I320" s="1130" t="str">
        <f t="shared" si="60"/>
        <v/>
      </c>
      <c r="J320" s="1132"/>
      <c r="K320" s="1132" t="str">
        <f>IFERROR(VLOOKUP($I320,'WM-AR'!$I$7:$AS$3267,34,FALSE),"")</f>
        <v/>
      </c>
      <c r="L320" s="1132" t="str">
        <f>IFERROR(VLOOKUP($I320,'WM-AR'!$I$7:$AS$3267,4,FALSE),"")</f>
        <v/>
      </c>
      <c r="M320" s="1132" t="str">
        <f>IFERROR(VLOOKUP($I320,'WM-AR'!$I$7:$AS$3267,6,FALSE),"")</f>
        <v/>
      </c>
      <c r="N320" s="1132" t="str">
        <f>IFERROR(VLOOKUP($I320,'WM-AR'!$I$7:$AS$3267,8,FALSE),"")</f>
        <v/>
      </c>
      <c r="O320" s="1132" t="str">
        <f>IFERROR(VLOOKUP($I320,'WM-AR'!$I$7:$AS$3267,10,FALSE),"")</f>
        <v/>
      </c>
      <c r="P320" s="1132" t="str">
        <f>IFERROR(VLOOKUP($I320,'WM-AR'!$I$7:$AS$3267,12,FALSE),"")</f>
        <v/>
      </c>
      <c r="Q320" s="1132" t="str">
        <f>IFERROR(VLOOKUP($I320,'WM-AR'!$I$7:$AS$3267,14,FALSE),"")</f>
        <v/>
      </c>
      <c r="R320" s="1132" t="str">
        <f>IFERROR(VLOOKUP($I320,'WM-AR'!$I$7:$AS$3267,16,FALSE),"")</f>
        <v/>
      </c>
      <c r="S320" s="1132" t="str">
        <f>IFERROR(VLOOKUP($I320,'WM-AR'!$I$7:$AS$3267,18,FALSE),"")</f>
        <v/>
      </c>
      <c r="T320" s="1132" t="str">
        <f>IFERROR(VLOOKUP($I320,'WM-AR'!$I$7:$AS$3267,20,FALSE),"")</f>
        <v/>
      </c>
      <c r="U320" s="1132" t="str">
        <f>IFERROR(VLOOKUP($I320,'WM-AR'!$I$7:$AS$3267,22,FALSE),"")</f>
        <v/>
      </c>
      <c r="V320" s="1132" t="str">
        <f>IFERROR(VLOOKUP($I320,'WM-AR'!$I$7:$AS$3267,24,FALSE),"")</f>
        <v/>
      </c>
      <c r="W320" s="1132" t="str">
        <f>IFERROR(VLOOKUP($I320,'WM-AR'!$I$7:$AS$3267,25,FALSE),"")</f>
        <v/>
      </c>
      <c r="X320" s="1132" t="str">
        <f>IFERROR(VLOOKUP($I320,'WM-AR'!$I$7:$AS$3267,26,FALSE),"")</f>
        <v/>
      </c>
      <c r="Y320" s="1132" t="str">
        <f>IFERROR(VLOOKUP($I320,'WM-AR'!$I$7:$AS$3267,27,FALSE),"")</f>
        <v/>
      </c>
      <c r="Z320" s="1132" t="str">
        <f>IFERROR(VLOOKUP($I320,'WM-AR'!$I$7:$AS$3267,28,FALSE),"")</f>
        <v/>
      </c>
      <c r="AA320" s="1132" t="str">
        <f>IFERROR(VLOOKUP($I320,'WM-AR'!$I$7:$AS$3267,29,FALSE),"")</f>
        <v/>
      </c>
      <c r="AB320" s="1132" t="str">
        <f>IFERROR(VLOOKUP($I320,'WM-AR'!$I$7:$AS$3267,30,FALSE),"")</f>
        <v/>
      </c>
      <c r="AC320" s="1132" t="str">
        <f>IFERROR(VLOOKUP($I320,'WM-AR'!$I$7:$AS$3267,31,FALSE),"")</f>
        <v/>
      </c>
      <c r="AD320" s="1132" t="str">
        <f>IFERROR(VLOOKUP($I320,'WM-AR'!$I$7:$AS$3267,32,FALSE),"")</f>
        <v/>
      </c>
      <c r="AE320" s="1132" t="str">
        <f>IFERROR(VLOOKUP($I320,'WM-AR'!$I$7:$AS$3267,33,FALSE),"")</f>
        <v/>
      </c>
      <c r="AF320" s="1190" t="s">
        <v>3557</v>
      </c>
      <c r="AG320" s="1134"/>
      <c r="AH320" s="1134"/>
      <c r="AI320" s="1135"/>
      <c r="AJ320" s="1135" t="str">
        <f t="shared" si="62"/>
        <v/>
      </c>
      <c r="AK320" s="1136"/>
      <c r="AL320" s="88" t="str">
        <f>IF(AND(ISTEXT($E320),ISTEXT($B320)),"산출기준 &gt;&gt;  "&amp;_xlfn.XLOOKUP($E320,산출기준!$D:$D,산출기준!$E:$E,"매칭실패"),"")</f>
        <v/>
      </c>
    </row>
    <row r="321" spans="2:38">
      <c r="B321" s="1111"/>
      <c r="C321" s="1166"/>
      <c r="D321" s="1166"/>
      <c r="E321" s="1166"/>
      <c r="F321" s="1166"/>
      <c r="G321" s="843"/>
      <c r="H321" s="843"/>
      <c r="I321" s="712" t="str">
        <f t="shared" si="60"/>
        <v/>
      </c>
      <c r="J321" s="714"/>
      <c r="K321" s="714" t="str">
        <f>IFERROR(VLOOKUP($I321,'WM-AR'!$I$7:$AS$3267,34,FALSE),"")</f>
        <v/>
      </c>
      <c r="L321" s="714" t="str">
        <f>IFERROR(VLOOKUP($I321,'WM-AR'!$I$7:$AS$3267,4,FALSE),"")</f>
        <v/>
      </c>
      <c r="M321" s="714" t="str">
        <f>IFERROR(VLOOKUP($I321,'WM-AR'!$I$7:$AS$3267,6,FALSE),"")</f>
        <v/>
      </c>
      <c r="N321" s="714" t="str">
        <f>IFERROR(VLOOKUP($I321,'WM-AR'!$I$7:$AS$3267,8,FALSE),"")</f>
        <v/>
      </c>
      <c r="O321" s="714" t="str">
        <f>IFERROR(VLOOKUP($I321,'WM-AR'!$I$7:$AS$3267,10,FALSE),"")</f>
        <v/>
      </c>
      <c r="P321" s="714" t="str">
        <f>IFERROR(VLOOKUP($I321,'WM-AR'!$I$7:$AS$3267,12,FALSE),"")</f>
        <v/>
      </c>
      <c r="Q321" s="714" t="str">
        <f>IFERROR(VLOOKUP($I321,'WM-AR'!$I$7:$AS$3267,14,FALSE),"")</f>
        <v/>
      </c>
      <c r="R321" s="714" t="str">
        <f>IFERROR(VLOOKUP($I321,'WM-AR'!$I$7:$AS$3267,16,FALSE),"")</f>
        <v/>
      </c>
      <c r="S321" s="714" t="str">
        <f>IFERROR(VLOOKUP($I321,'WM-AR'!$I$7:$AS$3267,18,FALSE),"")</f>
        <v/>
      </c>
      <c r="T321" s="714" t="str">
        <f>IFERROR(VLOOKUP($I321,'WM-AR'!$I$7:$AS$3267,20,FALSE),"")</f>
        <v/>
      </c>
      <c r="U321" s="714" t="str">
        <f>IFERROR(VLOOKUP($I321,'WM-AR'!$I$7:$AS$3267,22,FALSE),"")</f>
        <v/>
      </c>
      <c r="V321" s="714" t="str">
        <f>IFERROR(VLOOKUP($I321,'WM-AR'!$I$7:$AS$3267,24,FALSE),"")</f>
        <v/>
      </c>
      <c r="W321" s="714" t="str">
        <f>IFERROR(VLOOKUP($I321,'WM-AR'!$I$7:$AS$3267,25,FALSE),"")</f>
        <v/>
      </c>
      <c r="X321" s="714" t="str">
        <f>IFERROR(VLOOKUP($I321,'WM-AR'!$I$7:$AS$3267,26,FALSE),"")</f>
        <v/>
      </c>
      <c r="Y321" s="714" t="str">
        <f>IFERROR(VLOOKUP($I321,'WM-AR'!$I$7:$AS$3267,27,FALSE),"")</f>
        <v/>
      </c>
      <c r="Z321" s="714" t="str">
        <f>IFERROR(VLOOKUP($I321,'WM-AR'!$I$7:$AS$3267,28,FALSE),"")</f>
        <v/>
      </c>
      <c r="AA321" s="714" t="str">
        <f>IFERROR(VLOOKUP($I321,'WM-AR'!$I$7:$AS$3267,29,FALSE),"")</f>
        <v/>
      </c>
      <c r="AB321" s="714" t="str">
        <f>IFERROR(VLOOKUP($I321,'WM-AR'!$I$7:$AS$3267,30,FALSE),"")</f>
        <v/>
      </c>
      <c r="AC321" s="714" t="str">
        <f>IFERROR(VLOOKUP($I321,'WM-AR'!$I$7:$AS$3267,31,FALSE),"")</f>
        <v/>
      </c>
      <c r="AD321" s="714" t="str">
        <f>IFERROR(VLOOKUP($I321,'WM-AR'!$I$7:$AS$3267,32,FALSE),"")</f>
        <v/>
      </c>
      <c r="AE321" s="714" t="str">
        <f>IFERROR(VLOOKUP($I321,'WM-AR'!$I$7:$AS$3267,33,FALSE),"")</f>
        <v/>
      </c>
      <c r="AF321" s="938"/>
      <c r="AG321" s="852"/>
      <c r="AH321" s="852"/>
      <c r="AI321" s="854"/>
      <c r="AJ321" s="854" t="str">
        <f t="shared" si="62"/>
        <v/>
      </c>
      <c r="AK321" s="1114"/>
      <c r="AL321" s="88" t="str">
        <f>IF(AND(ISTEXT($E321),ISTEXT($B321)),"산출기준 &gt;&gt;  "&amp;_xlfn.XLOOKUP($E321,산출기준!$D:$D,산출기준!$E:$E,"매칭실패"),"")</f>
        <v/>
      </c>
    </row>
    <row r="322" spans="2:38">
      <c r="B322" s="1116"/>
      <c r="C322" s="1167"/>
      <c r="D322" s="1167"/>
      <c r="E322" s="1167"/>
      <c r="F322" s="1167"/>
      <c r="G322" s="1120"/>
      <c r="H322" s="1120"/>
      <c r="I322" s="1119" t="str">
        <f t="shared" si="60"/>
        <v/>
      </c>
      <c r="J322" s="1121"/>
      <c r="K322" s="1121" t="str">
        <f>IFERROR(VLOOKUP($I322,'WM-AR'!$I$7:$AS$3267,34,FALSE),"")</f>
        <v/>
      </c>
      <c r="L322" s="1121" t="str">
        <f>IFERROR(VLOOKUP($I322,'WM-AR'!$I$7:$AS$3267,4,FALSE),"")</f>
        <v/>
      </c>
      <c r="M322" s="1121" t="str">
        <f>IFERROR(VLOOKUP($I322,'WM-AR'!$I$7:$AS$3267,6,FALSE),"")</f>
        <v/>
      </c>
      <c r="N322" s="1121" t="str">
        <f>IFERROR(VLOOKUP($I322,'WM-AR'!$I$7:$AS$3267,8,FALSE),"")</f>
        <v/>
      </c>
      <c r="O322" s="1121" t="str">
        <f>IFERROR(VLOOKUP($I322,'WM-AR'!$I$7:$AS$3267,10,FALSE),"")</f>
        <v/>
      </c>
      <c r="P322" s="1121" t="str">
        <f>IFERROR(VLOOKUP($I322,'WM-AR'!$I$7:$AS$3267,12,FALSE),"")</f>
        <v/>
      </c>
      <c r="Q322" s="1121" t="str">
        <f>IFERROR(VLOOKUP($I322,'WM-AR'!$I$7:$AS$3267,14,FALSE),"")</f>
        <v/>
      </c>
      <c r="R322" s="1121" t="str">
        <f>IFERROR(VLOOKUP($I322,'WM-AR'!$I$7:$AS$3267,16,FALSE),"")</f>
        <v/>
      </c>
      <c r="S322" s="1121" t="str">
        <f>IFERROR(VLOOKUP($I322,'WM-AR'!$I$7:$AS$3267,18,FALSE),"")</f>
        <v/>
      </c>
      <c r="T322" s="1121" t="str">
        <f>IFERROR(VLOOKUP($I322,'WM-AR'!$I$7:$AS$3267,20,FALSE),"")</f>
        <v/>
      </c>
      <c r="U322" s="1121" t="str">
        <f>IFERROR(VLOOKUP($I322,'WM-AR'!$I$7:$AS$3267,22,FALSE),"")</f>
        <v/>
      </c>
      <c r="V322" s="1121" t="str">
        <f>IFERROR(VLOOKUP($I322,'WM-AR'!$I$7:$AS$3267,24,FALSE),"")</f>
        <v/>
      </c>
      <c r="W322" s="1121" t="str">
        <f>IFERROR(VLOOKUP($I322,'WM-AR'!$I$7:$AS$3267,25,FALSE),"")</f>
        <v/>
      </c>
      <c r="X322" s="1121" t="str">
        <f>IFERROR(VLOOKUP($I322,'WM-AR'!$I$7:$AS$3267,26,FALSE),"")</f>
        <v/>
      </c>
      <c r="Y322" s="1121" t="str">
        <f>IFERROR(VLOOKUP($I322,'WM-AR'!$I$7:$AS$3267,27,FALSE),"")</f>
        <v/>
      </c>
      <c r="Z322" s="1121" t="str">
        <f>IFERROR(VLOOKUP($I322,'WM-AR'!$I$7:$AS$3267,28,FALSE),"")</f>
        <v/>
      </c>
      <c r="AA322" s="1121" t="str">
        <f>IFERROR(VLOOKUP($I322,'WM-AR'!$I$7:$AS$3267,29,FALSE),"")</f>
        <v/>
      </c>
      <c r="AB322" s="1121" t="str">
        <f>IFERROR(VLOOKUP($I322,'WM-AR'!$I$7:$AS$3267,30,FALSE),"")</f>
        <v/>
      </c>
      <c r="AC322" s="1121" t="str">
        <f>IFERROR(VLOOKUP($I322,'WM-AR'!$I$7:$AS$3267,31,FALSE),"")</f>
        <v/>
      </c>
      <c r="AD322" s="1121" t="str">
        <f>IFERROR(VLOOKUP($I322,'WM-AR'!$I$7:$AS$3267,32,FALSE),"")</f>
        <v/>
      </c>
      <c r="AE322" s="1121" t="str">
        <f>IFERROR(VLOOKUP($I322,'WM-AR'!$I$7:$AS$3267,33,FALSE),"")</f>
        <v/>
      </c>
      <c r="AF322" s="1209"/>
      <c r="AG322" s="1123"/>
      <c r="AH322" s="1123"/>
      <c r="AI322" s="1124"/>
      <c r="AJ322" s="1124" t="str">
        <f t="shared" si="62"/>
        <v/>
      </c>
      <c r="AK322" s="1125"/>
      <c r="AL322" s="88" t="str">
        <f>IF(AND(ISTEXT($E322),ISTEXT($B322)),"산출기준 &gt;&gt;  "&amp;_xlfn.XLOOKUP($E322,산출기준!$D:$D,산출기준!$E:$E,"매칭실패"),"")</f>
        <v/>
      </c>
    </row>
    <row r="323" spans="2:38" s="658" customFormat="1">
      <c r="B323" s="894"/>
      <c r="C323" s="909"/>
      <c r="D323" s="909"/>
      <c r="E323" s="909"/>
      <c r="F323" s="1311" t="s">
        <v>938</v>
      </c>
      <c r="G323" s="909"/>
      <c r="H323" s="1264"/>
      <c r="I323" s="1161" t="str">
        <f t="shared" si="60"/>
        <v/>
      </c>
      <c r="J323" s="1161"/>
      <c r="K323" s="1161"/>
      <c r="L323" s="1161"/>
      <c r="M323" s="1161"/>
      <c r="N323" s="1161"/>
      <c r="O323" s="1161"/>
      <c r="P323" s="1161"/>
      <c r="Q323" s="1161"/>
      <c r="R323" s="1161"/>
      <c r="S323" s="1161"/>
      <c r="T323" s="1161"/>
      <c r="U323" s="1161"/>
      <c r="V323" s="1161"/>
      <c r="W323" s="1161"/>
      <c r="X323" s="1161"/>
      <c r="Y323" s="1161"/>
      <c r="Z323" s="1161"/>
      <c r="AA323" s="1161"/>
      <c r="AB323" s="1161"/>
      <c r="AC323" s="1161"/>
      <c r="AD323" s="1161"/>
      <c r="AE323" s="1161"/>
      <c r="AF323" s="911"/>
      <c r="AG323" s="911"/>
      <c r="AH323" s="911"/>
      <c r="AI323" s="911"/>
      <c r="AJ323" s="911"/>
      <c r="AK323" s="1162"/>
      <c r="AL323" s="658" t="str">
        <f>IF(AND(ISTEXT($E323),ISTEXT($B323)),"산출기준 &gt;&gt;  "&amp;_xlfn.XLOOKUP($E323,산출기준!$D:$D,산출기준!$E:$E,"매칭실패"),"")</f>
        <v/>
      </c>
    </row>
    <row r="324" spans="2:38" ht="34.9" customHeight="1">
      <c r="B324" s="808" t="str" cm="1">
        <f t="array" aca="1" ref="B324" ca="1">_xlfn.IFNA(INDIRECT("Family_표준_구성도!B"&amp;MATCH(F324,INDIRECT("Family_표준_구성도!"&amp;"C:C"),0)),"")</f>
        <v>5.2.6.1.2</v>
      </c>
      <c r="C324" s="668" t="s">
        <v>1903</v>
      </c>
      <c r="D324" s="809"/>
      <c r="E324" s="668" t="s">
        <v>1962</v>
      </c>
      <c r="F324" s="1265" t="s">
        <v>940</v>
      </c>
      <c r="G324" s="1079"/>
      <c r="H324" s="1079"/>
      <c r="I324" s="674" t="str">
        <f t="shared" si="60"/>
        <v/>
      </c>
      <c r="J324" s="674"/>
      <c r="K324" s="674"/>
      <c r="L324" s="674"/>
      <c r="M324" s="674"/>
      <c r="N324" s="675"/>
      <c r="O324" s="676"/>
      <c r="P324" s="677"/>
      <c r="Q324" s="677"/>
      <c r="R324" s="677"/>
      <c r="S324" s="677"/>
      <c r="T324" s="677"/>
      <c r="U324" s="677"/>
      <c r="V324" s="678"/>
      <c r="W324" s="679"/>
      <c r="X324" s="679"/>
      <c r="Y324" s="679"/>
      <c r="Z324" s="679"/>
      <c r="AA324" s="679"/>
      <c r="AB324" s="679"/>
      <c r="AC324" s="679"/>
      <c r="AD324" s="679"/>
      <c r="AE324" s="679"/>
      <c r="AF324" s="1312" t="s">
        <v>3544</v>
      </c>
      <c r="AG324" s="1320"/>
      <c r="AH324" s="1320"/>
      <c r="AI324" s="1321"/>
      <c r="AJ324" s="1321"/>
      <c r="AK324" s="1322"/>
      <c r="AL324" s="88" t="str">
        <f ca="1">IF(AND(ISTEXT($E324),ISTEXT($B324)),"산출기준 &gt;&gt;  "&amp;_xlfn.XLOOKUP($E324,산출기준!$D:$D,산출기준!$E:$E,"매칭실패"),"")</f>
        <v>산출기준 &gt;&gt;  [Steel Column]</v>
      </c>
    </row>
    <row r="325" spans="2:38" ht="49.9" customHeight="1" outlineLevel="1">
      <c r="B325" s="758"/>
      <c r="C325" s="759"/>
      <c r="D325" s="759"/>
      <c r="E325" s="759"/>
      <c r="F325" s="1080" t="s">
        <v>3488</v>
      </c>
      <c r="G325" s="759" t="str">
        <f t="shared" ref="G325:G328" si="63">IF(IF(N325=0,"",N325)&amp;" | "&amp;IF(O325=0,"",O325)&amp;" | "&amp;IF(Q325=0,"",Q325)&amp;" | "&amp;IF(R325=0,"",R325)=" |  |  | ","",IF(N325=0,"",N325)&amp;" | "&amp;IF(O325=0,"",O325)&amp;" | "&amp;IF(Q325=0,"",Q325)&amp;" | "&amp;IF(R325=0,"",R325))</f>
        <v xml:space="preserve">Heavy Steel - Standard |  |  | </v>
      </c>
      <c r="H325" s="816" t="s">
        <v>3507</v>
      </c>
      <c r="I325" s="765" t="str">
        <f t="shared" si="60"/>
        <v>S01AA072-00001</v>
      </c>
      <c r="J325" s="766"/>
      <c r="K325" s="766" t="str">
        <f>IFERROR(VLOOKUP($I325,'WM-AR'!$I$7:$AS$3267,34,FALSE),"")</f>
        <v>TON</v>
      </c>
      <c r="L325" s="766" t="str">
        <f>IFERROR(VLOOKUP($I325,'WM-AR'!$I$7:$AS$3267,4,FALSE),"")</f>
        <v>Main Steel Structure Fabrication Work</v>
      </c>
      <c r="M325" s="766" t="str">
        <f>IFERROR(VLOOKUP($I325,'WM-AR'!$I$7:$AS$3267,6,FALSE),"")</f>
        <v>Shelter/Building</v>
      </c>
      <c r="N325" s="766" t="str">
        <f>IFERROR(VLOOKUP($I325,'WM-AR'!$I$7:$AS$3267,8,FALSE),"")</f>
        <v>Heavy Steel - Standard</v>
      </c>
      <c r="O325" s="766">
        <f>IFERROR(VLOOKUP($I325,'WM-AR'!$I$7:$AS$3267,10,FALSE),"")</f>
        <v>0</v>
      </c>
      <c r="P325" s="766">
        <f>IFERROR(VLOOKUP($I325,'WM-AR'!$I$7:$AS$3267,12,FALSE),"")</f>
        <v>0</v>
      </c>
      <c r="Q325" s="766" t="str">
        <f>IFERROR(VLOOKUP($I325,'WM-AR'!$I$7:$AS$3267,14,FALSE),"")</f>
        <v/>
      </c>
      <c r="R325" s="766" t="str">
        <f>IFERROR(VLOOKUP($I325,'WM-AR'!$I$7:$AS$3267,16,FALSE),"")</f>
        <v/>
      </c>
      <c r="S325" s="766" t="str">
        <f>IFERROR(VLOOKUP($I325,'WM-AR'!$I$7:$AS$3267,18,FALSE),"")</f>
        <v/>
      </c>
      <c r="T325" s="766" t="str">
        <f>IFERROR(VLOOKUP($I325,'WM-AR'!$I$7:$AS$3267,20,FALSE),"")</f>
        <v/>
      </c>
      <c r="U325" s="766" t="str">
        <f>IFERROR(VLOOKUP($I325,'WM-AR'!$I$7:$AS$3267,22,FALSE),"")</f>
        <v/>
      </c>
      <c r="V325" s="766" t="str">
        <f>IFERROR(VLOOKUP($I325,'WM-AR'!$I$7:$AS$3267,24,FALSE),"")</f>
        <v/>
      </c>
      <c r="W325" s="766">
        <f>IFERROR(VLOOKUP($I325,'WM-AR'!$I$7:$AS$3267,25,FALSE),"")</f>
        <v>0</v>
      </c>
      <c r="X325" s="766">
        <f>IFERROR(VLOOKUP($I325,'WM-AR'!$I$7:$AS$3267,26,FALSE),"")</f>
        <v>0</v>
      </c>
      <c r="Y325" s="766">
        <f>IFERROR(VLOOKUP($I325,'WM-AR'!$I$7:$AS$3267,27,FALSE),"")</f>
        <v>0</v>
      </c>
      <c r="Z325" s="766">
        <f>IFERROR(VLOOKUP($I325,'WM-AR'!$I$7:$AS$3267,28,FALSE),"")</f>
        <v>0</v>
      </c>
      <c r="AA325" s="766" t="str">
        <f>IFERROR(VLOOKUP($I325,'WM-AR'!$I$7:$AS$3267,29,FALSE),"")</f>
        <v>Material: (   )</v>
      </c>
      <c r="AB325" s="766">
        <f>IFERROR(VLOOKUP($I325,'WM-AR'!$I$7:$AS$3267,30,FALSE),"")</f>
        <v>0</v>
      </c>
      <c r="AC325" s="766">
        <f>IFERROR(VLOOKUP($I325,'WM-AR'!$I$7:$AS$3267,31,FALSE),"")</f>
        <v>0</v>
      </c>
      <c r="AD325" s="766">
        <f>IFERROR(VLOOKUP($I325,'WM-AR'!$I$7:$AS$3267,32,FALSE),"")</f>
        <v>0</v>
      </c>
      <c r="AE325" s="766" t="str">
        <f>IFERROR(VLOOKUP($I325,'WM-AR'!$I$7:$AS$3267,33,FALSE),"")</f>
        <v>Weight≥(90)KG/M</v>
      </c>
      <c r="AF325" s="1313" t="str">
        <f>_xlfn.CONCAT("- Material: ( ",AF324," )",CHAR(10),"- Weight≥( ",$H$79," )KG/M")</f>
        <v>- Material: ( KSD3502 )
- Weight≥( 90 )KG/M</v>
      </c>
      <c r="AG325" s="768" t="s">
        <v>3491</v>
      </c>
      <c r="AH325" s="768" t="s">
        <v>3491</v>
      </c>
      <c r="AI325" s="769"/>
      <c r="AJ325" s="769" t="str">
        <f t="shared" ref="AJ325:AJ331" si="64">K325</f>
        <v>TON</v>
      </c>
      <c r="AK325" s="905"/>
      <c r="AL325" s="88" t="str">
        <f>IF(AND(ISTEXT($E325),ISTEXT($B325)),"산출기준 &gt;&gt;  "&amp;_xlfn.XLOOKUP($E325,산출기준!$D:$D,산출기준!$E:$E,"매칭실패"),"")</f>
        <v/>
      </c>
    </row>
    <row r="326" spans="2:38" ht="49.9" customHeight="1" outlineLevel="1">
      <c r="B326" s="758"/>
      <c r="C326" s="759"/>
      <c r="D326" s="759"/>
      <c r="E326" s="759"/>
      <c r="F326" s="1083" t="s">
        <v>3492</v>
      </c>
      <c r="G326" s="759" t="str">
        <f t="shared" si="63"/>
        <v xml:space="preserve">Heavy Steel |  |  | </v>
      </c>
      <c r="H326" s="816" t="s">
        <v>3519</v>
      </c>
      <c r="I326" s="765" t="str">
        <f t="shared" si="60"/>
        <v>S03AA082-00001</v>
      </c>
      <c r="J326" s="766"/>
      <c r="K326" s="766" t="str">
        <f>IFERROR(VLOOKUP($I326,'WM-AR'!$I$7:$AS$3267,34,FALSE),"")</f>
        <v>TON</v>
      </c>
      <c r="L326" s="766" t="str">
        <f>IFERROR(VLOOKUP($I326,'WM-AR'!$I$7:$AS$3267,4,FALSE),"")</f>
        <v>Main Steel Structure Erection Work</v>
      </c>
      <c r="M326" s="766" t="str">
        <f>IFERROR(VLOOKUP($I326,'WM-AR'!$I$7:$AS$3267,6,FALSE),"")</f>
        <v>Shelter/Building</v>
      </c>
      <c r="N326" s="766" t="str">
        <f>IFERROR(VLOOKUP($I326,'WM-AR'!$I$7:$AS$3267,8,FALSE),"")</f>
        <v>Heavy Steel</v>
      </c>
      <c r="O326" s="766">
        <f>IFERROR(VLOOKUP($I326,'WM-AR'!$I$7:$AS$3267,10,FALSE),"")</f>
        <v>0</v>
      </c>
      <c r="P326" s="766">
        <f>IFERROR(VLOOKUP($I326,'WM-AR'!$I$7:$AS$3267,12,FALSE),"")</f>
        <v>0</v>
      </c>
      <c r="Q326" s="766" t="str">
        <f>IFERROR(VLOOKUP($I326,'WM-AR'!$I$7:$AS$3267,14,FALSE),"")</f>
        <v/>
      </c>
      <c r="R326" s="766" t="str">
        <f>IFERROR(VLOOKUP($I326,'WM-AR'!$I$7:$AS$3267,16,FALSE),"")</f>
        <v/>
      </c>
      <c r="S326" s="766" t="str">
        <f>IFERROR(VLOOKUP($I326,'WM-AR'!$I$7:$AS$3267,18,FALSE),"")</f>
        <v/>
      </c>
      <c r="T326" s="766" t="str">
        <f>IFERROR(VLOOKUP($I326,'WM-AR'!$I$7:$AS$3267,20,FALSE),"")</f>
        <v/>
      </c>
      <c r="U326" s="766" t="str">
        <f>IFERROR(VLOOKUP($I326,'WM-AR'!$I$7:$AS$3267,22,FALSE),"")</f>
        <v/>
      </c>
      <c r="V326" s="766" t="str">
        <f>IFERROR(VLOOKUP($I326,'WM-AR'!$I$7:$AS$3267,24,FALSE),"")</f>
        <v/>
      </c>
      <c r="W326" s="766">
        <f>IFERROR(VLOOKUP($I326,'WM-AR'!$I$7:$AS$3267,25,FALSE),"")</f>
        <v>0</v>
      </c>
      <c r="X326" s="766">
        <f>IFERROR(VLOOKUP($I326,'WM-AR'!$I$7:$AS$3267,26,FALSE),"")</f>
        <v>0</v>
      </c>
      <c r="Y326" s="766">
        <f>IFERROR(VLOOKUP($I326,'WM-AR'!$I$7:$AS$3267,27,FALSE),"")</f>
        <v>0</v>
      </c>
      <c r="Z326" s="766">
        <f>IFERROR(VLOOKUP($I326,'WM-AR'!$I$7:$AS$3267,28,FALSE),"")</f>
        <v>0</v>
      </c>
      <c r="AA326" s="766" t="str">
        <f>IFERROR(VLOOKUP($I326,'WM-AR'!$I$7:$AS$3267,29,FALSE),"")</f>
        <v>Material: (   )</v>
      </c>
      <c r="AB326" s="766">
        <f>IFERROR(VLOOKUP($I326,'WM-AR'!$I$7:$AS$3267,30,FALSE),"")</f>
        <v>0</v>
      </c>
      <c r="AC326" s="766">
        <f>IFERROR(VLOOKUP($I326,'WM-AR'!$I$7:$AS$3267,31,FALSE),"")</f>
        <v>0</v>
      </c>
      <c r="AD326" s="766">
        <f>IFERROR(VLOOKUP($I326,'WM-AR'!$I$7:$AS$3267,32,FALSE),"")</f>
        <v>0</v>
      </c>
      <c r="AE326" s="766">
        <f>IFERROR(VLOOKUP($I326,'WM-AR'!$I$7:$AS$3267,33,FALSE),"")</f>
        <v>0</v>
      </c>
      <c r="AF326" s="1313" t="str">
        <f>_xlfn.CONCAT("- Material: ( ",AF324," )")</f>
        <v>- Material: ( KSD3502 )</v>
      </c>
      <c r="AG326" s="768" t="s">
        <v>3491</v>
      </c>
      <c r="AH326" s="768" t="s">
        <v>3491</v>
      </c>
      <c r="AI326" s="769"/>
      <c r="AJ326" s="769" t="str">
        <f t="shared" si="64"/>
        <v>TON</v>
      </c>
      <c r="AK326" s="905"/>
      <c r="AL326" s="88" t="str">
        <f>IF(AND(ISTEXT($E326),ISTEXT($B326)),"산출기준 &gt;&gt;  "&amp;_xlfn.XLOOKUP($E326,산출기준!$D:$D,산출기준!$E:$E,"매칭실패"),"")</f>
        <v/>
      </c>
    </row>
    <row r="327" spans="2:38" ht="49.9" customHeight="1" outlineLevel="1">
      <c r="B327" s="758"/>
      <c r="C327" s="759"/>
      <c r="D327" s="759"/>
      <c r="E327" s="759"/>
      <c r="F327" s="1315" t="s">
        <v>1976</v>
      </c>
      <c r="G327" s="759" t="str">
        <f>IF(IF(N327=0,"",N327)&amp;" | "&amp;IF(O327=0,"",O327)&amp;" | "&amp;IF(Q327=0,"",Q327)&amp;" | "&amp;IF(R327=0,"",R327)=" |  |  | ","",IF(N327=0,"",N327)&amp;" | "&amp;IF(O327=0,"",O327)&amp;" | "&amp;IF(Q327=0,"",Q327)&amp;" | "&amp;IF(R327=0,"",R327))</f>
        <v xml:space="preserve">Plates - Gusset, Stiffener, ETC |  |  | </v>
      </c>
      <c r="H327" s="1153" t="s">
        <v>3495</v>
      </c>
      <c r="I327" s="765" t="str">
        <f>LEFT(H327,14)</f>
        <v>S01AA009-00001</v>
      </c>
      <c r="J327" s="766"/>
      <c r="K327" s="766" t="s">
        <v>3496</v>
      </c>
      <c r="L327" s="766" t="s">
        <v>3497</v>
      </c>
      <c r="M327" s="766" t="s">
        <v>3498</v>
      </c>
      <c r="N327" s="766" t="s">
        <v>3499</v>
      </c>
      <c r="O327" s="766">
        <v>0</v>
      </c>
      <c r="P327" s="766">
        <v>0</v>
      </c>
      <c r="Q327" s="766">
        <v>0</v>
      </c>
      <c r="R327" s="766">
        <v>0</v>
      </c>
      <c r="S327" s="766">
        <v>0</v>
      </c>
      <c r="T327" s="766">
        <v>0</v>
      </c>
      <c r="U327" s="766">
        <v>0</v>
      </c>
      <c r="V327" s="766">
        <v>0</v>
      </c>
      <c r="W327" s="766">
        <v>0</v>
      </c>
      <c r="X327" s="766">
        <v>0</v>
      </c>
      <c r="Y327" s="766">
        <v>0</v>
      </c>
      <c r="Z327" s="766">
        <v>0</v>
      </c>
      <c r="AA327" s="766" t="s">
        <v>3500</v>
      </c>
      <c r="AB327" s="766">
        <v>0</v>
      </c>
      <c r="AC327" s="766">
        <v>0</v>
      </c>
      <c r="AD327" s="766">
        <v>0</v>
      </c>
      <c r="AE327" s="766">
        <v>0</v>
      </c>
      <c r="AF327" s="817"/>
      <c r="AG327" s="1314" t="s">
        <v>3501</v>
      </c>
      <c r="AH327" s="1314" t="s">
        <v>3501</v>
      </c>
      <c r="AI327" s="769"/>
      <c r="AJ327" s="769" t="str">
        <f>K327</f>
        <v>TON</v>
      </c>
      <c r="AK327" s="1318"/>
      <c r="AL327" s="88" t="s">
        <v>2965</v>
      </c>
    </row>
    <row r="328" spans="2:38" ht="49.9" customHeight="1" outlineLevel="1">
      <c r="B328" s="758"/>
      <c r="C328" s="759"/>
      <c r="D328" s="759"/>
      <c r="E328" s="759"/>
      <c r="F328" s="1083" t="s">
        <v>3502</v>
      </c>
      <c r="G328" s="759" t="str">
        <f t="shared" si="63"/>
        <v xml:space="preserve">for Non-Fireproofed Steel Surface |  |  | </v>
      </c>
      <c r="H328" s="816" t="s">
        <v>3503</v>
      </c>
      <c r="I328" s="765" t="str">
        <f t="shared" si="60"/>
        <v>S41AA051-00001</v>
      </c>
      <c r="J328" s="766"/>
      <c r="K328" s="766" t="str">
        <f>IFERROR(VLOOKUP($I328,'WM-AR'!$I$7:$AS$3267,34,FALSE),"")</f>
        <v>M2</v>
      </c>
      <c r="L328" s="766" t="str">
        <f>IFERROR(VLOOKUP($I328,'WM-AR'!$I$7:$AS$3267,4,FALSE),"")</f>
        <v>Steel Structure Paint Work</v>
      </c>
      <c r="M328" s="766" t="str">
        <f>IFERROR(VLOOKUP($I328,'WM-AR'!$I$7:$AS$3267,6,FALSE),"")</f>
        <v>Shelter/Building</v>
      </c>
      <c r="N328" s="766" t="str">
        <f>IFERROR(VLOOKUP($I328,'WM-AR'!$I$7:$AS$3267,8,FALSE),"")</f>
        <v>for Non-Fireproofed Steel Surface</v>
      </c>
      <c r="O328" s="766">
        <f>IFERROR(VLOOKUP($I328,'WM-AR'!$I$7:$AS$3267,10,FALSE),"")</f>
        <v>0</v>
      </c>
      <c r="P328" s="766">
        <f>IFERROR(VLOOKUP($I328,'WM-AR'!$I$7:$AS$3267,12,FALSE),"")</f>
        <v>0</v>
      </c>
      <c r="Q328" s="766" t="str">
        <f>IFERROR(VLOOKUP($I328,'WM-AR'!$I$7:$AS$3267,14,FALSE),"")</f>
        <v/>
      </c>
      <c r="R328" s="766" t="str">
        <f>IFERROR(VLOOKUP($I328,'WM-AR'!$I$7:$AS$3267,16,FALSE),"")</f>
        <v/>
      </c>
      <c r="S328" s="766" t="str">
        <f>IFERROR(VLOOKUP($I328,'WM-AR'!$I$7:$AS$3267,18,FALSE),"")</f>
        <v/>
      </c>
      <c r="T328" s="766" t="str">
        <f>IFERROR(VLOOKUP($I328,'WM-AR'!$I$7:$AS$3267,20,FALSE),"")</f>
        <v/>
      </c>
      <c r="U328" s="766" t="str">
        <f>IFERROR(VLOOKUP($I328,'WM-AR'!$I$7:$AS$3267,22,FALSE),"")</f>
        <v/>
      </c>
      <c r="V328" s="766" t="str">
        <f>IFERROR(VLOOKUP($I328,'WM-AR'!$I$7:$AS$3267,24,FALSE),"")</f>
        <v/>
      </c>
      <c r="W328" s="766">
        <f>IFERROR(VLOOKUP($I328,'WM-AR'!$I$7:$AS$3267,25,FALSE),"")</f>
        <v>0</v>
      </c>
      <c r="X328" s="766">
        <f>IFERROR(VLOOKUP($I328,'WM-AR'!$I$7:$AS$3267,26,FALSE),"")</f>
        <v>0</v>
      </c>
      <c r="Y328" s="766">
        <f>IFERROR(VLOOKUP($I328,'WM-AR'!$I$7:$AS$3267,27,FALSE),"")</f>
        <v>0</v>
      </c>
      <c r="Z328" s="766">
        <f>IFERROR(VLOOKUP($I328,'WM-AR'!$I$7:$AS$3267,28,FALSE),"")</f>
        <v>0</v>
      </c>
      <c r="AA328" s="766" t="str">
        <f>IFERROR(VLOOKUP($I328,'WM-AR'!$I$7:$AS$3267,29,FALSE),"")</f>
        <v>Material: (   )</v>
      </c>
      <c r="AB328" s="766">
        <f>IFERROR(VLOOKUP($I328,'WM-AR'!$I$7:$AS$3267,30,FALSE),"")</f>
        <v>0</v>
      </c>
      <c r="AC328" s="766">
        <f>IFERROR(VLOOKUP($I328,'WM-AR'!$I$7:$AS$3267,31,FALSE),"")</f>
        <v>0</v>
      </c>
      <c r="AD328" s="766">
        <f>IFERROR(VLOOKUP($I328,'WM-AR'!$I$7:$AS$3267,32,FALSE),"")</f>
        <v>0</v>
      </c>
      <c r="AE328" s="766">
        <f>IFERROR(VLOOKUP($I328,'WM-AR'!$I$7:$AS$3267,33,FALSE),"")</f>
        <v>0</v>
      </c>
      <c r="AF328" s="817"/>
      <c r="AG328" s="768" t="s">
        <v>3554</v>
      </c>
      <c r="AH328" s="768" t="s">
        <v>1971</v>
      </c>
      <c r="AI328" s="769"/>
      <c r="AJ328" s="769" t="str">
        <f t="shared" si="64"/>
        <v>M2</v>
      </c>
      <c r="AK328" s="905"/>
      <c r="AL328" s="88" t="str">
        <f>IF(AND(ISTEXT($E328),ISTEXT($B328)),"산출기준 &gt;&gt;  "&amp;_xlfn.XLOOKUP($E328,산출기준!$D:$D,산출기준!$E:$E,"매칭실패"),"")</f>
        <v/>
      </c>
    </row>
    <row r="329" spans="2:38">
      <c r="B329" s="1127"/>
      <c r="C329" s="1165"/>
      <c r="D329" s="1165"/>
      <c r="E329" s="1165"/>
      <c r="F329" s="1165"/>
      <c r="G329" s="1131" t="s">
        <v>2309</v>
      </c>
      <c r="H329" s="1131"/>
      <c r="I329" s="1130" t="str">
        <f t="shared" si="60"/>
        <v/>
      </c>
      <c r="J329" s="1132"/>
      <c r="K329" s="1132" t="str">
        <f>IFERROR(VLOOKUP($I329,'WM-AR'!$I$7:$AS$3267,34,FALSE),"")</f>
        <v/>
      </c>
      <c r="L329" s="1132" t="str">
        <f>IFERROR(VLOOKUP($I329,'WM-AR'!$I$7:$AS$3267,4,FALSE),"")</f>
        <v/>
      </c>
      <c r="M329" s="1132" t="str">
        <f>IFERROR(VLOOKUP($I329,'WM-AR'!$I$7:$AS$3267,6,FALSE),"")</f>
        <v/>
      </c>
      <c r="N329" s="1132" t="str">
        <f>IFERROR(VLOOKUP($I329,'WM-AR'!$I$7:$AS$3267,8,FALSE),"")</f>
        <v/>
      </c>
      <c r="O329" s="1132" t="str">
        <f>IFERROR(VLOOKUP($I329,'WM-AR'!$I$7:$AS$3267,10,FALSE),"")</f>
        <v/>
      </c>
      <c r="P329" s="1132" t="str">
        <f>IFERROR(VLOOKUP($I329,'WM-AR'!$I$7:$AS$3267,12,FALSE),"")</f>
        <v/>
      </c>
      <c r="Q329" s="1132" t="str">
        <f>IFERROR(VLOOKUP($I329,'WM-AR'!$I$7:$AS$3267,14,FALSE),"")</f>
        <v/>
      </c>
      <c r="R329" s="1132" t="str">
        <f>IFERROR(VLOOKUP($I329,'WM-AR'!$I$7:$AS$3267,16,FALSE),"")</f>
        <v/>
      </c>
      <c r="S329" s="1132" t="str">
        <f>IFERROR(VLOOKUP($I329,'WM-AR'!$I$7:$AS$3267,18,FALSE),"")</f>
        <v/>
      </c>
      <c r="T329" s="1132" t="str">
        <f>IFERROR(VLOOKUP($I329,'WM-AR'!$I$7:$AS$3267,20,FALSE),"")</f>
        <v/>
      </c>
      <c r="U329" s="1132" t="str">
        <f>IFERROR(VLOOKUP($I329,'WM-AR'!$I$7:$AS$3267,22,FALSE),"")</f>
        <v/>
      </c>
      <c r="V329" s="1132" t="str">
        <f>IFERROR(VLOOKUP($I329,'WM-AR'!$I$7:$AS$3267,24,FALSE),"")</f>
        <v/>
      </c>
      <c r="W329" s="1132" t="str">
        <f>IFERROR(VLOOKUP($I329,'WM-AR'!$I$7:$AS$3267,25,FALSE),"")</f>
        <v/>
      </c>
      <c r="X329" s="1132" t="str">
        <f>IFERROR(VLOOKUP($I329,'WM-AR'!$I$7:$AS$3267,26,FALSE),"")</f>
        <v/>
      </c>
      <c r="Y329" s="1132" t="str">
        <f>IFERROR(VLOOKUP($I329,'WM-AR'!$I$7:$AS$3267,27,FALSE),"")</f>
        <v/>
      </c>
      <c r="Z329" s="1132" t="str">
        <f>IFERROR(VLOOKUP($I329,'WM-AR'!$I$7:$AS$3267,28,FALSE),"")</f>
        <v/>
      </c>
      <c r="AA329" s="1132" t="str">
        <f>IFERROR(VLOOKUP($I329,'WM-AR'!$I$7:$AS$3267,29,FALSE),"")</f>
        <v/>
      </c>
      <c r="AB329" s="1132" t="str">
        <f>IFERROR(VLOOKUP($I329,'WM-AR'!$I$7:$AS$3267,30,FALSE),"")</f>
        <v/>
      </c>
      <c r="AC329" s="1132" t="str">
        <f>IFERROR(VLOOKUP($I329,'WM-AR'!$I$7:$AS$3267,31,FALSE),"")</f>
        <v/>
      </c>
      <c r="AD329" s="1132" t="str">
        <f>IFERROR(VLOOKUP($I329,'WM-AR'!$I$7:$AS$3267,32,FALSE),"")</f>
        <v/>
      </c>
      <c r="AE329" s="1132" t="str">
        <f>IFERROR(VLOOKUP($I329,'WM-AR'!$I$7:$AS$3267,33,FALSE),"")</f>
        <v/>
      </c>
      <c r="AF329" s="1190" t="s">
        <v>3558</v>
      </c>
      <c r="AG329" s="1134"/>
      <c r="AH329" s="1134"/>
      <c r="AI329" s="1135"/>
      <c r="AJ329" s="1135" t="str">
        <f t="shared" si="64"/>
        <v/>
      </c>
      <c r="AK329" s="1136"/>
      <c r="AL329" s="88" t="str">
        <f>IF(AND(ISTEXT($E329),ISTEXT($B329)),"산출기준 &gt;&gt;  "&amp;_xlfn.XLOOKUP($E329,산출기준!$D:$D,산출기준!$E:$E,"매칭실패"),"")</f>
        <v/>
      </c>
    </row>
    <row r="330" spans="2:38">
      <c r="B330" s="1111"/>
      <c r="C330" s="1166"/>
      <c r="D330" s="1166"/>
      <c r="E330" s="1166"/>
      <c r="F330" s="1166"/>
      <c r="G330" s="843"/>
      <c r="H330" s="843"/>
      <c r="I330" s="712" t="str">
        <f t="shared" si="60"/>
        <v/>
      </c>
      <c r="J330" s="714"/>
      <c r="K330" s="714" t="str">
        <f>IFERROR(VLOOKUP($I330,'WM-AR'!$I$7:$AS$3267,34,FALSE),"")</f>
        <v/>
      </c>
      <c r="L330" s="714" t="str">
        <f>IFERROR(VLOOKUP($I330,'WM-AR'!$I$7:$AS$3267,4,FALSE),"")</f>
        <v/>
      </c>
      <c r="M330" s="714" t="str">
        <f>IFERROR(VLOOKUP($I330,'WM-AR'!$I$7:$AS$3267,6,FALSE),"")</f>
        <v/>
      </c>
      <c r="N330" s="714" t="str">
        <f>IFERROR(VLOOKUP($I330,'WM-AR'!$I$7:$AS$3267,8,FALSE),"")</f>
        <v/>
      </c>
      <c r="O330" s="714" t="str">
        <f>IFERROR(VLOOKUP($I330,'WM-AR'!$I$7:$AS$3267,10,FALSE),"")</f>
        <v/>
      </c>
      <c r="P330" s="714" t="str">
        <f>IFERROR(VLOOKUP($I330,'WM-AR'!$I$7:$AS$3267,12,FALSE),"")</f>
        <v/>
      </c>
      <c r="Q330" s="714" t="str">
        <f>IFERROR(VLOOKUP($I330,'WM-AR'!$I$7:$AS$3267,14,FALSE),"")</f>
        <v/>
      </c>
      <c r="R330" s="714" t="str">
        <f>IFERROR(VLOOKUP($I330,'WM-AR'!$I$7:$AS$3267,16,FALSE),"")</f>
        <v/>
      </c>
      <c r="S330" s="714" t="str">
        <f>IFERROR(VLOOKUP($I330,'WM-AR'!$I$7:$AS$3267,18,FALSE),"")</f>
        <v/>
      </c>
      <c r="T330" s="714" t="str">
        <f>IFERROR(VLOOKUP($I330,'WM-AR'!$I$7:$AS$3267,20,FALSE),"")</f>
        <v/>
      </c>
      <c r="U330" s="714" t="str">
        <f>IFERROR(VLOOKUP($I330,'WM-AR'!$I$7:$AS$3267,22,FALSE),"")</f>
        <v/>
      </c>
      <c r="V330" s="714" t="str">
        <f>IFERROR(VLOOKUP($I330,'WM-AR'!$I$7:$AS$3267,24,FALSE),"")</f>
        <v/>
      </c>
      <c r="W330" s="714" t="str">
        <f>IFERROR(VLOOKUP($I330,'WM-AR'!$I$7:$AS$3267,25,FALSE),"")</f>
        <v/>
      </c>
      <c r="X330" s="714" t="str">
        <f>IFERROR(VLOOKUP($I330,'WM-AR'!$I$7:$AS$3267,26,FALSE),"")</f>
        <v/>
      </c>
      <c r="Y330" s="714" t="str">
        <f>IFERROR(VLOOKUP($I330,'WM-AR'!$I$7:$AS$3267,27,FALSE),"")</f>
        <v/>
      </c>
      <c r="Z330" s="714" t="str">
        <f>IFERROR(VLOOKUP($I330,'WM-AR'!$I$7:$AS$3267,28,FALSE),"")</f>
        <v/>
      </c>
      <c r="AA330" s="714" t="str">
        <f>IFERROR(VLOOKUP($I330,'WM-AR'!$I$7:$AS$3267,29,FALSE),"")</f>
        <v/>
      </c>
      <c r="AB330" s="714" t="str">
        <f>IFERROR(VLOOKUP($I330,'WM-AR'!$I$7:$AS$3267,30,FALSE),"")</f>
        <v/>
      </c>
      <c r="AC330" s="714" t="str">
        <f>IFERROR(VLOOKUP($I330,'WM-AR'!$I$7:$AS$3267,31,FALSE),"")</f>
        <v/>
      </c>
      <c r="AD330" s="714" t="str">
        <f>IFERROR(VLOOKUP($I330,'WM-AR'!$I$7:$AS$3267,32,FALSE),"")</f>
        <v/>
      </c>
      <c r="AE330" s="714" t="str">
        <f>IFERROR(VLOOKUP($I330,'WM-AR'!$I$7:$AS$3267,33,FALSE),"")</f>
        <v/>
      </c>
      <c r="AF330" s="938"/>
      <c r="AG330" s="852"/>
      <c r="AH330" s="852"/>
      <c r="AI330" s="854"/>
      <c r="AJ330" s="854" t="str">
        <f t="shared" si="64"/>
        <v/>
      </c>
      <c r="AK330" s="1114"/>
      <c r="AL330" s="88" t="str">
        <f>IF(AND(ISTEXT($E330),ISTEXT($B330)),"산출기준 &gt;&gt;  "&amp;_xlfn.XLOOKUP($E330,산출기준!$D:$D,산출기준!$E:$E,"매칭실패"),"")</f>
        <v/>
      </c>
    </row>
    <row r="331" spans="2:38">
      <c r="B331" s="1116"/>
      <c r="C331" s="1167"/>
      <c r="D331" s="1167"/>
      <c r="E331" s="1167"/>
      <c r="F331" s="1167"/>
      <c r="G331" s="1120"/>
      <c r="H331" s="1120"/>
      <c r="I331" s="1119" t="str">
        <f t="shared" si="60"/>
        <v/>
      </c>
      <c r="J331" s="1121"/>
      <c r="K331" s="1121" t="str">
        <f>IFERROR(VLOOKUP($I331,'WM-AR'!$I$7:$AS$3267,34,FALSE),"")</f>
        <v/>
      </c>
      <c r="L331" s="1121" t="str">
        <f>IFERROR(VLOOKUP($I331,'WM-AR'!$I$7:$AS$3267,4,FALSE),"")</f>
        <v/>
      </c>
      <c r="M331" s="1121" t="str">
        <f>IFERROR(VLOOKUP($I331,'WM-AR'!$I$7:$AS$3267,6,FALSE),"")</f>
        <v/>
      </c>
      <c r="N331" s="1121" t="str">
        <f>IFERROR(VLOOKUP($I331,'WM-AR'!$I$7:$AS$3267,8,FALSE),"")</f>
        <v/>
      </c>
      <c r="O331" s="1121" t="str">
        <f>IFERROR(VLOOKUP($I331,'WM-AR'!$I$7:$AS$3267,10,FALSE),"")</f>
        <v/>
      </c>
      <c r="P331" s="1121" t="str">
        <f>IFERROR(VLOOKUP($I331,'WM-AR'!$I$7:$AS$3267,12,FALSE),"")</f>
        <v/>
      </c>
      <c r="Q331" s="1121" t="str">
        <f>IFERROR(VLOOKUP($I331,'WM-AR'!$I$7:$AS$3267,14,FALSE),"")</f>
        <v/>
      </c>
      <c r="R331" s="1121" t="str">
        <f>IFERROR(VLOOKUP($I331,'WM-AR'!$I$7:$AS$3267,16,FALSE),"")</f>
        <v/>
      </c>
      <c r="S331" s="1121" t="str">
        <f>IFERROR(VLOOKUP($I331,'WM-AR'!$I$7:$AS$3267,18,FALSE),"")</f>
        <v/>
      </c>
      <c r="T331" s="1121" t="str">
        <f>IFERROR(VLOOKUP($I331,'WM-AR'!$I$7:$AS$3267,20,FALSE),"")</f>
        <v/>
      </c>
      <c r="U331" s="1121" t="str">
        <f>IFERROR(VLOOKUP($I331,'WM-AR'!$I$7:$AS$3267,22,FALSE),"")</f>
        <v/>
      </c>
      <c r="V331" s="1121" t="str">
        <f>IFERROR(VLOOKUP($I331,'WM-AR'!$I$7:$AS$3267,24,FALSE),"")</f>
        <v/>
      </c>
      <c r="W331" s="1121" t="str">
        <f>IFERROR(VLOOKUP($I331,'WM-AR'!$I$7:$AS$3267,25,FALSE),"")</f>
        <v/>
      </c>
      <c r="X331" s="1121" t="str">
        <f>IFERROR(VLOOKUP($I331,'WM-AR'!$I$7:$AS$3267,26,FALSE),"")</f>
        <v/>
      </c>
      <c r="Y331" s="1121" t="str">
        <f>IFERROR(VLOOKUP($I331,'WM-AR'!$I$7:$AS$3267,27,FALSE),"")</f>
        <v/>
      </c>
      <c r="Z331" s="1121" t="str">
        <f>IFERROR(VLOOKUP($I331,'WM-AR'!$I$7:$AS$3267,28,FALSE),"")</f>
        <v/>
      </c>
      <c r="AA331" s="1121" t="str">
        <f>IFERROR(VLOOKUP($I331,'WM-AR'!$I$7:$AS$3267,29,FALSE),"")</f>
        <v/>
      </c>
      <c r="AB331" s="1121" t="str">
        <f>IFERROR(VLOOKUP($I331,'WM-AR'!$I$7:$AS$3267,30,FALSE),"")</f>
        <v/>
      </c>
      <c r="AC331" s="1121" t="str">
        <f>IFERROR(VLOOKUP($I331,'WM-AR'!$I$7:$AS$3267,31,FALSE),"")</f>
        <v/>
      </c>
      <c r="AD331" s="1121" t="str">
        <f>IFERROR(VLOOKUP($I331,'WM-AR'!$I$7:$AS$3267,32,FALSE),"")</f>
        <v/>
      </c>
      <c r="AE331" s="1121" t="str">
        <f>IFERROR(VLOOKUP($I331,'WM-AR'!$I$7:$AS$3267,33,FALSE),"")</f>
        <v/>
      </c>
      <c r="AF331" s="1209"/>
      <c r="AG331" s="1123"/>
      <c r="AH331" s="1123"/>
      <c r="AI331" s="1124"/>
      <c r="AJ331" s="1124" t="str">
        <f t="shared" si="64"/>
        <v/>
      </c>
      <c r="AK331" s="1125"/>
      <c r="AL331" s="88" t="str">
        <f>IF(AND(ISTEXT($E331),ISTEXT($B331)),"산출기준 &gt;&gt;  "&amp;_xlfn.XLOOKUP($E331,산출기준!$D:$D,산출기준!$E:$E,"매칭실패"),"")</f>
        <v/>
      </c>
    </row>
    <row r="332" spans="2:38" s="658" customFormat="1">
      <c r="B332" s="894"/>
      <c r="C332" s="909"/>
      <c r="D332" s="909"/>
      <c r="E332" s="909"/>
      <c r="F332" s="1317" t="s">
        <v>941</v>
      </c>
      <c r="G332" s="909"/>
      <c r="H332" s="1264"/>
      <c r="I332" s="1161" t="str">
        <f t="shared" si="60"/>
        <v/>
      </c>
      <c r="J332" s="1161"/>
      <c r="K332" s="1161"/>
      <c r="L332" s="1161"/>
      <c r="M332" s="1161"/>
      <c r="N332" s="1161"/>
      <c r="O332" s="1161"/>
      <c r="P332" s="1161"/>
      <c r="Q332" s="1161"/>
      <c r="R332" s="1161"/>
      <c r="S332" s="1161"/>
      <c r="T332" s="1161"/>
      <c r="U332" s="1161"/>
      <c r="V332" s="1161"/>
      <c r="W332" s="1161"/>
      <c r="X332" s="1161"/>
      <c r="Y332" s="1161"/>
      <c r="Z332" s="1161"/>
      <c r="AA332" s="1161"/>
      <c r="AB332" s="1161"/>
      <c r="AC332" s="1161"/>
      <c r="AD332" s="1161"/>
      <c r="AE332" s="1161"/>
      <c r="AF332" s="1072"/>
      <c r="AG332" s="911"/>
      <c r="AH332" s="911"/>
      <c r="AI332" s="911"/>
      <c r="AJ332" s="911"/>
      <c r="AK332" s="1162"/>
      <c r="AL332" s="658" t="str">
        <f>IF(AND(ISTEXT($E332),ISTEXT($B332)),"산출기준 &gt;&gt;  "&amp;_xlfn.XLOOKUP($E332,산출기준!$D:$D,산출기준!$E:$E,"매칭실패"),"")</f>
        <v/>
      </c>
    </row>
    <row r="333" spans="2:38" ht="34.9" customHeight="1">
      <c r="B333" s="808" t="str" cm="1">
        <f t="array" aca="1" ref="B333" ca="1">_xlfn.IFNA(INDIRECT("Family_표준_구성도!B"&amp;MATCH(F333,INDIRECT("Family_표준_구성도!"&amp;"C:C"),0)),"")</f>
        <v>5.2.6.1.3</v>
      </c>
      <c r="C333" s="668" t="s">
        <v>1903</v>
      </c>
      <c r="D333" s="809"/>
      <c r="E333" s="668" t="s">
        <v>1962</v>
      </c>
      <c r="F333" s="1265" t="s">
        <v>943</v>
      </c>
      <c r="G333" s="1079"/>
      <c r="H333" s="1079"/>
      <c r="I333" s="674" t="str">
        <f t="shared" si="60"/>
        <v/>
      </c>
      <c r="J333" s="674"/>
      <c r="K333" s="674"/>
      <c r="L333" s="674"/>
      <c r="M333" s="674"/>
      <c r="N333" s="675"/>
      <c r="O333" s="676"/>
      <c r="P333" s="677"/>
      <c r="Q333" s="677"/>
      <c r="R333" s="677"/>
      <c r="S333" s="677"/>
      <c r="T333" s="677"/>
      <c r="U333" s="677"/>
      <c r="V333" s="678"/>
      <c r="W333" s="679"/>
      <c r="X333" s="679"/>
      <c r="Y333" s="679"/>
      <c r="Z333" s="679"/>
      <c r="AA333" s="679"/>
      <c r="AB333" s="679"/>
      <c r="AC333" s="679"/>
      <c r="AD333" s="679"/>
      <c r="AE333" s="679"/>
      <c r="AF333" s="1312" t="s">
        <v>3544</v>
      </c>
      <c r="AG333" s="1320"/>
      <c r="AH333" s="1320"/>
      <c r="AI333" s="1321"/>
      <c r="AJ333" s="1321"/>
      <c r="AK333" s="1322"/>
      <c r="AL333" s="88" t="str">
        <f ca="1">IF(AND(ISTEXT($E333),ISTEXT($B333)),"산출기준 &gt;&gt;  "&amp;_xlfn.XLOOKUP($E333,산출기준!$D:$D,산출기준!$E:$E,"매칭실패"),"")</f>
        <v>산출기준 &gt;&gt;  [Steel Column]</v>
      </c>
    </row>
    <row r="334" spans="2:38" ht="49.9" customHeight="1" outlineLevel="1">
      <c r="B334" s="758"/>
      <c r="C334" s="759"/>
      <c r="D334" s="759"/>
      <c r="E334" s="759"/>
      <c r="F334" s="1080" t="s">
        <v>3488</v>
      </c>
      <c r="G334" s="759" t="str">
        <f t="shared" ref="G334:G337" si="65">IF(IF(N334=0,"",N334)&amp;" | "&amp;IF(O334=0,"",O334)&amp;" | "&amp;IF(Q334=0,"",Q334)&amp;" | "&amp;IF(R334=0,"",R334)=" |  |  | ","",IF(N334=0,"",N334)&amp;" | "&amp;IF(O334=0,"",O334)&amp;" | "&amp;IF(Q334=0,"",Q334)&amp;" | "&amp;IF(R334=0,"",R334))</f>
        <v xml:space="preserve">Medium Steel - Standard |  |  | </v>
      </c>
      <c r="H334" s="816" t="s">
        <v>3510</v>
      </c>
      <c r="I334" s="765" t="str">
        <f t="shared" si="60"/>
        <v>S01AA073-00001</v>
      </c>
      <c r="J334" s="766"/>
      <c r="K334" s="766" t="str">
        <f>IFERROR(VLOOKUP($I334,'WM-AR'!$I$7:$AS$3267,34,FALSE),"")</f>
        <v>TON</v>
      </c>
      <c r="L334" s="766" t="str">
        <f>IFERROR(VLOOKUP($I334,'WM-AR'!$I$7:$AS$3267,4,FALSE),"")</f>
        <v>Main Steel Structure Fabrication Work</v>
      </c>
      <c r="M334" s="766" t="str">
        <f>IFERROR(VLOOKUP($I334,'WM-AR'!$I$7:$AS$3267,6,FALSE),"")</f>
        <v>Shelter/Building</v>
      </c>
      <c r="N334" s="766" t="str">
        <f>IFERROR(VLOOKUP($I334,'WM-AR'!$I$7:$AS$3267,8,FALSE),"")</f>
        <v>Medium Steel - Standard</v>
      </c>
      <c r="O334" s="766">
        <f>IFERROR(VLOOKUP($I334,'WM-AR'!$I$7:$AS$3267,10,FALSE),"")</f>
        <v>0</v>
      </c>
      <c r="P334" s="766">
        <f>IFERROR(VLOOKUP($I334,'WM-AR'!$I$7:$AS$3267,12,FALSE),"")</f>
        <v>0</v>
      </c>
      <c r="Q334" s="766" t="str">
        <f>IFERROR(VLOOKUP($I334,'WM-AR'!$I$7:$AS$3267,14,FALSE),"")</f>
        <v/>
      </c>
      <c r="R334" s="766" t="str">
        <f>IFERROR(VLOOKUP($I334,'WM-AR'!$I$7:$AS$3267,16,FALSE),"")</f>
        <v/>
      </c>
      <c r="S334" s="766" t="str">
        <f>IFERROR(VLOOKUP($I334,'WM-AR'!$I$7:$AS$3267,18,FALSE),"")</f>
        <v/>
      </c>
      <c r="T334" s="766" t="str">
        <f>IFERROR(VLOOKUP($I334,'WM-AR'!$I$7:$AS$3267,20,FALSE),"")</f>
        <v/>
      </c>
      <c r="U334" s="766" t="str">
        <f>IFERROR(VLOOKUP($I334,'WM-AR'!$I$7:$AS$3267,22,FALSE),"")</f>
        <v/>
      </c>
      <c r="V334" s="766" t="str">
        <f>IFERROR(VLOOKUP($I334,'WM-AR'!$I$7:$AS$3267,24,FALSE),"")</f>
        <v/>
      </c>
      <c r="W334" s="766">
        <f>IFERROR(VLOOKUP($I334,'WM-AR'!$I$7:$AS$3267,25,FALSE),"")</f>
        <v>0</v>
      </c>
      <c r="X334" s="766">
        <f>IFERROR(VLOOKUP($I334,'WM-AR'!$I$7:$AS$3267,26,FALSE),"")</f>
        <v>0</v>
      </c>
      <c r="Y334" s="766">
        <f>IFERROR(VLOOKUP($I334,'WM-AR'!$I$7:$AS$3267,27,FALSE),"")</f>
        <v>0</v>
      </c>
      <c r="Z334" s="766">
        <f>IFERROR(VLOOKUP($I334,'WM-AR'!$I$7:$AS$3267,28,FALSE),"")</f>
        <v>0</v>
      </c>
      <c r="AA334" s="766" t="str">
        <f>IFERROR(VLOOKUP($I334,'WM-AR'!$I$7:$AS$3267,29,FALSE),"")</f>
        <v>Material: (   )</v>
      </c>
      <c r="AB334" s="766">
        <f>IFERROR(VLOOKUP($I334,'WM-AR'!$I$7:$AS$3267,30,FALSE),"")</f>
        <v>0</v>
      </c>
      <c r="AC334" s="766">
        <f>IFERROR(VLOOKUP($I334,'WM-AR'!$I$7:$AS$3267,31,FALSE),"")</f>
        <v>0</v>
      </c>
      <c r="AD334" s="766">
        <f>IFERROR(VLOOKUP($I334,'WM-AR'!$I$7:$AS$3267,32,FALSE),"")</f>
        <v>0</v>
      </c>
      <c r="AE334" s="766" t="str">
        <f>IFERROR(VLOOKUP($I334,'WM-AR'!$I$7:$AS$3267,33,FALSE),"")</f>
        <v>(90)KG/M&gt;Weight≥(30)KG/M</v>
      </c>
      <c r="AF334" s="1313" t="str">
        <f>_xlfn.CONCAT("- Material: ( ",AF333," )",CHAR(10),"- (",$H$79,")KG/M&gt;Weight≥(",$H$81,")KG/M")</f>
        <v>- Material: ( KSD3502 )
- (90)KG/M&gt;Weight≥(30)KG/M</v>
      </c>
      <c r="AG334" s="768" t="s">
        <v>3491</v>
      </c>
      <c r="AH334" s="768" t="s">
        <v>3491</v>
      </c>
      <c r="AI334" s="769"/>
      <c r="AJ334" s="769" t="str">
        <f t="shared" ref="AJ334:AJ340" si="66">K334</f>
        <v>TON</v>
      </c>
      <c r="AK334" s="905"/>
      <c r="AL334" s="88" t="str">
        <f>IF(AND(ISTEXT($E334),ISTEXT($B334)),"산출기준 &gt;&gt;  "&amp;_xlfn.XLOOKUP($E334,산출기준!$D:$D,산출기준!$E:$E,"매칭실패"),"")</f>
        <v/>
      </c>
    </row>
    <row r="335" spans="2:38" ht="49.9" customHeight="1" outlineLevel="1">
      <c r="B335" s="758"/>
      <c r="C335" s="759"/>
      <c r="D335" s="759"/>
      <c r="E335" s="759"/>
      <c r="F335" s="1083" t="s">
        <v>3492</v>
      </c>
      <c r="G335" s="759" t="str">
        <f t="shared" si="65"/>
        <v xml:space="preserve">Medium Steel |  |  | </v>
      </c>
      <c r="H335" s="816" t="s">
        <v>3542</v>
      </c>
      <c r="I335" s="765" t="str">
        <f t="shared" si="60"/>
        <v>S03AA083-00001</v>
      </c>
      <c r="J335" s="766"/>
      <c r="K335" s="766" t="str">
        <f>IFERROR(VLOOKUP($I335,'WM-AR'!$I$7:$AS$3267,34,FALSE),"")</f>
        <v>TON</v>
      </c>
      <c r="L335" s="766" t="str">
        <f>IFERROR(VLOOKUP($I335,'WM-AR'!$I$7:$AS$3267,4,FALSE),"")</f>
        <v>Main Steel Structure Erection Work</v>
      </c>
      <c r="M335" s="766" t="str">
        <f>IFERROR(VLOOKUP($I335,'WM-AR'!$I$7:$AS$3267,6,FALSE),"")</f>
        <v>Shelter/Building</v>
      </c>
      <c r="N335" s="766" t="str">
        <f>IFERROR(VLOOKUP($I335,'WM-AR'!$I$7:$AS$3267,8,FALSE),"")</f>
        <v>Medium Steel</v>
      </c>
      <c r="O335" s="766">
        <f>IFERROR(VLOOKUP($I335,'WM-AR'!$I$7:$AS$3267,10,FALSE),"")</f>
        <v>0</v>
      </c>
      <c r="P335" s="766">
        <f>IFERROR(VLOOKUP($I335,'WM-AR'!$I$7:$AS$3267,12,FALSE),"")</f>
        <v>0</v>
      </c>
      <c r="Q335" s="766" t="str">
        <f>IFERROR(VLOOKUP($I335,'WM-AR'!$I$7:$AS$3267,14,FALSE),"")</f>
        <v/>
      </c>
      <c r="R335" s="766" t="str">
        <f>IFERROR(VLOOKUP($I335,'WM-AR'!$I$7:$AS$3267,16,FALSE),"")</f>
        <v/>
      </c>
      <c r="S335" s="766" t="str">
        <f>IFERROR(VLOOKUP($I335,'WM-AR'!$I$7:$AS$3267,18,FALSE),"")</f>
        <v/>
      </c>
      <c r="T335" s="766" t="str">
        <f>IFERROR(VLOOKUP($I335,'WM-AR'!$I$7:$AS$3267,20,FALSE),"")</f>
        <v/>
      </c>
      <c r="U335" s="766" t="str">
        <f>IFERROR(VLOOKUP($I335,'WM-AR'!$I$7:$AS$3267,22,FALSE),"")</f>
        <v/>
      </c>
      <c r="V335" s="766" t="str">
        <f>IFERROR(VLOOKUP($I335,'WM-AR'!$I$7:$AS$3267,24,FALSE),"")</f>
        <v/>
      </c>
      <c r="W335" s="766">
        <f>IFERROR(VLOOKUP($I335,'WM-AR'!$I$7:$AS$3267,25,FALSE),"")</f>
        <v>0</v>
      </c>
      <c r="X335" s="766">
        <f>IFERROR(VLOOKUP($I335,'WM-AR'!$I$7:$AS$3267,26,FALSE),"")</f>
        <v>0</v>
      </c>
      <c r="Y335" s="766">
        <f>IFERROR(VLOOKUP($I335,'WM-AR'!$I$7:$AS$3267,27,FALSE),"")</f>
        <v>0</v>
      </c>
      <c r="Z335" s="766">
        <f>IFERROR(VLOOKUP($I335,'WM-AR'!$I$7:$AS$3267,28,FALSE),"")</f>
        <v>0</v>
      </c>
      <c r="AA335" s="766" t="str">
        <f>IFERROR(VLOOKUP($I335,'WM-AR'!$I$7:$AS$3267,29,FALSE),"")</f>
        <v>Material: (   )</v>
      </c>
      <c r="AB335" s="766">
        <f>IFERROR(VLOOKUP($I335,'WM-AR'!$I$7:$AS$3267,30,FALSE),"")</f>
        <v>0</v>
      </c>
      <c r="AC335" s="766">
        <f>IFERROR(VLOOKUP($I335,'WM-AR'!$I$7:$AS$3267,31,FALSE),"")</f>
        <v>0</v>
      </c>
      <c r="AD335" s="766">
        <f>IFERROR(VLOOKUP($I335,'WM-AR'!$I$7:$AS$3267,32,FALSE),"")</f>
        <v>0</v>
      </c>
      <c r="AE335" s="766">
        <f>IFERROR(VLOOKUP($I335,'WM-AR'!$I$7:$AS$3267,33,FALSE),"")</f>
        <v>0</v>
      </c>
      <c r="AF335" s="1313" t="str">
        <f>_xlfn.CONCAT("- Material: ( ",AF333," )")</f>
        <v>- Material: ( KSD3502 )</v>
      </c>
      <c r="AG335" s="1314" t="s">
        <v>3494</v>
      </c>
      <c r="AH335" s="1314" t="s">
        <v>3494</v>
      </c>
      <c r="AI335" s="769"/>
      <c r="AJ335" s="769" t="str">
        <f t="shared" si="66"/>
        <v>TON</v>
      </c>
      <c r="AK335" s="905"/>
      <c r="AL335" s="88" t="str">
        <f>IF(AND(ISTEXT($E335),ISTEXT($B335)),"산출기준 &gt;&gt;  "&amp;_xlfn.XLOOKUP($E335,산출기준!$D:$D,산출기준!$E:$E,"매칭실패"),"")</f>
        <v/>
      </c>
    </row>
    <row r="336" spans="2:38" ht="49.9" customHeight="1" outlineLevel="1">
      <c r="B336" s="758"/>
      <c r="C336" s="759"/>
      <c r="D336" s="759"/>
      <c r="E336" s="759"/>
      <c r="F336" s="1315" t="s">
        <v>1976</v>
      </c>
      <c r="G336" s="759" t="str">
        <f>IF(IF(N336=0,"",N336)&amp;" | "&amp;IF(O336=0,"",O336)&amp;" | "&amp;IF(Q336=0,"",Q336)&amp;" | "&amp;IF(R336=0,"",R336)=" |  |  | ","",IF(N336=0,"",N336)&amp;" | "&amp;IF(O336=0,"",O336)&amp;" | "&amp;IF(Q336=0,"",Q336)&amp;" | "&amp;IF(R336=0,"",R336))</f>
        <v xml:space="preserve">Plates - Gusset, Stiffener, ETC |  |  | </v>
      </c>
      <c r="H336" s="1153" t="s">
        <v>3495</v>
      </c>
      <c r="I336" s="765" t="str">
        <f>LEFT(H336,14)</f>
        <v>S01AA009-00001</v>
      </c>
      <c r="J336" s="766"/>
      <c r="K336" s="766" t="s">
        <v>3496</v>
      </c>
      <c r="L336" s="766" t="s">
        <v>3497</v>
      </c>
      <c r="M336" s="766" t="s">
        <v>3498</v>
      </c>
      <c r="N336" s="766" t="s">
        <v>3499</v>
      </c>
      <c r="O336" s="766">
        <v>0</v>
      </c>
      <c r="P336" s="766">
        <v>0</v>
      </c>
      <c r="Q336" s="766">
        <v>0</v>
      </c>
      <c r="R336" s="766">
        <v>0</v>
      </c>
      <c r="S336" s="766">
        <v>0</v>
      </c>
      <c r="T336" s="766">
        <v>0</v>
      </c>
      <c r="U336" s="766">
        <v>0</v>
      </c>
      <c r="V336" s="766">
        <v>0</v>
      </c>
      <c r="W336" s="766">
        <v>0</v>
      </c>
      <c r="X336" s="766">
        <v>0</v>
      </c>
      <c r="Y336" s="766">
        <v>0</v>
      </c>
      <c r="Z336" s="766">
        <v>0</v>
      </c>
      <c r="AA336" s="766" t="s">
        <v>3500</v>
      </c>
      <c r="AB336" s="766">
        <v>0</v>
      </c>
      <c r="AC336" s="766">
        <v>0</v>
      </c>
      <c r="AD336" s="766">
        <v>0</v>
      </c>
      <c r="AE336" s="766">
        <v>0</v>
      </c>
      <c r="AF336" s="817"/>
      <c r="AG336" s="1314" t="s">
        <v>3501</v>
      </c>
      <c r="AH336" s="1314" t="s">
        <v>3501</v>
      </c>
      <c r="AI336" s="769"/>
      <c r="AJ336" s="769" t="str">
        <f>K336</f>
        <v>TON</v>
      </c>
      <c r="AK336" s="1318"/>
      <c r="AL336" s="88" t="s">
        <v>2965</v>
      </c>
    </row>
    <row r="337" spans="2:38" ht="49.9" customHeight="1" outlineLevel="1">
      <c r="B337" s="758"/>
      <c r="C337" s="759"/>
      <c r="D337" s="759"/>
      <c r="E337" s="759"/>
      <c r="F337" s="1083" t="s">
        <v>3502</v>
      </c>
      <c r="G337" s="759" t="str">
        <f t="shared" si="65"/>
        <v xml:space="preserve">for Non-Fireproofed Steel Surface |  |  | </v>
      </c>
      <c r="H337" s="816" t="s">
        <v>3503</v>
      </c>
      <c r="I337" s="765" t="str">
        <f t="shared" si="60"/>
        <v>S41AA051-00001</v>
      </c>
      <c r="J337" s="766"/>
      <c r="K337" s="766" t="str">
        <f>IFERROR(VLOOKUP($I337,'WM-AR'!$I$7:$AS$3267,34,FALSE),"")</f>
        <v>M2</v>
      </c>
      <c r="L337" s="766" t="str">
        <f>IFERROR(VLOOKUP($I337,'WM-AR'!$I$7:$AS$3267,4,FALSE),"")</f>
        <v>Steel Structure Paint Work</v>
      </c>
      <c r="M337" s="766" t="str">
        <f>IFERROR(VLOOKUP($I337,'WM-AR'!$I$7:$AS$3267,6,FALSE),"")</f>
        <v>Shelter/Building</v>
      </c>
      <c r="N337" s="766" t="str">
        <f>IFERROR(VLOOKUP($I337,'WM-AR'!$I$7:$AS$3267,8,FALSE),"")</f>
        <v>for Non-Fireproofed Steel Surface</v>
      </c>
      <c r="O337" s="766">
        <f>IFERROR(VLOOKUP($I337,'WM-AR'!$I$7:$AS$3267,10,FALSE),"")</f>
        <v>0</v>
      </c>
      <c r="P337" s="766">
        <f>IFERROR(VLOOKUP($I337,'WM-AR'!$I$7:$AS$3267,12,FALSE),"")</f>
        <v>0</v>
      </c>
      <c r="Q337" s="766" t="str">
        <f>IFERROR(VLOOKUP($I337,'WM-AR'!$I$7:$AS$3267,14,FALSE),"")</f>
        <v/>
      </c>
      <c r="R337" s="766" t="str">
        <f>IFERROR(VLOOKUP($I337,'WM-AR'!$I$7:$AS$3267,16,FALSE),"")</f>
        <v/>
      </c>
      <c r="S337" s="766" t="str">
        <f>IFERROR(VLOOKUP($I337,'WM-AR'!$I$7:$AS$3267,18,FALSE),"")</f>
        <v/>
      </c>
      <c r="T337" s="766" t="str">
        <f>IFERROR(VLOOKUP($I337,'WM-AR'!$I$7:$AS$3267,20,FALSE),"")</f>
        <v/>
      </c>
      <c r="U337" s="766" t="str">
        <f>IFERROR(VLOOKUP($I337,'WM-AR'!$I$7:$AS$3267,22,FALSE),"")</f>
        <v/>
      </c>
      <c r="V337" s="766" t="str">
        <f>IFERROR(VLOOKUP($I337,'WM-AR'!$I$7:$AS$3267,24,FALSE),"")</f>
        <v/>
      </c>
      <c r="W337" s="766">
        <f>IFERROR(VLOOKUP($I337,'WM-AR'!$I$7:$AS$3267,25,FALSE),"")</f>
        <v>0</v>
      </c>
      <c r="X337" s="766">
        <f>IFERROR(VLOOKUP($I337,'WM-AR'!$I$7:$AS$3267,26,FALSE),"")</f>
        <v>0</v>
      </c>
      <c r="Y337" s="766">
        <f>IFERROR(VLOOKUP($I337,'WM-AR'!$I$7:$AS$3267,27,FALSE),"")</f>
        <v>0</v>
      </c>
      <c r="Z337" s="766">
        <f>IFERROR(VLOOKUP($I337,'WM-AR'!$I$7:$AS$3267,28,FALSE),"")</f>
        <v>0</v>
      </c>
      <c r="AA337" s="766" t="str">
        <f>IFERROR(VLOOKUP($I337,'WM-AR'!$I$7:$AS$3267,29,FALSE),"")</f>
        <v>Material: (   )</v>
      </c>
      <c r="AB337" s="766">
        <f>IFERROR(VLOOKUP($I337,'WM-AR'!$I$7:$AS$3267,30,FALSE),"")</f>
        <v>0</v>
      </c>
      <c r="AC337" s="766">
        <f>IFERROR(VLOOKUP($I337,'WM-AR'!$I$7:$AS$3267,31,FALSE),"")</f>
        <v>0</v>
      </c>
      <c r="AD337" s="766">
        <f>IFERROR(VLOOKUP($I337,'WM-AR'!$I$7:$AS$3267,32,FALSE),"")</f>
        <v>0</v>
      </c>
      <c r="AE337" s="766">
        <f>IFERROR(VLOOKUP($I337,'WM-AR'!$I$7:$AS$3267,33,FALSE),"")</f>
        <v>0</v>
      </c>
      <c r="AF337" s="817"/>
      <c r="AG337" s="768" t="s">
        <v>3554</v>
      </c>
      <c r="AH337" s="768" t="s">
        <v>1971</v>
      </c>
      <c r="AI337" s="769"/>
      <c r="AJ337" s="769" t="str">
        <f t="shared" si="66"/>
        <v>M2</v>
      </c>
      <c r="AK337" s="905"/>
      <c r="AL337" s="88" t="str">
        <f>IF(AND(ISTEXT($E337),ISTEXT($B337)),"산출기준 &gt;&gt;  "&amp;_xlfn.XLOOKUP($E337,산출기준!$D:$D,산출기준!$E:$E,"매칭실패"),"")</f>
        <v/>
      </c>
    </row>
    <row r="338" spans="2:38">
      <c r="B338" s="1127"/>
      <c r="C338" s="1165"/>
      <c r="D338" s="1165"/>
      <c r="E338" s="1165"/>
      <c r="F338" s="1165"/>
      <c r="G338" s="1131" t="s">
        <v>2310</v>
      </c>
      <c r="H338" s="1131"/>
      <c r="I338" s="1130" t="str">
        <f t="shared" si="60"/>
        <v/>
      </c>
      <c r="J338" s="1132"/>
      <c r="K338" s="1132" t="str">
        <f>IFERROR(VLOOKUP($I338,'WM-AR'!$I$7:$AS$3267,34,FALSE),"")</f>
        <v/>
      </c>
      <c r="L338" s="1132" t="str">
        <f>IFERROR(VLOOKUP($I338,'WM-AR'!$I$7:$AS$3267,4,FALSE),"")</f>
        <v/>
      </c>
      <c r="M338" s="1132" t="str">
        <f>IFERROR(VLOOKUP($I338,'WM-AR'!$I$7:$AS$3267,6,FALSE),"")</f>
        <v/>
      </c>
      <c r="N338" s="1132" t="str">
        <f>IFERROR(VLOOKUP($I338,'WM-AR'!$I$7:$AS$3267,8,FALSE),"")</f>
        <v/>
      </c>
      <c r="O338" s="1132" t="str">
        <f>IFERROR(VLOOKUP($I338,'WM-AR'!$I$7:$AS$3267,10,FALSE),"")</f>
        <v/>
      </c>
      <c r="P338" s="1132" t="str">
        <f>IFERROR(VLOOKUP($I338,'WM-AR'!$I$7:$AS$3267,12,FALSE),"")</f>
        <v/>
      </c>
      <c r="Q338" s="1132" t="str">
        <f>IFERROR(VLOOKUP($I338,'WM-AR'!$I$7:$AS$3267,14,FALSE),"")</f>
        <v/>
      </c>
      <c r="R338" s="1132" t="str">
        <f>IFERROR(VLOOKUP($I338,'WM-AR'!$I$7:$AS$3267,16,FALSE),"")</f>
        <v/>
      </c>
      <c r="S338" s="1132" t="str">
        <f>IFERROR(VLOOKUP($I338,'WM-AR'!$I$7:$AS$3267,18,FALSE),"")</f>
        <v/>
      </c>
      <c r="T338" s="1132" t="str">
        <f>IFERROR(VLOOKUP($I338,'WM-AR'!$I$7:$AS$3267,20,FALSE),"")</f>
        <v/>
      </c>
      <c r="U338" s="1132" t="str">
        <f>IFERROR(VLOOKUP($I338,'WM-AR'!$I$7:$AS$3267,22,FALSE),"")</f>
        <v/>
      </c>
      <c r="V338" s="1132" t="str">
        <f>IFERROR(VLOOKUP($I338,'WM-AR'!$I$7:$AS$3267,24,FALSE),"")</f>
        <v/>
      </c>
      <c r="W338" s="1132" t="str">
        <f>IFERROR(VLOOKUP($I338,'WM-AR'!$I$7:$AS$3267,25,FALSE),"")</f>
        <v/>
      </c>
      <c r="X338" s="1132" t="str">
        <f>IFERROR(VLOOKUP($I338,'WM-AR'!$I$7:$AS$3267,26,FALSE),"")</f>
        <v/>
      </c>
      <c r="Y338" s="1132" t="str">
        <f>IFERROR(VLOOKUP($I338,'WM-AR'!$I$7:$AS$3267,27,FALSE),"")</f>
        <v/>
      </c>
      <c r="Z338" s="1132" t="str">
        <f>IFERROR(VLOOKUP($I338,'WM-AR'!$I$7:$AS$3267,28,FALSE),"")</f>
        <v/>
      </c>
      <c r="AA338" s="1132" t="str">
        <f>IFERROR(VLOOKUP($I338,'WM-AR'!$I$7:$AS$3267,29,FALSE),"")</f>
        <v/>
      </c>
      <c r="AB338" s="1132" t="str">
        <f>IFERROR(VLOOKUP($I338,'WM-AR'!$I$7:$AS$3267,30,FALSE),"")</f>
        <v/>
      </c>
      <c r="AC338" s="1132" t="str">
        <f>IFERROR(VLOOKUP($I338,'WM-AR'!$I$7:$AS$3267,31,FALSE),"")</f>
        <v/>
      </c>
      <c r="AD338" s="1132" t="str">
        <f>IFERROR(VLOOKUP($I338,'WM-AR'!$I$7:$AS$3267,32,FALSE),"")</f>
        <v/>
      </c>
      <c r="AE338" s="1132" t="str">
        <f>IFERROR(VLOOKUP($I338,'WM-AR'!$I$7:$AS$3267,33,FALSE),"")</f>
        <v/>
      </c>
      <c r="AF338" s="1190" t="s">
        <v>3559</v>
      </c>
      <c r="AG338" s="1134"/>
      <c r="AH338" s="1134"/>
      <c r="AI338" s="1135"/>
      <c r="AJ338" s="1135" t="str">
        <f t="shared" si="66"/>
        <v/>
      </c>
      <c r="AK338" s="1136"/>
      <c r="AL338" s="88" t="str">
        <f>IF(AND(ISTEXT($E338),ISTEXT($B338)),"산출기준 &gt;&gt;  "&amp;_xlfn.XLOOKUP($E338,산출기준!$D:$D,산출기준!$E:$E,"매칭실패"),"")</f>
        <v/>
      </c>
    </row>
    <row r="339" spans="2:38">
      <c r="B339" s="1111"/>
      <c r="C339" s="1166"/>
      <c r="D339" s="1166"/>
      <c r="E339" s="1166"/>
      <c r="F339" s="1166"/>
      <c r="G339" s="843"/>
      <c r="H339" s="843"/>
      <c r="I339" s="712" t="str">
        <f t="shared" si="60"/>
        <v/>
      </c>
      <c r="J339" s="714"/>
      <c r="K339" s="714" t="str">
        <f>IFERROR(VLOOKUP($I339,'WM-AR'!$I$7:$AS$3267,34,FALSE),"")</f>
        <v/>
      </c>
      <c r="L339" s="714" t="str">
        <f>IFERROR(VLOOKUP($I339,'WM-AR'!$I$7:$AS$3267,4,FALSE),"")</f>
        <v/>
      </c>
      <c r="M339" s="714" t="str">
        <f>IFERROR(VLOOKUP($I339,'WM-AR'!$I$7:$AS$3267,6,FALSE),"")</f>
        <v/>
      </c>
      <c r="N339" s="714" t="str">
        <f>IFERROR(VLOOKUP($I339,'WM-AR'!$I$7:$AS$3267,8,FALSE),"")</f>
        <v/>
      </c>
      <c r="O339" s="714" t="str">
        <f>IFERROR(VLOOKUP($I339,'WM-AR'!$I$7:$AS$3267,10,FALSE),"")</f>
        <v/>
      </c>
      <c r="P339" s="714" t="str">
        <f>IFERROR(VLOOKUP($I339,'WM-AR'!$I$7:$AS$3267,12,FALSE),"")</f>
        <v/>
      </c>
      <c r="Q339" s="714" t="str">
        <f>IFERROR(VLOOKUP($I339,'WM-AR'!$I$7:$AS$3267,14,FALSE),"")</f>
        <v/>
      </c>
      <c r="R339" s="714" t="str">
        <f>IFERROR(VLOOKUP($I339,'WM-AR'!$I$7:$AS$3267,16,FALSE),"")</f>
        <v/>
      </c>
      <c r="S339" s="714" t="str">
        <f>IFERROR(VLOOKUP($I339,'WM-AR'!$I$7:$AS$3267,18,FALSE),"")</f>
        <v/>
      </c>
      <c r="T339" s="714" t="str">
        <f>IFERROR(VLOOKUP($I339,'WM-AR'!$I$7:$AS$3267,20,FALSE),"")</f>
        <v/>
      </c>
      <c r="U339" s="714" t="str">
        <f>IFERROR(VLOOKUP($I339,'WM-AR'!$I$7:$AS$3267,22,FALSE),"")</f>
        <v/>
      </c>
      <c r="V339" s="714" t="str">
        <f>IFERROR(VLOOKUP($I339,'WM-AR'!$I$7:$AS$3267,24,FALSE),"")</f>
        <v/>
      </c>
      <c r="W339" s="714" t="str">
        <f>IFERROR(VLOOKUP($I339,'WM-AR'!$I$7:$AS$3267,25,FALSE),"")</f>
        <v/>
      </c>
      <c r="X339" s="714" t="str">
        <f>IFERROR(VLOOKUP($I339,'WM-AR'!$I$7:$AS$3267,26,FALSE),"")</f>
        <v/>
      </c>
      <c r="Y339" s="714" t="str">
        <f>IFERROR(VLOOKUP($I339,'WM-AR'!$I$7:$AS$3267,27,FALSE),"")</f>
        <v/>
      </c>
      <c r="Z339" s="714" t="str">
        <f>IFERROR(VLOOKUP($I339,'WM-AR'!$I$7:$AS$3267,28,FALSE),"")</f>
        <v/>
      </c>
      <c r="AA339" s="714" t="str">
        <f>IFERROR(VLOOKUP($I339,'WM-AR'!$I$7:$AS$3267,29,FALSE),"")</f>
        <v/>
      </c>
      <c r="AB339" s="714" t="str">
        <f>IFERROR(VLOOKUP($I339,'WM-AR'!$I$7:$AS$3267,30,FALSE),"")</f>
        <v/>
      </c>
      <c r="AC339" s="714" t="str">
        <f>IFERROR(VLOOKUP($I339,'WM-AR'!$I$7:$AS$3267,31,FALSE),"")</f>
        <v/>
      </c>
      <c r="AD339" s="714" t="str">
        <f>IFERROR(VLOOKUP($I339,'WM-AR'!$I$7:$AS$3267,32,FALSE),"")</f>
        <v/>
      </c>
      <c r="AE339" s="714" t="str">
        <f>IFERROR(VLOOKUP($I339,'WM-AR'!$I$7:$AS$3267,33,FALSE),"")</f>
        <v/>
      </c>
      <c r="AF339" s="938"/>
      <c r="AG339" s="852"/>
      <c r="AH339" s="852"/>
      <c r="AI339" s="854"/>
      <c r="AJ339" s="854" t="str">
        <f t="shared" si="66"/>
        <v/>
      </c>
      <c r="AK339" s="1114"/>
      <c r="AL339" s="88" t="str">
        <f>IF(AND(ISTEXT($E339),ISTEXT($B339)),"산출기준 &gt;&gt;  "&amp;_xlfn.XLOOKUP($E339,산출기준!$D:$D,산출기준!$E:$E,"매칭실패"),"")</f>
        <v/>
      </c>
    </row>
    <row r="340" spans="2:38">
      <c r="B340" s="1116"/>
      <c r="C340" s="1167"/>
      <c r="D340" s="1167"/>
      <c r="E340" s="1167"/>
      <c r="F340" s="1167"/>
      <c r="G340" s="1120"/>
      <c r="H340" s="1120"/>
      <c r="I340" s="1119" t="str">
        <f t="shared" si="60"/>
        <v/>
      </c>
      <c r="J340" s="1121"/>
      <c r="K340" s="1121" t="str">
        <f>IFERROR(VLOOKUP($I340,'WM-AR'!$I$7:$AS$3267,34,FALSE),"")</f>
        <v/>
      </c>
      <c r="L340" s="1121" t="str">
        <f>IFERROR(VLOOKUP($I340,'WM-AR'!$I$7:$AS$3267,4,FALSE),"")</f>
        <v/>
      </c>
      <c r="M340" s="1121" t="str">
        <f>IFERROR(VLOOKUP($I340,'WM-AR'!$I$7:$AS$3267,6,FALSE),"")</f>
        <v/>
      </c>
      <c r="N340" s="1121" t="str">
        <f>IFERROR(VLOOKUP($I340,'WM-AR'!$I$7:$AS$3267,8,FALSE),"")</f>
        <v/>
      </c>
      <c r="O340" s="1121" t="str">
        <f>IFERROR(VLOOKUP($I340,'WM-AR'!$I$7:$AS$3267,10,FALSE),"")</f>
        <v/>
      </c>
      <c r="P340" s="1121" t="str">
        <f>IFERROR(VLOOKUP($I340,'WM-AR'!$I$7:$AS$3267,12,FALSE),"")</f>
        <v/>
      </c>
      <c r="Q340" s="1121" t="str">
        <f>IFERROR(VLOOKUP($I340,'WM-AR'!$I$7:$AS$3267,14,FALSE),"")</f>
        <v/>
      </c>
      <c r="R340" s="1121" t="str">
        <f>IFERROR(VLOOKUP($I340,'WM-AR'!$I$7:$AS$3267,16,FALSE),"")</f>
        <v/>
      </c>
      <c r="S340" s="1121" t="str">
        <f>IFERROR(VLOOKUP($I340,'WM-AR'!$I$7:$AS$3267,18,FALSE),"")</f>
        <v/>
      </c>
      <c r="T340" s="1121" t="str">
        <f>IFERROR(VLOOKUP($I340,'WM-AR'!$I$7:$AS$3267,20,FALSE),"")</f>
        <v/>
      </c>
      <c r="U340" s="1121" t="str">
        <f>IFERROR(VLOOKUP($I340,'WM-AR'!$I$7:$AS$3267,22,FALSE),"")</f>
        <v/>
      </c>
      <c r="V340" s="1121" t="str">
        <f>IFERROR(VLOOKUP($I340,'WM-AR'!$I$7:$AS$3267,24,FALSE),"")</f>
        <v/>
      </c>
      <c r="W340" s="1121" t="str">
        <f>IFERROR(VLOOKUP($I340,'WM-AR'!$I$7:$AS$3267,25,FALSE),"")</f>
        <v/>
      </c>
      <c r="X340" s="1121" t="str">
        <f>IFERROR(VLOOKUP($I340,'WM-AR'!$I$7:$AS$3267,26,FALSE),"")</f>
        <v/>
      </c>
      <c r="Y340" s="1121" t="str">
        <f>IFERROR(VLOOKUP($I340,'WM-AR'!$I$7:$AS$3267,27,FALSE),"")</f>
        <v/>
      </c>
      <c r="Z340" s="1121" t="str">
        <f>IFERROR(VLOOKUP($I340,'WM-AR'!$I$7:$AS$3267,28,FALSE),"")</f>
        <v/>
      </c>
      <c r="AA340" s="1121" t="str">
        <f>IFERROR(VLOOKUP($I340,'WM-AR'!$I$7:$AS$3267,29,FALSE),"")</f>
        <v/>
      </c>
      <c r="AB340" s="1121" t="str">
        <f>IFERROR(VLOOKUP($I340,'WM-AR'!$I$7:$AS$3267,30,FALSE),"")</f>
        <v/>
      </c>
      <c r="AC340" s="1121" t="str">
        <f>IFERROR(VLOOKUP($I340,'WM-AR'!$I$7:$AS$3267,31,FALSE),"")</f>
        <v/>
      </c>
      <c r="AD340" s="1121" t="str">
        <f>IFERROR(VLOOKUP($I340,'WM-AR'!$I$7:$AS$3267,32,FALSE),"")</f>
        <v/>
      </c>
      <c r="AE340" s="1121" t="str">
        <f>IFERROR(VLOOKUP($I340,'WM-AR'!$I$7:$AS$3267,33,FALSE),"")</f>
        <v/>
      </c>
      <c r="AF340" s="1209"/>
      <c r="AG340" s="1123"/>
      <c r="AH340" s="1123"/>
      <c r="AI340" s="1124"/>
      <c r="AJ340" s="1124" t="str">
        <f t="shared" si="66"/>
        <v/>
      </c>
      <c r="AK340" s="1125"/>
      <c r="AL340" s="88" t="str">
        <f>IF(AND(ISTEXT($E340),ISTEXT($B340)),"산출기준 &gt;&gt;  "&amp;_xlfn.XLOOKUP($E340,산출기준!$D:$D,산출기준!$E:$E,"매칭실패"),"")</f>
        <v/>
      </c>
    </row>
    <row r="341" spans="2:38" s="658" customFormat="1">
      <c r="B341" s="894"/>
      <c r="C341" s="909"/>
      <c r="D341" s="909"/>
      <c r="E341" s="909"/>
      <c r="F341" s="1317" t="s">
        <v>944</v>
      </c>
      <c r="G341" s="909"/>
      <c r="H341" s="1264"/>
      <c r="I341" s="1161" t="str">
        <f t="shared" si="60"/>
        <v/>
      </c>
      <c r="J341" s="1161"/>
      <c r="K341" s="1161"/>
      <c r="L341" s="1161"/>
      <c r="M341" s="1161"/>
      <c r="N341" s="1161"/>
      <c r="O341" s="1161"/>
      <c r="P341" s="1161"/>
      <c r="Q341" s="1161"/>
      <c r="R341" s="1161"/>
      <c r="S341" s="1161"/>
      <c r="T341" s="1161"/>
      <c r="U341" s="1161"/>
      <c r="V341" s="1161"/>
      <c r="W341" s="1161"/>
      <c r="X341" s="1161"/>
      <c r="Y341" s="1161"/>
      <c r="Z341" s="1161"/>
      <c r="AA341" s="1161"/>
      <c r="AB341" s="1161"/>
      <c r="AC341" s="1161"/>
      <c r="AD341" s="1161"/>
      <c r="AE341" s="1161"/>
      <c r="AF341" s="1072"/>
      <c r="AG341" s="911"/>
      <c r="AH341" s="911"/>
      <c r="AI341" s="911"/>
      <c r="AJ341" s="911"/>
      <c r="AK341" s="1162"/>
      <c r="AL341" s="658" t="str">
        <f>IF(AND(ISTEXT($E341),ISTEXT($B341)),"산출기준 &gt;&gt;  "&amp;_xlfn.XLOOKUP($E341,산출기준!$D:$D,산출기준!$E:$E,"매칭실패"),"")</f>
        <v/>
      </c>
    </row>
    <row r="342" spans="2:38" ht="34.9" customHeight="1">
      <c r="B342" s="808" t="str" cm="1">
        <f t="array" aca="1" ref="B342" ca="1">_xlfn.IFNA(INDIRECT("Family_표준_구성도!B"&amp;MATCH(F342,INDIRECT("Family_표준_구성도!"&amp;"C:C"),0)),"")</f>
        <v>5.2.6.1.4</v>
      </c>
      <c r="C342" s="668" t="s">
        <v>1903</v>
      </c>
      <c r="D342" s="809"/>
      <c r="E342" s="668" t="s">
        <v>1962</v>
      </c>
      <c r="F342" s="1265" t="s">
        <v>946</v>
      </c>
      <c r="G342" s="1079"/>
      <c r="H342" s="1079"/>
      <c r="I342" s="674" t="str">
        <f t="shared" si="60"/>
        <v/>
      </c>
      <c r="J342" s="674"/>
      <c r="K342" s="674"/>
      <c r="L342" s="674"/>
      <c r="M342" s="674"/>
      <c r="N342" s="675"/>
      <c r="O342" s="676"/>
      <c r="P342" s="677"/>
      <c r="Q342" s="677"/>
      <c r="R342" s="677"/>
      <c r="S342" s="677"/>
      <c r="T342" s="677"/>
      <c r="U342" s="677"/>
      <c r="V342" s="678"/>
      <c r="W342" s="679"/>
      <c r="X342" s="679"/>
      <c r="Y342" s="679"/>
      <c r="Z342" s="679"/>
      <c r="AA342" s="679"/>
      <c r="AB342" s="679"/>
      <c r="AC342" s="679"/>
      <c r="AD342" s="679"/>
      <c r="AE342" s="679"/>
      <c r="AF342" s="1312" t="s">
        <v>3544</v>
      </c>
      <c r="AG342" s="1320"/>
      <c r="AH342" s="1320"/>
      <c r="AI342" s="1321"/>
      <c r="AJ342" s="1321"/>
      <c r="AK342" s="1322"/>
      <c r="AL342" s="88" t="str">
        <f ca="1">IF(AND(ISTEXT($E342),ISTEXT($B342)),"산출기준 &gt;&gt;  "&amp;_xlfn.XLOOKUP($E342,산출기준!$D:$D,산출기준!$E:$E,"매칭실패"),"")</f>
        <v>산출기준 &gt;&gt;  [Steel Column]</v>
      </c>
    </row>
    <row r="343" spans="2:38" ht="49.9" customHeight="1" outlineLevel="1">
      <c r="B343" s="758"/>
      <c r="C343" s="759"/>
      <c r="D343" s="759"/>
      <c r="E343" s="759"/>
      <c r="F343" s="1080" t="s">
        <v>3488</v>
      </c>
      <c r="G343" s="759" t="str">
        <f t="shared" ref="G343:G346" si="67">IF(IF(N343=0,"",N343)&amp;" | "&amp;IF(O343=0,"",O343)&amp;" | "&amp;IF(Q343=0,"",Q343)&amp;" | "&amp;IF(R343=0,"",R343)=" |  |  | ","",IF(N343=0,"",N343)&amp;" | "&amp;IF(O343=0,"",O343)&amp;" | "&amp;IF(Q343=0,"",Q343)&amp;" | "&amp;IF(R343=0,"",R343))</f>
        <v xml:space="preserve">Light Steel - Standard |  |  | </v>
      </c>
      <c r="H343" s="816" t="s">
        <v>3512</v>
      </c>
      <c r="I343" s="765" t="str">
        <f t="shared" si="60"/>
        <v>S01AA074-00001</v>
      </c>
      <c r="J343" s="766"/>
      <c r="K343" s="766" t="str">
        <f>IFERROR(VLOOKUP($I343,'WM-AR'!$I$7:$AS$3267,34,FALSE),"")</f>
        <v>TON</v>
      </c>
      <c r="L343" s="766" t="str">
        <f>IFERROR(VLOOKUP($I343,'WM-AR'!$I$7:$AS$3267,4,FALSE),"")</f>
        <v>Main Steel Structure Fabrication Work</v>
      </c>
      <c r="M343" s="766" t="str">
        <f>IFERROR(VLOOKUP($I343,'WM-AR'!$I$7:$AS$3267,6,FALSE),"")</f>
        <v>Shelter/Building</v>
      </c>
      <c r="N343" s="766" t="str">
        <f>IFERROR(VLOOKUP($I343,'WM-AR'!$I$7:$AS$3267,8,FALSE),"")</f>
        <v>Light Steel - Standard</v>
      </c>
      <c r="O343" s="766">
        <f>IFERROR(VLOOKUP($I343,'WM-AR'!$I$7:$AS$3267,10,FALSE),"")</f>
        <v>0</v>
      </c>
      <c r="P343" s="766">
        <f>IFERROR(VLOOKUP($I343,'WM-AR'!$I$7:$AS$3267,12,FALSE),"")</f>
        <v>0</v>
      </c>
      <c r="Q343" s="766" t="str">
        <f>IFERROR(VLOOKUP($I343,'WM-AR'!$I$7:$AS$3267,14,FALSE),"")</f>
        <v/>
      </c>
      <c r="R343" s="766" t="str">
        <f>IFERROR(VLOOKUP($I343,'WM-AR'!$I$7:$AS$3267,16,FALSE),"")</f>
        <v/>
      </c>
      <c r="S343" s="766" t="str">
        <f>IFERROR(VLOOKUP($I343,'WM-AR'!$I$7:$AS$3267,18,FALSE),"")</f>
        <v/>
      </c>
      <c r="T343" s="766" t="str">
        <f>IFERROR(VLOOKUP($I343,'WM-AR'!$I$7:$AS$3267,20,FALSE),"")</f>
        <v/>
      </c>
      <c r="U343" s="766" t="str">
        <f>IFERROR(VLOOKUP($I343,'WM-AR'!$I$7:$AS$3267,22,FALSE),"")</f>
        <v/>
      </c>
      <c r="V343" s="766" t="str">
        <f>IFERROR(VLOOKUP($I343,'WM-AR'!$I$7:$AS$3267,24,FALSE),"")</f>
        <v/>
      </c>
      <c r="W343" s="766">
        <f>IFERROR(VLOOKUP($I343,'WM-AR'!$I$7:$AS$3267,25,FALSE),"")</f>
        <v>0</v>
      </c>
      <c r="X343" s="766">
        <f>IFERROR(VLOOKUP($I343,'WM-AR'!$I$7:$AS$3267,26,FALSE),"")</f>
        <v>0</v>
      </c>
      <c r="Y343" s="766">
        <f>IFERROR(VLOOKUP($I343,'WM-AR'!$I$7:$AS$3267,27,FALSE),"")</f>
        <v>0</v>
      </c>
      <c r="Z343" s="766">
        <f>IFERROR(VLOOKUP($I343,'WM-AR'!$I$7:$AS$3267,28,FALSE),"")</f>
        <v>0</v>
      </c>
      <c r="AA343" s="766" t="str">
        <f>IFERROR(VLOOKUP($I343,'WM-AR'!$I$7:$AS$3267,29,FALSE),"")</f>
        <v>Material: (   )</v>
      </c>
      <c r="AB343" s="766">
        <f>IFERROR(VLOOKUP($I343,'WM-AR'!$I$7:$AS$3267,30,FALSE),"")</f>
        <v>0</v>
      </c>
      <c r="AC343" s="766">
        <f>IFERROR(VLOOKUP($I343,'WM-AR'!$I$7:$AS$3267,31,FALSE),"")</f>
        <v>0</v>
      </c>
      <c r="AD343" s="766">
        <f>IFERROR(VLOOKUP($I343,'WM-AR'!$I$7:$AS$3267,32,FALSE),"")</f>
        <v>0</v>
      </c>
      <c r="AE343" s="766" t="str">
        <f>IFERROR(VLOOKUP($I343,'WM-AR'!$I$7:$AS$3267,33,FALSE),"")</f>
        <v>(30)KG/M&gt;Weight</v>
      </c>
      <c r="AF343" s="1313" t="str">
        <f>_xlfn.CONCAT("- Material: ( ",AF342," )",CHAR(10),"- (",$H$81,")KG/M&gt;Weight")</f>
        <v>- Material: ( KSD3502 )
- (30)KG/M&gt;Weight</v>
      </c>
      <c r="AG343" s="768" t="s">
        <v>3491</v>
      </c>
      <c r="AH343" s="768" t="s">
        <v>3491</v>
      </c>
      <c r="AI343" s="769"/>
      <c r="AJ343" s="769" t="str">
        <f t="shared" ref="AJ343:AJ349" si="68">K343</f>
        <v>TON</v>
      </c>
      <c r="AK343" s="905"/>
      <c r="AL343" s="88" t="str">
        <f>IF(AND(ISTEXT($E343),ISTEXT($B343)),"산출기준 &gt;&gt;  "&amp;_xlfn.XLOOKUP($E343,산출기준!$D:$D,산출기준!$E:$E,"매칭실패"),"")</f>
        <v/>
      </c>
    </row>
    <row r="344" spans="2:38" ht="49.9" customHeight="1" outlineLevel="1">
      <c r="B344" s="758"/>
      <c r="C344" s="759"/>
      <c r="D344" s="759"/>
      <c r="E344" s="759"/>
      <c r="F344" s="1083" t="s">
        <v>3492</v>
      </c>
      <c r="G344" s="759" t="str">
        <f t="shared" si="67"/>
        <v xml:space="preserve">Light Steel |  |  | </v>
      </c>
      <c r="H344" s="816" t="s">
        <v>3532</v>
      </c>
      <c r="I344" s="765" t="str">
        <f t="shared" si="60"/>
        <v>S03AA084-00001</v>
      </c>
      <c r="J344" s="766"/>
      <c r="K344" s="766" t="str">
        <f>IFERROR(VLOOKUP($I344,'WM-AR'!$I$7:$AS$3267,34,FALSE),"")</f>
        <v>TON</v>
      </c>
      <c r="L344" s="766" t="str">
        <f>IFERROR(VLOOKUP($I344,'WM-AR'!$I$7:$AS$3267,4,FALSE),"")</f>
        <v>Main Steel Structure Erection Work</v>
      </c>
      <c r="M344" s="766" t="str">
        <f>IFERROR(VLOOKUP($I344,'WM-AR'!$I$7:$AS$3267,6,FALSE),"")</f>
        <v>Shelter/Building</v>
      </c>
      <c r="N344" s="766" t="str">
        <f>IFERROR(VLOOKUP($I344,'WM-AR'!$I$7:$AS$3267,8,FALSE),"")</f>
        <v>Light Steel</v>
      </c>
      <c r="O344" s="766">
        <f>IFERROR(VLOOKUP($I344,'WM-AR'!$I$7:$AS$3267,10,FALSE),"")</f>
        <v>0</v>
      </c>
      <c r="P344" s="766">
        <f>IFERROR(VLOOKUP($I344,'WM-AR'!$I$7:$AS$3267,12,FALSE),"")</f>
        <v>0</v>
      </c>
      <c r="Q344" s="766" t="str">
        <f>IFERROR(VLOOKUP($I344,'WM-AR'!$I$7:$AS$3267,14,FALSE),"")</f>
        <v/>
      </c>
      <c r="R344" s="766" t="str">
        <f>IFERROR(VLOOKUP($I344,'WM-AR'!$I$7:$AS$3267,16,FALSE),"")</f>
        <v/>
      </c>
      <c r="S344" s="766" t="str">
        <f>IFERROR(VLOOKUP($I344,'WM-AR'!$I$7:$AS$3267,18,FALSE),"")</f>
        <v/>
      </c>
      <c r="T344" s="766" t="str">
        <f>IFERROR(VLOOKUP($I344,'WM-AR'!$I$7:$AS$3267,20,FALSE),"")</f>
        <v/>
      </c>
      <c r="U344" s="766" t="str">
        <f>IFERROR(VLOOKUP($I344,'WM-AR'!$I$7:$AS$3267,22,FALSE),"")</f>
        <v/>
      </c>
      <c r="V344" s="766" t="str">
        <f>IFERROR(VLOOKUP($I344,'WM-AR'!$I$7:$AS$3267,24,FALSE),"")</f>
        <v/>
      </c>
      <c r="W344" s="766">
        <f>IFERROR(VLOOKUP($I344,'WM-AR'!$I$7:$AS$3267,25,FALSE),"")</f>
        <v>0</v>
      </c>
      <c r="X344" s="766">
        <f>IFERROR(VLOOKUP($I344,'WM-AR'!$I$7:$AS$3267,26,FALSE),"")</f>
        <v>0</v>
      </c>
      <c r="Y344" s="766">
        <f>IFERROR(VLOOKUP($I344,'WM-AR'!$I$7:$AS$3267,27,FALSE),"")</f>
        <v>0</v>
      </c>
      <c r="Z344" s="766">
        <f>IFERROR(VLOOKUP($I344,'WM-AR'!$I$7:$AS$3267,28,FALSE),"")</f>
        <v>0</v>
      </c>
      <c r="AA344" s="766" t="str">
        <f>IFERROR(VLOOKUP($I344,'WM-AR'!$I$7:$AS$3267,29,FALSE),"")</f>
        <v>Material: (   )</v>
      </c>
      <c r="AB344" s="766">
        <f>IFERROR(VLOOKUP($I344,'WM-AR'!$I$7:$AS$3267,30,FALSE),"")</f>
        <v>0</v>
      </c>
      <c r="AC344" s="766">
        <f>IFERROR(VLOOKUP($I344,'WM-AR'!$I$7:$AS$3267,31,FALSE),"")</f>
        <v>0</v>
      </c>
      <c r="AD344" s="766">
        <f>IFERROR(VLOOKUP($I344,'WM-AR'!$I$7:$AS$3267,32,FALSE),"")</f>
        <v>0</v>
      </c>
      <c r="AE344" s="766">
        <f>IFERROR(VLOOKUP($I344,'WM-AR'!$I$7:$AS$3267,33,FALSE),"")</f>
        <v>0</v>
      </c>
      <c r="AF344" s="1313" t="str">
        <f>_xlfn.CONCAT("- Material: ( ",AF342," )")</f>
        <v>- Material: ( KSD3502 )</v>
      </c>
      <c r="AG344" s="1314" t="s">
        <v>3494</v>
      </c>
      <c r="AH344" s="1314" t="s">
        <v>3494</v>
      </c>
      <c r="AI344" s="769"/>
      <c r="AJ344" s="769" t="str">
        <f t="shared" si="68"/>
        <v>TON</v>
      </c>
      <c r="AK344" s="905"/>
      <c r="AL344" s="88" t="str">
        <f>IF(AND(ISTEXT($E344),ISTEXT($B344)),"산출기준 &gt;&gt;  "&amp;_xlfn.XLOOKUP($E344,산출기준!$D:$D,산출기준!$E:$E,"매칭실패"),"")</f>
        <v/>
      </c>
    </row>
    <row r="345" spans="2:38" ht="49.9" customHeight="1" outlineLevel="1">
      <c r="B345" s="758"/>
      <c r="C345" s="759"/>
      <c r="D345" s="759"/>
      <c r="E345" s="759"/>
      <c r="F345" s="1315" t="s">
        <v>1976</v>
      </c>
      <c r="G345" s="759" t="str">
        <f>IF(IF(N345=0,"",N345)&amp;" | "&amp;IF(O345=0,"",O345)&amp;" | "&amp;IF(Q345=0,"",Q345)&amp;" | "&amp;IF(R345=0,"",R345)=" |  |  | ","",IF(N345=0,"",N345)&amp;" | "&amp;IF(O345=0,"",O345)&amp;" | "&amp;IF(Q345=0,"",Q345)&amp;" | "&amp;IF(R345=0,"",R345))</f>
        <v xml:space="preserve">Plates - Gusset, Stiffener, ETC |  |  | </v>
      </c>
      <c r="H345" s="1153" t="s">
        <v>3495</v>
      </c>
      <c r="I345" s="765" t="str">
        <f>LEFT(H345,14)</f>
        <v>S01AA009-00001</v>
      </c>
      <c r="J345" s="766"/>
      <c r="K345" s="766" t="s">
        <v>3496</v>
      </c>
      <c r="L345" s="766" t="s">
        <v>3497</v>
      </c>
      <c r="M345" s="766" t="s">
        <v>3498</v>
      </c>
      <c r="N345" s="766" t="s">
        <v>3499</v>
      </c>
      <c r="O345" s="766">
        <v>0</v>
      </c>
      <c r="P345" s="766">
        <v>0</v>
      </c>
      <c r="Q345" s="766">
        <v>0</v>
      </c>
      <c r="R345" s="766">
        <v>0</v>
      </c>
      <c r="S345" s="766">
        <v>0</v>
      </c>
      <c r="T345" s="766">
        <v>0</v>
      </c>
      <c r="U345" s="766">
        <v>0</v>
      </c>
      <c r="V345" s="766">
        <v>0</v>
      </c>
      <c r="W345" s="766">
        <v>0</v>
      </c>
      <c r="X345" s="766">
        <v>0</v>
      </c>
      <c r="Y345" s="766">
        <v>0</v>
      </c>
      <c r="Z345" s="766">
        <v>0</v>
      </c>
      <c r="AA345" s="766" t="s">
        <v>3500</v>
      </c>
      <c r="AB345" s="766">
        <v>0</v>
      </c>
      <c r="AC345" s="766">
        <v>0</v>
      </c>
      <c r="AD345" s="766">
        <v>0</v>
      </c>
      <c r="AE345" s="766">
        <v>0</v>
      </c>
      <c r="AF345" s="817"/>
      <c r="AG345" s="1314" t="s">
        <v>3501</v>
      </c>
      <c r="AH345" s="1314" t="s">
        <v>3501</v>
      </c>
      <c r="AI345" s="769"/>
      <c r="AJ345" s="769" t="str">
        <f>K345</f>
        <v>TON</v>
      </c>
      <c r="AK345" s="1318"/>
      <c r="AL345" s="88" t="s">
        <v>2965</v>
      </c>
    </row>
    <row r="346" spans="2:38" ht="49.9" customHeight="1" outlineLevel="1">
      <c r="B346" s="758"/>
      <c r="C346" s="759"/>
      <c r="D346" s="759"/>
      <c r="E346" s="759"/>
      <c r="F346" s="1083" t="s">
        <v>3502</v>
      </c>
      <c r="G346" s="759" t="str">
        <f t="shared" si="67"/>
        <v xml:space="preserve">for Non-Fireproofed Steel Surface |  |  | </v>
      </c>
      <c r="H346" s="816" t="s">
        <v>3503</v>
      </c>
      <c r="I346" s="765" t="str">
        <f t="shared" si="60"/>
        <v>S41AA051-00001</v>
      </c>
      <c r="J346" s="766"/>
      <c r="K346" s="766" t="str">
        <f>IFERROR(VLOOKUP($I346,'WM-AR'!$I$7:$AS$3267,34,FALSE),"")</f>
        <v>M2</v>
      </c>
      <c r="L346" s="766" t="str">
        <f>IFERROR(VLOOKUP($I346,'WM-AR'!$I$7:$AS$3267,4,FALSE),"")</f>
        <v>Steel Structure Paint Work</v>
      </c>
      <c r="M346" s="766" t="str">
        <f>IFERROR(VLOOKUP($I346,'WM-AR'!$I$7:$AS$3267,6,FALSE),"")</f>
        <v>Shelter/Building</v>
      </c>
      <c r="N346" s="766" t="str">
        <f>IFERROR(VLOOKUP($I346,'WM-AR'!$I$7:$AS$3267,8,FALSE),"")</f>
        <v>for Non-Fireproofed Steel Surface</v>
      </c>
      <c r="O346" s="766">
        <f>IFERROR(VLOOKUP($I346,'WM-AR'!$I$7:$AS$3267,10,FALSE),"")</f>
        <v>0</v>
      </c>
      <c r="P346" s="766">
        <f>IFERROR(VLOOKUP($I346,'WM-AR'!$I$7:$AS$3267,12,FALSE),"")</f>
        <v>0</v>
      </c>
      <c r="Q346" s="766" t="str">
        <f>IFERROR(VLOOKUP($I346,'WM-AR'!$I$7:$AS$3267,14,FALSE),"")</f>
        <v/>
      </c>
      <c r="R346" s="766" t="str">
        <f>IFERROR(VLOOKUP($I346,'WM-AR'!$I$7:$AS$3267,16,FALSE),"")</f>
        <v/>
      </c>
      <c r="S346" s="766" t="str">
        <f>IFERROR(VLOOKUP($I346,'WM-AR'!$I$7:$AS$3267,18,FALSE),"")</f>
        <v/>
      </c>
      <c r="T346" s="766" t="str">
        <f>IFERROR(VLOOKUP($I346,'WM-AR'!$I$7:$AS$3267,20,FALSE),"")</f>
        <v/>
      </c>
      <c r="U346" s="766" t="str">
        <f>IFERROR(VLOOKUP($I346,'WM-AR'!$I$7:$AS$3267,22,FALSE),"")</f>
        <v/>
      </c>
      <c r="V346" s="766" t="str">
        <f>IFERROR(VLOOKUP($I346,'WM-AR'!$I$7:$AS$3267,24,FALSE),"")</f>
        <v/>
      </c>
      <c r="W346" s="766">
        <f>IFERROR(VLOOKUP($I346,'WM-AR'!$I$7:$AS$3267,25,FALSE),"")</f>
        <v>0</v>
      </c>
      <c r="X346" s="766">
        <f>IFERROR(VLOOKUP($I346,'WM-AR'!$I$7:$AS$3267,26,FALSE),"")</f>
        <v>0</v>
      </c>
      <c r="Y346" s="766">
        <f>IFERROR(VLOOKUP($I346,'WM-AR'!$I$7:$AS$3267,27,FALSE),"")</f>
        <v>0</v>
      </c>
      <c r="Z346" s="766">
        <f>IFERROR(VLOOKUP($I346,'WM-AR'!$I$7:$AS$3267,28,FALSE),"")</f>
        <v>0</v>
      </c>
      <c r="AA346" s="766" t="str">
        <f>IFERROR(VLOOKUP($I346,'WM-AR'!$I$7:$AS$3267,29,FALSE),"")</f>
        <v>Material: (   )</v>
      </c>
      <c r="AB346" s="766">
        <f>IFERROR(VLOOKUP($I346,'WM-AR'!$I$7:$AS$3267,30,FALSE),"")</f>
        <v>0</v>
      </c>
      <c r="AC346" s="766">
        <f>IFERROR(VLOOKUP($I346,'WM-AR'!$I$7:$AS$3267,31,FALSE),"")</f>
        <v>0</v>
      </c>
      <c r="AD346" s="766">
        <f>IFERROR(VLOOKUP($I346,'WM-AR'!$I$7:$AS$3267,32,FALSE),"")</f>
        <v>0</v>
      </c>
      <c r="AE346" s="766">
        <f>IFERROR(VLOOKUP($I346,'WM-AR'!$I$7:$AS$3267,33,FALSE),"")</f>
        <v>0</v>
      </c>
      <c r="AF346" s="817"/>
      <c r="AG346" s="1314" t="s">
        <v>3504</v>
      </c>
      <c r="AH346" s="1314" t="s">
        <v>3504</v>
      </c>
      <c r="AI346" s="769"/>
      <c r="AJ346" s="769" t="str">
        <f t="shared" si="68"/>
        <v>M2</v>
      </c>
      <c r="AK346" s="905"/>
      <c r="AL346" s="88" t="str">
        <f>IF(AND(ISTEXT($E346),ISTEXT($B346)),"산출기준 &gt;&gt;  "&amp;_xlfn.XLOOKUP($E346,산출기준!$D:$D,산출기준!$E:$E,"매칭실패"),"")</f>
        <v/>
      </c>
    </row>
    <row r="347" spans="2:38">
      <c r="B347" s="1127"/>
      <c r="C347" s="1165"/>
      <c r="D347" s="1165"/>
      <c r="E347" s="1165"/>
      <c r="F347" s="1165"/>
      <c r="G347" s="1131" t="s">
        <v>2311</v>
      </c>
      <c r="H347" s="1131"/>
      <c r="I347" s="1130" t="str">
        <f t="shared" si="60"/>
        <v/>
      </c>
      <c r="J347" s="1132"/>
      <c r="K347" s="1132" t="str">
        <f>IFERROR(VLOOKUP($I347,'WM-AR'!$I$7:$AS$3267,34,FALSE),"")</f>
        <v/>
      </c>
      <c r="L347" s="1132" t="str">
        <f>IFERROR(VLOOKUP($I347,'WM-AR'!$I$7:$AS$3267,4,FALSE),"")</f>
        <v/>
      </c>
      <c r="M347" s="1132" t="str">
        <f>IFERROR(VLOOKUP($I347,'WM-AR'!$I$7:$AS$3267,6,FALSE),"")</f>
        <v/>
      </c>
      <c r="N347" s="1132" t="str">
        <f>IFERROR(VLOOKUP($I347,'WM-AR'!$I$7:$AS$3267,8,FALSE),"")</f>
        <v/>
      </c>
      <c r="O347" s="1132" t="str">
        <f>IFERROR(VLOOKUP($I347,'WM-AR'!$I$7:$AS$3267,10,FALSE),"")</f>
        <v/>
      </c>
      <c r="P347" s="1132" t="str">
        <f>IFERROR(VLOOKUP($I347,'WM-AR'!$I$7:$AS$3267,12,FALSE),"")</f>
        <v/>
      </c>
      <c r="Q347" s="1132" t="str">
        <f>IFERROR(VLOOKUP($I347,'WM-AR'!$I$7:$AS$3267,14,FALSE),"")</f>
        <v/>
      </c>
      <c r="R347" s="1132" t="str">
        <f>IFERROR(VLOOKUP($I347,'WM-AR'!$I$7:$AS$3267,16,FALSE),"")</f>
        <v/>
      </c>
      <c r="S347" s="1132" t="str">
        <f>IFERROR(VLOOKUP($I347,'WM-AR'!$I$7:$AS$3267,18,FALSE),"")</f>
        <v/>
      </c>
      <c r="T347" s="1132" t="str">
        <f>IFERROR(VLOOKUP($I347,'WM-AR'!$I$7:$AS$3267,20,FALSE),"")</f>
        <v/>
      </c>
      <c r="U347" s="1132" t="str">
        <f>IFERROR(VLOOKUP($I347,'WM-AR'!$I$7:$AS$3267,22,FALSE),"")</f>
        <v/>
      </c>
      <c r="V347" s="1132" t="str">
        <f>IFERROR(VLOOKUP($I347,'WM-AR'!$I$7:$AS$3267,24,FALSE),"")</f>
        <v/>
      </c>
      <c r="W347" s="1132" t="str">
        <f>IFERROR(VLOOKUP($I347,'WM-AR'!$I$7:$AS$3267,25,FALSE),"")</f>
        <v/>
      </c>
      <c r="X347" s="1132" t="str">
        <f>IFERROR(VLOOKUP($I347,'WM-AR'!$I$7:$AS$3267,26,FALSE),"")</f>
        <v/>
      </c>
      <c r="Y347" s="1132" t="str">
        <f>IFERROR(VLOOKUP($I347,'WM-AR'!$I$7:$AS$3267,27,FALSE),"")</f>
        <v/>
      </c>
      <c r="Z347" s="1132" t="str">
        <f>IFERROR(VLOOKUP($I347,'WM-AR'!$I$7:$AS$3267,28,FALSE),"")</f>
        <v/>
      </c>
      <c r="AA347" s="1132" t="str">
        <f>IFERROR(VLOOKUP($I347,'WM-AR'!$I$7:$AS$3267,29,FALSE),"")</f>
        <v/>
      </c>
      <c r="AB347" s="1132" t="str">
        <f>IFERROR(VLOOKUP($I347,'WM-AR'!$I$7:$AS$3267,30,FALSE),"")</f>
        <v/>
      </c>
      <c r="AC347" s="1132" t="str">
        <f>IFERROR(VLOOKUP($I347,'WM-AR'!$I$7:$AS$3267,31,FALSE),"")</f>
        <v/>
      </c>
      <c r="AD347" s="1132" t="str">
        <f>IFERROR(VLOOKUP($I347,'WM-AR'!$I$7:$AS$3267,32,FALSE),"")</f>
        <v/>
      </c>
      <c r="AE347" s="1132" t="str">
        <f>IFERROR(VLOOKUP($I347,'WM-AR'!$I$7:$AS$3267,33,FALSE),"")</f>
        <v/>
      </c>
      <c r="AF347" s="1190" t="s">
        <v>3560</v>
      </c>
      <c r="AG347" s="1134"/>
      <c r="AH347" s="1134"/>
      <c r="AI347" s="1135"/>
      <c r="AJ347" s="1135" t="str">
        <f t="shared" si="68"/>
        <v/>
      </c>
      <c r="AK347" s="1136"/>
      <c r="AL347" s="88" t="str">
        <f>IF(AND(ISTEXT($E347),ISTEXT($B347)),"산출기준 &gt;&gt;  "&amp;_xlfn.XLOOKUP($E347,산출기준!$D:$D,산출기준!$E:$E,"매칭실패"),"")</f>
        <v/>
      </c>
    </row>
    <row r="348" spans="2:38">
      <c r="B348" s="1111"/>
      <c r="C348" s="1166"/>
      <c r="D348" s="1166"/>
      <c r="E348" s="1166"/>
      <c r="F348" s="1166"/>
      <c r="G348" s="843"/>
      <c r="H348" s="843"/>
      <c r="I348" s="712" t="str">
        <f t="shared" si="60"/>
        <v/>
      </c>
      <c r="J348" s="714"/>
      <c r="K348" s="714" t="str">
        <f>IFERROR(VLOOKUP($I348,'WM-AR'!$I$7:$AS$3267,34,FALSE),"")</f>
        <v/>
      </c>
      <c r="L348" s="714" t="str">
        <f>IFERROR(VLOOKUP($I348,'WM-AR'!$I$7:$AS$3267,4,FALSE),"")</f>
        <v/>
      </c>
      <c r="M348" s="714" t="str">
        <f>IFERROR(VLOOKUP($I348,'WM-AR'!$I$7:$AS$3267,6,FALSE),"")</f>
        <v/>
      </c>
      <c r="N348" s="714" t="str">
        <f>IFERROR(VLOOKUP($I348,'WM-AR'!$I$7:$AS$3267,8,FALSE),"")</f>
        <v/>
      </c>
      <c r="O348" s="714" t="str">
        <f>IFERROR(VLOOKUP($I348,'WM-AR'!$I$7:$AS$3267,10,FALSE),"")</f>
        <v/>
      </c>
      <c r="P348" s="714" t="str">
        <f>IFERROR(VLOOKUP($I348,'WM-AR'!$I$7:$AS$3267,12,FALSE),"")</f>
        <v/>
      </c>
      <c r="Q348" s="714" t="str">
        <f>IFERROR(VLOOKUP($I348,'WM-AR'!$I$7:$AS$3267,14,FALSE),"")</f>
        <v/>
      </c>
      <c r="R348" s="714" t="str">
        <f>IFERROR(VLOOKUP($I348,'WM-AR'!$I$7:$AS$3267,16,FALSE),"")</f>
        <v/>
      </c>
      <c r="S348" s="714" t="str">
        <f>IFERROR(VLOOKUP($I348,'WM-AR'!$I$7:$AS$3267,18,FALSE),"")</f>
        <v/>
      </c>
      <c r="T348" s="714" t="str">
        <f>IFERROR(VLOOKUP($I348,'WM-AR'!$I$7:$AS$3267,20,FALSE),"")</f>
        <v/>
      </c>
      <c r="U348" s="714" t="str">
        <f>IFERROR(VLOOKUP($I348,'WM-AR'!$I$7:$AS$3267,22,FALSE),"")</f>
        <v/>
      </c>
      <c r="V348" s="714" t="str">
        <f>IFERROR(VLOOKUP($I348,'WM-AR'!$I$7:$AS$3267,24,FALSE),"")</f>
        <v/>
      </c>
      <c r="W348" s="714" t="str">
        <f>IFERROR(VLOOKUP($I348,'WM-AR'!$I$7:$AS$3267,25,FALSE),"")</f>
        <v/>
      </c>
      <c r="X348" s="714" t="str">
        <f>IFERROR(VLOOKUP($I348,'WM-AR'!$I$7:$AS$3267,26,FALSE),"")</f>
        <v/>
      </c>
      <c r="Y348" s="714" t="str">
        <f>IFERROR(VLOOKUP($I348,'WM-AR'!$I$7:$AS$3267,27,FALSE),"")</f>
        <v/>
      </c>
      <c r="Z348" s="714" t="str">
        <f>IFERROR(VLOOKUP($I348,'WM-AR'!$I$7:$AS$3267,28,FALSE),"")</f>
        <v/>
      </c>
      <c r="AA348" s="714" t="str">
        <f>IFERROR(VLOOKUP($I348,'WM-AR'!$I$7:$AS$3267,29,FALSE),"")</f>
        <v/>
      </c>
      <c r="AB348" s="714" t="str">
        <f>IFERROR(VLOOKUP($I348,'WM-AR'!$I$7:$AS$3267,30,FALSE),"")</f>
        <v/>
      </c>
      <c r="AC348" s="714" t="str">
        <f>IFERROR(VLOOKUP($I348,'WM-AR'!$I$7:$AS$3267,31,FALSE),"")</f>
        <v/>
      </c>
      <c r="AD348" s="714" t="str">
        <f>IFERROR(VLOOKUP($I348,'WM-AR'!$I$7:$AS$3267,32,FALSE),"")</f>
        <v/>
      </c>
      <c r="AE348" s="714" t="str">
        <f>IFERROR(VLOOKUP($I348,'WM-AR'!$I$7:$AS$3267,33,FALSE),"")</f>
        <v/>
      </c>
      <c r="AF348" s="938"/>
      <c r="AG348" s="852"/>
      <c r="AH348" s="852"/>
      <c r="AI348" s="854"/>
      <c r="AJ348" s="854" t="str">
        <f t="shared" si="68"/>
        <v/>
      </c>
      <c r="AK348" s="1114"/>
      <c r="AL348" s="88" t="str">
        <f>IF(AND(ISTEXT($E348),ISTEXT($B348)),"산출기준 &gt;&gt;  "&amp;_xlfn.XLOOKUP($E348,산출기준!$D:$D,산출기준!$E:$E,"매칭실패"),"")</f>
        <v/>
      </c>
    </row>
    <row r="349" spans="2:38">
      <c r="B349" s="1116"/>
      <c r="C349" s="1167"/>
      <c r="D349" s="1167"/>
      <c r="E349" s="1167"/>
      <c r="F349" s="1167"/>
      <c r="G349" s="1120"/>
      <c r="H349" s="1120"/>
      <c r="I349" s="1119" t="str">
        <f t="shared" si="60"/>
        <v/>
      </c>
      <c r="J349" s="1121"/>
      <c r="K349" s="1121" t="str">
        <f>IFERROR(VLOOKUP($I349,'WM-AR'!$I$7:$AS$3267,34,FALSE),"")</f>
        <v/>
      </c>
      <c r="L349" s="1121" t="str">
        <f>IFERROR(VLOOKUP($I349,'WM-AR'!$I$7:$AS$3267,4,FALSE),"")</f>
        <v/>
      </c>
      <c r="M349" s="1121" t="str">
        <f>IFERROR(VLOOKUP($I349,'WM-AR'!$I$7:$AS$3267,6,FALSE),"")</f>
        <v/>
      </c>
      <c r="N349" s="1121" t="str">
        <f>IFERROR(VLOOKUP($I349,'WM-AR'!$I$7:$AS$3267,8,FALSE),"")</f>
        <v/>
      </c>
      <c r="O349" s="1121" t="str">
        <f>IFERROR(VLOOKUP($I349,'WM-AR'!$I$7:$AS$3267,10,FALSE),"")</f>
        <v/>
      </c>
      <c r="P349" s="1121" t="str">
        <f>IFERROR(VLOOKUP($I349,'WM-AR'!$I$7:$AS$3267,12,FALSE),"")</f>
        <v/>
      </c>
      <c r="Q349" s="1121" t="str">
        <f>IFERROR(VLOOKUP($I349,'WM-AR'!$I$7:$AS$3267,14,FALSE),"")</f>
        <v/>
      </c>
      <c r="R349" s="1121" t="str">
        <f>IFERROR(VLOOKUP($I349,'WM-AR'!$I$7:$AS$3267,16,FALSE),"")</f>
        <v/>
      </c>
      <c r="S349" s="1121" t="str">
        <f>IFERROR(VLOOKUP($I349,'WM-AR'!$I$7:$AS$3267,18,FALSE),"")</f>
        <v/>
      </c>
      <c r="T349" s="1121" t="str">
        <f>IFERROR(VLOOKUP($I349,'WM-AR'!$I$7:$AS$3267,20,FALSE),"")</f>
        <v/>
      </c>
      <c r="U349" s="1121" t="str">
        <f>IFERROR(VLOOKUP($I349,'WM-AR'!$I$7:$AS$3267,22,FALSE),"")</f>
        <v/>
      </c>
      <c r="V349" s="1121" t="str">
        <f>IFERROR(VLOOKUP($I349,'WM-AR'!$I$7:$AS$3267,24,FALSE),"")</f>
        <v/>
      </c>
      <c r="W349" s="1121" t="str">
        <f>IFERROR(VLOOKUP($I349,'WM-AR'!$I$7:$AS$3267,25,FALSE),"")</f>
        <v/>
      </c>
      <c r="X349" s="1121" t="str">
        <f>IFERROR(VLOOKUP($I349,'WM-AR'!$I$7:$AS$3267,26,FALSE),"")</f>
        <v/>
      </c>
      <c r="Y349" s="1121" t="str">
        <f>IFERROR(VLOOKUP($I349,'WM-AR'!$I$7:$AS$3267,27,FALSE),"")</f>
        <v/>
      </c>
      <c r="Z349" s="1121" t="str">
        <f>IFERROR(VLOOKUP($I349,'WM-AR'!$I$7:$AS$3267,28,FALSE),"")</f>
        <v/>
      </c>
      <c r="AA349" s="1121" t="str">
        <f>IFERROR(VLOOKUP($I349,'WM-AR'!$I$7:$AS$3267,29,FALSE),"")</f>
        <v/>
      </c>
      <c r="AB349" s="1121" t="str">
        <f>IFERROR(VLOOKUP($I349,'WM-AR'!$I$7:$AS$3267,30,FALSE),"")</f>
        <v/>
      </c>
      <c r="AC349" s="1121" t="str">
        <f>IFERROR(VLOOKUP($I349,'WM-AR'!$I$7:$AS$3267,31,FALSE),"")</f>
        <v/>
      </c>
      <c r="AD349" s="1121" t="str">
        <f>IFERROR(VLOOKUP($I349,'WM-AR'!$I$7:$AS$3267,32,FALSE),"")</f>
        <v/>
      </c>
      <c r="AE349" s="1121" t="str">
        <f>IFERROR(VLOOKUP($I349,'WM-AR'!$I$7:$AS$3267,33,FALSE),"")</f>
        <v/>
      </c>
      <c r="AF349" s="1209"/>
      <c r="AG349" s="1123"/>
      <c r="AH349" s="1123"/>
      <c r="AI349" s="1124"/>
      <c r="AJ349" s="1124" t="str">
        <f t="shared" si="68"/>
        <v/>
      </c>
      <c r="AK349" s="1125"/>
      <c r="AL349" s="88" t="str">
        <f>IF(AND(ISTEXT($E349),ISTEXT($B349)),"산출기준 &gt;&gt;  "&amp;_xlfn.XLOOKUP($E349,산출기준!$D:$D,산출기준!$E:$E,"매칭실패"),"")</f>
        <v/>
      </c>
    </row>
    <row r="350" spans="2:38" s="658" customFormat="1">
      <c r="B350" s="894"/>
      <c r="C350" s="909"/>
      <c r="D350" s="909"/>
      <c r="E350" s="909"/>
      <c r="F350" s="1317" t="s">
        <v>947</v>
      </c>
      <c r="G350" s="909"/>
      <c r="H350" s="1264"/>
      <c r="I350" s="1161" t="str">
        <f t="shared" si="60"/>
        <v/>
      </c>
      <c r="J350" s="1161"/>
      <c r="K350" s="1161"/>
      <c r="L350" s="1161"/>
      <c r="M350" s="1161"/>
      <c r="N350" s="1161"/>
      <c r="O350" s="1161"/>
      <c r="P350" s="1161"/>
      <c r="Q350" s="1161"/>
      <c r="R350" s="1161"/>
      <c r="S350" s="1161"/>
      <c r="T350" s="1161"/>
      <c r="U350" s="1161"/>
      <c r="V350" s="1161"/>
      <c r="W350" s="1161"/>
      <c r="X350" s="1161"/>
      <c r="Y350" s="1161"/>
      <c r="Z350" s="1161"/>
      <c r="AA350" s="1161"/>
      <c r="AB350" s="1161"/>
      <c r="AC350" s="1161"/>
      <c r="AD350" s="1161"/>
      <c r="AE350" s="1161"/>
      <c r="AF350" s="1072"/>
      <c r="AG350" s="911"/>
      <c r="AH350" s="911"/>
      <c r="AI350" s="911"/>
      <c r="AJ350" s="911"/>
      <c r="AK350" s="1162"/>
      <c r="AL350" s="658" t="str">
        <f>IF(AND(ISTEXT($E350),ISTEXT($B350)),"산출기준 &gt;&gt;  "&amp;_xlfn.XLOOKUP($E350,산출기준!$D:$D,산출기준!$E:$E,"매칭실패"),"")</f>
        <v/>
      </c>
    </row>
    <row r="351" spans="2:38" ht="34.9" customHeight="1">
      <c r="B351" s="808" t="str" cm="1">
        <f t="array" aca="1" ref="B351" ca="1">_xlfn.IFNA(INDIRECT("Family_표준_구성도!B"&amp;MATCH(F351,INDIRECT("Family_표준_구성도!"&amp;"C:C"),0)),"")</f>
        <v>5.2.6.1.5</v>
      </c>
      <c r="C351" s="668" t="s">
        <v>1903</v>
      </c>
      <c r="D351" s="809"/>
      <c r="E351" s="668" t="s">
        <v>1962</v>
      </c>
      <c r="F351" s="1265" t="s">
        <v>949</v>
      </c>
      <c r="G351" s="1079"/>
      <c r="H351" s="1079"/>
      <c r="I351" s="674" t="str">
        <f t="shared" si="60"/>
        <v/>
      </c>
      <c r="J351" s="674"/>
      <c r="K351" s="674"/>
      <c r="L351" s="674"/>
      <c r="M351" s="674"/>
      <c r="N351" s="675"/>
      <c r="O351" s="676"/>
      <c r="P351" s="677"/>
      <c r="Q351" s="677"/>
      <c r="R351" s="677"/>
      <c r="S351" s="677"/>
      <c r="T351" s="677"/>
      <c r="U351" s="677"/>
      <c r="V351" s="678"/>
      <c r="W351" s="679"/>
      <c r="X351" s="679"/>
      <c r="Y351" s="679"/>
      <c r="Z351" s="679"/>
      <c r="AA351" s="679"/>
      <c r="AB351" s="679"/>
      <c r="AC351" s="679"/>
      <c r="AD351" s="679"/>
      <c r="AE351" s="679"/>
      <c r="AF351" s="1312" t="s">
        <v>3544</v>
      </c>
      <c r="AG351" s="1320"/>
      <c r="AH351" s="1320"/>
      <c r="AI351" s="1321"/>
      <c r="AJ351" s="1321"/>
      <c r="AK351" s="1322"/>
      <c r="AL351" s="88" t="str">
        <f ca="1">IF(AND(ISTEXT($E351),ISTEXT($B351)),"산출기준 &gt;&gt;  "&amp;_xlfn.XLOOKUP($E351,산출기준!$D:$D,산출기준!$E:$E,"매칭실패"),"")</f>
        <v>산출기준 &gt;&gt;  [Steel Column]</v>
      </c>
    </row>
    <row r="352" spans="2:38" ht="49.9" customHeight="1" outlineLevel="1">
      <c r="B352" s="758"/>
      <c r="C352" s="759"/>
      <c r="D352" s="759"/>
      <c r="E352" s="759"/>
      <c r="F352" s="1080" t="s">
        <v>3488</v>
      </c>
      <c r="G352" s="759" t="str">
        <f t="shared" ref="G352:G355" si="69">IF(IF(N352=0,"",N352)&amp;" | "&amp;IF(O352=0,"",O352)&amp;" | "&amp;IF(Q352=0,"",Q352)&amp;" | "&amp;IF(R352=0,"",R352)=" |  |  | ","",IF(N352=0,"",N352)&amp;" | "&amp;IF(O352=0,"",O352)&amp;" | "&amp;IF(Q352=0,"",Q352)&amp;" | "&amp;IF(R352=0,"",R352))</f>
        <v xml:space="preserve">Extra Light Steel - Standard |  |  | </v>
      </c>
      <c r="H352" s="816" t="s">
        <v>3514</v>
      </c>
      <c r="I352" s="765" t="str">
        <f t="shared" si="60"/>
        <v>S01AA075-00001</v>
      </c>
      <c r="J352" s="766"/>
      <c r="K352" s="766" t="str">
        <f>IFERROR(VLOOKUP($I352,'WM-AR'!$I$7:$AS$3267,34,FALSE),"")</f>
        <v>TON</v>
      </c>
      <c r="L352" s="766" t="str">
        <f>IFERROR(VLOOKUP($I352,'WM-AR'!$I$7:$AS$3267,4,FALSE),"")</f>
        <v>Main Steel Structure Fabrication Work</v>
      </c>
      <c r="M352" s="766" t="str">
        <f>IFERROR(VLOOKUP($I352,'WM-AR'!$I$7:$AS$3267,6,FALSE),"")</f>
        <v>Shelter/Building</v>
      </c>
      <c r="N352" s="766" t="str">
        <f>IFERROR(VLOOKUP($I352,'WM-AR'!$I$7:$AS$3267,8,FALSE),"")</f>
        <v>Extra Light Steel - Standard</v>
      </c>
      <c r="O352" s="766">
        <f>IFERROR(VLOOKUP($I352,'WM-AR'!$I$7:$AS$3267,10,FALSE),"")</f>
        <v>0</v>
      </c>
      <c r="P352" s="766">
        <f>IFERROR(VLOOKUP($I352,'WM-AR'!$I$7:$AS$3267,12,FALSE),"")</f>
        <v>0</v>
      </c>
      <c r="Q352" s="766" t="str">
        <f>IFERROR(VLOOKUP($I352,'WM-AR'!$I$7:$AS$3267,14,FALSE),"")</f>
        <v/>
      </c>
      <c r="R352" s="766" t="str">
        <f>IFERROR(VLOOKUP($I352,'WM-AR'!$I$7:$AS$3267,16,FALSE),"")</f>
        <v/>
      </c>
      <c r="S352" s="766" t="str">
        <f>IFERROR(VLOOKUP($I352,'WM-AR'!$I$7:$AS$3267,18,FALSE),"")</f>
        <v/>
      </c>
      <c r="T352" s="766" t="str">
        <f>IFERROR(VLOOKUP($I352,'WM-AR'!$I$7:$AS$3267,20,FALSE),"")</f>
        <v/>
      </c>
      <c r="U352" s="766" t="str">
        <f>IFERROR(VLOOKUP($I352,'WM-AR'!$I$7:$AS$3267,22,FALSE),"")</f>
        <v/>
      </c>
      <c r="V352" s="766" t="str">
        <f>IFERROR(VLOOKUP($I352,'WM-AR'!$I$7:$AS$3267,24,FALSE),"")</f>
        <v/>
      </c>
      <c r="W352" s="766">
        <f>IFERROR(VLOOKUP($I352,'WM-AR'!$I$7:$AS$3267,25,FALSE),"")</f>
        <v>0</v>
      </c>
      <c r="X352" s="766">
        <f>IFERROR(VLOOKUP($I352,'WM-AR'!$I$7:$AS$3267,26,FALSE),"")</f>
        <v>0</v>
      </c>
      <c r="Y352" s="766">
        <f>IFERROR(VLOOKUP($I352,'WM-AR'!$I$7:$AS$3267,27,FALSE),"")</f>
        <v>0</v>
      </c>
      <c r="Z352" s="766">
        <f>IFERROR(VLOOKUP($I352,'WM-AR'!$I$7:$AS$3267,28,FALSE),"")</f>
        <v>0</v>
      </c>
      <c r="AA352" s="766" t="str">
        <f>IFERROR(VLOOKUP($I352,'WM-AR'!$I$7:$AS$3267,29,FALSE),"")</f>
        <v>Material: (   )</v>
      </c>
      <c r="AB352" s="766">
        <f>IFERROR(VLOOKUP($I352,'WM-AR'!$I$7:$AS$3267,30,FALSE),"")</f>
        <v>0</v>
      </c>
      <c r="AC352" s="766">
        <f>IFERROR(VLOOKUP($I352,'WM-AR'!$I$7:$AS$3267,31,FALSE),"")</f>
        <v>0</v>
      </c>
      <c r="AD352" s="766">
        <f>IFERROR(VLOOKUP($I352,'WM-AR'!$I$7:$AS$3267,32,FALSE),"")</f>
        <v>0</v>
      </c>
      <c r="AE352" s="766" t="str">
        <f>IFERROR(VLOOKUP($I352,'WM-AR'!$I$7:$AS$3267,33,FALSE),"")</f>
        <v>(   )KG/M&gt;Weight</v>
      </c>
      <c r="AF352" s="1313" t="str">
        <f>_xlfn.CONCAT("- Material: ( ",AF351," )",CHAR(10),"- (",$H$82,")KG/M&gt;Weight")</f>
        <v>- Material: ( KSD3502 )
- (10)KG/M&gt;Weight</v>
      </c>
      <c r="AG352" s="768" t="s">
        <v>3491</v>
      </c>
      <c r="AH352" s="768" t="s">
        <v>3491</v>
      </c>
      <c r="AI352" s="769"/>
      <c r="AJ352" s="769" t="str">
        <f t="shared" ref="AJ352:AJ358" si="70">K352</f>
        <v>TON</v>
      </c>
      <c r="AK352" s="905"/>
      <c r="AL352" s="88" t="str">
        <f>IF(AND(ISTEXT($E352),ISTEXT($B352)),"산출기준 &gt;&gt;  "&amp;_xlfn.XLOOKUP($E352,산출기준!$D:$D,산출기준!$E:$E,"매칭실패"),"")</f>
        <v/>
      </c>
    </row>
    <row r="353" spans="2:38" ht="49.9" customHeight="1" outlineLevel="1">
      <c r="B353" s="758"/>
      <c r="C353" s="759"/>
      <c r="D353" s="759"/>
      <c r="E353" s="759"/>
      <c r="F353" s="1083" t="s">
        <v>3492</v>
      </c>
      <c r="G353" s="759" t="str">
        <f t="shared" si="69"/>
        <v xml:space="preserve">Extra Light Steel |  |  | </v>
      </c>
      <c r="H353" s="816" t="s">
        <v>3515</v>
      </c>
      <c r="I353" s="765" t="str">
        <f t="shared" si="60"/>
        <v>S03AA085-00001</v>
      </c>
      <c r="J353" s="766"/>
      <c r="K353" s="766" t="str">
        <f>IFERROR(VLOOKUP($I353,'WM-AR'!$I$7:$AS$3267,34,FALSE),"")</f>
        <v>TON</v>
      </c>
      <c r="L353" s="766" t="str">
        <f>IFERROR(VLOOKUP($I353,'WM-AR'!$I$7:$AS$3267,4,FALSE),"")</f>
        <v>Main Steel Structure Erection Work</v>
      </c>
      <c r="M353" s="766" t="str">
        <f>IFERROR(VLOOKUP($I353,'WM-AR'!$I$7:$AS$3267,6,FALSE),"")</f>
        <v>Shelter/Building</v>
      </c>
      <c r="N353" s="766" t="str">
        <f>IFERROR(VLOOKUP($I353,'WM-AR'!$I$7:$AS$3267,8,FALSE),"")</f>
        <v>Extra Light Steel</v>
      </c>
      <c r="O353" s="766">
        <f>IFERROR(VLOOKUP($I353,'WM-AR'!$I$7:$AS$3267,10,FALSE),"")</f>
        <v>0</v>
      </c>
      <c r="P353" s="766">
        <f>IFERROR(VLOOKUP($I353,'WM-AR'!$I$7:$AS$3267,12,FALSE),"")</f>
        <v>0</v>
      </c>
      <c r="Q353" s="766" t="str">
        <f>IFERROR(VLOOKUP($I353,'WM-AR'!$I$7:$AS$3267,14,FALSE),"")</f>
        <v/>
      </c>
      <c r="R353" s="766" t="str">
        <f>IFERROR(VLOOKUP($I353,'WM-AR'!$I$7:$AS$3267,16,FALSE),"")</f>
        <v/>
      </c>
      <c r="S353" s="766" t="str">
        <f>IFERROR(VLOOKUP($I353,'WM-AR'!$I$7:$AS$3267,18,FALSE),"")</f>
        <v/>
      </c>
      <c r="T353" s="766" t="str">
        <f>IFERROR(VLOOKUP($I353,'WM-AR'!$I$7:$AS$3267,20,FALSE),"")</f>
        <v/>
      </c>
      <c r="U353" s="766" t="str">
        <f>IFERROR(VLOOKUP($I353,'WM-AR'!$I$7:$AS$3267,22,FALSE),"")</f>
        <v/>
      </c>
      <c r="V353" s="766" t="str">
        <f>IFERROR(VLOOKUP($I353,'WM-AR'!$I$7:$AS$3267,24,FALSE),"")</f>
        <v/>
      </c>
      <c r="W353" s="766">
        <f>IFERROR(VLOOKUP($I353,'WM-AR'!$I$7:$AS$3267,25,FALSE),"")</f>
        <v>0</v>
      </c>
      <c r="X353" s="766">
        <f>IFERROR(VLOOKUP($I353,'WM-AR'!$I$7:$AS$3267,26,FALSE),"")</f>
        <v>0</v>
      </c>
      <c r="Y353" s="766">
        <f>IFERROR(VLOOKUP($I353,'WM-AR'!$I$7:$AS$3267,27,FALSE),"")</f>
        <v>0</v>
      </c>
      <c r="Z353" s="766">
        <f>IFERROR(VLOOKUP($I353,'WM-AR'!$I$7:$AS$3267,28,FALSE),"")</f>
        <v>0</v>
      </c>
      <c r="AA353" s="766" t="str">
        <f>IFERROR(VLOOKUP($I353,'WM-AR'!$I$7:$AS$3267,29,FALSE),"")</f>
        <v>Material: (   )</v>
      </c>
      <c r="AB353" s="766">
        <f>IFERROR(VLOOKUP($I353,'WM-AR'!$I$7:$AS$3267,30,FALSE),"")</f>
        <v>0</v>
      </c>
      <c r="AC353" s="766">
        <f>IFERROR(VLOOKUP($I353,'WM-AR'!$I$7:$AS$3267,31,FALSE),"")</f>
        <v>0</v>
      </c>
      <c r="AD353" s="766">
        <f>IFERROR(VLOOKUP($I353,'WM-AR'!$I$7:$AS$3267,32,FALSE),"")</f>
        <v>0</v>
      </c>
      <c r="AE353" s="766">
        <f>IFERROR(VLOOKUP($I353,'WM-AR'!$I$7:$AS$3267,33,FALSE),"")</f>
        <v>0</v>
      </c>
      <c r="AF353" s="1313" t="str">
        <f>_xlfn.CONCAT("- Material: ( ",AF351," )")</f>
        <v>- Material: ( KSD3502 )</v>
      </c>
      <c r="AG353" s="1314" t="s">
        <v>3494</v>
      </c>
      <c r="AH353" s="1314" t="s">
        <v>3494</v>
      </c>
      <c r="AI353" s="769"/>
      <c r="AJ353" s="769" t="str">
        <f t="shared" si="70"/>
        <v>TON</v>
      </c>
      <c r="AK353" s="905"/>
      <c r="AL353" s="88" t="str">
        <f>IF(AND(ISTEXT($E353),ISTEXT($B353)),"산출기준 &gt;&gt;  "&amp;_xlfn.XLOOKUP($E353,산출기준!$D:$D,산출기준!$E:$E,"매칭실패"),"")</f>
        <v/>
      </c>
    </row>
    <row r="354" spans="2:38" ht="49.9" customHeight="1" outlineLevel="1">
      <c r="B354" s="758"/>
      <c r="C354" s="759"/>
      <c r="D354" s="759"/>
      <c r="E354" s="759"/>
      <c r="F354" s="1315" t="s">
        <v>1976</v>
      </c>
      <c r="G354" s="759" t="str">
        <f>IF(IF(N354=0,"",N354)&amp;" | "&amp;IF(O354=0,"",O354)&amp;" | "&amp;IF(Q354=0,"",Q354)&amp;" | "&amp;IF(R354=0,"",R354)=" |  |  | ","",IF(N354=0,"",N354)&amp;" | "&amp;IF(O354=0,"",O354)&amp;" | "&amp;IF(Q354=0,"",Q354)&amp;" | "&amp;IF(R354=0,"",R354))</f>
        <v xml:space="preserve">Plates - Gusset, Stiffener, ETC |  |  | </v>
      </c>
      <c r="H354" s="1153" t="s">
        <v>3495</v>
      </c>
      <c r="I354" s="765" t="str">
        <f>LEFT(H354,14)</f>
        <v>S01AA009-00001</v>
      </c>
      <c r="J354" s="766"/>
      <c r="K354" s="766" t="s">
        <v>3496</v>
      </c>
      <c r="L354" s="766" t="s">
        <v>3497</v>
      </c>
      <c r="M354" s="766" t="s">
        <v>3498</v>
      </c>
      <c r="N354" s="766" t="s">
        <v>3499</v>
      </c>
      <c r="O354" s="766">
        <v>0</v>
      </c>
      <c r="P354" s="766">
        <v>0</v>
      </c>
      <c r="Q354" s="766">
        <v>0</v>
      </c>
      <c r="R354" s="766">
        <v>0</v>
      </c>
      <c r="S354" s="766">
        <v>0</v>
      </c>
      <c r="T354" s="766">
        <v>0</v>
      </c>
      <c r="U354" s="766">
        <v>0</v>
      </c>
      <c r="V354" s="766">
        <v>0</v>
      </c>
      <c r="W354" s="766">
        <v>0</v>
      </c>
      <c r="X354" s="766">
        <v>0</v>
      </c>
      <c r="Y354" s="766">
        <v>0</v>
      </c>
      <c r="Z354" s="766">
        <v>0</v>
      </c>
      <c r="AA354" s="766" t="s">
        <v>3500</v>
      </c>
      <c r="AB354" s="766">
        <v>0</v>
      </c>
      <c r="AC354" s="766">
        <v>0</v>
      </c>
      <c r="AD354" s="766">
        <v>0</v>
      </c>
      <c r="AE354" s="766">
        <v>0</v>
      </c>
      <c r="AF354" s="817"/>
      <c r="AG354" s="1314" t="s">
        <v>3501</v>
      </c>
      <c r="AH354" s="1314" t="s">
        <v>3501</v>
      </c>
      <c r="AI354" s="769"/>
      <c r="AJ354" s="769" t="str">
        <f>K354</f>
        <v>TON</v>
      </c>
      <c r="AK354" s="1318"/>
      <c r="AL354" s="88" t="s">
        <v>2965</v>
      </c>
    </row>
    <row r="355" spans="2:38" ht="49.9" customHeight="1" outlineLevel="1">
      <c r="B355" s="758"/>
      <c r="C355" s="759"/>
      <c r="D355" s="759"/>
      <c r="E355" s="759"/>
      <c r="F355" s="1083" t="s">
        <v>3502</v>
      </c>
      <c r="G355" s="759" t="str">
        <f t="shared" si="69"/>
        <v xml:space="preserve">for Non-Fireproofed Steel Surface |  |  | </v>
      </c>
      <c r="H355" s="816" t="s">
        <v>3503</v>
      </c>
      <c r="I355" s="765" t="str">
        <f t="shared" si="60"/>
        <v>S41AA051-00001</v>
      </c>
      <c r="J355" s="766"/>
      <c r="K355" s="766" t="str">
        <f>IFERROR(VLOOKUP($I355,'WM-AR'!$I$7:$AS$3267,34,FALSE),"")</f>
        <v>M2</v>
      </c>
      <c r="L355" s="766" t="str">
        <f>IFERROR(VLOOKUP($I355,'WM-AR'!$I$7:$AS$3267,4,FALSE),"")</f>
        <v>Steel Structure Paint Work</v>
      </c>
      <c r="M355" s="766" t="str">
        <f>IFERROR(VLOOKUP($I355,'WM-AR'!$I$7:$AS$3267,6,FALSE),"")</f>
        <v>Shelter/Building</v>
      </c>
      <c r="N355" s="766" t="str">
        <f>IFERROR(VLOOKUP($I355,'WM-AR'!$I$7:$AS$3267,8,FALSE),"")</f>
        <v>for Non-Fireproofed Steel Surface</v>
      </c>
      <c r="O355" s="766">
        <f>IFERROR(VLOOKUP($I355,'WM-AR'!$I$7:$AS$3267,10,FALSE),"")</f>
        <v>0</v>
      </c>
      <c r="P355" s="766">
        <f>IFERROR(VLOOKUP($I355,'WM-AR'!$I$7:$AS$3267,12,FALSE),"")</f>
        <v>0</v>
      </c>
      <c r="Q355" s="766" t="str">
        <f>IFERROR(VLOOKUP($I355,'WM-AR'!$I$7:$AS$3267,14,FALSE),"")</f>
        <v/>
      </c>
      <c r="R355" s="766" t="str">
        <f>IFERROR(VLOOKUP($I355,'WM-AR'!$I$7:$AS$3267,16,FALSE),"")</f>
        <v/>
      </c>
      <c r="S355" s="766" t="str">
        <f>IFERROR(VLOOKUP($I355,'WM-AR'!$I$7:$AS$3267,18,FALSE),"")</f>
        <v/>
      </c>
      <c r="T355" s="766" t="str">
        <f>IFERROR(VLOOKUP($I355,'WM-AR'!$I$7:$AS$3267,20,FALSE),"")</f>
        <v/>
      </c>
      <c r="U355" s="766" t="str">
        <f>IFERROR(VLOOKUP($I355,'WM-AR'!$I$7:$AS$3267,22,FALSE),"")</f>
        <v/>
      </c>
      <c r="V355" s="766" t="str">
        <f>IFERROR(VLOOKUP($I355,'WM-AR'!$I$7:$AS$3267,24,FALSE),"")</f>
        <v/>
      </c>
      <c r="W355" s="766">
        <f>IFERROR(VLOOKUP($I355,'WM-AR'!$I$7:$AS$3267,25,FALSE),"")</f>
        <v>0</v>
      </c>
      <c r="X355" s="766">
        <f>IFERROR(VLOOKUP($I355,'WM-AR'!$I$7:$AS$3267,26,FALSE),"")</f>
        <v>0</v>
      </c>
      <c r="Y355" s="766">
        <f>IFERROR(VLOOKUP($I355,'WM-AR'!$I$7:$AS$3267,27,FALSE),"")</f>
        <v>0</v>
      </c>
      <c r="Z355" s="766">
        <f>IFERROR(VLOOKUP($I355,'WM-AR'!$I$7:$AS$3267,28,FALSE),"")</f>
        <v>0</v>
      </c>
      <c r="AA355" s="766" t="str">
        <f>IFERROR(VLOOKUP($I355,'WM-AR'!$I$7:$AS$3267,29,FALSE),"")</f>
        <v>Material: (   )</v>
      </c>
      <c r="AB355" s="766">
        <f>IFERROR(VLOOKUP($I355,'WM-AR'!$I$7:$AS$3267,30,FALSE),"")</f>
        <v>0</v>
      </c>
      <c r="AC355" s="766">
        <f>IFERROR(VLOOKUP($I355,'WM-AR'!$I$7:$AS$3267,31,FALSE),"")</f>
        <v>0</v>
      </c>
      <c r="AD355" s="766">
        <f>IFERROR(VLOOKUP($I355,'WM-AR'!$I$7:$AS$3267,32,FALSE),"")</f>
        <v>0</v>
      </c>
      <c r="AE355" s="766">
        <f>IFERROR(VLOOKUP($I355,'WM-AR'!$I$7:$AS$3267,33,FALSE),"")</f>
        <v>0</v>
      </c>
      <c r="AF355" s="817"/>
      <c r="AG355" s="1314" t="s">
        <v>3504</v>
      </c>
      <c r="AH355" s="1314" t="s">
        <v>3504</v>
      </c>
      <c r="AI355" s="769"/>
      <c r="AJ355" s="769" t="str">
        <f t="shared" si="70"/>
        <v>M2</v>
      </c>
      <c r="AK355" s="905"/>
      <c r="AL355" s="88" t="str">
        <f>IF(AND(ISTEXT($E355),ISTEXT($B355)),"산출기준 &gt;&gt;  "&amp;_xlfn.XLOOKUP($E355,산출기준!$D:$D,산출기준!$E:$E,"매칭실패"),"")</f>
        <v/>
      </c>
    </row>
    <row r="356" spans="2:38">
      <c r="B356" s="1127"/>
      <c r="C356" s="1165"/>
      <c r="D356" s="1165"/>
      <c r="E356" s="1165"/>
      <c r="F356" s="1165"/>
      <c r="G356" s="1131" t="s">
        <v>2312</v>
      </c>
      <c r="H356" s="1131"/>
      <c r="I356" s="1130" t="str">
        <f t="shared" si="60"/>
        <v/>
      </c>
      <c r="J356" s="1132"/>
      <c r="K356" s="1132" t="str">
        <f>IFERROR(VLOOKUP($I356,'WM-AR'!$I$7:$AS$3267,34,FALSE),"")</f>
        <v/>
      </c>
      <c r="L356" s="1132" t="str">
        <f>IFERROR(VLOOKUP($I356,'WM-AR'!$I$7:$AS$3267,4,FALSE),"")</f>
        <v/>
      </c>
      <c r="M356" s="1132" t="str">
        <f>IFERROR(VLOOKUP($I356,'WM-AR'!$I$7:$AS$3267,6,FALSE),"")</f>
        <v/>
      </c>
      <c r="N356" s="1132" t="str">
        <f>IFERROR(VLOOKUP($I356,'WM-AR'!$I$7:$AS$3267,8,FALSE),"")</f>
        <v/>
      </c>
      <c r="O356" s="1132" t="str">
        <f>IFERROR(VLOOKUP($I356,'WM-AR'!$I$7:$AS$3267,10,FALSE),"")</f>
        <v/>
      </c>
      <c r="P356" s="1132" t="str">
        <f>IFERROR(VLOOKUP($I356,'WM-AR'!$I$7:$AS$3267,12,FALSE),"")</f>
        <v/>
      </c>
      <c r="Q356" s="1132" t="str">
        <f>IFERROR(VLOOKUP($I356,'WM-AR'!$I$7:$AS$3267,14,FALSE),"")</f>
        <v/>
      </c>
      <c r="R356" s="1132" t="str">
        <f>IFERROR(VLOOKUP($I356,'WM-AR'!$I$7:$AS$3267,16,FALSE),"")</f>
        <v/>
      </c>
      <c r="S356" s="1132" t="str">
        <f>IFERROR(VLOOKUP($I356,'WM-AR'!$I$7:$AS$3267,18,FALSE),"")</f>
        <v/>
      </c>
      <c r="T356" s="1132" t="str">
        <f>IFERROR(VLOOKUP($I356,'WM-AR'!$I$7:$AS$3267,20,FALSE),"")</f>
        <v/>
      </c>
      <c r="U356" s="1132" t="str">
        <f>IFERROR(VLOOKUP($I356,'WM-AR'!$I$7:$AS$3267,22,FALSE),"")</f>
        <v/>
      </c>
      <c r="V356" s="1132" t="str">
        <f>IFERROR(VLOOKUP($I356,'WM-AR'!$I$7:$AS$3267,24,FALSE),"")</f>
        <v/>
      </c>
      <c r="W356" s="1132" t="str">
        <f>IFERROR(VLOOKUP($I356,'WM-AR'!$I$7:$AS$3267,25,FALSE),"")</f>
        <v/>
      </c>
      <c r="X356" s="1132" t="str">
        <f>IFERROR(VLOOKUP($I356,'WM-AR'!$I$7:$AS$3267,26,FALSE),"")</f>
        <v/>
      </c>
      <c r="Y356" s="1132" t="str">
        <f>IFERROR(VLOOKUP($I356,'WM-AR'!$I$7:$AS$3267,27,FALSE),"")</f>
        <v/>
      </c>
      <c r="Z356" s="1132" t="str">
        <f>IFERROR(VLOOKUP($I356,'WM-AR'!$I$7:$AS$3267,28,FALSE),"")</f>
        <v/>
      </c>
      <c r="AA356" s="1132" t="str">
        <f>IFERROR(VLOOKUP($I356,'WM-AR'!$I$7:$AS$3267,29,FALSE),"")</f>
        <v/>
      </c>
      <c r="AB356" s="1132" t="str">
        <f>IFERROR(VLOOKUP($I356,'WM-AR'!$I$7:$AS$3267,30,FALSE),"")</f>
        <v/>
      </c>
      <c r="AC356" s="1132" t="str">
        <f>IFERROR(VLOOKUP($I356,'WM-AR'!$I$7:$AS$3267,31,FALSE),"")</f>
        <v/>
      </c>
      <c r="AD356" s="1132" t="str">
        <f>IFERROR(VLOOKUP($I356,'WM-AR'!$I$7:$AS$3267,32,FALSE),"")</f>
        <v/>
      </c>
      <c r="AE356" s="1132" t="str">
        <f>IFERROR(VLOOKUP($I356,'WM-AR'!$I$7:$AS$3267,33,FALSE),"")</f>
        <v/>
      </c>
      <c r="AF356" s="1190" t="s">
        <v>3561</v>
      </c>
      <c r="AG356" s="1134"/>
      <c r="AH356" s="1134"/>
      <c r="AI356" s="1135"/>
      <c r="AJ356" s="1135" t="str">
        <f t="shared" si="70"/>
        <v/>
      </c>
      <c r="AK356" s="1136"/>
      <c r="AL356" s="88" t="str">
        <f>IF(AND(ISTEXT($E356),ISTEXT($B356)),"산출기준 &gt;&gt;  "&amp;_xlfn.XLOOKUP($E356,산출기준!$D:$D,산출기준!$E:$E,"매칭실패"),"")</f>
        <v/>
      </c>
    </row>
    <row r="357" spans="2:38">
      <c r="B357" s="1111"/>
      <c r="C357" s="1166"/>
      <c r="D357" s="1166"/>
      <c r="E357" s="1166"/>
      <c r="F357" s="1166"/>
      <c r="G357" s="843"/>
      <c r="H357" s="843"/>
      <c r="I357" s="712" t="str">
        <f t="shared" si="60"/>
        <v/>
      </c>
      <c r="J357" s="714"/>
      <c r="K357" s="714" t="str">
        <f>IFERROR(VLOOKUP($I357,'WM-AR'!$I$7:$AS$3267,34,FALSE),"")</f>
        <v/>
      </c>
      <c r="L357" s="714" t="str">
        <f>IFERROR(VLOOKUP($I357,'WM-AR'!$I$7:$AS$3267,4,FALSE),"")</f>
        <v/>
      </c>
      <c r="M357" s="714" t="str">
        <f>IFERROR(VLOOKUP($I357,'WM-AR'!$I$7:$AS$3267,6,FALSE),"")</f>
        <v/>
      </c>
      <c r="N357" s="714" t="str">
        <f>IFERROR(VLOOKUP($I357,'WM-AR'!$I$7:$AS$3267,8,FALSE),"")</f>
        <v/>
      </c>
      <c r="O357" s="714" t="str">
        <f>IFERROR(VLOOKUP($I357,'WM-AR'!$I$7:$AS$3267,10,FALSE),"")</f>
        <v/>
      </c>
      <c r="P357" s="714" t="str">
        <f>IFERROR(VLOOKUP($I357,'WM-AR'!$I$7:$AS$3267,12,FALSE),"")</f>
        <v/>
      </c>
      <c r="Q357" s="714" t="str">
        <f>IFERROR(VLOOKUP($I357,'WM-AR'!$I$7:$AS$3267,14,FALSE),"")</f>
        <v/>
      </c>
      <c r="R357" s="714" t="str">
        <f>IFERROR(VLOOKUP($I357,'WM-AR'!$I$7:$AS$3267,16,FALSE),"")</f>
        <v/>
      </c>
      <c r="S357" s="714" t="str">
        <f>IFERROR(VLOOKUP($I357,'WM-AR'!$I$7:$AS$3267,18,FALSE),"")</f>
        <v/>
      </c>
      <c r="T357" s="714" t="str">
        <f>IFERROR(VLOOKUP($I357,'WM-AR'!$I$7:$AS$3267,20,FALSE),"")</f>
        <v/>
      </c>
      <c r="U357" s="714" t="str">
        <f>IFERROR(VLOOKUP($I357,'WM-AR'!$I$7:$AS$3267,22,FALSE),"")</f>
        <v/>
      </c>
      <c r="V357" s="714" t="str">
        <f>IFERROR(VLOOKUP($I357,'WM-AR'!$I$7:$AS$3267,24,FALSE),"")</f>
        <v/>
      </c>
      <c r="W357" s="714" t="str">
        <f>IFERROR(VLOOKUP($I357,'WM-AR'!$I$7:$AS$3267,25,FALSE),"")</f>
        <v/>
      </c>
      <c r="X357" s="714" t="str">
        <f>IFERROR(VLOOKUP($I357,'WM-AR'!$I$7:$AS$3267,26,FALSE),"")</f>
        <v/>
      </c>
      <c r="Y357" s="714" t="str">
        <f>IFERROR(VLOOKUP($I357,'WM-AR'!$I$7:$AS$3267,27,FALSE),"")</f>
        <v/>
      </c>
      <c r="Z357" s="714" t="str">
        <f>IFERROR(VLOOKUP($I357,'WM-AR'!$I$7:$AS$3267,28,FALSE),"")</f>
        <v/>
      </c>
      <c r="AA357" s="714" t="str">
        <f>IFERROR(VLOOKUP($I357,'WM-AR'!$I$7:$AS$3267,29,FALSE),"")</f>
        <v/>
      </c>
      <c r="AB357" s="714" t="str">
        <f>IFERROR(VLOOKUP($I357,'WM-AR'!$I$7:$AS$3267,30,FALSE),"")</f>
        <v/>
      </c>
      <c r="AC357" s="714" t="str">
        <f>IFERROR(VLOOKUP($I357,'WM-AR'!$I$7:$AS$3267,31,FALSE),"")</f>
        <v/>
      </c>
      <c r="AD357" s="714" t="str">
        <f>IFERROR(VLOOKUP($I357,'WM-AR'!$I$7:$AS$3267,32,FALSE),"")</f>
        <v/>
      </c>
      <c r="AE357" s="714" t="str">
        <f>IFERROR(VLOOKUP($I357,'WM-AR'!$I$7:$AS$3267,33,FALSE),"")</f>
        <v/>
      </c>
      <c r="AF357" s="938"/>
      <c r="AG357" s="852"/>
      <c r="AH357" s="852"/>
      <c r="AI357" s="854"/>
      <c r="AJ357" s="854" t="str">
        <f t="shared" si="70"/>
        <v/>
      </c>
      <c r="AK357" s="1114"/>
      <c r="AL357" s="88" t="str">
        <f>IF(AND(ISTEXT($E357),ISTEXT($B357)),"산출기준 &gt;&gt;  "&amp;_xlfn.XLOOKUP($E357,산출기준!$D:$D,산출기준!$E:$E,"매칭실패"),"")</f>
        <v/>
      </c>
    </row>
    <row r="358" spans="2:38">
      <c r="B358" s="1116"/>
      <c r="C358" s="1167"/>
      <c r="D358" s="1167"/>
      <c r="E358" s="1167"/>
      <c r="F358" s="1167"/>
      <c r="G358" s="1120"/>
      <c r="H358" s="1120"/>
      <c r="I358" s="1119" t="str">
        <f t="shared" si="60"/>
        <v/>
      </c>
      <c r="J358" s="1121"/>
      <c r="K358" s="1121" t="str">
        <f>IFERROR(VLOOKUP($I358,'WM-AR'!$I$7:$AS$3267,34,FALSE),"")</f>
        <v/>
      </c>
      <c r="L358" s="1121" t="str">
        <f>IFERROR(VLOOKUP($I358,'WM-AR'!$I$7:$AS$3267,4,FALSE),"")</f>
        <v/>
      </c>
      <c r="M358" s="1121" t="str">
        <f>IFERROR(VLOOKUP($I358,'WM-AR'!$I$7:$AS$3267,6,FALSE),"")</f>
        <v/>
      </c>
      <c r="N358" s="1121" t="str">
        <f>IFERROR(VLOOKUP($I358,'WM-AR'!$I$7:$AS$3267,8,FALSE),"")</f>
        <v/>
      </c>
      <c r="O358" s="1121" t="str">
        <f>IFERROR(VLOOKUP($I358,'WM-AR'!$I$7:$AS$3267,10,FALSE),"")</f>
        <v/>
      </c>
      <c r="P358" s="1121" t="str">
        <f>IFERROR(VLOOKUP($I358,'WM-AR'!$I$7:$AS$3267,12,FALSE),"")</f>
        <v/>
      </c>
      <c r="Q358" s="1121" t="str">
        <f>IFERROR(VLOOKUP($I358,'WM-AR'!$I$7:$AS$3267,14,FALSE),"")</f>
        <v/>
      </c>
      <c r="R358" s="1121" t="str">
        <f>IFERROR(VLOOKUP($I358,'WM-AR'!$I$7:$AS$3267,16,FALSE),"")</f>
        <v/>
      </c>
      <c r="S358" s="1121" t="str">
        <f>IFERROR(VLOOKUP($I358,'WM-AR'!$I$7:$AS$3267,18,FALSE),"")</f>
        <v/>
      </c>
      <c r="T358" s="1121" t="str">
        <f>IFERROR(VLOOKUP($I358,'WM-AR'!$I$7:$AS$3267,20,FALSE),"")</f>
        <v/>
      </c>
      <c r="U358" s="1121" t="str">
        <f>IFERROR(VLOOKUP($I358,'WM-AR'!$I$7:$AS$3267,22,FALSE),"")</f>
        <v/>
      </c>
      <c r="V358" s="1121" t="str">
        <f>IFERROR(VLOOKUP($I358,'WM-AR'!$I$7:$AS$3267,24,FALSE),"")</f>
        <v/>
      </c>
      <c r="W358" s="1121" t="str">
        <f>IFERROR(VLOOKUP($I358,'WM-AR'!$I$7:$AS$3267,25,FALSE),"")</f>
        <v/>
      </c>
      <c r="X358" s="1121" t="str">
        <f>IFERROR(VLOOKUP($I358,'WM-AR'!$I$7:$AS$3267,26,FALSE),"")</f>
        <v/>
      </c>
      <c r="Y358" s="1121" t="str">
        <f>IFERROR(VLOOKUP($I358,'WM-AR'!$I$7:$AS$3267,27,FALSE),"")</f>
        <v/>
      </c>
      <c r="Z358" s="1121" t="str">
        <f>IFERROR(VLOOKUP($I358,'WM-AR'!$I$7:$AS$3267,28,FALSE),"")</f>
        <v/>
      </c>
      <c r="AA358" s="1121" t="str">
        <f>IFERROR(VLOOKUP($I358,'WM-AR'!$I$7:$AS$3267,29,FALSE),"")</f>
        <v/>
      </c>
      <c r="AB358" s="1121" t="str">
        <f>IFERROR(VLOOKUP($I358,'WM-AR'!$I$7:$AS$3267,30,FALSE),"")</f>
        <v/>
      </c>
      <c r="AC358" s="1121" t="str">
        <f>IFERROR(VLOOKUP($I358,'WM-AR'!$I$7:$AS$3267,31,FALSE),"")</f>
        <v/>
      </c>
      <c r="AD358" s="1121" t="str">
        <f>IFERROR(VLOOKUP($I358,'WM-AR'!$I$7:$AS$3267,32,FALSE),"")</f>
        <v/>
      </c>
      <c r="AE358" s="1121" t="str">
        <f>IFERROR(VLOOKUP($I358,'WM-AR'!$I$7:$AS$3267,33,FALSE),"")</f>
        <v/>
      </c>
      <c r="AF358" s="1209"/>
      <c r="AG358" s="1123"/>
      <c r="AH358" s="1123"/>
      <c r="AI358" s="1124"/>
      <c r="AJ358" s="1124" t="str">
        <f t="shared" si="70"/>
        <v/>
      </c>
      <c r="AK358" s="1125"/>
      <c r="AL358" s="88" t="str">
        <f>IF(AND(ISTEXT($E358),ISTEXT($B358)),"산출기준 &gt;&gt;  "&amp;_xlfn.XLOOKUP($E358,산출기준!$D:$D,산출기준!$E:$E,"매칭실패"),"")</f>
        <v/>
      </c>
    </row>
    <row r="359" spans="2:38" s="658" customFormat="1">
      <c r="B359" s="1146"/>
      <c r="C359" s="1147"/>
      <c r="D359" s="1147"/>
      <c r="E359" s="1147"/>
      <c r="F359" s="1147"/>
      <c r="G359" s="1147"/>
      <c r="H359" s="1282"/>
      <c r="I359" s="1150" t="str">
        <f t="shared" si="60"/>
        <v/>
      </c>
      <c r="J359" s="1150"/>
      <c r="K359" s="1150"/>
      <c r="L359" s="1150"/>
      <c r="M359" s="1150"/>
      <c r="N359" s="1150"/>
      <c r="O359" s="1150"/>
      <c r="P359" s="1150"/>
      <c r="Q359" s="1150"/>
      <c r="R359" s="1150"/>
      <c r="S359" s="1150"/>
      <c r="T359" s="1150"/>
      <c r="U359" s="1150"/>
      <c r="V359" s="1150"/>
      <c r="W359" s="1150"/>
      <c r="X359" s="1150"/>
      <c r="Y359" s="1150"/>
      <c r="Z359" s="1150"/>
      <c r="AA359" s="1150"/>
      <c r="AB359" s="1150"/>
      <c r="AC359" s="1150"/>
      <c r="AD359" s="1150"/>
      <c r="AE359" s="1150"/>
      <c r="AF359" s="1151"/>
      <c r="AG359" s="1151"/>
      <c r="AH359" s="1151"/>
      <c r="AI359" s="1151"/>
      <c r="AJ359" s="1151"/>
      <c r="AK359" s="1152"/>
    </row>
    <row r="360" spans="2:38" ht="16.5" customHeight="1"/>
    <row r="361" spans="2:38" ht="16.5" customHeight="1"/>
    <row r="362" spans="2:38" ht="16.5" customHeight="1"/>
    <row r="363" spans="2:38" ht="28.9" customHeight="1">
      <c r="L363" s="598"/>
      <c r="M363" s="598"/>
      <c r="N363" s="598"/>
    </row>
    <row r="364" spans="2:38" ht="28.9" customHeight="1">
      <c r="L364" s="598"/>
      <c r="M364" s="598"/>
      <c r="N364" s="598"/>
    </row>
    <row r="365" spans="2:38" ht="40.15" customHeight="1">
      <c r="L365" s="598"/>
      <c r="M365" s="598"/>
      <c r="N365" s="598"/>
    </row>
    <row r="366" spans="2:38" ht="16.5" customHeight="1"/>
    <row r="367" spans="2:38" ht="16.5" customHeight="1"/>
    <row r="368" spans="2:38" ht="16.5" customHeight="1"/>
    <row r="369" ht="16.5" customHeight="1"/>
  </sheetData>
  <mergeCells count="1">
    <mergeCell ref="AI2:AJ2"/>
  </mergeCells>
  <phoneticPr fontId="4"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rowBreaks count="1" manualBreakCount="1">
    <brk id="140" max="35" man="1"/>
  </rowBreaks>
  <drawing r:id="rId2"/>
  <extLst>
    <ext xmlns:x14="http://schemas.microsoft.com/office/spreadsheetml/2009/9/main" uri="{78C0D931-6437-407d-A8EE-F0AAD7539E65}">
      <x14:conditionalFormattings>
        <x14:conditionalFormatting xmlns:xm="http://schemas.microsoft.com/office/excel/2006/main">
          <x14:cfRule type="expression" priority="16" id="{111AB327-CA4D-431E-98A4-0CAE60C00A58}">
            <xm:f>Family_표준_구성도!$E$2="실행"</xm:f>
            <x14:dxf>
              <font>
                <strike/>
                <color theme="1" tint="0.34998626667073579"/>
              </font>
            </x14:dxf>
          </x14:cfRule>
          <xm:sqref>AG1:AG11 AG13:AG64 AG91:AG100 AG102:AG111 AG113:AG122 AG124:AG133 AG135:AG146 AG148:AG157 AG159:AG168 AG170:AG188 AG190:AG199 AG201:AG212 AG214:AG221 AG223:AG230 AG232:AG241 AG243:AG250 AG252:AG259 AG261:AG268 AG270:AG279 AG281:AG288 AG290:AG297 AG299:AG306 AG308:AG317 AG319:AG326 AG328:AG335 AG337:AG344 AG346:AG353 AG355:AG1048576 AG66:AG89</xm:sqref>
        </x14:conditionalFormatting>
        <x14:conditionalFormatting xmlns:xm="http://schemas.microsoft.com/office/excel/2006/main">
          <x14:cfRule type="expression" priority="15" id="{A606A406-549B-40F9-9001-9B2AD802B391}">
            <xm:f>Family_표준_구성도!$E$2="입찰"</xm:f>
            <x14:dxf>
              <font>
                <strike/>
                <color theme="1" tint="0.34998626667073579"/>
              </font>
            </x14:dxf>
          </x14:cfRule>
          <xm:sqref>AH1:AH11 AH13:AH48 AH50:AH64 AH92:AH100 AH103:AH111 AH114:AH122 AH125:AH133 AH136:AH146 AH149:AH157 AH160:AH168 AH171:AH188 AH191:AH199 AH202:AH212 AH215:AH221 AH224:AH230 AH233:AH241 AH244:AH250 AH253:AH259 AH262:AH268 AH271:AH279 AH282:AH288 AH291:AH297 AH300:AH306 AH308:AH317 AH319:AH326 AH328:AH335 AH337:AH344 AH347:AH353 AH356:AH1048576 AH66:AH89</xm:sqref>
        </x14:conditionalFormatting>
        <x14:conditionalFormatting xmlns:xm="http://schemas.microsoft.com/office/excel/2006/main">
          <x14:cfRule type="expression" priority="1" id="{2B124164-AFB3-456F-BF31-47F157AB5662}">
            <xm:f>Family_표준_구성도!$E$2="실행"</xm:f>
            <x14:dxf>
              <font>
                <strike/>
                <color theme="1" tint="0.34998626667073579"/>
              </font>
            </x14:dxf>
          </x14:cfRule>
          <xm:sqref>AH49</xm:sqref>
        </x14:conditionalFormatting>
        <x14:conditionalFormatting xmlns:xm="http://schemas.microsoft.com/office/excel/2006/main">
          <x14:cfRule type="expression" priority="14" id="{0C15FB74-6EC5-4B12-93E8-DE98CCB740FD}">
            <xm:f>Family_표준_구성도!$E$2="실행"</xm:f>
            <x14:dxf>
              <font>
                <strike/>
                <color theme="1" tint="0.34998626667073579"/>
              </font>
            </x14:dxf>
          </x14:cfRule>
          <xm:sqref>AH91</xm:sqref>
        </x14:conditionalFormatting>
        <x14:conditionalFormatting xmlns:xm="http://schemas.microsoft.com/office/excel/2006/main">
          <x14:cfRule type="expression" priority="13" id="{E2FC4EAA-4A7C-46C8-B976-29C6B5E84CAE}">
            <xm:f>Family_표준_구성도!$E$2="실행"</xm:f>
            <x14:dxf>
              <font>
                <strike/>
                <color theme="1" tint="0.34998626667073579"/>
              </font>
            </x14:dxf>
          </x14:cfRule>
          <xm:sqref>AH102</xm:sqref>
        </x14:conditionalFormatting>
        <x14:conditionalFormatting xmlns:xm="http://schemas.microsoft.com/office/excel/2006/main">
          <x14:cfRule type="expression" priority="12" id="{53657C2D-397B-4D6A-8AE2-9BBB9B648190}">
            <xm:f>Family_표준_구성도!$E$2="실행"</xm:f>
            <x14:dxf>
              <font>
                <strike/>
                <color theme="1" tint="0.34998626667073579"/>
              </font>
            </x14:dxf>
          </x14:cfRule>
          <xm:sqref>AH113</xm:sqref>
        </x14:conditionalFormatting>
        <x14:conditionalFormatting xmlns:xm="http://schemas.microsoft.com/office/excel/2006/main">
          <x14:cfRule type="expression" priority="11" id="{8023632B-7A13-4EC6-82CF-C5BF90722553}">
            <xm:f>Family_표준_구성도!$E$2="실행"</xm:f>
            <x14:dxf>
              <font>
                <strike/>
                <color theme="1" tint="0.34998626667073579"/>
              </font>
            </x14:dxf>
          </x14:cfRule>
          <xm:sqref>AH124</xm:sqref>
        </x14:conditionalFormatting>
        <x14:conditionalFormatting xmlns:xm="http://schemas.microsoft.com/office/excel/2006/main">
          <x14:cfRule type="expression" priority="10" id="{F453877B-3F66-4E7A-9753-0F2B03642B0F}">
            <xm:f>Family_표준_구성도!$E$2="실행"</xm:f>
            <x14:dxf>
              <font>
                <strike/>
                <color theme="1" tint="0.34998626667073579"/>
              </font>
            </x14:dxf>
          </x14:cfRule>
          <xm:sqref>AH135</xm:sqref>
        </x14:conditionalFormatting>
        <x14:conditionalFormatting xmlns:xm="http://schemas.microsoft.com/office/excel/2006/main">
          <x14:cfRule type="expression" priority="9" id="{B8925A36-CCFB-4151-9A0E-1D2DB5EB8ABC}">
            <xm:f>Family_표준_구성도!$E$2="실행"</xm:f>
            <x14:dxf>
              <font>
                <strike/>
                <color theme="1" tint="0.34998626667073579"/>
              </font>
            </x14:dxf>
          </x14:cfRule>
          <xm:sqref>AH148</xm:sqref>
        </x14:conditionalFormatting>
        <x14:conditionalFormatting xmlns:xm="http://schemas.microsoft.com/office/excel/2006/main">
          <x14:cfRule type="expression" priority="8" id="{AFE9E56B-EDEC-40CB-B5F6-549B9E09C025}">
            <xm:f>Family_표준_구성도!$E$2="실행"</xm:f>
            <x14:dxf>
              <font>
                <strike/>
                <color theme="1" tint="0.34998626667073579"/>
              </font>
            </x14:dxf>
          </x14:cfRule>
          <xm:sqref>AH159</xm:sqref>
        </x14:conditionalFormatting>
        <x14:conditionalFormatting xmlns:xm="http://schemas.microsoft.com/office/excel/2006/main">
          <x14:cfRule type="expression" priority="7" id="{6D834993-131F-4C97-AE33-97BA46D006C0}">
            <xm:f>Family_표준_구성도!$E$2="실행"</xm:f>
            <x14:dxf>
              <font>
                <strike/>
                <color theme="1" tint="0.34998626667073579"/>
              </font>
            </x14:dxf>
          </x14:cfRule>
          <xm:sqref>AH170</xm:sqref>
        </x14:conditionalFormatting>
        <x14:conditionalFormatting xmlns:xm="http://schemas.microsoft.com/office/excel/2006/main">
          <x14:cfRule type="expression" priority="6" id="{DD5500BC-9570-45DE-9FEA-BC8413E65BE1}">
            <xm:f>Family_표준_구성도!$E$2="실행"</xm:f>
            <x14:dxf>
              <font>
                <strike/>
                <color theme="1" tint="0.34998626667073579"/>
              </font>
            </x14:dxf>
          </x14:cfRule>
          <xm:sqref>AH190</xm:sqref>
        </x14:conditionalFormatting>
        <x14:conditionalFormatting xmlns:xm="http://schemas.microsoft.com/office/excel/2006/main">
          <x14:cfRule type="expression" priority="5" id="{9F1BC6A2-C720-442C-A47D-FB208A67F916}">
            <xm:f>Family_표준_구성도!$E$2="실행"</xm:f>
            <x14:dxf>
              <font>
                <strike/>
                <color theme="1" tint="0.34998626667073579"/>
              </font>
            </x14:dxf>
          </x14:cfRule>
          <xm:sqref>AH201 AH214 AH223 AH232</xm:sqref>
        </x14:conditionalFormatting>
        <x14:conditionalFormatting xmlns:xm="http://schemas.microsoft.com/office/excel/2006/main">
          <x14:cfRule type="expression" priority="4" id="{8AB978D9-7433-445B-A22B-472EBE8C38E1}">
            <xm:f>Family_표준_구성도!$E$2="실행"</xm:f>
            <x14:dxf>
              <font>
                <strike/>
                <color theme="1" tint="0.34998626667073579"/>
              </font>
            </x14:dxf>
          </x14:cfRule>
          <xm:sqref>AH243 AH252 AH261 AH270 AH281 AH290 AH299</xm:sqref>
        </x14:conditionalFormatting>
        <x14:conditionalFormatting xmlns:xm="http://schemas.microsoft.com/office/excel/2006/main">
          <x14:cfRule type="expression" priority="3" id="{B82C0D36-435A-4BCD-8ABB-57CAF3102C01}">
            <xm:f>Family_표준_구성도!$E$2="실행"</xm:f>
            <x14:dxf>
              <font>
                <strike/>
                <color theme="1" tint="0.34998626667073579"/>
              </font>
            </x14:dxf>
          </x14:cfRule>
          <xm:sqref>AH346</xm:sqref>
        </x14:conditionalFormatting>
        <x14:conditionalFormatting xmlns:xm="http://schemas.microsoft.com/office/excel/2006/main">
          <x14:cfRule type="expression" priority="2" id="{C7DEAA15-995B-4F80-ABE5-7072BC34EE10}">
            <xm:f>Family_표준_구성도!$E$2="실행"</xm:f>
            <x14:dxf>
              <font>
                <strike/>
                <color theme="1" tint="0.34998626667073579"/>
              </font>
            </x14:dxf>
          </x14:cfRule>
          <xm:sqref>AH355</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4130D12C-C74D-4481-BE79-BAED3EE6C8E7}">
          <x14:formula1>
            <xm:f>'WM-AR'!$F$7:$F$2292</xm:f>
          </x14:formula1>
          <xm:sqref>H22:H46 H270:H273 H201:H206 H232:H235 H121 H214:H217 H346:H349 H148:H153 H281:H284 H243:H246 H223:H226 H159:H164 H113:H118 H91:H96 H13:H19 H355:H358 H170:H184 H328:H331 H135:H140 H124:H129 H49:H58 H190:H195 H252:H255 H261:H264 H290:H293 H299:H302 H308:H311 H337:H340 H319:H322 H9:H11 H88:H89 H102:H107 H99 H110 H132:H133 H145:H146 H156:H157 H167:H168 H187:H188 H198:H199 H211:H212 H220:H221 H229:H230 H240:H241 H249:H250 H258:H259 H267:H268 H278:H279 H287:H288 H296:H297 H305:H306 H316:H317 H325:H326 H334:H335 H343:H344 H352:H353 H63:H73</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F79E0-56D4-4244-9530-3E269849110D}">
  <sheetPr>
    <tabColor theme="7" tint="0.79998168889431442"/>
  </sheetPr>
  <dimension ref="A1:AL793"/>
  <sheetViews>
    <sheetView view="pageBreakPreview" zoomScale="70" zoomScaleNormal="70" zoomScaleSheetLayoutView="70" workbookViewId="0">
      <pane ySplit="2" topLeftCell="A161" activePane="bottomLeft" state="frozen"/>
      <selection activeCell="C227" sqref="C227"/>
      <selection pane="bottomLeft" activeCell="C227" sqref="C227"/>
    </sheetView>
  </sheetViews>
  <sheetFormatPr defaultColWidth="9" defaultRowHeight="16.5" outlineLevelRow="1" outlineLevelCol="1"/>
  <cols>
    <col min="1" max="1" width="1.75" style="88" customWidth="1"/>
    <col min="2" max="2" width="6" style="88" customWidth="1"/>
    <col min="3" max="6" width="7.75" style="593" customWidth="1"/>
    <col min="7" max="7" width="40.625" style="88" customWidth="1"/>
    <col min="8" max="8" width="45.625" style="1258" customWidth="1"/>
    <col min="9" max="9" width="12.75" style="598" customWidth="1"/>
    <col min="10" max="10" width="5.75" style="598" customWidth="1"/>
    <col min="11" max="11" width="5.75" style="599" customWidth="1"/>
    <col min="12" max="12" width="8.75" style="599" hidden="1" customWidth="1" outlineLevel="1"/>
    <col min="13" max="14" width="9.75" style="599" hidden="1" customWidth="1" outlineLevel="1"/>
    <col min="15" max="16" width="7.75" style="599" hidden="1" customWidth="1" outlineLevel="1"/>
    <col min="17" max="17" width="8.75" style="599" hidden="1" customWidth="1" outlineLevel="1"/>
    <col min="18" max="22" width="7.75" style="599" hidden="1" customWidth="1" outlineLevel="1"/>
    <col min="23" max="31" width="5.75" style="599" hidden="1" customWidth="1" outlineLevel="1"/>
    <col min="32" max="32" width="22.75" style="600" customWidth="1" collapsed="1"/>
    <col min="33" max="34" width="17.625" style="88" customWidth="1"/>
    <col min="35" max="35" width="8.75" style="88" customWidth="1"/>
    <col min="36" max="36" width="4.75" style="88" customWidth="1"/>
    <col min="37" max="37" width="15.75" style="599" customWidth="1"/>
    <col min="38" max="38" width="24.75" style="88" customWidth="1"/>
    <col min="39" max="16384" width="9" style="88"/>
  </cols>
  <sheetData>
    <row r="1" spans="1:38" ht="34.9" customHeight="1">
      <c r="B1" s="592" t="s">
        <v>3562</v>
      </c>
      <c r="G1" s="233" t="str">
        <f>HYPERLINK("#Family_표준_구성도!$B$7","표준구성도로 가기")</f>
        <v>표준구성도로 가기</v>
      </c>
    </row>
    <row r="2" spans="1:38" ht="49.9" customHeight="1">
      <c r="B2" s="602" t="s">
        <v>2554</v>
      </c>
      <c r="C2" s="602" t="s">
        <v>2555</v>
      </c>
      <c r="D2" s="603" t="s">
        <v>2556</v>
      </c>
      <c r="E2" s="602" t="s">
        <v>1646</v>
      </c>
      <c r="F2" s="604" t="s">
        <v>2557</v>
      </c>
      <c r="G2" s="603" t="s">
        <v>2558</v>
      </c>
      <c r="H2" s="602" t="s">
        <v>2560</v>
      </c>
      <c r="I2" s="602" t="s">
        <v>3414</v>
      </c>
      <c r="J2" s="603" t="s">
        <v>2562</v>
      </c>
      <c r="K2" s="606" t="s">
        <v>2563</v>
      </c>
      <c r="L2" s="606" t="s">
        <v>2564</v>
      </c>
      <c r="M2" s="606" t="s">
        <v>2565</v>
      </c>
      <c r="N2" s="606" t="s">
        <v>2566</v>
      </c>
      <c r="O2" s="606" t="s">
        <v>2567</v>
      </c>
      <c r="P2" s="606" t="s">
        <v>2568</v>
      </c>
      <c r="Q2" s="606" t="s">
        <v>2569</v>
      </c>
      <c r="R2" s="606" t="s">
        <v>2570</v>
      </c>
      <c r="S2" s="606" t="s">
        <v>2571</v>
      </c>
      <c r="T2" s="606" t="s">
        <v>2572</v>
      </c>
      <c r="U2" s="606" t="s">
        <v>2573</v>
      </c>
      <c r="V2" s="606" t="s">
        <v>2574</v>
      </c>
      <c r="W2" s="606" t="s">
        <v>2575</v>
      </c>
      <c r="X2" s="606" t="s">
        <v>2576</v>
      </c>
      <c r="Y2" s="606" t="s">
        <v>2577</v>
      </c>
      <c r="Z2" s="606" t="s">
        <v>2578</v>
      </c>
      <c r="AA2" s="606" t="s">
        <v>2579</v>
      </c>
      <c r="AB2" s="606" t="s">
        <v>2580</v>
      </c>
      <c r="AC2" s="606" t="s">
        <v>2581</v>
      </c>
      <c r="AD2" s="606" t="s">
        <v>2582</v>
      </c>
      <c r="AE2" s="606" t="s">
        <v>2583</v>
      </c>
      <c r="AF2" s="603" t="s">
        <v>2584</v>
      </c>
      <c r="AG2" s="610" t="s">
        <v>2665</v>
      </c>
      <c r="AH2" s="610" t="s">
        <v>2666</v>
      </c>
      <c r="AI2" s="608" t="s">
        <v>2587</v>
      </c>
      <c r="AJ2" s="609"/>
      <c r="AK2" s="610" t="s">
        <v>2588</v>
      </c>
    </row>
    <row r="3" spans="1:38" ht="34.9" customHeight="1">
      <c r="B3" s="611">
        <v>6</v>
      </c>
      <c r="C3" s="612" t="s">
        <v>3563</v>
      </c>
      <c r="D3" s="612"/>
      <c r="E3" s="612"/>
      <c r="F3" s="612"/>
      <c r="G3" s="1063"/>
      <c r="H3" s="1259"/>
      <c r="I3" s="618"/>
      <c r="J3" s="618"/>
      <c r="K3" s="619"/>
      <c r="L3" s="619"/>
      <c r="M3" s="619"/>
      <c r="N3" s="619"/>
      <c r="O3" s="619"/>
      <c r="P3" s="619"/>
      <c r="Q3" s="619"/>
      <c r="R3" s="619"/>
      <c r="S3" s="619"/>
      <c r="T3" s="619"/>
      <c r="U3" s="619"/>
      <c r="V3" s="619"/>
      <c r="W3" s="619"/>
      <c r="X3" s="619"/>
      <c r="Y3" s="619"/>
      <c r="Z3" s="619"/>
      <c r="AA3" s="619"/>
      <c r="AB3" s="619"/>
      <c r="AC3" s="619"/>
      <c r="AD3" s="619"/>
      <c r="AE3" s="619"/>
      <c r="AF3" s="620"/>
      <c r="AG3" s="622"/>
      <c r="AH3" s="622"/>
      <c r="AI3" s="622"/>
      <c r="AJ3" s="622"/>
      <c r="AK3" s="619"/>
    </row>
    <row r="4" spans="1:38" ht="34.9" customHeight="1">
      <c r="B4" s="623">
        <v>6.1</v>
      </c>
      <c r="C4" s="626" t="s">
        <v>951</v>
      </c>
      <c r="D4" s="626"/>
      <c r="E4" s="626"/>
      <c r="F4" s="626"/>
      <c r="G4" s="1066"/>
      <c r="H4" s="1260"/>
      <c r="I4" s="630"/>
      <c r="J4" s="630"/>
      <c r="K4" s="631"/>
      <c r="L4" s="631"/>
      <c r="M4" s="631"/>
      <c r="N4" s="631"/>
      <c r="O4" s="631"/>
      <c r="P4" s="631"/>
      <c r="Q4" s="631"/>
      <c r="R4" s="631"/>
      <c r="S4" s="631"/>
      <c r="T4" s="631"/>
      <c r="U4" s="631"/>
      <c r="V4" s="631"/>
      <c r="W4" s="631"/>
      <c r="X4" s="631"/>
      <c r="Y4" s="631"/>
      <c r="Z4" s="631"/>
      <c r="AA4" s="631"/>
      <c r="AB4" s="631"/>
      <c r="AC4" s="631"/>
      <c r="AD4" s="631"/>
      <c r="AE4" s="631"/>
      <c r="AF4" s="632"/>
      <c r="AG4" s="634"/>
      <c r="AH4" s="634"/>
      <c r="AI4" s="634"/>
      <c r="AJ4" s="634"/>
      <c r="AK4" s="634"/>
    </row>
    <row r="5" spans="1:38" s="658" customFormat="1" ht="20.100000000000001" customHeight="1">
      <c r="B5" s="1072"/>
      <c r="C5" s="639"/>
      <c r="D5" s="639"/>
      <c r="E5" s="639"/>
      <c r="F5" s="639"/>
      <c r="G5" s="639"/>
      <c r="H5" s="639"/>
      <c r="I5" s="641"/>
      <c r="J5" s="642"/>
      <c r="K5" s="642"/>
      <c r="L5" s="642"/>
      <c r="M5" s="642"/>
      <c r="N5" s="642"/>
      <c r="O5" s="642"/>
      <c r="P5" s="642"/>
      <c r="Q5" s="642"/>
      <c r="R5" s="642"/>
      <c r="S5" s="642"/>
      <c r="T5" s="642"/>
      <c r="U5" s="642"/>
      <c r="V5" s="642"/>
      <c r="W5" s="642"/>
      <c r="X5" s="642"/>
      <c r="Y5" s="642"/>
      <c r="Z5" s="642"/>
      <c r="AA5" s="642"/>
      <c r="AB5" s="642"/>
      <c r="AC5" s="642"/>
      <c r="AD5" s="642"/>
      <c r="AE5" s="642"/>
      <c r="AF5" s="637"/>
      <c r="AG5" s="643"/>
      <c r="AH5" s="643"/>
      <c r="AI5" s="644"/>
      <c r="AJ5" s="644"/>
      <c r="AK5" s="639"/>
    </row>
    <row r="6" spans="1:38" s="658" customFormat="1" ht="20.100000000000001" customHeight="1">
      <c r="B6" s="1261"/>
      <c r="C6" s="1057" t="s">
        <v>3564</v>
      </c>
      <c r="D6" s="648"/>
      <c r="E6" s="648"/>
      <c r="F6" s="1057" t="s">
        <v>3565</v>
      </c>
      <c r="G6" s="1057"/>
      <c r="H6" s="1263"/>
      <c r="I6" s="1263"/>
      <c r="J6" s="805"/>
      <c r="K6" s="805"/>
      <c r="L6" s="806"/>
      <c r="M6" s="806"/>
      <c r="N6" s="806"/>
      <c r="O6" s="806"/>
      <c r="P6" s="806"/>
      <c r="Q6" s="806"/>
      <c r="R6" s="806"/>
      <c r="S6" s="806"/>
      <c r="T6" s="806"/>
      <c r="U6" s="806"/>
      <c r="V6" s="806"/>
      <c r="W6" s="806"/>
      <c r="X6" s="806"/>
      <c r="Y6" s="806"/>
      <c r="Z6" s="806"/>
      <c r="AA6" s="806"/>
      <c r="AB6" s="806"/>
      <c r="AC6" s="806"/>
      <c r="AD6" s="806"/>
      <c r="AE6" s="806"/>
      <c r="AF6" s="1323"/>
    </row>
    <row r="7" spans="1:38" s="658" customFormat="1" ht="20.100000000000001" customHeight="1">
      <c r="B7" s="802"/>
      <c r="C7" s="662"/>
      <c r="D7" s="662"/>
      <c r="E7" s="662"/>
      <c r="F7" s="662"/>
      <c r="G7" s="662"/>
      <c r="H7" s="662"/>
      <c r="I7" s="652"/>
      <c r="J7" s="664"/>
      <c r="K7" s="664"/>
      <c r="L7" s="664"/>
      <c r="M7" s="664"/>
      <c r="N7" s="664"/>
      <c r="O7" s="664"/>
      <c r="P7" s="664"/>
      <c r="Q7" s="664"/>
      <c r="R7" s="664"/>
      <c r="S7" s="664"/>
      <c r="T7" s="664"/>
      <c r="U7" s="664"/>
      <c r="V7" s="664"/>
      <c r="W7" s="664"/>
      <c r="X7" s="664"/>
      <c r="Y7" s="664"/>
      <c r="Z7" s="664"/>
      <c r="AA7" s="664"/>
      <c r="AB7" s="664"/>
      <c r="AC7" s="664"/>
      <c r="AD7" s="664"/>
      <c r="AE7" s="664"/>
      <c r="AF7" s="660"/>
      <c r="AG7" s="665"/>
      <c r="AH7" s="665"/>
      <c r="AI7" s="666"/>
      <c r="AJ7" s="666"/>
      <c r="AK7" s="662"/>
    </row>
    <row r="8" spans="1:38" ht="34.9" customHeight="1">
      <c r="B8" s="808" t="str" cm="1">
        <f t="array" aca="1" ref="B8" ca="1">_xlfn.IFNA(INDIRECT("Family_표준_구성도!B"&amp;MATCH(F8,INDIRECT("Family_표준_구성도!"&amp;"C:C"),0)),"")</f>
        <v>6.1.1.1.1</v>
      </c>
      <c r="C8" s="668" t="s">
        <v>1903</v>
      </c>
      <c r="D8" s="809"/>
      <c r="E8" s="668" t="s">
        <v>3566</v>
      </c>
      <c r="F8" s="1079" t="s">
        <v>3567</v>
      </c>
      <c r="G8" s="1079"/>
      <c r="H8" s="1079"/>
      <c r="I8" s="674"/>
      <c r="J8" s="674"/>
      <c r="K8" s="674"/>
      <c r="L8" s="674"/>
      <c r="M8" s="674"/>
      <c r="N8" s="675"/>
      <c r="O8" s="676"/>
      <c r="P8" s="677"/>
      <c r="Q8" s="677"/>
      <c r="R8" s="677"/>
      <c r="S8" s="677"/>
      <c r="T8" s="677"/>
      <c r="U8" s="677"/>
      <c r="V8" s="678"/>
      <c r="W8" s="679"/>
      <c r="X8" s="679"/>
      <c r="Y8" s="679"/>
      <c r="Z8" s="679"/>
      <c r="AA8" s="679"/>
      <c r="AB8" s="679"/>
      <c r="AC8" s="679"/>
      <c r="AD8" s="679"/>
      <c r="AE8" s="679"/>
      <c r="AF8" s="1324" t="s">
        <v>181</v>
      </c>
      <c r="AG8" s="682"/>
      <c r="AH8" s="682"/>
      <c r="AI8" s="682"/>
      <c r="AJ8" s="682"/>
      <c r="AK8" s="1266"/>
      <c r="AL8" s="88" t="str">
        <f ca="1">IF(AND(ISTEXT($E8),ISTEXT($B8)),"산출기준 &gt;&gt;  "&amp;_xlfn.XLOOKUP($E8,산출기준!$D:$D,산출기준!$E:$E,"매칭실패"),"")</f>
        <v>산출기준 &gt;&gt;  [Concrete Beam] - UG</v>
      </c>
    </row>
    <row r="9" spans="1:38" ht="49.9" customHeight="1" outlineLevel="1">
      <c r="B9" s="758"/>
      <c r="C9" s="759"/>
      <c r="D9" s="759"/>
      <c r="E9" s="759"/>
      <c r="F9" s="1080" t="s">
        <v>2671</v>
      </c>
      <c r="G9" s="759" t="str">
        <f t="shared" ref="G9:G21" si="0">IF(IF(N9=0,"",N9)&amp;" | "&amp;IF(O9=0,"",O9)&amp;" | "&amp;IF(Q9=0,"",Q9)&amp;" | "&amp;IF(R9=0,"",R9)=" |  |  | ","",IF(N9=0,"",N9)&amp;" | "&amp;IF(O9=0,"",O9)&amp;" | "&amp;IF(Q9=0,"",Q9)&amp;" | "&amp;IF(R9=0,"",R9))</f>
        <v xml:space="preserve">Structural Concrete |  | 25MPa ≤ F'c (Cylinder Strength) &lt; 30MPa | </v>
      </c>
      <c r="H9" s="816" t="s">
        <v>2672</v>
      </c>
      <c r="I9" s="765" t="str">
        <f>LEFT(H9,14)</f>
        <v>A03AF032-00022</v>
      </c>
      <c r="J9" s="766"/>
      <c r="K9" s="766" t="str">
        <f>IFERROR(VLOOKUP($I9,'WM-AR'!$I$7:$AS$3267,34,FALSE),"")</f>
        <v>M3</v>
      </c>
      <c r="L9" s="766" t="str">
        <f>IFERROR(VLOOKUP($I9,'WM-AR'!$I$7:$AS$3267,4,FALSE),"")</f>
        <v>Concrete Work</v>
      </c>
      <c r="M9" s="766" t="str">
        <f>IFERROR(VLOOKUP($I9,'WM-AR'!$I$7:$AS$3267,6,FALSE),"")</f>
        <v>Superstructure Work</v>
      </c>
      <c r="N9" s="766" t="str">
        <f>IFERROR(VLOOKUP($I9,'WM-AR'!$I$7:$AS$3267,8,FALSE),"")</f>
        <v>Structural Concrete</v>
      </c>
      <c r="O9" s="766">
        <f>IFERROR(VLOOKUP($I9,'WM-AR'!$I$7:$AS$3267,10,FALSE),"")</f>
        <v>0</v>
      </c>
      <c r="P9" s="766" t="str">
        <f>IFERROR(VLOOKUP($I9,'WM-AR'!$I$7:$AS$3267,12,FALSE),"")</f>
        <v>Cement Type-1</v>
      </c>
      <c r="Q9" s="766" t="str">
        <f>IFERROR(VLOOKUP($I9,'WM-AR'!$I$7:$AS$3267,14,FALSE),"")</f>
        <v>25MPa ≤ F'c (Cylinder Strength) &lt; 30MPa</v>
      </c>
      <c r="R9" s="766">
        <f>IFERROR(VLOOKUP($I9,'WM-AR'!$I$7:$AS$3267,16,FALSE),"")</f>
        <v>0</v>
      </c>
      <c r="S9" s="766">
        <f>IFERROR(VLOOKUP($I9,'WM-AR'!$I$7:$AS$3267,18,FALSE),"")</f>
        <v>0</v>
      </c>
      <c r="T9" s="766" t="str">
        <f>IFERROR(VLOOKUP($I9,'WM-AR'!$I$7:$AS$3267,20,FALSE),"")</f>
        <v/>
      </c>
      <c r="U9" s="766">
        <f>IFERROR(VLOOKUP($I9,'WM-AR'!$I$7:$AS$3267,22,FALSE),"")</f>
        <v>0</v>
      </c>
      <c r="V9" s="766" t="str">
        <f>IFERROR(VLOOKUP($I9,'WM-AR'!$I$7:$AS$3267,24,FALSE),"")</f>
        <v/>
      </c>
      <c r="W9" s="766">
        <f>IFERROR(VLOOKUP($I9,'WM-AR'!$I$7:$AS$3267,25,FALSE),"")</f>
        <v>0</v>
      </c>
      <c r="X9" s="766" t="str">
        <f>IFERROR(VLOOKUP($I9,'WM-AR'!$I$7:$AS$3267,26,FALSE),"")</f>
        <v/>
      </c>
      <c r="Y9" s="766">
        <f>IFERROR(VLOOKUP($I9,'WM-AR'!$I$7:$AS$3267,27,FALSE),"")</f>
        <v>0</v>
      </c>
      <c r="Z9" s="766">
        <f>IFERROR(VLOOKUP($I9,'WM-AR'!$I$7:$AS$3267,28,FALSE),"")</f>
        <v>0</v>
      </c>
      <c r="AA9" s="766">
        <f>IFERROR(VLOOKUP($I9,'WM-AR'!$I$7:$AS$3267,29,FALSE),"")</f>
        <v>0</v>
      </c>
      <c r="AB9" s="766">
        <f>IFERROR(VLOOKUP($I9,'WM-AR'!$I$7:$AS$3267,30,FALSE),"")</f>
        <v>0</v>
      </c>
      <c r="AC9" s="766">
        <f>IFERROR(VLOOKUP($I9,'WM-AR'!$I$7:$AS$3267,31,FALSE),"")</f>
        <v>0</v>
      </c>
      <c r="AD9" s="766">
        <f>IFERROR(VLOOKUP($I9,'WM-AR'!$I$7:$AS$3267,32,FALSE),"")</f>
        <v>0</v>
      </c>
      <c r="AE9" s="766" t="str">
        <f>IFERROR(VLOOKUP($I9,'WM-AR'!$I$7:$AS$3267,33,FALSE),"")</f>
        <v/>
      </c>
      <c r="AF9" s="767" t="s">
        <v>2688</v>
      </c>
      <c r="AG9" s="768" t="s">
        <v>1985</v>
      </c>
      <c r="AH9" s="768" t="s">
        <v>1985</v>
      </c>
      <c r="AI9" s="769"/>
      <c r="AJ9" s="769" t="str">
        <f>K9</f>
        <v>M3</v>
      </c>
      <c r="AK9" s="905"/>
      <c r="AL9" s="919" t="s">
        <v>3568</v>
      </c>
    </row>
    <row r="10" spans="1:38" ht="49.9" customHeight="1" outlineLevel="1">
      <c r="B10" s="758"/>
      <c r="C10" s="759"/>
      <c r="D10" s="759"/>
      <c r="E10" s="759"/>
      <c r="F10" s="1083" t="s">
        <v>2674</v>
      </c>
      <c r="G10" s="759" t="str">
        <f t="shared" si="0"/>
        <v xml:space="preserve">Rebar Work | Deformed Bar (Non-Coat.) | 400MPa&lt;Fy≤470MPa | </v>
      </c>
      <c r="H10" s="816" t="s">
        <v>3032</v>
      </c>
      <c r="I10" s="765" t="str">
        <f t="shared" ref="I10:I208" si="1">LEFT(H10,14)</f>
        <v>A03AD037-00002</v>
      </c>
      <c r="J10" s="766"/>
      <c r="K10" s="766" t="str">
        <f>IFERROR(VLOOKUP($I10,'WM-AR'!$I$7:$AS$3267,34,FALSE),"")</f>
        <v>TON</v>
      </c>
      <c r="L10" s="766" t="str">
        <f>IFERROR(VLOOKUP($I10,'WM-AR'!$I$7:$AS$3267,4,FALSE),"")</f>
        <v>Concrete Work</v>
      </c>
      <c r="M10" s="766" t="str">
        <f>IFERROR(VLOOKUP($I10,'WM-AR'!$I$7:$AS$3267,6,FALSE),"")</f>
        <v>Substructure Work</v>
      </c>
      <c r="N10" s="766" t="str">
        <f>IFERROR(VLOOKUP($I10,'WM-AR'!$I$7:$AS$3267,8,FALSE),"")</f>
        <v>Rebar Work</v>
      </c>
      <c r="O10" s="766" t="str">
        <f>IFERROR(VLOOKUP($I10,'WM-AR'!$I$7:$AS$3267,10,FALSE),"")</f>
        <v>Deformed Bar (Non-Coat.)</v>
      </c>
      <c r="P10" s="766">
        <f>IFERROR(VLOOKUP($I10,'WM-AR'!$I$7:$AS$3267,12,FALSE),"")</f>
        <v>0</v>
      </c>
      <c r="Q10" s="766" t="str">
        <f>IFERROR(VLOOKUP($I10,'WM-AR'!$I$7:$AS$3267,14,FALSE),"")</f>
        <v>400MPa&lt;Fy≤470MPa</v>
      </c>
      <c r="R10" s="766">
        <f>IFERROR(VLOOKUP($I10,'WM-AR'!$I$7:$AS$3267,16,FALSE),"")</f>
        <v>0</v>
      </c>
      <c r="S10" s="766">
        <f>IFERROR(VLOOKUP($I10,'WM-AR'!$I$7:$AS$3267,18,FALSE),"")</f>
        <v>0</v>
      </c>
      <c r="T10" s="766" t="str">
        <f>IFERROR(VLOOKUP($I10,'WM-AR'!$I$7:$AS$3267,20,FALSE),"")</f>
        <v/>
      </c>
      <c r="U10" s="766">
        <f>IFERROR(VLOOKUP($I10,'WM-AR'!$I$7:$AS$3267,22,FALSE),"")</f>
        <v>0</v>
      </c>
      <c r="V10" s="766" t="str">
        <f>IFERROR(VLOOKUP($I10,'WM-AR'!$I$7:$AS$3267,24,FALSE),"")</f>
        <v/>
      </c>
      <c r="W10" s="766">
        <f>IFERROR(VLOOKUP($I10,'WM-AR'!$I$7:$AS$3267,25,FALSE),"")</f>
        <v>0</v>
      </c>
      <c r="X10" s="766" t="str">
        <f>IFERROR(VLOOKUP($I10,'WM-AR'!$I$7:$AS$3267,26,FALSE),"")</f>
        <v/>
      </c>
      <c r="Y10" s="766">
        <f>IFERROR(VLOOKUP($I10,'WM-AR'!$I$7:$AS$3267,27,FALSE),"")</f>
        <v>0</v>
      </c>
      <c r="Z10" s="766">
        <f>IFERROR(VLOOKUP($I10,'WM-AR'!$I$7:$AS$3267,28,FALSE),"")</f>
        <v>0</v>
      </c>
      <c r="AA10" s="766">
        <f>IFERROR(VLOOKUP($I10,'WM-AR'!$I$7:$AS$3267,29,FALSE),"")</f>
        <v>0</v>
      </c>
      <c r="AB10" s="766">
        <f>IFERROR(VLOOKUP($I10,'WM-AR'!$I$7:$AS$3267,30,FALSE),"")</f>
        <v>0</v>
      </c>
      <c r="AC10" s="766">
        <f>IFERROR(VLOOKUP($I10,'WM-AR'!$I$7:$AS$3267,31,FALSE),"")</f>
        <v>0</v>
      </c>
      <c r="AD10" s="766">
        <f>IFERROR(VLOOKUP($I10,'WM-AR'!$I$7:$AS$3267,32,FALSE),"")</f>
        <v>0</v>
      </c>
      <c r="AE10" s="766" t="str">
        <f>IFERROR(VLOOKUP($I10,'WM-AR'!$I$7:$AS$3267,33,FALSE),"")</f>
        <v/>
      </c>
      <c r="AF10" s="767" t="s">
        <v>2690</v>
      </c>
      <c r="AG10" s="768" t="s">
        <v>2677</v>
      </c>
      <c r="AH10" s="768" t="s">
        <v>2677</v>
      </c>
      <c r="AI10" s="769"/>
      <c r="AJ10" s="769" t="str">
        <f t="shared" ref="AJ10:AJ27" si="2">K10</f>
        <v>TON</v>
      </c>
      <c r="AK10" s="905" t="s">
        <v>3569</v>
      </c>
      <c r="AL10" s="88" t="str">
        <f>IF(AND(ISTEXT($E10),ISTEXT($B10)),"산출기준 &gt;&gt;  "&amp;_xlfn.XLOOKUP($E10,산출기준!$D:$D,산출기준!$E:$E,"매칭실패"),"")</f>
        <v/>
      </c>
    </row>
    <row r="11" spans="1:38" ht="49.9" customHeight="1" outlineLevel="1">
      <c r="B11" s="758"/>
      <c r="C11" s="759"/>
      <c r="D11" s="759"/>
      <c r="E11" s="759"/>
      <c r="F11" s="1083" t="s">
        <v>2679</v>
      </c>
      <c r="G11" s="759" t="str">
        <f t="shared" si="0"/>
        <v xml:space="preserve">Form Work (3 times in use) | Flat Form |  | </v>
      </c>
      <c r="H11" s="816" t="s">
        <v>3042</v>
      </c>
      <c r="I11" s="765" t="str">
        <f t="shared" si="1"/>
        <v>A03AD035-00001</v>
      </c>
      <c r="J11" s="766"/>
      <c r="K11" s="766" t="str">
        <f>IFERROR(VLOOKUP($I11,'WM-AR'!$I$7:$AS$3267,34,FALSE),"")</f>
        <v>M2</v>
      </c>
      <c r="L11" s="766" t="str">
        <f>IFERROR(VLOOKUP($I11,'WM-AR'!$I$7:$AS$3267,4,FALSE),"")</f>
        <v>Concrete Work</v>
      </c>
      <c r="M11" s="766" t="str">
        <f>IFERROR(VLOOKUP($I11,'WM-AR'!$I$7:$AS$3267,6,FALSE),"")</f>
        <v>Substructure Work</v>
      </c>
      <c r="N11" s="766" t="str">
        <f>IFERROR(VLOOKUP($I11,'WM-AR'!$I$7:$AS$3267,8,FALSE),"")</f>
        <v>Form Work (3 times in use)</v>
      </c>
      <c r="O11" s="766" t="str">
        <f>IFERROR(VLOOKUP($I11,'WM-AR'!$I$7:$AS$3267,10,FALSE),"")</f>
        <v>Flat Form</v>
      </c>
      <c r="P11" s="766">
        <f>IFERROR(VLOOKUP($I11,'WM-AR'!$I$7:$AS$3267,12,FALSE),"")</f>
        <v>0</v>
      </c>
      <c r="Q11" s="766">
        <f>IFERROR(VLOOKUP($I11,'WM-AR'!$I$7:$AS$3267,14,FALSE),"")</f>
        <v>0</v>
      </c>
      <c r="R11" s="766">
        <f>IFERROR(VLOOKUP($I11,'WM-AR'!$I$7:$AS$3267,16,FALSE),"")</f>
        <v>0</v>
      </c>
      <c r="S11" s="766">
        <f>IFERROR(VLOOKUP($I11,'WM-AR'!$I$7:$AS$3267,18,FALSE),"")</f>
        <v>0</v>
      </c>
      <c r="T11" s="766" t="str">
        <f>IFERROR(VLOOKUP($I11,'WM-AR'!$I$7:$AS$3267,20,FALSE),"")</f>
        <v>Dressed Lumber, Plywood or Steel Form(Wood Planks are not Allowed) incl. Chamfer</v>
      </c>
      <c r="U11" s="766">
        <f>IFERROR(VLOOKUP($I11,'WM-AR'!$I$7:$AS$3267,22,FALSE),"")</f>
        <v>0</v>
      </c>
      <c r="V11" s="766" t="str">
        <f>IFERROR(VLOOKUP($I11,'WM-AR'!$I$7:$AS$3267,24,FALSE),"")</f>
        <v/>
      </c>
      <c r="W11" s="766">
        <f>IFERROR(VLOOKUP($I11,'WM-AR'!$I$7:$AS$3267,25,FALSE),"")</f>
        <v>0</v>
      </c>
      <c r="X11" s="766" t="str">
        <f>IFERROR(VLOOKUP($I11,'WM-AR'!$I$7:$AS$3267,26,FALSE),"")</f>
        <v/>
      </c>
      <c r="Y11" s="766">
        <f>IFERROR(VLOOKUP($I11,'WM-AR'!$I$7:$AS$3267,27,FALSE),"")</f>
        <v>0</v>
      </c>
      <c r="Z11" s="766">
        <f>IFERROR(VLOOKUP($I11,'WM-AR'!$I$7:$AS$3267,28,FALSE),"")</f>
        <v>0</v>
      </c>
      <c r="AA11" s="766">
        <f>IFERROR(VLOOKUP($I11,'WM-AR'!$I$7:$AS$3267,29,FALSE),"")</f>
        <v>0</v>
      </c>
      <c r="AB11" s="766">
        <f>IFERROR(VLOOKUP($I11,'WM-AR'!$I$7:$AS$3267,30,FALSE),"")</f>
        <v>0</v>
      </c>
      <c r="AC11" s="766">
        <f>IFERROR(VLOOKUP($I11,'WM-AR'!$I$7:$AS$3267,31,FALSE),"")</f>
        <v>0</v>
      </c>
      <c r="AD11" s="766">
        <f>IFERROR(VLOOKUP($I11,'WM-AR'!$I$7:$AS$3267,32,FALSE),"")</f>
        <v>0</v>
      </c>
      <c r="AE11" s="766" t="str">
        <f>IFERROR(VLOOKUP($I11,'WM-AR'!$I$7:$AS$3267,33,FALSE),"")</f>
        <v/>
      </c>
      <c r="AF11" s="767" t="s">
        <v>3570</v>
      </c>
      <c r="AG11" s="1138" t="s">
        <v>2000</v>
      </c>
      <c r="AH11" s="1138" t="s">
        <v>2000</v>
      </c>
      <c r="AI11" s="769"/>
      <c r="AJ11" s="769" t="str">
        <f t="shared" si="2"/>
        <v>M2</v>
      </c>
      <c r="AK11" s="905"/>
      <c r="AL11" s="88" t="str">
        <f>IF(AND(ISTEXT($E11),ISTEXT($B11)),"산출기준 &gt;&gt;  "&amp;_xlfn.XLOOKUP($E11,산출기준!$D:$D,산출기준!$E:$E,"매칭실패"),"")</f>
        <v/>
      </c>
    </row>
    <row r="12" spans="1:38" ht="49.9" customHeight="1" outlineLevel="1">
      <c r="B12" s="758"/>
      <c r="C12" s="759"/>
      <c r="D12" s="759"/>
      <c r="E12" s="759"/>
      <c r="F12" s="1083" t="s">
        <v>3571</v>
      </c>
      <c r="G12" s="759" t="str">
        <f t="shared" si="0"/>
        <v xml:space="preserve">Bitumen/Bituminous/Asphalt Coating |  |  | </v>
      </c>
      <c r="H12" s="816" t="s">
        <v>3044</v>
      </c>
      <c r="I12" s="765" t="str">
        <f t="shared" si="1"/>
        <v>A03AH056-00001</v>
      </c>
      <c r="J12" s="766"/>
      <c r="K12" s="766" t="str">
        <f>IFERROR(VLOOKUP($I12,'WM-AR'!$I$7:$AS$3267,34,FALSE),"")</f>
        <v>M2</v>
      </c>
      <c r="L12" s="766" t="str">
        <f>IFERROR(VLOOKUP($I12,'WM-AR'!$I$7:$AS$3267,4,FALSE),"")</f>
        <v>Concrete Work</v>
      </c>
      <c r="M12" s="766" t="str">
        <f>IFERROR(VLOOKUP($I12,'WM-AR'!$I$7:$AS$3267,6,FALSE),"")</f>
        <v>Concrete Protective Coating (U/G)</v>
      </c>
      <c r="N12" s="766" t="str">
        <f>IFERROR(VLOOKUP($I12,'WM-AR'!$I$7:$AS$3267,8,FALSE),"")</f>
        <v>Bitumen/Bituminous/Asphalt Coating</v>
      </c>
      <c r="O12" s="766">
        <f>IFERROR(VLOOKUP($I12,'WM-AR'!$I$7:$AS$3267,10,FALSE),"")</f>
        <v>0</v>
      </c>
      <c r="P12" s="766">
        <f>IFERROR(VLOOKUP($I12,'WM-AR'!$I$7:$AS$3267,12,FALSE),"")</f>
        <v>0</v>
      </c>
      <c r="Q12" s="766">
        <f>IFERROR(VLOOKUP($I12,'WM-AR'!$I$7:$AS$3267,14,FALSE),"")</f>
        <v>0</v>
      </c>
      <c r="R12" s="766">
        <f>IFERROR(VLOOKUP($I12,'WM-AR'!$I$7:$AS$3267,16,FALSE),"")</f>
        <v>0</v>
      </c>
      <c r="S12" s="766">
        <f>IFERROR(VLOOKUP($I12,'WM-AR'!$I$7:$AS$3267,18,FALSE),"")</f>
        <v>0</v>
      </c>
      <c r="T12" s="766">
        <f>IFERROR(VLOOKUP($I12,'WM-AR'!$I$7:$AS$3267,20,FALSE),"")</f>
        <v>0</v>
      </c>
      <c r="U12" s="766">
        <f>IFERROR(VLOOKUP($I12,'WM-AR'!$I$7:$AS$3267,22,FALSE),"")</f>
        <v>0</v>
      </c>
      <c r="V12" s="766">
        <f>IFERROR(VLOOKUP($I12,'WM-AR'!$I$7:$AS$3267,24,FALSE),"")</f>
        <v>0</v>
      </c>
      <c r="W12" s="766">
        <f>IFERROR(VLOOKUP($I12,'WM-AR'!$I$7:$AS$3267,25,FALSE),"")</f>
        <v>0</v>
      </c>
      <c r="X12" s="766" t="str">
        <f>IFERROR(VLOOKUP($I12,'WM-AR'!$I$7:$AS$3267,26,FALSE),"")</f>
        <v/>
      </c>
      <c r="Y12" s="766">
        <f>IFERROR(VLOOKUP($I12,'WM-AR'!$I$7:$AS$3267,27,FALSE),"")</f>
        <v>0</v>
      </c>
      <c r="Z12" s="766">
        <f>IFERROR(VLOOKUP($I12,'WM-AR'!$I$7:$AS$3267,28,FALSE),"")</f>
        <v>0</v>
      </c>
      <c r="AA12" s="766">
        <f>IFERROR(VLOOKUP($I12,'WM-AR'!$I$7:$AS$3267,29,FALSE),"")</f>
        <v>0</v>
      </c>
      <c r="AB12" s="766">
        <f>IFERROR(VLOOKUP($I12,'WM-AR'!$I$7:$AS$3267,30,FALSE),"")</f>
        <v>0</v>
      </c>
      <c r="AC12" s="766">
        <f>IFERROR(VLOOKUP($I12,'WM-AR'!$I$7:$AS$3267,31,FALSE),"")</f>
        <v>0</v>
      </c>
      <c r="AD12" s="766">
        <f>IFERROR(VLOOKUP($I12,'WM-AR'!$I$7:$AS$3267,32,FALSE),"")</f>
        <v>0</v>
      </c>
      <c r="AE12" s="766" t="str">
        <f>IFERROR(VLOOKUP($I12,'WM-AR'!$I$7:$AS$3267,33,FALSE),"")</f>
        <v/>
      </c>
      <c r="AF12" s="767" t="s">
        <v>3572</v>
      </c>
      <c r="AG12" s="1138" t="s">
        <v>3573</v>
      </c>
      <c r="AH12" s="1138" t="s">
        <v>3573</v>
      </c>
      <c r="AI12" s="769"/>
      <c r="AJ12" s="769" t="str">
        <f t="shared" si="2"/>
        <v>M2</v>
      </c>
      <c r="AK12" s="905"/>
      <c r="AL12" s="88" t="str">
        <f>IF(AND(ISTEXT($E12),ISTEXT($B12)),"산출기준 &gt;&gt;  "&amp;_xlfn.XLOOKUP($E12,산출기준!$D:$D,산출기준!$E:$E,"매칭실패"),"")</f>
        <v/>
      </c>
    </row>
    <row r="13" spans="1:38" ht="50.1" customHeight="1" outlineLevel="1">
      <c r="A13" s="658"/>
      <c r="B13" s="772"/>
      <c r="C13" s="772"/>
      <c r="D13" s="760"/>
      <c r="E13" s="773"/>
      <c r="F13" s="1086" t="s">
        <v>3190</v>
      </c>
      <c r="G13" s="759" t="str">
        <f t="shared" si="0"/>
        <v xml:space="preserve">Excavation | Soil, Mech. |  | </v>
      </c>
      <c r="H13" s="816" t="s">
        <v>3191</v>
      </c>
      <c r="I13" s="765" t="str">
        <f t="shared" si="1"/>
        <v>A01ZZ001-00012</v>
      </c>
      <c r="J13" s="1081"/>
      <c r="K13" s="1081" t="str">
        <f>IFERROR(VLOOKUP($I13,'WM-AR'!$I$7:$AS$3267,34,FALSE),"")</f>
        <v>M3</v>
      </c>
      <c r="L13" s="1081" t="str">
        <f>IFERROR(VLOOKUP($I13,'WM-AR'!$I$7:$AS$3267,4,FALSE),"")</f>
        <v>Earth Work</v>
      </c>
      <c r="M13" s="1081" t="str">
        <f>IFERROR(VLOOKUP($I13,'WM-AR'!$I$7:$AS$3267,6,FALSE),"")</f>
        <v>-</v>
      </c>
      <c r="N13" s="1081" t="str">
        <f>IFERROR(VLOOKUP($I13,'WM-AR'!$I$7:$AS$3267,8,FALSE),"")</f>
        <v>Excavation</v>
      </c>
      <c r="O13" s="1081" t="str">
        <f>IFERROR(VLOOKUP($I13,'WM-AR'!$I$7:$AS$3267,10,FALSE),"")</f>
        <v>Soil, Mech.</v>
      </c>
      <c r="P13" s="1081">
        <f>IFERROR(VLOOKUP($I13,'WM-AR'!$I$7:$AS$3267,12,FALSE),"")</f>
        <v>0</v>
      </c>
      <c r="Q13" s="1081">
        <f>IFERROR(VLOOKUP($I13,'WM-AR'!$I$7:$AS$3267,14,FALSE),"")</f>
        <v>0</v>
      </c>
      <c r="R13" s="1081">
        <f>IFERROR(VLOOKUP($I13,'WM-AR'!$I$7:$AS$3267,16,FALSE),"")</f>
        <v>0</v>
      </c>
      <c r="S13" s="1081">
        <f>IFERROR(VLOOKUP($I13,'WM-AR'!$I$7:$AS$3267,18,FALSE),"")</f>
        <v>0</v>
      </c>
      <c r="T13" s="1081" t="str">
        <f>IFERROR(VLOOKUP($I13,'WM-AR'!$I$7:$AS$3267,20,FALSE),"")</f>
        <v/>
      </c>
      <c r="U13" s="1081" t="str">
        <f>IFERROR(VLOOKUP($I13,'WM-AR'!$I$7:$AS$3267,22,FALSE),"")</f>
        <v>Manual Excavation Above GWL</v>
      </c>
      <c r="V13" s="1081" t="str">
        <f>IFERROR(VLOOKUP($I13,'WM-AR'!$I$7:$AS$3267,24,FALSE),"")</f>
        <v/>
      </c>
      <c r="W13" s="1081">
        <f>IFERROR(VLOOKUP($I13,'WM-AR'!$I$7:$AS$3267,25,FALSE),"")</f>
        <v>0</v>
      </c>
      <c r="X13" s="1081" t="str">
        <f>IFERROR(VLOOKUP($I13,'WM-AR'!$I$7:$AS$3267,26,FALSE),"")</f>
        <v/>
      </c>
      <c r="Y13" s="1081">
        <f>IFERROR(VLOOKUP($I13,'WM-AR'!$I$7:$AS$3267,27,FALSE),"")</f>
        <v>0</v>
      </c>
      <c r="Z13" s="1081">
        <f>IFERROR(VLOOKUP($I13,'WM-AR'!$I$7:$AS$3267,28,FALSE),"")</f>
        <v>0</v>
      </c>
      <c r="AA13" s="1081">
        <f>IFERROR(VLOOKUP($I13,'WM-AR'!$I$7:$AS$3267,29,FALSE),"")</f>
        <v>0</v>
      </c>
      <c r="AB13" s="1081">
        <f>IFERROR(VLOOKUP($I13,'WM-AR'!$I$7:$AS$3267,30,FALSE),"")</f>
        <v>0</v>
      </c>
      <c r="AC13" s="1081">
        <f>IFERROR(VLOOKUP($I13,'WM-AR'!$I$7:$AS$3267,31,FALSE),"")</f>
        <v>0</v>
      </c>
      <c r="AD13" s="1081">
        <f>IFERROR(VLOOKUP($I13,'WM-AR'!$I$7:$AS$3267,32,FALSE),"")</f>
        <v>0</v>
      </c>
      <c r="AE13" s="1081" t="str">
        <f>IFERROR(VLOOKUP($I13,'WM-AR'!$I$7:$AS$3267,33,FALSE),"")</f>
        <v/>
      </c>
      <c r="AF13" s="817" t="s">
        <v>3192</v>
      </c>
      <c r="AG13" s="1082" t="s">
        <v>1797</v>
      </c>
      <c r="AH13" s="1082" t="s">
        <v>1797</v>
      </c>
      <c r="AI13" s="769"/>
      <c r="AJ13" s="769" t="str">
        <f t="shared" si="2"/>
        <v>M3</v>
      </c>
      <c r="AK13" s="816" t="s">
        <v>3193</v>
      </c>
      <c r="AL13" s="88" t="str">
        <f>IF(AND(ISTEXT($E13),ISTEXT($B13)),"산출기준 &gt;&gt;  "&amp;_xlfn.XLOOKUP($E13,산출기준!$D:$D,산출기준!$E:$E,"매칭실패"),"")</f>
        <v/>
      </c>
    </row>
    <row r="14" spans="1:38" ht="50.1" customHeight="1" outlineLevel="1">
      <c r="A14" s="658"/>
      <c r="B14" s="772"/>
      <c r="C14" s="772"/>
      <c r="D14" s="760"/>
      <c r="E14" s="773"/>
      <c r="F14" s="1086" t="s">
        <v>3190</v>
      </c>
      <c r="G14" s="759" t="str">
        <f t="shared" si="0"/>
        <v xml:space="preserve">Excavation | Soil, Mech. |  | </v>
      </c>
      <c r="H14" s="816" t="s">
        <v>3194</v>
      </c>
      <c r="I14" s="765" t="str">
        <f t="shared" si="1"/>
        <v>A01ZZ001-00013</v>
      </c>
      <c r="J14" s="1081"/>
      <c r="K14" s="1081" t="str">
        <f>IFERROR(VLOOKUP($I14,'WM-AR'!$I$7:$AS$3267,34,FALSE),"")</f>
        <v>M3</v>
      </c>
      <c r="L14" s="1081" t="str">
        <f>IFERROR(VLOOKUP($I14,'WM-AR'!$I$7:$AS$3267,4,FALSE),"")</f>
        <v>Earth Work</v>
      </c>
      <c r="M14" s="1081" t="str">
        <f>IFERROR(VLOOKUP($I14,'WM-AR'!$I$7:$AS$3267,6,FALSE),"")</f>
        <v>-</v>
      </c>
      <c r="N14" s="1081" t="str">
        <f>IFERROR(VLOOKUP($I14,'WM-AR'!$I$7:$AS$3267,8,FALSE),"")</f>
        <v>Excavation</v>
      </c>
      <c r="O14" s="1081" t="str">
        <f>IFERROR(VLOOKUP($I14,'WM-AR'!$I$7:$AS$3267,10,FALSE),"")</f>
        <v>Soil, Mech.</v>
      </c>
      <c r="P14" s="1081">
        <f>IFERROR(VLOOKUP($I14,'WM-AR'!$I$7:$AS$3267,12,FALSE),"")</f>
        <v>0</v>
      </c>
      <c r="Q14" s="1081">
        <f>IFERROR(VLOOKUP($I14,'WM-AR'!$I$7:$AS$3267,14,FALSE),"")</f>
        <v>0</v>
      </c>
      <c r="R14" s="1081">
        <f>IFERROR(VLOOKUP($I14,'WM-AR'!$I$7:$AS$3267,16,FALSE),"")</f>
        <v>0</v>
      </c>
      <c r="S14" s="1081">
        <f>IFERROR(VLOOKUP($I14,'WM-AR'!$I$7:$AS$3267,18,FALSE),"")</f>
        <v>0</v>
      </c>
      <c r="T14" s="1081" t="str">
        <f>IFERROR(VLOOKUP($I14,'WM-AR'!$I$7:$AS$3267,20,FALSE),"")</f>
        <v/>
      </c>
      <c r="U14" s="1081" t="str">
        <f>IFERROR(VLOOKUP($I14,'WM-AR'!$I$7:$AS$3267,22,FALSE),"")</f>
        <v>Manual Excavation Below GWL</v>
      </c>
      <c r="V14" s="1081" t="str">
        <f>IFERROR(VLOOKUP($I14,'WM-AR'!$I$7:$AS$3267,24,FALSE),"")</f>
        <v/>
      </c>
      <c r="W14" s="1081">
        <f>IFERROR(VLOOKUP($I14,'WM-AR'!$I$7:$AS$3267,25,FALSE),"")</f>
        <v>0</v>
      </c>
      <c r="X14" s="1081" t="str">
        <f>IFERROR(VLOOKUP($I14,'WM-AR'!$I$7:$AS$3267,26,FALSE),"")</f>
        <v/>
      </c>
      <c r="Y14" s="1081">
        <f>IFERROR(VLOOKUP($I14,'WM-AR'!$I$7:$AS$3267,27,FALSE),"")</f>
        <v>0</v>
      </c>
      <c r="Z14" s="1081">
        <f>IFERROR(VLOOKUP($I14,'WM-AR'!$I$7:$AS$3267,28,FALSE),"")</f>
        <v>0</v>
      </c>
      <c r="AA14" s="1081">
        <f>IFERROR(VLOOKUP($I14,'WM-AR'!$I$7:$AS$3267,29,FALSE),"")</f>
        <v>0</v>
      </c>
      <c r="AB14" s="1081">
        <f>IFERROR(VLOOKUP($I14,'WM-AR'!$I$7:$AS$3267,30,FALSE),"")</f>
        <v>0</v>
      </c>
      <c r="AC14" s="1081">
        <f>IFERROR(VLOOKUP($I14,'WM-AR'!$I$7:$AS$3267,31,FALSE),"")</f>
        <v>0</v>
      </c>
      <c r="AD14" s="1081">
        <f>IFERROR(VLOOKUP($I14,'WM-AR'!$I$7:$AS$3267,32,FALSE),"")</f>
        <v>0</v>
      </c>
      <c r="AE14" s="1081" t="str">
        <f>IFERROR(VLOOKUP($I14,'WM-AR'!$I$7:$AS$3267,33,FALSE),"")</f>
        <v/>
      </c>
      <c r="AF14" s="817" t="s">
        <v>3195</v>
      </c>
      <c r="AG14" s="1082" t="s">
        <v>1797</v>
      </c>
      <c r="AH14" s="1082" t="s">
        <v>1797</v>
      </c>
      <c r="AI14" s="769"/>
      <c r="AJ14" s="769" t="str">
        <f t="shared" si="2"/>
        <v>M3</v>
      </c>
      <c r="AK14" s="816" t="s">
        <v>3193</v>
      </c>
      <c r="AL14" s="88" t="str">
        <f>IF(AND(ISTEXT($E14),ISTEXT($B14)),"산출기준 &gt;&gt;  "&amp;_xlfn.XLOOKUP($E14,산출기준!$D:$D,산출기준!$E:$E,"매칭실패"),"")</f>
        <v/>
      </c>
    </row>
    <row r="15" spans="1:38" ht="49.9" customHeight="1" outlineLevel="1">
      <c r="B15" s="758"/>
      <c r="C15" s="759"/>
      <c r="D15" s="759"/>
      <c r="E15" s="759"/>
      <c r="F15" s="1086" t="s">
        <v>3196</v>
      </c>
      <c r="G15" s="759" t="str">
        <f t="shared" si="0"/>
        <v xml:space="preserve">Backfill | Re-use, Soil |  | </v>
      </c>
      <c r="H15" s="816" t="s">
        <v>3197</v>
      </c>
      <c r="I15" s="765" t="str">
        <f t="shared" si="1"/>
        <v>A01ZZ003-00001</v>
      </c>
      <c r="J15" s="766"/>
      <c r="K15" s="766" t="str">
        <f>IFERROR(VLOOKUP($I15,'WM-AR'!$I$7:$AS$3267,34,FALSE),"")</f>
        <v>M3</v>
      </c>
      <c r="L15" s="766" t="str">
        <f>IFERROR(VLOOKUP($I15,'WM-AR'!$I$7:$AS$3267,4,FALSE),"")</f>
        <v>Earth Work</v>
      </c>
      <c r="M15" s="766" t="str">
        <f>IFERROR(VLOOKUP($I15,'WM-AR'!$I$7:$AS$3267,6,FALSE),"")</f>
        <v>-</v>
      </c>
      <c r="N15" s="766" t="str">
        <f>IFERROR(VLOOKUP($I15,'WM-AR'!$I$7:$AS$3267,8,FALSE),"")</f>
        <v>Backfill</v>
      </c>
      <c r="O15" s="766" t="str">
        <f>IFERROR(VLOOKUP($I15,'WM-AR'!$I$7:$AS$3267,10,FALSE),"")</f>
        <v>Re-use, Soil</v>
      </c>
      <c r="P15" s="766">
        <f>IFERROR(VLOOKUP($I15,'WM-AR'!$I$7:$AS$3267,12,FALSE),"")</f>
        <v>0</v>
      </c>
      <c r="Q15" s="766">
        <f>IFERROR(VLOOKUP($I15,'WM-AR'!$I$7:$AS$3267,14,FALSE),"")</f>
        <v>0</v>
      </c>
      <c r="R15" s="766">
        <f>IFERROR(VLOOKUP($I15,'WM-AR'!$I$7:$AS$3267,16,FALSE),"")</f>
        <v>0</v>
      </c>
      <c r="S15" s="766">
        <f>IFERROR(VLOOKUP($I15,'WM-AR'!$I$7:$AS$3267,18,FALSE),"")</f>
        <v>0</v>
      </c>
      <c r="T15" s="766" t="str">
        <f>IFERROR(VLOOKUP($I15,'WM-AR'!$I$7:$AS$3267,20,FALSE),"")</f>
        <v/>
      </c>
      <c r="U15" s="766">
        <f>IFERROR(VLOOKUP($I15,'WM-AR'!$I$7:$AS$3267,22,FALSE),"")</f>
        <v>0</v>
      </c>
      <c r="V15" s="766" t="str">
        <f>IFERROR(VLOOKUP($I15,'WM-AR'!$I$7:$AS$3267,24,FALSE),"")</f>
        <v/>
      </c>
      <c r="W15" s="766">
        <f>IFERROR(VLOOKUP($I15,'WM-AR'!$I$7:$AS$3267,25,FALSE),"")</f>
        <v>0</v>
      </c>
      <c r="X15" s="766" t="str">
        <f>IFERROR(VLOOKUP($I15,'WM-AR'!$I$7:$AS$3267,26,FALSE),"")</f>
        <v/>
      </c>
      <c r="Y15" s="766">
        <f>IFERROR(VLOOKUP($I15,'WM-AR'!$I$7:$AS$3267,27,FALSE),"")</f>
        <v>0</v>
      </c>
      <c r="Z15" s="766">
        <f>IFERROR(VLOOKUP($I15,'WM-AR'!$I$7:$AS$3267,28,FALSE),"")</f>
        <v>0</v>
      </c>
      <c r="AA15" s="766">
        <f>IFERROR(VLOOKUP($I15,'WM-AR'!$I$7:$AS$3267,29,FALSE),"")</f>
        <v>0</v>
      </c>
      <c r="AB15" s="766" t="str">
        <f>IFERROR(VLOOKUP($I15,'WM-AR'!$I$7:$AS$3267,30,FALSE),"")</f>
        <v>Compaction=(  )%</v>
      </c>
      <c r="AC15" s="766">
        <f>IFERROR(VLOOKUP($I15,'WM-AR'!$I$7:$AS$3267,31,FALSE),"")</f>
        <v>0</v>
      </c>
      <c r="AD15" s="766">
        <f>IFERROR(VLOOKUP($I15,'WM-AR'!$I$7:$AS$3267,32,FALSE),"")</f>
        <v>0</v>
      </c>
      <c r="AE15" s="766" t="str">
        <f>IFERROR(VLOOKUP($I15,'WM-AR'!$I$7:$AS$3267,33,FALSE),"")</f>
        <v/>
      </c>
      <c r="AF15" s="767" t="s">
        <v>3198</v>
      </c>
      <c r="AG15" s="768" t="s">
        <v>1800</v>
      </c>
      <c r="AH15" s="768" t="s">
        <v>1800</v>
      </c>
      <c r="AI15" s="769"/>
      <c r="AJ15" s="769" t="str">
        <f t="shared" si="2"/>
        <v>M3</v>
      </c>
      <c r="AK15" s="905" t="s">
        <v>3193</v>
      </c>
      <c r="AL15" s="88" t="str">
        <f>IF(AND(ISTEXT($E15),ISTEXT($B15)),"산출기준 &gt;&gt;  "&amp;_xlfn.XLOOKUP($E15,산출기준!$D:$D,산출기준!$E:$E,"매칭실패"),"")</f>
        <v/>
      </c>
    </row>
    <row r="16" spans="1:38" ht="49.9" customHeight="1" outlineLevel="1">
      <c r="B16" s="758"/>
      <c r="C16" s="759"/>
      <c r="D16" s="759"/>
      <c r="E16" s="759"/>
      <c r="F16" s="1086" t="s">
        <v>3199</v>
      </c>
      <c r="G16" s="759" t="str">
        <f t="shared" si="0"/>
        <v xml:space="preserve">Disposal | Soil |  | </v>
      </c>
      <c r="H16" s="816" t="s">
        <v>3200</v>
      </c>
      <c r="I16" s="765" t="str">
        <f t="shared" si="1"/>
        <v>A01ZZ004-00001</v>
      </c>
      <c r="J16" s="766"/>
      <c r="K16" s="766" t="str">
        <f>IFERROR(VLOOKUP($I16,'WM-AR'!$I$7:$AS$3267,34,FALSE),"")</f>
        <v>M3</v>
      </c>
      <c r="L16" s="766" t="str">
        <f>IFERROR(VLOOKUP($I16,'WM-AR'!$I$7:$AS$3267,4,FALSE),"")</f>
        <v>Earth Work</v>
      </c>
      <c r="M16" s="766" t="str">
        <f>IFERROR(VLOOKUP($I16,'WM-AR'!$I$7:$AS$3267,6,FALSE),"")</f>
        <v>-</v>
      </c>
      <c r="N16" s="766" t="str">
        <f>IFERROR(VLOOKUP($I16,'WM-AR'!$I$7:$AS$3267,8,FALSE),"")</f>
        <v>Disposal</v>
      </c>
      <c r="O16" s="766" t="str">
        <f>IFERROR(VLOOKUP($I16,'WM-AR'!$I$7:$AS$3267,10,FALSE),"")</f>
        <v>Soil</v>
      </c>
      <c r="P16" s="766">
        <f>IFERROR(VLOOKUP($I16,'WM-AR'!$I$7:$AS$3267,12,FALSE),"")</f>
        <v>0</v>
      </c>
      <c r="Q16" s="766">
        <f>IFERROR(VLOOKUP($I16,'WM-AR'!$I$7:$AS$3267,14,FALSE),"")</f>
        <v>0</v>
      </c>
      <c r="R16" s="766">
        <f>IFERROR(VLOOKUP($I16,'WM-AR'!$I$7:$AS$3267,16,FALSE),"")</f>
        <v>0</v>
      </c>
      <c r="S16" s="766">
        <f>IFERROR(VLOOKUP($I16,'WM-AR'!$I$7:$AS$3267,18,FALSE),"")</f>
        <v>0</v>
      </c>
      <c r="T16" s="766" t="str">
        <f>IFERROR(VLOOKUP($I16,'WM-AR'!$I$7:$AS$3267,20,FALSE),"")</f>
        <v/>
      </c>
      <c r="U16" s="766">
        <f>IFERROR(VLOOKUP($I16,'WM-AR'!$I$7:$AS$3267,22,FALSE),"")</f>
        <v>0</v>
      </c>
      <c r="V16" s="766" t="str">
        <f>IFERROR(VLOOKUP($I16,'WM-AR'!$I$7:$AS$3267,24,FALSE),"")</f>
        <v/>
      </c>
      <c r="W16" s="766">
        <f>IFERROR(VLOOKUP($I16,'WM-AR'!$I$7:$AS$3267,25,FALSE),"")</f>
        <v>0</v>
      </c>
      <c r="X16" s="766" t="str">
        <f>IFERROR(VLOOKUP($I16,'WM-AR'!$I$7:$AS$3267,26,FALSE),"")</f>
        <v/>
      </c>
      <c r="Y16" s="766">
        <f>IFERROR(VLOOKUP($I16,'WM-AR'!$I$7:$AS$3267,27,FALSE),"")</f>
        <v>0</v>
      </c>
      <c r="Z16" s="766" t="str">
        <f>IFERROR(VLOOKUP($I16,'WM-AR'!$I$7:$AS$3267,28,FALSE),"")</f>
        <v>Disposal Distance=Appx. (  )km from Site</v>
      </c>
      <c r="AA16" s="766">
        <f>IFERROR(VLOOKUP($I16,'WM-AR'!$I$7:$AS$3267,29,FALSE),"")</f>
        <v>0</v>
      </c>
      <c r="AB16" s="766">
        <f>IFERROR(VLOOKUP($I16,'WM-AR'!$I$7:$AS$3267,30,FALSE),"")</f>
        <v>0</v>
      </c>
      <c r="AC16" s="766">
        <f>IFERROR(VLOOKUP($I16,'WM-AR'!$I$7:$AS$3267,31,FALSE),"")</f>
        <v>0</v>
      </c>
      <c r="AD16" s="766">
        <f>IFERROR(VLOOKUP($I16,'WM-AR'!$I$7:$AS$3267,32,FALSE),"")</f>
        <v>0</v>
      </c>
      <c r="AE16" s="766" t="str">
        <f>IFERROR(VLOOKUP($I16,'WM-AR'!$I$7:$AS$3267,33,FALSE),"")</f>
        <v/>
      </c>
      <c r="AF16" s="767" t="s">
        <v>3201</v>
      </c>
      <c r="AG16" s="768" t="s">
        <v>1801</v>
      </c>
      <c r="AH16" s="768" t="s">
        <v>1801</v>
      </c>
      <c r="AI16" s="769"/>
      <c r="AJ16" s="769" t="str">
        <f t="shared" si="2"/>
        <v>M3</v>
      </c>
      <c r="AK16" s="905" t="s">
        <v>3193</v>
      </c>
      <c r="AL16" s="88" t="str">
        <f>IF(AND(ISTEXT($E16),ISTEXT($B16)),"산출기준 &gt;&gt;  "&amp;_xlfn.XLOOKUP($E16,산출기준!$D:$D,산출기준!$E:$E,"매칭실패"),"")</f>
        <v/>
      </c>
    </row>
    <row r="17" spans="1:38" s="85" customFormat="1" ht="35.1" customHeight="1" outlineLevel="1">
      <c r="A17" s="1087"/>
      <c r="B17" s="1088"/>
      <c r="C17" s="1098"/>
      <c r="D17" s="1089"/>
      <c r="E17" s="1081"/>
      <c r="F17" s="1091" t="s">
        <v>3272</v>
      </c>
      <c r="G17" s="1092" t="str">
        <f t="shared" si="0"/>
        <v xml:space="preserve">Bitumen/Bituminous/Asphalt Coating |  |  | </v>
      </c>
      <c r="H17" s="1093" t="s">
        <v>3044</v>
      </c>
      <c r="I17" s="1081" t="str">
        <f t="shared" si="1"/>
        <v>A03AH056-00001</v>
      </c>
      <c r="J17" s="766"/>
      <c r="K17" s="766" t="str">
        <f>IFERROR(VLOOKUP($I17,'WM-AR'!$I$7:$AS$3267,34,FALSE),"")</f>
        <v>M2</v>
      </c>
      <c r="L17" s="766" t="str">
        <f>IFERROR(VLOOKUP($I17,'WM-AR'!$I$7:$AS$3267,4,FALSE),"")</f>
        <v>Concrete Work</v>
      </c>
      <c r="M17" s="766" t="str">
        <f>IFERROR(VLOOKUP($I17,'WM-AR'!$I$7:$AS$3267,6,FALSE),"")</f>
        <v>Concrete Protective Coating (U/G)</v>
      </c>
      <c r="N17" s="766" t="str">
        <f>IFERROR(VLOOKUP($I17,'WM-AR'!$I$7:$AS$3267,8,FALSE),"")</f>
        <v>Bitumen/Bituminous/Asphalt Coating</v>
      </c>
      <c r="O17" s="766">
        <f>IFERROR(VLOOKUP($I17,'WM-AR'!$I$7:$AS$3267,10,FALSE),"")</f>
        <v>0</v>
      </c>
      <c r="P17" s="766">
        <f>IFERROR(VLOOKUP($I17,'WM-AR'!$I$7:$AS$3267,12,FALSE),"")</f>
        <v>0</v>
      </c>
      <c r="Q17" s="766">
        <f>IFERROR(VLOOKUP($I17,'WM-AR'!$I$7:$AS$3267,14,FALSE),"")</f>
        <v>0</v>
      </c>
      <c r="R17" s="766">
        <f>IFERROR(VLOOKUP($I17,'WM-AR'!$I$7:$AS$3267,16,FALSE),"")</f>
        <v>0</v>
      </c>
      <c r="S17" s="766">
        <f>IFERROR(VLOOKUP($I17,'WM-AR'!$I$7:$AS$3267,18,FALSE),"")</f>
        <v>0</v>
      </c>
      <c r="T17" s="766">
        <f>IFERROR(VLOOKUP($I17,'WM-AR'!$I$7:$AS$3267,20,FALSE),"")</f>
        <v>0</v>
      </c>
      <c r="U17" s="766">
        <f>IFERROR(VLOOKUP($I17,'WM-AR'!$I$7:$AS$3267,22,FALSE),"")</f>
        <v>0</v>
      </c>
      <c r="V17" s="766">
        <f>IFERROR(VLOOKUP($I17,'WM-AR'!$I$7:$AS$3267,24,FALSE),"")</f>
        <v>0</v>
      </c>
      <c r="W17" s="766">
        <f>IFERROR(VLOOKUP($I17,'WM-AR'!$I$7:$AS$3267,25,FALSE),"")</f>
        <v>0</v>
      </c>
      <c r="X17" s="766" t="str">
        <f>IFERROR(VLOOKUP($I17,'WM-AR'!$I$7:$AS$3267,26,FALSE),"")</f>
        <v/>
      </c>
      <c r="Y17" s="766">
        <f>IFERROR(VLOOKUP($I17,'WM-AR'!$I$7:$AS$3267,27,FALSE),"")</f>
        <v>0</v>
      </c>
      <c r="Z17" s="766">
        <f>IFERROR(VLOOKUP($I17,'WM-AR'!$I$7:$AS$3267,28,FALSE),"")</f>
        <v>0</v>
      </c>
      <c r="AA17" s="766">
        <f>IFERROR(VLOOKUP($I17,'WM-AR'!$I$7:$AS$3267,29,FALSE),"")</f>
        <v>0</v>
      </c>
      <c r="AB17" s="766">
        <f>IFERROR(VLOOKUP($I17,'WM-AR'!$I$7:$AS$3267,30,FALSE),"")</f>
        <v>0</v>
      </c>
      <c r="AC17" s="766">
        <f>IFERROR(VLOOKUP($I17,'WM-AR'!$I$7:$AS$3267,31,FALSE),"")</f>
        <v>0</v>
      </c>
      <c r="AD17" s="766">
        <f>IFERROR(VLOOKUP($I17,'WM-AR'!$I$7:$AS$3267,32,FALSE),"")</f>
        <v>0</v>
      </c>
      <c r="AE17" s="766" t="str">
        <f>IFERROR(VLOOKUP($I17,'WM-AR'!$I$7:$AS$3267,33,FALSE),"")</f>
        <v/>
      </c>
      <c r="AF17" s="1094" t="s">
        <v>3273</v>
      </c>
      <c r="AG17" s="1095" t="s">
        <v>3574</v>
      </c>
      <c r="AH17" s="1096" t="s">
        <v>3205</v>
      </c>
      <c r="AI17" s="1097"/>
      <c r="AJ17" s="1097" t="str">
        <f t="shared" si="2"/>
        <v>M2</v>
      </c>
      <c r="AK17" s="1140"/>
      <c r="AL17" s="1325"/>
    </row>
    <row r="18" spans="1:38" s="85" customFormat="1" ht="35.1" customHeight="1" outlineLevel="1">
      <c r="A18" s="1087"/>
      <c r="B18" s="1088"/>
      <c r="C18" s="1088"/>
      <c r="D18" s="1089"/>
      <c r="E18" s="1090"/>
      <c r="F18" s="1091" t="s">
        <v>3202</v>
      </c>
      <c r="G18" s="1092" t="str">
        <f t="shared" si="0"/>
        <v xml:space="preserve">Lean Concrete (including Form work) |  | 10MPa ≤ F'c (Cylinder Strength) &lt; 15MPa | </v>
      </c>
      <c r="H18" s="1093" t="s">
        <v>3203</v>
      </c>
      <c r="I18" s="1081" t="str">
        <f t="shared" si="1"/>
        <v>A03AD034-00013</v>
      </c>
      <c r="J18" s="1081"/>
      <c r="K18" s="1081" t="str">
        <f>IFERROR(VLOOKUP($I18,'WM-AR'!$I$7:$AS$3267,34,FALSE),"")</f>
        <v>M3</v>
      </c>
      <c r="L18" s="1081" t="str">
        <f>IFERROR(VLOOKUP($I18,'WM-AR'!$I$7:$AS$3267,4,FALSE),"")</f>
        <v>Concrete Work</v>
      </c>
      <c r="M18" s="1081" t="str">
        <f>IFERROR(VLOOKUP($I18,'WM-AR'!$I$7:$AS$3267,6,FALSE),"")</f>
        <v>Substructure Work</v>
      </c>
      <c r="N18" s="1081" t="str">
        <f>IFERROR(VLOOKUP($I18,'WM-AR'!$I$7:$AS$3267,8,FALSE),"")</f>
        <v>Lean Concrete (including Form work)</v>
      </c>
      <c r="O18" s="1081">
        <f>IFERROR(VLOOKUP($I18,'WM-AR'!$I$7:$AS$3267,10,FALSE),"")</f>
        <v>0</v>
      </c>
      <c r="P18" s="1081" t="str">
        <f>IFERROR(VLOOKUP($I18,'WM-AR'!$I$7:$AS$3267,12,FALSE),"")</f>
        <v>Cement Type-1</v>
      </c>
      <c r="Q18" s="1081" t="str">
        <f>IFERROR(VLOOKUP($I18,'WM-AR'!$I$7:$AS$3267,14,FALSE),"")</f>
        <v>10MPa ≤ F'c (Cylinder Strength) &lt; 15MPa</v>
      </c>
      <c r="R18" s="1081">
        <f>IFERROR(VLOOKUP($I18,'WM-AR'!$I$7:$AS$3267,16,FALSE),"")</f>
        <v>0</v>
      </c>
      <c r="S18" s="1081">
        <f>IFERROR(VLOOKUP($I18,'WM-AR'!$I$7:$AS$3267,18,FALSE),"")</f>
        <v>0</v>
      </c>
      <c r="T18" s="1081">
        <f>IFERROR(VLOOKUP($I18,'WM-AR'!$I$7:$AS$3267,20,FALSE),"")</f>
        <v>0</v>
      </c>
      <c r="U18" s="1081">
        <f>IFERROR(VLOOKUP($I18,'WM-AR'!$I$7:$AS$3267,22,FALSE),"")</f>
        <v>0</v>
      </c>
      <c r="V18" s="1081">
        <f>IFERROR(VLOOKUP($I18,'WM-AR'!$I$7:$AS$3267,24,FALSE),"")</f>
        <v>0</v>
      </c>
      <c r="W18" s="1081">
        <f>IFERROR(VLOOKUP($I18,'WM-AR'!$I$7:$AS$3267,25,FALSE),"")</f>
        <v>0</v>
      </c>
      <c r="X18" s="1081" t="str">
        <f>IFERROR(VLOOKUP($I18,'WM-AR'!$I$7:$AS$3267,26,FALSE),"")</f>
        <v/>
      </c>
      <c r="Y18" s="1081">
        <f>IFERROR(VLOOKUP($I18,'WM-AR'!$I$7:$AS$3267,27,FALSE),"")</f>
        <v>0</v>
      </c>
      <c r="Z18" s="1081">
        <f>IFERROR(VLOOKUP($I18,'WM-AR'!$I$7:$AS$3267,28,FALSE),"")</f>
        <v>0</v>
      </c>
      <c r="AA18" s="1081">
        <f>IFERROR(VLOOKUP($I18,'WM-AR'!$I$7:$AS$3267,29,FALSE),"")</f>
        <v>0</v>
      </c>
      <c r="AB18" s="1081">
        <f>IFERROR(VLOOKUP($I18,'WM-AR'!$I$7:$AS$3267,30,FALSE),"")</f>
        <v>0</v>
      </c>
      <c r="AC18" s="1081">
        <f>IFERROR(VLOOKUP($I18,'WM-AR'!$I$7:$AS$3267,31,FALSE),"")</f>
        <v>0</v>
      </c>
      <c r="AD18" s="1081">
        <f>IFERROR(VLOOKUP($I18,'WM-AR'!$I$7:$AS$3267,32,FALSE),"")</f>
        <v>0</v>
      </c>
      <c r="AE18" s="1081" t="str">
        <f>IFERROR(VLOOKUP($I18,'WM-AR'!$I$7:$AS$3267,33,FALSE),"")</f>
        <v/>
      </c>
      <c r="AF18" s="1094" t="s">
        <v>3201</v>
      </c>
      <c r="AG18" s="1216" t="s">
        <v>3575</v>
      </c>
      <c r="AH18" s="1096" t="s">
        <v>3205</v>
      </c>
      <c r="AI18" s="1097"/>
      <c r="AJ18" s="1097" t="str">
        <f t="shared" si="2"/>
        <v>M3</v>
      </c>
      <c r="AK18" s="1093"/>
      <c r="AL18" s="85" t="str">
        <f>IF(AND(ISTEXT($E18),ISTEXT($B18)),"산출기준 &gt;&gt;  "&amp;_xlfn.XLOOKUP($E18,산출기준!$D:$D,산출기준!$E:$E,"매칭실패"),"")</f>
        <v/>
      </c>
    </row>
    <row r="19" spans="1:38" s="85" customFormat="1" ht="35.1" customHeight="1" outlineLevel="1">
      <c r="A19" s="1087"/>
      <c r="B19" s="1088"/>
      <c r="C19" s="1098"/>
      <c r="D19" s="1089"/>
      <c r="E19" s="1098"/>
      <c r="F19" s="1091" t="s">
        <v>2854</v>
      </c>
      <c r="G19" s="1092" t="str">
        <f t="shared" si="0"/>
        <v xml:space="preserve">PE Sheet (Vapor Barrier) |  |  | </v>
      </c>
      <c r="H19" s="1093" t="s">
        <v>3207</v>
      </c>
      <c r="I19" s="1081" t="str">
        <f t="shared" si="1"/>
        <v>A01ZZ012-00002</v>
      </c>
      <c r="J19" s="766"/>
      <c r="K19" s="766" t="str">
        <f>IFERROR(VLOOKUP($I19,'WM-AR'!$I$7:$AS$3267,34,FALSE),"")</f>
        <v>M2</v>
      </c>
      <c r="L19" s="766" t="str">
        <f>IFERROR(VLOOKUP($I19,'WM-AR'!$I$7:$AS$3267,4,FALSE),"")</f>
        <v>Earth Work</v>
      </c>
      <c r="M19" s="766" t="str">
        <f>IFERROR(VLOOKUP($I19,'WM-AR'!$I$7:$AS$3267,6,FALSE),"")</f>
        <v>-</v>
      </c>
      <c r="N19" s="766" t="str">
        <f>IFERROR(VLOOKUP($I19,'WM-AR'!$I$7:$AS$3267,8,FALSE),"")</f>
        <v>PE Sheet (Vapor Barrier)</v>
      </c>
      <c r="O19" s="766">
        <f>IFERROR(VLOOKUP($I19,'WM-AR'!$I$7:$AS$3267,10,FALSE),"")</f>
        <v>0</v>
      </c>
      <c r="P19" s="766">
        <f>IFERROR(VLOOKUP($I19,'WM-AR'!$I$7:$AS$3267,12,FALSE),"")</f>
        <v>0</v>
      </c>
      <c r="Q19" s="766">
        <f>IFERROR(VLOOKUP($I19,'WM-AR'!$I$7:$AS$3267,14,FALSE),"")</f>
        <v>0</v>
      </c>
      <c r="R19" s="766">
        <f>IFERROR(VLOOKUP($I19,'WM-AR'!$I$7:$AS$3267,16,FALSE),"")</f>
        <v>0</v>
      </c>
      <c r="S19" s="766">
        <f>IFERROR(VLOOKUP($I19,'WM-AR'!$I$7:$AS$3267,18,FALSE),"")</f>
        <v>0</v>
      </c>
      <c r="T19" s="766" t="str">
        <f>IFERROR(VLOOKUP($I19,'WM-AR'!$I$7:$AS$3267,20,FALSE),"")</f>
        <v/>
      </c>
      <c r="U19" s="766">
        <f>IFERROR(VLOOKUP($I19,'WM-AR'!$I$7:$AS$3267,22,FALSE),"")</f>
        <v>0</v>
      </c>
      <c r="V19" s="766" t="str">
        <f>IFERROR(VLOOKUP($I19,'WM-AR'!$I$7:$AS$3267,24,FALSE),"")</f>
        <v>THK ≤ 0.25mm (or 0.01 inch)</v>
      </c>
      <c r="W19" s="766">
        <f>IFERROR(VLOOKUP($I19,'WM-AR'!$I$7:$AS$3267,25,FALSE),"")</f>
        <v>0</v>
      </c>
      <c r="X19" s="766" t="str">
        <f>IFERROR(VLOOKUP($I19,'WM-AR'!$I$7:$AS$3267,26,FALSE),"")</f>
        <v>THK=(  )mm</v>
      </c>
      <c r="Y19" s="766">
        <f>IFERROR(VLOOKUP($I19,'WM-AR'!$I$7:$AS$3267,27,FALSE),"")</f>
        <v>0</v>
      </c>
      <c r="Z19" s="766">
        <f>IFERROR(VLOOKUP($I19,'WM-AR'!$I$7:$AS$3267,28,FALSE),"")</f>
        <v>0</v>
      </c>
      <c r="AA19" s="766">
        <f>IFERROR(VLOOKUP($I19,'WM-AR'!$I$7:$AS$3267,29,FALSE),"")</f>
        <v>0</v>
      </c>
      <c r="AB19" s="766">
        <f>IFERROR(VLOOKUP($I19,'WM-AR'!$I$7:$AS$3267,30,FALSE),"")</f>
        <v>0</v>
      </c>
      <c r="AC19" s="766">
        <f>IFERROR(VLOOKUP($I19,'WM-AR'!$I$7:$AS$3267,31,FALSE),"")</f>
        <v>0</v>
      </c>
      <c r="AD19" s="766">
        <f>IFERROR(VLOOKUP($I19,'WM-AR'!$I$7:$AS$3267,32,FALSE),"")</f>
        <v>0</v>
      </c>
      <c r="AE19" s="766" t="str">
        <f>IFERROR(VLOOKUP($I19,'WM-AR'!$I$7:$AS$3267,33,FALSE),"")</f>
        <v/>
      </c>
      <c r="AF19" s="1094" t="s">
        <v>3208</v>
      </c>
      <c r="AG19" s="1095" t="s">
        <v>3576</v>
      </c>
      <c r="AH19" s="1096" t="s">
        <v>3205</v>
      </c>
      <c r="AI19" s="1097"/>
      <c r="AJ19" s="1097" t="str">
        <f t="shared" si="2"/>
        <v>M2</v>
      </c>
      <c r="AK19" s="1217"/>
      <c r="AL19" s="85" t="str">
        <f>IF(AND(ISTEXT($E19),ISTEXT($B19)),"산출기준 &gt;&gt;  "&amp;_xlfn.XLOOKUP($E19,산출기준!$D:$D,산출기준!$E:$E,"매칭실패"),"")</f>
        <v/>
      </c>
    </row>
    <row r="20" spans="1:38" s="85" customFormat="1" ht="35.1" customHeight="1" outlineLevel="1">
      <c r="A20" s="1087"/>
      <c r="B20" s="1088"/>
      <c r="C20" s="1090"/>
      <c r="D20" s="1089"/>
      <c r="E20" s="1090"/>
      <c r="F20" s="1091" t="s">
        <v>3209</v>
      </c>
      <c r="G20" s="1092" t="str">
        <f t="shared" si="0"/>
        <v xml:space="preserve">Base Course |  |  | </v>
      </c>
      <c r="H20" s="1093" t="s">
        <v>3210</v>
      </c>
      <c r="I20" s="1081" t="str">
        <f t="shared" si="1"/>
        <v>A01ZZ005-00001</v>
      </c>
      <c r="J20" s="766"/>
      <c r="K20" s="766" t="str">
        <f>IFERROR(VLOOKUP($I20,'WM-AR'!$I$7:$AS$3267,34,FALSE),"")</f>
        <v>M2</v>
      </c>
      <c r="L20" s="766" t="str">
        <f>IFERROR(VLOOKUP($I20,'WM-AR'!$I$7:$AS$3267,4,FALSE),"")</f>
        <v>Earth Work</v>
      </c>
      <c r="M20" s="766" t="str">
        <f>IFERROR(VLOOKUP($I20,'WM-AR'!$I$7:$AS$3267,6,FALSE),"")</f>
        <v>-</v>
      </c>
      <c r="N20" s="766" t="str">
        <f>IFERROR(VLOOKUP($I20,'WM-AR'!$I$7:$AS$3267,8,FALSE),"")</f>
        <v>Base Course</v>
      </c>
      <c r="O20" s="766">
        <f>IFERROR(VLOOKUP($I20,'WM-AR'!$I$7:$AS$3267,10,FALSE),"")</f>
        <v>0</v>
      </c>
      <c r="P20" s="766">
        <f>IFERROR(VLOOKUP($I20,'WM-AR'!$I$7:$AS$3267,12,FALSE),"")</f>
        <v>0</v>
      </c>
      <c r="Q20" s="766">
        <f>IFERROR(VLOOKUP($I20,'WM-AR'!$I$7:$AS$3267,14,FALSE),"")</f>
        <v>0</v>
      </c>
      <c r="R20" s="766">
        <f>IFERROR(VLOOKUP($I20,'WM-AR'!$I$7:$AS$3267,16,FALSE),"")</f>
        <v>0</v>
      </c>
      <c r="S20" s="766">
        <f>IFERROR(VLOOKUP($I20,'WM-AR'!$I$7:$AS$3267,18,FALSE),"")</f>
        <v>0</v>
      </c>
      <c r="T20" s="766">
        <f>IFERROR(VLOOKUP($I20,'WM-AR'!$I$7:$AS$3267,20,FALSE),"")</f>
        <v>0</v>
      </c>
      <c r="U20" s="766">
        <f>IFERROR(VLOOKUP($I20,'WM-AR'!$I$7:$AS$3267,22,FALSE),"")</f>
        <v>0</v>
      </c>
      <c r="V20" s="766" t="str">
        <f>IFERROR(VLOOKUP($I20,'WM-AR'!$I$7:$AS$3267,24,FALSE),"")</f>
        <v>THK≤150mm</v>
      </c>
      <c r="W20" s="766">
        <f>IFERROR(VLOOKUP($I20,'WM-AR'!$I$7:$AS$3267,25,FALSE),"")</f>
        <v>0</v>
      </c>
      <c r="X20" s="766" t="str">
        <f>IFERROR(VLOOKUP($I20,'WM-AR'!$I$7:$AS$3267,26,FALSE),"")</f>
        <v>THK=(  )mm</v>
      </c>
      <c r="Y20" s="766">
        <f>IFERROR(VLOOKUP($I20,'WM-AR'!$I$7:$AS$3267,27,FALSE),"")</f>
        <v>0</v>
      </c>
      <c r="Z20" s="766">
        <f>IFERROR(VLOOKUP($I20,'WM-AR'!$I$7:$AS$3267,28,FALSE),"")</f>
        <v>0</v>
      </c>
      <c r="AA20" s="766" t="str">
        <f>IFERROR(VLOOKUP($I20,'WM-AR'!$I$7:$AS$3267,29,FALSE),"")</f>
        <v>CBR=(  )%</v>
      </c>
      <c r="AB20" s="766">
        <f>IFERROR(VLOOKUP($I20,'WM-AR'!$I$7:$AS$3267,30,FALSE),"")</f>
        <v>0</v>
      </c>
      <c r="AC20" s="766">
        <f>IFERROR(VLOOKUP($I20,'WM-AR'!$I$7:$AS$3267,31,FALSE),"")</f>
        <v>0</v>
      </c>
      <c r="AD20" s="766">
        <f>IFERROR(VLOOKUP($I20,'WM-AR'!$I$7:$AS$3267,32,FALSE),"")</f>
        <v>0</v>
      </c>
      <c r="AE20" s="766" t="str">
        <f>IFERROR(VLOOKUP($I20,'WM-AR'!$I$7:$AS$3267,33,FALSE),"")</f>
        <v/>
      </c>
      <c r="AF20" s="1094" t="s">
        <v>3211</v>
      </c>
      <c r="AG20" s="1216" t="s">
        <v>3577</v>
      </c>
      <c r="AH20" s="1096" t="s">
        <v>3205</v>
      </c>
      <c r="AI20" s="1097"/>
      <c r="AJ20" s="1097" t="str">
        <f t="shared" si="2"/>
        <v>M2</v>
      </c>
      <c r="AK20" s="1217"/>
      <c r="AL20" s="85" t="str">
        <f>IF(AND(ISTEXT($E20),ISTEXT($B20)),"산출기준 &gt;&gt;  "&amp;_xlfn.XLOOKUP($E20,산출기준!$D:$D,산출기준!$E:$E,"매칭실패"),"")</f>
        <v/>
      </c>
    </row>
    <row r="21" spans="1:38" s="85" customFormat="1" ht="35.1" customHeight="1" outlineLevel="1">
      <c r="A21" s="1087"/>
      <c r="B21" s="1088"/>
      <c r="C21" s="1090"/>
      <c r="D21" s="1089"/>
      <c r="E21" s="1090"/>
      <c r="F21" s="1091" t="s">
        <v>3212</v>
      </c>
      <c r="G21" s="1092" t="str">
        <f t="shared" si="0"/>
        <v xml:space="preserve">Subbase Course |  |  | </v>
      </c>
      <c r="H21" s="1093" t="s">
        <v>3213</v>
      </c>
      <c r="I21" s="1081" t="str">
        <f t="shared" si="1"/>
        <v>A01ZZ006-00001</v>
      </c>
      <c r="J21" s="766"/>
      <c r="K21" s="766" t="str">
        <f>IFERROR(VLOOKUP($I21,'WM-AR'!$I$7:$AS$3267,34,FALSE),"")</f>
        <v>M2</v>
      </c>
      <c r="L21" s="766" t="str">
        <f>IFERROR(VLOOKUP($I21,'WM-AR'!$I$7:$AS$3267,4,FALSE),"")</f>
        <v>Earth Work</v>
      </c>
      <c r="M21" s="766" t="str">
        <f>IFERROR(VLOOKUP($I21,'WM-AR'!$I$7:$AS$3267,6,FALSE),"")</f>
        <v>-</v>
      </c>
      <c r="N21" s="766" t="str">
        <f>IFERROR(VLOOKUP($I21,'WM-AR'!$I$7:$AS$3267,8,FALSE),"")</f>
        <v>Subbase Course</v>
      </c>
      <c r="O21" s="766">
        <f>IFERROR(VLOOKUP($I21,'WM-AR'!$I$7:$AS$3267,10,FALSE),"")</f>
        <v>0</v>
      </c>
      <c r="P21" s="766">
        <f>IFERROR(VLOOKUP($I21,'WM-AR'!$I$7:$AS$3267,12,FALSE),"")</f>
        <v>0</v>
      </c>
      <c r="Q21" s="766">
        <f>IFERROR(VLOOKUP($I21,'WM-AR'!$I$7:$AS$3267,14,FALSE),"")</f>
        <v>0</v>
      </c>
      <c r="R21" s="766">
        <f>IFERROR(VLOOKUP($I21,'WM-AR'!$I$7:$AS$3267,16,FALSE),"")</f>
        <v>0</v>
      </c>
      <c r="S21" s="766">
        <f>IFERROR(VLOOKUP($I21,'WM-AR'!$I$7:$AS$3267,18,FALSE),"")</f>
        <v>0</v>
      </c>
      <c r="T21" s="766" t="str">
        <f>IFERROR(VLOOKUP($I21,'WM-AR'!$I$7:$AS$3267,20,FALSE),"")</f>
        <v>Including Compaction of Sub-Grade</v>
      </c>
      <c r="U21" s="766">
        <f>IFERROR(VLOOKUP($I21,'WM-AR'!$I$7:$AS$3267,22,FALSE),"")</f>
        <v>0</v>
      </c>
      <c r="V21" s="766" t="str">
        <f>IFERROR(VLOOKUP($I21,'WM-AR'!$I$7:$AS$3267,24,FALSE),"")</f>
        <v>THK≤150mm</v>
      </c>
      <c r="W21" s="766">
        <f>IFERROR(VLOOKUP($I21,'WM-AR'!$I$7:$AS$3267,25,FALSE),"")</f>
        <v>0</v>
      </c>
      <c r="X21" s="766" t="str">
        <f>IFERROR(VLOOKUP($I21,'WM-AR'!$I$7:$AS$3267,26,FALSE),"")</f>
        <v>THK=(  )mm</v>
      </c>
      <c r="Y21" s="766">
        <f>IFERROR(VLOOKUP($I21,'WM-AR'!$I$7:$AS$3267,27,FALSE),"")</f>
        <v>0</v>
      </c>
      <c r="Z21" s="766">
        <f>IFERROR(VLOOKUP($I21,'WM-AR'!$I$7:$AS$3267,28,FALSE),"")</f>
        <v>0</v>
      </c>
      <c r="AA21" s="766" t="str">
        <f>IFERROR(VLOOKUP($I21,'WM-AR'!$I$7:$AS$3267,29,FALSE),"")</f>
        <v>CBR=(  )% for Subgrade, (  )% for Subbase</v>
      </c>
      <c r="AB21" s="766" t="str">
        <f>IFERROR(VLOOKUP($I21,'WM-AR'!$I$7:$AS$3267,30,FALSE),"")</f>
        <v>Compaction=(  )% for Subgrade, (  )% for Subbase</v>
      </c>
      <c r="AC21" s="766">
        <f>IFERROR(VLOOKUP($I21,'WM-AR'!$I$7:$AS$3267,31,FALSE),"")</f>
        <v>0</v>
      </c>
      <c r="AD21" s="766">
        <f>IFERROR(VLOOKUP($I21,'WM-AR'!$I$7:$AS$3267,32,FALSE),"")</f>
        <v>0</v>
      </c>
      <c r="AE21" s="766" t="str">
        <f>IFERROR(VLOOKUP($I21,'WM-AR'!$I$7:$AS$3267,33,FALSE),"")</f>
        <v/>
      </c>
      <c r="AF21" s="1094" t="s">
        <v>3214</v>
      </c>
      <c r="AG21" s="1216" t="s">
        <v>3577</v>
      </c>
      <c r="AH21" s="1096" t="s">
        <v>3205</v>
      </c>
      <c r="AI21" s="1097"/>
      <c r="AJ21" s="1097" t="str">
        <f t="shared" si="2"/>
        <v>M2</v>
      </c>
      <c r="AK21" s="1217"/>
      <c r="AL21" s="85" t="str">
        <f>IF(AND(ISTEXT($E21),ISTEXT($B21)),"산출기준 &gt;&gt;  "&amp;_xlfn.XLOOKUP($E21,산출기준!$D:$D,산출기준!$E:$E,"매칭실패"),"")</f>
        <v/>
      </c>
    </row>
    <row r="22" spans="1:38" s="600" customFormat="1">
      <c r="B22" s="1195"/>
      <c r="C22" s="1326"/>
      <c r="D22" s="1128"/>
      <c r="E22" s="1326"/>
      <c r="F22" s="1326"/>
      <c r="G22" s="1131" t="s">
        <v>2313</v>
      </c>
      <c r="H22" s="1131"/>
      <c r="I22" s="1327" t="str">
        <f t="shared" si="1"/>
        <v/>
      </c>
      <c r="J22" s="1328"/>
      <c r="K22" s="1328" t="str">
        <f>IFERROR(VLOOKUP($I22,'WM-AR'!$I$7:$AS$3267,34,FALSE),"")</f>
        <v/>
      </c>
      <c r="L22" s="1328" t="str">
        <f>IFERROR(VLOOKUP($I22,'WM-AR'!$I$7:$AS$3267,4,FALSE),"")</f>
        <v/>
      </c>
      <c r="M22" s="1328" t="str">
        <f>IFERROR(VLOOKUP($I22,'WM-AR'!$I$7:$AS$3267,6,FALSE),"")</f>
        <v/>
      </c>
      <c r="N22" s="1328" t="str">
        <f>IFERROR(VLOOKUP($I22,'WM-AR'!$I$7:$AS$3267,8,FALSE),"")</f>
        <v/>
      </c>
      <c r="O22" s="1328" t="str">
        <f>IFERROR(VLOOKUP($I22,'WM-AR'!$I$7:$AS$3267,10,FALSE),"")</f>
        <v/>
      </c>
      <c r="P22" s="1328" t="str">
        <f>IFERROR(VLOOKUP($I22,'WM-AR'!$I$7:$AS$3267,12,FALSE),"")</f>
        <v/>
      </c>
      <c r="Q22" s="1328" t="str">
        <f>IFERROR(VLOOKUP($I22,'WM-AR'!$I$7:$AS$3267,14,FALSE),"")</f>
        <v/>
      </c>
      <c r="R22" s="1328" t="str">
        <f>IFERROR(VLOOKUP($I22,'WM-AR'!$I$7:$AS$3267,16,FALSE),"")</f>
        <v/>
      </c>
      <c r="S22" s="1328" t="str">
        <f>IFERROR(VLOOKUP($I22,'WM-AR'!$I$7:$AS$3267,18,FALSE),"")</f>
        <v/>
      </c>
      <c r="T22" s="1328" t="str">
        <f>IFERROR(VLOOKUP($I22,'WM-AR'!$I$7:$AS$3267,20,FALSE),"")</f>
        <v/>
      </c>
      <c r="U22" s="1328" t="str">
        <f>IFERROR(VLOOKUP($I22,'WM-AR'!$I$7:$AS$3267,22,FALSE),"")</f>
        <v/>
      </c>
      <c r="V22" s="1328" t="str">
        <f>IFERROR(VLOOKUP($I22,'WM-AR'!$I$7:$AS$3267,24,FALSE),"")</f>
        <v/>
      </c>
      <c r="W22" s="1328" t="str">
        <f>IFERROR(VLOOKUP($I22,'WM-AR'!$I$7:$AS$3267,25,FALSE),"")</f>
        <v/>
      </c>
      <c r="X22" s="1328" t="str">
        <f>IFERROR(VLOOKUP($I22,'WM-AR'!$I$7:$AS$3267,26,FALSE),"")</f>
        <v/>
      </c>
      <c r="Y22" s="1328" t="str">
        <f>IFERROR(VLOOKUP($I22,'WM-AR'!$I$7:$AS$3267,27,FALSE),"")</f>
        <v/>
      </c>
      <c r="Z22" s="1328" t="str">
        <f>IFERROR(VLOOKUP($I22,'WM-AR'!$I$7:$AS$3267,28,FALSE),"")</f>
        <v/>
      </c>
      <c r="AA22" s="1328" t="str">
        <f>IFERROR(VLOOKUP($I22,'WM-AR'!$I$7:$AS$3267,29,FALSE),"")</f>
        <v/>
      </c>
      <c r="AB22" s="1328" t="str">
        <f>IFERROR(VLOOKUP($I22,'WM-AR'!$I$7:$AS$3267,30,FALSE),"")</f>
        <v/>
      </c>
      <c r="AC22" s="1328" t="str">
        <f>IFERROR(VLOOKUP($I22,'WM-AR'!$I$7:$AS$3267,31,FALSE),"")</f>
        <v/>
      </c>
      <c r="AD22" s="1328" t="str">
        <f>IFERROR(VLOOKUP($I22,'WM-AR'!$I$7:$AS$3267,32,FALSE),"")</f>
        <v/>
      </c>
      <c r="AE22" s="1328" t="str">
        <f>IFERROR(VLOOKUP($I22,'WM-AR'!$I$7:$AS$3267,33,FALSE),"")</f>
        <v/>
      </c>
      <c r="AF22" s="1190"/>
      <c r="AG22" s="1329"/>
      <c r="AH22" s="1329"/>
      <c r="AI22" s="1330"/>
      <c r="AJ22" s="1330" t="str">
        <f t="shared" si="2"/>
        <v/>
      </c>
      <c r="AK22" s="1304"/>
      <c r="AL22" s="600" t="str">
        <f>IF(AND(ISTEXT($E22),ISTEXT($B22)),"산출기준 &gt;&gt;  "&amp;_xlfn.XLOOKUP($E22,산출기준!$D:$D,산출기준!$E:$E,"매칭실패"),"")</f>
        <v/>
      </c>
    </row>
    <row r="23" spans="1:38" s="600" customFormat="1">
      <c r="B23" s="1204"/>
      <c r="C23" s="1331"/>
      <c r="D23" s="1331" t="s">
        <v>2715</v>
      </c>
      <c r="E23" s="1331"/>
      <c r="F23" s="1331"/>
      <c r="G23" s="843" t="s">
        <v>3578</v>
      </c>
      <c r="H23" s="843"/>
      <c r="I23" s="844" t="str">
        <f t="shared" si="1"/>
        <v/>
      </c>
      <c r="J23" s="846"/>
      <c r="K23" s="846" t="str">
        <f>IFERROR(VLOOKUP($I23,'WM-AR'!$I$7:$AS$3267,34,FALSE),"")</f>
        <v/>
      </c>
      <c r="L23" s="846" t="str">
        <f>IFERROR(VLOOKUP($I23,'WM-AR'!$I$7:$AS$3267,4,FALSE),"")</f>
        <v/>
      </c>
      <c r="M23" s="846" t="str">
        <f>IFERROR(VLOOKUP($I23,'WM-AR'!$I$7:$AS$3267,6,FALSE),"")</f>
        <v/>
      </c>
      <c r="N23" s="846" t="str">
        <f>IFERROR(VLOOKUP($I23,'WM-AR'!$I$7:$AS$3267,8,FALSE),"")</f>
        <v/>
      </c>
      <c r="O23" s="846" t="str">
        <f>IFERROR(VLOOKUP($I23,'WM-AR'!$I$7:$AS$3267,10,FALSE),"")</f>
        <v/>
      </c>
      <c r="P23" s="846" t="str">
        <f>IFERROR(VLOOKUP($I23,'WM-AR'!$I$7:$AS$3267,12,FALSE),"")</f>
        <v/>
      </c>
      <c r="Q23" s="846" t="str">
        <f>IFERROR(VLOOKUP($I23,'WM-AR'!$I$7:$AS$3267,14,FALSE),"")</f>
        <v/>
      </c>
      <c r="R23" s="846" t="str">
        <f>IFERROR(VLOOKUP($I23,'WM-AR'!$I$7:$AS$3267,16,FALSE),"")</f>
        <v/>
      </c>
      <c r="S23" s="846" t="str">
        <f>IFERROR(VLOOKUP($I23,'WM-AR'!$I$7:$AS$3267,18,FALSE),"")</f>
        <v/>
      </c>
      <c r="T23" s="846" t="str">
        <f>IFERROR(VLOOKUP($I23,'WM-AR'!$I$7:$AS$3267,20,FALSE),"")</f>
        <v/>
      </c>
      <c r="U23" s="846" t="str">
        <f>IFERROR(VLOOKUP($I23,'WM-AR'!$I$7:$AS$3267,22,FALSE),"")</f>
        <v/>
      </c>
      <c r="V23" s="846" t="str">
        <f>IFERROR(VLOOKUP($I23,'WM-AR'!$I$7:$AS$3267,24,FALSE),"")</f>
        <v/>
      </c>
      <c r="W23" s="846" t="str">
        <f>IFERROR(VLOOKUP($I23,'WM-AR'!$I$7:$AS$3267,25,FALSE),"")</f>
        <v/>
      </c>
      <c r="X23" s="846" t="str">
        <f>IFERROR(VLOOKUP($I23,'WM-AR'!$I$7:$AS$3267,26,FALSE),"")</f>
        <v/>
      </c>
      <c r="Y23" s="846" t="str">
        <f>IFERROR(VLOOKUP($I23,'WM-AR'!$I$7:$AS$3267,27,FALSE),"")</f>
        <v/>
      </c>
      <c r="Z23" s="846" t="str">
        <f>IFERROR(VLOOKUP($I23,'WM-AR'!$I$7:$AS$3267,28,FALSE),"")</f>
        <v/>
      </c>
      <c r="AA23" s="846" t="str">
        <f>IFERROR(VLOOKUP($I23,'WM-AR'!$I$7:$AS$3267,29,FALSE),"")</f>
        <v/>
      </c>
      <c r="AB23" s="846" t="str">
        <f>IFERROR(VLOOKUP($I23,'WM-AR'!$I$7:$AS$3267,30,FALSE),"")</f>
        <v/>
      </c>
      <c r="AC23" s="846" t="str">
        <f>IFERROR(VLOOKUP($I23,'WM-AR'!$I$7:$AS$3267,31,FALSE),"")</f>
        <v/>
      </c>
      <c r="AD23" s="846" t="str">
        <f>IFERROR(VLOOKUP($I23,'WM-AR'!$I$7:$AS$3267,32,FALSE),"")</f>
        <v/>
      </c>
      <c r="AE23" s="846" t="str">
        <f>IFERROR(VLOOKUP($I23,'WM-AR'!$I$7:$AS$3267,33,FALSE),"")</f>
        <v/>
      </c>
      <c r="AF23" s="938"/>
      <c r="AG23" s="924"/>
      <c r="AH23" s="924"/>
      <c r="AI23" s="925"/>
      <c r="AJ23" s="925" t="str">
        <f t="shared" si="2"/>
        <v/>
      </c>
      <c r="AK23" s="1280"/>
      <c r="AL23" s="600" t="str">
        <f>IF(AND(ISTEXT($E23),ISTEXT($B23)),"산출기준 &gt;&gt;  "&amp;_xlfn.XLOOKUP($E23,산출기준!$D:$D,산출기준!$E:$E,"매칭실패"),"")</f>
        <v/>
      </c>
    </row>
    <row r="24" spans="1:38" s="600" customFormat="1">
      <c r="B24" s="1204"/>
      <c r="C24" s="1331"/>
      <c r="D24" s="1331" t="s">
        <v>2715</v>
      </c>
      <c r="E24" s="1331"/>
      <c r="F24" s="1331"/>
      <c r="G24" s="843" t="s">
        <v>3579</v>
      </c>
      <c r="H24" s="843"/>
      <c r="I24" s="844" t="str">
        <f t="shared" si="1"/>
        <v/>
      </c>
      <c r="J24" s="846"/>
      <c r="K24" s="846" t="str">
        <f>IFERROR(VLOOKUP($I24,'WM-AR'!$I$7:$AS$3267,34,FALSE),"")</f>
        <v/>
      </c>
      <c r="L24" s="846" t="str">
        <f>IFERROR(VLOOKUP($I24,'WM-AR'!$I$7:$AS$3267,4,FALSE),"")</f>
        <v/>
      </c>
      <c r="M24" s="846" t="str">
        <f>IFERROR(VLOOKUP($I24,'WM-AR'!$I$7:$AS$3267,6,FALSE),"")</f>
        <v/>
      </c>
      <c r="N24" s="846" t="str">
        <f>IFERROR(VLOOKUP($I24,'WM-AR'!$I$7:$AS$3267,8,FALSE),"")</f>
        <v/>
      </c>
      <c r="O24" s="846" t="str">
        <f>IFERROR(VLOOKUP($I24,'WM-AR'!$I$7:$AS$3267,10,FALSE),"")</f>
        <v/>
      </c>
      <c r="P24" s="846" t="str">
        <f>IFERROR(VLOOKUP($I24,'WM-AR'!$I$7:$AS$3267,12,FALSE),"")</f>
        <v/>
      </c>
      <c r="Q24" s="846" t="str">
        <f>IFERROR(VLOOKUP($I24,'WM-AR'!$I$7:$AS$3267,14,FALSE),"")</f>
        <v/>
      </c>
      <c r="R24" s="846" t="str">
        <f>IFERROR(VLOOKUP($I24,'WM-AR'!$I$7:$AS$3267,16,FALSE),"")</f>
        <v/>
      </c>
      <c r="S24" s="846" t="str">
        <f>IFERROR(VLOOKUP($I24,'WM-AR'!$I$7:$AS$3267,18,FALSE),"")</f>
        <v/>
      </c>
      <c r="T24" s="846" t="str">
        <f>IFERROR(VLOOKUP($I24,'WM-AR'!$I$7:$AS$3267,20,FALSE),"")</f>
        <v/>
      </c>
      <c r="U24" s="846" t="str">
        <f>IFERROR(VLOOKUP($I24,'WM-AR'!$I$7:$AS$3267,22,FALSE),"")</f>
        <v/>
      </c>
      <c r="V24" s="846" t="str">
        <f>IFERROR(VLOOKUP($I24,'WM-AR'!$I$7:$AS$3267,24,FALSE),"")</f>
        <v/>
      </c>
      <c r="W24" s="846" t="str">
        <f>IFERROR(VLOOKUP($I24,'WM-AR'!$I$7:$AS$3267,25,FALSE),"")</f>
        <v/>
      </c>
      <c r="X24" s="846" t="str">
        <f>IFERROR(VLOOKUP($I24,'WM-AR'!$I$7:$AS$3267,26,FALSE),"")</f>
        <v/>
      </c>
      <c r="Y24" s="846" t="str">
        <f>IFERROR(VLOOKUP($I24,'WM-AR'!$I$7:$AS$3267,27,FALSE),"")</f>
        <v/>
      </c>
      <c r="Z24" s="846" t="str">
        <f>IFERROR(VLOOKUP($I24,'WM-AR'!$I$7:$AS$3267,28,FALSE),"")</f>
        <v/>
      </c>
      <c r="AA24" s="846" t="str">
        <f>IFERROR(VLOOKUP($I24,'WM-AR'!$I$7:$AS$3267,29,FALSE),"")</f>
        <v/>
      </c>
      <c r="AB24" s="846" t="str">
        <f>IFERROR(VLOOKUP($I24,'WM-AR'!$I$7:$AS$3267,30,FALSE),"")</f>
        <v/>
      </c>
      <c r="AC24" s="846" t="str">
        <f>IFERROR(VLOOKUP($I24,'WM-AR'!$I$7:$AS$3267,31,FALSE),"")</f>
        <v/>
      </c>
      <c r="AD24" s="846" t="str">
        <f>IFERROR(VLOOKUP($I24,'WM-AR'!$I$7:$AS$3267,32,FALSE),"")</f>
        <v/>
      </c>
      <c r="AE24" s="846" t="str">
        <f>IFERROR(VLOOKUP($I24,'WM-AR'!$I$7:$AS$3267,33,FALSE),"")</f>
        <v/>
      </c>
      <c r="AF24" s="938"/>
      <c r="AG24" s="924"/>
      <c r="AH24" s="924"/>
      <c r="AI24" s="925"/>
      <c r="AJ24" s="925" t="str">
        <f t="shared" si="2"/>
        <v/>
      </c>
      <c r="AK24" s="1280"/>
      <c r="AL24" s="600" t="str">
        <f>IF(AND(ISTEXT($E24),ISTEXT($B24)),"산출기준 &gt;&gt;  "&amp;_xlfn.XLOOKUP($E24,산출기준!$D:$D,산출기준!$E:$E,"매칭실패"),"")</f>
        <v/>
      </c>
    </row>
    <row r="25" spans="1:38" s="600" customFormat="1">
      <c r="B25" s="1204"/>
      <c r="C25" s="1331"/>
      <c r="D25" s="1331"/>
      <c r="E25" s="1331"/>
      <c r="F25" s="1331"/>
      <c r="G25" s="843"/>
      <c r="H25" s="843"/>
      <c r="I25" s="844" t="str">
        <f t="shared" si="1"/>
        <v/>
      </c>
      <c r="J25" s="846"/>
      <c r="K25" s="846" t="str">
        <f>IFERROR(VLOOKUP($I25,'WM-AR'!$I$7:$AS$3267,34,FALSE),"")</f>
        <v/>
      </c>
      <c r="L25" s="846" t="str">
        <f>IFERROR(VLOOKUP($I25,'WM-AR'!$I$7:$AS$3267,4,FALSE),"")</f>
        <v/>
      </c>
      <c r="M25" s="846" t="str">
        <f>IFERROR(VLOOKUP($I25,'WM-AR'!$I$7:$AS$3267,6,FALSE),"")</f>
        <v/>
      </c>
      <c r="N25" s="846" t="str">
        <f>IFERROR(VLOOKUP($I25,'WM-AR'!$I$7:$AS$3267,8,FALSE),"")</f>
        <v/>
      </c>
      <c r="O25" s="846" t="str">
        <f>IFERROR(VLOOKUP($I25,'WM-AR'!$I$7:$AS$3267,10,FALSE),"")</f>
        <v/>
      </c>
      <c r="P25" s="846" t="str">
        <f>IFERROR(VLOOKUP($I25,'WM-AR'!$I$7:$AS$3267,12,FALSE),"")</f>
        <v/>
      </c>
      <c r="Q25" s="846" t="str">
        <f>IFERROR(VLOOKUP($I25,'WM-AR'!$I$7:$AS$3267,14,FALSE),"")</f>
        <v/>
      </c>
      <c r="R25" s="846" t="str">
        <f>IFERROR(VLOOKUP($I25,'WM-AR'!$I$7:$AS$3267,16,FALSE),"")</f>
        <v/>
      </c>
      <c r="S25" s="846" t="str">
        <f>IFERROR(VLOOKUP($I25,'WM-AR'!$I$7:$AS$3267,18,FALSE),"")</f>
        <v/>
      </c>
      <c r="T25" s="846" t="str">
        <f>IFERROR(VLOOKUP($I25,'WM-AR'!$I$7:$AS$3267,20,FALSE),"")</f>
        <v/>
      </c>
      <c r="U25" s="846" t="str">
        <f>IFERROR(VLOOKUP($I25,'WM-AR'!$I$7:$AS$3267,22,FALSE),"")</f>
        <v/>
      </c>
      <c r="V25" s="846" t="str">
        <f>IFERROR(VLOOKUP($I25,'WM-AR'!$I$7:$AS$3267,24,FALSE),"")</f>
        <v/>
      </c>
      <c r="W25" s="846" t="str">
        <f>IFERROR(VLOOKUP($I25,'WM-AR'!$I$7:$AS$3267,25,FALSE),"")</f>
        <v/>
      </c>
      <c r="X25" s="846" t="str">
        <f>IFERROR(VLOOKUP($I25,'WM-AR'!$I$7:$AS$3267,26,FALSE),"")</f>
        <v/>
      </c>
      <c r="Y25" s="846" t="str">
        <f>IFERROR(VLOOKUP($I25,'WM-AR'!$I$7:$AS$3267,27,FALSE),"")</f>
        <v/>
      </c>
      <c r="Z25" s="846" t="str">
        <f>IFERROR(VLOOKUP($I25,'WM-AR'!$I$7:$AS$3267,28,FALSE),"")</f>
        <v/>
      </c>
      <c r="AA25" s="846" t="str">
        <f>IFERROR(VLOOKUP($I25,'WM-AR'!$I$7:$AS$3267,29,FALSE),"")</f>
        <v/>
      </c>
      <c r="AB25" s="846" t="str">
        <f>IFERROR(VLOOKUP($I25,'WM-AR'!$I$7:$AS$3267,30,FALSE),"")</f>
        <v/>
      </c>
      <c r="AC25" s="846" t="str">
        <f>IFERROR(VLOOKUP($I25,'WM-AR'!$I$7:$AS$3267,31,FALSE),"")</f>
        <v/>
      </c>
      <c r="AD25" s="846" t="str">
        <f>IFERROR(VLOOKUP($I25,'WM-AR'!$I$7:$AS$3267,32,FALSE),"")</f>
        <v/>
      </c>
      <c r="AE25" s="846" t="str">
        <f>IFERROR(VLOOKUP($I25,'WM-AR'!$I$7:$AS$3267,33,FALSE),"")</f>
        <v/>
      </c>
      <c r="AF25" s="938"/>
      <c r="AG25" s="924"/>
      <c r="AH25" s="924"/>
      <c r="AI25" s="925"/>
      <c r="AJ25" s="925" t="str">
        <f t="shared" si="2"/>
        <v/>
      </c>
      <c r="AK25" s="1280"/>
      <c r="AL25" s="600" t="str">
        <f>IF(AND(ISTEXT($E25),ISTEXT($B25)),"산출기준 &gt;&gt;  "&amp;_xlfn.XLOOKUP($E25,산출기준!$D:$D,산출기준!$E:$E,"매칭실패"),"")</f>
        <v/>
      </c>
    </row>
    <row r="26" spans="1:38" s="600" customFormat="1">
      <c r="B26" s="1204"/>
      <c r="C26" s="1331"/>
      <c r="D26" s="1331"/>
      <c r="E26" s="1331"/>
      <c r="F26" s="1331"/>
      <c r="G26" s="843"/>
      <c r="H26" s="843"/>
      <c r="I26" s="844" t="str">
        <f t="shared" si="1"/>
        <v/>
      </c>
      <c r="J26" s="846"/>
      <c r="K26" s="846" t="str">
        <f>IFERROR(VLOOKUP($I26,'WM-AR'!$I$7:$AS$3267,34,FALSE),"")</f>
        <v/>
      </c>
      <c r="L26" s="846" t="str">
        <f>IFERROR(VLOOKUP($I26,'WM-AR'!$I$7:$AS$3267,4,FALSE),"")</f>
        <v/>
      </c>
      <c r="M26" s="846" t="str">
        <f>IFERROR(VLOOKUP($I26,'WM-AR'!$I$7:$AS$3267,6,FALSE),"")</f>
        <v/>
      </c>
      <c r="N26" s="846" t="str">
        <f>IFERROR(VLOOKUP($I26,'WM-AR'!$I$7:$AS$3267,8,FALSE),"")</f>
        <v/>
      </c>
      <c r="O26" s="846" t="str">
        <f>IFERROR(VLOOKUP($I26,'WM-AR'!$I$7:$AS$3267,10,FALSE),"")</f>
        <v/>
      </c>
      <c r="P26" s="846" t="str">
        <f>IFERROR(VLOOKUP($I26,'WM-AR'!$I$7:$AS$3267,12,FALSE),"")</f>
        <v/>
      </c>
      <c r="Q26" s="846" t="str">
        <f>IFERROR(VLOOKUP($I26,'WM-AR'!$I$7:$AS$3267,14,FALSE),"")</f>
        <v/>
      </c>
      <c r="R26" s="846" t="str">
        <f>IFERROR(VLOOKUP($I26,'WM-AR'!$I$7:$AS$3267,16,FALSE),"")</f>
        <v/>
      </c>
      <c r="S26" s="846" t="str">
        <f>IFERROR(VLOOKUP($I26,'WM-AR'!$I$7:$AS$3267,18,FALSE),"")</f>
        <v/>
      </c>
      <c r="T26" s="846" t="str">
        <f>IFERROR(VLOOKUP($I26,'WM-AR'!$I$7:$AS$3267,20,FALSE),"")</f>
        <v/>
      </c>
      <c r="U26" s="846" t="str">
        <f>IFERROR(VLOOKUP($I26,'WM-AR'!$I$7:$AS$3267,22,FALSE),"")</f>
        <v/>
      </c>
      <c r="V26" s="846" t="str">
        <f>IFERROR(VLOOKUP($I26,'WM-AR'!$I$7:$AS$3267,24,FALSE),"")</f>
        <v/>
      </c>
      <c r="W26" s="846" t="str">
        <f>IFERROR(VLOOKUP($I26,'WM-AR'!$I$7:$AS$3267,25,FALSE),"")</f>
        <v/>
      </c>
      <c r="X26" s="846" t="str">
        <f>IFERROR(VLOOKUP($I26,'WM-AR'!$I$7:$AS$3267,26,FALSE),"")</f>
        <v/>
      </c>
      <c r="Y26" s="846" t="str">
        <f>IFERROR(VLOOKUP($I26,'WM-AR'!$I$7:$AS$3267,27,FALSE),"")</f>
        <v/>
      </c>
      <c r="Z26" s="846" t="str">
        <f>IFERROR(VLOOKUP($I26,'WM-AR'!$I$7:$AS$3267,28,FALSE),"")</f>
        <v/>
      </c>
      <c r="AA26" s="846" t="str">
        <f>IFERROR(VLOOKUP($I26,'WM-AR'!$I$7:$AS$3267,29,FALSE),"")</f>
        <v/>
      </c>
      <c r="AB26" s="846" t="str">
        <f>IFERROR(VLOOKUP($I26,'WM-AR'!$I$7:$AS$3267,30,FALSE),"")</f>
        <v/>
      </c>
      <c r="AC26" s="846" t="str">
        <f>IFERROR(VLOOKUP($I26,'WM-AR'!$I$7:$AS$3267,31,FALSE),"")</f>
        <v/>
      </c>
      <c r="AD26" s="846" t="str">
        <f>IFERROR(VLOOKUP($I26,'WM-AR'!$I$7:$AS$3267,32,FALSE),"")</f>
        <v/>
      </c>
      <c r="AE26" s="846" t="str">
        <f>IFERROR(VLOOKUP($I26,'WM-AR'!$I$7:$AS$3267,33,FALSE),"")</f>
        <v/>
      </c>
      <c r="AF26" s="938"/>
      <c r="AG26" s="924"/>
      <c r="AH26" s="924"/>
      <c r="AI26" s="925"/>
      <c r="AJ26" s="925" t="str">
        <f t="shared" si="2"/>
        <v/>
      </c>
      <c r="AK26" s="1280"/>
      <c r="AL26" s="600" t="str">
        <f>IF(AND(ISTEXT($E26),ISTEXT($B26)),"산출기준 &gt;&gt;  "&amp;_xlfn.XLOOKUP($E26,산출기준!$D:$D,산출기준!$E:$E,"매칭실패"),"")</f>
        <v/>
      </c>
    </row>
    <row r="27" spans="1:38" s="600" customFormat="1">
      <c r="B27" s="1214"/>
      <c r="C27" s="1332"/>
      <c r="D27" s="1332"/>
      <c r="E27" s="1332"/>
      <c r="F27" s="1332"/>
      <c r="G27" s="1120"/>
      <c r="H27" s="1120"/>
      <c r="I27" s="1333" t="str">
        <f t="shared" si="1"/>
        <v/>
      </c>
      <c r="J27" s="1334"/>
      <c r="K27" s="1334" t="str">
        <f>IFERROR(VLOOKUP($I27,'WM-AR'!$I$7:$AS$3267,34,FALSE),"")</f>
        <v/>
      </c>
      <c r="L27" s="1334" t="str">
        <f>IFERROR(VLOOKUP($I27,'WM-AR'!$I$7:$AS$3267,4,FALSE),"")</f>
        <v/>
      </c>
      <c r="M27" s="1334" t="str">
        <f>IFERROR(VLOOKUP($I27,'WM-AR'!$I$7:$AS$3267,6,FALSE),"")</f>
        <v/>
      </c>
      <c r="N27" s="1334" t="str">
        <f>IFERROR(VLOOKUP($I27,'WM-AR'!$I$7:$AS$3267,8,FALSE),"")</f>
        <v/>
      </c>
      <c r="O27" s="1334" t="str">
        <f>IFERROR(VLOOKUP($I27,'WM-AR'!$I$7:$AS$3267,10,FALSE),"")</f>
        <v/>
      </c>
      <c r="P27" s="1334" t="str">
        <f>IFERROR(VLOOKUP($I27,'WM-AR'!$I$7:$AS$3267,12,FALSE),"")</f>
        <v/>
      </c>
      <c r="Q27" s="1334" t="str">
        <f>IFERROR(VLOOKUP($I27,'WM-AR'!$I$7:$AS$3267,14,FALSE),"")</f>
        <v/>
      </c>
      <c r="R27" s="1334" t="str">
        <f>IFERROR(VLOOKUP($I27,'WM-AR'!$I$7:$AS$3267,16,FALSE),"")</f>
        <v/>
      </c>
      <c r="S27" s="1334" t="str">
        <f>IFERROR(VLOOKUP($I27,'WM-AR'!$I$7:$AS$3267,18,FALSE),"")</f>
        <v/>
      </c>
      <c r="T27" s="1334" t="str">
        <f>IFERROR(VLOOKUP($I27,'WM-AR'!$I$7:$AS$3267,20,FALSE),"")</f>
        <v/>
      </c>
      <c r="U27" s="1334" t="str">
        <f>IFERROR(VLOOKUP($I27,'WM-AR'!$I$7:$AS$3267,22,FALSE),"")</f>
        <v/>
      </c>
      <c r="V27" s="1334" t="str">
        <f>IFERROR(VLOOKUP($I27,'WM-AR'!$I$7:$AS$3267,24,FALSE),"")</f>
        <v/>
      </c>
      <c r="W27" s="1334" t="str">
        <f>IFERROR(VLOOKUP($I27,'WM-AR'!$I$7:$AS$3267,25,FALSE),"")</f>
        <v/>
      </c>
      <c r="X27" s="1334" t="str">
        <f>IFERROR(VLOOKUP($I27,'WM-AR'!$I$7:$AS$3267,26,FALSE),"")</f>
        <v/>
      </c>
      <c r="Y27" s="1334" t="str">
        <f>IFERROR(VLOOKUP($I27,'WM-AR'!$I$7:$AS$3267,27,FALSE),"")</f>
        <v/>
      </c>
      <c r="Z27" s="1334" t="str">
        <f>IFERROR(VLOOKUP($I27,'WM-AR'!$I$7:$AS$3267,28,FALSE),"")</f>
        <v/>
      </c>
      <c r="AA27" s="1334" t="str">
        <f>IFERROR(VLOOKUP($I27,'WM-AR'!$I$7:$AS$3267,29,FALSE),"")</f>
        <v/>
      </c>
      <c r="AB27" s="1334" t="str">
        <f>IFERROR(VLOOKUP($I27,'WM-AR'!$I$7:$AS$3267,30,FALSE),"")</f>
        <v/>
      </c>
      <c r="AC27" s="1334" t="str">
        <f>IFERROR(VLOOKUP($I27,'WM-AR'!$I$7:$AS$3267,31,FALSE),"")</f>
        <v/>
      </c>
      <c r="AD27" s="1334" t="str">
        <f>IFERROR(VLOOKUP($I27,'WM-AR'!$I$7:$AS$3267,32,FALSE),"")</f>
        <v/>
      </c>
      <c r="AE27" s="1334" t="str">
        <f>IFERROR(VLOOKUP($I27,'WM-AR'!$I$7:$AS$3267,33,FALSE),"")</f>
        <v/>
      </c>
      <c r="AF27" s="1209"/>
      <c r="AG27" s="1335"/>
      <c r="AH27" s="1335"/>
      <c r="AI27" s="1336"/>
      <c r="AJ27" s="1336" t="str">
        <f t="shared" si="2"/>
        <v/>
      </c>
      <c r="AK27" s="1281"/>
      <c r="AL27" s="600" t="str">
        <f>IF(AND(ISTEXT($E27),ISTEXT($B27)),"산출기준 &gt;&gt;  "&amp;_xlfn.XLOOKUP($E27,산출기준!$D:$D,산출기준!$E:$E,"매칭실패"),"")</f>
        <v/>
      </c>
    </row>
    <row r="28" spans="1:38" s="658" customFormat="1" ht="20.100000000000001" customHeight="1">
      <c r="B28" s="1072"/>
      <c r="C28" s="639"/>
      <c r="D28" s="639"/>
      <c r="E28" s="639"/>
      <c r="F28" s="639"/>
      <c r="G28" s="639"/>
      <c r="H28" s="639"/>
      <c r="I28" s="641"/>
      <c r="J28" s="642"/>
      <c r="K28" s="642"/>
      <c r="L28" s="642"/>
      <c r="M28" s="642"/>
      <c r="N28" s="642"/>
      <c r="O28" s="642"/>
      <c r="P28" s="642"/>
      <c r="Q28" s="642"/>
      <c r="R28" s="642"/>
      <c r="S28" s="642"/>
      <c r="T28" s="642"/>
      <c r="U28" s="642"/>
      <c r="V28" s="642"/>
      <c r="W28" s="642"/>
      <c r="X28" s="642"/>
      <c r="Y28" s="642"/>
      <c r="Z28" s="642"/>
      <c r="AA28" s="642"/>
      <c r="AB28" s="642"/>
      <c r="AC28" s="642"/>
      <c r="AD28" s="642"/>
      <c r="AE28" s="642"/>
      <c r="AF28" s="637"/>
      <c r="AG28" s="643"/>
      <c r="AH28" s="643"/>
      <c r="AI28" s="644"/>
      <c r="AJ28" s="644"/>
      <c r="AK28" s="639"/>
      <c r="AL28" s="658" t="str">
        <f>IF(AND(ISTEXT($E28),ISTEXT($B28)),"산출기준 &gt;&gt;  "&amp;_xlfn.XLOOKUP($E28,산출기준!$D:$D,산출기준!$E:$E,"매칭실패"),"")</f>
        <v/>
      </c>
    </row>
    <row r="29" spans="1:38" s="658" customFormat="1" ht="20.100000000000001" customHeight="1">
      <c r="B29" s="1261"/>
      <c r="C29" s="1057" t="s">
        <v>3564</v>
      </c>
      <c r="D29" s="648"/>
      <c r="E29" s="648"/>
      <c r="F29" s="1057" t="s">
        <v>3580</v>
      </c>
      <c r="G29" s="1057"/>
      <c r="H29" s="1263"/>
      <c r="I29" s="1263"/>
      <c r="J29" s="805"/>
      <c r="K29" s="805"/>
      <c r="L29" s="806"/>
      <c r="M29" s="806"/>
      <c r="N29" s="806"/>
      <c r="O29" s="806"/>
      <c r="P29" s="806"/>
      <c r="Q29" s="806"/>
      <c r="R29" s="806"/>
      <c r="S29" s="806"/>
      <c r="T29" s="806"/>
      <c r="U29" s="806"/>
      <c r="V29" s="806"/>
      <c r="W29" s="806"/>
      <c r="X29" s="806"/>
      <c r="Y29" s="806"/>
      <c r="Z29" s="806"/>
      <c r="AA29" s="806"/>
      <c r="AB29" s="806"/>
      <c r="AC29" s="806"/>
      <c r="AD29" s="806"/>
      <c r="AE29" s="806"/>
      <c r="AF29" s="1323"/>
      <c r="AL29" s="658" t="str">
        <f>IF(AND(ISTEXT($E29),ISTEXT($B29)),"산출기준 &gt;&gt;  "&amp;_xlfn.XLOOKUP($E29,산출기준!$D:$D,산출기준!$E:$E,"매칭실패"),"")</f>
        <v/>
      </c>
    </row>
    <row r="30" spans="1:38" s="658" customFormat="1" ht="20.100000000000001" customHeight="1">
      <c r="B30" s="802"/>
      <c r="C30" s="662"/>
      <c r="D30" s="662"/>
      <c r="E30" s="662"/>
      <c r="F30" s="662"/>
      <c r="G30" s="662"/>
      <c r="H30" s="662"/>
      <c r="I30" s="652"/>
      <c r="J30" s="664"/>
      <c r="K30" s="664"/>
      <c r="L30" s="664"/>
      <c r="M30" s="664"/>
      <c r="N30" s="664"/>
      <c r="O30" s="664"/>
      <c r="P30" s="664"/>
      <c r="Q30" s="664"/>
      <c r="R30" s="664"/>
      <c r="S30" s="664"/>
      <c r="T30" s="664"/>
      <c r="U30" s="664"/>
      <c r="V30" s="664"/>
      <c r="W30" s="664"/>
      <c r="X30" s="664"/>
      <c r="Y30" s="664"/>
      <c r="Z30" s="664"/>
      <c r="AA30" s="664"/>
      <c r="AB30" s="664"/>
      <c r="AC30" s="664"/>
      <c r="AD30" s="664"/>
      <c r="AE30" s="664"/>
      <c r="AF30" s="660"/>
      <c r="AG30" s="665"/>
      <c r="AH30" s="665"/>
      <c r="AI30" s="666"/>
      <c r="AJ30" s="666"/>
      <c r="AK30" s="662"/>
      <c r="AL30" s="658" t="str">
        <f>IF(AND(ISTEXT($E30),ISTEXT($B30)),"산출기준 &gt;&gt;  "&amp;_xlfn.XLOOKUP($E30,산출기준!$D:$D,산출기준!$E:$E,"매칭실패"),"")</f>
        <v/>
      </c>
    </row>
    <row r="31" spans="1:38" ht="34.9" customHeight="1">
      <c r="B31" s="808" t="str" cm="1">
        <f t="array" aca="1" ref="B31" ca="1">_xlfn.IFNA(INDIRECT("Family_표준_구성도!B"&amp;MATCH(F31,INDIRECT("Family_표준_구성도!"&amp;"C:C"),0)),"")</f>
        <v>6.1.1.2.1</v>
      </c>
      <c r="C31" s="668" t="s">
        <v>1903</v>
      </c>
      <c r="D31" s="809"/>
      <c r="E31" s="668" t="s">
        <v>3581</v>
      </c>
      <c r="F31" s="1079" t="s">
        <v>961</v>
      </c>
      <c r="G31" s="1079"/>
      <c r="H31" s="1079"/>
      <c r="I31" s="674" t="str">
        <f t="shared" ref="I31:I49" si="3">LEFT(H31,14)</f>
        <v/>
      </c>
      <c r="J31" s="674"/>
      <c r="K31" s="674"/>
      <c r="L31" s="674"/>
      <c r="M31" s="674"/>
      <c r="N31" s="675"/>
      <c r="O31" s="676"/>
      <c r="P31" s="677"/>
      <c r="Q31" s="677"/>
      <c r="R31" s="677"/>
      <c r="S31" s="677"/>
      <c r="T31" s="677"/>
      <c r="U31" s="677"/>
      <c r="V31" s="678"/>
      <c r="W31" s="679"/>
      <c r="X31" s="679"/>
      <c r="Y31" s="679"/>
      <c r="Z31" s="679"/>
      <c r="AA31" s="679"/>
      <c r="AB31" s="679"/>
      <c r="AC31" s="679"/>
      <c r="AD31" s="679"/>
      <c r="AE31" s="679"/>
      <c r="AF31" s="1324" t="s">
        <v>181</v>
      </c>
      <c r="AG31" s="682"/>
      <c r="AH31" s="682"/>
      <c r="AI31" s="682"/>
      <c r="AJ31" s="682"/>
      <c r="AK31" s="1266"/>
      <c r="AL31" s="88" t="str">
        <f ca="1">IF(AND(ISTEXT($E31),ISTEXT($B31)),"산출기준 &gt;&gt;  "&amp;_xlfn.XLOOKUP($E31,산출기준!$D:$D,산출기준!$E:$E,"매칭실패"),"")</f>
        <v>산출기준 &gt;&gt;  [Concrete Beam] - AG</v>
      </c>
    </row>
    <row r="32" spans="1:38" ht="49.9" customHeight="1" outlineLevel="1">
      <c r="B32" s="758"/>
      <c r="C32" s="759"/>
      <c r="D32" s="759"/>
      <c r="E32" s="759"/>
      <c r="F32" s="1080" t="s">
        <v>2671</v>
      </c>
      <c r="G32" s="759" t="str">
        <f t="shared" ref="G32:G34" si="4">IF(IF(N32=0,"",N32)&amp;" | "&amp;IF(O32=0,"",O32)&amp;" | "&amp;IF(Q32=0,"",Q32)&amp;" | "&amp;IF(R32=0,"",R32)=" |  |  | ","",IF(N32=0,"",N32)&amp;" | "&amp;IF(O32=0,"",O32)&amp;" | "&amp;IF(Q32=0,"",Q32)&amp;" | "&amp;IF(R32=0,"",R32))</f>
        <v xml:space="preserve">Structural Concrete |  | 25MPa ≤ F'c (Cylinder Strength) &lt; 30MPa | </v>
      </c>
      <c r="H32" s="816" t="s">
        <v>2672</v>
      </c>
      <c r="I32" s="765" t="str">
        <f t="shared" si="3"/>
        <v>A03AF032-00022</v>
      </c>
      <c r="J32" s="766"/>
      <c r="K32" s="766" t="str">
        <f>IFERROR(VLOOKUP($I32,'WM-AR'!$I$7:$AS$3267,34,FALSE),"")</f>
        <v>M3</v>
      </c>
      <c r="L32" s="766" t="str">
        <f>IFERROR(VLOOKUP($I32,'WM-AR'!$I$7:$AS$3267,4,FALSE),"")</f>
        <v>Concrete Work</v>
      </c>
      <c r="M32" s="766" t="str">
        <f>IFERROR(VLOOKUP($I32,'WM-AR'!$I$7:$AS$3267,6,FALSE),"")</f>
        <v>Superstructure Work</v>
      </c>
      <c r="N32" s="766" t="str">
        <f>IFERROR(VLOOKUP($I32,'WM-AR'!$I$7:$AS$3267,8,FALSE),"")</f>
        <v>Structural Concrete</v>
      </c>
      <c r="O32" s="766">
        <f>IFERROR(VLOOKUP($I32,'WM-AR'!$I$7:$AS$3267,10,FALSE),"")</f>
        <v>0</v>
      </c>
      <c r="P32" s="766" t="str">
        <f>IFERROR(VLOOKUP($I32,'WM-AR'!$I$7:$AS$3267,12,FALSE),"")</f>
        <v>Cement Type-1</v>
      </c>
      <c r="Q32" s="766" t="str">
        <f>IFERROR(VLOOKUP($I32,'WM-AR'!$I$7:$AS$3267,14,FALSE),"")</f>
        <v>25MPa ≤ F'c (Cylinder Strength) &lt; 30MPa</v>
      </c>
      <c r="R32" s="766">
        <f>IFERROR(VLOOKUP($I32,'WM-AR'!$I$7:$AS$3267,16,FALSE),"")</f>
        <v>0</v>
      </c>
      <c r="S32" s="766">
        <f>IFERROR(VLOOKUP($I32,'WM-AR'!$I$7:$AS$3267,18,FALSE),"")</f>
        <v>0</v>
      </c>
      <c r="T32" s="766" t="str">
        <f>IFERROR(VLOOKUP($I32,'WM-AR'!$I$7:$AS$3267,20,FALSE),"")</f>
        <v/>
      </c>
      <c r="U32" s="766">
        <f>IFERROR(VLOOKUP($I32,'WM-AR'!$I$7:$AS$3267,22,FALSE),"")</f>
        <v>0</v>
      </c>
      <c r="V32" s="766" t="str">
        <f>IFERROR(VLOOKUP($I32,'WM-AR'!$I$7:$AS$3267,24,FALSE),"")</f>
        <v/>
      </c>
      <c r="W32" s="766">
        <f>IFERROR(VLOOKUP($I32,'WM-AR'!$I$7:$AS$3267,25,FALSE),"")</f>
        <v>0</v>
      </c>
      <c r="X32" s="766" t="str">
        <f>IFERROR(VLOOKUP($I32,'WM-AR'!$I$7:$AS$3267,26,FALSE),"")</f>
        <v/>
      </c>
      <c r="Y32" s="766">
        <f>IFERROR(VLOOKUP($I32,'WM-AR'!$I$7:$AS$3267,27,FALSE),"")</f>
        <v>0</v>
      </c>
      <c r="Z32" s="766">
        <f>IFERROR(VLOOKUP($I32,'WM-AR'!$I$7:$AS$3267,28,FALSE),"")</f>
        <v>0</v>
      </c>
      <c r="AA32" s="766">
        <f>IFERROR(VLOOKUP($I32,'WM-AR'!$I$7:$AS$3267,29,FALSE),"")</f>
        <v>0</v>
      </c>
      <c r="AB32" s="766">
        <f>IFERROR(VLOOKUP($I32,'WM-AR'!$I$7:$AS$3267,30,FALSE),"")</f>
        <v>0</v>
      </c>
      <c r="AC32" s="766">
        <f>IFERROR(VLOOKUP($I32,'WM-AR'!$I$7:$AS$3267,31,FALSE),"")</f>
        <v>0</v>
      </c>
      <c r="AD32" s="766">
        <f>IFERROR(VLOOKUP($I32,'WM-AR'!$I$7:$AS$3267,32,FALSE),"")</f>
        <v>0</v>
      </c>
      <c r="AE32" s="766" t="str">
        <f>IFERROR(VLOOKUP($I32,'WM-AR'!$I$7:$AS$3267,33,FALSE),"")</f>
        <v/>
      </c>
      <c r="AF32" s="767" t="s">
        <v>2688</v>
      </c>
      <c r="AG32" s="1134" t="s">
        <v>1985</v>
      </c>
      <c r="AH32" s="1134" t="s">
        <v>1985</v>
      </c>
      <c r="AI32" s="1134"/>
      <c r="AJ32" s="1134" t="str">
        <f t="shared" ref="AJ32:AJ49" si="5">K32</f>
        <v>M3</v>
      </c>
      <c r="AK32" s="1267"/>
      <c r="AL32" s="919" t="s">
        <v>3568</v>
      </c>
    </row>
    <row r="33" spans="2:38" ht="49.9" customHeight="1" outlineLevel="1">
      <c r="B33" s="772"/>
      <c r="C33" s="773"/>
      <c r="D33" s="773"/>
      <c r="E33" s="773"/>
      <c r="F33" s="1083" t="s">
        <v>2674</v>
      </c>
      <c r="G33" s="759" t="str">
        <f t="shared" si="4"/>
        <v xml:space="preserve">Rebar Work | Deformed Bar (Non-Coat.) | 400MPa&lt;Fy≤470MPa | </v>
      </c>
      <c r="H33" s="816" t="s">
        <v>3032</v>
      </c>
      <c r="I33" s="765" t="str">
        <f t="shared" si="3"/>
        <v>A03AD037-00002</v>
      </c>
      <c r="J33" s="766"/>
      <c r="K33" s="766" t="str">
        <f>IFERROR(VLOOKUP($I33,'WM-AR'!$I$7:$AS$3267,34,FALSE),"")</f>
        <v>TON</v>
      </c>
      <c r="L33" s="766" t="str">
        <f>IFERROR(VLOOKUP($I33,'WM-AR'!$I$7:$AS$3267,4,FALSE),"")</f>
        <v>Concrete Work</v>
      </c>
      <c r="M33" s="766" t="str">
        <f>IFERROR(VLOOKUP($I33,'WM-AR'!$I$7:$AS$3267,6,FALSE),"")</f>
        <v>Substructure Work</v>
      </c>
      <c r="N33" s="766" t="str">
        <f>IFERROR(VLOOKUP($I33,'WM-AR'!$I$7:$AS$3267,8,FALSE),"")</f>
        <v>Rebar Work</v>
      </c>
      <c r="O33" s="766" t="str">
        <f>IFERROR(VLOOKUP($I33,'WM-AR'!$I$7:$AS$3267,10,FALSE),"")</f>
        <v>Deformed Bar (Non-Coat.)</v>
      </c>
      <c r="P33" s="766">
        <f>IFERROR(VLOOKUP($I33,'WM-AR'!$I$7:$AS$3267,12,FALSE),"")</f>
        <v>0</v>
      </c>
      <c r="Q33" s="766" t="str">
        <f>IFERROR(VLOOKUP($I33,'WM-AR'!$I$7:$AS$3267,14,FALSE),"")</f>
        <v>400MPa&lt;Fy≤470MPa</v>
      </c>
      <c r="R33" s="766">
        <f>IFERROR(VLOOKUP($I33,'WM-AR'!$I$7:$AS$3267,16,FALSE),"")</f>
        <v>0</v>
      </c>
      <c r="S33" s="766">
        <f>IFERROR(VLOOKUP($I33,'WM-AR'!$I$7:$AS$3267,18,FALSE),"")</f>
        <v>0</v>
      </c>
      <c r="T33" s="766" t="str">
        <f>IFERROR(VLOOKUP($I33,'WM-AR'!$I$7:$AS$3267,20,FALSE),"")</f>
        <v/>
      </c>
      <c r="U33" s="766">
        <f>IFERROR(VLOOKUP($I33,'WM-AR'!$I$7:$AS$3267,22,FALSE),"")</f>
        <v>0</v>
      </c>
      <c r="V33" s="766" t="str">
        <f>IFERROR(VLOOKUP($I33,'WM-AR'!$I$7:$AS$3267,24,FALSE),"")</f>
        <v/>
      </c>
      <c r="W33" s="766">
        <f>IFERROR(VLOOKUP($I33,'WM-AR'!$I$7:$AS$3267,25,FALSE),"")</f>
        <v>0</v>
      </c>
      <c r="X33" s="766" t="str">
        <f>IFERROR(VLOOKUP($I33,'WM-AR'!$I$7:$AS$3267,26,FALSE),"")</f>
        <v/>
      </c>
      <c r="Y33" s="766">
        <f>IFERROR(VLOOKUP($I33,'WM-AR'!$I$7:$AS$3267,27,FALSE),"")</f>
        <v>0</v>
      </c>
      <c r="Z33" s="766">
        <f>IFERROR(VLOOKUP($I33,'WM-AR'!$I$7:$AS$3267,28,FALSE),"")</f>
        <v>0</v>
      </c>
      <c r="AA33" s="766">
        <f>IFERROR(VLOOKUP($I33,'WM-AR'!$I$7:$AS$3267,29,FALSE),"")</f>
        <v>0</v>
      </c>
      <c r="AB33" s="766">
        <f>IFERROR(VLOOKUP($I33,'WM-AR'!$I$7:$AS$3267,30,FALSE),"")</f>
        <v>0</v>
      </c>
      <c r="AC33" s="766">
        <f>IFERROR(VLOOKUP($I33,'WM-AR'!$I$7:$AS$3267,31,FALSE),"")</f>
        <v>0</v>
      </c>
      <c r="AD33" s="766">
        <f>IFERROR(VLOOKUP($I33,'WM-AR'!$I$7:$AS$3267,32,FALSE),"")</f>
        <v>0</v>
      </c>
      <c r="AE33" s="766" t="str">
        <f>IFERROR(VLOOKUP($I33,'WM-AR'!$I$7:$AS$3267,33,FALSE),"")</f>
        <v/>
      </c>
      <c r="AF33" s="767" t="s">
        <v>2690</v>
      </c>
      <c r="AG33" s="1134" t="s">
        <v>2677</v>
      </c>
      <c r="AH33" s="1134" t="s">
        <v>2677</v>
      </c>
      <c r="AI33" s="1134"/>
      <c r="AJ33" s="1134" t="str">
        <f t="shared" si="5"/>
        <v>TON</v>
      </c>
      <c r="AK33" s="1267" t="s">
        <v>3569</v>
      </c>
      <c r="AL33" s="88" t="str">
        <f>IF(AND(ISTEXT($E33),ISTEXT($B33)),"산출기준 &gt;&gt;  "&amp;_xlfn.XLOOKUP($E33,산출기준!$D:$D,산출기준!$E:$E,"매칭실패"),"")</f>
        <v/>
      </c>
    </row>
    <row r="34" spans="2:38" ht="49.9" customHeight="1" outlineLevel="1">
      <c r="B34" s="772"/>
      <c r="C34" s="773"/>
      <c r="D34" s="773"/>
      <c r="E34" s="773"/>
      <c r="F34" s="1083" t="s">
        <v>2679</v>
      </c>
      <c r="G34" s="759" t="str">
        <f t="shared" si="4"/>
        <v xml:space="preserve">Form Work (1 time in use) | Flat Form |  | </v>
      </c>
      <c r="H34" s="816" t="s">
        <v>2680</v>
      </c>
      <c r="I34" s="765" t="str">
        <f t="shared" si="3"/>
        <v>A03AF036-00001</v>
      </c>
      <c r="J34" s="766"/>
      <c r="K34" s="766" t="str">
        <f>IFERROR(VLOOKUP($I34,'WM-AR'!$I$7:$AS$3267,34,FALSE),"")</f>
        <v>M2</v>
      </c>
      <c r="L34" s="766" t="str">
        <f>IFERROR(VLOOKUP($I34,'WM-AR'!$I$7:$AS$3267,4,FALSE),"")</f>
        <v>Concrete Work</v>
      </c>
      <c r="M34" s="766" t="str">
        <f>IFERROR(VLOOKUP($I34,'WM-AR'!$I$7:$AS$3267,6,FALSE),"")</f>
        <v>Superstructure Work</v>
      </c>
      <c r="N34" s="766" t="str">
        <f>IFERROR(VLOOKUP($I34,'WM-AR'!$I$7:$AS$3267,8,FALSE),"")</f>
        <v>Form Work (1 time in use)</v>
      </c>
      <c r="O34" s="766" t="str">
        <f>IFERROR(VLOOKUP($I34,'WM-AR'!$I$7:$AS$3267,10,FALSE),"")</f>
        <v>Flat Form</v>
      </c>
      <c r="P34" s="766">
        <f>IFERROR(VLOOKUP($I34,'WM-AR'!$I$7:$AS$3267,12,FALSE),"")</f>
        <v>0</v>
      </c>
      <c r="Q34" s="766">
        <f>IFERROR(VLOOKUP($I34,'WM-AR'!$I$7:$AS$3267,14,FALSE),"")</f>
        <v>0</v>
      </c>
      <c r="R34" s="766">
        <f>IFERROR(VLOOKUP($I34,'WM-AR'!$I$7:$AS$3267,16,FALSE),"")</f>
        <v>0</v>
      </c>
      <c r="S34" s="766">
        <f>IFERROR(VLOOKUP($I34,'WM-AR'!$I$7:$AS$3267,18,FALSE),"")</f>
        <v>0</v>
      </c>
      <c r="T34" s="766" t="str">
        <f>IFERROR(VLOOKUP($I34,'WM-AR'!$I$7:$AS$3267,20,FALSE),"")</f>
        <v>Dressed Lumber, Plywood or Steel Form(Wood Planks are not Allowed) incl. Chamfer</v>
      </c>
      <c r="U34" s="766">
        <f>IFERROR(VLOOKUP($I34,'WM-AR'!$I$7:$AS$3267,22,FALSE),"")</f>
        <v>0</v>
      </c>
      <c r="V34" s="766" t="str">
        <f>IFERROR(VLOOKUP($I34,'WM-AR'!$I$7:$AS$3267,24,FALSE),"")</f>
        <v/>
      </c>
      <c r="W34" s="766">
        <f>IFERROR(VLOOKUP($I34,'WM-AR'!$I$7:$AS$3267,25,FALSE),"")</f>
        <v>0</v>
      </c>
      <c r="X34" s="766" t="str">
        <f>IFERROR(VLOOKUP($I34,'WM-AR'!$I$7:$AS$3267,26,FALSE),"")</f>
        <v/>
      </c>
      <c r="Y34" s="766">
        <f>IFERROR(VLOOKUP($I34,'WM-AR'!$I$7:$AS$3267,27,FALSE),"")</f>
        <v>0</v>
      </c>
      <c r="Z34" s="766">
        <f>IFERROR(VLOOKUP($I34,'WM-AR'!$I$7:$AS$3267,28,FALSE),"")</f>
        <v>0</v>
      </c>
      <c r="AA34" s="766">
        <f>IFERROR(VLOOKUP($I34,'WM-AR'!$I$7:$AS$3267,29,FALSE),"")</f>
        <v>0</v>
      </c>
      <c r="AB34" s="766">
        <f>IFERROR(VLOOKUP($I34,'WM-AR'!$I$7:$AS$3267,30,FALSE),"")</f>
        <v>0</v>
      </c>
      <c r="AC34" s="766">
        <f>IFERROR(VLOOKUP($I34,'WM-AR'!$I$7:$AS$3267,31,FALSE),"")</f>
        <v>0</v>
      </c>
      <c r="AD34" s="766">
        <f>IFERROR(VLOOKUP($I34,'WM-AR'!$I$7:$AS$3267,32,FALSE),"")</f>
        <v>0</v>
      </c>
      <c r="AE34" s="766" t="str">
        <f>IFERROR(VLOOKUP($I34,'WM-AR'!$I$7:$AS$3267,33,FALSE),"")</f>
        <v/>
      </c>
      <c r="AF34" s="767"/>
      <c r="AG34" s="1337" t="s">
        <v>1992</v>
      </c>
      <c r="AH34" s="1337" t="s">
        <v>1992</v>
      </c>
      <c r="AI34" s="1134"/>
      <c r="AJ34" s="1134" t="str">
        <f t="shared" si="5"/>
        <v>M2</v>
      </c>
      <c r="AK34" s="1267"/>
      <c r="AL34" s="88" t="str">
        <f>IF(AND(ISTEXT($E34),ISTEXT($B34)),"산출기준 &gt;&gt;  "&amp;_xlfn.XLOOKUP($E34,산출기준!$D:$D,산출기준!$E:$E,"매칭실패"),"")</f>
        <v/>
      </c>
    </row>
    <row r="35" spans="2:38">
      <c r="B35" s="1127"/>
      <c r="C35" s="1165"/>
      <c r="D35" s="1128"/>
      <c r="E35" s="1165"/>
      <c r="F35" s="1165"/>
      <c r="G35" s="1131" t="s">
        <v>2315</v>
      </c>
      <c r="H35" s="1131"/>
      <c r="I35" s="1130" t="str">
        <f t="shared" si="3"/>
        <v/>
      </c>
      <c r="J35" s="1132"/>
      <c r="K35" s="1132" t="str">
        <f>IFERROR(VLOOKUP($I35,'WM-AR'!$I$7:$AS$3267,34,FALSE),"")</f>
        <v/>
      </c>
      <c r="L35" s="1132" t="str">
        <f>IFERROR(VLOOKUP($I35,'WM-AR'!$I$7:$AS$3267,4,FALSE),"")</f>
        <v/>
      </c>
      <c r="M35" s="1132" t="str">
        <f>IFERROR(VLOOKUP($I35,'WM-AR'!$I$7:$AS$3267,6,FALSE),"")</f>
        <v/>
      </c>
      <c r="N35" s="1132" t="str">
        <f>IFERROR(VLOOKUP($I35,'WM-AR'!$I$7:$AS$3267,8,FALSE),"")</f>
        <v/>
      </c>
      <c r="O35" s="1132" t="str">
        <f>IFERROR(VLOOKUP($I35,'WM-AR'!$I$7:$AS$3267,10,FALSE),"")</f>
        <v/>
      </c>
      <c r="P35" s="1132" t="str">
        <f>IFERROR(VLOOKUP($I35,'WM-AR'!$I$7:$AS$3267,12,FALSE),"")</f>
        <v/>
      </c>
      <c r="Q35" s="1132" t="str">
        <f>IFERROR(VLOOKUP($I35,'WM-AR'!$I$7:$AS$3267,14,FALSE),"")</f>
        <v/>
      </c>
      <c r="R35" s="1132" t="str">
        <f>IFERROR(VLOOKUP($I35,'WM-AR'!$I$7:$AS$3267,16,FALSE),"")</f>
        <v/>
      </c>
      <c r="S35" s="1132" t="str">
        <f>IFERROR(VLOOKUP($I35,'WM-AR'!$I$7:$AS$3267,18,FALSE),"")</f>
        <v/>
      </c>
      <c r="T35" s="1132" t="str">
        <f>IFERROR(VLOOKUP($I35,'WM-AR'!$I$7:$AS$3267,20,FALSE),"")</f>
        <v/>
      </c>
      <c r="U35" s="1132" t="str">
        <f>IFERROR(VLOOKUP($I35,'WM-AR'!$I$7:$AS$3267,22,FALSE),"")</f>
        <v/>
      </c>
      <c r="V35" s="1132" t="str">
        <f>IFERROR(VLOOKUP($I35,'WM-AR'!$I$7:$AS$3267,24,FALSE),"")</f>
        <v/>
      </c>
      <c r="W35" s="1132" t="str">
        <f>IFERROR(VLOOKUP($I35,'WM-AR'!$I$7:$AS$3267,25,FALSE),"")</f>
        <v/>
      </c>
      <c r="X35" s="1132" t="str">
        <f>IFERROR(VLOOKUP($I35,'WM-AR'!$I$7:$AS$3267,26,FALSE),"")</f>
        <v/>
      </c>
      <c r="Y35" s="1132" t="str">
        <f>IFERROR(VLOOKUP($I35,'WM-AR'!$I$7:$AS$3267,27,FALSE),"")</f>
        <v/>
      </c>
      <c r="Z35" s="1132" t="str">
        <f>IFERROR(VLOOKUP($I35,'WM-AR'!$I$7:$AS$3267,28,FALSE),"")</f>
        <v/>
      </c>
      <c r="AA35" s="1132" t="str">
        <f>IFERROR(VLOOKUP($I35,'WM-AR'!$I$7:$AS$3267,29,FALSE),"")</f>
        <v/>
      </c>
      <c r="AB35" s="1132" t="str">
        <f>IFERROR(VLOOKUP($I35,'WM-AR'!$I$7:$AS$3267,30,FALSE),"")</f>
        <v/>
      </c>
      <c r="AC35" s="1132" t="str">
        <f>IFERROR(VLOOKUP($I35,'WM-AR'!$I$7:$AS$3267,31,FALSE),"")</f>
        <v/>
      </c>
      <c r="AD35" s="1132" t="str">
        <f>IFERROR(VLOOKUP($I35,'WM-AR'!$I$7:$AS$3267,32,FALSE),"")</f>
        <v/>
      </c>
      <c r="AE35" s="1132" t="str">
        <f>IFERROR(VLOOKUP($I35,'WM-AR'!$I$7:$AS$3267,33,FALSE),"")</f>
        <v/>
      </c>
      <c r="AF35" s="1190"/>
      <c r="AG35" s="1134"/>
      <c r="AH35" s="1134"/>
      <c r="AI35" s="1135"/>
      <c r="AJ35" s="1135" t="str">
        <f t="shared" si="5"/>
        <v/>
      </c>
      <c r="AK35" s="1136"/>
      <c r="AL35" s="88" t="str">
        <f>IF(AND(ISTEXT($E35),ISTEXT($B35)),"산출기준 &gt;&gt;  "&amp;_xlfn.XLOOKUP($E35,산출기준!$D:$D,산출기준!$E:$E,"매칭실패"),"")</f>
        <v/>
      </c>
    </row>
    <row r="36" spans="2:38">
      <c r="B36" s="1111"/>
      <c r="C36" s="1166"/>
      <c r="D36" s="1166"/>
      <c r="E36" s="1166"/>
      <c r="F36" s="1166"/>
      <c r="G36" s="843"/>
      <c r="H36" s="843"/>
      <c r="I36" s="712" t="str">
        <f t="shared" si="3"/>
        <v/>
      </c>
      <c r="J36" s="714"/>
      <c r="K36" s="714" t="str">
        <f>IFERROR(VLOOKUP($I36,'WM-AR'!$I$7:$AS$3267,34,FALSE),"")</f>
        <v/>
      </c>
      <c r="L36" s="714" t="str">
        <f>IFERROR(VLOOKUP($I36,'WM-AR'!$I$7:$AS$3267,4,FALSE),"")</f>
        <v/>
      </c>
      <c r="M36" s="714" t="str">
        <f>IFERROR(VLOOKUP($I36,'WM-AR'!$I$7:$AS$3267,6,FALSE),"")</f>
        <v/>
      </c>
      <c r="N36" s="714" t="str">
        <f>IFERROR(VLOOKUP($I36,'WM-AR'!$I$7:$AS$3267,8,FALSE),"")</f>
        <v/>
      </c>
      <c r="O36" s="714" t="str">
        <f>IFERROR(VLOOKUP($I36,'WM-AR'!$I$7:$AS$3267,10,FALSE),"")</f>
        <v/>
      </c>
      <c r="P36" s="714" t="str">
        <f>IFERROR(VLOOKUP($I36,'WM-AR'!$I$7:$AS$3267,12,FALSE),"")</f>
        <v/>
      </c>
      <c r="Q36" s="714" t="str">
        <f>IFERROR(VLOOKUP($I36,'WM-AR'!$I$7:$AS$3267,14,FALSE),"")</f>
        <v/>
      </c>
      <c r="R36" s="714" t="str">
        <f>IFERROR(VLOOKUP($I36,'WM-AR'!$I$7:$AS$3267,16,FALSE),"")</f>
        <v/>
      </c>
      <c r="S36" s="714" t="str">
        <f>IFERROR(VLOOKUP($I36,'WM-AR'!$I$7:$AS$3267,18,FALSE),"")</f>
        <v/>
      </c>
      <c r="T36" s="714" t="str">
        <f>IFERROR(VLOOKUP($I36,'WM-AR'!$I$7:$AS$3267,20,FALSE),"")</f>
        <v/>
      </c>
      <c r="U36" s="714" t="str">
        <f>IFERROR(VLOOKUP($I36,'WM-AR'!$I$7:$AS$3267,22,FALSE),"")</f>
        <v/>
      </c>
      <c r="V36" s="714" t="str">
        <f>IFERROR(VLOOKUP($I36,'WM-AR'!$I$7:$AS$3267,24,FALSE),"")</f>
        <v/>
      </c>
      <c r="W36" s="714" t="str">
        <f>IFERROR(VLOOKUP($I36,'WM-AR'!$I$7:$AS$3267,25,FALSE),"")</f>
        <v/>
      </c>
      <c r="X36" s="714" t="str">
        <f>IFERROR(VLOOKUP($I36,'WM-AR'!$I$7:$AS$3267,26,FALSE),"")</f>
        <v/>
      </c>
      <c r="Y36" s="714" t="str">
        <f>IFERROR(VLOOKUP($I36,'WM-AR'!$I$7:$AS$3267,27,FALSE),"")</f>
        <v/>
      </c>
      <c r="Z36" s="714" t="str">
        <f>IFERROR(VLOOKUP($I36,'WM-AR'!$I$7:$AS$3267,28,FALSE),"")</f>
        <v/>
      </c>
      <c r="AA36" s="714" t="str">
        <f>IFERROR(VLOOKUP($I36,'WM-AR'!$I$7:$AS$3267,29,FALSE),"")</f>
        <v/>
      </c>
      <c r="AB36" s="714" t="str">
        <f>IFERROR(VLOOKUP($I36,'WM-AR'!$I$7:$AS$3267,30,FALSE),"")</f>
        <v/>
      </c>
      <c r="AC36" s="714" t="str">
        <f>IFERROR(VLOOKUP($I36,'WM-AR'!$I$7:$AS$3267,31,FALSE),"")</f>
        <v/>
      </c>
      <c r="AD36" s="714" t="str">
        <f>IFERROR(VLOOKUP($I36,'WM-AR'!$I$7:$AS$3267,32,FALSE),"")</f>
        <v/>
      </c>
      <c r="AE36" s="714" t="str">
        <f>IFERROR(VLOOKUP($I36,'WM-AR'!$I$7:$AS$3267,33,FALSE),"")</f>
        <v/>
      </c>
      <c r="AF36" s="938"/>
      <c r="AG36" s="852"/>
      <c r="AH36" s="852"/>
      <c r="AI36" s="854"/>
      <c r="AJ36" s="854" t="str">
        <f t="shared" si="5"/>
        <v/>
      </c>
      <c r="AK36" s="1114"/>
      <c r="AL36" s="88" t="str">
        <f>IF(AND(ISTEXT($E36),ISTEXT($B36)),"산출기준 &gt;&gt;  "&amp;_xlfn.XLOOKUP($E36,산출기준!$D:$D,산출기준!$E:$E,"매칭실패"),"")</f>
        <v/>
      </c>
    </row>
    <row r="37" spans="2:38">
      <c r="B37" s="1111"/>
      <c r="C37" s="1166"/>
      <c r="D37" s="1166"/>
      <c r="E37" s="1166"/>
      <c r="F37" s="1166"/>
      <c r="G37" s="843"/>
      <c r="H37" s="843"/>
      <c r="I37" s="712" t="str">
        <f t="shared" si="3"/>
        <v/>
      </c>
      <c r="J37" s="714"/>
      <c r="K37" s="714" t="str">
        <f>IFERROR(VLOOKUP($I37,'WM-AR'!$I$7:$AS$3267,34,FALSE),"")</f>
        <v/>
      </c>
      <c r="L37" s="714" t="str">
        <f>IFERROR(VLOOKUP($I37,'WM-AR'!$I$7:$AS$3267,4,FALSE),"")</f>
        <v/>
      </c>
      <c r="M37" s="714" t="str">
        <f>IFERROR(VLOOKUP($I37,'WM-AR'!$I$7:$AS$3267,6,FALSE),"")</f>
        <v/>
      </c>
      <c r="N37" s="714" t="str">
        <f>IFERROR(VLOOKUP($I37,'WM-AR'!$I$7:$AS$3267,8,FALSE),"")</f>
        <v/>
      </c>
      <c r="O37" s="714" t="str">
        <f>IFERROR(VLOOKUP($I37,'WM-AR'!$I$7:$AS$3267,10,FALSE),"")</f>
        <v/>
      </c>
      <c r="P37" s="714" t="str">
        <f>IFERROR(VLOOKUP($I37,'WM-AR'!$I$7:$AS$3267,12,FALSE),"")</f>
        <v/>
      </c>
      <c r="Q37" s="714" t="str">
        <f>IFERROR(VLOOKUP($I37,'WM-AR'!$I$7:$AS$3267,14,FALSE),"")</f>
        <v/>
      </c>
      <c r="R37" s="714" t="str">
        <f>IFERROR(VLOOKUP($I37,'WM-AR'!$I$7:$AS$3267,16,FALSE),"")</f>
        <v/>
      </c>
      <c r="S37" s="714" t="str">
        <f>IFERROR(VLOOKUP($I37,'WM-AR'!$I$7:$AS$3267,18,FALSE),"")</f>
        <v/>
      </c>
      <c r="T37" s="714" t="str">
        <f>IFERROR(VLOOKUP($I37,'WM-AR'!$I$7:$AS$3267,20,FALSE),"")</f>
        <v/>
      </c>
      <c r="U37" s="714" t="str">
        <f>IFERROR(VLOOKUP($I37,'WM-AR'!$I$7:$AS$3267,22,FALSE),"")</f>
        <v/>
      </c>
      <c r="V37" s="714" t="str">
        <f>IFERROR(VLOOKUP($I37,'WM-AR'!$I$7:$AS$3267,24,FALSE),"")</f>
        <v/>
      </c>
      <c r="W37" s="714" t="str">
        <f>IFERROR(VLOOKUP($I37,'WM-AR'!$I$7:$AS$3267,25,FALSE),"")</f>
        <v/>
      </c>
      <c r="X37" s="714" t="str">
        <f>IFERROR(VLOOKUP($I37,'WM-AR'!$I$7:$AS$3267,26,FALSE),"")</f>
        <v/>
      </c>
      <c r="Y37" s="714" t="str">
        <f>IFERROR(VLOOKUP($I37,'WM-AR'!$I$7:$AS$3267,27,FALSE),"")</f>
        <v/>
      </c>
      <c r="Z37" s="714" t="str">
        <f>IFERROR(VLOOKUP($I37,'WM-AR'!$I$7:$AS$3267,28,FALSE),"")</f>
        <v/>
      </c>
      <c r="AA37" s="714" t="str">
        <f>IFERROR(VLOOKUP($I37,'WM-AR'!$I$7:$AS$3267,29,FALSE),"")</f>
        <v/>
      </c>
      <c r="AB37" s="714" t="str">
        <f>IFERROR(VLOOKUP($I37,'WM-AR'!$I$7:$AS$3267,30,FALSE),"")</f>
        <v/>
      </c>
      <c r="AC37" s="714" t="str">
        <f>IFERROR(VLOOKUP($I37,'WM-AR'!$I$7:$AS$3267,31,FALSE),"")</f>
        <v/>
      </c>
      <c r="AD37" s="714" t="str">
        <f>IFERROR(VLOOKUP($I37,'WM-AR'!$I$7:$AS$3267,32,FALSE),"")</f>
        <v/>
      </c>
      <c r="AE37" s="714" t="str">
        <f>IFERROR(VLOOKUP($I37,'WM-AR'!$I$7:$AS$3267,33,FALSE),"")</f>
        <v/>
      </c>
      <c r="AF37" s="938"/>
      <c r="AG37" s="852"/>
      <c r="AH37" s="852"/>
      <c r="AI37" s="854"/>
      <c r="AJ37" s="854" t="str">
        <f t="shared" si="5"/>
        <v/>
      </c>
      <c r="AK37" s="1114"/>
      <c r="AL37" s="88" t="str">
        <f>IF(AND(ISTEXT($E37),ISTEXT($B37)),"산출기준 &gt;&gt;  "&amp;_xlfn.XLOOKUP($E37,산출기준!$D:$D,산출기준!$E:$E,"매칭실패"),"")</f>
        <v/>
      </c>
    </row>
    <row r="38" spans="2:38">
      <c r="B38" s="1111"/>
      <c r="C38" s="1166"/>
      <c r="D38" s="1166"/>
      <c r="E38" s="1166"/>
      <c r="F38" s="1166"/>
      <c r="G38" s="843"/>
      <c r="H38" s="843"/>
      <c r="I38" s="712" t="str">
        <f t="shared" si="3"/>
        <v/>
      </c>
      <c r="J38" s="714"/>
      <c r="K38" s="714" t="str">
        <f>IFERROR(VLOOKUP($I38,'WM-AR'!$I$7:$AS$3267,34,FALSE),"")</f>
        <v/>
      </c>
      <c r="L38" s="714" t="str">
        <f>IFERROR(VLOOKUP($I38,'WM-AR'!$I$7:$AS$3267,4,FALSE),"")</f>
        <v/>
      </c>
      <c r="M38" s="714" t="str">
        <f>IFERROR(VLOOKUP($I38,'WM-AR'!$I$7:$AS$3267,6,FALSE),"")</f>
        <v/>
      </c>
      <c r="N38" s="714" t="str">
        <f>IFERROR(VLOOKUP($I38,'WM-AR'!$I$7:$AS$3267,8,FALSE),"")</f>
        <v/>
      </c>
      <c r="O38" s="714" t="str">
        <f>IFERROR(VLOOKUP($I38,'WM-AR'!$I$7:$AS$3267,10,FALSE),"")</f>
        <v/>
      </c>
      <c r="P38" s="714" t="str">
        <f>IFERROR(VLOOKUP($I38,'WM-AR'!$I$7:$AS$3267,12,FALSE),"")</f>
        <v/>
      </c>
      <c r="Q38" s="714" t="str">
        <f>IFERROR(VLOOKUP($I38,'WM-AR'!$I$7:$AS$3267,14,FALSE),"")</f>
        <v/>
      </c>
      <c r="R38" s="714" t="str">
        <f>IFERROR(VLOOKUP($I38,'WM-AR'!$I$7:$AS$3267,16,FALSE),"")</f>
        <v/>
      </c>
      <c r="S38" s="714" t="str">
        <f>IFERROR(VLOOKUP($I38,'WM-AR'!$I$7:$AS$3267,18,FALSE),"")</f>
        <v/>
      </c>
      <c r="T38" s="714" t="str">
        <f>IFERROR(VLOOKUP($I38,'WM-AR'!$I$7:$AS$3267,20,FALSE),"")</f>
        <v/>
      </c>
      <c r="U38" s="714" t="str">
        <f>IFERROR(VLOOKUP($I38,'WM-AR'!$I$7:$AS$3267,22,FALSE),"")</f>
        <v/>
      </c>
      <c r="V38" s="714" t="str">
        <f>IFERROR(VLOOKUP($I38,'WM-AR'!$I$7:$AS$3267,24,FALSE),"")</f>
        <v/>
      </c>
      <c r="W38" s="714" t="str">
        <f>IFERROR(VLOOKUP($I38,'WM-AR'!$I$7:$AS$3267,25,FALSE),"")</f>
        <v/>
      </c>
      <c r="X38" s="714" t="str">
        <f>IFERROR(VLOOKUP($I38,'WM-AR'!$I$7:$AS$3267,26,FALSE),"")</f>
        <v/>
      </c>
      <c r="Y38" s="714" t="str">
        <f>IFERROR(VLOOKUP($I38,'WM-AR'!$I$7:$AS$3267,27,FALSE),"")</f>
        <v/>
      </c>
      <c r="Z38" s="714" t="str">
        <f>IFERROR(VLOOKUP($I38,'WM-AR'!$I$7:$AS$3267,28,FALSE),"")</f>
        <v/>
      </c>
      <c r="AA38" s="714" t="str">
        <f>IFERROR(VLOOKUP($I38,'WM-AR'!$I$7:$AS$3267,29,FALSE),"")</f>
        <v/>
      </c>
      <c r="AB38" s="714" t="str">
        <f>IFERROR(VLOOKUP($I38,'WM-AR'!$I$7:$AS$3267,30,FALSE),"")</f>
        <v/>
      </c>
      <c r="AC38" s="714" t="str">
        <f>IFERROR(VLOOKUP($I38,'WM-AR'!$I$7:$AS$3267,31,FALSE),"")</f>
        <v/>
      </c>
      <c r="AD38" s="714" t="str">
        <f>IFERROR(VLOOKUP($I38,'WM-AR'!$I$7:$AS$3267,32,FALSE),"")</f>
        <v/>
      </c>
      <c r="AE38" s="714" t="str">
        <f>IFERROR(VLOOKUP($I38,'WM-AR'!$I$7:$AS$3267,33,FALSE),"")</f>
        <v/>
      </c>
      <c r="AF38" s="938"/>
      <c r="AG38" s="852"/>
      <c r="AH38" s="852"/>
      <c r="AI38" s="854"/>
      <c r="AJ38" s="854" t="str">
        <f t="shared" si="5"/>
        <v/>
      </c>
      <c r="AK38" s="1114"/>
      <c r="AL38" s="88" t="str">
        <f>IF(AND(ISTEXT($E38),ISTEXT($B38)),"산출기준 &gt;&gt;  "&amp;_xlfn.XLOOKUP($E38,산출기준!$D:$D,산출기준!$E:$E,"매칭실패"),"")</f>
        <v/>
      </c>
    </row>
    <row r="39" spans="2:38">
      <c r="B39" s="1111"/>
      <c r="C39" s="1166"/>
      <c r="D39" s="1166"/>
      <c r="E39" s="1166"/>
      <c r="F39" s="1166"/>
      <c r="G39" s="843"/>
      <c r="H39" s="843"/>
      <c r="I39" s="712" t="str">
        <f t="shared" si="3"/>
        <v/>
      </c>
      <c r="J39" s="714"/>
      <c r="K39" s="714" t="str">
        <f>IFERROR(VLOOKUP($I39,'WM-AR'!$I$7:$AS$3267,34,FALSE),"")</f>
        <v/>
      </c>
      <c r="L39" s="714" t="str">
        <f>IFERROR(VLOOKUP($I39,'WM-AR'!$I$7:$AS$3267,4,FALSE),"")</f>
        <v/>
      </c>
      <c r="M39" s="714" t="str">
        <f>IFERROR(VLOOKUP($I39,'WM-AR'!$I$7:$AS$3267,6,FALSE),"")</f>
        <v/>
      </c>
      <c r="N39" s="714" t="str">
        <f>IFERROR(VLOOKUP($I39,'WM-AR'!$I$7:$AS$3267,8,FALSE),"")</f>
        <v/>
      </c>
      <c r="O39" s="714" t="str">
        <f>IFERROR(VLOOKUP($I39,'WM-AR'!$I$7:$AS$3267,10,FALSE),"")</f>
        <v/>
      </c>
      <c r="P39" s="714" t="str">
        <f>IFERROR(VLOOKUP($I39,'WM-AR'!$I$7:$AS$3267,12,FALSE),"")</f>
        <v/>
      </c>
      <c r="Q39" s="714" t="str">
        <f>IFERROR(VLOOKUP($I39,'WM-AR'!$I$7:$AS$3267,14,FALSE),"")</f>
        <v/>
      </c>
      <c r="R39" s="714" t="str">
        <f>IFERROR(VLOOKUP($I39,'WM-AR'!$I$7:$AS$3267,16,FALSE),"")</f>
        <v/>
      </c>
      <c r="S39" s="714" t="str">
        <f>IFERROR(VLOOKUP($I39,'WM-AR'!$I$7:$AS$3267,18,FALSE),"")</f>
        <v/>
      </c>
      <c r="T39" s="714" t="str">
        <f>IFERROR(VLOOKUP($I39,'WM-AR'!$I$7:$AS$3267,20,FALSE),"")</f>
        <v/>
      </c>
      <c r="U39" s="714" t="str">
        <f>IFERROR(VLOOKUP($I39,'WM-AR'!$I$7:$AS$3267,22,FALSE),"")</f>
        <v/>
      </c>
      <c r="V39" s="714" t="str">
        <f>IFERROR(VLOOKUP($I39,'WM-AR'!$I$7:$AS$3267,24,FALSE),"")</f>
        <v/>
      </c>
      <c r="W39" s="714" t="str">
        <f>IFERROR(VLOOKUP($I39,'WM-AR'!$I$7:$AS$3267,25,FALSE),"")</f>
        <v/>
      </c>
      <c r="X39" s="714" t="str">
        <f>IFERROR(VLOOKUP($I39,'WM-AR'!$I$7:$AS$3267,26,FALSE),"")</f>
        <v/>
      </c>
      <c r="Y39" s="714" t="str">
        <f>IFERROR(VLOOKUP($I39,'WM-AR'!$I$7:$AS$3267,27,FALSE),"")</f>
        <v/>
      </c>
      <c r="Z39" s="714" t="str">
        <f>IFERROR(VLOOKUP($I39,'WM-AR'!$I$7:$AS$3267,28,FALSE),"")</f>
        <v/>
      </c>
      <c r="AA39" s="714" t="str">
        <f>IFERROR(VLOOKUP($I39,'WM-AR'!$I$7:$AS$3267,29,FALSE),"")</f>
        <v/>
      </c>
      <c r="AB39" s="714" t="str">
        <f>IFERROR(VLOOKUP($I39,'WM-AR'!$I$7:$AS$3267,30,FALSE),"")</f>
        <v/>
      </c>
      <c r="AC39" s="714" t="str">
        <f>IFERROR(VLOOKUP($I39,'WM-AR'!$I$7:$AS$3267,31,FALSE),"")</f>
        <v/>
      </c>
      <c r="AD39" s="714" t="str">
        <f>IFERROR(VLOOKUP($I39,'WM-AR'!$I$7:$AS$3267,32,FALSE),"")</f>
        <v/>
      </c>
      <c r="AE39" s="714" t="str">
        <f>IFERROR(VLOOKUP($I39,'WM-AR'!$I$7:$AS$3267,33,FALSE),"")</f>
        <v/>
      </c>
      <c r="AF39" s="938"/>
      <c r="AG39" s="852"/>
      <c r="AH39" s="852"/>
      <c r="AI39" s="854"/>
      <c r="AJ39" s="854" t="str">
        <f t="shared" si="5"/>
        <v/>
      </c>
      <c r="AK39" s="1114"/>
      <c r="AL39" s="88" t="str">
        <f>IF(AND(ISTEXT($E39),ISTEXT($B39)),"산출기준 &gt;&gt;  "&amp;_xlfn.XLOOKUP($E39,산출기준!$D:$D,산출기준!$E:$E,"매칭실패"),"")</f>
        <v/>
      </c>
    </row>
    <row r="40" spans="2:38">
      <c r="B40" s="1111"/>
      <c r="C40" s="1166"/>
      <c r="D40" s="1166"/>
      <c r="E40" s="1166"/>
      <c r="F40" s="1166"/>
      <c r="G40" s="843"/>
      <c r="H40" s="843"/>
      <c r="I40" s="712" t="str">
        <f t="shared" si="3"/>
        <v/>
      </c>
      <c r="J40" s="714"/>
      <c r="K40" s="714" t="str">
        <f>IFERROR(VLOOKUP($I40,'WM-AR'!$I$7:$AS$3267,34,FALSE),"")</f>
        <v/>
      </c>
      <c r="L40" s="714" t="str">
        <f>IFERROR(VLOOKUP($I40,'WM-AR'!$I$7:$AS$3267,4,FALSE),"")</f>
        <v/>
      </c>
      <c r="M40" s="714" t="str">
        <f>IFERROR(VLOOKUP($I40,'WM-AR'!$I$7:$AS$3267,6,FALSE),"")</f>
        <v/>
      </c>
      <c r="N40" s="714" t="str">
        <f>IFERROR(VLOOKUP($I40,'WM-AR'!$I$7:$AS$3267,8,FALSE),"")</f>
        <v/>
      </c>
      <c r="O40" s="714" t="str">
        <f>IFERROR(VLOOKUP($I40,'WM-AR'!$I$7:$AS$3267,10,FALSE),"")</f>
        <v/>
      </c>
      <c r="P40" s="714" t="str">
        <f>IFERROR(VLOOKUP($I40,'WM-AR'!$I$7:$AS$3267,12,FALSE),"")</f>
        <v/>
      </c>
      <c r="Q40" s="714" t="str">
        <f>IFERROR(VLOOKUP($I40,'WM-AR'!$I$7:$AS$3267,14,FALSE),"")</f>
        <v/>
      </c>
      <c r="R40" s="714" t="str">
        <f>IFERROR(VLOOKUP($I40,'WM-AR'!$I$7:$AS$3267,16,FALSE),"")</f>
        <v/>
      </c>
      <c r="S40" s="714" t="str">
        <f>IFERROR(VLOOKUP($I40,'WM-AR'!$I$7:$AS$3267,18,FALSE),"")</f>
        <v/>
      </c>
      <c r="T40" s="714" t="str">
        <f>IFERROR(VLOOKUP($I40,'WM-AR'!$I$7:$AS$3267,20,FALSE),"")</f>
        <v/>
      </c>
      <c r="U40" s="714" t="str">
        <f>IFERROR(VLOOKUP($I40,'WM-AR'!$I$7:$AS$3267,22,FALSE),"")</f>
        <v/>
      </c>
      <c r="V40" s="714" t="str">
        <f>IFERROR(VLOOKUP($I40,'WM-AR'!$I$7:$AS$3267,24,FALSE),"")</f>
        <v/>
      </c>
      <c r="W40" s="714" t="str">
        <f>IFERROR(VLOOKUP($I40,'WM-AR'!$I$7:$AS$3267,25,FALSE),"")</f>
        <v/>
      </c>
      <c r="X40" s="714" t="str">
        <f>IFERROR(VLOOKUP($I40,'WM-AR'!$I$7:$AS$3267,26,FALSE),"")</f>
        <v/>
      </c>
      <c r="Y40" s="714" t="str">
        <f>IFERROR(VLOOKUP($I40,'WM-AR'!$I$7:$AS$3267,27,FALSE),"")</f>
        <v/>
      </c>
      <c r="Z40" s="714" t="str">
        <f>IFERROR(VLOOKUP($I40,'WM-AR'!$I$7:$AS$3267,28,FALSE),"")</f>
        <v/>
      </c>
      <c r="AA40" s="714" t="str">
        <f>IFERROR(VLOOKUP($I40,'WM-AR'!$I$7:$AS$3267,29,FALSE),"")</f>
        <v/>
      </c>
      <c r="AB40" s="714" t="str">
        <f>IFERROR(VLOOKUP($I40,'WM-AR'!$I$7:$AS$3267,30,FALSE),"")</f>
        <v/>
      </c>
      <c r="AC40" s="714" t="str">
        <f>IFERROR(VLOOKUP($I40,'WM-AR'!$I$7:$AS$3267,31,FALSE),"")</f>
        <v/>
      </c>
      <c r="AD40" s="714" t="str">
        <f>IFERROR(VLOOKUP($I40,'WM-AR'!$I$7:$AS$3267,32,FALSE),"")</f>
        <v/>
      </c>
      <c r="AE40" s="714" t="str">
        <f>IFERROR(VLOOKUP($I40,'WM-AR'!$I$7:$AS$3267,33,FALSE),"")</f>
        <v/>
      </c>
      <c r="AF40" s="938"/>
      <c r="AG40" s="852"/>
      <c r="AH40" s="852"/>
      <c r="AI40" s="854"/>
      <c r="AJ40" s="854" t="str">
        <f t="shared" si="5"/>
        <v/>
      </c>
      <c r="AK40" s="1114"/>
      <c r="AL40" s="88" t="str">
        <f>IF(AND(ISTEXT($E40),ISTEXT($B40)),"산출기준 &gt;&gt;  "&amp;_xlfn.XLOOKUP($E40,산출기준!$D:$D,산출기준!$E:$E,"매칭실패"),"")</f>
        <v/>
      </c>
    </row>
    <row r="41" spans="2:38">
      <c r="B41" s="1111"/>
      <c r="C41" s="1166"/>
      <c r="D41" s="1166"/>
      <c r="E41" s="1166"/>
      <c r="F41" s="1166"/>
      <c r="G41" s="843"/>
      <c r="H41" s="843"/>
      <c r="I41" s="712" t="str">
        <f t="shared" si="3"/>
        <v/>
      </c>
      <c r="J41" s="714"/>
      <c r="K41" s="714" t="str">
        <f>IFERROR(VLOOKUP($I41,'WM-AR'!$I$7:$AS$3267,34,FALSE),"")</f>
        <v/>
      </c>
      <c r="L41" s="714" t="str">
        <f>IFERROR(VLOOKUP($I41,'WM-AR'!$I$7:$AS$3267,4,FALSE),"")</f>
        <v/>
      </c>
      <c r="M41" s="714" t="str">
        <f>IFERROR(VLOOKUP($I41,'WM-AR'!$I$7:$AS$3267,6,FALSE),"")</f>
        <v/>
      </c>
      <c r="N41" s="714" t="str">
        <f>IFERROR(VLOOKUP($I41,'WM-AR'!$I$7:$AS$3267,8,FALSE),"")</f>
        <v/>
      </c>
      <c r="O41" s="714" t="str">
        <f>IFERROR(VLOOKUP($I41,'WM-AR'!$I$7:$AS$3267,10,FALSE),"")</f>
        <v/>
      </c>
      <c r="P41" s="714" t="str">
        <f>IFERROR(VLOOKUP($I41,'WM-AR'!$I$7:$AS$3267,12,FALSE),"")</f>
        <v/>
      </c>
      <c r="Q41" s="714" t="str">
        <f>IFERROR(VLOOKUP($I41,'WM-AR'!$I$7:$AS$3267,14,FALSE),"")</f>
        <v/>
      </c>
      <c r="R41" s="714" t="str">
        <f>IFERROR(VLOOKUP($I41,'WM-AR'!$I$7:$AS$3267,16,FALSE),"")</f>
        <v/>
      </c>
      <c r="S41" s="714" t="str">
        <f>IFERROR(VLOOKUP($I41,'WM-AR'!$I$7:$AS$3267,18,FALSE),"")</f>
        <v/>
      </c>
      <c r="T41" s="714" t="str">
        <f>IFERROR(VLOOKUP($I41,'WM-AR'!$I$7:$AS$3267,20,FALSE),"")</f>
        <v/>
      </c>
      <c r="U41" s="714" t="str">
        <f>IFERROR(VLOOKUP($I41,'WM-AR'!$I$7:$AS$3267,22,FALSE),"")</f>
        <v/>
      </c>
      <c r="V41" s="714" t="str">
        <f>IFERROR(VLOOKUP($I41,'WM-AR'!$I$7:$AS$3267,24,FALSE),"")</f>
        <v/>
      </c>
      <c r="W41" s="714" t="str">
        <f>IFERROR(VLOOKUP($I41,'WM-AR'!$I$7:$AS$3267,25,FALSE),"")</f>
        <v/>
      </c>
      <c r="X41" s="714" t="str">
        <f>IFERROR(VLOOKUP($I41,'WM-AR'!$I$7:$AS$3267,26,FALSE),"")</f>
        <v/>
      </c>
      <c r="Y41" s="714" t="str">
        <f>IFERROR(VLOOKUP($I41,'WM-AR'!$I$7:$AS$3267,27,FALSE),"")</f>
        <v/>
      </c>
      <c r="Z41" s="714" t="str">
        <f>IFERROR(VLOOKUP($I41,'WM-AR'!$I$7:$AS$3267,28,FALSE),"")</f>
        <v/>
      </c>
      <c r="AA41" s="714" t="str">
        <f>IFERROR(VLOOKUP($I41,'WM-AR'!$I$7:$AS$3267,29,FALSE),"")</f>
        <v/>
      </c>
      <c r="AB41" s="714" t="str">
        <f>IFERROR(VLOOKUP($I41,'WM-AR'!$I$7:$AS$3267,30,FALSE),"")</f>
        <v/>
      </c>
      <c r="AC41" s="714" t="str">
        <f>IFERROR(VLOOKUP($I41,'WM-AR'!$I$7:$AS$3267,31,FALSE),"")</f>
        <v/>
      </c>
      <c r="AD41" s="714" t="str">
        <f>IFERROR(VLOOKUP($I41,'WM-AR'!$I$7:$AS$3267,32,FALSE),"")</f>
        <v/>
      </c>
      <c r="AE41" s="714" t="str">
        <f>IFERROR(VLOOKUP($I41,'WM-AR'!$I$7:$AS$3267,33,FALSE),"")</f>
        <v/>
      </c>
      <c r="AF41" s="938"/>
      <c r="AG41" s="852"/>
      <c r="AH41" s="852"/>
      <c r="AI41" s="854"/>
      <c r="AJ41" s="854" t="str">
        <f t="shared" si="5"/>
        <v/>
      </c>
      <c r="AK41" s="1114"/>
      <c r="AL41" s="88" t="str">
        <f>IF(AND(ISTEXT($E41),ISTEXT($B41)),"산출기준 &gt;&gt;  "&amp;_xlfn.XLOOKUP($E41,산출기준!$D:$D,산출기준!$E:$E,"매칭실패"),"")</f>
        <v/>
      </c>
    </row>
    <row r="42" spans="2:38">
      <c r="B42" s="1111"/>
      <c r="C42" s="1166"/>
      <c r="D42" s="1166"/>
      <c r="E42" s="1166"/>
      <c r="F42" s="1166"/>
      <c r="G42" s="843"/>
      <c r="H42" s="843"/>
      <c r="I42" s="712" t="str">
        <f t="shared" si="3"/>
        <v/>
      </c>
      <c r="J42" s="714"/>
      <c r="K42" s="714" t="str">
        <f>IFERROR(VLOOKUP($I42,'WM-AR'!$I$7:$AS$3267,34,FALSE),"")</f>
        <v/>
      </c>
      <c r="L42" s="714" t="str">
        <f>IFERROR(VLOOKUP($I42,'WM-AR'!$I$7:$AS$3267,4,FALSE),"")</f>
        <v/>
      </c>
      <c r="M42" s="714" t="str">
        <f>IFERROR(VLOOKUP($I42,'WM-AR'!$I$7:$AS$3267,6,FALSE),"")</f>
        <v/>
      </c>
      <c r="N42" s="714" t="str">
        <f>IFERROR(VLOOKUP($I42,'WM-AR'!$I$7:$AS$3267,8,FALSE),"")</f>
        <v/>
      </c>
      <c r="O42" s="714" t="str">
        <f>IFERROR(VLOOKUP($I42,'WM-AR'!$I$7:$AS$3267,10,FALSE),"")</f>
        <v/>
      </c>
      <c r="P42" s="714" t="str">
        <f>IFERROR(VLOOKUP($I42,'WM-AR'!$I$7:$AS$3267,12,FALSE),"")</f>
        <v/>
      </c>
      <c r="Q42" s="714" t="str">
        <f>IFERROR(VLOOKUP($I42,'WM-AR'!$I$7:$AS$3267,14,FALSE),"")</f>
        <v/>
      </c>
      <c r="R42" s="714" t="str">
        <f>IFERROR(VLOOKUP($I42,'WM-AR'!$I$7:$AS$3267,16,FALSE),"")</f>
        <v/>
      </c>
      <c r="S42" s="714" t="str">
        <f>IFERROR(VLOOKUP($I42,'WM-AR'!$I$7:$AS$3267,18,FALSE),"")</f>
        <v/>
      </c>
      <c r="T42" s="714" t="str">
        <f>IFERROR(VLOOKUP($I42,'WM-AR'!$I$7:$AS$3267,20,FALSE),"")</f>
        <v/>
      </c>
      <c r="U42" s="714" t="str">
        <f>IFERROR(VLOOKUP($I42,'WM-AR'!$I$7:$AS$3267,22,FALSE),"")</f>
        <v/>
      </c>
      <c r="V42" s="714" t="str">
        <f>IFERROR(VLOOKUP($I42,'WM-AR'!$I$7:$AS$3267,24,FALSE),"")</f>
        <v/>
      </c>
      <c r="W42" s="714" t="str">
        <f>IFERROR(VLOOKUP($I42,'WM-AR'!$I$7:$AS$3267,25,FALSE),"")</f>
        <v/>
      </c>
      <c r="X42" s="714" t="str">
        <f>IFERROR(VLOOKUP($I42,'WM-AR'!$I$7:$AS$3267,26,FALSE),"")</f>
        <v/>
      </c>
      <c r="Y42" s="714" t="str">
        <f>IFERROR(VLOOKUP($I42,'WM-AR'!$I$7:$AS$3267,27,FALSE),"")</f>
        <v/>
      </c>
      <c r="Z42" s="714" t="str">
        <f>IFERROR(VLOOKUP($I42,'WM-AR'!$I$7:$AS$3267,28,FALSE),"")</f>
        <v/>
      </c>
      <c r="AA42" s="714" t="str">
        <f>IFERROR(VLOOKUP($I42,'WM-AR'!$I$7:$AS$3267,29,FALSE),"")</f>
        <v/>
      </c>
      <c r="AB42" s="714" t="str">
        <f>IFERROR(VLOOKUP($I42,'WM-AR'!$I$7:$AS$3267,30,FALSE),"")</f>
        <v/>
      </c>
      <c r="AC42" s="714" t="str">
        <f>IFERROR(VLOOKUP($I42,'WM-AR'!$I$7:$AS$3267,31,FALSE),"")</f>
        <v/>
      </c>
      <c r="AD42" s="714" t="str">
        <f>IFERROR(VLOOKUP($I42,'WM-AR'!$I$7:$AS$3267,32,FALSE),"")</f>
        <v/>
      </c>
      <c r="AE42" s="714" t="str">
        <f>IFERROR(VLOOKUP($I42,'WM-AR'!$I$7:$AS$3267,33,FALSE),"")</f>
        <v/>
      </c>
      <c r="AF42" s="938"/>
      <c r="AG42" s="852"/>
      <c r="AH42" s="852"/>
      <c r="AI42" s="854"/>
      <c r="AJ42" s="854" t="str">
        <f t="shared" si="5"/>
        <v/>
      </c>
      <c r="AK42" s="1114"/>
      <c r="AL42" s="88" t="str">
        <f>IF(AND(ISTEXT($E42),ISTEXT($B42)),"산출기준 &gt;&gt;  "&amp;_xlfn.XLOOKUP($E42,산출기준!$D:$D,산출기준!$E:$E,"매칭실패"),"")</f>
        <v/>
      </c>
    </row>
    <row r="43" spans="2:38">
      <c r="B43" s="1111"/>
      <c r="C43" s="1166"/>
      <c r="D43" s="1166"/>
      <c r="E43" s="1166"/>
      <c r="F43" s="1166"/>
      <c r="G43" s="843"/>
      <c r="H43" s="843"/>
      <c r="I43" s="712" t="str">
        <f t="shared" si="3"/>
        <v/>
      </c>
      <c r="J43" s="714"/>
      <c r="K43" s="714" t="str">
        <f>IFERROR(VLOOKUP($I43,'WM-AR'!$I$7:$AS$3267,34,FALSE),"")</f>
        <v/>
      </c>
      <c r="L43" s="714" t="str">
        <f>IFERROR(VLOOKUP($I43,'WM-AR'!$I$7:$AS$3267,4,FALSE),"")</f>
        <v/>
      </c>
      <c r="M43" s="714" t="str">
        <f>IFERROR(VLOOKUP($I43,'WM-AR'!$I$7:$AS$3267,6,FALSE),"")</f>
        <v/>
      </c>
      <c r="N43" s="714" t="str">
        <f>IFERROR(VLOOKUP($I43,'WM-AR'!$I$7:$AS$3267,8,FALSE),"")</f>
        <v/>
      </c>
      <c r="O43" s="714" t="str">
        <f>IFERROR(VLOOKUP($I43,'WM-AR'!$I$7:$AS$3267,10,FALSE),"")</f>
        <v/>
      </c>
      <c r="P43" s="714" t="str">
        <f>IFERROR(VLOOKUP($I43,'WM-AR'!$I$7:$AS$3267,12,FALSE),"")</f>
        <v/>
      </c>
      <c r="Q43" s="714" t="str">
        <f>IFERROR(VLOOKUP($I43,'WM-AR'!$I$7:$AS$3267,14,FALSE),"")</f>
        <v/>
      </c>
      <c r="R43" s="714" t="str">
        <f>IFERROR(VLOOKUP($I43,'WM-AR'!$I$7:$AS$3267,16,FALSE),"")</f>
        <v/>
      </c>
      <c r="S43" s="714" t="str">
        <f>IFERROR(VLOOKUP($I43,'WM-AR'!$I$7:$AS$3267,18,FALSE),"")</f>
        <v/>
      </c>
      <c r="T43" s="714" t="str">
        <f>IFERROR(VLOOKUP($I43,'WM-AR'!$I$7:$AS$3267,20,FALSE),"")</f>
        <v/>
      </c>
      <c r="U43" s="714" t="str">
        <f>IFERROR(VLOOKUP($I43,'WM-AR'!$I$7:$AS$3267,22,FALSE),"")</f>
        <v/>
      </c>
      <c r="V43" s="714" t="str">
        <f>IFERROR(VLOOKUP($I43,'WM-AR'!$I$7:$AS$3267,24,FALSE),"")</f>
        <v/>
      </c>
      <c r="W43" s="714" t="str">
        <f>IFERROR(VLOOKUP($I43,'WM-AR'!$I$7:$AS$3267,25,FALSE),"")</f>
        <v/>
      </c>
      <c r="X43" s="714" t="str">
        <f>IFERROR(VLOOKUP($I43,'WM-AR'!$I$7:$AS$3267,26,FALSE),"")</f>
        <v/>
      </c>
      <c r="Y43" s="714" t="str">
        <f>IFERROR(VLOOKUP($I43,'WM-AR'!$I$7:$AS$3267,27,FALSE),"")</f>
        <v/>
      </c>
      <c r="Z43" s="714" t="str">
        <f>IFERROR(VLOOKUP($I43,'WM-AR'!$I$7:$AS$3267,28,FALSE),"")</f>
        <v/>
      </c>
      <c r="AA43" s="714" t="str">
        <f>IFERROR(VLOOKUP($I43,'WM-AR'!$I$7:$AS$3267,29,FALSE),"")</f>
        <v/>
      </c>
      <c r="AB43" s="714" t="str">
        <f>IFERROR(VLOOKUP($I43,'WM-AR'!$I$7:$AS$3267,30,FALSE),"")</f>
        <v/>
      </c>
      <c r="AC43" s="714" t="str">
        <f>IFERROR(VLOOKUP($I43,'WM-AR'!$I$7:$AS$3267,31,FALSE),"")</f>
        <v/>
      </c>
      <c r="AD43" s="714" t="str">
        <f>IFERROR(VLOOKUP($I43,'WM-AR'!$I$7:$AS$3267,32,FALSE),"")</f>
        <v/>
      </c>
      <c r="AE43" s="714" t="str">
        <f>IFERROR(VLOOKUP($I43,'WM-AR'!$I$7:$AS$3267,33,FALSE),"")</f>
        <v/>
      </c>
      <c r="AF43" s="938"/>
      <c r="AG43" s="852"/>
      <c r="AH43" s="852"/>
      <c r="AI43" s="854"/>
      <c r="AJ43" s="854" t="str">
        <f t="shared" si="5"/>
        <v/>
      </c>
      <c r="AK43" s="1114"/>
      <c r="AL43" s="88" t="str">
        <f>IF(AND(ISTEXT($E43),ISTEXT($B43)),"산출기준 &gt;&gt;  "&amp;_xlfn.XLOOKUP($E43,산출기준!$D:$D,산출기준!$E:$E,"매칭실패"),"")</f>
        <v/>
      </c>
    </row>
    <row r="44" spans="2:38">
      <c r="B44" s="1111"/>
      <c r="C44" s="1166"/>
      <c r="D44" s="1166"/>
      <c r="E44" s="1166"/>
      <c r="F44" s="1166"/>
      <c r="G44" s="843"/>
      <c r="H44" s="843"/>
      <c r="I44" s="712" t="str">
        <f t="shared" si="3"/>
        <v/>
      </c>
      <c r="J44" s="714"/>
      <c r="K44" s="714" t="str">
        <f>IFERROR(VLOOKUP($I44,'WM-AR'!$I$7:$AS$3267,34,FALSE),"")</f>
        <v/>
      </c>
      <c r="L44" s="714" t="str">
        <f>IFERROR(VLOOKUP($I44,'WM-AR'!$I$7:$AS$3267,4,FALSE),"")</f>
        <v/>
      </c>
      <c r="M44" s="714" t="str">
        <f>IFERROR(VLOOKUP($I44,'WM-AR'!$I$7:$AS$3267,6,FALSE),"")</f>
        <v/>
      </c>
      <c r="N44" s="714" t="str">
        <f>IFERROR(VLOOKUP($I44,'WM-AR'!$I$7:$AS$3267,8,FALSE),"")</f>
        <v/>
      </c>
      <c r="O44" s="714" t="str">
        <f>IFERROR(VLOOKUP($I44,'WM-AR'!$I$7:$AS$3267,10,FALSE),"")</f>
        <v/>
      </c>
      <c r="P44" s="714" t="str">
        <f>IFERROR(VLOOKUP($I44,'WM-AR'!$I$7:$AS$3267,12,FALSE),"")</f>
        <v/>
      </c>
      <c r="Q44" s="714" t="str">
        <f>IFERROR(VLOOKUP($I44,'WM-AR'!$I$7:$AS$3267,14,FALSE),"")</f>
        <v/>
      </c>
      <c r="R44" s="714" t="str">
        <f>IFERROR(VLOOKUP($I44,'WM-AR'!$I$7:$AS$3267,16,FALSE),"")</f>
        <v/>
      </c>
      <c r="S44" s="714" t="str">
        <f>IFERROR(VLOOKUP($I44,'WM-AR'!$I$7:$AS$3267,18,FALSE),"")</f>
        <v/>
      </c>
      <c r="T44" s="714" t="str">
        <f>IFERROR(VLOOKUP($I44,'WM-AR'!$I$7:$AS$3267,20,FALSE),"")</f>
        <v/>
      </c>
      <c r="U44" s="714" t="str">
        <f>IFERROR(VLOOKUP($I44,'WM-AR'!$I$7:$AS$3267,22,FALSE),"")</f>
        <v/>
      </c>
      <c r="V44" s="714" t="str">
        <f>IFERROR(VLOOKUP($I44,'WM-AR'!$I$7:$AS$3267,24,FALSE),"")</f>
        <v/>
      </c>
      <c r="W44" s="714" t="str">
        <f>IFERROR(VLOOKUP($I44,'WM-AR'!$I$7:$AS$3267,25,FALSE),"")</f>
        <v/>
      </c>
      <c r="X44" s="714" t="str">
        <f>IFERROR(VLOOKUP($I44,'WM-AR'!$I$7:$AS$3267,26,FALSE),"")</f>
        <v/>
      </c>
      <c r="Y44" s="714" t="str">
        <f>IFERROR(VLOOKUP($I44,'WM-AR'!$I$7:$AS$3267,27,FALSE),"")</f>
        <v/>
      </c>
      <c r="Z44" s="714" t="str">
        <f>IFERROR(VLOOKUP($I44,'WM-AR'!$I$7:$AS$3267,28,FALSE),"")</f>
        <v/>
      </c>
      <c r="AA44" s="714" t="str">
        <f>IFERROR(VLOOKUP($I44,'WM-AR'!$I$7:$AS$3267,29,FALSE),"")</f>
        <v/>
      </c>
      <c r="AB44" s="714" t="str">
        <f>IFERROR(VLOOKUP($I44,'WM-AR'!$I$7:$AS$3267,30,FALSE),"")</f>
        <v/>
      </c>
      <c r="AC44" s="714" t="str">
        <f>IFERROR(VLOOKUP($I44,'WM-AR'!$I$7:$AS$3267,31,FALSE),"")</f>
        <v/>
      </c>
      <c r="AD44" s="714" t="str">
        <f>IFERROR(VLOOKUP($I44,'WM-AR'!$I$7:$AS$3267,32,FALSE),"")</f>
        <v/>
      </c>
      <c r="AE44" s="714" t="str">
        <f>IFERROR(VLOOKUP($I44,'WM-AR'!$I$7:$AS$3267,33,FALSE),"")</f>
        <v/>
      </c>
      <c r="AF44" s="938"/>
      <c r="AG44" s="852"/>
      <c r="AH44" s="852"/>
      <c r="AI44" s="854"/>
      <c r="AJ44" s="854" t="str">
        <f t="shared" si="5"/>
        <v/>
      </c>
      <c r="AK44" s="1114"/>
      <c r="AL44" s="88" t="str">
        <f>IF(AND(ISTEXT($E44),ISTEXT($B44)),"산출기준 &gt;&gt;  "&amp;_xlfn.XLOOKUP($E44,산출기준!$D:$D,산출기준!$E:$E,"매칭실패"),"")</f>
        <v/>
      </c>
    </row>
    <row r="45" spans="2:38">
      <c r="B45" s="1111"/>
      <c r="C45" s="1166"/>
      <c r="D45" s="1166"/>
      <c r="E45" s="1166"/>
      <c r="F45" s="1166"/>
      <c r="G45" s="843"/>
      <c r="H45" s="843"/>
      <c r="I45" s="712" t="str">
        <f t="shared" si="3"/>
        <v/>
      </c>
      <c r="J45" s="714"/>
      <c r="K45" s="714" t="str">
        <f>IFERROR(VLOOKUP($I45,'WM-AR'!$I$7:$AS$3267,34,FALSE),"")</f>
        <v/>
      </c>
      <c r="L45" s="714" t="str">
        <f>IFERROR(VLOOKUP($I45,'WM-AR'!$I$7:$AS$3267,4,FALSE),"")</f>
        <v/>
      </c>
      <c r="M45" s="714" t="str">
        <f>IFERROR(VLOOKUP($I45,'WM-AR'!$I$7:$AS$3267,6,FALSE),"")</f>
        <v/>
      </c>
      <c r="N45" s="714" t="str">
        <f>IFERROR(VLOOKUP($I45,'WM-AR'!$I$7:$AS$3267,8,FALSE),"")</f>
        <v/>
      </c>
      <c r="O45" s="714" t="str">
        <f>IFERROR(VLOOKUP($I45,'WM-AR'!$I$7:$AS$3267,10,FALSE),"")</f>
        <v/>
      </c>
      <c r="P45" s="714" t="str">
        <f>IFERROR(VLOOKUP($I45,'WM-AR'!$I$7:$AS$3267,12,FALSE),"")</f>
        <v/>
      </c>
      <c r="Q45" s="714" t="str">
        <f>IFERROR(VLOOKUP($I45,'WM-AR'!$I$7:$AS$3267,14,FALSE),"")</f>
        <v/>
      </c>
      <c r="R45" s="714" t="str">
        <f>IFERROR(VLOOKUP($I45,'WM-AR'!$I$7:$AS$3267,16,FALSE),"")</f>
        <v/>
      </c>
      <c r="S45" s="714" t="str">
        <f>IFERROR(VLOOKUP($I45,'WM-AR'!$I$7:$AS$3267,18,FALSE),"")</f>
        <v/>
      </c>
      <c r="T45" s="714" t="str">
        <f>IFERROR(VLOOKUP($I45,'WM-AR'!$I$7:$AS$3267,20,FALSE),"")</f>
        <v/>
      </c>
      <c r="U45" s="714" t="str">
        <f>IFERROR(VLOOKUP($I45,'WM-AR'!$I$7:$AS$3267,22,FALSE),"")</f>
        <v/>
      </c>
      <c r="V45" s="714" t="str">
        <f>IFERROR(VLOOKUP($I45,'WM-AR'!$I$7:$AS$3267,24,FALSE),"")</f>
        <v/>
      </c>
      <c r="W45" s="714" t="str">
        <f>IFERROR(VLOOKUP($I45,'WM-AR'!$I$7:$AS$3267,25,FALSE),"")</f>
        <v/>
      </c>
      <c r="X45" s="714" t="str">
        <f>IFERROR(VLOOKUP($I45,'WM-AR'!$I$7:$AS$3267,26,FALSE),"")</f>
        <v/>
      </c>
      <c r="Y45" s="714" t="str">
        <f>IFERROR(VLOOKUP($I45,'WM-AR'!$I$7:$AS$3267,27,FALSE),"")</f>
        <v/>
      </c>
      <c r="Z45" s="714" t="str">
        <f>IFERROR(VLOOKUP($I45,'WM-AR'!$I$7:$AS$3267,28,FALSE),"")</f>
        <v/>
      </c>
      <c r="AA45" s="714" t="str">
        <f>IFERROR(VLOOKUP($I45,'WM-AR'!$I$7:$AS$3267,29,FALSE),"")</f>
        <v/>
      </c>
      <c r="AB45" s="714" t="str">
        <f>IFERROR(VLOOKUP($I45,'WM-AR'!$I$7:$AS$3267,30,FALSE),"")</f>
        <v/>
      </c>
      <c r="AC45" s="714" t="str">
        <f>IFERROR(VLOOKUP($I45,'WM-AR'!$I$7:$AS$3267,31,FALSE),"")</f>
        <v/>
      </c>
      <c r="AD45" s="714" t="str">
        <f>IFERROR(VLOOKUP($I45,'WM-AR'!$I$7:$AS$3267,32,FALSE),"")</f>
        <v/>
      </c>
      <c r="AE45" s="714" t="str">
        <f>IFERROR(VLOOKUP($I45,'WM-AR'!$I$7:$AS$3267,33,FALSE),"")</f>
        <v/>
      </c>
      <c r="AF45" s="938"/>
      <c r="AG45" s="852"/>
      <c r="AH45" s="852"/>
      <c r="AI45" s="854"/>
      <c r="AJ45" s="854" t="str">
        <f t="shared" si="5"/>
        <v/>
      </c>
      <c r="AK45" s="1114"/>
      <c r="AL45" s="88" t="str">
        <f>IF(AND(ISTEXT($E45),ISTEXT($B45)),"산출기준 &gt;&gt;  "&amp;_xlfn.XLOOKUP($E45,산출기준!$D:$D,산출기준!$E:$E,"매칭실패"),"")</f>
        <v/>
      </c>
    </row>
    <row r="46" spans="2:38">
      <c r="B46" s="1111"/>
      <c r="C46" s="1166"/>
      <c r="D46" s="1166"/>
      <c r="E46" s="1166"/>
      <c r="F46" s="1166"/>
      <c r="G46" s="843"/>
      <c r="H46" s="843"/>
      <c r="I46" s="712" t="str">
        <f t="shared" si="3"/>
        <v/>
      </c>
      <c r="J46" s="714"/>
      <c r="K46" s="714" t="str">
        <f>IFERROR(VLOOKUP($I46,'WM-AR'!$I$7:$AS$3267,34,FALSE),"")</f>
        <v/>
      </c>
      <c r="L46" s="714" t="str">
        <f>IFERROR(VLOOKUP($I46,'WM-AR'!$I$7:$AS$3267,4,FALSE),"")</f>
        <v/>
      </c>
      <c r="M46" s="714" t="str">
        <f>IFERROR(VLOOKUP($I46,'WM-AR'!$I$7:$AS$3267,6,FALSE),"")</f>
        <v/>
      </c>
      <c r="N46" s="714" t="str">
        <f>IFERROR(VLOOKUP($I46,'WM-AR'!$I$7:$AS$3267,8,FALSE),"")</f>
        <v/>
      </c>
      <c r="O46" s="714" t="str">
        <f>IFERROR(VLOOKUP($I46,'WM-AR'!$I$7:$AS$3267,10,FALSE),"")</f>
        <v/>
      </c>
      <c r="P46" s="714" t="str">
        <f>IFERROR(VLOOKUP($I46,'WM-AR'!$I$7:$AS$3267,12,FALSE),"")</f>
        <v/>
      </c>
      <c r="Q46" s="714" t="str">
        <f>IFERROR(VLOOKUP($I46,'WM-AR'!$I$7:$AS$3267,14,FALSE),"")</f>
        <v/>
      </c>
      <c r="R46" s="714" t="str">
        <f>IFERROR(VLOOKUP($I46,'WM-AR'!$I$7:$AS$3267,16,FALSE),"")</f>
        <v/>
      </c>
      <c r="S46" s="714" t="str">
        <f>IFERROR(VLOOKUP($I46,'WM-AR'!$I$7:$AS$3267,18,FALSE),"")</f>
        <v/>
      </c>
      <c r="T46" s="714" t="str">
        <f>IFERROR(VLOOKUP($I46,'WM-AR'!$I$7:$AS$3267,20,FALSE),"")</f>
        <v/>
      </c>
      <c r="U46" s="714" t="str">
        <f>IFERROR(VLOOKUP($I46,'WM-AR'!$I$7:$AS$3267,22,FALSE),"")</f>
        <v/>
      </c>
      <c r="V46" s="714" t="str">
        <f>IFERROR(VLOOKUP($I46,'WM-AR'!$I$7:$AS$3267,24,FALSE),"")</f>
        <v/>
      </c>
      <c r="W46" s="714" t="str">
        <f>IFERROR(VLOOKUP($I46,'WM-AR'!$I$7:$AS$3267,25,FALSE),"")</f>
        <v/>
      </c>
      <c r="X46" s="714" t="str">
        <f>IFERROR(VLOOKUP($I46,'WM-AR'!$I$7:$AS$3267,26,FALSE),"")</f>
        <v/>
      </c>
      <c r="Y46" s="714" t="str">
        <f>IFERROR(VLOOKUP($I46,'WM-AR'!$I$7:$AS$3267,27,FALSE),"")</f>
        <v/>
      </c>
      <c r="Z46" s="714" t="str">
        <f>IFERROR(VLOOKUP($I46,'WM-AR'!$I$7:$AS$3267,28,FALSE),"")</f>
        <v/>
      </c>
      <c r="AA46" s="714" t="str">
        <f>IFERROR(VLOOKUP($I46,'WM-AR'!$I$7:$AS$3267,29,FALSE),"")</f>
        <v/>
      </c>
      <c r="AB46" s="714" t="str">
        <f>IFERROR(VLOOKUP($I46,'WM-AR'!$I$7:$AS$3267,30,FALSE),"")</f>
        <v/>
      </c>
      <c r="AC46" s="714" t="str">
        <f>IFERROR(VLOOKUP($I46,'WM-AR'!$I$7:$AS$3267,31,FALSE),"")</f>
        <v/>
      </c>
      <c r="AD46" s="714" t="str">
        <f>IFERROR(VLOOKUP($I46,'WM-AR'!$I$7:$AS$3267,32,FALSE),"")</f>
        <v/>
      </c>
      <c r="AE46" s="714" t="str">
        <f>IFERROR(VLOOKUP($I46,'WM-AR'!$I$7:$AS$3267,33,FALSE),"")</f>
        <v/>
      </c>
      <c r="AF46" s="938"/>
      <c r="AG46" s="852"/>
      <c r="AH46" s="852"/>
      <c r="AI46" s="854"/>
      <c r="AJ46" s="854" t="str">
        <f t="shared" si="5"/>
        <v/>
      </c>
      <c r="AK46" s="1114"/>
      <c r="AL46" s="88" t="str">
        <f>IF(AND(ISTEXT($E46),ISTEXT($B46)),"산출기준 &gt;&gt;  "&amp;_xlfn.XLOOKUP($E46,산출기준!$D:$D,산출기준!$E:$E,"매칭실패"),"")</f>
        <v/>
      </c>
    </row>
    <row r="47" spans="2:38">
      <c r="B47" s="1111"/>
      <c r="C47" s="1166"/>
      <c r="D47" s="1166"/>
      <c r="E47" s="1166"/>
      <c r="F47" s="1166"/>
      <c r="G47" s="843"/>
      <c r="H47" s="843"/>
      <c r="I47" s="712" t="str">
        <f t="shared" si="3"/>
        <v/>
      </c>
      <c r="J47" s="714"/>
      <c r="K47" s="714" t="str">
        <f>IFERROR(VLOOKUP($I47,'WM-AR'!$I$7:$AS$3267,34,FALSE),"")</f>
        <v/>
      </c>
      <c r="L47" s="714" t="str">
        <f>IFERROR(VLOOKUP($I47,'WM-AR'!$I$7:$AS$3267,4,FALSE),"")</f>
        <v/>
      </c>
      <c r="M47" s="714" t="str">
        <f>IFERROR(VLOOKUP($I47,'WM-AR'!$I$7:$AS$3267,6,FALSE),"")</f>
        <v/>
      </c>
      <c r="N47" s="714" t="str">
        <f>IFERROR(VLOOKUP($I47,'WM-AR'!$I$7:$AS$3267,8,FALSE),"")</f>
        <v/>
      </c>
      <c r="O47" s="714" t="str">
        <f>IFERROR(VLOOKUP($I47,'WM-AR'!$I$7:$AS$3267,10,FALSE),"")</f>
        <v/>
      </c>
      <c r="P47" s="714" t="str">
        <f>IFERROR(VLOOKUP($I47,'WM-AR'!$I$7:$AS$3267,12,FALSE),"")</f>
        <v/>
      </c>
      <c r="Q47" s="714" t="str">
        <f>IFERROR(VLOOKUP($I47,'WM-AR'!$I$7:$AS$3267,14,FALSE),"")</f>
        <v/>
      </c>
      <c r="R47" s="714" t="str">
        <f>IFERROR(VLOOKUP($I47,'WM-AR'!$I$7:$AS$3267,16,FALSE),"")</f>
        <v/>
      </c>
      <c r="S47" s="714" t="str">
        <f>IFERROR(VLOOKUP($I47,'WM-AR'!$I$7:$AS$3267,18,FALSE),"")</f>
        <v/>
      </c>
      <c r="T47" s="714" t="str">
        <f>IFERROR(VLOOKUP($I47,'WM-AR'!$I$7:$AS$3267,20,FALSE),"")</f>
        <v/>
      </c>
      <c r="U47" s="714" t="str">
        <f>IFERROR(VLOOKUP($I47,'WM-AR'!$I$7:$AS$3267,22,FALSE),"")</f>
        <v/>
      </c>
      <c r="V47" s="714" t="str">
        <f>IFERROR(VLOOKUP($I47,'WM-AR'!$I$7:$AS$3267,24,FALSE),"")</f>
        <v/>
      </c>
      <c r="W47" s="714" t="str">
        <f>IFERROR(VLOOKUP($I47,'WM-AR'!$I$7:$AS$3267,25,FALSE),"")</f>
        <v/>
      </c>
      <c r="X47" s="714" t="str">
        <f>IFERROR(VLOOKUP($I47,'WM-AR'!$I$7:$AS$3267,26,FALSE),"")</f>
        <v/>
      </c>
      <c r="Y47" s="714" t="str">
        <f>IFERROR(VLOOKUP($I47,'WM-AR'!$I$7:$AS$3267,27,FALSE),"")</f>
        <v/>
      </c>
      <c r="Z47" s="714" t="str">
        <f>IFERROR(VLOOKUP($I47,'WM-AR'!$I$7:$AS$3267,28,FALSE),"")</f>
        <v/>
      </c>
      <c r="AA47" s="714" t="str">
        <f>IFERROR(VLOOKUP($I47,'WM-AR'!$I$7:$AS$3267,29,FALSE),"")</f>
        <v/>
      </c>
      <c r="AB47" s="714" t="str">
        <f>IFERROR(VLOOKUP($I47,'WM-AR'!$I$7:$AS$3267,30,FALSE),"")</f>
        <v/>
      </c>
      <c r="AC47" s="714" t="str">
        <f>IFERROR(VLOOKUP($I47,'WM-AR'!$I$7:$AS$3267,31,FALSE),"")</f>
        <v/>
      </c>
      <c r="AD47" s="714" t="str">
        <f>IFERROR(VLOOKUP($I47,'WM-AR'!$I$7:$AS$3267,32,FALSE),"")</f>
        <v/>
      </c>
      <c r="AE47" s="714" t="str">
        <f>IFERROR(VLOOKUP($I47,'WM-AR'!$I$7:$AS$3267,33,FALSE),"")</f>
        <v/>
      </c>
      <c r="AF47" s="938"/>
      <c r="AG47" s="852"/>
      <c r="AH47" s="852"/>
      <c r="AI47" s="854"/>
      <c r="AJ47" s="854" t="str">
        <f t="shared" si="5"/>
        <v/>
      </c>
      <c r="AK47" s="1114"/>
      <c r="AL47" s="88" t="str">
        <f>IF(AND(ISTEXT($E47),ISTEXT($B47)),"산출기준 &gt;&gt;  "&amp;_xlfn.XLOOKUP($E47,산출기준!$D:$D,산출기준!$E:$E,"매칭실패"),"")</f>
        <v/>
      </c>
    </row>
    <row r="48" spans="2:38">
      <c r="B48" s="1111"/>
      <c r="C48" s="1166"/>
      <c r="D48" s="1166"/>
      <c r="E48" s="1166"/>
      <c r="F48" s="1166"/>
      <c r="G48" s="843"/>
      <c r="H48" s="843"/>
      <c r="I48" s="712" t="str">
        <f t="shared" si="3"/>
        <v/>
      </c>
      <c r="J48" s="714"/>
      <c r="K48" s="714" t="str">
        <f>IFERROR(VLOOKUP($I48,'WM-AR'!$I$7:$AS$3267,34,FALSE),"")</f>
        <v/>
      </c>
      <c r="L48" s="714" t="str">
        <f>IFERROR(VLOOKUP($I48,'WM-AR'!$I$7:$AS$3267,4,FALSE),"")</f>
        <v/>
      </c>
      <c r="M48" s="714" t="str">
        <f>IFERROR(VLOOKUP($I48,'WM-AR'!$I$7:$AS$3267,6,FALSE),"")</f>
        <v/>
      </c>
      <c r="N48" s="714" t="str">
        <f>IFERROR(VLOOKUP($I48,'WM-AR'!$I$7:$AS$3267,8,FALSE),"")</f>
        <v/>
      </c>
      <c r="O48" s="714" t="str">
        <f>IFERROR(VLOOKUP($I48,'WM-AR'!$I$7:$AS$3267,10,FALSE),"")</f>
        <v/>
      </c>
      <c r="P48" s="714" t="str">
        <f>IFERROR(VLOOKUP($I48,'WM-AR'!$I$7:$AS$3267,12,FALSE),"")</f>
        <v/>
      </c>
      <c r="Q48" s="714" t="str">
        <f>IFERROR(VLOOKUP($I48,'WM-AR'!$I$7:$AS$3267,14,FALSE),"")</f>
        <v/>
      </c>
      <c r="R48" s="714" t="str">
        <f>IFERROR(VLOOKUP($I48,'WM-AR'!$I$7:$AS$3267,16,FALSE),"")</f>
        <v/>
      </c>
      <c r="S48" s="714" t="str">
        <f>IFERROR(VLOOKUP($I48,'WM-AR'!$I$7:$AS$3267,18,FALSE),"")</f>
        <v/>
      </c>
      <c r="T48" s="714" t="str">
        <f>IFERROR(VLOOKUP($I48,'WM-AR'!$I$7:$AS$3267,20,FALSE),"")</f>
        <v/>
      </c>
      <c r="U48" s="714" t="str">
        <f>IFERROR(VLOOKUP($I48,'WM-AR'!$I$7:$AS$3267,22,FALSE),"")</f>
        <v/>
      </c>
      <c r="V48" s="714" t="str">
        <f>IFERROR(VLOOKUP($I48,'WM-AR'!$I$7:$AS$3267,24,FALSE),"")</f>
        <v/>
      </c>
      <c r="W48" s="714" t="str">
        <f>IFERROR(VLOOKUP($I48,'WM-AR'!$I$7:$AS$3267,25,FALSE),"")</f>
        <v/>
      </c>
      <c r="X48" s="714" t="str">
        <f>IFERROR(VLOOKUP($I48,'WM-AR'!$I$7:$AS$3267,26,FALSE),"")</f>
        <v/>
      </c>
      <c r="Y48" s="714" t="str">
        <f>IFERROR(VLOOKUP($I48,'WM-AR'!$I$7:$AS$3267,27,FALSE),"")</f>
        <v/>
      </c>
      <c r="Z48" s="714" t="str">
        <f>IFERROR(VLOOKUP($I48,'WM-AR'!$I$7:$AS$3267,28,FALSE),"")</f>
        <v/>
      </c>
      <c r="AA48" s="714" t="str">
        <f>IFERROR(VLOOKUP($I48,'WM-AR'!$I$7:$AS$3267,29,FALSE),"")</f>
        <v/>
      </c>
      <c r="AB48" s="714" t="str">
        <f>IFERROR(VLOOKUP($I48,'WM-AR'!$I$7:$AS$3267,30,FALSE),"")</f>
        <v/>
      </c>
      <c r="AC48" s="714" t="str">
        <f>IFERROR(VLOOKUP($I48,'WM-AR'!$I$7:$AS$3267,31,FALSE),"")</f>
        <v/>
      </c>
      <c r="AD48" s="714" t="str">
        <f>IFERROR(VLOOKUP($I48,'WM-AR'!$I$7:$AS$3267,32,FALSE),"")</f>
        <v/>
      </c>
      <c r="AE48" s="714" t="str">
        <f>IFERROR(VLOOKUP($I48,'WM-AR'!$I$7:$AS$3267,33,FALSE),"")</f>
        <v/>
      </c>
      <c r="AF48" s="938"/>
      <c r="AG48" s="852"/>
      <c r="AH48" s="852"/>
      <c r="AI48" s="854"/>
      <c r="AJ48" s="854" t="str">
        <f t="shared" si="5"/>
        <v/>
      </c>
      <c r="AK48" s="1114"/>
      <c r="AL48" s="88" t="str">
        <f>IF(AND(ISTEXT($E48),ISTEXT($B48)),"산출기준 &gt;&gt;  "&amp;_xlfn.XLOOKUP($E48,산출기준!$D:$D,산출기준!$E:$E,"매칭실패"),"")</f>
        <v/>
      </c>
    </row>
    <row r="49" spans="2:38">
      <c r="B49" s="1116"/>
      <c r="C49" s="1167"/>
      <c r="D49" s="1167"/>
      <c r="E49" s="1167"/>
      <c r="F49" s="1167"/>
      <c r="G49" s="1120"/>
      <c r="H49" s="1120"/>
      <c r="I49" s="1119" t="str">
        <f t="shared" si="3"/>
        <v/>
      </c>
      <c r="J49" s="1121"/>
      <c r="K49" s="1121" t="str">
        <f>IFERROR(VLOOKUP($I49,'WM-AR'!$I$7:$AS$3267,34,FALSE),"")</f>
        <v/>
      </c>
      <c r="L49" s="1121" t="str">
        <f>IFERROR(VLOOKUP($I49,'WM-AR'!$I$7:$AS$3267,4,FALSE),"")</f>
        <v/>
      </c>
      <c r="M49" s="1121" t="str">
        <f>IFERROR(VLOOKUP($I49,'WM-AR'!$I$7:$AS$3267,6,FALSE),"")</f>
        <v/>
      </c>
      <c r="N49" s="1121" t="str">
        <f>IFERROR(VLOOKUP($I49,'WM-AR'!$I$7:$AS$3267,8,FALSE),"")</f>
        <v/>
      </c>
      <c r="O49" s="1121" t="str">
        <f>IFERROR(VLOOKUP($I49,'WM-AR'!$I$7:$AS$3267,10,FALSE),"")</f>
        <v/>
      </c>
      <c r="P49" s="1121" t="str">
        <f>IFERROR(VLOOKUP($I49,'WM-AR'!$I$7:$AS$3267,12,FALSE),"")</f>
        <v/>
      </c>
      <c r="Q49" s="1121" t="str">
        <f>IFERROR(VLOOKUP($I49,'WM-AR'!$I$7:$AS$3267,14,FALSE),"")</f>
        <v/>
      </c>
      <c r="R49" s="1121" t="str">
        <f>IFERROR(VLOOKUP($I49,'WM-AR'!$I$7:$AS$3267,16,FALSE),"")</f>
        <v/>
      </c>
      <c r="S49" s="1121" t="str">
        <f>IFERROR(VLOOKUP($I49,'WM-AR'!$I$7:$AS$3267,18,FALSE),"")</f>
        <v/>
      </c>
      <c r="T49" s="1121" t="str">
        <f>IFERROR(VLOOKUP($I49,'WM-AR'!$I$7:$AS$3267,20,FALSE),"")</f>
        <v/>
      </c>
      <c r="U49" s="1121" t="str">
        <f>IFERROR(VLOOKUP($I49,'WM-AR'!$I$7:$AS$3267,22,FALSE),"")</f>
        <v/>
      </c>
      <c r="V49" s="1121" t="str">
        <f>IFERROR(VLOOKUP($I49,'WM-AR'!$I$7:$AS$3267,24,FALSE),"")</f>
        <v/>
      </c>
      <c r="W49" s="1121" t="str">
        <f>IFERROR(VLOOKUP($I49,'WM-AR'!$I$7:$AS$3267,25,FALSE),"")</f>
        <v/>
      </c>
      <c r="X49" s="1121" t="str">
        <f>IFERROR(VLOOKUP($I49,'WM-AR'!$I$7:$AS$3267,26,FALSE),"")</f>
        <v/>
      </c>
      <c r="Y49" s="1121" t="str">
        <f>IFERROR(VLOOKUP($I49,'WM-AR'!$I$7:$AS$3267,27,FALSE),"")</f>
        <v/>
      </c>
      <c r="Z49" s="1121" t="str">
        <f>IFERROR(VLOOKUP($I49,'WM-AR'!$I$7:$AS$3267,28,FALSE),"")</f>
        <v/>
      </c>
      <c r="AA49" s="1121" t="str">
        <f>IFERROR(VLOOKUP($I49,'WM-AR'!$I$7:$AS$3267,29,FALSE),"")</f>
        <v/>
      </c>
      <c r="AB49" s="1121" t="str">
        <f>IFERROR(VLOOKUP($I49,'WM-AR'!$I$7:$AS$3267,30,FALSE),"")</f>
        <v/>
      </c>
      <c r="AC49" s="1121" t="str">
        <f>IFERROR(VLOOKUP($I49,'WM-AR'!$I$7:$AS$3267,31,FALSE),"")</f>
        <v/>
      </c>
      <c r="AD49" s="1121" t="str">
        <f>IFERROR(VLOOKUP($I49,'WM-AR'!$I$7:$AS$3267,32,FALSE),"")</f>
        <v/>
      </c>
      <c r="AE49" s="1121" t="str">
        <f>IFERROR(VLOOKUP($I49,'WM-AR'!$I$7:$AS$3267,33,FALSE),"")</f>
        <v/>
      </c>
      <c r="AF49" s="1209"/>
      <c r="AG49" s="1123"/>
      <c r="AH49" s="1123"/>
      <c r="AI49" s="1124"/>
      <c r="AJ49" s="1124" t="str">
        <f t="shared" si="5"/>
        <v/>
      </c>
      <c r="AK49" s="1125"/>
      <c r="AL49" s="88" t="str">
        <f>IF(AND(ISTEXT($E49),ISTEXT($B49)),"산출기준 &gt;&gt;  "&amp;_xlfn.XLOOKUP($E49,산출기준!$D:$D,산출기준!$E:$E,"매칭실패"),"")</f>
        <v/>
      </c>
    </row>
    <row r="50" spans="2:38" s="658" customFormat="1" ht="20.100000000000001" customHeight="1">
      <c r="B50" s="1072"/>
      <c r="C50" s="639"/>
      <c r="D50" s="639"/>
      <c r="E50" s="639"/>
      <c r="F50" s="639"/>
      <c r="G50" s="639"/>
      <c r="H50" s="639"/>
      <c r="I50" s="641"/>
      <c r="J50" s="642"/>
      <c r="K50" s="642"/>
      <c r="L50" s="642"/>
      <c r="M50" s="642"/>
      <c r="N50" s="642"/>
      <c r="O50" s="642"/>
      <c r="P50" s="642"/>
      <c r="Q50" s="642"/>
      <c r="R50" s="642"/>
      <c r="S50" s="642"/>
      <c r="T50" s="642"/>
      <c r="U50" s="642"/>
      <c r="V50" s="642"/>
      <c r="W50" s="642"/>
      <c r="X50" s="642"/>
      <c r="Y50" s="642"/>
      <c r="Z50" s="642"/>
      <c r="AA50" s="642"/>
      <c r="AB50" s="642"/>
      <c r="AC50" s="642"/>
      <c r="AD50" s="642"/>
      <c r="AE50" s="642"/>
      <c r="AF50" s="637"/>
      <c r="AG50" s="643"/>
      <c r="AH50" s="643"/>
      <c r="AI50" s="644"/>
      <c r="AJ50" s="644"/>
      <c r="AK50" s="639"/>
      <c r="AL50" s="658" t="str">
        <f>IF(AND(ISTEXT($E50),ISTEXT($B50)),"산출기준 &gt;&gt;  "&amp;_xlfn.XLOOKUP($E50,산출기준!$D:$D,산출기준!$E:$E,"매칭실패"),"")</f>
        <v/>
      </c>
    </row>
    <row r="51" spans="2:38" s="658" customFormat="1" ht="20.100000000000001" customHeight="1">
      <c r="B51" s="802"/>
      <c r="C51" s="662"/>
      <c r="D51" s="662"/>
      <c r="E51" s="662"/>
      <c r="F51" s="662"/>
      <c r="G51" s="662"/>
      <c r="H51" s="662"/>
      <c r="I51" s="652"/>
      <c r="J51" s="664"/>
      <c r="K51" s="664"/>
      <c r="L51" s="664"/>
      <c r="M51" s="664"/>
      <c r="N51" s="664"/>
      <c r="O51" s="664"/>
      <c r="P51" s="664"/>
      <c r="Q51" s="664"/>
      <c r="R51" s="664"/>
      <c r="S51" s="664"/>
      <c r="T51" s="664"/>
      <c r="U51" s="664"/>
      <c r="V51" s="664"/>
      <c r="W51" s="664"/>
      <c r="X51" s="664"/>
      <c r="Y51" s="664"/>
      <c r="Z51" s="664"/>
      <c r="AA51" s="664"/>
      <c r="AB51" s="664"/>
      <c r="AC51" s="664"/>
      <c r="AD51" s="664"/>
      <c r="AE51" s="664"/>
      <c r="AF51" s="660"/>
      <c r="AG51" s="665"/>
      <c r="AH51" s="665"/>
      <c r="AI51" s="666"/>
      <c r="AJ51" s="666"/>
      <c r="AK51" s="662"/>
      <c r="AL51" s="658" t="str">
        <f>IF(AND(ISTEXT($E51),ISTEXT($B51)),"산출기준 &gt;&gt;  "&amp;_xlfn.XLOOKUP($E51,산출기준!$D:$D,산출기준!$E:$E,"매칭실패"),"")</f>
        <v/>
      </c>
    </row>
    <row r="52" spans="2:38" ht="34.9" customHeight="1">
      <c r="B52" s="623">
        <v>6.2</v>
      </c>
      <c r="C52" s="626" t="s">
        <v>3582</v>
      </c>
      <c r="D52" s="626"/>
      <c r="E52" s="626"/>
      <c r="F52" s="626"/>
      <c r="G52" s="1066"/>
      <c r="H52" s="1260"/>
      <c r="I52" s="630"/>
      <c r="J52" s="630"/>
      <c r="K52" s="631"/>
      <c r="L52" s="631"/>
      <c r="M52" s="631"/>
      <c r="N52" s="631"/>
      <c r="O52" s="631"/>
      <c r="P52" s="631"/>
      <c r="Q52" s="631"/>
      <c r="R52" s="631"/>
      <c r="S52" s="631"/>
      <c r="T52" s="631"/>
      <c r="U52" s="631"/>
      <c r="V52" s="631"/>
      <c r="W52" s="631"/>
      <c r="X52" s="631"/>
      <c r="Y52" s="631"/>
      <c r="Z52" s="631"/>
      <c r="AA52" s="631"/>
      <c r="AB52" s="631"/>
      <c r="AC52" s="631"/>
      <c r="AD52" s="631"/>
      <c r="AE52" s="631"/>
      <c r="AF52" s="632"/>
      <c r="AG52" s="634"/>
      <c r="AH52" s="634"/>
      <c r="AI52" s="634"/>
      <c r="AJ52" s="634"/>
      <c r="AK52" s="634"/>
      <c r="AL52" s="88" t="str">
        <f>IF(AND(ISTEXT($E52),ISTEXT($B52)),"산출기준 &gt;&gt;  "&amp;_xlfn.XLOOKUP($E52,산출기준!$D:$D,산출기준!$E:$E,"매칭실패"),"")</f>
        <v/>
      </c>
    </row>
    <row r="53" spans="2:38" s="658" customFormat="1">
      <c r="B53" s="635"/>
      <c r="C53" s="1068"/>
      <c r="D53" s="1068"/>
      <c r="E53" s="1068"/>
      <c r="F53" s="1068"/>
      <c r="G53" s="1068"/>
      <c r="H53" s="1307"/>
      <c r="I53" s="1071"/>
      <c r="J53" s="1071"/>
      <c r="K53" s="1071"/>
      <c r="L53" s="1071"/>
      <c r="M53" s="1071"/>
      <c r="N53" s="1071"/>
      <c r="O53" s="1071"/>
      <c r="P53" s="1071"/>
      <c r="Q53" s="1071"/>
      <c r="R53" s="1071"/>
      <c r="S53" s="1071"/>
      <c r="T53" s="1071"/>
      <c r="U53" s="1071"/>
      <c r="V53" s="1071"/>
      <c r="W53" s="1071"/>
      <c r="X53" s="1071"/>
      <c r="Y53" s="1071"/>
      <c r="Z53" s="1071"/>
      <c r="AA53" s="1071"/>
      <c r="AB53" s="1071"/>
      <c r="AC53" s="1071"/>
      <c r="AD53" s="1071"/>
      <c r="AE53" s="1071"/>
      <c r="AF53" s="1072"/>
      <c r="AG53" s="1072"/>
      <c r="AH53" s="1072"/>
      <c r="AI53" s="1072"/>
      <c r="AJ53" s="1072"/>
      <c r="AK53" s="1073"/>
      <c r="AL53" s="658" t="str">
        <f>IF(AND(ISTEXT($E53),ISTEXT($B53)),"산출기준 &gt;&gt;  "&amp;_xlfn.XLOOKUP($E53,산출기준!$D:$D,산출기준!$E:$E,"매칭실패"),"")</f>
        <v/>
      </c>
    </row>
    <row r="54" spans="2:38" s="658" customFormat="1" ht="20.100000000000001" customHeight="1">
      <c r="B54" s="1261"/>
      <c r="C54" s="1057"/>
      <c r="D54" s="648"/>
      <c r="E54" s="648"/>
      <c r="F54" s="1057"/>
      <c r="G54" s="1308" t="s">
        <v>824</v>
      </c>
      <c r="H54" s="1309">
        <f>Family_표준_구성도!$C$407</f>
        <v>200</v>
      </c>
      <c r="I54" s="805"/>
      <c r="J54" s="805"/>
      <c r="K54" s="806"/>
      <c r="L54" s="806"/>
      <c r="M54" s="806"/>
      <c r="N54" s="806"/>
      <c r="O54" s="806"/>
      <c r="P54" s="806"/>
      <c r="Q54" s="806"/>
      <c r="R54" s="806"/>
      <c r="S54" s="806"/>
      <c r="T54" s="806"/>
      <c r="U54" s="806"/>
      <c r="V54" s="806"/>
      <c r="W54" s="806"/>
      <c r="X54" s="806"/>
      <c r="Y54" s="806"/>
      <c r="Z54" s="806"/>
      <c r="AA54" s="806"/>
      <c r="AB54" s="806"/>
      <c r="AC54" s="806"/>
      <c r="AD54" s="806"/>
      <c r="AE54" s="806"/>
      <c r="AL54" s="658" t="str">
        <f>IF(AND(ISTEXT($E54),ISTEXT($B54)),"산출기준 &gt;&gt;  "&amp;_xlfn.XLOOKUP($E54,산출기준!$D:$D,산출기준!$E:$E,"매칭실패"),"")</f>
        <v/>
      </c>
    </row>
    <row r="55" spans="2:38" s="658" customFormat="1">
      <c r="C55" s="648"/>
      <c r="D55" s="648"/>
      <c r="E55" s="648"/>
      <c r="F55" s="648"/>
      <c r="G55" s="1308" t="s">
        <v>825</v>
      </c>
      <c r="H55" s="1309">
        <f>Family_표준_구성도!$C$408</f>
        <v>90</v>
      </c>
      <c r="I55" s="805"/>
      <c r="J55" s="805"/>
      <c r="K55" s="805"/>
      <c r="L55" s="805"/>
      <c r="M55" s="805"/>
      <c r="N55" s="805"/>
      <c r="O55" s="805"/>
      <c r="P55" s="805"/>
      <c r="Q55" s="805"/>
      <c r="R55" s="805"/>
      <c r="S55" s="805"/>
      <c r="T55" s="805"/>
      <c r="U55" s="805"/>
      <c r="V55" s="805"/>
      <c r="W55" s="805"/>
      <c r="X55" s="805"/>
      <c r="Y55" s="805"/>
      <c r="Z55" s="805"/>
      <c r="AA55" s="805"/>
      <c r="AB55" s="805"/>
      <c r="AC55" s="805"/>
      <c r="AD55" s="805"/>
      <c r="AE55" s="805"/>
      <c r="AF55" s="802"/>
      <c r="AG55" s="802"/>
      <c r="AH55" s="802"/>
      <c r="AI55" s="802"/>
      <c r="AJ55" s="802"/>
      <c r="AK55" s="1077"/>
      <c r="AL55" s="658" t="str">
        <f>IF(AND(ISTEXT($E55),ISTEXT($B55)),"산출기준 &gt;&gt;  "&amp;_xlfn.XLOOKUP($E55,산출기준!$D:$D,산출기준!$E:$E,"매칭실패"),"")</f>
        <v/>
      </c>
    </row>
    <row r="56" spans="2:38" s="658" customFormat="1" ht="20.100000000000001" customHeight="1">
      <c r="B56" s="1261"/>
      <c r="C56" s="1057"/>
      <c r="D56" s="648"/>
      <c r="E56" s="648"/>
      <c r="F56" s="1057"/>
      <c r="G56" s="1308" t="s">
        <v>826</v>
      </c>
      <c r="H56" s="1309"/>
      <c r="I56" s="805"/>
      <c r="J56" s="805"/>
      <c r="K56" s="806"/>
      <c r="L56" s="806"/>
      <c r="M56" s="806"/>
      <c r="N56" s="806"/>
      <c r="O56" s="806"/>
      <c r="P56" s="806"/>
      <c r="Q56" s="806"/>
      <c r="R56" s="806"/>
      <c r="S56" s="806"/>
      <c r="T56" s="806"/>
      <c r="U56" s="806"/>
      <c r="V56" s="806"/>
      <c r="W56" s="806"/>
      <c r="X56" s="806"/>
      <c r="Y56" s="806"/>
      <c r="Z56" s="806"/>
      <c r="AA56" s="806"/>
      <c r="AB56" s="806"/>
      <c r="AC56" s="806"/>
      <c r="AD56" s="806"/>
      <c r="AE56" s="806"/>
      <c r="AL56" s="658" t="str">
        <f>IF(AND(ISTEXT($E56),ISTEXT($B56)),"산출기준 &gt;&gt;  "&amp;_xlfn.XLOOKUP($E56,산출기준!$D:$D,산출기준!$E:$E,"매칭실패"),"")</f>
        <v/>
      </c>
    </row>
    <row r="57" spans="2:38" s="658" customFormat="1">
      <c r="C57" s="648"/>
      <c r="D57" s="648"/>
      <c r="E57" s="648"/>
      <c r="F57" s="648"/>
      <c r="G57" s="1308" t="s">
        <v>827</v>
      </c>
      <c r="H57" s="1309">
        <f>Family_표준_구성도!$C$410</f>
        <v>30</v>
      </c>
      <c r="I57" s="805"/>
      <c r="J57" s="805"/>
      <c r="K57" s="805"/>
      <c r="L57" s="805"/>
      <c r="M57" s="805"/>
      <c r="N57" s="805"/>
      <c r="O57" s="805"/>
      <c r="P57" s="805"/>
      <c r="Q57" s="805"/>
      <c r="R57" s="805"/>
      <c r="S57" s="805"/>
      <c r="T57" s="805"/>
      <c r="U57" s="805"/>
      <c r="V57" s="805"/>
      <c r="W57" s="805"/>
      <c r="X57" s="805"/>
      <c r="Y57" s="805"/>
      <c r="Z57" s="805"/>
      <c r="AA57" s="805"/>
      <c r="AB57" s="805"/>
      <c r="AC57" s="805"/>
      <c r="AD57" s="805"/>
      <c r="AE57" s="805"/>
      <c r="AF57" s="802"/>
      <c r="AG57" s="802"/>
      <c r="AH57" s="802"/>
      <c r="AI57" s="802"/>
      <c r="AJ57" s="802"/>
      <c r="AK57" s="1077"/>
      <c r="AL57" s="658" t="str">
        <f>IF(AND(ISTEXT($E57),ISTEXT($B57)),"산출기준 &gt;&gt;  "&amp;_xlfn.XLOOKUP($E57,산출기준!$D:$D,산출기준!$E:$E,"매칭실패"),"")</f>
        <v/>
      </c>
    </row>
    <row r="58" spans="2:38" s="658" customFormat="1" ht="20.100000000000001" customHeight="1">
      <c r="B58" s="1261"/>
      <c r="C58" s="1057"/>
      <c r="D58" s="648"/>
      <c r="E58" s="648"/>
      <c r="F58" s="1057"/>
      <c r="G58" s="1308" t="s">
        <v>828</v>
      </c>
      <c r="H58" s="1309">
        <f>Family_표준_구성도!$C$411</f>
        <v>10</v>
      </c>
      <c r="I58" s="805"/>
      <c r="J58" s="805"/>
      <c r="K58" s="806"/>
      <c r="L58" s="806"/>
      <c r="M58" s="806"/>
      <c r="N58" s="806"/>
      <c r="O58" s="806"/>
      <c r="P58" s="806"/>
      <c r="Q58" s="806"/>
      <c r="R58" s="806"/>
      <c r="S58" s="806"/>
      <c r="T58" s="806"/>
      <c r="U58" s="806"/>
      <c r="V58" s="806"/>
      <c r="W58" s="806"/>
      <c r="X58" s="806"/>
      <c r="Y58" s="806"/>
      <c r="Z58" s="806"/>
      <c r="AA58" s="806"/>
      <c r="AB58" s="806"/>
      <c r="AC58" s="806"/>
      <c r="AD58" s="806"/>
      <c r="AE58" s="806"/>
      <c r="AL58" s="658" t="str">
        <f>IF(AND(ISTEXT($E58),ISTEXT($B58)),"산출기준 &gt;&gt;  "&amp;_xlfn.XLOOKUP($E58,산출기준!$D:$D,산출기준!$E:$E,"매칭실패"),"")</f>
        <v/>
      </c>
    </row>
    <row r="59" spans="2:38" s="658" customFormat="1">
      <c r="C59" s="648"/>
      <c r="D59" s="648"/>
      <c r="E59" s="648"/>
      <c r="F59" s="648"/>
      <c r="G59" s="648"/>
      <c r="H59" s="1310"/>
      <c r="I59" s="805"/>
      <c r="J59" s="805"/>
      <c r="K59" s="805"/>
      <c r="L59" s="805"/>
      <c r="M59" s="805"/>
      <c r="N59" s="805"/>
      <c r="O59" s="805"/>
      <c r="P59" s="805"/>
      <c r="Q59" s="805"/>
      <c r="R59" s="805"/>
      <c r="S59" s="805"/>
      <c r="T59" s="805"/>
      <c r="U59" s="805"/>
      <c r="V59" s="805"/>
      <c r="W59" s="805"/>
      <c r="X59" s="805"/>
      <c r="Y59" s="805"/>
      <c r="Z59" s="805"/>
      <c r="AA59" s="805"/>
      <c r="AB59" s="805"/>
      <c r="AC59" s="805"/>
      <c r="AD59" s="805"/>
      <c r="AE59" s="805"/>
      <c r="AF59" s="802"/>
      <c r="AG59" s="802"/>
      <c r="AH59" s="802"/>
      <c r="AI59" s="802"/>
      <c r="AJ59" s="802"/>
      <c r="AK59" s="1077"/>
      <c r="AL59" s="658" t="str">
        <f>IF(AND(ISTEXT($E59),ISTEXT($B59)),"산출기준 &gt;&gt;  "&amp;_xlfn.XLOOKUP($E59,산출기준!$D:$D,산출기준!$E:$E,"매칭실패"),"")</f>
        <v/>
      </c>
    </row>
    <row r="60" spans="2:38" s="658" customFormat="1" ht="20.100000000000001" customHeight="1">
      <c r="B60" s="802"/>
      <c r="C60" s="662"/>
      <c r="D60" s="662"/>
      <c r="E60" s="662"/>
      <c r="F60" s="662"/>
      <c r="G60" s="662"/>
      <c r="H60" s="662"/>
      <c r="I60" s="652"/>
      <c r="J60" s="664"/>
      <c r="K60" s="664"/>
      <c r="L60" s="664"/>
      <c r="M60" s="664"/>
      <c r="N60" s="664"/>
      <c r="O60" s="664"/>
      <c r="P60" s="664"/>
      <c r="Q60" s="664"/>
      <c r="R60" s="664"/>
      <c r="S60" s="664"/>
      <c r="T60" s="664"/>
      <c r="U60" s="664"/>
      <c r="V60" s="664"/>
      <c r="W60" s="664"/>
      <c r="X60" s="664"/>
      <c r="Y60" s="664"/>
      <c r="Z60" s="664"/>
      <c r="AA60" s="664"/>
      <c r="AB60" s="664"/>
      <c r="AC60" s="664"/>
      <c r="AD60" s="664"/>
      <c r="AE60" s="664"/>
      <c r="AF60" s="660"/>
      <c r="AG60" s="665"/>
      <c r="AH60" s="665"/>
      <c r="AI60" s="666"/>
      <c r="AJ60" s="666"/>
      <c r="AK60" s="662"/>
      <c r="AL60" s="658" t="str">
        <f>IF(AND(ISTEXT($E60),ISTEXT($B60)),"산출기준 &gt;&gt;  "&amp;_xlfn.XLOOKUP($E60,산출기준!$D:$D,산출기준!$E:$E,"매칭실패"),"")</f>
        <v/>
      </c>
    </row>
    <row r="61" spans="2:38" s="658" customFormat="1" ht="20.100000000000001" customHeight="1">
      <c r="B61" s="1261"/>
      <c r="C61" s="1057" t="s">
        <v>3583</v>
      </c>
      <c r="D61" s="648"/>
      <c r="E61" s="648"/>
      <c r="F61" s="646" t="s">
        <v>3584</v>
      </c>
      <c r="G61" s="1057"/>
      <c r="H61" s="1263"/>
      <c r="I61" s="1263"/>
      <c r="J61" s="805"/>
      <c r="K61" s="805"/>
      <c r="L61" s="806"/>
      <c r="M61" s="806"/>
      <c r="N61" s="806"/>
      <c r="O61" s="806"/>
      <c r="P61" s="806"/>
      <c r="Q61" s="806"/>
      <c r="R61" s="806"/>
      <c r="S61" s="806"/>
      <c r="T61" s="806"/>
      <c r="U61" s="806"/>
      <c r="V61" s="806"/>
      <c r="W61" s="806"/>
      <c r="X61" s="806"/>
      <c r="Y61" s="806"/>
      <c r="Z61" s="806"/>
      <c r="AA61" s="806"/>
      <c r="AB61" s="806"/>
      <c r="AC61" s="806"/>
      <c r="AD61" s="806"/>
      <c r="AE61" s="806"/>
      <c r="AF61" s="1323"/>
      <c r="AL61" s="658" t="str">
        <f>IF(AND(ISTEXT($E61),ISTEXT($B61)),"산출기준 &gt;&gt;  "&amp;_xlfn.XLOOKUP($E61,산출기준!$D:$D,산출기준!$E:$E,"매칭실패"),"")</f>
        <v/>
      </c>
    </row>
    <row r="62" spans="2:38" s="658" customFormat="1" ht="20.100000000000001" customHeight="1">
      <c r="B62" s="802"/>
      <c r="C62" s="662"/>
      <c r="D62" s="662"/>
      <c r="E62" s="662"/>
      <c r="F62" s="1338" t="s">
        <v>852</v>
      </c>
      <c r="G62" s="662"/>
      <c r="H62" s="662"/>
      <c r="I62" s="652"/>
      <c r="J62" s="664"/>
      <c r="K62" s="664"/>
      <c r="L62" s="664"/>
      <c r="M62" s="664"/>
      <c r="N62" s="664"/>
      <c r="O62" s="664"/>
      <c r="P62" s="664"/>
      <c r="Q62" s="664"/>
      <c r="R62" s="664"/>
      <c r="S62" s="664"/>
      <c r="T62" s="664"/>
      <c r="U62" s="664"/>
      <c r="V62" s="664"/>
      <c r="W62" s="664"/>
      <c r="X62" s="664"/>
      <c r="Y62" s="664"/>
      <c r="Z62" s="664"/>
      <c r="AA62" s="664"/>
      <c r="AB62" s="664"/>
      <c r="AC62" s="664"/>
      <c r="AD62" s="664"/>
      <c r="AE62" s="664"/>
      <c r="AF62" s="660"/>
      <c r="AG62" s="665"/>
      <c r="AH62" s="665"/>
      <c r="AI62" s="666"/>
      <c r="AJ62" s="666"/>
      <c r="AK62" s="662"/>
      <c r="AL62" s="658" t="str">
        <f>IF(AND(ISTEXT($E62),ISTEXT($B62)),"산출기준 &gt;&gt;  "&amp;_xlfn.XLOOKUP($E62,산출기준!$D:$D,산출기준!$E:$E,"매칭실패"),"")</f>
        <v/>
      </c>
    </row>
    <row r="63" spans="2:38" ht="34.9" customHeight="1">
      <c r="B63" s="808" t="str" cm="1">
        <f t="array" aca="1" ref="B63" ca="1">_xlfn.IFNA(INDIRECT("Family_표준_구성도!B"&amp;MATCH(F63,INDIRECT("Family_표준_구성도!"&amp;"C:C"),0)),"")</f>
        <v>6.2.1.1.1</v>
      </c>
      <c r="C63" s="668" t="s">
        <v>1903</v>
      </c>
      <c r="D63" s="1339"/>
      <c r="E63" s="668" t="s">
        <v>2006</v>
      </c>
      <c r="F63" s="811" t="s">
        <v>968</v>
      </c>
      <c r="G63" s="1079"/>
      <c r="H63" s="1079"/>
      <c r="I63" s="674" t="str">
        <f t="shared" ref="I63:I73" si="6">LEFT(H63,14)</f>
        <v/>
      </c>
      <c r="J63" s="674"/>
      <c r="K63" s="674"/>
      <c r="L63" s="674"/>
      <c r="M63" s="674"/>
      <c r="N63" s="675"/>
      <c r="O63" s="676"/>
      <c r="P63" s="677"/>
      <c r="Q63" s="677"/>
      <c r="R63" s="677"/>
      <c r="S63" s="677"/>
      <c r="T63" s="677"/>
      <c r="U63" s="677"/>
      <c r="V63" s="678"/>
      <c r="W63" s="679"/>
      <c r="X63" s="679"/>
      <c r="Y63" s="679"/>
      <c r="Z63" s="679"/>
      <c r="AA63" s="679"/>
      <c r="AB63" s="679"/>
      <c r="AC63" s="679"/>
      <c r="AD63" s="679"/>
      <c r="AE63" s="679"/>
      <c r="AF63" s="1312" t="s">
        <v>3506</v>
      </c>
      <c r="AG63" s="682"/>
      <c r="AH63" s="682"/>
      <c r="AI63" s="682"/>
      <c r="AJ63" s="682"/>
      <c r="AK63" s="903"/>
      <c r="AL63" s="88" t="str">
        <f ca="1">IF(AND(ISTEXT($E63),ISTEXT($B63)),"산출기준 &gt;&gt;  "&amp;_xlfn.XLOOKUP($E63,산출기준!$D:$D,산출기준!$E:$E,"매칭실패"),"")</f>
        <v>산출기준 &gt;&gt;  [Steel Beam]</v>
      </c>
    </row>
    <row r="64" spans="2:38" ht="49.9" customHeight="1" outlineLevel="1">
      <c r="B64" s="758"/>
      <c r="C64" s="759"/>
      <c r="D64" s="759"/>
      <c r="E64" s="759"/>
      <c r="F64" s="1080" t="s">
        <v>3488</v>
      </c>
      <c r="G64" s="759" t="str">
        <f t="shared" ref="G64:G67" si="7">IF(IF(N64=0,"",N64)&amp;" | "&amp;IF(O64=0,"",O64)&amp;" | "&amp;IF(Q64=0,"",Q64)&amp;" | "&amp;IF(R64=0,"",R64)=" |  |  | ","",IF(N64=0,"",N64)&amp;" | "&amp;IF(O64=0,"",O64)&amp;" | "&amp;IF(Q64=0,"",Q64)&amp;" | "&amp;IF(R64=0,"",R64))</f>
        <v xml:space="preserve">Extra Heavy Steel - Standard |  |  | </v>
      </c>
      <c r="H64" s="816" t="s">
        <v>3489</v>
      </c>
      <c r="I64" s="765" t="str">
        <f t="shared" si="6"/>
        <v>S01AA071-00001</v>
      </c>
      <c r="J64" s="766"/>
      <c r="K64" s="766" t="str">
        <f>IFERROR(VLOOKUP($I64,'WM-AR'!$I$7:$AS$3267,34,FALSE),"")</f>
        <v>TON</v>
      </c>
      <c r="L64" s="766" t="str">
        <f>IFERROR(VLOOKUP($I64,'WM-AR'!$I$7:$AS$3267,4,FALSE),"")</f>
        <v>Main Steel Structure Fabrication Work</v>
      </c>
      <c r="M64" s="766" t="str">
        <f>IFERROR(VLOOKUP($I64,'WM-AR'!$I$7:$AS$3267,6,FALSE),"")</f>
        <v>Shelter/Building</v>
      </c>
      <c r="N64" s="766" t="str">
        <f>IFERROR(VLOOKUP($I64,'WM-AR'!$I$7:$AS$3267,8,FALSE),"")</f>
        <v>Extra Heavy Steel - Standard</v>
      </c>
      <c r="O64" s="766">
        <f>IFERROR(VLOOKUP($I64,'WM-AR'!$I$7:$AS$3267,10,FALSE),"")</f>
        <v>0</v>
      </c>
      <c r="P64" s="766">
        <f>IFERROR(VLOOKUP($I64,'WM-AR'!$I$7:$AS$3267,12,FALSE),"")</f>
        <v>0</v>
      </c>
      <c r="Q64" s="766" t="str">
        <f>IFERROR(VLOOKUP($I64,'WM-AR'!$I$7:$AS$3267,14,FALSE),"")</f>
        <v/>
      </c>
      <c r="R64" s="766" t="str">
        <f>IFERROR(VLOOKUP($I64,'WM-AR'!$I$7:$AS$3267,16,FALSE),"")</f>
        <v/>
      </c>
      <c r="S64" s="766" t="str">
        <f>IFERROR(VLOOKUP($I64,'WM-AR'!$I$7:$AS$3267,18,FALSE),"")</f>
        <v/>
      </c>
      <c r="T64" s="766" t="str">
        <f>IFERROR(VLOOKUP($I64,'WM-AR'!$I$7:$AS$3267,20,FALSE),"")</f>
        <v/>
      </c>
      <c r="U64" s="766" t="str">
        <f>IFERROR(VLOOKUP($I64,'WM-AR'!$I$7:$AS$3267,22,FALSE),"")</f>
        <v/>
      </c>
      <c r="V64" s="766" t="str">
        <f>IFERROR(VLOOKUP($I64,'WM-AR'!$I$7:$AS$3267,24,FALSE),"")</f>
        <v/>
      </c>
      <c r="W64" s="766">
        <f>IFERROR(VLOOKUP($I64,'WM-AR'!$I$7:$AS$3267,25,FALSE),"")</f>
        <v>0</v>
      </c>
      <c r="X64" s="766">
        <f>IFERROR(VLOOKUP($I64,'WM-AR'!$I$7:$AS$3267,26,FALSE),"")</f>
        <v>0</v>
      </c>
      <c r="Y64" s="766">
        <f>IFERROR(VLOOKUP($I64,'WM-AR'!$I$7:$AS$3267,27,FALSE),"")</f>
        <v>0</v>
      </c>
      <c r="Z64" s="766">
        <f>IFERROR(VLOOKUP($I64,'WM-AR'!$I$7:$AS$3267,28,FALSE),"")</f>
        <v>0</v>
      </c>
      <c r="AA64" s="766" t="str">
        <f>IFERROR(VLOOKUP($I64,'WM-AR'!$I$7:$AS$3267,29,FALSE),"")</f>
        <v>Material: (   )</v>
      </c>
      <c r="AB64" s="766">
        <f>IFERROR(VLOOKUP($I64,'WM-AR'!$I$7:$AS$3267,30,FALSE),"")</f>
        <v>0</v>
      </c>
      <c r="AC64" s="766">
        <f>IFERROR(VLOOKUP($I64,'WM-AR'!$I$7:$AS$3267,31,FALSE),"")</f>
        <v>0</v>
      </c>
      <c r="AD64" s="766">
        <f>IFERROR(VLOOKUP($I64,'WM-AR'!$I$7:$AS$3267,32,FALSE),"")</f>
        <v>0</v>
      </c>
      <c r="AE64" s="766" t="str">
        <f>IFERROR(VLOOKUP($I64,'WM-AR'!$I$7:$AS$3267,33,FALSE),"")</f>
        <v>Weight≥(   )KG/M</v>
      </c>
      <c r="AF64" s="1313" t="str">
        <f>_xlfn.CONCAT("- Material: ( ",AF63," )",CHAR(10),"- Weight≥( ",$H$54," )KG/M")</f>
        <v>- Material: ( ASTM A36 )
- Weight≥( 200 )KG/M</v>
      </c>
      <c r="AG64" s="1134" t="s">
        <v>3585</v>
      </c>
      <c r="AH64" s="1134" t="s">
        <v>3586</v>
      </c>
      <c r="AI64" s="1340"/>
      <c r="AJ64" s="1340" t="str">
        <f t="shared" ref="AJ64:AJ73" si="8">K64</f>
        <v>TON</v>
      </c>
      <c r="AK64" s="905"/>
      <c r="AL64" s="88" t="str">
        <f>IF(AND(ISTEXT($E64),ISTEXT($B64)),"산출기준 &gt;&gt;  "&amp;_xlfn.XLOOKUP($E64,산출기준!$D:$D,산출기준!$E:$E,"매칭실패"),"")</f>
        <v/>
      </c>
    </row>
    <row r="65" spans="2:38" ht="49.9" customHeight="1" outlineLevel="1">
      <c r="B65" s="772"/>
      <c r="C65" s="773"/>
      <c r="D65" s="773"/>
      <c r="E65" s="773"/>
      <c r="F65" s="1083" t="s">
        <v>3492</v>
      </c>
      <c r="G65" s="759" t="str">
        <f t="shared" si="7"/>
        <v xml:space="preserve">Extra Heavy Steel |  |  | </v>
      </c>
      <c r="H65" s="816" t="s">
        <v>3493</v>
      </c>
      <c r="I65" s="765" t="str">
        <f t="shared" si="6"/>
        <v>S03AA081-00001</v>
      </c>
      <c r="J65" s="766"/>
      <c r="K65" s="766" t="str">
        <f>IFERROR(VLOOKUP($I65,'WM-AR'!$I$7:$AS$3267,34,FALSE),"")</f>
        <v>TON</v>
      </c>
      <c r="L65" s="766" t="str">
        <f>IFERROR(VLOOKUP($I65,'WM-AR'!$I$7:$AS$3267,4,FALSE),"")</f>
        <v>Main Steel Structure Erection Work</v>
      </c>
      <c r="M65" s="766" t="str">
        <f>IFERROR(VLOOKUP($I65,'WM-AR'!$I$7:$AS$3267,6,FALSE),"")</f>
        <v>Shelter/Building</v>
      </c>
      <c r="N65" s="766" t="str">
        <f>IFERROR(VLOOKUP($I65,'WM-AR'!$I$7:$AS$3267,8,FALSE),"")</f>
        <v>Extra Heavy Steel</v>
      </c>
      <c r="O65" s="766">
        <f>IFERROR(VLOOKUP($I65,'WM-AR'!$I$7:$AS$3267,10,FALSE),"")</f>
        <v>0</v>
      </c>
      <c r="P65" s="766">
        <f>IFERROR(VLOOKUP($I65,'WM-AR'!$I$7:$AS$3267,12,FALSE),"")</f>
        <v>0</v>
      </c>
      <c r="Q65" s="766" t="str">
        <f>IFERROR(VLOOKUP($I65,'WM-AR'!$I$7:$AS$3267,14,FALSE),"")</f>
        <v/>
      </c>
      <c r="R65" s="766" t="str">
        <f>IFERROR(VLOOKUP($I65,'WM-AR'!$I$7:$AS$3267,16,FALSE),"")</f>
        <v/>
      </c>
      <c r="S65" s="766" t="str">
        <f>IFERROR(VLOOKUP($I65,'WM-AR'!$I$7:$AS$3267,18,FALSE),"")</f>
        <v/>
      </c>
      <c r="T65" s="766" t="str">
        <f>IFERROR(VLOOKUP($I65,'WM-AR'!$I$7:$AS$3267,20,FALSE),"")</f>
        <v/>
      </c>
      <c r="U65" s="766" t="str">
        <f>IFERROR(VLOOKUP($I65,'WM-AR'!$I$7:$AS$3267,22,FALSE),"")</f>
        <v/>
      </c>
      <c r="V65" s="766" t="str">
        <f>IFERROR(VLOOKUP($I65,'WM-AR'!$I$7:$AS$3267,24,FALSE),"")</f>
        <v/>
      </c>
      <c r="W65" s="766">
        <f>IFERROR(VLOOKUP($I65,'WM-AR'!$I$7:$AS$3267,25,FALSE),"")</f>
        <v>0</v>
      </c>
      <c r="X65" s="766">
        <f>IFERROR(VLOOKUP($I65,'WM-AR'!$I$7:$AS$3267,26,FALSE),"")</f>
        <v>0</v>
      </c>
      <c r="Y65" s="766">
        <f>IFERROR(VLOOKUP($I65,'WM-AR'!$I$7:$AS$3267,27,FALSE),"")</f>
        <v>0</v>
      </c>
      <c r="Z65" s="766">
        <f>IFERROR(VLOOKUP($I65,'WM-AR'!$I$7:$AS$3267,28,FALSE),"")</f>
        <v>0</v>
      </c>
      <c r="AA65" s="766" t="str">
        <f>IFERROR(VLOOKUP($I65,'WM-AR'!$I$7:$AS$3267,29,FALSE),"")</f>
        <v>Material: (   )</v>
      </c>
      <c r="AB65" s="766">
        <f>IFERROR(VLOOKUP($I65,'WM-AR'!$I$7:$AS$3267,30,FALSE),"")</f>
        <v>0</v>
      </c>
      <c r="AC65" s="766">
        <f>IFERROR(VLOOKUP($I65,'WM-AR'!$I$7:$AS$3267,31,FALSE),"")</f>
        <v>0</v>
      </c>
      <c r="AD65" s="766">
        <f>IFERROR(VLOOKUP($I65,'WM-AR'!$I$7:$AS$3267,32,FALSE),"")</f>
        <v>0</v>
      </c>
      <c r="AE65" s="766">
        <f>IFERROR(VLOOKUP($I65,'WM-AR'!$I$7:$AS$3267,33,FALSE),"")</f>
        <v>0</v>
      </c>
      <c r="AF65" s="1313" t="str">
        <f>_xlfn.CONCAT("- Material: ( ",AF63," )")</f>
        <v>- Material: ( ASTM A36 )</v>
      </c>
      <c r="AG65" s="1314" t="s">
        <v>3587</v>
      </c>
      <c r="AH65" s="1314" t="s">
        <v>3587</v>
      </c>
      <c r="AI65" s="1340"/>
      <c r="AJ65" s="1340" t="str">
        <f t="shared" si="8"/>
        <v>TON</v>
      </c>
      <c r="AK65" s="1267"/>
      <c r="AL65" s="88" t="str">
        <f>IF(AND(ISTEXT($E65),ISTEXT($B65)),"산출기준 &gt;&gt;  "&amp;_xlfn.XLOOKUP($E65,산출기준!$D:$D,산출기준!$E:$E,"매칭실패"),"")</f>
        <v/>
      </c>
    </row>
    <row r="66" spans="2:38" ht="49.9" customHeight="1" outlineLevel="1">
      <c r="B66" s="758"/>
      <c r="C66" s="759"/>
      <c r="D66" s="759"/>
      <c r="E66" s="759"/>
      <c r="F66" s="1315" t="s">
        <v>1976</v>
      </c>
      <c r="G66" s="759" t="str">
        <f>IF(IF(N66=0,"",N66)&amp;" | "&amp;IF(O66=0,"",O66)&amp;" | "&amp;IF(Q66=0,"",Q66)&amp;" | "&amp;IF(R66=0,"",R66)=" |  |  | ","",IF(N66=0,"",N66)&amp;" | "&amp;IF(O66=0,"",O66)&amp;" | "&amp;IF(Q66=0,"",Q66)&amp;" | "&amp;IF(R66=0,"",R66))</f>
        <v xml:space="preserve">Plates - Gusset, Stiffener, ETC |  |  | </v>
      </c>
      <c r="H66" s="1153" t="s">
        <v>3495</v>
      </c>
      <c r="I66" s="765" t="str">
        <f>LEFT(H66,14)</f>
        <v>S01AA009-00001</v>
      </c>
      <c r="J66" s="766"/>
      <c r="K66" s="766" t="s">
        <v>3496</v>
      </c>
      <c r="L66" s="766" t="s">
        <v>3497</v>
      </c>
      <c r="M66" s="766" t="s">
        <v>3498</v>
      </c>
      <c r="N66" s="766" t="s">
        <v>3499</v>
      </c>
      <c r="O66" s="766">
        <v>0</v>
      </c>
      <c r="P66" s="766">
        <v>0</v>
      </c>
      <c r="Q66" s="766">
        <v>0</v>
      </c>
      <c r="R66" s="766">
        <v>0</v>
      </c>
      <c r="S66" s="766">
        <v>0</v>
      </c>
      <c r="T66" s="766">
        <v>0</v>
      </c>
      <c r="U66" s="766">
        <v>0</v>
      </c>
      <c r="V66" s="766">
        <v>0</v>
      </c>
      <c r="W66" s="766">
        <v>0</v>
      </c>
      <c r="X66" s="766">
        <v>0</v>
      </c>
      <c r="Y66" s="766">
        <v>0</v>
      </c>
      <c r="Z66" s="766">
        <v>0</v>
      </c>
      <c r="AA66" s="766" t="s">
        <v>3500</v>
      </c>
      <c r="AB66" s="766">
        <v>0</v>
      </c>
      <c r="AC66" s="766">
        <v>0</v>
      </c>
      <c r="AD66" s="766">
        <v>0</v>
      </c>
      <c r="AE66" s="766">
        <v>0</v>
      </c>
      <c r="AF66" s="817"/>
      <c r="AG66" s="1314" t="s">
        <v>3588</v>
      </c>
      <c r="AH66" s="1314" t="s">
        <v>3588</v>
      </c>
      <c r="AI66" s="769"/>
      <c r="AJ66" s="769" t="str">
        <f>K66</f>
        <v>TON</v>
      </c>
      <c r="AK66" s="1341"/>
      <c r="AL66" s="88" t="s">
        <v>2965</v>
      </c>
    </row>
    <row r="67" spans="2:38" ht="49.9" customHeight="1" outlineLevel="1">
      <c r="B67" s="772"/>
      <c r="C67" s="773"/>
      <c r="D67" s="773"/>
      <c r="E67" s="773"/>
      <c r="F67" s="1083" t="s">
        <v>3502</v>
      </c>
      <c r="G67" s="759" t="str">
        <f t="shared" si="7"/>
        <v xml:space="preserve">for Non-Fireproofed Steel Surface |  |  | </v>
      </c>
      <c r="H67" s="816" t="s">
        <v>3503</v>
      </c>
      <c r="I67" s="765" t="str">
        <f t="shared" si="6"/>
        <v>S41AA051-00001</v>
      </c>
      <c r="J67" s="766"/>
      <c r="K67" s="766" t="str">
        <f>IFERROR(VLOOKUP($I67,'WM-AR'!$I$7:$AS$3267,34,FALSE),"")</f>
        <v>M2</v>
      </c>
      <c r="L67" s="766" t="str">
        <f>IFERROR(VLOOKUP($I67,'WM-AR'!$I$7:$AS$3267,4,FALSE),"")</f>
        <v>Steel Structure Paint Work</v>
      </c>
      <c r="M67" s="766" t="str">
        <f>IFERROR(VLOOKUP($I67,'WM-AR'!$I$7:$AS$3267,6,FALSE),"")</f>
        <v>Shelter/Building</v>
      </c>
      <c r="N67" s="766" t="str">
        <f>IFERROR(VLOOKUP($I67,'WM-AR'!$I$7:$AS$3267,8,FALSE),"")</f>
        <v>for Non-Fireproofed Steel Surface</v>
      </c>
      <c r="O67" s="766">
        <f>IFERROR(VLOOKUP($I67,'WM-AR'!$I$7:$AS$3267,10,FALSE),"")</f>
        <v>0</v>
      </c>
      <c r="P67" s="766">
        <f>IFERROR(VLOOKUP($I67,'WM-AR'!$I$7:$AS$3267,12,FALSE),"")</f>
        <v>0</v>
      </c>
      <c r="Q67" s="766" t="str">
        <f>IFERROR(VLOOKUP($I67,'WM-AR'!$I$7:$AS$3267,14,FALSE),"")</f>
        <v/>
      </c>
      <c r="R67" s="766" t="str">
        <f>IFERROR(VLOOKUP($I67,'WM-AR'!$I$7:$AS$3267,16,FALSE),"")</f>
        <v/>
      </c>
      <c r="S67" s="766" t="str">
        <f>IFERROR(VLOOKUP($I67,'WM-AR'!$I$7:$AS$3267,18,FALSE),"")</f>
        <v/>
      </c>
      <c r="T67" s="766" t="str">
        <f>IFERROR(VLOOKUP($I67,'WM-AR'!$I$7:$AS$3267,20,FALSE),"")</f>
        <v/>
      </c>
      <c r="U67" s="766" t="str">
        <f>IFERROR(VLOOKUP($I67,'WM-AR'!$I$7:$AS$3267,22,FALSE),"")</f>
        <v/>
      </c>
      <c r="V67" s="766" t="str">
        <f>IFERROR(VLOOKUP($I67,'WM-AR'!$I$7:$AS$3267,24,FALSE),"")</f>
        <v/>
      </c>
      <c r="W67" s="766">
        <f>IFERROR(VLOOKUP($I67,'WM-AR'!$I$7:$AS$3267,25,FALSE),"")</f>
        <v>0</v>
      </c>
      <c r="X67" s="766">
        <f>IFERROR(VLOOKUP($I67,'WM-AR'!$I$7:$AS$3267,26,FALSE),"")</f>
        <v>0</v>
      </c>
      <c r="Y67" s="766">
        <f>IFERROR(VLOOKUP($I67,'WM-AR'!$I$7:$AS$3267,27,FALSE),"")</f>
        <v>0</v>
      </c>
      <c r="Z67" s="766">
        <f>IFERROR(VLOOKUP($I67,'WM-AR'!$I$7:$AS$3267,28,FALSE),"")</f>
        <v>0</v>
      </c>
      <c r="AA67" s="766" t="str">
        <f>IFERROR(VLOOKUP($I67,'WM-AR'!$I$7:$AS$3267,29,FALSE),"")</f>
        <v>Material: (   )</v>
      </c>
      <c r="AB67" s="766">
        <f>IFERROR(VLOOKUP($I67,'WM-AR'!$I$7:$AS$3267,30,FALSE),"")</f>
        <v>0</v>
      </c>
      <c r="AC67" s="766">
        <f>IFERROR(VLOOKUP($I67,'WM-AR'!$I$7:$AS$3267,31,FALSE),"")</f>
        <v>0</v>
      </c>
      <c r="AD67" s="766">
        <f>IFERROR(VLOOKUP($I67,'WM-AR'!$I$7:$AS$3267,32,FALSE),"")</f>
        <v>0</v>
      </c>
      <c r="AE67" s="766">
        <f>IFERROR(VLOOKUP($I67,'WM-AR'!$I$7:$AS$3267,33,FALSE),"")</f>
        <v>0</v>
      </c>
      <c r="AF67" s="767"/>
      <c r="AG67" s="1342" t="s">
        <v>3589</v>
      </c>
      <c r="AH67" s="1342" t="s">
        <v>3589</v>
      </c>
      <c r="AI67" s="1340"/>
      <c r="AJ67" s="1340" t="str">
        <f t="shared" si="8"/>
        <v>M2</v>
      </c>
      <c r="AK67" s="1267"/>
      <c r="AL67" s="88" t="str">
        <f>IF(AND(ISTEXT($E67),ISTEXT($B67)),"산출기준 &gt;&gt;  "&amp;_xlfn.XLOOKUP($E67,산출기준!$D:$D,산출기준!$E:$E,"매칭실패"),"")</f>
        <v/>
      </c>
    </row>
    <row r="68" spans="2:38">
      <c r="B68" s="1127"/>
      <c r="C68" s="1165"/>
      <c r="D68" s="1165"/>
      <c r="E68" s="1165"/>
      <c r="F68" s="1165"/>
      <c r="G68" s="1131" t="s">
        <v>2316</v>
      </c>
      <c r="H68" s="1131"/>
      <c r="I68" s="1130" t="str">
        <f t="shared" si="6"/>
        <v/>
      </c>
      <c r="J68" s="1132"/>
      <c r="K68" s="1132" t="str">
        <f>IFERROR(VLOOKUP($I68,'WM-AR'!$I$7:$AS$3267,34,FALSE),"")</f>
        <v/>
      </c>
      <c r="L68" s="1132" t="str">
        <f>IFERROR(VLOOKUP($I68,'WM-AR'!$I$7:$AS$3267,4,FALSE),"")</f>
        <v/>
      </c>
      <c r="M68" s="1132" t="str">
        <f>IFERROR(VLOOKUP($I68,'WM-AR'!$I$7:$AS$3267,6,FALSE),"")</f>
        <v/>
      </c>
      <c r="N68" s="1132" t="str">
        <f>IFERROR(VLOOKUP($I68,'WM-AR'!$I$7:$AS$3267,8,FALSE),"")</f>
        <v/>
      </c>
      <c r="O68" s="1132" t="str">
        <f>IFERROR(VLOOKUP($I68,'WM-AR'!$I$7:$AS$3267,10,FALSE),"")</f>
        <v/>
      </c>
      <c r="P68" s="1132" t="str">
        <f>IFERROR(VLOOKUP($I68,'WM-AR'!$I$7:$AS$3267,12,FALSE),"")</f>
        <v/>
      </c>
      <c r="Q68" s="1132" t="str">
        <f>IFERROR(VLOOKUP($I68,'WM-AR'!$I$7:$AS$3267,14,FALSE),"")</f>
        <v/>
      </c>
      <c r="R68" s="1132" t="str">
        <f>IFERROR(VLOOKUP($I68,'WM-AR'!$I$7:$AS$3267,16,FALSE),"")</f>
        <v/>
      </c>
      <c r="S68" s="1132" t="str">
        <f>IFERROR(VLOOKUP($I68,'WM-AR'!$I$7:$AS$3267,18,FALSE),"")</f>
        <v/>
      </c>
      <c r="T68" s="1132" t="str">
        <f>IFERROR(VLOOKUP($I68,'WM-AR'!$I$7:$AS$3267,20,FALSE),"")</f>
        <v/>
      </c>
      <c r="U68" s="1132" t="str">
        <f>IFERROR(VLOOKUP($I68,'WM-AR'!$I$7:$AS$3267,22,FALSE),"")</f>
        <v/>
      </c>
      <c r="V68" s="1132" t="str">
        <f>IFERROR(VLOOKUP($I68,'WM-AR'!$I$7:$AS$3267,24,FALSE),"")</f>
        <v/>
      </c>
      <c r="W68" s="1132" t="str">
        <f>IFERROR(VLOOKUP($I68,'WM-AR'!$I$7:$AS$3267,25,FALSE),"")</f>
        <v/>
      </c>
      <c r="X68" s="1132" t="str">
        <f>IFERROR(VLOOKUP($I68,'WM-AR'!$I$7:$AS$3267,26,FALSE),"")</f>
        <v/>
      </c>
      <c r="Y68" s="1132" t="str">
        <f>IFERROR(VLOOKUP($I68,'WM-AR'!$I$7:$AS$3267,27,FALSE),"")</f>
        <v/>
      </c>
      <c r="Z68" s="1132" t="str">
        <f>IFERROR(VLOOKUP($I68,'WM-AR'!$I$7:$AS$3267,28,FALSE),"")</f>
        <v/>
      </c>
      <c r="AA68" s="1132" t="str">
        <f>IFERROR(VLOOKUP($I68,'WM-AR'!$I$7:$AS$3267,29,FALSE),"")</f>
        <v/>
      </c>
      <c r="AB68" s="1132" t="str">
        <f>IFERROR(VLOOKUP($I68,'WM-AR'!$I$7:$AS$3267,30,FALSE),"")</f>
        <v/>
      </c>
      <c r="AC68" s="1132" t="str">
        <f>IFERROR(VLOOKUP($I68,'WM-AR'!$I$7:$AS$3267,31,FALSE),"")</f>
        <v/>
      </c>
      <c r="AD68" s="1132" t="str">
        <f>IFERROR(VLOOKUP($I68,'WM-AR'!$I$7:$AS$3267,32,FALSE),"")</f>
        <v/>
      </c>
      <c r="AE68" s="1132" t="str">
        <f>IFERROR(VLOOKUP($I68,'WM-AR'!$I$7:$AS$3267,33,FALSE),"")</f>
        <v/>
      </c>
      <c r="AF68" s="1190" t="s">
        <v>3590</v>
      </c>
      <c r="AG68" s="1134"/>
      <c r="AH68" s="1134"/>
      <c r="AI68" s="1135"/>
      <c r="AJ68" s="1135" t="str">
        <f t="shared" si="8"/>
        <v/>
      </c>
      <c r="AK68" s="1136"/>
      <c r="AL68" s="88" t="str">
        <f>IF(AND(ISTEXT($E68),ISTEXT($B68)),"산출기준 &gt;&gt;  "&amp;_xlfn.XLOOKUP($E68,산출기준!$D:$D,산출기준!$E:$E,"매칭실패"),"")</f>
        <v/>
      </c>
    </row>
    <row r="69" spans="2:38">
      <c r="B69" s="1111"/>
      <c r="C69" s="1166"/>
      <c r="D69" s="1166"/>
      <c r="E69" s="1166"/>
      <c r="F69" s="1166"/>
      <c r="G69" s="843"/>
      <c r="H69" s="843"/>
      <c r="I69" s="712" t="str">
        <f t="shared" si="6"/>
        <v/>
      </c>
      <c r="J69" s="714"/>
      <c r="K69" s="714" t="str">
        <f>IFERROR(VLOOKUP($I69,'WM-AR'!$I$7:$AS$3267,34,FALSE),"")</f>
        <v/>
      </c>
      <c r="L69" s="714" t="str">
        <f>IFERROR(VLOOKUP($I69,'WM-AR'!$I$7:$AS$3267,4,FALSE),"")</f>
        <v/>
      </c>
      <c r="M69" s="714" t="str">
        <f>IFERROR(VLOOKUP($I69,'WM-AR'!$I$7:$AS$3267,6,FALSE),"")</f>
        <v/>
      </c>
      <c r="N69" s="714" t="str">
        <f>IFERROR(VLOOKUP($I69,'WM-AR'!$I$7:$AS$3267,8,FALSE),"")</f>
        <v/>
      </c>
      <c r="O69" s="714" t="str">
        <f>IFERROR(VLOOKUP($I69,'WM-AR'!$I$7:$AS$3267,10,FALSE),"")</f>
        <v/>
      </c>
      <c r="P69" s="714" t="str">
        <f>IFERROR(VLOOKUP($I69,'WM-AR'!$I$7:$AS$3267,12,FALSE),"")</f>
        <v/>
      </c>
      <c r="Q69" s="714" t="str">
        <f>IFERROR(VLOOKUP($I69,'WM-AR'!$I$7:$AS$3267,14,FALSE),"")</f>
        <v/>
      </c>
      <c r="R69" s="714" t="str">
        <f>IFERROR(VLOOKUP($I69,'WM-AR'!$I$7:$AS$3267,16,FALSE),"")</f>
        <v/>
      </c>
      <c r="S69" s="714" t="str">
        <f>IFERROR(VLOOKUP($I69,'WM-AR'!$I$7:$AS$3267,18,FALSE),"")</f>
        <v/>
      </c>
      <c r="T69" s="714" t="str">
        <f>IFERROR(VLOOKUP($I69,'WM-AR'!$I$7:$AS$3267,20,FALSE),"")</f>
        <v/>
      </c>
      <c r="U69" s="714" t="str">
        <f>IFERROR(VLOOKUP($I69,'WM-AR'!$I$7:$AS$3267,22,FALSE),"")</f>
        <v/>
      </c>
      <c r="V69" s="714" t="str">
        <f>IFERROR(VLOOKUP($I69,'WM-AR'!$I$7:$AS$3267,24,FALSE),"")</f>
        <v/>
      </c>
      <c r="W69" s="714" t="str">
        <f>IFERROR(VLOOKUP($I69,'WM-AR'!$I$7:$AS$3267,25,FALSE),"")</f>
        <v/>
      </c>
      <c r="X69" s="714" t="str">
        <f>IFERROR(VLOOKUP($I69,'WM-AR'!$I$7:$AS$3267,26,FALSE),"")</f>
        <v/>
      </c>
      <c r="Y69" s="714" t="str">
        <f>IFERROR(VLOOKUP($I69,'WM-AR'!$I$7:$AS$3267,27,FALSE),"")</f>
        <v/>
      </c>
      <c r="Z69" s="714" t="str">
        <f>IFERROR(VLOOKUP($I69,'WM-AR'!$I$7:$AS$3267,28,FALSE),"")</f>
        <v/>
      </c>
      <c r="AA69" s="714" t="str">
        <f>IFERROR(VLOOKUP($I69,'WM-AR'!$I$7:$AS$3267,29,FALSE),"")</f>
        <v/>
      </c>
      <c r="AB69" s="714" t="str">
        <f>IFERROR(VLOOKUP($I69,'WM-AR'!$I$7:$AS$3267,30,FALSE),"")</f>
        <v/>
      </c>
      <c r="AC69" s="714" t="str">
        <f>IFERROR(VLOOKUP($I69,'WM-AR'!$I$7:$AS$3267,31,FALSE),"")</f>
        <v/>
      </c>
      <c r="AD69" s="714" t="str">
        <f>IFERROR(VLOOKUP($I69,'WM-AR'!$I$7:$AS$3267,32,FALSE),"")</f>
        <v/>
      </c>
      <c r="AE69" s="714" t="str">
        <f>IFERROR(VLOOKUP($I69,'WM-AR'!$I$7:$AS$3267,33,FALSE),"")</f>
        <v/>
      </c>
      <c r="AF69" s="938"/>
      <c r="AG69" s="852"/>
      <c r="AH69" s="852"/>
      <c r="AI69" s="854"/>
      <c r="AJ69" s="854" t="str">
        <f t="shared" si="8"/>
        <v/>
      </c>
      <c r="AK69" s="1114"/>
      <c r="AL69" s="88" t="str">
        <f>IF(AND(ISTEXT($E69),ISTEXT($B69)),"산출기준 &gt;&gt;  "&amp;_xlfn.XLOOKUP($E69,산출기준!$D:$D,산출기준!$E:$E,"매칭실패"),"")</f>
        <v/>
      </c>
    </row>
    <row r="70" spans="2:38">
      <c r="B70" s="1111"/>
      <c r="C70" s="1166"/>
      <c r="D70" s="1166"/>
      <c r="E70" s="1166"/>
      <c r="F70" s="1166"/>
      <c r="G70" s="843"/>
      <c r="H70" s="843"/>
      <c r="I70" s="712" t="str">
        <f t="shared" si="6"/>
        <v/>
      </c>
      <c r="J70" s="714"/>
      <c r="K70" s="714" t="str">
        <f>IFERROR(VLOOKUP($I70,'WM-AR'!$I$7:$AS$3267,34,FALSE),"")</f>
        <v/>
      </c>
      <c r="L70" s="714" t="str">
        <f>IFERROR(VLOOKUP($I70,'WM-AR'!$I$7:$AS$3267,4,FALSE),"")</f>
        <v/>
      </c>
      <c r="M70" s="714" t="str">
        <f>IFERROR(VLOOKUP($I70,'WM-AR'!$I$7:$AS$3267,6,FALSE),"")</f>
        <v/>
      </c>
      <c r="N70" s="714" t="str">
        <f>IFERROR(VLOOKUP($I70,'WM-AR'!$I$7:$AS$3267,8,FALSE),"")</f>
        <v/>
      </c>
      <c r="O70" s="714" t="str">
        <f>IFERROR(VLOOKUP($I70,'WM-AR'!$I$7:$AS$3267,10,FALSE),"")</f>
        <v/>
      </c>
      <c r="P70" s="714" t="str">
        <f>IFERROR(VLOOKUP($I70,'WM-AR'!$I$7:$AS$3267,12,FALSE),"")</f>
        <v/>
      </c>
      <c r="Q70" s="714" t="str">
        <f>IFERROR(VLOOKUP($I70,'WM-AR'!$I$7:$AS$3267,14,FALSE),"")</f>
        <v/>
      </c>
      <c r="R70" s="714" t="str">
        <f>IFERROR(VLOOKUP($I70,'WM-AR'!$I$7:$AS$3267,16,FALSE),"")</f>
        <v/>
      </c>
      <c r="S70" s="714" t="str">
        <f>IFERROR(VLOOKUP($I70,'WM-AR'!$I$7:$AS$3267,18,FALSE),"")</f>
        <v/>
      </c>
      <c r="T70" s="714" t="str">
        <f>IFERROR(VLOOKUP($I70,'WM-AR'!$I$7:$AS$3267,20,FALSE),"")</f>
        <v/>
      </c>
      <c r="U70" s="714" t="str">
        <f>IFERROR(VLOOKUP($I70,'WM-AR'!$I$7:$AS$3267,22,FALSE),"")</f>
        <v/>
      </c>
      <c r="V70" s="714" t="str">
        <f>IFERROR(VLOOKUP($I70,'WM-AR'!$I$7:$AS$3267,24,FALSE),"")</f>
        <v/>
      </c>
      <c r="W70" s="714" t="str">
        <f>IFERROR(VLOOKUP($I70,'WM-AR'!$I$7:$AS$3267,25,FALSE),"")</f>
        <v/>
      </c>
      <c r="X70" s="714" t="str">
        <f>IFERROR(VLOOKUP($I70,'WM-AR'!$I$7:$AS$3267,26,FALSE),"")</f>
        <v/>
      </c>
      <c r="Y70" s="714" t="str">
        <f>IFERROR(VLOOKUP($I70,'WM-AR'!$I$7:$AS$3267,27,FALSE),"")</f>
        <v/>
      </c>
      <c r="Z70" s="714" t="str">
        <f>IFERROR(VLOOKUP($I70,'WM-AR'!$I$7:$AS$3267,28,FALSE),"")</f>
        <v/>
      </c>
      <c r="AA70" s="714" t="str">
        <f>IFERROR(VLOOKUP($I70,'WM-AR'!$I$7:$AS$3267,29,FALSE),"")</f>
        <v/>
      </c>
      <c r="AB70" s="714" t="str">
        <f>IFERROR(VLOOKUP($I70,'WM-AR'!$I$7:$AS$3267,30,FALSE),"")</f>
        <v/>
      </c>
      <c r="AC70" s="714" t="str">
        <f>IFERROR(VLOOKUP($I70,'WM-AR'!$I$7:$AS$3267,31,FALSE),"")</f>
        <v/>
      </c>
      <c r="AD70" s="714" t="str">
        <f>IFERROR(VLOOKUP($I70,'WM-AR'!$I$7:$AS$3267,32,FALSE),"")</f>
        <v/>
      </c>
      <c r="AE70" s="714" t="str">
        <f>IFERROR(VLOOKUP($I70,'WM-AR'!$I$7:$AS$3267,33,FALSE),"")</f>
        <v/>
      </c>
      <c r="AF70" s="938"/>
      <c r="AG70" s="852"/>
      <c r="AH70" s="852"/>
      <c r="AI70" s="854"/>
      <c r="AJ70" s="854" t="str">
        <f t="shared" si="8"/>
        <v/>
      </c>
      <c r="AK70" s="1114"/>
      <c r="AL70" s="88" t="str">
        <f>IF(AND(ISTEXT($E70),ISTEXT($B70)),"산출기준 &gt;&gt;  "&amp;_xlfn.XLOOKUP($E70,산출기준!$D:$D,산출기준!$E:$E,"매칭실패"),"")</f>
        <v/>
      </c>
    </row>
    <row r="71" spans="2:38">
      <c r="B71" s="1111"/>
      <c r="C71" s="1166"/>
      <c r="D71" s="1166"/>
      <c r="E71" s="1166"/>
      <c r="F71" s="1166"/>
      <c r="G71" s="843"/>
      <c r="H71" s="843"/>
      <c r="I71" s="712" t="str">
        <f t="shared" si="6"/>
        <v/>
      </c>
      <c r="J71" s="714"/>
      <c r="K71" s="714" t="str">
        <f>IFERROR(VLOOKUP($I71,'WM-AR'!$I$7:$AS$3267,34,FALSE),"")</f>
        <v/>
      </c>
      <c r="L71" s="714" t="str">
        <f>IFERROR(VLOOKUP($I71,'WM-AR'!$I$7:$AS$3267,4,FALSE),"")</f>
        <v/>
      </c>
      <c r="M71" s="714" t="str">
        <f>IFERROR(VLOOKUP($I71,'WM-AR'!$I$7:$AS$3267,6,FALSE),"")</f>
        <v/>
      </c>
      <c r="N71" s="714" t="str">
        <f>IFERROR(VLOOKUP($I71,'WM-AR'!$I$7:$AS$3267,8,FALSE),"")</f>
        <v/>
      </c>
      <c r="O71" s="714" t="str">
        <f>IFERROR(VLOOKUP($I71,'WM-AR'!$I$7:$AS$3267,10,FALSE),"")</f>
        <v/>
      </c>
      <c r="P71" s="714" t="str">
        <f>IFERROR(VLOOKUP($I71,'WM-AR'!$I$7:$AS$3267,12,FALSE),"")</f>
        <v/>
      </c>
      <c r="Q71" s="714" t="str">
        <f>IFERROR(VLOOKUP($I71,'WM-AR'!$I$7:$AS$3267,14,FALSE),"")</f>
        <v/>
      </c>
      <c r="R71" s="714" t="str">
        <f>IFERROR(VLOOKUP($I71,'WM-AR'!$I$7:$AS$3267,16,FALSE),"")</f>
        <v/>
      </c>
      <c r="S71" s="714" t="str">
        <f>IFERROR(VLOOKUP($I71,'WM-AR'!$I$7:$AS$3267,18,FALSE),"")</f>
        <v/>
      </c>
      <c r="T71" s="714" t="str">
        <f>IFERROR(VLOOKUP($I71,'WM-AR'!$I$7:$AS$3267,20,FALSE),"")</f>
        <v/>
      </c>
      <c r="U71" s="714" t="str">
        <f>IFERROR(VLOOKUP($I71,'WM-AR'!$I$7:$AS$3267,22,FALSE),"")</f>
        <v/>
      </c>
      <c r="V71" s="714" t="str">
        <f>IFERROR(VLOOKUP($I71,'WM-AR'!$I$7:$AS$3267,24,FALSE),"")</f>
        <v/>
      </c>
      <c r="W71" s="714" t="str">
        <f>IFERROR(VLOOKUP($I71,'WM-AR'!$I$7:$AS$3267,25,FALSE),"")</f>
        <v/>
      </c>
      <c r="X71" s="714" t="str">
        <f>IFERROR(VLOOKUP($I71,'WM-AR'!$I$7:$AS$3267,26,FALSE),"")</f>
        <v/>
      </c>
      <c r="Y71" s="714" t="str">
        <f>IFERROR(VLOOKUP($I71,'WM-AR'!$I$7:$AS$3267,27,FALSE),"")</f>
        <v/>
      </c>
      <c r="Z71" s="714" t="str">
        <f>IFERROR(VLOOKUP($I71,'WM-AR'!$I$7:$AS$3267,28,FALSE),"")</f>
        <v/>
      </c>
      <c r="AA71" s="714" t="str">
        <f>IFERROR(VLOOKUP($I71,'WM-AR'!$I$7:$AS$3267,29,FALSE),"")</f>
        <v/>
      </c>
      <c r="AB71" s="714" t="str">
        <f>IFERROR(VLOOKUP($I71,'WM-AR'!$I$7:$AS$3267,30,FALSE),"")</f>
        <v/>
      </c>
      <c r="AC71" s="714" t="str">
        <f>IFERROR(VLOOKUP($I71,'WM-AR'!$I$7:$AS$3267,31,FALSE),"")</f>
        <v/>
      </c>
      <c r="AD71" s="714" t="str">
        <f>IFERROR(VLOOKUP($I71,'WM-AR'!$I$7:$AS$3267,32,FALSE),"")</f>
        <v/>
      </c>
      <c r="AE71" s="714" t="str">
        <f>IFERROR(VLOOKUP($I71,'WM-AR'!$I$7:$AS$3267,33,FALSE),"")</f>
        <v/>
      </c>
      <c r="AF71" s="938"/>
      <c r="AG71" s="852"/>
      <c r="AH71" s="852"/>
      <c r="AI71" s="854"/>
      <c r="AJ71" s="854" t="str">
        <f t="shared" si="8"/>
        <v/>
      </c>
      <c r="AK71" s="1114"/>
      <c r="AL71" s="88" t="str">
        <f>IF(AND(ISTEXT($E71),ISTEXT($B71)),"산출기준 &gt;&gt;  "&amp;_xlfn.XLOOKUP($E71,산출기준!$D:$D,산출기준!$E:$E,"매칭실패"),"")</f>
        <v/>
      </c>
    </row>
    <row r="72" spans="2:38">
      <c r="B72" s="1111"/>
      <c r="C72" s="1166"/>
      <c r="D72" s="1166"/>
      <c r="E72" s="1166"/>
      <c r="F72" s="1166"/>
      <c r="G72" s="843"/>
      <c r="H72" s="843"/>
      <c r="I72" s="712" t="str">
        <f t="shared" si="6"/>
        <v/>
      </c>
      <c r="J72" s="714"/>
      <c r="K72" s="714" t="str">
        <f>IFERROR(VLOOKUP($I72,'WM-AR'!$I$7:$AS$3267,34,FALSE),"")</f>
        <v/>
      </c>
      <c r="L72" s="714" t="str">
        <f>IFERROR(VLOOKUP($I72,'WM-AR'!$I$7:$AS$3267,4,FALSE),"")</f>
        <v/>
      </c>
      <c r="M72" s="714" t="str">
        <f>IFERROR(VLOOKUP($I72,'WM-AR'!$I$7:$AS$3267,6,FALSE),"")</f>
        <v/>
      </c>
      <c r="N72" s="714" t="str">
        <f>IFERROR(VLOOKUP($I72,'WM-AR'!$I$7:$AS$3267,8,FALSE),"")</f>
        <v/>
      </c>
      <c r="O72" s="714" t="str">
        <f>IFERROR(VLOOKUP($I72,'WM-AR'!$I$7:$AS$3267,10,FALSE),"")</f>
        <v/>
      </c>
      <c r="P72" s="714" t="str">
        <f>IFERROR(VLOOKUP($I72,'WM-AR'!$I$7:$AS$3267,12,FALSE),"")</f>
        <v/>
      </c>
      <c r="Q72" s="714" t="str">
        <f>IFERROR(VLOOKUP($I72,'WM-AR'!$I$7:$AS$3267,14,FALSE),"")</f>
        <v/>
      </c>
      <c r="R72" s="714" t="str">
        <f>IFERROR(VLOOKUP($I72,'WM-AR'!$I$7:$AS$3267,16,FALSE),"")</f>
        <v/>
      </c>
      <c r="S72" s="714" t="str">
        <f>IFERROR(VLOOKUP($I72,'WM-AR'!$I$7:$AS$3267,18,FALSE),"")</f>
        <v/>
      </c>
      <c r="T72" s="714" t="str">
        <f>IFERROR(VLOOKUP($I72,'WM-AR'!$I$7:$AS$3267,20,FALSE),"")</f>
        <v/>
      </c>
      <c r="U72" s="714" t="str">
        <f>IFERROR(VLOOKUP($I72,'WM-AR'!$I$7:$AS$3267,22,FALSE),"")</f>
        <v/>
      </c>
      <c r="V72" s="714" t="str">
        <f>IFERROR(VLOOKUP($I72,'WM-AR'!$I$7:$AS$3267,24,FALSE),"")</f>
        <v/>
      </c>
      <c r="W72" s="714" t="str">
        <f>IFERROR(VLOOKUP($I72,'WM-AR'!$I$7:$AS$3267,25,FALSE),"")</f>
        <v/>
      </c>
      <c r="X72" s="714" t="str">
        <f>IFERROR(VLOOKUP($I72,'WM-AR'!$I$7:$AS$3267,26,FALSE),"")</f>
        <v/>
      </c>
      <c r="Y72" s="714" t="str">
        <f>IFERROR(VLOOKUP($I72,'WM-AR'!$I$7:$AS$3267,27,FALSE),"")</f>
        <v/>
      </c>
      <c r="Z72" s="714" t="str">
        <f>IFERROR(VLOOKUP($I72,'WM-AR'!$I$7:$AS$3267,28,FALSE),"")</f>
        <v/>
      </c>
      <c r="AA72" s="714" t="str">
        <f>IFERROR(VLOOKUP($I72,'WM-AR'!$I$7:$AS$3267,29,FALSE),"")</f>
        <v/>
      </c>
      <c r="AB72" s="714" t="str">
        <f>IFERROR(VLOOKUP($I72,'WM-AR'!$I$7:$AS$3267,30,FALSE),"")</f>
        <v/>
      </c>
      <c r="AC72" s="714" t="str">
        <f>IFERROR(VLOOKUP($I72,'WM-AR'!$I$7:$AS$3267,31,FALSE),"")</f>
        <v/>
      </c>
      <c r="AD72" s="714" t="str">
        <f>IFERROR(VLOOKUP($I72,'WM-AR'!$I$7:$AS$3267,32,FALSE),"")</f>
        <v/>
      </c>
      <c r="AE72" s="714" t="str">
        <f>IFERROR(VLOOKUP($I72,'WM-AR'!$I$7:$AS$3267,33,FALSE),"")</f>
        <v/>
      </c>
      <c r="AF72" s="938"/>
      <c r="AG72" s="852"/>
      <c r="AH72" s="852"/>
      <c r="AI72" s="854"/>
      <c r="AJ72" s="854" t="str">
        <f t="shared" si="8"/>
        <v/>
      </c>
      <c r="AK72" s="1114"/>
      <c r="AL72" s="88" t="str">
        <f>IF(AND(ISTEXT($E72),ISTEXT($B72)),"산출기준 &gt;&gt;  "&amp;_xlfn.XLOOKUP($E72,산출기준!$D:$D,산출기준!$E:$E,"매칭실패"),"")</f>
        <v/>
      </c>
    </row>
    <row r="73" spans="2:38">
      <c r="B73" s="1116"/>
      <c r="C73" s="1167"/>
      <c r="D73" s="1167"/>
      <c r="E73" s="1167"/>
      <c r="F73" s="1167"/>
      <c r="G73" s="1120"/>
      <c r="H73" s="1120"/>
      <c r="I73" s="1119" t="str">
        <f t="shared" si="6"/>
        <v/>
      </c>
      <c r="J73" s="1121"/>
      <c r="K73" s="1121" t="str">
        <f>IFERROR(VLOOKUP($I73,'WM-AR'!$I$7:$AS$3267,34,FALSE),"")</f>
        <v/>
      </c>
      <c r="L73" s="1121" t="str">
        <f>IFERROR(VLOOKUP($I73,'WM-AR'!$I$7:$AS$3267,4,FALSE),"")</f>
        <v/>
      </c>
      <c r="M73" s="1121" t="str">
        <f>IFERROR(VLOOKUP($I73,'WM-AR'!$I$7:$AS$3267,6,FALSE),"")</f>
        <v/>
      </c>
      <c r="N73" s="1121" t="str">
        <f>IFERROR(VLOOKUP($I73,'WM-AR'!$I$7:$AS$3267,8,FALSE),"")</f>
        <v/>
      </c>
      <c r="O73" s="1121" t="str">
        <f>IFERROR(VLOOKUP($I73,'WM-AR'!$I$7:$AS$3267,10,FALSE),"")</f>
        <v/>
      </c>
      <c r="P73" s="1121" t="str">
        <f>IFERROR(VLOOKUP($I73,'WM-AR'!$I$7:$AS$3267,12,FALSE),"")</f>
        <v/>
      </c>
      <c r="Q73" s="1121" t="str">
        <f>IFERROR(VLOOKUP($I73,'WM-AR'!$I$7:$AS$3267,14,FALSE),"")</f>
        <v/>
      </c>
      <c r="R73" s="1121" t="str">
        <f>IFERROR(VLOOKUP($I73,'WM-AR'!$I$7:$AS$3267,16,FALSE),"")</f>
        <v/>
      </c>
      <c r="S73" s="1121" t="str">
        <f>IFERROR(VLOOKUP($I73,'WM-AR'!$I$7:$AS$3267,18,FALSE),"")</f>
        <v/>
      </c>
      <c r="T73" s="1121" t="str">
        <f>IFERROR(VLOOKUP($I73,'WM-AR'!$I$7:$AS$3267,20,FALSE),"")</f>
        <v/>
      </c>
      <c r="U73" s="1121" t="str">
        <f>IFERROR(VLOOKUP($I73,'WM-AR'!$I$7:$AS$3267,22,FALSE),"")</f>
        <v/>
      </c>
      <c r="V73" s="1121" t="str">
        <f>IFERROR(VLOOKUP($I73,'WM-AR'!$I$7:$AS$3267,24,FALSE),"")</f>
        <v/>
      </c>
      <c r="W73" s="1121" t="str">
        <f>IFERROR(VLOOKUP($I73,'WM-AR'!$I$7:$AS$3267,25,FALSE),"")</f>
        <v/>
      </c>
      <c r="X73" s="1121" t="str">
        <f>IFERROR(VLOOKUP($I73,'WM-AR'!$I$7:$AS$3267,26,FALSE),"")</f>
        <v/>
      </c>
      <c r="Y73" s="1121" t="str">
        <f>IFERROR(VLOOKUP($I73,'WM-AR'!$I$7:$AS$3267,27,FALSE),"")</f>
        <v/>
      </c>
      <c r="Z73" s="1121" t="str">
        <f>IFERROR(VLOOKUP($I73,'WM-AR'!$I$7:$AS$3267,28,FALSE),"")</f>
        <v/>
      </c>
      <c r="AA73" s="1121" t="str">
        <f>IFERROR(VLOOKUP($I73,'WM-AR'!$I$7:$AS$3267,29,FALSE),"")</f>
        <v/>
      </c>
      <c r="AB73" s="1121" t="str">
        <f>IFERROR(VLOOKUP($I73,'WM-AR'!$I$7:$AS$3267,30,FALSE),"")</f>
        <v/>
      </c>
      <c r="AC73" s="1121" t="str">
        <f>IFERROR(VLOOKUP($I73,'WM-AR'!$I$7:$AS$3267,31,FALSE),"")</f>
        <v/>
      </c>
      <c r="AD73" s="1121" t="str">
        <f>IFERROR(VLOOKUP($I73,'WM-AR'!$I$7:$AS$3267,32,FALSE),"")</f>
        <v/>
      </c>
      <c r="AE73" s="1121" t="str">
        <f>IFERROR(VLOOKUP($I73,'WM-AR'!$I$7:$AS$3267,33,FALSE),"")</f>
        <v/>
      </c>
      <c r="AF73" s="1209"/>
      <c r="AG73" s="1123"/>
      <c r="AH73" s="1123"/>
      <c r="AI73" s="1124"/>
      <c r="AJ73" s="1124" t="str">
        <f t="shared" si="8"/>
        <v/>
      </c>
      <c r="AK73" s="1125"/>
      <c r="AL73" s="88" t="str">
        <f>IF(AND(ISTEXT($E73),ISTEXT($B73)),"산출기준 &gt;&gt;  "&amp;_xlfn.XLOOKUP($E73,산출기준!$D:$D,산출기준!$E:$E,"매칭실패"),"")</f>
        <v/>
      </c>
    </row>
    <row r="74" spans="2:38" s="658" customFormat="1" ht="20.100000000000001" customHeight="1">
      <c r="B74" s="802"/>
      <c r="C74" s="662"/>
      <c r="D74" s="662"/>
      <c r="E74" s="662"/>
      <c r="F74" s="1338" t="s">
        <v>855</v>
      </c>
      <c r="G74" s="662"/>
      <c r="H74" s="662"/>
      <c r="I74" s="652"/>
      <c r="J74" s="664"/>
      <c r="K74" s="664"/>
      <c r="L74" s="664"/>
      <c r="M74" s="664"/>
      <c r="N74" s="664"/>
      <c r="O74" s="664"/>
      <c r="P74" s="664"/>
      <c r="Q74" s="664"/>
      <c r="R74" s="664"/>
      <c r="S74" s="664"/>
      <c r="T74" s="664"/>
      <c r="U74" s="664"/>
      <c r="V74" s="664"/>
      <c r="W74" s="664"/>
      <c r="X74" s="664"/>
      <c r="Y74" s="664"/>
      <c r="Z74" s="664"/>
      <c r="AA74" s="664"/>
      <c r="AB74" s="664"/>
      <c r="AC74" s="664"/>
      <c r="AD74" s="664"/>
      <c r="AE74" s="664"/>
      <c r="AF74" s="660"/>
      <c r="AG74" s="665"/>
      <c r="AH74" s="665"/>
      <c r="AI74" s="666"/>
      <c r="AJ74" s="666"/>
      <c r="AK74" s="662"/>
      <c r="AL74" s="658" t="str">
        <f>IF(AND(ISTEXT($E74),ISTEXT($B74)),"산출기준 &gt;&gt;  "&amp;_xlfn.XLOOKUP($E74,산출기준!$D:$D,산출기준!$E:$E,"매칭실패"),"")</f>
        <v/>
      </c>
    </row>
    <row r="75" spans="2:38" ht="34.9" customHeight="1">
      <c r="B75" s="808" t="str" cm="1">
        <f t="array" aca="1" ref="B75" ca="1">_xlfn.IFNA(INDIRECT("Family_표준_구성도!B"&amp;MATCH(F75,INDIRECT("Family_표준_구성도!"&amp;"C:C"),0)),"")</f>
        <v>6.2.1.1.2</v>
      </c>
      <c r="C75" s="668" t="s">
        <v>1903</v>
      </c>
      <c r="D75" s="1339"/>
      <c r="E75" s="668" t="s">
        <v>2006</v>
      </c>
      <c r="F75" s="811" t="s">
        <v>970</v>
      </c>
      <c r="G75" s="1079"/>
      <c r="H75" s="1079"/>
      <c r="I75" s="674" t="str">
        <f t="shared" ref="I75:I85" si="9">LEFT(H75,14)</f>
        <v/>
      </c>
      <c r="J75" s="674"/>
      <c r="K75" s="674"/>
      <c r="L75" s="674"/>
      <c r="M75" s="674"/>
      <c r="N75" s="675"/>
      <c r="O75" s="676"/>
      <c r="P75" s="677"/>
      <c r="Q75" s="677"/>
      <c r="R75" s="677"/>
      <c r="S75" s="677"/>
      <c r="T75" s="677"/>
      <c r="U75" s="677"/>
      <c r="V75" s="678"/>
      <c r="W75" s="679"/>
      <c r="X75" s="679"/>
      <c r="Y75" s="679"/>
      <c r="Z75" s="679"/>
      <c r="AA75" s="679"/>
      <c r="AB75" s="679"/>
      <c r="AC75" s="679"/>
      <c r="AD75" s="679"/>
      <c r="AE75" s="679"/>
      <c r="AF75" s="1312" t="s">
        <v>3506</v>
      </c>
      <c r="AG75" s="682"/>
      <c r="AH75" s="682"/>
      <c r="AI75" s="682"/>
      <c r="AJ75" s="682"/>
      <c r="AK75" s="903"/>
      <c r="AL75" s="88" t="str">
        <f ca="1">IF(AND(ISTEXT($E75),ISTEXT($B75)),"산출기준 &gt;&gt;  "&amp;_xlfn.XLOOKUP($E75,산출기준!$D:$D,산출기준!$E:$E,"매칭실패"),"")</f>
        <v>산출기준 &gt;&gt;  [Steel Beam]</v>
      </c>
    </row>
    <row r="76" spans="2:38" ht="49.9" customHeight="1" outlineLevel="1">
      <c r="B76" s="758"/>
      <c r="C76" s="759"/>
      <c r="D76" s="759"/>
      <c r="E76" s="759"/>
      <c r="F76" s="1080" t="s">
        <v>3488</v>
      </c>
      <c r="G76" s="759" t="str">
        <f t="shared" ref="G76:G79" si="10">IF(IF(N76=0,"",N76)&amp;" | "&amp;IF(O76=0,"",O76)&amp;" | "&amp;IF(Q76=0,"",Q76)&amp;" | "&amp;IF(R76=0,"",R76)=" |  |  | ","",IF(N76=0,"",N76)&amp;" | "&amp;IF(O76=0,"",O76)&amp;" | "&amp;IF(Q76=0,"",Q76)&amp;" | "&amp;IF(R76=0,"",R76))</f>
        <v xml:space="preserve">Heavy Steel - Standard |  |  | </v>
      </c>
      <c r="H76" s="816" t="s">
        <v>3507</v>
      </c>
      <c r="I76" s="765" t="str">
        <f t="shared" si="9"/>
        <v>S01AA072-00001</v>
      </c>
      <c r="J76" s="766"/>
      <c r="K76" s="766" t="str">
        <f>IFERROR(VLOOKUP($I76,'WM-AR'!$I$7:$AS$3267,34,FALSE),"")</f>
        <v>TON</v>
      </c>
      <c r="L76" s="766" t="str">
        <f>IFERROR(VLOOKUP($I76,'WM-AR'!$I$7:$AS$3267,4,FALSE),"")</f>
        <v>Main Steel Structure Fabrication Work</v>
      </c>
      <c r="M76" s="766" t="str">
        <f>IFERROR(VLOOKUP($I76,'WM-AR'!$I$7:$AS$3267,6,FALSE),"")</f>
        <v>Shelter/Building</v>
      </c>
      <c r="N76" s="766" t="str">
        <f>IFERROR(VLOOKUP($I76,'WM-AR'!$I$7:$AS$3267,8,FALSE),"")</f>
        <v>Heavy Steel - Standard</v>
      </c>
      <c r="O76" s="766">
        <f>IFERROR(VLOOKUP($I76,'WM-AR'!$I$7:$AS$3267,10,FALSE),"")</f>
        <v>0</v>
      </c>
      <c r="P76" s="766">
        <f>IFERROR(VLOOKUP($I76,'WM-AR'!$I$7:$AS$3267,12,FALSE),"")</f>
        <v>0</v>
      </c>
      <c r="Q76" s="766" t="str">
        <f>IFERROR(VLOOKUP($I76,'WM-AR'!$I$7:$AS$3267,14,FALSE),"")</f>
        <v/>
      </c>
      <c r="R76" s="766" t="str">
        <f>IFERROR(VLOOKUP($I76,'WM-AR'!$I$7:$AS$3267,16,FALSE),"")</f>
        <v/>
      </c>
      <c r="S76" s="766" t="str">
        <f>IFERROR(VLOOKUP($I76,'WM-AR'!$I$7:$AS$3267,18,FALSE),"")</f>
        <v/>
      </c>
      <c r="T76" s="766" t="str">
        <f>IFERROR(VLOOKUP($I76,'WM-AR'!$I$7:$AS$3267,20,FALSE),"")</f>
        <v/>
      </c>
      <c r="U76" s="766" t="str">
        <f>IFERROR(VLOOKUP($I76,'WM-AR'!$I$7:$AS$3267,22,FALSE),"")</f>
        <v/>
      </c>
      <c r="V76" s="766" t="str">
        <f>IFERROR(VLOOKUP($I76,'WM-AR'!$I$7:$AS$3267,24,FALSE),"")</f>
        <v/>
      </c>
      <c r="W76" s="766">
        <f>IFERROR(VLOOKUP($I76,'WM-AR'!$I$7:$AS$3267,25,FALSE),"")</f>
        <v>0</v>
      </c>
      <c r="X76" s="766">
        <f>IFERROR(VLOOKUP($I76,'WM-AR'!$I$7:$AS$3267,26,FALSE),"")</f>
        <v>0</v>
      </c>
      <c r="Y76" s="766">
        <f>IFERROR(VLOOKUP($I76,'WM-AR'!$I$7:$AS$3267,27,FALSE),"")</f>
        <v>0</v>
      </c>
      <c r="Z76" s="766">
        <f>IFERROR(VLOOKUP($I76,'WM-AR'!$I$7:$AS$3267,28,FALSE),"")</f>
        <v>0</v>
      </c>
      <c r="AA76" s="766" t="str">
        <f>IFERROR(VLOOKUP($I76,'WM-AR'!$I$7:$AS$3267,29,FALSE),"")</f>
        <v>Material: (   )</v>
      </c>
      <c r="AB76" s="766">
        <f>IFERROR(VLOOKUP($I76,'WM-AR'!$I$7:$AS$3267,30,FALSE),"")</f>
        <v>0</v>
      </c>
      <c r="AC76" s="766">
        <f>IFERROR(VLOOKUP($I76,'WM-AR'!$I$7:$AS$3267,31,FALSE),"")</f>
        <v>0</v>
      </c>
      <c r="AD76" s="766">
        <f>IFERROR(VLOOKUP($I76,'WM-AR'!$I$7:$AS$3267,32,FALSE),"")</f>
        <v>0</v>
      </c>
      <c r="AE76" s="766" t="str">
        <f>IFERROR(VLOOKUP($I76,'WM-AR'!$I$7:$AS$3267,33,FALSE),"")</f>
        <v>Weight≥(90)KG/M</v>
      </c>
      <c r="AF76" s="1313" t="str">
        <f>_xlfn.CONCAT("- Material: ( ",AF75," )",CHAR(10),"- Weight≥( ",$H$55," )")</f>
        <v>- Material: ( ASTM A36 )
- Weight≥( 90 )</v>
      </c>
      <c r="AG76" s="1134" t="s">
        <v>3585</v>
      </c>
      <c r="AH76" s="1134" t="s">
        <v>3586</v>
      </c>
      <c r="AI76" s="1340"/>
      <c r="AJ76" s="1340" t="str">
        <f t="shared" ref="AJ76:AJ85" si="11">K76</f>
        <v>TON</v>
      </c>
      <c r="AK76" s="905"/>
      <c r="AL76" s="88" t="str">
        <f>IF(AND(ISTEXT($E76),ISTEXT($B76)),"산출기준 &gt;&gt;  "&amp;_xlfn.XLOOKUP($E76,산출기준!$D:$D,산출기준!$E:$E,"매칭실패"),"")</f>
        <v/>
      </c>
    </row>
    <row r="77" spans="2:38" ht="49.9" customHeight="1" outlineLevel="1">
      <c r="B77" s="772"/>
      <c r="C77" s="773"/>
      <c r="D77" s="773"/>
      <c r="E77" s="773"/>
      <c r="F77" s="1083" t="s">
        <v>3492</v>
      </c>
      <c r="G77" s="759" t="str">
        <f t="shared" si="10"/>
        <v xml:space="preserve">Heavy Steel |  |  | </v>
      </c>
      <c r="H77" s="816" t="s">
        <v>3519</v>
      </c>
      <c r="I77" s="765" t="str">
        <f t="shared" si="9"/>
        <v>S03AA082-00001</v>
      </c>
      <c r="J77" s="766"/>
      <c r="K77" s="766" t="str">
        <f>IFERROR(VLOOKUP($I77,'WM-AR'!$I$7:$AS$3267,34,FALSE),"")</f>
        <v>TON</v>
      </c>
      <c r="L77" s="766" t="str">
        <f>IFERROR(VLOOKUP($I77,'WM-AR'!$I$7:$AS$3267,4,FALSE),"")</f>
        <v>Main Steel Structure Erection Work</v>
      </c>
      <c r="M77" s="766" t="str">
        <f>IFERROR(VLOOKUP($I77,'WM-AR'!$I$7:$AS$3267,6,FALSE),"")</f>
        <v>Shelter/Building</v>
      </c>
      <c r="N77" s="766" t="str">
        <f>IFERROR(VLOOKUP($I77,'WM-AR'!$I$7:$AS$3267,8,FALSE),"")</f>
        <v>Heavy Steel</v>
      </c>
      <c r="O77" s="766">
        <f>IFERROR(VLOOKUP($I77,'WM-AR'!$I$7:$AS$3267,10,FALSE),"")</f>
        <v>0</v>
      </c>
      <c r="P77" s="766">
        <f>IFERROR(VLOOKUP($I77,'WM-AR'!$I$7:$AS$3267,12,FALSE),"")</f>
        <v>0</v>
      </c>
      <c r="Q77" s="766" t="str">
        <f>IFERROR(VLOOKUP($I77,'WM-AR'!$I$7:$AS$3267,14,FALSE),"")</f>
        <v/>
      </c>
      <c r="R77" s="766" t="str">
        <f>IFERROR(VLOOKUP($I77,'WM-AR'!$I$7:$AS$3267,16,FALSE),"")</f>
        <v/>
      </c>
      <c r="S77" s="766" t="str">
        <f>IFERROR(VLOOKUP($I77,'WM-AR'!$I$7:$AS$3267,18,FALSE),"")</f>
        <v/>
      </c>
      <c r="T77" s="766" t="str">
        <f>IFERROR(VLOOKUP($I77,'WM-AR'!$I$7:$AS$3267,20,FALSE),"")</f>
        <v/>
      </c>
      <c r="U77" s="766" t="str">
        <f>IFERROR(VLOOKUP($I77,'WM-AR'!$I$7:$AS$3267,22,FALSE),"")</f>
        <v/>
      </c>
      <c r="V77" s="766" t="str">
        <f>IFERROR(VLOOKUP($I77,'WM-AR'!$I$7:$AS$3267,24,FALSE),"")</f>
        <v/>
      </c>
      <c r="W77" s="766">
        <f>IFERROR(VLOOKUP($I77,'WM-AR'!$I$7:$AS$3267,25,FALSE),"")</f>
        <v>0</v>
      </c>
      <c r="X77" s="766">
        <f>IFERROR(VLOOKUP($I77,'WM-AR'!$I$7:$AS$3267,26,FALSE),"")</f>
        <v>0</v>
      </c>
      <c r="Y77" s="766">
        <f>IFERROR(VLOOKUP($I77,'WM-AR'!$I$7:$AS$3267,27,FALSE),"")</f>
        <v>0</v>
      </c>
      <c r="Z77" s="766">
        <f>IFERROR(VLOOKUP($I77,'WM-AR'!$I$7:$AS$3267,28,FALSE),"")</f>
        <v>0</v>
      </c>
      <c r="AA77" s="766" t="str">
        <f>IFERROR(VLOOKUP($I77,'WM-AR'!$I$7:$AS$3267,29,FALSE),"")</f>
        <v>Material: (   )</v>
      </c>
      <c r="AB77" s="766">
        <f>IFERROR(VLOOKUP($I77,'WM-AR'!$I$7:$AS$3267,30,FALSE),"")</f>
        <v>0</v>
      </c>
      <c r="AC77" s="766">
        <f>IFERROR(VLOOKUP($I77,'WM-AR'!$I$7:$AS$3267,31,FALSE),"")</f>
        <v>0</v>
      </c>
      <c r="AD77" s="766">
        <f>IFERROR(VLOOKUP($I77,'WM-AR'!$I$7:$AS$3267,32,FALSE),"")</f>
        <v>0</v>
      </c>
      <c r="AE77" s="766">
        <f>IFERROR(VLOOKUP($I77,'WM-AR'!$I$7:$AS$3267,33,FALSE),"")</f>
        <v>0</v>
      </c>
      <c r="AF77" s="1313" t="str">
        <f>_xlfn.CONCAT("- Material: ( ",AF75," )")</f>
        <v>- Material: ( ASTM A36 )</v>
      </c>
      <c r="AG77" s="1314" t="s">
        <v>3587</v>
      </c>
      <c r="AH77" s="1314" t="s">
        <v>3587</v>
      </c>
      <c r="AI77" s="1340"/>
      <c r="AJ77" s="1340" t="str">
        <f t="shared" si="11"/>
        <v>TON</v>
      </c>
      <c r="AK77" s="1267"/>
      <c r="AL77" s="88" t="str">
        <f>IF(AND(ISTEXT($E77),ISTEXT($B77)),"산출기준 &gt;&gt;  "&amp;_xlfn.XLOOKUP($E77,산출기준!$D:$D,산출기준!$E:$E,"매칭실패"),"")</f>
        <v/>
      </c>
    </row>
    <row r="78" spans="2:38" ht="49.9" customHeight="1" outlineLevel="1">
      <c r="B78" s="758"/>
      <c r="C78" s="759"/>
      <c r="D78" s="759"/>
      <c r="E78" s="759"/>
      <c r="F78" s="1315" t="s">
        <v>1976</v>
      </c>
      <c r="G78" s="759" t="str">
        <f>IF(IF(N78=0,"",N78)&amp;" | "&amp;IF(O78=0,"",O78)&amp;" | "&amp;IF(Q78=0,"",Q78)&amp;" | "&amp;IF(R78=0,"",R78)=" |  |  | ","",IF(N78=0,"",N78)&amp;" | "&amp;IF(O78=0,"",O78)&amp;" | "&amp;IF(Q78=0,"",Q78)&amp;" | "&amp;IF(R78=0,"",R78))</f>
        <v xml:space="preserve">Plates - Gusset, Stiffener, ETC |  |  | </v>
      </c>
      <c r="H78" s="1153" t="s">
        <v>3495</v>
      </c>
      <c r="I78" s="765" t="str">
        <f>LEFT(H78,14)</f>
        <v>S01AA009-00001</v>
      </c>
      <c r="J78" s="766"/>
      <c r="K78" s="766" t="s">
        <v>3496</v>
      </c>
      <c r="L78" s="766" t="s">
        <v>3497</v>
      </c>
      <c r="M78" s="766" t="s">
        <v>3498</v>
      </c>
      <c r="N78" s="766" t="s">
        <v>3499</v>
      </c>
      <c r="O78" s="766">
        <v>0</v>
      </c>
      <c r="P78" s="766">
        <v>0</v>
      </c>
      <c r="Q78" s="766">
        <v>0</v>
      </c>
      <c r="R78" s="766">
        <v>0</v>
      </c>
      <c r="S78" s="766">
        <v>0</v>
      </c>
      <c r="T78" s="766">
        <v>0</v>
      </c>
      <c r="U78" s="766">
        <v>0</v>
      </c>
      <c r="V78" s="766">
        <v>0</v>
      </c>
      <c r="W78" s="766">
        <v>0</v>
      </c>
      <c r="X78" s="766">
        <v>0</v>
      </c>
      <c r="Y78" s="766">
        <v>0</v>
      </c>
      <c r="Z78" s="766">
        <v>0</v>
      </c>
      <c r="AA78" s="766" t="s">
        <v>3500</v>
      </c>
      <c r="AB78" s="766">
        <v>0</v>
      </c>
      <c r="AC78" s="766">
        <v>0</v>
      </c>
      <c r="AD78" s="766">
        <v>0</v>
      </c>
      <c r="AE78" s="766">
        <v>0</v>
      </c>
      <c r="AF78" s="817"/>
      <c r="AG78" s="1314" t="s">
        <v>3588</v>
      </c>
      <c r="AH78" s="1314" t="s">
        <v>3588</v>
      </c>
      <c r="AI78" s="769"/>
      <c r="AJ78" s="769" t="str">
        <f>K78</f>
        <v>TON</v>
      </c>
      <c r="AK78" s="1341"/>
      <c r="AL78" s="88" t="s">
        <v>2965</v>
      </c>
    </row>
    <row r="79" spans="2:38" ht="49.9" customHeight="1" outlineLevel="1">
      <c r="B79" s="772"/>
      <c r="C79" s="773"/>
      <c r="D79" s="773"/>
      <c r="E79" s="773"/>
      <c r="F79" s="1083" t="s">
        <v>3502</v>
      </c>
      <c r="G79" s="759" t="str">
        <f t="shared" si="10"/>
        <v xml:space="preserve">for Non-Fireproofed Steel Surface |  |  | </v>
      </c>
      <c r="H79" s="816" t="s">
        <v>3503</v>
      </c>
      <c r="I79" s="765" t="str">
        <f t="shared" si="9"/>
        <v>S41AA051-00001</v>
      </c>
      <c r="J79" s="766"/>
      <c r="K79" s="766" t="str">
        <f>IFERROR(VLOOKUP($I79,'WM-AR'!$I$7:$AS$3267,34,FALSE),"")</f>
        <v>M2</v>
      </c>
      <c r="L79" s="766" t="str">
        <f>IFERROR(VLOOKUP($I79,'WM-AR'!$I$7:$AS$3267,4,FALSE),"")</f>
        <v>Steel Structure Paint Work</v>
      </c>
      <c r="M79" s="766" t="str">
        <f>IFERROR(VLOOKUP($I79,'WM-AR'!$I$7:$AS$3267,6,FALSE),"")</f>
        <v>Shelter/Building</v>
      </c>
      <c r="N79" s="766" t="str">
        <f>IFERROR(VLOOKUP($I79,'WM-AR'!$I$7:$AS$3267,8,FALSE),"")</f>
        <v>for Non-Fireproofed Steel Surface</v>
      </c>
      <c r="O79" s="766">
        <f>IFERROR(VLOOKUP($I79,'WM-AR'!$I$7:$AS$3267,10,FALSE),"")</f>
        <v>0</v>
      </c>
      <c r="P79" s="766">
        <f>IFERROR(VLOOKUP($I79,'WM-AR'!$I$7:$AS$3267,12,FALSE),"")</f>
        <v>0</v>
      </c>
      <c r="Q79" s="766" t="str">
        <f>IFERROR(VLOOKUP($I79,'WM-AR'!$I$7:$AS$3267,14,FALSE),"")</f>
        <v/>
      </c>
      <c r="R79" s="766" t="str">
        <f>IFERROR(VLOOKUP($I79,'WM-AR'!$I$7:$AS$3267,16,FALSE),"")</f>
        <v/>
      </c>
      <c r="S79" s="766" t="str">
        <f>IFERROR(VLOOKUP($I79,'WM-AR'!$I$7:$AS$3267,18,FALSE),"")</f>
        <v/>
      </c>
      <c r="T79" s="766" t="str">
        <f>IFERROR(VLOOKUP($I79,'WM-AR'!$I$7:$AS$3267,20,FALSE),"")</f>
        <v/>
      </c>
      <c r="U79" s="766" t="str">
        <f>IFERROR(VLOOKUP($I79,'WM-AR'!$I$7:$AS$3267,22,FALSE),"")</f>
        <v/>
      </c>
      <c r="V79" s="766" t="str">
        <f>IFERROR(VLOOKUP($I79,'WM-AR'!$I$7:$AS$3267,24,FALSE),"")</f>
        <v/>
      </c>
      <c r="W79" s="766">
        <f>IFERROR(VLOOKUP($I79,'WM-AR'!$I$7:$AS$3267,25,FALSE),"")</f>
        <v>0</v>
      </c>
      <c r="X79" s="766">
        <f>IFERROR(VLOOKUP($I79,'WM-AR'!$I$7:$AS$3267,26,FALSE),"")</f>
        <v>0</v>
      </c>
      <c r="Y79" s="766">
        <f>IFERROR(VLOOKUP($I79,'WM-AR'!$I$7:$AS$3267,27,FALSE),"")</f>
        <v>0</v>
      </c>
      <c r="Z79" s="766">
        <f>IFERROR(VLOOKUP($I79,'WM-AR'!$I$7:$AS$3267,28,FALSE),"")</f>
        <v>0</v>
      </c>
      <c r="AA79" s="766" t="str">
        <f>IFERROR(VLOOKUP($I79,'WM-AR'!$I$7:$AS$3267,29,FALSE),"")</f>
        <v>Material: (   )</v>
      </c>
      <c r="AB79" s="766">
        <f>IFERROR(VLOOKUP($I79,'WM-AR'!$I$7:$AS$3267,30,FALSE),"")</f>
        <v>0</v>
      </c>
      <c r="AC79" s="766">
        <f>IFERROR(VLOOKUP($I79,'WM-AR'!$I$7:$AS$3267,31,FALSE),"")</f>
        <v>0</v>
      </c>
      <c r="AD79" s="766">
        <f>IFERROR(VLOOKUP($I79,'WM-AR'!$I$7:$AS$3267,32,FALSE),"")</f>
        <v>0</v>
      </c>
      <c r="AE79" s="766">
        <f>IFERROR(VLOOKUP($I79,'WM-AR'!$I$7:$AS$3267,33,FALSE),"")</f>
        <v>0</v>
      </c>
      <c r="AF79" s="767"/>
      <c r="AG79" s="1342" t="s">
        <v>3589</v>
      </c>
      <c r="AH79" s="1342" t="s">
        <v>3589</v>
      </c>
      <c r="AI79" s="1340"/>
      <c r="AJ79" s="1340" t="str">
        <f t="shared" si="11"/>
        <v>M2</v>
      </c>
      <c r="AK79" s="1267"/>
      <c r="AL79" s="88" t="str">
        <f>IF(AND(ISTEXT($E79),ISTEXT($B79)),"산출기준 &gt;&gt;  "&amp;_xlfn.XLOOKUP($E79,산출기준!$D:$D,산출기준!$E:$E,"매칭실패"),"")</f>
        <v/>
      </c>
    </row>
    <row r="80" spans="2:38">
      <c r="B80" s="1127"/>
      <c r="C80" s="1165"/>
      <c r="D80" s="1165"/>
      <c r="E80" s="1165"/>
      <c r="F80" s="1165"/>
      <c r="G80" s="1131" t="s">
        <v>2317</v>
      </c>
      <c r="H80" s="1131"/>
      <c r="I80" s="1130" t="str">
        <f t="shared" si="9"/>
        <v/>
      </c>
      <c r="J80" s="1132"/>
      <c r="K80" s="1132" t="str">
        <f>IFERROR(VLOOKUP($I80,'WM-AR'!$I$7:$AS$3267,34,FALSE),"")</f>
        <v/>
      </c>
      <c r="L80" s="1132" t="str">
        <f>IFERROR(VLOOKUP($I80,'WM-AR'!$I$7:$AS$3267,4,FALSE),"")</f>
        <v/>
      </c>
      <c r="M80" s="1132" t="str">
        <f>IFERROR(VLOOKUP($I80,'WM-AR'!$I$7:$AS$3267,6,FALSE),"")</f>
        <v/>
      </c>
      <c r="N80" s="1132" t="str">
        <f>IFERROR(VLOOKUP($I80,'WM-AR'!$I$7:$AS$3267,8,FALSE),"")</f>
        <v/>
      </c>
      <c r="O80" s="1132" t="str">
        <f>IFERROR(VLOOKUP($I80,'WM-AR'!$I$7:$AS$3267,10,FALSE),"")</f>
        <v/>
      </c>
      <c r="P80" s="1132" t="str">
        <f>IFERROR(VLOOKUP($I80,'WM-AR'!$I$7:$AS$3267,12,FALSE),"")</f>
        <v/>
      </c>
      <c r="Q80" s="1132" t="str">
        <f>IFERROR(VLOOKUP($I80,'WM-AR'!$I$7:$AS$3267,14,FALSE),"")</f>
        <v/>
      </c>
      <c r="R80" s="1132" t="str">
        <f>IFERROR(VLOOKUP($I80,'WM-AR'!$I$7:$AS$3267,16,FALSE),"")</f>
        <v/>
      </c>
      <c r="S80" s="1132" t="str">
        <f>IFERROR(VLOOKUP($I80,'WM-AR'!$I$7:$AS$3267,18,FALSE),"")</f>
        <v/>
      </c>
      <c r="T80" s="1132" t="str">
        <f>IFERROR(VLOOKUP($I80,'WM-AR'!$I$7:$AS$3267,20,FALSE),"")</f>
        <v/>
      </c>
      <c r="U80" s="1132" t="str">
        <f>IFERROR(VLOOKUP($I80,'WM-AR'!$I$7:$AS$3267,22,FALSE),"")</f>
        <v/>
      </c>
      <c r="V80" s="1132" t="str">
        <f>IFERROR(VLOOKUP($I80,'WM-AR'!$I$7:$AS$3267,24,FALSE),"")</f>
        <v/>
      </c>
      <c r="W80" s="1132" t="str">
        <f>IFERROR(VLOOKUP($I80,'WM-AR'!$I$7:$AS$3267,25,FALSE),"")</f>
        <v/>
      </c>
      <c r="X80" s="1132" t="str">
        <f>IFERROR(VLOOKUP($I80,'WM-AR'!$I$7:$AS$3267,26,FALSE),"")</f>
        <v/>
      </c>
      <c r="Y80" s="1132" t="str">
        <f>IFERROR(VLOOKUP($I80,'WM-AR'!$I$7:$AS$3267,27,FALSE),"")</f>
        <v/>
      </c>
      <c r="Z80" s="1132" t="str">
        <f>IFERROR(VLOOKUP($I80,'WM-AR'!$I$7:$AS$3267,28,FALSE),"")</f>
        <v/>
      </c>
      <c r="AA80" s="1132" t="str">
        <f>IFERROR(VLOOKUP($I80,'WM-AR'!$I$7:$AS$3267,29,FALSE),"")</f>
        <v/>
      </c>
      <c r="AB80" s="1132" t="str">
        <f>IFERROR(VLOOKUP($I80,'WM-AR'!$I$7:$AS$3267,30,FALSE),"")</f>
        <v/>
      </c>
      <c r="AC80" s="1132" t="str">
        <f>IFERROR(VLOOKUP($I80,'WM-AR'!$I$7:$AS$3267,31,FALSE),"")</f>
        <v/>
      </c>
      <c r="AD80" s="1132" t="str">
        <f>IFERROR(VLOOKUP($I80,'WM-AR'!$I$7:$AS$3267,32,FALSE),"")</f>
        <v/>
      </c>
      <c r="AE80" s="1132" t="str">
        <f>IFERROR(VLOOKUP($I80,'WM-AR'!$I$7:$AS$3267,33,FALSE),"")</f>
        <v/>
      </c>
      <c r="AF80" s="1190" t="s">
        <v>3591</v>
      </c>
      <c r="AG80" s="1134"/>
      <c r="AH80" s="1134"/>
      <c r="AI80" s="1135"/>
      <c r="AJ80" s="1135" t="str">
        <f t="shared" si="11"/>
        <v/>
      </c>
      <c r="AK80" s="1136"/>
      <c r="AL80" s="88" t="str">
        <f>IF(AND(ISTEXT($E80),ISTEXT($B80)),"산출기준 &gt;&gt;  "&amp;_xlfn.XLOOKUP($E80,산출기준!$D:$D,산출기준!$E:$E,"매칭실패"),"")</f>
        <v/>
      </c>
    </row>
    <row r="81" spans="2:38">
      <c r="B81" s="1111"/>
      <c r="C81" s="1166"/>
      <c r="D81" s="1166"/>
      <c r="E81" s="1166"/>
      <c r="F81" s="1166"/>
      <c r="G81" s="843"/>
      <c r="H81" s="843"/>
      <c r="I81" s="712" t="str">
        <f t="shared" si="9"/>
        <v/>
      </c>
      <c r="J81" s="714"/>
      <c r="K81" s="714" t="str">
        <f>IFERROR(VLOOKUP($I81,'WM-AR'!$I$7:$AS$3267,34,FALSE),"")</f>
        <v/>
      </c>
      <c r="L81" s="714" t="str">
        <f>IFERROR(VLOOKUP($I81,'WM-AR'!$I$7:$AS$3267,4,FALSE),"")</f>
        <v/>
      </c>
      <c r="M81" s="714" t="str">
        <f>IFERROR(VLOOKUP($I81,'WM-AR'!$I$7:$AS$3267,6,FALSE),"")</f>
        <v/>
      </c>
      <c r="N81" s="714" t="str">
        <f>IFERROR(VLOOKUP($I81,'WM-AR'!$I$7:$AS$3267,8,FALSE),"")</f>
        <v/>
      </c>
      <c r="O81" s="714" t="str">
        <f>IFERROR(VLOOKUP($I81,'WM-AR'!$I$7:$AS$3267,10,FALSE),"")</f>
        <v/>
      </c>
      <c r="P81" s="714" t="str">
        <f>IFERROR(VLOOKUP($I81,'WM-AR'!$I$7:$AS$3267,12,FALSE),"")</f>
        <v/>
      </c>
      <c r="Q81" s="714" t="str">
        <f>IFERROR(VLOOKUP($I81,'WM-AR'!$I$7:$AS$3267,14,FALSE),"")</f>
        <v/>
      </c>
      <c r="R81" s="714" t="str">
        <f>IFERROR(VLOOKUP($I81,'WM-AR'!$I$7:$AS$3267,16,FALSE),"")</f>
        <v/>
      </c>
      <c r="S81" s="714" t="str">
        <f>IFERROR(VLOOKUP($I81,'WM-AR'!$I$7:$AS$3267,18,FALSE),"")</f>
        <v/>
      </c>
      <c r="T81" s="714" t="str">
        <f>IFERROR(VLOOKUP($I81,'WM-AR'!$I$7:$AS$3267,20,FALSE),"")</f>
        <v/>
      </c>
      <c r="U81" s="714" t="str">
        <f>IFERROR(VLOOKUP($I81,'WM-AR'!$I$7:$AS$3267,22,FALSE),"")</f>
        <v/>
      </c>
      <c r="V81" s="714" t="str">
        <f>IFERROR(VLOOKUP($I81,'WM-AR'!$I$7:$AS$3267,24,FALSE),"")</f>
        <v/>
      </c>
      <c r="W81" s="714" t="str">
        <f>IFERROR(VLOOKUP($I81,'WM-AR'!$I$7:$AS$3267,25,FALSE),"")</f>
        <v/>
      </c>
      <c r="X81" s="714" t="str">
        <f>IFERROR(VLOOKUP($I81,'WM-AR'!$I$7:$AS$3267,26,FALSE),"")</f>
        <v/>
      </c>
      <c r="Y81" s="714" t="str">
        <f>IFERROR(VLOOKUP($I81,'WM-AR'!$I$7:$AS$3267,27,FALSE),"")</f>
        <v/>
      </c>
      <c r="Z81" s="714" t="str">
        <f>IFERROR(VLOOKUP($I81,'WM-AR'!$I$7:$AS$3267,28,FALSE),"")</f>
        <v/>
      </c>
      <c r="AA81" s="714" t="str">
        <f>IFERROR(VLOOKUP($I81,'WM-AR'!$I$7:$AS$3267,29,FALSE),"")</f>
        <v/>
      </c>
      <c r="AB81" s="714" t="str">
        <f>IFERROR(VLOOKUP($I81,'WM-AR'!$I$7:$AS$3267,30,FALSE),"")</f>
        <v/>
      </c>
      <c r="AC81" s="714" t="str">
        <f>IFERROR(VLOOKUP($I81,'WM-AR'!$I$7:$AS$3267,31,FALSE),"")</f>
        <v/>
      </c>
      <c r="AD81" s="714" t="str">
        <f>IFERROR(VLOOKUP($I81,'WM-AR'!$I$7:$AS$3267,32,FALSE),"")</f>
        <v/>
      </c>
      <c r="AE81" s="714" t="str">
        <f>IFERROR(VLOOKUP($I81,'WM-AR'!$I$7:$AS$3267,33,FALSE),"")</f>
        <v/>
      </c>
      <c r="AF81" s="938"/>
      <c r="AG81" s="852"/>
      <c r="AH81" s="852"/>
      <c r="AI81" s="854"/>
      <c r="AJ81" s="854" t="str">
        <f t="shared" si="11"/>
        <v/>
      </c>
      <c r="AK81" s="1114"/>
      <c r="AL81" s="88" t="str">
        <f>IF(AND(ISTEXT($E81),ISTEXT($B81)),"산출기준 &gt;&gt;  "&amp;_xlfn.XLOOKUP($E81,산출기준!$D:$D,산출기준!$E:$E,"매칭실패"),"")</f>
        <v/>
      </c>
    </row>
    <row r="82" spans="2:38">
      <c r="B82" s="1111"/>
      <c r="C82" s="1166"/>
      <c r="D82" s="1166"/>
      <c r="E82" s="1166"/>
      <c r="F82" s="1166"/>
      <c r="G82" s="843"/>
      <c r="H82" s="843"/>
      <c r="I82" s="712" t="str">
        <f t="shared" si="9"/>
        <v/>
      </c>
      <c r="J82" s="714"/>
      <c r="K82" s="714" t="str">
        <f>IFERROR(VLOOKUP($I82,'WM-AR'!$I$7:$AS$3267,34,FALSE),"")</f>
        <v/>
      </c>
      <c r="L82" s="714" t="str">
        <f>IFERROR(VLOOKUP($I82,'WM-AR'!$I$7:$AS$3267,4,FALSE),"")</f>
        <v/>
      </c>
      <c r="M82" s="714" t="str">
        <f>IFERROR(VLOOKUP($I82,'WM-AR'!$I$7:$AS$3267,6,FALSE),"")</f>
        <v/>
      </c>
      <c r="N82" s="714" t="str">
        <f>IFERROR(VLOOKUP($I82,'WM-AR'!$I$7:$AS$3267,8,FALSE),"")</f>
        <v/>
      </c>
      <c r="O82" s="714" t="str">
        <f>IFERROR(VLOOKUP($I82,'WM-AR'!$I$7:$AS$3267,10,FALSE),"")</f>
        <v/>
      </c>
      <c r="P82" s="714" t="str">
        <f>IFERROR(VLOOKUP($I82,'WM-AR'!$I$7:$AS$3267,12,FALSE),"")</f>
        <v/>
      </c>
      <c r="Q82" s="714" t="str">
        <f>IFERROR(VLOOKUP($I82,'WM-AR'!$I$7:$AS$3267,14,FALSE),"")</f>
        <v/>
      </c>
      <c r="R82" s="714" t="str">
        <f>IFERROR(VLOOKUP($I82,'WM-AR'!$I$7:$AS$3267,16,FALSE),"")</f>
        <v/>
      </c>
      <c r="S82" s="714" t="str">
        <f>IFERROR(VLOOKUP($I82,'WM-AR'!$I$7:$AS$3267,18,FALSE),"")</f>
        <v/>
      </c>
      <c r="T82" s="714" t="str">
        <f>IFERROR(VLOOKUP($I82,'WM-AR'!$I$7:$AS$3267,20,FALSE),"")</f>
        <v/>
      </c>
      <c r="U82" s="714" t="str">
        <f>IFERROR(VLOOKUP($I82,'WM-AR'!$I$7:$AS$3267,22,FALSE),"")</f>
        <v/>
      </c>
      <c r="V82" s="714" t="str">
        <f>IFERROR(VLOOKUP($I82,'WM-AR'!$I$7:$AS$3267,24,FALSE),"")</f>
        <v/>
      </c>
      <c r="W82" s="714" t="str">
        <f>IFERROR(VLOOKUP($I82,'WM-AR'!$I$7:$AS$3267,25,FALSE),"")</f>
        <v/>
      </c>
      <c r="X82" s="714" t="str">
        <f>IFERROR(VLOOKUP($I82,'WM-AR'!$I$7:$AS$3267,26,FALSE),"")</f>
        <v/>
      </c>
      <c r="Y82" s="714" t="str">
        <f>IFERROR(VLOOKUP($I82,'WM-AR'!$I$7:$AS$3267,27,FALSE),"")</f>
        <v/>
      </c>
      <c r="Z82" s="714" t="str">
        <f>IFERROR(VLOOKUP($I82,'WM-AR'!$I$7:$AS$3267,28,FALSE),"")</f>
        <v/>
      </c>
      <c r="AA82" s="714" t="str">
        <f>IFERROR(VLOOKUP($I82,'WM-AR'!$I$7:$AS$3267,29,FALSE),"")</f>
        <v/>
      </c>
      <c r="AB82" s="714" t="str">
        <f>IFERROR(VLOOKUP($I82,'WM-AR'!$I$7:$AS$3267,30,FALSE),"")</f>
        <v/>
      </c>
      <c r="AC82" s="714" t="str">
        <f>IFERROR(VLOOKUP($I82,'WM-AR'!$I$7:$AS$3267,31,FALSE),"")</f>
        <v/>
      </c>
      <c r="AD82" s="714" t="str">
        <f>IFERROR(VLOOKUP($I82,'WM-AR'!$I$7:$AS$3267,32,FALSE),"")</f>
        <v/>
      </c>
      <c r="AE82" s="714" t="str">
        <f>IFERROR(VLOOKUP($I82,'WM-AR'!$I$7:$AS$3267,33,FALSE),"")</f>
        <v/>
      </c>
      <c r="AF82" s="938"/>
      <c r="AG82" s="852"/>
      <c r="AH82" s="852"/>
      <c r="AI82" s="854"/>
      <c r="AJ82" s="854" t="str">
        <f t="shared" si="11"/>
        <v/>
      </c>
      <c r="AK82" s="1114"/>
      <c r="AL82" s="88" t="str">
        <f>IF(AND(ISTEXT($E82),ISTEXT($B82)),"산출기준 &gt;&gt;  "&amp;_xlfn.XLOOKUP($E82,산출기준!$D:$D,산출기준!$E:$E,"매칭실패"),"")</f>
        <v/>
      </c>
    </row>
    <row r="83" spans="2:38">
      <c r="B83" s="1111"/>
      <c r="C83" s="1166"/>
      <c r="D83" s="1166"/>
      <c r="E83" s="1166"/>
      <c r="F83" s="1166"/>
      <c r="G83" s="843"/>
      <c r="H83" s="843"/>
      <c r="I83" s="712" t="str">
        <f t="shared" si="9"/>
        <v/>
      </c>
      <c r="J83" s="714"/>
      <c r="K83" s="714" t="str">
        <f>IFERROR(VLOOKUP($I83,'WM-AR'!$I$7:$AS$3267,34,FALSE),"")</f>
        <v/>
      </c>
      <c r="L83" s="714" t="str">
        <f>IFERROR(VLOOKUP($I83,'WM-AR'!$I$7:$AS$3267,4,FALSE),"")</f>
        <v/>
      </c>
      <c r="M83" s="714" t="str">
        <f>IFERROR(VLOOKUP($I83,'WM-AR'!$I$7:$AS$3267,6,FALSE),"")</f>
        <v/>
      </c>
      <c r="N83" s="714" t="str">
        <f>IFERROR(VLOOKUP($I83,'WM-AR'!$I$7:$AS$3267,8,FALSE),"")</f>
        <v/>
      </c>
      <c r="O83" s="714" t="str">
        <f>IFERROR(VLOOKUP($I83,'WM-AR'!$I$7:$AS$3267,10,FALSE),"")</f>
        <v/>
      </c>
      <c r="P83" s="714" t="str">
        <f>IFERROR(VLOOKUP($I83,'WM-AR'!$I$7:$AS$3267,12,FALSE),"")</f>
        <v/>
      </c>
      <c r="Q83" s="714" t="str">
        <f>IFERROR(VLOOKUP($I83,'WM-AR'!$I$7:$AS$3267,14,FALSE),"")</f>
        <v/>
      </c>
      <c r="R83" s="714" t="str">
        <f>IFERROR(VLOOKUP($I83,'WM-AR'!$I$7:$AS$3267,16,FALSE),"")</f>
        <v/>
      </c>
      <c r="S83" s="714" t="str">
        <f>IFERROR(VLOOKUP($I83,'WM-AR'!$I$7:$AS$3267,18,FALSE),"")</f>
        <v/>
      </c>
      <c r="T83" s="714" t="str">
        <f>IFERROR(VLOOKUP($I83,'WM-AR'!$I$7:$AS$3267,20,FALSE),"")</f>
        <v/>
      </c>
      <c r="U83" s="714" t="str">
        <f>IFERROR(VLOOKUP($I83,'WM-AR'!$I$7:$AS$3267,22,FALSE),"")</f>
        <v/>
      </c>
      <c r="V83" s="714" t="str">
        <f>IFERROR(VLOOKUP($I83,'WM-AR'!$I$7:$AS$3267,24,FALSE),"")</f>
        <v/>
      </c>
      <c r="W83" s="714" t="str">
        <f>IFERROR(VLOOKUP($I83,'WM-AR'!$I$7:$AS$3267,25,FALSE),"")</f>
        <v/>
      </c>
      <c r="X83" s="714" t="str">
        <f>IFERROR(VLOOKUP($I83,'WM-AR'!$I$7:$AS$3267,26,FALSE),"")</f>
        <v/>
      </c>
      <c r="Y83" s="714" t="str">
        <f>IFERROR(VLOOKUP($I83,'WM-AR'!$I$7:$AS$3267,27,FALSE),"")</f>
        <v/>
      </c>
      <c r="Z83" s="714" t="str">
        <f>IFERROR(VLOOKUP($I83,'WM-AR'!$I$7:$AS$3267,28,FALSE),"")</f>
        <v/>
      </c>
      <c r="AA83" s="714" t="str">
        <f>IFERROR(VLOOKUP($I83,'WM-AR'!$I$7:$AS$3267,29,FALSE),"")</f>
        <v/>
      </c>
      <c r="AB83" s="714" t="str">
        <f>IFERROR(VLOOKUP($I83,'WM-AR'!$I$7:$AS$3267,30,FALSE),"")</f>
        <v/>
      </c>
      <c r="AC83" s="714" t="str">
        <f>IFERROR(VLOOKUP($I83,'WM-AR'!$I$7:$AS$3267,31,FALSE),"")</f>
        <v/>
      </c>
      <c r="AD83" s="714" t="str">
        <f>IFERROR(VLOOKUP($I83,'WM-AR'!$I$7:$AS$3267,32,FALSE),"")</f>
        <v/>
      </c>
      <c r="AE83" s="714" t="str">
        <f>IFERROR(VLOOKUP($I83,'WM-AR'!$I$7:$AS$3267,33,FALSE),"")</f>
        <v/>
      </c>
      <c r="AF83" s="938"/>
      <c r="AG83" s="852"/>
      <c r="AH83" s="852"/>
      <c r="AI83" s="854"/>
      <c r="AJ83" s="854" t="str">
        <f t="shared" si="11"/>
        <v/>
      </c>
      <c r="AK83" s="1114"/>
      <c r="AL83" s="88" t="str">
        <f>IF(AND(ISTEXT($E83),ISTEXT($B83)),"산출기준 &gt;&gt;  "&amp;_xlfn.XLOOKUP($E83,산출기준!$D:$D,산출기준!$E:$E,"매칭실패"),"")</f>
        <v/>
      </c>
    </row>
    <row r="84" spans="2:38">
      <c r="B84" s="1111"/>
      <c r="C84" s="1166"/>
      <c r="D84" s="1166"/>
      <c r="E84" s="1166"/>
      <c r="F84" s="1166"/>
      <c r="G84" s="843"/>
      <c r="H84" s="843"/>
      <c r="I84" s="712" t="str">
        <f t="shared" si="9"/>
        <v/>
      </c>
      <c r="J84" s="714"/>
      <c r="K84" s="714" t="str">
        <f>IFERROR(VLOOKUP($I84,'WM-AR'!$I$7:$AS$3267,34,FALSE),"")</f>
        <v/>
      </c>
      <c r="L84" s="714" t="str">
        <f>IFERROR(VLOOKUP($I84,'WM-AR'!$I$7:$AS$3267,4,FALSE),"")</f>
        <v/>
      </c>
      <c r="M84" s="714" t="str">
        <f>IFERROR(VLOOKUP($I84,'WM-AR'!$I$7:$AS$3267,6,FALSE),"")</f>
        <v/>
      </c>
      <c r="N84" s="714" t="str">
        <f>IFERROR(VLOOKUP($I84,'WM-AR'!$I$7:$AS$3267,8,FALSE),"")</f>
        <v/>
      </c>
      <c r="O84" s="714" t="str">
        <f>IFERROR(VLOOKUP($I84,'WM-AR'!$I$7:$AS$3267,10,FALSE),"")</f>
        <v/>
      </c>
      <c r="P84" s="714" t="str">
        <f>IFERROR(VLOOKUP($I84,'WM-AR'!$I$7:$AS$3267,12,FALSE),"")</f>
        <v/>
      </c>
      <c r="Q84" s="714" t="str">
        <f>IFERROR(VLOOKUP($I84,'WM-AR'!$I$7:$AS$3267,14,FALSE),"")</f>
        <v/>
      </c>
      <c r="R84" s="714" t="str">
        <f>IFERROR(VLOOKUP($I84,'WM-AR'!$I$7:$AS$3267,16,FALSE),"")</f>
        <v/>
      </c>
      <c r="S84" s="714" t="str">
        <f>IFERROR(VLOOKUP($I84,'WM-AR'!$I$7:$AS$3267,18,FALSE),"")</f>
        <v/>
      </c>
      <c r="T84" s="714" t="str">
        <f>IFERROR(VLOOKUP($I84,'WM-AR'!$I$7:$AS$3267,20,FALSE),"")</f>
        <v/>
      </c>
      <c r="U84" s="714" t="str">
        <f>IFERROR(VLOOKUP($I84,'WM-AR'!$I$7:$AS$3267,22,FALSE),"")</f>
        <v/>
      </c>
      <c r="V84" s="714" t="str">
        <f>IFERROR(VLOOKUP($I84,'WM-AR'!$I$7:$AS$3267,24,FALSE),"")</f>
        <v/>
      </c>
      <c r="W84" s="714" t="str">
        <f>IFERROR(VLOOKUP($I84,'WM-AR'!$I$7:$AS$3267,25,FALSE),"")</f>
        <v/>
      </c>
      <c r="X84" s="714" t="str">
        <f>IFERROR(VLOOKUP($I84,'WM-AR'!$I$7:$AS$3267,26,FALSE),"")</f>
        <v/>
      </c>
      <c r="Y84" s="714" t="str">
        <f>IFERROR(VLOOKUP($I84,'WM-AR'!$I$7:$AS$3267,27,FALSE),"")</f>
        <v/>
      </c>
      <c r="Z84" s="714" t="str">
        <f>IFERROR(VLOOKUP($I84,'WM-AR'!$I$7:$AS$3267,28,FALSE),"")</f>
        <v/>
      </c>
      <c r="AA84" s="714" t="str">
        <f>IFERROR(VLOOKUP($I84,'WM-AR'!$I$7:$AS$3267,29,FALSE),"")</f>
        <v/>
      </c>
      <c r="AB84" s="714" t="str">
        <f>IFERROR(VLOOKUP($I84,'WM-AR'!$I$7:$AS$3267,30,FALSE),"")</f>
        <v/>
      </c>
      <c r="AC84" s="714" t="str">
        <f>IFERROR(VLOOKUP($I84,'WM-AR'!$I$7:$AS$3267,31,FALSE),"")</f>
        <v/>
      </c>
      <c r="AD84" s="714" t="str">
        <f>IFERROR(VLOOKUP($I84,'WM-AR'!$I$7:$AS$3267,32,FALSE),"")</f>
        <v/>
      </c>
      <c r="AE84" s="714" t="str">
        <f>IFERROR(VLOOKUP($I84,'WM-AR'!$I$7:$AS$3267,33,FALSE),"")</f>
        <v/>
      </c>
      <c r="AF84" s="938"/>
      <c r="AG84" s="852"/>
      <c r="AH84" s="852"/>
      <c r="AI84" s="854"/>
      <c r="AJ84" s="854" t="str">
        <f t="shared" si="11"/>
        <v/>
      </c>
      <c r="AK84" s="1114"/>
      <c r="AL84" s="88" t="str">
        <f>IF(AND(ISTEXT($E84),ISTEXT($B84)),"산출기준 &gt;&gt;  "&amp;_xlfn.XLOOKUP($E84,산출기준!$D:$D,산출기준!$E:$E,"매칭실패"),"")</f>
        <v/>
      </c>
    </row>
    <row r="85" spans="2:38">
      <c r="B85" s="1116"/>
      <c r="C85" s="1167"/>
      <c r="D85" s="1167"/>
      <c r="E85" s="1167"/>
      <c r="F85" s="1167"/>
      <c r="G85" s="1120"/>
      <c r="H85" s="1120"/>
      <c r="I85" s="1119" t="str">
        <f t="shared" si="9"/>
        <v/>
      </c>
      <c r="J85" s="1121"/>
      <c r="K85" s="1121" t="str">
        <f>IFERROR(VLOOKUP($I85,'WM-AR'!$I$7:$AS$3267,34,FALSE),"")</f>
        <v/>
      </c>
      <c r="L85" s="1121" t="str">
        <f>IFERROR(VLOOKUP($I85,'WM-AR'!$I$7:$AS$3267,4,FALSE),"")</f>
        <v/>
      </c>
      <c r="M85" s="1121" t="str">
        <f>IFERROR(VLOOKUP($I85,'WM-AR'!$I$7:$AS$3267,6,FALSE),"")</f>
        <v/>
      </c>
      <c r="N85" s="1121" t="str">
        <f>IFERROR(VLOOKUP($I85,'WM-AR'!$I$7:$AS$3267,8,FALSE),"")</f>
        <v/>
      </c>
      <c r="O85" s="1121" t="str">
        <f>IFERROR(VLOOKUP($I85,'WM-AR'!$I$7:$AS$3267,10,FALSE),"")</f>
        <v/>
      </c>
      <c r="P85" s="1121" t="str">
        <f>IFERROR(VLOOKUP($I85,'WM-AR'!$I$7:$AS$3267,12,FALSE),"")</f>
        <v/>
      </c>
      <c r="Q85" s="1121" t="str">
        <f>IFERROR(VLOOKUP($I85,'WM-AR'!$I$7:$AS$3267,14,FALSE),"")</f>
        <v/>
      </c>
      <c r="R85" s="1121" t="str">
        <f>IFERROR(VLOOKUP($I85,'WM-AR'!$I$7:$AS$3267,16,FALSE),"")</f>
        <v/>
      </c>
      <c r="S85" s="1121" t="str">
        <f>IFERROR(VLOOKUP($I85,'WM-AR'!$I$7:$AS$3267,18,FALSE),"")</f>
        <v/>
      </c>
      <c r="T85" s="1121" t="str">
        <f>IFERROR(VLOOKUP($I85,'WM-AR'!$I$7:$AS$3267,20,FALSE),"")</f>
        <v/>
      </c>
      <c r="U85" s="1121" t="str">
        <f>IFERROR(VLOOKUP($I85,'WM-AR'!$I$7:$AS$3267,22,FALSE),"")</f>
        <v/>
      </c>
      <c r="V85" s="1121" t="str">
        <f>IFERROR(VLOOKUP($I85,'WM-AR'!$I$7:$AS$3267,24,FALSE),"")</f>
        <v/>
      </c>
      <c r="W85" s="1121" t="str">
        <f>IFERROR(VLOOKUP($I85,'WM-AR'!$I$7:$AS$3267,25,FALSE),"")</f>
        <v/>
      </c>
      <c r="X85" s="1121" t="str">
        <f>IFERROR(VLOOKUP($I85,'WM-AR'!$I$7:$AS$3267,26,FALSE),"")</f>
        <v/>
      </c>
      <c r="Y85" s="1121" t="str">
        <f>IFERROR(VLOOKUP($I85,'WM-AR'!$I$7:$AS$3267,27,FALSE),"")</f>
        <v/>
      </c>
      <c r="Z85" s="1121" t="str">
        <f>IFERROR(VLOOKUP($I85,'WM-AR'!$I$7:$AS$3267,28,FALSE),"")</f>
        <v/>
      </c>
      <c r="AA85" s="1121" t="str">
        <f>IFERROR(VLOOKUP($I85,'WM-AR'!$I$7:$AS$3267,29,FALSE),"")</f>
        <v/>
      </c>
      <c r="AB85" s="1121" t="str">
        <f>IFERROR(VLOOKUP($I85,'WM-AR'!$I$7:$AS$3267,30,FALSE),"")</f>
        <v/>
      </c>
      <c r="AC85" s="1121" t="str">
        <f>IFERROR(VLOOKUP($I85,'WM-AR'!$I$7:$AS$3267,31,FALSE),"")</f>
        <v/>
      </c>
      <c r="AD85" s="1121" t="str">
        <f>IFERROR(VLOOKUP($I85,'WM-AR'!$I$7:$AS$3267,32,FALSE),"")</f>
        <v/>
      </c>
      <c r="AE85" s="1121" t="str">
        <f>IFERROR(VLOOKUP($I85,'WM-AR'!$I$7:$AS$3267,33,FALSE),"")</f>
        <v/>
      </c>
      <c r="AF85" s="1209"/>
      <c r="AG85" s="1123"/>
      <c r="AH85" s="1123"/>
      <c r="AI85" s="1124"/>
      <c r="AJ85" s="1124" t="str">
        <f t="shared" si="11"/>
        <v/>
      </c>
      <c r="AK85" s="1125"/>
      <c r="AL85" s="88" t="str">
        <f>IF(AND(ISTEXT($E85),ISTEXT($B85)),"산출기준 &gt;&gt;  "&amp;_xlfn.XLOOKUP($E85,산출기준!$D:$D,산출기준!$E:$E,"매칭실패"),"")</f>
        <v/>
      </c>
    </row>
    <row r="86" spans="2:38" s="658" customFormat="1" ht="20.100000000000001" customHeight="1">
      <c r="B86" s="1072"/>
      <c r="C86" s="639"/>
      <c r="D86" s="639"/>
      <c r="E86" s="639"/>
      <c r="F86" s="1338" t="s">
        <v>971</v>
      </c>
      <c r="G86" s="639"/>
      <c r="H86" s="639"/>
      <c r="I86" s="641"/>
      <c r="J86" s="642"/>
      <c r="K86" s="642"/>
      <c r="L86" s="642"/>
      <c r="M86" s="642"/>
      <c r="N86" s="642"/>
      <c r="O86" s="642"/>
      <c r="P86" s="642"/>
      <c r="Q86" s="642"/>
      <c r="R86" s="642"/>
      <c r="S86" s="642"/>
      <c r="T86" s="642"/>
      <c r="U86" s="642"/>
      <c r="V86" s="642"/>
      <c r="W86" s="642"/>
      <c r="X86" s="642"/>
      <c r="Y86" s="642"/>
      <c r="Z86" s="642"/>
      <c r="AA86" s="642"/>
      <c r="AB86" s="642"/>
      <c r="AC86" s="642"/>
      <c r="AD86" s="642"/>
      <c r="AE86" s="642"/>
      <c r="AF86" s="637"/>
      <c r="AG86" s="643"/>
      <c r="AH86" s="643"/>
      <c r="AI86" s="644"/>
      <c r="AJ86" s="644"/>
      <c r="AK86" s="639"/>
      <c r="AL86" s="658" t="str">
        <f>IF(AND(ISTEXT($E86),ISTEXT($B86)),"산출기준 &gt;&gt;  "&amp;_xlfn.XLOOKUP($E86,산출기준!$D:$D,산출기준!$E:$E,"매칭실패"),"")</f>
        <v/>
      </c>
    </row>
    <row r="87" spans="2:38" ht="34.9" customHeight="1">
      <c r="B87" s="808" t="str" cm="1">
        <f t="array" aca="1" ref="B87" ca="1">_xlfn.IFNA(INDIRECT("Family_표준_구성도!B"&amp;MATCH(F87,INDIRECT("Family_표준_구성도!"&amp;"C:C"),0)),"")</f>
        <v>6.2.1.1.3</v>
      </c>
      <c r="C87" s="668" t="s">
        <v>1903</v>
      </c>
      <c r="D87" s="1339"/>
      <c r="E87" s="668" t="s">
        <v>2006</v>
      </c>
      <c r="F87" s="811" t="s">
        <v>973</v>
      </c>
      <c r="G87" s="1079"/>
      <c r="H87" s="1079"/>
      <c r="I87" s="674" t="str">
        <f t="shared" ref="I87:I97" si="12">LEFT(H87,14)</f>
        <v/>
      </c>
      <c r="J87" s="674"/>
      <c r="K87" s="674"/>
      <c r="L87" s="674"/>
      <c r="M87" s="674"/>
      <c r="N87" s="675"/>
      <c r="O87" s="676"/>
      <c r="P87" s="677"/>
      <c r="Q87" s="677"/>
      <c r="R87" s="677"/>
      <c r="S87" s="677"/>
      <c r="T87" s="677"/>
      <c r="U87" s="677"/>
      <c r="V87" s="678"/>
      <c r="W87" s="679"/>
      <c r="X87" s="679"/>
      <c r="Y87" s="679"/>
      <c r="Z87" s="679"/>
      <c r="AA87" s="679"/>
      <c r="AB87" s="679"/>
      <c r="AC87" s="679"/>
      <c r="AD87" s="679"/>
      <c r="AE87" s="679"/>
      <c r="AF87" s="1312" t="s">
        <v>3592</v>
      </c>
      <c r="AG87" s="682"/>
      <c r="AH87" s="682"/>
      <c r="AI87" s="682"/>
      <c r="AJ87" s="682"/>
      <c r="AK87" s="903"/>
      <c r="AL87" s="88" t="str">
        <f ca="1">IF(AND(ISTEXT($E87),ISTEXT($B87)),"산출기준 &gt;&gt;  "&amp;_xlfn.XLOOKUP($E87,산출기준!$D:$D,산출기준!$E:$E,"매칭실패"),"")</f>
        <v>산출기준 &gt;&gt;  [Steel Beam]</v>
      </c>
    </row>
    <row r="88" spans="2:38" ht="49.9" customHeight="1" outlineLevel="1">
      <c r="B88" s="758"/>
      <c r="C88" s="759"/>
      <c r="D88" s="759"/>
      <c r="E88" s="759"/>
      <c r="F88" s="1080" t="s">
        <v>3488</v>
      </c>
      <c r="G88" s="759" t="str">
        <f t="shared" ref="G88:G91" si="13">IF(IF(N88=0,"",N88)&amp;" | "&amp;IF(O88=0,"",O88)&amp;" | "&amp;IF(Q88=0,"",Q88)&amp;" | "&amp;IF(R88=0,"",R88)=" |  |  | ","",IF(N88=0,"",N88)&amp;" | "&amp;IF(O88=0,"",O88)&amp;" | "&amp;IF(Q88=0,"",Q88)&amp;" | "&amp;IF(R88=0,"",R88))</f>
        <v xml:space="preserve">Medium Steel - Standard |  |  | </v>
      </c>
      <c r="H88" s="816" t="s">
        <v>3510</v>
      </c>
      <c r="I88" s="765" t="str">
        <f t="shared" si="12"/>
        <v>S01AA073-00001</v>
      </c>
      <c r="J88" s="766"/>
      <c r="K88" s="766" t="str">
        <f>IFERROR(VLOOKUP($I88,'WM-AR'!$I$7:$AS$3267,34,FALSE),"")</f>
        <v>TON</v>
      </c>
      <c r="L88" s="766" t="str">
        <f>IFERROR(VLOOKUP($I88,'WM-AR'!$I$7:$AS$3267,4,FALSE),"")</f>
        <v>Main Steel Structure Fabrication Work</v>
      </c>
      <c r="M88" s="766" t="str">
        <f>IFERROR(VLOOKUP($I88,'WM-AR'!$I$7:$AS$3267,6,FALSE),"")</f>
        <v>Shelter/Building</v>
      </c>
      <c r="N88" s="766" t="str">
        <f>IFERROR(VLOOKUP($I88,'WM-AR'!$I$7:$AS$3267,8,FALSE),"")</f>
        <v>Medium Steel - Standard</v>
      </c>
      <c r="O88" s="766">
        <f>IFERROR(VLOOKUP($I88,'WM-AR'!$I$7:$AS$3267,10,FALSE),"")</f>
        <v>0</v>
      </c>
      <c r="P88" s="766">
        <f>IFERROR(VLOOKUP($I88,'WM-AR'!$I$7:$AS$3267,12,FALSE),"")</f>
        <v>0</v>
      </c>
      <c r="Q88" s="766" t="str">
        <f>IFERROR(VLOOKUP($I88,'WM-AR'!$I$7:$AS$3267,14,FALSE),"")</f>
        <v/>
      </c>
      <c r="R88" s="766" t="str">
        <f>IFERROR(VLOOKUP($I88,'WM-AR'!$I$7:$AS$3267,16,FALSE),"")</f>
        <v/>
      </c>
      <c r="S88" s="766" t="str">
        <f>IFERROR(VLOOKUP($I88,'WM-AR'!$I$7:$AS$3267,18,FALSE),"")</f>
        <v/>
      </c>
      <c r="T88" s="766" t="str">
        <f>IFERROR(VLOOKUP($I88,'WM-AR'!$I$7:$AS$3267,20,FALSE),"")</f>
        <v/>
      </c>
      <c r="U88" s="766" t="str">
        <f>IFERROR(VLOOKUP($I88,'WM-AR'!$I$7:$AS$3267,22,FALSE),"")</f>
        <v/>
      </c>
      <c r="V88" s="766" t="str">
        <f>IFERROR(VLOOKUP($I88,'WM-AR'!$I$7:$AS$3267,24,FALSE),"")</f>
        <v/>
      </c>
      <c r="W88" s="766">
        <f>IFERROR(VLOOKUP($I88,'WM-AR'!$I$7:$AS$3267,25,FALSE),"")</f>
        <v>0</v>
      </c>
      <c r="X88" s="766">
        <f>IFERROR(VLOOKUP($I88,'WM-AR'!$I$7:$AS$3267,26,FALSE),"")</f>
        <v>0</v>
      </c>
      <c r="Y88" s="766">
        <f>IFERROR(VLOOKUP($I88,'WM-AR'!$I$7:$AS$3267,27,FALSE),"")</f>
        <v>0</v>
      </c>
      <c r="Z88" s="766">
        <f>IFERROR(VLOOKUP($I88,'WM-AR'!$I$7:$AS$3267,28,FALSE),"")</f>
        <v>0</v>
      </c>
      <c r="AA88" s="766" t="str">
        <f>IFERROR(VLOOKUP($I88,'WM-AR'!$I$7:$AS$3267,29,FALSE),"")</f>
        <v>Material: (   )</v>
      </c>
      <c r="AB88" s="766">
        <f>IFERROR(VLOOKUP($I88,'WM-AR'!$I$7:$AS$3267,30,FALSE),"")</f>
        <v>0</v>
      </c>
      <c r="AC88" s="766">
        <f>IFERROR(VLOOKUP($I88,'WM-AR'!$I$7:$AS$3267,31,FALSE),"")</f>
        <v>0</v>
      </c>
      <c r="AD88" s="766">
        <f>IFERROR(VLOOKUP($I88,'WM-AR'!$I$7:$AS$3267,32,FALSE),"")</f>
        <v>0</v>
      </c>
      <c r="AE88" s="766" t="str">
        <f>IFERROR(VLOOKUP($I88,'WM-AR'!$I$7:$AS$3267,33,FALSE),"")</f>
        <v>(90)KG/M&gt;Weight≥(30)KG/M</v>
      </c>
      <c r="AF88" s="1313" t="str">
        <f>_xlfn.CONCAT("- Material: ( ",AF87," )",CHAR(10),"- (",$H$55,")KG/M&gt;Weight≥(",$H$57,")KG/M")</f>
        <v>- Material: ( ASTM A36 )
- (90)KG/M&gt;Weight≥(30)KG/M</v>
      </c>
      <c r="AG88" s="1134" t="s">
        <v>3586</v>
      </c>
      <c r="AH88" s="1134" t="s">
        <v>3586</v>
      </c>
      <c r="AI88" s="1340"/>
      <c r="AJ88" s="1340" t="str">
        <f t="shared" ref="AJ88:AJ97" si="14">K88</f>
        <v>TON</v>
      </c>
      <c r="AK88" s="905"/>
      <c r="AL88" s="88" t="str">
        <f>IF(AND(ISTEXT($E88),ISTEXT($B88)),"산출기준 &gt;&gt;  "&amp;_xlfn.XLOOKUP($E88,산출기준!$D:$D,산출기준!$E:$E,"매칭실패"),"")</f>
        <v/>
      </c>
    </row>
    <row r="89" spans="2:38" ht="49.9" customHeight="1" outlineLevel="1">
      <c r="B89" s="772"/>
      <c r="C89" s="773"/>
      <c r="D89" s="773"/>
      <c r="E89" s="773"/>
      <c r="F89" s="1083" t="s">
        <v>3492</v>
      </c>
      <c r="G89" s="759" t="str">
        <f t="shared" si="13"/>
        <v xml:space="preserve">Medium Steel |  |  | </v>
      </c>
      <c r="H89" s="816" t="s">
        <v>3542</v>
      </c>
      <c r="I89" s="765" t="str">
        <f t="shared" si="12"/>
        <v>S03AA083-00001</v>
      </c>
      <c r="J89" s="766"/>
      <c r="K89" s="766" t="str">
        <f>IFERROR(VLOOKUP($I89,'WM-AR'!$I$7:$AS$3267,34,FALSE),"")</f>
        <v>TON</v>
      </c>
      <c r="L89" s="766" t="str">
        <f>IFERROR(VLOOKUP($I89,'WM-AR'!$I$7:$AS$3267,4,FALSE),"")</f>
        <v>Main Steel Structure Erection Work</v>
      </c>
      <c r="M89" s="766" t="str">
        <f>IFERROR(VLOOKUP($I89,'WM-AR'!$I$7:$AS$3267,6,FALSE),"")</f>
        <v>Shelter/Building</v>
      </c>
      <c r="N89" s="766" t="str">
        <f>IFERROR(VLOOKUP($I89,'WM-AR'!$I$7:$AS$3267,8,FALSE),"")</f>
        <v>Medium Steel</v>
      </c>
      <c r="O89" s="766">
        <f>IFERROR(VLOOKUP($I89,'WM-AR'!$I$7:$AS$3267,10,FALSE),"")</f>
        <v>0</v>
      </c>
      <c r="P89" s="766">
        <f>IFERROR(VLOOKUP($I89,'WM-AR'!$I$7:$AS$3267,12,FALSE),"")</f>
        <v>0</v>
      </c>
      <c r="Q89" s="766" t="str">
        <f>IFERROR(VLOOKUP($I89,'WM-AR'!$I$7:$AS$3267,14,FALSE),"")</f>
        <v/>
      </c>
      <c r="R89" s="766" t="str">
        <f>IFERROR(VLOOKUP($I89,'WM-AR'!$I$7:$AS$3267,16,FALSE),"")</f>
        <v/>
      </c>
      <c r="S89" s="766" t="str">
        <f>IFERROR(VLOOKUP($I89,'WM-AR'!$I$7:$AS$3267,18,FALSE),"")</f>
        <v/>
      </c>
      <c r="T89" s="766" t="str">
        <f>IFERROR(VLOOKUP($I89,'WM-AR'!$I$7:$AS$3267,20,FALSE),"")</f>
        <v/>
      </c>
      <c r="U89" s="766" t="str">
        <f>IFERROR(VLOOKUP($I89,'WM-AR'!$I$7:$AS$3267,22,FALSE),"")</f>
        <v/>
      </c>
      <c r="V89" s="766" t="str">
        <f>IFERROR(VLOOKUP($I89,'WM-AR'!$I$7:$AS$3267,24,FALSE),"")</f>
        <v/>
      </c>
      <c r="W89" s="766">
        <f>IFERROR(VLOOKUP($I89,'WM-AR'!$I$7:$AS$3267,25,FALSE),"")</f>
        <v>0</v>
      </c>
      <c r="X89" s="766">
        <f>IFERROR(VLOOKUP($I89,'WM-AR'!$I$7:$AS$3267,26,FALSE),"")</f>
        <v>0</v>
      </c>
      <c r="Y89" s="766">
        <f>IFERROR(VLOOKUP($I89,'WM-AR'!$I$7:$AS$3267,27,FALSE),"")</f>
        <v>0</v>
      </c>
      <c r="Z89" s="766">
        <f>IFERROR(VLOOKUP($I89,'WM-AR'!$I$7:$AS$3267,28,FALSE),"")</f>
        <v>0</v>
      </c>
      <c r="AA89" s="766" t="str">
        <f>IFERROR(VLOOKUP($I89,'WM-AR'!$I$7:$AS$3267,29,FALSE),"")</f>
        <v>Material: (   )</v>
      </c>
      <c r="AB89" s="766">
        <f>IFERROR(VLOOKUP($I89,'WM-AR'!$I$7:$AS$3267,30,FALSE),"")</f>
        <v>0</v>
      </c>
      <c r="AC89" s="766">
        <f>IFERROR(VLOOKUP($I89,'WM-AR'!$I$7:$AS$3267,31,FALSE),"")</f>
        <v>0</v>
      </c>
      <c r="AD89" s="766">
        <f>IFERROR(VLOOKUP($I89,'WM-AR'!$I$7:$AS$3267,32,FALSE),"")</f>
        <v>0</v>
      </c>
      <c r="AE89" s="766">
        <f>IFERROR(VLOOKUP($I89,'WM-AR'!$I$7:$AS$3267,33,FALSE),"")</f>
        <v>0</v>
      </c>
      <c r="AF89" s="1313" t="str">
        <f>_xlfn.CONCAT("- Material: ( ",AF87," )")</f>
        <v>- Material: ( ASTM A36 )</v>
      </c>
      <c r="AG89" s="1314" t="s">
        <v>3587</v>
      </c>
      <c r="AH89" s="1314" t="s">
        <v>3587</v>
      </c>
      <c r="AI89" s="1340"/>
      <c r="AJ89" s="1340" t="str">
        <f t="shared" si="14"/>
        <v>TON</v>
      </c>
      <c r="AK89" s="1267"/>
      <c r="AL89" s="88" t="str">
        <f>IF(AND(ISTEXT($E89),ISTEXT($B89)),"산출기준 &gt;&gt;  "&amp;_xlfn.XLOOKUP($E89,산출기준!$D:$D,산출기준!$E:$E,"매칭실패"),"")</f>
        <v/>
      </c>
    </row>
    <row r="90" spans="2:38" ht="49.9" customHeight="1" outlineLevel="1">
      <c r="B90" s="758"/>
      <c r="C90" s="759"/>
      <c r="D90" s="759"/>
      <c r="E90" s="759"/>
      <c r="F90" s="1315" t="s">
        <v>1976</v>
      </c>
      <c r="G90" s="759" t="str">
        <f>IF(IF(N90=0,"",N90)&amp;" | "&amp;IF(O90=0,"",O90)&amp;" | "&amp;IF(Q90=0,"",Q90)&amp;" | "&amp;IF(R90=0,"",R90)=" |  |  | ","",IF(N90=0,"",N90)&amp;" | "&amp;IF(O90=0,"",O90)&amp;" | "&amp;IF(Q90=0,"",Q90)&amp;" | "&amp;IF(R90=0,"",R90))</f>
        <v xml:space="preserve">Plates - Gusset, Stiffener, ETC |  |  | </v>
      </c>
      <c r="H90" s="1153" t="s">
        <v>3495</v>
      </c>
      <c r="I90" s="765" t="str">
        <f>LEFT(H90,14)</f>
        <v>S01AA009-00001</v>
      </c>
      <c r="J90" s="766"/>
      <c r="K90" s="766" t="s">
        <v>3496</v>
      </c>
      <c r="L90" s="766" t="s">
        <v>3497</v>
      </c>
      <c r="M90" s="766" t="s">
        <v>3498</v>
      </c>
      <c r="N90" s="766" t="s">
        <v>3499</v>
      </c>
      <c r="O90" s="766">
        <v>0</v>
      </c>
      <c r="P90" s="766">
        <v>0</v>
      </c>
      <c r="Q90" s="766">
        <v>0</v>
      </c>
      <c r="R90" s="766">
        <v>0</v>
      </c>
      <c r="S90" s="766">
        <v>0</v>
      </c>
      <c r="T90" s="766">
        <v>0</v>
      </c>
      <c r="U90" s="766">
        <v>0</v>
      </c>
      <c r="V90" s="766">
        <v>0</v>
      </c>
      <c r="W90" s="766">
        <v>0</v>
      </c>
      <c r="X90" s="766">
        <v>0</v>
      </c>
      <c r="Y90" s="766">
        <v>0</v>
      </c>
      <c r="Z90" s="766">
        <v>0</v>
      </c>
      <c r="AA90" s="766" t="s">
        <v>3500</v>
      </c>
      <c r="AB90" s="766">
        <v>0</v>
      </c>
      <c r="AC90" s="766">
        <v>0</v>
      </c>
      <c r="AD90" s="766">
        <v>0</v>
      </c>
      <c r="AE90" s="766">
        <v>0</v>
      </c>
      <c r="AF90" s="817"/>
      <c r="AG90" s="1314" t="s">
        <v>3588</v>
      </c>
      <c r="AH90" s="1314" t="s">
        <v>3588</v>
      </c>
      <c r="AI90" s="769"/>
      <c r="AJ90" s="769" t="str">
        <f>K90</f>
        <v>TON</v>
      </c>
      <c r="AK90" s="1341"/>
      <c r="AL90" s="88" t="s">
        <v>2965</v>
      </c>
    </row>
    <row r="91" spans="2:38" ht="49.9" customHeight="1" outlineLevel="1">
      <c r="B91" s="772"/>
      <c r="C91" s="773"/>
      <c r="D91" s="773"/>
      <c r="E91" s="773"/>
      <c r="F91" s="1083" t="s">
        <v>3502</v>
      </c>
      <c r="G91" s="759" t="str">
        <f t="shared" si="13"/>
        <v xml:space="preserve">for Non-Fireproofed Steel Surface |  |  | </v>
      </c>
      <c r="H91" s="816" t="s">
        <v>3503</v>
      </c>
      <c r="I91" s="765" t="str">
        <f t="shared" si="12"/>
        <v>S41AA051-00001</v>
      </c>
      <c r="J91" s="766"/>
      <c r="K91" s="766" t="str">
        <f>IFERROR(VLOOKUP($I91,'WM-AR'!$I$7:$AS$3267,34,FALSE),"")</f>
        <v>M2</v>
      </c>
      <c r="L91" s="766" t="str">
        <f>IFERROR(VLOOKUP($I91,'WM-AR'!$I$7:$AS$3267,4,FALSE),"")</f>
        <v>Steel Structure Paint Work</v>
      </c>
      <c r="M91" s="766" t="str">
        <f>IFERROR(VLOOKUP($I91,'WM-AR'!$I$7:$AS$3267,6,FALSE),"")</f>
        <v>Shelter/Building</v>
      </c>
      <c r="N91" s="766" t="str">
        <f>IFERROR(VLOOKUP($I91,'WM-AR'!$I$7:$AS$3267,8,FALSE),"")</f>
        <v>for Non-Fireproofed Steel Surface</v>
      </c>
      <c r="O91" s="766">
        <f>IFERROR(VLOOKUP($I91,'WM-AR'!$I$7:$AS$3267,10,FALSE),"")</f>
        <v>0</v>
      </c>
      <c r="P91" s="766">
        <f>IFERROR(VLOOKUP($I91,'WM-AR'!$I$7:$AS$3267,12,FALSE),"")</f>
        <v>0</v>
      </c>
      <c r="Q91" s="766" t="str">
        <f>IFERROR(VLOOKUP($I91,'WM-AR'!$I$7:$AS$3267,14,FALSE),"")</f>
        <v/>
      </c>
      <c r="R91" s="766" t="str">
        <f>IFERROR(VLOOKUP($I91,'WM-AR'!$I$7:$AS$3267,16,FALSE),"")</f>
        <v/>
      </c>
      <c r="S91" s="766" t="str">
        <f>IFERROR(VLOOKUP($I91,'WM-AR'!$I$7:$AS$3267,18,FALSE),"")</f>
        <v/>
      </c>
      <c r="T91" s="766" t="str">
        <f>IFERROR(VLOOKUP($I91,'WM-AR'!$I$7:$AS$3267,20,FALSE),"")</f>
        <v/>
      </c>
      <c r="U91" s="766" t="str">
        <f>IFERROR(VLOOKUP($I91,'WM-AR'!$I$7:$AS$3267,22,FALSE),"")</f>
        <v/>
      </c>
      <c r="V91" s="766" t="str">
        <f>IFERROR(VLOOKUP($I91,'WM-AR'!$I$7:$AS$3267,24,FALSE),"")</f>
        <v/>
      </c>
      <c r="W91" s="766">
        <f>IFERROR(VLOOKUP($I91,'WM-AR'!$I$7:$AS$3267,25,FALSE),"")</f>
        <v>0</v>
      </c>
      <c r="X91" s="766">
        <f>IFERROR(VLOOKUP($I91,'WM-AR'!$I$7:$AS$3267,26,FALSE),"")</f>
        <v>0</v>
      </c>
      <c r="Y91" s="766">
        <f>IFERROR(VLOOKUP($I91,'WM-AR'!$I$7:$AS$3267,27,FALSE),"")</f>
        <v>0</v>
      </c>
      <c r="Z91" s="766">
        <f>IFERROR(VLOOKUP($I91,'WM-AR'!$I$7:$AS$3267,28,FALSE),"")</f>
        <v>0</v>
      </c>
      <c r="AA91" s="766" t="str">
        <f>IFERROR(VLOOKUP($I91,'WM-AR'!$I$7:$AS$3267,29,FALSE),"")</f>
        <v>Material: (   )</v>
      </c>
      <c r="AB91" s="766">
        <f>IFERROR(VLOOKUP($I91,'WM-AR'!$I$7:$AS$3267,30,FALSE),"")</f>
        <v>0</v>
      </c>
      <c r="AC91" s="766">
        <f>IFERROR(VLOOKUP($I91,'WM-AR'!$I$7:$AS$3267,31,FALSE),"")</f>
        <v>0</v>
      </c>
      <c r="AD91" s="766">
        <f>IFERROR(VLOOKUP($I91,'WM-AR'!$I$7:$AS$3267,32,FALSE),"")</f>
        <v>0</v>
      </c>
      <c r="AE91" s="766">
        <f>IFERROR(VLOOKUP($I91,'WM-AR'!$I$7:$AS$3267,33,FALSE),"")</f>
        <v>0</v>
      </c>
      <c r="AF91" s="767"/>
      <c r="AG91" s="1342" t="s">
        <v>3589</v>
      </c>
      <c r="AH91" s="1342" t="s">
        <v>3589</v>
      </c>
      <c r="AI91" s="1340"/>
      <c r="AJ91" s="1340" t="str">
        <f t="shared" si="14"/>
        <v>M2</v>
      </c>
      <c r="AK91" s="1267"/>
      <c r="AL91" s="88" t="str">
        <f>IF(AND(ISTEXT($E91),ISTEXT($B91)),"산출기준 &gt;&gt;  "&amp;_xlfn.XLOOKUP($E91,산출기준!$D:$D,산출기준!$E:$E,"매칭실패"),"")</f>
        <v/>
      </c>
    </row>
    <row r="92" spans="2:38">
      <c r="B92" s="1127"/>
      <c r="C92" s="1165"/>
      <c r="D92" s="1165"/>
      <c r="E92" s="1165"/>
      <c r="F92" s="1165"/>
      <c r="G92" s="1131" t="s">
        <v>2318</v>
      </c>
      <c r="H92" s="1131"/>
      <c r="I92" s="1130" t="str">
        <f t="shared" si="12"/>
        <v/>
      </c>
      <c r="J92" s="1132"/>
      <c r="K92" s="1132" t="str">
        <f>IFERROR(VLOOKUP($I92,'WM-AR'!$I$7:$AS$3267,34,FALSE),"")</f>
        <v/>
      </c>
      <c r="L92" s="1132" t="str">
        <f>IFERROR(VLOOKUP($I92,'WM-AR'!$I$7:$AS$3267,4,FALSE),"")</f>
        <v/>
      </c>
      <c r="M92" s="1132" t="str">
        <f>IFERROR(VLOOKUP($I92,'WM-AR'!$I$7:$AS$3267,6,FALSE),"")</f>
        <v/>
      </c>
      <c r="N92" s="1132" t="str">
        <f>IFERROR(VLOOKUP($I92,'WM-AR'!$I$7:$AS$3267,8,FALSE),"")</f>
        <v/>
      </c>
      <c r="O92" s="1132" t="str">
        <f>IFERROR(VLOOKUP($I92,'WM-AR'!$I$7:$AS$3267,10,FALSE),"")</f>
        <v/>
      </c>
      <c r="P92" s="1132" t="str">
        <f>IFERROR(VLOOKUP($I92,'WM-AR'!$I$7:$AS$3267,12,FALSE),"")</f>
        <v/>
      </c>
      <c r="Q92" s="1132" t="str">
        <f>IFERROR(VLOOKUP($I92,'WM-AR'!$I$7:$AS$3267,14,FALSE),"")</f>
        <v/>
      </c>
      <c r="R92" s="1132" t="str">
        <f>IFERROR(VLOOKUP($I92,'WM-AR'!$I$7:$AS$3267,16,FALSE),"")</f>
        <v/>
      </c>
      <c r="S92" s="1132" t="str">
        <f>IFERROR(VLOOKUP($I92,'WM-AR'!$I$7:$AS$3267,18,FALSE),"")</f>
        <v/>
      </c>
      <c r="T92" s="1132" t="str">
        <f>IFERROR(VLOOKUP($I92,'WM-AR'!$I$7:$AS$3267,20,FALSE),"")</f>
        <v/>
      </c>
      <c r="U92" s="1132" t="str">
        <f>IFERROR(VLOOKUP($I92,'WM-AR'!$I$7:$AS$3267,22,FALSE),"")</f>
        <v/>
      </c>
      <c r="V92" s="1132" t="str">
        <f>IFERROR(VLOOKUP($I92,'WM-AR'!$I$7:$AS$3267,24,FALSE),"")</f>
        <v/>
      </c>
      <c r="W92" s="1132" t="str">
        <f>IFERROR(VLOOKUP($I92,'WM-AR'!$I$7:$AS$3267,25,FALSE),"")</f>
        <v/>
      </c>
      <c r="X92" s="1132" t="str">
        <f>IFERROR(VLOOKUP($I92,'WM-AR'!$I$7:$AS$3267,26,FALSE),"")</f>
        <v/>
      </c>
      <c r="Y92" s="1132" t="str">
        <f>IFERROR(VLOOKUP($I92,'WM-AR'!$I$7:$AS$3267,27,FALSE),"")</f>
        <v/>
      </c>
      <c r="Z92" s="1132" t="str">
        <f>IFERROR(VLOOKUP($I92,'WM-AR'!$I$7:$AS$3267,28,FALSE),"")</f>
        <v/>
      </c>
      <c r="AA92" s="1132" t="str">
        <f>IFERROR(VLOOKUP($I92,'WM-AR'!$I$7:$AS$3267,29,FALSE),"")</f>
        <v/>
      </c>
      <c r="AB92" s="1132" t="str">
        <f>IFERROR(VLOOKUP($I92,'WM-AR'!$I$7:$AS$3267,30,FALSE),"")</f>
        <v/>
      </c>
      <c r="AC92" s="1132" t="str">
        <f>IFERROR(VLOOKUP($I92,'WM-AR'!$I$7:$AS$3267,31,FALSE),"")</f>
        <v/>
      </c>
      <c r="AD92" s="1132" t="str">
        <f>IFERROR(VLOOKUP($I92,'WM-AR'!$I$7:$AS$3267,32,FALSE),"")</f>
        <v/>
      </c>
      <c r="AE92" s="1132" t="str">
        <f>IFERROR(VLOOKUP($I92,'WM-AR'!$I$7:$AS$3267,33,FALSE),"")</f>
        <v/>
      </c>
      <c r="AF92" s="1190" t="s">
        <v>3593</v>
      </c>
      <c r="AG92" s="1134"/>
      <c r="AH92" s="1134"/>
      <c r="AI92" s="1135"/>
      <c r="AJ92" s="1135" t="str">
        <f t="shared" si="14"/>
        <v/>
      </c>
      <c r="AK92" s="1136"/>
      <c r="AL92" s="88" t="str">
        <f>IF(AND(ISTEXT($E92),ISTEXT($B92)),"산출기준 &gt;&gt;  "&amp;_xlfn.XLOOKUP($E92,산출기준!$D:$D,산출기준!$E:$E,"매칭실패"),"")</f>
        <v/>
      </c>
    </row>
    <row r="93" spans="2:38">
      <c r="B93" s="1111"/>
      <c r="C93" s="1166"/>
      <c r="D93" s="1166"/>
      <c r="E93" s="1166"/>
      <c r="F93" s="1166"/>
      <c r="G93" s="843"/>
      <c r="H93" s="843"/>
      <c r="I93" s="712" t="str">
        <f t="shared" si="12"/>
        <v/>
      </c>
      <c r="J93" s="714"/>
      <c r="K93" s="714" t="str">
        <f>IFERROR(VLOOKUP($I93,'WM-AR'!$I$7:$AS$3267,34,FALSE),"")</f>
        <v/>
      </c>
      <c r="L93" s="714" t="str">
        <f>IFERROR(VLOOKUP($I93,'WM-AR'!$I$7:$AS$3267,4,FALSE),"")</f>
        <v/>
      </c>
      <c r="M93" s="714" t="str">
        <f>IFERROR(VLOOKUP($I93,'WM-AR'!$I$7:$AS$3267,6,FALSE),"")</f>
        <v/>
      </c>
      <c r="N93" s="714" t="str">
        <f>IFERROR(VLOOKUP($I93,'WM-AR'!$I$7:$AS$3267,8,FALSE),"")</f>
        <v/>
      </c>
      <c r="O93" s="714" t="str">
        <f>IFERROR(VLOOKUP($I93,'WM-AR'!$I$7:$AS$3267,10,FALSE),"")</f>
        <v/>
      </c>
      <c r="P93" s="714" t="str">
        <f>IFERROR(VLOOKUP($I93,'WM-AR'!$I$7:$AS$3267,12,FALSE),"")</f>
        <v/>
      </c>
      <c r="Q93" s="714" t="str">
        <f>IFERROR(VLOOKUP($I93,'WM-AR'!$I$7:$AS$3267,14,FALSE),"")</f>
        <v/>
      </c>
      <c r="R93" s="714" t="str">
        <f>IFERROR(VLOOKUP($I93,'WM-AR'!$I$7:$AS$3267,16,FALSE),"")</f>
        <v/>
      </c>
      <c r="S93" s="714" t="str">
        <f>IFERROR(VLOOKUP($I93,'WM-AR'!$I$7:$AS$3267,18,FALSE),"")</f>
        <v/>
      </c>
      <c r="T93" s="714" t="str">
        <f>IFERROR(VLOOKUP($I93,'WM-AR'!$I$7:$AS$3267,20,FALSE),"")</f>
        <v/>
      </c>
      <c r="U93" s="714" t="str">
        <f>IFERROR(VLOOKUP($I93,'WM-AR'!$I$7:$AS$3267,22,FALSE),"")</f>
        <v/>
      </c>
      <c r="V93" s="714" t="str">
        <f>IFERROR(VLOOKUP($I93,'WM-AR'!$I$7:$AS$3267,24,FALSE),"")</f>
        <v/>
      </c>
      <c r="W93" s="714" t="str">
        <f>IFERROR(VLOOKUP($I93,'WM-AR'!$I$7:$AS$3267,25,FALSE),"")</f>
        <v/>
      </c>
      <c r="X93" s="714" t="str">
        <f>IFERROR(VLOOKUP($I93,'WM-AR'!$I$7:$AS$3267,26,FALSE),"")</f>
        <v/>
      </c>
      <c r="Y93" s="714" t="str">
        <f>IFERROR(VLOOKUP($I93,'WM-AR'!$I$7:$AS$3267,27,FALSE),"")</f>
        <v/>
      </c>
      <c r="Z93" s="714" t="str">
        <f>IFERROR(VLOOKUP($I93,'WM-AR'!$I$7:$AS$3267,28,FALSE),"")</f>
        <v/>
      </c>
      <c r="AA93" s="714" t="str">
        <f>IFERROR(VLOOKUP($I93,'WM-AR'!$I$7:$AS$3267,29,FALSE),"")</f>
        <v/>
      </c>
      <c r="AB93" s="714" t="str">
        <f>IFERROR(VLOOKUP($I93,'WM-AR'!$I$7:$AS$3267,30,FALSE),"")</f>
        <v/>
      </c>
      <c r="AC93" s="714" t="str">
        <f>IFERROR(VLOOKUP($I93,'WM-AR'!$I$7:$AS$3267,31,FALSE),"")</f>
        <v/>
      </c>
      <c r="AD93" s="714" t="str">
        <f>IFERROR(VLOOKUP($I93,'WM-AR'!$I$7:$AS$3267,32,FALSE),"")</f>
        <v/>
      </c>
      <c r="AE93" s="714" t="str">
        <f>IFERROR(VLOOKUP($I93,'WM-AR'!$I$7:$AS$3267,33,FALSE),"")</f>
        <v/>
      </c>
      <c r="AF93" s="938"/>
      <c r="AG93" s="852"/>
      <c r="AH93" s="852"/>
      <c r="AI93" s="854"/>
      <c r="AJ93" s="854" t="str">
        <f t="shared" si="14"/>
        <v/>
      </c>
      <c r="AK93" s="1114"/>
      <c r="AL93" s="88" t="str">
        <f>IF(AND(ISTEXT($E93),ISTEXT($B93)),"산출기준 &gt;&gt;  "&amp;_xlfn.XLOOKUP($E93,산출기준!$D:$D,산출기준!$E:$E,"매칭실패"),"")</f>
        <v/>
      </c>
    </row>
    <row r="94" spans="2:38">
      <c r="B94" s="1111"/>
      <c r="C94" s="1166"/>
      <c r="D94" s="1166"/>
      <c r="E94" s="1166"/>
      <c r="F94" s="1166"/>
      <c r="G94" s="843"/>
      <c r="H94" s="843"/>
      <c r="I94" s="712" t="str">
        <f t="shared" si="12"/>
        <v/>
      </c>
      <c r="J94" s="714"/>
      <c r="K94" s="714" t="str">
        <f>IFERROR(VLOOKUP($I94,'WM-AR'!$I$7:$AS$3267,34,FALSE),"")</f>
        <v/>
      </c>
      <c r="L94" s="714" t="str">
        <f>IFERROR(VLOOKUP($I94,'WM-AR'!$I$7:$AS$3267,4,FALSE),"")</f>
        <v/>
      </c>
      <c r="M94" s="714" t="str">
        <f>IFERROR(VLOOKUP($I94,'WM-AR'!$I$7:$AS$3267,6,FALSE),"")</f>
        <v/>
      </c>
      <c r="N94" s="714" t="str">
        <f>IFERROR(VLOOKUP($I94,'WM-AR'!$I$7:$AS$3267,8,FALSE),"")</f>
        <v/>
      </c>
      <c r="O94" s="714" t="str">
        <f>IFERROR(VLOOKUP($I94,'WM-AR'!$I$7:$AS$3267,10,FALSE),"")</f>
        <v/>
      </c>
      <c r="P94" s="714" t="str">
        <f>IFERROR(VLOOKUP($I94,'WM-AR'!$I$7:$AS$3267,12,FALSE),"")</f>
        <v/>
      </c>
      <c r="Q94" s="714" t="str">
        <f>IFERROR(VLOOKUP($I94,'WM-AR'!$I$7:$AS$3267,14,FALSE),"")</f>
        <v/>
      </c>
      <c r="R94" s="714" t="str">
        <f>IFERROR(VLOOKUP($I94,'WM-AR'!$I$7:$AS$3267,16,FALSE),"")</f>
        <v/>
      </c>
      <c r="S94" s="714" t="str">
        <f>IFERROR(VLOOKUP($I94,'WM-AR'!$I$7:$AS$3267,18,FALSE),"")</f>
        <v/>
      </c>
      <c r="T94" s="714" t="str">
        <f>IFERROR(VLOOKUP($I94,'WM-AR'!$I$7:$AS$3267,20,FALSE),"")</f>
        <v/>
      </c>
      <c r="U94" s="714" t="str">
        <f>IFERROR(VLOOKUP($I94,'WM-AR'!$I$7:$AS$3267,22,FALSE),"")</f>
        <v/>
      </c>
      <c r="V94" s="714" t="str">
        <f>IFERROR(VLOOKUP($I94,'WM-AR'!$I$7:$AS$3267,24,FALSE),"")</f>
        <v/>
      </c>
      <c r="W94" s="714" t="str">
        <f>IFERROR(VLOOKUP($I94,'WM-AR'!$I$7:$AS$3267,25,FALSE),"")</f>
        <v/>
      </c>
      <c r="X94" s="714" t="str">
        <f>IFERROR(VLOOKUP($I94,'WM-AR'!$I$7:$AS$3267,26,FALSE),"")</f>
        <v/>
      </c>
      <c r="Y94" s="714" t="str">
        <f>IFERROR(VLOOKUP($I94,'WM-AR'!$I$7:$AS$3267,27,FALSE),"")</f>
        <v/>
      </c>
      <c r="Z94" s="714" t="str">
        <f>IFERROR(VLOOKUP($I94,'WM-AR'!$I$7:$AS$3267,28,FALSE),"")</f>
        <v/>
      </c>
      <c r="AA94" s="714" t="str">
        <f>IFERROR(VLOOKUP($I94,'WM-AR'!$I$7:$AS$3267,29,FALSE),"")</f>
        <v/>
      </c>
      <c r="AB94" s="714" t="str">
        <f>IFERROR(VLOOKUP($I94,'WM-AR'!$I$7:$AS$3267,30,FALSE),"")</f>
        <v/>
      </c>
      <c r="AC94" s="714" t="str">
        <f>IFERROR(VLOOKUP($I94,'WM-AR'!$I$7:$AS$3267,31,FALSE),"")</f>
        <v/>
      </c>
      <c r="AD94" s="714" t="str">
        <f>IFERROR(VLOOKUP($I94,'WM-AR'!$I$7:$AS$3267,32,FALSE),"")</f>
        <v/>
      </c>
      <c r="AE94" s="714" t="str">
        <f>IFERROR(VLOOKUP($I94,'WM-AR'!$I$7:$AS$3267,33,FALSE),"")</f>
        <v/>
      </c>
      <c r="AF94" s="938"/>
      <c r="AG94" s="852"/>
      <c r="AH94" s="852"/>
      <c r="AI94" s="854"/>
      <c r="AJ94" s="854" t="str">
        <f t="shared" si="14"/>
        <v/>
      </c>
      <c r="AK94" s="1114"/>
      <c r="AL94" s="88" t="str">
        <f>IF(AND(ISTEXT($E94),ISTEXT($B94)),"산출기준 &gt;&gt;  "&amp;_xlfn.XLOOKUP($E94,산출기준!$D:$D,산출기준!$E:$E,"매칭실패"),"")</f>
        <v/>
      </c>
    </row>
    <row r="95" spans="2:38">
      <c r="B95" s="1111"/>
      <c r="C95" s="1166"/>
      <c r="D95" s="1166"/>
      <c r="E95" s="1166"/>
      <c r="F95" s="1166"/>
      <c r="G95" s="843"/>
      <c r="H95" s="843"/>
      <c r="I95" s="712" t="str">
        <f t="shared" si="12"/>
        <v/>
      </c>
      <c r="J95" s="714"/>
      <c r="K95" s="714" t="str">
        <f>IFERROR(VLOOKUP($I95,'WM-AR'!$I$7:$AS$3267,34,FALSE),"")</f>
        <v/>
      </c>
      <c r="L95" s="714" t="str">
        <f>IFERROR(VLOOKUP($I95,'WM-AR'!$I$7:$AS$3267,4,FALSE),"")</f>
        <v/>
      </c>
      <c r="M95" s="714" t="str">
        <f>IFERROR(VLOOKUP($I95,'WM-AR'!$I$7:$AS$3267,6,FALSE),"")</f>
        <v/>
      </c>
      <c r="N95" s="714" t="str">
        <f>IFERROR(VLOOKUP($I95,'WM-AR'!$I$7:$AS$3267,8,FALSE),"")</f>
        <v/>
      </c>
      <c r="O95" s="714" t="str">
        <f>IFERROR(VLOOKUP($I95,'WM-AR'!$I$7:$AS$3267,10,FALSE),"")</f>
        <v/>
      </c>
      <c r="P95" s="714" t="str">
        <f>IFERROR(VLOOKUP($I95,'WM-AR'!$I$7:$AS$3267,12,FALSE),"")</f>
        <v/>
      </c>
      <c r="Q95" s="714" t="str">
        <f>IFERROR(VLOOKUP($I95,'WM-AR'!$I$7:$AS$3267,14,FALSE),"")</f>
        <v/>
      </c>
      <c r="R95" s="714" t="str">
        <f>IFERROR(VLOOKUP($I95,'WM-AR'!$I$7:$AS$3267,16,FALSE),"")</f>
        <v/>
      </c>
      <c r="S95" s="714" t="str">
        <f>IFERROR(VLOOKUP($I95,'WM-AR'!$I$7:$AS$3267,18,FALSE),"")</f>
        <v/>
      </c>
      <c r="T95" s="714" t="str">
        <f>IFERROR(VLOOKUP($I95,'WM-AR'!$I$7:$AS$3267,20,FALSE),"")</f>
        <v/>
      </c>
      <c r="U95" s="714" t="str">
        <f>IFERROR(VLOOKUP($I95,'WM-AR'!$I$7:$AS$3267,22,FALSE),"")</f>
        <v/>
      </c>
      <c r="V95" s="714" t="str">
        <f>IFERROR(VLOOKUP($I95,'WM-AR'!$I$7:$AS$3267,24,FALSE),"")</f>
        <v/>
      </c>
      <c r="W95" s="714" t="str">
        <f>IFERROR(VLOOKUP($I95,'WM-AR'!$I$7:$AS$3267,25,FALSE),"")</f>
        <v/>
      </c>
      <c r="X95" s="714" t="str">
        <f>IFERROR(VLOOKUP($I95,'WM-AR'!$I$7:$AS$3267,26,FALSE),"")</f>
        <v/>
      </c>
      <c r="Y95" s="714" t="str">
        <f>IFERROR(VLOOKUP($I95,'WM-AR'!$I$7:$AS$3267,27,FALSE),"")</f>
        <v/>
      </c>
      <c r="Z95" s="714" t="str">
        <f>IFERROR(VLOOKUP($I95,'WM-AR'!$I$7:$AS$3267,28,FALSE),"")</f>
        <v/>
      </c>
      <c r="AA95" s="714" t="str">
        <f>IFERROR(VLOOKUP($I95,'WM-AR'!$I$7:$AS$3267,29,FALSE),"")</f>
        <v/>
      </c>
      <c r="AB95" s="714" t="str">
        <f>IFERROR(VLOOKUP($I95,'WM-AR'!$I$7:$AS$3267,30,FALSE),"")</f>
        <v/>
      </c>
      <c r="AC95" s="714" t="str">
        <f>IFERROR(VLOOKUP($I95,'WM-AR'!$I$7:$AS$3267,31,FALSE),"")</f>
        <v/>
      </c>
      <c r="AD95" s="714" t="str">
        <f>IFERROR(VLOOKUP($I95,'WM-AR'!$I$7:$AS$3267,32,FALSE),"")</f>
        <v/>
      </c>
      <c r="AE95" s="714" t="str">
        <f>IFERROR(VLOOKUP($I95,'WM-AR'!$I$7:$AS$3267,33,FALSE),"")</f>
        <v/>
      </c>
      <c r="AF95" s="938"/>
      <c r="AG95" s="852"/>
      <c r="AH95" s="852"/>
      <c r="AI95" s="854"/>
      <c r="AJ95" s="854" t="str">
        <f t="shared" si="14"/>
        <v/>
      </c>
      <c r="AK95" s="1114"/>
      <c r="AL95" s="88" t="str">
        <f>IF(AND(ISTEXT($E95),ISTEXT($B95)),"산출기준 &gt;&gt;  "&amp;_xlfn.XLOOKUP($E95,산출기준!$D:$D,산출기준!$E:$E,"매칭실패"),"")</f>
        <v/>
      </c>
    </row>
    <row r="96" spans="2:38">
      <c r="B96" s="1111"/>
      <c r="C96" s="1166"/>
      <c r="D96" s="1166"/>
      <c r="E96" s="1166"/>
      <c r="F96" s="1166"/>
      <c r="G96" s="843"/>
      <c r="H96" s="843"/>
      <c r="I96" s="712" t="str">
        <f t="shared" si="12"/>
        <v/>
      </c>
      <c r="J96" s="714"/>
      <c r="K96" s="714" t="str">
        <f>IFERROR(VLOOKUP($I96,'WM-AR'!$I$7:$AS$3267,34,FALSE),"")</f>
        <v/>
      </c>
      <c r="L96" s="714" t="str">
        <f>IFERROR(VLOOKUP($I96,'WM-AR'!$I$7:$AS$3267,4,FALSE),"")</f>
        <v/>
      </c>
      <c r="M96" s="714" t="str">
        <f>IFERROR(VLOOKUP($I96,'WM-AR'!$I$7:$AS$3267,6,FALSE),"")</f>
        <v/>
      </c>
      <c r="N96" s="714" t="str">
        <f>IFERROR(VLOOKUP($I96,'WM-AR'!$I$7:$AS$3267,8,FALSE),"")</f>
        <v/>
      </c>
      <c r="O96" s="714" t="str">
        <f>IFERROR(VLOOKUP($I96,'WM-AR'!$I$7:$AS$3267,10,FALSE),"")</f>
        <v/>
      </c>
      <c r="P96" s="714" t="str">
        <f>IFERROR(VLOOKUP($I96,'WM-AR'!$I$7:$AS$3267,12,FALSE),"")</f>
        <v/>
      </c>
      <c r="Q96" s="714" t="str">
        <f>IFERROR(VLOOKUP($I96,'WM-AR'!$I$7:$AS$3267,14,FALSE),"")</f>
        <v/>
      </c>
      <c r="R96" s="714" t="str">
        <f>IFERROR(VLOOKUP($I96,'WM-AR'!$I$7:$AS$3267,16,FALSE),"")</f>
        <v/>
      </c>
      <c r="S96" s="714" t="str">
        <f>IFERROR(VLOOKUP($I96,'WM-AR'!$I$7:$AS$3267,18,FALSE),"")</f>
        <v/>
      </c>
      <c r="T96" s="714" t="str">
        <f>IFERROR(VLOOKUP($I96,'WM-AR'!$I$7:$AS$3267,20,FALSE),"")</f>
        <v/>
      </c>
      <c r="U96" s="714" t="str">
        <f>IFERROR(VLOOKUP($I96,'WM-AR'!$I$7:$AS$3267,22,FALSE),"")</f>
        <v/>
      </c>
      <c r="V96" s="714" t="str">
        <f>IFERROR(VLOOKUP($I96,'WM-AR'!$I$7:$AS$3267,24,FALSE),"")</f>
        <v/>
      </c>
      <c r="W96" s="714" t="str">
        <f>IFERROR(VLOOKUP($I96,'WM-AR'!$I$7:$AS$3267,25,FALSE),"")</f>
        <v/>
      </c>
      <c r="X96" s="714" t="str">
        <f>IFERROR(VLOOKUP($I96,'WM-AR'!$I$7:$AS$3267,26,FALSE),"")</f>
        <v/>
      </c>
      <c r="Y96" s="714" t="str">
        <f>IFERROR(VLOOKUP($I96,'WM-AR'!$I$7:$AS$3267,27,FALSE),"")</f>
        <v/>
      </c>
      <c r="Z96" s="714" t="str">
        <f>IFERROR(VLOOKUP($I96,'WM-AR'!$I$7:$AS$3267,28,FALSE),"")</f>
        <v/>
      </c>
      <c r="AA96" s="714" t="str">
        <f>IFERROR(VLOOKUP($I96,'WM-AR'!$I$7:$AS$3267,29,FALSE),"")</f>
        <v/>
      </c>
      <c r="AB96" s="714" t="str">
        <f>IFERROR(VLOOKUP($I96,'WM-AR'!$I$7:$AS$3267,30,FALSE),"")</f>
        <v/>
      </c>
      <c r="AC96" s="714" t="str">
        <f>IFERROR(VLOOKUP($I96,'WM-AR'!$I$7:$AS$3267,31,FALSE),"")</f>
        <v/>
      </c>
      <c r="AD96" s="714" t="str">
        <f>IFERROR(VLOOKUP($I96,'WM-AR'!$I$7:$AS$3267,32,FALSE),"")</f>
        <v/>
      </c>
      <c r="AE96" s="714" t="str">
        <f>IFERROR(VLOOKUP($I96,'WM-AR'!$I$7:$AS$3267,33,FALSE),"")</f>
        <v/>
      </c>
      <c r="AF96" s="938"/>
      <c r="AG96" s="852"/>
      <c r="AH96" s="852"/>
      <c r="AI96" s="854"/>
      <c r="AJ96" s="854" t="str">
        <f t="shared" si="14"/>
        <v/>
      </c>
      <c r="AK96" s="1114"/>
      <c r="AL96" s="88" t="str">
        <f>IF(AND(ISTEXT($E96),ISTEXT($B96)),"산출기준 &gt;&gt;  "&amp;_xlfn.XLOOKUP($E96,산출기준!$D:$D,산출기준!$E:$E,"매칭실패"),"")</f>
        <v/>
      </c>
    </row>
    <row r="97" spans="2:38">
      <c r="B97" s="1116"/>
      <c r="C97" s="1167"/>
      <c r="D97" s="1167"/>
      <c r="E97" s="1167"/>
      <c r="F97" s="1167"/>
      <c r="G97" s="1120"/>
      <c r="H97" s="1120"/>
      <c r="I97" s="1119" t="str">
        <f t="shared" si="12"/>
        <v/>
      </c>
      <c r="J97" s="1121"/>
      <c r="K97" s="1121" t="str">
        <f>IFERROR(VLOOKUP($I97,'WM-AR'!$I$7:$AS$3267,34,FALSE),"")</f>
        <v/>
      </c>
      <c r="L97" s="1121" t="str">
        <f>IFERROR(VLOOKUP($I97,'WM-AR'!$I$7:$AS$3267,4,FALSE),"")</f>
        <v/>
      </c>
      <c r="M97" s="1121" t="str">
        <f>IFERROR(VLOOKUP($I97,'WM-AR'!$I$7:$AS$3267,6,FALSE),"")</f>
        <v/>
      </c>
      <c r="N97" s="1121" t="str">
        <f>IFERROR(VLOOKUP($I97,'WM-AR'!$I$7:$AS$3267,8,FALSE),"")</f>
        <v/>
      </c>
      <c r="O97" s="1121" t="str">
        <f>IFERROR(VLOOKUP($I97,'WM-AR'!$I$7:$AS$3267,10,FALSE),"")</f>
        <v/>
      </c>
      <c r="P97" s="1121" t="str">
        <f>IFERROR(VLOOKUP($I97,'WM-AR'!$I$7:$AS$3267,12,FALSE),"")</f>
        <v/>
      </c>
      <c r="Q97" s="1121" t="str">
        <f>IFERROR(VLOOKUP($I97,'WM-AR'!$I$7:$AS$3267,14,FALSE),"")</f>
        <v/>
      </c>
      <c r="R97" s="1121" t="str">
        <f>IFERROR(VLOOKUP($I97,'WM-AR'!$I$7:$AS$3267,16,FALSE),"")</f>
        <v/>
      </c>
      <c r="S97" s="1121" t="str">
        <f>IFERROR(VLOOKUP($I97,'WM-AR'!$I$7:$AS$3267,18,FALSE),"")</f>
        <v/>
      </c>
      <c r="T97" s="1121" t="str">
        <f>IFERROR(VLOOKUP($I97,'WM-AR'!$I$7:$AS$3267,20,FALSE),"")</f>
        <v/>
      </c>
      <c r="U97" s="1121" t="str">
        <f>IFERROR(VLOOKUP($I97,'WM-AR'!$I$7:$AS$3267,22,FALSE),"")</f>
        <v/>
      </c>
      <c r="V97" s="1121" t="str">
        <f>IFERROR(VLOOKUP($I97,'WM-AR'!$I$7:$AS$3267,24,FALSE),"")</f>
        <v/>
      </c>
      <c r="W97" s="1121" t="str">
        <f>IFERROR(VLOOKUP($I97,'WM-AR'!$I$7:$AS$3267,25,FALSE),"")</f>
        <v/>
      </c>
      <c r="X97" s="1121" t="str">
        <f>IFERROR(VLOOKUP($I97,'WM-AR'!$I$7:$AS$3267,26,FALSE),"")</f>
        <v/>
      </c>
      <c r="Y97" s="1121" t="str">
        <f>IFERROR(VLOOKUP($I97,'WM-AR'!$I$7:$AS$3267,27,FALSE),"")</f>
        <v/>
      </c>
      <c r="Z97" s="1121" t="str">
        <f>IFERROR(VLOOKUP($I97,'WM-AR'!$I$7:$AS$3267,28,FALSE),"")</f>
        <v/>
      </c>
      <c r="AA97" s="1121" t="str">
        <f>IFERROR(VLOOKUP($I97,'WM-AR'!$I$7:$AS$3267,29,FALSE),"")</f>
        <v/>
      </c>
      <c r="AB97" s="1121" t="str">
        <f>IFERROR(VLOOKUP($I97,'WM-AR'!$I$7:$AS$3267,30,FALSE),"")</f>
        <v/>
      </c>
      <c r="AC97" s="1121" t="str">
        <f>IFERROR(VLOOKUP($I97,'WM-AR'!$I$7:$AS$3267,31,FALSE),"")</f>
        <v/>
      </c>
      <c r="AD97" s="1121" t="str">
        <f>IFERROR(VLOOKUP($I97,'WM-AR'!$I$7:$AS$3267,32,FALSE),"")</f>
        <v/>
      </c>
      <c r="AE97" s="1121" t="str">
        <f>IFERROR(VLOOKUP($I97,'WM-AR'!$I$7:$AS$3267,33,FALSE),"")</f>
        <v/>
      </c>
      <c r="AF97" s="1209"/>
      <c r="AG97" s="1123"/>
      <c r="AH97" s="1123"/>
      <c r="AI97" s="1124"/>
      <c r="AJ97" s="1124" t="str">
        <f t="shared" si="14"/>
        <v/>
      </c>
      <c r="AK97" s="1125"/>
      <c r="AL97" s="88" t="str">
        <f>IF(AND(ISTEXT($E97),ISTEXT($B97)),"산출기준 &gt;&gt;  "&amp;_xlfn.XLOOKUP($E97,산출기준!$D:$D,산출기준!$E:$E,"매칭실패"),"")</f>
        <v/>
      </c>
    </row>
    <row r="98" spans="2:38" s="658" customFormat="1" ht="20.100000000000001" customHeight="1">
      <c r="B98" s="1072"/>
      <c r="C98" s="639"/>
      <c r="D98" s="639"/>
      <c r="E98" s="639"/>
      <c r="F98" s="1338" t="s">
        <v>861</v>
      </c>
      <c r="G98" s="639"/>
      <c r="H98" s="639"/>
      <c r="I98" s="641"/>
      <c r="J98" s="642"/>
      <c r="K98" s="642"/>
      <c r="L98" s="642"/>
      <c r="M98" s="642"/>
      <c r="N98" s="642"/>
      <c r="O98" s="642"/>
      <c r="P98" s="642"/>
      <c r="Q98" s="642"/>
      <c r="R98" s="642"/>
      <c r="S98" s="642"/>
      <c r="T98" s="642"/>
      <c r="U98" s="642"/>
      <c r="V98" s="642"/>
      <c r="W98" s="642"/>
      <c r="X98" s="642"/>
      <c r="Y98" s="642"/>
      <c r="Z98" s="642"/>
      <c r="AA98" s="642"/>
      <c r="AB98" s="642"/>
      <c r="AC98" s="642"/>
      <c r="AD98" s="642"/>
      <c r="AE98" s="642"/>
      <c r="AF98" s="637"/>
      <c r="AG98" s="643"/>
      <c r="AH98" s="643"/>
      <c r="AI98" s="644"/>
      <c r="AJ98" s="644"/>
      <c r="AK98" s="639"/>
      <c r="AL98" s="658" t="str">
        <f>IF(AND(ISTEXT($E98),ISTEXT($B98)),"산출기준 &gt;&gt;  "&amp;_xlfn.XLOOKUP($E98,산출기준!$D:$D,산출기준!$E:$E,"매칭실패"),"")</f>
        <v/>
      </c>
    </row>
    <row r="99" spans="2:38" ht="34.9" customHeight="1">
      <c r="B99" s="808" t="str" cm="1">
        <f t="array" aca="1" ref="B99" ca="1">_xlfn.IFNA(INDIRECT("Family_표준_구성도!B"&amp;MATCH(F99,INDIRECT("Family_표준_구성도!"&amp;"C:C"),0)),"")</f>
        <v>6.2.1.1.4</v>
      </c>
      <c r="C99" s="668" t="s">
        <v>1903</v>
      </c>
      <c r="D99" s="1339"/>
      <c r="E99" s="668" t="s">
        <v>2006</v>
      </c>
      <c r="F99" s="811" t="s">
        <v>975</v>
      </c>
      <c r="G99" s="1079"/>
      <c r="H99" s="1079"/>
      <c r="I99" s="674" t="str">
        <f t="shared" ref="I99:I297" si="15">LEFT(H99,14)</f>
        <v/>
      </c>
      <c r="J99" s="674"/>
      <c r="K99" s="674"/>
      <c r="L99" s="674"/>
      <c r="M99" s="674"/>
      <c r="N99" s="675"/>
      <c r="O99" s="676"/>
      <c r="P99" s="677"/>
      <c r="Q99" s="677"/>
      <c r="R99" s="677"/>
      <c r="S99" s="677"/>
      <c r="T99" s="677"/>
      <c r="U99" s="677"/>
      <c r="V99" s="678"/>
      <c r="W99" s="679"/>
      <c r="X99" s="679"/>
      <c r="Y99" s="679"/>
      <c r="Z99" s="679"/>
      <c r="AA99" s="679"/>
      <c r="AB99" s="679"/>
      <c r="AC99" s="679"/>
      <c r="AD99" s="679"/>
      <c r="AE99" s="679"/>
      <c r="AF99" s="1312" t="s">
        <v>3592</v>
      </c>
      <c r="AG99" s="682"/>
      <c r="AH99" s="682"/>
      <c r="AI99" s="682"/>
      <c r="AJ99" s="682"/>
      <c r="AK99" s="903"/>
      <c r="AL99" s="88" t="str">
        <f ca="1">IF(AND(ISTEXT($E99),ISTEXT($B99)),"산출기준 &gt;&gt;  "&amp;_xlfn.XLOOKUP($E99,산출기준!$D:$D,산출기준!$E:$E,"매칭실패"),"")</f>
        <v>산출기준 &gt;&gt;  [Steel Beam]</v>
      </c>
    </row>
    <row r="100" spans="2:38" ht="49.9" customHeight="1" outlineLevel="1">
      <c r="B100" s="758"/>
      <c r="C100" s="759"/>
      <c r="D100" s="759"/>
      <c r="E100" s="759"/>
      <c r="F100" s="1080" t="s">
        <v>3488</v>
      </c>
      <c r="G100" s="759" t="str">
        <f t="shared" ref="G100:G103" si="16">IF(IF(N100=0,"",N100)&amp;" | "&amp;IF(O100=0,"",O100)&amp;" | "&amp;IF(Q100=0,"",Q100)&amp;" | "&amp;IF(R100=0,"",R100)=" |  |  | ","",IF(N100=0,"",N100)&amp;" | "&amp;IF(O100=0,"",O100)&amp;" | "&amp;IF(Q100=0,"",Q100)&amp;" | "&amp;IF(R100=0,"",R100))</f>
        <v xml:space="preserve">Light Steel - Standard |  |  | </v>
      </c>
      <c r="H100" s="816" t="s">
        <v>3512</v>
      </c>
      <c r="I100" s="765" t="str">
        <f t="shared" si="15"/>
        <v>S01AA074-00001</v>
      </c>
      <c r="J100" s="766"/>
      <c r="K100" s="766" t="str">
        <f>IFERROR(VLOOKUP($I100,'WM-AR'!$I$7:$AS$3267,34,FALSE),"")</f>
        <v>TON</v>
      </c>
      <c r="L100" s="766" t="str">
        <f>IFERROR(VLOOKUP($I100,'WM-AR'!$I$7:$AS$3267,4,FALSE),"")</f>
        <v>Main Steel Structure Fabrication Work</v>
      </c>
      <c r="M100" s="766" t="str">
        <f>IFERROR(VLOOKUP($I100,'WM-AR'!$I$7:$AS$3267,6,FALSE),"")</f>
        <v>Shelter/Building</v>
      </c>
      <c r="N100" s="766" t="str">
        <f>IFERROR(VLOOKUP($I100,'WM-AR'!$I$7:$AS$3267,8,FALSE),"")</f>
        <v>Light Steel - Standard</v>
      </c>
      <c r="O100" s="766">
        <f>IFERROR(VLOOKUP($I100,'WM-AR'!$I$7:$AS$3267,10,FALSE),"")</f>
        <v>0</v>
      </c>
      <c r="P100" s="766">
        <f>IFERROR(VLOOKUP($I100,'WM-AR'!$I$7:$AS$3267,12,FALSE),"")</f>
        <v>0</v>
      </c>
      <c r="Q100" s="766" t="str">
        <f>IFERROR(VLOOKUP($I100,'WM-AR'!$I$7:$AS$3267,14,FALSE),"")</f>
        <v/>
      </c>
      <c r="R100" s="766" t="str">
        <f>IFERROR(VLOOKUP($I100,'WM-AR'!$I$7:$AS$3267,16,FALSE),"")</f>
        <v/>
      </c>
      <c r="S100" s="766" t="str">
        <f>IFERROR(VLOOKUP($I100,'WM-AR'!$I$7:$AS$3267,18,FALSE),"")</f>
        <v/>
      </c>
      <c r="T100" s="766" t="str">
        <f>IFERROR(VLOOKUP($I100,'WM-AR'!$I$7:$AS$3267,20,FALSE),"")</f>
        <v/>
      </c>
      <c r="U100" s="766" t="str">
        <f>IFERROR(VLOOKUP($I100,'WM-AR'!$I$7:$AS$3267,22,FALSE),"")</f>
        <v/>
      </c>
      <c r="V100" s="766" t="str">
        <f>IFERROR(VLOOKUP($I100,'WM-AR'!$I$7:$AS$3267,24,FALSE),"")</f>
        <v/>
      </c>
      <c r="W100" s="766">
        <f>IFERROR(VLOOKUP($I100,'WM-AR'!$I$7:$AS$3267,25,FALSE),"")</f>
        <v>0</v>
      </c>
      <c r="X100" s="766">
        <f>IFERROR(VLOOKUP($I100,'WM-AR'!$I$7:$AS$3267,26,FALSE),"")</f>
        <v>0</v>
      </c>
      <c r="Y100" s="766">
        <f>IFERROR(VLOOKUP($I100,'WM-AR'!$I$7:$AS$3267,27,FALSE),"")</f>
        <v>0</v>
      </c>
      <c r="Z100" s="766">
        <f>IFERROR(VLOOKUP($I100,'WM-AR'!$I$7:$AS$3267,28,FALSE),"")</f>
        <v>0</v>
      </c>
      <c r="AA100" s="766" t="str">
        <f>IFERROR(VLOOKUP($I100,'WM-AR'!$I$7:$AS$3267,29,FALSE),"")</f>
        <v>Material: (   )</v>
      </c>
      <c r="AB100" s="766">
        <f>IFERROR(VLOOKUP($I100,'WM-AR'!$I$7:$AS$3267,30,FALSE),"")</f>
        <v>0</v>
      </c>
      <c r="AC100" s="766">
        <f>IFERROR(VLOOKUP($I100,'WM-AR'!$I$7:$AS$3267,31,FALSE),"")</f>
        <v>0</v>
      </c>
      <c r="AD100" s="766">
        <f>IFERROR(VLOOKUP($I100,'WM-AR'!$I$7:$AS$3267,32,FALSE),"")</f>
        <v>0</v>
      </c>
      <c r="AE100" s="766" t="str">
        <f>IFERROR(VLOOKUP($I100,'WM-AR'!$I$7:$AS$3267,33,FALSE),"")</f>
        <v>(30)KG/M&gt;Weight</v>
      </c>
      <c r="AF100" s="1313" t="str">
        <f>_xlfn.CONCAT("- Material: ( ",AF99," )",CHAR(10),"- (",$H$57,")KG/M&gt;Weight")</f>
        <v>- Material: ( ASTM A36 )
- (30)KG/M&gt;Weight</v>
      </c>
      <c r="AG100" s="1134" t="s">
        <v>3586</v>
      </c>
      <c r="AH100" s="1134" t="s">
        <v>3586</v>
      </c>
      <c r="AI100" s="1340"/>
      <c r="AJ100" s="1340" t="str">
        <f t="shared" ref="AJ100:AJ109" si="17">K100</f>
        <v>TON</v>
      </c>
      <c r="AK100" s="905"/>
      <c r="AL100" s="88" t="str">
        <f>IF(AND(ISTEXT($E100),ISTEXT($B100)),"산출기준 &gt;&gt;  "&amp;_xlfn.XLOOKUP($E100,산출기준!$D:$D,산출기준!$E:$E,"매칭실패"),"")</f>
        <v/>
      </c>
    </row>
    <row r="101" spans="2:38" ht="49.9" customHeight="1" outlineLevel="1">
      <c r="B101" s="772"/>
      <c r="C101" s="773"/>
      <c r="D101" s="773"/>
      <c r="E101" s="773"/>
      <c r="F101" s="1083" t="s">
        <v>3492</v>
      </c>
      <c r="G101" s="759" t="str">
        <f t="shared" si="16"/>
        <v xml:space="preserve">Light Steel |  |  | </v>
      </c>
      <c r="H101" s="816" t="s">
        <v>3532</v>
      </c>
      <c r="I101" s="765" t="str">
        <f t="shared" si="15"/>
        <v>S03AA084-00001</v>
      </c>
      <c r="J101" s="766"/>
      <c r="K101" s="766" t="str">
        <f>IFERROR(VLOOKUP($I101,'WM-AR'!$I$7:$AS$3267,34,FALSE),"")</f>
        <v>TON</v>
      </c>
      <c r="L101" s="766" t="str">
        <f>IFERROR(VLOOKUP($I101,'WM-AR'!$I$7:$AS$3267,4,FALSE),"")</f>
        <v>Main Steel Structure Erection Work</v>
      </c>
      <c r="M101" s="766" t="str">
        <f>IFERROR(VLOOKUP($I101,'WM-AR'!$I$7:$AS$3267,6,FALSE),"")</f>
        <v>Shelter/Building</v>
      </c>
      <c r="N101" s="766" t="str">
        <f>IFERROR(VLOOKUP($I101,'WM-AR'!$I$7:$AS$3267,8,FALSE),"")</f>
        <v>Light Steel</v>
      </c>
      <c r="O101" s="766">
        <f>IFERROR(VLOOKUP($I101,'WM-AR'!$I$7:$AS$3267,10,FALSE),"")</f>
        <v>0</v>
      </c>
      <c r="P101" s="766">
        <f>IFERROR(VLOOKUP($I101,'WM-AR'!$I$7:$AS$3267,12,FALSE),"")</f>
        <v>0</v>
      </c>
      <c r="Q101" s="766" t="str">
        <f>IFERROR(VLOOKUP($I101,'WM-AR'!$I$7:$AS$3267,14,FALSE),"")</f>
        <v/>
      </c>
      <c r="R101" s="766" t="str">
        <f>IFERROR(VLOOKUP($I101,'WM-AR'!$I$7:$AS$3267,16,FALSE),"")</f>
        <v/>
      </c>
      <c r="S101" s="766" t="str">
        <f>IFERROR(VLOOKUP($I101,'WM-AR'!$I$7:$AS$3267,18,FALSE),"")</f>
        <v/>
      </c>
      <c r="T101" s="766" t="str">
        <f>IFERROR(VLOOKUP($I101,'WM-AR'!$I$7:$AS$3267,20,FALSE),"")</f>
        <v/>
      </c>
      <c r="U101" s="766" t="str">
        <f>IFERROR(VLOOKUP($I101,'WM-AR'!$I$7:$AS$3267,22,FALSE),"")</f>
        <v/>
      </c>
      <c r="V101" s="766" t="str">
        <f>IFERROR(VLOOKUP($I101,'WM-AR'!$I$7:$AS$3267,24,FALSE),"")</f>
        <v/>
      </c>
      <c r="W101" s="766">
        <f>IFERROR(VLOOKUP($I101,'WM-AR'!$I$7:$AS$3267,25,FALSE),"")</f>
        <v>0</v>
      </c>
      <c r="X101" s="766">
        <f>IFERROR(VLOOKUP($I101,'WM-AR'!$I$7:$AS$3267,26,FALSE),"")</f>
        <v>0</v>
      </c>
      <c r="Y101" s="766">
        <f>IFERROR(VLOOKUP($I101,'WM-AR'!$I$7:$AS$3267,27,FALSE),"")</f>
        <v>0</v>
      </c>
      <c r="Z101" s="766">
        <f>IFERROR(VLOOKUP($I101,'WM-AR'!$I$7:$AS$3267,28,FALSE),"")</f>
        <v>0</v>
      </c>
      <c r="AA101" s="766" t="str">
        <f>IFERROR(VLOOKUP($I101,'WM-AR'!$I$7:$AS$3267,29,FALSE),"")</f>
        <v>Material: (   )</v>
      </c>
      <c r="AB101" s="766">
        <f>IFERROR(VLOOKUP($I101,'WM-AR'!$I$7:$AS$3267,30,FALSE),"")</f>
        <v>0</v>
      </c>
      <c r="AC101" s="766">
        <f>IFERROR(VLOOKUP($I101,'WM-AR'!$I$7:$AS$3267,31,FALSE),"")</f>
        <v>0</v>
      </c>
      <c r="AD101" s="766">
        <f>IFERROR(VLOOKUP($I101,'WM-AR'!$I$7:$AS$3267,32,FALSE),"")</f>
        <v>0</v>
      </c>
      <c r="AE101" s="766">
        <f>IFERROR(VLOOKUP($I101,'WM-AR'!$I$7:$AS$3267,33,FALSE),"")</f>
        <v>0</v>
      </c>
      <c r="AF101" s="1313" t="str">
        <f>_xlfn.CONCAT("- Material: ( ",AF99," )")</f>
        <v>- Material: ( ASTM A36 )</v>
      </c>
      <c r="AG101" s="1314" t="s">
        <v>3587</v>
      </c>
      <c r="AH101" s="1314" t="s">
        <v>3587</v>
      </c>
      <c r="AI101" s="1340"/>
      <c r="AJ101" s="1340" t="str">
        <f t="shared" si="17"/>
        <v>TON</v>
      </c>
      <c r="AK101" s="1267"/>
      <c r="AL101" s="88" t="str">
        <f>IF(AND(ISTEXT($E101),ISTEXT($B101)),"산출기준 &gt;&gt;  "&amp;_xlfn.XLOOKUP($E101,산출기준!$D:$D,산출기준!$E:$E,"매칭실패"),"")</f>
        <v/>
      </c>
    </row>
    <row r="102" spans="2:38" ht="49.9" customHeight="1" outlineLevel="1">
      <c r="B102" s="758"/>
      <c r="C102" s="759"/>
      <c r="D102" s="759"/>
      <c r="E102" s="759"/>
      <c r="F102" s="1315" t="s">
        <v>1976</v>
      </c>
      <c r="G102" s="759" t="str">
        <f>IF(IF(N102=0,"",N102)&amp;" | "&amp;IF(O102=0,"",O102)&amp;" | "&amp;IF(Q102=0,"",Q102)&amp;" | "&amp;IF(R102=0,"",R102)=" |  |  | ","",IF(N102=0,"",N102)&amp;" | "&amp;IF(O102=0,"",O102)&amp;" | "&amp;IF(Q102=0,"",Q102)&amp;" | "&amp;IF(R102=0,"",R102))</f>
        <v xml:space="preserve">Plates - Gusset, Stiffener, ETC |  |  | </v>
      </c>
      <c r="H102" s="1153" t="s">
        <v>3495</v>
      </c>
      <c r="I102" s="765" t="str">
        <f>LEFT(H102,14)</f>
        <v>S01AA009-00001</v>
      </c>
      <c r="J102" s="766"/>
      <c r="K102" s="766" t="s">
        <v>3496</v>
      </c>
      <c r="L102" s="766" t="s">
        <v>3497</v>
      </c>
      <c r="M102" s="766" t="s">
        <v>3498</v>
      </c>
      <c r="N102" s="766" t="s">
        <v>3499</v>
      </c>
      <c r="O102" s="766">
        <v>0</v>
      </c>
      <c r="P102" s="766">
        <v>0</v>
      </c>
      <c r="Q102" s="766">
        <v>0</v>
      </c>
      <c r="R102" s="766">
        <v>0</v>
      </c>
      <c r="S102" s="766">
        <v>0</v>
      </c>
      <c r="T102" s="766">
        <v>0</v>
      </c>
      <c r="U102" s="766">
        <v>0</v>
      </c>
      <c r="V102" s="766">
        <v>0</v>
      </c>
      <c r="W102" s="766">
        <v>0</v>
      </c>
      <c r="X102" s="766">
        <v>0</v>
      </c>
      <c r="Y102" s="766">
        <v>0</v>
      </c>
      <c r="Z102" s="766">
        <v>0</v>
      </c>
      <c r="AA102" s="766" t="s">
        <v>3500</v>
      </c>
      <c r="AB102" s="766">
        <v>0</v>
      </c>
      <c r="AC102" s="766">
        <v>0</v>
      </c>
      <c r="AD102" s="766">
        <v>0</v>
      </c>
      <c r="AE102" s="766">
        <v>0</v>
      </c>
      <c r="AF102" s="817"/>
      <c r="AG102" s="1314" t="s">
        <v>3588</v>
      </c>
      <c r="AH102" s="1314" t="s">
        <v>3588</v>
      </c>
      <c r="AI102" s="769"/>
      <c r="AJ102" s="769" t="str">
        <f>K102</f>
        <v>TON</v>
      </c>
      <c r="AK102" s="1341"/>
      <c r="AL102" s="88" t="s">
        <v>2965</v>
      </c>
    </row>
    <row r="103" spans="2:38" ht="49.9" customHeight="1" outlineLevel="1">
      <c r="B103" s="772"/>
      <c r="C103" s="773"/>
      <c r="D103" s="773"/>
      <c r="E103" s="773"/>
      <c r="F103" s="1083" t="s">
        <v>3502</v>
      </c>
      <c r="G103" s="759" t="str">
        <f t="shared" si="16"/>
        <v xml:space="preserve">for Non-Fireproofed Steel Surface |  |  | </v>
      </c>
      <c r="H103" s="816" t="s">
        <v>3503</v>
      </c>
      <c r="I103" s="765" t="str">
        <f t="shared" si="15"/>
        <v>S41AA051-00001</v>
      </c>
      <c r="J103" s="766"/>
      <c r="K103" s="766" t="str">
        <f>IFERROR(VLOOKUP($I103,'WM-AR'!$I$7:$AS$3267,34,FALSE),"")</f>
        <v>M2</v>
      </c>
      <c r="L103" s="766" t="str">
        <f>IFERROR(VLOOKUP($I103,'WM-AR'!$I$7:$AS$3267,4,FALSE),"")</f>
        <v>Steel Structure Paint Work</v>
      </c>
      <c r="M103" s="766" t="str">
        <f>IFERROR(VLOOKUP($I103,'WM-AR'!$I$7:$AS$3267,6,FALSE),"")</f>
        <v>Shelter/Building</v>
      </c>
      <c r="N103" s="766" t="str">
        <f>IFERROR(VLOOKUP($I103,'WM-AR'!$I$7:$AS$3267,8,FALSE),"")</f>
        <v>for Non-Fireproofed Steel Surface</v>
      </c>
      <c r="O103" s="766">
        <f>IFERROR(VLOOKUP($I103,'WM-AR'!$I$7:$AS$3267,10,FALSE),"")</f>
        <v>0</v>
      </c>
      <c r="P103" s="766">
        <f>IFERROR(VLOOKUP($I103,'WM-AR'!$I$7:$AS$3267,12,FALSE),"")</f>
        <v>0</v>
      </c>
      <c r="Q103" s="766" t="str">
        <f>IFERROR(VLOOKUP($I103,'WM-AR'!$I$7:$AS$3267,14,FALSE),"")</f>
        <v/>
      </c>
      <c r="R103" s="766" t="str">
        <f>IFERROR(VLOOKUP($I103,'WM-AR'!$I$7:$AS$3267,16,FALSE),"")</f>
        <v/>
      </c>
      <c r="S103" s="766" t="str">
        <f>IFERROR(VLOOKUP($I103,'WM-AR'!$I$7:$AS$3267,18,FALSE),"")</f>
        <v/>
      </c>
      <c r="T103" s="766" t="str">
        <f>IFERROR(VLOOKUP($I103,'WM-AR'!$I$7:$AS$3267,20,FALSE),"")</f>
        <v/>
      </c>
      <c r="U103" s="766" t="str">
        <f>IFERROR(VLOOKUP($I103,'WM-AR'!$I$7:$AS$3267,22,FALSE),"")</f>
        <v/>
      </c>
      <c r="V103" s="766" t="str">
        <f>IFERROR(VLOOKUP($I103,'WM-AR'!$I$7:$AS$3267,24,FALSE),"")</f>
        <v/>
      </c>
      <c r="W103" s="766">
        <f>IFERROR(VLOOKUP($I103,'WM-AR'!$I$7:$AS$3267,25,FALSE),"")</f>
        <v>0</v>
      </c>
      <c r="X103" s="766">
        <f>IFERROR(VLOOKUP($I103,'WM-AR'!$I$7:$AS$3267,26,FALSE),"")</f>
        <v>0</v>
      </c>
      <c r="Y103" s="766">
        <f>IFERROR(VLOOKUP($I103,'WM-AR'!$I$7:$AS$3267,27,FALSE),"")</f>
        <v>0</v>
      </c>
      <c r="Z103" s="766">
        <f>IFERROR(VLOOKUP($I103,'WM-AR'!$I$7:$AS$3267,28,FALSE),"")</f>
        <v>0</v>
      </c>
      <c r="AA103" s="766" t="str">
        <f>IFERROR(VLOOKUP($I103,'WM-AR'!$I$7:$AS$3267,29,FALSE),"")</f>
        <v>Material: (   )</v>
      </c>
      <c r="AB103" s="766">
        <f>IFERROR(VLOOKUP($I103,'WM-AR'!$I$7:$AS$3267,30,FALSE),"")</f>
        <v>0</v>
      </c>
      <c r="AC103" s="766">
        <f>IFERROR(VLOOKUP($I103,'WM-AR'!$I$7:$AS$3267,31,FALSE),"")</f>
        <v>0</v>
      </c>
      <c r="AD103" s="766">
        <f>IFERROR(VLOOKUP($I103,'WM-AR'!$I$7:$AS$3267,32,FALSE),"")</f>
        <v>0</v>
      </c>
      <c r="AE103" s="766">
        <f>IFERROR(VLOOKUP($I103,'WM-AR'!$I$7:$AS$3267,33,FALSE),"")</f>
        <v>0</v>
      </c>
      <c r="AF103" s="767"/>
      <c r="AG103" s="1342" t="s">
        <v>3589</v>
      </c>
      <c r="AH103" s="1342" t="s">
        <v>3589</v>
      </c>
      <c r="AI103" s="1340"/>
      <c r="AJ103" s="1340" t="str">
        <f t="shared" si="17"/>
        <v>M2</v>
      </c>
      <c r="AK103" s="1267"/>
      <c r="AL103" s="88" t="str">
        <f>IF(AND(ISTEXT($E103),ISTEXT($B103)),"산출기준 &gt;&gt;  "&amp;_xlfn.XLOOKUP($E103,산출기준!$D:$D,산출기준!$E:$E,"매칭실패"),"")</f>
        <v/>
      </c>
    </row>
    <row r="104" spans="2:38">
      <c r="B104" s="1127"/>
      <c r="C104" s="1165"/>
      <c r="D104" s="1165"/>
      <c r="E104" s="1165"/>
      <c r="F104" s="1165"/>
      <c r="G104" s="1131" t="s">
        <v>2319</v>
      </c>
      <c r="H104" s="1131"/>
      <c r="I104" s="1130" t="str">
        <f t="shared" si="15"/>
        <v/>
      </c>
      <c r="J104" s="1132"/>
      <c r="K104" s="1132" t="str">
        <f>IFERROR(VLOOKUP($I104,'WM-AR'!$I$7:$AS$3267,34,FALSE),"")</f>
        <v/>
      </c>
      <c r="L104" s="1132" t="str">
        <f>IFERROR(VLOOKUP($I104,'WM-AR'!$I$7:$AS$3267,4,FALSE),"")</f>
        <v/>
      </c>
      <c r="M104" s="1132" t="str">
        <f>IFERROR(VLOOKUP($I104,'WM-AR'!$I$7:$AS$3267,6,FALSE),"")</f>
        <v/>
      </c>
      <c r="N104" s="1132" t="str">
        <f>IFERROR(VLOOKUP($I104,'WM-AR'!$I$7:$AS$3267,8,FALSE),"")</f>
        <v/>
      </c>
      <c r="O104" s="1132" t="str">
        <f>IFERROR(VLOOKUP($I104,'WM-AR'!$I$7:$AS$3267,10,FALSE),"")</f>
        <v/>
      </c>
      <c r="P104" s="1132" t="str">
        <f>IFERROR(VLOOKUP($I104,'WM-AR'!$I$7:$AS$3267,12,FALSE),"")</f>
        <v/>
      </c>
      <c r="Q104" s="1132" t="str">
        <f>IFERROR(VLOOKUP($I104,'WM-AR'!$I$7:$AS$3267,14,FALSE),"")</f>
        <v/>
      </c>
      <c r="R104" s="1132" t="str">
        <f>IFERROR(VLOOKUP($I104,'WM-AR'!$I$7:$AS$3267,16,FALSE),"")</f>
        <v/>
      </c>
      <c r="S104" s="1132" t="str">
        <f>IFERROR(VLOOKUP($I104,'WM-AR'!$I$7:$AS$3267,18,FALSE),"")</f>
        <v/>
      </c>
      <c r="T104" s="1132" t="str">
        <f>IFERROR(VLOOKUP($I104,'WM-AR'!$I$7:$AS$3267,20,FALSE),"")</f>
        <v/>
      </c>
      <c r="U104" s="1132" t="str">
        <f>IFERROR(VLOOKUP($I104,'WM-AR'!$I$7:$AS$3267,22,FALSE),"")</f>
        <v/>
      </c>
      <c r="V104" s="1132" t="str">
        <f>IFERROR(VLOOKUP($I104,'WM-AR'!$I$7:$AS$3267,24,FALSE),"")</f>
        <v/>
      </c>
      <c r="W104" s="1132" t="str">
        <f>IFERROR(VLOOKUP($I104,'WM-AR'!$I$7:$AS$3267,25,FALSE),"")</f>
        <v/>
      </c>
      <c r="X104" s="1132" t="str">
        <f>IFERROR(VLOOKUP($I104,'WM-AR'!$I$7:$AS$3267,26,FALSE),"")</f>
        <v/>
      </c>
      <c r="Y104" s="1132" t="str">
        <f>IFERROR(VLOOKUP($I104,'WM-AR'!$I$7:$AS$3267,27,FALSE),"")</f>
        <v/>
      </c>
      <c r="Z104" s="1132" t="str">
        <f>IFERROR(VLOOKUP($I104,'WM-AR'!$I$7:$AS$3267,28,FALSE),"")</f>
        <v/>
      </c>
      <c r="AA104" s="1132" t="str">
        <f>IFERROR(VLOOKUP($I104,'WM-AR'!$I$7:$AS$3267,29,FALSE),"")</f>
        <v/>
      </c>
      <c r="AB104" s="1132" t="str">
        <f>IFERROR(VLOOKUP($I104,'WM-AR'!$I$7:$AS$3267,30,FALSE),"")</f>
        <v/>
      </c>
      <c r="AC104" s="1132" t="str">
        <f>IFERROR(VLOOKUP($I104,'WM-AR'!$I$7:$AS$3267,31,FALSE),"")</f>
        <v/>
      </c>
      <c r="AD104" s="1132" t="str">
        <f>IFERROR(VLOOKUP($I104,'WM-AR'!$I$7:$AS$3267,32,FALSE),"")</f>
        <v/>
      </c>
      <c r="AE104" s="1132" t="str">
        <f>IFERROR(VLOOKUP($I104,'WM-AR'!$I$7:$AS$3267,33,FALSE),"")</f>
        <v/>
      </c>
      <c r="AF104" s="1190" t="s">
        <v>3594</v>
      </c>
      <c r="AG104" s="1134"/>
      <c r="AH104" s="1134"/>
      <c r="AI104" s="1135"/>
      <c r="AJ104" s="1135" t="str">
        <f t="shared" si="17"/>
        <v/>
      </c>
      <c r="AK104" s="1136"/>
      <c r="AL104" s="88" t="str">
        <f>IF(AND(ISTEXT($E104),ISTEXT($B104)),"산출기준 &gt;&gt;  "&amp;_xlfn.XLOOKUP($E104,산출기준!$D:$D,산출기준!$E:$E,"매칭실패"),"")</f>
        <v/>
      </c>
    </row>
    <row r="105" spans="2:38">
      <c r="B105" s="1111"/>
      <c r="C105" s="1166"/>
      <c r="D105" s="1166"/>
      <c r="E105" s="1166"/>
      <c r="F105" s="1166"/>
      <c r="G105" s="843"/>
      <c r="H105" s="843"/>
      <c r="I105" s="712" t="str">
        <f t="shared" si="15"/>
        <v/>
      </c>
      <c r="J105" s="714"/>
      <c r="K105" s="714" t="str">
        <f>IFERROR(VLOOKUP($I105,'WM-AR'!$I$7:$AS$3267,34,FALSE),"")</f>
        <v/>
      </c>
      <c r="L105" s="714" t="str">
        <f>IFERROR(VLOOKUP($I105,'WM-AR'!$I$7:$AS$3267,4,FALSE),"")</f>
        <v/>
      </c>
      <c r="M105" s="714" t="str">
        <f>IFERROR(VLOOKUP($I105,'WM-AR'!$I$7:$AS$3267,6,FALSE),"")</f>
        <v/>
      </c>
      <c r="N105" s="714" t="str">
        <f>IFERROR(VLOOKUP($I105,'WM-AR'!$I$7:$AS$3267,8,FALSE),"")</f>
        <v/>
      </c>
      <c r="O105" s="714" t="str">
        <f>IFERROR(VLOOKUP($I105,'WM-AR'!$I$7:$AS$3267,10,FALSE),"")</f>
        <v/>
      </c>
      <c r="P105" s="714" t="str">
        <f>IFERROR(VLOOKUP($I105,'WM-AR'!$I$7:$AS$3267,12,FALSE),"")</f>
        <v/>
      </c>
      <c r="Q105" s="714" t="str">
        <f>IFERROR(VLOOKUP($I105,'WM-AR'!$I$7:$AS$3267,14,FALSE),"")</f>
        <v/>
      </c>
      <c r="R105" s="714" t="str">
        <f>IFERROR(VLOOKUP($I105,'WM-AR'!$I$7:$AS$3267,16,FALSE),"")</f>
        <v/>
      </c>
      <c r="S105" s="714" t="str">
        <f>IFERROR(VLOOKUP($I105,'WM-AR'!$I$7:$AS$3267,18,FALSE),"")</f>
        <v/>
      </c>
      <c r="T105" s="714" t="str">
        <f>IFERROR(VLOOKUP($I105,'WM-AR'!$I$7:$AS$3267,20,FALSE),"")</f>
        <v/>
      </c>
      <c r="U105" s="714" t="str">
        <f>IFERROR(VLOOKUP($I105,'WM-AR'!$I$7:$AS$3267,22,FALSE),"")</f>
        <v/>
      </c>
      <c r="V105" s="714" t="str">
        <f>IFERROR(VLOOKUP($I105,'WM-AR'!$I$7:$AS$3267,24,FALSE),"")</f>
        <v/>
      </c>
      <c r="W105" s="714" t="str">
        <f>IFERROR(VLOOKUP($I105,'WM-AR'!$I$7:$AS$3267,25,FALSE),"")</f>
        <v/>
      </c>
      <c r="X105" s="714" t="str">
        <f>IFERROR(VLOOKUP($I105,'WM-AR'!$I$7:$AS$3267,26,FALSE),"")</f>
        <v/>
      </c>
      <c r="Y105" s="714" t="str">
        <f>IFERROR(VLOOKUP($I105,'WM-AR'!$I$7:$AS$3267,27,FALSE),"")</f>
        <v/>
      </c>
      <c r="Z105" s="714" t="str">
        <f>IFERROR(VLOOKUP($I105,'WM-AR'!$I$7:$AS$3267,28,FALSE),"")</f>
        <v/>
      </c>
      <c r="AA105" s="714" t="str">
        <f>IFERROR(VLOOKUP($I105,'WM-AR'!$I$7:$AS$3267,29,FALSE),"")</f>
        <v/>
      </c>
      <c r="AB105" s="714" t="str">
        <f>IFERROR(VLOOKUP($I105,'WM-AR'!$I$7:$AS$3267,30,FALSE),"")</f>
        <v/>
      </c>
      <c r="AC105" s="714" t="str">
        <f>IFERROR(VLOOKUP($I105,'WM-AR'!$I$7:$AS$3267,31,FALSE),"")</f>
        <v/>
      </c>
      <c r="AD105" s="714" t="str">
        <f>IFERROR(VLOOKUP($I105,'WM-AR'!$I$7:$AS$3267,32,FALSE),"")</f>
        <v/>
      </c>
      <c r="AE105" s="714" t="str">
        <f>IFERROR(VLOOKUP($I105,'WM-AR'!$I$7:$AS$3267,33,FALSE),"")</f>
        <v/>
      </c>
      <c r="AF105" s="938"/>
      <c r="AG105" s="852"/>
      <c r="AH105" s="852"/>
      <c r="AI105" s="854"/>
      <c r="AJ105" s="854" t="str">
        <f t="shared" si="17"/>
        <v/>
      </c>
      <c r="AK105" s="1114"/>
      <c r="AL105" s="88" t="str">
        <f>IF(AND(ISTEXT($E105),ISTEXT($B105)),"산출기준 &gt;&gt;  "&amp;_xlfn.XLOOKUP($E105,산출기준!$D:$D,산출기준!$E:$E,"매칭실패"),"")</f>
        <v/>
      </c>
    </row>
    <row r="106" spans="2:38">
      <c r="B106" s="1111"/>
      <c r="C106" s="1166"/>
      <c r="D106" s="1166"/>
      <c r="E106" s="1166"/>
      <c r="F106" s="1166"/>
      <c r="G106" s="843"/>
      <c r="H106" s="843"/>
      <c r="I106" s="712" t="str">
        <f t="shared" si="15"/>
        <v/>
      </c>
      <c r="J106" s="714"/>
      <c r="K106" s="714" t="str">
        <f>IFERROR(VLOOKUP($I106,'WM-AR'!$I$7:$AS$3267,34,FALSE),"")</f>
        <v/>
      </c>
      <c r="L106" s="714" t="str">
        <f>IFERROR(VLOOKUP($I106,'WM-AR'!$I$7:$AS$3267,4,FALSE),"")</f>
        <v/>
      </c>
      <c r="M106" s="714" t="str">
        <f>IFERROR(VLOOKUP($I106,'WM-AR'!$I$7:$AS$3267,6,FALSE),"")</f>
        <v/>
      </c>
      <c r="N106" s="714" t="str">
        <f>IFERROR(VLOOKUP($I106,'WM-AR'!$I$7:$AS$3267,8,FALSE),"")</f>
        <v/>
      </c>
      <c r="O106" s="714" t="str">
        <f>IFERROR(VLOOKUP($I106,'WM-AR'!$I$7:$AS$3267,10,FALSE),"")</f>
        <v/>
      </c>
      <c r="P106" s="714" t="str">
        <f>IFERROR(VLOOKUP($I106,'WM-AR'!$I$7:$AS$3267,12,FALSE),"")</f>
        <v/>
      </c>
      <c r="Q106" s="714" t="str">
        <f>IFERROR(VLOOKUP($I106,'WM-AR'!$I$7:$AS$3267,14,FALSE),"")</f>
        <v/>
      </c>
      <c r="R106" s="714" t="str">
        <f>IFERROR(VLOOKUP($I106,'WM-AR'!$I$7:$AS$3267,16,FALSE),"")</f>
        <v/>
      </c>
      <c r="S106" s="714" t="str">
        <f>IFERROR(VLOOKUP($I106,'WM-AR'!$I$7:$AS$3267,18,FALSE),"")</f>
        <v/>
      </c>
      <c r="T106" s="714" t="str">
        <f>IFERROR(VLOOKUP($I106,'WM-AR'!$I$7:$AS$3267,20,FALSE),"")</f>
        <v/>
      </c>
      <c r="U106" s="714" t="str">
        <f>IFERROR(VLOOKUP($I106,'WM-AR'!$I$7:$AS$3267,22,FALSE),"")</f>
        <v/>
      </c>
      <c r="V106" s="714" t="str">
        <f>IFERROR(VLOOKUP($I106,'WM-AR'!$I$7:$AS$3267,24,FALSE),"")</f>
        <v/>
      </c>
      <c r="W106" s="714" t="str">
        <f>IFERROR(VLOOKUP($I106,'WM-AR'!$I$7:$AS$3267,25,FALSE),"")</f>
        <v/>
      </c>
      <c r="X106" s="714" t="str">
        <f>IFERROR(VLOOKUP($I106,'WM-AR'!$I$7:$AS$3267,26,FALSE),"")</f>
        <v/>
      </c>
      <c r="Y106" s="714" t="str">
        <f>IFERROR(VLOOKUP($I106,'WM-AR'!$I$7:$AS$3267,27,FALSE),"")</f>
        <v/>
      </c>
      <c r="Z106" s="714" t="str">
        <f>IFERROR(VLOOKUP($I106,'WM-AR'!$I$7:$AS$3267,28,FALSE),"")</f>
        <v/>
      </c>
      <c r="AA106" s="714" t="str">
        <f>IFERROR(VLOOKUP($I106,'WM-AR'!$I$7:$AS$3267,29,FALSE),"")</f>
        <v/>
      </c>
      <c r="AB106" s="714" t="str">
        <f>IFERROR(VLOOKUP($I106,'WM-AR'!$I$7:$AS$3267,30,FALSE),"")</f>
        <v/>
      </c>
      <c r="AC106" s="714" t="str">
        <f>IFERROR(VLOOKUP($I106,'WM-AR'!$I$7:$AS$3267,31,FALSE),"")</f>
        <v/>
      </c>
      <c r="AD106" s="714" t="str">
        <f>IFERROR(VLOOKUP($I106,'WM-AR'!$I$7:$AS$3267,32,FALSE),"")</f>
        <v/>
      </c>
      <c r="AE106" s="714" t="str">
        <f>IFERROR(VLOOKUP($I106,'WM-AR'!$I$7:$AS$3267,33,FALSE),"")</f>
        <v/>
      </c>
      <c r="AF106" s="938"/>
      <c r="AG106" s="852"/>
      <c r="AH106" s="852"/>
      <c r="AI106" s="854"/>
      <c r="AJ106" s="854" t="str">
        <f t="shared" si="17"/>
        <v/>
      </c>
      <c r="AK106" s="1114"/>
      <c r="AL106" s="88" t="str">
        <f>IF(AND(ISTEXT($E106),ISTEXT($B106)),"산출기준 &gt;&gt;  "&amp;_xlfn.XLOOKUP($E106,산출기준!$D:$D,산출기준!$E:$E,"매칭실패"),"")</f>
        <v/>
      </c>
    </row>
    <row r="107" spans="2:38">
      <c r="B107" s="1111"/>
      <c r="C107" s="1166"/>
      <c r="D107" s="1166"/>
      <c r="E107" s="1166"/>
      <c r="F107" s="1166"/>
      <c r="G107" s="843"/>
      <c r="H107" s="843"/>
      <c r="I107" s="712" t="str">
        <f t="shared" si="15"/>
        <v/>
      </c>
      <c r="J107" s="714"/>
      <c r="K107" s="714" t="str">
        <f>IFERROR(VLOOKUP($I107,'WM-AR'!$I$7:$AS$3267,34,FALSE),"")</f>
        <v/>
      </c>
      <c r="L107" s="714" t="str">
        <f>IFERROR(VLOOKUP($I107,'WM-AR'!$I$7:$AS$3267,4,FALSE),"")</f>
        <v/>
      </c>
      <c r="M107" s="714" t="str">
        <f>IFERROR(VLOOKUP($I107,'WM-AR'!$I$7:$AS$3267,6,FALSE),"")</f>
        <v/>
      </c>
      <c r="N107" s="714" t="str">
        <f>IFERROR(VLOOKUP($I107,'WM-AR'!$I$7:$AS$3267,8,FALSE),"")</f>
        <v/>
      </c>
      <c r="O107" s="714" t="str">
        <f>IFERROR(VLOOKUP($I107,'WM-AR'!$I$7:$AS$3267,10,FALSE),"")</f>
        <v/>
      </c>
      <c r="P107" s="714" t="str">
        <f>IFERROR(VLOOKUP($I107,'WM-AR'!$I$7:$AS$3267,12,FALSE),"")</f>
        <v/>
      </c>
      <c r="Q107" s="714" t="str">
        <f>IFERROR(VLOOKUP($I107,'WM-AR'!$I$7:$AS$3267,14,FALSE),"")</f>
        <v/>
      </c>
      <c r="R107" s="714" t="str">
        <f>IFERROR(VLOOKUP($I107,'WM-AR'!$I$7:$AS$3267,16,FALSE),"")</f>
        <v/>
      </c>
      <c r="S107" s="714" t="str">
        <f>IFERROR(VLOOKUP($I107,'WM-AR'!$I$7:$AS$3267,18,FALSE),"")</f>
        <v/>
      </c>
      <c r="T107" s="714" t="str">
        <f>IFERROR(VLOOKUP($I107,'WM-AR'!$I$7:$AS$3267,20,FALSE),"")</f>
        <v/>
      </c>
      <c r="U107" s="714" t="str">
        <f>IFERROR(VLOOKUP($I107,'WM-AR'!$I$7:$AS$3267,22,FALSE),"")</f>
        <v/>
      </c>
      <c r="V107" s="714" t="str">
        <f>IFERROR(VLOOKUP($I107,'WM-AR'!$I$7:$AS$3267,24,FALSE),"")</f>
        <v/>
      </c>
      <c r="W107" s="714" t="str">
        <f>IFERROR(VLOOKUP($I107,'WM-AR'!$I$7:$AS$3267,25,FALSE),"")</f>
        <v/>
      </c>
      <c r="X107" s="714" t="str">
        <f>IFERROR(VLOOKUP($I107,'WM-AR'!$I$7:$AS$3267,26,FALSE),"")</f>
        <v/>
      </c>
      <c r="Y107" s="714" t="str">
        <f>IFERROR(VLOOKUP($I107,'WM-AR'!$I$7:$AS$3267,27,FALSE),"")</f>
        <v/>
      </c>
      <c r="Z107" s="714" t="str">
        <f>IFERROR(VLOOKUP($I107,'WM-AR'!$I$7:$AS$3267,28,FALSE),"")</f>
        <v/>
      </c>
      <c r="AA107" s="714" t="str">
        <f>IFERROR(VLOOKUP($I107,'WM-AR'!$I$7:$AS$3267,29,FALSE),"")</f>
        <v/>
      </c>
      <c r="AB107" s="714" t="str">
        <f>IFERROR(VLOOKUP($I107,'WM-AR'!$I$7:$AS$3267,30,FALSE),"")</f>
        <v/>
      </c>
      <c r="AC107" s="714" t="str">
        <f>IFERROR(VLOOKUP($I107,'WM-AR'!$I$7:$AS$3267,31,FALSE),"")</f>
        <v/>
      </c>
      <c r="AD107" s="714" t="str">
        <f>IFERROR(VLOOKUP($I107,'WM-AR'!$I$7:$AS$3267,32,FALSE),"")</f>
        <v/>
      </c>
      <c r="AE107" s="714" t="str">
        <f>IFERROR(VLOOKUP($I107,'WM-AR'!$I$7:$AS$3267,33,FALSE),"")</f>
        <v/>
      </c>
      <c r="AF107" s="938"/>
      <c r="AG107" s="852"/>
      <c r="AH107" s="852"/>
      <c r="AI107" s="854"/>
      <c r="AJ107" s="854" t="str">
        <f t="shared" si="17"/>
        <v/>
      </c>
      <c r="AK107" s="1114"/>
      <c r="AL107" s="88" t="str">
        <f>IF(AND(ISTEXT($E107),ISTEXT($B107)),"산출기준 &gt;&gt;  "&amp;_xlfn.XLOOKUP($E107,산출기준!$D:$D,산출기준!$E:$E,"매칭실패"),"")</f>
        <v/>
      </c>
    </row>
    <row r="108" spans="2:38">
      <c r="B108" s="1111"/>
      <c r="C108" s="1166"/>
      <c r="D108" s="1166"/>
      <c r="E108" s="1166"/>
      <c r="F108" s="1166"/>
      <c r="G108" s="843"/>
      <c r="H108" s="843"/>
      <c r="I108" s="712" t="str">
        <f t="shared" si="15"/>
        <v/>
      </c>
      <c r="J108" s="714"/>
      <c r="K108" s="714" t="str">
        <f>IFERROR(VLOOKUP($I108,'WM-AR'!$I$7:$AS$3267,34,FALSE),"")</f>
        <v/>
      </c>
      <c r="L108" s="714" t="str">
        <f>IFERROR(VLOOKUP($I108,'WM-AR'!$I$7:$AS$3267,4,FALSE),"")</f>
        <v/>
      </c>
      <c r="M108" s="714" t="str">
        <f>IFERROR(VLOOKUP($I108,'WM-AR'!$I$7:$AS$3267,6,FALSE),"")</f>
        <v/>
      </c>
      <c r="N108" s="714" t="str">
        <f>IFERROR(VLOOKUP($I108,'WM-AR'!$I$7:$AS$3267,8,FALSE),"")</f>
        <v/>
      </c>
      <c r="O108" s="714" t="str">
        <f>IFERROR(VLOOKUP($I108,'WM-AR'!$I$7:$AS$3267,10,FALSE),"")</f>
        <v/>
      </c>
      <c r="P108" s="714" t="str">
        <f>IFERROR(VLOOKUP($I108,'WM-AR'!$I$7:$AS$3267,12,FALSE),"")</f>
        <v/>
      </c>
      <c r="Q108" s="714" t="str">
        <f>IFERROR(VLOOKUP($I108,'WM-AR'!$I$7:$AS$3267,14,FALSE),"")</f>
        <v/>
      </c>
      <c r="R108" s="714" t="str">
        <f>IFERROR(VLOOKUP($I108,'WM-AR'!$I$7:$AS$3267,16,FALSE),"")</f>
        <v/>
      </c>
      <c r="S108" s="714" t="str">
        <f>IFERROR(VLOOKUP($I108,'WM-AR'!$I$7:$AS$3267,18,FALSE),"")</f>
        <v/>
      </c>
      <c r="T108" s="714" t="str">
        <f>IFERROR(VLOOKUP($I108,'WM-AR'!$I$7:$AS$3267,20,FALSE),"")</f>
        <v/>
      </c>
      <c r="U108" s="714" t="str">
        <f>IFERROR(VLOOKUP($I108,'WM-AR'!$I$7:$AS$3267,22,FALSE),"")</f>
        <v/>
      </c>
      <c r="V108" s="714" t="str">
        <f>IFERROR(VLOOKUP($I108,'WM-AR'!$I$7:$AS$3267,24,FALSE),"")</f>
        <v/>
      </c>
      <c r="W108" s="714" t="str">
        <f>IFERROR(VLOOKUP($I108,'WM-AR'!$I$7:$AS$3267,25,FALSE),"")</f>
        <v/>
      </c>
      <c r="X108" s="714" t="str">
        <f>IFERROR(VLOOKUP($I108,'WM-AR'!$I$7:$AS$3267,26,FALSE),"")</f>
        <v/>
      </c>
      <c r="Y108" s="714" t="str">
        <f>IFERROR(VLOOKUP($I108,'WM-AR'!$I$7:$AS$3267,27,FALSE),"")</f>
        <v/>
      </c>
      <c r="Z108" s="714" t="str">
        <f>IFERROR(VLOOKUP($I108,'WM-AR'!$I$7:$AS$3267,28,FALSE),"")</f>
        <v/>
      </c>
      <c r="AA108" s="714" t="str">
        <f>IFERROR(VLOOKUP($I108,'WM-AR'!$I$7:$AS$3267,29,FALSE),"")</f>
        <v/>
      </c>
      <c r="AB108" s="714" t="str">
        <f>IFERROR(VLOOKUP($I108,'WM-AR'!$I$7:$AS$3267,30,FALSE),"")</f>
        <v/>
      </c>
      <c r="AC108" s="714" t="str">
        <f>IFERROR(VLOOKUP($I108,'WM-AR'!$I$7:$AS$3267,31,FALSE),"")</f>
        <v/>
      </c>
      <c r="AD108" s="714" t="str">
        <f>IFERROR(VLOOKUP($I108,'WM-AR'!$I$7:$AS$3267,32,FALSE),"")</f>
        <v/>
      </c>
      <c r="AE108" s="714" t="str">
        <f>IFERROR(VLOOKUP($I108,'WM-AR'!$I$7:$AS$3267,33,FALSE),"")</f>
        <v/>
      </c>
      <c r="AF108" s="938"/>
      <c r="AG108" s="852"/>
      <c r="AH108" s="852"/>
      <c r="AI108" s="854"/>
      <c r="AJ108" s="854" t="str">
        <f t="shared" si="17"/>
        <v/>
      </c>
      <c r="AK108" s="1114"/>
      <c r="AL108" s="88" t="str">
        <f>IF(AND(ISTEXT($E108),ISTEXT($B108)),"산출기준 &gt;&gt;  "&amp;_xlfn.XLOOKUP($E108,산출기준!$D:$D,산출기준!$E:$E,"매칭실패"),"")</f>
        <v/>
      </c>
    </row>
    <row r="109" spans="2:38">
      <c r="B109" s="1116"/>
      <c r="C109" s="1167"/>
      <c r="D109" s="1167"/>
      <c r="E109" s="1167"/>
      <c r="F109" s="1167"/>
      <c r="G109" s="1120"/>
      <c r="H109" s="1120"/>
      <c r="I109" s="1119" t="str">
        <f t="shared" si="15"/>
        <v/>
      </c>
      <c r="J109" s="1121"/>
      <c r="K109" s="1121" t="str">
        <f>IFERROR(VLOOKUP($I109,'WM-AR'!$I$7:$AS$3267,34,FALSE),"")</f>
        <v/>
      </c>
      <c r="L109" s="1121" t="str">
        <f>IFERROR(VLOOKUP($I109,'WM-AR'!$I$7:$AS$3267,4,FALSE),"")</f>
        <v/>
      </c>
      <c r="M109" s="1121" t="str">
        <f>IFERROR(VLOOKUP($I109,'WM-AR'!$I$7:$AS$3267,6,FALSE),"")</f>
        <v/>
      </c>
      <c r="N109" s="1121" t="str">
        <f>IFERROR(VLOOKUP($I109,'WM-AR'!$I$7:$AS$3267,8,FALSE),"")</f>
        <v/>
      </c>
      <c r="O109" s="1121" t="str">
        <f>IFERROR(VLOOKUP($I109,'WM-AR'!$I$7:$AS$3267,10,FALSE),"")</f>
        <v/>
      </c>
      <c r="P109" s="1121" t="str">
        <f>IFERROR(VLOOKUP($I109,'WM-AR'!$I$7:$AS$3267,12,FALSE),"")</f>
        <v/>
      </c>
      <c r="Q109" s="1121" t="str">
        <f>IFERROR(VLOOKUP($I109,'WM-AR'!$I$7:$AS$3267,14,FALSE),"")</f>
        <v/>
      </c>
      <c r="R109" s="1121" t="str">
        <f>IFERROR(VLOOKUP($I109,'WM-AR'!$I$7:$AS$3267,16,FALSE),"")</f>
        <v/>
      </c>
      <c r="S109" s="1121" t="str">
        <f>IFERROR(VLOOKUP($I109,'WM-AR'!$I$7:$AS$3267,18,FALSE),"")</f>
        <v/>
      </c>
      <c r="T109" s="1121" t="str">
        <f>IFERROR(VLOOKUP($I109,'WM-AR'!$I$7:$AS$3267,20,FALSE),"")</f>
        <v/>
      </c>
      <c r="U109" s="1121" t="str">
        <f>IFERROR(VLOOKUP($I109,'WM-AR'!$I$7:$AS$3267,22,FALSE),"")</f>
        <v/>
      </c>
      <c r="V109" s="1121" t="str">
        <f>IFERROR(VLOOKUP($I109,'WM-AR'!$I$7:$AS$3267,24,FALSE),"")</f>
        <v/>
      </c>
      <c r="W109" s="1121" t="str">
        <f>IFERROR(VLOOKUP($I109,'WM-AR'!$I$7:$AS$3267,25,FALSE),"")</f>
        <v/>
      </c>
      <c r="X109" s="1121" t="str">
        <f>IFERROR(VLOOKUP($I109,'WM-AR'!$I$7:$AS$3267,26,FALSE),"")</f>
        <v/>
      </c>
      <c r="Y109" s="1121" t="str">
        <f>IFERROR(VLOOKUP($I109,'WM-AR'!$I$7:$AS$3267,27,FALSE),"")</f>
        <v/>
      </c>
      <c r="Z109" s="1121" t="str">
        <f>IFERROR(VLOOKUP($I109,'WM-AR'!$I$7:$AS$3267,28,FALSE),"")</f>
        <v/>
      </c>
      <c r="AA109" s="1121" t="str">
        <f>IFERROR(VLOOKUP($I109,'WM-AR'!$I$7:$AS$3267,29,FALSE),"")</f>
        <v/>
      </c>
      <c r="AB109" s="1121" t="str">
        <f>IFERROR(VLOOKUP($I109,'WM-AR'!$I$7:$AS$3267,30,FALSE),"")</f>
        <v/>
      </c>
      <c r="AC109" s="1121" t="str">
        <f>IFERROR(VLOOKUP($I109,'WM-AR'!$I$7:$AS$3267,31,FALSE),"")</f>
        <v/>
      </c>
      <c r="AD109" s="1121" t="str">
        <f>IFERROR(VLOOKUP($I109,'WM-AR'!$I$7:$AS$3267,32,FALSE),"")</f>
        <v/>
      </c>
      <c r="AE109" s="1121" t="str">
        <f>IFERROR(VLOOKUP($I109,'WM-AR'!$I$7:$AS$3267,33,FALSE),"")</f>
        <v/>
      </c>
      <c r="AF109" s="1209"/>
      <c r="AG109" s="1123"/>
      <c r="AH109" s="1123"/>
      <c r="AI109" s="1124"/>
      <c r="AJ109" s="1124" t="str">
        <f t="shared" si="17"/>
        <v/>
      </c>
      <c r="AK109" s="1125"/>
      <c r="AL109" s="88" t="str">
        <f>IF(AND(ISTEXT($E109),ISTEXT($B109)),"산출기준 &gt;&gt;  "&amp;_xlfn.XLOOKUP($E109,산출기준!$D:$D,산출기준!$E:$E,"매칭실패"),"")</f>
        <v/>
      </c>
    </row>
    <row r="110" spans="2:38" s="658" customFormat="1" ht="20.100000000000001" customHeight="1">
      <c r="B110" s="1072"/>
      <c r="C110" s="639"/>
      <c r="D110" s="639"/>
      <c r="E110" s="639"/>
      <c r="F110" s="1338" t="s">
        <v>864</v>
      </c>
      <c r="G110" s="639"/>
      <c r="H110" s="639"/>
      <c r="I110" s="641"/>
      <c r="J110" s="642"/>
      <c r="K110" s="642"/>
      <c r="L110" s="642"/>
      <c r="M110" s="642"/>
      <c r="N110" s="642"/>
      <c r="O110" s="642"/>
      <c r="P110" s="642"/>
      <c r="Q110" s="642"/>
      <c r="R110" s="642"/>
      <c r="S110" s="642"/>
      <c r="T110" s="642"/>
      <c r="U110" s="642"/>
      <c r="V110" s="642"/>
      <c r="W110" s="642"/>
      <c r="X110" s="642"/>
      <c r="Y110" s="642"/>
      <c r="Z110" s="642"/>
      <c r="AA110" s="642"/>
      <c r="AB110" s="642"/>
      <c r="AC110" s="642"/>
      <c r="AD110" s="642"/>
      <c r="AE110" s="642"/>
      <c r="AF110" s="637"/>
      <c r="AG110" s="643"/>
      <c r="AH110" s="643"/>
      <c r="AI110" s="644"/>
      <c r="AJ110" s="644"/>
      <c r="AK110" s="639"/>
      <c r="AL110" s="658" t="str">
        <f>IF(AND(ISTEXT($E110),ISTEXT($B110)),"산출기준 &gt;&gt;  "&amp;_xlfn.XLOOKUP($E110,산출기준!$D:$D,산출기준!$E:$E,"매칭실패"),"")</f>
        <v/>
      </c>
    </row>
    <row r="111" spans="2:38" ht="34.9" customHeight="1">
      <c r="B111" s="808" t="str" cm="1">
        <f t="array" aca="1" ref="B111" ca="1">_xlfn.IFNA(INDIRECT("Family_표준_구성도!B"&amp;MATCH(F111,INDIRECT("Family_표준_구성도!"&amp;"C:C"),0)),"")</f>
        <v>6.2.1.1.5</v>
      </c>
      <c r="C111" s="668" t="s">
        <v>1903</v>
      </c>
      <c r="D111" s="1339"/>
      <c r="E111" s="668" t="s">
        <v>2006</v>
      </c>
      <c r="F111" s="811" t="s">
        <v>977</v>
      </c>
      <c r="G111" s="1079"/>
      <c r="H111" s="1079"/>
      <c r="I111" s="674" t="str">
        <f t="shared" ref="I111:I121" si="18">LEFT(H111,14)</f>
        <v/>
      </c>
      <c r="J111" s="674"/>
      <c r="K111" s="674"/>
      <c r="L111" s="674"/>
      <c r="M111" s="674"/>
      <c r="N111" s="675"/>
      <c r="O111" s="676"/>
      <c r="P111" s="677"/>
      <c r="Q111" s="677"/>
      <c r="R111" s="677"/>
      <c r="S111" s="677"/>
      <c r="T111" s="677"/>
      <c r="U111" s="677"/>
      <c r="V111" s="678"/>
      <c r="W111" s="679"/>
      <c r="X111" s="679"/>
      <c r="Y111" s="679"/>
      <c r="Z111" s="679"/>
      <c r="AA111" s="679"/>
      <c r="AB111" s="679"/>
      <c r="AC111" s="679"/>
      <c r="AD111" s="679"/>
      <c r="AE111" s="679"/>
      <c r="AF111" s="1312" t="s">
        <v>3592</v>
      </c>
      <c r="AG111" s="682"/>
      <c r="AH111" s="682"/>
      <c r="AI111" s="682"/>
      <c r="AJ111" s="682"/>
      <c r="AK111" s="903"/>
      <c r="AL111" s="88" t="str">
        <f ca="1">IF(AND(ISTEXT($E111),ISTEXT($B111)),"산출기준 &gt;&gt;  "&amp;_xlfn.XLOOKUP($E111,산출기준!$D:$D,산출기준!$E:$E,"매칭실패"),"")</f>
        <v>산출기준 &gt;&gt;  [Steel Beam]</v>
      </c>
    </row>
    <row r="112" spans="2:38" ht="49.9" customHeight="1" outlineLevel="1">
      <c r="B112" s="758"/>
      <c r="C112" s="759"/>
      <c r="D112" s="759"/>
      <c r="E112" s="759"/>
      <c r="F112" s="1080" t="s">
        <v>3488</v>
      </c>
      <c r="G112" s="759" t="str">
        <f t="shared" ref="G112:G115" si="19">IF(IF(N112=0,"",N112)&amp;" | "&amp;IF(O112=0,"",O112)&amp;" | "&amp;IF(Q112=0,"",Q112)&amp;" | "&amp;IF(R112=0,"",R112)=" |  |  | ","",IF(N112=0,"",N112)&amp;" | "&amp;IF(O112=0,"",O112)&amp;" | "&amp;IF(Q112=0,"",Q112)&amp;" | "&amp;IF(R112=0,"",R112))</f>
        <v xml:space="preserve">Extra Light Steel - Standard |  |  | </v>
      </c>
      <c r="H112" s="816" t="s">
        <v>3514</v>
      </c>
      <c r="I112" s="765" t="str">
        <f t="shared" si="18"/>
        <v>S01AA075-00001</v>
      </c>
      <c r="J112" s="766"/>
      <c r="K112" s="766" t="str">
        <f>IFERROR(VLOOKUP($I112,'WM-AR'!$I$7:$AS$3267,34,FALSE),"")</f>
        <v>TON</v>
      </c>
      <c r="L112" s="766" t="str">
        <f>IFERROR(VLOOKUP($I112,'WM-AR'!$I$7:$AS$3267,4,FALSE),"")</f>
        <v>Main Steel Structure Fabrication Work</v>
      </c>
      <c r="M112" s="766" t="str">
        <f>IFERROR(VLOOKUP($I112,'WM-AR'!$I$7:$AS$3267,6,FALSE),"")</f>
        <v>Shelter/Building</v>
      </c>
      <c r="N112" s="766" t="str">
        <f>IFERROR(VLOOKUP($I112,'WM-AR'!$I$7:$AS$3267,8,FALSE),"")</f>
        <v>Extra Light Steel - Standard</v>
      </c>
      <c r="O112" s="766">
        <f>IFERROR(VLOOKUP($I112,'WM-AR'!$I$7:$AS$3267,10,FALSE),"")</f>
        <v>0</v>
      </c>
      <c r="P112" s="766">
        <f>IFERROR(VLOOKUP($I112,'WM-AR'!$I$7:$AS$3267,12,FALSE),"")</f>
        <v>0</v>
      </c>
      <c r="Q112" s="766" t="str">
        <f>IFERROR(VLOOKUP($I112,'WM-AR'!$I$7:$AS$3267,14,FALSE),"")</f>
        <v/>
      </c>
      <c r="R112" s="766" t="str">
        <f>IFERROR(VLOOKUP($I112,'WM-AR'!$I$7:$AS$3267,16,FALSE),"")</f>
        <v/>
      </c>
      <c r="S112" s="766" t="str">
        <f>IFERROR(VLOOKUP($I112,'WM-AR'!$I$7:$AS$3267,18,FALSE),"")</f>
        <v/>
      </c>
      <c r="T112" s="766" t="str">
        <f>IFERROR(VLOOKUP($I112,'WM-AR'!$I$7:$AS$3267,20,FALSE),"")</f>
        <v/>
      </c>
      <c r="U112" s="766" t="str">
        <f>IFERROR(VLOOKUP($I112,'WM-AR'!$I$7:$AS$3267,22,FALSE),"")</f>
        <v/>
      </c>
      <c r="V112" s="766" t="str">
        <f>IFERROR(VLOOKUP($I112,'WM-AR'!$I$7:$AS$3267,24,FALSE),"")</f>
        <v/>
      </c>
      <c r="W112" s="766">
        <f>IFERROR(VLOOKUP($I112,'WM-AR'!$I$7:$AS$3267,25,FALSE),"")</f>
        <v>0</v>
      </c>
      <c r="X112" s="766">
        <f>IFERROR(VLOOKUP($I112,'WM-AR'!$I$7:$AS$3267,26,FALSE),"")</f>
        <v>0</v>
      </c>
      <c r="Y112" s="766">
        <f>IFERROR(VLOOKUP($I112,'WM-AR'!$I$7:$AS$3267,27,FALSE),"")</f>
        <v>0</v>
      </c>
      <c r="Z112" s="766">
        <f>IFERROR(VLOOKUP($I112,'WM-AR'!$I$7:$AS$3267,28,FALSE),"")</f>
        <v>0</v>
      </c>
      <c r="AA112" s="766" t="str">
        <f>IFERROR(VLOOKUP($I112,'WM-AR'!$I$7:$AS$3267,29,FALSE),"")</f>
        <v>Material: (   )</v>
      </c>
      <c r="AB112" s="766">
        <f>IFERROR(VLOOKUP($I112,'WM-AR'!$I$7:$AS$3267,30,FALSE),"")</f>
        <v>0</v>
      </c>
      <c r="AC112" s="766">
        <f>IFERROR(VLOOKUP($I112,'WM-AR'!$I$7:$AS$3267,31,FALSE),"")</f>
        <v>0</v>
      </c>
      <c r="AD112" s="766">
        <f>IFERROR(VLOOKUP($I112,'WM-AR'!$I$7:$AS$3267,32,FALSE),"")</f>
        <v>0</v>
      </c>
      <c r="AE112" s="766" t="str">
        <f>IFERROR(VLOOKUP($I112,'WM-AR'!$I$7:$AS$3267,33,FALSE),"")</f>
        <v>(   )KG/M&gt;Weight</v>
      </c>
      <c r="AF112" s="1313" t="str">
        <f>_xlfn.CONCAT("- Material: ( ",AF111," )",CHAR(10),"- (",$H$58,")KG/M&gt;Weight")</f>
        <v>- Material: ( ASTM A36 )
- (10)KG/M&gt;Weight</v>
      </c>
      <c r="AG112" s="1134" t="s">
        <v>3586</v>
      </c>
      <c r="AH112" s="1134" t="s">
        <v>3586</v>
      </c>
      <c r="AI112" s="1340"/>
      <c r="AJ112" s="1340" t="str">
        <f t="shared" ref="AJ112:AJ121" si="20">K112</f>
        <v>TON</v>
      </c>
      <c r="AK112" s="905"/>
      <c r="AL112" s="88" t="str">
        <f>IF(AND(ISTEXT($E112),ISTEXT($B112)),"산출기준 &gt;&gt;  "&amp;_xlfn.XLOOKUP($E112,산출기준!$D:$D,산출기준!$E:$E,"매칭실패"),"")</f>
        <v/>
      </c>
    </row>
    <row r="113" spans="2:38" ht="49.9" customHeight="1" outlineLevel="1">
      <c r="B113" s="772"/>
      <c r="C113" s="773"/>
      <c r="D113" s="773"/>
      <c r="E113" s="773"/>
      <c r="F113" s="1083" t="s">
        <v>3492</v>
      </c>
      <c r="G113" s="759" t="str">
        <f t="shared" si="19"/>
        <v xml:space="preserve">Extra Light Steel |  |  | </v>
      </c>
      <c r="H113" s="816" t="s">
        <v>3515</v>
      </c>
      <c r="I113" s="765" t="str">
        <f t="shared" si="18"/>
        <v>S03AA085-00001</v>
      </c>
      <c r="J113" s="766"/>
      <c r="K113" s="766" t="str">
        <f>IFERROR(VLOOKUP($I113,'WM-AR'!$I$7:$AS$3267,34,FALSE),"")</f>
        <v>TON</v>
      </c>
      <c r="L113" s="766" t="str">
        <f>IFERROR(VLOOKUP($I113,'WM-AR'!$I$7:$AS$3267,4,FALSE),"")</f>
        <v>Main Steel Structure Erection Work</v>
      </c>
      <c r="M113" s="766" t="str">
        <f>IFERROR(VLOOKUP($I113,'WM-AR'!$I$7:$AS$3267,6,FALSE),"")</f>
        <v>Shelter/Building</v>
      </c>
      <c r="N113" s="766" t="str">
        <f>IFERROR(VLOOKUP($I113,'WM-AR'!$I$7:$AS$3267,8,FALSE),"")</f>
        <v>Extra Light Steel</v>
      </c>
      <c r="O113" s="766">
        <f>IFERROR(VLOOKUP($I113,'WM-AR'!$I$7:$AS$3267,10,FALSE),"")</f>
        <v>0</v>
      </c>
      <c r="P113" s="766">
        <f>IFERROR(VLOOKUP($I113,'WM-AR'!$I$7:$AS$3267,12,FALSE),"")</f>
        <v>0</v>
      </c>
      <c r="Q113" s="766" t="str">
        <f>IFERROR(VLOOKUP($I113,'WM-AR'!$I$7:$AS$3267,14,FALSE),"")</f>
        <v/>
      </c>
      <c r="R113" s="766" t="str">
        <f>IFERROR(VLOOKUP($I113,'WM-AR'!$I$7:$AS$3267,16,FALSE),"")</f>
        <v/>
      </c>
      <c r="S113" s="766" t="str">
        <f>IFERROR(VLOOKUP($I113,'WM-AR'!$I$7:$AS$3267,18,FALSE),"")</f>
        <v/>
      </c>
      <c r="T113" s="766" t="str">
        <f>IFERROR(VLOOKUP($I113,'WM-AR'!$I$7:$AS$3267,20,FALSE),"")</f>
        <v/>
      </c>
      <c r="U113" s="766" t="str">
        <f>IFERROR(VLOOKUP($I113,'WM-AR'!$I$7:$AS$3267,22,FALSE),"")</f>
        <v/>
      </c>
      <c r="V113" s="766" t="str">
        <f>IFERROR(VLOOKUP($I113,'WM-AR'!$I$7:$AS$3267,24,FALSE),"")</f>
        <v/>
      </c>
      <c r="W113" s="766">
        <f>IFERROR(VLOOKUP($I113,'WM-AR'!$I$7:$AS$3267,25,FALSE),"")</f>
        <v>0</v>
      </c>
      <c r="X113" s="766">
        <f>IFERROR(VLOOKUP($I113,'WM-AR'!$I$7:$AS$3267,26,FALSE),"")</f>
        <v>0</v>
      </c>
      <c r="Y113" s="766">
        <f>IFERROR(VLOOKUP($I113,'WM-AR'!$I$7:$AS$3267,27,FALSE),"")</f>
        <v>0</v>
      </c>
      <c r="Z113" s="766">
        <f>IFERROR(VLOOKUP($I113,'WM-AR'!$I$7:$AS$3267,28,FALSE),"")</f>
        <v>0</v>
      </c>
      <c r="AA113" s="766" t="str">
        <f>IFERROR(VLOOKUP($I113,'WM-AR'!$I$7:$AS$3267,29,FALSE),"")</f>
        <v>Material: (   )</v>
      </c>
      <c r="AB113" s="766">
        <f>IFERROR(VLOOKUP($I113,'WM-AR'!$I$7:$AS$3267,30,FALSE),"")</f>
        <v>0</v>
      </c>
      <c r="AC113" s="766">
        <f>IFERROR(VLOOKUP($I113,'WM-AR'!$I$7:$AS$3267,31,FALSE),"")</f>
        <v>0</v>
      </c>
      <c r="AD113" s="766">
        <f>IFERROR(VLOOKUP($I113,'WM-AR'!$I$7:$AS$3267,32,FALSE),"")</f>
        <v>0</v>
      </c>
      <c r="AE113" s="766">
        <f>IFERROR(VLOOKUP($I113,'WM-AR'!$I$7:$AS$3267,33,FALSE),"")</f>
        <v>0</v>
      </c>
      <c r="AF113" s="1313" t="str">
        <f>_xlfn.CONCAT("- Material: ( ",AF111," )")</f>
        <v>- Material: ( ASTM A36 )</v>
      </c>
      <c r="AG113" s="1314" t="s">
        <v>3587</v>
      </c>
      <c r="AH113" s="1314" t="s">
        <v>3587</v>
      </c>
      <c r="AI113" s="1340"/>
      <c r="AJ113" s="1340" t="str">
        <f t="shared" si="20"/>
        <v>TON</v>
      </c>
      <c r="AK113" s="1267"/>
      <c r="AL113" s="88" t="str">
        <f>IF(AND(ISTEXT($E113),ISTEXT($B113)),"산출기준 &gt;&gt;  "&amp;_xlfn.XLOOKUP($E113,산출기준!$D:$D,산출기준!$E:$E,"매칭실패"),"")</f>
        <v/>
      </c>
    </row>
    <row r="114" spans="2:38" ht="49.9" customHeight="1" outlineLevel="1">
      <c r="B114" s="758"/>
      <c r="C114" s="759"/>
      <c r="D114" s="759"/>
      <c r="E114" s="759"/>
      <c r="F114" s="1315" t="s">
        <v>1976</v>
      </c>
      <c r="G114" s="759" t="str">
        <f>IF(IF(N114=0,"",N114)&amp;" | "&amp;IF(O114=0,"",O114)&amp;" | "&amp;IF(Q114=0,"",Q114)&amp;" | "&amp;IF(R114=0,"",R114)=" |  |  | ","",IF(N114=0,"",N114)&amp;" | "&amp;IF(O114=0,"",O114)&amp;" | "&amp;IF(Q114=0,"",Q114)&amp;" | "&amp;IF(R114=0,"",R114))</f>
        <v xml:space="preserve">Plates - Gusset, Stiffener, ETC |  |  | </v>
      </c>
      <c r="H114" s="1153" t="s">
        <v>3495</v>
      </c>
      <c r="I114" s="765" t="str">
        <f>LEFT(H114,14)</f>
        <v>S01AA009-00001</v>
      </c>
      <c r="J114" s="766"/>
      <c r="K114" s="766" t="s">
        <v>3496</v>
      </c>
      <c r="L114" s="766" t="s">
        <v>3497</v>
      </c>
      <c r="M114" s="766" t="s">
        <v>3498</v>
      </c>
      <c r="N114" s="766" t="s">
        <v>3499</v>
      </c>
      <c r="O114" s="766">
        <v>0</v>
      </c>
      <c r="P114" s="766">
        <v>0</v>
      </c>
      <c r="Q114" s="766">
        <v>0</v>
      </c>
      <c r="R114" s="766">
        <v>0</v>
      </c>
      <c r="S114" s="766">
        <v>0</v>
      </c>
      <c r="T114" s="766">
        <v>0</v>
      </c>
      <c r="U114" s="766">
        <v>0</v>
      </c>
      <c r="V114" s="766">
        <v>0</v>
      </c>
      <c r="W114" s="766">
        <v>0</v>
      </c>
      <c r="X114" s="766">
        <v>0</v>
      </c>
      <c r="Y114" s="766">
        <v>0</v>
      </c>
      <c r="Z114" s="766">
        <v>0</v>
      </c>
      <c r="AA114" s="766" t="s">
        <v>3500</v>
      </c>
      <c r="AB114" s="766">
        <v>0</v>
      </c>
      <c r="AC114" s="766">
        <v>0</v>
      </c>
      <c r="AD114" s="766">
        <v>0</v>
      </c>
      <c r="AE114" s="766">
        <v>0</v>
      </c>
      <c r="AF114" s="817"/>
      <c r="AG114" s="1314" t="s">
        <v>3588</v>
      </c>
      <c r="AH114" s="1314" t="s">
        <v>3588</v>
      </c>
      <c r="AI114" s="769"/>
      <c r="AJ114" s="769" t="str">
        <f>K114</f>
        <v>TON</v>
      </c>
      <c r="AK114" s="1341"/>
      <c r="AL114" s="88" t="s">
        <v>2965</v>
      </c>
    </row>
    <row r="115" spans="2:38" ht="49.9" customHeight="1" outlineLevel="1">
      <c r="B115" s="772"/>
      <c r="C115" s="773"/>
      <c r="D115" s="773"/>
      <c r="E115" s="773"/>
      <c r="F115" s="1083" t="s">
        <v>3502</v>
      </c>
      <c r="G115" s="759" t="str">
        <f t="shared" si="19"/>
        <v xml:space="preserve">for Non-Fireproofed Steel Surface |  |  | </v>
      </c>
      <c r="H115" s="816" t="s">
        <v>3503</v>
      </c>
      <c r="I115" s="765" t="str">
        <f t="shared" si="18"/>
        <v>S41AA051-00001</v>
      </c>
      <c r="J115" s="766"/>
      <c r="K115" s="766" t="str">
        <f>IFERROR(VLOOKUP($I115,'WM-AR'!$I$7:$AS$3267,34,FALSE),"")</f>
        <v>M2</v>
      </c>
      <c r="L115" s="766" t="str">
        <f>IFERROR(VLOOKUP($I115,'WM-AR'!$I$7:$AS$3267,4,FALSE),"")</f>
        <v>Steel Structure Paint Work</v>
      </c>
      <c r="M115" s="766" t="str">
        <f>IFERROR(VLOOKUP($I115,'WM-AR'!$I$7:$AS$3267,6,FALSE),"")</f>
        <v>Shelter/Building</v>
      </c>
      <c r="N115" s="766" t="str">
        <f>IFERROR(VLOOKUP($I115,'WM-AR'!$I$7:$AS$3267,8,FALSE),"")</f>
        <v>for Non-Fireproofed Steel Surface</v>
      </c>
      <c r="O115" s="766">
        <f>IFERROR(VLOOKUP($I115,'WM-AR'!$I$7:$AS$3267,10,FALSE),"")</f>
        <v>0</v>
      </c>
      <c r="P115" s="766">
        <f>IFERROR(VLOOKUP($I115,'WM-AR'!$I$7:$AS$3267,12,FALSE),"")</f>
        <v>0</v>
      </c>
      <c r="Q115" s="766" t="str">
        <f>IFERROR(VLOOKUP($I115,'WM-AR'!$I$7:$AS$3267,14,FALSE),"")</f>
        <v/>
      </c>
      <c r="R115" s="766" t="str">
        <f>IFERROR(VLOOKUP($I115,'WM-AR'!$I$7:$AS$3267,16,FALSE),"")</f>
        <v/>
      </c>
      <c r="S115" s="766" t="str">
        <f>IFERROR(VLOOKUP($I115,'WM-AR'!$I$7:$AS$3267,18,FALSE),"")</f>
        <v/>
      </c>
      <c r="T115" s="766" t="str">
        <f>IFERROR(VLOOKUP($I115,'WM-AR'!$I$7:$AS$3267,20,FALSE),"")</f>
        <v/>
      </c>
      <c r="U115" s="766" t="str">
        <f>IFERROR(VLOOKUP($I115,'WM-AR'!$I$7:$AS$3267,22,FALSE),"")</f>
        <v/>
      </c>
      <c r="V115" s="766" t="str">
        <f>IFERROR(VLOOKUP($I115,'WM-AR'!$I$7:$AS$3267,24,FALSE),"")</f>
        <v/>
      </c>
      <c r="W115" s="766">
        <f>IFERROR(VLOOKUP($I115,'WM-AR'!$I$7:$AS$3267,25,FALSE),"")</f>
        <v>0</v>
      </c>
      <c r="X115" s="766">
        <f>IFERROR(VLOOKUP($I115,'WM-AR'!$I$7:$AS$3267,26,FALSE),"")</f>
        <v>0</v>
      </c>
      <c r="Y115" s="766">
        <f>IFERROR(VLOOKUP($I115,'WM-AR'!$I$7:$AS$3267,27,FALSE),"")</f>
        <v>0</v>
      </c>
      <c r="Z115" s="766">
        <f>IFERROR(VLOOKUP($I115,'WM-AR'!$I$7:$AS$3267,28,FALSE),"")</f>
        <v>0</v>
      </c>
      <c r="AA115" s="766" t="str">
        <f>IFERROR(VLOOKUP($I115,'WM-AR'!$I$7:$AS$3267,29,FALSE),"")</f>
        <v>Material: (   )</v>
      </c>
      <c r="AB115" s="766">
        <f>IFERROR(VLOOKUP($I115,'WM-AR'!$I$7:$AS$3267,30,FALSE),"")</f>
        <v>0</v>
      </c>
      <c r="AC115" s="766">
        <f>IFERROR(VLOOKUP($I115,'WM-AR'!$I$7:$AS$3267,31,FALSE),"")</f>
        <v>0</v>
      </c>
      <c r="AD115" s="766">
        <f>IFERROR(VLOOKUP($I115,'WM-AR'!$I$7:$AS$3267,32,FALSE),"")</f>
        <v>0</v>
      </c>
      <c r="AE115" s="766">
        <f>IFERROR(VLOOKUP($I115,'WM-AR'!$I$7:$AS$3267,33,FALSE),"")</f>
        <v>0</v>
      </c>
      <c r="AF115" s="767"/>
      <c r="AG115" s="1342" t="s">
        <v>3589</v>
      </c>
      <c r="AH115" s="1342" t="s">
        <v>3589</v>
      </c>
      <c r="AI115" s="1340"/>
      <c r="AJ115" s="1340" t="str">
        <f t="shared" si="20"/>
        <v>M2</v>
      </c>
      <c r="AK115" s="1267"/>
      <c r="AL115" s="88" t="str">
        <f>IF(AND(ISTEXT($E115),ISTEXT($B115)),"산출기준 &gt;&gt;  "&amp;_xlfn.XLOOKUP($E115,산출기준!$D:$D,산출기준!$E:$E,"매칭실패"),"")</f>
        <v/>
      </c>
    </row>
    <row r="116" spans="2:38">
      <c r="B116" s="1127"/>
      <c r="C116" s="1165"/>
      <c r="D116" s="1165"/>
      <c r="E116" s="1165"/>
      <c r="F116" s="1165"/>
      <c r="G116" s="1131" t="s">
        <v>3595</v>
      </c>
      <c r="H116" s="1131"/>
      <c r="I116" s="1130" t="str">
        <f t="shared" si="18"/>
        <v/>
      </c>
      <c r="J116" s="1132"/>
      <c r="K116" s="1132" t="str">
        <f>IFERROR(VLOOKUP($I116,'WM-AR'!$I$7:$AS$3267,34,FALSE),"")</f>
        <v/>
      </c>
      <c r="L116" s="1132" t="str">
        <f>IFERROR(VLOOKUP($I116,'WM-AR'!$I$7:$AS$3267,4,FALSE),"")</f>
        <v/>
      </c>
      <c r="M116" s="1132" t="str">
        <f>IFERROR(VLOOKUP($I116,'WM-AR'!$I$7:$AS$3267,6,FALSE),"")</f>
        <v/>
      </c>
      <c r="N116" s="1132" t="str">
        <f>IFERROR(VLOOKUP($I116,'WM-AR'!$I$7:$AS$3267,8,FALSE),"")</f>
        <v/>
      </c>
      <c r="O116" s="1132" t="str">
        <f>IFERROR(VLOOKUP($I116,'WM-AR'!$I$7:$AS$3267,10,FALSE),"")</f>
        <v/>
      </c>
      <c r="P116" s="1132" t="str">
        <f>IFERROR(VLOOKUP($I116,'WM-AR'!$I$7:$AS$3267,12,FALSE),"")</f>
        <v/>
      </c>
      <c r="Q116" s="1132" t="str">
        <f>IFERROR(VLOOKUP($I116,'WM-AR'!$I$7:$AS$3267,14,FALSE),"")</f>
        <v/>
      </c>
      <c r="R116" s="1132" t="str">
        <f>IFERROR(VLOOKUP($I116,'WM-AR'!$I$7:$AS$3267,16,FALSE),"")</f>
        <v/>
      </c>
      <c r="S116" s="1132" t="str">
        <f>IFERROR(VLOOKUP($I116,'WM-AR'!$I$7:$AS$3267,18,FALSE),"")</f>
        <v/>
      </c>
      <c r="T116" s="1132" t="str">
        <f>IFERROR(VLOOKUP($I116,'WM-AR'!$I$7:$AS$3267,20,FALSE),"")</f>
        <v/>
      </c>
      <c r="U116" s="1132" t="str">
        <f>IFERROR(VLOOKUP($I116,'WM-AR'!$I$7:$AS$3267,22,FALSE),"")</f>
        <v/>
      </c>
      <c r="V116" s="1132" t="str">
        <f>IFERROR(VLOOKUP($I116,'WM-AR'!$I$7:$AS$3267,24,FALSE),"")</f>
        <v/>
      </c>
      <c r="W116" s="1132" t="str">
        <f>IFERROR(VLOOKUP($I116,'WM-AR'!$I$7:$AS$3267,25,FALSE),"")</f>
        <v/>
      </c>
      <c r="X116" s="1132" t="str">
        <f>IFERROR(VLOOKUP($I116,'WM-AR'!$I$7:$AS$3267,26,FALSE),"")</f>
        <v/>
      </c>
      <c r="Y116" s="1132" t="str">
        <f>IFERROR(VLOOKUP($I116,'WM-AR'!$I$7:$AS$3267,27,FALSE),"")</f>
        <v/>
      </c>
      <c r="Z116" s="1132" t="str">
        <f>IFERROR(VLOOKUP($I116,'WM-AR'!$I$7:$AS$3267,28,FALSE),"")</f>
        <v/>
      </c>
      <c r="AA116" s="1132" t="str">
        <f>IFERROR(VLOOKUP($I116,'WM-AR'!$I$7:$AS$3267,29,FALSE),"")</f>
        <v/>
      </c>
      <c r="AB116" s="1132" t="str">
        <f>IFERROR(VLOOKUP($I116,'WM-AR'!$I$7:$AS$3267,30,FALSE),"")</f>
        <v/>
      </c>
      <c r="AC116" s="1132" t="str">
        <f>IFERROR(VLOOKUP($I116,'WM-AR'!$I$7:$AS$3267,31,FALSE),"")</f>
        <v/>
      </c>
      <c r="AD116" s="1132" t="str">
        <f>IFERROR(VLOOKUP($I116,'WM-AR'!$I$7:$AS$3267,32,FALSE),"")</f>
        <v/>
      </c>
      <c r="AE116" s="1132" t="str">
        <f>IFERROR(VLOOKUP($I116,'WM-AR'!$I$7:$AS$3267,33,FALSE),"")</f>
        <v/>
      </c>
      <c r="AF116" s="1190"/>
      <c r="AG116" s="1134"/>
      <c r="AH116" s="1134"/>
      <c r="AI116" s="1135"/>
      <c r="AJ116" s="1135" t="str">
        <f t="shared" si="20"/>
        <v/>
      </c>
      <c r="AK116" s="1136"/>
      <c r="AL116" s="88" t="str">
        <f>IF(AND(ISTEXT($E116),ISTEXT($B116)),"산출기준 &gt;&gt;  "&amp;_xlfn.XLOOKUP($E116,산출기준!$D:$D,산출기준!$E:$E,"매칭실패"),"")</f>
        <v/>
      </c>
    </row>
    <row r="117" spans="2:38">
      <c r="B117" s="1111"/>
      <c r="C117" s="1166"/>
      <c r="D117" s="1166"/>
      <c r="E117" s="1166"/>
      <c r="F117" s="1166"/>
      <c r="G117" s="843"/>
      <c r="H117" s="843"/>
      <c r="I117" s="712" t="str">
        <f t="shared" si="18"/>
        <v/>
      </c>
      <c r="J117" s="714"/>
      <c r="K117" s="714" t="str">
        <f>IFERROR(VLOOKUP($I117,'WM-AR'!$I$7:$AS$3267,34,FALSE),"")</f>
        <v/>
      </c>
      <c r="L117" s="714" t="str">
        <f>IFERROR(VLOOKUP($I117,'WM-AR'!$I$7:$AS$3267,4,FALSE),"")</f>
        <v/>
      </c>
      <c r="M117" s="714" t="str">
        <f>IFERROR(VLOOKUP($I117,'WM-AR'!$I$7:$AS$3267,6,FALSE),"")</f>
        <v/>
      </c>
      <c r="N117" s="714" t="str">
        <f>IFERROR(VLOOKUP($I117,'WM-AR'!$I$7:$AS$3267,8,FALSE),"")</f>
        <v/>
      </c>
      <c r="O117" s="714" t="str">
        <f>IFERROR(VLOOKUP($I117,'WM-AR'!$I$7:$AS$3267,10,FALSE),"")</f>
        <v/>
      </c>
      <c r="P117" s="714" t="str">
        <f>IFERROR(VLOOKUP($I117,'WM-AR'!$I$7:$AS$3267,12,FALSE),"")</f>
        <v/>
      </c>
      <c r="Q117" s="714" t="str">
        <f>IFERROR(VLOOKUP($I117,'WM-AR'!$I$7:$AS$3267,14,FALSE),"")</f>
        <v/>
      </c>
      <c r="R117" s="714" t="str">
        <f>IFERROR(VLOOKUP($I117,'WM-AR'!$I$7:$AS$3267,16,FALSE),"")</f>
        <v/>
      </c>
      <c r="S117" s="714" t="str">
        <f>IFERROR(VLOOKUP($I117,'WM-AR'!$I$7:$AS$3267,18,FALSE),"")</f>
        <v/>
      </c>
      <c r="T117" s="714" t="str">
        <f>IFERROR(VLOOKUP($I117,'WM-AR'!$I$7:$AS$3267,20,FALSE),"")</f>
        <v/>
      </c>
      <c r="U117" s="714" t="str">
        <f>IFERROR(VLOOKUP($I117,'WM-AR'!$I$7:$AS$3267,22,FALSE),"")</f>
        <v/>
      </c>
      <c r="V117" s="714" t="str">
        <f>IFERROR(VLOOKUP($I117,'WM-AR'!$I$7:$AS$3267,24,FALSE),"")</f>
        <v/>
      </c>
      <c r="W117" s="714" t="str">
        <f>IFERROR(VLOOKUP($I117,'WM-AR'!$I$7:$AS$3267,25,FALSE),"")</f>
        <v/>
      </c>
      <c r="X117" s="714" t="str">
        <f>IFERROR(VLOOKUP($I117,'WM-AR'!$I$7:$AS$3267,26,FALSE),"")</f>
        <v/>
      </c>
      <c r="Y117" s="714" t="str">
        <f>IFERROR(VLOOKUP($I117,'WM-AR'!$I$7:$AS$3267,27,FALSE),"")</f>
        <v/>
      </c>
      <c r="Z117" s="714" t="str">
        <f>IFERROR(VLOOKUP($I117,'WM-AR'!$I$7:$AS$3267,28,FALSE),"")</f>
        <v/>
      </c>
      <c r="AA117" s="714" t="str">
        <f>IFERROR(VLOOKUP($I117,'WM-AR'!$I$7:$AS$3267,29,FALSE),"")</f>
        <v/>
      </c>
      <c r="AB117" s="714" t="str">
        <f>IFERROR(VLOOKUP($I117,'WM-AR'!$I$7:$AS$3267,30,FALSE),"")</f>
        <v/>
      </c>
      <c r="AC117" s="714" t="str">
        <f>IFERROR(VLOOKUP($I117,'WM-AR'!$I$7:$AS$3267,31,FALSE),"")</f>
        <v/>
      </c>
      <c r="AD117" s="714" t="str">
        <f>IFERROR(VLOOKUP($I117,'WM-AR'!$I$7:$AS$3267,32,FALSE),"")</f>
        <v/>
      </c>
      <c r="AE117" s="714" t="str">
        <f>IFERROR(VLOOKUP($I117,'WM-AR'!$I$7:$AS$3267,33,FALSE),"")</f>
        <v/>
      </c>
      <c r="AF117" s="938"/>
      <c r="AG117" s="852"/>
      <c r="AH117" s="852"/>
      <c r="AI117" s="854"/>
      <c r="AJ117" s="854" t="str">
        <f t="shared" si="20"/>
        <v/>
      </c>
      <c r="AK117" s="1114"/>
      <c r="AL117" s="88" t="str">
        <f>IF(AND(ISTEXT($E117),ISTEXT($B117)),"산출기준 &gt;&gt;  "&amp;_xlfn.XLOOKUP($E117,산출기준!$D:$D,산출기준!$E:$E,"매칭실패"),"")</f>
        <v/>
      </c>
    </row>
    <row r="118" spans="2:38">
      <c r="B118" s="1111"/>
      <c r="C118" s="1166"/>
      <c r="D118" s="1166"/>
      <c r="E118" s="1166"/>
      <c r="F118" s="1166"/>
      <c r="G118" s="843"/>
      <c r="H118" s="843"/>
      <c r="I118" s="712" t="str">
        <f t="shared" si="18"/>
        <v/>
      </c>
      <c r="J118" s="714"/>
      <c r="K118" s="714" t="str">
        <f>IFERROR(VLOOKUP($I118,'WM-AR'!$I$7:$AS$3267,34,FALSE),"")</f>
        <v/>
      </c>
      <c r="L118" s="714" t="str">
        <f>IFERROR(VLOOKUP($I118,'WM-AR'!$I$7:$AS$3267,4,FALSE),"")</f>
        <v/>
      </c>
      <c r="M118" s="714" t="str">
        <f>IFERROR(VLOOKUP($I118,'WM-AR'!$I$7:$AS$3267,6,FALSE),"")</f>
        <v/>
      </c>
      <c r="N118" s="714" t="str">
        <f>IFERROR(VLOOKUP($I118,'WM-AR'!$I$7:$AS$3267,8,FALSE),"")</f>
        <v/>
      </c>
      <c r="O118" s="714" t="str">
        <f>IFERROR(VLOOKUP($I118,'WM-AR'!$I$7:$AS$3267,10,FALSE),"")</f>
        <v/>
      </c>
      <c r="P118" s="714" t="str">
        <f>IFERROR(VLOOKUP($I118,'WM-AR'!$I$7:$AS$3267,12,FALSE),"")</f>
        <v/>
      </c>
      <c r="Q118" s="714" t="str">
        <f>IFERROR(VLOOKUP($I118,'WM-AR'!$I$7:$AS$3267,14,FALSE),"")</f>
        <v/>
      </c>
      <c r="R118" s="714" t="str">
        <f>IFERROR(VLOOKUP($I118,'WM-AR'!$I$7:$AS$3267,16,FALSE),"")</f>
        <v/>
      </c>
      <c r="S118" s="714" t="str">
        <f>IFERROR(VLOOKUP($I118,'WM-AR'!$I$7:$AS$3267,18,FALSE),"")</f>
        <v/>
      </c>
      <c r="T118" s="714" t="str">
        <f>IFERROR(VLOOKUP($I118,'WM-AR'!$I$7:$AS$3267,20,FALSE),"")</f>
        <v/>
      </c>
      <c r="U118" s="714" t="str">
        <f>IFERROR(VLOOKUP($I118,'WM-AR'!$I$7:$AS$3267,22,FALSE),"")</f>
        <v/>
      </c>
      <c r="V118" s="714" t="str">
        <f>IFERROR(VLOOKUP($I118,'WM-AR'!$I$7:$AS$3267,24,FALSE),"")</f>
        <v/>
      </c>
      <c r="W118" s="714" t="str">
        <f>IFERROR(VLOOKUP($I118,'WM-AR'!$I$7:$AS$3267,25,FALSE),"")</f>
        <v/>
      </c>
      <c r="X118" s="714" t="str">
        <f>IFERROR(VLOOKUP($I118,'WM-AR'!$I$7:$AS$3267,26,FALSE),"")</f>
        <v/>
      </c>
      <c r="Y118" s="714" t="str">
        <f>IFERROR(VLOOKUP($I118,'WM-AR'!$I$7:$AS$3267,27,FALSE),"")</f>
        <v/>
      </c>
      <c r="Z118" s="714" t="str">
        <f>IFERROR(VLOOKUP($I118,'WM-AR'!$I$7:$AS$3267,28,FALSE),"")</f>
        <v/>
      </c>
      <c r="AA118" s="714" t="str">
        <f>IFERROR(VLOOKUP($I118,'WM-AR'!$I$7:$AS$3267,29,FALSE),"")</f>
        <v/>
      </c>
      <c r="AB118" s="714" t="str">
        <f>IFERROR(VLOOKUP($I118,'WM-AR'!$I$7:$AS$3267,30,FALSE),"")</f>
        <v/>
      </c>
      <c r="AC118" s="714" t="str">
        <f>IFERROR(VLOOKUP($I118,'WM-AR'!$I$7:$AS$3267,31,FALSE),"")</f>
        <v/>
      </c>
      <c r="AD118" s="714" t="str">
        <f>IFERROR(VLOOKUP($I118,'WM-AR'!$I$7:$AS$3267,32,FALSE),"")</f>
        <v/>
      </c>
      <c r="AE118" s="714" t="str">
        <f>IFERROR(VLOOKUP($I118,'WM-AR'!$I$7:$AS$3267,33,FALSE),"")</f>
        <v/>
      </c>
      <c r="AF118" s="938"/>
      <c r="AG118" s="852"/>
      <c r="AH118" s="852"/>
      <c r="AI118" s="854"/>
      <c r="AJ118" s="854" t="str">
        <f t="shared" si="20"/>
        <v/>
      </c>
      <c r="AK118" s="1114"/>
      <c r="AL118" s="88" t="str">
        <f>IF(AND(ISTEXT($E118),ISTEXT($B118)),"산출기준 &gt;&gt;  "&amp;_xlfn.XLOOKUP($E118,산출기준!$D:$D,산출기준!$E:$E,"매칭실패"),"")</f>
        <v/>
      </c>
    </row>
    <row r="119" spans="2:38">
      <c r="B119" s="1111"/>
      <c r="C119" s="1166"/>
      <c r="D119" s="1166"/>
      <c r="E119" s="1166"/>
      <c r="F119" s="1166"/>
      <c r="G119" s="843"/>
      <c r="H119" s="843"/>
      <c r="I119" s="712" t="str">
        <f t="shared" si="18"/>
        <v/>
      </c>
      <c r="J119" s="714"/>
      <c r="K119" s="714" t="str">
        <f>IFERROR(VLOOKUP($I119,'WM-AR'!$I$7:$AS$3267,34,FALSE),"")</f>
        <v/>
      </c>
      <c r="L119" s="714" t="str">
        <f>IFERROR(VLOOKUP($I119,'WM-AR'!$I$7:$AS$3267,4,FALSE),"")</f>
        <v/>
      </c>
      <c r="M119" s="714" t="str">
        <f>IFERROR(VLOOKUP($I119,'WM-AR'!$I$7:$AS$3267,6,FALSE),"")</f>
        <v/>
      </c>
      <c r="N119" s="714" t="str">
        <f>IFERROR(VLOOKUP($I119,'WM-AR'!$I$7:$AS$3267,8,FALSE),"")</f>
        <v/>
      </c>
      <c r="O119" s="714" t="str">
        <f>IFERROR(VLOOKUP($I119,'WM-AR'!$I$7:$AS$3267,10,FALSE),"")</f>
        <v/>
      </c>
      <c r="P119" s="714" t="str">
        <f>IFERROR(VLOOKUP($I119,'WM-AR'!$I$7:$AS$3267,12,FALSE),"")</f>
        <v/>
      </c>
      <c r="Q119" s="714" t="str">
        <f>IFERROR(VLOOKUP($I119,'WM-AR'!$I$7:$AS$3267,14,FALSE),"")</f>
        <v/>
      </c>
      <c r="R119" s="714" t="str">
        <f>IFERROR(VLOOKUP($I119,'WM-AR'!$I$7:$AS$3267,16,FALSE),"")</f>
        <v/>
      </c>
      <c r="S119" s="714" t="str">
        <f>IFERROR(VLOOKUP($I119,'WM-AR'!$I$7:$AS$3267,18,FALSE),"")</f>
        <v/>
      </c>
      <c r="T119" s="714" t="str">
        <f>IFERROR(VLOOKUP($I119,'WM-AR'!$I$7:$AS$3267,20,FALSE),"")</f>
        <v/>
      </c>
      <c r="U119" s="714" t="str">
        <f>IFERROR(VLOOKUP($I119,'WM-AR'!$I$7:$AS$3267,22,FALSE),"")</f>
        <v/>
      </c>
      <c r="V119" s="714" t="str">
        <f>IFERROR(VLOOKUP($I119,'WM-AR'!$I$7:$AS$3267,24,FALSE),"")</f>
        <v/>
      </c>
      <c r="W119" s="714" t="str">
        <f>IFERROR(VLOOKUP($I119,'WM-AR'!$I$7:$AS$3267,25,FALSE),"")</f>
        <v/>
      </c>
      <c r="X119" s="714" t="str">
        <f>IFERROR(VLOOKUP($I119,'WM-AR'!$I$7:$AS$3267,26,FALSE),"")</f>
        <v/>
      </c>
      <c r="Y119" s="714" t="str">
        <f>IFERROR(VLOOKUP($I119,'WM-AR'!$I$7:$AS$3267,27,FALSE),"")</f>
        <v/>
      </c>
      <c r="Z119" s="714" t="str">
        <f>IFERROR(VLOOKUP($I119,'WM-AR'!$I$7:$AS$3267,28,FALSE),"")</f>
        <v/>
      </c>
      <c r="AA119" s="714" t="str">
        <f>IFERROR(VLOOKUP($I119,'WM-AR'!$I$7:$AS$3267,29,FALSE),"")</f>
        <v/>
      </c>
      <c r="AB119" s="714" t="str">
        <f>IFERROR(VLOOKUP($I119,'WM-AR'!$I$7:$AS$3267,30,FALSE),"")</f>
        <v/>
      </c>
      <c r="AC119" s="714" t="str">
        <f>IFERROR(VLOOKUP($I119,'WM-AR'!$I$7:$AS$3267,31,FALSE),"")</f>
        <v/>
      </c>
      <c r="AD119" s="714" t="str">
        <f>IFERROR(VLOOKUP($I119,'WM-AR'!$I$7:$AS$3267,32,FALSE),"")</f>
        <v/>
      </c>
      <c r="AE119" s="714" t="str">
        <f>IFERROR(VLOOKUP($I119,'WM-AR'!$I$7:$AS$3267,33,FALSE),"")</f>
        <v/>
      </c>
      <c r="AF119" s="938"/>
      <c r="AG119" s="852"/>
      <c r="AH119" s="852"/>
      <c r="AI119" s="854"/>
      <c r="AJ119" s="854" t="str">
        <f t="shared" si="20"/>
        <v/>
      </c>
      <c r="AK119" s="1114"/>
      <c r="AL119" s="88" t="str">
        <f>IF(AND(ISTEXT($E119),ISTEXT($B119)),"산출기준 &gt;&gt;  "&amp;_xlfn.XLOOKUP($E119,산출기준!$D:$D,산출기준!$E:$E,"매칭실패"),"")</f>
        <v/>
      </c>
    </row>
    <row r="120" spans="2:38">
      <c r="B120" s="1111"/>
      <c r="C120" s="1166"/>
      <c r="D120" s="1166"/>
      <c r="E120" s="1166"/>
      <c r="F120" s="1166"/>
      <c r="G120" s="843"/>
      <c r="H120" s="843"/>
      <c r="I120" s="712" t="str">
        <f t="shared" si="18"/>
        <v/>
      </c>
      <c r="J120" s="714"/>
      <c r="K120" s="714" t="str">
        <f>IFERROR(VLOOKUP($I120,'WM-AR'!$I$7:$AS$3267,34,FALSE),"")</f>
        <v/>
      </c>
      <c r="L120" s="714" t="str">
        <f>IFERROR(VLOOKUP($I120,'WM-AR'!$I$7:$AS$3267,4,FALSE),"")</f>
        <v/>
      </c>
      <c r="M120" s="714" t="str">
        <f>IFERROR(VLOOKUP($I120,'WM-AR'!$I$7:$AS$3267,6,FALSE),"")</f>
        <v/>
      </c>
      <c r="N120" s="714" t="str">
        <f>IFERROR(VLOOKUP($I120,'WM-AR'!$I$7:$AS$3267,8,FALSE),"")</f>
        <v/>
      </c>
      <c r="O120" s="714" t="str">
        <f>IFERROR(VLOOKUP($I120,'WM-AR'!$I$7:$AS$3267,10,FALSE),"")</f>
        <v/>
      </c>
      <c r="P120" s="714" t="str">
        <f>IFERROR(VLOOKUP($I120,'WM-AR'!$I$7:$AS$3267,12,FALSE),"")</f>
        <v/>
      </c>
      <c r="Q120" s="714" t="str">
        <f>IFERROR(VLOOKUP($I120,'WM-AR'!$I$7:$AS$3267,14,FALSE),"")</f>
        <v/>
      </c>
      <c r="R120" s="714" t="str">
        <f>IFERROR(VLOOKUP($I120,'WM-AR'!$I$7:$AS$3267,16,FALSE),"")</f>
        <v/>
      </c>
      <c r="S120" s="714" t="str">
        <f>IFERROR(VLOOKUP($I120,'WM-AR'!$I$7:$AS$3267,18,FALSE),"")</f>
        <v/>
      </c>
      <c r="T120" s="714" t="str">
        <f>IFERROR(VLOOKUP($I120,'WM-AR'!$I$7:$AS$3267,20,FALSE),"")</f>
        <v/>
      </c>
      <c r="U120" s="714" t="str">
        <f>IFERROR(VLOOKUP($I120,'WM-AR'!$I$7:$AS$3267,22,FALSE),"")</f>
        <v/>
      </c>
      <c r="V120" s="714" t="str">
        <f>IFERROR(VLOOKUP($I120,'WM-AR'!$I$7:$AS$3267,24,FALSE),"")</f>
        <v/>
      </c>
      <c r="W120" s="714" t="str">
        <f>IFERROR(VLOOKUP($I120,'WM-AR'!$I$7:$AS$3267,25,FALSE),"")</f>
        <v/>
      </c>
      <c r="X120" s="714" t="str">
        <f>IFERROR(VLOOKUP($I120,'WM-AR'!$I$7:$AS$3267,26,FALSE),"")</f>
        <v/>
      </c>
      <c r="Y120" s="714" t="str">
        <f>IFERROR(VLOOKUP($I120,'WM-AR'!$I$7:$AS$3267,27,FALSE),"")</f>
        <v/>
      </c>
      <c r="Z120" s="714" t="str">
        <f>IFERROR(VLOOKUP($I120,'WM-AR'!$I$7:$AS$3267,28,FALSE),"")</f>
        <v/>
      </c>
      <c r="AA120" s="714" t="str">
        <f>IFERROR(VLOOKUP($I120,'WM-AR'!$I$7:$AS$3267,29,FALSE),"")</f>
        <v/>
      </c>
      <c r="AB120" s="714" t="str">
        <f>IFERROR(VLOOKUP($I120,'WM-AR'!$I$7:$AS$3267,30,FALSE),"")</f>
        <v/>
      </c>
      <c r="AC120" s="714" t="str">
        <f>IFERROR(VLOOKUP($I120,'WM-AR'!$I$7:$AS$3267,31,FALSE),"")</f>
        <v/>
      </c>
      <c r="AD120" s="714" t="str">
        <f>IFERROR(VLOOKUP($I120,'WM-AR'!$I$7:$AS$3267,32,FALSE),"")</f>
        <v/>
      </c>
      <c r="AE120" s="714" t="str">
        <f>IFERROR(VLOOKUP($I120,'WM-AR'!$I$7:$AS$3267,33,FALSE),"")</f>
        <v/>
      </c>
      <c r="AF120" s="938"/>
      <c r="AG120" s="852"/>
      <c r="AH120" s="852"/>
      <c r="AI120" s="854"/>
      <c r="AJ120" s="854" t="str">
        <f t="shared" si="20"/>
        <v/>
      </c>
      <c r="AK120" s="1114"/>
      <c r="AL120" s="88" t="str">
        <f>IF(AND(ISTEXT($E120),ISTEXT($B120)),"산출기준 &gt;&gt;  "&amp;_xlfn.XLOOKUP($E120,산출기준!$D:$D,산출기준!$E:$E,"매칭실패"),"")</f>
        <v/>
      </c>
    </row>
    <row r="121" spans="2:38">
      <c r="B121" s="1116"/>
      <c r="C121" s="1167"/>
      <c r="D121" s="1167"/>
      <c r="E121" s="1167"/>
      <c r="F121" s="1167"/>
      <c r="G121" s="1120"/>
      <c r="H121" s="1120"/>
      <c r="I121" s="1119" t="str">
        <f t="shared" si="18"/>
        <v/>
      </c>
      <c r="J121" s="1121"/>
      <c r="K121" s="1121" t="str">
        <f>IFERROR(VLOOKUP($I121,'WM-AR'!$I$7:$AS$3267,34,FALSE),"")</f>
        <v/>
      </c>
      <c r="L121" s="1121" t="str">
        <f>IFERROR(VLOOKUP($I121,'WM-AR'!$I$7:$AS$3267,4,FALSE),"")</f>
        <v/>
      </c>
      <c r="M121" s="1121" t="str">
        <f>IFERROR(VLOOKUP($I121,'WM-AR'!$I$7:$AS$3267,6,FALSE),"")</f>
        <v/>
      </c>
      <c r="N121" s="1121" t="str">
        <f>IFERROR(VLOOKUP($I121,'WM-AR'!$I$7:$AS$3267,8,FALSE),"")</f>
        <v/>
      </c>
      <c r="O121" s="1121" t="str">
        <f>IFERROR(VLOOKUP($I121,'WM-AR'!$I$7:$AS$3267,10,FALSE),"")</f>
        <v/>
      </c>
      <c r="P121" s="1121" t="str">
        <f>IFERROR(VLOOKUP($I121,'WM-AR'!$I$7:$AS$3267,12,FALSE),"")</f>
        <v/>
      </c>
      <c r="Q121" s="1121" t="str">
        <f>IFERROR(VLOOKUP($I121,'WM-AR'!$I$7:$AS$3267,14,FALSE),"")</f>
        <v/>
      </c>
      <c r="R121" s="1121" t="str">
        <f>IFERROR(VLOOKUP($I121,'WM-AR'!$I$7:$AS$3267,16,FALSE),"")</f>
        <v/>
      </c>
      <c r="S121" s="1121" t="str">
        <f>IFERROR(VLOOKUP($I121,'WM-AR'!$I$7:$AS$3267,18,FALSE),"")</f>
        <v/>
      </c>
      <c r="T121" s="1121" t="str">
        <f>IFERROR(VLOOKUP($I121,'WM-AR'!$I$7:$AS$3267,20,FALSE),"")</f>
        <v/>
      </c>
      <c r="U121" s="1121" t="str">
        <f>IFERROR(VLOOKUP($I121,'WM-AR'!$I$7:$AS$3267,22,FALSE),"")</f>
        <v/>
      </c>
      <c r="V121" s="1121" t="str">
        <f>IFERROR(VLOOKUP($I121,'WM-AR'!$I$7:$AS$3267,24,FALSE),"")</f>
        <v/>
      </c>
      <c r="W121" s="1121" t="str">
        <f>IFERROR(VLOOKUP($I121,'WM-AR'!$I$7:$AS$3267,25,FALSE),"")</f>
        <v/>
      </c>
      <c r="X121" s="1121" t="str">
        <f>IFERROR(VLOOKUP($I121,'WM-AR'!$I$7:$AS$3267,26,FALSE),"")</f>
        <v/>
      </c>
      <c r="Y121" s="1121" t="str">
        <f>IFERROR(VLOOKUP($I121,'WM-AR'!$I$7:$AS$3267,27,FALSE),"")</f>
        <v/>
      </c>
      <c r="Z121" s="1121" t="str">
        <f>IFERROR(VLOOKUP($I121,'WM-AR'!$I$7:$AS$3267,28,FALSE),"")</f>
        <v/>
      </c>
      <c r="AA121" s="1121" t="str">
        <f>IFERROR(VLOOKUP($I121,'WM-AR'!$I$7:$AS$3267,29,FALSE),"")</f>
        <v/>
      </c>
      <c r="AB121" s="1121" t="str">
        <f>IFERROR(VLOOKUP($I121,'WM-AR'!$I$7:$AS$3267,30,FALSE),"")</f>
        <v/>
      </c>
      <c r="AC121" s="1121" t="str">
        <f>IFERROR(VLOOKUP($I121,'WM-AR'!$I$7:$AS$3267,31,FALSE),"")</f>
        <v/>
      </c>
      <c r="AD121" s="1121" t="str">
        <f>IFERROR(VLOOKUP($I121,'WM-AR'!$I$7:$AS$3267,32,FALSE),"")</f>
        <v/>
      </c>
      <c r="AE121" s="1121" t="str">
        <f>IFERROR(VLOOKUP($I121,'WM-AR'!$I$7:$AS$3267,33,FALSE),"")</f>
        <v/>
      </c>
      <c r="AF121" s="1209"/>
      <c r="AG121" s="1123"/>
      <c r="AH121" s="1123"/>
      <c r="AI121" s="1124"/>
      <c r="AJ121" s="1124" t="str">
        <f t="shared" si="20"/>
        <v/>
      </c>
      <c r="AK121" s="1125"/>
      <c r="AL121" s="88" t="str">
        <f>IF(AND(ISTEXT($E121),ISTEXT($B121)),"산출기준 &gt;&gt;  "&amp;_xlfn.XLOOKUP($E121,산출기준!$D:$D,산출기준!$E:$E,"매칭실패"),"")</f>
        <v/>
      </c>
    </row>
    <row r="122" spans="2:38" s="658" customFormat="1" ht="20.100000000000001" customHeight="1">
      <c r="B122" s="1072"/>
      <c r="C122" s="639"/>
      <c r="D122" s="639"/>
      <c r="E122" s="639"/>
      <c r="F122" s="639"/>
      <c r="G122" s="639"/>
      <c r="H122" s="639"/>
      <c r="I122" s="641"/>
      <c r="J122" s="642"/>
      <c r="K122" s="642"/>
      <c r="L122" s="642"/>
      <c r="M122" s="642"/>
      <c r="N122" s="642"/>
      <c r="O122" s="642"/>
      <c r="P122" s="642"/>
      <c r="Q122" s="642"/>
      <c r="R122" s="642"/>
      <c r="S122" s="642"/>
      <c r="T122" s="642"/>
      <c r="U122" s="642"/>
      <c r="V122" s="642"/>
      <c r="W122" s="642"/>
      <c r="X122" s="642"/>
      <c r="Y122" s="642"/>
      <c r="Z122" s="642"/>
      <c r="AA122" s="642"/>
      <c r="AB122" s="642"/>
      <c r="AC122" s="642"/>
      <c r="AD122" s="642"/>
      <c r="AE122" s="642"/>
      <c r="AF122" s="637"/>
      <c r="AG122" s="643"/>
      <c r="AH122" s="643"/>
      <c r="AI122" s="644"/>
      <c r="AJ122" s="644"/>
      <c r="AK122" s="639"/>
      <c r="AL122" s="658" t="str">
        <f>IF(AND(ISTEXT($E122),ISTEXT($B122)),"산출기준 &gt;&gt;  "&amp;_xlfn.XLOOKUP($E122,산출기준!$D:$D,산출기준!$E:$E,"매칭실패"),"")</f>
        <v/>
      </c>
    </row>
    <row r="123" spans="2:38" s="658" customFormat="1" ht="20.100000000000001" customHeight="1">
      <c r="B123" s="1261"/>
      <c r="C123" s="1057" t="s">
        <v>3596</v>
      </c>
      <c r="D123" s="648"/>
      <c r="E123" s="648"/>
      <c r="F123" s="1057" t="s">
        <v>3597</v>
      </c>
      <c r="G123" s="1057"/>
      <c r="H123" s="1263"/>
      <c r="I123" s="1263"/>
      <c r="J123" s="805"/>
      <c r="K123" s="805"/>
      <c r="L123" s="806"/>
      <c r="M123" s="806"/>
      <c r="N123" s="806"/>
      <c r="O123" s="806"/>
      <c r="P123" s="806"/>
      <c r="Q123" s="806"/>
      <c r="R123" s="806"/>
      <c r="S123" s="806"/>
      <c r="T123" s="806"/>
      <c r="U123" s="806"/>
      <c r="V123" s="806"/>
      <c r="W123" s="806"/>
      <c r="X123" s="806"/>
      <c r="Y123" s="806"/>
      <c r="Z123" s="806"/>
      <c r="AA123" s="806"/>
      <c r="AB123" s="806"/>
      <c r="AC123" s="806"/>
      <c r="AD123" s="806"/>
      <c r="AE123" s="806"/>
      <c r="AF123" s="1323"/>
      <c r="AL123" s="658" t="str">
        <f>IF(AND(ISTEXT($E123),ISTEXT($B123)),"산출기준 &gt;&gt;  "&amp;_xlfn.XLOOKUP($E123,산출기준!$D:$D,산출기준!$E:$E,"매칭실패"),"")</f>
        <v/>
      </c>
    </row>
    <row r="124" spans="2:38" s="658" customFormat="1" ht="20.100000000000001" customHeight="1">
      <c r="B124" s="802"/>
      <c r="C124" s="662"/>
      <c r="D124" s="662"/>
      <c r="E124" s="662"/>
      <c r="F124" s="1338" t="s">
        <v>871</v>
      </c>
      <c r="G124" s="662"/>
      <c r="H124" s="662"/>
      <c r="I124" s="652"/>
      <c r="J124" s="664"/>
      <c r="K124" s="664"/>
      <c r="L124" s="664"/>
      <c r="M124" s="664"/>
      <c r="N124" s="664"/>
      <c r="O124" s="664"/>
      <c r="P124" s="664"/>
      <c r="Q124" s="664"/>
      <c r="R124" s="664"/>
      <c r="S124" s="664"/>
      <c r="T124" s="664"/>
      <c r="U124" s="664"/>
      <c r="V124" s="664"/>
      <c r="W124" s="664"/>
      <c r="X124" s="664"/>
      <c r="Y124" s="664"/>
      <c r="Z124" s="664"/>
      <c r="AA124" s="664"/>
      <c r="AB124" s="664"/>
      <c r="AC124" s="664"/>
      <c r="AD124" s="664"/>
      <c r="AE124" s="664"/>
      <c r="AF124" s="660"/>
      <c r="AG124" s="665"/>
      <c r="AH124" s="665"/>
      <c r="AI124" s="666"/>
      <c r="AJ124" s="666"/>
      <c r="AK124" s="662"/>
      <c r="AL124" s="658" t="str">
        <f>IF(AND(ISTEXT($E124),ISTEXT($B124)),"산출기준 &gt;&gt;  "&amp;_xlfn.XLOOKUP($E124,산출기준!$D:$D,산출기준!$E:$E,"매칭실패"),"")</f>
        <v/>
      </c>
    </row>
    <row r="125" spans="2:38" ht="34.9" customHeight="1">
      <c r="B125" s="808" t="str" cm="1">
        <f t="array" aca="1" ref="B125" ca="1">_xlfn.IFNA(INDIRECT("Family_표준_구성도!B"&amp;MATCH(F125,INDIRECT("Family_표준_구성도!"&amp;"C:C"),0)),"")</f>
        <v>6.2.2.1.1</v>
      </c>
      <c r="C125" s="668" t="s">
        <v>1903</v>
      </c>
      <c r="D125" s="809"/>
      <c r="E125" s="668" t="s">
        <v>2006</v>
      </c>
      <c r="F125" s="811" t="s">
        <v>2321</v>
      </c>
      <c r="G125" s="1079"/>
      <c r="H125" s="1079"/>
      <c r="I125" s="674" t="str">
        <f t="shared" ref="I125:I135" si="21">LEFT(H125,14)</f>
        <v/>
      </c>
      <c r="J125" s="674"/>
      <c r="K125" s="674"/>
      <c r="L125" s="674"/>
      <c r="M125" s="674"/>
      <c r="N125" s="675"/>
      <c r="O125" s="676"/>
      <c r="P125" s="677"/>
      <c r="Q125" s="677"/>
      <c r="R125" s="677"/>
      <c r="S125" s="677"/>
      <c r="T125" s="677"/>
      <c r="U125" s="677"/>
      <c r="V125" s="678"/>
      <c r="W125" s="679"/>
      <c r="X125" s="679"/>
      <c r="Y125" s="679"/>
      <c r="Z125" s="679"/>
      <c r="AA125" s="679"/>
      <c r="AB125" s="679"/>
      <c r="AC125" s="679"/>
      <c r="AD125" s="679"/>
      <c r="AE125" s="679"/>
      <c r="AF125" s="1312" t="s">
        <v>3592</v>
      </c>
      <c r="AG125" s="682"/>
      <c r="AH125" s="682"/>
      <c r="AI125" s="682"/>
      <c r="AJ125" s="682"/>
      <c r="AK125" s="1266"/>
      <c r="AL125" s="88" t="str">
        <f ca="1">IF(AND(ISTEXT($E125),ISTEXT($B125)),"산출기준 &gt;&gt;  "&amp;_xlfn.XLOOKUP($E125,산출기준!$D:$D,산출기준!$E:$E,"매칭실패"),"")</f>
        <v>산출기준 &gt;&gt;  [Steel Beam]</v>
      </c>
    </row>
    <row r="126" spans="2:38" ht="49.5" customHeight="1" outlineLevel="1">
      <c r="B126" s="758"/>
      <c r="C126" s="759"/>
      <c r="D126" s="759"/>
      <c r="E126" s="759"/>
      <c r="F126" s="1080" t="s">
        <v>3488</v>
      </c>
      <c r="G126" s="759" t="str">
        <f t="shared" ref="G126:G129" si="22">IF(IF(N126=0,"",N126)&amp;" | "&amp;IF(O126=0,"",O126)&amp;" | "&amp;IF(Q126=0,"",Q126)&amp;" | "&amp;IF(R126=0,"",R126)=" |  |  | ","",IF(N126=0,"",N126)&amp;" | "&amp;IF(O126=0,"",O126)&amp;" | "&amp;IF(Q126=0,"",Q126)&amp;" | "&amp;IF(R126=0,"",R126))</f>
        <v xml:space="preserve">Extra Heavy Steel - Standard |  |  | </v>
      </c>
      <c r="H126" s="816" t="s">
        <v>3489</v>
      </c>
      <c r="I126" s="765" t="str">
        <f t="shared" si="21"/>
        <v>S01AA071-00001</v>
      </c>
      <c r="J126" s="766"/>
      <c r="K126" s="766" t="str">
        <f>IFERROR(VLOOKUP($I126,'WM-AR'!$I$7:$AS$3267,34,FALSE),"")</f>
        <v>TON</v>
      </c>
      <c r="L126" s="766" t="str">
        <f>IFERROR(VLOOKUP($I126,'WM-AR'!$I$7:$AS$3267,4,FALSE),"")</f>
        <v>Main Steel Structure Fabrication Work</v>
      </c>
      <c r="M126" s="766" t="str">
        <f>IFERROR(VLOOKUP($I126,'WM-AR'!$I$7:$AS$3267,6,FALSE),"")</f>
        <v>Shelter/Building</v>
      </c>
      <c r="N126" s="766" t="str">
        <f>IFERROR(VLOOKUP($I126,'WM-AR'!$I$7:$AS$3267,8,FALSE),"")</f>
        <v>Extra Heavy Steel - Standard</v>
      </c>
      <c r="O126" s="766">
        <f>IFERROR(VLOOKUP($I126,'WM-AR'!$I$7:$AS$3267,10,FALSE),"")</f>
        <v>0</v>
      </c>
      <c r="P126" s="766">
        <f>IFERROR(VLOOKUP($I126,'WM-AR'!$I$7:$AS$3267,12,FALSE),"")</f>
        <v>0</v>
      </c>
      <c r="Q126" s="766" t="str">
        <f>IFERROR(VLOOKUP($I126,'WM-AR'!$I$7:$AS$3267,14,FALSE),"")</f>
        <v/>
      </c>
      <c r="R126" s="766" t="str">
        <f>IFERROR(VLOOKUP($I126,'WM-AR'!$I$7:$AS$3267,16,FALSE),"")</f>
        <v/>
      </c>
      <c r="S126" s="766" t="str">
        <f>IFERROR(VLOOKUP($I126,'WM-AR'!$I$7:$AS$3267,18,FALSE),"")</f>
        <v/>
      </c>
      <c r="T126" s="766" t="str">
        <f>IFERROR(VLOOKUP($I126,'WM-AR'!$I$7:$AS$3267,20,FALSE),"")</f>
        <v/>
      </c>
      <c r="U126" s="766" t="str">
        <f>IFERROR(VLOOKUP($I126,'WM-AR'!$I$7:$AS$3267,22,FALSE),"")</f>
        <v/>
      </c>
      <c r="V126" s="766" t="str">
        <f>IFERROR(VLOOKUP($I126,'WM-AR'!$I$7:$AS$3267,24,FALSE),"")</f>
        <v/>
      </c>
      <c r="W126" s="766">
        <f>IFERROR(VLOOKUP($I126,'WM-AR'!$I$7:$AS$3267,25,FALSE),"")</f>
        <v>0</v>
      </c>
      <c r="X126" s="766">
        <f>IFERROR(VLOOKUP($I126,'WM-AR'!$I$7:$AS$3267,26,FALSE),"")</f>
        <v>0</v>
      </c>
      <c r="Y126" s="766">
        <f>IFERROR(VLOOKUP($I126,'WM-AR'!$I$7:$AS$3267,27,FALSE),"")</f>
        <v>0</v>
      </c>
      <c r="Z126" s="766">
        <f>IFERROR(VLOOKUP($I126,'WM-AR'!$I$7:$AS$3267,28,FALSE),"")</f>
        <v>0</v>
      </c>
      <c r="AA126" s="766" t="str">
        <f>IFERROR(VLOOKUP($I126,'WM-AR'!$I$7:$AS$3267,29,FALSE),"")</f>
        <v>Material: (   )</v>
      </c>
      <c r="AB126" s="766">
        <f>IFERROR(VLOOKUP($I126,'WM-AR'!$I$7:$AS$3267,30,FALSE),"")</f>
        <v>0</v>
      </c>
      <c r="AC126" s="766">
        <f>IFERROR(VLOOKUP($I126,'WM-AR'!$I$7:$AS$3267,31,FALSE),"")</f>
        <v>0</v>
      </c>
      <c r="AD126" s="766">
        <f>IFERROR(VLOOKUP($I126,'WM-AR'!$I$7:$AS$3267,32,FALSE),"")</f>
        <v>0</v>
      </c>
      <c r="AE126" s="766" t="str">
        <f>IFERROR(VLOOKUP($I126,'WM-AR'!$I$7:$AS$3267,33,FALSE),"")</f>
        <v>Weight≥(   )KG/M</v>
      </c>
      <c r="AF126" s="1313" t="str">
        <f>_xlfn.CONCAT("- Material: ( ",AF125," )",CHAR(10),"- Weight≥( ",$H$54," )")</f>
        <v>- Material: ( ASTM A36 )
- Weight≥( 200 )</v>
      </c>
      <c r="AG126" s="1134" t="s">
        <v>3586</v>
      </c>
      <c r="AH126" s="1134" t="s">
        <v>3586</v>
      </c>
      <c r="AI126" s="769"/>
      <c r="AJ126" s="769" t="str">
        <f t="shared" ref="AJ126:AJ135" si="23">K126</f>
        <v>TON</v>
      </c>
      <c r="AK126" s="905"/>
      <c r="AL126" s="88" t="str">
        <f>IF(AND(ISTEXT($E126),ISTEXT($B126)),"산출기준 &gt;&gt;  "&amp;_xlfn.XLOOKUP($E126,산출기준!$D:$D,산출기준!$E:$E,"매칭실패"),"")</f>
        <v/>
      </c>
    </row>
    <row r="127" spans="2:38" ht="49.9" customHeight="1" outlineLevel="1">
      <c r="B127" s="772"/>
      <c r="C127" s="773"/>
      <c r="D127" s="773"/>
      <c r="E127" s="773"/>
      <c r="F127" s="1083" t="s">
        <v>3492</v>
      </c>
      <c r="G127" s="759" t="str">
        <f t="shared" si="22"/>
        <v xml:space="preserve">Extra Heavy Steel |  |  | </v>
      </c>
      <c r="H127" s="816" t="s">
        <v>3598</v>
      </c>
      <c r="I127" s="765" t="str">
        <f t="shared" si="21"/>
        <v>S03AA081-00001</v>
      </c>
      <c r="J127" s="766"/>
      <c r="K127" s="766" t="str">
        <f>IFERROR(VLOOKUP($I127,'WM-AR'!$I$7:$AS$3267,34,FALSE),"")</f>
        <v>TON</v>
      </c>
      <c r="L127" s="766" t="str">
        <f>IFERROR(VLOOKUP($I127,'WM-AR'!$I$7:$AS$3267,4,FALSE),"")</f>
        <v>Main Steel Structure Erection Work</v>
      </c>
      <c r="M127" s="766" t="str">
        <f>IFERROR(VLOOKUP($I127,'WM-AR'!$I$7:$AS$3267,6,FALSE),"")</f>
        <v>Shelter/Building</v>
      </c>
      <c r="N127" s="766" t="str">
        <f>IFERROR(VLOOKUP($I127,'WM-AR'!$I$7:$AS$3267,8,FALSE),"")</f>
        <v>Extra Heavy Steel</v>
      </c>
      <c r="O127" s="766">
        <f>IFERROR(VLOOKUP($I127,'WM-AR'!$I$7:$AS$3267,10,FALSE),"")</f>
        <v>0</v>
      </c>
      <c r="P127" s="766">
        <f>IFERROR(VLOOKUP($I127,'WM-AR'!$I$7:$AS$3267,12,FALSE),"")</f>
        <v>0</v>
      </c>
      <c r="Q127" s="766" t="str">
        <f>IFERROR(VLOOKUP($I127,'WM-AR'!$I$7:$AS$3267,14,FALSE),"")</f>
        <v/>
      </c>
      <c r="R127" s="766" t="str">
        <f>IFERROR(VLOOKUP($I127,'WM-AR'!$I$7:$AS$3267,16,FALSE),"")</f>
        <v/>
      </c>
      <c r="S127" s="766" t="str">
        <f>IFERROR(VLOOKUP($I127,'WM-AR'!$I$7:$AS$3267,18,FALSE),"")</f>
        <v/>
      </c>
      <c r="T127" s="766" t="str">
        <f>IFERROR(VLOOKUP($I127,'WM-AR'!$I$7:$AS$3267,20,FALSE),"")</f>
        <v/>
      </c>
      <c r="U127" s="766" t="str">
        <f>IFERROR(VLOOKUP($I127,'WM-AR'!$I$7:$AS$3267,22,FALSE),"")</f>
        <v/>
      </c>
      <c r="V127" s="766" t="str">
        <f>IFERROR(VLOOKUP($I127,'WM-AR'!$I$7:$AS$3267,24,FALSE),"")</f>
        <v/>
      </c>
      <c r="W127" s="766">
        <f>IFERROR(VLOOKUP($I127,'WM-AR'!$I$7:$AS$3267,25,FALSE),"")</f>
        <v>0</v>
      </c>
      <c r="X127" s="766">
        <f>IFERROR(VLOOKUP($I127,'WM-AR'!$I$7:$AS$3267,26,FALSE),"")</f>
        <v>0</v>
      </c>
      <c r="Y127" s="766">
        <f>IFERROR(VLOOKUP($I127,'WM-AR'!$I$7:$AS$3267,27,FALSE),"")</f>
        <v>0</v>
      </c>
      <c r="Z127" s="766">
        <f>IFERROR(VLOOKUP($I127,'WM-AR'!$I$7:$AS$3267,28,FALSE),"")</f>
        <v>0</v>
      </c>
      <c r="AA127" s="766" t="str">
        <f>IFERROR(VLOOKUP($I127,'WM-AR'!$I$7:$AS$3267,29,FALSE),"")</f>
        <v>Material: (   )</v>
      </c>
      <c r="AB127" s="766">
        <f>IFERROR(VLOOKUP($I127,'WM-AR'!$I$7:$AS$3267,30,FALSE),"")</f>
        <v>0</v>
      </c>
      <c r="AC127" s="766">
        <f>IFERROR(VLOOKUP($I127,'WM-AR'!$I$7:$AS$3267,31,FALSE),"")</f>
        <v>0</v>
      </c>
      <c r="AD127" s="766">
        <f>IFERROR(VLOOKUP($I127,'WM-AR'!$I$7:$AS$3267,32,FALSE),"")</f>
        <v>0</v>
      </c>
      <c r="AE127" s="766">
        <f>IFERROR(VLOOKUP($I127,'WM-AR'!$I$7:$AS$3267,33,FALSE),"")</f>
        <v>0</v>
      </c>
      <c r="AF127" s="1313" t="str">
        <f>_xlfn.CONCAT("- Material: ( ",AF125," )")</f>
        <v>- Material: ( ASTM A36 )</v>
      </c>
      <c r="AG127" s="1314" t="s">
        <v>3587</v>
      </c>
      <c r="AH127" s="1314" t="s">
        <v>3587</v>
      </c>
      <c r="AI127" s="769"/>
      <c r="AJ127" s="769" t="str">
        <f t="shared" si="23"/>
        <v>TON</v>
      </c>
      <c r="AK127" s="905"/>
      <c r="AL127" s="88" t="str">
        <f>IF(AND(ISTEXT($E127),ISTEXT($B127)),"산출기준 &gt;&gt;  "&amp;_xlfn.XLOOKUP($E127,산출기준!$D:$D,산출기준!$E:$E,"매칭실패"),"")</f>
        <v/>
      </c>
    </row>
    <row r="128" spans="2:38" ht="49.9" customHeight="1" outlineLevel="1">
      <c r="B128" s="758"/>
      <c r="C128" s="759"/>
      <c r="D128" s="759"/>
      <c r="E128" s="759"/>
      <c r="F128" s="1315" t="s">
        <v>1976</v>
      </c>
      <c r="G128" s="759" t="str">
        <f>IF(IF(N128=0,"",N128)&amp;" | "&amp;IF(O128=0,"",O128)&amp;" | "&amp;IF(Q128=0,"",Q128)&amp;" | "&amp;IF(R128=0,"",R128)=" |  |  | ","",IF(N128=0,"",N128)&amp;" | "&amp;IF(O128=0,"",O128)&amp;" | "&amp;IF(Q128=0,"",Q128)&amp;" | "&amp;IF(R128=0,"",R128))</f>
        <v xml:space="preserve">Plates - Gusset, Stiffener, ETC |  |  | </v>
      </c>
      <c r="H128" s="1153" t="s">
        <v>3495</v>
      </c>
      <c r="I128" s="765" t="str">
        <f>LEFT(H128,14)</f>
        <v>S01AA009-00001</v>
      </c>
      <c r="J128" s="766"/>
      <c r="K128" s="766" t="s">
        <v>3496</v>
      </c>
      <c r="L128" s="766" t="s">
        <v>3497</v>
      </c>
      <c r="M128" s="766" t="s">
        <v>3498</v>
      </c>
      <c r="N128" s="766" t="s">
        <v>3499</v>
      </c>
      <c r="O128" s="766">
        <v>0</v>
      </c>
      <c r="P128" s="766">
        <v>0</v>
      </c>
      <c r="Q128" s="766">
        <v>0</v>
      </c>
      <c r="R128" s="766">
        <v>0</v>
      </c>
      <c r="S128" s="766">
        <v>0</v>
      </c>
      <c r="T128" s="766">
        <v>0</v>
      </c>
      <c r="U128" s="766">
        <v>0</v>
      </c>
      <c r="V128" s="766">
        <v>0</v>
      </c>
      <c r="W128" s="766">
        <v>0</v>
      </c>
      <c r="X128" s="766">
        <v>0</v>
      </c>
      <c r="Y128" s="766">
        <v>0</v>
      </c>
      <c r="Z128" s="766">
        <v>0</v>
      </c>
      <c r="AA128" s="766" t="s">
        <v>3500</v>
      </c>
      <c r="AB128" s="766">
        <v>0</v>
      </c>
      <c r="AC128" s="766">
        <v>0</v>
      </c>
      <c r="AD128" s="766">
        <v>0</v>
      </c>
      <c r="AE128" s="766">
        <v>0</v>
      </c>
      <c r="AF128" s="817"/>
      <c r="AG128" s="1314" t="s">
        <v>3588</v>
      </c>
      <c r="AH128" s="1314" t="s">
        <v>3588</v>
      </c>
      <c r="AI128" s="769"/>
      <c r="AJ128" s="769" t="str">
        <f>K128</f>
        <v>TON</v>
      </c>
      <c r="AK128" s="1318"/>
      <c r="AL128" s="88" t="s">
        <v>2965</v>
      </c>
    </row>
    <row r="129" spans="2:38" ht="49.9" customHeight="1" outlineLevel="1">
      <c r="B129" s="772"/>
      <c r="C129" s="773"/>
      <c r="D129" s="773"/>
      <c r="E129" s="773"/>
      <c r="F129" s="1083" t="s">
        <v>3502</v>
      </c>
      <c r="G129" s="759" t="str">
        <f t="shared" si="22"/>
        <v xml:space="preserve">for Non-Fireproofed Steel Surface |  |  | </v>
      </c>
      <c r="H129" s="816" t="s">
        <v>3503</v>
      </c>
      <c r="I129" s="765" t="str">
        <f t="shared" si="21"/>
        <v>S41AA051-00001</v>
      </c>
      <c r="J129" s="766"/>
      <c r="K129" s="766" t="str">
        <f>IFERROR(VLOOKUP($I129,'WM-AR'!$I$7:$AS$3267,34,FALSE),"")</f>
        <v>M2</v>
      </c>
      <c r="L129" s="766" t="str">
        <f>IFERROR(VLOOKUP($I129,'WM-AR'!$I$7:$AS$3267,4,FALSE),"")</f>
        <v>Steel Structure Paint Work</v>
      </c>
      <c r="M129" s="766" t="str">
        <f>IFERROR(VLOOKUP($I129,'WM-AR'!$I$7:$AS$3267,6,FALSE),"")</f>
        <v>Shelter/Building</v>
      </c>
      <c r="N129" s="766" t="str">
        <f>IFERROR(VLOOKUP($I129,'WM-AR'!$I$7:$AS$3267,8,FALSE),"")</f>
        <v>for Non-Fireproofed Steel Surface</v>
      </c>
      <c r="O129" s="766">
        <f>IFERROR(VLOOKUP($I129,'WM-AR'!$I$7:$AS$3267,10,FALSE),"")</f>
        <v>0</v>
      </c>
      <c r="P129" s="766">
        <f>IFERROR(VLOOKUP($I129,'WM-AR'!$I$7:$AS$3267,12,FALSE),"")</f>
        <v>0</v>
      </c>
      <c r="Q129" s="766" t="str">
        <f>IFERROR(VLOOKUP($I129,'WM-AR'!$I$7:$AS$3267,14,FALSE),"")</f>
        <v/>
      </c>
      <c r="R129" s="766" t="str">
        <f>IFERROR(VLOOKUP($I129,'WM-AR'!$I$7:$AS$3267,16,FALSE),"")</f>
        <v/>
      </c>
      <c r="S129" s="766" t="str">
        <f>IFERROR(VLOOKUP($I129,'WM-AR'!$I$7:$AS$3267,18,FALSE),"")</f>
        <v/>
      </c>
      <c r="T129" s="766" t="str">
        <f>IFERROR(VLOOKUP($I129,'WM-AR'!$I$7:$AS$3267,20,FALSE),"")</f>
        <v/>
      </c>
      <c r="U129" s="766" t="str">
        <f>IFERROR(VLOOKUP($I129,'WM-AR'!$I$7:$AS$3267,22,FALSE),"")</f>
        <v/>
      </c>
      <c r="V129" s="766" t="str">
        <f>IFERROR(VLOOKUP($I129,'WM-AR'!$I$7:$AS$3267,24,FALSE),"")</f>
        <v/>
      </c>
      <c r="W129" s="766">
        <f>IFERROR(VLOOKUP($I129,'WM-AR'!$I$7:$AS$3267,25,FALSE),"")</f>
        <v>0</v>
      </c>
      <c r="X129" s="766">
        <f>IFERROR(VLOOKUP($I129,'WM-AR'!$I$7:$AS$3267,26,FALSE),"")</f>
        <v>0</v>
      </c>
      <c r="Y129" s="766">
        <f>IFERROR(VLOOKUP($I129,'WM-AR'!$I$7:$AS$3267,27,FALSE),"")</f>
        <v>0</v>
      </c>
      <c r="Z129" s="766">
        <f>IFERROR(VLOOKUP($I129,'WM-AR'!$I$7:$AS$3267,28,FALSE),"")</f>
        <v>0</v>
      </c>
      <c r="AA129" s="766" t="str">
        <f>IFERROR(VLOOKUP($I129,'WM-AR'!$I$7:$AS$3267,29,FALSE),"")</f>
        <v>Material: (   )</v>
      </c>
      <c r="AB129" s="766">
        <f>IFERROR(VLOOKUP($I129,'WM-AR'!$I$7:$AS$3267,30,FALSE),"")</f>
        <v>0</v>
      </c>
      <c r="AC129" s="766">
        <f>IFERROR(VLOOKUP($I129,'WM-AR'!$I$7:$AS$3267,31,FALSE),"")</f>
        <v>0</v>
      </c>
      <c r="AD129" s="766">
        <f>IFERROR(VLOOKUP($I129,'WM-AR'!$I$7:$AS$3267,32,FALSE),"")</f>
        <v>0</v>
      </c>
      <c r="AE129" s="766">
        <f>IFERROR(VLOOKUP($I129,'WM-AR'!$I$7:$AS$3267,33,FALSE),"")</f>
        <v>0</v>
      </c>
      <c r="AF129" s="767"/>
      <c r="AG129" s="1342" t="s">
        <v>3589</v>
      </c>
      <c r="AH129" s="1342" t="s">
        <v>3589</v>
      </c>
      <c r="AI129" s="769"/>
      <c r="AJ129" s="769" t="str">
        <f t="shared" si="23"/>
        <v>M2</v>
      </c>
      <c r="AK129" s="905"/>
      <c r="AL129" s="88" t="str">
        <f>IF(AND(ISTEXT($E129),ISTEXT($B129)),"산출기준 &gt;&gt;  "&amp;_xlfn.XLOOKUP($E129,산출기준!$D:$D,산출기준!$E:$E,"매칭실패"),"")</f>
        <v/>
      </c>
    </row>
    <row r="130" spans="2:38">
      <c r="B130" s="1127"/>
      <c r="C130" s="1165"/>
      <c r="D130" s="1165"/>
      <c r="E130" s="1165"/>
      <c r="F130" s="1165"/>
      <c r="G130" s="1131" t="s">
        <v>2322</v>
      </c>
      <c r="H130" s="1131"/>
      <c r="I130" s="1130" t="str">
        <f t="shared" si="21"/>
        <v/>
      </c>
      <c r="J130" s="1132"/>
      <c r="K130" s="1132" t="str">
        <f>IFERROR(VLOOKUP($I130,'WM-AR'!$I$7:$AS$3267,34,FALSE),"")</f>
        <v/>
      </c>
      <c r="L130" s="1132" t="str">
        <f>IFERROR(VLOOKUP($I130,'WM-AR'!$I$7:$AS$3267,4,FALSE),"")</f>
        <v/>
      </c>
      <c r="M130" s="1132" t="str">
        <f>IFERROR(VLOOKUP($I130,'WM-AR'!$I$7:$AS$3267,6,FALSE),"")</f>
        <v/>
      </c>
      <c r="N130" s="1132" t="str">
        <f>IFERROR(VLOOKUP($I130,'WM-AR'!$I$7:$AS$3267,8,FALSE),"")</f>
        <v/>
      </c>
      <c r="O130" s="1132" t="str">
        <f>IFERROR(VLOOKUP($I130,'WM-AR'!$I$7:$AS$3267,10,FALSE),"")</f>
        <v/>
      </c>
      <c r="P130" s="1132" t="str">
        <f>IFERROR(VLOOKUP($I130,'WM-AR'!$I$7:$AS$3267,12,FALSE),"")</f>
        <v/>
      </c>
      <c r="Q130" s="1132" t="str">
        <f>IFERROR(VLOOKUP($I130,'WM-AR'!$I$7:$AS$3267,14,FALSE),"")</f>
        <v/>
      </c>
      <c r="R130" s="1132" t="str">
        <f>IFERROR(VLOOKUP($I130,'WM-AR'!$I$7:$AS$3267,16,FALSE),"")</f>
        <v/>
      </c>
      <c r="S130" s="1132" t="str">
        <f>IFERROR(VLOOKUP($I130,'WM-AR'!$I$7:$AS$3267,18,FALSE),"")</f>
        <v/>
      </c>
      <c r="T130" s="1132" t="str">
        <f>IFERROR(VLOOKUP($I130,'WM-AR'!$I$7:$AS$3267,20,FALSE),"")</f>
        <v/>
      </c>
      <c r="U130" s="1132" t="str">
        <f>IFERROR(VLOOKUP($I130,'WM-AR'!$I$7:$AS$3267,22,FALSE),"")</f>
        <v/>
      </c>
      <c r="V130" s="1132" t="str">
        <f>IFERROR(VLOOKUP($I130,'WM-AR'!$I$7:$AS$3267,24,FALSE),"")</f>
        <v/>
      </c>
      <c r="W130" s="1132" t="str">
        <f>IFERROR(VLOOKUP($I130,'WM-AR'!$I$7:$AS$3267,25,FALSE),"")</f>
        <v/>
      </c>
      <c r="X130" s="1132" t="str">
        <f>IFERROR(VLOOKUP($I130,'WM-AR'!$I$7:$AS$3267,26,FALSE),"")</f>
        <v/>
      </c>
      <c r="Y130" s="1132" t="str">
        <f>IFERROR(VLOOKUP($I130,'WM-AR'!$I$7:$AS$3267,27,FALSE),"")</f>
        <v/>
      </c>
      <c r="Z130" s="1132" t="str">
        <f>IFERROR(VLOOKUP($I130,'WM-AR'!$I$7:$AS$3267,28,FALSE),"")</f>
        <v/>
      </c>
      <c r="AA130" s="1132" t="str">
        <f>IFERROR(VLOOKUP($I130,'WM-AR'!$I$7:$AS$3267,29,FALSE),"")</f>
        <v/>
      </c>
      <c r="AB130" s="1132" t="str">
        <f>IFERROR(VLOOKUP($I130,'WM-AR'!$I$7:$AS$3267,30,FALSE),"")</f>
        <v/>
      </c>
      <c r="AC130" s="1132" t="str">
        <f>IFERROR(VLOOKUP($I130,'WM-AR'!$I$7:$AS$3267,31,FALSE),"")</f>
        <v/>
      </c>
      <c r="AD130" s="1132" t="str">
        <f>IFERROR(VLOOKUP($I130,'WM-AR'!$I$7:$AS$3267,32,FALSE),"")</f>
        <v/>
      </c>
      <c r="AE130" s="1132" t="str">
        <f>IFERROR(VLOOKUP($I130,'WM-AR'!$I$7:$AS$3267,33,FALSE),"")</f>
        <v/>
      </c>
      <c r="AF130" s="1190" t="s">
        <v>3599</v>
      </c>
      <c r="AG130" s="1134"/>
      <c r="AH130" s="1134"/>
      <c r="AI130" s="1135"/>
      <c r="AJ130" s="1135" t="str">
        <f t="shared" si="23"/>
        <v/>
      </c>
      <c r="AK130" s="1136"/>
      <c r="AL130" s="88" t="str">
        <f>IF(AND(ISTEXT($E130),ISTEXT($B130)),"산출기준 &gt;&gt;  "&amp;_xlfn.XLOOKUP($E130,산출기준!$D:$D,산출기준!$E:$E,"매칭실패"),"")</f>
        <v/>
      </c>
    </row>
    <row r="131" spans="2:38">
      <c r="B131" s="1111"/>
      <c r="C131" s="1166"/>
      <c r="D131" s="1166"/>
      <c r="E131" s="1166"/>
      <c r="F131" s="1166"/>
      <c r="G131" s="843"/>
      <c r="H131" s="843"/>
      <c r="I131" s="712" t="str">
        <f t="shared" si="21"/>
        <v/>
      </c>
      <c r="J131" s="714"/>
      <c r="K131" s="714" t="str">
        <f>IFERROR(VLOOKUP($I131,'WM-AR'!$I$7:$AS$3267,34,FALSE),"")</f>
        <v/>
      </c>
      <c r="L131" s="714" t="str">
        <f>IFERROR(VLOOKUP($I131,'WM-AR'!$I$7:$AS$3267,4,FALSE),"")</f>
        <v/>
      </c>
      <c r="M131" s="714" t="str">
        <f>IFERROR(VLOOKUP($I131,'WM-AR'!$I$7:$AS$3267,6,FALSE),"")</f>
        <v/>
      </c>
      <c r="N131" s="714" t="str">
        <f>IFERROR(VLOOKUP($I131,'WM-AR'!$I$7:$AS$3267,8,FALSE),"")</f>
        <v/>
      </c>
      <c r="O131" s="714" t="str">
        <f>IFERROR(VLOOKUP($I131,'WM-AR'!$I$7:$AS$3267,10,FALSE),"")</f>
        <v/>
      </c>
      <c r="P131" s="714" t="str">
        <f>IFERROR(VLOOKUP($I131,'WM-AR'!$I$7:$AS$3267,12,FALSE),"")</f>
        <v/>
      </c>
      <c r="Q131" s="714" t="str">
        <f>IFERROR(VLOOKUP($I131,'WM-AR'!$I$7:$AS$3267,14,FALSE),"")</f>
        <v/>
      </c>
      <c r="R131" s="714" t="str">
        <f>IFERROR(VLOOKUP($I131,'WM-AR'!$I$7:$AS$3267,16,FALSE),"")</f>
        <v/>
      </c>
      <c r="S131" s="714" t="str">
        <f>IFERROR(VLOOKUP($I131,'WM-AR'!$I$7:$AS$3267,18,FALSE),"")</f>
        <v/>
      </c>
      <c r="T131" s="714" t="str">
        <f>IFERROR(VLOOKUP($I131,'WM-AR'!$I$7:$AS$3267,20,FALSE),"")</f>
        <v/>
      </c>
      <c r="U131" s="714" t="str">
        <f>IFERROR(VLOOKUP($I131,'WM-AR'!$I$7:$AS$3267,22,FALSE),"")</f>
        <v/>
      </c>
      <c r="V131" s="714" t="str">
        <f>IFERROR(VLOOKUP($I131,'WM-AR'!$I$7:$AS$3267,24,FALSE),"")</f>
        <v/>
      </c>
      <c r="W131" s="714" t="str">
        <f>IFERROR(VLOOKUP($I131,'WM-AR'!$I$7:$AS$3267,25,FALSE),"")</f>
        <v/>
      </c>
      <c r="X131" s="714" t="str">
        <f>IFERROR(VLOOKUP($I131,'WM-AR'!$I$7:$AS$3267,26,FALSE),"")</f>
        <v/>
      </c>
      <c r="Y131" s="714" t="str">
        <f>IFERROR(VLOOKUP($I131,'WM-AR'!$I$7:$AS$3267,27,FALSE),"")</f>
        <v/>
      </c>
      <c r="Z131" s="714" t="str">
        <f>IFERROR(VLOOKUP($I131,'WM-AR'!$I$7:$AS$3267,28,FALSE),"")</f>
        <v/>
      </c>
      <c r="AA131" s="714" t="str">
        <f>IFERROR(VLOOKUP($I131,'WM-AR'!$I$7:$AS$3267,29,FALSE),"")</f>
        <v/>
      </c>
      <c r="AB131" s="714" t="str">
        <f>IFERROR(VLOOKUP($I131,'WM-AR'!$I$7:$AS$3267,30,FALSE),"")</f>
        <v/>
      </c>
      <c r="AC131" s="714" t="str">
        <f>IFERROR(VLOOKUP($I131,'WM-AR'!$I$7:$AS$3267,31,FALSE),"")</f>
        <v/>
      </c>
      <c r="AD131" s="714" t="str">
        <f>IFERROR(VLOOKUP($I131,'WM-AR'!$I$7:$AS$3267,32,FALSE),"")</f>
        <v/>
      </c>
      <c r="AE131" s="714" t="str">
        <f>IFERROR(VLOOKUP($I131,'WM-AR'!$I$7:$AS$3267,33,FALSE),"")</f>
        <v/>
      </c>
      <c r="AF131" s="938"/>
      <c r="AG131" s="852"/>
      <c r="AH131" s="852"/>
      <c r="AI131" s="854"/>
      <c r="AJ131" s="854" t="str">
        <f t="shared" si="23"/>
        <v/>
      </c>
      <c r="AK131" s="1114"/>
      <c r="AL131" s="88" t="str">
        <f>IF(AND(ISTEXT($E131),ISTEXT($B131)),"산출기준 &gt;&gt;  "&amp;_xlfn.XLOOKUP($E131,산출기준!$D:$D,산출기준!$E:$E,"매칭실패"),"")</f>
        <v/>
      </c>
    </row>
    <row r="132" spans="2:38">
      <c r="B132" s="1111"/>
      <c r="C132" s="1166"/>
      <c r="D132" s="1166"/>
      <c r="E132" s="1166"/>
      <c r="F132" s="1166"/>
      <c r="G132" s="843"/>
      <c r="H132" s="843"/>
      <c r="I132" s="712" t="str">
        <f t="shared" si="21"/>
        <v/>
      </c>
      <c r="J132" s="714"/>
      <c r="K132" s="714" t="str">
        <f>IFERROR(VLOOKUP($I132,'WM-AR'!$I$7:$AS$3267,34,FALSE),"")</f>
        <v/>
      </c>
      <c r="L132" s="714" t="str">
        <f>IFERROR(VLOOKUP($I132,'WM-AR'!$I$7:$AS$3267,4,FALSE),"")</f>
        <v/>
      </c>
      <c r="M132" s="714" t="str">
        <f>IFERROR(VLOOKUP($I132,'WM-AR'!$I$7:$AS$3267,6,FALSE),"")</f>
        <v/>
      </c>
      <c r="N132" s="714" t="str">
        <f>IFERROR(VLOOKUP($I132,'WM-AR'!$I$7:$AS$3267,8,FALSE),"")</f>
        <v/>
      </c>
      <c r="O132" s="714" t="str">
        <f>IFERROR(VLOOKUP($I132,'WM-AR'!$I$7:$AS$3267,10,FALSE),"")</f>
        <v/>
      </c>
      <c r="P132" s="714" t="str">
        <f>IFERROR(VLOOKUP($I132,'WM-AR'!$I$7:$AS$3267,12,FALSE),"")</f>
        <v/>
      </c>
      <c r="Q132" s="714" t="str">
        <f>IFERROR(VLOOKUP($I132,'WM-AR'!$I$7:$AS$3267,14,FALSE),"")</f>
        <v/>
      </c>
      <c r="R132" s="714" t="str">
        <f>IFERROR(VLOOKUP($I132,'WM-AR'!$I$7:$AS$3267,16,FALSE),"")</f>
        <v/>
      </c>
      <c r="S132" s="714" t="str">
        <f>IFERROR(VLOOKUP($I132,'WM-AR'!$I$7:$AS$3267,18,FALSE),"")</f>
        <v/>
      </c>
      <c r="T132" s="714" t="str">
        <f>IFERROR(VLOOKUP($I132,'WM-AR'!$I$7:$AS$3267,20,FALSE),"")</f>
        <v/>
      </c>
      <c r="U132" s="714" t="str">
        <f>IFERROR(VLOOKUP($I132,'WM-AR'!$I$7:$AS$3267,22,FALSE),"")</f>
        <v/>
      </c>
      <c r="V132" s="714" t="str">
        <f>IFERROR(VLOOKUP($I132,'WM-AR'!$I$7:$AS$3267,24,FALSE),"")</f>
        <v/>
      </c>
      <c r="W132" s="714" t="str">
        <f>IFERROR(VLOOKUP($I132,'WM-AR'!$I$7:$AS$3267,25,FALSE),"")</f>
        <v/>
      </c>
      <c r="X132" s="714" t="str">
        <f>IFERROR(VLOOKUP($I132,'WM-AR'!$I$7:$AS$3267,26,FALSE),"")</f>
        <v/>
      </c>
      <c r="Y132" s="714" t="str">
        <f>IFERROR(VLOOKUP($I132,'WM-AR'!$I$7:$AS$3267,27,FALSE),"")</f>
        <v/>
      </c>
      <c r="Z132" s="714" t="str">
        <f>IFERROR(VLOOKUP($I132,'WM-AR'!$I$7:$AS$3267,28,FALSE),"")</f>
        <v/>
      </c>
      <c r="AA132" s="714" t="str">
        <f>IFERROR(VLOOKUP($I132,'WM-AR'!$I$7:$AS$3267,29,FALSE),"")</f>
        <v/>
      </c>
      <c r="AB132" s="714" t="str">
        <f>IFERROR(VLOOKUP($I132,'WM-AR'!$I$7:$AS$3267,30,FALSE),"")</f>
        <v/>
      </c>
      <c r="AC132" s="714" t="str">
        <f>IFERROR(VLOOKUP($I132,'WM-AR'!$I$7:$AS$3267,31,FALSE),"")</f>
        <v/>
      </c>
      <c r="AD132" s="714" t="str">
        <f>IFERROR(VLOOKUP($I132,'WM-AR'!$I$7:$AS$3267,32,FALSE),"")</f>
        <v/>
      </c>
      <c r="AE132" s="714" t="str">
        <f>IFERROR(VLOOKUP($I132,'WM-AR'!$I$7:$AS$3267,33,FALSE),"")</f>
        <v/>
      </c>
      <c r="AF132" s="938"/>
      <c r="AG132" s="852"/>
      <c r="AH132" s="852"/>
      <c r="AI132" s="854"/>
      <c r="AJ132" s="854" t="str">
        <f t="shared" si="23"/>
        <v/>
      </c>
      <c r="AK132" s="1114"/>
      <c r="AL132" s="88" t="str">
        <f>IF(AND(ISTEXT($E132),ISTEXT($B132)),"산출기준 &gt;&gt;  "&amp;_xlfn.XLOOKUP($E132,산출기준!$D:$D,산출기준!$E:$E,"매칭실패"),"")</f>
        <v/>
      </c>
    </row>
    <row r="133" spans="2:38">
      <c r="B133" s="1111"/>
      <c r="C133" s="1166"/>
      <c r="D133" s="1166"/>
      <c r="E133" s="1166"/>
      <c r="F133" s="1166"/>
      <c r="G133" s="843"/>
      <c r="H133" s="843"/>
      <c r="I133" s="712" t="str">
        <f t="shared" si="21"/>
        <v/>
      </c>
      <c r="J133" s="714"/>
      <c r="K133" s="714" t="str">
        <f>IFERROR(VLOOKUP($I133,'WM-AR'!$I$7:$AS$3267,34,FALSE),"")</f>
        <v/>
      </c>
      <c r="L133" s="714" t="str">
        <f>IFERROR(VLOOKUP($I133,'WM-AR'!$I$7:$AS$3267,4,FALSE),"")</f>
        <v/>
      </c>
      <c r="M133" s="714" t="str">
        <f>IFERROR(VLOOKUP($I133,'WM-AR'!$I$7:$AS$3267,6,FALSE),"")</f>
        <v/>
      </c>
      <c r="N133" s="714" t="str">
        <f>IFERROR(VLOOKUP($I133,'WM-AR'!$I$7:$AS$3267,8,FALSE),"")</f>
        <v/>
      </c>
      <c r="O133" s="714" t="str">
        <f>IFERROR(VLOOKUP($I133,'WM-AR'!$I$7:$AS$3267,10,FALSE),"")</f>
        <v/>
      </c>
      <c r="P133" s="714" t="str">
        <f>IFERROR(VLOOKUP($I133,'WM-AR'!$I$7:$AS$3267,12,FALSE),"")</f>
        <v/>
      </c>
      <c r="Q133" s="714" t="str">
        <f>IFERROR(VLOOKUP($I133,'WM-AR'!$I$7:$AS$3267,14,FALSE),"")</f>
        <v/>
      </c>
      <c r="R133" s="714" t="str">
        <f>IFERROR(VLOOKUP($I133,'WM-AR'!$I$7:$AS$3267,16,FALSE),"")</f>
        <v/>
      </c>
      <c r="S133" s="714" t="str">
        <f>IFERROR(VLOOKUP($I133,'WM-AR'!$I$7:$AS$3267,18,FALSE),"")</f>
        <v/>
      </c>
      <c r="T133" s="714" t="str">
        <f>IFERROR(VLOOKUP($I133,'WM-AR'!$I$7:$AS$3267,20,FALSE),"")</f>
        <v/>
      </c>
      <c r="U133" s="714" t="str">
        <f>IFERROR(VLOOKUP($I133,'WM-AR'!$I$7:$AS$3267,22,FALSE),"")</f>
        <v/>
      </c>
      <c r="V133" s="714" t="str">
        <f>IFERROR(VLOOKUP($I133,'WM-AR'!$I$7:$AS$3267,24,FALSE),"")</f>
        <v/>
      </c>
      <c r="W133" s="714" t="str">
        <f>IFERROR(VLOOKUP($I133,'WM-AR'!$I$7:$AS$3267,25,FALSE),"")</f>
        <v/>
      </c>
      <c r="X133" s="714" t="str">
        <f>IFERROR(VLOOKUP($I133,'WM-AR'!$I$7:$AS$3267,26,FALSE),"")</f>
        <v/>
      </c>
      <c r="Y133" s="714" t="str">
        <f>IFERROR(VLOOKUP($I133,'WM-AR'!$I$7:$AS$3267,27,FALSE),"")</f>
        <v/>
      </c>
      <c r="Z133" s="714" t="str">
        <f>IFERROR(VLOOKUP($I133,'WM-AR'!$I$7:$AS$3267,28,FALSE),"")</f>
        <v/>
      </c>
      <c r="AA133" s="714" t="str">
        <f>IFERROR(VLOOKUP($I133,'WM-AR'!$I$7:$AS$3267,29,FALSE),"")</f>
        <v/>
      </c>
      <c r="AB133" s="714" t="str">
        <f>IFERROR(VLOOKUP($I133,'WM-AR'!$I$7:$AS$3267,30,FALSE),"")</f>
        <v/>
      </c>
      <c r="AC133" s="714" t="str">
        <f>IFERROR(VLOOKUP($I133,'WM-AR'!$I$7:$AS$3267,31,FALSE),"")</f>
        <v/>
      </c>
      <c r="AD133" s="714" t="str">
        <f>IFERROR(VLOOKUP($I133,'WM-AR'!$I$7:$AS$3267,32,FALSE),"")</f>
        <v/>
      </c>
      <c r="AE133" s="714" t="str">
        <f>IFERROR(VLOOKUP($I133,'WM-AR'!$I$7:$AS$3267,33,FALSE),"")</f>
        <v/>
      </c>
      <c r="AF133" s="938"/>
      <c r="AG133" s="852"/>
      <c r="AH133" s="852"/>
      <c r="AI133" s="854"/>
      <c r="AJ133" s="854" t="str">
        <f t="shared" si="23"/>
        <v/>
      </c>
      <c r="AK133" s="1114"/>
      <c r="AL133" s="88" t="str">
        <f>IF(AND(ISTEXT($E133),ISTEXT($B133)),"산출기준 &gt;&gt;  "&amp;_xlfn.XLOOKUP($E133,산출기준!$D:$D,산출기준!$E:$E,"매칭실패"),"")</f>
        <v/>
      </c>
    </row>
    <row r="134" spans="2:38">
      <c r="B134" s="1111"/>
      <c r="C134" s="1166"/>
      <c r="D134" s="1166"/>
      <c r="E134" s="1166"/>
      <c r="F134" s="1166"/>
      <c r="G134" s="843"/>
      <c r="H134" s="843"/>
      <c r="I134" s="712" t="str">
        <f t="shared" si="21"/>
        <v/>
      </c>
      <c r="J134" s="714"/>
      <c r="K134" s="714" t="str">
        <f>IFERROR(VLOOKUP($I134,'WM-AR'!$I$7:$AS$3267,34,FALSE),"")</f>
        <v/>
      </c>
      <c r="L134" s="714" t="str">
        <f>IFERROR(VLOOKUP($I134,'WM-AR'!$I$7:$AS$3267,4,FALSE),"")</f>
        <v/>
      </c>
      <c r="M134" s="714" t="str">
        <f>IFERROR(VLOOKUP($I134,'WM-AR'!$I$7:$AS$3267,6,FALSE),"")</f>
        <v/>
      </c>
      <c r="N134" s="714" t="str">
        <f>IFERROR(VLOOKUP($I134,'WM-AR'!$I$7:$AS$3267,8,FALSE),"")</f>
        <v/>
      </c>
      <c r="O134" s="714" t="str">
        <f>IFERROR(VLOOKUP($I134,'WM-AR'!$I$7:$AS$3267,10,FALSE),"")</f>
        <v/>
      </c>
      <c r="P134" s="714" t="str">
        <f>IFERROR(VLOOKUP($I134,'WM-AR'!$I$7:$AS$3267,12,FALSE),"")</f>
        <v/>
      </c>
      <c r="Q134" s="714" t="str">
        <f>IFERROR(VLOOKUP($I134,'WM-AR'!$I$7:$AS$3267,14,FALSE),"")</f>
        <v/>
      </c>
      <c r="R134" s="714" t="str">
        <f>IFERROR(VLOOKUP($I134,'WM-AR'!$I$7:$AS$3267,16,FALSE),"")</f>
        <v/>
      </c>
      <c r="S134" s="714" t="str">
        <f>IFERROR(VLOOKUP($I134,'WM-AR'!$I$7:$AS$3267,18,FALSE),"")</f>
        <v/>
      </c>
      <c r="T134" s="714" t="str">
        <f>IFERROR(VLOOKUP($I134,'WM-AR'!$I$7:$AS$3267,20,FALSE),"")</f>
        <v/>
      </c>
      <c r="U134" s="714" t="str">
        <f>IFERROR(VLOOKUP($I134,'WM-AR'!$I$7:$AS$3267,22,FALSE),"")</f>
        <v/>
      </c>
      <c r="V134" s="714" t="str">
        <f>IFERROR(VLOOKUP($I134,'WM-AR'!$I$7:$AS$3267,24,FALSE),"")</f>
        <v/>
      </c>
      <c r="W134" s="714" t="str">
        <f>IFERROR(VLOOKUP($I134,'WM-AR'!$I$7:$AS$3267,25,FALSE),"")</f>
        <v/>
      </c>
      <c r="X134" s="714" t="str">
        <f>IFERROR(VLOOKUP($I134,'WM-AR'!$I$7:$AS$3267,26,FALSE),"")</f>
        <v/>
      </c>
      <c r="Y134" s="714" t="str">
        <f>IFERROR(VLOOKUP($I134,'WM-AR'!$I$7:$AS$3267,27,FALSE),"")</f>
        <v/>
      </c>
      <c r="Z134" s="714" t="str">
        <f>IFERROR(VLOOKUP($I134,'WM-AR'!$I$7:$AS$3267,28,FALSE),"")</f>
        <v/>
      </c>
      <c r="AA134" s="714" t="str">
        <f>IFERROR(VLOOKUP($I134,'WM-AR'!$I$7:$AS$3267,29,FALSE),"")</f>
        <v/>
      </c>
      <c r="AB134" s="714" t="str">
        <f>IFERROR(VLOOKUP($I134,'WM-AR'!$I$7:$AS$3267,30,FALSE),"")</f>
        <v/>
      </c>
      <c r="AC134" s="714" t="str">
        <f>IFERROR(VLOOKUP($I134,'WM-AR'!$I$7:$AS$3267,31,FALSE),"")</f>
        <v/>
      </c>
      <c r="AD134" s="714" t="str">
        <f>IFERROR(VLOOKUP($I134,'WM-AR'!$I$7:$AS$3267,32,FALSE),"")</f>
        <v/>
      </c>
      <c r="AE134" s="714" t="str">
        <f>IFERROR(VLOOKUP($I134,'WM-AR'!$I$7:$AS$3267,33,FALSE),"")</f>
        <v/>
      </c>
      <c r="AF134" s="938"/>
      <c r="AG134" s="852"/>
      <c r="AH134" s="852"/>
      <c r="AI134" s="854"/>
      <c r="AJ134" s="854" t="str">
        <f t="shared" si="23"/>
        <v/>
      </c>
      <c r="AK134" s="1114"/>
      <c r="AL134" s="88" t="str">
        <f>IF(AND(ISTEXT($E134),ISTEXT($B134)),"산출기준 &gt;&gt;  "&amp;_xlfn.XLOOKUP($E134,산출기준!$D:$D,산출기준!$E:$E,"매칭실패"),"")</f>
        <v/>
      </c>
    </row>
    <row r="135" spans="2:38">
      <c r="B135" s="1116"/>
      <c r="C135" s="1167"/>
      <c r="D135" s="1167"/>
      <c r="E135" s="1167"/>
      <c r="F135" s="1167"/>
      <c r="G135" s="1120"/>
      <c r="H135" s="1120"/>
      <c r="I135" s="1119" t="str">
        <f t="shared" si="21"/>
        <v/>
      </c>
      <c r="J135" s="1121"/>
      <c r="K135" s="1121" t="str">
        <f>IFERROR(VLOOKUP($I135,'WM-AR'!$I$7:$AS$3267,34,FALSE),"")</f>
        <v/>
      </c>
      <c r="L135" s="1121" t="str">
        <f>IFERROR(VLOOKUP($I135,'WM-AR'!$I$7:$AS$3267,4,FALSE),"")</f>
        <v/>
      </c>
      <c r="M135" s="1121" t="str">
        <f>IFERROR(VLOOKUP($I135,'WM-AR'!$I$7:$AS$3267,6,FALSE),"")</f>
        <v/>
      </c>
      <c r="N135" s="1121" t="str">
        <f>IFERROR(VLOOKUP($I135,'WM-AR'!$I$7:$AS$3267,8,FALSE),"")</f>
        <v/>
      </c>
      <c r="O135" s="1121" t="str">
        <f>IFERROR(VLOOKUP($I135,'WM-AR'!$I$7:$AS$3267,10,FALSE),"")</f>
        <v/>
      </c>
      <c r="P135" s="1121" t="str">
        <f>IFERROR(VLOOKUP($I135,'WM-AR'!$I$7:$AS$3267,12,FALSE),"")</f>
        <v/>
      </c>
      <c r="Q135" s="1121" t="str">
        <f>IFERROR(VLOOKUP($I135,'WM-AR'!$I$7:$AS$3267,14,FALSE),"")</f>
        <v/>
      </c>
      <c r="R135" s="1121" t="str">
        <f>IFERROR(VLOOKUP($I135,'WM-AR'!$I$7:$AS$3267,16,FALSE),"")</f>
        <v/>
      </c>
      <c r="S135" s="1121" t="str">
        <f>IFERROR(VLOOKUP($I135,'WM-AR'!$I$7:$AS$3267,18,FALSE),"")</f>
        <v/>
      </c>
      <c r="T135" s="1121" t="str">
        <f>IFERROR(VLOOKUP($I135,'WM-AR'!$I$7:$AS$3267,20,FALSE),"")</f>
        <v/>
      </c>
      <c r="U135" s="1121" t="str">
        <f>IFERROR(VLOOKUP($I135,'WM-AR'!$I$7:$AS$3267,22,FALSE),"")</f>
        <v/>
      </c>
      <c r="V135" s="1121" t="str">
        <f>IFERROR(VLOOKUP($I135,'WM-AR'!$I$7:$AS$3267,24,FALSE),"")</f>
        <v/>
      </c>
      <c r="W135" s="1121" t="str">
        <f>IFERROR(VLOOKUP($I135,'WM-AR'!$I$7:$AS$3267,25,FALSE),"")</f>
        <v/>
      </c>
      <c r="X135" s="1121" t="str">
        <f>IFERROR(VLOOKUP($I135,'WM-AR'!$I$7:$AS$3267,26,FALSE),"")</f>
        <v/>
      </c>
      <c r="Y135" s="1121" t="str">
        <f>IFERROR(VLOOKUP($I135,'WM-AR'!$I$7:$AS$3267,27,FALSE),"")</f>
        <v/>
      </c>
      <c r="Z135" s="1121" t="str">
        <f>IFERROR(VLOOKUP($I135,'WM-AR'!$I$7:$AS$3267,28,FALSE),"")</f>
        <v/>
      </c>
      <c r="AA135" s="1121" t="str">
        <f>IFERROR(VLOOKUP($I135,'WM-AR'!$I$7:$AS$3267,29,FALSE),"")</f>
        <v/>
      </c>
      <c r="AB135" s="1121" t="str">
        <f>IFERROR(VLOOKUP($I135,'WM-AR'!$I$7:$AS$3267,30,FALSE),"")</f>
        <v/>
      </c>
      <c r="AC135" s="1121" t="str">
        <f>IFERROR(VLOOKUP($I135,'WM-AR'!$I$7:$AS$3267,31,FALSE),"")</f>
        <v/>
      </c>
      <c r="AD135" s="1121" t="str">
        <f>IFERROR(VLOOKUP($I135,'WM-AR'!$I$7:$AS$3267,32,FALSE),"")</f>
        <v/>
      </c>
      <c r="AE135" s="1121" t="str">
        <f>IFERROR(VLOOKUP($I135,'WM-AR'!$I$7:$AS$3267,33,FALSE),"")</f>
        <v/>
      </c>
      <c r="AF135" s="1209"/>
      <c r="AG135" s="1123"/>
      <c r="AH135" s="1123"/>
      <c r="AI135" s="1124"/>
      <c r="AJ135" s="1124" t="str">
        <f t="shared" si="23"/>
        <v/>
      </c>
      <c r="AK135" s="1125"/>
      <c r="AL135" s="88" t="str">
        <f>IF(AND(ISTEXT($E135),ISTEXT($B135)),"산출기준 &gt;&gt;  "&amp;_xlfn.XLOOKUP($E135,산출기준!$D:$D,산출기준!$E:$E,"매칭실패"),"")</f>
        <v/>
      </c>
    </row>
    <row r="136" spans="2:38" s="658" customFormat="1" ht="20.100000000000001" customHeight="1">
      <c r="B136" s="802"/>
      <c r="C136" s="662"/>
      <c r="D136" s="662"/>
      <c r="E136" s="662"/>
      <c r="F136" s="1338" t="s">
        <v>874</v>
      </c>
      <c r="G136" s="662"/>
      <c r="H136" s="662"/>
      <c r="I136" s="652"/>
      <c r="J136" s="664"/>
      <c r="K136" s="664"/>
      <c r="L136" s="664"/>
      <c r="M136" s="664"/>
      <c r="N136" s="664"/>
      <c r="O136" s="664"/>
      <c r="P136" s="664"/>
      <c r="Q136" s="664"/>
      <c r="R136" s="664"/>
      <c r="S136" s="664"/>
      <c r="T136" s="664"/>
      <c r="U136" s="664"/>
      <c r="V136" s="664"/>
      <c r="W136" s="664"/>
      <c r="X136" s="664"/>
      <c r="Y136" s="664"/>
      <c r="Z136" s="664"/>
      <c r="AA136" s="664"/>
      <c r="AB136" s="664"/>
      <c r="AC136" s="664"/>
      <c r="AD136" s="664"/>
      <c r="AE136" s="664"/>
      <c r="AF136" s="660"/>
      <c r="AG136" s="665"/>
      <c r="AH136" s="665"/>
      <c r="AI136" s="666"/>
      <c r="AJ136" s="666"/>
      <c r="AK136" s="662"/>
      <c r="AL136" s="658" t="str">
        <f>IF(AND(ISTEXT($E136),ISTEXT($B136)),"산출기준 &gt;&gt;  "&amp;_xlfn.XLOOKUP($E136,산출기준!$D:$D,산출기준!$E:$E,"매칭실패"),"")</f>
        <v/>
      </c>
    </row>
    <row r="137" spans="2:38" ht="34.9" customHeight="1">
      <c r="B137" s="808" t="str" cm="1">
        <f t="array" aca="1" ref="B137" ca="1">_xlfn.IFNA(INDIRECT("Family_표준_구성도!B"&amp;MATCH(F137,INDIRECT("Family_표준_구성도!"&amp;"C:C"),0)),"")</f>
        <v>6.2.2.1.2</v>
      </c>
      <c r="C137" s="668" t="s">
        <v>1903</v>
      </c>
      <c r="D137" s="809"/>
      <c r="E137" s="668" t="s">
        <v>2006</v>
      </c>
      <c r="F137" s="811" t="s">
        <v>2323</v>
      </c>
      <c r="G137" s="1079"/>
      <c r="H137" s="1079"/>
      <c r="I137" s="674" t="str">
        <f t="shared" ref="I137:I155" si="24">LEFT(H137,14)</f>
        <v/>
      </c>
      <c r="J137" s="674"/>
      <c r="K137" s="674"/>
      <c r="L137" s="674"/>
      <c r="M137" s="674"/>
      <c r="N137" s="675"/>
      <c r="O137" s="676"/>
      <c r="P137" s="677"/>
      <c r="Q137" s="677"/>
      <c r="R137" s="677"/>
      <c r="S137" s="677"/>
      <c r="T137" s="677"/>
      <c r="U137" s="677"/>
      <c r="V137" s="678"/>
      <c r="W137" s="679"/>
      <c r="X137" s="679"/>
      <c r="Y137" s="679"/>
      <c r="Z137" s="679"/>
      <c r="AA137" s="679"/>
      <c r="AB137" s="679"/>
      <c r="AC137" s="679"/>
      <c r="AD137" s="679"/>
      <c r="AE137" s="679"/>
      <c r="AF137" s="1312" t="s">
        <v>3600</v>
      </c>
      <c r="AG137" s="682"/>
      <c r="AH137" s="682"/>
      <c r="AI137" s="682"/>
      <c r="AJ137" s="682"/>
      <c r="AK137" s="1266"/>
      <c r="AL137" s="88" t="str">
        <f ca="1">IF(AND(ISTEXT($E137),ISTEXT($B137)),"산출기준 &gt;&gt;  "&amp;_xlfn.XLOOKUP($E137,산출기준!$D:$D,산출기준!$E:$E,"매칭실패"),"")</f>
        <v>산출기준 &gt;&gt;  [Steel Beam]</v>
      </c>
    </row>
    <row r="138" spans="2:38" ht="49.5" customHeight="1" outlineLevel="1">
      <c r="B138" s="758"/>
      <c r="C138" s="759"/>
      <c r="D138" s="759"/>
      <c r="E138" s="759"/>
      <c r="F138" s="1080" t="s">
        <v>3488</v>
      </c>
      <c r="G138" s="759" t="str">
        <f t="shared" ref="G138:G141" si="25">IF(IF(N138=0,"",N138)&amp;" | "&amp;IF(O138=0,"",O138)&amp;" | "&amp;IF(Q138=0,"",Q138)&amp;" | "&amp;IF(R138=0,"",R138)=" |  |  | ","",IF(N138=0,"",N138)&amp;" | "&amp;IF(O138=0,"",O138)&amp;" | "&amp;IF(Q138=0,"",Q138)&amp;" | "&amp;IF(R138=0,"",R138))</f>
        <v xml:space="preserve">Heavy Steel - Standard |  |  | </v>
      </c>
      <c r="H138" s="816" t="s">
        <v>3507</v>
      </c>
      <c r="I138" s="765" t="str">
        <f t="shared" si="24"/>
        <v>S01AA072-00001</v>
      </c>
      <c r="J138" s="766"/>
      <c r="K138" s="766" t="str">
        <f>IFERROR(VLOOKUP($I138,'WM-AR'!$I$7:$AS$3267,34,FALSE),"")</f>
        <v>TON</v>
      </c>
      <c r="L138" s="766" t="str">
        <f>IFERROR(VLOOKUP($I138,'WM-AR'!$I$7:$AS$3267,4,FALSE),"")</f>
        <v>Main Steel Structure Fabrication Work</v>
      </c>
      <c r="M138" s="766" t="str">
        <f>IFERROR(VLOOKUP($I138,'WM-AR'!$I$7:$AS$3267,6,FALSE),"")</f>
        <v>Shelter/Building</v>
      </c>
      <c r="N138" s="766" t="str">
        <f>IFERROR(VLOOKUP($I138,'WM-AR'!$I$7:$AS$3267,8,FALSE),"")</f>
        <v>Heavy Steel - Standard</v>
      </c>
      <c r="O138" s="766">
        <f>IFERROR(VLOOKUP($I138,'WM-AR'!$I$7:$AS$3267,10,FALSE),"")</f>
        <v>0</v>
      </c>
      <c r="P138" s="766">
        <f>IFERROR(VLOOKUP($I138,'WM-AR'!$I$7:$AS$3267,12,FALSE),"")</f>
        <v>0</v>
      </c>
      <c r="Q138" s="766" t="str">
        <f>IFERROR(VLOOKUP($I138,'WM-AR'!$I$7:$AS$3267,14,FALSE),"")</f>
        <v/>
      </c>
      <c r="R138" s="766" t="str">
        <f>IFERROR(VLOOKUP($I138,'WM-AR'!$I$7:$AS$3267,16,FALSE),"")</f>
        <v/>
      </c>
      <c r="S138" s="766" t="str">
        <f>IFERROR(VLOOKUP($I138,'WM-AR'!$I$7:$AS$3267,18,FALSE),"")</f>
        <v/>
      </c>
      <c r="T138" s="766" t="str">
        <f>IFERROR(VLOOKUP($I138,'WM-AR'!$I$7:$AS$3267,20,FALSE),"")</f>
        <v/>
      </c>
      <c r="U138" s="766" t="str">
        <f>IFERROR(VLOOKUP($I138,'WM-AR'!$I$7:$AS$3267,22,FALSE),"")</f>
        <v/>
      </c>
      <c r="V138" s="766" t="str">
        <f>IFERROR(VLOOKUP($I138,'WM-AR'!$I$7:$AS$3267,24,FALSE),"")</f>
        <v/>
      </c>
      <c r="W138" s="766">
        <f>IFERROR(VLOOKUP($I138,'WM-AR'!$I$7:$AS$3267,25,FALSE),"")</f>
        <v>0</v>
      </c>
      <c r="X138" s="766">
        <f>IFERROR(VLOOKUP($I138,'WM-AR'!$I$7:$AS$3267,26,FALSE),"")</f>
        <v>0</v>
      </c>
      <c r="Y138" s="766">
        <f>IFERROR(VLOOKUP($I138,'WM-AR'!$I$7:$AS$3267,27,FALSE),"")</f>
        <v>0</v>
      </c>
      <c r="Z138" s="766">
        <f>IFERROR(VLOOKUP($I138,'WM-AR'!$I$7:$AS$3267,28,FALSE),"")</f>
        <v>0</v>
      </c>
      <c r="AA138" s="766" t="str">
        <f>IFERROR(VLOOKUP($I138,'WM-AR'!$I$7:$AS$3267,29,FALSE),"")</f>
        <v>Material: (   )</v>
      </c>
      <c r="AB138" s="766">
        <f>IFERROR(VLOOKUP($I138,'WM-AR'!$I$7:$AS$3267,30,FALSE),"")</f>
        <v>0</v>
      </c>
      <c r="AC138" s="766">
        <f>IFERROR(VLOOKUP($I138,'WM-AR'!$I$7:$AS$3267,31,FALSE),"")</f>
        <v>0</v>
      </c>
      <c r="AD138" s="766">
        <f>IFERROR(VLOOKUP($I138,'WM-AR'!$I$7:$AS$3267,32,FALSE),"")</f>
        <v>0</v>
      </c>
      <c r="AE138" s="766" t="str">
        <f>IFERROR(VLOOKUP($I138,'WM-AR'!$I$7:$AS$3267,33,FALSE),"")</f>
        <v>Weight≥(90)KG/M</v>
      </c>
      <c r="AF138" s="1313" t="str">
        <f>_xlfn.CONCAT("- Material: ( ",AF137," )",CHAR(10),"- Weight≥( ",$H$55," )")</f>
        <v>- Material: ( KS )
- Weight≥( 90 )</v>
      </c>
      <c r="AG138" s="1134" t="s">
        <v>3586</v>
      </c>
      <c r="AH138" s="1134" t="s">
        <v>3586</v>
      </c>
      <c r="AI138" s="769"/>
      <c r="AJ138" s="769" t="str">
        <f t="shared" ref="AJ138:AJ155" si="26">K138</f>
        <v>TON</v>
      </c>
      <c r="AK138" s="905"/>
      <c r="AL138" s="88" t="str">
        <f>IF(AND(ISTEXT($E138),ISTEXT($B138)),"산출기준 &gt;&gt;  "&amp;_xlfn.XLOOKUP($E138,산출기준!$D:$D,산출기준!$E:$E,"매칭실패"),"")</f>
        <v/>
      </c>
    </row>
    <row r="139" spans="2:38" ht="49.9" customHeight="1" outlineLevel="1">
      <c r="B139" s="772"/>
      <c r="C139" s="773"/>
      <c r="D139" s="773"/>
      <c r="E139" s="773"/>
      <c r="F139" s="1083" t="s">
        <v>3492</v>
      </c>
      <c r="G139" s="759" t="str">
        <f t="shared" si="25"/>
        <v xml:space="preserve">Heavy Steel |  |  | </v>
      </c>
      <c r="H139" s="816" t="s">
        <v>3519</v>
      </c>
      <c r="I139" s="765" t="str">
        <f t="shared" si="24"/>
        <v>S03AA082-00001</v>
      </c>
      <c r="J139" s="766"/>
      <c r="K139" s="766" t="str">
        <f>IFERROR(VLOOKUP($I139,'WM-AR'!$I$7:$AS$3267,34,FALSE),"")</f>
        <v>TON</v>
      </c>
      <c r="L139" s="766" t="str">
        <f>IFERROR(VLOOKUP($I139,'WM-AR'!$I$7:$AS$3267,4,FALSE),"")</f>
        <v>Main Steel Structure Erection Work</v>
      </c>
      <c r="M139" s="766" t="str">
        <f>IFERROR(VLOOKUP($I139,'WM-AR'!$I$7:$AS$3267,6,FALSE),"")</f>
        <v>Shelter/Building</v>
      </c>
      <c r="N139" s="766" t="str">
        <f>IFERROR(VLOOKUP($I139,'WM-AR'!$I$7:$AS$3267,8,FALSE),"")</f>
        <v>Heavy Steel</v>
      </c>
      <c r="O139" s="766">
        <f>IFERROR(VLOOKUP($I139,'WM-AR'!$I$7:$AS$3267,10,FALSE),"")</f>
        <v>0</v>
      </c>
      <c r="P139" s="766">
        <f>IFERROR(VLOOKUP($I139,'WM-AR'!$I$7:$AS$3267,12,FALSE),"")</f>
        <v>0</v>
      </c>
      <c r="Q139" s="766" t="str">
        <f>IFERROR(VLOOKUP($I139,'WM-AR'!$I$7:$AS$3267,14,FALSE),"")</f>
        <v/>
      </c>
      <c r="R139" s="766" t="str">
        <f>IFERROR(VLOOKUP($I139,'WM-AR'!$I$7:$AS$3267,16,FALSE),"")</f>
        <v/>
      </c>
      <c r="S139" s="766" t="str">
        <f>IFERROR(VLOOKUP($I139,'WM-AR'!$I$7:$AS$3267,18,FALSE),"")</f>
        <v/>
      </c>
      <c r="T139" s="766" t="str">
        <f>IFERROR(VLOOKUP($I139,'WM-AR'!$I$7:$AS$3267,20,FALSE),"")</f>
        <v/>
      </c>
      <c r="U139" s="766" t="str">
        <f>IFERROR(VLOOKUP($I139,'WM-AR'!$I$7:$AS$3267,22,FALSE),"")</f>
        <v/>
      </c>
      <c r="V139" s="766" t="str">
        <f>IFERROR(VLOOKUP($I139,'WM-AR'!$I$7:$AS$3267,24,FALSE),"")</f>
        <v/>
      </c>
      <c r="W139" s="766">
        <f>IFERROR(VLOOKUP($I139,'WM-AR'!$I$7:$AS$3267,25,FALSE),"")</f>
        <v>0</v>
      </c>
      <c r="X139" s="766">
        <f>IFERROR(VLOOKUP($I139,'WM-AR'!$I$7:$AS$3267,26,FALSE),"")</f>
        <v>0</v>
      </c>
      <c r="Y139" s="766">
        <f>IFERROR(VLOOKUP($I139,'WM-AR'!$I$7:$AS$3267,27,FALSE),"")</f>
        <v>0</v>
      </c>
      <c r="Z139" s="766">
        <f>IFERROR(VLOOKUP($I139,'WM-AR'!$I$7:$AS$3267,28,FALSE),"")</f>
        <v>0</v>
      </c>
      <c r="AA139" s="766" t="str">
        <f>IFERROR(VLOOKUP($I139,'WM-AR'!$I$7:$AS$3267,29,FALSE),"")</f>
        <v>Material: (   )</v>
      </c>
      <c r="AB139" s="766">
        <f>IFERROR(VLOOKUP($I139,'WM-AR'!$I$7:$AS$3267,30,FALSE),"")</f>
        <v>0</v>
      </c>
      <c r="AC139" s="766">
        <f>IFERROR(VLOOKUP($I139,'WM-AR'!$I$7:$AS$3267,31,FALSE),"")</f>
        <v>0</v>
      </c>
      <c r="AD139" s="766">
        <f>IFERROR(VLOOKUP($I139,'WM-AR'!$I$7:$AS$3267,32,FALSE),"")</f>
        <v>0</v>
      </c>
      <c r="AE139" s="766">
        <f>IFERROR(VLOOKUP($I139,'WM-AR'!$I$7:$AS$3267,33,FALSE),"")</f>
        <v>0</v>
      </c>
      <c r="AF139" s="1313" t="str">
        <f>_xlfn.CONCAT("- Material: ( ",AF137," )")</f>
        <v>- Material: ( KS )</v>
      </c>
      <c r="AG139" s="1314" t="s">
        <v>3587</v>
      </c>
      <c r="AH139" s="1314" t="s">
        <v>3587</v>
      </c>
      <c r="AI139" s="769"/>
      <c r="AJ139" s="769" t="str">
        <f t="shared" si="26"/>
        <v>TON</v>
      </c>
      <c r="AK139" s="905"/>
      <c r="AL139" s="88" t="str">
        <f>IF(AND(ISTEXT($E139),ISTEXT($B139)),"산출기준 &gt;&gt;  "&amp;_xlfn.XLOOKUP($E139,산출기준!$D:$D,산출기준!$E:$E,"매칭실패"),"")</f>
        <v/>
      </c>
    </row>
    <row r="140" spans="2:38" ht="49.9" customHeight="1" outlineLevel="1">
      <c r="B140" s="758"/>
      <c r="C140" s="759"/>
      <c r="D140" s="759"/>
      <c r="E140" s="759"/>
      <c r="F140" s="1315" t="s">
        <v>1976</v>
      </c>
      <c r="G140" s="759" t="str">
        <f>IF(IF(N140=0,"",N140)&amp;" | "&amp;IF(O140=0,"",O140)&amp;" | "&amp;IF(Q140=0,"",Q140)&amp;" | "&amp;IF(R140=0,"",R140)=" |  |  | ","",IF(N140=0,"",N140)&amp;" | "&amp;IF(O140=0,"",O140)&amp;" | "&amp;IF(Q140=0,"",Q140)&amp;" | "&amp;IF(R140=0,"",R140))</f>
        <v xml:space="preserve">Plates - Gusset, Stiffener, ETC |  |  | </v>
      </c>
      <c r="H140" s="1153" t="s">
        <v>3495</v>
      </c>
      <c r="I140" s="765" t="str">
        <f>LEFT(H140,14)</f>
        <v>S01AA009-00001</v>
      </c>
      <c r="J140" s="766"/>
      <c r="K140" s="766" t="s">
        <v>3496</v>
      </c>
      <c r="L140" s="766" t="s">
        <v>3497</v>
      </c>
      <c r="M140" s="766" t="s">
        <v>3498</v>
      </c>
      <c r="N140" s="766" t="s">
        <v>3499</v>
      </c>
      <c r="O140" s="766">
        <v>0</v>
      </c>
      <c r="P140" s="766">
        <v>0</v>
      </c>
      <c r="Q140" s="766">
        <v>0</v>
      </c>
      <c r="R140" s="766">
        <v>0</v>
      </c>
      <c r="S140" s="766">
        <v>0</v>
      </c>
      <c r="T140" s="766">
        <v>0</v>
      </c>
      <c r="U140" s="766">
        <v>0</v>
      </c>
      <c r="V140" s="766">
        <v>0</v>
      </c>
      <c r="W140" s="766">
        <v>0</v>
      </c>
      <c r="X140" s="766">
        <v>0</v>
      </c>
      <c r="Y140" s="766">
        <v>0</v>
      </c>
      <c r="Z140" s="766">
        <v>0</v>
      </c>
      <c r="AA140" s="766" t="s">
        <v>3500</v>
      </c>
      <c r="AB140" s="766">
        <v>0</v>
      </c>
      <c r="AC140" s="766">
        <v>0</v>
      </c>
      <c r="AD140" s="766">
        <v>0</v>
      </c>
      <c r="AE140" s="766">
        <v>0</v>
      </c>
      <c r="AF140" s="817"/>
      <c r="AG140" s="1314" t="s">
        <v>3588</v>
      </c>
      <c r="AH140" s="1314" t="s">
        <v>3588</v>
      </c>
      <c r="AI140" s="769"/>
      <c r="AJ140" s="769" t="str">
        <f>K140</f>
        <v>TON</v>
      </c>
      <c r="AK140" s="1318"/>
      <c r="AL140" s="88" t="s">
        <v>2965</v>
      </c>
    </row>
    <row r="141" spans="2:38" ht="49.9" customHeight="1" outlineLevel="1">
      <c r="B141" s="772"/>
      <c r="C141" s="773"/>
      <c r="D141" s="773"/>
      <c r="E141" s="773"/>
      <c r="F141" s="1083" t="s">
        <v>3502</v>
      </c>
      <c r="G141" s="759" t="str">
        <f t="shared" si="25"/>
        <v xml:space="preserve">for Non-Fireproofed Steel Surface |  |  | </v>
      </c>
      <c r="H141" s="816" t="s">
        <v>3503</v>
      </c>
      <c r="I141" s="765" t="str">
        <f t="shared" si="24"/>
        <v>S41AA051-00001</v>
      </c>
      <c r="J141" s="766"/>
      <c r="K141" s="766" t="str">
        <f>IFERROR(VLOOKUP($I141,'WM-AR'!$I$7:$AS$3267,34,FALSE),"")</f>
        <v>M2</v>
      </c>
      <c r="L141" s="766" t="str">
        <f>IFERROR(VLOOKUP($I141,'WM-AR'!$I$7:$AS$3267,4,FALSE),"")</f>
        <v>Steel Structure Paint Work</v>
      </c>
      <c r="M141" s="766" t="str">
        <f>IFERROR(VLOOKUP($I141,'WM-AR'!$I$7:$AS$3267,6,FALSE),"")</f>
        <v>Shelter/Building</v>
      </c>
      <c r="N141" s="766" t="str">
        <f>IFERROR(VLOOKUP($I141,'WM-AR'!$I$7:$AS$3267,8,FALSE),"")</f>
        <v>for Non-Fireproofed Steel Surface</v>
      </c>
      <c r="O141" s="766">
        <f>IFERROR(VLOOKUP($I141,'WM-AR'!$I$7:$AS$3267,10,FALSE),"")</f>
        <v>0</v>
      </c>
      <c r="P141" s="766">
        <f>IFERROR(VLOOKUP($I141,'WM-AR'!$I$7:$AS$3267,12,FALSE),"")</f>
        <v>0</v>
      </c>
      <c r="Q141" s="766" t="str">
        <f>IFERROR(VLOOKUP($I141,'WM-AR'!$I$7:$AS$3267,14,FALSE),"")</f>
        <v/>
      </c>
      <c r="R141" s="766" t="str">
        <f>IFERROR(VLOOKUP($I141,'WM-AR'!$I$7:$AS$3267,16,FALSE),"")</f>
        <v/>
      </c>
      <c r="S141" s="766" t="str">
        <f>IFERROR(VLOOKUP($I141,'WM-AR'!$I$7:$AS$3267,18,FALSE),"")</f>
        <v/>
      </c>
      <c r="T141" s="766" t="str">
        <f>IFERROR(VLOOKUP($I141,'WM-AR'!$I$7:$AS$3267,20,FALSE),"")</f>
        <v/>
      </c>
      <c r="U141" s="766" t="str">
        <f>IFERROR(VLOOKUP($I141,'WM-AR'!$I$7:$AS$3267,22,FALSE),"")</f>
        <v/>
      </c>
      <c r="V141" s="766" t="str">
        <f>IFERROR(VLOOKUP($I141,'WM-AR'!$I$7:$AS$3267,24,FALSE),"")</f>
        <v/>
      </c>
      <c r="W141" s="766">
        <f>IFERROR(VLOOKUP($I141,'WM-AR'!$I$7:$AS$3267,25,FALSE),"")</f>
        <v>0</v>
      </c>
      <c r="X141" s="766">
        <f>IFERROR(VLOOKUP($I141,'WM-AR'!$I$7:$AS$3267,26,FALSE),"")</f>
        <v>0</v>
      </c>
      <c r="Y141" s="766">
        <f>IFERROR(VLOOKUP($I141,'WM-AR'!$I$7:$AS$3267,27,FALSE),"")</f>
        <v>0</v>
      </c>
      <c r="Z141" s="766">
        <f>IFERROR(VLOOKUP($I141,'WM-AR'!$I$7:$AS$3267,28,FALSE),"")</f>
        <v>0</v>
      </c>
      <c r="AA141" s="766" t="str">
        <f>IFERROR(VLOOKUP($I141,'WM-AR'!$I$7:$AS$3267,29,FALSE),"")</f>
        <v>Material: (   )</v>
      </c>
      <c r="AB141" s="766">
        <f>IFERROR(VLOOKUP($I141,'WM-AR'!$I$7:$AS$3267,30,FALSE),"")</f>
        <v>0</v>
      </c>
      <c r="AC141" s="766">
        <f>IFERROR(VLOOKUP($I141,'WM-AR'!$I$7:$AS$3267,31,FALSE),"")</f>
        <v>0</v>
      </c>
      <c r="AD141" s="766">
        <f>IFERROR(VLOOKUP($I141,'WM-AR'!$I$7:$AS$3267,32,FALSE),"")</f>
        <v>0</v>
      </c>
      <c r="AE141" s="766">
        <f>IFERROR(VLOOKUP($I141,'WM-AR'!$I$7:$AS$3267,33,FALSE),"")</f>
        <v>0</v>
      </c>
      <c r="AF141" s="767"/>
      <c r="AG141" s="1342" t="s">
        <v>3589</v>
      </c>
      <c r="AH141" s="1342" t="s">
        <v>3589</v>
      </c>
      <c r="AI141" s="769"/>
      <c r="AJ141" s="769" t="str">
        <f t="shared" si="26"/>
        <v>M2</v>
      </c>
      <c r="AK141" s="905"/>
      <c r="AL141" s="88" t="str">
        <f>IF(AND(ISTEXT($E141),ISTEXT($B141)),"산출기준 &gt;&gt;  "&amp;_xlfn.XLOOKUP($E141,산출기준!$D:$D,산출기준!$E:$E,"매칭실패"),"")</f>
        <v/>
      </c>
    </row>
    <row r="142" spans="2:38">
      <c r="B142" s="1127"/>
      <c r="C142" s="1165"/>
      <c r="D142" s="1165" t="s">
        <v>2715</v>
      </c>
      <c r="E142" s="1165"/>
      <c r="F142" s="1165"/>
      <c r="G142" s="1131" t="s">
        <v>2324</v>
      </c>
      <c r="H142" s="1131"/>
      <c r="I142" s="1130" t="str">
        <f t="shared" si="24"/>
        <v/>
      </c>
      <c r="J142" s="1132"/>
      <c r="K142" s="1132" t="str">
        <f>IFERROR(VLOOKUP($I142,'WM-AR'!$I$7:$AS$3267,34,FALSE),"")</f>
        <v/>
      </c>
      <c r="L142" s="1132" t="str">
        <f>IFERROR(VLOOKUP($I142,'WM-AR'!$I$7:$AS$3267,4,FALSE),"")</f>
        <v/>
      </c>
      <c r="M142" s="1132" t="str">
        <f>IFERROR(VLOOKUP($I142,'WM-AR'!$I$7:$AS$3267,6,FALSE),"")</f>
        <v/>
      </c>
      <c r="N142" s="1132" t="str">
        <f>IFERROR(VLOOKUP($I142,'WM-AR'!$I$7:$AS$3267,8,FALSE),"")</f>
        <v/>
      </c>
      <c r="O142" s="1132" t="str">
        <f>IFERROR(VLOOKUP($I142,'WM-AR'!$I$7:$AS$3267,10,FALSE),"")</f>
        <v/>
      </c>
      <c r="P142" s="1132" t="str">
        <f>IFERROR(VLOOKUP($I142,'WM-AR'!$I$7:$AS$3267,12,FALSE),"")</f>
        <v/>
      </c>
      <c r="Q142" s="1132" t="str">
        <f>IFERROR(VLOOKUP($I142,'WM-AR'!$I$7:$AS$3267,14,FALSE),"")</f>
        <v/>
      </c>
      <c r="R142" s="1132" t="str">
        <f>IFERROR(VLOOKUP($I142,'WM-AR'!$I$7:$AS$3267,16,FALSE),"")</f>
        <v/>
      </c>
      <c r="S142" s="1132" t="str">
        <f>IFERROR(VLOOKUP($I142,'WM-AR'!$I$7:$AS$3267,18,FALSE),"")</f>
        <v/>
      </c>
      <c r="T142" s="1132" t="str">
        <f>IFERROR(VLOOKUP($I142,'WM-AR'!$I$7:$AS$3267,20,FALSE),"")</f>
        <v/>
      </c>
      <c r="U142" s="1132" t="str">
        <f>IFERROR(VLOOKUP($I142,'WM-AR'!$I$7:$AS$3267,22,FALSE),"")</f>
        <v/>
      </c>
      <c r="V142" s="1132" t="str">
        <f>IFERROR(VLOOKUP($I142,'WM-AR'!$I$7:$AS$3267,24,FALSE),"")</f>
        <v/>
      </c>
      <c r="W142" s="1132" t="str">
        <f>IFERROR(VLOOKUP($I142,'WM-AR'!$I$7:$AS$3267,25,FALSE),"")</f>
        <v/>
      </c>
      <c r="X142" s="1132" t="str">
        <f>IFERROR(VLOOKUP($I142,'WM-AR'!$I$7:$AS$3267,26,FALSE),"")</f>
        <v/>
      </c>
      <c r="Y142" s="1132" t="str">
        <f>IFERROR(VLOOKUP($I142,'WM-AR'!$I$7:$AS$3267,27,FALSE),"")</f>
        <v/>
      </c>
      <c r="Z142" s="1132" t="str">
        <f>IFERROR(VLOOKUP($I142,'WM-AR'!$I$7:$AS$3267,28,FALSE),"")</f>
        <v/>
      </c>
      <c r="AA142" s="1132" t="str">
        <f>IFERROR(VLOOKUP($I142,'WM-AR'!$I$7:$AS$3267,29,FALSE),"")</f>
        <v/>
      </c>
      <c r="AB142" s="1132" t="str">
        <f>IFERROR(VLOOKUP($I142,'WM-AR'!$I$7:$AS$3267,30,FALSE),"")</f>
        <v/>
      </c>
      <c r="AC142" s="1132" t="str">
        <f>IFERROR(VLOOKUP($I142,'WM-AR'!$I$7:$AS$3267,31,FALSE),"")</f>
        <v/>
      </c>
      <c r="AD142" s="1132" t="str">
        <f>IFERROR(VLOOKUP($I142,'WM-AR'!$I$7:$AS$3267,32,FALSE),"")</f>
        <v/>
      </c>
      <c r="AE142" s="1132" t="str">
        <f>IFERROR(VLOOKUP($I142,'WM-AR'!$I$7:$AS$3267,33,FALSE),"")</f>
        <v/>
      </c>
      <c r="AF142" s="1190" t="s">
        <v>3601</v>
      </c>
      <c r="AG142" s="1134"/>
      <c r="AH142" s="1134"/>
      <c r="AI142" s="1135"/>
      <c r="AJ142" s="1135" t="str">
        <f t="shared" si="26"/>
        <v/>
      </c>
      <c r="AK142" s="1136"/>
      <c r="AL142" s="88" t="str">
        <f>IF(AND(ISTEXT($E142),ISTEXT($B142)),"산출기준 &gt;&gt;  "&amp;_xlfn.XLOOKUP($E142,산출기준!$D:$D,산출기준!$E:$E,"매칭실패"),"")</f>
        <v/>
      </c>
    </row>
    <row r="143" spans="2:38">
      <c r="B143" s="1111"/>
      <c r="C143" s="1166"/>
      <c r="D143" s="1166" t="s">
        <v>2715</v>
      </c>
      <c r="E143" s="1166"/>
      <c r="F143" s="1166"/>
      <c r="G143" s="843" t="s">
        <v>3602</v>
      </c>
      <c r="H143" s="843"/>
      <c r="I143" s="712" t="str">
        <f t="shared" si="24"/>
        <v/>
      </c>
      <c r="J143" s="714"/>
      <c r="K143" s="714" t="str">
        <f>IFERROR(VLOOKUP($I143,'WM-AR'!$I$7:$AS$3267,34,FALSE),"")</f>
        <v/>
      </c>
      <c r="L143" s="714" t="str">
        <f>IFERROR(VLOOKUP($I143,'WM-AR'!$I$7:$AS$3267,4,FALSE),"")</f>
        <v/>
      </c>
      <c r="M143" s="714" t="str">
        <f>IFERROR(VLOOKUP($I143,'WM-AR'!$I$7:$AS$3267,6,FALSE),"")</f>
        <v/>
      </c>
      <c r="N143" s="714" t="str">
        <f>IFERROR(VLOOKUP($I143,'WM-AR'!$I$7:$AS$3267,8,FALSE),"")</f>
        <v/>
      </c>
      <c r="O143" s="714" t="str">
        <f>IFERROR(VLOOKUP($I143,'WM-AR'!$I$7:$AS$3267,10,FALSE),"")</f>
        <v/>
      </c>
      <c r="P143" s="714" t="str">
        <f>IFERROR(VLOOKUP($I143,'WM-AR'!$I$7:$AS$3267,12,FALSE),"")</f>
        <v/>
      </c>
      <c r="Q143" s="714" t="str">
        <f>IFERROR(VLOOKUP($I143,'WM-AR'!$I$7:$AS$3267,14,FALSE),"")</f>
        <v/>
      </c>
      <c r="R143" s="714" t="str">
        <f>IFERROR(VLOOKUP($I143,'WM-AR'!$I$7:$AS$3267,16,FALSE),"")</f>
        <v/>
      </c>
      <c r="S143" s="714" t="str">
        <f>IFERROR(VLOOKUP($I143,'WM-AR'!$I$7:$AS$3267,18,FALSE),"")</f>
        <v/>
      </c>
      <c r="T143" s="714" t="str">
        <f>IFERROR(VLOOKUP($I143,'WM-AR'!$I$7:$AS$3267,20,FALSE),"")</f>
        <v/>
      </c>
      <c r="U143" s="714" t="str">
        <f>IFERROR(VLOOKUP($I143,'WM-AR'!$I$7:$AS$3267,22,FALSE),"")</f>
        <v/>
      </c>
      <c r="V143" s="714" t="str">
        <f>IFERROR(VLOOKUP($I143,'WM-AR'!$I$7:$AS$3267,24,FALSE),"")</f>
        <v/>
      </c>
      <c r="W143" s="714" t="str">
        <f>IFERROR(VLOOKUP($I143,'WM-AR'!$I$7:$AS$3267,25,FALSE),"")</f>
        <v/>
      </c>
      <c r="X143" s="714" t="str">
        <f>IFERROR(VLOOKUP($I143,'WM-AR'!$I$7:$AS$3267,26,FALSE),"")</f>
        <v/>
      </c>
      <c r="Y143" s="714" t="str">
        <f>IFERROR(VLOOKUP($I143,'WM-AR'!$I$7:$AS$3267,27,FALSE),"")</f>
        <v/>
      </c>
      <c r="Z143" s="714" t="str">
        <f>IFERROR(VLOOKUP($I143,'WM-AR'!$I$7:$AS$3267,28,FALSE),"")</f>
        <v/>
      </c>
      <c r="AA143" s="714" t="str">
        <f>IFERROR(VLOOKUP($I143,'WM-AR'!$I$7:$AS$3267,29,FALSE),"")</f>
        <v/>
      </c>
      <c r="AB143" s="714" t="str">
        <f>IFERROR(VLOOKUP($I143,'WM-AR'!$I$7:$AS$3267,30,FALSE),"")</f>
        <v/>
      </c>
      <c r="AC143" s="714" t="str">
        <f>IFERROR(VLOOKUP($I143,'WM-AR'!$I$7:$AS$3267,31,FALSE),"")</f>
        <v/>
      </c>
      <c r="AD143" s="714" t="str">
        <f>IFERROR(VLOOKUP($I143,'WM-AR'!$I$7:$AS$3267,32,FALSE),"")</f>
        <v/>
      </c>
      <c r="AE143" s="714" t="str">
        <f>IFERROR(VLOOKUP($I143,'WM-AR'!$I$7:$AS$3267,33,FALSE),"")</f>
        <v/>
      </c>
      <c r="AF143" s="938"/>
      <c r="AG143" s="852"/>
      <c r="AH143" s="852"/>
      <c r="AI143" s="854"/>
      <c r="AJ143" s="854" t="str">
        <f t="shared" si="26"/>
        <v/>
      </c>
      <c r="AK143" s="1114"/>
      <c r="AL143" s="88" t="str">
        <f>IF(AND(ISTEXT($E143),ISTEXT($B143)),"산출기준 &gt;&gt;  "&amp;_xlfn.XLOOKUP($E143,산출기준!$D:$D,산출기준!$E:$E,"매칭실패"),"")</f>
        <v/>
      </c>
    </row>
    <row r="144" spans="2:38">
      <c r="B144" s="1111"/>
      <c r="C144" s="1166"/>
      <c r="D144" s="1166" t="s">
        <v>2715</v>
      </c>
      <c r="E144" s="1166"/>
      <c r="F144" s="1166"/>
      <c r="G144" s="843" t="s">
        <v>3603</v>
      </c>
      <c r="H144" s="843"/>
      <c r="I144" s="712" t="str">
        <f t="shared" si="24"/>
        <v/>
      </c>
      <c r="J144" s="714"/>
      <c r="K144" s="714" t="str">
        <f>IFERROR(VLOOKUP($I144,'WM-AR'!$I$7:$AS$3267,34,FALSE),"")</f>
        <v/>
      </c>
      <c r="L144" s="714" t="str">
        <f>IFERROR(VLOOKUP($I144,'WM-AR'!$I$7:$AS$3267,4,FALSE),"")</f>
        <v/>
      </c>
      <c r="M144" s="714" t="str">
        <f>IFERROR(VLOOKUP($I144,'WM-AR'!$I$7:$AS$3267,6,FALSE),"")</f>
        <v/>
      </c>
      <c r="N144" s="714" t="str">
        <f>IFERROR(VLOOKUP($I144,'WM-AR'!$I$7:$AS$3267,8,FALSE),"")</f>
        <v/>
      </c>
      <c r="O144" s="714" t="str">
        <f>IFERROR(VLOOKUP($I144,'WM-AR'!$I$7:$AS$3267,10,FALSE),"")</f>
        <v/>
      </c>
      <c r="P144" s="714" t="str">
        <f>IFERROR(VLOOKUP($I144,'WM-AR'!$I$7:$AS$3267,12,FALSE),"")</f>
        <v/>
      </c>
      <c r="Q144" s="714" t="str">
        <f>IFERROR(VLOOKUP($I144,'WM-AR'!$I$7:$AS$3267,14,FALSE),"")</f>
        <v/>
      </c>
      <c r="R144" s="714" t="str">
        <f>IFERROR(VLOOKUP($I144,'WM-AR'!$I$7:$AS$3267,16,FALSE),"")</f>
        <v/>
      </c>
      <c r="S144" s="714" t="str">
        <f>IFERROR(VLOOKUP($I144,'WM-AR'!$I$7:$AS$3267,18,FALSE),"")</f>
        <v/>
      </c>
      <c r="T144" s="714" t="str">
        <f>IFERROR(VLOOKUP($I144,'WM-AR'!$I$7:$AS$3267,20,FALSE),"")</f>
        <v/>
      </c>
      <c r="U144" s="714" t="str">
        <f>IFERROR(VLOOKUP($I144,'WM-AR'!$I$7:$AS$3267,22,FALSE),"")</f>
        <v/>
      </c>
      <c r="V144" s="714" t="str">
        <f>IFERROR(VLOOKUP($I144,'WM-AR'!$I$7:$AS$3267,24,FALSE),"")</f>
        <v/>
      </c>
      <c r="W144" s="714" t="str">
        <f>IFERROR(VLOOKUP($I144,'WM-AR'!$I$7:$AS$3267,25,FALSE),"")</f>
        <v/>
      </c>
      <c r="X144" s="714" t="str">
        <f>IFERROR(VLOOKUP($I144,'WM-AR'!$I$7:$AS$3267,26,FALSE),"")</f>
        <v/>
      </c>
      <c r="Y144" s="714" t="str">
        <f>IFERROR(VLOOKUP($I144,'WM-AR'!$I$7:$AS$3267,27,FALSE),"")</f>
        <v/>
      </c>
      <c r="Z144" s="714" t="str">
        <f>IFERROR(VLOOKUP($I144,'WM-AR'!$I$7:$AS$3267,28,FALSE),"")</f>
        <v/>
      </c>
      <c r="AA144" s="714" t="str">
        <f>IFERROR(VLOOKUP($I144,'WM-AR'!$I$7:$AS$3267,29,FALSE),"")</f>
        <v/>
      </c>
      <c r="AB144" s="714" t="str">
        <f>IFERROR(VLOOKUP($I144,'WM-AR'!$I$7:$AS$3267,30,FALSE),"")</f>
        <v/>
      </c>
      <c r="AC144" s="714" t="str">
        <f>IFERROR(VLOOKUP($I144,'WM-AR'!$I$7:$AS$3267,31,FALSE),"")</f>
        <v/>
      </c>
      <c r="AD144" s="714" t="str">
        <f>IFERROR(VLOOKUP($I144,'WM-AR'!$I$7:$AS$3267,32,FALSE),"")</f>
        <v/>
      </c>
      <c r="AE144" s="714" t="str">
        <f>IFERROR(VLOOKUP($I144,'WM-AR'!$I$7:$AS$3267,33,FALSE),"")</f>
        <v/>
      </c>
      <c r="AF144" s="938"/>
      <c r="AG144" s="852"/>
      <c r="AH144" s="852"/>
      <c r="AI144" s="854"/>
      <c r="AJ144" s="854" t="str">
        <f t="shared" si="26"/>
        <v/>
      </c>
      <c r="AK144" s="1114"/>
      <c r="AL144" s="88" t="str">
        <f>IF(AND(ISTEXT($E144),ISTEXT($B144)),"산출기준 &gt;&gt;  "&amp;_xlfn.XLOOKUP($E144,산출기준!$D:$D,산출기준!$E:$E,"매칭실패"),"")</f>
        <v/>
      </c>
    </row>
    <row r="145" spans="2:38">
      <c r="B145" s="1111"/>
      <c r="C145" s="1166"/>
      <c r="D145" s="1166" t="s">
        <v>2715</v>
      </c>
      <c r="E145" s="1166"/>
      <c r="F145" s="1166"/>
      <c r="G145" s="843" t="s">
        <v>3604</v>
      </c>
      <c r="H145" s="843"/>
      <c r="I145" s="712" t="str">
        <f t="shared" si="24"/>
        <v/>
      </c>
      <c r="J145" s="714"/>
      <c r="K145" s="714" t="str">
        <f>IFERROR(VLOOKUP($I145,'WM-AR'!$I$7:$AS$3267,34,FALSE),"")</f>
        <v/>
      </c>
      <c r="L145" s="714" t="str">
        <f>IFERROR(VLOOKUP($I145,'WM-AR'!$I$7:$AS$3267,4,FALSE),"")</f>
        <v/>
      </c>
      <c r="M145" s="714" t="str">
        <f>IFERROR(VLOOKUP($I145,'WM-AR'!$I$7:$AS$3267,6,FALSE),"")</f>
        <v/>
      </c>
      <c r="N145" s="714" t="str">
        <f>IFERROR(VLOOKUP($I145,'WM-AR'!$I$7:$AS$3267,8,FALSE),"")</f>
        <v/>
      </c>
      <c r="O145" s="714" t="str">
        <f>IFERROR(VLOOKUP($I145,'WM-AR'!$I$7:$AS$3267,10,FALSE),"")</f>
        <v/>
      </c>
      <c r="P145" s="714" t="str">
        <f>IFERROR(VLOOKUP($I145,'WM-AR'!$I$7:$AS$3267,12,FALSE),"")</f>
        <v/>
      </c>
      <c r="Q145" s="714" t="str">
        <f>IFERROR(VLOOKUP($I145,'WM-AR'!$I$7:$AS$3267,14,FALSE),"")</f>
        <v/>
      </c>
      <c r="R145" s="714" t="str">
        <f>IFERROR(VLOOKUP($I145,'WM-AR'!$I$7:$AS$3267,16,FALSE),"")</f>
        <v/>
      </c>
      <c r="S145" s="714" t="str">
        <f>IFERROR(VLOOKUP($I145,'WM-AR'!$I$7:$AS$3267,18,FALSE),"")</f>
        <v/>
      </c>
      <c r="T145" s="714" t="str">
        <f>IFERROR(VLOOKUP($I145,'WM-AR'!$I$7:$AS$3267,20,FALSE),"")</f>
        <v/>
      </c>
      <c r="U145" s="714" t="str">
        <f>IFERROR(VLOOKUP($I145,'WM-AR'!$I$7:$AS$3267,22,FALSE),"")</f>
        <v/>
      </c>
      <c r="V145" s="714" t="str">
        <f>IFERROR(VLOOKUP($I145,'WM-AR'!$I$7:$AS$3267,24,FALSE),"")</f>
        <v/>
      </c>
      <c r="W145" s="714" t="str">
        <f>IFERROR(VLOOKUP($I145,'WM-AR'!$I$7:$AS$3267,25,FALSE),"")</f>
        <v/>
      </c>
      <c r="X145" s="714" t="str">
        <f>IFERROR(VLOOKUP($I145,'WM-AR'!$I$7:$AS$3267,26,FALSE),"")</f>
        <v/>
      </c>
      <c r="Y145" s="714" t="str">
        <f>IFERROR(VLOOKUP($I145,'WM-AR'!$I$7:$AS$3267,27,FALSE),"")</f>
        <v/>
      </c>
      <c r="Z145" s="714" t="str">
        <f>IFERROR(VLOOKUP($I145,'WM-AR'!$I$7:$AS$3267,28,FALSE),"")</f>
        <v/>
      </c>
      <c r="AA145" s="714" t="str">
        <f>IFERROR(VLOOKUP($I145,'WM-AR'!$I$7:$AS$3267,29,FALSE),"")</f>
        <v/>
      </c>
      <c r="AB145" s="714" t="str">
        <f>IFERROR(VLOOKUP($I145,'WM-AR'!$I$7:$AS$3267,30,FALSE),"")</f>
        <v/>
      </c>
      <c r="AC145" s="714" t="str">
        <f>IFERROR(VLOOKUP($I145,'WM-AR'!$I$7:$AS$3267,31,FALSE),"")</f>
        <v/>
      </c>
      <c r="AD145" s="714" t="str">
        <f>IFERROR(VLOOKUP($I145,'WM-AR'!$I$7:$AS$3267,32,FALSE),"")</f>
        <v/>
      </c>
      <c r="AE145" s="714" t="str">
        <f>IFERROR(VLOOKUP($I145,'WM-AR'!$I$7:$AS$3267,33,FALSE),"")</f>
        <v/>
      </c>
      <c r="AF145" s="938"/>
      <c r="AG145" s="852"/>
      <c r="AH145" s="852"/>
      <c r="AI145" s="854"/>
      <c r="AJ145" s="854" t="str">
        <f t="shared" si="26"/>
        <v/>
      </c>
      <c r="AK145" s="1114"/>
      <c r="AL145" s="88" t="str">
        <f>IF(AND(ISTEXT($E145),ISTEXT($B145)),"산출기준 &gt;&gt;  "&amp;_xlfn.XLOOKUP($E145,산출기준!$D:$D,산출기준!$E:$E,"매칭실패"),"")</f>
        <v/>
      </c>
    </row>
    <row r="146" spans="2:38">
      <c r="B146" s="1111"/>
      <c r="C146" s="1166"/>
      <c r="D146" s="1166" t="s">
        <v>2715</v>
      </c>
      <c r="E146" s="1166"/>
      <c r="F146" s="1166"/>
      <c r="G146" s="843" t="s">
        <v>3605</v>
      </c>
      <c r="H146" s="843"/>
      <c r="I146" s="712" t="str">
        <f t="shared" si="24"/>
        <v/>
      </c>
      <c r="J146" s="714"/>
      <c r="K146" s="714" t="str">
        <f>IFERROR(VLOOKUP($I146,'WM-AR'!$I$7:$AS$3267,34,FALSE),"")</f>
        <v/>
      </c>
      <c r="L146" s="714" t="str">
        <f>IFERROR(VLOOKUP($I146,'WM-AR'!$I$7:$AS$3267,4,FALSE),"")</f>
        <v/>
      </c>
      <c r="M146" s="714" t="str">
        <f>IFERROR(VLOOKUP($I146,'WM-AR'!$I$7:$AS$3267,6,FALSE),"")</f>
        <v/>
      </c>
      <c r="N146" s="714" t="str">
        <f>IFERROR(VLOOKUP($I146,'WM-AR'!$I$7:$AS$3267,8,FALSE),"")</f>
        <v/>
      </c>
      <c r="O146" s="714" t="str">
        <f>IFERROR(VLOOKUP($I146,'WM-AR'!$I$7:$AS$3267,10,FALSE),"")</f>
        <v/>
      </c>
      <c r="P146" s="714" t="str">
        <f>IFERROR(VLOOKUP($I146,'WM-AR'!$I$7:$AS$3267,12,FALSE),"")</f>
        <v/>
      </c>
      <c r="Q146" s="714" t="str">
        <f>IFERROR(VLOOKUP($I146,'WM-AR'!$I$7:$AS$3267,14,FALSE),"")</f>
        <v/>
      </c>
      <c r="R146" s="714" t="str">
        <f>IFERROR(VLOOKUP($I146,'WM-AR'!$I$7:$AS$3267,16,FALSE),"")</f>
        <v/>
      </c>
      <c r="S146" s="714" t="str">
        <f>IFERROR(VLOOKUP($I146,'WM-AR'!$I$7:$AS$3267,18,FALSE),"")</f>
        <v/>
      </c>
      <c r="T146" s="714" t="str">
        <f>IFERROR(VLOOKUP($I146,'WM-AR'!$I$7:$AS$3267,20,FALSE),"")</f>
        <v/>
      </c>
      <c r="U146" s="714" t="str">
        <f>IFERROR(VLOOKUP($I146,'WM-AR'!$I$7:$AS$3267,22,FALSE),"")</f>
        <v/>
      </c>
      <c r="V146" s="714" t="str">
        <f>IFERROR(VLOOKUP($I146,'WM-AR'!$I$7:$AS$3267,24,FALSE),"")</f>
        <v/>
      </c>
      <c r="W146" s="714" t="str">
        <f>IFERROR(VLOOKUP($I146,'WM-AR'!$I$7:$AS$3267,25,FALSE),"")</f>
        <v/>
      </c>
      <c r="X146" s="714" t="str">
        <f>IFERROR(VLOOKUP($I146,'WM-AR'!$I$7:$AS$3267,26,FALSE),"")</f>
        <v/>
      </c>
      <c r="Y146" s="714" t="str">
        <f>IFERROR(VLOOKUP($I146,'WM-AR'!$I$7:$AS$3267,27,FALSE),"")</f>
        <v/>
      </c>
      <c r="Z146" s="714" t="str">
        <f>IFERROR(VLOOKUP($I146,'WM-AR'!$I$7:$AS$3267,28,FALSE),"")</f>
        <v/>
      </c>
      <c r="AA146" s="714" t="str">
        <f>IFERROR(VLOOKUP($I146,'WM-AR'!$I$7:$AS$3267,29,FALSE),"")</f>
        <v/>
      </c>
      <c r="AB146" s="714" t="str">
        <f>IFERROR(VLOOKUP($I146,'WM-AR'!$I$7:$AS$3267,30,FALSE),"")</f>
        <v/>
      </c>
      <c r="AC146" s="714" t="str">
        <f>IFERROR(VLOOKUP($I146,'WM-AR'!$I$7:$AS$3267,31,FALSE),"")</f>
        <v/>
      </c>
      <c r="AD146" s="714" t="str">
        <f>IFERROR(VLOOKUP($I146,'WM-AR'!$I$7:$AS$3267,32,FALSE),"")</f>
        <v/>
      </c>
      <c r="AE146" s="714" t="str">
        <f>IFERROR(VLOOKUP($I146,'WM-AR'!$I$7:$AS$3267,33,FALSE),"")</f>
        <v/>
      </c>
      <c r="AF146" s="938"/>
      <c r="AG146" s="852"/>
      <c r="AH146" s="852"/>
      <c r="AI146" s="854"/>
      <c r="AJ146" s="854" t="str">
        <f t="shared" si="26"/>
        <v/>
      </c>
      <c r="AK146" s="1114"/>
      <c r="AL146" s="88" t="str">
        <f>IF(AND(ISTEXT($E146),ISTEXT($B146)),"산출기준 &gt;&gt;  "&amp;_xlfn.XLOOKUP($E146,산출기준!$D:$D,산출기준!$E:$E,"매칭실패"),"")</f>
        <v/>
      </c>
    </row>
    <row r="147" spans="2:38">
      <c r="B147" s="1111"/>
      <c r="C147" s="1166"/>
      <c r="D147" s="1166" t="s">
        <v>2715</v>
      </c>
      <c r="E147" s="1166"/>
      <c r="F147" s="1166"/>
      <c r="G147" s="843" t="s">
        <v>3606</v>
      </c>
      <c r="H147" s="843"/>
      <c r="I147" s="712" t="str">
        <f t="shared" si="24"/>
        <v/>
      </c>
      <c r="J147" s="714"/>
      <c r="K147" s="714" t="str">
        <f>IFERROR(VLOOKUP($I147,'WM-AR'!$I$7:$AS$3267,34,FALSE),"")</f>
        <v/>
      </c>
      <c r="L147" s="714" t="str">
        <f>IFERROR(VLOOKUP($I147,'WM-AR'!$I$7:$AS$3267,4,FALSE),"")</f>
        <v/>
      </c>
      <c r="M147" s="714" t="str">
        <f>IFERROR(VLOOKUP($I147,'WM-AR'!$I$7:$AS$3267,6,FALSE),"")</f>
        <v/>
      </c>
      <c r="N147" s="714" t="str">
        <f>IFERROR(VLOOKUP($I147,'WM-AR'!$I$7:$AS$3267,8,FALSE),"")</f>
        <v/>
      </c>
      <c r="O147" s="714" t="str">
        <f>IFERROR(VLOOKUP($I147,'WM-AR'!$I$7:$AS$3267,10,FALSE),"")</f>
        <v/>
      </c>
      <c r="P147" s="714" t="str">
        <f>IFERROR(VLOOKUP($I147,'WM-AR'!$I$7:$AS$3267,12,FALSE),"")</f>
        <v/>
      </c>
      <c r="Q147" s="714" t="str">
        <f>IFERROR(VLOOKUP($I147,'WM-AR'!$I$7:$AS$3267,14,FALSE),"")</f>
        <v/>
      </c>
      <c r="R147" s="714" t="str">
        <f>IFERROR(VLOOKUP($I147,'WM-AR'!$I$7:$AS$3267,16,FALSE),"")</f>
        <v/>
      </c>
      <c r="S147" s="714" t="str">
        <f>IFERROR(VLOOKUP($I147,'WM-AR'!$I$7:$AS$3267,18,FALSE),"")</f>
        <v/>
      </c>
      <c r="T147" s="714" t="str">
        <f>IFERROR(VLOOKUP($I147,'WM-AR'!$I$7:$AS$3267,20,FALSE),"")</f>
        <v/>
      </c>
      <c r="U147" s="714" t="str">
        <f>IFERROR(VLOOKUP($I147,'WM-AR'!$I$7:$AS$3267,22,FALSE),"")</f>
        <v/>
      </c>
      <c r="V147" s="714" t="str">
        <f>IFERROR(VLOOKUP($I147,'WM-AR'!$I$7:$AS$3267,24,FALSE),"")</f>
        <v/>
      </c>
      <c r="W147" s="714" t="str">
        <f>IFERROR(VLOOKUP($I147,'WM-AR'!$I$7:$AS$3267,25,FALSE),"")</f>
        <v/>
      </c>
      <c r="X147" s="714" t="str">
        <f>IFERROR(VLOOKUP($I147,'WM-AR'!$I$7:$AS$3267,26,FALSE),"")</f>
        <v/>
      </c>
      <c r="Y147" s="714" t="str">
        <f>IFERROR(VLOOKUP($I147,'WM-AR'!$I$7:$AS$3267,27,FALSE),"")</f>
        <v/>
      </c>
      <c r="Z147" s="714" t="str">
        <f>IFERROR(VLOOKUP($I147,'WM-AR'!$I$7:$AS$3267,28,FALSE),"")</f>
        <v/>
      </c>
      <c r="AA147" s="714" t="str">
        <f>IFERROR(VLOOKUP($I147,'WM-AR'!$I$7:$AS$3267,29,FALSE),"")</f>
        <v/>
      </c>
      <c r="AB147" s="714" t="str">
        <f>IFERROR(VLOOKUP($I147,'WM-AR'!$I$7:$AS$3267,30,FALSE),"")</f>
        <v/>
      </c>
      <c r="AC147" s="714" t="str">
        <f>IFERROR(VLOOKUP($I147,'WM-AR'!$I$7:$AS$3267,31,FALSE),"")</f>
        <v/>
      </c>
      <c r="AD147" s="714" t="str">
        <f>IFERROR(VLOOKUP($I147,'WM-AR'!$I$7:$AS$3267,32,FALSE),"")</f>
        <v/>
      </c>
      <c r="AE147" s="714" t="str">
        <f>IFERROR(VLOOKUP($I147,'WM-AR'!$I$7:$AS$3267,33,FALSE),"")</f>
        <v/>
      </c>
      <c r="AF147" s="938"/>
      <c r="AG147" s="852"/>
      <c r="AH147" s="852"/>
      <c r="AI147" s="854"/>
      <c r="AJ147" s="854" t="str">
        <f t="shared" si="26"/>
        <v/>
      </c>
      <c r="AK147" s="1114"/>
      <c r="AL147" s="88" t="str">
        <f>IF(AND(ISTEXT($E147),ISTEXT($B147)),"산출기준 &gt;&gt;  "&amp;_xlfn.XLOOKUP($E147,산출기준!$D:$D,산출기준!$E:$E,"매칭실패"),"")</f>
        <v/>
      </c>
    </row>
    <row r="148" spans="2:38">
      <c r="B148" s="1111"/>
      <c r="C148" s="1166"/>
      <c r="D148" s="1166" t="s">
        <v>2715</v>
      </c>
      <c r="E148" s="1166"/>
      <c r="F148" s="1166"/>
      <c r="G148" s="843" t="s">
        <v>3607</v>
      </c>
      <c r="H148" s="843"/>
      <c r="I148" s="712" t="str">
        <f t="shared" si="24"/>
        <v/>
      </c>
      <c r="J148" s="714"/>
      <c r="K148" s="714" t="str">
        <f>IFERROR(VLOOKUP($I148,'WM-AR'!$I$7:$AS$3267,34,FALSE),"")</f>
        <v/>
      </c>
      <c r="L148" s="714" t="str">
        <f>IFERROR(VLOOKUP($I148,'WM-AR'!$I$7:$AS$3267,4,FALSE),"")</f>
        <v/>
      </c>
      <c r="M148" s="714" t="str">
        <f>IFERROR(VLOOKUP($I148,'WM-AR'!$I$7:$AS$3267,6,FALSE),"")</f>
        <v/>
      </c>
      <c r="N148" s="714" t="str">
        <f>IFERROR(VLOOKUP($I148,'WM-AR'!$I$7:$AS$3267,8,FALSE),"")</f>
        <v/>
      </c>
      <c r="O148" s="714" t="str">
        <f>IFERROR(VLOOKUP($I148,'WM-AR'!$I$7:$AS$3267,10,FALSE),"")</f>
        <v/>
      </c>
      <c r="P148" s="714" t="str">
        <f>IFERROR(VLOOKUP($I148,'WM-AR'!$I$7:$AS$3267,12,FALSE),"")</f>
        <v/>
      </c>
      <c r="Q148" s="714" t="str">
        <f>IFERROR(VLOOKUP($I148,'WM-AR'!$I$7:$AS$3267,14,FALSE),"")</f>
        <v/>
      </c>
      <c r="R148" s="714" t="str">
        <f>IFERROR(VLOOKUP($I148,'WM-AR'!$I$7:$AS$3267,16,FALSE),"")</f>
        <v/>
      </c>
      <c r="S148" s="714" t="str">
        <f>IFERROR(VLOOKUP($I148,'WM-AR'!$I$7:$AS$3267,18,FALSE),"")</f>
        <v/>
      </c>
      <c r="T148" s="714" t="str">
        <f>IFERROR(VLOOKUP($I148,'WM-AR'!$I$7:$AS$3267,20,FALSE),"")</f>
        <v/>
      </c>
      <c r="U148" s="714" t="str">
        <f>IFERROR(VLOOKUP($I148,'WM-AR'!$I$7:$AS$3267,22,FALSE),"")</f>
        <v/>
      </c>
      <c r="V148" s="714" t="str">
        <f>IFERROR(VLOOKUP($I148,'WM-AR'!$I$7:$AS$3267,24,FALSE),"")</f>
        <v/>
      </c>
      <c r="W148" s="714" t="str">
        <f>IFERROR(VLOOKUP($I148,'WM-AR'!$I$7:$AS$3267,25,FALSE),"")</f>
        <v/>
      </c>
      <c r="X148" s="714" t="str">
        <f>IFERROR(VLOOKUP($I148,'WM-AR'!$I$7:$AS$3267,26,FALSE),"")</f>
        <v/>
      </c>
      <c r="Y148" s="714" t="str">
        <f>IFERROR(VLOOKUP($I148,'WM-AR'!$I$7:$AS$3267,27,FALSE),"")</f>
        <v/>
      </c>
      <c r="Z148" s="714" t="str">
        <f>IFERROR(VLOOKUP($I148,'WM-AR'!$I$7:$AS$3267,28,FALSE),"")</f>
        <v/>
      </c>
      <c r="AA148" s="714" t="str">
        <f>IFERROR(VLOOKUP($I148,'WM-AR'!$I$7:$AS$3267,29,FALSE),"")</f>
        <v/>
      </c>
      <c r="AB148" s="714" t="str">
        <f>IFERROR(VLOOKUP($I148,'WM-AR'!$I$7:$AS$3267,30,FALSE),"")</f>
        <v/>
      </c>
      <c r="AC148" s="714" t="str">
        <f>IFERROR(VLOOKUP($I148,'WM-AR'!$I$7:$AS$3267,31,FALSE),"")</f>
        <v/>
      </c>
      <c r="AD148" s="714" t="str">
        <f>IFERROR(VLOOKUP($I148,'WM-AR'!$I$7:$AS$3267,32,FALSE),"")</f>
        <v/>
      </c>
      <c r="AE148" s="714" t="str">
        <f>IFERROR(VLOOKUP($I148,'WM-AR'!$I$7:$AS$3267,33,FALSE),"")</f>
        <v/>
      </c>
      <c r="AF148" s="938"/>
      <c r="AG148" s="852"/>
      <c r="AH148" s="852"/>
      <c r="AI148" s="854"/>
      <c r="AJ148" s="854" t="str">
        <f t="shared" si="26"/>
        <v/>
      </c>
      <c r="AK148" s="1114"/>
      <c r="AL148" s="88" t="str">
        <f>IF(AND(ISTEXT($E148),ISTEXT($B148)),"산출기준 &gt;&gt;  "&amp;_xlfn.XLOOKUP($E148,산출기준!$D:$D,산출기준!$E:$E,"매칭실패"),"")</f>
        <v/>
      </c>
    </row>
    <row r="149" spans="2:38">
      <c r="B149" s="1111"/>
      <c r="C149" s="1166"/>
      <c r="D149" s="1166" t="s">
        <v>2715</v>
      </c>
      <c r="E149" s="1166"/>
      <c r="F149" s="1166"/>
      <c r="G149" s="843" t="s">
        <v>3608</v>
      </c>
      <c r="H149" s="843"/>
      <c r="I149" s="712" t="str">
        <f t="shared" si="24"/>
        <v/>
      </c>
      <c r="J149" s="714"/>
      <c r="K149" s="714" t="str">
        <f>IFERROR(VLOOKUP($I149,'WM-AR'!$I$7:$AS$3267,34,FALSE),"")</f>
        <v/>
      </c>
      <c r="L149" s="714" t="str">
        <f>IFERROR(VLOOKUP($I149,'WM-AR'!$I$7:$AS$3267,4,FALSE),"")</f>
        <v/>
      </c>
      <c r="M149" s="714" t="str">
        <f>IFERROR(VLOOKUP($I149,'WM-AR'!$I$7:$AS$3267,6,FALSE),"")</f>
        <v/>
      </c>
      <c r="N149" s="714" t="str">
        <f>IFERROR(VLOOKUP($I149,'WM-AR'!$I$7:$AS$3267,8,FALSE),"")</f>
        <v/>
      </c>
      <c r="O149" s="714" t="str">
        <f>IFERROR(VLOOKUP($I149,'WM-AR'!$I$7:$AS$3267,10,FALSE),"")</f>
        <v/>
      </c>
      <c r="P149" s="714" t="str">
        <f>IFERROR(VLOOKUP($I149,'WM-AR'!$I$7:$AS$3267,12,FALSE),"")</f>
        <v/>
      </c>
      <c r="Q149" s="714" t="str">
        <f>IFERROR(VLOOKUP($I149,'WM-AR'!$I$7:$AS$3267,14,FALSE),"")</f>
        <v/>
      </c>
      <c r="R149" s="714" t="str">
        <f>IFERROR(VLOOKUP($I149,'WM-AR'!$I$7:$AS$3267,16,FALSE),"")</f>
        <v/>
      </c>
      <c r="S149" s="714" t="str">
        <f>IFERROR(VLOOKUP($I149,'WM-AR'!$I$7:$AS$3267,18,FALSE),"")</f>
        <v/>
      </c>
      <c r="T149" s="714" t="str">
        <f>IFERROR(VLOOKUP($I149,'WM-AR'!$I$7:$AS$3267,20,FALSE),"")</f>
        <v/>
      </c>
      <c r="U149" s="714" t="str">
        <f>IFERROR(VLOOKUP($I149,'WM-AR'!$I$7:$AS$3267,22,FALSE),"")</f>
        <v/>
      </c>
      <c r="V149" s="714" t="str">
        <f>IFERROR(VLOOKUP($I149,'WM-AR'!$I$7:$AS$3267,24,FALSE),"")</f>
        <v/>
      </c>
      <c r="W149" s="714" t="str">
        <f>IFERROR(VLOOKUP($I149,'WM-AR'!$I$7:$AS$3267,25,FALSE),"")</f>
        <v/>
      </c>
      <c r="X149" s="714" t="str">
        <f>IFERROR(VLOOKUP($I149,'WM-AR'!$I$7:$AS$3267,26,FALSE),"")</f>
        <v/>
      </c>
      <c r="Y149" s="714" t="str">
        <f>IFERROR(VLOOKUP($I149,'WM-AR'!$I$7:$AS$3267,27,FALSE),"")</f>
        <v/>
      </c>
      <c r="Z149" s="714" t="str">
        <f>IFERROR(VLOOKUP($I149,'WM-AR'!$I$7:$AS$3267,28,FALSE),"")</f>
        <v/>
      </c>
      <c r="AA149" s="714" t="str">
        <f>IFERROR(VLOOKUP($I149,'WM-AR'!$I$7:$AS$3267,29,FALSE),"")</f>
        <v/>
      </c>
      <c r="AB149" s="714" t="str">
        <f>IFERROR(VLOOKUP($I149,'WM-AR'!$I$7:$AS$3267,30,FALSE),"")</f>
        <v/>
      </c>
      <c r="AC149" s="714" t="str">
        <f>IFERROR(VLOOKUP($I149,'WM-AR'!$I$7:$AS$3267,31,FALSE),"")</f>
        <v/>
      </c>
      <c r="AD149" s="714" t="str">
        <f>IFERROR(VLOOKUP($I149,'WM-AR'!$I$7:$AS$3267,32,FALSE),"")</f>
        <v/>
      </c>
      <c r="AE149" s="714" t="str">
        <f>IFERROR(VLOOKUP($I149,'WM-AR'!$I$7:$AS$3267,33,FALSE),"")</f>
        <v/>
      </c>
      <c r="AF149" s="938"/>
      <c r="AG149" s="852"/>
      <c r="AH149" s="852"/>
      <c r="AI149" s="854"/>
      <c r="AJ149" s="854" t="str">
        <f t="shared" si="26"/>
        <v/>
      </c>
      <c r="AK149" s="1114"/>
      <c r="AL149" s="88" t="str">
        <f>IF(AND(ISTEXT($E149),ISTEXT($B149)),"산출기준 &gt;&gt;  "&amp;_xlfn.XLOOKUP($E149,산출기준!$D:$D,산출기준!$E:$E,"매칭실패"),"")</f>
        <v/>
      </c>
    </row>
    <row r="150" spans="2:38">
      <c r="B150" s="1111"/>
      <c r="C150" s="1166"/>
      <c r="D150" s="1166" t="s">
        <v>2715</v>
      </c>
      <c r="E150" s="1166"/>
      <c r="F150" s="1166"/>
      <c r="G150" s="843" t="s">
        <v>3609</v>
      </c>
      <c r="H150" s="843"/>
      <c r="I150" s="712" t="str">
        <f t="shared" si="24"/>
        <v/>
      </c>
      <c r="J150" s="714"/>
      <c r="K150" s="714" t="str">
        <f>IFERROR(VLOOKUP($I150,'WM-AR'!$I$7:$AS$3267,34,FALSE),"")</f>
        <v/>
      </c>
      <c r="L150" s="714" t="str">
        <f>IFERROR(VLOOKUP($I150,'WM-AR'!$I$7:$AS$3267,4,FALSE),"")</f>
        <v/>
      </c>
      <c r="M150" s="714" t="str">
        <f>IFERROR(VLOOKUP($I150,'WM-AR'!$I$7:$AS$3267,6,FALSE),"")</f>
        <v/>
      </c>
      <c r="N150" s="714" t="str">
        <f>IFERROR(VLOOKUP($I150,'WM-AR'!$I$7:$AS$3267,8,FALSE),"")</f>
        <v/>
      </c>
      <c r="O150" s="714" t="str">
        <f>IFERROR(VLOOKUP($I150,'WM-AR'!$I$7:$AS$3267,10,FALSE),"")</f>
        <v/>
      </c>
      <c r="P150" s="714" t="str">
        <f>IFERROR(VLOOKUP($I150,'WM-AR'!$I$7:$AS$3267,12,FALSE),"")</f>
        <v/>
      </c>
      <c r="Q150" s="714" t="str">
        <f>IFERROR(VLOOKUP($I150,'WM-AR'!$I$7:$AS$3267,14,FALSE),"")</f>
        <v/>
      </c>
      <c r="R150" s="714" t="str">
        <f>IFERROR(VLOOKUP($I150,'WM-AR'!$I$7:$AS$3267,16,FALSE),"")</f>
        <v/>
      </c>
      <c r="S150" s="714" t="str">
        <f>IFERROR(VLOOKUP($I150,'WM-AR'!$I$7:$AS$3267,18,FALSE),"")</f>
        <v/>
      </c>
      <c r="T150" s="714" t="str">
        <f>IFERROR(VLOOKUP($I150,'WM-AR'!$I$7:$AS$3267,20,FALSE),"")</f>
        <v/>
      </c>
      <c r="U150" s="714" t="str">
        <f>IFERROR(VLOOKUP($I150,'WM-AR'!$I$7:$AS$3267,22,FALSE),"")</f>
        <v/>
      </c>
      <c r="V150" s="714" t="str">
        <f>IFERROR(VLOOKUP($I150,'WM-AR'!$I$7:$AS$3267,24,FALSE),"")</f>
        <v/>
      </c>
      <c r="W150" s="714" t="str">
        <f>IFERROR(VLOOKUP($I150,'WM-AR'!$I$7:$AS$3267,25,FALSE),"")</f>
        <v/>
      </c>
      <c r="X150" s="714" t="str">
        <f>IFERROR(VLOOKUP($I150,'WM-AR'!$I$7:$AS$3267,26,FALSE),"")</f>
        <v/>
      </c>
      <c r="Y150" s="714" t="str">
        <f>IFERROR(VLOOKUP($I150,'WM-AR'!$I$7:$AS$3267,27,FALSE),"")</f>
        <v/>
      </c>
      <c r="Z150" s="714" t="str">
        <f>IFERROR(VLOOKUP($I150,'WM-AR'!$I$7:$AS$3267,28,FALSE),"")</f>
        <v/>
      </c>
      <c r="AA150" s="714" t="str">
        <f>IFERROR(VLOOKUP($I150,'WM-AR'!$I$7:$AS$3267,29,FALSE),"")</f>
        <v/>
      </c>
      <c r="AB150" s="714" t="str">
        <f>IFERROR(VLOOKUP($I150,'WM-AR'!$I$7:$AS$3267,30,FALSE),"")</f>
        <v/>
      </c>
      <c r="AC150" s="714" t="str">
        <f>IFERROR(VLOOKUP($I150,'WM-AR'!$I$7:$AS$3267,31,FALSE),"")</f>
        <v/>
      </c>
      <c r="AD150" s="714" t="str">
        <f>IFERROR(VLOOKUP($I150,'WM-AR'!$I$7:$AS$3267,32,FALSE),"")</f>
        <v/>
      </c>
      <c r="AE150" s="714" t="str">
        <f>IFERROR(VLOOKUP($I150,'WM-AR'!$I$7:$AS$3267,33,FALSE),"")</f>
        <v/>
      </c>
      <c r="AF150" s="938"/>
      <c r="AG150" s="852"/>
      <c r="AH150" s="852"/>
      <c r="AI150" s="854"/>
      <c r="AJ150" s="854" t="str">
        <f t="shared" si="26"/>
        <v/>
      </c>
      <c r="AK150" s="1114"/>
      <c r="AL150" s="88" t="str">
        <f>IF(AND(ISTEXT($E150),ISTEXT($B150)),"산출기준 &gt;&gt;  "&amp;_xlfn.XLOOKUP($E150,산출기준!$D:$D,산출기준!$E:$E,"매칭실패"),"")</f>
        <v/>
      </c>
    </row>
    <row r="151" spans="2:38">
      <c r="B151" s="1111"/>
      <c r="C151" s="1166"/>
      <c r="D151" s="1166" t="s">
        <v>2715</v>
      </c>
      <c r="E151" s="1166"/>
      <c r="F151" s="1166"/>
      <c r="G151" s="843" t="s">
        <v>3610</v>
      </c>
      <c r="H151" s="843"/>
      <c r="I151" s="712" t="str">
        <f t="shared" si="24"/>
        <v/>
      </c>
      <c r="J151" s="714"/>
      <c r="K151" s="714" t="str">
        <f>IFERROR(VLOOKUP($I151,'WM-AR'!$I$7:$AS$3267,34,FALSE),"")</f>
        <v/>
      </c>
      <c r="L151" s="714" t="str">
        <f>IFERROR(VLOOKUP($I151,'WM-AR'!$I$7:$AS$3267,4,FALSE),"")</f>
        <v/>
      </c>
      <c r="M151" s="714" t="str">
        <f>IFERROR(VLOOKUP($I151,'WM-AR'!$I$7:$AS$3267,6,FALSE),"")</f>
        <v/>
      </c>
      <c r="N151" s="714" t="str">
        <f>IFERROR(VLOOKUP($I151,'WM-AR'!$I$7:$AS$3267,8,FALSE),"")</f>
        <v/>
      </c>
      <c r="O151" s="714" t="str">
        <f>IFERROR(VLOOKUP($I151,'WM-AR'!$I$7:$AS$3267,10,FALSE),"")</f>
        <v/>
      </c>
      <c r="P151" s="714" t="str">
        <f>IFERROR(VLOOKUP($I151,'WM-AR'!$I$7:$AS$3267,12,FALSE),"")</f>
        <v/>
      </c>
      <c r="Q151" s="714" t="str">
        <f>IFERROR(VLOOKUP($I151,'WM-AR'!$I$7:$AS$3267,14,FALSE),"")</f>
        <v/>
      </c>
      <c r="R151" s="714" t="str">
        <f>IFERROR(VLOOKUP($I151,'WM-AR'!$I$7:$AS$3267,16,FALSE),"")</f>
        <v/>
      </c>
      <c r="S151" s="714" t="str">
        <f>IFERROR(VLOOKUP($I151,'WM-AR'!$I$7:$AS$3267,18,FALSE),"")</f>
        <v/>
      </c>
      <c r="T151" s="714" t="str">
        <f>IFERROR(VLOOKUP($I151,'WM-AR'!$I$7:$AS$3267,20,FALSE),"")</f>
        <v/>
      </c>
      <c r="U151" s="714" t="str">
        <f>IFERROR(VLOOKUP($I151,'WM-AR'!$I$7:$AS$3267,22,FALSE),"")</f>
        <v/>
      </c>
      <c r="V151" s="714" t="str">
        <f>IFERROR(VLOOKUP($I151,'WM-AR'!$I$7:$AS$3267,24,FALSE),"")</f>
        <v/>
      </c>
      <c r="W151" s="714" t="str">
        <f>IFERROR(VLOOKUP($I151,'WM-AR'!$I$7:$AS$3267,25,FALSE),"")</f>
        <v/>
      </c>
      <c r="X151" s="714" t="str">
        <f>IFERROR(VLOOKUP($I151,'WM-AR'!$I$7:$AS$3267,26,FALSE),"")</f>
        <v/>
      </c>
      <c r="Y151" s="714" t="str">
        <f>IFERROR(VLOOKUP($I151,'WM-AR'!$I$7:$AS$3267,27,FALSE),"")</f>
        <v/>
      </c>
      <c r="Z151" s="714" t="str">
        <f>IFERROR(VLOOKUP($I151,'WM-AR'!$I$7:$AS$3267,28,FALSE),"")</f>
        <v/>
      </c>
      <c r="AA151" s="714" t="str">
        <f>IFERROR(VLOOKUP($I151,'WM-AR'!$I$7:$AS$3267,29,FALSE),"")</f>
        <v/>
      </c>
      <c r="AB151" s="714" t="str">
        <f>IFERROR(VLOOKUP($I151,'WM-AR'!$I$7:$AS$3267,30,FALSE),"")</f>
        <v/>
      </c>
      <c r="AC151" s="714" t="str">
        <f>IFERROR(VLOOKUP($I151,'WM-AR'!$I$7:$AS$3267,31,FALSE),"")</f>
        <v/>
      </c>
      <c r="AD151" s="714" t="str">
        <f>IFERROR(VLOOKUP($I151,'WM-AR'!$I$7:$AS$3267,32,FALSE),"")</f>
        <v/>
      </c>
      <c r="AE151" s="714" t="str">
        <f>IFERROR(VLOOKUP($I151,'WM-AR'!$I$7:$AS$3267,33,FALSE),"")</f>
        <v/>
      </c>
      <c r="AF151" s="938"/>
      <c r="AG151" s="852"/>
      <c r="AH151" s="852"/>
      <c r="AI151" s="854"/>
      <c r="AJ151" s="854" t="str">
        <f t="shared" si="26"/>
        <v/>
      </c>
      <c r="AK151" s="1114"/>
      <c r="AL151" s="88" t="str">
        <f>IF(AND(ISTEXT($E151),ISTEXT($B151)),"산출기준 &gt;&gt;  "&amp;_xlfn.XLOOKUP($E151,산출기준!$D:$D,산출기준!$E:$E,"매칭실패"),"")</f>
        <v/>
      </c>
    </row>
    <row r="152" spans="2:38">
      <c r="B152" s="1111"/>
      <c r="C152" s="1166"/>
      <c r="D152" s="1166" t="s">
        <v>2715</v>
      </c>
      <c r="E152" s="1166"/>
      <c r="F152" s="1166"/>
      <c r="G152" s="843" t="s">
        <v>3611</v>
      </c>
      <c r="H152" s="843"/>
      <c r="I152" s="712" t="str">
        <f t="shared" si="24"/>
        <v/>
      </c>
      <c r="J152" s="714"/>
      <c r="K152" s="714" t="str">
        <f>IFERROR(VLOOKUP($I152,'WM-AR'!$I$7:$AS$3267,34,FALSE),"")</f>
        <v/>
      </c>
      <c r="L152" s="714" t="str">
        <f>IFERROR(VLOOKUP($I152,'WM-AR'!$I$7:$AS$3267,4,FALSE),"")</f>
        <v/>
      </c>
      <c r="M152" s="714" t="str">
        <f>IFERROR(VLOOKUP($I152,'WM-AR'!$I$7:$AS$3267,6,FALSE),"")</f>
        <v/>
      </c>
      <c r="N152" s="714" t="str">
        <f>IFERROR(VLOOKUP($I152,'WM-AR'!$I$7:$AS$3267,8,FALSE),"")</f>
        <v/>
      </c>
      <c r="O152" s="714" t="str">
        <f>IFERROR(VLOOKUP($I152,'WM-AR'!$I$7:$AS$3267,10,FALSE),"")</f>
        <v/>
      </c>
      <c r="P152" s="714" t="str">
        <f>IFERROR(VLOOKUP($I152,'WM-AR'!$I$7:$AS$3267,12,FALSE),"")</f>
        <v/>
      </c>
      <c r="Q152" s="714" t="str">
        <f>IFERROR(VLOOKUP($I152,'WM-AR'!$I$7:$AS$3267,14,FALSE),"")</f>
        <v/>
      </c>
      <c r="R152" s="714" t="str">
        <f>IFERROR(VLOOKUP($I152,'WM-AR'!$I$7:$AS$3267,16,FALSE),"")</f>
        <v/>
      </c>
      <c r="S152" s="714" t="str">
        <f>IFERROR(VLOOKUP($I152,'WM-AR'!$I$7:$AS$3267,18,FALSE),"")</f>
        <v/>
      </c>
      <c r="T152" s="714" t="str">
        <f>IFERROR(VLOOKUP($I152,'WM-AR'!$I$7:$AS$3267,20,FALSE),"")</f>
        <v/>
      </c>
      <c r="U152" s="714" t="str">
        <f>IFERROR(VLOOKUP($I152,'WM-AR'!$I$7:$AS$3267,22,FALSE),"")</f>
        <v/>
      </c>
      <c r="V152" s="714" t="str">
        <f>IFERROR(VLOOKUP($I152,'WM-AR'!$I$7:$AS$3267,24,FALSE),"")</f>
        <v/>
      </c>
      <c r="W152" s="714" t="str">
        <f>IFERROR(VLOOKUP($I152,'WM-AR'!$I$7:$AS$3267,25,FALSE),"")</f>
        <v/>
      </c>
      <c r="X152" s="714" t="str">
        <f>IFERROR(VLOOKUP($I152,'WM-AR'!$I$7:$AS$3267,26,FALSE),"")</f>
        <v/>
      </c>
      <c r="Y152" s="714" t="str">
        <f>IFERROR(VLOOKUP($I152,'WM-AR'!$I$7:$AS$3267,27,FALSE),"")</f>
        <v/>
      </c>
      <c r="Z152" s="714" t="str">
        <f>IFERROR(VLOOKUP($I152,'WM-AR'!$I$7:$AS$3267,28,FALSE),"")</f>
        <v/>
      </c>
      <c r="AA152" s="714" t="str">
        <f>IFERROR(VLOOKUP($I152,'WM-AR'!$I$7:$AS$3267,29,FALSE),"")</f>
        <v/>
      </c>
      <c r="AB152" s="714" t="str">
        <f>IFERROR(VLOOKUP($I152,'WM-AR'!$I$7:$AS$3267,30,FALSE),"")</f>
        <v/>
      </c>
      <c r="AC152" s="714" t="str">
        <f>IFERROR(VLOOKUP($I152,'WM-AR'!$I$7:$AS$3267,31,FALSE),"")</f>
        <v/>
      </c>
      <c r="AD152" s="714" t="str">
        <f>IFERROR(VLOOKUP($I152,'WM-AR'!$I$7:$AS$3267,32,FALSE),"")</f>
        <v/>
      </c>
      <c r="AE152" s="714" t="str">
        <f>IFERROR(VLOOKUP($I152,'WM-AR'!$I$7:$AS$3267,33,FALSE),"")</f>
        <v/>
      </c>
      <c r="AF152" s="938"/>
      <c r="AG152" s="852"/>
      <c r="AH152" s="852"/>
      <c r="AI152" s="854"/>
      <c r="AJ152" s="854" t="str">
        <f t="shared" si="26"/>
        <v/>
      </c>
      <c r="AK152" s="1114"/>
      <c r="AL152" s="88" t="str">
        <f>IF(AND(ISTEXT($E152),ISTEXT($B152)),"산출기준 &gt;&gt;  "&amp;_xlfn.XLOOKUP($E152,산출기준!$D:$D,산출기준!$E:$E,"매칭실패"),"")</f>
        <v/>
      </c>
    </row>
    <row r="153" spans="2:38">
      <c r="B153" s="1111"/>
      <c r="C153" s="1166"/>
      <c r="D153" s="1166" t="s">
        <v>2715</v>
      </c>
      <c r="E153" s="1166"/>
      <c r="F153" s="1166"/>
      <c r="G153" s="843" t="s">
        <v>3612</v>
      </c>
      <c r="H153" s="843"/>
      <c r="I153" s="712" t="str">
        <f t="shared" si="24"/>
        <v/>
      </c>
      <c r="J153" s="714"/>
      <c r="K153" s="714" t="str">
        <f>IFERROR(VLOOKUP($I153,'WM-AR'!$I$7:$AS$3267,34,FALSE),"")</f>
        <v/>
      </c>
      <c r="L153" s="714" t="str">
        <f>IFERROR(VLOOKUP($I153,'WM-AR'!$I$7:$AS$3267,4,FALSE),"")</f>
        <v/>
      </c>
      <c r="M153" s="714" t="str">
        <f>IFERROR(VLOOKUP($I153,'WM-AR'!$I$7:$AS$3267,6,FALSE),"")</f>
        <v/>
      </c>
      <c r="N153" s="714" t="str">
        <f>IFERROR(VLOOKUP($I153,'WM-AR'!$I$7:$AS$3267,8,FALSE),"")</f>
        <v/>
      </c>
      <c r="O153" s="714" t="str">
        <f>IFERROR(VLOOKUP($I153,'WM-AR'!$I$7:$AS$3267,10,FALSE),"")</f>
        <v/>
      </c>
      <c r="P153" s="714" t="str">
        <f>IFERROR(VLOOKUP($I153,'WM-AR'!$I$7:$AS$3267,12,FALSE),"")</f>
        <v/>
      </c>
      <c r="Q153" s="714" t="str">
        <f>IFERROR(VLOOKUP($I153,'WM-AR'!$I$7:$AS$3267,14,FALSE),"")</f>
        <v/>
      </c>
      <c r="R153" s="714" t="str">
        <f>IFERROR(VLOOKUP($I153,'WM-AR'!$I$7:$AS$3267,16,FALSE),"")</f>
        <v/>
      </c>
      <c r="S153" s="714" t="str">
        <f>IFERROR(VLOOKUP($I153,'WM-AR'!$I$7:$AS$3267,18,FALSE),"")</f>
        <v/>
      </c>
      <c r="T153" s="714" t="str">
        <f>IFERROR(VLOOKUP($I153,'WM-AR'!$I$7:$AS$3267,20,FALSE),"")</f>
        <v/>
      </c>
      <c r="U153" s="714" t="str">
        <f>IFERROR(VLOOKUP($I153,'WM-AR'!$I$7:$AS$3267,22,FALSE),"")</f>
        <v/>
      </c>
      <c r="V153" s="714" t="str">
        <f>IFERROR(VLOOKUP($I153,'WM-AR'!$I$7:$AS$3267,24,FALSE),"")</f>
        <v/>
      </c>
      <c r="W153" s="714" t="str">
        <f>IFERROR(VLOOKUP($I153,'WM-AR'!$I$7:$AS$3267,25,FALSE),"")</f>
        <v/>
      </c>
      <c r="X153" s="714" t="str">
        <f>IFERROR(VLOOKUP($I153,'WM-AR'!$I$7:$AS$3267,26,FALSE),"")</f>
        <v/>
      </c>
      <c r="Y153" s="714" t="str">
        <f>IFERROR(VLOOKUP($I153,'WM-AR'!$I$7:$AS$3267,27,FALSE),"")</f>
        <v/>
      </c>
      <c r="Z153" s="714" t="str">
        <f>IFERROR(VLOOKUP($I153,'WM-AR'!$I$7:$AS$3267,28,FALSE),"")</f>
        <v/>
      </c>
      <c r="AA153" s="714" t="str">
        <f>IFERROR(VLOOKUP($I153,'WM-AR'!$I$7:$AS$3267,29,FALSE),"")</f>
        <v/>
      </c>
      <c r="AB153" s="714" t="str">
        <f>IFERROR(VLOOKUP($I153,'WM-AR'!$I$7:$AS$3267,30,FALSE),"")</f>
        <v/>
      </c>
      <c r="AC153" s="714" t="str">
        <f>IFERROR(VLOOKUP($I153,'WM-AR'!$I$7:$AS$3267,31,FALSE),"")</f>
        <v/>
      </c>
      <c r="AD153" s="714" t="str">
        <f>IFERROR(VLOOKUP($I153,'WM-AR'!$I$7:$AS$3267,32,FALSE),"")</f>
        <v/>
      </c>
      <c r="AE153" s="714" t="str">
        <f>IFERROR(VLOOKUP($I153,'WM-AR'!$I$7:$AS$3267,33,FALSE),"")</f>
        <v/>
      </c>
      <c r="AF153" s="938"/>
      <c r="AG153" s="852"/>
      <c r="AH153" s="852"/>
      <c r="AI153" s="854"/>
      <c r="AJ153" s="854" t="str">
        <f t="shared" si="26"/>
        <v/>
      </c>
      <c r="AK153" s="1114"/>
      <c r="AL153" s="88" t="str">
        <f>IF(AND(ISTEXT($E153),ISTEXT($B153)),"산출기준 &gt;&gt;  "&amp;_xlfn.XLOOKUP($E153,산출기준!$D:$D,산출기준!$E:$E,"매칭실패"),"")</f>
        <v/>
      </c>
    </row>
    <row r="154" spans="2:38">
      <c r="B154" s="1111"/>
      <c r="C154" s="1166"/>
      <c r="D154" s="1166"/>
      <c r="E154" s="1166"/>
      <c r="F154" s="1166"/>
      <c r="G154" s="843"/>
      <c r="H154" s="843"/>
      <c r="I154" s="712" t="str">
        <f t="shared" si="24"/>
        <v/>
      </c>
      <c r="J154" s="714"/>
      <c r="K154" s="714" t="str">
        <f>IFERROR(VLOOKUP($I154,'WM-AR'!$I$7:$AS$3267,34,FALSE),"")</f>
        <v/>
      </c>
      <c r="L154" s="714" t="str">
        <f>IFERROR(VLOOKUP($I154,'WM-AR'!$I$7:$AS$3267,4,FALSE),"")</f>
        <v/>
      </c>
      <c r="M154" s="714" t="str">
        <f>IFERROR(VLOOKUP($I154,'WM-AR'!$I$7:$AS$3267,6,FALSE),"")</f>
        <v/>
      </c>
      <c r="N154" s="714" t="str">
        <f>IFERROR(VLOOKUP($I154,'WM-AR'!$I$7:$AS$3267,8,FALSE),"")</f>
        <v/>
      </c>
      <c r="O154" s="714" t="str">
        <f>IFERROR(VLOOKUP($I154,'WM-AR'!$I$7:$AS$3267,10,FALSE),"")</f>
        <v/>
      </c>
      <c r="P154" s="714" t="str">
        <f>IFERROR(VLOOKUP($I154,'WM-AR'!$I$7:$AS$3267,12,FALSE),"")</f>
        <v/>
      </c>
      <c r="Q154" s="714" t="str">
        <f>IFERROR(VLOOKUP($I154,'WM-AR'!$I$7:$AS$3267,14,FALSE),"")</f>
        <v/>
      </c>
      <c r="R154" s="714" t="str">
        <f>IFERROR(VLOOKUP($I154,'WM-AR'!$I$7:$AS$3267,16,FALSE),"")</f>
        <v/>
      </c>
      <c r="S154" s="714" t="str">
        <f>IFERROR(VLOOKUP($I154,'WM-AR'!$I$7:$AS$3267,18,FALSE),"")</f>
        <v/>
      </c>
      <c r="T154" s="714" t="str">
        <f>IFERROR(VLOOKUP($I154,'WM-AR'!$I$7:$AS$3267,20,FALSE),"")</f>
        <v/>
      </c>
      <c r="U154" s="714" t="str">
        <f>IFERROR(VLOOKUP($I154,'WM-AR'!$I$7:$AS$3267,22,FALSE),"")</f>
        <v/>
      </c>
      <c r="V154" s="714" t="str">
        <f>IFERROR(VLOOKUP($I154,'WM-AR'!$I$7:$AS$3267,24,FALSE),"")</f>
        <v/>
      </c>
      <c r="W154" s="714" t="str">
        <f>IFERROR(VLOOKUP($I154,'WM-AR'!$I$7:$AS$3267,25,FALSE),"")</f>
        <v/>
      </c>
      <c r="X154" s="714" t="str">
        <f>IFERROR(VLOOKUP($I154,'WM-AR'!$I$7:$AS$3267,26,FALSE),"")</f>
        <v/>
      </c>
      <c r="Y154" s="714" t="str">
        <f>IFERROR(VLOOKUP($I154,'WM-AR'!$I$7:$AS$3267,27,FALSE),"")</f>
        <v/>
      </c>
      <c r="Z154" s="714" t="str">
        <f>IFERROR(VLOOKUP($I154,'WM-AR'!$I$7:$AS$3267,28,FALSE),"")</f>
        <v/>
      </c>
      <c r="AA154" s="714" t="str">
        <f>IFERROR(VLOOKUP($I154,'WM-AR'!$I$7:$AS$3267,29,FALSE),"")</f>
        <v/>
      </c>
      <c r="AB154" s="714" t="str">
        <f>IFERROR(VLOOKUP($I154,'WM-AR'!$I$7:$AS$3267,30,FALSE),"")</f>
        <v/>
      </c>
      <c r="AC154" s="714" t="str">
        <f>IFERROR(VLOOKUP($I154,'WM-AR'!$I$7:$AS$3267,31,FALSE),"")</f>
        <v/>
      </c>
      <c r="AD154" s="714" t="str">
        <f>IFERROR(VLOOKUP($I154,'WM-AR'!$I$7:$AS$3267,32,FALSE),"")</f>
        <v/>
      </c>
      <c r="AE154" s="714" t="str">
        <f>IFERROR(VLOOKUP($I154,'WM-AR'!$I$7:$AS$3267,33,FALSE),"")</f>
        <v/>
      </c>
      <c r="AF154" s="938"/>
      <c r="AG154" s="852"/>
      <c r="AH154" s="852"/>
      <c r="AI154" s="854"/>
      <c r="AJ154" s="854" t="str">
        <f t="shared" si="26"/>
        <v/>
      </c>
      <c r="AK154" s="1114"/>
      <c r="AL154" s="88" t="str">
        <f>IF(AND(ISTEXT($E154),ISTEXT($B154)),"산출기준 &gt;&gt;  "&amp;_xlfn.XLOOKUP($E154,산출기준!$D:$D,산출기준!$E:$E,"매칭실패"),"")</f>
        <v/>
      </c>
    </row>
    <row r="155" spans="2:38">
      <c r="B155" s="1116"/>
      <c r="C155" s="1167"/>
      <c r="D155" s="1167"/>
      <c r="E155" s="1167"/>
      <c r="F155" s="1167"/>
      <c r="G155" s="1120"/>
      <c r="H155" s="1120"/>
      <c r="I155" s="1119" t="str">
        <f t="shared" si="24"/>
        <v/>
      </c>
      <c r="J155" s="1121"/>
      <c r="K155" s="1121" t="str">
        <f>IFERROR(VLOOKUP($I155,'WM-AR'!$I$7:$AS$3267,34,FALSE),"")</f>
        <v/>
      </c>
      <c r="L155" s="1121" t="str">
        <f>IFERROR(VLOOKUP($I155,'WM-AR'!$I$7:$AS$3267,4,FALSE),"")</f>
        <v/>
      </c>
      <c r="M155" s="1121" t="str">
        <f>IFERROR(VLOOKUP($I155,'WM-AR'!$I$7:$AS$3267,6,FALSE),"")</f>
        <v/>
      </c>
      <c r="N155" s="1121" t="str">
        <f>IFERROR(VLOOKUP($I155,'WM-AR'!$I$7:$AS$3267,8,FALSE),"")</f>
        <v/>
      </c>
      <c r="O155" s="1121" t="str">
        <f>IFERROR(VLOOKUP($I155,'WM-AR'!$I$7:$AS$3267,10,FALSE),"")</f>
        <v/>
      </c>
      <c r="P155" s="1121" t="str">
        <f>IFERROR(VLOOKUP($I155,'WM-AR'!$I$7:$AS$3267,12,FALSE),"")</f>
        <v/>
      </c>
      <c r="Q155" s="1121" t="str">
        <f>IFERROR(VLOOKUP($I155,'WM-AR'!$I$7:$AS$3267,14,FALSE),"")</f>
        <v/>
      </c>
      <c r="R155" s="1121" t="str">
        <f>IFERROR(VLOOKUP($I155,'WM-AR'!$I$7:$AS$3267,16,FALSE),"")</f>
        <v/>
      </c>
      <c r="S155" s="1121" t="str">
        <f>IFERROR(VLOOKUP($I155,'WM-AR'!$I$7:$AS$3267,18,FALSE),"")</f>
        <v/>
      </c>
      <c r="T155" s="1121" t="str">
        <f>IFERROR(VLOOKUP($I155,'WM-AR'!$I$7:$AS$3267,20,FALSE),"")</f>
        <v/>
      </c>
      <c r="U155" s="1121" t="str">
        <f>IFERROR(VLOOKUP($I155,'WM-AR'!$I$7:$AS$3267,22,FALSE),"")</f>
        <v/>
      </c>
      <c r="V155" s="1121" t="str">
        <f>IFERROR(VLOOKUP($I155,'WM-AR'!$I$7:$AS$3267,24,FALSE),"")</f>
        <v/>
      </c>
      <c r="W155" s="1121" t="str">
        <f>IFERROR(VLOOKUP($I155,'WM-AR'!$I$7:$AS$3267,25,FALSE),"")</f>
        <v/>
      </c>
      <c r="X155" s="1121" t="str">
        <f>IFERROR(VLOOKUP($I155,'WM-AR'!$I$7:$AS$3267,26,FALSE),"")</f>
        <v/>
      </c>
      <c r="Y155" s="1121" t="str">
        <f>IFERROR(VLOOKUP($I155,'WM-AR'!$I$7:$AS$3267,27,FALSE),"")</f>
        <v/>
      </c>
      <c r="Z155" s="1121" t="str">
        <f>IFERROR(VLOOKUP($I155,'WM-AR'!$I$7:$AS$3267,28,FALSE),"")</f>
        <v/>
      </c>
      <c r="AA155" s="1121" t="str">
        <f>IFERROR(VLOOKUP($I155,'WM-AR'!$I$7:$AS$3267,29,FALSE),"")</f>
        <v/>
      </c>
      <c r="AB155" s="1121" t="str">
        <f>IFERROR(VLOOKUP($I155,'WM-AR'!$I$7:$AS$3267,30,FALSE),"")</f>
        <v/>
      </c>
      <c r="AC155" s="1121" t="str">
        <f>IFERROR(VLOOKUP($I155,'WM-AR'!$I$7:$AS$3267,31,FALSE),"")</f>
        <v/>
      </c>
      <c r="AD155" s="1121" t="str">
        <f>IFERROR(VLOOKUP($I155,'WM-AR'!$I$7:$AS$3267,32,FALSE),"")</f>
        <v/>
      </c>
      <c r="AE155" s="1121" t="str">
        <f>IFERROR(VLOOKUP($I155,'WM-AR'!$I$7:$AS$3267,33,FALSE),"")</f>
        <v/>
      </c>
      <c r="AF155" s="1209"/>
      <c r="AG155" s="1123"/>
      <c r="AH155" s="1123"/>
      <c r="AI155" s="1124"/>
      <c r="AJ155" s="1124" t="str">
        <f t="shared" si="26"/>
        <v/>
      </c>
      <c r="AK155" s="1125"/>
      <c r="AL155" s="88" t="str">
        <f>IF(AND(ISTEXT($E155),ISTEXT($B155)),"산출기준 &gt;&gt;  "&amp;_xlfn.XLOOKUP($E155,산출기준!$D:$D,산출기준!$E:$E,"매칭실패"),"")</f>
        <v/>
      </c>
    </row>
    <row r="156" spans="2:38" s="658" customFormat="1" ht="20.100000000000001" customHeight="1">
      <c r="B156" s="1072"/>
      <c r="C156" s="639"/>
      <c r="D156" s="639"/>
      <c r="E156" s="639"/>
      <c r="F156" s="1338" t="s">
        <v>877</v>
      </c>
      <c r="G156" s="639"/>
      <c r="H156" s="639"/>
      <c r="I156" s="641"/>
      <c r="J156" s="642"/>
      <c r="K156" s="642"/>
      <c r="L156" s="642"/>
      <c r="M156" s="642"/>
      <c r="N156" s="642"/>
      <c r="O156" s="642"/>
      <c r="P156" s="642"/>
      <c r="Q156" s="642"/>
      <c r="R156" s="642"/>
      <c r="S156" s="642"/>
      <c r="T156" s="642"/>
      <c r="U156" s="642"/>
      <c r="V156" s="642"/>
      <c r="W156" s="642"/>
      <c r="X156" s="642"/>
      <c r="Y156" s="642"/>
      <c r="Z156" s="642"/>
      <c r="AA156" s="642"/>
      <c r="AB156" s="642"/>
      <c r="AC156" s="642"/>
      <c r="AD156" s="642"/>
      <c r="AE156" s="642"/>
      <c r="AF156" s="637"/>
      <c r="AG156" s="643"/>
      <c r="AH156" s="643"/>
      <c r="AI156" s="644"/>
      <c r="AJ156" s="644"/>
      <c r="AK156" s="639"/>
      <c r="AL156" s="658" t="str">
        <f>IF(AND(ISTEXT($E156),ISTEXT($B156)),"산출기준 &gt;&gt;  "&amp;_xlfn.XLOOKUP($E156,산출기준!$D:$D,산출기준!$E:$E,"매칭실패"),"")</f>
        <v/>
      </c>
    </row>
    <row r="157" spans="2:38" ht="34.9" customHeight="1">
      <c r="B157" s="808" t="str" cm="1">
        <f t="array" aca="1" ref="B157" ca="1">_xlfn.IFNA(INDIRECT("Family_표준_구성도!B"&amp;MATCH(F157,INDIRECT("Family_표준_구성도!"&amp;"C:C"),0)),"")</f>
        <v>6.2.2.1.3</v>
      </c>
      <c r="C157" s="668" t="s">
        <v>1903</v>
      </c>
      <c r="D157" s="809"/>
      <c r="E157" s="668" t="s">
        <v>2006</v>
      </c>
      <c r="F157" s="811" t="s">
        <v>2325</v>
      </c>
      <c r="G157" s="1079"/>
      <c r="H157" s="1079"/>
      <c r="I157" s="674" t="str">
        <f t="shared" ref="I157:I196" si="27">LEFT(H157,14)</f>
        <v/>
      </c>
      <c r="J157" s="674"/>
      <c r="K157" s="674"/>
      <c r="L157" s="674"/>
      <c r="M157" s="674"/>
      <c r="N157" s="675"/>
      <c r="O157" s="676"/>
      <c r="P157" s="677"/>
      <c r="Q157" s="677"/>
      <c r="R157" s="677"/>
      <c r="S157" s="677"/>
      <c r="T157" s="677"/>
      <c r="U157" s="677"/>
      <c r="V157" s="678"/>
      <c r="W157" s="679"/>
      <c r="X157" s="679"/>
      <c r="Y157" s="679"/>
      <c r="Z157" s="679"/>
      <c r="AA157" s="679"/>
      <c r="AB157" s="679"/>
      <c r="AC157" s="679"/>
      <c r="AD157" s="679"/>
      <c r="AE157" s="679"/>
      <c r="AF157" s="1312" t="s">
        <v>3613</v>
      </c>
      <c r="AG157" s="682"/>
      <c r="AH157" s="682"/>
      <c r="AI157" s="682"/>
      <c r="AJ157" s="682"/>
      <c r="AK157" s="1266"/>
      <c r="AL157" s="88" t="str">
        <f ca="1">IF(AND(ISTEXT($E157),ISTEXT($B157)),"산출기준 &gt;&gt;  "&amp;_xlfn.XLOOKUP($E157,산출기준!$D:$D,산출기준!$E:$E,"매칭실패"),"")</f>
        <v>산출기준 &gt;&gt;  [Steel Beam]</v>
      </c>
    </row>
    <row r="158" spans="2:38" ht="49.5" customHeight="1" outlineLevel="1">
      <c r="B158" s="758"/>
      <c r="C158" s="759"/>
      <c r="D158" s="759"/>
      <c r="E158" s="759"/>
      <c r="F158" s="1080" t="s">
        <v>3488</v>
      </c>
      <c r="G158" s="759" t="str">
        <f t="shared" ref="G158:G161" si="28">IF(IF(N158=0,"",N158)&amp;" | "&amp;IF(O158=0,"",O158)&amp;" | "&amp;IF(Q158=0,"",Q158)&amp;" | "&amp;IF(R158=0,"",R158)=" |  |  | ","",IF(N158=0,"",N158)&amp;" | "&amp;IF(O158=0,"",O158)&amp;" | "&amp;IF(Q158=0,"",Q158)&amp;" | "&amp;IF(R158=0,"",R158))</f>
        <v xml:space="preserve">Medium Steel - Standard |  |  | </v>
      </c>
      <c r="H158" s="816" t="s">
        <v>3510</v>
      </c>
      <c r="I158" s="765" t="str">
        <f t="shared" si="27"/>
        <v>S01AA073-00001</v>
      </c>
      <c r="J158" s="766"/>
      <c r="K158" s="766" t="str">
        <f>IFERROR(VLOOKUP($I158,'WM-AR'!$I$7:$AS$3267,34,FALSE),"")</f>
        <v>TON</v>
      </c>
      <c r="L158" s="766" t="str">
        <f>IFERROR(VLOOKUP($I158,'WM-AR'!$I$7:$AS$3267,4,FALSE),"")</f>
        <v>Main Steel Structure Fabrication Work</v>
      </c>
      <c r="M158" s="766" t="str">
        <f>IFERROR(VLOOKUP($I158,'WM-AR'!$I$7:$AS$3267,6,FALSE),"")</f>
        <v>Shelter/Building</v>
      </c>
      <c r="N158" s="766" t="str">
        <f>IFERROR(VLOOKUP($I158,'WM-AR'!$I$7:$AS$3267,8,FALSE),"")</f>
        <v>Medium Steel - Standard</v>
      </c>
      <c r="O158" s="766">
        <f>IFERROR(VLOOKUP($I158,'WM-AR'!$I$7:$AS$3267,10,FALSE),"")</f>
        <v>0</v>
      </c>
      <c r="P158" s="766">
        <f>IFERROR(VLOOKUP($I158,'WM-AR'!$I$7:$AS$3267,12,FALSE),"")</f>
        <v>0</v>
      </c>
      <c r="Q158" s="766" t="str">
        <f>IFERROR(VLOOKUP($I158,'WM-AR'!$I$7:$AS$3267,14,FALSE),"")</f>
        <v/>
      </c>
      <c r="R158" s="766" t="str">
        <f>IFERROR(VLOOKUP($I158,'WM-AR'!$I$7:$AS$3267,16,FALSE),"")</f>
        <v/>
      </c>
      <c r="S158" s="766" t="str">
        <f>IFERROR(VLOOKUP($I158,'WM-AR'!$I$7:$AS$3267,18,FALSE),"")</f>
        <v/>
      </c>
      <c r="T158" s="766" t="str">
        <f>IFERROR(VLOOKUP($I158,'WM-AR'!$I$7:$AS$3267,20,FALSE),"")</f>
        <v/>
      </c>
      <c r="U158" s="766" t="str">
        <f>IFERROR(VLOOKUP($I158,'WM-AR'!$I$7:$AS$3267,22,FALSE),"")</f>
        <v/>
      </c>
      <c r="V158" s="766" t="str">
        <f>IFERROR(VLOOKUP($I158,'WM-AR'!$I$7:$AS$3267,24,FALSE),"")</f>
        <v/>
      </c>
      <c r="W158" s="766">
        <f>IFERROR(VLOOKUP($I158,'WM-AR'!$I$7:$AS$3267,25,FALSE),"")</f>
        <v>0</v>
      </c>
      <c r="X158" s="766">
        <f>IFERROR(VLOOKUP($I158,'WM-AR'!$I$7:$AS$3267,26,FALSE),"")</f>
        <v>0</v>
      </c>
      <c r="Y158" s="766">
        <f>IFERROR(VLOOKUP($I158,'WM-AR'!$I$7:$AS$3267,27,FALSE),"")</f>
        <v>0</v>
      </c>
      <c r="Z158" s="766">
        <f>IFERROR(VLOOKUP($I158,'WM-AR'!$I$7:$AS$3267,28,FALSE),"")</f>
        <v>0</v>
      </c>
      <c r="AA158" s="766" t="str">
        <f>IFERROR(VLOOKUP($I158,'WM-AR'!$I$7:$AS$3267,29,FALSE),"")</f>
        <v>Material: (   )</v>
      </c>
      <c r="AB158" s="766">
        <f>IFERROR(VLOOKUP($I158,'WM-AR'!$I$7:$AS$3267,30,FALSE),"")</f>
        <v>0</v>
      </c>
      <c r="AC158" s="766">
        <f>IFERROR(VLOOKUP($I158,'WM-AR'!$I$7:$AS$3267,31,FALSE),"")</f>
        <v>0</v>
      </c>
      <c r="AD158" s="766">
        <f>IFERROR(VLOOKUP($I158,'WM-AR'!$I$7:$AS$3267,32,FALSE),"")</f>
        <v>0</v>
      </c>
      <c r="AE158" s="766" t="str">
        <f>IFERROR(VLOOKUP($I158,'WM-AR'!$I$7:$AS$3267,33,FALSE),"")</f>
        <v>(90)KG/M&gt;Weight≥(30)KG/M</v>
      </c>
      <c r="AF158" s="1313" t="str">
        <f>_xlfn.CONCAT("- Material: ( ",AF157," )",CHAR(10),"- (",$H$55,")KG/M&gt;Weight≥(",$H$57,")KG/M")</f>
        <v>- Material: ( KS D )
- (90)KG/M&gt;Weight≥(30)KG/M</v>
      </c>
      <c r="AG158" s="1134" t="s">
        <v>3586</v>
      </c>
      <c r="AH158" s="1134" t="s">
        <v>3586</v>
      </c>
      <c r="AI158" s="769">
        <v>10.95</v>
      </c>
      <c r="AJ158" s="769" t="str">
        <f t="shared" ref="AJ158:AJ196" si="29">K158</f>
        <v>TON</v>
      </c>
      <c r="AK158" s="905"/>
      <c r="AL158" s="88" t="str">
        <f>IF(AND(ISTEXT($E158),ISTEXT($B158)),"산출기준 &gt;&gt;  "&amp;_xlfn.XLOOKUP($E158,산출기준!$D:$D,산출기준!$E:$E,"매칭실패"),"")</f>
        <v/>
      </c>
    </row>
    <row r="159" spans="2:38" ht="49.9" customHeight="1" outlineLevel="1">
      <c r="B159" s="772"/>
      <c r="C159" s="773"/>
      <c r="D159" s="773"/>
      <c r="E159" s="773"/>
      <c r="F159" s="1083" t="s">
        <v>3492</v>
      </c>
      <c r="G159" s="759" t="str">
        <f t="shared" si="28"/>
        <v xml:space="preserve">Medium Steel |  |  | </v>
      </c>
      <c r="H159" s="816" t="s">
        <v>3542</v>
      </c>
      <c r="I159" s="765" t="str">
        <f t="shared" si="27"/>
        <v>S03AA083-00001</v>
      </c>
      <c r="J159" s="766"/>
      <c r="K159" s="766" t="str">
        <f>IFERROR(VLOOKUP($I159,'WM-AR'!$I$7:$AS$3267,34,FALSE),"")</f>
        <v>TON</v>
      </c>
      <c r="L159" s="766" t="str">
        <f>IFERROR(VLOOKUP($I159,'WM-AR'!$I$7:$AS$3267,4,FALSE),"")</f>
        <v>Main Steel Structure Erection Work</v>
      </c>
      <c r="M159" s="766" t="str">
        <f>IFERROR(VLOOKUP($I159,'WM-AR'!$I$7:$AS$3267,6,FALSE),"")</f>
        <v>Shelter/Building</v>
      </c>
      <c r="N159" s="766" t="str">
        <f>IFERROR(VLOOKUP($I159,'WM-AR'!$I$7:$AS$3267,8,FALSE),"")</f>
        <v>Medium Steel</v>
      </c>
      <c r="O159" s="766">
        <f>IFERROR(VLOOKUP($I159,'WM-AR'!$I$7:$AS$3267,10,FALSE),"")</f>
        <v>0</v>
      </c>
      <c r="P159" s="766">
        <f>IFERROR(VLOOKUP($I159,'WM-AR'!$I$7:$AS$3267,12,FALSE),"")</f>
        <v>0</v>
      </c>
      <c r="Q159" s="766" t="str">
        <f>IFERROR(VLOOKUP($I159,'WM-AR'!$I$7:$AS$3267,14,FALSE),"")</f>
        <v/>
      </c>
      <c r="R159" s="766" t="str">
        <f>IFERROR(VLOOKUP($I159,'WM-AR'!$I$7:$AS$3267,16,FALSE),"")</f>
        <v/>
      </c>
      <c r="S159" s="766" t="str">
        <f>IFERROR(VLOOKUP($I159,'WM-AR'!$I$7:$AS$3267,18,FALSE),"")</f>
        <v/>
      </c>
      <c r="T159" s="766" t="str">
        <f>IFERROR(VLOOKUP($I159,'WM-AR'!$I$7:$AS$3267,20,FALSE),"")</f>
        <v/>
      </c>
      <c r="U159" s="766" t="str">
        <f>IFERROR(VLOOKUP($I159,'WM-AR'!$I$7:$AS$3267,22,FALSE),"")</f>
        <v/>
      </c>
      <c r="V159" s="766" t="str">
        <f>IFERROR(VLOOKUP($I159,'WM-AR'!$I$7:$AS$3267,24,FALSE),"")</f>
        <v/>
      </c>
      <c r="W159" s="766">
        <f>IFERROR(VLOOKUP($I159,'WM-AR'!$I$7:$AS$3267,25,FALSE),"")</f>
        <v>0</v>
      </c>
      <c r="X159" s="766">
        <f>IFERROR(VLOOKUP($I159,'WM-AR'!$I$7:$AS$3267,26,FALSE),"")</f>
        <v>0</v>
      </c>
      <c r="Y159" s="766">
        <f>IFERROR(VLOOKUP($I159,'WM-AR'!$I$7:$AS$3267,27,FALSE),"")</f>
        <v>0</v>
      </c>
      <c r="Z159" s="766">
        <f>IFERROR(VLOOKUP($I159,'WM-AR'!$I$7:$AS$3267,28,FALSE),"")</f>
        <v>0</v>
      </c>
      <c r="AA159" s="766" t="str">
        <f>IFERROR(VLOOKUP($I159,'WM-AR'!$I$7:$AS$3267,29,FALSE),"")</f>
        <v>Material: (   )</v>
      </c>
      <c r="AB159" s="766">
        <f>IFERROR(VLOOKUP($I159,'WM-AR'!$I$7:$AS$3267,30,FALSE),"")</f>
        <v>0</v>
      </c>
      <c r="AC159" s="766">
        <f>IFERROR(VLOOKUP($I159,'WM-AR'!$I$7:$AS$3267,31,FALSE),"")</f>
        <v>0</v>
      </c>
      <c r="AD159" s="766">
        <f>IFERROR(VLOOKUP($I159,'WM-AR'!$I$7:$AS$3267,32,FALSE),"")</f>
        <v>0</v>
      </c>
      <c r="AE159" s="766">
        <f>IFERROR(VLOOKUP($I159,'WM-AR'!$I$7:$AS$3267,33,FALSE),"")</f>
        <v>0</v>
      </c>
      <c r="AF159" s="1313" t="str">
        <f>_xlfn.CONCAT("- Material: ( ",AF157," )")</f>
        <v>- Material: ( KS D )</v>
      </c>
      <c r="AG159" s="1314" t="s">
        <v>3587</v>
      </c>
      <c r="AH159" s="1314" t="s">
        <v>3587</v>
      </c>
      <c r="AI159" s="769">
        <v>13.141999999999999</v>
      </c>
      <c r="AJ159" s="769" t="str">
        <f t="shared" si="29"/>
        <v>TON</v>
      </c>
      <c r="AK159" s="905"/>
      <c r="AL159" s="88" t="str">
        <f>IF(AND(ISTEXT($E159),ISTEXT($B159)),"산출기준 &gt;&gt;  "&amp;_xlfn.XLOOKUP($E159,산출기준!$D:$D,산출기준!$E:$E,"매칭실패"),"")</f>
        <v/>
      </c>
    </row>
    <row r="160" spans="2:38" ht="49.9" customHeight="1" outlineLevel="1">
      <c r="B160" s="758"/>
      <c r="C160" s="759"/>
      <c r="D160" s="759"/>
      <c r="E160" s="759"/>
      <c r="F160" s="1315" t="s">
        <v>1976</v>
      </c>
      <c r="G160" s="759" t="str">
        <f>IF(IF(N160=0,"",N160)&amp;" | "&amp;IF(O160=0,"",O160)&amp;" | "&amp;IF(Q160=0,"",Q160)&amp;" | "&amp;IF(R160=0,"",R160)=" |  |  | ","",IF(N160=0,"",N160)&amp;" | "&amp;IF(O160=0,"",O160)&amp;" | "&amp;IF(Q160=0,"",Q160)&amp;" | "&amp;IF(R160=0,"",R160))</f>
        <v xml:space="preserve">Plates - Gusset, Stiffener, ETC |  |  | </v>
      </c>
      <c r="H160" s="1153" t="s">
        <v>3495</v>
      </c>
      <c r="I160" s="765" t="str">
        <f>LEFT(H160,14)</f>
        <v>S01AA009-00001</v>
      </c>
      <c r="J160" s="766"/>
      <c r="K160" s="766" t="s">
        <v>3496</v>
      </c>
      <c r="L160" s="766" t="s">
        <v>3497</v>
      </c>
      <c r="M160" s="766" t="s">
        <v>3498</v>
      </c>
      <c r="N160" s="766" t="s">
        <v>3499</v>
      </c>
      <c r="O160" s="766">
        <v>0</v>
      </c>
      <c r="P160" s="766">
        <v>0</v>
      </c>
      <c r="Q160" s="766">
        <v>0</v>
      </c>
      <c r="R160" s="766">
        <v>0</v>
      </c>
      <c r="S160" s="766">
        <v>0</v>
      </c>
      <c r="T160" s="766">
        <v>0</v>
      </c>
      <c r="U160" s="766">
        <v>0</v>
      </c>
      <c r="V160" s="766">
        <v>0</v>
      </c>
      <c r="W160" s="766">
        <v>0</v>
      </c>
      <c r="X160" s="766">
        <v>0</v>
      </c>
      <c r="Y160" s="766">
        <v>0</v>
      </c>
      <c r="Z160" s="766">
        <v>0</v>
      </c>
      <c r="AA160" s="766" t="s">
        <v>3500</v>
      </c>
      <c r="AB160" s="766">
        <v>0</v>
      </c>
      <c r="AC160" s="766">
        <v>0</v>
      </c>
      <c r="AD160" s="766">
        <v>0</v>
      </c>
      <c r="AE160" s="766">
        <v>0</v>
      </c>
      <c r="AF160" s="817"/>
      <c r="AG160" s="1314" t="s">
        <v>3588</v>
      </c>
      <c r="AH160" s="1314" t="s">
        <v>3588</v>
      </c>
      <c r="AI160" s="769">
        <v>2.1800000000000002</v>
      </c>
      <c r="AJ160" s="769" t="str">
        <f>K160</f>
        <v>TON</v>
      </c>
      <c r="AK160" s="1318"/>
      <c r="AL160" s="88" t="s">
        <v>2965</v>
      </c>
    </row>
    <row r="161" spans="2:38" ht="49.9" customHeight="1" outlineLevel="1">
      <c r="B161" s="772"/>
      <c r="C161" s="773"/>
      <c r="D161" s="773"/>
      <c r="E161" s="773"/>
      <c r="F161" s="1083" t="s">
        <v>3502</v>
      </c>
      <c r="G161" s="759" t="str">
        <f t="shared" si="28"/>
        <v xml:space="preserve">for Non-Fireproofed Steel Surface |  |  | </v>
      </c>
      <c r="H161" s="816" t="s">
        <v>3503</v>
      </c>
      <c r="I161" s="765" t="str">
        <f t="shared" si="27"/>
        <v>S41AA051-00001</v>
      </c>
      <c r="J161" s="766"/>
      <c r="K161" s="766" t="str">
        <f>IFERROR(VLOOKUP($I161,'WM-AR'!$I$7:$AS$3267,34,FALSE),"")</f>
        <v>M2</v>
      </c>
      <c r="L161" s="766" t="str">
        <f>IFERROR(VLOOKUP($I161,'WM-AR'!$I$7:$AS$3267,4,FALSE),"")</f>
        <v>Steel Structure Paint Work</v>
      </c>
      <c r="M161" s="766" t="str">
        <f>IFERROR(VLOOKUP($I161,'WM-AR'!$I$7:$AS$3267,6,FALSE),"")</f>
        <v>Shelter/Building</v>
      </c>
      <c r="N161" s="766" t="str">
        <f>IFERROR(VLOOKUP($I161,'WM-AR'!$I$7:$AS$3267,8,FALSE),"")</f>
        <v>for Non-Fireproofed Steel Surface</v>
      </c>
      <c r="O161" s="766">
        <f>IFERROR(VLOOKUP($I161,'WM-AR'!$I$7:$AS$3267,10,FALSE),"")</f>
        <v>0</v>
      </c>
      <c r="P161" s="766">
        <f>IFERROR(VLOOKUP($I161,'WM-AR'!$I$7:$AS$3267,12,FALSE),"")</f>
        <v>0</v>
      </c>
      <c r="Q161" s="766" t="str">
        <f>IFERROR(VLOOKUP($I161,'WM-AR'!$I$7:$AS$3267,14,FALSE),"")</f>
        <v/>
      </c>
      <c r="R161" s="766" t="str">
        <f>IFERROR(VLOOKUP($I161,'WM-AR'!$I$7:$AS$3267,16,FALSE),"")</f>
        <v/>
      </c>
      <c r="S161" s="766" t="str">
        <f>IFERROR(VLOOKUP($I161,'WM-AR'!$I$7:$AS$3267,18,FALSE),"")</f>
        <v/>
      </c>
      <c r="T161" s="766" t="str">
        <f>IFERROR(VLOOKUP($I161,'WM-AR'!$I$7:$AS$3267,20,FALSE),"")</f>
        <v/>
      </c>
      <c r="U161" s="766" t="str">
        <f>IFERROR(VLOOKUP($I161,'WM-AR'!$I$7:$AS$3267,22,FALSE),"")</f>
        <v/>
      </c>
      <c r="V161" s="766" t="str">
        <f>IFERROR(VLOOKUP($I161,'WM-AR'!$I$7:$AS$3267,24,FALSE),"")</f>
        <v/>
      </c>
      <c r="W161" s="766">
        <f>IFERROR(VLOOKUP($I161,'WM-AR'!$I$7:$AS$3267,25,FALSE),"")</f>
        <v>0</v>
      </c>
      <c r="X161" s="766">
        <f>IFERROR(VLOOKUP($I161,'WM-AR'!$I$7:$AS$3267,26,FALSE),"")</f>
        <v>0</v>
      </c>
      <c r="Y161" s="766">
        <f>IFERROR(VLOOKUP($I161,'WM-AR'!$I$7:$AS$3267,27,FALSE),"")</f>
        <v>0</v>
      </c>
      <c r="Z161" s="766">
        <f>IFERROR(VLOOKUP($I161,'WM-AR'!$I$7:$AS$3267,28,FALSE),"")</f>
        <v>0</v>
      </c>
      <c r="AA161" s="766" t="str">
        <f>IFERROR(VLOOKUP($I161,'WM-AR'!$I$7:$AS$3267,29,FALSE),"")</f>
        <v>Material: (   )</v>
      </c>
      <c r="AB161" s="766">
        <f>IFERROR(VLOOKUP($I161,'WM-AR'!$I$7:$AS$3267,30,FALSE),"")</f>
        <v>0</v>
      </c>
      <c r="AC161" s="766">
        <f>IFERROR(VLOOKUP($I161,'WM-AR'!$I$7:$AS$3267,31,FALSE),"")</f>
        <v>0</v>
      </c>
      <c r="AD161" s="766">
        <f>IFERROR(VLOOKUP($I161,'WM-AR'!$I$7:$AS$3267,32,FALSE),"")</f>
        <v>0</v>
      </c>
      <c r="AE161" s="766">
        <f>IFERROR(VLOOKUP($I161,'WM-AR'!$I$7:$AS$3267,33,FALSE),"")</f>
        <v>0</v>
      </c>
      <c r="AF161" s="767"/>
      <c r="AG161" s="1342" t="s">
        <v>3589</v>
      </c>
      <c r="AH161" s="1342" t="s">
        <v>3589</v>
      </c>
      <c r="AI161" s="769">
        <v>310.642</v>
      </c>
      <c r="AJ161" s="769" t="str">
        <f t="shared" si="29"/>
        <v>M2</v>
      </c>
      <c r="AK161" s="905"/>
      <c r="AL161" s="88" t="str">
        <f>IF(AND(ISTEXT($E161),ISTEXT($B161)),"산출기준 &gt;&gt;  "&amp;_xlfn.XLOOKUP($E161,산출기준!$D:$D,산출기준!$E:$E,"매칭실패"),"")</f>
        <v/>
      </c>
    </row>
    <row r="162" spans="2:38" s="1343" customFormat="1">
      <c r="B162" s="1141"/>
      <c r="C162" s="1270"/>
      <c r="D162" s="1142"/>
      <c r="E162" s="1270"/>
      <c r="F162" s="1270"/>
      <c r="G162" s="824"/>
      <c r="H162" s="824"/>
      <c r="I162" s="692" t="str">
        <f t="shared" si="27"/>
        <v/>
      </c>
      <c r="J162" s="694"/>
      <c r="K162" s="694" t="str">
        <f>IFERROR(VLOOKUP($I162,'WM-AR'!$I$7:$AS$3267,34,FALSE),"")</f>
        <v/>
      </c>
      <c r="L162" s="694" t="str">
        <f>IFERROR(VLOOKUP($I162,'WM-AR'!$I$7:$AS$3267,4,FALSE),"")</f>
        <v/>
      </c>
      <c r="M162" s="694" t="str">
        <f>IFERROR(VLOOKUP($I162,'WM-AR'!$I$7:$AS$3267,6,FALSE),"")</f>
        <v/>
      </c>
      <c r="N162" s="694" t="str">
        <f>IFERROR(VLOOKUP($I162,'WM-AR'!$I$7:$AS$3267,8,FALSE),"")</f>
        <v/>
      </c>
      <c r="O162" s="694" t="str">
        <f>IFERROR(VLOOKUP($I162,'WM-AR'!$I$7:$AS$3267,10,FALSE),"")</f>
        <v/>
      </c>
      <c r="P162" s="694" t="str">
        <f>IFERROR(VLOOKUP($I162,'WM-AR'!$I$7:$AS$3267,12,FALSE),"")</f>
        <v/>
      </c>
      <c r="Q162" s="694" t="str">
        <f>IFERROR(VLOOKUP($I162,'WM-AR'!$I$7:$AS$3267,14,FALSE),"")</f>
        <v/>
      </c>
      <c r="R162" s="694" t="str">
        <f>IFERROR(VLOOKUP($I162,'WM-AR'!$I$7:$AS$3267,16,FALSE),"")</f>
        <v/>
      </c>
      <c r="S162" s="694" t="str">
        <f>IFERROR(VLOOKUP($I162,'WM-AR'!$I$7:$AS$3267,18,FALSE),"")</f>
        <v/>
      </c>
      <c r="T162" s="694" t="str">
        <f>IFERROR(VLOOKUP($I162,'WM-AR'!$I$7:$AS$3267,20,FALSE),"")</f>
        <v/>
      </c>
      <c r="U162" s="694" t="str">
        <f>IFERROR(VLOOKUP($I162,'WM-AR'!$I$7:$AS$3267,22,FALSE),"")</f>
        <v/>
      </c>
      <c r="V162" s="694" t="str">
        <f>IFERROR(VLOOKUP($I162,'WM-AR'!$I$7:$AS$3267,24,FALSE),"")</f>
        <v/>
      </c>
      <c r="W162" s="694" t="str">
        <f>IFERROR(VLOOKUP($I162,'WM-AR'!$I$7:$AS$3267,25,FALSE),"")</f>
        <v/>
      </c>
      <c r="X162" s="694" t="str">
        <f>IFERROR(VLOOKUP($I162,'WM-AR'!$I$7:$AS$3267,26,FALSE),"")</f>
        <v/>
      </c>
      <c r="Y162" s="694" t="str">
        <f>IFERROR(VLOOKUP($I162,'WM-AR'!$I$7:$AS$3267,27,FALSE),"")</f>
        <v/>
      </c>
      <c r="Z162" s="694" t="str">
        <f>IFERROR(VLOOKUP($I162,'WM-AR'!$I$7:$AS$3267,28,FALSE),"")</f>
        <v/>
      </c>
      <c r="AA162" s="694" t="str">
        <f>IFERROR(VLOOKUP($I162,'WM-AR'!$I$7:$AS$3267,29,FALSE),"")</f>
        <v/>
      </c>
      <c r="AB162" s="694" t="str">
        <f>IFERROR(VLOOKUP($I162,'WM-AR'!$I$7:$AS$3267,30,FALSE),"")</f>
        <v/>
      </c>
      <c r="AC162" s="694" t="str">
        <f>IFERROR(VLOOKUP($I162,'WM-AR'!$I$7:$AS$3267,31,FALSE),"")</f>
        <v/>
      </c>
      <c r="AD162" s="694" t="str">
        <f>IFERROR(VLOOKUP($I162,'WM-AR'!$I$7:$AS$3267,32,FALSE),"")</f>
        <v/>
      </c>
      <c r="AE162" s="694" t="str">
        <f>IFERROR(VLOOKUP($I162,'WM-AR'!$I$7:$AS$3267,33,FALSE),"")</f>
        <v/>
      </c>
      <c r="AF162" s="935"/>
      <c r="AG162" s="834"/>
      <c r="AH162" s="834"/>
      <c r="AI162" s="836"/>
      <c r="AJ162" s="836" t="str">
        <f t="shared" si="29"/>
        <v/>
      </c>
      <c r="AK162" s="1145"/>
      <c r="AL162" s="1343" t="str">
        <f>IF(AND(ISTEXT($E162),ISTEXT($B162)),"산출기준 &gt;&gt;  "&amp;_xlfn.XLOOKUP($E162,산출기준!$D:$D,산출기준!$E:$E,"매칭실패"),"")</f>
        <v/>
      </c>
    </row>
    <row r="163" spans="2:38" s="1344" customFormat="1">
      <c r="B163" s="1111"/>
      <c r="C163" s="1166"/>
      <c r="D163" s="787"/>
      <c r="E163" s="1166"/>
      <c r="F163" s="1166"/>
      <c r="G163" s="843"/>
      <c r="H163" s="843"/>
      <c r="I163" s="712" t="str">
        <f t="shared" si="27"/>
        <v/>
      </c>
      <c r="J163" s="714"/>
      <c r="K163" s="714" t="str">
        <f>IFERROR(VLOOKUP($I163,'WM-AR'!$I$7:$AS$3267,34,FALSE),"")</f>
        <v/>
      </c>
      <c r="L163" s="714" t="str">
        <f>IFERROR(VLOOKUP($I163,'WM-AR'!$I$7:$AS$3267,4,FALSE),"")</f>
        <v/>
      </c>
      <c r="M163" s="714" t="str">
        <f>IFERROR(VLOOKUP($I163,'WM-AR'!$I$7:$AS$3267,6,FALSE),"")</f>
        <v/>
      </c>
      <c r="N163" s="714" t="str">
        <f>IFERROR(VLOOKUP($I163,'WM-AR'!$I$7:$AS$3267,8,FALSE),"")</f>
        <v/>
      </c>
      <c r="O163" s="714" t="str">
        <f>IFERROR(VLOOKUP($I163,'WM-AR'!$I$7:$AS$3267,10,FALSE),"")</f>
        <v/>
      </c>
      <c r="P163" s="714" t="str">
        <f>IFERROR(VLOOKUP($I163,'WM-AR'!$I$7:$AS$3267,12,FALSE),"")</f>
        <v/>
      </c>
      <c r="Q163" s="714" t="str">
        <f>IFERROR(VLOOKUP($I163,'WM-AR'!$I$7:$AS$3267,14,FALSE),"")</f>
        <v/>
      </c>
      <c r="R163" s="714" t="str">
        <f>IFERROR(VLOOKUP($I163,'WM-AR'!$I$7:$AS$3267,16,FALSE),"")</f>
        <v/>
      </c>
      <c r="S163" s="714" t="str">
        <f>IFERROR(VLOOKUP($I163,'WM-AR'!$I$7:$AS$3267,18,FALSE),"")</f>
        <v/>
      </c>
      <c r="T163" s="714" t="str">
        <f>IFERROR(VLOOKUP($I163,'WM-AR'!$I$7:$AS$3267,20,FALSE),"")</f>
        <v/>
      </c>
      <c r="U163" s="714" t="str">
        <f>IFERROR(VLOOKUP($I163,'WM-AR'!$I$7:$AS$3267,22,FALSE),"")</f>
        <v/>
      </c>
      <c r="V163" s="714" t="str">
        <f>IFERROR(VLOOKUP($I163,'WM-AR'!$I$7:$AS$3267,24,FALSE),"")</f>
        <v/>
      </c>
      <c r="W163" s="714" t="str">
        <f>IFERROR(VLOOKUP($I163,'WM-AR'!$I$7:$AS$3267,25,FALSE),"")</f>
        <v/>
      </c>
      <c r="X163" s="714" t="str">
        <f>IFERROR(VLOOKUP($I163,'WM-AR'!$I$7:$AS$3267,26,FALSE),"")</f>
        <v/>
      </c>
      <c r="Y163" s="714" t="str">
        <f>IFERROR(VLOOKUP($I163,'WM-AR'!$I$7:$AS$3267,27,FALSE),"")</f>
        <v/>
      </c>
      <c r="Z163" s="714" t="str">
        <f>IFERROR(VLOOKUP($I163,'WM-AR'!$I$7:$AS$3267,28,FALSE),"")</f>
        <v/>
      </c>
      <c r="AA163" s="714" t="str">
        <f>IFERROR(VLOOKUP($I163,'WM-AR'!$I$7:$AS$3267,29,FALSE),"")</f>
        <v/>
      </c>
      <c r="AB163" s="714" t="str">
        <f>IFERROR(VLOOKUP($I163,'WM-AR'!$I$7:$AS$3267,30,FALSE),"")</f>
        <v/>
      </c>
      <c r="AC163" s="714" t="str">
        <f>IFERROR(VLOOKUP($I163,'WM-AR'!$I$7:$AS$3267,31,FALSE),"")</f>
        <v/>
      </c>
      <c r="AD163" s="714" t="str">
        <f>IFERROR(VLOOKUP($I163,'WM-AR'!$I$7:$AS$3267,32,FALSE),"")</f>
        <v/>
      </c>
      <c r="AE163" s="714" t="str">
        <f>IFERROR(VLOOKUP($I163,'WM-AR'!$I$7:$AS$3267,33,FALSE),"")</f>
        <v/>
      </c>
      <c r="AF163" s="938"/>
      <c r="AG163" s="852"/>
      <c r="AH163" s="852"/>
      <c r="AI163" s="854"/>
      <c r="AJ163" s="854" t="str">
        <f t="shared" si="29"/>
        <v/>
      </c>
      <c r="AK163" s="1114"/>
      <c r="AL163" s="1344" t="str">
        <f>IF(AND(ISTEXT($E163),ISTEXT($B163)),"산출기준 &gt;&gt;  "&amp;_xlfn.XLOOKUP($E163,산출기준!$D:$D,산출기준!$E:$E,"매칭실패"),"")</f>
        <v/>
      </c>
    </row>
    <row r="164" spans="2:38" s="1344" customFormat="1">
      <c r="B164" s="1111"/>
      <c r="C164" s="1166"/>
      <c r="D164" s="787" t="s">
        <v>3366</v>
      </c>
      <c r="E164" s="1166"/>
      <c r="F164" s="1166"/>
      <c r="G164" s="843" t="s">
        <v>3614</v>
      </c>
      <c r="H164" s="843"/>
      <c r="I164" s="712" t="str">
        <f t="shared" si="27"/>
        <v/>
      </c>
      <c r="J164" s="714"/>
      <c r="K164" s="714" t="str">
        <f>IFERROR(VLOOKUP($I164,'WM-AR'!$I$7:$AS$3267,34,FALSE),"")</f>
        <v/>
      </c>
      <c r="L164" s="714" t="str">
        <f>IFERROR(VLOOKUP($I164,'WM-AR'!$I$7:$AS$3267,4,FALSE),"")</f>
        <v/>
      </c>
      <c r="M164" s="714" t="str">
        <f>IFERROR(VLOOKUP($I164,'WM-AR'!$I$7:$AS$3267,6,FALSE),"")</f>
        <v/>
      </c>
      <c r="N164" s="714" t="str">
        <f>IFERROR(VLOOKUP($I164,'WM-AR'!$I$7:$AS$3267,8,FALSE),"")</f>
        <v/>
      </c>
      <c r="O164" s="714" t="str">
        <f>IFERROR(VLOOKUP($I164,'WM-AR'!$I$7:$AS$3267,10,FALSE),"")</f>
        <v/>
      </c>
      <c r="P164" s="714" t="str">
        <f>IFERROR(VLOOKUP($I164,'WM-AR'!$I$7:$AS$3267,12,FALSE),"")</f>
        <v/>
      </c>
      <c r="Q164" s="714" t="str">
        <f>IFERROR(VLOOKUP($I164,'WM-AR'!$I$7:$AS$3267,14,FALSE),"")</f>
        <v/>
      </c>
      <c r="R164" s="714" t="str">
        <f>IFERROR(VLOOKUP($I164,'WM-AR'!$I$7:$AS$3267,16,FALSE),"")</f>
        <v/>
      </c>
      <c r="S164" s="714" t="str">
        <f>IFERROR(VLOOKUP($I164,'WM-AR'!$I$7:$AS$3267,18,FALSE),"")</f>
        <v/>
      </c>
      <c r="T164" s="714" t="str">
        <f>IFERROR(VLOOKUP($I164,'WM-AR'!$I$7:$AS$3267,20,FALSE),"")</f>
        <v/>
      </c>
      <c r="U164" s="714" t="str">
        <f>IFERROR(VLOOKUP($I164,'WM-AR'!$I$7:$AS$3267,22,FALSE),"")</f>
        <v/>
      </c>
      <c r="V164" s="714" t="str">
        <f>IFERROR(VLOOKUP($I164,'WM-AR'!$I$7:$AS$3267,24,FALSE),"")</f>
        <v/>
      </c>
      <c r="W164" s="714" t="str">
        <f>IFERROR(VLOOKUP($I164,'WM-AR'!$I$7:$AS$3267,25,FALSE),"")</f>
        <v/>
      </c>
      <c r="X164" s="714" t="str">
        <f>IFERROR(VLOOKUP($I164,'WM-AR'!$I$7:$AS$3267,26,FALSE),"")</f>
        <v/>
      </c>
      <c r="Y164" s="714" t="str">
        <f>IFERROR(VLOOKUP($I164,'WM-AR'!$I$7:$AS$3267,27,FALSE),"")</f>
        <v/>
      </c>
      <c r="Z164" s="714" t="str">
        <f>IFERROR(VLOOKUP($I164,'WM-AR'!$I$7:$AS$3267,28,FALSE),"")</f>
        <v/>
      </c>
      <c r="AA164" s="714" t="str">
        <f>IFERROR(VLOOKUP($I164,'WM-AR'!$I$7:$AS$3267,29,FALSE),"")</f>
        <v/>
      </c>
      <c r="AB164" s="714" t="str">
        <f>IFERROR(VLOOKUP($I164,'WM-AR'!$I$7:$AS$3267,30,FALSE),"")</f>
        <v/>
      </c>
      <c r="AC164" s="714" t="str">
        <f>IFERROR(VLOOKUP($I164,'WM-AR'!$I$7:$AS$3267,31,FALSE),"")</f>
        <v/>
      </c>
      <c r="AD164" s="714" t="str">
        <f>IFERROR(VLOOKUP($I164,'WM-AR'!$I$7:$AS$3267,32,FALSE),"")</f>
        <v/>
      </c>
      <c r="AE164" s="714" t="str">
        <f>IFERROR(VLOOKUP($I164,'WM-AR'!$I$7:$AS$3267,33,FALSE),"")</f>
        <v/>
      </c>
      <c r="AF164" s="938"/>
      <c r="AG164" s="852"/>
      <c r="AH164" s="852"/>
      <c r="AI164" s="854"/>
      <c r="AJ164" s="854" t="str">
        <f t="shared" si="29"/>
        <v/>
      </c>
      <c r="AK164" s="1114"/>
      <c r="AL164" s="1344" t="str">
        <f>IF(AND(ISTEXT($E164),ISTEXT($B164)),"산출기준 &gt;&gt;  "&amp;_xlfn.XLOOKUP($E164,산출기준!$D:$D,산출기준!$E:$E,"매칭실패"),"")</f>
        <v/>
      </c>
    </row>
    <row r="165" spans="2:38" s="1344" customFormat="1" ht="33">
      <c r="B165" s="1111"/>
      <c r="C165" s="1166"/>
      <c r="D165" s="787" t="s">
        <v>3615</v>
      </c>
      <c r="E165" s="1166"/>
      <c r="F165" s="1166"/>
      <c r="G165" s="843" t="s">
        <v>3616</v>
      </c>
      <c r="H165" s="843"/>
      <c r="I165" s="712" t="str">
        <f t="shared" si="27"/>
        <v/>
      </c>
      <c r="J165" s="714"/>
      <c r="K165" s="714" t="str">
        <f>IFERROR(VLOOKUP($I165,'WM-AR'!$I$7:$AS$3267,34,FALSE),"")</f>
        <v/>
      </c>
      <c r="L165" s="714" t="str">
        <f>IFERROR(VLOOKUP($I165,'WM-AR'!$I$7:$AS$3267,4,FALSE),"")</f>
        <v/>
      </c>
      <c r="M165" s="714" t="str">
        <f>IFERROR(VLOOKUP($I165,'WM-AR'!$I$7:$AS$3267,6,FALSE),"")</f>
        <v/>
      </c>
      <c r="N165" s="714" t="str">
        <f>IFERROR(VLOOKUP($I165,'WM-AR'!$I$7:$AS$3267,8,FALSE),"")</f>
        <v/>
      </c>
      <c r="O165" s="714" t="str">
        <f>IFERROR(VLOOKUP($I165,'WM-AR'!$I$7:$AS$3267,10,FALSE),"")</f>
        <v/>
      </c>
      <c r="P165" s="714" t="str">
        <f>IFERROR(VLOOKUP($I165,'WM-AR'!$I$7:$AS$3267,12,FALSE),"")</f>
        <v/>
      </c>
      <c r="Q165" s="714" t="str">
        <f>IFERROR(VLOOKUP($I165,'WM-AR'!$I$7:$AS$3267,14,FALSE),"")</f>
        <v/>
      </c>
      <c r="R165" s="714" t="str">
        <f>IFERROR(VLOOKUP($I165,'WM-AR'!$I$7:$AS$3267,16,FALSE),"")</f>
        <v/>
      </c>
      <c r="S165" s="714" t="str">
        <f>IFERROR(VLOOKUP($I165,'WM-AR'!$I$7:$AS$3267,18,FALSE),"")</f>
        <v/>
      </c>
      <c r="T165" s="714" t="str">
        <f>IFERROR(VLOOKUP($I165,'WM-AR'!$I$7:$AS$3267,20,FALSE),"")</f>
        <v/>
      </c>
      <c r="U165" s="714" t="str">
        <f>IFERROR(VLOOKUP($I165,'WM-AR'!$I$7:$AS$3267,22,FALSE),"")</f>
        <v/>
      </c>
      <c r="V165" s="714" t="str">
        <f>IFERROR(VLOOKUP($I165,'WM-AR'!$I$7:$AS$3267,24,FALSE),"")</f>
        <v/>
      </c>
      <c r="W165" s="714" t="str">
        <f>IFERROR(VLOOKUP($I165,'WM-AR'!$I$7:$AS$3267,25,FALSE),"")</f>
        <v/>
      </c>
      <c r="X165" s="714" t="str">
        <f>IFERROR(VLOOKUP($I165,'WM-AR'!$I$7:$AS$3267,26,FALSE),"")</f>
        <v/>
      </c>
      <c r="Y165" s="714" t="str">
        <f>IFERROR(VLOOKUP($I165,'WM-AR'!$I$7:$AS$3267,27,FALSE),"")</f>
        <v/>
      </c>
      <c r="Z165" s="714" t="str">
        <f>IFERROR(VLOOKUP($I165,'WM-AR'!$I$7:$AS$3267,28,FALSE),"")</f>
        <v/>
      </c>
      <c r="AA165" s="714" t="str">
        <f>IFERROR(VLOOKUP($I165,'WM-AR'!$I$7:$AS$3267,29,FALSE),"")</f>
        <v/>
      </c>
      <c r="AB165" s="714" t="str">
        <f>IFERROR(VLOOKUP($I165,'WM-AR'!$I$7:$AS$3267,30,FALSE),"")</f>
        <v/>
      </c>
      <c r="AC165" s="714" t="str">
        <f>IFERROR(VLOOKUP($I165,'WM-AR'!$I$7:$AS$3267,31,FALSE),"")</f>
        <v/>
      </c>
      <c r="AD165" s="714" t="str">
        <f>IFERROR(VLOOKUP($I165,'WM-AR'!$I$7:$AS$3267,32,FALSE),"")</f>
        <v/>
      </c>
      <c r="AE165" s="714" t="str">
        <f>IFERROR(VLOOKUP($I165,'WM-AR'!$I$7:$AS$3267,33,FALSE),"")</f>
        <v/>
      </c>
      <c r="AF165" s="938"/>
      <c r="AG165" s="852"/>
      <c r="AH165" s="852"/>
      <c r="AI165" s="854"/>
      <c r="AJ165" s="854" t="str">
        <f t="shared" si="29"/>
        <v/>
      </c>
      <c r="AK165" s="1114"/>
      <c r="AL165" s="1344" t="str">
        <f>IF(AND(ISTEXT($E165),ISTEXT($B165)),"산출기준 &gt;&gt;  "&amp;_xlfn.XLOOKUP($E165,산출기준!$D:$D,산출기준!$E:$E,"매칭실패"),"")</f>
        <v/>
      </c>
    </row>
    <row r="166" spans="2:38" s="1344" customFormat="1">
      <c r="B166" s="1111"/>
      <c r="C166" s="1166"/>
      <c r="D166" s="787" t="s">
        <v>3030</v>
      </c>
      <c r="E166" s="1166"/>
      <c r="F166" s="1166"/>
      <c r="G166" s="843" t="s">
        <v>3617</v>
      </c>
      <c r="H166" s="843"/>
      <c r="I166" s="712" t="str">
        <f t="shared" si="27"/>
        <v/>
      </c>
      <c r="J166" s="714"/>
      <c r="K166" s="714" t="str">
        <f>IFERROR(VLOOKUP($I166,'WM-AR'!$I$7:$AS$3267,34,FALSE),"")</f>
        <v/>
      </c>
      <c r="L166" s="714" t="str">
        <f>IFERROR(VLOOKUP($I166,'WM-AR'!$I$7:$AS$3267,4,FALSE),"")</f>
        <v/>
      </c>
      <c r="M166" s="714" t="str">
        <f>IFERROR(VLOOKUP($I166,'WM-AR'!$I$7:$AS$3267,6,FALSE),"")</f>
        <v/>
      </c>
      <c r="N166" s="714" t="str">
        <f>IFERROR(VLOOKUP($I166,'WM-AR'!$I$7:$AS$3267,8,FALSE),"")</f>
        <v/>
      </c>
      <c r="O166" s="714" t="str">
        <f>IFERROR(VLOOKUP($I166,'WM-AR'!$I$7:$AS$3267,10,FALSE),"")</f>
        <v/>
      </c>
      <c r="P166" s="714" t="str">
        <f>IFERROR(VLOOKUP($I166,'WM-AR'!$I$7:$AS$3267,12,FALSE),"")</f>
        <v/>
      </c>
      <c r="Q166" s="714" t="str">
        <f>IFERROR(VLOOKUP($I166,'WM-AR'!$I$7:$AS$3267,14,FALSE),"")</f>
        <v/>
      </c>
      <c r="R166" s="714" t="str">
        <f>IFERROR(VLOOKUP($I166,'WM-AR'!$I$7:$AS$3267,16,FALSE),"")</f>
        <v/>
      </c>
      <c r="S166" s="714" t="str">
        <f>IFERROR(VLOOKUP($I166,'WM-AR'!$I$7:$AS$3267,18,FALSE),"")</f>
        <v/>
      </c>
      <c r="T166" s="714" t="str">
        <f>IFERROR(VLOOKUP($I166,'WM-AR'!$I$7:$AS$3267,20,FALSE),"")</f>
        <v/>
      </c>
      <c r="U166" s="714" t="str">
        <f>IFERROR(VLOOKUP($I166,'WM-AR'!$I$7:$AS$3267,22,FALSE),"")</f>
        <v/>
      </c>
      <c r="V166" s="714" t="str">
        <f>IFERROR(VLOOKUP($I166,'WM-AR'!$I$7:$AS$3267,24,FALSE),"")</f>
        <v/>
      </c>
      <c r="W166" s="714" t="str">
        <f>IFERROR(VLOOKUP($I166,'WM-AR'!$I$7:$AS$3267,25,FALSE),"")</f>
        <v/>
      </c>
      <c r="X166" s="714" t="str">
        <f>IFERROR(VLOOKUP($I166,'WM-AR'!$I$7:$AS$3267,26,FALSE),"")</f>
        <v/>
      </c>
      <c r="Y166" s="714" t="str">
        <f>IFERROR(VLOOKUP($I166,'WM-AR'!$I$7:$AS$3267,27,FALSE),"")</f>
        <v/>
      </c>
      <c r="Z166" s="714" t="str">
        <f>IFERROR(VLOOKUP($I166,'WM-AR'!$I$7:$AS$3267,28,FALSE),"")</f>
        <v/>
      </c>
      <c r="AA166" s="714" t="str">
        <f>IFERROR(VLOOKUP($I166,'WM-AR'!$I$7:$AS$3267,29,FALSE),"")</f>
        <v/>
      </c>
      <c r="AB166" s="714" t="str">
        <f>IFERROR(VLOOKUP($I166,'WM-AR'!$I$7:$AS$3267,30,FALSE),"")</f>
        <v/>
      </c>
      <c r="AC166" s="714" t="str">
        <f>IFERROR(VLOOKUP($I166,'WM-AR'!$I$7:$AS$3267,31,FALSE),"")</f>
        <v/>
      </c>
      <c r="AD166" s="714" t="str">
        <f>IFERROR(VLOOKUP($I166,'WM-AR'!$I$7:$AS$3267,32,FALSE),"")</f>
        <v/>
      </c>
      <c r="AE166" s="714" t="str">
        <f>IFERROR(VLOOKUP($I166,'WM-AR'!$I$7:$AS$3267,33,FALSE),"")</f>
        <v/>
      </c>
      <c r="AF166" s="938"/>
      <c r="AG166" s="852"/>
      <c r="AH166" s="852"/>
      <c r="AI166" s="854"/>
      <c r="AJ166" s="854" t="str">
        <f t="shared" si="29"/>
        <v/>
      </c>
      <c r="AK166" s="1114"/>
      <c r="AL166" s="1344" t="str">
        <f>IF(AND(ISTEXT($E166),ISTEXT($B166)),"산출기준 &gt;&gt;  "&amp;_xlfn.XLOOKUP($E166,산출기준!$D:$D,산출기준!$E:$E,"매칭실패"),"")</f>
        <v/>
      </c>
    </row>
    <row r="167" spans="2:38" s="1344" customFormat="1">
      <c r="B167" s="1111"/>
      <c r="C167" s="1166"/>
      <c r="D167" s="787" t="s">
        <v>3366</v>
      </c>
      <c r="E167" s="1166"/>
      <c r="F167" s="1166"/>
      <c r="G167" s="843" t="s">
        <v>3618</v>
      </c>
      <c r="H167" s="843"/>
      <c r="I167" s="712" t="str">
        <f t="shared" si="27"/>
        <v/>
      </c>
      <c r="J167" s="714"/>
      <c r="K167" s="714" t="str">
        <f>IFERROR(VLOOKUP($I167,'WM-AR'!$I$7:$AS$3267,34,FALSE),"")</f>
        <v/>
      </c>
      <c r="L167" s="714" t="str">
        <f>IFERROR(VLOOKUP($I167,'WM-AR'!$I$7:$AS$3267,4,FALSE),"")</f>
        <v/>
      </c>
      <c r="M167" s="714" t="str">
        <f>IFERROR(VLOOKUP($I167,'WM-AR'!$I$7:$AS$3267,6,FALSE),"")</f>
        <v/>
      </c>
      <c r="N167" s="714" t="str">
        <f>IFERROR(VLOOKUP($I167,'WM-AR'!$I$7:$AS$3267,8,FALSE),"")</f>
        <v/>
      </c>
      <c r="O167" s="714" t="str">
        <f>IFERROR(VLOOKUP($I167,'WM-AR'!$I$7:$AS$3267,10,FALSE),"")</f>
        <v/>
      </c>
      <c r="P167" s="714" t="str">
        <f>IFERROR(VLOOKUP($I167,'WM-AR'!$I$7:$AS$3267,12,FALSE),"")</f>
        <v/>
      </c>
      <c r="Q167" s="714" t="str">
        <f>IFERROR(VLOOKUP($I167,'WM-AR'!$I$7:$AS$3267,14,FALSE),"")</f>
        <v/>
      </c>
      <c r="R167" s="714" t="str">
        <f>IFERROR(VLOOKUP($I167,'WM-AR'!$I$7:$AS$3267,16,FALSE),"")</f>
        <v/>
      </c>
      <c r="S167" s="714" t="str">
        <f>IFERROR(VLOOKUP($I167,'WM-AR'!$I$7:$AS$3267,18,FALSE),"")</f>
        <v/>
      </c>
      <c r="T167" s="714" t="str">
        <f>IFERROR(VLOOKUP($I167,'WM-AR'!$I$7:$AS$3267,20,FALSE),"")</f>
        <v/>
      </c>
      <c r="U167" s="714" t="str">
        <f>IFERROR(VLOOKUP($I167,'WM-AR'!$I$7:$AS$3267,22,FALSE),"")</f>
        <v/>
      </c>
      <c r="V167" s="714" t="str">
        <f>IFERROR(VLOOKUP($I167,'WM-AR'!$I$7:$AS$3267,24,FALSE),"")</f>
        <v/>
      </c>
      <c r="W167" s="714" t="str">
        <f>IFERROR(VLOOKUP($I167,'WM-AR'!$I$7:$AS$3267,25,FALSE),"")</f>
        <v/>
      </c>
      <c r="X167" s="714" t="str">
        <f>IFERROR(VLOOKUP($I167,'WM-AR'!$I$7:$AS$3267,26,FALSE),"")</f>
        <v/>
      </c>
      <c r="Y167" s="714" t="str">
        <f>IFERROR(VLOOKUP($I167,'WM-AR'!$I$7:$AS$3267,27,FALSE),"")</f>
        <v/>
      </c>
      <c r="Z167" s="714" t="str">
        <f>IFERROR(VLOOKUP($I167,'WM-AR'!$I$7:$AS$3267,28,FALSE),"")</f>
        <v/>
      </c>
      <c r="AA167" s="714" t="str">
        <f>IFERROR(VLOOKUP($I167,'WM-AR'!$I$7:$AS$3267,29,FALSE),"")</f>
        <v/>
      </c>
      <c r="AB167" s="714" t="str">
        <f>IFERROR(VLOOKUP($I167,'WM-AR'!$I$7:$AS$3267,30,FALSE),"")</f>
        <v/>
      </c>
      <c r="AC167" s="714" t="str">
        <f>IFERROR(VLOOKUP($I167,'WM-AR'!$I$7:$AS$3267,31,FALSE),"")</f>
        <v/>
      </c>
      <c r="AD167" s="714" t="str">
        <f>IFERROR(VLOOKUP($I167,'WM-AR'!$I$7:$AS$3267,32,FALSE),"")</f>
        <v/>
      </c>
      <c r="AE167" s="714" t="str">
        <f>IFERROR(VLOOKUP($I167,'WM-AR'!$I$7:$AS$3267,33,FALSE),"")</f>
        <v/>
      </c>
      <c r="AF167" s="938"/>
      <c r="AG167" s="852"/>
      <c r="AH167" s="852"/>
      <c r="AI167" s="854"/>
      <c r="AJ167" s="854" t="str">
        <f t="shared" si="29"/>
        <v/>
      </c>
      <c r="AK167" s="1114"/>
      <c r="AL167" s="1344" t="str">
        <f>IF(AND(ISTEXT($E167),ISTEXT($B167)),"산출기준 &gt;&gt;  "&amp;_xlfn.XLOOKUP($E167,산출기준!$D:$D,산출기준!$E:$E,"매칭실패"),"")</f>
        <v/>
      </c>
    </row>
    <row r="168" spans="2:38" s="1344" customFormat="1">
      <c r="B168" s="1111"/>
      <c r="C168" s="1166"/>
      <c r="D168" s="787" t="s">
        <v>3366</v>
      </c>
      <c r="E168" s="1166"/>
      <c r="F168" s="1166"/>
      <c r="G168" s="843" t="s">
        <v>3619</v>
      </c>
      <c r="H168" s="843"/>
      <c r="I168" s="712" t="str">
        <f t="shared" si="27"/>
        <v/>
      </c>
      <c r="J168" s="714"/>
      <c r="K168" s="714" t="str">
        <f>IFERROR(VLOOKUP($I168,'WM-AR'!$I$7:$AS$3267,34,FALSE),"")</f>
        <v/>
      </c>
      <c r="L168" s="714" t="str">
        <f>IFERROR(VLOOKUP($I168,'WM-AR'!$I$7:$AS$3267,4,FALSE),"")</f>
        <v/>
      </c>
      <c r="M168" s="714" t="str">
        <f>IFERROR(VLOOKUP($I168,'WM-AR'!$I$7:$AS$3267,6,FALSE),"")</f>
        <v/>
      </c>
      <c r="N168" s="714" t="str">
        <f>IFERROR(VLOOKUP($I168,'WM-AR'!$I$7:$AS$3267,8,FALSE),"")</f>
        <v/>
      </c>
      <c r="O168" s="714" t="str">
        <f>IFERROR(VLOOKUP($I168,'WM-AR'!$I$7:$AS$3267,10,FALSE),"")</f>
        <v/>
      </c>
      <c r="P168" s="714" t="str">
        <f>IFERROR(VLOOKUP($I168,'WM-AR'!$I$7:$AS$3267,12,FALSE),"")</f>
        <v/>
      </c>
      <c r="Q168" s="714" t="str">
        <f>IFERROR(VLOOKUP($I168,'WM-AR'!$I$7:$AS$3267,14,FALSE),"")</f>
        <v/>
      </c>
      <c r="R168" s="714" t="str">
        <f>IFERROR(VLOOKUP($I168,'WM-AR'!$I$7:$AS$3267,16,FALSE),"")</f>
        <v/>
      </c>
      <c r="S168" s="714" t="str">
        <f>IFERROR(VLOOKUP($I168,'WM-AR'!$I$7:$AS$3267,18,FALSE),"")</f>
        <v/>
      </c>
      <c r="T168" s="714" t="str">
        <f>IFERROR(VLOOKUP($I168,'WM-AR'!$I$7:$AS$3267,20,FALSE),"")</f>
        <v/>
      </c>
      <c r="U168" s="714" t="str">
        <f>IFERROR(VLOOKUP($I168,'WM-AR'!$I$7:$AS$3267,22,FALSE),"")</f>
        <v/>
      </c>
      <c r="V168" s="714" t="str">
        <f>IFERROR(VLOOKUP($I168,'WM-AR'!$I$7:$AS$3267,24,FALSE),"")</f>
        <v/>
      </c>
      <c r="W168" s="714" t="str">
        <f>IFERROR(VLOOKUP($I168,'WM-AR'!$I$7:$AS$3267,25,FALSE),"")</f>
        <v/>
      </c>
      <c r="X168" s="714" t="str">
        <f>IFERROR(VLOOKUP($I168,'WM-AR'!$I$7:$AS$3267,26,FALSE),"")</f>
        <v/>
      </c>
      <c r="Y168" s="714" t="str">
        <f>IFERROR(VLOOKUP($I168,'WM-AR'!$I$7:$AS$3267,27,FALSE),"")</f>
        <v/>
      </c>
      <c r="Z168" s="714" t="str">
        <f>IFERROR(VLOOKUP($I168,'WM-AR'!$I$7:$AS$3267,28,FALSE),"")</f>
        <v/>
      </c>
      <c r="AA168" s="714" t="str">
        <f>IFERROR(VLOOKUP($I168,'WM-AR'!$I$7:$AS$3267,29,FALSE),"")</f>
        <v/>
      </c>
      <c r="AB168" s="714" t="str">
        <f>IFERROR(VLOOKUP($I168,'WM-AR'!$I$7:$AS$3267,30,FALSE),"")</f>
        <v/>
      </c>
      <c r="AC168" s="714" t="str">
        <f>IFERROR(VLOOKUP($I168,'WM-AR'!$I$7:$AS$3267,31,FALSE),"")</f>
        <v/>
      </c>
      <c r="AD168" s="714" t="str">
        <f>IFERROR(VLOOKUP($I168,'WM-AR'!$I$7:$AS$3267,32,FALSE),"")</f>
        <v/>
      </c>
      <c r="AE168" s="714" t="str">
        <f>IFERROR(VLOOKUP($I168,'WM-AR'!$I$7:$AS$3267,33,FALSE),"")</f>
        <v/>
      </c>
      <c r="AF168" s="938"/>
      <c r="AG168" s="852"/>
      <c r="AH168" s="852"/>
      <c r="AI168" s="854"/>
      <c r="AJ168" s="854" t="str">
        <f t="shared" si="29"/>
        <v/>
      </c>
      <c r="AK168" s="1114"/>
      <c r="AL168" s="1344" t="str">
        <f>IF(AND(ISTEXT($E168),ISTEXT($B168)),"산출기준 &gt;&gt;  "&amp;_xlfn.XLOOKUP($E168,산출기준!$D:$D,산출기준!$E:$E,"매칭실패"),"")</f>
        <v/>
      </c>
    </row>
    <row r="169" spans="2:38" s="1344" customFormat="1">
      <c r="B169" s="1111"/>
      <c r="C169" s="1166"/>
      <c r="D169" s="787" t="s">
        <v>3366</v>
      </c>
      <c r="E169" s="1166"/>
      <c r="F169" s="1166"/>
      <c r="G169" s="843" t="s">
        <v>3620</v>
      </c>
      <c r="H169" s="843"/>
      <c r="I169" s="712" t="str">
        <f t="shared" si="27"/>
        <v/>
      </c>
      <c r="J169" s="714"/>
      <c r="K169" s="714" t="str">
        <f>IFERROR(VLOOKUP($I169,'WM-AR'!$I$7:$AS$3267,34,FALSE),"")</f>
        <v/>
      </c>
      <c r="L169" s="714" t="str">
        <f>IFERROR(VLOOKUP($I169,'WM-AR'!$I$7:$AS$3267,4,FALSE),"")</f>
        <v/>
      </c>
      <c r="M169" s="714" t="str">
        <f>IFERROR(VLOOKUP($I169,'WM-AR'!$I$7:$AS$3267,6,FALSE),"")</f>
        <v/>
      </c>
      <c r="N169" s="714" t="str">
        <f>IFERROR(VLOOKUP($I169,'WM-AR'!$I$7:$AS$3267,8,FALSE),"")</f>
        <v/>
      </c>
      <c r="O169" s="714" t="str">
        <f>IFERROR(VLOOKUP($I169,'WM-AR'!$I$7:$AS$3267,10,FALSE),"")</f>
        <v/>
      </c>
      <c r="P169" s="714" t="str">
        <f>IFERROR(VLOOKUP($I169,'WM-AR'!$I$7:$AS$3267,12,FALSE),"")</f>
        <v/>
      </c>
      <c r="Q169" s="714" t="str">
        <f>IFERROR(VLOOKUP($I169,'WM-AR'!$I$7:$AS$3267,14,FALSE),"")</f>
        <v/>
      </c>
      <c r="R169" s="714" t="str">
        <f>IFERROR(VLOOKUP($I169,'WM-AR'!$I$7:$AS$3267,16,FALSE),"")</f>
        <v/>
      </c>
      <c r="S169" s="714" t="str">
        <f>IFERROR(VLOOKUP($I169,'WM-AR'!$I$7:$AS$3267,18,FALSE),"")</f>
        <v/>
      </c>
      <c r="T169" s="714" t="str">
        <f>IFERROR(VLOOKUP($I169,'WM-AR'!$I$7:$AS$3267,20,FALSE),"")</f>
        <v/>
      </c>
      <c r="U169" s="714" t="str">
        <f>IFERROR(VLOOKUP($I169,'WM-AR'!$I$7:$AS$3267,22,FALSE),"")</f>
        <v/>
      </c>
      <c r="V169" s="714" t="str">
        <f>IFERROR(VLOOKUP($I169,'WM-AR'!$I$7:$AS$3267,24,FALSE),"")</f>
        <v/>
      </c>
      <c r="W169" s="714" t="str">
        <f>IFERROR(VLOOKUP($I169,'WM-AR'!$I$7:$AS$3267,25,FALSE),"")</f>
        <v/>
      </c>
      <c r="X169" s="714" t="str">
        <f>IFERROR(VLOOKUP($I169,'WM-AR'!$I$7:$AS$3267,26,FALSE),"")</f>
        <v/>
      </c>
      <c r="Y169" s="714" t="str">
        <f>IFERROR(VLOOKUP($I169,'WM-AR'!$I$7:$AS$3267,27,FALSE),"")</f>
        <v/>
      </c>
      <c r="Z169" s="714" t="str">
        <f>IFERROR(VLOOKUP($I169,'WM-AR'!$I$7:$AS$3267,28,FALSE),"")</f>
        <v/>
      </c>
      <c r="AA169" s="714" t="str">
        <f>IFERROR(VLOOKUP($I169,'WM-AR'!$I$7:$AS$3267,29,FALSE),"")</f>
        <v/>
      </c>
      <c r="AB169" s="714" t="str">
        <f>IFERROR(VLOOKUP($I169,'WM-AR'!$I$7:$AS$3267,30,FALSE),"")</f>
        <v/>
      </c>
      <c r="AC169" s="714" t="str">
        <f>IFERROR(VLOOKUP($I169,'WM-AR'!$I$7:$AS$3267,31,FALSE),"")</f>
        <v/>
      </c>
      <c r="AD169" s="714" t="str">
        <f>IFERROR(VLOOKUP($I169,'WM-AR'!$I$7:$AS$3267,32,FALSE),"")</f>
        <v/>
      </c>
      <c r="AE169" s="714" t="str">
        <f>IFERROR(VLOOKUP($I169,'WM-AR'!$I$7:$AS$3267,33,FALSE),"")</f>
        <v/>
      </c>
      <c r="AF169" s="938"/>
      <c r="AG169" s="852"/>
      <c r="AH169" s="852"/>
      <c r="AI169" s="854"/>
      <c r="AJ169" s="854" t="str">
        <f t="shared" si="29"/>
        <v/>
      </c>
      <c r="AK169" s="1114"/>
      <c r="AL169" s="1344" t="str">
        <f>IF(AND(ISTEXT($E169),ISTEXT($B169)),"산출기준 &gt;&gt;  "&amp;_xlfn.XLOOKUP($E169,산출기준!$D:$D,산출기준!$E:$E,"매칭실패"),"")</f>
        <v/>
      </c>
    </row>
    <row r="170" spans="2:38" s="1344" customFormat="1">
      <c r="B170" s="1111"/>
      <c r="C170" s="1166"/>
      <c r="D170" s="787" t="s">
        <v>3366</v>
      </c>
      <c r="E170" s="1166"/>
      <c r="F170" s="1166"/>
      <c r="G170" s="843" t="s">
        <v>3621</v>
      </c>
      <c r="H170" s="843"/>
      <c r="I170" s="712" t="str">
        <f t="shared" si="27"/>
        <v/>
      </c>
      <c r="J170" s="714"/>
      <c r="K170" s="714" t="str">
        <f>IFERROR(VLOOKUP($I170,'WM-AR'!$I$7:$AS$3267,34,FALSE),"")</f>
        <v/>
      </c>
      <c r="L170" s="714" t="str">
        <f>IFERROR(VLOOKUP($I170,'WM-AR'!$I$7:$AS$3267,4,FALSE),"")</f>
        <v/>
      </c>
      <c r="M170" s="714" t="str">
        <f>IFERROR(VLOOKUP($I170,'WM-AR'!$I$7:$AS$3267,6,FALSE),"")</f>
        <v/>
      </c>
      <c r="N170" s="714" t="str">
        <f>IFERROR(VLOOKUP($I170,'WM-AR'!$I$7:$AS$3267,8,FALSE),"")</f>
        <v/>
      </c>
      <c r="O170" s="714" t="str">
        <f>IFERROR(VLOOKUP($I170,'WM-AR'!$I$7:$AS$3267,10,FALSE),"")</f>
        <v/>
      </c>
      <c r="P170" s="714" t="str">
        <f>IFERROR(VLOOKUP($I170,'WM-AR'!$I$7:$AS$3267,12,FALSE),"")</f>
        <v/>
      </c>
      <c r="Q170" s="714" t="str">
        <f>IFERROR(VLOOKUP($I170,'WM-AR'!$I$7:$AS$3267,14,FALSE),"")</f>
        <v/>
      </c>
      <c r="R170" s="714" t="str">
        <f>IFERROR(VLOOKUP($I170,'WM-AR'!$I$7:$AS$3267,16,FALSE),"")</f>
        <v/>
      </c>
      <c r="S170" s="714" t="str">
        <f>IFERROR(VLOOKUP($I170,'WM-AR'!$I$7:$AS$3267,18,FALSE),"")</f>
        <v/>
      </c>
      <c r="T170" s="714" t="str">
        <f>IFERROR(VLOOKUP($I170,'WM-AR'!$I$7:$AS$3267,20,FALSE),"")</f>
        <v/>
      </c>
      <c r="U170" s="714" t="str">
        <f>IFERROR(VLOOKUP($I170,'WM-AR'!$I$7:$AS$3267,22,FALSE),"")</f>
        <v/>
      </c>
      <c r="V170" s="714" t="str">
        <f>IFERROR(VLOOKUP($I170,'WM-AR'!$I$7:$AS$3267,24,FALSE),"")</f>
        <v/>
      </c>
      <c r="W170" s="714" t="str">
        <f>IFERROR(VLOOKUP($I170,'WM-AR'!$I$7:$AS$3267,25,FALSE),"")</f>
        <v/>
      </c>
      <c r="X170" s="714" t="str">
        <f>IFERROR(VLOOKUP($I170,'WM-AR'!$I$7:$AS$3267,26,FALSE),"")</f>
        <v/>
      </c>
      <c r="Y170" s="714" t="str">
        <f>IFERROR(VLOOKUP($I170,'WM-AR'!$I$7:$AS$3267,27,FALSE),"")</f>
        <v/>
      </c>
      <c r="Z170" s="714" t="str">
        <f>IFERROR(VLOOKUP($I170,'WM-AR'!$I$7:$AS$3267,28,FALSE),"")</f>
        <v/>
      </c>
      <c r="AA170" s="714" t="str">
        <f>IFERROR(VLOOKUP($I170,'WM-AR'!$I$7:$AS$3267,29,FALSE),"")</f>
        <v/>
      </c>
      <c r="AB170" s="714" t="str">
        <f>IFERROR(VLOOKUP($I170,'WM-AR'!$I$7:$AS$3267,30,FALSE),"")</f>
        <v/>
      </c>
      <c r="AC170" s="714" t="str">
        <f>IFERROR(VLOOKUP($I170,'WM-AR'!$I$7:$AS$3267,31,FALSE),"")</f>
        <v/>
      </c>
      <c r="AD170" s="714" t="str">
        <f>IFERROR(VLOOKUP($I170,'WM-AR'!$I$7:$AS$3267,32,FALSE),"")</f>
        <v/>
      </c>
      <c r="AE170" s="714" t="str">
        <f>IFERROR(VLOOKUP($I170,'WM-AR'!$I$7:$AS$3267,33,FALSE),"")</f>
        <v/>
      </c>
      <c r="AF170" s="938"/>
      <c r="AG170" s="852"/>
      <c r="AH170" s="852"/>
      <c r="AI170" s="854"/>
      <c r="AJ170" s="854" t="str">
        <f t="shared" si="29"/>
        <v/>
      </c>
      <c r="AK170" s="1114"/>
      <c r="AL170" s="1344" t="str">
        <f>IF(AND(ISTEXT($E170),ISTEXT($B170)),"산출기준 &gt;&gt;  "&amp;_xlfn.XLOOKUP($E170,산출기준!$D:$D,산출기준!$E:$E,"매칭실패"),"")</f>
        <v/>
      </c>
    </row>
    <row r="171" spans="2:38" s="1344" customFormat="1">
      <c r="B171" s="1111"/>
      <c r="C171" s="1166"/>
      <c r="D171" s="787" t="s">
        <v>3366</v>
      </c>
      <c r="E171" s="1166"/>
      <c r="F171" s="1166"/>
      <c r="G171" s="843" t="s">
        <v>3622</v>
      </c>
      <c r="H171" s="843"/>
      <c r="I171" s="712" t="str">
        <f t="shared" si="27"/>
        <v/>
      </c>
      <c r="J171" s="714"/>
      <c r="K171" s="714" t="str">
        <f>IFERROR(VLOOKUP($I171,'WM-AR'!$I$7:$AS$3267,34,FALSE),"")</f>
        <v/>
      </c>
      <c r="L171" s="714" t="str">
        <f>IFERROR(VLOOKUP($I171,'WM-AR'!$I$7:$AS$3267,4,FALSE),"")</f>
        <v/>
      </c>
      <c r="M171" s="714" t="str">
        <f>IFERROR(VLOOKUP($I171,'WM-AR'!$I$7:$AS$3267,6,FALSE),"")</f>
        <v/>
      </c>
      <c r="N171" s="714" t="str">
        <f>IFERROR(VLOOKUP($I171,'WM-AR'!$I$7:$AS$3267,8,FALSE),"")</f>
        <v/>
      </c>
      <c r="O171" s="714" t="str">
        <f>IFERROR(VLOOKUP($I171,'WM-AR'!$I$7:$AS$3267,10,FALSE),"")</f>
        <v/>
      </c>
      <c r="P171" s="714" t="str">
        <f>IFERROR(VLOOKUP($I171,'WM-AR'!$I$7:$AS$3267,12,FALSE),"")</f>
        <v/>
      </c>
      <c r="Q171" s="714" t="str">
        <f>IFERROR(VLOOKUP($I171,'WM-AR'!$I$7:$AS$3267,14,FALSE),"")</f>
        <v/>
      </c>
      <c r="R171" s="714" t="str">
        <f>IFERROR(VLOOKUP($I171,'WM-AR'!$I$7:$AS$3267,16,FALSE),"")</f>
        <v/>
      </c>
      <c r="S171" s="714" t="str">
        <f>IFERROR(VLOOKUP($I171,'WM-AR'!$I$7:$AS$3267,18,FALSE),"")</f>
        <v/>
      </c>
      <c r="T171" s="714" t="str">
        <f>IFERROR(VLOOKUP($I171,'WM-AR'!$I$7:$AS$3267,20,FALSE),"")</f>
        <v/>
      </c>
      <c r="U171" s="714" t="str">
        <f>IFERROR(VLOOKUP($I171,'WM-AR'!$I$7:$AS$3267,22,FALSE),"")</f>
        <v/>
      </c>
      <c r="V171" s="714" t="str">
        <f>IFERROR(VLOOKUP($I171,'WM-AR'!$I$7:$AS$3267,24,FALSE),"")</f>
        <v/>
      </c>
      <c r="W171" s="714" t="str">
        <f>IFERROR(VLOOKUP($I171,'WM-AR'!$I$7:$AS$3267,25,FALSE),"")</f>
        <v/>
      </c>
      <c r="X171" s="714" t="str">
        <f>IFERROR(VLOOKUP($I171,'WM-AR'!$I$7:$AS$3267,26,FALSE),"")</f>
        <v/>
      </c>
      <c r="Y171" s="714" t="str">
        <f>IFERROR(VLOOKUP($I171,'WM-AR'!$I$7:$AS$3267,27,FALSE),"")</f>
        <v/>
      </c>
      <c r="Z171" s="714" t="str">
        <f>IFERROR(VLOOKUP($I171,'WM-AR'!$I$7:$AS$3267,28,FALSE),"")</f>
        <v/>
      </c>
      <c r="AA171" s="714" t="str">
        <f>IFERROR(VLOOKUP($I171,'WM-AR'!$I$7:$AS$3267,29,FALSE),"")</f>
        <v/>
      </c>
      <c r="AB171" s="714" t="str">
        <f>IFERROR(VLOOKUP($I171,'WM-AR'!$I$7:$AS$3267,30,FALSE),"")</f>
        <v/>
      </c>
      <c r="AC171" s="714" t="str">
        <f>IFERROR(VLOOKUP($I171,'WM-AR'!$I$7:$AS$3267,31,FALSE),"")</f>
        <v/>
      </c>
      <c r="AD171" s="714" t="str">
        <f>IFERROR(VLOOKUP($I171,'WM-AR'!$I$7:$AS$3267,32,FALSE),"")</f>
        <v/>
      </c>
      <c r="AE171" s="714" t="str">
        <f>IFERROR(VLOOKUP($I171,'WM-AR'!$I$7:$AS$3267,33,FALSE),"")</f>
        <v/>
      </c>
      <c r="AF171" s="938"/>
      <c r="AG171" s="852"/>
      <c r="AH171" s="852"/>
      <c r="AI171" s="854"/>
      <c r="AJ171" s="854" t="str">
        <f t="shared" si="29"/>
        <v/>
      </c>
      <c r="AK171" s="1114"/>
      <c r="AL171" s="1344" t="str">
        <f>IF(AND(ISTEXT($E171),ISTEXT($B171)),"산출기준 &gt;&gt;  "&amp;_xlfn.XLOOKUP($E171,산출기준!$D:$D,산출기준!$E:$E,"매칭실패"),"")</f>
        <v/>
      </c>
    </row>
    <row r="172" spans="2:38" s="1349" customFormat="1">
      <c r="B172" s="1272"/>
      <c r="C172" s="1273"/>
      <c r="D172" s="1345" t="s">
        <v>2715</v>
      </c>
      <c r="E172" s="1273"/>
      <c r="F172" s="1273"/>
      <c r="G172" s="1274" t="s">
        <v>3623</v>
      </c>
      <c r="H172" s="1274"/>
      <c r="I172" s="1275" t="str">
        <f t="shared" si="27"/>
        <v/>
      </c>
      <c r="J172" s="1276"/>
      <c r="K172" s="1276" t="str">
        <f>IFERROR(VLOOKUP($I172,'WM-AR'!$I$7:$AS$3267,34,FALSE),"")</f>
        <v/>
      </c>
      <c r="L172" s="1276" t="str">
        <f>IFERROR(VLOOKUP($I172,'WM-AR'!$I$7:$AS$3267,4,FALSE),"")</f>
        <v/>
      </c>
      <c r="M172" s="1276" t="str">
        <f>IFERROR(VLOOKUP($I172,'WM-AR'!$I$7:$AS$3267,6,FALSE),"")</f>
        <v/>
      </c>
      <c r="N172" s="1276" t="str">
        <f>IFERROR(VLOOKUP($I172,'WM-AR'!$I$7:$AS$3267,8,FALSE),"")</f>
        <v/>
      </c>
      <c r="O172" s="1276" t="str">
        <f>IFERROR(VLOOKUP($I172,'WM-AR'!$I$7:$AS$3267,10,FALSE),"")</f>
        <v/>
      </c>
      <c r="P172" s="1276" t="str">
        <f>IFERROR(VLOOKUP($I172,'WM-AR'!$I$7:$AS$3267,12,FALSE),"")</f>
        <v/>
      </c>
      <c r="Q172" s="1276" t="str">
        <f>IFERROR(VLOOKUP($I172,'WM-AR'!$I$7:$AS$3267,14,FALSE),"")</f>
        <v/>
      </c>
      <c r="R172" s="1276" t="str">
        <f>IFERROR(VLOOKUP($I172,'WM-AR'!$I$7:$AS$3267,16,FALSE),"")</f>
        <v/>
      </c>
      <c r="S172" s="1276" t="str">
        <f>IFERROR(VLOOKUP($I172,'WM-AR'!$I$7:$AS$3267,18,FALSE),"")</f>
        <v/>
      </c>
      <c r="T172" s="1276" t="str">
        <f>IFERROR(VLOOKUP($I172,'WM-AR'!$I$7:$AS$3267,20,FALSE),"")</f>
        <v/>
      </c>
      <c r="U172" s="1276" t="str">
        <f>IFERROR(VLOOKUP($I172,'WM-AR'!$I$7:$AS$3267,22,FALSE),"")</f>
        <v/>
      </c>
      <c r="V172" s="1276" t="str">
        <f>IFERROR(VLOOKUP($I172,'WM-AR'!$I$7:$AS$3267,24,FALSE),"")</f>
        <v/>
      </c>
      <c r="W172" s="1276" t="str">
        <f>IFERROR(VLOOKUP($I172,'WM-AR'!$I$7:$AS$3267,25,FALSE),"")</f>
        <v/>
      </c>
      <c r="X172" s="1276" t="str">
        <f>IFERROR(VLOOKUP($I172,'WM-AR'!$I$7:$AS$3267,26,FALSE),"")</f>
        <v/>
      </c>
      <c r="Y172" s="1276" t="str">
        <f>IFERROR(VLOOKUP($I172,'WM-AR'!$I$7:$AS$3267,27,FALSE),"")</f>
        <v/>
      </c>
      <c r="Z172" s="1276" t="str">
        <f>IFERROR(VLOOKUP($I172,'WM-AR'!$I$7:$AS$3267,28,FALSE),"")</f>
        <v/>
      </c>
      <c r="AA172" s="1276" t="str">
        <f>IFERROR(VLOOKUP($I172,'WM-AR'!$I$7:$AS$3267,29,FALSE),"")</f>
        <v/>
      </c>
      <c r="AB172" s="1276" t="str">
        <f>IFERROR(VLOOKUP($I172,'WM-AR'!$I$7:$AS$3267,30,FALSE),"")</f>
        <v/>
      </c>
      <c r="AC172" s="1276" t="str">
        <f>IFERROR(VLOOKUP($I172,'WM-AR'!$I$7:$AS$3267,31,FALSE),"")</f>
        <v/>
      </c>
      <c r="AD172" s="1276" t="str">
        <f>IFERROR(VLOOKUP($I172,'WM-AR'!$I$7:$AS$3267,32,FALSE),"")</f>
        <v/>
      </c>
      <c r="AE172" s="1276" t="str">
        <f>IFERROR(VLOOKUP($I172,'WM-AR'!$I$7:$AS$3267,33,FALSE),"")</f>
        <v/>
      </c>
      <c r="AF172" s="1346"/>
      <c r="AG172" s="1347"/>
      <c r="AH172" s="1347"/>
      <c r="AI172" s="1278"/>
      <c r="AJ172" s="1278" t="str">
        <f t="shared" si="29"/>
        <v/>
      </c>
      <c r="AK172" s="1348"/>
      <c r="AL172" s="1349" t="str">
        <f>IF(AND(ISTEXT($E172),ISTEXT($B172)),"산출기준 &gt;&gt;  "&amp;_xlfn.XLOOKUP($E172,산출기준!$D:$D,산출기준!$E:$E,"매칭실패"),"")</f>
        <v/>
      </c>
    </row>
    <row r="173" spans="2:38" s="1349" customFormat="1">
      <c r="B173" s="1272"/>
      <c r="C173" s="1273"/>
      <c r="D173" s="1345" t="s">
        <v>2715</v>
      </c>
      <c r="E173" s="1273"/>
      <c r="F173" s="1273"/>
      <c r="G173" s="1274" t="s">
        <v>3624</v>
      </c>
      <c r="H173" s="1274"/>
      <c r="I173" s="1275" t="str">
        <f t="shared" si="27"/>
        <v/>
      </c>
      <c r="J173" s="1276"/>
      <c r="K173" s="1276" t="str">
        <f>IFERROR(VLOOKUP($I173,'WM-AR'!$I$7:$AS$3267,34,FALSE),"")</f>
        <v/>
      </c>
      <c r="L173" s="1276" t="str">
        <f>IFERROR(VLOOKUP($I173,'WM-AR'!$I$7:$AS$3267,4,FALSE),"")</f>
        <v/>
      </c>
      <c r="M173" s="1276" t="str">
        <f>IFERROR(VLOOKUP($I173,'WM-AR'!$I$7:$AS$3267,6,FALSE),"")</f>
        <v/>
      </c>
      <c r="N173" s="1276" t="str">
        <f>IFERROR(VLOOKUP($I173,'WM-AR'!$I$7:$AS$3267,8,FALSE),"")</f>
        <v/>
      </c>
      <c r="O173" s="1276" t="str">
        <f>IFERROR(VLOOKUP($I173,'WM-AR'!$I$7:$AS$3267,10,FALSE),"")</f>
        <v/>
      </c>
      <c r="P173" s="1276" t="str">
        <f>IFERROR(VLOOKUP($I173,'WM-AR'!$I$7:$AS$3267,12,FALSE),"")</f>
        <v/>
      </c>
      <c r="Q173" s="1276" t="str">
        <f>IFERROR(VLOOKUP($I173,'WM-AR'!$I$7:$AS$3267,14,FALSE),"")</f>
        <v/>
      </c>
      <c r="R173" s="1276" t="str">
        <f>IFERROR(VLOOKUP($I173,'WM-AR'!$I$7:$AS$3267,16,FALSE),"")</f>
        <v/>
      </c>
      <c r="S173" s="1276" t="str">
        <f>IFERROR(VLOOKUP($I173,'WM-AR'!$I$7:$AS$3267,18,FALSE),"")</f>
        <v/>
      </c>
      <c r="T173" s="1276" t="str">
        <f>IFERROR(VLOOKUP($I173,'WM-AR'!$I$7:$AS$3267,20,FALSE),"")</f>
        <v/>
      </c>
      <c r="U173" s="1276" t="str">
        <f>IFERROR(VLOOKUP($I173,'WM-AR'!$I$7:$AS$3267,22,FALSE),"")</f>
        <v/>
      </c>
      <c r="V173" s="1276" t="str">
        <f>IFERROR(VLOOKUP($I173,'WM-AR'!$I$7:$AS$3267,24,FALSE),"")</f>
        <v/>
      </c>
      <c r="W173" s="1276" t="str">
        <f>IFERROR(VLOOKUP($I173,'WM-AR'!$I$7:$AS$3267,25,FALSE),"")</f>
        <v/>
      </c>
      <c r="X173" s="1276" t="str">
        <f>IFERROR(VLOOKUP($I173,'WM-AR'!$I$7:$AS$3267,26,FALSE),"")</f>
        <v/>
      </c>
      <c r="Y173" s="1276" t="str">
        <f>IFERROR(VLOOKUP($I173,'WM-AR'!$I$7:$AS$3267,27,FALSE),"")</f>
        <v/>
      </c>
      <c r="Z173" s="1276" t="str">
        <f>IFERROR(VLOOKUP($I173,'WM-AR'!$I$7:$AS$3267,28,FALSE),"")</f>
        <v/>
      </c>
      <c r="AA173" s="1276" t="str">
        <f>IFERROR(VLOOKUP($I173,'WM-AR'!$I$7:$AS$3267,29,FALSE),"")</f>
        <v/>
      </c>
      <c r="AB173" s="1276" t="str">
        <f>IFERROR(VLOOKUP($I173,'WM-AR'!$I$7:$AS$3267,30,FALSE),"")</f>
        <v/>
      </c>
      <c r="AC173" s="1276" t="str">
        <f>IFERROR(VLOOKUP($I173,'WM-AR'!$I$7:$AS$3267,31,FALSE),"")</f>
        <v/>
      </c>
      <c r="AD173" s="1276" t="str">
        <f>IFERROR(VLOOKUP($I173,'WM-AR'!$I$7:$AS$3267,32,FALSE),"")</f>
        <v/>
      </c>
      <c r="AE173" s="1276" t="str">
        <f>IFERROR(VLOOKUP($I173,'WM-AR'!$I$7:$AS$3267,33,FALSE),"")</f>
        <v/>
      </c>
      <c r="AF173" s="1346"/>
      <c r="AG173" s="1347"/>
      <c r="AH173" s="1347"/>
      <c r="AI173" s="1278"/>
      <c r="AJ173" s="1278" t="str">
        <f t="shared" si="29"/>
        <v/>
      </c>
      <c r="AK173" s="1348"/>
      <c r="AL173" s="1349" t="str">
        <f>IF(AND(ISTEXT($E173),ISTEXT($B173)),"산출기준 &gt;&gt;  "&amp;_xlfn.XLOOKUP($E173,산출기준!$D:$D,산출기준!$E:$E,"매칭실패"),"")</f>
        <v/>
      </c>
    </row>
    <row r="174" spans="2:38">
      <c r="B174" s="1111"/>
      <c r="C174" s="1166"/>
      <c r="D174" s="1331" t="s">
        <v>2715</v>
      </c>
      <c r="E174" s="1166"/>
      <c r="F174" s="1166"/>
      <c r="G174" s="843" t="s">
        <v>3625</v>
      </c>
      <c r="H174" s="843"/>
      <c r="I174" s="712" t="str">
        <f t="shared" si="27"/>
        <v/>
      </c>
      <c r="J174" s="714"/>
      <c r="K174" s="714" t="str">
        <f>IFERROR(VLOOKUP($I174,'WM-AR'!$I$7:$AS$3267,34,FALSE),"")</f>
        <v/>
      </c>
      <c r="L174" s="714" t="str">
        <f>IFERROR(VLOOKUP($I174,'WM-AR'!$I$7:$AS$3267,4,FALSE),"")</f>
        <v/>
      </c>
      <c r="M174" s="714" t="str">
        <f>IFERROR(VLOOKUP($I174,'WM-AR'!$I$7:$AS$3267,6,FALSE),"")</f>
        <v/>
      </c>
      <c r="N174" s="714" t="str">
        <f>IFERROR(VLOOKUP($I174,'WM-AR'!$I$7:$AS$3267,8,FALSE),"")</f>
        <v/>
      </c>
      <c r="O174" s="714" t="str">
        <f>IFERROR(VLOOKUP($I174,'WM-AR'!$I$7:$AS$3267,10,FALSE),"")</f>
        <v/>
      </c>
      <c r="P174" s="714" t="str">
        <f>IFERROR(VLOOKUP($I174,'WM-AR'!$I$7:$AS$3267,12,FALSE),"")</f>
        <v/>
      </c>
      <c r="Q174" s="714" t="str">
        <f>IFERROR(VLOOKUP($I174,'WM-AR'!$I$7:$AS$3267,14,FALSE),"")</f>
        <v/>
      </c>
      <c r="R174" s="714" t="str">
        <f>IFERROR(VLOOKUP($I174,'WM-AR'!$I$7:$AS$3267,16,FALSE),"")</f>
        <v/>
      </c>
      <c r="S174" s="714" t="str">
        <f>IFERROR(VLOOKUP($I174,'WM-AR'!$I$7:$AS$3267,18,FALSE),"")</f>
        <v/>
      </c>
      <c r="T174" s="714" t="str">
        <f>IFERROR(VLOOKUP($I174,'WM-AR'!$I$7:$AS$3267,20,FALSE),"")</f>
        <v/>
      </c>
      <c r="U174" s="714" t="str">
        <f>IFERROR(VLOOKUP($I174,'WM-AR'!$I$7:$AS$3267,22,FALSE),"")</f>
        <v/>
      </c>
      <c r="V174" s="714" t="str">
        <f>IFERROR(VLOOKUP($I174,'WM-AR'!$I$7:$AS$3267,24,FALSE),"")</f>
        <v/>
      </c>
      <c r="W174" s="714" t="str">
        <f>IFERROR(VLOOKUP($I174,'WM-AR'!$I$7:$AS$3267,25,FALSE),"")</f>
        <v/>
      </c>
      <c r="X174" s="714" t="str">
        <f>IFERROR(VLOOKUP($I174,'WM-AR'!$I$7:$AS$3267,26,FALSE),"")</f>
        <v/>
      </c>
      <c r="Y174" s="714" t="str">
        <f>IFERROR(VLOOKUP($I174,'WM-AR'!$I$7:$AS$3267,27,FALSE),"")</f>
        <v/>
      </c>
      <c r="Z174" s="714" t="str">
        <f>IFERROR(VLOOKUP($I174,'WM-AR'!$I$7:$AS$3267,28,FALSE),"")</f>
        <v/>
      </c>
      <c r="AA174" s="714" t="str">
        <f>IFERROR(VLOOKUP($I174,'WM-AR'!$I$7:$AS$3267,29,FALSE),"")</f>
        <v/>
      </c>
      <c r="AB174" s="714" t="str">
        <f>IFERROR(VLOOKUP($I174,'WM-AR'!$I$7:$AS$3267,30,FALSE),"")</f>
        <v/>
      </c>
      <c r="AC174" s="714" t="str">
        <f>IFERROR(VLOOKUP($I174,'WM-AR'!$I$7:$AS$3267,31,FALSE),"")</f>
        <v/>
      </c>
      <c r="AD174" s="714" t="str">
        <f>IFERROR(VLOOKUP($I174,'WM-AR'!$I$7:$AS$3267,32,FALSE),"")</f>
        <v/>
      </c>
      <c r="AE174" s="714" t="str">
        <f>IFERROR(VLOOKUP($I174,'WM-AR'!$I$7:$AS$3267,33,FALSE),"")</f>
        <v/>
      </c>
      <c r="AF174" s="938"/>
      <c r="AG174" s="852"/>
      <c r="AH174" s="852"/>
      <c r="AI174" s="854"/>
      <c r="AJ174" s="854" t="str">
        <f t="shared" si="29"/>
        <v/>
      </c>
      <c r="AK174" s="1114"/>
      <c r="AL174" s="88" t="str">
        <f>IF(AND(ISTEXT($E174),ISTEXT($B174)),"산출기준 &gt;&gt;  "&amp;_xlfn.XLOOKUP($E174,산출기준!$D:$D,산출기준!$E:$E,"매칭실패"),"")</f>
        <v/>
      </c>
    </row>
    <row r="175" spans="2:38">
      <c r="B175" s="1111"/>
      <c r="C175" s="1166"/>
      <c r="D175" s="1331" t="s">
        <v>2715</v>
      </c>
      <c r="E175" s="1166"/>
      <c r="F175" s="1166"/>
      <c r="G175" s="843" t="s">
        <v>3626</v>
      </c>
      <c r="H175" s="843"/>
      <c r="I175" s="712" t="str">
        <f t="shared" si="27"/>
        <v/>
      </c>
      <c r="J175" s="714"/>
      <c r="K175" s="714" t="str">
        <f>IFERROR(VLOOKUP($I175,'WM-AR'!$I$7:$AS$3267,34,FALSE),"")</f>
        <v/>
      </c>
      <c r="L175" s="714" t="str">
        <f>IFERROR(VLOOKUP($I175,'WM-AR'!$I$7:$AS$3267,4,FALSE),"")</f>
        <v/>
      </c>
      <c r="M175" s="714" t="str">
        <f>IFERROR(VLOOKUP($I175,'WM-AR'!$I$7:$AS$3267,6,FALSE),"")</f>
        <v/>
      </c>
      <c r="N175" s="714" t="str">
        <f>IFERROR(VLOOKUP($I175,'WM-AR'!$I$7:$AS$3267,8,FALSE),"")</f>
        <v/>
      </c>
      <c r="O175" s="714" t="str">
        <f>IFERROR(VLOOKUP($I175,'WM-AR'!$I$7:$AS$3267,10,FALSE),"")</f>
        <v/>
      </c>
      <c r="P175" s="714" t="str">
        <f>IFERROR(VLOOKUP($I175,'WM-AR'!$I$7:$AS$3267,12,FALSE),"")</f>
        <v/>
      </c>
      <c r="Q175" s="714" t="str">
        <f>IFERROR(VLOOKUP($I175,'WM-AR'!$I$7:$AS$3267,14,FALSE),"")</f>
        <v/>
      </c>
      <c r="R175" s="714" t="str">
        <f>IFERROR(VLOOKUP($I175,'WM-AR'!$I$7:$AS$3267,16,FALSE),"")</f>
        <v/>
      </c>
      <c r="S175" s="714" t="str">
        <f>IFERROR(VLOOKUP($I175,'WM-AR'!$I$7:$AS$3267,18,FALSE),"")</f>
        <v/>
      </c>
      <c r="T175" s="714" t="str">
        <f>IFERROR(VLOOKUP($I175,'WM-AR'!$I$7:$AS$3267,20,FALSE),"")</f>
        <v/>
      </c>
      <c r="U175" s="714" t="str">
        <f>IFERROR(VLOOKUP($I175,'WM-AR'!$I$7:$AS$3267,22,FALSE),"")</f>
        <v/>
      </c>
      <c r="V175" s="714" t="str">
        <f>IFERROR(VLOOKUP($I175,'WM-AR'!$I$7:$AS$3267,24,FALSE),"")</f>
        <v/>
      </c>
      <c r="W175" s="714" t="str">
        <f>IFERROR(VLOOKUP($I175,'WM-AR'!$I$7:$AS$3267,25,FALSE),"")</f>
        <v/>
      </c>
      <c r="X175" s="714" t="str">
        <f>IFERROR(VLOOKUP($I175,'WM-AR'!$I$7:$AS$3267,26,FALSE),"")</f>
        <v/>
      </c>
      <c r="Y175" s="714" t="str">
        <f>IFERROR(VLOOKUP($I175,'WM-AR'!$I$7:$AS$3267,27,FALSE),"")</f>
        <v/>
      </c>
      <c r="Z175" s="714" t="str">
        <f>IFERROR(VLOOKUP($I175,'WM-AR'!$I$7:$AS$3267,28,FALSE),"")</f>
        <v/>
      </c>
      <c r="AA175" s="714" t="str">
        <f>IFERROR(VLOOKUP($I175,'WM-AR'!$I$7:$AS$3267,29,FALSE),"")</f>
        <v/>
      </c>
      <c r="AB175" s="714" t="str">
        <f>IFERROR(VLOOKUP($I175,'WM-AR'!$I$7:$AS$3267,30,FALSE),"")</f>
        <v/>
      </c>
      <c r="AC175" s="714" t="str">
        <f>IFERROR(VLOOKUP($I175,'WM-AR'!$I$7:$AS$3267,31,FALSE),"")</f>
        <v/>
      </c>
      <c r="AD175" s="714" t="str">
        <f>IFERROR(VLOOKUP($I175,'WM-AR'!$I$7:$AS$3267,32,FALSE),"")</f>
        <v/>
      </c>
      <c r="AE175" s="714" t="str">
        <f>IFERROR(VLOOKUP($I175,'WM-AR'!$I$7:$AS$3267,33,FALSE),"")</f>
        <v/>
      </c>
      <c r="AF175" s="938"/>
      <c r="AG175" s="852"/>
      <c r="AH175" s="852"/>
      <c r="AI175" s="854"/>
      <c r="AJ175" s="854" t="str">
        <f t="shared" si="29"/>
        <v/>
      </c>
      <c r="AK175" s="1114"/>
      <c r="AL175" s="88" t="str">
        <f>IF(AND(ISTEXT($E175),ISTEXT($B175)),"산출기준 &gt;&gt;  "&amp;_xlfn.XLOOKUP($E175,산출기준!$D:$D,산출기준!$E:$E,"매칭실패"),"")</f>
        <v/>
      </c>
    </row>
    <row r="176" spans="2:38">
      <c r="B176" s="1111"/>
      <c r="C176" s="1166"/>
      <c r="D176" s="1331" t="s">
        <v>2715</v>
      </c>
      <c r="E176" s="1166"/>
      <c r="F176" s="1166"/>
      <c r="G176" s="843" t="s">
        <v>3627</v>
      </c>
      <c r="H176" s="843"/>
      <c r="I176" s="712" t="str">
        <f t="shared" si="27"/>
        <v/>
      </c>
      <c r="J176" s="714"/>
      <c r="K176" s="714" t="str">
        <f>IFERROR(VLOOKUP($I176,'WM-AR'!$I$7:$AS$3267,34,FALSE),"")</f>
        <v/>
      </c>
      <c r="L176" s="714" t="str">
        <f>IFERROR(VLOOKUP($I176,'WM-AR'!$I$7:$AS$3267,4,FALSE),"")</f>
        <v/>
      </c>
      <c r="M176" s="714" t="str">
        <f>IFERROR(VLOOKUP($I176,'WM-AR'!$I$7:$AS$3267,6,FALSE),"")</f>
        <v/>
      </c>
      <c r="N176" s="714" t="str">
        <f>IFERROR(VLOOKUP($I176,'WM-AR'!$I$7:$AS$3267,8,FALSE),"")</f>
        <v/>
      </c>
      <c r="O176" s="714" t="str">
        <f>IFERROR(VLOOKUP($I176,'WM-AR'!$I$7:$AS$3267,10,FALSE),"")</f>
        <v/>
      </c>
      <c r="P176" s="714" t="str">
        <f>IFERROR(VLOOKUP($I176,'WM-AR'!$I$7:$AS$3267,12,FALSE),"")</f>
        <v/>
      </c>
      <c r="Q176" s="714" t="str">
        <f>IFERROR(VLOOKUP($I176,'WM-AR'!$I$7:$AS$3267,14,FALSE),"")</f>
        <v/>
      </c>
      <c r="R176" s="714" t="str">
        <f>IFERROR(VLOOKUP($I176,'WM-AR'!$I$7:$AS$3267,16,FALSE),"")</f>
        <v/>
      </c>
      <c r="S176" s="714" t="str">
        <f>IFERROR(VLOOKUP($I176,'WM-AR'!$I$7:$AS$3267,18,FALSE),"")</f>
        <v/>
      </c>
      <c r="T176" s="714" t="str">
        <f>IFERROR(VLOOKUP($I176,'WM-AR'!$I$7:$AS$3267,20,FALSE),"")</f>
        <v/>
      </c>
      <c r="U176" s="714" t="str">
        <f>IFERROR(VLOOKUP($I176,'WM-AR'!$I$7:$AS$3267,22,FALSE),"")</f>
        <v/>
      </c>
      <c r="V176" s="714" t="str">
        <f>IFERROR(VLOOKUP($I176,'WM-AR'!$I$7:$AS$3267,24,FALSE),"")</f>
        <v/>
      </c>
      <c r="W176" s="714" t="str">
        <f>IFERROR(VLOOKUP($I176,'WM-AR'!$I$7:$AS$3267,25,FALSE),"")</f>
        <v/>
      </c>
      <c r="X176" s="714" t="str">
        <f>IFERROR(VLOOKUP($I176,'WM-AR'!$I$7:$AS$3267,26,FALSE),"")</f>
        <v/>
      </c>
      <c r="Y176" s="714" t="str">
        <f>IFERROR(VLOOKUP($I176,'WM-AR'!$I$7:$AS$3267,27,FALSE),"")</f>
        <v/>
      </c>
      <c r="Z176" s="714" t="str">
        <f>IFERROR(VLOOKUP($I176,'WM-AR'!$I$7:$AS$3267,28,FALSE),"")</f>
        <v/>
      </c>
      <c r="AA176" s="714" t="str">
        <f>IFERROR(VLOOKUP($I176,'WM-AR'!$I$7:$AS$3267,29,FALSE),"")</f>
        <v/>
      </c>
      <c r="AB176" s="714" t="str">
        <f>IFERROR(VLOOKUP($I176,'WM-AR'!$I$7:$AS$3267,30,FALSE),"")</f>
        <v/>
      </c>
      <c r="AC176" s="714" t="str">
        <f>IFERROR(VLOOKUP($I176,'WM-AR'!$I$7:$AS$3267,31,FALSE),"")</f>
        <v/>
      </c>
      <c r="AD176" s="714" t="str">
        <f>IFERROR(VLOOKUP($I176,'WM-AR'!$I$7:$AS$3267,32,FALSE),"")</f>
        <v/>
      </c>
      <c r="AE176" s="714" t="str">
        <f>IFERROR(VLOOKUP($I176,'WM-AR'!$I$7:$AS$3267,33,FALSE),"")</f>
        <v/>
      </c>
      <c r="AF176" s="938"/>
      <c r="AG176" s="852"/>
      <c r="AH176" s="852"/>
      <c r="AI176" s="854"/>
      <c r="AJ176" s="854" t="str">
        <f t="shared" si="29"/>
        <v/>
      </c>
      <c r="AK176" s="1114"/>
      <c r="AL176" s="88" t="str">
        <f>IF(AND(ISTEXT($E176),ISTEXT($B176)),"산출기준 &gt;&gt;  "&amp;_xlfn.XLOOKUP($E176,산출기준!$D:$D,산출기준!$E:$E,"매칭실패"),"")</f>
        <v/>
      </c>
    </row>
    <row r="177" spans="2:38">
      <c r="B177" s="1111"/>
      <c r="C177" s="1166"/>
      <c r="D177" s="1331" t="s">
        <v>2715</v>
      </c>
      <c r="E177" s="1166"/>
      <c r="F177" s="1166"/>
      <c r="G177" s="843" t="s">
        <v>3619</v>
      </c>
      <c r="H177" s="843"/>
      <c r="I177" s="712" t="str">
        <f t="shared" si="27"/>
        <v/>
      </c>
      <c r="J177" s="714"/>
      <c r="K177" s="714" t="str">
        <f>IFERROR(VLOOKUP($I177,'WM-AR'!$I$7:$AS$3267,34,FALSE),"")</f>
        <v/>
      </c>
      <c r="L177" s="714" t="str">
        <f>IFERROR(VLOOKUP($I177,'WM-AR'!$I$7:$AS$3267,4,FALSE),"")</f>
        <v/>
      </c>
      <c r="M177" s="714" t="str">
        <f>IFERROR(VLOOKUP($I177,'WM-AR'!$I$7:$AS$3267,6,FALSE),"")</f>
        <v/>
      </c>
      <c r="N177" s="714" t="str">
        <f>IFERROR(VLOOKUP($I177,'WM-AR'!$I$7:$AS$3267,8,FALSE),"")</f>
        <v/>
      </c>
      <c r="O177" s="714" t="str">
        <f>IFERROR(VLOOKUP($I177,'WM-AR'!$I$7:$AS$3267,10,FALSE),"")</f>
        <v/>
      </c>
      <c r="P177" s="714" t="str">
        <f>IFERROR(VLOOKUP($I177,'WM-AR'!$I$7:$AS$3267,12,FALSE),"")</f>
        <v/>
      </c>
      <c r="Q177" s="714" t="str">
        <f>IFERROR(VLOOKUP($I177,'WM-AR'!$I$7:$AS$3267,14,FALSE),"")</f>
        <v/>
      </c>
      <c r="R177" s="714" t="str">
        <f>IFERROR(VLOOKUP($I177,'WM-AR'!$I$7:$AS$3267,16,FALSE),"")</f>
        <v/>
      </c>
      <c r="S177" s="714" t="str">
        <f>IFERROR(VLOOKUP($I177,'WM-AR'!$I$7:$AS$3267,18,FALSE),"")</f>
        <v/>
      </c>
      <c r="T177" s="714" t="str">
        <f>IFERROR(VLOOKUP($I177,'WM-AR'!$I$7:$AS$3267,20,FALSE),"")</f>
        <v/>
      </c>
      <c r="U177" s="714" t="str">
        <f>IFERROR(VLOOKUP($I177,'WM-AR'!$I$7:$AS$3267,22,FALSE),"")</f>
        <v/>
      </c>
      <c r="V177" s="714" t="str">
        <f>IFERROR(VLOOKUP($I177,'WM-AR'!$I$7:$AS$3267,24,FALSE),"")</f>
        <v/>
      </c>
      <c r="W177" s="714" t="str">
        <f>IFERROR(VLOOKUP($I177,'WM-AR'!$I$7:$AS$3267,25,FALSE),"")</f>
        <v/>
      </c>
      <c r="X177" s="714" t="str">
        <f>IFERROR(VLOOKUP($I177,'WM-AR'!$I$7:$AS$3267,26,FALSE),"")</f>
        <v/>
      </c>
      <c r="Y177" s="714" t="str">
        <f>IFERROR(VLOOKUP($I177,'WM-AR'!$I$7:$AS$3267,27,FALSE),"")</f>
        <v/>
      </c>
      <c r="Z177" s="714" t="str">
        <f>IFERROR(VLOOKUP($I177,'WM-AR'!$I$7:$AS$3267,28,FALSE),"")</f>
        <v/>
      </c>
      <c r="AA177" s="714" t="str">
        <f>IFERROR(VLOOKUP($I177,'WM-AR'!$I$7:$AS$3267,29,FALSE),"")</f>
        <v/>
      </c>
      <c r="AB177" s="714" t="str">
        <f>IFERROR(VLOOKUP($I177,'WM-AR'!$I$7:$AS$3267,30,FALSE),"")</f>
        <v/>
      </c>
      <c r="AC177" s="714" t="str">
        <f>IFERROR(VLOOKUP($I177,'WM-AR'!$I$7:$AS$3267,31,FALSE),"")</f>
        <v/>
      </c>
      <c r="AD177" s="714" t="str">
        <f>IFERROR(VLOOKUP($I177,'WM-AR'!$I$7:$AS$3267,32,FALSE),"")</f>
        <v/>
      </c>
      <c r="AE177" s="714" t="str">
        <f>IFERROR(VLOOKUP($I177,'WM-AR'!$I$7:$AS$3267,33,FALSE),"")</f>
        <v/>
      </c>
      <c r="AF177" s="938"/>
      <c r="AG177" s="852"/>
      <c r="AH177" s="852"/>
      <c r="AI177" s="854"/>
      <c r="AJ177" s="854" t="str">
        <f t="shared" si="29"/>
        <v/>
      </c>
      <c r="AK177" s="1114"/>
      <c r="AL177" s="88" t="str">
        <f>IF(AND(ISTEXT($E177),ISTEXT($B177)),"산출기준 &gt;&gt;  "&amp;_xlfn.XLOOKUP($E177,산출기준!$D:$D,산출기준!$E:$E,"매칭실패"),"")</f>
        <v/>
      </c>
    </row>
    <row r="178" spans="2:38">
      <c r="B178" s="1111"/>
      <c r="C178" s="1166"/>
      <c r="D178" s="1331" t="s">
        <v>2715</v>
      </c>
      <c r="E178" s="1166"/>
      <c r="F178" s="1166"/>
      <c r="G178" s="843" t="s">
        <v>3628</v>
      </c>
      <c r="H178" s="843"/>
      <c r="I178" s="712" t="str">
        <f t="shared" si="27"/>
        <v/>
      </c>
      <c r="J178" s="714"/>
      <c r="K178" s="714" t="str">
        <f>IFERROR(VLOOKUP($I178,'WM-AR'!$I$7:$AS$3267,34,FALSE),"")</f>
        <v/>
      </c>
      <c r="L178" s="714" t="str">
        <f>IFERROR(VLOOKUP($I178,'WM-AR'!$I$7:$AS$3267,4,FALSE),"")</f>
        <v/>
      </c>
      <c r="M178" s="714" t="str">
        <f>IFERROR(VLOOKUP($I178,'WM-AR'!$I$7:$AS$3267,6,FALSE),"")</f>
        <v/>
      </c>
      <c r="N178" s="714" t="str">
        <f>IFERROR(VLOOKUP($I178,'WM-AR'!$I$7:$AS$3267,8,FALSE),"")</f>
        <v/>
      </c>
      <c r="O178" s="714" t="str">
        <f>IFERROR(VLOOKUP($I178,'WM-AR'!$I$7:$AS$3267,10,FALSE),"")</f>
        <v/>
      </c>
      <c r="P178" s="714" t="str">
        <f>IFERROR(VLOOKUP($I178,'WM-AR'!$I$7:$AS$3267,12,FALSE),"")</f>
        <v/>
      </c>
      <c r="Q178" s="714" t="str">
        <f>IFERROR(VLOOKUP($I178,'WM-AR'!$I$7:$AS$3267,14,FALSE),"")</f>
        <v/>
      </c>
      <c r="R178" s="714" t="str">
        <f>IFERROR(VLOOKUP($I178,'WM-AR'!$I$7:$AS$3267,16,FALSE),"")</f>
        <v/>
      </c>
      <c r="S178" s="714" t="str">
        <f>IFERROR(VLOOKUP($I178,'WM-AR'!$I$7:$AS$3267,18,FALSE),"")</f>
        <v/>
      </c>
      <c r="T178" s="714" t="str">
        <f>IFERROR(VLOOKUP($I178,'WM-AR'!$I$7:$AS$3267,20,FALSE),"")</f>
        <v/>
      </c>
      <c r="U178" s="714" t="str">
        <f>IFERROR(VLOOKUP($I178,'WM-AR'!$I$7:$AS$3267,22,FALSE),"")</f>
        <v/>
      </c>
      <c r="V178" s="714" t="str">
        <f>IFERROR(VLOOKUP($I178,'WM-AR'!$I$7:$AS$3267,24,FALSE),"")</f>
        <v/>
      </c>
      <c r="W178" s="714" t="str">
        <f>IFERROR(VLOOKUP($I178,'WM-AR'!$I$7:$AS$3267,25,FALSE),"")</f>
        <v/>
      </c>
      <c r="X178" s="714" t="str">
        <f>IFERROR(VLOOKUP($I178,'WM-AR'!$I$7:$AS$3267,26,FALSE),"")</f>
        <v/>
      </c>
      <c r="Y178" s="714" t="str">
        <f>IFERROR(VLOOKUP($I178,'WM-AR'!$I$7:$AS$3267,27,FALSE),"")</f>
        <v/>
      </c>
      <c r="Z178" s="714" t="str">
        <f>IFERROR(VLOOKUP($I178,'WM-AR'!$I$7:$AS$3267,28,FALSE),"")</f>
        <v/>
      </c>
      <c r="AA178" s="714" t="str">
        <f>IFERROR(VLOOKUP($I178,'WM-AR'!$I$7:$AS$3267,29,FALSE),"")</f>
        <v/>
      </c>
      <c r="AB178" s="714" t="str">
        <f>IFERROR(VLOOKUP($I178,'WM-AR'!$I$7:$AS$3267,30,FALSE),"")</f>
        <v/>
      </c>
      <c r="AC178" s="714" t="str">
        <f>IFERROR(VLOOKUP($I178,'WM-AR'!$I$7:$AS$3267,31,FALSE),"")</f>
        <v/>
      </c>
      <c r="AD178" s="714" t="str">
        <f>IFERROR(VLOOKUP($I178,'WM-AR'!$I$7:$AS$3267,32,FALSE),"")</f>
        <v/>
      </c>
      <c r="AE178" s="714" t="str">
        <f>IFERROR(VLOOKUP($I178,'WM-AR'!$I$7:$AS$3267,33,FALSE),"")</f>
        <v/>
      </c>
      <c r="AF178" s="938"/>
      <c r="AG178" s="852"/>
      <c r="AH178" s="852"/>
      <c r="AI178" s="854"/>
      <c r="AJ178" s="854" t="str">
        <f t="shared" si="29"/>
        <v/>
      </c>
      <c r="AK178" s="1114"/>
      <c r="AL178" s="88" t="str">
        <f>IF(AND(ISTEXT($E178),ISTEXT($B178)),"산출기준 &gt;&gt;  "&amp;_xlfn.XLOOKUP($E178,산출기준!$D:$D,산출기준!$E:$E,"매칭실패"),"")</f>
        <v/>
      </c>
    </row>
    <row r="179" spans="2:38">
      <c r="B179" s="1111"/>
      <c r="C179" s="1166"/>
      <c r="D179" s="1331" t="s">
        <v>2715</v>
      </c>
      <c r="E179" s="1166"/>
      <c r="F179" s="1166"/>
      <c r="G179" s="843" t="s">
        <v>3629</v>
      </c>
      <c r="H179" s="843"/>
      <c r="I179" s="712" t="str">
        <f t="shared" si="27"/>
        <v/>
      </c>
      <c r="J179" s="714"/>
      <c r="K179" s="714" t="str">
        <f>IFERROR(VLOOKUP($I179,'WM-AR'!$I$7:$AS$3267,34,FALSE),"")</f>
        <v/>
      </c>
      <c r="L179" s="714" t="str">
        <f>IFERROR(VLOOKUP($I179,'WM-AR'!$I$7:$AS$3267,4,FALSE),"")</f>
        <v/>
      </c>
      <c r="M179" s="714" t="str">
        <f>IFERROR(VLOOKUP($I179,'WM-AR'!$I$7:$AS$3267,6,FALSE),"")</f>
        <v/>
      </c>
      <c r="N179" s="714" t="str">
        <f>IFERROR(VLOOKUP($I179,'WM-AR'!$I$7:$AS$3267,8,FALSE),"")</f>
        <v/>
      </c>
      <c r="O179" s="714" t="str">
        <f>IFERROR(VLOOKUP($I179,'WM-AR'!$I$7:$AS$3267,10,FALSE),"")</f>
        <v/>
      </c>
      <c r="P179" s="714" t="str">
        <f>IFERROR(VLOOKUP($I179,'WM-AR'!$I$7:$AS$3267,12,FALSE),"")</f>
        <v/>
      </c>
      <c r="Q179" s="714" t="str">
        <f>IFERROR(VLOOKUP($I179,'WM-AR'!$I$7:$AS$3267,14,FALSE),"")</f>
        <v/>
      </c>
      <c r="R179" s="714" t="str">
        <f>IFERROR(VLOOKUP($I179,'WM-AR'!$I$7:$AS$3267,16,FALSE),"")</f>
        <v/>
      </c>
      <c r="S179" s="714" t="str">
        <f>IFERROR(VLOOKUP($I179,'WM-AR'!$I$7:$AS$3267,18,FALSE),"")</f>
        <v/>
      </c>
      <c r="T179" s="714" t="str">
        <f>IFERROR(VLOOKUP($I179,'WM-AR'!$I$7:$AS$3267,20,FALSE),"")</f>
        <v/>
      </c>
      <c r="U179" s="714" t="str">
        <f>IFERROR(VLOOKUP($I179,'WM-AR'!$I$7:$AS$3267,22,FALSE),"")</f>
        <v/>
      </c>
      <c r="V179" s="714" t="str">
        <f>IFERROR(VLOOKUP($I179,'WM-AR'!$I$7:$AS$3267,24,FALSE),"")</f>
        <v/>
      </c>
      <c r="W179" s="714" t="str">
        <f>IFERROR(VLOOKUP($I179,'WM-AR'!$I$7:$AS$3267,25,FALSE),"")</f>
        <v/>
      </c>
      <c r="X179" s="714" t="str">
        <f>IFERROR(VLOOKUP($I179,'WM-AR'!$I$7:$AS$3267,26,FALSE),"")</f>
        <v/>
      </c>
      <c r="Y179" s="714" t="str">
        <f>IFERROR(VLOOKUP($I179,'WM-AR'!$I$7:$AS$3267,27,FALSE),"")</f>
        <v/>
      </c>
      <c r="Z179" s="714" t="str">
        <f>IFERROR(VLOOKUP($I179,'WM-AR'!$I$7:$AS$3267,28,FALSE),"")</f>
        <v/>
      </c>
      <c r="AA179" s="714" t="str">
        <f>IFERROR(VLOOKUP($I179,'WM-AR'!$I$7:$AS$3267,29,FALSE),"")</f>
        <v/>
      </c>
      <c r="AB179" s="714" t="str">
        <f>IFERROR(VLOOKUP($I179,'WM-AR'!$I$7:$AS$3267,30,FALSE),"")</f>
        <v/>
      </c>
      <c r="AC179" s="714" t="str">
        <f>IFERROR(VLOOKUP($I179,'WM-AR'!$I$7:$AS$3267,31,FALSE),"")</f>
        <v/>
      </c>
      <c r="AD179" s="714" t="str">
        <f>IFERROR(VLOOKUP($I179,'WM-AR'!$I$7:$AS$3267,32,FALSE),"")</f>
        <v/>
      </c>
      <c r="AE179" s="714" t="str">
        <f>IFERROR(VLOOKUP($I179,'WM-AR'!$I$7:$AS$3267,33,FALSE),"")</f>
        <v/>
      </c>
      <c r="AF179" s="938"/>
      <c r="AG179" s="852"/>
      <c r="AH179" s="852"/>
      <c r="AI179" s="854"/>
      <c r="AJ179" s="854" t="str">
        <f t="shared" si="29"/>
        <v/>
      </c>
      <c r="AK179" s="1114"/>
      <c r="AL179" s="88" t="str">
        <f>IF(AND(ISTEXT($E179),ISTEXT($B179)),"산출기준 &gt;&gt;  "&amp;_xlfn.XLOOKUP($E179,산출기준!$D:$D,산출기준!$E:$E,"매칭실패"),"")</f>
        <v/>
      </c>
    </row>
    <row r="180" spans="2:38" s="1349" customFormat="1">
      <c r="B180" s="1272"/>
      <c r="C180" s="1273"/>
      <c r="D180" s="1345" t="s">
        <v>2715</v>
      </c>
      <c r="E180" s="1273"/>
      <c r="F180" s="1273"/>
      <c r="G180" s="1274" t="s">
        <v>3620</v>
      </c>
      <c r="H180" s="1274"/>
      <c r="I180" s="1275" t="str">
        <f t="shared" si="27"/>
        <v/>
      </c>
      <c r="J180" s="1276"/>
      <c r="K180" s="1276" t="str">
        <f>IFERROR(VLOOKUP($I180,'WM-AR'!$I$7:$AS$3267,34,FALSE),"")</f>
        <v/>
      </c>
      <c r="L180" s="1276" t="str">
        <f>IFERROR(VLOOKUP($I180,'WM-AR'!$I$7:$AS$3267,4,FALSE),"")</f>
        <v/>
      </c>
      <c r="M180" s="1276" t="str">
        <f>IFERROR(VLOOKUP($I180,'WM-AR'!$I$7:$AS$3267,6,FALSE),"")</f>
        <v/>
      </c>
      <c r="N180" s="1276" t="str">
        <f>IFERROR(VLOOKUP($I180,'WM-AR'!$I$7:$AS$3267,8,FALSE),"")</f>
        <v/>
      </c>
      <c r="O180" s="1276" t="str">
        <f>IFERROR(VLOOKUP($I180,'WM-AR'!$I$7:$AS$3267,10,FALSE),"")</f>
        <v/>
      </c>
      <c r="P180" s="1276" t="str">
        <f>IFERROR(VLOOKUP($I180,'WM-AR'!$I$7:$AS$3267,12,FALSE),"")</f>
        <v/>
      </c>
      <c r="Q180" s="1276" t="str">
        <f>IFERROR(VLOOKUP($I180,'WM-AR'!$I$7:$AS$3267,14,FALSE),"")</f>
        <v/>
      </c>
      <c r="R180" s="1276" t="str">
        <f>IFERROR(VLOOKUP($I180,'WM-AR'!$I$7:$AS$3267,16,FALSE),"")</f>
        <v/>
      </c>
      <c r="S180" s="1276" t="str">
        <f>IFERROR(VLOOKUP($I180,'WM-AR'!$I$7:$AS$3267,18,FALSE),"")</f>
        <v/>
      </c>
      <c r="T180" s="1276" t="str">
        <f>IFERROR(VLOOKUP($I180,'WM-AR'!$I$7:$AS$3267,20,FALSE),"")</f>
        <v/>
      </c>
      <c r="U180" s="1276" t="str">
        <f>IFERROR(VLOOKUP($I180,'WM-AR'!$I$7:$AS$3267,22,FALSE),"")</f>
        <v/>
      </c>
      <c r="V180" s="1276" t="str">
        <f>IFERROR(VLOOKUP($I180,'WM-AR'!$I$7:$AS$3267,24,FALSE),"")</f>
        <v/>
      </c>
      <c r="W180" s="1276" t="str">
        <f>IFERROR(VLOOKUP($I180,'WM-AR'!$I$7:$AS$3267,25,FALSE),"")</f>
        <v/>
      </c>
      <c r="X180" s="1276" t="str">
        <f>IFERROR(VLOOKUP($I180,'WM-AR'!$I$7:$AS$3267,26,FALSE),"")</f>
        <v/>
      </c>
      <c r="Y180" s="1276" t="str">
        <f>IFERROR(VLOOKUP($I180,'WM-AR'!$I$7:$AS$3267,27,FALSE),"")</f>
        <v/>
      </c>
      <c r="Z180" s="1276" t="str">
        <f>IFERROR(VLOOKUP($I180,'WM-AR'!$I$7:$AS$3267,28,FALSE),"")</f>
        <v/>
      </c>
      <c r="AA180" s="1276" t="str">
        <f>IFERROR(VLOOKUP($I180,'WM-AR'!$I$7:$AS$3267,29,FALSE),"")</f>
        <v/>
      </c>
      <c r="AB180" s="1276" t="str">
        <f>IFERROR(VLOOKUP($I180,'WM-AR'!$I$7:$AS$3267,30,FALSE),"")</f>
        <v/>
      </c>
      <c r="AC180" s="1276" t="str">
        <f>IFERROR(VLOOKUP($I180,'WM-AR'!$I$7:$AS$3267,31,FALSE),"")</f>
        <v/>
      </c>
      <c r="AD180" s="1276" t="str">
        <f>IFERROR(VLOOKUP($I180,'WM-AR'!$I$7:$AS$3267,32,FALSE),"")</f>
        <v/>
      </c>
      <c r="AE180" s="1276" t="str">
        <f>IFERROR(VLOOKUP($I180,'WM-AR'!$I$7:$AS$3267,33,FALSE),"")</f>
        <v/>
      </c>
      <c r="AF180" s="1346"/>
      <c r="AG180" s="1347"/>
      <c r="AH180" s="1347"/>
      <c r="AI180" s="1278"/>
      <c r="AJ180" s="1278" t="str">
        <f t="shared" si="29"/>
        <v/>
      </c>
      <c r="AK180" s="1348"/>
      <c r="AL180" s="1349" t="str">
        <f>IF(AND(ISTEXT($E180),ISTEXT($B180)),"산출기준 &gt;&gt;  "&amp;_xlfn.XLOOKUP($E180,산출기준!$D:$D,산출기준!$E:$E,"매칭실패"),"")</f>
        <v/>
      </c>
    </row>
    <row r="181" spans="2:38" s="1349" customFormat="1">
      <c r="B181" s="1272"/>
      <c r="C181" s="1273"/>
      <c r="D181" s="1345" t="s">
        <v>2715</v>
      </c>
      <c r="E181" s="1273"/>
      <c r="F181" s="1273"/>
      <c r="G181" s="1274" t="s">
        <v>3630</v>
      </c>
      <c r="H181" s="1274"/>
      <c r="I181" s="1275" t="str">
        <f t="shared" si="27"/>
        <v/>
      </c>
      <c r="J181" s="1276"/>
      <c r="K181" s="1276" t="str">
        <f>IFERROR(VLOOKUP($I181,'WM-AR'!$I$7:$AS$3267,34,FALSE),"")</f>
        <v/>
      </c>
      <c r="L181" s="1276" t="str">
        <f>IFERROR(VLOOKUP($I181,'WM-AR'!$I$7:$AS$3267,4,FALSE),"")</f>
        <v/>
      </c>
      <c r="M181" s="1276" t="str">
        <f>IFERROR(VLOOKUP($I181,'WM-AR'!$I$7:$AS$3267,6,FALSE),"")</f>
        <v/>
      </c>
      <c r="N181" s="1276" t="str">
        <f>IFERROR(VLOOKUP($I181,'WM-AR'!$I$7:$AS$3267,8,FALSE),"")</f>
        <v/>
      </c>
      <c r="O181" s="1276" t="str">
        <f>IFERROR(VLOOKUP($I181,'WM-AR'!$I$7:$AS$3267,10,FALSE),"")</f>
        <v/>
      </c>
      <c r="P181" s="1276" t="str">
        <f>IFERROR(VLOOKUP($I181,'WM-AR'!$I$7:$AS$3267,12,FALSE),"")</f>
        <v/>
      </c>
      <c r="Q181" s="1276" t="str">
        <f>IFERROR(VLOOKUP($I181,'WM-AR'!$I$7:$AS$3267,14,FALSE),"")</f>
        <v/>
      </c>
      <c r="R181" s="1276" t="str">
        <f>IFERROR(VLOOKUP($I181,'WM-AR'!$I$7:$AS$3267,16,FALSE),"")</f>
        <v/>
      </c>
      <c r="S181" s="1276" t="str">
        <f>IFERROR(VLOOKUP($I181,'WM-AR'!$I$7:$AS$3267,18,FALSE),"")</f>
        <v/>
      </c>
      <c r="T181" s="1276" t="str">
        <f>IFERROR(VLOOKUP($I181,'WM-AR'!$I$7:$AS$3267,20,FALSE),"")</f>
        <v/>
      </c>
      <c r="U181" s="1276" t="str">
        <f>IFERROR(VLOOKUP($I181,'WM-AR'!$I$7:$AS$3267,22,FALSE),"")</f>
        <v/>
      </c>
      <c r="V181" s="1276" t="str">
        <f>IFERROR(VLOOKUP($I181,'WM-AR'!$I$7:$AS$3267,24,FALSE),"")</f>
        <v/>
      </c>
      <c r="W181" s="1276" t="str">
        <f>IFERROR(VLOOKUP($I181,'WM-AR'!$I$7:$AS$3267,25,FALSE),"")</f>
        <v/>
      </c>
      <c r="X181" s="1276" t="str">
        <f>IFERROR(VLOOKUP($I181,'WM-AR'!$I$7:$AS$3267,26,FALSE),"")</f>
        <v/>
      </c>
      <c r="Y181" s="1276" t="str">
        <f>IFERROR(VLOOKUP($I181,'WM-AR'!$I$7:$AS$3267,27,FALSE),"")</f>
        <v/>
      </c>
      <c r="Z181" s="1276" t="str">
        <f>IFERROR(VLOOKUP($I181,'WM-AR'!$I$7:$AS$3267,28,FALSE),"")</f>
        <v/>
      </c>
      <c r="AA181" s="1276" t="str">
        <f>IFERROR(VLOOKUP($I181,'WM-AR'!$I$7:$AS$3267,29,FALSE),"")</f>
        <v/>
      </c>
      <c r="AB181" s="1276" t="str">
        <f>IFERROR(VLOOKUP($I181,'WM-AR'!$I$7:$AS$3267,30,FALSE),"")</f>
        <v/>
      </c>
      <c r="AC181" s="1276" t="str">
        <f>IFERROR(VLOOKUP($I181,'WM-AR'!$I$7:$AS$3267,31,FALSE),"")</f>
        <v/>
      </c>
      <c r="AD181" s="1276" t="str">
        <f>IFERROR(VLOOKUP($I181,'WM-AR'!$I$7:$AS$3267,32,FALSE),"")</f>
        <v/>
      </c>
      <c r="AE181" s="1276" t="str">
        <f>IFERROR(VLOOKUP($I181,'WM-AR'!$I$7:$AS$3267,33,FALSE),"")</f>
        <v/>
      </c>
      <c r="AF181" s="1346"/>
      <c r="AG181" s="1347"/>
      <c r="AH181" s="1347"/>
      <c r="AI181" s="1278"/>
      <c r="AJ181" s="1278" t="str">
        <f t="shared" si="29"/>
        <v/>
      </c>
      <c r="AK181" s="1348"/>
      <c r="AL181" s="1349" t="str">
        <f>IF(AND(ISTEXT($E181),ISTEXT($B181)),"산출기준 &gt;&gt;  "&amp;_xlfn.XLOOKUP($E181,산출기준!$D:$D,산출기준!$E:$E,"매칭실패"),"")</f>
        <v/>
      </c>
    </row>
    <row r="182" spans="2:38">
      <c r="B182" s="1111"/>
      <c r="C182" s="1166"/>
      <c r="D182" s="1331" t="s">
        <v>2715</v>
      </c>
      <c r="E182" s="1166"/>
      <c r="F182" s="1166"/>
      <c r="G182" s="843" t="s">
        <v>3631</v>
      </c>
      <c r="H182" s="843"/>
      <c r="I182" s="712" t="str">
        <f t="shared" si="27"/>
        <v/>
      </c>
      <c r="J182" s="714"/>
      <c r="K182" s="714" t="str">
        <f>IFERROR(VLOOKUP($I182,'WM-AR'!$I$7:$AS$3267,34,FALSE),"")</f>
        <v/>
      </c>
      <c r="L182" s="714" t="str">
        <f>IFERROR(VLOOKUP($I182,'WM-AR'!$I$7:$AS$3267,4,FALSE),"")</f>
        <v/>
      </c>
      <c r="M182" s="714" t="str">
        <f>IFERROR(VLOOKUP($I182,'WM-AR'!$I$7:$AS$3267,6,FALSE),"")</f>
        <v/>
      </c>
      <c r="N182" s="714" t="str">
        <f>IFERROR(VLOOKUP($I182,'WM-AR'!$I$7:$AS$3267,8,FALSE),"")</f>
        <v/>
      </c>
      <c r="O182" s="714" t="str">
        <f>IFERROR(VLOOKUP($I182,'WM-AR'!$I$7:$AS$3267,10,FALSE),"")</f>
        <v/>
      </c>
      <c r="P182" s="714" t="str">
        <f>IFERROR(VLOOKUP($I182,'WM-AR'!$I$7:$AS$3267,12,FALSE),"")</f>
        <v/>
      </c>
      <c r="Q182" s="714" t="str">
        <f>IFERROR(VLOOKUP($I182,'WM-AR'!$I$7:$AS$3267,14,FALSE),"")</f>
        <v/>
      </c>
      <c r="R182" s="714" t="str">
        <f>IFERROR(VLOOKUP($I182,'WM-AR'!$I$7:$AS$3267,16,FALSE),"")</f>
        <v/>
      </c>
      <c r="S182" s="714" t="str">
        <f>IFERROR(VLOOKUP($I182,'WM-AR'!$I$7:$AS$3267,18,FALSE),"")</f>
        <v/>
      </c>
      <c r="T182" s="714" t="str">
        <f>IFERROR(VLOOKUP($I182,'WM-AR'!$I$7:$AS$3267,20,FALSE),"")</f>
        <v/>
      </c>
      <c r="U182" s="714" t="str">
        <f>IFERROR(VLOOKUP($I182,'WM-AR'!$I$7:$AS$3267,22,FALSE),"")</f>
        <v/>
      </c>
      <c r="V182" s="714" t="str">
        <f>IFERROR(VLOOKUP($I182,'WM-AR'!$I$7:$AS$3267,24,FALSE),"")</f>
        <v/>
      </c>
      <c r="W182" s="714" t="str">
        <f>IFERROR(VLOOKUP($I182,'WM-AR'!$I$7:$AS$3267,25,FALSE),"")</f>
        <v/>
      </c>
      <c r="X182" s="714" t="str">
        <f>IFERROR(VLOOKUP($I182,'WM-AR'!$I$7:$AS$3267,26,FALSE),"")</f>
        <v/>
      </c>
      <c r="Y182" s="714" t="str">
        <f>IFERROR(VLOOKUP($I182,'WM-AR'!$I$7:$AS$3267,27,FALSE),"")</f>
        <v/>
      </c>
      <c r="Z182" s="714" t="str">
        <f>IFERROR(VLOOKUP($I182,'WM-AR'!$I$7:$AS$3267,28,FALSE),"")</f>
        <v/>
      </c>
      <c r="AA182" s="714" t="str">
        <f>IFERROR(VLOOKUP($I182,'WM-AR'!$I$7:$AS$3267,29,FALSE),"")</f>
        <v/>
      </c>
      <c r="AB182" s="714" t="str">
        <f>IFERROR(VLOOKUP($I182,'WM-AR'!$I$7:$AS$3267,30,FALSE),"")</f>
        <v/>
      </c>
      <c r="AC182" s="714" t="str">
        <f>IFERROR(VLOOKUP($I182,'WM-AR'!$I$7:$AS$3267,31,FALSE),"")</f>
        <v/>
      </c>
      <c r="AD182" s="714" t="str">
        <f>IFERROR(VLOOKUP($I182,'WM-AR'!$I$7:$AS$3267,32,FALSE),"")</f>
        <v/>
      </c>
      <c r="AE182" s="714" t="str">
        <f>IFERROR(VLOOKUP($I182,'WM-AR'!$I$7:$AS$3267,33,FALSE),"")</f>
        <v/>
      </c>
      <c r="AF182" s="938"/>
      <c r="AG182" s="852"/>
      <c r="AH182" s="852"/>
      <c r="AI182" s="854"/>
      <c r="AJ182" s="854" t="str">
        <f t="shared" si="29"/>
        <v/>
      </c>
      <c r="AK182" s="1114"/>
      <c r="AL182" s="88" t="str">
        <f>IF(AND(ISTEXT($E182),ISTEXT($B182)),"산출기준 &gt;&gt;  "&amp;_xlfn.XLOOKUP($E182,산출기준!$D:$D,산출기준!$E:$E,"매칭실패"),"")</f>
        <v/>
      </c>
    </row>
    <row r="183" spans="2:38">
      <c r="B183" s="1111"/>
      <c r="C183" s="1166"/>
      <c r="D183" s="1331" t="s">
        <v>2715</v>
      </c>
      <c r="E183" s="1166"/>
      <c r="F183" s="1166"/>
      <c r="G183" s="843" t="s">
        <v>3632</v>
      </c>
      <c r="H183" s="843"/>
      <c r="I183" s="712" t="str">
        <f t="shared" si="27"/>
        <v/>
      </c>
      <c r="J183" s="714"/>
      <c r="K183" s="714" t="str">
        <f>IFERROR(VLOOKUP($I183,'WM-AR'!$I$7:$AS$3267,34,FALSE),"")</f>
        <v/>
      </c>
      <c r="L183" s="714" t="str">
        <f>IFERROR(VLOOKUP($I183,'WM-AR'!$I$7:$AS$3267,4,FALSE),"")</f>
        <v/>
      </c>
      <c r="M183" s="714" t="str">
        <f>IFERROR(VLOOKUP($I183,'WM-AR'!$I$7:$AS$3267,6,FALSE),"")</f>
        <v/>
      </c>
      <c r="N183" s="714" t="str">
        <f>IFERROR(VLOOKUP($I183,'WM-AR'!$I$7:$AS$3267,8,FALSE),"")</f>
        <v/>
      </c>
      <c r="O183" s="714" t="str">
        <f>IFERROR(VLOOKUP($I183,'WM-AR'!$I$7:$AS$3267,10,FALSE),"")</f>
        <v/>
      </c>
      <c r="P183" s="714" t="str">
        <f>IFERROR(VLOOKUP($I183,'WM-AR'!$I$7:$AS$3267,12,FALSE),"")</f>
        <v/>
      </c>
      <c r="Q183" s="714" t="str">
        <f>IFERROR(VLOOKUP($I183,'WM-AR'!$I$7:$AS$3267,14,FALSE),"")</f>
        <v/>
      </c>
      <c r="R183" s="714" t="str">
        <f>IFERROR(VLOOKUP($I183,'WM-AR'!$I$7:$AS$3267,16,FALSE),"")</f>
        <v/>
      </c>
      <c r="S183" s="714" t="str">
        <f>IFERROR(VLOOKUP($I183,'WM-AR'!$I$7:$AS$3267,18,FALSE),"")</f>
        <v/>
      </c>
      <c r="T183" s="714" t="str">
        <f>IFERROR(VLOOKUP($I183,'WM-AR'!$I$7:$AS$3267,20,FALSE),"")</f>
        <v/>
      </c>
      <c r="U183" s="714" t="str">
        <f>IFERROR(VLOOKUP($I183,'WM-AR'!$I$7:$AS$3267,22,FALSE),"")</f>
        <v/>
      </c>
      <c r="V183" s="714" t="str">
        <f>IFERROR(VLOOKUP($I183,'WM-AR'!$I$7:$AS$3267,24,FALSE),"")</f>
        <v/>
      </c>
      <c r="W183" s="714" t="str">
        <f>IFERROR(VLOOKUP($I183,'WM-AR'!$I$7:$AS$3267,25,FALSE),"")</f>
        <v/>
      </c>
      <c r="X183" s="714" t="str">
        <f>IFERROR(VLOOKUP($I183,'WM-AR'!$I$7:$AS$3267,26,FALSE),"")</f>
        <v/>
      </c>
      <c r="Y183" s="714" t="str">
        <f>IFERROR(VLOOKUP($I183,'WM-AR'!$I$7:$AS$3267,27,FALSE),"")</f>
        <v/>
      </c>
      <c r="Z183" s="714" t="str">
        <f>IFERROR(VLOOKUP($I183,'WM-AR'!$I$7:$AS$3267,28,FALSE),"")</f>
        <v/>
      </c>
      <c r="AA183" s="714" t="str">
        <f>IFERROR(VLOOKUP($I183,'WM-AR'!$I$7:$AS$3267,29,FALSE),"")</f>
        <v/>
      </c>
      <c r="AB183" s="714" t="str">
        <f>IFERROR(VLOOKUP($I183,'WM-AR'!$I$7:$AS$3267,30,FALSE),"")</f>
        <v/>
      </c>
      <c r="AC183" s="714" t="str">
        <f>IFERROR(VLOOKUP($I183,'WM-AR'!$I$7:$AS$3267,31,FALSE),"")</f>
        <v/>
      </c>
      <c r="AD183" s="714" t="str">
        <f>IFERROR(VLOOKUP($I183,'WM-AR'!$I$7:$AS$3267,32,FALSE),"")</f>
        <v/>
      </c>
      <c r="AE183" s="714" t="str">
        <f>IFERROR(VLOOKUP($I183,'WM-AR'!$I$7:$AS$3267,33,FALSE),"")</f>
        <v/>
      </c>
      <c r="AF183" s="938"/>
      <c r="AG183" s="852"/>
      <c r="AH183" s="852"/>
      <c r="AI183" s="854"/>
      <c r="AJ183" s="854" t="str">
        <f t="shared" si="29"/>
        <v/>
      </c>
      <c r="AK183" s="1114"/>
      <c r="AL183" s="88" t="str">
        <f>IF(AND(ISTEXT($E183),ISTEXT($B183)),"산출기준 &gt;&gt;  "&amp;_xlfn.XLOOKUP($E183,산출기준!$D:$D,산출기준!$E:$E,"매칭실패"),"")</f>
        <v/>
      </c>
    </row>
    <row r="184" spans="2:38">
      <c r="B184" s="1111"/>
      <c r="C184" s="1166"/>
      <c r="D184" s="1331" t="s">
        <v>2715</v>
      </c>
      <c r="E184" s="1166"/>
      <c r="F184" s="1166"/>
      <c r="G184" s="843" t="s">
        <v>3633</v>
      </c>
      <c r="H184" s="843"/>
      <c r="I184" s="712" t="str">
        <f t="shared" si="27"/>
        <v/>
      </c>
      <c r="J184" s="714"/>
      <c r="K184" s="714" t="str">
        <f>IFERROR(VLOOKUP($I184,'WM-AR'!$I$7:$AS$3267,34,FALSE),"")</f>
        <v/>
      </c>
      <c r="L184" s="714" t="str">
        <f>IFERROR(VLOOKUP($I184,'WM-AR'!$I$7:$AS$3267,4,FALSE),"")</f>
        <v/>
      </c>
      <c r="M184" s="714" t="str">
        <f>IFERROR(VLOOKUP($I184,'WM-AR'!$I$7:$AS$3267,6,FALSE),"")</f>
        <v/>
      </c>
      <c r="N184" s="714" t="str">
        <f>IFERROR(VLOOKUP($I184,'WM-AR'!$I$7:$AS$3267,8,FALSE),"")</f>
        <v/>
      </c>
      <c r="O184" s="714" t="str">
        <f>IFERROR(VLOOKUP($I184,'WM-AR'!$I$7:$AS$3267,10,FALSE),"")</f>
        <v/>
      </c>
      <c r="P184" s="714" t="str">
        <f>IFERROR(VLOOKUP($I184,'WM-AR'!$I$7:$AS$3267,12,FALSE),"")</f>
        <v/>
      </c>
      <c r="Q184" s="714" t="str">
        <f>IFERROR(VLOOKUP($I184,'WM-AR'!$I$7:$AS$3267,14,FALSE),"")</f>
        <v/>
      </c>
      <c r="R184" s="714" t="str">
        <f>IFERROR(VLOOKUP($I184,'WM-AR'!$I$7:$AS$3267,16,FALSE),"")</f>
        <v/>
      </c>
      <c r="S184" s="714" t="str">
        <f>IFERROR(VLOOKUP($I184,'WM-AR'!$I$7:$AS$3267,18,FALSE),"")</f>
        <v/>
      </c>
      <c r="T184" s="714" t="str">
        <f>IFERROR(VLOOKUP($I184,'WM-AR'!$I$7:$AS$3267,20,FALSE),"")</f>
        <v/>
      </c>
      <c r="U184" s="714" t="str">
        <f>IFERROR(VLOOKUP($I184,'WM-AR'!$I$7:$AS$3267,22,FALSE),"")</f>
        <v/>
      </c>
      <c r="V184" s="714" t="str">
        <f>IFERROR(VLOOKUP($I184,'WM-AR'!$I$7:$AS$3267,24,FALSE),"")</f>
        <v/>
      </c>
      <c r="W184" s="714" t="str">
        <f>IFERROR(VLOOKUP($I184,'WM-AR'!$I$7:$AS$3267,25,FALSE),"")</f>
        <v/>
      </c>
      <c r="X184" s="714" t="str">
        <f>IFERROR(VLOOKUP($I184,'WM-AR'!$I$7:$AS$3267,26,FALSE),"")</f>
        <v/>
      </c>
      <c r="Y184" s="714" t="str">
        <f>IFERROR(VLOOKUP($I184,'WM-AR'!$I$7:$AS$3267,27,FALSE),"")</f>
        <v/>
      </c>
      <c r="Z184" s="714" t="str">
        <f>IFERROR(VLOOKUP($I184,'WM-AR'!$I$7:$AS$3267,28,FALSE),"")</f>
        <v/>
      </c>
      <c r="AA184" s="714" t="str">
        <f>IFERROR(VLOOKUP($I184,'WM-AR'!$I$7:$AS$3267,29,FALSE),"")</f>
        <v/>
      </c>
      <c r="AB184" s="714" t="str">
        <f>IFERROR(VLOOKUP($I184,'WM-AR'!$I$7:$AS$3267,30,FALSE),"")</f>
        <v/>
      </c>
      <c r="AC184" s="714" t="str">
        <f>IFERROR(VLOOKUP($I184,'WM-AR'!$I$7:$AS$3267,31,FALSE),"")</f>
        <v/>
      </c>
      <c r="AD184" s="714" t="str">
        <f>IFERROR(VLOOKUP($I184,'WM-AR'!$I$7:$AS$3267,32,FALSE),"")</f>
        <v/>
      </c>
      <c r="AE184" s="714" t="str">
        <f>IFERROR(VLOOKUP($I184,'WM-AR'!$I$7:$AS$3267,33,FALSE),"")</f>
        <v/>
      </c>
      <c r="AF184" s="938"/>
      <c r="AG184" s="852"/>
      <c r="AH184" s="852"/>
      <c r="AI184" s="854"/>
      <c r="AJ184" s="854" t="str">
        <f t="shared" si="29"/>
        <v/>
      </c>
      <c r="AK184" s="1114"/>
      <c r="AL184" s="88" t="str">
        <f>IF(AND(ISTEXT($E184),ISTEXT($B184)),"산출기준 &gt;&gt;  "&amp;_xlfn.XLOOKUP($E184,산출기준!$D:$D,산출기준!$E:$E,"매칭실패"),"")</f>
        <v/>
      </c>
    </row>
    <row r="185" spans="2:38">
      <c r="B185" s="1111"/>
      <c r="C185" s="1166"/>
      <c r="D185" s="1331" t="s">
        <v>2715</v>
      </c>
      <c r="E185" s="1166"/>
      <c r="F185" s="1166"/>
      <c r="G185" s="843" t="s">
        <v>3634</v>
      </c>
      <c r="H185" s="843"/>
      <c r="I185" s="712" t="str">
        <f t="shared" si="27"/>
        <v/>
      </c>
      <c r="J185" s="714"/>
      <c r="K185" s="714" t="str">
        <f>IFERROR(VLOOKUP($I185,'WM-AR'!$I$7:$AS$3267,34,FALSE),"")</f>
        <v/>
      </c>
      <c r="L185" s="714" t="str">
        <f>IFERROR(VLOOKUP($I185,'WM-AR'!$I$7:$AS$3267,4,FALSE),"")</f>
        <v/>
      </c>
      <c r="M185" s="714" t="str">
        <f>IFERROR(VLOOKUP($I185,'WM-AR'!$I$7:$AS$3267,6,FALSE),"")</f>
        <v/>
      </c>
      <c r="N185" s="714" t="str">
        <f>IFERROR(VLOOKUP($I185,'WM-AR'!$I$7:$AS$3267,8,FALSE),"")</f>
        <v/>
      </c>
      <c r="O185" s="714" t="str">
        <f>IFERROR(VLOOKUP($I185,'WM-AR'!$I$7:$AS$3267,10,FALSE),"")</f>
        <v/>
      </c>
      <c r="P185" s="714" t="str">
        <f>IFERROR(VLOOKUP($I185,'WM-AR'!$I$7:$AS$3267,12,FALSE),"")</f>
        <v/>
      </c>
      <c r="Q185" s="714" t="str">
        <f>IFERROR(VLOOKUP($I185,'WM-AR'!$I$7:$AS$3267,14,FALSE),"")</f>
        <v/>
      </c>
      <c r="R185" s="714" t="str">
        <f>IFERROR(VLOOKUP($I185,'WM-AR'!$I$7:$AS$3267,16,FALSE),"")</f>
        <v/>
      </c>
      <c r="S185" s="714" t="str">
        <f>IFERROR(VLOOKUP($I185,'WM-AR'!$I$7:$AS$3267,18,FALSE),"")</f>
        <v/>
      </c>
      <c r="T185" s="714" t="str">
        <f>IFERROR(VLOOKUP($I185,'WM-AR'!$I$7:$AS$3267,20,FALSE),"")</f>
        <v/>
      </c>
      <c r="U185" s="714" t="str">
        <f>IFERROR(VLOOKUP($I185,'WM-AR'!$I$7:$AS$3267,22,FALSE),"")</f>
        <v/>
      </c>
      <c r="V185" s="714" t="str">
        <f>IFERROR(VLOOKUP($I185,'WM-AR'!$I$7:$AS$3267,24,FALSE),"")</f>
        <v/>
      </c>
      <c r="W185" s="714" t="str">
        <f>IFERROR(VLOOKUP($I185,'WM-AR'!$I$7:$AS$3267,25,FALSE),"")</f>
        <v/>
      </c>
      <c r="X185" s="714" t="str">
        <f>IFERROR(VLOOKUP($I185,'WM-AR'!$I$7:$AS$3267,26,FALSE),"")</f>
        <v/>
      </c>
      <c r="Y185" s="714" t="str">
        <f>IFERROR(VLOOKUP($I185,'WM-AR'!$I$7:$AS$3267,27,FALSE),"")</f>
        <v/>
      </c>
      <c r="Z185" s="714" t="str">
        <f>IFERROR(VLOOKUP($I185,'WM-AR'!$I$7:$AS$3267,28,FALSE),"")</f>
        <v/>
      </c>
      <c r="AA185" s="714" t="str">
        <f>IFERROR(VLOOKUP($I185,'WM-AR'!$I$7:$AS$3267,29,FALSE),"")</f>
        <v/>
      </c>
      <c r="AB185" s="714" t="str">
        <f>IFERROR(VLOOKUP($I185,'WM-AR'!$I$7:$AS$3267,30,FALSE),"")</f>
        <v/>
      </c>
      <c r="AC185" s="714" t="str">
        <f>IFERROR(VLOOKUP($I185,'WM-AR'!$I$7:$AS$3267,31,FALSE),"")</f>
        <v/>
      </c>
      <c r="AD185" s="714" t="str">
        <f>IFERROR(VLOOKUP($I185,'WM-AR'!$I$7:$AS$3267,32,FALSE),"")</f>
        <v/>
      </c>
      <c r="AE185" s="714" t="str">
        <f>IFERROR(VLOOKUP($I185,'WM-AR'!$I$7:$AS$3267,33,FALSE),"")</f>
        <v/>
      </c>
      <c r="AF185" s="938"/>
      <c r="AG185" s="852"/>
      <c r="AH185" s="852"/>
      <c r="AI185" s="854"/>
      <c r="AJ185" s="854" t="str">
        <f t="shared" si="29"/>
        <v/>
      </c>
      <c r="AK185" s="1114"/>
      <c r="AL185" s="88" t="str">
        <f>IF(AND(ISTEXT($E185),ISTEXT($B185)),"산출기준 &gt;&gt;  "&amp;_xlfn.XLOOKUP($E185,산출기준!$D:$D,산출기준!$E:$E,"매칭실패"),"")</f>
        <v/>
      </c>
    </row>
    <row r="186" spans="2:38">
      <c r="B186" s="1111"/>
      <c r="C186" s="1166"/>
      <c r="D186" s="1331" t="s">
        <v>2715</v>
      </c>
      <c r="E186" s="1166"/>
      <c r="F186" s="1166"/>
      <c r="G186" s="843" t="s">
        <v>3635</v>
      </c>
      <c r="H186" s="843"/>
      <c r="I186" s="712" t="str">
        <f t="shared" si="27"/>
        <v/>
      </c>
      <c r="J186" s="714"/>
      <c r="K186" s="714" t="str">
        <f>IFERROR(VLOOKUP($I186,'WM-AR'!$I$7:$AS$3267,34,FALSE),"")</f>
        <v/>
      </c>
      <c r="L186" s="714" t="str">
        <f>IFERROR(VLOOKUP($I186,'WM-AR'!$I$7:$AS$3267,4,FALSE),"")</f>
        <v/>
      </c>
      <c r="M186" s="714" t="str">
        <f>IFERROR(VLOOKUP($I186,'WM-AR'!$I$7:$AS$3267,6,FALSE),"")</f>
        <v/>
      </c>
      <c r="N186" s="714" t="str">
        <f>IFERROR(VLOOKUP($I186,'WM-AR'!$I$7:$AS$3267,8,FALSE),"")</f>
        <v/>
      </c>
      <c r="O186" s="714" t="str">
        <f>IFERROR(VLOOKUP($I186,'WM-AR'!$I$7:$AS$3267,10,FALSE),"")</f>
        <v/>
      </c>
      <c r="P186" s="714" t="str">
        <f>IFERROR(VLOOKUP($I186,'WM-AR'!$I$7:$AS$3267,12,FALSE),"")</f>
        <v/>
      </c>
      <c r="Q186" s="714" t="str">
        <f>IFERROR(VLOOKUP($I186,'WM-AR'!$I$7:$AS$3267,14,FALSE),"")</f>
        <v/>
      </c>
      <c r="R186" s="714" t="str">
        <f>IFERROR(VLOOKUP($I186,'WM-AR'!$I$7:$AS$3267,16,FALSE),"")</f>
        <v/>
      </c>
      <c r="S186" s="714" t="str">
        <f>IFERROR(VLOOKUP($I186,'WM-AR'!$I$7:$AS$3267,18,FALSE),"")</f>
        <v/>
      </c>
      <c r="T186" s="714" t="str">
        <f>IFERROR(VLOOKUP($I186,'WM-AR'!$I$7:$AS$3267,20,FALSE),"")</f>
        <v/>
      </c>
      <c r="U186" s="714" t="str">
        <f>IFERROR(VLOOKUP($I186,'WM-AR'!$I$7:$AS$3267,22,FALSE),"")</f>
        <v/>
      </c>
      <c r="V186" s="714" t="str">
        <f>IFERROR(VLOOKUP($I186,'WM-AR'!$I$7:$AS$3267,24,FALSE),"")</f>
        <v/>
      </c>
      <c r="W186" s="714" t="str">
        <f>IFERROR(VLOOKUP($I186,'WM-AR'!$I$7:$AS$3267,25,FALSE),"")</f>
        <v/>
      </c>
      <c r="X186" s="714" t="str">
        <f>IFERROR(VLOOKUP($I186,'WM-AR'!$I$7:$AS$3267,26,FALSE),"")</f>
        <v/>
      </c>
      <c r="Y186" s="714" t="str">
        <f>IFERROR(VLOOKUP($I186,'WM-AR'!$I$7:$AS$3267,27,FALSE),"")</f>
        <v/>
      </c>
      <c r="Z186" s="714" t="str">
        <f>IFERROR(VLOOKUP($I186,'WM-AR'!$I$7:$AS$3267,28,FALSE),"")</f>
        <v/>
      </c>
      <c r="AA186" s="714" t="str">
        <f>IFERROR(VLOOKUP($I186,'WM-AR'!$I$7:$AS$3267,29,FALSE),"")</f>
        <v/>
      </c>
      <c r="AB186" s="714" t="str">
        <f>IFERROR(VLOOKUP($I186,'WM-AR'!$I$7:$AS$3267,30,FALSE),"")</f>
        <v/>
      </c>
      <c r="AC186" s="714" t="str">
        <f>IFERROR(VLOOKUP($I186,'WM-AR'!$I$7:$AS$3267,31,FALSE),"")</f>
        <v/>
      </c>
      <c r="AD186" s="714" t="str">
        <f>IFERROR(VLOOKUP($I186,'WM-AR'!$I$7:$AS$3267,32,FALSE),"")</f>
        <v/>
      </c>
      <c r="AE186" s="714" t="str">
        <f>IFERROR(VLOOKUP($I186,'WM-AR'!$I$7:$AS$3267,33,FALSE),"")</f>
        <v/>
      </c>
      <c r="AF186" s="938"/>
      <c r="AG186" s="852"/>
      <c r="AH186" s="852"/>
      <c r="AI186" s="854"/>
      <c r="AJ186" s="854" t="str">
        <f t="shared" si="29"/>
        <v/>
      </c>
      <c r="AK186" s="1114"/>
      <c r="AL186" s="88" t="str">
        <f>IF(AND(ISTEXT($E186),ISTEXT($B186)),"산출기준 &gt;&gt;  "&amp;_xlfn.XLOOKUP($E186,산출기준!$D:$D,산출기준!$E:$E,"매칭실패"),"")</f>
        <v/>
      </c>
    </row>
    <row r="187" spans="2:38">
      <c r="B187" s="1111"/>
      <c r="C187" s="1166"/>
      <c r="D187" s="1166"/>
      <c r="E187" s="1166"/>
      <c r="F187" s="1166"/>
      <c r="G187" s="843" t="s">
        <v>3636</v>
      </c>
      <c r="H187" s="843"/>
      <c r="I187" s="712" t="str">
        <f t="shared" si="27"/>
        <v/>
      </c>
      <c r="J187" s="714"/>
      <c r="K187" s="714" t="str">
        <f>IFERROR(VLOOKUP($I187,'WM-AR'!$I$7:$AS$3267,34,FALSE),"")</f>
        <v/>
      </c>
      <c r="L187" s="714" t="str">
        <f>IFERROR(VLOOKUP($I187,'WM-AR'!$I$7:$AS$3267,4,FALSE),"")</f>
        <v/>
      </c>
      <c r="M187" s="714" t="str">
        <f>IFERROR(VLOOKUP($I187,'WM-AR'!$I$7:$AS$3267,6,FALSE),"")</f>
        <v/>
      </c>
      <c r="N187" s="714" t="str">
        <f>IFERROR(VLOOKUP($I187,'WM-AR'!$I$7:$AS$3267,8,FALSE),"")</f>
        <v/>
      </c>
      <c r="O187" s="714" t="str">
        <f>IFERROR(VLOOKUP($I187,'WM-AR'!$I$7:$AS$3267,10,FALSE),"")</f>
        <v/>
      </c>
      <c r="P187" s="714" t="str">
        <f>IFERROR(VLOOKUP($I187,'WM-AR'!$I$7:$AS$3267,12,FALSE),"")</f>
        <v/>
      </c>
      <c r="Q187" s="714" t="str">
        <f>IFERROR(VLOOKUP($I187,'WM-AR'!$I$7:$AS$3267,14,FALSE),"")</f>
        <v/>
      </c>
      <c r="R187" s="714" t="str">
        <f>IFERROR(VLOOKUP($I187,'WM-AR'!$I$7:$AS$3267,16,FALSE),"")</f>
        <v/>
      </c>
      <c r="S187" s="714" t="str">
        <f>IFERROR(VLOOKUP($I187,'WM-AR'!$I$7:$AS$3267,18,FALSE),"")</f>
        <v/>
      </c>
      <c r="T187" s="714" t="str">
        <f>IFERROR(VLOOKUP($I187,'WM-AR'!$I$7:$AS$3267,20,FALSE),"")</f>
        <v/>
      </c>
      <c r="U187" s="714" t="str">
        <f>IFERROR(VLOOKUP($I187,'WM-AR'!$I$7:$AS$3267,22,FALSE),"")</f>
        <v/>
      </c>
      <c r="V187" s="714" t="str">
        <f>IFERROR(VLOOKUP($I187,'WM-AR'!$I$7:$AS$3267,24,FALSE),"")</f>
        <v/>
      </c>
      <c r="W187" s="714" t="str">
        <f>IFERROR(VLOOKUP($I187,'WM-AR'!$I$7:$AS$3267,25,FALSE),"")</f>
        <v/>
      </c>
      <c r="X187" s="714" t="str">
        <f>IFERROR(VLOOKUP($I187,'WM-AR'!$I$7:$AS$3267,26,FALSE),"")</f>
        <v/>
      </c>
      <c r="Y187" s="714" t="str">
        <f>IFERROR(VLOOKUP($I187,'WM-AR'!$I$7:$AS$3267,27,FALSE),"")</f>
        <v/>
      </c>
      <c r="Z187" s="714" t="str">
        <f>IFERROR(VLOOKUP($I187,'WM-AR'!$I$7:$AS$3267,28,FALSE),"")</f>
        <v/>
      </c>
      <c r="AA187" s="714" t="str">
        <f>IFERROR(VLOOKUP($I187,'WM-AR'!$I$7:$AS$3267,29,FALSE),"")</f>
        <v/>
      </c>
      <c r="AB187" s="714" t="str">
        <f>IFERROR(VLOOKUP($I187,'WM-AR'!$I$7:$AS$3267,30,FALSE),"")</f>
        <v/>
      </c>
      <c r="AC187" s="714" t="str">
        <f>IFERROR(VLOOKUP($I187,'WM-AR'!$I$7:$AS$3267,31,FALSE),"")</f>
        <v/>
      </c>
      <c r="AD187" s="714" t="str">
        <f>IFERROR(VLOOKUP($I187,'WM-AR'!$I$7:$AS$3267,32,FALSE),"")</f>
        <v/>
      </c>
      <c r="AE187" s="714" t="str">
        <f>IFERROR(VLOOKUP($I187,'WM-AR'!$I$7:$AS$3267,33,FALSE),"")</f>
        <v/>
      </c>
      <c r="AF187" s="938"/>
      <c r="AG187" s="852"/>
      <c r="AH187" s="852"/>
      <c r="AI187" s="854"/>
      <c r="AJ187" s="854" t="str">
        <f t="shared" si="29"/>
        <v/>
      </c>
      <c r="AK187" s="1114"/>
      <c r="AL187" s="88" t="str">
        <f>IF(AND(ISTEXT($E187),ISTEXT($B187)),"산출기준 &gt;&gt;  "&amp;_xlfn.XLOOKUP($E187,산출기준!$D:$D,산출기준!$E:$E,"매칭실패"),"")</f>
        <v/>
      </c>
    </row>
    <row r="188" spans="2:38">
      <c r="B188" s="1111"/>
      <c r="C188" s="1166"/>
      <c r="D188" s="1166"/>
      <c r="E188" s="1166"/>
      <c r="F188" s="1166"/>
      <c r="G188" s="843" t="s">
        <v>3637</v>
      </c>
      <c r="H188" s="843"/>
      <c r="I188" s="712" t="str">
        <f t="shared" si="27"/>
        <v/>
      </c>
      <c r="J188" s="714"/>
      <c r="K188" s="714" t="str">
        <f>IFERROR(VLOOKUP($I188,'WM-AR'!$I$7:$AS$3267,34,FALSE),"")</f>
        <v/>
      </c>
      <c r="L188" s="714" t="str">
        <f>IFERROR(VLOOKUP($I188,'WM-AR'!$I$7:$AS$3267,4,FALSE),"")</f>
        <v/>
      </c>
      <c r="M188" s="714" t="str">
        <f>IFERROR(VLOOKUP($I188,'WM-AR'!$I$7:$AS$3267,6,FALSE),"")</f>
        <v/>
      </c>
      <c r="N188" s="714" t="str">
        <f>IFERROR(VLOOKUP($I188,'WM-AR'!$I$7:$AS$3267,8,FALSE),"")</f>
        <v/>
      </c>
      <c r="O188" s="714" t="str">
        <f>IFERROR(VLOOKUP($I188,'WM-AR'!$I$7:$AS$3267,10,FALSE),"")</f>
        <v/>
      </c>
      <c r="P188" s="714" t="str">
        <f>IFERROR(VLOOKUP($I188,'WM-AR'!$I$7:$AS$3267,12,FALSE),"")</f>
        <v/>
      </c>
      <c r="Q188" s="714" t="str">
        <f>IFERROR(VLOOKUP($I188,'WM-AR'!$I$7:$AS$3267,14,FALSE),"")</f>
        <v/>
      </c>
      <c r="R188" s="714" t="str">
        <f>IFERROR(VLOOKUP($I188,'WM-AR'!$I$7:$AS$3267,16,FALSE),"")</f>
        <v/>
      </c>
      <c r="S188" s="714" t="str">
        <f>IFERROR(VLOOKUP($I188,'WM-AR'!$I$7:$AS$3267,18,FALSE),"")</f>
        <v/>
      </c>
      <c r="T188" s="714" t="str">
        <f>IFERROR(VLOOKUP($I188,'WM-AR'!$I$7:$AS$3267,20,FALSE),"")</f>
        <v/>
      </c>
      <c r="U188" s="714" t="str">
        <f>IFERROR(VLOOKUP($I188,'WM-AR'!$I$7:$AS$3267,22,FALSE),"")</f>
        <v/>
      </c>
      <c r="V188" s="714" t="str">
        <f>IFERROR(VLOOKUP($I188,'WM-AR'!$I$7:$AS$3267,24,FALSE),"")</f>
        <v/>
      </c>
      <c r="W188" s="714" t="str">
        <f>IFERROR(VLOOKUP($I188,'WM-AR'!$I$7:$AS$3267,25,FALSE),"")</f>
        <v/>
      </c>
      <c r="X188" s="714" t="str">
        <f>IFERROR(VLOOKUP($I188,'WM-AR'!$I$7:$AS$3267,26,FALSE),"")</f>
        <v/>
      </c>
      <c r="Y188" s="714" t="str">
        <f>IFERROR(VLOOKUP($I188,'WM-AR'!$I$7:$AS$3267,27,FALSE),"")</f>
        <v/>
      </c>
      <c r="Z188" s="714" t="str">
        <f>IFERROR(VLOOKUP($I188,'WM-AR'!$I$7:$AS$3267,28,FALSE),"")</f>
        <v/>
      </c>
      <c r="AA188" s="714" t="str">
        <f>IFERROR(VLOOKUP($I188,'WM-AR'!$I$7:$AS$3267,29,FALSE),"")</f>
        <v/>
      </c>
      <c r="AB188" s="714" t="str">
        <f>IFERROR(VLOOKUP($I188,'WM-AR'!$I$7:$AS$3267,30,FALSE),"")</f>
        <v/>
      </c>
      <c r="AC188" s="714" t="str">
        <f>IFERROR(VLOOKUP($I188,'WM-AR'!$I$7:$AS$3267,31,FALSE),"")</f>
        <v/>
      </c>
      <c r="AD188" s="714" t="str">
        <f>IFERROR(VLOOKUP($I188,'WM-AR'!$I$7:$AS$3267,32,FALSE),"")</f>
        <v/>
      </c>
      <c r="AE188" s="714" t="str">
        <f>IFERROR(VLOOKUP($I188,'WM-AR'!$I$7:$AS$3267,33,FALSE),"")</f>
        <v/>
      </c>
      <c r="AF188" s="938"/>
      <c r="AG188" s="852"/>
      <c r="AH188" s="852"/>
      <c r="AI188" s="854"/>
      <c r="AJ188" s="854" t="str">
        <f t="shared" si="29"/>
        <v/>
      </c>
      <c r="AK188" s="1114"/>
      <c r="AL188" s="88" t="str">
        <f>IF(AND(ISTEXT($E188),ISTEXT($B188)),"산출기준 &gt;&gt;  "&amp;_xlfn.XLOOKUP($E188,산출기준!$D:$D,산출기준!$E:$E,"매칭실패"),"")</f>
        <v/>
      </c>
    </row>
    <row r="189" spans="2:38">
      <c r="B189" s="1111"/>
      <c r="C189" s="1166"/>
      <c r="D189" s="1166" t="s">
        <v>2716</v>
      </c>
      <c r="E189" s="1166"/>
      <c r="F189" s="1166"/>
      <c r="G189" s="843" t="s">
        <v>3638</v>
      </c>
      <c r="H189" s="843"/>
      <c r="I189" s="712" t="str">
        <f t="shared" si="27"/>
        <v/>
      </c>
      <c r="J189" s="714"/>
      <c r="K189" s="714" t="str">
        <f>IFERROR(VLOOKUP($I189,'WM-AR'!$I$7:$AS$3267,34,FALSE),"")</f>
        <v/>
      </c>
      <c r="L189" s="714" t="str">
        <f>IFERROR(VLOOKUP($I189,'WM-AR'!$I$7:$AS$3267,4,FALSE),"")</f>
        <v/>
      </c>
      <c r="M189" s="714" t="str">
        <f>IFERROR(VLOOKUP($I189,'WM-AR'!$I$7:$AS$3267,6,FALSE),"")</f>
        <v/>
      </c>
      <c r="N189" s="714" t="str">
        <f>IFERROR(VLOOKUP($I189,'WM-AR'!$I$7:$AS$3267,8,FALSE),"")</f>
        <v/>
      </c>
      <c r="O189" s="714" t="str">
        <f>IFERROR(VLOOKUP($I189,'WM-AR'!$I$7:$AS$3267,10,FALSE),"")</f>
        <v/>
      </c>
      <c r="P189" s="714" t="str">
        <f>IFERROR(VLOOKUP($I189,'WM-AR'!$I$7:$AS$3267,12,FALSE),"")</f>
        <v/>
      </c>
      <c r="Q189" s="714" t="str">
        <f>IFERROR(VLOOKUP($I189,'WM-AR'!$I$7:$AS$3267,14,FALSE),"")</f>
        <v/>
      </c>
      <c r="R189" s="714" t="str">
        <f>IFERROR(VLOOKUP($I189,'WM-AR'!$I$7:$AS$3267,16,FALSE),"")</f>
        <v/>
      </c>
      <c r="S189" s="714" t="str">
        <f>IFERROR(VLOOKUP($I189,'WM-AR'!$I$7:$AS$3267,18,FALSE),"")</f>
        <v/>
      </c>
      <c r="T189" s="714" t="str">
        <f>IFERROR(VLOOKUP($I189,'WM-AR'!$I$7:$AS$3267,20,FALSE),"")</f>
        <v/>
      </c>
      <c r="U189" s="714" t="str">
        <f>IFERROR(VLOOKUP($I189,'WM-AR'!$I$7:$AS$3267,22,FALSE),"")</f>
        <v/>
      </c>
      <c r="V189" s="714" t="str">
        <f>IFERROR(VLOOKUP($I189,'WM-AR'!$I$7:$AS$3267,24,FALSE),"")</f>
        <v/>
      </c>
      <c r="W189" s="714" t="str">
        <f>IFERROR(VLOOKUP($I189,'WM-AR'!$I$7:$AS$3267,25,FALSE),"")</f>
        <v/>
      </c>
      <c r="X189" s="714" t="str">
        <f>IFERROR(VLOOKUP($I189,'WM-AR'!$I$7:$AS$3267,26,FALSE),"")</f>
        <v/>
      </c>
      <c r="Y189" s="714" t="str">
        <f>IFERROR(VLOOKUP($I189,'WM-AR'!$I$7:$AS$3267,27,FALSE),"")</f>
        <v/>
      </c>
      <c r="Z189" s="714" t="str">
        <f>IFERROR(VLOOKUP($I189,'WM-AR'!$I$7:$AS$3267,28,FALSE),"")</f>
        <v/>
      </c>
      <c r="AA189" s="714" t="str">
        <f>IFERROR(VLOOKUP($I189,'WM-AR'!$I$7:$AS$3267,29,FALSE),"")</f>
        <v/>
      </c>
      <c r="AB189" s="714" t="str">
        <f>IFERROR(VLOOKUP($I189,'WM-AR'!$I$7:$AS$3267,30,FALSE),"")</f>
        <v/>
      </c>
      <c r="AC189" s="714" t="str">
        <f>IFERROR(VLOOKUP($I189,'WM-AR'!$I$7:$AS$3267,31,FALSE),"")</f>
        <v/>
      </c>
      <c r="AD189" s="714" t="str">
        <f>IFERROR(VLOOKUP($I189,'WM-AR'!$I$7:$AS$3267,32,FALSE),"")</f>
        <v/>
      </c>
      <c r="AE189" s="714" t="str">
        <f>IFERROR(VLOOKUP($I189,'WM-AR'!$I$7:$AS$3267,33,FALSE),"")</f>
        <v/>
      </c>
      <c r="AF189" s="938"/>
      <c r="AG189" s="852"/>
      <c r="AH189" s="852"/>
      <c r="AI189" s="854"/>
      <c r="AJ189" s="854" t="str">
        <f t="shared" si="29"/>
        <v/>
      </c>
      <c r="AK189" s="1114"/>
      <c r="AL189" s="88" t="str">
        <f>IF(AND(ISTEXT($E189),ISTEXT($B189)),"산출기준 &gt;&gt;  "&amp;_xlfn.XLOOKUP($E189,산출기준!$D:$D,산출기준!$E:$E,"매칭실패"),"")</f>
        <v/>
      </c>
    </row>
    <row r="190" spans="2:38">
      <c r="B190" s="1111"/>
      <c r="C190" s="1166"/>
      <c r="D190" s="1166" t="s">
        <v>2716</v>
      </c>
      <c r="E190" s="1166"/>
      <c r="F190" s="1166"/>
      <c r="G190" s="843" t="s">
        <v>3639</v>
      </c>
      <c r="H190" s="843"/>
      <c r="I190" s="712" t="str">
        <f t="shared" si="27"/>
        <v/>
      </c>
      <c r="J190" s="714"/>
      <c r="K190" s="714" t="str">
        <f>IFERROR(VLOOKUP($I190,'WM-AR'!$I$7:$AS$3267,34,FALSE),"")</f>
        <v/>
      </c>
      <c r="L190" s="714" t="str">
        <f>IFERROR(VLOOKUP($I190,'WM-AR'!$I$7:$AS$3267,4,FALSE),"")</f>
        <v/>
      </c>
      <c r="M190" s="714" t="str">
        <f>IFERROR(VLOOKUP($I190,'WM-AR'!$I$7:$AS$3267,6,FALSE),"")</f>
        <v/>
      </c>
      <c r="N190" s="714" t="str">
        <f>IFERROR(VLOOKUP($I190,'WM-AR'!$I$7:$AS$3267,8,FALSE),"")</f>
        <v/>
      </c>
      <c r="O190" s="714" t="str">
        <f>IFERROR(VLOOKUP($I190,'WM-AR'!$I$7:$AS$3267,10,FALSE),"")</f>
        <v/>
      </c>
      <c r="P190" s="714" t="str">
        <f>IFERROR(VLOOKUP($I190,'WM-AR'!$I$7:$AS$3267,12,FALSE),"")</f>
        <v/>
      </c>
      <c r="Q190" s="714" t="str">
        <f>IFERROR(VLOOKUP($I190,'WM-AR'!$I$7:$AS$3267,14,FALSE),"")</f>
        <v/>
      </c>
      <c r="R190" s="714" t="str">
        <f>IFERROR(VLOOKUP($I190,'WM-AR'!$I$7:$AS$3267,16,FALSE),"")</f>
        <v/>
      </c>
      <c r="S190" s="714" t="str">
        <f>IFERROR(VLOOKUP($I190,'WM-AR'!$I$7:$AS$3267,18,FALSE),"")</f>
        <v/>
      </c>
      <c r="T190" s="714" t="str">
        <f>IFERROR(VLOOKUP($I190,'WM-AR'!$I$7:$AS$3267,20,FALSE),"")</f>
        <v/>
      </c>
      <c r="U190" s="714" t="str">
        <f>IFERROR(VLOOKUP($I190,'WM-AR'!$I$7:$AS$3267,22,FALSE),"")</f>
        <v/>
      </c>
      <c r="V190" s="714" t="str">
        <f>IFERROR(VLOOKUP($I190,'WM-AR'!$I$7:$AS$3267,24,FALSE),"")</f>
        <v/>
      </c>
      <c r="W190" s="714" t="str">
        <f>IFERROR(VLOOKUP($I190,'WM-AR'!$I$7:$AS$3267,25,FALSE),"")</f>
        <v/>
      </c>
      <c r="X190" s="714" t="str">
        <f>IFERROR(VLOOKUP($I190,'WM-AR'!$I$7:$AS$3267,26,FALSE),"")</f>
        <v/>
      </c>
      <c r="Y190" s="714" t="str">
        <f>IFERROR(VLOOKUP($I190,'WM-AR'!$I$7:$AS$3267,27,FALSE),"")</f>
        <v/>
      </c>
      <c r="Z190" s="714" t="str">
        <f>IFERROR(VLOOKUP($I190,'WM-AR'!$I$7:$AS$3267,28,FALSE),"")</f>
        <v/>
      </c>
      <c r="AA190" s="714" t="str">
        <f>IFERROR(VLOOKUP($I190,'WM-AR'!$I$7:$AS$3267,29,FALSE),"")</f>
        <v/>
      </c>
      <c r="AB190" s="714" t="str">
        <f>IFERROR(VLOOKUP($I190,'WM-AR'!$I$7:$AS$3267,30,FALSE),"")</f>
        <v/>
      </c>
      <c r="AC190" s="714" t="str">
        <f>IFERROR(VLOOKUP($I190,'WM-AR'!$I$7:$AS$3267,31,FALSE),"")</f>
        <v/>
      </c>
      <c r="AD190" s="714" t="str">
        <f>IFERROR(VLOOKUP($I190,'WM-AR'!$I$7:$AS$3267,32,FALSE),"")</f>
        <v/>
      </c>
      <c r="AE190" s="714" t="str">
        <f>IFERROR(VLOOKUP($I190,'WM-AR'!$I$7:$AS$3267,33,FALSE),"")</f>
        <v/>
      </c>
      <c r="AF190" s="938"/>
      <c r="AG190" s="852"/>
      <c r="AH190" s="852"/>
      <c r="AI190" s="854"/>
      <c r="AJ190" s="854" t="str">
        <f t="shared" si="29"/>
        <v/>
      </c>
      <c r="AK190" s="1114"/>
      <c r="AL190" s="88" t="str">
        <f>IF(AND(ISTEXT($E190),ISTEXT($B190)),"산출기준 &gt;&gt;  "&amp;_xlfn.XLOOKUP($E190,산출기준!$D:$D,산출기준!$E:$E,"매칭실패"),"")</f>
        <v/>
      </c>
    </row>
    <row r="191" spans="2:38">
      <c r="B191" s="1111"/>
      <c r="C191" s="1166"/>
      <c r="D191" s="1166" t="s">
        <v>2716</v>
      </c>
      <c r="E191" s="1166"/>
      <c r="F191" s="1166"/>
      <c r="G191" s="843" t="s">
        <v>3640</v>
      </c>
      <c r="H191" s="843"/>
      <c r="I191" s="712" t="str">
        <f t="shared" si="27"/>
        <v/>
      </c>
      <c r="J191" s="714"/>
      <c r="K191" s="714" t="str">
        <f>IFERROR(VLOOKUP($I191,'WM-AR'!$I$7:$AS$3267,34,FALSE),"")</f>
        <v/>
      </c>
      <c r="L191" s="714" t="str">
        <f>IFERROR(VLOOKUP($I191,'WM-AR'!$I$7:$AS$3267,4,FALSE),"")</f>
        <v/>
      </c>
      <c r="M191" s="714" t="str">
        <f>IFERROR(VLOOKUP($I191,'WM-AR'!$I$7:$AS$3267,6,FALSE),"")</f>
        <v/>
      </c>
      <c r="N191" s="714" t="str">
        <f>IFERROR(VLOOKUP($I191,'WM-AR'!$I$7:$AS$3267,8,FALSE),"")</f>
        <v/>
      </c>
      <c r="O191" s="714" t="str">
        <f>IFERROR(VLOOKUP($I191,'WM-AR'!$I$7:$AS$3267,10,FALSE),"")</f>
        <v/>
      </c>
      <c r="P191" s="714" t="str">
        <f>IFERROR(VLOOKUP($I191,'WM-AR'!$I$7:$AS$3267,12,FALSE),"")</f>
        <v/>
      </c>
      <c r="Q191" s="714" t="str">
        <f>IFERROR(VLOOKUP($I191,'WM-AR'!$I$7:$AS$3267,14,FALSE),"")</f>
        <v/>
      </c>
      <c r="R191" s="714" t="str">
        <f>IFERROR(VLOOKUP($I191,'WM-AR'!$I$7:$AS$3267,16,FALSE),"")</f>
        <v/>
      </c>
      <c r="S191" s="714" t="str">
        <f>IFERROR(VLOOKUP($I191,'WM-AR'!$I$7:$AS$3267,18,FALSE),"")</f>
        <v/>
      </c>
      <c r="T191" s="714" t="str">
        <f>IFERROR(VLOOKUP($I191,'WM-AR'!$I$7:$AS$3267,20,FALSE),"")</f>
        <v/>
      </c>
      <c r="U191" s="714" t="str">
        <f>IFERROR(VLOOKUP($I191,'WM-AR'!$I$7:$AS$3267,22,FALSE),"")</f>
        <v/>
      </c>
      <c r="V191" s="714" t="str">
        <f>IFERROR(VLOOKUP($I191,'WM-AR'!$I$7:$AS$3267,24,FALSE),"")</f>
        <v/>
      </c>
      <c r="W191" s="714" t="str">
        <f>IFERROR(VLOOKUP($I191,'WM-AR'!$I$7:$AS$3267,25,FALSE),"")</f>
        <v/>
      </c>
      <c r="X191" s="714" t="str">
        <f>IFERROR(VLOOKUP($I191,'WM-AR'!$I$7:$AS$3267,26,FALSE),"")</f>
        <v/>
      </c>
      <c r="Y191" s="714" t="str">
        <f>IFERROR(VLOOKUP($I191,'WM-AR'!$I$7:$AS$3267,27,FALSE),"")</f>
        <v/>
      </c>
      <c r="Z191" s="714" t="str">
        <f>IFERROR(VLOOKUP($I191,'WM-AR'!$I$7:$AS$3267,28,FALSE),"")</f>
        <v/>
      </c>
      <c r="AA191" s="714" t="str">
        <f>IFERROR(VLOOKUP($I191,'WM-AR'!$I$7:$AS$3267,29,FALSE),"")</f>
        <v/>
      </c>
      <c r="AB191" s="714" t="str">
        <f>IFERROR(VLOOKUP($I191,'WM-AR'!$I$7:$AS$3267,30,FALSE),"")</f>
        <v/>
      </c>
      <c r="AC191" s="714" t="str">
        <f>IFERROR(VLOOKUP($I191,'WM-AR'!$I$7:$AS$3267,31,FALSE),"")</f>
        <v/>
      </c>
      <c r="AD191" s="714" t="str">
        <f>IFERROR(VLOOKUP($I191,'WM-AR'!$I$7:$AS$3267,32,FALSE),"")</f>
        <v/>
      </c>
      <c r="AE191" s="714" t="str">
        <f>IFERROR(VLOOKUP($I191,'WM-AR'!$I$7:$AS$3267,33,FALSE),"")</f>
        <v/>
      </c>
      <c r="AF191" s="938"/>
      <c r="AG191" s="852"/>
      <c r="AH191" s="852"/>
      <c r="AI191" s="854"/>
      <c r="AJ191" s="854" t="str">
        <f t="shared" si="29"/>
        <v/>
      </c>
      <c r="AK191" s="1114"/>
      <c r="AL191" s="88" t="str">
        <f>IF(AND(ISTEXT($E191),ISTEXT($B191)),"산출기준 &gt;&gt;  "&amp;_xlfn.XLOOKUP($E191,산출기준!$D:$D,산출기준!$E:$E,"매칭실패"),"")</f>
        <v/>
      </c>
    </row>
    <row r="192" spans="2:38">
      <c r="B192" s="1111"/>
      <c r="C192" s="1166"/>
      <c r="D192" s="1166" t="s">
        <v>2716</v>
      </c>
      <c r="E192" s="1166"/>
      <c r="F192" s="1166"/>
      <c r="G192" s="843" t="s">
        <v>3641</v>
      </c>
      <c r="H192" s="843"/>
      <c r="I192" s="712" t="str">
        <f t="shared" si="27"/>
        <v/>
      </c>
      <c r="J192" s="714"/>
      <c r="K192" s="714" t="str">
        <f>IFERROR(VLOOKUP($I192,'WM-AR'!$I$7:$AS$3267,34,FALSE),"")</f>
        <v/>
      </c>
      <c r="L192" s="714" t="str">
        <f>IFERROR(VLOOKUP($I192,'WM-AR'!$I$7:$AS$3267,4,FALSE),"")</f>
        <v/>
      </c>
      <c r="M192" s="714" t="str">
        <f>IFERROR(VLOOKUP($I192,'WM-AR'!$I$7:$AS$3267,6,FALSE),"")</f>
        <v/>
      </c>
      <c r="N192" s="714" t="str">
        <f>IFERROR(VLOOKUP($I192,'WM-AR'!$I$7:$AS$3267,8,FALSE),"")</f>
        <v/>
      </c>
      <c r="O192" s="714" t="str">
        <f>IFERROR(VLOOKUP($I192,'WM-AR'!$I$7:$AS$3267,10,FALSE),"")</f>
        <v/>
      </c>
      <c r="P192" s="714" t="str">
        <f>IFERROR(VLOOKUP($I192,'WM-AR'!$I$7:$AS$3267,12,FALSE),"")</f>
        <v/>
      </c>
      <c r="Q192" s="714" t="str">
        <f>IFERROR(VLOOKUP($I192,'WM-AR'!$I$7:$AS$3267,14,FALSE),"")</f>
        <v/>
      </c>
      <c r="R192" s="714" t="str">
        <f>IFERROR(VLOOKUP($I192,'WM-AR'!$I$7:$AS$3267,16,FALSE),"")</f>
        <v/>
      </c>
      <c r="S192" s="714" t="str">
        <f>IFERROR(VLOOKUP($I192,'WM-AR'!$I$7:$AS$3267,18,FALSE),"")</f>
        <v/>
      </c>
      <c r="T192" s="714" t="str">
        <f>IFERROR(VLOOKUP($I192,'WM-AR'!$I$7:$AS$3267,20,FALSE),"")</f>
        <v/>
      </c>
      <c r="U192" s="714" t="str">
        <f>IFERROR(VLOOKUP($I192,'WM-AR'!$I$7:$AS$3267,22,FALSE),"")</f>
        <v/>
      </c>
      <c r="V192" s="714" t="str">
        <f>IFERROR(VLOOKUP($I192,'WM-AR'!$I$7:$AS$3267,24,FALSE),"")</f>
        <v/>
      </c>
      <c r="W192" s="714" t="str">
        <f>IFERROR(VLOOKUP($I192,'WM-AR'!$I$7:$AS$3267,25,FALSE),"")</f>
        <v/>
      </c>
      <c r="X192" s="714" t="str">
        <f>IFERROR(VLOOKUP($I192,'WM-AR'!$I$7:$AS$3267,26,FALSE),"")</f>
        <v/>
      </c>
      <c r="Y192" s="714" t="str">
        <f>IFERROR(VLOOKUP($I192,'WM-AR'!$I$7:$AS$3267,27,FALSE),"")</f>
        <v/>
      </c>
      <c r="Z192" s="714" t="str">
        <f>IFERROR(VLOOKUP($I192,'WM-AR'!$I$7:$AS$3267,28,FALSE),"")</f>
        <v/>
      </c>
      <c r="AA192" s="714" t="str">
        <f>IFERROR(VLOOKUP($I192,'WM-AR'!$I$7:$AS$3267,29,FALSE),"")</f>
        <v/>
      </c>
      <c r="AB192" s="714" t="str">
        <f>IFERROR(VLOOKUP($I192,'WM-AR'!$I$7:$AS$3267,30,FALSE),"")</f>
        <v/>
      </c>
      <c r="AC192" s="714" t="str">
        <f>IFERROR(VLOOKUP($I192,'WM-AR'!$I$7:$AS$3267,31,FALSE),"")</f>
        <v/>
      </c>
      <c r="AD192" s="714" t="str">
        <f>IFERROR(VLOOKUP($I192,'WM-AR'!$I$7:$AS$3267,32,FALSE),"")</f>
        <v/>
      </c>
      <c r="AE192" s="714" t="str">
        <f>IFERROR(VLOOKUP($I192,'WM-AR'!$I$7:$AS$3267,33,FALSE),"")</f>
        <v/>
      </c>
      <c r="AF192" s="938"/>
      <c r="AG192" s="852"/>
      <c r="AH192" s="852"/>
      <c r="AI192" s="854"/>
      <c r="AJ192" s="854" t="str">
        <f t="shared" si="29"/>
        <v/>
      </c>
      <c r="AK192" s="1114"/>
      <c r="AL192" s="88" t="str">
        <f>IF(AND(ISTEXT($E192),ISTEXT($B192)),"산출기준 &gt;&gt;  "&amp;_xlfn.XLOOKUP($E192,산출기준!$D:$D,산출기준!$E:$E,"매칭실패"),"")</f>
        <v/>
      </c>
    </row>
    <row r="193" spans="2:38">
      <c r="B193" s="1111"/>
      <c r="C193" s="1166"/>
      <c r="D193" s="1166" t="s">
        <v>3070</v>
      </c>
      <c r="E193" s="1166"/>
      <c r="F193" s="1166"/>
      <c r="G193" s="843" t="s">
        <v>3642</v>
      </c>
      <c r="H193" s="843"/>
      <c r="I193" s="712" t="str">
        <f t="shared" si="27"/>
        <v/>
      </c>
      <c r="J193" s="714"/>
      <c r="K193" s="714" t="str">
        <f>IFERROR(VLOOKUP($I193,'WM-AR'!$I$7:$AS$3267,34,FALSE),"")</f>
        <v/>
      </c>
      <c r="L193" s="714" t="str">
        <f>IFERROR(VLOOKUP($I193,'WM-AR'!$I$7:$AS$3267,4,FALSE),"")</f>
        <v/>
      </c>
      <c r="M193" s="714" t="str">
        <f>IFERROR(VLOOKUP($I193,'WM-AR'!$I$7:$AS$3267,6,FALSE),"")</f>
        <v/>
      </c>
      <c r="N193" s="714" t="str">
        <f>IFERROR(VLOOKUP($I193,'WM-AR'!$I$7:$AS$3267,8,FALSE),"")</f>
        <v/>
      </c>
      <c r="O193" s="714" t="str">
        <f>IFERROR(VLOOKUP($I193,'WM-AR'!$I$7:$AS$3267,10,FALSE),"")</f>
        <v/>
      </c>
      <c r="P193" s="714" t="str">
        <f>IFERROR(VLOOKUP($I193,'WM-AR'!$I$7:$AS$3267,12,FALSE),"")</f>
        <v/>
      </c>
      <c r="Q193" s="714" t="str">
        <f>IFERROR(VLOOKUP($I193,'WM-AR'!$I$7:$AS$3267,14,FALSE),"")</f>
        <v/>
      </c>
      <c r="R193" s="714" t="str">
        <f>IFERROR(VLOOKUP($I193,'WM-AR'!$I$7:$AS$3267,16,FALSE),"")</f>
        <v/>
      </c>
      <c r="S193" s="714" t="str">
        <f>IFERROR(VLOOKUP($I193,'WM-AR'!$I$7:$AS$3267,18,FALSE),"")</f>
        <v/>
      </c>
      <c r="T193" s="714" t="str">
        <f>IFERROR(VLOOKUP($I193,'WM-AR'!$I$7:$AS$3267,20,FALSE),"")</f>
        <v/>
      </c>
      <c r="U193" s="714" t="str">
        <f>IFERROR(VLOOKUP($I193,'WM-AR'!$I$7:$AS$3267,22,FALSE),"")</f>
        <v/>
      </c>
      <c r="V193" s="714" t="str">
        <f>IFERROR(VLOOKUP($I193,'WM-AR'!$I$7:$AS$3267,24,FALSE),"")</f>
        <v/>
      </c>
      <c r="W193" s="714" t="str">
        <f>IFERROR(VLOOKUP($I193,'WM-AR'!$I$7:$AS$3267,25,FALSE),"")</f>
        <v/>
      </c>
      <c r="X193" s="714" t="str">
        <f>IFERROR(VLOOKUP($I193,'WM-AR'!$I$7:$AS$3267,26,FALSE),"")</f>
        <v/>
      </c>
      <c r="Y193" s="714" t="str">
        <f>IFERROR(VLOOKUP($I193,'WM-AR'!$I$7:$AS$3267,27,FALSE),"")</f>
        <v/>
      </c>
      <c r="Z193" s="714" t="str">
        <f>IFERROR(VLOOKUP($I193,'WM-AR'!$I$7:$AS$3267,28,FALSE),"")</f>
        <v/>
      </c>
      <c r="AA193" s="714" t="str">
        <f>IFERROR(VLOOKUP($I193,'WM-AR'!$I$7:$AS$3267,29,FALSE),"")</f>
        <v/>
      </c>
      <c r="AB193" s="714" t="str">
        <f>IFERROR(VLOOKUP($I193,'WM-AR'!$I$7:$AS$3267,30,FALSE),"")</f>
        <v/>
      </c>
      <c r="AC193" s="714" t="str">
        <f>IFERROR(VLOOKUP($I193,'WM-AR'!$I$7:$AS$3267,31,FALSE),"")</f>
        <v/>
      </c>
      <c r="AD193" s="714" t="str">
        <f>IFERROR(VLOOKUP($I193,'WM-AR'!$I$7:$AS$3267,32,FALSE),"")</f>
        <v/>
      </c>
      <c r="AE193" s="714" t="str">
        <f>IFERROR(VLOOKUP($I193,'WM-AR'!$I$7:$AS$3267,33,FALSE),"")</f>
        <v/>
      </c>
      <c r="AF193" s="938"/>
      <c r="AG193" s="852"/>
      <c r="AH193" s="852"/>
      <c r="AI193" s="854"/>
      <c r="AJ193" s="854" t="str">
        <f t="shared" si="29"/>
        <v/>
      </c>
      <c r="AK193" s="1114"/>
      <c r="AL193" s="88" t="str">
        <f>IF(AND(ISTEXT($E193),ISTEXT($B193)),"산출기준 &gt;&gt;  "&amp;_xlfn.XLOOKUP($E193,산출기준!$D:$D,산출기준!$E:$E,"매칭실패"),"")</f>
        <v/>
      </c>
    </row>
    <row r="194" spans="2:38">
      <c r="B194" s="1111"/>
      <c r="C194" s="1166"/>
      <c r="D194" s="1166" t="s">
        <v>3070</v>
      </c>
      <c r="E194" s="1166"/>
      <c r="F194" s="1166"/>
      <c r="G194" s="843" t="s">
        <v>3636</v>
      </c>
      <c r="H194" s="843"/>
      <c r="I194" s="712" t="str">
        <f t="shared" si="27"/>
        <v/>
      </c>
      <c r="J194" s="714"/>
      <c r="K194" s="714" t="str">
        <f>IFERROR(VLOOKUP($I194,'WM-AR'!$I$7:$AS$3267,34,FALSE),"")</f>
        <v/>
      </c>
      <c r="L194" s="714" t="str">
        <f>IFERROR(VLOOKUP($I194,'WM-AR'!$I$7:$AS$3267,4,FALSE),"")</f>
        <v/>
      </c>
      <c r="M194" s="714" t="str">
        <f>IFERROR(VLOOKUP($I194,'WM-AR'!$I$7:$AS$3267,6,FALSE),"")</f>
        <v/>
      </c>
      <c r="N194" s="714" t="str">
        <f>IFERROR(VLOOKUP($I194,'WM-AR'!$I$7:$AS$3267,8,FALSE),"")</f>
        <v/>
      </c>
      <c r="O194" s="714" t="str">
        <f>IFERROR(VLOOKUP($I194,'WM-AR'!$I$7:$AS$3267,10,FALSE),"")</f>
        <v/>
      </c>
      <c r="P194" s="714" t="str">
        <f>IFERROR(VLOOKUP($I194,'WM-AR'!$I$7:$AS$3267,12,FALSE),"")</f>
        <v/>
      </c>
      <c r="Q194" s="714" t="str">
        <f>IFERROR(VLOOKUP($I194,'WM-AR'!$I$7:$AS$3267,14,FALSE),"")</f>
        <v/>
      </c>
      <c r="R194" s="714" t="str">
        <f>IFERROR(VLOOKUP($I194,'WM-AR'!$I$7:$AS$3267,16,FALSE),"")</f>
        <v/>
      </c>
      <c r="S194" s="714" t="str">
        <f>IFERROR(VLOOKUP($I194,'WM-AR'!$I$7:$AS$3267,18,FALSE),"")</f>
        <v/>
      </c>
      <c r="T194" s="714" t="str">
        <f>IFERROR(VLOOKUP($I194,'WM-AR'!$I$7:$AS$3267,20,FALSE),"")</f>
        <v/>
      </c>
      <c r="U194" s="714" t="str">
        <f>IFERROR(VLOOKUP($I194,'WM-AR'!$I$7:$AS$3267,22,FALSE),"")</f>
        <v/>
      </c>
      <c r="V194" s="714" t="str">
        <f>IFERROR(VLOOKUP($I194,'WM-AR'!$I$7:$AS$3267,24,FALSE),"")</f>
        <v/>
      </c>
      <c r="W194" s="714" t="str">
        <f>IFERROR(VLOOKUP($I194,'WM-AR'!$I$7:$AS$3267,25,FALSE),"")</f>
        <v/>
      </c>
      <c r="X194" s="714" t="str">
        <f>IFERROR(VLOOKUP($I194,'WM-AR'!$I$7:$AS$3267,26,FALSE),"")</f>
        <v/>
      </c>
      <c r="Y194" s="714" t="str">
        <f>IFERROR(VLOOKUP($I194,'WM-AR'!$I$7:$AS$3267,27,FALSE),"")</f>
        <v/>
      </c>
      <c r="Z194" s="714" t="str">
        <f>IFERROR(VLOOKUP($I194,'WM-AR'!$I$7:$AS$3267,28,FALSE),"")</f>
        <v/>
      </c>
      <c r="AA194" s="714" t="str">
        <f>IFERROR(VLOOKUP($I194,'WM-AR'!$I$7:$AS$3267,29,FALSE),"")</f>
        <v/>
      </c>
      <c r="AB194" s="714" t="str">
        <f>IFERROR(VLOOKUP($I194,'WM-AR'!$I$7:$AS$3267,30,FALSE),"")</f>
        <v/>
      </c>
      <c r="AC194" s="714" t="str">
        <f>IFERROR(VLOOKUP($I194,'WM-AR'!$I$7:$AS$3267,31,FALSE),"")</f>
        <v/>
      </c>
      <c r="AD194" s="714" t="str">
        <f>IFERROR(VLOOKUP($I194,'WM-AR'!$I$7:$AS$3267,32,FALSE),"")</f>
        <v/>
      </c>
      <c r="AE194" s="714" t="str">
        <f>IFERROR(VLOOKUP($I194,'WM-AR'!$I$7:$AS$3267,33,FALSE),"")</f>
        <v/>
      </c>
      <c r="AF194" s="938"/>
      <c r="AG194" s="852"/>
      <c r="AH194" s="852"/>
      <c r="AI194" s="854"/>
      <c r="AJ194" s="854" t="str">
        <f t="shared" si="29"/>
        <v/>
      </c>
      <c r="AK194" s="1114"/>
      <c r="AL194" s="88" t="str">
        <f>IF(AND(ISTEXT($E194),ISTEXT($B194)),"산출기준 &gt;&gt;  "&amp;_xlfn.XLOOKUP($E194,산출기준!$D:$D,산출기준!$E:$E,"매칭실패"),"")</f>
        <v/>
      </c>
    </row>
    <row r="195" spans="2:38">
      <c r="B195" s="1111"/>
      <c r="C195" s="1166"/>
      <c r="D195" s="1166" t="s">
        <v>3070</v>
      </c>
      <c r="E195" s="1166"/>
      <c r="F195" s="1166"/>
      <c r="G195" s="843" t="s">
        <v>3637</v>
      </c>
      <c r="H195" s="843"/>
      <c r="I195" s="712" t="str">
        <f t="shared" si="27"/>
        <v/>
      </c>
      <c r="J195" s="714"/>
      <c r="K195" s="714" t="str">
        <f>IFERROR(VLOOKUP($I195,'WM-AR'!$I$7:$AS$3267,34,FALSE),"")</f>
        <v/>
      </c>
      <c r="L195" s="714" t="str">
        <f>IFERROR(VLOOKUP($I195,'WM-AR'!$I$7:$AS$3267,4,FALSE),"")</f>
        <v/>
      </c>
      <c r="M195" s="714" t="str">
        <f>IFERROR(VLOOKUP($I195,'WM-AR'!$I$7:$AS$3267,6,FALSE),"")</f>
        <v/>
      </c>
      <c r="N195" s="714" t="str">
        <f>IFERROR(VLOOKUP($I195,'WM-AR'!$I$7:$AS$3267,8,FALSE),"")</f>
        <v/>
      </c>
      <c r="O195" s="714" t="str">
        <f>IFERROR(VLOOKUP($I195,'WM-AR'!$I$7:$AS$3267,10,FALSE),"")</f>
        <v/>
      </c>
      <c r="P195" s="714" t="str">
        <f>IFERROR(VLOOKUP($I195,'WM-AR'!$I$7:$AS$3267,12,FALSE),"")</f>
        <v/>
      </c>
      <c r="Q195" s="714" t="str">
        <f>IFERROR(VLOOKUP($I195,'WM-AR'!$I$7:$AS$3267,14,FALSE),"")</f>
        <v/>
      </c>
      <c r="R195" s="714" t="str">
        <f>IFERROR(VLOOKUP($I195,'WM-AR'!$I$7:$AS$3267,16,FALSE),"")</f>
        <v/>
      </c>
      <c r="S195" s="714" t="str">
        <f>IFERROR(VLOOKUP($I195,'WM-AR'!$I$7:$AS$3267,18,FALSE),"")</f>
        <v/>
      </c>
      <c r="T195" s="714" t="str">
        <f>IFERROR(VLOOKUP($I195,'WM-AR'!$I$7:$AS$3267,20,FALSE),"")</f>
        <v/>
      </c>
      <c r="U195" s="714" t="str">
        <f>IFERROR(VLOOKUP($I195,'WM-AR'!$I$7:$AS$3267,22,FALSE),"")</f>
        <v/>
      </c>
      <c r="V195" s="714" t="str">
        <f>IFERROR(VLOOKUP($I195,'WM-AR'!$I$7:$AS$3267,24,FALSE),"")</f>
        <v/>
      </c>
      <c r="W195" s="714" t="str">
        <f>IFERROR(VLOOKUP($I195,'WM-AR'!$I$7:$AS$3267,25,FALSE),"")</f>
        <v/>
      </c>
      <c r="X195" s="714" t="str">
        <f>IFERROR(VLOOKUP($I195,'WM-AR'!$I$7:$AS$3267,26,FALSE),"")</f>
        <v/>
      </c>
      <c r="Y195" s="714" t="str">
        <f>IFERROR(VLOOKUP($I195,'WM-AR'!$I$7:$AS$3267,27,FALSE),"")</f>
        <v/>
      </c>
      <c r="Z195" s="714" t="str">
        <f>IFERROR(VLOOKUP($I195,'WM-AR'!$I$7:$AS$3267,28,FALSE),"")</f>
        <v/>
      </c>
      <c r="AA195" s="714" t="str">
        <f>IFERROR(VLOOKUP($I195,'WM-AR'!$I$7:$AS$3267,29,FALSE),"")</f>
        <v/>
      </c>
      <c r="AB195" s="714" t="str">
        <f>IFERROR(VLOOKUP($I195,'WM-AR'!$I$7:$AS$3267,30,FALSE),"")</f>
        <v/>
      </c>
      <c r="AC195" s="714" t="str">
        <f>IFERROR(VLOOKUP($I195,'WM-AR'!$I$7:$AS$3267,31,FALSE),"")</f>
        <v/>
      </c>
      <c r="AD195" s="714" t="str">
        <f>IFERROR(VLOOKUP($I195,'WM-AR'!$I$7:$AS$3267,32,FALSE),"")</f>
        <v/>
      </c>
      <c r="AE195" s="714" t="str">
        <f>IFERROR(VLOOKUP($I195,'WM-AR'!$I$7:$AS$3267,33,FALSE),"")</f>
        <v/>
      </c>
      <c r="AF195" s="938"/>
      <c r="AG195" s="852"/>
      <c r="AH195" s="852"/>
      <c r="AI195" s="854"/>
      <c r="AJ195" s="854" t="str">
        <f t="shared" si="29"/>
        <v/>
      </c>
      <c r="AK195" s="1114"/>
      <c r="AL195" s="88" t="str">
        <f>IF(AND(ISTEXT($E195),ISTEXT($B195)),"산출기준 &gt;&gt;  "&amp;_xlfn.XLOOKUP($E195,산출기준!$D:$D,산출기준!$E:$E,"매칭실패"),"")</f>
        <v/>
      </c>
    </row>
    <row r="196" spans="2:38">
      <c r="B196" s="1116"/>
      <c r="C196" s="1167"/>
      <c r="D196" s="1167"/>
      <c r="E196" s="1167"/>
      <c r="F196" s="1167"/>
      <c r="G196" s="1120"/>
      <c r="H196" s="1120"/>
      <c r="I196" s="1119" t="str">
        <f t="shared" si="27"/>
        <v/>
      </c>
      <c r="J196" s="1121"/>
      <c r="K196" s="1121" t="str">
        <f>IFERROR(VLOOKUP($I196,'WM-AR'!$I$7:$AS$3267,34,FALSE),"")</f>
        <v/>
      </c>
      <c r="L196" s="1121" t="str">
        <f>IFERROR(VLOOKUP($I196,'WM-AR'!$I$7:$AS$3267,4,FALSE),"")</f>
        <v/>
      </c>
      <c r="M196" s="1121" t="str">
        <f>IFERROR(VLOOKUP($I196,'WM-AR'!$I$7:$AS$3267,6,FALSE),"")</f>
        <v/>
      </c>
      <c r="N196" s="1121" t="str">
        <f>IFERROR(VLOOKUP($I196,'WM-AR'!$I$7:$AS$3267,8,FALSE),"")</f>
        <v/>
      </c>
      <c r="O196" s="1121" t="str">
        <f>IFERROR(VLOOKUP($I196,'WM-AR'!$I$7:$AS$3267,10,FALSE),"")</f>
        <v/>
      </c>
      <c r="P196" s="1121" t="str">
        <f>IFERROR(VLOOKUP($I196,'WM-AR'!$I$7:$AS$3267,12,FALSE),"")</f>
        <v/>
      </c>
      <c r="Q196" s="1121" t="str">
        <f>IFERROR(VLOOKUP($I196,'WM-AR'!$I$7:$AS$3267,14,FALSE),"")</f>
        <v/>
      </c>
      <c r="R196" s="1121" t="str">
        <f>IFERROR(VLOOKUP($I196,'WM-AR'!$I$7:$AS$3267,16,FALSE),"")</f>
        <v/>
      </c>
      <c r="S196" s="1121" t="str">
        <f>IFERROR(VLOOKUP($I196,'WM-AR'!$I$7:$AS$3267,18,FALSE),"")</f>
        <v/>
      </c>
      <c r="T196" s="1121" t="str">
        <f>IFERROR(VLOOKUP($I196,'WM-AR'!$I$7:$AS$3267,20,FALSE),"")</f>
        <v/>
      </c>
      <c r="U196" s="1121" t="str">
        <f>IFERROR(VLOOKUP($I196,'WM-AR'!$I$7:$AS$3267,22,FALSE),"")</f>
        <v/>
      </c>
      <c r="V196" s="1121" t="str">
        <f>IFERROR(VLOOKUP($I196,'WM-AR'!$I$7:$AS$3267,24,FALSE),"")</f>
        <v/>
      </c>
      <c r="W196" s="1121" t="str">
        <f>IFERROR(VLOOKUP($I196,'WM-AR'!$I$7:$AS$3267,25,FALSE),"")</f>
        <v/>
      </c>
      <c r="X196" s="1121" t="str">
        <f>IFERROR(VLOOKUP($I196,'WM-AR'!$I$7:$AS$3267,26,FALSE),"")</f>
        <v/>
      </c>
      <c r="Y196" s="1121" t="str">
        <f>IFERROR(VLOOKUP($I196,'WM-AR'!$I$7:$AS$3267,27,FALSE),"")</f>
        <v/>
      </c>
      <c r="Z196" s="1121" t="str">
        <f>IFERROR(VLOOKUP($I196,'WM-AR'!$I$7:$AS$3267,28,FALSE),"")</f>
        <v/>
      </c>
      <c r="AA196" s="1121" t="str">
        <f>IFERROR(VLOOKUP($I196,'WM-AR'!$I$7:$AS$3267,29,FALSE),"")</f>
        <v/>
      </c>
      <c r="AB196" s="1121" t="str">
        <f>IFERROR(VLOOKUP($I196,'WM-AR'!$I$7:$AS$3267,30,FALSE),"")</f>
        <v/>
      </c>
      <c r="AC196" s="1121" t="str">
        <f>IFERROR(VLOOKUP($I196,'WM-AR'!$I$7:$AS$3267,31,FALSE),"")</f>
        <v/>
      </c>
      <c r="AD196" s="1121" t="str">
        <f>IFERROR(VLOOKUP($I196,'WM-AR'!$I$7:$AS$3267,32,FALSE),"")</f>
        <v/>
      </c>
      <c r="AE196" s="1121" t="str">
        <f>IFERROR(VLOOKUP($I196,'WM-AR'!$I$7:$AS$3267,33,FALSE),"")</f>
        <v/>
      </c>
      <c r="AF196" s="1209"/>
      <c r="AG196" s="1123"/>
      <c r="AH196" s="1123"/>
      <c r="AI196" s="1124"/>
      <c r="AJ196" s="1124" t="str">
        <f t="shared" si="29"/>
        <v/>
      </c>
      <c r="AK196" s="1125"/>
      <c r="AL196" s="88" t="str">
        <f>IF(AND(ISTEXT($E196),ISTEXT($B196)),"산출기준 &gt;&gt;  "&amp;_xlfn.XLOOKUP($E196,산출기준!$D:$D,산출기준!$E:$E,"매칭실패"),"")</f>
        <v/>
      </c>
    </row>
    <row r="197" spans="2:38" s="658" customFormat="1" ht="20.100000000000001" customHeight="1">
      <c r="B197" s="1072"/>
      <c r="C197" s="639"/>
      <c r="D197" s="639"/>
      <c r="E197" s="639"/>
      <c r="F197" s="1338" t="s">
        <v>880</v>
      </c>
      <c r="G197" s="639"/>
      <c r="H197" s="639"/>
      <c r="I197" s="641"/>
      <c r="J197" s="642"/>
      <c r="K197" s="642"/>
      <c r="L197" s="642"/>
      <c r="M197" s="642"/>
      <c r="N197" s="642"/>
      <c r="O197" s="642"/>
      <c r="P197" s="642"/>
      <c r="Q197" s="642"/>
      <c r="R197" s="642"/>
      <c r="S197" s="642"/>
      <c r="T197" s="642"/>
      <c r="U197" s="642"/>
      <c r="V197" s="642"/>
      <c r="W197" s="642"/>
      <c r="X197" s="642"/>
      <c r="Y197" s="642"/>
      <c r="Z197" s="642"/>
      <c r="AA197" s="642"/>
      <c r="AB197" s="642"/>
      <c r="AC197" s="642"/>
      <c r="AD197" s="642"/>
      <c r="AE197" s="642"/>
      <c r="AF197" s="637"/>
      <c r="AG197" s="643"/>
      <c r="AH197" s="643"/>
      <c r="AI197" s="644"/>
      <c r="AJ197" s="644"/>
      <c r="AK197" s="639"/>
      <c r="AL197" s="658" t="str">
        <f>IF(AND(ISTEXT($E197),ISTEXT($B197)),"산출기준 &gt;&gt;  "&amp;_xlfn.XLOOKUP($E197,산출기준!$D:$D,산출기준!$E:$E,"매칭실패"),"")</f>
        <v/>
      </c>
    </row>
    <row r="198" spans="2:38" ht="34.9" customHeight="1">
      <c r="B198" s="808" t="str" cm="1">
        <f t="array" aca="1" ref="B198" ca="1">_xlfn.IFNA(INDIRECT("Family_표준_구성도!B"&amp;MATCH(F198,INDIRECT("Family_표준_구성도!"&amp;"C:C"),0)),"")</f>
        <v>6.2.2.1.4</v>
      </c>
      <c r="C198" s="668" t="s">
        <v>1903</v>
      </c>
      <c r="D198" s="809"/>
      <c r="E198" s="668" t="s">
        <v>2006</v>
      </c>
      <c r="F198" s="811" t="s">
        <v>2327</v>
      </c>
      <c r="G198" s="1079"/>
      <c r="H198" s="1079"/>
      <c r="I198" s="674" t="str">
        <f t="shared" ref="I198:I396" si="30">LEFT(H198,14)</f>
        <v/>
      </c>
      <c r="J198" s="674"/>
      <c r="K198" s="674"/>
      <c r="L198" s="674"/>
      <c r="M198" s="674"/>
      <c r="N198" s="675"/>
      <c r="O198" s="676"/>
      <c r="P198" s="677"/>
      <c r="Q198" s="677"/>
      <c r="R198" s="677"/>
      <c r="S198" s="677"/>
      <c r="T198" s="677"/>
      <c r="U198" s="677"/>
      <c r="V198" s="678"/>
      <c r="W198" s="679"/>
      <c r="X198" s="679"/>
      <c r="Y198" s="679"/>
      <c r="Z198" s="679"/>
      <c r="AA198" s="679"/>
      <c r="AB198" s="679"/>
      <c r="AC198" s="679"/>
      <c r="AD198" s="679"/>
      <c r="AE198" s="679"/>
      <c r="AF198" s="1312" t="s">
        <v>3613</v>
      </c>
      <c r="AG198" s="682"/>
      <c r="AH198" s="682"/>
      <c r="AI198" s="682"/>
      <c r="AJ198" s="682"/>
      <c r="AK198" s="1266"/>
      <c r="AL198" s="88" t="str">
        <f ca="1">IF(AND(ISTEXT($E198),ISTEXT($B198)),"산출기준 &gt;&gt;  "&amp;_xlfn.XLOOKUP($E198,산출기준!$D:$D,산출기준!$E:$E,"매칭실패"),"")</f>
        <v>산출기준 &gt;&gt;  [Steel Beam]</v>
      </c>
    </row>
    <row r="199" spans="2:38" ht="49.5" customHeight="1" outlineLevel="1">
      <c r="B199" s="758"/>
      <c r="C199" s="759"/>
      <c r="D199" s="759"/>
      <c r="E199" s="759"/>
      <c r="F199" s="1080" t="s">
        <v>3488</v>
      </c>
      <c r="G199" s="759" t="str">
        <f t="shared" ref="G199:G202" si="31">IF(IF(N199=0,"",N199)&amp;" | "&amp;IF(O199=0,"",O199)&amp;" | "&amp;IF(Q199=0,"",Q199)&amp;" | "&amp;IF(R199=0,"",R199)=" |  |  | ","",IF(N199=0,"",N199)&amp;" | "&amp;IF(O199=0,"",O199)&amp;" | "&amp;IF(Q199=0,"",Q199)&amp;" | "&amp;IF(R199=0,"",R199))</f>
        <v xml:space="preserve">Light Steel - Standard |  |  | </v>
      </c>
      <c r="H199" s="816" t="s">
        <v>3512</v>
      </c>
      <c r="I199" s="765" t="str">
        <f t="shared" si="30"/>
        <v>S01AA074-00001</v>
      </c>
      <c r="J199" s="766"/>
      <c r="K199" s="766" t="str">
        <f>IFERROR(VLOOKUP($I199,'WM-AR'!$I$7:$AS$3267,34,FALSE),"")</f>
        <v>TON</v>
      </c>
      <c r="L199" s="766" t="str">
        <f>IFERROR(VLOOKUP($I199,'WM-AR'!$I$7:$AS$3267,4,FALSE),"")</f>
        <v>Main Steel Structure Fabrication Work</v>
      </c>
      <c r="M199" s="766" t="str">
        <f>IFERROR(VLOOKUP($I199,'WM-AR'!$I$7:$AS$3267,6,FALSE),"")</f>
        <v>Shelter/Building</v>
      </c>
      <c r="N199" s="766" t="str">
        <f>IFERROR(VLOOKUP($I199,'WM-AR'!$I$7:$AS$3267,8,FALSE),"")</f>
        <v>Light Steel - Standard</v>
      </c>
      <c r="O199" s="766">
        <f>IFERROR(VLOOKUP($I199,'WM-AR'!$I$7:$AS$3267,10,FALSE),"")</f>
        <v>0</v>
      </c>
      <c r="P199" s="766">
        <f>IFERROR(VLOOKUP($I199,'WM-AR'!$I$7:$AS$3267,12,FALSE),"")</f>
        <v>0</v>
      </c>
      <c r="Q199" s="766" t="str">
        <f>IFERROR(VLOOKUP($I199,'WM-AR'!$I$7:$AS$3267,14,FALSE),"")</f>
        <v/>
      </c>
      <c r="R199" s="766" t="str">
        <f>IFERROR(VLOOKUP($I199,'WM-AR'!$I$7:$AS$3267,16,FALSE),"")</f>
        <v/>
      </c>
      <c r="S199" s="766" t="str">
        <f>IFERROR(VLOOKUP($I199,'WM-AR'!$I$7:$AS$3267,18,FALSE),"")</f>
        <v/>
      </c>
      <c r="T199" s="766" t="str">
        <f>IFERROR(VLOOKUP($I199,'WM-AR'!$I$7:$AS$3267,20,FALSE),"")</f>
        <v/>
      </c>
      <c r="U199" s="766" t="str">
        <f>IFERROR(VLOOKUP($I199,'WM-AR'!$I$7:$AS$3267,22,FALSE),"")</f>
        <v/>
      </c>
      <c r="V199" s="766" t="str">
        <f>IFERROR(VLOOKUP($I199,'WM-AR'!$I$7:$AS$3267,24,FALSE),"")</f>
        <v/>
      </c>
      <c r="W199" s="766">
        <f>IFERROR(VLOOKUP($I199,'WM-AR'!$I$7:$AS$3267,25,FALSE),"")</f>
        <v>0</v>
      </c>
      <c r="X199" s="766">
        <f>IFERROR(VLOOKUP($I199,'WM-AR'!$I$7:$AS$3267,26,FALSE),"")</f>
        <v>0</v>
      </c>
      <c r="Y199" s="766">
        <f>IFERROR(VLOOKUP($I199,'WM-AR'!$I$7:$AS$3267,27,FALSE),"")</f>
        <v>0</v>
      </c>
      <c r="Z199" s="766">
        <f>IFERROR(VLOOKUP($I199,'WM-AR'!$I$7:$AS$3267,28,FALSE),"")</f>
        <v>0</v>
      </c>
      <c r="AA199" s="766" t="str">
        <f>IFERROR(VLOOKUP($I199,'WM-AR'!$I$7:$AS$3267,29,FALSE),"")</f>
        <v>Material: (   )</v>
      </c>
      <c r="AB199" s="766">
        <f>IFERROR(VLOOKUP($I199,'WM-AR'!$I$7:$AS$3267,30,FALSE),"")</f>
        <v>0</v>
      </c>
      <c r="AC199" s="766">
        <f>IFERROR(VLOOKUP($I199,'WM-AR'!$I$7:$AS$3267,31,FALSE),"")</f>
        <v>0</v>
      </c>
      <c r="AD199" s="766">
        <f>IFERROR(VLOOKUP($I199,'WM-AR'!$I$7:$AS$3267,32,FALSE),"")</f>
        <v>0</v>
      </c>
      <c r="AE199" s="766" t="str">
        <f>IFERROR(VLOOKUP($I199,'WM-AR'!$I$7:$AS$3267,33,FALSE),"")</f>
        <v>(30)KG/M&gt;Weight</v>
      </c>
      <c r="AF199" s="1313" t="str">
        <f>_xlfn.CONCAT("- Material: ( ",AF198," )",CHAR(10),"- (",$H$57,")KG/M&gt;Weight")</f>
        <v>- Material: ( KS D )
- (30)KG/M&gt;Weight</v>
      </c>
      <c r="AG199" s="1134" t="s">
        <v>3586</v>
      </c>
      <c r="AH199" s="1134" t="s">
        <v>3586</v>
      </c>
      <c r="AI199" s="769">
        <v>2.9</v>
      </c>
      <c r="AJ199" s="769" t="str">
        <f t="shared" ref="AJ199:AJ208" si="32">K199</f>
        <v>TON</v>
      </c>
      <c r="AK199" s="905"/>
      <c r="AL199" s="88" t="str">
        <f>IF(AND(ISTEXT($E199),ISTEXT($B199)),"산출기준 &gt;&gt;  "&amp;_xlfn.XLOOKUP($E199,산출기준!$D:$D,산출기준!$E:$E,"매칭실패"),"")</f>
        <v/>
      </c>
    </row>
    <row r="200" spans="2:38" ht="49.9" customHeight="1" outlineLevel="1">
      <c r="B200" s="772"/>
      <c r="C200" s="773"/>
      <c r="D200" s="773"/>
      <c r="E200" s="773"/>
      <c r="F200" s="1083" t="s">
        <v>3492</v>
      </c>
      <c r="G200" s="759" t="str">
        <f t="shared" si="31"/>
        <v xml:space="preserve">Light Steel |  |  | </v>
      </c>
      <c r="H200" s="816" t="s">
        <v>3532</v>
      </c>
      <c r="I200" s="765" t="str">
        <f t="shared" si="30"/>
        <v>S03AA084-00001</v>
      </c>
      <c r="J200" s="766"/>
      <c r="K200" s="766" t="str">
        <f>IFERROR(VLOOKUP($I200,'WM-AR'!$I$7:$AS$3267,34,FALSE),"")</f>
        <v>TON</v>
      </c>
      <c r="L200" s="766" t="str">
        <f>IFERROR(VLOOKUP($I200,'WM-AR'!$I$7:$AS$3267,4,FALSE),"")</f>
        <v>Main Steel Structure Erection Work</v>
      </c>
      <c r="M200" s="766" t="str">
        <f>IFERROR(VLOOKUP($I200,'WM-AR'!$I$7:$AS$3267,6,FALSE),"")</f>
        <v>Shelter/Building</v>
      </c>
      <c r="N200" s="766" t="str">
        <f>IFERROR(VLOOKUP($I200,'WM-AR'!$I$7:$AS$3267,8,FALSE),"")</f>
        <v>Light Steel</v>
      </c>
      <c r="O200" s="766">
        <f>IFERROR(VLOOKUP($I200,'WM-AR'!$I$7:$AS$3267,10,FALSE),"")</f>
        <v>0</v>
      </c>
      <c r="P200" s="766">
        <f>IFERROR(VLOOKUP($I200,'WM-AR'!$I$7:$AS$3267,12,FALSE),"")</f>
        <v>0</v>
      </c>
      <c r="Q200" s="766" t="str">
        <f>IFERROR(VLOOKUP($I200,'WM-AR'!$I$7:$AS$3267,14,FALSE),"")</f>
        <v/>
      </c>
      <c r="R200" s="766" t="str">
        <f>IFERROR(VLOOKUP($I200,'WM-AR'!$I$7:$AS$3267,16,FALSE),"")</f>
        <v/>
      </c>
      <c r="S200" s="766" t="str">
        <f>IFERROR(VLOOKUP($I200,'WM-AR'!$I$7:$AS$3267,18,FALSE),"")</f>
        <v/>
      </c>
      <c r="T200" s="766" t="str">
        <f>IFERROR(VLOOKUP($I200,'WM-AR'!$I$7:$AS$3267,20,FALSE),"")</f>
        <v/>
      </c>
      <c r="U200" s="766" t="str">
        <f>IFERROR(VLOOKUP($I200,'WM-AR'!$I$7:$AS$3267,22,FALSE),"")</f>
        <v/>
      </c>
      <c r="V200" s="766" t="str">
        <f>IFERROR(VLOOKUP($I200,'WM-AR'!$I$7:$AS$3267,24,FALSE),"")</f>
        <v/>
      </c>
      <c r="W200" s="766">
        <f>IFERROR(VLOOKUP($I200,'WM-AR'!$I$7:$AS$3267,25,FALSE),"")</f>
        <v>0</v>
      </c>
      <c r="X200" s="766">
        <f>IFERROR(VLOOKUP($I200,'WM-AR'!$I$7:$AS$3267,26,FALSE),"")</f>
        <v>0</v>
      </c>
      <c r="Y200" s="766">
        <f>IFERROR(VLOOKUP($I200,'WM-AR'!$I$7:$AS$3267,27,FALSE),"")</f>
        <v>0</v>
      </c>
      <c r="Z200" s="766">
        <f>IFERROR(VLOOKUP($I200,'WM-AR'!$I$7:$AS$3267,28,FALSE),"")</f>
        <v>0</v>
      </c>
      <c r="AA200" s="766" t="str">
        <f>IFERROR(VLOOKUP($I200,'WM-AR'!$I$7:$AS$3267,29,FALSE),"")</f>
        <v>Material: (   )</v>
      </c>
      <c r="AB200" s="766">
        <f>IFERROR(VLOOKUP($I200,'WM-AR'!$I$7:$AS$3267,30,FALSE),"")</f>
        <v>0</v>
      </c>
      <c r="AC200" s="766">
        <f>IFERROR(VLOOKUP($I200,'WM-AR'!$I$7:$AS$3267,31,FALSE),"")</f>
        <v>0</v>
      </c>
      <c r="AD200" s="766">
        <f>IFERROR(VLOOKUP($I200,'WM-AR'!$I$7:$AS$3267,32,FALSE),"")</f>
        <v>0</v>
      </c>
      <c r="AE200" s="766">
        <f>IFERROR(VLOOKUP($I200,'WM-AR'!$I$7:$AS$3267,33,FALSE),"")</f>
        <v>0</v>
      </c>
      <c r="AF200" s="1313" t="str">
        <f>_xlfn.CONCAT("- Material: ( ",AF198," )")</f>
        <v>- Material: ( KS D )</v>
      </c>
      <c r="AG200" s="1314" t="s">
        <v>3587</v>
      </c>
      <c r="AH200" s="1314" t="s">
        <v>3587</v>
      </c>
      <c r="AI200" s="769">
        <v>3.484</v>
      </c>
      <c r="AJ200" s="769" t="str">
        <f t="shared" si="32"/>
        <v>TON</v>
      </c>
      <c r="AK200" s="905"/>
      <c r="AL200" s="88" t="str">
        <f>IF(AND(ISTEXT($E200),ISTEXT($B200)),"산출기준 &gt;&gt;  "&amp;_xlfn.XLOOKUP($E200,산출기준!$D:$D,산출기준!$E:$E,"매칭실패"),"")</f>
        <v/>
      </c>
    </row>
    <row r="201" spans="2:38" ht="49.9" customHeight="1" outlineLevel="1">
      <c r="B201" s="758"/>
      <c r="C201" s="759"/>
      <c r="D201" s="759"/>
      <c r="E201" s="759"/>
      <c r="F201" s="1315" t="s">
        <v>1976</v>
      </c>
      <c r="G201" s="759" t="str">
        <f>IF(IF(N201=0,"",N201)&amp;" | "&amp;IF(O201=0,"",O201)&amp;" | "&amp;IF(Q201=0,"",Q201)&amp;" | "&amp;IF(R201=0,"",R201)=" |  |  | ","",IF(N201=0,"",N201)&amp;" | "&amp;IF(O201=0,"",O201)&amp;" | "&amp;IF(Q201=0,"",Q201)&amp;" | "&amp;IF(R201=0,"",R201))</f>
        <v xml:space="preserve">Plates - Gusset, Stiffener, ETC |  |  | </v>
      </c>
      <c r="H201" s="1153" t="s">
        <v>3495</v>
      </c>
      <c r="I201" s="765" t="str">
        <f>LEFT(H201,14)</f>
        <v>S01AA009-00001</v>
      </c>
      <c r="J201" s="766"/>
      <c r="K201" s="766" t="s">
        <v>3496</v>
      </c>
      <c r="L201" s="766" t="s">
        <v>3497</v>
      </c>
      <c r="M201" s="766" t="s">
        <v>3498</v>
      </c>
      <c r="N201" s="766" t="s">
        <v>3499</v>
      </c>
      <c r="O201" s="766">
        <v>0</v>
      </c>
      <c r="P201" s="766">
        <v>0</v>
      </c>
      <c r="Q201" s="766">
        <v>0</v>
      </c>
      <c r="R201" s="766">
        <v>0</v>
      </c>
      <c r="S201" s="766">
        <v>0</v>
      </c>
      <c r="T201" s="766">
        <v>0</v>
      </c>
      <c r="U201" s="766">
        <v>0</v>
      </c>
      <c r="V201" s="766">
        <v>0</v>
      </c>
      <c r="W201" s="766">
        <v>0</v>
      </c>
      <c r="X201" s="766">
        <v>0</v>
      </c>
      <c r="Y201" s="766">
        <v>0</v>
      </c>
      <c r="Z201" s="766">
        <v>0</v>
      </c>
      <c r="AA201" s="766" t="s">
        <v>3500</v>
      </c>
      <c r="AB201" s="766">
        <v>0</v>
      </c>
      <c r="AC201" s="766">
        <v>0</v>
      </c>
      <c r="AD201" s="766">
        <v>0</v>
      </c>
      <c r="AE201" s="766">
        <v>0</v>
      </c>
      <c r="AF201" s="817"/>
      <c r="AG201" s="1314" t="s">
        <v>3588</v>
      </c>
      <c r="AH201" s="1314" t="s">
        <v>3588</v>
      </c>
      <c r="AI201" s="769">
        <v>0.58199999999999996</v>
      </c>
      <c r="AJ201" s="769" t="str">
        <f>K201</f>
        <v>TON</v>
      </c>
      <c r="AK201" s="1318"/>
      <c r="AL201" s="88" t="s">
        <v>2965</v>
      </c>
    </row>
    <row r="202" spans="2:38" ht="49.9" customHeight="1" outlineLevel="1">
      <c r="B202" s="772"/>
      <c r="C202" s="773"/>
      <c r="D202" s="773"/>
      <c r="E202" s="773"/>
      <c r="F202" s="1083" t="s">
        <v>3502</v>
      </c>
      <c r="G202" s="759" t="str">
        <f t="shared" si="31"/>
        <v xml:space="preserve">for Non-Fireproofed Steel Surface |  |  | </v>
      </c>
      <c r="H202" s="816" t="s">
        <v>3503</v>
      </c>
      <c r="I202" s="765" t="str">
        <f t="shared" si="30"/>
        <v>S41AA051-00001</v>
      </c>
      <c r="J202" s="766"/>
      <c r="K202" s="766" t="str">
        <f>IFERROR(VLOOKUP($I202,'WM-AR'!$I$7:$AS$3267,34,FALSE),"")</f>
        <v>M2</v>
      </c>
      <c r="L202" s="766" t="str">
        <f>IFERROR(VLOOKUP($I202,'WM-AR'!$I$7:$AS$3267,4,FALSE),"")</f>
        <v>Steel Structure Paint Work</v>
      </c>
      <c r="M202" s="766" t="str">
        <f>IFERROR(VLOOKUP($I202,'WM-AR'!$I$7:$AS$3267,6,FALSE),"")</f>
        <v>Shelter/Building</v>
      </c>
      <c r="N202" s="766" t="str">
        <f>IFERROR(VLOOKUP($I202,'WM-AR'!$I$7:$AS$3267,8,FALSE),"")</f>
        <v>for Non-Fireproofed Steel Surface</v>
      </c>
      <c r="O202" s="766">
        <f>IFERROR(VLOOKUP($I202,'WM-AR'!$I$7:$AS$3267,10,FALSE),"")</f>
        <v>0</v>
      </c>
      <c r="P202" s="766">
        <f>IFERROR(VLOOKUP($I202,'WM-AR'!$I$7:$AS$3267,12,FALSE),"")</f>
        <v>0</v>
      </c>
      <c r="Q202" s="766" t="str">
        <f>IFERROR(VLOOKUP($I202,'WM-AR'!$I$7:$AS$3267,14,FALSE),"")</f>
        <v/>
      </c>
      <c r="R202" s="766" t="str">
        <f>IFERROR(VLOOKUP($I202,'WM-AR'!$I$7:$AS$3267,16,FALSE),"")</f>
        <v/>
      </c>
      <c r="S202" s="766" t="str">
        <f>IFERROR(VLOOKUP($I202,'WM-AR'!$I$7:$AS$3267,18,FALSE),"")</f>
        <v/>
      </c>
      <c r="T202" s="766" t="str">
        <f>IFERROR(VLOOKUP($I202,'WM-AR'!$I$7:$AS$3267,20,FALSE),"")</f>
        <v/>
      </c>
      <c r="U202" s="766" t="str">
        <f>IFERROR(VLOOKUP($I202,'WM-AR'!$I$7:$AS$3267,22,FALSE),"")</f>
        <v/>
      </c>
      <c r="V202" s="766" t="str">
        <f>IFERROR(VLOOKUP($I202,'WM-AR'!$I$7:$AS$3267,24,FALSE),"")</f>
        <v/>
      </c>
      <c r="W202" s="766">
        <f>IFERROR(VLOOKUP($I202,'WM-AR'!$I$7:$AS$3267,25,FALSE),"")</f>
        <v>0</v>
      </c>
      <c r="X202" s="766">
        <f>IFERROR(VLOOKUP($I202,'WM-AR'!$I$7:$AS$3267,26,FALSE),"")</f>
        <v>0</v>
      </c>
      <c r="Y202" s="766">
        <f>IFERROR(VLOOKUP($I202,'WM-AR'!$I$7:$AS$3267,27,FALSE),"")</f>
        <v>0</v>
      </c>
      <c r="Z202" s="766">
        <f>IFERROR(VLOOKUP($I202,'WM-AR'!$I$7:$AS$3267,28,FALSE),"")</f>
        <v>0</v>
      </c>
      <c r="AA202" s="766" t="str">
        <f>IFERROR(VLOOKUP($I202,'WM-AR'!$I$7:$AS$3267,29,FALSE),"")</f>
        <v>Material: (   )</v>
      </c>
      <c r="AB202" s="766">
        <f>IFERROR(VLOOKUP($I202,'WM-AR'!$I$7:$AS$3267,30,FALSE),"")</f>
        <v>0</v>
      </c>
      <c r="AC202" s="766">
        <f>IFERROR(VLOOKUP($I202,'WM-AR'!$I$7:$AS$3267,31,FALSE),"")</f>
        <v>0</v>
      </c>
      <c r="AD202" s="766">
        <f>IFERROR(VLOOKUP($I202,'WM-AR'!$I$7:$AS$3267,32,FALSE),"")</f>
        <v>0</v>
      </c>
      <c r="AE202" s="766">
        <f>IFERROR(VLOOKUP($I202,'WM-AR'!$I$7:$AS$3267,33,FALSE),"")</f>
        <v>0</v>
      </c>
      <c r="AF202" s="767"/>
      <c r="AG202" s="1342" t="s">
        <v>3589</v>
      </c>
      <c r="AH202" s="1342" t="s">
        <v>3589</v>
      </c>
      <c r="AI202" s="769">
        <v>82.367999999999995</v>
      </c>
      <c r="AJ202" s="769" t="str">
        <f t="shared" si="32"/>
        <v>M2</v>
      </c>
      <c r="AK202" s="905"/>
      <c r="AL202" s="88" t="str">
        <f>IF(AND(ISTEXT($E202),ISTEXT($B202)),"산출기준 &gt;&gt;  "&amp;_xlfn.XLOOKUP($E202,산출기준!$D:$D,산출기준!$E:$E,"매칭실패"),"")</f>
        <v/>
      </c>
    </row>
    <row r="203" spans="2:38">
      <c r="B203" s="1127"/>
      <c r="C203" s="1165"/>
      <c r="D203" s="1165"/>
      <c r="E203" s="1165"/>
      <c r="F203" s="1165"/>
      <c r="G203" s="1131" t="s">
        <v>2328</v>
      </c>
      <c r="H203" s="1131"/>
      <c r="I203" s="1130" t="str">
        <f t="shared" si="30"/>
        <v/>
      </c>
      <c r="J203" s="1132"/>
      <c r="K203" s="1132" t="str">
        <f>IFERROR(VLOOKUP($I203,'WM-AR'!$I$7:$AS$3267,34,FALSE),"")</f>
        <v/>
      </c>
      <c r="L203" s="1132" t="str">
        <f>IFERROR(VLOOKUP($I203,'WM-AR'!$I$7:$AS$3267,4,FALSE),"")</f>
        <v/>
      </c>
      <c r="M203" s="1132" t="str">
        <f>IFERROR(VLOOKUP($I203,'WM-AR'!$I$7:$AS$3267,6,FALSE),"")</f>
        <v/>
      </c>
      <c r="N203" s="1132" t="str">
        <f>IFERROR(VLOOKUP($I203,'WM-AR'!$I$7:$AS$3267,8,FALSE),"")</f>
        <v/>
      </c>
      <c r="O203" s="1132" t="str">
        <f>IFERROR(VLOOKUP($I203,'WM-AR'!$I$7:$AS$3267,10,FALSE),"")</f>
        <v/>
      </c>
      <c r="P203" s="1132" t="str">
        <f>IFERROR(VLOOKUP($I203,'WM-AR'!$I$7:$AS$3267,12,FALSE),"")</f>
        <v/>
      </c>
      <c r="Q203" s="1132" t="str">
        <f>IFERROR(VLOOKUP($I203,'WM-AR'!$I$7:$AS$3267,14,FALSE),"")</f>
        <v/>
      </c>
      <c r="R203" s="1132" t="str">
        <f>IFERROR(VLOOKUP($I203,'WM-AR'!$I$7:$AS$3267,16,FALSE),"")</f>
        <v/>
      </c>
      <c r="S203" s="1132" t="str">
        <f>IFERROR(VLOOKUP($I203,'WM-AR'!$I$7:$AS$3267,18,FALSE),"")</f>
        <v/>
      </c>
      <c r="T203" s="1132" t="str">
        <f>IFERROR(VLOOKUP($I203,'WM-AR'!$I$7:$AS$3267,20,FALSE),"")</f>
        <v/>
      </c>
      <c r="U203" s="1132" t="str">
        <f>IFERROR(VLOOKUP($I203,'WM-AR'!$I$7:$AS$3267,22,FALSE),"")</f>
        <v/>
      </c>
      <c r="V203" s="1132" t="str">
        <f>IFERROR(VLOOKUP($I203,'WM-AR'!$I$7:$AS$3267,24,FALSE),"")</f>
        <v/>
      </c>
      <c r="W203" s="1132" t="str">
        <f>IFERROR(VLOOKUP($I203,'WM-AR'!$I$7:$AS$3267,25,FALSE),"")</f>
        <v/>
      </c>
      <c r="X203" s="1132" t="str">
        <f>IFERROR(VLOOKUP($I203,'WM-AR'!$I$7:$AS$3267,26,FALSE),"")</f>
        <v/>
      </c>
      <c r="Y203" s="1132" t="str">
        <f>IFERROR(VLOOKUP($I203,'WM-AR'!$I$7:$AS$3267,27,FALSE),"")</f>
        <v/>
      </c>
      <c r="Z203" s="1132" t="str">
        <f>IFERROR(VLOOKUP($I203,'WM-AR'!$I$7:$AS$3267,28,FALSE),"")</f>
        <v/>
      </c>
      <c r="AA203" s="1132" t="str">
        <f>IFERROR(VLOOKUP($I203,'WM-AR'!$I$7:$AS$3267,29,FALSE),"")</f>
        <v/>
      </c>
      <c r="AB203" s="1132" t="str">
        <f>IFERROR(VLOOKUP($I203,'WM-AR'!$I$7:$AS$3267,30,FALSE),"")</f>
        <v/>
      </c>
      <c r="AC203" s="1132" t="str">
        <f>IFERROR(VLOOKUP($I203,'WM-AR'!$I$7:$AS$3267,31,FALSE),"")</f>
        <v/>
      </c>
      <c r="AD203" s="1132" t="str">
        <f>IFERROR(VLOOKUP($I203,'WM-AR'!$I$7:$AS$3267,32,FALSE),"")</f>
        <v/>
      </c>
      <c r="AE203" s="1132" t="str">
        <f>IFERROR(VLOOKUP($I203,'WM-AR'!$I$7:$AS$3267,33,FALSE),"")</f>
        <v/>
      </c>
      <c r="AF203" s="1190" t="s">
        <v>3643</v>
      </c>
      <c r="AG203" s="1134"/>
      <c r="AH203" s="1134"/>
      <c r="AI203" s="1135"/>
      <c r="AJ203" s="1135" t="str">
        <f t="shared" si="32"/>
        <v/>
      </c>
      <c r="AK203" s="1136"/>
      <c r="AL203" s="88" t="str">
        <f>IF(AND(ISTEXT($E203),ISTEXT($B203)),"산출기준 &gt;&gt;  "&amp;_xlfn.XLOOKUP($E203,산출기준!$D:$D,산출기준!$E:$E,"매칭실패"),"")</f>
        <v/>
      </c>
    </row>
    <row r="204" spans="2:38">
      <c r="B204" s="1111"/>
      <c r="C204" s="1166"/>
      <c r="D204" s="1166" t="s">
        <v>2715</v>
      </c>
      <c r="E204" s="1166"/>
      <c r="F204" s="1166"/>
      <c r="G204" s="843" t="s">
        <v>3642</v>
      </c>
      <c r="H204" s="843"/>
      <c r="I204" s="712" t="str">
        <f t="shared" si="30"/>
        <v/>
      </c>
      <c r="J204" s="714"/>
      <c r="K204" s="714" t="str">
        <f>IFERROR(VLOOKUP($I204,'WM-AR'!$I$7:$AS$3267,34,FALSE),"")</f>
        <v/>
      </c>
      <c r="L204" s="714" t="str">
        <f>IFERROR(VLOOKUP($I204,'WM-AR'!$I$7:$AS$3267,4,FALSE),"")</f>
        <v/>
      </c>
      <c r="M204" s="714" t="str">
        <f>IFERROR(VLOOKUP($I204,'WM-AR'!$I$7:$AS$3267,6,FALSE),"")</f>
        <v/>
      </c>
      <c r="N204" s="714" t="str">
        <f>IFERROR(VLOOKUP($I204,'WM-AR'!$I$7:$AS$3267,8,FALSE),"")</f>
        <v/>
      </c>
      <c r="O204" s="714" t="str">
        <f>IFERROR(VLOOKUP($I204,'WM-AR'!$I$7:$AS$3267,10,FALSE),"")</f>
        <v/>
      </c>
      <c r="P204" s="714" t="str">
        <f>IFERROR(VLOOKUP($I204,'WM-AR'!$I$7:$AS$3267,12,FALSE),"")</f>
        <v/>
      </c>
      <c r="Q204" s="714" t="str">
        <f>IFERROR(VLOOKUP($I204,'WM-AR'!$I$7:$AS$3267,14,FALSE),"")</f>
        <v/>
      </c>
      <c r="R204" s="714" t="str">
        <f>IFERROR(VLOOKUP($I204,'WM-AR'!$I$7:$AS$3267,16,FALSE),"")</f>
        <v/>
      </c>
      <c r="S204" s="714" t="str">
        <f>IFERROR(VLOOKUP($I204,'WM-AR'!$I$7:$AS$3267,18,FALSE),"")</f>
        <v/>
      </c>
      <c r="T204" s="714" t="str">
        <f>IFERROR(VLOOKUP($I204,'WM-AR'!$I$7:$AS$3267,20,FALSE),"")</f>
        <v/>
      </c>
      <c r="U204" s="714" t="str">
        <f>IFERROR(VLOOKUP($I204,'WM-AR'!$I$7:$AS$3267,22,FALSE),"")</f>
        <v/>
      </c>
      <c r="V204" s="714" t="str">
        <f>IFERROR(VLOOKUP($I204,'WM-AR'!$I$7:$AS$3267,24,FALSE),"")</f>
        <v/>
      </c>
      <c r="W204" s="714" t="str">
        <f>IFERROR(VLOOKUP($I204,'WM-AR'!$I$7:$AS$3267,25,FALSE),"")</f>
        <v/>
      </c>
      <c r="X204" s="714" t="str">
        <f>IFERROR(VLOOKUP($I204,'WM-AR'!$I$7:$AS$3267,26,FALSE),"")</f>
        <v/>
      </c>
      <c r="Y204" s="714" t="str">
        <f>IFERROR(VLOOKUP($I204,'WM-AR'!$I$7:$AS$3267,27,FALSE),"")</f>
        <v/>
      </c>
      <c r="Z204" s="714" t="str">
        <f>IFERROR(VLOOKUP($I204,'WM-AR'!$I$7:$AS$3267,28,FALSE),"")</f>
        <v/>
      </c>
      <c r="AA204" s="714" t="str">
        <f>IFERROR(VLOOKUP($I204,'WM-AR'!$I$7:$AS$3267,29,FALSE),"")</f>
        <v/>
      </c>
      <c r="AB204" s="714" t="str">
        <f>IFERROR(VLOOKUP($I204,'WM-AR'!$I$7:$AS$3267,30,FALSE),"")</f>
        <v/>
      </c>
      <c r="AC204" s="714" t="str">
        <f>IFERROR(VLOOKUP($I204,'WM-AR'!$I$7:$AS$3267,31,FALSE),"")</f>
        <v/>
      </c>
      <c r="AD204" s="714" t="str">
        <f>IFERROR(VLOOKUP($I204,'WM-AR'!$I$7:$AS$3267,32,FALSE),"")</f>
        <v/>
      </c>
      <c r="AE204" s="714" t="str">
        <f>IFERROR(VLOOKUP($I204,'WM-AR'!$I$7:$AS$3267,33,FALSE),"")</f>
        <v/>
      </c>
      <c r="AF204" s="938"/>
      <c r="AG204" s="852"/>
      <c r="AH204" s="852"/>
      <c r="AI204" s="854"/>
      <c r="AJ204" s="854" t="str">
        <f t="shared" si="32"/>
        <v/>
      </c>
      <c r="AK204" s="1114"/>
      <c r="AL204" s="88" t="str">
        <f>IF(AND(ISTEXT($E204),ISTEXT($B204)),"산출기준 &gt;&gt;  "&amp;_xlfn.XLOOKUP($E204,산출기준!$D:$D,산출기준!$E:$E,"매칭실패"),"")</f>
        <v/>
      </c>
    </row>
    <row r="205" spans="2:38">
      <c r="B205" s="1111"/>
      <c r="C205" s="1166"/>
      <c r="D205" s="1166"/>
      <c r="E205" s="1166"/>
      <c r="F205" s="1166"/>
      <c r="G205" s="843"/>
      <c r="H205" s="843"/>
      <c r="I205" s="712" t="str">
        <f t="shared" si="30"/>
        <v/>
      </c>
      <c r="J205" s="714"/>
      <c r="K205" s="714" t="str">
        <f>IFERROR(VLOOKUP($I205,'WM-AR'!$I$7:$AS$3267,34,FALSE),"")</f>
        <v/>
      </c>
      <c r="L205" s="714" t="str">
        <f>IFERROR(VLOOKUP($I205,'WM-AR'!$I$7:$AS$3267,4,FALSE),"")</f>
        <v/>
      </c>
      <c r="M205" s="714" t="str">
        <f>IFERROR(VLOOKUP($I205,'WM-AR'!$I$7:$AS$3267,6,FALSE),"")</f>
        <v/>
      </c>
      <c r="N205" s="714" t="str">
        <f>IFERROR(VLOOKUP($I205,'WM-AR'!$I$7:$AS$3267,8,FALSE),"")</f>
        <v/>
      </c>
      <c r="O205" s="714" t="str">
        <f>IFERROR(VLOOKUP($I205,'WM-AR'!$I$7:$AS$3267,10,FALSE),"")</f>
        <v/>
      </c>
      <c r="P205" s="714" t="str">
        <f>IFERROR(VLOOKUP($I205,'WM-AR'!$I$7:$AS$3267,12,FALSE),"")</f>
        <v/>
      </c>
      <c r="Q205" s="714" t="str">
        <f>IFERROR(VLOOKUP($I205,'WM-AR'!$I$7:$AS$3267,14,FALSE),"")</f>
        <v/>
      </c>
      <c r="R205" s="714" t="str">
        <f>IFERROR(VLOOKUP($I205,'WM-AR'!$I$7:$AS$3267,16,FALSE),"")</f>
        <v/>
      </c>
      <c r="S205" s="714" t="str">
        <f>IFERROR(VLOOKUP($I205,'WM-AR'!$I$7:$AS$3267,18,FALSE),"")</f>
        <v/>
      </c>
      <c r="T205" s="714" t="str">
        <f>IFERROR(VLOOKUP($I205,'WM-AR'!$I$7:$AS$3267,20,FALSE),"")</f>
        <v/>
      </c>
      <c r="U205" s="714" t="str">
        <f>IFERROR(VLOOKUP($I205,'WM-AR'!$I$7:$AS$3267,22,FALSE),"")</f>
        <v/>
      </c>
      <c r="V205" s="714" t="str">
        <f>IFERROR(VLOOKUP($I205,'WM-AR'!$I$7:$AS$3267,24,FALSE),"")</f>
        <v/>
      </c>
      <c r="W205" s="714" t="str">
        <f>IFERROR(VLOOKUP($I205,'WM-AR'!$I$7:$AS$3267,25,FALSE),"")</f>
        <v/>
      </c>
      <c r="X205" s="714" t="str">
        <f>IFERROR(VLOOKUP($I205,'WM-AR'!$I$7:$AS$3267,26,FALSE),"")</f>
        <v/>
      </c>
      <c r="Y205" s="714" t="str">
        <f>IFERROR(VLOOKUP($I205,'WM-AR'!$I$7:$AS$3267,27,FALSE),"")</f>
        <v/>
      </c>
      <c r="Z205" s="714" t="str">
        <f>IFERROR(VLOOKUP($I205,'WM-AR'!$I$7:$AS$3267,28,FALSE),"")</f>
        <v/>
      </c>
      <c r="AA205" s="714" t="str">
        <f>IFERROR(VLOOKUP($I205,'WM-AR'!$I$7:$AS$3267,29,FALSE),"")</f>
        <v/>
      </c>
      <c r="AB205" s="714" t="str">
        <f>IFERROR(VLOOKUP($I205,'WM-AR'!$I$7:$AS$3267,30,FALSE),"")</f>
        <v/>
      </c>
      <c r="AC205" s="714" t="str">
        <f>IFERROR(VLOOKUP($I205,'WM-AR'!$I$7:$AS$3267,31,FALSE),"")</f>
        <v/>
      </c>
      <c r="AD205" s="714" t="str">
        <f>IFERROR(VLOOKUP($I205,'WM-AR'!$I$7:$AS$3267,32,FALSE),"")</f>
        <v/>
      </c>
      <c r="AE205" s="714" t="str">
        <f>IFERROR(VLOOKUP($I205,'WM-AR'!$I$7:$AS$3267,33,FALSE),"")</f>
        <v/>
      </c>
      <c r="AF205" s="938"/>
      <c r="AG205" s="852"/>
      <c r="AH205" s="852"/>
      <c r="AI205" s="854"/>
      <c r="AJ205" s="854" t="str">
        <f t="shared" si="32"/>
        <v/>
      </c>
      <c r="AK205" s="1114"/>
      <c r="AL205" s="88" t="str">
        <f>IF(AND(ISTEXT($E205),ISTEXT($B205)),"산출기준 &gt;&gt;  "&amp;_xlfn.XLOOKUP($E205,산출기준!$D:$D,산출기준!$E:$E,"매칭실패"),"")</f>
        <v/>
      </c>
    </row>
    <row r="206" spans="2:38">
      <c r="B206" s="1111"/>
      <c r="C206" s="1166"/>
      <c r="D206" s="1166"/>
      <c r="E206" s="1166"/>
      <c r="F206" s="1166"/>
      <c r="G206" s="843"/>
      <c r="H206" s="843"/>
      <c r="I206" s="712" t="str">
        <f t="shared" si="30"/>
        <v/>
      </c>
      <c r="J206" s="714"/>
      <c r="K206" s="714" t="str">
        <f>IFERROR(VLOOKUP($I206,'WM-AR'!$I$7:$AS$3267,34,FALSE),"")</f>
        <v/>
      </c>
      <c r="L206" s="714" t="str">
        <f>IFERROR(VLOOKUP($I206,'WM-AR'!$I$7:$AS$3267,4,FALSE),"")</f>
        <v/>
      </c>
      <c r="M206" s="714" t="str">
        <f>IFERROR(VLOOKUP($I206,'WM-AR'!$I$7:$AS$3267,6,FALSE),"")</f>
        <v/>
      </c>
      <c r="N206" s="714" t="str">
        <f>IFERROR(VLOOKUP($I206,'WM-AR'!$I$7:$AS$3267,8,FALSE),"")</f>
        <v/>
      </c>
      <c r="O206" s="714" t="str">
        <f>IFERROR(VLOOKUP($I206,'WM-AR'!$I$7:$AS$3267,10,FALSE),"")</f>
        <v/>
      </c>
      <c r="P206" s="714" t="str">
        <f>IFERROR(VLOOKUP($I206,'WM-AR'!$I$7:$AS$3267,12,FALSE),"")</f>
        <v/>
      </c>
      <c r="Q206" s="714" t="str">
        <f>IFERROR(VLOOKUP($I206,'WM-AR'!$I$7:$AS$3267,14,FALSE),"")</f>
        <v/>
      </c>
      <c r="R206" s="714" t="str">
        <f>IFERROR(VLOOKUP($I206,'WM-AR'!$I$7:$AS$3267,16,FALSE),"")</f>
        <v/>
      </c>
      <c r="S206" s="714" t="str">
        <f>IFERROR(VLOOKUP($I206,'WM-AR'!$I$7:$AS$3267,18,FALSE),"")</f>
        <v/>
      </c>
      <c r="T206" s="714" t="str">
        <f>IFERROR(VLOOKUP($I206,'WM-AR'!$I$7:$AS$3267,20,FALSE),"")</f>
        <v/>
      </c>
      <c r="U206" s="714" t="str">
        <f>IFERROR(VLOOKUP($I206,'WM-AR'!$I$7:$AS$3267,22,FALSE),"")</f>
        <v/>
      </c>
      <c r="V206" s="714" t="str">
        <f>IFERROR(VLOOKUP($I206,'WM-AR'!$I$7:$AS$3267,24,FALSE),"")</f>
        <v/>
      </c>
      <c r="W206" s="714" t="str">
        <f>IFERROR(VLOOKUP($I206,'WM-AR'!$I$7:$AS$3267,25,FALSE),"")</f>
        <v/>
      </c>
      <c r="X206" s="714" t="str">
        <f>IFERROR(VLOOKUP($I206,'WM-AR'!$I$7:$AS$3267,26,FALSE),"")</f>
        <v/>
      </c>
      <c r="Y206" s="714" t="str">
        <f>IFERROR(VLOOKUP($I206,'WM-AR'!$I$7:$AS$3267,27,FALSE),"")</f>
        <v/>
      </c>
      <c r="Z206" s="714" t="str">
        <f>IFERROR(VLOOKUP($I206,'WM-AR'!$I$7:$AS$3267,28,FALSE),"")</f>
        <v/>
      </c>
      <c r="AA206" s="714" t="str">
        <f>IFERROR(VLOOKUP($I206,'WM-AR'!$I$7:$AS$3267,29,FALSE),"")</f>
        <v/>
      </c>
      <c r="AB206" s="714" t="str">
        <f>IFERROR(VLOOKUP($I206,'WM-AR'!$I$7:$AS$3267,30,FALSE),"")</f>
        <v/>
      </c>
      <c r="AC206" s="714" t="str">
        <f>IFERROR(VLOOKUP($I206,'WM-AR'!$I$7:$AS$3267,31,FALSE),"")</f>
        <v/>
      </c>
      <c r="AD206" s="714" t="str">
        <f>IFERROR(VLOOKUP($I206,'WM-AR'!$I$7:$AS$3267,32,FALSE),"")</f>
        <v/>
      </c>
      <c r="AE206" s="714" t="str">
        <f>IFERROR(VLOOKUP($I206,'WM-AR'!$I$7:$AS$3267,33,FALSE),"")</f>
        <v/>
      </c>
      <c r="AF206" s="938"/>
      <c r="AG206" s="852"/>
      <c r="AH206" s="852"/>
      <c r="AI206" s="854"/>
      <c r="AJ206" s="854" t="str">
        <f t="shared" si="32"/>
        <v/>
      </c>
      <c r="AK206" s="1114"/>
      <c r="AL206" s="88" t="str">
        <f>IF(AND(ISTEXT($E206),ISTEXT($B206)),"산출기준 &gt;&gt;  "&amp;_xlfn.XLOOKUP($E206,산출기준!$D:$D,산출기준!$E:$E,"매칭실패"),"")</f>
        <v/>
      </c>
    </row>
    <row r="207" spans="2:38">
      <c r="B207" s="1111"/>
      <c r="C207" s="1166"/>
      <c r="D207" s="1166"/>
      <c r="E207" s="1166"/>
      <c r="F207" s="1166"/>
      <c r="G207" s="843"/>
      <c r="H207" s="843"/>
      <c r="I207" s="712" t="str">
        <f t="shared" si="30"/>
        <v/>
      </c>
      <c r="J207" s="714"/>
      <c r="K207" s="714" t="str">
        <f>IFERROR(VLOOKUP($I207,'WM-AR'!$I$7:$AS$3267,34,FALSE),"")</f>
        <v/>
      </c>
      <c r="L207" s="714" t="str">
        <f>IFERROR(VLOOKUP($I207,'WM-AR'!$I$7:$AS$3267,4,FALSE),"")</f>
        <v/>
      </c>
      <c r="M207" s="714" t="str">
        <f>IFERROR(VLOOKUP($I207,'WM-AR'!$I$7:$AS$3267,6,FALSE),"")</f>
        <v/>
      </c>
      <c r="N207" s="714" t="str">
        <f>IFERROR(VLOOKUP($I207,'WM-AR'!$I$7:$AS$3267,8,FALSE),"")</f>
        <v/>
      </c>
      <c r="O207" s="714" t="str">
        <f>IFERROR(VLOOKUP($I207,'WM-AR'!$I$7:$AS$3267,10,FALSE),"")</f>
        <v/>
      </c>
      <c r="P207" s="714" t="str">
        <f>IFERROR(VLOOKUP($I207,'WM-AR'!$I$7:$AS$3267,12,FALSE),"")</f>
        <v/>
      </c>
      <c r="Q207" s="714" t="str">
        <f>IFERROR(VLOOKUP($I207,'WM-AR'!$I$7:$AS$3267,14,FALSE),"")</f>
        <v/>
      </c>
      <c r="R207" s="714" t="str">
        <f>IFERROR(VLOOKUP($I207,'WM-AR'!$I$7:$AS$3267,16,FALSE),"")</f>
        <v/>
      </c>
      <c r="S207" s="714" t="str">
        <f>IFERROR(VLOOKUP($I207,'WM-AR'!$I$7:$AS$3267,18,FALSE),"")</f>
        <v/>
      </c>
      <c r="T207" s="714" t="str">
        <f>IFERROR(VLOOKUP($I207,'WM-AR'!$I$7:$AS$3267,20,FALSE),"")</f>
        <v/>
      </c>
      <c r="U207" s="714" t="str">
        <f>IFERROR(VLOOKUP($I207,'WM-AR'!$I$7:$AS$3267,22,FALSE),"")</f>
        <v/>
      </c>
      <c r="V207" s="714" t="str">
        <f>IFERROR(VLOOKUP($I207,'WM-AR'!$I$7:$AS$3267,24,FALSE),"")</f>
        <v/>
      </c>
      <c r="W207" s="714" t="str">
        <f>IFERROR(VLOOKUP($I207,'WM-AR'!$I$7:$AS$3267,25,FALSE),"")</f>
        <v/>
      </c>
      <c r="X207" s="714" t="str">
        <f>IFERROR(VLOOKUP($I207,'WM-AR'!$I$7:$AS$3267,26,FALSE),"")</f>
        <v/>
      </c>
      <c r="Y207" s="714" t="str">
        <f>IFERROR(VLOOKUP($I207,'WM-AR'!$I$7:$AS$3267,27,FALSE),"")</f>
        <v/>
      </c>
      <c r="Z207" s="714" t="str">
        <f>IFERROR(VLOOKUP($I207,'WM-AR'!$I$7:$AS$3267,28,FALSE),"")</f>
        <v/>
      </c>
      <c r="AA207" s="714" t="str">
        <f>IFERROR(VLOOKUP($I207,'WM-AR'!$I$7:$AS$3267,29,FALSE),"")</f>
        <v/>
      </c>
      <c r="AB207" s="714" t="str">
        <f>IFERROR(VLOOKUP($I207,'WM-AR'!$I$7:$AS$3267,30,FALSE),"")</f>
        <v/>
      </c>
      <c r="AC207" s="714" t="str">
        <f>IFERROR(VLOOKUP($I207,'WM-AR'!$I$7:$AS$3267,31,FALSE),"")</f>
        <v/>
      </c>
      <c r="AD207" s="714" t="str">
        <f>IFERROR(VLOOKUP($I207,'WM-AR'!$I$7:$AS$3267,32,FALSE),"")</f>
        <v/>
      </c>
      <c r="AE207" s="714" t="str">
        <f>IFERROR(VLOOKUP($I207,'WM-AR'!$I$7:$AS$3267,33,FALSE),"")</f>
        <v/>
      </c>
      <c r="AF207" s="938"/>
      <c r="AG207" s="852"/>
      <c r="AH207" s="852"/>
      <c r="AI207" s="854"/>
      <c r="AJ207" s="854" t="str">
        <f t="shared" si="32"/>
        <v/>
      </c>
      <c r="AK207" s="1114"/>
      <c r="AL207" s="88" t="str">
        <f>IF(AND(ISTEXT($E207),ISTEXT($B207)),"산출기준 &gt;&gt;  "&amp;_xlfn.XLOOKUP($E207,산출기준!$D:$D,산출기준!$E:$E,"매칭실패"),"")</f>
        <v/>
      </c>
    </row>
    <row r="208" spans="2:38">
      <c r="B208" s="1116"/>
      <c r="C208" s="1167"/>
      <c r="D208" s="1167"/>
      <c r="E208" s="1167"/>
      <c r="F208" s="1167"/>
      <c r="G208" s="1120"/>
      <c r="H208" s="1120"/>
      <c r="I208" s="1119" t="str">
        <f t="shared" si="30"/>
        <v/>
      </c>
      <c r="J208" s="1121"/>
      <c r="K208" s="1121" t="str">
        <f>IFERROR(VLOOKUP($I208,'WM-AR'!$I$7:$AS$3267,34,FALSE),"")</f>
        <v/>
      </c>
      <c r="L208" s="1121" t="str">
        <f>IFERROR(VLOOKUP($I208,'WM-AR'!$I$7:$AS$3267,4,FALSE),"")</f>
        <v/>
      </c>
      <c r="M208" s="1121" t="str">
        <f>IFERROR(VLOOKUP($I208,'WM-AR'!$I$7:$AS$3267,6,FALSE),"")</f>
        <v/>
      </c>
      <c r="N208" s="1121" t="str">
        <f>IFERROR(VLOOKUP($I208,'WM-AR'!$I$7:$AS$3267,8,FALSE),"")</f>
        <v/>
      </c>
      <c r="O208" s="1121" t="str">
        <f>IFERROR(VLOOKUP($I208,'WM-AR'!$I$7:$AS$3267,10,FALSE),"")</f>
        <v/>
      </c>
      <c r="P208" s="1121" t="str">
        <f>IFERROR(VLOOKUP($I208,'WM-AR'!$I$7:$AS$3267,12,FALSE),"")</f>
        <v/>
      </c>
      <c r="Q208" s="1121" t="str">
        <f>IFERROR(VLOOKUP($I208,'WM-AR'!$I$7:$AS$3267,14,FALSE),"")</f>
        <v/>
      </c>
      <c r="R208" s="1121" t="str">
        <f>IFERROR(VLOOKUP($I208,'WM-AR'!$I$7:$AS$3267,16,FALSE),"")</f>
        <v/>
      </c>
      <c r="S208" s="1121" t="str">
        <f>IFERROR(VLOOKUP($I208,'WM-AR'!$I$7:$AS$3267,18,FALSE),"")</f>
        <v/>
      </c>
      <c r="T208" s="1121" t="str">
        <f>IFERROR(VLOOKUP($I208,'WM-AR'!$I$7:$AS$3267,20,FALSE),"")</f>
        <v/>
      </c>
      <c r="U208" s="1121" t="str">
        <f>IFERROR(VLOOKUP($I208,'WM-AR'!$I$7:$AS$3267,22,FALSE),"")</f>
        <v/>
      </c>
      <c r="V208" s="1121" t="str">
        <f>IFERROR(VLOOKUP($I208,'WM-AR'!$I$7:$AS$3267,24,FALSE),"")</f>
        <v/>
      </c>
      <c r="W208" s="1121" t="str">
        <f>IFERROR(VLOOKUP($I208,'WM-AR'!$I$7:$AS$3267,25,FALSE),"")</f>
        <v/>
      </c>
      <c r="X208" s="1121" t="str">
        <f>IFERROR(VLOOKUP($I208,'WM-AR'!$I$7:$AS$3267,26,FALSE),"")</f>
        <v/>
      </c>
      <c r="Y208" s="1121" t="str">
        <f>IFERROR(VLOOKUP($I208,'WM-AR'!$I$7:$AS$3267,27,FALSE),"")</f>
        <v/>
      </c>
      <c r="Z208" s="1121" t="str">
        <f>IFERROR(VLOOKUP($I208,'WM-AR'!$I$7:$AS$3267,28,FALSE),"")</f>
        <v/>
      </c>
      <c r="AA208" s="1121" t="str">
        <f>IFERROR(VLOOKUP($I208,'WM-AR'!$I$7:$AS$3267,29,FALSE),"")</f>
        <v/>
      </c>
      <c r="AB208" s="1121" t="str">
        <f>IFERROR(VLOOKUP($I208,'WM-AR'!$I$7:$AS$3267,30,FALSE),"")</f>
        <v/>
      </c>
      <c r="AC208" s="1121" t="str">
        <f>IFERROR(VLOOKUP($I208,'WM-AR'!$I$7:$AS$3267,31,FALSE),"")</f>
        <v/>
      </c>
      <c r="AD208" s="1121" t="str">
        <f>IFERROR(VLOOKUP($I208,'WM-AR'!$I$7:$AS$3267,32,FALSE),"")</f>
        <v/>
      </c>
      <c r="AE208" s="1121" t="str">
        <f>IFERROR(VLOOKUP($I208,'WM-AR'!$I$7:$AS$3267,33,FALSE),"")</f>
        <v/>
      </c>
      <c r="AF208" s="1209"/>
      <c r="AG208" s="1123"/>
      <c r="AH208" s="1123"/>
      <c r="AI208" s="1124"/>
      <c r="AJ208" s="1124" t="str">
        <f t="shared" si="32"/>
        <v/>
      </c>
      <c r="AK208" s="1125"/>
      <c r="AL208" s="88" t="str">
        <f>IF(AND(ISTEXT($E208),ISTEXT($B208)),"산출기준 &gt;&gt;  "&amp;_xlfn.XLOOKUP($E208,산출기준!$D:$D,산출기준!$E:$E,"매칭실패"),"")</f>
        <v/>
      </c>
    </row>
    <row r="209" spans="2:38" s="658" customFormat="1" ht="20.100000000000001" customHeight="1">
      <c r="B209" s="1072"/>
      <c r="C209" s="639"/>
      <c r="D209" s="639"/>
      <c r="E209" s="639"/>
      <c r="F209" s="1338" t="s">
        <v>883</v>
      </c>
      <c r="G209" s="639"/>
      <c r="H209" s="639"/>
      <c r="I209" s="641"/>
      <c r="J209" s="642"/>
      <c r="K209" s="642"/>
      <c r="L209" s="642"/>
      <c r="M209" s="642"/>
      <c r="N209" s="642"/>
      <c r="O209" s="642"/>
      <c r="P209" s="642"/>
      <c r="Q209" s="642"/>
      <c r="R209" s="642"/>
      <c r="S209" s="642"/>
      <c r="T209" s="642"/>
      <c r="U209" s="642"/>
      <c r="V209" s="642"/>
      <c r="W209" s="642"/>
      <c r="X209" s="642"/>
      <c r="Y209" s="642"/>
      <c r="Z209" s="642"/>
      <c r="AA209" s="642"/>
      <c r="AB209" s="642"/>
      <c r="AC209" s="642"/>
      <c r="AD209" s="642"/>
      <c r="AE209" s="642"/>
      <c r="AF209" s="637"/>
      <c r="AG209" s="643"/>
      <c r="AH209" s="643"/>
      <c r="AI209" s="644"/>
      <c r="AJ209" s="644"/>
      <c r="AK209" s="639"/>
      <c r="AL209" s="658" t="str">
        <f>IF(AND(ISTEXT($E209),ISTEXT($B209)),"산출기준 &gt;&gt;  "&amp;_xlfn.XLOOKUP($E209,산출기준!$D:$D,산출기준!$E:$E,"매칭실패"),"")</f>
        <v/>
      </c>
    </row>
    <row r="210" spans="2:38" ht="34.9" customHeight="1">
      <c r="B210" s="808" t="str" cm="1">
        <f t="array" aca="1" ref="B210" ca="1">_xlfn.IFNA(INDIRECT("Family_표준_구성도!B"&amp;MATCH(F210,INDIRECT("Family_표준_구성도!"&amp;"C:C"),0)),"")</f>
        <v>6.2.2.1.5</v>
      </c>
      <c r="C210" s="668" t="s">
        <v>1903</v>
      </c>
      <c r="D210" s="809"/>
      <c r="E210" s="668" t="s">
        <v>2006</v>
      </c>
      <c r="F210" s="811" t="s">
        <v>2329</v>
      </c>
      <c r="G210" s="1079"/>
      <c r="H210" s="1079"/>
      <c r="I210" s="674" t="str">
        <f t="shared" ref="I210:I220" si="33">LEFT(H210,14)</f>
        <v/>
      </c>
      <c r="J210" s="674"/>
      <c r="K210" s="674"/>
      <c r="L210" s="674"/>
      <c r="M210" s="674"/>
      <c r="N210" s="675"/>
      <c r="O210" s="676"/>
      <c r="P210" s="677"/>
      <c r="Q210" s="677"/>
      <c r="R210" s="677"/>
      <c r="S210" s="677"/>
      <c r="T210" s="677"/>
      <c r="U210" s="677"/>
      <c r="V210" s="678"/>
      <c r="W210" s="679"/>
      <c r="X210" s="679"/>
      <c r="Y210" s="679"/>
      <c r="Z210" s="679"/>
      <c r="AA210" s="679"/>
      <c r="AB210" s="679"/>
      <c r="AC210" s="679"/>
      <c r="AD210" s="679"/>
      <c r="AE210" s="679"/>
      <c r="AF210" s="1312" t="s">
        <v>3592</v>
      </c>
      <c r="AG210" s="682"/>
      <c r="AH210" s="682"/>
      <c r="AI210" s="682"/>
      <c r="AJ210" s="682"/>
      <c r="AK210" s="1266"/>
      <c r="AL210" s="88" t="str">
        <f ca="1">IF(AND(ISTEXT($E210),ISTEXT($B210)),"산출기준 &gt;&gt;  "&amp;_xlfn.XLOOKUP($E210,산출기준!$D:$D,산출기준!$E:$E,"매칭실패"),"")</f>
        <v>산출기준 &gt;&gt;  [Steel Beam]</v>
      </c>
    </row>
    <row r="211" spans="2:38" ht="49.5" customHeight="1" outlineLevel="1">
      <c r="B211" s="758"/>
      <c r="C211" s="759"/>
      <c r="D211" s="759"/>
      <c r="E211" s="759"/>
      <c r="F211" s="1080" t="s">
        <v>3488</v>
      </c>
      <c r="G211" s="759" t="str">
        <f t="shared" ref="G211:G214" si="34">IF(IF(N211=0,"",N211)&amp;" | "&amp;IF(O211=0,"",O211)&amp;" | "&amp;IF(Q211=0,"",Q211)&amp;" | "&amp;IF(R211=0,"",R211)=" |  |  | ","",IF(N211=0,"",N211)&amp;" | "&amp;IF(O211=0,"",O211)&amp;" | "&amp;IF(Q211=0,"",Q211)&amp;" | "&amp;IF(R211=0,"",R211))</f>
        <v xml:space="preserve">Extra Light Steel - Standard |  |  | </v>
      </c>
      <c r="H211" s="816" t="s">
        <v>3514</v>
      </c>
      <c r="I211" s="765" t="str">
        <f t="shared" si="33"/>
        <v>S01AA075-00001</v>
      </c>
      <c r="J211" s="766"/>
      <c r="K211" s="766" t="str">
        <f>IFERROR(VLOOKUP($I211,'WM-AR'!$I$7:$AS$3267,34,FALSE),"")</f>
        <v>TON</v>
      </c>
      <c r="L211" s="766" t="str">
        <f>IFERROR(VLOOKUP($I211,'WM-AR'!$I$7:$AS$3267,4,FALSE),"")</f>
        <v>Main Steel Structure Fabrication Work</v>
      </c>
      <c r="M211" s="766" t="str">
        <f>IFERROR(VLOOKUP($I211,'WM-AR'!$I$7:$AS$3267,6,FALSE),"")</f>
        <v>Shelter/Building</v>
      </c>
      <c r="N211" s="766" t="str">
        <f>IFERROR(VLOOKUP($I211,'WM-AR'!$I$7:$AS$3267,8,FALSE),"")</f>
        <v>Extra Light Steel - Standard</v>
      </c>
      <c r="O211" s="766">
        <f>IFERROR(VLOOKUP($I211,'WM-AR'!$I$7:$AS$3267,10,FALSE),"")</f>
        <v>0</v>
      </c>
      <c r="P211" s="766">
        <f>IFERROR(VLOOKUP($I211,'WM-AR'!$I$7:$AS$3267,12,FALSE),"")</f>
        <v>0</v>
      </c>
      <c r="Q211" s="766" t="str">
        <f>IFERROR(VLOOKUP($I211,'WM-AR'!$I$7:$AS$3267,14,FALSE),"")</f>
        <v/>
      </c>
      <c r="R211" s="766" t="str">
        <f>IFERROR(VLOOKUP($I211,'WM-AR'!$I$7:$AS$3267,16,FALSE),"")</f>
        <v/>
      </c>
      <c r="S211" s="766" t="str">
        <f>IFERROR(VLOOKUP($I211,'WM-AR'!$I$7:$AS$3267,18,FALSE),"")</f>
        <v/>
      </c>
      <c r="T211" s="766" t="str">
        <f>IFERROR(VLOOKUP($I211,'WM-AR'!$I$7:$AS$3267,20,FALSE),"")</f>
        <v/>
      </c>
      <c r="U211" s="766" t="str">
        <f>IFERROR(VLOOKUP($I211,'WM-AR'!$I$7:$AS$3267,22,FALSE),"")</f>
        <v/>
      </c>
      <c r="V211" s="766" t="str">
        <f>IFERROR(VLOOKUP($I211,'WM-AR'!$I$7:$AS$3267,24,FALSE),"")</f>
        <v/>
      </c>
      <c r="W211" s="766">
        <f>IFERROR(VLOOKUP($I211,'WM-AR'!$I$7:$AS$3267,25,FALSE),"")</f>
        <v>0</v>
      </c>
      <c r="X211" s="766">
        <f>IFERROR(VLOOKUP($I211,'WM-AR'!$I$7:$AS$3267,26,FALSE),"")</f>
        <v>0</v>
      </c>
      <c r="Y211" s="766">
        <f>IFERROR(VLOOKUP($I211,'WM-AR'!$I$7:$AS$3267,27,FALSE),"")</f>
        <v>0</v>
      </c>
      <c r="Z211" s="766">
        <f>IFERROR(VLOOKUP($I211,'WM-AR'!$I$7:$AS$3267,28,FALSE),"")</f>
        <v>0</v>
      </c>
      <c r="AA211" s="766" t="str">
        <f>IFERROR(VLOOKUP($I211,'WM-AR'!$I$7:$AS$3267,29,FALSE),"")</f>
        <v>Material: (   )</v>
      </c>
      <c r="AB211" s="766">
        <f>IFERROR(VLOOKUP($I211,'WM-AR'!$I$7:$AS$3267,30,FALSE),"")</f>
        <v>0</v>
      </c>
      <c r="AC211" s="766">
        <f>IFERROR(VLOOKUP($I211,'WM-AR'!$I$7:$AS$3267,31,FALSE),"")</f>
        <v>0</v>
      </c>
      <c r="AD211" s="766">
        <f>IFERROR(VLOOKUP($I211,'WM-AR'!$I$7:$AS$3267,32,FALSE),"")</f>
        <v>0</v>
      </c>
      <c r="AE211" s="766" t="str">
        <f>IFERROR(VLOOKUP($I211,'WM-AR'!$I$7:$AS$3267,33,FALSE),"")</f>
        <v>(   )KG/M&gt;Weight</v>
      </c>
      <c r="AF211" s="1313" t="str">
        <f>_xlfn.CONCAT("- Material: ( ",AF210," )",CHAR(10),"- (",$H$58,")KG/M&gt;Weight")</f>
        <v>- Material: ( ASTM A36 )
- (10)KG/M&gt;Weight</v>
      </c>
      <c r="AG211" s="1134" t="s">
        <v>3586</v>
      </c>
      <c r="AH211" s="1134" t="s">
        <v>3586</v>
      </c>
      <c r="AI211" s="769"/>
      <c r="AJ211" s="769" t="str">
        <f t="shared" ref="AJ211:AJ220" si="35">K211</f>
        <v>TON</v>
      </c>
      <c r="AK211" s="905"/>
      <c r="AL211" s="88" t="str">
        <f>IF(AND(ISTEXT($E211),ISTEXT($B211)),"산출기준 &gt;&gt;  "&amp;_xlfn.XLOOKUP($E211,산출기준!$D:$D,산출기준!$E:$E,"매칭실패"),"")</f>
        <v/>
      </c>
    </row>
    <row r="212" spans="2:38" ht="49.9" customHeight="1" outlineLevel="1">
      <c r="B212" s="772"/>
      <c r="C212" s="773"/>
      <c r="D212" s="773"/>
      <c r="E212" s="773"/>
      <c r="F212" s="1083" t="s">
        <v>3492</v>
      </c>
      <c r="G212" s="759" t="str">
        <f t="shared" si="34"/>
        <v xml:space="preserve">Extra Light Steel |  |  | </v>
      </c>
      <c r="H212" s="816" t="s">
        <v>3515</v>
      </c>
      <c r="I212" s="765" t="str">
        <f t="shared" si="33"/>
        <v>S03AA085-00001</v>
      </c>
      <c r="J212" s="766"/>
      <c r="K212" s="766" t="str">
        <f>IFERROR(VLOOKUP($I212,'WM-AR'!$I$7:$AS$3267,34,FALSE),"")</f>
        <v>TON</v>
      </c>
      <c r="L212" s="766" t="str">
        <f>IFERROR(VLOOKUP($I212,'WM-AR'!$I$7:$AS$3267,4,FALSE),"")</f>
        <v>Main Steel Structure Erection Work</v>
      </c>
      <c r="M212" s="766" t="str">
        <f>IFERROR(VLOOKUP($I212,'WM-AR'!$I$7:$AS$3267,6,FALSE),"")</f>
        <v>Shelter/Building</v>
      </c>
      <c r="N212" s="766" t="str">
        <f>IFERROR(VLOOKUP($I212,'WM-AR'!$I$7:$AS$3267,8,FALSE),"")</f>
        <v>Extra Light Steel</v>
      </c>
      <c r="O212" s="766">
        <f>IFERROR(VLOOKUP($I212,'WM-AR'!$I$7:$AS$3267,10,FALSE),"")</f>
        <v>0</v>
      </c>
      <c r="P212" s="766">
        <f>IFERROR(VLOOKUP($I212,'WM-AR'!$I$7:$AS$3267,12,FALSE),"")</f>
        <v>0</v>
      </c>
      <c r="Q212" s="766" t="str">
        <f>IFERROR(VLOOKUP($I212,'WM-AR'!$I$7:$AS$3267,14,FALSE),"")</f>
        <v/>
      </c>
      <c r="R212" s="766" t="str">
        <f>IFERROR(VLOOKUP($I212,'WM-AR'!$I$7:$AS$3267,16,FALSE),"")</f>
        <v/>
      </c>
      <c r="S212" s="766" t="str">
        <f>IFERROR(VLOOKUP($I212,'WM-AR'!$I$7:$AS$3267,18,FALSE),"")</f>
        <v/>
      </c>
      <c r="T212" s="766" t="str">
        <f>IFERROR(VLOOKUP($I212,'WM-AR'!$I$7:$AS$3267,20,FALSE),"")</f>
        <v/>
      </c>
      <c r="U212" s="766" t="str">
        <f>IFERROR(VLOOKUP($I212,'WM-AR'!$I$7:$AS$3267,22,FALSE),"")</f>
        <v/>
      </c>
      <c r="V212" s="766" t="str">
        <f>IFERROR(VLOOKUP($I212,'WM-AR'!$I$7:$AS$3267,24,FALSE),"")</f>
        <v/>
      </c>
      <c r="W212" s="766">
        <f>IFERROR(VLOOKUP($I212,'WM-AR'!$I$7:$AS$3267,25,FALSE),"")</f>
        <v>0</v>
      </c>
      <c r="X212" s="766">
        <f>IFERROR(VLOOKUP($I212,'WM-AR'!$I$7:$AS$3267,26,FALSE),"")</f>
        <v>0</v>
      </c>
      <c r="Y212" s="766">
        <f>IFERROR(VLOOKUP($I212,'WM-AR'!$I$7:$AS$3267,27,FALSE),"")</f>
        <v>0</v>
      </c>
      <c r="Z212" s="766">
        <f>IFERROR(VLOOKUP($I212,'WM-AR'!$I$7:$AS$3267,28,FALSE),"")</f>
        <v>0</v>
      </c>
      <c r="AA212" s="766" t="str">
        <f>IFERROR(VLOOKUP($I212,'WM-AR'!$I$7:$AS$3267,29,FALSE),"")</f>
        <v>Material: (   )</v>
      </c>
      <c r="AB212" s="766">
        <f>IFERROR(VLOOKUP($I212,'WM-AR'!$I$7:$AS$3267,30,FALSE),"")</f>
        <v>0</v>
      </c>
      <c r="AC212" s="766">
        <f>IFERROR(VLOOKUP($I212,'WM-AR'!$I$7:$AS$3267,31,FALSE),"")</f>
        <v>0</v>
      </c>
      <c r="AD212" s="766">
        <f>IFERROR(VLOOKUP($I212,'WM-AR'!$I$7:$AS$3267,32,FALSE),"")</f>
        <v>0</v>
      </c>
      <c r="AE212" s="766">
        <f>IFERROR(VLOOKUP($I212,'WM-AR'!$I$7:$AS$3267,33,FALSE),"")</f>
        <v>0</v>
      </c>
      <c r="AF212" s="1313" t="str">
        <f>_xlfn.CONCAT("- Material: ( ",AF210," )")</f>
        <v>- Material: ( ASTM A36 )</v>
      </c>
      <c r="AG212" s="1314" t="s">
        <v>3587</v>
      </c>
      <c r="AH212" s="1314" t="s">
        <v>3587</v>
      </c>
      <c r="AI212" s="769"/>
      <c r="AJ212" s="769" t="str">
        <f t="shared" si="35"/>
        <v>TON</v>
      </c>
      <c r="AK212" s="905"/>
      <c r="AL212" s="88" t="str">
        <f>IF(AND(ISTEXT($E212),ISTEXT($B212)),"산출기준 &gt;&gt;  "&amp;_xlfn.XLOOKUP($E212,산출기준!$D:$D,산출기준!$E:$E,"매칭실패"),"")</f>
        <v/>
      </c>
    </row>
    <row r="213" spans="2:38" ht="49.9" customHeight="1" outlineLevel="1">
      <c r="B213" s="758"/>
      <c r="C213" s="759"/>
      <c r="D213" s="759"/>
      <c r="E213" s="759"/>
      <c r="F213" s="1315" t="s">
        <v>1976</v>
      </c>
      <c r="G213" s="759" t="str">
        <f>IF(IF(N213=0,"",N213)&amp;" | "&amp;IF(O213=0,"",O213)&amp;" | "&amp;IF(Q213=0,"",Q213)&amp;" | "&amp;IF(R213=0,"",R213)=" |  |  | ","",IF(N213=0,"",N213)&amp;" | "&amp;IF(O213=0,"",O213)&amp;" | "&amp;IF(Q213=0,"",Q213)&amp;" | "&amp;IF(R213=0,"",R213))</f>
        <v xml:space="preserve">Plates - Gusset, Stiffener, ETC |  |  | </v>
      </c>
      <c r="H213" s="1153" t="s">
        <v>3495</v>
      </c>
      <c r="I213" s="765" t="str">
        <f>LEFT(H213,14)</f>
        <v>S01AA009-00001</v>
      </c>
      <c r="J213" s="766"/>
      <c r="K213" s="766" t="s">
        <v>3496</v>
      </c>
      <c r="L213" s="766" t="s">
        <v>3497</v>
      </c>
      <c r="M213" s="766" t="s">
        <v>3498</v>
      </c>
      <c r="N213" s="766" t="s">
        <v>3499</v>
      </c>
      <c r="O213" s="766">
        <v>0</v>
      </c>
      <c r="P213" s="766">
        <v>0</v>
      </c>
      <c r="Q213" s="766">
        <v>0</v>
      </c>
      <c r="R213" s="766">
        <v>0</v>
      </c>
      <c r="S213" s="766">
        <v>0</v>
      </c>
      <c r="T213" s="766">
        <v>0</v>
      </c>
      <c r="U213" s="766">
        <v>0</v>
      </c>
      <c r="V213" s="766">
        <v>0</v>
      </c>
      <c r="W213" s="766">
        <v>0</v>
      </c>
      <c r="X213" s="766">
        <v>0</v>
      </c>
      <c r="Y213" s="766">
        <v>0</v>
      </c>
      <c r="Z213" s="766">
        <v>0</v>
      </c>
      <c r="AA213" s="766" t="s">
        <v>3500</v>
      </c>
      <c r="AB213" s="766">
        <v>0</v>
      </c>
      <c r="AC213" s="766">
        <v>0</v>
      </c>
      <c r="AD213" s="766">
        <v>0</v>
      </c>
      <c r="AE213" s="766">
        <v>0</v>
      </c>
      <c r="AF213" s="817"/>
      <c r="AG213" s="1314" t="s">
        <v>3588</v>
      </c>
      <c r="AH213" s="1314" t="s">
        <v>3588</v>
      </c>
      <c r="AI213" s="769"/>
      <c r="AJ213" s="769" t="str">
        <f>K213</f>
        <v>TON</v>
      </c>
      <c r="AK213" s="1318"/>
      <c r="AL213" s="88" t="s">
        <v>2965</v>
      </c>
    </row>
    <row r="214" spans="2:38" ht="49.9" customHeight="1" outlineLevel="1">
      <c r="B214" s="772"/>
      <c r="C214" s="773"/>
      <c r="D214" s="773"/>
      <c r="E214" s="773"/>
      <c r="F214" s="1083" t="s">
        <v>3502</v>
      </c>
      <c r="G214" s="759" t="str">
        <f t="shared" si="34"/>
        <v xml:space="preserve">for Non-Fireproofed Steel Surface |  |  | </v>
      </c>
      <c r="H214" s="816" t="s">
        <v>3503</v>
      </c>
      <c r="I214" s="765" t="str">
        <f t="shared" si="33"/>
        <v>S41AA051-00001</v>
      </c>
      <c r="J214" s="766"/>
      <c r="K214" s="766" t="str">
        <f>IFERROR(VLOOKUP($I214,'WM-AR'!$I$7:$AS$3267,34,FALSE),"")</f>
        <v>M2</v>
      </c>
      <c r="L214" s="766" t="str">
        <f>IFERROR(VLOOKUP($I214,'WM-AR'!$I$7:$AS$3267,4,FALSE),"")</f>
        <v>Steel Structure Paint Work</v>
      </c>
      <c r="M214" s="766" t="str">
        <f>IFERROR(VLOOKUP($I214,'WM-AR'!$I$7:$AS$3267,6,FALSE),"")</f>
        <v>Shelter/Building</v>
      </c>
      <c r="N214" s="766" t="str">
        <f>IFERROR(VLOOKUP($I214,'WM-AR'!$I$7:$AS$3267,8,FALSE),"")</f>
        <v>for Non-Fireproofed Steel Surface</v>
      </c>
      <c r="O214" s="766">
        <f>IFERROR(VLOOKUP($I214,'WM-AR'!$I$7:$AS$3267,10,FALSE),"")</f>
        <v>0</v>
      </c>
      <c r="P214" s="766">
        <f>IFERROR(VLOOKUP($I214,'WM-AR'!$I$7:$AS$3267,12,FALSE),"")</f>
        <v>0</v>
      </c>
      <c r="Q214" s="766" t="str">
        <f>IFERROR(VLOOKUP($I214,'WM-AR'!$I$7:$AS$3267,14,FALSE),"")</f>
        <v/>
      </c>
      <c r="R214" s="766" t="str">
        <f>IFERROR(VLOOKUP($I214,'WM-AR'!$I$7:$AS$3267,16,FALSE),"")</f>
        <v/>
      </c>
      <c r="S214" s="766" t="str">
        <f>IFERROR(VLOOKUP($I214,'WM-AR'!$I$7:$AS$3267,18,FALSE),"")</f>
        <v/>
      </c>
      <c r="T214" s="766" t="str">
        <f>IFERROR(VLOOKUP($I214,'WM-AR'!$I$7:$AS$3267,20,FALSE),"")</f>
        <v/>
      </c>
      <c r="U214" s="766" t="str">
        <f>IFERROR(VLOOKUP($I214,'WM-AR'!$I$7:$AS$3267,22,FALSE),"")</f>
        <v/>
      </c>
      <c r="V214" s="766" t="str">
        <f>IFERROR(VLOOKUP($I214,'WM-AR'!$I$7:$AS$3267,24,FALSE),"")</f>
        <v/>
      </c>
      <c r="W214" s="766">
        <f>IFERROR(VLOOKUP($I214,'WM-AR'!$I$7:$AS$3267,25,FALSE),"")</f>
        <v>0</v>
      </c>
      <c r="X214" s="766">
        <f>IFERROR(VLOOKUP($I214,'WM-AR'!$I$7:$AS$3267,26,FALSE),"")</f>
        <v>0</v>
      </c>
      <c r="Y214" s="766">
        <f>IFERROR(VLOOKUP($I214,'WM-AR'!$I$7:$AS$3267,27,FALSE),"")</f>
        <v>0</v>
      </c>
      <c r="Z214" s="766">
        <f>IFERROR(VLOOKUP($I214,'WM-AR'!$I$7:$AS$3267,28,FALSE),"")</f>
        <v>0</v>
      </c>
      <c r="AA214" s="766" t="str">
        <f>IFERROR(VLOOKUP($I214,'WM-AR'!$I$7:$AS$3267,29,FALSE),"")</f>
        <v>Material: (   )</v>
      </c>
      <c r="AB214" s="766">
        <f>IFERROR(VLOOKUP($I214,'WM-AR'!$I$7:$AS$3267,30,FALSE),"")</f>
        <v>0</v>
      </c>
      <c r="AC214" s="766">
        <f>IFERROR(VLOOKUP($I214,'WM-AR'!$I$7:$AS$3267,31,FALSE),"")</f>
        <v>0</v>
      </c>
      <c r="AD214" s="766">
        <f>IFERROR(VLOOKUP($I214,'WM-AR'!$I$7:$AS$3267,32,FALSE),"")</f>
        <v>0</v>
      </c>
      <c r="AE214" s="766">
        <f>IFERROR(VLOOKUP($I214,'WM-AR'!$I$7:$AS$3267,33,FALSE),"")</f>
        <v>0</v>
      </c>
      <c r="AF214" s="767"/>
      <c r="AG214" s="1342" t="s">
        <v>3589</v>
      </c>
      <c r="AH214" s="1342" t="s">
        <v>3589</v>
      </c>
      <c r="AI214" s="769"/>
      <c r="AJ214" s="769" t="str">
        <f t="shared" si="35"/>
        <v>M2</v>
      </c>
      <c r="AK214" s="905"/>
      <c r="AL214" s="88" t="str">
        <f>IF(AND(ISTEXT($E214),ISTEXT($B214)),"산출기준 &gt;&gt;  "&amp;_xlfn.XLOOKUP($E214,산출기준!$D:$D,산출기준!$E:$E,"매칭실패"),"")</f>
        <v/>
      </c>
    </row>
    <row r="215" spans="2:38">
      <c r="B215" s="1127"/>
      <c r="C215" s="1165"/>
      <c r="D215" s="1165"/>
      <c r="E215" s="1165"/>
      <c r="F215" s="1165"/>
      <c r="G215" s="1131" t="s">
        <v>3595</v>
      </c>
      <c r="H215" s="1131"/>
      <c r="I215" s="1130" t="str">
        <f t="shared" si="33"/>
        <v/>
      </c>
      <c r="J215" s="1132"/>
      <c r="K215" s="1132" t="str">
        <f>IFERROR(VLOOKUP($I215,'WM-AR'!$I$7:$AS$3267,34,FALSE),"")</f>
        <v/>
      </c>
      <c r="L215" s="1132" t="str">
        <f>IFERROR(VLOOKUP($I215,'WM-AR'!$I$7:$AS$3267,4,FALSE),"")</f>
        <v/>
      </c>
      <c r="M215" s="1132" t="str">
        <f>IFERROR(VLOOKUP($I215,'WM-AR'!$I$7:$AS$3267,6,FALSE),"")</f>
        <v/>
      </c>
      <c r="N215" s="1132" t="str">
        <f>IFERROR(VLOOKUP($I215,'WM-AR'!$I$7:$AS$3267,8,FALSE),"")</f>
        <v/>
      </c>
      <c r="O215" s="1132" t="str">
        <f>IFERROR(VLOOKUP($I215,'WM-AR'!$I$7:$AS$3267,10,FALSE),"")</f>
        <v/>
      </c>
      <c r="P215" s="1132" t="str">
        <f>IFERROR(VLOOKUP($I215,'WM-AR'!$I$7:$AS$3267,12,FALSE),"")</f>
        <v/>
      </c>
      <c r="Q215" s="1132" t="str">
        <f>IFERROR(VLOOKUP($I215,'WM-AR'!$I$7:$AS$3267,14,FALSE),"")</f>
        <v/>
      </c>
      <c r="R215" s="1132" t="str">
        <f>IFERROR(VLOOKUP($I215,'WM-AR'!$I$7:$AS$3267,16,FALSE),"")</f>
        <v/>
      </c>
      <c r="S215" s="1132" t="str">
        <f>IFERROR(VLOOKUP($I215,'WM-AR'!$I$7:$AS$3267,18,FALSE),"")</f>
        <v/>
      </c>
      <c r="T215" s="1132" t="str">
        <f>IFERROR(VLOOKUP($I215,'WM-AR'!$I$7:$AS$3267,20,FALSE),"")</f>
        <v/>
      </c>
      <c r="U215" s="1132" t="str">
        <f>IFERROR(VLOOKUP($I215,'WM-AR'!$I$7:$AS$3267,22,FALSE),"")</f>
        <v/>
      </c>
      <c r="V215" s="1132" t="str">
        <f>IFERROR(VLOOKUP($I215,'WM-AR'!$I$7:$AS$3267,24,FALSE),"")</f>
        <v/>
      </c>
      <c r="W215" s="1132" t="str">
        <f>IFERROR(VLOOKUP($I215,'WM-AR'!$I$7:$AS$3267,25,FALSE),"")</f>
        <v/>
      </c>
      <c r="X215" s="1132" t="str">
        <f>IFERROR(VLOOKUP($I215,'WM-AR'!$I$7:$AS$3267,26,FALSE),"")</f>
        <v/>
      </c>
      <c r="Y215" s="1132" t="str">
        <f>IFERROR(VLOOKUP($I215,'WM-AR'!$I$7:$AS$3267,27,FALSE),"")</f>
        <v/>
      </c>
      <c r="Z215" s="1132" t="str">
        <f>IFERROR(VLOOKUP($I215,'WM-AR'!$I$7:$AS$3267,28,FALSE),"")</f>
        <v/>
      </c>
      <c r="AA215" s="1132" t="str">
        <f>IFERROR(VLOOKUP($I215,'WM-AR'!$I$7:$AS$3267,29,FALSE),"")</f>
        <v/>
      </c>
      <c r="AB215" s="1132" t="str">
        <f>IFERROR(VLOOKUP($I215,'WM-AR'!$I$7:$AS$3267,30,FALSE),"")</f>
        <v/>
      </c>
      <c r="AC215" s="1132" t="str">
        <f>IFERROR(VLOOKUP($I215,'WM-AR'!$I$7:$AS$3267,31,FALSE),"")</f>
        <v/>
      </c>
      <c r="AD215" s="1132" t="str">
        <f>IFERROR(VLOOKUP($I215,'WM-AR'!$I$7:$AS$3267,32,FALSE),"")</f>
        <v/>
      </c>
      <c r="AE215" s="1132" t="str">
        <f>IFERROR(VLOOKUP($I215,'WM-AR'!$I$7:$AS$3267,33,FALSE),"")</f>
        <v/>
      </c>
      <c r="AF215" s="1190"/>
      <c r="AG215" s="1134"/>
      <c r="AH215" s="1134"/>
      <c r="AI215" s="1135"/>
      <c r="AJ215" s="1135" t="str">
        <f t="shared" si="35"/>
        <v/>
      </c>
      <c r="AK215" s="1136"/>
      <c r="AL215" s="88" t="str">
        <f>IF(AND(ISTEXT($E215),ISTEXT($B215)),"산출기준 &gt;&gt;  "&amp;_xlfn.XLOOKUP($E215,산출기준!$D:$D,산출기준!$E:$E,"매칭실패"),"")</f>
        <v/>
      </c>
    </row>
    <row r="216" spans="2:38">
      <c r="B216" s="1111"/>
      <c r="C216" s="1166"/>
      <c r="D216" s="1166"/>
      <c r="E216" s="1166"/>
      <c r="F216" s="1166"/>
      <c r="G216" s="843"/>
      <c r="H216" s="843"/>
      <c r="I216" s="712" t="str">
        <f t="shared" si="33"/>
        <v/>
      </c>
      <c r="J216" s="714"/>
      <c r="K216" s="714" t="str">
        <f>IFERROR(VLOOKUP($I216,'WM-AR'!$I$7:$AS$3267,34,FALSE),"")</f>
        <v/>
      </c>
      <c r="L216" s="714" t="str">
        <f>IFERROR(VLOOKUP($I216,'WM-AR'!$I$7:$AS$3267,4,FALSE),"")</f>
        <v/>
      </c>
      <c r="M216" s="714" t="str">
        <f>IFERROR(VLOOKUP($I216,'WM-AR'!$I$7:$AS$3267,6,FALSE),"")</f>
        <v/>
      </c>
      <c r="N216" s="714" t="str">
        <f>IFERROR(VLOOKUP($I216,'WM-AR'!$I$7:$AS$3267,8,FALSE),"")</f>
        <v/>
      </c>
      <c r="O216" s="714" t="str">
        <f>IFERROR(VLOOKUP($I216,'WM-AR'!$I$7:$AS$3267,10,FALSE),"")</f>
        <v/>
      </c>
      <c r="P216" s="714" t="str">
        <f>IFERROR(VLOOKUP($I216,'WM-AR'!$I$7:$AS$3267,12,FALSE),"")</f>
        <v/>
      </c>
      <c r="Q216" s="714" t="str">
        <f>IFERROR(VLOOKUP($I216,'WM-AR'!$I$7:$AS$3267,14,FALSE),"")</f>
        <v/>
      </c>
      <c r="R216" s="714" t="str">
        <f>IFERROR(VLOOKUP($I216,'WM-AR'!$I$7:$AS$3267,16,FALSE),"")</f>
        <v/>
      </c>
      <c r="S216" s="714" t="str">
        <f>IFERROR(VLOOKUP($I216,'WM-AR'!$I$7:$AS$3267,18,FALSE),"")</f>
        <v/>
      </c>
      <c r="T216" s="714" t="str">
        <f>IFERROR(VLOOKUP($I216,'WM-AR'!$I$7:$AS$3267,20,FALSE),"")</f>
        <v/>
      </c>
      <c r="U216" s="714" t="str">
        <f>IFERROR(VLOOKUP($I216,'WM-AR'!$I$7:$AS$3267,22,FALSE),"")</f>
        <v/>
      </c>
      <c r="V216" s="714" t="str">
        <f>IFERROR(VLOOKUP($I216,'WM-AR'!$I$7:$AS$3267,24,FALSE),"")</f>
        <v/>
      </c>
      <c r="W216" s="714" t="str">
        <f>IFERROR(VLOOKUP($I216,'WM-AR'!$I$7:$AS$3267,25,FALSE),"")</f>
        <v/>
      </c>
      <c r="X216" s="714" t="str">
        <f>IFERROR(VLOOKUP($I216,'WM-AR'!$I$7:$AS$3267,26,FALSE),"")</f>
        <v/>
      </c>
      <c r="Y216" s="714" t="str">
        <f>IFERROR(VLOOKUP($I216,'WM-AR'!$I$7:$AS$3267,27,FALSE),"")</f>
        <v/>
      </c>
      <c r="Z216" s="714" t="str">
        <f>IFERROR(VLOOKUP($I216,'WM-AR'!$I$7:$AS$3267,28,FALSE),"")</f>
        <v/>
      </c>
      <c r="AA216" s="714" t="str">
        <f>IFERROR(VLOOKUP($I216,'WM-AR'!$I$7:$AS$3267,29,FALSE),"")</f>
        <v/>
      </c>
      <c r="AB216" s="714" t="str">
        <f>IFERROR(VLOOKUP($I216,'WM-AR'!$I$7:$AS$3267,30,FALSE),"")</f>
        <v/>
      </c>
      <c r="AC216" s="714" t="str">
        <f>IFERROR(VLOOKUP($I216,'WM-AR'!$I$7:$AS$3267,31,FALSE),"")</f>
        <v/>
      </c>
      <c r="AD216" s="714" t="str">
        <f>IFERROR(VLOOKUP($I216,'WM-AR'!$I$7:$AS$3267,32,FALSE),"")</f>
        <v/>
      </c>
      <c r="AE216" s="714" t="str">
        <f>IFERROR(VLOOKUP($I216,'WM-AR'!$I$7:$AS$3267,33,FALSE),"")</f>
        <v/>
      </c>
      <c r="AF216" s="938"/>
      <c r="AG216" s="852"/>
      <c r="AH216" s="852"/>
      <c r="AI216" s="854"/>
      <c r="AJ216" s="854" t="str">
        <f t="shared" si="35"/>
        <v/>
      </c>
      <c r="AK216" s="1114"/>
      <c r="AL216" s="88" t="str">
        <f>IF(AND(ISTEXT($E216),ISTEXT($B216)),"산출기준 &gt;&gt;  "&amp;_xlfn.XLOOKUP($E216,산출기준!$D:$D,산출기준!$E:$E,"매칭실패"),"")</f>
        <v/>
      </c>
    </row>
    <row r="217" spans="2:38">
      <c r="B217" s="1111"/>
      <c r="C217" s="1166"/>
      <c r="D217" s="1166"/>
      <c r="E217" s="1166"/>
      <c r="F217" s="1166"/>
      <c r="G217" s="843"/>
      <c r="H217" s="843"/>
      <c r="I217" s="712" t="str">
        <f t="shared" si="33"/>
        <v/>
      </c>
      <c r="J217" s="714"/>
      <c r="K217" s="714" t="str">
        <f>IFERROR(VLOOKUP($I217,'WM-AR'!$I$7:$AS$3267,34,FALSE),"")</f>
        <v/>
      </c>
      <c r="L217" s="714" t="str">
        <f>IFERROR(VLOOKUP($I217,'WM-AR'!$I$7:$AS$3267,4,FALSE),"")</f>
        <v/>
      </c>
      <c r="M217" s="714" t="str">
        <f>IFERROR(VLOOKUP($I217,'WM-AR'!$I$7:$AS$3267,6,FALSE),"")</f>
        <v/>
      </c>
      <c r="N217" s="714" t="str">
        <f>IFERROR(VLOOKUP($I217,'WM-AR'!$I$7:$AS$3267,8,FALSE),"")</f>
        <v/>
      </c>
      <c r="O217" s="714" t="str">
        <f>IFERROR(VLOOKUP($I217,'WM-AR'!$I$7:$AS$3267,10,FALSE),"")</f>
        <v/>
      </c>
      <c r="P217" s="714" t="str">
        <f>IFERROR(VLOOKUP($I217,'WM-AR'!$I$7:$AS$3267,12,FALSE),"")</f>
        <v/>
      </c>
      <c r="Q217" s="714" t="str">
        <f>IFERROR(VLOOKUP($I217,'WM-AR'!$I$7:$AS$3267,14,FALSE),"")</f>
        <v/>
      </c>
      <c r="R217" s="714" t="str">
        <f>IFERROR(VLOOKUP($I217,'WM-AR'!$I$7:$AS$3267,16,FALSE),"")</f>
        <v/>
      </c>
      <c r="S217" s="714" t="str">
        <f>IFERROR(VLOOKUP($I217,'WM-AR'!$I$7:$AS$3267,18,FALSE),"")</f>
        <v/>
      </c>
      <c r="T217" s="714" t="str">
        <f>IFERROR(VLOOKUP($I217,'WM-AR'!$I$7:$AS$3267,20,FALSE),"")</f>
        <v/>
      </c>
      <c r="U217" s="714" t="str">
        <f>IFERROR(VLOOKUP($I217,'WM-AR'!$I$7:$AS$3267,22,FALSE),"")</f>
        <v/>
      </c>
      <c r="V217" s="714" t="str">
        <f>IFERROR(VLOOKUP($I217,'WM-AR'!$I$7:$AS$3267,24,FALSE),"")</f>
        <v/>
      </c>
      <c r="W217" s="714" t="str">
        <f>IFERROR(VLOOKUP($I217,'WM-AR'!$I$7:$AS$3267,25,FALSE),"")</f>
        <v/>
      </c>
      <c r="X217" s="714" t="str">
        <f>IFERROR(VLOOKUP($I217,'WM-AR'!$I$7:$AS$3267,26,FALSE),"")</f>
        <v/>
      </c>
      <c r="Y217" s="714" t="str">
        <f>IFERROR(VLOOKUP($I217,'WM-AR'!$I$7:$AS$3267,27,FALSE),"")</f>
        <v/>
      </c>
      <c r="Z217" s="714" t="str">
        <f>IFERROR(VLOOKUP($I217,'WM-AR'!$I$7:$AS$3267,28,FALSE),"")</f>
        <v/>
      </c>
      <c r="AA217" s="714" t="str">
        <f>IFERROR(VLOOKUP($I217,'WM-AR'!$I$7:$AS$3267,29,FALSE),"")</f>
        <v/>
      </c>
      <c r="AB217" s="714" t="str">
        <f>IFERROR(VLOOKUP($I217,'WM-AR'!$I$7:$AS$3267,30,FALSE),"")</f>
        <v/>
      </c>
      <c r="AC217" s="714" t="str">
        <f>IFERROR(VLOOKUP($I217,'WM-AR'!$I$7:$AS$3267,31,FALSE),"")</f>
        <v/>
      </c>
      <c r="AD217" s="714" t="str">
        <f>IFERROR(VLOOKUP($I217,'WM-AR'!$I$7:$AS$3267,32,FALSE),"")</f>
        <v/>
      </c>
      <c r="AE217" s="714" t="str">
        <f>IFERROR(VLOOKUP($I217,'WM-AR'!$I$7:$AS$3267,33,FALSE),"")</f>
        <v/>
      </c>
      <c r="AF217" s="938"/>
      <c r="AG217" s="852"/>
      <c r="AH217" s="852"/>
      <c r="AI217" s="854"/>
      <c r="AJ217" s="854" t="str">
        <f t="shared" si="35"/>
        <v/>
      </c>
      <c r="AK217" s="1114"/>
      <c r="AL217" s="88" t="str">
        <f>IF(AND(ISTEXT($E217),ISTEXT($B217)),"산출기준 &gt;&gt;  "&amp;_xlfn.XLOOKUP($E217,산출기준!$D:$D,산출기준!$E:$E,"매칭실패"),"")</f>
        <v/>
      </c>
    </row>
    <row r="218" spans="2:38">
      <c r="B218" s="1111"/>
      <c r="C218" s="1166"/>
      <c r="D218" s="1166"/>
      <c r="E218" s="1166"/>
      <c r="F218" s="1166"/>
      <c r="G218" s="843"/>
      <c r="H218" s="843"/>
      <c r="I218" s="712" t="str">
        <f t="shared" si="33"/>
        <v/>
      </c>
      <c r="J218" s="714"/>
      <c r="K218" s="714" t="str">
        <f>IFERROR(VLOOKUP($I218,'WM-AR'!$I$7:$AS$3267,34,FALSE),"")</f>
        <v/>
      </c>
      <c r="L218" s="714" t="str">
        <f>IFERROR(VLOOKUP($I218,'WM-AR'!$I$7:$AS$3267,4,FALSE),"")</f>
        <v/>
      </c>
      <c r="M218" s="714" t="str">
        <f>IFERROR(VLOOKUP($I218,'WM-AR'!$I$7:$AS$3267,6,FALSE),"")</f>
        <v/>
      </c>
      <c r="N218" s="714" t="str">
        <f>IFERROR(VLOOKUP($I218,'WM-AR'!$I$7:$AS$3267,8,FALSE),"")</f>
        <v/>
      </c>
      <c r="O218" s="714" t="str">
        <f>IFERROR(VLOOKUP($I218,'WM-AR'!$I$7:$AS$3267,10,FALSE),"")</f>
        <v/>
      </c>
      <c r="P218" s="714" t="str">
        <f>IFERROR(VLOOKUP($I218,'WM-AR'!$I$7:$AS$3267,12,FALSE),"")</f>
        <v/>
      </c>
      <c r="Q218" s="714" t="str">
        <f>IFERROR(VLOOKUP($I218,'WM-AR'!$I$7:$AS$3267,14,FALSE),"")</f>
        <v/>
      </c>
      <c r="R218" s="714" t="str">
        <f>IFERROR(VLOOKUP($I218,'WM-AR'!$I$7:$AS$3267,16,FALSE),"")</f>
        <v/>
      </c>
      <c r="S218" s="714" t="str">
        <f>IFERROR(VLOOKUP($I218,'WM-AR'!$I$7:$AS$3267,18,FALSE),"")</f>
        <v/>
      </c>
      <c r="T218" s="714" t="str">
        <f>IFERROR(VLOOKUP($I218,'WM-AR'!$I$7:$AS$3267,20,FALSE),"")</f>
        <v/>
      </c>
      <c r="U218" s="714" t="str">
        <f>IFERROR(VLOOKUP($I218,'WM-AR'!$I$7:$AS$3267,22,FALSE),"")</f>
        <v/>
      </c>
      <c r="V218" s="714" t="str">
        <f>IFERROR(VLOOKUP($I218,'WM-AR'!$I$7:$AS$3267,24,FALSE),"")</f>
        <v/>
      </c>
      <c r="W218" s="714" t="str">
        <f>IFERROR(VLOOKUP($I218,'WM-AR'!$I$7:$AS$3267,25,FALSE),"")</f>
        <v/>
      </c>
      <c r="X218" s="714" t="str">
        <f>IFERROR(VLOOKUP($I218,'WM-AR'!$I$7:$AS$3267,26,FALSE),"")</f>
        <v/>
      </c>
      <c r="Y218" s="714" t="str">
        <f>IFERROR(VLOOKUP($I218,'WM-AR'!$I$7:$AS$3267,27,FALSE),"")</f>
        <v/>
      </c>
      <c r="Z218" s="714" t="str">
        <f>IFERROR(VLOOKUP($I218,'WM-AR'!$I$7:$AS$3267,28,FALSE),"")</f>
        <v/>
      </c>
      <c r="AA218" s="714" t="str">
        <f>IFERROR(VLOOKUP($I218,'WM-AR'!$I$7:$AS$3267,29,FALSE),"")</f>
        <v/>
      </c>
      <c r="AB218" s="714" t="str">
        <f>IFERROR(VLOOKUP($I218,'WM-AR'!$I$7:$AS$3267,30,FALSE),"")</f>
        <v/>
      </c>
      <c r="AC218" s="714" t="str">
        <f>IFERROR(VLOOKUP($I218,'WM-AR'!$I$7:$AS$3267,31,FALSE),"")</f>
        <v/>
      </c>
      <c r="AD218" s="714" t="str">
        <f>IFERROR(VLOOKUP($I218,'WM-AR'!$I$7:$AS$3267,32,FALSE),"")</f>
        <v/>
      </c>
      <c r="AE218" s="714" t="str">
        <f>IFERROR(VLOOKUP($I218,'WM-AR'!$I$7:$AS$3267,33,FALSE),"")</f>
        <v/>
      </c>
      <c r="AF218" s="938"/>
      <c r="AG218" s="852"/>
      <c r="AH218" s="852"/>
      <c r="AI218" s="854"/>
      <c r="AJ218" s="854" t="str">
        <f t="shared" si="35"/>
        <v/>
      </c>
      <c r="AK218" s="1114"/>
      <c r="AL218" s="88" t="str">
        <f>IF(AND(ISTEXT($E218),ISTEXT($B218)),"산출기준 &gt;&gt;  "&amp;_xlfn.XLOOKUP($E218,산출기준!$D:$D,산출기준!$E:$E,"매칭실패"),"")</f>
        <v/>
      </c>
    </row>
    <row r="219" spans="2:38">
      <c r="B219" s="1111"/>
      <c r="C219" s="1166"/>
      <c r="D219" s="1166"/>
      <c r="E219" s="1166"/>
      <c r="F219" s="1166"/>
      <c r="G219" s="843"/>
      <c r="H219" s="843"/>
      <c r="I219" s="712" t="str">
        <f t="shared" si="33"/>
        <v/>
      </c>
      <c r="J219" s="714"/>
      <c r="K219" s="714" t="str">
        <f>IFERROR(VLOOKUP($I219,'WM-AR'!$I$7:$AS$3267,34,FALSE),"")</f>
        <v/>
      </c>
      <c r="L219" s="714" t="str">
        <f>IFERROR(VLOOKUP($I219,'WM-AR'!$I$7:$AS$3267,4,FALSE),"")</f>
        <v/>
      </c>
      <c r="M219" s="714" t="str">
        <f>IFERROR(VLOOKUP($I219,'WM-AR'!$I$7:$AS$3267,6,FALSE),"")</f>
        <v/>
      </c>
      <c r="N219" s="714" t="str">
        <f>IFERROR(VLOOKUP($I219,'WM-AR'!$I$7:$AS$3267,8,FALSE),"")</f>
        <v/>
      </c>
      <c r="O219" s="714" t="str">
        <f>IFERROR(VLOOKUP($I219,'WM-AR'!$I$7:$AS$3267,10,FALSE),"")</f>
        <v/>
      </c>
      <c r="P219" s="714" t="str">
        <f>IFERROR(VLOOKUP($I219,'WM-AR'!$I$7:$AS$3267,12,FALSE),"")</f>
        <v/>
      </c>
      <c r="Q219" s="714" t="str">
        <f>IFERROR(VLOOKUP($I219,'WM-AR'!$I$7:$AS$3267,14,FALSE),"")</f>
        <v/>
      </c>
      <c r="R219" s="714" t="str">
        <f>IFERROR(VLOOKUP($I219,'WM-AR'!$I$7:$AS$3267,16,FALSE),"")</f>
        <v/>
      </c>
      <c r="S219" s="714" t="str">
        <f>IFERROR(VLOOKUP($I219,'WM-AR'!$I$7:$AS$3267,18,FALSE),"")</f>
        <v/>
      </c>
      <c r="T219" s="714" t="str">
        <f>IFERROR(VLOOKUP($I219,'WM-AR'!$I$7:$AS$3267,20,FALSE),"")</f>
        <v/>
      </c>
      <c r="U219" s="714" t="str">
        <f>IFERROR(VLOOKUP($I219,'WM-AR'!$I$7:$AS$3267,22,FALSE),"")</f>
        <v/>
      </c>
      <c r="V219" s="714" t="str">
        <f>IFERROR(VLOOKUP($I219,'WM-AR'!$I$7:$AS$3267,24,FALSE),"")</f>
        <v/>
      </c>
      <c r="W219" s="714" t="str">
        <f>IFERROR(VLOOKUP($I219,'WM-AR'!$I$7:$AS$3267,25,FALSE),"")</f>
        <v/>
      </c>
      <c r="X219" s="714" t="str">
        <f>IFERROR(VLOOKUP($I219,'WM-AR'!$I$7:$AS$3267,26,FALSE),"")</f>
        <v/>
      </c>
      <c r="Y219" s="714" t="str">
        <f>IFERROR(VLOOKUP($I219,'WM-AR'!$I$7:$AS$3267,27,FALSE),"")</f>
        <v/>
      </c>
      <c r="Z219" s="714" t="str">
        <f>IFERROR(VLOOKUP($I219,'WM-AR'!$I$7:$AS$3267,28,FALSE),"")</f>
        <v/>
      </c>
      <c r="AA219" s="714" t="str">
        <f>IFERROR(VLOOKUP($I219,'WM-AR'!$I$7:$AS$3267,29,FALSE),"")</f>
        <v/>
      </c>
      <c r="AB219" s="714" t="str">
        <f>IFERROR(VLOOKUP($I219,'WM-AR'!$I$7:$AS$3267,30,FALSE),"")</f>
        <v/>
      </c>
      <c r="AC219" s="714" t="str">
        <f>IFERROR(VLOOKUP($I219,'WM-AR'!$I$7:$AS$3267,31,FALSE),"")</f>
        <v/>
      </c>
      <c r="AD219" s="714" t="str">
        <f>IFERROR(VLOOKUP($I219,'WM-AR'!$I$7:$AS$3267,32,FALSE),"")</f>
        <v/>
      </c>
      <c r="AE219" s="714" t="str">
        <f>IFERROR(VLOOKUP($I219,'WM-AR'!$I$7:$AS$3267,33,FALSE),"")</f>
        <v/>
      </c>
      <c r="AF219" s="938"/>
      <c r="AG219" s="852"/>
      <c r="AH219" s="852"/>
      <c r="AI219" s="854"/>
      <c r="AJ219" s="854" t="str">
        <f t="shared" si="35"/>
        <v/>
      </c>
      <c r="AK219" s="1114"/>
      <c r="AL219" s="88" t="str">
        <f>IF(AND(ISTEXT($E219),ISTEXT($B219)),"산출기준 &gt;&gt;  "&amp;_xlfn.XLOOKUP($E219,산출기준!$D:$D,산출기준!$E:$E,"매칭실패"),"")</f>
        <v/>
      </c>
    </row>
    <row r="220" spans="2:38">
      <c r="B220" s="1116"/>
      <c r="C220" s="1167"/>
      <c r="D220" s="1167"/>
      <c r="E220" s="1167"/>
      <c r="F220" s="1167"/>
      <c r="G220" s="1120"/>
      <c r="H220" s="1120"/>
      <c r="I220" s="1119" t="str">
        <f t="shared" si="33"/>
        <v/>
      </c>
      <c r="J220" s="1121"/>
      <c r="K220" s="1121" t="str">
        <f>IFERROR(VLOOKUP($I220,'WM-AR'!$I$7:$AS$3267,34,FALSE),"")</f>
        <v/>
      </c>
      <c r="L220" s="1121" t="str">
        <f>IFERROR(VLOOKUP($I220,'WM-AR'!$I$7:$AS$3267,4,FALSE),"")</f>
        <v/>
      </c>
      <c r="M220" s="1121" t="str">
        <f>IFERROR(VLOOKUP($I220,'WM-AR'!$I$7:$AS$3267,6,FALSE),"")</f>
        <v/>
      </c>
      <c r="N220" s="1121" t="str">
        <f>IFERROR(VLOOKUP($I220,'WM-AR'!$I$7:$AS$3267,8,FALSE),"")</f>
        <v/>
      </c>
      <c r="O220" s="1121" t="str">
        <f>IFERROR(VLOOKUP($I220,'WM-AR'!$I$7:$AS$3267,10,FALSE),"")</f>
        <v/>
      </c>
      <c r="P220" s="1121" t="str">
        <f>IFERROR(VLOOKUP($I220,'WM-AR'!$I$7:$AS$3267,12,FALSE),"")</f>
        <v/>
      </c>
      <c r="Q220" s="1121" t="str">
        <f>IFERROR(VLOOKUP($I220,'WM-AR'!$I$7:$AS$3267,14,FALSE),"")</f>
        <v/>
      </c>
      <c r="R220" s="1121" t="str">
        <f>IFERROR(VLOOKUP($I220,'WM-AR'!$I$7:$AS$3267,16,FALSE),"")</f>
        <v/>
      </c>
      <c r="S220" s="1121" t="str">
        <f>IFERROR(VLOOKUP($I220,'WM-AR'!$I$7:$AS$3267,18,FALSE),"")</f>
        <v/>
      </c>
      <c r="T220" s="1121" t="str">
        <f>IFERROR(VLOOKUP($I220,'WM-AR'!$I$7:$AS$3267,20,FALSE),"")</f>
        <v/>
      </c>
      <c r="U220" s="1121" t="str">
        <f>IFERROR(VLOOKUP($I220,'WM-AR'!$I$7:$AS$3267,22,FALSE),"")</f>
        <v/>
      </c>
      <c r="V220" s="1121" t="str">
        <f>IFERROR(VLOOKUP($I220,'WM-AR'!$I$7:$AS$3267,24,FALSE),"")</f>
        <v/>
      </c>
      <c r="W220" s="1121" t="str">
        <f>IFERROR(VLOOKUP($I220,'WM-AR'!$I$7:$AS$3267,25,FALSE),"")</f>
        <v/>
      </c>
      <c r="X220" s="1121" t="str">
        <f>IFERROR(VLOOKUP($I220,'WM-AR'!$I$7:$AS$3267,26,FALSE),"")</f>
        <v/>
      </c>
      <c r="Y220" s="1121" t="str">
        <f>IFERROR(VLOOKUP($I220,'WM-AR'!$I$7:$AS$3267,27,FALSE),"")</f>
        <v/>
      </c>
      <c r="Z220" s="1121" t="str">
        <f>IFERROR(VLOOKUP($I220,'WM-AR'!$I$7:$AS$3267,28,FALSE),"")</f>
        <v/>
      </c>
      <c r="AA220" s="1121" t="str">
        <f>IFERROR(VLOOKUP($I220,'WM-AR'!$I$7:$AS$3267,29,FALSE),"")</f>
        <v/>
      </c>
      <c r="AB220" s="1121" t="str">
        <f>IFERROR(VLOOKUP($I220,'WM-AR'!$I$7:$AS$3267,30,FALSE),"")</f>
        <v/>
      </c>
      <c r="AC220" s="1121" t="str">
        <f>IFERROR(VLOOKUP($I220,'WM-AR'!$I$7:$AS$3267,31,FALSE),"")</f>
        <v/>
      </c>
      <c r="AD220" s="1121" t="str">
        <f>IFERROR(VLOOKUP($I220,'WM-AR'!$I$7:$AS$3267,32,FALSE),"")</f>
        <v/>
      </c>
      <c r="AE220" s="1121" t="str">
        <f>IFERROR(VLOOKUP($I220,'WM-AR'!$I$7:$AS$3267,33,FALSE),"")</f>
        <v/>
      </c>
      <c r="AF220" s="1209"/>
      <c r="AG220" s="1123"/>
      <c r="AH220" s="1123"/>
      <c r="AI220" s="1124"/>
      <c r="AJ220" s="1124" t="str">
        <f t="shared" si="35"/>
        <v/>
      </c>
      <c r="AK220" s="1125"/>
      <c r="AL220" s="88" t="str">
        <f>IF(AND(ISTEXT($E220),ISTEXT($B220)),"산출기준 &gt;&gt;  "&amp;_xlfn.XLOOKUP($E220,산출기준!$D:$D,산출기준!$E:$E,"매칭실패"),"")</f>
        <v/>
      </c>
    </row>
    <row r="221" spans="2:38" s="658" customFormat="1" ht="20.100000000000001" customHeight="1">
      <c r="B221" s="1072"/>
      <c r="C221" s="639"/>
      <c r="D221" s="639"/>
      <c r="E221" s="639"/>
      <c r="F221" s="639"/>
      <c r="G221" s="639"/>
      <c r="H221" s="639"/>
      <c r="I221" s="641"/>
      <c r="J221" s="642"/>
      <c r="K221" s="642"/>
      <c r="L221" s="642"/>
      <c r="M221" s="642"/>
      <c r="N221" s="642"/>
      <c r="O221" s="642"/>
      <c r="P221" s="642"/>
      <c r="Q221" s="642"/>
      <c r="R221" s="642"/>
      <c r="S221" s="642"/>
      <c r="T221" s="642"/>
      <c r="U221" s="642"/>
      <c r="V221" s="642"/>
      <c r="W221" s="642"/>
      <c r="X221" s="642"/>
      <c r="Y221" s="642"/>
      <c r="Z221" s="642"/>
      <c r="AA221" s="642"/>
      <c r="AB221" s="642"/>
      <c r="AC221" s="642"/>
      <c r="AD221" s="642"/>
      <c r="AE221" s="642"/>
      <c r="AF221" s="637"/>
      <c r="AG221" s="643"/>
      <c r="AH221" s="643"/>
      <c r="AI221" s="644"/>
      <c r="AJ221" s="644"/>
      <c r="AK221" s="639"/>
      <c r="AL221" s="658" t="str">
        <f>IF(AND(ISTEXT($E221),ISTEXT($B221)),"산출기준 &gt;&gt;  "&amp;_xlfn.XLOOKUP($E221,산출기준!$D:$D,산출기준!$E:$E,"매칭실패"),"")</f>
        <v/>
      </c>
    </row>
    <row r="222" spans="2:38" s="658" customFormat="1" ht="20.100000000000001" customHeight="1">
      <c r="B222" s="1261"/>
      <c r="C222" s="1057" t="s">
        <v>3644</v>
      </c>
      <c r="D222" s="648"/>
      <c r="E222" s="648"/>
      <c r="F222" s="1057" t="s">
        <v>3645</v>
      </c>
      <c r="G222" s="1057"/>
      <c r="H222" s="1263"/>
      <c r="I222" s="1263"/>
      <c r="J222" s="805"/>
      <c r="K222" s="805"/>
      <c r="L222" s="806"/>
      <c r="M222" s="806"/>
      <c r="N222" s="806"/>
      <c r="O222" s="806"/>
      <c r="P222" s="806"/>
      <c r="Q222" s="806"/>
      <c r="R222" s="806"/>
      <c r="S222" s="806"/>
      <c r="T222" s="806"/>
      <c r="U222" s="806"/>
      <c r="V222" s="806"/>
      <c r="W222" s="806"/>
      <c r="X222" s="806"/>
      <c r="Y222" s="806"/>
      <c r="Z222" s="806"/>
      <c r="AA222" s="806"/>
      <c r="AB222" s="806"/>
      <c r="AC222" s="806"/>
      <c r="AD222" s="806"/>
      <c r="AE222" s="806"/>
      <c r="AF222" s="1323"/>
      <c r="AL222" s="658" t="str">
        <f>IF(AND(ISTEXT($E222),ISTEXT($B222)),"산출기준 &gt;&gt;  "&amp;_xlfn.XLOOKUP($E222,산출기준!$D:$D,산출기준!$E:$E,"매칭실패"),"")</f>
        <v/>
      </c>
    </row>
    <row r="223" spans="2:38" s="658" customFormat="1" ht="20.100000000000001" customHeight="1">
      <c r="B223" s="802"/>
      <c r="C223" s="662"/>
      <c r="D223" s="662"/>
      <c r="E223" s="662"/>
      <c r="F223" s="1338" t="s">
        <v>890</v>
      </c>
      <c r="G223" s="662"/>
      <c r="H223" s="662"/>
      <c r="I223" s="652"/>
      <c r="J223" s="664"/>
      <c r="K223" s="664"/>
      <c r="L223" s="664"/>
      <c r="M223" s="664"/>
      <c r="N223" s="664"/>
      <c r="O223" s="664"/>
      <c r="P223" s="664"/>
      <c r="Q223" s="664"/>
      <c r="R223" s="664"/>
      <c r="S223" s="664"/>
      <c r="T223" s="664"/>
      <c r="U223" s="664"/>
      <c r="V223" s="664"/>
      <c r="W223" s="664"/>
      <c r="X223" s="664"/>
      <c r="Y223" s="664"/>
      <c r="Z223" s="664"/>
      <c r="AA223" s="664"/>
      <c r="AB223" s="664"/>
      <c r="AC223" s="664"/>
      <c r="AD223" s="664"/>
      <c r="AE223" s="664"/>
      <c r="AF223" s="660"/>
      <c r="AG223" s="665"/>
      <c r="AH223" s="665"/>
      <c r="AI223" s="666"/>
      <c r="AJ223" s="666"/>
      <c r="AK223" s="662"/>
      <c r="AL223" s="658" t="str">
        <f>IF(AND(ISTEXT($E223),ISTEXT($B223)),"산출기준 &gt;&gt;  "&amp;_xlfn.XLOOKUP($E223,산출기준!$D:$D,산출기준!$E:$E,"매칭실패"),"")</f>
        <v/>
      </c>
    </row>
    <row r="224" spans="2:38" ht="34.9" customHeight="1">
      <c r="B224" s="808" t="str" cm="1">
        <f t="array" aca="1" ref="B224" ca="1">_xlfn.IFNA(INDIRECT("Family_표준_구성도!B"&amp;MATCH(F224,INDIRECT("Family_표준_구성도!"&amp;"C:C"),0)),"")</f>
        <v>6.2.3.1.1</v>
      </c>
      <c r="C224" s="668" t="s">
        <v>1903</v>
      </c>
      <c r="D224" s="809"/>
      <c r="E224" s="668" t="s">
        <v>2006</v>
      </c>
      <c r="F224" s="1079" t="s">
        <v>998</v>
      </c>
      <c r="G224" s="1079"/>
      <c r="H224" s="1079"/>
      <c r="I224" s="674" t="str">
        <f t="shared" ref="I224:I234" si="36">LEFT(H224,14)</f>
        <v/>
      </c>
      <c r="J224" s="674"/>
      <c r="K224" s="674"/>
      <c r="L224" s="674"/>
      <c r="M224" s="674"/>
      <c r="N224" s="675"/>
      <c r="O224" s="676"/>
      <c r="P224" s="677"/>
      <c r="Q224" s="677"/>
      <c r="R224" s="677"/>
      <c r="S224" s="677"/>
      <c r="T224" s="677"/>
      <c r="U224" s="677"/>
      <c r="V224" s="678"/>
      <c r="W224" s="679"/>
      <c r="X224" s="679"/>
      <c r="Y224" s="679"/>
      <c r="Z224" s="679"/>
      <c r="AA224" s="679"/>
      <c r="AB224" s="679"/>
      <c r="AC224" s="679"/>
      <c r="AD224" s="679"/>
      <c r="AE224" s="679"/>
      <c r="AF224" s="1312" t="s">
        <v>3646</v>
      </c>
      <c r="AG224" s="682"/>
      <c r="AH224" s="682"/>
      <c r="AI224" s="682"/>
      <c r="AJ224" s="682"/>
      <c r="AK224" s="903"/>
      <c r="AL224" s="88" t="str">
        <f ca="1">IF(AND(ISTEXT($E224),ISTEXT($B224)),"산출기준 &gt;&gt;  "&amp;_xlfn.XLOOKUP($E224,산출기준!$D:$D,산출기준!$E:$E,"매칭실패"),"")</f>
        <v>산출기준 &gt;&gt;  [Steel Beam]</v>
      </c>
    </row>
    <row r="225" spans="2:38" ht="49.9" customHeight="1" outlineLevel="1">
      <c r="B225" s="758"/>
      <c r="C225" s="759"/>
      <c r="D225" s="759"/>
      <c r="E225" s="759"/>
      <c r="F225" s="1080" t="s">
        <v>3488</v>
      </c>
      <c r="G225" s="759" t="str">
        <f t="shared" ref="G225:G228" si="37">IF(IF(N225=0,"",N225)&amp;" | "&amp;IF(O225=0,"",O225)&amp;" | "&amp;IF(Q225=0,"",Q225)&amp;" | "&amp;IF(R225=0,"",R225)=" |  |  | ","",IF(N225=0,"",N225)&amp;" | "&amp;IF(O225=0,"",O225)&amp;" | "&amp;IF(Q225=0,"",Q225)&amp;" | "&amp;IF(R225=0,"",R225))</f>
        <v xml:space="preserve">Extra Heavy Steel - Built up |  |  | </v>
      </c>
      <c r="H225" s="816" t="s">
        <v>3538</v>
      </c>
      <c r="I225" s="765" t="str">
        <f t="shared" si="36"/>
        <v>S01AA076-00001</v>
      </c>
      <c r="J225" s="766"/>
      <c r="K225" s="766" t="str">
        <f>IFERROR(VLOOKUP($I225,'WM-AR'!$I$7:$AS$3267,34,FALSE),"")</f>
        <v>TON</v>
      </c>
      <c r="L225" s="766" t="str">
        <f>IFERROR(VLOOKUP($I225,'WM-AR'!$I$7:$AS$3267,4,FALSE),"")</f>
        <v>Main Steel Structure Fabrication Work</v>
      </c>
      <c r="M225" s="766" t="str">
        <f>IFERROR(VLOOKUP($I225,'WM-AR'!$I$7:$AS$3267,6,FALSE),"")</f>
        <v>Shelter/Building</v>
      </c>
      <c r="N225" s="766" t="str">
        <f>IFERROR(VLOOKUP($I225,'WM-AR'!$I$7:$AS$3267,8,FALSE),"")</f>
        <v>Extra Heavy Steel - Built up</v>
      </c>
      <c r="O225" s="766">
        <f>IFERROR(VLOOKUP($I225,'WM-AR'!$I$7:$AS$3267,10,FALSE),"")</f>
        <v>0</v>
      </c>
      <c r="P225" s="766">
        <f>IFERROR(VLOOKUP($I225,'WM-AR'!$I$7:$AS$3267,12,FALSE),"")</f>
        <v>0</v>
      </c>
      <c r="Q225" s="766" t="str">
        <f>IFERROR(VLOOKUP($I225,'WM-AR'!$I$7:$AS$3267,14,FALSE),"")</f>
        <v/>
      </c>
      <c r="R225" s="766" t="str">
        <f>IFERROR(VLOOKUP($I225,'WM-AR'!$I$7:$AS$3267,16,FALSE),"")</f>
        <v/>
      </c>
      <c r="S225" s="766" t="str">
        <f>IFERROR(VLOOKUP($I225,'WM-AR'!$I$7:$AS$3267,18,FALSE),"")</f>
        <v/>
      </c>
      <c r="T225" s="766" t="str">
        <f>IFERROR(VLOOKUP($I225,'WM-AR'!$I$7:$AS$3267,20,FALSE),"")</f>
        <v/>
      </c>
      <c r="U225" s="766" t="str">
        <f>IFERROR(VLOOKUP($I225,'WM-AR'!$I$7:$AS$3267,22,FALSE),"")</f>
        <v/>
      </c>
      <c r="V225" s="766" t="str">
        <f>IFERROR(VLOOKUP($I225,'WM-AR'!$I$7:$AS$3267,24,FALSE),"")</f>
        <v/>
      </c>
      <c r="W225" s="766">
        <f>IFERROR(VLOOKUP($I225,'WM-AR'!$I$7:$AS$3267,25,FALSE),"")</f>
        <v>0</v>
      </c>
      <c r="X225" s="766">
        <f>IFERROR(VLOOKUP($I225,'WM-AR'!$I$7:$AS$3267,26,FALSE),"")</f>
        <v>0</v>
      </c>
      <c r="Y225" s="766">
        <f>IFERROR(VLOOKUP($I225,'WM-AR'!$I$7:$AS$3267,27,FALSE),"")</f>
        <v>0</v>
      </c>
      <c r="Z225" s="766">
        <f>IFERROR(VLOOKUP($I225,'WM-AR'!$I$7:$AS$3267,28,FALSE),"")</f>
        <v>0</v>
      </c>
      <c r="AA225" s="766" t="str">
        <f>IFERROR(VLOOKUP($I225,'WM-AR'!$I$7:$AS$3267,29,FALSE),"")</f>
        <v>Material: (   )</v>
      </c>
      <c r="AB225" s="766">
        <f>IFERROR(VLOOKUP($I225,'WM-AR'!$I$7:$AS$3267,30,FALSE),"")</f>
        <v>0</v>
      </c>
      <c r="AC225" s="766">
        <f>IFERROR(VLOOKUP($I225,'WM-AR'!$I$7:$AS$3267,31,FALSE),"")</f>
        <v>0</v>
      </c>
      <c r="AD225" s="766">
        <f>IFERROR(VLOOKUP($I225,'WM-AR'!$I$7:$AS$3267,32,FALSE),"")</f>
        <v>0</v>
      </c>
      <c r="AE225" s="766" t="str">
        <f>IFERROR(VLOOKUP($I225,'WM-AR'!$I$7:$AS$3267,33,FALSE),"")</f>
        <v>Weight≥(   )KG/M</v>
      </c>
      <c r="AF225" s="1313" t="str">
        <f>_xlfn.CONCAT("- Material: ( ",AF224," )",CHAR(10),"- Weight≥( ",$H$54," )")</f>
        <v>- Material: ( KS D 3515 )
- Weight≥( 200 )</v>
      </c>
      <c r="AG225" s="1134" t="s">
        <v>3586</v>
      </c>
      <c r="AH225" s="1134" t="s">
        <v>3586</v>
      </c>
      <c r="AI225" s="1340"/>
      <c r="AJ225" s="1340" t="str">
        <f t="shared" ref="AJ225:AJ234" si="38">K225</f>
        <v>TON</v>
      </c>
      <c r="AK225" s="905"/>
      <c r="AL225" s="88" t="str">
        <f>IF(AND(ISTEXT($E225),ISTEXT($B225)),"산출기준 &gt;&gt;  "&amp;_xlfn.XLOOKUP($E225,산출기준!$D:$D,산출기준!$E:$E,"매칭실패"),"")</f>
        <v/>
      </c>
    </row>
    <row r="226" spans="2:38" ht="49.9" customHeight="1" outlineLevel="1">
      <c r="B226" s="772"/>
      <c r="C226" s="773"/>
      <c r="D226" s="773"/>
      <c r="E226" s="773"/>
      <c r="F226" s="1083" t="s">
        <v>3492</v>
      </c>
      <c r="G226" s="759" t="str">
        <f t="shared" si="37"/>
        <v xml:space="preserve">Extra Heavy Steel |  |  | </v>
      </c>
      <c r="H226" s="816" t="s">
        <v>3493</v>
      </c>
      <c r="I226" s="765" t="str">
        <f t="shared" si="36"/>
        <v>S03AA081-00001</v>
      </c>
      <c r="J226" s="766"/>
      <c r="K226" s="766" t="str">
        <f>IFERROR(VLOOKUP($I226,'WM-AR'!$I$7:$AS$3267,34,FALSE),"")</f>
        <v>TON</v>
      </c>
      <c r="L226" s="766" t="str">
        <f>IFERROR(VLOOKUP($I226,'WM-AR'!$I$7:$AS$3267,4,FALSE),"")</f>
        <v>Main Steel Structure Erection Work</v>
      </c>
      <c r="M226" s="766" t="str">
        <f>IFERROR(VLOOKUP($I226,'WM-AR'!$I$7:$AS$3267,6,FALSE),"")</f>
        <v>Shelter/Building</v>
      </c>
      <c r="N226" s="766" t="str">
        <f>IFERROR(VLOOKUP($I226,'WM-AR'!$I$7:$AS$3267,8,FALSE),"")</f>
        <v>Extra Heavy Steel</v>
      </c>
      <c r="O226" s="766">
        <f>IFERROR(VLOOKUP($I226,'WM-AR'!$I$7:$AS$3267,10,FALSE),"")</f>
        <v>0</v>
      </c>
      <c r="P226" s="766">
        <f>IFERROR(VLOOKUP($I226,'WM-AR'!$I$7:$AS$3267,12,FALSE),"")</f>
        <v>0</v>
      </c>
      <c r="Q226" s="766" t="str">
        <f>IFERROR(VLOOKUP($I226,'WM-AR'!$I$7:$AS$3267,14,FALSE),"")</f>
        <v/>
      </c>
      <c r="R226" s="766" t="str">
        <f>IFERROR(VLOOKUP($I226,'WM-AR'!$I$7:$AS$3267,16,FALSE),"")</f>
        <v/>
      </c>
      <c r="S226" s="766" t="str">
        <f>IFERROR(VLOOKUP($I226,'WM-AR'!$I$7:$AS$3267,18,FALSE),"")</f>
        <v/>
      </c>
      <c r="T226" s="766" t="str">
        <f>IFERROR(VLOOKUP($I226,'WM-AR'!$I$7:$AS$3267,20,FALSE),"")</f>
        <v/>
      </c>
      <c r="U226" s="766" t="str">
        <f>IFERROR(VLOOKUP($I226,'WM-AR'!$I$7:$AS$3267,22,FALSE),"")</f>
        <v/>
      </c>
      <c r="V226" s="766" t="str">
        <f>IFERROR(VLOOKUP($I226,'WM-AR'!$I$7:$AS$3267,24,FALSE),"")</f>
        <v/>
      </c>
      <c r="W226" s="766">
        <f>IFERROR(VLOOKUP($I226,'WM-AR'!$I$7:$AS$3267,25,FALSE),"")</f>
        <v>0</v>
      </c>
      <c r="X226" s="766">
        <f>IFERROR(VLOOKUP($I226,'WM-AR'!$I$7:$AS$3267,26,FALSE),"")</f>
        <v>0</v>
      </c>
      <c r="Y226" s="766">
        <f>IFERROR(VLOOKUP($I226,'WM-AR'!$I$7:$AS$3267,27,FALSE),"")</f>
        <v>0</v>
      </c>
      <c r="Z226" s="766">
        <f>IFERROR(VLOOKUP($I226,'WM-AR'!$I$7:$AS$3267,28,FALSE),"")</f>
        <v>0</v>
      </c>
      <c r="AA226" s="766" t="str">
        <f>IFERROR(VLOOKUP($I226,'WM-AR'!$I$7:$AS$3267,29,FALSE),"")</f>
        <v>Material: (   )</v>
      </c>
      <c r="AB226" s="766">
        <f>IFERROR(VLOOKUP($I226,'WM-AR'!$I$7:$AS$3267,30,FALSE),"")</f>
        <v>0</v>
      </c>
      <c r="AC226" s="766">
        <f>IFERROR(VLOOKUP($I226,'WM-AR'!$I$7:$AS$3267,31,FALSE),"")</f>
        <v>0</v>
      </c>
      <c r="AD226" s="766">
        <f>IFERROR(VLOOKUP($I226,'WM-AR'!$I$7:$AS$3267,32,FALSE),"")</f>
        <v>0</v>
      </c>
      <c r="AE226" s="766">
        <f>IFERROR(VLOOKUP($I226,'WM-AR'!$I$7:$AS$3267,33,FALSE),"")</f>
        <v>0</v>
      </c>
      <c r="AF226" s="1313" t="str">
        <f>_xlfn.CONCAT("- Material: ( ",AF224," )")</f>
        <v>- Material: ( KS D 3515 )</v>
      </c>
      <c r="AG226" s="1314" t="s">
        <v>3587</v>
      </c>
      <c r="AH226" s="1314" t="s">
        <v>3587</v>
      </c>
      <c r="AI226" s="1340"/>
      <c r="AJ226" s="1340" t="str">
        <f t="shared" si="38"/>
        <v>TON</v>
      </c>
      <c r="AK226" s="1267"/>
      <c r="AL226" s="88" t="str">
        <f>IF(AND(ISTEXT($E226),ISTEXT($B226)),"산출기준 &gt;&gt;  "&amp;_xlfn.XLOOKUP($E226,산출기준!$D:$D,산출기준!$E:$E,"매칭실패"),"")</f>
        <v/>
      </c>
    </row>
    <row r="227" spans="2:38" ht="49.9" customHeight="1" outlineLevel="1">
      <c r="B227" s="758"/>
      <c r="C227" s="759"/>
      <c r="D227" s="759"/>
      <c r="E227" s="759"/>
      <c r="F227" s="1315" t="s">
        <v>1976</v>
      </c>
      <c r="G227" s="759" t="str">
        <f>IF(IF(N227=0,"",N227)&amp;" | "&amp;IF(O227=0,"",O227)&amp;" | "&amp;IF(Q227=0,"",Q227)&amp;" | "&amp;IF(R227=0,"",R227)=" |  |  | ","",IF(N227=0,"",N227)&amp;" | "&amp;IF(O227=0,"",O227)&amp;" | "&amp;IF(Q227=0,"",Q227)&amp;" | "&amp;IF(R227=0,"",R227))</f>
        <v xml:space="preserve">Plates - Gusset, Stiffener, ETC |  |  | </v>
      </c>
      <c r="H227" s="1153" t="s">
        <v>3495</v>
      </c>
      <c r="I227" s="765" t="str">
        <f>LEFT(H227,14)</f>
        <v>S01AA009-00001</v>
      </c>
      <c r="J227" s="766"/>
      <c r="K227" s="766" t="s">
        <v>3496</v>
      </c>
      <c r="L227" s="766" t="s">
        <v>3497</v>
      </c>
      <c r="M227" s="766" t="s">
        <v>3498</v>
      </c>
      <c r="N227" s="766" t="s">
        <v>3499</v>
      </c>
      <c r="O227" s="766">
        <v>0</v>
      </c>
      <c r="P227" s="766">
        <v>0</v>
      </c>
      <c r="Q227" s="766">
        <v>0</v>
      </c>
      <c r="R227" s="766">
        <v>0</v>
      </c>
      <c r="S227" s="766">
        <v>0</v>
      </c>
      <c r="T227" s="766">
        <v>0</v>
      </c>
      <c r="U227" s="766">
        <v>0</v>
      </c>
      <c r="V227" s="766">
        <v>0</v>
      </c>
      <c r="W227" s="766">
        <v>0</v>
      </c>
      <c r="X227" s="766">
        <v>0</v>
      </c>
      <c r="Y227" s="766">
        <v>0</v>
      </c>
      <c r="Z227" s="766">
        <v>0</v>
      </c>
      <c r="AA227" s="766" t="s">
        <v>3500</v>
      </c>
      <c r="AB227" s="766">
        <v>0</v>
      </c>
      <c r="AC227" s="766">
        <v>0</v>
      </c>
      <c r="AD227" s="766">
        <v>0</v>
      </c>
      <c r="AE227" s="766">
        <v>0</v>
      </c>
      <c r="AF227" s="817"/>
      <c r="AG227" s="1314" t="s">
        <v>3588</v>
      </c>
      <c r="AH227" s="1314" t="s">
        <v>3588</v>
      </c>
      <c r="AI227" s="769"/>
      <c r="AJ227" s="769" t="str">
        <f>K227</f>
        <v>TON</v>
      </c>
      <c r="AK227" s="1341"/>
      <c r="AL227" s="88" t="s">
        <v>2965</v>
      </c>
    </row>
    <row r="228" spans="2:38" ht="49.9" customHeight="1" outlineLevel="1">
      <c r="B228" s="772"/>
      <c r="C228" s="773"/>
      <c r="D228" s="773"/>
      <c r="E228" s="773"/>
      <c r="F228" s="1083" t="s">
        <v>3502</v>
      </c>
      <c r="G228" s="759" t="str">
        <f t="shared" si="37"/>
        <v xml:space="preserve">for Non-Fireproofed Steel Surface |  |  | </v>
      </c>
      <c r="H228" s="816" t="s">
        <v>3503</v>
      </c>
      <c r="I228" s="765" t="str">
        <f t="shared" si="36"/>
        <v>S41AA051-00001</v>
      </c>
      <c r="J228" s="766"/>
      <c r="K228" s="766" t="str">
        <f>IFERROR(VLOOKUP($I228,'WM-AR'!$I$7:$AS$3267,34,FALSE),"")</f>
        <v>M2</v>
      </c>
      <c r="L228" s="766" t="str">
        <f>IFERROR(VLOOKUP($I228,'WM-AR'!$I$7:$AS$3267,4,FALSE),"")</f>
        <v>Steel Structure Paint Work</v>
      </c>
      <c r="M228" s="766" t="str">
        <f>IFERROR(VLOOKUP($I228,'WM-AR'!$I$7:$AS$3267,6,FALSE),"")</f>
        <v>Shelter/Building</v>
      </c>
      <c r="N228" s="766" t="str">
        <f>IFERROR(VLOOKUP($I228,'WM-AR'!$I$7:$AS$3267,8,FALSE),"")</f>
        <v>for Non-Fireproofed Steel Surface</v>
      </c>
      <c r="O228" s="766">
        <f>IFERROR(VLOOKUP($I228,'WM-AR'!$I$7:$AS$3267,10,FALSE),"")</f>
        <v>0</v>
      </c>
      <c r="P228" s="766">
        <f>IFERROR(VLOOKUP($I228,'WM-AR'!$I$7:$AS$3267,12,FALSE),"")</f>
        <v>0</v>
      </c>
      <c r="Q228" s="766" t="str">
        <f>IFERROR(VLOOKUP($I228,'WM-AR'!$I$7:$AS$3267,14,FALSE),"")</f>
        <v/>
      </c>
      <c r="R228" s="766" t="str">
        <f>IFERROR(VLOOKUP($I228,'WM-AR'!$I$7:$AS$3267,16,FALSE),"")</f>
        <v/>
      </c>
      <c r="S228" s="766" t="str">
        <f>IFERROR(VLOOKUP($I228,'WM-AR'!$I$7:$AS$3267,18,FALSE),"")</f>
        <v/>
      </c>
      <c r="T228" s="766" t="str">
        <f>IFERROR(VLOOKUP($I228,'WM-AR'!$I$7:$AS$3267,20,FALSE),"")</f>
        <v/>
      </c>
      <c r="U228" s="766" t="str">
        <f>IFERROR(VLOOKUP($I228,'WM-AR'!$I$7:$AS$3267,22,FALSE),"")</f>
        <v/>
      </c>
      <c r="V228" s="766" t="str">
        <f>IFERROR(VLOOKUP($I228,'WM-AR'!$I$7:$AS$3267,24,FALSE),"")</f>
        <v/>
      </c>
      <c r="W228" s="766">
        <f>IFERROR(VLOOKUP($I228,'WM-AR'!$I$7:$AS$3267,25,FALSE),"")</f>
        <v>0</v>
      </c>
      <c r="X228" s="766">
        <f>IFERROR(VLOOKUP($I228,'WM-AR'!$I$7:$AS$3267,26,FALSE),"")</f>
        <v>0</v>
      </c>
      <c r="Y228" s="766">
        <f>IFERROR(VLOOKUP($I228,'WM-AR'!$I$7:$AS$3267,27,FALSE),"")</f>
        <v>0</v>
      </c>
      <c r="Z228" s="766">
        <f>IFERROR(VLOOKUP($I228,'WM-AR'!$I$7:$AS$3267,28,FALSE),"")</f>
        <v>0</v>
      </c>
      <c r="AA228" s="766" t="str">
        <f>IFERROR(VLOOKUP($I228,'WM-AR'!$I$7:$AS$3267,29,FALSE),"")</f>
        <v>Material: (   )</v>
      </c>
      <c r="AB228" s="766">
        <f>IFERROR(VLOOKUP($I228,'WM-AR'!$I$7:$AS$3267,30,FALSE),"")</f>
        <v>0</v>
      </c>
      <c r="AC228" s="766">
        <f>IFERROR(VLOOKUP($I228,'WM-AR'!$I$7:$AS$3267,31,FALSE),"")</f>
        <v>0</v>
      </c>
      <c r="AD228" s="766">
        <f>IFERROR(VLOOKUP($I228,'WM-AR'!$I$7:$AS$3267,32,FALSE),"")</f>
        <v>0</v>
      </c>
      <c r="AE228" s="766">
        <f>IFERROR(VLOOKUP($I228,'WM-AR'!$I$7:$AS$3267,33,FALSE),"")</f>
        <v>0</v>
      </c>
      <c r="AF228" s="767"/>
      <c r="AG228" s="1342" t="s">
        <v>3589</v>
      </c>
      <c r="AH228" s="1342" t="s">
        <v>3589</v>
      </c>
      <c r="AI228" s="1340"/>
      <c r="AJ228" s="1340" t="str">
        <f t="shared" si="38"/>
        <v>M2</v>
      </c>
      <c r="AK228" s="1267"/>
      <c r="AL228" s="88" t="str">
        <f>IF(AND(ISTEXT($E228),ISTEXT($B228)),"산출기준 &gt;&gt;  "&amp;_xlfn.XLOOKUP($E228,산출기준!$D:$D,산출기준!$E:$E,"매칭실패"),"")</f>
        <v/>
      </c>
    </row>
    <row r="229" spans="2:38">
      <c r="B229" s="1127"/>
      <c r="C229" s="1165"/>
      <c r="D229" s="1165"/>
      <c r="E229" s="1165"/>
      <c r="F229" s="1165"/>
      <c r="G229" s="1131" t="s">
        <v>2331</v>
      </c>
      <c r="H229" s="1131"/>
      <c r="I229" s="1130" t="str">
        <f t="shared" si="36"/>
        <v/>
      </c>
      <c r="J229" s="1132"/>
      <c r="K229" s="1132" t="str">
        <f>IFERROR(VLOOKUP($I229,'WM-AR'!$I$7:$AS$3267,34,FALSE),"")</f>
        <v/>
      </c>
      <c r="L229" s="1132" t="str">
        <f>IFERROR(VLOOKUP($I229,'WM-AR'!$I$7:$AS$3267,4,FALSE),"")</f>
        <v/>
      </c>
      <c r="M229" s="1132" t="str">
        <f>IFERROR(VLOOKUP($I229,'WM-AR'!$I$7:$AS$3267,6,FALSE),"")</f>
        <v/>
      </c>
      <c r="N229" s="1132" t="str">
        <f>IFERROR(VLOOKUP($I229,'WM-AR'!$I$7:$AS$3267,8,FALSE),"")</f>
        <v/>
      </c>
      <c r="O229" s="1132" t="str">
        <f>IFERROR(VLOOKUP($I229,'WM-AR'!$I$7:$AS$3267,10,FALSE),"")</f>
        <v/>
      </c>
      <c r="P229" s="1132" t="str">
        <f>IFERROR(VLOOKUP($I229,'WM-AR'!$I$7:$AS$3267,12,FALSE),"")</f>
        <v/>
      </c>
      <c r="Q229" s="1132" t="str">
        <f>IFERROR(VLOOKUP($I229,'WM-AR'!$I$7:$AS$3267,14,FALSE),"")</f>
        <v/>
      </c>
      <c r="R229" s="1132" t="str">
        <f>IFERROR(VLOOKUP($I229,'WM-AR'!$I$7:$AS$3267,16,FALSE),"")</f>
        <v/>
      </c>
      <c r="S229" s="1132" t="str">
        <f>IFERROR(VLOOKUP($I229,'WM-AR'!$I$7:$AS$3267,18,FALSE),"")</f>
        <v/>
      </c>
      <c r="T229" s="1132" t="str">
        <f>IFERROR(VLOOKUP($I229,'WM-AR'!$I$7:$AS$3267,20,FALSE),"")</f>
        <v/>
      </c>
      <c r="U229" s="1132" t="str">
        <f>IFERROR(VLOOKUP($I229,'WM-AR'!$I$7:$AS$3267,22,FALSE),"")</f>
        <v/>
      </c>
      <c r="V229" s="1132" t="str">
        <f>IFERROR(VLOOKUP($I229,'WM-AR'!$I$7:$AS$3267,24,FALSE),"")</f>
        <v/>
      </c>
      <c r="W229" s="1132" t="str">
        <f>IFERROR(VLOOKUP($I229,'WM-AR'!$I$7:$AS$3267,25,FALSE),"")</f>
        <v/>
      </c>
      <c r="X229" s="1132" t="str">
        <f>IFERROR(VLOOKUP($I229,'WM-AR'!$I$7:$AS$3267,26,FALSE),"")</f>
        <v/>
      </c>
      <c r="Y229" s="1132" t="str">
        <f>IFERROR(VLOOKUP($I229,'WM-AR'!$I$7:$AS$3267,27,FALSE),"")</f>
        <v/>
      </c>
      <c r="Z229" s="1132" t="str">
        <f>IFERROR(VLOOKUP($I229,'WM-AR'!$I$7:$AS$3267,28,FALSE),"")</f>
        <v/>
      </c>
      <c r="AA229" s="1132" t="str">
        <f>IFERROR(VLOOKUP($I229,'WM-AR'!$I$7:$AS$3267,29,FALSE),"")</f>
        <v/>
      </c>
      <c r="AB229" s="1132" t="str">
        <f>IFERROR(VLOOKUP($I229,'WM-AR'!$I$7:$AS$3267,30,FALSE),"")</f>
        <v/>
      </c>
      <c r="AC229" s="1132" t="str">
        <f>IFERROR(VLOOKUP($I229,'WM-AR'!$I$7:$AS$3267,31,FALSE),"")</f>
        <v/>
      </c>
      <c r="AD229" s="1132" t="str">
        <f>IFERROR(VLOOKUP($I229,'WM-AR'!$I$7:$AS$3267,32,FALSE),"")</f>
        <v/>
      </c>
      <c r="AE229" s="1132" t="str">
        <f>IFERROR(VLOOKUP($I229,'WM-AR'!$I$7:$AS$3267,33,FALSE),"")</f>
        <v/>
      </c>
      <c r="AF229" s="1133" t="s">
        <v>3539</v>
      </c>
      <c r="AG229" s="1134"/>
      <c r="AH229" s="1134"/>
      <c r="AI229" s="1135"/>
      <c r="AJ229" s="1135" t="str">
        <f t="shared" si="38"/>
        <v/>
      </c>
      <c r="AK229" s="1136"/>
      <c r="AL229" s="88" t="str">
        <f>IF(AND(ISTEXT($E229),ISTEXT($B229)),"산출기준 &gt;&gt;  "&amp;_xlfn.XLOOKUP($E229,산출기준!$D:$D,산출기준!$E:$E,"매칭실패"),"")</f>
        <v/>
      </c>
    </row>
    <row r="230" spans="2:38">
      <c r="B230" s="1111"/>
      <c r="C230" s="1166"/>
      <c r="D230" s="1166"/>
      <c r="E230" s="1166"/>
      <c r="F230" s="1166"/>
      <c r="G230" s="843"/>
      <c r="H230" s="843"/>
      <c r="I230" s="712" t="str">
        <f t="shared" si="36"/>
        <v/>
      </c>
      <c r="J230" s="714"/>
      <c r="K230" s="714" t="str">
        <f>IFERROR(VLOOKUP($I230,'WM-AR'!$I$7:$AS$3267,34,FALSE),"")</f>
        <v/>
      </c>
      <c r="L230" s="714" t="str">
        <f>IFERROR(VLOOKUP($I230,'WM-AR'!$I$7:$AS$3267,4,FALSE),"")</f>
        <v/>
      </c>
      <c r="M230" s="714" t="str">
        <f>IFERROR(VLOOKUP($I230,'WM-AR'!$I$7:$AS$3267,6,FALSE),"")</f>
        <v/>
      </c>
      <c r="N230" s="714" t="str">
        <f>IFERROR(VLOOKUP($I230,'WM-AR'!$I$7:$AS$3267,8,FALSE),"")</f>
        <v/>
      </c>
      <c r="O230" s="714" t="str">
        <f>IFERROR(VLOOKUP($I230,'WM-AR'!$I$7:$AS$3267,10,FALSE),"")</f>
        <v/>
      </c>
      <c r="P230" s="714" t="str">
        <f>IFERROR(VLOOKUP($I230,'WM-AR'!$I$7:$AS$3267,12,FALSE),"")</f>
        <v/>
      </c>
      <c r="Q230" s="714" t="str">
        <f>IFERROR(VLOOKUP($I230,'WM-AR'!$I$7:$AS$3267,14,FALSE),"")</f>
        <v/>
      </c>
      <c r="R230" s="714" t="str">
        <f>IFERROR(VLOOKUP($I230,'WM-AR'!$I$7:$AS$3267,16,FALSE),"")</f>
        <v/>
      </c>
      <c r="S230" s="714" t="str">
        <f>IFERROR(VLOOKUP($I230,'WM-AR'!$I$7:$AS$3267,18,FALSE),"")</f>
        <v/>
      </c>
      <c r="T230" s="714" t="str">
        <f>IFERROR(VLOOKUP($I230,'WM-AR'!$I$7:$AS$3267,20,FALSE),"")</f>
        <v/>
      </c>
      <c r="U230" s="714" t="str">
        <f>IFERROR(VLOOKUP($I230,'WM-AR'!$I$7:$AS$3267,22,FALSE),"")</f>
        <v/>
      </c>
      <c r="V230" s="714" t="str">
        <f>IFERROR(VLOOKUP($I230,'WM-AR'!$I$7:$AS$3267,24,FALSE),"")</f>
        <v/>
      </c>
      <c r="W230" s="714" t="str">
        <f>IFERROR(VLOOKUP($I230,'WM-AR'!$I$7:$AS$3267,25,FALSE),"")</f>
        <v/>
      </c>
      <c r="X230" s="714" t="str">
        <f>IFERROR(VLOOKUP($I230,'WM-AR'!$I$7:$AS$3267,26,FALSE),"")</f>
        <v/>
      </c>
      <c r="Y230" s="714" t="str">
        <f>IFERROR(VLOOKUP($I230,'WM-AR'!$I$7:$AS$3267,27,FALSE),"")</f>
        <v/>
      </c>
      <c r="Z230" s="714" t="str">
        <f>IFERROR(VLOOKUP($I230,'WM-AR'!$I$7:$AS$3267,28,FALSE),"")</f>
        <v/>
      </c>
      <c r="AA230" s="714" t="str">
        <f>IFERROR(VLOOKUP($I230,'WM-AR'!$I$7:$AS$3267,29,FALSE),"")</f>
        <v/>
      </c>
      <c r="AB230" s="714" t="str">
        <f>IFERROR(VLOOKUP($I230,'WM-AR'!$I$7:$AS$3267,30,FALSE),"")</f>
        <v/>
      </c>
      <c r="AC230" s="714" t="str">
        <f>IFERROR(VLOOKUP($I230,'WM-AR'!$I$7:$AS$3267,31,FALSE),"")</f>
        <v/>
      </c>
      <c r="AD230" s="714" t="str">
        <f>IFERROR(VLOOKUP($I230,'WM-AR'!$I$7:$AS$3267,32,FALSE),"")</f>
        <v/>
      </c>
      <c r="AE230" s="714" t="str">
        <f>IFERROR(VLOOKUP($I230,'WM-AR'!$I$7:$AS$3267,33,FALSE),"")</f>
        <v/>
      </c>
      <c r="AF230" s="938"/>
      <c r="AG230" s="852"/>
      <c r="AH230" s="852"/>
      <c r="AI230" s="854"/>
      <c r="AJ230" s="854" t="str">
        <f t="shared" si="38"/>
        <v/>
      </c>
      <c r="AK230" s="1114"/>
      <c r="AL230" s="88" t="str">
        <f>IF(AND(ISTEXT($E230),ISTEXT($B230)),"산출기준 &gt;&gt;  "&amp;_xlfn.XLOOKUP($E230,산출기준!$D:$D,산출기준!$E:$E,"매칭실패"),"")</f>
        <v/>
      </c>
    </row>
    <row r="231" spans="2:38">
      <c r="B231" s="1111"/>
      <c r="C231" s="1166"/>
      <c r="D231" s="1166"/>
      <c r="E231" s="1166"/>
      <c r="F231" s="1166"/>
      <c r="G231" s="843"/>
      <c r="H231" s="843"/>
      <c r="I231" s="712" t="str">
        <f t="shared" si="36"/>
        <v/>
      </c>
      <c r="J231" s="714"/>
      <c r="K231" s="714" t="str">
        <f>IFERROR(VLOOKUP($I231,'WM-AR'!$I$7:$AS$3267,34,FALSE),"")</f>
        <v/>
      </c>
      <c r="L231" s="714" t="str">
        <f>IFERROR(VLOOKUP($I231,'WM-AR'!$I$7:$AS$3267,4,FALSE),"")</f>
        <v/>
      </c>
      <c r="M231" s="714" t="str">
        <f>IFERROR(VLOOKUP($I231,'WM-AR'!$I$7:$AS$3267,6,FALSE),"")</f>
        <v/>
      </c>
      <c r="N231" s="714" t="str">
        <f>IFERROR(VLOOKUP($I231,'WM-AR'!$I$7:$AS$3267,8,FALSE),"")</f>
        <v/>
      </c>
      <c r="O231" s="714" t="str">
        <f>IFERROR(VLOOKUP($I231,'WM-AR'!$I$7:$AS$3267,10,FALSE),"")</f>
        <v/>
      </c>
      <c r="P231" s="714" t="str">
        <f>IFERROR(VLOOKUP($I231,'WM-AR'!$I$7:$AS$3267,12,FALSE),"")</f>
        <v/>
      </c>
      <c r="Q231" s="714" t="str">
        <f>IFERROR(VLOOKUP($I231,'WM-AR'!$I$7:$AS$3267,14,FALSE),"")</f>
        <v/>
      </c>
      <c r="R231" s="714" t="str">
        <f>IFERROR(VLOOKUP($I231,'WM-AR'!$I$7:$AS$3267,16,FALSE),"")</f>
        <v/>
      </c>
      <c r="S231" s="714" t="str">
        <f>IFERROR(VLOOKUP($I231,'WM-AR'!$I$7:$AS$3267,18,FALSE),"")</f>
        <v/>
      </c>
      <c r="T231" s="714" t="str">
        <f>IFERROR(VLOOKUP($I231,'WM-AR'!$I$7:$AS$3267,20,FALSE),"")</f>
        <v/>
      </c>
      <c r="U231" s="714" t="str">
        <f>IFERROR(VLOOKUP($I231,'WM-AR'!$I$7:$AS$3267,22,FALSE),"")</f>
        <v/>
      </c>
      <c r="V231" s="714" t="str">
        <f>IFERROR(VLOOKUP($I231,'WM-AR'!$I$7:$AS$3267,24,FALSE),"")</f>
        <v/>
      </c>
      <c r="W231" s="714" t="str">
        <f>IFERROR(VLOOKUP($I231,'WM-AR'!$I$7:$AS$3267,25,FALSE),"")</f>
        <v/>
      </c>
      <c r="X231" s="714" t="str">
        <f>IFERROR(VLOOKUP($I231,'WM-AR'!$I$7:$AS$3267,26,FALSE),"")</f>
        <v/>
      </c>
      <c r="Y231" s="714" t="str">
        <f>IFERROR(VLOOKUP($I231,'WM-AR'!$I$7:$AS$3267,27,FALSE),"")</f>
        <v/>
      </c>
      <c r="Z231" s="714" t="str">
        <f>IFERROR(VLOOKUP($I231,'WM-AR'!$I$7:$AS$3267,28,FALSE),"")</f>
        <v/>
      </c>
      <c r="AA231" s="714" t="str">
        <f>IFERROR(VLOOKUP($I231,'WM-AR'!$I$7:$AS$3267,29,FALSE),"")</f>
        <v/>
      </c>
      <c r="AB231" s="714" t="str">
        <f>IFERROR(VLOOKUP($I231,'WM-AR'!$I$7:$AS$3267,30,FALSE),"")</f>
        <v/>
      </c>
      <c r="AC231" s="714" t="str">
        <f>IFERROR(VLOOKUP($I231,'WM-AR'!$I$7:$AS$3267,31,FALSE),"")</f>
        <v/>
      </c>
      <c r="AD231" s="714" t="str">
        <f>IFERROR(VLOOKUP($I231,'WM-AR'!$I$7:$AS$3267,32,FALSE),"")</f>
        <v/>
      </c>
      <c r="AE231" s="714" t="str">
        <f>IFERROR(VLOOKUP($I231,'WM-AR'!$I$7:$AS$3267,33,FALSE),"")</f>
        <v/>
      </c>
      <c r="AF231" s="938"/>
      <c r="AG231" s="852"/>
      <c r="AH231" s="852"/>
      <c r="AI231" s="854"/>
      <c r="AJ231" s="854" t="str">
        <f t="shared" si="38"/>
        <v/>
      </c>
      <c r="AK231" s="1114"/>
      <c r="AL231" s="88" t="str">
        <f>IF(AND(ISTEXT($E231),ISTEXT($B231)),"산출기준 &gt;&gt;  "&amp;_xlfn.XLOOKUP($E231,산출기준!$D:$D,산출기준!$E:$E,"매칭실패"),"")</f>
        <v/>
      </c>
    </row>
    <row r="232" spans="2:38">
      <c r="B232" s="1111"/>
      <c r="C232" s="1166"/>
      <c r="D232" s="1166"/>
      <c r="E232" s="1166"/>
      <c r="F232" s="1166"/>
      <c r="G232" s="843"/>
      <c r="H232" s="843"/>
      <c r="I232" s="712" t="str">
        <f t="shared" si="36"/>
        <v/>
      </c>
      <c r="J232" s="714"/>
      <c r="K232" s="714" t="str">
        <f>IFERROR(VLOOKUP($I232,'WM-AR'!$I$7:$AS$3267,34,FALSE),"")</f>
        <v/>
      </c>
      <c r="L232" s="714" t="str">
        <f>IFERROR(VLOOKUP($I232,'WM-AR'!$I$7:$AS$3267,4,FALSE),"")</f>
        <v/>
      </c>
      <c r="M232" s="714" t="str">
        <f>IFERROR(VLOOKUP($I232,'WM-AR'!$I$7:$AS$3267,6,FALSE),"")</f>
        <v/>
      </c>
      <c r="N232" s="714" t="str">
        <f>IFERROR(VLOOKUP($I232,'WM-AR'!$I$7:$AS$3267,8,FALSE),"")</f>
        <v/>
      </c>
      <c r="O232" s="714" t="str">
        <f>IFERROR(VLOOKUP($I232,'WM-AR'!$I$7:$AS$3267,10,FALSE),"")</f>
        <v/>
      </c>
      <c r="P232" s="714" t="str">
        <f>IFERROR(VLOOKUP($I232,'WM-AR'!$I$7:$AS$3267,12,FALSE),"")</f>
        <v/>
      </c>
      <c r="Q232" s="714" t="str">
        <f>IFERROR(VLOOKUP($I232,'WM-AR'!$I$7:$AS$3267,14,FALSE),"")</f>
        <v/>
      </c>
      <c r="R232" s="714" t="str">
        <f>IFERROR(VLOOKUP($I232,'WM-AR'!$I$7:$AS$3267,16,FALSE),"")</f>
        <v/>
      </c>
      <c r="S232" s="714" t="str">
        <f>IFERROR(VLOOKUP($I232,'WM-AR'!$I$7:$AS$3267,18,FALSE),"")</f>
        <v/>
      </c>
      <c r="T232" s="714" t="str">
        <f>IFERROR(VLOOKUP($I232,'WM-AR'!$I$7:$AS$3267,20,FALSE),"")</f>
        <v/>
      </c>
      <c r="U232" s="714" t="str">
        <f>IFERROR(VLOOKUP($I232,'WM-AR'!$I$7:$AS$3267,22,FALSE),"")</f>
        <v/>
      </c>
      <c r="V232" s="714" t="str">
        <f>IFERROR(VLOOKUP($I232,'WM-AR'!$I$7:$AS$3267,24,FALSE),"")</f>
        <v/>
      </c>
      <c r="W232" s="714" t="str">
        <f>IFERROR(VLOOKUP($I232,'WM-AR'!$I$7:$AS$3267,25,FALSE),"")</f>
        <v/>
      </c>
      <c r="X232" s="714" t="str">
        <f>IFERROR(VLOOKUP($I232,'WM-AR'!$I$7:$AS$3267,26,FALSE),"")</f>
        <v/>
      </c>
      <c r="Y232" s="714" t="str">
        <f>IFERROR(VLOOKUP($I232,'WM-AR'!$I$7:$AS$3267,27,FALSE),"")</f>
        <v/>
      </c>
      <c r="Z232" s="714" t="str">
        <f>IFERROR(VLOOKUP($I232,'WM-AR'!$I$7:$AS$3267,28,FALSE),"")</f>
        <v/>
      </c>
      <c r="AA232" s="714" t="str">
        <f>IFERROR(VLOOKUP($I232,'WM-AR'!$I$7:$AS$3267,29,FALSE),"")</f>
        <v/>
      </c>
      <c r="AB232" s="714" t="str">
        <f>IFERROR(VLOOKUP($I232,'WM-AR'!$I$7:$AS$3267,30,FALSE),"")</f>
        <v/>
      </c>
      <c r="AC232" s="714" t="str">
        <f>IFERROR(VLOOKUP($I232,'WM-AR'!$I$7:$AS$3267,31,FALSE),"")</f>
        <v/>
      </c>
      <c r="AD232" s="714" t="str">
        <f>IFERROR(VLOOKUP($I232,'WM-AR'!$I$7:$AS$3267,32,FALSE),"")</f>
        <v/>
      </c>
      <c r="AE232" s="714" t="str">
        <f>IFERROR(VLOOKUP($I232,'WM-AR'!$I$7:$AS$3267,33,FALSE),"")</f>
        <v/>
      </c>
      <c r="AF232" s="938"/>
      <c r="AG232" s="852"/>
      <c r="AH232" s="852"/>
      <c r="AI232" s="854"/>
      <c r="AJ232" s="854" t="str">
        <f t="shared" si="38"/>
        <v/>
      </c>
      <c r="AK232" s="1114"/>
      <c r="AL232" s="88" t="str">
        <f>IF(AND(ISTEXT($E232),ISTEXT($B232)),"산출기준 &gt;&gt;  "&amp;_xlfn.XLOOKUP($E232,산출기준!$D:$D,산출기준!$E:$E,"매칭실패"),"")</f>
        <v/>
      </c>
    </row>
    <row r="233" spans="2:38">
      <c r="B233" s="1111"/>
      <c r="C233" s="1166"/>
      <c r="D233" s="1166"/>
      <c r="E233" s="1166"/>
      <c r="F233" s="1166"/>
      <c r="G233" s="843"/>
      <c r="H233" s="843"/>
      <c r="I233" s="712" t="str">
        <f t="shared" si="36"/>
        <v/>
      </c>
      <c r="J233" s="714"/>
      <c r="K233" s="714" t="str">
        <f>IFERROR(VLOOKUP($I233,'WM-AR'!$I$7:$AS$3267,34,FALSE),"")</f>
        <v/>
      </c>
      <c r="L233" s="714" t="str">
        <f>IFERROR(VLOOKUP($I233,'WM-AR'!$I$7:$AS$3267,4,FALSE),"")</f>
        <v/>
      </c>
      <c r="M233" s="714" t="str">
        <f>IFERROR(VLOOKUP($I233,'WM-AR'!$I$7:$AS$3267,6,FALSE),"")</f>
        <v/>
      </c>
      <c r="N233" s="714" t="str">
        <f>IFERROR(VLOOKUP($I233,'WM-AR'!$I$7:$AS$3267,8,FALSE),"")</f>
        <v/>
      </c>
      <c r="O233" s="714" t="str">
        <f>IFERROR(VLOOKUP($I233,'WM-AR'!$I$7:$AS$3267,10,FALSE),"")</f>
        <v/>
      </c>
      <c r="P233" s="714" t="str">
        <f>IFERROR(VLOOKUP($I233,'WM-AR'!$I$7:$AS$3267,12,FALSE),"")</f>
        <v/>
      </c>
      <c r="Q233" s="714" t="str">
        <f>IFERROR(VLOOKUP($I233,'WM-AR'!$I$7:$AS$3267,14,FALSE),"")</f>
        <v/>
      </c>
      <c r="R233" s="714" t="str">
        <f>IFERROR(VLOOKUP($I233,'WM-AR'!$I$7:$AS$3267,16,FALSE),"")</f>
        <v/>
      </c>
      <c r="S233" s="714" t="str">
        <f>IFERROR(VLOOKUP($I233,'WM-AR'!$I$7:$AS$3267,18,FALSE),"")</f>
        <v/>
      </c>
      <c r="T233" s="714" t="str">
        <f>IFERROR(VLOOKUP($I233,'WM-AR'!$I$7:$AS$3267,20,FALSE),"")</f>
        <v/>
      </c>
      <c r="U233" s="714" t="str">
        <f>IFERROR(VLOOKUP($I233,'WM-AR'!$I$7:$AS$3267,22,FALSE),"")</f>
        <v/>
      </c>
      <c r="V233" s="714" t="str">
        <f>IFERROR(VLOOKUP($I233,'WM-AR'!$I$7:$AS$3267,24,FALSE),"")</f>
        <v/>
      </c>
      <c r="W233" s="714" t="str">
        <f>IFERROR(VLOOKUP($I233,'WM-AR'!$I$7:$AS$3267,25,FALSE),"")</f>
        <v/>
      </c>
      <c r="X233" s="714" t="str">
        <f>IFERROR(VLOOKUP($I233,'WM-AR'!$I$7:$AS$3267,26,FALSE),"")</f>
        <v/>
      </c>
      <c r="Y233" s="714" t="str">
        <f>IFERROR(VLOOKUP($I233,'WM-AR'!$I$7:$AS$3267,27,FALSE),"")</f>
        <v/>
      </c>
      <c r="Z233" s="714" t="str">
        <f>IFERROR(VLOOKUP($I233,'WM-AR'!$I$7:$AS$3267,28,FALSE),"")</f>
        <v/>
      </c>
      <c r="AA233" s="714" t="str">
        <f>IFERROR(VLOOKUP($I233,'WM-AR'!$I$7:$AS$3267,29,FALSE),"")</f>
        <v/>
      </c>
      <c r="AB233" s="714" t="str">
        <f>IFERROR(VLOOKUP($I233,'WM-AR'!$I$7:$AS$3267,30,FALSE),"")</f>
        <v/>
      </c>
      <c r="AC233" s="714" t="str">
        <f>IFERROR(VLOOKUP($I233,'WM-AR'!$I$7:$AS$3267,31,FALSE),"")</f>
        <v/>
      </c>
      <c r="AD233" s="714" t="str">
        <f>IFERROR(VLOOKUP($I233,'WM-AR'!$I$7:$AS$3267,32,FALSE),"")</f>
        <v/>
      </c>
      <c r="AE233" s="714" t="str">
        <f>IFERROR(VLOOKUP($I233,'WM-AR'!$I$7:$AS$3267,33,FALSE),"")</f>
        <v/>
      </c>
      <c r="AF233" s="938"/>
      <c r="AG233" s="852"/>
      <c r="AH233" s="852"/>
      <c r="AI233" s="854"/>
      <c r="AJ233" s="854" t="str">
        <f t="shared" si="38"/>
        <v/>
      </c>
      <c r="AK233" s="1114"/>
      <c r="AL233" s="88" t="str">
        <f>IF(AND(ISTEXT($E233),ISTEXT($B233)),"산출기준 &gt;&gt;  "&amp;_xlfn.XLOOKUP($E233,산출기준!$D:$D,산출기준!$E:$E,"매칭실패"),"")</f>
        <v/>
      </c>
    </row>
    <row r="234" spans="2:38">
      <c r="B234" s="1116"/>
      <c r="C234" s="1167"/>
      <c r="D234" s="1167"/>
      <c r="E234" s="1167"/>
      <c r="F234" s="1167"/>
      <c r="G234" s="1120"/>
      <c r="H234" s="1120"/>
      <c r="I234" s="1119" t="str">
        <f t="shared" si="36"/>
        <v/>
      </c>
      <c r="J234" s="1121"/>
      <c r="K234" s="1121" t="str">
        <f>IFERROR(VLOOKUP($I234,'WM-AR'!$I$7:$AS$3267,34,FALSE),"")</f>
        <v/>
      </c>
      <c r="L234" s="1121" t="str">
        <f>IFERROR(VLOOKUP($I234,'WM-AR'!$I$7:$AS$3267,4,FALSE),"")</f>
        <v/>
      </c>
      <c r="M234" s="1121" t="str">
        <f>IFERROR(VLOOKUP($I234,'WM-AR'!$I$7:$AS$3267,6,FALSE),"")</f>
        <v/>
      </c>
      <c r="N234" s="1121" t="str">
        <f>IFERROR(VLOOKUP($I234,'WM-AR'!$I$7:$AS$3267,8,FALSE),"")</f>
        <v/>
      </c>
      <c r="O234" s="1121" t="str">
        <f>IFERROR(VLOOKUP($I234,'WM-AR'!$I$7:$AS$3267,10,FALSE),"")</f>
        <v/>
      </c>
      <c r="P234" s="1121" t="str">
        <f>IFERROR(VLOOKUP($I234,'WM-AR'!$I$7:$AS$3267,12,FALSE),"")</f>
        <v/>
      </c>
      <c r="Q234" s="1121" t="str">
        <f>IFERROR(VLOOKUP($I234,'WM-AR'!$I$7:$AS$3267,14,FALSE),"")</f>
        <v/>
      </c>
      <c r="R234" s="1121" t="str">
        <f>IFERROR(VLOOKUP($I234,'WM-AR'!$I$7:$AS$3267,16,FALSE),"")</f>
        <v/>
      </c>
      <c r="S234" s="1121" t="str">
        <f>IFERROR(VLOOKUP($I234,'WM-AR'!$I$7:$AS$3267,18,FALSE),"")</f>
        <v/>
      </c>
      <c r="T234" s="1121" t="str">
        <f>IFERROR(VLOOKUP($I234,'WM-AR'!$I$7:$AS$3267,20,FALSE),"")</f>
        <v/>
      </c>
      <c r="U234" s="1121" t="str">
        <f>IFERROR(VLOOKUP($I234,'WM-AR'!$I$7:$AS$3267,22,FALSE),"")</f>
        <v/>
      </c>
      <c r="V234" s="1121" t="str">
        <f>IFERROR(VLOOKUP($I234,'WM-AR'!$I$7:$AS$3267,24,FALSE),"")</f>
        <v/>
      </c>
      <c r="W234" s="1121" t="str">
        <f>IFERROR(VLOOKUP($I234,'WM-AR'!$I$7:$AS$3267,25,FALSE),"")</f>
        <v/>
      </c>
      <c r="X234" s="1121" t="str">
        <f>IFERROR(VLOOKUP($I234,'WM-AR'!$I$7:$AS$3267,26,FALSE),"")</f>
        <v/>
      </c>
      <c r="Y234" s="1121" t="str">
        <f>IFERROR(VLOOKUP($I234,'WM-AR'!$I$7:$AS$3267,27,FALSE),"")</f>
        <v/>
      </c>
      <c r="Z234" s="1121" t="str">
        <f>IFERROR(VLOOKUP($I234,'WM-AR'!$I$7:$AS$3267,28,FALSE),"")</f>
        <v/>
      </c>
      <c r="AA234" s="1121" t="str">
        <f>IFERROR(VLOOKUP($I234,'WM-AR'!$I$7:$AS$3267,29,FALSE),"")</f>
        <v/>
      </c>
      <c r="AB234" s="1121" t="str">
        <f>IFERROR(VLOOKUP($I234,'WM-AR'!$I$7:$AS$3267,30,FALSE),"")</f>
        <v/>
      </c>
      <c r="AC234" s="1121" t="str">
        <f>IFERROR(VLOOKUP($I234,'WM-AR'!$I$7:$AS$3267,31,FALSE),"")</f>
        <v/>
      </c>
      <c r="AD234" s="1121" t="str">
        <f>IFERROR(VLOOKUP($I234,'WM-AR'!$I$7:$AS$3267,32,FALSE),"")</f>
        <v/>
      </c>
      <c r="AE234" s="1121" t="str">
        <f>IFERROR(VLOOKUP($I234,'WM-AR'!$I$7:$AS$3267,33,FALSE),"")</f>
        <v/>
      </c>
      <c r="AF234" s="1209"/>
      <c r="AG234" s="1123"/>
      <c r="AH234" s="1123"/>
      <c r="AI234" s="1124"/>
      <c r="AJ234" s="1124" t="str">
        <f t="shared" si="38"/>
        <v/>
      </c>
      <c r="AK234" s="1125"/>
      <c r="AL234" s="88" t="str">
        <f>IF(AND(ISTEXT($E234),ISTEXT($B234)),"산출기준 &gt;&gt;  "&amp;_xlfn.XLOOKUP($E234,산출기준!$D:$D,산출기준!$E:$E,"매칭실패"),"")</f>
        <v/>
      </c>
    </row>
    <row r="235" spans="2:38" s="658" customFormat="1" ht="20.100000000000001" customHeight="1">
      <c r="B235" s="802"/>
      <c r="C235" s="662"/>
      <c r="D235" s="662"/>
      <c r="E235" s="662"/>
      <c r="F235" s="1338" t="s">
        <v>893</v>
      </c>
      <c r="G235" s="662"/>
      <c r="H235" s="662"/>
      <c r="I235" s="652"/>
      <c r="J235" s="664"/>
      <c r="K235" s="664"/>
      <c r="L235" s="664"/>
      <c r="M235" s="664"/>
      <c r="N235" s="664"/>
      <c r="O235" s="664"/>
      <c r="P235" s="664"/>
      <c r="Q235" s="664"/>
      <c r="R235" s="664"/>
      <c r="S235" s="664"/>
      <c r="T235" s="664"/>
      <c r="U235" s="664"/>
      <c r="V235" s="664"/>
      <c r="W235" s="664"/>
      <c r="X235" s="664"/>
      <c r="Y235" s="664"/>
      <c r="Z235" s="664"/>
      <c r="AA235" s="664"/>
      <c r="AB235" s="664"/>
      <c r="AC235" s="664"/>
      <c r="AD235" s="664"/>
      <c r="AE235" s="664"/>
      <c r="AF235" s="660"/>
      <c r="AG235" s="665"/>
      <c r="AH235" s="665"/>
      <c r="AI235" s="666"/>
      <c r="AJ235" s="666"/>
      <c r="AK235" s="662"/>
      <c r="AL235" s="658" t="str">
        <f>IF(AND(ISTEXT($E235),ISTEXT($B235)),"산출기준 &gt;&gt;  "&amp;_xlfn.XLOOKUP($E235,산출기준!$D:$D,산출기준!$E:$E,"매칭실패"),"")</f>
        <v/>
      </c>
    </row>
    <row r="236" spans="2:38" ht="34.9" customHeight="1">
      <c r="B236" s="808" t="str" cm="1">
        <f t="array" aca="1" ref="B236" ca="1">_xlfn.IFNA(INDIRECT("Family_표준_구성도!B"&amp;MATCH(F236,INDIRECT("Family_표준_구성도!"&amp;"C:C"),0)),"")</f>
        <v>6.2.3.1.2</v>
      </c>
      <c r="C236" s="668" t="s">
        <v>1903</v>
      </c>
      <c r="D236" s="809"/>
      <c r="E236" s="668" t="s">
        <v>2006</v>
      </c>
      <c r="F236" s="1079" t="s">
        <v>1000</v>
      </c>
      <c r="G236" s="1079"/>
      <c r="H236" s="1079"/>
      <c r="I236" s="674" t="str">
        <f t="shared" ref="I236:I246" si="39">LEFT(H236,14)</f>
        <v/>
      </c>
      <c r="J236" s="674"/>
      <c r="K236" s="674"/>
      <c r="L236" s="674"/>
      <c r="M236" s="674"/>
      <c r="N236" s="675"/>
      <c r="O236" s="676"/>
      <c r="P236" s="677"/>
      <c r="Q236" s="677"/>
      <c r="R236" s="677"/>
      <c r="S236" s="677"/>
      <c r="T236" s="677"/>
      <c r="U236" s="677"/>
      <c r="V236" s="678"/>
      <c r="W236" s="679"/>
      <c r="X236" s="679"/>
      <c r="Y236" s="679"/>
      <c r="Z236" s="679"/>
      <c r="AA236" s="679"/>
      <c r="AB236" s="679"/>
      <c r="AC236" s="679"/>
      <c r="AD236" s="679"/>
      <c r="AE236" s="679"/>
      <c r="AF236" s="1312" t="s">
        <v>3646</v>
      </c>
      <c r="AG236" s="682"/>
      <c r="AH236" s="682"/>
      <c r="AI236" s="682"/>
      <c r="AJ236" s="682"/>
      <c r="AK236" s="903"/>
      <c r="AL236" s="88" t="str">
        <f ca="1">IF(AND(ISTEXT($E236),ISTEXT($B236)),"산출기준 &gt;&gt;  "&amp;_xlfn.XLOOKUP($E236,산출기준!$D:$D,산출기준!$E:$E,"매칭실패"),"")</f>
        <v>산출기준 &gt;&gt;  [Steel Beam]</v>
      </c>
    </row>
    <row r="237" spans="2:38" ht="49.9" customHeight="1" outlineLevel="1">
      <c r="B237" s="758"/>
      <c r="C237" s="759"/>
      <c r="D237" s="759"/>
      <c r="E237" s="759"/>
      <c r="F237" s="1080" t="s">
        <v>3488</v>
      </c>
      <c r="G237" s="759" t="str">
        <f t="shared" ref="G237:G240" si="40">IF(IF(N237=0,"",N237)&amp;" | "&amp;IF(O237=0,"",O237)&amp;" | "&amp;IF(Q237=0,"",Q237)&amp;" | "&amp;IF(R237=0,"",R237)=" |  |  | ","",IF(N237=0,"",N237)&amp;" | "&amp;IF(O237=0,"",O237)&amp;" | "&amp;IF(Q237=0,"",Q237)&amp;" | "&amp;IF(R237=0,"",R237))</f>
        <v xml:space="preserve">Heavy Steel - Built up |  |  | </v>
      </c>
      <c r="H237" s="816" t="s">
        <v>3540</v>
      </c>
      <c r="I237" s="765" t="str">
        <f t="shared" si="39"/>
        <v>S01AA077-00001</v>
      </c>
      <c r="J237" s="766"/>
      <c r="K237" s="766" t="str">
        <f>IFERROR(VLOOKUP($I237,'WM-AR'!$I$7:$AS$3267,34,FALSE),"")</f>
        <v>TON</v>
      </c>
      <c r="L237" s="766" t="str">
        <f>IFERROR(VLOOKUP($I237,'WM-AR'!$I$7:$AS$3267,4,FALSE),"")</f>
        <v>Main Steel Structure Fabrication Work</v>
      </c>
      <c r="M237" s="766" t="str">
        <f>IFERROR(VLOOKUP($I237,'WM-AR'!$I$7:$AS$3267,6,FALSE),"")</f>
        <v>Shelter/Building</v>
      </c>
      <c r="N237" s="766" t="str">
        <f>IFERROR(VLOOKUP($I237,'WM-AR'!$I$7:$AS$3267,8,FALSE),"")</f>
        <v>Heavy Steel - Built up</v>
      </c>
      <c r="O237" s="766">
        <f>IFERROR(VLOOKUP($I237,'WM-AR'!$I$7:$AS$3267,10,FALSE),"")</f>
        <v>0</v>
      </c>
      <c r="P237" s="766">
        <f>IFERROR(VLOOKUP($I237,'WM-AR'!$I$7:$AS$3267,12,FALSE),"")</f>
        <v>0</v>
      </c>
      <c r="Q237" s="766" t="str">
        <f>IFERROR(VLOOKUP($I237,'WM-AR'!$I$7:$AS$3267,14,FALSE),"")</f>
        <v/>
      </c>
      <c r="R237" s="766" t="str">
        <f>IFERROR(VLOOKUP($I237,'WM-AR'!$I$7:$AS$3267,16,FALSE),"")</f>
        <v/>
      </c>
      <c r="S237" s="766" t="str">
        <f>IFERROR(VLOOKUP($I237,'WM-AR'!$I$7:$AS$3267,18,FALSE),"")</f>
        <v/>
      </c>
      <c r="T237" s="766" t="str">
        <f>IFERROR(VLOOKUP($I237,'WM-AR'!$I$7:$AS$3267,20,FALSE),"")</f>
        <v/>
      </c>
      <c r="U237" s="766" t="str">
        <f>IFERROR(VLOOKUP($I237,'WM-AR'!$I$7:$AS$3267,22,FALSE),"")</f>
        <v/>
      </c>
      <c r="V237" s="766" t="str">
        <f>IFERROR(VLOOKUP($I237,'WM-AR'!$I$7:$AS$3267,24,FALSE),"")</f>
        <v/>
      </c>
      <c r="W237" s="766">
        <f>IFERROR(VLOOKUP($I237,'WM-AR'!$I$7:$AS$3267,25,FALSE),"")</f>
        <v>0</v>
      </c>
      <c r="X237" s="766">
        <f>IFERROR(VLOOKUP($I237,'WM-AR'!$I$7:$AS$3267,26,FALSE),"")</f>
        <v>0</v>
      </c>
      <c r="Y237" s="766">
        <f>IFERROR(VLOOKUP($I237,'WM-AR'!$I$7:$AS$3267,27,FALSE),"")</f>
        <v>0</v>
      </c>
      <c r="Z237" s="766">
        <f>IFERROR(VLOOKUP($I237,'WM-AR'!$I$7:$AS$3267,28,FALSE),"")</f>
        <v>0</v>
      </c>
      <c r="AA237" s="766" t="str">
        <f>IFERROR(VLOOKUP($I237,'WM-AR'!$I$7:$AS$3267,29,FALSE),"")</f>
        <v>Material: (   )</v>
      </c>
      <c r="AB237" s="766">
        <f>IFERROR(VLOOKUP($I237,'WM-AR'!$I$7:$AS$3267,30,FALSE),"")</f>
        <v>0</v>
      </c>
      <c r="AC237" s="766">
        <f>IFERROR(VLOOKUP($I237,'WM-AR'!$I$7:$AS$3267,31,FALSE),"")</f>
        <v>0</v>
      </c>
      <c r="AD237" s="766">
        <f>IFERROR(VLOOKUP($I237,'WM-AR'!$I$7:$AS$3267,32,FALSE),"")</f>
        <v>0</v>
      </c>
      <c r="AE237" s="766" t="str">
        <f>IFERROR(VLOOKUP($I237,'WM-AR'!$I$7:$AS$3267,33,FALSE),"")</f>
        <v>Weight≥(90)KG/M</v>
      </c>
      <c r="AF237" s="1313" t="str">
        <f>_xlfn.CONCAT("- Material: ( ",AF236," )",CHAR(10),"- Weight≥( ",$H$55," )")</f>
        <v>- Material: ( KS D 3515 )
- Weight≥( 90 )</v>
      </c>
      <c r="AG237" s="1134" t="s">
        <v>3586</v>
      </c>
      <c r="AH237" s="1134" t="s">
        <v>3586</v>
      </c>
      <c r="AI237" s="1340"/>
      <c r="AJ237" s="1340" t="str">
        <f t="shared" ref="AJ237:AJ246" si="41">K237</f>
        <v>TON</v>
      </c>
      <c r="AK237" s="905"/>
      <c r="AL237" s="88" t="str">
        <f>IF(AND(ISTEXT($E237),ISTEXT($B237)),"산출기준 &gt;&gt;  "&amp;_xlfn.XLOOKUP($E237,산출기준!$D:$D,산출기준!$E:$E,"매칭실패"),"")</f>
        <v/>
      </c>
    </row>
    <row r="238" spans="2:38" ht="49.9" customHeight="1" outlineLevel="1">
      <c r="B238" s="772"/>
      <c r="C238" s="773"/>
      <c r="D238" s="773"/>
      <c r="E238" s="773"/>
      <c r="F238" s="1083" t="s">
        <v>3492</v>
      </c>
      <c r="G238" s="759" t="str">
        <f t="shared" si="40"/>
        <v xml:space="preserve">Heavy Steel |  |  | </v>
      </c>
      <c r="H238" s="816" t="s">
        <v>3519</v>
      </c>
      <c r="I238" s="765" t="str">
        <f t="shared" si="39"/>
        <v>S03AA082-00001</v>
      </c>
      <c r="J238" s="766"/>
      <c r="K238" s="766" t="str">
        <f>IFERROR(VLOOKUP($I238,'WM-AR'!$I$7:$AS$3267,34,FALSE),"")</f>
        <v>TON</v>
      </c>
      <c r="L238" s="766" t="str">
        <f>IFERROR(VLOOKUP($I238,'WM-AR'!$I$7:$AS$3267,4,FALSE),"")</f>
        <v>Main Steel Structure Erection Work</v>
      </c>
      <c r="M238" s="766" t="str">
        <f>IFERROR(VLOOKUP($I238,'WM-AR'!$I$7:$AS$3267,6,FALSE),"")</f>
        <v>Shelter/Building</v>
      </c>
      <c r="N238" s="766" t="str">
        <f>IFERROR(VLOOKUP($I238,'WM-AR'!$I$7:$AS$3267,8,FALSE),"")</f>
        <v>Heavy Steel</v>
      </c>
      <c r="O238" s="766">
        <f>IFERROR(VLOOKUP($I238,'WM-AR'!$I$7:$AS$3267,10,FALSE),"")</f>
        <v>0</v>
      </c>
      <c r="P238" s="766">
        <f>IFERROR(VLOOKUP($I238,'WM-AR'!$I$7:$AS$3267,12,FALSE),"")</f>
        <v>0</v>
      </c>
      <c r="Q238" s="766" t="str">
        <f>IFERROR(VLOOKUP($I238,'WM-AR'!$I$7:$AS$3267,14,FALSE),"")</f>
        <v/>
      </c>
      <c r="R238" s="766" t="str">
        <f>IFERROR(VLOOKUP($I238,'WM-AR'!$I$7:$AS$3267,16,FALSE),"")</f>
        <v/>
      </c>
      <c r="S238" s="766" t="str">
        <f>IFERROR(VLOOKUP($I238,'WM-AR'!$I$7:$AS$3267,18,FALSE),"")</f>
        <v/>
      </c>
      <c r="T238" s="766" t="str">
        <f>IFERROR(VLOOKUP($I238,'WM-AR'!$I$7:$AS$3267,20,FALSE),"")</f>
        <v/>
      </c>
      <c r="U238" s="766" t="str">
        <f>IFERROR(VLOOKUP($I238,'WM-AR'!$I$7:$AS$3267,22,FALSE),"")</f>
        <v/>
      </c>
      <c r="V238" s="766" t="str">
        <f>IFERROR(VLOOKUP($I238,'WM-AR'!$I$7:$AS$3267,24,FALSE),"")</f>
        <v/>
      </c>
      <c r="W238" s="766">
        <f>IFERROR(VLOOKUP($I238,'WM-AR'!$I$7:$AS$3267,25,FALSE),"")</f>
        <v>0</v>
      </c>
      <c r="X238" s="766">
        <f>IFERROR(VLOOKUP($I238,'WM-AR'!$I$7:$AS$3267,26,FALSE),"")</f>
        <v>0</v>
      </c>
      <c r="Y238" s="766">
        <f>IFERROR(VLOOKUP($I238,'WM-AR'!$I$7:$AS$3267,27,FALSE),"")</f>
        <v>0</v>
      </c>
      <c r="Z238" s="766">
        <f>IFERROR(VLOOKUP($I238,'WM-AR'!$I$7:$AS$3267,28,FALSE),"")</f>
        <v>0</v>
      </c>
      <c r="AA238" s="766" t="str">
        <f>IFERROR(VLOOKUP($I238,'WM-AR'!$I$7:$AS$3267,29,FALSE),"")</f>
        <v>Material: (   )</v>
      </c>
      <c r="AB238" s="766">
        <f>IFERROR(VLOOKUP($I238,'WM-AR'!$I$7:$AS$3267,30,FALSE),"")</f>
        <v>0</v>
      </c>
      <c r="AC238" s="766">
        <f>IFERROR(VLOOKUP($I238,'WM-AR'!$I$7:$AS$3267,31,FALSE),"")</f>
        <v>0</v>
      </c>
      <c r="AD238" s="766">
        <f>IFERROR(VLOOKUP($I238,'WM-AR'!$I$7:$AS$3267,32,FALSE),"")</f>
        <v>0</v>
      </c>
      <c r="AE238" s="766">
        <f>IFERROR(VLOOKUP($I238,'WM-AR'!$I$7:$AS$3267,33,FALSE),"")</f>
        <v>0</v>
      </c>
      <c r="AF238" s="1313" t="str">
        <f>_xlfn.CONCAT("- Material: ( ",AF236," )")</f>
        <v>- Material: ( KS D 3515 )</v>
      </c>
      <c r="AG238" s="1314" t="s">
        <v>3587</v>
      </c>
      <c r="AH238" s="1314" t="s">
        <v>3587</v>
      </c>
      <c r="AI238" s="1340"/>
      <c r="AJ238" s="1340" t="str">
        <f t="shared" si="41"/>
        <v>TON</v>
      </c>
      <c r="AK238" s="1267"/>
      <c r="AL238" s="88" t="str">
        <f>IF(AND(ISTEXT($E238),ISTEXT($B238)),"산출기준 &gt;&gt;  "&amp;_xlfn.XLOOKUP($E238,산출기준!$D:$D,산출기준!$E:$E,"매칭실패"),"")</f>
        <v/>
      </c>
    </row>
    <row r="239" spans="2:38" ht="49.9" customHeight="1" outlineLevel="1">
      <c r="B239" s="758"/>
      <c r="C239" s="759"/>
      <c r="D239" s="759"/>
      <c r="E239" s="759"/>
      <c r="F239" s="1315" t="s">
        <v>1976</v>
      </c>
      <c r="G239" s="759" t="str">
        <f>IF(IF(N239=0,"",N239)&amp;" | "&amp;IF(O239=0,"",O239)&amp;" | "&amp;IF(Q239=0,"",Q239)&amp;" | "&amp;IF(R239=0,"",R239)=" |  |  | ","",IF(N239=0,"",N239)&amp;" | "&amp;IF(O239=0,"",O239)&amp;" | "&amp;IF(Q239=0,"",Q239)&amp;" | "&amp;IF(R239=0,"",R239))</f>
        <v xml:space="preserve">Plates - Gusset, Stiffener, ETC |  |  | </v>
      </c>
      <c r="H239" s="1153" t="s">
        <v>3495</v>
      </c>
      <c r="I239" s="765" t="str">
        <f>LEFT(H239,14)</f>
        <v>S01AA009-00001</v>
      </c>
      <c r="J239" s="766"/>
      <c r="K239" s="766" t="s">
        <v>3496</v>
      </c>
      <c r="L239" s="766" t="s">
        <v>3497</v>
      </c>
      <c r="M239" s="766" t="s">
        <v>3498</v>
      </c>
      <c r="N239" s="766" t="s">
        <v>3499</v>
      </c>
      <c r="O239" s="766">
        <v>0</v>
      </c>
      <c r="P239" s="766">
        <v>0</v>
      </c>
      <c r="Q239" s="766">
        <v>0</v>
      </c>
      <c r="R239" s="766">
        <v>0</v>
      </c>
      <c r="S239" s="766">
        <v>0</v>
      </c>
      <c r="T239" s="766">
        <v>0</v>
      </c>
      <c r="U239" s="766">
        <v>0</v>
      </c>
      <c r="V239" s="766">
        <v>0</v>
      </c>
      <c r="W239" s="766">
        <v>0</v>
      </c>
      <c r="X239" s="766">
        <v>0</v>
      </c>
      <c r="Y239" s="766">
        <v>0</v>
      </c>
      <c r="Z239" s="766">
        <v>0</v>
      </c>
      <c r="AA239" s="766" t="s">
        <v>3500</v>
      </c>
      <c r="AB239" s="766">
        <v>0</v>
      </c>
      <c r="AC239" s="766">
        <v>0</v>
      </c>
      <c r="AD239" s="766">
        <v>0</v>
      </c>
      <c r="AE239" s="766">
        <v>0</v>
      </c>
      <c r="AF239" s="817"/>
      <c r="AG239" s="1314" t="s">
        <v>3588</v>
      </c>
      <c r="AH239" s="1314" t="s">
        <v>3588</v>
      </c>
      <c r="AI239" s="769"/>
      <c r="AJ239" s="769" t="str">
        <f>K239</f>
        <v>TON</v>
      </c>
      <c r="AK239" s="1341"/>
      <c r="AL239" s="88" t="s">
        <v>2965</v>
      </c>
    </row>
    <row r="240" spans="2:38" ht="49.9" customHeight="1" outlineLevel="1">
      <c r="B240" s="772"/>
      <c r="C240" s="773"/>
      <c r="D240" s="773"/>
      <c r="E240" s="773"/>
      <c r="F240" s="1083" t="s">
        <v>3502</v>
      </c>
      <c r="G240" s="759" t="str">
        <f t="shared" si="40"/>
        <v xml:space="preserve">for Non-Fireproofed Steel Surface |  |  | </v>
      </c>
      <c r="H240" s="816" t="s">
        <v>3503</v>
      </c>
      <c r="I240" s="765" t="str">
        <f t="shared" si="39"/>
        <v>S41AA051-00001</v>
      </c>
      <c r="J240" s="766"/>
      <c r="K240" s="766" t="str">
        <f>IFERROR(VLOOKUP($I240,'WM-AR'!$I$7:$AS$3267,34,FALSE),"")</f>
        <v>M2</v>
      </c>
      <c r="L240" s="766" t="str">
        <f>IFERROR(VLOOKUP($I240,'WM-AR'!$I$7:$AS$3267,4,FALSE),"")</f>
        <v>Steel Structure Paint Work</v>
      </c>
      <c r="M240" s="766" t="str">
        <f>IFERROR(VLOOKUP($I240,'WM-AR'!$I$7:$AS$3267,6,FALSE),"")</f>
        <v>Shelter/Building</v>
      </c>
      <c r="N240" s="766" t="str">
        <f>IFERROR(VLOOKUP($I240,'WM-AR'!$I$7:$AS$3267,8,FALSE),"")</f>
        <v>for Non-Fireproofed Steel Surface</v>
      </c>
      <c r="O240" s="766">
        <f>IFERROR(VLOOKUP($I240,'WM-AR'!$I$7:$AS$3267,10,FALSE),"")</f>
        <v>0</v>
      </c>
      <c r="P240" s="766">
        <f>IFERROR(VLOOKUP($I240,'WM-AR'!$I$7:$AS$3267,12,FALSE),"")</f>
        <v>0</v>
      </c>
      <c r="Q240" s="766" t="str">
        <f>IFERROR(VLOOKUP($I240,'WM-AR'!$I$7:$AS$3267,14,FALSE),"")</f>
        <v/>
      </c>
      <c r="R240" s="766" t="str">
        <f>IFERROR(VLOOKUP($I240,'WM-AR'!$I$7:$AS$3267,16,FALSE),"")</f>
        <v/>
      </c>
      <c r="S240" s="766" t="str">
        <f>IFERROR(VLOOKUP($I240,'WM-AR'!$I$7:$AS$3267,18,FALSE),"")</f>
        <v/>
      </c>
      <c r="T240" s="766" t="str">
        <f>IFERROR(VLOOKUP($I240,'WM-AR'!$I$7:$AS$3267,20,FALSE),"")</f>
        <v/>
      </c>
      <c r="U240" s="766" t="str">
        <f>IFERROR(VLOOKUP($I240,'WM-AR'!$I$7:$AS$3267,22,FALSE),"")</f>
        <v/>
      </c>
      <c r="V240" s="766" t="str">
        <f>IFERROR(VLOOKUP($I240,'WM-AR'!$I$7:$AS$3267,24,FALSE),"")</f>
        <v/>
      </c>
      <c r="W240" s="766">
        <f>IFERROR(VLOOKUP($I240,'WM-AR'!$I$7:$AS$3267,25,FALSE),"")</f>
        <v>0</v>
      </c>
      <c r="X240" s="766">
        <f>IFERROR(VLOOKUP($I240,'WM-AR'!$I$7:$AS$3267,26,FALSE),"")</f>
        <v>0</v>
      </c>
      <c r="Y240" s="766">
        <f>IFERROR(VLOOKUP($I240,'WM-AR'!$I$7:$AS$3267,27,FALSE),"")</f>
        <v>0</v>
      </c>
      <c r="Z240" s="766">
        <f>IFERROR(VLOOKUP($I240,'WM-AR'!$I$7:$AS$3267,28,FALSE),"")</f>
        <v>0</v>
      </c>
      <c r="AA240" s="766" t="str">
        <f>IFERROR(VLOOKUP($I240,'WM-AR'!$I$7:$AS$3267,29,FALSE),"")</f>
        <v>Material: (   )</v>
      </c>
      <c r="AB240" s="766">
        <f>IFERROR(VLOOKUP($I240,'WM-AR'!$I$7:$AS$3267,30,FALSE),"")</f>
        <v>0</v>
      </c>
      <c r="AC240" s="766">
        <f>IFERROR(VLOOKUP($I240,'WM-AR'!$I$7:$AS$3267,31,FALSE),"")</f>
        <v>0</v>
      </c>
      <c r="AD240" s="766">
        <f>IFERROR(VLOOKUP($I240,'WM-AR'!$I$7:$AS$3267,32,FALSE),"")</f>
        <v>0</v>
      </c>
      <c r="AE240" s="766">
        <f>IFERROR(VLOOKUP($I240,'WM-AR'!$I$7:$AS$3267,33,FALSE),"")</f>
        <v>0</v>
      </c>
      <c r="AF240" s="767"/>
      <c r="AG240" s="1342" t="s">
        <v>3589</v>
      </c>
      <c r="AH240" s="1342" t="s">
        <v>3589</v>
      </c>
      <c r="AI240" s="1340"/>
      <c r="AJ240" s="1340" t="str">
        <f t="shared" si="41"/>
        <v>M2</v>
      </c>
      <c r="AK240" s="1267"/>
      <c r="AL240" s="88" t="str">
        <f>IF(AND(ISTEXT($E240),ISTEXT($B240)),"산출기준 &gt;&gt;  "&amp;_xlfn.XLOOKUP($E240,산출기준!$D:$D,산출기준!$E:$E,"매칭실패"),"")</f>
        <v/>
      </c>
    </row>
    <row r="241" spans="2:38">
      <c r="B241" s="1127"/>
      <c r="C241" s="1165"/>
      <c r="D241" s="1165"/>
      <c r="E241" s="1165"/>
      <c r="F241" s="1165"/>
      <c r="G241" s="1131"/>
      <c r="H241" s="1131"/>
      <c r="I241" s="1130" t="str">
        <f t="shared" si="39"/>
        <v/>
      </c>
      <c r="J241" s="1132"/>
      <c r="K241" s="1132" t="str">
        <f>IFERROR(VLOOKUP($I241,'WM-AR'!$I$7:$AS$3267,34,FALSE),"")</f>
        <v/>
      </c>
      <c r="L241" s="1132" t="str">
        <f>IFERROR(VLOOKUP($I241,'WM-AR'!$I$7:$AS$3267,4,FALSE),"")</f>
        <v/>
      </c>
      <c r="M241" s="1132" t="str">
        <f>IFERROR(VLOOKUP($I241,'WM-AR'!$I$7:$AS$3267,6,FALSE),"")</f>
        <v/>
      </c>
      <c r="N241" s="1132" t="str">
        <f>IFERROR(VLOOKUP($I241,'WM-AR'!$I$7:$AS$3267,8,FALSE),"")</f>
        <v/>
      </c>
      <c r="O241" s="1132" t="str">
        <f>IFERROR(VLOOKUP($I241,'WM-AR'!$I$7:$AS$3267,10,FALSE),"")</f>
        <v/>
      </c>
      <c r="P241" s="1132" t="str">
        <f>IFERROR(VLOOKUP($I241,'WM-AR'!$I$7:$AS$3267,12,FALSE),"")</f>
        <v/>
      </c>
      <c r="Q241" s="1132" t="str">
        <f>IFERROR(VLOOKUP($I241,'WM-AR'!$I$7:$AS$3267,14,FALSE),"")</f>
        <v/>
      </c>
      <c r="R241" s="1132" t="str">
        <f>IFERROR(VLOOKUP($I241,'WM-AR'!$I$7:$AS$3267,16,FALSE),"")</f>
        <v/>
      </c>
      <c r="S241" s="1132" t="str">
        <f>IFERROR(VLOOKUP($I241,'WM-AR'!$I$7:$AS$3267,18,FALSE),"")</f>
        <v/>
      </c>
      <c r="T241" s="1132" t="str">
        <f>IFERROR(VLOOKUP($I241,'WM-AR'!$I$7:$AS$3267,20,FALSE),"")</f>
        <v/>
      </c>
      <c r="U241" s="1132" t="str">
        <f>IFERROR(VLOOKUP($I241,'WM-AR'!$I$7:$AS$3267,22,FALSE),"")</f>
        <v/>
      </c>
      <c r="V241" s="1132" t="str">
        <f>IFERROR(VLOOKUP($I241,'WM-AR'!$I$7:$AS$3267,24,FALSE),"")</f>
        <v/>
      </c>
      <c r="W241" s="1132" t="str">
        <f>IFERROR(VLOOKUP($I241,'WM-AR'!$I$7:$AS$3267,25,FALSE),"")</f>
        <v/>
      </c>
      <c r="X241" s="1132" t="str">
        <f>IFERROR(VLOOKUP($I241,'WM-AR'!$I$7:$AS$3267,26,FALSE),"")</f>
        <v/>
      </c>
      <c r="Y241" s="1132" t="str">
        <f>IFERROR(VLOOKUP($I241,'WM-AR'!$I$7:$AS$3267,27,FALSE),"")</f>
        <v/>
      </c>
      <c r="Z241" s="1132" t="str">
        <f>IFERROR(VLOOKUP($I241,'WM-AR'!$I$7:$AS$3267,28,FALSE),"")</f>
        <v/>
      </c>
      <c r="AA241" s="1132" t="str">
        <f>IFERROR(VLOOKUP($I241,'WM-AR'!$I$7:$AS$3267,29,FALSE),"")</f>
        <v/>
      </c>
      <c r="AB241" s="1132" t="str">
        <f>IFERROR(VLOOKUP($I241,'WM-AR'!$I$7:$AS$3267,30,FALSE),"")</f>
        <v/>
      </c>
      <c r="AC241" s="1132" t="str">
        <f>IFERROR(VLOOKUP($I241,'WM-AR'!$I$7:$AS$3267,31,FALSE),"")</f>
        <v/>
      </c>
      <c r="AD241" s="1132" t="str">
        <f>IFERROR(VLOOKUP($I241,'WM-AR'!$I$7:$AS$3267,32,FALSE),"")</f>
        <v/>
      </c>
      <c r="AE241" s="1132" t="str">
        <f>IFERROR(VLOOKUP($I241,'WM-AR'!$I$7:$AS$3267,33,FALSE),"")</f>
        <v/>
      </c>
      <c r="AF241" s="1190"/>
      <c r="AG241" s="1134"/>
      <c r="AH241" s="1134"/>
      <c r="AI241" s="1135"/>
      <c r="AJ241" s="1135" t="str">
        <f t="shared" si="41"/>
        <v/>
      </c>
      <c r="AK241" s="1136"/>
      <c r="AL241" s="88" t="str">
        <f>IF(AND(ISTEXT($E241),ISTEXT($B241)),"산출기준 &gt;&gt;  "&amp;_xlfn.XLOOKUP($E241,산출기준!$D:$D,산출기준!$E:$E,"매칭실패"),"")</f>
        <v/>
      </c>
    </row>
    <row r="242" spans="2:38">
      <c r="B242" s="1111"/>
      <c r="C242" s="1166"/>
      <c r="D242" s="1166"/>
      <c r="E242" s="1166"/>
      <c r="F242" s="1166"/>
      <c r="G242" s="843"/>
      <c r="H242" s="843"/>
      <c r="I242" s="712" t="str">
        <f t="shared" si="39"/>
        <v/>
      </c>
      <c r="J242" s="714"/>
      <c r="K242" s="714" t="str">
        <f>IFERROR(VLOOKUP($I242,'WM-AR'!$I$7:$AS$3267,34,FALSE),"")</f>
        <v/>
      </c>
      <c r="L242" s="714" t="str">
        <f>IFERROR(VLOOKUP($I242,'WM-AR'!$I$7:$AS$3267,4,FALSE),"")</f>
        <v/>
      </c>
      <c r="M242" s="714" t="str">
        <f>IFERROR(VLOOKUP($I242,'WM-AR'!$I$7:$AS$3267,6,FALSE),"")</f>
        <v/>
      </c>
      <c r="N242" s="714" t="str">
        <f>IFERROR(VLOOKUP($I242,'WM-AR'!$I$7:$AS$3267,8,FALSE),"")</f>
        <v/>
      </c>
      <c r="O242" s="714" t="str">
        <f>IFERROR(VLOOKUP($I242,'WM-AR'!$I$7:$AS$3267,10,FALSE),"")</f>
        <v/>
      </c>
      <c r="P242" s="714" t="str">
        <f>IFERROR(VLOOKUP($I242,'WM-AR'!$I$7:$AS$3267,12,FALSE),"")</f>
        <v/>
      </c>
      <c r="Q242" s="714" t="str">
        <f>IFERROR(VLOOKUP($I242,'WM-AR'!$I$7:$AS$3267,14,FALSE),"")</f>
        <v/>
      </c>
      <c r="R242" s="714" t="str">
        <f>IFERROR(VLOOKUP($I242,'WM-AR'!$I$7:$AS$3267,16,FALSE),"")</f>
        <v/>
      </c>
      <c r="S242" s="714" t="str">
        <f>IFERROR(VLOOKUP($I242,'WM-AR'!$I$7:$AS$3267,18,FALSE),"")</f>
        <v/>
      </c>
      <c r="T242" s="714" t="str">
        <f>IFERROR(VLOOKUP($I242,'WM-AR'!$I$7:$AS$3267,20,FALSE),"")</f>
        <v/>
      </c>
      <c r="U242" s="714" t="str">
        <f>IFERROR(VLOOKUP($I242,'WM-AR'!$I$7:$AS$3267,22,FALSE),"")</f>
        <v/>
      </c>
      <c r="V242" s="714" t="str">
        <f>IFERROR(VLOOKUP($I242,'WM-AR'!$I$7:$AS$3267,24,FALSE),"")</f>
        <v/>
      </c>
      <c r="W242" s="714" t="str">
        <f>IFERROR(VLOOKUP($I242,'WM-AR'!$I$7:$AS$3267,25,FALSE),"")</f>
        <v/>
      </c>
      <c r="X242" s="714" t="str">
        <f>IFERROR(VLOOKUP($I242,'WM-AR'!$I$7:$AS$3267,26,FALSE),"")</f>
        <v/>
      </c>
      <c r="Y242" s="714" t="str">
        <f>IFERROR(VLOOKUP($I242,'WM-AR'!$I$7:$AS$3267,27,FALSE),"")</f>
        <v/>
      </c>
      <c r="Z242" s="714" t="str">
        <f>IFERROR(VLOOKUP($I242,'WM-AR'!$I$7:$AS$3267,28,FALSE),"")</f>
        <v/>
      </c>
      <c r="AA242" s="714" t="str">
        <f>IFERROR(VLOOKUP($I242,'WM-AR'!$I$7:$AS$3267,29,FALSE),"")</f>
        <v/>
      </c>
      <c r="AB242" s="714" t="str">
        <f>IFERROR(VLOOKUP($I242,'WM-AR'!$I$7:$AS$3267,30,FALSE),"")</f>
        <v/>
      </c>
      <c r="AC242" s="714" t="str">
        <f>IFERROR(VLOOKUP($I242,'WM-AR'!$I$7:$AS$3267,31,FALSE),"")</f>
        <v/>
      </c>
      <c r="AD242" s="714" t="str">
        <f>IFERROR(VLOOKUP($I242,'WM-AR'!$I$7:$AS$3267,32,FALSE),"")</f>
        <v/>
      </c>
      <c r="AE242" s="714" t="str">
        <f>IFERROR(VLOOKUP($I242,'WM-AR'!$I$7:$AS$3267,33,FALSE),"")</f>
        <v/>
      </c>
      <c r="AF242" s="938"/>
      <c r="AG242" s="852"/>
      <c r="AH242" s="852"/>
      <c r="AI242" s="854"/>
      <c r="AJ242" s="854" t="str">
        <f t="shared" si="41"/>
        <v/>
      </c>
      <c r="AK242" s="1114"/>
      <c r="AL242" s="88" t="str">
        <f>IF(AND(ISTEXT($E242),ISTEXT($B242)),"산출기준 &gt;&gt;  "&amp;_xlfn.XLOOKUP($E242,산출기준!$D:$D,산출기준!$E:$E,"매칭실패"),"")</f>
        <v/>
      </c>
    </row>
    <row r="243" spans="2:38">
      <c r="B243" s="1111"/>
      <c r="C243" s="1166"/>
      <c r="D243" s="1166"/>
      <c r="E243" s="1166"/>
      <c r="F243" s="1166"/>
      <c r="G243" s="843"/>
      <c r="H243" s="843"/>
      <c r="I243" s="712" t="str">
        <f t="shared" si="39"/>
        <v/>
      </c>
      <c r="J243" s="714"/>
      <c r="K243" s="714" t="str">
        <f>IFERROR(VLOOKUP($I243,'WM-AR'!$I$7:$AS$3267,34,FALSE),"")</f>
        <v/>
      </c>
      <c r="L243" s="714" t="str">
        <f>IFERROR(VLOOKUP($I243,'WM-AR'!$I$7:$AS$3267,4,FALSE),"")</f>
        <v/>
      </c>
      <c r="M243" s="714" t="str">
        <f>IFERROR(VLOOKUP($I243,'WM-AR'!$I$7:$AS$3267,6,FALSE),"")</f>
        <v/>
      </c>
      <c r="N243" s="714" t="str">
        <f>IFERROR(VLOOKUP($I243,'WM-AR'!$I$7:$AS$3267,8,FALSE),"")</f>
        <v/>
      </c>
      <c r="O243" s="714" t="str">
        <f>IFERROR(VLOOKUP($I243,'WM-AR'!$I$7:$AS$3267,10,FALSE),"")</f>
        <v/>
      </c>
      <c r="P243" s="714" t="str">
        <f>IFERROR(VLOOKUP($I243,'WM-AR'!$I$7:$AS$3267,12,FALSE),"")</f>
        <v/>
      </c>
      <c r="Q243" s="714" t="str">
        <f>IFERROR(VLOOKUP($I243,'WM-AR'!$I$7:$AS$3267,14,FALSE),"")</f>
        <v/>
      </c>
      <c r="R243" s="714" t="str">
        <f>IFERROR(VLOOKUP($I243,'WM-AR'!$I$7:$AS$3267,16,FALSE),"")</f>
        <v/>
      </c>
      <c r="S243" s="714" t="str">
        <f>IFERROR(VLOOKUP($I243,'WM-AR'!$I$7:$AS$3267,18,FALSE),"")</f>
        <v/>
      </c>
      <c r="T243" s="714" t="str">
        <f>IFERROR(VLOOKUP($I243,'WM-AR'!$I$7:$AS$3267,20,FALSE),"")</f>
        <v/>
      </c>
      <c r="U243" s="714" t="str">
        <f>IFERROR(VLOOKUP($I243,'WM-AR'!$I$7:$AS$3267,22,FALSE),"")</f>
        <v/>
      </c>
      <c r="V243" s="714" t="str">
        <f>IFERROR(VLOOKUP($I243,'WM-AR'!$I$7:$AS$3267,24,FALSE),"")</f>
        <v/>
      </c>
      <c r="W243" s="714" t="str">
        <f>IFERROR(VLOOKUP($I243,'WM-AR'!$I$7:$AS$3267,25,FALSE),"")</f>
        <v/>
      </c>
      <c r="X243" s="714" t="str">
        <f>IFERROR(VLOOKUP($I243,'WM-AR'!$I$7:$AS$3267,26,FALSE),"")</f>
        <v/>
      </c>
      <c r="Y243" s="714" t="str">
        <f>IFERROR(VLOOKUP($I243,'WM-AR'!$I$7:$AS$3267,27,FALSE),"")</f>
        <v/>
      </c>
      <c r="Z243" s="714" t="str">
        <f>IFERROR(VLOOKUP($I243,'WM-AR'!$I$7:$AS$3267,28,FALSE),"")</f>
        <v/>
      </c>
      <c r="AA243" s="714" t="str">
        <f>IFERROR(VLOOKUP($I243,'WM-AR'!$I$7:$AS$3267,29,FALSE),"")</f>
        <v/>
      </c>
      <c r="AB243" s="714" t="str">
        <f>IFERROR(VLOOKUP($I243,'WM-AR'!$I$7:$AS$3267,30,FALSE),"")</f>
        <v/>
      </c>
      <c r="AC243" s="714" t="str">
        <f>IFERROR(VLOOKUP($I243,'WM-AR'!$I$7:$AS$3267,31,FALSE),"")</f>
        <v/>
      </c>
      <c r="AD243" s="714" t="str">
        <f>IFERROR(VLOOKUP($I243,'WM-AR'!$I$7:$AS$3267,32,FALSE),"")</f>
        <v/>
      </c>
      <c r="AE243" s="714" t="str">
        <f>IFERROR(VLOOKUP($I243,'WM-AR'!$I$7:$AS$3267,33,FALSE),"")</f>
        <v/>
      </c>
      <c r="AF243" s="938"/>
      <c r="AG243" s="852"/>
      <c r="AH243" s="852"/>
      <c r="AI243" s="854"/>
      <c r="AJ243" s="854" t="str">
        <f t="shared" si="41"/>
        <v/>
      </c>
      <c r="AK243" s="1114"/>
      <c r="AL243" s="88" t="str">
        <f>IF(AND(ISTEXT($E243),ISTEXT($B243)),"산출기준 &gt;&gt;  "&amp;_xlfn.XLOOKUP($E243,산출기준!$D:$D,산출기준!$E:$E,"매칭실패"),"")</f>
        <v/>
      </c>
    </row>
    <row r="244" spans="2:38">
      <c r="B244" s="1111"/>
      <c r="C244" s="1166"/>
      <c r="D244" s="1166"/>
      <c r="E244" s="1166"/>
      <c r="F244" s="1166"/>
      <c r="G244" s="843"/>
      <c r="H244" s="843"/>
      <c r="I244" s="712" t="str">
        <f t="shared" si="39"/>
        <v/>
      </c>
      <c r="J244" s="714"/>
      <c r="K244" s="714" t="str">
        <f>IFERROR(VLOOKUP($I244,'WM-AR'!$I$7:$AS$3267,34,FALSE),"")</f>
        <v/>
      </c>
      <c r="L244" s="714" t="str">
        <f>IFERROR(VLOOKUP($I244,'WM-AR'!$I$7:$AS$3267,4,FALSE),"")</f>
        <v/>
      </c>
      <c r="M244" s="714" t="str">
        <f>IFERROR(VLOOKUP($I244,'WM-AR'!$I$7:$AS$3267,6,FALSE),"")</f>
        <v/>
      </c>
      <c r="N244" s="714" t="str">
        <f>IFERROR(VLOOKUP($I244,'WM-AR'!$I$7:$AS$3267,8,FALSE),"")</f>
        <v/>
      </c>
      <c r="O244" s="714" t="str">
        <f>IFERROR(VLOOKUP($I244,'WM-AR'!$I$7:$AS$3267,10,FALSE),"")</f>
        <v/>
      </c>
      <c r="P244" s="714" t="str">
        <f>IFERROR(VLOOKUP($I244,'WM-AR'!$I$7:$AS$3267,12,FALSE),"")</f>
        <v/>
      </c>
      <c r="Q244" s="714" t="str">
        <f>IFERROR(VLOOKUP($I244,'WM-AR'!$I$7:$AS$3267,14,FALSE),"")</f>
        <v/>
      </c>
      <c r="R244" s="714" t="str">
        <f>IFERROR(VLOOKUP($I244,'WM-AR'!$I$7:$AS$3267,16,FALSE),"")</f>
        <v/>
      </c>
      <c r="S244" s="714" t="str">
        <f>IFERROR(VLOOKUP($I244,'WM-AR'!$I$7:$AS$3267,18,FALSE),"")</f>
        <v/>
      </c>
      <c r="T244" s="714" t="str">
        <f>IFERROR(VLOOKUP($I244,'WM-AR'!$I$7:$AS$3267,20,FALSE),"")</f>
        <v/>
      </c>
      <c r="U244" s="714" t="str">
        <f>IFERROR(VLOOKUP($I244,'WM-AR'!$I$7:$AS$3267,22,FALSE),"")</f>
        <v/>
      </c>
      <c r="V244" s="714" t="str">
        <f>IFERROR(VLOOKUP($I244,'WM-AR'!$I$7:$AS$3267,24,FALSE),"")</f>
        <v/>
      </c>
      <c r="W244" s="714" t="str">
        <f>IFERROR(VLOOKUP($I244,'WM-AR'!$I$7:$AS$3267,25,FALSE),"")</f>
        <v/>
      </c>
      <c r="X244" s="714" t="str">
        <f>IFERROR(VLOOKUP($I244,'WM-AR'!$I$7:$AS$3267,26,FALSE),"")</f>
        <v/>
      </c>
      <c r="Y244" s="714" t="str">
        <f>IFERROR(VLOOKUP($I244,'WM-AR'!$I$7:$AS$3267,27,FALSE),"")</f>
        <v/>
      </c>
      <c r="Z244" s="714" t="str">
        <f>IFERROR(VLOOKUP($I244,'WM-AR'!$I$7:$AS$3267,28,FALSE),"")</f>
        <v/>
      </c>
      <c r="AA244" s="714" t="str">
        <f>IFERROR(VLOOKUP($I244,'WM-AR'!$I$7:$AS$3267,29,FALSE),"")</f>
        <v/>
      </c>
      <c r="AB244" s="714" t="str">
        <f>IFERROR(VLOOKUP($I244,'WM-AR'!$I$7:$AS$3267,30,FALSE),"")</f>
        <v/>
      </c>
      <c r="AC244" s="714" t="str">
        <f>IFERROR(VLOOKUP($I244,'WM-AR'!$I$7:$AS$3267,31,FALSE),"")</f>
        <v/>
      </c>
      <c r="AD244" s="714" t="str">
        <f>IFERROR(VLOOKUP($I244,'WM-AR'!$I$7:$AS$3267,32,FALSE),"")</f>
        <v/>
      </c>
      <c r="AE244" s="714" t="str">
        <f>IFERROR(VLOOKUP($I244,'WM-AR'!$I$7:$AS$3267,33,FALSE),"")</f>
        <v/>
      </c>
      <c r="AF244" s="938"/>
      <c r="AG244" s="852"/>
      <c r="AH244" s="852"/>
      <c r="AI244" s="854"/>
      <c r="AJ244" s="854" t="str">
        <f t="shared" si="41"/>
        <v/>
      </c>
      <c r="AK244" s="1114"/>
      <c r="AL244" s="88" t="str">
        <f>IF(AND(ISTEXT($E244),ISTEXT($B244)),"산출기준 &gt;&gt;  "&amp;_xlfn.XLOOKUP($E244,산출기준!$D:$D,산출기준!$E:$E,"매칭실패"),"")</f>
        <v/>
      </c>
    </row>
    <row r="245" spans="2:38">
      <c r="B245" s="1111"/>
      <c r="C245" s="1166"/>
      <c r="D245" s="1166"/>
      <c r="E245" s="1166"/>
      <c r="F245" s="1166"/>
      <c r="G245" s="843"/>
      <c r="H245" s="843"/>
      <c r="I245" s="712" t="str">
        <f t="shared" si="39"/>
        <v/>
      </c>
      <c r="J245" s="714"/>
      <c r="K245" s="714" t="str">
        <f>IFERROR(VLOOKUP($I245,'WM-AR'!$I$7:$AS$3267,34,FALSE),"")</f>
        <v/>
      </c>
      <c r="L245" s="714" t="str">
        <f>IFERROR(VLOOKUP($I245,'WM-AR'!$I$7:$AS$3267,4,FALSE),"")</f>
        <v/>
      </c>
      <c r="M245" s="714" t="str">
        <f>IFERROR(VLOOKUP($I245,'WM-AR'!$I$7:$AS$3267,6,FALSE),"")</f>
        <v/>
      </c>
      <c r="N245" s="714" t="str">
        <f>IFERROR(VLOOKUP($I245,'WM-AR'!$I$7:$AS$3267,8,FALSE),"")</f>
        <v/>
      </c>
      <c r="O245" s="714" t="str">
        <f>IFERROR(VLOOKUP($I245,'WM-AR'!$I$7:$AS$3267,10,FALSE),"")</f>
        <v/>
      </c>
      <c r="P245" s="714" t="str">
        <f>IFERROR(VLOOKUP($I245,'WM-AR'!$I$7:$AS$3267,12,FALSE),"")</f>
        <v/>
      </c>
      <c r="Q245" s="714" t="str">
        <f>IFERROR(VLOOKUP($I245,'WM-AR'!$I$7:$AS$3267,14,FALSE),"")</f>
        <v/>
      </c>
      <c r="R245" s="714" t="str">
        <f>IFERROR(VLOOKUP($I245,'WM-AR'!$I$7:$AS$3267,16,FALSE),"")</f>
        <v/>
      </c>
      <c r="S245" s="714" t="str">
        <f>IFERROR(VLOOKUP($I245,'WM-AR'!$I$7:$AS$3267,18,FALSE),"")</f>
        <v/>
      </c>
      <c r="T245" s="714" t="str">
        <f>IFERROR(VLOOKUP($I245,'WM-AR'!$I$7:$AS$3267,20,FALSE),"")</f>
        <v/>
      </c>
      <c r="U245" s="714" t="str">
        <f>IFERROR(VLOOKUP($I245,'WM-AR'!$I$7:$AS$3267,22,FALSE),"")</f>
        <v/>
      </c>
      <c r="V245" s="714" t="str">
        <f>IFERROR(VLOOKUP($I245,'WM-AR'!$I$7:$AS$3267,24,FALSE),"")</f>
        <v/>
      </c>
      <c r="W245" s="714" t="str">
        <f>IFERROR(VLOOKUP($I245,'WM-AR'!$I$7:$AS$3267,25,FALSE),"")</f>
        <v/>
      </c>
      <c r="X245" s="714" t="str">
        <f>IFERROR(VLOOKUP($I245,'WM-AR'!$I$7:$AS$3267,26,FALSE),"")</f>
        <v/>
      </c>
      <c r="Y245" s="714" t="str">
        <f>IFERROR(VLOOKUP($I245,'WM-AR'!$I$7:$AS$3267,27,FALSE),"")</f>
        <v/>
      </c>
      <c r="Z245" s="714" t="str">
        <f>IFERROR(VLOOKUP($I245,'WM-AR'!$I$7:$AS$3267,28,FALSE),"")</f>
        <v/>
      </c>
      <c r="AA245" s="714" t="str">
        <f>IFERROR(VLOOKUP($I245,'WM-AR'!$I$7:$AS$3267,29,FALSE),"")</f>
        <v/>
      </c>
      <c r="AB245" s="714" t="str">
        <f>IFERROR(VLOOKUP($I245,'WM-AR'!$I$7:$AS$3267,30,FALSE),"")</f>
        <v/>
      </c>
      <c r="AC245" s="714" t="str">
        <f>IFERROR(VLOOKUP($I245,'WM-AR'!$I$7:$AS$3267,31,FALSE),"")</f>
        <v/>
      </c>
      <c r="AD245" s="714" t="str">
        <f>IFERROR(VLOOKUP($I245,'WM-AR'!$I$7:$AS$3267,32,FALSE),"")</f>
        <v/>
      </c>
      <c r="AE245" s="714" t="str">
        <f>IFERROR(VLOOKUP($I245,'WM-AR'!$I$7:$AS$3267,33,FALSE),"")</f>
        <v/>
      </c>
      <c r="AF245" s="938"/>
      <c r="AG245" s="852"/>
      <c r="AH245" s="852"/>
      <c r="AI245" s="854"/>
      <c r="AJ245" s="854" t="str">
        <f t="shared" si="41"/>
        <v/>
      </c>
      <c r="AK245" s="1114"/>
      <c r="AL245" s="88" t="str">
        <f>IF(AND(ISTEXT($E245),ISTEXT($B245)),"산출기준 &gt;&gt;  "&amp;_xlfn.XLOOKUP($E245,산출기준!$D:$D,산출기준!$E:$E,"매칭실패"),"")</f>
        <v/>
      </c>
    </row>
    <row r="246" spans="2:38">
      <c r="B246" s="1116"/>
      <c r="C246" s="1167"/>
      <c r="D246" s="1167"/>
      <c r="E246" s="1167"/>
      <c r="F246" s="1167"/>
      <c r="G246" s="1120"/>
      <c r="H246" s="1120"/>
      <c r="I246" s="1119" t="str">
        <f t="shared" si="39"/>
        <v/>
      </c>
      <c r="J246" s="1121"/>
      <c r="K246" s="1121" t="str">
        <f>IFERROR(VLOOKUP($I246,'WM-AR'!$I$7:$AS$3267,34,FALSE),"")</f>
        <v/>
      </c>
      <c r="L246" s="1121" t="str">
        <f>IFERROR(VLOOKUP($I246,'WM-AR'!$I$7:$AS$3267,4,FALSE),"")</f>
        <v/>
      </c>
      <c r="M246" s="1121" t="str">
        <f>IFERROR(VLOOKUP($I246,'WM-AR'!$I$7:$AS$3267,6,FALSE),"")</f>
        <v/>
      </c>
      <c r="N246" s="1121" t="str">
        <f>IFERROR(VLOOKUP($I246,'WM-AR'!$I$7:$AS$3267,8,FALSE),"")</f>
        <v/>
      </c>
      <c r="O246" s="1121" t="str">
        <f>IFERROR(VLOOKUP($I246,'WM-AR'!$I$7:$AS$3267,10,FALSE),"")</f>
        <v/>
      </c>
      <c r="P246" s="1121" t="str">
        <f>IFERROR(VLOOKUP($I246,'WM-AR'!$I$7:$AS$3267,12,FALSE),"")</f>
        <v/>
      </c>
      <c r="Q246" s="1121" t="str">
        <f>IFERROR(VLOOKUP($I246,'WM-AR'!$I$7:$AS$3267,14,FALSE),"")</f>
        <v/>
      </c>
      <c r="R246" s="1121" t="str">
        <f>IFERROR(VLOOKUP($I246,'WM-AR'!$I$7:$AS$3267,16,FALSE),"")</f>
        <v/>
      </c>
      <c r="S246" s="1121" t="str">
        <f>IFERROR(VLOOKUP($I246,'WM-AR'!$I$7:$AS$3267,18,FALSE),"")</f>
        <v/>
      </c>
      <c r="T246" s="1121" t="str">
        <f>IFERROR(VLOOKUP($I246,'WM-AR'!$I$7:$AS$3267,20,FALSE),"")</f>
        <v/>
      </c>
      <c r="U246" s="1121" t="str">
        <f>IFERROR(VLOOKUP($I246,'WM-AR'!$I$7:$AS$3267,22,FALSE),"")</f>
        <v/>
      </c>
      <c r="V246" s="1121" t="str">
        <f>IFERROR(VLOOKUP($I246,'WM-AR'!$I$7:$AS$3267,24,FALSE),"")</f>
        <v/>
      </c>
      <c r="W246" s="1121" t="str">
        <f>IFERROR(VLOOKUP($I246,'WM-AR'!$I$7:$AS$3267,25,FALSE),"")</f>
        <v/>
      </c>
      <c r="X246" s="1121" t="str">
        <f>IFERROR(VLOOKUP($I246,'WM-AR'!$I$7:$AS$3267,26,FALSE),"")</f>
        <v/>
      </c>
      <c r="Y246" s="1121" t="str">
        <f>IFERROR(VLOOKUP($I246,'WM-AR'!$I$7:$AS$3267,27,FALSE),"")</f>
        <v/>
      </c>
      <c r="Z246" s="1121" t="str">
        <f>IFERROR(VLOOKUP($I246,'WM-AR'!$I$7:$AS$3267,28,FALSE),"")</f>
        <v/>
      </c>
      <c r="AA246" s="1121" t="str">
        <f>IFERROR(VLOOKUP($I246,'WM-AR'!$I$7:$AS$3267,29,FALSE),"")</f>
        <v/>
      </c>
      <c r="AB246" s="1121" t="str">
        <f>IFERROR(VLOOKUP($I246,'WM-AR'!$I$7:$AS$3267,30,FALSE),"")</f>
        <v/>
      </c>
      <c r="AC246" s="1121" t="str">
        <f>IFERROR(VLOOKUP($I246,'WM-AR'!$I$7:$AS$3267,31,FALSE),"")</f>
        <v/>
      </c>
      <c r="AD246" s="1121" t="str">
        <f>IFERROR(VLOOKUP($I246,'WM-AR'!$I$7:$AS$3267,32,FALSE),"")</f>
        <v/>
      </c>
      <c r="AE246" s="1121" t="str">
        <f>IFERROR(VLOOKUP($I246,'WM-AR'!$I$7:$AS$3267,33,FALSE),"")</f>
        <v/>
      </c>
      <c r="AF246" s="1209"/>
      <c r="AG246" s="1123"/>
      <c r="AH246" s="1123"/>
      <c r="AI246" s="1124"/>
      <c r="AJ246" s="1124" t="str">
        <f t="shared" si="41"/>
        <v/>
      </c>
      <c r="AK246" s="1125"/>
      <c r="AL246" s="88" t="str">
        <f>IF(AND(ISTEXT($E246),ISTEXT($B246)),"산출기준 &gt;&gt;  "&amp;_xlfn.XLOOKUP($E246,산출기준!$D:$D,산출기준!$E:$E,"매칭실패"),"")</f>
        <v/>
      </c>
    </row>
    <row r="247" spans="2:38" s="658" customFormat="1" ht="20.100000000000001" customHeight="1">
      <c r="B247" s="1072"/>
      <c r="C247" s="639"/>
      <c r="D247" s="639"/>
      <c r="E247" s="639"/>
      <c r="F247" s="1338" t="s">
        <v>896</v>
      </c>
      <c r="G247" s="639"/>
      <c r="H247" s="639"/>
      <c r="I247" s="641"/>
      <c r="J247" s="642"/>
      <c r="K247" s="642"/>
      <c r="L247" s="642"/>
      <c r="M247" s="642"/>
      <c r="N247" s="642"/>
      <c r="O247" s="642"/>
      <c r="P247" s="642"/>
      <c r="Q247" s="642"/>
      <c r="R247" s="642"/>
      <c r="S247" s="642"/>
      <c r="T247" s="642"/>
      <c r="U247" s="642"/>
      <c r="V247" s="642"/>
      <c r="W247" s="642"/>
      <c r="X247" s="642"/>
      <c r="Y247" s="642"/>
      <c r="Z247" s="642"/>
      <c r="AA247" s="642"/>
      <c r="AB247" s="642"/>
      <c r="AC247" s="642"/>
      <c r="AD247" s="642"/>
      <c r="AE247" s="642"/>
      <c r="AF247" s="637"/>
      <c r="AG247" s="643"/>
      <c r="AH247" s="643"/>
      <c r="AI247" s="644"/>
      <c r="AJ247" s="644"/>
      <c r="AK247" s="639"/>
      <c r="AL247" s="658" t="str">
        <f>IF(AND(ISTEXT($E247),ISTEXT($B247)),"산출기준 &gt;&gt;  "&amp;_xlfn.XLOOKUP($E247,산출기준!$D:$D,산출기준!$E:$E,"매칭실패"),"")</f>
        <v/>
      </c>
    </row>
    <row r="248" spans="2:38" ht="34.9" customHeight="1">
      <c r="B248" s="808" t="str" cm="1">
        <f t="array" aca="1" ref="B248" ca="1">_xlfn.IFNA(INDIRECT("Family_표준_구성도!B"&amp;MATCH(F248,INDIRECT("Family_표준_구성도!"&amp;"C:C"),0)),"")</f>
        <v>6.2.3.1.3</v>
      </c>
      <c r="C248" s="668" t="s">
        <v>1903</v>
      </c>
      <c r="D248" s="809"/>
      <c r="E248" s="668" t="s">
        <v>2006</v>
      </c>
      <c r="F248" s="1079" t="s">
        <v>1002</v>
      </c>
      <c r="G248" s="1079"/>
      <c r="H248" s="1079"/>
      <c r="I248" s="674" t="str">
        <f t="shared" ref="I248:I258" si="42">LEFT(H248,14)</f>
        <v/>
      </c>
      <c r="J248" s="674"/>
      <c r="K248" s="674"/>
      <c r="L248" s="674"/>
      <c r="M248" s="674"/>
      <c r="N248" s="675"/>
      <c r="O248" s="676"/>
      <c r="P248" s="677"/>
      <c r="Q248" s="677"/>
      <c r="R248" s="677"/>
      <c r="S248" s="677"/>
      <c r="T248" s="677"/>
      <c r="U248" s="677"/>
      <c r="V248" s="678"/>
      <c r="W248" s="679"/>
      <c r="X248" s="679"/>
      <c r="Y248" s="679"/>
      <c r="Z248" s="679"/>
      <c r="AA248" s="679"/>
      <c r="AB248" s="679"/>
      <c r="AC248" s="679"/>
      <c r="AD248" s="679"/>
      <c r="AE248" s="679"/>
      <c r="AF248" s="1312" t="s">
        <v>3646</v>
      </c>
      <c r="AG248" s="682"/>
      <c r="AH248" s="682"/>
      <c r="AI248" s="682"/>
      <c r="AJ248" s="682"/>
      <c r="AK248" s="903"/>
      <c r="AL248" s="88" t="str">
        <f ca="1">IF(AND(ISTEXT($E248),ISTEXT($B248)),"산출기준 &gt;&gt;  "&amp;_xlfn.XLOOKUP($E248,산출기준!$D:$D,산출기준!$E:$E,"매칭실패"),"")</f>
        <v>산출기준 &gt;&gt;  [Steel Beam]</v>
      </c>
    </row>
    <row r="249" spans="2:38" ht="49.9" customHeight="1" outlineLevel="1">
      <c r="B249" s="758"/>
      <c r="C249" s="759"/>
      <c r="D249" s="759"/>
      <c r="E249" s="759"/>
      <c r="F249" s="1080" t="s">
        <v>3488</v>
      </c>
      <c r="G249" s="759" t="str">
        <f t="shared" ref="G249:G252" si="43">IF(IF(N249=0,"",N249)&amp;" | "&amp;IF(O249=0,"",O249)&amp;" | "&amp;IF(Q249=0,"",Q249)&amp;" | "&amp;IF(R249=0,"",R249)=" |  |  | ","",IF(N249=0,"",N249)&amp;" | "&amp;IF(O249=0,"",O249)&amp;" | "&amp;IF(Q249=0,"",Q249)&amp;" | "&amp;IF(R249=0,"",R249))</f>
        <v xml:space="preserve">Medium Steel - Built up |  |  | </v>
      </c>
      <c r="H249" s="816" t="s">
        <v>3541</v>
      </c>
      <c r="I249" s="765" t="str">
        <f t="shared" si="42"/>
        <v>S01AA078-00001</v>
      </c>
      <c r="J249" s="766"/>
      <c r="K249" s="766" t="str">
        <f>IFERROR(VLOOKUP($I249,'WM-AR'!$I$7:$AS$3267,34,FALSE),"")</f>
        <v>TON</v>
      </c>
      <c r="L249" s="766" t="str">
        <f>IFERROR(VLOOKUP($I249,'WM-AR'!$I$7:$AS$3267,4,FALSE),"")</f>
        <v>Main Steel Structure Fabrication Work</v>
      </c>
      <c r="M249" s="766" t="str">
        <f>IFERROR(VLOOKUP($I249,'WM-AR'!$I$7:$AS$3267,6,FALSE),"")</f>
        <v>Shelter/Building</v>
      </c>
      <c r="N249" s="766" t="str">
        <f>IFERROR(VLOOKUP($I249,'WM-AR'!$I$7:$AS$3267,8,FALSE),"")</f>
        <v>Medium Steel - Built up</v>
      </c>
      <c r="O249" s="766">
        <f>IFERROR(VLOOKUP($I249,'WM-AR'!$I$7:$AS$3267,10,FALSE),"")</f>
        <v>0</v>
      </c>
      <c r="P249" s="766">
        <f>IFERROR(VLOOKUP($I249,'WM-AR'!$I$7:$AS$3267,12,FALSE),"")</f>
        <v>0</v>
      </c>
      <c r="Q249" s="766" t="str">
        <f>IFERROR(VLOOKUP($I249,'WM-AR'!$I$7:$AS$3267,14,FALSE),"")</f>
        <v/>
      </c>
      <c r="R249" s="766" t="str">
        <f>IFERROR(VLOOKUP($I249,'WM-AR'!$I$7:$AS$3267,16,FALSE),"")</f>
        <v/>
      </c>
      <c r="S249" s="766" t="str">
        <f>IFERROR(VLOOKUP($I249,'WM-AR'!$I$7:$AS$3267,18,FALSE),"")</f>
        <v/>
      </c>
      <c r="T249" s="766" t="str">
        <f>IFERROR(VLOOKUP($I249,'WM-AR'!$I$7:$AS$3267,20,FALSE),"")</f>
        <v/>
      </c>
      <c r="U249" s="766" t="str">
        <f>IFERROR(VLOOKUP($I249,'WM-AR'!$I$7:$AS$3267,22,FALSE),"")</f>
        <v/>
      </c>
      <c r="V249" s="766" t="str">
        <f>IFERROR(VLOOKUP($I249,'WM-AR'!$I$7:$AS$3267,24,FALSE),"")</f>
        <v/>
      </c>
      <c r="W249" s="766">
        <f>IFERROR(VLOOKUP($I249,'WM-AR'!$I$7:$AS$3267,25,FALSE),"")</f>
        <v>0</v>
      </c>
      <c r="X249" s="766">
        <f>IFERROR(VLOOKUP($I249,'WM-AR'!$I$7:$AS$3267,26,FALSE),"")</f>
        <v>0</v>
      </c>
      <c r="Y249" s="766">
        <f>IFERROR(VLOOKUP($I249,'WM-AR'!$I$7:$AS$3267,27,FALSE),"")</f>
        <v>0</v>
      </c>
      <c r="Z249" s="766">
        <f>IFERROR(VLOOKUP($I249,'WM-AR'!$I$7:$AS$3267,28,FALSE),"")</f>
        <v>0</v>
      </c>
      <c r="AA249" s="766" t="str">
        <f>IFERROR(VLOOKUP($I249,'WM-AR'!$I$7:$AS$3267,29,FALSE),"")</f>
        <v>Material: (   )</v>
      </c>
      <c r="AB249" s="766">
        <f>IFERROR(VLOOKUP($I249,'WM-AR'!$I$7:$AS$3267,30,FALSE),"")</f>
        <v>0</v>
      </c>
      <c r="AC249" s="766">
        <f>IFERROR(VLOOKUP($I249,'WM-AR'!$I$7:$AS$3267,31,FALSE),"")</f>
        <v>0</v>
      </c>
      <c r="AD249" s="766">
        <f>IFERROR(VLOOKUP($I249,'WM-AR'!$I$7:$AS$3267,32,FALSE),"")</f>
        <v>0</v>
      </c>
      <c r="AE249" s="766" t="str">
        <f>IFERROR(VLOOKUP($I249,'WM-AR'!$I$7:$AS$3267,33,FALSE),"")</f>
        <v>(90)KG/M&gt;Weight≥(30)KG/M</v>
      </c>
      <c r="AF249" s="1313" t="str">
        <f>_xlfn.CONCAT("- Material: ( ",AF248," )",CHAR(10),"- (",$H$55,")KG/M&gt;Weight≥(",$H$57,")KG/M")</f>
        <v>- Material: ( KS D 3515 )
- (90)KG/M&gt;Weight≥(30)KG/M</v>
      </c>
      <c r="AG249" s="1134" t="s">
        <v>3586</v>
      </c>
      <c r="AH249" s="1134" t="s">
        <v>3586</v>
      </c>
      <c r="AI249" s="1340"/>
      <c r="AJ249" s="1340" t="str">
        <f t="shared" ref="AJ249:AJ258" si="44">K249</f>
        <v>TON</v>
      </c>
      <c r="AK249" s="905"/>
      <c r="AL249" s="88" t="str">
        <f>IF(AND(ISTEXT($E249),ISTEXT($B249)),"산출기준 &gt;&gt;  "&amp;_xlfn.XLOOKUP($E249,산출기준!$D:$D,산출기준!$E:$E,"매칭실패"),"")</f>
        <v/>
      </c>
    </row>
    <row r="250" spans="2:38" ht="49.9" customHeight="1" outlineLevel="1">
      <c r="B250" s="772"/>
      <c r="C250" s="773"/>
      <c r="D250" s="773"/>
      <c r="E250" s="773"/>
      <c r="F250" s="1083" t="s">
        <v>3492</v>
      </c>
      <c r="G250" s="759" t="str">
        <f t="shared" si="43"/>
        <v xml:space="preserve">Medium Steel |  |  | </v>
      </c>
      <c r="H250" s="816" t="s">
        <v>3542</v>
      </c>
      <c r="I250" s="765" t="str">
        <f t="shared" si="42"/>
        <v>S03AA083-00001</v>
      </c>
      <c r="J250" s="766"/>
      <c r="K250" s="766" t="str">
        <f>IFERROR(VLOOKUP($I250,'WM-AR'!$I$7:$AS$3267,34,FALSE),"")</f>
        <v>TON</v>
      </c>
      <c r="L250" s="766" t="str">
        <f>IFERROR(VLOOKUP($I250,'WM-AR'!$I$7:$AS$3267,4,FALSE),"")</f>
        <v>Main Steel Structure Erection Work</v>
      </c>
      <c r="M250" s="766" t="str">
        <f>IFERROR(VLOOKUP($I250,'WM-AR'!$I$7:$AS$3267,6,FALSE),"")</f>
        <v>Shelter/Building</v>
      </c>
      <c r="N250" s="766" t="str">
        <f>IFERROR(VLOOKUP($I250,'WM-AR'!$I$7:$AS$3267,8,FALSE),"")</f>
        <v>Medium Steel</v>
      </c>
      <c r="O250" s="766">
        <f>IFERROR(VLOOKUP($I250,'WM-AR'!$I$7:$AS$3267,10,FALSE),"")</f>
        <v>0</v>
      </c>
      <c r="P250" s="766">
        <f>IFERROR(VLOOKUP($I250,'WM-AR'!$I$7:$AS$3267,12,FALSE),"")</f>
        <v>0</v>
      </c>
      <c r="Q250" s="766" t="str">
        <f>IFERROR(VLOOKUP($I250,'WM-AR'!$I$7:$AS$3267,14,FALSE),"")</f>
        <v/>
      </c>
      <c r="R250" s="766" t="str">
        <f>IFERROR(VLOOKUP($I250,'WM-AR'!$I$7:$AS$3267,16,FALSE),"")</f>
        <v/>
      </c>
      <c r="S250" s="766" t="str">
        <f>IFERROR(VLOOKUP($I250,'WM-AR'!$I$7:$AS$3267,18,FALSE),"")</f>
        <v/>
      </c>
      <c r="T250" s="766" t="str">
        <f>IFERROR(VLOOKUP($I250,'WM-AR'!$I$7:$AS$3267,20,FALSE),"")</f>
        <v/>
      </c>
      <c r="U250" s="766" t="str">
        <f>IFERROR(VLOOKUP($I250,'WM-AR'!$I$7:$AS$3267,22,FALSE),"")</f>
        <v/>
      </c>
      <c r="V250" s="766" t="str">
        <f>IFERROR(VLOOKUP($I250,'WM-AR'!$I$7:$AS$3267,24,FALSE),"")</f>
        <v/>
      </c>
      <c r="W250" s="766">
        <f>IFERROR(VLOOKUP($I250,'WM-AR'!$I$7:$AS$3267,25,FALSE),"")</f>
        <v>0</v>
      </c>
      <c r="X250" s="766">
        <f>IFERROR(VLOOKUP($I250,'WM-AR'!$I$7:$AS$3267,26,FALSE),"")</f>
        <v>0</v>
      </c>
      <c r="Y250" s="766">
        <f>IFERROR(VLOOKUP($I250,'WM-AR'!$I$7:$AS$3267,27,FALSE),"")</f>
        <v>0</v>
      </c>
      <c r="Z250" s="766">
        <f>IFERROR(VLOOKUP($I250,'WM-AR'!$I$7:$AS$3267,28,FALSE),"")</f>
        <v>0</v>
      </c>
      <c r="AA250" s="766" t="str">
        <f>IFERROR(VLOOKUP($I250,'WM-AR'!$I$7:$AS$3267,29,FALSE),"")</f>
        <v>Material: (   )</v>
      </c>
      <c r="AB250" s="766">
        <f>IFERROR(VLOOKUP($I250,'WM-AR'!$I$7:$AS$3267,30,FALSE),"")</f>
        <v>0</v>
      </c>
      <c r="AC250" s="766">
        <f>IFERROR(VLOOKUP($I250,'WM-AR'!$I$7:$AS$3267,31,FALSE),"")</f>
        <v>0</v>
      </c>
      <c r="AD250" s="766">
        <f>IFERROR(VLOOKUP($I250,'WM-AR'!$I$7:$AS$3267,32,FALSE),"")</f>
        <v>0</v>
      </c>
      <c r="AE250" s="766">
        <f>IFERROR(VLOOKUP($I250,'WM-AR'!$I$7:$AS$3267,33,FALSE),"")</f>
        <v>0</v>
      </c>
      <c r="AF250" s="1313" t="str">
        <f>_xlfn.CONCAT("- Material: ( ",AF248," )")</f>
        <v>- Material: ( KS D 3515 )</v>
      </c>
      <c r="AG250" s="1314" t="s">
        <v>3587</v>
      </c>
      <c r="AH250" s="1314" t="s">
        <v>3587</v>
      </c>
      <c r="AI250" s="1340"/>
      <c r="AJ250" s="1340" t="str">
        <f t="shared" si="44"/>
        <v>TON</v>
      </c>
      <c r="AK250" s="1267"/>
      <c r="AL250" s="88" t="str">
        <f>IF(AND(ISTEXT($E250),ISTEXT($B250)),"산출기준 &gt;&gt;  "&amp;_xlfn.XLOOKUP($E250,산출기준!$D:$D,산출기준!$E:$E,"매칭실패"),"")</f>
        <v/>
      </c>
    </row>
    <row r="251" spans="2:38" ht="49.9" customHeight="1" outlineLevel="1">
      <c r="B251" s="758"/>
      <c r="C251" s="759"/>
      <c r="D251" s="759"/>
      <c r="E251" s="759"/>
      <c r="F251" s="1315" t="s">
        <v>1976</v>
      </c>
      <c r="G251" s="759" t="str">
        <f>IF(IF(N251=0,"",N251)&amp;" | "&amp;IF(O251=0,"",O251)&amp;" | "&amp;IF(Q251=0,"",Q251)&amp;" | "&amp;IF(R251=0,"",R251)=" |  |  | ","",IF(N251=0,"",N251)&amp;" | "&amp;IF(O251=0,"",O251)&amp;" | "&amp;IF(Q251=0,"",Q251)&amp;" | "&amp;IF(R251=0,"",R251))</f>
        <v xml:space="preserve">Plates - Gusset, Stiffener, ETC |  |  | </v>
      </c>
      <c r="H251" s="1153" t="s">
        <v>3495</v>
      </c>
      <c r="I251" s="765" t="str">
        <f>LEFT(H251,14)</f>
        <v>S01AA009-00001</v>
      </c>
      <c r="J251" s="766"/>
      <c r="K251" s="766" t="s">
        <v>3496</v>
      </c>
      <c r="L251" s="766" t="s">
        <v>3497</v>
      </c>
      <c r="M251" s="766" t="s">
        <v>3498</v>
      </c>
      <c r="N251" s="766" t="s">
        <v>3499</v>
      </c>
      <c r="O251" s="766">
        <v>0</v>
      </c>
      <c r="P251" s="766">
        <v>0</v>
      </c>
      <c r="Q251" s="766">
        <v>0</v>
      </c>
      <c r="R251" s="766">
        <v>0</v>
      </c>
      <c r="S251" s="766">
        <v>0</v>
      </c>
      <c r="T251" s="766">
        <v>0</v>
      </c>
      <c r="U251" s="766">
        <v>0</v>
      </c>
      <c r="V251" s="766">
        <v>0</v>
      </c>
      <c r="W251" s="766">
        <v>0</v>
      </c>
      <c r="X251" s="766">
        <v>0</v>
      </c>
      <c r="Y251" s="766">
        <v>0</v>
      </c>
      <c r="Z251" s="766">
        <v>0</v>
      </c>
      <c r="AA251" s="766" t="s">
        <v>3500</v>
      </c>
      <c r="AB251" s="766">
        <v>0</v>
      </c>
      <c r="AC251" s="766">
        <v>0</v>
      </c>
      <c r="AD251" s="766">
        <v>0</v>
      </c>
      <c r="AE251" s="766">
        <v>0</v>
      </c>
      <c r="AF251" s="817"/>
      <c r="AG251" s="1314" t="s">
        <v>3588</v>
      </c>
      <c r="AH251" s="1314" t="s">
        <v>3588</v>
      </c>
      <c r="AI251" s="769"/>
      <c r="AJ251" s="769" t="str">
        <f>K251</f>
        <v>TON</v>
      </c>
      <c r="AK251" s="1341"/>
      <c r="AL251" s="88" t="s">
        <v>2965</v>
      </c>
    </row>
    <row r="252" spans="2:38" ht="49.9" customHeight="1" outlineLevel="1">
      <c r="B252" s="772"/>
      <c r="C252" s="773"/>
      <c r="D252" s="773"/>
      <c r="E252" s="773"/>
      <c r="F252" s="1083" t="s">
        <v>3502</v>
      </c>
      <c r="G252" s="759" t="str">
        <f t="shared" si="43"/>
        <v xml:space="preserve">for Non-Fireproofed Steel Surface |  |  | </v>
      </c>
      <c r="H252" s="816" t="s">
        <v>3503</v>
      </c>
      <c r="I252" s="765" t="str">
        <f t="shared" si="42"/>
        <v>S41AA051-00001</v>
      </c>
      <c r="J252" s="766"/>
      <c r="K252" s="766" t="str">
        <f>IFERROR(VLOOKUP($I252,'WM-AR'!$I$7:$AS$3267,34,FALSE),"")</f>
        <v>M2</v>
      </c>
      <c r="L252" s="766" t="str">
        <f>IFERROR(VLOOKUP($I252,'WM-AR'!$I$7:$AS$3267,4,FALSE),"")</f>
        <v>Steel Structure Paint Work</v>
      </c>
      <c r="M252" s="766" t="str">
        <f>IFERROR(VLOOKUP($I252,'WM-AR'!$I$7:$AS$3267,6,FALSE),"")</f>
        <v>Shelter/Building</v>
      </c>
      <c r="N252" s="766" t="str">
        <f>IFERROR(VLOOKUP($I252,'WM-AR'!$I$7:$AS$3267,8,FALSE),"")</f>
        <v>for Non-Fireproofed Steel Surface</v>
      </c>
      <c r="O252" s="766">
        <f>IFERROR(VLOOKUP($I252,'WM-AR'!$I$7:$AS$3267,10,FALSE),"")</f>
        <v>0</v>
      </c>
      <c r="P252" s="766">
        <f>IFERROR(VLOOKUP($I252,'WM-AR'!$I$7:$AS$3267,12,FALSE),"")</f>
        <v>0</v>
      </c>
      <c r="Q252" s="766" t="str">
        <f>IFERROR(VLOOKUP($I252,'WM-AR'!$I$7:$AS$3267,14,FALSE),"")</f>
        <v/>
      </c>
      <c r="R252" s="766" t="str">
        <f>IFERROR(VLOOKUP($I252,'WM-AR'!$I$7:$AS$3267,16,FALSE),"")</f>
        <v/>
      </c>
      <c r="S252" s="766" t="str">
        <f>IFERROR(VLOOKUP($I252,'WM-AR'!$I$7:$AS$3267,18,FALSE),"")</f>
        <v/>
      </c>
      <c r="T252" s="766" t="str">
        <f>IFERROR(VLOOKUP($I252,'WM-AR'!$I$7:$AS$3267,20,FALSE),"")</f>
        <v/>
      </c>
      <c r="U252" s="766" t="str">
        <f>IFERROR(VLOOKUP($I252,'WM-AR'!$I$7:$AS$3267,22,FALSE),"")</f>
        <v/>
      </c>
      <c r="V252" s="766" t="str">
        <f>IFERROR(VLOOKUP($I252,'WM-AR'!$I$7:$AS$3267,24,FALSE),"")</f>
        <v/>
      </c>
      <c r="W252" s="766">
        <f>IFERROR(VLOOKUP($I252,'WM-AR'!$I$7:$AS$3267,25,FALSE),"")</f>
        <v>0</v>
      </c>
      <c r="X252" s="766">
        <f>IFERROR(VLOOKUP($I252,'WM-AR'!$I$7:$AS$3267,26,FALSE),"")</f>
        <v>0</v>
      </c>
      <c r="Y252" s="766">
        <f>IFERROR(VLOOKUP($I252,'WM-AR'!$I$7:$AS$3267,27,FALSE),"")</f>
        <v>0</v>
      </c>
      <c r="Z252" s="766">
        <f>IFERROR(VLOOKUP($I252,'WM-AR'!$I$7:$AS$3267,28,FALSE),"")</f>
        <v>0</v>
      </c>
      <c r="AA252" s="766" t="str">
        <f>IFERROR(VLOOKUP($I252,'WM-AR'!$I$7:$AS$3267,29,FALSE),"")</f>
        <v>Material: (   )</v>
      </c>
      <c r="AB252" s="766">
        <f>IFERROR(VLOOKUP($I252,'WM-AR'!$I$7:$AS$3267,30,FALSE),"")</f>
        <v>0</v>
      </c>
      <c r="AC252" s="766">
        <f>IFERROR(VLOOKUP($I252,'WM-AR'!$I$7:$AS$3267,31,FALSE),"")</f>
        <v>0</v>
      </c>
      <c r="AD252" s="766">
        <f>IFERROR(VLOOKUP($I252,'WM-AR'!$I$7:$AS$3267,32,FALSE),"")</f>
        <v>0</v>
      </c>
      <c r="AE252" s="766">
        <f>IFERROR(VLOOKUP($I252,'WM-AR'!$I$7:$AS$3267,33,FALSE),"")</f>
        <v>0</v>
      </c>
      <c r="AF252" s="767"/>
      <c r="AG252" s="1342" t="s">
        <v>3589</v>
      </c>
      <c r="AH252" s="1342" t="s">
        <v>3589</v>
      </c>
      <c r="AI252" s="1340"/>
      <c r="AJ252" s="1340" t="str">
        <f t="shared" si="44"/>
        <v>M2</v>
      </c>
      <c r="AK252" s="1267"/>
      <c r="AL252" s="88" t="str">
        <f>IF(AND(ISTEXT($E252),ISTEXT($B252)),"산출기준 &gt;&gt;  "&amp;_xlfn.XLOOKUP($E252,산출기준!$D:$D,산출기준!$E:$E,"매칭실패"),"")</f>
        <v/>
      </c>
    </row>
    <row r="253" spans="2:38">
      <c r="B253" s="1127"/>
      <c r="C253" s="1165"/>
      <c r="D253" s="1165"/>
      <c r="E253" s="1165"/>
      <c r="F253" s="1165"/>
      <c r="G253" s="1131"/>
      <c r="H253" s="1131"/>
      <c r="I253" s="1130" t="str">
        <f t="shared" si="42"/>
        <v/>
      </c>
      <c r="J253" s="1132"/>
      <c r="K253" s="1132" t="str">
        <f>IFERROR(VLOOKUP($I253,'WM-AR'!$I$7:$AS$3267,34,FALSE),"")</f>
        <v/>
      </c>
      <c r="L253" s="1132" t="str">
        <f>IFERROR(VLOOKUP($I253,'WM-AR'!$I$7:$AS$3267,4,FALSE),"")</f>
        <v/>
      </c>
      <c r="M253" s="1132" t="str">
        <f>IFERROR(VLOOKUP($I253,'WM-AR'!$I$7:$AS$3267,6,FALSE),"")</f>
        <v/>
      </c>
      <c r="N253" s="1132" t="str">
        <f>IFERROR(VLOOKUP($I253,'WM-AR'!$I$7:$AS$3267,8,FALSE),"")</f>
        <v/>
      </c>
      <c r="O253" s="1132" t="str">
        <f>IFERROR(VLOOKUP($I253,'WM-AR'!$I$7:$AS$3267,10,FALSE),"")</f>
        <v/>
      </c>
      <c r="P253" s="1132" t="str">
        <f>IFERROR(VLOOKUP($I253,'WM-AR'!$I$7:$AS$3267,12,FALSE),"")</f>
        <v/>
      </c>
      <c r="Q253" s="1132" t="str">
        <f>IFERROR(VLOOKUP($I253,'WM-AR'!$I$7:$AS$3267,14,FALSE),"")</f>
        <v/>
      </c>
      <c r="R253" s="1132" t="str">
        <f>IFERROR(VLOOKUP($I253,'WM-AR'!$I$7:$AS$3267,16,FALSE),"")</f>
        <v/>
      </c>
      <c r="S253" s="1132" t="str">
        <f>IFERROR(VLOOKUP($I253,'WM-AR'!$I$7:$AS$3267,18,FALSE),"")</f>
        <v/>
      </c>
      <c r="T253" s="1132" t="str">
        <f>IFERROR(VLOOKUP($I253,'WM-AR'!$I$7:$AS$3267,20,FALSE),"")</f>
        <v/>
      </c>
      <c r="U253" s="1132" t="str">
        <f>IFERROR(VLOOKUP($I253,'WM-AR'!$I$7:$AS$3267,22,FALSE),"")</f>
        <v/>
      </c>
      <c r="V253" s="1132" t="str">
        <f>IFERROR(VLOOKUP($I253,'WM-AR'!$I$7:$AS$3267,24,FALSE),"")</f>
        <v/>
      </c>
      <c r="W253" s="1132" t="str">
        <f>IFERROR(VLOOKUP($I253,'WM-AR'!$I$7:$AS$3267,25,FALSE),"")</f>
        <v/>
      </c>
      <c r="X253" s="1132" t="str">
        <f>IFERROR(VLOOKUP($I253,'WM-AR'!$I$7:$AS$3267,26,FALSE),"")</f>
        <v/>
      </c>
      <c r="Y253" s="1132" t="str">
        <f>IFERROR(VLOOKUP($I253,'WM-AR'!$I$7:$AS$3267,27,FALSE),"")</f>
        <v/>
      </c>
      <c r="Z253" s="1132" t="str">
        <f>IFERROR(VLOOKUP($I253,'WM-AR'!$I$7:$AS$3267,28,FALSE),"")</f>
        <v/>
      </c>
      <c r="AA253" s="1132" t="str">
        <f>IFERROR(VLOOKUP($I253,'WM-AR'!$I$7:$AS$3267,29,FALSE),"")</f>
        <v/>
      </c>
      <c r="AB253" s="1132" t="str">
        <f>IFERROR(VLOOKUP($I253,'WM-AR'!$I$7:$AS$3267,30,FALSE),"")</f>
        <v/>
      </c>
      <c r="AC253" s="1132" t="str">
        <f>IFERROR(VLOOKUP($I253,'WM-AR'!$I$7:$AS$3267,31,FALSE),"")</f>
        <v/>
      </c>
      <c r="AD253" s="1132" t="str">
        <f>IFERROR(VLOOKUP($I253,'WM-AR'!$I$7:$AS$3267,32,FALSE),"")</f>
        <v/>
      </c>
      <c r="AE253" s="1132" t="str">
        <f>IFERROR(VLOOKUP($I253,'WM-AR'!$I$7:$AS$3267,33,FALSE),"")</f>
        <v/>
      </c>
      <c r="AF253" s="1190"/>
      <c r="AG253" s="1134"/>
      <c r="AH253" s="1134"/>
      <c r="AI253" s="1135"/>
      <c r="AJ253" s="1135" t="str">
        <f t="shared" si="44"/>
        <v/>
      </c>
      <c r="AK253" s="1136"/>
      <c r="AL253" s="88" t="str">
        <f>IF(AND(ISTEXT($E253),ISTEXT($B253)),"산출기준 &gt;&gt;  "&amp;_xlfn.XLOOKUP($E253,산출기준!$D:$D,산출기준!$E:$E,"매칭실패"),"")</f>
        <v/>
      </c>
    </row>
    <row r="254" spans="2:38">
      <c r="B254" s="1111"/>
      <c r="C254" s="1166"/>
      <c r="D254" s="1166"/>
      <c r="E254" s="1166"/>
      <c r="F254" s="1166"/>
      <c r="G254" s="843"/>
      <c r="H254" s="843"/>
      <c r="I254" s="712" t="str">
        <f t="shared" si="42"/>
        <v/>
      </c>
      <c r="J254" s="714"/>
      <c r="K254" s="714" t="str">
        <f>IFERROR(VLOOKUP($I254,'WM-AR'!$I$7:$AS$3267,34,FALSE),"")</f>
        <v/>
      </c>
      <c r="L254" s="714" t="str">
        <f>IFERROR(VLOOKUP($I254,'WM-AR'!$I$7:$AS$3267,4,FALSE),"")</f>
        <v/>
      </c>
      <c r="M254" s="714" t="str">
        <f>IFERROR(VLOOKUP($I254,'WM-AR'!$I$7:$AS$3267,6,FALSE),"")</f>
        <v/>
      </c>
      <c r="N254" s="714" t="str">
        <f>IFERROR(VLOOKUP($I254,'WM-AR'!$I$7:$AS$3267,8,FALSE),"")</f>
        <v/>
      </c>
      <c r="O254" s="714" t="str">
        <f>IFERROR(VLOOKUP($I254,'WM-AR'!$I$7:$AS$3267,10,FALSE),"")</f>
        <v/>
      </c>
      <c r="P254" s="714" t="str">
        <f>IFERROR(VLOOKUP($I254,'WM-AR'!$I$7:$AS$3267,12,FALSE),"")</f>
        <v/>
      </c>
      <c r="Q254" s="714" t="str">
        <f>IFERROR(VLOOKUP($I254,'WM-AR'!$I$7:$AS$3267,14,FALSE),"")</f>
        <v/>
      </c>
      <c r="R254" s="714" t="str">
        <f>IFERROR(VLOOKUP($I254,'WM-AR'!$I$7:$AS$3267,16,FALSE),"")</f>
        <v/>
      </c>
      <c r="S254" s="714" t="str">
        <f>IFERROR(VLOOKUP($I254,'WM-AR'!$I$7:$AS$3267,18,FALSE),"")</f>
        <v/>
      </c>
      <c r="T254" s="714" t="str">
        <f>IFERROR(VLOOKUP($I254,'WM-AR'!$I$7:$AS$3267,20,FALSE),"")</f>
        <v/>
      </c>
      <c r="U254" s="714" t="str">
        <f>IFERROR(VLOOKUP($I254,'WM-AR'!$I$7:$AS$3267,22,FALSE),"")</f>
        <v/>
      </c>
      <c r="V254" s="714" t="str">
        <f>IFERROR(VLOOKUP($I254,'WM-AR'!$I$7:$AS$3267,24,FALSE),"")</f>
        <v/>
      </c>
      <c r="W254" s="714" t="str">
        <f>IFERROR(VLOOKUP($I254,'WM-AR'!$I$7:$AS$3267,25,FALSE),"")</f>
        <v/>
      </c>
      <c r="X254" s="714" t="str">
        <f>IFERROR(VLOOKUP($I254,'WM-AR'!$I$7:$AS$3267,26,FALSE),"")</f>
        <v/>
      </c>
      <c r="Y254" s="714" t="str">
        <f>IFERROR(VLOOKUP($I254,'WM-AR'!$I$7:$AS$3267,27,FALSE),"")</f>
        <v/>
      </c>
      <c r="Z254" s="714" t="str">
        <f>IFERROR(VLOOKUP($I254,'WM-AR'!$I$7:$AS$3267,28,FALSE),"")</f>
        <v/>
      </c>
      <c r="AA254" s="714" t="str">
        <f>IFERROR(VLOOKUP($I254,'WM-AR'!$I$7:$AS$3267,29,FALSE),"")</f>
        <v/>
      </c>
      <c r="AB254" s="714" t="str">
        <f>IFERROR(VLOOKUP($I254,'WM-AR'!$I$7:$AS$3267,30,FALSE),"")</f>
        <v/>
      </c>
      <c r="AC254" s="714" t="str">
        <f>IFERROR(VLOOKUP($I254,'WM-AR'!$I$7:$AS$3267,31,FALSE),"")</f>
        <v/>
      </c>
      <c r="AD254" s="714" t="str">
        <f>IFERROR(VLOOKUP($I254,'WM-AR'!$I$7:$AS$3267,32,FALSE),"")</f>
        <v/>
      </c>
      <c r="AE254" s="714" t="str">
        <f>IFERROR(VLOOKUP($I254,'WM-AR'!$I$7:$AS$3267,33,FALSE),"")</f>
        <v/>
      </c>
      <c r="AF254" s="938"/>
      <c r="AG254" s="852"/>
      <c r="AH254" s="852"/>
      <c r="AI254" s="854"/>
      <c r="AJ254" s="854" t="str">
        <f t="shared" si="44"/>
        <v/>
      </c>
      <c r="AK254" s="1114"/>
      <c r="AL254" s="88" t="str">
        <f>IF(AND(ISTEXT($E254),ISTEXT($B254)),"산출기준 &gt;&gt;  "&amp;_xlfn.XLOOKUP($E254,산출기준!$D:$D,산출기준!$E:$E,"매칭실패"),"")</f>
        <v/>
      </c>
    </row>
    <row r="255" spans="2:38">
      <c r="B255" s="1111"/>
      <c r="C255" s="1166"/>
      <c r="D255" s="1166"/>
      <c r="E255" s="1166"/>
      <c r="F255" s="1166"/>
      <c r="G255" s="843"/>
      <c r="H255" s="843"/>
      <c r="I255" s="712" t="str">
        <f t="shared" si="42"/>
        <v/>
      </c>
      <c r="J255" s="714"/>
      <c r="K255" s="714" t="str">
        <f>IFERROR(VLOOKUP($I255,'WM-AR'!$I$7:$AS$3267,34,FALSE),"")</f>
        <v/>
      </c>
      <c r="L255" s="714" t="str">
        <f>IFERROR(VLOOKUP($I255,'WM-AR'!$I$7:$AS$3267,4,FALSE),"")</f>
        <v/>
      </c>
      <c r="M255" s="714" t="str">
        <f>IFERROR(VLOOKUP($I255,'WM-AR'!$I$7:$AS$3267,6,FALSE),"")</f>
        <v/>
      </c>
      <c r="N255" s="714" t="str">
        <f>IFERROR(VLOOKUP($I255,'WM-AR'!$I$7:$AS$3267,8,FALSE),"")</f>
        <v/>
      </c>
      <c r="O255" s="714" t="str">
        <f>IFERROR(VLOOKUP($I255,'WM-AR'!$I$7:$AS$3267,10,FALSE),"")</f>
        <v/>
      </c>
      <c r="P255" s="714" t="str">
        <f>IFERROR(VLOOKUP($I255,'WM-AR'!$I$7:$AS$3267,12,FALSE),"")</f>
        <v/>
      </c>
      <c r="Q255" s="714" t="str">
        <f>IFERROR(VLOOKUP($I255,'WM-AR'!$I$7:$AS$3267,14,FALSE),"")</f>
        <v/>
      </c>
      <c r="R255" s="714" t="str">
        <f>IFERROR(VLOOKUP($I255,'WM-AR'!$I$7:$AS$3267,16,FALSE),"")</f>
        <v/>
      </c>
      <c r="S255" s="714" t="str">
        <f>IFERROR(VLOOKUP($I255,'WM-AR'!$I$7:$AS$3267,18,FALSE),"")</f>
        <v/>
      </c>
      <c r="T255" s="714" t="str">
        <f>IFERROR(VLOOKUP($I255,'WM-AR'!$I$7:$AS$3267,20,FALSE),"")</f>
        <v/>
      </c>
      <c r="U255" s="714" t="str">
        <f>IFERROR(VLOOKUP($I255,'WM-AR'!$I$7:$AS$3267,22,FALSE),"")</f>
        <v/>
      </c>
      <c r="V255" s="714" t="str">
        <f>IFERROR(VLOOKUP($I255,'WM-AR'!$I$7:$AS$3267,24,FALSE),"")</f>
        <v/>
      </c>
      <c r="W255" s="714" t="str">
        <f>IFERROR(VLOOKUP($I255,'WM-AR'!$I$7:$AS$3267,25,FALSE),"")</f>
        <v/>
      </c>
      <c r="X255" s="714" t="str">
        <f>IFERROR(VLOOKUP($I255,'WM-AR'!$I$7:$AS$3267,26,FALSE),"")</f>
        <v/>
      </c>
      <c r="Y255" s="714" t="str">
        <f>IFERROR(VLOOKUP($I255,'WM-AR'!$I$7:$AS$3267,27,FALSE),"")</f>
        <v/>
      </c>
      <c r="Z255" s="714" t="str">
        <f>IFERROR(VLOOKUP($I255,'WM-AR'!$I$7:$AS$3267,28,FALSE),"")</f>
        <v/>
      </c>
      <c r="AA255" s="714" t="str">
        <f>IFERROR(VLOOKUP($I255,'WM-AR'!$I$7:$AS$3267,29,FALSE),"")</f>
        <v/>
      </c>
      <c r="AB255" s="714" t="str">
        <f>IFERROR(VLOOKUP($I255,'WM-AR'!$I$7:$AS$3267,30,FALSE),"")</f>
        <v/>
      </c>
      <c r="AC255" s="714" t="str">
        <f>IFERROR(VLOOKUP($I255,'WM-AR'!$I$7:$AS$3267,31,FALSE),"")</f>
        <v/>
      </c>
      <c r="AD255" s="714" t="str">
        <f>IFERROR(VLOOKUP($I255,'WM-AR'!$I$7:$AS$3267,32,FALSE),"")</f>
        <v/>
      </c>
      <c r="AE255" s="714" t="str">
        <f>IFERROR(VLOOKUP($I255,'WM-AR'!$I$7:$AS$3267,33,FALSE),"")</f>
        <v/>
      </c>
      <c r="AF255" s="938"/>
      <c r="AG255" s="852"/>
      <c r="AH255" s="852"/>
      <c r="AI255" s="854"/>
      <c r="AJ255" s="854" t="str">
        <f t="shared" si="44"/>
        <v/>
      </c>
      <c r="AK255" s="1114"/>
      <c r="AL255" s="88" t="str">
        <f>IF(AND(ISTEXT($E255),ISTEXT($B255)),"산출기준 &gt;&gt;  "&amp;_xlfn.XLOOKUP($E255,산출기준!$D:$D,산출기준!$E:$E,"매칭실패"),"")</f>
        <v/>
      </c>
    </row>
    <row r="256" spans="2:38">
      <c r="B256" s="1111"/>
      <c r="C256" s="1166"/>
      <c r="D256" s="1166"/>
      <c r="E256" s="1166"/>
      <c r="F256" s="1166"/>
      <c r="G256" s="843"/>
      <c r="H256" s="843"/>
      <c r="I256" s="712" t="str">
        <f t="shared" si="42"/>
        <v/>
      </c>
      <c r="J256" s="714"/>
      <c r="K256" s="714" t="str">
        <f>IFERROR(VLOOKUP($I256,'WM-AR'!$I$7:$AS$3267,34,FALSE),"")</f>
        <v/>
      </c>
      <c r="L256" s="714" t="str">
        <f>IFERROR(VLOOKUP($I256,'WM-AR'!$I$7:$AS$3267,4,FALSE),"")</f>
        <v/>
      </c>
      <c r="M256" s="714" t="str">
        <f>IFERROR(VLOOKUP($I256,'WM-AR'!$I$7:$AS$3267,6,FALSE),"")</f>
        <v/>
      </c>
      <c r="N256" s="714" t="str">
        <f>IFERROR(VLOOKUP($I256,'WM-AR'!$I$7:$AS$3267,8,FALSE),"")</f>
        <v/>
      </c>
      <c r="O256" s="714" t="str">
        <f>IFERROR(VLOOKUP($I256,'WM-AR'!$I$7:$AS$3267,10,FALSE),"")</f>
        <v/>
      </c>
      <c r="P256" s="714" t="str">
        <f>IFERROR(VLOOKUP($I256,'WM-AR'!$I$7:$AS$3267,12,FALSE),"")</f>
        <v/>
      </c>
      <c r="Q256" s="714" t="str">
        <f>IFERROR(VLOOKUP($I256,'WM-AR'!$I$7:$AS$3267,14,FALSE),"")</f>
        <v/>
      </c>
      <c r="R256" s="714" t="str">
        <f>IFERROR(VLOOKUP($I256,'WM-AR'!$I$7:$AS$3267,16,FALSE),"")</f>
        <v/>
      </c>
      <c r="S256" s="714" t="str">
        <f>IFERROR(VLOOKUP($I256,'WM-AR'!$I$7:$AS$3267,18,FALSE),"")</f>
        <v/>
      </c>
      <c r="T256" s="714" t="str">
        <f>IFERROR(VLOOKUP($I256,'WM-AR'!$I$7:$AS$3267,20,FALSE),"")</f>
        <v/>
      </c>
      <c r="U256" s="714" t="str">
        <f>IFERROR(VLOOKUP($I256,'WM-AR'!$I$7:$AS$3267,22,FALSE),"")</f>
        <v/>
      </c>
      <c r="V256" s="714" t="str">
        <f>IFERROR(VLOOKUP($I256,'WM-AR'!$I$7:$AS$3267,24,FALSE),"")</f>
        <v/>
      </c>
      <c r="W256" s="714" t="str">
        <f>IFERROR(VLOOKUP($I256,'WM-AR'!$I$7:$AS$3267,25,FALSE),"")</f>
        <v/>
      </c>
      <c r="X256" s="714" t="str">
        <f>IFERROR(VLOOKUP($I256,'WM-AR'!$I$7:$AS$3267,26,FALSE),"")</f>
        <v/>
      </c>
      <c r="Y256" s="714" t="str">
        <f>IFERROR(VLOOKUP($I256,'WM-AR'!$I$7:$AS$3267,27,FALSE),"")</f>
        <v/>
      </c>
      <c r="Z256" s="714" t="str">
        <f>IFERROR(VLOOKUP($I256,'WM-AR'!$I$7:$AS$3267,28,FALSE),"")</f>
        <v/>
      </c>
      <c r="AA256" s="714" t="str">
        <f>IFERROR(VLOOKUP($I256,'WM-AR'!$I$7:$AS$3267,29,FALSE),"")</f>
        <v/>
      </c>
      <c r="AB256" s="714" t="str">
        <f>IFERROR(VLOOKUP($I256,'WM-AR'!$I$7:$AS$3267,30,FALSE),"")</f>
        <v/>
      </c>
      <c r="AC256" s="714" t="str">
        <f>IFERROR(VLOOKUP($I256,'WM-AR'!$I$7:$AS$3267,31,FALSE),"")</f>
        <v/>
      </c>
      <c r="AD256" s="714" t="str">
        <f>IFERROR(VLOOKUP($I256,'WM-AR'!$I$7:$AS$3267,32,FALSE),"")</f>
        <v/>
      </c>
      <c r="AE256" s="714" t="str">
        <f>IFERROR(VLOOKUP($I256,'WM-AR'!$I$7:$AS$3267,33,FALSE),"")</f>
        <v/>
      </c>
      <c r="AF256" s="938"/>
      <c r="AG256" s="852"/>
      <c r="AH256" s="852"/>
      <c r="AI256" s="854"/>
      <c r="AJ256" s="854" t="str">
        <f t="shared" si="44"/>
        <v/>
      </c>
      <c r="AK256" s="1114"/>
      <c r="AL256" s="88" t="str">
        <f>IF(AND(ISTEXT($E256),ISTEXT($B256)),"산출기준 &gt;&gt;  "&amp;_xlfn.XLOOKUP($E256,산출기준!$D:$D,산출기준!$E:$E,"매칭실패"),"")</f>
        <v/>
      </c>
    </row>
    <row r="257" spans="2:38">
      <c r="B257" s="1111"/>
      <c r="C257" s="1166"/>
      <c r="D257" s="1166"/>
      <c r="E257" s="1166"/>
      <c r="F257" s="1166"/>
      <c r="G257" s="843"/>
      <c r="H257" s="843"/>
      <c r="I257" s="712" t="str">
        <f t="shared" si="42"/>
        <v/>
      </c>
      <c r="J257" s="714"/>
      <c r="K257" s="714" t="str">
        <f>IFERROR(VLOOKUP($I257,'WM-AR'!$I$7:$AS$3267,34,FALSE),"")</f>
        <v/>
      </c>
      <c r="L257" s="714" t="str">
        <f>IFERROR(VLOOKUP($I257,'WM-AR'!$I$7:$AS$3267,4,FALSE),"")</f>
        <v/>
      </c>
      <c r="M257" s="714" t="str">
        <f>IFERROR(VLOOKUP($I257,'WM-AR'!$I$7:$AS$3267,6,FALSE),"")</f>
        <v/>
      </c>
      <c r="N257" s="714" t="str">
        <f>IFERROR(VLOOKUP($I257,'WM-AR'!$I$7:$AS$3267,8,FALSE),"")</f>
        <v/>
      </c>
      <c r="O257" s="714" t="str">
        <f>IFERROR(VLOOKUP($I257,'WM-AR'!$I$7:$AS$3267,10,FALSE),"")</f>
        <v/>
      </c>
      <c r="P257" s="714" t="str">
        <f>IFERROR(VLOOKUP($I257,'WM-AR'!$I$7:$AS$3267,12,FALSE),"")</f>
        <v/>
      </c>
      <c r="Q257" s="714" t="str">
        <f>IFERROR(VLOOKUP($I257,'WM-AR'!$I$7:$AS$3267,14,FALSE),"")</f>
        <v/>
      </c>
      <c r="R257" s="714" t="str">
        <f>IFERROR(VLOOKUP($I257,'WM-AR'!$I$7:$AS$3267,16,FALSE),"")</f>
        <v/>
      </c>
      <c r="S257" s="714" t="str">
        <f>IFERROR(VLOOKUP($I257,'WM-AR'!$I$7:$AS$3267,18,FALSE),"")</f>
        <v/>
      </c>
      <c r="T257" s="714" t="str">
        <f>IFERROR(VLOOKUP($I257,'WM-AR'!$I$7:$AS$3267,20,FALSE),"")</f>
        <v/>
      </c>
      <c r="U257" s="714" t="str">
        <f>IFERROR(VLOOKUP($I257,'WM-AR'!$I$7:$AS$3267,22,FALSE),"")</f>
        <v/>
      </c>
      <c r="V257" s="714" t="str">
        <f>IFERROR(VLOOKUP($I257,'WM-AR'!$I$7:$AS$3267,24,FALSE),"")</f>
        <v/>
      </c>
      <c r="W257" s="714" t="str">
        <f>IFERROR(VLOOKUP($I257,'WM-AR'!$I$7:$AS$3267,25,FALSE),"")</f>
        <v/>
      </c>
      <c r="X257" s="714" t="str">
        <f>IFERROR(VLOOKUP($I257,'WM-AR'!$I$7:$AS$3267,26,FALSE),"")</f>
        <v/>
      </c>
      <c r="Y257" s="714" t="str">
        <f>IFERROR(VLOOKUP($I257,'WM-AR'!$I$7:$AS$3267,27,FALSE),"")</f>
        <v/>
      </c>
      <c r="Z257" s="714" t="str">
        <f>IFERROR(VLOOKUP($I257,'WM-AR'!$I$7:$AS$3267,28,FALSE),"")</f>
        <v/>
      </c>
      <c r="AA257" s="714" t="str">
        <f>IFERROR(VLOOKUP($I257,'WM-AR'!$I$7:$AS$3267,29,FALSE),"")</f>
        <v/>
      </c>
      <c r="AB257" s="714" t="str">
        <f>IFERROR(VLOOKUP($I257,'WM-AR'!$I$7:$AS$3267,30,FALSE),"")</f>
        <v/>
      </c>
      <c r="AC257" s="714" t="str">
        <f>IFERROR(VLOOKUP($I257,'WM-AR'!$I$7:$AS$3267,31,FALSE),"")</f>
        <v/>
      </c>
      <c r="AD257" s="714" t="str">
        <f>IFERROR(VLOOKUP($I257,'WM-AR'!$I$7:$AS$3267,32,FALSE),"")</f>
        <v/>
      </c>
      <c r="AE257" s="714" t="str">
        <f>IFERROR(VLOOKUP($I257,'WM-AR'!$I$7:$AS$3267,33,FALSE),"")</f>
        <v/>
      </c>
      <c r="AF257" s="938"/>
      <c r="AG257" s="852"/>
      <c r="AH257" s="852"/>
      <c r="AI257" s="854"/>
      <c r="AJ257" s="854" t="str">
        <f t="shared" si="44"/>
        <v/>
      </c>
      <c r="AK257" s="1114"/>
      <c r="AL257" s="88" t="str">
        <f>IF(AND(ISTEXT($E257),ISTEXT($B257)),"산출기준 &gt;&gt;  "&amp;_xlfn.XLOOKUP($E257,산출기준!$D:$D,산출기준!$E:$E,"매칭실패"),"")</f>
        <v/>
      </c>
    </row>
    <row r="258" spans="2:38">
      <c r="B258" s="1116"/>
      <c r="C258" s="1167"/>
      <c r="D258" s="1167"/>
      <c r="E258" s="1167"/>
      <c r="F258" s="1167"/>
      <c r="G258" s="1120"/>
      <c r="H258" s="1120"/>
      <c r="I258" s="1119" t="str">
        <f t="shared" si="42"/>
        <v/>
      </c>
      <c r="J258" s="1121"/>
      <c r="K258" s="1121" t="str">
        <f>IFERROR(VLOOKUP($I258,'WM-AR'!$I$7:$AS$3267,34,FALSE),"")</f>
        <v/>
      </c>
      <c r="L258" s="1121" t="str">
        <f>IFERROR(VLOOKUP($I258,'WM-AR'!$I$7:$AS$3267,4,FALSE),"")</f>
        <v/>
      </c>
      <c r="M258" s="1121" t="str">
        <f>IFERROR(VLOOKUP($I258,'WM-AR'!$I$7:$AS$3267,6,FALSE),"")</f>
        <v/>
      </c>
      <c r="N258" s="1121" t="str">
        <f>IFERROR(VLOOKUP($I258,'WM-AR'!$I$7:$AS$3267,8,FALSE),"")</f>
        <v/>
      </c>
      <c r="O258" s="1121" t="str">
        <f>IFERROR(VLOOKUP($I258,'WM-AR'!$I$7:$AS$3267,10,FALSE),"")</f>
        <v/>
      </c>
      <c r="P258" s="1121" t="str">
        <f>IFERROR(VLOOKUP($I258,'WM-AR'!$I$7:$AS$3267,12,FALSE),"")</f>
        <v/>
      </c>
      <c r="Q258" s="1121" t="str">
        <f>IFERROR(VLOOKUP($I258,'WM-AR'!$I$7:$AS$3267,14,FALSE),"")</f>
        <v/>
      </c>
      <c r="R258" s="1121" t="str">
        <f>IFERROR(VLOOKUP($I258,'WM-AR'!$I$7:$AS$3267,16,FALSE),"")</f>
        <v/>
      </c>
      <c r="S258" s="1121" t="str">
        <f>IFERROR(VLOOKUP($I258,'WM-AR'!$I$7:$AS$3267,18,FALSE),"")</f>
        <v/>
      </c>
      <c r="T258" s="1121" t="str">
        <f>IFERROR(VLOOKUP($I258,'WM-AR'!$I$7:$AS$3267,20,FALSE),"")</f>
        <v/>
      </c>
      <c r="U258" s="1121" t="str">
        <f>IFERROR(VLOOKUP($I258,'WM-AR'!$I$7:$AS$3267,22,FALSE),"")</f>
        <v/>
      </c>
      <c r="V258" s="1121" t="str">
        <f>IFERROR(VLOOKUP($I258,'WM-AR'!$I$7:$AS$3267,24,FALSE),"")</f>
        <v/>
      </c>
      <c r="W258" s="1121" t="str">
        <f>IFERROR(VLOOKUP($I258,'WM-AR'!$I$7:$AS$3267,25,FALSE),"")</f>
        <v/>
      </c>
      <c r="X258" s="1121" t="str">
        <f>IFERROR(VLOOKUP($I258,'WM-AR'!$I$7:$AS$3267,26,FALSE),"")</f>
        <v/>
      </c>
      <c r="Y258" s="1121" t="str">
        <f>IFERROR(VLOOKUP($I258,'WM-AR'!$I$7:$AS$3267,27,FALSE),"")</f>
        <v/>
      </c>
      <c r="Z258" s="1121" t="str">
        <f>IFERROR(VLOOKUP($I258,'WM-AR'!$I$7:$AS$3267,28,FALSE),"")</f>
        <v/>
      </c>
      <c r="AA258" s="1121" t="str">
        <f>IFERROR(VLOOKUP($I258,'WM-AR'!$I$7:$AS$3267,29,FALSE),"")</f>
        <v/>
      </c>
      <c r="AB258" s="1121" t="str">
        <f>IFERROR(VLOOKUP($I258,'WM-AR'!$I$7:$AS$3267,30,FALSE),"")</f>
        <v/>
      </c>
      <c r="AC258" s="1121" t="str">
        <f>IFERROR(VLOOKUP($I258,'WM-AR'!$I$7:$AS$3267,31,FALSE),"")</f>
        <v/>
      </c>
      <c r="AD258" s="1121" t="str">
        <f>IFERROR(VLOOKUP($I258,'WM-AR'!$I$7:$AS$3267,32,FALSE),"")</f>
        <v/>
      </c>
      <c r="AE258" s="1121" t="str">
        <f>IFERROR(VLOOKUP($I258,'WM-AR'!$I$7:$AS$3267,33,FALSE),"")</f>
        <v/>
      </c>
      <c r="AF258" s="1209"/>
      <c r="AG258" s="1123"/>
      <c r="AH258" s="1123"/>
      <c r="AI258" s="1124"/>
      <c r="AJ258" s="1124" t="str">
        <f t="shared" si="44"/>
        <v/>
      </c>
      <c r="AK258" s="1125"/>
      <c r="AL258" s="88" t="str">
        <f>IF(AND(ISTEXT($E258),ISTEXT($B258)),"산출기준 &gt;&gt;  "&amp;_xlfn.XLOOKUP($E258,산출기준!$D:$D,산출기준!$E:$E,"매칭실패"),"")</f>
        <v/>
      </c>
    </row>
    <row r="259" spans="2:38" s="658" customFormat="1" ht="20.100000000000001" customHeight="1">
      <c r="B259" s="1072"/>
      <c r="C259" s="639"/>
      <c r="D259" s="639"/>
      <c r="E259" s="639"/>
      <c r="F259" s="639"/>
      <c r="G259" s="639"/>
      <c r="H259" s="639"/>
      <c r="I259" s="641"/>
      <c r="J259" s="642"/>
      <c r="K259" s="642"/>
      <c r="L259" s="642"/>
      <c r="M259" s="642"/>
      <c r="N259" s="642"/>
      <c r="O259" s="642"/>
      <c r="P259" s="642"/>
      <c r="Q259" s="642"/>
      <c r="R259" s="642"/>
      <c r="S259" s="642"/>
      <c r="T259" s="642"/>
      <c r="U259" s="642"/>
      <c r="V259" s="642"/>
      <c r="W259" s="642"/>
      <c r="X259" s="642"/>
      <c r="Y259" s="642"/>
      <c r="Z259" s="642"/>
      <c r="AA259" s="642"/>
      <c r="AB259" s="642"/>
      <c r="AC259" s="642"/>
      <c r="AD259" s="642"/>
      <c r="AE259" s="642"/>
      <c r="AF259" s="637"/>
      <c r="AG259" s="643"/>
      <c r="AH259" s="643"/>
      <c r="AI259" s="644"/>
      <c r="AJ259" s="644"/>
      <c r="AK259" s="639"/>
      <c r="AL259" s="658" t="str">
        <f>IF(AND(ISTEXT($E259),ISTEXT($B259)),"산출기준 &gt;&gt;  "&amp;_xlfn.XLOOKUP($E259,산출기준!$D:$D,산출기준!$E:$E,"매칭실패"),"")</f>
        <v/>
      </c>
    </row>
    <row r="260" spans="2:38" s="658" customFormat="1" ht="20.100000000000001" customHeight="1">
      <c r="B260" s="1261"/>
      <c r="C260" s="1057" t="s">
        <v>3647</v>
      </c>
      <c r="D260" s="648"/>
      <c r="E260" s="648"/>
      <c r="F260" s="646" t="s">
        <v>3648</v>
      </c>
      <c r="G260" s="1057"/>
      <c r="H260" s="1263"/>
      <c r="I260" s="1263"/>
      <c r="J260" s="805"/>
      <c r="K260" s="805"/>
      <c r="L260" s="806"/>
      <c r="M260" s="806"/>
      <c r="N260" s="806"/>
      <c r="O260" s="806"/>
      <c r="P260" s="806"/>
      <c r="Q260" s="806"/>
      <c r="R260" s="806"/>
      <c r="S260" s="806"/>
      <c r="T260" s="806"/>
      <c r="U260" s="806"/>
      <c r="V260" s="806"/>
      <c r="W260" s="806"/>
      <c r="X260" s="806"/>
      <c r="Y260" s="806"/>
      <c r="Z260" s="806"/>
      <c r="AA260" s="806"/>
      <c r="AB260" s="806"/>
      <c r="AC260" s="806"/>
      <c r="AD260" s="806"/>
      <c r="AE260" s="806"/>
      <c r="AF260" s="1323"/>
      <c r="AL260" s="658" t="str">
        <f>IF(AND(ISTEXT($E260),ISTEXT($B260)),"산출기준 &gt;&gt;  "&amp;_xlfn.XLOOKUP($E260,산출기준!$D:$D,산출기준!$E:$E,"매칭실패"),"")</f>
        <v/>
      </c>
    </row>
    <row r="261" spans="2:38" s="658" customFormat="1" ht="20.100000000000001" customHeight="1">
      <c r="B261" s="802"/>
      <c r="C261" s="662"/>
      <c r="D261" s="662"/>
      <c r="E261" s="662"/>
      <c r="F261" s="1338" t="s">
        <v>903</v>
      </c>
      <c r="G261" s="662"/>
      <c r="H261" s="662"/>
      <c r="I261" s="652"/>
      <c r="J261" s="664"/>
      <c r="K261" s="664"/>
      <c r="L261" s="664"/>
      <c r="M261" s="664"/>
      <c r="N261" s="664"/>
      <c r="O261" s="664"/>
      <c r="P261" s="664"/>
      <c r="Q261" s="664"/>
      <c r="R261" s="664"/>
      <c r="S261" s="664"/>
      <c r="T261" s="664"/>
      <c r="U261" s="664"/>
      <c r="V261" s="664"/>
      <c r="W261" s="664"/>
      <c r="X261" s="664"/>
      <c r="Y261" s="664"/>
      <c r="Z261" s="664"/>
      <c r="AA261" s="664"/>
      <c r="AB261" s="664"/>
      <c r="AC261" s="664"/>
      <c r="AD261" s="664"/>
      <c r="AE261" s="664"/>
      <c r="AF261" s="660"/>
      <c r="AG261" s="665"/>
      <c r="AH261" s="665"/>
      <c r="AI261" s="666"/>
      <c r="AJ261" s="666"/>
      <c r="AK261" s="662"/>
      <c r="AL261" s="658" t="str">
        <f>IF(AND(ISTEXT($E261),ISTEXT($B261)),"산출기준 &gt;&gt;  "&amp;_xlfn.XLOOKUP($E261,산출기준!$D:$D,산출기준!$E:$E,"매칭실패"),"")</f>
        <v/>
      </c>
    </row>
    <row r="262" spans="2:38" ht="34.9" customHeight="1">
      <c r="B262" s="808" t="str" cm="1">
        <f t="array" aca="1" ref="B262" ca="1">_xlfn.IFNA(INDIRECT("Family_표준_구성도!B"&amp;MATCH(F262,INDIRECT("Family_표준_구성도!"&amp;"C:C"),0)),"")</f>
        <v>6.2.4.1.1</v>
      </c>
      <c r="C262" s="668" t="s">
        <v>1903</v>
      </c>
      <c r="D262" s="809"/>
      <c r="E262" s="668" t="s">
        <v>2006</v>
      </c>
      <c r="F262" s="1079" t="s">
        <v>1008</v>
      </c>
      <c r="G262" s="1079"/>
      <c r="H262" s="1079"/>
      <c r="I262" s="674" t="str">
        <f t="shared" ref="I262:I272" si="45">LEFT(H262,14)</f>
        <v/>
      </c>
      <c r="J262" s="674"/>
      <c r="K262" s="674"/>
      <c r="L262" s="674"/>
      <c r="M262" s="674"/>
      <c r="N262" s="675"/>
      <c r="O262" s="676"/>
      <c r="P262" s="677"/>
      <c r="Q262" s="677"/>
      <c r="R262" s="677"/>
      <c r="S262" s="677"/>
      <c r="T262" s="677"/>
      <c r="U262" s="677"/>
      <c r="V262" s="678"/>
      <c r="W262" s="679"/>
      <c r="X262" s="679"/>
      <c r="Y262" s="679"/>
      <c r="Z262" s="679"/>
      <c r="AA262" s="679"/>
      <c r="AB262" s="679"/>
      <c r="AC262" s="679"/>
      <c r="AD262" s="679"/>
      <c r="AE262" s="679"/>
      <c r="AF262" s="1312" t="s">
        <v>3649</v>
      </c>
      <c r="AG262" s="682"/>
      <c r="AH262" s="682"/>
      <c r="AI262" s="682"/>
      <c r="AJ262" s="682"/>
      <c r="AK262" s="903"/>
      <c r="AL262" s="88" t="str">
        <f ca="1">IF(AND(ISTEXT($E262),ISTEXT($B262)),"산출기준 &gt;&gt;  "&amp;_xlfn.XLOOKUP($E262,산출기준!$D:$D,산출기준!$E:$E,"매칭실패"),"")</f>
        <v>산출기준 &gt;&gt;  [Steel Beam]</v>
      </c>
    </row>
    <row r="263" spans="2:38" ht="49.9" customHeight="1" outlineLevel="1">
      <c r="B263" s="758"/>
      <c r="C263" s="759"/>
      <c r="D263" s="759"/>
      <c r="E263" s="759"/>
      <c r="F263" s="1080" t="s">
        <v>3488</v>
      </c>
      <c r="G263" s="759" t="str">
        <f t="shared" ref="G263:G266" si="46">IF(IF(N263=0,"",N263)&amp;" | "&amp;IF(O263=0,"",O263)&amp;" | "&amp;IF(Q263=0,"",Q263)&amp;" | "&amp;IF(R263=0,"",R263)=" |  |  | ","",IF(N263=0,"",N263)&amp;" | "&amp;IF(O263=0,"",O263)&amp;" | "&amp;IF(Q263=0,"",Q263)&amp;" | "&amp;IF(R263=0,"",R263))</f>
        <v xml:space="preserve">Heavy Steel - Standard |  |  | </v>
      </c>
      <c r="H263" s="816" t="s">
        <v>3507</v>
      </c>
      <c r="I263" s="765" t="str">
        <f t="shared" si="45"/>
        <v>S01AA072-00001</v>
      </c>
      <c r="J263" s="766"/>
      <c r="K263" s="766" t="str">
        <f>IFERROR(VLOOKUP($I263,'WM-AR'!$I$7:$AS$3267,34,FALSE),"")</f>
        <v>TON</v>
      </c>
      <c r="L263" s="766" t="str">
        <f>IFERROR(VLOOKUP($I263,'WM-AR'!$I$7:$AS$3267,4,FALSE),"")</f>
        <v>Main Steel Structure Fabrication Work</v>
      </c>
      <c r="M263" s="766" t="str">
        <f>IFERROR(VLOOKUP($I263,'WM-AR'!$I$7:$AS$3267,6,FALSE),"")</f>
        <v>Shelter/Building</v>
      </c>
      <c r="N263" s="766" t="str">
        <f>IFERROR(VLOOKUP($I263,'WM-AR'!$I$7:$AS$3267,8,FALSE),"")</f>
        <v>Heavy Steel - Standard</v>
      </c>
      <c r="O263" s="766">
        <f>IFERROR(VLOOKUP($I263,'WM-AR'!$I$7:$AS$3267,10,FALSE),"")</f>
        <v>0</v>
      </c>
      <c r="P263" s="766">
        <f>IFERROR(VLOOKUP($I263,'WM-AR'!$I$7:$AS$3267,12,FALSE),"")</f>
        <v>0</v>
      </c>
      <c r="Q263" s="766" t="str">
        <f>IFERROR(VLOOKUP($I263,'WM-AR'!$I$7:$AS$3267,14,FALSE),"")</f>
        <v/>
      </c>
      <c r="R263" s="766" t="str">
        <f>IFERROR(VLOOKUP($I263,'WM-AR'!$I$7:$AS$3267,16,FALSE),"")</f>
        <v/>
      </c>
      <c r="S263" s="766" t="str">
        <f>IFERROR(VLOOKUP($I263,'WM-AR'!$I$7:$AS$3267,18,FALSE),"")</f>
        <v/>
      </c>
      <c r="T263" s="766" t="str">
        <f>IFERROR(VLOOKUP($I263,'WM-AR'!$I$7:$AS$3267,20,FALSE),"")</f>
        <v/>
      </c>
      <c r="U263" s="766" t="str">
        <f>IFERROR(VLOOKUP($I263,'WM-AR'!$I$7:$AS$3267,22,FALSE),"")</f>
        <v/>
      </c>
      <c r="V263" s="766" t="str">
        <f>IFERROR(VLOOKUP($I263,'WM-AR'!$I$7:$AS$3267,24,FALSE),"")</f>
        <v/>
      </c>
      <c r="W263" s="766">
        <f>IFERROR(VLOOKUP($I263,'WM-AR'!$I$7:$AS$3267,25,FALSE),"")</f>
        <v>0</v>
      </c>
      <c r="X263" s="766">
        <f>IFERROR(VLOOKUP($I263,'WM-AR'!$I$7:$AS$3267,26,FALSE),"")</f>
        <v>0</v>
      </c>
      <c r="Y263" s="766">
        <f>IFERROR(VLOOKUP($I263,'WM-AR'!$I$7:$AS$3267,27,FALSE),"")</f>
        <v>0</v>
      </c>
      <c r="Z263" s="766">
        <f>IFERROR(VLOOKUP($I263,'WM-AR'!$I$7:$AS$3267,28,FALSE),"")</f>
        <v>0</v>
      </c>
      <c r="AA263" s="766" t="str">
        <f>IFERROR(VLOOKUP($I263,'WM-AR'!$I$7:$AS$3267,29,FALSE),"")</f>
        <v>Material: (   )</v>
      </c>
      <c r="AB263" s="766">
        <f>IFERROR(VLOOKUP($I263,'WM-AR'!$I$7:$AS$3267,30,FALSE),"")</f>
        <v>0</v>
      </c>
      <c r="AC263" s="766">
        <f>IFERROR(VLOOKUP($I263,'WM-AR'!$I$7:$AS$3267,31,FALSE),"")</f>
        <v>0</v>
      </c>
      <c r="AD263" s="766">
        <f>IFERROR(VLOOKUP($I263,'WM-AR'!$I$7:$AS$3267,32,FALSE),"")</f>
        <v>0</v>
      </c>
      <c r="AE263" s="766" t="str">
        <f>IFERROR(VLOOKUP($I263,'WM-AR'!$I$7:$AS$3267,33,FALSE),"")</f>
        <v>Weight≥(90)KG/M</v>
      </c>
      <c r="AF263" s="1313" t="str">
        <f>_xlfn.CONCAT("- Material: ( ",AF262," )",CHAR(10),"- Weight≥( ",$H$55," )")</f>
        <v>- Material: ( KSD3568 )
- Weight≥( 90 )</v>
      </c>
      <c r="AG263" s="1134" t="s">
        <v>3586</v>
      </c>
      <c r="AH263" s="1134" t="s">
        <v>3586</v>
      </c>
      <c r="AI263" s="1340"/>
      <c r="AJ263" s="1340" t="str">
        <f t="shared" ref="AJ263:AJ272" si="47">K263</f>
        <v>TON</v>
      </c>
      <c r="AK263" s="905"/>
      <c r="AL263" s="88" t="str">
        <f>IF(AND(ISTEXT($E263),ISTEXT($B263)),"산출기준 &gt;&gt;  "&amp;_xlfn.XLOOKUP($E263,산출기준!$D:$D,산출기준!$E:$E,"매칭실패"),"")</f>
        <v/>
      </c>
    </row>
    <row r="264" spans="2:38" ht="49.9" customHeight="1" outlineLevel="1">
      <c r="B264" s="772"/>
      <c r="C264" s="773"/>
      <c r="D264" s="773"/>
      <c r="E264" s="773"/>
      <c r="F264" s="1083" t="s">
        <v>3492</v>
      </c>
      <c r="G264" s="759" t="str">
        <f t="shared" si="46"/>
        <v xml:space="preserve">Heavy Steel |  |  | </v>
      </c>
      <c r="H264" s="816" t="s">
        <v>3519</v>
      </c>
      <c r="I264" s="765" t="str">
        <f t="shared" si="45"/>
        <v>S03AA082-00001</v>
      </c>
      <c r="J264" s="766"/>
      <c r="K264" s="766" t="str">
        <f>IFERROR(VLOOKUP($I264,'WM-AR'!$I$7:$AS$3267,34,FALSE),"")</f>
        <v>TON</v>
      </c>
      <c r="L264" s="766" t="str">
        <f>IFERROR(VLOOKUP($I264,'WM-AR'!$I$7:$AS$3267,4,FALSE),"")</f>
        <v>Main Steel Structure Erection Work</v>
      </c>
      <c r="M264" s="766" t="str">
        <f>IFERROR(VLOOKUP($I264,'WM-AR'!$I$7:$AS$3267,6,FALSE),"")</f>
        <v>Shelter/Building</v>
      </c>
      <c r="N264" s="766" t="str">
        <f>IFERROR(VLOOKUP($I264,'WM-AR'!$I$7:$AS$3267,8,FALSE),"")</f>
        <v>Heavy Steel</v>
      </c>
      <c r="O264" s="766">
        <f>IFERROR(VLOOKUP($I264,'WM-AR'!$I$7:$AS$3267,10,FALSE),"")</f>
        <v>0</v>
      </c>
      <c r="P264" s="766">
        <f>IFERROR(VLOOKUP($I264,'WM-AR'!$I$7:$AS$3267,12,FALSE),"")</f>
        <v>0</v>
      </c>
      <c r="Q264" s="766" t="str">
        <f>IFERROR(VLOOKUP($I264,'WM-AR'!$I$7:$AS$3267,14,FALSE),"")</f>
        <v/>
      </c>
      <c r="R264" s="766" t="str">
        <f>IFERROR(VLOOKUP($I264,'WM-AR'!$I$7:$AS$3267,16,FALSE),"")</f>
        <v/>
      </c>
      <c r="S264" s="766" t="str">
        <f>IFERROR(VLOOKUP($I264,'WM-AR'!$I$7:$AS$3267,18,FALSE),"")</f>
        <v/>
      </c>
      <c r="T264" s="766" t="str">
        <f>IFERROR(VLOOKUP($I264,'WM-AR'!$I$7:$AS$3267,20,FALSE),"")</f>
        <v/>
      </c>
      <c r="U264" s="766" t="str">
        <f>IFERROR(VLOOKUP($I264,'WM-AR'!$I$7:$AS$3267,22,FALSE),"")</f>
        <v/>
      </c>
      <c r="V264" s="766" t="str">
        <f>IFERROR(VLOOKUP($I264,'WM-AR'!$I$7:$AS$3267,24,FALSE),"")</f>
        <v/>
      </c>
      <c r="W264" s="766">
        <f>IFERROR(VLOOKUP($I264,'WM-AR'!$I$7:$AS$3267,25,FALSE),"")</f>
        <v>0</v>
      </c>
      <c r="X264" s="766">
        <f>IFERROR(VLOOKUP($I264,'WM-AR'!$I$7:$AS$3267,26,FALSE),"")</f>
        <v>0</v>
      </c>
      <c r="Y264" s="766">
        <f>IFERROR(VLOOKUP($I264,'WM-AR'!$I$7:$AS$3267,27,FALSE),"")</f>
        <v>0</v>
      </c>
      <c r="Z264" s="766">
        <f>IFERROR(VLOOKUP($I264,'WM-AR'!$I$7:$AS$3267,28,FALSE),"")</f>
        <v>0</v>
      </c>
      <c r="AA264" s="766" t="str">
        <f>IFERROR(VLOOKUP($I264,'WM-AR'!$I$7:$AS$3267,29,FALSE),"")</f>
        <v>Material: (   )</v>
      </c>
      <c r="AB264" s="766">
        <f>IFERROR(VLOOKUP($I264,'WM-AR'!$I$7:$AS$3267,30,FALSE),"")</f>
        <v>0</v>
      </c>
      <c r="AC264" s="766">
        <f>IFERROR(VLOOKUP($I264,'WM-AR'!$I$7:$AS$3267,31,FALSE),"")</f>
        <v>0</v>
      </c>
      <c r="AD264" s="766">
        <f>IFERROR(VLOOKUP($I264,'WM-AR'!$I$7:$AS$3267,32,FALSE),"")</f>
        <v>0</v>
      </c>
      <c r="AE264" s="766">
        <f>IFERROR(VLOOKUP($I264,'WM-AR'!$I$7:$AS$3267,33,FALSE),"")</f>
        <v>0</v>
      </c>
      <c r="AF264" s="1313" t="str">
        <f>_xlfn.CONCAT("- Material: ( ",AF262," )")</f>
        <v>- Material: ( KSD3568 )</v>
      </c>
      <c r="AG264" s="1314" t="s">
        <v>3587</v>
      </c>
      <c r="AH264" s="1314" t="s">
        <v>3587</v>
      </c>
      <c r="AI264" s="1340"/>
      <c r="AJ264" s="1340" t="str">
        <f t="shared" si="47"/>
        <v>TON</v>
      </c>
      <c r="AK264" s="1267"/>
      <c r="AL264" s="88" t="str">
        <f>IF(AND(ISTEXT($E264),ISTEXT($B264)),"산출기준 &gt;&gt;  "&amp;_xlfn.XLOOKUP($E264,산출기준!$D:$D,산출기준!$E:$E,"매칭실패"),"")</f>
        <v/>
      </c>
    </row>
    <row r="265" spans="2:38" ht="49.9" customHeight="1" outlineLevel="1">
      <c r="B265" s="758"/>
      <c r="C265" s="759"/>
      <c r="D265" s="759"/>
      <c r="E265" s="759"/>
      <c r="F265" s="1315" t="s">
        <v>1976</v>
      </c>
      <c r="G265" s="759" t="str">
        <f>IF(IF(N265=0,"",N265)&amp;" | "&amp;IF(O265=0,"",O265)&amp;" | "&amp;IF(Q265=0,"",Q265)&amp;" | "&amp;IF(R265=0,"",R265)=" |  |  | ","",IF(N265=0,"",N265)&amp;" | "&amp;IF(O265=0,"",O265)&amp;" | "&amp;IF(Q265=0,"",Q265)&amp;" | "&amp;IF(R265=0,"",R265))</f>
        <v xml:space="preserve">Plates - Gusset, Stiffener, ETC |  |  | </v>
      </c>
      <c r="H265" s="1153" t="s">
        <v>3495</v>
      </c>
      <c r="I265" s="765" t="str">
        <f>LEFT(H265,14)</f>
        <v>S01AA009-00001</v>
      </c>
      <c r="J265" s="766"/>
      <c r="K265" s="766" t="s">
        <v>3496</v>
      </c>
      <c r="L265" s="766" t="s">
        <v>3497</v>
      </c>
      <c r="M265" s="766" t="s">
        <v>3498</v>
      </c>
      <c r="N265" s="766" t="s">
        <v>3499</v>
      </c>
      <c r="O265" s="766">
        <v>0</v>
      </c>
      <c r="P265" s="766">
        <v>0</v>
      </c>
      <c r="Q265" s="766">
        <v>0</v>
      </c>
      <c r="R265" s="766">
        <v>0</v>
      </c>
      <c r="S265" s="766">
        <v>0</v>
      </c>
      <c r="T265" s="766">
        <v>0</v>
      </c>
      <c r="U265" s="766">
        <v>0</v>
      </c>
      <c r="V265" s="766">
        <v>0</v>
      </c>
      <c r="W265" s="766">
        <v>0</v>
      </c>
      <c r="X265" s="766">
        <v>0</v>
      </c>
      <c r="Y265" s="766">
        <v>0</v>
      </c>
      <c r="Z265" s="766">
        <v>0</v>
      </c>
      <c r="AA265" s="766" t="s">
        <v>3500</v>
      </c>
      <c r="AB265" s="766">
        <v>0</v>
      </c>
      <c r="AC265" s="766">
        <v>0</v>
      </c>
      <c r="AD265" s="766">
        <v>0</v>
      </c>
      <c r="AE265" s="766">
        <v>0</v>
      </c>
      <c r="AF265" s="817"/>
      <c r="AG265" s="1314" t="s">
        <v>3588</v>
      </c>
      <c r="AH265" s="1314" t="s">
        <v>3588</v>
      </c>
      <c r="AI265" s="769"/>
      <c r="AJ265" s="769" t="str">
        <f>K265</f>
        <v>TON</v>
      </c>
      <c r="AK265" s="1341"/>
      <c r="AL265" s="88" t="s">
        <v>2965</v>
      </c>
    </row>
    <row r="266" spans="2:38" ht="49.9" customHeight="1" outlineLevel="1">
      <c r="B266" s="772"/>
      <c r="C266" s="773"/>
      <c r="D266" s="773"/>
      <c r="E266" s="773"/>
      <c r="F266" s="1083" t="s">
        <v>3502</v>
      </c>
      <c r="G266" s="759" t="str">
        <f t="shared" si="46"/>
        <v xml:space="preserve">for Non-Fireproofed Steel Surface |  |  | </v>
      </c>
      <c r="H266" s="816" t="s">
        <v>3503</v>
      </c>
      <c r="I266" s="765" t="str">
        <f t="shared" si="45"/>
        <v>S41AA051-00001</v>
      </c>
      <c r="J266" s="766"/>
      <c r="K266" s="766" t="str">
        <f>IFERROR(VLOOKUP($I266,'WM-AR'!$I$7:$AS$3267,34,FALSE),"")</f>
        <v>M2</v>
      </c>
      <c r="L266" s="766" t="str">
        <f>IFERROR(VLOOKUP($I266,'WM-AR'!$I$7:$AS$3267,4,FALSE),"")</f>
        <v>Steel Structure Paint Work</v>
      </c>
      <c r="M266" s="766" t="str">
        <f>IFERROR(VLOOKUP($I266,'WM-AR'!$I$7:$AS$3267,6,FALSE),"")</f>
        <v>Shelter/Building</v>
      </c>
      <c r="N266" s="766" t="str">
        <f>IFERROR(VLOOKUP($I266,'WM-AR'!$I$7:$AS$3267,8,FALSE),"")</f>
        <v>for Non-Fireproofed Steel Surface</v>
      </c>
      <c r="O266" s="766">
        <f>IFERROR(VLOOKUP($I266,'WM-AR'!$I$7:$AS$3267,10,FALSE),"")</f>
        <v>0</v>
      </c>
      <c r="P266" s="766">
        <f>IFERROR(VLOOKUP($I266,'WM-AR'!$I$7:$AS$3267,12,FALSE),"")</f>
        <v>0</v>
      </c>
      <c r="Q266" s="766" t="str">
        <f>IFERROR(VLOOKUP($I266,'WM-AR'!$I$7:$AS$3267,14,FALSE),"")</f>
        <v/>
      </c>
      <c r="R266" s="766" t="str">
        <f>IFERROR(VLOOKUP($I266,'WM-AR'!$I$7:$AS$3267,16,FALSE),"")</f>
        <v/>
      </c>
      <c r="S266" s="766" t="str">
        <f>IFERROR(VLOOKUP($I266,'WM-AR'!$I$7:$AS$3267,18,FALSE),"")</f>
        <v/>
      </c>
      <c r="T266" s="766" t="str">
        <f>IFERROR(VLOOKUP($I266,'WM-AR'!$I$7:$AS$3267,20,FALSE),"")</f>
        <v/>
      </c>
      <c r="U266" s="766" t="str">
        <f>IFERROR(VLOOKUP($I266,'WM-AR'!$I$7:$AS$3267,22,FALSE),"")</f>
        <v/>
      </c>
      <c r="V266" s="766" t="str">
        <f>IFERROR(VLOOKUP($I266,'WM-AR'!$I$7:$AS$3267,24,FALSE),"")</f>
        <v/>
      </c>
      <c r="W266" s="766">
        <f>IFERROR(VLOOKUP($I266,'WM-AR'!$I$7:$AS$3267,25,FALSE),"")</f>
        <v>0</v>
      </c>
      <c r="X266" s="766">
        <f>IFERROR(VLOOKUP($I266,'WM-AR'!$I$7:$AS$3267,26,FALSE),"")</f>
        <v>0</v>
      </c>
      <c r="Y266" s="766">
        <f>IFERROR(VLOOKUP($I266,'WM-AR'!$I$7:$AS$3267,27,FALSE),"")</f>
        <v>0</v>
      </c>
      <c r="Z266" s="766">
        <f>IFERROR(VLOOKUP($I266,'WM-AR'!$I$7:$AS$3267,28,FALSE),"")</f>
        <v>0</v>
      </c>
      <c r="AA266" s="766" t="str">
        <f>IFERROR(VLOOKUP($I266,'WM-AR'!$I$7:$AS$3267,29,FALSE),"")</f>
        <v>Material: (   )</v>
      </c>
      <c r="AB266" s="766">
        <f>IFERROR(VLOOKUP($I266,'WM-AR'!$I$7:$AS$3267,30,FALSE),"")</f>
        <v>0</v>
      </c>
      <c r="AC266" s="766">
        <f>IFERROR(VLOOKUP($I266,'WM-AR'!$I$7:$AS$3267,31,FALSE),"")</f>
        <v>0</v>
      </c>
      <c r="AD266" s="766">
        <f>IFERROR(VLOOKUP($I266,'WM-AR'!$I$7:$AS$3267,32,FALSE),"")</f>
        <v>0</v>
      </c>
      <c r="AE266" s="766">
        <f>IFERROR(VLOOKUP($I266,'WM-AR'!$I$7:$AS$3267,33,FALSE),"")</f>
        <v>0</v>
      </c>
      <c r="AF266" s="767"/>
      <c r="AG266" s="1342" t="s">
        <v>3589</v>
      </c>
      <c r="AH266" s="1342" t="s">
        <v>3589</v>
      </c>
      <c r="AI266" s="1340"/>
      <c r="AJ266" s="1340" t="str">
        <f t="shared" si="47"/>
        <v>M2</v>
      </c>
      <c r="AK266" s="1267"/>
      <c r="AL266" s="88" t="str">
        <f>IF(AND(ISTEXT($E266),ISTEXT($B266)),"산출기준 &gt;&gt;  "&amp;_xlfn.XLOOKUP($E266,산출기준!$D:$D,산출기준!$E:$E,"매칭실패"),"")</f>
        <v/>
      </c>
    </row>
    <row r="267" spans="2:38">
      <c r="B267" s="1127"/>
      <c r="C267" s="1165"/>
      <c r="D267" s="1165"/>
      <c r="E267" s="1165"/>
      <c r="F267" s="1165"/>
      <c r="G267" s="1131" t="s">
        <v>2335</v>
      </c>
      <c r="H267" s="1131"/>
      <c r="I267" s="1130" t="str">
        <f t="shared" si="45"/>
        <v/>
      </c>
      <c r="J267" s="1132"/>
      <c r="K267" s="1132" t="str">
        <f>IFERROR(VLOOKUP($I267,'WM-AR'!$I$7:$AS$3267,34,FALSE),"")</f>
        <v/>
      </c>
      <c r="L267" s="1132" t="str">
        <f>IFERROR(VLOOKUP($I267,'WM-AR'!$I$7:$AS$3267,4,FALSE),"")</f>
        <v/>
      </c>
      <c r="M267" s="1132" t="str">
        <f>IFERROR(VLOOKUP($I267,'WM-AR'!$I$7:$AS$3267,6,FALSE),"")</f>
        <v/>
      </c>
      <c r="N267" s="1132" t="str">
        <f>IFERROR(VLOOKUP($I267,'WM-AR'!$I$7:$AS$3267,8,FALSE),"")</f>
        <v/>
      </c>
      <c r="O267" s="1132" t="str">
        <f>IFERROR(VLOOKUP($I267,'WM-AR'!$I$7:$AS$3267,10,FALSE),"")</f>
        <v/>
      </c>
      <c r="P267" s="1132" t="str">
        <f>IFERROR(VLOOKUP($I267,'WM-AR'!$I$7:$AS$3267,12,FALSE),"")</f>
        <v/>
      </c>
      <c r="Q267" s="1132" t="str">
        <f>IFERROR(VLOOKUP($I267,'WM-AR'!$I$7:$AS$3267,14,FALSE),"")</f>
        <v/>
      </c>
      <c r="R267" s="1132" t="str">
        <f>IFERROR(VLOOKUP($I267,'WM-AR'!$I$7:$AS$3267,16,FALSE),"")</f>
        <v/>
      </c>
      <c r="S267" s="1132" t="str">
        <f>IFERROR(VLOOKUP($I267,'WM-AR'!$I$7:$AS$3267,18,FALSE),"")</f>
        <v/>
      </c>
      <c r="T267" s="1132" t="str">
        <f>IFERROR(VLOOKUP($I267,'WM-AR'!$I$7:$AS$3267,20,FALSE),"")</f>
        <v/>
      </c>
      <c r="U267" s="1132" t="str">
        <f>IFERROR(VLOOKUP($I267,'WM-AR'!$I$7:$AS$3267,22,FALSE),"")</f>
        <v/>
      </c>
      <c r="V267" s="1132" t="str">
        <f>IFERROR(VLOOKUP($I267,'WM-AR'!$I$7:$AS$3267,24,FALSE),"")</f>
        <v/>
      </c>
      <c r="W267" s="1132" t="str">
        <f>IFERROR(VLOOKUP($I267,'WM-AR'!$I$7:$AS$3267,25,FALSE),"")</f>
        <v/>
      </c>
      <c r="X267" s="1132" t="str">
        <f>IFERROR(VLOOKUP($I267,'WM-AR'!$I$7:$AS$3267,26,FALSE),"")</f>
        <v/>
      </c>
      <c r="Y267" s="1132" t="str">
        <f>IFERROR(VLOOKUP($I267,'WM-AR'!$I$7:$AS$3267,27,FALSE),"")</f>
        <v/>
      </c>
      <c r="Z267" s="1132" t="str">
        <f>IFERROR(VLOOKUP($I267,'WM-AR'!$I$7:$AS$3267,28,FALSE),"")</f>
        <v/>
      </c>
      <c r="AA267" s="1132" t="str">
        <f>IFERROR(VLOOKUP($I267,'WM-AR'!$I$7:$AS$3267,29,FALSE),"")</f>
        <v/>
      </c>
      <c r="AB267" s="1132" t="str">
        <f>IFERROR(VLOOKUP($I267,'WM-AR'!$I$7:$AS$3267,30,FALSE),"")</f>
        <v/>
      </c>
      <c r="AC267" s="1132" t="str">
        <f>IFERROR(VLOOKUP($I267,'WM-AR'!$I$7:$AS$3267,31,FALSE),"")</f>
        <v/>
      </c>
      <c r="AD267" s="1132" t="str">
        <f>IFERROR(VLOOKUP($I267,'WM-AR'!$I$7:$AS$3267,32,FALSE),"")</f>
        <v/>
      </c>
      <c r="AE267" s="1132" t="str">
        <f>IFERROR(VLOOKUP($I267,'WM-AR'!$I$7:$AS$3267,33,FALSE),"")</f>
        <v/>
      </c>
      <c r="AF267" s="1190" t="s">
        <v>3546</v>
      </c>
      <c r="AG267" s="1134"/>
      <c r="AH267" s="1134"/>
      <c r="AI267" s="1135"/>
      <c r="AJ267" s="1135" t="str">
        <f t="shared" si="47"/>
        <v/>
      </c>
      <c r="AK267" s="1136"/>
      <c r="AL267" s="88" t="str">
        <f>IF(AND(ISTEXT($E267),ISTEXT($B267)),"산출기준 &gt;&gt;  "&amp;_xlfn.XLOOKUP($E267,산출기준!$D:$D,산출기준!$E:$E,"매칭실패"),"")</f>
        <v/>
      </c>
    </row>
    <row r="268" spans="2:38">
      <c r="B268" s="1111"/>
      <c r="C268" s="1166"/>
      <c r="D268" s="1166"/>
      <c r="E268" s="1166"/>
      <c r="F268" s="1166"/>
      <c r="G268" s="843"/>
      <c r="H268" s="843"/>
      <c r="I268" s="712" t="str">
        <f t="shared" si="45"/>
        <v/>
      </c>
      <c r="J268" s="714"/>
      <c r="K268" s="714" t="str">
        <f>IFERROR(VLOOKUP($I268,'WM-AR'!$I$7:$AS$3267,34,FALSE),"")</f>
        <v/>
      </c>
      <c r="L268" s="714" t="str">
        <f>IFERROR(VLOOKUP($I268,'WM-AR'!$I$7:$AS$3267,4,FALSE),"")</f>
        <v/>
      </c>
      <c r="M268" s="714" t="str">
        <f>IFERROR(VLOOKUP($I268,'WM-AR'!$I$7:$AS$3267,6,FALSE),"")</f>
        <v/>
      </c>
      <c r="N268" s="714" t="str">
        <f>IFERROR(VLOOKUP($I268,'WM-AR'!$I$7:$AS$3267,8,FALSE),"")</f>
        <v/>
      </c>
      <c r="O268" s="714" t="str">
        <f>IFERROR(VLOOKUP($I268,'WM-AR'!$I$7:$AS$3267,10,FALSE),"")</f>
        <v/>
      </c>
      <c r="P268" s="714" t="str">
        <f>IFERROR(VLOOKUP($I268,'WM-AR'!$I$7:$AS$3267,12,FALSE),"")</f>
        <v/>
      </c>
      <c r="Q268" s="714" t="str">
        <f>IFERROR(VLOOKUP($I268,'WM-AR'!$I$7:$AS$3267,14,FALSE),"")</f>
        <v/>
      </c>
      <c r="R268" s="714" t="str">
        <f>IFERROR(VLOOKUP($I268,'WM-AR'!$I$7:$AS$3267,16,FALSE),"")</f>
        <v/>
      </c>
      <c r="S268" s="714" t="str">
        <f>IFERROR(VLOOKUP($I268,'WM-AR'!$I$7:$AS$3267,18,FALSE),"")</f>
        <v/>
      </c>
      <c r="T268" s="714" t="str">
        <f>IFERROR(VLOOKUP($I268,'WM-AR'!$I$7:$AS$3267,20,FALSE),"")</f>
        <v/>
      </c>
      <c r="U268" s="714" t="str">
        <f>IFERROR(VLOOKUP($I268,'WM-AR'!$I$7:$AS$3267,22,FALSE),"")</f>
        <v/>
      </c>
      <c r="V268" s="714" t="str">
        <f>IFERROR(VLOOKUP($I268,'WM-AR'!$I$7:$AS$3267,24,FALSE),"")</f>
        <v/>
      </c>
      <c r="W268" s="714" t="str">
        <f>IFERROR(VLOOKUP($I268,'WM-AR'!$I$7:$AS$3267,25,FALSE),"")</f>
        <v/>
      </c>
      <c r="X268" s="714" t="str">
        <f>IFERROR(VLOOKUP($I268,'WM-AR'!$I$7:$AS$3267,26,FALSE),"")</f>
        <v/>
      </c>
      <c r="Y268" s="714" t="str">
        <f>IFERROR(VLOOKUP($I268,'WM-AR'!$I$7:$AS$3267,27,FALSE),"")</f>
        <v/>
      </c>
      <c r="Z268" s="714" t="str">
        <f>IFERROR(VLOOKUP($I268,'WM-AR'!$I$7:$AS$3267,28,FALSE),"")</f>
        <v/>
      </c>
      <c r="AA268" s="714" t="str">
        <f>IFERROR(VLOOKUP($I268,'WM-AR'!$I$7:$AS$3267,29,FALSE),"")</f>
        <v/>
      </c>
      <c r="AB268" s="714" t="str">
        <f>IFERROR(VLOOKUP($I268,'WM-AR'!$I$7:$AS$3267,30,FALSE),"")</f>
        <v/>
      </c>
      <c r="AC268" s="714" t="str">
        <f>IFERROR(VLOOKUP($I268,'WM-AR'!$I$7:$AS$3267,31,FALSE),"")</f>
        <v/>
      </c>
      <c r="AD268" s="714" t="str">
        <f>IFERROR(VLOOKUP($I268,'WM-AR'!$I$7:$AS$3267,32,FALSE),"")</f>
        <v/>
      </c>
      <c r="AE268" s="714" t="str">
        <f>IFERROR(VLOOKUP($I268,'WM-AR'!$I$7:$AS$3267,33,FALSE),"")</f>
        <v/>
      </c>
      <c r="AF268" s="938"/>
      <c r="AG268" s="852"/>
      <c r="AH268" s="852"/>
      <c r="AI268" s="854"/>
      <c r="AJ268" s="854" t="str">
        <f t="shared" si="47"/>
        <v/>
      </c>
      <c r="AK268" s="1114"/>
      <c r="AL268" s="88" t="str">
        <f>IF(AND(ISTEXT($E268),ISTEXT($B268)),"산출기준 &gt;&gt;  "&amp;_xlfn.XLOOKUP($E268,산출기준!$D:$D,산출기준!$E:$E,"매칭실패"),"")</f>
        <v/>
      </c>
    </row>
    <row r="269" spans="2:38">
      <c r="B269" s="1111"/>
      <c r="C269" s="1166"/>
      <c r="D269" s="1166"/>
      <c r="E269" s="1166"/>
      <c r="F269" s="1166"/>
      <c r="G269" s="843"/>
      <c r="H269" s="843"/>
      <c r="I269" s="712" t="str">
        <f t="shared" si="45"/>
        <v/>
      </c>
      <c r="J269" s="714"/>
      <c r="K269" s="714" t="str">
        <f>IFERROR(VLOOKUP($I269,'WM-AR'!$I$7:$AS$3267,34,FALSE),"")</f>
        <v/>
      </c>
      <c r="L269" s="714" t="str">
        <f>IFERROR(VLOOKUP($I269,'WM-AR'!$I$7:$AS$3267,4,FALSE),"")</f>
        <v/>
      </c>
      <c r="M269" s="714" t="str">
        <f>IFERROR(VLOOKUP($I269,'WM-AR'!$I$7:$AS$3267,6,FALSE),"")</f>
        <v/>
      </c>
      <c r="N269" s="714" t="str">
        <f>IFERROR(VLOOKUP($I269,'WM-AR'!$I$7:$AS$3267,8,FALSE),"")</f>
        <v/>
      </c>
      <c r="O269" s="714" t="str">
        <f>IFERROR(VLOOKUP($I269,'WM-AR'!$I$7:$AS$3267,10,FALSE),"")</f>
        <v/>
      </c>
      <c r="P269" s="714" t="str">
        <f>IFERROR(VLOOKUP($I269,'WM-AR'!$I$7:$AS$3267,12,FALSE),"")</f>
        <v/>
      </c>
      <c r="Q269" s="714" t="str">
        <f>IFERROR(VLOOKUP($I269,'WM-AR'!$I$7:$AS$3267,14,FALSE),"")</f>
        <v/>
      </c>
      <c r="R269" s="714" t="str">
        <f>IFERROR(VLOOKUP($I269,'WM-AR'!$I$7:$AS$3267,16,FALSE),"")</f>
        <v/>
      </c>
      <c r="S269" s="714" t="str">
        <f>IFERROR(VLOOKUP($I269,'WM-AR'!$I$7:$AS$3267,18,FALSE),"")</f>
        <v/>
      </c>
      <c r="T269" s="714" t="str">
        <f>IFERROR(VLOOKUP($I269,'WM-AR'!$I$7:$AS$3267,20,FALSE),"")</f>
        <v/>
      </c>
      <c r="U269" s="714" t="str">
        <f>IFERROR(VLOOKUP($I269,'WM-AR'!$I$7:$AS$3267,22,FALSE),"")</f>
        <v/>
      </c>
      <c r="V269" s="714" t="str">
        <f>IFERROR(VLOOKUP($I269,'WM-AR'!$I$7:$AS$3267,24,FALSE),"")</f>
        <v/>
      </c>
      <c r="W269" s="714" t="str">
        <f>IFERROR(VLOOKUP($I269,'WM-AR'!$I$7:$AS$3267,25,FALSE),"")</f>
        <v/>
      </c>
      <c r="X269" s="714" t="str">
        <f>IFERROR(VLOOKUP($I269,'WM-AR'!$I$7:$AS$3267,26,FALSE),"")</f>
        <v/>
      </c>
      <c r="Y269" s="714" t="str">
        <f>IFERROR(VLOOKUP($I269,'WM-AR'!$I$7:$AS$3267,27,FALSE),"")</f>
        <v/>
      </c>
      <c r="Z269" s="714" t="str">
        <f>IFERROR(VLOOKUP($I269,'WM-AR'!$I$7:$AS$3267,28,FALSE),"")</f>
        <v/>
      </c>
      <c r="AA269" s="714" t="str">
        <f>IFERROR(VLOOKUP($I269,'WM-AR'!$I$7:$AS$3267,29,FALSE),"")</f>
        <v/>
      </c>
      <c r="AB269" s="714" t="str">
        <f>IFERROR(VLOOKUP($I269,'WM-AR'!$I$7:$AS$3267,30,FALSE),"")</f>
        <v/>
      </c>
      <c r="AC269" s="714" t="str">
        <f>IFERROR(VLOOKUP($I269,'WM-AR'!$I$7:$AS$3267,31,FALSE),"")</f>
        <v/>
      </c>
      <c r="AD269" s="714" t="str">
        <f>IFERROR(VLOOKUP($I269,'WM-AR'!$I$7:$AS$3267,32,FALSE),"")</f>
        <v/>
      </c>
      <c r="AE269" s="714" t="str">
        <f>IFERROR(VLOOKUP($I269,'WM-AR'!$I$7:$AS$3267,33,FALSE),"")</f>
        <v/>
      </c>
      <c r="AF269" s="938"/>
      <c r="AG269" s="852"/>
      <c r="AH269" s="852"/>
      <c r="AI269" s="854"/>
      <c r="AJ269" s="854" t="str">
        <f t="shared" si="47"/>
        <v/>
      </c>
      <c r="AK269" s="1114"/>
      <c r="AL269" s="88" t="str">
        <f>IF(AND(ISTEXT($E269),ISTEXT($B269)),"산출기준 &gt;&gt;  "&amp;_xlfn.XLOOKUP($E269,산출기준!$D:$D,산출기준!$E:$E,"매칭실패"),"")</f>
        <v/>
      </c>
    </row>
    <row r="270" spans="2:38">
      <c r="B270" s="1111"/>
      <c r="C270" s="1166"/>
      <c r="D270" s="1166"/>
      <c r="E270" s="1166"/>
      <c r="F270" s="1166"/>
      <c r="G270" s="843"/>
      <c r="H270" s="843"/>
      <c r="I270" s="712" t="str">
        <f t="shared" si="45"/>
        <v/>
      </c>
      <c r="J270" s="714"/>
      <c r="K270" s="714" t="str">
        <f>IFERROR(VLOOKUP($I270,'WM-AR'!$I$7:$AS$3267,34,FALSE),"")</f>
        <v/>
      </c>
      <c r="L270" s="714" t="str">
        <f>IFERROR(VLOOKUP($I270,'WM-AR'!$I$7:$AS$3267,4,FALSE),"")</f>
        <v/>
      </c>
      <c r="M270" s="714" t="str">
        <f>IFERROR(VLOOKUP($I270,'WM-AR'!$I$7:$AS$3267,6,FALSE),"")</f>
        <v/>
      </c>
      <c r="N270" s="714" t="str">
        <f>IFERROR(VLOOKUP($I270,'WM-AR'!$I$7:$AS$3267,8,FALSE),"")</f>
        <v/>
      </c>
      <c r="O270" s="714" t="str">
        <f>IFERROR(VLOOKUP($I270,'WM-AR'!$I$7:$AS$3267,10,FALSE),"")</f>
        <v/>
      </c>
      <c r="P270" s="714" t="str">
        <f>IFERROR(VLOOKUP($I270,'WM-AR'!$I$7:$AS$3267,12,FALSE),"")</f>
        <v/>
      </c>
      <c r="Q270" s="714" t="str">
        <f>IFERROR(VLOOKUP($I270,'WM-AR'!$I$7:$AS$3267,14,FALSE),"")</f>
        <v/>
      </c>
      <c r="R270" s="714" t="str">
        <f>IFERROR(VLOOKUP($I270,'WM-AR'!$I$7:$AS$3267,16,FALSE),"")</f>
        <v/>
      </c>
      <c r="S270" s="714" t="str">
        <f>IFERROR(VLOOKUP($I270,'WM-AR'!$I$7:$AS$3267,18,FALSE),"")</f>
        <v/>
      </c>
      <c r="T270" s="714" t="str">
        <f>IFERROR(VLOOKUP($I270,'WM-AR'!$I$7:$AS$3267,20,FALSE),"")</f>
        <v/>
      </c>
      <c r="U270" s="714" t="str">
        <f>IFERROR(VLOOKUP($I270,'WM-AR'!$I$7:$AS$3267,22,FALSE),"")</f>
        <v/>
      </c>
      <c r="V270" s="714" t="str">
        <f>IFERROR(VLOOKUP($I270,'WM-AR'!$I$7:$AS$3267,24,FALSE),"")</f>
        <v/>
      </c>
      <c r="W270" s="714" t="str">
        <f>IFERROR(VLOOKUP($I270,'WM-AR'!$I$7:$AS$3267,25,FALSE),"")</f>
        <v/>
      </c>
      <c r="X270" s="714" t="str">
        <f>IFERROR(VLOOKUP($I270,'WM-AR'!$I$7:$AS$3267,26,FALSE),"")</f>
        <v/>
      </c>
      <c r="Y270" s="714" t="str">
        <f>IFERROR(VLOOKUP($I270,'WM-AR'!$I$7:$AS$3267,27,FALSE),"")</f>
        <v/>
      </c>
      <c r="Z270" s="714" t="str">
        <f>IFERROR(VLOOKUP($I270,'WM-AR'!$I$7:$AS$3267,28,FALSE),"")</f>
        <v/>
      </c>
      <c r="AA270" s="714" t="str">
        <f>IFERROR(VLOOKUP($I270,'WM-AR'!$I$7:$AS$3267,29,FALSE),"")</f>
        <v/>
      </c>
      <c r="AB270" s="714" t="str">
        <f>IFERROR(VLOOKUP($I270,'WM-AR'!$I$7:$AS$3267,30,FALSE),"")</f>
        <v/>
      </c>
      <c r="AC270" s="714" t="str">
        <f>IFERROR(VLOOKUP($I270,'WM-AR'!$I$7:$AS$3267,31,FALSE),"")</f>
        <v/>
      </c>
      <c r="AD270" s="714" t="str">
        <f>IFERROR(VLOOKUP($I270,'WM-AR'!$I$7:$AS$3267,32,FALSE),"")</f>
        <v/>
      </c>
      <c r="AE270" s="714" t="str">
        <f>IFERROR(VLOOKUP($I270,'WM-AR'!$I$7:$AS$3267,33,FALSE),"")</f>
        <v/>
      </c>
      <c r="AF270" s="938"/>
      <c r="AG270" s="852"/>
      <c r="AH270" s="852"/>
      <c r="AI270" s="854"/>
      <c r="AJ270" s="854" t="str">
        <f t="shared" si="47"/>
        <v/>
      </c>
      <c r="AK270" s="1114"/>
      <c r="AL270" s="88" t="str">
        <f>IF(AND(ISTEXT($E270),ISTEXT($B270)),"산출기준 &gt;&gt;  "&amp;_xlfn.XLOOKUP($E270,산출기준!$D:$D,산출기준!$E:$E,"매칭실패"),"")</f>
        <v/>
      </c>
    </row>
    <row r="271" spans="2:38">
      <c r="B271" s="1111"/>
      <c r="C271" s="1166"/>
      <c r="D271" s="1166"/>
      <c r="E271" s="1166"/>
      <c r="F271" s="1166"/>
      <c r="G271" s="843"/>
      <c r="H271" s="843"/>
      <c r="I271" s="712" t="str">
        <f t="shared" si="45"/>
        <v/>
      </c>
      <c r="J271" s="714"/>
      <c r="K271" s="714" t="str">
        <f>IFERROR(VLOOKUP($I271,'WM-AR'!$I$7:$AS$3267,34,FALSE),"")</f>
        <v/>
      </c>
      <c r="L271" s="714" t="str">
        <f>IFERROR(VLOOKUP($I271,'WM-AR'!$I$7:$AS$3267,4,FALSE),"")</f>
        <v/>
      </c>
      <c r="M271" s="714" t="str">
        <f>IFERROR(VLOOKUP($I271,'WM-AR'!$I$7:$AS$3267,6,FALSE),"")</f>
        <v/>
      </c>
      <c r="N271" s="714" t="str">
        <f>IFERROR(VLOOKUP($I271,'WM-AR'!$I$7:$AS$3267,8,FALSE),"")</f>
        <v/>
      </c>
      <c r="O271" s="714" t="str">
        <f>IFERROR(VLOOKUP($I271,'WM-AR'!$I$7:$AS$3267,10,FALSE),"")</f>
        <v/>
      </c>
      <c r="P271" s="714" t="str">
        <f>IFERROR(VLOOKUP($I271,'WM-AR'!$I$7:$AS$3267,12,FALSE),"")</f>
        <v/>
      </c>
      <c r="Q271" s="714" t="str">
        <f>IFERROR(VLOOKUP($I271,'WM-AR'!$I$7:$AS$3267,14,FALSE),"")</f>
        <v/>
      </c>
      <c r="R271" s="714" t="str">
        <f>IFERROR(VLOOKUP($I271,'WM-AR'!$I$7:$AS$3267,16,FALSE),"")</f>
        <v/>
      </c>
      <c r="S271" s="714" t="str">
        <f>IFERROR(VLOOKUP($I271,'WM-AR'!$I$7:$AS$3267,18,FALSE),"")</f>
        <v/>
      </c>
      <c r="T271" s="714" t="str">
        <f>IFERROR(VLOOKUP($I271,'WM-AR'!$I$7:$AS$3267,20,FALSE),"")</f>
        <v/>
      </c>
      <c r="U271" s="714" t="str">
        <f>IFERROR(VLOOKUP($I271,'WM-AR'!$I$7:$AS$3267,22,FALSE),"")</f>
        <v/>
      </c>
      <c r="V271" s="714" t="str">
        <f>IFERROR(VLOOKUP($I271,'WM-AR'!$I$7:$AS$3267,24,FALSE),"")</f>
        <v/>
      </c>
      <c r="W271" s="714" t="str">
        <f>IFERROR(VLOOKUP($I271,'WM-AR'!$I$7:$AS$3267,25,FALSE),"")</f>
        <v/>
      </c>
      <c r="X271" s="714" t="str">
        <f>IFERROR(VLOOKUP($I271,'WM-AR'!$I$7:$AS$3267,26,FALSE),"")</f>
        <v/>
      </c>
      <c r="Y271" s="714" t="str">
        <f>IFERROR(VLOOKUP($I271,'WM-AR'!$I$7:$AS$3267,27,FALSE),"")</f>
        <v/>
      </c>
      <c r="Z271" s="714" t="str">
        <f>IFERROR(VLOOKUP($I271,'WM-AR'!$I$7:$AS$3267,28,FALSE),"")</f>
        <v/>
      </c>
      <c r="AA271" s="714" t="str">
        <f>IFERROR(VLOOKUP($I271,'WM-AR'!$I$7:$AS$3267,29,FALSE),"")</f>
        <v/>
      </c>
      <c r="AB271" s="714" t="str">
        <f>IFERROR(VLOOKUP($I271,'WM-AR'!$I$7:$AS$3267,30,FALSE),"")</f>
        <v/>
      </c>
      <c r="AC271" s="714" t="str">
        <f>IFERROR(VLOOKUP($I271,'WM-AR'!$I$7:$AS$3267,31,FALSE),"")</f>
        <v/>
      </c>
      <c r="AD271" s="714" t="str">
        <f>IFERROR(VLOOKUP($I271,'WM-AR'!$I$7:$AS$3267,32,FALSE),"")</f>
        <v/>
      </c>
      <c r="AE271" s="714" t="str">
        <f>IFERROR(VLOOKUP($I271,'WM-AR'!$I$7:$AS$3267,33,FALSE),"")</f>
        <v/>
      </c>
      <c r="AF271" s="938"/>
      <c r="AG271" s="852"/>
      <c r="AH271" s="852"/>
      <c r="AI271" s="854"/>
      <c r="AJ271" s="854" t="str">
        <f t="shared" si="47"/>
        <v/>
      </c>
      <c r="AK271" s="1114"/>
      <c r="AL271" s="88" t="str">
        <f>IF(AND(ISTEXT($E271),ISTEXT($B271)),"산출기준 &gt;&gt;  "&amp;_xlfn.XLOOKUP($E271,산출기준!$D:$D,산출기준!$E:$E,"매칭실패"),"")</f>
        <v/>
      </c>
    </row>
    <row r="272" spans="2:38">
      <c r="B272" s="1116"/>
      <c r="C272" s="1167"/>
      <c r="D272" s="1167"/>
      <c r="E272" s="1167"/>
      <c r="F272" s="1167"/>
      <c r="G272" s="1120"/>
      <c r="H272" s="1120"/>
      <c r="I272" s="1119" t="str">
        <f t="shared" si="45"/>
        <v/>
      </c>
      <c r="J272" s="1121"/>
      <c r="K272" s="1121" t="str">
        <f>IFERROR(VLOOKUP($I272,'WM-AR'!$I$7:$AS$3267,34,FALSE),"")</f>
        <v/>
      </c>
      <c r="L272" s="1121" t="str">
        <f>IFERROR(VLOOKUP($I272,'WM-AR'!$I$7:$AS$3267,4,FALSE),"")</f>
        <v/>
      </c>
      <c r="M272" s="1121" t="str">
        <f>IFERROR(VLOOKUP($I272,'WM-AR'!$I$7:$AS$3267,6,FALSE),"")</f>
        <v/>
      </c>
      <c r="N272" s="1121" t="str">
        <f>IFERROR(VLOOKUP($I272,'WM-AR'!$I$7:$AS$3267,8,FALSE),"")</f>
        <v/>
      </c>
      <c r="O272" s="1121" t="str">
        <f>IFERROR(VLOOKUP($I272,'WM-AR'!$I$7:$AS$3267,10,FALSE),"")</f>
        <v/>
      </c>
      <c r="P272" s="1121" t="str">
        <f>IFERROR(VLOOKUP($I272,'WM-AR'!$I$7:$AS$3267,12,FALSE),"")</f>
        <v/>
      </c>
      <c r="Q272" s="1121" t="str">
        <f>IFERROR(VLOOKUP($I272,'WM-AR'!$I$7:$AS$3267,14,FALSE),"")</f>
        <v/>
      </c>
      <c r="R272" s="1121" t="str">
        <f>IFERROR(VLOOKUP($I272,'WM-AR'!$I$7:$AS$3267,16,FALSE),"")</f>
        <v/>
      </c>
      <c r="S272" s="1121" t="str">
        <f>IFERROR(VLOOKUP($I272,'WM-AR'!$I$7:$AS$3267,18,FALSE),"")</f>
        <v/>
      </c>
      <c r="T272" s="1121" t="str">
        <f>IFERROR(VLOOKUP($I272,'WM-AR'!$I$7:$AS$3267,20,FALSE),"")</f>
        <v/>
      </c>
      <c r="U272" s="1121" t="str">
        <f>IFERROR(VLOOKUP($I272,'WM-AR'!$I$7:$AS$3267,22,FALSE),"")</f>
        <v/>
      </c>
      <c r="V272" s="1121" t="str">
        <f>IFERROR(VLOOKUP($I272,'WM-AR'!$I$7:$AS$3267,24,FALSE),"")</f>
        <v/>
      </c>
      <c r="W272" s="1121" t="str">
        <f>IFERROR(VLOOKUP($I272,'WM-AR'!$I$7:$AS$3267,25,FALSE),"")</f>
        <v/>
      </c>
      <c r="X272" s="1121" t="str">
        <f>IFERROR(VLOOKUP($I272,'WM-AR'!$I$7:$AS$3267,26,FALSE),"")</f>
        <v/>
      </c>
      <c r="Y272" s="1121" t="str">
        <f>IFERROR(VLOOKUP($I272,'WM-AR'!$I$7:$AS$3267,27,FALSE),"")</f>
        <v/>
      </c>
      <c r="Z272" s="1121" t="str">
        <f>IFERROR(VLOOKUP($I272,'WM-AR'!$I$7:$AS$3267,28,FALSE),"")</f>
        <v/>
      </c>
      <c r="AA272" s="1121" t="str">
        <f>IFERROR(VLOOKUP($I272,'WM-AR'!$I$7:$AS$3267,29,FALSE),"")</f>
        <v/>
      </c>
      <c r="AB272" s="1121" t="str">
        <f>IFERROR(VLOOKUP($I272,'WM-AR'!$I$7:$AS$3267,30,FALSE),"")</f>
        <v/>
      </c>
      <c r="AC272" s="1121" t="str">
        <f>IFERROR(VLOOKUP($I272,'WM-AR'!$I$7:$AS$3267,31,FALSE),"")</f>
        <v/>
      </c>
      <c r="AD272" s="1121" t="str">
        <f>IFERROR(VLOOKUP($I272,'WM-AR'!$I$7:$AS$3267,32,FALSE),"")</f>
        <v/>
      </c>
      <c r="AE272" s="1121" t="str">
        <f>IFERROR(VLOOKUP($I272,'WM-AR'!$I$7:$AS$3267,33,FALSE),"")</f>
        <v/>
      </c>
      <c r="AF272" s="1209"/>
      <c r="AG272" s="1123"/>
      <c r="AH272" s="1123"/>
      <c r="AI272" s="1124"/>
      <c r="AJ272" s="1124" t="str">
        <f t="shared" si="47"/>
        <v/>
      </c>
      <c r="AK272" s="1125"/>
      <c r="AL272" s="88" t="str">
        <f>IF(AND(ISTEXT($E272),ISTEXT($B272)),"산출기준 &gt;&gt;  "&amp;_xlfn.XLOOKUP($E272,산출기준!$D:$D,산출기준!$E:$E,"매칭실패"),"")</f>
        <v/>
      </c>
    </row>
    <row r="273" spans="2:38" s="658" customFormat="1" ht="20.100000000000001" customHeight="1">
      <c r="B273" s="802"/>
      <c r="C273" s="662"/>
      <c r="D273" s="662"/>
      <c r="E273" s="662"/>
      <c r="F273" s="1338" t="s">
        <v>906</v>
      </c>
      <c r="G273" s="662"/>
      <c r="H273" s="662"/>
      <c r="I273" s="652"/>
      <c r="J273" s="664"/>
      <c r="K273" s="664"/>
      <c r="L273" s="664"/>
      <c r="M273" s="664"/>
      <c r="N273" s="664"/>
      <c r="O273" s="664"/>
      <c r="P273" s="664"/>
      <c r="Q273" s="664"/>
      <c r="R273" s="664"/>
      <c r="S273" s="664"/>
      <c r="T273" s="664"/>
      <c r="U273" s="664"/>
      <c r="V273" s="664"/>
      <c r="W273" s="664"/>
      <c r="X273" s="664"/>
      <c r="Y273" s="664"/>
      <c r="Z273" s="664"/>
      <c r="AA273" s="664"/>
      <c r="AB273" s="664"/>
      <c r="AC273" s="664"/>
      <c r="AD273" s="664"/>
      <c r="AE273" s="664"/>
      <c r="AF273" s="660"/>
      <c r="AG273" s="665"/>
      <c r="AH273" s="665"/>
      <c r="AI273" s="666"/>
      <c r="AJ273" s="666"/>
      <c r="AK273" s="662"/>
      <c r="AL273" s="658" t="str">
        <f>IF(AND(ISTEXT($E273),ISTEXT($B273)),"산출기준 &gt;&gt;  "&amp;_xlfn.XLOOKUP($E273,산출기준!$D:$D,산출기준!$E:$E,"매칭실패"),"")</f>
        <v/>
      </c>
    </row>
    <row r="274" spans="2:38" ht="34.9" customHeight="1">
      <c r="B274" s="808" t="str" cm="1">
        <f t="array" aca="1" ref="B274" ca="1">_xlfn.IFNA(INDIRECT("Family_표준_구성도!B"&amp;MATCH(F274,INDIRECT("Family_표준_구성도!"&amp;"C:C"),0)),"")</f>
        <v>6.2.4.1.2</v>
      </c>
      <c r="C274" s="668" t="s">
        <v>1903</v>
      </c>
      <c r="D274" s="809"/>
      <c r="E274" s="668" t="s">
        <v>2006</v>
      </c>
      <c r="F274" s="1079" t="s">
        <v>1010</v>
      </c>
      <c r="G274" s="1079"/>
      <c r="H274" s="1079"/>
      <c r="I274" s="674" t="str">
        <f t="shared" ref="I274:I284" si="48">LEFT(H274,14)</f>
        <v/>
      </c>
      <c r="J274" s="674"/>
      <c r="K274" s="674"/>
      <c r="L274" s="674"/>
      <c r="M274" s="674"/>
      <c r="N274" s="675"/>
      <c r="O274" s="676"/>
      <c r="P274" s="677"/>
      <c r="Q274" s="677"/>
      <c r="R274" s="677"/>
      <c r="S274" s="677"/>
      <c r="T274" s="677"/>
      <c r="U274" s="677"/>
      <c r="V274" s="678"/>
      <c r="W274" s="679"/>
      <c r="X274" s="679"/>
      <c r="Y274" s="679"/>
      <c r="Z274" s="679"/>
      <c r="AA274" s="679"/>
      <c r="AB274" s="679"/>
      <c r="AC274" s="679"/>
      <c r="AD274" s="679"/>
      <c r="AE274" s="679"/>
      <c r="AF274" s="1312" t="s">
        <v>3649</v>
      </c>
      <c r="AG274" s="682"/>
      <c r="AH274" s="682"/>
      <c r="AI274" s="682"/>
      <c r="AJ274" s="682"/>
      <c r="AK274" s="903"/>
      <c r="AL274" s="88" t="str">
        <f ca="1">IF(AND(ISTEXT($E274),ISTEXT($B274)),"산출기준 &gt;&gt;  "&amp;_xlfn.XLOOKUP($E274,산출기준!$D:$D,산출기준!$E:$E,"매칭실패"),"")</f>
        <v>산출기준 &gt;&gt;  [Steel Beam]</v>
      </c>
    </row>
    <row r="275" spans="2:38" ht="49.9" customHeight="1" outlineLevel="1">
      <c r="B275" s="758"/>
      <c r="C275" s="759"/>
      <c r="D275" s="759"/>
      <c r="E275" s="759"/>
      <c r="F275" s="1080" t="s">
        <v>3488</v>
      </c>
      <c r="G275" s="759" t="str">
        <f t="shared" ref="G275:G278" si="49">IF(IF(N275=0,"",N275)&amp;" | "&amp;IF(O275=0,"",O275)&amp;" | "&amp;IF(Q275=0,"",Q275)&amp;" | "&amp;IF(R275=0,"",R275)=" |  |  | ","",IF(N275=0,"",N275)&amp;" | "&amp;IF(O275=0,"",O275)&amp;" | "&amp;IF(Q275=0,"",Q275)&amp;" | "&amp;IF(R275=0,"",R275))</f>
        <v xml:space="preserve">Medium Steel - Standard |  |  | </v>
      </c>
      <c r="H275" s="816" t="s">
        <v>3510</v>
      </c>
      <c r="I275" s="765" t="str">
        <f t="shared" si="48"/>
        <v>S01AA073-00001</v>
      </c>
      <c r="J275" s="766"/>
      <c r="K275" s="766" t="str">
        <f>IFERROR(VLOOKUP($I275,'WM-AR'!$I$7:$AS$3267,34,FALSE),"")</f>
        <v>TON</v>
      </c>
      <c r="L275" s="766" t="str">
        <f>IFERROR(VLOOKUP($I275,'WM-AR'!$I$7:$AS$3267,4,FALSE),"")</f>
        <v>Main Steel Structure Fabrication Work</v>
      </c>
      <c r="M275" s="766" t="str">
        <f>IFERROR(VLOOKUP($I275,'WM-AR'!$I$7:$AS$3267,6,FALSE),"")</f>
        <v>Shelter/Building</v>
      </c>
      <c r="N275" s="766" t="str">
        <f>IFERROR(VLOOKUP($I275,'WM-AR'!$I$7:$AS$3267,8,FALSE),"")</f>
        <v>Medium Steel - Standard</v>
      </c>
      <c r="O275" s="766">
        <f>IFERROR(VLOOKUP($I275,'WM-AR'!$I$7:$AS$3267,10,FALSE),"")</f>
        <v>0</v>
      </c>
      <c r="P275" s="766">
        <f>IFERROR(VLOOKUP($I275,'WM-AR'!$I$7:$AS$3267,12,FALSE),"")</f>
        <v>0</v>
      </c>
      <c r="Q275" s="766" t="str">
        <f>IFERROR(VLOOKUP($I275,'WM-AR'!$I$7:$AS$3267,14,FALSE),"")</f>
        <v/>
      </c>
      <c r="R275" s="766" t="str">
        <f>IFERROR(VLOOKUP($I275,'WM-AR'!$I$7:$AS$3267,16,FALSE),"")</f>
        <v/>
      </c>
      <c r="S275" s="766" t="str">
        <f>IFERROR(VLOOKUP($I275,'WM-AR'!$I$7:$AS$3267,18,FALSE),"")</f>
        <v/>
      </c>
      <c r="T275" s="766" t="str">
        <f>IFERROR(VLOOKUP($I275,'WM-AR'!$I$7:$AS$3267,20,FALSE),"")</f>
        <v/>
      </c>
      <c r="U275" s="766" t="str">
        <f>IFERROR(VLOOKUP($I275,'WM-AR'!$I$7:$AS$3267,22,FALSE),"")</f>
        <v/>
      </c>
      <c r="V275" s="766" t="str">
        <f>IFERROR(VLOOKUP($I275,'WM-AR'!$I$7:$AS$3267,24,FALSE),"")</f>
        <v/>
      </c>
      <c r="W275" s="766">
        <f>IFERROR(VLOOKUP($I275,'WM-AR'!$I$7:$AS$3267,25,FALSE),"")</f>
        <v>0</v>
      </c>
      <c r="X275" s="766">
        <f>IFERROR(VLOOKUP($I275,'WM-AR'!$I$7:$AS$3267,26,FALSE),"")</f>
        <v>0</v>
      </c>
      <c r="Y275" s="766">
        <f>IFERROR(VLOOKUP($I275,'WM-AR'!$I$7:$AS$3267,27,FALSE),"")</f>
        <v>0</v>
      </c>
      <c r="Z275" s="766">
        <f>IFERROR(VLOOKUP($I275,'WM-AR'!$I$7:$AS$3267,28,FALSE),"")</f>
        <v>0</v>
      </c>
      <c r="AA275" s="766" t="str">
        <f>IFERROR(VLOOKUP($I275,'WM-AR'!$I$7:$AS$3267,29,FALSE),"")</f>
        <v>Material: (   )</v>
      </c>
      <c r="AB275" s="766">
        <f>IFERROR(VLOOKUP($I275,'WM-AR'!$I$7:$AS$3267,30,FALSE),"")</f>
        <v>0</v>
      </c>
      <c r="AC275" s="766">
        <f>IFERROR(VLOOKUP($I275,'WM-AR'!$I$7:$AS$3267,31,FALSE),"")</f>
        <v>0</v>
      </c>
      <c r="AD275" s="766">
        <f>IFERROR(VLOOKUP($I275,'WM-AR'!$I$7:$AS$3267,32,FALSE),"")</f>
        <v>0</v>
      </c>
      <c r="AE275" s="766" t="str">
        <f>IFERROR(VLOOKUP($I275,'WM-AR'!$I$7:$AS$3267,33,FALSE),"")</f>
        <v>(90)KG/M&gt;Weight≥(30)KG/M</v>
      </c>
      <c r="AF275" s="1313" t="str">
        <f>_xlfn.CONCAT("- Material: ( ",AF274," )",CHAR(10),"- (",$H$55,")KG/M&gt;Weight≥(",$H$57,")KG/M")</f>
        <v>- Material: ( KSD3568 )
- (90)KG/M&gt;Weight≥(30)KG/M</v>
      </c>
      <c r="AG275" s="1134" t="s">
        <v>3586</v>
      </c>
      <c r="AH275" s="1134" t="s">
        <v>3586</v>
      </c>
      <c r="AI275" s="1340"/>
      <c r="AJ275" s="1340" t="str">
        <f t="shared" ref="AJ275:AJ284" si="50">K275</f>
        <v>TON</v>
      </c>
      <c r="AK275" s="905"/>
      <c r="AL275" s="88" t="str">
        <f>IF(AND(ISTEXT($E275),ISTEXT($B275)),"산출기준 &gt;&gt;  "&amp;_xlfn.XLOOKUP($E275,산출기준!$D:$D,산출기준!$E:$E,"매칭실패"),"")</f>
        <v/>
      </c>
    </row>
    <row r="276" spans="2:38" ht="49.9" customHeight="1" outlineLevel="1">
      <c r="B276" s="772"/>
      <c r="C276" s="773"/>
      <c r="D276" s="773"/>
      <c r="E276" s="773"/>
      <c r="F276" s="1083" t="s">
        <v>3492</v>
      </c>
      <c r="G276" s="759" t="str">
        <f t="shared" si="49"/>
        <v xml:space="preserve">Medium Steel |  |  | </v>
      </c>
      <c r="H276" s="816" t="s">
        <v>3542</v>
      </c>
      <c r="I276" s="765" t="str">
        <f t="shared" si="48"/>
        <v>S03AA083-00001</v>
      </c>
      <c r="J276" s="766"/>
      <c r="K276" s="766" t="str">
        <f>IFERROR(VLOOKUP($I276,'WM-AR'!$I$7:$AS$3267,34,FALSE),"")</f>
        <v>TON</v>
      </c>
      <c r="L276" s="766" t="str">
        <f>IFERROR(VLOOKUP($I276,'WM-AR'!$I$7:$AS$3267,4,FALSE),"")</f>
        <v>Main Steel Structure Erection Work</v>
      </c>
      <c r="M276" s="766" t="str">
        <f>IFERROR(VLOOKUP($I276,'WM-AR'!$I$7:$AS$3267,6,FALSE),"")</f>
        <v>Shelter/Building</v>
      </c>
      <c r="N276" s="766" t="str">
        <f>IFERROR(VLOOKUP($I276,'WM-AR'!$I$7:$AS$3267,8,FALSE),"")</f>
        <v>Medium Steel</v>
      </c>
      <c r="O276" s="766">
        <f>IFERROR(VLOOKUP($I276,'WM-AR'!$I$7:$AS$3267,10,FALSE),"")</f>
        <v>0</v>
      </c>
      <c r="P276" s="766">
        <f>IFERROR(VLOOKUP($I276,'WM-AR'!$I$7:$AS$3267,12,FALSE),"")</f>
        <v>0</v>
      </c>
      <c r="Q276" s="766" t="str">
        <f>IFERROR(VLOOKUP($I276,'WM-AR'!$I$7:$AS$3267,14,FALSE),"")</f>
        <v/>
      </c>
      <c r="R276" s="766" t="str">
        <f>IFERROR(VLOOKUP($I276,'WM-AR'!$I$7:$AS$3267,16,FALSE),"")</f>
        <v/>
      </c>
      <c r="S276" s="766" t="str">
        <f>IFERROR(VLOOKUP($I276,'WM-AR'!$I$7:$AS$3267,18,FALSE),"")</f>
        <v/>
      </c>
      <c r="T276" s="766" t="str">
        <f>IFERROR(VLOOKUP($I276,'WM-AR'!$I$7:$AS$3267,20,FALSE),"")</f>
        <v/>
      </c>
      <c r="U276" s="766" t="str">
        <f>IFERROR(VLOOKUP($I276,'WM-AR'!$I$7:$AS$3267,22,FALSE),"")</f>
        <v/>
      </c>
      <c r="V276" s="766" t="str">
        <f>IFERROR(VLOOKUP($I276,'WM-AR'!$I$7:$AS$3267,24,FALSE),"")</f>
        <v/>
      </c>
      <c r="W276" s="766">
        <f>IFERROR(VLOOKUP($I276,'WM-AR'!$I$7:$AS$3267,25,FALSE),"")</f>
        <v>0</v>
      </c>
      <c r="X276" s="766">
        <f>IFERROR(VLOOKUP($I276,'WM-AR'!$I$7:$AS$3267,26,FALSE),"")</f>
        <v>0</v>
      </c>
      <c r="Y276" s="766">
        <f>IFERROR(VLOOKUP($I276,'WM-AR'!$I$7:$AS$3267,27,FALSE),"")</f>
        <v>0</v>
      </c>
      <c r="Z276" s="766">
        <f>IFERROR(VLOOKUP($I276,'WM-AR'!$I$7:$AS$3267,28,FALSE),"")</f>
        <v>0</v>
      </c>
      <c r="AA276" s="766" t="str">
        <f>IFERROR(VLOOKUP($I276,'WM-AR'!$I$7:$AS$3267,29,FALSE),"")</f>
        <v>Material: (   )</v>
      </c>
      <c r="AB276" s="766">
        <f>IFERROR(VLOOKUP($I276,'WM-AR'!$I$7:$AS$3267,30,FALSE),"")</f>
        <v>0</v>
      </c>
      <c r="AC276" s="766">
        <f>IFERROR(VLOOKUP($I276,'WM-AR'!$I$7:$AS$3267,31,FALSE),"")</f>
        <v>0</v>
      </c>
      <c r="AD276" s="766">
        <f>IFERROR(VLOOKUP($I276,'WM-AR'!$I$7:$AS$3267,32,FALSE),"")</f>
        <v>0</v>
      </c>
      <c r="AE276" s="766">
        <f>IFERROR(VLOOKUP($I276,'WM-AR'!$I$7:$AS$3267,33,FALSE),"")</f>
        <v>0</v>
      </c>
      <c r="AF276" s="1313" t="str">
        <f>_xlfn.CONCAT("- Material: ( ",AF274," )")</f>
        <v>- Material: ( KSD3568 )</v>
      </c>
      <c r="AG276" s="1314" t="s">
        <v>3587</v>
      </c>
      <c r="AH276" s="1314" t="s">
        <v>3587</v>
      </c>
      <c r="AI276" s="1340"/>
      <c r="AJ276" s="1340" t="str">
        <f t="shared" si="50"/>
        <v>TON</v>
      </c>
      <c r="AK276" s="1267"/>
      <c r="AL276" s="88" t="str">
        <f>IF(AND(ISTEXT($E276),ISTEXT($B276)),"산출기준 &gt;&gt;  "&amp;_xlfn.XLOOKUP($E276,산출기준!$D:$D,산출기준!$E:$E,"매칭실패"),"")</f>
        <v/>
      </c>
    </row>
    <row r="277" spans="2:38" ht="49.9" customHeight="1" outlineLevel="1">
      <c r="B277" s="758"/>
      <c r="C277" s="759"/>
      <c r="D277" s="759"/>
      <c r="E277" s="759"/>
      <c r="F277" s="1315" t="s">
        <v>1976</v>
      </c>
      <c r="G277" s="759" t="str">
        <f>IF(IF(N277=0,"",N277)&amp;" | "&amp;IF(O277=0,"",O277)&amp;" | "&amp;IF(Q277=0,"",Q277)&amp;" | "&amp;IF(R277=0,"",R277)=" |  |  | ","",IF(N277=0,"",N277)&amp;" | "&amp;IF(O277=0,"",O277)&amp;" | "&amp;IF(Q277=0,"",Q277)&amp;" | "&amp;IF(R277=0,"",R277))</f>
        <v xml:space="preserve">Plates - Gusset, Stiffener, ETC |  |  | </v>
      </c>
      <c r="H277" s="1153" t="s">
        <v>3495</v>
      </c>
      <c r="I277" s="765" t="str">
        <f>LEFT(H277,14)</f>
        <v>S01AA009-00001</v>
      </c>
      <c r="J277" s="766"/>
      <c r="K277" s="766" t="s">
        <v>3496</v>
      </c>
      <c r="L277" s="766" t="s">
        <v>3497</v>
      </c>
      <c r="M277" s="766" t="s">
        <v>3498</v>
      </c>
      <c r="N277" s="766" t="s">
        <v>3499</v>
      </c>
      <c r="O277" s="766">
        <v>0</v>
      </c>
      <c r="P277" s="766">
        <v>0</v>
      </c>
      <c r="Q277" s="766">
        <v>0</v>
      </c>
      <c r="R277" s="766">
        <v>0</v>
      </c>
      <c r="S277" s="766">
        <v>0</v>
      </c>
      <c r="T277" s="766">
        <v>0</v>
      </c>
      <c r="U277" s="766">
        <v>0</v>
      </c>
      <c r="V277" s="766">
        <v>0</v>
      </c>
      <c r="W277" s="766">
        <v>0</v>
      </c>
      <c r="X277" s="766">
        <v>0</v>
      </c>
      <c r="Y277" s="766">
        <v>0</v>
      </c>
      <c r="Z277" s="766">
        <v>0</v>
      </c>
      <c r="AA277" s="766" t="s">
        <v>3500</v>
      </c>
      <c r="AB277" s="766">
        <v>0</v>
      </c>
      <c r="AC277" s="766">
        <v>0</v>
      </c>
      <c r="AD277" s="766">
        <v>0</v>
      </c>
      <c r="AE277" s="766">
        <v>0</v>
      </c>
      <c r="AF277" s="817"/>
      <c r="AG277" s="1314" t="s">
        <v>3588</v>
      </c>
      <c r="AH277" s="1314" t="s">
        <v>3588</v>
      </c>
      <c r="AI277" s="769"/>
      <c r="AJ277" s="769" t="str">
        <f>K277</f>
        <v>TON</v>
      </c>
      <c r="AK277" s="1341"/>
      <c r="AL277" s="88" t="s">
        <v>2965</v>
      </c>
    </row>
    <row r="278" spans="2:38" ht="49.9" customHeight="1" outlineLevel="1">
      <c r="B278" s="772"/>
      <c r="C278" s="773"/>
      <c r="D278" s="773"/>
      <c r="E278" s="773"/>
      <c r="F278" s="1083" t="s">
        <v>3502</v>
      </c>
      <c r="G278" s="759" t="str">
        <f t="shared" si="49"/>
        <v xml:space="preserve">for Non-Fireproofed Steel Surface |  |  | </v>
      </c>
      <c r="H278" s="816" t="s">
        <v>3503</v>
      </c>
      <c r="I278" s="765" t="str">
        <f t="shared" si="48"/>
        <v>S41AA051-00001</v>
      </c>
      <c r="J278" s="766"/>
      <c r="K278" s="766" t="str">
        <f>IFERROR(VLOOKUP($I278,'WM-AR'!$I$7:$AS$3267,34,FALSE),"")</f>
        <v>M2</v>
      </c>
      <c r="L278" s="766" t="str">
        <f>IFERROR(VLOOKUP($I278,'WM-AR'!$I$7:$AS$3267,4,FALSE),"")</f>
        <v>Steel Structure Paint Work</v>
      </c>
      <c r="M278" s="766" t="str">
        <f>IFERROR(VLOOKUP($I278,'WM-AR'!$I$7:$AS$3267,6,FALSE),"")</f>
        <v>Shelter/Building</v>
      </c>
      <c r="N278" s="766" t="str">
        <f>IFERROR(VLOOKUP($I278,'WM-AR'!$I$7:$AS$3267,8,FALSE),"")</f>
        <v>for Non-Fireproofed Steel Surface</v>
      </c>
      <c r="O278" s="766">
        <f>IFERROR(VLOOKUP($I278,'WM-AR'!$I$7:$AS$3267,10,FALSE),"")</f>
        <v>0</v>
      </c>
      <c r="P278" s="766">
        <f>IFERROR(VLOOKUP($I278,'WM-AR'!$I$7:$AS$3267,12,FALSE),"")</f>
        <v>0</v>
      </c>
      <c r="Q278" s="766" t="str">
        <f>IFERROR(VLOOKUP($I278,'WM-AR'!$I$7:$AS$3267,14,FALSE),"")</f>
        <v/>
      </c>
      <c r="R278" s="766" t="str">
        <f>IFERROR(VLOOKUP($I278,'WM-AR'!$I$7:$AS$3267,16,FALSE),"")</f>
        <v/>
      </c>
      <c r="S278" s="766" t="str">
        <f>IFERROR(VLOOKUP($I278,'WM-AR'!$I$7:$AS$3267,18,FALSE),"")</f>
        <v/>
      </c>
      <c r="T278" s="766" t="str">
        <f>IFERROR(VLOOKUP($I278,'WM-AR'!$I$7:$AS$3267,20,FALSE),"")</f>
        <v/>
      </c>
      <c r="U278" s="766" t="str">
        <f>IFERROR(VLOOKUP($I278,'WM-AR'!$I$7:$AS$3267,22,FALSE),"")</f>
        <v/>
      </c>
      <c r="V278" s="766" t="str">
        <f>IFERROR(VLOOKUP($I278,'WM-AR'!$I$7:$AS$3267,24,FALSE),"")</f>
        <v/>
      </c>
      <c r="W278" s="766">
        <f>IFERROR(VLOOKUP($I278,'WM-AR'!$I$7:$AS$3267,25,FALSE),"")</f>
        <v>0</v>
      </c>
      <c r="X278" s="766">
        <f>IFERROR(VLOOKUP($I278,'WM-AR'!$I$7:$AS$3267,26,FALSE),"")</f>
        <v>0</v>
      </c>
      <c r="Y278" s="766">
        <f>IFERROR(VLOOKUP($I278,'WM-AR'!$I$7:$AS$3267,27,FALSE),"")</f>
        <v>0</v>
      </c>
      <c r="Z278" s="766">
        <f>IFERROR(VLOOKUP($I278,'WM-AR'!$I$7:$AS$3267,28,FALSE),"")</f>
        <v>0</v>
      </c>
      <c r="AA278" s="766" t="str">
        <f>IFERROR(VLOOKUP($I278,'WM-AR'!$I$7:$AS$3267,29,FALSE),"")</f>
        <v>Material: (   )</v>
      </c>
      <c r="AB278" s="766">
        <f>IFERROR(VLOOKUP($I278,'WM-AR'!$I$7:$AS$3267,30,FALSE),"")</f>
        <v>0</v>
      </c>
      <c r="AC278" s="766">
        <f>IFERROR(VLOOKUP($I278,'WM-AR'!$I$7:$AS$3267,31,FALSE),"")</f>
        <v>0</v>
      </c>
      <c r="AD278" s="766">
        <f>IFERROR(VLOOKUP($I278,'WM-AR'!$I$7:$AS$3267,32,FALSE),"")</f>
        <v>0</v>
      </c>
      <c r="AE278" s="766">
        <f>IFERROR(VLOOKUP($I278,'WM-AR'!$I$7:$AS$3267,33,FALSE),"")</f>
        <v>0</v>
      </c>
      <c r="AF278" s="767"/>
      <c r="AG278" s="1342" t="s">
        <v>3589</v>
      </c>
      <c r="AH278" s="1342" t="s">
        <v>3589</v>
      </c>
      <c r="AI278" s="1340"/>
      <c r="AJ278" s="1340" t="str">
        <f t="shared" si="50"/>
        <v>M2</v>
      </c>
      <c r="AK278" s="1267"/>
      <c r="AL278" s="88" t="str">
        <f>IF(AND(ISTEXT($E278),ISTEXT($B278)),"산출기준 &gt;&gt;  "&amp;_xlfn.XLOOKUP($E278,산출기준!$D:$D,산출기준!$E:$E,"매칭실패"),"")</f>
        <v/>
      </c>
    </row>
    <row r="279" spans="2:38">
      <c r="B279" s="1127"/>
      <c r="C279" s="1165"/>
      <c r="D279" s="1165"/>
      <c r="E279" s="1165"/>
      <c r="F279" s="1165"/>
      <c r="G279" s="1131" t="s">
        <v>2336</v>
      </c>
      <c r="H279" s="1131"/>
      <c r="I279" s="1130" t="str">
        <f t="shared" si="48"/>
        <v/>
      </c>
      <c r="J279" s="1132"/>
      <c r="K279" s="1132" t="str">
        <f>IFERROR(VLOOKUP($I279,'WM-AR'!$I$7:$AS$3267,34,FALSE),"")</f>
        <v/>
      </c>
      <c r="L279" s="1132" t="str">
        <f>IFERROR(VLOOKUP($I279,'WM-AR'!$I$7:$AS$3267,4,FALSE),"")</f>
        <v/>
      </c>
      <c r="M279" s="1132" t="str">
        <f>IFERROR(VLOOKUP($I279,'WM-AR'!$I$7:$AS$3267,6,FALSE),"")</f>
        <v/>
      </c>
      <c r="N279" s="1132" t="str">
        <f>IFERROR(VLOOKUP($I279,'WM-AR'!$I$7:$AS$3267,8,FALSE),"")</f>
        <v/>
      </c>
      <c r="O279" s="1132" t="str">
        <f>IFERROR(VLOOKUP($I279,'WM-AR'!$I$7:$AS$3267,10,FALSE),"")</f>
        <v/>
      </c>
      <c r="P279" s="1132" t="str">
        <f>IFERROR(VLOOKUP($I279,'WM-AR'!$I$7:$AS$3267,12,FALSE),"")</f>
        <v/>
      </c>
      <c r="Q279" s="1132" t="str">
        <f>IFERROR(VLOOKUP($I279,'WM-AR'!$I$7:$AS$3267,14,FALSE),"")</f>
        <v/>
      </c>
      <c r="R279" s="1132" t="str">
        <f>IFERROR(VLOOKUP($I279,'WM-AR'!$I$7:$AS$3267,16,FALSE),"")</f>
        <v/>
      </c>
      <c r="S279" s="1132" t="str">
        <f>IFERROR(VLOOKUP($I279,'WM-AR'!$I$7:$AS$3267,18,FALSE),"")</f>
        <v/>
      </c>
      <c r="T279" s="1132" t="str">
        <f>IFERROR(VLOOKUP($I279,'WM-AR'!$I$7:$AS$3267,20,FALSE),"")</f>
        <v/>
      </c>
      <c r="U279" s="1132" t="str">
        <f>IFERROR(VLOOKUP($I279,'WM-AR'!$I$7:$AS$3267,22,FALSE),"")</f>
        <v/>
      </c>
      <c r="V279" s="1132" t="str">
        <f>IFERROR(VLOOKUP($I279,'WM-AR'!$I$7:$AS$3267,24,FALSE),"")</f>
        <v/>
      </c>
      <c r="W279" s="1132" t="str">
        <f>IFERROR(VLOOKUP($I279,'WM-AR'!$I$7:$AS$3267,25,FALSE),"")</f>
        <v/>
      </c>
      <c r="X279" s="1132" t="str">
        <f>IFERROR(VLOOKUP($I279,'WM-AR'!$I$7:$AS$3267,26,FALSE),"")</f>
        <v/>
      </c>
      <c r="Y279" s="1132" t="str">
        <f>IFERROR(VLOOKUP($I279,'WM-AR'!$I$7:$AS$3267,27,FALSE),"")</f>
        <v/>
      </c>
      <c r="Z279" s="1132" t="str">
        <f>IFERROR(VLOOKUP($I279,'WM-AR'!$I$7:$AS$3267,28,FALSE),"")</f>
        <v/>
      </c>
      <c r="AA279" s="1132" t="str">
        <f>IFERROR(VLOOKUP($I279,'WM-AR'!$I$7:$AS$3267,29,FALSE),"")</f>
        <v/>
      </c>
      <c r="AB279" s="1132" t="str">
        <f>IFERROR(VLOOKUP($I279,'WM-AR'!$I$7:$AS$3267,30,FALSE),"")</f>
        <v/>
      </c>
      <c r="AC279" s="1132" t="str">
        <f>IFERROR(VLOOKUP($I279,'WM-AR'!$I$7:$AS$3267,31,FALSE),"")</f>
        <v/>
      </c>
      <c r="AD279" s="1132" t="str">
        <f>IFERROR(VLOOKUP($I279,'WM-AR'!$I$7:$AS$3267,32,FALSE),"")</f>
        <v/>
      </c>
      <c r="AE279" s="1132" t="str">
        <f>IFERROR(VLOOKUP($I279,'WM-AR'!$I$7:$AS$3267,33,FALSE),"")</f>
        <v/>
      </c>
      <c r="AF279" s="1190" t="s">
        <v>3547</v>
      </c>
      <c r="AG279" s="1134"/>
      <c r="AH279" s="1134"/>
      <c r="AI279" s="1135"/>
      <c r="AJ279" s="1135" t="str">
        <f t="shared" si="50"/>
        <v/>
      </c>
      <c r="AK279" s="1136"/>
      <c r="AL279" s="88" t="str">
        <f>IF(AND(ISTEXT($E279),ISTEXT($B279)),"산출기준 &gt;&gt;  "&amp;_xlfn.XLOOKUP($E279,산출기준!$D:$D,산출기준!$E:$E,"매칭실패"),"")</f>
        <v/>
      </c>
    </row>
    <row r="280" spans="2:38">
      <c r="B280" s="1111"/>
      <c r="C280" s="1166"/>
      <c r="D280" s="1166"/>
      <c r="E280" s="1166"/>
      <c r="F280" s="1166"/>
      <c r="G280" s="843"/>
      <c r="H280" s="843"/>
      <c r="I280" s="712" t="str">
        <f t="shared" si="48"/>
        <v/>
      </c>
      <c r="J280" s="714"/>
      <c r="K280" s="714" t="str">
        <f>IFERROR(VLOOKUP($I280,'WM-AR'!$I$7:$AS$3267,34,FALSE),"")</f>
        <v/>
      </c>
      <c r="L280" s="714" t="str">
        <f>IFERROR(VLOOKUP($I280,'WM-AR'!$I$7:$AS$3267,4,FALSE),"")</f>
        <v/>
      </c>
      <c r="M280" s="714" t="str">
        <f>IFERROR(VLOOKUP($I280,'WM-AR'!$I$7:$AS$3267,6,FALSE),"")</f>
        <v/>
      </c>
      <c r="N280" s="714" t="str">
        <f>IFERROR(VLOOKUP($I280,'WM-AR'!$I$7:$AS$3267,8,FALSE),"")</f>
        <v/>
      </c>
      <c r="O280" s="714" t="str">
        <f>IFERROR(VLOOKUP($I280,'WM-AR'!$I$7:$AS$3267,10,FALSE),"")</f>
        <v/>
      </c>
      <c r="P280" s="714" t="str">
        <f>IFERROR(VLOOKUP($I280,'WM-AR'!$I$7:$AS$3267,12,FALSE),"")</f>
        <v/>
      </c>
      <c r="Q280" s="714" t="str">
        <f>IFERROR(VLOOKUP($I280,'WM-AR'!$I$7:$AS$3267,14,FALSE),"")</f>
        <v/>
      </c>
      <c r="R280" s="714" t="str">
        <f>IFERROR(VLOOKUP($I280,'WM-AR'!$I$7:$AS$3267,16,FALSE),"")</f>
        <v/>
      </c>
      <c r="S280" s="714" t="str">
        <f>IFERROR(VLOOKUP($I280,'WM-AR'!$I$7:$AS$3267,18,FALSE),"")</f>
        <v/>
      </c>
      <c r="T280" s="714" t="str">
        <f>IFERROR(VLOOKUP($I280,'WM-AR'!$I$7:$AS$3267,20,FALSE),"")</f>
        <v/>
      </c>
      <c r="U280" s="714" t="str">
        <f>IFERROR(VLOOKUP($I280,'WM-AR'!$I$7:$AS$3267,22,FALSE),"")</f>
        <v/>
      </c>
      <c r="V280" s="714" t="str">
        <f>IFERROR(VLOOKUP($I280,'WM-AR'!$I$7:$AS$3267,24,FALSE),"")</f>
        <v/>
      </c>
      <c r="W280" s="714" t="str">
        <f>IFERROR(VLOOKUP($I280,'WM-AR'!$I$7:$AS$3267,25,FALSE),"")</f>
        <v/>
      </c>
      <c r="X280" s="714" t="str">
        <f>IFERROR(VLOOKUP($I280,'WM-AR'!$I$7:$AS$3267,26,FALSE),"")</f>
        <v/>
      </c>
      <c r="Y280" s="714" t="str">
        <f>IFERROR(VLOOKUP($I280,'WM-AR'!$I$7:$AS$3267,27,FALSE),"")</f>
        <v/>
      </c>
      <c r="Z280" s="714" t="str">
        <f>IFERROR(VLOOKUP($I280,'WM-AR'!$I$7:$AS$3267,28,FALSE),"")</f>
        <v/>
      </c>
      <c r="AA280" s="714" t="str">
        <f>IFERROR(VLOOKUP($I280,'WM-AR'!$I$7:$AS$3267,29,FALSE),"")</f>
        <v/>
      </c>
      <c r="AB280" s="714" t="str">
        <f>IFERROR(VLOOKUP($I280,'WM-AR'!$I$7:$AS$3267,30,FALSE),"")</f>
        <v/>
      </c>
      <c r="AC280" s="714" t="str">
        <f>IFERROR(VLOOKUP($I280,'WM-AR'!$I$7:$AS$3267,31,FALSE),"")</f>
        <v/>
      </c>
      <c r="AD280" s="714" t="str">
        <f>IFERROR(VLOOKUP($I280,'WM-AR'!$I$7:$AS$3267,32,FALSE),"")</f>
        <v/>
      </c>
      <c r="AE280" s="714" t="str">
        <f>IFERROR(VLOOKUP($I280,'WM-AR'!$I$7:$AS$3267,33,FALSE),"")</f>
        <v/>
      </c>
      <c r="AF280" s="938"/>
      <c r="AG280" s="852"/>
      <c r="AH280" s="852"/>
      <c r="AI280" s="854"/>
      <c r="AJ280" s="854" t="str">
        <f t="shared" si="50"/>
        <v/>
      </c>
      <c r="AK280" s="1114"/>
      <c r="AL280" s="88" t="str">
        <f>IF(AND(ISTEXT($E280),ISTEXT($B280)),"산출기준 &gt;&gt;  "&amp;_xlfn.XLOOKUP($E280,산출기준!$D:$D,산출기준!$E:$E,"매칭실패"),"")</f>
        <v/>
      </c>
    </row>
    <row r="281" spans="2:38">
      <c r="B281" s="1111"/>
      <c r="C281" s="1166"/>
      <c r="D281" s="1166"/>
      <c r="E281" s="1166"/>
      <c r="F281" s="1166"/>
      <c r="G281" s="843"/>
      <c r="H281" s="843"/>
      <c r="I281" s="712" t="str">
        <f t="shared" si="48"/>
        <v/>
      </c>
      <c r="J281" s="714"/>
      <c r="K281" s="714" t="str">
        <f>IFERROR(VLOOKUP($I281,'WM-AR'!$I$7:$AS$3267,34,FALSE),"")</f>
        <v/>
      </c>
      <c r="L281" s="714" t="str">
        <f>IFERROR(VLOOKUP($I281,'WM-AR'!$I$7:$AS$3267,4,FALSE),"")</f>
        <v/>
      </c>
      <c r="M281" s="714" t="str">
        <f>IFERROR(VLOOKUP($I281,'WM-AR'!$I$7:$AS$3267,6,FALSE),"")</f>
        <v/>
      </c>
      <c r="N281" s="714" t="str">
        <f>IFERROR(VLOOKUP($I281,'WM-AR'!$I$7:$AS$3267,8,FALSE),"")</f>
        <v/>
      </c>
      <c r="O281" s="714" t="str">
        <f>IFERROR(VLOOKUP($I281,'WM-AR'!$I$7:$AS$3267,10,FALSE),"")</f>
        <v/>
      </c>
      <c r="P281" s="714" t="str">
        <f>IFERROR(VLOOKUP($I281,'WM-AR'!$I$7:$AS$3267,12,FALSE),"")</f>
        <v/>
      </c>
      <c r="Q281" s="714" t="str">
        <f>IFERROR(VLOOKUP($I281,'WM-AR'!$I$7:$AS$3267,14,FALSE),"")</f>
        <v/>
      </c>
      <c r="R281" s="714" t="str">
        <f>IFERROR(VLOOKUP($I281,'WM-AR'!$I$7:$AS$3267,16,FALSE),"")</f>
        <v/>
      </c>
      <c r="S281" s="714" t="str">
        <f>IFERROR(VLOOKUP($I281,'WM-AR'!$I$7:$AS$3267,18,FALSE),"")</f>
        <v/>
      </c>
      <c r="T281" s="714" t="str">
        <f>IFERROR(VLOOKUP($I281,'WM-AR'!$I$7:$AS$3267,20,FALSE),"")</f>
        <v/>
      </c>
      <c r="U281" s="714" t="str">
        <f>IFERROR(VLOOKUP($I281,'WM-AR'!$I$7:$AS$3267,22,FALSE),"")</f>
        <v/>
      </c>
      <c r="V281" s="714" t="str">
        <f>IFERROR(VLOOKUP($I281,'WM-AR'!$I$7:$AS$3267,24,FALSE),"")</f>
        <v/>
      </c>
      <c r="W281" s="714" t="str">
        <f>IFERROR(VLOOKUP($I281,'WM-AR'!$I$7:$AS$3267,25,FALSE),"")</f>
        <v/>
      </c>
      <c r="X281" s="714" t="str">
        <f>IFERROR(VLOOKUP($I281,'WM-AR'!$I$7:$AS$3267,26,FALSE),"")</f>
        <v/>
      </c>
      <c r="Y281" s="714" t="str">
        <f>IFERROR(VLOOKUP($I281,'WM-AR'!$I$7:$AS$3267,27,FALSE),"")</f>
        <v/>
      </c>
      <c r="Z281" s="714" t="str">
        <f>IFERROR(VLOOKUP($I281,'WM-AR'!$I$7:$AS$3267,28,FALSE),"")</f>
        <v/>
      </c>
      <c r="AA281" s="714" t="str">
        <f>IFERROR(VLOOKUP($I281,'WM-AR'!$I$7:$AS$3267,29,FALSE),"")</f>
        <v/>
      </c>
      <c r="AB281" s="714" t="str">
        <f>IFERROR(VLOOKUP($I281,'WM-AR'!$I$7:$AS$3267,30,FALSE),"")</f>
        <v/>
      </c>
      <c r="AC281" s="714" t="str">
        <f>IFERROR(VLOOKUP($I281,'WM-AR'!$I$7:$AS$3267,31,FALSE),"")</f>
        <v/>
      </c>
      <c r="AD281" s="714" t="str">
        <f>IFERROR(VLOOKUP($I281,'WM-AR'!$I$7:$AS$3267,32,FALSE),"")</f>
        <v/>
      </c>
      <c r="AE281" s="714" t="str">
        <f>IFERROR(VLOOKUP($I281,'WM-AR'!$I$7:$AS$3267,33,FALSE),"")</f>
        <v/>
      </c>
      <c r="AF281" s="938"/>
      <c r="AG281" s="852"/>
      <c r="AH281" s="852"/>
      <c r="AI281" s="854"/>
      <c r="AJ281" s="854" t="str">
        <f t="shared" si="50"/>
        <v/>
      </c>
      <c r="AK281" s="1114"/>
      <c r="AL281" s="88" t="str">
        <f>IF(AND(ISTEXT($E281),ISTEXT($B281)),"산출기준 &gt;&gt;  "&amp;_xlfn.XLOOKUP($E281,산출기준!$D:$D,산출기준!$E:$E,"매칭실패"),"")</f>
        <v/>
      </c>
    </row>
    <row r="282" spans="2:38">
      <c r="B282" s="1111"/>
      <c r="C282" s="1166"/>
      <c r="D282" s="1166"/>
      <c r="E282" s="1166"/>
      <c r="F282" s="1166"/>
      <c r="G282" s="843"/>
      <c r="H282" s="843"/>
      <c r="I282" s="712" t="str">
        <f t="shared" si="48"/>
        <v/>
      </c>
      <c r="J282" s="714"/>
      <c r="K282" s="714" t="str">
        <f>IFERROR(VLOOKUP($I282,'WM-AR'!$I$7:$AS$3267,34,FALSE),"")</f>
        <v/>
      </c>
      <c r="L282" s="714" t="str">
        <f>IFERROR(VLOOKUP($I282,'WM-AR'!$I$7:$AS$3267,4,FALSE),"")</f>
        <v/>
      </c>
      <c r="M282" s="714" t="str">
        <f>IFERROR(VLOOKUP($I282,'WM-AR'!$I$7:$AS$3267,6,FALSE),"")</f>
        <v/>
      </c>
      <c r="N282" s="714" t="str">
        <f>IFERROR(VLOOKUP($I282,'WM-AR'!$I$7:$AS$3267,8,FALSE),"")</f>
        <v/>
      </c>
      <c r="O282" s="714" t="str">
        <f>IFERROR(VLOOKUP($I282,'WM-AR'!$I$7:$AS$3267,10,FALSE),"")</f>
        <v/>
      </c>
      <c r="P282" s="714" t="str">
        <f>IFERROR(VLOOKUP($I282,'WM-AR'!$I$7:$AS$3267,12,FALSE),"")</f>
        <v/>
      </c>
      <c r="Q282" s="714" t="str">
        <f>IFERROR(VLOOKUP($I282,'WM-AR'!$I$7:$AS$3267,14,FALSE),"")</f>
        <v/>
      </c>
      <c r="R282" s="714" t="str">
        <f>IFERROR(VLOOKUP($I282,'WM-AR'!$I$7:$AS$3267,16,FALSE),"")</f>
        <v/>
      </c>
      <c r="S282" s="714" t="str">
        <f>IFERROR(VLOOKUP($I282,'WM-AR'!$I$7:$AS$3267,18,FALSE),"")</f>
        <v/>
      </c>
      <c r="T282" s="714" t="str">
        <f>IFERROR(VLOOKUP($I282,'WM-AR'!$I$7:$AS$3267,20,FALSE),"")</f>
        <v/>
      </c>
      <c r="U282" s="714" t="str">
        <f>IFERROR(VLOOKUP($I282,'WM-AR'!$I$7:$AS$3267,22,FALSE),"")</f>
        <v/>
      </c>
      <c r="V282" s="714" t="str">
        <f>IFERROR(VLOOKUP($I282,'WM-AR'!$I$7:$AS$3267,24,FALSE),"")</f>
        <v/>
      </c>
      <c r="W282" s="714" t="str">
        <f>IFERROR(VLOOKUP($I282,'WM-AR'!$I$7:$AS$3267,25,FALSE),"")</f>
        <v/>
      </c>
      <c r="X282" s="714" t="str">
        <f>IFERROR(VLOOKUP($I282,'WM-AR'!$I$7:$AS$3267,26,FALSE),"")</f>
        <v/>
      </c>
      <c r="Y282" s="714" t="str">
        <f>IFERROR(VLOOKUP($I282,'WM-AR'!$I$7:$AS$3267,27,FALSE),"")</f>
        <v/>
      </c>
      <c r="Z282" s="714" t="str">
        <f>IFERROR(VLOOKUP($I282,'WM-AR'!$I$7:$AS$3267,28,FALSE),"")</f>
        <v/>
      </c>
      <c r="AA282" s="714" t="str">
        <f>IFERROR(VLOOKUP($I282,'WM-AR'!$I$7:$AS$3267,29,FALSE),"")</f>
        <v/>
      </c>
      <c r="AB282" s="714" t="str">
        <f>IFERROR(VLOOKUP($I282,'WM-AR'!$I$7:$AS$3267,30,FALSE),"")</f>
        <v/>
      </c>
      <c r="AC282" s="714" t="str">
        <f>IFERROR(VLOOKUP($I282,'WM-AR'!$I$7:$AS$3267,31,FALSE),"")</f>
        <v/>
      </c>
      <c r="AD282" s="714" t="str">
        <f>IFERROR(VLOOKUP($I282,'WM-AR'!$I$7:$AS$3267,32,FALSE),"")</f>
        <v/>
      </c>
      <c r="AE282" s="714" t="str">
        <f>IFERROR(VLOOKUP($I282,'WM-AR'!$I$7:$AS$3267,33,FALSE),"")</f>
        <v/>
      </c>
      <c r="AF282" s="938"/>
      <c r="AG282" s="852"/>
      <c r="AH282" s="852"/>
      <c r="AI282" s="854"/>
      <c r="AJ282" s="854" t="str">
        <f t="shared" si="50"/>
        <v/>
      </c>
      <c r="AK282" s="1114"/>
      <c r="AL282" s="88" t="str">
        <f>IF(AND(ISTEXT($E282),ISTEXT($B282)),"산출기준 &gt;&gt;  "&amp;_xlfn.XLOOKUP($E282,산출기준!$D:$D,산출기준!$E:$E,"매칭실패"),"")</f>
        <v/>
      </c>
    </row>
    <row r="283" spans="2:38">
      <c r="B283" s="1111"/>
      <c r="C283" s="1166"/>
      <c r="D283" s="1166"/>
      <c r="E283" s="1166"/>
      <c r="F283" s="1166"/>
      <c r="G283" s="843"/>
      <c r="H283" s="843"/>
      <c r="I283" s="712" t="str">
        <f t="shared" si="48"/>
        <v/>
      </c>
      <c r="J283" s="714"/>
      <c r="K283" s="714" t="str">
        <f>IFERROR(VLOOKUP($I283,'WM-AR'!$I$7:$AS$3267,34,FALSE),"")</f>
        <v/>
      </c>
      <c r="L283" s="714" t="str">
        <f>IFERROR(VLOOKUP($I283,'WM-AR'!$I$7:$AS$3267,4,FALSE),"")</f>
        <v/>
      </c>
      <c r="M283" s="714" t="str">
        <f>IFERROR(VLOOKUP($I283,'WM-AR'!$I$7:$AS$3267,6,FALSE),"")</f>
        <v/>
      </c>
      <c r="N283" s="714" t="str">
        <f>IFERROR(VLOOKUP($I283,'WM-AR'!$I$7:$AS$3267,8,FALSE),"")</f>
        <v/>
      </c>
      <c r="O283" s="714" t="str">
        <f>IFERROR(VLOOKUP($I283,'WM-AR'!$I$7:$AS$3267,10,FALSE),"")</f>
        <v/>
      </c>
      <c r="P283" s="714" t="str">
        <f>IFERROR(VLOOKUP($I283,'WM-AR'!$I$7:$AS$3267,12,FALSE),"")</f>
        <v/>
      </c>
      <c r="Q283" s="714" t="str">
        <f>IFERROR(VLOOKUP($I283,'WM-AR'!$I$7:$AS$3267,14,FALSE),"")</f>
        <v/>
      </c>
      <c r="R283" s="714" t="str">
        <f>IFERROR(VLOOKUP($I283,'WM-AR'!$I$7:$AS$3267,16,FALSE),"")</f>
        <v/>
      </c>
      <c r="S283" s="714" t="str">
        <f>IFERROR(VLOOKUP($I283,'WM-AR'!$I$7:$AS$3267,18,FALSE),"")</f>
        <v/>
      </c>
      <c r="T283" s="714" t="str">
        <f>IFERROR(VLOOKUP($I283,'WM-AR'!$I$7:$AS$3267,20,FALSE),"")</f>
        <v/>
      </c>
      <c r="U283" s="714" t="str">
        <f>IFERROR(VLOOKUP($I283,'WM-AR'!$I$7:$AS$3267,22,FALSE),"")</f>
        <v/>
      </c>
      <c r="V283" s="714" t="str">
        <f>IFERROR(VLOOKUP($I283,'WM-AR'!$I$7:$AS$3267,24,FALSE),"")</f>
        <v/>
      </c>
      <c r="W283" s="714" t="str">
        <f>IFERROR(VLOOKUP($I283,'WM-AR'!$I$7:$AS$3267,25,FALSE),"")</f>
        <v/>
      </c>
      <c r="X283" s="714" t="str">
        <f>IFERROR(VLOOKUP($I283,'WM-AR'!$I$7:$AS$3267,26,FALSE),"")</f>
        <v/>
      </c>
      <c r="Y283" s="714" t="str">
        <f>IFERROR(VLOOKUP($I283,'WM-AR'!$I$7:$AS$3267,27,FALSE),"")</f>
        <v/>
      </c>
      <c r="Z283" s="714" t="str">
        <f>IFERROR(VLOOKUP($I283,'WM-AR'!$I$7:$AS$3267,28,FALSE),"")</f>
        <v/>
      </c>
      <c r="AA283" s="714" t="str">
        <f>IFERROR(VLOOKUP($I283,'WM-AR'!$I$7:$AS$3267,29,FALSE),"")</f>
        <v/>
      </c>
      <c r="AB283" s="714" t="str">
        <f>IFERROR(VLOOKUP($I283,'WM-AR'!$I$7:$AS$3267,30,FALSE),"")</f>
        <v/>
      </c>
      <c r="AC283" s="714" t="str">
        <f>IFERROR(VLOOKUP($I283,'WM-AR'!$I$7:$AS$3267,31,FALSE),"")</f>
        <v/>
      </c>
      <c r="AD283" s="714" t="str">
        <f>IFERROR(VLOOKUP($I283,'WM-AR'!$I$7:$AS$3267,32,FALSE),"")</f>
        <v/>
      </c>
      <c r="AE283" s="714" t="str">
        <f>IFERROR(VLOOKUP($I283,'WM-AR'!$I$7:$AS$3267,33,FALSE),"")</f>
        <v/>
      </c>
      <c r="AF283" s="938"/>
      <c r="AG283" s="852"/>
      <c r="AH283" s="852"/>
      <c r="AI283" s="854"/>
      <c r="AJ283" s="854" t="str">
        <f t="shared" si="50"/>
        <v/>
      </c>
      <c r="AK283" s="1114"/>
      <c r="AL283" s="88" t="str">
        <f>IF(AND(ISTEXT($E283),ISTEXT($B283)),"산출기준 &gt;&gt;  "&amp;_xlfn.XLOOKUP($E283,산출기준!$D:$D,산출기준!$E:$E,"매칭실패"),"")</f>
        <v/>
      </c>
    </row>
    <row r="284" spans="2:38">
      <c r="B284" s="1116"/>
      <c r="C284" s="1167"/>
      <c r="D284" s="1167"/>
      <c r="E284" s="1167"/>
      <c r="F284" s="1167"/>
      <c r="G284" s="1120"/>
      <c r="H284" s="1120"/>
      <c r="I284" s="1119" t="str">
        <f t="shared" si="48"/>
        <v/>
      </c>
      <c r="J284" s="1121"/>
      <c r="K284" s="1121" t="str">
        <f>IFERROR(VLOOKUP($I284,'WM-AR'!$I$7:$AS$3267,34,FALSE),"")</f>
        <v/>
      </c>
      <c r="L284" s="1121" t="str">
        <f>IFERROR(VLOOKUP($I284,'WM-AR'!$I$7:$AS$3267,4,FALSE),"")</f>
        <v/>
      </c>
      <c r="M284" s="1121" t="str">
        <f>IFERROR(VLOOKUP($I284,'WM-AR'!$I$7:$AS$3267,6,FALSE),"")</f>
        <v/>
      </c>
      <c r="N284" s="1121" t="str">
        <f>IFERROR(VLOOKUP($I284,'WM-AR'!$I$7:$AS$3267,8,FALSE),"")</f>
        <v/>
      </c>
      <c r="O284" s="1121" t="str">
        <f>IFERROR(VLOOKUP($I284,'WM-AR'!$I$7:$AS$3267,10,FALSE),"")</f>
        <v/>
      </c>
      <c r="P284" s="1121" t="str">
        <f>IFERROR(VLOOKUP($I284,'WM-AR'!$I$7:$AS$3267,12,FALSE),"")</f>
        <v/>
      </c>
      <c r="Q284" s="1121" t="str">
        <f>IFERROR(VLOOKUP($I284,'WM-AR'!$I$7:$AS$3267,14,FALSE),"")</f>
        <v/>
      </c>
      <c r="R284" s="1121" t="str">
        <f>IFERROR(VLOOKUP($I284,'WM-AR'!$I$7:$AS$3267,16,FALSE),"")</f>
        <v/>
      </c>
      <c r="S284" s="1121" t="str">
        <f>IFERROR(VLOOKUP($I284,'WM-AR'!$I$7:$AS$3267,18,FALSE),"")</f>
        <v/>
      </c>
      <c r="T284" s="1121" t="str">
        <f>IFERROR(VLOOKUP($I284,'WM-AR'!$I$7:$AS$3267,20,FALSE),"")</f>
        <v/>
      </c>
      <c r="U284" s="1121" t="str">
        <f>IFERROR(VLOOKUP($I284,'WM-AR'!$I$7:$AS$3267,22,FALSE),"")</f>
        <v/>
      </c>
      <c r="V284" s="1121" t="str">
        <f>IFERROR(VLOOKUP($I284,'WM-AR'!$I$7:$AS$3267,24,FALSE),"")</f>
        <v/>
      </c>
      <c r="W284" s="1121" t="str">
        <f>IFERROR(VLOOKUP($I284,'WM-AR'!$I$7:$AS$3267,25,FALSE),"")</f>
        <v/>
      </c>
      <c r="X284" s="1121" t="str">
        <f>IFERROR(VLOOKUP($I284,'WM-AR'!$I$7:$AS$3267,26,FALSE),"")</f>
        <v/>
      </c>
      <c r="Y284" s="1121" t="str">
        <f>IFERROR(VLOOKUP($I284,'WM-AR'!$I$7:$AS$3267,27,FALSE),"")</f>
        <v/>
      </c>
      <c r="Z284" s="1121" t="str">
        <f>IFERROR(VLOOKUP($I284,'WM-AR'!$I$7:$AS$3267,28,FALSE),"")</f>
        <v/>
      </c>
      <c r="AA284" s="1121" t="str">
        <f>IFERROR(VLOOKUP($I284,'WM-AR'!$I$7:$AS$3267,29,FALSE),"")</f>
        <v/>
      </c>
      <c r="AB284" s="1121" t="str">
        <f>IFERROR(VLOOKUP($I284,'WM-AR'!$I$7:$AS$3267,30,FALSE),"")</f>
        <v/>
      </c>
      <c r="AC284" s="1121" t="str">
        <f>IFERROR(VLOOKUP($I284,'WM-AR'!$I$7:$AS$3267,31,FALSE),"")</f>
        <v/>
      </c>
      <c r="AD284" s="1121" t="str">
        <f>IFERROR(VLOOKUP($I284,'WM-AR'!$I$7:$AS$3267,32,FALSE),"")</f>
        <v/>
      </c>
      <c r="AE284" s="1121" t="str">
        <f>IFERROR(VLOOKUP($I284,'WM-AR'!$I$7:$AS$3267,33,FALSE),"")</f>
        <v/>
      </c>
      <c r="AF284" s="1209"/>
      <c r="AG284" s="1123"/>
      <c r="AH284" s="1123"/>
      <c r="AI284" s="1124"/>
      <c r="AJ284" s="1124" t="str">
        <f t="shared" si="50"/>
        <v/>
      </c>
      <c r="AK284" s="1125"/>
      <c r="AL284" s="88" t="str">
        <f>IF(AND(ISTEXT($E284),ISTEXT($B284)),"산출기준 &gt;&gt;  "&amp;_xlfn.XLOOKUP($E284,산출기준!$D:$D,산출기준!$E:$E,"매칭실패"),"")</f>
        <v/>
      </c>
    </row>
    <row r="285" spans="2:38" s="658" customFormat="1" ht="20.100000000000001" customHeight="1">
      <c r="B285" s="802"/>
      <c r="C285" s="662"/>
      <c r="D285" s="662"/>
      <c r="E285" s="662"/>
      <c r="F285" s="1338" t="s">
        <v>909</v>
      </c>
      <c r="G285" s="662"/>
      <c r="H285" s="662"/>
      <c r="I285" s="652"/>
      <c r="J285" s="664"/>
      <c r="K285" s="664"/>
      <c r="L285" s="664"/>
      <c r="M285" s="664"/>
      <c r="N285" s="664"/>
      <c r="O285" s="664"/>
      <c r="P285" s="664"/>
      <c r="Q285" s="664"/>
      <c r="R285" s="664"/>
      <c r="S285" s="664"/>
      <c r="T285" s="664"/>
      <c r="U285" s="664"/>
      <c r="V285" s="664"/>
      <c r="W285" s="664"/>
      <c r="X285" s="664"/>
      <c r="Y285" s="664"/>
      <c r="Z285" s="664"/>
      <c r="AA285" s="664"/>
      <c r="AB285" s="664"/>
      <c r="AC285" s="664"/>
      <c r="AD285" s="664"/>
      <c r="AE285" s="664"/>
      <c r="AF285" s="660"/>
      <c r="AG285" s="665"/>
      <c r="AH285" s="665"/>
      <c r="AI285" s="666"/>
      <c r="AJ285" s="666"/>
      <c r="AK285" s="662"/>
      <c r="AL285" s="658" t="str">
        <f>IF(AND(ISTEXT($E285),ISTEXT($B285)),"산출기준 &gt;&gt;  "&amp;_xlfn.XLOOKUP($E285,산출기준!$D:$D,산출기준!$E:$E,"매칭실패"),"")</f>
        <v/>
      </c>
    </row>
    <row r="286" spans="2:38" ht="34.9" customHeight="1">
      <c r="B286" s="808" t="str" cm="1">
        <f t="array" aca="1" ref="B286" ca="1">_xlfn.IFNA(INDIRECT("Family_표준_구성도!B"&amp;MATCH(F286,INDIRECT("Family_표준_구성도!"&amp;"C:C"),0)),"")</f>
        <v>6.2.4.1.3</v>
      </c>
      <c r="C286" s="668" t="s">
        <v>1903</v>
      </c>
      <c r="D286" s="809"/>
      <c r="E286" s="668" t="s">
        <v>2006</v>
      </c>
      <c r="F286" s="1079" t="s">
        <v>1012</v>
      </c>
      <c r="G286" s="1079"/>
      <c r="H286" s="1079"/>
      <c r="I286" s="674" t="str">
        <f t="shared" ref="I286:I296" si="51">LEFT(H286,14)</f>
        <v/>
      </c>
      <c r="J286" s="674"/>
      <c r="K286" s="674"/>
      <c r="L286" s="674"/>
      <c r="M286" s="674"/>
      <c r="N286" s="675"/>
      <c r="O286" s="676"/>
      <c r="P286" s="677"/>
      <c r="Q286" s="677"/>
      <c r="R286" s="677"/>
      <c r="S286" s="677"/>
      <c r="T286" s="677"/>
      <c r="U286" s="677"/>
      <c r="V286" s="678"/>
      <c r="W286" s="679"/>
      <c r="X286" s="679"/>
      <c r="Y286" s="679"/>
      <c r="Z286" s="679"/>
      <c r="AA286" s="679"/>
      <c r="AB286" s="679"/>
      <c r="AC286" s="679"/>
      <c r="AD286" s="679"/>
      <c r="AE286" s="679"/>
      <c r="AF286" s="1312" t="s">
        <v>3649</v>
      </c>
      <c r="AG286" s="682"/>
      <c r="AH286" s="682"/>
      <c r="AI286" s="682"/>
      <c r="AJ286" s="682"/>
      <c r="AK286" s="903"/>
      <c r="AL286" s="88" t="str">
        <f ca="1">IF(AND(ISTEXT($E286),ISTEXT($B286)),"산출기준 &gt;&gt;  "&amp;_xlfn.XLOOKUP($E286,산출기준!$D:$D,산출기준!$E:$E,"매칭실패"),"")</f>
        <v>산출기준 &gt;&gt;  [Steel Beam]</v>
      </c>
    </row>
    <row r="287" spans="2:38" ht="49.9" customHeight="1" outlineLevel="1">
      <c r="B287" s="758"/>
      <c r="C287" s="759"/>
      <c r="D287" s="759"/>
      <c r="E287" s="759"/>
      <c r="F287" s="1080" t="s">
        <v>3488</v>
      </c>
      <c r="G287" s="759" t="str">
        <f t="shared" ref="G287:G290" si="52">IF(IF(N287=0,"",N287)&amp;" | "&amp;IF(O287=0,"",O287)&amp;" | "&amp;IF(Q287=0,"",Q287)&amp;" | "&amp;IF(R287=0,"",R287)=" |  |  | ","",IF(N287=0,"",N287)&amp;" | "&amp;IF(O287=0,"",O287)&amp;" | "&amp;IF(Q287=0,"",Q287)&amp;" | "&amp;IF(R287=0,"",R287))</f>
        <v xml:space="preserve">Light Steel - Standard |  |  | </v>
      </c>
      <c r="H287" s="816" t="s">
        <v>3512</v>
      </c>
      <c r="I287" s="765" t="str">
        <f t="shared" si="51"/>
        <v>S01AA074-00001</v>
      </c>
      <c r="J287" s="766"/>
      <c r="K287" s="766" t="str">
        <f>IFERROR(VLOOKUP($I287,'WM-AR'!$I$7:$AS$3267,34,FALSE),"")</f>
        <v>TON</v>
      </c>
      <c r="L287" s="766" t="str">
        <f>IFERROR(VLOOKUP($I287,'WM-AR'!$I$7:$AS$3267,4,FALSE),"")</f>
        <v>Main Steel Structure Fabrication Work</v>
      </c>
      <c r="M287" s="766" t="str">
        <f>IFERROR(VLOOKUP($I287,'WM-AR'!$I$7:$AS$3267,6,FALSE),"")</f>
        <v>Shelter/Building</v>
      </c>
      <c r="N287" s="766" t="str">
        <f>IFERROR(VLOOKUP($I287,'WM-AR'!$I$7:$AS$3267,8,FALSE),"")</f>
        <v>Light Steel - Standard</v>
      </c>
      <c r="O287" s="766">
        <f>IFERROR(VLOOKUP($I287,'WM-AR'!$I$7:$AS$3267,10,FALSE),"")</f>
        <v>0</v>
      </c>
      <c r="P287" s="766">
        <f>IFERROR(VLOOKUP($I287,'WM-AR'!$I$7:$AS$3267,12,FALSE),"")</f>
        <v>0</v>
      </c>
      <c r="Q287" s="766" t="str">
        <f>IFERROR(VLOOKUP($I287,'WM-AR'!$I$7:$AS$3267,14,FALSE),"")</f>
        <v/>
      </c>
      <c r="R287" s="766" t="str">
        <f>IFERROR(VLOOKUP($I287,'WM-AR'!$I$7:$AS$3267,16,FALSE),"")</f>
        <v/>
      </c>
      <c r="S287" s="766" t="str">
        <f>IFERROR(VLOOKUP($I287,'WM-AR'!$I$7:$AS$3267,18,FALSE),"")</f>
        <v/>
      </c>
      <c r="T287" s="766" t="str">
        <f>IFERROR(VLOOKUP($I287,'WM-AR'!$I$7:$AS$3267,20,FALSE),"")</f>
        <v/>
      </c>
      <c r="U287" s="766" t="str">
        <f>IFERROR(VLOOKUP($I287,'WM-AR'!$I$7:$AS$3267,22,FALSE),"")</f>
        <v/>
      </c>
      <c r="V287" s="766" t="str">
        <f>IFERROR(VLOOKUP($I287,'WM-AR'!$I$7:$AS$3267,24,FALSE),"")</f>
        <v/>
      </c>
      <c r="W287" s="766">
        <f>IFERROR(VLOOKUP($I287,'WM-AR'!$I$7:$AS$3267,25,FALSE),"")</f>
        <v>0</v>
      </c>
      <c r="X287" s="766">
        <f>IFERROR(VLOOKUP($I287,'WM-AR'!$I$7:$AS$3267,26,FALSE),"")</f>
        <v>0</v>
      </c>
      <c r="Y287" s="766">
        <f>IFERROR(VLOOKUP($I287,'WM-AR'!$I$7:$AS$3267,27,FALSE),"")</f>
        <v>0</v>
      </c>
      <c r="Z287" s="766">
        <f>IFERROR(VLOOKUP($I287,'WM-AR'!$I$7:$AS$3267,28,FALSE),"")</f>
        <v>0</v>
      </c>
      <c r="AA287" s="766" t="str">
        <f>IFERROR(VLOOKUP($I287,'WM-AR'!$I$7:$AS$3267,29,FALSE),"")</f>
        <v>Material: (   )</v>
      </c>
      <c r="AB287" s="766">
        <f>IFERROR(VLOOKUP($I287,'WM-AR'!$I$7:$AS$3267,30,FALSE),"")</f>
        <v>0</v>
      </c>
      <c r="AC287" s="766">
        <f>IFERROR(VLOOKUP($I287,'WM-AR'!$I$7:$AS$3267,31,FALSE),"")</f>
        <v>0</v>
      </c>
      <c r="AD287" s="766">
        <f>IFERROR(VLOOKUP($I287,'WM-AR'!$I$7:$AS$3267,32,FALSE),"")</f>
        <v>0</v>
      </c>
      <c r="AE287" s="766" t="str">
        <f>IFERROR(VLOOKUP($I287,'WM-AR'!$I$7:$AS$3267,33,FALSE),"")</f>
        <v>(30)KG/M&gt;Weight</v>
      </c>
      <c r="AF287" s="1313" t="str">
        <f>_xlfn.CONCAT("- Material: ( ",AF286," )",CHAR(10),"- (",$H$57,")KG/M&gt;Weight")</f>
        <v>- Material: ( KSD3568 )
- (30)KG/M&gt;Weight</v>
      </c>
      <c r="AG287" s="1134" t="s">
        <v>3586</v>
      </c>
      <c r="AH287" s="1134" t="s">
        <v>3586</v>
      </c>
      <c r="AI287" s="1340"/>
      <c r="AJ287" s="1340" t="str">
        <f t="shared" ref="AJ287:AJ296" si="53">K287</f>
        <v>TON</v>
      </c>
      <c r="AK287" s="905"/>
      <c r="AL287" s="88" t="str">
        <f>IF(AND(ISTEXT($E287),ISTEXT($B287)),"산출기준 &gt;&gt;  "&amp;_xlfn.XLOOKUP($E287,산출기준!$D:$D,산출기준!$E:$E,"매칭실패"),"")</f>
        <v/>
      </c>
    </row>
    <row r="288" spans="2:38" ht="49.9" customHeight="1" outlineLevel="1">
      <c r="B288" s="772"/>
      <c r="C288" s="773"/>
      <c r="D288" s="773"/>
      <c r="E288" s="773"/>
      <c r="F288" s="1083" t="s">
        <v>3492</v>
      </c>
      <c r="G288" s="759" t="str">
        <f t="shared" si="52"/>
        <v xml:space="preserve">Light Steel |  |  | </v>
      </c>
      <c r="H288" s="816" t="s">
        <v>3532</v>
      </c>
      <c r="I288" s="765" t="str">
        <f t="shared" si="51"/>
        <v>S03AA084-00001</v>
      </c>
      <c r="J288" s="766"/>
      <c r="K288" s="766" t="str">
        <f>IFERROR(VLOOKUP($I288,'WM-AR'!$I$7:$AS$3267,34,FALSE),"")</f>
        <v>TON</v>
      </c>
      <c r="L288" s="766" t="str">
        <f>IFERROR(VLOOKUP($I288,'WM-AR'!$I$7:$AS$3267,4,FALSE),"")</f>
        <v>Main Steel Structure Erection Work</v>
      </c>
      <c r="M288" s="766" t="str">
        <f>IFERROR(VLOOKUP($I288,'WM-AR'!$I$7:$AS$3267,6,FALSE),"")</f>
        <v>Shelter/Building</v>
      </c>
      <c r="N288" s="766" t="str">
        <f>IFERROR(VLOOKUP($I288,'WM-AR'!$I$7:$AS$3267,8,FALSE),"")</f>
        <v>Light Steel</v>
      </c>
      <c r="O288" s="766">
        <f>IFERROR(VLOOKUP($I288,'WM-AR'!$I$7:$AS$3267,10,FALSE),"")</f>
        <v>0</v>
      </c>
      <c r="P288" s="766">
        <f>IFERROR(VLOOKUP($I288,'WM-AR'!$I$7:$AS$3267,12,FALSE),"")</f>
        <v>0</v>
      </c>
      <c r="Q288" s="766" t="str">
        <f>IFERROR(VLOOKUP($I288,'WM-AR'!$I$7:$AS$3267,14,FALSE),"")</f>
        <v/>
      </c>
      <c r="R288" s="766" t="str">
        <f>IFERROR(VLOOKUP($I288,'WM-AR'!$I$7:$AS$3267,16,FALSE),"")</f>
        <v/>
      </c>
      <c r="S288" s="766" t="str">
        <f>IFERROR(VLOOKUP($I288,'WM-AR'!$I$7:$AS$3267,18,FALSE),"")</f>
        <v/>
      </c>
      <c r="T288" s="766" t="str">
        <f>IFERROR(VLOOKUP($I288,'WM-AR'!$I$7:$AS$3267,20,FALSE),"")</f>
        <v/>
      </c>
      <c r="U288" s="766" t="str">
        <f>IFERROR(VLOOKUP($I288,'WM-AR'!$I$7:$AS$3267,22,FALSE),"")</f>
        <v/>
      </c>
      <c r="V288" s="766" t="str">
        <f>IFERROR(VLOOKUP($I288,'WM-AR'!$I$7:$AS$3267,24,FALSE),"")</f>
        <v/>
      </c>
      <c r="W288" s="766">
        <f>IFERROR(VLOOKUP($I288,'WM-AR'!$I$7:$AS$3267,25,FALSE),"")</f>
        <v>0</v>
      </c>
      <c r="X288" s="766">
        <f>IFERROR(VLOOKUP($I288,'WM-AR'!$I$7:$AS$3267,26,FALSE),"")</f>
        <v>0</v>
      </c>
      <c r="Y288" s="766">
        <f>IFERROR(VLOOKUP($I288,'WM-AR'!$I$7:$AS$3267,27,FALSE),"")</f>
        <v>0</v>
      </c>
      <c r="Z288" s="766">
        <f>IFERROR(VLOOKUP($I288,'WM-AR'!$I$7:$AS$3267,28,FALSE),"")</f>
        <v>0</v>
      </c>
      <c r="AA288" s="766" t="str">
        <f>IFERROR(VLOOKUP($I288,'WM-AR'!$I$7:$AS$3267,29,FALSE),"")</f>
        <v>Material: (   )</v>
      </c>
      <c r="AB288" s="766">
        <f>IFERROR(VLOOKUP($I288,'WM-AR'!$I$7:$AS$3267,30,FALSE),"")</f>
        <v>0</v>
      </c>
      <c r="AC288" s="766">
        <f>IFERROR(VLOOKUP($I288,'WM-AR'!$I$7:$AS$3267,31,FALSE),"")</f>
        <v>0</v>
      </c>
      <c r="AD288" s="766">
        <f>IFERROR(VLOOKUP($I288,'WM-AR'!$I$7:$AS$3267,32,FALSE),"")</f>
        <v>0</v>
      </c>
      <c r="AE288" s="766">
        <f>IFERROR(VLOOKUP($I288,'WM-AR'!$I$7:$AS$3267,33,FALSE),"")</f>
        <v>0</v>
      </c>
      <c r="AF288" s="1313" t="str">
        <f>_xlfn.CONCAT("- Material: ( ",AF286," )")</f>
        <v>- Material: ( KSD3568 )</v>
      </c>
      <c r="AG288" s="1314" t="s">
        <v>3587</v>
      </c>
      <c r="AH288" s="1314" t="s">
        <v>3587</v>
      </c>
      <c r="AI288" s="1340"/>
      <c r="AJ288" s="1340" t="str">
        <f t="shared" si="53"/>
        <v>TON</v>
      </c>
      <c r="AK288" s="1267"/>
      <c r="AL288" s="88" t="str">
        <f>IF(AND(ISTEXT($E288),ISTEXT($B288)),"산출기준 &gt;&gt;  "&amp;_xlfn.XLOOKUP($E288,산출기준!$D:$D,산출기준!$E:$E,"매칭실패"),"")</f>
        <v/>
      </c>
    </row>
    <row r="289" spans="2:38" ht="49.9" customHeight="1" outlineLevel="1">
      <c r="B289" s="758"/>
      <c r="C289" s="759"/>
      <c r="D289" s="759"/>
      <c r="E289" s="759"/>
      <c r="F289" s="1315" t="s">
        <v>1976</v>
      </c>
      <c r="G289" s="759" t="str">
        <f>IF(IF(N289=0,"",N289)&amp;" | "&amp;IF(O289=0,"",O289)&amp;" | "&amp;IF(Q289=0,"",Q289)&amp;" | "&amp;IF(R289=0,"",R289)=" |  |  | ","",IF(N289=0,"",N289)&amp;" | "&amp;IF(O289=0,"",O289)&amp;" | "&amp;IF(Q289=0,"",Q289)&amp;" | "&amp;IF(R289=0,"",R289))</f>
        <v xml:space="preserve">Plates - Gusset, Stiffener, ETC |  |  | </v>
      </c>
      <c r="H289" s="1153" t="s">
        <v>3495</v>
      </c>
      <c r="I289" s="765" t="str">
        <f>LEFT(H289,14)</f>
        <v>S01AA009-00001</v>
      </c>
      <c r="J289" s="766"/>
      <c r="K289" s="766" t="s">
        <v>3496</v>
      </c>
      <c r="L289" s="766" t="s">
        <v>3497</v>
      </c>
      <c r="M289" s="766" t="s">
        <v>3498</v>
      </c>
      <c r="N289" s="766" t="s">
        <v>3499</v>
      </c>
      <c r="O289" s="766">
        <v>0</v>
      </c>
      <c r="P289" s="766">
        <v>0</v>
      </c>
      <c r="Q289" s="766">
        <v>0</v>
      </c>
      <c r="R289" s="766">
        <v>0</v>
      </c>
      <c r="S289" s="766">
        <v>0</v>
      </c>
      <c r="T289" s="766">
        <v>0</v>
      </c>
      <c r="U289" s="766">
        <v>0</v>
      </c>
      <c r="V289" s="766">
        <v>0</v>
      </c>
      <c r="W289" s="766">
        <v>0</v>
      </c>
      <c r="X289" s="766">
        <v>0</v>
      </c>
      <c r="Y289" s="766">
        <v>0</v>
      </c>
      <c r="Z289" s="766">
        <v>0</v>
      </c>
      <c r="AA289" s="766" t="s">
        <v>3500</v>
      </c>
      <c r="AB289" s="766">
        <v>0</v>
      </c>
      <c r="AC289" s="766">
        <v>0</v>
      </c>
      <c r="AD289" s="766">
        <v>0</v>
      </c>
      <c r="AE289" s="766">
        <v>0</v>
      </c>
      <c r="AF289" s="817"/>
      <c r="AG289" s="1314" t="s">
        <v>3588</v>
      </c>
      <c r="AH289" s="1314" t="s">
        <v>3588</v>
      </c>
      <c r="AI289" s="769"/>
      <c r="AJ289" s="769" t="str">
        <f>K289</f>
        <v>TON</v>
      </c>
      <c r="AK289" s="1341"/>
      <c r="AL289" s="88" t="s">
        <v>2965</v>
      </c>
    </row>
    <row r="290" spans="2:38" ht="49.9" customHeight="1" outlineLevel="1">
      <c r="B290" s="772"/>
      <c r="C290" s="773"/>
      <c r="D290" s="773"/>
      <c r="E290" s="773"/>
      <c r="F290" s="1083" t="s">
        <v>3502</v>
      </c>
      <c r="G290" s="759" t="str">
        <f t="shared" si="52"/>
        <v xml:space="preserve">for Non-Fireproofed Steel Surface |  |  | </v>
      </c>
      <c r="H290" s="816" t="s">
        <v>3503</v>
      </c>
      <c r="I290" s="765" t="str">
        <f t="shared" si="51"/>
        <v>S41AA051-00001</v>
      </c>
      <c r="J290" s="766"/>
      <c r="K290" s="766" t="str">
        <f>IFERROR(VLOOKUP($I290,'WM-AR'!$I$7:$AS$3267,34,FALSE),"")</f>
        <v>M2</v>
      </c>
      <c r="L290" s="766" t="str">
        <f>IFERROR(VLOOKUP($I290,'WM-AR'!$I$7:$AS$3267,4,FALSE),"")</f>
        <v>Steel Structure Paint Work</v>
      </c>
      <c r="M290" s="766" t="str">
        <f>IFERROR(VLOOKUP($I290,'WM-AR'!$I$7:$AS$3267,6,FALSE),"")</f>
        <v>Shelter/Building</v>
      </c>
      <c r="N290" s="766" t="str">
        <f>IFERROR(VLOOKUP($I290,'WM-AR'!$I$7:$AS$3267,8,FALSE),"")</f>
        <v>for Non-Fireproofed Steel Surface</v>
      </c>
      <c r="O290" s="766">
        <f>IFERROR(VLOOKUP($I290,'WM-AR'!$I$7:$AS$3267,10,FALSE),"")</f>
        <v>0</v>
      </c>
      <c r="P290" s="766">
        <f>IFERROR(VLOOKUP($I290,'WM-AR'!$I$7:$AS$3267,12,FALSE),"")</f>
        <v>0</v>
      </c>
      <c r="Q290" s="766" t="str">
        <f>IFERROR(VLOOKUP($I290,'WM-AR'!$I$7:$AS$3267,14,FALSE),"")</f>
        <v/>
      </c>
      <c r="R290" s="766" t="str">
        <f>IFERROR(VLOOKUP($I290,'WM-AR'!$I$7:$AS$3267,16,FALSE),"")</f>
        <v/>
      </c>
      <c r="S290" s="766" t="str">
        <f>IFERROR(VLOOKUP($I290,'WM-AR'!$I$7:$AS$3267,18,FALSE),"")</f>
        <v/>
      </c>
      <c r="T290" s="766" t="str">
        <f>IFERROR(VLOOKUP($I290,'WM-AR'!$I$7:$AS$3267,20,FALSE),"")</f>
        <v/>
      </c>
      <c r="U290" s="766" t="str">
        <f>IFERROR(VLOOKUP($I290,'WM-AR'!$I$7:$AS$3267,22,FALSE),"")</f>
        <v/>
      </c>
      <c r="V290" s="766" t="str">
        <f>IFERROR(VLOOKUP($I290,'WM-AR'!$I$7:$AS$3267,24,FALSE),"")</f>
        <v/>
      </c>
      <c r="W290" s="766">
        <f>IFERROR(VLOOKUP($I290,'WM-AR'!$I$7:$AS$3267,25,FALSE),"")</f>
        <v>0</v>
      </c>
      <c r="X290" s="766">
        <f>IFERROR(VLOOKUP($I290,'WM-AR'!$I$7:$AS$3267,26,FALSE),"")</f>
        <v>0</v>
      </c>
      <c r="Y290" s="766">
        <f>IFERROR(VLOOKUP($I290,'WM-AR'!$I$7:$AS$3267,27,FALSE),"")</f>
        <v>0</v>
      </c>
      <c r="Z290" s="766">
        <f>IFERROR(VLOOKUP($I290,'WM-AR'!$I$7:$AS$3267,28,FALSE),"")</f>
        <v>0</v>
      </c>
      <c r="AA290" s="766" t="str">
        <f>IFERROR(VLOOKUP($I290,'WM-AR'!$I$7:$AS$3267,29,FALSE),"")</f>
        <v>Material: (   )</v>
      </c>
      <c r="AB290" s="766">
        <f>IFERROR(VLOOKUP($I290,'WM-AR'!$I$7:$AS$3267,30,FALSE),"")</f>
        <v>0</v>
      </c>
      <c r="AC290" s="766">
        <f>IFERROR(VLOOKUP($I290,'WM-AR'!$I$7:$AS$3267,31,FALSE),"")</f>
        <v>0</v>
      </c>
      <c r="AD290" s="766">
        <f>IFERROR(VLOOKUP($I290,'WM-AR'!$I$7:$AS$3267,32,FALSE),"")</f>
        <v>0</v>
      </c>
      <c r="AE290" s="766">
        <f>IFERROR(VLOOKUP($I290,'WM-AR'!$I$7:$AS$3267,33,FALSE),"")</f>
        <v>0</v>
      </c>
      <c r="AF290" s="767"/>
      <c r="AG290" s="1342" t="s">
        <v>3589</v>
      </c>
      <c r="AH290" s="1342" t="s">
        <v>3589</v>
      </c>
      <c r="AI290" s="1340"/>
      <c r="AJ290" s="1340" t="str">
        <f t="shared" si="53"/>
        <v>M2</v>
      </c>
      <c r="AK290" s="1267"/>
      <c r="AL290" s="88" t="str">
        <f>IF(AND(ISTEXT($E290),ISTEXT($B290)),"산출기준 &gt;&gt;  "&amp;_xlfn.XLOOKUP($E290,산출기준!$D:$D,산출기준!$E:$E,"매칭실패"),"")</f>
        <v/>
      </c>
    </row>
    <row r="291" spans="2:38">
      <c r="B291" s="1127"/>
      <c r="C291" s="1165"/>
      <c r="D291" s="1165"/>
      <c r="E291" s="1165"/>
      <c r="F291" s="1165"/>
      <c r="G291" s="1131" t="s">
        <v>2337</v>
      </c>
      <c r="H291" s="1131"/>
      <c r="I291" s="1130" t="str">
        <f t="shared" si="51"/>
        <v/>
      </c>
      <c r="J291" s="1132"/>
      <c r="K291" s="1132" t="str">
        <f>IFERROR(VLOOKUP($I291,'WM-AR'!$I$7:$AS$3267,34,FALSE),"")</f>
        <v/>
      </c>
      <c r="L291" s="1132" t="str">
        <f>IFERROR(VLOOKUP($I291,'WM-AR'!$I$7:$AS$3267,4,FALSE),"")</f>
        <v/>
      </c>
      <c r="M291" s="1132" t="str">
        <f>IFERROR(VLOOKUP($I291,'WM-AR'!$I$7:$AS$3267,6,FALSE),"")</f>
        <v/>
      </c>
      <c r="N291" s="1132" t="str">
        <f>IFERROR(VLOOKUP($I291,'WM-AR'!$I$7:$AS$3267,8,FALSE),"")</f>
        <v/>
      </c>
      <c r="O291" s="1132" t="str">
        <f>IFERROR(VLOOKUP($I291,'WM-AR'!$I$7:$AS$3267,10,FALSE),"")</f>
        <v/>
      </c>
      <c r="P291" s="1132" t="str">
        <f>IFERROR(VLOOKUP($I291,'WM-AR'!$I$7:$AS$3267,12,FALSE),"")</f>
        <v/>
      </c>
      <c r="Q291" s="1132" t="str">
        <f>IFERROR(VLOOKUP($I291,'WM-AR'!$I$7:$AS$3267,14,FALSE),"")</f>
        <v/>
      </c>
      <c r="R291" s="1132" t="str">
        <f>IFERROR(VLOOKUP($I291,'WM-AR'!$I$7:$AS$3267,16,FALSE),"")</f>
        <v/>
      </c>
      <c r="S291" s="1132" t="str">
        <f>IFERROR(VLOOKUP($I291,'WM-AR'!$I$7:$AS$3267,18,FALSE),"")</f>
        <v/>
      </c>
      <c r="T291" s="1132" t="str">
        <f>IFERROR(VLOOKUP($I291,'WM-AR'!$I$7:$AS$3267,20,FALSE),"")</f>
        <v/>
      </c>
      <c r="U291" s="1132" t="str">
        <f>IFERROR(VLOOKUP($I291,'WM-AR'!$I$7:$AS$3267,22,FALSE),"")</f>
        <v/>
      </c>
      <c r="V291" s="1132" t="str">
        <f>IFERROR(VLOOKUP($I291,'WM-AR'!$I$7:$AS$3267,24,FALSE),"")</f>
        <v/>
      </c>
      <c r="W291" s="1132" t="str">
        <f>IFERROR(VLOOKUP($I291,'WM-AR'!$I$7:$AS$3267,25,FALSE),"")</f>
        <v/>
      </c>
      <c r="X291" s="1132" t="str">
        <f>IFERROR(VLOOKUP($I291,'WM-AR'!$I$7:$AS$3267,26,FALSE),"")</f>
        <v/>
      </c>
      <c r="Y291" s="1132" t="str">
        <f>IFERROR(VLOOKUP($I291,'WM-AR'!$I$7:$AS$3267,27,FALSE),"")</f>
        <v/>
      </c>
      <c r="Z291" s="1132" t="str">
        <f>IFERROR(VLOOKUP($I291,'WM-AR'!$I$7:$AS$3267,28,FALSE),"")</f>
        <v/>
      </c>
      <c r="AA291" s="1132" t="str">
        <f>IFERROR(VLOOKUP($I291,'WM-AR'!$I$7:$AS$3267,29,FALSE),"")</f>
        <v/>
      </c>
      <c r="AB291" s="1132" t="str">
        <f>IFERROR(VLOOKUP($I291,'WM-AR'!$I$7:$AS$3267,30,FALSE),"")</f>
        <v/>
      </c>
      <c r="AC291" s="1132" t="str">
        <f>IFERROR(VLOOKUP($I291,'WM-AR'!$I$7:$AS$3267,31,FALSE),"")</f>
        <v/>
      </c>
      <c r="AD291" s="1132" t="str">
        <f>IFERROR(VLOOKUP($I291,'WM-AR'!$I$7:$AS$3267,32,FALSE),"")</f>
        <v/>
      </c>
      <c r="AE291" s="1132" t="str">
        <f>IFERROR(VLOOKUP($I291,'WM-AR'!$I$7:$AS$3267,33,FALSE),"")</f>
        <v/>
      </c>
      <c r="AF291" s="1190" t="s">
        <v>3548</v>
      </c>
      <c r="AG291" s="1134"/>
      <c r="AH291" s="1134"/>
      <c r="AI291" s="1135"/>
      <c r="AJ291" s="1135" t="str">
        <f t="shared" si="53"/>
        <v/>
      </c>
      <c r="AK291" s="1136"/>
      <c r="AL291" s="88" t="str">
        <f>IF(AND(ISTEXT($E291),ISTEXT($B291)),"산출기준 &gt;&gt;  "&amp;_xlfn.XLOOKUP($E291,산출기준!$D:$D,산출기준!$E:$E,"매칭실패"),"")</f>
        <v/>
      </c>
    </row>
    <row r="292" spans="2:38">
      <c r="B292" s="1111"/>
      <c r="C292" s="1166"/>
      <c r="D292" s="1166"/>
      <c r="E292" s="1166"/>
      <c r="F292" s="1166"/>
      <c r="G292" s="843"/>
      <c r="H292" s="843"/>
      <c r="I292" s="712" t="str">
        <f t="shared" si="51"/>
        <v/>
      </c>
      <c r="J292" s="714"/>
      <c r="K292" s="714" t="str">
        <f>IFERROR(VLOOKUP($I292,'WM-AR'!$I$7:$AS$3267,34,FALSE),"")</f>
        <v/>
      </c>
      <c r="L292" s="714" t="str">
        <f>IFERROR(VLOOKUP($I292,'WM-AR'!$I$7:$AS$3267,4,FALSE),"")</f>
        <v/>
      </c>
      <c r="M292" s="714" t="str">
        <f>IFERROR(VLOOKUP($I292,'WM-AR'!$I$7:$AS$3267,6,FALSE),"")</f>
        <v/>
      </c>
      <c r="N292" s="714" t="str">
        <f>IFERROR(VLOOKUP($I292,'WM-AR'!$I$7:$AS$3267,8,FALSE),"")</f>
        <v/>
      </c>
      <c r="O292" s="714" t="str">
        <f>IFERROR(VLOOKUP($I292,'WM-AR'!$I$7:$AS$3267,10,FALSE),"")</f>
        <v/>
      </c>
      <c r="P292" s="714" t="str">
        <f>IFERROR(VLOOKUP($I292,'WM-AR'!$I$7:$AS$3267,12,FALSE),"")</f>
        <v/>
      </c>
      <c r="Q292" s="714" t="str">
        <f>IFERROR(VLOOKUP($I292,'WM-AR'!$I$7:$AS$3267,14,FALSE),"")</f>
        <v/>
      </c>
      <c r="R292" s="714" t="str">
        <f>IFERROR(VLOOKUP($I292,'WM-AR'!$I$7:$AS$3267,16,FALSE),"")</f>
        <v/>
      </c>
      <c r="S292" s="714" t="str">
        <f>IFERROR(VLOOKUP($I292,'WM-AR'!$I$7:$AS$3267,18,FALSE),"")</f>
        <v/>
      </c>
      <c r="T292" s="714" t="str">
        <f>IFERROR(VLOOKUP($I292,'WM-AR'!$I$7:$AS$3267,20,FALSE),"")</f>
        <v/>
      </c>
      <c r="U292" s="714" t="str">
        <f>IFERROR(VLOOKUP($I292,'WM-AR'!$I$7:$AS$3267,22,FALSE),"")</f>
        <v/>
      </c>
      <c r="V292" s="714" t="str">
        <f>IFERROR(VLOOKUP($I292,'WM-AR'!$I$7:$AS$3267,24,FALSE),"")</f>
        <v/>
      </c>
      <c r="W292" s="714" t="str">
        <f>IFERROR(VLOOKUP($I292,'WM-AR'!$I$7:$AS$3267,25,FALSE),"")</f>
        <v/>
      </c>
      <c r="X292" s="714" t="str">
        <f>IFERROR(VLOOKUP($I292,'WM-AR'!$I$7:$AS$3267,26,FALSE),"")</f>
        <v/>
      </c>
      <c r="Y292" s="714" t="str">
        <f>IFERROR(VLOOKUP($I292,'WM-AR'!$I$7:$AS$3267,27,FALSE),"")</f>
        <v/>
      </c>
      <c r="Z292" s="714" t="str">
        <f>IFERROR(VLOOKUP($I292,'WM-AR'!$I$7:$AS$3267,28,FALSE),"")</f>
        <v/>
      </c>
      <c r="AA292" s="714" t="str">
        <f>IFERROR(VLOOKUP($I292,'WM-AR'!$I$7:$AS$3267,29,FALSE),"")</f>
        <v/>
      </c>
      <c r="AB292" s="714" t="str">
        <f>IFERROR(VLOOKUP($I292,'WM-AR'!$I$7:$AS$3267,30,FALSE),"")</f>
        <v/>
      </c>
      <c r="AC292" s="714" t="str">
        <f>IFERROR(VLOOKUP($I292,'WM-AR'!$I$7:$AS$3267,31,FALSE),"")</f>
        <v/>
      </c>
      <c r="AD292" s="714" t="str">
        <f>IFERROR(VLOOKUP($I292,'WM-AR'!$I$7:$AS$3267,32,FALSE),"")</f>
        <v/>
      </c>
      <c r="AE292" s="714" t="str">
        <f>IFERROR(VLOOKUP($I292,'WM-AR'!$I$7:$AS$3267,33,FALSE),"")</f>
        <v/>
      </c>
      <c r="AF292" s="938"/>
      <c r="AG292" s="852"/>
      <c r="AH292" s="852"/>
      <c r="AI292" s="854"/>
      <c r="AJ292" s="854" t="str">
        <f t="shared" si="53"/>
        <v/>
      </c>
      <c r="AK292" s="1114"/>
      <c r="AL292" s="88" t="str">
        <f>IF(AND(ISTEXT($E292),ISTEXT($B292)),"산출기준 &gt;&gt;  "&amp;_xlfn.XLOOKUP($E292,산출기준!$D:$D,산출기준!$E:$E,"매칭실패"),"")</f>
        <v/>
      </c>
    </row>
    <row r="293" spans="2:38">
      <c r="B293" s="1111"/>
      <c r="C293" s="1166"/>
      <c r="D293" s="1166"/>
      <c r="E293" s="1166"/>
      <c r="F293" s="1166"/>
      <c r="G293" s="843"/>
      <c r="H293" s="843"/>
      <c r="I293" s="712" t="str">
        <f t="shared" si="51"/>
        <v/>
      </c>
      <c r="J293" s="714"/>
      <c r="K293" s="714" t="str">
        <f>IFERROR(VLOOKUP($I293,'WM-AR'!$I$7:$AS$3267,34,FALSE),"")</f>
        <v/>
      </c>
      <c r="L293" s="714" t="str">
        <f>IFERROR(VLOOKUP($I293,'WM-AR'!$I$7:$AS$3267,4,FALSE),"")</f>
        <v/>
      </c>
      <c r="M293" s="714" t="str">
        <f>IFERROR(VLOOKUP($I293,'WM-AR'!$I$7:$AS$3267,6,FALSE),"")</f>
        <v/>
      </c>
      <c r="N293" s="714" t="str">
        <f>IFERROR(VLOOKUP($I293,'WM-AR'!$I$7:$AS$3267,8,FALSE),"")</f>
        <v/>
      </c>
      <c r="O293" s="714" t="str">
        <f>IFERROR(VLOOKUP($I293,'WM-AR'!$I$7:$AS$3267,10,FALSE),"")</f>
        <v/>
      </c>
      <c r="P293" s="714" t="str">
        <f>IFERROR(VLOOKUP($I293,'WM-AR'!$I$7:$AS$3267,12,FALSE),"")</f>
        <v/>
      </c>
      <c r="Q293" s="714" t="str">
        <f>IFERROR(VLOOKUP($I293,'WM-AR'!$I$7:$AS$3267,14,FALSE),"")</f>
        <v/>
      </c>
      <c r="R293" s="714" t="str">
        <f>IFERROR(VLOOKUP($I293,'WM-AR'!$I$7:$AS$3267,16,FALSE),"")</f>
        <v/>
      </c>
      <c r="S293" s="714" t="str">
        <f>IFERROR(VLOOKUP($I293,'WM-AR'!$I$7:$AS$3267,18,FALSE),"")</f>
        <v/>
      </c>
      <c r="T293" s="714" t="str">
        <f>IFERROR(VLOOKUP($I293,'WM-AR'!$I$7:$AS$3267,20,FALSE),"")</f>
        <v/>
      </c>
      <c r="U293" s="714" t="str">
        <f>IFERROR(VLOOKUP($I293,'WM-AR'!$I$7:$AS$3267,22,FALSE),"")</f>
        <v/>
      </c>
      <c r="V293" s="714" t="str">
        <f>IFERROR(VLOOKUP($I293,'WM-AR'!$I$7:$AS$3267,24,FALSE),"")</f>
        <v/>
      </c>
      <c r="W293" s="714" t="str">
        <f>IFERROR(VLOOKUP($I293,'WM-AR'!$I$7:$AS$3267,25,FALSE),"")</f>
        <v/>
      </c>
      <c r="X293" s="714" t="str">
        <f>IFERROR(VLOOKUP($I293,'WM-AR'!$I$7:$AS$3267,26,FALSE),"")</f>
        <v/>
      </c>
      <c r="Y293" s="714" t="str">
        <f>IFERROR(VLOOKUP($I293,'WM-AR'!$I$7:$AS$3267,27,FALSE),"")</f>
        <v/>
      </c>
      <c r="Z293" s="714" t="str">
        <f>IFERROR(VLOOKUP($I293,'WM-AR'!$I$7:$AS$3267,28,FALSE),"")</f>
        <v/>
      </c>
      <c r="AA293" s="714" t="str">
        <f>IFERROR(VLOOKUP($I293,'WM-AR'!$I$7:$AS$3267,29,FALSE),"")</f>
        <v/>
      </c>
      <c r="AB293" s="714" t="str">
        <f>IFERROR(VLOOKUP($I293,'WM-AR'!$I$7:$AS$3267,30,FALSE),"")</f>
        <v/>
      </c>
      <c r="AC293" s="714" t="str">
        <f>IFERROR(VLOOKUP($I293,'WM-AR'!$I$7:$AS$3267,31,FALSE),"")</f>
        <v/>
      </c>
      <c r="AD293" s="714" t="str">
        <f>IFERROR(VLOOKUP($I293,'WM-AR'!$I$7:$AS$3267,32,FALSE),"")</f>
        <v/>
      </c>
      <c r="AE293" s="714" t="str">
        <f>IFERROR(VLOOKUP($I293,'WM-AR'!$I$7:$AS$3267,33,FALSE),"")</f>
        <v/>
      </c>
      <c r="AF293" s="938"/>
      <c r="AG293" s="852"/>
      <c r="AH293" s="852"/>
      <c r="AI293" s="854"/>
      <c r="AJ293" s="854" t="str">
        <f t="shared" si="53"/>
        <v/>
      </c>
      <c r="AK293" s="1114"/>
      <c r="AL293" s="88" t="str">
        <f>IF(AND(ISTEXT($E293),ISTEXT($B293)),"산출기준 &gt;&gt;  "&amp;_xlfn.XLOOKUP($E293,산출기준!$D:$D,산출기준!$E:$E,"매칭실패"),"")</f>
        <v/>
      </c>
    </row>
    <row r="294" spans="2:38">
      <c r="B294" s="1111"/>
      <c r="C294" s="1166"/>
      <c r="D294" s="1166"/>
      <c r="E294" s="1166"/>
      <c r="F294" s="1166"/>
      <c r="G294" s="843"/>
      <c r="H294" s="843"/>
      <c r="I294" s="712" t="str">
        <f t="shared" si="51"/>
        <v/>
      </c>
      <c r="J294" s="714"/>
      <c r="K294" s="714" t="str">
        <f>IFERROR(VLOOKUP($I294,'WM-AR'!$I$7:$AS$3267,34,FALSE),"")</f>
        <v/>
      </c>
      <c r="L294" s="714" t="str">
        <f>IFERROR(VLOOKUP($I294,'WM-AR'!$I$7:$AS$3267,4,FALSE),"")</f>
        <v/>
      </c>
      <c r="M294" s="714" t="str">
        <f>IFERROR(VLOOKUP($I294,'WM-AR'!$I$7:$AS$3267,6,FALSE),"")</f>
        <v/>
      </c>
      <c r="N294" s="714" t="str">
        <f>IFERROR(VLOOKUP($I294,'WM-AR'!$I$7:$AS$3267,8,FALSE),"")</f>
        <v/>
      </c>
      <c r="O294" s="714" t="str">
        <f>IFERROR(VLOOKUP($I294,'WM-AR'!$I$7:$AS$3267,10,FALSE),"")</f>
        <v/>
      </c>
      <c r="P294" s="714" t="str">
        <f>IFERROR(VLOOKUP($I294,'WM-AR'!$I$7:$AS$3267,12,FALSE),"")</f>
        <v/>
      </c>
      <c r="Q294" s="714" t="str">
        <f>IFERROR(VLOOKUP($I294,'WM-AR'!$I$7:$AS$3267,14,FALSE),"")</f>
        <v/>
      </c>
      <c r="R294" s="714" t="str">
        <f>IFERROR(VLOOKUP($I294,'WM-AR'!$I$7:$AS$3267,16,FALSE),"")</f>
        <v/>
      </c>
      <c r="S294" s="714" t="str">
        <f>IFERROR(VLOOKUP($I294,'WM-AR'!$I$7:$AS$3267,18,FALSE),"")</f>
        <v/>
      </c>
      <c r="T294" s="714" t="str">
        <f>IFERROR(VLOOKUP($I294,'WM-AR'!$I$7:$AS$3267,20,FALSE),"")</f>
        <v/>
      </c>
      <c r="U294" s="714" t="str">
        <f>IFERROR(VLOOKUP($I294,'WM-AR'!$I$7:$AS$3267,22,FALSE),"")</f>
        <v/>
      </c>
      <c r="V294" s="714" t="str">
        <f>IFERROR(VLOOKUP($I294,'WM-AR'!$I$7:$AS$3267,24,FALSE),"")</f>
        <v/>
      </c>
      <c r="W294" s="714" t="str">
        <f>IFERROR(VLOOKUP($I294,'WM-AR'!$I$7:$AS$3267,25,FALSE),"")</f>
        <v/>
      </c>
      <c r="X294" s="714" t="str">
        <f>IFERROR(VLOOKUP($I294,'WM-AR'!$I$7:$AS$3267,26,FALSE),"")</f>
        <v/>
      </c>
      <c r="Y294" s="714" t="str">
        <f>IFERROR(VLOOKUP($I294,'WM-AR'!$I$7:$AS$3267,27,FALSE),"")</f>
        <v/>
      </c>
      <c r="Z294" s="714" t="str">
        <f>IFERROR(VLOOKUP($I294,'WM-AR'!$I$7:$AS$3267,28,FALSE),"")</f>
        <v/>
      </c>
      <c r="AA294" s="714" t="str">
        <f>IFERROR(VLOOKUP($I294,'WM-AR'!$I$7:$AS$3267,29,FALSE),"")</f>
        <v/>
      </c>
      <c r="AB294" s="714" t="str">
        <f>IFERROR(VLOOKUP($I294,'WM-AR'!$I$7:$AS$3267,30,FALSE),"")</f>
        <v/>
      </c>
      <c r="AC294" s="714" t="str">
        <f>IFERROR(VLOOKUP($I294,'WM-AR'!$I$7:$AS$3267,31,FALSE),"")</f>
        <v/>
      </c>
      <c r="AD294" s="714" t="str">
        <f>IFERROR(VLOOKUP($I294,'WM-AR'!$I$7:$AS$3267,32,FALSE),"")</f>
        <v/>
      </c>
      <c r="AE294" s="714" t="str">
        <f>IFERROR(VLOOKUP($I294,'WM-AR'!$I$7:$AS$3267,33,FALSE),"")</f>
        <v/>
      </c>
      <c r="AF294" s="938"/>
      <c r="AG294" s="852"/>
      <c r="AH294" s="852"/>
      <c r="AI294" s="854"/>
      <c r="AJ294" s="854" t="str">
        <f t="shared" si="53"/>
        <v/>
      </c>
      <c r="AK294" s="1114"/>
      <c r="AL294" s="88" t="str">
        <f>IF(AND(ISTEXT($E294),ISTEXT($B294)),"산출기준 &gt;&gt;  "&amp;_xlfn.XLOOKUP($E294,산출기준!$D:$D,산출기준!$E:$E,"매칭실패"),"")</f>
        <v/>
      </c>
    </row>
    <row r="295" spans="2:38">
      <c r="B295" s="1111"/>
      <c r="C295" s="1166"/>
      <c r="D295" s="1166"/>
      <c r="E295" s="1166"/>
      <c r="F295" s="1166"/>
      <c r="G295" s="843"/>
      <c r="H295" s="843"/>
      <c r="I295" s="712" t="str">
        <f t="shared" si="51"/>
        <v/>
      </c>
      <c r="J295" s="714"/>
      <c r="K295" s="714" t="str">
        <f>IFERROR(VLOOKUP($I295,'WM-AR'!$I$7:$AS$3267,34,FALSE),"")</f>
        <v/>
      </c>
      <c r="L295" s="714" t="str">
        <f>IFERROR(VLOOKUP($I295,'WM-AR'!$I$7:$AS$3267,4,FALSE),"")</f>
        <v/>
      </c>
      <c r="M295" s="714" t="str">
        <f>IFERROR(VLOOKUP($I295,'WM-AR'!$I$7:$AS$3267,6,FALSE),"")</f>
        <v/>
      </c>
      <c r="N295" s="714" t="str">
        <f>IFERROR(VLOOKUP($I295,'WM-AR'!$I$7:$AS$3267,8,FALSE),"")</f>
        <v/>
      </c>
      <c r="O295" s="714" t="str">
        <f>IFERROR(VLOOKUP($I295,'WM-AR'!$I$7:$AS$3267,10,FALSE),"")</f>
        <v/>
      </c>
      <c r="P295" s="714" t="str">
        <f>IFERROR(VLOOKUP($I295,'WM-AR'!$I$7:$AS$3267,12,FALSE),"")</f>
        <v/>
      </c>
      <c r="Q295" s="714" t="str">
        <f>IFERROR(VLOOKUP($I295,'WM-AR'!$I$7:$AS$3267,14,FALSE),"")</f>
        <v/>
      </c>
      <c r="R295" s="714" t="str">
        <f>IFERROR(VLOOKUP($I295,'WM-AR'!$I$7:$AS$3267,16,FALSE),"")</f>
        <v/>
      </c>
      <c r="S295" s="714" t="str">
        <f>IFERROR(VLOOKUP($I295,'WM-AR'!$I$7:$AS$3267,18,FALSE),"")</f>
        <v/>
      </c>
      <c r="T295" s="714" t="str">
        <f>IFERROR(VLOOKUP($I295,'WM-AR'!$I$7:$AS$3267,20,FALSE),"")</f>
        <v/>
      </c>
      <c r="U295" s="714" t="str">
        <f>IFERROR(VLOOKUP($I295,'WM-AR'!$I$7:$AS$3267,22,FALSE),"")</f>
        <v/>
      </c>
      <c r="V295" s="714" t="str">
        <f>IFERROR(VLOOKUP($I295,'WM-AR'!$I$7:$AS$3267,24,FALSE),"")</f>
        <v/>
      </c>
      <c r="W295" s="714" t="str">
        <f>IFERROR(VLOOKUP($I295,'WM-AR'!$I$7:$AS$3267,25,FALSE),"")</f>
        <v/>
      </c>
      <c r="X295" s="714" t="str">
        <f>IFERROR(VLOOKUP($I295,'WM-AR'!$I$7:$AS$3267,26,FALSE),"")</f>
        <v/>
      </c>
      <c r="Y295" s="714" t="str">
        <f>IFERROR(VLOOKUP($I295,'WM-AR'!$I$7:$AS$3267,27,FALSE),"")</f>
        <v/>
      </c>
      <c r="Z295" s="714" t="str">
        <f>IFERROR(VLOOKUP($I295,'WM-AR'!$I$7:$AS$3267,28,FALSE),"")</f>
        <v/>
      </c>
      <c r="AA295" s="714" t="str">
        <f>IFERROR(VLOOKUP($I295,'WM-AR'!$I$7:$AS$3267,29,FALSE),"")</f>
        <v/>
      </c>
      <c r="AB295" s="714" t="str">
        <f>IFERROR(VLOOKUP($I295,'WM-AR'!$I$7:$AS$3267,30,FALSE),"")</f>
        <v/>
      </c>
      <c r="AC295" s="714" t="str">
        <f>IFERROR(VLOOKUP($I295,'WM-AR'!$I$7:$AS$3267,31,FALSE),"")</f>
        <v/>
      </c>
      <c r="AD295" s="714" t="str">
        <f>IFERROR(VLOOKUP($I295,'WM-AR'!$I$7:$AS$3267,32,FALSE),"")</f>
        <v/>
      </c>
      <c r="AE295" s="714" t="str">
        <f>IFERROR(VLOOKUP($I295,'WM-AR'!$I$7:$AS$3267,33,FALSE),"")</f>
        <v/>
      </c>
      <c r="AF295" s="938"/>
      <c r="AG295" s="852"/>
      <c r="AH295" s="852"/>
      <c r="AI295" s="854"/>
      <c r="AJ295" s="854" t="str">
        <f t="shared" si="53"/>
        <v/>
      </c>
      <c r="AK295" s="1114"/>
      <c r="AL295" s="88" t="str">
        <f>IF(AND(ISTEXT($E295),ISTEXT($B295)),"산출기준 &gt;&gt;  "&amp;_xlfn.XLOOKUP($E295,산출기준!$D:$D,산출기준!$E:$E,"매칭실패"),"")</f>
        <v/>
      </c>
    </row>
    <row r="296" spans="2:38">
      <c r="B296" s="1116"/>
      <c r="C296" s="1167"/>
      <c r="D296" s="1167"/>
      <c r="E296" s="1167"/>
      <c r="F296" s="1167"/>
      <c r="G296" s="1120"/>
      <c r="H296" s="1120"/>
      <c r="I296" s="1119" t="str">
        <f t="shared" si="51"/>
        <v/>
      </c>
      <c r="J296" s="1121"/>
      <c r="K296" s="1121" t="str">
        <f>IFERROR(VLOOKUP($I296,'WM-AR'!$I$7:$AS$3267,34,FALSE),"")</f>
        <v/>
      </c>
      <c r="L296" s="1121" t="str">
        <f>IFERROR(VLOOKUP($I296,'WM-AR'!$I$7:$AS$3267,4,FALSE),"")</f>
        <v/>
      </c>
      <c r="M296" s="1121" t="str">
        <f>IFERROR(VLOOKUP($I296,'WM-AR'!$I$7:$AS$3267,6,FALSE),"")</f>
        <v/>
      </c>
      <c r="N296" s="1121" t="str">
        <f>IFERROR(VLOOKUP($I296,'WM-AR'!$I$7:$AS$3267,8,FALSE),"")</f>
        <v/>
      </c>
      <c r="O296" s="1121" t="str">
        <f>IFERROR(VLOOKUP($I296,'WM-AR'!$I$7:$AS$3267,10,FALSE),"")</f>
        <v/>
      </c>
      <c r="P296" s="1121" t="str">
        <f>IFERROR(VLOOKUP($I296,'WM-AR'!$I$7:$AS$3267,12,FALSE),"")</f>
        <v/>
      </c>
      <c r="Q296" s="1121" t="str">
        <f>IFERROR(VLOOKUP($I296,'WM-AR'!$I$7:$AS$3267,14,FALSE),"")</f>
        <v/>
      </c>
      <c r="R296" s="1121" t="str">
        <f>IFERROR(VLOOKUP($I296,'WM-AR'!$I$7:$AS$3267,16,FALSE),"")</f>
        <v/>
      </c>
      <c r="S296" s="1121" t="str">
        <f>IFERROR(VLOOKUP($I296,'WM-AR'!$I$7:$AS$3267,18,FALSE),"")</f>
        <v/>
      </c>
      <c r="T296" s="1121" t="str">
        <f>IFERROR(VLOOKUP($I296,'WM-AR'!$I$7:$AS$3267,20,FALSE),"")</f>
        <v/>
      </c>
      <c r="U296" s="1121" t="str">
        <f>IFERROR(VLOOKUP($I296,'WM-AR'!$I$7:$AS$3267,22,FALSE),"")</f>
        <v/>
      </c>
      <c r="V296" s="1121" t="str">
        <f>IFERROR(VLOOKUP($I296,'WM-AR'!$I$7:$AS$3267,24,FALSE),"")</f>
        <v/>
      </c>
      <c r="W296" s="1121" t="str">
        <f>IFERROR(VLOOKUP($I296,'WM-AR'!$I$7:$AS$3267,25,FALSE),"")</f>
        <v/>
      </c>
      <c r="X296" s="1121" t="str">
        <f>IFERROR(VLOOKUP($I296,'WM-AR'!$I$7:$AS$3267,26,FALSE),"")</f>
        <v/>
      </c>
      <c r="Y296" s="1121" t="str">
        <f>IFERROR(VLOOKUP($I296,'WM-AR'!$I$7:$AS$3267,27,FALSE),"")</f>
        <v/>
      </c>
      <c r="Z296" s="1121" t="str">
        <f>IFERROR(VLOOKUP($I296,'WM-AR'!$I$7:$AS$3267,28,FALSE),"")</f>
        <v/>
      </c>
      <c r="AA296" s="1121" t="str">
        <f>IFERROR(VLOOKUP($I296,'WM-AR'!$I$7:$AS$3267,29,FALSE),"")</f>
        <v/>
      </c>
      <c r="AB296" s="1121" t="str">
        <f>IFERROR(VLOOKUP($I296,'WM-AR'!$I$7:$AS$3267,30,FALSE),"")</f>
        <v/>
      </c>
      <c r="AC296" s="1121" t="str">
        <f>IFERROR(VLOOKUP($I296,'WM-AR'!$I$7:$AS$3267,31,FALSE),"")</f>
        <v/>
      </c>
      <c r="AD296" s="1121" t="str">
        <f>IFERROR(VLOOKUP($I296,'WM-AR'!$I$7:$AS$3267,32,FALSE),"")</f>
        <v/>
      </c>
      <c r="AE296" s="1121" t="str">
        <f>IFERROR(VLOOKUP($I296,'WM-AR'!$I$7:$AS$3267,33,FALSE),"")</f>
        <v/>
      </c>
      <c r="AF296" s="1209"/>
      <c r="AG296" s="1123"/>
      <c r="AH296" s="1123"/>
      <c r="AI296" s="1124"/>
      <c r="AJ296" s="1124" t="str">
        <f t="shared" si="53"/>
        <v/>
      </c>
      <c r="AK296" s="1125"/>
      <c r="AL296" s="88" t="str">
        <f>IF(AND(ISTEXT($E296),ISTEXT($B296)),"산출기준 &gt;&gt;  "&amp;_xlfn.XLOOKUP($E296,산출기준!$D:$D,산출기준!$E:$E,"매칭실패"),"")</f>
        <v/>
      </c>
    </row>
    <row r="297" spans="2:38" s="658" customFormat="1" ht="20.100000000000001" customHeight="1">
      <c r="B297" s="802"/>
      <c r="C297" s="662"/>
      <c r="D297" s="662"/>
      <c r="E297" s="662"/>
      <c r="F297" s="1338" t="s">
        <v>912</v>
      </c>
      <c r="G297" s="662"/>
      <c r="H297" s="662"/>
      <c r="I297" s="652"/>
      <c r="J297" s="664"/>
      <c r="K297" s="664"/>
      <c r="L297" s="664"/>
      <c r="M297" s="664"/>
      <c r="N297" s="664"/>
      <c r="O297" s="664"/>
      <c r="P297" s="664"/>
      <c r="Q297" s="664"/>
      <c r="R297" s="664"/>
      <c r="S297" s="664"/>
      <c r="T297" s="664"/>
      <c r="U297" s="664"/>
      <c r="V297" s="664"/>
      <c r="W297" s="664"/>
      <c r="X297" s="664"/>
      <c r="Y297" s="664"/>
      <c r="Z297" s="664"/>
      <c r="AA297" s="664"/>
      <c r="AB297" s="664"/>
      <c r="AC297" s="664"/>
      <c r="AD297" s="664"/>
      <c r="AE297" s="664"/>
      <c r="AF297" s="660"/>
      <c r="AG297" s="665"/>
      <c r="AH297" s="665"/>
      <c r="AI297" s="666"/>
      <c r="AJ297" s="666"/>
      <c r="AK297" s="662"/>
      <c r="AL297" s="658" t="str">
        <f>IF(AND(ISTEXT($E297),ISTEXT($B297)),"산출기준 &gt;&gt;  "&amp;_xlfn.XLOOKUP($E297,산출기준!$D:$D,산출기준!$E:$E,"매칭실패"),"")</f>
        <v/>
      </c>
    </row>
    <row r="298" spans="2:38" ht="34.9" customHeight="1">
      <c r="B298" s="808" t="str" cm="1">
        <f t="array" aca="1" ref="B298" ca="1">_xlfn.IFNA(INDIRECT("Family_표준_구성도!B"&amp;MATCH(F298,INDIRECT("Family_표준_구성도!"&amp;"C:C"),0)),"")</f>
        <v>6.2.4.1.4</v>
      </c>
      <c r="C298" s="668" t="s">
        <v>1903</v>
      </c>
      <c r="D298" s="809"/>
      <c r="E298" s="668" t="s">
        <v>2006</v>
      </c>
      <c r="F298" s="1079" t="s">
        <v>1014</v>
      </c>
      <c r="G298" s="1079"/>
      <c r="H298" s="1079"/>
      <c r="I298" s="674" t="str">
        <f t="shared" ref="I298:I308" si="54">LEFT(H298,14)</f>
        <v/>
      </c>
      <c r="J298" s="674"/>
      <c r="K298" s="674"/>
      <c r="L298" s="674"/>
      <c r="M298" s="674"/>
      <c r="N298" s="675"/>
      <c r="O298" s="676"/>
      <c r="P298" s="677"/>
      <c r="Q298" s="677"/>
      <c r="R298" s="677"/>
      <c r="S298" s="677"/>
      <c r="T298" s="677"/>
      <c r="U298" s="677"/>
      <c r="V298" s="678"/>
      <c r="W298" s="679"/>
      <c r="X298" s="679"/>
      <c r="Y298" s="679"/>
      <c r="Z298" s="679"/>
      <c r="AA298" s="679"/>
      <c r="AB298" s="679"/>
      <c r="AC298" s="679"/>
      <c r="AD298" s="679"/>
      <c r="AE298" s="679"/>
      <c r="AF298" s="1312" t="s">
        <v>3649</v>
      </c>
      <c r="AG298" s="682"/>
      <c r="AH298" s="682"/>
      <c r="AI298" s="682"/>
      <c r="AJ298" s="682"/>
      <c r="AK298" s="903"/>
      <c r="AL298" s="88" t="str">
        <f ca="1">IF(AND(ISTEXT($E298),ISTEXT($B298)),"산출기준 &gt;&gt;  "&amp;_xlfn.XLOOKUP($E298,산출기준!$D:$D,산출기준!$E:$E,"매칭실패"),"")</f>
        <v>산출기준 &gt;&gt;  [Steel Beam]</v>
      </c>
    </row>
    <row r="299" spans="2:38" ht="49.9" customHeight="1" outlineLevel="1">
      <c r="B299" s="758"/>
      <c r="C299" s="759"/>
      <c r="D299" s="759"/>
      <c r="E299" s="759"/>
      <c r="F299" s="1080" t="s">
        <v>3488</v>
      </c>
      <c r="G299" s="759" t="str">
        <f t="shared" ref="G299:G302" si="55">IF(IF(N299=0,"",N299)&amp;" | "&amp;IF(O299=0,"",O299)&amp;" | "&amp;IF(Q299=0,"",Q299)&amp;" | "&amp;IF(R299=0,"",R299)=" |  |  | ","",IF(N299=0,"",N299)&amp;" | "&amp;IF(O299=0,"",O299)&amp;" | "&amp;IF(Q299=0,"",Q299)&amp;" | "&amp;IF(R299=0,"",R299))</f>
        <v xml:space="preserve">Extra Light Steel - Standard |  |  | </v>
      </c>
      <c r="H299" s="816" t="s">
        <v>3514</v>
      </c>
      <c r="I299" s="765" t="str">
        <f t="shared" si="54"/>
        <v>S01AA075-00001</v>
      </c>
      <c r="J299" s="766"/>
      <c r="K299" s="766" t="str">
        <f>IFERROR(VLOOKUP($I299,'WM-AR'!$I$7:$AS$3267,34,FALSE),"")</f>
        <v>TON</v>
      </c>
      <c r="L299" s="766" t="str">
        <f>IFERROR(VLOOKUP($I299,'WM-AR'!$I$7:$AS$3267,4,FALSE),"")</f>
        <v>Main Steel Structure Fabrication Work</v>
      </c>
      <c r="M299" s="766" t="str">
        <f>IFERROR(VLOOKUP($I299,'WM-AR'!$I$7:$AS$3267,6,FALSE),"")</f>
        <v>Shelter/Building</v>
      </c>
      <c r="N299" s="766" t="str">
        <f>IFERROR(VLOOKUP($I299,'WM-AR'!$I$7:$AS$3267,8,FALSE),"")</f>
        <v>Extra Light Steel - Standard</v>
      </c>
      <c r="O299" s="766">
        <f>IFERROR(VLOOKUP($I299,'WM-AR'!$I$7:$AS$3267,10,FALSE),"")</f>
        <v>0</v>
      </c>
      <c r="P299" s="766">
        <f>IFERROR(VLOOKUP($I299,'WM-AR'!$I$7:$AS$3267,12,FALSE),"")</f>
        <v>0</v>
      </c>
      <c r="Q299" s="766" t="str">
        <f>IFERROR(VLOOKUP($I299,'WM-AR'!$I$7:$AS$3267,14,FALSE),"")</f>
        <v/>
      </c>
      <c r="R299" s="766" t="str">
        <f>IFERROR(VLOOKUP($I299,'WM-AR'!$I$7:$AS$3267,16,FALSE),"")</f>
        <v/>
      </c>
      <c r="S299" s="766" t="str">
        <f>IFERROR(VLOOKUP($I299,'WM-AR'!$I$7:$AS$3267,18,FALSE),"")</f>
        <v/>
      </c>
      <c r="T299" s="766" t="str">
        <f>IFERROR(VLOOKUP($I299,'WM-AR'!$I$7:$AS$3267,20,FALSE),"")</f>
        <v/>
      </c>
      <c r="U299" s="766" t="str">
        <f>IFERROR(VLOOKUP($I299,'WM-AR'!$I$7:$AS$3267,22,FALSE),"")</f>
        <v/>
      </c>
      <c r="V299" s="766" t="str">
        <f>IFERROR(VLOOKUP($I299,'WM-AR'!$I$7:$AS$3267,24,FALSE),"")</f>
        <v/>
      </c>
      <c r="W299" s="766">
        <f>IFERROR(VLOOKUP($I299,'WM-AR'!$I$7:$AS$3267,25,FALSE),"")</f>
        <v>0</v>
      </c>
      <c r="X299" s="766">
        <f>IFERROR(VLOOKUP($I299,'WM-AR'!$I$7:$AS$3267,26,FALSE),"")</f>
        <v>0</v>
      </c>
      <c r="Y299" s="766">
        <f>IFERROR(VLOOKUP($I299,'WM-AR'!$I$7:$AS$3267,27,FALSE),"")</f>
        <v>0</v>
      </c>
      <c r="Z299" s="766">
        <f>IFERROR(VLOOKUP($I299,'WM-AR'!$I$7:$AS$3267,28,FALSE),"")</f>
        <v>0</v>
      </c>
      <c r="AA299" s="766" t="str">
        <f>IFERROR(VLOOKUP($I299,'WM-AR'!$I$7:$AS$3267,29,FALSE),"")</f>
        <v>Material: (   )</v>
      </c>
      <c r="AB299" s="766">
        <f>IFERROR(VLOOKUP($I299,'WM-AR'!$I$7:$AS$3267,30,FALSE),"")</f>
        <v>0</v>
      </c>
      <c r="AC299" s="766">
        <f>IFERROR(VLOOKUP($I299,'WM-AR'!$I$7:$AS$3267,31,FALSE),"")</f>
        <v>0</v>
      </c>
      <c r="AD299" s="766">
        <f>IFERROR(VLOOKUP($I299,'WM-AR'!$I$7:$AS$3267,32,FALSE),"")</f>
        <v>0</v>
      </c>
      <c r="AE299" s="766" t="str">
        <f>IFERROR(VLOOKUP($I299,'WM-AR'!$I$7:$AS$3267,33,FALSE),"")</f>
        <v>(   )KG/M&gt;Weight</v>
      </c>
      <c r="AF299" s="1313" t="str">
        <f>_xlfn.CONCAT("- Material: ( ",AF298," )",CHAR(10),"- (",$H$58,")KG/M&gt;Weight")</f>
        <v>- Material: ( KSD3568 )
- (10)KG/M&gt;Weight</v>
      </c>
      <c r="AG299" s="1134" t="s">
        <v>3586</v>
      </c>
      <c r="AH299" s="1134" t="s">
        <v>3586</v>
      </c>
      <c r="AI299" s="1340"/>
      <c r="AJ299" s="1340" t="str">
        <f t="shared" ref="AJ299:AJ308" si="56">K299</f>
        <v>TON</v>
      </c>
      <c r="AK299" s="905"/>
      <c r="AL299" s="88" t="str">
        <f>IF(AND(ISTEXT($E299),ISTEXT($B299)),"산출기준 &gt;&gt;  "&amp;_xlfn.XLOOKUP($E299,산출기준!$D:$D,산출기준!$E:$E,"매칭실패"),"")</f>
        <v/>
      </c>
    </row>
    <row r="300" spans="2:38" ht="49.9" customHeight="1" outlineLevel="1">
      <c r="B300" s="772"/>
      <c r="C300" s="773"/>
      <c r="D300" s="773"/>
      <c r="E300" s="773"/>
      <c r="F300" s="1083" t="s">
        <v>3492</v>
      </c>
      <c r="G300" s="759" t="str">
        <f t="shared" si="55"/>
        <v xml:space="preserve">Extra Light Steel |  |  | </v>
      </c>
      <c r="H300" s="816" t="s">
        <v>3515</v>
      </c>
      <c r="I300" s="765" t="str">
        <f t="shared" si="54"/>
        <v>S03AA085-00001</v>
      </c>
      <c r="J300" s="766"/>
      <c r="K300" s="766" t="str">
        <f>IFERROR(VLOOKUP($I300,'WM-AR'!$I$7:$AS$3267,34,FALSE),"")</f>
        <v>TON</v>
      </c>
      <c r="L300" s="766" t="str">
        <f>IFERROR(VLOOKUP($I300,'WM-AR'!$I$7:$AS$3267,4,FALSE),"")</f>
        <v>Main Steel Structure Erection Work</v>
      </c>
      <c r="M300" s="766" t="str">
        <f>IFERROR(VLOOKUP($I300,'WM-AR'!$I$7:$AS$3267,6,FALSE),"")</f>
        <v>Shelter/Building</v>
      </c>
      <c r="N300" s="766" t="str">
        <f>IFERROR(VLOOKUP($I300,'WM-AR'!$I$7:$AS$3267,8,FALSE),"")</f>
        <v>Extra Light Steel</v>
      </c>
      <c r="O300" s="766">
        <f>IFERROR(VLOOKUP($I300,'WM-AR'!$I$7:$AS$3267,10,FALSE),"")</f>
        <v>0</v>
      </c>
      <c r="P300" s="766">
        <f>IFERROR(VLOOKUP($I300,'WM-AR'!$I$7:$AS$3267,12,FALSE),"")</f>
        <v>0</v>
      </c>
      <c r="Q300" s="766" t="str">
        <f>IFERROR(VLOOKUP($I300,'WM-AR'!$I$7:$AS$3267,14,FALSE),"")</f>
        <v/>
      </c>
      <c r="R300" s="766" t="str">
        <f>IFERROR(VLOOKUP($I300,'WM-AR'!$I$7:$AS$3267,16,FALSE),"")</f>
        <v/>
      </c>
      <c r="S300" s="766" t="str">
        <f>IFERROR(VLOOKUP($I300,'WM-AR'!$I$7:$AS$3267,18,FALSE),"")</f>
        <v/>
      </c>
      <c r="T300" s="766" t="str">
        <f>IFERROR(VLOOKUP($I300,'WM-AR'!$I$7:$AS$3267,20,FALSE),"")</f>
        <v/>
      </c>
      <c r="U300" s="766" t="str">
        <f>IFERROR(VLOOKUP($I300,'WM-AR'!$I$7:$AS$3267,22,FALSE),"")</f>
        <v/>
      </c>
      <c r="V300" s="766" t="str">
        <f>IFERROR(VLOOKUP($I300,'WM-AR'!$I$7:$AS$3267,24,FALSE),"")</f>
        <v/>
      </c>
      <c r="W300" s="766">
        <f>IFERROR(VLOOKUP($I300,'WM-AR'!$I$7:$AS$3267,25,FALSE),"")</f>
        <v>0</v>
      </c>
      <c r="X300" s="766">
        <f>IFERROR(VLOOKUP($I300,'WM-AR'!$I$7:$AS$3267,26,FALSE),"")</f>
        <v>0</v>
      </c>
      <c r="Y300" s="766">
        <f>IFERROR(VLOOKUP($I300,'WM-AR'!$I$7:$AS$3267,27,FALSE),"")</f>
        <v>0</v>
      </c>
      <c r="Z300" s="766">
        <f>IFERROR(VLOOKUP($I300,'WM-AR'!$I$7:$AS$3267,28,FALSE),"")</f>
        <v>0</v>
      </c>
      <c r="AA300" s="766" t="str">
        <f>IFERROR(VLOOKUP($I300,'WM-AR'!$I$7:$AS$3267,29,FALSE),"")</f>
        <v>Material: (   )</v>
      </c>
      <c r="AB300" s="766">
        <f>IFERROR(VLOOKUP($I300,'WM-AR'!$I$7:$AS$3267,30,FALSE),"")</f>
        <v>0</v>
      </c>
      <c r="AC300" s="766">
        <f>IFERROR(VLOOKUP($I300,'WM-AR'!$I$7:$AS$3267,31,FALSE),"")</f>
        <v>0</v>
      </c>
      <c r="AD300" s="766">
        <f>IFERROR(VLOOKUP($I300,'WM-AR'!$I$7:$AS$3267,32,FALSE),"")</f>
        <v>0</v>
      </c>
      <c r="AE300" s="766">
        <f>IFERROR(VLOOKUP($I300,'WM-AR'!$I$7:$AS$3267,33,FALSE),"")</f>
        <v>0</v>
      </c>
      <c r="AF300" s="1313" t="str">
        <f>_xlfn.CONCAT("- Material: ( ",AF298," )")</f>
        <v>- Material: ( KSD3568 )</v>
      </c>
      <c r="AG300" s="1314" t="s">
        <v>3587</v>
      </c>
      <c r="AH300" s="1314" t="s">
        <v>3587</v>
      </c>
      <c r="AI300" s="1340"/>
      <c r="AJ300" s="1340" t="str">
        <f t="shared" si="56"/>
        <v>TON</v>
      </c>
      <c r="AK300" s="1267"/>
      <c r="AL300" s="88" t="str">
        <f>IF(AND(ISTEXT($E300),ISTEXT($B300)),"산출기준 &gt;&gt;  "&amp;_xlfn.XLOOKUP($E300,산출기준!$D:$D,산출기준!$E:$E,"매칭실패"),"")</f>
        <v/>
      </c>
    </row>
    <row r="301" spans="2:38" ht="49.9" customHeight="1" outlineLevel="1">
      <c r="B301" s="758"/>
      <c r="C301" s="759"/>
      <c r="D301" s="759"/>
      <c r="E301" s="759"/>
      <c r="F301" s="1315" t="s">
        <v>1976</v>
      </c>
      <c r="G301" s="759" t="str">
        <f>IF(IF(N301=0,"",N301)&amp;" | "&amp;IF(O301=0,"",O301)&amp;" | "&amp;IF(Q301=0,"",Q301)&amp;" | "&amp;IF(R301=0,"",R301)=" |  |  | ","",IF(N301=0,"",N301)&amp;" | "&amp;IF(O301=0,"",O301)&amp;" | "&amp;IF(Q301=0,"",Q301)&amp;" | "&amp;IF(R301=0,"",R301))</f>
        <v xml:space="preserve">Plates - Gusset, Stiffener, ETC |  |  | </v>
      </c>
      <c r="H301" s="1153" t="s">
        <v>3495</v>
      </c>
      <c r="I301" s="765" t="str">
        <f>LEFT(H301,14)</f>
        <v>S01AA009-00001</v>
      </c>
      <c r="J301" s="766"/>
      <c r="K301" s="766" t="s">
        <v>3496</v>
      </c>
      <c r="L301" s="766" t="s">
        <v>3497</v>
      </c>
      <c r="M301" s="766" t="s">
        <v>3498</v>
      </c>
      <c r="N301" s="766" t="s">
        <v>3499</v>
      </c>
      <c r="O301" s="766">
        <v>0</v>
      </c>
      <c r="P301" s="766">
        <v>0</v>
      </c>
      <c r="Q301" s="766">
        <v>0</v>
      </c>
      <c r="R301" s="766">
        <v>0</v>
      </c>
      <c r="S301" s="766">
        <v>0</v>
      </c>
      <c r="T301" s="766">
        <v>0</v>
      </c>
      <c r="U301" s="766">
        <v>0</v>
      </c>
      <c r="V301" s="766">
        <v>0</v>
      </c>
      <c r="W301" s="766">
        <v>0</v>
      </c>
      <c r="X301" s="766">
        <v>0</v>
      </c>
      <c r="Y301" s="766">
        <v>0</v>
      </c>
      <c r="Z301" s="766">
        <v>0</v>
      </c>
      <c r="AA301" s="766" t="s">
        <v>3500</v>
      </c>
      <c r="AB301" s="766">
        <v>0</v>
      </c>
      <c r="AC301" s="766">
        <v>0</v>
      </c>
      <c r="AD301" s="766">
        <v>0</v>
      </c>
      <c r="AE301" s="766">
        <v>0</v>
      </c>
      <c r="AF301" s="817"/>
      <c r="AG301" s="1314" t="s">
        <v>3588</v>
      </c>
      <c r="AH301" s="1314" t="s">
        <v>3588</v>
      </c>
      <c r="AI301" s="769"/>
      <c r="AJ301" s="769" t="str">
        <f>K301</f>
        <v>TON</v>
      </c>
      <c r="AK301" s="1341"/>
      <c r="AL301" s="88" t="s">
        <v>2965</v>
      </c>
    </row>
    <row r="302" spans="2:38" ht="49.9" customHeight="1" outlineLevel="1">
      <c r="B302" s="772"/>
      <c r="C302" s="773"/>
      <c r="D302" s="773"/>
      <c r="E302" s="773"/>
      <c r="F302" s="1083" t="s">
        <v>3502</v>
      </c>
      <c r="G302" s="759" t="str">
        <f t="shared" si="55"/>
        <v xml:space="preserve">for Non-Fireproofed Steel Surface |  |  | </v>
      </c>
      <c r="H302" s="816" t="s">
        <v>3503</v>
      </c>
      <c r="I302" s="765" t="str">
        <f t="shared" si="54"/>
        <v>S41AA051-00001</v>
      </c>
      <c r="J302" s="766"/>
      <c r="K302" s="766" t="str">
        <f>IFERROR(VLOOKUP($I302,'WM-AR'!$I$7:$AS$3267,34,FALSE),"")</f>
        <v>M2</v>
      </c>
      <c r="L302" s="766" t="str">
        <f>IFERROR(VLOOKUP($I302,'WM-AR'!$I$7:$AS$3267,4,FALSE),"")</f>
        <v>Steel Structure Paint Work</v>
      </c>
      <c r="M302" s="766" t="str">
        <f>IFERROR(VLOOKUP($I302,'WM-AR'!$I$7:$AS$3267,6,FALSE),"")</f>
        <v>Shelter/Building</v>
      </c>
      <c r="N302" s="766" t="str">
        <f>IFERROR(VLOOKUP($I302,'WM-AR'!$I$7:$AS$3267,8,FALSE),"")</f>
        <v>for Non-Fireproofed Steel Surface</v>
      </c>
      <c r="O302" s="766">
        <f>IFERROR(VLOOKUP($I302,'WM-AR'!$I$7:$AS$3267,10,FALSE),"")</f>
        <v>0</v>
      </c>
      <c r="P302" s="766">
        <f>IFERROR(VLOOKUP($I302,'WM-AR'!$I$7:$AS$3267,12,FALSE),"")</f>
        <v>0</v>
      </c>
      <c r="Q302" s="766" t="str">
        <f>IFERROR(VLOOKUP($I302,'WM-AR'!$I$7:$AS$3267,14,FALSE),"")</f>
        <v/>
      </c>
      <c r="R302" s="766" t="str">
        <f>IFERROR(VLOOKUP($I302,'WM-AR'!$I$7:$AS$3267,16,FALSE),"")</f>
        <v/>
      </c>
      <c r="S302" s="766" t="str">
        <f>IFERROR(VLOOKUP($I302,'WM-AR'!$I$7:$AS$3267,18,FALSE),"")</f>
        <v/>
      </c>
      <c r="T302" s="766" t="str">
        <f>IFERROR(VLOOKUP($I302,'WM-AR'!$I$7:$AS$3267,20,FALSE),"")</f>
        <v/>
      </c>
      <c r="U302" s="766" t="str">
        <f>IFERROR(VLOOKUP($I302,'WM-AR'!$I$7:$AS$3267,22,FALSE),"")</f>
        <v/>
      </c>
      <c r="V302" s="766" t="str">
        <f>IFERROR(VLOOKUP($I302,'WM-AR'!$I$7:$AS$3267,24,FALSE),"")</f>
        <v/>
      </c>
      <c r="W302" s="766">
        <f>IFERROR(VLOOKUP($I302,'WM-AR'!$I$7:$AS$3267,25,FALSE),"")</f>
        <v>0</v>
      </c>
      <c r="X302" s="766">
        <f>IFERROR(VLOOKUP($I302,'WM-AR'!$I$7:$AS$3267,26,FALSE),"")</f>
        <v>0</v>
      </c>
      <c r="Y302" s="766">
        <f>IFERROR(VLOOKUP($I302,'WM-AR'!$I$7:$AS$3267,27,FALSE),"")</f>
        <v>0</v>
      </c>
      <c r="Z302" s="766">
        <f>IFERROR(VLOOKUP($I302,'WM-AR'!$I$7:$AS$3267,28,FALSE),"")</f>
        <v>0</v>
      </c>
      <c r="AA302" s="766" t="str">
        <f>IFERROR(VLOOKUP($I302,'WM-AR'!$I$7:$AS$3267,29,FALSE),"")</f>
        <v>Material: (   )</v>
      </c>
      <c r="AB302" s="766">
        <f>IFERROR(VLOOKUP($I302,'WM-AR'!$I$7:$AS$3267,30,FALSE),"")</f>
        <v>0</v>
      </c>
      <c r="AC302" s="766">
        <f>IFERROR(VLOOKUP($I302,'WM-AR'!$I$7:$AS$3267,31,FALSE),"")</f>
        <v>0</v>
      </c>
      <c r="AD302" s="766">
        <f>IFERROR(VLOOKUP($I302,'WM-AR'!$I$7:$AS$3267,32,FALSE),"")</f>
        <v>0</v>
      </c>
      <c r="AE302" s="766">
        <f>IFERROR(VLOOKUP($I302,'WM-AR'!$I$7:$AS$3267,33,FALSE),"")</f>
        <v>0</v>
      </c>
      <c r="AF302" s="767"/>
      <c r="AG302" s="1342" t="s">
        <v>3589</v>
      </c>
      <c r="AH302" s="1342" t="s">
        <v>3589</v>
      </c>
      <c r="AI302" s="1340"/>
      <c r="AJ302" s="1340" t="str">
        <f t="shared" si="56"/>
        <v>M2</v>
      </c>
      <c r="AK302" s="1267"/>
      <c r="AL302" s="88" t="str">
        <f>IF(AND(ISTEXT($E302),ISTEXT($B302)),"산출기준 &gt;&gt;  "&amp;_xlfn.XLOOKUP($E302,산출기준!$D:$D,산출기준!$E:$E,"매칭실패"),"")</f>
        <v/>
      </c>
    </row>
    <row r="303" spans="2:38">
      <c r="B303" s="1127"/>
      <c r="C303" s="1165"/>
      <c r="D303" s="1165"/>
      <c r="E303" s="1165"/>
      <c r="F303" s="1165"/>
      <c r="G303" s="1131" t="s">
        <v>2338</v>
      </c>
      <c r="H303" s="1131"/>
      <c r="I303" s="1130" t="str">
        <f t="shared" si="54"/>
        <v/>
      </c>
      <c r="J303" s="1132"/>
      <c r="K303" s="1132" t="str">
        <f>IFERROR(VLOOKUP($I303,'WM-AR'!$I$7:$AS$3267,34,FALSE),"")</f>
        <v/>
      </c>
      <c r="L303" s="1132" t="str">
        <f>IFERROR(VLOOKUP($I303,'WM-AR'!$I$7:$AS$3267,4,FALSE),"")</f>
        <v/>
      </c>
      <c r="M303" s="1132" t="str">
        <f>IFERROR(VLOOKUP($I303,'WM-AR'!$I$7:$AS$3267,6,FALSE),"")</f>
        <v/>
      </c>
      <c r="N303" s="1132" t="str">
        <f>IFERROR(VLOOKUP($I303,'WM-AR'!$I$7:$AS$3267,8,FALSE),"")</f>
        <v/>
      </c>
      <c r="O303" s="1132" t="str">
        <f>IFERROR(VLOOKUP($I303,'WM-AR'!$I$7:$AS$3267,10,FALSE),"")</f>
        <v/>
      </c>
      <c r="P303" s="1132" t="str">
        <f>IFERROR(VLOOKUP($I303,'WM-AR'!$I$7:$AS$3267,12,FALSE),"")</f>
        <v/>
      </c>
      <c r="Q303" s="1132" t="str">
        <f>IFERROR(VLOOKUP($I303,'WM-AR'!$I$7:$AS$3267,14,FALSE),"")</f>
        <v/>
      </c>
      <c r="R303" s="1132" t="str">
        <f>IFERROR(VLOOKUP($I303,'WM-AR'!$I$7:$AS$3267,16,FALSE),"")</f>
        <v/>
      </c>
      <c r="S303" s="1132" t="str">
        <f>IFERROR(VLOOKUP($I303,'WM-AR'!$I$7:$AS$3267,18,FALSE),"")</f>
        <v/>
      </c>
      <c r="T303" s="1132" t="str">
        <f>IFERROR(VLOOKUP($I303,'WM-AR'!$I$7:$AS$3267,20,FALSE),"")</f>
        <v/>
      </c>
      <c r="U303" s="1132" t="str">
        <f>IFERROR(VLOOKUP($I303,'WM-AR'!$I$7:$AS$3267,22,FALSE),"")</f>
        <v/>
      </c>
      <c r="V303" s="1132" t="str">
        <f>IFERROR(VLOOKUP($I303,'WM-AR'!$I$7:$AS$3267,24,FALSE),"")</f>
        <v/>
      </c>
      <c r="W303" s="1132" t="str">
        <f>IFERROR(VLOOKUP($I303,'WM-AR'!$I$7:$AS$3267,25,FALSE),"")</f>
        <v/>
      </c>
      <c r="X303" s="1132" t="str">
        <f>IFERROR(VLOOKUP($I303,'WM-AR'!$I$7:$AS$3267,26,FALSE),"")</f>
        <v/>
      </c>
      <c r="Y303" s="1132" t="str">
        <f>IFERROR(VLOOKUP($I303,'WM-AR'!$I$7:$AS$3267,27,FALSE),"")</f>
        <v/>
      </c>
      <c r="Z303" s="1132" t="str">
        <f>IFERROR(VLOOKUP($I303,'WM-AR'!$I$7:$AS$3267,28,FALSE),"")</f>
        <v/>
      </c>
      <c r="AA303" s="1132" t="str">
        <f>IFERROR(VLOOKUP($I303,'WM-AR'!$I$7:$AS$3267,29,FALSE),"")</f>
        <v/>
      </c>
      <c r="AB303" s="1132" t="str">
        <f>IFERROR(VLOOKUP($I303,'WM-AR'!$I$7:$AS$3267,30,FALSE),"")</f>
        <v/>
      </c>
      <c r="AC303" s="1132" t="str">
        <f>IFERROR(VLOOKUP($I303,'WM-AR'!$I$7:$AS$3267,31,FALSE),"")</f>
        <v/>
      </c>
      <c r="AD303" s="1132" t="str">
        <f>IFERROR(VLOOKUP($I303,'WM-AR'!$I$7:$AS$3267,32,FALSE),"")</f>
        <v/>
      </c>
      <c r="AE303" s="1132" t="str">
        <f>IFERROR(VLOOKUP($I303,'WM-AR'!$I$7:$AS$3267,33,FALSE),"")</f>
        <v/>
      </c>
      <c r="AF303" s="1133" t="s">
        <v>3549</v>
      </c>
      <c r="AG303" s="1134"/>
      <c r="AH303" s="1134"/>
      <c r="AI303" s="1135"/>
      <c r="AJ303" s="1135" t="str">
        <f t="shared" si="56"/>
        <v/>
      </c>
      <c r="AK303" s="1136"/>
      <c r="AL303" s="88" t="str">
        <f>IF(AND(ISTEXT($E303),ISTEXT($B303)),"산출기준 &gt;&gt;  "&amp;_xlfn.XLOOKUP($E303,산출기준!$D:$D,산출기준!$E:$E,"매칭실패"),"")</f>
        <v/>
      </c>
    </row>
    <row r="304" spans="2:38">
      <c r="B304" s="1111"/>
      <c r="C304" s="1166"/>
      <c r="D304" s="1166"/>
      <c r="E304" s="1166"/>
      <c r="F304" s="1166"/>
      <c r="G304" s="843"/>
      <c r="H304" s="843"/>
      <c r="I304" s="712" t="str">
        <f t="shared" si="54"/>
        <v/>
      </c>
      <c r="J304" s="714"/>
      <c r="K304" s="714" t="str">
        <f>IFERROR(VLOOKUP($I304,'WM-AR'!$I$7:$AS$3267,34,FALSE),"")</f>
        <v/>
      </c>
      <c r="L304" s="714" t="str">
        <f>IFERROR(VLOOKUP($I304,'WM-AR'!$I$7:$AS$3267,4,FALSE),"")</f>
        <v/>
      </c>
      <c r="M304" s="714" t="str">
        <f>IFERROR(VLOOKUP($I304,'WM-AR'!$I$7:$AS$3267,6,FALSE),"")</f>
        <v/>
      </c>
      <c r="N304" s="714" t="str">
        <f>IFERROR(VLOOKUP($I304,'WM-AR'!$I$7:$AS$3267,8,FALSE),"")</f>
        <v/>
      </c>
      <c r="O304" s="714" t="str">
        <f>IFERROR(VLOOKUP($I304,'WM-AR'!$I$7:$AS$3267,10,FALSE),"")</f>
        <v/>
      </c>
      <c r="P304" s="714" t="str">
        <f>IFERROR(VLOOKUP($I304,'WM-AR'!$I$7:$AS$3267,12,FALSE),"")</f>
        <v/>
      </c>
      <c r="Q304" s="714" t="str">
        <f>IFERROR(VLOOKUP($I304,'WM-AR'!$I$7:$AS$3267,14,FALSE),"")</f>
        <v/>
      </c>
      <c r="R304" s="714" t="str">
        <f>IFERROR(VLOOKUP($I304,'WM-AR'!$I$7:$AS$3267,16,FALSE),"")</f>
        <v/>
      </c>
      <c r="S304" s="714" t="str">
        <f>IFERROR(VLOOKUP($I304,'WM-AR'!$I$7:$AS$3267,18,FALSE),"")</f>
        <v/>
      </c>
      <c r="T304" s="714" t="str">
        <f>IFERROR(VLOOKUP($I304,'WM-AR'!$I$7:$AS$3267,20,FALSE),"")</f>
        <v/>
      </c>
      <c r="U304" s="714" t="str">
        <f>IFERROR(VLOOKUP($I304,'WM-AR'!$I$7:$AS$3267,22,FALSE),"")</f>
        <v/>
      </c>
      <c r="V304" s="714" t="str">
        <f>IFERROR(VLOOKUP($I304,'WM-AR'!$I$7:$AS$3267,24,FALSE),"")</f>
        <v/>
      </c>
      <c r="W304" s="714" t="str">
        <f>IFERROR(VLOOKUP($I304,'WM-AR'!$I$7:$AS$3267,25,FALSE),"")</f>
        <v/>
      </c>
      <c r="X304" s="714" t="str">
        <f>IFERROR(VLOOKUP($I304,'WM-AR'!$I$7:$AS$3267,26,FALSE),"")</f>
        <v/>
      </c>
      <c r="Y304" s="714" t="str">
        <f>IFERROR(VLOOKUP($I304,'WM-AR'!$I$7:$AS$3267,27,FALSE),"")</f>
        <v/>
      </c>
      <c r="Z304" s="714" t="str">
        <f>IFERROR(VLOOKUP($I304,'WM-AR'!$I$7:$AS$3267,28,FALSE),"")</f>
        <v/>
      </c>
      <c r="AA304" s="714" t="str">
        <f>IFERROR(VLOOKUP($I304,'WM-AR'!$I$7:$AS$3267,29,FALSE),"")</f>
        <v/>
      </c>
      <c r="AB304" s="714" t="str">
        <f>IFERROR(VLOOKUP($I304,'WM-AR'!$I$7:$AS$3267,30,FALSE),"")</f>
        <v/>
      </c>
      <c r="AC304" s="714" t="str">
        <f>IFERROR(VLOOKUP($I304,'WM-AR'!$I$7:$AS$3267,31,FALSE),"")</f>
        <v/>
      </c>
      <c r="AD304" s="714" t="str">
        <f>IFERROR(VLOOKUP($I304,'WM-AR'!$I$7:$AS$3267,32,FALSE),"")</f>
        <v/>
      </c>
      <c r="AE304" s="714" t="str">
        <f>IFERROR(VLOOKUP($I304,'WM-AR'!$I$7:$AS$3267,33,FALSE),"")</f>
        <v/>
      </c>
      <c r="AF304" s="938"/>
      <c r="AG304" s="852"/>
      <c r="AH304" s="852"/>
      <c r="AI304" s="854"/>
      <c r="AJ304" s="854" t="str">
        <f t="shared" si="56"/>
        <v/>
      </c>
      <c r="AK304" s="1114"/>
      <c r="AL304" s="88" t="str">
        <f>IF(AND(ISTEXT($E304),ISTEXT($B304)),"산출기준 &gt;&gt;  "&amp;_xlfn.XLOOKUP($E304,산출기준!$D:$D,산출기준!$E:$E,"매칭실패"),"")</f>
        <v/>
      </c>
    </row>
    <row r="305" spans="2:38">
      <c r="B305" s="1111"/>
      <c r="C305" s="1166"/>
      <c r="D305" s="1166"/>
      <c r="E305" s="1166"/>
      <c r="F305" s="1166"/>
      <c r="G305" s="843"/>
      <c r="H305" s="843"/>
      <c r="I305" s="712" t="str">
        <f t="shared" si="54"/>
        <v/>
      </c>
      <c r="J305" s="714"/>
      <c r="K305" s="714" t="str">
        <f>IFERROR(VLOOKUP($I305,'WM-AR'!$I$7:$AS$3267,34,FALSE),"")</f>
        <v/>
      </c>
      <c r="L305" s="714" t="str">
        <f>IFERROR(VLOOKUP($I305,'WM-AR'!$I$7:$AS$3267,4,FALSE),"")</f>
        <v/>
      </c>
      <c r="M305" s="714" t="str">
        <f>IFERROR(VLOOKUP($I305,'WM-AR'!$I$7:$AS$3267,6,FALSE),"")</f>
        <v/>
      </c>
      <c r="N305" s="714" t="str">
        <f>IFERROR(VLOOKUP($I305,'WM-AR'!$I$7:$AS$3267,8,FALSE),"")</f>
        <v/>
      </c>
      <c r="O305" s="714" t="str">
        <f>IFERROR(VLOOKUP($I305,'WM-AR'!$I$7:$AS$3267,10,FALSE),"")</f>
        <v/>
      </c>
      <c r="P305" s="714" t="str">
        <f>IFERROR(VLOOKUP($I305,'WM-AR'!$I$7:$AS$3267,12,FALSE),"")</f>
        <v/>
      </c>
      <c r="Q305" s="714" t="str">
        <f>IFERROR(VLOOKUP($I305,'WM-AR'!$I$7:$AS$3267,14,FALSE),"")</f>
        <v/>
      </c>
      <c r="R305" s="714" t="str">
        <f>IFERROR(VLOOKUP($I305,'WM-AR'!$I$7:$AS$3267,16,FALSE),"")</f>
        <v/>
      </c>
      <c r="S305" s="714" t="str">
        <f>IFERROR(VLOOKUP($I305,'WM-AR'!$I$7:$AS$3267,18,FALSE),"")</f>
        <v/>
      </c>
      <c r="T305" s="714" t="str">
        <f>IFERROR(VLOOKUP($I305,'WM-AR'!$I$7:$AS$3267,20,FALSE),"")</f>
        <v/>
      </c>
      <c r="U305" s="714" t="str">
        <f>IFERROR(VLOOKUP($I305,'WM-AR'!$I$7:$AS$3267,22,FALSE),"")</f>
        <v/>
      </c>
      <c r="V305" s="714" t="str">
        <f>IFERROR(VLOOKUP($I305,'WM-AR'!$I$7:$AS$3267,24,FALSE),"")</f>
        <v/>
      </c>
      <c r="W305" s="714" t="str">
        <f>IFERROR(VLOOKUP($I305,'WM-AR'!$I$7:$AS$3267,25,FALSE),"")</f>
        <v/>
      </c>
      <c r="X305" s="714" t="str">
        <f>IFERROR(VLOOKUP($I305,'WM-AR'!$I$7:$AS$3267,26,FALSE),"")</f>
        <v/>
      </c>
      <c r="Y305" s="714" t="str">
        <f>IFERROR(VLOOKUP($I305,'WM-AR'!$I$7:$AS$3267,27,FALSE),"")</f>
        <v/>
      </c>
      <c r="Z305" s="714" t="str">
        <f>IFERROR(VLOOKUP($I305,'WM-AR'!$I$7:$AS$3267,28,FALSE),"")</f>
        <v/>
      </c>
      <c r="AA305" s="714" t="str">
        <f>IFERROR(VLOOKUP($I305,'WM-AR'!$I$7:$AS$3267,29,FALSE),"")</f>
        <v/>
      </c>
      <c r="AB305" s="714" t="str">
        <f>IFERROR(VLOOKUP($I305,'WM-AR'!$I$7:$AS$3267,30,FALSE),"")</f>
        <v/>
      </c>
      <c r="AC305" s="714" t="str">
        <f>IFERROR(VLOOKUP($I305,'WM-AR'!$I$7:$AS$3267,31,FALSE),"")</f>
        <v/>
      </c>
      <c r="AD305" s="714" t="str">
        <f>IFERROR(VLOOKUP($I305,'WM-AR'!$I$7:$AS$3267,32,FALSE),"")</f>
        <v/>
      </c>
      <c r="AE305" s="714" t="str">
        <f>IFERROR(VLOOKUP($I305,'WM-AR'!$I$7:$AS$3267,33,FALSE),"")</f>
        <v/>
      </c>
      <c r="AF305" s="938"/>
      <c r="AG305" s="852"/>
      <c r="AH305" s="852"/>
      <c r="AI305" s="854"/>
      <c r="AJ305" s="854" t="str">
        <f t="shared" si="56"/>
        <v/>
      </c>
      <c r="AK305" s="1114"/>
      <c r="AL305" s="88" t="str">
        <f>IF(AND(ISTEXT($E305),ISTEXT($B305)),"산출기준 &gt;&gt;  "&amp;_xlfn.XLOOKUP($E305,산출기준!$D:$D,산출기준!$E:$E,"매칭실패"),"")</f>
        <v/>
      </c>
    </row>
    <row r="306" spans="2:38">
      <c r="B306" s="1111"/>
      <c r="C306" s="1166"/>
      <c r="D306" s="1166"/>
      <c r="E306" s="1166"/>
      <c r="F306" s="1166"/>
      <c r="G306" s="843"/>
      <c r="H306" s="843"/>
      <c r="I306" s="712" t="str">
        <f t="shared" si="54"/>
        <v/>
      </c>
      <c r="J306" s="714"/>
      <c r="K306" s="714" t="str">
        <f>IFERROR(VLOOKUP($I306,'WM-AR'!$I$7:$AS$3267,34,FALSE),"")</f>
        <v/>
      </c>
      <c r="L306" s="714" t="str">
        <f>IFERROR(VLOOKUP($I306,'WM-AR'!$I$7:$AS$3267,4,FALSE),"")</f>
        <v/>
      </c>
      <c r="M306" s="714" t="str">
        <f>IFERROR(VLOOKUP($I306,'WM-AR'!$I$7:$AS$3267,6,FALSE),"")</f>
        <v/>
      </c>
      <c r="N306" s="714" t="str">
        <f>IFERROR(VLOOKUP($I306,'WM-AR'!$I$7:$AS$3267,8,FALSE),"")</f>
        <v/>
      </c>
      <c r="O306" s="714" t="str">
        <f>IFERROR(VLOOKUP($I306,'WM-AR'!$I$7:$AS$3267,10,FALSE),"")</f>
        <v/>
      </c>
      <c r="P306" s="714" t="str">
        <f>IFERROR(VLOOKUP($I306,'WM-AR'!$I$7:$AS$3267,12,FALSE),"")</f>
        <v/>
      </c>
      <c r="Q306" s="714" t="str">
        <f>IFERROR(VLOOKUP($I306,'WM-AR'!$I$7:$AS$3267,14,FALSE),"")</f>
        <v/>
      </c>
      <c r="R306" s="714" t="str">
        <f>IFERROR(VLOOKUP($I306,'WM-AR'!$I$7:$AS$3267,16,FALSE),"")</f>
        <v/>
      </c>
      <c r="S306" s="714" t="str">
        <f>IFERROR(VLOOKUP($I306,'WM-AR'!$I$7:$AS$3267,18,FALSE),"")</f>
        <v/>
      </c>
      <c r="T306" s="714" t="str">
        <f>IFERROR(VLOOKUP($I306,'WM-AR'!$I$7:$AS$3267,20,FALSE),"")</f>
        <v/>
      </c>
      <c r="U306" s="714" t="str">
        <f>IFERROR(VLOOKUP($I306,'WM-AR'!$I$7:$AS$3267,22,FALSE),"")</f>
        <v/>
      </c>
      <c r="V306" s="714" t="str">
        <f>IFERROR(VLOOKUP($I306,'WM-AR'!$I$7:$AS$3267,24,FALSE),"")</f>
        <v/>
      </c>
      <c r="W306" s="714" t="str">
        <f>IFERROR(VLOOKUP($I306,'WM-AR'!$I$7:$AS$3267,25,FALSE),"")</f>
        <v/>
      </c>
      <c r="X306" s="714" t="str">
        <f>IFERROR(VLOOKUP($I306,'WM-AR'!$I$7:$AS$3267,26,FALSE),"")</f>
        <v/>
      </c>
      <c r="Y306" s="714" t="str">
        <f>IFERROR(VLOOKUP($I306,'WM-AR'!$I$7:$AS$3267,27,FALSE),"")</f>
        <v/>
      </c>
      <c r="Z306" s="714" t="str">
        <f>IFERROR(VLOOKUP($I306,'WM-AR'!$I$7:$AS$3267,28,FALSE),"")</f>
        <v/>
      </c>
      <c r="AA306" s="714" t="str">
        <f>IFERROR(VLOOKUP($I306,'WM-AR'!$I$7:$AS$3267,29,FALSE),"")</f>
        <v/>
      </c>
      <c r="AB306" s="714" t="str">
        <f>IFERROR(VLOOKUP($I306,'WM-AR'!$I$7:$AS$3267,30,FALSE),"")</f>
        <v/>
      </c>
      <c r="AC306" s="714" t="str">
        <f>IFERROR(VLOOKUP($I306,'WM-AR'!$I$7:$AS$3267,31,FALSE),"")</f>
        <v/>
      </c>
      <c r="AD306" s="714" t="str">
        <f>IFERROR(VLOOKUP($I306,'WM-AR'!$I$7:$AS$3267,32,FALSE),"")</f>
        <v/>
      </c>
      <c r="AE306" s="714" t="str">
        <f>IFERROR(VLOOKUP($I306,'WM-AR'!$I$7:$AS$3267,33,FALSE),"")</f>
        <v/>
      </c>
      <c r="AF306" s="938"/>
      <c r="AG306" s="852"/>
      <c r="AH306" s="852"/>
      <c r="AI306" s="854"/>
      <c r="AJ306" s="854" t="str">
        <f t="shared" si="56"/>
        <v/>
      </c>
      <c r="AK306" s="1114"/>
      <c r="AL306" s="88" t="str">
        <f>IF(AND(ISTEXT($E306),ISTEXT($B306)),"산출기준 &gt;&gt;  "&amp;_xlfn.XLOOKUP($E306,산출기준!$D:$D,산출기준!$E:$E,"매칭실패"),"")</f>
        <v/>
      </c>
    </row>
    <row r="307" spans="2:38">
      <c r="B307" s="1111"/>
      <c r="C307" s="1166"/>
      <c r="D307" s="1166"/>
      <c r="E307" s="1166"/>
      <c r="F307" s="1166"/>
      <c r="G307" s="843"/>
      <c r="H307" s="843"/>
      <c r="I307" s="712" t="str">
        <f t="shared" si="54"/>
        <v/>
      </c>
      <c r="J307" s="714"/>
      <c r="K307" s="714" t="str">
        <f>IFERROR(VLOOKUP($I307,'WM-AR'!$I$7:$AS$3267,34,FALSE),"")</f>
        <v/>
      </c>
      <c r="L307" s="714" t="str">
        <f>IFERROR(VLOOKUP($I307,'WM-AR'!$I$7:$AS$3267,4,FALSE),"")</f>
        <v/>
      </c>
      <c r="M307" s="714" t="str">
        <f>IFERROR(VLOOKUP($I307,'WM-AR'!$I$7:$AS$3267,6,FALSE),"")</f>
        <v/>
      </c>
      <c r="N307" s="714" t="str">
        <f>IFERROR(VLOOKUP($I307,'WM-AR'!$I$7:$AS$3267,8,FALSE),"")</f>
        <v/>
      </c>
      <c r="O307" s="714" t="str">
        <f>IFERROR(VLOOKUP($I307,'WM-AR'!$I$7:$AS$3267,10,FALSE),"")</f>
        <v/>
      </c>
      <c r="P307" s="714" t="str">
        <f>IFERROR(VLOOKUP($I307,'WM-AR'!$I$7:$AS$3267,12,FALSE),"")</f>
        <v/>
      </c>
      <c r="Q307" s="714" t="str">
        <f>IFERROR(VLOOKUP($I307,'WM-AR'!$I$7:$AS$3267,14,FALSE),"")</f>
        <v/>
      </c>
      <c r="R307" s="714" t="str">
        <f>IFERROR(VLOOKUP($I307,'WM-AR'!$I$7:$AS$3267,16,FALSE),"")</f>
        <v/>
      </c>
      <c r="S307" s="714" t="str">
        <f>IFERROR(VLOOKUP($I307,'WM-AR'!$I$7:$AS$3267,18,FALSE),"")</f>
        <v/>
      </c>
      <c r="T307" s="714" t="str">
        <f>IFERROR(VLOOKUP($I307,'WM-AR'!$I$7:$AS$3267,20,FALSE),"")</f>
        <v/>
      </c>
      <c r="U307" s="714" t="str">
        <f>IFERROR(VLOOKUP($I307,'WM-AR'!$I$7:$AS$3267,22,FALSE),"")</f>
        <v/>
      </c>
      <c r="V307" s="714" t="str">
        <f>IFERROR(VLOOKUP($I307,'WM-AR'!$I$7:$AS$3267,24,FALSE),"")</f>
        <v/>
      </c>
      <c r="W307" s="714" t="str">
        <f>IFERROR(VLOOKUP($I307,'WM-AR'!$I$7:$AS$3267,25,FALSE),"")</f>
        <v/>
      </c>
      <c r="X307" s="714" t="str">
        <f>IFERROR(VLOOKUP($I307,'WM-AR'!$I$7:$AS$3267,26,FALSE),"")</f>
        <v/>
      </c>
      <c r="Y307" s="714" t="str">
        <f>IFERROR(VLOOKUP($I307,'WM-AR'!$I$7:$AS$3267,27,FALSE),"")</f>
        <v/>
      </c>
      <c r="Z307" s="714" t="str">
        <f>IFERROR(VLOOKUP($I307,'WM-AR'!$I$7:$AS$3267,28,FALSE),"")</f>
        <v/>
      </c>
      <c r="AA307" s="714" t="str">
        <f>IFERROR(VLOOKUP($I307,'WM-AR'!$I$7:$AS$3267,29,FALSE),"")</f>
        <v/>
      </c>
      <c r="AB307" s="714" t="str">
        <f>IFERROR(VLOOKUP($I307,'WM-AR'!$I$7:$AS$3267,30,FALSE),"")</f>
        <v/>
      </c>
      <c r="AC307" s="714" t="str">
        <f>IFERROR(VLOOKUP($I307,'WM-AR'!$I$7:$AS$3267,31,FALSE),"")</f>
        <v/>
      </c>
      <c r="AD307" s="714" t="str">
        <f>IFERROR(VLOOKUP($I307,'WM-AR'!$I$7:$AS$3267,32,FALSE),"")</f>
        <v/>
      </c>
      <c r="AE307" s="714" t="str">
        <f>IFERROR(VLOOKUP($I307,'WM-AR'!$I$7:$AS$3267,33,FALSE),"")</f>
        <v/>
      </c>
      <c r="AF307" s="938"/>
      <c r="AG307" s="852"/>
      <c r="AH307" s="852"/>
      <c r="AI307" s="854"/>
      <c r="AJ307" s="854" t="str">
        <f t="shared" si="56"/>
        <v/>
      </c>
      <c r="AK307" s="1114"/>
      <c r="AL307" s="88" t="str">
        <f>IF(AND(ISTEXT($E307),ISTEXT($B307)),"산출기준 &gt;&gt;  "&amp;_xlfn.XLOOKUP($E307,산출기준!$D:$D,산출기준!$E:$E,"매칭실패"),"")</f>
        <v/>
      </c>
    </row>
    <row r="308" spans="2:38">
      <c r="B308" s="1116"/>
      <c r="C308" s="1167"/>
      <c r="D308" s="1167"/>
      <c r="E308" s="1167"/>
      <c r="F308" s="1167"/>
      <c r="G308" s="1120"/>
      <c r="H308" s="1120"/>
      <c r="I308" s="1119" t="str">
        <f t="shared" si="54"/>
        <v/>
      </c>
      <c r="J308" s="1121"/>
      <c r="K308" s="1121" t="str">
        <f>IFERROR(VLOOKUP($I308,'WM-AR'!$I$7:$AS$3267,34,FALSE),"")</f>
        <v/>
      </c>
      <c r="L308" s="1121" t="str">
        <f>IFERROR(VLOOKUP($I308,'WM-AR'!$I$7:$AS$3267,4,FALSE),"")</f>
        <v/>
      </c>
      <c r="M308" s="1121" t="str">
        <f>IFERROR(VLOOKUP($I308,'WM-AR'!$I$7:$AS$3267,6,FALSE),"")</f>
        <v/>
      </c>
      <c r="N308" s="1121" t="str">
        <f>IFERROR(VLOOKUP($I308,'WM-AR'!$I$7:$AS$3267,8,FALSE),"")</f>
        <v/>
      </c>
      <c r="O308" s="1121" t="str">
        <f>IFERROR(VLOOKUP($I308,'WM-AR'!$I$7:$AS$3267,10,FALSE),"")</f>
        <v/>
      </c>
      <c r="P308" s="1121" t="str">
        <f>IFERROR(VLOOKUP($I308,'WM-AR'!$I$7:$AS$3267,12,FALSE),"")</f>
        <v/>
      </c>
      <c r="Q308" s="1121" t="str">
        <f>IFERROR(VLOOKUP($I308,'WM-AR'!$I$7:$AS$3267,14,FALSE),"")</f>
        <v/>
      </c>
      <c r="R308" s="1121" t="str">
        <f>IFERROR(VLOOKUP($I308,'WM-AR'!$I$7:$AS$3267,16,FALSE),"")</f>
        <v/>
      </c>
      <c r="S308" s="1121" t="str">
        <f>IFERROR(VLOOKUP($I308,'WM-AR'!$I$7:$AS$3267,18,FALSE),"")</f>
        <v/>
      </c>
      <c r="T308" s="1121" t="str">
        <f>IFERROR(VLOOKUP($I308,'WM-AR'!$I$7:$AS$3267,20,FALSE),"")</f>
        <v/>
      </c>
      <c r="U308" s="1121" t="str">
        <f>IFERROR(VLOOKUP($I308,'WM-AR'!$I$7:$AS$3267,22,FALSE),"")</f>
        <v/>
      </c>
      <c r="V308" s="1121" t="str">
        <f>IFERROR(VLOOKUP($I308,'WM-AR'!$I$7:$AS$3267,24,FALSE),"")</f>
        <v/>
      </c>
      <c r="W308" s="1121" t="str">
        <f>IFERROR(VLOOKUP($I308,'WM-AR'!$I$7:$AS$3267,25,FALSE),"")</f>
        <v/>
      </c>
      <c r="X308" s="1121" t="str">
        <f>IFERROR(VLOOKUP($I308,'WM-AR'!$I$7:$AS$3267,26,FALSE),"")</f>
        <v/>
      </c>
      <c r="Y308" s="1121" t="str">
        <f>IFERROR(VLOOKUP($I308,'WM-AR'!$I$7:$AS$3267,27,FALSE),"")</f>
        <v/>
      </c>
      <c r="Z308" s="1121" t="str">
        <f>IFERROR(VLOOKUP($I308,'WM-AR'!$I$7:$AS$3267,28,FALSE),"")</f>
        <v/>
      </c>
      <c r="AA308" s="1121" t="str">
        <f>IFERROR(VLOOKUP($I308,'WM-AR'!$I$7:$AS$3267,29,FALSE),"")</f>
        <v/>
      </c>
      <c r="AB308" s="1121" t="str">
        <f>IFERROR(VLOOKUP($I308,'WM-AR'!$I$7:$AS$3267,30,FALSE),"")</f>
        <v/>
      </c>
      <c r="AC308" s="1121" t="str">
        <f>IFERROR(VLOOKUP($I308,'WM-AR'!$I$7:$AS$3267,31,FALSE),"")</f>
        <v/>
      </c>
      <c r="AD308" s="1121" t="str">
        <f>IFERROR(VLOOKUP($I308,'WM-AR'!$I$7:$AS$3267,32,FALSE),"")</f>
        <v/>
      </c>
      <c r="AE308" s="1121" t="str">
        <f>IFERROR(VLOOKUP($I308,'WM-AR'!$I$7:$AS$3267,33,FALSE),"")</f>
        <v/>
      </c>
      <c r="AF308" s="1209"/>
      <c r="AG308" s="1123"/>
      <c r="AH308" s="1123"/>
      <c r="AI308" s="1124"/>
      <c r="AJ308" s="1124" t="str">
        <f t="shared" si="56"/>
        <v/>
      </c>
      <c r="AK308" s="1125"/>
      <c r="AL308" s="88" t="str">
        <f>IF(AND(ISTEXT($E308),ISTEXT($B308)),"산출기준 &gt;&gt;  "&amp;_xlfn.XLOOKUP($E308,산출기준!$D:$D,산출기준!$E:$E,"매칭실패"),"")</f>
        <v/>
      </c>
    </row>
    <row r="309" spans="2:38" s="658" customFormat="1" ht="20.100000000000001" customHeight="1">
      <c r="B309" s="1072"/>
      <c r="C309" s="639"/>
      <c r="D309" s="639"/>
      <c r="E309" s="639"/>
      <c r="F309" s="639"/>
      <c r="G309" s="639"/>
      <c r="H309" s="639"/>
      <c r="I309" s="641"/>
      <c r="J309" s="642"/>
      <c r="K309" s="642"/>
      <c r="L309" s="642"/>
      <c r="M309" s="642"/>
      <c r="N309" s="642"/>
      <c r="O309" s="642"/>
      <c r="P309" s="642"/>
      <c r="Q309" s="642"/>
      <c r="R309" s="642"/>
      <c r="S309" s="642"/>
      <c r="T309" s="642"/>
      <c r="U309" s="642"/>
      <c r="V309" s="642"/>
      <c r="W309" s="642"/>
      <c r="X309" s="642"/>
      <c r="Y309" s="642"/>
      <c r="Z309" s="642"/>
      <c r="AA309" s="642"/>
      <c r="AB309" s="642"/>
      <c r="AC309" s="642"/>
      <c r="AD309" s="642"/>
      <c r="AE309" s="642"/>
      <c r="AF309" s="637"/>
      <c r="AG309" s="643"/>
      <c r="AH309" s="643"/>
      <c r="AI309" s="644"/>
      <c r="AJ309" s="644"/>
      <c r="AK309" s="639"/>
      <c r="AL309" s="658" t="str">
        <f>IF(AND(ISTEXT($E309),ISTEXT($B309)),"산출기준 &gt;&gt;  "&amp;_xlfn.XLOOKUP($E309,산출기준!$D:$D,산출기준!$E:$E,"매칭실패"),"")</f>
        <v/>
      </c>
    </row>
    <row r="310" spans="2:38" s="658" customFormat="1" ht="20.100000000000001" customHeight="1">
      <c r="B310" s="1261"/>
      <c r="C310" s="1057" t="s">
        <v>3650</v>
      </c>
      <c r="D310" s="648"/>
      <c r="E310" s="648"/>
      <c r="F310" s="1057" t="s">
        <v>3651</v>
      </c>
      <c r="G310" s="1057"/>
      <c r="H310" s="1263"/>
      <c r="I310" s="1263"/>
      <c r="J310" s="805"/>
      <c r="K310" s="805"/>
      <c r="L310" s="806"/>
      <c r="M310" s="806"/>
      <c r="N310" s="806"/>
      <c r="O310" s="806"/>
      <c r="P310" s="806"/>
      <c r="Q310" s="806"/>
      <c r="R310" s="806"/>
      <c r="S310" s="806"/>
      <c r="T310" s="806"/>
      <c r="U310" s="806"/>
      <c r="V310" s="806"/>
      <c r="W310" s="806"/>
      <c r="X310" s="806"/>
      <c r="Y310" s="806"/>
      <c r="Z310" s="806"/>
      <c r="AA310" s="806"/>
      <c r="AB310" s="806"/>
      <c r="AC310" s="806"/>
      <c r="AD310" s="806"/>
      <c r="AE310" s="806"/>
      <c r="AF310" s="1323"/>
      <c r="AL310" s="658" t="str">
        <f>IF(AND(ISTEXT($E310),ISTEXT($B310)),"산출기준 &gt;&gt;  "&amp;_xlfn.XLOOKUP($E310,산출기준!$D:$D,산출기준!$E:$E,"매칭실패"),"")</f>
        <v/>
      </c>
    </row>
    <row r="311" spans="2:38" s="658" customFormat="1" ht="20.100000000000001" customHeight="1">
      <c r="B311" s="802"/>
      <c r="C311" s="662"/>
      <c r="D311" s="662"/>
      <c r="E311" s="662"/>
      <c r="F311" s="1338" t="s">
        <v>919</v>
      </c>
      <c r="G311" s="662"/>
      <c r="H311" s="662"/>
      <c r="I311" s="652"/>
      <c r="J311" s="664"/>
      <c r="K311" s="664"/>
      <c r="L311" s="664"/>
      <c r="M311" s="664"/>
      <c r="N311" s="664"/>
      <c r="O311" s="664"/>
      <c r="P311" s="664"/>
      <c r="Q311" s="664"/>
      <c r="R311" s="664"/>
      <c r="S311" s="664"/>
      <c r="T311" s="664"/>
      <c r="U311" s="664"/>
      <c r="V311" s="664"/>
      <c r="W311" s="664"/>
      <c r="X311" s="664"/>
      <c r="Y311" s="664"/>
      <c r="Z311" s="664"/>
      <c r="AA311" s="664"/>
      <c r="AB311" s="664"/>
      <c r="AC311" s="664"/>
      <c r="AD311" s="664"/>
      <c r="AE311" s="664"/>
      <c r="AF311" s="660"/>
      <c r="AG311" s="665"/>
      <c r="AH311" s="665"/>
      <c r="AI311" s="666"/>
      <c r="AJ311" s="666"/>
      <c r="AK311" s="662"/>
      <c r="AL311" s="658" t="str">
        <f>IF(AND(ISTEXT($E311),ISTEXT($B311)),"산출기준 &gt;&gt;  "&amp;_xlfn.XLOOKUP($E311,산출기준!$D:$D,산출기준!$E:$E,"매칭실패"),"")</f>
        <v/>
      </c>
    </row>
    <row r="312" spans="2:38" ht="34.9" customHeight="1">
      <c r="B312" s="808" t="str" cm="1">
        <f t="array" aca="1" ref="B312" ca="1">_xlfn.IFNA(INDIRECT("Family_표준_구성도!B"&amp;MATCH(F312,INDIRECT("Family_표준_구성도!"&amp;"C:C"),0)),"")</f>
        <v>6.2.5.1.1</v>
      </c>
      <c r="C312" s="668" t="s">
        <v>1903</v>
      </c>
      <c r="D312" s="809"/>
      <c r="E312" s="668" t="s">
        <v>2006</v>
      </c>
      <c r="F312" s="1079" t="s">
        <v>1020</v>
      </c>
      <c r="G312" s="811"/>
      <c r="H312" s="1079"/>
      <c r="I312" s="674" t="str">
        <f t="shared" ref="I312:I322" si="57">LEFT(H312,14)</f>
        <v/>
      </c>
      <c r="J312" s="674"/>
      <c r="K312" s="674"/>
      <c r="L312" s="674"/>
      <c r="M312" s="674"/>
      <c r="N312" s="675"/>
      <c r="O312" s="676"/>
      <c r="P312" s="677"/>
      <c r="Q312" s="677"/>
      <c r="R312" s="677"/>
      <c r="S312" s="677"/>
      <c r="T312" s="677"/>
      <c r="U312" s="677"/>
      <c r="V312" s="678"/>
      <c r="W312" s="679"/>
      <c r="X312" s="679"/>
      <c r="Y312" s="679"/>
      <c r="Z312" s="679"/>
      <c r="AA312" s="679"/>
      <c r="AB312" s="679"/>
      <c r="AC312" s="679"/>
      <c r="AD312" s="679"/>
      <c r="AE312" s="679"/>
      <c r="AF312" s="1312" t="s">
        <v>3649</v>
      </c>
      <c r="AG312" s="682"/>
      <c r="AH312" s="682"/>
      <c r="AI312" s="682"/>
      <c r="AJ312" s="682"/>
      <c r="AK312" s="903"/>
      <c r="AL312" s="88" t="str">
        <f ca="1">IF(AND(ISTEXT($E312),ISTEXT($B312)),"산출기준 &gt;&gt;  "&amp;_xlfn.XLOOKUP($E312,산출기준!$D:$D,산출기준!$E:$E,"매칭실패"),"")</f>
        <v>산출기준 &gt;&gt;  [Steel Beam]</v>
      </c>
    </row>
    <row r="313" spans="2:38" ht="49.9" customHeight="1" outlineLevel="1">
      <c r="B313" s="758"/>
      <c r="C313" s="759"/>
      <c r="D313" s="759"/>
      <c r="E313" s="759"/>
      <c r="F313" s="1080" t="s">
        <v>3488</v>
      </c>
      <c r="G313" s="759" t="str">
        <f t="shared" ref="G313:G316" si="58">IF(IF(N313=0,"",N313)&amp;" | "&amp;IF(O313=0,"",O313)&amp;" | "&amp;IF(Q313=0,"",Q313)&amp;" | "&amp;IF(R313=0,"",R313)=" |  |  | ","",IF(N313=0,"",N313)&amp;" | "&amp;IF(O313=0,"",O313)&amp;" | "&amp;IF(Q313=0,"",Q313)&amp;" | "&amp;IF(R313=0,"",R313))</f>
        <v xml:space="preserve">Heavy Steel - Standard |  |  | </v>
      </c>
      <c r="H313" s="816" t="s">
        <v>3507</v>
      </c>
      <c r="I313" s="765" t="str">
        <f t="shared" si="57"/>
        <v>S01AA072-00001</v>
      </c>
      <c r="J313" s="766"/>
      <c r="K313" s="766" t="str">
        <f>IFERROR(VLOOKUP($I313,'WM-AR'!$I$7:$AS$3267,34,FALSE),"")</f>
        <v>TON</v>
      </c>
      <c r="L313" s="766" t="str">
        <f>IFERROR(VLOOKUP($I313,'WM-AR'!$I$7:$AS$3267,4,FALSE),"")</f>
        <v>Main Steel Structure Fabrication Work</v>
      </c>
      <c r="M313" s="766" t="str">
        <f>IFERROR(VLOOKUP($I313,'WM-AR'!$I$7:$AS$3267,6,FALSE),"")</f>
        <v>Shelter/Building</v>
      </c>
      <c r="N313" s="766" t="str">
        <f>IFERROR(VLOOKUP($I313,'WM-AR'!$I$7:$AS$3267,8,FALSE),"")</f>
        <v>Heavy Steel - Standard</v>
      </c>
      <c r="O313" s="766">
        <f>IFERROR(VLOOKUP($I313,'WM-AR'!$I$7:$AS$3267,10,FALSE),"")</f>
        <v>0</v>
      </c>
      <c r="P313" s="766">
        <f>IFERROR(VLOOKUP($I313,'WM-AR'!$I$7:$AS$3267,12,FALSE),"")</f>
        <v>0</v>
      </c>
      <c r="Q313" s="766" t="str">
        <f>IFERROR(VLOOKUP($I313,'WM-AR'!$I$7:$AS$3267,14,FALSE),"")</f>
        <v/>
      </c>
      <c r="R313" s="766" t="str">
        <f>IFERROR(VLOOKUP($I313,'WM-AR'!$I$7:$AS$3267,16,FALSE),"")</f>
        <v/>
      </c>
      <c r="S313" s="766" t="str">
        <f>IFERROR(VLOOKUP($I313,'WM-AR'!$I$7:$AS$3267,18,FALSE),"")</f>
        <v/>
      </c>
      <c r="T313" s="766" t="str">
        <f>IFERROR(VLOOKUP($I313,'WM-AR'!$I$7:$AS$3267,20,FALSE),"")</f>
        <v/>
      </c>
      <c r="U313" s="766" t="str">
        <f>IFERROR(VLOOKUP($I313,'WM-AR'!$I$7:$AS$3267,22,FALSE),"")</f>
        <v/>
      </c>
      <c r="V313" s="766" t="str">
        <f>IFERROR(VLOOKUP($I313,'WM-AR'!$I$7:$AS$3267,24,FALSE),"")</f>
        <v/>
      </c>
      <c r="W313" s="766">
        <f>IFERROR(VLOOKUP($I313,'WM-AR'!$I$7:$AS$3267,25,FALSE),"")</f>
        <v>0</v>
      </c>
      <c r="X313" s="766">
        <f>IFERROR(VLOOKUP($I313,'WM-AR'!$I$7:$AS$3267,26,FALSE),"")</f>
        <v>0</v>
      </c>
      <c r="Y313" s="766">
        <f>IFERROR(VLOOKUP($I313,'WM-AR'!$I$7:$AS$3267,27,FALSE),"")</f>
        <v>0</v>
      </c>
      <c r="Z313" s="766">
        <f>IFERROR(VLOOKUP($I313,'WM-AR'!$I$7:$AS$3267,28,FALSE),"")</f>
        <v>0</v>
      </c>
      <c r="AA313" s="766" t="str">
        <f>IFERROR(VLOOKUP($I313,'WM-AR'!$I$7:$AS$3267,29,FALSE),"")</f>
        <v>Material: (   )</v>
      </c>
      <c r="AB313" s="766">
        <f>IFERROR(VLOOKUP($I313,'WM-AR'!$I$7:$AS$3267,30,FALSE),"")</f>
        <v>0</v>
      </c>
      <c r="AC313" s="766">
        <f>IFERROR(VLOOKUP($I313,'WM-AR'!$I$7:$AS$3267,31,FALSE),"")</f>
        <v>0</v>
      </c>
      <c r="AD313" s="766">
        <f>IFERROR(VLOOKUP($I313,'WM-AR'!$I$7:$AS$3267,32,FALSE),"")</f>
        <v>0</v>
      </c>
      <c r="AE313" s="766" t="str">
        <f>IFERROR(VLOOKUP($I313,'WM-AR'!$I$7:$AS$3267,33,FALSE),"")</f>
        <v>Weight≥(90)KG/M</v>
      </c>
      <c r="AF313" s="1313" t="str">
        <f>_xlfn.CONCAT("- Material: ( ",AF312," )",CHAR(10),"- Weight≥( ",$H$55," )")</f>
        <v>- Material: ( KSD3568 )
- Weight≥( 90 )</v>
      </c>
      <c r="AG313" s="1134" t="s">
        <v>3586</v>
      </c>
      <c r="AH313" s="1134" t="s">
        <v>3586</v>
      </c>
      <c r="AI313" s="1340"/>
      <c r="AJ313" s="1340" t="str">
        <f t="shared" ref="AJ313:AJ322" si="59">K313</f>
        <v>TON</v>
      </c>
      <c r="AK313" s="905"/>
      <c r="AL313" s="88" t="str">
        <f>IF(AND(ISTEXT($E313),ISTEXT($B313)),"산출기준 &gt;&gt;  "&amp;_xlfn.XLOOKUP($E313,산출기준!$D:$D,산출기준!$E:$E,"매칭실패"),"")</f>
        <v/>
      </c>
    </row>
    <row r="314" spans="2:38" ht="49.9" customHeight="1" outlineLevel="1">
      <c r="B314" s="772"/>
      <c r="C314" s="773"/>
      <c r="D314" s="773"/>
      <c r="E314" s="773"/>
      <c r="F314" s="1083" t="s">
        <v>3492</v>
      </c>
      <c r="G314" s="759" t="str">
        <f t="shared" si="58"/>
        <v xml:space="preserve">Heavy Steel |  |  | </v>
      </c>
      <c r="H314" s="816" t="s">
        <v>3519</v>
      </c>
      <c r="I314" s="765" t="str">
        <f t="shared" si="57"/>
        <v>S03AA082-00001</v>
      </c>
      <c r="J314" s="766"/>
      <c r="K314" s="766" t="str">
        <f>IFERROR(VLOOKUP($I314,'WM-AR'!$I$7:$AS$3267,34,FALSE),"")</f>
        <v>TON</v>
      </c>
      <c r="L314" s="766" t="str">
        <f>IFERROR(VLOOKUP($I314,'WM-AR'!$I$7:$AS$3267,4,FALSE),"")</f>
        <v>Main Steel Structure Erection Work</v>
      </c>
      <c r="M314" s="766" t="str">
        <f>IFERROR(VLOOKUP($I314,'WM-AR'!$I$7:$AS$3267,6,FALSE),"")</f>
        <v>Shelter/Building</v>
      </c>
      <c r="N314" s="766" t="str">
        <f>IFERROR(VLOOKUP($I314,'WM-AR'!$I$7:$AS$3267,8,FALSE),"")</f>
        <v>Heavy Steel</v>
      </c>
      <c r="O314" s="766">
        <f>IFERROR(VLOOKUP($I314,'WM-AR'!$I$7:$AS$3267,10,FALSE),"")</f>
        <v>0</v>
      </c>
      <c r="P314" s="766">
        <f>IFERROR(VLOOKUP($I314,'WM-AR'!$I$7:$AS$3267,12,FALSE),"")</f>
        <v>0</v>
      </c>
      <c r="Q314" s="766" t="str">
        <f>IFERROR(VLOOKUP($I314,'WM-AR'!$I$7:$AS$3267,14,FALSE),"")</f>
        <v/>
      </c>
      <c r="R314" s="766" t="str">
        <f>IFERROR(VLOOKUP($I314,'WM-AR'!$I$7:$AS$3267,16,FALSE),"")</f>
        <v/>
      </c>
      <c r="S314" s="766" t="str">
        <f>IFERROR(VLOOKUP($I314,'WM-AR'!$I$7:$AS$3267,18,FALSE),"")</f>
        <v/>
      </c>
      <c r="T314" s="766" t="str">
        <f>IFERROR(VLOOKUP($I314,'WM-AR'!$I$7:$AS$3267,20,FALSE),"")</f>
        <v/>
      </c>
      <c r="U314" s="766" t="str">
        <f>IFERROR(VLOOKUP($I314,'WM-AR'!$I$7:$AS$3267,22,FALSE),"")</f>
        <v/>
      </c>
      <c r="V314" s="766" t="str">
        <f>IFERROR(VLOOKUP($I314,'WM-AR'!$I$7:$AS$3267,24,FALSE),"")</f>
        <v/>
      </c>
      <c r="W314" s="766">
        <f>IFERROR(VLOOKUP($I314,'WM-AR'!$I$7:$AS$3267,25,FALSE),"")</f>
        <v>0</v>
      </c>
      <c r="X314" s="766">
        <f>IFERROR(VLOOKUP($I314,'WM-AR'!$I$7:$AS$3267,26,FALSE),"")</f>
        <v>0</v>
      </c>
      <c r="Y314" s="766">
        <f>IFERROR(VLOOKUP($I314,'WM-AR'!$I$7:$AS$3267,27,FALSE),"")</f>
        <v>0</v>
      </c>
      <c r="Z314" s="766">
        <f>IFERROR(VLOOKUP($I314,'WM-AR'!$I$7:$AS$3267,28,FALSE),"")</f>
        <v>0</v>
      </c>
      <c r="AA314" s="766" t="str">
        <f>IFERROR(VLOOKUP($I314,'WM-AR'!$I$7:$AS$3267,29,FALSE),"")</f>
        <v>Material: (   )</v>
      </c>
      <c r="AB314" s="766">
        <f>IFERROR(VLOOKUP($I314,'WM-AR'!$I$7:$AS$3267,30,FALSE),"")</f>
        <v>0</v>
      </c>
      <c r="AC314" s="766">
        <f>IFERROR(VLOOKUP($I314,'WM-AR'!$I$7:$AS$3267,31,FALSE),"")</f>
        <v>0</v>
      </c>
      <c r="AD314" s="766">
        <f>IFERROR(VLOOKUP($I314,'WM-AR'!$I$7:$AS$3267,32,FALSE),"")</f>
        <v>0</v>
      </c>
      <c r="AE314" s="766">
        <f>IFERROR(VLOOKUP($I314,'WM-AR'!$I$7:$AS$3267,33,FALSE),"")</f>
        <v>0</v>
      </c>
      <c r="AF314" s="1313" t="str">
        <f>_xlfn.CONCAT("- Material: ( ",AF312," )")</f>
        <v>- Material: ( KSD3568 )</v>
      </c>
      <c r="AG314" s="1314" t="s">
        <v>3587</v>
      </c>
      <c r="AH314" s="1314" t="s">
        <v>3587</v>
      </c>
      <c r="AI314" s="1340"/>
      <c r="AJ314" s="1340" t="str">
        <f t="shared" si="59"/>
        <v>TON</v>
      </c>
      <c r="AK314" s="1267"/>
      <c r="AL314" s="88" t="str">
        <f>IF(AND(ISTEXT($E314),ISTEXT($B314)),"산출기준 &gt;&gt;  "&amp;_xlfn.XLOOKUP($E314,산출기준!$D:$D,산출기준!$E:$E,"매칭실패"),"")</f>
        <v/>
      </c>
    </row>
    <row r="315" spans="2:38" ht="49.9" customHeight="1" outlineLevel="1">
      <c r="B315" s="758"/>
      <c r="C315" s="759"/>
      <c r="D315" s="759"/>
      <c r="E315" s="759"/>
      <c r="F315" s="1315" t="s">
        <v>1976</v>
      </c>
      <c r="G315" s="759" t="str">
        <f>IF(IF(N315=0,"",N315)&amp;" | "&amp;IF(O315=0,"",O315)&amp;" | "&amp;IF(Q315=0,"",Q315)&amp;" | "&amp;IF(R315=0,"",R315)=" |  |  | ","",IF(N315=0,"",N315)&amp;" | "&amp;IF(O315=0,"",O315)&amp;" | "&amp;IF(Q315=0,"",Q315)&amp;" | "&amp;IF(R315=0,"",R315))</f>
        <v xml:space="preserve">Plates - Gusset, Stiffener, ETC |  |  | </v>
      </c>
      <c r="H315" s="1153" t="s">
        <v>3495</v>
      </c>
      <c r="I315" s="765" t="str">
        <f>LEFT(H315,14)</f>
        <v>S01AA009-00001</v>
      </c>
      <c r="J315" s="766"/>
      <c r="K315" s="766" t="s">
        <v>3496</v>
      </c>
      <c r="L315" s="766" t="s">
        <v>3497</v>
      </c>
      <c r="M315" s="766" t="s">
        <v>3498</v>
      </c>
      <c r="N315" s="766" t="s">
        <v>3499</v>
      </c>
      <c r="O315" s="766">
        <v>0</v>
      </c>
      <c r="P315" s="766">
        <v>0</v>
      </c>
      <c r="Q315" s="766">
        <v>0</v>
      </c>
      <c r="R315" s="766">
        <v>0</v>
      </c>
      <c r="S315" s="766">
        <v>0</v>
      </c>
      <c r="T315" s="766">
        <v>0</v>
      </c>
      <c r="U315" s="766">
        <v>0</v>
      </c>
      <c r="V315" s="766">
        <v>0</v>
      </c>
      <c r="W315" s="766">
        <v>0</v>
      </c>
      <c r="X315" s="766">
        <v>0</v>
      </c>
      <c r="Y315" s="766">
        <v>0</v>
      </c>
      <c r="Z315" s="766">
        <v>0</v>
      </c>
      <c r="AA315" s="766" t="s">
        <v>3500</v>
      </c>
      <c r="AB315" s="766">
        <v>0</v>
      </c>
      <c r="AC315" s="766">
        <v>0</v>
      </c>
      <c r="AD315" s="766">
        <v>0</v>
      </c>
      <c r="AE315" s="766">
        <v>0</v>
      </c>
      <c r="AF315" s="817"/>
      <c r="AG315" s="1314" t="s">
        <v>3588</v>
      </c>
      <c r="AH315" s="1314" t="s">
        <v>3588</v>
      </c>
      <c r="AI315" s="769"/>
      <c r="AJ315" s="769" t="str">
        <f>K315</f>
        <v>TON</v>
      </c>
      <c r="AK315" s="1341"/>
      <c r="AL315" s="88" t="s">
        <v>2965</v>
      </c>
    </row>
    <row r="316" spans="2:38" ht="49.9" customHeight="1" outlineLevel="1">
      <c r="B316" s="772"/>
      <c r="C316" s="773"/>
      <c r="D316" s="773"/>
      <c r="E316" s="773"/>
      <c r="F316" s="1083" t="s">
        <v>3502</v>
      </c>
      <c r="G316" s="759" t="str">
        <f t="shared" si="58"/>
        <v xml:space="preserve">for Non-Fireproofed Steel Surface |  |  | </v>
      </c>
      <c r="H316" s="816" t="s">
        <v>3503</v>
      </c>
      <c r="I316" s="765" t="str">
        <f t="shared" si="57"/>
        <v>S41AA051-00001</v>
      </c>
      <c r="J316" s="766"/>
      <c r="K316" s="766" t="str">
        <f>IFERROR(VLOOKUP($I316,'WM-AR'!$I$7:$AS$3267,34,FALSE),"")</f>
        <v>M2</v>
      </c>
      <c r="L316" s="766" t="str">
        <f>IFERROR(VLOOKUP($I316,'WM-AR'!$I$7:$AS$3267,4,FALSE),"")</f>
        <v>Steel Structure Paint Work</v>
      </c>
      <c r="M316" s="766" t="str">
        <f>IFERROR(VLOOKUP($I316,'WM-AR'!$I$7:$AS$3267,6,FALSE),"")</f>
        <v>Shelter/Building</v>
      </c>
      <c r="N316" s="766" t="str">
        <f>IFERROR(VLOOKUP($I316,'WM-AR'!$I$7:$AS$3267,8,FALSE),"")</f>
        <v>for Non-Fireproofed Steel Surface</v>
      </c>
      <c r="O316" s="766">
        <f>IFERROR(VLOOKUP($I316,'WM-AR'!$I$7:$AS$3267,10,FALSE),"")</f>
        <v>0</v>
      </c>
      <c r="P316" s="766">
        <f>IFERROR(VLOOKUP($I316,'WM-AR'!$I$7:$AS$3267,12,FALSE),"")</f>
        <v>0</v>
      </c>
      <c r="Q316" s="766" t="str">
        <f>IFERROR(VLOOKUP($I316,'WM-AR'!$I$7:$AS$3267,14,FALSE),"")</f>
        <v/>
      </c>
      <c r="R316" s="766" t="str">
        <f>IFERROR(VLOOKUP($I316,'WM-AR'!$I$7:$AS$3267,16,FALSE),"")</f>
        <v/>
      </c>
      <c r="S316" s="766" t="str">
        <f>IFERROR(VLOOKUP($I316,'WM-AR'!$I$7:$AS$3267,18,FALSE),"")</f>
        <v/>
      </c>
      <c r="T316" s="766" t="str">
        <f>IFERROR(VLOOKUP($I316,'WM-AR'!$I$7:$AS$3267,20,FALSE),"")</f>
        <v/>
      </c>
      <c r="U316" s="766" t="str">
        <f>IFERROR(VLOOKUP($I316,'WM-AR'!$I$7:$AS$3267,22,FALSE),"")</f>
        <v/>
      </c>
      <c r="V316" s="766" t="str">
        <f>IFERROR(VLOOKUP($I316,'WM-AR'!$I$7:$AS$3267,24,FALSE),"")</f>
        <v/>
      </c>
      <c r="W316" s="766">
        <f>IFERROR(VLOOKUP($I316,'WM-AR'!$I$7:$AS$3267,25,FALSE),"")</f>
        <v>0</v>
      </c>
      <c r="X316" s="766">
        <f>IFERROR(VLOOKUP($I316,'WM-AR'!$I$7:$AS$3267,26,FALSE),"")</f>
        <v>0</v>
      </c>
      <c r="Y316" s="766">
        <f>IFERROR(VLOOKUP($I316,'WM-AR'!$I$7:$AS$3267,27,FALSE),"")</f>
        <v>0</v>
      </c>
      <c r="Z316" s="766">
        <f>IFERROR(VLOOKUP($I316,'WM-AR'!$I$7:$AS$3267,28,FALSE),"")</f>
        <v>0</v>
      </c>
      <c r="AA316" s="766" t="str">
        <f>IFERROR(VLOOKUP($I316,'WM-AR'!$I$7:$AS$3267,29,FALSE),"")</f>
        <v>Material: (   )</v>
      </c>
      <c r="AB316" s="766">
        <f>IFERROR(VLOOKUP($I316,'WM-AR'!$I$7:$AS$3267,30,FALSE),"")</f>
        <v>0</v>
      </c>
      <c r="AC316" s="766">
        <f>IFERROR(VLOOKUP($I316,'WM-AR'!$I$7:$AS$3267,31,FALSE),"")</f>
        <v>0</v>
      </c>
      <c r="AD316" s="766">
        <f>IFERROR(VLOOKUP($I316,'WM-AR'!$I$7:$AS$3267,32,FALSE),"")</f>
        <v>0</v>
      </c>
      <c r="AE316" s="766">
        <f>IFERROR(VLOOKUP($I316,'WM-AR'!$I$7:$AS$3267,33,FALSE),"")</f>
        <v>0</v>
      </c>
      <c r="AF316" s="767"/>
      <c r="AG316" s="1342" t="s">
        <v>3589</v>
      </c>
      <c r="AH316" s="1342" t="s">
        <v>3589</v>
      </c>
      <c r="AI316" s="1340"/>
      <c r="AJ316" s="1340" t="str">
        <f t="shared" si="59"/>
        <v>M2</v>
      </c>
      <c r="AK316" s="1267"/>
      <c r="AL316" s="88" t="str">
        <f>IF(AND(ISTEXT($E316),ISTEXT($B316)),"산출기준 &gt;&gt;  "&amp;_xlfn.XLOOKUP($E316,산출기준!$D:$D,산출기준!$E:$E,"매칭실패"),"")</f>
        <v/>
      </c>
    </row>
    <row r="317" spans="2:38">
      <c r="B317" s="1127"/>
      <c r="C317" s="1165"/>
      <c r="D317" s="1165"/>
      <c r="E317" s="1165"/>
      <c r="F317" s="1165"/>
      <c r="G317" s="1131" t="s">
        <v>2340</v>
      </c>
      <c r="H317" s="1131"/>
      <c r="I317" s="1130" t="str">
        <f t="shared" si="57"/>
        <v/>
      </c>
      <c r="J317" s="1132"/>
      <c r="K317" s="1132" t="str">
        <f>IFERROR(VLOOKUP($I317,'WM-AR'!$I$7:$AS$3267,34,FALSE),"")</f>
        <v/>
      </c>
      <c r="L317" s="1132" t="str">
        <f>IFERROR(VLOOKUP($I317,'WM-AR'!$I$7:$AS$3267,4,FALSE),"")</f>
        <v/>
      </c>
      <c r="M317" s="1132" t="str">
        <f>IFERROR(VLOOKUP($I317,'WM-AR'!$I$7:$AS$3267,6,FALSE),"")</f>
        <v/>
      </c>
      <c r="N317" s="1132" t="str">
        <f>IFERROR(VLOOKUP($I317,'WM-AR'!$I$7:$AS$3267,8,FALSE),"")</f>
        <v/>
      </c>
      <c r="O317" s="1132" t="str">
        <f>IFERROR(VLOOKUP($I317,'WM-AR'!$I$7:$AS$3267,10,FALSE),"")</f>
        <v/>
      </c>
      <c r="P317" s="1132" t="str">
        <f>IFERROR(VLOOKUP($I317,'WM-AR'!$I$7:$AS$3267,12,FALSE),"")</f>
        <v/>
      </c>
      <c r="Q317" s="1132" t="str">
        <f>IFERROR(VLOOKUP($I317,'WM-AR'!$I$7:$AS$3267,14,FALSE),"")</f>
        <v/>
      </c>
      <c r="R317" s="1132" t="str">
        <f>IFERROR(VLOOKUP($I317,'WM-AR'!$I$7:$AS$3267,16,FALSE),"")</f>
        <v/>
      </c>
      <c r="S317" s="1132" t="str">
        <f>IFERROR(VLOOKUP($I317,'WM-AR'!$I$7:$AS$3267,18,FALSE),"")</f>
        <v/>
      </c>
      <c r="T317" s="1132" t="str">
        <f>IFERROR(VLOOKUP($I317,'WM-AR'!$I$7:$AS$3267,20,FALSE),"")</f>
        <v/>
      </c>
      <c r="U317" s="1132" t="str">
        <f>IFERROR(VLOOKUP($I317,'WM-AR'!$I$7:$AS$3267,22,FALSE),"")</f>
        <v/>
      </c>
      <c r="V317" s="1132" t="str">
        <f>IFERROR(VLOOKUP($I317,'WM-AR'!$I$7:$AS$3267,24,FALSE),"")</f>
        <v/>
      </c>
      <c r="W317" s="1132" t="str">
        <f>IFERROR(VLOOKUP($I317,'WM-AR'!$I$7:$AS$3267,25,FALSE),"")</f>
        <v/>
      </c>
      <c r="X317" s="1132" t="str">
        <f>IFERROR(VLOOKUP($I317,'WM-AR'!$I$7:$AS$3267,26,FALSE),"")</f>
        <v/>
      </c>
      <c r="Y317" s="1132" t="str">
        <f>IFERROR(VLOOKUP($I317,'WM-AR'!$I$7:$AS$3267,27,FALSE),"")</f>
        <v/>
      </c>
      <c r="Z317" s="1132" t="str">
        <f>IFERROR(VLOOKUP($I317,'WM-AR'!$I$7:$AS$3267,28,FALSE),"")</f>
        <v/>
      </c>
      <c r="AA317" s="1132" t="str">
        <f>IFERROR(VLOOKUP($I317,'WM-AR'!$I$7:$AS$3267,29,FALSE),"")</f>
        <v/>
      </c>
      <c r="AB317" s="1132" t="str">
        <f>IFERROR(VLOOKUP($I317,'WM-AR'!$I$7:$AS$3267,30,FALSE),"")</f>
        <v/>
      </c>
      <c r="AC317" s="1132" t="str">
        <f>IFERROR(VLOOKUP($I317,'WM-AR'!$I$7:$AS$3267,31,FALSE),"")</f>
        <v/>
      </c>
      <c r="AD317" s="1132" t="str">
        <f>IFERROR(VLOOKUP($I317,'WM-AR'!$I$7:$AS$3267,32,FALSE),"")</f>
        <v/>
      </c>
      <c r="AE317" s="1132" t="str">
        <f>IFERROR(VLOOKUP($I317,'WM-AR'!$I$7:$AS$3267,33,FALSE),"")</f>
        <v/>
      </c>
      <c r="AF317" s="1190" t="s">
        <v>3551</v>
      </c>
      <c r="AG317" s="1134"/>
      <c r="AH317" s="1134"/>
      <c r="AI317" s="1135"/>
      <c r="AJ317" s="1135" t="str">
        <f t="shared" si="59"/>
        <v/>
      </c>
      <c r="AK317" s="1136"/>
      <c r="AL317" s="88" t="str">
        <f>IF(AND(ISTEXT($E317),ISTEXT($B317)),"산출기준 &gt;&gt;  "&amp;_xlfn.XLOOKUP($E317,산출기준!$D:$D,산출기준!$E:$E,"매칭실패"),"")</f>
        <v/>
      </c>
    </row>
    <row r="318" spans="2:38">
      <c r="B318" s="1111"/>
      <c r="C318" s="1166"/>
      <c r="D318" s="1166"/>
      <c r="E318" s="1166"/>
      <c r="F318" s="1166"/>
      <c r="G318" s="843"/>
      <c r="H318" s="843"/>
      <c r="I318" s="712" t="str">
        <f t="shared" si="57"/>
        <v/>
      </c>
      <c r="J318" s="714"/>
      <c r="K318" s="714" t="str">
        <f>IFERROR(VLOOKUP($I318,'WM-AR'!$I$7:$AS$3267,34,FALSE),"")</f>
        <v/>
      </c>
      <c r="L318" s="714" t="str">
        <f>IFERROR(VLOOKUP($I318,'WM-AR'!$I$7:$AS$3267,4,FALSE),"")</f>
        <v/>
      </c>
      <c r="M318" s="714" t="str">
        <f>IFERROR(VLOOKUP($I318,'WM-AR'!$I$7:$AS$3267,6,FALSE),"")</f>
        <v/>
      </c>
      <c r="N318" s="714" t="str">
        <f>IFERROR(VLOOKUP($I318,'WM-AR'!$I$7:$AS$3267,8,FALSE),"")</f>
        <v/>
      </c>
      <c r="O318" s="714" t="str">
        <f>IFERROR(VLOOKUP($I318,'WM-AR'!$I$7:$AS$3267,10,FALSE),"")</f>
        <v/>
      </c>
      <c r="P318" s="714" t="str">
        <f>IFERROR(VLOOKUP($I318,'WM-AR'!$I$7:$AS$3267,12,FALSE),"")</f>
        <v/>
      </c>
      <c r="Q318" s="714" t="str">
        <f>IFERROR(VLOOKUP($I318,'WM-AR'!$I$7:$AS$3267,14,FALSE),"")</f>
        <v/>
      </c>
      <c r="R318" s="714" t="str">
        <f>IFERROR(VLOOKUP($I318,'WM-AR'!$I$7:$AS$3267,16,FALSE),"")</f>
        <v/>
      </c>
      <c r="S318" s="714" t="str">
        <f>IFERROR(VLOOKUP($I318,'WM-AR'!$I$7:$AS$3267,18,FALSE),"")</f>
        <v/>
      </c>
      <c r="T318" s="714" t="str">
        <f>IFERROR(VLOOKUP($I318,'WM-AR'!$I$7:$AS$3267,20,FALSE),"")</f>
        <v/>
      </c>
      <c r="U318" s="714" t="str">
        <f>IFERROR(VLOOKUP($I318,'WM-AR'!$I$7:$AS$3267,22,FALSE),"")</f>
        <v/>
      </c>
      <c r="V318" s="714" t="str">
        <f>IFERROR(VLOOKUP($I318,'WM-AR'!$I$7:$AS$3267,24,FALSE),"")</f>
        <v/>
      </c>
      <c r="W318" s="714" t="str">
        <f>IFERROR(VLOOKUP($I318,'WM-AR'!$I$7:$AS$3267,25,FALSE),"")</f>
        <v/>
      </c>
      <c r="X318" s="714" t="str">
        <f>IFERROR(VLOOKUP($I318,'WM-AR'!$I$7:$AS$3267,26,FALSE),"")</f>
        <v/>
      </c>
      <c r="Y318" s="714" t="str">
        <f>IFERROR(VLOOKUP($I318,'WM-AR'!$I$7:$AS$3267,27,FALSE),"")</f>
        <v/>
      </c>
      <c r="Z318" s="714" t="str">
        <f>IFERROR(VLOOKUP($I318,'WM-AR'!$I$7:$AS$3267,28,FALSE),"")</f>
        <v/>
      </c>
      <c r="AA318" s="714" t="str">
        <f>IFERROR(VLOOKUP($I318,'WM-AR'!$I$7:$AS$3267,29,FALSE),"")</f>
        <v/>
      </c>
      <c r="AB318" s="714" t="str">
        <f>IFERROR(VLOOKUP($I318,'WM-AR'!$I$7:$AS$3267,30,FALSE),"")</f>
        <v/>
      </c>
      <c r="AC318" s="714" t="str">
        <f>IFERROR(VLOOKUP($I318,'WM-AR'!$I$7:$AS$3267,31,FALSE),"")</f>
        <v/>
      </c>
      <c r="AD318" s="714" t="str">
        <f>IFERROR(VLOOKUP($I318,'WM-AR'!$I$7:$AS$3267,32,FALSE),"")</f>
        <v/>
      </c>
      <c r="AE318" s="714" t="str">
        <f>IFERROR(VLOOKUP($I318,'WM-AR'!$I$7:$AS$3267,33,FALSE),"")</f>
        <v/>
      </c>
      <c r="AF318" s="938"/>
      <c r="AG318" s="852"/>
      <c r="AH318" s="852"/>
      <c r="AI318" s="854"/>
      <c r="AJ318" s="854" t="str">
        <f t="shared" si="59"/>
        <v/>
      </c>
      <c r="AK318" s="1114"/>
      <c r="AL318" s="88" t="str">
        <f>IF(AND(ISTEXT($E318),ISTEXT($B318)),"산출기준 &gt;&gt;  "&amp;_xlfn.XLOOKUP($E318,산출기준!$D:$D,산출기준!$E:$E,"매칭실패"),"")</f>
        <v/>
      </c>
    </row>
    <row r="319" spans="2:38">
      <c r="B319" s="1111"/>
      <c r="C319" s="1166"/>
      <c r="D319" s="1166"/>
      <c r="E319" s="1166"/>
      <c r="F319" s="1166"/>
      <c r="G319" s="843"/>
      <c r="H319" s="843"/>
      <c r="I319" s="712" t="str">
        <f t="shared" si="57"/>
        <v/>
      </c>
      <c r="J319" s="714"/>
      <c r="K319" s="714" t="str">
        <f>IFERROR(VLOOKUP($I319,'WM-AR'!$I$7:$AS$3267,34,FALSE),"")</f>
        <v/>
      </c>
      <c r="L319" s="714" t="str">
        <f>IFERROR(VLOOKUP($I319,'WM-AR'!$I$7:$AS$3267,4,FALSE),"")</f>
        <v/>
      </c>
      <c r="M319" s="714" t="str">
        <f>IFERROR(VLOOKUP($I319,'WM-AR'!$I$7:$AS$3267,6,FALSE),"")</f>
        <v/>
      </c>
      <c r="N319" s="714" t="str">
        <f>IFERROR(VLOOKUP($I319,'WM-AR'!$I$7:$AS$3267,8,FALSE),"")</f>
        <v/>
      </c>
      <c r="O319" s="714" t="str">
        <f>IFERROR(VLOOKUP($I319,'WM-AR'!$I$7:$AS$3267,10,FALSE),"")</f>
        <v/>
      </c>
      <c r="P319" s="714" t="str">
        <f>IFERROR(VLOOKUP($I319,'WM-AR'!$I$7:$AS$3267,12,FALSE),"")</f>
        <v/>
      </c>
      <c r="Q319" s="714" t="str">
        <f>IFERROR(VLOOKUP($I319,'WM-AR'!$I$7:$AS$3267,14,FALSE),"")</f>
        <v/>
      </c>
      <c r="R319" s="714" t="str">
        <f>IFERROR(VLOOKUP($I319,'WM-AR'!$I$7:$AS$3267,16,FALSE),"")</f>
        <v/>
      </c>
      <c r="S319" s="714" t="str">
        <f>IFERROR(VLOOKUP($I319,'WM-AR'!$I$7:$AS$3267,18,FALSE),"")</f>
        <v/>
      </c>
      <c r="T319" s="714" t="str">
        <f>IFERROR(VLOOKUP($I319,'WM-AR'!$I$7:$AS$3267,20,FALSE),"")</f>
        <v/>
      </c>
      <c r="U319" s="714" t="str">
        <f>IFERROR(VLOOKUP($I319,'WM-AR'!$I$7:$AS$3267,22,FALSE),"")</f>
        <v/>
      </c>
      <c r="V319" s="714" t="str">
        <f>IFERROR(VLOOKUP($I319,'WM-AR'!$I$7:$AS$3267,24,FALSE),"")</f>
        <v/>
      </c>
      <c r="W319" s="714" t="str">
        <f>IFERROR(VLOOKUP($I319,'WM-AR'!$I$7:$AS$3267,25,FALSE),"")</f>
        <v/>
      </c>
      <c r="X319" s="714" t="str">
        <f>IFERROR(VLOOKUP($I319,'WM-AR'!$I$7:$AS$3267,26,FALSE),"")</f>
        <v/>
      </c>
      <c r="Y319" s="714" t="str">
        <f>IFERROR(VLOOKUP($I319,'WM-AR'!$I$7:$AS$3267,27,FALSE),"")</f>
        <v/>
      </c>
      <c r="Z319" s="714" t="str">
        <f>IFERROR(VLOOKUP($I319,'WM-AR'!$I$7:$AS$3267,28,FALSE),"")</f>
        <v/>
      </c>
      <c r="AA319" s="714" t="str">
        <f>IFERROR(VLOOKUP($I319,'WM-AR'!$I$7:$AS$3267,29,FALSE),"")</f>
        <v/>
      </c>
      <c r="AB319" s="714" t="str">
        <f>IFERROR(VLOOKUP($I319,'WM-AR'!$I$7:$AS$3267,30,FALSE),"")</f>
        <v/>
      </c>
      <c r="AC319" s="714" t="str">
        <f>IFERROR(VLOOKUP($I319,'WM-AR'!$I$7:$AS$3267,31,FALSE),"")</f>
        <v/>
      </c>
      <c r="AD319" s="714" t="str">
        <f>IFERROR(VLOOKUP($I319,'WM-AR'!$I$7:$AS$3267,32,FALSE),"")</f>
        <v/>
      </c>
      <c r="AE319" s="714" t="str">
        <f>IFERROR(VLOOKUP($I319,'WM-AR'!$I$7:$AS$3267,33,FALSE),"")</f>
        <v/>
      </c>
      <c r="AF319" s="938"/>
      <c r="AG319" s="852"/>
      <c r="AH319" s="852"/>
      <c r="AI319" s="854"/>
      <c r="AJ319" s="854" t="str">
        <f t="shared" si="59"/>
        <v/>
      </c>
      <c r="AK319" s="1114"/>
      <c r="AL319" s="88" t="str">
        <f>IF(AND(ISTEXT($E319),ISTEXT($B319)),"산출기준 &gt;&gt;  "&amp;_xlfn.XLOOKUP($E319,산출기준!$D:$D,산출기준!$E:$E,"매칭실패"),"")</f>
        <v/>
      </c>
    </row>
    <row r="320" spans="2:38">
      <c r="B320" s="1111"/>
      <c r="C320" s="1166"/>
      <c r="D320" s="1166"/>
      <c r="E320" s="1166"/>
      <c r="F320" s="1166"/>
      <c r="G320" s="843"/>
      <c r="H320" s="843"/>
      <c r="I320" s="712" t="str">
        <f t="shared" si="57"/>
        <v/>
      </c>
      <c r="J320" s="714"/>
      <c r="K320" s="714" t="str">
        <f>IFERROR(VLOOKUP($I320,'WM-AR'!$I$7:$AS$3267,34,FALSE),"")</f>
        <v/>
      </c>
      <c r="L320" s="714" t="str">
        <f>IFERROR(VLOOKUP($I320,'WM-AR'!$I$7:$AS$3267,4,FALSE),"")</f>
        <v/>
      </c>
      <c r="M320" s="714" t="str">
        <f>IFERROR(VLOOKUP($I320,'WM-AR'!$I$7:$AS$3267,6,FALSE),"")</f>
        <v/>
      </c>
      <c r="N320" s="714" t="str">
        <f>IFERROR(VLOOKUP($I320,'WM-AR'!$I$7:$AS$3267,8,FALSE),"")</f>
        <v/>
      </c>
      <c r="O320" s="714" t="str">
        <f>IFERROR(VLOOKUP($I320,'WM-AR'!$I$7:$AS$3267,10,FALSE),"")</f>
        <v/>
      </c>
      <c r="P320" s="714" t="str">
        <f>IFERROR(VLOOKUP($I320,'WM-AR'!$I$7:$AS$3267,12,FALSE),"")</f>
        <v/>
      </c>
      <c r="Q320" s="714" t="str">
        <f>IFERROR(VLOOKUP($I320,'WM-AR'!$I$7:$AS$3267,14,FALSE),"")</f>
        <v/>
      </c>
      <c r="R320" s="714" t="str">
        <f>IFERROR(VLOOKUP($I320,'WM-AR'!$I$7:$AS$3267,16,FALSE),"")</f>
        <v/>
      </c>
      <c r="S320" s="714" t="str">
        <f>IFERROR(VLOOKUP($I320,'WM-AR'!$I$7:$AS$3267,18,FALSE),"")</f>
        <v/>
      </c>
      <c r="T320" s="714" t="str">
        <f>IFERROR(VLOOKUP($I320,'WM-AR'!$I$7:$AS$3267,20,FALSE),"")</f>
        <v/>
      </c>
      <c r="U320" s="714" t="str">
        <f>IFERROR(VLOOKUP($I320,'WM-AR'!$I$7:$AS$3267,22,FALSE),"")</f>
        <v/>
      </c>
      <c r="V320" s="714" t="str">
        <f>IFERROR(VLOOKUP($I320,'WM-AR'!$I$7:$AS$3267,24,FALSE),"")</f>
        <v/>
      </c>
      <c r="W320" s="714" t="str">
        <f>IFERROR(VLOOKUP($I320,'WM-AR'!$I$7:$AS$3267,25,FALSE),"")</f>
        <v/>
      </c>
      <c r="X320" s="714" t="str">
        <f>IFERROR(VLOOKUP($I320,'WM-AR'!$I$7:$AS$3267,26,FALSE),"")</f>
        <v/>
      </c>
      <c r="Y320" s="714" t="str">
        <f>IFERROR(VLOOKUP($I320,'WM-AR'!$I$7:$AS$3267,27,FALSE),"")</f>
        <v/>
      </c>
      <c r="Z320" s="714" t="str">
        <f>IFERROR(VLOOKUP($I320,'WM-AR'!$I$7:$AS$3267,28,FALSE),"")</f>
        <v/>
      </c>
      <c r="AA320" s="714" t="str">
        <f>IFERROR(VLOOKUP($I320,'WM-AR'!$I$7:$AS$3267,29,FALSE),"")</f>
        <v/>
      </c>
      <c r="AB320" s="714" t="str">
        <f>IFERROR(VLOOKUP($I320,'WM-AR'!$I$7:$AS$3267,30,FALSE),"")</f>
        <v/>
      </c>
      <c r="AC320" s="714" t="str">
        <f>IFERROR(VLOOKUP($I320,'WM-AR'!$I$7:$AS$3267,31,FALSE),"")</f>
        <v/>
      </c>
      <c r="AD320" s="714" t="str">
        <f>IFERROR(VLOOKUP($I320,'WM-AR'!$I$7:$AS$3267,32,FALSE),"")</f>
        <v/>
      </c>
      <c r="AE320" s="714" t="str">
        <f>IFERROR(VLOOKUP($I320,'WM-AR'!$I$7:$AS$3267,33,FALSE),"")</f>
        <v/>
      </c>
      <c r="AF320" s="938"/>
      <c r="AG320" s="852"/>
      <c r="AH320" s="852"/>
      <c r="AI320" s="854"/>
      <c r="AJ320" s="854" t="str">
        <f t="shared" si="59"/>
        <v/>
      </c>
      <c r="AK320" s="1114"/>
      <c r="AL320" s="88" t="str">
        <f>IF(AND(ISTEXT($E320),ISTEXT($B320)),"산출기준 &gt;&gt;  "&amp;_xlfn.XLOOKUP($E320,산출기준!$D:$D,산출기준!$E:$E,"매칭실패"),"")</f>
        <v/>
      </c>
    </row>
    <row r="321" spans="2:38">
      <c r="B321" s="1111"/>
      <c r="C321" s="1166"/>
      <c r="D321" s="1166"/>
      <c r="E321" s="1166"/>
      <c r="F321" s="1166"/>
      <c r="G321" s="843"/>
      <c r="H321" s="843"/>
      <c r="I321" s="712" t="str">
        <f t="shared" si="57"/>
        <v/>
      </c>
      <c r="J321" s="714"/>
      <c r="K321" s="714" t="str">
        <f>IFERROR(VLOOKUP($I321,'WM-AR'!$I$7:$AS$3267,34,FALSE),"")</f>
        <v/>
      </c>
      <c r="L321" s="714" t="str">
        <f>IFERROR(VLOOKUP($I321,'WM-AR'!$I$7:$AS$3267,4,FALSE),"")</f>
        <v/>
      </c>
      <c r="M321" s="714" t="str">
        <f>IFERROR(VLOOKUP($I321,'WM-AR'!$I$7:$AS$3267,6,FALSE),"")</f>
        <v/>
      </c>
      <c r="N321" s="714" t="str">
        <f>IFERROR(VLOOKUP($I321,'WM-AR'!$I$7:$AS$3267,8,FALSE),"")</f>
        <v/>
      </c>
      <c r="O321" s="714" t="str">
        <f>IFERROR(VLOOKUP($I321,'WM-AR'!$I$7:$AS$3267,10,FALSE),"")</f>
        <v/>
      </c>
      <c r="P321" s="714" t="str">
        <f>IFERROR(VLOOKUP($I321,'WM-AR'!$I$7:$AS$3267,12,FALSE),"")</f>
        <v/>
      </c>
      <c r="Q321" s="714" t="str">
        <f>IFERROR(VLOOKUP($I321,'WM-AR'!$I$7:$AS$3267,14,FALSE),"")</f>
        <v/>
      </c>
      <c r="R321" s="714" t="str">
        <f>IFERROR(VLOOKUP($I321,'WM-AR'!$I$7:$AS$3267,16,FALSE),"")</f>
        <v/>
      </c>
      <c r="S321" s="714" t="str">
        <f>IFERROR(VLOOKUP($I321,'WM-AR'!$I$7:$AS$3267,18,FALSE),"")</f>
        <v/>
      </c>
      <c r="T321" s="714" t="str">
        <f>IFERROR(VLOOKUP($I321,'WM-AR'!$I$7:$AS$3267,20,FALSE),"")</f>
        <v/>
      </c>
      <c r="U321" s="714" t="str">
        <f>IFERROR(VLOOKUP($I321,'WM-AR'!$I$7:$AS$3267,22,FALSE),"")</f>
        <v/>
      </c>
      <c r="V321" s="714" t="str">
        <f>IFERROR(VLOOKUP($I321,'WM-AR'!$I$7:$AS$3267,24,FALSE),"")</f>
        <v/>
      </c>
      <c r="W321" s="714" t="str">
        <f>IFERROR(VLOOKUP($I321,'WM-AR'!$I$7:$AS$3267,25,FALSE),"")</f>
        <v/>
      </c>
      <c r="X321" s="714" t="str">
        <f>IFERROR(VLOOKUP($I321,'WM-AR'!$I$7:$AS$3267,26,FALSE),"")</f>
        <v/>
      </c>
      <c r="Y321" s="714" t="str">
        <f>IFERROR(VLOOKUP($I321,'WM-AR'!$I$7:$AS$3267,27,FALSE),"")</f>
        <v/>
      </c>
      <c r="Z321" s="714" t="str">
        <f>IFERROR(VLOOKUP($I321,'WM-AR'!$I$7:$AS$3267,28,FALSE),"")</f>
        <v/>
      </c>
      <c r="AA321" s="714" t="str">
        <f>IFERROR(VLOOKUP($I321,'WM-AR'!$I$7:$AS$3267,29,FALSE),"")</f>
        <v/>
      </c>
      <c r="AB321" s="714" t="str">
        <f>IFERROR(VLOOKUP($I321,'WM-AR'!$I$7:$AS$3267,30,FALSE),"")</f>
        <v/>
      </c>
      <c r="AC321" s="714" t="str">
        <f>IFERROR(VLOOKUP($I321,'WM-AR'!$I$7:$AS$3267,31,FALSE),"")</f>
        <v/>
      </c>
      <c r="AD321" s="714" t="str">
        <f>IFERROR(VLOOKUP($I321,'WM-AR'!$I$7:$AS$3267,32,FALSE),"")</f>
        <v/>
      </c>
      <c r="AE321" s="714" t="str">
        <f>IFERROR(VLOOKUP($I321,'WM-AR'!$I$7:$AS$3267,33,FALSE),"")</f>
        <v/>
      </c>
      <c r="AF321" s="938"/>
      <c r="AG321" s="852"/>
      <c r="AH321" s="852"/>
      <c r="AI321" s="854"/>
      <c r="AJ321" s="854" t="str">
        <f t="shared" si="59"/>
        <v/>
      </c>
      <c r="AK321" s="1114"/>
      <c r="AL321" s="88" t="str">
        <f>IF(AND(ISTEXT($E321),ISTEXT($B321)),"산출기준 &gt;&gt;  "&amp;_xlfn.XLOOKUP($E321,산출기준!$D:$D,산출기준!$E:$E,"매칭실패"),"")</f>
        <v/>
      </c>
    </row>
    <row r="322" spans="2:38">
      <c r="B322" s="1116"/>
      <c r="C322" s="1167"/>
      <c r="D322" s="1167"/>
      <c r="E322" s="1167"/>
      <c r="F322" s="1167"/>
      <c r="G322" s="1120"/>
      <c r="H322" s="1120"/>
      <c r="I322" s="1119" t="str">
        <f t="shared" si="57"/>
        <v/>
      </c>
      <c r="J322" s="1121"/>
      <c r="K322" s="1121" t="str">
        <f>IFERROR(VLOOKUP($I322,'WM-AR'!$I$7:$AS$3267,34,FALSE),"")</f>
        <v/>
      </c>
      <c r="L322" s="1121" t="str">
        <f>IFERROR(VLOOKUP($I322,'WM-AR'!$I$7:$AS$3267,4,FALSE),"")</f>
        <v/>
      </c>
      <c r="M322" s="1121" t="str">
        <f>IFERROR(VLOOKUP($I322,'WM-AR'!$I$7:$AS$3267,6,FALSE),"")</f>
        <v/>
      </c>
      <c r="N322" s="1121" t="str">
        <f>IFERROR(VLOOKUP($I322,'WM-AR'!$I$7:$AS$3267,8,FALSE),"")</f>
        <v/>
      </c>
      <c r="O322" s="1121" t="str">
        <f>IFERROR(VLOOKUP($I322,'WM-AR'!$I$7:$AS$3267,10,FALSE),"")</f>
        <v/>
      </c>
      <c r="P322" s="1121" t="str">
        <f>IFERROR(VLOOKUP($I322,'WM-AR'!$I$7:$AS$3267,12,FALSE),"")</f>
        <v/>
      </c>
      <c r="Q322" s="1121" t="str">
        <f>IFERROR(VLOOKUP($I322,'WM-AR'!$I$7:$AS$3267,14,FALSE),"")</f>
        <v/>
      </c>
      <c r="R322" s="1121" t="str">
        <f>IFERROR(VLOOKUP($I322,'WM-AR'!$I$7:$AS$3267,16,FALSE),"")</f>
        <v/>
      </c>
      <c r="S322" s="1121" t="str">
        <f>IFERROR(VLOOKUP($I322,'WM-AR'!$I$7:$AS$3267,18,FALSE),"")</f>
        <v/>
      </c>
      <c r="T322" s="1121" t="str">
        <f>IFERROR(VLOOKUP($I322,'WM-AR'!$I$7:$AS$3267,20,FALSE),"")</f>
        <v/>
      </c>
      <c r="U322" s="1121" t="str">
        <f>IFERROR(VLOOKUP($I322,'WM-AR'!$I$7:$AS$3267,22,FALSE),"")</f>
        <v/>
      </c>
      <c r="V322" s="1121" t="str">
        <f>IFERROR(VLOOKUP($I322,'WM-AR'!$I$7:$AS$3267,24,FALSE),"")</f>
        <v/>
      </c>
      <c r="W322" s="1121" t="str">
        <f>IFERROR(VLOOKUP($I322,'WM-AR'!$I$7:$AS$3267,25,FALSE),"")</f>
        <v/>
      </c>
      <c r="X322" s="1121" t="str">
        <f>IFERROR(VLOOKUP($I322,'WM-AR'!$I$7:$AS$3267,26,FALSE),"")</f>
        <v/>
      </c>
      <c r="Y322" s="1121" t="str">
        <f>IFERROR(VLOOKUP($I322,'WM-AR'!$I$7:$AS$3267,27,FALSE),"")</f>
        <v/>
      </c>
      <c r="Z322" s="1121" t="str">
        <f>IFERROR(VLOOKUP($I322,'WM-AR'!$I$7:$AS$3267,28,FALSE),"")</f>
        <v/>
      </c>
      <c r="AA322" s="1121" t="str">
        <f>IFERROR(VLOOKUP($I322,'WM-AR'!$I$7:$AS$3267,29,FALSE),"")</f>
        <v/>
      </c>
      <c r="AB322" s="1121" t="str">
        <f>IFERROR(VLOOKUP($I322,'WM-AR'!$I$7:$AS$3267,30,FALSE),"")</f>
        <v/>
      </c>
      <c r="AC322" s="1121" t="str">
        <f>IFERROR(VLOOKUP($I322,'WM-AR'!$I$7:$AS$3267,31,FALSE),"")</f>
        <v/>
      </c>
      <c r="AD322" s="1121" t="str">
        <f>IFERROR(VLOOKUP($I322,'WM-AR'!$I$7:$AS$3267,32,FALSE),"")</f>
        <v/>
      </c>
      <c r="AE322" s="1121" t="str">
        <f>IFERROR(VLOOKUP($I322,'WM-AR'!$I$7:$AS$3267,33,FALSE),"")</f>
        <v/>
      </c>
      <c r="AF322" s="1209"/>
      <c r="AG322" s="1123"/>
      <c r="AH322" s="1123"/>
      <c r="AI322" s="1124"/>
      <c r="AJ322" s="1124" t="str">
        <f t="shared" si="59"/>
        <v/>
      </c>
      <c r="AK322" s="1125"/>
      <c r="AL322" s="88" t="str">
        <f>IF(AND(ISTEXT($E322),ISTEXT($B322)),"산출기준 &gt;&gt;  "&amp;_xlfn.XLOOKUP($E322,산출기준!$D:$D,산출기준!$E:$E,"매칭실패"),"")</f>
        <v/>
      </c>
    </row>
    <row r="323" spans="2:38" s="658" customFormat="1" ht="20.100000000000001" customHeight="1">
      <c r="B323" s="802"/>
      <c r="C323" s="662"/>
      <c r="D323" s="662"/>
      <c r="E323" s="662"/>
      <c r="F323" s="1338" t="s">
        <v>922</v>
      </c>
      <c r="G323" s="662"/>
      <c r="H323" s="662"/>
      <c r="I323" s="652"/>
      <c r="J323" s="664"/>
      <c r="K323" s="664"/>
      <c r="L323" s="664"/>
      <c r="M323" s="664"/>
      <c r="N323" s="664"/>
      <c r="O323" s="664"/>
      <c r="P323" s="664"/>
      <c r="Q323" s="664"/>
      <c r="R323" s="664"/>
      <c r="S323" s="664"/>
      <c r="T323" s="664"/>
      <c r="U323" s="664"/>
      <c r="V323" s="664"/>
      <c r="W323" s="664"/>
      <c r="X323" s="664"/>
      <c r="Y323" s="664"/>
      <c r="Z323" s="664"/>
      <c r="AA323" s="664"/>
      <c r="AB323" s="664"/>
      <c r="AC323" s="664"/>
      <c r="AD323" s="664"/>
      <c r="AE323" s="664"/>
      <c r="AF323" s="660"/>
      <c r="AG323" s="665"/>
      <c r="AH323" s="665"/>
      <c r="AI323" s="666"/>
      <c r="AJ323" s="666"/>
      <c r="AK323" s="662"/>
      <c r="AL323" s="658" t="str">
        <f>IF(AND(ISTEXT($E323),ISTEXT($B323)),"산출기준 &gt;&gt;  "&amp;_xlfn.XLOOKUP($E323,산출기준!$D:$D,산출기준!$E:$E,"매칭실패"),"")</f>
        <v/>
      </c>
    </row>
    <row r="324" spans="2:38" ht="34.9" customHeight="1">
      <c r="B324" s="808" t="str" cm="1">
        <f t="array" aca="1" ref="B324" ca="1">_xlfn.IFNA(INDIRECT("Family_표준_구성도!B"&amp;MATCH(F324,INDIRECT("Family_표준_구성도!"&amp;"C:C"),0)),"")</f>
        <v>6.2.5.1.2</v>
      </c>
      <c r="C324" s="668" t="s">
        <v>1903</v>
      </c>
      <c r="D324" s="809"/>
      <c r="E324" s="668" t="s">
        <v>2006</v>
      </c>
      <c r="F324" s="1079" t="s">
        <v>1022</v>
      </c>
      <c r="G324" s="811"/>
      <c r="H324" s="1079"/>
      <c r="I324" s="674" t="str">
        <f t="shared" ref="I324:I334" si="60">LEFT(H324,14)</f>
        <v/>
      </c>
      <c r="J324" s="674"/>
      <c r="K324" s="674"/>
      <c r="L324" s="674"/>
      <c r="M324" s="674"/>
      <c r="N324" s="675"/>
      <c r="O324" s="676"/>
      <c r="P324" s="677"/>
      <c r="Q324" s="677"/>
      <c r="R324" s="677"/>
      <c r="S324" s="677"/>
      <c r="T324" s="677"/>
      <c r="U324" s="677"/>
      <c r="V324" s="678"/>
      <c r="W324" s="679"/>
      <c r="X324" s="679"/>
      <c r="Y324" s="679"/>
      <c r="Z324" s="679"/>
      <c r="AA324" s="679"/>
      <c r="AB324" s="679"/>
      <c r="AC324" s="679"/>
      <c r="AD324" s="679"/>
      <c r="AE324" s="679"/>
      <c r="AF324" s="1312" t="s">
        <v>3649</v>
      </c>
      <c r="AG324" s="682"/>
      <c r="AH324" s="682"/>
      <c r="AI324" s="682"/>
      <c r="AJ324" s="682"/>
      <c r="AK324" s="903"/>
      <c r="AL324" s="88" t="str">
        <f ca="1">IF(AND(ISTEXT($E324),ISTEXT($B324)),"산출기준 &gt;&gt;  "&amp;_xlfn.XLOOKUP($E324,산출기준!$D:$D,산출기준!$E:$E,"매칭실패"),"")</f>
        <v>산출기준 &gt;&gt;  [Steel Beam]</v>
      </c>
    </row>
    <row r="325" spans="2:38" ht="49.9" customHeight="1" outlineLevel="1">
      <c r="B325" s="758"/>
      <c r="C325" s="759"/>
      <c r="D325" s="759"/>
      <c r="E325" s="759"/>
      <c r="F325" s="1080" t="s">
        <v>3488</v>
      </c>
      <c r="G325" s="759" t="str">
        <f t="shared" ref="G325:G328" si="61">IF(IF(N325=0,"",N325)&amp;" | "&amp;IF(O325=0,"",O325)&amp;" | "&amp;IF(Q325=0,"",Q325)&amp;" | "&amp;IF(R325=0,"",R325)=" |  |  | ","",IF(N325=0,"",N325)&amp;" | "&amp;IF(O325=0,"",O325)&amp;" | "&amp;IF(Q325=0,"",Q325)&amp;" | "&amp;IF(R325=0,"",R325))</f>
        <v xml:space="preserve">Medium Steel - Standard |  |  | </v>
      </c>
      <c r="H325" s="816" t="s">
        <v>3510</v>
      </c>
      <c r="I325" s="765" t="str">
        <f t="shared" si="60"/>
        <v>S01AA073-00001</v>
      </c>
      <c r="J325" s="766"/>
      <c r="K325" s="766" t="str">
        <f>IFERROR(VLOOKUP($I325,'WM-AR'!$I$7:$AS$3267,34,FALSE),"")</f>
        <v>TON</v>
      </c>
      <c r="L325" s="766" t="str">
        <f>IFERROR(VLOOKUP($I325,'WM-AR'!$I$7:$AS$3267,4,FALSE),"")</f>
        <v>Main Steel Structure Fabrication Work</v>
      </c>
      <c r="M325" s="766" t="str">
        <f>IFERROR(VLOOKUP($I325,'WM-AR'!$I$7:$AS$3267,6,FALSE),"")</f>
        <v>Shelter/Building</v>
      </c>
      <c r="N325" s="766" t="str">
        <f>IFERROR(VLOOKUP($I325,'WM-AR'!$I$7:$AS$3267,8,FALSE),"")</f>
        <v>Medium Steel - Standard</v>
      </c>
      <c r="O325" s="766">
        <f>IFERROR(VLOOKUP($I325,'WM-AR'!$I$7:$AS$3267,10,FALSE),"")</f>
        <v>0</v>
      </c>
      <c r="P325" s="766">
        <f>IFERROR(VLOOKUP($I325,'WM-AR'!$I$7:$AS$3267,12,FALSE),"")</f>
        <v>0</v>
      </c>
      <c r="Q325" s="766" t="str">
        <f>IFERROR(VLOOKUP($I325,'WM-AR'!$I$7:$AS$3267,14,FALSE),"")</f>
        <v/>
      </c>
      <c r="R325" s="766" t="str">
        <f>IFERROR(VLOOKUP($I325,'WM-AR'!$I$7:$AS$3267,16,FALSE),"")</f>
        <v/>
      </c>
      <c r="S325" s="766" t="str">
        <f>IFERROR(VLOOKUP($I325,'WM-AR'!$I$7:$AS$3267,18,FALSE),"")</f>
        <v/>
      </c>
      <c r="T325" s="766" t="str">
        <f>IFERROR(VLOOKUP($I325,'WM-AR'!$I$7:$AS$3267,20,FALSE),"")</f>
        <v/>
      </c>
      <c r="U325" s="766" t="str">
        <f>IFERROR(VLOOKUP($I325,'WM-AR'!$I$7:$AS$3267,22,FALSE),"")</f>
        <v/>
      </c>
      <c r="V325" s="766" t="str">
        <f>IFERROR(VLOOKUP($I325,'WM-AR'!$I$7:$AS$3267,24,FALSE),"")</f>
        <v/>
      </c>
      <c r="W325" s="766">
        <f>IFERROR(VLOOKUP($I325,'WM-AR'!$I$7:$AS$3267,25,FALSE),"")</f>
        <v>0</v>
      </c>
      <c r="X325" s="766">
        <f>IFERROR(VLOOKUP($I325,'WM-AR'!$I$7:$AS$3267,26,FALSE),"")</f>
        <v>0</v>
      </c>
      <c r="Y325" s="766">
        <f>IFERROR(VLOOKUP($I325,'WM-AR'!$I$7:$AS$3267,27,FALSE),"")</f>
        <v>0</v>
      </c>
      <c r="Z325" s="766">
        <f>IFERROR(VLOOKUP($I325,'WM-AR'!$I$7:$AS$3267,28,FALSE),"")</f>
        <v>0</v>
      </c>
      <c r="AA325" s="766" t="str">
        <f>IFERROR(VLOOKUP($I325,'WM-AR'!$I$7:$AS$3267,29,FALSE),"")</f>
        <v>Material: (   )</v>
      </c>
      <c r="AB325" s="766">
        <f>IFERROR(VLOOKUP($I325,'WM-AR'!$I$7:$AS$3267,30,FALSE),"")</f>
        <v>0</v>
      </c>
      <c r="AC325" s="766">
        <f>IFERROR(VLOOKUP($I325,'WM-AR'!$I$7:$AS$3267,31,FALSE),"")</f>
        <v>0</v>
      </c>
      <c r="AD325" s="766">
        <f>IFERROR(VLOOKUP($I325,'WM-AR'!$I$7:$AS$3267,32,FALSE),"")</f>
        <v>0</v>
      </c>
      <c r="AE325" s="766" t="str">
        <f>IFERROR(VLOOKUP($I325,'WM-AR'!$I$7:$AS$3267,33,FALSE),"")</f>
        <v>(90)KG/M&gt;Weight≥(30)KG/M</v>
      </c>
      <c r="AF325" s="1313" t="str">
        <f>_xlfn.CONCAT("- Material: ( ",AF324," )",CHAR(10),"- (",$H$55,")KG/M&gt;Weight≥(",$H$57,")KG/M")</f>
        <v>- Material: ( KSD3568 )
- (90)KG/M&gt;Weight≥(30)KG/M</v>
      </c>
      <c r="AG325" s="1134" t="s">
        <v>3586</v>
      </c>
      <c r="AH325" s="1134" t="s">
        <v>3586</v>
      </c>
      <c r="AI325" s="1340"/>
      <c r="AJ325" s="1340" t="str">
        <f t="shared" ref="AJ325:AJ334" si="62">K325</f>
        <v>TON</v>
      </c>
      <c r="AK325" s="905"/>
      <c r="AL325" s="88" t="str">
        <f>IF(AND(ISTEXT($E325),ISTEXT($B325)),"산출기준 &gt;&gt;  "&amp;_xlfn.XLOOKUP($E325,산출기준!$D:$D,산출기준!$E:$E,"매칭실패"),"")</f>
        <v/>
      </c>
    </row>
    <row r="326" spans="2:38" ht="49.9" customHeight="1" outlineLevel="1">
      <c r="B326" s="772"/>
      <c r="C326" s="773"/>
      <c r="D326" s="773"/>
      <c r="E326" s="773"/>
      <c r="F326" s="1083" t="s">
        <v>3492</v>
      </c>
      <c r="G326" s="759" t="str">
        <f t="shared" si="61"/>
        <v xml:space="preserve">Medium Steel |  |  | </v>
      </c>
      <c r="H326" s="816" t="s">
        <v>3542</v>
      </c>
      <c r="I326" s="765" t="str">
        <f t="shared" si="60"/>
        <v>S03AA083-00001</v>
      </c>
      <c r="J326" s="766"/>
      <c r="K326" s="766" t="str">
        <f>IFERROR(VLOOKUP($I326,'WM-AR'!$I$7:$AS$3267,34,FALSE),"")</f>
        <v>TON</v>
      </c>
      <c r="L326" s="766" t="str">
        <f>IFERROR(VLOOKUP($I326,'WM-AR'!$I$7:$AS$3267,4,FALSE),"")</f>
        <v>Main Steel Structure Erection Work</v>
      </c>
      <c r="M326" s="766" t="str">
        <f>IFERROR(VLOOKUP($I326,'WM-AR'!$I$7:$AS$3267,6,FALSE),"")</f>
        <v>Shelter/Building</v>
      </c>
      <c r="N326" s="766" t="str">
        <f>IFERROR(VLOOKUP($I326,'WM-AR'!$I$7:$AS$3267,8,FALSE),"")</f>
        <v>Medium Steel</v>
      </c>
      <c r="O326" s="766">
        <f>IFERROR(VLOOKUP($I326,'WM-AR'!$I$7:$AS$3267,10,FALSE),"")</f>
        <v>0</v>
      </c>
      <c r="P326" s="766">
        <f>IFERROR(VLOOKUP($I326,'WM-AR'!$I$7:$AS$3267,12,FALSE),"")</f>
        <v>0</v>
      </c>
      <c r="Q326" s="766" t="str">
        <f>IFERROR(VLOOKUP($I326,'WM-AR'!$I$7:$AS$3267,14,FALSE),"")</f>
        <v/>
      </c>
      <c r="R326" s="766" t="str">
        <f>IFERROR(VLOOKUP($I326,'WM-AR'!$I$7:$AS$3267,16,FALSE),"")</f>
        <v/>
      </c>
      <c r="S326" s="766" t="str">
        <f>IFERROR(VLOOKUP($I326,'WM-AR'!$I$7:$AS$3267,18,FALSE),"")</f>
        <v/>
      </c>
      <c r="T326" s="766" t="str">
        <f>IFERROR(VLOOKUP($I326,'WM-AR'!$I$7:$AS$3267,20,FALSE),"")</f>
        <v/>
      </c>
      <c r="U326" s="766" t="str">
        <f>IFERROR(VLOOKUP($I326,'WM-AR'!$I$7:$AS$3267,22,FALSE),"")</f>
        <v/>
      </c>
      <c r="V326" s="766" t="str">
        <f>IFERROR(VLOOKUP($I326,'WM-AR'!$I$7:$AS$3267,24,FALSE),"")</f>
        <v/>
      </c>
      <c r="W326" s="766">
        <f>IFERROR(VLOOKUP($I326,'WM-AR'!$I$7:$AS$3267,25,FALSE),"")</f>
        <v>0</v>
      </c>
      <c r="X326" s="766">
        <f>IFERROR(VLOOKUP($I326,'WM-AR'!$I$7:$AS$3267,26,FALSE),"")</f>
        <v>0</v>
      </c>
      <c r="Y326" s="766">
        <f>IFERROR(VLOOKUP($I326,'WM-AR'!$I$7:$AS$3267,27,FALSE),"")</f>
        <v>0</v>
      </c>
      <c r="Z326" s="766">
        <f>IFERROR(VLOOKUP($I326,'WM-AR'!$I$7:$AS$3267,28,FALSE),"")</f>
        <v>0</v>
      </c>
      <c r="AA326" s="766" t="str">
        <f>IFERROR(VLOOKUP($I326,'WM-AR'!$I$7:$AS$3267,29,FALSE),"")</f>
        <v>Material: (   )</v>
      </c>
      <c r="AB326" s="766">
        <f>IFERROR(VLOOKUP($I326,'WM-AR'!$I$7:$AS$3267,30,FALSE),"")</f>
        <v>0</v>
      </c>
      <c r="AC326" s="766">
        <f>IFERROR(VLOOKUP($I326,'WM-AR'!$I$7:$AS$3267,31,FALSE),"")</f>
        <v>0</v>
      </c>
      <c r="AD326" s="766">
        <f>IFERROR(VLOOKUP($I326,'WM-AR'!$I$7:$AS$3267,32,FALSE),"")</f>
        <v>0</v>
      </c>
      <c r="AE326" s="766">
        <f>IFERROR(VLOOKUP($I326,'WM-AR'!$I$7:$AS$3267,33,FALSE),"")</f>
        <v>0</v>
      </c>
      <c r="AF326" s="1313" t="str">
        <f>_xlfn.CONCAT("- Material: ( ",AF324," )")</f>
        <v>- Material: ( KSD3568 )</v>
      </c>
      <c r="AG326" s="1314" t="s">
        <v>3587</v>
      </c>
      <c r="AH326" s="1314" t="s">
        <v>3587</v>
      </c>
      <c r="AI326" s="1340"/>
      <c r="AJ326" s="1340" t="str">
        <f t="shared" si="62"/>
        <v>TON</v>
      </c>
      <c r="AK326" s="1267"/>
      <c r="AL326" s="88" t="str">
        <f>IF(AND(ISTEXT($E326),ISTEXT($B326)),"산출기준 &gt;&gt;  "&amp;_xlfn.XLOOKUP($E326,산출기준!$D:$D,산출기준!$E:$E,"매칭실패"),"")</f>
        <v/>
      </c>
    </row>
    <row r="327" spans="2:38" ht="49.9" customHeight="1" outlineLevel="1">
      <c r="B327" s="758"/>
      <c r="C327" s="759"/>
      <c r="D327" s="759"/>
      <c r="E327" s="759"/>
      <c r="F327" s="1315" t="s">
        <v>1976</v>
      </c>
      <c r="G327" s="759" t="str">
        <f>IF(IF(N327=0,"",N327)&amp;" | "&amp;IF(O327=0,"",O327)&amp;" | "&amp;IF(Q327=0,"",Q327)&amp;" | "&amp;IF(R327=0,"",R327)=" |  |  | ","",IF(N327=0,"",N327)&amp;" | "&amp;IF(O327=0,"",O327)&amp;" | "&amp;IF(Q327=0,"",Q327)&amp;" | "&amp;IF(R327=0,"",R327))</f>
        <v xml:space="preserve">Plates - Gusset, Stiffener, ETC |  |  | </v>
      </c>
      <c r="H327" s="1153" t="s">
        <v>3495</v>
      </c>
      <c r="I327" s="765" t="str">
        <f>LEFT(H327,14)</f>
        <v>S01AA009-00001</v>
      </c>
      <c r="J327" s="766"/>
      <c r="K327" s="766" t="s">
        <v>3496</v>
      </c>
      <c r="L327" s="766" t="s">
        <v>3497</v>
      </c>
      <c r="M327" s="766" t="s">
        <v>3498</v>
      </c>
      <c r="N327" s="766" t="s">
        <v>3499</v>
      </c>
      <c r="O327" s="766">
        <v>0</v>
      </c>
      <c r="P327" s="766">
        <v>0</v>
      </c>
      <c r="Q327" s="766">
        <v>0</v>
      </c>
      <c r="R327" s="766">
        <v>0</v>
      </c>
      <c r="S327" s="766">
        <v>0</v>
      </c>
      <c r="T327" s="766">
        <v>0</v>
      </c>
      <c r="U327" s="766">
        <v>0</v>
      </c>
      <c r="V327" s="766">
        <v>0</v>
      </c>
      <c r="W327" s="766">
        <v>0</v>
      </c>
      <c r="X327" s="766">
        <v>0</v>
      </c>
      <c r="Y327" s="766">
        <v>0</v>
      </c>
      <c r="Z327" s="766">
        <v>0</v>
      </c>
      <c r="AA327" s="766" t="s">
        <v>3500</v>
      </c>
      <c r="AB327" s="766">
        <v>0</v>
      </c>
      <c r="AC327" s="766">
        <v>0</v>
      </c>
      <c r="AD327" s="766">
        <v>0</v>
      </c>
      <c r="AE327" s="766">
        <v>0</v>
      </c>
      <c r="AF327" s="817"/>
      <c r="AG327" s="1314" t="s">
        <v>3588</v>
      </c>
      <c r="AH327" s="1314" t="s">
        <v>3588</v>
      </c>
      <c r="AI327" s="769"/>
      <c r="AJ327" s="769" t="str">
        <f>K327</f>
        <v>TON</v>
      </c>
      <c r="AK327" s="1341"/>
      <c r="AL327" s="88" t="s">
        <v>2965</v>
      </c>
    </row>
    <row r="328" spans="2:38" ht="49.9" customHeight="1" outlineLevel="1">
      <c r="B328" s="772"/>
      <c r="C328" s="773"/>
      <c r="D328" s="773"/>
      <c r="E328" s="773"/>
      <c r="F328" s="1083" t="s">
        <v>3502</v>
      </c>
      <c r="G328" s="759" t="str">
        <f t="shared" si="61"/>
        <v xml:space="preserve">for Non-Fireproofed Steel Surface |  |  | </v>
      </c>
      <c r="H328" s="816" t="s">
        <v>3503</v>
      </c>
      <c r="I328" s="765" t="str">
        <f t="shared" si="60"/>
        <v>S41AA051-00001</v>
      </c>
      <c r="J328" s="766"/>
      <c r="K328" s="766" t="str">
        <f>IFERROR(VLOOKUP($I328,'WM-AR'!$I$7:$AS$3267,34,FALSE),"")</f>
        <v>M2</v>
      </c>
      <c r="L328" s="766" t="str">
        <f>IFERROR(VLOOKUP($I328,'WM-AR'!$I$7:$AS$3267,4,FALSE),"")</f>
        <v>Steel Structure Paint Work</v>
      </c>
      <c r="M328" s="766" t="str">
        <f>IFERROR(VLOOKUP($I328,'WM-AR'!$I$7:$AS$3267,6,FALSE),"")</f>
        <v>Shelter/Building</v>
      </c>
      <c r="N328" s="766" t="str">
        <f>IFERROR(VLOOKUP($I328,'WM-AR'!$I$7:$AS$3267,8,FALSE),"")</f>
        <v>for Non-Fireproofed Steel Surface</v>
      </c>
      <c r="O328" s="766">
        <f>IFERROR(VLOOKUP($I328,'WM-AR'!$I$7:$AS$3267,10,FALSE),"")</f>
        <v>0</v>
      </c>
      <c r="P328" s="766">
        <f>IFERROR(VLOOKUP($I328,'WM-AR'!$I$7:$AS$3267,12,FALSE),"")</f>
        <v>0</v>
      </c>
      <c r="Q328" s="766" t="str">
        <f>IFERROR(VLOOKUP($I328,'WM-AR'!$I$7:$AS$3267,14,FALSE),"")</f>
        <v/>
      </c>
      <c r="R328" s="766" t="str">
        <f>IFERROR(VLOOKUP($I328,'WM-AR'!$I$7:$AS$3267,16,FALSE),"")</f>
        <v/>
      </c>
      <c r="S328" s="766" t="str">
        <f>IFERROR(VLOOKUP($I328,'WM-AR'!$I$7:$AS$3267,18,FALSE),"")</f>
        <v/>
      </c>
      <c r="T328" s="766" t="str">
        <f>IFERROR(VLOOKUP($I328,'WM-AR'!$I$7:$AS$3267,20,FALSE),"")</f>
        <v/>
      </c>
      <c r="U328" s="766" t="str">
        <f>IFERROR(VLOOKUP($I328,'WM-AR'!$I$7:$AS$3267,22,FALSE),"")</f>
        <v/>
      </c>
      <c r="V328" s="766" t="str">
        <f>IFERROR(VLOOKUP($I328,'WM-AR'!$I$7:$AS$3267,24,FALSE),"")</f>
        <v/>
      </c>
      <c r="W328" s="766">
        <f>IFERROR(VLOOKUP($I328,'WM-AR'!$I$7:$AS$3267,25,FALSE),"")</f>
        <v>0</v>
      </c>
      <c r="X328" s="766">
        <f>IFERROR(VLOOKUP($I328,'WM-AR'!$I$7:$AS$3267,26,FALSE),"")</f>
        <v>0</v>
      </c>
      <c r="Y328" s="766">
        <f>IFERROR(VLOOKUP($I328,'WM-AR'!$I$7:$AS$3267,27,FALSE),"")</f>
        <v>0</v>
      </c>
      <c r="Z328" s="766">
        <f>IFERROR(VLOOKUP($I328,'WM-AR'!$I$7:$AS$3267,28,FALSE),"")</f>
        <v>0</v>
      </c>
      <c r="AA328" s="766" t="str">
        <f>IFERROR(VLOOKUP($I328,'WM-AR'!$I$7:$AS$3267,29,FALSE),"")</f>
        <v>Material: (   )</v>
      </c>
      <c r="AB328" s="766">
        <f>IFERROR(VLOOKUP($I328,'WM-AR'!$I$7:$AS$3267,30,FALSE),"")</f>
        <v>0</v>
      </c>
      <c r="AC328" s="766">
        <f>IFERROR(VLOOKUP($I328,'WM-AR'!$I$7:$AS$3267,31,FALSE),"")</f>
        <v>0</v>
      </c>
      <c r="AD328" s="766">
        <f>IFERROR(VLOOKUP($I328,'WM-AR'!$I$7:$AS$3267,32,FALSE),"")</f>
        <v>0</v>
      </c>
      <c r="AE328" s="766">
        <f>IFERROR(VLOOKUP($I328,'WM-AR'!$I$7:$AS$3267,33,FALSE),"")</f>
        <v>0</v>
      </c>
      <c r="AF328" s="767"/>
      <c r="AG328" s="1342" t="s">
        <v>3589</v>
      </c>
      <c r="AH328" s="1342" t="s">
        <v>3589</v>
      </c>
      <c r="AI328" s="1340"/>
      <c r="AJ328" s="1340" t="str">
        <f t="shared" si="62"/>
        <v>M2</v>
      </c>
      <c r="AK328" s="1267"/>
      <c r="AL328" s="88" t="str">
        <f>IF(AND(ISTEXT($E328),ISTEXT($B328)),"산출기준 &gt;&gt;  "&amp;_xlfn.XLOOKUP($E328,산출기준!$D:$D,산출기준!$E:$E,"매칭실패"),"")</f>
        <v/>
      </c>
    </row>
    <row r="329" spans="2:38">
      <c r="B329" s="1127"/>
      <c r="C329" s="1165"/>
      <c r="D329" s="1165"/>
      <c r="E329" s="1165"/>
      <c r="F329" s="1165"/>
      <c r="G329" s="1131" t="s">
        <v>2341</v>
      </c>
      <c r="H329" s="1131"/>
      <c r="I329" s="1130" t="str">
        <f t="shared" si="60"/>
        <v/>
      </c>
      <c r="J329" s="1132"/>
      <c r="K329" s="1132" t="str">
        <f>IFERROR(VLOOKUP($I329,'WM-AR'!$I$7:$AS$3267,34,FALSE),"")</f>
        <v/>
      </c>
      <c r="L329" s="1132" t="str">
        <f>IFERROR(VLOOKUP($I329,'WM-AR'!$I$7:$AS$3267,4,FALSE),"")</f>
        <v/>
      </c>
      <c r="M329" s="1132" t="str">
        <f>IFERROR(VLOOKUP($I329,'WM-AR'!$I$7:$AS$3267,6,FALSE),"")</f>
        <v/>
      </c>
      <c r="N329" s="1132" t="str">
        <f>IFERROR(VLOOKUP($I329,'WM-AR'!$I$7:$AS$3267,8,FALSE),"")</f>
        <v/>
      </c>
      <c r="O329" s="1132" t="str">
        <f>IFERROR(VLOOKUP($I329,'WM-AR'!$I$7:$AS$3267,10,FALSE),"")</f>
        <v/>
      </c>
      <c r="P329" s="1132" t="str">
        <f>IFERROR(VLOOKUP($I329,'WM-AR'!$I$7:$AS$3267,12,FALSE),"")</f>
        <v/>
      </c>
      <c r="Q329" s="1132" t="str">
        <f>IFERROR(VLOOKUP($I329,'WM-AR'!$I$7:$AS$3267,14,FALSE),"")</f>
        <v/>
      </c>
      <c r="R329" s="1132" t="str">
        <f>IFERROR(VLOOKUP($I329,'WM-AR'!$I$7:$AS$3267,16,FALSE),"")</f>
        <v/>
      </c>
      <c r="S329" s="1132" t="str">
        <f>IFERROR(VLOOKUP($I329,'WM-AR'!$I$7:$AS$3267,18,FALSE),"")</f>
        <v/>
      </c>
      <c r="T329" s="1132" t="str">
        <f>IFERROR(VLOOKUP($I329,'WM-AR'!$I$7:$AS$3267,20,FALSE),"")</f>
        <v/>
      </c>
      <c r="U329" s="1132" t="str">
        <f>IFERROR(VLOOKUP($I329,'WM-AR'!$I$7:$AS$3267,22,FALSE),"")</f>
        <v/>
      </c>
      <c r="V329" s="1132" t="str">
        <f>IFERROR(VLOOKUP($I329,'WM-AR'!$I$7:$AS$3267,24,FALSE),"")</f>
        <v/>
      </c>
      <c r="W329" s="1132" t="str">
        <f>IFERROR(VLOOKUP($I329,'WM-AR'!$I$7:$AS$3267,25,FALSE),"")</f>
        <v/>
      </c>
      <c r="X329" s="1132" t="str">
        <f>IFERROR(VLOOKUP($I329,'WM-AR'!$I$7:$AS$3267,26,FALSE),"")</f>
        <v/>
      </c>
      <c r="Y329" s="1132" t="str">
        <f>IFERROR(VLOOKUP($I329,'WM-AR'!$I$7:$AS$3267,27,FALSE),"")</f>
        <v/>
      </c>
      <c r="Z329" s="1132" t="str">
        <f>IFERROR(VLOOKUP($I329,'WM-AR'!$I$7:$AS$3267,28,FALSE),"")</f>
        <v/>
      </c>
      <c r="AA329" s="1132" t="str">
        <f>IFERROR(VLOOKUP($I329,'WM-AR'!$I$7:$AS$3267,29,FALSE),"")</f>
        <v/>
      </c>
      <c r="AB329" s="1132" t="str">
        <f>IFERROR(VLOOKUP($I329,'WM-AR'!$I$7:$AS$3267,30,FALSE),"")</f>
        <v/>
      </c>
      <c r="AC329" s="1132" t="str">
        <f>IFERROR(VLOOKUP($I329,'WM-AR'!$I$7:$AS$3267,31,FALSE),"")</f>
        <v/>
      </c>
      <c r="AD329" s="1132" t="str">
        <f>IFERROR(VLOOKUP($I329,'WM-AR'!$I$7:$AS$3267,32,FALSE),"")</f>
        <v/>
      </c>
      <c r="AE329" s="1132" t="str">
        <f>IFERROR(VLOOKUP($I329,'WM-AR'!$I$7:$AS$3267,33,FALSE),"")</f>
        <v/>
      </c>
      <c r="AF329" s="1190" t="s">
        <v>3552</v>
      </c>
      <c r="AG329" s="1134"/>
      <c r="AH329" s="1134"/>
      <c r="AI329" s="1135"/>
      <c r="AJ329" s="1135" t="str">
        <f t="shared" si="62"/>
        <v/>
      </c>
      <c r="AK329" s="1136"/>
      <c r="AL329" s="88" t="str">
        <f>IF(AND(ISTEXT($E329),ISTEXT($B329)),"산출기준 &gt;&gt;  "&amp;_xlfn.XLOOKUP($E329,산출기준!$D:$D,산출기준!$E:$E,"매칭실패"),"")</f>
        <v/>
      </c>
    </row>
    <row r="330" spans="2:38">
      <c r="B330" s="1111"/>
      <c r="C330" s="1166"/>
      <c r="D330" s="1166"/>
      <c r="E330" s="1166"/>
      <c r="F330" s="1166"/>
      <c r="G330" s="843"/>
      <c r="H330" s="843"/>
      <c r="I330" s="712" t="str">
        <f t="shared" si="60"/>
        <v/>
      </c>
      <c r="J330" s="714"/>
      <c r="K330" s="714" t="str">
        <f>IFERROR(VLOOKUP($I330,'WM-AR'!$I$7:$AS$3267,34,FALSE),"")</f>
        <v/>
      </c>
      <c r="L330" s="714" t="str">
        <f>IFERROR(VLOOKUP($I330,'WM-AR'!$I$7:$AS$3267,4,FALSE),"")</f>
        <v/>
      </c>
      <c r="M330" s="714" t="str">
        <f>IFERROR(VLOOKUP($I330,'WM-AR'!$I$7:$AS$3267,6,FALSE),"")</f>
        <v/>
      </c>
      <c r="N330" s="714" t="str">
        <f>IFERROR(VLOOKUP($I330,'WM-AR'!$I$7:$AS$3267,8,FALSE),"")</f>
        <v/>
      </c>
      <c r="O330" s="714" t="str">
        <f>IFERROR(VLOOKUP($I330,'WM-AR'!$I$7:$AS$3267,10,FALSE),"")</f>
        <v/>
      </c>
      <c r="P330" s="714" t="str">
        <f>IFERROR(VLOOKUP($I330,'WM-AR'!$I$7:$AS$3267,12,FALSE),"")</f>
        <v/>
      </c>
      <c r="Q330" s="714" t="str">
        <f>IFERROR(VLOOKUP($I330,'WM-AR'!$I$7:$AS$3267,14,FALSE),"")</f>
        <v/>
      </c>
      <c r="R330" s="714" t="str">
        <f>IFERROR(VLOOKUP($I330,'WM-AR'!$I$7:$AS$3267,16,FALSE),"")</f>
        <v/>
      </c>
      <c r="S330" s="714" t="str">
        <f>IFERROR(VLOOKUP($I330,'WM-AR'!$I$7:$AS$3267,18,FALSE),"")</f>
        <v/>
      </c>
      <c r="T330" s="714" t="str">
        <f>IFERROR(VLOOKUP($I330,'WM-AR'!$I$7:$AS$3267,20,FALSE),"")</f>
        <v/>
      </c>
      <c r="U330" s="714" t="str">
        <f>IFERROR(VLOOKUP($I330,'WM-AR'!$I$7:$AS$3267,22,FALSE),"")</f>
        <v/>
      </c>
      <c r="V330" s="714" t="str">
        <f>IFERROR(VLOOKUP($I330,'WM-AR'!$I$7:$AS$3267,24,FALSE),"")</f>
        <v/>
      </c>
      <c r="W330" s="714" t="str">
        <f>IFERROR(VLOOKUP($I330,'WM-AR'!$I$7:$AS$3267,25,FALSE),"")</f>
        <v/>
      </c>
      <c r="X330" s="714" t="str">
        <f>IFERROR(VLOOKUP($I330,'WM-AR'!$I$7:$AS$3267,26,FALSE),"")</f>
        <v/>
      </c>
      <c r="Y330" s="714" t="str">
        <f>IFERROR(VLOOKUP($I330,'WM-AR'!$I$7:$AS$3267,27,FALSE),"")</f>
        <v/>
      </c>
      <c r="Z330" s="714" t="str">
        <f>IFERROR(VLOOKUP($I330,'WM-AR'!$I$7:$AS$3267,28,FALSE),"")</f>
        <v/>
      </c>
      <c r="AA330" s="714" t="str">
        <f>IFERROR(VLOOKUP($I330,'WM-AR'!$I$7:$AS$3267,29,FALSE),"")</f>
        <v/>
      </c>
      <c r="AB330" s="714" t="str">
        <f>IFERROR(VLOOKUP($I330,'WM-AR'!$I$7:$AS$3267,30,FALSE),"")</f>
        <v/>
      </c>
      <c r="AC330" s="714" t="str">
        <f>IFERROR(VLOOKUP($I330,'WM-AR'!$I$7:$AS$3267,31,FALSE),"")</f>
        <v/>
      </c>
      <c r="AD330" s="714" t="str">
        <f>IFERROR(VLOOKUP($I330,'WM-AR'!$I$7:$AS$3267,32,FALSE),"")</f>
        <v/>
      </c>
      <c r="AE330" s="714" t="str">
        <f>IFERROR(VLOOKUP($I330,'WM-AR'!$I$7:$AS$3267,33,FALSE),"")</f>
        <v/>
      </c>
      <c r="AF330" s="938"/>
      <c r="AG330" s="852"/>
      <c r="AH330" s="852"/>
      <c r="AI330" s="854"/>
      <c r="AJ330" s="854" t="str">
        <f t="shared" si="62"/>
        <v/>
      </c>
      <c r="AK330" s="1114"/>
      <c r="AL330" s="88" t="str">
        <f>IF(AND(ISTEXT($E330),ISTEXT($B330)),"산출기준 &gt;&gt;  "&amp;_xlfn.XLOOKUP($E330,산출기준!$D:$D,산출기준!$E:$E,"매칭실패"),"")</f>
        <v/>
      </c>
    </row>
    <row r="331" spans="2:38">
      <c r="B331" s="1111"/>
      <c r="C331" s="1166"/>
      <c r="D331" s="1166"/>
      <c r="E331" s="1166"/>
      <c r="F331" s="1166"/>
      <c r="G331" s="843"/>
      <c r="H331" s="843"/>
      <c r="I331" s="712" t="str">
        <f t="shared" si="60"/>
        <v/>
      </c>
      <c r="J331" s="714"/>
      <c r="K331" s="714" t="str">
        <f>IFERROR(VLOOKUP($I331,'WM-AR'!$I$7:$AS$3267,34,FALSE),"")</f>
        <v/>
      </c>
      <c r="L331" s="714" t="str">
        <f>IFERROR(VLOOKUP($I331,'WM-AR'!$I$7:$AS$3267,4,FALSE),"")</f>
        <v/>
      </c>
      <c r="M331" s="714" t="str">
        <f>IFERROR(VLOOKUP($I331,'WM-AR'!$I$7:$AS$3267,6,FALSE),"")</f>
        <v/>
      </c>
      <c r="N331" s="714" t="str">
        <f>IFERROR(VLOOKUP($I331,'WM-AR'!$I$7:$AS$3267,8,FALSE),"")</f>
        <v/>
      </c>
      <c r="O331" s="714" t="str">
        <f>IFERROR(VLOOKUP($I331,'WM-AR'!$I$7:$AS$3267,10,FALSE),"")</f>
        <v/>
      </c>
      <c r="P331" s="714" t="str">
        <f>IFERROR(VLOOKUP($I331,'WM-AR'!$I$7:$AS$3267,12,FALSE),"")</f>
        <v/>
      </c>
      <c r="Q331" s="714" t="str">
        <f>IFERROR(VLOOKUP($I331,'WM-AR'!$I$7:$AS$3267,14,FALSE),"")</f>
        <v/>
      </c>
      <c r="R331" s="714" t="str">
        <f>IFERROR(VLOOKUP($I331,'WM-AR'!$I$7:$AS$3267,16,FALSE),"")</f>
        <v/>
      </c>
      <c r="S331" s="714" t="str">
        <f>IFERROR(VLOOKUP($I331,'WM-AR'!$I$7:$AS$3267,18,FALSE),"")</f>
        <v/>
      </c>
      <c r="T331" s="714" t="str">
        <f>IFERROR(VLOOKUP($I331,'WM-AR'!$I$7:$AS$3267,20,FALSE),"")</f>
        <v/>
      </c>
      <c r="U331" s="714" t="str">
        <f>IFERROR(VLOOKUP($I331,'WM-AR'!$I$7:$AS$3267,22,FALSE),"")</f>
        <v/>
      </c>
      <c r="V331" s="714" t="str">
        <f>IFERROR(VLOOKUP($I331,'WM-AR'!$I$7:$AS$3267,24,FALSE),"")</f>
        <v/>
      </c>
      <c r="W331" s="714" t="str">
        <f>IFERROR(VLOOKUP($I331,'WM-AR'!$I$7:$AS$3267,25,FALSE),"")</f>
        <v/>
      </c>
      <c r="X331" s="714" t="str">
        <f>IFERROR(VLOOKUP($I331,'WM-AR'!$I$7:$AS$3267,26,FALSE),"")</f>
        <v/>
      </c>
      <c r="Y331" s="714" t="str">
        <f>IFERROR(VLOOKUP($I331,'WM-AR'!$I$7:$AS$3267,27,FALSE),"")</f>
        <v/>
      </c>
      <c r="Z331" s="714" t="str">
        <f>IFERROR(VLOOKUP($I331,'WM-AR'!$I$7:$AS$3267,28,FALSE),"")</f>
        <v/>
      </c>
      <c r="AA331" s="714" t="str">
        <f>IFERROR(VLOOKUP($I331,'WM-AR'!$I$7:$AS$3267,29,FALSE),"")</f>
        <v/>
      </c>
      <c r="AB331" s="714" t="str">
        <f>IFERROR(VLOOKUP($I331,'WM-AR'!$I$7:$AS$3267,30,FALSE),"")</f>
        <v/>
      </c>
      <c r="AC331" s="714" t="str">
        <f>IFERROR(VLOOKUP($I331,'WM-AR'!$I$7:$AS$3267,31,FALSE),"")</f>
        <v/>
      </c>
      <c r="AD331" s="714" t="str">
        <f>IFERROR(VLOOKUP($I331,'WM-AR'!$I$7:$AS$3267,32,FALSE),"")</f>
        <v/>
      </c>
      <c r="AE331" s="714" t="str">
        <f>IFERROR(VLOOKUP($I331,'WM-AR'!$I$7:$AS$3267,33,FALSE),"")</f>
        <v/>
      </c>
      <c r="AF331" s="938"/>
      <c r="AG331" s="852"/>
      <c r="AH331" s="852"/>
      <c r="AI331" s="854"/>
      <c r="AJ331" s="854" t="str">
        <f t="shared" si="62"/>
        <v/>
      </c>
      <c r="AK331" s="1114"/>
      <c r="AL331" s="88" t="str">
        <f>IF(AND(ISTEXT($E331),ISTEXT($B331)),"산출기준 &gt;&gt;  "&amp;_xlfn.XLOOKUP($E331,산출기준!$D:$D,산출기준!$E:$E,"매칭실패"),"")</f>
        <v/>
      </c>
    </row>
    <row r="332" spans="2:38">
      <c r="B332" s="1111"/>
      <c r="C332" s="1166"/>
      <c r="D332" s="1166"/>
      <c r="E332" s="1166"/>
      <c r="F332" s="1166"/>
      <c r="G332" s="843"/>
      <c r="H332" s="843"/>
      <c r="I332" s="712" t="str">
        <f t="shared" si="60"/>
        <v/>
      </c>
      <c r="J332" s="714"/>
      <c r="K332" s="714" t="str">
        <f>IFERROR(VLOOKUP($I332,'WM-AR'!$I$7:$AS$3267,34,FALSE),"")</f>
        <v/>
      </c>
      <c r="L332" s="714" t="str">
        <f>IFERROR(VLOOKUP($I332,'WM-AR'!$I$7:$AS$3267,4,FALSE),"")</f>
        <v/>
      </c>
      <c r="M332" s="714" t="str">
        <f>IFERROR(VLOOKUP($I332,'WM-AR'!$I$7:$AS$3267,6,FALSE),"")</f>
        <v/>
      </c>
      <c r="N332" s="714" t="str">
        <f>IFERROR(VLOOKUP($I332,'WM-AR'!$I$7:$AS$3267,8,FALSE),"")</f>
        <v/>
      </c>
      <c r="O332" s="714" t="str">
        <f>IFERROR(VLOOKUP($I332,'WM-AR'!$I$7:$AS$3267,10,FALSE),"")</f>
        <v/>
      </c>
      <c r="P332" s="714" t="str">
        <f>IFERROR(VLOOKUP($I332,'WM-AR'!$I$7:$AS$3267,12,FALSE),"")</f>
        <v/>
      </c>
      <c r="Q332" s="714" t="str">
        <f>IFERROR(VLOOKUP($I332,'WM-AR'!$I$7:$AS$3267,14,FALSE),"")</f>
        <v/>
      </c>
      <c r="R332" s="714" t="str">
        <f>IFERROR(VLOOKUP($I332,'WM-AR'!$I$7:$AS$3267,16,FALSE),"")</f>
        <v/>
      </c>
      <c r="S332" s="714" t="str">
        <f>IFERROR(VLOOKUP($I332,'WM-AR'!$I$7:$AS$3267,18,FALSE),"")</f>
        <v/>
      </c>
      <c r="T332" s="714" t="str">
        <f>IFERROR(VLOOKUP($I332,'WM-AR'!$I$7:$AS$3267,20,FALSE),"")</f>
        <v/>
      </c>
      <c r="U332" s="714" t="str">
        <f>IFERROR(VLOOKUP($I332,'WM-AR'!$I$7:$AS$3267,22,FALSE),"")</f>
        <v/>
      </c>
      <c r="V332" s="714" t="str">
        <f>IFERROR(VLOOKUP($I332,'WM-AR'!$I$7:$AS$3267,24,FALSE),"")</f>
        <v/>
      </c>
      <c r="W332" s="714" t="str">
        <f>IFERROR(VLOOKUP($I332,'WM-AR'!$I$7:$AS$3267,25,FALSE),"")</f>
        <v/>
      </c>
      <c r="X332" s="714" t="str">
        <f>IFERROR(VLOOKUP($I332,'WM-AR'!$I$7:$AS$3267,26,FALSE),"")</f>
        <v/>
      </c>
      <c r="Y332" s="714" t="str">
        <f>IFERROR(VLOOKUP($I332,'WM-AR'!$I$7:$AS$3267,27,FALSE),"")</f>
        <v/>
      </c>
      <c r="Z332" s="714" t="str">
        <f>IFERROR(VLOOKUP($I332,'WM-AR'!$I$7:$AS$3267,28,FALSE),"")</f>
        <v/>
      </c>
      <c r="AA332" s="714" t="str">
        <f>IFERROR(VLOOKUP($I332,'WM-AR'!$I$7:$AS$3267,29,FALSE),"")</f>
        <v/>
      </c>
      <c r="AB332" s="714" t="str">
        <f>IFERROR(VLOOKUP($I332,'WM-AR'!$I$7:$AS$3267,30,FALSE),"")</f>
        <v/>
      </c>
      <c r="AC332" s="714" t="str">
        <f>IFERROR(VLOOKUP($I332,'WM-AR'!$I$7:$AS$3267,31,FALSE),"")</f>
        <v/>
      </c>
      <c r="AD332" s="714" t="str">
        <f>IFERROR(VLOOKUP($I332,'WM-AR'!$I$7:$AS$3267,32,FALSE),"")</f>
        <v/>
      </c>
      <c r="AE332" s="714" t="str">
        <f>IFERROR(VLOOKUP($I332,'WM-AR'!$I$7:$AS$3267,33,FALSE),"")</f>
        <v/>
      </c>
      <c r="AF332" s="938"/>
      <c r="AG332" s="852"/>
      <c r="AH332" s="852"/>
      <c r="AI332" s="854"/>
      <c r="AJ332" s="854" t="str">
        <f t="shared" si="62"/>
        <v/>
      </c>
      <c r="AK332" s="1114"/>
      <c r="AL332" s="88" t="str">
        <f>IF(AND(ISTEXT($E332),ISTEXT($B332)),"산출기준 &gt;&gt;  "&amp;_xlfn.XLOOKUP($E332,산출기준!$D:$D,산출기준!$E:$E,"매칭실패"),"")</f>
        <v/>
      </c>
    </row>
    <row r="333" spans="2:38">
      <c r="B333" s="1111"/>
      <c r="C333" s="1166"/>
      <c r="D333" s="1166"/>
      <c r="E333" s="1166"/>
      <c r="F333" s="1166"/>
      <c r="G333" s="843"/>
      <c r="H333" s="843"/>
      <c r="I333" s="712" t="str">
        <f t="shared" si="60"/>
        <v/>
      </c>
      <c r="J333" s="714"/>
      <c r="K333" s="714" t="str">
        <f>IFERROR(VLOOKUP($I333,'WM-AR'!$I$7:$AS$3267,34,FALSE),"")</f>
        <v/>
      </c>
      <c r="L333" s="714" t="str">
        <f>IFERROR(VLOOKUP($I333,'WM-AR'!$I$7:$AS$3267,4,FALSE),"")</f>
        <v/>
      </c>
      <c r="M333" s="714" t="str">
        <f>IFERROR(VLOOKUP($I333,'WM-AR'!$I$7:$AS$3267,6,FALSE),"")</f>
        <v/>
      </c>
      <c r="N333" s="714" t="str">
        <f>IFERROR(VLOOKUP($I333,'WM-AR'!$I$7:$AS$3267,8,FALSE),"")</f>
        <v/>
      </c>
      <c r="O333" s="714" t="str">
        <f>IFERROR(VLOOKUP($I333,'WM-AR'!$I$7:$AS$3267,10,FALSE),"")</f>
        <v/>
      </c>
      <c r="P333" s="714" t="str">
        <f>IFERROR(VLOOKUP($I333,'WM-AR'!$I$7:$AS$3267,12,FALSE),"")</f>
        <v/>
      </c>
      <c r="Q333" s="714" t="str">
        <f>IFERROR(VLOOKUP($I333,'WM-AR'!$I$7:$AS$3267,14,FALSE),"")</f>
        <v/>
      </c>
      <c r="R333" s="714" t="str">
        <f>IFERROR(VLOOKUP($I333,'WM-AR'!$I$7:$AS$3267,16,FALSE),"")</f>
        <v/>
      </c>
      <c r="S333" s="714" t="str">
        <f>IFERROR(VLOOKUP($I333,'WM-AR'!$I$7:$AS$3267,18,FALSE),"")</f>
        <v/>
      </c>
      <c r="T333" s="714" t="str">
        <f>IFERROR(VLOOKUP($I333,'WM-AR'!$I$7:$AS$3267,20,FALSE),"")</f>
        <v/>
      </c>
      <c r="U333" s="714" t="str">
        <f>IFERROR(VLOOKUP($I333,'WM-AR'!$I$7:$AS$3267,22,FALSE),"")</f>
        <v/>
      </c>
      <c r="V333" s="714" t="str">
        <f>IFERROR(VLOOKUP($I333,'WM-AR'!$I$7:$AS$3267,24,FALSE),"")</f>
        <v/>
      </c>
      <c r="W333" s="714" t="str">
        <f>IFERROR(VLOOKUP($I333,'WM-AR'!$I$7:$AS$3267,25,FALSE),"")</f>
        <v/>
      </c>
      <c r="X333" s="714" t="str">
        <f>IFERROR(VLOOKUP($I333,'WM-AR'!$I$7:$AS$3267,26,FALSE),"")</f>
        <v/>
      </c>
      <c r="Y333" s="714" t="str">
        <f>IFERROR(VLOOKUP($I333,'WM-AR'!$I$7:$AS$3267,27,FALSE),"")</f>
        <v/>
      </c>
      <c r="Z333" s="714" t="str">
        <f>IFERROR(VLOOKUP($I333,'WM-AR'!$I$7:$AS$3267,28,FALSE),"")</f>
        <v/>
      </c>
      <c r="AA333" s="714" t="str">
        <f>IFERROR(VLOOKUP($I333,'WM-AR'!$I$7:$AS$3267,29,FALSE),"")</f>
        <v/>
      </c>
      <c r="AB333" s="714" t="str">
        <f>IFERROR(VLOOKUP($I333,'WM-AR'!$I$7:$AS$3267,30,FALSE),"")</f>
        <v/>
      </c>
      <c r="AC333" s="714" t="str">
        <f>IFERROR(VLOOKUP($I333,'WM-AR'!$I$7:$AS$3267,31,FALSE),"")</f>
        <v/>
      </c>
      <c r="AD333" s="714" t="str">
        <f>IFERROR(VLOOKUP($I333,'WM-AR'!$I$7:$AS$3267,32,FALSE),"")</f>
        <v/>
      </c>
      <c r="AE333" s="714" t="str">
        <f>IFERROR(VLOOKUP($I333,'WM-AR'!$I$7:$AS$3267,33,FALSE),"")</f>
        <v/>
      </c>
      <c r="AF333" s="938"/>
      <c r="AG333" s="852"/>
      <c r="AH333" s="852"/>
      <c r="AI333" s="854"/>
      <c r="AJ333" s="854" t="str">
        <f t="shared" si="62"/>
        <v/>
      </c>
      <c r="AK333" s="1114"/>
      <c r="AL333" s="88" t="str">
        <f>IF(AND(ISTEXT($E333),ISTEXT($B333)),"산출기준 &gt;&gt;  "&amp;_xlfn.XLOOKUP($E333,산출기준!$D:$D,산출기준!$E:$E,"매칭실패"),"")</f>
        <v/>
      </c>
    </row>
    <row r="334" spans="2:38">
      <c r="B334" s="1116"/>
      <c r="C334" s="1167"/>
      <c r="D334" s="1167"/>
      <c r="E334" s="1167"/>
      <c r="F334" s="1167"/>
      <c r="G334" s="1120"/>
      <c r="H334" s="1120"/>
      <c r="I334" s="1119" t="str">
        <f t="shared" si="60"/>
        <v/>
      </c>
      <c r="J334" s="1121"/>
      <c r="K334" s="1121" t="str">
        <f>IFERROR(VLOOKUP($I334,'WM-AR'!$I$7:$AS$3267,34,FALSE),"")</f>
        <v/>
      </c>
      <c r="L334" s="1121" t="str">
        <f>IFERROR(VLOOKUP($I334,'WM-AR'!$I$7:$AS$3267,4,FALSE),"")</f>
        <v/>
      </c>
      <c r="M334" s="1121" t="str">
        <f>IFERROR(VLOOKUP($I334,'WM-AR'!$I$7:$AS$3267,6,FALSE),"")</f>
        <v/>
      </c>
      <c r="N334" s="1121" t="str">
        <f>IFERROR(VLOOKUP($I334,'WM-AR'!$I$7:$AS$3267,8,FALSE),"")</f>
        <v/>
      </c>
      <c r="O334" s="1121" t="str">
        <f>IFERROR(VLOOKUP($I334,'WM-AR'!$I$7:$AS$3267,10,FALSE),"")</f>
        <v/>
      </c>
      <c r="P334" s="1121" t="str">
        <f>IFERROR(VLOOKUP($I334,'WM-AR'!$I$7:$AS$3267,12,FALSE),"")</f>
        <v/>
      </c>
      <c r="Q334" s="1121" t="str">
        <f>IFERROR(VLOOKUP($I334,'WM-AR'!$I$7:$AS$3267,14,FALSE),"")</f>
        <v/>
      </c>
      <c r="R334" s="1121" t="str">
        <f>IFERROR(VLOOKUP($I334,'WM-AR'!$I$7:$AS$3267,16,FALSE),"")</f>
        <v/>
      </c>
      <c r="S334" s="1121" t="str">
        <f>IFERROR(VLOOKUP($I334,'WM-AR'!$I$7:$AS$3267,18,FALSE),"")</f>
        <v/>
      </c>
      <c r="T334" s="1121" t="str">
        <f>IFERROR(VLOOKUP($I334,'WM-AR'!$I$7:$AS$3267,20,FALSE),"")</f>
        <v/>
      </c>
      <c r="U334" s="1121" t="str">
        <f>IFERROR(VLOOKUP($I334,'WM-AR'!$I$7:$AS$3267,22,FALSE),"")</f>
        <v/>
      </c>
      <c r="V334" s="1121" t="str">
        <f>IFERROR(VLOOKUP($I334,'WM-AR'!$I$7:$AS$3267,24,FALSE),"")</f>
        <v/>
      </c>
      <c r="W334" s="1121" t="str">
        <f>IFERROR(VLOOKUP($I334,'WM-AR'!$I$7:$AS$3267,25,FALSE),"")</f>
        <v/>
      </c>
      <c r="X334" s="1121" t="str">
        <f>IFERROR(VLOOKUP($I334,'WM-AR'!$I$7:$AS$3267,26,FALSE),"")</f>
        <v/>
      </c>
      <c r="Y334" s="1121" t="str">
        <f>IFERROR(VLOOKUP($I334,'WM-AR'!$I$7:$AS$3267,27,FALSE),"")</f>
        <v/>
      </c>
      <c r="Z334" s="1121" t="str">
        <f>IFERROR(VLOOKUP($I334,'WM-AR'!$I$7:$AS$3267,28,FALSE),"")</f>
        <v/>
      </c>
      <c r="AA334" s="1121" t="str">
        <f>IFERROR(VLOOKUP($I334,'WM-AR'!$I$7:$AS$3267,29,FALSE),"")</f>
        <v/>
      </c>
      <c r="AB334" s="1121" t="str">
        <f>IFERROR(VLOOKUP($I334,'WM-AR'!$I$7:$AS$3267,30,FALSE),"")</f>
        <v/>
      </c>
      <c r="AC334" s="1121" t="str">
        <f>IFERROR(VLOOKUP($I334,'WM-AR'!$I$7:$AS$3267,31,FALSE),"")</f>
        <v/>
      </c>
      <c r="AD334" s="1121" t="str">
        <f>IFERROR(VLOOKUP($I334,'WM-AR'!$I$7:$AS$3267,32,FALSE),"")</f>
        <v/>
      </c>
      <c r="AE334" s="1121" t="str">
        <f>IFERROR(VLOOKUP($I334,'WM-AR'!$I$7:$AS$3267,33,FALSE),"")</f>
        <v/>
      </c>
      <c r="AF334" s="1209"/>
      <c r="AG334" s="1123"/>
      <c r="AH334" s="1123"/>
      <c r="AI334" s="1124"/>
      <c r="AJ334" s="1124" t="str">
        <f t="shared" si="62"/>
        <v/>
      </c>
      <c r="AK334" s="1125"/>
      <c r="AL334" s="88" t="str">
        <f>IF(AND(ISTEXT($E334),ISTEXT($B334)),"산출기준 &gt;&gt;  "&amp;_xlfn.XLOOKUP($E334,산출기준!$D:$D,산출기준!$E:$E,"매칭실패"),"")</f>
        <v/>
      </c>
    </row>
    <row r="335" spans="2:38" s="658" customFormat="1" ht="20.100000000000001" customHeight="1">
      <c r="B335" s="802"/>
      <c r="C335" s="662"/>
      <c r="D335" s="662"/>
      <c r="E335" s="662"/>
      <c r="F335" s="1338" t="s">
        <v>925</v>
      </c>
      <c r="G335" s="662"/>
      <c r="H335" s="662"/>
      <c r="I335" s="652"/>
      <c r="J335" s="664"/>
      <c r="K335" s="664"/>
      <c r="L335" s="664"/>
      <c r="M335" s="664"/>
      <c r="N335" s="664"/>
      <c r="O335" s="664"/>
      <c r="P335" s="664"/>
      <c r="Q335" s="664"/>
      <c r="R335" s="664"/>
      <c r="S335" s="664"/>
      <c r="T335" s="664"/>
      <c r="U335" s="664"/>
      <c r="V335" s="664"/>
      <c r="W335" s="664"/>
      <c r="X335" s="664"/>
      <c r="Y335" s="664"/>
      <c r="Z335" s="664"/>
      <c r="AA335" s="664"/>
      <c r="AB335" s="664"/>
      <c r="AC335" s="664"/>
      <c r="AD335" s="664"/>
      <c r="AE335" s="664"/>
      <c r="AF335" s="660"/>
      <c r="AG335" s="665"/>
      <c r="AH335" s="665"/>
      <c r="AI335" s="666"/>
      <c r="AJ335" s="666"/>
      <c r="AK335" s="662"/>
      <c r="AL335" s="658" t="str">
        <f>IF(AND(ISTEXT($E335),ISTEXT($B335)),"산출기준 &gt;&gt;  "&amp;_xlfn.XLOOKUP($E335,산출기준!$D:$D,산출기준!$E:$E,"매칭실패"),"")</f>
        <v/>
      </c>
    </row>
    <row r="336" spans="2:38" ht="34.9" customHeight="1">
      <c r="B336" s="808" t="str" cm="1">
        <f t="array" aca="1" ref="B336" ca="1">_xlfn.IFNA(INDIRECT("Family_표준_구성도!B"&amp;MATCH(F336,INDIRECT("Family_표준_구성도!"&amp;"C:C"),0)),"")</f>
        <v>6.2.5.1.3</v>
      </c>
      <c r="C336" s="668" t="s">
        <v>1903</v>
      </c>
      <c r="D336" s="809"/>
      <c r="E336" s="668" t="s">
        <v>2006</v>
      </c>
      <c r="F336" s="1079" t="s">
        <v>1024</v>
      </c>
      <c r="G336" s="811"/>
      <c r="H336" s="1079"/>
      <c r="I336" s="674" t="str">
        <f t="shared" ref="I336:I346" si="63">LEFT(H336,14)</f>
        <v/>
      </c>
      <c r="J336" s="674"/>
      <c r="K336" s="674"/>
      <c r="L336" s="674"/>
      <c r="M336" s="674"/>
      <c r="N336" s="675"/>
      <c r="O336" s="676"/>
      <c r="P336" s="677"/>
      <c r="Q336" s="677"/>
      <c r="R336" s="677"/>
      <c r="S336" s="677"/>
      <c r="T336" s="677"/>
      <c r="U336" s="677"/>
      <c r="V336" s="678"/>
      <c r="W336" s="679"/>
      <c r="X336" s="679"/>
      <c r="Y336" s="679"/>
      <c r="Z336" s="679"/>
      <c r="AA336" s="679"/>
      <c r="AB336" s="679"/>
      <c r="AC336" s="679"/>
      <c r="AD336" s="679"/>
      <c r="AE336" s="679"/>
      <c r="AF336" s="1312" t="s">
        <v>3649</v>
      </c>
      <c r="AG336" s="682"/>
      <c r="AH336" s="682"/>
      <c r="AI336" s="682"/>
      <c r="AJ336" s="682"/>
      <c r="AK336" s="903"/>
      <c r="AL336" s="88" t="str">
        <f ca="1">IF(AND(ISTEXT($E336),ISTEXT($B336)),"산출기준 &gt;&gt;  "&amp;_xlfn.XLOOKUP($E336,산출기준!$D:$D,산출기준!$E:$E,"매칭실패"),"")</f>
        <v>산출기준 &gt;&gt;  [Steel Beam]</v>
      </c>
    </row>
    <row r="337" spans="2:38" ht="49.9" customHeight="1" outlineLevel="1">
      <c r="B337" s="758"/>
      <c r="C337" s="759"/>
      <c r="D337" s="759"/>
      <c r="E337" s="759"/>
      <c r="F337" s="1080" t="s">
        <v>3488</v>
      </c>
      <c r="G337" s="759" t="str">
        <f t="shared" ref="G337:G340" si="64">IF(IF(N337=0,"",N337)&amp;" | "&amp;IF(O337=0,"",O337)&amp;" | "&amp;IF(Q337=0,"",Q337)&amp;" | "&amp;IF(R337=0,"",R337)=" |  |  | ","",IF(N337=0,"",N337)&amp;" | "&amp;IF(O337=0,"",O337)&amp;" | "&amp;IF(Q337=0,"",Q337)&amp;" | "&amp;IF(R337=0,"",R337))</f>
        <v xml:space="preserve">Light Steel - Standard |  |  | </v>
      </c>
      <c r="H337" s="816" t="s">
        <v>3512</v>
      </c>
      <c r="I337" s="765" t="str">
        <f t="shared" si="63"/>
        <v>S01AA074-00001</v>
      </c>
      <c r="J337" s="766"/>
      <c r="K337" s="766" t="str">
        <f>IFERROR(VLOOKUP($I337,'WM-AR'!$I$7:$AS$3267,34,FALSE),"")</f>
        <v>TON</v>
      </c>
      <c r="L337" s="766" t="str">
        <f>IFERROR(VLOOKUP($I337,'WM-AR'!$I$7:$AS$3267,4,FALSE),"")</f>
        <v>Main Steel Structure Fabrication Work</v>
      </c>
      <c r="M337" s="766" t="str">
        <f>IFERROR(VLOOKUP($I337,'WM-AR'!$I$7:$AS$3267,6,FALSE),"")</f>
        <v>Shelter/Building</v>
      </c>
      <c r="N337" s="766" t="str">
        <f>IFERROR(VLOOKUP($I337,'WM-AR'!$I$7:$AS$3267,8,FALSE),"")</f>
        <v>Light Steel - Standard</v>
      </c>
      <c r="O337" s="766">
        <f>IFERROR(VLOOKUP($I337,'WM-AR'!$I$7:$AS$3267,10,FALSE),"")</f>
        <v>0</v>
      </c>
      <c r="P337" s="766">
        <f>IFERROR(VLOOKUP($I337,'WM-AR'!$I$7:$AS$3267,12,FALSE),"")</f>
        <v>0</v>
      </c>
      <c r="Q337" s="766" t="str">
        <f>IFERROR(VLOOKUP($I337,'WM-AR'!$I$7:$AS$3267,14,FALSE),"")</f>
        <v/>
      </c>
      <c r="R337" s="766" t="str">
        <f>IFERROR(VLOOKUP($I337,'WM-AR'!$I$7:$AS$3267,16,FALSE),"")</f>
        <v/>
      </c>
      <c r="S337" s="766" t="str">
        <f>IFERROR(VLOOKUP($I337,'WM-AR'!$I$7:$AS$3267,18,FALSE),"")</f>
        <v/>
      </c>
      <c r="T337" s="766" t="str">
        <f>IFERROR(VLOOKUP($I337,'WM-AR'!$I$7:$AS$3267,20,FALSE),"")</f>
        <v/>
      </c>
      <c r="U337" s="766" t="str">
        <f>IFERROR(VLOOKUP($I337,'WM-AR'!$I$7:$AS$3267,22,FALSE),"")</f>
        <v/>
      </c>
      <c r="V337" s="766" t="str">
        <f>IFERROR(VLOOKUP($I337,'WM-AR'!$I$7:$AS$3267,24,FALSE),"")</f>
        <v/>
      </c>
      <c r="W337" s="766">
        <f>IFERROR(VLOOKUP($I337,'WM-AR'!$I$7:$AS$3267,25,FALSE),"")</f>
        <v>0</v>
      </c>
      <c r="X337" s="766">
        <f>IFERROR(VLOOKUP($I337,'WM-AR'!$I$7:$AS$3267,26,FALSE),"")</f>
        <v>0</v>
      </c>
      <c r="Y337" s="766">
        <f>IFERROR(VLOOKUP($I337,'WM-AR'!$I$7:$AS$3267,27,FALSE),"")</f>
        <v>0</v>
      </c>
      <c r="Z337" s="766">
        <f>IFERROR(VLOOKUP($I337,'WM-AR'!$I$7:$AS$3267,28,FALSE),"")</f>
        <v>0</v>
      </c>
      <c r="AA337" s="766" t="str">
        <f>IFERROR(VLOOKUP($I337,'WM-AR'!$I$7:$AS$3267,29,FALSE),"")</f>
        <v>Material: (   )</v>
      </c>
      <c r="AB337" s="766">
        <f>IFERROR(VLOOKUP($I337,'WM-AR'!$I$7:$AS$3267,30,FALSE),"")</f>
        <v>0</v>
      </c>
      <c r="AC337" s="766">
        <f>IFERROR(VLOOKUP($I337,'WM-AR'!$I$7:$AS$3267,31,FALSE),"")</f>
        <v>0</v>
      </c>
      <c r="AD337" s="766">
        <f>IFERROR(VLOOKUP($I337,'WM-AR'!$I$7:$AS$3267,32,FALSE),"")</f>
        <v>0</v>
      </c>
      <c r="AE337" s="766" t="str">
        <f>IFERROR(VLOOKUP($I337,'WM-AR'!$I$7:$AS$3267,33,FALSE),"")</f>
        <v>(30)KG/M&gt;Weight</v>
      </c>
      <c r="AF337" s="1313" t="str">
        <f>_xlfn.CONCAT("- Material: ( ",AF336," )",CHAR(10),"- (",$H$57,")KG/M&gt;Weight")</f>
        <v>- Material: ( KSD3568 )
- (30)KG/M&gt;Weight</v>
      </c>
      <c r="AG337" s="1134" t="s">
        <v>3586</v>
      </c>
      <c r="AH337" s="1134" t="s">
        <v>3586</v>
      </c>
      <c r="AI337" s="1340"/>
      <c r="AJ337" s="1340" t="str">
        <f t="shared" ref="AJ337:AJ346" si="65">K337</f>
        <v>TON</v>
      </c>
      <c r="AK337" s="905"/>
      <c r="AL337" s="88" t="str">
        <f>IF(AND(ISTEXT($E337),ISTEXT($B337)),"산출기준 &gt;&gt;  "&amp;_xlfn.XLOOKUP($E337,산출기준!$D:$D,산출기준!$E:$E,"매칭실패"),"")</f>
        <v/>
      </c>
    </row>
    <row r="338" spans="2:38" ht="49.9" customHeight="1" outlineLevel="1">
      <c r="B338" s="772"/>
      <c r="C338" s="773"/>
      <c r="D338" s="773"/>
      <c r="E338" s="773"/>
      <c r="F338" s="1083" t="s">
        <v>3492</v>
      </c>
      <c r="G338" s="759" t="str">
        <f t="shared" si="64"/>
        <v xml:space="preserve">Light Steel |  |  | </v>
      </c>
      <c r="H338" s="816" t="s">
        <v>3532</v>
      </c>
      <c r="I338" s="765" t="str">
        <f t="shared" si="63"/>
        <v>S03AA084-00001</v>
      </c>
      <c r="J338" s="766"/>
      <c r="K338" s="766" t="str">
        <f>IFERROR(VLOOKUP($I338,'WM-AR'!$I$7:$AS$3267,34,FALSE),"")</f>
        <v>TON</v>
      </c>
      <c r="L338" s="766" t="str">
        <f>IFERROR(VLOOKUP($I338,'WM-AR'!$I$7:$AS$3267,4,FALSE),"")</f>
        <v>Main Steel Structure Erection Work</v>
      </c>
      <c r="M338" s="766" t="str">
        <f>IFERROR(VLOOKUP($I338,'WM-AR'!$I$7:$AS$3267,6,FALSE),"")</f>
        <v>Shelter/Building</v>
      </c>
      <c r="N338" s="766" t="str">
        <f>IFERROR(VLOOKUP($I338,'WM-AR'!$I$7:$AS$3267,8,FALSE),"")</f>
        <v>Light Steel</v>
      </c>
      <c r="O338" s="766">
        <f>IFERROR(VLOOKUP($I338,'WM-AR'!$I$7:$AS$3267,10,FALSE),"")</f>
        <v>0</v>
      </c>
      <c r="P338" s="766">
        <f>IFERROR(VLOOKUP($I338,'WM-AR'!$I$7:$AS$3267,12,FALSE),"")</f>
        <v>0</v>
      </c>
      <c r="Q338" s="766" t="str">
        <f>IFERROR(VLOOKUP($I338,'WM-AR'!$I$7:$AS$3267,14,FALSE),"")</f>
        <v/>
      </c>
      <c r="R338" s="766" t="str">
        <f>IFERROR(VLOOKUP($I338,'WM-AR'!$I$7:$AS$3267,16,FALSE),"")</f>
        <v/>
      </c>
      <c r="S338" s="766" t="str">
        <f>IFERROR(VLOOKUP($I338,'WM-AR'!$I$7:$AS$3267,18,FALSE),"")</f>
        <v/>
      </c>
      <c r="T338" s="766" t="str">
        <f>IFERROR(VLOOKUP($I338,'WM-AR'!$I$7:$AS$3267,20,FALSE),"")</f>
        <v/>
      </c>
      <c r="U338" s="766" t="str">
        <f>IFERROR(VLOOKUP($I338,'WM-AR'!$I$7:$AS$3267,22,FALSE),"")</f>
        <v/>
      </c>
      <c r="V338" s="766" t="str">
        <f>IFERROR(VLOOKUP($I338,'WM-AR'!$I$7:$AS$3267,24,FALSE),"")</f>
        <v/>
      </c>
      <c r="W338" s="766">
        <f>IFERROR(VLOOKUP($I338,'WM-AR'!$I$7:$AS$3267,25,FALSE),"")</f>
        <v>0</v>
      </c>
      <c r="X338" s="766">
        <f>IFERROR(VLOOKUP($I338,'WM-AR'!$I$7:$AS$3267,26,FALSE),"")</f>
        <v>0</v>
      </c>
      <c r="Y338" s="766">
        <f>IFERROR(VLOOKUP($I338,'WM-AR'!$I$7:$AS$3267,27,FALSE),"")</f>
        <v>0</v>
      </c>
      <c r="Z338" s="766">
        <f>IFERROR(VLOOKUP($I338,'WM-AR'!$I$7:$AS$3267,28,FALSE),"")</f>
        <v>0</v>
      </c>
      <c r="AA338" s="766" t="str">
        <f>IFERROR(VLOOKUP($I338,'WM-AR'!$I$7:$AS$3267,29,FALSE),"")</f>
        <v>Material: (   )</v>
      </c>
      <c r="AB338" s="766">
        <f>IFERROR(VLOOKUP($I338,'WM-AR'!$I$7:$AS$3267,30,FALSE),"")</f>
        <v>0</v>
      </c>
      <c r="AC338" s="766">
        <f>IFERROR(VLOOKUP($I338,'WM-AR'!$I$7:$AS$3267,31,FALSE),"")</f>
        <v>0</v>
      </c>
      <c r="AD338" s="766">
        <f>IFERROR(VLOOKUP($I338,'WM-AR'!$I$7:$AS$3267,32,FALSE),"")</f>
        <v>0</v>
      </c>
      <c r="AE338" s="766">
        <f>IFERROR(VLOOKUP($I338,'WM-AR'!$I$7:$AS$3267,33,FALSE),"")</f>
        <v>0</v>
      </c>
      <c r="AF338" s="1313" t="str">
        <f>_xlfn.CONCAT("- Material: ( ",AF336," )")</f>
        <v>- Material: ( KSD3568 )</v>
      </c>
      <c r="AG338" s="1314" t="s">
        <v>3587</v>
      </c>
      <c r="AH338" s="1314" t="s">
        <v>3587</v>
      </c>
      <c r="AI338" s="1340"/>
      <c r="AJ338" s="1340" t="str">
        <f t="shared" si="65"/>
        <v>TON</v>
      </c>
      <c r="AK338" s="1267"/>
      <c r="AL338" s="88" t="str">
        <f>IF(AND(ISTEXT($E338),ISTEXT($B338)),"산출기준 &gt;&gt;  "&amp;_xlfn.XLOOKUP($E338,산출기준!$D:$D,산출기준!$E:$E,"매칭실패"),"")</f>
        <v/>
      </c>
    </row>
    <row r="339" spans="2:38" ht="49.9" customHeight="1" outlineLevel="1">
      <c r="B339" s="758"/>
      <c r="C339" s="759"/>
      <c r="D339" s="759"/>
      <c r="E339" s="759"/>
      <c r="F339" s="1315" t="s">
        <v>1976</v>
      </c>
      <c r="G339" s="759" t="str">
        <f>IF(IF(N339=0,"",N339)&amp;" | "&amp;IF(O339=0,"",O339)&amp;" | "&amp;IF(Q339=0,"",Q339)&amp;" | "&amp;IF(R339=0,"",R339)=" |  |  | ","",IF(N339=0,"",N339)&amp;" | "&amp;IF(O339=0,"",O339)&amp;" | "&amp;IF(Q339=0,"",Q339)&amp;" | "&amp;IF(R339=0,"",R339))</f>
        <v xml:space="preserve">Plates - Gusset, Stiffener, ETC |  |  | </v>
      </c>
      <c r="H339" s="1153" t="s">
        <v>3495</v>
      </c>
      <c r="I339" s="765" t="str">
        <f>LEFT(H339,14)</f>
        <v>S01AA009-00001</v>
      </c>
      <c r="J339" s="766"/>
      <c r="K339" s="766" t="s">
        <v>3496</v>
      </c>
      <c r="L339" s="766" t="s">
        <v>3497</v>
      </c>
      <c r="M339" s="766" t="s">
        <v>3498</v>
      </c>
      <c r="N339" s="766" t="s">
        <v>3499</v>
      </c>
      <c r="O339" s="766">
        <v>0</v>
      </c>
      <c r="P339" s="766">
        <v>0</v>
      </c>
      <c r="Q339" s="766">
        <v>0</v>
      </c>
      <c r="R339" s="766">
        <v>0</v>
      </c>
      <c r="S339" s="766">
        <v>0</v>
      </c>
      <c r="T339" s="766">
        <v>0</v>
      </c>
      <c r="U339" s="766">
        <v>0</v>
      </c>
      <c r="V339" s="766">
        <v>0</v>
      </c>
      <c r="W339" s="766">
        <v>0</v>
      </c>
      <c r="X339" s="766">
        <v>0</v>
      </c>
      <c r="Y339" s="766">
        <v>0</v>
      </c>
      <c r="Z339" s="766">
        <v>0</v>
      </c>
      <c r="AA339" s="766" t="s">
        <v>3500</v>
      </c>
      <c r="AB339" s="766">
        <v>0</v>
      </c>
      <c r="AC339" s="766">
        <v>0</v>
      </c>
      <c r="AD339" s="766">
        <v>0</v>
      </c>
      <c r="AE339" s="766">
        <v>0</v>
      </c>
      <c r="AF339" s="817"/>
      <c r="AG339" s="1314" t="s">
        <v>3588</v>
      </c>
      <c r="AH339" s="1314" t="s">
        <v>3588</v>
      </c>
      <c r="AI339" s="769"/>
      <c r="AJ339" s="769" t="str">
        <f>K339</f>
        <v>TON</v>
      </c>
      <c r="AK339" s="1341"/>
      <c r="AL339" s="88" t="s">
        <v>2965</v>
      </c>
    </row>
    <row r="340" spans="2:38" ht="49.9" customHeight="1" outlineLevel="1">
      <c r="B340" s="772"/>
      <c r="C340" s="773"/>
      <c r="D340" s="773"/>
      <c r="E340" s="773"/>
      <c r="F340" s="1083" t="s">
        <v>3502</v>
      </c>
      <c r="G340" s="759" t="str">
        <f t="shared" si="64"/>
        <v xml:space="preserve">for Non-Fireproofed Steel Surface |  |  | </v>
      </c>
      <c r="H340" s="816" t="s">
        <v>3503</v>
      </c>
      <c r="I340" s="765" t="str">
        <f t="shared" si="63"/>
        <v>S41AA051-00001</v>
      </c>
      <c r="J340" s="766"/>
      <c r="K340" s="766" t="str">
        <f>IFERROR(VLOOKUP($I340,'WM-AR'!$I$7:$AS$3267,34,FALSE),"")</f>
        <v>M2</v>
      </c>
      <c r="L340" s="766" t="str">
        <f>IFERROR(VLOOKUP($I340,'WM-AR'!$I$7:$AS$3267,4,FALSE),"")</f>
        <v>Steel Structure Paint Work</v>
      </c>
      <c r="M340" s="766" t="str">
        <f>IFERROR(VLOOKUP($I340,'WM-AR'!$I$7:$AS$3267,6,FALSE),"")</f>
        <v>Shelter/Building</v>
      </c>
      <c r="N340" s="766" t="str">
        <f>IFERROR(VLOOKUP($I340,'WM-AR'!$I$7:$AS$3267,8,FALSE),"")</f>
        <v>for Non-Fireproofed Steel Surface</v>
      </c>
      <c r="O340" s="766">
        <f>IFERROR(VLOOKUP($I340,'WM-AR'!$I$7:$AS$3267,10,FALSE),"")</f>
        <v>0</v>
      </c>
      <c r="P340" s="766">
        <f>IFERROR(VLOOKUP($I340,'WM-AR'!$I$7:$AS$3267,12,FALSE),"")</f>
        <v>0</v>
      </c>
      <c r="Q340" s="766" t="str">
        <f>IFERROR(VLOOKUP($I340,'WM-AR'!$I$7:$AS$3267,14,FALSE),"")</f>
        <v/>
      </c>
      <c r="R340" s="766" t="str">
        <f>IFERROR(VLOOKUP($I340,'WM-AR'!$I$7:$AS$3267,16,FALSE),"")</f>
        <v/>
      </c>
      <c r="S340" s="766" t="str">
        <f>IFERROR(VLOOKUP($I340,'WM-AR'!$I$7:$AS$3267,18,FALSE),"")</f>
        <v/>
      </c>
      <c r="T340" s="766" t="str">
        <f>IFERROR(VLOOKUP($I340,'WM-AR'!$I$7:$AS$3267,20,FALSE),"")</f>
        <v/>
      </c>
      <c r="U340" s="766" t="str">
        <f>IFERROR(VLOOKUP($I340,'WM-AR'!$I$7:$AS$3267,22,FALSE),"")</f>
        <v/>
      </c>
      <c r="V340" s="766" t="str">
        <f>IFERROR(VLOOKUP($I340,'WM-AR'!$I$7:$AS$3267,24,FALSE),"")</f>
        <v/>
      </c>
      <c r="W340" s="766">
        <f>IFERROR(VLOOKUP($I340,'WM-AR'!$I$7:$AS$3267,25,FALSE),"")</f>
        <v>0</v>
      </c>
      <c r="X340" s="766">
        <f>IFERROR(VLOOKUP($I340,'WM-AR'!$I$7:$AS$3267,26,FALSE),"")</f>
        <v>0</v>
      </c>
      <c r="Y340" s="766">
        <f>IFERROR(VLOOKUP($I340,'WM-AR'!$I$7:$AS$3267,27,FALSE),"")</f>
        <v>0</v>
      </c>
      <c r="Z340" s="766">
        <f>IFERROR(VLOOKUP($I340,'WM-AR'!$I$7:$AS$3267,28,FALSE),"")</f>
        <v>0</v>
      </c>
      <c r="AA340" s="766" t="str">
        <f>IFERROR(VLOOKUP($I340,'WM-AR'!$I$7:$AS$3267,29,FALSE),"")</f>
        <v>Material: (   )</v>
      </c>
      <c r="AB340" s="766">
        <f>IFERROR(VLOOKUP($I340,'WM-AR'!$I$7:$AS$3267,30,FALSE),"")</f>
        <v>0</v>
      </c>
      <c r="AC340" s="766">
        <f>IFERROR(VLOOKUP($I340,'WM-AR'!$I$7:$AS$3267,31,FALSE),"")</f>
        <v>0</v>
      </c>
      <c r="AD340" s="766">
        <f>IFERROR(VLOOKUP($I340,'WM-AR'!$I$7:$AS$3267,32,FALSE),"")</f>
        <v>0</v>
      </c>
      <c r="AE340" s="766">
        <f>IFERROR(VLOOKUP($I340,'WM-AR'!$I$7:$AS$3267,33,FALSE),"")</f>
        <v>0</v>
      </c>
      <c r="AF340" s="767"/>
      <c r="AG340" s="1342" t="s">
        <v>3589</v>
      </c>
      <c r="AH340" s="1342" t="s">
        <v>3589</v>
      </c>
      <c r="AI340" s="1340"/>
      <c r="AJ340" s="1340" t="str">
        <f t="shared" si="65"/>
        <v>M2</v>
      </c>
      <c r="AK340" s="1267"/>
      <c r="AL340" s="88" t="str">
        <f>IF(AND(ISTEXT($E340),ISTEXT($B340)),"산출기준 &gt;&gt;  "&amp;_xlfn.XLOOKUP($E340,산출기준!$D:$D,산출기준!$E:$E,"매칭실패"),"")</f>
        <v/>
      </c>
    </row>
    <row r="341" spans="2:38">
      <c r="B341" s="1127"/>
      <c r="C341" s="1165"/>
      <c r="D341" s="1165"/>
      <c r="E341" s="1165"/>
      <c r="F341" s="1165"/>
      <c r="G341" s="1131" t="s">
        <v>2342</v>
      </c>
      <c r="H341" s="1131"/>
      <c r="I341" s="1130" t="str">
        <f t="shared" si="63"/>
        <v/>
      </c>
      <c r="J341" s="1132"/>
      <c r="K341" s="1132" t="str">
        <f>IFERROR(VLOOKUP($I341,'WM-AR'!$I$7:$AS$3267,34,FALSE),"")</f>
        <v/>
      </c>
      <c r="L341" s="1132" t="str">
        <f>IFERROR(VLOOKUP($I341,'WM-AR'!$I$7:$AS$3267,4,FALSE),"")</f>
        <v/>
      </c>
      <c r="M341" s="1132" t="str">
        <f>IFERROR(VLOOKUP($I341,'WM-AR'!$I$7:$AS$3267,6,FALSE),"")</f>
        <v/>
      </c>
      <c r="N341" s="1132" t="str">
        <f>IFERROR(VLOOKUP($I341,'WM-AR'!$I$7:$AS$3267,8,FALSE),"")</f>
        <v/>
      </c>
      <c r="O341" s="1132" t="str">
        <f>IFERROR(VLOOKUP($I341,'WM-AR'!$I$7:$AS$3267,10,FALSE),"")</f>
        <v/>
      </c>
      <c r="P341" s="1132" t="str">
        <f>IFERROR(VLOOKUP($I341,'WM-AR'!$I$7:$AS$3267,12,FALSE),"")</f>
        <v/>
      </c>
      <c r="Q341" s="1132" t="str">
        <f>IFERROR(VLOOKUP($I341,'WM-AR'!$I$7:$AS$3267,14,FALSE),"")</f>
        <v/>
      </c>
      <c r="R341" s="1132" t="str">
        <f>IFERROR(VLOOKUP($I341,'WM-AR'!$I$7:$AS$3267,16,FALSE),"")</f>
        <v/>
      </c>
      <c r="S341" s="1132" t="str">
        <f>IFERROR(VLOOKUP($I341,'WM-AR'!$I$7:$AS$3267,18,FALSE),"")</f>
        <v/>
      </c>
      <c r="T341" s="1132" t="str">
        <f>IFERROR(VLOOKUP($I341,'WM-AR'!$I$7:$AS$3267,20,FALSE),"")</f>
        <v/>
      </c>
      <c r="U341" s="1132" t="str">
        <f>IFERROR(VLOOKUP($I341,'WM-AR'!$I$7:$AS$3267,22,FALSE),"")</f>
        <v/>
      </c>
      <c r="V341" s="1132" t="str">
        <f>IFERROR(VLOOKUP($I341,'WM-AR'!$I$7:$AS$3267,24,FALSE),"")</f>
        <v/>
      </c>
      <c r="W341" s="1132" t="str">
        <f>IFERROR(VLOOKUP($I341,'WM-AR'!$I$7:$AS$3267,25,FALSE),"")</f>
        <v/>
      </c>
      <c r="X341" s="1132" t="str">
        <f>IFERROR(VLOOKUP($I341,'WM-AR'!$I$7:$AS$3267,26,FALSE),"")</f>
        <v/>
      </c>
      <c r="Y341" s="1132" t="str">
        <f>IFERROR(VLOOKUP($I341,'WM-AR'!$I$7:$AS$3267,27,FALSE),"")</f>
        <v/>
      </c>
      <c r="Z341" s="1132" t="str">
        <f>IFERROR(VLOOKUP($I341,'WM-AR'!$I$7:$AS$3267,28,FALSE),"")</f>
        <v/>
      </c>
      <c r="AA341" s="1132" t="str">
        <f>IFERROR(VLOOKUP($I341,'WM-AR'!$I$7:$AS$3267,29,FALSE),"")</f>
        <v/>
      </c>
      <c r="AB341" s="1132" t="str">
        <f>IFERROR(VLOOKUP($I341,'WM-AR'!$I$7:$AS$3267,30,FALSE),"")</f>
        <v/>
      </c>
      <c r="AC341" s="1132" t="str">
        <f>IFERROR(VLOOKUP($I341,'WM-AR'!$I$7:$AS$3267,31,FALSE),"")</f>
        <v/>
      </c>
      <c r="AD341" s="1132" t="str">
        <f>IFERROR(VLOOKUP($I341,'WM-AR'!$I$7:$AS$3267,32,FALSE),"")</f>
        <v/>
      </c>
      <c r="AE341" s="1132" t="str">
        <f>IFERROR(VLOOKUP($I341,'WM-AR'!$I$7:$AS$3267,33,FALSE),"")</f>
        <v/>
      </c>
      <c r="AF341" s="1190" t="s">
        <v>3553</v>
      </c>
      <c r="AG341" s="1134"/>
      <c r="AH341" s="1134"/>
      <c r="AI341" s="1135"/>
      <c r="AJ341" s="1135" t="str">
        <f t="shared" si="65"/>
        <v/>
      </c>
      <c r="AK341" s="1136"/>
      <c r="AL341" s="88" t="str">
        <f>IF(AND(ISTEXT($E341),ISTEXT($B341)),"산출기준 &gt;&gt;  "&amp;_xlfn.XLOOKUP($E341,산출기준!$D:$D,산출기준!$E:$E,"매칭실패"),"")</f>
        <v/>
      </c>
    </row>
    <row r="342" spans="2:38">
      <c r="B342" s="1111"/>
      <c r="C342" s="1166"/>
      <c r="D342" s="1166"/>
      <c r="E342" s="1166"/>
      <c r="F342" s="1166"/>
      <c r="G342" s="843"/>
      <c r="H342" s="843"/>
      <c r="I342" s="712" t="str">
        <f t="shared" si="63"/>
        <v/>
      </c>
      <c r="J342" s="714"/>
      <c r="K342" s="714" t="str">
        <f>IFERROR(VLOOKUP($I342,'WM-AR'!$I$7:$AS$3267,34,FALSE),"")</f>
        <v/>
      </c>
      <c r="L342" s="714" t="str">
        <f>IFERROR(VLOOKUP($I342,'WM-AR'!$I$7:$AS$3267,4,FALSE),"")</f>
        <v/>
      </c>
      <c r="M342" s="714" t="str">
        <f>IFERROR(VLOOKUP($I342,'WM-AR'!$I$7:$AS$3267,6,FALSE),"")</f>
        <v/>
      </c>
      <c r="N342" s="714" t="str">
        <f>IFERROR(VLOOKUP($I342,'WM-AR'!$I$7:$AS$3267,8,FALSE),"")</f>
        <v/>
      </c>
      <c r="O342" s="714" t="str">
        <f>IFERROR(VLOOKUP($I342,'WM-AR'!$I$7:$AS$3267,10,FALSE),"")</f>
        <v/>
      </c>
      <c r="P342" s="714" t="str">
        <f>IFERROR(VLOOKUP($I342,'WM-AR'!$I$7:$AS$3267,12,FALSE),"")</f>
        <v/>
      </c>
      <c r="Q342" s="714" t="str">
        <f>IFERROR(VLOOKUP($I342,'WM-AR'!$I$7:$AS$3267,14,FALSE),"")</f>
        <v/>
      </c>
      <c r="R342" s="714" t="str">
        <f>IFERROR(VLOOKUP($I342,'WM-AR'!$I$7:$AS$3267,16,FALSE),"")</f>
        <v/>
      </c>
      <c r="S342" s="714" t="str">
        <f>IFERROR(VLOOKUP($I342,'WM-AR'!$I$7:$AS$3267,18,FALSE),"")</f>
        <v/>
      </c>
      <c r="T342" s="714" t="str">
        <f>IFERROR(VLOOKUP($I342,'WM-AR'!$I$7:$AS$3267,20,FALSE),"")</f>
        <v/>
      </c>
      <c r="U342" s="714" t="str">
        <f>IFERROR(VLOOKUP($I342,'WM-AR'!$I$7:$AS$3267,22,FALSE),"")</f>
        <v/>
      </c>
      <c r="V342" s="714" t="str">
        <f>IFERROR(VLOOKUP($I342,'WM-AR'!$I$7:$AS$3267,24,FALSE),"")</f>
        <v/>
      </c>
      <c r="W342" s="714" t="str">
        <f>IFERROR(VLOOKUP($I342,'WM-AR'!$I$7:$AS$3267,25,FALSE),"")</f>
        <v/>
      </c>
      <c r="X342" s="714" t="str">
        <f>IFERROR(VLOOKUP($I342,'WM-AR'!$I$7:$AS$3267,26,FALSE),"")</f>
        <v/>
      </c>
      <c r="Y342" s="714" t="str">
        <f>IFERROR(VLOOKUP($I342,'WM-AR'!$I$7:$AS$3267,27,FALSE),"")</f>
        <v/>
      </c>
      <c r="Z342" s="714" t="str">
        <f>IFERROR(VLOOKUP($I342,'WM-AR'!$I$7:$AS$3267,28,FALSE),"")</f>
        <v/>
      </c>
      <c r="AA342" s="714" t="str">
        <f>IFERROR(VLOOKUP($I342,'WM-AR'!$I$7:$AS$3267,29,FALSE),"")</f>
        <v/>
      </c>
      <c r="AB342" s="714" t="str">
        <f>IFERROR(VLOOKUP($I342,'WM-AR'!$I$7:$AS$3267,30,FALSE),"")</f>
        <v/>
      </c>
      <c r="AC342" s="714" t="str">
        <f>IFERROR(VLOOKUP($I342,'WM-AR'!$I$7:$AS$3267,31,FALSE),"")</f>
        <v/>
      </c>
      <c r="AD342" s="714" t="str">
        <f>IFERROR(VLOOKUP($I342,'WM-AR'!$I$7:$AS$3267,32,FALSE),"")</f>
        <v/>
      </c>
      <c r="AE342" s="714" t="str">
        <f>IFERROR(VLOOKUP($I342,'WM-AR'!$I$7:$AS$3267,33,FALSE),"")</f>
        <v/>
      </c>
      <c r="AF342" s="938"/>
      <c r="AG342" s="852"/>
      <c r="AH342" s="852"/>
      <c r="AI342" s="854"/>
      <c r="AJ342" s="854" t="str">
        <f t="shared" si="65"/>
        <v/>
      </c>
      <c r="AK342" s="1114"/>
      <c r="AL342" s="88" t="str">
        <f>IF(AND(ISTEXT($E342),ISTEXT($B342)),"산출기준 &gt;&gt;  "&amp;_xlfn.XLOOKUP($E342,산출기준!$D:$D,산출기준!$E:$E,"매칭실패"),"")</f>
        <v/>
      </c>
    </row>
    <row r="343" spans="2:38">
      <c r="B343" s="1111"/>
      <c r="C343" s="1166"/>
      <c r="D343" s="1166"/>
      <c r="E343" s="1166"/>
      <c r="F343" s="1166"/>
      <c r="G343" s="843"/>
      <c r="H343" s="843"/>
      <c r="I343" s="712" t="str">
        <f t="shared" si="63"/>
        <v/>
      </c>
      <c r="J343" s="714"/>
      <c r="K343" s="714" t="str">
        <f>IFERROR(VLOOKUP($I343,'WM-AR'!$I$7:$AS$3267,34,FALSE),"")</f>
        <v/>
      </c>
      <c r="L343" s="714" t="str">
        <f>IFERROR(VLOOKUP($I343,'WM-AR'!$I$7:$AS$3267,4,FALSE),"")</f>
        <v/>
      </c>
      <c r="M343" s="714" t="str">
        <f>IFERROR(VLOOKUP($I343,'WM-AR'!$I$7:$AS$3267,6,FALSE),"")</f>
        <v/>
      </c>
      <c r="N343" s="714" t="str">
        <f>IFERROR(VLOOKUP($I343,'WM-AR'!$I$7:$AS$3267,8,FALSE),"")</f>
        <v/>
      </c>
      <c r="O343" s="714" t="str">
        <f>IFERROR(VLOOKUP($I343,'WM-AR'!$I$7:$AS$3267,10,FALSE),"")</f>
        <v/>
      </c>
      <c r="P343" s="714" t="str">
        <f>IFERROR(VLOOKUP($I343,'WM-AR'!$I$7:$AS$3267,12,FALSE),"")</f>
        <v/>
      </c>
      <c r="Q343" s="714" t="str">
        <f>IFERROR(VLOOKUP($I343,'WM-AR'!$I$7:$AS$3267,14,FALSE),"")</f>
        <v/>
      </c>
      <c r="R343" s="714" t="str">
        <f>IFERROR(VLOOKUP($I343,'WM-AR'!$I$7:$AS$3267,16,FALSE),"")</f>
        <v/>
      </c>
      <c r="S343" s="714" t="str">
        <f>IFERROR(VLOOKUP($I343,'WM-AR'!$I$7:$AS$3267,18,FALSE),"")</f>
        <v/>
      </c>
      <c r="T343" s="714" t="str">
        <f>IFERROR(VLOOKUP($I343,'WM-AR'!$I$7:$AS$3267,20,FALSE),"")</f>
        <v/>
      </c>
      <c r="U343" s="714" t="str">
        <f>IFERROR(VLOOKUP($I343,'WM-AR'!$I$7:$AS$3267,22,FALSE),"")</f>
        <v/>
      </c>
      <c r="V343" s="714" t="str">
        <f>IFERROR(VLOOKUP($I343,'WM-AR'!$I$7:$AS$3267,24,FALSE),"")</f>
        <v/>
      </c>
      <c r="W343" s="714" t="str">
        <f>IFERROR(VLOOKUP($I343,'WM-AR'!$I$7:$AS$3267,25,FALSE),"")</f>
        <v/>
      </c>
      <c r="X343" s="714" t="str">
        <f>IFERROR(VLOOKUP($I343,'WM-AR'!$I$7:$AS$3267,26,FALSE),"")</f>
        <v/>
      </c>
      <c r="Y343" s="714" t="str">
        <f>IFERROR(VLOOKUP($I343,'WM-AR'!$I$7:$AS$3267,27,FALSE),"")</f>
        <v/>
      </c>
      <c r="Z343" s="714" t="str">
        <f>IFERROR(VLOOKUP($I343,'WM-AR'!$I$7:$AS$3267,28,FALSE),"")</f>
        <v/>
      </c>
      <c r="AA343" s="714" t="str">
        <f>IFERROR(VLOOKUP($I343,'WM-AR'!$I$7:$AS$3267,29,FALSE),"")</f>
        <v/>
      </c>
      <c r="AB343" s="714" t="str">
        <f>IFERROR(VLOOKUP($I343,'WM-AR'!$I$7:$AS$3267,30,FALSE),"")</f>
        <v/>
      </c>
      <c r="AC343" s="714" t="str">
        <f>IFERROR(VLOOKUP($I343,'WM-AR'!$I$7:$AS$3267,31,FALSE),"")</f>
        <v/>
      </c>
      <c r="AD343" s="714" t="str">
        <f>IFERROR(VLOOKUP($I343,'WM-AR'!$I$7:$AS$3267,32,FALSE),"")</f>
        <v/>
      </c>
      <c r="AE343" s="714" t="str">
        <f>IFERROR(VLOOKUP($I343,'WM-AR'!$I$7:$AS$3267,33,FALSE),"")</f>
        <v/>
      </c>
      <c r="AF343" s="938"/>
      <c r="AG343" s="852"/>
      <c r="AH343" s="852"/>
      <c r="AI343" s="854"/>
      <c r="AJ343" s="854" t="str">
        <f t="shared" si="65"/>
        <v/>
      </c>
      <c r="AK343" s="1114"/>
      <c r="AL343" s="88" t="str">
        <f>IF(AND(ISTEXT($E343),ISTEXT($B343)),"산출기준 &gt;&gt;  "&amp;_xlfn.XLOOKUP($E343,산출기준!$D:$D,산출기준!$E:$E,"매칭실패"),"")</f>
        <v/>
      </c>
    </row>
    <row r="344" spans="2:38">
      <c r="B344" s="1111"/>
      <c r="C344" s="1166"/>
      <c r="D344" s="1166"/>
      <c r="E344" s="1166"/>
      <c r="F344" s="1166"/>
      <c r="G344" s="843"/>
      <c r="H344" s="843"/>
      <c r="I344" s="712" t="str">
        <f t="shared" si="63"/>
        <v/>
      </c>
      <c r="J344" s="714"/>
      <c r="K344" s="714" t="str">
        <f>IFERROR(VLOOKUP($I344,'WM-AR'!$I$7:$AS$3267,34,FALSE),"")</f>
        <v/>
      </c>
      <c r="L344" s="714" t="str">
        <f>IFERROR(VLOOKUP($I344,'WM-AR'!$I$7:$AS$3267,4,FALSE),"")</f>
        <v/>
      </c>
      <c r="M344" s="714" t="str">
        <f>IFERROR(VLOOKUP($I344,'WM-AR'!$I$7:$AS$3267,6,FALSE),"")</f>
        <v/>
      </c>
      <c r="N344" s="714" t="str">
        <f>IFERROR(VLOOKUP($I344,'WM-AR'!$I$7:$AS$3267,8,FALSE),"")</f>
        <v/>
      </c>
      <c r="O344" s="714" t="str">
        <f>IFERROR(VLOOKUP($I344,'WM-AR'!$I$7:$AS$3267,10,FALSE),"")</f>
        <v/>
      </c>
      <c r="P344" s="714" t="str">
        <f>IFERROR(VLOOKUP($I344,'WM-AR'!$I$7:$AS$3267,12,FALSE),"")</f>
        <v/>
      </c>
      <c r="Q344" s="714" t="str">
        <f>IFERROR(VLOOKUP($I344,'WM-AR'!$I$7:$AS$3267,14,FALSE),"")</f>
        <v/>
      </c>
      <c r="R344" s="714" t="str">
        <f>IFERROR(VLOOKUP($I344,'WM-AR'!$I$7:$AS$3267,16,FALSE),"")</f>
        <v/>
      </c>
      <c r="S344" s="714" t="str">
        <f>IFERROR(VLOOKUP($I344,'WM-AR'!$I$7:$AS$3267,18,FALSE),"")</f>
        <v/>
      </c>
      <c r="T344" s="714" t="str">
        <f>IFERROR(VLOOKUP($I344,'WM-AR'!$I$7:$AS$3267,20,FALSE),"")</f>
        <v/>
      </c>
      <c r="U344" s="714" t="str">
        <f>IFERROR(VLOOKUP($I344,'WM-AR'!$I$7:$AS$3267,22,FALSE),"")</f>
        <v/>
      </c>
      <c r="V344" s="714" t="str">
        <f>IFERROR(VLOOKUP($I344,'WM-AR'!$I$7:$AS$3267,24,FALSE),"")</f>
        <v/>
      </c>
      <c r="W344" s="714" t="str">
        <f>IFERROR(VLOOKUP($I344,'WM-AR'!$I$7:$AS$3267,25,FALSE),"")</f>
        <v/>
      </c>
      <c r="X344" s="714" t="str">
        <f>IFERROR(VLOOKUP($I344,'WM-AR'!$I$7:$AS$3267,26,FALSE),"")</f>
        <v/>
      </c>
      <c r="Y344" s="714" t="str">
        <f>IFERROR(VLOOKUP($I344,'WM-AR'!$I$7:$AS$3267,27,FALSE),"")</f>
        <v/>
      </c>
      <c r="Z344" s="714" t="str">
        <f>IFERROR(VLOOKUP($I344,'WM-AR'!$I$7:$AS$3267,28,FALSE),"")</f>
        <v/>
      </c>
      <c r="AA344" s="714" t="str">
        <f>IFERROR(VLOOKUP($I344,'WM-AR'!$I$7:$AS$3267,29,FALSE),"")</f>
        <v/>
      </c>
      <c r="AB344" s="714" t="str">
        <f>IFERROR(VLOOKUP($I344,'WM-AR'!$I$7:$AS$3267,30,FALSE),"")</f>
        <v/>
      </c>
      <c r="AC344" s="714" t="str">
        <f>IFERROR(VLOOKUP($I344,'WM-AR'!$I$7:$AS$3267,31,FALSE),"")</f>
        <v/>
      </c>
      <c r="AD344" s="714" t="str">
        <f>IFERROR(VLOOKUP($I344,'WM-AR'!$I$7:$AS$3267,32,FALSE),"")</f>
        <v/>
      </c>
      <c r="AE344" s="714" t="str">
        <f>IFERROR(VLOOKUP($I344,'WM-AR'!$I$7:$AS$3267,33,FALSE),"")</f>
        <v/>
      </c>
      <c r="AF344" s="938"/>
      <c r="AG344" s="852"/>
      <c r="AH344" s="852"/>
      <c r="AI344" s="854"/>
      <c r="AJ344" s="854" t="str">
        <f t="shared" si="65"/>
        <v/>
      </c>
      <c r="AK344" s="1114"/>
      <c r="AL344" s="88" t="str">
        <f>IF(AND(ISTEXT($E344),ISTEXT($B344)),"산출기준 &gt;&gt;  "&amp;_xlfn.XLOOKUP($E344,산출기준!$D:$D,산출기준!$E:$E,"매칭실패"),"")</f>
        <v/>
      </c>
    </row>
    <row r="345" spans="2:38">
      <c r="B345" s="1111"/>
      <c r="C345" s="1166"/>
      <c r="D345" s="1166"/>
      <c r="E345" s="1166"/>
      <c r="F345" s="1166"/>
      <c r="G345" s="843"/>
      <c r="H345" s="843"/>
      <c r="I345" s="712" t="str">
        <f t="shared" si="63"/>
        <v/>
      </c>
      <c r="J345" s="714"/>
      <c r="K345" s="714" t="str">
        <f>IFERROR(VLOOKUP($I345,'WM-AR'!$I$7:$AS$3267,34,FALSE),"")</f>
        <v/>
      </c>
      <c r="L345" s="714" t="str">
        <f>IFERROR(VLOOKUP($I345,'WM-AR'!$I$7:$AS$3267,4,FALSE),"")</f>
        <v/>
      </c>
      <c r="M345" s="714" t="str">
        <f>IFERROR(VLOOKUP($I345,'WM-AR'!$I$7:$AS$3267,6,FALSE),"")</f>
        <v/>
      </c>
      <c r="N345" s="714" t="str">
        <f>IFERROR(VLOOKUP($I345,'WM-AR'!$I$7:$AS$3267,8,FALSE),"")</f>
        <v/>
      </c>
      <c r="O345" s="714" t="str">
        <f>IFERROR(VLOOKUP($I345,'WM-AR'!$I$7:$AS$3267,10,FALSE),"")</f>
        <v/>
      </c>
      <c r="P345" s="714" t="str">
        <f>IFERROR(VLOOKUP($I345,'WM-AR'!$I$7:$AS$3267,12,FALSE),"")</f>
        <v/>
      </c>
      <c r="Q345" s="714" t="str">
        <f>IFERROR(VLOOKUP($I345,'WM-AR'!$I$7:$AS$3267,14,FALSE),"")</f>
        <v/>
      </c>
      <c r="R345" s="714" t="str">
        <f>IFERROR(VLOOKUP($I345,'WM-AR'!$I$7:$AS$3267,16,FALSE),"")</f>
        <v/>
      </c>
      <c r="S345" s="714" t="str">
        <f>IFERROR(VLOOKUP($I345,'WM-AR'!$I$7:$AS$3267,18,FALSE),"")</f>
        <v/>
      </c>
      <c r="T345" s="714" t="str">
        <f>IFERROR(VLOOKUP($I345,'WM-AR'!$I$7:$AS$3267,20,FALSE),"")</f>
        <v/>
      </c>
      <c r="U345" s="714" t="str">
        <f>IFERROR(VLOOKUP($I345,'WM-AR'!$I$7:$AS$3267,22,FALSE),"")</f>
        <v/>
      </c>
      <c r="V345" s="714" t="str">
        <f>IFERROR(VLOOKUP($I345,'WM-AR'!$I$7:$AS$3267,24,FALSE),"")</f>
        <v/>
      </c>
      <c r="W345" s="714" t="str">
        <f>IFERROR(VLOOKUP($I345,'WM-AR'!$I$7:$AS$3267,25,FALSE),"")</f>
        <v/>
      </c>
      <c r="X345" s="714" t="str">
        <f>IFERROR(VLOOKUP($I345,'WM-AR'!$I$7:$AS$3267,26,FALSE),"")</f>
        <v/>
      </c>
      <c r="Y345" s="714" t="str">
        <f>IFERROR(VLOOKUP($I345,'WM-AR'!$I$7:$AS$3267,27,FALSE),"")</f>
        <v/>
      </c>
      <c r="Z345" s="714" t="str">
        <f>IFERROR(VLOOKUP($I345,'WM-AR'!$I$7:$AS$3267,28,FALSE),"")</f>
        <v/>
      </c>
      <c r="AA345" s="714" t="str">
        <f>IFERROR(VLOOKUP($I345,'WM-AR'!$I$7:$AS$3267,29,FALSE),"")</f>
        <v/>
      </c>
      <c r="AB345" s="714" t="str">
        <f>IFERROR(VLOOKUP($I345,'WM-AR'!$I$7:$AS$3267,30,FALSE),"")</f>
        <v/>
      </c>
      <c r="AC345" s="714" t="str">
        <f>IFERROR(VLOOKUP($I345,'WM-AR'!$I$7:$AS$3267,31,FALSE),"")</f>
        <v/>
      </c>
      <c r="AD345" s="714" t="str">
        <f>IFERROR(VLOOKUP($I345,'WM-AR'!$I$7:$AS$3267,32,FALSE),"")</f>
        <v/>
      </c>
      <c r="AE345" s="714" t="str">
        <f>IFERROR(VLOOKUP($I345,'WM-AR'!$I$7:$AS$3267,33,FALSE),"")</f>
        <v/>
      </c>
      <c r="AF345" s="938"/>
      <c r="AG345" s="852"/>
      <c r="AH345" s="852"/>
      <c r="AI345" s="854"/>
      <c r="AJ345" s="854" t="str">
        <f t="shared" si="65"/>
        <v/>
      </c>
      <c r="AK345" s="1114"/>
      <c r="AL345" s="88" t="str">
        <f>IF(AND(ISTEXT($E345),ISTEXT($B345)),"산출기준 &gt;&gt;  "&amp;_xlfn.XLOOKUP($E345,산출기준!$D:$D,산출기준!$E:$E,"매칭실패"),"")</f>
        <v/>
      </c>
    </row>
    <row r="346" spans="2:38">
      <c r="B346" s="1116"/>
      <c r="C346" s="1167"/>
      <c r="D346" s="1167"/>
      <c r="E346" s="1167"/>
      <c r="F346" s="1167"/>
      <c r="G346" s="1120"/>
      <c r="H346" s="1120"/>
      <c r="I346" s="1119" t="str">
        <f t="shared" si="63"/>
        <v/>
      </c>
      <c r="J346" s="1121"/>
      <c r="K346" s="1121" t="str">
        <f>IFERROR(VLOOKUP($I346,'WM-AR'!$I$7:$AS$3267,34,FALSE),"")</f>
        <v/>
      </c>
      <c r="L346" s="1121" t="str">
        <f>IFERROR(VLOOKUP($I346,'WM-AR'!$I$7:$AS$3267,4,FALSE),"")</f>
        <v/>
      </c>
      <c r="M346" s="1121" t="str">
        <f>IFERROR(VLOOKUP($I346,'WM-AR'!$I$7:$AS$3267,6,FALSE),"")</f>
        <v/>
      </c>
      <c r="N346" s="1121" t="str">
        <f>IFERROR(VLOOKUP($I346,'WM-AR'!$I$7:$AS$3267,8,FALSE),"")</f>
        <v/>
      </c>
      <c r="O346" s="1121" t="str">
        <f>IFERROR(VLOOKUP($I346,'WM-AR'!$I$7:$AS$3267,10,FALSE),"")</f>
        <v/>
      </c>
      <c r="P346" s="1121" t="str">
        <f>IFERROR(VLOOKUP($I346,'WM-AR'!$I$7:$AS$3267,12,FALSE),"")</f>
        <v/>
      </c>
      <c r="Q346" s="1121" t="str">
        <f>IFERROR(VLOOKUP($I346,'WM-AR'!$I$7:$AS$3267,14,FALSE),"")</f>
        <v/>
      </c>
      <c r="R346" s="1121" t="str">
        <f>IFERROR(VLOOKUP($I346,'WM-AR'!$I$7:$AS$3267,16,FALSE),"")</f>
        <v/>
      </c>
      <c r="S346" s="1121" t="str">
        <f>IFERROR(VLOOKUP($I346,'WM-AR'!$I$7:$AS$3267,18,FALSE),"")</f>
        <v/>
      </c>
      <c r="T346" s="1121" t="str">
        <f>IFERROR(VLOOKUP($I346,'WM-AR'!$I$7:$AS$3267,20,FALSE),"")</f>
        <v/>
      </c>
      <c r="U346" s="1121" t="str">
        <f>IFERROR(VLOOKUP($I346,'WM-AR'!$I$7:$AS$3267,22,FALSE),"")</f>
        <v/>
      </c>
      <c r="V346" s="1121" t="str">
        <f>IFERROR(VLOOKUP($I346,'WM-AR'!$I$7:$AS$3267,24,FALSE),"")</f>
        <v/>
      </c>
      <c r="W346" s="1121" t="str">
        <f>IFERROR(VLOOKUP($I346,'WM-AR'!$I$7:$AS$3267,25,FALSE),"")</f>
        <v/>
      </c>
      <c r="X346" s="1121" t="str">
        <f>IFERROR(VLOOKUP($I346,'WM-AR'!$I$7:$AS$3267,26,FALSE),"")</f>
        <v/>
      </c>
      <c r="Y346" s="1121" t="str">
        <f>IFERROR(VLOOKUP($I346,'WM-AR'!$I$7:$AS$3267,27,FALSE),"")</f>
        <v/>
      </c>
      <c r="Z346" s="1121" t="str">
        <f>IFERROR(VLOOKUP($I346,'WM-AR'!$I$7:$AS$3267,28,FALSE),"")</f>
        <v/>
      </c>
      <c r="AA346" s="1121" t="str">
        <f>IFERROR(VLOOKUP($I346,'WM-AR'!$I$7:$AS$3267,29,FALSE),"")</f>
        <v/>
      </c>
      <c r="AB346" s="1121" t="str">
        <f>IFERROR(VLOOKUP($I346,'WM-AR'!$I$7:$AS$3267,30,FALSE),"")</f>
        <v/>
      </c>
      <c r="AC346" s="1121" t="str">
        <f>IFERROR(VLOOKUP($I346,'WM-AR'!$I$7:$AS$3267,31,FALSE),"")</f>
        <v/>
      </c>
      <c r="AD346" s="1121" t="str">
        <f>IFERROR(VLOOKUP($I346,'WM-AR'!$I$7:$AS$3267,32,FALSE),"")</f>
        <v/>
      </c>
      <c r="AE346" s="1121" t="str">
        <f>IFERROR(VLOOKUP($I346,'WM-AR'!$I$7:$AS$3267,33,FALSE),"")</f>
        <v/>
      </c>
      <c r="AF346" s="1209"/>
      <c r="AG346" s="1123"/>
      <c r="AH346" s="1123"/>
      <c r="AI346" s="1124"/>
      <c r="AJ346" s="1124" t="str">
        <f t="shared" si="65"/>
        <v/>
      </c>
      <c r="AK346" s="1125"/>
      <c r="AL346" s="88" t="str">
        <f>IF(AND(ISTEXT($E346),ISTEXT($B346)),"산출기준 &gt;&gt;  "&amp;_xlfn.XLOOKUP($E346,산출기준!$D:$D,산출기준!$E:$E,"매칭실패"),"")</f>
        <v/>
      </c>
    </row>
    <row r="347" spans="2:38" s="658" customFormat="1" ht="20.100000000000001" customHeight="1">
      <c r="B347" s="802"/>
      <c r="C347" s="662"/>
      <c r="D347" s="662"/>
      <c r="E347" s="662"/>
      <c r="F347" s="1338" t="s">
        <v>928</v>
      </c>
      <c r="G347" s="662"/>
      <c r="H347" s="662"/>
      <c r="I347" s="652"/>
      <c r="J347" s="664"/>
      <c r="K347" s="664"/>
      <c r="L347" s="664"/>
      <c r="M347" s="664"/>
      <c r="N347" s="664"/>
      <c r="O347" s="664"/>
      <c r="P347" s="664"/>
      <c r="Q347" s="664"/>
      <c r="R347" s="664"/>
      <c r="S347" s="664"/>
      <c r="T347" s="664"/>
      <c r="U347" s="664"/>
      <c r="V347" s="664"/>
      <c r="W347" s="664"/>
      <c r="X347" s="664"/>
      <c r="Y347" s="664"/>
      <c r="Z347" s="664"/>
      <c r="AA347" s="664"/>
      <c r="AB347" s="664"/>
      <c r="AC347" s="664"/>
      <c r="AD347" s="664"/>
      <c r="AE347" s="664"/>
      <c r="AF347" s="660"/>
      <c r="AG347" s="665"/>
      <c r="AH347" s="665"/>
      <c r="AI347" s="666"/>
      <c r="AJ347" s="666"/>
      <c r="AK347" s="662"/>
      <c r="AL347" s="658" t="str">
        <f>IF(AND(ISTEXT($E347),ISTEXT($B347)),"산출기준 &gt;&gt;  "&amp;_xlfn.XLOOKUP($E347,산출기준!$D:$D,산출기준!$E:$E,"매칭실패"),"")</f>
        <v/>
      </c>
    </row>
    <row r="348" spans="2:38" ht="34.9" customHeight="1">
      <c r="B348" s="808" t="str" cm="1">
        <f t="array" aca="1" ref="B348" ca="1">_xlfn.IFNA(INDIRECT("Family_표준_구성도!B"&amp;MATCH(F348,INDIRECT("Family_표준_구성도!"&amp;"C:C"),0)),"")</f>
        <v>6.2.5.1.4</v>
      </c>
      <c r="C348" s="668" t="s">
        <v>1903</v>
      </c>
      <c r="D348" s="809"/>
      <c r="E348" s="668" t="s">
        <v>2006</v>
      </c>
      <c r="F348" s="1079" t="s">
        <v>1026</v>
      </c>
      <c r="G348" s="811"/>
      <c r="H348" s="1079"/>
      <c r="I348" s="674" t="str">
        <f t="shared" ref="I348:I358" si="66">LEFT(H348,14)</f>
        <v/>
      </c>
      <c r="J348" s="674"/>
      <c r="K348" s="674"/>
      <c r="L348" s="674"/>
      <c r="M348" s="674"/>
      <c r="N348" s="675"/>
      <c r="O348" s="676"/>
      <c r="P348" s="677"/>
      <c r="Q348" s="677"/>
      <c r="R348" s="677"/>
      <c r="S348" s="677"/>
      <c r="T348" s="677"/>
      <c r="U348" s="677"/>
      <c r="V348" s="678"/>
      <c r="W348" s="679"/>
      <c r="X348" s="679"/>
      <c r="Y348" s="679"/>
      <c r="Z348" s="679"/>
      <c r="AA348" s="679"/>
      <c r="AB348" s="679"/>
      <c r="AC348" s="679"/>
      <c r="AD348" s="679"/>
      <c r="AE348" s="679"/>
      <c r="AF348" s="1312" t="s">
        <v>3649</v>
      </c>
      <c r="AG348" s="682"/>
      <c r="AH348" s="682"/>
      <c r="AI348" s="682"/>
      <c r="AJ348" s="682"/>
      <c r="AK348" s="903"/>
      <c r="AL348" s="88" t="str">
        <f ca="1">IF(AND(ISTEXT($E348),ISTEXT($B348)),"산출기준 &gt;&gt;  "&amp;_xlfn.XLOOKUP($E348,산출기준!$D:$D,산출기준!$E:$E,"매칭실패"),"")</f>
        <v>산출기준 &gt;&gt;  [Steel Beam]</v>
      </c>
    </row>
    <row r="349" spans="2:38" ht="49.9" customHeight="1" outlineLevel="1">
      <c r="B349" s="758"/>
      <c r="C349" s="759"/>
      <c r="D349" s="759"/>
      <c r="E349" s="759"/>
      <c r="F349" s="1080" t="s">
        <v>3488</v>
      </c>
      <c r="G349" s="759" t="str">
        <f t="shared" ref="G349:G352" si="67">IF(IF(N349=0,"",N349)&amp;" | "&amp;IF(O349=0,"",O349)&amp;" | "&amp;IF(Q349=0,"",Q349)&amp;" | "&amp;IF(R349=0,"",R349)=" |  |  | ","",IF(N349=0,"",N349)&amp;" | "&amp;IF(O349=0,"",O349)&amp;" | "&amp;IF(Q349=0,"",Q349)&amp;" | "&amp;IF(R349=0,"",R349))</f>
        <v xml:space="preserve">Extra Light Steel - Standard |  |  | </v>
      </c>
      <c r="H349" s="816" t="s">
        <v>3514</v>
      </c>
      <c r="I349" s="765" t="str">
        <f t="shared" si="66"/>
        <v>S01AA075-00001</v>
      </c>
      <c r="J349" s="766"/>
      <c r="K349" s="766" t="str">
        <f>IFERROR(VLOOKUP($I349,'WM-AR'!$I$7:$AS$3267,34,FALSE),"")</f>
        <v>TON</v>
      </c>
      <c r="L349" s="766" t="str">
        <f>IFERROR(VLOOKUP($I349,'WM-AR'!$I$7:$AS$3267,4,FALSE),"")</f>
        <v>Main Steel Structure Fabrication Work</v>
      </c>
      <c r="M349" s="766" t="str">
        <f>IFERROR(VLOOKUP($I349,'WM-AR'!$I$7:$AS$3267,6,FALSE),"")</f>
        <v>Shelter/Building</v>
      </c>
      <c r="N349" s="766" t="str">
        <f>IFERROR(VLOOKUP($I349,'WM-AR'!$I$7:$AS$3267,8,FALSE),"")</f>
        <v>Extra Light Steel - Standard</v>
      </c>
      <c r="O349" s="766">
        <f>IFERROR(VLOOKUP($I349,'WM-AR'!$I$7:$AS$3267,10,FALSE),"")</f>
        <v>0</v>
      </c>
      <c r="P349" s="766">
        <f>IFERROR(VLOOKUP($I349,'WM-AR'!$I$7:$AS$3267,12,FALSE),"")</f>
        <v>0</v>
      </c>
      <c r="Q349" s="766" t="str">
        <f>IFERROR(VLOOKUP($I349,'WM-AR'!$I$7:$AS$3267,14,FALSE),"")</f>
        <v/>
      </c>
      <c r="R349" s="766" t="str">
        <f>IFERROR(VLOOKUP($I349,'WM-AR'!$I$7:$AS$3267,16,FALSE),"")</f>
        <v/>
      </c>
      <c r="S349" s="766" t="str">
        <f>IFERROR(VLOOKUP($I349,'WM-AR'!$I$7:$AS$3267,18,FALSE),"")</f>
        <v/>
      </c>
      <c r="T349" s="766" t="str">
        <f>IFERROR(VLOOKUP($I349,'WM-AR'!$I$7:$AS$3267,20,FALSE),"")</f>
        <v/>
      </c>
      <c r="U349" s="766" t="str">
        <f>IFERROR(VLOOKUP($I349,'WM-AR'!$I$7:$AS$3267,22,FALSE),"")</f>
        <v/>
      </c>
      <c r="V349" s="766" t="str">
        <f>IFERROR(VLOOKUP($I349,'WM-AR'!$I$7:$AS$3267,24,FALSE),"")</f>
        <v/>
      </c>
      <c r="W349" s="766">
        <f>IFERROR(VLOOKUP($I349,'WM-AR'!$I$7:$AS$3267,25,FALSE),"")</f>
        <v>0</v>
      </c>
      <c r="X349" s="766">
        <f>IFERROR(VLOOKUP($I349,'WM-AR'!$I$7:$AS$3267,26,FALSE),"")</f>
        <v>0</v>
      </c>
      <c r="Y349" s="766">
        <f>IFERROR(VLOOKUP($I349,'WM-AR'!$I$7:$AS$3267,27,FALSE),"")</f>
        <v>0</v>
      </c>
      <c r="Z349" s="766">
        <f>IFERROR(VLOOKUP($I349,'WM-AR'!$I$7:$AS$3267,28,FALSE),"")</f>
        <v>0</v>
      </c>
      <c r="AA349" s="766" t="str">
        <f>IFERROR(VLOOKUP($I349,'WM-AR'!$I$7:$AS$3267,29,FALSE),"")</f>
        <v>Material: (   )</v>
      </c>
      <c r="AB349" s="766">
        <f>IFERROR(VLOOKUP($I349,'WM-AR'!$I$7:$AS$3267,30,FALSE),"")</f>
        <v>0</v>
      </c>
      <c r="AC349" s="766">
        <f>IFERROR(VLOOKUP($I349,'WM-AR'!$I$7:$AS$3267,31,FALSE),"")</f>
        <v>0</v>
      </c>
      <c r="AD349" s="766">
        <f>IFERROR(VLOOKUP($I349,'WM-AR'!$I$7:$AS$3267,32,FALSE),"")</f>
        <v>0</v>
      </c>
      <c r="AE349" s="766" t="str">
        <f>IFERROR(VLOOKUP($I349,'WM-AR'!$I$7:$AS$3267,33,FALSE),"")</f>
        <v>(   )KG/M&gt;Weight</v>
      </c>
      <c r="AF349" s="1313" t="str">
        <f>_xlfn.CONCAT("- Material: ( ",AF348," )",CHAR(10),"- (",$H$58,")KG/M&gt;Weight")</f>
        <v>- Material: ( KSD3568 )
- (10)KG/M&gt;Weight</v>
      </c>
      <c r="AG349" s="1134" t="s">
        <v>3586</v>
      </c>
      <c r="AH349" s="1134" t="s">
        <v>3586</v>
      </c>
      <c r="AI349" s="1340"/>
      <c r="AJ349" s="1340" t="str">
        <f t="shared" ref="AJ349:AJ358" si="68">K349</f>
        <v>TON</v>
      </c>
      <c r="AK349" s="905"/>
      <c r="AL349" s="88" t="str">
        <f>IF(AND(ISTEXT($E349),ISTEXT($B349)),"산출기준 &gt;&gt;  "&amp;_xlfn.XLOOKUP($E349,산출기준!$D:$D,산출기준!$E:$E,"매칭실패"),"")</f>
        <v/>
      </c>
    </row>
    <row r="350" spans="2:38" ht="49.9" customHeight="1" outlineLevel="1">
      <c r="B350" s="772"/>
      <c r="C350" s="773"/>
      <c r="D350" s="773"/>
      <c r="E350" s="773"/>
      <c r="F350" s="1083" t="s">
        <v>3492</v>
      </c>
      <c r="G350" s="759" t="str">
        <f t="shared" si="67"/>
        <v xml:space="preserve">Extra Light Steel |  |  | </v>
      </c>
      <c r="H350" s="816" t="s">
        <v>3515</v>
      </c>
      <c r="I350" s="765" t="str">
        <f t="shared" si="66"/>
        <v>S03AA085-00001</v>
      </c>
      <c r="J350" s="766"/>
      <c r="K350" s="766" t="str">
        <f>IFERROR(VLOOKUP($I350,'WM-AR'!$I$7:$AS$3267,34,FALSE),"")</f>
        <v>TON</v>
      </c>
      <c r="L350" s="766" t="str">
        <f>IFERROR(VLOOKUP($I350,'WM-AR'!$I$7:$AS$3267,4,FALSE),"")</f>
        <v>Main Steel Structure Erection Work</v>
      </c>
      <c r="M350" s="766" t="str">
        <f>IFERROR(VLOOKUP($I350,'WM-AR'!$I$7:$AS$3267,6,FALSE),"")</f>
        <v>Shelter/Building</v>
      </c>
      <c r="N350" s="766" t="str">
        <f>IFERROR(VLOOKUP($I350,'WM-AR'!$I$7:$AS$3267,8,FALSE),"")</f>
        <v>Extra Light Steel</v>
      </c>
      <c r="O350" s="766">
        <f>IFERROR(VLOOKUP($I350,'WM-AR'!$I$7:$AS$3267,10,FALSE),"")</f>
        <v>0</v>
      </c>
      <c r="P350" s="766">
        <f>IFERROR(VLOOKUP($I350,'WM-AR'!$I$7:$AS$3267,12,FALSE),"")</f>
        <v>0</v>
      </c>
      <c r="Q350" s="766" t="str">
        <f>IFERROR(VLOOKUP($I350,'WM-AR'!$I$7:$AS$3267,14,FALSE),"")</f>
        <v/>
      </c>
      <c r="R350" s="766" t="str">
        <f>IFERROR(VLOOKUP($I350,'WM-AR'!$I$7:$AS$3267,16,FALSE),"")</f>
        <v/>
      </c>
      <c r="S350" s="766" t="str">
        <f>IFERROR(VLOOKUP($I350,'WM-AR'!$I$7:$AS$3267,18,FALSE),"")</f>
        <v/>
      </c>
      <c r="T350" s="766" t="str">
        <f>IFERROR(VLOOKUP($I350,'WM-AR'!$I$7:$AS$3267,20,FALSE),"")</f>
        <v/>
      </c>
      <c r="U350" s="766" t="str">
        <f>IFERROR(VLOOKUP($I350,'WM-AR'!$I$7:$AS$3267,22,FALSE),"")</f>
        <v/>
      </c>
      <c r="V350" s="766" t="str">
        <f>IFERROR(VLOOKUP($I350,'WM-AR'!$I$7:$AS$3267,24,FALSE),"")</f>
        <v/>
      </c>
      <c r="W350" s="766">
        <f>IFERROR(VLOOKUP($I350,'WM-AR'!$I$7:$AS$3267,25,FALSE),"")</f>
        <v>0</v>
      </c>
      <c r="X350" s="766">
        <f>IFERROR(VLOOKUP($I350,'WM-AR'!$I$7:$AS$3267,26,FALSE),"")</f>
        <v>0</v>
      </c>
      <c r="Y350" s="766">
        <f>IFERROR(VLOOKUP($I350,'WM-AR'!$I$7:$AS$3267,27,FALSE),"")</f>
        <v>0</v>
      </c>
      <c r="Z350" s="766">
        <f>IFERROR(VLOOKUP($I350,'WM-AR'!$I$7:$AS$3267,28,FALSE),"")</f>
        <v>0</v>
      </c>
      <c r="AA350" s="766" t="str">
        <f>IFERROR(VLOOKUP($I350,'WM-AR'!$I$7:$AS$3267,29,FALSE),"")</f>
        <v>Material: (   )</v>
      </c>
      <c r="AB350" s="766">
        <f>IFERROR(VLOOKUP($I350,'WM-AR'!$I$7:$AS$3267,30,FALSE),"")</f>
        <v>0</v>
      </c>
      <c r="AC350" s="766">
        <f>IFERROR(VLOOKUP($I350,'WM-AR'!$I$7:$AS$3267,31,FALSE),"")</f>
        <v>0</v>
      </c>
      <c r="AD350" s="766">
        <f>IFERROR(VLOOKUP($I350,'WM-AR'!$I$7:$AS$3267,32,FALSE),"")</f>
        <v>0</v>
      </c>
      <c r="AE350" s="766">
        <f>IFERROR(VLOOKUP($I350,'WM-AR'!$I$7:$AS$3267,33,FALSE),"")</f>
        <v>0</v>
      </c>
      <c r="AF350" s="1313" t="str">
        <f>_xlfn.CONCAT("- Material: ( ",AF348," )")</f>
        <v>- Material: ( KSD3568 )</v>
      </c>
      <c r="AG350" s="1314" t="s">
        <v>3587</v>
      </c>
      <c r="AH350" s="1314" t="s">
        <v>3587</v>
      </c>
      <c r="AI350" s="1340"/>
      <c r="AJ350" s="1340" t="str">
        <f t="shared" si="68"/>
        <v>TON</v>
      </c>
      <c r="AK350" s="1267"/>
      <c r="AL350" s="88" t="str">
        <f>IF(AND(ISTEXT($E350),ISTEXT($B350)),"산출기준 &gt;&gt;  "&amp;_xlfn.XLOOKUP($E350,산출기준!$D:$D,산출기준!$E:$E,"매칭실패"),"")</f>
        <v/>
      </c>
    </row>
    <row r="351" spans="2:38" ht="49.9" customHeight="1" outlineLevel="1">
      <c r="B351" s="758"/>
      <c r="C351" s="759"/>
      <c r="D351" s="759"/>
      <c r="E351" s="759"/>
      <c r="F351" s="1315" t="s">
        <v>1976</v>
      </c>
      <c r="G351" s="759" t="str">
        <f>IF(IF(N351=0,"",N351)&amp;" | "&amp;IF(O351=0,"",O351)&amp;" | "&amp;IF(Q351=0,"",Q351)&amp;" | "&amp;IF(R351=0,"",R351)=" |  |  | ","",IF(N351=0,"",N351)&amp;" | "&amp;IF(O351=0,"",O351)&amp;" | "&amp;IF(Q351=0,"",Q351)&amp;" | "&amp;IF(R351=0,"",R351))</f>
        <v xml:space="preserve">Plates - Gusset, Stiffener, ETC |  |  | </v>
      </c>
      <c r="H351" s="1153" t="s">
        <v>3495</v>
      </c>
      <c r="I351" s="765" t="str">
        <f>LEFT(H351,14)</f>
        <v>S01AA009-00001</v>
      </c>
      <c r="J351" s="766"/>
      <c r="K351" s="766" t="s">
        <v>3496</v>
      </c>
      <c r="L351" s="766" t="s">
        <v>3497</v>
      </c>
      <c r="M351" s="766" t="s">
        <v>3498</v>
      </c>
      <c r="N351" s="766" t="s">
        <v>3499</v>
      </c>
      <c r="O351" s="766">
        <v>0</v>
      </c>
      <c r="P351" s="766">
        <v>0</v>
      </c>
      <c r="Q351" s="766">
        <v>0</v>
      </c>
      <c r="R351" s="766">
        <v>0</v>
      </c>
      <c r="S351" s="766">
        <v>0</v>
      </c>
      <c r="T351" s="766">
        <v>0</v>
      </c>
      <c r="U351" s="766">
        <v>0</v>
      </c>
      <c r="V351" s="766">
        <v>0</v>
      </c>
      <c r="W351" s="766">
        <v>0</v>
      </c>
      <c r="X351" s="766">
        <v>0</v>
      </c>
      <c r="Y351" s="766">
        <v>0</v>
      </c>
      <c r="Z351" s="766">
        <v>0</v>
      </c>
      <c r="AA351" s="766" t="s">
        <v>3500</v>
      </c>
      <c r="AB351" s="766">
        <v>0</v>
      </c>
      <c r="AC351" s="766">
        <v>0</v>
      </c>
      <c r="AD351" s="766">
        <v>0</v>
      </c>
      <c r="AE351" s="766">
        <v>0</v>
      </c>
      <c r="AF351" s="817"/>
      <c r="AG351" s="1314" t="s">
        <v>3588</v>
      </c>
      <c r="AH351" s="1314" t="s">
        <v>3588</v>
      </c>
      <c r="AI351" s="769"/>
      <c r="AJ351" s="769" t="str">
        <f>K351</f>
        <v>TON</v>
      </c>
      <c r="AK351" s="1341"/>
      <c r="AL351" s="88" t="s">
        <v>2965</v>
      </c>
    </row>
    <row r="352" spans="2:38" ht="49.9" customHeight="1" outlineLevel="1">
      <c r="B352" s="772"/>
      <c r="C352" s="773"/>
      <c r="D352" s="773"/>
      <c r="E352" s="773"/>
      <c r="F352" s="1083" t="s">
        <v>3502</v>
      </c>
      <c r="G352" s="759" t="str">
        <f t="shared" si="67"/>
        <v xml:space="preserve">for Non-Fireproofed Steel Surface |  |  | </v>
      </c>
      <c r="H352" s="816" t="s">
        <v>3503</v>
      </c>
      <c r="I352" s="765" t="str">
        <f t="shared" si="66"/>
        <v>S41AA051-00001</v>
      </c>
      <c r="J352" s="766"/>
      <c r="K352" s="766" t="str">
        <f>IFERROR(VLOOKUP($I352,'WM-AR'!$I$7:$AS$3267,34,FALSE),"")</f>
        <v>M2</v>
      </c>
      <c r="L352" s="766" t="str">
        <f>IFERROR(VLOOKUP($I352,'WM-AR'!$I$7:$AS$3267,4,FALSE),"")</f>
        <v>Steel Structure Paint Work</v>
      </c>
      <c r="M352" s="766" t="str">
        <f>IFERROR(VLOOKUP($I352,'WM-AR'!$I$7:$AS$3267,6,FALSE),"")</f>
        <v>Shelter/Building</v>
      </c>
      <c r="N352" s="766" t="str">
        <f>IFERROR(VLOOKUP($I352,'WM-AR'!$I$7:$AS$3267,8,FALSE),"")</f>
        <v>for Non-Fireproofed Steel Surface</v>
      </c>
      <c r="O352" s="766">
        <f>IFERROR(VLOOKUP($I352,'WM-AR'!$I$7:$AS$3267,10,FALSE),"")</f>
        <v>0</v>
      </c>
      <c r="P352" s="766">
        <f>IFERROR(VLOOKUP($I352,'WM-AR'!$I$7:$AS$3267,12,FALSE),"")</f>
        <v>0</v>
      </c>
      <c r="Q352" s="766" t="str">
        <f>IFERROR(VLOOKUP($I352,'WM-AR'!$I$7:$AS$3267,14,FALSE),"")</f>
        <v/>
      </c>
      <c r="R352" s="766" t="str">
        <f>IFERROR(VLOOKUP($I352,'WM-AR'!$I$7:$AS$3267,16,FALSE),"")</f>
        <v/>
      </c>
      <c r="S352" s="766" t="str">
        <f>IFERROR(VLOOKUP($I352,'WM-AR'!$I$7:$AS$3267,18,FALSE),"")</f>
        <v/>
      </c>
      <c r="T352" s="766" t="str">
        <f>IFERROR(VLOOKUP($I352,'WM-AR'!$I$7:$AS$3267,20,FALSE),"")</f>
        <v/>
      </c>
      <c r="U352" s="766" t="str">
        <f>IFERROR(VLOOKUP($I352,'WM-AR'!$I$7:$AS$3267,22,FALSE),"")</f>
        <v/>
      </c>
      <c r="V352" s="766" t="str">
        <f>IFERROR(VLOOKUP($I352,'WM-AR'!$I$7:$AS$3267,24,FALSE),"")</f>
        <v/>
      </c>
      <c r="W352" s="766">
        <f>IFERROR(VLOOKUP($I352,'WM-AR'!$I$7:$AS$3267,25,FALSE),"")</f>
        <v>0</v>
      </c>
      <c r="X352" s="766">
        <f>IFERROR(VLOOKUP($I352,'WM-AR'!$I$7:$AS$3267,26,FALSE),"")</f>
        <v>0</v>
      </c>
      <c r="Y352" s="766">
        <f>IFERROR(VLOOKUP($I352,'WM-AR'!$I$7:$AS$3267,27,FALSE),"")</f>
        <v>0</v>
      </c>
      <c r="Z352" s="766">
        <f>IFERROR(VLOOKUP($I352,'WM-AR'!$I$7:$AS$3267,28,FALSE),"")</f>
        <v>0</v>
      </c>
      <c r="AA352" s="766" t="str">
        <f>IFERROR(VLOOKUP($I352,'WM-AR'!$I$7:$AS$3267,29,FALSE),"")</f>
        <v>Material: (   )</v>
      </c>
      <c r="AB352" s="766">
        <f>IFERROR(VLOOKUP($I352,'WM-AR'!$I$7:$AS$3267,30,FALSE),"")</f>
        <v>0</v>
      </c>
      <c r="AC352" s="766">
        <f>IFERROR(VLOOKUP($I352,'WM-AR'!$I$7:$AS$3267,31,FALSE),"")</f>
        <v>0</v>
      </c>
      <c r="AD352" s="766">
        <f>IFERROR(VLOOKUP($I352,'WM-AR'!$I$7:$AS$3267,32,FALSE),"")</f>
        <v>0</v>
      </c>
      <c r="AE352" s="766">
        <f>IFERROR(VLOOKUP($I352,'WM-AR'!$I$7:$AS$3267,33,FALSE),"")</f>
        <v>0</v>
      </c>
      <c r="AF352" s="767"/>
      <c r="AG352" s="1342" t="s">
        <v>3589</v>
      </c>
      <c r="AH352" s="1342" t="s">
        <v>3589</v>
      </c>
      <c r="AI352" s="1340"/>
      <c r="AJ352" s="1340" t="str">
        <f t="shared" si="68"/>
        <v>M2</v>
      </c>
      <c r="AK352" s="1267"/>
      <c r="AL352" s="88" t="str">
        <f>IF(AND(ISTEXT($E352),ISTEXT($B352)),"산출기준 &gt;&gt;  "&amp;_xlfn.XLOOKUP($E352,산출기준!$D:$D,산출기준!$E:$E,"매칭실패"),"")</f>
        <v/>
      </c>
    </row>
    <row r="353" spans="2:38">
      <c r="B353" s="1127"/>
      <c r="C353" s="1165"/>
      <c r="D353" s="1165"/>
      <c r="E353" s="1165"/>
      <c r="F353" s="1165"/>
      <c r="G353" s="1131" t="s">
        <v>2343</v>
      </c>
      <c r="H353" s="1131"/>
      <c r="I353" s="1130" t="str">
        <f t="shared" si="66"/>
        <v/>
      </c>
      <c r="J353" s="1132"/>
      <c r="K353" s="1132" t="str">
        <f>IFERROR(VLOOKUP($I353,'WM-AR'!$I$7:$AS$3267,34,FALSE),"")</f>
        <v/>
      </c>
      <c r="L353" s="1132" t="str">
        <f>IFERROR(VLOOKUP($I353,'WM-AR'!$I$7:$AS$3267,4,FALSE),"")</f>
        <v/>
      </c>
      <c r="M353" s="1132" t="str">
        <f>IFERROR(VLOOKUP($I353,'WM-AR'!$I$7:$AS$3267,6,FALSE),"")</f>
        <v/>
      </c>
      <c r="N353" s="1132" t="str">
        <f>IFERROR(VLOOKUP($I353,'WM-AR'!$I$7:$AS$3267,8,FALSE),"")</f>
        <v/>
      </c>
      <c r="O353" s="1132" t="str">
        <f>IFERROR(VLOOKUP($I353,'WM-AR'!$I$7:$AS$3267,10,FALSE),"")</f>
        <v/>
      </c>
      <c r="P353" s="1132" t="str">
        <f>IFERROR(VLOOKUP($I353,'WM-AR'!$I$7:$AS$3267,12,FALSE),"")</f>
        <v/>
      </c>
      <c r="Q353" s="1132" t="str">
        <f>IFERROR(VLOOKUP($I353,'WM-AR'!$I$7:$AS$3267,14,FALSE),"")</f>
        <v/>
      </c>
      <c r="R353" s="1132" t="str">
        <f>IFERROR(VLOOKUP($I353,'WM-AR'!$I$7:$AS$3267,16,FALSE),"")</f>
        <v/>
      </c>
      <c r="S353" s="1132" t="str">
        <f>IFERROR(VLOOKUP($I353,'WM-AR'!$I$7:$AS$3267,18,FALSE),"")</f>
        <v/>
      </c>
      <c r="T353" s="1132" t="str">
        <f>IFERROR(VLOOKUP($I353,'WM-AR'!$I$7:$AS$3267,20,FALSE),"")</f>
        <v/>
      </c>
      <c r="U353" s="1132" t="str">
        <f>IFERROR(VLOOKUP($I353,'WM-AR'!$I$7:$AS$3267,22,FALSE),"")</f>
        <v/>
      </c>
      <c r="V353" s="1132" t="str">
        <f>IFERROR(VLOOKUP($I353,'WM-AR'!$I$7:$AS$3267,24,FALSE),"")</f>
        <v/>
      </c>
      <c r="W353" s="1132" t="str">
        <f>IFERROR(VLOOKUP($I353,'WM-AR'!$I$7:$AS$3267,25,FALSE),"")</f>
        <v/>
      </c>
      <c r="X353" s="1132" t="str">
        <f>IFERROR(VLOOKUP($I353,'WM-AR'!$I$7:$AS$3267,26,FALSE),"")</f>
        <v/>
      </c>
      <c r="Y353" s="1132" t="str">
        <f>IFERROR(VLOOKUP($I353,'WM-AR'!$I$7:$AS$3267,27,FALSE),"")</f>
        <v/>
      </c>
      <c r="Z353" s="1132" t="str">
        <f>IFERROR(VLOOKUP($I353,'WM-AR'!$I$7:$AS$3267,28,FALSE),"")</f>
        <v/>
      </c>
      <c r="AA353" s="1132" t="str">
        <f>IFERROR(VLOOKUP($I353,'WM-AR'!$I$7:$AS$3267,29,FALSE),"")</f>
        <v/>
      </c>
      <c r="AB353" s="1132" t="str">
        <f>IFERROR(VLOOKUP($I353,'WM-AR'!$I$7:$AS$3267,30,FALSE),"")</f>
        <v/>
      </c>
      <c r="AC353" s="1132" t="str">
        <f>IFERROR(VLOOKUP($I353,'WM-AR'!$I$7:$AS$3267,31,FALSE),"")</f>
        <v/>
      </c>
      <c r="AD353" s="1132" t="str">
        <f>IFERROR(VLOOKUP($I353,'WM-AR'!$I$7:$AS$3267,32,FALSE),"")</f>
        <v/>
      </c>
      <c r="AE353" s="1132" t="str">
        <f>IFERROR(VLOOKUP($I353,'WM-AR'!$I$7:$AS$3267,33,FALSE),"")</f>
        <v/>
      </c>
      <c r="AF353" s="1190" t="s">
        <v>3555</v>
      </c>
      <c r="AG353" s="1134"/>
      <c r="AH353" s="1134"/>
      <c r="AI353" s="1135"/>
      <c r="AJ353" s="1135" t="str">
        <f t="shared" si="68"/>
        <v/>
      </c>
      <c r="AK353" s="1136"/>
      <c r="AL353" s="88" t="str">
        <f>IF(AND(ISTEXT($E353),ISTEXT($B353)),"산출기준 &gt;&gt;  "&amp;_xlfn.XLOOKUP($E353,산출기준!$D:$D,산출기준!$E:$E,"매칭실패"),"")</f>
        <v/>
      </c>
    </row>
    <row r="354" spans="2:38">
      <c r="B354" s="1111"/>
      <c r="C354" s="1166"/>
      <c r="D354" s="1166"/>
      <c r="E354" s="1166"/>
      <c r="F354" s="1166"/>
      <c r="G354" s="843"/>
      <c r="H354" s="843"/>
      <c r="I354" s="712" t="str">
        <f t="shared" si="66"/>
        <v/>
      </c>
      <c r="J354" s="714"/>
      <c r="K354" s="714" t="str">
        <f>IFERROR(VLOOKUP($I354,'WM-AR'!$I$7:$AS$3267,34,FALSE),"")</f>
        <v/>
      </c>
      <c r="L354" s="714" t="str">
        <f>IFERROR(VLOOKUP($I354,'WM-AR'!$I$7:$AS$3267,4,FALSE),"")</f>
        <v/>
      </c>
      <c r="M354" s="714" t="str">
        <f>IFERROR(VLOOKUP($I354,'WM-AR'!$I$7:$AS$3267,6,FALSE),"")</f>
        <v/>
      </c>
      <c r="N354" s="714" t="str">
        <f>IFERROR(VLOOKUP($I354,'WM-AR'!$I$7:$AS$3267,8,FALSE),"")</f>
        <v/>
      </c>
      <c r="O354" s="714" t="str">
        <f>IFERROR(VLOOKUP($I354,'WM-AR'!$I$7:$AS$3267,10,FALSE),"")</f>
        <v/>
      </c>
      <c r="P354" s="714" t="str">
        <f>IFERROR(VLOOKUP($I354,'WM-AR'!$I$7:$AS$3267,12,FALSE),"")</f>
        <v/>
      </c>
      <c r="Q354" s="714" t="str">
        <f>IFERROR(VLOOKUP($I354,'WM-AR'!$I$7:$AS$3267,14,FALSE),"")</f>
        <v/>
      </c>
      <c r="R354" s="714" t="str">
        <f>IFERROR(VLOOKUP($I354,'WM-AR'!$I$7:$AS$3267,16,FALSE),"")</f>
        <v/>
      </c>
      <c r="S354" s="714" t="str">
        <f>IFERROR(VLOOKUP($I354,'WM-AR'!$I$7:$AS$3267,18,FALSE),"")</f>
        <v/>
      </c>
      <c r="T354" s="714" t="str">
        <f>IFERROR(VLOOKUP($I354,'WM-AR'!$I$7:$AS$3267,20,FALSE),"")</f>
        <v/>
      </c>
      <c r="U354" s="714" t="str">
        <f>IFERROR(VLOOKUP($I354,'WM-AR'!$I$7:$AS$3267,22,FALSE),"")</f>
        <v/>
      </c>
      <c r="V354" s="714" t="str">
        <f>IFERROR(VLOOKUP($I354,'WM-AR'!$I$7:$AS$3267,24,FALSE),"")</f>
        <v/>
      </c>
      <c r="W354" s="714" t="str">
        <f>IFERROR(VLOOKUP($I354,'WM-AR'!$I$7:$AS$3267,25,FALSE),"")</f>
        <v/>
      </c>
      <c r="X354" s="714" t="str">
        <f>IFERROR(VLOOKUP($I354,'WM-AR'!$I$7:$AS$3267,26,FALSE),"")</f>
        <v/>
      </c>
      <c r="Y354" s="714" t="str">
        <f>IFERROR(VLOOKUP($I354,'WM-AR'!$I$7:$AS$3267,27,FALSE),"")</f>
        <v/>
      </c>
      <c r="Z354" s="714" t="str">
        <f>IFERROR(VLOOKUP($I354,'WM-AR'!$I$7:$AS$3267,28,FALSE),"")</f>
        <v/>
      </c>
      <c r="AA354" s="714" t="str">
        <f>IFERROR(VLOOKUP($I354,'WM-AR'!$I$7:$AS$3267,29,FALSE),"")</f>
        <v/>
      </c>
      <c r="AB354" s="714" t="str">
        <f>IFERROR(VLOOKUP($I354,'WM-AR'!$I$7:$AS$3267,30,FALSE),"")</f>
        <v/>
      </c>
      <c r="AC354" s="714" t="str">
        <f>IFERROR(VLOOKUP($I354,'WM-AR'!$I$7:$AS$3267,31,FALSE),"")</f>
        <v/>
      </c>
      <c r="AD354" s="714" t="str">
        <f>IFERROR(VLOOKUP($I354,'WM-AR'!$I$7:$AS$3267,32,FALSE),"")</f>
        <v/>
      </c>
      <c r="AE354" s="714" t="str">
        <f>IFERROR(VLOOKUP($I354,'WM-AR'!$I$7:$AS$3267,33,FALSE),"")</f>
        <v/>
      </c>
      <c r="AF354" s="938"/>
      <c r="AG354" s="852"/>
      <c r="AH354" s="852"/>
      <c r="AI354" s="854"/>
      <c r="AJ354" s="854" t="str">
        <f t="shared" si="68"/>
        <v/>
      </c>
      <c r="AK354" s="1114"/>
      <c r="AL354" s="88" t="str">
        <f>IF(AND(ISTEXT($E354),ISTEXT($B354)),"산출기준 &gt;&gt;  "&amp;_xlfn.XLOOKUP($E354,산출기준!$D:$D,산출기준!$E:$E,"매칭실패"),"")</f>
        <v/>
      </c>
    </row>
    <row r="355" spans="2:38">
      <c r="B355" s="1111"/>
      <c r="C355" s="1166"/>
      <c r="D355" s="1166"/>
      <c r="E355" s="1166"/>
      <c r="F355" s="1166"/>
      <c r="G355" s="843"/>
      <c r="H355" s="843"/>
      <c r="I355" s="712" t="str">
        <f t="shared" si="66"/>
        <v/>
      </c>
      <c r="J355" s="714"/>
      <c r="K355" s="714" t="str">
        <f>IFERROR(VLOOKUP($I355,'WM-AR'!$I$7:$AS$3267,34,FALSE),"")</f>
        <v/>
      </c>
      <c r="L355" s="714" t="str">
        <f>IFERROR(VLOOKUP($I355,'WM-AR'!$I$7:$AS$3267,4,FALSE),"")</f>
        <v/>
      </c>
      <c r="M355" s="714" t="str">
        <f>IFERROR(VLOOKUP($I355,'WM-AR'!$I$7:$AS$3267,6,FALSE),"")</f>
        <v/>
      </c>
      <c r="N355" s="714" t="str">
        <f>IFERROR(VLOOKUP($I355,'WM-AR'!$I$7:$AS$3267,8,FALSE),"")</f>
        <v/>
      </c>
      <c r="O355" s="714" t="str">
        <f>IFERROR(VLOOKUP($I355,'WM-AR'!$I$7:$AS$3267,10,FALSE),"")</f>
        <v/>
      </c>
      <c r="P355" s="714" t="str">
        <f>IFERROR(VLOOKUP($I355,'WM-AR'!$I$7:$AS$3267,12,FALSE),"")</f>
        <v/>
      </c>
      <c r="Q355" s="714" t="str">
        <f>IFERROR(VLOOKUP($I355,'WM-AR'!$I$7:$AS$3267,14,FALSE),"")</f>
        <v/>
      </c>
      <c r="R355" s="714" t="str">
        <f>IFERROR(VLOOKUP($I355,'WM-AR'!$I$7:$AS$3267,16,FALSE),"")</f>
        <v/>
      </c>
      <c r="S355" s="714" t="str">
        <f>IFERROR(VLOOKUP($I355,'WM-AR'!$I$7:$AS$3267,18,FALSE),"")</f>
        <v/>
      </c>
      <c r="T355" s="714" t="str">
        <f>IFERROR(VLOOKUP($I355,'WM-AR'!$I$7:$AS$3267,20,FALSE),"")</f>
        <v/>
      </c>
      <c r="U355" s="714" t="str">
        <f>IFERROR(VLOOKUP($I355,'WM-AR'!$I$7:$AS$3267,22,FALSE),"")</f>
        <v/>
      </c>
      <c r="V355" s="714" t="str">
        <f>IFERROR(VLOOKUP($I355,'WM-AR'!$I$7:$AS$3267,24,FALSE),"")</f>
        <v/>
      </c>
      <c r="W355" s="714" t="str">
        <f>IFERROR(VLOOKUP($I355,'WM-AR'!$I$7:$AS$3267,25,FALSE),"")</f>
        <v/>
      </c>
      <c r="X355" s="714" t="str">
        <f>IFERROR(VLOOKUP($I355,'WM-AR'!$I$7:$AS$3267,26,FALSE),"")</f>
        <v/>
      </c>
      <c r="Y355" s="714" t="str">
        <f>IFERROR(VLOOKUP($I355,'WM-AR'!$I$7:$AS$3267,27,FALSE),"")</f>
        <v/>
      </c>
      <c r="Z355" s="714" t="str">
        <f>IFERROR(VLOOKUP($I355,'WM-AR'!$I$7:$AS$3267,28,FALSE),"")</f>
        <v/>
      </c>
      <c r="AA355" s="714" t="str">
        <f>IFERROR(VLOOKUP($I355,'WM-AR'!$I$7:$AS$3267,29,FALSE),"")</f>
        <v/>
      </c>
      <c r="AB355" s="714" t="str">
        <f>IFERROR(VLOOKUP($I355,'WM-AR'!$I$7:$AS$3267,30,FALSE),"")</f>
        <v/>
      </c>
      <c r="AC355" s="714" t="str">
        <f>IFERROR(VLOOKUP($I355,'WM-AR'!$I$7:$AS$3267,31,FALSE),"")</f>
        <v/>
      </c>
      <c r="AD355" s="714" t="str">
        <f>IFERROR(VLOOKUP($I355,'WM-AR'!$I$7:$AS$3267,32,FALSE),"")</f>
        <v/>
      </c>
      <c r="AE355" s="714" t="str">
        <f>IFERROR(VLOOKUP($I355,'WM-AR'!$I$7:$AS$3267,33,FALSE),"")</f>
        <v/>
      </c>
      <c r="AF355" s="938"/>
      <c r="AG355" s="852"/>
      <c r="AH355" s="852"/>
      <c r="AI355" s="854"/>
      <c r="AJ355" s="854" t="str">
        <f t="shared" si="68"/>
        <v/>
      </c>
      <c r="AK355" s="1114"/>
      <c r="AL355" s="88" t="str">
        <f>IF(AND(ISTEXT($E355),ISTEXT($B355)),"산출기준 &gt;&gt;  "&amp;_xlfn.XLOOKUP($E355,산출기준!$D:$D,산출기준!$E:$E,"매칭실패"),"")</f>
        <v/>
      </c>
    </row>
    <row r="356" spans="2:38">
      <c r="B356" s="1111"/>
      <c r="C356" s="1166"/>
      <c r="D356" s="1166"/>
      <c r="E356" s="1166"/>
      <c r="F356" s="1166"/>
      <c r="G356" s="843"/>
      <c r="H356" s="843"/>
      <c r="I356" s="712" t="str">
        <f t="shared" si="66"/>
        <v/>
      </c>
      <c r="J356" s="714"/>
      <c r="K356" s="714" t="str">
        <f>IFERROR(VLOOKUP($I356,'WM-AR'!$I$7:$AS$3267,34,FALSE),"")</f>
        <v/>
      </c>
      <c r="L356" s="714" t="str">
        <f>IFERROR(VLOOKUP($I356,'WM-AR'!$I$7:$AS$3267,4,FALSE),"")</f>
        <v/>
      </c>
      <c r="M356" s="714" t="str">
        <f>IFERROR(VLOOKUP($I356,'WM-AR'!$I$7:$AS$3267,6,FALSE),"")</f>
        <v/>
      </c>
      <c r="N356" s="714" t="str">
        <f>IFERROR(VLOOKUP($I356,'WM-AR'!$I$7:$AS$3267,8,FALSE),"")</f>
        <v/>
      </c>
      <c r="O356" s="714" t="str">
        <f>IFERROR(VLOOKUP($I356,'WM-AR'!$I$7:$AS$3267,10,FALSE),"")</f>
        <v/>
      </c>
      <c r="P356" s="714" t="str">
        <f>IFERROR(VLOOKUP($I356,'WM-AR'!$I$7:$AS$3267,12,FALSE),"")</f>
        <v/>
      </c>
      <c r="Q356" s="714" t="str">
        <f>IFERROR(VLOOKUP($I356,'WM-AR'!$I$7:$AS$3267,14,FALSE),"")</f>
        <v/>
      </c>
      <c r="R356" s="714" t="str">
        <f>IFERROR(VLOOKUP($I356,'WM-AR'!$I$7:$AS$3267,16,FALSE),"")</f>
        <v/>
      </c>
      <c r="S356" s="714" t="str">
        <f>IFERROR(VLOOKUP($I356,'WM-AR'!$I$7:$AS$3267,18,FALSE),"")</f>
        <v/>
      </c>
      <c r="T356" s="714" t="str">
        <f>IFERROR(VLOOKUP($I356,'WM-AR'!$I$7:$AS$3267,20,FALSE),"")</f>
        <v/>
      </c>
      <c r="U356" s="714" t="str">
        <f>IFERROR(VLOOKUP($I356,'WM-AR'!$I$7:$AS$3267,22,FALSE),"")</f>
        <v/>
      </c>
      <c r="V356" s="714" t="str">
        <f>IFERROR(VLOOKUP($I356,'WM-AR'!$I$7:$AS$3267,24,FALSE),"")</f>
        <v/>
      </c>
      <c r="W356" s="714" t="str">
        <f>IFERROR(VLOOKUP($I356,'WM-AR'!$I$7:$AS$3267,25,FALSE),"")</f>
        <v/>
      </c>
      <c r="X356" s="714" t="str">
        <f>IFERROR(VLOOKUP($I356,'WM-AR'!$I$7:$AS$3267,26,FALSE),"")</f>
        <v/>
      </c>
      <c r="Y356" s="714" t="str">
        <f>IFERROR(VLOOKUP($I356,'WM-AR'!$I$7:$AS$3267,27,FALSE),"")</f>
        <v/>
      </c>
      <c r="Z356" s="714" t="str">
        <f>IFERROR(VLOOKUP($I356,'WM-AR'!$I$7:$AS$3267,28,FALSE),"")</f>
        <v/>
      </c>
      <c r="AA356" s="714" t="str">
        <f>IFERROR(VLOOKUP($I356,'WM-AR'!$I$7:$AS$3267,29,FALSE),"")</f>
        <v/>
      </c>
      <c r="AB356" s="714" t="str">
        <f>IFERROR(VLOOKUP($I356,'WM-AR'!$I$7:$AS$3267,30,FALSE),"")</f>
        <v/>
      </c>
      <c r="AC356" s="714" t="str">
        <f>IFERROR(VLOOKUP($I356,'WM-AR'!$I$7:$AS$3267,31,FALSE),"")</f>
        <v/>
      </c>
      <c r="AD356" s="714" t="str">
        <f>IFERROR(VLOOKUP($I356,'WM-AR'!$I$7:$AS$3267,32,FALSE),"")</f>
        <v/>
      </c>
      <c r="AE356" s="714" t="str">
        <f>IFERROR(VLOOKUP($I356,'WM-AR'!$I$7:$AS$3267,33,FALSE),"")</f>
        <v/>
      </c>
      <c r="AF356" s="938"/>
      <c r="AG356" s="852"/>
      <c r="AH356" s="852"/>
      <c r="AI356" s="854"/>
      <c r="AJ356" s="854" t="str">
        <f t="shared" si="68"/>
        <v/>
      </c>
      <c r="AK356" s="1114"/>
      <c r="AL356" s="88" t="str">
        <f>IF(AND(ISTEXT($E356),ISTEXT($B356)),"산출기준 &gt;&gt;  "&amp;_xlfn.XLOOKUP($E356,산출기준!$D:$D,산출기준!$E:$E,"매칭실패"),"")</f>
        <v/>
      </c>
    </row>
    <row r="357" spans="2:38">
      <c r="B357" s="1111"/>
      <c r="C357" s="1166"/>
      <c r="D357" s="1166"/>
      <c r="E357" s="1166"/>
      <c r="F357" s="1166"/>
      <c r="G357" s="843"/>
      <c r="H357" s="843"/>
      <c r="I357" s="712" t="str">
        <f t="shared" si="66"/>
        <v/>
      </c>
      <c r="J357" s="714"/>
      <c r="K357" s="714" t="str">
        <f>IFERROR(VLOOKUP($I357,'WM-AR'!$I$7:$AS$3267,34,FALSE),"")</f>
        <v/>
      </c>
      <c r="L357" s="714" t="str">
        <f>IFERROR(VLOOKUP($I357,'WM-AR'!$I$7:$AS$3267,4,FALSE),"")</f>
        <v/>
      </c>
      <c r="M357" s="714" t="str">
        <f>IFERROR(VLOOKUP($I357,'WM-AR'!$I$7:$AS$3267,6,FALSE),"")</f>
        <v/>
      </c>
      <c r="N357" s="714" t="str">
        <f>IFERROR(VLOOKUP($I357,'WM-AR'!$I$7:$AS$3267,8,FALSE),"")</f>
        <v/>
      </c>
      <c r="O357" s="714" t="str">
        <f>IFERROR(VLOOKUP($I357,'WM-AR'!$I$7:$AS$3267,10,FALSE),"")</f>
        <v/>
      </c>
      <c r="P357" s="714" t="str">
        <f>IFERROR(VLOOKUP($I357,'WM-AR'!$I$7:$AS$3267,12,FALSE),"")</f>
        <v/>
      </c>
      <c r="Q357" s="714" t="str">
        <f>IFERROR(VLOOKUP($I357,'WM-AR'!$I$7:$AS$3267,14,FALSE),"")</f>
        <v/>
      </c>
      <c r="R357" s="714" t="str">
        <f>IFERROR(VLOOKUP($I357,'WM-AR'!$I$7:$AS$3267,16,FALSE),"")</f>
        <v/>
      </c>
      <c r="S357" s="714" t="str">
        <f>IFERROR(VLOOKUP($I357,'WM-AR'!$I$7:$AS$3267,18,FALSE),"")</f>
        <v/>
      </c>
      <c r="T357" s="714" t="str">
        <f>IFERROR(VLOOKUP($I357,'WM-AR'!$I$7:$AS$3267,20,FALSE),"")</f>
        <v/>
      </c>
      <c r="U357" s="714" t="str">
        <f>IFERROR(VLOOKUP($I357,'WM-AR'!$I$7:$AS$3267,22,FALSE),"")</f>
        <v/>
      </c>
      <c r="V357" s="714" t="str">
        <f>IFERROR(VLOOKUP($I357,'WM-AR'!$I$7:$AS$3267,24,FALSE),"")</f>
        <v/>
      </c>
      <c r="W357" s="714" t="str">
        <f>IFERROR(VLOOKUP($I357,'WM-AR'!$I$7:$AS$3267,25,FALSE),"")</f>
        <v/>
      </c>
      <c r="X357" s="714" t="str">
        <f>IFERROR(VLOOKUP($I357,'WM-AR'!$I$7:$AS$3267,26,FALSE),"")</f>
        <v/>
      </c>
      <c r="Y357" s="714" t="str">
        <f>IFERROR(VLOOKUP($I357,'WM-AR'!$I$7:$AS$3267,27,FALSE),"")</f>
        <v/>
      </c>
      <c r="Z357" s="714" t="str">
        <f>IFERROR(VLOOKUP($I357,'WM-AR'!$I$7:$AS$3267,28,FALSE),"")</f>
        <v/>
      </c>
      <c r="AA357" s="714" t="str">
        <f>IFERROR(VLOOKUP($I357,'WM-AR'!$I$7:$AS$3267,29,FALSE),"")</f>
        <v/>
      </c>
      <c r="AB357" s="714" t="str">
        <f>IFERROR(VLOOKUP($I357,'WM-AR'!$I$7:$AS$3267,30,FALSE),"")</f>
        <v/>
      </c>
      <c r="AC357" s="714" t="str">
        <f>IFERROR(VLOOKUP($I357,'WM-AR'!$I$7:$AS$3267,31,FALSE),"")</f>
        <v/>
      </c>
      <c r="AD357" s="714" t="str">
        <f>IFERROR(VLOOKUP($I357,'WM-AR'!$I$7:$AS$3267,32,FALSE),"")</f>
        <v/>
      </c>
      <c r="AE357" s="714" t="str">
        <f>IFERROR(VLOOKUP($I357,'WM-AR'!$I$7:$AS$3267,33,FALSE),"")</f>
        <v/>
      </c>
      <c r="AF357" s="938"/>
      <c r="AG357" s="852"/>
      <c r="AH357" s="852"/>
      <c r="AI357" s="854"/>
      <c r="AJ357" s="854" t="str">
        <f t="shared" si="68"/>
        <v/>
      </c>
      <c r="AK357" s="1114"/>
      <c r="AL357" s="88" t="str">
        <f>IF(AND(ISTEXT($E357),ISTEXT($B357)),"산출기준 &gt;&gt;  "&amp;_xlfn.XLOOKUP($E357,산출기준!$D:$D,산출기준!$E:$E,"매칭실패"),"")</f>
        <v/>
      </c>
    </row>
    <row r="358" spans="2:38">
      <c r="B358" s="1116"/>
      <c r="C358" s="1167"/>
      <c r="D358" s="1167"/>
      <c r="E358" s="1167"/>
      <c r="F358" s="1167"/>
      <c r="G358" s="1120"/>
      <c r="H358" s="1120"/>
      <c r="I358" s="1119" t="str">
        <f t="shared" si="66"/>
        <v/>
      </c>
      <c r="J358" s="1121"/>
      <c r="K358" s="1121" t="str">
        <f>IFERROR(VLOOKUP($I358,'WM-AR'!$I$7:$AS$3267,34,FALSE),"")</f>
        <v/>
      </c>
      <c r="L358" s="1121" t="str">
        <f>IFERROR(VLOOKUP($I358,'WM-AR'!$I$7:$AS$3267,4,FALSE),"")</f>
        <v/>
      </c>
      <c r="M358" s="1121" t="str">
        <f>IFERROR(VLOOKUP($I358,'WM-AR'!$I$7:$AS$3267,6,FALSE),"")</f>
        <v/>
      </c>
      <c r="N358" s="1121" t="str">
        <f>IFERROR(VLOOKUP($I358,'WM-AR'!$I$7:$AS$3267,8,FALSE),"")</f>
        <v/>
      </c>
      <c r="O358" s="1121" t="str">
        <f>IFERROR(VLOOKUP($I358,'WM-AR'!$I$7:$AS$3267,10,FALSE),"")</f>
        <v/>
      </c>
      <c r="P358" s="1121" t="str">
        <f>IFERROR(VLOOKUP($I358,'WM-AR'!$I$7:$AS$3267,12,FALSE),"")</f>
        <v/>
      </c>
      <c r="Q358" s="1121" t="str">
        <f>IFERROR(VLOOKUP($I358,'WM-AR'!$I$7:$AS$3267,14,FALSE),"")</f>
        <v/>
      </c>
      <c r="R358" s="1121" t="str">
        <f>IFERROR(VLOOKUP($I358,'WM-AR'!$I$7:$AS$3267,16,FALSE),"")</f>
        <v/>
      </c>
      <c r="S358" s="1121" t="str">
        <f>IFERROR(VLOOKUP($I358,'WM-AR'!$I$7:$AS$3267,18,FALSE),"")</f>
        <v/>
      </c>
      <c r="T358" s="1121" t="str">
        <f>IFERROR(VLOOKUP($I358,'WM-AR'!$I$7:$AS$3267,20,FALSE),"")</f>
        <v/>
      </c>
      <c r="U358" s="1121" t="str">
        <f>IFERROR(VLOOKUP($I358,'WM-AR'!$I$7:$AS$3267,22,FALSE),"")</f>
        <v/>
      </c>
      <c r="V358" s="1121" t="str">
        <f>IFERROR(VLOOKUP($I358,'WM-AR'!$I$7:$AS$3267,24,FALSE),"")</f>
        <v/>
      </c>
      <c r="W358" s="1121" t="str">
        <f>IFERROR(VLOOKUP($I358,'WM-AR'!$I$7:$AS$3267,25,FALSE),"")</f>
        <v/>
      </c>
      <c r="X358" s="1121" t="str">
        <f>IFERROR(VLOOKUP($I358,'WM-AR'!$I$7:$AS$3267,26,FALSE),"")</f>
        <v/>
      </c>
      <c r="Y358" s="1121" t="str">
        <f>IFERROR(VLOOKUP($I358,'WM-AR'!$I$7:$AS$3267,27,FALSE),"")</f>
        <v/>
      </c>
      <c r="Z358" s="1121" t="str">
        <f>IFERROR(VLOOKUP($I358,'WM-AR'!$I$7:$AS$3267,28,FALSE),"")</f>
        <v/>
      </c>
      <c r="AA358" s="1121" t="str">
        <f>IFERROR(VLOOKUP($I358,'WM-AR'!$I$7:$AS$3267,29,FALSE),"")</f>
        <v/>
      </c>
      <c r="AB358" s="1121" t="str">
        <f>IFERROR(VLOOKUP($I358,'WM-AR'!$I$7:$AS$3267,30,FALSE),"")</f>
        <v/>
      </c>
      <c r="AC358" s="1121" t="str">
        <f>IFERROR(VLOOKUP($I358,'WM-AR'!$I$7:$AS$3267,31,FALSE),"")</f>
        <v/>
      </c>
      <c r="AD358" s="1121" t="str">
        <f>IFERROR(VLOOKUP($I358,'WM-AR'!$I$7:$AS$3267,32,FALSE),"")</f>
        <v/>
      </c>
      <c r="AE358" s="1121" t="str">
        <f>IFERROR(VLOOKUP($I358,'WM-AR'!$I$7:$AS$3267,33,FALSE),"")</f>
        <v/>
      </c>
      <c r="AF358" s="1209"/>
      <c r="AG358" s="1123"/>
      <c r="AH358" s="1123"/>
      <c r="AI358" s="1124"/>
      <c r="AJ358" s="1124" t="str">
        <f t="shared" si="68"/>
        <v/>
      </c>
      <c r="AK358" s="1125"/>
      <c r="AL358" s="88" t="str">
        <f>IF(AND(ISTEXT($E358),ISTEXT($B358)),"산출기준 &gt;&gt;  "&amp;_xlfn.XLOOKUP($E358,산출기준!$D:$D,산출기준!$E:$E,"매칭실패"),"")</f>
        <v/>
      </c>
    </row>
    <row r="359" spans="2:38" s="658" customFormat="1" ht="20.100000000000001" customHeight="1">
      <c r="B359" s="1072"/>
      <c r="C359" s="639"/>
      <c r="D359" s="639"/>
      <c r="E359" s="639"/>
      <c r="F359" s="639"/>
      <c r="G359" s="639"/>
      <c r="H359" s="639"/>
      <c r="I359" s="641"/>
      <c r="J359" s="642"/>
      <c r="K359" s="642"/>
      <c r="L359" s="642"/>
      <c r="M359" s="642"/>
      <c r="N359" s="642"/>
      <c r="O359" s="642"/>
      <c r="P359" s="642"/>
      <c r="Q359" s="642"/>
      <c r="R359" s="642"/>
      <c r="S359" s="642"/>
      <c r="T359" s="642"/>
      <c r="U359" s="642"/>
      <c r="V359" s="642"/>
      <c r="W359" s="642"/>
      <c r="X359" s="642"/>
      <c r="Y359" s="642"/>
      <c r="Z359" s="642"/>
      <c r="AA359" s="642"/>
      <c r="AB359" s="642"/>
      <c r="AC359" s="642"/>
      <c r="AD359" s="642"/>
      <c r="AE359" s="642"/>
      <c r="AF359" s="637"/>
      <c r="AG359" s="643"/>
      <c r="AH359" s="643"/>
      <c r="AI359" s="644"/>
      <c r="AJ359" s="644"/>
      <c r="AK359" s="639"/>
      <c r="AL359" s="658" t="str">
        <f>IF(AND(ISTEXT($E359),ISTEXT($B359)),"산출기준 &gt;&gt;  "&amp;_xlfn.XLOOKUP($E359,산출기준!$D:$D,산출기준!$E:$E,"매칭실패"),"")</f>
        <v/>
      </c>
    </row>
    <row r="360" spans="2:38" s="658" customFormat="1" ht="20.100000000000001" customHeight="1">
      <c r="B360" s="1261"/>
      <c r="C360" s="1057" t="s">
        <v>3652</v>
      </c>
      <c r="D360" s="648"/>
      <c r="E360" s="648"/>
      <c r="F360" s="1057" t="s">
        <v>3653</v>
      </c>
      <c r="G360" s="1057"/>
      <c r="H360" s="1263"/>
      <c r="I360" s="1263"/>
      <c r="J360" s="805"/>
      <c r="K360" s="805"/>
      <c r="L360" s="806"/>
      <c r="M360" s="806"/>
      <c r="N360" s="806"/>
      <c r="O360" s="806"/>
      <c r="P360" s="806"/>
      <c r="Q360" s="806"/>
      <c r="R360" s="806"/>
      <c r="S360" s="806"/>
      <c r="T360" s="806"/>
      <c r="U360" s="806"/>
      <c r="V360" s="806"/>
      <c r="W360" s="806"/>
      <c r="X360" s="806"/>
      <c r="Y360" s="806"/>
      <c r="Z360" s="806"/>
      <c r="AA360" s="806"/>
      <c r="AB360" s="806"/>
      <c r="AC360" s="806"/>
      <c r="AD360" s="806"/>
      <c r="AE360" s="806"/>
      <c r="AF360" s="1323"/>
      <c r="AL360" s="658" t="str">
        <f>IF(AND(ISTEXT($E360),ISTEXT($B360)),"산출기준 &gt;&gt;  "&amp;_xlfn.XLOOKUP($E360,산출기준!$D:$D,산출기준!$E:$E,"매칭실패"),"")</f>
        <v/>
      </c>
    </row>
    <row r="361" spans="2:38" s="658" customFormat="1" ht="20.100000000000001" customHeight="1">
      <c r="B361" s="802"/>
      <c r="C361" s="662"/>
      <c r="D361" s="662"/>
      <c r="E361" s="662"/>
      <c r="F361" s="1338" t="s">
        <v>935</v>
      </c>
      <c r="G361" s="662"/>
      <c r="H361" s="662"/>
      <c r="I361" s="652"/>
      <c r="J361" s="664"/>
      <c r="K361" s="664"/>
      <c r="L361" s="664"/>
      <c r="M361" s="664"/>
      <c r="N361" s="664"/>
      <c r="O361" s="664"/>
      <c r="P361" s="664"/>
      <c r="Q361" s="664"/>
      <c r="R361" s="664"/>
      <c r="S361" s="664"/>
      <c r="T361" s="664"/>
      <c r="U361" s="664"/>
      <c r="V361" s="664"/>
      <c r="W361" s="664"/>
      <c r="X361" s="664"/>
      <c r="Y361" s="664"/>
      <c r="Z361" s="664"/>
      <c r="AA361" s="664"/>
      <c r="AB361" s="664"/>
      <c r="AC361" s="664"/>
      <c r="AD361" s="664"/>
      <c r="AE361" s="664"/>
      <c r="AF361" s="660"/>
      <c r="AG361" s="665"/>
      <c r="AH361" s="665"/>
      <c r="AI361" s="666"/>
      <c r="AJ361" s="666"/>
      <c r="AK361" s="662"/>
      <c r="AL361" s="658" t="str">
        <f>IF(AND(ISTEXT($E361),ISTEXT($B361)),"산출기준 &gt;&gt;  "&amp;_xlfn.XLOOKUP($E361,산출기준!$D:$D,산출기준!$E:$E,"매칭실패"),"")</f>
        <v/>
      </c>
    </row>
    <row r="362" spans="2:38" ht="34.9" customHeight="1">
      <c r="B362" s="808" t="str" cm="1">
        <f t="array" aca="1" ref="B362" ca="1">_xlfn.IFNA(INDIRECT("Family_표준_구성도!B"&amp;MATCH(F362,INDIRECT("Family_표준_구성도!"&amp;"C:C"),0)),"")</f>
        <v>6.2.6.1.1</v>
      </c>
      <c r="C362" s="668" t="s">
        <v>1903</v>
      </c>
      <c r="D362" s="809"/>
      <c r="E362" s="668" t="s">
        <v>2006</v>
      </c>
      <c r="F362" s="1079" t="s">
        <v>1032</v>
      </c>
      <c r="G362" s="811"/>
      <c r="H362" s="1079"/>
      <c r="I362" s="674" t="str">
        <f t="shared" ref="I362:I779" si="69">LEFT(H362,14)</f>
        <v/>
      </c>
      <c r="J362" s="674"/>
      <c r="K362" s="674"/>
      <c r="L362" s="674"/>
      <c r="M362" s="674"/>
      <c r="N362" s="675"/>
      <c r="O362" s="676"/>
      <c r="P362" s="677"/>
      <c r="Q362" s="677"/>
      <c r="R362" s="677"/>
      <c r="S362" s="677"/>
      <c r="T362" s="677"/>
      <c r="U362" s="677"/>
      <c r="V362" s="678"/>
      <c r="W362" s="679"/>
      <c r="X362" s="679"/>
      <c r="Y362" s="679"/>
      <c r="Z362" s="679"/>
      <c r="AA362" s="679"/>
      <c r="AB362" s="679"/>
      <c r="AC362" s="679"/>
      <c r="AD362" s="679"/>
      <c r="AE362" s="679"/>
      <c r="AF362" s="1312" t="s">
        <v>3654</v>
      </c>
      <c r="AG362" s="1350" t="s">
        <v>3655</v>
      </c>
      <c r="AH362" s="682"/>
      <c r="AI362" s="682"/>
      <c r="AJ362" s="682"/>
      <c r="AK362" s="903"/>
      <c r="AL362" s="88" t="str">
        <f ca="1">IF(AND(ISTEXT($E362),ISTEXT($B362)),"산출기준 &gt;&gt;  "&amp;_xlfn.XLOOKUP($E362,산출기준!$D:$D,산출기준!$E:$E,"매칭실패"),"")</f>
        <v>산출기준 &gt;&gt;  [Steel Beam]</v>
      </c>
    </row>
    <row r="363" spans="2:38" ht="49.9" customHeight="1" outlineLevel="1">
      <c r="B363" s="758"/>
      <c r="C363" s="759"/>
      <c r="D363" s="759"/>
      <c r="E363" s="759"/>
      <c r="F363" s="1080" t="s">
        <v>3488</v>
      </c>
      <c r="G363" s="759" t="str">
        <f t="shared" ref="G363:G366" si="70">IF(IF(N363=0,"",N363)&amp;" | "&amp;IF(O363=0,"",O363)&amp;" | "&amp;IF(Q363=0,"",Q363)&amp;" | "&amp;IF(R363=0,"",R363)=" |  |  | ","",IF(N363=0,"",N363)&amp;" | "&amp;IF(O363=0,"",O363)&amp;" | "&amp;IF(Q363=0,"",Q363)&amp;" | "&amp;IF(R363=0,"",R363))</f>
        <v xml:space="preserve">Extra Heavy Steel - Standard |  |  | </v>
      </c>
      <c r="H363" s="816" t="s">
        <v>3489</v>
      </c>
      <c r="I363" s="765" t="str">
        <f t="shared" si="69"/>
        <v>S01AA071-00001</v>
      </c>
      <c r="J363" s="766"/>
      <c r="K363" s="766" t="str">
        <f>IFERROR(VLOOKUP($I363,'WM-AR'!$I$7:$AS$3267,34,FALSE),"")</f>
        <v>TON</v>
      </c>
      <c r="L363" s="766" t="str">
        <f>IFERROR(VLOOKUP($I363,'WM-AR'!$I$7:$AS$3267,4,FALSE),"")</f>
        <v>Main Steel Structure Fabrication Work</v>
      </c>
      <c r="M363" s="766" t="str">
        <f>IFERROR(VLOOKUP($I363,'WM-AR'!$I$7:$AS$3267,6,FALSE),"")</f>
        <v>Shelter/Building</v>
      </c>
      <c r="N363" s="766" t="str">
        <f>IFERROR(VLOOKUP($I363,'WM-AR'!$I$7:$AS$3267,8,FALSE),"")</f>
        <v>Extra Heavy Steel - Standard</v>
      </c>
      <c r="O363" s="766">
        <f>IFERROR(VLOOKUP($I363,'WM-AR'!$I$7:$AS$3267,10,FALSE),"")</f>
        <v>0</v>
      </c>
      <c r="P363" s="766">
        <f>IFERROR(VLOOKUP($I363,'WM-AR'!$I$7:$AS$3267,12,FALSE),"")</f>
        <v>0</v>
      </c>
      <c r="Q363" s="766" t="str">
        <f>IFERROR(VLOOKUP($I363,'WM-AR'!$I$7:$AS$3267,14,FALSE),"")</f>
        <v/>
      </c>
      <c r="R363" s="766" t="str">
        <f>IFERROR(VLOOKUP($I363,'WM-AR'!$I$7:$AS$3267,16,FALSE),"")</f>
        <v/>
      </c>
      <c r="S363" s="766" t="str">
        <f>IFERROR(VLOOKUP($I363,'WM-AR'!$I$7:$AS$3267,18,FALSE),"")</f>
        <v/>
      </c>
      <c r="T363" s="766" t="str">
        <f>IFERROR(VLOOKUP($I363,'WM-AR'!$I$7:$AS$3267,20,FALSE),"")</f>
        <v/>
      </c>
      <c r="U363" s="766" t="str">
        <f>IFERROR(VLOOKUP($I363,'WM-AR'!$I$7:$AS$3267,22,FALSE),"")</f>
        <v/>
      </c>
      <c r="V363" s="766" t="str">
        <f>IFERROR(VLOOKUP($I363,'WM-AR'!$I$7:$AS$3267,24,FALSE),"")</f>
        <v/>
      </c>
      <c r="W363" s="766">
        <f>IFERROR(VLOOKUP($I363,'WM-AR'!$I$7:$AS$3267,25,FALSE),"")</f>
        <v>0</v>
      </c>
      <c r="X363" s="766">
        <f>IFERROR(VLOOKUP($I363,'WM-AR'!$I$7:$AS$3267,26,FALSE),"")</f>
        <v>0</v>
      </c>
      <c r="Y363" s="766">
        <f>IFERROR(VLOOKUP($I363,'WM-AR'!$I$7:$AS$3267,27,FALSE),"")</f>
        <v>0</v>
      </c>
      <c r="Z363" s="766">
        <f>IFERROR(VLOOKUP($I363,'WM-AR'!$I$7:$AS$3267,28,FALSE),"")</f>
        <v>0</v>
      </c>
      <c r="AA363" s="766" t="str">
        <f>IFERROR(VLOOKUP($I363,'WM-AR'!$I$7:$AS$3267,29,FALSE),"")</f>
        <v>Material: (   )</v>
      </c>
      <c r="AB363" s="766">
        <f>IFERROR(VLOOKUP($I363,'WM-AR'!$I$7:$AS$3267,30,FALSE),"")</f>
        <v>0</v>
      </c>
      <c r="AC363" s="766">
        <f>IFERROR(VLOOKUP($I363,'WM-AR'!$I$7:$AS$3267,31,FALSE),"")</f>
        <v>0</v>
      </c>
      <c r="AD363" s="766">
        <f>IFERROR(VLOOKUP($I363,'WM-AR'!$I$7:$AS$3267,32,FALSE),"")</f>
        <v>0</v>
      </c>
      <c r="AE363" s="766" t="str">
        <f>IFERROR(VLOOKUP($I363,'WM-AR'!$I$7:$AS$3267,33,FALSE),"")</f>
        <v>Weight≥(   )KG/M</v>
      </c>
      <c r="AF363" s="1313" t="str">
        <f>_xlfn.CONCAT("- Material: ( ",AF362," )",CHAR(10),"- Weight≥( ",$H$54," )")</f>
        <v>- Material: ( KSD3566 )
- Weight≥( 200 )</v>
      </c>
      <c r="AG363" s="1134" t="s">
        <v>3586</v>
      </c>
      <c r="AH363" s="1134" t="s">
        <v>3586</v>
      </c>
      <c r="AI363" s="1340"/>
      <c r="AJ363" s="1340" t="str">
        <f t="shared" ref="AJ363:AJ374" si="71">K363</f>
        <v>TON</v>
      </c>
      <c r="AK363" s="905"/>
      <c r="AL363" s="88" t="str">
        <f>IF(AND(ISTEXT($E363),ISTEXT($B363)),"산출기준 &gt;&gt;  "&amp;_xlfn.XLOOKUP($E363,산출기준!$D:$D,산출기준!$E:$E,"매칭실패"),"")</f>
        <v/>
      </c>
    </row>
    <row r="364" spans="2:38" ht="49.9" customHeight="1" outlineLevel="1">
      <c r="B364" s="772"/>
      <c r="C364" s="773"/>
      <c r="D364" s="773"/>
      <c r="E364" s="773"/>
      <c r="F364" s="1083" t="s">
        <v>3492</v>
      </c>
      <c r="G364" s="759" t="str">
        <f t="shared" si="70"/>
        <v xml:space="preserve">Extra Heavy Steel |  |  | </v>
      </c>
      <c r="H364" s="816" t="s">
        <v>3493</v>
      </c>
      <c r="I364" s="765" t="str">
        <f t="shared" si="69"/>
        <v>S03AA081-00001</v>
      </c>
      <c r="J364" s="766"/>
      <c r="K364" s="766" t="str">
        <f>IFERROR(VLOOKUP($I364,'WM-AR'!$I$7:$AS$3267,34,FALSE),"")</f>
        <v>TON</v>
      </c>
      <c r="L364" s="766" t="str">
        <f>IFERROR(VLOOKUP($I364,'WM-AR'!$I$7:$AS$3267,4,FALSE),"")</f>
        <v>Main Steel Structure Erection Work</v>
      </c>
      <c r="M364" s="766" t="str">
        <f>IFERROR(VLOOKUP($I364,'WM-AR'!$I$7:$AS$3267,6,FALSE),"")</f>
        <v>Shelter/Building</v>
      </c>
      <c r="N364" s="766" t="str">
        <f>IFERROR(VLOOKUP($I364,'WM-AR'!$I$7:$AS$3267,8,FALSE),"")</f>
        <v>Extra Heavy Steel</v>
      </c>
      <c r="O364" s="766">
        <f>IFERROR(VLOOKUP($I364,'WM-AR'!$I$7:$AS$3267,10,FALSE),"")</f>
        <v>0</v>
      </c>
      <c r="P364" s="766">
        <f>IFERROR(VLOOKUP($I364,'WM-AR'!$I$7:$AS$3267,12,FALSE),"")</f>
        <v>0</v>
      </c>
      <c r="Q364" s="766" t="str">
        <f>IFERROR(VLOOKUP($I364,'WM-AR'!$I$7:$AS$3267,14,FALSE),"")</f>
        <v/>
      </c>
      <c r="R364" s="766" t="str">
        <f>IFERROR(VLOOKUP($I364,'WM-AR'!$I$7:$AS$3267,16,FALSE),"")</f>
        <v/>
      </c>
      <c r="S364" s="766" t="str">
        <f>IFERROR(VLOOKUP($I364,'WM-AR'!$I$7:$AS$3267,18,FALSE),"")</f>
        <v/>
      </c>
      <c r="T364" s="766" t="str">
        <f>IFERROR(VLOOKUP($I364,'WM-AR'!$I$7:$AS$3267,20,FALSE),"")</f>
        <v/>
      </c>
      <c r="U364" s="766" t="str">
        <f>IFERROR(VLOOKUP($I364,'WM-AR'!$I$7:$AS$3267,22,FALSE),"")</f>
        <v/>
      </c>
      <c r="V364" s="766" t="str">
        <f>IFERROR(VLOOKUP($I364,'WM-AR'!$I$7:$AS$3267,24,FALSE),"")</f>
        <v/>
      </c>
      <c r="W364" s="766">
        <f>IFERROR(VLOOKUP($I364,'WM-AR'!$I$7:$AS$3267,25,FALSE),"")</f>
        <v>0</v>
      </c>
      <c r="X364" s="766">
        <f>IFERROR(VLOOKUP($I364,'WM-AR'!$I$7:$AS$3267,26,FALSE),"")</f>
        <v>0</v>
      </c>
      <c r="Y364" s="766">
        <f>IFERROR(VLOOKUP($I364,'WM-AR'!$I$7:$AS$3267,27,FALSE),"")</f>
        <v>0</v>
      </c>
      <c r="Z364" s="766">
        <f>IFERROR(VLOOKUP($I364,'WM-AR'!$I$7:$AS$3267,28,FALSE),"")</f>
        <v>0</v>
      </c>
      <c r="AA364" s="766" t="str">
        <f>IFERROR(VLOOKUP($I364,'WM-AR'!$I$7:$AS$3267,29,FALSE),"")</f>
        <v>Material: (   )</v>
      </c>
      <c r="AB364" s="766">
        <f>IFERROR(VLOOKUP($I364,'WM-AR'!$I$7:$AS$3267,30,FALSE),"")</f>
        <v>0</v>
      </c>
      <c r="AC364" s="766">
        <f>IFERROR(VLOOKUP($I364,'WM-AR'!$I$7:$AS$3267,31,FALSE),"")</f>
        <v>0</v>
      </c>
      <c r="AD364" s="766">
        <f>IFERROR(VLOOKUP($I364,'WM-AR'!$I$7:$AS$3267,32,FALSE),"")</f>
        <v>0</v>
      </c>
      <c r="AE364" s="766">
        <f>IFERROR(VLOOKUP($I364,'WM-AR'!$I$7:$AS$3267,33,FALSE),"")</f>
        <v>0</v>
      </c>
      <c r="AF364" s="1313" t="str">
        <f>_xlfn.CONCAT("- Material: ( ",AF362," )")</f>
        <v>- Material: ( KSD3566 )</v>
      </c>
      <c r="AG364" s="1314" t="s">
        <v>3587</v>
      </c>
      <c r="AH364" s="1314" t="s">
        <v>3587</v>
      </c>
      <c r="AI364" s="1340"/>
      <c r="AJ364" s="1340" t="str">
        <f t="shared" si="71"/>
        <v>TON</v>
      </c>
      <c r="AK364" s="1267"/>
      <c r="AL364" s="88" t="str">
        <f>IF(AND(ISTEXT($E364),ISTEXT($B364)),"산출기준 &gt;&gt;  "&amp;_xlfn.XLOOKUP($E364,산출기준!$D:$D,산출기준!$E:$E,"매칭실패"),"")</f>
        <v/>
      </c>
    </row>
    <row r="365" spans="2:38" ht="49.9" customHeight="1" outlineLevel="1">
      <c r="B365" s="758"/>
      <c r="C365" s="759"/>
      <c r="D365" s="759"/>
      <c r="E365" s="759"/>
      <c r="F365" s="1315" t="s">
        <v>1976</v>
      </c>
      <c r="G365" s="759" t="str">
        <f>IF(IF(N365=0,"",N365)&amp;" | "&amp;IF(O365=0,"",O365)&amp;" | "&amp;IF(Q365=0,"",Q365)&amp;" | "&amp;IF(R365=0,"",R365)=" |  |  | ","",IF(N365=0,"",N365)&amp;" | "&amp;IF(O365=0,"",O365)&amp;" | "&amp;IF(Q365=0,"",Q365)&amp;" | "&amp;IF(R365=0,"",R365))</f>
        <v xml:space="preserve">Plates - Gusset, Stiffener, ETC |  |  | </v>
      </c>
      <c r="H365" s="1153" t="s">
        <v>3495</v>
      </c>
      <c r="I365" s="765" t="str">
        <f>LEFT(H365,14)</f>
        <v>S01AA009-00001</v>
      </c>
      <c r="J365" s="766"/>
      <c r="K365" s="766" t="s">
        <v>3496</v>
      </c>
      <c r="L365" s="766" t="s">
        <v>3497</v>
      </c>
      <c r="M365" s="766" t="s">
        <v>3498</v>
      </c>
      <c r="N365" s="766" t="s">
        <v>3499</v>
      </c>
      <c r="O365" s="766">
        <v>0</v>
      </c>
      <c r="P365" s="766">
        <v>0</v>
      </c>
      <c r="Q365" s="766">
        <v>0</v>
      </c>
      <c r="R365" s="766">
        <v>0</v>
      </c>
      <c r="S365" s="766">
        <v>0</v>
      </c>
      <c r="T365" s="766">
        <v>0</v>
      </c>
      <c r="U365" s="766">
        <v>0</v>
      </c>
      <c r="V365" s="766">
        <v>0</v>
      </c>
      <c r="W365" s="766">
        <v>0</v>
      </c>
      <c r="X365" s="766">
        <v>0</v>
      </c>
      <c r="Y365" s="766">
        <v>0</v>
      </c>
      <c r="Z365" s="766">
        <v>0</v>
      </c>
      <c r="AA365" s="766" t="s">
        <v>3500</v>
      </c>
      <c r="AB365" s="766">
        <v>0</v>
      </c>
      <c r="AC365" s="766">
        <v>0</v>
      </c>
      <c r="AD365" s="766">
        <v>0</v>
      </c>
      <c r="AE365" s="766">
        <v>0</v>
      </c>
      <c r="AF365" s="817"/>
      <c r="AG365" s="1314" t="s">
        <v>3588</v>
      </c>
      <c r="AH365" s="1314" t="s">
        <v>3588</v>
      </c>
      <c r="AI365" s="769"/>
      <c r="AJ365" s="769" t="str">
        <f>K365</f>
        <v>TON</v>
      </c>
      <c r="AK365" s="1341"/>
      <c r="AL365" s="88" t="s">
        <v>2965</v>
      </c>
    </row>
    <row r="366" spans="2:38" ht="49.9" customHeight="1" outlineLevel="1">
      <c r="B366" s="772"/>
      <c r="C366" s="773"/>
      <c r="D366" s="773"/>
      <c r="E366" s="773"/>
      <c r="F366" s="1083" t="s">
        <v>3502</v>
      </c>
      <c r="G366" s="759" t="str">
        <f t="shared" si="70"/>
        <v xml:space="preserve">for Non-Fireproofed Steel Surface |  |  | </v>
      </c>
      <c r="H366" s="816" t="s">
        <v>3503</v>
      </c>
      <c r="I366" s="765" t="str">
        <f t="shared" si="69"/>
        <v>S41AA051-00001</v>
      </c>
      <c r="J366" s="766"/>
      <c r="K366" s="766" t="str">
        <f>IFERROR(VLOOKUP($I366,'WM-AR'!$I$7:$AS$3267,34,FALSE),"")</f>
        <v>M2</v>
      </c>
      <c r="L366" s="766" t="str">
        <f>IFERROR(VLOOKUP($I366,'WM-AR'!$I$7:$AS$3267,4,FALSE),"")</f>
        <v>Steel Structure Paint Work</v>
      </c>
      <c r="M366" s="766" t="str">
        <f>IFERROR(VLOOKUP($I366,'WM-AR'!$I$7:$AS$3267,6,FALSE),"")</f>
        <v>Shelter/Building</v>
      </c>
      <c r="N366" s="766" t="str">
        <f>IFERROR(VLOOKUP($I366,'WM-AR'!$I$7:$AS$3267,8,FALSE),"")</f>
        <v>for Non-Fireproofed Steel Surface</v>
      </c>
      <c r="O366" s="766">
        <f>IFERROR(VLOOKUP($I366,'WM-AR'!$I$7:$AS$3267,10,FALSE),"")</f>
        <v>0</v>
      </c>
      <c r="P366" s="766">
        <f>IFERROR(VLOOKUP($I366,'WM-AR'!$I$7:$AS$3267,12,FALSE),"")</f>
        <v>0</v>
      </c>
      <c r="Q366" s="766" t="str">
        <f>IFERROR(VLOOKUP($I366,'WM-AR'!$I$7:$AS$3267,14,FALSE),"")</f>
        <v/>
      </c>
      <c r="R366" s="766" t="str">
        <f>IFERROR(VLOOKUP($I366,'WM-AR'!$I$7:$AS$3267,16,FALSE),"")</f>
        <v/>
      </c>
      <c r="S366" s="766" t="str">
        <f>IFERROR(VLOOKUP($I366,'WM-AR'!$I$7:$AS$3267,18,FALSE),"")</f>
        <v/>
      </c>
      <c r="T366" s="766" t="str">
        <f>IFERROR(VLOOKUP($I366,'WM-AR'!$I$7:$AS$3267,20,FALSE),"")</f>
        <v/>
      </c>
      <c r="U366" s="766" t="str">
        <f>IFERROR(VLOOKUP($I366,'WM-AR'!$I$7:$AS$3267,22,FALSE),"")</f>
        <v/>
      </c>
      <c r="V366" s="766" t="str">
        <f>IFERROR(VLOOKUP($I366,'WM-AR'!$I$7:$AS$3267,24,FALSE),"")</f>
        <v/>
      </c>
      <c r="W366" s="766">
        <f>IFERROR(VLOOKUP($I366,'WM-AR'!$I$7:$AS$3267,25,FALSE),"")</f>
        <v>0</v>
      </c>
      <c r="X366" s="766">
        <f>IFERROR(VLOOKUP($I366,'WM-AR'!$I$7:$AS$3267,26,FALSE),"")</f>
        <v>0</v>
      </c>
      <c r="Y366" s="766">
        <f>IFERROR(VLOOKUP($I366,'WM-AR'!$I$7:$AS$3267,27,FALSE),"")</f>
        <v>0</v>
      </c>
      <c r="Z366" s="766">
        <f>IFERROR(VLOOKUP($I366,'WM-AR'!$I$7:$AS$3267,28,FALSE),"")</f>
        <v>0</v>
      </c>
      <c r="AA366" s="766" t="str">
        <f>IFERROR(VLOOKUP($I366,'WM-AR'!$I$7:$AS$3267,29,FALSE),"")</f>
        <v>Material: (   )</v>
      </c>
      <c r="AB366" s="766">
        <f>IFERROR(VLOOKUP($I366,'WM-AR'!$I$7:$AS$3267,30,FALSE),"")</f>
        <v>0</v>
      </c>
      <c r="AC366" s="766">
        <f>IFERROR(VLOOKUP($I366,'WM-AR'!$I$7:$AS$3267,31,FALSE),"")</f>
        <v>0</v>
      </c>
      <c r="AD366" s="766">
        <f>IFERROR(VLOOKUP($I366,'WM-AR'!$I$7:$AS$3267,32,FALSE),"")</f>
        <v>0</v>
      </c>
      <c r="AE366" s="766">
        <f>IFERROR(VLOOKUP($I366,'WM-AR'!$I$7:$AS$3267,33,FALSE),"")</f>
        <v>0</v>
      </c>
      <c r="AF366" s="767"/>
      <c r="AG366" s="1342" t="s">
        <v>3589</v>
      </c>
      <c r="AH366" s="1342" t="s">
        <v>3589</v>
      </c>
      <c r="AI366" s="1340"/>
      <c r="AJ366" s="1340" t="str">
        <f t="shared" si="71"/>
        <v>M2</v>
      </c>
      <c r="AK366" s="1267"/>
      <c r="AL366" s="88" t="str">
        <f>IF(AND(ISTEXT($E366),ISTEXT($B366)),"산출기준 &gt;&gt;  "&amp;_xlfn.XLOOKUP($E366,산출기준!$D:$D,산출기준!$E:$E,"매칭실패"),"")</f>
        <v/>
      </c>
    </row>
    <row r="367" spans="2:38">
      <c r="B367" s="1127"/>
      <c r="C367" s="1165"/>
      <c r="D367" s="1165"/>
      <c r="E367" s="1165"/>
      <c r="F367" s="1165"/>
      <c r="G367" s="1131" t="s">
        <v>2345</v>
      </c>
      <c r="H367" s="1131"/>
      <c r="I367" s="1130" t="str">
        <f t="shared" si="69"/>
        <v/>
      </c>
      <c r="J367" s="1132"/>
      <c r="K367" s="1132" t="str">
        <f>IFERROR(VLOOKUP($I367,'WM-AR'!$I$7:$AS$3267,34,FALSE),"")</f>
        <v/>
      </c>
      <c r="L367" s="1132" t="str">
        <f>IFERROR(VLOOKUP($I367,'WM-AR'!$I$7:$AS$3267,4,FALSE),"")</f>
        <v/>
      </c>
      <c r="M367" s="1132" t="str">
        <f>IFERROR(VLOOKUP($I367,'WM-AR'!$I$7:$AS$3267,6,FALSE),"")</f>
        <v/>
      </c>
      <c r="N367" s="1132" t="str">
        <f>IFERROR(VLOOKUP($I367,'WM-AR'!$I$7:$AS$3267,8,FALSE),"")</f>
        <v/>
      </c>
      <c r="O367" s="1132" t="str">
        <f>IFERROR(VLOOKUP($I367,'WM-AR'!$I$7:$AS$3267,10,FALSE),"")</f>
        <v/>
      </c>
      <c r="P367" s="1132" t="str">
        <f>IFERROR(VLOOKUP($I367,'WM-AR'!$I$7:$AS$3267,12,FALSE),"")</f>
        <v/>
      </c>
      <c r="Q367" s="1132" t="str">
        <f>IFERROR(VLOOKUP($I367,'WM-AR'!$I$7:$AS$3267,14,FALSE),"")</f>
        <v/>
      </c>
      <c r="R367" s="1132" t="str">
        <f>IFERROR(VLOOKUP($I367,'WM-AR'!$I$7:$AS$3267,16,FALSE),"")</f>
        <v/>
      </c>
      <c r="S367" s="1132" t="str">
        <f>IFERROR(VLOOKUP($I367,'WM-AR'!$I$7:$AS$3267,18,FALSE),"")</f>
        <v/>
      </c>
      <c r="T367" s="1132" t="str">
        <f>IFERROR(VLOOKUP($I367,'WM-AR'!$I$7:$AS$3267,20,FALSE),"")</f>
        <v/>
      </c>
      <c r="U367" s="1132" t="str">
        <f>IFERROR(VLOOKUP($I367,'WM-AR'!$I$7:$AS$3267,22,FALSE),"")</f>
        <v/>
      </c>
      <c r="V367" s="1132" t="str">
        <f>IFERROR(VLOOKUP($I367,'WM-AR'!$I$7:$AS$3267,24,FALSE),"")</f>
        <v/>
      </c>
      <c r="W367" s="1132" t="str">
        <f>IFERROR(VLOOKUP($I367,'WM-AR'!$I$7:$AS$3267,25,FALSE),"")</f>
        <v/>
      </c>
      <c r="X367" s="1132" t="str">
        <f>IFERROR(VLOOKUP($I367,'WM-AR'!$I$7:$AS$3267,26,FALSE),"")</f>
        <v/>
      </c>
      <c r="Y367" s="1132" t="str">
        <f>IFERROR(VLOOKUP($I367,'WM-AR'!$I$7:$AS$3267,27,FALSE),"")</f>
        <v/>
      </c>
      <c r="Z367" s="1132" t="str">
        <f>IFERROR(VLOOKUP($I367,'WM-AR'!$I$7:$AS$3267,28,FALSE),"")</f>
        <v/>
      </c>
      <c r="AA367" s="1132" t="str">
        <f>IFERROR(VLOOKUP($I367,'WM-AR'!$I$7:$AS$3267,29,FALSE),"")</f>
        <v/>
      </c>
      <c r="AB367" s="1132" t="str">
        <f>IFERROR(VLOOKUP($I367,'WM-AR'!$I$7:$AS$3267,30,FALSE),"")</f>
        <v/>
      </c>
      <c r="AC367" s="1132" t="str">
        <f>IFERROR(VLOOKUP($I367,'WM-AR'!$I$7:$AS$3267,31,FALSE),"")</f>
        <v/>
      </c>
      <c r="AD367" s="1132" t="str">
        <f>IFERROR(VLOOKUP($I367,'WM-AR'!$I$7:$AS$3267,32,FALSE),"")</f>
        <v/>
      </c>
      <c r="AE367" s="1132" t="str">
        <f>IFERROR(VLOOKUP($I367,'WM-AR'!$I$7:$AS$3267,33,FALSE),"")</f>
        <v/>
      </c>
      <c r="AF367" s="1190" t="s">
        <v>3557</v>
      </c>
      <c r="AG367" s="1134"/>
      <c r="AH367" s="1134"/>
      <c r="AI367" s="1135"/>
      <c r="AJ367" s="1135" t="str">
        <f t="shared" si="71"/>
        <v/>
      </c>
      <c r="AK367" s="1136"/>
      <c r="AL367" s="88" t="str">
        <f>IF(AND(ISTEXT($E367),ISTEXT($B367)),"산출기준 &gt;&gt;  "&amp;_xlfn.XLOOKUP($E367,산출기준!$D:$D,산출기준!$E:$E,"매칭실패"),"")</f>
        <v/>
      </c>
    </row>
    <row r="368" spans="2:38">
      <c r="B368" s="1111"/>
      <c r="C368" s="1166"/>
      <c r="D368" s="1166"/>
      <c r="E368" s="1166"/>
      <c r="F368" s="1166"/>
      <c r="G368" s="843"/>
      <c r="H368" s="843"/>
      <c r="I368" s="712" t="str">
        <f t="shared" si="69"/>
        <v/>
      </c>
      <c r="J368" s="714"/>
      <c r="K368" s="714" t="str">
        <f>IFERROR(VLOOKUP($I368,'WM-AR'!$I$7:$AS$3267,34,FALSE),"")</f>
        <v/>
      </c>
      <c r="L368" s="714" t="str">
        <f>IFERROR(VLOOKUP($I368,'WM-AR'!$I$7:$AS$3267,4,FALSE),"")</f>
        <v/>
      </c>
      <c r="M368" s="714" t="str">
        <f>IFERROR(VLOOKUP($I368,'WM-AR'!$I$7:$AS$3267,6,FALSE),"")</f>
        <v/>
      </c>
      <c r="N368" s="714" t="str">
        <f>IFERROR(VLOOKUP($I368,'WM-AR'!$I$7:$AS$3267,8,FALSE),"")</f>
        <v/>
      </c>
      <c r="O368" s="714" t="str">
        <f>IFERROR(VLOOKUP($I368,'WM-AR'!$I$7:$AS$3267,10,FALSE),"")</f>
        <v/>
      </c>
      <c r="P368" s="714" t="str">
        <f>IFERROR(VLOOKUP($I368,'WM-AR'!$I$7:$AS$3267,12,FALSE),"")</f>
        <v/>
      </c>
      <c r="Q368" s="714" t="str">
        <f>IFERROR(VLOOKUP($I368,'WM-AR'!$I$7:$AS$3267,14,FALSE),"")</f>
        <v/>
      </c>
      <c r="R368" s="714" t="str">
        <f>IFERROR(VLOOKUP($I368,'WM-AR'!$I$7:$AS$3267,16,FALSE),"")</f>
        <v/>
      </c>
      <c r="S368" s="714" t="str">
        <f>IFERROR(VLOOKUP($I368,'WM-AR'!$I$7:$AS$3267,18,FALSE),"")</f>
        <v/>
      </c>
      <c r="T368" s="714" t="str">
        <f>IFERROR(VLOOKUP($I368,'WM-AR'!$I$7:$AS$3267,20,FALSE),"")</f>
        <v/>
      </c>
      <c r="U368" s="714" t="str">
        <f>IFERROR(VLOOKUP($I368,'WM-AR'!$I$7:$AS$3267,22,FALSE),"")</f>
        <v/>
      </c>
      <c r="V368" s="714" t="str">
        <f>IFERROR(VLOOKUP($I368,'WM-AR'!$I$7:$AS$3267,24,FALSE),"")</f>
        <v/>
      </c>
      <c r="W368" s="714" t="str">
        <f>IFERROR(VLOOKUP($I368,'WM-AR'!$I$7:$AS$3267,25,FALSE),"")</f>
        <v/>
      </c>
      <c r="X368" s="714" t="str">
        <f>IFERROR(VLOOKUP($I368,'WM-AR'!$I$7:$AS$3267,26,FALSE),"")</f>
        <v/>
      </c>
      <c r="Y368" s="714" t="str">
        <f>IFERROR(VLOOKUP($I368,'WM-AR'!$I$7:$AS$3267,27,FALSE),"")</f>
        <v/>
      </c>
      <c r="Z368" s="714" t="str">
        <f>IFERROR(VLOOKUP($I368,'WM-AR'!$I$7:$AS$3267,28,FALSE),"")</f>
        <v/>
      </c>
      <c r="AA368" s="714" t="str">
        <f>IFERROR(VLOOKUP($I368,'WM-AR'!$I$7:$AS$3267,29,FALSE),"")</f>
        <v/>
      </c>
      <c r="AB368" s="714" t="str">
        <f>IFERROR(VLOOKUP($I368,'WM-AR'!$I$7:$AS$3267,30,FALSE),"")</f>
        <v/>
      </c>
      <c r="AC368" s="714" t="str">
        <f>IFERROR(VLOOKUP($I368,'WM-AR'!$I$7:$AS$3267,31,FALSE),"")</f>
        <v/>
      </c>
      <c r="AD368" s="714" t="str">
        <f>IFERROR(VLOOKUP($I368,'WM-AR'!$I$7:$AS$3267,32,FALSE),"")</f>
        <v/>
      </c>
      <c r="AE368" s="714" t="str">
        <f>IFERROR(VLOOKUP($I368,'WM-AR'!$I$7:$AS$3267,33,FALSE),"")</f>
        <v/>
      </c>
      <c r="AF368" s="938"/>
      <c r="AG368" s="852"/>
      <c r="AH368" s="852"/>
      <c r="AI368" s="854"/>
      <c r="AJ368" s="854" t="str">
        <f t="shared" si="71"/>
        <v/>
      </c>
      <c r="AK368" s="1114"/>
      <c r="AL368" s="88" t="str">
        <f>IF(AND(ISTEXT($E368),ISTEXT($B368)),"산출기준 &gt;&gt;  "&amp;_xlfn.XLOOKUP($E368,산출기준!$D:$D,산출기준!$E:$E,"매칭실패"),"")</f>
        <v/>
      </c>
    </row>
    <row r="369" spans="2:38">
      <c r="B369" s="1111"/>
      <c r="C369" s="1166"/>
      <c r="D369" s="1166"/>
      <c r="E369" s="1166"/>
      <c r="F369" s="1166"/>
      <c r="G369" s="843"/>
      <c r="H369" s="843"/>
      <c r="I369" s="712" t="str">
        <f t="shared" si="69"/>
        <v/>
      </c>
      <c r="J369" s="714"/>
      <c r="K369" s="714" t="str">
        <f>IFERROR(VLOOKUP($I369,'WM-AR'!$I$7:$AS$3267,34,FALSE),"")</f>
        <v/>
      </c>
      <c r="L369" s="714" t="str">
        <f>IFERROR(VLOOKUP($I369,'WM-AR'!$I$7:$AS$3267,4,FALSE),"")</f>
        <v/>
      </c>
      <c r="M369" s="714" t="str">
        <f>IFERROR(VLOOKUP($I369,'WM-AR'!$I$7:$AS$3267,6,FALSE),"")</f>
        <v/>
      </c>
      <c r="N369" s="714" t="str">
        <f>IFERROR(VLOOKUP($I369,'WM-AR'!$I$7:$AS$3267,8,FALSE),"")</f>
        <v/>
      </c>
      <c r="O369" s="714" t="str">
        <f>IFERROR(VLOOKUP($I369,'WM-AR'!$I$7:$AS$3267,10,FALSE),"")</f>
        <v/>
      </c>
      <c r="P369" s="714" t="str">
        <f>IFERROR(VLOOKUP($I369,'WM-AR'!$I$7:$AS$3267,12,FALSE),"")</f>
        <v/>
      </c>
      <c r="Q369" s="714" t="str">
        <f>IFERROR(VLOOKUP($I369,'WM-AR'!$I$7:$AS$3267,14,FALSE),"")</f>
        <v/>
      </c>
      <c r="R369" s="714" t="str">
        <f>IFERROR(VLOOKUP($I369,'WM-AR'!$I$7:$AS$3267,16,FALSE),"")</f>
        <v/>
      </c>
      <c r="S369" s="714" t="str">
        <f>IFERROR(VLOOKUP($I369,'WM-AR'!$I$7:$AS$3267,18,FALSE),"")</f>
        <v/>
      </c>
      <c r="T369" s="714" t="str">
        <f>IFERROR(VLOOKUP($I369,'WM-AR'!$I$7:$AS$3267,20,FALSE),"")</f>
        <v/>
      </c>
      <c r="U369" s="714" t="str">
        <f>IFERROR(VLOOKUP($I369,'WM-AR'!$I$7:$AS$3267,22,FALSE),"")</f>
        <v/>
      </c>
      <c r="V369" s="714" t="str">
        <f>IFERROR(VLOOKUP($I369,'WM-AR'!$I$7:$AS$3267,24,FALSE),"")</f>
        <v/>
      </c>
      <c r="W369" s="714" t="str">
        <f>IFERROR(VLOOKUP($I369,'WM-AR'!$I$7:$AS$3267,25,FALSE),"")</f>
        <v/>
      </c>
      <c r="X369" s="714" t="str">
        <f>IFERROR(VLOOKUP($I369,'WM-AR'!$I$7:$AS$3267,26,FALSE),"")</f>
        <v/>
      </c>
      <c r="Y369" s="714" t="str">
        <f>IFERROR(VLOOKUP($I369,'WM-AR'!$I$7:$AS$3267,27,FALSE),"")</f>
        <v/>
      </c>
      <c r="Z369" s="714" t="str">
        <f>IFERROR(VLOOKUP($I369,'WM-AR'!$I$7:$AS$3267,28,FALSE),"")</f>
        <v/>
      </c>
      <c r="AA369" s="714" t="str">
        <f>IFERROR(VLOOKUP($I369,'WM-AR'!$I$7:$AS$3267,29,FALSE),"")</f>
        <v/>
      </c>
      <c r="AB369" s="714" t="str">
        <f>IFERROR(VLOOKUP($I369,'WM-AR'!$I$7:$AS$3267,30,FALSE),"")</f>
        <v/>
      </c>
      <c r="AC369" s="714" t="str">
        <f>IFERROR(VLOOKUP($I369,'WM-AR'!$I$7:$AS$3267,31,FALSE),"")</f>
        <v/>
      </c>
      <c r="AD369" s="714" t="str">
        <f>IFERROR(VLOOKUP($I369,'WM-AR'!$I$7:$AS$3267,32,FALSE),"")</f>
        <v/>
      </c>
      <c r="AE369" s="714" t="str">
        <f>IFERROR(VLOOKUP($I369,'WM-AR'!$I$7:$AS$3267,33,FALSE),"")</f>
        <v/>
      </c>
      <c r="AF369" s="938"/>
      <c r="AG369" s="852"/>
      <c r="AH369" s="852"/>
      <c r="AI369" s="854"/>
      <c r="AJ369" s="854" t="str">
        <f t="shared" si="71"/>
        <v/>
      </c>
      <c r="AK369" s="1114"/>
      <c r="AL369" s="88" t="str">
        <f>IF(AND(ISTEXT($E369),ISTEXT($B369)),"산출기준 &gt;&gt;  "&amp;_xlfn.XLOOKUP($E369,산출기준!$D:$D,산출기준!$E:$E,"매칭실패"),"")</f>
        <v/>
      </c>
    </row>
    <row r="370" spans="2:38">
      <c r="B370" s="1111"/>
      <c r="C370" s="1166"/>
      <c r="D370" s="1166"/>
      <c r="E370" s="1166"/>
      <c r="F370" s="1166"/>
      <c r="G370" s="843"/>
      <c r="H370" s="843"/>
      <c r="I370" s="712" t="str">
        <f t="shared" si="69"/>
        <v/>
      </c>
      <c r="J370" s="714"/>
      <c r="K370" s="714" t="str">
        <f>IFERROR(VLOOKUP($I370,'WM-AR'!$I$7:$AS$3267,34,FALSE),"")</f>
        <v/>
      </c>
      <c r="L370" s="714" t="str">
        <f>IFERROR(VLOOKUP($I370,'WM-AR'!$I$7:$AS$3267,4,FALSE),"")</f>
        <v/>
      </c>
      <c r="M370" s="714" t="str">
        <f>IFERROR(VLOOKUP($I370,'WM-AR'!$I$7:$AS$3267,6,FALSE),"")</f>
        <v/>
      </c>
      <c r="N370" s="714" t="str">
        <f>IFERROR(VLOOKUP($I370,'WM-AR'!$I$7:$AS$3267,8,FALSE),"")</f>
        <v/>
      </c>
      <c r="O370" s="714" t="str">
        <f>IFERROR(VLOOKUP($I370,'WM-AR'!$I$7:$AS$3267,10,FALSE),"")</f>
        <v/>
      </c>
      <c r="P370" s="714" t="str">
        <f>IFERROR(VLOOKUP($I370,'WM-AR'!$I$7:$AS$3267,12,FALSE),"")</f>
        <v/>
      </c>
      <c r="Q370" s="714" t="str">
        <f>IFERROR(VLOOKUP($I370,'WM-AR'!$I$7:$AS$3267,14,FALSE),"")</f>
        <v/>
      </c>
      <c r="R370" s="714" t="str">
        <f>IFERROR(VLOOKUP($I370,'WM-AR'!$I$7:$AS$3267,16,FALSE),"")</f>
        <v/>
      </c>
      <c r="S370" s="714" t="str">
        <f>IFERROR(VLOOKUP($I370,'WM-AR'!$I$7:$AS$3267,18,FALSE),"")</f>
        <v/>
      </c>
      <c r="T370" s="714" t="str">
        <f>IFERROR(VLOOKUP($I370,'WM-AR'!$I$7:$AS$3267,20,FALSE),"")</f>
        <v/>
      </c>
      <c r="U370" s="714" t="str">
        <f>IFERROR(VLOOKUP($I370,'WM-AR'!$I$7:$AS$3267,22,FALSE),"")</f>
        <v/>
      </c>
      <c r="V370" s="714" t="str">
        <f>IFERROR(VLOOKUP($I370,'WM-AR'!$I$7:$AS$3267,24,FALSE),"")</f>
        <v/>
      </c>
      <c r="W370" s="714" t="str">
        <f>IFERROR(VLOOKUP($I370,'WM-AR'!$I$7:$AS$3267,25,FALSE),"")</f>
        <v/>
      </c>
      <c r="X370" s="714" t="str">
        <f>IFERROR(VLOOKUP($I370,'WM-AR'!$I$7:$AS$3267,26,FALSE),"")</f>
        <v/>
      </c>
      <c r="Y370" s="714" t="str">
        <f>IFERROR(VLOOKUP($I370,'WM-AR'!$I$7:$AS$3267,27,FALSE),"")</f>
        <v/>
      </c>
      <c r="Z370" s="714" t="str">
        <f>IFERROR(VLOOKUP($I370,'WM-AR'!$I$7:$AS$3267,28,FALSE),"")</f>
        <v/>
      </c>
      <c r="AA370" s="714" t="str">
        <f>IFERROR(VLOOKUP($I370,'WM-AR'!$I$7:$AS$3267,29,FALSE),"")</f>
        <v/>
      </c>
      <c r="AB370" s="714" t="str">
        <f>IFERROR(VLOOKUP($I370,'WM-AR'!$I$7:$AS$3267,30,FALSE),"")</f>
        <v/>
      </c>
      <c r="AC370" s="714" t="str">
        <f>IFERROR(VLOOKUP($I370,'WM-AR'!$I$7:$AS$3267,31,FALSE),"")</f>
        <v/>
      </c>
      <c r="AD370" s="714" t="str">
        <f>IFERROR(VLOOKUP($I370,'WM-AR'!$I$7:$AS$3267,32,FALSE),"")</f>
        <v/>
      </c>
      <c r="AE370" s="714" t="str">
        <f>IFERROR(VLOOKUP($I370,'WM-AR'!$I$7:$AS$3267,33,FALSE),"")</f>
        <v/>
      </c>
      <c r="AF370" s="938"/>
      <c r="AG370" s="852"/>
      <c r="AH370" s="852"/>
      <c r="AI370" s="854"/>
      <c r="AJ370" s="854" t="str">
        <f t="shared" si="71"/>
        <v/>
      </c>
      <c r="AK370" s="1114"/>
      <c r="AL370" s="88" t="str">
        <f>IF(AND(ISTEXT($E370),ISTEXT($B370)),"산출기준 &gt;&gt;  "&amp;_xlfn.XLOOKUP($E370,산출기준!$D:$D,산출기준!$E:$E,"매칭실패"),"")</f>
        <v/>
      </c>
    </row>
    <row r="371" spans="2:38">
      <c r="B371" s="1111"/>
      <c r="C371" s="1166"/>
      <c r="D371" s="1166"/>
      <c r="E371" s="1166"/>
      <c r="F371" s="1166"/>
      <c r="G371" s="843"/>
      <c r="H371" s="843"/>
      <c r="I371" s="712" t="str">
        <f t="shared" si="69"/>
        <v/>
      </c>
      <c r="J371" s="714"/>
      <c r="K371" s="714" t="str">
        <f>IFERROR(VLOOKUP($I371,'WM-AR'!$I$7:$AS$3267,34,FALSE),"")</f>
        <v/>
      </c>
      <c r="L371" s="714" t="str">
        <f>IFERROR(VLOOKUP($I371,'WM-AR'!$I$7:$AS$3267,4,FALSE),"")</f>
        <v/>
      </c>
      <c r="M371" s="714" t="str">
        <f>IFERROR(VLOOKUP($I371,'WM-AR'!$I$7:$AS$3267,6,FALSE),"")</f>
        <v/>
      </c>
      <c r="N371" s="714" t="str">
        <f>IFERROR(VLOOKUP($I371,'WM-AR'!$I$7:$AS$3267,8,FALSE),"")</f>
        <v/>
      </c>
      <c r="O371" s="714" t="str">
        <f>IFERROR(VLOOKUP($I371,'WM-AR'!$I$7:$AS$3267,10,FALSE),"")</f>
        <v/>
      </c>
      <c r="P371" s="714" t="str">
        <f>IFERROR(VLOOKUP($I371,'WM-AR'!$I$7:$AS$3267,12,FALSE),"")</f>
        <v/>
      </c>
      <c r="Q371" s="714" t="str">
        <f>IFERROR(VLOOKUP($I371,'WM-AR'!$I$7:$AS$3267,14,FALSE),"")</f>
        <v/>
      </c>
      <c r="R371" s="714" t="str">
        <f>IFERROR(VLOOKUP($I371,'WM-AR'!$I$7:$AS$3267,16,FALSE),"")</f>
        <v/>
      </c>
      <c r="S371" s="714" t="str">
        <f>IFERROR(VLOOKUP($I371,'WM-AR'!$I$7:$AS$3267,18,FALSE),"")</f>
        <v/>
      </c>
      <c r="T371" s="714" t="str">
        <f>IFERROR(VLOOKUP($I371,'WM-AR'!$I$7:$AS$3267,20,FALSE),"")</f>
        <v/>
      </c>
      <c r="U371" s="714" t="str">
        <f>IFERROR(VLOOKUP($I371,'WM-AR'!$I$7:$AS$3267,22,FALSE),"")</f>
        <v/>
      </c>
      <c r="V371" s="714" t="str">
        <f>IFERROR(VLOOKUP($I371,'WM-AR'!$I$7:$AS$3267,24,FALSE),"")</f>
        <v/>
      </c>
      <c r="W371" s="714" t="str">
        <f>IFERROR(VLOOKUP($I371,'WM-AR'!$I$7:$AS$3267,25,FALSE),"")</f>
        <v/>
      </c>
      <c r="X371" s="714" t="str">
        <f>IFERROR(VLOOKUP($I371,'WM-AR'!$I$7:$AS$3267,26,FALSE),"")</f>
        <v/>
      </c>
      <c r="Y371" s="714" t="str">
        <f>IFERROR(VLOOKUP($I371,'WM-AR'!$I$7:$AS$3267,27,FALSE),"")</f>
        <v/>
      </c>
      <c r="Z371" s="714" t="str">
        <f>IFERROR(VLOOKUP($I371,'WM-AR'!$I$7:$AS$3267,28,FALSE),"")</f>
        <v/>
      </c>
      <c r="AA371" s="714" t="str">
        <f>IFERROR(VLOOKUP($I371,'WM-AR'!$I$7:$AS$3267,29,FALSE),"")</f>
        <v/>
      </c>
      <c r="AB371" s="714" t="str">
        <f>IFERROR(VLOOKUP($I371,'WM-AR'!$I$7:$AS$3267,30,FALSE),"")</f>
        <v/>
      </c>
      <c r="AC371" s="714" t="str">
        <f>IFERROR(VLOOKUP($I371,'WM-AR'!$I$7:$AS$3267,31,FALSE),"")</f>
        <v/>
      </c>
      <c r="AD371" s="714" t="str">
        <f>IFERROR(VLOOKUP($I371,'WM-AR'!$I$7:$AS$3267,32,FALSE),"")</f>
        <v/>
      </c>
      <c r="AE371" s="714" t="str">
        <f>IFERROR(VLOOKUP($I371,'WM-AR'!$I$7:$AS$3267,33,FALSE),"")</f>
        <v/>
      </c>
      <c r="AF371" s="938"/>
      <c r="AG371" s="852"/>
      <c r="AH371" s="852"/>
      <c r="AI371" s="854"/>
      <c r="AJ371" s="854" t="str">
        <f t="shared" si="71"/>
        <v/>
      </c>
      <c r="AK371" s="1114"/>
      <c r="AL371" s="88" t="str">
        <f>IF(AND(ISTEXT($E371),ISTEXT($B371)),"산출기준 &gt;&gt;  "&amp;_xlfn.XLOOKUP($E371,산출기준!$D:$D,산출기준!$E:$E,"매칭실패"),"")</f>
        <v/>
      </c>
    </row>
    <row r="372" spans="2:38">
      <c r="B372" s="1111"/>
      <c r="C372" s="1166"/>
      <c r="D372" s="1166"/>
      <c r="E372" s="1166"/>
      <c r="F372" s="1166"/>
      <c r="G372" s="843"/>
      <c r="H372" s="843"/>
      <c r="I372" s="712" t="str">
        <f t="shared" si="69"/>
        <v/>
      </c>
      <c r="J372" s="714"/>
      <c r="K372" s="714" t="str">
        <f>IFERROR(VLOOKUP($I372,'WM-AR'!$I$7:$AS$3267,34,FALSE),"")</f>
        <v/>
      </c>
      <c r="L372" s="714" t="str">
        <f>IFERROR(VLOOKUP($I372,'WM-AR'!$I$7:$AS$3267,4,FALSE),"")</f>
        <v/>
      </c>
      <c r="M372" s="714" t="str">
        <f>IFERROR(VLOOKUP($I372,'WM-AR'!$I$7:$AS$3267,6,FALSE),"")</f>
        <v/>
      </c>
      <c r="N372" s="714" t="str">
        <f>IFERROR(VLOOKUP($I372,'WM-AR'!$I$7:$AS$3267,8,FALSE),"")</f>
        <v/>
      </c>
      <c r="O372" s="714" t="str">
        <f>IFERROR(VLOOKUP($I372,'WM-AR'!$I$7:$AS$3267,10,FALSE),"")</f>
        <v/>
      </c>
      <c r="P372" s="714" t="str">
        <f>IFERROR(VLOOKUP($I372,'WM-AR'!$I$7:$AS$3267,12,FALSE),"")</f>
        <v/>
      </c>
      <c r="Q372" s="714" t="str">
        <f>IFERROR(VLOOKUP($I372,'WM-AR'!$I$7:$AS$3267,14,FALSE),"")</f>
        <v/>
      </c>
      <c r="R372" s="714" t="str">
        <f>IFERROR(VLOOKUP($I372,'WM-AR'!$I$7:$AS$3267,16,FALSE),"")</f>
        <v/>
      </c>
      <c r="S372" s="714" t="str">
        <f>IFERROR(VLOOKUP($I372,'WM-AR'!$I$7:$AS$3267,18,FALSE),"")</f>
        <v/>
      </c>
      <c r="T372" s="714" t="str">
        <f>IFERROR(VLOOKUP($I372,'WM-AR'!$I$7:$AS$3267,20,FALSE),"")</f>
        <v/>
      </c>
      <c r="U372" s="714" t="str">
        <f>IFERROR(VLOOKUP($I372,'WM-AR'!$I$7:$AS$3267,22,FALSE),"")</f>
        <v/>
      </c>
      <c r="V372" s="714" t="str">
        <f>IFERROR(VLOOKUP($I372,'WM-AR'!$I$7:$AS$3267,24,FALSE),"")</f>
        <v/>
      </c>
      <c r="W372" s="714" t="str">
        <f>IFERROR(VLOOKUP($I372,'WM-AR'!$I$7:$AS$3267,25,FALSE),"")</f>
        <v/>
      </c>
      <c r="X372" s="714" t="str">
        <f>IFERROR(VLOOKUP($I372,'WM-AR'!$I$7:$AS$3267,26,FALSE),"")</f>
        <v/>
      </c>
      <c r="Y372" s="714" t="str">
        <f>IFERROR(VLOOKUP($I372,'WM-AR'!$I$7:$AS$3267,27,FALSE),"")</f>
        <v/>
      </c>
      <c r="Z372" s="714" t="str">
        <f>IFERROR(VLOOKUP($I372,'WM-AR'!$I$7:$AS$3267,28,FALSE),"")</f>
        <v/>
      </c>
      <c r="AA372" s="714" t="str">
        <f>IFERROR(VLOOKUP($I372,'WM-AR'!$I$7:$AS$3267,29,FALSE),"")</f>
        <v/>
      </c>
      <c r="AB372" s="714" t="str">
        <f>IFERROR(VLOOKUP($I372,'WM-AR'!$I$7:$AS$3267,30,FALSE),"")</f>
        <v/>
      </c>
      <c r="AC372" s="714" t="str">
        <f>IFERROR(VLOOKUP($I372,'WM-AR'!$I$7:$AS$3267,31,FALSE),"")</f>
        <v/>
      </c>
      <c r="AD372" s="714" t="str">
        <f>IFERROR(VLOOKUP($I372,'WM-AR'!$I$7:$AS$3267,32,FALSE),"")</f>
        <v/>
      </c>
      <c r="AE372" s="714" t="str">
        <f>IFERROR(VLOOKUP($I372,'WM-AR'!$I$7:$AS$3267,33,FALSE),"")</f>
        <v/>
      </c>
      <c r="AF372" s="938"/>
      <c r="AG372" s="852"/>
      <c r="AH372" s="852"/>
      <c r="AI372" s="854"/>
      <c r="AJ372" s="854" t="str">
        <f t="shared" si="71"/>
        <v/>
      </c>
      <c r="AK372" s="1114"/>
      <c r="AL372" s="88" t="str">
        <f>IF(AND(ISTEXT($E372),ISTEXT($B372)),"산출기준 &gt;&gt;  "&amp;_xlfn.XLOOKUP($E372,산출기준!$D:$D,산출기준!$E:$E,"매칭실패"),"")</f>
        <v/>
      </c>
    </row>
    <row r="373" spans="2:38">
      <c r="B373" s="1111"/>
      <c r="C373" s="1166"/>
      <c r="D373" s="1166"/>
      <c r="E373" s="1166"/>
      <c r="F373" s="1166"/>
      <c r="G373" s="843"/>
      <c r="H373" s="843"/>
      <c r="I373" s="712" t="str">
        <f t="shared" si="69"/>
        <v/>
      </c>
      <c r="J373" s="714"/>
      <c r="K373" s="714" t="str">
        <f>IFERROR(VLOOKUP($I373,'WM-AR'!$I$7:$AS$3267,34,FALSE),"")</f>
        <v/>
      </c>
      <c r="L373" s="714" t="str">
        <f>IFERROR(VLOOKUP($I373,'WM-AR'!$I$7:$AS$3267,4,FALSE),"")</f>
        <v/>
      </c>
      <c r="M373" s="714" t="str">
        <f>IFERROR(VLOOKUP($I373,'WM-AR'!$I$7:$AS$3267,6,FALSE),"")</f>
        <v/>
      </c>
      <c r="N373" s="714" t="str">
        <f>IFERROR(VLOOKUP($I373,'WM-AR'!$I$7:$AS$3267,8,FALSE),"")</f>
        <v/>
      </c>
      <c r="O373" s="714" t="str">
        <f>IFERROR(VLOOKUP($I373,'WM-AR'!$I$7:$AS$3267,10,FALSE),"")</f>
        <v/>
      </c>
      <c r="P373" s="714" t="str">
        <f>IFERROR(VLOOKUP($I373,'WM-AR'!$I$7:$AS$3267,12,FALSE),"")</f>
        <v/>
      </c>
      <c r="Q373" s="714" t="str">
        <f>IFERROR(VLOOKUP($I373,'WM-AR'!$I$7:$AS$3267,14,FALSE),"")</f>
        <v/>
      </c>
      <c r="R373" s="714" t="str">
        <f>IFERROR(VLOOKUP($I373,'WM-AR'!$I$7:$AS$3267,16,FALSE),"")</f>
        <v/>
      </c>
      <c r="S373" s="714" t="str">
        <f>IFERROR(VLOOKUP($I373,'WM-AR'!$I$7:$AS$3267,18,FALSE),"")</f>
        <v/>
      </c>
      <c r="T373" s="714" t="str">
        <f>IFERROR(VLOOKUP($I373,'WM-AR'!$I$7:$AS$3267,20,FALSE),"")</f>
        <v/>
      </c>
      <c r="U373" s="714" t="str">
        <f>IFERROR(VLOOKUP($I373,'WM-AR'!$I$7:$AS$3267,22,FALSE),"")</f>
        <v/>
      </c>
      <c r="V373" s="714" t="str">
        <f>IFERROR(VLOOKUP($I373,'WM-AR'!$I$7:$AS$3267,24,FALSE),"")</f>
        <v/>
      </c>
      <c r="W373" s="714" t="str">
        <f>IFERROR(VLOOKUP($I373,'WM-AR'!$I$7:$AS$3267,25,FALSE),"")</f>
        <v/>
      </c>
      <c r="X373" s="714" t="str">
        <f>IFERROR(VLOOKUP($I373,'WM-AR'!$I$7:$AS$3267,26,FALSE),"")</f>
        <v/>
      </c>
      <c r="Y373" s="714" t="str">
        <f>IFERROR(VLOOKUP($I373,'WM-AR'!$I$7:$AS$3267,27,FALSE),"")</f>
        <v/>
      </c>
      <c r="Z373" s="714" t="str">
        <f>IFERROR(VLOOKUP($I373,'WM-AR'!$I$7:$AS$3267,28,FALSE),"")</f>
        <v/>
      </c>
      <c r="AA373" s="714" t="str">
        <f>IFERROR(VLOOKUP($I373,'WM-AR'!$I$7:$AS$3267,29,FALSE),"")</f>
        <v/>
      </c>
      <c r="AB373" s="714" t="str">
        <f>IFERROR(VLOOKUP($I373,'WM-AR'!$I$7:$AS$3267,30,FALSE),"")</f>
        <v/>
      </c>
      <c r="AC373" s="714" t="str">
        <f>IFERROR(VLOOKUP($I373,'WM-AR'!$I$7:$AS$3267,31,FALSE),"")</f>
        <v/>
      </c>
      <c r="AD373" s="714" t="str">
        <f>IFERROR(VLOOKUP($I373,'WM-AR'!$I$7:$AS$3267,32,FALSE),"")</f>
        <v/>
      </c>
      <c r="AE373" s="714" t="str">
        <f>IFERROR(VLOOKUP($I373,'WM-AR'!$I$7:$AS$3267,33,FALSE),"")</f>
        <v/>
      </c>
      <c r="AF373" s="938"/>
      <c r="AG373" s="852"/>
      <c r="AH373" s="852"/>
      <c r="AI373" s="854"/>
      <c r="AJ373" s="854" t="str">
        <f t="shared" si="71"/>
        <v/>
      </c>
      <c r="AK373" s="1114"/>
      <c r="AL373" s="88" t="str">
        <f>IF(AND(ISTEXT($E373),ISTEXT($B373)),"산출기준 &gt;&gt;  "&amp;_xlfn.XLOOKUP($E373,산출기준!$D:$D,산출기준!$E:$E,"매칭실패"),"")</f>
        <v/>
      </c>
    </row>
    <row r="374" spans="2:38">
      <c r="B374" s="1116"/>
      <c r="C374" s="1167"/>
      <c r="D374" s="1167"/>
      <c r="E374" s="1167"/>
      <c r="F374" s="1167"/>
      <c r="G374" s="1120"/>
      <c r="H374" s="1120"/>
      <c r="I374" s="1119" t="str">
        <f t="shared" si="69"/>
        <v/>
      </c>
      <c r="J374" s="1121"/>
      <c r="K374" s="1121" t="str">
        <f>IFERROR(VLOOKUP($I374,'WM-AR'!$I$7:$AS$3267,34,FALSE),"")</f>
        <v/>
      </c>
      <c r="L374" s="1121" t="str">
        <f>IFERROR(VLOOKUP($I374,'WM-AR'!$I$7:$AS$3267,4,FALSE),"")</f>
        <v/>
      </c>
      <c r="M374" s="1121" t="str">
        <f>IFERROR(VLOOKUP($I374,'WM-AR'!$I$7:$AS$3267,6,FALSE),"")</f>
        <v/>
      </c>
      <c r="N374" s="1121" t="str">
        <f>IFERROR(VLOOKUP($I374,'WM-AR'!$I$7:$AS$3267,8,FALSE),"")</f>
        <v/>
      </c>
      <c r="O374" s="1121" t="str">
        <f>IFERROR(VLOOKUP($I374,'WM-AR'!$I$7:$AS$3267,10,FALSE),"")</f>
        <v/>
      </c>
      <c r="P374" s="1121" t="str">
        <f>IFERROR(VLOOKUP($I374,'WM-AR'!$I$7:$AS$3267,12,FALSE),"")</f>
        <v/>
      </c>
      <c r="Q374" s="1121" t="str">
        <f>IFERROR(VLOOKUP($I374,'WM-AR'!$I$7:$AS$3267,14,FALSE),"")</f>
        <v/>
      </c>
      <c r="R374" s="1121" t="str">
        <f>IFERROR(VLOOKUP($I374,'WM-AR'!$I$7:$AS$3267,16,FALSE),"")</f>
        <v/>
      </c>
      <c r="S374" s="1121" t="str">
        <f>IFERROR(VLOOKUP($I374,'WM-AR'!$I$7:$AS$3267,18,FALSE),"")</f>
        <v/>
      </c>
      <c r="T374" s="1121" t="str">
        <f>IFERROR(VLOOKUP($I374,'WM-AR'!$I$7:$AS$3267,20,FALSE),"")</f>
        <v/>
      </c>
      <c r="U374" s="1121" t="str">
        <f>IFERROR(VLOOKUP($I374,'WM-AR'!$I$7:$AS$3267,22,FALSE),"")</f>
        <v/>
      </c>
      <c r="V374" s="1121" t="str">
        <f>IFERROR(VLOOKUP($I374,'WM-AR'!$I$7:$AS$3267,24,FALSE),"")</f>
        <v/>
      </c>
      <c r="W374" s="1121" t="str">
        <f>IFERROR(VLOOKUP($I374,'WM-AR'!$I$7:$AS$3267,25,FALSE),"")</f>
        <v/>
      </c>
      <c r="X374" s="1121" t="str">
        <f>IFERROR(VLOOKUP($I374,'WM-AR'!$I$7:$AS$3267,26,FALSE),"")</f>
        <v/>
      </c>
      <c r="Y374" s="1121" t="str">
        <f>IFERROR(VLOOKUP($I374,'WM-AR'!$I$7:$AS$3267,27,FALSE),"")</f>
        <v/>
      </c>
      <c r="Z374" s="1121" t="str">
        <f>IFERROR(VLOOKUP($I374,'WM-AR'!$I$7:$AS$3267,28,FALSE),"")</f>
        <v/>
      </c>
      <c r="AA374" s="1121" t="str">
        <f>IFERROR(VLOOKUP($I374,'WM-AR'!$I$7:$AS$3267,29,FALSE),"")</f>
        <v/>
      </c>
      <c r="AB374" s="1121" t="str">
        <f>IFERROR(VLOOKUP($I374,'WM-AR'!$I$7:$AS$3267,30,FALSE),"")</f>
        <v/>
      </c>
      <c r="AC374" s="1121" t="str">
        <f>IFERROR(VLOOKUP($I374,'WM-AR'!$I$7:$AS$3267,31,FALSE),"")</f>
        <v/>
      </c>
      <c r="AD374" s="1121" t="str">
        <f>IFERROR(VLOOKUP($I374,'WM-AR'!$I$7:$AS$3267,32,FALSE),"")</f>
        <v/>
      </c>
      <c r="AE374" s="1121" t="str">
        <f>IFERROR(VLOOKUP($I374,'WM-AR'!$I$7:$AS$3267,33,FALSE),"")</f>
        <v/>
      </c>
      <c r="AF374" s="1209"/>
      <c r="AG374" s="1123"/>
      <c r="AH374" s="1123"/>
      <c r="AI374" s="1124"/>
      <c r="AJ374" s="1124" t="str">
        <f t="shared" si="71"/>
        <v/>
      </c>
      <c r="AK374" s="1125"/>
      <c r="AL374" s="88" t="str">
        <f>IF(AND(ISTEXT($E374),ISTEXT($B374)),"산출기준 &gt;&gt;  "&amp;_xlfn.XLOOKUP($E374,산출기준!$D:$D,산출기준!$E:$E,"매칭실패"),"")</f>
        <v/>
      </c>
    </row>
    <row r="375" spans="2:38" s="658" customFormat="1" ht="20.100000000000001" customHeight="1">
      <c r="B375" s="802"/>
      <c r="C375" s="662"/>
      <c r="D375" s="662"/>
      <c r="E375" s="662"/>
      <c r="F375" s="1338" t="s">
        <v>938</v>
      </c>
      <c r="G375" s="662"/>
      <c r="H375" s="662"/>
      <c r="I375" s="652"/>
      <c r="J375" s="664"/>
      <c r="K375" s="664"/>
      <c r="L375" s="664"/>
      <c r="M375" s="664"/>
      <c r="N375" s="664"/>
      <c r="O375" s="664"/>
      <c r="P375" s="664"/>
      <c r="Q375" s="664"/>
      <c r="R375" s="664"/>
      <c r="S375" s="664"/>
      <c r="T375" s="664"/>
      <c r="U375" s="664"/>
      <c r="V375" s="664"/>
      <c r="W375" s="664"/>
      <c r="X375" s="664"/>
      <c r="Y375" s="664"/>
      <c r="Z375" s="664"/>
      <c r="AA375" s="664"/>
      <c r="AB375" s="664"/>
      <c r="AC375" s="664"/>
      <c r="AD375" s="664"/>
      <c r="AE375" s="664"/>
      <c r="AF375" s="660"/>
      <c r="AG375" s="665"/>
      <c r="AH375" s="665"/>
      <c r="AI375" s="666"/>
      <c r="AJ375" s="666"/>
      <c r="AK375" s="662"/>
      <c r="AL375" s="658" t="str">
        <f>IF(AND(ISTEXT($E375),ISTEXT($B375)),"산출기준 &gt;&gt;  "&amp;_xlfn.XLOOKUP($E375,산출기준!$D:$D,산출기준!$E:$E,"매칭실패"),"")</f>
        <v/>
      </c>
    </row>
    <row r="376" spans="2:38" ht="34.9" customHeight="1">
      <c r="B376" s="808" t="str" cm="1">
        <f t="array" aca="1" ref="B376" ca="1">_xlfn.IFNA(INDIRECT("Family_표준_구성도!B"&amp;MATCH(F376,INDIRECT("Family_표준_구성도!"&amp;"C:C"),0)),"")</f>
        <v>6.2.6.1.2</v>
      </c>
      <c r="C376" s="668" t="s">
        <v>1903</v>
      </c>
      <c r="D376" s="809"/>
      <c r="E376" s="668" t="s">
        <v>2006</v>
      </c>
      <c r="F376" s="1079" t="s">
        <v>1034</v>
      </c>
      <c r="G376" s="811"/>
      <c r="H376" s="1079"/>
      <c r="I376" s="674" t="str">
        <f t="shared" ref="I376:I388" si="72">LEFT(H376,14)</f>
        <v/>
      </c>
      <c r="J376" s="674"/>
      <c r="K376" s="674"/>
      <c r="L376" s="674"/>
      <c r="M376" s="674"/>
      <c r="N376" s="675"/>
      <c r="O376" s="676"/>
      <c r="P376" s="677"/>
      <c r="Q376" s="677"/>
      <c r="R376" s="677"/>
      <c r="S376" s="677"/>
      <c r="T376" s="677"/>
      <c r="U376" s="677"/>
      <c r="V376" s="678"/>
      <c r="W376" s="679"/>
      <c r="X376" s="679"/>
      <c r="Y376" s="679"/>
      <c r="Z376" s="679"/>
      <c r="AA376" s="679"/>
      <c r="AB376" s="679"/>
      <c r="AC376" s="679"/>
      <c r="AD376" s="679"/>
      <c r="AE376" s="679"/>
      <c r="AF376" s="1312" t="s">
        <v>3654</v>
      </c>
      <c r="AG376" s="682"/>
      <c r="AH376" s="682"/>
      <c r="AI376" s="682"/>
      <c r="AJ376" s="682"/>
      <c r="AK376" s="903"/>
      <c r="AL376" s="88" t="str">
        <f ca="1">IF(AND(ISTEXT($E376),ISTEXT($B376)),"산출기준 &gt;&gt;  "&amp;_xlfn.XLOOKUP($E376,산출기준!$D:$D,산출기준!$E:$E,"매칭실패"),"")</f>
        <v>산출기준 &gt;&gt;  [Steel Beam]</v>
      </c>
    </row>
    <row r="377" spans="2:38" ht="49.9" customHeight="1" outlineLevel="1">
      <c r="B377" s="758"/>
      <c r="C377" s="759"/>
      <c r="D377" s="759"/>
      <c r="E377" s="759"/>
      <c r="F377" s="1080" t="s">
        <v>3488</v>
      </c>
      <c r="G377" s="759" t="str">
        <f t="shared" ref="G377:G380" si="73">IF(IF(N377=0,"",N377)&amp;" | "&amp;IF(O377=0,"",O377)&amp;" | "&amp;IF(Q377=0,"",Q377)&amp;" | "&amp;IF(R377=0,"",R377)=" |  |  | ","",IF(N377=0,"",N377)&amp;" | "&amp;IF(O377=0,"",O377)&amp;" | "&amp;IF(Q377=0,"",Q377)&amp;" | "&amp;IF(R377=0,"",R377))</f>
        <v xml:space="preserve">Heavy Steel - Standard |  |  | </v>
      </c>
      <c r="H377" s="816" t="s">
        <v>3507</v>
      </c>
      <c r="I377" s="765" t="str">
        <f t="shared" si="72"/>
        <v>S01AA072-00001</v>
      </c>
      <c r="J377" s="766"/>
      <c r="K377" s="766" t="str">
        <f>IFERROR(VLOOKUP($I377,'WM-AR'!$I$7:$AS$3267,34,FALSE),"")</f>
        <v>TON</v>
      </c>
      <c r="L377" s="766" t="str">
        <f>IFERROR(VLOOKUP($I377,'WM-AR'!$I$7:$AS$3267,4,FALSE),"")</f>
        <v>Main Steel Structure Fabrication Work</v>
      </c>
      <c r="M377" s="766" t="str">
        <f>IFERROR(VLOOKUP($I377,'WM-AR'!$I$7:$AS$3267,6,FALSE),"")</f>
        <v>Shelter/Building</v>
      </c>
      <c r="N377" s="766" t="str">
        <f>IFERROR(VLOOKUP($I377,'WM-AR'!$I$7:$AS$3267,8,FALSE),"")</f>
        <v>Heavy Steel - Standard</v>
      </c>
      <c r="O377" s="766">
        <f>IFERROR(VLOOKUP($I377,'WM-AR'!$I$7:$AS$3267,10,FALSE),"")</f>
        <v>0</v>
      </c>
      <c r="P377" s="766">
        <f>IFERROR(VLOOKUP($I377,'WM-AR'!$I$7:$AS$3267,12,FALSE),"")</f>
        <v>0</v>
      </c>
      <c r="Q377" s="766" t="str">
        <f>IFERROR(VLOOKUP($I377,'WM-AR'!$I$7:$AS$3267,14,FALSE),"")</f>
        <v/>
      </c>
      <c r="R377" s="766" t="str">
        <f>IFERROR(VLOOKUP($I377,'WM-AR'!$I$7:$AS$3267,16,FALSE),"")</f>
        <v/>
      </c>
      <c r="S377" s="766" t="str">
        <f>IFERROR(VLOOKUP($I377,'WM-AR'!$I$7:$AS$3267,18,FALSE),"")</f>
        <v/>
      </c>
      <c r="T377" s="766" t="str">
        <f>IFERROR(VLOOKUP($I377,'WM-AR'!$I$7:$AS$3267,20,FALSE),"")</f>
        <v/>
      </c>
      <c r="U377" s="766" t="str">
        <f>IFERROR(VLOOKUP($I377,'WM-AR'!$I$7:$AS$3267,22,FALSE),"")</f>
        <v/>
      </c>
      <c r="V377" s="766" t="str">
        <f>IFERROR(VLOOKUP($I377,'WM-AR'!$I$7:$AS$3267,24,FALSE),"")</f>
        <v/>
      </c>
      <c r="W377" s="766">
        <f>IFERROR(VLOOKUP($I377,'WM-AR'!$I$7:$AS$3267,25,FALSE),"")</f>
        <v>0</v>
      </c>
      <c r="X377" s="766">
        <f>IFERROR(VLOOKUP($I377,'WM-AR'!$I$7:$AS$3267,26,FALSE),"")</f>
        <v>0</v>
      </c>
      <c r="Y377" s="766">
        <f>IFERROR(VLOOKUP($I377,'WM-AR'!$I$7:$AS$3267,27,FALSE),"")</f>
        <v>0</v>
      </c>
      <c r="Z377" s="766">
        <f>IFERROR(VLOOKUP($I377,'WM-AR'!$I$7:$AS$3267,28,FALSE),"")</f>
        <v>0</v>
      </c>
      <c r="AA377" s="766" t="str">
        <f>IFERROR(VLOOKUP($I377,'WM-AR'!$I$7:$AS$3267,29,FALSE),"")</f>
        <v>Material: (   )</v>
      </c>
      <c r="AB377" s="766">
        <f>IFERROR(VLOOKUP($I377,'WM-AR'!$I$7:$AS$3267,30,FALSE),"")</f>
        <v>0</v>
      </c>
      <c r="AC377" s="766">
        <f>IFERROR(VLOOKUP($I377,'WM-AR'!$I$7:$AS$3267,31,FALSE),"")</f>
        <v>0</v>
      </c>
      <c r="AD377" s="766">
        <f>IFERROR(VLOOKUP($I377,'WM-AR'!$I$7:$AS$3267,32,FALSE),"")</f>
        <v>0</v>
      </c>
      <c r="AE377" s="766" t="str">
        <f>IFERROR(VLOOKUP($I377,'WM-AR'!$I$7:$AS$3267,33,FALSE),"")</f>
        <v>Weight≥(90)KG/M</v>
      </c>
      <c r="AF377" s="1313" t="str">
        <f>_xlfn.CONCAT("- Material: ( ",AF376," )",CHAR(10),"- Weight≥( ",$H$55," )")</f>
        <v>- Material: ( KSD3566 )
- Weight≥( 90 )</v>
      </c>
      <c r="AG377" s="1134" t="s">
        <v>3586</v>
      </c>
      <c r="AH377" s="1134" t="s">
        <v>3586</v>
      </c>
      <c r="AI377" s="1340"/>
      <c r="AJ377" s="1340" t="str">
        <f t="shared" ref="AJ377:AJ388" si="74">K377</f>
        <v>TON</v>
      </c>
      <c r="AK377" s="905"/>
      <c r="AL377" s="88" t="str">
        <f>IF(AND(ISTEXT($E377),ISTEXT($B377)),"산출기준 &gt;&gt;  "&amp;_xlfn.XLOOKUP($E377,산출기준!$D:$D,산출기준!$E:$E,"매칭실패"),"")</f>
        <v/>
      </c>
    </row>
    <row r="378" spans="2:38" ht="49.9" customHeight="1" outlineLevel="1">
      <c r="B378" s="772"/>
      <c r="C378" s="773"/>
      <c r="D378" s="773"/>
      <c r="E378" s="773"/>
      <c r="F378" s="1083" t="s">
        <v>3492</v>
      </c>
      <c r="G378" s="759" t="str">
        <f t="shared" si="73"/>
        <v xml:space="preserve">Heavy Steel |  |  | </v>
      </c>
      <c r="H378" s="816" t="s">
        <v>3519</v>
      </c>
      <c r="I378" s="765" t="str">
        <f t="shared" si="72"/>
        <v>S03AA082-00001</v>
      </c>
      <c r="J378" s="766"/>
      <c r="K378" s="766" t="str">
        <f>IFERROR(VLOOKUP($I378,'WM-AR'!$I$7:$AS$3267,34,FALSE),"")</f>
        <v>TON</v>
      </c>
      <c r="L378" s="766" t="str">
        <f>IFERROR(VLOOKUP($I378,'WM-AR'!$I$7:$AS$3267,4,FALSE),"")</f>
        <v>Main Steel Structure Erection Work</v>
      </c>
      <c r="M378" s="766" t="str">
        <f>IFERROR(VLOOKUP($I378,'WM-AR'!$I$7:$AS$3267,6,FALSE),"")</f>
        <v>Shelter/Building</v>
      </c>
      <c r="N378" s="766" t="str">
        <f>IFERROR(VLOOKUP($I378,'WM-AR'!$I$7:$AS$3267,8,FALSE),"")</f>
        <v>Heavy Steel</v>
      </c>
      <c r="O378" s="766">
        <f>IFERROR(VLOOKUP($I378,'WM-AR'!$I$7:$AS$3267,10,FALSE),"")</f>
        <v>0</v>
      </c>
      <c r="P378" s="766">
        <f>IFERROR(VLOOKUP($I378,'WM-AR'!$I$7:$AS$3267,12,FALSE),"")</f>
        <v>0</v>
      </c>
      <c r="Q378" s="766" t="str">
        <f>IFERROR(VLOOKUP($I378,'WM-AR'!$I$7:$AS$3267,14,FALSE),"")</f>
        <v/>
      </c>
      <c r="R378" s="766" t="str">
        <f>IFERROR(VLOOKUP($I378,'WM-AR'!$I$7:$AS$3267,16,FALSE),"")</f>
        <v/>
      </c>
      <c r="S378" s="766" t="str">
        <f>IFERROR(VLOOKUP($I378,'WM-AR'!$I$7:$AS$3267,18,FALSE),"")</f>
        <v/>
      </c>
      <c r="T378" s="766" t="str">
        <f>IFERROR(VLOOKUP($I378,'WM-AR'!$I$7:$AS$3267,20,FALSE),"")</f>
        <v/>
      </c>
      <c r="U378" s="766" t="str">
        <f>IFERROR(VLOOKUP($I378,'WM-AR'!$I$7:$AS$3267,22,FALSE),"")</f>
        <v/>
      </c>
      <c r="V378" s="766" t="str">
        <f>IFERROR(VLOOKUP($I378,'WM-AR'!$I$7:$AS$3267,24,FALSE),"")</f>
        <v/>
      </c>
      <c r="W378" s="766">
        <f>IFERROR(VLOOKUP($I378,'WM-AR'!$I$7:$AS$3267,25,FALSE),"")</f>
        <v>0</v>
      </c>
      <c r="X378" s="766">
        <f>IFERROR(VLOOKUP($I378,'WM-AR'!$I$7:$AS$3267,26,FALSE),"")</f>
        <v>0</v>
      </c>
      <c r="Y378" s="766">
        <f>IFERROR(VLOOKUP($I378,'WM-AR'!$I$7:$AS$3267,27,FALSE),"")</f>
        <v>0</v>
      </c>
      <c r="Z378" s="766">
        <f>IFERROR(VLOOKUP($I378,'WM-AR'!$I$7:$AS$3267,28,FALSE),"")</f>
        <v>0</v>
      </c>
      <c r="AA378" s="766" t="str">
        <f>IFERROR(VLOOKUP($I378,'WM-AR'!$I$7:$AS$3267,29,FALSE),"")</f>
        <v>Material: (   )</v>
      </c>
      <c r="AB378" s="766">
        <f>IFERROR(VLOOKUP($I378,'WM-AR'!$I$7:$AS$3267,30,FALSE),"")</f>
        <v>0</v>
      </c>
      <c r="AC378" s="766">
        <f>IFERROR(VLOOKUP($I378,'WM-AR'!$I$7:$AS$3267,31,FALSE),"")</f>
        <v>0</v>
      </c>
      <c r="AD378" s="766">
        <f>IFERROR(VLOOKUP($I378,'WM-AR'!$I$7:$AS$3267,32,FALSE),"")</f>
        <v>0</v>
      </c>
      <c r="AE378" s="766">
        <f>IFERROR(VLOOKUP($I378,'WM-AR'!$I$7:$AS$3267,33,FALSE),"")</f>
        <v>0</v>
      </c>
      <c r="AF378" s="1313" t="str">
        <f>_xlfn.CONCAT("- Material: ( ",AF376," )")</f>
        <v>- Material: ( KSD3566 )</v>
      </c>
      <c r="AG378" s="1314" t="s">
        <v>3587</v>
      </c>
      <c r="AH378" s="1314" t="s">
        <v>3587</v>
      </c>
      <c r="AI378" s="1340"/>
      <c r="AJ378" s="1340" t="str">
        <f t="shared" si="74"/>
        <v>TON</v>
      </c>
      <c r="AK378" s="1267"/>
      <c r="AL378" s="88" t="str">
        <f>IF(AND(ISTEXT($E378),ISTEXT($B378)),"산출기준 &gt;&gt;  "&amp;_xlfn.XLOOKUP($E378,산출기준!$D:$D,산출기준!$E:$E,"매칭실패"),"")</f>
        <v/>
      </c>
    </row>
    <row r="379" spans="2:38" ht="49.9" customHeight="1" outlineLevel="1">
      <c r="B379" s="758"/>
      <c r="C379" s="759"/>
      <c r="D379" s="759"/>
      <c r="E379" s="759"/>
      <c r="F379" s="1315" t="s">
        <v>1976</v>
      </c>
      <c r="G379" s="759" t="str">
        <f>IF(IF(N379=0,"",N379)&amp;" | "&amp;IF(O379=0,"",O379)&amp;" | "&amp;IF(Q379=0,"",Q379)&amp;" | "&amp;IF(R379=0,"",R379)=" |  |  | ","",IF(N379=0,"",N379)&amp;" | "&amp;IF(O379=0,"",O379)&amp;" | "&amp;IF(Q379=0,"",Q379)&amp;" | "&amp;IF(R379=0,"",R379))</f>
        <v xml:space="preserve">Plates - Gusset, Stiffener, ETC |  |  | </v>
      </c>
      <c r="H379" s="1153" t="s">
        <v>3495</v>
      </c>
      <c r="I379" s="765" t="str">
        <f>LEFT(H379,14)</f>
        <v>S01AA009-00001</v>
      </c>
      <c r="J379" s="766"/>
      <c r="K379" s="766" t="s">
        <v>3496</v>
      </c>
      <c r="L379" s="766" t="s">
        <v>3497</v>
      </c>
      <c r="M379" s="766" t="s">
        <v>3498</v>
      </c>
      <c r="N379" s="766" t="s">
        <v>3499</v>
      </c>
      <c r="O379" s="766">
        <v>0</v>
      </c>
      <c r="P379" s="766">
        <v>0</v>
      </c>
      <c r="Q379" s="766">
        <v>0</v>
      </c>
      <c r="R379" s="766">
        <v>0</v>
      </c>
      <c r="S379" s="766">
        <v>0</v>
      </c>
      <c r="T379" s="766">
        <v>0</v>
      </c>
      <c r="U379" s="766">
        <v>0</v>
      </c>
      <c r="V379" s="766">
        <v>0</v>
      </c>
      <c r="W379" s="766">
        <v>0</v>
      </c>
      <c r="X379" s="766">
        <v>0</v>
      </c>
      <c r="Y379" s="766">
        <v>0</v>
      </c>
      <c r="Z379" s="766">
        <v>0</v>
      </c>
      <c r="AA379" s="766" t="s">
        <v>3500</v>
      </c>
      <c r="AB379" s="766">
        <v>0</v>
      </c>
      <c r="AC379" s="766">
        <v>0</v>
      </c>
      <c r="AD379" s="766">
        <v>0</v>
      </c>
      <c r="AE379" s="766">
        <v>0</v>
      </c>
      <c r="AF379" s="817"/>
      <c r="AG379" s="1314" t="s">
        <v>3588</v>
      </c>
      <c r="AH379" s="1314" t="s">
        <v>3588</v>
      </c>
      <c r="AI379" s="769"/>
      <c r="AJ379" s="769" t="str">
        <f>K379</f>
        <v>TON</v>
      </c>
      <c r="AK379" s="1341"/>
      <c r="AL379" s="88" t="s">
        <v>2965</v>
      </c>
    </row>
    <row r="380" spans="2:38" ht="49.9" customHeight="1" outlineLevel="1">
      <c r="B380" s="772"/>
      <c r="C380" s="773"/>
      <c r="D380" s="773"/>
      <c r="E380" s="773"/>
      <c r="F380" s="1083" t="s">
        <v>3502</v>
      </c>
      <c r="G380" s="759" t="str">
        <f t="shared" si="73"/>
        <v xml:space="preserve">for Non-Fireproofed Steel Surface |  |  | </v>
      </c>
      <c r="H380" s="816" t="s">
        <v>3503</v>
      </c>
      <c r="I380" s="765" t="str">
        <f t="shared" si="72"/>
        <v>S41AA051-00001</v>
      </c>
      <c r="J380" s="766"/>
      <c r="K380" s="766" t="str">
        <f>IFERROR(VLOOKUP($I380,'WM-AR'!$I$7:$AS$3267,34,FALSE),"")</f>
        <v>M2</v>
      </c>
      <c r="L380" s="766" t="str">
        <f>IFERROR(VLOOKUP($I380,'WM-AR'!$I$7:$AS$3267,4,FALSE),"")</f>
        <v>Steel Structure Paint Work</v>
      </c>
      <c r="M380" s="766" t="str">
        <f>IFERROR(VLOOKUP($I380,'WM-AR'!$I$7:$AS$3267,6,FALSE),"")</f>
        <v>Shelter/Building</v>
      </c>
      <c r="N380" s="766" t="str">
        <f>IFERROR(VLOOKUP($I380,'WM-AR'!$I$7:$AS$3267,8,FALSE),"")</f>
        <v>for Non-Fireproofed Steel Surface</v>
      </c>
      <c r="O380" s="766">
        <f>IFERROR(VLOOKUP($I380,'WM-AR'!$I$7:$AS$3267,10,FALSE),"")</f>
        <v>0</v>
      </c>
      <c r="P380" s="766">
        <f>IFERROR(VLOOKUP($I380,'WM-AR'!$I$7:$AS$3267,12,FALSE),"")</f>
        <v>0</v>
      </c>
      <c r="Q380" s="766" t="str">
        <f>IFERROR(VLOOKUP($I380,'WM-AR'!$I$7:$AS$3267,14,FALSE),"")</f>
        <v/>
      </c>
      <c r="R380" s="766" t="str">
        <f>IFERROR(VLOOKUP($I380,'WM-AR'!$I$7:$AS$3267,16,FALSE),"")</f>
        <v/>
      </c>
      <c r="S380" s="766" t="str">
        <f>IFERROR(VLOOKUP($I380,'WM-AR'!$I$7:$AS$3267,18,FALSE),"")</f>
        <v/>
      </c>
      <c r="T380" s="766" t="str">
        <f>IFERROR(VLOOKUP($I380,'WM-AR'!$I$7:$AS$3267,20,FALSE),"")</f>
        <v/>
      </c>
      <c r="U380" s="766" t="str">
        <f>IFERROR(VLOOKUP($I380,'WM-AR'!$I$7:$AS$3267,22,FALSE),"")</f>
        <v/>
      </c>
      <c r="V380" s="766" t="str">
        <f>IFERROR(VLOOKUP($I380,'WM-AR'!$I$7:$AS$3267,24,FALSE),"")</f>
        <v/>
      </c>
      <c r="W380" s="766">
        <f>IFERROR(VLOOKUP($I380,'WM-AR'!$I$7:$AS$3267,25,FALSE),"")</f>
        <v>0</v>
      </c>
      <c r="X380" s="766">
        <f>IFERROR(VLOOKUP($I380,'WM-AR'!$I$7:$AS$3267,26,FALSE),"")</f>
        <v>0</v>
      </c>
      <c r="Y380" s="766">
        <f>IFERROR(VLOOKUP($I380,'WM-AR'!$I$7:$AS$3267,27,FALSE),"")</f>
        <v>0</v>
      </c>
      <c r="Z380" s="766">
        <f>IFERROR(VLOOKUP($I380,'WM-AR'!$I$7:$AS$3267,28,FALSE),"")</f>
        <v>0</v>
      </c>
      <c r="AA380" s="766" t="str">
        <f>IFERROR(VLOOKUP($I380,'WM-AR'!$I$7:$AS$3267,29,FALSE),"")</f>
        <v>Material: (   )</v>
      </c>
      <c r="AB380" s="766">
        <f>IFERROR(VLOOKUP($I380,'WM-AR'!$I$7:$AS$3267,30,FALSE),"")</f>
        <v>0</v>
      </c>
      <c r="AC380" s="766">
        <f>IFERROR(VLOOKUP($I380,'WM-AR'!$I$7:$AS$3267,31,FALSE),"")</f>
        <v>0</v>
      </c>
      <c r="AD380" s="766">
        <f>IFERROR(VLOOKUP($I380,'WM-AR'!$I$7:$AS$3267,32,FALSE),"")</f>
        <v>0</v>
      </c>
      <c r="AE380" s="766">
        <f>IFERROR(VLOOKUP($I380,'WM-AR'!$I$7:$AS$3267,33,FALSE),"")</f>
        <v>0</v>
      </c>
      <c r="AF380" s="767"/>
      <c r="AG380" s="1342" t="s">
        <v>3589</v>
      </c>
      <c r="AH380" s="1342" t="s">
        <v>3589</v>
      </c>
      <c r="AI380" s="1340"/>
      <c r="AJ380" s="1340" t="str">
        <f t="shared" si="74"/>
        <v>M2</v>
      </c>
      <c r="AK380" s="1267"/>
      <c r="AL380" s="88" t="str">
        <f>IF(AND(ISTEXT($E380),ISTEXT($B380)),"산출기준 &gt;&gt;  "&amp;_xlfn.XLOOKUP($E380,산출기준!$D:$D,산출기준!$E:$E,"매칭실패"),"")</f>
        <v/>
      </c>
    </row>
    <row r="381" spans="2:38">
      <c r="B381" s="1127"/>
      <c r="C381" s="1165"/>
      <c r="D381" s="1165"/>
      <c r="E381" s="1165"/>
      <c r="F381" s="1165"/>
      <c r="G381" s="1131" t="s">
        <v>2346</v>
      </c>
      <c r="H381" s="1131"/>
      <c r="I381" s="1130" t="str">
        <f t="shared" si="72"/>
        <v/>
      </c>
      <c r="J381" s="1132"/>
      <c r="K381" s="1132" t="str">
        <f>IFERROR(VLOOKUP($I381,'WM-AR'!$I$7:$AS$3267,34,FALSE),"")</f>
        <v/>
      </c>
      <c r="L381" s="1132" t="str">
        <f>IFERROR(VLOOKUP($I381,'WM-AR'!$I$7:$AS$3267,4,FALSE),"")</f>
        <v/>
      </c>
      <c r="M381" s="1132" t="str">
        <f>IFERROR(VLOOKUP($I381,'WM-AR'!$I$7:$AS$3267,6,FALSE),"")</f>
        <v/>
      </c>
      <c r="N381" s="1132" t="str">
        <f>IFERROR(VLOOKUP($I381,'WM-AR'!$I$7:$AS$3267,8,FALSE),"")</f>
        <v/>
      </c>
      <c r="O381" s="1132" t="str">
        <f>IFERROR(VLOOKUP($I381,'WM-AR'!$I$7:$AS$3267,10,FALSE),"")</f>
        <v/>
      </c>
      <c r="P381" s="1132" t="str">
        <f>IFERROR(VLOOKUP($I381,'WM-AR'!$I$7:$AS$3267,12,FALSE),"")</f>
        <v/>
      </c>
      <c r="Q381" s="1132" t="str">
        <f>IFERROR(VLOOKUP($I381,'WM-AR'!$I$7:$AS$3267,14,FALSE),"")</f>
        <v/>
      </c>
      <c r="R381" s="1132" t="str">
        <f>IFERROR(VLOOKUP($I381,'WM-AR'!$I$7:$AS$3267,16,FALSE),"")</f>
        <v/>
      </c>
      <c r="S381" s="1132" t="str">
        <f>IFERROR(VLOOKUP($I381,'WM-AR'!$I$7:$AS$3267,18,FALSE),"")</f>
        <v/>
      </c>
      <c r="T381" s="1132" t="str">
        <f>IFERROR(VLOOKUP($I381,'WM-AR'!$I$7:$AS$3267,20,FALSE),"")</f>
        <v/>
      </c>
      <c r="U381" s="1132" t="str">
        <f>IFERROR(VLOOKUP($I381,'WM-AR'!$I$7:$AS$3267,22,FALSE),"")</f>
        <v/>
      </c>
      <c r="V381" s="1132" t="str">
        <f>IFERROR(VLOOKUP($I381,'WM-AR'!$I$7:$AS$3267,24,FALSE),"")</f>
        <v/>
      </c>
      <c r="W381" s="1132" t="str">
        <f>IFERROR(VLOOKUP($I381,'WM-AR'!$I$7:$AS$3267,25,FALSE),"")</f>
        <v/>
      </c>
      <c r="X381" s="1132" t="str">
        <f>IFERROR(VLOOKUP($I381,'WM-AR'!$I$7:$AS$3267,26,FALSE),"")</f>
        <v/>
      </c>
      <c r="Y381" s="1132" t="str">
        <f>IFERROR(VLOOKUP($I381,'WM-AR'!$I$7:$AS$3267,27,FALSE),"")</f>
        <v/>
      </c>
      <c r="Z381" s="1132" t="str">
        <f>IFERROR(VLOOKUP($I381,'WM-AR'!$I$7:$AS$3267,28,FALSE),"")</f>
        <v/>
      </c>
      <c r="AA381" s="1132" t="str">
        <f>IFERROR(VLOOKUP($I381,'WM-AR'!$I$7:$AS$3267,29,FALSE),"")</f>
        <v/>
      </c>
      <c r="AB381" s="1132" t="str">
        <f>IFERROR(VLOOKUP($I381,'WM-AR'!$I$7:$AS$3267,30,FALSE),"")</f>
        <v/>
      </c>
      <c r="AC381" s="1132" t="str">
        <f>IFERROR(VLOOKUP($I381,'WM-AR'!$I$7:$AS$3267,31,FALSE),"")</f>
        <v/>
      </c>
      <c r="AD381" s="1132" t="str">
        <f>IFERROR(VLOOKUP($I381,'WM-AR'!$I$7:$AS$3267,32,FALSE),"")</f>
        <v/>
      </c>
      <c r="AE381" s="1132" t="str">
        <f>IFERROR(VLOOKUP($I381,'WM-AR'!$I$7:$AS$3267,33,FALSE),"")</f>
        <v/>
      </c>
      <c r="AF381" s="1190" t="s">
        <v>3558</v>
      </c>
      <c r="AG381" s="1134"/>
      <c r="AH381" s="1134"/>
      <c r="AI381" s="1135"/>
      <c r="AJ381" s="1135" t="str">
        <f t="shared" si="74"/>
        <v/>
      </c>
      <c r="AK381" s="1136"/>
      <c r="AL381" s="88" t="str">
        <f>IF(AND(ISTEXT($E381),ISTEXT($B381)),"산출기준 &gt;&gt;  "&amp;_xlfn.XLOOKUP($E381,산출기준!$D:$D,산출기준!$E:$E,"매칭실패"),"")</f>
        <v/>
      </c>
    </row>
    <row r="382" spans="2:38">
      <c r="B382" s="1111"/>
      <c r="C382" s="1166"/>
      <c r="D382" s="1166"/>
      <c r="E382" s="1166"/>
      <c r="F382" s="1166"/>
      <c r="G382" s="843"/>
      <c r="H382" s="843"/>
      <c r="I382" s="712" t="str">
        <f t="shared" si="72"/>
        <v/>
      </c>
      <c r="J382" s="714"/>
      <c r="K382" s="714" t="str">
        <f>IFERROR(VLOOKUP($I382,'WM-AR'!$I$7:$AS$3267,34,FALSE),"")</f>
        <v/>
      </c>
      <c r="L382" s="714" t="str">
        <f>IFERROR(VLOOKUP($I382,'WM-AR'!$I$7:$AS$3267,4,FALSE),"")</f>
        <v/>
      </c>
      <c r="M382" s="714" t="str">
        <f>IFERROR(VLOOKUP($I382,'WM-AR'!$I$7:$AS$3267,6,FALSE),"")</f>
        <v/>
      </c>
      <c r="N382" s="714" t="str">
        <f>IFERROR(VLOOKUP($I382,'WM-AR'!$I$7:$AS$3267,8,FALSE),"")</f>
        <v/>
      </c>
      <c r="O382" s="714" t="str">
        <f>IFERROR(VLOOKUP($I382,'WM-AR'!$I$7:$AS$3267,10,FALSE),"")</f>
        <v/>
      </c>
      <c r="P382" s="714" t="str">
        <f>IFERROR(VLOOKUP($I382,'WM-AR'!$I$7:$AS$3267,12,FALSE),"")</f>
        <v/>
      </c>
      <c r="Q382" s="714" t="str">
        <f>IFERROR(VLOOKUP($I382,'WM-AR'!$I$7:$AS$3267,14,FALSE),"")</f>
        <v/>
      </c>
      <c r="R382" s="714" t="str">
        <f>IFERROR(VLOOKUP($I382,'WM-AR'!$I$7:$AS$3267,16,FALSE),"")</f>
        <v/>
      </c>
      <c r="S382" s="714" t="str">
        <f>IFERROR(VLOOKUP($I382,'WM-AR'!$I$7:$AS$3267,18,FALSE),"")</f>
        <v/>
      </c>
      <c r="T382" s="714" t="str">
        <f>IFERROR(VLOOKUP($I382,'WM-AR'!$I$7:$AS$3267,20,FALSE),"")</f>
        <v/>
      </c>
      <c r="U382" s="714" t="str">
        <f>IFERROR(VLOOKUP($I382,'WM-AR'!$I$7:$AS$3267,22,FALSE),"")</f>
        <v/>
      </c>
      <c r="V382" s="714" t="str">
        <f>IFERROR(VLOOKUP($I382,'WM-AR'!$I$7:$AS$3267,24,FALSE),"")</f>
        <v/>
      </c>
      <c r="W382" s="714" t="str">
        <f>IFERROR(VLOOKUP($I382,'WM-AR'!$I$7:$AS$3267,25,FALSE),"")</f>
        <v/>
      </c>
      <c r="X382" s="714" t="str">
        <f>IFERROR(VLOOKUP($I382,'WM-AR'!$I$7:$AS$3267,26,FALSE),"")</f>
        <v/>
      </c>
      <c r="Y382" s="714" t="str">
        <f>IFERROR(VLOOKUP($I382,'WM-AR'!$I$7:$AS$3267,27,FALSE),"")</f>
        <v/>
      </c>
      <c r="Z382" s="714" t="str">
        <f>IFERROR(VLOOKUP($I382,'WM-AR'!$I$7:$AS$3267,28,FALSE),"")</f>
        <v/>
      </c>
      <c r="AA382" s="714" t="str">
        <f>IFERROR(VLOOKUP($I382,'WM-AR'!$I$7:$AS$3267,29,FALSE),"")</f>
        <v/>
      </c>
      <c r="AB382" s="714" t="str">
        <f>IFERROR(VLOOKUP($I382,'WM-AR'!$I$7:$AS$3267,30,FALSE),"")</f>
        <v/>
      </c>
      <c r="AC382" s="714" t="str">
        <f>IFERROR(VLOOKUP($I382,'WM-AR'!$I$7:$AS$3267,31,FALSE),"")</f>
        <v/>
      </c>
      <c r="AD382" s="714" t="str">
        <f>IFERROR(VLOOKUP($I382,'WM-AR'!$I$7:$AS$3267,32,FALSE),"")</f>
        <v/>
      </c>
      <c r="AE382" s="714" t="str">
        <f>IFERROR(VLOOKUP($I382,'WM-AR'!$I$7:$AS$3267,33,FALSE),"")</f>
        <v/>
      </c>
      <c r="AF382" s="938"/>
      <c r="AG382" s="852"/>
      <c r="AH382" s="852"/>
      <c r="AI382" s="854"/>
      <c r="AJ382" s="854" t="str">
        <f t="shared" si="74"/>
        <v/>
      </c>
      <c r="AK382" s="1114"/>
      <c r="AL382" s="88" t="str">
        <f>IF(AND(ISTEXT($E382),ISTEXT($B382)),"산출기준 &gt;&gt;  "&amp;_xlfn.XLOOKUP($E382,산출기준!$D:$D,산출기준!$E:$E,"매칭실패"),"")</f>
        <v/>
      </c>
    </row>
    <row r="383" spans="2:38">
      <c r="B383" s="1111"/>
      <c r="C383" s="1166"/>
      <c r="D383" s="1166"/>
      <c r="E383" s="1166"/>
      <c r="F383" s="1166"/>
      <c r="G383" s="843"/>
      <c r="H383" s="843"/>
      <c r="I383" s="712" t="str">
        <f t="shared" si="72"/>
        <v/>
      </c>
      <c r="J383" s="714"/>
      <c r="K383" s="714" t="str">
        <f>IFERROR(VLOOKUP($I383,'WM-AR'!$I$7:$AS$3267,34,FALSE),"")</f>
        <v/>
      </c>
      <c r="L383" s="714" t="str">
        <f>IFERROR(VLOOKUP($I383,'WM-AR'!$I$7:$AS$3267,4,FALSE),"")</f>
        <v/>
      </c>
      <c r="M383" s="714" t="str">
        <f>IFERROR(VLOOKUP($I383,'WM-AR'!$I$7:$AS$3267,6,FALSE),"")</f>
        <v/>
      </c>
      <c r="N383" s="714" t="str">
        <f>IFERROR(VLOOKUP($I383,'WM-AR'!$I$7:$AS$3267,8,FALSE),"")</f>
        <v/>
      </c>
      <c r="O383" s="714" t="str">
        <f>IFERROR(VLOOKUP($I383,'WM-AR'!$I$7:$AS$3267,10,FALSE),"")</f>
        <v/>
      </c>
      <c r="P383" s="714" t="str">
        <f>IFERROR(VLOOKUP($I383,'WM-AR'!$I$7:$AS$3267,12,FALSE),"")</f>
        <v/>
      </c>
      <c r="Q383" s="714" t="str">
        <f>IFERROR(VLOOKUP($I383,'WM-AR'!$I$7:$AS$3267,14,FALSE),"")</f>
        <v/>
      </c>
      <c r="R383" s="714" t="str">
        <f>IFERROR(VLOOKUP($I383,'WM-AR'!$I$7:$AS$3267,16,FALSE),"")</f>
        <v/>
      </c>
      <c r="S383" s="714" t="str">
        <f>IFERROR(VLOOKUP($I383,'WM-AR'!$I$7:$AS$3267,18,FALSE),"")</f>
        <v/>
      </c>
      <c r="T383" s="714" t="str">
        <f>IFERROR(VLOOKUP($I383,'WM-AR'!$I$7:$AS$3267,20,FALSE),"")</f>
        <v/>
      </c>
      <c r="U383" s="714" t="str">
        <f>IFERROR(VLOOKUP($I383,'WM-AR'!$I$7:$AS$3267,22,FALSE),"")</f>
        <v/>
      </c>
      <c r="V383" s="714" t="str">
        <f>IFERROR(VLOOKUP($I383,'WM-AR'!$I$7:$AS$3267,24,FALSE),"")</f>
        <v/>
      </c>
      <c r="W383" s="714" t="str">
        <f>IFERROR(VLOOKUP($I383,'WM-AR'!$I$7:$AS$3267,25,FALSE),"")</f>
        <v/>
      </c>
      <c r="X383" s="714" t="str">
        <f>IFERROR(VLOOKUP($I383,'WM-AR'!$I$7:$AS$3267,26,FALSE),"")</f>
        <v/>
      </c>
      <c r="Y383" s="714" t="str">
        <f>IFERROR(VLOOKUP($I383,'WM-AR'!$I$7:$AS$3267,27,FALSE),"")</f>
        <v/>
      </c>
      <c r="Z383" s="714" t="str">
        <f>IFERROR(VLOOKUP($I383,'WM-AR'!$I$7:$AS$3267,28,FALSE),"")</f>
        <v/>
      </c>
      <c r="AA383" s="714" t="str">
        <f>IFERROR(VLOOKUP($I383,'WM-AR'!$I$7:$AS$3267,29,FALSE),"")</f>
        <v/>
      </c>
      <c r="AB383" s="714" t="str">
        <f>IFERROR(VLOOKUP($I383,'WM-AR'!$I$7:$AS$3267,30,FALSE),"")</f>
        <v/>
      </c>
      <c r="AC383" s="714" t="str">
        <f>IFERROR(VLOOKUP($I383,'WM-AR'!$I$7:$AS$3267,31,FALSE),"")</f>
        <v/>
      </c>
      <c r="AD383" s="714" t="str">
        <f>IFERROR(VLOOKUP($I383,'WM-AR'!$I$7:$AS$3267,32,FALSE),"")</f>
        <v/>
      </c>
      <c r="AE383" s="714" t="str">
        <f>IFERROR(VLOOKUP($I383,'WM-AR'!$I$7:$AS$3267,33,FALSE),"")</f>
        <v/>
      </c>
      <c r="AF383" s="938"/>
      <c r="AG383" s="852"/>
      <c r="AH383" s="852"/>
      <c r="AI383" s="854"/>
      <c r="AJ383" s="854" t="str">
        <f t="shared" si="74"/>
        <v/>
      </c>
      <c r="AK383" s="1114"/>
      <c r="AL383" s="88" t="str">
        <f>IF(AND(ISTEXT($E383),ISTEXT($B383)),"산출기준 &gt;&gt;  "&amp;_xlfn.XLOOKUP($E383,산출기준!$D:$D,산출기준!$E:$E,"매칭실패"),"")</f>
        <v/>
      </c>
    </row>
    <row r="384" spans="2:38">
      <c r="B384" s="1111"/>
      <c r="C384" s="1166"/>
      <c r="D384" s="1166"/>
      <c r="E384" s="1166"/>
      <c r="F384" s="1166"/>
      <c r="G384" s="843"/>
      <c r="H384" s="843"/>
      <c r="I384" s="712" t="str">
        <f t="shared" si="72"/>
        <v/>
      </c>
      <c r="J384" s="714"/>
      <c r="K384" s="714" t="str">
        <f>IFERROR(VLOOKUP($I384,'WM-AR'!$I$7:$AS$3267,34,FALSE),"")</f>
        <v/>
      </c>
      <c r="L384" s="714" t="str">
        <f>IFERROR(VLOOKUP($I384,'WM-AR'!$I$7:$AS$3267,4,FALSE),"")</f>
        <v/>
      </c>
      <c r="M384" s="714" t="str">
        <f>IFERROR(VLOOKUP($I384,'WM-AR'!$I$7:$AS$3267,6,FALSE),"")</f>
        <v/>
      </c>
      <c r="N384" s="714" t="str">
        <f>IFERROR(VLOOKUP($I384,'WM-AR'!$I$7:$AS$3267,8,FALSE),"")</f>
        <v/>
      </c>
      <c r="O384" s="714" t="str">
        <f>IFERROR(VLOOKUP($I384,'WM-AR'!$I$7:$AS$3267,10,FALSE),"")</f>
        <v/>
      </c>
      <c r="P384" s="714" t="str">
        <f>IFERROR(VLOOKUP($I384,'WM-AR'!$I$7:$AS$3267,12,FALSE),"")</f>
        <v/>
      </c>
      <c r="Q384" s="714" t="str">
        <f>IFERROR(VLOOKUP($I384,'WM-AR'!$I$7:$AS$3267,14,FALSE),"")</f>
        <v/>
      </c>
      <c r="R384" s="714" t="str">
        <f>IFERROR(VLOOKUP($I384,'WM-AR'!$I$7:$AS$3267,16,FALSE),"")</f>
        <v/>
      </c>
      <c r="S384" s="714" t="str">
        <f>IFERROR(VLOOKUP($I384,'WM-AR'!$I$7:$AS$3267,18,FALSE),"")</f>
        <v/>
      </c>
      <c r="T384" s="714" t="str">
        <f>IFERROR(VLOOKUP($I384,'WM-AR'!$I$7:$AS$3267,20,FALSE),"")</f>
        <v/>
      </c>
      <c r="U384" s="714" t="str">
        <f>IFERROR(VLOOKUP($I384,'WM-AR'!$I$7:$AS$3267,22,FALSE),"")</f>
        <v/>
      </c>
      <c r="V384" s="714" t="str">
        <f>IFERROR(VLOOKUP($I384,'WM-AR'!$I$7:$AS$3267,24,FALSE),"")</f>
        <v/>
      </c>
      <c r="W384" s="714" t="str">
        <f>IFERROR(VLOOKUP($I384,'WM-AR'!$I$7:$AS$3267,25,FALSE),"")</f>
        <v/>
      </c>
      <c r="X384" s="714" t="str">
        <f>IFERROR(VLOOKUP($I384,'WM-AR'!$I$7:$AS$3267,26,FALSE),"")</f>
        <v/>
      </c>
      <c r="Y384" s="714" t="str">
        <f>IFERROR(VLOOKUP($I384,'WM-AR'!$I$7:$AS$3267,27,FALSE),"")</f>
        <v/>
      </c>
      <c r="Z384" s="714" t="str">
        <f>IFERROR(VLOOKUP($I384,'WM-AR'!$I$7:$AS$3267,28,FALSE),"")</f>
        <v/>
      </c>
      <c r="AA384" s="714" t="str">
        <f>IFERROR(VLOOKUP($I384,'WM-AR'!$I$7:$AS$3267,29,FALSE),"")</f>
        <v/>
      </c>
      <c r="AB384" s="714" t="str">
        <f>IFERROR(VLOOKUP($I384,'WM-AR'!$I$7:$AS$3267,30,FALSE),"")</f>
        <v/>
      </c>
      <c r="AC384" s="714" t="str">
        <f>IFERROR(VLOOKUP($I384,'WM-AR'!$I$7:$AS$3267,31,FALSE),"")</f>
        <v/>
      </c>
      <c r="AD384" s="714" t="str">
        <f>IFERROR(VLOOKUP($I384,'WM-AR'!$I$7:$AS$3267,32,FALSE),"")</f>
        <v/>
      </c>
      <c r="AE384" s="714" t="str">
        <f>IFERROR(VLOOKUP($I384,'WM-AR'!$I$7:$AS$3267,33,FALSE),"")</f>
        <v/>
      </c>
      <c r="AF384" s="938"/>
      <c r="AG384" s="852"/>
      <c r="AH384" s="852"/>
      <c r="AI384" s="854"/>
      <c r="AJ384" s="854" t="str">
        <f t="shared" si="74"/>
        <v/>
      </c>
      <c r="AK384" s="1114"/>
      <c r="AL384" s="88" t="str">
        <f>IF(AND(ISTEXT($E384),ISTEXT($B384)),"산출기준 &gt;&gt;  "&amp;_xlfn.XLOOKUP($E384,산출기준!$D:$D,산출기준!$E:$E,"매칭실패"),"")</f>
        <v/>
      </c>
    </row>
    <row r="385" spans="2:38">
      <c r="B385" s="1111"/>
      <c r="C385" s="1166"/>
      <c r="D385" s="1166"/>
      <c r="E385" s="1166"/>
      <c r="F385" s="1166"/>
      <c r="G385" s="843"/>
      <c r="H385" s="843"/>
      <c r="I385" s="712" t="str">
        <f t="shared" si="72"/>
        <v/>
      </c>
      <c r="J385" s="714"/>
      <c r="K385" s="714" t="str">
        <f>IFERROR(VLOOKUP($I385,'WM-AR'!$I$7:$AS$3267,34,FALSE),"")</f>
        <v/>
      </c>
      <c r="L385" s="714" t="str">
        <f>IFERROR(VLOOKUP($I385,'WM-AR'!$I$7:$AS$3267,4,FALSE),"")</f>
        <v/>
      </c>
      <c r="M385" s="714" t="str">
        <f>IFERROR(VLOOKUP($I385,'WM-AR'!$I$7:$AS$3267,6,FALSE),"")</f>
        <v/>
      </c>
      <c r="N385" s="714" t="str">
        <f>IFERROR(VLOOKUP($I385,'WM-AR'!$I$7:$AS$3267,8,FALSE),"")</f>
        <v/>
      </c>
      <c r="O385" s="714" t="str">
        <f>IFERROR(VLOOKUP($I385,'WM-AR'!$I$7:$AS$3267,10,FALSE),"")</f>
        <v/>
      </c>
      <c r="P385" s="714" t="str">
        <f>IFERROR(VLOOKUP($I385,'WM-AR'!$I$7:$AS$3267,12,FALSE),"")</f>
        <v/>
      </c>
      <c r="Q385" s="714" t="str">
        <f>IFERROR(VLOOKUP($I385,'WM-AR'!$I$7:$AS$3267,14,FALSE),"")</f>
        <v/>
      </c>
      <c r="R385" s="714" t="str">
        <f>IFERROR(VLOOKUP($I385,'WM-AR'!$I$7:$AS$3267,16,FALSE),"")</f>
        <v/>
      </c>
      <c r="S385" s="714" t="str">
        <f>IFERROR(VLOOKUP($I385,'WM-AR'!$I$7:$AS$3267,18,FALSE),"")</f>
        <v/>
      </c>
      <c r="T385" s="714" t="str">
        <f>IFERROR(VLOOKUP($I385,'WM-AR'!$I$7:$AS$3267,20,FALSE),"")</f>
        <v/>
      </c>
      <c r="U385" s="714" t="str">
        <f>IFERROR(VLOOKUP($I385,'WM-AR'!$I$7:$AS$3267,22,FALSE),"")</f>
        <v/>
      </c>
      <c r="V385" s="714" t="str">
        <f>IFERROR(VLOOKUP($I385,'WM-AR'!$I$7:$AS$3267,24,FALSE),"")</f>
        <v/>
      </c>
      <c r="W385" s="714" t="str">
        <f>IFERROR(VLOOKUP($I385,'WM-AR'!$I$7:$AS$3267,25,FALSE),"")</f>
        <v/>
      </c>
      <c r="X385" s="714" t="str">
        <f>IFERROR(VLOOKUP($I385,'WM-AR'!$I$7:$AS$3267,26,FALSE),"")</f>
        <v/>
      </c>
      <c r="Y385" s="714" t="str">
        <f>IFERROR(VLOOKUP($I385,'WM-AR'!$I$7:$AS$3267,27,FALSE),"")</f>
        <v/>
      </c>
      <c r="Z385" s="714" t="str">
        <f>IFERROR(VLOOKUP($I385,'WM-AR'!$I$7:$AS$3267,28,FALSE),"")</f>
        <v/>
      </c>
      <c r="AA385" s="714" t="str">
        <f>IFERROR(VLOOKUP($I385,'WM-AR'!$I$7:$AS$3267,29,FALSE),"")</f>
        <v/>
      </c>
      <c r="AB385" s="714" t="str">
        <f>IFERROR(VLOOKUP($I385,'WM-AR'!$I$7:$AS$3267,30,FALSE),"")</f>
        <v/>
      </c>
      <c r="AC385" s="714" t="str">
        <f>IFERROR(VLOOKUP($I385,'WM-AR'!$I$7:$AS$3267,31,FALSE),"")</f>
        <v/>
      </c>
      <c r="AD385" s="714" t="str">
        <f>IFERROR(VLOOKUP($I385,'WM-AR'!$I$7:$AS$3267,32,FALSE),"")</f>
        <v/>
      </c>
      <c r="AE385" s="714" t="str">
        <f>IFERROR(VLOOKUP($I385,'WM-AR'!$I$7:$AS$3267,33,FALSE),"")</f>
        <v/>
      </c>
      <c r="AF385" s="938"/>
      <c r="AG385" s="852"/>
      <c r="AH385" s="852"/>
      <c r="AI385" s="854"/>
      <c r="AJ385" s="854" t="str">
        <f t="shared" si="74"/>
        <v/>
      </c>
      <c r="AK385" s="1114"/>
      <c r="AL385" s="88" t="str">
        <f>IF(AND(ISTEXT($E385),ISTEXT($B385)),"산출기준 &gt;&gt;  "&amp;_xlfn.XLOOKUP($E385,산출기준!$D:$D,산출기준!$E:$E,"매칭실패"),"")</f>
        <v/>
      </c>
    </row>
    <row r="386" spans="2:38">
      <c r="B386" s="1111"/>
      <c r="C386" s="1166"/>
      <c r="D386" s="1166"/>
      <c r="E386" s="1166"/>
      <c r="F386" s="1166"/>
      <c r="G386" s="843"/>
      <c r="H386" s="843"/>
      <c r="I386" s="712" t="str">
        <f t="shared" si="72"/>
        <v/>
      </c>
      <c r="J386" s="714"/>
      <c r="K386" s="714" t="str">
        <f>IFERROR(VLOOKUP($I386,'WM-AR'!$I$7:$AS$3267,34,FALSE),"")</f>
        <v/>
      </c>
      <c r="L386" s="714" t="str">
        <f>IFERROR(VLOOKUP($I386,'WM-AR'!$I$7:$AS$3267,4,FALSE),"")</f>
        <v/>
      </c>
      <c r="M386" s="714" t="str">
        <f>IFERROR(VLOOKUP($I386,'WM-AR'!$I$7:$AS$3267,6,FALSE),"")</f>
        <v/>
      </c>
      <c r="N386" s="714" t="str">
        <f>IFERROR(VLOOKUP($I386,'WM-AR'!$I$7:$AS$3267,8,FALSE),"")</f>
        <v/>
      </c>
      <c r="O386" s="714" t="str">
        <f>IFERROR(VLOOKUP($I386,'WM-AR'!$I$7:$AS$3267,10,FALSE),"")</f>
        <v/>
      </c>
      <c r="P386" s="714" t="str">
        <f>IFERROR(VLOOKUP($I386,'WM-AR'!$I$7:$AS$3267,12,FALSE),"")</f>
        <v/>
      </c>
      <c r="Q386" s="714" t="str">
        <f>IFERROR(VLOOKUP($I386,'WM-AR'!$I$7:$AS$3267,14,FALSE),"")</f>
        <v/>
      </c>
      <c r="R386" s="714" t="str">
        <f>IFERROR(VLOOKUP($I386,'WM-AR'!$I$7:$AS$3267,16,FALSE),"")</f>
        <v/>
      </c>
      <c r="S386" s="714" t="str">
        <f>IFERROR(VLOOKUP($I386,'WM-AR'!$I$7:$AS$3267,18,FALSE),"")</f>
        <v/>
      </c>
      <c r="T386" s="714" t="str">
        <f>IFERROR(VLOOKUP($I386,'WM-AR'!$I$7:$AS$3267,20,FALSE),"")</f>
        <v/>
      </c>
      <c r="U386" s="714" t="str">
        <f>IFERROR(VLOOKUP($I386,'WM-AR'!$I$7:$AS$3267,22,FALSE),"")</f>
        <v/>
      </c>
      <c r="V386" s="714" t="str">
        <f>IFERROR(VLOOKUP($I386,'WM-AR'!$I$7:$AS$3267,24,FALSE),"")</f>
        <v/>
      </c>
      <c r="W386" s="714" t="str">
        <f>IFERROR(VLOOKUP($I386,'WM-AR'!$I$7:$AS$3267,25,FALSE),"")</f>
        <v/>
      </c>
      <c r="X386" s="714" t="str">
        <f>IFERROR(VLOOKUP($I386,'WM-AR'!$I$7:$AS$3267,26,FALSE),"")</f>
        <v/>
      </c>
      <c r="Y386" s="714" t="str">
        <f>IFERROR(VLOOKUP($I386,'WM-AR'!$I$7:$AS$3267,27,FALSE),"")</f>
        <v/>
      </c>
      <c r="Z386" s="714" t="str">
        <f>IFERROR(VLOOKUP($I386,'WM-AR'!$I$7:$AS$3267,28,FALSE),"")</f>
        <v/>
      </c>
      <c r="AA386" s="714" t="str">
        <f>IFERROR(VLOOKUP($I386,'WM-AR'!$I$7:$AS$3267,29,FALSE),"")</f>
        <v/>
      </c>
      <c r="AB386" s="714" t="str">
        <f>IFERROR(VLOOKUP($I386,'WM-AR'!$I$7:$AS$3267,30,FALSE),"")</f>
        <v/>
      </c>
      <c r="AC386" s="714" t="str">
        <f>IFERROR(VLOOKUP($I386,'WM-AR'!$I$7:$AS$3267,31,FALSE),"")</f>
        <v/>
      </c>
      <c r="AD386" s="714" t="str">
        <f>IFERROR(VLOOKUP($I386,'WM-AR'!$I$7:$AS$3267,32,FALSE),"")</f>
        <v/>
      </c>
      <c r="AE386" s="714" t="str">
        <f>IFERROR(VLOOKUP($I386,'WM-AR'!$I$7:$AS$3267,33,FALSE),"")</f>
        <v/>
      </c>
      <c r="AF386" s="938"/>
      <c r="AG386" s="852"/>
      <c r="AH386" s="852"/>
      <c r="AI386" s="854"/>
      <c r="AJ386" s="854" t="str">
        <f t="shared" si="74"/>
        <v/>
      </c>
      <c r="AK386" s="1114"/>
      <c r="AL386" s="88" t="str">
        <f>IF(AND(ISTEXT($E386),ISTEXT($B386)),"산출기준 &gt;&gt;  "&amp;_xlfn.XLOOKUP($E386,산출기준!$D:$D,산출기준!$E:$E,"매칭실패"),"")</f>
        <v/>
      </c>
    </row>
    <row r="387" spans="2:38">
      <c r="B387" s="1111"/>
      <c r="C387" s="1166"/>
      <c r="D387" s="1166"/>
      <c r="E387" s="1166"/>
      <c r="F387" s="1166"/>
      <c r="G387" s="843"/>
      <c r="H387" s="843"/>
      <c r="I387" s="712" t="str">
        <f t="shared" si="72"/>
        <v/>
      </c>
      <c r="J387" s="714"/>
      <c r="K387" s="714" t="str">
        <f>IFERROR(VLOOKUP($I387,'WM-AR'!$I$7:$AS$3267,34,FALSE),"")</f>
        <v/>
      </c>
      <c r="L387" s="714" t="str">
        <f>IFERROR(VLOOKUP($I387,'WM-AR'!$I$7:$AS$3267,4,FALSE),"")</f>
        <v/>
      </c>
      <c r="M387" s="714" t="str">
        <f>IFERROR(VLOOKUP($I387,'WM-AR'!$I$7:$AS$3267,6,FALSE),"")</f>
        <v/>
      </c>
      <c r="N387" s="714" t="str">
        <f>IFERROR(VLOOKUP($I387,'WM-AR'!$I$7:$AS$3267,8,FALSE),"")</f>
        <v/>
      </c>
      <c r="O387" s="714" t="str">
        <f>IFERROR(VLOOKUP($I387,'WM-AR'!$I$7:$AS$3267,10,FALSE),"")</f>
        <v/>
      </c>
      <c r="P387" s="714" t="str">
        <f>IFERROR(VLOOKUP($I387,'WM-AR'!$I$7:$AS$3267,12,FALSE),"")</f>
        <v/>
      </c>
      <c r="Q387" s="714" t="str">
        <f>IFERROR(VLOOKUP($I387,'WM-AR'!$I$7:$AS$3267,14,FALSE),"")</f>
        <v/>
      </c>
      <c r="R387" s="714" t="str">
        <f>IFERROR(VLOOKUP($I387,'WM-AR'!$I$7:$AS$3267,16,FALSE),"")</f>
        <v/>
      </c>
      <c r="S387" s="714" t="str">
        <f>IFERROR(VLOOKUP($I387,'WM-AR'!$I$7:$AS$3267,18,FALSE),"")</f>
        <v/>
      </c>
      <c r="T387" s="714" t="str">
        <f>IFERROR(VLOOKUP($I387,'WM-AR'!$I$7:$AS$3267,20,FALSE),"")</f>
        <v/>
      </c>
      <c r="U387" s="714" t="str">
        <f>IFERROR(VLOOKUP($I387,'WM-AR'!$I$7:$AS$3267,22,FALSE),"")</f>
        <v/>
      </c>
      <c r="V387" s="714" t="str">
        <f>IFERROR(VLOOKUP($I387,'WM-AR'!$I$7:$AS$3267,24,FALSE),"")</f>
        <v/>
      </c>
      <c r="W387" s="714" t="str">
        <f>IFERROR(VLOOKUP($I387,'WM-AR'!$I$7:$AS$3267,25,FALSE),"")</f>
        <v/>
      </c>
      <c r="X387" s="714" t="str">
        <f>IFERROR(VLOOKUP($I387,'WM-AR'!$I$7:$AS$3267,26,FALSE),"")</f>
        <v/>
      </c>
      <c r="Y387" s="714" t="str">
        <f>IFERROR(VLOOKUP($I387,'WM-AR'!$I$7:$AS$3267,27,FALSE),"")</f>
        <v/>
      </c>
      <c r="Z387" s="714" t="str">
        <f>IFERROR(VLOOKUP($I387,'WM-AR'!$I$7:$AS$3267,28,FALSE),"")</f>
        <v/>
      </c>
      <c r="AA387" s="714" t="str">
        <f>IFERROR(VLOOKUP($I387,'WM-AR'!$I$7:$AS$3267,29,FALSE),"")</f>
        <v/>
      </c>
      <c r="AB387" s="714" t="str">
        <f>IFERROR(VLOOKUP($I387,'WM-AR'!$I$7:$AS$3267,30,FALSE),"")</f>
        <v/>
      </c>
      <c r="AC387" s="714" t="str">
        <f>IFERROR(VLOOKUP($I387,'WM-AR'!$I$7:$AS$3267,31,FALSE),"")</f>
        <v/>
      </c>
      <c r="AD387" s="714" t="str">
        <f>IFERROR(VLOOKUP($I387,'WM-AR'!$I$7:$AS$3267,32,FALSE),"")</f>
        <v/>
      </c>
      <c r="AE387" s="714" t="str">
        <f>IFERROR(VLOOKUP($I387,'WM-AR'!$I$7:$AS$3267,33,FALSE),"")</f>
        <v/>
      </c>
      <c r="AF387" s="938"/>
      <c r="AG387" s="852"/>
      <c r="AH387" s="852"/>
      <c r="AI387" s="854"/>
      <c r="AJ387" s="854" t="str">
        <f t="shared" si="74"/>
        <v/>
      </c>
      <c r="AK387" s="1114"/>
      <c r="AL387" s="88" t="str">
        <f>IF(AND(ISTEXT($E387),ISTEXT($B387)),"산출기준 &gt;&gt;  "&amp;_xlfn.XLOOKUP($E387,산출기준!$D:$D,산출기준!$E:$E,"매칭실패"),"")</f>
        <v/>
      </c>
    </row>
    <row r="388" spans="2:38">
      <c r="B388" s="1116"/>
      <c r="C388" s="1167"/>
      <c r="D388" s="1167"/>
      <c r="E388" s="1167"/>
      <c r="F388" s="1167"/>
      <c r="G388" s="1120"/>
      <c r="H388" s="1120"/>
      <c r="I388" s="1119" t="str">
        <f t="shared" si="72"/>
        <v/>
      </c>
      <c r="J388" s="1121"/>
      <c r="K388" s="1121" t="str">
        <f>IFERROR(VLOOKUP($I388,'WM-AR'!$I$7:$AS$3267,34,FALSE),"")</f>
        <v/>
      </c>
      <c r="L388" s="1121" t="str">
        <f>IFERROR(VLOOKUP($I388,'WM-AR'!$I$7:$AS$3267,4,FALSE),"")</f>
        <v/>
      </c>
      <c r="M388" s="1121" t="str">
        <f>IFERROR(VLOOKUP($I388,'WM-AR'!$I$7:$AS$3267,6,FALSE),"")</f>
        <v/>
      </c>
      <c r="N388" s="1121" t="str">
        <f>IFERROR(VLOOKUP($I388,'WM-AR'!$I$7:$AS$3267,8,FALSE),"")</f>
        <v/>
      </c>
      <c r="O388" s="1121" t="str">
        <f>IFERROR(VLOOKUP($I388,'WM-AR'!$I$7:$AS$3267,10,FALSE),"")</f>
        <v/>
      </c>
      <c r="P388" s="1121" t="str">
        <f>IFERROR(VLOOKUP($I388,'WM-AR'!$I$7:$AS$3267,12,FALSE),"")</f>
        <v/>
      </c>
      <c r="Q388" s="1121" t="str">
        <f>IFERROR(VLOOKUP($I388,'WM-AR'!$I$7:$AS$3267,14,FALSE),"")</f>
        <v/>
      </c>
      <c r="R388" s="1121" t="str">
        <f>IFERROR(VLOOKUP($I388,'WM-AR'!$I$7:$AS$3267,16,FALSE),"")</f>
        <v/>
      </c>
      <c r="S388" s="1121" t="str">
        <f>IFERROR(VLOOKUP($I388,'WM-AR'!$I$7:$AS$3267,18,FALSE),"")</f>
        <v/>
      </c>
      <c r="T388" s="1121" t="str">
        <f>IFERROR(VLOOKUP($I388,'WM-AR'!$I$7:$AS$3267,20,FALSE),"")</f>
        <v/>
      </c>
      <c r="U388" s="1121" t="str">
        <f>IFERROR(VLOOKUP($I388,'WM-AR'!$I$7:$AS$3267,22,FALSE),"")</f>
        <v/>
      </c>
      <c r="V388" s="1121" t="str">
        <f>IFERROR(VLOOKUP($I388,'WM-AR'!$I$7:$AS$3267,24,FALSE),"")</f>
        <v/>
      </c>
      <c r="W388" s="1121" t="str">
        <f>IFERROR(VLOOKUP($I388,'WM-AR'!$I$7:$AS$3267,25,FALSE),"")</f>
        <v/>
      </c>
      <c r="X388" s="1121" t="str">
        <f>IFERROR(VLOOKUP($I388,'WM-AR'!$I$7:$AS$3267,26,FALSE),"")</f>
        <v/>
      </c>
      <c r="Y388" s="1121" t="str">
        <f>IFERROR(VLOOKUP($I388,'WM-AR'!$I$7:$AS$3267,27,FALSE),"")</f>
        <v/>
      </c>
      <c r="Z388" s="1121" t="str">
        <f>IFERROR(VLOOKUP($I388,'WM-AR'!$I$7:$AS$3267,28,FALSE),"")</f>
        <v/>
      </c>
      <c r="AA388" s="1121" t="str">
        <f>IFERROR(VLOOKUP($I388,'WM-AR'!$I$7:$AS$3267,29,FALSE),"")</f>
        <v/>
      </c>
      <c r="AB388" s="1121" t="str">
        <f>IFERROR(VLOOKUP($I388,'WM-AR'!$I$7:$AS$3267,30,FALSE),"")</f>
        <v/>
      </c>
      <c r="AC388" s="1121" t="str">
        <f>IFERROR(VLOOKUP($I388,'WM-AR'!$I$7:$AS$3267,31,FALSE),"")</f>
        <v/>
      </c>
      <c r="AD388" s="1121" t="str">
        <f>IFERROR(VLOOKUP($I388,'WM-AR'!$I$7:$AS$3267,32,FALSE),"")</f>
        <v/>
      </c>
      <c r="AE388" s="1121" t="str">
        <f>IFERROR(VLOOKUP($I388,'WM-AR'!$I$7:$AS$3267,33,FALSE),"")</f>
        <v/>
      </c>
      <c r="AF388" s="1209"/>
      <c r="AG388" s="1123"/>
      <c r="AH388" s="1123"/>
      <c r="AI388" s="1124"/>
      <c r="AJ388" s="1124" t="str">
        <f t="shared" si="74"/>
        <v/>
      </c>
      <c r="AK388" s="1125"/>
      <c r="AL388" s="88" t="str">
        <f>IF(AND(ISTEXT($E388),ISTEXT($B388)),"산출기준 &gt;&gt;  "&amp;_xlfn.XLOOKUP($E388,산출기준!$D:$D,산출기준!$E:$E,"매칭실패"),"")</f>
        <v/>
      </c>
    </row>
    <row r="389" spans="2:38" s="658" customFormat="1" ht="20.100000000000001" customHeight="1">
      <c r="B389" s="802"/>
      <c r="C389" s="662"/>
      <c r="D389" s="662"/>
      <c r="E389" s="662"/>
      <c r="F389" s="1338" t="s">
        <v>941</v>
      </c>
      <c r="G389" s="662"/>
      <c r="H389" s="662"/>
      <c r="I389" s="652"/>
      <c r="J389" s="664"/>
      <c r="K389" s="664"/>
      <c r="L389" s="664"/>
      <c r="M389" s="664"/>
      <c r="N389" s="664"/>
      <c r="O389" s="664"/>
      <c r="P389" s="664"/>
      <c r="Q389" s="664"/>
      <c r="R389" s="664"/>
      <c r="S389" s="664"/>
      <c r="T389" s="664"/>
      <c r="U389" s="664"/>
      <c r="V389" s="664"/>
      <c r="W389" s="664"/>
      <c r="X389" s="664"/>
      <c r="Y389" s="664"/>
      <c r="Z389" s="664"/>
      <c r="AA389" s="664"/>
      <c r="AB389" s="664"/>
      <c r="AC389" s="664"/>
      <c r="AD389" s="664"/>
      <c r="AE389" s="664"/>
      <c r="AF389" s="660"/>
      <c r="AG389" s="665"/>
      <c r="AH389" s="665"/>
      <c r="AI389" s="666"/>
      <c r="AJ389" s="666"/>
      <c r="AK389" s="662"/>
      <c r="AL389" s="658" t="str">
        <f>IF(AND(ISTEXT($E389),ISTEXT($B389)),"산출기준 &gt;&gt;  "&amp;_xlfn.XLOOKUP($E389,산출기준!$D:$D,산출기준!$E:$E,"매칭실패"),"")</f>
        <v/>
      </c>
    </row>
    <row r="390" spans="2:38" ht="34.9" customHeight="1">
      <c r="B390" s="808" t="str" cm="1">
        <f t="array" aca="1" ref="B390" ca="1">_xlfn.IFNA(INDIRECT("Family_표준_구성도!B"&amp;MATCH(F390,INDIRECT("Family_표준_구성도!"&amp;"C:C"),0)),"")</f>
        <v>6.2.6.1.3</v>
      </c>
      <c r="C390" s="668" t="s">
        <v>1903</v>
      </c>
      <c r="D390" s="809"/>
      <c r="E390" s="668" t="s">
        <v>2006</v>
      </c>
      <c r="F390" s="1079" t="s">
        <v>1036</v>
      </c>
      <c r="G390" s="811"/>
      <c r="H390" s="1079"/>
      <c r="I390" s="674" t="str">
        <f t="shared" ref="I390:I402" si="75">LEFT(H390,14)</f>
        <v/>
      </c>
      <c r="J390" s="674"/>
      <c r="K390" s="674"/>
      <c r="L390" s="674"/>
      <c r="M390" s="674"/>
      <c r="N390" s="675"/>
      <c r="O390" s="676"/>
      <c r="P390" s="677"/>
      <c r="Q390" s="677"/>
      <c r="R390" s="677"/>
      <c r="S390" s="677"/>
      <c r="T390" s="677"/>
      <c r="U390" s="677"/>
      <c r="V390" s="678"/>
      <c r="W390" s="679"/>
      <c r="X390" s="679"/>
      <c r="Y390" s="679"/>
      <c r="Z390" s="679"/>
      <c r="AA390" s="679"/>
      <c r="AB390" s="679"/>
      <c r="AC390" s="679"/>
      <c r="AD390" s="679"/>
      <c r="AE390" s="679"/>
      <c r="AF390" s="1312" t="s">
        <v>3654</v>
      </c>
      <c r="AG390" s="682"/>
      <c r="AH390" s="682"/>
      <c r="AI390" s="682"/>
      <c r="AJ390" s="682"/>
      <c r="AK390" s="903"/>
      <c r="AL390" s="88" t="str">
        <f ca="1">IF(AND(ISTEXT($E390),ISTEXT($B390)),"산출기준 &gt;&gt;  "&amp;_xlfn.XLOOKUP($E390,산출기준!$D:$D,산출기준!$E:$E,"매칭실패"),"")</f>
        <v>산출기준 &gt;&gt;  [Steel Beam]</v>
      </c>
    </row>
    <row r="391" spans="2:38" ht="49.9" customHeight="1" outlineLevel="1">
      <c r="B391" s="758"/>
      <c r="C391" s="759"/>
      <c r="D391" s="759"/>
      <c r="E391" s="759"/>
      <c r="F391" s="1080" t="s">
        <v>3488</v>
      </c>
      <c r="G391" s="759" t="str">
        <f t="shared" ref="G391:G394" si="76">IF(IF(N391=0,"",N391)&amp;" | "&amp;IF(O391=0,"",O391)&amp;" | "&amp;IF(Q391=0,"",Q391)&amp;" | "&amp;IF(R391=0,"",R391)=" |  |  | ","",IF(N391=0,"",N391)&amp;" | "&amp;IF(O391=0,"",O391)&amp;" | "&amp;IF(Q391=0,"",Q391)&amp;" | "&amp;IF(R391=0,"",R391))</f>
        <v xml:space="preserve">Medium Steel - Standard |  |  | </v>
      </c>
      <c r="H391" s="816" t="s">
        <v>3510</v>
      </c>
      <c r="I391" s="765" t="str">
        <f t="shared" si="75"/>
        <v>S01AA073-00001</v>
      </c>
      <c r="J391" s="766"/>
      <c r="K391" s="766" t="str">
        <f>IFERROR(VLOOKUP($I391,'WM-AR'!$I$7:$AS$3267,34,FALSE),"")</f>
        <v>TON</v>
      </c>
      <c r="L391" s="766" t="str">
        <f>IFERROR(VLOOKUP($I391,'WM-AR'!$I$7:$AS$3267,4,FALSE),"")</f>
        <v>Main Steel Structure Fabrication Work</v>
      </c>
      <c r="M391" s="766" t="str">
        <f>IFERROR(VLOOKUP($I391,'WM-AR'!$I$7:$AS$3267,6,FALSE),"")</f>
        <v>Shelter/Building</v>
      </c>
      <c r="N391" s="766" t="str">
        <f>IFERROR(VLOOKUP($I391,'WM-AR'!$I$7:$AS$3267,8,FALSE),"")</f>
        <v>Medium Steel - Standard</v>
      </c>
      <c r="O391" s="766">
        <f>IFERROR(VLOOKUP($I391,'WM-AR'!$I$7:$AS$3267,10,FALSE),"")</f>
        <v>0</v>
      </c>
      <c r="P391" s="766">
        <f>IFERROR(VLOOKUP($I391,'WM-AR'!$I$7:$AS$3267,12,FALSE),"")</f>
        <v>0</v>
      </c>
      <c r="Q391" s="766" t="str">
        <f>IFERROR(VLOOKUP($I391,'WM-AR'!$I$7:$AS$3267,14,FALSE),"")</f>
        <v/>
      </c>
      <c r="R391" s="766" t="str">
        <f>IFERROR(VLOOKUP($I391,'WM-AR'!$I$7:$AS$3267,16,FALSE),"")</f>
        <v/>
      </c>
      <c r="S391" s="766" t="str">
        <f>IFERROR(VLOOKUP($I391,'WM-AR'!$I$7:$AS$3267,18,FALSE),"")</f>
        <v/>
      </c>
      <c r="T391" s="766" t="str">
        <f>IFERROR(VLOOKUP($I391,'WM-AR'!$I$7:$AS$3267,20,FALSE),"")</f>
        <v/>
      </c>
      <c r="U391" s="766" t="str">
        <f>IFERROR(VLOOKUP($I391,'WM-AR'!$I$7:$AS$3267,22,FALSE),"")</f>
        <v/>
      </c>
      <c r="V391" s="766" t="str">
        <f>IFERROR(VLOOKUP($I391,'WM-AR'!$I$7:$AS$3267,24,FALSE),"")</f>
        <v/>
      </c>
      <c r="W391" s="766">
        <f>IFERROR(VLOOKUP($I391,'WM-AR'!$I$7:$AS$3267,25,FALSE),"")</f>
        <v>0</v>
      </c>
      <c r="X391" s="766">
        <f>IFERROR(VLOOKUP($I391,'WM-AR'!$I$7:$AS$3267,26,FALSE),"")</f>
        <v>0</v>
      </c>
      <c r="Y391" s="766">
        <f>IFERROR(VLOOKUP($I391,'WM-AR'!$I$7:$AS$3267,27,FALSE),"")</f>
        <v>0</v>
      </c>
      <c r="Z391" s="766">
        <f>IFERROR(VLOOKUP($I391,'WM-AR'!$I$7:$AS$3267,28,FALSE),"")</f>
        <v>0</v>
      </c>
      <c r="AA391" s="766" t="str">
        <f>IFERROR(VLOOKUP($I391,'WM-AR'!$I$7:$AS$3267,29,FALSE),"")</f>
        <v>Material: (   )</v>
      </c>
      <c r="AB391" s="766">
        <f>IFERROR(VLOOKUP($I391,'WM-AR'!$I$7:$AS$3267,30,FALSE),"")</f>
        <v>0</v>
      </c>
      <c r="AC391" s="766">
        <f>IFERROR(VLOOKUP($I391,'WM-AR'!$I$7:$AS$3267,31,FALSE),"")</f>
        <v>0</v>
      </c>
      <c r="AD391" s="766">
        <f>IFERROR(VLOOKUP($I391,'WM-AR'!$I$7:$AS$3267,32,FALSE),"")</f>
        <v>0</v>
      </c>
      <c r="AE391" s="766" t="str">
        <f>IFERROR(VLOOKUP($I391,'WM-AR'!$I$7:$AS$3267,33,FALSE),"")</f>
        <v>(90)KG/M&gt;Weight≥(30)KG/M</v>
      </c>
      <c r="AF391" s="1313" t="str">
        <f>_xlfn.CONCAT("- Material: ( ",AF390," )",CHAR(10),"- (",$H$55,")KG/M&gt;Weight≥(",$H$57,")KG/M")</f>
        <v>- Material: ( KSD3566 )
- (90)KG/M&gt;Weight≥(30)KG/M</v>
      </c>
      <c r="AG391" s="1134" t="s">
        <v>3586</v>
      </c>
      <c r="AH391" s="1134" t="s">
        <v>3586</v>
      </c>
      <c r="AI391" s="1340"/>
      <c r="AJ391" s="1340" t="str">
        <f t="shared" ref="AJ391:AJ402" si="77">K391</f>
        <v>TON</v>
      </c>
      <c r="AK391" s="905"/>
      <c r="AL391" s="88" t="str">
        <f>IF(AND(ISTEXT($E391),ISTEXT($B391)),"산출기준 &gt;&gt;  "&amp;_xlfn.XLOOKUP($E391,산출기준!$D:$D,산출기준!$E:$E,"매칭실패"),"")</f>
        <v/>
      </c>
    </row>
    <row r="392" spans="2:38" ht="49.9" customHeight="1" outlineLevel="1">
      <c r="B392" s="772"/>
      <c r="C392" s="773"/>
      <c r="D392" s="773"/>
      <c r="E392" s="773"/>
      <c r="F392" s="1083" t="s">
        <v>3492</v>
      </c>
      <c r="G392" s="759" t="str">
        <f t="shared" si="76"/>
        <v xml:space="preserve">Medium Steel |  |  | </v>
      </c>
      <c r="H392" s="816" t="s">
        <v>3542</v>
      </c>
      <c r="I392" s="765" t="str">
        <f t="shared" si="75"/>
        <v>S03AA083-00001</v>
      </c>
      <c r="J392" s="766"/>
      <c r="K392" s="766" t="str">
        <f>IFERROR(VLOOKUP($I392,'WM-AR'!$I$7:$AS$3267,34,FALSE),"")</f>
        <v>TON</v>
      </c>
      <c r="L392" s="766" t="str">
        <f>IFERROR(VLOOKUP($I392,'WM-AR'!$I$7:$AS$3267,4,FALSE),"")</f>
        <v>Main Steel Structure Erection Work</v>
      </c>
      <c r="M392" s="766" t="str">
        <f>IFERROR(VLOOKUP($I392,'WM-AR'!$I$7:$AS$3267,6,FALSE),"")</f>
        <v>Shelter/Building</v>
      </c>
      <c r="N392" s="766" t="str">
        <f>IFERROR(VLOOKUP($I392,'WM-AR'!$I$7:$AS$3267,8,FALSE),"")</f>
        <v>Medium Steel</v>
      </c>
      <c r="O392" s="766">
        <f>IFERROR(VLOOKUP($I392,'WM-AR'!$I$7:$AS$3267,10,FALSE),"")</f>
        <v>0</v>
      </c>
      <c r="P392" s="766">
        <f>IFERROR(VLOOKUP($I392,'WM-AR'!$I$7:$AS$3267,12,FALSE),"")</f>
        <v>0</v>
      </c>
      <c r="Q392" s="766" t="str">
        <f>IFERROR(VLOOKUP($I392,'WM-AR'!$I$7:$AS$3267,14,FALSE),"")</f>
        <v/>
      </c>
      <c r="R392" s="766" t="str">
        <f>IFERROR(VLOOKUP($I392,'WM-AR'!$I$7:$AS$3267,16,FALSE),"")</f>
        <v/>
      </c>
      <c r="S392" s="766" t="str">
        <f>IFERROR(VLOOKUP($I392,'WM-AR'!$I$7:$AS$3267,18,FALSE),"")</f>
        <v/>
      </c>
      <c r="T392" s="766" t="str">
        <f>IFERROR(VLOOKUP($I392,'WM-AR'!$I$7:$AS$3267,20,FALSE),"")</f>
        <v/>
      </c>
      <c r="U392" s="766" t="str">
        <f>IFERROR(VLOOKUP($I392,'WM-AR'!$I$7:$AS$3267,22,FALSE),"")</f>
        <v/>
      </c>
      <c r="V392" s="766" t="str">
        <f>IFERROR(VLOOKUP($I392,'WM-AR'!$I$7:$AS$3267,24,FALSE),"")</f>
        <v/>
      </c>
      <c r="W392" s="766">
        <f>IFERROR(VLOOKUP($I392,'WM-AR'!$I$7:$AS$3267,25,FALSE),"")</f>
        <v>0</v>
      </c>
      <c r="X392" s="766">
        <f>IFERROR(VLOOKUP($I392,'WM-AR'!$I$7:$AS$3267,26,FALSE),"")</f>
        <v>0</v>
      </c>
      <c r="Y392" s="766">
        <f>IFERROR(VLOOKUP($I392,'WM-AR'!$I$7:$AS$3267,27,FALSE),"")</f>
        <v>0</v>
      </c>
      <c r="Z392" s="766">
        <f>IFERROR(VLOOKUP($I392,'WM-AR'!$I$7:$AS$3267,28,FALSE),"")</f>
        <v>0</v>
      </c>
      <c r="AA392" s="766" t="str">
        <f>IFERROR(VLOOKUP($I392,'WM-AR'!$I$7:$AS$3267,29,FALSE),"")</f>
        <v>Material: (   )</v>
      </c>
      <c r="AB392" s="766">
        <f>IFERROR(VLOOKUP($I392,'WM-AR'!$I$7:$AS$3267,30,FALSE),"")</f>
        <v>0</v>
      </c>
      <c r="AC392" s="766">
        <f>IFERROR(VLOOKUP($I392,'WM-AR'!$I$7:$AS$3267,31,FALSE),"")</f>
        <v>0</v>
      </c>
      <c r="AD392" s="766">
        <f>IFERROR(VLOOKUP($I392,'WM-AR'!$I$7:$AS$3267,32,FALSE),"")</f>
        <v>0</v>
      </c>
      <c r="AE392" s="766">
        <f>IFERROR(VLOOKUP($I392,'WM-AR'!$I$7:$AS$3267,33,FALSE),"")</f>
        <v>0</v>
      </c>
      <c r="AF392" s="1313" t="str">
        <f>_xlfn.CONCAT("- Material: ( ",AF390," )")</f>
        <v>- Material: ( KSD3566 )</v>
      </c>
      <c r="AG392" s="1314" t="s">
        <v>3587</v>
      </c>
      <c r="AH392" s="1314" t="s">
        <v>3587</v>
      </c>
      <c r="AI392" s="1340"/>
      <c r="AJ392" s="1340" t="str">
        <f t="shared" si="77"/>
        <v>TON</v>
      </c>
      <c r="AK392" s="1267"/>
      <c r="AL392" s="88" t="str">
        <f>IF(AND(ISTEXT($E392),ISTEXT($B392)),"산출기준 &gt;&gt;  "&amp;_xlfn.XLOOKUP($E392,산출기준!$D:$D,산출기준!$E:$E,"매칭실패"),"")</f>
        <v/>
      </c>
    </row>
    <row r="393" spans="2:38" ht="49.9" customHeight="1" outlineLevel="1">
      <c r="B393" s="758"/>
      <c r="C393" s="759"/>
      <c r="D393" s="759"/>
      <c r="E393" s="759"/>
      <c r="F393" s="1315" t="s">
        <v>1976</v>
      </c>
      <c r="G393" s="759" t="str">
        <f>IF(IF(N393=0,"",N393)&amp;" | "&amp;IF(O393=0,"",O393)&amp;" | "&amp;IF(Q393=0,"",Q393)&amp;" | "&amp;IF(R393=0,"",R393)=" |  |  | ","",IF(N393=0,"",N393)&amp;" | "&amp;IF(O393=0,"",O393)&amp;" | "&amp;IF(Q393=0,"",Q393)&amp;" | "&amp;IF(R393=0,"",R393))</f>
        <v xml:space="preserve">Plates - Gusset, Stiffener, ETC |  |  | </v>
      </c>
      <c r="H393" s="1153" t="s">
        <v>3495</v>
      </c>
      <c r="I393" s="765" t="str">
        <f>LEFT(H393,14)</f>
        <v>S01AA009-00001</v>
      </c>
      <c r="J393" s="766"/>
      <c r="K393" s="766" t="s">
        <v>3496</v>
      </c>
      <c r="L393" s="766" t="s">
        <v>3497</v>
      </c>
      <c r="M393" s="766" t="s">
        <v>3498</v>
      </c>
      <c r="N393" s="766" t="s">
        <v>3499</v>
      </c>
      <c r="O393" s="766">
        <v>0</v>
      </c>
      <c r="P393" s="766">
        <v>0</v>
      </c>
      <c r="Q393" s="766">
        <v>0</v>
      </c>
      <c r="R393" s="766">
        <v>0</v>
      </c>
      <c r="S393" s="766">
        <v>0</v>
      </c>
      <c r="T393" s="766">
        <v>0</v>
      </c>
      <c r="U393" s="766">
        <v>0</v>
      </c>
      <c r="V393" s="766">
        <v>0</v>
      </c>
      <c r="W393" s="766">
        <v>0</v>
      </c>
      <c r="X393" s="766">
        <v>0</v>
      </c>
      <c r="Y393" s="766">
        <v>0</v>
      </c>
      <c r="Z393" s="766">
        <v>0</v>
      </c>
      <c r="AA393" s="766" t="s">
        <v>3500</v>
      </c>
      <c r="AB393" s="766">
        <v>0</v>
      </c>
      <c r="AC393" s="766">
        <v>0</v>
      </c>
      <c r="AD393" s="766">
        <v>0</v>
      </c>
      <c r="AE393" s="766">
        <v>0</v>
      </c>
      <c r="AF393" s="817"/>
      <c r="AG393" s="1314" t="s">
        <v>3588</v>
      </c>
      <c r="AH393" s="1314" t="s">
        <v>3588</v>
      </c>
      <c r="AI393" s="769"/>
      <c r="AJ393" s="769" t="str">
        <f>K393</f>
        <v>TON</v>
      </c>
      <c r="AK393" s="1341"/>
      <c r="AL393" s="88" t="s">
        <v>2965</v>
      </c>
    </row>
    <row r="394" spans="2:38" ht="49.9" customHeight="1" outlineLevel="1">
      <c r="B394" s="772"/>
      <c r="C394" s="773"/>
      <c r="D394" s="773"/>
      <c r="E394" s="773"/>
      <c r="F394" s="1083" t="s">
        <v>3502</v>
      </c>
      <c r="G394" s="759" t="str">
        <f t="shared" si="76"/>
        <v xml:space="preserve">for Non-Fireproofed Steel Surface |  |  | </v>
      </c>
      <c r="H394" s="816" t="s">
        <v>3503</v>
      </c>
      <c r="I394" s="765" t="str">
        <f t="shared" si="75"/>
        <v>S41AA051-00001</v>
      </c>
      <c r="J394" s="766"/>
      <c r="K394" s="766" t="str">
        <f>IFERROR(VLOOKUP($I394,'WM-AR'!$I$7:$AS$3267,34,FALSE),"")</f>
        <v>M2</v>
      </c>
      <c r="L394" s="766" t="str">
        <f>IFERROR(VLOOKUP($I394,'WM-AR'!$I$7:$AS$3267,4,FALSE),"")</f>
        <v>Steel Structure Paint Work</v>
      </c>
      <c r="M394" s="766" t="str">
        <f>IFERROR(VLOOKUP($I394,'WM-AR'!$I$7:$AS$3267,6,FALSE),"")</f>
        <v>Shelter/Building</v>
      </c>
      <c r="N394" s="766" t="str">
        <f>IFERROR(VLOOKUP($I394,'WM-AR'!$I$7:$AS$3267,8,FALSE),"")</f>
        <v>for Non-Fireproofed Steel Surface</v>
      </c>
      <c r="O394" s="766">
        <f>IFERROR(VLOOKUP($I394,'WM-AR'!$I$7:$AS$3267,10,FALSE),"")</f>
        <v>0</v>
      </c>
      <c r="P394" s="766">
        <f>IFERROR(VLOOKUP($I394,'WM-AR'!$I$7:$AS$3267,12,FALSE),"")</f>
        <v>0</v>
      </c>
      <c r="Q394" s="766" t="str">
        <f>IFERROR(VLOOKUP($I394,'WM-AR'!$I$7:$AS$3267,14,FALSE),"")</f>
        <v/>
      </c>
      <c r="R394" s="766" t="str">
        <f>IFERROR(VLOOKUP($I394,'WM-AR'!$I$7:$AS$3267,16,FALSE),"")</f>
        <v/>
      </c>
      <c r="S394" s="766" t="str">
        <f>IFERROR(VLOOKUP($I394,'WM-AR'!$I$7:$AS$3267,18,FALSE),"")</f>
        <v/>
      </c>
      <c r="T394" s="766" t="str">
        <f>IFERROR(VLOOKUP($I394,'WM-AR'!$I$7:$AS$3267,20,FALSE),"")</f>
        <v/>
      </c>
      <c r="U394" s="766" t="str">
        <f>IFERROR(VLOOKUP($I394,'WM-AR'!$I$7:$AS$3267,22,FALSE),"")</f>
        <v/>
      </c>
      <c r="V394" s="766" t="str">
        <f>IFERROR(VLOOKUP($I394,'WM-AR'!$I$7:$AS$3267,24,FALSE),"")</f>
        <v/>
      </c>
      <c r="W394" s="766">
        <f>IFERROR(VLOOKUP($I394,'WM-AR'!$I$7:$AS$3267,25,FALSE),"")</f>
        <v>0</v>
      </c>
      <c r="X394" s="766">
        <f>IFERROR(VLOOKUP($I394,'WM-AR'!$I$7:$AS$3267,26,FALSE),"")</f>
        <v>0</v>
      </c>
      <c r="Y394" s="766">
        <f>IFERROR(VLOOKUP($I394,'WM-AR'!$I$7:$AS$3267,27,FALSE),"")</f>
        <v>0</v>
      </c>
      <c r="Z394" s="766">
        <f>IFERROR(VLOOKUP($I394,'WM-AR'!$I$7:$AS$3267,28,FALSE),"")</f>
        <v>0</v>
      </c>
      <c r="AA394" s="766" t="str">
        <f>IFERROR(VLOOKUP($I394,'WM-AR'!$I$7:$AS$3267,29,FALSE),"")</f>
        <v>Material: (   )</v>
      </c>
      <c r="AB394" s="766">
        <f>IFERROR(VLOOKUP($I394,'WM-AR'!$I$7:$AS$3267,30,FALSE),"")</f>
        <v>0</v>
      </c>
      <c r="AC394" s="766">
        <f>IFERROR(VLOOKUP($I394,'WM-AR'!$I$7:$AS$3267,31,FALSE),"")</f>
        <v>0</v>
      </c>
      <c r="AD394" s="766">
        <f>IFERROR(VLOOKUP($I394,'WM-AR'!$I$7:$AS$3267,32,FALSE),"")</f>
        <v>0</v>
      </c>
      <c r="AE394" s="766">
        <f>IFERROR(VLOOKUP($I394,'WM-AR'!$I$7:$AS$3267,33,FALSE),"")</f>
        <v>0</v>
      </c>
      <c r="AF394" s="767"/>
      <c r="AG394" s="1342" t="s">
        <v>3589</v>
      </c>
      <c r="AH394" s="1342" t="s">
        <v>3589</v>
      </c>
      <c r="AI394" s="1340"/>
      <c r="AJ394" s="1340" t="str">
        <f t="shared" si="77"/>
        <v>M2</v>
      </c>
      <c r="AK394" s="1267"/>
      <c r="AL394" s="88" t="str">
        <f>IF(AND(ISTEXT($E394),ISTEXT($B394)),"산출기준 &gt;&gt;  "&amp;_xlfn.XLOOKUP($E394,산출기준!$D:$D,산출기준!$E:$E,"매칭실패"),"")</f>
        <v/>
      </c>
    </row>
    <row r="395" spans="2:38">
      <c r="B395" s="1127"/>
      <c r="C395" s="1165"/>
      <c r="D395" s="1165"/>
      <c r="E395" s="1165"/>
      <c r="F395" s="1165"/>
      <c r="G395" s="1131" t="s">
        <v>2347</v>
      </c>
      <c r="H395" s="1131"/>
      <c r="I395" s="1130" t="str">
        <f t="shared" si="75"/>
        <v/>
      </c>
      <c r="J395" s="1132"/>
      <c r="K395" s="1132" t="str">
        <f>IFERROR(VLOOKUP($I395,'WM-AR'!$I$7:$AS$3267,34,FALSE),"")</f>
        <v/>
      </c>
      <c r="L395" s="1132" t="str">
        <f>IFERROR(VLOOKUP($I395,'WM-AR'!$I$7:$AS$3267,4,FALSE),"")</f>
        <v/>
      </c>
      <c r="M395" s="1132" t="str">
        <f>IFERROR(VLOOKUP($I395,'WM-AR'!$I$7:$AS$3267,6,FALSE),"")</f>
        <v/>
      </c>
      <c r="N395" s="1132" t="str">
        <f>IFERROR(VLOOKUP($I395,'WM-AR'!$I$7:$AS$3267,8,FALSE),"")</f>
        <v/>
      </c>
      <c r="O395" s="1132" t="str">
        <f>IFERROR(VLOOKUP($I395,'WM-AR'!$I$7:$AS$3267,10,FALSE),"")</f>
        <v/>
      </c>
      <c r="P395" s="1132" t="str">
        <f>IFERROR(VLOOKUP($I395,'WM-AR'!$I$7:$AS$3267,12,FALSE),"")</f>
        <v/>
      </c>
      <c r="Q395" s="1132" t="str">
        <f>IFERROR(VLOOKUP($I395,'WM-AR'!$I$7:$AS$3267,14,FALSE),"")</f>
        <v/>
      </c>
      <c r="R395" s="1132" t="str">
        <f>IFERROR(VLOOKUP($I395,'WM-AR'!$I$7:$AS$3267,16,FALSE),"")</f>
        <v/>
      </c>
      <c r="S395" s="1132" t="str">
        <f>IFERROR(VLOOKUP($I395,'WM-AR'!$I$7:$AS$3267,18,FALSE),"")</f>
        <v/>
      </c>
      <c r="T395" s="1132" t="str">
        <f>IFERROR(VLOOKUP($I395,'WM-AR'!$I$7:$AS$3267,20,FALSE),"")</f>
        <v/>
      </c>
      <c r="U395" s="1132" t="str">
        <f>IFERROR(VLOOKUP($I395,'WM-AR'!$I$7:$AS$3267,22,FALSE),"")</f>
        <v/>
      </c>
      <c r="V395" s="1132" t="str">
        <f>IFERROR(VLOOKUP($I395,'WM-AR'!$I$7:$AS$3267,24,FALSE),"")</f>
        <v/>
      </c>
      <c r="W395" s="1132" t="str">
        <f>IFERROR(VLOOKUP($I395,'WM-AR'!$I$7:$AS$3267,25,FALSE),"")</f>
        <v/>
      </c>
      <c r="X395" s="1132" t="str">
        <f>IFERROR(VLOOKUP($I395,'WM-AR'!$I$7:$AS$3267,26,FALSE),"")</f>
        <v/>
      </c>
      <c r="Y395" s="1132" t="str">
        <f>IFERROR(VLOOKUP($I395,'WM-AR'!$I$7:$AS$3267,27,FALSE),"")</f>
        <v/>
      </c>
      <c r="Z395" s="1132" t="str">
        <f>IFERROR(VLOOKUP($I395,'WM-AR'!$I$7:$AS$3267,28,FALSE),"")</f>
        <v/>
      </c>
      <c r="AA395" s="1132" t="str">
        <f>IFERROR(VLOOKUP($I395,'WM-AR'!$I$7:$AS$3267,29,FALSE),"")</f>
        <v/>
      </c>
      <c r="AB395" s="1132" t="str">
        <f>IFERROR(VLOOKUP($I395,'WM-AR'!$I$7:$AS$3267,30,FALSE),"")</f>
        <v/>
      </c>
      <c r="AC395" s="1132" t="str">
        <f>IFERROR(VLOOKUP($I395,'WM-AR'!$I$7:$AS$3267,31,FALSE),"")</f>
        <v/>
      </c>
      <c r="AD395" s="1132" t="str">
        <f>IFERROR(VLOOKUP($I395,'WM-AR'!$I$7:$AS$3267,32,FALSE),"")</f>
        <v/>
      </c>
      <c r="AE395" s="1132" t="str">
        <f>IFERROR(VLOOKUP($I395,'WM-AR'!$I$7:$AS$3267,33,FALSE),"")</f>
        <v/>
      </c>
      <c r="AF395" s="1190" t="s">
        <v>3559</v>
      </c>
      <c r="AG395" s="1134"/>
      <c r="AH395" s="1134"/>
      <c r="AI395" s="1135"/>
      <c r="AJ395" s="1135" t="str">
        <f t="shared" si="77"/>
        <v/>
      </c>
      <c r="AK395" s="1136"/>
      <c r="AL395" s="88" t="str">
        <f>IF(AND(ISTEXT($E395),ISTEXT($B395)),"산출기준 &gt;&gt;  "&amp;_xlfn.XLOOKUP($E395,산출기준!$D:$D,산출기준!$E:$E,"매칭실패"),"")</f>
        <v/>
      </c>
    </row>
    <row r="396" spans="2:38">
      <c r="B396" s="1111"/>
      <c r="C396" s="1166"/>
      <c r="D396" s="1166"/>
      <c r="E396" s="1166"/>
      <c r="F396" s="1166"/>
      <c r="G396" s="843"/>
      <c r="H396" s="843"/>
      <c r="I396" s="712" t="str">
        <f t="shared" si="75"/>
        <v/>
      </c>
      <c r="J396" s="714"/>
      <c r="K396" s="714" t="str">
        <f>IFERROR(VLOOKUP($I396,'WM-AR'!$I$7:$AS$3267,34,FALSE),"")</f>
        <v/>
      </c>
      <c r="L396" s="714" t="str">
        <f>IFERROR(VLOOKUP($I396,'WM-AR'!$I$7:$AS$3267,4,FALSE),"")</f>
        <v/>
      </c>
      <c r="M396" s="714" t="str">
        <f>IFERROR(VLOOKUP($I396,'WM-AR'!$I$7:$AS$3267,6,FALSE),"")</f>
        <v/>
      </c>
      <c r="N396" s="714" t="str">
        <f>IFERROR(VLOOKUP($I396,'WM-AR'!$I$7:$AS$3267,8,FALSE),"")</f>
        <v/>
      </c>
      <c r="O396" s="714" t="str">
        <f>IFERROR(VLOOKUP($I396,'WM-AR'!$I$7:$AS$3267,10,FALSE),"")</f>
        <v/>
      </c>
      <c r="P396" s="714" t="str">
        <f>IFERROR(VLOOKUP($I396,'WM-AR'!$I$7:$AS$3267,12,FALSE),"")</f>
        <v/>
      </c>
      <c r="Q396" s="714" t="str">
        <f>IFERROR(VLOOKUP($I396,'WM-AR'!$I$7:$AS$3267,14,FALSE),"")</f>
        <v/>
      </c>
      <c r="R396" s="714" t="str">
        <f>IFERROR(VLOOKUP($I396,'WM-AR'!$I$7:$AS$3267,16,FALSE),"")</f>
        <v/>
      </c>
      <c r="S396" s="714" t="str">
        <f>IFERROR(VLOOKUP($I396,'WM-AR'!$I$7:$AS$3267,18,FALSE),"")</f>
        <v/>
      </c>
      <c r="T396" s="714" t="str">
        <f>IFERROR(VLOOKUP($I396,'WM-AR'!$I$7:$AS$3267,20,FALSE),"")</f>
        <v/>
      </c>
      <c r="U396" s="714" t="str">
        <f>IFERROR(VLOOKUP($I396,'WM-AR'!$I$7:$AS$3267,22,FALSE),"")</f>
        <v/>
      </c>
      <c r="V396" s="714" t="str">
        <f>IFERROR(VLOOKUP($I396,'WM-AR'!$I$7:$AS$3267,24,FALSE),"")</f>
        <v/>
      </c>
      <c r="W396" s="714" t="str">
        <f>IFERROR(VLOOKUP($I396,'WM-AR'!$I$7:$AS$3267,25,FALSE),"")</f>
        <v/>
      </c>
      <c r="X396" s="714" t="str">
        <f>IFERROR(VLOOKUP($I396,'WM-AR'!$I$7:$AS$3267,26,FALSE),"")</f>
        <v/>
      </c>
      <c r="Y396" s="714" t="str">
        <f>IFERROR(VLOOKUP($I396,'WM-AR'!$I$7:$AS$3267,27,FALSE),"")</f>
        <v/>
      </c>
      <c r="Z396" s="714" t="str">
        <f>IFERROR(VLOOKUP($I396,'WM-AR'!$I$7:$AS$3267,28,FALSE),"")</f>
        <v/>
      </c>
      <c r="AA396" s="714" t="str">
        <f>IFERROR(VLOOKUP($I396,'WM-AR'!$I$7:$AS$3267,29,FALSE),"")</f>
        <v/>
      </c>
      <c r="AB396" s="714" t="str">
        <f>IFERROR(VLOOKUP($I396,'WM-AR'!$I$7:$AS$3267,30,FALSE),"")</f>
        <v/>
      </c>
      <c r="AC396" s="714" t="str">
        <f>IFERROR(VLOOKUP($I396,'WM-AR'!$I$7:$AS$3267,31,FALSE),"")</f>
        <v/>
      </c>
      <c r="AD396" s="714" t="str">
        <f>IFERROR(VLOOKUP($I396,'WM-AR'!$I$7:$AS$3267,32,FALSE),"")</f>
        <v/>
      </c>
      <c r="AE396" s="714" t="str">
        <f>IFERROR(VLOOKUP($I396,'WM-AR'!$I$7:$AS$3267,33,FALSE),"")</f>
        <v/>
      </c>
      <c r="AF396" s="938"/>
      <c r="AG396" s="852"/>
      <c r="AH396" s="852"/>
      <c r="AI396" s="854"/>
      <c r="AJ396" s="854" t="str">
        <f t="shared" si="77"/>
        <v/>
      </c>
      <c r="AK396" s="1114"/>
      <c r="AL396" s="88" t="str">
        <f>IF(AND(ISTEXT($E396),ISTEXT($B396)),"산출기준 &gt;&gt;  "&amp;_xlfn.XLOOKUP($E396,산출기준!$D:$D,산출기준!$E:$E,"매칭실패"),"")</f>
        <v/>
      </c>
    </row>
    <row r="397" spans="2:38">
      <c r="B397" s="1111"/>
      <c r="C397" s="1166"/>
      <c r="D397" s="1166"/>
      <c r="E397" s="1166"/>
      <c r="F397" s="1166"/>
      <c r="G397" s="843"/>
      <c r="H397" s="843"/>
      <c r="I397" s="712" t="str">
        <f t="shared" si="75"/>
        <v/>
      </c>
      <c r="J397" s="714"/>
      <c r="K397" s="714" t="str">
        <f>IFERROR(VLOOKUP($I397,'WM-AR'!$I$7:$AS$3267,34,FALSE),"")</f>
        <v/>
      </c>
      <c r="L397" s="714" t="str">
        <f>IFERROR(VLOOKUP($I397,'WM-AR'!$I$7:$AS$3267,4,FALSE),"")</f>
        <v/>
      </c>
      <c r="M397" s="714" t="str">
        <f>IFERROR(VLOOKUP($I397,'WM-AR'!$I$7:$AS$3267,6,FALSE),"")</f>
        <v/>
      </c>
      <c r="N397" s="714" t="str">
        <f>IFERROR(VLOOKUP($I397,'WM-AR'!$I$7:$AS$3267,8,FALSE),"")</f>
        <v/>
      </c>
      <c r="O397" s="714" t="str">
        <f>IFERROR(VLOOKUP($I397,'WM-AR'!$I$7:$AS$3267,10,FALSE),"")</f>
        <v/>
      </c>
      <c r="P397" s="714" t="str">
        <f>IFERROR(VLOOKUP($I397,'WM-AR'!$I$7:$AS$3267,12,FALSE),"")</f>
        <v/>
      </c>
      <c r="Q397" s="714" t="str">
        <f>IFERROR(VLOOKUP($I397,'WM-AR'!$I$7:$AS$3267,14,FALSE),"")</f>
        <v/>
      </c>
      <c r="R397" s="714" t="str">
        <f>IFERROR(VLOOKUP($I397,'WM-AR'!$I$7:$AS$3267,16,FALSE),"")</f>
        <v/>
      </c>
      <c r="S397" s="714" t="str">
        <f>IFERROR(VLOOKUP($I397,'WM-AR'!$I$7:$AS$3267,18,FALSE),"")</f>
        <v/>
      </c>
      <c r="T397" s="714" t="str">
        <f>IFERROR(VLOOKUP($I397,'WM-AR'!$I$7:$AS$3267,20,FALSE),"")</f>
        <v/>
      </c>
      <c r="U397" s="714" t="str">
        <f>IFERROR(VLOOKUP($I397,'WM-AR'!$I$7:$AS$3267,22,FALSE),"")</f>
        <v/>
      </c>
      <c r="V397" s="714" t="str">
        <f>IFERROR(VLOOKUP($I397,'WM-AR'!$I$7:$AS$3267,24,FALSE),"")</f>
        <v/>
      </c>
      <c r="W397" s="714" t="str">
        <f>IFERROR(VLOOKUP($I397,'WM-AR'!$I$7:$AS$3267,25,FALSE),"")</f>
        <v/>
      </c>
      <c r="X397" s="714" t="str">
        <f>IFERROR(VLOOKUP($I397,'WM-AR'!$I$7:$AS$3267,26,FALSE),"")</f>
        <v/>
      </c>
      <c r="Y397" s="714" t="str">
        <f>IFERROR(VLOOKUP($I397,'WM-AR'!$I$7:$AS$3267,27,FALSE),"")</f>
        <v/>
      </c>
      <c r="Z397" s="714" t="str">
        <f>IFERROR(VLOOKUP($I397,'WM-AR'!$I$7:$AS$3267,28,FALSE),"")</f>
        <v/>
      </c>
      <c r="AA397" s="714" t="str">
        <f>IFERROR(VLOOKUP($I397,'WM-AR'!$I$7:$AS$3267,29,FALSE),"")</f>
        <v/>
      </c>
      <c r="AB397" s="714" t="str">
        <f>IFERROR(VLOOKUP($I397,'WM-AR'!$I$7:$AS$3267,30,FALSE),"")</f>
        <v/>
      </c>
      <c r="AC397" s="714" t="str">
        <f>IFERROR(VLOOKUP($I397,'WM-AR'!$I$7:$AS$3267,31,FALSE),"")</f>
        <v/>
      </c>
      <c r="AD397" s="714" t="str">
        <f>IFERROR(VLOOKUP($I397,'WM-AR'!$I$7:$AS$3267,32,FALSE),"")</f>
        <v/>
      </c>
      <c r="AE397" s="714" t="str">
        <f>IFERROR(VLOOKUP($I397,'WM-AR'!$I$7:$AS$3267,33,FALSE),"")</f>
        <v/>
      </c>
      <c r="AF397" s="938"/>
      <c r="AG397" s="852"/>
      <c r="AH397" s="852"/>
      <c r="AI397" s="854"/>
      <c r="AJ397" s="854" t="str">
        <f t="shared" si="77"/>
        <v/>
      </c>
      <c r="AK397" s="1114"/>
      <c r="AL397" s="88" t="str">
        <f>IF(AND(ISTEXT($E397),ISTEXT($B397)),"산출기준 &gt;&gt;  "&amp;_xlfn.XLOOKUP($E397,산출기준!$D:$D,산출기준!$E:$E,"매칭실패"),"")</f>
        <v/>
      </c>
    </row>
    <row r="398" spans="2:38">
      <c r="B398" s="1111"/>
      <c r="C398" s="1166"/>
      <c r="D398" s="1166"/>
      <c r="E398" s="1166"/>
      <c r="F398" s="1166"/>
      <c r="G398" s="843"/>
      <c r="H398" s="843"/>
      <c r="I398" s="712" t="str">
        <f t="shared" si="75"/>
        <v/>
      </c>
      <c r="J398" s="714"/>
      <c r="K398" s="714" t="str">
        <f>IFERROR(VLOOKUP($I398,'WM-AR'!$I$7:$AS$3267,34,FALSE),"")</f>
        <v/>
      </c>
      <c r="L398" s="714" t="str">
        <f>IFERROR(VLOOKUP($I398,'WM-AR'!$I$7:$AS$3267,4,FALSE),"")</f>
        <v/>
      </c>
      <c r="M398" s="714" t="str">
        <f>IFERROR(VLOOKUP($I398,'WM-AR'!$I$7:$AS$3267,6,FALSE),"")</f>
        <v/>
      </c>
      <c r="N398" s="714" t="str">
        <f>IFERROR(VLOOKUP($I398,'WM-AR'!$I$7:$AS$3267,8,FALSE),"")</f>
        <v/>
      </c>
      <c r="O398" s="714" t="str">
        <f>IFERROR(VLOOKUP($I398,'WM-AR'!$I$7:$AS$3267,10,FALSE),"")</f>
        <v/>
      </c>
      <c r="P398" s="714" t="str">
        <f>IFERROR(VLOOKUP($I398,'WM-AR'!$I$7:$AS$3267,12,FALSE),"")</f>
        <v/>
      </c>
      <c r="Q398" s="714" t="str">
        <f>IFERROR(VLOOKUP($I398,'WM-AR'!$I$7:$AS$3267,14,FALSE),"")</f>
        <v/>
      </c>
      <c r="R398" s="714" t="str">
        <f>IFERROR(VLOOKUP($I398,'WM-AR'!$I$7:$AS$3267,16,FALSE),"")</f>
        <v/>
      </c>
      <c r="S398" s="714" t="str">
        <f>IFERROR(VLOOKUP($I398,'WM-AR'!$I$7:$AS$3267,18,FALSE),"")</f>
        <v/>
      </c>
      <c r="T398" s="714" t="str">
        <f>IFERROR(VLOOKUP($I398,'WM-AR'!$I$7:$AS$3267,20,FALSE),"")</f>
        <v/>
      </c>
      <c r="U398" s="714" t="str">
        <f>IFERROR(VLOOKUP($I398,'WM-AR'!$I$7:$AS$3267,22,FALSE),"")</f>
        <v/>
      </c>
      <c r="V398" s="714" t="str">
        <f>IFERROR(VLOOKUP($I398,'WM-AR'!$I$7:$AS$3267,24,FALSE),"")</f>
        <v/>
      </c>
      <c r="W398" s="714" t="str">
        <f>IFERROR(VLOOKUP($I398,'WM-AR'!$I$7:$AS$3267,25,FALSE),"")</f>
        <v/>
      </c>
      <c r="X398" s="714" t="str">
        <f>IFERROR(VLOOKUP($I398,'WM-AR'!$I$7:$AS$3267,26,FALSE),"")</f>
        <v/>
      </c>
      <c r="Y398" s="714" t="str">
        <f>IFERROR(VLOOKUP($I398,'WM-AR'!$I$7:$AS$3267,27,FALSE),"")</f>
        <v/>
      </c>
      <c r="Z398" s="714" t="str">
        <f>IFERROR(VLOOKUP($I398,'WM-AR'!$I$7:$AS$3267,28,FALSE),"")</f>
        <v/>
      </c>
      <c r="AA398" s="714" t="str">
        <f>IFERROR(VLOOKUP($I398,'WM-AR'!$I$7:$AS$3267,29,FALSE),"")</f>
        <v/>
      </c>
      <c r="AB398" s="714" t="str">
        <f>IFERROR(VLOOKUP($I398,'WM-AR'!$I$7:$AS$3267,30,FALSE),"")</f>
        <v/>
      </c>
      <c r="AC398" s="714" t="str">
        <f>IFERROR(VLOOKUP($I398,'WM-AR'!$I$7:$AS$3267,31,FALSE),"")</f>
        <v/>
      </c>
      <c r="AD398" s="714" t="str">
        <f>IFERROR(VLOOKUP($I398,'WM-AR'!$I$7:$AS$3267,32,FALSE),"")</f>
        <v/>
      </c>
      <c r="AE398" s="714" t="str">
        <f>IFERROR(VLOOKUP($I398,'WM-AR'!$I$7:$AS$3267,33,FALSE),"")</f>
        <v/>
      </c>
      <c r="AF398" s="938"/>
      <c r="AG398" s="852"/>
      <c r="AH398" s="852"/>
      <c r="AI398" s="854"/>
      <c r="AJ398" s="854" t="str">
        <f t="shared" si="77"/>
        <v/>
      </c>
      <c r="AK398" s="1114"/>
      <c r="AL398" s="88" t="str">
        <f>IF(AND(ISTEXT($E398),ISTEXT($B398)),"산출기준 &gt;&gt;  "&amp;_xlfn.XLOOKUP($E398,산출기준!$D:$D,산출기준!$E:$E,"매칭실패"),"")</f>
        <v/>
      </c>
    </row>
    <row r="399" spans="2:38">
      <c r="B399" s="1111"/>
      <c r="C399" s="1166"/>
      <c r="D399" s="1166"/>
      <c r="E399" s="1166"/>
      <c r="F399" s="1166"/>
      <c r="G399" s="843"/>
      <c r="H399" s="843"/>
      <c r="I399" s="712" t="str">
        <f t="shared" si="75"/>
        <v/>
      </c>
      <c r="J399" s="714"/>
      <c r="K399" s="714" t="str">
        <f>IFERROR(VLOOKUP($I399,'WM-AR'!$I$7:$AS$3267,34,FALSE),"")</f>
        <v/>
      </c>
      <c r="L399" s="714" t="str">
        <f>IFERROR(VLOOKUP($I399,'WM-AR'!$I$7:$AS$3267,4,FALSE),"")</f>
        <v/>
      </c>
      <c r="M399" s="714" t="str">
        <f>IFERROR(VLOOKUP($I399,'WM-AR'!$I$7:$AS$3267,6,FALSE),"")</f>
        <v/>
      </c>
      <c r="N399" s="714" t="str">
        <f>IFERROR(VLOOKUP($I399,'WM-AR'!$I$7:$AS$3267,8,FALSE),"")</f>
        <v/>
      </c>
      <c r="O399" s="714" t="str">
        <f>IFERROR(VLOOKUP($I399,'WM-AR'!$I$7:$AS$3267,10,FALSE),"")</f>
        <v/>
      </c>
      <c r="P399" s="714" t="str">
        <f>IFERROR(VLOOKUP($I399,'WM-AR'!$I$7:$AS$3267,12,FALSE),"")</f>
        <v/>
      </c>
      <c r="Q399" s="714" t="str">
        <f>IFERROR(VLOOKUP($I399,'WM-AR'!$I$7:$AS$3267,14,FALSE),"")</f>
        <v/>
      </c>
      <c r="R399" s="714" t="str">
        <f>IFERROR(VLOOKUP($I399,'WM-AR'!$I$7:$AS$3267,16,FALSE),"")</f>
        <v/>
      </c>
      <c r="S399" s="714" t="str">
        <f>IFERROR(VLOOKUP($I399,'WM-AR'!$I$7:$AS$3267,18,FALSE),"")</f>
        <v/>
      </c>
      <c r="T399" s="714" t="str">
        <f>IFERROR(VLOOKUP($I399,'WM-AR'!$I$7:$AS$3267,20,FALSE),"")</f>
        <v/>
      </c>
      <c r="U399" s="714" t="str">
        <f>IFERROR(VLOOKUP($I399,'WM-AR'!$I$7:$AS$3267,22,FALSE),"")</f>
        <v/>
      </c>
      <c r="V399" s="714" t="str">
        <f>IFERROR(VLOOKUP($I399,'WM-AR'!$I$7:$AS$3267,24,FALSE),"")</f>
        <v/>
      </c>
      <c r="W399" s="714" t="str">
        <f>IFERROR(VLOOKUP($I399,'WM-AR'!$I$7:$AS$3267,25,FALSE),"")</f>
        <v/>
      </c>
      <c r="X399" s="714" t="str">
        <f>IFERROR(VLOOKUP($I399,'WM-AR'!$I$7:$AS$3267,26,FALSE),"")</f>
        <v/>
      </c>
      <c r="Y399" s="714" t="str">
        <f>IFERROR(VLOOKUP($I399,'WM-AR'!$I$7:$AS$3267,27,FALSE),"")</f>
        <v/>
      </c>
      <c r="Z399" s="714" t="str">
        <f>IFERROR(VLOOKUP($I399,'WM-AR'!$I$7:$AS$3267,28,FALSE),"")</f>
        <v/>
      </c>
      <c r="AA399" s="714" t="str">
        <f>IFERROR(VLOOKUP($I399,'WM-AR'!$I$7:$AS$3267,29,FALSE),"")</f>
        <v/>
      </c>
      <c r="AB399" s="714" t="str">
        <f>IFERROR(VLOOKUP($I399,'WM-AR'!$I$7:$AS$3267,30,FALSE),"")</f>
        <v/>
      </c>
      <c r="AC399" s="714" t="str">
        <f>IFERROR(VLOOKUP($I399,'WM-AR'!$I$7:$AS$3267,31,FALSE),"")</f>
        <v/>
      </c>
      <c r="AD399" s="714" t="str">
        <f>IFERROR(VLOOKUP($I399,'WM-AR'!$I$7:$AS$3267,32,FALSE),"")</f>
        <v/>
      </c>
      <c r="AE399" s="714" t="str">
        <f>IFERROR(VLOOKUP($I399,'WM-AR'!$I$7:$AS$3267,33,FALSE),"")</f>
        <v/>
      </c>
      <c r="AF399" s="938"/>
      <c r="AG399" s="852"/>
      <c r="AH399" s="852"/>
      <c r="AI399" s="854"/>
      <c r="AJ399" s="854" t="str">
        <f t="shared" si="77"/>
        <v/>
      </c>
      <c r="AK399" s="1114"/>
      <c r="AL399" s="88" t="str">
        <f>IF(AND(ISTEXT($E399),ISTEXT($B399)),"산출기준 &gt;&gt;  "&amp;_xlfn.XLOOKUP($E399,산출기준!$D:$D,산출기준!$E:$E,"매칭실패"),"")</f>
        <v/>
      </c>
    </row>
    <row r="400" spans="2:38">
      <c r="B400" s="1111"/>
      <c r="C400" s="1166"/>
      <c r="D400" s="1166"/>
      <c r="E400" s="1166"/>
      <c r="F400" s="1166"/>
      <c r="G400" s="843"/>
      <c r="H400" s="843"/>
      <c r="I400" s="712" t="str">
        <f t="shared" si="75"/>
        <v/>
      </c>
      <c r="J400" s="714"/>
      <c r="K400" s="714" t="str">
        <f>IFERROR(VLOOKUP($I400,'WM-AR'!$I$7:$AS$3267,34,FALSE),"")</f>
        <v/>
      </c>
      <c r="L400" s="714" t="str">
        <f>IFERROR(VLOOKUP($I400,'WM-AR'!$I$7:$AS$3267,4,FALSE),"")</f>
        <v/>
      </c>
      <c r="M400" s="714" t="str">
        <f>IFERROR(VLOOKUP($I400,'WM-AR'!$I$7:$AS$3267,6,FALSE),"")</f>
        <v/>
      </c>
      <c r="N400" s="714" t="str">
        <f>IFERROR(VLOOKUP($I400,'WM-AR'!$I$7:$AS$3267,8,FALSE),"")</f>
        <v/>
      </c>
      <c r="O400" s="714" t="str">
        <f>IFERROR(VLOOKUP($I400,'WM-AR'!$I$7:$AS$3267,10,FALSE),"")</f>
        <v/>
      </c>
      <c r="P400" s="714" t="str">
        <f>IFERROR(VLOOKUP($I400,'WM-AR'!$I$7:$AS$3267,12,FALSE),"")</f>
        <v/>
      </c>
      <c r="Q400" s="714" t="str">
        <f>IFERROR(VLOOKUP($I400,'WM-AR'!$I$7:$AS$3267,14,FALSE),"")</f>
        <v/>
      </c>
      <c r="R400" s="714" t="str">
        <f>IFERROR(VLOOKUP($I400,'WM-AR'!$I$7:$AS$3267,16,FALSE),"")</f>
        <v/>
      </c>
      <c r="S400" s="714" t="str">
        <f>IFERROR(VLOOKUP($I400,'WM-AR'!$I$7:$AS$3267,18,FALSE),"")</f>
        <v/>
      </c>
      <c r="T400" s="714" t="str">
        <f>IFERROR(VLOOKUP($I400,'WM-AR'!$I$7:$AS$3267,20,FALSE),"")</f>
        <v/>
      </c>
      <c r="U400" s="714" t="str">
        <f>IFERROR(VLOOKUP($I400,'WM-AR'!$I$7:$AS$3267,22,FALSE),"")</f>
        <v/>
      </c>
      <c r="V400" s="714" t="str">
        <f>IFERROR(VLOOKUP($I400,'WM-AR'!$I$7:$AS$3267,24,FALSE),"")</f>
        <v/>
      </c>
      <c r="W400" s="714" t="str">
        <f>IFERROR(VLOOKUP($I400,'WM-AR'!$I$7:$AS$3267,25,FALSE),"")</f>
        <v/>
      </c>
      <c r="X400" s="714" t="str">
        <f>IFERROR(VLOOKUP($I400,'WM-AR'!$I$7:$AS$3267,26,FALSE),"")</f>
        <v/>
      </c>
      <c r="Y400" s="714" t="str">
        <f>IFERROR(VLOOKUP($I400,'WM-AR'!$I$7:$AS$3267,27,FALSE),"")</f>
        <v/>
      </c>
      <c r="Z400" s="714" t="str">
        <f>IFERROR(VLOOKUP($I400,'WM-AR'!$I$7:$AS$3267,28,FALSE),"")</f>
        <v/>
      </c>
      <c r="AA400" s="714" t="str">
        <f>IFERROR(VLOOKUP($I400,'WM-AR'!$I$7:$AS$3267,29,FALSE),"")</f>
        <v/>
      </c>
      <c r="AB400" s="714" t="str">
        <f>IFERROR(VLOOKUP($I400,'WM-AR'!$I$7:$AS$3267,30,FALSE),"")</f>
        <v/>
      </c>
      <c r="AC400" s="714" t="str">
        <f>IFERROR(VLOOKUP($I400,'WM-AR'!$I$7:$AS$3267,31,FALSE),"")</f>
        <v/>
      </c>
      <c r="AD400" s="714" t="str">
        <f>IFERROR(VLOOKUP($I400,'WM-AR'!$I$7:$AS$3267,32,FALSE),"")</f>
        <v/>
      </c>
      <c r="AE400" s="714" t="str">
        <f>IFERROR(VLOOKUP($I400,'WM-AR'!$I$7:$AS$3267,33,FALSE),"")</f>
        <v/>
      </c>
      <c r="AF400" s="938"/>
      <c r="AG400" s="852"/>
      <c r="AH400" s="852"/>
      <c r="AI400" s="854"/>
      <c r="AJ400" s="854" t="str">
        <f t="shared" si="77"/>
        <v/>
      </c>
      <c r="AK400" s="1114"/>
      <c r="AL400" s="88" t="str">
        <f>IF(AND(ISTEXT($E400),ISTEXT($B400)),"산출기준 &gt;&gt;  "&amp;_xlfn.XLOOKUP($E400,산출기준!$D:$D,산출기준!$E:$E,"매칭실패"),"")</f>
        <v/>
      </c>
    </row>
    <row r="401" spans="2:38">
      <c r="B401" s="1111"/>
      <c r="C401" s="1166"/>
      <c r="D401" s="1166"/>
      <c r="E401" s="1166"/>
      <c r="F401" s="1166"/>
      <c r="G401" s="843"/>
      <c r="H401" s="843"/>
      <c r="I401" s="712" t="str">
        <f t="shared" si="75"/>
        <v/>
      </c>
      <c r="J401" s="714"/>
      <c r="K401" s="714" t="str">
        <f>IFERROR(VLOOKUP($I401,'WM-AR'!$I$7:$AS$3267,34,FALSE),"")</f>
        <v/>
      </c>
      <c r="L401" s="714" t="str">
        <f>IFERROR(VLOOKUP($I401,'WM-AR'!$I$7:$AS$3267,4,FALSE),"")</f>
        <v/>
      </c>
      <c r="M401" s="714" t="str">
        <f>IFERROR(VLOOKUP($I401,'WM-AR'!$I$7:$AS$3267,6,FALSE),"")</f>
        <v/>
      </c>
      <c r="N401" s="714" t="str">
        <f>IFERROR(VLOOKUP($I401,'WM-AR'!$I$7:$AS$3267,8,FALSE),"")</f>
        <v/>
      </c>
      <c r="O401" s="714" t="str">
        <f>IFERROR(VLOOKUP($I401,'WM-AR'!$I$7:$AS$3267,10,FALSE),"")</f>
        <v/>
      </c>
      <c r="P401" s="714" t="str">
        <f>IFERROR(VLOOKUP($I401,'WM-AR'!$I$7:$AS$3267,12,FALSE),"")</f>
        <v/>
      </c>
      <c r="Q401" s="714" t="str">
        <f>IFERROR(VLOOKUP($I401,'WM-AR'!$I$7:$AS$3267,14,FALSE),"")</f>
        <v/>
      </c>
      <c r="R401" s="714" t="str">
        <f>IFERROR(VLOOKUP($I401,'WM-AR'!$I$7:$AS$3267,16,FALSE),"")</f>
        <v/>
      </c>
      <c r="S401" s="714" t="str">
        <f>IFERROR(VLOOKUP($I401,'WM-AR'!$I$7:$AS$3267,18,FALSE),"")</f>
        <v/>
      </c>
      <c r="T401" s="714" t="str">
        <f>IFERROR(VLOOKUP($I401,'WM-AR'!$I$7:$AS$3267,20,FALSE),"")</f>
        <v/>
      </c>
      <c r="U401" s="714" t="str">
        <f>IFERROR(VLOOKUP($I401,'WM-AR'!$I$7:$AS$3267,22,FALSE),"")</f>
        <v/>
      </c>
      <c r="V401" s="714" t="str">
        <f>IFERROR(VLOOKUP($I401,'WM-AR'!$I$7:$AS$3267,24,FALSE),"")</f>
        <v/>
      </c>
      <c r="W401" s="714" t="str">
        <f>IFERROR(VLOOKUP($I401,'WM-AR'!$I$7:$AS$3267,25,FALSE),"")</f>
        <v/>
      </c>
      <c r="X401" s="714" t="str">
        <f>IFERROR(VLOOKUP($I401,'WM-AR'!$I$7:$AS$3267,26,FALSE),"")</f>
        <v/>
      </c>
      <c r="Y401" s="714" t="str">
        <f>IFERROR(VLOOKUP($I401,'WM-AR'!$I$7:$AS$3267,27,FALSE),"")</f>
        <v/>
      </c>
      <c r="Z401" s="714" t="str">
        <f>IFERROR(VLOOKUP($I401,'WM-AR'!$I$7:$AS$3267,28,FALSE),"")</f>
        <v/>
      </c>
      <c r="AA401" s="714" t="str">
        <f>IFERROR(VLOOKUP($I401,'WM-AR'!$I$7:$AS$3267,29,FALSE),"")</f>
        <v/>
      </c>
      <c r="AB401" s="714" t="str">
        <f>IFERROR(VLOOKUP($I401,'WM-AR'!$I$7:$AS$3267,30,FALSE),"")</f>
        <v/>
      </c>
      <c r="AC401" s="714" t="str">
        <f>IFERROR(VLOOKUP($I401,'WM-AR'!$I$7:$AS$3267,31,FALSE),"")</f>
        <v/>
      </c>
      <c r="AD401" s="714" t="str">
        <f>IFERROR(VLOOKUP($I401,'WM-AR'!$I$7:$AS$3267,32,FALSE),"")</f>
        <v/>
      </c>
      <c r="AE401" s="714" t="str">
        <f>IFERROR(VLOOKUP($I401,'WM-AR'!$I$7:$AS$3267,33,FALSE),"")</f>
        <v/>
      </c>
      <c r="AF401" s="938"/>
      <c r="AG401" s="852"/>
      <c r="AH401" s="852"/>
      <c r="AI401" s="854"/>
      <c r="AJ401" s="854" t="str">
        <f t="shared" si="77"/>
        <v/>
      </c>
      <c r="AK401" s="1114"/>
      <c r="AL401" s="88" t="str">
        <f>IF(AND(ISTEXT($E401),ISTEXT($B401)),"산출기준 &gt;&gt;  "&amp;_xlfn.XLOOKUP($E401,산출기준!$D:$D,산출기준!$E:$E,"매칭실패"),"")</f>
        <v/>
      </c>
    </row>
    <row r="402" spans="2:38">
      <c r="B402" s="1116"/>
      <c r="C402" s="1167"/>
      <c r="D402" s="1167"/>
      <c r="E402" s="1167"/>
      <c r="F402" s="1167"/>
      <c r="G402" s="1120"/>
      <c r="H402" s="1120"/>
      <c r="I402" s="1119" t="str">
        <f t="shared" si="75"/>
        <v/>
      </c>
      <c r="J402" s="1121"/>
      <c r="K402" s="1121" t="str">
        <f>IFERROR(VLOOKUP($I402,'WM-AR'!$I$7:$AS$3267,34,FALSE),"")</f>
        <v/>
      </c>
      <c r="L402" s="1121" t="str">
        <f>IFERROR(VLOOKUP($I402,'WM-AR'!$I$7:$AS$3267,4,FALSE),"")</f>
        <v/>
      </c>
      <c r="M402" s="1121" t="str">
        <f>IFERROR(VLOOKUP($I402,'WM-AR'!$I$7:$AS$3267,6,FALSE),"")</f>
        <v/>
      </c>
      <c r="N402" s="1121" t="str">
        <f>IFERROR(VLOOKUP($I402,'WM-AR'!$I$7:$AS$3267,8,FALSE),"")</f>
        <v/>
      </c>
      <c r="O402" s="1121" t="str">
        <f>IFERROR(VLOOKUP($I402,'WM-AR'!$I$7:$AS$3267,10,FALSE),"")</f>
        <v/>
      </c>
      <c r="P402" s="1121" t="str">
        <f>IFERROR(VLOOKUP($I402,'WM-AR'!$I$7:$AS$3267,12,FALSE),"")</f>
        <v/>
      </c>
      <c r="Q402" s="1121" t="str">
        <f>IFERROR(VLOOKUP($I402,'WM-AR'!$I$7:$AS$3267,14,FALSE),"")</f>
        <v/>
      </c>
      <c r="R402" s="1121" t="str">
        <f>IFERROR(VLOOKUP($I402,'WM-AR'!$I$7:$AS$3267,16,FALSE),"")</f>
        <v/>
      </c>
      <c r="S402" s="1121" t="str">
        <f>IFERROR(VLOOKUP($I402,'WM-AR'!$I$7:$AS$3267,18,FALSE),"")</f>
        <v/>
      </c>
      <c r="T402" s="1121" t="str">
        <f>IFERROR(VLOOKUP($I402,'WM-AR'!$I$7:$AS$3267,20,FALSE),"")</f>
        <v/>
      </c>
      <c r="U402" s="1121" t="str">
        <f>IFERROR(VLOOKUP($I402,'WM-AR'!$I$7:$AS$3267,22,FALSE),"")</f>
        <v/>
      </c>
      <c r="V402" s="1121" t="str">
        <f>IFERROR(VLOOKUP($I402,'WM-AR'!$I$7:$AS$3267,24,FALSE),"")</f>
        <v/>
      </c>
      <c r="W402" s="1121" t="str">
        <f>IFERROR(VLOOKUP($I402,'WM-AR'!$I$7:$AS$3267,25,FALSE),"")</f>
        <v/>
      </c>
      <c r="X402" s="1121" t="str">
        <f>IFERROR(VLOOKUP($I402,'WM-AR'!$I$7:$AS$3267,26,FALSE),"")</f>
        <v/>
      </c>
      <c r="Y402" s="1121" t="str">
        <f>IFERROR(VLOOKUP($I402,'WM-AR'!$I$7:$AS$3267,27,FALSE),"")</f>
        <v/>
      </c>
      <c r="Z402" s="1121" t="str">
        <f>IFERROR(VLOOKUP($I402,'WM-AR'!$I$7:$AS$3267,28,FALSE),"")</f>
        <v/>
      </c>
      <c r="AA402" s="1121" t="str">
        <f>IFERROR(VLOOKUP($I402,'WM-AR'!$I$7:$AS$3267,29,FALSE),"")</f>
        <v/>
      </c>
      <c r="AB402" s="1121" t="str">
        <f>IFERROR(VLOOKUP($I402,'WM-AR'!$I$7:$AS$3267,30,FALSE),"")</f>
        <v/>
      </c>
      <c r="AC402" s="1121" t="str">
        <f>IFERROR(VLOOKUP($I402,'WM-AR'!$I$7:$AS$3267,31,FALSE),"")</f>
        <v/>
      </c>
      <c r="AD402" s="1121" t="str">
        <f>IFERROR(VLOOKUP($I402,'WM-AR'!$I$7:$AS$3267,32,FALSE),"")</f>
        <v/>
      </c>
      <c r="AE402" s="1121" t="str">
        <f>IFERROR(VLOOKUP($I402,'WM-AR'!$I$7:$AS$3267,33,FALSE),"")</f>
        <v/>
      </c>
      <c r="AF402" s="1209"/>
      <c r="AG402" s="1123"/>
      <c r="AH402" s="1123"/>
      <c r="AI402" s="1124"/>
      <c r="AJ402" s="1124" t="str">
        <f t="shared" si="77"/>
        <v/>
      </c>
      <c r="AK402" s="1125"/>
      <c r="AL402" s="88" t="str">
        <f>IF(AND(ISTEXT($E402),ISTEXT($B402)),"산출기준 &gt;&gt;  "&amp;_xlfn.XLOOKUP($E402,산출기준!$D:$D,산출기준!$E:$E,"매칭실패"),"")</f>
        <v/>
      </c>
    </row>
    <row r="403" spans="2:38" s="658" customFormat="1" ht="20.100000000000001" customHeight="1">
      <c r="B403" s="802"/>
      <c r="C403" s="662"/>
      <c r="D403" s="662"/>
      <c r="E403" s="662"/>
      <c r="F403" s="1338" t="s">
        <v>944</v>
      </c>
      <c r="G403" s="662"/>
      <c r="H403" s="662"/>
      <c r="I403" s="652"/>
      <c r="J403" s="664"/>
      <c r="K403" s="664"/>
      <c r="L403" s="664"/>
      <c r="M403" s="664"/>
      <c r="N403" s="664"/>
      <c r="O403" s="664"/>
      <c r="P403" s="664"/>
      <c r="Q403" s="664"/>
      <c r="R403" s="664"/>
      <c r="S403" s="664"/>
      <c r="T403" s="664"/>
      <c r="U403" s="664"/>
      <c r="V403" s="664"/>
      <c r="W403" s="664"/>
      <c r="X403" s="664"/>
      <c r="Y403" s="664"/>
      <c r="Z403" s="664"/>
      <c r="AA403" s="664"/>
      <c r="AB403" s="664"/>
      <c r="AC403" s="664"/>
      <c r="AD403" s="664"/>
      <c r="AE403" s="664"/>
      <c r="AF403" s="660"/>
      <c r="AG403" s="665"/>
      <c r="AH403" s="665"/>
      <c r="AI403" s="666"/>
      <c r="AJ403" s="666"/>
      <c r="AK403" s="662"/>
      <c r="AL403" s="658" t="str">
        <f>IF(AND(ISTEXT($E403),ISTEXT($B403)),"산출기준 &gt;&gt;  "&amp;_xlfn.XLOOKUP($E403,산출기준!$D:$D,산출기준!$E:$E,"매칭실패"),"")</f>
        <v/>
      </c>
    </row>
    <row r="404" spans="2:38" ht="34.9" customHeight="1">
      <c r="B404" s="808" t="str" cm="1">
        <f t="array" aca="1" ref="B404" ca="1">_xlfn.IFNA(INDIRECT("Family_표준_구성도!B"&amp;MATCH(F404,INDIRECT("Family_표준_구성도!"&amp;"C:C"),0)),"")</f>
        <v>6.2.6.1.4</v>
      </c>
      <c r="C404" s="668" t="s">
        <v>1903</v>
      </c>
      <c r="D404" s="809"/>
      <c r="E404" s="668" t="s">
        <v>2006</v>
      </c>
      <c r="F404" s="1079" t="s">
        <v>1038</v>
      </c>
      <c r="G404" s="811"/>
      <c r="H404" s="1079"/>
      <c r="I404" s="674" t="str">
        <f t="shared" ref="I404:I416" si="78">LEFT(H404,14)</f>
        <v/>
      </c>
      <c r="J404" s="674"/>
      <c r="K404" s="674"/>
      <c r="L404" s="674"/>
      <c r="M404" s="674"/>
      <c r="N404" s="675"/>
      <c r="O404" s="676"/>
      <c r="P404" s="677"/>
      <c r="Q404" s="677"/>
      <c r="R404" s="677"/>
      <c r="S404" s="677"/>
      <c r="T404" s="677"/>
      <c r="U404" s="677"/>
      <c r="V404" s="678"/>
      <c r="W404" s="679"/>
      <c r="X404" s="679"/>
      <c r="Y404" s="679"/>
      <c r="Z404" s="679"/>
      <c r="AA404" s="679"/>
      <c r="AB404" s="679"/>
      <c r="AC404" s="679"/>
      <c r="AD404" s="679"/>
      <c r="AE404" s="679"/>
      <c r="AF404" s="1312" t="s">
        <v>3654</v>
      </c>
      <c r="AG404" s="682"/>
      <c r="AH404" s="682"/>
      <c r="AI404" s="682"/>
      <c r="AJ404" s="682"/>
      <c r="AK404" s="903"/>
      <c r="AL404" s="88" t="str">
        <f ca="1">IF(AND(ISTEXT($E404),ISTEXT($B404)),"산출기준 &gt;&gt;  "&amp;_xlfn.XLOOKUP($E404,산출기준!$D:$D,산출기준!$E:$E,"매칭실패"),"")</f>
        <v>산출기준 &gt;&gt;  [Steel Beam]</v>
      </c>
    </row>
    <row r="405" spans="2:38" ht="49.9" customHeight="1" outlineLevel="1">
      <c r="B405" s="758"/>
      <c r="C405" s="759"/>
      <c r="D405" s="759"/>
      <c r="E405" s="759"/>
      <c r="F405" s="1080" t="s">
        <v>3488</v>
      </c>
      <c r="G405" s="759" t="str">
        <f t="shared" ref="G405:G408" si="79">IF(IF(N405=0,"",N405)&amp;" | "&amp;IF(O405=0,"",O405)&amp;" | "&amp;IF(Q405=0,"",Q405)&amp;" | "&amp;IF(R405=0,"",R405)=" |  |  | ","",IF(N405=0,"",N405)&amp;" | "&amp;IF(O405=0,"",O405)&amp;" | "&amp;IF(Q405=0,"",Q405)&amp;" | "&amp;IF(R405=0,"",R405))</f>
        <v xml:space="preserve">Light Steel - Standard |  |  | </v>
      </c>
      <c r="H405" s="816" t="s">
        <v>3512</v>
      </c>
      <c r="I405" s="765" t="str">
        <f t="shared" si="78"/>
        <v>S01AA074-00001</v>
      </c>
      <c r="J405" s="766"/>
      <c r="K405" s="766" t="str">
        <f>IFERROR(VLOOKUP($I405,'WM-AR'!$I$7:$AS$3267,34,FALSE),"")</f>
        <v>TON</v>
      </c>
      <c r="L405" s="766" t="str">
        <f>IFERROR(VLOOKUP($I405,'WM-AR'!$I$7:$AS$3267,4,FALSE),"")</f>
        <v>Main Steel Structure Fabrication Work</v>
      </c>
      <c r="M405" s="766" t="str">
        <f>IFERROR(VLOOKUP($I405,'WM-AR'!$I$7:$AS$3267,6,FALSE),"")</f>
        <v>Shelter/Building</v>
      </c>
      <c r="N405" s="766" t="str">
        <f>IFERROR(VLOOKUP($I405,'WM-AR'!$I$7:$AS$3267,8,FALSE),"")</f>
        <v>Light Steel - Standard</v>
      </c>
      <c r="O405" s="766">
        <f>IFERROR(VLOOKUP($I405,'WM-AR'!$I$7:$AS$3267,10,FALSE),"")</f>
        <v>0</v>
      </c>
      <c r="P405" s="766">
        <f>IFERROR(VLOOKUP($I405,'WM-AR'!$I$7:$AS$3267,12,FALSE),"")</f>
        <v>0</v>
      </c>
      <c r="Q405" s="766" t="str">
        <f>IFERROR(VLOOKUP($I405,'WM-AR'!$I$7:$AS$3267,14,FALSE),"")</f>
        <v/>
      </c>
      <c r="R405" s="766" t="str">
        <f>IFERROR(VLOOKUP($I405,'WM-AR'!$I$7:$AS$3267,16,FALSE),"")</f>
        <v/>
      </c>
      <c r="S405" s="766" t="str">
        <f>IFERROR(VLOOKUP($I405,'WM-AR'!$I$7:$AS$3267,18,FALSE),"")</f>
        <v/>
      </c>
      <c r="T405" s="766" t="str">
        <f>IFERROR(VLOOKUP($I405,'WM-AR'!$I$7:$AS$3267,20,FALSE),"")</f>
        <v/>
      </c>
      <c r="U405" s="766" t="str">
        <f>IFERROR(VLOOKUP($I405,'WM-AR'!$I$7:$AS$3267,22,FALSE),"")</f>
        <v/>
      </c>
      <c r="V405" s="766" t="str">
        <f>IFERROR(VLOOKUP($I405,'WM-AR'!$I$7:$AS$3267,24,FALSE),"")</f>
        <v/>
      </c>
      <c r="W405" s="766">
        <f>IFERROR(VLOOKUP($I405,'WM-AR'!$I$7:$AS$3267,25,FALSE),"")</f>
        <v>0</v>
      </c>
      <c r="X405" s="766">
        <f>IFERROR(VLOOKUP($I405,'WM-AR'!$I$7:$AS$3267,26,FALSE),"")</f>
        <v>0</v>
      </c>
      <c r="Y405" s="766">
        <f>IFERROR(VLOOKUP($I405,'WM-AR'!$I$7:$AS$3267,27,FALSE),"")</f>
        <v>0</v>
      </c>
      <c r="Z405" s="766">
        <f>IFERROR(VLOOKUP($I405,'WM-AR'!$I$7:$AS$3267,28,FALSE),"")</f>
        <v>0</v>
      </c>
      <c r="AA405" s="766" t="str">
        <f>IFERROR(VLOOKUP($I405,'WM-AR'!$I$7:$AS$3267,29,FALSE),"")</f>
        <v>Material: (   )</v>
      </c>
      <c r="AB405" s="766">
        <f>IFERROR(VLOOKUP($I405,'WM-AR'!$I$7:$AS$3267,30,FALSE),"")</f>
        <v>0</v>
      </c>
      <c r="AC405" s="766">
        <f>IFERROR(VLOOKUP($I405,'WM-AR'!$I$7:$AS$3267,31,FALSE),"")</f>
        <v>0</v>
      </c>
      <c r="AD405" s="766">
        <f>IFERROR(VLOOKUP($I405,'WM-AR'!$I$7:$AS$3267,32,FALSE),"")</f>
        <v>0</v>
      </c>
      <c r="AE405" s="766" t="str">
        <f>IFERROR(VLOOKUP($I405,'WM-AR'!$I$7:$AS$3267,33,FALSE),"")</f>
        <v>(30)KG/M&gt;Weight</v>
      </c>
      <c r="AF405" s="1313" t="str">
        <f>_xlfn.CONCAT("- Material: ( ",AF404," )",CHAR(10),"- (",$H$57,")KG/M&gt;Weight")</f>
        <v>- Material: ( KSD3566 )
- (30)KG/M&gt;Weight</v>
      </c>
      <c r="AG405" s="1134" t="s">
        <v>3586</v>
      </c>
      <c r="AH405" s="1134" t="s">
        <v>3586</v>
      </c>
      <c r="AI405" s="1340"/>
      <c r="AJ405" s="1340" t="str">
        <f t="shared" ref="AJ405:AJ416" si="80">K405</f>
        <v>TON</v>
      </c>
      <c r="AK405" s="905"/>
      <c r="AL405" s="88" t="str">
        <f>IF(AND(ISTEXT($E405),ISTEXT($B405)),"산출기준 &gt;&gt;  "&amp;_xlfn.XLOOKUP($E405,산출기준!$D:$D,산출기준!$E:$E,"매칭실패"),"")</f>
        <v/>
      </c>
    </row>
    <row r="406" spans="2:38" ht="49.9" customHeight="1" outlineLevel="1">
      <c r="B406" s="772"/>
      <c r="C406" s="773"/>
      <c r="D406" s="773"/>
      <c r="E406" s="773"/>
      <c r="F406" s="1083" t="s">
        <v>3492</v>
      </c>
      <c r="G406" s="759" t="str">
        <f t="shared" si="79"/>
        <v xml:space="preserve">Light Steel |  |  | </v>
      </c>
      <c r="H406" s="816" t="s">
        <v>3532</v>
      </c>
      <c r="I406" s="765" t="str">
        <f t="shared" si="78"/>
        <v>S03AA084-00001</v>
      </c>
      <c r="J406" s="766"/>
      <c r="K406" s="766" t="str">
        <f>IFERROR(VLOOKUP($I406,'WM-AR'!$I$7:$AS$3267,34,FALSE),"")</f>
        <v>TON</v>
      </c>
      <c r="L406" s="766" t="str">
        <f>IFERROR(VLOOKUP($I406,'WM-AR'!$I$7:$AS$3267,4,FALSE),"")</f>
        <v>Main Steel Structure Erection Work</v>
      </c>
      <c r="M406" s="766" t="str">
        <f>IFERROR(VLOOKUP($I406,'WM-AR'!$I$7:$AS$3267,6,FALSE),"")</f>
        <v>Shelter/Building</v>
      </c>
      <c r="N406" s="766" t="str">
        <f>IFERROR(VLOOKUP($I406,'WM-AR'!$I$7:$AS$3267,8,FALSE),"")</f>
        <v>Light Steel</v>
      </c>
      <c r="O406" s="766">
        <f>IFERROR(VLOOKUP($I406,'WM-AR'!$I$7:$AS$3267,10,FALSE),"")</f>
        <v>0</v>
      </c>
      <c r="P406" s="766">
        <f>IFERROR(VLOOKUP($I406,'WM-AR'!$I$7:$AS$3267,12,FALSE),"")</f>
        <v>0</v>
      </c>
      <c r="Q406" s="766" t="str">
        <f>IFERROR(VLOOKUP($I406,'WM-AR'!$I$7:$AS$3267,14,FALSE),"")</f>
        <v/>
      </c>
      <c r="R406" s="766" t="str">
        <f>IFERROR(VLOOKUP($I406,'WM-AR'!$I$7:$AS$3267,16,FALSE),"")</f>
        <v/>
      </c>
      <c r="S406" s="766" t="str">
        <f>IFERROR(VLOOKUP($I406,'WM-AR'!$I$7:$AS$3267,18,FALSE),"")</f>
        <v/>
      </c>
      <c r="T406" s="766" t="str">
        <f>IFERROR(VLOOKUP($I406,'WM-AR'!$I$7:$AS$3267,20,FALSE),"")</f>
        <v/>
      </c>
      <c r="U406" s="766" t="str">
        <f>IFERROR(VLOOKUP($I406,'WM-AR'!$I$7:$AS$3267,22,FALSE),"")</f>
        <v/>
      </c>
      <c r="V406" s="766" t="str">
        <f>IFERROR(VLOOKUP($I406,'WM-AR'!$I$7:$AS$3267,24,FALSE),"")</f>
        <v/>
      </c>
      <c r="W406" s="766">
        <f>IFERROR(VLOOKUP($I406,'WM-AR'!$I$7:$AS$3267,25,FALSE),"")</f>
        <v>0</v>
      </c>
      <c r="X406" s="766">
        <f>IFERROR(VLOOKUP($I406,'WM-AR'!$I$7:$AS$3267,26,FALSE),"")</f>
        <v>0</v>
      </c>
      <c r="Y406" s="766">
        <f>IFERROR(VLOOKUP($I406,'WM-AR'!$I$7:$AS$3267,27,FALSE),"")</f>
        <v>0</v>
      </c>
      <c r="Z406" s="766">
        <f>IFERROR(VLOOKUP($I406,'WM-AR'!$I$7:$AS$3267,28,FALSE),"")</f>
        <v>0</v>
      </c>
      <c r="AA406" s="766" t="str">
        <f>IFERROR(VLOOKUP($I406,'WM-AR'!$I$7:$AS$3267,29,FALSE),"")</f>
        <v>Material: (   )</v>
      </c>
      <c r="AB406" s="766">
        <f>IFERROR(VLOOKUP($I406,'WM-AR'!$I$7:$AS$3267,30,FALSE),"")</f>
        <v>0</v>
      </c>
      <c r="AC406" s="766">
        <f>IFERROR(VLOOKUP($I406,'WM-AR'!$I$7:$AS$3267,31,FALSE),"")</f>
        <v>0</v>
      </c>
      <c r="AD406" s="766">
        <f>IFERROR(VLOOKUP($I406,'WM-AR'!$I$7:$AS$3267,32,FALSE),"")</f>
        <v>0</v>
      </c>
      <c r="AE406" s="766">
        <f>IFERROR(VLOOKUP($I406,'WM-AR'!$I$7:$AS$3267,33,FALSE),"")</f>
        <v>0</v>
      </c>
      <c r="AF406" s="1313" t="str">
        <f>_xlfn.CONCAT("- Material: ( ",AF404," )")</f>
        <v>- Material: ( KSD3566 )</v>
      </c>
      <c r="AG406" s="1314" t="s">
        <v>3587</v>
      </c>
      <c r="AH406" s="1314" t="s">
        <v>3587</v>
      </c>
      <c r="AI406" s="1340"/>
      <c r="AJ406" s="1340" t="str">
        <f t="shared" si="80"/>
        <v>TON</v>
      </c>
      <c r="AK406" s="1267"/>
      <c r="AL406" s="88" t="str">
        <f>IF(AND(ISTEXT($E406),ISTEXT($B406)),"산출기준 &gt;&gt;  "&amp;_xlfn.XLOOKUP($E406,산출기준!$D:$D,산출기준!$E:$E,"매칭실패"),"")</f>
        <v/>
      </c>
    </row>
    <row r="407" spans="2:38" ht="49.9" customHeight="1" outlineLevel="1">
      <c r="B407" s="758"/>
      <c r="C407" s="759"/>
      <c r="D407" s="759"/>
      <c r="E407" s="759"/>
      <c r="F407" s="1315" t="s">
        <v>1976</v>
      </c>
      <c r="G407" s="759" t="str">
        <f>IF(IF(N407=0,"",N407)&amp;" | "&amp;IF(O407=0,"",O407)&amp;" | "&amp;IF(Q407=0,"",Q407)&amp;" | "&amp;IF(R407=0,"",R407)=" |  |  | ","",IF(N407=0,"",N407)&amp;" | "&amp;IF(O407=0,"",O407)&amp;" | "&amp;IF(Q407=0,"",Q407)&amp;" | "&amp;IF(R407=0,"",R407))</f>
        <v xml:space="preserve">Plates - Gusset, Stiffener, ETC |  |  | </v>
      </c>
      <c r="H407" s="1153" t="s">
        <v>3495</v>
      </c>
      <c r="I407" s="765" t="str">
        <f>LEFT(H407,14)</f>
        <v>S01AA009-00001</v>
      </c>
      <c r="J407" s="766"/>
      <c r="K407" s="766" t="s">
        <v>3496</v>
      </c>
      <c r="L407" s="766" t="s">
        <v>3497</v>
      </c>
      <c r="M407" s="766" t="s">
        <v>3498</v>
      </c>
      <c r="N407" s="766" t="s">
        <v>3499</v>
      </c>
      <c r="O407" s="766">
        <v>0</v>
      </c>
      <c r="P407" s="766">
        <v>0</v>
      </c>
      <c r="Q407" s="766">
        <v>0</v>
      </c>
      <c r="R407" s="766">
        <v>0</v>
      </c>
      <c r="S407" s="766">
        <v>0</v>
      </c>
      <c r="T407" s="766">
        <v>0</v>
      </c>
      <c r="U407" s="766">
        <v>0</v>
      </c>
      <c r="V407" s="766">
        <v>0</v>
      </c>
      <c r="W407" s="766">
        <v>0</v>
      </c>
      <c r="X407" s="766">
        <v>0</v>
      </c>
      <c r="Y407" s="766">
        <v>0</v>
      </c>
      <c r="Z407" s="766">
        <v>0</v>
      </c>
      <c r="AA407" s="766" t="s">
        <v>3500</v>
      </c>
      <c r="AB407" s="766">
        <v>0</v>
      </c>
      <c r="AC407" s="766">
        <v>0</v>
      </c>
      <c r="AD407" s="766">
        <v>0</v>
      </c>
      <c r="AE407" s="766">
        <v>0</v>
      </c>
      <c r="AF407" s="817"/>
      <c r="AG407" s="1314" t="s">
        <v>3588</v>
      </c>
      <c r="AH407" s="1314" t="s">
        <v>3588</v>
      </c>
      <c r="AI407" s="769"/>
      <c r="AJ407" s="769" t="str">
        <f>K407</f>
        <v>TON</v>
      </c>
      <c r="AK407" s="1341"/>
      <c r="AL407" s="88" t="s">
        <v>2965</v>
      </c>
    </row>
    <row r="408" spans="2:38" ht="49.9" customHeight="1" outlineLevel="1">
      <c r="B408" s="772"/>
      <c r="C408" s="773"/>
      <c r="D408" s="773"/>
      <c r="E408" s="773"/>
      <c r="F408" s="1083" t="s">
        <v>3502</v>
      </c>
      <c r="G408" s="759" t="str">
        <f t="shared" si="79"/>
        <v xml:space="preserve">for Non-Fireproofed Steel Surface |  |  | </v>
      </c>
      <c r="H408" s="816" t="s">
        <v>3503</v>
      </c>
      <c r="I408" s="765" t="str">
        <f t="shared" si="78"/>
        <v>S41AA051-00001</v>
      </c>
      <c r="J408" s="766"/>
      <c r="K408" s="766" t="str">
        <f>IFERROR(VLOOKUP($I408,'WM-AR'!$I$7:$AS$3267,34,FALSE),"")</f>
        <v>M2</v>
      </c>
      <c r="L408" s="766" t="str">
        <f>IFERROR(VLOOKUP($I408,'WM-AR'!$I$7:$AS$3267,4,FALSE),"")</f>
        <v>Steel Structure Paint Work</v>
      </c>
      <c r="M408" s="766" t="str">
        <f>IFERROR(VLOOKUP($I408,'WM-AR'!$I$7:$AS$3267,6,FALSE),"")</f>
        <v>Shelter/Building</v>
      </c>
      <c r="N408" s="766" t="str">
        <f>IFERROR(VLOOKUP($I408,'WM-AR'!$I$7:$AS$3267,8,FALSE),"")</f>
        <v>for Non-Fireproofed Steel Surface</v>
      </c>
      <c r="O408" s="766">
        <f>IFERROR(VLOOKUP($I408,'WM-AR'!$I$7:$AS$3267,10,FALSE),"")</f>
        <v>0</v>
      </c>
      <c r="P408" s="766">
        <f>IFERROR(VLOOKUP($I408,'WM-AR'!$I$7:$AS$3267,12,FALSE),"")</f>
        <v>0</v>
      </c>
      <c r="Q408" s="766" t="str">
        <f>IFERROR(VLOOKUP($I408,'WM-AR'!$I$7:$AS$3267,14,FALSE),"")</f>
        <v/>
      </c>
      <c r="R408" s="766" t="str">
        <f>IFERROR(VLOOKUP($I408,'WM-AR'!$I$7:$AS$3267,16,FALSE),"")</f>
        <v/>
      </c>
      <c r="S408" s="766" t="str">
        <f>IFERROR(VLOOKUP($I408,'WM-AR'!$I$7:$AS$3267,18,FALSE),"")</f>
        <v/>
      </c>
      <c r="T408" s="766" t="str">
        <f>IFERROR(VLOOKUP($I408,'WM-AR'!$I$7:$AS$3267,20,FALSE),"")</f>
        <v/>
      </c>
      <c r="U408" s="766" t="str">
        <f>IFERROR(VLOOKUP($I408,'WM-AR'!$I$7:$AS$3267,22,FALSE),"")</f>
        <v/>
      </c>
      <c r="V408" s="766" t="str">
        <f>IFERROR(VLOOKUP($I408,'WM-AR'!$I$7:$AS$3267,24,FALSE),"")</f>
        <v/>
      </c>
      <c r="W408" s="766">
        <f>IFERROR(VLOOKUP($I408,'WM-AR'!$I$7:$AS$3267,25,FALSE),"")</f>
        <v>0</v>
      </c>
      <c r="X408" s="766">
        <f>IFERROR(VLOOKUP($I408,'WM-AR'!$I$7:$AS$3267,26,FALSE),"")</f>
        <v>0</v>
      </c>
      <c r="Y408" s="766">
        <f>IFERROR(VLOOKUP($I408,'WM-AR'!$I$7:$AS$3267,27,FALSE),"")</f>
        <v>0</v>
      </c>
      <c r="Z408" s="766">
        <f>IFERROR(VLOOKUP($I408,'WM-AR'!$I$7:$AS$3267,28,FALSE),"")</f>
        <v>0</v>
      </c>
      <c r="AA408" s="766" t="str">
        <f>IFERROR(VLOOKUP($I408,'WM-AR'!$I$7:$AS$3267,29,FALSE),"")</f>
        <v>Material: (   )</v>
      </c>
      <c r="AB408" s="766">
        <f>IFERROR(VLOOKUP($I408,'WM-AR'!$I$7:$AS$3267,30,FALSE),"")</f>
        <v>0</v>
      </c>
      <c r="AC408" s="766">
        <f>IFERROR(VLOOKUP($I408,'WM-AR'!$I$7:$AS$3267,31,FALSE),"")</f>
        <v>0</v>
      </c>
      <c r="AD408" s="766">
        <f>IFERROR(VLOOKUP($I408,'WM-AR'!$I$7:$AS$3267,32,FALSE),"")</f>
        <v>0</v>
      </c>
      <c r="AE408" s="766">
        <f>IFERROR(VLOOKUP($I408,'WM-AR'!$I$7:$AS$3267,33,FALSE),"")</f>
        <v>0</v>
      </c>
      <c r="AF408" s="767"/>
      <c r="AG408" s="1342" t="s">
        <v>3589</v>
      </c>
      <c r="AH408" s="1342" t="s">
        <v>3589</v>
      </c>
      <c r="AI408" s="1340"/>
      <c r="AJ408" s="1340" t="str">
        <f t="shared" si="80"/>
        <v>M2</v>
      </c>
      <c r="AK408" s="1267"/>
      <c r="AL408" s="88" t="str">
        <f>IF(AND(ISTEXT($E408),ISTEXT($B408)),"산출기준 &gt;&gt;  "&amp;_xlfn.XLOOKUP($E408,산출기준!$D:$D,산출기준!$E:$E,"매칭실패"),"")</f>
        <v/>
      </c>
    </row>
    <row r="409" spans="2:38">
      <c r="B409" s="1127"/>
      <c r="C409" s="1165"/>
      <c r="D409" s="1165"/>
      <c r="E409" s="1165"/>
      <c r="F409" s="1165"/>
      <c r="G409" s="1131" t="s">
        <v>2348</v>
      </c>
      <c r="H409" s="1131"/>
      <c r="I409" s="1130" t="str">
        <f t="shared" si="78"/>
        <v/>
      </c>
      <c r="J409" s="1132"/>
      <c r="K409" s="1132" t="str">
        <f>IFERROR(VLOOKUP($I409,'WM-AR'!$I$7:$AS$3267,34,FALSE),"")</f>
        <v/>
      </c>
      <c r="L409" s="1132" t="str">
        <f>IFERROR(VLOOKUP($I409,'WM-AR'!$I$7:$AS$3267,4,FALSE),"")</f>
        <v/>
      </c>
      <c r="M409" s="1132" t="str">
        <f>IFERROR(VLOOKUP($I409,'WM-AR'!$I$7:$AS$3267,6,FALSE),"")</f>
        <v/>
      </c>
      <c r="N409" s="1132" t="str">
        <f>IFERROR(VLOOKUP($I409,'WM-AR'!$I$7:$AS$3267,8,FALSE),"")</f>
        <v/>
      </c>
      <c r="O409" s="1132" t="str">
        <f>IFERROR(VLOOKUP($I409,'WM-AR'!$I$7:$AS$3267,10,FALSE),"")</f>
        <v/>
      </c>
      <c r="P409" s="1132" t="str">
        <f>IFERROR(VLOOKUP($I409,'WM-AR'!$I$7:$AS$3267,12,FALSE),"")</f>
        <v/>
      </c>
      <c r="Q409" s="1132" t="str">
        <f>IFERROR(VLOOKUP($I409,'WM-AR'!$I$7:$AS$3267,14,FALSE),"")</f>
        <v/>
      </c>
      <c r="R409" s="1132" t="str">
        <f>IFERROR(VLOOKUP($I409,'WM-AR'!$I$7:$AS$3267,16,FALSE),"")</f>
        <v/>
      </c>
      <c r="S409" s="1132" t="str">
        <f>IFERROR(VLOOKUP($I409,'WM-AR'!$I$7:$AS$3267,18,FALSE),"")</f>
        <v/>
      </c>
      <c r="T409" s="1132" t="str">
        <f>IFERROR(VLOOKUP($I409,'WM-AR'!$I$7:$AS$3267,20,FALSE),"")</f>
        <v/>
      </c>
      <c r="U409" s="1132" t="str">
        <f>IFERROR(VLOOKUP($I409,'WM-AR'!$I$7:$AS$3267,22,FALSE),"")</f>
        <v/>
      </c>
      <c r="V409" s="1132" t="str">
        <f>IFERROR(VLOOKUP($I409,'WM-AR'!$I$7:$AS$3267,24,FALSE),"")</f>
        <v/>
      </c>
      <c r="W409" s="1132" t="str">
        <f>IFERROR(VLOOKUP($I409,'WM-AR'!$I$7:$AS$3267,25,FALSE),"")</f>
        <v/>
      </c>
      <c r="X409" s="1132" t="str">
        <f>IFERROR(VLOOKUP($I409,'WM-AR'!$I$7:$AS$3267,26,FALSE),"")</f>
        <v/>
      </c>
      <c r="Y409" s="1132" t="str">
        <f>IFERROR(VLOOKUP($I409,'WM-AR'!$I$7:$AS$3267,27,FALSE),"")</f>
        <v/>
      </c>
      <c r="Z409" s="1132" t="str">
        <f>IFERROR(VLOOKUP($I409,'WM-AR'!$I$7:$AS$3267,28,FALSE),"")</f>
        <v/>
      </c>
      <c r="AA409" s="1132" t="str">
        <f>IFERROR(VLOOKUP($I409,'WM-AR'!$I$7:$AS$3267,29,FALSE),"")</f>
        <v/>
      </c>
      <c r="AB409" s="1132" t="str">
        <f>IFERROR(VLOOKUP($I409,'WM-AR'!$I$7:$AS$3267,30,FALSE),"")</f>
        <v/>
      </c>
      <c r="AC409" s="1132" t="str">
        <f>IFERROR(VLOOKUP($I409,'WM-AR'!$I$7:$AS$3267,31,FALSE),"")</f>
        <v/>
      </c>
      <c r="AD409" s="1132" t="str">
        <f>IFERROR(VLOOKUP($I409,'WM-AR'!$I$7:$AS$3267,32,FALSE),"")</f>
        <v/>
      </c>
      <c r="AE409" s="1132" t="str">
        <f>IFERROR(VLOOKUP($I409,'WM-AR'!$I$7:$AS$3267,33,FALSE),"")</f>
        <v/>
      </c>
      <c r="AF409" s="1190" t="s">
        <v>3560</v>
      </c>
      <c r="AG409" s="1134"/>
      <c r="AH409" s="1134"/>
      <c r="AI409" s="1135"/>
      <c r="AJ409" s="1135" t="str">
        <f t="shared" si="80"/>
        <v/>
      </c>
      <c r="AK409" s="1136"/>
      <c r="AL409" s="88" t="str">
        <f>IF(AND(ISTEXT($E409),ISTEXT($B409)),"산출기준 &gt;&gt;  "&amp;_xlfn.XLOOKUP($E409,산출기준!$D:$D,산출기준!$E:$E,"매칭실패"),"")</f>
        <v/>
      </c>
    </row>
    <row r="410" spans="2:38">
      <c r="B410" s="1111"/>
      <c r="C410" s="1166"/>
      <c r="D410" s="1166"/>
      <c r="E410" s="1166"/>
      <c r="F410" s="1166"/>
      <c r="G410" s="843"/>
      <c r="H410" s="843"/>
      <c r="I410" s="712" t="str">
        <f t="shared" si="78"/>
        <v/>
      </c>
      <c r="J410" s="714"/>
      <c r="K410" s="714" t="str">
        <f>IFERROR(VLOOKUP($I410,'WM-AR'!$I$7:$AS$3267,34,FALSE),"")</f>
        <v/>
      </c>
      <c r="L410" s="714" t="str">
        <f>IFERROR(VLOOKUP($I410,'WM-AR'!$I$7:$AS$3267,4,FALSE),"")</f>
        <v/>
      </c>
      <c r="M410" s="714" t="str">
        <f>IFERROR(VLOOKUP($I410,'WM-AR'!$I$7:$AS$3267,6,FALSE),"")</f>
        <v/>
      </c>
      <c r="N410" s="714" t="str">
        <f>IFERROR(VLOOKUP($I410,'WM-AR'!$I$7:$AS$3267,8,FALSE),"")</f>
        <v/>
      </c>
      <c r="O410" s="714" t="str">
        <f>IFERROR(VLOOKUP($I410,'WM-AR'!$I$7:$AS$3267,10,FALSE),"")</f>
        <v/>
      </c>
      <c r="P410" s="714" t="str">
        <f>IFERROR(VLOOKUP($I410,'WM-AR'!$I$7:$AS$3267,12,FALSE),"")</f>
        <v/>
      </c>
      <c r="Q410" s="714" t="str">
        <f>IFERROR(VLOOKUP($I410,'WM-AR'!$I$7:$AS$3267,14,FALSE),"")</f>
        <v/>
      </c>
      <c r="R410" s="714" t="str">
        <f>IFERROR(VLOOKUP($I410,'WM-AR'!$I$7:$AS$3267,16,FALSE),"")</f>
        <v/>
      </c>
      <c r="S410" s="714" t="str">
        <f>IFERROR(VLOOKUP($I410,'WM-AR'!$I$7:$AS$3267,18,FALSE),"")</f>
        <v/>
      </c>
      <c r="T410" s="714" t="str">
        <f>IFERROR(VLOOKUP($I410,'WM-AR'!$I$7:$AS$3267,20,FALSE),"")</f>
        <v/>
      </c>
      <c r="U410" s="714" t="str">
        <f>IFERROR(VLOOKUP($I410,'WM-AR'!$I$7:$AS$3267,22,FALSE),"")</f>
        <v/>
      </c>
      <c r="V410" s="714" t="str">
        <f>IFERROR(VLOOKUP($I410,'WM-AR'!$I$7:$AS$3267,24,FALSE),"")</f>
        <v/>
      </c>
      <c r="W410" s="714" t="str">
        <f>IFERROR(VLOOKUP($I410,'WM-AR'!$I$7:$AS$3267,25,FALSE),"")</f>
        <v/>
      </c>
      <c r="X410" s="714" t="str">
        <f>IFERROR(VLOOKUP($I410,'WM-AR'!$I$7:$AS$3267,26,FALSE),"")</f>
        <v/>
      </c>
      <c r="Y410" s="714" t="str">
        <f>IFERROR(VLOOKUP($I410,'WM-AR'!$I$7:$AS$3267,27,FALSE),"")</f>
        <v/>
      </c>
      <c r="Z410" s="714" t="str">
        <f>IFERROR(VLOOKUP($I410,'WM-AR'!$I$7:$AS$3267,28,FALSE),"")</f>
        <v/>
      </c>
      <c r="AA410" s="714" t="str">
        <f>IFERROR(VLOOKUP($I410,'WM-AR'!$I$7:$AS$3267,29,FALSE),"")</f>
        <v/>
      </c>
      <c r="AB410" s="714" t="str">
        <f>IFERROR(VLOOKUP($I410,'WM-AR'!$I$7:$AS$3267,30,FALSE),"")</f>
        <v/>
      </c>
      <c r="AC410" s="714" t="str">
        <f>IFERROR(VLOOKUP($I410,'WM-AR'!$I$7:$AS$3267,31,FALSE),"")</f>
        <v/>
      </c>
      <c r="AD410" s="714" t="str">
        <f>IFERROR(VLOOKUP($I410,'WM-AR'!$I$7:$AS$3267,32,FALSE),"")</f>
        <v/>
      </c>
      <c r="AE410" s="714" t="str">
        <f>IFERROR(VLOOKUP($I410,'WM-AR'!$I$7:$AS$3267,33,FALSE),"")</f>
        <v/>
      </c>
      <c r="AF410" s="938"/>
      <c r="AG410" s="852"/>
      <c r="AH410" s="852"/>
      <c r="AI410" s="854"/>
      <c r="AJ410" s="854" t="str">
        <f t="shared" si="80"/>
        <v/>
      </c>
      <c r="AK410" s="1114"/>
      <c r="AL410" s="88" t="str">
        <f>IF(AND(ISTEXT($E410),ISTEXT($B410)),"산출기준 &gt;&gt;  "&amp;_xlfn.XLOOKUP($E410,산출기준!$D:$D,산출기준!$E:$E,"매칭실패"),"")</f>
        <v/>
      </c>
    </row>
    <row r="411" spans="2:38">
      <c r="B411" s="1111"/>
      <c r="C411" s="1166"/>
      <c r="D411" s="1166"/>
      <c r="E411" s="1166"/>
      <c r="F411" s="1166"/>
      <c r="G411" s="843"/>
      <c r="H411" s="843"/>
      <c r="I411" s="712" t="str">
        <f t="shared" si="78"/>
        <v/>
      </c>
      <c r="J411" s="714"/>
      <c r="K411" s="714" t="str">
        <f>IFERROR(VLOOKUP($I411,'WM-AR'!$I$7:$AS$3267,34,FALSE),"")</f>
        <v/>
      </c>
      <c r="L411" s="714" t="str">
        <f>IFERROR(VLOOKUP($I411,'WM-AR'!$I$7:$AS$3267,4,FALSE),"")</f>
        <v/>
      </c>
      <c r="M411" s="714" t="str">
        <f>IFERROR(VLOOKUP($I411,'WM-AR'!$I$7:$AS$3267,6,FALSE),"")</f>
        <v/>
      </c>
      <c r="N411" s="714" t="str">
        <f>IFERROR(VLOOKUP($I411,'WM-AR'!$I$7:$AS$3267,8,FALSE),"")</f>
        <v/>
      </c>
      <c r="O411" s="714" t="str">
        <f>IFERROR(VLOOKUP($I411,'WM-AR'!$I$7:$AS$3267,10,FALSE),"")</f>
        <v/>
      </c>
      <c r="P411" s="714" t="str">
        <f>IFERROR(VLOOKUP($I411,'WM-AR'!$I$7:$AS$3267,12,FALSE),"")</f>
        <v/>
      </c>
      <c r="Q411" s="714" t="str">
        <f>IFERROR(VLOOKUP($I411,'WM-AR'!$I$7:$AS$3267,14,FALSE),"")</f>
        <v/>
      </c>
      <c r="R411" s="714" t="str">
        <f>IFERROR(VLOOKUP($I411,'WM-AR'!$I$7:$AS$3267,16,FALSE),"")</f>
        <v/>
      </c>
      <c r="S411" s="714" t="str">
        <f>IFERROR(VLOOKUP($I411,'WM-AR'!$I$7:$AS$3267,18,FALSE),"")</f>
        <v/>
      </c>
      <c r="T411" s="714" t="str">
        <f>IFERROR(VLOOKUP($I411,'WM-AR'!$I$7:$AS$3267,20,FALSE),"")</f>
        <v/>
      </c>
      <c r="U411" s="714" t="str">
        <f>IFERROR(VLOOKUP($I411,'WM-AR'!$I$7:$AS$3267,22,FALSE),"")</f>
        <v/>
      </c>
      <c r="V411" s="714" t="str">
        <f>IFERROR(VLOOKUP($I411,'WM-AR'!$I$7:$AS$3267,24,FALSE),"")</f>
        <v/>
      </c>
      <c r="W411" s="714" t="str">
        <f>IFERROR(VLOOKUP($I411,'WM-AR'!$I$7:$AS$3267,25,FALSE),"")</f>
        <v/>
      </c>
      <c r="X411" s="714" t="str">
        <f>IFERROR(VLOOKUP($I411,'WM-AR'!$I$7:$AS$3267,26,FALSE),"")</f>
        <v/>
      </c>
      <c r="Y411" s="714" t="str">
        <f>IFERROR(VLOOKUP($I411,'WM-AR'!$I$7:$AS$3267,27,FALSE),"")</f>
        <v/>
      </c>
      <c r="Z411" s="714" t="str">
        <f>IFERROR(VLOOKUP($I411,'WM-AR'!$I$7:$AS$3267,28,FALSE),"")</f>
        <v/>
      </c>
      <c r="AA411" s="714" t="str">
        <f>IFERROR(VLOOKUP($I411,'WM-AR'!$I$7:$AS$3267,29,FALSE),"")</f>
        <v/>
      </c>
      <c r="AB411" s="714" t="str">
        <f>IFERROR(VLOOKUP($I411,'WM-AR'!$I$7:$AS$3267,30,FALSE),"")</f>
        <v/>
      </c>
      <c r="AC411" s="714" t="str">
        <f>IFERROR(VLOOKUP($I411,'WM-AR'!$I$7:$AS$3267,31,FALSE),"")</f>
        <v/>
      </c>
      <c r="AD411" s="714" t="str">
        <f>IFERROR(VLOOKUP($I411,'WM-AR'!$I$7:$AS$3267,32,FALSE),"")</f>
        <v/>
      </c>
      <c r="AE411" s="714" t="str">
        <f>IFERROR(VLOOKUP($I411,'WM-AR'!$I$7:$AS$3267,33,FALSE),"")</f>
        <v/>
      </c>
      <c r="AF411" s="938"/>
      <c r="AG411" s="852"/>
      <c r="AH411" s="852"/>
      <c r="AI411" s="854"/>
      <c r="AJ411" s="854" t="str">
        <f t="shared" si="80"/>
        <v/>
      </c>
      <c r="AK411" s="1114"/>
      <c r="AL411" s="88" t="str">
        <f>IF(AND(ISTEXT($E411),ISTEXT($B411)),"산출기준 &gt;&gt;  "&amp;_xlfn.XLOOKUP($E411,산출기준!$D:$D,산출기준!$E:$E,"매칭실패"),"")</f>
        <v/>
      </c>
    </row>
    <row r="412" spans="2:38">
      <c r="B412" s="1111"/>
      <c r="C412" s="1166"/>
      <c r="D412" s="1166"/>
      <c r="E412" s="1166"/>
      <c r="F412" s="1166"/>
      <c r="G412" s="843"/>
      <c r="H412" s="843"/>
      <c r="I412" s="712" t="str">
        <f t="shared" si="78"/>
        <v/>
      </c>
      <c r="J412" s="714"/>
      <c r="K412" s="714" t="str">
        <f>IFERROR(VLOOKUP($I412,'WM-AR'!$I$7:$AS$3267,34,FALSE),"")</f>
        <v/>
      </c>
      <c r="L412" s="714" t="str">
        <f>IFERROR(VLOOKUP($I412,'WM-AR'!$I$7:$AS$3267,4,FALSE),"")</f>
        <v/>
      </c>
      <c r="M412" s="714" t="str">
        <f>IFERROR(VLOOKUP($I412,'WM-AR'!$I$7:$AS$3267,6,FALSE),"")</f>
        <v/>
      </c>
      <c r="N412" s="714" t="str">
        <f>IFERROR(VLOOKUP($I412,'WM-AR'!$I$7:$AS$3267,8,FALSE),"")</f>
        <v/>
      </c>
      <c r="O412" s="714" t="str">
        <f>IFERROR(VLOOKUP($I412,'WM-AR'!$I$7:$AS$3267,10,FALSE),"")</f>
        <v/>
      </c>
      <c r="P412" s="714" t="str">
        <f>IFERROR(VLOOKUP($I412,'WM-AR'!$I$7:$AS$3267,12,FALSE),"")</f>
        <v/>
      </c>
      <c r="Q412" s="714" t="str">
        <f>IFERROR(VLOOKUP($I412,'WM-AR'!$I$7:$AS$3267,14,FALSE),"")</f>
        <v/>
      </c>
      <c r="R412" s="714" t="str">
        <f>IFERROR(VLOOKUP($I412,'WM-AR'!$I$7:$AS$3267,16,FALSE),"")</f>
        <v/>
      </c>
      <c r="S412" s="714" t="str">
        <f>IFERROR(VLOOKUP($I412,'WM-AR'!$I$7:$AS$3267,18,FALSE),"")</f>
        <v/>
      </c>
      <c r="T412" s="714" t="str">
        <f>IFERROR(VLOOKUP($I412,'WM-AR'!$I$7:$AS$3267,20,FALSE),"")</f>
        <v/>
      </c>
      <c r="U412" s="714" t="str">
        <f>IFERROR(VLOOKUP($I412,'WM-AR'!$I$7:$AS$3267,22,FALSE),"")</f>
        <v/>
      </c>
      <c r="V412" s="714" t="str">
        <f>IFERROR(VLOOKUP($I412,'WM-AR'!$I$7:$AS$3267,24,FALSE),"")</f>
        <v/>
      </c>
      <c r="W412" s="714" t="str">
        <f>IFERROR(VLOOKUP($I412,'WM-AR'!$I$7:$AS$3267,25,FALSE),"")</f>
        <v/>
      </c>
      <c r="X412" s="714" t="str">
        <f>IFERROR(VLOOKUP($I412,'WM-AR'!$I$7:$AS$3267,26,FALSE),"")</f>
        <v/>
      </c>
      <c r="Y412" s="714" t="str">
        <f>IFERROR(VLOOKUP($I412,'WM-AR'!$I$7:$AS$3267,27,FALSE),"")</f>
        <v/>
      </c>
      <c r="Z412" s="714" t="str">
        <f>IFERROR(VLOOKUP($I412,'WM-AR'!$I$7:$AS$3267,28,FALSE),"")</f>
        <v/>
      </c>
      <c r="AA412" s="714" t="str">
        <f>IFERROR(VLOOKUP($I412,'WM-AR'!$I$7:$AS$3267,29,FALSE),"")</f>
        <v/>
      </c>
      <c r="AB412" s="714" t="str">
        <f>IFERROR(VLOOKUP($I412,'WM-AR'!$I$7:$AS$3267,30,FALSE),"")</f>
        <v/>
      </c>
      <c r="AC412" s="714" t="str">
        <f>IFERROR(VLOOKUP($I412,'WM-AR'!$I$7:$AS$3267,31,FALSE),"")</f>
        <v/>
      </c>
      <c r="AD412" s="714" t="str">
        <f>IFERROR(VLOOKUP($I412,'WM-AR'!$I$7:$AS$3267,32,FALSE),"")</f>
        <v/>
      </c>
      <c r="AE412" s="714" t="str">
        <f>IFERROR(VLOOKUP($I412,'WM-AR'!$I$7:$AS$3267,33,FALSE),"")</f>
        <v/>
      </c>
      <c r="AF412" s="938"/>
      <c r="AG412" s="852"/>
      <c r="AH412" s="852"/>
      <c r="AI412" s="854"/>
      <c r="AJ412" s="854" t="str">
        <f t="shared" si="80"/>
        <v/>
      </c>
      <c r="AK412" s="1114"/>
      <c r="AL412" s="88" t="str">
        <f>IF(AND(ISTEXT($E412),ISTEXT($B412)),"산출기준 &gt;&gt;  "&amp;_xlfn.XLOOKUP($E412,산출기준!$D:$D,산출기준!$E:$E,"매칭실패"),"")</f>
        <v/>
      </c>
    </row>
    <row r="413" spans="2:38">
      <c r="B413" s="1111"/>
      <c r="C413" s="1166"/>
      <c r="D413" s="1166"/>
      <c r="E413" s="1166"/>
      <c r="F413" s="1166"/>
      <c r="G413" s="843"/>
      <c r="H413" s="843"/>
      <c r="I413" s="712" t="str">
        <f t="shared" si="78"/>
        <v/>
      </c>
      <c r="J413" s="714"/>
      <c r="K413" s="714" t="str">
        <f>IFERROR(VLOOKUP($I413,'WM-AR'!$I$7:$AS$3267,34,FALSE),"")</f>
        <v/>
      </c>
      <c r="L413" s="714" t="str">
        <f>IFERROR(VLOOKUP($I413,'WM-AR'!$I$7:$AS$3267,4,FALSE),"")</f>
        <v/>
      </c>
      <c r="M413" s="714" t="str">
        <f>IFERROR(VLOOKUP($I413,'WM-AR'!$I$7:$AS$3267,6,FALSE),"")</f>
        <v/>
      </c>
      <c r="N413" s="714" t="str">
        <f>IFERROR(VLOOKUP($I413,'WM-AR'!$I$7:$AS$3267,8,FALSE),"")</f>
        <v/>
      </c>
      <c r="O413" s="714" t="str">
        <f>IFERROR(VLOOKUP($I413,'WM-AR'!$I$7:$AS$3267,10,FALSE),"")</f>
        <v/>
      </c>
      <c r="P413" s="714" t="str">
        <f>IFERROR(VLOOKUP($I413,'WM-AR'!$I$7:$AS$3267,12,FALSE),"")</f>
        <v/>
      </c>
      <c r="Q413" s="714" t="str">
        <f>IFERROR(VLOOKUP($I413,'WM-AR'!$I$7:$AS$3267,14,FALSE),"")</f>
        <v/>
      </c>
      <c r="R413" s="714" t="str">
        <f>IFERROR(VLOOKUP($I413,'WM-AR'!$I$7:$AS$3267,16,FALSE),"")</f>
        <v/>
      </c>
      <c r="S413" s="714" t="str">
        <f>IFERROR(VLOOKUP($I413,'WM-AR'!$I$7:$AS$3267,18,FALSE),"")</f>
        <v/>
      </c>
      <c r="T413" s="714" t="str">
        <f>IFERROR(VLOOKUP($I413,'WM-AR'!$I$7:$AS$3267,20,FALSE),"")</f>
        <v/>
      </c>
      <c r="U413" s="714" t="str">
        <f>IFERROR(VLOOKUP($I413,'WM-AR'!$I$7:$AS$3267,22,FALSE),"")</f>
        <v/>
      </c>
      <c r="V413" s="714" t="str">
        <f>IFERROR(VLOOKUP($I413,'WM-AR'!$I$7:$AS$3267,24,FALSE),"")</f>
        <v/>
      </c>
      <c r="W413" s="714" t="str">
        <f>IFERROR(VLOOKUP($I413,'WM-AR'!$I$7:$AS$3267,25,FALSE),"")</f>
        <v/>
      </c>
      <c r="X413" s="714" t="str">
        <f>IFERROR(VLOOKUP($I413,'WM-AR'!$I$7:$AS$3267,26,FALSE),"")</f>
        <v/>
      </c>
      <c r="Y413" s="714" t="str">
        <f>IFERROR(VLOOKUP($I413,'WM-AR'!$I$7:$AS$3267,27,FALSE),"")</f>
        <v/>
      </c>
      <c r="Z413" s="714" t="str">
        <f>IFERROR(VLOOKUP($I413,'WM-AR'!$I$7:$AS$3267,28,FALSE),"")</f>
        <v/>
      </c>
      <c r="AA413" s="714" t="str">
        <f>IFERROR(VLOOKUP($I413,'WM-AR'!$I$7:$AS$3267,29,FALSE),"")</f>
        <v/>
      </c>
      <c r="AB413" s="714" t="str">
        <f>IFERROR(VLOOKUP($I413,'WM-AR'!$I$7:$AS$3267,30,FALSE),"")</f>
        <v/>
      </c>
      <c r="AC413" s="714" t="str">
        <f>IFERROR(VLOOKUP($I413,'WM-AR'!$I$7:$AS$3267,31,FALSE),"")</f>
        <v/>
      </c>
      <c r="AD413" s="714" t="str">
        <f>IFERROR(VLOOKUP($I413,'WM-AR'!$I$7:$AS$3267,32,FALSE),"")</f>
        <v/>
      </c>
      <c r="AE413" s="714" t="str">
        <f>IFERROR(VLOOKUP($I413,'WM-AR'!$I$7:$AS$3267,33,FALSE),"")</f>
        <v/>
      </c>
      <c r="AF413" s="938"/>
      <c r="AG413" s="852"/>
      <c r="AH413" s="852"/>
      <c r="AI413" s="854"/>
      <c r="AJ413" s="854" t="str">
        <f t="shared" si="80"/>
        <v/>
      </c>
      <c r="AK413" s="1114"/>
      <c r="AL413" s="88" t="str">
        <f>IF(AND(ISTEXT($E413),ISTEXT($B413)),"산출기준 &gt;&gt;  "&amp;_xlfn.XLOOKUP($E413,산출기준!$D:$D,산출기준!$E:$E,"매칭실패"),"")</f>
        <v/>
      </c>
    </row>
    <row r="414" spans="2:38">
      <c r="B414" s="1111"/>
      <c r="C414" s="1166"/>
      <c r="D414" s="1166"/>
      <c r="E414" s="1166"/>
      <c r="F414" s="1166"/>
      <c r="G414" s="843"/>
      <c r="H414" s="843"/>
      <c r="I414" s="712" t="str">
        <f t="shared" si="78"/>
        <v/>
      </c>
      <c r="J414" s="714"/>
      <c r="K414" s="714" t="str">
        <f>IFERROR(VLOOKUP($I414,'WM-AR'!$I$7:$AS$3267,34,FALSE),"")</f>
        <v/>
      </c>
      <c r="L414" s="714" t="str">
        <f>IFERROR(VLOOKUP($I414,'WM-AR'!$I$7:$AS$3267,4,FALSE),"")</f>
        <v/>
      </c>
      <c r="M414" s="714" t="str">
        <f>IFERROR(VLOOKUP($I414,'WM-AR'!$I$7:$AS$3267,6,FALSE),"")</f>
        <v/>
      </c>
      <c r="N414" s="714" t="str">
        <f>IFERROR(VLOOKUP($I414,'WM-AR'!$I$7:$AS$3267,8,FALSE),"")</f>
        <v/>
      </c>
      <c r="O414" s="714" t="str">
        <f>IFERROR(VLOOKUP($I414,'WM-AR'!$I$7:$AS$3267,10,FALSE),"")</f>
        <v/>
      </c>
      <c r="P414" s="714" t="str">
        <f>IFERROR(VLOOKUP($I414,'WM-AR'!$I$7:$AS$3267,12,FALSE),"")</f>
        <v/>
      </c>
      <c r="Q414" s="714" t="str">
        <f>IFERROR(VLOOKUP($I414,'WM-AR'!$I$7:$AS$3267,14,FALSE),"")</f>
        <v/>
      </c>
      <c r="R414" s="714" t="str">
        <f>IFERROR(VLOOKUP($I414,'WM-AR'!$I$7:$AS$3267,16,FALSE),"")</f>
        <v/>
      </c>
      <c r="S414" s="714" t="str">
        <f>IFERROR(VLOOKUP($I414,'WM-AR'!$I$7:$AS$3267,18,FALSE),"")</f>
        <v/>
      </c>
      <c r="T414" s="714" t="str">
        <f>IFERROR(VLOOKUP($I414,'WM-AR'!$I$7:$AS$3267,20,FALSE),"")</f>
        <v/>
      </c>
      <c r="U414" s="714" t="str">
        <f>IFERROR(VLOOKUP($I414,'WM-AR'!$I$7:$AS$3267,22,FALSE),"")</f>
        <v/>
      </c>
      <c r="V414" s="714" t="str">
        <f>IFERROR(VLOOKUP($I414,'WM-AR'!$I$7:$AS$3267,24,FALSE),"")</f>
        <v/>
      </c>
      <c r="W414" s="714" t="str">
        <f>IFERROR(VLOOKUP($I414,'WM-AR'!$I$7:$AS$3267,25,FALSE),"")</f>
        <v/>
      </c>
      <c r="X414" s="714" t="str">
        <f>IFERROR(VLOOKUP($I414,'WM-AR'!$I$7:$AS$3267,26,FALSE),"")</f>
        <v/>
      </c>
      <c r="Y414" s="714" t="str">
        <f>IFERROR(VLOOKUP($I414,'WM-AR'!$I$7:$AS$3267,27,FALSE),"")</f>
        <v/>
      </c>
      <c r="Z414" s="714" t="str">
        <f>IFERROR(VLOOKUP($I414,'WM-AR'!$I$7:$AS$3267,28,FALSE),"")</f>
        <v/>
      </c>
      <c r="AA414" s="714" t="str">
        <f>IFERROR(VLOOKUP($I414,'WM-AR'!$I$7:$AS$3267,29,FALSE),"")</f>
        <v/>
      </c>
      <c r="AB414" s="714" t="str">
        <f>IFERROR(VLOOKUP($I414,'WM-AR'!$I$7:$AS$3267,30,FALSE),"")</f>
        <v/>
      </c>
      <c r="AC414" s="714" t="str">
        <f>IFERROR(VLOOKUP($I414,'WM-AR'!$I$7:$AS$3267,31,FALSE),"")</f>
        <v/>
      </c>
      <c r="AD414" s="714" t="str">
        <f>IFERROR(VLOOKUP($I414,'WM-AR'!$I$7:$AS$3267,32,FALSE),"")</f>
        <v/>
      </c>
      <c r="AE414" s="714" t="str">
        <f>IFERROR(VLOOKUP($I414,'WM-AR'!$I$7:$AS$3267,33,FALSE),"")</f>
        <v/>
      </c>
      <c r="AF414" s="938"/>
      <c r="AG414" s="852"/>
      <c r="AH414" s="852"/>
      <c r="AI414" s="854"/>
      <c r="AJ414" s="854" t="str">
        <f t="shared" si="80"/>
        <v/>
      </c>
      <c r="AK414" s="1114"/>
      <c r="AL414" s="88" t="str">
        <f>IF(AND(ISTEXT($E414),ISTEXT($B414)),"산출기준 &gt;&gt;  "&amp;_xlfn.XLOOKUP($E414,산출기준!$D:$D,산출기준!$E:$E,"매칭실패"),"")</f>
        <v/>
      </c>
    </row>
    <row r="415" spans="2:38">
      <c r="B415" s="1111"/>
      <c r="C415" s="1166"/>
      <c r="D415" s="1166"/>
      <c r="E415" s="1166"/>
      <c r="F415" s="1166"/>
      <c r="G415" s="843"/>
      <c r="H415" s="843"/>
      <c r="I415" s="712" t="str">
        <f t="shared" si="78"/>
        <v/>
      </c>
      <c r="J415" s="714"/>
      <c r="K415" s="714" t="str">
        <f>IFERROR(VLOOKUP($I415,'WM-AR'!$I$7:$AS$3267,34,FALSE),"")</f>
        <v/>
      </c>
      <c r="L415" s="714" t="str">
        <f>IFERROR(VLOOKUP($I415,'WM-AR'!$I$7:$AS$3267,4,FALSE),"")</f>
        <v/>
      </c>
      <c r="M415" s="714" t="str">
        <f>IFERROR(VLOOKUP($I415,'WM-AR'!$I$7:$AS$3267,6,FALSE),"")</f>
        <v/>
      </c>
      <c r="N415" s="714" t="str">
        <f>IFERROR(VLOOKUP($I415,'WM-AR'!$I$7:$AS$3267,8,FALSE),"")</f>
        <v/>
      </c>
      <c r="O415" s="714" t="str">
        <f>IFERROR(VLOOKUP($I415,'WM-AR'!$I$7:$AS$3267,10,FALSE),"")</f>
        <v/>
      </c>
      <c r="P415" s="714" t="str">
        <f>IFERROR(VLOOKUP($I415,'WM-AR'!$I$7:$AS$3267,12,FALSE),"")</f>
        <v/>
      </c>
      <c r="Q415" s="714" t="str">
        <f>IFERROR(VLOOKUP($I415,'WM-AR'!$I$7:$AS$3267,14,FALSE),"")</f>
        <v/>
      </c>
      <c r="R415" s="714" t="str">
        <f>IFERROR(VLOOKUP($I415,'WM-AR'!$I$7:$AS$3267,16,FALSE),"")</f>
        <v/>
      </c>
      <c r="S415" s="714" t="str">
        <f>IFERROR(VLOOKUP($I415,'WM-AR'!$I$7:$AS$3267,18,FALSE),"")</f>
        <v/>
      </c>
      <c r="T415" s="714" t="str">
        <f>IFERROR(VLOOKUP($I415,'WM-AR'!$I$7:$AS$3267,20,FALSE),"")</f>
        <v/>
      </c>
      <c r="U415" s="714" t="str">
        <f>IFERROR(VLOOKUP($I415,'WM-AR'!$I$7:$AS$3267,22,FALSE),"")</f>
        <v/>
      </c>
      <c r="V415" s="714" t="str">
        <f>IFERROR(VLOOKUP($I415,'WM-AR'!$I$7:$AS$3267,24,FALSE),"")</f>
        <v/>
      </c>
      <c r="W415" s="714" t="str">
        <f>IFERROR(VLOOKUP($I415,'WM-AR'!$I$7:$AS$3267,25,FALSE),"")</f>
        <v/>
      </c>
      <c r="X415" s="714" t="str">
        <f>IFERROR(VLOOKUP($I415,'WM-AR'!$I$7:$AS$3267,26,FALSE),"")</f>
        <v/>
      </c>
      <c r="Y415" s="714" t="str">
        <f>IFERROR(VLOOKUP($I415,'WM-AR'!$I$7:$AS$3267,27,FALSE),"")</f>
        <v/>
      </c>
      <c r="Z415" s="714" t="str">
        <f>IFERROR(VLOOKUP($I415,'WM-AR'!$I$7:$AS$3267,28,FALSE),"")</f>
        <v/>
      </c>
      <c r="AA415" s="714" t="str">
        <f>IFERROR(VLOOKUP($I415,'WM-AR'!$I$7:$AS$3267,29,FALSE),"")</f>
        <v/>
      </c>
      <c r="AB415" s="714" t="str">
        <f>IFERROR(VLOOKUP($I415,'WM-AR'!$I$7:$AS$3267,30,FALSE),"")</f>
        <v/>
      </c>
      <c r="AC415" s="714" t="str">
        <f>IFERROR(VLOOKUP($I415,'WM-AR'!$I$7:$AS$3267,31,FALSE),"")</f>
        <v/>
      </c>
      <c r="AD415" s="714" t="str">
        <f>IFERROR(VLOOKUP($I415,'WM-AR'!$I$7:$AS$3267,32,FALSE),"")</f>
        <v/>
      </c>
      <c r="AE415" s="714" t="str">
        <f>IFERROR(VLOOKUP($I415,'WM-AR'!$I$7:$AS$3267,33,FALSE),"")</f>
        <v/>
      </c>
      <c r="AF415" s="938"/>
      <c r="AG415" s="852"/>
      <c r="AH415" s="852"/>
      <c r="AI415" s="854"/>
      <c r="AJ415" s="854" t="str">
        <f t="shared" si="80"/>
        <v/>
      </c>
      <c r="AK415" s="1114"/>
      <c r="AL415" s="88" t="str">
        <f>IF(AND(ISTEXT($E415),ISTEXT($B415)),"산출기준 &gt;&gt;  "&amp;_xlfn.XLOOKUP($E415,산출기준!$D:$D,산출기준!$E:$E,"매칭실패"),"")</f>
        <v/>
      </c>
    </row>
    <row r="416" spans="2:38">
      <c r="B416" s="1116"/>
      <c r="C416" s="1167"/>
      <c r="D416" s="1167"/>
      <c r="E416" s="1167"/>
      <c r="F416" s="1167"/>
      <c r="G416" s="1120"/>
      <c r="H416" s="1120"/>
      <c r="I416" s="1119" t="str">
        <f t="shared" si="78"/>
        <v/>
      </c>
      <c r="J416" s="1121"/>
      <c r="K416" s="1121" t="str">
        <f>IFERROR(VLOOKUP($I416,'WM-AR'!$I$7:$AS$3267,34,FALSE),"")</f>
        <v/>
      </c>
      <c r="L416" s="1121" t="str">
        <f>IFERROR(VLOOKUP($I416,'WM-AR'!$I$7:$AS$3267,4,FALSE),"")</f>
        <v/>
      </c>
      <c r="M416" s="1121" t="str">
        <f>IFERROR(VLOOKUP($I416,'WM-AR'!$I$7:$AS$3267,6,FALSE),"")</f>
        <v/>
      </c>
      <c r="N416" s="1121" t="str">
        <f>IFERROR(VLOOKUP($I416,'WM-AR'!$I$7:$AS$3267,8,FALSE),"")</f>
        <v/>
      </c>
      <c r="O416" s="1121" t="str">
        <f>IFERROR(VLOOKUP($I416,'WM-AR'!$I$7:$AS$3267,10,FALSE),"")</f>
        <v/>
      </c>
      <c r="P416" s="1121" t="str">
        <f>IFERROR(VLOOKUP($I416,'WM-AR'!$I$7:$AS$3267,12,FALSE),"")</f>
        <v/>
      </c>
      <c r="Q416" s="1121" t="str">
        <f>IFERROR(VLOOKUP($I416,'WM-AR'!$I$7:$AS$3267,14,FALSE),"")</f>
        <v/>
      </c>
      <c r="R416" s="1121" t="str">
        <f>IFERROR(VLOOKUP($I416,'WM-AR'!$I$7:$AS$3267,16,FALSE),"")</f>
        <v/>
      </c>
      <c r="S416" s="1121" t="str">
        <f>IFERROR(VLOOKUP($I416,'WM-AR'!$I$7:$AS$3267,18,FALSE),"")</f>
        <v/>
      </c>
      <c r="T416" s="1121" t="str">
        <f>IFERROR(VLOOKUP($I416,'WM-AR'!$I$7:$AS$3267,20,FALSE),"")</f>
        <v/>
      </c>
      <c r="U416" s="1121" t="str">
        <f>IFERROR(VLOOKUP($I416,'WM-AR'!$I$7:$AS$3267,22,FALSE),"")</f>
        <v/>
      </c>
      <c r="V416" s="1121" t="str">
        <f>IFERROR(VLOOKUP($I416,'WM-AR'!$I$7:$AS$3267,24,FALSE),"")</f>
        <v/>
      </c>
      <c r="W416" s="1121" t="str">
        <f>IFERROR(VLOOKUP($I416,'WM-AR'!$I$7:$AS$3267,25,FALSE),"")</f>
        <v/>
      </c>
      <c r="X416" s="1121" t="str">
        <f>IFERROR(VLOOKUP($I416,'WM-AR'!$I$7:$AS$3267,26,FALSE),"")</f>
        <v/>
      </c>
      <c r="Y416" s="1121" t="str">
        <f>IFERROR(VLOOKUP($I416,'WM-AR'!$I$7:$AS$3267,27,FALSE),"")</f>
        <v/>
      </c>
      <c r="Z416" s="1121" t="str">
        <f>IFERROR(VLOOKUP($I416,'WM-AR'!$I$7:$AS$3267,28,FALSE),"")</f>
        <v/>
      </c>
      <c r="AA416" s="1121" t="str">
        <f>IFERROR(VLOOKUP($I416,'WM-AR'!$I$7:$AS$3267,29,FALSE),"")</f>
        <v/>
      </c>
      <c r="AB416" s="1121" t="str">
        <f>IFERROR(VLOOKUP($I416,'WM-AR'!$I$7:$AS$3267,30,FALSE),"")</f>
        <v/>
      </c>
      <c r="AC416" s="1121" t="str">
        <f>IFERROR(VLOOKUP($I416,'WM-AR'!$I$7:$AS$3267,31,FALSE),"")</f>
        <v/>
      </c>
      <c r="AD416" s="1121" t="str">
        <f>IFERROR(VLOOKUP($I416,'WM-AR'!$I$7:$AS$3267,32,FALSE),"")</f>
        <v/>
      </c>
      <c r="AE416" s="1121" t="str">
        <f>IFERROR(VLOOKUP($I416,'WM-AR'!$I$7:$AS$3267,33,FALSE),"")</f>
        <v/>
      </c>
      <c r="AF416" s="1209"/>
      <c r="AG416" s="1123"/>
      <c r="AH416" s="1123"/>
      <c r="AI416" s="1124"/>
      <c r="AJ416" s="1124" t="str">
        <f t="shared" si="80"/>
        <v/>
      </c>
      <c r="AK416" s="1125"/>
      <c r="AL416" s="88" t="str">
        <f>IF(AND(ISTEXT($E416),ISTEXT($B416)),"산출기준 &gt;&gt;  "&amp;_xlfn.XLOOKUP($E416,산출기준!$D:$D,산출기준!$E:$E,"매칭실패"),"")</f>
        <v/>
      </c>
    </row>
    <row r="417" spans="2:38" s="658" customFormat="1" ht="20.100000000000001" customHeight="1">
      <c r="B417" s="802"/>
      <c r="C417" s="662"/>
      <c r="D417" s="662"/>
      <c r="E417" s="662"/>
      <c r="F417" s="1338" t="s">
        <v>947</v>
      </c>
      <c r="G417" s="662"/>
      <c r="H417" s="662"/>
      <c r="I417" s="652"/>
      <c r="J417" s="664"/>
      <c r="K417" s="664"/>
      <c r="L417" s="664"/>
      <c r="M417" s="664"/>
      <c r="N417" s="664"/>
      <c r="O417" s="664"/>
      <c r="P417" s="664"/>
      <c r="Q417" s="664"/>
      <c r="R417" s="664"/>
      <c r="S417" s="664"/>
      <c r="T417" s="664"/>
      <c r="U417" s="664"/>
      <c r="V417" s="664"/>
      <c r="W417" s="664"/>
      <c r="X417" s="664"/>
      <c r="Y417" s="664"/>
      <c r="Z417" s="664"/>
      <c r="AA417" s="664"/>
      <c r="AB417" s="664"/>
      <c r="AC417" s="664"/>
      <c r="AD417" s="664"/>
      <c r="AE417" s="664"/>
      <c r="AF417" s="660"/>
      <c r="AG417" s="665"/>
      <c r="AH417" s="665"/>
      <c r="AI417" s="666"/>
      <c r="AJ417" s="666"/>
      <c r="AK417" s="662"/>
      <c r="AL417" s="658" t="str">
        <f>IF(AND(ISTEXT($E417),ISTEXT($B417)),"산출기준 &gt;&gt;  "&amp;_xlfn.XLOOKUP($E417,산출기준!$D:$D,산출기준!$E:$E,"매칭실패"),"")</f>
        <v/>
      </c>
    </row>
    <row r="418" spans="2:38" ht="34.9" customHeight="1">
      <c r="B418" s="808" t="str" cm="1">
        <f t="array" aca="1" ref="B418" ca="1">_xlfn.IFNA(INDIRECT("Family_표준_구성도!B"&amp;MATCH(F418,INDIRECT("Family_표준_구성도!"&amp;"C:C"),0)),"")</f>
        <v>6.2.6.1.5</v>
      </c>
      <c r="C418" s="668" t="s">
        <v>1903</v>
      </c>
      <c r="D418" s="809"/>
      <c r="E418" s="668" t="s">
        <v>2006</v>
      </c>
      <c r="F418" s="1079" t="s">
        <v>1040</v>
      </c>
      <c r="G418" s="811"/>
      <c r="H418" s="1079"/>
      <c r="I418" s="674" t="str">
        <f t="shared" ref="I418:I430" si="81">LEFT(H418,14)</f>
        <v/>
      </c>
      <c r="J418" s="674"/>
      <c r="K418" s="674"/>
      <c r="L418" s="674"/>
      <c r="M418" s="674"/>
      <c r="N418" s="675"/>
      <c r="O418" s="676"/>
      <c r="P418" s="677"/>
      <c r="Q418" s="677"/>
      <c r="R418" s="677"/>
      <c r="S418" s="677"/>
      <c r="T418" s="677"/>
      <c r="U418" s="677"/>
      <c r="V418" s="678"/>
      <c r="W418" s="679"/>
      <c r="X418" s="679"/>
      <c r="Y418" s="679"/>
      <c r="Z418" s="679"/>
      <c r="AA418" s="679"/>
      <c r="AB418" s="679"/>
      <c r="AC418" s="679"/>
      <c r="AD418" s="679"/>
      <c r="AE418" s="679"/>
      <c r="AF418" s="1312" t="s">
        <v>3654</v>
      </c>
      <c r="AG418" s="682"/>
      <c r="AH418" s="682"/>
      <c r="AI418" s="682"/>
      <c r="AJ418" s="682"/>
      <c r="AK418" s="903"/>
      <c r="AL418" s="88" t="str">
        <f ca="1">IF(AND(ISTEXT($E418),ISTEXT($B418)),"산출기준 &gt;&gt;  "&amp;_xlfn.XLOOKUP($E418,산출기준!$D:$D,산출기준!$E:$E,"매칭실패"),"")</f>
        <v>산출기준 &gt;&gt;  [Steel Beam]</v>
      </c>
    </row>
    <row r="419" spans="2:38" ht="49.9" customHeight="1" outlineLevel="1">
      <c r="B419" s="758"/>
      <c r="C419" s="759"/>
      <c r="D419" s="759"/>
      <c r="E419" s="759"/>
      <c r="F419" s="1080" t="s">
        <v>3488</v>
      </c>
      <c r="G419" s="759" t="str">
        <f t="shared" ref="G419:G422" si="82">IF(IF(N419=0,"",N419)&amp;" | "&amp;IF(O419=0,"",O419)&amp;" | "&amp;IF(Q419=0,"",Q419)&amp;" | "&amp;IF(R419=0,"",R419)=" |  |  | ","",IF(N419=0,"",N419)&amp;" | "&amp;IF(O419=0,"",O419)&amp;" | "&amp;IF(Q419=0,"",Q419)&amp;" | "&amp;IF(R419=0,"",R419))</f>
        <v xml:space="preserve">Extra Light Steel - Standard |  |  | </v>
      </c>
      <c r="H419" s="816" t="s">
        <v>3514</v>
      </c>
      <c r="I419" s="765" t="str">
        <f t="shared" si="81"/>
        <v>S01AA075-00001</v>
      </c>
      <c r="J419" s="766"/>
      <c r="K419" s="766" t="str">
        <f>IFERROR(VLOOKUP($I419,'WM-AR'!$I$7:$AS$3267,34,FALSE),"")</f>
        <v>TON</v>
      </c>
      <c r="L419" s="766" t="str">
        <f>IFERROR(VLOOKUP($I419,'WM-AR'!$I$7:$AS$3267,4,FALSE),"")</f>
        <v>Main Steel Structure Fabrication Work</v>
      </c>
      <c r="M419" s="766" t="str">
        <f>IFERROR(VLOOKUP($I419,'WM-AR'!$I$7:$AS$3267,6,FALSE),"")</f>
        <v>Shelter/Building</v>
      </c>
      <c r="N419" s="766" t="str">
        <f>IFERROR(VLOOKUP($I419,'WM-AR'!$I$7:$AS$3267,8,FALSE),"")</f>
        <v>Extra Light Steel - Standard</v>
      </c>
      <c r="O419" s="766">
        <f>IFERROR(VLOOKUP($I419,'WM-AR'!$I$7:$AS$3267,10,FALSE),"")</f>
        <v>0</v>
      </c>
      <c r="P419" s="766">
        <f>IFERROR(VLOOKUP($I419,'WM-AR'!$I$7:$AS$3267,12,FALSE),"")</f>
        <v>0</v>
      </c>
      <c r="Q419" s="766" t="str">
        <f>IFERROR(VLOOKUP($I419,'WM-AR'!$I$7:$AS$3267,14,FALSE),"")</f>
        <v/>
      </c>
      <c r="R419" s="766" t="str">
        <f>IFERROR(VLOOKUP($I419,'WM-AR'!$I$7:$AS$3267,16,FALSE),"")</f>
        <v/>
      </c>
      <c r="S419" s="766" t="str">
        <f>IFERROR(VLOOKUP($I419,'WM-AR'!$I$7:$AS$3267,18,FALSE),"")</f>
        <v/>
      </c>
      <c r="T419" s="766" t="str">
        <f>IFERROR(VLOOKUP($I419,'WM-AR'!$I$7:$AS$3267,20,FALSE),"")</f>
        <v/>
      </c>
      <c r="U419" s="766" t="str">
        <f>IFERROR(VLOOKUP($I419,'WM-AR'!$I$7:$AS$3267,22,FALSE),"")</f>
        <v/>
      </c>
      <c r="V419" s="766" t="str">
        <f>IFERROR(VLOOKUP($I419,'WM-AR'!$I$7:$AS$3267,24,FALSE),"")</f>
        <v/>
      </c>
      <c r="W419" s="766">
        <f>IFERROR(VLOOKUP($I419,'WM-AR'!$I$7:$AS$3267,25,FALSE),"")</f>
        <v>0</v>
      </c>
      <c r="X419" s="766">
        <f>IFERROR(VLOOKUP($I419,'WM-AR'!$I$7:$AS$3267,26,FALSE),"")</f>
        <v>0</v>
      </c>
      <c r="Y419" s="766">
        <f>IFERROR(VLOOKUP($I419,'WM-AR'!$I$7:$AS$3267,27,FALSE),"")</f>
        <v>0</v>
      </c>
      <c r="Z419" s="766">
        <f>IFERROR(VLOOKUP($I419,'WM-AR'!$I$7:$AS$3267,28,FALSE),"")</f>
        <v>0</v>
      </c>
      <c r="AA419" s="766" t="str">
        <f>IFERROR(VLOOKUP($I419,'WM-AR'!$I$7:$AS$3267,29,FALSE),"")</f>
        <v>Material: (   )</v>
      </c>
      <c r="AB419" s="766">
        <f>IFERROR(VLOOKUP($I419,'WM-AR'!$I$7:$AS$3267,30,FALSE),"")</f>
        <v>0</v>
      </c>
      <c r="AC419" s="766">
        <f>IFERROR(VLOOKUP($I419,'WM-AR'!$I$7:$AS$3267,31,FALSE),"")</f>
        <v>0</v>
      </c>
      <c r="AD419" s="766">
        <f>IFERROR(VLOOKUP($I419,'WM-AR'!$I$7:$AS$3267,32,FALSE),"")</f>
        <v>0</v>
      </c>
      <c r="AE419" s="766" t="str">
        <f>IFERROR(VLOOKUP($I419,'WM-AR'!$I$7:$AS$3267,33,FALSE),"")</f>
        <v>(   )KG/M&gt;Weight</v>
      </c>
      <c r="AF419" s="1313" t="str">
        <f>_xlfn.CONCAT("- Material: ( ",AF418," )",CHAR(10),"- (",$H$58,")KG/M&gt;Weight")</f>
        <v>- Material: ( KSD3566 )
- (10)KG/M&gt;Weight</v>
      </c>
      <c r="AG419" s="1134" t="s">
        <v>3586</v>
      </c>
      <c r="AH419" s="1134" t="s">
        <v>3586</v>
      </c>
      <c r="AI419" s="1340"/>
      <c r="AJ419" s="1340" t="str">
        <f t="shared" ref="AJ419:AJ430" si="83">K419</f>
        <v>TON</v>
      </c>
      <c r="AK419" s="905"/>
      <c r="AL419" s="88" t="str">
        <f>IF(AND(ISTEXT($E419),ISTEXT($B419)),"산출기준 &gt;&gt;  "&amp;_xlfn.XLOOKUP($E419,산출기준!$D:$D,산출기준!$E:$E,"매칭실패"),"")</f>
        <v/>
      </c>
    </row>
    <row r="420" spans="2:38" ht="49.9" customHeight="1" outlineLevel="1">
      <c r="B420" s="772"/>
      <c r="C420" s="773"/>
      <c r="D420" s="773"/>
      <c r="E420" s="773"/>
      <c r="F420" s="1083" t="s">
        <v>3492</v>
      </c>
      <c r="G420" s="759" t="str">
        <f t="shared" si="82"/>
        <v xml:space="preserve">Extra Light Steel |  |  | </v>
      </c>
      <c r="H420" s="816" t="s">
        <v>3515</v>
      </c>
      <c r="I420" s="765" t="str">
        <f t="shared" si="81"/>
        <v>S03AA085-00001</v>
      </c>
      <c r="J420" s="766"/>
      <c r="K420" s="766" t="str">
        <f>IFERROR(VLOOKUP($I420,'WM-AR'!$I$7:$AS$3267,34,FALSE),"")</f>
        <v>TON</v>
      </c>
      <c r="L420" s="766" t="str">
        <f>IFERROR(VLOOKUP($I420,'WM-AR'!$I$7:$AS$3267,4,FALSE),"")</f>
        <v>Main Steel Structure Erection Work</v>
      </c>
      <c r="M420" s="766" t="str">
        <f>IFERROR(VLOOKUP($I420,'WM-AR'!$I$7:$AS$3267,6,FALSE),"")</f>
        <v>Shelter/Building</v>
      </c>
      <c r="N420" s="766" t="str">
        <f>IFERROR(VLOOKUP($I420,'WM-AR'!$I$7:$AS$3267,8,FALSE),"")</f>
        <v>Extra Light Steel</v>
      </c>
      <c r="O420" s="766">
        <f>IFERROR(VLOOKUP($I420,'WM-AR'!$I$7:$AS$3267,10,FALSE),"")</f>
        <v>0</v>
      </c>
      <c r="P420" s="766">
        <f>IFERROR(VLOOKUP($I420,'WM-AR'!$I$7:$AS$3267,12,FALSE),"")</f>
        <v>0</v>
      </c>
      <c r="Q420" s="766" t="str">
        <f>IFERROR(VLOOKUP($I420,'WM-AR'!$I$7:$AS$3267,14,FALSE),"")</f>
        <v/>
      </c>
      <c r="R420" s="766" t="str">
        <f>IFERROR(VLOOKUP($I420,'WM-AR'!$I$7:$AS$3267,16,FALSE),"")</f>
        <v/>
      </c>
      <c r="S420" s="766" t="str">
        <f>IFERROR(VLOOKUP($I420,'WM-AR'!$I$7:$AS$3267,18,FALSE),"")</f>
        <v/>
      </c>
      <c r="T420" s="766" t="str">
        <f>IFERROR(VLOOKUP($I420,'WM-AR'!$I$7:$AS$3267,20,FALSE),"")</f>
        <v/>
      </c>
      <c r="U420" s="766" t="str">
        <f>IFERROR(VLOOKUP($I420,'WM-AR'!$I$7:$AS$3267,22,FALSE),"")</f>
        <v/>
      </c>
      <c r="V420" s="766" t="str">
        <f>IFERROR(VLOOKUP($I420,'WM-AR'!$I$7:$AS$3267,24,FALSE),"")</f>
        <v/>
      </c>
      <c r="W420" s="766">
        <f>IFERROR(VLOOKUP($I420,'WM-AR'!$I$7:$AS$3267,25,FALSE),"")</f>
        <v>0</v>
      </c>
      <c r="X420" s="766">
        <f>IFERROR(VLOOKUP($I420,'WM-AR'!$I$7:$AS$3267,26,FALSE),"")</f>
        <v>0</v>
      </c>
      <c r="Y420" s="766">
        <f>IFERROR(VLOOKUP($I420,'WM-AR'!$I$7:$AS$3267,27,FALSE),"")</f>
        <v>0</v>
      </c>
      <c r="Z420" s="766">
        <f>IFERROR(VLOOKUP($I420,'WM-AR'!$I$7:$AS$3267,28,FALSE),"")</f>
        <v>0</v>
      </c>
      <c r="AA420" s="766" t="str">
        <f>IFERROR(VLOOKUP($I420,'WM-AR'!$I$7:$AS$3267,29,FALSE),"")</f>
        <v>Material: (   )</v>
      </c>
      <c r="AB420" s="766">
        <f>IFERROR(VLOOKUP($I420,'WM-AR'!$I$7:$AS$3267,30,FALSE),"")</f>
        <v>0</v>
      </c>
      <c r="AC420" s="766">
        <f>IFERROR(VLOOKUP($I420,'WM-AR'!$I$7:$AS$3267,31,FALSE),"")</f>
        <v>0</v>
      </c>
      <c r="AD420" s="766">
        <f>IFERROR(VLOOKUP($I420,'WM-AR'!$I$7:$AS$3267,32,FALSE),"")</f>
        <v>0</v>
      </c>
      <c r="AE420" s="766">
        <f>IFERROR(VLOOKUP($I420,'WM-AR'!$I$7:$AS$3267,33,FALSE),"")</f>
        <v>0</v>
      </c>
      <c r="AF420" s="1313" t="str">
        <f>_xlfn.CONCAT("- Material: ( ",AF418," )")</f>
        <v>- Material: ( KSD3566 )</v>
      </c>
      <c r="AG420" s="1314" t="s">
        <v>3587</v>
      </c>
      <c r="AH420" s="1314" t="s">
        <v>3587</v>
      </c>
      <c r="AI420" s="1340"/>
      <c r="AJ420" s="1340" t="str">
        <f t="shared" si="83"/>
        <v>TON</v>
      </c>
      <c r="AK420" s="1267"/>
      <c r="AL420" s="88" t="str">
        <f>IF(AND(ISTEXT($E420),ISTEXT($B420)),"산출기준 &gt;&gt;  "&amp;_xlfn.XLOOKUP($E420,산출기준!$D:$D,산출기준!$E:$E,"매칭실패"),"")</f>
        <v/>
      </c>
    </row>
    <row r="421" spans="2:38" ht="49.9" customHeight="1" outlineLevel="1">
      <c r="B421" s="758"/>
      <c r="C421" s="759"/>
      <c r="D421" s="759"/>
      <c r="E421" s="759"/>
      <c r="F421" s="1315" t="s">
        <v>1976</v>
      </c>
      <c r="G421" s="759" t="str">
        <f>IF(IF(N421=0,"",N421)&amp;" | "&amp;IF(O421=0,"",O421)&amp;" | "&amp;IF(Q421=0,"",Q421)&amp;" | "&amp;IF(R421=0,"",R421)=" |  |  | ","",IF(N421=0,"",N421)&amp;" | "&amp;IF(O421=0,"",O421)&amp;" | "&amp;IF(Q421=0,"",Q421)&amp;" | "&amp;IF(R421=0,"",R421))</f>
        <v xml:space="preserve">Plates - Gusset, Stiffener, ETC |  |  | </v>
      </c>
      <c r="H421" s="1153" t="s">
        <v>3495</v>
      </c>
      <c r="I421" s="765" t="str">
        <f>LEFT(H421,14)</f>
        <v>S01AA009-00001</v>
      </c>
      <c r="J421" s="766"/>
      <c r="K421" s="766" t="s">
        <v>3496</v>
      </c>
      <c r="L421" s="766" t="s">
        <v>3497</v>
      </c>
      <c r="M421" s="766" t="s">
        <v>3498</v>
      </c>
      <c r="N421" s="766" t="s">
        <v>3499</v>
      </c>
      <c r="O421" s="766">
        <v>0</v>
      </c>
      <c r="P421" s="766">
        <v>0</v>
      </c>
      <c r="Q421" s="766">
        <v>0</v>
      </c>
      <c r="R421" s="766">
        <v>0</v>
      </c>
      <c r="S421" s="766">
        <v>0</v>
      </c>
      <c r="T421" s="766">
        <v>0</v>
      </c>
      <c r="U421" s="766">
        <v>0</v>
      </c>
      <c r="V421" s="766">
        <v>0</v>
      </c>
      <c r="W421" s="766">
        <v>0</v>
      </c>
      <c r="X421" s="766">
        <v>0</v>
      </c>
      <c r="Y421" s="766">
        <v>0</v>
      </c>
      <c r="Z421" s="766">
        <v>0</v>
      </c>
      <c r="AA421" s="766" t="s">
        <v>3500</v>
      </c>
      <c r="AB421" s="766">
        <v>0</v>
      </c>
      <c r="AC421" s="766">
        <v>0</v>
      </c>
      <c r="AD421" s="766">
        <v>0</v>
      </c>
      <c r="AE421" s="766">
        <v>0</v>
      </c>
      <c r="AF421" s="817"/>
      <c r="AG421" s="1314" t="s">
        <v>3588</v>
      </c>
      <c r="AH421" s="1314" t="s">
        <v>3588</v>
      </c>
      <c r="AI421" s="769"/>
      <c r="AJ421" s="769" t="str">
        <f>K421</f>
        <v>TON</v>
      </c>
      <c r="AK421" s="1341"/>
      <c r="AL421" s="88" t="s">
        <v>2965</v>
      </c>
    </row>
    <row r="422" spans="2:38" ht="49.9" customHeight="1" outlineLevel="1">
      <c r="B422" s="772"/>
      <c r="C422" s="773"/>
      <c r="D422" s="773"/>
      <c r="E422" s="773"/>
      <c r="F422" s="1083" t="s">
        <v>3502</v>
      </c>
      <c r="G422" s="759" t="str">
        <f t="shared" si="82"/>
        <v xml:space="preserve">for Non-Fireproofed Steel Surface |  |  | </v>
      </c>
      <c r="H422" s="816" t="s">
        <v>3503</v>
      </c>
      <c r="I422" s="765" t="str">
        <f t="shared" si="81"/>
        <v>S41AA051-00001</v>
      </c>
      <c r="J422" s="766"/>
      <c r="K422" s="766" t="str">
        <f>IFERROR(VLOOKUP($I422,'WM-AR'!$I$7:$AS$3267,34,FALSE),"")</f>
        <v>M2</v>
      </c>
      <c r="L422" s="766" t="str">
        <f>IFERROR(VLOOKUP($I422,'WM-AR'!$I$7:$AS$3267,4,FALSE),"")</f>
        <v>Steel Structure Paint Work</v>
      </c>
      <c r="M422" s="766" t="str">
        <f>IFERROR(VLOOKUP($I422,'WM-AR'!$I$7:$AS$3267,6,FALSE),"")</f>
        <v>Shelter/Building</v>
      </c>
      <c r="N422" s="766" t="str">
        <f>IFERROR(VLOOKUP($I422,'WM-AR'!$I$7:$AS$3267,8,FALSE),"")</f>
        <v>for Non-Fireproofed Steel Surface</v>
      </c>
      <c r="O422" s="766">
        <f>IFERROR(VLOOKUP($I422,'WM-AR'!$I$7:$AS$3267,10,FALSE),"")</f>
        <v>0</v>
      </c>
      <c r="P422" s="766">
        <f>IFERROR(VLOOKUP($I422,'WM-AR'!$I$7:$AS$3267,12,FALSE),"")</f>
        <v>0</v>
      </c>
      <c r="Q422" s="766" t="str">
        <f>IFERROR(VLOOKUP($I422,'WM-AR'!$I$7:$AS$3267,14,FALSE),"")</f>
        <v/>
      </c>
      <c r="R422" s="766" t="str">
        <f>IFERROR(VLOOKUP($I422,'WM-AR'!$I$7:$AS$3267,16,FALSE),"")</f>
        <v/>
      </c>
      <c r="S422" s="766" t="str">
        <f>IFERROR(VLOOKUP($I422,'WM-AR'!$I$7:$AS$3267,18,FALSE),"")</f>
        <v/>
      </c>
      <c r="T422" s="766" t="str">
        <f>IFERROR(VLOOKUP($I422,'WM-AR'!$I$7:$AS$3267,20,FALSE),"")</f>
        <v/>
      </c>
      <c r="U422" s="766" t="str">
        <f>IFERROR(VLOOKUP($I422,'WM-AR'!$I$7:$AS$3267,22,FALSE),"")</f>
        <v/>
      </c>
      <c r="V422" s="766" t="str">
        <f>IFERROR(VLOOKUP($I422,'WM-AR'!$I$7:$AS$3267,24,FALSE),"")</f>
        <v/>
      </c>
      <c r="W422" s="766">
        <f>IFERROR(VLOOKUP($I422,'WM-AR'!$I$7:$AS$3267,25,FALSE),"")</f>
        <v>0</v>
      </c>
      <c r="X422" s="766">
        <f>IFERROR(VLOOKUP($I422,'WM-AR'!$I$7:$AS$3267,26,FALSE),"")</f>
        <v>0</v>
      </c>
      <c r="Y422" s="766">
        <f>IFERROR(VLOOKUP($I422,'WM-AR'!$I$7:$AS$3267,27,FALSE),"")</f>
        <v>0</v>
      </c>
      <c r="Z422" s="766">
        <f>IFERROR(VLOOKUP($I422,'WM-AR'!$I$7:$AS$3267,28,FALSE),"")</f>
        <v>0</v>
      </c>
      <c r="AA422" s="766" t="str">
        <f>IFERROR(VLOOKUP($I422,'WM-AR'!$I$7:$AS$3267,29,FALSE),"")</f>
        <v>Material: (   )</v>
      </c>
      <c r="AB422" s="766">
        <f>IFERROR(VLOOKUP($I422,'WM-AR'!$I$7:$AS$3267,30,FALSE),"")</f>
        <v>0</v>
      </c>
      <c r="AC422" s="766">
        <f>IFERROR(VLOOKUP($I422,'WM-AR'!$I$7:$AS$3267,31,FALSE),"")</f>
        <v>0</v>
      </c>
      <c r="AD422" s="766">
        <f>IFERROR(VLOOKUP($I422,'WM-AR'!$I$7:$AS$3267,32,FALSE),"")</f>
        <v>0</v>
      </c>
      <c r="AE422" s="766">
        <f>IFERROR(VLOOKUP($I422,'WM-AR'!$I$7:$AS$3267,33,FALSE),"")</f>
        <v>0</v>
      </c>
      <c r="AF422" s="767"/>
      <c r="AG422" s="1342" t="s">
        <v>3589</v>
      </c>
      <c r="AH422" s="1342" t="s">
        <v>3589</v>
      </c>
      <c r="AI422" s="1340"/>
      <c r="AJ422" s="1340" t="str">
        <f t="shared" si="83"/>
        <v>M2</v>
      </c>
      <c r="AK422" s="1267"/>
      <c r="AL422" s="88" t="str">
        <f>IF(AND(ISTEXT($E422),ISTEXT($B422)),"산출기준 &gt;&gt;  "&amp;_xlfn.XLOOKUP($E422,산출기준!$D:$D,산출기준!$E:$E,"매칭실패"),"")</f>
        <v/>
      </c>
    </row>
    <row r="423" spans="2:38">
      <c r="B423" s="1127"/>
      <c r="C423" s="1165"/>
      <c r="D423" s="1165"/>
      <c r="E423" s="1165"/>
      <c r="F423" s="1165"/>
      <c r="G423" s="1131" t="s">
        <v>2349</v>
      </c>
      <c r="H423" s="1131"/>
      <c r="I423" s="1130" t="str">
        <f t="shared" si="81"/>
        <v/>
      </c>
      <c r="J423" s="1132"/>
      <c r="K423" s="1132" t="str">
        <f>IFERROR(VLOOKUP($I423,'WM-AR'!$I$7:$AS$3267,34,FALSE),"")</f>
        <v/>
      </c>
      <c r="L423" s="1132" t="str">
        <f>IFERROR(VLOOKUP($I423,'WM-AR'!$I$7:$AS$3267,4,FALSE),"")</f>
        <v/>
      </c>
      <c r="M423" s="1132" t="str">
        <f>IFERROR(VLOOKUP($I423,'WM-AR'!$I$7:$AS$3267,6,FALSE),"")</f>
        <v/>
      </c>
      <c r="N423" s="1132" t="str">
        <f>IFERROR(VLOOKUP($I423,'WM-AR'!$I$7:$AS$3267,8,FALSE),"")</f>
        <v/>
      </c>
      <c r="O423" s="1132" t="str">
        <f>IFERROR(VLOOKUP($I423,'WM-AR'!$I$7:$AS$3267,10,FALSE),"")</f>
        <v/>
      </c>
      <c r="P423" s="1132" t="str">
        <f>IFERROR(VLOOKUP($I423,'WM-AR'!$I$7:$AS$3267,12,FALSE),"")</f>
        <v/>
      </c>
      <c r="Q423" s="1132" t="str">
        <f>IFERROR(VLOOKUP($I423,'WM-AR'!$I$7:$AS$3267,14,FALSE),"")</f>
        <v/>
      </c>
      <c r="R423" s="1132" t="str">
        <f>IFERROR(VLOOKUP($I423,'WM-AR'!$I$7:$AS$3267,16,FALSE),"")</f>
        <v/>
      </c>
      <c r="S423" s="1132" t="str">
        <f>IFERROR(VLOOKUP($I423,'WM-AR'!$I$7:$AS$3267,18,FALSE),"")</f>
        <v/>
      </c>
      <c r="T423" s="1132" t="str">
        <f>IFERROR(VLOOKUP($I423,'WM-AR'!$I$7:$AS$3267,20,FALSE),"")</f>
        <v/>
      </c>
      <c r="U423" s="1132" t="str">
        <f>IFERROR(VLOOKUP($I423,'WM-AR'!$I$7:$AS$3267,22,FALSE),"")</f>
        <v/>
      </c>
      <c r="V423" s="1132" t="str">
        <f>IFERROR(VLOOKUP($I423,'WM-AR'!$I$7:$AS$3267,24,FALSE),"")</f>
        <v/>
      </c>
      <c r="W423" s="1132" t="str">
        <f>IFERROR(VLOOKUP($I423,'WM-AR'!$I$7:$AS$3267,25,FALSE),"")</f>
        <v/>
      </c>
      <c r="X423" s="1132" t="str">
        <f>IFERROR(VLOOKUP($I423,'WM-AR'!$I$7:$AS$3267,26,FALSE),"")</f>
        <v/>
      </c>
      <c r="Y423" s="1132" t="str">
        <f>IFERROR(VLOOKUP($I423,'WM-AR'!$I$7:$AS$3267,27,FALSE),"")</f>
        <v/>
      </c>
      <c r="Z423" s="1132" t="str">
        <f>IFERROR(VLOOKUP($I423,'WM-AR'!$I$7:$AS$3267,28,FALSE),"")</f>
        <v/>
      </c>
      <c r="AA423" s="1132" t="str">
        <f>IFERROR(VLOOKUP($I423,'WM-AR'!$I$7:$AS$3267,29,FALSE),"")</f>
        <v/>
      </c>
      <c r="AB423" s="1132" t="str">
        <f>IFERROR(VLOOKUP($I423,'WM-AR'!$I$7:$AS$3267,30,FALSE),"")</f>
        <v/>
      </c>
      <c r="AC423" s="1132" t="str">
        <f>IFERROR(VLOOKUP($I423,'WM-AR'!$I$7:$AS$3267,31,FALSE),"")</f>
        <v/>
      </c>
      <c r="AD423" s="1132" t="str">
        <f>IFERROR(VLOOKUP($I423,'WM-AR'!$I$7:$AS$3267,32,FALSE),"")</f>
        <v/>
      </c>
      <c r="AE423" s="1132" t="str">
        <f>IFERROR(VLOOKUP($I423,'WM-AR'!$I$7:$AS$3267,33,FALSE),"")</f>
        <v/>
      </c>
      <c r="AF423" s="1190" t="s">
        <v>3561</v>
      </c>
      <c r="AG423" s="1134"/>
      <c r="AH423" s="1134"/>
      <c r="AI423" s="1135"/>
      <c r="AJ423" s="1135" t="str">
        <f t="shared" si="83"/>
        <v/>
      </c>
      <c r="AK423" s="1136"/>
      <c r="AL423" s="88" t="str">
        <f>IF(AND(ISTEXT($E423),ISTEXT($B423)),"산출기준 &gt;&gt;  "&amp;_xlfn.XLOOKUP($E423,산출기준!$D:$D,산출기준!$E:$E,"매칭실패"),"")</f>
        <v/>
      </c>
    </row>
    <row r="424" spans="2:38">
      <c r="B424" s="1111"/>
      <c r="C424" s="1166"/>
      <c r="D424" s="1166"/>
      <c r="E424" s="1166"/>
      <c r="F424" s="1166"/>
      <c r="G424" s="843"/>
      <c r="H424" s="843"/>
      <c r="I424" s="712" t="str">
        <f t="shared" si="81"/>
        <v/>
      </c>
      <c r="J424" s="714"/>
      <c r="K424" s="714" t="str">
        <f>IFERROR(VLOOKUP($I424,'WM-AR'!$I$7:$AS$3267,34,FALSE),"")</f>
        <v/>
      </c>
      <c r="L424" s="714" t="str">
        <f>IFERROR(VLOOKUP($I424,'WM-AR'!$I$7:$AS$3267,4,FALSE),"")</f>
        <v/>
      </c>
      <c r="M424" s="714" t="str">
        <f>IFERROR(VLOOKUP($I424,'WM-AR'!$I$7:$AS$3267,6,FALSE),"")</f>
        <v/>
      </c>
      <c r="N424" s="714" t="str">
        <f>IFERROR(VLOOKUP($I424,'WM-AR'!$I$7:$AS$3267,8,FALSE),"")</f>
        <v/>
      </c>
      <c r="O424" s="714" t="str">
        <f>IFERROR(VLOOKUP($I424,'WM-AR'!$I$7:$AS$3267,10,FALSE),"")</f>
        <v/>
      </c>
      <c r="P424" s="714" t="str">
        <f>IFERROR(VLOOKUP($I424,'WM-AR'!$I$7:$AS$3267,12,FALSE),"")</f>
        <v/>
      </c>
      <c r="Q424" s="714" t="str">
        <f>IFERROR(VLOOKUP($I424,'WM-AR'!$I$7:$AS$3267,14,FALSE),"")</f>
        <v/>
      </c>
      <c r="R424" s="714" t="str">
        <f>IFERROR(VLOOKUP($I424,'WM-AR'!$I$7:$AS$3267,16,FALSE),"")</f>
        <v/>
      </c>
      <c r="S424" s="714" t="str">
        <f>IFERROR(VLOOKUP($I424,'WM-AR'!$I$7:$AS$3267,18,FALSE),"")</f>
        <v/>
      </c>
      <c r="T424" s="714" t="str">
        <f>IFERROR(VLOOKUP($I424,'WM-AR'!$I$7:$AS$3267,20,FALSE),"")</f>
        <v/>
      </c>
      <c r="U424" s="714" t="str">
        <f>IFERROR(VLOOKUP($I424,'WM-AR'!$I$7:$AS$3267,22,FALSE),"")</f>
        <v/>
      </c>
      <c r="V424" s="714" t="str">
        <f>IFERROR(VLOOKUP($I424,'WM-AR'!$I$7:$AS$3267,24,FALSE),"")</f>
        <v/>
      </c>
      <c r="W424" s="714" t="str">
        <f>IFERROR(VLOOKUP($I424,'WM-AR'!$I$7:$AS$3267,25,FALSE),"")</f>
        <v/>
      </c>
      <c r="X424" s="714" t="str">
        <f>IFERROR(VLOOKUP($I424,'WM-AR'!$I$7:$AS$3267,26,FALSE),"")</f>
        <v/>
      </c>
      <c r="Y424" s="714" t="str">
        <f>IFERROR(VLOOKUP($I424,'WM-AR'!$I$7:$AS$3267,27,FALSE),"")</f>
        <v/>
      </c>
      <c r="Z424" s="714" t="str">
        <f>IFERROR(VLOOKUP($I424,'WM-AR'!$I$7:$AS$3267,28,FALSE),"")</f>
        <v/>
      </c>
      <c r="AA424" s="714" t="str">
        <f>IFERROR(VLOOKUP($I424,'WM-AR'!$I$7:$AS$3267,29,FALSE),"")</f>
        <v/>
      </c>
      <c r="AB424" s="714" t="str">
        <f>IFERROR(VLOOKUP($I424,'WM-AR'!$I$7:$AS$3267,30,FALSE),"")</f>
        <v/>
      </c>
      <c r="AC424" s="714" t="str">
        <f>IFERROR(VLOOKUP($I424,'WM-AR'!$I$7:$AS$3267,31,FALSE),"")</f>
        <v/>
      </c>
      <c r="AD424" s="714" t="str">
        <f>IFERROR(VLOOKUP($I424,'WM-AR'!$I$7:$AS$3267,32,FALSE),"")</f>
        <v/>
      </c>
      <c r="AE424" s="714" t="str">
        <f>IFERROR(VLOOKUP($I424,'WM-AR'!$I$7:$AS$3267,33,FALSE),"")</f>
        <v/>
      </c>
      <c r="AF424" s="938"/>
      <c r="AG424" s="852"/>
      <c r="AH424" s="852"/>
      <c r="AI424" s="854"/>
      <c r="AJ424" s="854" t="str">
        <f t="shared" si="83"/>
        <v/>
      </c>
      <c r="AK424" s="1114"/>
      <c r="AL424" s="88" t="str">
        <f>IF(AND(ISTEXT($E424),ISTEXT($B424)),"산출기준 &gt;&gt;  "&amp;_xlfn.XLOOKUP($E424,산출기준!$D:$D,산출기준!$E:$E,"매칭실패"),"")</f>
        <v/>
      </c>
    </row>
    <row r="425" spans="2:38">
      <c r="B425" s="1111"/>
      <c r="C425" s="1166"/>
      <c r="D425" s="1166"/>
      <c r="E425" s="1166"/>
      <c r="F425" s="1166"/>
      <c r="G425" s="843"/>
      <c r="H425" s="843"/>
      <c r="I425" s="712" t="str">
        <f t="shared" si="81"/>
        <v/>
      </c>
      <c r="J425" s="714"/>
      <c r="K425" s="714" t="str">
        <f>IFERROR(VLOOKUP($I425,'WM-AR'!$I$7:$AS$3267,34,FALSE),"")</f>
        <v/>
      </c>
      <c r="L425" s="714" t="str">
        <f>IFERROR(VLOOKUP($I425,'WM-AR'!$I$7:$AS$3267,4,FALSE),"")</f>
        <v/>
      </c>
      <c r="M425" s="714" t="str">
        <f>IFERROR(VLOOKUP($I425,'WM-AR'!$I$7:$AS$3267,6,FALSE),"")</f>
        <v/>
      </c>
      <c r="N425" s="714" t="str">
        <f>IFERROR(VLOOKUP($I425,'WM-AR'!$I$7:$AS$3267,8,FALSE),"")</f>
        <v/>
      </c>
      <c r="O425" s="714" t="str">
        <f>IFERROR(VLOOKUP($I425,'WM-AR'!$I$7:$AS$3267,10,FALSE),"")</f>
        <v/>
      </c>
      <c r="P425" s="714" t="str">
        <f>IFERROR(VLOOKUP($I425,'WM-AR'!$I$7:$AS$3267,12,FALSE),"")</f>
        <v/>
      </c>
      <c r="Q425" s="714" t="str">
        <f>IFERROR(VLOOKUP($I425,'WM-AR'!$I$7:$AS$3267,14,FALSE),"")</f>
        <v/>
      </c>
      <c r="R425" s="714" t="str">
        <f>IFERROR(VLOOKUP($I425,'WM-AR'!$I$7:$AS$3267,16,FALSE),"")</f>
        <v/>
      </c>
      <c r="S425" s="714" t="str">
        <f>IFERROR(VLOOKUP($I425,'WM-AR'!$I$7:$AS$3267,18,FALSE),"")</f>
        <v/>
      </c>
      <c r="T425" s="714" t="str">
        <f>IFERROR(VLOOKUP($I425,'WM-AR'!$I$7:$AS$3267,20,FALSE),"")</f>
        <v/>
      </c>
      <c r="U425" s="714" t="str">
        <f>IFERROR(VLOOKUP($I425,'WM-AR'!$I$7:$AS$3267,22,FALSE),"")</f>
        <v/>
      </c>
      <c r="V425" s="714" t="str">
        <f>IFERROR(VLOOKUP($I425,'WM-AR'!$I$7:$AS$3267,24,FALSE),"")</f>
        <v/>
      </c>
      <c r="W425" s="714" t="str">
        <f>IFERROR(VLOOKUP($I425,'WM-AR'!$I$7:$AS$3267,25,FALSE),"")</f>
        <v/>
      </c>
      <c r="X425" s="714" t="str">
        <f>IFERROR(VLOOKUP($I425,'WM-AR'!$I$7:$AS$3267,26,FALSE),"")</f>
        <v/>
      </c>
      <c r="Y425" s="714" t="str">
        <f>IFERROR(VLOOKUP($I425,'WM-AR'!$I$7:$AS$3267,27,FALSE),"")</f>
        <v/>
      </c>
      <c r="Z425" s="714" t="str">
        <f>IFERROR(VLOOKUP($I425,'WM-AR'!$I$7:$AS$3267,28,FALSE),"")</f>
        <v/>
      </c>
      <c r="AA425" s="714" t="str">
        <f>IFERROR(VLOOKUP($I425,'WM-AR'!$I$7:$AS$3267,29,FALSE),"")</f>
        <v/>
      </c>
      <c r="AB425" s="714" t="str">
        <f>IFERROR(VLOOKUP($I425,'WM-AR'!$I$7:$AS$3267,30,FALSE),"")</f>
        <v/>
      </c>
      <c r="AC425" s="714" t="str">
        <f>IFERROR(VLOOKUP($I425,'WM-AR'!$I$7:$AS$3267,31,FALSE),"")</f>
        <v/>
      </c>
      <c r="AD425" s="714" t="str">
        <f>IFERROR(VLOOKUP($I425,'WM-AR'!$I$7:$AS$3267,32,FALSE),"")</f>
        <v/>
      </c>
      <c r="AE425" s="714" t="str">
        <f>IFERROR(VLOOKUP($I425,'WM-AR'!$I$7:$AS$3267,33,FALSE),"")</f>
        <v/>
      </c>
      <c r="AF425" s="938"/>
      <c r="AG425" s="852"/>
      <c r="AH425" s="852"/>
      <c r="AI425" s="854"/>
      <c r="AJ425" s="854" t="str">
        <f t="shared" si="83"/>
        <v/>
      </c>
      <c r="AK425" s="1114"/>
      <c r="AL425" s="88" t="str">
        <f>IF(AND(ISTEXT($E425),ISTEXT($B425)),"산출기준 &gt;&gt;  "&amp;_xlfn.XLOOKUP($E425,산출기준!$D:$D,산출기준!$E:$E,"매칭실패"),"")</f>
        <v/>
      </c>
    </row>
    <row r="426" spans="2:38">
      <c r="B426" s="1111"/>
      <c r="C426" s="1166"/>
      <c r="D426" s="1166"/>
      <c r="E426" s="1166"/>
      <c r="F426" s="1166"/>
      <c r="G426" s="843"/>
      <c r="H426" s="843"/>
      <c r="I426" s="712" t="str">
        <f t="shared" si="81"/>
        <v/>
      </c>
      <c r="J426" s="714"/>
      <c r="K426" s="714" t="str">
        <f>IFERROR(VLOOKUP($I426,'WM-AR'!$I$7:$AS$3267,34,FALSE),"")</f>
        <v/>
      </c>
      <c r="L426" s="714" t="str">
        <f>IFERROR(VLOOKUP($I426,'WM-AR'!$I$7:$AS$3267,4,FALSE),"")</f>
        <v/>
      </c>
      <c r="M426" s="714" t="str">
        <f>IFERROR(VLOOKUP($I426,'WM-AR'!$I$7:$AS$3267,6,FALSE),"")</f>
        <v/>
      </c>
      <c r="N426" s="714" t="str">
        <f>IFERROR(VLOOKUP($I426,'WM-AR'!$I$7:$AS$3267,8,FALSE),"")</f>
        <v/>
      </c>
      <c r="O426" s="714" t="str">
        <f>IFERROR(VLOOKUP($I426,'WM-AR'!$I$7:$AS$3267,10,FALSE),"")</f>
        <v/>
      </c>
      <c r="P426" s="714" t="str">
        <f>IFERROR(VLOOKUP($I426,'WM-AR'!$I$7:$AS$3267,12,FALSE),"")</f>
        <v/>
      </c>
      <c r="Q426" s="714" t="str">
        <f>IFERROR(VLOOKUP($I426,'WM-AR'!$I$7:$AS$3267,14,FALSE),"")</f>
        <v/>
      </c>
      <c r="R426" s="714" t="str">
        <f>IFERROR(VLOOKUP($I426,'WM-AR'!$I$7:$AS$3267,16,FALSE),"")</f>
        <v/>
      </c>
      <c r="S426" s="714" t="str">
        <f>IFERROR(VLOOKUP($I426,'WM-AR'!$I$7:$AS$3267,18,FALSE),"")</f>
        <v/>
      </c>
      <c r="T426" s="714" t="str">
        <f>IFERROR(VLOOKUP($I426,'WM-AR'!$I$7:$AS$3267,20,FALSE),"")</f>
        <v/>
      </c>
      <c r="U426" s="714" t="str">
        <f>IFERROR(VLOOKUP($I426,'WM-AR'!$I$7:$AS$3267,22,FALSE),"")</f>
        <v/>
      </c>
      <c r="V426" s="714" t="str">
        <f>IFERROR(VLOOKUP($I426,'WM-AR'!$I$7:$AS$3267,24,FALSE),"")</f>
        <v/>
      </c>
      <c r="W426" s="714" t="str">
        <f>IFERROR(VLOOKUP($I426,'WM-AR'!$I$7:$AS$3267,25,FALSE),"")</f>
        <v/>
      </c>
      <c r="X426" s="714" t="str">
        <f>IFERROR(VLOOKUP($I426,'WM-AR'!$I$7:$AS$3267,26,FALSE),"")</f>
        <v/>
      </c>
      <c r="Y426" s="714" t="str">
        <f>IFERROR(VLOOKUP($I426,'WM-AR'!$I$7:$AS$3267,27,FALSE),"")</f>
        <v/>
      </c>
      <c r="Z426" s="714" t="str">
        <f>IFERROR(VLOOKUP($I426,'WM-AR'!$I$7:$AS$3267,28,FALSE),"")</f>
        <v/>
      </c>
      <c r="AA426" s="714" t="str">
        <f>IFERROR(VLOOKUP($I426,'WM-AR'!$I$7:$AS$3267,29,FALSE),"")</f>
        <v/>
      </c>
      <c r="AB426" s="714" t="str">
        <f>IFERROR(VLOOKUP($I426,'WM-AR'!$I$7:$AS$3267,30,FALSE),"")</f>
        <v/>
      </c>
      <c r="AC426" s="714" t="str">
        <f>IFERROR(VLOOKUP($I426,'WM-AR'!$I$7:$AS$3267,31,FALSE),"")</f>
        <v/>
      </c>
      <c r="AD426" s="714" t="str">
        <f>IFERROR(VLOOKUP($I426,'WM-AR'!$I$7:$AS$3267,32,FALSE),"")</f>
        <v/>
      </c>
      <c r="AE426" s="714" t="str">
        <f>IFERROR(VLOOKUP($I426,'WM-AR'!$I$7:$AS$3267,33,FALSE),"")</f>
        <v/>
      </c>
      <c r="AF426" s="938"/>
      <c r="AG426" s="852"/>
      <c r="AH426" s="852"/>
      <c r="AI426" s="854"/>
      <c r="AJ426" s="854" t="str">
        <f t="shared" si="83"/>
        <v/>
      </c>
      <c r="AK426" s="1114"/>
      <c r="AL426" s="88" t="str">
        <f>IF(AND(ISTEXT($E426),ISTEXT($B426)),"산출기준 &gt;&gt;  "&amp;_xlfn.XLOOKUP($E426,산출기준!$D:$D,산출기준!$E:$E,"매칭실패"),"")</f>
        <v/>
      </c>
    </row>
    <row r="427" spans="2:38">
      <c r="B427" s="1111"/>
      <c r="C427" s="1166"/>
      <c r="D427" s="1166"/>
      <c r="E427" s="1166"/>
      <c r="F427" s="1166"/>
      <c r="G427" s="843"/>
      <c r="H427" s="843"/>
      <c r="I427" s="712" t="str">
        <f t="shared" si="81"/>
        <v/>
      </c>
      <c r="J427" s="714"/>
      <c r="K427" s="714" t="str">
        <f>IFERROR(VLOOKUP($I427,'WM-AR'!$I$7:$AS$3267,34,FALSE),"")</f>
        <v/>
      </c>
      <c r="L427" s="714" t="str">
        <f>IFERROR(VLOOKUP($I427,'WM-AR'!$I$7:$AS$3267,4,FALSE),"")</f>
        <v/>
      </c>
      <c r="M427" s="714" t="str">
        <f>IFERROR(VLOOKUP($I427,'WM-AR'!$I$7:$AS$3267,6,FALSE),"")</f>
        <v/>
      </c>
      <c r="N427" s="714" t="str">
        <f>IFERROR(VLOOKUP($I427,'WM-AR'!$I$7:$AS$3267,8,FALSE),"")</f>
        <v/>
      </c>
      <c r="O427" s="714" t="str">
        <f>IFERROR(VLOOKUP($I427,'WM-AR'!$I$7:$AS$3267,10,FALSE),"")</f>
        <v/>
      </c>
      <c r="P427" s="714" t="str">
        <f>IFERROR(VLOOKUP($I427,'WM-AR'!$I$7:$AS$3267,12,FALSE),"")</f>
        <v/>
      </c>
      <c r="Q427" s="714" t="str">
        <f>IFERROR(VLOOKUP($I427,'WM-AR'!$I$7:$AS$3267,14,FALSE),"")</f>
        <v/>
      </c>
      <c r="R427" s="714" t="str">
        <f>IFERROR(VLOOKUP($I427,'WM-AR'!$I$7:$AS$3267,16,FALSE),"")</f>
        <v/>
      </c>
      <c r="S427" s="714" t="str">
        <f>IFERROR(VLOOKUP($I427,'WM-AR'!$I$7:$AS$3267,18,FALSE),"")</f>
        <v/>
      </c>
      <c r="T427" s="714" t="str">
        <f>IFERROR(VLOOKUP($I427,'WM-AR'!$I$7:$AS$3267,20,FALSE),"")</f>
        <v/>
      </c>
      <c r="U427" s="714" t="str">
        <f>IFERROR(VLOOKUP($I427,'WM-AR'!$I$7:$AS$3267,22,FALSE),"")</f>
        <v/>
      </c>
      <c r="V427" s="714" t="str">
        <f>IFERROR(VLOOKUP($I427,'WM-AR'!$I$7:$AS$3267,24,FALSE),"")</f>
        <v/>
      </c>
      <c r="W427" s="714" t="str">
        <f>IFERROR(VLOOKUP($I427,'WM-AR'!$I$7:$AS$3267,25,FALSE),"")</f>
        <v/>
      </c>
      <c r="X427" s="714" t="str">
        <f>IFERROR(VLOOKUP($I427,'WM-AR'!$I$7:$AS$3267,26,FALSE),"")</f>
        <v/>
      </c>
      <c r="Y427" s="714" t="str">
        <f>IFERROR(VLOOKUP($I427,'WM-AR'!$I$7:$AS$3267,27,FALSE),"")</f>
        <v/>
      </c>
      <c r="Z427" s="714" t="str">
        <f>IFERROR(VLOOKUP($I427,'WM-AR'!$I$7:$AS$3267,28,FALSE),"")</f>
        <v/>
      </c>
      <c r="AA427" s="714" t="str">
        <f>IFERROR(VLOOKUP($I427,'WM-AR'!$I$7:$AS$3267,29,FALSE),"")</f>
        <v/>
      </c>
      <c r="AB427" s="714" t="str">
        <f>IFERROR(VLOOKUP($I427,'WM-AR'!$I$7:$AS$3267,30,FALSE),"")</f>
        <v/>
      </c>
      <c r="AC427" s="714" t="str">
        <f>IFERROR(VLOOKUP($I427,'WM-AR'!$I$7:$AS$3267,31,FALSE),"")</f>
        <v/>
      </c>
      <c r="AD427" s="714" t="str">
        <f>IFERROR(VLOOKUP($I427,'WM-AR'!$I$7:$AS$3267,32,FALSE),"")</f>
        <v/>
      </c>
      <c r="AE427" s="714" t="str">
        <f>IFERROR(VLOOKUP($I427,'WM-AR'!$I$7:$AS$3267,33,FALSE),"")</f>
        <v/>
      </c>
      <c r="AF427" s="938"/>
      <c r="AG427" s="852"/>
      <c r="AH427" s="852"/>
      <c r="AI427" s="854"/>
      <c r="AJ427" s="854" t="str">
        <f t="shared" si="83"/>
        <v/>
      </c>
      <c r="AK427" s="1114"/>
      <c r="AL427" s="88" t="str">
        <f>IF(AND(ISTEXT($E427),ISTEXT($B427)),"산출기준 &gt;&gt;  "&amp;_xlfn.XLOOKUP($E427,산출기준!$D:$D,산출기준!$E:$E,"매칭실패"),"")</f>
        <v/>
      </c>
    </row>
    <row r="428" spans="2:38">
      <c r="B428" s="1111"/>
      <c r="C428" s="1166"/>
      <c r="D428" s="1166"/>
      <c r="E428" s="1166"/>
      <c r="F428" s="1166"/>
      <c r="G428" s="843"/>
      <c r="H428" s="843"/>
      <c r="I428" s="712" t="str">
        <f t="shared" si="81"/>
        <v/>
      </c>
      <c r="J428" s="714"/>
      <c r="K428" s="714" t="str">
        <f>IFERROR(VLOOKUP($I428,'WM-AR'!$I$7:$AS$3267,34,FALSE),"")</f>
        <v/>
      </c>
      <c r="L428" s="714" t="str">
        <f>IFERROR(VLOOKUP($I428,'WM-AR'!$I$7:$AS$3267,4,FALSE),"")</f>
        <v/>
      </c>
      <c r="M428" s="714" t="str">
        <f>IFERROR(VLOOKUP($I428,'WM-AR'!$I$7:$AS$3267,6,FALSE),"")</f>
        <v/>
      </c>
      <c r="N428" s="714" t="str">
        <f>IFERROR(VLOOKUP($I428,'WM-AR'!$I$7:$AS$3267,8,FALSE),"")</f>
        <v/>
      </c>
      <c r="O428" s="714" t="str">
        <f>IFERROR(VLOOKUP($I428,'WM-AR'!$I$7:$AS$3267,10,FALSE),"")</f>
        <v/>
      </c>
      <c r="P428" s="714" t="str">
        <f>IFERROR(VLOOKUP($I428,'WM-AR'!$I$7:$AS$3267,12,FALSE),"")</f>
        <v/>
      </c>
      <c r="Q428" s="714" t="str">
        <f>IFERROR(VLOOKUP($I428,'WM-AR'!$I$7:$AS$3267,14,FALSE),"")</f>
        <v/>
      </c>
      <c r="R428" s="714" t="str">
        <f>IFERROR(VLOOKUP($I428,'WM-AR'!$I$7:$AS$3267,16,FALSE),"")</f>
        <v/>
      </c>
      <c r="S428" s="714" t="str">
        <f>IFERROR(VLOOKUP($I428,'WM-AR'!$I$7:$AS$3267,18,FALSE),"")</f>
        <v/>
      </c>
      <c r="T428" s="714" t="str">
        <f>IFERROR(VLOOKUP($I428,'WM-AR'!$I$7:$AS$3267,20,FALSE),"")</f>
        <v/>
      </c>
      <c r="U428" s="714" t="str">
        <f>IFERROR(VLOOKUP($I428,'WM-AR'!$I$7:$AS$3267,22,FALSE),"")</f>
        <v/>
      </c>
      <c r="V428" s="714" t="str">
        <f>IFERROR(VLOOKUP($I428,'WM-AR'!$I$7:$AS$3267,24,FALSE),"")</f>
        <v/>
      </c>
      <c r="W428" s="714" t="str">
        <f>IFERROR(VLOOKUP($I428,'WM-AR'!$I$7:$AS$3267,25,FALSE),"")</f>
        <v/>
      </c>
      <c r="X428" s="714" t="str">
        <f>IFERROR(VLOOKUP($I428,'WM-AR'!$I$7:$AS$3267,26,FALSE),"")</f>
        <v/>
      </c>
      <c r="Y428" s="714" t="str">
        <f>IFERROR(VLOOKUP($I428,'WM-AR'!$I$7:$AS$3267,27,FALSE),"")</f>
        <v/>
      </c>
      <c r="Z428" s="714" t="str">
        <f>IFERROR(VLOOKUP($I428,'WM-AR'!$I$7:$AS$3267,28,FALSE),"")</f>
        <v/>
      </c>
      <c r="AA428" s="714" t="str">
        <f>IFERROR(VLOOKUP($I428,'WM-AR'!$I$7:$AS$3267,29,FALSE),"")</f>
        <v/>
      </c>
      <c r="AB428" s="714" t="str">
        <f>IFERROR(VLOOKUP($I428,'WM-AR'!$I$7:$AS$3267,30,FALSE),"")</f>
        <v/>
      </c>
      <c r="AC428" s="714" t="str">
        <f>IFERROR(VLOOKUP($I428,'WM-AR'!$I$7:$AS$3267,31,FALSE),"")</f>
        <v/>
      </c>
      <c r="AD428" s="714" t="str">
        <f>IFERROR(VLOOKUP($I428,'WM-AR'!$I$7:$AS$3267,32,FALSE),"")</f>
        <v/>
      </c>
      <c r="AE428" s="714" t="str">
        <f>IFERROR(VLOOKUP($I428,'WM-AR'!$I$7:$AS$3267,33,FALSE),"")</f>
        <v/>
      </c>
      <c r="AF428" s="938"/>
      <c r="AG428" s="852"/>
      <c r="AH428" s="852"/>
      <c r="AI428" s="854"/>
      <c r="AJ428" s="854" t="str">
        <f t="shared" si="83"/>
        <v/>
      </c>
      <c r="AK428" s="1114"/>
      <c r="AL428" s="88" t="str">
        <f>IF(AND(ISTEXT($E428),ISTEXT($B428)),"산출기준 &gt;&gt;  "&amp;_xlfn.XLOOKUP($E428,산출기준!$D:$D,산출기준!$E:$E,"매칭실패"),"")</f>
        <v/>
      </c>
    </row>
    <row r="429" spans="2:38">
      <c r="B429" s="1111"/>
      <c r="C429" s="1166"/>
      <c r="D429" s="1166"/>
      <c r="E429" s="1166"/>
      <c r="F429" s="1166"/>
      <c r="G429" s="843"/>
      <c r="H429" s="843"/>
      <c r="I429" s="712" t="str">
        <f t="shared" si="81"/>
        <v/>
      </c>
      <c r="J429" s="714"/>
      <c r="K429" s="714" t="str">
        <f>IFERROR(VLOOKUP($I429,'WM-AR'!$I$7:$AS$3267,34,FALSE),"")</f>
        <v/>
      </c>
      <c r="L429" s="714" t="str">
        <f>IFERROR(VLOOKUP($I429,'WM-AR'!$I$7:$AS$3267,4,FALSE),"")</f>
        <v/>
      </c>
      <c r="M429" s="714" t="str">
        <f>IFERROR(VLOOKUP($I429,'WM-AR'!$I$7:$AS$3267,6,FALSE),"")</f>
        <v/>
      </c>
      <c r="N429" s="714" t="str">
        <f>IFERROR(VLOOKUP($I429,'WM-AR'!$I$7:$AS$3267,8,FALSE),"")</f>
        <v/>
      </c>
      <c r="O429" s="714" t="str">
        <f>IFERROR(VLOOKUP($I429,'WM-AR'!$I$7:$AS$3267,10,FALSE),"")</f>
        <v/>
      </c>
      <c r="P429" s="714" t="str">
        <f>IFERROR(VLOOKUP($I429,'WM-AR'!$I$7:$AS$3267,12,FALSE),"")</f>
        <v/>
      </c>
      <c r="Q429" s="714" t="str">
        <f>IFERROR(VLOOKUP($I429,'WM-AR'!$I$7:$AS$3267,14,FALSE),"")</f>
        <v/>
      </c>
      <c r="R429" s="714" t="str">
        <f>IFERROR(VLOOKUP($I429,'WM-AR'!$I$7:$AS$3267,16,FALSE),"")</f>
        <v/>
      </c>
      <c r="S429" s="714" t="str">
        <f>IFERROR(VLOOKUP($I429,'WM-AR'!$I$7:$AS$3267,18,FALSE),"")</f>
        <v/>
      </c>
      <c r="T429" s="714" t="str">
        <f>IFERROR(VLOOKUP($I429,'WM-AR'!$I$7:$AS$3267,20,FALSE),"")</f>
        <v/>
      </c>
      <c r="U429" s="714" t="str">
        <f>IFERROR(VLOOKUP($I429,'WM-AR'!$I$7:$AS$3267,22,FALSE),"")</f>
        <v/>
      </c>
      <c r="V429" s="714" t="str">
        <f>IFERROR(VLOOKUP($I429,'WM-AR'!$I$7:$AS$3267,24,FALSE),"")</f>
        <v/>
      </c>
      <c r="W429" s="714" t="str">
        <f>IFERROR(VLOOKUP($I429,'WM-AR'!$I$7:$AS$3267,25,FALSE),"")</f>
        <v/>
      </c>
      <c r="X429" s="714" t="str">
        <f>IFERROR(VLOOKUP($I429,'WM-AR'!$I$7:$AS$3267,26,FALSE),"")</f>
        <v/>
      </c>
      <c r="Y429" s="714" t="str">
        <f>IFERROR(VLOOKUP($I429,'WM-AR'!$I$7:$AS$3267,27,FALSE),"")</f>
        <v/>
      </c>
      <c r="Z429" s="714" t="str">
        <f>IFERROR(VLOOKUP($I429,'WM-AR'!$I$7:$AS$3267,28,FALSE),"")</f>
        <v/>
      </c>
      <c r="AA429" s="714" t="str">
        <f>IFERROR(VLOOKUP($I429,'WM-AR'!$I$7:$AS$3267,29,FALSE),"")</f>
        <v/>
      </c>
      <c r="AB429" s="714" t="str">
        <f>IFERROR(VLOOKUP($I429,'WM-AR'!$I$7:$AS$3267,30,FALSE),"")</f>
        <v/>
      </c>
      <c r="AC429" s="714" t="str">
        <f>IFERROR(VLOOKUP($I429,'WM-AR'!$I$7:$AS$3267,31,FALSE),"")</f>
        <v/>
      </c>
      <c r="AD429" s="714" t="str">
        <f>IFERROR(VLOOKUP($I429,'WM-AR'!$I$7:$AS$3267,32,FALSE),"")</f>
        <v/>
      </c>
      <c r="AE429" s="714" t="str">
        <f>IFERROR(VLOOKUP($I429,'WM-AR'!$I$7:$AS$3267,33,FALSE),"")</f>
        <v/>
      </c>
      <c r="AF429" s="938"/>
      <c r="AG429" s="852"/>
      <c r="AH429" s="852"/>
      <c r="AI429" s="854"/>
      <c r="AJ429" s="854" t="str">
        <f t="shared" si="83"/>
        <v/>
      </c>
      <c r="AK429" s="1114"/>
      <c r="AL429" s="88" t="str">
        <f>IF(AND(ISTEXT($E429),ISTEXT($B429)),"산출기준 &gt;&gt;  "&amp;_xlfn.XLOOKUP($E429,산출기준!$D:$D,산출기준!$E:$E,"매칭실패"),"")</f>
        <v/>
      </c>
    </row>
    <row r="430" spans="2:38">
      <c r="B430" s="1116"/>
      <c r="C430" s="1167"/>
      <c r="D430" s="1167"/>
      <c r="E430" s="1167"/>
      <c r="F430" s="1167"/>
      <c r="G430" s="1120"/>
      <c r="H430" s="1120"/>
      <c r="I430" s="1119" t="str">
        <f t="shared" si="81"/>
        <v/>
      </c>
      <c r="J430" s="1121"/>
      <c r="K430" s="1121" t="str">
        <f>IFERROR(VLOOKUP($I430,'WM-AR'!$I$7:$AS$3267,34,FALSE),"")</f>
        <v/>
      </c>
      <c r="L430" s="1121" t="str">
        <f>IFERROR(VLOOKUP($I430,'WM-AR'!$I$7:$AS$3267,4,FALSE),"")</f>
        <v/>
      </c>
      <c r="M430" s="1121" t="str">
        <f>IFERROR(VLOOKUP($I430,'WM-AR'!$I$7:$AS$3267,6,FALSE),"")</f>
        <v/>
      </c>
      <c r="N430" s="1121" t="str">
        <f>IFERROR(VLOOKUP($I430,'WM-AR'!$I$7:$AS$3267,8,FALSE),"")</f>
        <v/>
      </c>
      <c r="O430" s="1121" t="str">
        <f>IFERROR(VLOOKUP($I430,'WM-AR'!$I$7:$AS$3267,10,FALSE),"")</f>
        <v/>
      </c>
      <c r="P430" s="1121" t="str">
        <f>IFERROR(VLOOKUP($I430,'WM-AR'!$I$7:$AS$3267,12,FALSE),"")</f>
        <v/>
      </c>
      <c r="Q430" s="1121" t="str">
        <f>IFERROR(VLOOKUP($I430,'WM-AR'!$I$7:$AS$3267,14,FALSE),"")</f>
        <v/>
      </c>
      <c r="R430" s="1121" t="str">
        <f>IFERROR(VLOOKUP($I430,'WM-AR'!$I$7:$AS$3267,16,FALSE),"")</f>
        <v/>
      </c>
      <c r="S430" s="1121" t="str">
        <f>IFERROR(VLOOKUP($I430,'WM-AR'!$I$7:$AS$3267,18,FALSE),"")</f>
        <v/>
      </c>
      <c r="T430" s="1121" t="str">
        <f>IFERROR(VLOOKUP($I430,'WM-AR'!$I$7:$AS$3267,20,FALSE),"")</f>
        <v/>
      </c>
      <c r="U430" s="1121" t="str">
        <f>IFERROR(VLOOKUP($I430,'WM-AR'!$I$7:$AS$3267,22,FALSE),"")</f>
        <v/>
      </c>
      <c r="V430" s="1121" t="str">
        <f>IFERROR(VLOOKUP($I430,'WM-AR'!$I$7:$AS$3267,24,FALSE),"")</f>
        <v/>
      </c>
      <c r="W430" s="1121" t="str">
        <f>IFERROR(VLOOKUP($I430,'WM-AR'!$I$7:$AS$3267,25,FALSE),"")</f>
        <v/>
      </c>
      <c r="X430" s="1121" t="str">
        <f>IFERROR(VLOOKUP($I430,'WM-AR'!$I$7:$AS$3267,26,FALSE),"")</f>
        <v/>
      </c>
      <c r="Y430" s="1121" t="str">
        <f>IFERROR(VLOOKUP($I430,'WM-AR'!$I$7:$AS$3267,27,FALSE),"")</f>
        <v/>
      </c>
      <c r="Z430" s="1121" t="str">
        <f>IFERROR(VLOOKUP($I430,'WM-AR'!$I$7:$AS$3267,28,FALSE),"")</f>
        <v/>
      </c>
      <c r="AA430" s="1121" t="str">
        <f>IFERROR(VLOOKUP($I430,'WM-AR'!$I$7:$AS$3267,29,FALSE),"")</f>
        <v/>
      </c>
      <c r="AB430" s="1121" t="str">
        <f>IFERROR(VLOOKUP($I430,'WM-AR'!$I$7:$AS$3267,30,FALSE),"")</f>
        <v/>
      </c>
      <c r="AC430" s="1121" t="str">
        <f>IFERROR(VLOOKUP($I430,'WM-AR'!$I$7:$AS$3267,31,FALSE),"")</f>
        <v/>
      </c>
      <c r="AD430" s="1121" t="str">
        <f>IFERROR(VLOOKUP($I430,'WM-AR'!$I$7:$AS$3267,32,FALSE),"")</f>
        <v/>
      </c>
      <c r="AE430" s="1121" t="str">
        <f>IFERROR(VLOOKUP($I430,'WM-AR'!$I$7:$AS$3267,33,FALSE),"")</f>
        <v/>
      </c>
      <c r="AF430" s="1209"/>
      <c r="AG430" s="1123"/>
      <c r="AH430" s="1123"/>
      <c r="AI430" s="1124"/>
      <c r="AJ430" s="1124" t="str">
        <f t="shared" si="83"/>
        <v/>
      </c>
      <c r="AK430" s="1125"/>
      <c r="AL430" s="88" t="str">
        <f>IF(AND(ISTEXT($E430),ISTEXT($B430)),"산출기준 &gt;&gt;  "&amp;_xlfn.XLOOKUP($E430,산출기준!$D:$D,산출기준!$E:$E,"매칭실패"),"")</f>
        <v/>
      </c>
    </row>
    <row r="431" spans="2:38" s="658" customFormat="1" ht="20.100000000000001" customHeight="1">
      <c r="B431" s="1072"/>
      <c r="C431" s="639"/>
      <c r="D431" s="639"/>
      <c r="E431" s="639"/>
      <c r="F431" s="639"/>
      <c r="G431" s="639"/>
      <c r="H431" s="639"/>
      <c r="I431" s="641"/>
      <c r="J431" s="642"/>
      <c r="K431" s="642"/>
      <c r="L431" s="642"/>
      <c r="M431" s="642"/>
      <c r="N431" s="642"/>
      <c r="O431" s="642"/>
      <c r="P431" s="642"/>
      <c r="Q431" s="642"/>
      <c r="R431" s="642"/>
      <c r="S431" s="642"/>
      <c r="T431" s="642"/>
      <c r="U431" s="642"/>
      <c r="V431" s="642"/>
      <c r="W431" s="642"/>
      <c r="X431" s="642"/>
      <c r="Y431" s="642"/>
      <c r="Z431" s="642"/>
      <c r="AA431" s="642"/>
      <c r="AB431" s="642"/>
      <c r="AC431" s="642"/>
      <c r="AD431" s="642"/>
      <c r="AE431" s="642"/>
      <c r="AF431" s="637"/>
      <c r="AG431" s="643"/>
      <c r="AH431" s="643"/>
      <c r="AI431" s="644"/>
      <c r="AJ431" s="644"/>
      <c r="AK431" s="639"/>
      <c r="AL431" s="658" t="str">
        <f>IF(AND(ISTEXT($E431),ISTEXT($B431)),"산출기준 &gt;&gt;  "&amp;_xlfn.XLOOKUP($E431,산출기준!$D:$D,산출기준!$E:$E,"매칭실패"),"")</f>
        <v/>
      </c>
    </row>
    <row r="432" spans="2:38" s="658" customFormat="1" ht="20.100000000000001" customHeight="1">
      <c r="B432" s="1261"/>
      <c r="C432" s="1057" t="s">
        <v>3656</v>
      </c>
      <c r="D432" s="648"/>
      <c r="E432" s="648"/>
      <c r="F432" s="1057" t="s">
        <v>3657</v>
      </c>
      <c r="G432" s="1057"/>
      <c r="H432" s="1263"/>
      <c r="I432" s="1263"/>
      <c r="J432" s="805"/>
      <c r="K432" s="805"/>
      <c r="L432" s="806"/>
      <c r="M432" s="806"/>
      <c r="N432" s="806"/>
      <c r="O432" s="806"/>
      <c r="P432" s="806"/>
      <c r="Q432" s="806"/>
      <c r="R432" s="806"/>
      <c r="S432" s="806"/>
      <c r="T432" s="806"/>
      <c r="U432" s="806"/>
      <c r="V432" s="806"/>
      <c r="W432" s="806"/>
      <c r="X432" s="806"/>
      <c r="Y432" s="806"/>
      <c r="Z432" s="806"/>
      <c r="AA432" s="806"/>
      <c r="AB432" s="806"/>
      <c r="AC432" s="806"/>
      <c r="AD432" s="806"/>
      <c r="AE432" s="806"/>
      <c r="AF432" s="1323"/>
      <c r="AL432" s="658" t="str">
        <f>IF(AND(ISTEXT($E432),ISTEXT($B432)),"산출기준 &gt;&gt;  "&amp;_xlfn.XLOOKUP($E432,산출기준!$D:$D,산출기준!$E:$E,"매칭실패"),"")</f>
        <v/>
      </c>
    </row>
    <row r="433" spans="2:38" s="658" customFormat="1" ht="20.100000000000001" customHeight="1">
      <c r="B433" s="802"/>
      <c r="C433" s="662"/>
      <c r="D433" s="662"/>
      <c r="E433" s="662"/>
      <c r="F433" s="1338" t="s">
        <v>1045</v>
      </c>
      <c r="G433" s="662"/>
      <c r="H433" s="662"/>
      <c r="I433" s="652"/>
      <c r="J433" s="664"/>
      <c r="K433" s="664"/>
      <c r="L433" s="664"/>
      <c r="M433" s="664"/>
      <c r="N433" s="664"/>
      <c r="O433" s="664"/>
      <c r="P433" s="664"/>
      <c r="Q433" s="664"/>
      <c r="R433" s="664"/>
      <c r="S433" s="664"/>
      <c r="T433" s="664"/>
      <c r="U433" s="664"/>
      <c r="V433" s="664"/>
      <c r="W433" s="664"/>
      <c r="X433" s="664"/>
      <c r="Y433" s="664"/>
      <c r="Z433" s="664"/>
      <c r="AA433" s="664"/>
      <c r="AB433" s="664"/>
      <c r="AC433" s="664"/>
      <c r="AD433" s="664"/>
      <c r="AE433" s="664"/>
      <c r="AF433" s="660"/>
      <c r="AG433" s="665"/>
      <c r="AH433" s="665"/>
      <c r="AI433" s="666"/>
      <c r="AJ433" s="666"/>
      <c r="AK433" s="662"/>
      <c r="AL433" s="658" t="str">
        <f>IF(AND(ISTEXT($E433),ISTEXT($B433)),"산출기준 &gt;&gt;  "&amp;_xlfn.XLOOKUP($E433,산출기준!$D:$D,산출기준!$E:$E,"매칭실패"),"")</f>
        <v/>
      </c>
    </row>
    <row r="434" spans="2:38" ht="34.9" customHeight="1">
      <c r="B434" s="808" t="str" cm="1">
        <f t="array" aca="1" ref="B434" ca="1">_xlfn.IFNA(INDIRECT("Family_표준_구성도!B"&amp;MATCH(F434,INDIRECT("Family_표준_구성도!"&amp;"C:C"),0)),"")</f>
        <v>6.2.7.1.1</v>
      </c>
      <c r="C434" s="668" t="s">
        <v>1903</v>
      </c>
      <c r="D434" s="809"/>
      <c r="E434" s="668" t="s">
        <v>2006</v>
      </c>
      <c r="F434" s="1079" t="s">
        <v>1047</v>
      </c>
      <c r="G434" s="1079"/>
      <c r="H434" s="1079"/>
      <c r="I434" s="674" t="str">
        <f t="shared" ref="I434:I851" si="84">LEFT(H434,14)</f>
        <v/>
      </c>
      <c r="J434" s="674"/>
      <c r="K434" s="674"/>
      <c r="L434" s="674"/>
      <c r="M434" s="674"/>
      <c r="N434" s="675"/>
      <c r="O434" s="676"/>
      <c r="P434" s="677"/>
      <c r="Q434" s="677"/>
      <c r="R434" s="677"/>
      <c r="S434" s="677"/>
      <c r="T434" s="677"/>
      <c r="U434" s="677"/>
      <c r="V434" s="678"/>
      <c r="W434" s="679"/>
      <c r="X434" s="679"/>
      <c r="Y434" s="679"/>
      <c r="Z434" s="679"/>
      <c r="AA434" s="679"/>
      <c r="AB434" s="679"/>
      <c r="AC434" s="679"/>
      <c r="AD434" s="679"/>
      <c r="AE434" s="679"/>
      <c r="AF434" s="1312" t="s">
        <v>3544</v>
      </c>
      <c r="AG434" s="682"/>
      <c r="AH434" s="682"/>
      <c r="AI434" s="682"/>
      <c r="AJ434" s="682"/>
      <c r="AK434" s="903"/>
      <c r="AL434" s="88" t="str">
        <f ca="1">IF(AND(ISTEXT($E434),ISTEXT($B434)),"산출기준 &gt;&gt;  "&amp;_xlfn.XLOOKUP($E434,산출기준!$D:$D,산출기준!$E:$E,"매칭실패"),"")</f>
        <v>산출기준 &gt;&gt;  [Steel Beam]</v>
      </c>
    </row>
    <row r="435" spans="2:38" ht="49.9" customHeight="1" outlineLevel="1">
      <c r="B435" s="758"/>
      <c r="C435" s="759"/>
      <c r="D435" s="759"/>
      <c r="E435" s="759"/>
      <c r="F435" s="1080" t="s">
        <v>3488</v>
      </c>
      <c r="G435" s="759" t="str">
        <f t="shared" ref="G435:G438" si="85">IF(IF(N435=0,"",N435)&amp;" | "&amp;IF(O435=0,"",O435)&amp;" | "&amp;IF(Q435=0,"",Q435)&amp;" | "&amp;IF(R435=0,"",R435)=" |  |  | ","",IF(N435=0,"",N435)&amp;" | "&amp;IF(O435=0,"",O435)&amp;" | "&amp;IF(Q435=0,"",Q435)&amp;" | "&amp;IF(R435=0,"",R435))</f>
        <v xml:space="preserve">Heavy Steel - Standard |  |  | </v>
      </c>
      <c r="H435" s="816" t="s">
        <v>3507</v>
      </c>
      <c r="I435" s="765" t="str">
        <f t="shared" si="84"/>
        <v>S01AA072-00001</v>
      </c>
      <c r="J435" s="766"/>
      <c r="K435" s="766" t="str">
        <f>IFERROR(VLOOKUP($I435,'WM-AR'!$I$7:$AS$3267,34,FALSE),"")</f>
        <v>TON</v>
      </c>
      <c r="L435" s="766" t="str">
        <f>IFERROR(VLOOKUP($I435,'WM-AR'!$I$7:$AS$3267,4,FALSE),"")</f>
        <v>Main Steel Structure Fabrication Work</v>
      </c>
      <c r="M435" s="766" t="str">
        <f>IFERROR(VLOOKUP($I435,'WM-AR'!$I$7:$AS$3267,6,FALSE),"")</f>
        <v>Shelter/Building</v>
      </c>
      <c r="N435" s="766" t="str">
        <f>IFERROR(VLOOKUP($I435,'WM-AR'!$I$7:$AS$3267,8,FALSE),"")</f>
        <v>Heavy Steel - Standard</v>
      </c>
      <c r="O435" s="766">
        <f>IFERROR(VLOOKUP($I435,'WM-AR'!$I$7:$AS$3267,10,FALSE),"")</f>
        <v>0</v>
      </c>
      <c r="P435" s="766">
        <f>IFERROR(VLOOKUP($I435,'WM-AR'!$I$7:$AS$3267,12,FALSE),"")</f>
        <v>0</v>
      </c>
      <c r="Q435" s="766" t="str">
        <f>IFERROR(VLOOKUP($I435,'WM-AR'!$I$7:$AS$3267,14,FALSE),"")</f>
        <v/>
      </c>
      <c r="R435" s="766" t="str">
        <f>IFERROR(VLOOKUP($I435,'WM-AR'!$I$7:$AS$3267,16,FALSE),"")</f>
        <v/>
      </c>
      <c r="S435" s="766" t="str">
        <f>IFERROR(VLOOKUP($I435,'WM-AR'!$I$7:$AS$3267,18,FALSE),"")</f>
        <v/>
      </c>
      <c r="T435" s="766" t="str">
        <f>IFERROR(VLOOKUP($I435,'WM-AR'!$I$7:$AS$3267,20,FALSE),"")</f>
        <v/>
      </c>
      <c r="U435" s="766" t="str">
        <f>IFERROR(VLOOKUP($I435,'WM-AR'!$I$7:$AS$3267,22,FALSE),"")</f>
        <v/>
      </c>
      <c r="V435" s="766" t="str">
        <f>IFERROR(VLOOKUP($I435,'WM-AR'!$I$7:$AS$3267,24,FALSE),"")</f>
        <v/>
      </c>
      <c r="W435" s="766">
        <f>IFERROR(VLOOKUP($I435,'WM-AR'!$I$7:$AS$3267,25,FALSE),"")</f>
        <v>0</v>
      </c>
      <c r="X435" s="766">
        <f>IFERROR(VLOOKUP($I435,'WM-AR'!$I$7:$AS$3267,26,FALSE),"")</f>
        <v>0</v>
      </c>
      <c r="Y435" s="766">
        <f>IFERROR(VLOOKUP($I435,'WM-AR'!$I$7:$AS$3267,27,FALSE),"")</f>
        <v>0</v>
      </c>
      <c r="Z435" s="766">
        <f>IFERROR(VLOOKUP($I435,'WM-AR'!$I$7:$AS$3267,28,FALSE),"")</f>
        <v>0</v>
      </c>
      <c r="AA435" s="766" t="str">
        <f>IFERROR(VLOOKUP($I435,'WM-AR'!$I$7:$AS$3267,29,FALSE),"")</f>
        <v>Material: (   )</v>
      </c>
      <c r="AB435" s="766">
        <f>IFERROR(VLOOKUP($I435,'WM-AR'!$I$7:$AS$3267,30,FALSE),"")</f>
        <v>0</v>
      </c>
      <c r="AC435" s="766">
        <f>IFERROR(VLOOKUP($I435,'WM-AR'!$I$7:$AS$3267,31,FALSE),"")</f>
        <v>0</v>
      </c>
      <c r="AD435" s="766">
        <f>IFERROR(VLOOKUP($I435,'WM-AR'!$I$7:$AS$3267,32,FALSE),"")</f>
        <v>0</v>
      </c>
      <c r="AE435" s="766" t="str">
        <f>IFERROR(VLOOKUP($I435,'WM-AR'!$I$7:$AS$3267,33,FALSE),"")</f>
        <v>Weight≥(90)KG/M</v>
      </c>
      <c r="AF435" s="1313" t="str">
        <f>_xlfn.CONCAT("- Material: ( ",AF434," )",CHAR(10),"- Weight≥( ",$H$55," )")</f>
        <v>- Material: ( KSD3502 )
- Weight≥( 90 )</v>
      </c>
      <c r="AG435" s="1134" t="s">
        <v>3586</v>
      </c>
      <c r="AH435" s="1134" t="s">
        <v>3586</v>
      </c>
      <c r="AI435" s="1340"/>
      <c r="AJ435" s="1340" t="str">
        <f t="shared" ref="AJ435:AJ444" si="86">K435</f>
        <v>TON</v>
      </c>
      <c r="AK435" s="905"/>
      <c r="AL435" s="88" t="str">
        <f>IF(AND(ISTEXT($E435),ISTEXT($B435)),"산출기준 &gt;&gt;  "&amp;_xlfn.XLOOKUP($E435,산출기준!$D:$D,산출기준!$E:$E,"매칭실패"),"")</f>
        <v/>
      </c>
    </row>
    <row r="436" spans="2:38" ht="49.9" customHeight="1" outlineLevel="1">
      <c r="B436" s="772"/>
      <c r="C436" s="773"/>
      <c r="D436" s="773"/>
      <c r="E436" s="773"/>
      <c r="F436" s="1083" t="s">
        <v>3492</v>
      </c>
      <c r="G436" s="759" t="str">
        <f t="shared" si="85"/>
        <v xml:space="preserve">Heavy Steel |  |  | </v>
      </c>
      <c r="H436" s="816" t="s">
        <v>3519</v>
      </c>
      <c r="I436" s="765" t="str">
        <f t="shared" si="84"/>
        <v>S03AA082-00001</v>
      </c>
      <c r="J436" s="766"/>
      <c r="K436" s="766" t="str">
        <f>IFERROR(VLOOKUP($I436,'WM-AR'!$I$7:$AS$3267,34,FALSE),"")</f>
        <v>TON</v>
      </c>
      <c r="L436" s="766" t="str">
        <f>IFERROR(VLOOKUP($I436,'WM-AR'!$I$7:$AS$3267,4,FALSE),"")</f>
        <v>Main Steel Structure Erection Work</v>
      </c>
      <c r="M436" s="766" t="str">
        <f>IFERROR(VLOOKUP($I436,'WM-AR'!$I$7:$AS$3267,6,FALSE),"")</f>
        <v>Shelter/Building</v>
      </c>
      <c r="N436" s="766" t="str">
        <f>IFERROR(VLOOKUP($I436,'WM-AR'!$I$7:$AS$3267,8,FALSE),"")</f>
        <v>Heavy Steel</v>
      </c>
      <c r="O436" s="766">
        <f>IFERROR(VLOOKUP($I436,'WM-AR'!$I$7:$AS$3267,10,FALSE),"")</f>
        <v>0</v>
      </c>
      <c r="P436" s="766">
        <f>IFERROR(VLOOKUP($I436,'WM-AR'!$I$7:$AS$3267,12,FALSE),"")</f>
        <v>0</v>
      </c>
      <c r="Q436" s="766" t="str">
        <f>IFERROR(VLOOKUP($I436,'WM-AR'!$I$7:$AS$3267,14,FALSE),"")</f>
        <v/>
      </c>
      <c r="R436" s="766" t="str">
        <f>IFERROR(VLOOKUP($I436,'WM-AR'!$I$7:$AS$3267,16,FALSE),"")</f>
        <v/>
      </c>
      <c r="S436" s="766" t="str">
        <f>IFERROR(VLOOKUP($I436,'WM-AR'!$I$7:$AS$3267,18,FALSE),"")</f>
        <v/>
      </c>
      <c r="T436" s="766" t="str">
        <f>IFERROR(VLOOKUP($I436,'WM-AR'!$I$7:$AS$3267,20,FALSE),"")</f>
        <v/>
      </c>
      <c r="U436" s="766" t="str">
        <f>IFERROR(VLOOKUP($I436,'WM-AR'!$I$7:$AS$3267,22,FALSE),"")</f>
        <v/>
      </c>
      <c r="V436" s="766" t="str">
        <f>IFERROR(VLOOKUP($I436,'WM-AR'!$I$7:$AS$3267,24,FALSE),"")</f>
        <v/>
      </c>
      <c r="W436" s="766">
        <f>IFERROR(VLOOKUP($I436,'WM-AR'!$I$7:$AS$3267,25,FALSE),"")</f>
        <v>0</v>
      </c>
      <c r="X436" s="766">
        <f>IFERROR(VLOOKUP($I436,'WM-AR'!$I$7:$AS$3267,26,FALSE),"")</f>
        <v>0</v>
      </c>
      <c r="Y436" s="766">
        <f>IFERROR(VLOOKUP($I436,'WM-AR'!$I$7:$AS$3267,27,FALSE),"")</f>
        <v>0</v>
      </c>
      <c r="Z436" s="766">
        <f>IFERROR(VLOOKUP($I436,'WM-AR'!$I$7:$AS$3267,28,FALSE),"")</f>
        <v>0</v>
      </c>
      <c r="AA436" s="766" t="str">
        <f>IFERROR(VLOOKUP($I436,'WM-AR'!$I$7:$AS$3267,29,FALSE),"")</f>
        <v>Material: (   )</v>
      </c>
      <c r="AB436" s="766">
        <f>IFERROR(VLOOKUP($I436,'WM-AR'!$I$7:$AS$3267,30,FALSE),"")</f>
        <v>0</v>
      </c>
      <c r="AC436" s="766">
        <f>IFERROR(VLOOKUP($I436,'WM-AR'!$I$7:$AS$3267,31,FALSE),"")</f>
        <v>0</v>
      </c>
      <c r="AD436" s="766">
        <f>IFERROR(VLOOKUP($I436,'WM-AR'!$I$7:$AS$3267,32,FALSE),"")</f>
        <v>0</v>
      </c>
      <c r="AE436" s="766">
        <f>IFERROR(VLOOKUP($I436,'WM-AR'!$I$7:$AS$3267,33,FALSE),"")</f>
        <v>0</v>
      </c>
      <c r="AF436" s="1313" t="str">
        <f>_xlfn.CONCAT("- Material: ( ",AF434," )")</f>
        <v>- Material: ( KSD3502 )</v>
      </c>
      <c r="AG436" s="1314" t="s">
        <v>3587</v>
      </c>
      <c r="AH436" s="1314" t="s">
        <v>3587</v>
      </c>
      <c r="AI436" s="1340"/>
      <c r="AJ436" s="1340" t="str">
        <f t="shared" si="86"/>
        <v>TON</v>
      </c>
      <c r="AK436" s="1267"/>
      <c r="AL436" s="88" t="str">
        <f>IF(AND(ISTEXT($E436),ISTEXT($B436)),"산출기준 &gt;&gt;  "&amp;_xlfn.XLOOKUP($E436,산출기준!$D:$D,산출기준!$E:$E,"매칭실패"),"")</f>
        <v/>
      </c>
    </row>
    <row r="437" spans="2:38" ht="49.9" customHeight="1" outlineLevel="1">
      <c r="B437" s="758"/>
      <c r="C437" s="759"/>
      <c r="D437" s="759"/>
      <c r="E437" s="759"/>
      <c r="F437" s="1315" t="s">
        <v>1976</v>
      </c>
      <c r="G437" s="759" t="str">
        <f>IF(IF(N437=0,"",N437)&amp;" | "&amp;IF(O437=0,"",O437)&amp;" | "&amp;IF(Q437=0,"",Q437)&amp;" | "&amp;IF(R437=0,"",R437)=" |  |  | ","",IF(N437=0,"",N437)&amp;" | "&amp;IF(O437=0,"",O437)&amp;" | "&amp;IF(Q437=0,"",Q437)&amp;" | "&amp;IF(R437=0,"",R437))</f>
        <v xml:space="preserve">Plates - Gusset, Stiffener, ETC |  |  | </v>
      </c>
      <c r="H437" s="1153" t="s">
        <v>3495</v>
      </c>
      <c r="I437" s="765" t="str">
        <f>LEFT(H437,14)</f>
        <v>S01AA009-00001</v>
      </c>
      <c r="J437" s="766"/>
      <c r="K437" s="766" t="s">
        <v>3496</v>
      </c>
      <c r="L437" s="766" t="s">
        <v>3497</v>
      </c>
      <c r="M437" s="766" t="s">
        <v>3498</v>
      </c>
      <c r="N437" s="766" t="s">
        <v>3499</v>
      </c>
      <c r="O437" s="766">
        <v>0</v>
      </c>
      <c r="P437" s="766">
        <v>0</v>
      </c>
      <c r="Q437" s="766">
        <v>0</v>
      </c>
      <c r="R437" s="766">
        <v>0</v>
      </c>
      <c r="S437" s="766">
        <v>0</v>
      </c>
      <c r="T437" s="766">
        <v>0</v>
      </c>
      <c r="U437" s="766">
        <v>0</v>
      </c>
      <c r="V437" s="766">
        <v>0</v>
      </c>
      <c r="W437" s="766">
        <v>0</v>
      </c>
      <c r="X437" s="766">
        <v>0</v>
      </c>
      <c r="Y437" s="766">
        <v>0</v>
      </c>
      <c r="Z437" s="766">
        <v>0</v>
      </c>
      <c r="AA437" s="766" t="s">
        <v>3500</v>
      </c>
      <c r="AB437" s="766">
        <v>0</v>
      </c>
      <c r="AC437" s="766">
        <v>0</v>
      </c>
      <c r="AD437" s="766">
        <v>0</v>
      </c>
      <c r="AE437" s="766">
        <v>0</v>
      </c>
      <c r="AF437" s="817"/>
      <c r="AG437" s="1314" t="s">
        <v>3588</v>
      </c>
      <c r="AH437" s="1314" t="s">
        <v>3588</v>
      </c>
      <c r="AI437" s="769"/>
      <c r="AJ437" s="769" t="str">
        <f>K437</f>
        <v>TON</v>
      </c>
      <c r="AK437" s="1341"/>
      <c r="AL437" s="88" t="s">
        <v>2965</v>
      </c>
    </row>
    <row r="438" spans="2:38" ht="49.9" customHeight="1" outlineLevel="1">
      <c r="B438" s="772"/>
      <c r="C438" s="773"/>
      <c r="D438" s="773"/>
      <c r="E438" s="773"/>
      <c r="F438" s="1083" t="s">
        <v>3502</v>
      </c>
      <c r="G438" s="759" t="str">
        <f t="shared" si="85"/>
        <v xml:space="preserve">for Non-Fireproofed Steel Surface |  |  | </v>
      </c>
      <c r="H438" s="816" t="s">
        <v>3503</v>
      </c>
      <c r="I438" s="765" t="str">
        <f t="shared" si="84"/>
        <v>S41AA051-00001</v>
      </c>
      <c r="J438" s="766"/>
      <c r="K438" s="766" t="str">
        <f>IFERROR(VLOOKUP($I438,'WM-AR'!$I$7:$AS$3267,34,FALSE),"")</f>
        <v>M2</v>
      </c>
      <c r="L438" s="766" t="str">
        <f>IFERROR(VLOOKUP($I438,'WM-AR'!$I$7:$AS$3267,4,FALSE),"")</f>
        <v>Steel Structure Paint Work</v>
      </c>
      <c r="M438" s="766" t="str">
        <f>IFERROR(VLOOKUP($I438,'WM-AR'!$I$7:$AS$3267,6,FALSE),"")</f>
        <v>Shelter/Building</v>
      </c>
      <c r="N438" s="766" t="str">
        <f>IFERROR(VLOOKUP($I438,'WM-AR'!$I$7:$AS$3267,8,FALSE),"")</f>
        <v>for Non-Fireproofed Steel Surface</v>
      </c>
      <c r="O438" s="766">
        <f>IFERROR(VLOOKUP($I438,'WM-AR'!$I$7:$AS$3267,10,FALSE),"")</f>
        <v>0</v>
      </c>
      <c r="P438" s="766">
        <f>IFERROR(VLOOKUP($I438,'WM-AR'!$I$7:$AS$3267,12,FALSE),"")</f>
        <v>0</v>
      </c>
      <c r="Q438" s="766" t="str">
        <f>IFERROR(VLOOKUP($I438,'WM-AR'!$I$7:$AS$3267,14,FALSE),"")</f>
        <v/>
      </c>
      <c r="R438" s="766" t="str">
        <f>IFERROR(VLOOKUP($I438,'WM-AR'!$I$7:$AS$3267,16,FALSE),"")</f>
        <v/>
      </c>
      <c r="S438" s="766" t="str">
        <f>IFERROR(VLOOKUP($I438,'WM-AR'!$I$7:$AS$3267,18,FALSE),"")</f>
        <v/>
      </c>
      <c r="T438" s="766" t="str">
        <f>IFERROR(VLOOKUP($I438,'WM-AR'!$I$7:$AS$3267,20,FALSE),"")</f>
        <v/>
      </c>
      <c r="U438" s="766" t="str">
        <f>IFERROR(VLOOKUP($I438,'WM-AR'!$I$7:$AS$3267,22,FALSE),"")</f>
        <v/>
      </c>
      <c r="V438" s="766" t="str">
        <f>IFERROR(VLOOKUP($I438,'WM-AR'!$I$7:$AS$3267,24,FALSE),"")</f>
        <v/>
      </c>
      <c r="W438" s="766">
        <f>IFERROR(VLOOKUP($I438,'WM-AR'!$I$7:$AS$3267,25,FALSE),"")</f>
        <v>0</v>
      </c>
      <c r="X438" s="766">
        <f>IFERROR(VLOOKUP($I438,'WM-AR'!$I$7:$AS$3267,26,FALSE),"")</f>
        <v>0</v>
      </c>
      <c r="Y438" s="766">
        <f>IFERROR(VLOOKUP($I438,'WM-AR'!$I$7:$AS$3267,27,FALSE),"")</f>
        <v>0</v>
      </c>
      <c r="Z438" s="766">
        <f>IFERROR(VLOOKUP($I438,'WM-AR'!$I$7:$AS$3267,28,FALSE),"")</f>
        <v>0</v>
      </c>
      <c r="AA438" s="766" t="str">
        <f>IFERROR(VLOOKUP($I438,'WM-AR'!$I$7:$AS$3267,29,FALSE),"")</f>
        <v>Material: (   )</v>
      </c>
      <c r="AB438" s="766">
        <f>IFERROR(VLOOKUP($I438,'WM-AR'!$I$7:$AS$3267,30,FALSE),"")</f>
        <v>0</v>
      </c>
      <c r="AC438" s="766">
        <f>IFERROR(VLOOKUP($I438,'WM-AR'!$I$7:$AS$3267,31,FALSE),"")</f>
        <v>0</v>
      </c>
      <c r="AD438" s="766">
        <f>IFERROR(VLOOKUP($I438,'WM-AR'!$I$7:$AS$3267,32,FALSE),"")</f>
        <v>0</v>
      </c>
      <c r="AE438" s="766">
        <f>IFERROR(VLOOKUP($I438,'WM-AR'!$I$7:$AS$3267,33,FALSE),"")</f>
        <v>0</v>
      </c>
      <c r="AF438" s="767"/>
      <c r="AG438" s="1342" t="s">
        <v>3589</v>
      </c>
      <c r="AH438" s="1342" t="s">
        <v>3589</v>
      </c>
      <c r="AI438" s="1340"/>
      <c r="AJ438" s="1340" t="str">
        <f t="shared" si="86"/>
        <v>M2</v>
      </c>
      <c r="AK438" s="1267"/>
      <c r="AL438" s="88" t="str">
        <f>IF(AND(ISTEXT($E438),ISTEXT($B438)),"산출기준 &gt;&gt;  "&amp;_xlfn.XLOOKUP($E438,산출기준!$D:$D,산출기준!$E:$E,"매칭실패"),"")</f>
        <v/>
      </c>
    </row>
    <row r="439" spans="2:38">
      <c r="B439" s="1111"/>
      <c r="C439" s="1166"/>
      <c r="D439" s="1166"/>
      <c r="E439" s="1166"/>
      <c r="F439" s="1166"/>
      <c r="G439" s="843"/>
      <c r="H439" s="843"/>
      <c r="I439" s="712" t="str">
        <f t="shared" si="84"/>
        <v/>
      </c>
      <c r="J439" s="714"/>
      <c r="K439" s="714" t="str">
        <f>IFERROR(VLOOKUP($I439,'WM-AR'!$I$7:$AS$3267,34,FALSE),"")</f>
        <v/>
      </c>
      <c r="L439" s="714" t="str">
        <f>IFERROR(VLOOKUP($I439,'WM-AR'!$I$7:$AS$3267,4,FALSE),"")</f>
        <v/>
      </c>
      <c r="M439" s="714" t="str">
        <f>IFERROR(VLOOKUP($I439,'WM-AR'!$I$7:$AS$3267,6,FALSE),"")</f>
        <v/>
      </c>
      <c r="N439" s="714" t="str">
        <f>IFERROR(VLOOKUP($I439,'WM-AR'!$I$7:$AS$3267,8,FALSE),"")</f>
        <v/>
      </c>
      <c r="O439" s="714" t="str">
        <f>IFERROR(VLOOKUP($I439,'WM-AR'!$I$7:$AS$3267,10,FALSE),"")</f>
        <v/>
      </c>
      <c r="P439" s="714" t="str">
        <f>IFERROR(VLOOKUP($I439,'WM-AR'!$I$7:$AS$3267,12,FALSE),"")</f>
        <v/>
      </c>
      <c r="Q439" s="714" t="str">
        <f>IFERROR(VLOOKUP($I439,'WM-AR'!$I$7:$AS$3267,14,FALSE),"")</f>
        <v/>
      </c>
      <c r="R439" s="714" t="str">
        <f>IFERROR(VLOOKUP($I439,'WM-AR'!$I$7:$AS$3267,16,FALSE),"")</f>
        <v/>
      </c>
      <c r="S439" s="714" t="str">
        <f>IFERROR(VLOOKUP($I439,'WM-AR'!$I$7:$AS$3267,18,FALSE),"")</f>
        <v/>
      </c>
      <c r="T439" s="714" t="str">
        <f>IFERROR(VLOOKUP($I439,'WM-AR'!$I$7:$AS$3267,20,FALSE),"")</f>
        <v/>
      </c>
      <c r="U439" s="714" t="str">
        <f>IFERROR(VLOOKUP($I439,'WM-AR'!$I$7:$AS$3267,22,FALSE),"")</f>
        <v/>
      </c>
      <c r="V439" s="714" t="str">
        <f>IFERROR(VLOOKUP($I439,'WM-AR'!$I$7:$AS$3267,24,FALSE),"")</f>
        <v/>
      </c>
      <c r="W439" s="714" t="str">
        <f>IFERROR(VLOOKUP($I439,'WM-AR'!$I$7:$AS$3267,25,FALSE),"")</f>
        <v/>
      </c>
      <c r="X439" s="714" t="str">
        <f>IFERROR(VLOOKUP($I439,'WM-AR'!$I$7:$AS$3267,26,FALSE),"")</f>
        <v/>
      </c>
      <c r="Y439" s="714" t="str">
        <f>IFERROR(VLOOKUP($I439,'WM-AR'!$I$7:$AS$3267,27,FALSE),"")</f>
        <v/>
      </c>
      <c r="Z439" s="714" t="str">
        <f>IFERROR(VLOOKUP($I439,'WM-AR'!$I$7:$AS$3267,28,FALSE),"")</f>
        <v/>
      </c>
      <c r="AA439" s="714" t="str">
        <f>IFERROR(VLOOKUP($I439,'WM-AR'!$I$7:$AS$3267,29,FALSE),"")</f>
        <v/>
      </c>
      <c r="AB439" s="714" t="str">
        <f>IFERROR(VLOOKUP($I439,'WM-AR'!$I$7:$AS$3267,30,FALSE),"")</f>
        <v/>
      </c>
      <c r="AC439" s="714" t="str">
        <f>IFERROR(VLOOKUP($I439,'WM-AR'!$I$7:$AS$3267,31,FALSE),"")</f>
        <v/>
      </c>
      <c r="AD439" s="714" t="str">
        <f>IFERROR(VLOOKUP($I439,'WM-AR'!$I$7:$AS$3267,32,FALSE),"")</f>
        <v/>
      </c>
      <c r="AE439" s="714" t="str">
        <f>IFERROR(VLOOKUP($I439,'WM-AR'!$I$7:$AS$3267,33,FALSE),"")</f>
        <v/>
      </c>
      <c r="AF439" s="938"/>
      <c r="AG439" s="1254"/>
      <c r="AH439" s="1254"/>
      <c r="AI439" s="854"/>
      <c r="AJ439" s="854" t="str">
        <f t="shared" si="86"/>
        <v/>
      </c>
      <c r="AK439" s="1114"/>
      <c r="AL439" s="88" t="str">
        <f>IF(AND(ISTEXT($E439),ISTEXT($B439)),"산출기준 &gt;&gt;  "&amp;_xlfn.XLOOKUP($E439,산출기준!$D:$D,산출기준!$E:$E,"매칭실패"),"")</f>
        <v/>
      </c>
    </row>
    <row r="440" spans="2:38">
      <c r="B440" s="1111"/>
      <c r="C440" s="1166"/>
      <c r="D440" s="1166"/>
      <c r="E440" s="1166"/>
      <c r="F440" s="1166"/>
      <c r="G440" s="843"/>
      <c r="H440" s="843"/>
      <c r="I440" s="712" t="str">
        <f t="shared" si="84"/>
        <v/>
      </c>
      <c r="J440" s="714"/>
      <c r="K440" s="714" t="str">
        <f>IFERROR(VLOOKUP($I440,'WM-AR'!$I$7:$AS$3267,34,FALSE),"")</f>
        <v/>
      </c>
      <c r="L440" s="714" t="str">
        <f>IFERROR(VLOOKUP($I440,'WM-AR'!$I$7:$AS$3267,4,FALSE),"")</f>
        <v/>
      </c>
      <c r="M440" s="714" t="str">
        <f>IFERROR(VLOOKUP($I440,'WM-AR'!$I$7:$AS$3267,6,FALSE),"")</f>
        <v/>
      </c>
      <c r="N440" s="714" t="str">
        <f>IFERROR(VLOOKUP($I440,'WM-AR'!$I$7:$AS$3267,8,FALSE),"")</f>
        <v/>
      </c>
      <c r="O440" s="714" t="str">
        <f>IFERROR(VLOOKUP($I440,'WM-AR'!$I$7:$AS$3267,10,FALSE),"")</f>
        <v/>
      </c>
      <c r="P440" s="714" t="str">
        <f>IFERROR(VLOOKUP($I440,'WM-AR'!$I$7:$AS$3267,12,FALSE),"")</f>
        <v/>
      </c>
      <c r="Q440" s="714" t="str">
        <f>IFERROR(VLOOKUP($I440,'WM-AR'!$I$7:$AS$3267,14,FALSE),"")</f>
        <v/>
      </c>
      <c r="R440" s="714" t="str">
        <f>IFERROR(VLOOKUP($I440,'WM-AR'!$I$7:$AS$3267,16,FALSE),"")</f>
        <v/>
      </c>
      <c r="S440" s="714" t="str">
        <f>IFERROR(VLOOKUP($I440,'WM-AR'!$I$7:$AS$3267,18,FALSE),"")</f>
        <v/>
      </c>
      <c r="T440" s="714" t="str">
        <f>IFERROR(VLOOKUP($I440,'WM-AR'!$I$7:$AS$3267,20,FALSE),"")</f>
        <v/>
      </c>
      <c r="U440" s="714" t="str">
        <f>IFERROR(VLOOKUP($I440,'WM-AR'!$I$7:$AS$3267,22,FALSE),"")</f>
        <v/>
      </c>
      <c r="V440" s="714" t="str">
        <f>IFERROR(VLOOKUP($I440,'WM-AR'!$I$7:$AS$3267,24,FALSE),"")</f>
        <v/>
      </c>
      <c r="W440" s="714" t="str">
        <f>IFERROR(VLOOKUP($I440,'WM-AR'!$I$7:$AS$3267,25,FALSE),"")</f>
        <v/>
      </c>
      <c r="X440" s="714" t="str">
        <f>IFERROR(VLOOKUP($I440,'WM-AR'!$I$7:$AS$3267,26,FALSE),"")</f>
        <v/>
      </c>
      <c r="Y440" s="714" t="str">
        <f>IFERROR(VLOOKUP($I440,'WM-AR'!$I$7:$AS$3267,27,FALSE),"")</f>
        <v/>
      </c>
      <c r="Z440" s="714" t="str">
        <f>IFERROR(VLOOKUP($I440,'WM-AR'!$I$7:$AS$3267,28,FALSE),"")</f>
        <v/>
      </c>
      <c r="AA440" s="714" t="str">
        <f>IFERROR(VLOOKUP($I440,'WM-AR'!$I$7:$AS$3267,29,FALSE),"")</f>
        <v/>
      </c>
      <c r="AB440" s="714" t="str">
        <f>IFERROR(VLOOKUP($I440,'WM-AR'!$I$7:$AS$3267,30,FALSE),"")</f>
        <v/>
      </c>
      <c r="AC440" s="714" t="str">
        <f>IFERROR(VLOOKUP($I440,'WM-AR'!$I$7:$AS$3267,31,FALSE),"")</f>
        <v/>
      </c>
      <c r="AD440" s="714" t="str">
        <f>IFERROR(VLOOKUP($I440,'WM-AR'!$I$7:$AS$3267,32,FALSE),"")</f>
        <v/>
      </c>
      <c r="AE440" s="714" t="str">
        <f>IFERROR(VLOOKUP($I440,'WM-AR'!$I$7:$AS$3267,33,FALSE),"")</f>
        <v/>
      </c>
      <c r="AF440" s="938"/>
      <c r="AG440" s="852"/>
      <c r="AH440" s="852"/>
      <c r="AI440" s="854"/>
      <c r="AJ440" s="854" t="str">
        <f t="shared" si="86"/>
        <v/>
      </c>
      <c r="AK440" s="1114"/>
      <c r="AL440" s="88" t="str">
        <f>IF(AND(ISTEXT($E440),ISTEXT($B440)),"산출기준 &gt;&gt;  "&amp;_xlfn.XLOOKUP($E440,산출기준!$D:$D,산출기준!$E:$E,"매칭실패"),"")</f>
        <v/>
      </c>
    </row>
    <row r="441" spans="2:38">
      <c r="B441" s="1111"/>
      <c r="C441" s="1166"/>
      <c r="D441" s="1166"/>
      <c r="E441" s="1166"/>
      <c r="F441" s="1166"/>
      <c r="G441" s="843"/>
      <c r="H441" s="843"/>
      <c r="I441" s="712" t="str">
        <f t="shared" si="84"/>
        <v/>
      </c>
      <c r="J441" s="714"/>
      <c r="K441" s="714" t="str">
        <f>IFERROR(VLOOKUP($I441,'WM-AR'!$I$7:$AS$3267,34,FALSE),"")</f>
        <v/>
      </c>
      <c r="L441" s="714" t="str">
        <f>IFERROR(VLOOKUP($I441,'WM-AR'!$I$7:$AS$3267,4,FALSE),"")</f>
        <v/>
      </c>
      <c r="M441" s="714" t="str">
        <f>IFERROR(VLOOKUP($I441,'WM-AR'!$I$7:$AS$3267,6,FALSE),"")</f>
        <v/>
      </c>
      <c r="N441" s="714" t="str">
        <f>IFERROR(VLOOKUP($I441,'WM-AR'!$I$7:$AS$3267,8,FALSE),"")</f>
        <v/>
      </c>
      <c r="O441" s="714" t="str">
        <f>IFERROR(VLOOKUP($I441,'WM-AR'!$I$7:$AS$3267,10,FALSE),"")</f>
        <v/>
      </c>
      <c r="P441" s="714" t="str">
        <f>IFERROR(VLOOKUP($I441,'WM-AR'!$I$7:$AS$3267,12,FALSE),"")</f>
        <v/>
      </c>
      <c r="Q441" s="714" t="str">
        <f>IFERROR(VLOOKUP($I441,'WM-AR'!$I$7:$AS$3267,14,FALSE),"")</f>
        <v/>
      </c>
      <c r="R441" s="714" t="str">
        <f>IFERROR(VLOOKUP($I441,'WM-AR'!$I$7:$AS$3267,16,FALSE),"")</f>
        <v/>
      </c>
      <c r="S441" s="714" t="str">
        <f>IFERROR(VLOOKUP($I441,'WM-AR'!$I$7:$AS$3267,18,FALSE),"")</f>
        <v/>
      </c>
      <c r="T441" s="714" t="str">
        <f>IFERROR(VLOOKUP($I441,'WM-AR'!$I$7:$AS$3267,20,FALSE),"")</f>
        <v/>
      </c>
      <c r="U441" s="714" t="str">
        <f>IFERROR(VLOOKUP($I441,'WM-AR'!$I$7:$AS$3267,22,FALSE),"")</f>
        <v/>
      </c>
      <c r="V441" s="714" t="str">
        <f>IFERROR(VLOOKUP($I441,'WM-AR'!$I$7:$AS$3267,24,FALSE),"")</f>
        <v/>
      </c>
      <c r="W441" s="714" t="str">
        <f>IFERROR(VLOOKUP($I441,'WM-AR'!$I$7:$AS$3267,25,FALSE),"")</f>
        <v/>
      </c>
      <c r="X441" s="714" t="str">
        <f>IFERROR(VLOOKUP($I441,'WM-AR'!$I$7:$AS$3267,26,FALSE),"")</f>
        <v/>
      </c>
      <c r="Y441" s="714" t="str">
        <f>IFERROR(VLOOKUP($I441,'WM-AR'!$I$7:$AS$3267,27,FALSE),"")</f>
        <v/>
      </c>
      <c r="Z441" s="714" t="str">
        <f>IFERROR(VLOOKUP($I441,'WM-AR'!$I$7:$AS$3267,28,FALSE),"")</f>
        <v/>
      </c>
      <c r="AA441" s="714" t="str">
        <f>IFERROR(VLOOKUP($I441,'WM-AR'!$I$7:$AS$3267,29,FALSE),"")</f>
        <v/>
      </c>
      <c r="AB441" s="714" t="str">
        <f>IFERROR(VLOOKUP($I441,'WM-AR'!$I$7:$AS$3267,30,FALSE),"")</f>
        <v/>
      </c>
      <c r="AC441" s="714" t="str">
        <f>IFERROR(VLOOKUP($I441,'WM-AR'!$I$7:$AS$3267,31,FALSE),"")</f>
        <v/>
      </c>
      <c r="AD441" s="714" t="str">
        <f>IFERROR(VLOOKUP($I441,'WM-AR'!$I$7:$AS$3267,32,FALSE),"")</f>
        <v/>
      </c>
      <c r="AE441" s="714" t="str">
        <f>IFERROR(VLOOKUP($I441,'WM-AR'!$I$7:$AS$3267,33,FALSE),"")</f>
        <v/>
      </c>
      <c r="AF441" s="938"/>
      <c r="AG441" s="852"/>
      <c r="AH441" s="852"/>
      <c r="AI441" s="854"/>
      <c r="AJ441" s="854" t="str">
        <f t="shared" si="86"/>
        <v/>
      </c>
      <c r="AK441" s="1114"/>
      <c r="AL441" s="88" t="str">
        <f>IF(AND(ISTEXT($E441),ISTEXT($B441)),"산출기준 &gt;&gt;  "&amp;_xlfn.XLOOKUP($E441,산출기준!$D:$D,산출기준!$E:$E,"매칭실패"),"")</f>
        <v/>
      </c>
    </row>
    <row r="442" spans="2:38">
      <c r="B442" s="1111"/>
      <c r="C442" s="1166"/>
      <c r="D442" s="1166"/>
      <c r="E442" s="1166"/>
      <c r="F442" s="1166"/>
      <c r="G442" s="843"/>
      <c r="H442" s="843"/>
      <c r="I442" s="712" t="str">
        <f t="shared" si="84"/>
        <v/>
      </c>
      <c r="J442" s="714"/>
      <c r="K442" s="714" t="str">
        <f>IFERROR(VLOOKUP($I442,'WM-AR'!$I$7:$AS$3267,34,FALSE),"")</f>
        <v/>
      </c>
      <c r="L442" s="714" t="str">
        <f>IFERROR(VLOOKUP($I442,'WM-AR'!$I$7:$AS$3267,4,FALSE),"")</f>
        <v/>
      </c>
      <c r="M442" s="714" t="str">
        <f>IFERROR(VLOOKUP($I442,'WM-AR'!$I$7:$AS$3267,6,FALSE),"")</f>
        <v/>
      </c>
      <c r="N442" s="714" t="str">
        <f>IFERROR(VLOOKUP($I442,'WM-AR'!$I$7:$AS$3267,8,FALSE),"")</f>
        <v/>
      </c>
      <c r="O442" s="714" t="str">
        <f>IFERROR(VLOOKUP($I442,'WM-AR'!$I$7:$AS$3267,10,FALSE),"")</f>
        <v/>
      </c>
      <c r="P442" s="714" t="str">
        <f>IFERROR(VLOOKUP($I442,'WM-AR'!$I$7:$AS$3267,12,FALSE),"")</f>
        <v/>
      </c>
      <c r="Q442" s="714" t="str">
        <f>IFERROR(VLOOKUP($I442,'WM-AR'!$I$7:$AS$3267,14,FALSE),"")</f>
        <v/>
      </c>
      <c r="R442" s="714" t="str">
        <f>IFERROR(VLOOKUP($I442,'WM-AR'!$I$7:$AS$3267,16,FALSE),"")</f>
        <v/>
      </c>
      <c r="S442" s="714" t="str">
        <f>IFERROR(VLOOKUP($I442,'WM-AR'!$I$7:$AS$3267,18,FALSE),"")</f>
        <v/>
      </c>
      <c r="T442" s="714" t="str">
        <f>IFERROR(VLOOKUP($I442,'WM-AR'!$I$7:$AS$3267,20,FALSE),"")</f>
        <v/>
      </c>
      <c r="U442" s="714" t="str">
        <f>IFERROR(VLOOKUP($I442,'WM-AR'!$I$7:$AS$3267,22,FALSE),"")</f>
        <v/>
      </c>
      <c r="V442" s="714" t="str">
        <f>IFERROR(VLOOKUP($I442,'WM-AR'!$I$7:$AS$3267,24,FALSE),"")</f>
        <v/>
      </c>
      <c r="W442" s="714" t="str">
        <f>IFERROR(VLOOKUP($I442,'WM-AR'!$I$7:$AS$3267,25,FALSE),"")</f>
        <v/>
      </c>
      <c r="X442" s="714" t="str">
        <f>IFERROR(VLOOKUP($I442,'WM-AR'!$I$7:$AS$3267,26,FALSE),"")</f>
        <v/>
      </c>
      <c r="Y442" s="714" t="str">
        <f>IFERROR(VLOOKUP($I442,'WM-AR'!$I$7:$AS$3267,27,FALSE),"")</f>
        <v/>
      </c>
      <c r="Z442" s="714" t="str">
        <f>IFERROR(VLOOKUP($I442,'WM-AR'!$I$7:$AS$3267,28,FALSE),"")</f>
        <v/>
      </c>
      <c r="AA442" s="714" t="str">
        <f>IFERROR(VLOOKUP($I442,'WM-AR'!$I$7:$AS$3267,29,FALSE),"")</f>
        <v/>
      </c>
      <c r="AB442" s="714" t="str">
        <f>IFERROR(VLOOKUP($I442,'WM-AR'!$I$7:$AS$3267,30,FALSE),"")</f>
        <v/>
      </c>
      <c r="AC442" s="714" t="str">
        <f>IFERROR(VLOOKUP($I442,'WM-AR'!$I$7:$AS$3267,31,FALSE),"")</f>
        <v/>
      </c>
      <c r="AD442" s="714" t="str">
        <f>IFERROR(VLOOKUP($I442,'WM-AR'!$I$7:$AS$3267,32,FALSE),"")</f>
        <v/>
      </c>
      <c r="AE442" s="714" t="str">
        <f>IFERROR(VLOOKUP($I442,'WM-AR'!$I$7:$AS$3267,33,FALSE),"")</f>
        <v/>
      </c>
      <c r="AF442" s="938"/>
      <c r="AG442" s="852"/>
      <c r="AH442" s="852"/>
      <c r="AI442" s="854"/>
      <c r="AJ442" s="854" t="str">
        <f t="shared" si="86"/>
        <v/>
      </c>
      <c r="AK442" s="1114"/>
      <c r="AL442" s="88" t="str">
        <f>IF(AND(ISTEXT($E442),ISTEXT($B442)),"산출기준 &gt;&gt;  "&amp;_xlfn.XLOOKUP($E442,산출기준!$D:$D,산출기준!$E:$E,"매칭실패"),"")</f>
        <v/>
      </c>
    </row>
    <row r="443" spans="2:38">
      <c r="B443" s="1111"/>
      <c r="C443" s="1166"/>
      <c r="D443" s="1166"/>
      <c r="E443" s="1166"/>
      <c r="F443" s="1166"/>
      <c r="G443" s="843"/>
      <c r="H443" s="843"/>
      <c r="I443" s="712" t="str">
        <f t="shared" si="84"/>
        <v/>
      </c>
      <c r="J443" s="714"/>
      <c r="K443" s="714" t="str">
        <f>IFERROR(VLOOKUP($I443,'WM-AR'!$I$7:$AS$3267,34,FALSE),"")</f>
        <v/>
      </c>
      <c r="L443" s="714" t="str">
        <f>IFERROR(VLOOKUP($I443,'WM-AR'!$I$7:$AS$3267,4,FALSE),"")</f>
        <v/>
      </c>
      <c r="M443" s="714" t="str">
        <f>IFERROR(VLOOKUP($I443,'WM-AR'!$I$7:$AS$3267,6,FALSE),"")</f>
        <v/>
      </c>
      <c r="N443" s="714" t="str">
        <f>IFERROR(VLOOKUP($I443,'WM-AR'!$I$7:$AS$3267,8,FALSE),"")</f>
        <v/>
      </c>
      <c r="O443" s="714" t="str">
        <f>IFERROR(VLOOKUP($I443,'WM-AR'!$I$7:$AS$3267,10,FALSE),"")</f>
        <v/>
      </c>
      <c r="P443" s="714" t="str">
        <f>IFERROR(VLOOKUP($I443,'WM-AR'!$I$7:$AS$3267,12,FALSE),"")</f>
        <v/>
      </c>
      <c r="Q443" s="714" t="str">
        <f>IFERROR(VLOOKUP($I443,'WM-AR'!$I$7:$AS$3267,14,FALSE),"")</f>
        <v/>
      </c>
      <c r="R443" s="714" t="str">
        <f>IFERROR(VLOOKUP($I443,'WM-AR'!$I$7:$AS$3267,16,FALSE),"")</f>
        <v/>
      </c>
      <c r="S443" s="714" t="str">
        <f>IFERROR(VLOOKUP($I443,'WM-AR'!$I$7:$AS$3267,18,FALSE),"")</f>
        <v/>
      </c>
      <c r="T443" s="714" t="str">
        <f>IFERROR(VLOOKUP($I443,'WM-AR'!$I$7:$AS$3267,20,FALSE),"")</f>
        <v/>
      </c>
      <c r="U443" s="714" t="str">
        <f>IFERROR(VLOOKUP($I443,'WM-AR'!$I$7:$AS$3267,22,FALSE),"")</f>
        <v/>
      </c>
      <c r="V443" s="714" t="str">
        <f>IFERROR(VLOOKUP($I443,'WM-AR'!$I$7:$AS$3267,24,FALSE),"")</f>
        <v/>
      </c>
      <c r="W443" s="714" t="str">
        <f>IFERROR(VLOOKUP($I443,'WM-AR'!$I$7:$AS$3267,25,FALSE),"")</f>
        <v/>
      </c>
      <c r="X443" s="714" t="str">
        <f>IFERROR(VLOOKUP($I443,'WM-AR'!$I$7:$AS$3267,26,FALSE),"")</f>
        <v/>
      </c>
      <c r="Y443" s="714" t="str">
        <f>IFERROR(VLOOKUP($I443,'WM-AR'!$I$7:$AS$3267,27,FALSE),"")</f>
        <v/>
      </c>
      <c r="Z443" s="714" t="str">
        <f>IFERROR(VLOOKUP($I443,'WM-AR'!$I$7:$AS$3267,28,FALSE),"")</f>
        <v/>
      </c>
      <c r="AA443" s="714" t="str">
        <f>IFERROR(VLOOKUP($I443,'WM-AR'!$I$7:$AS$3267,29,FALSE),"")</f>
        <v/>
      </c>
      <c r="AB443" s="714" t="str">
        <f>IFERROR(VLOOKUP($I443,'WM-AR'!$I$7:$AS$3267,30,FALSE),"")</f>
        <v/>
      </c>
      <c r="AC443" s="714" t="str">
        <f>IFERROR(VLOOKUP($I443,'WM-AR'!$I$7:$AS$3267,31,FALSE),"")</f>
        <v/>
      </c>
      <c r="AD443" s="714" t="str">
        <f>IFERROR(VLOOKUP($I443,'WM-AR'!$I$7:$AS$3267,32,FALSE),"")</f>
        <v/>
      </c>
      <c r="AE443" s="714" t="str">
        <f>IFERROR(VLOOKUP($I443,'WM-AR'!$I$7:$AS$3267,33,FALSE),"")</f>
        <v/>
      </c>
      <c r="AF443" s="938"/>
      <c r="AG443" s="852"/>
      <c r="AH443" s="852"/>
      <c r="AI443" s="854"/>
      <c r="AJ443" s="854" t="str">
        <f t="shared" si="86"/>
        <v/>
      </c>
      <c r="AK443" s="1114"/>
      <c r="AL443" s="88" t="str">
        <f>IF(AND(ISTEXT($E443),ISTEXT($B443)),"산출기준 &gt;&gt;  "&amp;_xlfn.XLOOKUP($E443,산출기준!$D:$D,산출기준!$E:$E,"매칭실패"),"")</f>
        <v/>
      </c>
    </row>
    <row r="444" spans="2:38">
      <c r="B444" s="1116"/>
      <c r="C444" s="1167"/>
      <c r="D444" s="1167"/>
      <c r="E444" s="1167"/>
      <c r="F444" s="1167"/>
      <c r="G444" s="1120"/>
      <c r="H444" s="1120"/>
      <c r="I444" s="1119" t="str">
        <f t="shared" si="84"/>
        <v/>
      </c>
      <c r="J444" s="1121"/>
      <c r="K444" s="1121" t="str">
        <f>IFERROR(VLOOKUP($I444,'WM-AR'!$I$7:$AS$3267,34,FALSE),"")</f>
        <v/>
      </c>
      <c r="L444" s="1121" t="str">
        <f>IFERROR(VLOOKUP($I444,'WM-AR'!$I$7:$AS$3267,4,FALSE),"")</f>
        <v/>
      </c>
      <c r="M444" s="1121" t="str">
        <f>IFERROR(VLOOKUP($I444,'WM-AR'!$I$7:$AS$3267,6,FALSE),"")</f>
        <v/>
      </c>
      <c r="N444" s="1121" t="str">
        <f>IFERROR(VLOOKUP($I444,'WM-AR'!$I$7:$AS$3267,8,FALSE),"")</f>
        <v/>
      </c>
      <c r="O444" s="1121" t="str">
        <f>IFERROR(VLOOKUP($I444,'WM-AR'!$I$7:$AS$3267,10,FALSE),"")</f>
        <v/>
      </c>
      <c r="P444" s="1121" t="str">
        <f>IFERROR(VLOOKUP($I444,'WM-AR'!$I$7:$AS$3267,12,FALSE),"")</f>
        <v/>
      </c>
      <c r="Q444" s="1121" t="str">
        <f>IFERROR(VLOOKUP($I444,'WM-AR'!$I$7:$AS$3267,14,FALSE),"")</f>
        <v/>
      </c>
      <c r="R444" s="1121" t="str">
        <f>IFERROR(VLOOKUP($I444,'WM-AR'!$I$7:$AS$3267,16,FALSE),"")</f>
        <v/>
      </c>
      <c r="S444" s="1121" t="str">
        <f>IFERROR(VLOOKUP($I444,'WM-AR'!$I$7:$AS$3267,18,FALSE),"")</f>
        <v/>
      </c>
      <c r="T444" s="1121" t="str">
        <f>IFERROR(VLOOKUP($I444,'WM-AR'!$I$7:$AS$3267,20,FALSE),"")</f>
        <v/>
      </c>
      <c r="U444" s="1121" t="str">
        <f>IFERROR(VLOOKUP($I444,'WM-AR'!$I$7:$AS$3267,22,FALSE),"")</f>
        <v/>
      </c>
      <c r="V444" s="1121" t="str">
        <f>IFERROR(VLOOKUP($I444,'WM-AR'!$I$7:$AS$3267,24,FALSE),"")</f>
        <v/>
      </c>
      <c r="W444" s="1121" t="str">
        <f>IFERROR(VLOOKUP($I444,'WM-AR'!$I$7:$AS$3267,25,FALSE),"")</f>
        <v/>
      </c>
      <c r="X444" s="1121" t="str">
        <f>IFERROR(VLOOKUP($I444,'WM-AR'!$I$7:$AS$3267,26,FALSE),"")</f>
        <v/>
      </c>
      <c r="Y444" s="1121" t="str">
        <f>IFERROR(VLOOKUP($I444,'WM-AR'!$I$7:$AS$3267,27,FALSE),"")</f>
        <v/>
      </c>
      <c r="Z444" s="1121" t="str">
        <f>IFERROR(VLOOKUP($I444,'WM-AR'!$I$7:$AS$3267,28,FALSE),"")</f>
        <v/>
      </c>
      <c r="AA444" s="1121" t="str">
        <f>IFERROR(VLOOKUP($I444,'WM-AR'!$I$7:$AS$3267,29,FALSE),"")</f>
        <v/>
      </c>
      <c r="AB444" s="1121" t="str">
        <f>IFERROR(VLOOKUP($I444,'WM-AR'!$I$7:$AS$3267,30,FALSE),"")</f>
        <v/>
      </c>
      <c r="AC444" s="1121" t="str">
        <f>IFERROR(VLOOKUP($I444,'WM-AR'!$I$7:$AS$3267,31,FALSE),"")</f>
        <v/>
      </c>
      <c r="AD444" s="1121" t="str">
        <f>IFERROR(VLOOKUP($I444,'WM-AR'!$I$7:$AS$3267,32,FALSE),"")</f>
        <v/>
      </c>
      <c r="AE444" s="1121" t="str">
        <f>IFERROR(VLOOKUP($I444,'WM-AR'!$I$7:$AS$3267,33,FALSE),"")</f>
        <v/>
      </c>
      <c r="AF444" s="1209"/>
      <c r="AG444" s="1123"/>
      <c r="AH444" s="1123"/>
      <c r="AI444" s="1124"/>
      <c r="AJ444" s="1124" t="str">
        <f t="shared" si="86"/>
        <v/>
      </c>
      <c r="AK444" s="1125"/>
      <c r="AL444" s="88" t="str">
        <f>IF(AND(ISTEXT($E444),ISTEXT($B444)),"산출기준 &gt;&gt;  "&amp;_xlfn.XLOOKUP($E444,산출기준!$D:$D,산출기준!$E:$E,"매칭실패"),"")</f>
        <v/>
      </c>
    </row>
    <row r="445" spans="2:38" s="658" customFormat="1" ht="20.100000000000001" customHeight="1">
      <c r="B445" s="802"/>
      <c r="C445" s="662"/>
      <c r="D445" s="662"/>
      <c r="E445" s="662"/>
      <c r="F445" s="1338" t="s">
        <v>1048</v>
      </c>
      <c r="G445" s="662"/>
      <c r="H445" s="662"/>
      <c r="I445" s="652"/>
      <c r="J445" s="664"/>
      <c r="K445" s="664"/>
      <c r="L445" s="664"/>
      <c r="M445" s="664"/>
      <c r="N445" s="664"/>
      <c r="O445" s="664"/>
      <c r="P445" s="664"/>
      <c r="Q445" s="664"/>
      <c r="R445" s="664"/>
      <c r="S445" s="664"/>
      <c r="T445" s="664"/>
      <c r="U445" s="664"/>
      <c r="V445" s="664"/>
      <c r="W445" s="664"/>
      <c r="X445" s="664"/>
      <c r="Y445" s="664"/>
      <c r="Z445" s="664"/>
      <c r="AA445" s="664"/>
      <c r="AB445" s="664"/>
      <c r="AC445" s="664"/>
      <c r="AD445" s="664"/>
      <c r="AE445" s="664"/>
      <c r="AF445" s="660"/>
      <c r="AG445" s="665"/>
      <c r="AH445" s="665"/>
      <c r="AI445" s="666"/>
      <c r="AJ445" s="666"/>
      <c r="AK445" s="662"/>
      <c r="AL445" s="658" t="str">
        <f>IF(AND(ISTEXT($E445),ISTEXT($B445)),"산출기준 &gt;&gt;  "&amp;_xlfn.XLOOKUP($E445,산출기준!$D:$D,산출기준!$E:$E,"매칭실패"),"")</f>
        <v/>
      </c>
    </row>
    <row r="446" spans="2:38" ht="34.9" customHeight="1">
      <c r="B446" s="808" t="str" cm="1">
        <f t="array" aca="1" ref="B446" ca="1">_xlfn.IFNA(INDIRECT("Family_표준_구성도!B"&amp;MATCH(F446,INDIRECT("Family_표준_구성도!"&amp;"C:C"),0)),"")</f>
        <v>6.2.7.1.2</v>
      </c>
      <c r="C446" s="668" t="s">
        <v>1903</v>
      </c>
      <c r="D446" s="809"/>
      <c r="E446" s="668" t="s">
        <v>2006</v>
      </c>
      <c r="F446" s="1079" t="s">
        <v>1050</v>
      </c>
      <c r="G446" s="1079"/>
      <c r="H446" s="1079"/>
      <c r="I446" s="674" t="str">
        <f t="shared" ref="I446:I456" si="87">LEFT(H446,14)</f>
        <v/>
      </c>
      <c r="J446" s="674"/>
      <c r="K446" s="674"/>
      <c r="L446" s="674"/>
      <c r="M446" s="674"/>
      <c r="N446" s="675"/>
      <c r="O446" s="676"/>
      <c r="P446" s="677"/>
      <c r="Q446" s="677"/>
      <c r="R446" s="677"/>
      <c r="S446" s="677"/>
      <c r="T446" s="677"/>
      <c r="U446" s="677"/>
      <c r="V446" s="678"/>
      <c r="W446" s="679"/>
      <c r="X446" s="679"/>
      <c r="Y446" s="679"/>
      <c r="Z446" s="679"/>
      <c r="AA446" s="679"/>
      <c r="AB446" s="679"/>
      <c r="AC446" s="679"/>
      <c r="AD446" s="679"/>
      <c r="AE446" s="679"/>
      <c r="AF446" s="1312" t="s">
        <v>3544</v>
      </c>
      <c r="AG446" s="682"/>
      <c r="AH446" s="682"/>
      <c r="AI446" s="682"/>
      <c r="AJ446" s="682"/>
      <c r="AK446" s="903"/>
      <c r="AL446" s="88" t="str">
        <f ca="1">IF(AND(ISTEXT($E446),ISTEXT($B446)),"산출기준 &gt;&gt;  "&amp;_xlfn.XLOOKUP($E446,산출기준!$D:$D,산출기준!$E:$E,"매칭실패"),"")</f>
        <v>산출기준 &gt;&gt;  [Steel Beam]</v>
      </c>
    </row>
    <row r="447" spans="2:38" ht="49.9" customHeight="1" outlineLevel="1">
      <c r="B447" s="758"/>
      <c r="C447" s="759"/>
      <c r="D447" s="759"/>
      <c r="E447" s="759"/>
      <c r="F447" s="1080" t="s">
        <v>3488</v>
      </c>
      <c r="G447" s="759" t="str">
        <f t="shared" ref="G447:G450" si="88">IF(IF(N447=0,"",N447)&amp;" | "&amp;IF(O447=0,"",O447)&amp;" | "&amp;IF(Q447=0,"",Q447)&amp;" | "&amp;IF(R447=0,"",R447)=" |  |  | ","",IF(N447=0,"",N447)&amp;" | "&amp;IF(O447=0,"",O447)&amp;" | "&amp;IF(Q447=0,"",Q447)&amp;" | "&amp;IF(R447=0,"",R447))</f>
        <v xml:space="preserve">Medium Steel - Standard |  |  | </v>
      </c>
      <c r="H447" s="816" t="s">
        <v>3510</v>
      </c>
      <c r="I447" s="765" t="str">
        <f t="shared" si="87"/>
        <v>S01AA073-00001</v>
      </c>
      <c r="J447" s="766"/>
      <c r="K447" s="766" t="str">
        <f>IFERROR(VLOOKUP($I447,'WM-AR'!$I$7:$AS$3267,34,FALSE),"")</f>
        <v>TON</v>
      </c>
      <c r="L447" s="766" t="str">
        <f>IFERROR(VLOOKUP($I447,'WM-AR'!$I$7:$AS$3267,4,FALSE),"")</f>
        <v>Main Steel Structure Fabrication Work</v>
      </c>
      <c r="M447" s="766" t="str">
        <f>IFERROR(VLOOKUP($I447,'WM-AR'!$I$7:$AS$3267,6,FALSE),"")</f>
        <v>Shelter/Building</v>
      </c>
      <c r="N447" s="766" t="str">
        <f>IFERROR(VLOOKUP($I447,'WM-AR'!$I$7:$AS$3267,8,FALSE),"")</f>
        <v>Medium Steel - Standard</v>
      </c>
      <c r="O447" s="766">
        <f>IFERROR(VLOOKUP($I447,'WM-AR'!$I$7:$AS$3267,10,FALSE),"")</f>
        <v>0</v>
      </c>
      <c r="P447" s="766">
        <f>IFERROR(VLOOKUP($I447,'WM-AR'!$I$7:$AS$3267,12,FALSE),"")</f>
        <v>0</v>
      </c>
      <c r="Q447" s="766" t="str">
        <f>IFERROR(VLOOKUP($I447,'WM-AR'!$I$7:$AS$3267,14,FALSE),"")</f>
        <v/>
      </c>
      <c r="R447" s="766" t="str">
        <f>IFERROR(VLOOKUP($I447,'WM-AR'!$I$7:$AS$3267,16,FALSE),"")</f>
        <v/>
      </c>
      <c r="S447" s="766" t="str">
        <f>IFERROR(VLOOKUP($I447,'WM-AR'!$I$7:$AS$3267,18,FALSE),"")</f>
        <v/>
      </c>
      <c r="T447" s="766" t="str">
        <f>IFERROR(VLOOKUP($I447,'WM-AR'!$I$7:$AS$3267,20,FALSE),"")</f>
        <v/>
      </c>
      <c r="U447" s="766" t="str">
        <f>IFERROR(VLOOKUP($I447,'WM-AR'!$I$7:$AS$3267,22,FALSE),"")</f>
        <v/>
      </c>
      <c r="V447" s="766" t="str">
        <f>IFERROR(VLOOKUP($I447,'WM-AR'!$I$7:$AS$3267,24,FALSE),"")</f>
        <v/>
      </c>
      <c r="W447" s="766">
        <f>IFERROR(VLOOKUP($I447,'WM-AR'!$I$7:$AS$3267,25,FALSE),"")</f>
        <v>0</v>
      </c>
      <c r="X447" s="766">
        <f>IFERROR(VLOOKUP($I447,'WM-AR'!$I$7:$AS$3267,26,FALSE),"")</f>
        <v>0</v>
      </c>
      <c r="Y447" s="766">
        <f>IFERROR(VLOOKUP($I447,'WM-AR'!$I$7:$AS$3267,27,FALSE),"")</f>
        <v>0</v>
      </c>
      <c r="Z447" s="766">
        <f>IFERROR(VLOOKUP($I447,'WM-AR'!$I$7:$AS$3267,28,FALSE),"")</f>
        <v>0</v>
      </c>
      <c r="AA447" s="766" t="str">
        <f>IFERROR(VLOOKUP($I447,'WM-AR'!$I$7:$AS$3267,29,FALSE),"")</f>
        <v>Material: (   )</v>
      </c>
      <c r="AB447" s="766">
        <f>IFERROR(VLOOKUP($I447,'WM-AR'!$I$7:$AS$3267,30,FALSE),"")</f>
        <v>0</v>
      </c>
      <c r="AC447" s="766">
        <f>IFERROR(VLOOKUP($I447,'WM-AR'!$I$7:$AS$3267,31,FALSE),"")</f>
        <v>0</v>
      </c>
      <c r="AD447" s="766">
        <f>IFERROR(VLOOKUP($I447,'WM-AR'!$I$7:$AS$3267,32,FALSE),"")</f>
        <v>0</v>
      </c>
      <c r="AE447" s="766" t="str">
        <f>IFERROR(VLOOKUP($I447,'WM-AR'!$I$7:$AS$3267,33,FALSE),"")</f>
        <v>(90)KG/M&gt;Weight≥(30)KG/M</v>
      </c>
      <c r="AF447" s="1313" t="str">
        <f>_xlfn.CONCAT("- Material: ( ",AF446," )",CHAR(10),"- (",$H$55,")KG/M&gt;Weight≥(",$H$57,")KG/M")</f>
        <v>- Material: ( KSD3502 )
- (90)KG/M&gt;Weight≥(30)KG/M</v>
      </c>
      <c r="AG447" s="1134" t="s">
        <v>3586</v>
      </c>
      <c r="AH447" s="1134" t="s">
        <v>3586</v>
      </c>
      <c r="AI447" s="1340"/>
      <c r="AJ447" s="1340" t="str">
        <f t="shared" ref="AJ447:AJ456" si="89">K447</f>
        <v>TON</v>
      </c>
      <c r="AK447" s="905"/>
      <c r="AL447" s="88" t="str">
        <f>IF(AND(ISTEXT($E447),ISTEXT($B447)),"산출기준 &gt;&gt;  "&amp;_xlfn.XLOOKUP($E447,산출기준!$D:$D,산출기준!$E:$E,"매칭실패"),"")</f>
        <v/>
      </c>
    </row>
    <row r="448" spans="2:38" ht="49.9" customHeight="1" outlineLevel="1">
      <c r="B448" s="772"/>
      <c r="C448" s="773"/>
      <c r="D448" s="773"/>
      <c r="E448" s="773"/>
      <c r="F448" s="1083" t="s">
        <v>3492</v>
      </c>
      <c r="G448" s="759" t="str">
        <f t="shared" si="88"/>
        <v xml:space="preserve">Medium Steel |  |  | </v>
      </c>
      <c r="H448" s="816" t="s">
        <v>3542</v>
      </c>
      <c r="I448" s="765" t="str">
        <f t="shared" si="87"/>
        <v>S03AA083-00001</v>
      </c>
      <c r="J448" s="766"/>
      <c r="K448" s="766" t="str">
        <f>IFERROR(VLOOKUP($I448,'WM-AR'!$I$7:$AS$3267,34,FALSE),"")</f>
        <v>TON</v>
      </c>
      <c r="L448" s="766" t="str">
        <f>IFERROR(VLOOKUP($I448,'WM-AR'!$I$7:$AS$3267,4,FALSE),"")</f>
        <v>Main Steel Structure Erection Work</v>
      </c>
      <c r="M448" s="766" t="str">
        <f>IFERROR(VLOOKUP($I448,'WM-AR'!$I$7:$AS$3267,6,FALSE),"")</f>
        <v>Shelter/Building</v>
      </c>
      <c r="N448" s="766" t="str">
        <f>IFERROR(VLOOKUP($I448,'WM-AR'!$I$7:$AS$3267,8,FALSE),"")</f>
        <v>Medium Steel</v>
      </c>
      <c r="O448" s="766">
        <f>IFERROR(VLOOKUP($I448,'WM-AR'!$I$7:$AS$3267,10,FALSE),"")</f>
        <v>0</v>
      </c>
      <c r="P448" s="766">
        <f>IFERROR(VLOOKUP($I448,'WM-AR'!$I$7:$AS$3267,12,FALSE),"")</f>
        <v>0</v>
      </c>
      <c r="Q448" s="766" t="str">
        <f>IFERROR(VLOOKUP($I448,'WM-AR'!$I$7:$AS$3267,14,FALSE),"")</f>
        <v/>
      </c>
      <c r="R448" s="766" t="str">
        <f>IFERROR(VLOOKUP($I448,'WM-AR'!$I$7:$AS$3267,16,FALSE),"")</f>
        <v/>
      </c>
      <c r="S448" s="766" t="str">
        <f>IFERROR(VLOOKUP($I448,'WM-AR'!$I$7:$AS$3267,18,FALSE),"")</f>
        <v/>
      </c>
      <c r="T448" s="766" t="str">
        <f>IFERROR(VLOOKUP($I448,'WM-AR'!$I$7:$AS$3267,20,FALSE),"")</f>
        <v/>
      </c>
      <c r="U448" s="766" t="str">
        <f>IFERROR(VLOOKUP($I448,'WM-AR'!$I$7:$AS$3267,22,FALSE),"")</f>
        <v/>
      </c>
      <c r="V448" s="766" t="str">
        <f>IFERROR(VLOOKUP($I448,'WM-AR'!$I$7:$AS$3267,24,FALSE),"")</f>
        <v/>
      </c>
      <c r="W448" s="766">
        <f>IFERROR(VLOOKUP($I448,'WM-AR'!$I$7:$AS$3267,25,FALSE),"")</f>
        <v>0</v>
      </c>
      <c r="X448" s="766">
        <f>IFERROR(VLOOKUP($I448,'WM-AR'!$I$7:$AS$3267,26,FALSE),"")</f>
        <v>0</v>
      </c>
      <c r="Y448" s="766">
        <f>IFERROR(VLOOKUP($I448,'WM-AR'!$I$7:$AS$3267,27,FALSE),"")</f>
        <v>0</v>
      </c>
      <c r="Z448" s="766">
        <f>IFERROR(VLOOKUP($I448,'WM-AR'!$I$7:$AS$3267,28,FALSE),"")</f>
        <v>0</v>
      </c>
      <c r="AA448" s="766" t="str">
        <f>IFERROR(VLOOKUP($I448,'WM-AR'!$I$7:$AS$3267,29,FALSE),"")</f>
        <v>Material: (   )</v>
      </c>
      <c r="AB448" s="766">
        <f>IFERROR(VLOOKUP($I448,'WM-AR'!$I$7:$AS$3267,30,FALSE),"")</f>
        <v>0</v>
      </c>
      <c r="AC448" s="766">
        <f>IFERROR(VLOOKUP($I448,'WM-AR'!$I$7:$AS$3267,31,FALSE),"")</f>
        <v>0</v>
      </c>
      <c r="AD448" s="766">
        <f>IFERROR(VLOOKUP($I448,'WM-AR'!$I$7:$AS$3267,32,FALSE),"")</f>
        <v>0</v>
      </c>
      <c r="AE448" s="766">
        <f>IFERROR(VLOOKUP($I448,'WM-AR'!$I$7:$AS$3267,33,FALSE),"")</f>
        <v>0</v>
      </c>
      <c r="AF448" s="1313" t="str">
        <f>_xlfn.CONCAT("- Material: ( ",AF446," )")</f>
        <v>- Material: ( KSD3502 )</v>
      </c>
      <c r="AG448" s="1314" t="s">
        <v>3587</v>
      </c>
      <c r="AH448" s="1314" t="s">
        <v>3587</v>
      </c>
      <c r="AI448" s="1340"/>
      <c r="AJ448" s="1340" t="str">
        <f t="shared" si="89"/>
        <v>TON</v>
      </c>
      <c r="AK448" s="1267"/>
      <c r="AL448" s="88" t="str">
        <f>IF(AND(ISTEXT($E448),ISTEXT($B448)),"산출기준 &gt;&gt;  "&amp;_xlfn.XLOOKUP($E448,산출기준!$D:$D,산출기준!$E:$E,"매칭실패"),"")</f>
        <v/>
      </c>
    </row>
    <row r="449" spans="2:38" ht="49.9" customHeight="1" outlineLevel="1">
      <c r="B449" s="758"/>
      <c r="C449" s="759"/>
      <c r="D449" s="759"/>
      <c r="E449" s="759"/>
      <c r="F449" s="1315" t="s">
        <v>1976</v>
      </c>
      <c r="G449" s="759" t="str">
        <f>IF(IF(N449=0,"",N449)&amp;" | "&amp;IF(O449=0,"",O449)&amp;" | "&amp;IF(Q449=0,"",Q449)&amp;" | "&amp;IF(R449=0,"",R449)=" |  |  | ","",IF(N449=0,"",N449)&amp;" | "&amp;IF(O449=0,"",O449)&amp;" | "&amp;IF(Q449=0,"",Q449)&amp;" | "&amp;IF(R449=0,"",R449))</f>
        <v xml:space="preserve">Plates - Gusset, Stiffener, ETC |  |  | </v>
      </c>
      <c r="H449" s="1153" t="s">
        <v>3495</v>
      </c>
      <c r="I449" s="765" t="str">
        <f>LEFT(H449,14)</f>
        <v>S01AA009-00001</v>
      </c>
      <c r="J449" s="766"/>
      <c r="K449" s="766" t="s">
        <v>3496</v>
      </c>
      <c r="L449" s="766" t="s">
        <v>3497</v>
      </c>
      <c r="M449" s="766" t="s">
        <v>3498</v>
      </c>
      <c r="N449" s="766" t="s">
        <v>3499</v>
      </c>
      <c r="O449" s="766">
        <v>0</v>
      </c>
      <c r="P449" s="766">
        <v>0</v>
      </c>
      <c r="Q449" s="766">
        <v>0</v>
      </c>
      <c r="R449" s="766">
        <v>0</v>
      </c>
      <c r="S449" s="766">
        <v>0</v>
      </c>
      <c r="T449" s="766">
        <v>0</v>
      </c>
      <c r="U449" s="766">
        <v>0</v>
      </c>
      <c r="V449" s="766">
        <v>0</v>
      </c>
      <c r="W449" s="766">
        <v>0</v>
      </c>
      <c r="X449" s="766">
        <v>0</v>
      </c>
      <c r="Y449" s="766">
        <v>0</v>
      </c>
      <c r="Z449" s="766">
        <v>0</v>
      </c>
      <c r="AA449" s="766" t="s">
        <v>3500</v>
      </c>
      <c r="AB449" s="766">
        <v>0</v>
      </c>
      <c r="AC449" s="766">
        <v>0</v>
      </c>
      <c r="AD449" s="766">
        <v>0</v>
      </c>
      <c r="AE449" s="766">
        <v>0</v>
      </c>
      <c r="AF449" s="817"/>
      <c r="AG449" s="1314" t="s">
        <v>3588</v>
      </c>
      <c r="AH449" s="1314" t="s">
        <v>3588</v>
      </c>
      <c r="AI449" s="769"/>
      <c r="AJ449" s="769" t="str">
        <f>K449</f>
        <v>TON</v>
      </c>
      <c r="AK449" s="1341"/>
      <c r="AL449" s="88" t="s">
        <v>2965</v>
      </c>
    </row>
    <row r="450" spans="2:38" ht="49.9" customHeight="1" outlineLevel="1">
      <c r="B450" s="772"/>
      <c r="C450" s="773"/>
      <c r="D450" s="773"/>
      <c r="E450" s="773"/>
      <c r="F450" s="1083" t="s">
        <v>3502</v>
      </c>
      <c r="G450" s="759" t="str">
        <f t="shared" si="88"/>
        <v xml:space="preserve">for Non-Fireproofed Steel Surface |  |  | </v>
      </c>
      <c r="H450" s="816" t="s">
        <v>3503</v>
      </c>
      <c r="I450" s="765" t="str">
        <f t="shared" si="87"/>
        <v>S41AA051-00001</v>
      </c>
      <c r="J450" s="766"/>
      <c r="K450" s="766" t="str">
        <f>IFERROR(VLOOKUP($I450,'WM-AR'!$I$7:$AS$3267,34,FALSE),"")</f>
        <v>M2</v>
      </c>
      <c r="L450" s="766" t="str">
        <f>IFERROR(VLOOKUP($I450,'WM-AR'!$I$7:$AS$3267,4,FALSE),"")</f>
        <v>Steel Structure Paint Work</v>
      </c>
      <c r="M450" s="766" t="str">
        <f>IFERROR(VLOOKUP($I450,'WM-AR'!$I$7:$AS$3267,6,FALSE),"")</f>
        <v>Shelter/Building</v>
      </c>
      <c r="N450" s="766" t="str">
        <f>IFERROR(VLOOKUP($I450,'WM-AR'!$I$7:$AS$3267,8,FALSE),"")</f>
        <v>for Non-Fireproofed Steel Surface</v>
      </c>
      <c r="O450" s="766">
        <f>IFERROR(VLOOKUP($I450,'WM-AR'!$I$7:$AS$3267,10,FALSE),"")</f>
        <v>0</v>
      </c>
      <c r="P450" s="766">
        <f>IFERROR(VLOOKUP($I450,'WM-AR'!$I$7:$AS$3267,12,FALSE),"")</f>
        <v>0</v>
      </c>
      <c r="Q450" s="766" t="str">
        <f>IFERROR(VLOOKUP($I450,'WM-AR'!$I$7:$AS$3267,14,FALSE),"")</f>
        <v/>
      </c>
      <c r="R450" s="766" t="str">
        <f>IFERROR(VLOOKUP($I450,'WM-AR'!$I$7:$AS$3267,16,FALSE),"")</f>
        <v/>
      </c>
      <c r="S450" s="766" t="str">
        <f>IFERROR(VLOOKUP($I450,'WM-AR'!$I$7:$AS$3267,18,FALSE),"")</f>
        <v/>
      </c>
      <c r="T450" s="766" t="str">
        <f>IFERROR(VLOOKUP($I450,'WM-AR'!$I$7:$AS$3267,20,FALSE),"")</f>
        <v/>
      </c>
      <c r="U450" s="766" t="str">
        <f>IFERROR(VLOOKUP($I450,'WM-AR'!$I$7:$AS$3267,22,FALSE),"")</f>
        <v/>
      </c>
      <c r="V450" s="766" t="str">
        <f>IFERROR(VLOOKUP($I450,'WM-AR'!$I$7:$AS$3267,24,FALSE),"")</f>
        <v/>
      </c>
      <c r="W450" s="766">
        <f>IFERROR(VLOOKUP($I450,'WM-AR'!$I$7:$AS$3267,25,FALSE),"")</f>
        <v>0</v>
      </c>
      <c r="X450" s="766">
        <f>IFERROR(VLOOKUP($I450,'WM-AR'!$I$7:$AS$3267,26,FALSE),"")</f>
        <v>0</v>
      </c>
      <c r="Y450" s="766">
        <f>IFERROR(VLOOKUP($I450,'WM-AR'!$I$7:$AS$3267,27,FALSE),"")</f>
        <v>0</v>
      </c>
      <c r="Z450" s="766">
        <f>IFERROR(VLOOKUP($I450,'WM-AR'!$I$7:$AS$3267,28,FALSE),"")</f>
        <v>0</v>
      </c>
      <c r="AA450" s="766" t="str">
        <f>IFERROR(VLOOKUP($I450,'WM-AR'!$I$7:$AS$3267,29,FALSE),"")</f>
        <v>Material: (   )</v>
      </c>
      <c r="AB450" s="766">
        <f>IFERROR(VLOOKUP($I450,'WM-AR'!$I$7:$AS$3267,30,FALSE),"")</f>
        <v>0</v>
      </c>
      <c r="AC450" s="766">
        <f>IFERROR(VLOOKUP($I450,'WM-AR'!$I$7:$AS$3267,31,FALSE),"")</f>
        <v>0</v>
      </c>
      <c r="AD450" s="766">
        <f>IFERROR(VLOOKUP($I450,'WM-AR'!$I$7:$AS$3267,32,FALSE),"")</f>
        <v>0</v>
      </c>
      <c r="AE450" s="766">
        <f>IFERROR(VLOOKUP($I450,'WM-AR'!$I$7:$AS$3267,33,FALSE),"")</f>
        <v>0</v>
      </c>
      <c r="AF450" s="767"/>
      <c r="AG450" s="1342" t="s">
        <v>3589</v>
      </c>
      <c r="AH450" s="1342" t="s">
        <v>3589</v>
      </c>
      <c r="AI450" s="1340"/>
      <c r="AJ450" s="1340" t="str">
        <f t="shared" si="89"/>
        <v>M2</v>
      </c>
      <c r="AK450" s="1267"/>
      <c r="AL450" s="88" t="str">
        <f>IF(AND(ISTEXT($E450),ISTEXT($B450)),"산출기준 &gt;&gt;  "&amp;_xlfn.XLOOKUP($E450,산출기준!$D:$D,산출기준!$E:$E,"매칭실패"),"")</f>
        <v/>
      </c>
    </row>
    <row r="451" spans="2:38">
      <c r="B451" s="1111"/>
      <c r="C451" s="1166"/>
      <c r="D451" s="1166"/>
      <c r="E451" s="1166"/>
      <c r="F451" s="1166"/>
      <c r="G451" s="843" t="s">
        <v>2350</v>
      </c>
      <c r="H451" s="843"/>
      <c r="I451" s="712" t="str">
        <f t="shared" si="87"/>
        <v/>
      </c>
      <c r="J451" s="714"/>
      <c r="K451" s="714" t="str">
        <f>IFERROR(VLOOKUP($I451,'WM-AR'!$I$7:$AS$3267,34,FALSE),"")</f>
        <v/>
      </c>
      <c r="L451" s="714" t="str">
        <f>IFERROR(VLOOKUP($I451,'WM-AR'!$I$7:$AS$3267,4,FALSE),"")</f>
        <v/>
      </c>
      <c r="M451" s="714" t="str">
        <f>IFERROR(VLOOKUP($I451,'WM-AR'!$I$7:$AS$3267,6,FALSE),"")</f>
        <v/>
      </c>
      <c r="N451" s="714" t="str">
        <f>IFERROR(VLOOKUP($I451,'WM-AR'!$I$7:$AS$3267,8,FALSE),"")</f>
        <v/>
      </c>
      <c r="O451" s="714" t="str">
        <f>IFERROR(VLOOKUP($I451,'WM-AR'!$I$7:$AS$3267,10,FALSE),"")</f>
        <v/>
      </c>
      <c r="P451" s="714" t="str">
        <f>IFERROR(VLOOKUP($I451,'WM-AR'!$I$7:$AS$3267,12,FALSE),"")</f>
        <v/>
      </c>
      <c r="Q451" s="714" t="str">
        <f>IFERROR(VLOOKUP($I451,'WM-AR'!$I$7:$AS$3267,14,FALSE),"")</f>
        <v/>
      </c>
      <c r="R451" s="714" t="str">
        <f>IFERROR(VLOOKUP($I451,'WM-AR'!$I$7:$AS$3267,16,FALSE),"")</f>
        <v/>
      </c>
      <c r="S451" s="714" t="str">
        <f>IFERROR(VLOOKUP($I451,'WM-AR'!$I$7:$AS$3267,18,FALSE),"")</f>
        <v/>
      </c>
      <c r="T451" s="714" t="str">
        <f>IFERROR(VLOOKUP($I451,'WM-AR'!$I$7:$AS$3267,20,FALSE),"")</f>
        <v/>
      </c>
      <c r="U451" s="714" t="str">
        <f>IFERROR(VLOOKUP($I451,'WM-AR'!$I$7:$AS$3267,22,FALSE),"")</f>
        <v/>
      </c>
      <c r="V451" s="714" t="str">
        <f>IFERROR(VLOOKUP($I451,'WM-AR'!$I$7:$AS$3267,24,FALSE),"")</f>
        <v/>
      </c>
      <c r="W451" s="714" t="str">
        <f>IFERROR(VLOOKUP($I451,'WM-AR'!$I$7:$AS$3267,25,FALSE),"")</f>
        <v/>
      </c>
      <c r="X451" s="714" t="str">
        <f>IFERROR(VLOOKUP($I451,'WM-AR'!$I$7:$AS$3267,26,FALSE),"")</f>
        <v/>
      </c>
      <c r="Y451" s="714" t="str">
        <f>IFERROR(VLOOKUP($I451,'WM-AR'!$I$7:$AS$3267,27,FALSE),"")</f>
        <v/>
      </c>
      <c r="Z451" s="714" t="str">
        <f>IFERROR(VLOOKUP($I451,'WM-AR'!$I$7:$AS$3267,28,FALSE),"")</f>
        <v/>
      </c>
      <c r="AA451" s="714" t="str">
        <f>IFERROR(VLOOKUP($I451,'WM-AR'!$I$7:$AS$3267,29,FALSE),"")</f>
        <v/>
      </c>
      <c r="AB451" s="714" t="str">
        <f>IFERROR(VLOOKUP($I451,'WM-AR'!$I$7:$AS$3267,30,FALSE),"")</f>
        <v/>
      </c>
      <c r="AC451" s="714" t="str">
        <f>IFERROR(VLOOKUP($I451,'WM-AR'!$I$7:$AS$3267,31,FALSE),"")</f>
        <v/>
      </c>
      <c r="AD451" s="714" t="str">
        <f>IFERROR(VLOOKUP($I451,'WM-AR'!$I$7:$AS$3267,32,FALSE),"")</f>
        <v/>
      </c>
      <c r="AE451" s="714" t="str">
        <f>IFERROR(VLOOKUP($I451,'WM-AR'!$I$7:$AS$3267,33,FALSE),"")</f>
        <v/>
      </c>
      <c r="AF451" s="1190" t="s">
        <v>3658</v>
      </c>
      <c r="AG451" s="1254"/>
      <c r="AH451" s="1254"/>
      <c r="AI451" s="854"/>
      <c r="AJ451" s="854" t="str">
        <f t="shared" si="89"/>
        <v/>
      </c>
      <c r="AK451" s="1114"/>
      <c r="AL451" s="88" t="str">
        <f>IF(AND(ISTEXT($E451),ISTEXT($B451)),"산출기준 &gt;&gt;  "&amp;_xlfn.XLOOKUP($E451,산출기준!$D:$D,산출기준!$E:$E,"매칭실패"),"")</f>
        <v/>
      </c>
    </row>
    <row r="452" spans="2:38">
      <c r="B452" s="1111"/>
      <c r="C452" s="1166"/>
      <c r="D452" s="1166" t="s">
        <v>2716</v>
      </c>
      <c r="E452" s="1166"/>
      <c r="F452" s="1166"/>
      <c r="G452" s="843" t="s">
        <v>3659</v>
      </c>
      <c r="H452" s="843"/>
      <c r="I452" s="712" t="str">
        <f t="shared" si="87"/>
        <v/>
      </c>
      <c r="J452" s="714"/>
      <c r="K452" s="714" t="str">
        <f>IFERROR(VLOOKUP($I452,'WM-AR'!$I$7:$AS$3267,34,FALSE),"")</f>
        <v/>
      </c>
      <c r="L452" s="714" t="str">
        <f>IFERROR(VLOOKUP($I452,'WM-AR'!$I$7:$AS$3267,4,FALSE),"")</f>
        <v/>
      </c>
      <c r="M452" s="714" t="str">
        <f>IFERROR(VLOOKUP($I452,'WM-AR'!$I$7:$AS$3267,6,FALSE),"")</f>
        <v/>
      </c>
      <c r="N452" s="714" t="str">
        <f>IFERROR(VLOOKUP($I452,'WM-AR'!$I$7:$AS$3267,8,FALSE),"")</f>
        <v/>
      </c>
      <c r="O452" s="714" t="str">
        <f>IFERROR(VLOOKUP($I452,'WM-AR'!$I$7:$AS$3267,10,FALSE),"")</f>
        <v/>
      </c>
      <c r="P452" s="714" t="str">
        <f>IFERROR(VLOOKUP($I452,'WM-AR'!$I$7:$AS$3267,12,FALSE),"")</f>
        <v/>
      </c>
      <c r="Q452" s="714" t="str">
        <f>IFERROR(VLOOKUP($I452,'WM-AR'!$I$7:$AS$3267,14,FALSE),"")</f>
        <v/>
      </c>
      <c r="R452" s="714" t="str">
        <f>IFERROR(VLOOKUP($I452,'WM-AR'!$I$7:$AS$3267,16,FALSE),"")</f>
        <v/>
      </c>
      <c r="S452" s="714" t="str">
        <f>IFERROR(VLOOKUP($I452,'WM-AR'!$I$7:$AS$3267,18,FALSE),"")</f>
        <v/>
      </c>
      <c r="T452" s="714" t="str">
        <f>IFERROR(VLOOKUP($I452,'WM-AR'!$I$7:$AS$3267,20,FALSE),"")</f>
        <v/>
      </c>
      <c r="U452" s="714" t="str">
        <f>IFERROR(VLOOKUP($I452,'WM-AR'!$I$7:$AS$3267,22,FALSE),"")</f>
        <v/>
      </c>
      <c r="V452" s="714" t="str">
        <f>IFERROR(VLOOKUP($I452,'WM-AR'!$I$7:$AS$3267,24,FALSE),"")</f>
        <v/>
      </c>
      <c r="W452" s="714" t="str">
        <f>IFERROR(VLOOKUP($I452,'WM-AR'!$I$7:$AS$3267,25,FALSE),"")</f>
        <v/>
      </c>
      <c r="X452" s="714" t="str">
        <f>IFERROR(VLOOKUP($I452,'WM-AR'!$I$7:$AS$3267,26,FALSE),"")</f>
        <v/>
      </c>
      <c r="Y452" s="714" t="str">
        <f>IFERROR(VLOOKUP($I452,'WM-AR'!$I$7:$AS$3267,27,FALSE),"")</f>
        <v/>
      </c>
      <c r="Z452" s="714" t="str">
        <f>IFERROR(VLOOKUP($I452,'WM-AR'!$I$7:$AS$3267,28,FALSE),"")</f>
        <v/>
      </c>
      <c r="AA452" s="714" t="str">
        <f>IFERROR(VLOOKUP($I452,'WM-AR'!$I$7:$AS$3267,29,FALSE),"")</f>
        <v/>
      </c>
      <c r="AB452" s="714" t="str">
        <f>IFERROR(VLOOKUP($I452,'WM-AR'!$I$7:$AS$3267,30,FALSE),"")</f>
        <v/>
      </c>
      <c r="AC452" s="714" t="str">
        <f>IFERROR(VLOOKUP($I452,'WM-AR'!$I$7:$AS$3267,31,FALSE),"")</f>
        <v/>
      </c>
      <c r="AD452" s="714" t="str">
        <f>IFERROR(VLOOKUP($I452,'WM-AR'!$I$7:$AS$3267,32,FALSE),"")</f>
        <v/>
      </c>
      <c r="AE452" s="714" t="str">
        <f>IFERROR(VLOOKUP($I452,'WM-AR'!$I$7:$AS$3267,33,FALSE),"")</f>
        <v/>
      </c>
      <c r="AF452" s="938"/>
      <c r="AG452" s="852"/>
      <c r="AH452" s="852"/>
      <c r="AI452" s="854"/>
      <c r="AJ452" s="854" t="str">
        <f t="shared" si="89"/>
        <v/>
      </c>
      <c r="AK452" s="1114"/>
      <c r="AL452" s="88" t="str">
        <f>IF(AND(ISTEXT($E452),ISTEXT($B452)),"산출기준 &gt;&gt;  "&amp;_xlfn.XLOOKUP($E452,산출기준!$D:$D,산출기준!$E:$E,"매칭실패"),"")</f>
        <v/>
      </c>
    </row>
    <row r="453" spans="2:38">
      <c r="B453" s="1111"/>
      <c r="C453" s="1166"/>
      <c r="D453" s="1166" t="s">
        <v>3366</v>
      </c>
      <c r="E453" s="1166"/>
      <c r="F453" s="1166"/>
      <c r="G453" s="843" t="s">
        <v>3660</v>
      </c>
      <c r="H453" s="843"/>
      <c r="I453" s="712" t="str">
        <f t="shared" si="87"/>
        <v/>
      </c>
      <c r="J453" s="714"/>
      <c r="K453" s="714" t="str">
        <f>IFERROR(VLOOKUP($I453,'WM-AR'!$I$7:$AS$3267,34,FALSE),"")</f>
        <v/>
      </c>
      <c r="L453" s="714" t="str">
        <f>IFERROR(VLOOKUP($I453,'WM-AR'!$I$7:$AS$3267,4,FALSE),"")</f>
        <v/>
      </c>
      <c r="M453" s="714" t="str">
        <f>IFERROR(VLOOKUP($I453,'WM-AR'!$I$7:$AS$3267,6,FALSE),"")</f>
        <v/>
      </c>
      <c r="N453" s="714" t="str">
        <f>IFERROR(VLOOKUP($I453,'WM-AR'!$I$7:$AS$3267,8,FALSE),"")</f>
        <v/>
      </c>
      <c r="O453" s="714" t="str">
        <f>IFERROR(VLOOKUP($I453,'WM-AR'!$I$7:$AS$3267,10,FALSE),"")</f>
        <v/>
      </c>
      <c r="P453" s="714" t="str">
        <f>IFERROR(VLOOKUP($I453,'WM-AR'!$I$7:$AS$3267,12,FALSE),"")</f>
        <v/>
      </c>
      <c r="Q453" s="714" t="str">
        <f>IFERROR(VLOOKUP($I453,'WM-AR'!$I$7:$AS$3267,14,FALSE),"")</f>
        <v/>
      </c>
      <c r="R453" s="714" t="str">
        <f>IFERROR(VLOOKUP($I453,'WM-AR'!$I$7:$AS$3267,16,FALSE),"")</f>
        <v/>
      </c>
      <c r="S453" s="714" t="str">
        <f>IFERROR(VLOOKUP($I453,'WM-AR'!$I$7:$AS$3267,18,FALSE),"")</f>
        <v/>
      </c>
      <c r="T453" s="714" t="str">
        <f>IFERROR(VLOOKUP($I453,'WM-AR'!$I$7:$AS$3267,20,FALSE),"")</f>
        <v/>
      </c>
      <c r="U453" s="714" t="str">
        <f>IFERROR(VLOOKUP($I453,'WM-AR'!$I$7:$AS$3267,22,FALSE),"")</f>
        <v/>
      </c>
      <c r="V453" s="714" t="str">
        <f>IFERROR(VLOOKUP($I453,'WM-AR'!$I$7:$AS$3267,24,FALSE),"")</f>
        <v/>
      </c>
      <c r="W453" s="714" t="str">
        <f>IFERROR(VLOOKUP($I453,'WM-AR'!$I$7:$AS$3267,25,FALSE),"")</f>
        <v/>
      </c>
      <c r="X453" s="714" t="str">
        <f>IFERROR(VLOOKUP($I453,'WM-AR'!$I$7:$AS$3267,26,FALSE),"")</f>
        <v/>
      </c>
      <c r="Y453" s="714" t="str">
        <f>IFERROR(VLOOKUP($I453,'WM-AR'!$I$7:$AS$3267,27,FALSE),"")</f>
        <v/>
      </c>
      <c r="Z453" s="714" t="str">
        <f>IFERROR(VLOOKUP($I453,'WM-AR'!$I$7:$AS$3267,28,FALSE),"")</f>
        <v/>
      </c>
      <c r="AA453" s="714" t="str">
        <f>IFERROR(VLOOKUP($I453,'WM-AR'!$I$7:$AS$3267,29,FALSE),"")</f>
        <v/>
      </c>
      <c r="AB453" s="714" t="str">
        <f>IFERROR(VLOOKUP($I453,'WM-AR'!$I$7:$AS$3267,30,FALSE),"")</f>
        <v/>
      </c>
      <c r="AC453" s="714" t="str">
        <f>IFERROR(VLOOKUP($I453,'WM-AR'!$I$7:$AS$3267,31,FALSE),"")</f>
        <v/>
      </c>
      <c r="AD453" s="714" t="str">
        <f>IFERROR(VLOOKUP($I453,'WM-AR'!$I$7:$AS$3267,32,FALSE),"")</f>
        <v/>
      </c>
      <c r="AE453" s="714" t="str">
        <f>IFERROR(VLOOKUP($I453,'WM-AR'!$I$7:$AS$3267,33,FALSE),"")</f>
        <v/>
      </c>
      <c r="AF453" s="938"/>
      <c r="AG453" s="852"/>
      <c r="AH453" s="852"/>
      <c r="AI453" s="854"/>
      <c r="AJ453" s="854" t="str">
        <f t="shared" si="89"/>
        <v/>
      </c>
      <c r="AK453" s="1114"/>
      <c r="AL453" s="88" t="str">
        <f>IF(AND(ISTEXT($E453),ISTEXT($B453)),"산출기준 &gt;&gt;  "&amp;_xlfn.XLOOKUP($E453,산출기준!$D:$D,산출기준!$E:$E,"매칭실패"),"")</f>
        <v/>
      </c>
    </row>
    <row r="454" spans="2:38">
      <c r="B454" s="1111"/>
      <c r="C454" s="1166"/>
      <c r="D454" s="1166" t="s">
        <v>2715</v>
      </c>
      <c r="E454" s="1166"/>
      <c r="F454" s="1166"/>
      <c r="G454" s="843" t="s">
        <v>3661</v>
      </c>
      <c r="H454" s="843"/>
      <c r="I454" s="712" t="str">
        <f t="shared" si="87"/>
        <v/>
      </c>
      <c r="J454" s="714"/>
      <c r="K454" s="714" t="str">
        <f>IFERROR(VLOOKUP($I454,'WM-AR'!$I$7:$AS$3267,34,FALSE),"")</f>
        <v/>
      </c>
      <c r="L454" s="714" t="str">
        <f>IFERROR(VLOOKUP($I454,'WM-AR'!$I$7:$AS$3267,4,FALSE),"")</f>
        <v/>
      </c>
      <c r="M454" s="714" t="str">
        <f>IFERROR(VLOOKUP($I454,'WM-AR'!$I$7:$AS$3267,6,FALSE),"")</f>
        <v/>
      </c>
      <c r="N454" s="714" t="str">
        <f>IFERROR(VLOOKUP($I454,'WM-AR'!$I$7:$AS$3267,8,FALSE),"")</f>
        <v/>
      </c>
      <c r="O454" s="714" t="str">
        <f>IFERROR(VLOOKUP($I454,'WM-AR'!$I$7:$AS$3267,10,FALSE),"")</f>
        <v/>
      </c>
      <c r="P454" s="714" t="str">
        <f>IFERROR(VLOOKUP($I454,'WM-AR'!$I$7:$AS$3267,12,FALSE),"")</f>
        <v/>
      </c>
      <c r="Q454" s="714" t="str">
        <f>IFERROR(VLOOKUP($I454,'WM-AR'!$I$7:$AS$3267,14,FALSE),"")</f>
        <v/>
      </c>
      <c r="R454" s="714" t="str">
        <f>IFERROR(VLOOKUP($I454,'WM-AR'!$I$7:$AS$3267,16,FALSE),"")</f>
        <v/>
      </c>
      <c r="S454" s="714" t="str">
        <f>IFERROR(VLOOKUP($I454,'WM-AR'!$I$7:$AS$3267,18,FALSE),"")</f>
        <v/>
      </c>
      <c r="T454" s="714" t="str">
        <f>IFERROR(VLOOKUP($I454,'WM-AR'!$I$7:$AS$3267,20,FALSE),"")</f>
        <v/>
      </c>
      <c r="U454" s="714" t="str">
        <f>IFERROR(VLOOKUP($I454,'WM-AR'!$I$7:$AS$3267,22,FALSE),"")</f>
        <v/>
      </c>
      <c r="V454" s="714" t="str">
        <f>IFERROR(VLOOKUP($I454,'WM-AR'!$I$7:$AS$3267,24,FALSE),"")</f>
        <v/>
      </c>
      <c r="W454" s="714" t="str">
        <f>IFERROR(VLOOKUP($I454,'WM-AR'!$I$7:$AS$3267,25,FALSE),"")</f>
        <v/>
      </c>
      <c r="X454" s="714" t="str">
        <f>IFERROR(VLOOKUP($I454,'WM-AR'!$I$7:$AS$3267,26,FALSE),"")</f>
        <v/>
      </c>
      <c r="Y454" s="714" t="str">
        <f>IFERROR(VLOOKUP($I454,'WM-AR'!$I$7:$AS$3267,27,FALSE),"")</f>
        <v/>
      </c>
      <c r="Z454" s="714" t="str">
        <f>IFERROR(VLOOKUP($I454,'WM-AR'!$I$7:$AS$3267,28,FALSE),"")</f>
        <v/>
      </c>
      <c r="AA454" s="714" t="str">
        <f>IFERROR(VLOOKUP($I454,'WM-AR'!$I$7:$AS$3267,29,FALSE),"")</f>
        <v/>
      </c>
      <c r="AB454" s="714" t="str">
        <f>IFERROR(VLOOKUP($I454,'WM-AR'!$I$7:$AS$3267,30,FALSE),"")</f>
        <v/>
      </c>
      <c r="AC454" s="714" t="str">
        <f>IFERROR(VLOOKUP($I454,'WM-AR'!$I$7:$AS$3267,31,FALSE),"")</f>
        <v/>
      </c>
      <c r="AD454" s="714" t="str">
        <f>IFERROR(VLOOKUP($I454,'WM-AR'!$I$7:$AS$3267,32,FALSE),"")</f>
        <v/>
      </c>
      <c r="AE454" s="714" t="str">
        <f>IFERROR(VLOOKUP($I454,'WM-AR'!$I$7:$AS$3267,33,FALSE),"")</f>
        <v/>
      </c>
      <c r="AF454" s="938"/>
      <c r="AG454" s="852"/>
      <c r="AH454" s="852"/>
      <c r="AI454" s="854"/>
      <c r="AJ454" s="854" t="str">
        <f t="shared" si="89"/>
        <v/>
      </c>
      <c r="AK454" s="1114"/>
      <c r="AL454" s="88" t="str">
        <f>IF(AND(ISTEXT($E454),ISTEXT($B454)),"산출기준 &gt;&gt;  "&amp;_xlfn.XLOOKUP($E454,산출기준!$D:$D,산출기준!$E:$E,"매칭실패"),"")</f>
        <v/>
      </c>
    </row>
    <row r="455" spans="2:38">
      <c r="B455" s="1111"/>
      <c r="C455" s="1166"/>
      <c r="D455" s="1166"/>
      <c r="E455" s="1166"/>
      <c r="F455" s="1166"/>
      <c r="G455" s="843"/>
      <c r="H455" s="843"/>
      <c r="I455" s="712" t="str">
        <f t="shared" si="87"/>
        <v/>
      </c>
      <c r="J455" s="714"/>
      <c r="K455" s="714" t="str">
        <f>IFERROR(VLOOKUP($I455,'WM-AR'!$I$7:$AS$3267,34,FALSE),"")</f>
        <v/>
      </c>
      <c r="L455" s="714" t="str">
        <f>IFERROR(VLOOKUP($I455,'WM-AR'!$I$7:$AS$3267,4,FALSE),"")</f>
        <v/>
      </c>
      <c r="M455" s="714" t="str">
        <f>IFERROR(VLOOKUP($I455,'WM-AR'!$I$7:$AS$3267,6,FALSE),"")</f>
        <v/>
      </c>
      <c r="N455" s="714" t="str">
        <f>IFERROR(VLOOKUP($I455,'WM-AR'!$I$7:$AS$3267,8,FALSE),"")</f>
        <v/>
      </c>
      <c r="O455" s="714" t="str">
        <f>IFERROR(VLOOKUP($I455,'WM-AR'!$I$7:$AS$3267,10,FALSE),"")</f>
        <v/>
      </c>
      <c r="P455" s="714" t="str">
        <f>IFERROR(VLOOKUP($I455,'WM-AR'!$I$7:$AS$3267,12,FALSE),"")</f>
        <v/>
      </c>
      <c r="Q455" s="714" t="str">
        <f>IFERROR(VLOOKUP($I455,'WM-AR'!$I$7:$AS$3267,14,FALSE),"")</f>
        <v/>
      </c>
      <c r="R455" s="714" t="str">
        <f>IFERROR(VLOOKUP($I455,'WM-AR'!$I$7:$AS$3267,16,FALSE),"")</f>
        <v/>
      </c>
      <c r="S455" s="714" t="str">
        <f>IFERROR(VLOOKUP($I455,'WM-AR'!$I$7:$AS$3267,18,FALSE),"")</f>
        <v/>
      </c>
      <c r="T455" s="714" t="str">
        <f>IFERROR(VLOOKUP($I455,'WM-AR'!$I$7:$AS$3267,20,FALSE),"")</f>
        <v/>
      </c>
      <c r="U455" s="714" t="str">
        <f>IFERROR(VLOOKUP($I455,'WM-AR'!$I$7:$AS$3267,22,FALSE),"")</f>
        <v/>
      </c>
      <c r="V455" s="714" t="str">
        <f>IFERROR(VLOOKUP($I455,'WM-AR'!$I$7:$AS$3267,24,FALSE),"")</f>
        <v/>
      </c>
      <c r="W455" s="714" t="str">
        <f>IFERROR(VLOOKUP($I455,'WM-AR'!$I$7:$AS$3267,25,FALSE),"")</f>
        <v/>
      </c>
      <c r="X455" s="714" t="str">
        <f>IFERROR(VLOOKUP($I455,'WM-AR'!$I$7:$AS$3267,26,FALSE),"")</f>
        <v/>
      </c>
      <c r="Y455" s="714" t="str">
        <f>IFERROR(VLOOKUP($I455,'WM-AR'!$I$7:$AS$3267,27,FALSE),"")</f>
        <v/>
      </c>
      <c r="Z455" s="714" t="str">
        <f>IFERROR(VLOOKUP($I455,'WM-AR'!$I$7:$AS$3267,28,FALSE),"")</f>
        <v/>
      </c>
      <c r="AA455" s="714" t="str">
        <f>IFERROR(VLOOKUP($I455,'WM-AR'!$I$7:$AS$3267,29,FALSE),"")</f>
        <v/>
      </c>
      <c r="AB455" s="714" t="str">
        <f>IFERROR(VLOOKUP($I455,'WM-AR'!$I$7:$AS$3267,30,FALSE),"")</f>
        <v/>
      </c>
      <c r="AC455" s="714" t="str">
        <f>IFERROR(VLOOKUP($I455,'WM-AR'!$I$7:$AS$3267,31,FALSE),"")</f>
        <v/>
      </c>
      <c r="AD455" s="714" t="str">
        <f>IFERROR(VLOOKUP($I455,'WM-AR'!$I$7:$AS$3267,32,FALSE),"")</f>
        <v/>
      </c>
      <c r="AE455" s="714" t="str">
        <f>IFERROR(VLOOKUP($I455,'WM-AR'!$I$7:$AS$3267,33,FALSE),"")</f>
        <v/>
      </c>
      <c r="AF455" s="938"/>
      <c r="AG455" s="852"/>
      <c r="AH455" s="852"/>
      <c r="AI455" s="854"/>
      <c r="AJ455" s="854" t="str">
        <f t="shared" si="89"/>
        <v/>
      </c>
      <c r="AK455" s="1114"/>
      <c r="AL455" s="88" t="str">
        <f>IF(AND(ISTEXT($E455),ISTEXT($B455)),"산출기준 &gt;&gt;  "&amp;_xlfn.XLOOKUP($E455,산출기준!$D:$D,산출기준!$E:$E,"매칭실패"),"")</f>
        <v/>
      </c>
    </row>
    <row r="456" spans="2:38">
      <c r="B456" s="1116"/>
      <c r="C456" s="1167"/>
      <c r="D456" s="1167"/>
      <c r="E456" s="1167"/>
      <c r="F456" s="1167"/>
      <c r="G456" s="1120"/>
      <c r="H456" s="1120"/>
      <c r="I456" s="1119" t="str">
        <f t="shared" si="87"/>
        <v/>
      </c>
      <c r="J456" s="1121"/>
      <c r="K456" s="1121" t="str">
        <f>IFERROR(VLOOKUP($I456,'WM-AR'!$I$7:$AS$3267,34,FALSE),"")</f>
        <v/>
      </c>
      <c r="L456" s="1121" t="str">
        <f>IFERROR(VLOOKUP($I456,'WM-AR'!$I$7:$AS$3267,4,FALSE),"")</f>
        <v/>
      </c>
      <c r="M456" s="1121" t="str">
        <f>IFERROR(VLOOKUP($I456,'WM-AR'!$I$7:$AS$3267,6,FALSE),"")</f>
        <v/>
      </c>
      <c r="N456" s="1121" t="str">
        <f>IFERROR(VLOOKUP($I456,'WM-AR'!$I$7:$AS$3267,8,FALSE),"")</f>
        <v/>
      </c>
      <c r="O456" s="1121" t="str">
        <f>IFERROR(VLOOKUP($I456,'WM-AR'!$I$7:$AS$3267,10,FALSE),"")</f>
        <v/>
      </c>
      <c r="P456" s="1121" t="str">
        <f>IFERROR(VLOOKUP($I456,'WM-AR'!$I$7:$AS$3267,12,FALSE),"")</f>
        <v/>
      </c>
      <c r="Q456" s="1121" t="str">
        <f>IFERROR(VLOOKUP($I456,'WM-AR'!$I$7:$AS$3267,14,FALSE),"")</f>
        <v/>
      </c>
      <c r="R456" s="1121" t="str">
        <f>IFERROR(VLOOKUP($I456,'WM-AR'!$I$7:$AS$3267,16,FALSE),"")</f>
        <v/>
      </c>
      <c r="S456" s="1121" t="str">
        <f>IFERROR(VLOOKUP($I456,'WM-AR'!$I$7:$AS$3267,18,FALSE),"")</f>
        <v/>
      </c>
      <c r="T456" s="1121" t="str">
        <f>IFERROR(VLOOKUP($I456,'WM-AR'!$I$7:$AS$3267,20,FALSE),"")</f>
        <v/>
      </c>
      <c r="U456" s="1121" t="str">
        <f>IFERROR(VLOOKUP($I456,'WM-AR'!$I$7:$AS$3267,22,FALSE),"")</f>
        <v/>
      </c>
      <c r="V456" s="1121" t="str">
        <f>IFERROR(VLOOKUP($I456,'WM-AR'!$I$7:$AS$3267,24,FALSE),"")</f>
        <v/>
      </c>
      <c r="W456" s="1121" t="str">
        <f>IFERROR(VLOOKUP($I456,'WM-AR'!$I$7:$AS$3267,25,FALSE),"")</f>
        <v/>
      </c>
      <c r="X456" s="1121" t="str">
        <f>IFERROR(VLOOKUP($I456,'WM-AR'!$I$7:$AS$3267,26,FALSE),"")</f>
        <v/>
      </c>
      <c r="Y456" s="1121" t="str">
        <f>IFERROR(VLOOKUP($I456,'WM-AR'!$I$7:$AS$3267,27,FALSE),"")</f>
        <v/>
      </c>
      <c r="Z456" s="1121" t="str">
        <f>IFERROR(VLOOKUP($I456,'WM-AR'!$I$7:$AS$3267,28,FALSE),"")</f>
        <v/>
      </c>
      <c r="AA456" s="1121" t="str">
        <f>IFERROR(VLOOKUP($I456,'WM-AR'!$I$7:$AS$3267,29,FALSE),"")</f>
        <v/>
      </c>
      <c r="AB456" s="1121" t="str">
        <f>IFERROR(VLOOKUP($I456,'WM-AR'!$I$7:$AS$3267,30,FALSE),"")</f>
        <v/>
      </c>
      <c r="AC456" s="1121" t="str">
        <f>IFERROR(VLOOKUP($I456,'WM-AR'!$I$7:$AS$3267,31,FALSE),"")</f>
        <v/>
      </c>
      <c r="AD456" s="1121" t="str">
        <f>IFERROR(VLOOKUP($I456,'WM-AR'!$I$7:$AS$3267,32,FALSE),"")</f>
        <v/>
      </c>
      <c r="AE456" s="1121" t="str">
        <f>IFERROR(VLOOKUP($I456,'WM-AR'!$I$7:$AS$3267,33,FALSE),"")</f>
        <v/>
      </c>
      <c r="AF456" s="1209"/>
      <c r="AG456" s="1123"/>
      <c r="AH456" s="1123"/>
      <c r="AI456" s="1124"/>
      <c r="AJ456" s="1124" t="str">
        <f t="shared" si="89"/>
        <v/>
      </c>
      <c r="AK456" s="1125"/>
      <c r="AL456" s="88" t="str">
        <f>IF(AND(ISTEXT($E456),ISTEXT($B456)),"산출기준 &gt;&gt;  "&amp;_xlfn.XLOOKUP($E456,산출기준!$D:$D,산출기준!$E:$E,"매칭실패"),"")</f>
        <v/>
      </c>
    </row>
    <row r="457" spans="2:38" s="658" customFormat="1" ht="20.100000000000001" customHeight="1">
      <c r="B457" s="802"/>
      <c r="C457" s="662"/>
      <c r="D457" s="662"/>
      <c r="E457" s="662"/>
      <c r="F457" s="1338" t="s">
        <v>1051</v>
      </c>
      <c r="G457" s="662"/>
      <c r="H457" s="662"/>
      <c r="I457" s="652"/>
      <c r="J457" s="664"/>
      <c r="K457" s="664"/>
      <c r="L457" s="664"/>
      <c r="M457" s="664"/>
      <c r="N457" s="664"/>
      <c r="O457" s="664"/>
      <c r="P457" s="664"/>
      <c r="Q457" s="664"/>
      <c r="R457" s="664"/>
      <c r="S457" s="664"/>
      <c r="T457" s="664"/>
      <c r="U457" s="664"/>
      <c r="V457" s="664"/>
      <c r="W457" s="664"/>
      <c r="X457" s="664"/>
      <c r="Y457" s="664"/>
      <c r="Z457" s="664"/>
      <c r="AA457" s="664"/>
      <c r="AB457" s="664"/>
      <c r="AC457" s="664"/>
      <c r="AD457" s="664"/>
      <c r="AE457" s="664"/>
      <c r="AF457" s="660"/>
      <c r="AG457" s="665"/>
      <c r="AH457" s="665"/>
      <c r="AI457" s="666"/>
      <c r="AJ457" s="666"/>
      <c r="AK457" s="662"/>
      <c r="AL457" s="658" t="str">
        <f>IF(AND(ISTEXT($E457),ISTEXT($B457)),"산출기준 &gt;&gt;  "&amp;_xlfn.XLOOKUP($E457,산출기준!$D:$D,산출기준!$E:$E,"매칭실패"),"")</f>
        <v/>
      </c>
    </row>
    <row r="458" spans="2:38" ht="34.9" customHeight="1">
      <c r="B458" s="808" t="str" cm="1">
        <f t="array" aca="1" ref="B458" ca="1">_xlfn.IFNA(INDIRECT("Family_표준_구성도!B"&amp;MATCH(F458,INDIRECT("Family_표준_구성도!"&amp;"C:C"),0)),"")</f>
        <v>6.2.7.1.3</v>
      </c>
      <c r="C458" s="668" t="s">
        <v>1903</v>
      </c>
      <c r="D458" s="809"/>
      <c r="E458" s="668" t="s">
        <v>2006</v>
      </c>
      <c r="F458" s="1079" t="s">
        <v>1053</v>
      </c>
      <c r="G458" s="1079"/>
      <c r="H458" s="1079"/>
      <c r="I458" s="674" t="str">
        <f t="shared" ref="I458:I468" si="90">LEFT(H458,14)</f>
        <v/>
      </c>
      <c r="J458" s="674"/>
      <c r="K458" s="674"/>
      <c r="L458" s="674"/>
      <c r="M458" s="674"/>
      <c r="N458" s="675"/>
      <c r="O458" s="676"/>
      <c r="P458" s="677"/>
      <c r="Q458" s="677"/>
      <c r="R458" s="677"/>
      <c r="S458" s="677"/>
      <c r="T458" s="677"/>
      <c r="U458" s="677"/>
      <c r="V458" s="678"/>
      <c r="W458" s="679"/>
      <c r="X458" s="679"/>
      <c r="Y458" s="679"/>
      <c r="Z458" s="679"/>
      <c r="AA458" s="679"/>
      <c r="AB458" s="679"/>
      <c r="AC458" s="679"/>
      <c r="AD458" s="679"/>
      <c r="AE458" s="679"/>
      <c r="AF458" s="1312" t="s">
        <v>3544</v>
      </c>
      <c r="AG458" s="682"/>
      <c r="AH458" s="682"/>
      <c r="AI458" s="682"/>
      <c r="AJ458" s="682"/>
      <c r="AK458" s="903"/>
      <c r="AL458" s="88" t="str">
        <f ca="1">IF(AND(ISTEXT($E458),ISTEXT($B458)),"산출기준 &gt;&gt;  "&amp;_xlfn.XLOOKUP($E458,산출기준!$D:$D,산출기준!$E:$E,"매칭실패"),"")</f>
        <v>산출기준 &gt;&gt;  [Steel Beam]</v>
      </c>
    </row>
    <row r="459" spans="2:38" ht="49.9" customHeight="1" outlineLevel="1">
      <c r="B459" s="758"/>
      <c r="C459" s="759"/>
      <c r="D459" s="759"/>
      <c r="E459" s="759"/>
      <c r="F459" s="1080" t="s">
        <v>3488</v>
      </c>
      <c r="G459" s="759" t="str">
        <f t="shared" ref="G459:G462" si="91">IF(IF(N459=0,"",N459)&amp;" | "&amp;IF(O459=0,"",O459)&amp;" | "&amp;IF(Q459=0,"",Q459)&amp;" | "&amp;IF(R459=0,"",R459)=" |  |  | ","",IF(N459=0,"",N459)&amp;" | "&amp;IF(O459=0,"",O459)&amp;" | "&amp;IF(Q459=0,"",Q459)&amp;" | "&amp;IF(R459=0,"",R459))</f>
        <v xml:space="preserve">Light Steel - Standard |  |  | </v>
      </c>
      <c r="H459" s="816" t="s">
        <v>3512</v>
      </c>
      <c r="I459" s="765" t="str">
        <f t="shared" si="90"/>
        <v>S01AA074-00001</v>
      </c>
      <c r="J459" s="766"/>
      <c r="K459" s="766" t="str">
        <f>IFERROR(VLOOKUP($I459,'WM-AR'!$I$7:$AS$3267,34,FALSE),"")</f>
        <v>TON</v>
      </c>
      <c r="L459" s="766" t="str">
        <f>IFERROR(VLOOKUP($I459,'WM-AR'!$I$7:$AS$3267,4,FALSE),"")</f>
        <v>Main Steel Structure Fabrication Work</v>
      </c>
      <c r="M459" s="766" t="str">
        <f>IFERROR(VLOOKUP($I459,'WM-AR'!$I$7:$AS$3267,6,FALSE),"")</f>
        <v>Shelter/Building</v>
      </c>
      <c r="N459" s="766" t="str">
        <f>IFERROR(VLOOKUP($I459,'WM-AR'!$I$7:$AS$3267,8,FALSE),"")</f>
        <v>Light Steel - Standard</v>
      </c>
      <c r="O459" s="766">
        <f>IFERROR(VLOOKUP($I459,'WM-AR'!$I$7:$AS$3267,10,FALSE),"")</f>
        <v>0</v>
      </c>
      <c r="P459" s="766">
        <f>IFERROR(VLOOKUP($I459,'WM-AR'!$I$7:$AS$3267,12,FALSE),"")</f>
        <v>0</v>
      </c>
      <c r="Q459" s="766" t="str">
        <f>IFERROR(VLOOKUP($I459,'WM-AR'!$I$7:$AS$3267,14,FALSE),"")</f>
        <v/>
      </c>
      <c r="R459" s="766" t="str">
        <f>IFERROR(VLOOKUP($I459,'WM-AR'!$I$7:$AS$3267,16,FALSE),"")</f>
        <v/>
      </c>
      <c r="S459" s="766" t="str">
        <f>IFERROR(VLOOKUP($I459,'WM-AR'!$I$7:$AS$3267,18,FALSE),"")</f>
        <v/>
      </c>
      <c r="T459" s="766" t="str">
        <f>IFERROR(VLOOKUP($I459,'WM-AR'!$I$7:$AS$3267,20,FALSE),"")</f>
        <v/>
      </c>
      <c r="U459" s="766" t="str">
        <f>IFERROR(VLOOKUP($I459,'WM-AR'!$I$7:$AS$3267,22,FALSE),"")</f>
        <v/>
      </c>
      <c r="V459" s="766" t="str">
        <f>IFERROR(VLOOKUP($I459,'WM-AR'!$I$7:$AS$3267,24,FALSE),"")</f>
        <v/>
      </c>
      <c r="W459" s="766">
        <f>IFERROR(VLOOKUP($I459,'WM-AR'!$I$7:$AS$3267,25,FALSE),"")</f>
        <v>0</v>
      </c>
      <c r="X459" s="766">
        <f>IFERROR(VLOOKUP($I459,'WM-AR'!$I$7:$AS$3267,26,FALSE),"")</f>
        <v>0</v>
      </c>
      <c r="Y459" s="766">
        <f>IFERROR(VLOOKUP($I459,'WM-AR'!$I$7:$AS$3267,27,FALSE),"")</f>
        <v>0</v>
      </c>
      <c r="Z459" s="766">
        <f>IFERROR(VLOOKUP($I459,'WM-AR'!$I$7:$AS$3267,28,FALSE),"")</f>
        <v>0</v>
      </c>
      <c r="AA459" s="766" t="str">
        <f>IFERROR(VLOOKUP($I459,'WM-AR'!$I$7:$AS$3267,29,FALSE),"")</f>
        <v>Material: (   )</v>
      </c>
      <c r="AB459" s="766">
        <f>IFERROR(VLOOKUP($I459,'WM-AR'!$I$7:$AS$3267,30,FALSE),"")</f>
        <v>0</v>
      </c>
      <c r="AC459" s="766">
        <f>IFERROR(VLOOKUP($I459,'WM-AR'!$I$7:$AS$3267,31,FALSE),"")</f>
        <v>0</v>
      </c>
      <c r="AD459" s="766">
        <f>IFERROR(VLOOKUP($I459,'WM-AR'!$I$7:$AS$3267,32,FALSE),"")</f>
        <v>0</v>
      </c>
      <c r="AE459" s="766" t="str">
        <f>IFERROR(VLOOKUP($I459,'WM-AR'!$I$7:$AS$3267,33,FALSE),"")</f>
        <v>(30)KG/M&gt;Weight</v>
      </c>
      <c r="AF459" s="1313" t="str">
        <f>_xlfn.CONCAT("- Material: ( ",AF458," )",CHAR(10),"- (",$H$57,")KG/M&gt;Weight")</f>
        <v>- Material: ( KSD3502 )
- (30)KG/M&gt;Weight</v>
      </c>
      <c r="AG459" s="1134" t="s">
        <v>3586</v>
      </c>
      <c r="AH459" s="1134" t="s">
        <v>3586</v>
      </c>
      <c r="AI459" s="1340"/>
      <c r="AJ459" s="1340" t="str">
        <f t="shared" ref="AJ459:AJ468" si="92">K459</f>
        <v>TON</v>
      </c>
      <c r="AK459" s="905"/>
      <c r="AL459" s="88" t="str">
        <f>IF(AND(ISTEXT($E459),ISTEXT($B459)),"산출기준 &gt;&gt;  "&amp;_xlfn.XLOOKUP($E459,산출기준!$D:$D,산출기준!$E:$E,"매칭실패"),"")</f>
        <v/>
      </c>
    </row>
    <row r="460" spans="2:38" ht="49.9" customHeight="1" outlineLevel="1">
      <c r="B460" s="772"/>
      <c r="C460" s="773"/>
      <c r="D460" s="773"/>
      <c r="E460" s="773"/>
      <c r="F460" s="1083" t="s">
        <v>3492</v>
      </c>
      <c r="G460" s="759" t="str">
        <f t="shared" si="91"/>
        <v xml:space="preserve">Light Steel |  |  | </v>
      </c>
      <c r="H460" s="816" t="s">
        <v>3532</v>
      </c>
      <c r="I460" s="765" t="str">
        <f t="shared" si="90"/>
        <v>S03AA084-00001</v>
      </c>
      <c r="J460" s="766"/>
      <c r="K460" s="766" t="str">
        <f>IFERROR(VLOOKUP($I460,'WM-AR'!$I$7:$AS$3267,34,FALSE),"")</f>
        <v>TON</v>
      </c>
      <c r="L460" s="766" t="str">
        <f>IFERROR(VLOOKUP($I460,'WM-AR'!$I$7:$AS$3267,4,FALSE),"")</f>
        <v>Main Steel Structure Erection Work</v>
      </c>
      <c r="M460" s="766" t="str">
        <f>IFERROR(VLOOKUP($I460,'WM-AR'!$I$7:$AS$3267,6,FALSE),"")</f>
        <v>Shelter/Building</v>
      </c>
      <c r="N460" s="766" t="str">
        <f>IFERROR(VLOOKUP($I460,'WM-AR'!$I$7:$AS$3267,8,FALSE),"")</f>
        <v>Light Steel</v>
      </c>
      <c r="O460" s="766">
        <f>IFERROR(VLOOKUP($I460,'WM-AR'!$I$7:$AS$3267,10,FALSE),"")</f>
        <v>0</v>
      </c>
      <c r="P460" s="766">
        <f>IFERROR(VLOOKUP($I460,'WM-AR'!$I$7:$AS$3267,12,FALSE),"")</f>
        <v>0</v>
      </c>
      <c r="Q460" s="766" t="str">
        <f>IFERROR(VLOOKUP($I460,'WM-AR'!$I$7:$AS$3267,14,FALSE),"")</f>
        <v/>
      </c>
      <c r="R460" s="766" t="str">
        <f>IFERROR(VLOOKUP($I460,'WM-AR'!$I$7:$AS$3267,16,FALSE),"")</f>
        <v/>
      </c>
      <c r="S460" s="766" t="str">
        <f>IFERROR(VLOOKUP($I460,'WM-AR'!$I$7:$AS$3267,18,FALSE),"")</f>
        <v/>
      </c>
      <c r="T460" s="766" t="str">
        <f>IFERROR(VLOOKUP($I460,'WM-AR'!$I$7:$AS$3267,20,FALSE),"")</f>
        <v/>
      </c>
      <c r="U460" s="766" t="str">
        <f>IFERROR(VLOOKUP($I460,'WM-AR'!$I$7:$AS$3267,22,FALSE),"")</f>
        <v/>
      </c>
      <c r="V460" s="766" t="str">
        <f>IFERROR(VLOOKUP($I460,'WM-AR'!$I$7:$AS$3267,24,FALSE),"")</f>
        <v/>
      </c>
      <c r="W460" s="766">
        <f>IFERROR(VLOOKUP($I460,'WM-AR'!$I$7:$AS$3267,25,FALSE),"")</f>
        <v>0</v>
      </c>
      <c r="X460" s="766">
        <f>IFERROR(VLOOKUP($I460,'WM-AR'!$I$7:$AS$3267,26,FALSE),"")</f>
        <v>0</v>
      </c>
      <c r="Y460" s="766">
        <f>IFERROR(VLOOKUP($I460,'WM-AR'!$I$7:$AS$3267,27,FALSE),"")</f>
        <v>0</v>
      </c>
      <c r="Z460" s="766">
        <f>IFERROR(VLOOKUP($I460,'WM-AR'!$I$7:$AS$3267,28,FALSE),"")</f>
        <v>0</v>
      </c>
      <c r="AA460" s="766" t="str">
        <f>IFERROR(VLOOKUP($I460,'WM-AR'!$I$7:$AS$3267,29,FALSE),"")</f>
        <v>Material: (   )</v>
      </c>
      <c r="AB460" s="766">
        <f>IFERROR(VLOOKUP($I460,'WM-AR'!$I$7:$AS$3267,30,FALSE),"")</f>
        <v>0</v>
      </c>
      <c r="AC460" s="766">
        <f>IFERROR(VLOOKUP($I460,'WM-AR'!$I$7:$AS$3267,31,FALSE),"")</f>
        <v>0</v>
      </c>
      <c r="AD460" s="766">
        <f>IFERROR(VLOOKUP($I460,'WM-AR'!$I$7:$AS$3267,32,FALSE),"")</f>
        <v>0</v>
      </c>
      <c r="AE460" s="766">
        <f>IFERROR(VLOOKUP($I460,'WM-AR'!$I$7:$AS$3267,33,FALSE),"")</f>
        <v>0</v>
      </c>
      <c r="AF460" s="1313" t="str">
        <f>_xlfn.CONCAT("- Material: ( ",AF458," )")</f>
        <v>- Material: ( KSD3502 )</v>
      </c>
      <c r="AG460" s="1314" t="s">
        <v>3587</v>
      </c>
      <c r="AH460" s="1314" t="s">
        <v>3587</v>
      </c>
      <c r="AI460" s="1340"/>
      <c r="AJ460" s="1340" t="str">
        <f t="shared" si="92"/>
        <v>TON</v>
      </c>
      <c r="AK460" s="1267"/>
      <c r="AL460" s="88" t="str">
        <f>IF(AND(ISTEXT($E460),ISTEXT($B460)),"산출기준 &gt;&gt;  "&amp;_xlfn.XLOOKUP($E460,산출기준!$D:$D,산출기준!$E:$E,"매칭실패"),"")</f>
        <v/>
      </c>
    </row>
    <row r="461" spans="2:38" ht="49.9" customHeight="1" outlineLevel="1">
      <c r="B461" s="758"/>
      <c r="C461" s="759"/>
      <c r="D461" s="759"/>
      <c r="E461" s="759"/>
      <c r="F461" s="1315" t="s">
        <v>1976</v>
      </c>
      <c r="G461" s="759" t="str">
        <f>IF(IF(N461=0,"",N461)&amp;" | "&amp;IF(O461=0,"",O461)&amp;" | "&amp;IF(Q461=0,"",Q461)&amp;" | "&amp;IF(R461=0,"",R461)=" |  |  | ","",IF(N461=0,"",N461)&amp;" | "&amp;IF(O461=0,"",O461)&amp;" | "&amp;IF(Q461=0,"",Q461)&amp;" | "&amp;IF(R461=0,"",R461))</f>
        <v xml:space="preserve">Plates - Gusset, Stiffener, ETC |  |  | </v>
      </c>
      <c r="H461" s="1153" t="s">
        <v>3495</v>
      </c>
      <c r="I461" s="765" t="str">
        <f>LEFT(H461,14)</f>
        <v>S01AA009-00001</v>
      </c>
      <c r="J461" s="766"/>
      <c r="K461" s="766" t="s">
        <v>3496</v>
      </c>
      <c r="L461" s="766" t="s">
        <v>3497</v>
      </c>
      <c r="M461" s="766" t="s">
        <v>3498</v>
      </c>
      <c r="N461" s="766" t="s">
        <v>3499</v>
      </c>
      <c r="O461" s="766">
        <v>0</v>
      </c>
      <c r="P461" s="766">
        <v>0</v>
      </c>
      <c r="Q461" s="766">
        <v>0</v>
      </c>
      <c r="R461" s="766">
        <v>0</v>
      </c>
      <c r="S461" s="766">
        <v>0</v>
      </c>
      <c r="T461" s="766">
        <v>0</v>
      </c>
      <c r="U461" s="766">
        <v>0</v>
      </c>
      <c r="V461" s="766">
        <v>0</v>
      </c>
      <c r="W461" s="766">
        <v>0</v>
      </c>
      <c r="X461" s="766">
        <v>0</v>
      </c>
      <c r="Y461" s="766">
        <v>0</v>
      </c>
      <c r="Z461" s="766">
        <v>0</v>
      </c>
      <c r="AA461" s="766" t="s">
        <v>3500</v>
      </c>
      <c r="AB461" s="766">
        <v>0</v>
      </c>
      <c r="AC461" s="766">
        <v>0</v>
      </c>
      <c r="AD461" s="766">
        <v>0</v>
      </c>
      <c r="AE461" s="766">
        <v>0</v>
      </c>
      <c r="AF461" s="817"/>
      <c r="AG461" s="1314" t="s">
        <v>3588</v>
      </c>
      <c r="AH461" s="1314" t="s">
        <v>3588</v>
      </c>
      <c r="AI461" s="769"/>
      <c r="AJ461" s="769" t="str">
        <f>K461</f>
        <v>TON</v>
      </c>
      <c r="AK461" s="1341"/>
      <c r="AL461" s="88" t="s">
        <v>2965</v>
      </c>
    </row>
    <row r="462" spans="2:38" ht="49.9" customHeight="1" outlineLevel="1">
      <c r="B462" s="772"/>
      <c r="C462" s="773"/>
      <c r="D462" s="773"/>
      <c r="E462" s="773"/>
      <c r="F462" s="1083" t="s">
        <v>3502</v>
      </c>
      <c r="G462" s="759" t="str">
        <f t="shared" si="91"/>
        <v xml:space="preserve">for Non-Fireproofed Steel Surface |  |  | </v>
      </c>
      <c r="H462" s="816" t="s">
        <v>3503</v>
      </c>
      <c r="I462" s="765" t="str">
        <f t="shared" si="90"/>
        <v>S41AA051-00001</v>
      </c>
      <c r="J462" s="766"/>
      <c r="K462" s="766" t="str">
        <f>IFERROR(VLOOKUP($I462,'WM-AR'!$I$7:$AS$3267,34,FALSE),"")</f>
        <v>M2</v>
      </c>
      <c r="L462" s="766" t="str">
        <f>IFERROR(VLOOKUP($I462,'WM-AR'!$I$7:$AS$3267,4,FALSE),"")</f>
        <v>Steel Structure Paint Work</v>
      </c>
      <c r="M462" s="766" t="str">
        <f>IFERROR(VLOOKUP($I462,'WM-AR'!$I$7:$AS$3267,6,FALSE),"")</f>
        <v>Shelter/Building</v>
      </c>
      <c r="N462" s="766" t="str">
        <f>IFERROR(VLOOKUP($I462,'WM-AR'!$I$7:$AS$3267,8,FALSE),"")</f>
        <v>for Non-Fireproofed Steel Surface</v>
      </c>
      <c r="O462" s="766">
        <f>IFERROR(VLOOKUP($I462,'WM-AR'!$I$7:$AS$3267,10,FALSE),"")</f>
        <v>0</v>
      </c>
      <c r="P462" s="766">
        <f>IFERROR(VLOOKUP($I462,'WM-AR'!$I$7:$AS$3267,12,FALSE),"")</f>
        <v>0</v>
      </c>
      <c r="Q462" s="766" t="str">
        <f>IFERROR(VLOOKUP($I462,'WM-AR'!$I$7:$AS$3267,14,FALSE),"")</f>
        <v/>
      </c>
      <c r="R462" s="766" t="str">
        <f>IFERROR(VLOOKUP($I462,'WM-AR'!$I$7:$AS$3267,16,FALSE),"")</f>
        <v/>
      </c>
      <c r="S462" s="766" t="str">
        <f>IFERROR(VLOOKUP($I462,'WM-AR'!$I$7:$AS$3267,18,FALSE),"")</f>
        <v/>
      </c>
      <c r="T462" s="766" t="str">
        <f>IFERROR(VLOOKUP($I462,'WM-AR'!$I$7:$AS$3267,20,FALSE),"")</f>
        <v/>
      </c>
      <c r="U462" s="766" t="str">
        <f>IFERROR(VLOOKUP($I462,'WM-AR'!$I$7:$AS$3267,22,FALSE),"")</f>
        <v/>
      </c>
      <c r="V462" s="766" t="str">
        <f>IFERROR(VLOOKUP($I462,'WM-AR'!$I$7:$AS$3267,24,FALSE),"")</f>
        <v/>
      </c>
      <c r="W462" s="766">
        <f>IFERROR(VLOOKUP($I462,'WM-AR'!$I$7:$AS$3267,25,FALSE),"")</f>
        <v>0</v>
      </c>
      <c r="X462" s="766">
        <f>IFERROR(VLOOKUP($I462,'WM-AR'!$I$7:$AS$3267,26,FALSE),"")</f>
        <v>0</v>
      </c>
      <c r="Y462" s="766">
        <f>IFERROR(VLOOKUP($I462,'WM-AR'!$I$7:$AS$3267,27,FALSE),"")</f>
        <v>0</v>
      </c>
      <c r="Z462" s="766">
        <f>IFERROR(VLOOKUP($I462,'WM-AR'!$I$7:$AS$3267,28,FALSE),"")</f>
        <v>0</v>
      </c>
      <c r="AA462" s="766" t="str">
        <f>IFERROR(VLOOKUP($I462,'WM-AR'!$I$7:$AS$3267,29,FALSE),"")</f>
        <v>Material: (   )</v>
      </c>
      <c r="AB462" s="766">
        <f>IFERROR(VLOOKUP($I462,'WM-AR'!$I$7:$AS$3267,30,FALSE),"")</f>
        <v>0</v>
      </c>
      <c r="AC462" s="766">
        <f>IFERROR(VLOOKUP($I462,'WM-AR'!$I$7:$AS$3267,31,FALSE),"")</f>
        <v>0</v>
      </c>
      <c r="AD462" s="766">
        <f>IFERROR(VLOOKUP($I462,'WM-AR'!$I$7:$AS$3267,32,FALSE),"")</f>
        <v>0</v>
      </c>
      <c r="AE462" s="766">
        <f>IFERROR(VLOOKUP($I462,'WM-AR'!$I$7:$AS$3267,33,FALSE),"")</f>
        <v>0</v>
      </c>
      <c r="AF462" s="767"/>
      <c r="AG462" s="1342" t="s">
        <v>3589</v>
      </c>
      <c r="AH462" s="1342" t="s">
        <v>3589</v>
      </c>
      <c r="AI462" s="1340"/>
      <c r="AJ462" s="1340" t="str">
        <f t="shared" si="92"/>
        <v>M2</v>
      </c>
      <c r="AK462" s="1267"/>
      <c r="AL462" s="88" t="str">
        <f>IF(AND(ISTEXT($E462),ISTEXT($B462)),"산출기준 &gt;&gt;  "&amp;_xlfn.XLOOKUP($E462,산출기준!$D:$D,산출기준!$E:$E,"매칭실패"),"")</f>
        <v/>
      </c>
    </row>
    <row r="463" spans="2:38">
      <c r="B463" s="1111"/>
      <c r="C463" s="1166"/>
      <c r="D463" s="1166"/>
      <c r="E463" s="1166"/>
      <c r="F463" s="1166"/>
      <c r="G463" s="843" t="s">
        <v>2351</v>
      </c>
      <c r="H463" s="843"/>
      <c r="I463" s="712" t="str">
        <f t="shared" si="90"/>
        <v/>
      </c>
      <c r="J463" s="714"/>
      <c r="K463" s="714" t="str">
        <f>IFERROR(VLOOKUP($I463,'WM-AR'!$I$7:$AS$3267,34,FALSE),"")</f>
        <v/>
      </c>
      <c r="L463" s="714" t="str">
        <f>IFERROR(VLOOKUP($I463,'WM-AR'!$I$7:$AS$3267,4,FALSE),"")</f>
        <v/>
      </c>
      <c r="M463" s="714" t="str">
        <f>IFERROR(VLOOKUP($I463,'WM-AR'!$I$7:$AS$3267,6,FALSE),"")</f>
        <v/>
      </c>
      <c r="N463" s="714" t="str">
        <f>IFERROR(VLOOKUP($I463,'WM-AR'!$I$7:$AS$3267,8,FALSE),"")</f>
        <v/>
      </c>
      <c r="O463" s="714" t="str">
        <f>IFERROR(VLOOKUP($I463,'WM-AR'!$I$7:$AS$3267,10,FALSE),"")</f>
        <v/>
      </c>
      <c r="P463" s="714" t="str">
        <f>IFERROR(VLOOKUP($I463,'WM-AR'!$I$7:$AS$3267,12,FALSE),"")</f>
        <v/>
      </c>
      <c r="Q463" s="714" t="str">
        <f>IFERROR(VLOOKUP($I463,'WM-AR'!$I$7:$AS$3267,14,FALSE),"")</f>
        <v/>
      </c>
      <c r="R463" s="714" t="str">
        <f>IFERROR(VLOOKUP($I463,'WM-AR'!$I$7:$AS$3267,16,FALSE),"")</f>
        <v/>
      </c>
      <c r="S463" s="714" t="str">
        <f>IFERROR(VLOOKUP($I463,'WM-AR'!$I$7:$AS$3267,18,FALSE),"")</f>
        <v/>
      </c>
      <c r="T463" s="714" t="str">
        <f>IFERROR(VLOOKUP($I463,'WM-AR'!$I$7:$AS$3267,20,FALSE),"")</f>
        <v/>
      </c>
      <c r="U463" s="714" t="str">
        <f>IFERROR(VLOOKUP($I463,'WM-AR'!$I$7:$AS$3267,22,FALSE),"")</f>
        <v/>
      </c>
      <c r="V463" s="714" t="str">
        <f>IFERROR(VLOOKUP($I463,'WM-AR'!$I$7:$AS$3267,24,FALSE),"")</f>
        <v/>
      </c>
      <c r="W463" s="714" t="str">
        <f>IFERROR(VLOOKUP($I463,'WM-AR'!$I$7:$AS$3267,25,FALSE),"")</f>
        <v/>
      </c>
      <c r="X463" s="714" t="str">
        <f>IFERROR(VLOOKUP($I463,'WM-AR'!$I$7:$AS$3267,26,FALSE),"")</f>
        <v/>
      </c>
      <c r="Y463" s="714" t="str">
        <f>IFERROR(VLOOKUP($I463,'WM-AR'!$I$7:$AS$3267,27,FALSE),"")</f>
        <v/>
      </c>
      <c r="Z463" s="714" t="str">
        <f>IFERROR(VLOOKUP($I463,'WM-AR'!$I$7:$AS$3267,28,FALSE),"")</f>
        <v/>
      </c>
      <c r="AA463" s="714" t="str">
        <f>IFERROR(VLOOKUP($I463,'WM-AR'!$I$7:$AS$3267,29,FALSE),"")</f>
        <v/>
      </c>
      <c r="AB463" s="714" t="str">
        <f>IFERROR(VLOOKUP($I463,'WM-AR'!$I$7:$AS$3267,30,FALSE),"")</f>
        <v/>
      </c>
      <c r="AC463" s="714" t="str">
        <f>IFERROR(VLOOKUP($I463,'WM-AR'!$I$7:$AS$3267,31,FALSE),"")</f>
        <v/>
      </c>
      <c r="AD463" s="714" t="str">
        <f>IFERROR(VLOOKUP($I463,'WM-AR'!$I$7:$AS$3267,32,FALSE),"")</f>
        <v/>
      </c>
      <c r="AE463" s="714" t="str">
        <f>IFERROR(VLOOKUP($I463,'WM-AR'!$I$7:$AS$3267,33,FALSE),"")</f>
        <v/>
      </c>
      <c r="AF463" s="1190" t="s">
        <v>3662</v>
      </c>
      <c r="AG463" s="1254"/>
      <c r="AH463" s="1254"/>
      <c r="AI463" s="854"/>
      <c r="AJ463" s="854" t="str">
        <f t="shared" si="92"/>
        <v/>
      </c>
      <c r="AK463" s="1114"/>
      <c r="AL463" s="88" t="str">
        <f>IF(AND(ISTEXT($E463),ISTEXT($B463)),"산출기준 &gt;&gt;  "&amp;_xlfn.XLOOKUP($E463,산출기준!$D:$D,산출기준!$E:$E,"매칭실패"),"")</f>
        <v/>
      </c>
    </row>
    <row r="464" spans="2:38">
      <c r="B464" s="1111"/>
      <c r="C464" s="1166"/>
      <c r="D464" s="1166" t="s">
        <v>3663</v>
      </c>
      <c r="E464" s="1166"/>
      <c r="F464" s="1166"/>
      <c r="G464" s="843" t="s">
        <v>3664</v>
      </c>
      <c r="H464" s="843"/>
      <c r="I464" s="712" t="str">
        <f t="shared" si="90"/>
        <v/>
      </c>
      <c r="J464" s="714"/>
      <c r="K464" s="714" t="str">
        <f>IFERROR(VLOOKUP($I464,'WM-AR'!$I$7:$AS$3267,34,FALSE),"")</f>
        <v/>
      </c>
      <c r="L464" s="714" t="str">
        <f>IFERROR(VLOOKUP($I464,'WM-AR'!$I$7:$AS$3267,4,FALSE),"")</f>
        <v/>
      </c>
      <c r="M464" s="714" t="str">
        <f>IFERROR(VLOOKUP($I464,'WM-AR'!$I$7:$AS$3267,6,FALSE),"")</f>
        <v/>
      </c>
      <c r="N464" s="714" t="str">
        <f>IFERROR(VLOOKUP($I464,'WM-AR'!$I$7:$AS$3267,8,FALSE),"")</f>
        <v/>
      </c>
      <c r="O464" s="714" t="str">
        <f>IFERROR(VLOOKUP($I464,'WM-AR'!$I$7:$AS$3267,10,FALSE),"")</f>
        <v/>
      </c>
      <c r="P464" s="714" t="str">
        <f>IFERROR(VLOOKUP($I464,'WM-AR'!$I$7:$AS$3267,12,FALSE),"")</f>
        <v/>
      </c>
      <c r="Q464" s="714" t="str">
        <f>IFERROR(VLOOKUP($I464,'WM-AR'!$I$7:$AS$3267,14,FALSE),"")</f>
        <v/>
      </c>
      <c r="R464" s="714" t="str">
        <f>IFERROR(VLOOKUP($I464,'WM-AR'!$I$7:$AS$3267,16,FALSE),"")</f>
        <v/>
      </c>
      <c r="S464" s="714" t="str">
        <f>IFERROR(VLOOKUP($I464,'WM-AR'!$I$7:$AS$3267,18,FALSE),"")</f>
        <v/>
      </c>
      <c r="T464" s="714" t="str">
        <f>IFERROR(VLOOKUP($I464,'WM-AR'!$I$7:$AS$3267,20,FALSE),"")</f>
        <v/>
      </c>
      <c r="U464" s="714" t="str">
        <f>IFERROR(VLOOKUP($I464,'WM-AR'!$I$7:$AS$3267,22,FALSE),"")</f>
        <v/>
      </c>
      <c r="V464" s="714" t="str">
        <f>IFERROR(VLOOKUP($I464,'WM-AR'!$I$7:$AS$3267,24,FALSE),"")</f>
        <v/>
      </c>
      <c r="W464" s="714" t="str">
        <f>IFERROR(VLOOKUP($I464,'WM-AR'!$I$7:$AS$3267,25,FALSE),"")</f>
        <v/>
      </c>
      <c r="X464" s="714" t="str">
        <f>IFERROR(VLOOKUP($I464,'WM-AR'!$I$7:$AS$3267,26,FALSE),"")</f>
        <v/>
      </c>
      <c r="Y464" s="714" t="str">
        <f>IFERROR(VLOOKUP($I464,'WM-AR'!$I$7:$AS$3267,27,FALSE),"")</f>
        <v/>
      </c>
      <c r="Z464" s="714" t="str">
        <f>IFERROR(VLOOKUP($I464,'WM-AR'!$I$7:$AS$3267,28,FALSE),"")</f>
        <v/>
      </c>
      <c r="AA464" s="714" t="str">
        <f>IFERROR(VLOOKUP($I464,'WM-AR'!$I$7:$AS$3267,29,FALSE),"")</f>
        <v/>
      </c>
      <c r="AB464" s="714" t="str">
        <f>IFERROR(VLOOKUP($I464,'WM-AR'!$I$7:$AS$3267,30,FALSE),"")</f>
        <v/>
      </c>
      <c r="AC464" s="714" t="str">
        <f>IFERROR(VLOOKUP($I464,'WM-AR'!$I$7:$AS$3267,31,FALSE),"")</f>
        <v/>
      </c>
      <c r="AD464" s="714" t="str">
        <f>IFERROR(VLOOKUP($I464,'WM-AR'!$I$7:$AS$3267,32,FALSE),"")</f>
        <v/>
      </c>
      <c r="AE464" s="714" t="str">
        <f>IFERROR(VLOOKUP($I464,'WM-AR'!$I$7:$AS$3267,33,FALSE),"")</f>
        <v/>
      </c>
      <c r="AF464" s="938"/>
      <c r="AG464" s="852"/>
      <c r="AH464" s="852"/>
      <c r="AI464" s="854"/>
      <c r="AJ464" s="854" t="str">
        <f t="shared" si="92"/>
        <v/>
      </c>
      <c r="AK464" s="1114"/>
      <c r="AL464" s="88" t="str">
        <f>IF(AND(ISTEXT($E464),ISTEXT($B464)),"산출기준 &gt;&gt;  "&amp;_xlfn.XLOOKUP($E464,산출기준!$D:$D,산출기준!$E:$E,"매칭실패"),"")</f>
        <v/>
      </c>
    </row>
    <row r="465" spans="2:38">
      <c r="B465" s="1111"/>
      <c r="C465" s="1166"/>
      <c r="D465" s="1166"/>
      <c r="E465" s="1166"/>
      <c r="F465" s="1166"/>
      <c r="G465" s="843"/>
      <c r="H465" s="843"/>
      <c r="I465" s="712" t="str">
        <f t="shared" si="90"/>
        <v/>
      </c>
      <c r="J465" s="714"/>
      <c r="K465" s="714" t="str">
        <f>IFERROR(VLOOKUP($I465,'WM-AR'!$I$7:$AS$3267,34,FALSE),"")</f>
        <v/>
      </c>
      <c r="L465" s="714" t="str">
        <f>IFERROR(VLOOKUP($I465,'WM-AR'!$I$7:$AS$3267,4,FALSE),"")</f>
        <v/>
      </c>
      <c r="M465" s="714" t="str">
        <f>IFERROR(VLOOKUP($I465,'WM-AR'!$I$7:$AS$3267,6,FALSE),"")</f>
        <v/>
      </c>
      <c r="N465" s="714" t="str">
        <f>IFERROR(VLOOKUP($I465,'WM-AR'!$I$7:$AS$3267,8,FALSE),"")</f>
        <v/>
      </c>
      <c r="O465" s="714" t="str">
        <f>IFERROR(VLOOKUP($I465,'WM-AR'!$I$7:$AS$3267,10,FALSE),"")</f>
        <v/>
      </c>
      <c r="P465" s="714" t="str">
        <f>IFERROR(VLOOKUP($I465,'WM-AR'!$I$7:$AS$3267,12,FALSE),"")</f>
        <v/>
      </c>
      <c r="Q465" s="714" t="str">
        <f>IFERROR(VLOOKUP($I465,'WM-AR'!$I$7:$AS$3267,14,FALSE),"")</f>
        <v/>
      </c>
      <c r="R465" s="714" t="str">
        <f>IFERROR(VLOOKUP($I465,'WM-AR'!$I$7:$AS$3267,16,FALSE),"")</f>
        <v/>
      </c>
      <c r="S465" s="714" t="str">
        <f>IFERROR(VLOOKUP($I465,'WM-AR'!$I$7:$AS$3267,18,FALSE),"")</f>
        <v/>
      </c>
      <c r="T465" s="714" t="str">
        <f>IFERROR(VLOOKUP($I465,'WM-AR'!$I$7:$AS$3267,20,FALSE),"")</f>
        <v/>
      </c>
      <c r="U465" s="714" t="str">
        <f>IFERROR(VLOOKUP($I465,'WM-AR'!$I$7:$AS$3267,22,FALSE),"")</f>
        <v/>
      </c>
      <c r="V465" s="714" t="str">
        <f>IFERROR(VLOOKUP($I465,'WM-AR'!$I$7:$AS$3267,24,FALSE),"")</f>
        <v/>
      </c>
      <c r="W465" s="714" t="str">
        <f>IFERROR(VLOOKUP($I465,'WM-AR'!$I$7:$AS$3267,25,FALSE),"")</f>
        <v/>
      </c>
      <c r="X465" s="714" t="str">
        <f>IFERROR(VLOOKUP($I465,'WM-AR'!$I$7:$AS$3267,26,FALSE),"")</f>
        <v/>
      </c>
      <c r="Y465" s="714" t="str">
        <f>IFERROR(VLOOKUP($I465,'WM-AR'!$I$7:$AS$3267,27,FALSE),"")</f>
        <v/>
      </c>
      <c r="Z465" s="714" t="str">
        <f>IFERROR(VLOOKUP($I465,'WM-AR'!$I$7:$AS$3267,28,FALSE),"")</f>
        <v/>
      </c>
      <c r="AA465" s="714" t="str">
        <f>IFERROR(VLOOKUP($I465,'WM-AR'!$I$7:$AS$3267,29,FALSE),"")</f>
        <v/>
      </c>
      <c r="AB465" s="714" t="str">
        <f>IFERROR(VLOOKUP($I465,'WM-AR'!$I$7:$AS$3267,30,FALSE),"")</f>
        <v/>
      </c>
      <c r="AC465" s="714" t="str">
        <f>IFERROR(VLOOKUP($I465,'WM-AR'!$I$7:$AS$3267,31,FALSE),"")</f>
        <v/>
      </c>
      <c r="AD465" s="714" t="str">
        <f>IFERROR(VLOOKUP($I465,'WM-AR'!$I$7:$AS$3267,32,FALSE),"")</f>
        <v/>
      </c>
      <c r="AE465" s="714" t="str">
        <f>IFERROR(VLOOKUP($I465,'WM-AR'!$I$7:$AS$3267,33,FALSE),"")</f>
        <v/>
      </c>
      <c r="AF465" s="938"/>
      <c r="AG465" s="852"/>
      <c r="AH465" s="852"/>
      <c r="AI465" s="854"/>
      <c r="AJ465" s="854" t="str">
        <f t="shared" si="92"/>
        <v/>
      </c>
      <c r="AK465" s="1114"/>
      <c r="AL465" s="88" t="str">
        <f>IF(AND(ISTEXT($E465),ISTEXT($B465)),"산출기준 &gt;&gt;  "&amp;_xlfn.XLOOKUP($E465,산출기준!$D:$D,산출기준!$E:$E,"매칭실패"),"")</f>
        <v/>
      </c>
    </row>
    <row r="466" spans="2:38">
      <c r="B466" s="1111"/>
      <c r="C466" s="1166"/>
      <c r="D466" s="1166"/>
      <c r="E466" s="1166"/>
      <c r="F466" s="1166"/>
      <c r="G466" s="843"/>
      <c r="H466" s="843"/>
      <c r="I466" s="712" t="str">
        <f t="shared" si="90"/>
        <v/>
      </c>
      <c r="J466" s="714"/>
      <c r="K466" s="714" t="str">
        <f>IFERROR(VLOOKUP($I466,'WM-AR'!$I$7:$AS$3267,34,FALSE),"")</f>
        <v/>
      </c>
      <c r="L466" s="714" t="str">
        <f>IFERROR(VLOOKUP($I466,'WM-AR'!$I$7:$AS$3267,4,FALSE),"")</f>
        <v/>
      </c>
      <c r="M466" s="714" t="str">
        <f>IFERROR(VLOOKUP($I466,'WM-AR'!$I$7:$AS$3267,6,FALSE),"")</f>
        <v/>
      </c>
      <c r="N466" s="714" t="str">
        <f>IFERROR(VLOOKUP($I466,'WM-AR'!$I$7:$AS$3267,8,FALSE),"")</f>
        <v/>
      </c>
      <c r="O466" s="714" t="str">
        <f>IFERROR(VLOOKUP($I466,'WM-AR'!$I$7:$AS$3267,10,FALSE),"")</f>
        <v/>
      </c>
      <c r="P466" s="714" t="str">
        <f>IFERROR(VLOOKUP($I466,'WM-AR'!$I$7:$AS$3267,12,FALSE),"")</f>
        <v/>
      </c>
      <c r="Q466" s="714" t="str">
        <f>IFERROR(VLOOKUP($I466,'WM-AR'!$I$7:$AS$3267,14,FALSE),"")</f>
        <v/>
      </c>
      <c r="R466" s="714" t="str">
        <f>IFERROR(VLOOKUP($I466,'WM-AR'!$I$7:$AS$3267,16,FALSE),"")</f>
        <v/>
      </c>
      <c r="S466" s="714" t="str">
        <f>IFERROR(VLOOKUP($I466,'WM-AR'!$I$7:$AS$3267,18,FALSE),"")</f>
        <v/>
      </c>
      <c r="T466" s="714" t="str">
        <f>IFERROR(VLOOKUP($I466,'WM-AR'!$I$7:$AS$3267,20,FALSE),"")</f>
        <v/>
      </c>
      <c r="U466" s="714" t="str">
        <f>IFERROR(VLOOKUP($I466,'WM-AR'!$I$7:$AS$3267,22,FALSE),"")</f>
        <v/>
      </c>
      <c r="V466" s="714" t="str">
        <f>IFERROR(VLOOKUP($I466,'WM-AR'!$I$7:$AS$3267,24,FALSE),"")</f>
        <v/>
      </c>
      <c r="W466" s="714" t="str">
        <f>IFERROR(VLOOKUP($I466,'WM-AR'!$I$7:$AS$3267,25,FALSE),"")</f>
        <v/>
      </c>
      <c r="X466" s="714" t="str">
        <f>IFERROR(VLOOKUP($I466,'WM-AR'!$I$7:$AS$3267,26,FALSE),"")</f>
        <v/>
      </c>
      <c r="Y466" s="714" t="str">
        <f>IFERROR(VLOOKUP($I466,'WM-AR'!$I$7:$AS$3267,27,FALSE),"")</f>
        <v/>
      </c>
      <c r="Z466" s="714" t="str">
        <f>IFERROR(VLOOKUP($I466,'WM-AR'!$I$7:$AS$3267,28,FALSE),"")</f>
        <v/>
      </c>
      <c r="AA466" s="714" t="str">
        <f>IFERROR(VLOOKUP($I466,'WM-AR'!$I$7:$AS$3267,29,FALSE),"")</f>
        <v/>
      </c>
      <c r="AB466" s="714" t="str">
        <f>IFERROR(VLOOKUP($I466,'WM-AR'!$I$7:$AS$3267,30,FALSE),"")</f>
        <v/>
      </c>
      <c r="AC466" s="714" t="str">
        <f>IFERROR(VLOOKUP($I466,'WM-AR'!$I$7:$AS$3267,31,FALSE),"")</f>
        <v/>
      </c>
      <c r="AD466" s="714" t="str">
        <f>IFERROR(VLOOKUP($I466,'WM-AR'!$I$7:$AS$3267,32,FALSE),"")</f>
        <v/>
      </c>
      <c r="AE466" s="714" t="str">
        <f>IFERROR(VLOOKUP($I466,'WM-AR'!$I$7:$AS$3267,33,FALSE),"")</f>
        <v/>
      </c>
      <c r="AF466" s="938"/>
      <c r="AG466" s="852"/>
      <c r="AH466" s="852"/>
      <c r="AI466" s="854"/>
      <c r="AJ466" s="854" t="str">
        <f t="shared" si="92"/>
        <v/>
      </c>
      <c r="AK466" s="1114"/>
      <c r="AL466" s="88" t="str">
        <f>IF(AND(ISTEXT($E466),ISTEXT($B466)),"산출기준 &gt;&gt;  "&amp;_xlfn.XLOOKUP($E466,산출기준!$D:$D,산출기준!$E:$E,"매칭실패"),"")</f>
        <v/>
      </c>
    </row>
    <row r="467" spans="2:38">
      <c r="B467" s="1111"/>
      <c r="C467" s="1166"/>
      <c r="D467" s="1166"/>
      <c r="E467" s="1166"/>
      <c r="F467" s="1166"/>
      <c r="G467" s="843"/>
      <c r="H467" s="843"/>
      <c r="I467" s="712" t="str">
        <f t="shared" si="90"/>
        <v/>
      </c>
      <c r="J467" s="714"/>
      <c r="K467" s="714" t="str">
        <f>IFERROR(VLOOKUP($I467,'WM-AR'!$I$7:$AS$3267,34,FALSE),"")</f>
        <v/>
      </c>
      <c r="L467" s="714" t="str">
        <f>IFERROR(VLOOKUP($I467,'WM-AR'!$I$7:$AS$3267,4,FALSE),"")</f>
        <v/>
      </c>
      <c r="M467" s="714" t="str">
        <f>IFERROR(VLOOKUP($I467,'WM-AR'!$I$7:$AS$3267,6,FALSE),"")</f>
        <v/>
      </c>
      <c r="N467" s="714" t="str">
        <f>IFERROR(VLOOKUP($I467,'WM-AR'!$I$7:$AS$3267,8,FALSE),"")</f>
        <v/>
      </c>
      <c r="O467" s="714" t="str">
        <f>IFERROR(VLOOKUP($I467,'WM-AR'!$I$7:$AS$3267,10,FALSE),"")</f>
        <v/>
      </c>
      <c r="P467" s="714" t="str">
        <f>IFERROR(VLOOKUP($I467,'WM-AR'!$I$7:$AS$3267,12,FALSE),"")</f>
        <v/>
      </c>
      <c r="Q467" s="714" t="str">
        <f>IFERROR(VLOOKUP($I467,'WM-AR'!$I$7:$AS$3267,14,FALSE),"")</f>
        <v/>
      </c>
      <c r="R467" s="714" t="str">
        <f>IFERROR(VLOOKUP($I467,'WM-AR'!$I$7:$AS$3267,16,FALSE),"")</f>
        <v/>
      </c>
      <c r="S467" s="714" t="str">
        <f>IFERROR(VLOOKUP($I467,'WM-AR'!$I$7:$AS$3267,18,FALSE),"")</f>
        <v/>
      </c>
      <c r="T467" s="714" t="str">
        <f>IFERROR(VLOOKUP($I467,'WM-AR'!$I$7:$AS$3267,20,FALSE),"")</f>
        <v/>
      </c>
      <c r="U467" s="714" t="str">
        <f>IFERROR(VLOOKUP($I467,'WM-AR'!$I$7:$AS$3267,22,FALSE),"")</f>
        <v/>
      </c>
      <c r="V467" s="714" t="str">
        <f>IFERROR(VLOOKUP($I467,'WM-AR'!$I$7:$AS$3267,24,FALSE),"")</f>
        <v/>
      </c>
      <c r="W467" s="714" t="str">
        <f>IFERROR(VLOOKUP($I467,'WM-AR'!$I$7:$AS$3267,25,FALSE),"")</f>
        <v/>
      </c>
      <c r="X467" s="714" t="str">
        <f>IFERROR(VLOOKUP($I467,'WM-AR'!$I$7:$AS$3267,26,FALSE),"")</f>
        <v/>
      </c>
      <c r="Y467" s="714" t="str">
        <f>IFERROR(VLOOKUP($I467,'WM-AR'!$I$7:$AS$3267,27,FALSE),"")</f>
        <v/>
      </c>
      <c r="Z467" s="714" t="str">
        <f>IFERROR(VLOOKUP($I467,'WM-AR'!$I$7:$AS$3267,28,FALSE),"")</f>
        <v/>
      </c>
      <c r="AA467" s="714" t="str">
        <f>IFERROR(VLOOKUP($I467,'WM-AR'!$I$7:$AS$3267,29,FALSE),"")</f>
        <v/>
      </c>
      <c r="AB467" s="714" t="str">
        <f>IFERROR(VLOOKUP($I467,'WM-AR'!$I$7:$AS$3267,30,FALSE),"")</f>
        <v/>
      </c>
      <c r="AC467" s="714" t="str">
        <f>IFERROR(VLOOKUP($I467,'WM-AR'!$I$7:$AS$3267,31,FALSE),"")</f>
        <v/>
      </c>
      <c r="AD467" s="714" t="str">
        <f>IFERROR(VLOOKUP($I467,'WM-AR'!$I$7:$AS$3267,32,FALSE),"")</f>
        <v/>
      </c>
      <c r="AE467" s="714" t="str">
        <f>IFERROR(VLOOKUP($I467,'WM-AR'!$I$7:$AS$3267,33,FALSE),"")</f>
        <v/>
      </c>
      <c r="AF467" s="938"/>
      <c r="AG467" s="852"/>
      <c r="AH467" s="852"/>
      <c r="AI467" s="854"/>
      <c r="AJ467" s="854" t="str">
        <f t="shared" si="92"/>
        <v/>
      </c>
      <c r="AK467" s="1114"/>
      <c r="AL467" s="88" t="str">
        <f>IF(AND(ISTEXT($E467),ISTEXT($B467)),"산출기준 &gt;&gt;  "&amp;_xlfn.XLOOKUP($E467,산출기준!$D:$D,산출기준!$E:$E,"매칭실패"),"")</f>
        <v/>
      </c>
    </row>
    <row r="468" spans="2:38">
      <c r="B468" s="1116"/>
      <c r="C468" s="1167"/>
      <c r="D468" s="1167"/>
      <c r="E468" s="1167"/>
      <c r="F468" s="1167"/>
      <c r="G468" s="1120"/>
      <c r="H468" s="1120"/>
      <c r="I468" s="1119" t="str">
        <f t="shared" si="90"/>
        <v/>
      </c>
      <c r="J468" s="1121"/>
      <c r="K468" s="1121" t="str">
        <f>IFERROR(VLOOKUP($I468,'WM-AR'!$I$7:$AS$3267,34,FALSE),"")</f>
        <v/>
      </c>
      <c r="L468" s="1121" t="str">
        <f>IFERROR(VLOOKUP($I468,'WM-AR'!$I$7:$AS$3267,4,FALSE),"")</f>
        <v/>
      </c>
      <c r="M468" s="1121" t="str">
        <f>IFERROR(VLOOKUP($I468,'WM-AR'!$I$7:$AS$3267,6,FALSE),"")</f>
        <v/>
      </c>
      <c r="N468" s="1121" t="str">
        <f>IFERROR(VLOOKUP($I468,'WM-AR'!$I$7:$AS$3267,8,FALSE),"")</f>
        <v/>
      </c>
      <c r="O468" s="1121" t="str">
        <f>IFERROR(VLOOKUP($I468,'WM-AR'!$I$7:$AS$3267,10,FALSE),"")</f>
        <v/>
      </c>
      <c r="P468" s="1121" t="str">
        <f>IFERROR(VLOOKUP($I468,'WM-AR'!$I$7:$AS$3267,12,FALSE),"")</f>
        <v/>
      </c>
      <c r="Q468" s="1121" t="str">
        <f>IFERROR(VLOOKUP($I468,'WM-AR'!$I$7:$AS$3267,14,FALSE),"")</f>
        <v/>
      </c>
      <c r="R468" s="1121" t="str">
        <f>IFERROR(VLOOKUP($I468,'WM-AR'!$I$7:$AS$3267,16,FALSE),"")</f>
        <v/>
      </c>
      <c r="S468" s="1121" t="str">
        <f>IFERROR(VLOOKUP($I468,'WM-AR'!$I$7:$AS$3267,18,FALSE),"")</f>
        <v/>
      </c>
      <c r="T468" s="1121" t="str">
        <f>IFERROR(VLOOKUP($I468,'WM-AR'!$I$7:$AS$3267,20,FALSE),"")</f>
        <v/>
      </c>
      <c r="U468" s="1121" t="str">
        <f>IFERROR(VLOOKUP($I468,'WM-AR'!$I$7:$AS$3267,22,FALSE),"")</f>
        <v/>
      </c>
      <c r="V468" s="1121" t="str">
        <f>IFERROR(VLOOKUP($I468,'WM-AR'!$I$7:$AS$3267,24,FALSE),"")</f>
        <v/>
      </c>
      <c r="W468" s="1121" t="str">
        <f>IFERROR(VLOOKUP($I468,'WM-AR'!$I$7:$AS$3267,25,FALSE),"")</f>
        <v/>
      </c>
      <c r="X468" s="1121" t="str">
        <f>IFERROR(VLOOKUP($I468,'WM-AR'!$I$7:$AS$3267,26,FALSE),"")</f>
        <v/>
      </c>
      <c r="Y468" s="1121" t="str">
        <f>IFERROR(VLOOKUP($I468,'WM-AR'!$I$7:$AS$3267,27,FALSE),"")</f>
        <v/>
      </c>
      <c r="Z468" s="1121" t="str">
        <f>IFERROR(VLOOKUP($I468,'WM-AR'!$I$7:$AS$3267,28,FALSE),"")</f>
        <v/>
      </c>
      <c r="AA468" s="1121" t="str">
        <f>IFERROR(VLOOKUP($I468,'WM-AR'!$I$7:$AS$3267,29,FALSE),"")</f>
        <v/>
      </c>
      <c r="AB468" s="1121" t="str">
        <f>IFERROR(VLOOKUP($I468,'WM-AR'!$I$7:$AS$3267,30,FALSE),"")</f>
        <v/>
      </c>
      <c r="AC468" s="1121" t="str">
        <f>IFERROR(VLOOKUP($I468,'WM-AR'!$I$7:$AS$3267,31,FALSE),"")</f>
        <v/>
      </c>
      <c r="AD468" s="1121" t="str">
        <f>IFERROR(VLOOKUP($I468,'WM-AR'!$I$7:$AS$3267,32,FALSE),"")</f>
        <v/>
      </c>
      <c r="AE468" s="1121" t="str">
        <f>IFERROR(VLOOKUP($I468,'WM-AR'!$I$7:$AS$3267,33,FALSE),"")</f>
        <v/>
      </c>
      <c r="AF468" s="1209"/>
      <c r="AG468" s="1123"/>
      <c r="AH468" s="1123"/>
      <c r="AI468" s="1124"/>
      <c r="AJ468" s="1124" t="str">
        <f t="shared" si="92"/>
        <v/>
      </c>
      <c r="AK468" s="1125"/>
      <c r="AL468" s="88" t="str">
        <f>IF(AND(ISTEXT($E468),ISTEXT($B468)),"산출기준 &gt;&gt;  "&amp;_xlfn.XLOOKUP($E468,산출기준!$D:$D,산출기준!$E:$E,"매칭실패"),"")</f>
        <v/>
      </c>
    </row>
    <row r="469" spans="2:38" s="658" customFormat="1" ht="20.100000000000001" customHeight="1">
      <c r="B469" s="1072"/>
      <c r="C469" s="639"/>
      <c r="D469" s="639"/>
      <c r="E469" s="639"/>
      <c r="F469" s="639"/>
      <c r="G469" s="639"/>
      <c r="H469" s="639"/>
      <c r="I469" s="641"/>
      <c r="J469" s="642"/>
      <c r="K469" s="642"/>
      <c r="L469" s="642"/>
      <c r="M469" s="642"/>
      <c r="N469" s="642"/>
      <c r="O469" s="642"/>
      <c r="P469" s="642"/>
      <c r="Q469" s="642"/>
      <c r="R469" s="642"/>
      <c r="S469" s="642"/>
      <c r="T469" s="642"/>
      <c r="U469" s="642"/>
      <c r="V469" s="642"/>
      <c r="W469" s="642"/>
      <c r="X469" s="642"/>
      <c r="Y469" s="642"/>
      <c r="Z469" s="642"/>
      <c r="AA469" s="642"/>
      <c r="AB469" s="642"/>
      <c r="AC469" s="642"/>
      <c r="AD469" s="642"/>
      <c r="AE469" s="642"/>
      <c r="AF469" s="637"/>
      <c r="AG469" s="643"/>
      <c r="AH469" s="643"/>
      <c r="AI469" s="644"/>
      <c r="AJ469" s="644"/>
      <c r="AK469" s="639"/>
      <c r="AL469" s="658" t="str">
        <f>IF(AND(ISTEXT($E469),ISTEXT($B469)),"산출기준 &gt;&gt;  "&amp;_xlfn.XLOOKUP($E469,산출기준!$D:$D,산출기준!$E:$E,"매칭실패"),"")</f>
        <v/>
      </c>
    </row>
    <row r="470" spans="2:38" s="658" customFormat="1" ht="20.100000000000001" customHeight="1">
      <c r="B470" s="1261"/>
      <c r="C470" s="1057" t="s">
        <v>3665</v>
      </c>
      <c r="D470" s="648"/>
      <c r="E470" s="648"/>
      <c r="F470" s="1057" t="s">
        <v>3666</v>
      </c>
      <c r="G470" s="1057"/>
      <c r="H470" s="1263"/>
      <c r="I470" s="1263"/>
      <c r="J470" s="805"/>
      <c r="K470" s="805"/>
      <c r="L470" s="806"/>
      <c r="M470" s="806"/>
      <c r="N470" s="806"/>
      <c r="O470" s="806"/>
      <c r="P470" s="806"/>
      <c r="Q470" s="806"/>
      <c r="R470" s="806"/>
      <c r="S470" s="806"/>
      <c r="T470" s="806"/>
      <c r="U470" s="806"/>
      <c r="V470" s="806"/>
      <c r="W470" s="806"/>
      <c r="X470" s="806"/>
      <c r="Y470" s="806"/>
      <c r="Z470" s="806"/>
      <c r="AA470" s="806"/>
      <c r="AB470" s="806"/>
      <c r="AC470" s="806"/>
      <c r="AD470" s="806"/>
      <c r="AE470" s="806"/>
      <c r="AF470" s="1323"/>
      <c r="AL470" s="658" t="str">
        <f>IF(AND(ISTEXT($E470),ISTEXT($B470)),"산출기준 &gt;&gt;  "&amp;_xlfn.XLOOKUP($E470,산출기준!$D:$D,산출기준!$E:$E,"매칭실패"),"")</f>
        <v/>
      </c>
    </row>
    <row r="471" spans="2:38" s="658" customFormat="1" ht="20.100000000000001" customHeight="1">
      <c r="B471" s="802"/>
      <c r="C471" s="662"/>
      <c r="D471" s="662"/>
      <c r="E471" s="662"/>
      <c r="F471" s="1338" t="s">
        <v>1058</v>
      </c>
      <c r="G471" s="662"/>
      <c r="H471" s="662"/>
      <c r="I471" s="652"/>
      <c r="J471" s="664"/>
      <c r="K471" s="664"/>
      <c r="L471" s="664"/>
      <c r="M471" s="664"/>
      <c r="N471" s="664"/>
      <c r="O471" s="664"/>
      <c r="P471" s="664"/>
      <c r="Q471" s="664"/>
      <c r="R471" s="664"/>
      <c r="S471" s="664"/>
      <c r="T471" s="664"/>
      <c r="U471" s="664"/>
      <c r="V471" s="664"/>
      <c r="W471" s="664"/>
      <c r="X471" s="664"/>
      <c r="Y471" s="664"/>
      <c r="Z471" s="664"/>
      <c r="AA471" s="664"/>
      <c r="AB471" s="664"/>
      <c r="AC471" s="664"/>
      <c r="AD471" s="664"/>
      <c r="AE471" s="664"/>
      <c r="AF471" s="660"/>
      <c r="AG471" s="665"/>
      <c r="AH471" s="665"/>
      <c r="AI471" s="666"/>
      <c r="AJ471" s="666"/>
      <c r="AK471" s="662"/>
      <c r="AL471" s="658" t="str">
        <f>IF(AND(ISTEXT($E471),ISTEXT($B471)),"산출기준 &gt;&gt;  "&amp;_xlfn.XLOOKUP($E471,산출기준!$D:$D,산출기준!$E:$E,"매칭실패"),"")</f>
        <v/>
      </c>
    </row>
    <row r="472" spans="2:38" ht="34.9" customHeight="1">
      <c r="B472" s="808" t="str" cm="1">
        <f t="array" aca="1" ref="B472" ca="1">_xlfn.IFNA(INDIRECT("Family_표준_구성도!B"&amp;MATCH(F472,INDIRECT("Family_표준_구성도!"&amp;"C:C"),0)),"")</f>
        <v>6.2.8.1.1</v>
      </c>
      <c r="C472" s="668" t="s">
        <v>1903</v>
      </c>
      <c r="D472" s="809"/>
      <c r="E472" s="668" t="s">
        <v>2006</v>
      </c>
      <c r="F472" s="1079" t="s">
        <v>1060</v>
      </c>
      <c r="G472" s="1079"/>
      <c r="H472" s="1079"/>
      <c r="I472" s="674" t="str">
        <f t="shared" ref="I472:I889" si="93">LEFT(H472,14)</f>
        <v/>
      </c>
      <c r="J472" s="674"/>
      <c r="K472" s="674"/>
      <c r="L472" s="674"/>
      <c r="M472" s="674"/>
      <c r="N472" s="675"/>
      <c r="O472" s="676"/>
      <c r="P472" s="677"/>
      <c r="Q472" s="677"/>
      <c r="R472" s="677"/>
      <c r="S472" s="677"/>
      <c r="T472" s="677"/>
      <c r="U472" s="677"/>
      <c r="V472" s="678"/>
      <c r="W472" s="679"/>
      <c r="X472" s="679"/>
      <c r="Y472" s="679"/>
      <c r="Z472" s="679"/>
      <c r="AA472" s="679"/>
      <c r="AB472" s="679"/>
      <c r="AC472" s="679"/>
      <c r="AD472" s="679"/>
      <c r="AE472" s="679"/>
      <c r="AF472" s="1312" t="s">
        <v>3544</v>
      </c>
      <c r="AG472" s="682"/>
      <c r="AH472" s="682"/>
      <c r="AI472" s="682"/>
      <c r="AJ472" s="682"/>
      <c r="AK472" s="903"/>
      <c r="AL472" s="88" t="str">
        <f ca="1">IF(AND(ISTEXT($E472),ISTEXT($B472)),"산출기준 &gt;&gt;  "&amp;_xlfn.XLOOKUP($E472,산출기준!$D:$D,산출기준!$E:$E,"매칭실패"),"")</f>
        <v>산출기준 &gt;&gt;  [Steel Beam]</v>
      </c>
    </row>
    <row r="473" spans="2:38" ht="49.9" customHeight="1" outlineLevel="1">
      <c r="B473" s="758"/>
      <c r="C473" s="759"/>
      <c r="D473" s="759"/>
      <c r="E473" s="759"/>
      <c r="F473" s="1080" t="s">
        <v>3488</v>
      </c>
      <c r="G473" s="759" t="str">
        <f t="shared" ref="G473:G476" si="94">IF(IF(N473=0,"",N473)&amp;" | "&amp;IF(O473=0,"",O473)&amp;" | "&amp;IF(Q473=0,"",Q473)&amp;" | "&amp;IF(R473=0,"",R473)=" |  |  | ","",IF(N473=0,"",N473)&amp;" | "&amp;IF(O473=0,"",O473)&amp;" | "&amp;IF(Q473=0,"",Q473)&amp;" | "&amp;IF(R473=0,"",R473))</f>
        <v xml:space="preserve">Heavy Steel - Standard |  |  | </v>
      </c>
      <c r="H473" s="816" t="s">
        <v>3507</v>
      </c>
      <c r="I473" s="765" t="str">
        <f t="shared" si="93"/>
        <v>S01AA072-00001</v>
      </c>
      <c r="J473" s="766"/>
      <c r="K473" s="766" t="str">
        <f>IFERROR(VLOOKUP($I473,'WM-AR'!$I$7:$AS$3267,34,FALSE),"")</f>
        <v>TON</v>
      </c>
      <c r="L473" s="766" t="str">
        <f>IFERROR(VLOOKUP($I473,'WM-AR'!$I$7:$AS$3267,4,FALSE),"")</f>
        <v>Main Steel Structure Fabrication Work</v>
      </c>
      <c r="M473" s="766" t="str">
        <f>IFERROR(VLOOKUP($I473,'WM-AR'!$I$7:$AS$3267,6,FALSE),"")</f>
        <v>Shelter/Building</v>
      </c>
      <c r="N473" s="766" t="str">
        <f>IFERROR(VLOOKUP($I473,'WM-AR'!$I$7:$AS$3267,8,FALSE),"")</f>
        <v>Heavy Steel - Standard</v>
      </c>
      <c r="O473" s="766">
        <f>IFERROR(VLOOKUP($I473,'WM-AR'!$I$7:$AS$3267,10,FALSE),"")</f>
        <v>0</v>
      </c>
      <c r="P473" s="766">
        <f>IFERROR(VLOOKUP($I473,'WM-AR'!$I$7:$AS$3267,12,FALSE),"")</f>
        <v>0</v>
      </c>
      <c r="Q473" s="766" t="str">
        <f>IFERROR(VLOOKUP($I473,'WM-AR'!$I$7:$AS$3267,14,FALSE),"")</f>
        <v/>
      </c>
      <c r="R473" s="766" t="str">
        <f>IFERROR(VLOOKUP($I473,'WM-AR'!$I$7:$AS$3267,16,FALSE),"")</f>
        <v/>
      </c>
      <c r="S473" s="766" t="str">
        <f>IFERROR(VLOOKUP($I473,'WM-AR'!$I$7:$AS$3267,18,FALSE),"")</f>
        <v/>
      </c>
      <c r="T473" s="766" t="str">
        <f>IFERROR(VLOOKUP($I473,'WM-AR'!$I$7:$AS$3267,20,FALSE),"")</f>
        <v/>
      </c>
      <c r="U473" s="766" t="str">
        <f>IFERROR(VLOOKUP($I473,'WM-AR'!$I$7:$AS$3267,22,FALSE),"")</f>
        <v/>
      </c>
      <c r="V473" s="766" t="str">
        <f>IFERROR(VLOOKUP($I473,'WM-AR'!$I$7:$AS$3267,24,FALSE),"")</f>
        <v/>
      </c>
      <c r="W473" s="766">
        <f>IFERROR(VLOOKUP($I473,'WM-AR'!$I$7:$AS$3267,25,FALSE),"")</f>
        <v>0</v>
      </c>
      <c r="X473" s="766">
        <f>IFERROR(VLOOKUP($I473,'WM-AR'!$I$7:$AS$3267,26,FALSE),"")</f>
        <v>0</v>
      </c>
      <c r="Y473" s="766">
        <f>IFERROR(VLOOKUP($I473,'WM-AR'!$I$7:$AS$3267,27,FALSE),"")</f>
        <v>0</v>
      </c>
      <c r="Z473" s="766">
        <f>IFERROR(VLOOKUP($I473,'WM-AR'!$I$7:$AS$3267,28,FALSE),"")</f>
        <v>0</v>
      </c>
      <c r="AA473" s="766" t="str">
        <f>IFERROR(VLOOKUP($I473,'WM-AR'!$I$7:$AS$3267,29,FALSE),"")</f>
        <v>Material: (   )</v>
      </c>
      <c r="AB473" s="766">
        <f>IFERROR(VLOOKUP($I473,'WM-AR'!$I$7:$AS$3267,30,FALSE),"")</f>
        <v>0</v>
      </c>
      <c r="AC473" s="766">
        <f>IFERROR(VLOOKUP($I473,'WM-AR'!$I$7:$AS$3267,31,FALSE),"")</f>
        <v>0</v>
      </c>
      <c r="AD473" s="766">
        <f>IFERROR(VLOOKUP($I473,'WM-AR'!$I$7:$AS$3267,32,FALSE),"")</f>
        <v>0</v>
      </c>
      <c r="AE473" s="766" t="str">
        <f>IFERROR(VLOOKUP($I473,'WM-AR'!$I$7:$AS$3267,33,FALSE),"")</f>
        <v>Weight≥(90)KG/M</v>
      </c>
      <c r="AF473" s="1313" t="str">
        <f>_xlfn.CONCAT("- Material: ( ",AF472," )",CHAR(10),"- Weight≥( ",$H$55," )")</f>
        <v>- Material: ( KSD3502 )
- Weight≥( 90 )</v>
      </c>
      <c r="AG473" s="1134" t="s">
        <v>3586</v>
      </c>
      <c r="AH473" s="1134" t="s">
        <v>3586</v>
      </c>
      <c r="AI473" s="1340"/>
      <c r="AJ473" s="1340" t="str">
        <f t="shared" ref="AJ473:AJ482" si="95">K473</f>
        <v>TON</v>
      </c>
      <c r="AK473" s="905"/>
      <c r="AL473" s="88" t="str">
        <f>IF(AND(ISTEXT($E473),ISTEXT($B473)),"산출기준 &gt;&gt;  "&amp;_xlfn.XLOOKUP($E473,산출기준!$D:$D,산출기준!$E:$E,"매칭실패"),"")</f>
        <v/>
      </c>
    </row>
    <row r="474" spans="2:38" ht="49.9" customHeight="1" outlineLevel="1">
      <c r="B474" s="772"/>
      <c r="C474" s="773"/>
      <c r="D474" s="773"/>
      <c r="E474" s="773"/>
      <c r="F474" s="1083" t="s">
        <v>3492</v>
      </c>
      <c r="G474" s="759" t="str">
        <f t="shared" si="94"/>
        <v xml:space="preserve">Heavy Steel |  |  | </v>
      </c>
      <c r="H474" s="816" t="s">
        <v>3519</v>
      </c>
      <c r="I474" s="765" t="str">
        <f t="shared" si="93"/>
        <v>S03AA082-00001</v>
      </c>
      <c r="J474" s="766"/>
      <c r="K474" s="766" t="str">
        <f>IFERROR(VLOOKUP($I474,'WM-AR'!$I$7:$AS$3267,34,FALSE),"")</f>
        <v>TON</v>
      </c>
      <c r="L474" s="766" t="str">
        <f>IFERROR(VLOOKUP($I474,'WM-AR'!$I$7:$AS$3267,4,FALSE),"")</f>
        <v>Main Steel Structure Erection Work</v>
      </c>
      <c r="M474" s="766" t="str">
        <f>IFERROR(VLOOKUP($I474,'WM-AR'!$I$7:$AS$3267,6,FALSE),"")</f>
        <v>Shelter/Building</v>
      </c>
      <c r="N474" s="766" t="str">
        <f>IFERROR(VLOOKUP($I474,'WM-AR'!$I$7:$AS$3267,8,FALSE),"")</f>
        <v>Heavy Steel</v>
      </c>
      <c r="O474" s="766">
        <f>IFERROR(VLOOKUP($I474,'WM-AR'!$I$7:$AS$3267,10,FALSE),"")</f>
        <v>0</v>
      </c>
      <c r="P474" s="766">
        <f>IFERROR(VLOOKUP($I474,'WM-AR'!$I$7:$AS$3267,12,FALSE),"")</f>
        <v>0</v>
      </c>
      <c r="Q474" s="766" t="str">
        <f>IFERROR(VLOOKUP($I474,'WM-AR'!$I$7:$AS$3267,14,FALSE),"")</f>
        <v/>
      </c>
      <c r="R474" s="766" t="str">
        <f>IFERROR(VLOOKUP($I474,'WM-AR'!$I$7:$AS$3267,16,FALSE),"")</f>
        <v/>
      </c>
      <c r="S474" s="766" t="str">
        <f>IFERROR(VLOOKUP($I474,'WM-AR'!$I$7:$AS$3267,18,FALSE),"")</f>
        <v/>
      </c>
      <c r="T474" s="766" t="str">
        <f>IFERROR(VLOOKUP($I474,'WM-AR'!$I$7:$AS$3267,20,FALSE),"")</f>
        <v/>
      </c>
      <c r="U474" s="766" t="str">
        <f>IFERROR(VLOOKUP($I474,'WM-AR'!$I$7:$AS$3267,22,FALSE),"")</f>
        <v/>
      </c>
      <c r="V474" s="766" t="str">
        <f>IFERROR(VLOOKUP($I474,'WM-AR'!$I$7:$AS$3267,24,FALSE),"")</f>
        <v/>
      </c>
      <c r="W474" s="766">
        <f>IFERROR(VLOOKUP($I474,'WM-AR'!$I$7:$AS$3267,25,FALSE),"")</f>
        <v>0</v>
      </c>
      <c r="X474" s="766">
        <f>IFERROR(VLOOKUP($I474,'WM-AR'!$I$7:$AS$3267,26,FALSE),"")</f>
        <v>0</v>
      </c>
      <c r="Y474" s="766">
        <f>IFERROR(VLOOKUP($I474,'WM-AR'!$I$7:$AS$3267,27,FALSE),"")</f>
        <v>0</v>
      </c>
      <c r="Z474" s="766">
        <f>IFERROR(VLOOKUP($I474,'WM-AR'!$I$7:$AS$3267,28,FALSE),"")</f>
        <v>0</v>
      </c>
      <c r="AA474" s="766" t="str">
        <f>IFERROR(VLOOKUP($I474,'WM-AR'!$I$7:$AS$3267,29,FALSE),"")</f>
        <v>Material: (   )</v>
      </c>
      <c r="AB474" s="766">
        <f>IFERROR(VLOOKUP($I474,'WM-AR'!$I$7:$AS$3267,30,FALSE),"")</f>
        <v>0</v>
      </c>
      <c r="AC474" s="766">
        <f>IFERROR(VLOOKUP($I474,'WM-AR'!$I$7:$AS$3267,31,FALSE),"")</f>
        <v>0</v>
      </c>
      <c r="AD474" s="766">
        <f>IFERROR(VLOOKUP($I474,'WM-AR'!$I$7:$AS$3267,32,FALSE),"")</f>
        <v>0</v>
      </c>
      <c r="AE474" s="766">
        <f>IFERROR(VLOOKUP($I474,'WM-AR'!$I$7:$AS$3267,33,FALSE),"")</f>
        <v>0</v>
      </c>
      <c r="AF474" s="1313" t="str">
        <f>_xlfn.CONCAT("- Material: ( ",AF472," )")</f>
        <v>- Material: ( KSD3502 )</v>
      </c>
      <c r="AG474" s="1314" t="s">
        <v>3587</v>
      </c>
      <c r="AH474" s="1314" t="s">
        <v>3587</v>
      </c>
      <c r="AI474" s="1340"/>
      <c r="AJ474" s="1340" t="str">
        <f t="shared" si="95"/>
        <v>TON</v>
      </c>
      <c r="AK474" s="1267"/>
      <c r="AL474" s="88" t="str">
        <f>IF(AND(ISTEXT($E474),ISTEXT($B474)),"산출기준 &gt;&gt;  "&amp;_xlfn.XLOOKUP($E474,산출기준!$D:$D,산출기준!$E:$E,"매칭실패"),"")</f>
        <v/>
      </c>
    </row>
    <row r="475" spans="2:38" ht="49.9" customHeight="1" outlineLevel="1">
      <c r="B475" s="758"/>
      <c r="C475" s="759"/>
      <c r="D475" s="759"/>
      <c r="E475" s="759"/>
      <c r="F475" s="1315" t="s">
        <v>1976</v>
      </c>
      <c r="G475" s="759" t="str">
        <f>IF(IF(N475=0,"",N475)&amp;" | "&amp;IF(O475=0,"",O475)&amp;" | "&amp;IF(Q475=0,"",Q475)&amp;" | "&amp;IF(R475=0,"",R475)=" |  |  | ","",IF(N475=0,"",N475)&amp;" | "&amp;IF(O475=0,"",O475)&amp;" | "&amp;IF(Q475=0,"",Q475)&amp;" | "&amp;IF(R475=0,"",R475))</f>
        <v xml:space="preserve">Plates - Gusset, Stiffener, ETC |  |  | </v>
      </c>
      <c r="H475" s="1153" t="s">
        <v>3495</v>
      </c>
      <c r="I475" s="765" t="str">
        <f>LEFT(H475,14)</f>
        <v>S01AA009-00001</v>
      </c>
      <c r="J475" s="766"/>
      <c r="K475" s="766" t="s">
        <v>3496</v>
      </c>
      <c r="L475" s="766" t="s">
        <v>3497</v>
      </c>
      <c r="M475" s="766" t="s">
        <v>3498</v>
      </c>
      <c r="N475" s="766" t="s">
        <v>3499</v>
      </c>
      <c r="O475" s="766">
        <v>0</v>
      </c>
      <c r="P475" s="766">
        <v>0</v>
      </c>
      <c r="Q475" s="766">
        <v>0</v>
      </c>
      <c r="R475" s="766">
        <v>0</v>
      </c>
      <c r="S475" s="766">
        <v>0</v>
      </c>
      <c r="T475" s="766">
        <v>0</v>
      </c>
      <c r="U475" s="766">
        <v>0</v>
      </c>
      <c r="V475" s="766">
        <v>0</v>
      </c>
      <c r="W475" s="766">
        <v>0</v>
      </c>
      <c r="X475" s="766">
        <v>0</v>
      </c>
      <c r="Y475" s="766">
        <v>0</v>
      </c>
      <c r="Z475" s="766">
        <v>0</v>
      </c>
      <c r="AA475" s="766" t="s">
        <v>3500</v>
      </c>
      <c r="AB475" s="766">
        <v>0</v>
      </c>
      <c r="AC475" s="766">
        <v>0</v>
      </c>
      <c r="AD475" s="766">
        <v>0</v>
      </c>
      <c r="AE475" s="766">
        <v>0</v>
      </c>
      <c r="AF475" s="817"/>
      <c r="AG475" s="1314" t="s">
        <v>3588</v>
      </c>
      <c r="AH475" s="1314" t="s">
        <v>3588</v>
      </c>
      <c r="AI475" s="769"/>
      <c r="AJ475" s="769" t="str">
        <f>K475</f>
        <v>TON</v>
      </c>
      <c r="AK475" s="1341"/>
      <c r="AL475" s="88" t="s">
        <v>2965</v>
      </c>
    </row>
    <row r="476" spans="2:38" ht="49.9" customHeight="1" outlineLevel="1">
      <c r="B476" s="772"/>
      <c r="C476" s="773"/>
      <c r="D476" s="773"/>
      <c r="E476" s="773"/>
      <c r="F476" s="1083" t="s">
        <v>3502</v>
      </c>
      <c r="G476" s="759" t="str">
        <f t="shared" si="94"/>
        <v xml:space="preserve">for Non-Fireproofed Steel Surface |  |  | </v>
      </c>
      <c r="H476" s="816" t="s">
        <v>3503</v>
      </c>
      <c r="I476" s="765" t="str">
        <f t="shared" si="93"/>
        <v>S41AA051-00001</v>
      </c>
      <c r="J476" s="766"/>
      <c r="K476" s="766" t="str">
        <f>IFERROR(VLOOKUP($I476,'WM-AR'!$I$7:$AS$3267,34,FALSE),"")</f>
        <v>M2</v>
      </c>
      <c r="L476" s="766" t="str">
        <f>IFERROR(VLOOKUP($I476,'WM-AR'!$I$7:$AS$3267,4,FALSE),"")</f>
        <v>Steel Structure Paint Work</v>
      </c>
      <c r="M476" s="766" t="str">
        <f>IFERROR(VLOOKUP($I476,'WM-AR'!$I$7:$AS$3267,6,FALSE),"")</f>
        <v>Shelter/Building</v>
      </c>
      <c r="N476" s="766" t="str">
        <f>IFERROR(VLOOKUP($I476,'WM-AR'!$I$7:$AS$3267,8,FALSE),"")</f>
        <v>for Non-Fireproofed Steel Surface</v>
      </c>
      <c r="O476" s="766">
        <f>IFERROR(VLOOKUP($I476,'WM-AR'!$I$7:$AS$3267,10,FALSE),"")</f>
        <v>0</v>
      </c>
      <c r="P476" s="766">
        <f>IFERROR(VLOOKUP($I476,'WM-AR'!$I$7:$AS$3267,12,FALSE),"")</f>
        <v>0</v>
      </c>
      <c r="Q476" s="766" t="str">
        <f>IFERROR(VLOOKUP($I476,'WM-AR'!$I$7:$AS$3267,14,FALSE),"")</f>
        <v/>
      </c>
      <c r="R476" s="766" t="str">
        <f>IFERROR(VLOOKUP($I476,'WM-AR'!$I$7:$AS$3267,16,FALSE),"")</f>
        <v/>
      </c>
      <c r="S476" s="766" t="str">
        <f>IFERROR(VLOOKUP($I476,'WM-AR'!$I$7:$AS$3267,18,FALSE),"")</f>
        <v/>
      </c>
      <c r="T476" s="766" t="str">
        <f>IFERROR(VLOOKUP($I476,'WM-AR'!$I$7:$AS$3267,20,FALSE),"")</f>
        <v/>
      </c>
      <c r="U476" s="766" t="str">
        <f>IFERROR(VLOOKUP($I476,'WM-AR'!$I$7:$AS$3267,22,FALSE),"")</f>
        <v/>
      </c>
      <c r="V476" s="766" t="str">
        <f>IFERROR(VLOOKUP($I476,'WM-AR'!$I$7:$AS$3267,24,FALSE),"")</f>
        <v/>
      </c>
      <c r="W476" s="766">
        <f>IFERROR(VLOOKUP($I476,'WM-AR'!$I$7:$AS$3267,25,FALSE),"")</f>
        <v>0</v>
      </c>
      <c r="X476" s="766">
        <f>IFERROR(VLOOKUP($I476,'WM-AR'!$I$7:$AS$3267,26,FALSE),"")</f>
        <v>0</v>
      </c>
      <c r="Y476" s="766">
        <f>IFERROR(VLOOKUP($I476,'WM-AR'!$I$7:$AS$3267,27,FALSE),"")</f>
        <v>0</v>
      </c>
      <c r="Z476" s="766">
        <f>IFERROR(VLOOKUP($I476,'WM-AR'!$I$7:$AS$3267,28,FALSE),"")</f>
        <v>0</v>
      </c>
      <c r="AA476" s="766" t="str">
        <f>IFERROR(VLOOKUP($I476,'WM-AR'!$I$7:$AS$3267,29,FALSE),"")</f>
        <v>Material: (   )</v>
      </c>
      <c r="AB476" s="766">
        <f>IFERROR(VLOOKUP($I476,'WM-AR'!$I$7:$AS$3267,30,FALSE),"")</f>
        <v>0</v>
      </c>
      <c r="AC476" s="766">
        <f>IFERROR(VLOOKUP($I476,'WM-AR'!$I$7:$AS$3267,31,FALSE),"")</f>
        <v>0</v>
      </c>
      <c r="AD476" s="766">
        <f>IFERROR(VLOOKUP($I476,'WM-AR'!$I$7:$AS$3267,32,FALSE),"")</f>
        <v>0</v>
      </c>
      <c r="AE476" s="766">
        <f>IFERROR(VLOOKUP($I476,'WM-AR'!$I$7:$AS$3267,33,FALSE),"")</f>
        <v>0</v>
      </c>
      <c r="AF476" s="767"/>
      <c r="AG476" s="1342" t="s">
        <v>3589</v>
      </c>
      <c r="AH476" s="1342" t="s">
        <v>3589</v>
      </c>
      <c r="AI476" s="1340"/>
      <c r="AJ476" s="1340" t="str">
        <f t="shared" si="95"/>
        <v>M2</v>
      </c>
      <c r="AK476" s="1267"/>
      <c r="AL476" s="88" t="str">
        <f>IF(AND(ISTEXT($E476),ISTEXT($B476)),"산출기준 &gt;&gt;  "&amp;_xlfn.XLOOKUP($E476,산출기준!$D:$D,산출기준!$E:$E,"매칭실패"),"")</f>
        <v/>
      </c>
    </row>
    <row r="477" spans="2:38">
      <c r="B477" s="1111"/>
      <c r="C477" s="1166"/>
      <c r="D477" s="1166"/>
      <c r="E477" s="1166"/>
      <c r="F477" s="1166"/>
      <c r="G477" s="843" t="s">
        <v>2352</v>
      </c>
      <c r="H477" s="843"/>
      <c r="I477" s="712" t="str">
        <f t="shared" si="93"/>
        <v/>
      </c>
      <c r="J477" s="714"/>
      <c r="K477" s="714" t="str">
        <f>IFERROR(VLOOKUP($I477,'WM-AR'!$I$7:$AS$3267,34,FALSE),"")</f>
        <v/>
      </c>
      <c r="L477" s="714" t="str">
        <f>IFERROR(VLOOKUP($I477,'WM-AR'!$I$7:$AS$3267,4,FALSE),"")</f>
        <v/>
      </c>
      <c r="M477" s="714" t="str">
        <f>IFERROR(VLOOKUP($I477,'WM-AR'!$I$7:$AS$3267,6,FALSE),"")</f>
        <v/>
      </c>
      <c r="N477" s="714" t="str">
        <f>IFERROR(VLOOKUP($I477,'WM-AR'!$I$7:$AS$3267,8,FALSE),"")</f>
        <v/>
      </c>
      <c r="O477" s="714" t="str">
        <f>IFERROR(VLOOKUP($I477,'WM-AR'!$I$7:$AS$3267,10,FALSE),"")</f>
        <v/>
      </c>
      <c r="P477" s="714" t="str">
        <f>IFERROR(VLOOKUP($I477,'WM-AR'!$I$7:$AS$3267,12,FALSE),"")</f>
        <v/>
      </c>
      <c r="Q477" s="714" t="str">
        <f>IFERROR(VLOOKUP($I477,'WM-AR'!$I$7:$AS$3267,14,FALSE),"")</f>
        <v/>
      </c>
      <c r="R477" s="714" t="str">
        <f>IFERROR(VLOOKUP($I477,'WM-AR'!$I$7:$AS$3267,16,FALSE),"")</f>
        <v/>
      </c>
      <c r="S477" s="714" t="str">
        <f>IFERROR(VLOOKUP($I477,'WM-AR'!$I$7:$AS$3267,18,FALSE),"")</f>
        <v/>
      </c>
      <c r="T477" s="714" t="str">
        <f>IFERROR(VLOOKUP($I477,'WM-AR'!$I$7:$AS$3267,20,FALSE),"")</f>
        <v/>
      </c>
      <c r="U477" s="714" t="str">
        <f>IFERROR(VLOOKUP($I477,'WM-AR'!$I$7:$AS$3267,22,FALSE),"")</f>
        <v/>
      </c>
      <c r="V477" s="714" t="str">
        <f>IFERROR(VLOOKUP($I477,'WM-AR'!$I$7:$AS$3267,24,FALSE),"")</f>
        <v/>
      </c>
      <c r="W477" s="714" t="str">
        <f>IFERROR(VLOOKUP($I477,'WM-AR'!$I$7:$AS$3267,25,FALSE),"")</f>
        <v/>
      </c>
      <c r="X477" s="714" t="str">
        <f>IFERROR(VLOOKUP($I477,'WM-AR'!$I$7:$AS$3267,26,FALSE),"")</f>
        <v/>
      </c>
      <c r="Y477" s="714" t="str">
        <f>IFERROR(VLOOKUP($I477,'WM-AR'!$I$7:$AS$3267,27,FALSE),"")</f>
        <v/>
      </c>
      <c r="Z477" s="714" t="str">
        <f>IFERROR(VLOOKUP($I477,'WM-AR'!$I$7:$AS$3267,28,FALSE),"")</f>
        <v/>
      </c>
      <c r="AA477" s="714" t="str">
        <f>IFERROR(VLOOKUP($I477,'WM-AR'!$I$7:$AS$3267,29,FALSE),"")</f>
        <v/>
      </c>
      <c r="AB477" s="714" t="str">
        <f>IFERROR(VLOOKUP($I477,'WM-AR'!$I$7:$AS$3267,30,FALSE),"")</f>
        <v/>
      </c>
      <c r="AC477" s="714" t="str">
        <f>IFERROR(VLOOKUP($I477,'WM-AR'!$I$7:$AS$3267,31,FALSE),"")</f>
        <v/>
      </c>
      <c r="AD477" s="714" t="str">
        <f>IFERROR(VLOOKUP($I477,'WM-AR'!$I$7:$AS$3267,32,FALSE),"")</f>
        <v/>
      </c>
      <c r="AE477" s="714" t="str">
        <f>IFERROR(VLOOKUP($I477,'WM-AR'!$I$7:$AS$3267,33,FALSE),"")</f>
        <v/>
      </c>
      <c r="AF477" s="1190" t="s">
        <v>3667</v>
      </c>
      <c r="AG477" s="1254"/>
      <c r="AH477" s="1254"/>
      <c r="AI477" s="854"/>
      <c r="AJ477" s="854" t="str">
        <f t="shared" si="95"/>
        <v/>
      </c>
      <c r="AK477" s="1114"/>
      <c r="AL477" s="88" t="str">
        <f>IF(AND(ISTEXT($E477),ISTEXT($B477)),"산출기준 &gt;&gt;  "&amp;_xlfn.XLOOKUP($E477,산출기준!$D:$D,산출기준!$E:$E,"매칭실패"),"")</f>
        <v/>
      </c>
    </row>
    <row r="478" spans="2:38">
      <c r="B478" s="1111"/>
      <c r="C478" s="1166"/>
      <c r="D478" s="1166"/>
      <c r="E478" s="1166"/>
      <c r="F478" s="1166"/>
      <c r="G478" s="843"/>
      <c r="H478" s="843"/>
      <c r="I478" s="712" t="str">
        <f t="shared" si="93"/>
        <v/>
      </c>
      <c r="J478" s="714"/>
      <c r="K478" s="714" t="str">
        <f>IFERROR(VLOOKUP($I478,'WM-AR'!$I$7:$AS$3267,34,FALSE),"")</f>
        <v/>
      </c>
      <c r="L478" s="714" t="str">
        <f>IFERROR(VLOOKUP($I478,'WM-AR'!$I$7:$AS$3267,4,FALSE),"")</f>
        <v/>
      </c>
      <c r="M478" s="714" t="str">
        <f>IFERROR(VLOOKUP($I478,'WM-AR'!$I$7:$AS$3267,6,FALSE),"")</f>
        <v/>
      </c>
      <c r="N478" s="714" t="str">
        <f>IFERROR(VLOOKUP($I478,'WM-AR'!$I$7:$AS$3267,8,FALSE),"")</f>
        <v/>
      </c>
      <c r="O478" s="714" t="str">
        <f>IFERROR(VLOOKUP($I478,'WM-AR'!$I$7:$AS$3267,10,FALSE),"")</f>
        <v/>
      </c>
      <c r="P478" s="714" t="str">
        <f>IFERROR(VLOOKUP($I478,'WM-AR'!$I$7:$AS$3267,12,FALSE),"")</f>
        <v/>
      </c>
      <c r="Q478" s="714" t="str">
        <f>IFERROR(VLOOKUP($I478,'WM-AR'!$I$7:$AS$3267,14,FALSE),"")</f>
        <v/>
      </c>
      <c r="R478" s="714" t="str">
        <f>IFERROR(VLOOKUP($I478,'WM-AR'!$I$7:$AS$3267,16,FALSE),"")</f>
        <v/>
      </c>
      <c r="S478" s="714" t="str">
        <f>IFERROR(VLOOKUP($I478,'WM-AR'!$I$7:$AS$3267,18,FALSE),"")</f>
        <v/>
      </c>
      <c r="T478" s="714" t="str">
        <f>IFERROR(VLOOKUP($I478,'WM-AR'!$I$7:$AS$3267,20,FALSE),"")</f>
        <v/>
      </c>
      <c r="U478" s="714" t="str">
        <f>IFERROR(VLOOKUP($I478,'WM-AR'!$I$7:$AS$3267,22,FALSE),"")</f>
        <v/>
      </c>
      <c r="V478" s="714" t="str">
        <f>IFERROR(VLOOKUP($I478,'WM-AR'!$I$7:$AS$3267,24,FALSE),"")</f>
        <v/>
      </c>
      <c r="W478" s="714" t="str">
        <f>IFERROR(VLOOKUP($I478,'WM-AR'!$I$7:$AS$3267,25,FALSE),"")</f>
        <v/>
      </c>
      <c r="X478" s="714" t="str">
        <f>IFERROR(VLOOKUP($I478,'WM-AR'!$I$7:$AS$3267,26,FALSE),"")</f>
        <v/>
      </c>
      <c r="Y478" s="714" t="str">
        <f>IFERROR(VLOOKUP($I478,'WM-AR'!$I$7:$AS$3267,27,FALSE),"")</f>
        <v/>
      </c>
      <c r="Z478" s="714" t="str">
        <f>IFERROR(VLOOKUP($I478,'WM-AR'!$I$7:$AS$3267,28,FALSE),"")</f>
        <v/>
      </c>
      <c r="AA478" s="714" t="str">
        <f>IFERROR(VLOOKUP($I478,'WM-AR'!$I$7:$AS$3267,29,FALSE),"")</f>
        <v/>
      </c>
      <c r="AB478" s="714" t="str">
        <f>IFERROR(VLOOKUP($I478,'WM-AR'!$I$7:$AS$3267,30,FALSE),"")</f>
        <v/>
      </c>
      <c r="AC478" s="714" t="str">
        <f>IFERROR(VLOOKUP($I478,'WM-AR'!$I$7:$AS$3267,31,FALSE),"")</f>
        <v/>
      </c>
      <c r="AD478" s="714" t="str">
        <f>IFERROR(VLOOKUP($I478,'WM-AR'!$I$7:$AS$3267,32,FALSE),"")</f>
        <v/>
      </c>
      <c r="AE478" s="714" t="str">
        <f>IFERROR(VLOOKUP($I478,'WM-AR'!$I$7:$AS$3267,33,FALSE),"")</f>
        <v/>
      </c>
      <c r="AF478" s="938"/>
      <c r="AG478" s="852"/>
      <c r="AH478" s="852"/>
      <c r="AI478" s="854"/>
      <c r="AJ478" s="854" t="str">
        <f t="shared" si="95"/>
        <v/>
      </c>
      <c r="AK478" s="1114"/>
      <c r="AL478" s="88" t="str">
        <f>IF(AND(ISTEXT($E478),ISTEXT($B478)),"산출기준 &gt;&gt;  "&amp;_xlfn.XLOOKUP($E478,산출기준!$D:$D,산출기준!$E:$E,"매칭실패"),"")</f>
        <v/>
      </c>
    </row>
    <row r="479" spans="2:38">
      <c r="B479" s="1111"/>
      <c r="C479" s="1166"/>
      <c r="D479" s="1166"/>
      <c r="E479" s="1166"/>
      <c r="F479" s="1166"/>
      <c r="G479" s="843"/>
      <c r="H479" s="843"/>
      <c r="I479" s="712" t="str">
        <f t="shared" si="93"/>
        <v/>
      </c>
      <c r="J479" s="714"/>
      <c r="K479" s="714" t="str">
        <f>IFERROR(VLOOKUP($I479,'WM-AR'!$I$7:$AS$3267,34,FALSE),"")</f>
        <v/>
      </c>
      <c r="L479" s="714" t="str">
        <f>IFERROR(VLOOKUP($I479,'WM-AR'!$I$7:$AS$3267,4,FALSE),"")</f>
        <v/>
      </c>
      <c r="M479" s="714" t="str">
        <f>IFERROR(VLOOKUP($I479,'WM-AR'!$I$7:$AS$3267,6,FALSE),"")</f>
        <v/>
      </c>
      <c r="N479" s="714" t="str">
        <f>IFERROR(VLOOKUP($I479,'WM-AR'!$I$7:$AS$3267,8,FALSE),"")</f>
        <v/>
      </c>
      <c r="O479" s="714" t="str">
        <f>IFERROR(VLOOKUP($I479,'WM-AR'!$I$7:$AS$3267,10,FALSE),"")</f>
        <v/>
      </c>
      <c r="P479" s="714" t="str">
        <f>IFERROR(VLOOKUP($I479,'WM-AR'!$I$7:$AS$3267,12,FALSE),"")</f>
        <v/>
      </c>
      <c r="Q479" s="714" t="str">
        <f>IFERROR(VLOOKUP($I479,'WM-AR'!$I$7:$AS$3267,14,FALSE),"")</f>
        <v/>
      </c>
      <c r="R479" s="714" t="str">
        <f>IFERROR(VLOOKUP($I479,'WM-AR'!$I$7:$AS$3267,16,FALSE),"")</f>
        <v/>
      </c>
      <c r="S479" s="714" t="str">
        <f>IFERROR(VLOOKUP($I479,'WM-AR'!$I$7:$AS$3267,18,FALSE),"")</f>
        <v/>
      </c>
      <c r="T479" s="714" t="str">
        <f>IFERROR(VLOOKUP($I479,'WM-AR'!$I$7:$AS$3267,20,FALSE),"")</f>
        <v/>
      </c>
      <c r="U479" s="714" t="str">
        <f>IFERROR(VLOOKUP($I479,'WM-AR'!$I$7:$AS$3267,22,FALSE),"")</f>
        <v/>
      </c>
      <c r="V479" s="714" t="str">
        <f>IFERROR(VLOOKUP($I479,'WM-AR'!$I$7:$AS$3267,24,FALSE),"")</f>
        <v/>
      </c>
      <c r="W479" s="714" t="str">
        <f>IFERROR(VLOOKUP($I479,'WM-AR'!$I$7:$AS$3267,25,FALSE),"")</f>
        <v/>
      </c>
      <c r="X479" s="714" t="str">
        <f>IFERROR(VLOOKUP($I479,'WM-AR'!$I$7:$AS$3267,26,FALSE),"")</f>
        <v/>
      </c>
      <c r="Y479" s="714" t="str">
        <f>IFERROR(VLOOKUP($I479,'WM-AR'!$I$7:$AS$3267,27,FALSE),"")</f>
        <v/>
      </c>
      <c r="Z479" s="714" t="str">
        <f>IFERROR(VLOOKUP($I479,'WM-AR'!$I$7:$AS$3267,28,FALSE),"")</f>
        <v/>
      </c>
      <c r="AA479" s="714" t="str">
        <f>IFERROR(VLOOKUP($I479,'WM-AR'!$I$7:$AS$3267,29,FALSE),"")</f>
        <v/>
      </c>
      <c r="AB479" s="714" t="str">
        <f>IFERROR(VLOOKUP($I479,'WM-AR'!$I$7:$AS$3267,30,FALSE),"")</f>
        <v/>
      </c>
      <c r="AC479" s="714" t="str">
        <f>IFERROR(VLOOKUP($I479,'WM-AR'!$I$7:$AS$3267,31,FALSE),"")</f>
        <v/>
      </c>
      <c r="AD479" s="714" t="str">
        <f>IFERROR(VLOOKUP($I479,'WM-AR'!$I$7:$AS$3267,32,FALSE),"")</f>
        <v/>
      </c>
      <c r="AE479" s="714" t="str">
        <f>IFERROR(VLOOKUP($I479,'WM-AR'!$I$7:$AS$3267,33,FALSE),"")</f>
        <v/>
      </c>
      <c r="AF479" s="938"/>
      <c r="AG479" s="852"/>
      <c r="AH479" s="852"/>
      <c r="AI479" s="854"/>
      <c r="AJ479" s="854" t="str">
        <f t="shared" si="95"/>
        <v/>
      </c>
      <c r="AK479" s="1114"/>
      <c r="AL479" s="88" t="str">
        <f>IF(AND(ISTEXT($E479),ISTEXT($B479)),"산출기준 &gt;&gt;  "&amp;_xlfn.XLOOKUP($E479,산출기준!$D:$D,산출기준!$E:$E,"매칭실패"),"")</f>
        <v/>
      </c>
    </row>
    <row r="480" spans="2:38">
      <c r="B480" s="1111"/>
      <c r="C480" s="1166"/>
      <c r="D480" s="1166"/>
      <c r="E480" s="1166"/>
      <c r="F480" s="1166"/>
      <c r="G480" s="843"/>
      <c r="H480" s="843"/>
      <c r="I480" s="712" t="str">
        <f t="shared" si="93"/>
        <v/>
      </c>
      <c r="J480" s="714"/>
      <c r="K480" s="714" t="str">
        <f>IFERROR(VLOOKUP($I480,'WM-AR'!$I$7:$AS$3267,34,FALSE),"")</f>
        <v/>
      </c>
      <c r="L480" s="714" t="str">
        <f>IFERROR(VLOOKUP($I480,'WM-AR'!$I$7:$AS$3267,4,FALSE),"")</f>
        <v/>
      </c>
      <c r="M480" s="714" t="str">
        <f>IFERROR(VLOOKUP($I480,'WM-AR'!$I$7:$AS$3267,6,FALSE),"")</f>
        <v/>
      </c>
      <c r="N480" s="714" t="str">
        <f>IFERROR(VLOOKUP($I480,'WM-AR'!$I$7:$AS$3267,8,FALSE),"")</f>
        <v/>
      </c>
      <c r="O480" s="714" t="str">
        <f>IFERROR(VLOOKUP($I480,'WM-AR'!$I$7:$AS$3267,10,FALSE),"")</f>
        <v/>
      </c>
      <c r="P480" s="714" t="str">
        <f>IFERROR(VLOOKUP($I480,'WM-AR'!$I$7:$AS$3267,12,FALSE),"")</f>
        <v/>
      </c>
      <c r="Q480" s="714" t="str">
        <f>IFERROR(VLOOKUP($I480,'WM-AR'!$I$7:$AS$3267,14,FALSE),"")</f>
        <v/>
      </c>
      <c r="R480" s="714" t="str">
        <f>IFERROR(VLOOKUP($I480,'WM-AR'!$I$7:$AS$3267,16,FALSE),"")</f>
        <v/>
      </c>
      <c r="S480" s="714" t="str">
        <f>IFERROR(VLOOKUP($I480,'WM-AR'!$I$7:$AS$3267,18,FALSE),"")</f>
        <v/>
      </c>
      <c r="T480" s="714" t="str">
        <f>IFERROR(VLOOKUP($I480,'WM-AR'!$I$7:$AS$3267,20,FALSE),"")</f>
        <v/>
      </c>
      <c r="U480" s="714" t="str">
        <f>IFERROR(VLOOKUP($I480,'WM-AR'!$I$7:$AS$3267,22,FALSE),"")</f>
        <v/>
      </c>
      <c r="V480" s="714" t="str">
        <f>IFERROR(VLOOKUP($I480,'WM-AR'!$I$7:$AS$3267,24,FALSE),"")</f>
        <v/>
      </c>
      <c r="W480" s="714" t="str">
        <f>IFERROR(VLOOKUP($I480,'WM-AR'!$I$7:$AS$3267,25,FALSE),"")</f>
        <v/>
      </c>
      <c r="X480" s="714" t="str">
        <f>IFERROR(VLOOKUP($I480,'WM-AR'!$I$7:$AS$3267,26,FALSE),"")</f>
        <v/>
      </c>
      <c r="Y480" s="714" t="str">
        <f>IFERROR(VLOOKUP($I480,'WM-AR'!$I$7:$AS$3267,27,FALSE),"")</f>
        <v/>
      </c>
      <c r="Z480" s="714" t="str">
        <f>IFERROR(VLOOKUP($I480,'WM-AR'!$I$7:$AS$3267,28,FALSE),"")</f>
        <v/>
      </c>
      <c r="AA480" s="714" t="str">
        <f>IFERROR(VLOOKUP($I480,'WM-AR'!$I$7:$AS$3267,29,FALSE),"")</f>
        <v/>
      </c>
      <c r="AB480" s="714" t="str">
        <f>IFERROR(VLOOKUP($I480,'WM-AR'!$I$7:$AS$3267,30,FALSE),"")</f>
        <v/>
      </c>
      <c r="AC480" s="714" t="str">
        <f>IFERROR(VLOOKUP($I480,'WM-AR'!$I$7:$AS$3267,31,FALSE),"")</f>
        <v/>
      </c>
      <c r="AD480" s="714" t="str">
        <f>IFERROR(VLOOKUP($I480,'WM-AR'!$I$7:$AS$3267,32,FALSE),"")</f>
        <v/>
      </c>
      <c r="AE480" s="714" t="str">
        <f>IFERROR(VLOOKUP($I480,'WM-AR'!$I$7:$AS$3267,33,FALSE),"")</f>
        <v/>
      </c>
      <c r="AF480" s="938"/>
      <c r="AG480" s="852"/>
      <c r="AH480" s="852"/>
      <c r="AI480" s="854"/>
      <c r="AJ480" s="854" t="str">
        <f t="shared" si="95"/>
        <v/>
      </c>
      <c r="AK480" s="1114"/>
      <c r="AL480" s="88" t="str">
        <f>IF(AND(ISTEXT($E480),ISTEXT($B480)),"산출기준 &gt;&gt;  "&amp;_xlfn.XLOOKUP($E480,산출기준!$D:$D,산출기준!$E:$E,"매칭실패"),"")</f>
        <v/>
      </c>
    </row>
    <row r="481" spans="2:38">
      <c r="B481" s="1111"/>
      <c r="C481" s="1166"/>
      <c r="D481" s="1166"/>
      <c r="E481" s="1166"/>
      <c r="F481" s="1166"/>
      <c r="G481" s="843"/>
      <c r="H481" s="843"/>
      <c r="I481" s="712" t="str">
        <f t="shared" si="93"/>
        <v/>
      </c>
      <c r="J481" s="714"/>
      <c r="K481" s="714" t="str">
        <f>IFERROR(VLOOKUP($I481,'WM-AR'!$I$7:$AS$3267,34,FALSE),"")</f>
        <v/>
      </c>
      <c r="L481" s="714" t="str">
        <f>IFERROR(VLOOKUP($I481,'WM-AR'!$I$7:$AS$3267,4,FALSE),"")</f>
        <v/>
      </c>
      <c r="M481" s="714" t="str">
        <f>IFERROR(VLOOKUP($I481,'WM-AR'!$I$7:$AS$3267,6,FALSE),"")</f>
        <v/>
      </c>
      <c r="N481" s="714" t="str">
        <f>IFERROR(VLOOKUP($I481,'WM-AR'!$I$7:$AS$3267,8,FALSE),"")</f>
        <v/>
      </c>
      <c r="O481" s="714" t="str">
        <f>IFERROR(VLOOKUP($I481,'WM-AR'!$I$7:$AS$3267,10,FALSE),"")</f>
        <v/>
      </c>
      <c r="P481" s="714" t="str">
        <f>IFERROR(VLOOKUP($I481,'WM-AR'!$I$7:$AS$3267,12,FALSE),"")</f>
        <v/>
      </c>
      <c r="Q481" s="714" t="str">
        <f>IFERROR(VLOOKUP($I481,'WM-AR'!$I$7:$AS$3267,14,FALSE),"")</f>
        <v/>
      </c>
      <c r="R481" s="714" t="str">
        <f>IFERROR(VLOOKUP($I481,'WM-AR'!$I$7:$AS$3267,16,FALSE),"")</f>
        <v/>
      </c>
      <c r="S481" s="714" t="str">
        <f>IFERROR(VLOOKUP($I481,'WM-AR'!$I$7:$AS$3267,18,FALSE),"")</f>
        <v/>
      </c>
      <c r="T481" s="714" t="str">
        <f>IFERROR(VLOOKUP($I481,'WM-AR'!$I$7:$AS$3267,20,FALSE),"")</f>
        <v/>
      </c>
      <c r="U481" s="714" t="str">
        <f>IFERROR(VLOOKUP($I481,'WM-AR'!$I$7:$AS$3267,22,FALSE),"")</f>
        <v/>
      </c>
      <c r="V481" s="714" t="str">
        <f>IFERROR(VLOOKUP($I481,'WM-AR'!$I$7:$AS$3267,24,FALSE),"")</f>
        <v/>
      </c>
      <c r="W481" s="714" t="str">
        <f>IFERROR(VLOOKUP($I481,'WM-AR'!$I$7:$AS$3267,25,FALSE),"")</f>
        <v/>
      </c>
      <c r="X481" s="714" t="str">
        <f>IFERROR(VLOOKUP($I481,'WM-AR'!$I$7:$AS$3267,26,FALSE),"")</f>
        <v/>
      </c>
      <c r="Y481" s="714" t="str">
        <f>IFERROR(VLOOKUP($I481,'WM-AR'!$I$7:$AS$3267,27,FALSE),"")</f>
        <v/>
      </c>
      <c r="Z481" s="714" t="str">
        <f>IFERROR(VLOOKUP($I481,'WM-AR'!$I$7:$AS$3267,28,FALSE),"")</f>
        <v/>
      </c>
      <c r="AA481" s="714" t="str">
        <f>IFERROR(VLOOKUP($I481,'WM-AR'!$I$7:$AS$3267,29,FALSE),"")</f>
        <v/>
      </c>
      <c r="AB481" s="714" t="str">
        <f>IFERROR(VLOOKUP($I481,'WM-AR'!$I$7:$AS$3267,30,FALSE),"")</f>
        <v/>
      </c>
      <c r="AC481" s="714" t="str">
        <f>IFERROR(VLOOKUP($I481,'WM-AR'!$I$7:$AS$3267,31,FALSE),"")</f>
        <v/>
      </c>
      <c r="AD481" s="714" t="str">
        <f>IFERROR(VLOOKUP($I481,'WM-AR'!$I$7:$AS$3267,32,FALSE),"")</f>
        <v/>
      </c>
      <c r="AE481" s="714" t="str">
        <f>IFERROR(VLOOKUP($I481,'WM-AR'!$I$7:$AS$3267,33,FALSE),"")</f>
        <v/>
      </c>
      <c r="AF481" s="938"/>
      <c r="AG481" s="852"/>
      <c r="AH481" s="852"/>
      <c r="AI481" s="854"/>
      <c r="AJ481" s="854" t="str">
        <f t="shared" si="95"/>
        <v/>
      </c>
      <c r="AK481" s="1114"/>
      <c r="AL481" s="88" t="str">
        <f>IF(AND(ISTEXT($E481),ISTEXT($B481)),"산출기준 &gt;&gt;  "&amp;_xlfn.XLOOKUP($E481,산출기준!$D:$D,산출기준!$E:$E,"매칭실패"),"")</f>
        <v/>
      </c>
    </row>
    <row r="482" spans="2:38">
      <c r="B482" s="1116"/>
      <c r="C482" s="1167"/>
      <c r="D482" s="1167"/>
      <c r="E482" s="1167"/>
      <c r="F482" s="1167"/>
      <c r="G482" s="1120"/>
      <c r="H482" s="1120"/>
      <c r="I482" s="1119" t="str">
        <f t="shared" si="93"/>
        <v/>
      </c>
      <c r="J482" s="1121"/>
      <c r="K482" s="1121" t="str">
        <f>IFERROR(VLOOKUP($I482,'WM-AR'!$I$7:$AS$3267,34,FALSE),"")</f>
        <v/>
      </c>
      <c r="L482" s="1121" t="str">
        <f>IFERROR(VLOOKUP($I482,'WM-AR'!$I$7:$AS$3267,4,FALSE),"")</f>
        <v/>
      </c>
      <c r="M482" s="1121" t="str">
        <f>IFERROR(VLOOKUP($I482,'WM-AR'!$I$7:$AS$3267,6,FALSE),"")</f>
        <v/>
      </c>
      <c r="N482" s="1121" t="str">
        <f>IFERROR(VLOOKUP($I482,'WM-AR'!$I$7:$AS$3267,8,FALSE),"")</f>
        <v/>
      </c>
      <c r="O482" s="1121" t="str">
        <f>IFERROR(VLOOKUP($I482,'WM-AR'!$I$7:$AS$3267,10,FALSE),"")</f>
        <v/>
      </c>
      <c r="P482" s="1121" t="str">
        <f>IFERROR(VLOOKUP($I482,'WM-AR'!$I$7:$AS$3267,12,FALSE),"")</f>
        <v/>
      </c>
      <c r="Q482" s="1121" t="str">
        <f>IFERROR(VLOOKUP($I482,'WM-AR'!$I$7:$AS$3267,14,FALSE),"")</f>
        <v/>
      </c>
      <c r="R482" s="1121" t="str">
        <f>IFERROR(VLOOKUP($I482,'WM-AR'!$I$7:$AS$3267,16,FALSE),"")</f>
        <v/>
      </c>
      <c r="S482" s="1121" t="str">
        <f>IFERROR(VLOOKUP($I482,'WM-AR'!$I$7:$AS$3267,18,FALSE),"")</f>
        <v/>
      </c>
      <c r="T482" s="1121" t="str">
        <f>IFERROR(VLOOKUP($I482,'WM-AR'!$I$7:$AS$3267,20,FALSE),"")</f>
        <v/>
      </c>
      <c r="U482" s="1121" t="str">
        <f>IFERROR(VLOOKUP($I482,'WM-AR'!$I$7:$AS$3267,22,FALSE),"")</f>
        <v/>
      </c>
      <c r="V482" s="1121" t="str">
        <f>IFERROR(VLOOKUP($I482,'WM-AR'!$I$7:$AS$3267,24,FALSE),"")</f>
        <v/>
      </c>
      <c r="W482" s="1121" t="str">
        <f>IFERROR(VLOOKUP($I482,'WM-AR'!$I$7:$AS$3267,25,FALSE),"")</f>
        <v/>
      </c>
      <c r="X482" s="1121" t="str">
        <f>IFERROR(VLOOKUP($I482,'WM-AR'!$I$7:$AS$3267,26,FALSE),"")</f>
        <v/>
      </c>
      <c r="Y482" s="1121" t="str">
        <f>IFERROR(VLOOKUP($I482,'WM-AR'!$I$7:$AS$3267,27,FALSE),"")</f>
        <v/>
      </c>
      <c r="Z482" s="1121" t="str">
        <f>IFERROR(VLOOKUP($I482,'WM-AR'!$I$7:$AS$3267,28,FALSE),"")</f>
        <v/>
      </c>
      <c r="AA482" s="1121" t="str">
        <f>IFERROR(VLOOKUP($I482,'WM-AR'!$I$7:$AS$3267,29,FALSE),"")</f>
        <v/>
      </c>
      <c r="AB482" s="1121" t="str">
        <f>IFERROR(VLOOKUP($I482,'WM-AR'!$I$7:$AS$3267,30,FALSE),"")</f>
        <v/>
      </c>
      <c r="AC482" s="1121" t="str">
        <f>IFERROR(VLOOKUP($I482,'WM-AR'!$I$7:$AS$3267,31,FALSE),"")</f>
        <v/>
      </c>
      <c r="AD482" s="1121" t="str">
        <f>IFERROR(VLOOKUP($I482,'WM-AR'!$I$7:$AS$3267,32,FALSE),"")</f>
        <v/>
      </c>
      <c r="AE482" s="1121" t="str">
        <f>IFERROR(VLOOKUP($I482,'WM-AR'!$I$7:$AS$3267,33,FALSE),"")</f>
        <v/>
      </c>
      <c r="AF482" s="1209"/>
      <c r="AG482" s="1123"/>
      <c r="AH482" s="1123"/>
      <c r="AI482" s="1124"/>
      <c r="AJ482" s="1124" t="str">
        <f t="shared" si="95"/>
        <v/>
      </c>
      <c r="AK482" s="1125"/>
      <c r="AL482" s="88" t="str">
        <f>IF(AND(ISTEXT($E482),ISTEXT($B482)),"산출기준 &gt;&gt;  "&amp;_xlfn.XLOOKUP($E482,산출기준!$D:$D,산출기준!$E:$E,"매칭실패"),"")</f>
        <v/>
      </c>
    </row>
    <row r="483" spans="2:38" s="658" customFormat="1" ht="20.100000000000001" customHeight="1">
      <c r="B483" s="802"/>
      <c r="C483" s="662"/>
      <c r="D483" s="662"/>
      <c r="E483" s="662"/>
      <c r="F483" s="1338" t="s">
        <v>1061</v>
      </c>
      <c r="G483" s="662"/>
      <c r="H483" s="662"/>
      <c r="I483" s="652"/>
      <c r="J483" s="664"/>
      <c r="K483" s="664"/>
      <c r="L483" s="664"/>
      <c r="M483" s="664"/>
      <c r="N483" s="664"/>
      <c r="O483" s="664"/>
      <c r="P483" s="664"/>
      <c r="Q483" s="664"/>
      <c r="R483" s="664"/>
      <c r="S483" s="664"/>
      <c r="T483" s="664"/>
      <c r="U483" s="664"/>
      <c r="V483" s="664"/>
      <c r="W483" s="664"/>
      <c r="X483" s="664"/>
      <c r="Y483" s="664"/>
      <c r="Z483" s="664"/>
      <c r="AA483" s="664"/>
      <c r="AB483" s="664"/>
      <c r="AC483" s="664"/>
      <c r="AD483" s="664"/>
      <c r="AE483" s="664"/>
      <c r="AF483" s="660"/>
      <c r="AG483" s="665"/>
      <c r="AH483" s="665"/>
      <c r="AI483" s="666"/>
      <c r="AJ483" s="666"/>
      <c r="AK483" s="662"/>
      <c r="AL483" s="658" t="str">
        <f>IF(AND(ISTEXT($E483),ISTEXT($B483)),"산출기준 &gt;&gt;  "&amp;_xlfn.XLOOKUP($E483,산출기준!$D:$D,산출기준!$E:$E,"매칭실패"),"")</f>
        <v/>
      </c>
    </row>
    <row r="484" spans="2:38" ht="34.9" customHeight="1">
      <c r="B484" s="808" t="str" cm="1">
        <f t="array" aca="1" ref="B484" ca="1">_xlfn.IFNA(INDIRECT("Family_표준_구성도!B"&amp;MATCH(F484,INDIRECT("Family_표준_구성도!"&amp;"C:C"),0)),"")</f>
        <v>6.2.8.1.2</v>
      </c>
      <c r="C484" s="668" t="s">
        <v>1903</v>
      </c>
      <c r="D484" s="809"/>
      <c r="E484" s="668" t="s">
        <v>2006</v>
      </c>
      <c r="F484" s="1079" t="s">
        <v>1063</v>
      </c>
      <c r="G484" s="1079"/>
      <c r="H484" s="1079"/>
      <c r="I484" s="674" t="str">
        <f t="shared" ref="I484:I494" si="96">LEFT(H484,14)</f>
        <v/>
      </c>
      <c r="J484" s="674"/>
      <c r="K484" s="674"/>
      <c r="L484" s="674"/>
      <c r="M484" s="674"/>
      <c r="N484" s="675"/>
      <c r="O484" s="676"/>
      <c r="P484" s="677"/>
      <c r="Q484" s="677"/>
      <c r="R484" s="677"/>
      <c r="S484" s="677"/>
      <c r="T484" s="677"/>
      <c r="U484" s="677"/>
      <c r="V484" s="678"/>
      <c r="W484" s="679"/>
      <c r="X484" s="679"/>
      <c r="Y484" s="679"/>
      <c r="Z484" s="679"/>
      <c r="AA484" s="679"/>
      <c r="AB484" s="679"/>
      <c r="AC484" s="679"/>
      <c r="AD484" s="679"/>
      <c r="AE484" s="679"/>
      <c r="AF484" s="1312" t="s">
        <v>3544</v>
      </c>
      <c r="AG484" s="682"/>
      <c r="AH484" s="682"/>
      <c r="AI484" s="682"/>
      <c r="AJ484" s="682"/>
      <c r="AK484" s="903"/>
      <c r="AL484" s="88" t="str">
        <f ca="1">IF(AND(ISTEXT($E484),ISTEXT($B484)),"산출기준 &gt;&gt;  "&amp;_xlfn.XLOOKUP($E484,산출기준!$D:$D,산출기준!$E:$E,"매칭실패"),"")</f>
        <v>산출기준 &gt;&gt;  [Steel Beam]</v>
      </c>
    </row>
    <row r="485" spans="2:38" ht="49.9" customHeight="1" outlineLevel="1">
      <c r="B485" s="758"/>
      <c r="C485" s="759"/>
      <c r="D485" s="759"/>
      <c r="E485" s="759"/>
      <c r="F485" s="1080" t="s">
        <v>3488</v>
      </c>
      <c r="G485" s="759" t="str">
        <f t="shared" ref="G485:G488" si="97">IF(IF(N485=0,"",N485)&amp;" | "&amp;IF(O485=0,"",O485)&amp;" | "&amp;IF(Q485=0,"",Q485)&amp;" | "&amp;IF(R485=0,"",R485)=" |  |  | ","",IF(N485=0,"",N485)&amp;" | "&amp;IF(O485=0,"",O485)&amp;" | "&amp;IF(Q485=0,"",Q485)&amp;" | "&amp;IF(R485=0,"",R485))</f>
        <v xml:space="preserve">Medium Steel - Standard |  |  | </v>
      </c>
      <c r="H485" s="816" t="s">
        <v>3510</v>
      </c>
      <c r="I485" s="765" t="str">
        <f t="shared" si="96"/>
        <v>S01AA073-00001</v>
      </c>
      <c r="J485" s="766"/>
      <c r="K485" s="766" t="str">
        <f>IFERROR(VLOOKUP($I485,'WM-AR'!$I$7:$AS$3267,34,FALSE),"")</f>
        <v>TON</v>
      </c>
      <c r="L485" s="766" t="str">
        <f>IFERROR(VLOOKUP($I485,'WM-AR'!$I$7:$AS$3267,4,FALSE),"")</f>
        <v>Main Steel Structure Fabrication Work</v>
      </c>
      <c r="M485" s="766" t="str">
        <f>IFERROR(VLOOKUP($I485,'WM-AR'!$I$7:$AS$3267,6,FALSE),"")</f>
        <v>Shelter/Building</v>
      </c>
      <c r="N485" s="766" t="str">
        <f>IFERROR(VLOOKUP($I485,'WM-AR'!$I$7:$AS$3267,8,FALSE),"")</f>
        <v>Medium Steel - Standard</v>
      </c>
      <c r="O485" s="766">
        <f>IFERROR(VLOOKUP($I485,'WM-AR'!$I$7:$AS$3267,10,FALSE),"")</f>
        <v>0</v>
      </c>
      <c r="P485" s="766">
        <f>IFERROR(VLOOKUP($I485,'WM-AR'!$I$7:$AS$3267,12,FALSE),"")</f>
        <v>0</v>
      </c>
      <c r="Q485" s="766" t="str">
        <f>IFERROR(VLOOKUP($I485,'WM-AR'!$I$7:$AS$3267,14,FALSE),"")</f>
        <v/>
      </c>
      <c r="R485" s="766" t="str">
        <f>IFERROR(VLOOKUP($I485,'WM-AR'!$I$7:$AS$3267,16,FALSE),"")</f>
        <v/>
      </c>
      <c r="S485" s="766" t="str">
        <f>IFERROR(VLOOKUP($I485,'WM-AR'!$I$7:$AS$3267,18,FALSE),"")</f>
        <v/>
      </c>
      <c r="T485" s="766" t="str">
        <f>IFERROR(VLOOKUP($I485,'WM-AR'!$I$7:$AS$3267,20,FALSE),"")</f>
        <v/>
      </c>
      <c r="U485" s="766" t="str">
        <f>IFERROR(VLOOKUP($I485,'WM-AR'!$I$7:$AS$3267,22,FALSE),"")</f>
        <v/>
      </c>
      <c r="V485" s="766" t="str">
        <f>IFERROR(VLOOKUP($I485,'WM-AR'!$I$7:$AS$3267,24,FALSE),"")</f>
        <v/>
      </c>
      <c r="W485" s="766">
        <f>IFERROR(VLOOKUP($I485,'WM-AR'!$I$7:$AS$3267,25,FALSE),"")</f>
        <v>0</v>
      </c>
      <c r="X485" s="766">
        <f>IFERROR(VLOOKUP($I485,'WM-AR'!$I$7:$AS$3267,26,FALSE),"")</f>
        <v>0</v>
      </c>
      <c r="Y485" s="766">
        <f>IFERROR(VLOOKUP($I485,'WM-AR'!$I$7:$AS$3267,27,FALSE),"")</f>
        <v>0</v>
      </c>
      <c r="Z485" s="766">
        <f>IFERROR(VLOOKUP($I485,'WM-AR'!$I$7:$AS$3267,28,FALSE),"")</f>
        <v>0</v>
      </c>
      <c r="AA485" s="766" t="str">
        <f>IFERROR(VLOOKUP($I485,'WM-AR'!$I$7:$AS$3267,29,FALSE),"")</f>
        <v>Material: (   )</v>
      </c>
      <c r="AB485" s="766">
        <f>IFERROR(VLOOKUP($I485,'WM-AR'!$I$7:$AS$3267,30,FALSE),"")</f>
        <v>0</v>
      </c>
      <c r="AC485" s="766">
        <f>IFERROR(VLOOKUP($I485,'WM-AR'!$I$7:$AS$3267,31,FALSE),"")</f>
        <v>0</v>
      </c>
      <c r="AD485" s="766">
        <f>IFERROR(VLOOKUP($I485,'WM-AR'!$I$7:$AS$3267,32,FALSE),"")</f>
        <v>0</v>
      </c>
      <c r="AE485" s="766" t="str">
        <f>IFERROR(VLOOKUP($I485,'WM-AR'!$I$7:$AS$3267,33,FALSE),"")</f>
        <v>(90)KG/M&gt;Weight≥(30)KG/M</v>
      </c>
      <c r="AF485" s="1313" t="str">
        <f>_xlfn.CONCAT("- Material: ( ",AF484," )",CHAR(10),"- (",$H$55,")KG/M&gt;Weight≥(",$H$57,")KG/M")</f>
        <v>- Material: ( KSD3502 )
- (90)KG/M&gt;Weight≥(30)KG/M</v>
      </c>
      <c r="AG485" s="1134" t="s">
        <v>3586</v>
      </c>
      <c r="AH485" s="1134" t="s">
        <v>3586</v>
      </c>
      <c r="AI485" s="1340"/>
      <c r="AJ485" s="1340" t="str">
        <f t="shared" ref="AJ485:AJ494" si="98">K485</f>
        <v>TON</v>
      </c>
      <c r="AK485" s="905"/>
      <c r="AL485" s="88" t="str">
        <f>IF(AND(ISTEXT($E485),ISTEXT($B485)),"산출기준 &gt;&gt;  "&amp;_xlfn.XLOOKUP($E485,산출기준!$D:$D,산출기준!$E:$E,"매칭실패"),"")</f>
        <v/>
      </c>
    </row>
    <row r="486" spans="2:38" ht="49.9" customHeight="1" outlineLevel="1">
      <c r="B486" s="772"/>
      <c r="C486" s="773"/>
      <c r="D486" s="773"/>
      <c r="E486" s="773"/>
      <c r="F486" s="1083" t="s">
        <v>3492</v>
      </c>
      <c r="G486" s="759" t="str">
        <f t="shared" si="97"/>
        <v xml:space="preserve">Medium Steel |  |  | </v>
      </c>
      <c r="H486" s="816" t="s">
        <v>3542</v>
      </c>
      <c r="I486" s="765" t="str">
        <f t="shared" si="96"/>
        <v>S03AA083-00001</v>
      </c>
      <c r="J486" s="766"/>
      <c r="K486" s="766" t="str">
        <f>IFERROR(VLOOKUP($I486,'WM-AR'!$I$7:$AS$3267,34,FALSE),"")</f>
        <v>TON</v>
      </c>
      <c r="L486" s="766" t="str">
        <f>IFERROR(VLOOKUP($I486,'WM-AR'!$I$7:$AS$3267,4,FALSE),"")</f>
        <v>Main Steel Structure Erection Work</v>
      </c>
      <c r="M486" s="766" t="str">
        <f>IFERROR(VLOOKUP($I486,'WM-AR'!$I$7:$AS$3267,6,FALSE),"")</f>
        <v>Shelter/Building</v>
      </c>
      <c r="N486" s="766" t="str">
        <f>IFERROR(VLOOKUP($I486,'WM-AR'!$I$7:$AS$3267,8,FALSE),"")</f>
        <v>Medium Steel</v>
      </c>
      <c r="O486" s="766">
        <f>IFERROR(VLOOKUP($I486,'WM-AR'!$I$7:$AS$3267,10,FALSE),"")</f>
        <v>0</v>
      </c>
      <c r="P486" s="766">
        <f>IFERROR(VLOOKUP($I486,'WM-AR'!$I$7:$AS$3267,12,FALSE),"")</f>
        <v>0</v>
      </c>
      <c r="Q486" s="766" t="str">
        <f>IFERROR(VLOOKUP($I486,'WM-AR'!$I$7:$AS$3267,14,FALSE),"")</f>
        <v/>
      </c>
      <c r="R486" s="766" t="str">
        <f>IFERROR(VLOOKUP($I486,'WM-AR'!$I$7:$AS$3267,16,FALSE),"")</f>
        <v/>
      </c>
      <c r="S486" s="766" t="str">
        <f>IFERROR(VLOOKUP($I486,'WM-AR'!$I$7:$AS$3267,18,FALSE),"")</f>
        <v/>
      </c>
      <c r="T486" s="766" t="str">
        <f>IFERROR(VLOOKUP($I486,'WM-AR'!$I$7:$AS$3267,20,FALSE),"")</f>
        <v/>
      </c>
      <c r="U486" s="766" t="str">
        <f>IFERROR(VLOOKUP($I486,'WM-AR'!$I$7:$AS$3267,22,FALSE),"")</f>
        <v/>
      </c>
      <c r="V486" s="766" t="str">
        <f>IFERROR(VLOOKUP($I486,'WM-AR'!$I$7:$AS$3267,24,FALSE),"")</f>
        <v/>
      </c>
      <c r="W486" s="766">
        <f>IFERROR(VLOOKUP($I486,'WM-AR'!$I$7:$AS$3267,25,FALSE),"")</f>
        <v>0</v>
      </c>
      <c r="X486" s="766">
        <f>IFERROR(VLOOKUP($I486,'WM-AR'!$I$7:$AS$3267,26,FALSE),"")</f>
        <v>0</v>
      </c>
      <c r="Y486" s="766">
        <f>IFERROR(VLOOKUP($I486,'WM-AR'!$I$7:$AS$3267,27,FALSE),"")</f>
        <v>0</v>
      </c>
      <c r="Z486" s="766">
        <f>IFERROR(VLOOKUP($I486,'WM-AR'!$I$7:$AS$3267,28,FALSE),"")</f>
        <v>0</v>
      </c>
      <c r="AA486" s="766" t="str">
        <f>IFERROR(VLOOKUP($I486,'WM-AR'!$I$7:$AS$3267,29,FALSE),"")</f>
        <v>Material: (   )</v>
      </c>
      <c r="AB486" s="766">
        <f>IFERROR(VLOOKUP($I486,'WM-AR'!$I$7:$AS$3267,30,FALSE),"")</f>
        <v>0</v>
      </c>
      <c r="AC486" s="766">
        <f>IFERROR(VLOOKUP($I486,'WM-AR'!$I$7:$AS$3267,31,FALSE),"")</f>
        <v>0</v>
      </c>
      <c r="AD486" s="766">
        <f>IFERROR(VLOOKUP($I486,'WM-AR'!$I$7:$AS$3267,32,FALSE),"")</f>
        <v>0</v>
      </c>
      <c r="AE486" s="766">
        <f>IFERROR(VLOOKUP($I486,'WM-AR'!$I$7:$AS$3267,33,FALSE),"")</f>
        <v>0</v>
      </c>
      <c r="AF486" s="1313" t="str">
        <f>_xlfn.CONCAT("- Material: ( ",AF484," )")</f>
        <v>- Material: ( KSD3502 )</v>
      </c>
      <c r="AG486" s="1314" t="s">
        <v>3587</v>
      </c>
      <c r="AH486" s="1314" t="s">
        <v>3587</v>
      </c>
      <c r="AI486" s="1340"/>
      <c r="AJ486" s="1340" t="str">
        <f t="shared" si="98"/>
        <v>TON</v>
      </c>
      <c r="AK486" s="1267"/>
      <c r="AL486" s="88" t="str">
        <f>IF(AND(ISTEXT($E486),ISTEXT($B486)),"산출기준 &gt;&gt;  "&amp;_xlfn.XLOOKUP($E486,산출기준!$D:$D,산출기준!$E:$E,"매칭실패"),"")</f>
        <v/>
      </c>
    </row>
    <row r="487" spans="2:38" ht="49.9" customHeight="1" outlineLevel="1">
      <c r="B487" s="758"/>
      <c r="C487" s="759"/>
      <c r="D487" s="759"/>
      <c r="E487" s="759"/>
      <c r="F487" s="1315" t="s">
        <v>1976</v>
      </c>
      <c r="G487" s="759" t="str">
        <f>IF(IF(N487=0,"",N487)&amp;" | "&amp;IF(O487=0,"",O487)&amp;" | "&amp;IF(Q487=0,"",Q487)&amp;" | "&amp;IF(R487=0,"",R487)=" |  |  | ","",IF(N487=0,"",N487)&amp;" | "&amp;IF(O487=0,"",O487)&amp;" | "&amp;IF(Q487=0,"",Q487)&amp;" | "&amp;IF(R487=0,"",R487))</f>
        <v xml:space="preserve">Plates - Gusset, Stiffener, ETC |  |  | </v>
      </c>
      <c r="H487" s="1153" t="s">
        <v>3495</v>
      </c>
      <c r="I487" s="765" t="str">
        <f>LEFT(H487,14)</f>
        <v>S01AA009-00001</v>
      </c>
      <c r="J487" s="766"/>
      <c r="K487" s="766" t="s">
        <v>3496</v>
      </c>
      <c r="L487" s="766" t="s">
        <v>3497</v>
      </c>
      <c r="M487" s="766" t="s">
        <v>3498</v>
      </c>
      <c r="N487" s="766" t="s">
        <v>3499</v>
      </c>
      <c r="O487" s="766">
        <v>0</v>
      </c>
      <c r="P487" s="766">
        <v>0</v>
      </c>
      <c r="Q487" s="766">
        <v>0</v>
      </c>
      <c r="R487" s="766">
        <v>0</v>
      </c>
      <c r="S487" s="766">
        <v>0</v>
      </c>
      <c r="T487" s="766">
        <v>0</v>
      </c>
      <c r="U487" s="766">
        <v>0</v>
      </c>
      <c r="V487" s="766">
        <v>0</v>
      </c>
      <c r="W487" s="766">
        <v>0</v>
      </c>
      <c r="X487" s="766">
        <v>0</v>
      </c>
      <c r="Y487" s="766">
        <v>0</v>
      </c>
      <c r="Z487" s="766">
        <v>0</v>
      </c>
      <c r="AA487" s="766" t="s">
        <v>3500</v>
      </c>
      <c r="AB487" s="766">
        <v>0</v>
      </c>
      <c r="AC487" s="766">
        <v>0</v>
      </c>
      <c r="AD487" s="766">
        <v>0</v>
      </c>
      <c r="AE487" s="766">
        <v>0</v>
      </c>
      <c r="AF487" s="817"/>
      <c r="AG487" s="1314" t="s">
        <v>3588</v>
      </c>
      <c r="AH487" s="1314" t="s">
        <v>3588</v>
      </c>
      <c r="AI487" s="769"/>
      <c r="AJ487" s="769" t="str">
        <f>K487</f>
        <v>TON</v>
      </c>
      <c r="AK487" s="1341"/>
      <c r="AL487" s="88" t="s">
        <v>2965</v>
      </c>
    </row>
    <row r="488" spans="2:38" ht="49.9" customHeight="1" outlineLevel="1">
      <c r="B488" s="772"/>
      <c r="C488" s="773"/>
      <c r="D488" s="773"/>
      <c r="E488" s="773"/>
      <c r="F488" s="1083" t="s">
        <v>3502</v>
      </c>
      <c r="G488" s="759" t="str">
        <f t="shared" si="97"/>
        <v xml:space="preserve">for Non-Fireproofed Steel Surface |  |  | </v>
      </c>
      <c r="H488" s="816" t="s">
        <v>3503</v>
      </c>
      <c r="I488" s="765" t="str">
        <f t="shared" si="96"/>
        <v>S41AA051-00001</v>
      </c>
      <c r="J488" s="766"/>
      <c r="K488" s="766" t="str">
        <f>IFERROR(VLOOKUP($I488,'WM-AR'!$I$7:$AS$3267,34,FALSE),"")</f>
        <v>M2</v>
      </c>
      <c r="L488" s="766" t="str">
        <f>IFERROR(VLOOKUP($I488,'WM-AR'!$I$7:$AS$3267,4,FALSE),"")</f>
        <v>Steel Structure Paint Work</v>
      </c>
      <c r="M488" s="766" t="str">
        <f>IFERROR(VLOOKUP($I488,'WM-AR'!$I$7:$AS$3267,6,FALSE),"")</f>
        <v>Shelter/Building</v>
      </c>
      <c r="N488" s="766" t="str">
        <f>IFERROR(VLOOKUP($I488,'WM-AR'!$I$7:$AS$3267,8,FALSE),"")</f>
        <v>for Non-Fireproofed Steel Surface</v>
      </c>
      <c r="O488" s="766">
        <f>IFERROR(VLOOKUP($I488,'WM-AR'!$I$7:$AS$3267,10,FALSE),"")</f>
        <v>0</v>
      </c>
      <c r="P488" s="766">
        <f>IFERROR(VLOOKUP($I488,'WM-AR'!$I$7:$AS$3267,12,FALSE),"")</f>
        <v>0</v>
      </c>
      <c r="Q488" s="766" t="str">
        <f>IFERROR(VLOOKUP($I488,'WM-AR'!$I$7:$AS$3267,14,FALSE),"")</f>
        <v/>
      </c>
      <c r="R488" s="766" t="str">
        <f>IFERROR(VLOOKUP($I488,'WM-AR'!$I$7:$AS$3267,16,FALSE),"")</f>
        <v/>
      </c>
      <c r="S488" s="766" t="str">
        <f>IFERROR(VLOOKUP($I488,'WM-AR'!$I$7:$AS$3267,18,FALSE),"")</f>
        <v/>
      </c>
      <c r="T488" s="766" t="str">
        <f>IFERROR(VLOOKUP($I488,'WM-AR'!$I$7:$AS$3267,20,FALSE),"")</f>
        <v/>
      </c>
      <c r="U488" s="766" t="str">
        <f>IFERROR(VLOOKUP($I488,'WM-AR'!$I$7:$AS$3267,22,FALSE),"")</f>
        <v/>
      </c>
      <c r="V488" s="766" t="str">
        <f>IFERROR(VLOOKUP($I488,'WM-AR'!$I$7:$AS$3267,24,FALSE),"")</f>
        <v/>
      </c>
      <c r="W488" s="766">
        <f>IFERROR(VLOOKUP($I488,'WM-AR'!$I$7:$AS$3267,25,FALSE),"")</f>
        <v>0</v>
      </c>
      <c r="X488" s="766">
        <f>IFERROR(VLOOKUP($I488,'WM-AR'!$I$7:$AS$3267,26,FALSE),"")</f>
        <v>0</v>
      </c>
      <c r="Y488" s="766">
        <f>IFERROR(VLOOKUP($I488,'WM-AR'!$I$7:$AS$3267,27,FALSE),"")</f>
        <v>0</v>
      </c>
      <c r="Z488" s="766">
        <f>IFERROR(VLOOKUP($I488,'WM-AR'!$I$7:$AS$3267,28,FALSE),"")</f>
        <v>0</v>
      </c>
      <c r="AA488" s="766" t="str">
        <f>IFERROR(VLOOKUP($I488,'WM-AR'!$I$7:$AS$3267,29,FALSE),"")</f>
        <v>Material: (   )</v>
      </c>
      <c r="AB488" s="766">
        <f>IFERROR(VLOOKUP($I488,'WM-AR'!$I$7:$AS$3267,30,FALSE),"")</f>
        <v>0</v>
      </c>
      <c r="AC488" s="766">
        <f>IFERROR(VLOOKUP($I488,'WM-AR'!$I$7:$AS$3267,31,FALSE),"")</f>
        <v>0</v>
      </c>
      <c r="AD488" s="766">
        <f>IFERROR(VLOOKUP($I488,'WM-AR'!$I$7:$AS$3267,32,FALSE),"")</f>
        <v>0</v>
      </c>
      <c r="AE488" s="766">
        <f>IFERROR(VLOOKUP($I488,'WM-AR'!$I$7:$AS$3267,33,FALSE),"")</f>
        <v>0</v>
      </c>
      <c r="AF488" s="767"/>
      <c r="AG488" s="1342" t="s">
        <v>3589</v>
      </c>
      <c r="AH488" s="1342" t="s">
        <v>3589</v>
      </c>
      <c r="AI488" s="1340"/>
      <c r="AJ488" s="1340" t="str">
        <f t="shared" si="98"/>
        <v>M2</v>
      </c>
      <c r="AK488" s="1267"/>
      <c r="AL488" s="88" t="str">
        <f>IF(AND(ISTEXT($E488),ISTEXT($B488)),"산출기준 &gt;&gt;  "&amp;_xlfn.XLOOKUP($E488,산출기준!$D:$D,산출기준!$E:$E,"매칭실패"),"")</f>
        <v/>
      </c>
    </row>
    <row r="489" spans="2:38">
      <c r="B489" s="1111"/>
      <c r="C489" s="1166"/>
      <c r="D489" s="1166"/>
      <c r="E489" s="1166"/>
      <c r="F489" s="1166"/>
      <c r="G489" s="843" t="s">
        <v>2353</v>
      </c>
      <c r="H489" s="843"/>
      <c r="I489" s="712" t="str">
        <f t="shared" si="96"/>
        <v/>
      </c>
      <c r="J489" s="714"/>
      <c r="K489" s="714" t="str">
        <f>IFERROR(VLOOKUP($I489,'WM-AR'!$I$7:$AS$3267,34,FALSE),"")</f>
        <v/>
      </c>
      <c r="L489" s="714" t="str">
        <f>IFERROR(VLOOKUP($I489,'WM-AR'!$I$7:$AS$3267,4,FALSE),"")</f>
        <v/>
      </c>
      <c r="M489" s="714" t="str">
        <f>IFERROR(VLOOKUP($I489,'WM-AR'!$I$7:$AS$3267,6,FALSE),"")</f>
        <v/>
      </c>
      <c r="N489" s="714" t="str">
        <f>IFERROR(VLOOKUP($I489,'WM-AR'!$I$7:$AS$3267,8,FALSE),"")</f>
        <v/>
      </c>
      <c r="O489" s="714" t="str">
        <f>IFERROR(VLOOKUP($I489,'WM-AR'!$I$7:$AS$3267,10,FALSE),"")</f>
        <v/>
      </c>
      <c r="P489" s="714" t="str">
        <f>IFERROR(VLOOKUP($I489,'WM-AR'!$I$7:$AS$3267,12,FALSE),"")</f>
        <v/>
      </c>
      <c r="Q489" s="714" t="str">
        <f>IFERROR(VLOOKUP($I489,'WM-AR'!$I$7:$AS$3267,14,FALSE),"")</f>
        <v/>
      </c>
      <c r="R489" s="714" t="str">
        <f>IFERROR(VLOOKUP($I489,'WM-AR'!$I$7:$AS$3267,16,FALSE),"")</f>
        <v/>
      </c>
      <c r="S489" s="714" t="str">
        <f>IFERROR(VLOOKUP($I489,'WM-AR'!$I$7:$AS$3267,18,FALSE),"")</f>
        <v/>
      </c>
      <c r="T489" s="714" t="str">
        <f>IFERROR(VLOOKUP($I489,'WM-AR'!$I$7:$AS$3267,20,FALSE),"")</f>
        <v/>
      </c>
      <c r="U489" s="714" t="str">
        <f>IFERROR(VLOOKUP($I489,'WM-AR'!$I$7:$AS$3267,22,FALSE),"")</f>
        <v/>
      </c>
      <c r="V489" s="714" t="str">
        <f>IFERROR(VLOOKUP($I489,'WM-AR'!$I$7:$AS$3267,24,FALSE),"")</f>
        <v/>
      </c>
      <c r="W489" s="714" t="str">
        <f>IFERROR(VLOOKUP($I489,'WM-AR'!$I$7:$AS$3267,25,FALSE),"")</f>
        <v/>
      </c>
      <c r="X489" s="714" t="str">
        <f>IFERROR(VLOOKUP($I489,'WM-AR'!$I$7:$AS$3267,26,FALSE),"")</f>
        <v/>
      </c>
      <c r="Y489" s="714" t="str">
        <f>IFERROR(VLOOKUP($I489,'WM-AR'!$I$7:$AS$3267,27,FALSE),"")</f>
        <v/>
      </c>
      <c r="Z489" s="714" t="str">
        <f>IFERROR(VLOOKUP($I489,'WM-AR'!$I$7:$AS$3267,28,FALSE),"")</f>
        <v/>
      </c>
      <c r="AA489" s="714" t="str">
        <f>IFERROR(VLOOKUP($I489,'WM-AR'!$I$7:$AS$3267,29,FALSE),"")</f>
        <v/>
      </c>
      <c r="AB489" s="714" t="str">
        <f>IFERROR(VLOOKUP($I489,'WM-AR'!$I$7:$AS$3267,30,FALSE),"")</f>
        <v/>
      </c>
      <c r="AC489" s="714" t="str">
        <f>IFERROR(VLOOKUP($I489,'WM-AR'!$I$7:$AS$3267,31,FALSE),"")</f>
        <v/>
      </c>
      <c r="AD489" s="714" t="str">
        <f>IFERROR(VLOOKUP($I489,'WM-AR'!$I$7:$AS$3267,32,FALSE),"")</f>
        <v/>
      </c>
      <c r="AE489" s="714" t="str">
        <f>IFERROR(VLOOKUP($I489,'WM-AR'!$I$7:$AS$3267,33,FALSE),"")</f>
        <v/>
      </c>
      <c r="AF489" s="1190" t="s">
        <v>3668</v>
      </c>
      <c r="AG489" s="1254"/>
      <c r="AH489" s="1254"/>
      <c r="AI489" s="854"/>
      <c r="AJ489" s="854" t="str">
        <f t="shared" si="98"/>
        <v/>
      </c>
      <c r="AK489" s="1114"/>
      <c r="AL489" s="88" t="str">
        <f>IF(AND(ISTEXT($E489),ISTEXT($B489)),"산출기준 &gt;&gt;  "&amp;_xlfn.XLOOKUP($E489,산출기준!$D:$D,산출기준!$E:$E,"매칭실패"),"")</f>
        <v/>
      </c>
    </row>
    <row r="490" spans="2:38">
      <c r="B490" s="1111"/>
      <c r="C490" s="1166"/>
      <c r="D490" s="1166"/>
      <c r="E490" s="1166"/>
      <c r="F490" s="1166"/>
      <c r="G490" s="843"/>
      <c r="H490" s="843"/>
      <c r="I490" s="712" t="str">
        <f t="shared" si="96"/>
        <v/>
      </c>
      <c r="J490" s="714"/>
      <c r="K490" s="714" t="str">
        <f>IFERROR(VLOOKUP($I490,'WM-AR'!$I$7:$AS$3267,34,FALSE),"")</f>
        <v/>
      </c>
      <c r="L490" s="714" t="str">
        <f>IFERROR(VLOOKUP($I490,'WM-AR'!$I$7:$AS$3267,4,FALSE),"")</f>
        <v/>
      </c>
      <c r="M490" s="714" t="str">
        <f>IFERROR(VLOOKUP($I490,'WM-AR'!$I$7:$AS$3267,6,FALSE),"")</f>
        <v/>
      </c>
      <c r="N490" s="714" t="str">
        <f>IFERROR(VLOOKUP($I490,'WM-AR'!$I$7:$AS$3267,8,FALSE),"")</f>
        <v/>
      </c>
      <c r="O490" s="714" t="str">
        <f>IFERROR(VLOOKUP($I490,'WM-AR'!$I$7:$AS$3267,10,FALSE),"")</f>
        <v/>
      </c>
      <c r="P490" s="714" t="str">
        <f>IFERROR(VLOOKUP($I490,'WM-AR'!$I$7:$AS$3267,12,FALSE),"")</f>
        <v/>
      </c>
      <c r="Q490" s="714" t="str">
        <f>IFERROR(VLOOKUP($I490,'WM-AR'!$I$7:$AS$3267,14,FALSE),"")</f>
        <v/>
      </c>
      <c r="R490" s="714" t="str">
        <f>IFERROR(VLOOKUP($I490,'WM-AR'!$I$7:$AS$3267,16,FALSE),"")</f>
        <v/>
      </c>
      <c r="S490" s="714" t="str">
        <f>IFERROR(VLOOKUP($I490,'WM-AR'!$I$7:$AS$3267,18,FALSE),"")</f>
        <v/>
      </c>
      <c r="T490" s="714" t="str">
        <f>IFERROR(VLOOKUP($I490,'WM-AR'!$I$7:$AS$3267,20,FALSE),"")</f>
        <v/>
      </c>
      <c r="U490" s="714" t="str">
        <f>IFERROR(VLOOKUP($I490,'WM-AR'!$I$7:$AS$3267,22,FALSE),"")</f>
        <v/>
      </c>
      <c r="V490" s="714" t="str">
        <f>IFERROR(VLOOKUP($I490,'WM-AR'!$I$7:$AS$3267,24,FALSE),"")</f>
        <v/>
      </c>
      <c r="W490" s="714" t="str">
        <f>IFERROR(VLOOKUP($I490,'WM-AR'!$I$7:$AS$3267,25,FALSE),"")</f>
        <v/>
      </c>
      <c r="X490" s="714" t="str">
        <f>IFERROR(VLOOKUP($I490,'WM-AR'!$I$7:$AS$3267,26,FALSE),"")</f>
        <v/>
      </c>
      <c r="Y490" s="714" t="str">
        <f>IFERROR(VLOOKUP($I490,'WM-AR'!$I$7:$AS$3267,27,FALSE),"")</f>
        <v/>
      </c>
      <c r="Z490" s="714" t="str">
        <f>IFERROR(VLOOKUP($I490,'WM-AR'!$I$7:$AS$3267,28,FALSE),"")</f>
        <v/>
      </c>
      <c r="AA490" s="714" t="str">
        <f>IFERROR(VLOOKUP($I490,'WM-AR'!$I$7:$AS$3267,29,FALSE),"")</f>
        <v/>
      </c>
      <c r="AB490" s="714" t="str">
        <f>IFERROR(VLOOKUP($I490,'WM-AR'!$I$7:$AS$3267,30,FALSE),"")</f>
        <v/>
      </c>
      <c r="AC490" s="714" t="str">
        <f>IFERROR(VLOOKUP($I490,'WM-AR'!$I$7:$AS$3267,31,FALSE),"")</f>
        <v/>
      </c>
      <c r="AD490" s="714" t="str">
        <f>IFERROR(VLOOKUP($I490,'WM-AR'!$I$7:$AS$3267,32,FALSE),"")</f>
        <v/>
      </c>
      <c r="AE490" s="714" t="str">
        <f>IFERROR(VLOOKUP($I490,'WM-AR'!$I$7:$AS$3267,33,FALSE),"")</f>
        <v/>
      </c>
      <c r="AF490" s="938"/>
      <c r="AG490" s="852"/>
      <c r="AH490" s="852"/>
      <c r="AI490" s="854"/>
      <c r="AJ490" s="854" t="str">
        <f t="shared" si="98"/>
        <v/>
      </c>
      <c r="AK490" s="1114"/>
      <c r="AL490" s="88" t="str">
        <f>IF(AND(ISTEXT($E490),ISTEXT($B490)),"산출기준 &gt;&gt;  "&amp;_xlfn.XLOOKUP($E490,산출기준!$D:$D,산출기준!$E:$E,"매칭실패"),"")</f>
        <v/>
      </c>
    </row>
    <row r="491" spans="2:38">
      <c r="B491" s="1111"/>
      <c r="C491" s="1166"/>
      <c r="D491" s="1166"/>
      <c r="E491" s="1166"/>
      <c r="F491" s="1166"/>
      <c r="G491" s="843"/>
      <c r="H491" s="843"/>
      <c r="I491" s="712" t="str">
        <f t="shared" si="96"/>
        <v/>
      </c>
      <c r="J491" s="714"/>
      <c r="K491" s="714" t="str">
        <f>IFERROR(VLOOKUP($I491,'WM-AR'!$I$7:$AS$3267,34,FALSE),"")</f>
        <v/>
      </c>
      <c r="L491" s="714" t="str">
        <f>IFERROR(VLOOKUP($I491,'WM-AR'!$I$7:$AS$3267,4,FALSE),"")</f>
        <v/>
      </c>
      <c r="M491" s="714" t="str">
        <f>IFERROR(VLOOKUP($I491,'WM-AR'!$I$7:$AS$3267,6,FALSE),"")</f>
        <v/>
      </c>
      <c r="N491" s="714" t="str">
        <f>IFERROR(VLOOKUP($I491,'WM-AR'!$I$7:$AS$3267,8,FALSE),"")</f>
        <v/>
      </c>
      <c r="O491" s="714" t="str">
        <f>IFERROR(VLOOKUP($I491,'WM-AR'!$I$7:$AS$3267,10,FALSE),"")</f>
        <v/>
      </c>
      <c r="P491" s="714" t="str">
        <f>IFERROR(VLOOKUP($I491,'WM-AR'!$I$7:$AS$3267,12,FALSE),"")</f>
        <v/>
      </c>
      <c r="Q491" s="714" t="str">
        <f>IFERROR(VLOOKUP($I491,'WM-AR'!$I$7:$AS$3267,14,FALSE),"")</f>
        <v/>
      </c>
      <c r="R491" s="714" t="str">
        <f>IFERROR(VLOOKUP($I491,'WM-AR'!$I$7:$AS$3267,16,FALSE),"")</f>
        <v/>
      </c>
      <c r="S491" s="714" t="str">
        <f>IFERROR(VLOOKUP($I491,'WM-AR'!$I$7:$AS$3267,18,FALSE),"")</f>
        <v/>
      </c>
      <c r="T491" s="714" t="str">
        <f>IFERROR(VLOOKUP($I491,'WM-AR'!$I$7:$AS$3267,20,FALSE),"")</f>
        <v/>
      </c>
      <c r="U491" s="714" t="str">
        <f>IFERROR(VLOOKUP($I491,'WM-AR'!$I$7:$AS$3267,22,FALSE),"")</f>
        <v/>
      </c>
      <c r="V491" s="714" t="str">
        <f>IFERROR(VLOOKUP($I491,'WM-AR'!$I$7:$AS$3267,24,FALSE),"")</f>
        <v/>
      </c>
      <c r="W491" s="714" t="str">
        <f>IFERROR(VLOOKUP($I491,'WM-AR'!$I$7:$AS$3267,25,FALSE),"")</f>
        <v/>
      </c>
      <c r="X491" s="714" t="str">
        <f>IFERROR(VLOOKUP($I491,'WM-AR'!$I$7:$AS$3267,26,FALSE),"")</f>
        <v/>
      </c>
      <c r="Y491" s="714" t="str">
        <f>IFERROR(VLOOKUP($I491,'WM-AR'!$I$7:$AS$3267,27,FALSE),"")</f>
        <v/>
      </c>
      <c r="Z491" s="714" t="str">
        <f>IFERROR(VLOOKUP($I491,'WM-AR'!$I$7:$AS$3267,28,FALSE),"")</f>
        <v/>
      </c>
      <c r="AA491" s="714" t="str">
        <f>IFERROR(VLOOKUP($I491,'WM-AR'!$I$7:$AS$3267,29,FALSE),"")</f>
        <v/>
      </c>
      <c r="AB491" s="714" t="str">
        <f>IFERROR(VLOOKUP($I491,'WM-AR'!$I$7:$AS$3267,30,FALSE),"")</f>
        <v/>
      </c>
      <c r="AC491" s="714" t="str">
        <f>IFERROR(VLOOKUP($I491,'WM-AR'!$I$7:$AS$3267,31,FALSE),"")</f>
        <v/>
      </c>
      <c r="AD491" s="714" t="str">
        <f>IFERROR(VLOOKUP($I491,'WM-AR'!$I$7:$AS$3267,32,FALSE),"")</f>
        <v/>
      </c>
      <c r="AE491" s="714" t="str">
        <f>IFERROR(VLOOKUP($I491,'WM-AR'!$I$7:$AS$3267,33,FALSE),"")</f>
        <v/>
      </c>
      <c r="AF491" s="938"/>
      <c r="AG491" s="852"/>
      <c r="AH491" s="852"/>
      <c r="AI491" s="854"/>
      <c r="AJ491" s="854" t="str">
        <f t="shared" si="98"/>
        <v/>
      </c>
      <c r="AK491" s="1114"/>
      <c r="AL491" s="88" t="str">
        <f>IF(AND(ISTEXT($E491),ISTEXT($B491)),"산출기준 &gt;&gt;  "&amp;_xlfn.XLOOKUP($E491,산출기준!$D:$D,산출기준!$E:$E,"매칭실패"),"")</f>
        <v/>
      </c>
    </row>
    <row r="492" spans="2:38">
      <c r="B492" s="1111"/>
      <c r="C492" s="1166"/>
      <c r="D492" s="1166"/>
      <c r="E492" s="1166"/>
      <c r="F492" s="1166"/>
      <c r="G492" s="843"/>
      <c r="H492" s="843"/>
      <c r="I492" s="712" t="str">
        <f t="shared" si="96"/>
        <v/>
      </c>
      <c r="J492" s="714"/>
      <c r="K492" s="714" t="str">
        <f>IFERROR(VLOOKUP($I492,'WM-AR'!$I$7:$AS$3267,34,FALSE),"")</f>
        <v/>
      </c>
      <c r="L492" s="714" t="str">
        <f>IFERROR(VLOOKUP($I492,'WM-AR'!$I$7:$AS$3267,4,FALSE),"")</f>
        <v/>
      </c>
      <c r="M492" s="714" t="str">
        <f>IFERROR(VLOOKUP($I492,'WM-AR'!$I$7:$AS$3267,6,FALSE),"")</f>
        <v/>
      </c>
      <c r="N492" s="714" t="str">
        <f>IFERROR(VLOOKUP($I492,'WM-AR'!$I$7:$AS$3267,8,FALSE),"")</f>
        <v/>
      </c>
      <c r="O492" s="714" t="str">
        <f>IFERROR(VLOOKUP($I492,'WM-AR'!$I$7:$AS$3267,10,FALSE),"")</f>
        <v/>
      </c>
      <c r="P492" s="714" t="str">
        <f>IFERROR(VLOOKUP($I492,'WM-AR'!$I$7:$AS$3267,12,FALSE),"")</f>
        <v/>
      </c>
      <c r="Q492" s="714" t="str">
        <f>IFERROR(VLOOKUP($I492,'WM-AR'!$I$7:$AS$3267,14,FALSE),"")</f>
        <v/>
      </c>
      <c r="R492" s="714" t="str">
        <f>IFERROR(VLOOKUP($I492,'WM-AR'!$I$7:$AS$3267,16,FALSE),"")</f>
        <v/>
      </c>
      <c r="S492" s="714" t="str">
        <f>IFERROR(VLOOKUP($I492,'WM-AR'!$I$7:$AS$3267,18,FALSE),"")</f>
        <v/>
      </c>
      <c r="T492" s="714" t="str">
        <f>IFERROR(VLOOKUP($I492,'WM-AR'!$I$7:$AS$3267,20,FALSE),"")</f>
        <v/>
      </c>
      <c r="U492" s="714" t="str">
        <f>IFERROR(VLOOKUP($I492,'WM-AR'!$I$7:$AS$3267,22,FALSE),"")</f>
        <v/>
      </c>
      <c r="V492" s="714" t="str">
        <f>IFERROR(VLOOKUP($I492,'WM-AR'!$I$7:$AS$3267,24,FALSE),"")</f>
        <v/>
      </c>
      <c r="W492" s="714" t="str">
        <f>IFERROR(VLOOKUP($I492,'WM-AR'!$I$7:$AS$3267,25,FALSE),"")</f>
        <v/>
      </c>
      <c r="X492" s="714" t="str">
        <f>IFERROR(VLOOKUP($I492,'WM-AR'!$I$7:$AS$3267,26,FALSE),"")</f>
        <v/>
      </c>
      <c r="Y492" s="714" t="str">
        <f>IFERROR(VLOOKUP($I492,'WM-AR'!$I$7:$AS$3267,27,FALSE),"")</f>
        <v/>
      </c>
      <c r="Z492" s="714" t="str">
        <f>IFERROR(VLOOKUP($I492,'WM-AR'!$I$7:$AS$3267,28,FALSE),"")</f>
        <v/>
      </c>
      <c r="AA492" s="714" t="str">
        <f>IFERROR(VLOOKUP($I492,'WM-AR'!$I$7:$AS$3267,29,FALSE),"")</f>
        <v/>
      </c>
      <c r="AB492" s="714" t="str">
        <f>IFERROR(VLOOKUP($I492,'WM-AR'!$I$7:$AS$3267,30,FALSE),"")</f>
        <v/>
      </c>
      <c r="AC492" s="714" t="str">
        <f>IFERROR(VLOOKUP($I492,'WM-AR'!$I$7:$AS$3267,31,FALSE),"")</f>
        <v/>
      </c>
      <c r="AD492" s="714" t="str">
        <f>IFERROR(VLOOKUP($I492,'WM-AR'!$I$7:$AS$3267,32,FALSE),"")</f>
        <v/>
      </c>
      <c r="AE492" s="714" t="str">
        <f>IFERROR(VLOOKUP($I492,'WM-AR'!$I$7:$AS$3267,33,FALSE),"")</f>
        <v/>
      </c>
      <c r="AF492" s="938"/>
      <c r="AG492" s="852"/>
      <c r="AH492" s="852"/>
      <c r="AI492" s="854"/>
      <c r="AJ492" s="854" t="str">
        <f t="shared" si="98"/>
        <v/>
      </c>
      <c r="AK492" s="1114"/>
      <c r="AL492" s="88" t="str">
        <f>IF(AND(ISTEXT($E492),ISTEXT($B492)),"산출기준 &gt;&gt;  "&amp;_xlfn.XLOOKUP($E492,산출기준!$D:$D,산출기준!$E:$E,"매칭실패"),"")</f>
        <v/>
      </c>
    </row>
    <row r="493" spans="2:38">
      <c r="B493" s="1111"/>
      <c r="C493" s="1166"/>
      <c r="D493" s="1166"/>
      <c r="E493" s="1166"/>
      <c r="F493" s="1166"/>
      <c r="G493" s="843"/>
      <c r="H493" s="843"/>
      <c r="I493" s="712" t="str">
        <f t="shared" si="96"/>
        <v/>
      </c>
      <c r="J493" s="714"/>
      <c r="K493" s="714" t="str">
        <f>IFERROR(VLOOKUP($I493,'WM-AR'!$I$7:$AS$3267,34,FALSE),"")</f>
        <v/>
      </c>
      <c r="L493" s="714" t="str">
        <f>IFERROR(VLOOKUP($I493,'WM-AR'!$I$7:$AS$3267,4,FALSE),"")</f>
        <v/>
      </c>
      <c r="M493" s="714" t="str">
        <f>IFERROR(VLOOKUP($I493,'WM-AR'!$I$7:$AS$3267,6,FALSE),"")</f>
        <v/>
      </c>
      <c r="N493" s="714" t="str">
        <f>IFERROR(VLOOKUP($I493,'WM-AR'!$I$7:$AS$3267,8,FALSE),"")</f>
        <v/>
      </c>
      <c r="O493" s="714" t="str">
        <f>IFERROR(VLOOKUP($I493,'WM-AR'!$I$7:$AS$3267,10,FALSE),"")</f>
        <v/>
      </c>
      <c r="P493" s="714" t="str">
        <f>IFERROR(VLOOKUP($I493,'WM-AR'!$I$7:$AS$3267,12,FALSE),"")</f>
        <v/>
      </c>
      <c r="Q493" s="714" t="str">
        <f>IFERROR(VLOOKUP($I493,'WM-AR'!$I$7:$AS$3267,14,FALSE),"")</f>
        <v/>
      </c>
      <c r="R493" s="714" t="str">
        <f>IFERROR(VLOOKUP($I493,'WM-AR'!$I$7:$AS$3267,16,FALSE),"")</f>
        <v/>
      </c>
      <c r="S493" s="714" t="str">
        <f>IFERROR(VLOOKUP($I493,'WM-AR'!$I$7:$AS$3267,18,FALSE),"")</f>
        <v/>
      </c>
      <c r="T493" s="714" t="str">
        <f>IFERROR(VLOOKUP($I493,'WM-AR'!$I$7:$AS$3267,20,FALSE),"")</f>
        <v/>
      </c>
      <c r="U493" s="714" t="str">
        <f>IFERROR(VLOOKUP($I493,'WM-AR'!$I$7:$AS$3267,22,FALSE),"")</f>
        <v/>
      </c>
      <c r="V493" s="714" t="str">
        <f>IFERROR(VLOOKUP($I493,'WM-AR'!$I$7:$AS$3267,24,FALSE),"")</f>
        <v/>
      </c>
      <c r="W493" s="714" t="str">
        <f>IFERROR(VLOOKUP($I493,'WM-AR'!$I$7:$AS$3267,25,FALSE),"")</f>
        <v/>
      </c>
      <c r="X493" s="714" t="str">
        <f>IFERROR(VLOOKUP($I493,'WM-AR'!$I$7:$AS$3267,26,FALSE),"")</f>
        <v/>
      </c>
      <c r="Y493" s="714" t="str">
        <f>IFERROR(VLOOKUP($I493,'WM-AR'!$I$7:$AS$3267,27,FALSE),"")</f>
        <v/>
      </c>
      <c r="Z493" s="714" t="str">
        <f>IFERROR(VLOOKUP($I493,'WM-AR'!$I$7:$AS$3267,28,FALSE),"")</f>
        <v/>
      </c>
      <c r="AA493" s="714" t="str">
        <f>IFERROR(VLOOKUP($I493,'WM-AR'!$I$7:$AS$3267,29,FALSE),"")</f>
        <v/>
      </c>
      <c r="AB493" s="714" t="str">
        <f>IFERROR(VLOOKUP($I493,'WM-AR'!$I$7:$AS$3267,30,FALSE),"")</f>
        <v/>
      </c>
      <c r="AC493" s="714" t="str">
        <f>IFERROR(VLOOKUP($I493,'WM-AR'!$I$7:$AS$3267,31,FALSE),"")</f>
        <v/>
      </c>
      <c r="AD493" s="714" t="str">
        <f>IFERROR(VLOOKUP($I493,'WM-AR'!$I$7:$AS$3267,32,FALSE),"")</f>
        <v/>
      </c>
      <c r="AE493" s="714" t="str">
        <f>IFERROR(VLOOKUP($I493,'WM-AR'!$I$7:$AS$3267,33,FALSE),"")</f>
        <v/>
      </c>
      <c r="AF493" s="938"/>
      <c r="AG493" s="852"/>
      <c r="AH493" s="852"/>
      <c r="AI493" s="854"/>
      <c r="AJ493" s="854" t="str">
        <f t="shared" si="98"/>
        <v/>
      </c>
      <c r="AK493" s="1114"/>
      <c r="AL493" s="88" t="str">
        <f>IF(AND(ISTEXT($E493),ISTEXT($B493)),"산출기준 &gt;&gt;  "&amp;_xlfn.XLOOKUP($E493,산출기준!$D:$D,산출기준!$E:$E,"매칭실패"),"")</f>
        <v/>
      </c>
    </row>
    <row r="494" spans="2:38">
      <c r="B494" s="1116"/>
      <c r="C494" s="1167"/>
      <c r="D494" s="1167"/>
      <c r="E494" s="1167"/>
      <c r="F494" s="1167"/>
      <c r="G494" s="1120"/>
      <c r="H494" s="1120"/>
      <c r="I494" s="1119" t="str">
        <f t="shared" si="96"/>
        <v/>
      </c>
      <c r="J494" s="1121"/>
      <c r="K494" s="1121" t="str">
        <f>IFERROR(VLOOKUP($I494,'WM-AR'!$I$7:$AS$3267,34,FALSE),"")</f>
        <v/>
      </c>
      <c r="L494" s="1121" t="str">
        <f>IFERROR(VLOOKUP($I494,'WM-AR'!$I$7:$AS$3267,4,FALSE),"")</f>
        <v/>
      </c>
      <c r="M494" s="1121" t="str">
        <f>IFERROR(VLOOKUP($I494,'WM-AR'!$I$7:$AS$3267,6,FALSE),"")</f>
        <v/>
      </c>
      <c r="N494" s="1121" t="str">
        <f>IFERROR(VLOOKUP($I494,'WM-AR'!$I$7:$AS$3267,8,FALSE),"")</f>
        <v/>
      </c>
      <c r="O494" s="1121" t="str">
        <f>IFERROR(VLOOKUP($I494,'WM-AR'!$I$7:$AS$3267,10,FALSE),"")</f>
        <v/>
      </c>
      <c r="P494" s="1121" t="str">
        <f>IFERROR(VLOOKUP($I494,'WM-AR'!$I$7:$AS$3267,12,FALSE),"")</f>
        <v/>
      </c>
      <c r="Q494" s="1121" t="str">
        <f>IFERROR(VLOOKUP($I494,'WM-AR'!$I$7:$AS$3267,14,FALSE),"")</f>
        <v/>
      </c>
      <c r="R494" s="1121" t="str">
        <f>IFERROR(VLOOKUP($I494,'WM-AR'!$I$7:$AS$3267,16,FALSE),"")</f>
        <v/>
      </c>
      <c r="S494" s="1121" t="str">
        <f>IFERROR(VLOOKUP($I494,'WM-AR'!$I$7:$AS$3267,18,FALSE),"")</f>
        <v/>
      </c>
      <c r="T494" s="1121" t="str">
        <f>IFERROR(VLOOKUP($I494,'WM-AR'!$I$7:$AS$3267,20,FALSE),"")</f>
        <v/>
      </c>
      <c r="U494" s="1121" t="str">
        <f>IFERROR(VLOOKUP($I494,'WM-AR'!$I$7:$AS$3267,22,FALSE),"")</f>
        <v/>
      </c>
      <c r="V494" s="1121" t="str">
        <f>IFERROR(VLOOKUP($I494,'WM-AR'!$I$7:$AS$3267,24,FALSE),"")</f>
        <v/>
      </c>
      <c r="W494" s="1121" t="str">
        <f>IFERROR(VLOOKUP($I494,'WM-AR'!$I$7:$AS$3267,25,FALSE),"")</f>
        <v/>
      </c>
      <c r="X494" s="1121" t="str">
        <f>IFERROR(VLOOKUP($I494,'WM-AR'!$I$7:$AS$3267,26,FALSE),"")</f>
        <v/>
      </c>
      <c r="Y494" s="1121" t="str">
        <f>IFERROR(VLOOKUP($I494,'WM-AR'!$I$7:$AS$3267,27,FALSE),"")</f>
        <v/>
      </c>
      <c r="Z494" s="1121" t="str">
        <f>IFERROR(VLOOKUP($I494,'WM-AR'!$I$7:$AS$3267,28,FALSE),"")</f>
        <v/>
      </c>
      <c r="AA494" s="1121" t="str">
        <f>IFERROR(VLOOKUP($I494,'WM-AR'!$I$7:$AS$3267,29,FALSE),"")</f>
        <v/>
      </c>
      <c r="AB494" s="1121" t="str">
        <f>IFERROR(VLOOKUP($I494,'WM-AR'!$I$7:$AS$3267,30,FALSE),"")</f>
        <v/>
      </c>
      <c r="AC494" s="1121" t="str">
        <f>IFERROR(VLOOKUP($I494,'WM-AR'!$I$7:$AS$3267,31,FALSE),"")</f>
        <v/>
      </c>
      <c r="AD494" s="1121" t="str">
        <f>IFERROR(VLOOKUP($I494,'WM-AR'!$I$7:$AS$3267,32,FALSE),"")</f>
        <v/>
      </c>
      <c r="AE494" s="1121" t="str">
        <f>IFERROR(VLOOKUP($I494,'WM-AR'!$I$7:$AS$3267,33,FALSE),"")</f>
        <v/>
      </c>
      <c r="AF494" s="1209"/>
      <c r="AG494" s="1123"/>
      <c r="AH494" s="1123"/>
      <c r="AI494" s="1124"/>
      <c r="AJ494" s="1124" t="str">
        <f t="shared" si="98"/>
        <v/>
      </c>
      <c r="AK494" s="1125"/>
      <c r="AL494" s="88" t="str">
        <f>IF(AND(ISTEXT($E494),ISTEXT($B494)),"산출기준 &gt;&gt;  "&amp;_xlfn.XLOOKUP($E494,산출기준!$D:$D,산출기준!$E:$E,"매칭실패"),"")</f>
        <v/>
      </c>
    </row>
    <row r="495" spans="2:38" s="658" customFormat="1" ht="20.100000000000001" customHeight="1">
      <c r="B495" s="802"/>
      <c r="C495" s="662"/>
      <c r="D495" s="662"/>
      <c r="E495" s="662"/>
      <c r="F495" s="1338" t="s">
        <v>1064</v>
      </c>
      <c r="G495" s="662"/>
      <c r="H495" s="662"/>
      <c r="I495" s="652"/>
      <c r="J495" s="664"/>
      <c r="K495" s="664"/>
      <c r="L495" s="664"/>
      <c r="M495" s="664"/>
      <c r="N495" s="664"/>
      <c r="O495" s="664"/>
      <c r="P495" s="664"/>
      <c r="Q495" s="664"/>
      <c r="R495" s="664"/>
      <c r="S495" s="664"/>
      <c r="T495" s="664"/>
      <c r="U495" s="664"/>
      <c r="V495" s="664"/>
      <c r="W495" s="664"/>
      <c r="X495" s="664"/>
      <c r="Y495" s="664"/>
      <c r="Z495" s="664"/>
      <c r="AA495" s="664"/>
      <c r="AB495" s="664"/>
      <c r="AC495" s="664"/>
      <c r="AD495" s="664"/>
      <c r="AE495" s="664"/>
      <c r="AF495" s="660"/>
      <c r="AG495" s="665"/>
      <c r="AH495" s="665"/>
      <c r="AI495" s="666"/>
      <c r="AJ495" s="666"/>
      <c r="AK495" s="662"/>
      <c r="AL495" s="658" t="str">
        <f>IF(AND(ISTEXT($E495),ISTEXT($B495)),"산출기준 &gt;&gt;  "&amp;_xlfn.XLOOKUP($E495,산출기준!$D:$D,산출기준!$E:$E,"매칭실패"),"")</f>
        <v/>
      </c>
    </row>
    <row r="496" spans="2:38" ht="34.9" customHeight="1">
      <c r="B496" s="808" t="str" cm="1">
        <f t="array" aca="1" ref="B496" ca="1">_xlfn.IFNA(INDIRECT("Family_표준_구성도!B"&amp;MATCH(F496,INDIRECT("Family_표준_구성도!"&amp;"C:C"),0)),"")</f>
        <v>6.2.8.1.3</v>
      </c>
      <c r="C496" s="668" t="s">
        <v>1903</v>
      </c>
      <c r="D496" s="809"/>
      <c r="E496" s="668" t="s">
        <v>2006</v>
      </c>
      <c r="F496" s="1079" t="s">
        <v>1066</v>
      </c>
      <c r="G496" s="1079"/>
      <c r="H496" s="1079"/>
      <c r="I496" s="674" t="str">
        <f t="shared" ref="I496:I506" si="99">LEFT(H496,14)</f>
        <v/>
      </c>
      <c r="J496" s="674"/>
      <c r="K496" s="674"/>
      <c r="L496" s="674"/>
      <c r="M496" s="674"/>
      <c r="N496" s="675"/>
      <c r="O496" s="676"/>
      <c r="P496" s="677"/>
      <c r="Q496" s="677"/>
      <c r="R496" s="677"/>
      <c r="S496" s="677"/>
      <c r="T496" s="677"/>
      <c r="U496" s="677"/>
      <c r="V496" s="678"/>
      <c r="W496" s="679"/>
      <c r="X496" s="679"/>
      <c r="Y496" s="679"/>
      <c r="Z496" s="679"/>
      <c r="AA496" s="679"/>
      <c r="AB496" s="679"/>
      <c r="AC496" s="679"/>
      <c r="AD496" s="679"/>
      <c r="AE496" s="679"/>
      <c r="AF496" s="1312" t="s">
        <v>3544</v>
      </c>
      <c r="AG496" s="682"/>
      <c r="AH496" s="682"/>
      <c r="AI496" s="682"/>
      <c r="AJ496" s="682"/>
      <c r="AK496" s="903"/>
      <c r="AL496" s="88" t="str">
        <f ca="1">IF(AND(ISTEXT($E496),ISTEXT($B496)),"산출기준 &gt;&gt;  "&amp;_xlfn.XLOOKUP($E496,산출기준!$D:$D,산출기준!$E:$E,"매칭실패"),"")</f>
        <v>산출기준 &gt;&gt;  [Steel Beam]</v>
      </c>
    </row>
    <row r="497" spans="2:38" ht="49.9" customHeight="1" outlineLevel="1">
      <c r="B497" s="758"/>
      <c r="C497" s="759"/>
      <c r="D497" s="759"/>
      <c r="E497" s="759"/>
      <c r="F497" s="1080" t="s">
        <v>3488</v>
      </c>
      <c r="G497" s="759" t="str">
        <f t="shared" ref="G497:G500" si="100">IF(IF(N497=0,"",N497)&amp;" | "&amp;IF(O497=0,"",O497)&amp;" | "&amp;IF(Q497=0,"",Q497)&amp;" | "&amp;IF(R497=0,"",R497)=" |  |  | ","",IF(N497=0,"",N497)&amp;" | "&amp;IF(O497=0,"",O497)&amp;" | "&amp;IF(Q497=0,"",Q497)&amp;" | "&amp;IF(R497=0,"",R497))</f>
        <v xml:space="preserve">Light Steel - Standard |  |  | </v>
      </c>
      <c r="H497" s="816" t="s">
        <v>3512</v>
      </c>
      <c r="I497" s="765" t="str">
        <f t="shared" si="99"/>
        <v>S01AA074-00001</v>
      </c>
      <c r="J497" s="766"/>
      <c r="K497" s="766" t="str">
        <f>IFERROR(VLOOKUP($I497,'WM-AR'!$I$7:$AS$3267,34,FALSE),"")</f>
        <v>TON</v>
      </c>
      <c r="L497" s="766" t="str">
        <f>IFERROR(VLOOKUP($I497,'WM-AR'!$I$7:$AS$3267,4,FALSE),"")</f>
        <v>Main Steel Structure Fabrication Work</v>
      </c>
      <c r="M497" s="766" t="str">
        <f>IFERROR(VLOOKUP($I497,'WM-AR'!$I$7:$AS$3267,6,FALSE),"")</f>
        <v>Shelter/Building</v>
      </c>
      <c r="N497" s="766" t="str">
        <f>IFERROR(VLOOKUP($I497,'WM-AR'!$I$7:$AS$3267,8,FALSE),"")</f>
        <v>Light Steel - Standard</v>
      </c>
      <c r="O497" s="766">
        <f>IFERROR(VLOOKUP($I497,'WM-AR'!$I$7:$AS$3267,10,FALSE),"")</f>
        <v>0</v>
      </c>
      <c r="P497" s="766">
        <f>IFERROR(VLOOKUP($I497,'WM-AR'!$I$7:$AS$3267,12,FALSE),"")</f>
        <v>0</v>
      </c>
      <c r="Q497" s="766" t="str">
        <f>IFERROR(VLOOKUP($I497,'WM-AR'!$I$7:$AS$3267,14,FALSE),"")</f>
        <v/>
      </c>
      <c r="R497" s="766" t="str">
        <f>IFERROR(VLOOKUP($I497,'WM-AR'!$I$7:$AS$3267,16,FALSE),"")</f>
        <v/>
      </c>
      <c r="S497" s="766" t="str">
        <f>IFERROR(VLOOKUP($I497,'WM-AR'!$I$7:$AS$3267,18,FALSE),"")</f>
        <v/>
      </c>
      <c r="T497" s="766" t="str">
        <f>IFERROR(VLOOKUP($I497,'WM-AR'!$I$7:$AS$3267,20,FALSE),"")</f>
        <v/>
      </c>
      <c r="U497" s="766" t="str">
        <f>IFERROR(VLOOKUP($I497,'WM-AR'!$I$7:$AS$3267,22,FALSE),"")</f>
        <v/>
      </c>
      <c r="V497" s="766" t="str">
        <f>IFERROR(VLOOKUP($I497,'WM-AR'!$I$7:$AS$3267,24,FALSE),"")</f>
        <v/>
      </c>
      <c r="W497" s="766">
        <f>IFERROR(VLOOKUP($I497,'WM-AR'!$I$7:$AS$3267,25,FALSE),"")</f>
        <v>0</v>
      </c>
      <c r="X497" s="766">
        <f>IFERROR(VLOOKUP($I497,'WM-AR'!$I$7:$AS$3267,26,FALSE),"")</f>
        <v>0</v>
      </c>
      <c r="Y497" s="766">
        <f>IFERROR(VLOOKUP($I497,'WM-AR'!$I$7:$AS$3267,27,FALSE),"")</f>
        <v>0</v>
      </c>
      <c r="Z497" s="766">
        <f>IFERROR(VLOOKUP($I497,'WM-AR'!$I$7:$AS$3267,28,FALSE),"")</f>
        <v>0</v>
      </c>
      <c r="AA497" s="766" t="str">
        <f>IFERROR(VLOOKUP($I497,'WM-AR'!$I$7:$AS$3267,29,FALSE),"")</f>
        <v>Material: (   )</v>
      </c>
      <c r="AB497" s="766">
        <f>IFERROR(VLOOKUP($I497,'WM-AR'!$I$7:$AS$3267,30,FALSE),"")</f>
        <v>0</v>
      </c>
      <c r="AC497" s="766">
        <f>IFERROR(VLOOKUP($I497,'WM-AR'!$I$7:$AS$3267,31,FALSE),"")</f>
        <v>0</v>
      </c>
      <c r="AD497" s="766">
        <f>IFERROR(VLOOKUP($I497,'WM-AR'!$I$7:$AS$3267,32,FALSE),"")</f>
        <v>0</v>
      </c>
      <c r="AE497" s="766" t="str">
        <f>IFERROR(VLOOKUP($I497,'WM-AR'!$I$7:$AS$3267,33,FALSE),"")</f>
        <v>(30)KG/M&gt;Weight</v>
      </c>
      <c r="AF497" s="1313" t="str">
        <f>_xlfn.CONCAT("- Material: ( ",AF496," )",CHAR(10),"- (",$H$57,")KG/M&gt;Weight")</f>
        <v>- Material: ( KSD3502 )
- (30)KG/M&gt;Weight</v>
      </c>
      <c r="AG497" s="1134" t="s">
        <v>3586</v>
      </c>
      <c r="AH497" s="1134" t="s">
        <v>3586</v>
      </c>
      <c r="AI497" s="1340"/>
      <c r="AJ497" s="1340" t="str">
        <f t="shared" ref="AJ497:AJ506" si="101">K497</f>
        <v>TON</v>
      </c>
      <c r="AK497" s="905"/>
      <c r="AL497" s="88" t="str">
        <f>IF(AND(ISTEXT($E497),ISTEXT($B497)),"산출기준 &gt;&gt;  "&amp;_xlfn.XLOOKUP($E497,산출기준!$D:$D,산출기준!$E:$E,"매칭실패"),"")</f>
        <v/>
      </c>
    </row>
    <row r="498" spans="2:38" ht="49.9" customHeight="1" outlineLevel="1">
      <c r="B498" s="772"/>
      <c r="C498" s="773"/>
      <c r="D498" s="773"/>
      <c r="E498" s="773"/>
      <c r="F498" s="1083" t="s">
        <v>3492</v>
      </c>
      <c r="G498" s="759" t="str">
        <f t="shared" si="100"/>
        <v xml:space="preserve">Light Steel |  |  | </v>
      </c>
      <c r="H498" s="816" t="s">
        <v>3532</v>
      </c>
      <c r="I498" s="765" t="str">
        <f t="shared" si="99"/>
        <v>S03AA084-00001</v>
      </c>
      <c r="J498" s="766"/>
      <c r="K498" s="766" t="str">
        <f>IFERROR(VLOOKUP($I498,'WM-AR'!$I$7:$AS$3267,34,FALSE),"")</f>
        <v>TON</v>
      </c>
      <c r="L498" s="766" t="str">
        <f>IFERROR(VLOOKUP($I498,'WM-AR'!$I$7:$AS$3267,4,FALSE),"")</f>
        <v>Main Steel Structure Erection Work</v>
      </c>
      <c r="M498" s="766" t="str">
        <f>IFERROR(VLOOKUP($I498,'WM-AR'!$I$7:$AS$3267,6,FALSE),"")</f>
        <v>Shelter/Building</v>
      </c>
      <c r="N498" s="766" t="str">
        <f>IFERROR(VLOOKUP($I498,'WM-AR'!$I$7:$AS$3267,8,FALSE),"")</f>
        <v>Light Steel</v>
      </c>
      <c r="O498" s="766">
        <f>IFERROR(VLOOKUP($I498,'WM-AR'!$I$7:$AS$3267,10,FALSE),"")</f>
        <v>0</v>
      </c>
      <c r="P498" s="766">
        <f>IFERROR(VLOOKUP($I498,'WM-AR'!$I$7:$AS$3267,12,FALSE),"")</f>
        <v>0</v>
      </c>
      <c r="Q498" s="766" t="str">
        <f>IFERROR(VLOOKUP($I498,'WM-AR'!$I$7:$AS$3267,14,FALSE),"")</f>
        <v/>
      </c>
      <c r="R498" s="766" t="str">
        <f>IFERROR(VLOOKUP($I498,'WM-AR'!$I$7:$AS$3267,16,FALSE),"")</f>
        <v/>
      </c>
      <c r="S498" s="766" t="str">
        <f>IFERROR(VLOOKUP($I498,'WM-AR'!$I$7:$AS$3267,18,FALSE),"")</f>
        <v/>
      </c>
      <c r="T498" s="766" t="str">
        <f>IFERROR(VLOOKUP($I498,'WM-AR'!$I$7:$AS$3267,20,FALSE),"")</f>
        <v/>
      </c>
      <c r="U498" s="766" t="str">
        <f>IFERROR(VLOOKUP($I498,'WM-AR'!$I$7:$AS$3267,22,FALSE),"")</f>
        <v/>
      </c>
      <c r="V498" s="766" t="str">
        <f>IFERROR(VLOOKUP($I498,'WM-AR'!$I$7:$AS$3267,24,FALSE),"")</f>
        <v/>
      </c>
      <c r="W498" s="766">
        <f>IFERROR(VLOOKUP($I498,'WM-AR'!$I$7:$AS$3267,25,FALSE),"")</f>
        <v>0</v>
      </c>
      <c r="X498" s="766">
        <f>IFERROR(VLOOKUP($I498,'WM-AR'!$I$7:$AS$3267,26,FALSE),"")</f>
        <v>0</v>
      </c>
      <c r="Y498" s="766">
        <f>IFERROR(VLOOKUP($I498,'WM-AR'!$I$7:$AS$3267,27,FALSE),"")</f>
        <v>0</v>
      </c>
      <c r="Z498" s="766">
        <f>IFERROR(VLOOKUP($I498,'WM-AR'!$I$7:$AS$3267,28,FALSE),"")</f>
        <v>0</v>
      </c>
      <c r="AA498" s="766" t="str">
        <f>IFERROR(VLOOKUP($I498,'WM-AR'!$I$7:$AS$3267,29,FALSE),"")</f>
        <v>Material: (   )</v>
      </c>
      <c r="AB498" s="766">
        <f>IFERROR(VLOOKUP($I498,'WM-AR'!$I$7:$AS$3267,30,FALSE),"")</f>
        <v>0</v>
      </c>
      <c r="AC498" s="766">
        <f>IFERROR(VLOOKUP($I498,'WM-AR'!$I$7:$AS$3267,31,FALSE),"")</f>
        <v>0</v>
      </c>
      <c r="AD498" s="766">
        <f>IFERROR(VLOOKUP($I498,'WM-AR'!$I$7:$AS$3267,32,FALSE),"")</f>
        <v>0</v>
      </c>
      <c r="AE498" s="766">
        <f>IFERROR(VLOOKUP($I498,'WM-AR'!$I$7:$AS$3267,33,FALSE),"")</f>
        <v>0</v>
      </c>
      <c r="AF498" s="1313" t="str">
        <f>_xlfn.CONCAT("- Material: ( ",AF496," )")</f>
        <v>- Material: ( KSD3502 )</v>
      </c>
      <c r="AG498" s="1314" t="s">
        <v>3587</v>
      </c>
      <c r="AH498" s="1314" t="s">
        <v>3587</v>
      </c>
      <c r="AI498" s="1340"/>
      <c r="AJ498" s="1340" t="str">
        <f t="shared" si="101"/>
        <v>TON</v>
      </c>
      <c r="AK498" s="1267"/>
      <c r="AL498" s="88" t="str">
        <f>IF(AND(ISTEXT($E498),ISTEXT($B498)),"산출기준 &gt;&gt;  "&amp;_xlfn.XLOOKUP($E498,산출기준!$D:$D,산출기준!$E:$E,"매칭실패"),"")</f>
        <v/>
      </c>
    </row>
    <row r="499" spans="2:38" ht="49.9" customHeight="1" outlineLevel="1">
      <c r="B499" s="758"/>
      <c r="C499" s="759"/>
      <c r="D499" s="759"/>
      <c r="E499" s="759"/>
      <c r="F499" s="1315" t="s">
        <v>1976</v>
      </c>
      <c r="G499" s="759" t="str">
        <f>IF(IF(N499=0,"",N499)&amp;" | "&amp;IF(O499=0,"",O499)&amp;" | "&amp;IF(Q499=0,"",Q499)&amp;" | "&amp;IF(R499=0,"",R499)=" |  |  | ","",IF(N499=0,"",N499)&amp;" | "&amp;IF(O499=0,"",O499)&amp;" | "&amp;IF(Q499=0,"",Q499)&amp;" | "&amp;IF(R499=0,"",R499))</f>
        <v xml:space="preserve">Plates - Gusset, Stiffener, ETC |  |  | </v>
      </c>
      <c r="H499" s="1153" t="s">
        <v>3495</v>
      </c>
      <c r="I499" s="765" t="str">
        <f>LEFT(H499,14)</f>
        <v>S01AA009-00001</v>
      </c>
      <c r="J499" s="766"/>
      <c r="K499" s="766" t="s">
        <v>3496</v>
      </c>
      <c r="L499" s="766" t="s">
        <v>3497</v>
      </c>
      <c r="M499" s="766" t="s">
        <v>3498</v>
      </c>
      <c r="N499" s="766" t="s">
        <v>3499</v>
      </c>
      <c r="O499" s="766">
        <v>0</v>
      </c>
      <c r="P499" s="766">
        <v>0</v>
      </c>
      <c r="Q499" s="766">
        <v>0</v>
      </c>
      <c r="R499" s="766">
        <v>0</v>
      </c>
      <c r="S499" s="766">
        <v>0</v>
      </c>
      <c r="T499" s="766">
        <v>0</v>
      </c>
      <c r="U499" s="766">
        <v>0</v>
      </c>
      <c r="V499" s="766">
        <v>0</v>
      </c>
      <c r="W499" s="766">
        <v>0</v>
      </c>
      <c r="X499" s="766">
        <v>0</v>
      </c>
      <c r="Y499" s="766">
        <v>0</v>
      </c>
      <c r="Z499" s="766">
        <v>0</v>
      </c>
      <c r="AA499" s="766" t="s">
        <v>3500</v>
      </c>
      <c r="AB499" s="766">
        <v>0</v>
      </c>
      <c r="AC499" s="766">
        <v>0</v>
      </c>
      <c r="AD499" s="766">
        <v>0</v>
      </c>
      <c r="AE499" s="766">
        <v>0</v>
      </c>
      <c r="AF499" s="817"/>
      <c r="AG499" s="1314" t="s">
        <v>3588</v>
      </c>
      <c r="AH499" s="1314" t="s">
        <v>3588</v>
      </c>
      <c r="AI499" s="769"/>
      <c r="AJ499" s="769" t="str">
        <f>K499</f>
        <v>TON</v>
      </c>
      <c r="AK499" s="1341"/>
      <c r="AL499" s="88" t="s">
        <v>2965</v>
      </c>
    </row>
    <row r="500" spans="2:38" ht="49.9" customHeight="1" outlineLevel="1">
      <c r="B500" s="772"/>
      <c r="C500" s="773"/>
      <c r="D500" s="773"/>
      <c r="E500" s="773"/>
      <c r="F500" s="1083" t="s">
        <v>3502</v>
      </c>
      <c r="G500" s="759" t="str">
        <f t="shared" si="100"/>
        <v xml:space="preserve">for Non-Fireproofed Steel Surface |  |  | </v>
      </c>
      <c r="H500" s="816" t="s">
        <v>3503</v>
      </c>
      <c r="I500" s="765" t="str">
        <f t="shared" si="99"/>
        <v>S41AA051-00001</v>
      </c>
      <c r="J500" s="766"/>
      <c r="K500" s="766" t="str">
        <f>IFERROR(VLOOKUP($I500,'WM-AR'!$I$7:$AS$3267,34,FALSE),"")</f>
        <v>M2</v>
      </c>
      <c r="L500" s="766" t="str">
        <f>IFERROR(VLOOKUP($I500,'WM-AR'!$I$7:$AS$3267,4,FALSE),"")</f>
        <v>Steel Structure Paint Work</v>
      </c>
      <c r="M500" s="766" t="str">
        <f>IFERROR(VLOOKUP($I500,'WM-AR'!$I$7:$AS$3267,6,FALSE),"")</f>
        <v>Shelter/Building</v>
      </c>
      <c r="N500" s="766" t="str">
        <f>IFERROR(VLOOKUP($I500,'WM-AR'!$I$7:$AS$3267,8,FALSE),"")</f>
        <v>for Non-Fireproofed Steel Surface</v>
      </c>
      <c r="O500" s="766">
        <f>IFERROR(VLOOKUP($I500,'WM-AR'!$I$7:$AS$3267,10,FALSE),"")</f>
        <v>0</v>
      </c>
      <c r="P500" s="766">
        <f>IFERROR(VLOOKUP($I500,'WM-AR'!$I$7:$AS$3267,12,FALSE),"")</f>
        <v>0</v>
      </c>
      <c r="Q500" s="766" t="str">
        <f>IFERROR(VLOOKUP($I500,'WM-AR'!$I$7:$AS$3267,14,FALSE),"")</f>
        <v/>
      </c>
      <c r="R500" s="766" t="str">
        <f>IFERROR(VLOOKUP($I500,'WM-AR'!$I$7:$AS$3267,16,FALSE),"")</f>
        <v/>
      </c>
      <c r="S500" s="766" t="str">
        <f>IFERROR(VLOOKUP($I500,'WM-AR'!$I$7:$AS$3267,18,FALSE),"")</f>
        <v/>
      </c>
      <c r="T500" s="766" t="str">
        <f>IFERROR(VLOOKUP($I500,'WM-AR'!$I$7:$AS$3267,20,FALSE),"")</f>
        <v/>
      </c>
      <c r="U500" s="766" t="str">
        <f>IFERROR(VLOOKUP($I500,'WM-AR'!$I$7:$AS$3267,22,FALSE),"")</f>
        <v/>
      </c>
      <c r="V500" s="766" t="str">
        <f>IFERROR(VLOOKUP($I500,'WM-AR'!$I$7:$AS$3267,24,FALSE),"")</f>
        <v/>
      </c>
      <c r="W500" s="766">
        <f>IFERROR(VLOOKUP($I500,'WM-AR'!$I$7:$AS$3267,25,FALSE),"")</f>
        <v>0</v>
      </c>
      <c r="X500" s="766">
        <f>IFERROR(VLOOKUP($I500,'WM-AR'!$I$7:$AS$3267,26,FALSE),"")</f>
        <v>0</v>
      </c>
      <c r="Y500" s="766">
        <f>IFERROR(VLOOKUP($I500,'WM-AR'!$I$7:$AS$3267,27,FALSE),"")</f>
        <v>0</v>
      </c>
      <c r="Z500" s="766">
        <f>IFERROR(VLOOKUP($I500,'WM-AR'!$I$7:$AS$3267,28,FALSE),"")</f>
        <v>0</v>
      </c>
      <c r="AA500" s="766" t="str">
        <f>IFERROR(VLOOKUP($I500,'WM-AR'!$I$7:$AS$3267,29,FALSE),"")</f>
        <v>Material: (   )</v>
      </c>
      <c r="AB500" s="766">
        <f>IFERROR(VLOOKUP($I500,'WM-AR'!$I$7:$AS$3267,30,FALSE),"")</f>
        <v>0</v>
      </c>
      <c r="AC500" s="766">
        <f>IFERROR(VLOOKUP($I500,'WM-AR'!$I$7:$AS$3267,31,FALSE),"")</f>
        <v>0</v>
      </c>
      <c r="AD500" s="766">
        <f>IFERROR(VLOOKUP($I500,'WM-AR'!$I$7:$AS$3267,32,FALSE),"")</f>
        <v>0</v>
      </c>
      <c r="AE500" s="766">
        <f>IFERROR(VLOOKUP($I500,'WM-AR'!$I$7:$AS$3267,33,FALSE),"")</f>
        <v>0</v>
      </c>
      <c r="AF500" s="767"/>
      <c r="AG500" s="1342" t="s">
        <v>3589</v>
      </c>
      <c r="AH500" s="1342" t="s">
        <v>3589</v>
      </c>
      <c r="AI500" s="1340"/>
      <c r="AJ500" s="1340" t="str">
        <f t="shared" si="101"/>
        <v>M2</v>
      </c>
      <c r="AK500" s="1267"/>
      <c r="AL500" s="88" t="str">
        <f>IF(AND(ISTEXT($E500),ISTEXT($B500)),"산출기준 &gt;&gt;  "&amp;_xlfn.XLOOKUP($E500,산출기준!$D:$D,산출기준!$E:$E,"매칭실패"),"")</f>
        <v/>
      </c>
    </row>
    <row r="501" spans="2:38">
      <c r="B501" s="1111"/>
      <c r="C501" s="1166"/>
      <c r="D501" s="1166"/>
      <c r="E501" s="1166"/>
      <c r="F501" s="1166"/>
      <c r="G501" s="843"/>
      <c r="H501" s="843"/>
      <c r="I501" s="712" t="str">
        <f t="shared" si="99"/>
        <v/>
      </c>
      <c r="J501" s="714"/>
      <c r="K501" s="714" t="str">
        <f>IFERROR(VLOOKUP($I501,'WM-AR'!$I$7:$AS$3267,34,FALSE),"")</f>
        <v/>
      </c>
      <c r="L501" s="714" t="str">
        <f>IFERROR(VLOOKUP($I501,'WM-AR'!$I$7:$AS$3267,4,FALSE),"")</f>
        <v/>
      </c>
      <c r="M501" s="714" t="str">
        <f>IFERROR(VLOOKUP($I501,'WM-AR'!$I$7:$AS$3267,6,FALSE),"")</f>
        <v/>
      </c>
      <c r="N501" s="714" t="str">
        <f>IFERROR(VLOOKUP($I501,'WM-AR'!$I$7:$AS$3267,8,FALSE),"")</f>
        <v/>
      </c>
      <c r="O501" s="714" t="str">
        <f>IFERROR(VLOOKUP($I501,'WM-AR'!$I$7:$AS$3267,10,FALSE),"")</f>
        <v/>
      </c>
      <c r="P501" s="714" t="str">
        <f>IFERROR(VLOOKUP($I501,'WM-AR'!$I$7:$AS$3267,12,FALSE),"")</f>
        <v/>
      </c>
      <c r="Q501" s="714" t="str">
        <f>IFERROR(VLOOKUP($I501,'WM-AR'!$I$7:$AS$3267,14,FALSE),"")</f>
        <v/>
      </c>
      <c r="R501" s="714" t="str">
        <f>IFERROR(VLOOKUP($I501,'WM-AR'!$I$7:$AS$3267,16,FALSE),"")</f>
        <v/>
      </c>
      <c r="S501" s="714" t="str">
        <f>IFERROR(VLOOKUP($I501,'WM-AR'!$I$7:$AS$3267,18,FALSE),"")</f>
        <v/>
      </c>
      <c r="T501" s="714" t="str">
        <f>IFERROR(VLOOKUP($I501,'WM-AR'!$I$7:$AS$3267,20,FALSE),"")</f>
        <v/>
      </c>
      <c r="U501" s="714" t="str">
        <f>IFERROR(VLOOKUP($I501,'WM-AR'!$I$7:$AS$3267,22,FALSE),"")</f>
        <v/>
      </c>
      <c r="V501" s="714" t="str">
        <f>IFERROR(VLOOKUP($I501,'WM-AR'!$I$7:$AS$3267,24,FALSE),"")</f>
        <v/>
      </c>
      <c r="W501" s="714" t="str">
        <f>IFERROR(VLOOKUP($I501,'WM-AR'!$I$7:$AS$3267,25,FALSE),"")</f>
        <v/>
      </c>
      <c r="X501" s="714" t="str">
        <f>IFERROR(VLOOKUP($I501,'WM-AR'!$I$7:$AS$3267,26,FALSE),"")</f>
        <v/>
      </c>
      <c r="Y501" s="714" t="str">
        <f>IFERROR(VLOOKUP($I501,'WM-AR'!$I$7:$AS$3267,27,FALSE),"")</f>
        <v/>
      </c>
      <c r="Z501" s="714" t="str">
        <f>IFERROR(VLOOKUP($I501,'WM-AR'!$I$7:$AS$3267,28,FALSE),"")</f>
        <v/>
      </c>
      <c r="AA501" s="714" t="str">
        <f>IFERROR(VLOOKUP($I501,'WM-AR'!$I$7:$AS$3267,29,FALSE),"")</f>
        <v/>
      </c>
      <c r="AB501" s="714" t="str">
        <f>IFERROR(VLOOKUP($I501,'WM-AR'!$I$7:$AS$3267,30,FALSE),"")</f>
        <v/>
      </c>
      <c r="AC501" s="714" t="str">
        <f>IFERROR(VLOOKUP($I501,'WM-AR'!$I$7:$AS$3267,31,FALSE),"")</f>
        <v/>
      </c>
      <c r="AD501" s="714" t="str">
        <f>IFERROR(VLOOKUP($I501,'WM-AR'!$I$7:$AS$3267,32,FALSE),"")</f>
        <v/>
      </c>
      <c r="AE501" s="714" t="str">
        <f>IFERROR(VLOOKUP($I501,'WM-AR'!$I$7:$AS$3267,33,FALSE),"")</f>
        <v/>
      </c>
      <c r="AF501" s="1190" t="s">
        <v>3669</v>
      </c>
      <c r="AG501" s="1254"/>
      <c r="AH501" s="1254"/>
      <c r="AI501" s="854"/>
      <c r="AJ501" s="854" t="str">
        <f t="shared" si="101"/>
        <v/>
      </c>
      <c r="AK501" s="1114"/>
      <c r="AL501" s="88" t="str">
        <f>IF(AND(ISTEXT($E501),ISTEXT($B501)),"산출기준 &gt;&gt;  "&amp;_xlfn.XLOOKUP($E501,산출기준!$D:$D,산출기준!$E:$E,"매칭실패"),"")</f>
        <v/>
      </c>
    </row>
    <row r="502" spans="2:38">
      <c r="B502" s="1111"/>
      <c r="C502" s="1166"/>
      <c r="D502" s="1166"/>
      <c r="E502" s="1166"/>
      <c r="F502" s="1166"/>
      <c r="G502" s="843"/>
      <c r="H502" s="843"/>
      <c r="I502" s="712" t="str">
        <f t="shared" si="99"/>
        <v/>
      </c>
      <c r="J502" s="714"/>
      <c r="K502" s="714" t="str">
        <f>IFERROR(VLOOKUP($I502,'WM-AR'!$I$7:$AS$3267,34,FALSE),"")</f>
        <v/>
      </c>
      <c r="L502" s="714" t="str">
        <f>IFERROR(VLOOKUP($I502,'WM-AR'!$I$7:$AS$3267,4,FALSE),"")</f>
        <v/>
      </c>
      <c r="M502" s="714" t="str">
        <f>IFERROR(VLOOKUP($I502,'WM-AR'!$I$7:$AS$3267,6,FALSE),"")</f>
        <v/>
      </c>
      <c r="N502" s="714" t="str">
        <f>IFERROR(VLOOKUP($I502,'WM-AR'!$I$7:$AS$3267,8,FALSE),"")</f>
        <v/>
      </c>
      <c r="O502" s="714" t="str">
        <f>IFERROR(VLOOKUP($I502,'WM-AR'!$I$7:$AS$3267,10,FALSE),"")</f>
        <v/>
      </c>
      <c r="P502" s="714" t="str">
        <f>IFERROR(VLOOKUP($I502,'WM-AR'!$I$7:$AS$3267,12,FALSE),"")</f>
        <v/>
      </c>
      <c r="Q502" s="714" t="str">
        <f>IFERROR(VLOOKUP($I502,'WM-AR'!$I$7:$AS$3267,14,FALSE),"")</f>
        <v/>
      </c>
      <c r="R502" s="714" t="str">
        <f>IFERROR(VLOOKUP($I502,'WM-AR'!$I$7:$AS$3267,16,FALSE),"")</f>
        <v/>
      </c>
      <c r="S502" s="714" t="str">
        <f>IFERROR(VLOOKUP($I502,'WM-AR'!$I$7:$AS$3267,18,FALSE),"")</f>
        <v/>
      </c>
      <c r="T502" s="714" t="str">
        <f>IFERROR(VLOOKUP($I502,'WM-AR'!$I$7:$AS$3267,20,FALSE),"")</f>
        <v/>
      </c>
      <c r="U502" s="714" t="str">
        <f>IFERROR(VLOOKUP($I502,'WM-AR'!$I$7:$AS$3267,22,FALSE),"")</f>
        <v/>
      </c>
      <c r="V502" s="714" t="str">
        <f>IFERROR(VLOOKUP($I502,'WM-AR'!$I$7:$AS$3267,24,FALSE),"")</f>
        <v/>
      </c>
      <c r="W502" s="714" t="str">
        <f>IFERROR(VLOOKUP($I502,'WM-AR'!$I$7:$AS$3267,25,FALSE),"")</f>
        <v/>
      </c>
      <c r="X502" s="714" t="str">
        <f>IFERROR(VLOOKUP($I502,'WM-AR'!$I$7:$AS$3267,26,FALSE),"")</f>
        <v/>
      </c>
      <c r="Y502" s="714" t="str">
        <f>IFERROR(VLOOKUP($I502,'WM-AR'!$I$7:$AS$3267,27,FALSE),"")</f>
        <v/>
      </c>
      <c r="Z502" s="714" t="str">
        <f>IFERROR(VLOOKUP($I502,'WM-AR'!$I$7:$AS$3267,28,FALSE),"")</f>
        <v/>
      </c>
      <c r="AA502" s="714" t="str">
        <f>IFERROR(VLOOKUP($I502,'WM-AR'!$I$7:$AS$3267,29,FALSE),"")</f>
        <v/>
      </c>
      <c r="AB502" s="714" t="str">
        <f>IFERROR(VLOOKUP($I502,'WM-AR'!$I$7:$AS$3267,30,FALSE),"")</f>
        <v/>
      </c>
      <c r="AC502" s="714" t="str">
        <f>IFERROR(VLOOKUP($I502,'WM-AR'!$I$7:$AS$3267,31,FALSE),"")</f>
        <v/>
      </c>
      <c r="AD502" s="714" t="str">
        <f>IFERROR(VLOOKUP($I502,'WM-AR'!$I$7:$AS$3267,32,FALSE),"")</f>
        <v/>
      </c>
      <c r="AE502" s="714" t="str">
        <f>IFERROR(VLOOKUP($I502,'WM-AR'!$I$7:$AS$3267,33,FALSE),"")</f>
        <v/>
      </c>
      <c r="AF502" s="938"/>
      <c r="AG502" s="852"/>
      <c r="AH502" s="852"/>
      <c r="AI502" s="854"/>
      <c r="AJ502" s="854" t="str">
        <f t="shared" si="101"/>
        <v/>
      </c>
      <c r="AK502" s="1114"/>
      <c r="AL502" s="88" t="str">
        <f>IF(AND(ISTEXT($E502),ISTEXT($B502)),"산출기준 &gt;&gt;  "&amp;_xlfn.XLOOKUP($E502,산출기준!$D:$D,산출기준!$E:$E,"매칭실패"),"")</f>
        <v/>
      </c>
    </row>
    <row r="503" spans="2:38">
      <c r="B503" s="1111"/>
      <c r="C503" s="1166"/>
      <c r="D503" s="1166"/>
      <c r="E503" s="1166"/>
      <c r="F503" s="1166"/>
      <c r="G503" s="843"/>
      <c r="H503" s="843"/>
      <c r="I503" s="712" t="str">
        <f t="shared" si="99"/>
        <v/>
      </c>
      <c r="J503" s="714"/>
      <c r="K503" s="714" t="str">
        <f>IFERROR(VLOOKUP($I503,'WM-AR'!$I$7:$AS$3267,34,FALSE),"")</f>
        <v/>
      </c>
      <c r="L503" s="714" t="str">
        <f>IFERROR(VLOOKUP($I503,'WM-AR'!$I$7:$AS$3267,4,FALSE),"")</f>
        <v/>
      </c>
      <c r="M503" s="714" t="str">
        <f>IFERROR(VLOOKUP($I503,'WM-AR'!$I$7:$AS$3267,6,FALSE),"")</f>
        <v/>
      </c>
      <c r="N503" s="714" t="str">
        <f>IFERROR(VLOOKUP($I503,'WM-AR'!$I$7:$AS$3267,8,FALSE),"")</f>
        <v/>
      </c>
      <c r="O503" s="714" t="str">
        <f>IFERROR(VLOOKUP($I503,'WM-AR'!$I$7:$AS$3267,10,FALSE),"")</f>
        <v/>
      </c>
      <c r="P503" s="714" t="str">
        <f>IFERROR(VLOOKUP($I503,'WM-AR'!$I$7:$AS$3267,12,FALSE),"")</f>
        <v/>
      </c>
      <c r="Q503" s="714" t="str">
        <f>IFERROR(VLOOKUP($I503,'WM-AR'!$I$7:$AS$3267,14,FALSE),"")</f>
        <v/>
      </c>
      <c r="R503" s="714" t="str">
        <f>IFERROR(VLOOKUP($I503,'WM-AR'!$I$7:$AS$3267,16,FALSE),"")</f>
        <v/>
      </c>
      <c r="S503" s="714" t="str">
        <f>IFERROR(VLOOKUP($I503,'WM-AR'!$I$7:$AS$3267,18,FALSE),"")</f>
        <v/>
      </c>
      <c r="T503" s="714" t="str">
        <f>IFERROR(VLOOKUP($I503,'WM-AR'!$I$7:$AS$3267,20,FALSE),"")</f>
        <v/>
      </c>
      <c r="U503" s="714" t="str">
        <f>IFERROR(VLOOKUP($I503,'WM-AR'!$I$7:$AS$3267,22,FALSE),"")</f>
        <v/>
      </c>
      <c r="V503" s="714" t="str">
        <f>IFERROR(VLOOKUP($I503,'WM-AR'!$I$7:$AS$3267,24,FALSE),"")</f>
        <v/>
      </c>
      <c r="W503" s="714" t="str">
        <f>IFERROR(VLOOKUP($I503,'WM-AR'!$I$7:$AS$3267,25,FALSE),"")</f>
        <v/>
      </c>
      <c r="X503" s="714" t="str">
        <f>IFERROR(VLOOKUP($I503,'WM-AR'!$I$7:$AS$3267,26,FALSE),"")</f>
        <v/>
      </c>
      <c r="Y503" s="714" t="str">
        <f>IFERROR(VLOOKUP($I503,'WM-AR'!$I$7:$AS$3267,27,FALSE),"")</f>
        <v/>
      </c>
      <c r="Z503" s="714" t="str">
        <f>IFERROR(VLOOKUP($I503,'WM-AR'!$I$7:$AS$3267,28,FALSE),"")</f>
        <v/>
      </c>
      <c r="AA503" s="714" t="str">
        <f>IFERROR(VLOOKUP($I503,'WM-AR'!$I$7:$AS$3267,29,FALSE),"")</f>
        <v/>
      </c>
      <c r="AB503" s="714" t="str">
        <f>IFERROR(VLOOKUP($I503,'WM-AR'!$I$7:$AS$3267,30,FALSE),"")</f>
        <v/>
      </c>
      <c r="AC503" s="714" t="str">
        <f>IFERROR(VLOOKUP($I503,'WM-AR'!$I$7:$AS$3267,31,FALSE),"")</f>
        <v/>
      </c>
      <c r="AD503" s="714" t="str">
        <f>IFERROR(VLOOKUP($I503,'WM-AR'!$I$7:$AS$3267,32,FALSE),"")</f>
        <v/>
      </c>
      <c r="AE503" s="714" t="str">
        <f>IFERROR(VLOOKUP($I503,'WM-AR'!$I$7:$AS$3267,33,FALSE),"")</f>
        <v/>
      </c>
      <c r="AF503" s="938"/>
      <c r="AG503" s="852"/>
      <c r="AH503" s="852"/>
      <c r="AI503" s="854"/>
      <c r="AJ503" s="854" t="str">
        <f t="shared" si="101"/>
        <v/>
      </c>
      <c r="AK503" s="1114"/>
      <c r="AL503" s="88" t="str">
        <f>IF(AND(ISTEXT($E503),ISTEXT($B503)),"산출기준 &gt;&gt;  "&amp;_xlfn.XLOOKUP($E503,산출기준!$D:$D,산출기준!$E:$E,"매칭실패"),"")</f>
        <v/>
      </c>
    </row>
    <row r="504" spans="2:38">
      <c r="B504" s="1111"/>
      <c r="C504" s="1166"/>
      <c r="D504" s="1166"/>
      <c r="E504" s="1166"/>
      <c r="F504" s="1166"/>
      <c r="G504" s="843"/>
      <c r="H504" s="843"/>
      <c r="I504" s="712" t="str">
        <f t="shared" si="99"/>
        <v/>
      </c>
      <c r="J504" s="714"/>
      <c r="K504" s="714" t="str">
        <f>IFERROR(VLOOKUP($I504,'WM-AR'!$I$7:$AS$3267,34,FALSE),"")</f>
        <v/>
      </c>
      <c r="L504" s="714" t="str">
        <f>IFERROR(VLOOKUP($I504,'WM-AR'!$I$7:$AS$3267,4,FALSE),"")</f>
        <v/>
      </c>
      <c r="M504" s="714" t="str">
        <f>IFERROR(VLOOKUP($I504,'WM-AR'!$I$7:$AS$3267,6,FALSE),"")</f>
        <v/>
      </c>
      <c r="N504" s="714" t="str">
        <f>IFERROR(VLOOKUP($I504,'WM-AR'!$I$7:$AS$3267,8,FALSE),"")</f>
        <v/>
      </c>
      <c r="O504" s="714" t="str">
        <f>IFERROR(VLOOKUP($I504,'WM-AR'!$I$7:$AS$3267,10,FALSE),"")</f>
        <v/>
      </c>
      <c r="P504" s="714" t="str">
        <f>IFERROR(VLOOKUP($I504,'WM-AR'!$I$7:$AS$3267,12,FALSE),"")</f>
        <v/>
      </c>
      <c r="Q504" s="714" t="str">
        <f>IFERROR(VLOOKUP($I504,'WM-AR'!$I$7:$AS$3267,14,FALSE),"")</f>
        <v/>
      </c>
      <c r="R504" s="714" t="str">
        <f>IFERROR(VLOOKUP($I504,'WM-AR'!$I$7:$AS$3267,16,FALSE),"")</f>
        <v/>
      </c>
      <c r="S504" s="714" t="str">
        <f>IFERROR(VLOOKUP($I504,'WM-AR'!$I$7:$AS$3267,18,FALSE),"")</f>
        <v/>
      </c>
      <c r="T504" s="714" t="str">
        <f>IFERROR(VLOOKUP($I504,'WM-AR'!$I$7:$AS$3267,20,FALSE),"")</f>
        <v/>
      </c>
      <c r="U504" s="714" t="str">
        <f>IFERROR(VLOOKUP($I504,'WM-AR'!$I$7:$AS$3267,22,FALSE),"")</f>
        <v/>
      </c>
      <c r="V504" s="714" t="str">
        <f>IFERROR(VLOOKUP($I504,'WM-AR'!$I$7:$AS$3267,24,FALSE),"")</f>
        <v/>
      </c>
      <c r="W504" s="714" t="str">
        <f>IFERROR(VLOOKUP($I504,'WM-AR'!$I$7:$AS$3267,25,FALSE),"")</f>
        <v/>
      </c>
      <c r="X504" s="714" t="str">
        <f>IFERROR(VLOOKUP($I504,'WM-AR'!$I$7:$AS$3267,26,FALSE),"")</f>
        <v/>
      </c>
      <c r="Y504" s="714" t="str">
        <f>IFERROR(VLOOKUP($I504,'WM-AR'!$I$7:$AS$3267,27,FALSE),"")</f>
        <v/>
      </c>
      <c r="Z504" s="714" t="str">
        <f>IFERROR(VLOOKUP($I504,'WM-AR'!$I$7:$AS$3267,28,FALSE),"")</f>
        <v/>
      </c>
      <c r="AA504" s="714" t="str">
        <f>IFERROR(VLOOKUP($I504,'WM-AR'!$I$7:$AS$3267,29,FALSE),"")</f>
        <v/>
      </c>
      <c r="AB504" s="714" t="str">
        <f>IFERROR(VLOOKUP($I504,'WM-AR'!$I$7:$AS$3267,30,FALSE),"")</f>
        <v/>
      </c>
      <c r="AC504" s="714" t="str">
        <f>IFERROR(VLOOKUP($I504,'WM-AR'!$I$7:$AS$3267,31,FALSE),"")</f>
        <v/>
      </c>
      <c r="AD504" s="714" t="str">
        <f>IFERROR(VLOOKUP($I504,'WM-AR'!$I$7:$AS$3267,32,FALSE),"")</f>
        <v/>
      </c>
      <c r="AE504" s="714" t="str">
        <f>IFERROR(VLOOKUP($I504,'WM-AR'!$I$7:$AS$3267,33,FALSE),"")</f>
        <v/>
      </c>
      <c r="AF504" s="938"/>
      <c r="AG504" s="852"/>
      <c r="AH504" s="852"/>
      <c r="AI504" s="854"/>
      <c r="AJ504" s="854" t="str">
        <f t="shared" si="101"/>
        <v/>
      </c>
      <c r="AK504" s="1114"/>
      <c r="AL504" s="88" t="str">
        <f>IF(AND(ISTEXT($E504),ISTEXT($B504)),"산출기준 &gt;&gt;  "&amp;_xlfn.XLOOKUP($E504,산출기준!$D:$D,산출기준!$E:$E,"매칭실패"),"")</f>
        <v/>
      </c>
    </row>
    <row r="505" spans="2:38">
      <c r="B505" s="1111"/>
      <c r="C505" s="1166"/>
      <c r="D505" s="1166"/>
      <c r="E505" s="1166"/>
      <c r="F505" s="1166"/>
      <c r="G505" s="843"/>
      <c r="H505" s="843"/>
      <c r="I505" s="712" t="str">
        <f t="shared" si="99"/>
        <v/>
      </c>
      <c r="J505" s="714"/>
      <c r="K505" s="714" t="str">
        <f>IFERROR(VLOOKUP($I505,'WM-AR'!$I$7:$AS$3267,34,FALSE),"")</f>
        <v/>
      </c>
      <c r="L505" s="714" t="str">
        <f>IFERROR(VLOOKUP($I505,'WM-AR'!$I$7:$AS$3267,4,FALSE),"")</f>
        <v/>
      </c>
      <c r="M505" s="714" t="str">
        <f>IFERROR(VLOOKUP($I505,'WM-AR'!$I$7:$AS$3267,6,FALSE),"")</f>
        <v/>
      </c>
      <c r="N505" s="714" t="str">
        <f>IFERROR(VLOOKUP($I505,'WM-AR'!$I$7:$AS$3267,8,FALSE),"")</f>
        <v/>
      </c>
      <c r="O505" s="714" t="str">
        <f>IFERROR(VLOOKUP($I505,'WM-AR'!$I$7:$AS$3267,10,FALSE),"")</f>
        <v/>
      </c>
      <c r="P505" s="714" t="str">
        <f>IFERROR(VLOOKUP($I505,'WM-AR'!$I$7:$AS$3267,12,FALSE),"")</f>
        <v/>
      </c>
      <c r="Q505" s="714" t="str">
        <f>IFERROR(VLOOKUP($I505,'WM-AR'!$I$7:$AS$3267,14,FALSE),"")</f>
        <v/>
      </c>
      <c r="R505" s="714" t="str">
        <f>IFERROR(VLOOKUP($I505,'WM-AR'!$I$7:$AS$3267,16,FALSE),"")</f>
        <v/>
      </c>
      <c r="S505" s="714" t="str">
        <f>IFERROR(VLOOKUP($I505,'WM-AR'!$I$7:$AS$3267,18,FALSE),"")</f>
        <v/>
      </c>
      <c r="T505" s="714" t="str">
        <f>IFERROR(VLOOKUP($I505,'WM-AR'!$I$7:$AS$3267,20,FALSE),"")</f>
        <v/>
      </c>
      <c r="U505" s="714" t="str">
        <f>IFERROR(VLOOKUP($I505,'WM-AR'!$I$7:$AS$3267,22,FALSE),"")</f>
        <v/>
      </c>
      <c r="V505" s="714" t="str">
        <f>IFERROR(VLOOKUP($I505,'WM-AR'!$I$7:$AS$3267,24,FALSE),"")</f>
        <v/>
      </c>
      <c r="W505" s="714" t="str">
        <f>IFERROR(VLOOKUP($I505,'WM-AR'!$I$7:$AS$3267,25,FALSE),"")</f>
        <v/>
      </c>
      <c r="X505" s="714" t="str">
        <f>IFERROR(VLOOKUP($I505,'WM-AR'!$I$7:$AS$3267,26,FALSE),"")</f>
        <v/>
      </c>
      <c r="Y505" s="714" t="str">
        <f>IFERROR(VLOOKUP($I505,'WM-AR'!$I$7:$AS$3267,27,FALSE),"")</f>
        <v/>
      </c>
      <c r="Z505" s="714" t="str">
        <f>IFERROR(VLOOKUP($I505,'WM-AR'!$I$7:$AS$3267,28,FALSE),"")</f>
        <v/>
      </c>
      <c r="AA505" s="714" t="str">
        <f>IFERROR(VLOOKUP($I505,'WM-AR'!$I$7:$AS$3267,29,FALSE),"")</f>
        <v/>
      </c>
      <c r="AB505" s="714" t="str">
        <f>IFERROR(VLOOKUP($I505,'WM-AR'!$I$7:$AS$3267,30,FALSE),"")</f>
        <v/>
      </c>
      <c r="AC505" s="714" t="str">
        <f>IFERROR(VLOOKUP($I505,'WM-AR'!$I$7:$AS$3267,31,FALSE),"")</f>
        <v/>
      </c>
      <c r="AD505" s="714" t="str">
        <f>IFERROR(VLOOKUP($I505,'WM-AR'!$I$7:$AS$3267,32,FALSE),"")</f>
        <v/>
      </c>
      <c r="AE505" s="714" t="str">
        <f>IFERROR(VLOOKUP($I505,'WM-AR'!$I$7:$AS$3267,33,FALSE),"")</f>
        <v/>
      </c>
      <c r="AF505" s="938"/>
      <c r="AG505" s="852"/>
      <c r="AH505" s="852"/>
      <c r="AI505" s="854"/>
      <c r="AJ505" s="854" t="str">
        <f t="shared" si="101"/>
        <v/>
      </c>
      <c r="AK505" s="1114"/>
      <c r="AL505" s="88" t="str">
        <f>IF(AND(ISTEXT($E505),ISTEXT($B505)),"산출기준 &gt;&gt;  "&amp;_xlfn.XLOOKUP($E505,산출기준!$D:$D,산출기준!$E:$E,"매칭실패"),"")</f>
        <v/>
      </c>
    </row>
    <row r="506" spans="2:38">
      <c r="B506" s="1116"/>
      <c r="C506" s="1167"/>
      <c r="D506" s="1167"/>
      <c r="E506" s="1167"/>
      <c r="F506" s="1167"/>
      <c r="G506" s="1120"/>
      <c r="H506" s="1120"/>
      <c r="I506" s="1119" t="str">
        <f t="shared" si="99"/>
        <v/>
      </c>
      <c r="J506" s="1121"/>
      <c r="K506" s="1121" t="str">
        <f>IFERROR(VLOOKUP($I506,'WM-AR'!$I$7:$AS$3267,34,FALSE),"")</f>
        <v/>
      </c>
      <c r="L506" s="1121" t="str">
        <f>IFERROR(VLOOKUP($I506,'WM-AR'!$I$7:$AS$3267,4,FALSE),"")</f>
        <v/>
      </c>
      <c r="M506" s="1121" t="str">
        <f>IFERROR(VLOOKUP($I506,'WM-AR'!$I$7:$AS$3267,6,FALSE),"")</f>
        <v/>
      </c>
      <c r="N506" s="1121" t="str">
        <f>IFERROR(VLOOKUP($I506,'WM-AR'!$I$7:$AS$3267,8,FALSE),"")</f>
        <v/>
      </c>
      <c r="O506" s="1121" t="str">
        <f>IFERROR(VLOOKUP($I506,'WM-AR'!$I$7:$AS$3267,10,FALSE),"")</f>
        <v/>
      </c>
      <c r="P506" s="1121" t="str">
        <f>IFERROR(VLOOKUP($I506,'WM-AR'!$I$7:$AS$3267,12,FALSE),"")</f>
        <v/>
      </c>
      <c r="Q506" s="1121" t="str">
        <f>IFERROR(VLOOKUP($I506,'WM-AR'!$I$7:$AS$3267,14,FALSE),"")</f>
        <v/>
      </c>
      <c r="R506" s="1121" t="str">
        <f>IFERROR(VLOOKUP($I506,'WM-AR'!$I$7:$AS$3267,16,FALSE),"")</f>
        <v/>
      </c>
      <c r="S506" s="1121" t="str">
        <f>IFERROR(VLOOKUP($I506,'WM-AR'!$I$7:$AS$3267,18,FALSE),"")</f>
        <v/>
      </c>
      <c r="T506" s="1121" t="str">
        <f>IFERROR(VLOOKUP($I506,'WM-AR'!$I$7:$AS$3267,20,FALSE),"")</f>
        <v/>
      </c>
      <c r="U506" s="1121" t="str">
        <f>IFERROR(VLOOKUP($I506,'WM-AR'!$I$7:$AS$3267,22,FALSE),"")</f>
        <v/>
      </c>
      <c r="V506" s="1121" t="str">
        <f>IFERROR(VLOOKUP($I506,'WM-AR'!$I$7:$AS$3267,24,FALSE),"")</f>
        <v/>
      </c>
      <c r="W506" s="1121" t="str">
        <f>IFERROR(VLOOKUP($I506,'WM-AR'!$I$7:$AS$3267,25,FALSE),"")</f>
        <v/>
      </c>
      <c r="X506" s="1121" t="str">
        <f>IFERROR(VLOOKUP($I506,'WM-AR'!$I$7:$AS$3267,26,FALSE),"")</f>
        <v/>
      </c>
      <c r="Y506" s="1121" t="str">
        <f>IFERROR(VLOOKUP($I506,'WM-AR'!$I$7:$AS$3267,27,FALSE),"")</f>
        <v/>
      </c>
      <c r="Z506" s="1121" t="str">
        <f>IFERROR(VLOOKUP($I506,'WM-AR'!$I$7:$AS$3267,28,FALSE),"")</f>
        <v/>
      </c>
      <c r="AA506" s="1121" t="str">
        <f>IFERROR(VLOOKUP($I506,'WM-AR'!$I$7:$AS$3267,29,FALSE),"")</f>
        <v/>
      </c>
      <c r="AB506" s="1121" t="str">
        <f>IFERROR(VLOOKUP($I506,'WM-AR'!$I$7:$AS$3267,30,FALSE),"")</f>
        <v/>
      </c>
      <c r="AC506" s="1121" t="str">
        <f>IFERROR(VLOOKUP($I506,'WM-AR'!$I$7:$AS$3267,31,FALSE),"")</f>
        <v/>
      </c>
      <c r="AD506" s="1121" t="str">
        <f>IFERROR(VLOOKUP($I506,'WM-AR'!$I$7:$AS$3267,32,FALSE),"")</f>
        <v/>
      </c>
      <c r="AE506" s="1121" t="str">
        <f>IFERROR(VLOOKUP($I506,'WM-AR'!$I$7:$AS$3267,33,FALSE),"")</f>
        <v/>
      </c>
      <c r="AF506" s="1209"/>
      <c r="AG506" s="1123"/>
      <c r="AH506" s="1123"/>
      <c r="AI506" s="1124"/>
      <c r="AJ506" s="1124" t="str">
        <f t="shared" si="101"/>
        <v/>
      </c>
      <c r="AK506" s="1125"/>
      <c r="AL506" s="88" t="str">
        <f>IF(AND(ISTEXT($E506),ISTEXT($B506)),"산출기준 &gt;&gt;  "&amp;_xlfn.XLOOKUP($E506,산출기준!$D:$D,산출기준!$E:$E,"매칭실패"),"")</f>
        <v/>
      </c>
    </row>
    <row r="507" spans="2:38" s="658" customFormat="1" ht="20.100000000000001" customHeight="1">
      <c r="B507" s="1072"/>
      <c r="C507" s="639"/>
      <c r="D507" s="639"/>
      <c r="E507" s="639"/>
      <c r="F507" s="639"/>
      <c r="G507" s="639"/>
      <c r="H507" s="639"/>
      <c r="I507" s="641"/>
      <c r="J507" s="642"/>
      <c r="K507" s="642"/>
      <c r="L507" s="642"/>
      <c r="M507" s="642"/>
      <c r="N507" s="642"/>
      <c r="O507" s="642"/>
      <c r="P507" s="642"/>
      <c r="Q507" s="642"/>
      <c r="R507" s="642"/>
      <c r="S507" s="642"/>
      <c r="T507" s="642"/>
      <c r="U507" s="642"/>
      <c r="V507" s="642"/>
      <c r="W507" s="642"/>
      <c r="X507" s="642"/>
      <c r="Y507" s="642"/>
      <c r="Z507" s="642"/>
      <c r="AA507" s="642"/>
      <c r="AB507" s="642"/>
      <c r="AC507" s="642"/>
      <c r="AD507" s="642"/>
      <c r="AE507" s="642"/>
      <c r="AF507" s="637"/>
      <c r="AG507" s="643"/>
      <c r="AH507" s="643"/>
      <c r="AI507" s="644"/>
      <c r="AJ507" s="644"/>
      <c r="AK507" s="639"/>
      <c r="AL507" s="658" t="str">
        <f>IF(AND(ISTEXT($E507),ISTEXT($B507)),"산출기준 &gt;&gt;  "&amp;_xlfn.XLOOKUP($E507,산출기준!$D:$D,산출기준!$E:$E,"매칭실패"),"")</f>
        <v/>
      </c>
    </row>
    <row r="508" spans="2:38" s="658" customFormat="1" ht="20.100000000000001" customHeight="1">
      <c r="B508" s="1261"/>
      <c r="C508" s="1057" t="s">
        <v>3670</v>
      </c>
      <c r="D508" s="648"/>
      <c r="E508" s="648"/>
      <c r="F508" s="1057" t="s">
        <v>3671</v>
      </c>
      <c r="G508" s="1057"/>
      <c r="H508" s="1263"/>
      <c r="I508" s="1263"/>
      <c r="J508" s="805"/>
      <c r="K508" s="805"/>
      <c r="L508" s="806"/>
      <c r="M508" s="806"/>
      <c r="N508" s="806"/>
      <c r="O508" s="806"/>
      <c r="P508" s="806"/>
      <c r="Q508" s="806"/>
      <c r="R508" s="806"/>
      <c r="S508" s="806"/>
      <c r="T508" s="806"/>
      <c r="U508" s="806"/>
      <c r="V508" s="806"/>
      <c r="W508" s="806"/>
      <c r="X508" s="806"/>
      <c r="Y508" s="806"/>
      <c r="Z508" s="806"/>
      <c r="AA508" s="806"/>
      <c r="AB508" s="806"/>
      <c r="AC508" s="806"/>
      <c r="AD508" s="806"/>
      <c r="AE508" s="806"/>
      <c r="AF508" s="1323"/>
      <c r="AL508" s="658" t="str">
        <f>IF(AND(ISTEXT($E508),ISTEXT($B508)),"산출기준 &gt;&gt;  "&amp;_xlfn.XLOOKUP($E508,산출기준!$D:$D,산출기준!$E:$E,"매칭실패"),"")</f>
        <v/>
      </c>
    </row>
    <row r="509" spans="2:38" s="658" customFormat="1" ht="20.100000000000001" customHeight="1">
      <c r="B509" s="802"/>
      <c r="C509" s="662"/>
      <c r="D509" s="662"/>
      <c r="E509" s="662"/>
      <c r="F509" s="1338" t="s">
        <v>1071</v>
      </c>
      <c r="G509" s="662"/>
      <c r="H509" s="662"/>
      <c r="I509" s="652"/>
      <c r="J509" s="664"/>
      <c r="K509" s="664"/>
      <c r="L509" s="664"/>
      <c r="M509" s="664"/>
      <c r="N509" s="664"/>
      <c r="O509" s="664"/>
      <c r="P509" s="664"/>
      <c r="Q509" s="664"/>
      <c r="R509" s="664"/>
      <c r="S509" s="664"/>
      <c r="T509" s="664"/>
      <c r="U509" s="664"/>
      <c r="V509" s="664"/>
      <c r="W509" s="664"/>
      <c r="X509" s="664"/>
      <c r="Y509" s="664"/>
      <c r="Z509" s="664"/>
      <c r="AA509" s="664"/>
      <c r="AB509" s="664"/>
      <c r="AC509" s="664"/>
      <c r="AD509" s="664"/>
      <c r="AE509" s="664"/>
      <c r="AF509" s="660"/>
      <c r="AG509" s="665"/>
      <c r="AH509" s="665"/>
      <c r="AI509" s="666"/>
      <c r="AJ509" s="666"/>
      <c r="AK509" s="662"/>
      <c r="AL509" s="658" t="str">
        <f>IF(AND(ISTEXT($E509),ISTEXT($B509)),"산출기준 &gt;&gt;  "&amp;_xlfn.XLOOKUP($E509,산출기준!$D:$D,산출기준!$E:$E,"매칭실패"),"")</f>
        <v/>
      </c>
    </row>
    <row r="510" spans="2:38" ht="34.9" customHeight="1">
      <c r="B510" s="808" t="str" cm="1">
        <f t="array" aca="1" ref="B510" ca="1">_xlfn.IFNA(INDIRECT("Family_표준_구성도!B"&amp;MATCH(F510,INDIRECT("Family_표준_구성도!"&amp;"C:C"),0)),"")</f>
        <v>6.2.9.1.1</v>
      </c>
      <c r="C510" s="668" t="s">
        <v>1903</v>
      </c>
      <c r="D510" s="809"/>
      <c r="E510" s="668" t="s">
        <v>2006</v>
      </c>
      <c r="F510" s="1079" t="s">
        <v>1073</v>
      </c>
      <c r="G510" s="1079"/>
      <c r="H510" s="1079"/>
      <c r="I510" s="674" t="str">
        <f t="shared" ref="I510:I520" si="102">LEFT(H510,14)</f>
        <v/>
      </c>
      <c r="J510" s="674"/>
      <c r="K510" s="674"/>
      <c r="L510" s="674"/>
      <c r="M510" s="674"/>
      <c r="N510" s="675"/>
      <c r="O510" s="676"/>
      <c r="P510" s="677"/>
      <c r="Q510" s="677"/>
      <c r="R510" s="677"/>
      <c r="S510" s="677"/>
      <c r="T510" s="677"/>
      <c r="U510" s="677"/>
      <c r="V510" s="678"/>
      <c r="W510" s="679"/>
      <c r="X510" s="679"/>
      <c r="Y510" s="679"/>
      <c r="Z510" s="679"/>
      <c r="AA510" s="679"/>
      <c r="AB510" s="679"/>
      <c r="AC510" s="679"/>
      <c r="AD510" s="679"/>
      <c r="AE510" s="679"/>
      <c r="AF510" s="1312" t="s">
        <v>3544</v>
      </c>
      <c r="AG510" s="682"/>
      <c r="AH510" s="682"/>
      <c r="AI510" s="682"/>
      <c r="AJ510" s="682"/>
      <c r="AK510" s="903"/>
      <c r="AL510" s="88" t="str">
        <f ca="1">IF(AND(ISTEXT($E510),ISTEXT($B510)),"산출기준 &gt;&gt;  "&amp;_xlfn.XLOOKUP($E510,산출기준!$D:$D,산출기준!$E:$E,"매칭실패"),"")</f>
        <v>산출기준 &gt;&gt;  [Steel Beam]</v>
      </c>
    </row>
    <row r="511" spans="2:38" ht="49.9" customHeight="1" outlineLevel="1">
      <c r="B511" s="758"/>
      <c r="C511" s="759"/>
      <c r="D511" s="759"/>
      <c r="E511" s="759"/>
      <c r="F511" s="1080" t="s">
        <v>3488</v>
      </c>
      <c r="G511" s="759" t="str">
        <f t="shared" ref="G511:G514" si="103">IF(IF(N511=0,"",N511)&amp;" | "&amp;IF(O511=0,"",O511)&amp;" | "&amp;IF(Q511=0,"",Q511)&amp;" | "&amp;IF(R511=0,"",R511)=" |  |  | ","",IF(N511=0,"",N511)&amp;" | "&amp;IF(O511=0,"",O511)&amp;" | "&amp;IF(Q511=0,"",Q511)&amp;" | "&amp;IF(R511=0,"",R511))</f>
        <v xml:space="preserve">Heavy Steel - Standard |  |  | </v>
      </c>
      <c r="H511" s="816" t="s">
        <v>3507</v>
      </c>
      <c r="I511" s="765" t="str">
        <f t="shared" si="102"/>
        <v>S01AA072-00001</v>
      </c>
      <c r="J511" s="766"/>
      <c r="K511" s="766" t="str">
        <f>IFERROR(VLOOKUP($I511,'WM-AR'!$I$7:$AS$3267,34,FALSE),"")</f>
        <v>TON</v>
      </c>
      <c r="L511" s="766" t="str">
        <f>IFERROR(VLOOKUP($I511,'WM-AR'!$I$7:$AS$3267,4,FALSE),"")</f>
        <v>Main Steel Structure Fabrication Work</v>
      </c>
      <c r="M511" s="766" t="str">
        <f>IFERROR(VLOOKUP($I511,'WM-AR'!$I$7:$AS$3267,6,FALSE),"")</f>
        <v>Shelter/Building</v>
      </c>
      <c r="N511" s="766" t="str">
        <f>IFERROR(VLOOKUP($I511,'WM-AR'!$I$7:$AS$3267,8,FALSE),"")</f>
        <v>Heavy Steel - Standard</v>
      </c>
      <c r="O511" s="766">
        <f>IFERROR(VLOOKUP($I511,'WM-AR'!$I$7:$AS$3267,10,FALSE),"")</f>
        <v>0</v>
      </c>
      <c r="P511" s="766">
        <f>IFERROR(VLOOKUP($I511,'WM-AR'!$I$7:$AS$3267,12,FALSE),"")</f>
        <v>0</v>
      </c>
      <c r="Q511" s="766" t="str">
        <f>IFERROR(VLOOKUP($I511,'WM-AR'!$I$7:$AS$3267,14,FALSE),"")</f>
        <v/>
      </c>
      <c r="R511" s="766" t="str">
        <f>IFERROR(VLOOKUP($I511,'WM-AR'!$I$7:$AS$3267,16,FALSE),"")</f>
        <v/>
      </c>
      <c r="S511" s="766" t="str">
        <f>IFERROR(VLOOKUP($I511,'WM-AR'!$I$7:$AS$3267,18,FALSE),"")</f>
        <v/>
      </c>
      <c r="T511" s="766" t="str">
        <f>IFERROR(VLOOKUP($I511,'WM-AR'!$I$7:$AS$3267,20,FALSE),"")</f>
        <v/>
      </c>
      <c r="U511" s="766" t="str">
        <f>IFERROR(VLOOKUP($I511,'WM-AR'!$I$7:$AS$3267,22,FALSE),"")</f>
        <v/>
      </c>
      <c r="V511" s="766" t="str">
        <f>IFERROR(VLOOKUP($I511,'WM-AR'!$I$7:$AS$3267,24,FALSE),"")</f>
        <v/>
      </c>
      <c r="W511" s="766">
        <f>IFERROR(VLOOKUP($I511,'WM-AR'!$I$7:$AS$3267,25,FALSE),"")</f>
        <v>0</v>
      </c>
      <c r="X511" s="766">
        <f>IFERROR(VLOOKUP($I511,'WM-AR'!$I$7:$AS$3267,26,FALSE),"")</f>
        <v>0</v>
      </c>
      <c r="Y511" s="766">
        <f>IFERROR(VLOOKUP($I511,'WM-AR'!$I$7:$AS$3267,27,FALSE),"")</f>
        <v>0</v>
      </c>
      <c r="Z511" s="766">
        <f>IFERROR(VLOOKUP($I511,'WM-AR'!$I$7:$AS$3267,28,FALSE),"")</f>
        <v>0</v>
      </c>
      <c r="AA511" s="766" t="str">
        <f>IFERROR(VLOOKUP($I511,'WM-AR'!$I$7:$AS$3267,29,FALSE),"")</f>
        <v>Material: (   )</v>
      </c>
      <c r="AB511" s="766">
        <f>IFERROR(VLOOKUP($I511,'WM-AR'!$I$7:$AS$3267,30,FALSE),"")</f>
        <v>0</v>
      </c>
      <c r="AC511" s="766">
        <f>IFERROR(VLOOKUP($I511,'WM-AR'!$I$7:$AS$3267,31,FALSE),"")</f>
        <v>0</v>
      </c>
      <c r="AD511" s="766">
        <f>IFERROR(VLOOKUP($I511,'WM-AR'!$I$7:$AS$3267,32,FALSE),"")</f>
        <v>0</v>
      </c>
      <c r="AE511" s="766" t="str">
        <f>IFERROR(VLOOKUP($I511,'WM-AR'!$I$7:$AS$3267,33,FALSE),"")</f>
        <v>Weight≥(90)KG/M</v>
      </c>
      <c r="AF511" s="1313" t="str">
        <f>_xlfn.CONCAT("- Material: ( ",AF510," )",CHAR(10),"- Weight≥( ",$H$55," )")</f>
        <v>- Material: ( KSD3502 )
- Weight≥( 90 )</v>
      </c>
      <c r="AG511" s="1134" t="s">
        <v>3586</v>
      </c>
      <c r="AH511" s="1134" t="s">
        <v>3586</v>
      </c>
      <c r="AI511" s="1340"/>
      <c r="AJ511" s="1340" t="str">
        <f t="shared" ref="AJ511:AJ520" si="104">K511</f>
        <v>TON</v>
      </c>
      <c r="AK511" s="905"/>
      <c r="AL511" s="88" t="str">
        <f>IF(AND(ISTEXT($E511),ISTEXT($B511)),"산출기준 &gt;&gt;  "&amp;_xlfn.XLOOKUP($E511,산출기준!$D:$D,산출기준!$E:$E,"매칭실패"),"")</f>
        <v/>
      </c>
    </row>
    <row r="512" spans="2:38" ht="49.9" customHeight="1" outlineLevel="1">
      <c r="B512" s="772"/>
      <c r="C512" s="773"/>
      <c r="D512" s="773"/>
      <c r="E512" s="773"/>
      <c r="F512" s="1083" t="s">
        <v>3492</v>
      </c>
      <c r="G512" s="759" t="str">
        <f t="shared" si="103"/>
        <v xml:space="preserve">Heavy Steel |  |  | </v>
      </c>
      <c r="H512" s="816" t="s">
        <v>3519</v>
      </c>
      <c r="I512" s="765" t="str">
        <f t="shared" si="102"/>
        <v>S03AA082-00001</v>
      </c>
      <c r="J512" s="766"/>
      <c r="K512" s="766" t="str">
        <f>IFERROR(VLOOKUP($I512,'WM-AR'!$I$7:$AS$3267,34,FALSE),"")</f>
        <v>TON</v>
      </c>
      <c r="L512" s="766" t="str">
        <f>IFERROR(VLOOKUP($I512,'WM-AR'!$I$7:$AS$3267,4,FALSE),"")</f>
        <v>Main Steel Structure Erection Work</v>
      </c>
      <c r="M512" s="766" t="str">
        <f>IFERROR(VLOOKUP($I512,'WM-AR'!$I$7:$AS$3267,6,FALSE),"")</f>
        <v>Shelter/Building</v>
      </c>
      <c r="N512" s="766" t="str">
        <f>IFERROR(VLOOKUP($I512,'WM-AR'!$I$7:$AS$3267,8,FALSE),"")</f>
        <v>Heavy Steel</v>
      </c>
      <c r="O512" s="766">
        <f>IFERROR(VLOOKUP($I512,'WM-AR'!$I$7:$AS$3267,10,FALSE),"")</f>
        <v>0</v>
      </c>
      <c r="P512" s="766">
        <f>IFERROR(VLOOKUP($I512,'WM-AR'!$I$7:$AS$3267,12,FALSE),"")</f>
        <v>0</v>
      </c>
      <c r="Q512" s="766" t="str">
        <f>IFERROR(VLOOKUP($I512,'WM-AR'!$I$7:$AS$3267,14,FALSE),"")</f>
        <v/>
      </c>
      <c r="R512" s="766" t="str">
        <f>IFERROR(VLOOKUP($I512,'WM-AR'!$I$7:$AS$3267,16,FALSE),"")</f>
        <v/>
      </c>
      <c r="S512" s="766" t="str">
        <f>IFERROR(VLOOKUP($I512,'WM-AR'!$I$7:$AS$3267,18,FALSE),"")</f>
        <v/>
      </c>
      <c r="T512" s="766" t="str">
        <f>IFERROR(VLOOKUP($I512,'WM-AR'!$I$7:$AS$3267,20,FALSE),"")</f>
        <v/>
      </c>
      <c r="U512" s="766" t="str">
        <f>IFERROR(VLOOKUP($I512,'WM-AR'!$I$7:$AS$3267,22,FALSE),"")</f>
        <v/>
      </c>
      <c r="V512" s="766" t="str">
        <f>IFERROR(VLOOKUP($I512,'WM-AR'!$I$7:$AS$3267,24,FALSE),"")</f>
        <v/>
      </c>
      <c r="W512" s="766">
        <f>IFERROR(VLOOKUP($I512,'WM-AR'!$I$7:$AS$3267,25,FALSE),"")</f>
        <v>0</v>
      </c>
      <c r="X512" s="766">
        <f>IFERROR(VLOOKUP($I512,'WM-AR'!$I$7:$AS$3267,26,FALSE),"")</f>
        <v>0</v>
      </c>
      <c r="Y512" s="766">
        <f>IFERROR(VLOOKUP($I512,'WM-AR'!$I$7:$AS$3267,27,FALSE),"")</f>
        <v>0</v>
      </c>
      <c r="Z512" s="766">
        <f>IFERROR(VLOOKUP($I512,'WM-AR'!$I$7:$AS$3267,28,FALSE),"")</f>
        <v>0</v>
      </c>
      <c r="AA512" s="766" t="str">
        <f>IFERROR(VLOOKUP($I512,'WM-AR'!$I$7:$AS$3267,29,FALSE),"")</f>
        <v>Material: (   )</v>
      </c>
      <c r="AB512" s="766">
        <f>IFERROR(VLOOKUP($I512,'WM-AR'!$I$7:$AS$3267,30,FALSE),"")</f>
        <v>0</v>
      </c>
      <c r="AC512" s="766">
        <f>IFERROR(VLOOKUP($I512,'WM-AR'!$I$7:$AS$3267,31,FALSE),"")</f>
        <v>0</v>
      </c>
      <c r="AD512" s="766">
        <f>IFERROR(VLOOKUP($I512,'WM-AR'!$I$7:$AS$3267,32,FALSE),"")</f>
        <v>0</v>
      </c>
      <c r="AE512" s="766">
        <f>IFERROR(VLOOKUP($I512,'WM-AR'!$I$7:$AS$3267,33,FALSE),"")</f>
        <v>0</v>
      </c>
      <c r="AF512" s="1313" t="str">
        <f>_xlfn.CONCAT("- Material: ( ",AF510," )")</f>
        <v>- Material: ( KSD3502 )</v>
      </c>
      <c r="AG512" s="1314" t="s">
        <v>3587</v>
      </c>
      <c r="AH512" s="1314" t="s">
        <v>3587</v>
      </c>
      <c r="AI512" s="1340"/>
      <c r="AJ512" s="1340" t="str">
        <f t="shared" si="104"/>
        <v>TON</v>
      </c>
      <c r="AK512" s="1267"/>
      <c r="AL512" s="88" t="str">
        <f>IF(AND(ISTEXT($E512),ISTEXT($B512)),"산출기준 &gt;&gt;  "&amp;_xlfn.XLOOKUP($E512,산출기준!$D:$D,산출기준!$E:$E,"매칭실패"),"")</f>
        <v/>
      </c>
    </row>
    <row r="513" spans="2:38" ht="49.9" customHeight="1" outlineLevel="1">
      <c r="B513" s="758"/>
      <c r="C513" s="759"/>
      <c r="D513" s="759"/>
      <c r="E513" s="759"/>
      <c r="F513" s="1315" t="s">
        <v>1976</v>
      </c>
      <c r="G513" s="759" t="str">
        <f>IF(IF(N513=0,"",N513)&amp;" | "&amp;IF(O513=0,"",O513)&amp;" | "&amp;IF(Q513=0,"",Q513)&amp;" | "&amp;IF(R513=0,"",R513)=" |  |  | ","",IF(N513=0,"",N513)&amp;" | "&amp;IF(O513=0,"",O513)&amp;" | "&amp;IF(Q513=0,"",Q513)&amp;" | "&amp;IF(R513=0,"",R513))</f>
        <v xml:space="preserve">Plates - Gusset, Stiffener, ETC |  |  | </v>
      </c>
      <c r="H513" s="1153" t="s">
        <v>3495</v>
      </c>
      <c r="I513" s="765" t="str">
        <f>LEFT(H513,14)</f>
        <v>S01AA009-00001</v>
      </c>
      <c r="J513" s="766"/>
      <c r="K513" s="766" t="s">
        <v>3496</v>
      </c>
      <c r="L513" s="766" t="s">
        <v>3497</v>
      </c>
      <c r="M513" s="766" t="s">
        <v>3498</v>
      </c>
      <c r="N513" s="766" t="s">
        <v>3499</v>
      </c>
      <c r="O513" s="766">
        <v>0</v>
      </c>
      <c r="P513" s="766">
        <v>0</v>
      </c>
      <c r="Q513" s="766">
        <v>0</v>
      </c>
      <c r="R513" s="766">
        <v>0</v>
      </c>
      <c r="S513" s="766">
        <v>0</v>
      </c>
      <c r="T513" s="766">
        <v>0</v>
      </c>
      <c r="U513" s="766">
        <v>0</v>
      </c>
      <c r="V513" s="766">
        <v>0</v>
      </c>
      <c r="W513" s="766">
        <v>0</v>
      </c>
      <c r="X513" s="766">
        <v>0</v>
      </c>
      <c r="Y513" s="766">
        <v>0</v>
      </c>
      <c r="Z513" s="766">
        <v>0</v>
      </c>
      <c r="AA513" s="766" t="s">
        <v>3500</v>
      </c>
      <c r="AB513" s="766">
        <v>0</v>
      </c>
      <c r="AC513" s="766">
        <v>0</v>
      </c>
      <c r="AD513" s="766">
        <v>0</v>
      </c>
      <c r="AE513" s="766">
        <v>0</v>
      </c>
      <c r="AF513" s="817"/>
      <c r="AG513" s="1314" t="s">
        <v>3588</v>
      </c>
      <c r="AH513" s="1314" t="s">
        <v>3588</v>
      </c>
      <c r="AI513" s="769"/>
      <c r="AJ513" s="769" t="str">
        <f>K513</f>
        <v>TON</v>
      </c>
      <c r="AK513" s="1341"/>
      <c r="AL513" s="88" t="s">
        <v>2965</v>
      </c>
    </row>
    <row r="514" spans="2:38" ht="49.9" customHeight="1" outlineLevel="1">
      <c r="B514" s="772"/>
      <c r="C514" s="773"/>
      <c r="D514" s="773"/>
      <c r="E514" s="773"/>
      <c r="F514" s="1083" t="s">
        <v>3502</v>
      </c>
      <c r="G514" s="759" t="str">
        <f t="shared" si="103"/>
        <v xml:space="preserve">for Non-Fireproofed Steel Surface |  |  | </v>
      </c>
      <c r="H514" s="816" t="s">
        <v>3503</v>
      </c>
      <c r="I514" s="765" t="str">
        <f t="shared" si="102"/>
        <v>S41AA051-00001</v>
      </c>
      <c r="J514" s="766"/>
      <c r="K514" s="766" t="str">
        <f>IFERROR(VLOOKUP($I514,'WM-AR'!$I$7:$AS$3267,34,FALSE),"")</f>
        <v>M2</v>
      </c>
      <c r="L514" s="766" t="str">
        <f>IFERROR(VLOOKUP($I514,'WM-AR'!$I$7:$AS$3267,4,FALSE),"")</f>
        <v>Steel Structure Paint Work</v>
      </c>
      <c r="M514" s="766" t="str">
        <f>IFERROR(VLOOKUP($I514,'WM-AR'!$I$7:$AS$3267,6,FALSE),"")</f>
        <v>Shelter/Building</v>
      </c>
      <c r="N514" s="766" t="str">
        <f>IFERROR(VLOOKUP($I514,'WM-AR'!$I$7:$AS$3267,8,FALSE),"")</f>
        <v>for Non-Fireproofed Steel Surface</v>
      </c>
      <c r="O514" s="766">
        <f>IFERROR(VLOOKUP($I514,'WM-AR'!$I$7:$AS$3267,10,FALSE),"")</f>
        <v>0</v>
      </c>
      <c r="P514" s="766">
        <f>IFERROR(VLOOKUP($I514,'WM-AR'!$I$7:$AS$3267,12,FALSE),"")</f>
        <v>0</v>
      </c>
      <c r="Q514" s="766" t="str">
        <f>IFERROR(VLOOKUP($I514,'WM-AR'!$I$7:$AS$3267,14,FALSE),"")</f>
        <v/>
      </c>
      <c r="R514" s="766" t="str">
        <f>IFERROR(VLOOKUP($I514,'WM-AR'!$I$7:$AS$3267,16,FALSE),"")</f>
        <v/>
      </c>
      <c r="S514" s="766" t="str">
        <f>IFERROR(VLOOKUP($I514,'WM-AR'!$I$7:$AS$3267,18,FALSE),"")</f>
        <v/>
      </c>
      <c r="T514" s="766" t="str">
        <f>IFERROR(VLOOKUP($I514,'WM-AR'!$I$7:$AS$3267,20,FALSE),"")</f>
        <v/>
      </c>
      <c r="U514" s="766" t="str">
        <f>IFERROR(VLOOKUP($I514,'WM-AR'!$I$7:$AS$3267,22,FALSE),"")</f>
        <v/>
      </c>
      <c r="V514" s="766" t="str">
        <f>IFERROR(VLOOKUP($I514,'WM-AR'!$I$7:$AS$3267,24,FALSE),"")</f>
        <v/>
      </c>
      <c r="W514" s="766">
        <f>IFERROR(VLOOKUP($I514,'WM-AR'!$I$7:$AS$3267,25,FALSE),"")</f>
        <v>0</v>
      </c>
      <c r="X514" s="766">
        <f>IFERROR(VLOOKUP($I514,'WM-AR'!$I$7:$AS$3267,26,FALSE),"")</f>
        <v>0</v>
      </c>
      <c r="Y514" s="766">
        <f>IFERROR(VLOOKUP($I514,'WM-AR'!$I$7:$AS$3267,27,FALSE),"")</f>
        <v>0</v>
      </c>
      <c r="Z514" s="766">
        <f>IFERROR(VLOOKUP($I514,'WM-AR'!$I$7:$AS$3267,28,FALSE),"")</f>
        <v>0</v>
      </c>
      <c r="AA514" s="766" t="str">
        <f>IFERROR(VLOOKUP($I514,'WM-AR'!$I$7:$AS$3267,29,FALSE),"")</f>
        <v>Material: (   )</v>
      </c>
      <c r="AB514" s="766">
        <f>IFERROR(VLOOKUP($I514,'WM-AR'!$I$7:$AS$3267,30,FALSE),"")</f>
        <v>0</v>
      </c>
      <c r="AC514" s="766">
        <f>IFERROR(VLOOKUP($I514,'WM-AR'!$I$7:$AS$3267,31,FALSE),"")</f>
        <v>0</v>
      </c>
      <c r="AD514" s="766">
        <f>IFERROR(VLOOKUP($I514,'WM-AR'!$I$7:$AS$3267,32,FALSE),"")</f>
        <v>0</v>
      </c>
      <c r="AE514" s="766">
        <f>IFERROR(VLOOKUP($I514,'WM-AR'!$I$7:$AS$3267,33,FALSE),"")</f>
        <v>0</v>
      </c>
      <c r="AF514" s="767"/>
      <c r="AG514" s="1342" t="s">
        <v>3589</v>
      </c>
      <c r="AH514" s="1342" t="s">
        <v>3589</v>
      </c>
      <c r="AI514" s="1340"/>
      <c r="AJ514" s="1340" t="str">
        <f t="shared" si="104"/>
        <v>M2</v>
      </c>
      <c r="AK514" s="1267"/>
      <c r="AL514" s="88" t="str">
        <f>IF(AND(ISTEXT($E514),ISTEXT($B514)),"산출기준 &gt;&gt;  "&amp;_xlfn.XLOOKUP($E514,산출기준!$D:$D,산출기준!$E:$E,"매칭실패"),"")</f>
        <v/>
      </c>
    </row>
    <row r="515" spans="2:38">
      <c r="B515" s="1111"/>
      <c r="C515" s="1166"/>
      <c r="D515" s="1166"/>
      <c r="E515" s="1166"/>
      <c r="F515" s="1166"/>
      <c r="G515" s="843" t="s">
        <v>3672</v>
      </c>
      <c r="H515" s="843"/>
      <c r="I515" s="712" t="str">
        <f t="shared" si="102"/>
        <v/>
      </c>
      <c r="J515" s="714"/>
      <c r="K515" s="714" t="str">
        <f>IFERROR(VLOOKUP($I515,'WM-AR'!$I$7:$AS$3267,34,FALSE),"")</f>
        <v/>
      </c>
      <c r="L515" s="714" t="str">
        <f>IFERROR(VLOOKUP($I515,'WM-AR'!$I$7:$AS$3267,4,FALSE),"")</f>
        <v/>
      </c>
      <c r="M515" s="714" t="str">
        <f>IFERROR(VLOOKUP($I515,'WM-AR'!$I$7:$AS$3267,6,FALSE),"")</f>
        <v/>
      </c>
      <c r="N515" s="714" t="str">
        <f>IFERROR(VLOOKUP($I515,'WM-AR'!$I$7:$AS$3267,8,FALSE),"")</f>
        <v/>
      </c>
      <c r="O515" s="714" t="str">
        <f>IFERROR(VLOOKUP($I515,'WM-AR'!$I$7:$AS$3267,10,FALSE),"")</f>
        <v/>
      </c>
      <c r="P515" s="714" t="str">
        <f>IFERROR(VLOOKUP($I515,'WM-AR'!$I$7:$AS$3267,12,FALSE),"")</f>
        <v/>
      </c>
      <c r="Q515" s="714" t="str">
        <f>IFERROR(VLOOKUP($I515,'WM-AR'!$I$7:$AS$3267,14,FALSE),"")</f>
        <v/>
      </c>
      <c r="R515" s="714" t="str">
        <f>IFERROR(VLOOKUP($I515,'WM-AR'!$I$7:$AS$3267,16,FALSE),"")</f>
        <v/>
      </c>
      <c r="S515" s="714" t="str">
        <f>IFERROR(VLOOKUP($I515,'WM-AR'!$I$7:$AS$3267,18,FALSE),"")</f>
        <v/>
      </c>
      <c r="T515" s="714" t="str">
        <f>IFERROR(VLOOKUP($I515,'WM-AR'!$I$7:$AS$3267,20,FALSE),"")</f>
        <v/>
      </c>
      <c r="U515" s="714" t="str">
        <f>IFERROR(VLOOKUP($I515,'WM-AR'!$I$7:$AS$3267,22,FALSE),"")</f>
        <v/>
      </c>
      <c r="V515" s="714" t="str">
        <f>IFERROR(VLOOKUP($I515,'WM-AR'!$I$7:$AS$3267,24,FALSE),"")</f>
        <v/>
      </c>
      <c r="W515" s="714" t="str">
        <f>IFERROR(VLOOKUP($I515,'WM-AR'!$I$7:$AS$3267,25,FALSE),"")</f>
        <v/>
      </c>
      <c r="X515" s="714" t="str">
        <f>IFERROR(VLOOKUP($I515,'WM-AR'!$I$7:$AS$3267,26,FALSE),"")</f>
        <v/>
      </c>
      <c r="Y515" s="714" t="str">
        <f>IFERROR(VLOOKUP($I515,'WM-AR'!$I$7:$AS$3267,27,FALSE),"")</f>
        <v/>
      </c>
      <c r="Z515" s="714" t="str">
        <f>IFERROR(VLOOKUP($I515,'WM-AR'!$I$7:$AS$3267,28,FALSE),"")</f>
        <v/>
      </c>
      <c r="AA515" s="714" t="str">
        <f>IFERROR(VLOOKUP($I515,'WM-AR'!$I$7:$AS$3267,29,FALSE),"")</f>
        <v/>
      </c>
      <c r="AB515" s="714" t="str">
        <f>IFERROR(VLOOKUP($I515,'WM-AR'!$I$7:$AS$3267,30,FALSE),"")</f>
        <v/>
      </c>
      <c r="AC515" s="714" t="str">
        <f>IFERROR(VLOOKUP($I515,'WM-AR'!$I$7:$AS$3267,31,FALSE),"")</f>
        <v/>
      </c>
      <c r="AD515" s="714" t="str">
        <f>IFERROR(VLOOKUP($I515,'WM-AR'!$I$7:$AS$3267,32,FALSE),"")</f>
        <v/>
      </c>
      <c r="AE515" s="714" t="str">
        <f>IFERROR(VLOOKUP($I515,'WM-AR'!$I$7:$AS$3267,33,FALSE),"")</f>
        <v/>
      </c>
      <c r="AF515" s="1190"/>
      <c r="AG515" s="1254"/>
      <c r="AH515" s="1254"/>
      <c r="AI515" s="854"/>
      <c r="AJ515" s="854" t="str">
        <f t="shared" si="104"/>
        <v/>
      </c>
      <c r="AK515" s="1114"/>
      <c r="AL515" s="88" t="str">
        <f>IF(AND(ISTEXT($E515),ISTEXT($B515)),"산출기준 &gt;&gt;  "&amp;_xlfn.XLOOKUP($E515,산출기준!$D:$D,산출기준!$E:$E,"매칭실패"),"")</f>
        <v/>
      </c>
    </row>
    <row r="516" spans="2:38">
      <c r="B516" s="1111"/>
      <c r="C516" s="1166"/>
      <c r="D516" s="1166"/>
      <c r="E516" s="1166"/>
      <c r="F516" s="1166"/>
      <c r="G516" s="843" t="s">
        <v>3673</v>
      </c>
      <c r="H516" s="843"/>
      <c r="I516" s="712" t="str">
        <f t="shared" si="102"/>
        <v/>
      </c>
      <c r="J516" s="714"/>
      <c r="K516" s="714" t="str">
        <f>IFERROR(VLOOKUP($I516,'WM-AR'!$I$7:$AS$3267,34,FALSE),"")</f>
        <v/>
      </c>
      <c r="L516" s="714" t="str">
        <f>IFERROR(VLOOKUP($I516,'WM-AR'!$I$7:$AS$3267,4,FALSE),"")</f>
        <v/>
      </c>
      <c r="M516" s="714" t="str">
        <f>IFERROR(VLOOKUP($I516,'WM-AR'!$I$7:$AS$3267,6,FALSE),"")</f>
        <v/>
      </c>
      <c r="N516" s="714" t="str">
        <f>IFERROR(VLOOKUP($I516,'WM-AR'!$I$7:$AS$3267,8,FALSE),"")</f>
        <v/>
      </c>
      <c r="O516" s="714" t="str">
        <f>IFERROR(VLOOKUP($I516,'WM-AR'!$I$7:$AS$3267,10,FALSE),"")</f>
        <v/>
      </c>
      <c r="P516" s="714" t="str">
        <f>IFERROR(VLOOKUP($I516,'WM-AR'!$I$7:$AS$3267,12,FALSE),"")</f>
        <v/>
      </c>
      <c r="Q516" s="714" t="str">
        <f>IFERROR(VLOOKUP($I516,'WM-AR'!$I$7:$AS$3267,14,FALSE),"")</f>
        <v/>
      </c>
      <c r="R516" s="714" t="str">
        <f>IFERROR(VLOOKUP($I516,'WM-AR'!$I$7:$AS$3267,16,FALSE),"")</f>
        <v/>
      </c>
      <c r="S516" s="714" t="str">
        <f>IFERROR(VLOOKUP($I516,'WM-AR'!$I$7:$AS$3267,18,FALSE),"")</f>
        <v/>
      </c>
      <c r="T516" s="714" t="str">
        <f>IFERROR(VLOOKUP($I516,'WM-AR'!$I$7:$AS$3267,20,FALSE),"")</f>
        <v/>
      </c>
      <c r="U516" s="714" t="str">
        <f>IFERROR(VLOOKUP($I516,'WM-AR'!$I$7:$AS$3267,22,FALSE),"")</f>
        <v/>
      </c>
      <c r="V516" s="714" t="str">
        <f>IFERROR(VLOOKUP($I516,'WM-AR'!$I$7:$AS$3267,24,FALSE),"")</f>
        <v/>
      </c>
      <c r="W516" s="714" t="str">
        <f>IFERROR(VLOOKUP($I516,'WM-AR'!$I$7:$AS$3267,25,FALSE),"")</f>
        <v/>
      </c>
      <c r="X516" s="714" t="str">
        <f>IFERROR(VLOOKUP($I516,'WM-AR'!$I$7:$AS$3267,26,FALSE),"")</f>
        <v/>
      </c>
      <c r="Y516" s="714" t="str">
        <f>IFERROR(VLOOKUP($I516,'WM-AR'!$I$7:$AS$3267,27,FALSE),"")</f>
        <v/>
      </c>
      <c r="Z516" s="714" t="str">
        <f>IFERROR(VLOOKUP($I516,'WM-AR'!$I$7:$AS$3267,28,FALSE),"")</f>
        <v/>
      </c>
      <c r="AA516" s="714" t="str">
        <f>IFERROR(VLOOKUP($I516,'WM-AR'!$I$7:$AS$3267,29,FALSE),"")</f>
        <v/>
      </c>
      <c r="AB516" s="714" t="str">
        <f>IFERROR(VLOOKUP($I516,'WM-AR'!$I$7:$AS$3267,30,FALSE),"")</f>
        <v/>
      </c>
      <c r="AC516" s="714" t="str">
        <f>IFERROR(VLOOKUP($I516,'WM-AR'!$I$7:$AS$3267,31,FALSE),"")</f>
        <v/>
      </c>
      <c r="AD516" s="714" t="str">
        <f>IFERROR(VLOOKUP($I516,'WM-AR'!$I$7:$AS$3267,32,FALSE),"")</f>
        <v/>
      </c>
      <c r="AE516" s="714" t="str">
        <f>IFERROR(VLOOKUP($I516,'WM-AR'!$I$7:$AS$3267,33,FALSE),"")</f>
        <v/>
      </c>
      <c r="AF516" s="938"/>
      <c r="AG516" s="852"/>
      <c r="AH516" s="852"/>
      <c r="AI516" s="854"/>
      <c r="AJ516" s="854" t="str">
        <f t="shared" si="104"/>
        <v/>
      </c>
      <c r="AK516" s="1114"/>
      <c r="AL516" s="88" t="str">
        <f>IF(AND(ISTEXT($E516),ISTEXT($B516)),"산출기준 &gt;&gt;  "&amp;_xlfn.XLOOKUP($E516,산출기준!$D:$D,산출기준!$E:$E,"매칭실패"),"")</f>
        <v/>
      </c>
    </row>
    <row r="517" spans="2:38">
      <c r="B517" s="1111"/>
      <c r="C517" s="1166"/>
      <c r="D517" s="1166"/>
      <c r="E517" s="1166"/>
      <c r="F517" s="1166"/>
      <c r="G517" s="843" t="s">
        <v>3674</v>
      </c>
      <c r="H517" s="843"/>
      <c r="I517" s="712" t="str">
        <f t="shared" si="102"/>
        <v/>
      </c>
      <c r="J517" s="714"/>
      <c r="K517" s="714" t="str">
        <f>IFERROR(VLOOKUP($I517,'WM-AR'!$I$7:$AS$3267,34,FALSE),"")</f>
        <v/>
      </c>
      <c r="L517" s="714" t="str">
        <f>IFERROR(VLOOKUP($I517,'WM-AR'!$I$7:$AS$3267,4,FALSE),"")</f>
        <v/>
      </c>
      <c r="M517" s="714" t="str">
        <f>IFERROR(VLOOKUP($I517,'WM-AR'!$I$7:$AS$3267,6,FALSE),"")</f>
        <v/>
      </c>
      <c r="N517" s="714" t="str">
        <f>IFERROR(VLOOKUP($I517,'WM-AR'!$I$7:$AS$3267,8,FALSE),"")</f>
        <v/>
      </c>
      <c r="O517" s="714" t="str">
        <f>IFERROR(VLOOKUP($I517,'WM-AR'!$I$7:$AS$3267,10,FALSE),"")</f>
        <v/>
      </c>
      <c r="P517" s="714" t="str">
        <f>IFERROR(VLOOKUP($I517,'WM-AR'!$I$7:$AS$3267,12,FALSE),"")</f>
        <v/>
      </c>
      <c r="Q517" s="714" t="str">
        <f>IFERROR(VLOOKUP($I517,'WM-AR'!$I$7:$AS$3267,14,FALSE),"")</f>
        <v/>
      </c>
      <c r="R517" s="714" t="str">
        <f>IFERROR(VLOOKUP($I517,'WM-AR'!$I$7:$AS$3267,16,FALSE),"")</f>
        <v/>
      </c>
      <c r="S517" s="714" t="str">
        <f>IFERROR(VLOOKUP($I517,'WM-AR'!$I$7:$AS$3267,18,FALSE),"")</f>
        <v/>
      </c>
      <c r="T517" s="714" t="str">
        <f>IFERROR(VLOOKUP($I517,'WM-AR'!$I$7:$AS$3267,20,FALSE),"")</f>
        <v/>
      </c>
      <c r="U517" s="714" t="str">
        <f>IFERROR(VLOOKUP($I517,'WM-AR'!$I$7:$AS$3267,22,FALSE),"")</f>
        <v/>
      </c>
      <c r="V517" s="714" t="str">
        <f>IFERROR(VLOOKUP($I517,'WM-AR'!$I$7:$AS$3267,24,FALSE),"")</f>
        <v/>
      </c>
      <c r="W517" s="714" t="str">
        <f>IFERROR(VLOOKUP($I517,'WM-AR'!$I$7:$AS$3267,25,FALSE),"")</f>
        <v/>
      </c>
      <c r="X517" s="714" t="str">
        <f>IFERROR(VLOOKUP($I517,'WM-AR'!$I$7:$AS$3267,26,FALSE),"")</f>
        <v/>
      </c>
      <c r="Y517" s="714" t="str">
        <f>IFERROR(VLOOKUP($I517,'WM-AR'!$I$7:$AS$3267,27,FALSE),"")</f>
        <v/>
      </c>
      <c r="Z517" s="714" t="str">
        <f>IFERROR(VLOOKUP($I517,'WM-AR'!$I$7:$AS$3267,28,FALSE),"")</f>
        <v/>
      </c>
      <c r="AA517" s="714" t="str">
        <f>IFERROR(VLOOKUP($I517,'WM-AR'!$I$7:$AS$3267,29,FALSE),"")</f>
        <v/>
      </c>
      <c r="AB517" s="714" t="str">
        <f>IFERROR(VLOOKUP($I517,'WM-AR'!$I$7:$AS$3267,30,FALSE),"")</f>
        <v/>
      </c>
      <c r="AC517" s="714" t="str">
        <f>IFERROR(VLOOKUP($I517,'WM-AR'!$I$7:$AS$3267,31,FALSE),"")</f>
        <v/>
      </c>
      <c r="AD517" s="714" t="str">
        <f>IFERROR(VLOOKUP($I517,'WM-AR'!$I$7:$AS$3267,32,FALSE),"")</f>
        <v/>
      </c>
      <c r="AE517" s="714" t="str">
        <f>IFERROR(VLOOKUP($I517,'WM-AR'!$I$7:$AS$3267,33,FALSE),"")</f>
        <v/>
      </c>
      <c r="AF517" s="938"/>
      <c r="AG517" s="852"/>
      <c r="AH517" s="852"/>
      <c r="AI517" s="854"/>
      <c r="AJ517" s="854" t="str">
        <f t="shared" si="104"/>
        <v/>
      </c>
      <c r="AK517" s="1114"/>
      <c r="AL517" s="88" t="str">
        <f>IF(AND(ISTEXT($E517),ISTEXT($B517)),"산출기준 &gt;&gt;  "&amp;_xlfn.XLOOKUP($E517,산출기준!$D:$D,산출기준!$E:$E,"매칭실패"),"")</f>
        <v/>
      </c>
    </row>
    <row r="518" spans="2:38">
      <c r="B518" s="1111"/>
      <c r="C518" s="1166"/>
      <c r="D518" s="1166"/>
      <c r="E518" s="1166"/>
      <c r="F518" s="1166"/>
      <c r="G518" s="843" t="s">
        <v>3675</v>
      </c>
      <c r="H518" s="843"/>
      <c r="I518" s="712" t="str">
        <f t="shared" si="102"/>
        <v/>
      </c>
      <c r="J518" s="714"/>
      <c r="K518" s="714" t="str">
        <f>IFERROR(VLOOKUP($I518,'WM-AR'!$I$7:$AS$3267,34,FALSE),"")</f>
        <v/>
      </c>
      <c r="L518" s="714" t="str">
        <f>IFERROR(VLOOKUP($I518,'WM-AR'!$I$7:$AS$3267,4,FALSE),"")</f>
        <v/>
      </c>
      <c r="M518" s="714" t="str">
        <f>IFERROR(VLOOKUP($I518,'WM-AR'!$I$7:$AS$3267,6,FALSE),"")</f>
        <v/>
      </c>
      <c r="N518" s="714" t="str">
        <f>IFERROR(VLOOKUP($I518,'WM-AR'!$I$7:$AS$3267,8,FALSE),"")</f>
        <v/>
      </c>
      <c r="O518" s="714" t="str">
        <f>IFERROR(VLOOKUP($I518,'WM-AR'!$I$7:$AS$3267,10,FALSE),"")</f>
        <v/>
      </c>
      <c r="P518" s="714" t="str">
        <f>IFERROR(VLOOKUP($I518,'WM-AR'!$I$7:$AS$3267,12,FALSE),"")</f>
        <v/>
      </c>
      <c r="Q518" s="714" t="str">
        <f>IFERROR(VLOOKUP($I518,'WM-AR'!$I$7:$AS$3267,14,FALSE),"")</f>
        <v/>
      </c>
      <c r="R518" s="714" t="str">
        <f>IFERROR(VLOOKUP($I518,'WM-AR'!$I$7:$AS$3267,16,FALSE),"")</f>
        <v/>
      </c>
      <c r="S518" s="714" t="str">
        <f>IFERROR(VLOOKUP($I518,'WM-AR'!$I$7:$AS$3267,18,FALSE),"")</f>
        <v/>
      </c>
      <c r="T518" s="714" t="str">
        <f>IFERROR(VLOOKUP($I518,'WM-AR'!$I$7:$AS$3267,20,FALSE),"")</f>
        <v/>
      </c>
      <c r="U518" s="714" t="str">
        <f>IFERROR(VLOOKUP($I518,'WM-AR'!$I$7:$AS$3267,22,FALSE),"")</f>
        <v/>
      </c>
      <c r="V518" s="714" t="str">
        <f>IFERROR(VLOOKUP($I518,'WM-AR'!$I$7:$AS$3267,24,FALSE),"")</f>
        <v/>
      </c>
      <c r="W518" s="714" t="str">
        <f>IFERROR(VLOOKUP($I518,'WM-AR'!$I$7:$AS$3267,25,FALSE),"")</f>
        <v/>
      </c>
      <c r="X518" s="714" t="str">
        <f>IFERROR(VLOOKUP($I518,'WM-AR'!$I$7:$AS$3267,26,FALSE),"")</f>
        <v/>
      </c>
      <c r="Y518" s="714" t="str">
        <f>IFERROR(VLOOKUP($I518,'WM-AR'!$I$7:$AS$3267,27,FALSE),"")</f>
        <v/>
      </c>
      <c r="Z518" s="714" t="str">
        <f>IFERROR(VLOOKUP($I518,'WM-AR'!$I$7:$AS$3267,28,FALSE),"")</f>
        <v/>
      </c>
      <c r="AA518" s="714" t="str">
        <f>IFERROR(VLOOKUP($I518,'WM-AR'!$I$7:$AS$3267,29,FALSE),"")</f>
        <v/>
      </c>
      <c r="AB518" s="714" t="str">
        <f>IFERROR(VLOOKUP($I518,'WM-AR'!$I$7:$AS$3267,30,FALSE),"")</f>
        <v/>
      </c>
      <c r="AC518" s="714" t="str">
        <f>IFERROR(VLOOKUP($I518,'WM-AR'!$I$7:$AS$3267,31,FALSE),"")</f>
        <v/>
      </c>
      <c r="AD518" s="714" t="str">
        <f>IFERROR(VLOOKUP($I518,'WM-AR'!$I$7:$AS$3267,32,FALSE),"")</f>
        <v/>
      </c>
      <c r="AE518" s="714" t="str">
        <f>IFERROR(VLOOKUP($I518,'WM-AR'!$I$7:$AS$3267,33,FALSE),"")</f>
        <v/>
      </c>
      <c r="AF518" s="938"/>
      <c r="AG518" s="852"/>
      <c r="AH518" s="852"/>
      <c r="AI518" s="854"/>
      <c r="AJ518" s="854" t="str">
        <f t="shared" si="104"/>
        <v/>
      </c>
      <c r="AK518" s="1114"/>
      <c r="AL518" s="88" t="str">
        <f>IF(AND(ISTEXT($E518),ISTEXT($B518)),"산출기준 &gt;&gt;  "&amp;_xlfn.XLOOKUP($E518,산출기준!$D:$D,산출기준!$E:$E,"매칭실패"),"")</f>
        <v/>
      </c>
    </row>
    <row r="519" spans="2:38">
      <c r="B519" s="1111"/>
      <c r="C519" s="1166"/>
      <c r="D519" s="1166"/>
      <c r="E519" s="1166"/>
      <c r="F519" s="1166"/>
      <c r="G519" s="843"/>
      <c r="H519" s="843"/>
      <c r="I519" s="712" t="str">
        <f t="shared" si="102"/>
        <v/>
      </c>
      <c r="J519" s="714"/>
      <c r="K519" s="714" t="str">
        <f>IFERROR(VLOOKUP($I519,'WM-AR'!$I$7:$AS$3267,34,FALSE),"")</f>
        <v/>
      </c>
      <c r="L519" s="714" t="str">
        <f>IFERROR(VLOOKUP($I519,'WM-AR'!$I$7:$AS$3267,4,FALSE),"")</f>
        <v/>
      </c>
      <c r="M519" s="714" t="str">
        <f>IFERROR(VLOOKUP($I519,'WM-AR'!$I$7:$AS$3267,6,FALSE),"")</f>
        <v/>
      </c>
      <c r="N519" s="714" t="str">
        <f>IFERROR(VLOOKUP($I519,'WM-AR'!$I$7:$AS$3267,8,FALSE),"")</f>
        <v/>
      </c>
      <c r="O519" s="714" t="str">
        <f>IFERROR(VLOOKUP($I519,'WM-AR'!$I$7:$AS$3267,10,FALSE),"")</f>
        <v/>
      </c>
      <c r="P519" s="714" t="str">
        <f>IFERROR(VLOOKUP($I519,'WM-AR'!$I$7:$AS$3267,12,FALSE),"")</f>
        <v/>
      </c>
      <c r="Q519" s="714" t="str">
        <f>IFERROR(VLOOKUP($I519,'WM-AR'!$I$7:$AS$3267,14,FALSE),"")</f>
        <v/>
      </c>
      <c r="R519" s="714" t="str">
        <f>IFERROR(VLOOKUP($I519,'WM-AR'!$I$7:$AS$3267,16,FALSE),"")</f>
        <v/>
      </c>
      <c r="S519" s="714" t="str">
        <f>IFERROR(VLOOKUP($I519,'WM-AR'!$I$7:$AS$3267,18,FALSE),"")</f>
        <v/>
      </c>
      <c r="T519" s="714" t="str">
        <f>IFERROR(VLOOKUP($I519,'WM-AR'!$I$7:$AS$3267,20,FALSE),"")</f>
        <v/>
      </c>
      <c r="U519" s="714" t="str">
        <f>IFERROR(VLOOKUP($I519,'WM-AR'!$I$7:$AS$3267,22,FALSE),"")</f>
        <v/>
      </c>
      <c r="V519" s="714" t="str">
        <f>IFERROR(VLOOKUP($I519,'WM-AR'!$I$7:$AS$3267,24,FALSE),"")</f>
        <v/>
      </c>
      <c r="W519" s="714" t="str">
        <f>IFERROR(VLOOKUP($I519,'WM-AR'!$I$7:$AS$3267,25,FALSE),"")</f>
        <v/>
      </c>
      <c r="X519" s="714" t="str">
        <f>IFERROR(VLOOKUP($I519,'WM-AR'!$I$7:$AS$3267,26,FALSE),"")</f>
        <v/>
      </c>
      <c r="Y519" s="714" t="str">
        <f>IFERROR(VLOOKUP($I519,'WM-AR'!$I$7:$AS$3267,27,FALSE),"")</f>
        <v/>
      </c>
      <c r="Z519" s="714" t="str">
        <f>IFERROR(VLOOKUP($I519,'WM-AR'!$I$7:$AS$3267,28,FALSE),"")</f>
        <v/>
      </c>
      <c r="AA519" s="714" t="str">
        <f>IFERROR(VLOOKUP($I519,'WM-AR'!$I$7:$AS$3267,29,FALSE),"")</f>
        <v/>
      </c>
      <c r="AB519" s="714" t="str">
        <f>IFERROR(VLOOKUP($I519,'WM-AR'!$I$7:$AS$3267,30,FALSE),"")</f>
        <v/>
      </c>
      <c r="AC519" s="714" t="str">
        <f>IFERROR(VLOOKUP($I519,'WM-AR'!$I$7:$AS$3267,31,FALSE),"")</f>
        <v/>
      </c>
      <c r="AD519" s="714" t="str">
        <f>IFERROR(VLOOKUP($I519,'WM-AR'!$I$7:$AS$3267,32,FALSE),"")</f>
        <v/>
      </c>
      <c r="AE519" s="714" t="str">
        <f>IFERROR(VLOOKUP($I519,'WM-AR'!$I$7:$AS$3267,33,FALSE),"")</f>
        <v/>
      </c>
      <c r="AF519" s="938"/>
      <c r="AG519" s="852"/>
      <c r="AH519" s="852"/>
      <c r="AI519" s="854"/>
      <c r="AJ519" s="854" t="str">
        <f t="shared" si="104"/>
        <v/>
      </c>
      <c r="AK519" s="1114"/>
      <c r="AL519" s="88" t="str">
        <f>IF(AND(ISTEXT($E519),ISTEXT($B519)),"산출기준 &gt;&gt;  "&amp;_xlfn.XLOOKUP($E519,산출기준!$D:$D,산출기준!$E:$E,"매칭실패"),"")</f>
        <v/>
      </c>
    </row>
    <row r="520" spans="2:38">
      <c r="B520" s="1116"/>
      <c r="C520" s="1167"/>
      <c r="D520" s="1167"/>
      <c r="E520" s="1167"/>
      <c r="F520" s="1167"/>
      <c r="G520" s="1120"/>
      <c r="H520" s="1120"/>
      <c r="I520" s="1119" t="str">
        <f t="shared" si="102"/>
        <v/>
      </c>
      <c r="J520" s="1121"/>
      <c r="K520" s="1121" t="str">
        <f>IFERROR(VLOOKUP($I520,'WM-AR'!$I$7:$AS$3267,34,FALSE),"")</f>
        <v/>
      </c>
      <c r="L520" s="1121" t="str">
        <f>IFERROR(VLOOKUP($I520,'WM-AR'!$I$7:$AS$3267,4,FALSE),"")</f>
        <v/>
      </c>
      <c r="M520" s="1121" t="str">
        <f>IFERROR(VLOOKUP($I520,'WM-AR'!$I$7:$AS$3267,6,FALSE),"")</f>
        <v/>
      </c>
      <c r="N520" s="1121" t="str">
        <f>IFERROR(VLOOKUP($I520,'WM-AR'!$I$7:$AS$3267,8,FALSE),"")</f>
        <v/>
      </c>
      <c r="O520" s="1121" t="str">
        <f>IFERROR(VLOOKUP($I520,'WM-AR'!$I$7:$AS$3267,10,FALSE),"")</f>
        <v/>
      </c>
      <c r="P520" s="1121" t="str">
        <f>IFERROR(VLOOKUP($I520,'WM-AR'!$I$7:$AS$3267,12,FALSE),"")</f>
        <v/>
      </c>
      <c r="Q520" s="1121" t="str">
        <f>IFERROR(VLOOKUP($I520,'WM-AR'!$I$7:$AS$3267,14,FALSE),"")</f>
        <v/>
      </c>
      <c r="R520" s="1121" t="str">
        <f>IFERROR(VLOOKUP($I520,'WM-AR'!$I$7:$AS$3267,16,FALSE),"")</f>
        <v/>
      </c>
      <c r="S520" s="1121" t="str">
        <f>IFERROR(VLOOKUP($I520,'WM-AR'!$I$7:$AS$3267,18,FALSE),"")</f>
        <v/>
      </c>
      <c r="T520" s="1121" t="str">
        <f>IFERROR(VLOOKUP($I520,'WM-AR'!$I$7:$AS$3267,20,FALSE),"")</f>
        <v/>
      </c>
      <c r="U520" s="1121" t="str">
        <f>IFERROR(VLOOKUP($I520,'WM-AR'!$I$7:$AS$3267,22,FALSE),"")</f>
        <v/>
      </c>
      <c r="V520" s="1121" t="str">
        <f>IFERROR(VLOOKUP($I520,'WM-AR'!$I$7:$AS$3267,24,FALSE),"")</f>
        <v/>
      </c>
      <c r="W520" s="1121" t="str">
        <f>IFERROR(VLOOKUP($I520,'WM-AR'!$I$7:$AS$3267,25,FALSE),"")</f>
        <v/>
      </c>
      <c r="X520" s="1121" t="str">
        <f>IFERROR(VLOOKUP($I520,'WM-AR'!$I$7:$AS$3267,26,FALSE),"")</f>
        <v/>
      </c>
      <c r="Y520" s="1121" t="str">
        <f>IFERROR(VLOOKUP($I520,'WM-AR'!$I$7:$AS$3267,27,FALSE),"")</f>
        <v/>
      </c>
      <c r="Z520" s="1121" t="str">
        <f>IFERROR(VLOOKUP($I520,'WM-AR'!$I$7:$AS$3267,28,FALSE),"")</f>
        <v/>
      </c>
      <c r="AA520" s="1121" t="str">
        <f>IFERROR(VLOOKUP($I520,'WM-AR'!$I$7:$AS$3267,29,FALSE),"")</f>
        <v/>
      </c>
      <c r="AB520" s="1121" t="str">
        <f>IFERROR(VLOOKUP($I520,'WM-AR'!$I$7:$AS$3267,30,FALSE),"")</f>
        <v/>
      </c>
      <c r="AC520" s="1121" t="str">
        <f>IFERROR(VLOOKUP($I520,'WM-AR'!$I$7:$AS$3267,31,FALSE),"")</f>
        <v/>
      </c>
      <c r="AD520" s="1121" t="str">
        <f>IFERROR(VLOOKUP($I520,'WM-AR'!$I$7:$AS$3267,32,FALSE),"")</f>
        <v/>
      </c>
      <c r="AE520" s="1121" t="str">
        <f>IFERROR(VLOOKUP($I520,'WM-AR'!$I$7:$AS$3267,33,FALSE),"")</f>
        <v/>
      </c>
      <c r="AF520" s="1209"/>
      <c r="AG520" s="1123"/>
      <c r="AH520" s="1123"/>
      <c r="AI520" s="1124"/>
      <c r="AJ520" s="1124" t="str">
        <f t="shared" si="104"/>
        <v/>
      </c>
      <c r="AK520" s="1125"/>
      <c r="AL520" s="88" t="str">
        <f>IF(AND(ISTEXT($E520),ISTEXT($B520)),"산출기준 &gt;&gt;  "&amp;_xlfn.XLOOKUP($E520,산출기준!$D:$D,산출기준!$E:$E,"매칭실패"),"")</f>
        <v/>
      </c>
    </row>
    <row r="521" spans="2:38" s="658" customFormat="1" ht="20.100000000000001" customHeight="1">
      <c r="B521" s="802"/>
      <c r="C521" s="662"/>
      <c r="D521" s="662"/>
      <c r="E521" s="662"/>
      <c r="F521" s="1338" t="s">
        <v>1074</v>
      </c>
      <c r="G521" s="662"/>
      <c r="H521" s="662"/>
      <c r="I521" s="652"/>
      <c r="J521" s="664"/>
      <c r="K521" s="664"/>
      <c r="L521" s="664"/>
      <c r="M521" s="664"/>
      <c r="N521" s="664"/>
      <c r="O521" s="664"/>
      <c r="P521" s="664"/>
      <c r="Q521" s="664"/>
      <c r="R521" s="664"/>
      <c r="S521" s="664"/>
      <c r="T521" s="664"/>
      <c r="U521" s="664"/>
      <c r="V521" s="664"/>
      <c r="W521" s="664"/>
      <c r="X521" s="664"/>
      <c r="Y521" s="664"/>
      <c r="Z521" s="664"/>
      <c r="AA521" s="664"/>
      <c r="AB521" s="664"/>
      <c r="AC521" s="664"/>
      <c r="AD521" s="664"/>
      <c r="AE521" s="664"/>
      <c r="AF521" s="660"/>
      <c r="AG521" s="665"/>
      <c r="AH521" s="665"/>
      <c r="AI521" s="666"/>
      <c r="AJ521" s="666"/>
      <c r="AK521" s="662"/>
      <c r="AL521" s="658" t="str">
        <f>IF(AND(ISTEXT($E521),ISTEXT($B521)),"산출기준 &gt;&gt;  "&amp;_xlfn.XLOOKUP($E521,산출기준!$D:$D,산출기준!$E:$E,"매칭실패"),"")</f>
        <v/>
      </c>
    </row>
    <row r="522" spans="2:38" ht="34.9" customHeight="1">
      <c r="B522" s="808" t="str" cm="1">
        <f t="array" aca="1" ref="B522" ca="1">_xlfn.IFNA(INDIRECT("Family_표준_구성도!B"&amp;MATCH(F522,INDIRECT("Family_표준_구성도!"&amp;"C:C"),0)),"")</f>
        <v>6.2.9.1.2</v>
      </c>
      <c r="C522" s="668" t="s">
        <v>1903</v>
      </c>
      <c r="D522" s="809"/>
      <c r="E522" s="668" t="s">
        <v>2006</v>
      </c>
      <c r="F522" s="1079" t="s">
        <v>1076</v>
      </c>
      <c r="G522" s="1079"/>
      <c r="H522" s="1079"/>
      <c r="I522" s="674" t="str">
        <f t="shared" ref="I522:I539" si="105">LEFT(H522,14)</f>
        <v/>
      </c>
      <c r="J522" s="674"/>
      <c r="K522" s="674"/>
      <c r="L522" s="674"/>
      <c r="M522" s="674"/>
      <c r="N522" s="675"/>
      <c r="O522" s="676"/>
      <c r="P522" s="677"/>
      <c r="Q522" s="677"/>
      <c r="R522" s="677"/>
      <c r="S522" s="677"/>
      <c r="T522" s="677"/>
      <c r="U522" s="677"/>
      <c r="V522" s="678"/>
      <c r="W522" s="679"/>
      <c r="X522" s="679"/>
      <c r="Y522" s="679"/>
      <c r="Z522" s="679"/>
      <c r="AA522" s="679"/>
      <c r="AB522" s="679"/>
      <c r="AC522" s="679"/>
      <c r="AD522" s="679"/>
      <c r="AE522" s="679"/>
      <c r="AF522" s="1312" t="s">
        <v>3544</v>
      </c>
      <c r="AG522" s="682"/>
      <c r="AH522" s="682"/>
      <c r="AI522" s="682"/>
      <c r="AJ522" s="682"/>
      <c r="AK522" s="903"/>
      <c r="AL522" s="88" t="str">
        <f ca="1">IF(AND(ISTEXT($E522),ISTEXT($B522)),"산출기준 &gt;&gt;  "&amp;_xlfn.XLOOKUP($E522,산출기준!$D:$D,산출기준!$E:$E,"매칭실패"),"")</f>
        <v>산출기준 &gt;&gt;  [Steel Beam]</v>
      </c>
    </row>
    <row r="523" spans="2:38" ht="49.9" customHeight="1" outlineLevel="1">
      <c r="B523" s="758"/>
      <c r="C523" s="759"/>
      <c r="D523" s="759"/>
      <c r="E523" s="759"/>
      <c r="F523" s="1080" t="s">
        <v>3488</v>
      </c>
      <c r="G523" s="759" t="str">
        <f t="shared" ref="G523:G526" si="106">IF(IF(N523=0,"",N523)&amp;" | "&amp;IF(O523=0,"",O523)&amp;" | "&amp;IF(Q523=0,"",Q523)&amp;" | "&amp;IF(R523=0,"",R523)=" |  |  | ","",IF(N523=0,"",N523)&amp;" | "&amp;IF(O523=0,"",O523)&amp;" | "&amp;IF(Q523=0,"",Q523)&amp;" | "&amp;IF(R523=0,"",R523))</f>
        <v xml:space="preserve">Medium Steel - Standard |  |  | </v>
      </c>
      <c r="H523" s="816" t="s">
        <v>3510</v>
      </c>
      <c r="I523" s="765" t="str">
        <f t="shared" si="105"/>
        <v>S01AA073-00001</v>
      </c>
      <c r="J523" s="766"/>
      <c r="K523" s="766" t="str">
        <f>IFERROR(VLOOKUP($I523,'WM-AR'!$I$7:$AS$3267,34,FALSE),"")</f>
        <v>TON</v>
      </c>
      <c r="L523" s="766" t="str">
        <f>IFERROR(VLOOKUP($I523,'WM-AR'!$I$7:$AS$3267,4,FALSE),"")</f>
        <v>Main Steel Structure Fabrication Work</v>
      </c>
      <c r="M523" s="766" t="str">
        <f>IFERROR(VLOOKUP($I523,'WM-AR'!$I$7:$AS$3267,6,FALSE),"")</f>
        <v>Shelter/Building</v>
      </c>
      <c r="N523" s="766" t="str">
        <f>IFERROR(VLOOKUP($I523,'WM-AR'!$I$7:$AS$3267,8,FALSE),"")</f>
        <v>Medium Steel - Standard</v>
      </c>
      <c r="O523" s="766">
        <f>IFERROR(VLOOKUP($I523,'WM-AR'!$I$7:$AS$3267,10,FALSE),"")</f>
        <v>0</v>
      </c>
      <c r="P523" s="766">
        <f>IFERROR(VLOOKUP($I523,'WM-AR'!$I$7:$AS$3267,12,FALSE),"")</f>
        <v>0</v>
      </c>
      <c r="Q523" s="766" t="str">
        <f>IFERROR(VLOOKUP($I523,'WM-AR'!$I$7:$AS$3267,14,FALSE),"")</f>
        <v/>
      </c>
      <c r="R523" s="766" t="str">
        <f>IFERROR(VLOOKUP($I523,'WM-AR'!$I$7:$AS$3267,16,FALSE),"")</f>
        <v/>
      </c>
      <c r="S523" s="766" t="str">
        <f>IFERROR(VLOOKUP($I523,'WM-AR'!$I$7:$AS$3267,18,FALSE),"")</f>
        <v/>
      </c>
      <c r="T523" s="766" t="str">
        <f>IFERROR(VLOOKUP($I523,'WM-AR'!$I$7:$AS$3267,20,FALSE),"")</f>
        <v/>
      </c>
      <c r="U523" s="766" t="str">
        <f>IFERROR(VLOOKUP($I523,'WM-AR'!$I$7:$AS$3267,22,FALSE),"")</f>
        <v/>
      </c>
      <c r="V523" s="766" t="str">
        <f>IFERROR(VLOOKUP($I523,'WM-AR'!$I$7:$AS$3267,24,FALSE),"")</f>
        <v/>
      </c>
      <c r="W523" s="766">
        <f>IFERROR(VLOOKUP($I523,'WM-AR'!$I$7:$AS$3267,25,FALSE),"")</f>
        <v>0</v>
      </c>
      <c r="X523" s="766">
        <f>IFERROR(VLOOKUP($I523,'WM-AR'!$I$7:$AS$3267,26,FALSE),"")</f>
        <v>0</v>
      </c>
      <c r="Y523" s="766">
        <f>IFERROR(VLOOKUP($I523,'WM-AR'!$I$7:$AS$3267,27,FALSE),"")</f>
        <v>0</v>
      </c>
      <c r="Z523" s="766">
        <f>IFERROR(VLOOKUP($I523,'WM-AR'!$I$7:$AS$3267,28,FALSE),"")</f>
        <v>0</v>
      </c>
      <c r="AA523" s="766" t="str">
        <f>IFERROR(VLOOKUP($I523,'WM-AR'!$I$7:$AS$3267,29,FALSE),"")</f>
        <v>Material: (   )</v>
      </c>
      <c r="AB523" s="766">
        <f>IFERROR(VLOOKUP($I523,'WM-AR'!$I$7:$AS$3267,30,FALSE),"")</f>
        <v>0</v>
      </c>
      <c r="AC523" s="766">
        <f>IFERROR(VLOOKUP($I523,'WM-AR'!$I$7:$AS$3267,31,FALSE),"")</f>
        <v>0</v>
      </c>
      <c r="AD523" s="766">
        <f>IFERROR(VLOOKUP($I523,'WM-AR'!$I$7:$AS$3267,32,FALSE),"")</f>
        <v>0</v>
      </c>
      <c r="AE523" s="766" t="str">
        <f>IFERROR(VLOOKUP($I523,'WM-AR'!$I$7:$AS$3267,33,FALSE),"")</f>
        <v>(90)KG/M&gt;Weight≥(30)KG/M</v>
      </c>
      <c r="AF523" s="1313" t="str">
        <f>_xlfn.CONCAT("- Material: ( ",AF522," )",CHAR(10),"- (",$H$55,")KG/M&gt;Weight≥(",$H$57,")KG/M")</f>
        <v>- Material: ( KSD3502 )
- (90)KG/M&gt;Weight≥(30)KG/M</v>
      </c>
      <c r="AG523" s="1134" t="s">
        <v>3586</v>
      </c>
      <c r="AH523" s="1134" t="s">
        <v>3586</v>
      </c>
      <c r="AI523" s="1340">
        <v>7.9080000000000101</v>
      </c>
      <c r="AJ523" s="1340" t="str">
        <f t="shared" ref="AJ523:AJ539" si="107">K523</f>
        <v>TON</v>
      </c>
      <c r="AK523" s="905"/>
      <c r="AL523" s="88" t="str">
        <f>IF(AND(ISTEXT($E523),ISTEXT($B523)),"산출기준 &gt;&gt;  "&amp;_xlfn.XLOOKUP($E523,산출기준!$D:$D,산출기준!$E:$E,"매칭실패"),"")</f>
        <v/>
      </c>
    </row>
    <row r="524" spans="2:38" ht="49.9" customHeight="1" outlineLevel="1">
      <c r="B524" s="772"/>
      <c r="C524" s="773"/>
      <c r="D524" s="773"/>
      <c r="E524" s="773"/>
      <c r="F524" s="1083" t="s">
        <v>3492</v>
      </c>
      <c r="G524" s="759" t="str">
        <f t="shared" si="106"/>
        <v xml:space="preserve">Medium Steel |  |  | </v>
      </c>
      <c r="H524" s="816" t="s">
        <v>3542</v>
      </c>
      <c r="I524" s="765" t="str">
        <f t="shared" si="105"/>
        <v>S03AA083-00001</v>
      </c>
      <c r="J524" s="766"/>
      <c r="K524" s="766" t="str">
        <f>IFERROR(VLOOKUP($I524,'WM-AR'!$I$7:$AS$3267,34,FALSE),"")</f>
        <v>TON</v>
      </c>
      <c r="L524" s="766" t="str">
        <f>IFERROR(VLOOKUP($I524,'WM-AR'!$I$7:$AS$3267,4,FALSE),"")</f>
        <v>Main Steel Structure Erection Work</v>
      </c>
      <c r="M524" s="766" t="str">
        <f>IFERROR(VLOOKUP($I524,'WM-AR'!$I$7:$AS$3267,6,FALSE),"")</f>
        <v>Shelter/Building</v>
      </c>
      <c r="N524" s="766" t="str">
        <f>IFERROR(VLOOKUP($I524,'WM-AR'!$I$7:$AS$3267,8,FALSE),"")</f>
        <v>Medium Steel</v>
      </c>
      <c r="O524" s="766">
        <f>IFERROR(VLOOKUP($I524,'WM-AR'!$I$7:$AS$3267,10,FALSE),"")</f>
        <v>0</v>
      </c>
      <c r="P524" s="766">
        <f>IFERROR(VLOOKUP($I524,'WM-AR'!$I$7:$AS$3267,12,FALSE),"")</f>
        <v>0</v>
      </c>
      <c r="Q524" s="766" t="str">
        <f>IFERROR(VLOOKUP($I524,'WM-AR'!$I$7:$AS$3267,14,FALSE),"")</f>
        <v/>
      </c>
      <c r="R524" s="766" t="str">
        <f>IFERROR(VLOOKUP($I524,'WM-AR'!$I$7:$AS$3267,16,FALSE),"")</f>
        <v/>
      </c>
      <c r="S524" s="766" t="str">
        <f>IFERROR(VLOOKUP($I524,'WM-AR'!$I$7:$AS$3267,18,FALSE),"")</f>
        <v/>
      </c>
      <c r="T524" s="766" t="str">
        <f>IFERROR(VLOOKUP($I524,'WM-AR'!$I$7:$AS$3267,20,FALSE),"")</f>
        <v/>
      </c>
      <c r="U524" s="766" t="str">
        <f>IFERROR(VLOOKUP($I524,'WM-AR'!$I$7:$AS$3267,22,FALSE),"")</f>
        <v/>
      </c>
      <c r="V524" s="766" t="str">
        <f>IFERROR(VLOOKUP($I524,'WM-AR'!$I$7:$AS$3267,24,FALSE),"")</f>
        <v/>
      </c>
      <c r="W524" s="766">
        <f>IFERROR(VLOOKUP($I524,'WM-AR'!$I$7:$AS$3267,25,FALSE),"")</f>
        <v>0</v>
      </c>
      <c r="X524" s="766">
        <f>IFERROR(VLOOKUP($I524,'WM-AR'!$I$7:$AS$3267,26,FALSE),"")</f>
        <v>0</v>
      </c>
      <c r="Y524" s="766">
        <f>IFERROR(VLOOKUP($I524,'WM-AR'!$I$7:$AS$3267,27,FALSE),"")</f>
        <v>0</v>
      </c>
      <c r="Z524" s="766">
        <f>IFERROR(VLOOKUP($I524,'WM-AR'!$I$7:$AS$3267,28,FALSE),"")</f>
        <v>0</v>
      </c>
      <c r="AA524" s="766" t="str">
        <f>IFERROR(VLOOKUP($I524,'WM-AR'!$I$7:$AS$3267,29,FALSE),"")</f>
        <v>Material: (   )</v>
      </c>
      <c r="AB524" s="766">
        <f>IFERROR(VLOOKUP($I524,'WM-AR'!$I$7:$AS$3267,30,FALSE),"")</f>
        <v>0</v>
      </c>
      <c r="AC524" s="766">
        <f>IFERROR(VLOOKUP($I524,'WM-AR'!$I$7:$AS$3267,31,FALSE),"")</f>
        <v>0</v>
      </c>
      <c r="AD524" s="766">
        <f>IFERROR(VLOOKUP($I524,'WM-AR'!$I$7:$AS$3267,32,FALSE),"")</f>
        <v>0</v>
      </c>
      <c r="AE524" s="766">
        <f>IFERROR(VLOOKUP($I524,'WM-AR'!$I$7:$AS$3267,33,FALSE),"")</f>
        <v>0</v>
      </c>
      <c r="AF524" s="1313" t="str">
        <f>_xlfn.CONCAT("- Material: ( ",AF522," )")</f>
        <v>- Material: ( KSD3502 )</v>
      </c>
      <c r="AG524" s="1314" t="s">
        <v>3587</v>
      </c>
      <c r="AH524" s="1314" t="s">
        <v>3587</v>
      </c>
      <c r="AI524" s="1340">
        <v>9.4830000000000094</v>
      </c>
      <c r="AJ524" s="1340" t="str">
        <f t="shared" si="107"/>
        <v>TON</v>
      </c>
      <c r="AK524" s="1267"/>
      <c r="AL524" s="88" t="str">
        <f>IF(AND(ISTEXT($E524),ISTEXT($B524)),"산출기준 &gt;&gt;  "&amp;_xlfn.XLOOKUP($E524,산출기준!$D:$D,산출기준!$E:$E,"매칭실패"),"")</f>
        <v/>
      </c>
    </row>
    <row r="525" spans="2:38" ht="49.9" customHeight="1" outlineLevel="1">
      <c r="B525" s="758"/>
      <c r="C525" s="759"/>
      <c r="D525" s="759"/>
      <c r="E525" s="759"/>
      <c r="F525" s="1315" t="s">
        <v>1976</v>
      </c>
      <c r="G525" s="759" t="str">
        <f>IF(IF(N525=0,"",N525)&amp;" | "&amp;IF(O525=0,"",O525)&amp;" | "&amp;IF(Q525=0,"",Q525)&amp;" | "&amp;IF(R525=0,"",R525)=" |  |  | ","",IF(N525=0,"",N525)&amp;" | "&amp;IF(O525=0,"",O525)&amp;" | "&amp;IF(Q525=0,"",Q525)&amp;" | "&amp;IF(R525=0,"",R525))</f>
        <v xml:space="preserve">Plates - Gusset, Stiffener, ETC |  |  | </v>
      </c>
      <c r="H525" s="1153" t="s">
        <v>3495</v>
      </c>
      <c r="I525" s="765" t="str">
        <f>LEFT(H525,14)</f>
        <v>S01AA009-00001</v>
      </c>
      <c r="J525" s="766"/>
      <c r="K525" s="766" t="s">
        <v>3496</v>
      </c>
      <c r="L525" s="766" t="s">
        <v>3497</v>
      </c>
      <c r="M525" s="766" t="s">
        <v>3498</v>
      </c>
      <c r="N525" s="766" t="s">
        <v>3499</v>
      </c>
      <c r="O525" s="766">
        <v>0</v>
      </c>
      <c r="P525" s="766">
        <v>0</v>
      </c>
      <c r="Q525" s="766">
        <v>0</v>
      </c>
      <c r="R525" s="766">
        <v>0</v>
      </c>
      <c r="S525" s="766">
        <v>0</v>
      </c>
      <c r="T525" s="766">
        <v>0</v>
      </c>
      <c r="U525" s="766">
        <v>0</v>
      </c>
      <c r="V525" s="766">
        <v>0</v>
      </c>
      <c r="W525" s="766">
        <v>0</v>
      </c>
      <c r="X525" s="766">
        <v>0</v>
      </c>
      <c r="Y525" s="766">
        <v>0</v>
      </c>
      <c r="Z525" s="766">
        <v>0</v>
      </c>
      <c r="AA525" s="766" t="s">
        <v>3500</v>
      </c>
      <c r="AB525" s="766">
        <v>0</v>
      </c>
      <c r="AC525" s="766">
        <v>0</v>
      </c>
      <c r="AD525" s="766">
        <v>0</v>
      </c>
      <c r="AE525" s="766">
        <v>0</v>
      </c>
      <c r="AF525" s="817"/>
      <c r="AG525" s="1314" t="s">
        <v>3588</v>
      </c>
      <c r="AH525" s="1314" t="s">
        <v>3588</v>
      </c>
      <c r="AI525" s="769">
        <v>1.5840000000000001</v>
      </c>
      <c r="AJ525" s="769" t="str">
        <f>K525</f>
        <v>TON</v>
      </c>
      <c r="AK525" s="1341"/>
      <c r="AL525" s="88" t="s">
        <v>2965</v>
      </c>
    </row>
    <row r="526" spans="2:38" ht="49.9" customHeight="1" outlineLevel="1">
      <c r="B526" s="772"/>
      <c r="C526" s="773"/>
      <c r="D526" s="773"/>
      <c r="E526" s="773"/>
      <c r="F526" s="1083" t="s">
        <v>3502</v>
      </c>
      <c r="G526" s="759" t="str">
        <f t="shared" si="106"/>
        <v xml:space="preserve">for Non-Fireproofed Steel Surface |  |  | </v>
      </c>
      <c r="H526" s="816" t="s">
        <v>3503</v>
      </c>
      <c r="I526" s="765" t="str">
        <f t="shared" si="105"/>
        <v>S41AA051-00001</v>
      </c>
      <c r="J526" s="766"/>
      <c r="K526" s="766" t="str">
        <f>IFERROR(VLOOKUP($I526,'WM-AR'!$I$7:$AS$3267,34,FALSE),"")</f>
        <v>M2</v>
      </c>
      <c r="L526" s="766" t="str">
        <f>IFERROR(VLOOKUP($I526,'WM-AR'!$I$7:$AS$3267,4,FALSE),"")</f>
        <v>Steel Structure Paint Work</v>
      </c>
      <c r="M526" s="766" t="str">
        <f>IFERROR(VLOOKUP($I526,'WM-AR'!$I$7:$AS$3267,6,FALSE),"")</f>
        <v>Shelter/Building</v>
      </c>
      <c r="N526" s="766" t="str">
        <f>IFERROR(VLOOKUP($I526,'WM-AR'!$I$7:$AS$3267,8,FALSE),"")</f>
        <v>for Non-Fireproofed Steel Surface</v>
      </c>
      <c r="O526" s="766">
        <f>IFERROR(VLOOKUP($I526,'WM-AR'!$I$7:$AS$3267,10,FALSE),"")</f>
        <v>0</v>
      </c>
      <c r="P526" s="766">
        <f>IFERROR(VLOOKUP($I526,'WM-AR'!$I$7:$AS$3267,12,FALSE),"")</f>
        <v>0</v>
      </c>
      <c r="Q526" s="766" t="str">
        <f>IFERROR(VLOOKUP($I526,'WM-AR'!$I$7:$AS$3267,14,FALSE),"")</f>
        <v/>
      </c>
      <c r="R526" s="766" t="str">
        <f>IFERROR(VLOOKUP($I526,'WM-AR'!$I$7:$AS$3267,16,FALSE),"")</f>
        <v/>
      </c>
      <c r="S526" s="766" t="str">
        <f>IFERROR(VLOOKUP($I526,'WM-AR'!$I$7:$AS$3267,18,FALSE),"")</f>
        <v/>
      </c>
      <c r="T526" s="766" t="str">
        <f>IFERROR(VLOOKUP($I526,'WM-AR'!$I$7:$AS$3267,20,FALSE),"")</f>
        <v/>
      </c>
      <c r="U526" s="766" t="str">
        <f>IFERROR(VLOOKUP($I526,'WM-AR'!$I$7:$AS$3267,22,FALSE),"")</f>
        <v/>
      </c>
      <c r="V526" s="766" t="str">
        <f>IFERROR(VLOOKUP($I526,'WM-AR'!$I$7:$AS$3267,24,FALSE),"")</f>
        <v/>
      </c>
      <c r="W526" s="766">
        <f>IFERROR(VLOOKUP($I526,'WM-AR'!$I$7:$AS$3267,25,FALSE),"")</f>
        <v>0</v>
      </c>
      <c r="X526" s="766">
        <f>IFERROR(VLOOKUP($I526,'WM-AR'!$I$7:$AS$3267,26,FALSE),"")</f>
        <v>0</v>
      </c>
      <c r="Y526" s="766">
        <f>IFERROR(VLOOKUP($I526,'WM-AR'!$I$7:$AS$3267,27,FALSE),"")</f>
        <v>0</v>
      </c>
      <c r="Z526" s="766">
        <f>IFERROR(VLOOKUP($I526,'WM-AR'!$I$7:$AS$3267,28,FALSE),"")</f>
        <v>0</v>
      </c>
      <c r="AA526" s="766" t="str">
        <f>IFERROR(VLOOKUP($I526,'WM-AR'!$I$7:$AS$3267,29,FALSE),"")</f>
        <v>Material: (   )</v>
      </c>
      <c r="AB526" s="766">
        <f>IFERROR(VLOOKUP($I526,'WM-AR'!$I$7:$AS$3267,30,FALSE),"")</f>
        <v>0</v>
      </c>
      <c r="AC526" s="766">
        <f>IFERROR(VLOOKUP($I526,'WM-AR'!$I$7:$AS$3267,31,FALSE),"")</f>
        <v>0</v>
      </c>
      <c r="AD526" s="766">
        <f>IFERROR(VLOOKUP($I526,'WM-AR'!$I$7:$AS$3267,32,FALSE),"")</f>
        <v>0</v>
      </c>
      <c r="AE526" s="766">
        <f>IFERROR(VLOOKUP($I526,'WM-AR'!$I$7:$AS$3267,33,FALSE),"")</f>
        <v>0</v>
      </c>
      <c r="AF526" s="767"/>
      <c r="AG526" s="1342" t="s">
        <v>3589</v>
      </c>
      <c r="AH526" s="1342" t="s">
        <v>3589</v>
      </c>
      <c r="AI526" s="1340">
        <v>229.899</v>
      </c>
      <c r="AJ526" s="1340" t="str">
        <f t="shared" si="107"/>
        <v>M2</v>
      </c>
      <c r="AK526" s="1267"/>
      <c r="AL526" s="88" t="str">
        <f>IF(AND(ISTEXT($E526),ISTEXT($B526)),"산출기준 &gt;&gt;  "&amp;_xlfn.XLOOKUP($E526,산출기준!$D:$D,산출기준!$E:$E,"매칭실패"),"")</f>
        <v/>
      </c>
    </row>
    <row r="527" spans="2:38">
      <c r="B527" s="1111"/>
      <c r="C527" s="1166"/>
      <c r="D527" s="1166"/>
      <c r="E527" s="1166"/>
      <c r="F527" s="1166"/>
      <c r="G527" s="843" t="s">
        <v>2355</v>
      </c>
      <c r="H527" s="843"/>
      <c r="I527" s="712" t="str">
        <f t="shared" si="105"/>
        <v/>
      </c>
      <c r="J527" s="714"/>
      <c r="K527" s="714" t="str">
        <f>IFERROR(VLOOKUP($I527,'WM-AR'!$I$7:$AS$3267,34,FALSE),"")</f>
        <v/>
      </c>
      <c r="L527" s="714" t="str">
        <f>IFERROR(VLOOKUP($I527,'WM-AR'!$I$7:$AS$3267,4,FALSE),"")</f>
        <v/>
      </c>
      <c r="M527" s="714" t="str">
        <f>IFERROR(VLOOKUP($I527,'WM-AR'!$I$7:$AS$3267,6,FALSE),"")</f>
        <v/>
      </c>
      <c r="N527" s="714" t="str">
        <f>IFERROR(VLOOKUP($I527,'WM-AR'!$I$7:$AS$3267,8,FALSE),"")</f>
        <v/>
      </c>
      <c r="O527" s="714" t="str">
        <f>IFERROR(VLOOKUP($I527,'WM-AR'!$I$7:$AS$3267,10,FALSE),"")</f>
        <v/>
      </c>
      <c r="P527" s="714" t="str">
        <f>IFERROR(VLOOKUP($I527,'WM-AR'!$I$7:$AS$3267,12,FALSE),"")</f>
        <v/>
      </c>
      <c r="Q527" s="714" t="str">
        <f>IFERROR(VLOOKUP($I527,'WM-AR'!$I$7:$AS$3267,14,FALSE),"")</f>
        <v/>
      </c>
      <c r="R527" s="714" t="str">
        <f>IFERROR(VLOOKUP($I527,'WM-AR'!$I$7:$AS$3267,16,FALSE),"")</f>
        <v/>
      </c>
      <c r="S527" s="714" t="str">
        <f>IFERROR(VLOOKUP($I527,'WM-AR'!$I$7:$AS$3267,18,FALSE),"")</f>
        <v/>
      </c>
      <c r="T527" s="714" t="str">
        <f>IFERROR(VLOOKUP($I527,'WM-AR'!$I$7:$AS$3267,20,FALSE),"")</f>
        <v/>
      </c>
      <c r="U527" s="714" t="str">
        <f>IFERROR(VLOOKUP($I527,'WM-AR'!$I$7:$AS$3267,22,FALSE),"")</f>
        <v/>
      </c>
      <c r="V527" s="714" t="str">
        <f>IFERROR(VLOOKUP($I527,'WM-AR'!$I$7:$AS$3267,24,FALSE),"")</f>
        <v/>
      </c>
      <c r="W527" s="714" t="str">
        <f>IFERROR(VLOOKUP($I527,'WM-AR'!$I$7:$AS$3267,25,FALSE),"")</f>
        <v/>
      </c>
      <c r="X527" s="714" t="str">
        <f>IFERROR(VLOOKUP($I527,'WM-AR'!$I$7:$AS$3267,26,FALSE),"")</f>
        <v/>
      </c>
      <c r="Y527" s="714" t="str">
        <f>IFERROR(VLOOKUP($I527,'WM-AR'!$I$7:$AS$3267,27,FALSE),"")</f>
        <v/>
      </c>
      <c r="Z527" s="714" t="str">
        <f>IFERROR(VLOOKUP($I527,'WM-AR'!$I$7:$AS$3267,28,FALSE),"")</f>
        <v/>
      </c>
      <c r="AA527" s="714" t="str">
        <f>IFERROR(VLOOKUP($I527,'WM-AR'!$I$7:$AS$3267,29,FALSE),"")</f>
        <v/>
      </c>
      <c r="AB527" s="714" t="str">
        <f>IFERROR(VLOOKUP($I527,'WM-AR'!$I$7:$AS$3267,30,FALSE),"")</f>
        <v/>
      </c>
      <c r="AC527" s="714" t="str">
        <f>IFERROR(VLOOKUP($I527,'WM-AR'!$I$7:$AS$3267,31,FALSE),"")</f>
        <v/>
      </c>
      <c r="AD527" s="714" t="str">
        <f>IFERROR(VLOOKUP($I527,'WM-AR'!$I$7:$AS$3267,32,FALSE),"")</f>
        <v/>
      </c>
      <c r="AE527" s="714" t="str">
        <f>IFERROR(VLOOKUP($I527,'WM-AR'!$I$7:$AS$3267,33,FALSE),"")</f>
        <v/>
      </c>
      <c r="AF527" s="1190" t="s">
        <v>3676</v>
      </c>
      <c r="AG527" s="1254"/>
      <c r="AH527" s="1254"/>
      <c r="AI527" s="854"/>
      <c r="AJ527" s="854" t="str">
        <f t="shared" si="107"/>
        <v/>
      </c>
      <c r="AK527" s="1114"/>
      <c r="AL527" s="88" t="str">
        <f>IF(AND(ISTEXT($E527),ISTEXT($B527)),"산출기준 &gt;&gt;  "&amp;_xlfn.XLOOKUP($E527,산출기준!$D:$D,산출기준!$E:$E,"매칭실패"),"")</f>
        <v/>
      </c>
    </row>
    <row r="528" spans="2:38">
      <c r="B528" s="1111"/>
      <c r="C528" s="1166"/>
      <c r="D528" s="1166" t="s">
        <v>2716</v>
      </c>
      <c r="E528" s="1166"/>
      <c r="F528" s="1166"/>
      <c r="G528" s="843" t="s">
        <v>3677</v>
      </c>
      <c r="H528" s="843"/>
      <c r="I528" s="712" t="str">
        <f t="shared" si="105"/>
        <v/>
      </c>
      <c r="J528" s="714"/>
      <c r="K528" s="714" t="str">
        <f>IFERROR(VLOOKUP($I528,'WM-AR'!$I$7:$AS$3267,34,FALSE),"")</f>
        <v/>
      </c>
      <c r="L528" s="714" t="str">
        <f>IFERROR(VLOOKUP($I528,'WM-AR'!$I$7:$AS$3267,4,FALSE),"")</f>
        <v/>
      </c>
      <c r="M528" s="714" t="str">
        <f>IFERROR(VLOOKUP($I528,'WM-AR'!$I$7:$AS$3267,6,FALSE),"")</f>
        <v/>
      </c>
      <c r="N528" s="714" t="str">
        <f>IFERROR(VLOOKUP($I528,'WM-AR'!$I$7:$AS$3267,8,FALSE),"")</f>
        <v/>
      </c>
      <c r="O528" s="714" t="str">
        <f>IFERROR(VLOOKUP($I528,'WM-AR'!$I$7:$AS$3267,10,FALSE),"")</f>
        <v/>
      </c>
      <c r="P528" s="714" t="str">
        <f>IFERROR(VLOOKUP($I528,'WM-AR'!$I$7:$AS$3267,12,FALSE),"")</f>
        <v/>
      </c>
      <c r="Q528" s="714" t="str">
        <f>IFERROR(VLOOKUP($I528,'WM-AR'!$I$7:$AS$3267,14,FALSE),"")</f>
        <v/>
      </c>
      <c r="R528" s="714" t="str">
        <f>IFERROR(VLOOKUP($I528,'WM-AR'!$I$7:$AS$3267,16,FALSE),"")</f>
        <v/>
      </c>
      <c r="S528" s="714" t="str">
        <f>IFERROR(VLOOKUP($I528,'WM-AR'!$I$7:$AS$3267,18,FALSE),"")</f>
        <v/>
      </c>
      <c r="T528" s="714" t="str">
        <f>IFERROR(VLOOKUP($I528,'WM-AR'!$I$7:$AS$3267,20,FALSE),"")</f>
        <v/>
      </c>
      <c r="U528" s="714" t="str">
        <f>IFERROR(VLOOKUP($I528,'WM-AR'!$I$7:$AS$3267,22,FALSE),"")</f>
        <v/>
      </c>
      <c r="V528" s="714" t="str">
        <f>IFERROR(VLOOKUP($I528,'WM-AR'!$I$7:$AS$3267,24,FALSE),"")</f>
        <v/>
      </c>
      <c r="W528" s="714" t="str">
        <f>IFERROR(VLOOKUP($I528,'WM-AR'!$I$7:$AS$3267,25,FALSE),"")</f>
        <v/>
      </c>
      <c r="X528" s="714" t="str">
        <f>IFERROR(VLOOKUP($I528,'WM-AR'!$I$7:$AS$3267,26,FALSE),"")</f>
        <v/>
      </c>
      <c r="Y528" s="714" t="str">
        <f>IFERROR(VLOOKUP($I528,'WM-AR'!$I$7:$AS$3267,27,FALSE),"")</f>
        <v/>
      </c>
      <c r="Z528" s="714" t="str">
        <f>IFERROR(VLOOKUP($I528,'WM-AR'!$I$7:$AS$3267,28,FALSE),"")</f>
        <v/>
      </c>
      <c r="AA528" s="714" t="str">
        <f>IFERROR(VLOOKUP($I528,'WM-AR'!$I$7:$AS$3267,29,FALSE),"")</f>
        <v/>
      </c>
      <c r="AB528" s="714" t="str">
        <f>IFERROR(VLOOKUP($I528,'WM-AR'!$I$7:$AS$3267,30,FALSE),"")</f>
        <v/>
      </c>
      <c r="AC528" s="714" t="str">
        <f>IFERROR(VLOOKUP($I528,'WM-AR'!$I$7:$AS$3267,31,FALSE),"")</f>
        <v/>
      </c>
      <c r="AD528" s="714" t="str">
        <f>IFERROR(VLOOKUP($I528,'WM-AR'!$I$7:$AS$3267,32,FALSE),"")</f>
        <v/>
      </c>
      <c r="AE528" s="714" t="str">
        <f>IFERROR(VLOOKUP($I528,'WM-AR'!$I$7:$AS$3267,33,FALSE),"")</f>
        <v/>
      </c>
      <c r="AF528" s="938"/>
      <c r="AG528" s="852"/>
      <c r="AH528" s="852"/>
      <c r="AI528" s="854"/>
      <c r="AJ528" s="854" t="str">
        <f t="shared" si="107"/>
        <v/>
      </c>
      <c r="AK528" s="1114"/>
      <c r="AL528" s="88" t="str">
        <f>IF(AND(ISTEXT($E528),ISTEXT($B528)),"산출기준 &gt;&gt;  "&amp;_xlfn.XLOOKUP($E528,산출기준!$D:$D,산출기준!$E:$E,"매칭실패"),"")</f>
        <v/>
      </c>
    </row>
    <row r="529" spans="2:38">
      <c r="B529" s="1111"/>
      <c r="C529" s="1166"/>
      <c r="D529" s="1166" t="s">
        <v>3366</v>
      </c>
      <c r="E529" s="1166"/>
      <c r="F529" s="1166"/>
      <c r="G529" s="843" t="s">
        <v>3678</v>
      </c>
      <c r="H529" s="843"/>
      <c r="I529" s="712" t="str">
        <f t="shared" si="105"/>
        <v/>
      </c>
      <c r="J529" s="714"/>
      <c r="K529" s="714" t="str">
        <f>IFERROR(VLOOKUP($I529,'WM-AR'!$I$7:$AS$3267,34,FALSE),"")</f>
        <v/>
      </c>
      <c r="L529" s="714" t="str">
        <f>IFERROR(VLOOKUP($I529,'WM-AR'!$I$7:$AS$3267,4,FALSE),"")</f>
        <v/>
      </c>
      <c r="M529" s="714" t="str">
        <f>IFERROR(VLOOKUP($I529,'WM-AR'!$I$7:$AS$3267,6,FALSE),"")</f>
        <v/>
      </c>
      <c r="N529" s="714" t="str">
        <f>IFERROR(VLOOKUP($I529,'WM-AR'!$I$7:$AS$3267,8,FALSE),"")</f>
        <v/>
      </c>
      <c r="O529" s="714" t="str">
        <f>IFERROR(VLOOKUP($I529,'WM-AR'!$I$7:$AS$3267,10,FALSE),"")</f>
        <v/>
      </c>
      <c r="P529" s="714" t="str">
        <f>IFERROR(VLOOKUP($I529,'WM-AR'!$I$7:$AS$3267,12,FALSE),"")</f>
        <v/>
      </c>
      <c r="Q529" s="714" t="str">
        <f>IFERROR(VLOOKUP($I529,'WM-AR'!$I$7:$AS$3267,14,FALSE),"")</f>
        <v/>
      </c>
      <c r="R529" s="714" t="str">
        <f>IFERROR(VLOOKUP($I529,'WM-AR'!$I$7:$AS$3267,16,FALSE),"")</f>
        <v/>
      </c>
      <c r="S529" s="714" t="str">
        <f>IFERROR(VLOOKUP($I529,'WM-AR'!$I$7:$AS$3267,18,FALSE),"")</f>
        <v/>
      </c>
      <c r="T529" s="714" t="str">
        <f>IFERROR(VLOOKUP($I529,'WM-AR'!$I$7:$AS$3267,20,FALSE),"")</f>
        <v/>
      </c>
      <c r="U529" s="714" t="str">
        <f>IFERROR(VLOOKUP($I529,'WM-AR'!$I$7:$AS$3267,22,FALSE),"")</f>
        <v/>
      </c>
      <c r="V529" s="714" t="str">
        <f>IFERROR(VLOOKUP($I529,'WM-AR'!$I$7:$AS$3267,24,FALSE),"")</f>
        <v/>
      </c>
      <c r="W529" s="714" t="str">
        <f>IFERROR(VLOOKUP($I529,'WM-AR'!$I$7:$AS$3267,25,FALSE),"")</f>
        <v/>
      </c>
      <c r="X529" s="714" t="str">
        <f>IFERROR(VLOOKUP($I529,'WM-AR'!$I$7:$AS$3267,26,FALSE),"")</f>
        <v/>
      </c>
      <c r="Y529" s="714" t="str">
        <f>IFERROR(VLOOKUP($I529,'WM-AR'!$I$7:$AS$3267,27,FALSE),"")</f>
        <v/>
      </c>
      <c r="Z529" s="714" t="str">
        <f>IFERROR(VLOOKUP($I529,'WM-AR'!$I$7:$AS$3267,28,FALSE),"")</f>
        <v/>
      </c>
      <c r="AA529" s="714" t="str">
        <f>IFERROR(VLOOKUP($I529,'WM-AR'!$I$7:$AS$3267,29,FALSE),"")</f>
        <v/>
      </c>
      <c r="AB529" s="714" t="str">
        <f>IFERROR(VLOOKUP($I529,'WM-AR'!$I$7:$AS$3267,30,FALSE),"")</f>
        <v/>
      </c>
      <c r="AC529" s="714" t="str">
        <f>IFERROR(VLOOKUP($I529,'WM-AR'!$I$7:$AS$3267,31,FALSE),"")</f>
        <v/>
      </c>
      <c r="AD529" s="714" t="str">
        <f>IFERROR(VLOOKUP($I529,'WM-AR'!$I$7:$AS$3267,32,FALSE),"")</f>
        <v/>
      </c>
      <c r="AE529" s="714" t="str">
        <f>IFERROR(VLOOKUP($I529,'WM-AR'!$I$7:$AS$3267,33,FALSE),"")</f>
        <v/>
      </c>
      <c r="AF529" s="938"/>
      <c r="AG529" s="852"/>
      <c r="AH529" s="852"/>
      <c r="AI529" s="854"/>
      <c r="AJ529" s="854" t="str">
        <f t="shared" si="107"/>
        <v/>
      </c>
      <c r="AK529" s="1114"/>
      <c r="AL529" s="88" t="str">
        <f>IF(AND(ISTEXT($E529),ISTEXT($B529)),"산출기준 &gt;&gt;  "&amp;_xlfn.XLOOKUP($E529,산출기준!$D:$D,산출기준!$E:$E,"매칭실패"),"")</f>
        <v/>
      </c>
    </row>
    <row r="530" spans="2:38">
      <c r="B530" s="1111"/>
      <c r="C530" s="1166"/>
      <c r="D530" s="1166" t="s">
        <v>2715</v>
      </c>
      <c r="E530" s="1166"/>
      <c r="F530" s="1166"/>
      <c r="G530" s="1351" t="s">
        <v>3679</v>
      </c>
      <c r="H530" s="843"/>
      <c r="I530" s="712" t="str">
        <f t="shared" si="105"/>
        <v/>
      </c>
      <c r="J530" s="714"/>
      <c r="K530" s="714" t="str">
        <f>IFERROR(VLOOKUP($I530,'WM-AR'!$I$7:$AS$3267,34,FALSE),"")</f>
        <v/>
      </c>
      <c r="L530" s="714" t="str">
        <f>IFERROR(VLOOKUP($I530,'WM-AR'!$I$7:$AS$3267,4,FALSE),"")</f>
        <v/>
      </c>
      <c r="M530" s="714" t="str">
        <f>IFERROR(VLOOKUP($I530,'WM-AR'!$I$7:$AS$3267,6,FALSE),"")</f>
        <v/>
      </c>
      <c r="N530" s="714" t="str">
        <f>IFERROR(VLOOKUP($I530,'WM-AR'!$I$7:$AS$3267,8,FALSE),"")</f>
        <v/>
      </c>
      <c r="O530" s="714" t="str">
        <f>IFERROR(VLOOKUP($I530,'WM-AR'!$I$7:$AS$3267,10,FALSE),"")</f>
        <v/>
      </c>
      <c r="P530" s="714" t="str">
        <f>IFERROR(VLOOKUP($I530,'WM-AR'!$I$7:$AS$3267,12,FALSE),"")</f>
        <v/>
      </c>
      <c r="Q530" s="714" t="str">
        <f>IFERROR(VLOOKUP($I530,'WM-AR'!$I$7:$AS$3267,14,FALSE),"")</f>
        <v/>
      </c>
      <c r="R530" s="714" t="str">
        <f>IFERROR(VLOOKUP($I530,'WM-AR'!$I$7:$AS$3267,16,FALSE),"")</f>
        <v/>
      </c>
      <c r="S530" s="714" t="str">
        <f>IFERROR(VLOOKUP($I530,'WM-AR'!$I$7:$AS$3267,18,FALSE),"")</f>
        <v/>
      </c>
      <c r="T530" s="714" t="str">
        <f>IFERROR(VLOOKUP($I530,'WM-AR'!$I$7:$AS$3267,20,FALSE),"")</f>
        <v/>
      </c>
      <c r="U530" s="714" t="str">
        <f>IFERROR(VLOOKUP($I530,'WM-AR'!$I$7:$AS$3267,22,FALSE),"")</f>
        <v/>
      </c>
      <c r="V530" s="714" t="str">
        <f>IFERROR(VLOOKUP($I530,'WM-AR'!$I$7:$AS$3267,24,FALSE),"")</f>
        <v/>
      </c>
      <c r="W530" s="714" t="str">
        <f>IFERROR(VLOOKUP($I530,'WM-AR'!$I$7:$AS$3267,25,FALSE),"")</f>
        <v/>
      </c>
      <c r="X530" s="714" t="str">
        <f>IFERROR(VLOOKUP($I530,'WM-AR'!$I$7:$AS$3267,26,FALSE),"")</f>
        <v/>
      </c>
      <c r="Y530" s="714" t="str">
        <f>IFERROR(VLOOKUP($I530,'WM-AR'!$I$7:$AS$3267,27,FALSE),"")</f>
        <v/>
      </c>
      <c r="Z530" s="714" t="str">
        <f>IFERROR(VLOOKUP($I530,'WM-AR'!$I$7:$AS$3267,28,FALSE),"")</f>
        <v/>
      </c>
      <c r="AA530" s="714" t="str">
        <f>IFERROR(VLOOKUP($I530,'WM-AR'!$I$7:$AS$3267,29,FALSE),"")</f>
        <v/>
      </c>
      <c r="AB530" s="714" t="str">
        <f>IFERROR(VLOOKUP($I530,'WM-AR'!$I$7:$AS$3267,30,FALSE),"")</f>
        <v/>
      </c>
      <c r="AC530" s="714" t="str">
        <f>IFERROR(VLOOKUP($I530,'WM-AR'!$I$7:$AS$3267,31,FALSE),"")</f>
        <v/>
      </c>
      <c r="AD530" s="714" t="str">
        <f>IFERROR(VLOOKUP($I530,'WM-AR'!$I$7:$AS$3267,32,FALSE),"")</f>
        <v/>
      </c>
      <c r="AE530" s="714" t="str">
        <f>IFERROR(VLOOKUP($I530,'WM-AR'!$I$7:$AS$3267,33,FALSE),"")</f>
        <v/>
      </c>
      <c r="AF530" s="938"/>
      <c r="AG530" s="852"/>
      <c r="AH530" s="852"/>
      <c r="AI530" s="854"/>
      <c r="AJ530" s="854" t="str">
        <f t="shared" si="107"/>
        <v/>
      </c>
      <c r="AK530" s="1114"/>
      <c r="AL530" s="88" t="str">
        <f>IF(AND(ISTEXT($E530),ISTEXT($B530)),"산출기준 &gt;&gt;  "&amp;_xlfn.XLOOKUP($E530,산출기준!$D:$D,산출기준!$E:$E,"매칭실패"),"")</f>
        <v/>
      </c>
    </row>
    <row r="531" spans="2:38">
      <c r="B531" s="1111"/>
      <c r="C531" s="1166"/>
      <c r="D531" s="1166" t="s">
        <v>2715</v>
      </c>
      <c r="E531" s="1166"/>
      <c r="F531" s="1166"/>
      <c r="G531" s="1351" t="s">
        <v>3672</v>
      </c>
      <c r="H531" s="843"/>
      <c r="I531" s="712" t="str">
        <f t="shared" si="105"/>
        <v/>
      </c>
      <c r="J531" s="714"/>
      <c r="K531" s="714" t="str">
        <f>IFERROR(VLOOKUP($I531,'WM-AR'!$I$7:$AS$3267,34,FALSE),"")</f>
        <v/>
      </c>
      <c r="L531" s="714" t="str">
        <f>IFERROR(VLOOKUP($I531,'WM-AR'!$I$7:$AS$3267,4,FALSE),"")</f>
        <v/>
      </c>
      <c r="M531" s="714" t="str">
        <f>IFERROR(VLOOKUP($I531,'WM-AR'!$I$7:$AS$3267,6,FALSE),"")</f>
        <v/>
      </c>
      <c r="N531" s="714" t="str">
        <f>IFERROR(VLOOKUP($I531,'WM-AR'!$I$7:$AS$3267,8,FALSE),"")</f>
        <v/>
      </c>
      <c r="O531" s="714" t="str">
        <f>IFERROR(VLOOKUP($I531,'WM-AR'!$I$7:$AS$3267,10,FALSE),"")</f>
        <v/>
      </c>
      <c r="P531" s="714" t="str">
        <f>IFERROR(VLOOKUP($I531,'WM-AR'!$I$7:$AS$3267,12,FALSE),"")</f>
        <v/>
      </c>
      <c r="Q531" s="714" t="str">
        <f>IFERROR(VLOOKUP($I531,'WM-AR'!$I$7:$AS$3267,14,FALSE),"")</f>
        <v/>
      </c>
      <c r="R531" s="714" t="str">
        <f>IFERROR(VLOOKUP($I531,'WM-AR'!$I$7:$AS$3267,16,FALSE),"")</f>
        <v/>
      </c>
      <c r="S531" s="714" t="str">
        <f>IFERROR(VLOOKUP($I531,'WM-AR'!$I$7:$AS$3267,18,FALSE),"")</f>
        <v/>
      </c>
      <c r="T531" s="714" t="str">
        <f>IFERROR(VLOOKUP($I531,'WM-AR'!$I$7:$AS$3267,20,FALSE),"")</f>
        <v/>
      </c>
      <c r="U531" s="714" t="str">
        <f>IFERROR(VLOOKUP($I531,'WM-AR'!$I$7:$AS$3267,22,FALSE),"")</f>
        <v/>
      </c>
      <c r="V531" s="714" t="str">
        <f>IFERROR(VLOOKUP($I531,'WM-AR'!$I$7:$AS$3267,24,FALSE),"")</f>
        <v/>
      </c>
      <c r="W531" s="714" t="str">
        <f>IFERROR(VLOOKUP($I531,'WM-AR'!$I$7:$AS$3267,25,FALSE),"")</f>
        <v/>
      </c>
      <c r="X531" s="714" t="str">
        <f>IFERROR(VLOOKUP($I531,'WM-AR'!$I$7:$AS$3267,26,FALSE),"")</f>
        <v/>
      </c>
      <c r="Y531" s="714" t="str">
        <f>IFERROR(VLOOKUP($I531,'WM-AR'!$I$7:$AS$3267,27,FALSE),"")</f>
        <v/>
      </c>
      <c r="Z531" s="714" t="str">
        <f>IFERROR(VLOOKUP($I531,'WM-AR'!$I$7:$AS$3267,28,FALSE),"")</f>
        <v/>
      </c>
      <c r="AA531" s="714" t="str">
        <f>IFERROR(VLOOKUP($I531,'WM-AR'!$I$7:$AS$3267,29,FALSE),"")</f>
        <v/>
      </c>
      <c r="AB531" s="714" t="str">
        <f>IFERROR(VLOOKUP($I531,'WM-AR'!$I$7:$AS$3267,30,FALSE),"")</f>
        <v/>
      </c>
      <c r="AC531" s="714" t="str">
        <f>IFERROR(VLOOKUP($I531,'WM-AR'!$I$7:$AS$3267,31,FALSE),"")</f>
        <v/>
      </c>
      <c r="AD531" s="714" t="str">
        <f>IFERROR(VLOOKUP($I531,'WM-AR'!$I$7:$AS$3267,32,FALSE),"")</f>
        <v/>
      </c>
      <c r="AE531" s="714" t="str">
        <f>IFERROR(VLOOKUP($I531,'WM-AR'!$I$7:$AS$3267,33,FALSE),"")</f>
        <v/>
      </c>
      <c r="AF531" s="938"/>
      <c r="AG531" s="852"/>
      <c r="AH531" s="852"/>
      <c r="AI531" s="854"/>
      <c r="AJ531" s="854" t="str">
        <f t="shared" si="107"/>
        <v/>
      </c>
      <c r="AK531" s="1114"/>
      <c r="AL531" s="88" t="str">
        <f>IF(AND(ISTEXT($E531),ISTEXT($B531)),"산출기준 &gt;&gt;  "&amp;_xlfn.XLOOKUP($E531,산출기준!$D:$D,산출기준!$E:$E,"매칭실패"),"")</f>
        <v/>
      </c>
    </row>
    <row r="532" spans="2:38">
      <c r="B532" s="1111"/>
      <c r="C532" s="1166"/>
      <c r="D532" s="1166" t="s">
        <v>2715</v>
      </c>
      <c r="E532" s="1166"/>
      <c r="F532" s="1166"/>
      <c r="G532" s="1351" t="s">
        <v>3673</v>
      </c>
      <c r="H532" s="843"/>
      <c r="I532" s="712" t="str">
        <f t="shared" si="105"/>
        <v/>
      </c>
      <c r="J532" s="714"/>
      <c r="K532" s="714" t="str">
        <f>IFERROR(VLOOKUP($I532,'WM-AR'!$I$7:$AS$3267,34,FALSE),"")</f>
        <v/>
      </c>
      <c r="L532" s="714" t="str">
        <f>IFERROR(VLOOKUP($I532,'WM-AR'!$I$7:$AS$3267,4,FALSE),"")</f>
        <v/>
      </c>
      <c r="M532" s="714" t="str">
        <f>IFERROR(VLOOKUP($I532,'WM-AR'!$I$7:$AS$3267,6,FALSE),"")</f>
        <v/>
      </c>
      <c r="N532" s="714" t="str">
        <f>IFERROR(VLOOKUP($I532,'WM-AR'!$I$7:$AS$3267,8,FALSE),"")</f>
        <v/>
      </c>
      <c r="O532" s="714" t="str">
        <f>IFERROR(VLOOKUP($I532,'WM-AR'!$I$7:$AS$3267,10,FALSE),"")</f>
        <v/>
      </c>
      <c r="P532" s="714" t="str">
        <f>IFERROR(VLOOKUP($I532,'WM-AR'!$I$7:$AS$3267,12,FALSE),"")</f>
        <v/>
      </c>
      <c r="Q532" s="714" t="str">
        <f>IFERROR(VLOOKUP($I532,'WM-AR'!$I$7:$AS$3267,14,FALSE),"")</f>
        <v/>
      </c>
      <c r="R532" s="714" t="str">
        <f>IFERROR(VLOOKUP($I532,'WM-AR'!$I$7:$AS$3267,16,FALSE),"")</f>
        <v/>
      </c>
      <c r="S532" s="714" t="str">
        <f>IFERROR(VLOOKUP($I532,'WM-AR'!$I$7:$AS$3267,18,FALSE),"")</f>
        <v/>
      </c>
      <c r="T532" s="714" t="str">
        <f>IFERROR(VLOOKUP($I532,'WM-AR'!$I$7:$AS$3267,20,FALSE),"")</f>
        <v/>
      </c>
      <c r="U532" s="714" t="str">
        <f>IFERROR(VLOOKUP($I532,'WM-AR'!$I$7:$AS$3267,22,FALSE),"")</f>
        <v/>
      </c>
      <c r="V532" s="714" t="str">
        <f>IFERROR(VLOOKUP($I532,'WM-AR'!$I$7:$AS$3267,24,FALSE),"")</f>
        <v/>
      </c>
      <c r="W532" s="714" t="str">
        <f>IFERROR(VLOOKUP($I532,'WM-AR'!$I$7:$AS$3267,25,FALSE),"")</f>
        <v/>
      </c>
      <c r="X532" s="714" t="str">
        <f>IFERROR(VLOOKUP($I532,'WM-AR'!$I$7:$AS$3267,26,FALSE),"")</f>
        <v/>
      </c>
      <c r="Y532" s="714" t="str">
        <f>IFERROR(VLOOKUP($I532,'WM-AR'!$I$7:$AS$3267,27,FALSE),"")</f>
        <v/>
      </c>
      <c r="Z532" s="714" t="str">
        <f>IFERROR(VLOOKUP($I532,'WM-AR'!$I$7:$AS$3267,28,FALSE),"")</f>
        <v/>
      </c>
      <c r="AA532" s="714" t="str">
        <f>IFERROR(VLOOKUP($I532,'WM-AR'!$I$7:$AS$3267,29,FALSE),"")</f>
        <v/>
      </c>
      <c r="AB532" s="714" t="str">
        <f>IFERROR(VLOOKUP($I532,'WM-AR'!$I$7:$AS$3267,30,FALSE),"")</f>
        <v/>
      </c>
      <c r="AC532" s="714" t="str">
        <f>IFERROR(VLOOKUP($I532,'WM-AR'!$I$7:$AS$3267,31,FALSE),"")</f>
        <v/>
      </c>
      <c r="AD532" s="714" t="str">
        <f>IFERROR(VLOOKUP($I532,'WM-AR'!$I$7:$AS$3267,32,FALSE),"")</f>
        <v/>
      </c>
      <c r="AE532" s="714" t="str">
        <f>IFERROR(VLOOKUP($I532,'WM-AR'!$I$7:$AS$3267,33,FALSE),"")</f>
        <v/>
      </c>
      <c r="AF532" s="938"/>
      <c r="AG532" s="852"/>
      <c r="AH532" s="852"/>
      <c r="AI532" s="854"/>
      <c r="AJ532" s="854" t="str">
        <f t="shared" si="107"/>
        <v/>
      </c>
      <c r="AK532" s="1114"/>
      <c r="AL532" s="88" t="str">
        <f>IF(AND(ISTEXT($E532),ISTEXT($B532)),"산출기준 &gt;&gt;  "&amp;_xlfn.XLOOKUP($E532,산출기준!$D:$D,산출기준!$E:$E,"매칭실패"),"")</f>
        <v/>
      </c>
    </row>
    <row r="533" spans="2:38">
      <c r="B533" s="1111"/>
      <c r="C533" s="1166"/>
      <c r="D533" s="1166" t="s">
        <v>2715</v>
      </c>
      <c r="E533" s="1166"/>
      <c r="F533" s="1166"/>
      <c r="G533" s="1351" t="s">
        <v>3680</v>
      </c>
      <c r="H533" s="843"/>
      <c r="I533" s="712" t="str">
        <f t="shared" si="105"/>
        <v/>
      </c>
      <c r="J533" s="714"/>
      <c r="K533" s="714" t="str">
        <f>IFERROR(VLOOKUP($I533,'WM-AR'!$I$7:$AS$3267,34,FALSE),"")</f>
        <v/>
      </c>
      <c r="L533" s="714" t="str">
        <f>IFERROR(VLOOKUP($I533,'WM-AR'!$I$7:$AS$3267,4,FALSE),"")</f>
        <v/>
      </c>
      <c r="M533" s="714" t="str">
        <f>IFERROR(VLOOKUP($I533,'WM-AR'!$I$7:$AS$3267,6,FALSE),"")</f>
        <v/>
      </c>
      <c r="N533" s="714" t="str">
        <f>IFERROR(VLOOKUP($I533,'WM-AR'!$I$7:$AS$3267,8,FALSE),"")</f>
        <v/>
      </c>
      <c r="O533" s="714" t="str">
        <f>IFERROR(VLOOKUP($I533,'WM-AR'!$I$7:$AS$3267,10,FALSE),"")</f>
        <v/>
      </c>
      <c r="P533" s="714" t="str">
        <f>IFERROR(VLOOKUP($I533,'WM-AR'!$I$7:$AS$3267,12,FALSE),"")</f>
        <v/>
      </c>
      <c r="Q533" s="714" t="str">
        <f>IFERROR(VLOOKUP($I533,'WM-AR'!$I$7:$AS$3267,14,FALSE),"")</f>
        <v/>
      </c>
      <c r="R533" s="714" t="str">
        <f>IFERROR(VLOOKUP($I533,'WM-AR'!$I$7:$AS$3267,16,FALSE),"")</f>
        <v/>
      </c>
      <c r="S533" s="714" t="str">
        <f>IFERROR(VLOOKUP($I533,'WM-AR'!$I$7:$AS$3267,18,FALSE),"")</f>
        <v/>
      </c>
      <c r="T533" s="714" t="str">
        <f>IFERROR(VLOOKUP($I533,'WM-AR'!$I$7:$AS$3267,20,FALSE),"")</f>
        <v/>
      </c>
      <c r="U533" s="714" t="str">
        <f>IFERROR(VLOOKUP($I533,'WM-AR'!$I$7:$AS$3267,22,FALSE),"")</f>
        <v/>
      </c>
      <c r="V533" s="714" t="str">
        <f>IFERROR(VLOOKUP($I533,'WM-AR'!$I$7:$AS$3267,24,FALSE),"")</f>
        <v/>
      </c>
      <c r="W533" s="714" t="str">
        <f>IFERROR(VLOOKUP($I533,'WM-AR'!$I$7:$AS$3267,25,FALSE),"")</f>
        <v/>
      </c>
      <c r="X533" s="714" t="str">
        <f>IFERROR(VLOOKUP($I533,'WM-AR'!$I$7:$AS$3267,26,FALSE),"")</f>
        <v/>
      </c>
      <c r="Y533" s="714" t="str">
        <f>IFERROR(VLOOKUP($I533,'WM-AR'!$I$7:$AS$3267,27,FALSE),"")</f>
        <v/>
      </c>
      <c r="Z533" s="714" t="str">
        <f>IFERROR(VLOOKUP($I533,'WM-AR'!$I$7:$AS$3267,28,FALSE),"")</f>
        <v/>
      </c>
      <c r="AA533" s="714" t="str">
        <f>IFERROR(VLOOKUP($I533,'WM-AR'!$I$7:$AS$3267,29,FALSE),"")</f>
        <v/>
      </c>
      <c r="AB533" s="714" t="str">
        <f>IFERROR(VLOOKUP($I533,'WM-AR'!$I$7:$AS$3267,30,FALSE),"")</f>
        <v/>
      </c>
      <c r="AC533" s="714" t="str">
        <f>IFERROR(VLOOKUP($I533,'WM-AR'!$I$7:$AS$3267,31,FALSE),"")</f>
        <v/>
      </c>
      <c r="AD533" s="714" t="str">
        <f>IFERROR(VLOOKUP($I533,'WM-AR'!$I$7:$AS$3267,32,FALSE),"")</f>
        <v/>
      </c>
      <c r="AE533" s="714" t="str">
        <f>IFERROR(VLOOKUP($I533,'WM-AR'!$I$7:$AS$3267,33,FALSE),"")</f>
        <v/>
      </c>
      <c r="AF533" s="938"/>
      <c r="AG533" s="852"/>
      <c r="AH533" s="852"/>
      <c r="AI533" s="854"/>
      <c r="AJ533" s="854" t="str">
        <f t="shared" si="107"/>
        <v/>
      </c>
      <c r="AK533" s="1114"/>
      <c r="AL533" s="88" t="str">
        <f>IF(AND(ISTEXT($E533),ISTEXT($B533)),"산출기준 &gt;&gt;  "&amp;_xlfn.XLOOKUP($E533,산출기준!$D:$D,산출기준!$E:$E,"매칭실패"),"")</f>
        <v/>
      </c>
    </row>
    <row r="534" spans="2:38">
      <c r="B534" s="1111"/>
      <c r="C534" s="1166"/>
      <c r="D534" s="1166" t="s">
        <v>2715</v>
      </c>
      <c r="E534" s="1166"/>
      <c r="F534" s="1166"/>
      <c r="G534" s="1351" t="s">
        <v>3681</v>
      </c>
      <c r="H534" s="843"/>
      <c r="I534" s="712" t="str">
        <f t="shared" si="105"/>
        <v/>
      </c>
      <c r="J534" s="714"/>
      <c r="K534" s="714" t="str">
        <f>IFERROR(VLOOKUP($I534,'WM-AR'!$I$7:$AS$3267,34,FALSE),"")</f>
        <v/>
      </c>
      <c r="L534" s="714" t="str">
        <f>IFERROR(VLOOKUP($I534,'WM-AR'!$I$7:$AS$3267,4,FALSE),"")</f>
        <v/>
      </c>
      <c r="M534" s="714" t="str">
        <f>IFERROR(VLOOKUP($I534,'WM-AR'!$I$7:$AS$3267,6,FALSE),"")</f>
        <v/>
      </c>
      <c r="N534" s="714" t="str">
        <f>IFERROR(VLOOKUP($I534,'WM-AR'!$I$7:$AS$3267,8,FALSE),"")</f>
        <v/>
      </c>
      <c r="O534" s="714" t="str">
        <f>IFERROR(VLOOKUP($I534,'WM-AR'!$I$7:$AS$3267,10,FALSE),"")</f>
        <v/>
      </c>
      <c r="P534" s="714" t="str">
        <f>IFERROR(VLOOKUP($I534,'WM-AR'!$I$7:$AS$3267,12,FALSE),"")</f>
        <v/>
      </c>
      <c r="Q534" s="714" t="str">
        <f>IFERROR(VLOOKUP($I534,'WM-AR'!$I$7:$AS$3267,14,FALSE),"")</f>
        <v/>
      </c>
      <c r="R534" s="714" t="str">
        <f>IFERROR(VLOOKUP($I534,'WM-AR'!$I$7:$AS$3267,16,FALSE),"")</f>
        <v/>
      </c>
      <c r="S534" s="714" t="str">
        <f>IFERROR(VLOOKUP($I534,'WM-AR'!$I$7:$AS$3267,18,FALSE),"")</f>
        <v/>
      </c>
      <c r="T534" s="714" t="str">
        <f>IFERROR(VLOOKUP($I534,'WM-AR'!$I$7:$AS$3267,20,FALSE),"")</f>
        <v/>
      </c>
      <c r="U534" s="714" t="str">
        <f>IFERROR(VLOOKUP($I534,'WM-AR'!$I$7:$AS$3267,22,FALSE),"")</f>
        <v/>
      </c>
      <c r="V534" s="714" t="str">
        <f>IFERROR(VLOOKUP($I534,'WM-AR'!$I$7:$AS$3267,24,FALSE),"")</f>
        <v/>
      </c>
      <c r="W534" s="714" t="str">
        <f>IFERROR(VLOOKUP($I534,'WM-AR'!$I$7:$AS$3267,25,FALSE),"")</f>
        <v/>
      </c>
      <c r="X534" s="714" t="str">
        <f>IFERROR(VLOOKUP($I534,'WM-AR'!$I$7:$AS$3267,26,FALSE),"")</f>
        <v/>
      </c>
      <c r="Y534" s="714" t="str">
        <f>IFERROR(VLOOKUP($I534,'WM-AR'!$I$7:$AS$3267,27,FALSE),"")</f>
        <v/>
      </c>
      <c r="Z534" s="714" t="str">
        <f>IFERROR(VLOOKUP($I534,'WM-AR'!$I$7:$AS$3267,28,FALSE),"")</f>
        <v/>
      </c>
      <c r="AA534" s="714" t="str">
        <f>IFERROR(VLOOKUP($I534,'WM-AR'!$I$7:$AS$3267,29,FALSE),"")</f>
        <v/>
      </c>
      <c r="AB534" s="714" t="str">
        <f>IFERROR(VLOOKUP($I534,'WM-AR'!$I$7:$AS$3267,30,FALSE),"")</f>
        <v/>
      </c>
      <c r="AC534" s="714" t="str">
        <f>IFERROR(VLOOKUP($I534,'WM-AR'!$I$7:$AS$3267,31,FALSE),"")</f>
        <v/>
      </c>
      <c r="AD534" s="714" t="str">
        <f>IFERROR(VLOOKUP($I534,'WM-AR'!$I$7:$AS$3267,32,FALSE),"")</f>
        <v/>
      </c>
      <c r="AE534" s="714" t="str">
        <f>IFERROR(VLOOKUP($I534,'WM-AR'!$I$7:$AS$3267,33,FALSE),"")</f>
        <v/>
      </c>
      <c r="AF534" s="938"/>
      <c r="AG534" s="852"/>
      <c r="AH534" s="852"/>
      <c r="AI534" s="854"/>
      <c r="AJ534" s="854" t="str">
        <f t="shared" si="107"/>
        <v/>
      </c>
      <c r="AK534" s="1114"/>
      <c r="AL534" s="88" t="str">
        <f>IF(AND(ISTEXT($E534),ISTEXT($B534)),"산출기준 &gt;&gt;  "&amp;_xlfn.XLOOKUP($E534,산출기준!$D:$D,산출기준!$E:$E,"매칭실패"),"")</f>
        <v/>
      </c>
    </row>
    <row r="535" spans="2:38">
      <c r="B535" s="1111"/>
      <c r="C535" s="1166"/>
      <c r="D535" s="1166" t="s">
        <v>3070</v>
      </c>
      <c r="E535" s="1166"/>
      <c r="F535" s="1166"/>
      <c r="G535" s="843" t="s">
        <v>3672</v>
      </c>
      <c r="H535" s="843"/>
      <c r="I535" s="712" t="str">
        <f t="shared" si="105"/>
        <v/>
      </c>
      <c r="J535" s="714"/>
      <c r="K535" s="714" t="str">
        <f>IFERROR(VLOOKUP($I535,'WM-AR'!$I$7:$AS$3267,34,FALSE),"")</f>
        <v/>
      </c>
      <c r="L535" s="714" t="str">
        <f>IFERROR(VLOOKUP($I535,'WM-AR'!$I$7:$AS$3267,4,FALSE),"")</f>
        <v/>
      </c>
      <c r="M535" s="714" t="str">
        <f>IFERROR(VLOOKUP($I535,'WM-AR'!$I$7:$AS$3267,6,FALSE),"")</f>
        <v/>
      </c>
      <c r="N535" s="714" t="str">
        <f>IFERROR(VLOOKUP($I535,'WM-AR'!$I$7:$AS$3267,8,FALSE),"")</f>
        <v/>
      </c>
      <c r="O535" s="714" t="str">
        <f>IFERROR(VLOOKUP($I535,'WM-AR'!$I$7:$AS$3267,10,FALSE),"")</f>
        <v/>
      </c>
      <c r="P535" s="714" t="str">
        <f>IFERROR(VLOOKUP($I535,'WM-AR'!$I$7:$AS$3267,12,FALSE),"")</f>
        <v/>
      </c>
      <c r="Q535" s="714" t="str">
        <f>IFERROR(VLOOKUP($I535,'WM-AR'!$I$7:$AS$3267,14,FALSE),"")</f>
        <v/>
      </c>
      <c r="R535" s="714" t="str">
        <f>IFERROR(VLOOKUP($I535,'WM-AR'!$I$7:$AS$3267,16,FALSE),"")</f>
        <v/>
      </c>
      <c r="S535" s="714" t="str">
        <f>IFERROR(VLOOKUP($I535,'WM-AR'!$I$7:$AS$3267,18,FALSE),"")</f>
        <v/>
      </c>
      <c r="T535" s="714" t="str">
        <f>IFERROR(VLOOKUP($I535,'WM-AR'!$I$7:$AS$3267,20,FALSE),"")</f>
        <v/>
      </c>
      <c r="U535" s="714" t="str">
        <f>IFERROR(VLOOKUP($I535,'WM-AR'!$I$7:$AS$3267,22,FALSE),"")</f>
        <v/>
      </c>
      <c r="V535" s="714" t="str">
        <f>IFERROR(VLOOKUP($I535,'WM-AR'!$I$7:$AS$3267,24,FALSE),"")</f>
        <v/>
      </c>
      <c r="W535" s="714" t="str">
        <f>IFERROR(VLOOKUP($I535,'WM-AR'!$I$7:$AS$3267,25,FALSE),"")</f>
        <v/>
      </c>
      <c r="X535" s="714" t="str">
        <f>IFERROR(VLOOKUP($I535,'WM-AR'!$I$7:$AS$3267,26,FALSE),"")</f>
        <v/>
      </c>
      <c r="Y535" s="714" t="str">
        <f>IFERROR(VLOOKUP($I535,'WM-AR'!$I$7:$AS$3267,27,FALSE),"")</f>
        <v/>
      </c>
      <c r="Z535" s="714" t="str">
        <f>IFERROR(VLOOKUP($I535,'WM-AR'!$I$7:$AS$3267,28,FALSE),"")</f>
        <v/>
      </c>
      <c r="AA535" s="714" t="str">
        <f>IFERROR(VLOOKUP($I535,'WM-AR'!$I$7:$AS$3267,29,FALSE),"")</f>
        <v/>
      </c>
      <c r="AB535" s="714" t="str">
        <f>IFERROR(VLOOKUP($I535,'WM-AR'!$I$7:$AS$3267,30,FALSE),"")</f>
        <v/>
      </c>
      <c r="AC535" s="714" t="str">
        <f>IFERROR(VLOOKUP($I535,'WM-AR'!$I$7:$AS$3267,31,FALSE),"")</f>
        <v/>
      </c>
      <c r="AD535" s="714" t="str">
        <f>IFERROR(VLOOKUP($I535,'WM-AR'!$I$7:$AS$3267,32,FALSE),"")</f>
        <v/>
      </c>
      <c r="AE535" s="714" t="str">
        <f>IFERROR(VLOOKUP($I535,'WM-AR'!$I$7:$AS$3267,33,FALSE),"")</f>
        <v/>
      </c>
      <c r="AF535" s="938"/>
      <c r="AG535" s="852"/>
      <c r="AH535" s="852"/>
      <c r="AI535" s="854"/>
      <c r="AJ535" s="854" t="str">
        <f t="shared" si="107"/>
        <v/>
      </c>
      <c r="AK535" s="1114"/>
      <c r="AL535" s="88" t="str">
        <f>IF(AND(ISTEXT($E535),ISTEXT($B535)),"산출기준 &gt;&gt;  "&amp;_xlfn.XLOOKUP($E535,산출기준!$D:$D,산출기준!$E:$E,"매칭실패"),"")</f>
        <v/>
      </c>
    </row>
    <row r="536" spans="2:38">
      <c r="B536" s="1111"/>
      <c r="C536" s="1166"/>
      <c r="D536" s="1166" t="s">
        <v>3070</v>
      </c>
      <c r="E536" s="1166"/>
      <c r="F536" s="1166"/>
      <c r="G536" s="843" t="s">
        <v>3673</v>
      </c>
      <c r="H536" s="843"/>
      <c r="I536" s="712" t="str">
        <f t="shared" si="105"/>
        <v/>
      </c>
      <c r="J536" s="714"/>
      <c r="K536" s="714" t="str">
        <f>IFERROR(VLOOKUP($I536,'WM-AR'!$I$7:$AS$3267,34,FALSE),"")</f>
        <v/>
      </c>
      <c r="L536" s="714" t="str">
        <f>IFERROR(VLOOKUP($I536,'WM-AR'!$I$7:$AS$3267,4,FALSE),"")</f>
        <v/>
      </c>
      <c r="M536" s="714" t="str">
        <f>IFERROR(VLOOKUP($I536,'WM-AR'!$I$7:$AS$3267,6,FALSE),"")</f>
        <v/>
      </c>
      <c r="N536" s="714" t="str">
        <f>IFERROR(VLOOKUP($I536,'WM-AR'!$I$7:$AS$3267,8,FALSE),"")</f>
        <v/>
      </c>
      <c r="O536" s="714" t="str">
        <f>IFERROR(VLOOKUP($I536,'WM-AR'!$I$7:$AS$3267,10,FALSE),"")</f>
        <v/>
      </c>
      <c r="P536" s="714" t="str">
        <f>IFERROR(VLOOKUP($I536,'WM-AR'!$I$7:$AS$3267,12,FALSE),"")</f>
        <v/>
      </c>
      <c r="Q536" s="714" t="str">
        <f>IFERROR(VLOOKUP($I536,'WM-AR'!$I$7:$AS$3267,14,FALSE),"")</f>
        <v/>
      </c>
      <c r="R536" s="714" t="str">
        <f>IFERROR(VLOOKUP($I536,'WM-AR'!$I$7:$AS$3267,16,FALSE),"")</f>
        <v/>
      </c>
      <c r="S536" s="714" t="str">
        <f>IFERROR(VLOOKUP($I536,'WM-AR'!$I$7:$AS$3267,18,FALSE),"")</f>
        <v/>
      </c>
      <c r="T536" s="714" t="str">
        <f>IFERROR(VLOOKUP($I536,'WM-AR'!$I$7:$AS$3267,20,FALSE),"")</f>
        <v/>
      </c>
      <c r="U536" s="714" t="str">
        <f>IFERROR(VLOOKUP($I536,'WM-AR'!$I$7:$AS$3267,22,FALSE),"")</f>
        <v/>
      </c>
      <c r="V536" s="714" t="str">
        <f>IFERROR(VLOOKUP($I536,'WM-AR'!$I$7:$AS$3267,24,FALSE),"")</f>
        <v/>
      </c>
      <c r="W536" s="714" t="str">
        <f>IFERROR(VLOOKUP($I536,'WM-AR'!$I$7:$AS$3267,25,FALSE),"")</f>
        <v/>
      </c>
      <c r="X536" s="714" t="str">
        <f>IFERROR(VLOOKUP($I536,'WM-AR'!$I$7:$AS$3267,26,FALSE),"")</f>
        <v/>
      </c>
      <c r="Y536" s="714" t="str">
        <f>IFERROR(VLOOKUP($I536,'WM-AR'!$I$7:$AS$3267,27,FALSE),"")</f>
        <v/>
      </c>
      <c r="Z536" s="714" t="str">
        <f>IFERROR(VLOOKUP($I536,'WM-AR'!$I$7:$AS$3267,28,FALSE),"")</f>
        <v/>
      </c>
      <c r="AA536" s="714" t="str">
        <f>IFERROR(VLOOKUP($I536,'WM-AR'!$I$7:$AS$3267,29,FALSE),"")</f>
        <v/>
      </c>
      <c r="AB536" s="714" t="str">
        <f>IFERROR(VLOOKUP($I536,'WM-AR'!$I$7:$AS$3267,30,FALSE),"")</f>
        <v/>
      </c>
      <c r="AC536" s="714" t="str">
        <f>IFERROR(VLOOKUP($I536,'WM-AR'!$I$7:$AS$3267,31,FALSE),"")</f>
        <v/>
      </c>
      <c r="AD536" s="714" t="str">
        <f>IFERROR(VLOOKUP($I536,'WM-AR'!$I$7:$AS$3267,32,FALSE),"")</f>
        <v/>
      </c>
      <c r="AE536" s="714" t="str">
        <f>IFERROR(VLOOKUP($I536,'WM-AR'!$I$7:$AS$3267,33,FALSE),"")</f>
        <v/>
      </c>
      <c r="AF536" s="938"/>
      <c r="AG536" s="852"/>
      <c r="AH536" s="852"/>
      <c r="AI536" s="854"/>
      <c r="AJ536" s="854" t="str">
        <f t="shared" si="107"/>
        <v/>
      </c>
      <c r="AK536" s="1114"/>
      <c r="AL536" s="88" t="str">
        <f>IF(AND(ISTEXT($E536),ISTEXT($B536)),"산출기준 &gt;&gt;  "&amp;_xlfn.XLOOKUP($E536,산출기준!$D:$D,산출기준!$E:$E,"매칭실패"),"")</f>
        <v/>
      </c>
    </row>
    <row r="537" spans="2:38">
      <c r="B537" s="1111"/>
      <c r="C537" s="1166"/>
      <c r="D537" s="1166" t="s">
        <v>3070</v>
      </c>
      <c r="E537" s="1166"/>
      <c r="F537" s="1166"/>
      <c r="G537" s="843" t="s">
        <v>3674</v>
      </c>
      <c r="H537" s="843"/>
      <c r="I537" s="712" t="str">
        <f t="shared" si="105"/>
        <v/>
      </c>
      <c r="J537" s="714"/>
      <c r="K537" s="714" t="str">
        <f>IFERROR(VLOOKUP($I537,'WM-AR'!$I$7:$AS$3267,34,FALSE),"")</f>
        <v/>
      </c>
      <c r="L537" s="714" t="str">
        <f>IFERROR(VLOOKUP($I537,'WM-AR'!$I$7:$AS$3267,4,FALSE),"")</f>
        <v/>
      </c>
      <c r="M537" s="714" t="str">
        <f>IFERROR(VLOOKUP($I537,'WM-AR'!$I$7:$AS$3267,6,FALSE),"")</f>
        <v/>
      </c>
      <c r="N537" s="714" t="str">
        <f>IFERROR(VLOOKUP($I537,'WM-AR'!$I$7:$AS$3267,8,FALSE),"")</f>
        <v/>
      </c>
      <c r="O537" s="714" t="str">
        <f>IFERROR(VLOOKUP($I537,'WM-AR'!$I$7:$AS$3267,10,FALSE),"")</f>
        <v/>
      </c>
      <c r="P537" s="714" t="str">
        <f>IFERROR(VLOOKUP($I537,'WM-AR'!$I$7:$AS$3267,12,FALSE),"")</f>
        <v/>
      </c>
      <c r="Q537" s="714" t="str">
        <f>IFERROR(VLOOKUP($I537,'WM-AR'!$I$7:$AS$3267,14,FALSE),"")</f>
        <v/>
      </c>
      <c r="R537" s="714" t="str">
        <f>IFERROR(VLOOKUP($I537,'WM-AR'!$I$7:$AS$3267,16,FALSE),"")</f>
        <v/>
      </c>
      <c r="S537" s="714" t="str">
        <f>IFERROR(VLOOKUP($I537,'WM-AR'!$I$7:$AS$3267,18,FALSE),"")</f>
        <v/>
      </c>
      <c r="T537" s="714" t="str">
        <f>IFERROR(VLOOKUP($I537,'WM-AR'!$I$7:$AS$3267,20,FALSE),"")</f>
        <v/>
      </c>
      <c r="U537" s="714" t="str">
        <f>IFERROR(VLOOKUP($I537,'WM-AR'!$I$7:$AS$3267,22,FALSE),"")</f>
        <v/>
      </c>
      <c r="V537" s="714" t="str">
        <f>IFERROR(VLOOKUP($I537,'WM-AR'!$I$7:$AS$3267,24,FALSE),"")</f>
        <v/>
      </c>
      <c r="W537" s="714" t="str">
        <f>IFERROR(VLOOKUP($I537,'WM-AR'!$I$7:$AS$3267,25,FALSE),"")</f>
        <v/>
      </c>
      <c r="X537" s="714" t="str">
        <f>IFERROR(VLOOKUP($I537,'WM-AR'!$I$7:$AS$3267,26,FALSE),"")</f>
        <v/>
      </c>
      <c r="Y537" s="714" t="str">
        <f>IFERROR(VLOOKUP($I537,'WM-AR'!$I$7:$AS$3267,27,FALSE),"")</f>
        <v/>
      </c>
      <c r="Z537" s="714" t="str">
        <f>IFERROR(VLOOKUP($I537,'WM-AR'!$I$7:$AS$3267,28,FALSE),"")</f>
        <v/>
      </c>
      <c r="AA537" s="714" t="str">
        <f>IFERROR(VLOOKUP($I537,'WM-AR'!$I$7:$AS$3267,29,FALSE),"")</f>
        <v/>
      </c>
      <c r="AB537" s="714" t="str">
        <f>IFERROR(VLOOKUP($I537,'WM-AR'!$I$7:$AS$3267,30,FALSE),"")</f>
        <v/>
      </c>
      <c r="AC537" s="714" t="str">
        <f>IFERROR(VLOOKUP($I537,'WM-AR'!$I$7:$AS$3267,31,FALSE),"")</f>
        <v/>
      </c>
      <c r="AD537" s="714" t="str">
        <f>IFERROR(VLOOKUP($I537,'WM-AR'!$I$7:$AS$3267,32,FALSE),"")</f>
        <v/>
      </c>
      <c r="AE537" s="714" t="str">
        <f>IFERROR(VLOOKUP($I537,'WM-AR'!$I$7:$AS$3267,33,FALSE),"")</f>
        <v/>
      </c>
      <c r="AF537" s="938"/>
      <c r="AG537" s="852"/>
      <c r="AH537" s="852"/>
      <c r="AI537" s="854"/>
      <c r="AJ537" s="854" t="str">
        <f t="shared" si="107"/>
        <v/>
      </c>
      <c r="AK537" s="1114"/>
      <c r="AL537" s="88" t="str">
        <f>IF(AND(ISTEXT($E537),ISTEXT($B537)),"산출기준 &gt;&gt;  "&amp;_xlfn.XLOOKUP($E537,산출기준!$D:$D,산출기준!$E:$E,"매칭실패"),"")</f>
        <v/>
      </c>
    </row>
    <row r="538" spans="2:38">
      <c r="B538" s="1111"/>
      <c r="C538" s="1166"/>
      <c r="D538" s="1166" t="s">
        <v>3070</v>
      </c>
      <c r="E538" s="1166"/>
      <c r="F538" s="1166"/>
      <c r="G538" s="843" t="s">
        <v>3675</v>
      </c>
      <c r="H538" s="843"/>
      <c r="I538" s="712" t="str">
        <f t="shared" si="105"/>
        <v/>
      </c>
      <c r="J538" s="714"/>
      <c r="K538" s="714" t="str">
        <f>IFERROR(VLOOKUP($I538,'WM-AR'!$I$7:$AS$3267,34,FALSE),"")</f>
        <v/>
      </c>
      <c r="L538" s="714" t="str">
        <f>IFERROR(VLOOKUP($I538,'WM-AR'!$I$7:$AS$3267,4,FALSE),"")</f>
        <v/>
      </c>
      <c r="M538" s="714" t="str">
        <f>IFERROR(VLOOKUP($I538,'WM-AR'!$I$7:$AS$3267,6,FALSE),"")</f>
        <v/>
      </c>
      <c r="N538" s="714" t="str">
        <f>IFERROR(VLOOKUP($I538,'WM-AR'!$I$7:$AS$3267,8,FALSE),"")</f>
        <v/>
      </c>
      <c r="O538" s="714" t="str">
        <f>IFERROR(VLOOKUP($I538,'WM-AR'!$I$7:$AS$3267,10,FALSE),"")</f>
        <v/>
      </c>
      <c r="P538" s="714" t="str">
        <f>IFERROR(VLOOKUP($I538,'WM-AR'!$I$7:$AS$3267,12,FALSE),"")</f>
        <v/>
      </c>
      <c r="Q538" s="714" t="str">
        <f>IFERROR(VLOOKUP($I538,'WM-AR'!$I$7:$AS$3267,14,FALSE),"")</f>
        <v/>
      </c>
      <c r="R538" s="714" t="str">
        <f>IFERROR(VLOOKUP($I538,'WM-AR'!$I$7:$AS$3267,16,FALSE),"")</f>
        <v/>
      </c>
      <c r="S538" s="714" t="str">
        <f>IFERROR(VLOOKUP($I538,'WM-AR'!$I$7:$AS$3267,18,FALSE),"")</f>
        <v/>
      </c>
      <c r="T538" s="714" t="str">
        <f>IFERROR(VLOOKUP($I538,'WM-AR'!$I$7:$AS$3267,20,FALSE),"")</f>
        <v/>
      </c>
      <c r="U538" s="714" t="str">
        <f>IFERROR(VLOOKUP($I538,'WM-AR'!$I$7:$AS$3267,22,FALSE),"")</f>
        <v/>
      </c>
      <c r="V538" s="714" t="str">
        <f>IFERROR(VLOOKUP($I538,'WM-AR'!$I$7:$AS$3267,24,FALSE),"")</f>
        <v/>
      </c>
      <c r="W538" s="714" t="str">
        <f>IFERROR(VLOOKUP($I538,'WM-AR'!$I$7:$AS$3267,25,FALSE),"")</f>
        <v/>
      </c>
      <c r="X538" s="714" t="str">
        <f>IFERROR(VLOOKUP($I538,'WM-AR'!$I$7:$AS$3267,26,FALSE),"")</f>
        <v/>
      </c>
      <c r="Y538" s="714" t="str">
        <f>IFERROR(VLOOKUP($I538,'WM-AR'!$I$7:$AS$3267,27,FALSE),"")</f>
        <v/>
      </c>
      <c r="Z538" s="714" t="str">
        <f>IFERROR(VLOOKUP($I538,'WM-AR'!$I$7:$AS$3267,28,FALSE),"")</f>
        <v/>
      </c>
      <c r="AA538" s="714" t="str">
        <f>IFERROR(VLOOKUP($I538,'WM-AR'!$I$7:$AS$3267,29,FALSE),"")</f>
        <v/>
      </c>
      <c r="AB538" s="714" t="str">
        <f>IFERROR(VLOOKUP($I538,'WM-AR'!$I$7:$AS$3267,30,FALSE),"")</f>
        <v/>
      </c>
      <c r="AC538" s="714" t="str">
        <f>IFERROR(VLOOKUP($I538,'WM-AR'!$I$7:$AS$3267,31,FALSE),"")</f>
        <v/>
      </c>
      <c r="AD538" s="714" t="str">
        <f>IFERROR(VLOOKUP($I538,'WM-AR'!$I$7:$AS$3267,32,FALSE),"")</f>
        <v/>
      </c>
      <c r="AE538" s="714" t="str">
        <f>IFERROR(VLOOKUP($I538,'WM-AR'!$I$7:$AS$3267,33,FALSE),"")</f>
        <v/>
      </c>
      <c r="AF538" s="938"/>
      <c r="AG538" s="852"/>
      <c r="AH538" s="852"/>
      <c r="AI538" s="854"/>
      <c r="AJ538" s="854" t="str">
        <f t="shared" si="107"/>
        <v/>
      </c>
      <c r="AK538" s="1114"/>
      <c r="AL538" s="88" t="str">
        <f>IF(AND(ISTEXT($E538),ISTEXT($B538)),"산출기준 &gt;&gt;  "&amp;_xlfn.XLOOKUP($E538,산출기준!$D:$D,산출기준!$E:$E,"매칭실패"),"")</f>
        <v/>
      </c>
    </row>
    <row r="539" spans="2:38">
      <c r="B539" s="1116"/>
      <c r="C539" s="1167"/>
      <c r="D539" s="1167"/>
      <c r="E539" s="1167"/>
      <c r="F539" s="1167"/>
      <c r="G539" s="1120"/>
      <c r="H539" s="1120"/>
      <c r="I539" s="1119" t="str">
        <f t="shared" si="105"/>
        <v/>
      </c>
      <c r="J539" s="1121"/>
      <c r="K539" s="1121" t="str">
        <f>IFERROR(VLOOKUP($I539,'WM-AR'!$I$7:$AS$3267,34,FALSE),"")</f>
        <v/>
      </c>
      <c r="L539" s="1121" t="str">
        <f>IFERROR(VLOOKUP($I539,'WM-AR'!$I$7:$AS$3267,4,FALSE),"")</f>
        <v/>
      </c>
      <c r="M539" s="1121" t="str">
        <f>IFERROR(VLOOKUP($I539,'WM-AR'!$I$7:$AS$3267,6,FALSE),"")</f>
        <v/>
      </c>
      <c r="N539" s="1121" t="str">
        <f>IFERROR(VLOOKUP($I539,'WM-AR'!$I$7:$AS$3267,8,FALSE),"")</f>
        <v/>
      </c>
      <c r="O539" s="1121" t="str">
        <f>IFERROR(VLOOKUP($I539,'WM-AR'!$I$7:$AS$3267,10,FALSE),"")</f>
        <v/>
      </c>
      <c r="P539" s="1121" t="str">
        <f>IFERROR(VLOOKUP($I539,'WM-AR'!$I$7:$AS$3267,12,FALSE),"")</f>
        <v/>
      </c>
      <c r="Q539" s="1121" t="str">
        <f>IFERROR(VLOOKUP($I539,'WM-AR'!$I$7:$AS$3267,14,FALSE),"")</f>
        <v/>
      </c>
      <c r="R539" s="1121" t="str">
        <f>IFERROR(VLOOKUP($I539,'WM-AR'!$I$7:$AS$3267,16,FALSE),"")</f>
        <v/>
      </c>
      <c r="S539" s="1121" t="str">
        <f>IFERROR(VLOOKUP($I539,'WM-AR'!$I$7:$AS$3267,18,FALSE),"")</f>
        <v/>
      </c>
      <c r="T539" s="1121" t="str">
        <f>IFERROR(VLOOKUP($I539,'WM-AR'!$I$7:$AS$3267,20,FALSE),"")</f>
        <v/>
      </c>
      <c r="U539" s="1121" t="str">
        <f>IFERROR(VLOOKUP($I539,'WM-AR'!$I$7:$AS$3267,22,FALSE),"")</f>
        <v/>
      </c>
      <c r="V539" s="1121" t="str">
        <f>IFERROR(VLOOKUP($I539,'WM-AR'!$I$7:$AS$3267,24,FALSE),"")</f>
        <v/>
      </c>
      <c r="W539" s="1121" t="str">
        <f>IFERROR(VLOOKUP($I539,'WM-AR'!$I$7:$AS$3267,25,FALSE),"")</f>
        <v/>
      </c>
      <c r="X539" s="1121" t="str">
        <f>IFERROR(VLOOKUP($I539,'WM-AR'!$I$7:$AS$3267,26,FALSE),"")</f>
        <v/>
      </c>
      <c r="Y539" s="1121" t="str">
        <f>IFERROR(VLOOKUP($I539,'WM-AR'!$I$7:$AS$3267,27,FALSE),"")</f>
        <v/>
      </c>
      <c r="Z539" s="1121" t="str">
        <f>IFERROR(VLOOKUP($I539,'WM-AR'!$I$7:$AS$3267,28,FALSE),"")</f>
        <v/>
      </c>
      <c r="AA539" s="1121" t="str">
        <f>IFERROR(VLOOKUP($I539,'WM-AR'!$I$7:$AS$3267,29,FALSE),"")</f>
        <v/>
      </c>
      <c r="AB539" s="1121" t="str">
        <f>IFERROR(VLOOKUP($I539,'WM-AR'!$I$7:$AS$3267,30,FALSE),"")</f>
        <v/>
      </c>
      <c r="AC539" s="1121" t="str">
        <f>IFERROR(VLOOKUP($I539,'WM-AR'!$I$7:$AS$3267,31,FALSE),"")</f>
        <v/>
      </c>
      <c r="AD539" s="1121" t="str">
        <f>IFERROR(VLOOKUP($I539,'WM-AR'!$I$7:$AS$3267,32,FALSE),"")</f>
        <v/>
      </c>
      <c r="AE539" s="1121" t="str">
        <f>IFERROR(VLOOKUP($I539,'WM-AR'!$I$7:$AS$3267,33,FALSE),"")</f>
        <v/>
      </c>
      <c r="AF539" s="1209"/>
      <c r="AG539" s="1123"/>
      <c r="AH539" s="1123"/>
      <c r="AI539" s="1124"/>
      <c r="AJ539" s="1124" t="str">
        <f t="shared" si="107"/>
        <v/>
      </c>
      <c r="AK539" s="1125"/>
      <c r="AL539" s="88" t="str">
        <f>IF(AND(ISTEXT($E539),ISTEXT($B539)),"산출기준 &gt;&gt;  "&amp;_xlfn.XLOOKUP($E539,산출기준!$D:$D,산출기준!$E:$E,"매칭실패"),"")</f>
        <v/>
      </c>
    </row>
    <row r="540" spans="2:38" s="658" customFormat="1" ht="20.100000000000001" customHeight="1">
      <c r="B540" s="802"/>
      <c r="C540" s="662"/>
      <c r="D540" s="662"/>
      <c r="E540" s="662"/>
      <c r="F540" s="1338" t="s">
        <v>1077</v>
      </c>
      <c r="G540" s="662"/>
      <c r="H540" s="662"/>
      <c r="I540" s="652"/>
      <c r="J540" s="664"/>
      <c r="K540" s="664"/>
      <c r="L540" s="664"/>
      <c r="M540" s="664"/>
      <c r="N540" s="664"/>
      <c r="O540" s="664"/>
      <c r="P540" s="664"/>
      <c r="Q540" s="664"/>
      <c r="R540" s="664"/>
      <c r="S540" s="664"/>
      <c r="T540" s="664"/>
      <c r="U540" s="664"/>
      <c r="V540" s="664"/>
      <c r="W540" s="664"/>
      <c r="X540" s="664"/>
      <c r="Y540" s="664"/>
      <c r="Z540" s="664"/>
      <c r="AA540" s="664"/>
      <c r="AB540" s="664"/>
      <c r="AC540" s="664"/>
      <c r="AD540" s="664"/>
      <c r="AE540" s="664"/>
      <c r="AF540" s="660"/>
      <c r="AG540" s="665"/>
      <c r="AH540" s="665"/>
      <c r="AI540" s="666"/>
      <c r="AJ540" s="666"/>
      <c r="AK540" s="662"/>
      <c r="AL540" s="658" t="str">
        <f>IF(AND(ISTEXT($E540),ISTEXT($B540)),"산출기준 &gt;&gt;  "&amp;_xlfn.XLOOKUP($E540,산출기준!$D:$D,산출기준!$E:$E,"매칭실패"),"")</f>
        <v/>
      </c>
    </row>
    <row r="541" spans="2:38" ht="34.9" customHeight="1">
      <c r="B541" s="808" t="str" cm="1">
        <f t="array" aca="1" ref="B541" ca="1">_xlfn.IFNA(INDIRECT("Family_표준_구성도!B"&amp;MATCH(F541,INDIRECT("Family_표준_구성도!"&amp;"C:C"),0)),"")</f>
        <v>6.2.9.1.3</v>
      </c>
      <c r="C541" s="668" t="s">
        <v>1903</v>
      </c>
      <c r="D541" s="809"/>
      <c r="E541" s="668" t="s">
        <v>2006</v>
      </c>
      <c r="F541" s="1079" t="s">
        <v>1079</v>
      </c>
      <c r="G541" s="1079"/>
      <c r="H541" s="1079"/>
      <c r="I541" s="674" t="str">
        <f t="shared" ref="I541:I958" si="108">LEFT(H541,14)</f>
        <v/>
      </c>
      <c r="J541" s="674"/>
      <c r="K541" s="674"/>
      <c r="L541" s="674"/>
      <c r="M541" s="674"/>
      <c r="N541" s="675"/>
      <c r="O541" s="676"/>
      <c r="P541" s="677"/>
      <c r="Q541" s="677"/>
      <c r="R541" s="677"/>
      <c r="S541" s="677"/>
      <c r="T541" s="677"/>
      <c r="U541" s="677"/>
      <c r="V541" s="678"/>
      <c r="W541" s="679"/>
      <c r="X541" s="679"/>
      <c r="Y541" s="679"/>
      <c r="Z541" s="679"/>
      <c r="AA541" s="679"/>
      <c r="AB541" s="679"/>
      <c r="AC541" s="679"/>
      <c r="AD541" s="679"/>
      <c r="AE541" s="679"/>
      <c r="AF541" s="1312" t="s">
        <v>3544</v>
      </c>
      <c r="AG541" s="682"/>
      <c r="AH541" s="682"/>
      <c r="AI541" s="682"/>
      <c r="AJ541" s="682"/>
      <c r="AK541" s="903"/>
      <c r="AL541" s="88" t="str">
        <f ca="1">IF(AND(ISTEXT($E541),ISTEXT($B541)),"산출기준 &gt;&gt;  "&amp;_xlfn.XLOOKUP($E541,산출기준!$D:$D,산출기준!$E:$E,"매칭실패"),"")</f>
        <v>산출기준 &gt;&gt;  [Steel Beam]</v>
      </c>
    </row>
    <row r="542" spans="2:38" ht="49.9" customHeight="1" outlineLevel="1">
      <c r="B542" s="758"/>
      <c r="C542" s="759"/>
      <c r="D542" s="759"/>
      <c r="E542" s="759"/>
      <c r="F542" s="1080" t="s">
        <v>3488</v>
      </c>
      <c r="G542" s="759" t="str">
        <f t="shared" ref="G542:G545" si="109">IF(IF(N542=0,"",N542)&amp;" | "&amp;IF(O542=0,"",O542)&amp;" | "&amp;IF(Q542=0,"",Q542)&amp;" | "&amp;IF(R542=0,"",R542)=" |  |  | ","",IF(N542=0,"",N542)&amp;" | "&amp;IF(O542=0,"",O542)&amp;" | "&amp;IF(Q542=0,"",Q542)&amp;" | "&amp;IF(R542=0,"",R542))</f>
        <v xml:space="preserve">Light Steel - Standard |  |  | </v>
      </c>
      <c r="H542" s="816" t="s">
        <v>3512</v>
      </c>
      <c r="I542" s="765" t="str">
        <f t="shared" si="108"/>
        <v>S01AA074-00001</v>
      </c>
      <c r="J542" s="766"/>
      <c r="K542" s="766" t="str">
        <f>IFERROR(VLOOKUP($I542,'WM-AR'!$I$7:$AS$3267,34,FALSE),"")</f>
        <v>TON</v>
      </c>
      <c r="L542" s="766" t="str">
        <f>IFERROR(VLOOKUP($I542,'WM-AR'!$I$7:$AS$3267,4,FALSE),"")</f>
        <v>Main Steel Structure Fabrication Work</v>
      </c>
      <c r="M542" s="766" t="str">
        <f>IFERROR(VLOOKUP($I542,'WM-AR'!$I$7:$AS$3267,6,FALSE),"")</f>
        <v>Shelter/Building</v>
      </c>
      <c r="N542" s="766" t="str">
        <f>IFERROR(VLOOKUP($I542,'WM-AR'!$I$7:$AS$3267,8,FALSE),"")</f>
        <v>Light Steel - Standard</v>
      </c>
      <c r="O542" s="766">
        <f>IFERROR(VLOOKUP($I542,'WM-AR'!$I$7:$AS$3267,10,FALSE),"")</f>
        <v>0</v>
      </c>
      <c r="P542" s="766">
        <f>IFERROR(VLOOKUP($I542,'WM-AR'!$I$7:$AS$3267,12,FALSE),"")</f>
        <v>0</v>
      </c>
      <c r="Q542" s="766" t="str">
        <f>IFERROR(VLOOKUP($I542,'WM-AR'!$I$7:$AS$3267,14,FALSE),"")</f>
        <v/>
      </c>
      <c r="R542" s="766" t="str">
        <f>IFERROR(VLOOKUP($I542,'WM-AR'!$I$7:$AS$3267,16,FALSE),"")</f>
        <v/>
      </c>
      <c r="S542" s="766" t="str">
        <f>IFERROR(VLOOKUP($I542,'WM-AR'!$I$7:$AS$3267,18,FALSE),"")</f>
        <v/>
      </c>
      <c r="T542" s="766" t="str">
        <f>IFERROR(VLOOKUP($I542,'WM-AR'!$I$7:$AS$3267,20,FALSE),"")</f>
        <v/>
      </c>
      <c r="U542" s="766" t="str">
        <f>IFERROR(VLOOKUP($I542,'WM-AR'!$I$7:$AS$3267,22,FALSE),"")</f>
        <v/>
      </c>
      <c r="V542" s="766" t="str">
        <f>IFERROR(VLOOKUP($I542,'WM-AR'!$I$7:$AS$3267,24,FALSE),"")</f>
        <v/>
      </c>
      <c r="W542" s="766">
        <f>IFERROR(VLOOKUP($I542,'WM-AR'!$I$7:$AS$3267,25,FALSE),"")</f>
        <v>0</v>
      </c>
      <c r="X542" s="766">
        <f>IFERROR(VLOOKUP($I542,'WM-AR'!$I$7:$AS$3267,26,FALSE),"")</f>
        <v>0</v>
      </c>
      <c r="Y542" s="766">
        <f>IFERROR(VLOOKUP($I542,'WM-AR'!$I$7:$AS$3267,27,FALSE),"")</f>
        <v>0</v>
      </c>
      <c r="Z542" s="766">
        <f>IFERROR(VLOOKUP($I542,'WM-AR'!$I$7:$AS$3267,28,FALSE),"")</f>
        <v>0</v>
      </c>
      <c r="AA542" s="766" t="str">
        <f>IFERROR(VLOOKUP($I542,'WM-AR'!$I$7:$AS$3267,29,FALSE),"")</f>
        <v>Material: (   )</v>
      </c>
      <c r="AB542" s="766">
        <f>IFERROR(VLOOKUP($I542,'WM-AR'!$I$7:$AS$3267,30,FALSE),"")</f>
        <v>0</v>
      </c>
      <c r="AC542" s="766">
        <f>IFERROR(VLOOKUP($I542,'WM-AR'!$I$7:$AS$3267,31,FALSE),"")</f>
        <v>0</v>
      </c>
      <c r="AD542" s="766">
        <f>IFERROR(VLOOKUP($I542,'WM-AR'!$I$7:$AS$3267,32,FALSE),"")</f>
        <v>0</v>
      </c>
      <c r="AE542" s="766" t="str">
        <f>IFERROR(VLOOKUP($I542,'WM-AR'!$I$7:$AS$3267,33,FALSE),"")</f>
        <v>(30)KG/M&gt;Weight</v>
      </c>
      <c r="AF542" s="1313" t="str">
        <f>_xlfn.CONCAT("- Material: ( ",AF541," )",CHAR(10),"- (",$H$57,")KG/M&gt;Weight")</f>
        <v>- Material: ( KSD3502 )
- (30)KG/M&gt;Weight</v>
      </c>
      <c r="AG542" s="1134" t="s">
        <v>3586</v>
      </c>
      <c r="AH542" s="1134" t="s">
        <v>3586</v>
      </c>
      <c r="AI542" s="1340"/>
      <c r="AJ542" s="1340" t="str">
        <f t="shared" ref="AJ542:AJ551" si="110">K542</f>
        <v>TON</v>
      </c>
      <c r="AK542" s="905"/>
      <c r="AL542" s="88" t="str">
        <f>IF(AND(ISTEXT($E542),ISTEXT($B542)),"산출기준 &gt;&gt;  "&amp;_xlfn.XLOOKUP($E542,산출기준!$D:$D,산출기준!$E:$E,"매칭실패"),"")</f>
        <v/>
      </c>
    </row>
    <row r="543" spans="2:38" ht="49.9" customHeight="1" outlineLevel="1">
      <c r="B543" s="772"/>
      <c r="C543" s="773"/>
      <c r="D543" s="773"/>
      <c r="E543" s="773"/>
      <c r="F543" s="1083" t="s">
        <v>3492</v>
      </c>
      <c r="G543" s="759" t="str">
        <f t="shared" si="109"/>
        <v xml:space="preserve">Light Steel |  |  | </v>
      </c>
      <c r="H543" s="816" t="s">
        <v>3532</v>
      </c>
      <c r="I543" s="765" t="str">
        <f t="shared" si="108"/>
        <v>S03AA084-00001</v>
      </c>
      <c r="J543" s="766"/>
      <c r="K543" s="766" t="str">
        <f>IFERROR(VLOOKUP($I543,'WM-AR'!$I$7:$AS$3267,34,FALSE),"")</f>
        <v>TON</v>
      </c>
      <c r="L543" s="766" t="str">
        <f>IFERROR(VLOOKUP($I543,'WM-AR'!$I$7:$AS$3267,4,FALSE),"")</f>
        <v>Main Steel Structure Erection Work</v>
      </c>
      <c r="M543" s="766" t="str">
        <f>IFERROR(VLOOKUP($I543,'WM-AR'!$I$7:$AS$3267,6,FALSE),"")</f>
        <v>Shelter/Building</v>
      </c>
      <c r="N543" s="766" t="str">
        <f>IFERROR(VLOOKUP($I543,'WM-AR'!$I$7:$AS$3267,8,FALSE),"")</f>
        <v>Light Steel</v>
      </c>
      <c r="O543" s="766">
        <f>IFERROR(VLOOKUP($I543,'WM-AR'!$I$7:$AS$3267,10,FALSE),"")</f>
        <v>0</v>
      </c>
      <c r="P543" s="766">
        <f>IFERROR(VLOOKUP($I543,'WM-AR'!$I$7:$AS$3267,12,FALSE),"")</f>
        <v>0</v>
      </c>
      <c r="Q543" s="766" t="str">
        <f>IFERROR(VLOOKUP($I543,'WM-AR'!$I$7:$AS$3267,14,FALSE),"")</f>
        <v/>
      </c>
      <c r="R543" s="766" t="str">
        <f>IFERROR(VLOOKUP($I543,'WM-AR'!$I$7:$AS$3267,16,FALSE),"")</f>
        <v/>
      </c>
      <c r="S543" s="766" t="str">
        <f>IFERROR(VLOOKUP($I543,'WM-AR'!$I$7:$AS$3267,18,FALSE),"")</f>
        <v/>
      </c>
      <c r="T543" s="766" t="str">
        <f>IFERROR(VLOOKUP($I543,'WM-AR'!$I$7:$AS$3267,20,FALSE),"")</f>
        <v/>
      </c>
      <c r="U543" s="766" t="str">
        <f>IFERROR(VLOOKUP($I543,'WM-AR'!$I$7:$AS$3267,22,FALSE),"")</f>
        <v/>
      </c>
      <c r="V543" s="766" t="str">
        <f>IFERROR(VLOOKUP($I543,'WM-AR'!$I$7:$AS$3267,24,FALSE),"")</f>
        <v/>
      </c>
      <c r="W543" s="766">
        <f>IFERROR(VLOOKUP($I543,'WM-AR'!$I$7:$AS$3267,25,FALSE),"")</f>
        <v>0</v>
      </c>
      <c r="X543" s="766">
        <f>IFERROR(VLOOKUP($I543,'WM-AR'!$I$7:$AS$3267,26,FALSE),"")</f>
        <v>0</v>
      </c>
      <c r="Y543" s="766">
        <f>IFERROR(VLOOKUP($I543,'WM-AR'!$I$7:$AS$3267,27,FALSE),"")</f>
        <v>0</v>
      </c>
      <c r="Z543" s="766">
        <f>IFERROR(VLOOKUP($I543,'WM-AR'!$I$7:$AS$3267,28,FALSE),"")</f>
        <v>0</v>
      </c>
      <c r="AA543" s="766" t="str">
        <f>IFERROR(VLOOKUP($I543,'WM-AR'!$I$7:$AS$3267,29,FALSE),"")</f>
        <v>Material: (   )</v>
      </c>
      <c r="AB543" s="766">
        <f>IFERROR(VLOOKUP($I543,'WM-AR'!$I$7:$AS$3267,30,FALSE),"")</f>
        <v>0</v>
      </c>
      <c r="AC543" s="766">
        <f>IFERROR(VLOOKUP($I543,'WM-AR'!$I$7:$AS$3267,31,FALSE),"")</f>
        <v>0</v>
      </c>
      <c r="AD543" s="766">
        <f>IFERROR(VLOOKUP($I543,'WM-AR'!$I$7:$AS$3267,32,FALSE),"")</f>
        <v>0</v>
      </c>
      <c r="AE543" s="766">
        <f>IFERROR(VLOOKUP($I543,'WM-AR'!$I$7:$AS$3267,33,FALSE),"")</f>
        <v>0</v>
      </c>
      <c r="AF543" s="1313" t="str">
        <f>_xlfn.CONCAT("- Material: ( ",AF541," )")</f>
        <v>- Material: ( KSD3502 )</v>
      </c>
      <c r="AG543" s="1314" t="s">
        <v>3587</v>
      </c>
      <c r="AH543" s="1314" t="s">
        <v>3587</v>
      </c>
      <c r="AI543" s="1340"/>
      <c r="AJ543" s="1340" t="str">
        <f t="shared" si="110"/>
        <v>TON</v>
      </c>
      <c r="AK543" s="1267"/>
      <c r="AL543" s="88" t="str">
        <f>IF(AND(ISTEXT($E543),ISTEXT($B543)),"산출기준 &gt;&gt;  "&amp;_xlfn.XLOOKUP($E543,산출기준!$D:$D,산출기준!$E:$E,"매칭실패"),"")</f>
        <v/>
      </c>
    </row>
    <row r="544" spans="2:38" ht="49.9" customHeight="1" outlineLevel="1">
      <c r="B544" s="758"/>
      <c r="C544" s="759"/>
      <c r="D544" s="759"/>
      <c r="E544" s="759"/>
      <c r="F544" s="1315" t="s">
        <v>1976</v>
      </c>
      <c r="G544" s="759" t="str">
        <f>IF(IF(N544=0,"",N544)&amp;" | "&amp;IF(O544=0,"",O544)&amp;" | "&amp;IF(Q544=0,"",Q544)&amp;" | "&amp;IF(R544=0,"",R544)=" |  |  | ","",IF(N544=0,"",N544)&amp;" | "&amp;IF(O544=0,"",O544)&amp;" | "&amp;IF(Q544=0,"",Q544)&amp;" | "&amp;IF(R544=0,"",R544))</f>
        <v xml:space="preserve">Plates - Gusset, Stiffener, ETC |  |  | </v>
      </c>
      <c r="H544" s="1153" t="s">
        <v>3495</v>
      </c>
      <c r="I544" s="765" t="str">
        <f>LEFT(H544,14)</f>
        <v>S01AA009-00001</v>
      </c>
      <c r="J544" s="766"/>
      <c r="K544" s="766" t="s">
        <v>3496</v>
      </c>
      <c r="L544" s="766" t="s">
        <v>3497</v>
      </c>
      <c r="M544" s="766" t="s">
        <v>3498</v>
      </c>
      <c r="N544" s="766" t="s">
        <v>3499</v>
      </c>
      <c r="O544" s="766">
        <v>0</v>
      </c>
      <c r="P544" s="766">
        <v>0</v>
      </c>
      <c r="Q544" s="766">
        <v>0</v>
      </c>
      <c r="R544" s="766">
        <v>0</v>
      </c>
      <c r="S544" s="766">
        <v>0</v>
      </c>
      <c r="T544" s="766">
        <v>0</v>
      </c>
      <c r="U544" s="766">
        <v>0</v>
      </c>
      <c r="V544" s="766">
        <v>0</v>
      </c>
      <c r="W544" s="766">
        <v>0</v>
      </c>
      <c r="X544" s="766">
        <v>0</v>
      </c>
      <c r="Y544" s="766">
        <v>0</v>
      </c>
      <c r="Z544" s="766">
        <v>0</v>
      </c>
      <c r="AA544" s="766" t="s">
        <v>3500</v>
      </c>
      <c r="AB544" s="766">
        <v>0</v>
      </c>
      <c r="AC544" s="766">
        <v>0</v>
      </c>
      <c r="AD544" s="766">
        <v>0</v>
      </c>
      <c r="AE544" s="766">
        <v>0</v>
      </c>
      <c r="AF544" s="817"/>
      <c r="AG544" s="1314" t="s">
        <v>3588</v>
      </c>
      <c r="AH544" s="1314" t="s">
        <v>3588</v>
      </c>
      <c r="AI544" s="769"/>
      <c r="AJ544" s="769" t="str">
        <f>K544</f>
        <v>TON</v>
      </c>
      <c r="AK544" s="1341"/>
      <c r="AL544" s="88" t="s">
        <v>2965</v>
      </c>
    </row>
    <row r="545" spans="2:38" ht="49.9" customHeight="1" outlineLevel="1">
      <c r="B545" s="772"/>
      <c r="C545" s="773"/>
      <c r="D545" s="773"/>
      <c r="E545" s="773"/>
      <c r="F545" s="1083" t="s">
        <v>3502</v>
      </c>
      <c r="G545" s="759" t="str">
        <f t="shared" si="109"/>
        <v xml:space="preserve">for Non-Fireproofed Steel Surface |  |  | </v>
      </c>
      <c r="H545" s="816" t="s">
        <v>3503</v>
      </c>
      <c r="I545" s="765" t="str">
        <f t="shared" si="108"/>
        <v>S41AA051-00001</v>
      </c>
      <c r="J545" s="766"/>
      <c r="K545" s="766" t="str">
        <f>IFERROR(VLOOKUP($I545,'WM-AR'!$I$7:$AS$3267,34,FALSE),"")</f>
        <v>M2</v>
      </c>
      <c r="L545" s="766" t="str">
        <f>IFERROR(VLOOKUP($I545,'WM-AR'!$I$7:$AS$3267,4,FALSE),"")</f>
        <v>Steel Structure Paint Work</v>
      </c>
      <c r="M545" s="766" t="str">
        <f>IFERROR(VLOOKUP($I545,'WM-AR'!$I$7:$AS$3267,6,FALSE),"")</f>
        <v>Shelter/Building</v>
      </c>
      <c r="N545" s="766" t="str">
        <f>IFERROR(VLOOKUP($I545,'WM-AR'!$I$7:$AS$3267,8,FALSE),"")</f>
        <v>for Non-Fireproofed Steel Surface</v>
      </c>
      <c r="O545" s="766">
        <f>IFERROR(VLOOKUP($I545,'WM-AR'!$I$7:$AS$3267,10,FALSE),"")</f>
        <v>0</v>
      </c>
      <c r="P545" s="766">
        <f>IFERROR(VLOOKUP($I545,'WM-AR'!$I$7:$AS$3267,12,FALSE),"")</f>
        <v>0</v>
      </c>
      <c r="Q545" s="766" t="str">
        <f>IFERROR(VLOOKUP($I545,'WM-AR'!$I$7:$AS$3267,14,FALSE),"")</f>
        <v/>
      </c>
      <c r="R545" s="766" t="str">
        <f>IFERROR(VLOOKUP($I545,'WM-AR'!$I$7:$AS$3267,16,FALSE),"")</f>
        <v/>
      </c>
      <c r="S545" s="766" t="str">
        <f>IFERROR(VLOOKUP($I545,'WM-AR'!$I$7:$AS$3267,18,FALSE),"")</f>
        <v/>
      </c>
      <c r="T545" s="766" t="str">
        <f>IFERROR(VLOOKUP($I545,'WM-AR'!$I$7:$AS$3267,20,FALSE),"")</f>
        <v/>
      </c>
      <c r="U545" s="766" t="str">
        <f>IFERROR(VLOOKUP($I545,'WM-AR'!$I$7:$AS$3267,22,FALSE),"")</f>
        <v/>
      </c>
      <c r="V545" s="766" t="str">
        <f>IFERROR(VLOOKUP($I545,'WM-AR'!$I$7:$AS$3267,24,FALSE),"")</f>
        <v/>
      </c>
      <c r="W545" s="766">
        <f>IFERROR(VLOOKUP($I545,'WM-AR'!$I$7:$AS$3267,25,FALSE),"")</f>
        <v>0</v>
      </c>
      <c r="X545" s="766">
        <f>IFERROR(VLOOKUP($I545,'WM-AR'!$I$7:$AS$3267,26,FALSE),"")</f>
        <v>0</v>
      </c>
      <c r="Y545" s="766">
        <f>IFERROR(VLOOKUP($I545,'WM-AR'!$I$7:$AS$3267,27,FALSE),"")</f>
        <v>0</v>
      </c>
      <c r="Z545" s="766">
        <f>IFERROR(VLOOKUP($I545,'WM-AR'!$I$7:$AS$3267,28,FALSE),"")</f>
        <v>0</v>
      </c>
      <c r="AA545" s="766" t="str">
        <f>IFERROR(VLOOKUP($I545,'WM-AR'!$I$7:$AS$3267,29,FALSE),"")</f>
        <v>Material: (   )</v>
      </c>
      <c r="AB545" s="766">
        <f>IFERROR(VLOOKUP($I545,'WM-AR'!$I$7:$AS$3267,30,FALSE),"")</f>
        <v>0</v>
      </c>
      <c r="AC545" s="766">
        <f>IFERROR(VLOOKUP($I545,'WM-AR'!$I$7:$AS$3267,31,FALSE),"")</f>
        <v>0</v>
      </c>
      <c r="AD545" s="766">
        <f>IFERROR(VLOOKUP($I545,'WM-AR'!$I$7:$AS$3267,32,FALSE),"")</f>
        <v>0</v>
      </c>
      <c r="AE545" s="766">
        <f>IFERROR(VLOOKUP($I545,'WM-AR'!$I$7:$AS$3267,33,FALSE),"")</f>
        <v>0</v>
      </c>
      <c r="AF545" s="767"/>
      <c r="AG545" s="1342" t="s">
        <v>3589</v>
      </c>
      <c r="AH545" s="1342" t="s">
        <v>3589</v>
      </c>
      <c r="AI545" s="1340"/>
      <c r="AJ545" s="1340" t="str">
        <f t="shared" si="110"/>
        <v>M2</v>
      </c>
      <c r="AK545" s="1267"/>
      <c r="AL545" s="88" t="str">
        <f>IF(AND(ISTEXT($E545),ISTEXT($B545)),"산출기준 &gt;&gt;  "&amp;_xlfn.XLOOKUP($E545,산출기준!$D:$D,산출기준!$E:$E,"매칭실패"),"")</f>
        <v/>
      </c>
    </row>
    <row r="546" spans="2:38">
      <c r="B546" s="1111"/>
      <c r="C546" s="1166"/>
      <c r="D546" s="1166"/>
      <c r="E546" s="1166"/>
      <c r="F546" s="1166"/>
      <c r="G546" s="843" t="s">
        <v>2356</v>
      </c>
      <c r="H546" s="843"/>
      <c r="I546" s="712" t="str">
        <f t="shared" si="108"/>
        <v/>
      </c>
      <c r="J546" s="714"/>
      <c r="K546" s="714" t="str">
        <f>IFERROR(VLOOKUP($I546,'WM-AR'!$I$7:$AS$3267,34,FALSE),"")</f>
        <v/>
      </c>
      <c r="L546" s="714" t="str">
        <f>IFERROR(VLOOKUP($I546,'WM-AR'!$I$7:$AS$3267,4,FALSE),"")</f>
        <v/>
      </c>
      <c r="M546" s="714" t="str">
        <f>IFERROR(VLOOKUP($I546,'WM-AR'!$I$7:$AS$3267,6,FALSE),"")</f>
        <v/>
      </c>
      <c r="N546" s="714" t="str">
        <f>IFERROR(VLOOKUP($I546,'WM-AR'!$I$7:$AS$3267,8,FALSE),"")</f>
        <v/>
      </c>
      <c r="O546" s="714" t="str">
        <f>IFERROR(VLOOKUP($I546,'WM-AR'!$I$7:$AS$3267,10,FALSE),"")</f>
        <v/>
      </c>
      <c r="P546" s="714" t="str">
        <f>IFERROR(VLOOKUP($I546,'WM-AR'!$I$7:$AS$3267,12,FALSE),"")</f>
        <v/>
      </c>
      <c r="Q546" s="714" t="str">
        <f>IFERROR(VLOOKUP($I546,'WM-AR'!$I$7:$AS$3267,14,FALSE),"")</f>
        <v/>
      </c>
      <c r="R546" s="714" t="str">
        <f>IFERROR(VLOOKUP($I546,'WM-AR'!$I$7:$AS$3267,16,FALSE),"")</f>
        <v/>
      </c>
      <c r="S546" s="714" t="str">
        <f>IFERROR(VLOOKUP($I546,'WM-AR'!$I$7:$AS$3267,18,FALSE),"")</f>
        <v/>
      </c>
      <c r="T546" s="714" t="str">
        <f>IFERROR(VLOOKUP($I546,'WM-AR'!$I$7:$AS$3267,20,FALSE),"")</f>
        <v/>
      </c>
      <c r="U546" s="714" t="str">
        <f>IFERROR(VLOOKUP($I546,'WM-AR'!$I$7:$AS$3267,22,FALSE),"")</f>
        <v/>
      </c>
      <c r="V546" s="714" t="str">
        <f>IFERROR(VLOOKUP($I546,'WM-AR'!$I$7:$AS$3267,24,FALSE),"")</f>
        <v/>
      </c>
      <c r="W546" s="714" t="str">
        <f>IFERROR(VLOOKUP($I546,'WM-AR'!$I$7:$AS$3267,25,FALSE),"")</f>
        <v/>
      </c>
      <c r="X546" s="714" t="str">
        <f>IFERROR(VLOOKUP($I546,'WM-AR'!$I$7:$AS$3267,26,FALSE),"")</f>
        <v/>
      </c>
      <c r="Y546" s="714" t="str">
        <f>IFERROR(VLOOKUP($I546,'WM-AR'!$I$7:$AS$3267,27,FALSE),"")</f>
        <v/>
      </c>
      <c r="Z546" s="714" t="str">
        <f>IFERROR(VLOOKUP($I546,'WM-AR'!$I$7:$AS$3267,28,FALSE),"")</f>
        <v/>
      </c>
      <c r="AA546" s="714" t="str">
        <f>IFERROR(VLOOKUP($I546,'WM-AR'!$I$7:$AS$3267,29,FALSE),"")</f>
        <v/>
      </c>
      <c r="AB546" s="714" t="str">
        <f>IFERROR(VLOOKUP($I546,'WM-AR'!$I$7:$AS$3267,30,FALSE),"")</f>
        <v/>
      </c>
      <c r="AC546" s="714" t="str">
        <f>IFERROR(VLOOKUP($I546,'WM-AR'!$I$7:$AS$3267,31,FALSE),"")</f>
        <v/>
      </c>
      <c r="AD546" s="714" t="str">
        <f>IFERROR(VLOOKUP($I546,'WM-AR'!$I$7:$AS$3267,32,FALSE),"")</f>
        <v/>
      </c>
      <c r="AE546" s="714" t="str">
        <f>IFERROR(VLOOKUP($I546,'WM-AR'!$I$7:$AS$3267,33,FALSE),"")</f>
        <v/>
      </c>
      <c r="AF546" s="1190" t="s">
        <v>3682</v>
      </c>
      <c r="AG546" s="1254"/>
      <c r="AH546" s="1254"/>
      <c r="AI546" s="854"/>
      <c r="AJ546" s="854" t="str">
        <f t="shared" si="110"/>
        <v/>
      </c>
      <c r="AK546" s="1114"/>
      <c r="AL546" s="88" t="str">
        <f>IF(AND(ISTEXT($E546),ISTEXT($B546)),"산출기준 &gt;&gt;  "&amp;_xlfn.XLOOKUP($E546,산출기준!$D:$D,산출기준!$E:$E,"매칭실패"),"")</f>
        <v/>
      </c>
    </row>
    <row r="547" spans="2:38">
      <c r="B547" s="1111"/>
      <c r="C547" s="1166"/>
      <c r="D547" s="1166"/>
      <c r="E547" s="1166"/>
      <c r="F547" s="1166"/>
      <c r="G547" s="843"/>
      <c r="H547" s="843"/>
      <c r="I547" s="712" t="str">
        <f t="shared" si="108"/>
        <v/>
      </c>
      <c r="J547" s="714"/>
      <c r="K547" s="714" t="str">
        <f>IFERROR(VLOOKUP($I547,'WM-AR'!$I$7:$AS$3267,34,FALSE),"")</f>
        <v/>
      </c>
      <c r="L547" s="714" t="str">
        <f>IFERROR(VLOOKUP($I547,'WM-AR'!$I$7:$AS$3267,4,FALSE),"")</f>
        <v/>
      </c>
      <c r="M547" s="714" t="str">
        <f>IFERROR(VLOOKUP($I547,'WM-AR'!$I$7:$AS$3267,6,FALSE),"")</f>
        <v/>
      </c>
      <c r="N547" s="714" t="str">
        <f>IFERROR(VLOOKUP($I547,'WM-AR'!$I$7:$AS$3267,8,FALSE),"")</f>
        <v/>
      </c>
      <c r="O547" s="714" t="str">
        <f>IFERROR(VLOOKUP($I547,'WM-AR'!$I$7:$AS$3267,10,FALSE),"")</f>
        <v/>
      </c>
      <c r="P547" s="714" t="str">
        <f>IFERROR(VLOOKUP($I547,'WM-AR'!$I$7:$AS$3267,12,FALSE),"")</f>
        <v/>
      </c>
      <c r="Q547" s="714" t="str">
        <f>IFERROR(VLOOKUP($I547,'WM-AR'!$I$7:$AS$3267,14,FALSE),"")</f>
        <v/>
      </c>
      <c r="R547" s="714" t="str">
        <f>IFERROR(VLOOKUP($I547,'WM-AR'!$I$7:$AS$3267,16,FALSE),"")</f>
        <v/>
      </c>
      <c r="S547" s="714" t="str">
        <f>IFERROR(VLOOKUP($I547,'WM-AR'!$I$7:$AS$3267,18,FALSE),"")</f>
        <v/>
      </c>
      <c r="T547" s="714" t="str">
        <f>IFERROR(VLOOKUP($I547,'WM-AR'!$I$7:$AS$3267,20,FALSE),"")</f>
        <v/>
      </c>
      <c r="U547" s="714" t="str">
        <f>IFERROR(VLOOKUP($I547,'WM-AR'!$I$7:$AS$3267,22,FALSE),"")</f>
        <v/>
      </c>
      <c r="V547" s="714" t="str">
        <f>IFERROR(VLOOKUP($I547,'WM-AR'!$I$7:$AS$3267,24,FALSE),"")</f>
        <v/>
      </c>
      <c r="W547" s="714" t="str">
        <f>IFERROR(VLOOKUP($I547,'WM-AR'!$I$7:$AS$3267,25,FALSE),"")</f>
        <v/>
      </c>
      <c r="X547" s="714" t="str">
        <f>IFERROR(VLOOKUP($I547,'WM-AR'!$I$7:$AS$3267,26,FALSE),"")</f>
        <v/>
      </c>
      <c r="Y547" s="714" t="str">
        <f>IFERROR(VLOOKUP($I547,'WM-AR'!$I$7:$AS$3267,27,FALSE),"")</f>
        <v/>
      </c>
      <c r="Z547" s="714" t="str">
        <f>IFERROR(VLOOKUP($I547,'WM-AR'!$I$7:$AS$3267,28,FALSE),"")</f>
        <v/>
      </c>
      <c r="AA547" s="714" t="str">
        <f>IFERROR(VLOOKUP($I547,'WM-AR'!$I$7:$AS$3267,29,FALSE),"")</f>
        <v/>
      </c>
      <c r="AB547" s="714" t="str">
        <f>IFERROR(VLOOKUP($I547,'WM-AR'!$I$7:$AS$3267,30,FALSE),"")</f>
        <v/>
      </c>
      <c r="AC547" s="714" t="str">
        <f>IFERROR(VLOOKUP($I547,'WM-AR'!$I$7:$AS$3267,31,FALSE),"")</f>
        <v/>
      </c>
      <c r="AD547" s="714" t="str">
        <f>IFERROR(VLOOKUP($I547,'WM-AR'!$I$7:$AS$3267,32,FALSE),"")</f>
        <v/>
      </c>
      <c r="AE547" s="714" t="str">
        <f>IFERROR(VLOOKUP($I547,'WM-AR'!$I$7:$AS$3267,33,FALSE),"")</f>
        <v/>
      </c>
      <c r="AF547" s="938"/>
      <c r="AG547" s="852"/>
      <c r="AH547" s="852"/>
      <c r="AI547" s="854"/>
      <c r="AJ547" s="854" t="str">
        <f t="shared" si="110"/>
        <v/>
      </c>
      <c r="AK547" s="1114"/>
      <c r="AL547" s="88" t="str">
        <f>IF(AND(ISTEXT($E547),ISTEXT($B547)),"산출기준 &gt;&gt;  "&amp;_xlfn.XLOOKUP($E547,산출기준!$D:$D,산출기준!$E:$E,"매칭실패"),"")</f>
        <v/>
      </c>
    </row>
    <row r="548" spans="2:38">
      <c r="B548" s="1111"/>
      <c r="C548" s="1166"/>
      <c r="D548" s="1166"/>
      <c r="E548" s="1166"/>
      <c r="F548" s="1166"/>
      <c r="G548" s="843"/>
      <c r="H548" s="843"/>
      <c r="I548" s="712" t="str">
        <f t="shared" si="108"/>
        <v/>
      </c>
      <c r="J548" s="714"/>
      <c r="K548" s="714" t="str">
        <f>IFERROR(VLOOKUP($I548,'WM-AR'!$I$7:$AS$3267,34,FALSE),"")</f>
        <v/>
      </c>
      <c r="L548" s="714" t="str">
        <f>IFERROR(VLOOKUP($I548,'WM-AR'!$I$7:$AS$3267,4,FALSE),"")</f>
        <v/>
      </c>
      <c r="M548" s="714" t="str">
        <f>IFERROR(VLOOKUP($I548,'WM-AR'!$I$7:$AS$3267,6,FALSE),"")</f>
        <v/>
      </c>
      <c r="N548" s="714" t="str">
        <f>IFERROR(VLOOKUP($I548,'WM-AR'!$I$7:$AS$3267,8,FALSE),"")</f>
        <v/>
      </c>
      <c r="O548" s="714" t="str">
        <f>IFERROR(VLOOKUP($I548,'WM-AR'!$I$7:$AS$3267,10,FALSE),"")</f>
        <v/>
      </c>
      <c r="P548" s="714" t="str">
        <f>IFERROR(VLOOKUP($I548,'WM-AR'!$I$7:$AS$3267,12,FALSE),"")</f>
        <v/>
      </c>
      <c r="Q548" s="714" t="str">
        <f>IFERROR(VLOOKUP($I548,'WM-AR'!$I$7:$AS$3267,14,FALSE),"")</f>
        <v/>
      </c>
      <c r="R548" s="714" t="str">
        <f>IFERROR(VLOOKUP($I548,'WM-AR'!$I$7:$AS$3267,16,FALSE),"")</f>
        <v/>
      </c>
      <c r="S548" s="714" t="str">
        <f>IFERROR(VLOOKUP($I548,'WM-AR'!$I$7:$AS$3267,18,FALSE),"")</f>
        <v/>
      </c>
      <c r="T548" s="714" t="str">
        <f>IFERROR(VLOOKUP($I548,'WM-AR'!$I$7:$AS$3267,20,FALSE),"")</f>
        <v/>
      </c>
      <c r="U548" s="714" t="str">
        <f>IFERROR(VLOOKUP($I548,'WM-AR'!$I$7:$AS$3267,22,FALSE),"")</f>
        <v/>
      </c>
      <c r="V548" s="714" t="str">
        <f>IFERROR(VLOOKUP($I548,'WM-AR'!$I$7:$AS$3267,24,FALSE),"")</f>
        <v/>
      </c>
      <c r="W548" s="714" t="str">
        <f>IFERROR(VLOOKUP($I548,'WM-AR'!$I$7:$AS$3267,25,FALSE),"")</f>
        <v/>
      </c>
      <c r="X548" s="714" t="str">
        <f>IFERROR(VLOOKUP($I548,'WM-AR'!$I$7:$AS$3267,26,FALSE),"")</f>
        <v/>
      </c>
      <c r="Y548" s="714" t="str">
        <f>IFERROR(VLOOKUP($I548,'WM-AR'!$I$7:$AS$3267,27,FALSE),"")</f>
        <v/>
      </c>
      <c r="Z548" s="714" t="str">
        <f>IFERROR(VLOOKUP($I548,'WM-AR'!$I$7:$AS$3267,28,FALSE),"")</f>
        <v/>
      </c>
      <c r="AA548" s="714" t="str">
        <f>IFERROR(VLOOKUP($I548,'WM-AR'!$I$7:$AS$3267,29,FALSE),"")</f>
        <v/>
      </c>
      <c r="AB548" s="714" t="str">
        <f>IFERROR(VLOOKUP($I548,'WM-AR'!$I$7:$AS$3267,30,FALSE),"")</f>
        <v/>
      </c>
      <c r="AC548" s="714" t="str">
        <f>IFERROR(VLOOKUP($I548,'WM-AR'!$I$7:$AS$3267,31,FALSE),"")</f>
        <v/>
      </c>
      <c r="AD548" s="714" t="str">
        <f>IFERROR(VLOOKUP($I548,'WM-AR'!$I$7:$AS$3267,32,FALSE),"")</f>
        <v/>
      </c>
      <c r="AE548" s="714" t="str">
        <f>IFERROR(VLOOKUP($I548,'WM-AR'!$I$7:$AS$3267,33,FALSE),"")</f>
        <v/>
      </c>
      <c r="AF548" s="938"/>
      <c r="AG548" s="852"/>
      <c r="AH548" s="852"/>
      <c r="AI548" s="854"/>
      <c r="AJ548" s="854" t="str">
        <f t="shared" si="110"/>
        <v/>
      </c>
      <c r="AK548" s="1114"/>
      <c r="AL548" s="88" t="str">
        <f>IF(AND(ISTEXT($E548),ISTEXT($B548)),"산출기준 &gt;&gt;  "&amp;_xlfn.XLOOKUP($E548,산출기준!$D:$D,산출기준!$E:$E,"매칭실패"),"")</f>
        <v/>
      </c>
    </row>
    <row r="549" spans="2:38">
      <c r="B549" s="1111"/>
      <c r="C549" s="1166"/>
      <c r="D549" s="1166"/>
      <c r="E549" s="1166"/>
      <c r="F549" s="1166"/>
      <c r="G549" s="843"/>
      <c r="H549" s="843"/>
      <c r="I549" s="712" t="str">
        <f t="shared" si="108"/>
        <v/>
      </c>
      <c r="J549" s="714"/>
      <c r="K549" s="714" t="str">
        <f>IFERROR(VLOOKUP($I549,'WM-AR'!$I$7:$AS$3267,34,FALSE),"")</f>
        <v/>
      </c>
      <c r="L549" s="714" t="str">
        <f>IFERROR(VLOOKUP($I549,'WM-AR'!$I$7:$AS$3267,4,FALSE),"")</f>
        <v/>
      </c>
      <c r="M549" s="714" t="str">
        <f>IFERROR(VLOOKUP($I549,'WM-AR'!$I$7:$AS$3267,6,FALSE),"")</f>
        <v/>
      </c>
      <c r="N549" s="714" t="str">
        <f>IFERROR(VLOOKUP($I549,'WM-AR'!$I$7:$AS$3267,8,FALSE),"")</f>
        <v/>
      </c>
      <c r="O549" s="714" t="str">
        <f>IFERROR(VLOOKUP($I549,'WM-AR'!$I$7:$AS$3267,10,FALSE),"")</f>
        <v/>
      </c>
      <c r="P549" s="714" t="str">
        <f>IFERROR(VLOOKUP($I549,'WM-AR'!$I$7:$AS$3267,12,FALSE),"")</f>
        <v/>
      </c>
      <c r="Q549" s="714" t="str">
        <f>IFERROR(VLOOKUP($I549,'WM-AR'!$I$7:$AS$3267,14,FALSE),"")</f>
        <v/>
      </c>
      <c r="R549" s="714" t="str">
        <f>IFERROR(VLOOKUP($I549,'WM-AR'!$I$7:$AS$3267,16,FALSE),"")</f>
        <v/>
      </c>
      <c r="S549" s="714" t="str">
        <f>IFERROR(VLOOKUP($I549,'WM-AR'!$I$7:$AS$3267,18,FALSE),"")</f>
        <v/>
      </c>
      <c r="T549" s="714" t="str">
        <f>IFERROR(VLOOKUP($I549,'WM-AR'!$I$7:$AS$3267,20,FALSE),"")</f>
        <v/>
      </c>
      <c r="U549" s="714" t="str">
        <f>IFERROR(VLOOKUP($I549,'WM-AR'!$I$7:$AS$3267,22,FALSE),"")</f>
        <v/>
      </c>
      <c r="V549" s="714" t="str">
        <f>IFERROR(VLOOKUP($I549,'WM-AR'!$I$7:$AS$3267,24,FALSE),"")</f>
        <v/>
      </c>
      <c r="W549" s="714" t="str">
        <f>IFERROR(VLOOKUP($I549,'WM-AR'!$I$7:$AS$3267,25,FALSE),"")</f>
        <v/>
      </c>
      <c r="X549" s="714" t="str">
        <f>IFERROR(VLOOKUP($I549,'WM-AR'!$I$7:$AS$3267,26,FALSE),"")</f>
        <v/>
      </c>
      <c r="Y549" s="714" t="str">
        <f>IFERROR(VLOOKUP($I549,'WM-AR'!$I$7:$AS$3267,27,FALSE),"")</f>
        <v/>
      </c>
      <c r="Z549" s="714" t="str">
        <f>IFERROR(VLOOKUP($I549,'WM-AR'!$I$7:$AS$3267,28,FALSE),"")</f>
        <v/>
      </c>
      <c r="AA549" s="714" t="str">
        <f>IFERROR(VLOOKUP($I549,'WM-AR'!$I$7:$AS$3267,29,FALSE),"")</f>
        <v/>
      </c>
      <c r="AB549" s="714" t="str">
        <f>IFERROR(VLOOKUP($I549,'WM-AR'!$I$7:$AS$3267,30,FALSE),"")</f>
        <v/>
      </c>
      <c r="AC549" s="714" t="str">
        <f>IFERROR(VLOOKUP($I549,'WM-AR'!$I$7:$AS$3267,31,FALSE),"")</f>
        <v/>
      </c>
      <c r="AD549" s="714" t="str">
        <f>IFERROR(VLOOKUP($I549,'WM-AR'!$I$7:$AS$3267,32,FALSE),"")</f>
        <v/>
      </c>
      <c r="AE549" s="714" t="str">
        <f>IFERROR(VLOOKUP($I549,'WM-AR'!$I$7:$AS$3267,33,FALSE),"")</f>
        <v/>
      </c>
      <c r="AF549" s="938"/>
      <c r="AG549" s="852"/>
      <c r="AH549" s="852"/>
      <c r="AI549" s="854"/>
      <c r="AJ549" s="854" t="str">
        <f t="shared" si="110"/>
        <v/>
      </c>
      <c r="AK549" s="1114"/>
      <c r="AL549" s="88" t="str">
        <f>IF(AND(ISTEXT($E549),ISTEXT($B549)),"산출기준 &gt;&gt;  "&amp;_xlfn.XLOOKUP($E549,산출기준!$D:$D,산출기준!$E:$E,"매칭실패"),"")</f>
        <v/>
      </c>
    </row>
    <row r="550" spans="2:38">
      <c r="B550" s="1111"/>
      <c r="C550" s="1166"/>
      <c r="D550" s="1166"/>
      <c r="E550" s="1166"/>
      <c r="F550" s="1166"/>
      <c r="G550" s="843"/>
      <c r="H550" s="843"/>
      <c r="I550" s="712" t="str">
        <f t="shared" si="108"/>
        <v/>
      </c>
      <c r="J550" s="714"/>
      <c r="K550" s="714" t="str">
        <f>IFERROR(VLOOKUP($I550,'WM-AR'!$I$7:$AS$3267,34,FALSE),"")</f>
        <v/>
      </c>
      <c r="L550" s="714" t="str">
        <f>IFERROR(VLOOKUP($I550,'WM-AR'!$I$7:$AS$3267,4,FALSE),"")</f>
        <v/>
      </c>
      <c r="M550" s="714" t="str">
        <f>IFERROR(VLOOKUP($I550,'WM-AR'!$I$7:$AS$3267,6,FALSE),"")</f>
        <v/>
      </c>
      <c r="N550" s="714" t="str">
        <f>IFERROR(VLOOKUP($I550,'WM-AR'!$I$7:$AS$3267,8,FALSE),"")</f>
        <v/>
      </c>
      <c r="O550" s="714" t="str">
        <f>IFERROR(VLOOKUP($I550,'WM-AR'!$I$7:$AS$3267,10,FALSE),"")</f>
        <v/>
      </c>
      <c r="P550" s="714" t="str">
        <f>IFERROR(VLOOKUP($I550,'WM-AR'!$I$7:$AS$3267,12,FALSE),"")</f>
        <v/>
      </c>
      <c r="Q550" s="714" t="str">
        <f>IFERROR(VLOOKUP($I550,'WM-AR'!$I$7:$AS$3267,14,FALSE),"")</f>
        <v/>
      </c>
      <c r="R550" s="714" t="str">
        <f>IFERROR(VLOOKUP($I550,'WM-AR'!$I$7:$AS$3267,16,FALSE),"")</f>
        <v/>
      </c>
      <c r="S550" s="714" t="str">
        <f>IFERROR(VLOOKUP($I550,'WM-AR'!$I$7:$AS$3267,18,FALSE),"")</f>
        <v/>
      </c>
      <c r="T550" s="714" t="str">
        <f>IFERROR(VLOOKUP($I550,'WM-AR'!$I$7:$AS$3267,20,FALSE),"")</f>
        <v/>
      </c>
      <c r="U550" s="714" t="str">
        <f>IFERROR(VLOOKUP($I550,'WM-AR'!$I$7:$AS$3267,22,FALSE),"")</f>
        <v/>
      </c>
      <c r="V550" s="714" t="str">
        <f>IFERROR(VLOOKUP($I550,'WM-AR'!$I$7:$AS$3267,24,FALSE),"")</f>
        <v/>
      </c>
      <c r="W550" s="714" t="str">
        <f>IFERROR(VLOOKUP($I550,'WM-AR'!$I$7:$AS$3267,25,FALSE),"")</f>
        <v/>
      </c>
      <c r="X550" s="714" t="str">
        <f>IFERROR(VLOOKUP($I550,'WM-AR'!$I$7:$AS$3267,26,FALSE),"")</f>
        <v/>
      </c>
      <c r="Y550" s="714" t="str">
        <f>IFERROR(VLOOKUP($I550,'WM-AR'!$I$7:$AS$3267,27,FALSE),"")</f>
        <v/>
      </c>
      <c r="Z550" s="714" t="str">
        <f>IFERROR(VLOOKUP($I550,'WM-AR'!$I$7:$AS$3267,28,FALSE),"")</f>
        <v/>
      </c>
      <c r="AA550" s="714" t="str">
        <f>IFERROR(VLOOKUP($I550,'WM-AR'!$I$7:$AS$3267,29,FALSE),"")</f>
        <v/>
      </c>
      <c r="AB550" s="714" t="str">
        <f>IFERROR(VLOOKUP($I550,'WM-AR'!$I$7:$AS$3267,30,FALSE),"")</f>
        <v/>
      </c>
      <c r="AC550" s="714" t="str">
        <f>IFERROR(VLOOKUP($I550,'WM-AR'!$I$7:$AS$3267,31,FALSE),"")</f>
        <v/>
      </c>
      <c r="AD550" s="714" t="str">
        <f>IFERROR(VLOOKUP($I550,'WM-AR'!$I$7:$AS$3267,32,FALSE),"")</f>
        <v/>
      </c>
      <c r="AE550" s="714" t="str">
        <f>IFERROR(VLOOKUP($I550,'WM-AR'!$I$7:$AS$3267,33,FALSE),"")</f>
        <v/>
      </c>
      <c r="AF550" s="938"/>
      <c r="AG550" s="852"/>
      <c r="AH550" s="852"/>
      <c r="AI550" s="854"/>
      <c r="AJ550" s="854" t="str">
        <f t="shared" si="110"/>
        <v/>
      </c>
      <c r="AK550" s="1114"/>
      <c r="AL550" s="88" t="str">
        <f>IF(AND(ISTEXT($E550),ISTEXT($B550)),"산출기준 &gt;&gt;  "&amp;_xlfn.XLOOKUP($E550,산출기준!$D:$D,산출기준!$E:$E,"매칭실패"),"")</f>
        <v/>
      </c>
    </row>
    <row r="551" spans="2:38">
      <c r="B551" s="1116"/>
      <c r="C551" s="1167"/>
      <c r="D551" s="1167"/>
      <c r="E551" s="1167"/>
      <c r="F551" s="1167"/>
      <c r="G551" s="1120"/>
      <c r="H551" s="1120"/>
      <c r="I551" s="1119" t="str">
        <f t="shared" si="108"/>
        <v/>
      </c>
      <c r="J551" s="1121"/>
      <c r="K551" s="1121" t="str">
        <f>IFERROR(VLOOKUP($I551,'WM-AR'!$I$7:$AS$3267,34,FALSE),"")</f>
        <v/>
      </c>
      <c r="L551" s="1121" t="str">
        <f>IFERROR(VLOOKUP($I551,'WM-AR'!$I$7:$AS$3267,4,FALSE),"")</f>
        <v/>
      </c>
      <c r="M551" s="1121" t="str">
        <f>IFERROR(VLOOKUP($I551,'WM-AR'!$I$7:$AS$3267,6,FALSE),"")</f>
        <v/>
      </c>
      <c r="N551" s="1121" t="str">
        <f>IFERROR(VLOOKUP($I551,'WM-AR'!$I$7:$AS$3267,8,FALSE),"")</f>
        <v/>
      </c>
      <c r="O551" s="1121" t="str">
        <f>IFERROR(VLOOKUP($I551,'WM-AR'!$I$7:$AS$3267,10,FALSE),"")</f>
        <v/>
      </c>
      <c r="P551" s="1121" t="str">
        <f>IFERROR(VLOOKUP($I551,'WM-AR'!$I$7:$AS$3267,12,FALSE),"")</f>
        <v/>
      </c>
      <c r="Q551" s="1121" t="str">
        <f>IFERROR(VLOOKUP($I551,'WM-AR'!$I$7:$AS$3267,14,FALSE),"")</f>
        <v/>
      </c>
      <c r="R551" s="1121" t="str">
        <f>IFERROR(VLOOKUP($I551,'WM-AR'!$I$7:$AS$3267,16,FALSE),"")</f>
        <v/>
      </c>
      <c r="S551" s="1121" t="str">
        <f>IFERROR(VLOOKUP($I551,'WM-AR'!$I$7:$AS$3267,18,FALSE),"")</f>
        <v/>
      </c>
      <c r="T551" s="1121" t="str">
        <f>IFERROR(VLOOKUP($I551,'WM-AR'!$I$7:$AS$3267,20,FALSE),"")</f>
        <v/>
      </c>
      <c r="U551" s="1121" t="str">
        <f>IFERROR(VLOOKUP($I551,'WM-AR'!$I$7:$AS$3267,22,FALSE),"")</f>
        <v/>
      </c>
      <c r="V551" s="1121" t="str">
        <f>IFERROR(VLOOKUP($I551,'WM-AR'!$I$7:$AS$3267,24,FALSE),"")</f>
        <v/>
      </c>
      <c r="W551" s="1121" t="str">
        <f>IFERROR(VLOOKUP($I551,'WM-AR'!$I$7:$AS$3267,25,FALSE),"")</f>
        <v/>
      </c>
      <c r="X551" s="1121" t="str">
        <f>IFERROR(VLOOKUP($I551,'WM-AR'!$I$7:$AS$3267,26,FALSE),"")</f>
        <v/>
      </c>
      <c r="Y551" s="1121" t="str">
        <f>IFERROR(VLOOKUP($I551,'WM-AR'!$I$7:$AS$3267,27,FALSE),"")</f>
        <v/>
      </c>
      <c r="Z551" s="1121" t="str">
        <f>IFERROR(VLOOKUP($I551,'WM-AR'!$I$7:$AS$3267,28,FALSE),"")</f>
        <v/>
      </c>
      <c r="AA551" s="1121" t="str">
        <f>IFERROR(VLOOKUP($I551,'WM-AR'!$I$7:$AS$3267,29,FALSE),"")</f>
        <v/>
      </c>
      <c r="AB551" s="1121" t="str">
        <f>IFERROR(VLOOKUP($I551,'WM-AR'!$I$7:$AS$3267,30,FALSE),"")</f>
        <v/>
      </c>
      <c r="AC551" s="1121" t="str">
        <f>IFERROR(VLOOKUP($I551,'WM-AR'!$I$7:$AS$3267,31,FALSE),"")</f>
        <v/>
      </c>
      <c r="AD551" s="1121" t="str">
        <f>IFERROR(VLOOKUP($I551,'WM-AR'!$I$7:$AS$3267,32,FALSE),"")</f>
        <v/>
      </c>
      <c r="AE551" s="1121" t="str">
        <f>IFERROR(VLOOKUP($I551,'WM-AR'!$I$7:$AS$3267,33,FALSE),"")</f>
        <v/>
      </c>
      <c r="AF551" s="1209"/>
      <c r="AG551" s="1123"/>
      <c r="AH551" s="1123"/>
      <c r="AI551" s="1124"/>
      <c r="AJ551" s="1124" t="str">
        <f t="shared" si="110"/>
        <v/>
      </c>
      <c r="AK551" s="1125"/>
      <c r="AL551" s="88" t="str">
        <f>IF(AND(ISTEXT($E551),ISTEXT($B551)),"산출기준 &gt;&gt;  "&amp;_xlfn.XLOOKUP($E551,산출기준!$D:$D,산출기준!$E:$E,"매칭실패"),"")</f>
        <v/>
      </c>
    </row>
    <row r="552" spans="2:38" s="658" customFormat="1" ht="20.100000000000001" customHeight="1">
      <c r="B552" s="1072"/>
      <c r="C552" s="639"/>
      <c r="D552" s="639"/>
      <c r="E552" s="639"/>
      <c r="F552" s="639"/>
      <c r="G552" s="639"/>
      <c r="H552" s="639"/>
      <c r="I552" s="641"/>
      <c r="J552" s="642"/>
      <c r="K552" s="642"/>
      <c r="L552" s="642"/>
      <c r="M552" s="642"/>
      <c r="N552" s="642"/>
      <c r="O552" s="642"/>
      <c r="P552" s="642"/>
      <c r="Q552" s="642"/>
      <c r="R552" s="642"/>
      <c r="S552" s="642"/>
      <c r="T552" s="642"/>
      <c r="U552" s="642"/>
      <c r="V552" s="642"/>
      <c r="W552" s="642"/>
      <c r="X552" s="642"/>
      <c r="Y552" s="642"/>
      <c r="Z552" s="642"/>
      <c r="AA552" s="642"/>
      <c r="AB552" s="642"/>
      <c r="AC552" s="642"/>
      <c r="AD552" s="642"/>
      <c r="AE552" s="642"/>
      <c r="AF552" s="637"/>
      <c r="AG552" s="643"/>
      <c r="AH552" s="643"/>
      <c r="AI552" s="644"/>
      <c r="AJ552" s="644"/>
      <c r="AK552" s="639"/>
      <c r="AL552" s="658" t="str">
        <f>IF(AND(ISTEXT($E552),ISTEXT($B552)),"산출기준 &gt;&gt;  "&amp;_xlfn.XLOOKUP($E552,산출기준!$D:$D,산출기준!$E:$E,"매칭실패"),"")</f>
        <v/>
      </c>
    </row>
    <row r="553" spans="2:38" s="658" customFormat="1" ht="20.100000000000001" customHeight="1">
      <c r="B553" s="802"/>
      <c r="C553" s="662"/>
      <c r="D553" s="662"/>
      <c r="E553" s="662"/>
      <c r="F553" s="662"/>
      <c r="G553" s="662"/>
      <c r="H553" s="662"/>
      <c r="I553" s="652"/>
      <c r="J553" s="664"/>
      <c r="K553" s="664"/>
      <c r="L553" s="664"/>
      <c r="M553" s="664"/>
      <c r="N553" s="664"/>
      <c r="O553" s="664"/>
      <c r="P553" s="664"/>
      <c r="Q553" s="664"/>
      <c r="R553" s="664"/>
      <c r="S553" s="664"/>
      <c r="T553" s="664"/>
      <c r="U553" s="664"/>
      <c r="V553" s="664"/>
      <c r="W553" s="664"/>
      <c r="X553" s="664"/>
      <c r="Y553" s="664"/>
      <c r="Z553" s="664"/>
      <c r="AA553" s="664"/>
      <c r="AB553" s="664"/>
      <c r="AC553" s="664"/>
      <c r="AD553" s="664"/>
      <c r="AE553" s="664"/>
      <c r="AF553" s="660"/>
      <c r="AG553" s="665"/>
      <c r="AH553" s="665"/>
      <c r="AI553" s="666"/>
      <c r="AJ553" s="666"/>
      <c r="AK553" s="662"/>
      <c r="AL553" s="658" t="str">
        <f>IF(AND(ISTEXT($E553),ISTEXT($B553)),"산출기준 &gt;&gt;  "&amp;_xlfn.XLOOKUP($E553,산출기준!$D:$D,산출기준!$E:$E,"매칭실패"),"")</f>
        <v/>
      </c>
    </row>
    <row r="554" spans="2:38" ht="34.9" customHeight="1">
      <c r="B554" s="623">
        <v>6.3</v>
      </c>
      <c r="C554" s="626" t="s">
        <v>3683</v>
      </c>
      <c r="D554" s="626"/>
      <c r="E554" s="626"/>
      <c r="F554" s="626"/>
      <c r="G554" s="1066"/>
      <c r="H554" s="1260"/>
      <c r="I554" s="630" t="str">
        <f t="shared" si="108"/>
        <v/>
      </c>
      <c r="J554" s="630"/>
      <c r="K554" s="631"/>
      <c r="L554" s="631"/>
      <c r="M554" s="631"/>
      <c r="N554" s="631"/>
      <c r="O554" s="631"/>
      <c r="P554" s="631"/>
      <c r="Q554" s="631"/>
      <c r="R554" s="631"/>
      <c r="S554" s="631"/>
      <c r="T554" s="631"/>
      <c r="U554" s="631"/>
      <c r="V554" s="631"/>
      <c r="W554" s="631"/>
      <c r="X554" s="631"/>
      <c r="Y554" s="631"/>
      <c r="Z554" s="631"/>
      <c r="AA554" s="631"/>
      <c r="AB554" s="631"/>
      <c r="AC554" s="631"/>
      <c r="AD554" s="631"/>
      <c r="AE554" s="631"/>
      <c r="AF554" s="632"/>
      <c r="AG554" s="634"/>
      <c r="AH554" s="634"/>
      <c r="AI554" s="634"/>
      <c r="AJ554" s="634"/>
      <c r="AK554" s="634"/>
      <c r="AL554" s="88" t="str">
        <f>IF(AND(ISTEXT($E554),ISTEXT($B554)),"산출기준 &gt;&gt;  "&amp;_xlfn.XLOOKUP($E554,산출기준!$D:$D,산출기준!$E:$E,"매칭실패"),"")</f>
        <v/>
      </c>
    </row>
    <row r="555" spans="2:38" s="658" customFormat="1">
      <c r="B555" s="635"/>
      <c r="C555" s="1068"/>
      <c r="D555" s="1068"/>
      <c r="E555" s="1068"/>
      <c r="F555" s="1068"/>
      <c r="G555" s="1068"/>
      <c r="H555" s="1307"/>
      <c r="I555" s="1071"/>
      <c r="J555" s="1071"/>
      <c r="K555" s="1071"/>
      <c r="L555" s="1071"/>
      <c r="M555" s="1071"/>
      <c r="N555" s="1071"/>
      <c r="O555" s="1071"/>
      <c r="P555" s="1071"/>
      <c r="Q555" s="1071"/>
      <c r="R555" s="1071"/>
      <c r="S555" s="1071"/>
      <c r="T555" s="1071"/>
      <c r="U555" s="1071"/>
      <c r="V555" s="1071"/>
      <c r="W555" s="1071"/>
      <c r="X555" s="1071"/>
      <c r="Y555" s="1071"/>
      <c r="Z555" s="1071"/>
      <c r="AA555" s="1071"/>
      <c r="AB555" s="1071"/>
      <c r="AC555" s="1071"/>
      <c r="AD555" s="1071"/>
      <c r="AE555" s="1071"/>
      <c r="AF555" s="1072"/>
      <c r="AG555" s="1072"/>
      <c r="AH555" s="1072"/>
      <c r="AI555" s="1072"/>
      <c r="AJ555" s="1072"/>
      <c r="AK555" s="1073"/>
      <c r="AL555" s="658" t="str">
        <f>IF(AND(ISTEXT($E555),ISTEXT($B555)),"산출기준 &gt;&gt;  "&amp;_xlfn.XLOOKUP($E555,산출기준!$D:$D,산출기준!$E:$E,"매칭실패"),"")</f>
        <v/>
      </c>
    </row>
    <row r="556" spans="2:38" s="658" customFormat="1" ht="20.100000000000001" customHeight="1">
      <c r="B556" s="1261"/>
      <c r="C556" s="1057"/>
      <c r="D556" s="648"/>
      <c r="E556" s="648"/>
      <c r="F556" s="1057"/>
      <c r="G556" s="1308" t="s">
        <v>824</v>
      </c>
      <c r="H556" s="1309">
        <f>Family_표준_구성도!$C$407</f>
        <v>200</v>
      </c>
      <c r="I556" s="805"/>
      <c r="J556" s="805"/>
      <c r="K556" s="806"/>
      <c r="L556" s="806"/>
      <c r="M556" s="806"/>
      <c r="N556" s="806"/>
      <c r="O556" s="806"/>
      <c r="P556" s="806"/>
      <c r="Q556" s="806"/>
      <c r="R556" s="806"/>
      <c r="S556" s="806"/>
      <c r="T556" s="806"/>
      <c r="U556" s="806"/>
      <c r="V556" s="806"/>
      <c r="W556" s="806"/>
      <c r="X556" s="806"/>
      <c r="Y556" s="806"/>
      <c r="Z556" s="806"/>
      <c r="AA556" s="806"/>
      <c r="AB556" s="806"/>
      <c r="AC556" s="806"/>
      <c r="AD556" s="806"/>
      <c r="AE556" s="806"/>
      <c r="AL556" s="658" t="str">
        <f>IF(AND(ISTEXT($E556),ISTEXT($B556)),"산출기준 &gt;&gt;  "&amp;_xlfn.XLOOKUP($E556,산출기준!$D:$D,산출기준!$E:$E,"매칭실패"),"")</f>
        <v/>
      </c>
    </row>
    <row r="557" spans="2:38" s="658" customFormat="1">
      <c r="C557" s="648"/>
      <c r="D557" s="648"/>
      <c r="E557" s="648"/>
      <c r="F557" s="648"/>
      <c r="G557" s="1308" t="s">
        <v>825</v>
      </c>
      <c r="H557" s="1309">
        <f>Family_표준_구성도!$C$408</f>
        <v>90</v>
      </c>
      <c r="I557" s="805"/>
      <c r="J557" s="805"/>
      <c r="K557" s="805"/>
      <c r="L557" s="805"/>
      <c r="M557" s="805"/>
      <c r="N557" s="805"/>
      <c r="O557" s="805"/>
      <c r="P557" s="805"/>
      <c r="Q557" s="805"/>
      <c r="R557" s="805"/>
      <c r="S557" s="805"/>
      <c r="T557" s="805"/>
      <c r="U557" s="805"/>
      <c r="V557" s="805"/>
      <c r="W557" s="805"/>
      <c r="X557" s="805"/>
      <c r="Y557" s="805"/>
      <c r="Z557" s="805"/>
      <c r="AA557" s="805"/>
      <c r="AB557" s="805"/>
      <c r="AC557" s="805"/>
      <c r="AD557" s="805"/>
      <c r="AE557" s="805"/>
      <c r="AF557" s="802"/>
      <c r="AG557" s="802"/>
      <c r="AH557" s="802"/>
      <c r="AI557" s="802"/>
      <c r="AJ557" s="802"/>
      <c r="AK557" s="1077"/>
      <c r="AL557" s="658" t="str">
        <f>IF(AND(ISTEXT($E557),ISTEXT($B557)),"산출기준 &gt;&gt;  "&amp;_xlfn.XLOOKUP($E557,산출기준!$D:$D,산출기준!$E:$E,"매칭실패"),"")</f>
        <v/>
      </c>
    </row>
    <row r="558" spans="2:38" s="658" customFormat="1" ht="20.100000000000001" customHeight="1">
      <c r="B558" s="1261"/>
      <c r="C558" s="1057"/>
      <c r="D558" s="648"/>
      <c r="E558" s="648"/>
      <c r="F558" s="1057"/>
      <c r="G558" s="1308" t="s">
        <v>826</v>
      </c>
      <c r="H558" s="1309"/>
      <c r="I558" s="805"/>
      <c r="J558" s="805"/>
      <c r="K558" s="806"/>
      <c r="L558" s="806"/>
      <c r="M558" s="806"/>
      <c r="N558" s="806"/>
      <c r="O558" s="806"/>
      <c r="P558" s="806"/>
      <c r="Q558" s="806"/>
      <c r="R558" s="806"/>
      <c r="S558" s="806"/>
      <c r="T558" s="806"/>
      <c r="U558" s="806"/>
      <c r="V558" s="806"/>
      <c r="W558" s="806"/>
      <c r="X558" s="806"/>
      <c r="Y558" s="806"/>
      <c r="Z558" s="806"/>
      <c r="AA558" s="806"/>
      <c r="AB558" s="806"/>
      <c r="AC558" s="806"/>
      <c r="AD558" s="806"/>
      <c r="AE558" s="806"/>
      <c r="AL558" s="658" t="str">
        <f>IF(AND(ISTEXT($E558),ISTEXT($B558)),"산출기준 &gt;&gt;  "&amp;_xlfn.XLOOKUP($E558,산출기준!$D:$D,산출기준!$E:$E,"매칭실패"),"")</f>
        <v/>
      </c>
    </row>
    <row r="559" spans="2:38" s="658" customFormat="1">
      <c r="C559" s="648"/>
      <c r="D559" s="648"/>
      <c r="E559" s="648"/>
      <c r="F559" s="648"/>
      <c r="G559" s="1308" t="s">
        <v>827</v>
      </c>
      <c r="H559" s="1309">
        <f>Family_표준_구성도!$C$410</f>
        <v>30</v>
      </c>
      <c r="I559" s="805"/>
      <c r="J559" s="805"/>
      <c r="K559" s="805"/>
      <c r="L559" s="805"/>
      <c r="M559" s="805"/>
      <c r="N559" s="805"/>
      <c r="O559" s="805"/>
      <c r="P559" s="805"/>
      <c r="Q559" s="805"/>
      <c r="R559" s="805"/>
      <c r="S559" s="805"/>
      <c r="T559" s="805"/>
      <c r="U559" s="805"/>
      <c r="V559" s="805"/>
      <c r="W559" s="805"/>
      <c r="X559" s="805"/>
      <c r="Y559" s="805"/>
      <c r="Z559" s="805"/>
      <c r="AA559" s="805"/>
      <c r="AB559" s="805"/>
      <c r="AC559" s="805"/>
      <c r="AD559" s="805"/>
      <c r="AE559" s="805"/>
      <c r="AF559" s="802"/>
      <c r="AG559" s="802"/>
      <c r="AH559" s="802"/>
      <c r="AI559" s="802"/>
      <c r="AJ559" s="802"/>
      <c r="AK559" s="1077"/>
      <c r="AL559" s="658" t="str">
        <f>IF(AND(ISTEXT($E559),ISTEXT($B559)),"산출기준 &gt;&gt;  "&amp;_xlfn.XLOOKUP($E559,산출기준!$D:$D,산출기준!$E:$E,"매칭실패"),"")</f>
        <v/>
      </c>
    </row>
    <row r="560" spans="2:38" s="658" customFormat="1" ht="20.100000000000001" customHeight="1">
      <c r="B560" s="1261"/>
      <c r="C560" s="1057"/>
      <c r="D560" s="648"/>
      <c r="E560" s="648"/>
      <c r="F560" s="1057"/>
      <c r="G560" s="1308" t="s">
        <v>828</v>
      </c>
      <c r="H560" s="1309">
        <f>Family_표준_구성도!$C$411</f>
        <v>10</v>
      </c>
      <c r="I560" s="805"/>
      <c r="J560" s="805"/>
      <c r="K560" s="806"/>
      <c r="L560" s="806"/>
      <c r="M560" s="806"/>
      <c r="N560" s="806"/>
      <c r="O560" s="806"/>
      <c r="P560" s="806"/>
      <c r="Q560" s="806"/>
      <c r="R560" s="806"/>
      <c r="S560" s="806"/>
      <c r="T560" s="806"/>
      <c r="U560" s="806"/>
      <c r="V560" s="806"/>
      <c r="W560" s="806"/>
      <c r="X560" s="806"/>
      <c r="Y560" s="806"/>
      <c r="Z560" s="806"/>
      <c r="AA560" s="806"/>
      <c r="AB560" s="806"/>
      <c r="AC560" s="806"/>
      <c r="AD560" s="806"/>
      <c r="AE560" s="806"/>
      <c r="AL560" s="658" t="str">
        <f>IF(AND(ISTEXT($E560),ISTEXT($B560)),"산출기준 &gt;&gt;  "&amp;_xlfn.XLOOKUP($E560,산출기준!$D:$D,산출기준!$E:$E,"매칭실패"),"")</f>
        <v/>
      </c>
    </row>
    <row r="561" spans="2:38" s="658" customFormat="1">
      <c r="C561" s="648"/>
      <c r="D561" s="648"/>
      <c r="E561" s="648"/>
      <c r="F561" s="648"/>
      <c r="G561" s="648"/>
      <c r="H561" s="1310"/>
      <c r="I561" s="805"/>
      <c r="J561" s="805"/>
      <c r="K561" s="805"/>
      <c r="L561" s="805"/>
      <c r="M561" s="805"/>
      <c r="N561" s="805"/>
      <c r="O561" s="805"/>
      <c r="P561" s="805"/>
      <c r="Q561" s="805"/>
      <c r="R561" s="805"/>
      <c r="S561" s="805"/>
      <c r="T561" s="805"/>
      <c r="U561" s="805"/>
      <c r="V561" s="805"/>
      <c r="W561" s="805"/>
      <c r="X561" s="805"/>
      <c r="Y561" s="805"/>
      <c r="Z561" s="805"/>
      <c r="AA561" s="805"/>
      <c r="AB561" s="805"/>
      <c r="AC561" s="805"/>
      <c r="AD561" s="805"/>
      <c r="AE561" s="805"/>
      <c r="AF561" s="802"/>
      <c r="AG561" s="802"/>
      <c r="AH561" s="802"/>
      <c r="AI561" s="802"/>
      <c r="AJ561" s="802"/>
      <c r="AK561" s="1077"/>
      <c r="AL561" s="658" t="str">
        <f>IF(AND(ISTEXT($E561),ISTEXT($B561)),"산출기준 &gt;&gt;  "&amp;_xlfn.XLOOKUP($E561,산출기준!$D:$D,산출기준!$E:$E,"매칭실패"),"")</f>
        <v/>
      </c>
    </row>
    <row r="562" spans="2:38" s="658" customFormat="1" ht="20.100000000000001" customHeight="1">
      <c r="B562" s="1072"/>
      <c r="C562" s="639"/>
      <c r="D562" s="639"/>
      <c r="E562" s="639"/>
      <c r="F562" s="639"/>
      <c r="G562" s="639"/>
      <c r="H562" s="639"/>
      <c r="I562" s="641"/>
      <c r="J562" s="642"/>
      <c r="K562" s="642"/>
      <c r="L562" s="642"/>
      <c r="M562" s="642"/>
      <c r="N562" s="642"/>
      <c r="O562" s="642"/>
      <c r="P562" s="642"/>
      <c r="Q562" s="642"/>
      <c r="R562" s="642"/>
      <c r="S562" s="642"/>
      <c r="T562" s="642"/>
      <c r="U562" s="642"/>
      <c r="V562" s="642"/>
      <c r="W562" s="642"/>
      <c r="X562" s="642"/>
      <c r="Y562" s="642"/>
      <c r="Z562" s="642"/>
      <c r="AA562" s="642"/>
      <c r="AB562" s="642"/>
      <c r="AC562" s="642"/>
      <c r="AD562" s="642"/>
      <c r="AE562" s="642"/>
      <c r="AF562" s="637"/>
      <c r="AG562" s="643"/>
      <c r="AH562" s="643"/>
      <c r="AI562" s="644"/>
      <c r="AJ562" s="644"/>
      <c r="AK562" s="639"/>
      <c r="AL562" s="658" t="str">
        <f>IF(AND(ISTEXT($E562),ISTEXT($B562)),"산출기준 &gt;&gt;  "&amp;_xlfn.XLOOKUP($E562,산출기준!$D:$D,산출기준!$E:$E,"매칭실패"),"")</f>
        <v/>
      </c>
    </row>
    <row r="563" spans="2:38" s="658" customFormat="1" ht="20.100000000000001" customHeight="1">
      <c r="B563" s="1261"/>
      <c r="C563" s="1057" t="s">
        <v>3684</v>
      </c>
      <c r="D563" s="648"/>
      <c r="E563" s="648"/>
      <c r="F563" s="1057" t="s">
        <v>3685</v>
      </c>
      <c r="G563" s="1057"/>
      <c r="H563" s="1263"/>
      <c r="I563" s="1263"/>
      <c r="J563" s="805"/>
      <c r="K563" s="805"/>
      <c r="L563" s="806"/>
      <c r="M563" s="806"/>
      <c r="N563" s="806"/>
      <c r="O563" s="806"/>
      <c r="P563" s="806"/>
      <c r="Q563" s="806"/>
      <c r="R563" s="806"/>
      <c r="S563" s="806"/>
      <c r="T563" s="806"/>
      <c r="U563" s="806"/>
      <c r="V563" s="806"/>
      <c r="W563" s="806"/>
      <c r="X563" s="806"/>
      <c r="Y563" s="806"/>
      <c r="Z563" s="806"/>
      <c r="AA563" s="806"/>
      <c r="AB563" s="806"/>
      <c r="AC563" s="806"/>
      <c r="AD563" s="806"/>
      <c r="AE563" s="806"/>
      <c r="AF563" s="1323"/>
      <c r="AL563" s="658" t="str">
        <f>IF(AND(ISTEXT($E563),ISTEXT($B563)),"산출기준 &gt;&gt;  "&amp;_xlfn.XLOOKUP($E563,산출기준!$D:$D,산출기준!$E:$E,"매칭실패"),"")</f>
        <v/>
      </c>
    </row>
    <row r="564" spans="2:38" s="658" customFormat="1" ht="20.100000000000001" customHeight="1">
      <c r="B564" s="802"/>
      <c r="C564" s="662"/>
      <c r="D564" s="662"/>
      <c r="E564" s="662"/>
      <c r="F564" s="1338" t="s">
        <v>1085</v>
      </c>
      <c r="G564" s="662"/>
      <c r="H564" s="662"/>
      <c r="I564" s="652"/>
      <c r="J564" s="664"/>
      <c r="K564" s="664"/>
      <c r="L564" s="664"/>
      <c r="M564" s="664"/>
      <c r="N564" s="664"/>
      <c r="O564" s="664"/>
      <c r="P564" s="664"/>
      <c r="Q564" s="664"/>
      <c r="R564" s="664"/>
      <c r="S564" s="664"/>
      <c r="T564" s="664"/>
      <c r="U564" s="664"/>
      <c r="V564" s="664"/>
      <c r="W564" s="664"/>
      <c r="X564" s="664"/>
      <c r="Y564" s="664"/>
      <c r="Z564" s="664"/>
      <c r="AA564" s="664"/>
      <c r="AB564" s="664"/>
      <c r="AC564" s="664"/>
      <c r="AD564" s="664"/>
      <c r="AE564" s="664"/>
      <c r="AF564" s="660"/>
      <c r="AG564" s="665"/>
      <c r="AH564" s="665"/>
      <c r="AI564" s="666"/>
      <c r="AJ564" s="666"/>
      <c r="AK564" s="662"/>
      <c r="AL564" s="658" t="str">
        <f>IF(AND(ISTEXT($E564),ISTEXT($B564)),"산출기준 &gt;&gt;  "&amp;_xlfn.XLOOKUP($E564,산출기준!$D:$D,산출기준!$E:$E,"매칭실패"),"")</f>
        <v/>
      </c>
    </row>
    <row r="565" spans="2:38" ht="34.9" customHeight="1">
      <c r="B565" s="808" t="str" cm="1">
        <f t="array" aca="1" ref="B565" ca="1">_xlfn.IFNA(INDIRECT("Family_표준_구성도!B"&amp;MATCH(F565,INDIRECT("Family_표준_구성도!"&amp;"C:C"),0)),"")</f>
        <v>6.3.1.1.1</v>
      </c>
      <c r="C565" s="668" t="s">
        <v>1903</v>
      </c>
      <c r="D565" s="809"/>
      <c r="E565" s="668" t="s">
        <v>2006</v>
      </c>
      <c r="F565" s="1079" t="s">
        <v>1087</v>
      </c>
      <c r="G565" s="1079"/>
      <c r="H565" s="1079"/>
      <c r="I565" s="674" t="str">
        <f t="shared" ref="I565:I982" si="111">LEFT(H565,14)</f>
        <v/>
      </c>
      <c r="J565" s="674"/>
      <c r="K565" s="674"/>
      <c r="L565" s="674"/>
      <c r="M565" s="674"/>
      <c r="N565" s="675"/>
      <c r="O565" s="676"/>
      <c r="P565" s="677"/>
      <c r="Q565" s="677"/>
      <c r="R565" s="677"/>
      <c r="S565" s="677"/>
      <c r="T565" s="677"/>
      <c r="U565" s="677"/>
      <c r="V565" s="678"/>
      <c r="W565" s="679"/>
      <c r="X565" s="679"/>
      <c r="Y565" s="679"/>
      <c r="Z565" s="679"/>
      <c r="AA565" s="679"/>
      <c r="AB565" s="679"/>
      <c r="AC565" s="679"/>
      <c r="AD565" s="679"/>
      <c r="AE565" s="679"/>
      <c r="AF565" s="1352"/>
      <c r="AG565" s="682"/>
      <c r="AH565" s="682"/>
      <c r="AI565" s="682"/>
      <c r="AJ565" s="682"/>
      <c r="AK565" s="903"/>
      <c r="AL565" s="88" t="str">
        <f ca="1">IF(AND(ISTEXT($E565),ISTEXT($B565)),"산출기준 &gt;&gt;  "&amp;_xlfn.XLOOKUP($E565,산출기준!$D:$D,산출기준!$E:$E,"매칭실패"),"")</f>
        <v>산출기준 &gt;&gt;  [Steel Beam]</v>
      </c>
    </row>
    <row r="566" spans="2:38" ht="49.9" customHeight="1" outlineLevel="1">
      <c r="B566" s="758"/>
      <c r="C566" s="759"/>
      <c r="D566" s="759"/>
      <c r="E566" s="759"/>
      <c r="F566" s="1080" t="s">
        <v>3488</v>
      </c>
      <c r="G566" s="759" t="str">
        <f t="shared" ref="G566:G569" si="112">IF(IF(N566=0,"",N566)&amp;" | "&amp;IF(O566=0,"",O566)&amp;" | "&amp;IF(Q566=0,"",Q566)&amp;" | "&amp;IF(R566=0,"",R566)=" |  |  | ","",IF(N566=0,"",N566)&amp;" | "&amp;IF(O566=0,"",O566)&amp;" | "&amp;IF(Q566=0,"",Q566)&amp;" | "&amp;IF(R566=0,"",R566))</f>
        <v xml:space="preserve">Heavy Steel - Standard |  |  | </v>
      </c>
      <c r="H566" s="816" t="s">
        <v>3507</v>
      </c>
      <c r="I566" s="765" t="str">
        <f t="shared" si="111"/>
        <v>S01AA072-00001</v>
      </c>
      <c r="J566" s="766"/>
      <c r="K566" s="766" t="str">
        <f>IFERROR(VLOOKUP($I566,'WM-AR'!$I$7:$AS$3267,34,FALSE),"")</f>
        <v>TON</v>
      </c>
      <c r="L566" s="766" t="str">
        <f>IFERROR(VLOOKUP($I566,'WM-AR'!$I$7:$AS$3267,4,FALSE),"")</f>
        <v>Main Steel Structure Fabrication Work</v>
      </c>
      <c r="M566" s="766" t="str">
        <f>IFERROR(VLOOKUP($I566,'WM-AR'!$I$7:$AS$3267,6,FALSE),"")</f>
        <v>Shelter/Building</v>
      </c>
      <c r="N566" s="766" t="str">
        <f>IFERROR(VLOOKUP($I566,'WM-AR'!$I$7:$AS$3267,8,FALSE),"")</f>
        <v>Heavy Steel - Standard</v>
      </c>
      <c r="O566" s="766">
        <f>IFERROR(VLOOKUP($I566,'WM-AR'!$I$7:$AS$3267,10,FALSE),"")</f>
        <v>0</v>
      </c>
      <c r="P566" s="766">
        <f>IFERROR(VLOOKUP($I566,'WM-AR'!$I$7:$AS$3267,12,FALSE),"")</f>
        <v>0</v>
      </c>
      <c r="Q566" s="766" t="str">
        <f>IFERROR(VLOOKUP($I566,'WM-AR'!$I$7:$AS$3267,14,FALSE),"")</f>
        <v/>
      </c>
      <c r="R566" s="766" t="str">
        <f>IFERROR(VLOOKUP($I566,'WM-AR'!$I$7:$AS$3267,16,FALSE),"")</f>
        <v/>
      </c>
      <c r="S566" s="766" t="str">
        <f>IFERROR(VLOOKUP($I566,'WM-AR'!$I$7:$AS$3267,18,FALSE),"")</f>
        <v/>
      </c>
      <c r="T566" s="766" t="str">
        <f>IFERROR(VLOOKUP($I566,'WM-AR'!$I$7:$AS$3267,20,FALSE),"")</f>
        <v/>
      </c>
      <c r="U566" s="766" t="str">
        <f>IFERROR(VLOOKUP($I566,'WM-AR'!$I$7:$AS$3267,22,FALSE),"")</f>
        <v/>
      </c>
      <c r="V566" s="766" t="str">
        <f>IFERROR(VLOOKUP($I566,'WM-AR'!$I$7:$AS$3267,24,FALSE),"")</f>
        <v/>
      </c>
      <c r="W566" s="766">
        <f>IFERROR(VLOOKUP($I566,'WM-AR'!$I$7:$AS$3267,25,FALSE),"")</f>
        <v>0</v>
      </c>
      <c r="X566" s="766">
        <f>IFERROR(VLOOKUP($I566,'WM-AR'!$I$7:$AS$3267,26,FALSE),"")</f>
        <v>0</v>
      </c>
      <c r="Y566" s="766">
        <f>IFERROR(VLOOKUP($I566,'WM-AR'!$I$7:$AS$3267,27,FALSE),"")</f>
        <v>0</v>
      </c>
      <c r="Z566" s="766">
        <f>IFERROR(VLOOKUP($I566,'WM-AR'!$I$7:$AS$3267,28,FALSE),"")</f>
        <v>0</v>
      </c>
      <c r="AA566" s="766" t="str">
        <f>IFERROR(VLOOKUP($I566,'WM-AR'!$I$7:$AS$3267,29,FALSE),"")</f>
        <v>Material: (   )</v>
      </c>
      <c r="AB566" s="766">
        <f>IFERROR(VLOOKUP($I566,'WM-AR'!$I$7:$AS$3267,30,FALSE),"")</f>
        <v>0</v>
      </c>
      <c r="AC566" s="766">
        <f>IFERROR(VLOOKUP($I566,'WM-AR'!$I$7:$AS$3267,31,FALSE),"")</f>
        <v>0</v>
      </c>
      <c r="AD566" s="766">
        <f>IFERROR(VLOOKUP($I566,'WM-AR'!$I$7:$AS$3267,32,FALSE),"")</f>
        <v>0</v>
      </c>
      <c r="AE566" s="766" t="str">
        <f>IFERROR(VLOOKUP($I566,'WM-AR'!$I$7:$AS$3267,33,FALSE),"")</f>
        <v>Weight≥(90)KG/M</v>
      </c>
      <c r="AF566" s="767"/>
      <c r="AG566" s="1134" t="s">
        <v>3586</v>
      </c>
      <c r="AH566" s="1134" t="s">
        <v>3586</v>
      </c>
      <c r="AI566" s="1340"/>
      <c r="AJ566" s="1340" t="str">
        <f t="shared" ref="AJ566:AJ572" si="113">K566</f>
        <v>TON</v>
      </c>
      <c r="AK566" s="905"/>
      <c r="AL566" s="88" t="str">
        <f>IF(AND(ISTEXT($E566),ISTEXT($B566)),"산출기준 &gt;&gt;  "&amp;_xlfn.XLOOKUP($E566,산출기준!$D:$D,산출기준!$E:$E,"매칭실패"),"")</f>
        <v/>
      </c>
    </row>
    <row r="567" spans="2:38" ht="49.9" customHeight="1" outlineLevel="1">
      <c r="B567" s="772"/>
      <c r="C567" s="773"/>
      <c r="D567" s="773"/>
      <c r="E567" s="773"/>
      <c r="F567" s="1083" t="s">
        <v>3492</v>
      </c>
      <c r="G567" s="759" t="str">
        <f t="shared" si="112"/>
        <v xml:space="preserve">Heavy Steel |  |  | </v>
      </c>
      <c r="H567" s="816" t="s">
        <v>3519</v>
      </c>
      <c r="I567" s="765" t="str">
        <f t="shared" si="111"/>
        <v>S03AA082-00001</v>
      </c>
      <c r="J567" s="766"/>
      <c r="K567" s="766" t="str">
        <f>IFERROR(VLOOKUP($I567,'WM-AR'!$I$7:$AS$3267,34,FALSE),"")</f>
        <v>TON</v>
      </c>
      <c r="L567" s="766" t="str">
        <f>IFERROR(VLOOKUP($I567,'WM-AR'!$I$7:$AS$3267,4,FALSE),"")</f>
        <v>Main Steel Structure Erection Work</v>
      </c>
      <c r="M567" s="766" t="str">
        <f>IFERROR(VLOOKUP($I567,'WM-AR'!$I$7:$AS$3267,6,FALSE),"")</f>
        <v>Shelter/Building</v>
      </c>
      <c r="N567" s="766" t="str">
        <f>IFERROR(VLOOKUP($I567,'WM-AR'!$I$7:$AS$3267,8,FALSE),"")</f>
        <v>Heavy Steel</v>
      </c>
      <c r="O567" s="766">
        <f>IFERROR(VLOOKUP($I567,'WM-AR'!$I$7:$AS$3267,10,FALSE),"")</f>
        <v>0</v>
      </c>
      <c r="P567" s="766">
        <f>IFERROR(VLOOKUP($I567,'WM-AR'!$I$7:$AS$3267,12,FALSE),"")</f>
        <v>0</v>
      </c>
      <c r="Q567" s="766" t="str">
        <f>IFERROR(VLOOKUP($I567,'WM-AR'!$I$7:$AS$3267,14,FALSE),"")</f>
        <v/>
      </c>
      <c r="R567" s="766" t="str">
        <f>IFERROR(VLOOKUP($I567,'WM-AR'!$I$7:$AS$3267,16,FALSE),"")</f>
        <v/>
      </c>
      <c r="S567" s="766" t="str">
        <f>IFERROR(VLOOKUP($I567,'WM-AR'!$I$7:$AS$3267,18,FALSE),"")</f>
        <v/>
      </c>
      <c r="T567" s="766" t="str">
        <f>IFERROR(VLOOKUP($I567,'WM-AR'!$I$7:$AS$3267,20,FALSE),"")</f>
        <v/>
      </c>
      <c r="U567" s="766" t="str">
        <f>IFERROR(VLOOKUP($I567,'WM-AR'!$I$7:$AS$3267,22,FALSE),"")</f>
        <v/>
      </c>
      <c r="V567" s="766" t="str">
        <f>IFERROR(VLOOKUP($I567,'WM-AR'!$I$7:$AS$3267,24,FALSE),"")</f>
        <v/>
      </c>
      <c r="W567" s="766">
        <f>IFERROR(VLOOKUP($I567,'WM-AR'!$I$7:$AS$3267,25,FALSE),"")</f>
        <v>0</v>
      </c>
      <c r="X567" s="766">
        <f>IFERROR(VLOOKUP($I567,'WM-AR'!$I$7:$AS$3267,26,FALSE),"")</f>
        <v>0</v>
      </c>
      <c r="Y567" s="766">
        <f>IFERROR(VLOOKUP($I567,'WM-AR'!$I$7:$AS$3267,27,FALSE),"")</f>
        <v>0</v>
      </c>
      <c r="Z567" s="766">
        <f>IFERROR(VLOOKUP($I567,'WM-AR'!$I$7:$AS$3267,28,FALSE),"")</f>
        <v>0</v>
      </c>
      <c r="AA567" s="766" t="str">
        <f>IFERROR(VLOOKUP($I567,'WM-AR'!$I$7:$AS$3267,29,FALSE),"")</f>
        <v>Material: (   )</v>
      </c>
      <c r="AB567" s="766">
        <f>IFERROR(VLOOKUP($I567,'WM-AR'!$I$7:$AS$3267,30,FALSE),"")</f>
        <v>0</v>
      </c>
      <c r="AC567" s="766">
        <f>IFERROR(VLOOKUP($I567,'WM-AR'!$I$7:$AS$3267,31,FALSE),"")</f>
        <v>0</v>
      </c>
      <c r="AD567" s="766">
        <f>IFERROR(VLOOKUP($I567,'WM-AR'!$I$7:$AS$3267,32,FALSE),"")</f>
        <v>0</v>
      </c>
      <c r="AE567" s="766">
        <f>IFERROR(VLOOKUP($I567,'WM-AR'!$I$7:$AS$3267,33,FALSE),"")</f>
        <v>0</v>
      </c>
      <c r="AF567" s="767"/>
      <c r="AG567" s="1314" t="s">
        <v>3587</v>
      </c>
      <c r="AH567" s="1314" t="s">
        <v>3587</v>
      </c>
      <c r="AI567" s="1340"/>
      <c r="AJ567" s="1340" t="str">
        <f t="shared" si="113"/>
        <v>TON</v>
      </c>
      <c r="AK567" s="1267"/>
      <c r="AL567" s="88" t="str">
        <f>IF(AND(ISTEXT($E567),ISTEXT($B567)),"산출기준 &gt;&gt;  "&amp;_xlfn.XLOOKUP($E567,산출기준!$D:$D,산출기준!$E:$E,"매칭실패"),"")</f>
        <v/>
      </c>
    </row>
    <row r="568" spans="2:38" ht="49.9" customHeight="1" outlineLevel="1">
      <c r="B568" s="758"/>
      <c r="C568" s="759"/>
      <c r="D568" s="759"/>
      <c r="E568" s="759"/>
      <c r="F568" s="1315" t="s">
        <v>1976</v>
      </c>
      <c r="G568" s="759" t="str">
        <f>IF(IF(N568=0,"",N568)&amp;" | "&amp;IF(O568=0,"",O568)&amp;" | "&amp;IF(Q568=0,"",Q568)&amp;" | "&amp;IF(R568=0,"",R568)=" |  |  | ","",IF(N568=0,"",N568)&amp;" | "&amp;IF(O568=0,"",O568)&amp;" | "&amp;IF(Q568=0,"",Q568)&amp;" | "&amp;IF(R568=0,"",R568))</f>
        <v xml:space="preserve">Plates - Gusset, Stiffener, ETC |  |  | </v>
      </c>
      <c r="H568" s="1153" t="s">
        <v>3495</v>
      </c>
      <c r="I568" s="765" t="str">
        <f>LEFT(H568,14)</f>
        <v>S01AA009-00001</v>
      </c>
      <c r="J568" s="766"/>
      <c r="K568" s="766" t="s">
        <v>3496</v>
      </c>
      <c r="L568" s="766" t="s">
        <v>3497</v>
      </c>
      <c r="M568" s="766" t="s">
        <v>3498</v>
      </c>
      <c r="N568" s="766" t="s">
        <v>3499</v>
      </c>
      <c r="O568" s="766">
        <v>0</v>
      </c>
      <c r="P568" s="766">
        <v>0</v>
      </c>
      <c r="Q568" s="766">
        <v>0</v>
      </c>
      <c r="R568" s="766">
        <v>0</v>
      </c>
      <c r="S568" s="766">
        <v>0</v>
      </c>
      <c r="T568" s="766">
        <v>0</v>
      </c>
      <c r="U568" s="766">
        <v>0</v>
      </c>
      <c r="V568" s="766">
        <v>0</v>
      </c>
      <c r="W568" s="766">
        <v>0</v>
      </c>
      <c r="X568" s="766">
        <v>0</v>
      </c>
      <c r="Y568" s="766">
        <v>0</v>
      </c>
      <c r="Z568" s="766">
        <v>0</v>
      </c>
      <c r="AA568" s="766" t="s">
        <v>3500</v>
      </c>
      <c r="AB568" s="766">
        <v>0</v>
      </c>
      <c r="AC568" s="766">
        <v>0</v>
      </c>
      <c r="AD568" s="766">
        <v>0</v>
      </c>
      <c r="AE568" s="766">
        <v>0</v>
      </c>
      <c r="AF568" s="817"/>
      <c r="AG568" s="1314" t="s">
        <v>3588</v>
      </c>
      <c r="AH568" s="1314" t="s">
        <v>3588</v>
      </c>
      <c r="AI568" s="769"/>
      <c r="AJ568" s="769" t="str">
        <f>K568</f>
        <v>TON</v>
      </c>
      <c r="AK568" s="1341"/>
      <c r="AL568" s="88" t="s">
        <v>2965</v>
      </c>
    </row>
    <row r="569" spans="2:38" ht="49.9" customHeight="1" outlineLevel="1">
      <c r="B569" s="772"/>
      <c r="C569" s="773"/>
      <c r="D569" s="773"/>
      <c r="E569" s="773"/>
      <c r="F569" s="1083" t="s">
        <v>3502</v>
      </c>
      <c r="G569" s="759" t="str">
        <f t="shared" si="112"/>
        <v xml:space="preserve">for Non-Fireproofed Steel Surface |  |  | </v>
      </c>
      <c r="H569" s="816" t="s">
        <v>3503</v>
      </c>
      <c r="I569" s="765" t="str">
        <f t="shared" si="111"/>
        <v>S41AA051-00001</v>
      </c>
      <c r="J569" s="766"/>
      <c r="K569" s="766" t="str">
        <f>IFERROR(VLOOKUP($I569,'WM-AR'!$I$7:$AS$3267,34,FALSE),"")</f>
        <v>M2</v>
      </c>
      <c r="L569" s="766" t="str">
        <f>IFERROR(VLOOKUP($I569,'WM-AR'!$I$7:$AS$3267,4,FALSE),"")</f>
        <v>Steel Structure Paint Work</v>
      </c>
      <c r="M569" s="766" t="str">
        <f>IFERROR(VLOOKUP($I569,'WM-AR'!$I$7:$AS$3267,6,FALSE),"")</f>
        <v>Shelter/Building</v>
      </c>
      <c r="N569" s="766" t="str">
        <f>IFERROR(VLOOKUP($I569,'WM-AR'!$I$7:$AS$3267,8,FALSE),"")</f>
        <v>for Non-Fireproofed Steel Surface</v>
      </c>
      <c r="O569" s="766">
        <f>IFERROR(VLOOKUP($I569,'WM-AR'!$I$7:$AS$3267,10,FALSE),"")</f>
        <v>0</v>
      </c>
      <c r="P569" s="766">
        <f>IFERROR(VLOOKUP($I569,'WM-AR'!$I$7:$AS$3267,12,FALSE),"")</f>
        <v>0</v>
      </c>
      <c r="Q569" s="766" t="str">
        <f>IFERROR(VLOOKUP($I569,'WM-AR'!$I$7:$AS$3267,14,FALSE),"")</f>
        <v/>
      </c>
      <c r="R569" s="766" t="str">
        <f>IFERROR(VLOOKUP($I569,'WM-AR'!$I$7:$AS$3267,16,FALSE),"")</f>
        <v/>
      </c>
      <c r="S569" s="766" t="str">
        <f>IFERROR(VLOOKUP($I569,'WM-AR'!$I$7:$AS$3267,18,FALSE),"")</f>
        <v/>
      </c>
      <c r="T569" s="766" t="str">
        <f>IFERROR(VLOOKUP($I569,'WM-AR'!$I$7:$AS$3267,20,FALSE),"")</f>
        <v/>
      </c>
      <c r="U569" s="766" t="str">
        <f>IFERROR(VLOOKUP($I569,'WM-AR'!$I$7:$AS$3267,22,FALSE),"")</f>
        <v/>
      </c>
      <c r="V569" s="766" t="str">
        <f>IFERROR(VLOOKUP($I569,'WM-AR'!$I$7:$AS$3267,24,FALSE),"")</f>
        <v/>
      </c>
      <c r="W569" s="766">
        <f>IFERROR(VLOOKUP($I569,'WM-AR'!$I$7:$AS$3267,25,FALSE),"")</f>
        <v>0</v>
      </c>
      <c r="X569" s="766">
        <f>IFERROR(VLOOKUP($I569,'WM-AR'!$I$7:$AS$3267,26,FALSE),"")</f>
        <v>0</v>
      </c>
      <c r="Y569" s="766">
        <f>IFERROR(VLOOKUP($I569,'WM-AR'!$I$7:$AS$3267,27,FALSE),"")</f>
        <v>0</v>
      </c>
      <c r="Z569" s="766">
        <f>IFERROR(VLOOKUP($I569,'WM-AR'!$I$7:$AS$3267,28,FALSE),"")</f>
        <v>0</v>
      </c>
      <c r="AA569" s="766" t="str">
        <f>IFERROR(VLOOKUP($I569,'WM-AR'!$I$7:$AS$3267,29,FALSE),"")</f>
        <v>Material: (   )</v>
      </c>
      <c r="AB569" s="766">
        <f>IFERROR(VLOOKUP($I569,'WM-AR'!$I$7:$AS$3267,30,FALSE),"")</f>
        <v>0</v>
      </c>
      <c r="AC569" s="766">
        <f>IFERROR(VLOOKUP($I569,'WM-AR'!$I$7:$AS$3267,31,FALSE),"")</f>
        <v>0</v>
      </c>
      <c r="AD569" s="766">
        <f>IFERROR(VLOOKUP($I569,'WM-AR'!$I$7:$AS$3267,32,FALSE),"")</f>
        <v>0</v>
      </c>
      <c r="AE569" s="766">
        <f>IFERROR(VLOOKUP($I569,'WM-AR'!$I$7:$AS$3267,33,FALSE),"")</f>
        <v>0</v>
      </c>
      <c r="AF569" s="767"/>
      <c r="AG569" s="1342" t="s">
        <v>3589</v>
      </c>
      <c r="AH569" s="1342" t="s">
        <v>3589</v>
      </c>
      <c r="AI569" s="1340"/>
      <c r="AJ569" s="1340" t="str">
        <f t="shared" si="113"/>
        <v>M2</v>
      </c>
      <c r="AK569" s="1267"/>
      <c r="AL569" s="88" t="str">
        <f>IF(AND(ISTEXT($E569),ISTEXT($B569)),"산출기준 &gt;&gt;  "&amp;_xlfn.XLOOKUP($E569,산출기준!$D:$D,산출기준!$E:$E,"매칭실패"),"")</f>
        <v/>
      </c>
    </row>
    <row r="570" spans="2:38">
      <c r="B570" s="1111"/>
      <c r="C570" s="1166"/>
      <c r="D570" s="1166"/>
      <c r="E570" s="1166"/>
      <c r="F570" s="1166"/>
      <c r="G570" s="843" t="s">
        <v>2358</v>
      </c>
      <c r="H570" s="843"/>
      <c r="I570" s="712" t="str">
        <f t="shared" si="111"/>
        <v/>
      </c>
      <c r="J570" s="714"/>
      <c r="K570" s="714" t="str">
        <f>IFERROR(VLOOKUP($I570,'WM-AR'!$I$7:$AS$3267,34,FALSE),"")</f>
        <v/>
      </c>
      <c r="L570" s="714" t="str">
        <f>IFERROR(VLOOKUP($I570,'WM-AR'!$I$7:$AS$3267,4,FALSE),"")</f>
        <v/>
      </c>
      <c r="M570" s="714" t="str">
        <f>IFERROR(VLOOKUP($I570,'WM-AR'!$I$7:$AS$3267,6,FALSE),"")</f>
        <v/>
      </c>
      <c r="N570" s="714" t="str">
        <f>IFERROR(VLOOKUP($I570,'WM-AR'!$I$7:$AS$3267,8,FALSE),"")</f>
        <v/>
      </c>
      <c r="O570" s="714" t="str">
        <f>IFERROR(VLOOKUP($I570,'WM-AR'!$I$7:$AS$3267,10,FALSE),"")</f>
        <v/>
      </c>
      <c r="P570" s="714" t="str">
        <f>IFERROR(VLOOKUP($I570,'WM-AR'!$I$7:$AS$3267,12,FALSE),"")</f>
        <v/>
      </c>
      <c r="Q570" s="714" t="str">
        <f>IFERROR(VLOOKUP($I570,'WM-AR'!$I$7:$AS$3267,14,FALSE),"")</f>
        <v/>
      </c>
      <c r="R570" s="714" t="str">
        <f>IFERROR(VLOOKUP($I570,'WM-AR'!$I$7:$AS$3267,16,FALSE),"")</f>
        <v/>
      </c>
      <c r="S570" s="714" t="str">
        <f>IFERROR(VLOOKUP($I570,'WM-AR'!$I$7:$AS$3267,18,FALSE),"")</f>
        <v/>
      </c>
      <c r="T570" s="714" t="str">
        <f>IFERROR(VLOOKUP($I570,'WM-AR'!$I$7:$AS$3267,20,FALSE),"")</f>
        <v/>
      </c>
      <c r="U570" s="714" t="str">
        <f>IFERROR(VLOOKUP($I570,'WM-AR'!$I$7:$AS$3267,22,FALSE),"")</f>
        <v/>
      </c>
      <c r="V570" s="714" t="str">
        <f>IFERROR(VLOOKUP($I570,'WM-AR'!$I$7:$AS$3267,24,FALSE),"")</f>
        <v/>
      </c>
      <c r="W570" s="714" t="str">
        <f>IFERROR(VLOOKUP($I570,'WM-AR'!$I$7:$AS$3267,25,FALSE),"")</f>
        <v/>
      </c>
      <c r="X570" s="714" t="str">
        <f>IFERROR(VLOOKUP($I570,'WM-AR'!$I$7:$AS$3267,26,FALSE),"")</f>
        <v/>
      </c>
      <c r="Y570" s="714" t="str">
        <f>IFERROR(VLOOKUP($I570,'WM-AR'!$I$7:$AS$3267,27,FALSE),"")</f>
        <v/>
      </c>
      <c r="Z570" s="714" t="str">
        <f>IFERROR(VLOOKUP($I570,'WM-AR'!$I$7:$AS$3267,28,FALSE),"")</f>
        <v/>
      </c>
      <c r="AA570" s="714" t="str">
        <f>IFERROR(VLOOKUP($I570,'WM-AR'!$I$7:$AS$3267,29,FALSE),"")</f>
        <v/>
      </c>
      <c r="AB570" s="714" t="str">
        <f>IFERROR(VLOOKUP($I570,'WM-AR'!$I$7:$AS$3267,30,FALSE),"")</f>
        <v/>
      </c>
      <c r="AC570" s="714" t="str">
        <f>IFERROR(VLOOKUP($I570,'WM-AR'!$I$7:$AS$3267,31,FALSE),"")</f>
        <v/>
      </c>
      <c r="AD570" s="714" t="str">
        <f>IFERROR(VLOOKUP($I570,'WM-AR'!$I$7:$AS$3267,32,FALSE),"")</f>
        <v/>
      </c>
      <c r="AE570" s="714" t="str">
        <f>IFERROR(VLOOKUP($I570,'WM-AR'!$I$7:$AS$3267,33,FALSE),"")</f>
        <v/>
      </c>
      <c r="AF570" s="1190" t="s">
        <v>3667</v>
      </c>
      <c r="AG570" s="1254"/>
      <c r="AH570" s="1254"/>
      <c r="AI570" s="854"/>
      <c r="AJ570" s="854" t="str">
        <f t="shared" si="113"/>
        <v/>
      </c>
      <c r="AK570" s="1114"/>
      <c r="AL570" s="88" t="str">
        <f>IF(AND(ISTEXT($E570),ISTEXT($B570)),"산출기준 &gt;&gt;  "&amp;_xlfn.XLOOKUP($E570,산출기준!$D:$D,산출기준!$E:$E,"매칭실패"),"")</f>
        <v/>
      </c>
    </row>
    <row r="571" spans="2:38">
      <c r="B571" s="1111"/>
      <c r="C571" s="1166"/>
      <c r="D571" s="1166"/>
      <c r="E571" s="1166"/>
      <c r="F571" s="1166"/>
      <c r="G571" s="843"/>
      <c r="H571" s="843"/>
      <c r="I571" s="712" t="str">
        <f t="shared" si="111"/>
        <v/>
      </c>
      <c r="J571" s="714"/>
      <c r="K571" s="714" t="str">
        <f>IFERROR(VLOOKUP($I571,'WM-AR'!$I$7:$AS$3267,34,FALSE),"")</f>
        <v/>
      </c>
      <c r="L571" s="714" t="str">
        <f>IFERROR(VLOOKUP($I571,'WM-AR'!$I$7:$AS$3267,4,FALSE),"")</f>
        <v/>
      </c>
      <c r="M571" s="714" t="str">
        <f>IFERROR(VLOOKUP($I571,'WM-AR'!$I$7:$AS$3267,6,FALSE),"")</f>
        <v/>
      </c>
      <c r="N571" s="714" t="str">
        <f>IFERROR(VLOOKUP($I571,'WM-AR'!$I$7:$AS$3267,8,FALSE),"")</f>
        <v/>
      </c>
      <c r="O571" s="714" t="str">
        <f>IFERROR(VLOOKUP($I571,'WM-AR'!$I$7:$AS$3267,10,FALSE),"")</f>
        <v/>
      </c>
      <c r="P571" s="714" t="str">
        <f>IFERROR(VLOOKUP($I571,'WM-AR'!$I$7:$AS$3267,12,FALSE),"")</f>
        <v/>
      </c>
      <c r="Q571" s="714" t="str">
        <f>IFERROR(VLOOKUP($I571,'WM-AR'!$I$7:$AS$3267,14,FALSE),"")</f>
        <v/>
      </c>
      <c r="R571" s="714" t="str">
        <f>IFERROR(VLOOKUP($I571,'WM-AR'!$I$7:$AS$3267,16,FALSE),"")</f>
        <v/>
      </c>
      <c r="S571" s="714" t="str">
        <f>IFERROR(VLOOKUP($I571,'WM-AR'!$I$7:$AS$3267,18,FALSE),"")</f>
        <v/>
      </c>
      <c r="T571" s="714" t="str">
        <f>IFERROR(VLOOKUP($I571,'WM-AR'!$I$7:$AS$3267,20,FALSE),"")</f>
        <v/>
      </c>
      <c r="U571" s="714" t="str">
        <f>IFERROR(VLOOKUP($I571,'WM-AR'!$I$7:$AS$3267,22,FALSE),"")</f>
        <v/>
      </c>
      <c r="V571" s="714" t="str">
        <f>IFERROR(VLOOKUP($I571,'WM-AR'!$I$7:$AS$3267,24,FALSE),"")</f>
        <v/>
      </c>
      <c r="W571" s="714" t="str">
        <f>IFERROR(VLOOKUP($I571,'WM-AR'!$I$7:$AS$3267,25,FALSE),"")</f>
        <v/>
      </c>
      <c r="X571" s="714" t="str">
        <f>IFERROR(VLOOKUP($I571,'WM-AR'!$I$7:$AS$3267,26,FALSE),"")</f>
        <v/>
      </c>
      <c r="Y571" s="714" t="str">
        <f>IFERROR(VLOOKUP($I571,'WM-AR'!$I$7:$AS$3267,27,FALSE),"")</f>
        <v/>
      </c>
      <c r="Z571" s="714" t="str">
        <f>IFERROR(VLOOKUP($I571,'WM-AR'!$I$7:$AS$3267,28,FALSE),"")</f>
        <v/>
      </c>
      <c r="AA571" s="714" t="str">
        <f>IFERROR(VLOOKUP($I571,'WM-AR'!$I$7:$AS$3267,29,FALSE),"")</f>
        <v/>
      </c>
      <c r="AB571" s="714" t="str">
        <f>IFERROR(VLOOKUP($I571,'WM-AR'!$I$7:$AS$3267,30,FALSE),"")</f>
        <v/>
      </c>
      <c r="AC571" s="714" t="str">
        <f>IFERROR(VLOOKUP($I571,'WM-AR'!$I$7:$AS$3267,31,FALSE),"")</f>
        <v/>
      </c>
      <c r="AD571" s="714" t="str">
        <f>IFERROR(VLOOKUP($I571,'WM-AR'!$I$7:$AS$3267,32,FALSE),"")</f>
        <v/>
      </c>
      <c r="AE571" s="714" t="str">
        <f>IFERROR(VLOOKUP($I571,'WM-AR'!$I$7:$AS$3267,33,FALSE),"")</f>
        <v/>
      </c>
      <c r="AF571" s="938"/>
      <c r="AG571" s="852"/>
      <c r="AH571" s="852"/>
      <c r="AI571" s="854"/>
      <c r="AJ571" s="854" t="str">
        <f t="shared" si="113"/>
        <v/>
      </c>
      <c r="AK571" s="1114"/>
      <c r="AL571" s="88" t="str">
        <f>IF(AND(ISTEXT($E571),ISTEXT($B571)),"산출기준 &gt;&gt;  "&amp;_xlfn.XLOOKUP($E571,산출기준!$D:$D,산출기준!$E:$E,"매칭실패"),"")</f>
        <v/>
      </c>
    </row>
    <row r="572" spans="2:38">
      <c r="B572" s="1116"/>
      <c r="C572" s="1167"/>
      <c r="D572" s="1167"/>
      <c r="E572" s="1167"/>
      <c r="F572" s="1167"/>
      <c r="G572" s="1120"/>
      <c r="H572" s="1120"/>
      <c r="I572" s="1119" t="str">
        <f t="shared" si="111"/>
        <v/>
      </c>
      <c r="J572" s="1121"/>
      <c r="K572" s="1121" t="str">
        <f>IFERROR(VLOOKUP($I572,'WM-AR'!$I$7:$AS$3267,34,FALSE),"")</f>
        <v/>
      </c>
      <c r="L572" s="1121" t="str">
        <f>IFERROR(VLOOKUP($I572,'WM-AR'!$I$7:$AS$3267,4,FALSE),"")</f>
        <v/>
      </c>
      <c r="M572" s="1121" t="str">
        <f>IFERROR(VLOOKUP($I572,'WM-AR'!$I$7:$AS$3267,6,FALSE),"")</f>
        <v/>
      </c>
      <c r="N572" s="1121" t="str">
        <f>IFERROR(VLOOKUP($I572,'WM-AR'!$I$7:$AS$3267,8,FALSE),"")</f>
        <v/>
      </c>
      <c r="O572" s="1121" t="str">
        <f>IFERROR(VLOOKUP($I572,'WM-AR'!$I$7:$AS$3267,10,FALSE),"")</f>
        <v/>
      </c>
      <c r="P572" s="1121" t="str">
        <f>IFERROR(VLOOKUP($I572,'WM-AR'!$I$7:$AS$3267,12,FALSE),"")</f>
        <v/>
      </c>
      <c r="Q572" s="1121" t="str">
        <f>IFERROR(VLOOKUP($I572,'WM-AR'!$I$7:$AS$3267,14,FALSE),"")</f>
        <v/>
      </c>
      <c r="R572" s="1121" t="str">
        <f>IFERROR(VLOOKUP($I572,'WM-AR'!$I$7:$AS$3267,16,FALSE),"")</f>
        <v/>
      </c>
      <c r="S572" s="1121" t="str">
        <f>IFERROR(VLOOKUP($I572,'WM-AR'!$I$7:$AS$3267,18,FALSE),"")</f>
        <v/>
      </c>
      <c r="T572" s="1121" t="str">
        <f>IFERROR(VLOOKUP($I572,'WM-AR'!$I$7:$AS$3267,20,FALSE),"")</f>
        <v/>
      </c>
      <c r="U572" s="1121" t="str">
        <f>IFERROR(VLOOKUP($I572,'WM-AR'!$I$7:$AS$3267,22,FALSE),"")</f>
        <v/>
      </c>
      <c r="V572" s="1121" t="str">
        <f>IFERROR(VLOOKUP($I572,'WM-AR'!$I$7:$AS$3267,24,FALSE),"")</f>
        <v/>
      </c>
      <c r="W572" s="1121" t="str">
        <f>IFERROR(VLOOKUP($I572,'WM-AR'!$I$7:$AS$3267,25,FALSE),"")</f>
        <v/>
      </c>
      <c r="X572" s="1121" t="str">
        <f>IFERROR(VLOOKUP($I572,'WM-AR'!$I$7:$AS$3267,26,FALSE),"")</f>
        <v/>
      </c>
      <c r="Y572" s="1121" t="str">
        <f>IFERROR(VLOOKUP($I572,'WM-AR'!$I$7:$AS$3267,27,FALSE),"")</f>
        <v/>
      </c>
      <c r="Z572" s="1121" t="str">
        <f>IFERROR(VLOOKUP($I572,'WM-AR'!$I$7:$AS$3267,28,FALSE),"")</f>
        <v/>
      </c>
      <c r="AA572" s="1121" t="str">
        <f>IFERROR(VLOOKUP($I572,'WM-AR'!$I$7:$AS$3267,29,FALSE),"")</f>
        <v/>
      </c>
      <c r="AB572" s="1121" t="str">
        <f>IFERROR(VLOOKUP($I572,'WM-AR'!$I$7:$AS$3267,30,FALSE),"")</f>
        <v/>
      </c>
      <c r="AC572" s="1121" t="str">
        <f>IFERROR(VLOOKUP($I572,'WM-AR'!$I$7:$AS$3267,31,FALSE),"")</f>
        <v/>
      </c>
      <c r="AD572" s="1121" t="str">
        <f>IFERROR(VLOOKUP($I572,'WM-AR'!$I$7:$AS$3267,32,FALSE),"")</f>
        <v/>
      </c>
      <c r="AE572" s="1121" t="str">
        <f>IFERROR(VLOOKUP($I572,'WM-AR'!$I$7:$AS$3267,33,FALSE),"")</f>
        <v/>
      </c>
      <c r="AF572" s="1209"/>
      <c r="AG572" s="1123"/>
      <c r="AH572" s="1123"/>
      <c r="AI572" s="1124"/>
      <c r="AJ572" s="1124" t="str">
        <f t="shared" si="113"/>
        <v/>
      </c>
      <c r="AK572" s="1125"/>
      <c r="AL572" s="88" t="str">
        <f>IF(AND(ISTEXT($E572),ISTEXT($B572)),"산출기준 &gt;&gt;  "&amp;_xlfn.XLOOKUP($E572,산출기준!$D:$D,산출기준!$E:$E,"매칭실패"),"")</f>
        <v/>
      </c>
    </row>
    <row r="573" spans="2:38" s="658" customFormat="1" ht="20.100000000000001" customHeight="1">
      <c r="B573" s="802"/>
      <c r="C573" s="662"/>
      <c r="D573" s="662"/>
      <c r="E573" s="662"/>
      <c r="F573" s="1338" t="s">
        <v>1088</v>
      </c>
      <c r="G573" s="662"/>
      <c r="H573" s="662"/>
      <c r="I573" s="652"/>
      <c r="J573" s="664"/>
      <c r="K573" s="664"/>
      <c r="L573" s="664"/>
      <c r="M573" s="664"/>
      <c r="N573" s="664"/>
      <c r="O573" s="664"/>
      <c r="P573" s="664"/>
      <c r="Q573" s="664"/>
      <c r="R573" s="664"/>
      <c r="S573" s="664"/>
      <c r="T573" s="664"/>
      <c r="U573" s="664"/>
      <c r="V573" s="664"/>
      <c r="W573" s="664"/>
      <c r="X573" s="664"/>
      <c r="Y573" s="664"/>
      <c r="Z573" s="664"/>
      <c r="AA573" s="664"/>
      <c r="AB573" s="664"/>
      <c r="AC573" s="664"/>
      <c r="AD573" s="664"/>
      <c r="AE573" s="664"/>
      <c r="AF573" s="660"/>
      <c r="AG573" s="665"/>
      <c r="AH573" s="665"/>
      <c r="AI573" s="666"/>
      <c r="AJ573" s="666"/>
      <c r="AK573" s="662"/>
      <c r="AL573" s="658" t="str">
        <f>IF(AND(ISTEXT($E573),ISTEXT($B573)),"산출기준 &gt;&gt;  "&amp;_xlfn.XLOOKUP($E573,산출기준!$D:$D,산출기준!$E:$E,"매칭실패"),"")</f>
        <v/>
      </c>
    </row>
    <row r="574" spans="2:38" ht="34.9" customHeight="1">
      <c r="B574" s="808" t="str" cm="1">
        <f t="array" aca="1" ref="B574" ca="1">_xlfn.IFNA(INDIRECT("Family_표준_구성도!B"&amp;MATCH(F574,INDIRECT("Family_표준_구성도!"&amp;"C:C"),0)),"")</f>
        <v>6.3.1.1.2</v>
      </c>
      <c r="C574" s="668" t="s">
        <v>1903</v>
      </c>
      <c r="D574" s="809"/>
      <c r="E574" s="668" t="s">
        <v>2006</v>
      </c>
      <c r="F574" s="1079" t="s">
        <v>1090</v>
      </c>
      <c r="G574" s="1079"/>
      <c r="H574" s="1079"/>
      <c r="I574" s="674" t="str">
        <f t="shared" ref="I574:I581" si="114">LEFT(H574,14)</f>
        <v/>
      </c>
      <c r="J574" s="674"/>
      <c r="K574" s="674"/>
      <c r="L574" s="674"/>
      <c r="M574" s="674"/>
      <c r="N574" s="675"/>
      <c r="O574" s="676"/>
      <c r="P574" s="677"/>
      <c r="Q574" s="677"/>
      <c r="R574" s="677"/>
      <c r="S574" s="677"/>
      <c r="T574" s="677"/>
      <c r="U574" s="677"/>
      <c r="V574" s="678"/>
      <c r="W574" s="679"/>
      <c r="X574" s="679"/>
      <c r="Y574" s="679"/>
      <c r="Z574" s="679"/>
      <c r="AA574" s="679"/>
      <c r="AB574" s="679"/>
      <c r="AC574" s="679"/>
      <c r="AD574" s="679"/>
      <c r="AE574" s="679"/>
      <c r="AF574" s="1352"/>
      <c r="AG574" s="682"/>
      <c r="AH574" s="682"/>
      <c r="AI574" s="682"/>
      <c r="AJ574" s="682"/>
      <c r="AK574" s="903"/>
      <c r="AL574" s="88" t="str">
        <f ca="1">IF(AND(ISTEXT($E574),ISTEXT($B574)),"산출기준 &gt;&gt;  "&amp;_xlfn.XLOOKUP($E574,산출기준!$D:$D,산출기준!$E:$E,"매칭실패"),"")</f>
        <v>산출기준 &gt;&gt;  [Steel Beam]</v>
      </c>
    </row>
    <row r="575" spans="2:38" ht="49.9" customHeight="1" outlineLevel="1">
      <c r="B575" s="758"/>
      <c r="C575" s="759"/>
      <c r="D575" s="759"/>
      <c r="E575" s="759"/>
      <c r="F575" s="1080" t="s">
        <v>3488</v>
      </c>
      <c r="G575" s="759" t="str">
        <f t="shared" ref="G575:G578" si="115">IF(IF(N575=0,"",N575)&amp;" | "&amp;IF(O575=0,"",O575)&amp;" | "&amp;IF(Q575=0,"",Q575)&amp;" | "&amp;IF(R575=0,"",R575)=" |  |  | ","",IF(N575=0,"",N575)&amp;" | "&amp;IF(O575=0,"",O575)&amp;" | "&amp;IF(Q575=0,"",Q575)&amp;" | "&amp;IF(R575=0,"",R575))</f>
        <v xml:space="preserve">Medium Steel - Standard |  |  | </v>
      </c>
      <c r="H575" s="816" t="s">
        <v>3510</v>
      </c>
      <c r="I575" s="765" t="str">
        <f t="shared" si="114"/>
        <v>S01AA073-00001</v>
      </c>
      <c r="J575" s="766"/>
      <c r="K575" s="766" t="str">
        <f>IFERROR(VLOOKUP($I575,'WM-AR'!$I$7:$AS$3267,34,FALSE),"")</f>
        <v>TON</v>
      </c>
      <c r="L575" s="766" t="str">
        <f>IFERROR(VLOOKUP($I575,'WM-AR'!$I$7:$AS$3267,4,FALSE),"")</f>
        <v>Main Steel Structure Fabrication Work</v>
      </c>
      <c r="M575" s="766" t="str">
        <f>IFERROR(VLOOKUP($I575,'WM-AR'!$I$7:$AS$3267,6,FALSE),"")</f>
        <v>Shelter/Building</v>
      </c>
      <c r="N575" s="766" t="str">
        <f>IFERROR(VLOOKUP($I575,'WM-AR'!$I$7:$AS$3267,8,FALSE),"")</f>
        <v>Medium Steel - Standard</v>
      </c>
      <c r="O575" s="766">
        <f>IFERROR(VLOOKUP($I575,'WM-AR'!$I$7:$AS$3267,10,FALSE),"")</f>
        <v>0</v>
      </c>
      <c r="P575" s="766">
        <f>IFERROR(VLOOKUP($I575,'WM-AR'!$I$7:$AS$3267,12,FALSE),"")</f>
        <v>0</v>
      </c>
      <c r="Q575" s="766" t="str">
        <f>IFERROR(VLOOKUP($I575,'WM-AR'!$I$7:$AS$3267,14,FALSE),"")</f>
        <v/>
      </c>
      <c r="R575" s="766" t="str">
        <f>IFERROR(VLOOKUP($I575,'WM-AR'!$I$7:$AS$3267,16,FALSE),"")</f>
        <v/>
      </c>
      <c r="S575" s="766" t="str">
        <f>IFERROR(VLOOKUP($I575,'WM-AR'!$I$7:$AS$3267,18,FALSE),"")</f>
        <v/>
      </c>
      <c r="T575" s="766" t="str">
        <f>IFERROR(VLOOKUP($I575,'WM-AR'!$I$7:$AS$3267,20,FALSE),"")</f>
        <v/>
      </c>
      <c r="U575" s="766" t="str">
        <f>IFERROR(VLOOKUP($I575,'WM-AR'!$I$7:$AS$3267,22,FALSE),"")</f>
        <v/>
      </c>
      <c r="V575" s="766" t="str">
        <f>IFERROR(VLOOKUP($I575,'WM-AR'!$I$7:$AS$3267,24,FALSE),"")</f>
        <v/>
      </c>
      <c r="W575" s="766">
        <f>IFERROR(VLOOKUP($I575,'WM-AR'!$I$7:$AS$3267,25,FALSE),"")</f>
        <v>0</v>
      </c>
      <c r="X575" s="766">
        <f>IFERROR(VLOOKUP($I575,'WM-AR'!$I$7:$AS$3267,26,FALSE),"")</f>
        <v>0</v>
      </c>
      <c r="Y575" s="766">
        <f>IFERROR(VLOOKUP($I575,'WM-AR'!$I$7:$AS$3267,27,FALSE),"")</f>
        <v>0</v>
      </c>
      <c r="Z575" s="766">
        <f>IFERROR(VLOOKUP($I575,'WM-AR'!$I$7:$AS$3267,28,FALSE),"")</f>
        <v>0</v>
      </c>
      <c r="AA575" s="766" t="str">
        <f>IFERROR(VLOOKUP($I575,'WM-AR'!$I$7:$AS$3267,29,FALSE),"")</f>
        <v>Material: (   )</v>
      </c>
      <c r="AB575" s="766">
        <f>IFERROR(VLOOKUP($I575,'WM-AR'!$I$7:$AS$3267,30,FALSE),"")</f>
        <v>0</v>
      </c>
      <c r="AC575" s="766">
        <f>IFERROR(VLOOKUP($I575,'WM-AR'!$I$7:$AS$3267,31,FALSE),"")</f>
        <v>0</v>
      </c>
      <c r="AD575" s="766">
        <f>IFERROR(VLOOKUP($I575,'WM-AR'!$I$7:$AS$3267,32,FALSE),"")</f>
        <v>0</v>
      </c>
      <c r="AE575" s="766" t="str">
        <f>IFERROR(VLOOKUP($I575,'WM-AR'!$I$7:$AS$3267,33,FALSE),"")</f>
        <v>(90)KG/M&gt;Weight≥(30)KG/M</v>
      </c>
      <c r="AF575" s="767"/>
      <c r="AG575" s="1134" t="s">
        <v>3586</v>
      </c>
      <c r="AH575" s="1134" t="s">
        <v>3586</v>
      </c>
      <c r="AI575" s="1340"/>
      <c r="AJ575" s="1340" t="str">
        <f t="shared" ref="AJ575:AJ581" si="116">K575</f>
        <v>TON</v>
      </c>
      <c r="AK575" s="905"/>
      <c r="AL575" s="88" t="str">
        <f>IF(AND(ISTEXT($E575),ISTEXT($B575)),"산출기준 &gt;&gt;  "&amp;_xlfn.XLOOKUP($E575,산출기준!$D:$D,산출기준!$E:$E,"매칭실패"),"")</f>
        <v/>
      </c>
    </row>
    <row r="576" spans="2:38" ht="49.9" customHeight="1" outlineLevel="1">
      <c r="B576" s="772"/>
      <c r="C576" s="773"/>
      <c r="D576" s="773"/>
      <c r="E576" s="773"/>
      <c r="F576" s="1083" t="s">
        <v>3492</v>
      </c>
      <c r="G576" s="759" t="str">
        <f t="shared" si="115"/>
        <v xml:space="preserve">Medium Steel |  |  | </v>
      </c>
      <c r="H576" s="816" t="s">
        <v>3542</v>
      </c>
      <c r="I576" s="765" t="str">
        <f t="shared" si="114"/>
        <v>S03AA083-00001</v>
      </c>
      <c r="J576" s="766"/>
      <c r="K576" s="766" t="str">
        <f>IFERROR(VLOOKUP($I576,'WM-AR'!$I$7:$AS$3267,34,FALSE),"")</f>
        <v>TON</v>
      </c>
      <c r="L576" s="766" t="str">
        <f>IFERROR(VLOOKUP($I576,'WM-AR'!$I$7:$AS$3267,4,FALSE),"")</f>
        <v>Main Steel Structure Erection Work</v>
      </c>
      <c r="M576" s="766" t="str">
        <f>IFERROR(VLOOKUP($I576,'WM-AR'!$I$7:$AS$3267,6,FALSE),"")</f>
        <v>Shelter/Building</v>
      </c>
      <c r="N576" s="766" t="str">
        <f>IFERROR(VLOOKUP($I576,'WM-AR'!$I$7:$AS$3267,8,FALSE),"")</f>
        <v>Medium Steel</v>
      </c>
      <c r="O576" s="766">
        <f>IFERROR(VLOOKUP($I576,'WM-AR'!$I$7:$AS$3267,10,FALSE),"")</f>
        <v>0</v>
      </c>
      <c r="P576" s="766">
        <f>IFERROR(VLOOKUP($I576,'WM-AR'!$I$7:$AS$3267,12,FALSE),"")</f>
        <v>0</v>
      </c>
      <c r="Q576" s="766" t="str">
        <f>IFERROR(VLOOKUP($I576,'WM-AR'!$I$7:$AS$3267,14,FALSE),"")</f>
        <v/>
      </c>
      <c r="R576" s="766" t="str">
        <f>IFERROR(VLOOKUP($I576,'WM-AR'!$I$7:$AS$3267,16,FALSE),"")</f>
        <v/>
      </c>
      <c r="S576" s="766" t="str">
        <f>IFERROR(VLOOKUP($I576,'WM-AR'!$I$7:$AS$3267,18,FALSE),"")</f>
        <v/>
      </c>
      <c r="T576" s="766" t="str">
        <f>IFERROR(VLOOKUP($I576,'WM-AR'!$I$7:$AS$3267,20,FALSE),"")</f>
        <v/>
      </c>
      <c r="U576" s="766" t="str">
        <f>IFERROR(VLOOKUP($I576,'WM-AR'!$I$7:$AS$3267,22,FALSE),"")</f>
        <v/>
      </c>
      <c r="V576" s="766" t="str">
        <f>IFERROR(VLOOKUP($I576,'WM-AR'!$I$7:$AS$3267,24,FALSE),"")</f>
        <v/>
      </c>
      <c r="W576" s="766">
        <f>IFERROR(VLOOKUP($I576,'WM-AR'!$I$7:$AS$3267,25,FALSE),"")</f>
        <v>0</v>
      </c>
      <c r="X576" s="766">
        <f>IFERROR(VLOOKUP($I576,'WM-AR'!$I$7:$AS$3267,26,FALSE),"")</f>
        <v>0</v>
      </c>
      <c r="Y576" s="766">
        <f>IFERROR(VLOOKUP($I576,'WM-AR'!$I$7:$AS$3267,27,FALSE),"")</f>
        <v>0</v>
      </c>
      <c r="Z576" s="766">
        <f>IFERROR(VLOOKUP($I576,'WM-AR'!$I$7:$AS$3267,28,FALSE),"")</f>
        <v>0</v>
      </c>
      <c r="AA576" s="766" t="str">
        <f>IFERROR(VLOOKUP($I576,'WM-AR'!$I$7:$AS$3267,29,FALSE),"")</f>
        <v>Material: (   )</v>
      </c>
      <c r="AB576" s="766">
        <f>IFERROR(VLOOKUP($I576,'WM-AR'!$I$7:$AS$3267,30,FALSE),"")</f>
        <v>0</v>
      </c>
      <c r="AC576" s="766">
        <f>IFERROR(VLOOKUP($I576,'WM-AR'!$I$7:$AS$3267,31,FALSE),"")</f>
        <v>0</v>
      </c>
      <c r="AD576" s="766">
        <f>IFERROR(VLOOKUP($I576,'WM-AR'!$I$7:$AS$3267,32,FALSE),"")</f>
        <v>0</v>
      </c>
      <c r="AE576" s="766">
        <f>IFERROR(VLOOKUP($I576,'WM-AR'!$I$7:$AS$3267,33,FALSE),"")</f>
        <v>0</v>
      </c>
      <c r="AF576" s="767"/>
      <c r="AG576" s="1314" t="s">
        <v>3587</v>
      </c>
      <c r="AH576" s="1314" t="s">
        <v>3587</v>
      </c>
      <c r="AI576" s="1340"/>
      <c r="AJ576" s="1340" t="str">
        <f t="shared" si="116"/>
        <v>TON</v>
      </c>
      <c r="AK576" s="1267"/>
      <c r="AL576" s="88" t="str">
        <f>IF(AND(ISTEXT($E576),ISTEXT($B576)),"산출기준 &gt;&gt;  "&amp;_xlfn.XLOOKUP($E576,산출기준!$D:$D,산출기준!$E:$E,"매칭실패"),"")</f>
        <v/>
      </c>
    </row>
    <row r="577" spans="2:38" ht="49.9" customHeight="1" outlineLevel="1">
      <c r="B577" s="758"/>
      <c r="C577" s="759"/>
      <c r="D577" s="759"/>
      <c r="E577" s="759"/>
      <c r="F577" s="1315" t="s">
        <v>1976</v>
      </c>
      <c r="G577" s="759" t="str">
        <f>IF(IF(N577=0,"",N577)&amp;" | "&amp;IF(O577=0,"",O577)&amp;" | "&amp;IF(Q577=0,"",Q577)&amp;" | "&amp;IF(R577=0,"",R577)=" |  |  | ","",IF(N577=0,"",N577)&amp;" | "&amp;IF(O577=0,"",O577)&amp;" | "&amp;IF(Q577=0,"",Q577)&amp;" | "&amp;IF(R577=0,"",R577))</f>
        <v xml:space="preserve">Plates - Gusset, Stiffener, ETC |  |  | </v>
      </c>
      <c r="H577" s="1153" t="s">
        <v>3495</v>
      </c>
      <c r="I577" s="765" t="str">
        <f>LEFT(H577,14)</f>
        <v>S01AA009-00001</v>
      </c>
      <c r="J577" s="766"/>
      <c r="K577" s="766" t="s">
        <v>3496</v>
      </c>
      <c r="L577" s="766" t="s">
        <v>3497</v>
      </c>
      <c r="M577" s="766" t="s">
        <v>3498</v>
      </c>
      <c r="N577" s="766" t="s">
        <v>3499</v>
      </c>
      <c r="O577" s="766">
        <v>0</v>
      </c>
      <c r="P577" s="766">
        <v>0</v>
      </c>
      <c r="Q577" s="766">
        <v>0</v>
      </c>
      <c r="R577" s="766">
        <v>0</v>
      </c>
      <c r="S577" s="766">
        <v>0</v>
      </c>
      <c r="T577" s="766">
        <v>0</v>
      </c>
      <c r="U577" s="766">
        <v>0</v>
      </c>
      <c r="V577" s="766">
        <v>0</v>
      </c>
      <c r="W577" s="766">
        <v>0</v>
      </c>
      <c r="X577" s="766">
        <v>0</v>
      </c>
      <c r="Y577" s="766">
        <v>0</v>
      </c>
      <c r="Z577" s="766">
        <v>0</v>
      </c>
      <c r="AA577" s="766" t="s">
        <v>3500</v>
      </c>
      <c r="AB577" s="766">
        <v>0</v>
      </c>
      <c r="AC577" s="766">
        <v>0</v>
      </c>
      <c r="AD577" s="766">
        <v>0</v>
      </c>
      <c r="AE577" s="766">
        <v>0</v>
      </c>
      <c r="AF577" s="817"/>
      <c r="AG577" s="1314" t="s">
        <v>3588</v>
      </c>
      <c r="AH577" s="1314" t="s">
        <v>3588</v>
      </c>
      <c r="AI577" s="769"/>
      <c r="AJ577" s="769" t="str">
        <f>K577</f>
        <v>TON</v>
      </c>
      <c r="AK577" s="1341"/>
      <c r="AL577" s="88" t="s">
        <v>2965</v>
      </c>
    </row>
    <row r="578" spans="2:38" ht="49.9" customHeight="1" outlineLevel="1">
      <c r="B578" s="772"/>
      <c r="C578" s="773"/>
      <c r="D578" s="773"/>
      <c r="E578" s="773"/>
      <c r="F578" s="1083" t="s">
        <v>3502</v>
      </c>
      <c r="G578" s="759" t="str">
        <f t="shared" si="115"/>
        <v xml:space="preserve">for Non-Fireproofed Steel Surface |  |  | </v>
      </c>
      <c r="H578" s="816" t="s">
        <v>3503</v>
      </c>
      <c r="I578" s="765" t="str">
        <f t="shared" si="114"/>
        <v>S41AA051-00001</v>
      </c>
      <c r="J578" s="766"/>
      <c r="K578" s="766" t="str">
        <f>IFERROR(VLOOKUP($I578,'WM-AR'!$I$7:$AS$3267,34,FALSE),"")</f>
        <v>M2</v>
      </c>
      <c r="L578" s="766" t="str">
        <f>IFERROR(VLOOKUP($I578,'WM-AR'!$I$7:$AS$3267,4,FALSE),"")</f>
        <v>Steel Structure Paint Work</v>
      </c>
      <c r="M578" s="766" t="str">
        <f>IFERROR(VLOOKUP($I578,'WM-AR'!$I$7:$AS$3267,6,FALSE),"")</f>
        <v>Shelter/Building</v>
      </c>
      <c r="N578" s="766" t="str">
        <f>IFERROR(VLOOKUP($I578,'WM-AR'!$I$7:$AS$3267,8,FALSE),"")</f>
        <v>for Non-Fireproofed Steel Surface</v>
      </c>
      <c r="O578" s="766">
        <f>IFERROR(VLOOKUP($I578,'WM-AR'!$I$7:$AS$3267,10,FALSE),"")</f>
        <v>0</v>
      </c>
      <c r="P578" s="766">
        <f>IFERROR(VLOOKUP($I578,'WM-AR'!$I$7:$AS$3267,12,FALSE),"")</f>
        <v>0</v>
      </c>
      <c r="Q578" s="766" t="str">
        <f>IFERROR(VLOOKUP($I578,'WM-AR'!$I$7:$AS$3267,14,FALSE),"")</f>
        <v/>
      </c>
      <c r="R578" s="766" t="str">
        <f>IFERROR(VLOOKUP($I578,'WM-AR'!$I$7:$AS$3267,16,FALSE),"")</f>
        <v/>
      </c>
      <c r="S578" s="766" t="str">
        <f>IFERROR(VLOOKUP($I578,'WM-AR'!$I$7:$AS$3267,18,FALSE),"")</f>
        <v/>
      </c>
      <c r="T578" s="766" t="str">
        <f>IFERROR(VLOOKUP($I578,'WM-AR'!$I$7:$AS$3267,20,FALSE),"")</f>
        <v/>
      </c>
      <c r="U578" s="766" t="str">
        <f>IFERROR(VLOOKUP($I578,'WM-AR'!$I$7:$AS$3267,22,FALSE),"")</f>
        <v/>
      </c>
      <c r="V578" s="766" t="str">
        <f>IFERROR(VLOOKUP($I578,'WM-AR'!$I$7:$AS$3267,24,FALSE),"")</f>
        <v/>
      </c>
      <c r="W578" s="766">
        <f>IFERROR(VLOOKUP($I578,'WM-AR'!$I$7:$AS$3267,25,FALSE),"")</f>
        <v>0</v>
      </c>
      <c r="X578" s="766">
        <f>IFERROR(VLOOKUP($I578,'WM-AR'!$I$7:$AS$3267,26,FALSE),"")</f>
        <v>0</v>
      </c>
      <c r="Y578" s="766">
        <f>IFERROR(VLOOKUP($I578,'WM-AR'!$I$7:$AS$3267,27,FALSE),"")</f>
        <v>0</v>
      </c>
      <c r="Z578" s="766">
        <f>IFERROR(VLOOKUP($I578,'WM-AR'!$I$7:$AS$3267,28,FALSE),"")</f>
        <v>0</v>
      </c>
      <c r="AA578" s="766" t="str">
        <f>IFERROR(VLOOKUP($I578,'WM-AR'!$I$7:$AS$3267,29,FALSE),"")</f>
        <v>Material: (   )</v>
      </c>
      <c r="AB578" s="766">
        <f>IFERROR(VLOOKUP($I578,'WM-AR'!$I$7:$AS$3267,30,FALSE),"")</f>
        <v>0</v>
      </c>
      <c r="AC578" s="766">
        <f>IFERROR(VLOOKUP($I578,'WM-AR'!$I$7:$AS$3267,31,FALSE),"")</f>
        <v>0</v>
      </c>
      <c r="AD578" s="766">
        <f>IFERROR(VLOOKUP($I578,'WM-AR'!$I$7:$AS$3267,32,FALSE),"")</f>
        <v>0</v>
      </c>
      <c r="AE578" s="766">
        <f>IFERROR(VLOOKUP($I578,'WM-AR'!$I$7:$AS$3267,33,FALSE),"")</f>
        <v>0</v>
      </c>
      <c r="AF578" s="767"/>
      <c r="AG578" s="1342" t="s">
        <v>3589</v>
      </c>
      <c r="AH578" s="1342" t="s">
        <v>3589</v>
      </c>
      <c r="AI578" s="1340"/>
      <c r="AJ578" s="1340" t="str">
        <f t="shared" si="116"/>
        <v>M2</v>
      </c>
      <c r="AK578" s="1267"/>
      <c r="AL578" s="88" t="str">
        <f>IF(AND(ISTEXT($E578),ISTEXT($B578)),"산출기준 &gt;&gt;  "&amp;_xlfn.XLOOKUP($E578,산출기준!$D:$D,산출기준!$E:$E,"매칭실패"),"")</f>
        <v/>
      </c>
    </row>
    <row r="579" spans="2:38">
      <c r="B579" s="1111"/>
      <c r="C579" s="1166"/>
      <c r="D579" s="1166"/>
      <c r="E579" s="1166"/>
      <c r="F579" s="1166"/>
      <c r="G579" s="843" t="s">
        <v>2360</v>
      </c>
      <c r="H579" s="843"/>
      <c r="I579" s="712" t="str">
        <f t="shared" si="114"/>
        <v/>
      </c>
      <c r="J579" s="714"/>
      <c r="K579" s="714" t="str">
        <f>IFERROR(VLOOKUP($I579,'WM-AR'!$I$7:$AS$3267,34,FALSE),"")</f>
        <v/>
      </c>
      <c r="L579" s="714" t="str">
        <f>IFERROR(VLOOKUP($I579,'WM-AR'!$I$7:$AS$3267,4,FALSE),"")</f>
        <v/>
      </c>
      <c r="M579" s="714" t="str">
        <f>IFERROR(VLOOKUP($I579,'WM-AR'!$I$7:$AS$3267,6,FALSE),"")</f>
        <v/>
      </c>
      <c r="N579" s="714" t="str">
        <f>IFERROR(VLOOKUP($I579,'WM-AR'!$I$7:$AS$3267,8,FALSE),"")</f>
        <v/>
      </c>
      <c r="O579" s="714" t="str">
        <f>IFERROR(VLOOKUP($I579,'WM-AR'!$I$7:$AS$3267,10,FALSE),"")</f>
        <v/>
      </c>
      <c r="P579" s="714" t="str">
        <f>IFERROR(VLOOKUP($I579,'WM-AR'!$I$7:$AS$3267,12,FALSE),"")</f>
        <v/>
      </c>
      <c r="Q579" s="714" t="str">
        <f>IFERROR(VLOOKUP($I579,'WM-AR'!$I$7:$AS$3267,14,FALSE),"")</f>
        <v/>
      </c>
      <c r="R579" s="714" t="str">
        <f>IFERROR(VLOOKUP($I579,'WM-AR'!$I$7:$AS$3267,16,FALSE),"")</f>
        <v/>
      </c>
      <c r="S579" s="714" t="str">
        <f>IFERROR(VLOOKUP($I579,'WM-AR'!$I$7:$AS$3267,18,FALSE),"")</f>
        <v/>
      </c>
      <c r="T579" s="714" t="str">
        <f>IFERROR(VLOOKUP($I579,'WM-AR'!$I$7:$AS$3267,20,FALSE),"")</f>
        <v/>
      </c>
      <c r="U579" s="714" t="str">
        <f>IFERROR(VLOOKUP($I579,'WM-AR'!$I$7:$AS$3267,22,FALSE),"")</f>
        <v/>
      </c>
      <c r="V579" s="714" t="str">
        <f>IFERROR(VLOOKUP($I579,'WM-AR'!$I$7:$AS$3267,24,FALSE),"")</f>
        <v/>
      </c>
      <c r="W579" s="714" t="str">
        <f>IFERROR(VLOOKUP($I579,'WM-AR'!$I$7:$AS$3267,25,FALSE),"")</f>
        <v/>
      </c>
      <c r="X579" s="714" t="str">
        <f>IFERROR(VLOOKUP($I579,'WM-AR'!$I$7:$AS$3267,26,FALSE),"")</f>
        <v/>
      </c>
      <c r="Y579" s="714" t="str">
        <f>IFERROR(VLOOKUP($I579,'WM-AR'!$I$7:$AS$3267,27,FALSE),"")</f>
        <v/>
      </c>
      <c r="Z579" s="714" t="str">
        <f>IFERROR(VLOOKUP($I579,'WM-AR'!$I$7:$AS$3267,28,FALSE),"")</f>
        <v/>
      </c>
      <c r="AA579" s="714" t="str">
        <f>IFERROR(VLOOKUP($I579,'WM-AR'!$I$7:$AS$3267,29,FALSE),"")</f>
        <v/>
      </c>
      <c r="AB579" s="714" t="str">
        <f>IFERROR(VLOOKUP($I579,'WM-AR'!$I$7:$AS$3267,30,FALSE),"")</f>
        <v/>
      </c>
      <c r="AC579" s="714" t="str">
        <f>IFERROR(VLOOKUP($I579,'WM-AR'!$I$7:$AS$3267,31,FALSE),"")</f>
        <v/>
      </c>
      <c r="AD579" s="714" t="str">
        <f>IFERROR(VLOOKUP($I579,'WM-AR'!$I$7:$AS$3267,32,FALSE),"")</f>
        <v/>
      </c>
      <c r="AE579" s="714" t="str">
        <f>IFERROR(VLOOKUP($I579,'WM-AR'!$I$7:$AS$3267,33,FALSE),"")</f>
        <v/>
      </c>
      <c r="AF579" s="1190" t="s">
        <v>3668</v>
      </c>
      <c r="AG579" s="1254"/>
      <c r="AH579" s="1254"/>
      <c r="AI579" s="854"/>
      <c r="AJ579" s="854" t="str">
        <f t="shared" si="116"/>
        <v/>
      </c>
      <c r="AK579" s="1114"/>
      <c r="AL579" s="88" t="str">
        <f>IF(AND(ISTEXT($E579),ISTEXT($B579)),"산출기준 &gt;&gt;  "&amp;_xlfn.XLOOKUP($E579,산출기준!$D:$D,산출기준!$E:$E,"매칭실패"),"")</f>
        <v/>
      </c>
    </row>
    <row r="580" spans="2:38">
      <c r="B580" s="1111"/>
      <c r="C580" s="1166"/>
      <c r="D580" s="1166"/>
      <c r="E580" s="1166"/>
      <c r="F580" s="1166"/>
      <c r="G580" s="843"/>
      <c r="H580" s="843"/>
      <c r="I580" s="712" t="str">
        <f t="shared" si="114"/>
        <v/>
      </c>
      <c r="J580" s="714"/>
      <c r="K580" s="714" t="str">
        <f>IFERROR(VLOOKUP($I580,'WM-AR'!$I$7:$AS$3267,34,FALSE),"")</f>
        <v/>
      </c>
      <c r="L580" s="714" t="str">
        <f>IFERROR(VLOOKUP($I580,'WM-AR'!$I$7:$AS$3267,4,FALSE),"")</f>
        <v/>
      </c>
      <c r="M580" s="714" t="str">
        <f>IFERROR(VLOOKUP($I580,'WM-AR'!$I$7:$AS$3267,6,FALSE),"")</f>
        <v/>
      </c>
      <c r="N580" s="714" t="str">
        <f>IFERROR(VLOOKUP($I580,'WM-AR'!$I$7:$AS$3267,8,FALSE),"")</f>
        <v/>
      </c>
      <c r="O580" s="714" t="str">
        <f>IFERROR(VLOOKUP($I580,'WM-AR'!$I$7:$AS$3267,10,FALSE),"")</f>
        <v/>
      </c>
      <c r="P580" s="714" t="str">
        <f>IFERROR(VLOOKUP($I580,'WM-AR'!$I$7:$AS$3267,12,FALSE),"")</f>
        <v/>
      </c>
      <c r="Q580" s="714" t="str">
        <f>IFERROR(VLOOKUP($I580,'WM-AR'!$I$7:$AS$3267,14,FALSE),"")</f>
        <v/>
      </c>
      <c r="R580" s="714" t="str">
        <f>IFERROR(VLOOKUP($I580,'WM-AR'!$I$7:$AS$3267,16,FALSE),"")</f>
        <v/>
      </c>
      <c r="S580" s="714" t="str">
        <f>IFERROR(VLOOKUP($I580,'WM-AR'!$I$7:$AS$3267,18,FALSE),"")</f>
        <v/>
      </c>
      <c r="T580" s="714" t="str">
        <f>IFERROR(VLOOKUP($I580,'WM-AR'!$I$7:$AS$3267,20,FALSE),"")</f>
        <v/>
      </c>
      <c r="U580" s="714" t="str">
        <f>IFERROR(VLOOKUP($I580,'WM-AR'!$I$7:$AS$3267,22,FALSE),"")</f>
        <v/>
      </c>
      <c r="V580" s="714" t="str">
        <f>IFERROR(VLOOKUP($I580,'WM-AR'!$I$7:$AS$3267,24,FALSE),"")</f>
        <v/>
      </c>
      <c r="W580" s="714" t="str">
        <f>IFERROR(VLOOKUP($I580,'WM-AR'!$I$7:$AS$3267,25,FALSE),"")</f>
        <v/>
      </c>
      <c r="X580" s="714" t="str">
        <f>IFERROR(VLOOKUP($I580,'WM-AR'!$I$7:$AS$3267,26,FALSE),"")</f>
        <v/>
      </c>
      <c r="Y580" s="714" t="str">
        <f>IFERROR(VLOOKUP($I580,'WM-AR'!$I$7:$AS$3267,27,FALSE),"")</f>
        <v/>
      </c>
      <c r="Z580" s="714" t="str">
        <f>IFERROR(VLOOKUP($I580,'WM-AR'!$I$7:$AS$3267,28,FALSE),"")</f>
        <v/>
      </c>
      <c r="AA580" s="714" t="str">
        <f>IFERROR(VLOOKUP($I580,'WM-AR'!$I$7:$AS$3267,29,FALSE),"")</f>
        <v/>
      </c>
      <c r="AB580" s="714" t="str">
        <f>IFERROR(VLOOKUP($I580,'WM-AR'!$I$7:$AS$3267,30,FALSE),"")</f>
        <v/>
      </c>
      <c r="AC580" s="714" t="str">
        <f>IFERROR(VLOOKUP($I580,'WM-AR'!$I$7:$AS$3267,31,FALSE),"")</f>
        <v/>
      </c>
      <c r="AD580" s="714" t="str">
        <f>IFERROR(VLOOKUP($I580,'WM-AR'!$I$7:$AS$3267,32,FALSE),"")</f>
        <v/>
      </c>
      <c r="AE580" s="714" t="str">
        <f>IFERROR(VLOOKUP($I580,'WM-AR'!$I$7:$AS$3267,33,FALSE),"")</f>
        <v/>
      </c>
      <c r="AF580" s="938"/>
      <c r="AG580" s="852"/>
      <c r="AH580" s="852"/>
      <c r="AI580" s="854"/>
      <c r="AJ580" s="854" t="str">
        <f t="shared" si="116"/>
        <v/>
      </c>
      <c r="AK580" s="1114"/>
      <c r="AL580" s="88" t="str">
        <f>IF(AND(ISTEXT($E580),ISTEXT($B580)),"산출기준 &gt;&gt;  "&amp;_xlfn.XLOOKUP($E580,산출기준!$D:$D,산출기준!$E:$E,"매칭실패"),"")</f>
        <v/>
      </c>
    </row>
    <row r="581" spans="2:38">
      <c r="B581" s="1116"/>
      <c r="C581" s="1167"/>
      <c r="D581" s="1167"/>
      <c r="E581" s="1167"/>
      <c r="F581" s="1167"/>
      <c r="G581" s="1120"/>
      <c r="H581" s="1120"/>
      <c r="I581" s="1119" t="str">
        <f t="shared" si="114"/>
        <v/>
      </c>
      <c r="J581" s="1121"/>
      <c r="K581" s="1121" t="str">
        <f>IFERROR(VLOOKUP($I581,'WM-AR'!$I$7:$AS$3267,34,FALSE),"")</f>
        <v/>
      </c>
      <c r="L581" s="1121" t="str">
        <f>IFERROR(VLOOKUP($I581,'WM-AR'!$I$7:$AS$3267,4,FALSE),"")</f>
        <v/>
      </c>
      <c r="M581" s="1121" t="str">
        <f>IFERROR(VLOOKUP($I581,'WM-AR'!$I$7:$AS$3267,6,FALSE),"")</f>
        <v/>
      </c>
      <c r="N581" s="1121" t="str">
        <f>IFERROR(VLOOKUP($I581,'WM-AR'!$I$7:$AS$3267,8,FALSE),"")</f>
        <v/>
      </c>
      <c r="O581" s="1121" t="str">
        <f>IFERROR(VLOOKUP($I581,'WM-AR'!$I$7:$AS$3267,10,FALSE),"")</f>
        <v/>
      </c>
      <c r="P581" s="1121" t="str">
        <f>IFERROR(VLOOKUP($I581,'WM-AR'!$I$7:$AS$3267,12,FALSE),"")</f>
        <v/>
      </c>
      <c r="Q581" s="1121" t="str">
        <f>IFERROR(VLOOKUP($I581,'WM-AR'!$I$7:$AS$3267,14,FALSE),"")</f>
        <v/>
      </c>
      <c r="R581" s="1121" t="str">
        <f>IFERROR(VLOOKUP($I581,'WM-AR'!$I$7:$AS$3267,16,FALSE),"")</f>
        <v/>
      </c>
      <c r="S581" s="1121" t="str">
        <f>IFERROR(VLOOKUP($I581,'WM-AR'!$I$7:$AS$3267,18,FALSE),"")</f>
        <v/>
      </c>
      <c r="T581" s="1121" t="str">
        <f>IFERROR(VLOOKUP($I581,'WM-AR'!$I$7:$AS$3267,20,FALSE),"")</f>
        <v/>
      </c>
      <c r="U581" s="1121" t="str">
        <f>IFERROR(VLOOKUP($I581,'WM-AR'!$I$7:$AS$3267,22,FALSE),"")</f>
        <v/>
      </c>
      <c r="V581" s="1121" t="str">
        <f>IFERROR(VLOOKUP($I581,'WM-AR'!$I$7:$AS$3267,24,FALSE),"")</f>
        <v/>
      </c>
      <c r="W581" s="1121" t="str">
        <f>IFERROR(VLOOKUP($I581,'WM-AR'!$I$7:$AS$3267,25,FALSE),"")</f>
        <v/>
      </c>
      <c r="X581" s="1121" t="str">
        <f>IFERROR(VLOOKUP($I581,'WM-AR'!$I$7:$AS$3267,26,FALSE),"")</f>
        <v/>
      </c>
      <c r="Y581" s="1121" t="str">
        <f>IFERROR(VLOOKUP($I581,'WM-AR'!$I$7:$AS$3267,27,FALSE),"")</f>
        <v/>
      </c>
      <c r="Z581" s="1121" t="str">
        <f>IFERROR(VLOOKUP($I581,'WM-AR'!$I$7:$AS$3267,28,FALSE),"")</f>
        <v/>
      </c>
      <c r="AA581" s="1121" t="str">
        <f>IFERROR(VLOOKUP($I581,'WM-AR'!$I$7:$AS$3267,29,FALSE),"")</f>
        <v/>
      </c>
      <c r="AB581" s="1121" t="str">
        <f>IFERROR(VLOOKUP($I581,'WM-AR'!$I$7:$AS$3267,30,FALSE),"")</f>
        <v/>
      </c>
      <c r="AC581" s="1121" t="str">
        <f>IFERROR(VLOOKUP($I581,'WM-AR'!$I$7:$AS$3267,31,FALSE),"")</f>
        <v/>
      </c>
      <c r="AD581" s="1121" t="str">
        <f>IFERROR(VLOOKUP($I581,'WM-AR'!$I$7:$AS$3267,32,FALSE),"")</f>
        <v/>
      </c>
      <c r="AE581" s="1121" t="str">
        <f>IFERROR(VLOOKUP($I581,'WM-AR'!$I$7:$AS$3267,33,FALSE),"")</f>
        <v/>
      </c>
      <c r="AF581" s="1209"/>
      <c r="AG581" s="1123"/>
      <c r="AH581" s="1123"/>
      <c r="AI581" s="1124"/>
      <c r="AJ581" s="1124" t="str">
        <f t="shared" si="116"/>
        <v/>
      </c>
      <c r="AK581" s="1125"/>
      <c r="AL581" s="88" t="str">
        <f>IF(AND(ISTEXT($E581),ISTEXT($B581)),"산출기준 &gt;&gt;  "&amp;_xlfn.XLOOKUP($E581,산출기준!$D:$D,산출기준!$E:$E,"매칭실패"),"")</f>
        <v/>
      </c>
    </row>
    <row r="582" spans="2:38" s="658" customFormat="1" ht="20.100000000000001" customHeight="1">
      <c r="B582" s="802"/>
      <c r="C582" s="662"/>
      <c r="D582" s="662"/>
      <c r="E582" s="662"/>
      <c r="F582" s="1338" t="s">
        <v>1091</v>
      </c>
      <c r="G582" s="662"/>
      <c r="H582" s="662"/>
      <c r="I582" s="652"/>
      <c r="J582" s="664"/>
      <c r="K582" s="664"/>
      <c r="L582" s="664"/>
      <c r="M582" s="664"/>
      <c r="N582" s="664"/>
      <c r="O582" s="664"/>
      <c r="P582" s="664"/>
      <c r="Q582" s="664"/>
      <c r="R582" s="664"/>
      <c r="S582" s="664"/>
      <c r="T582" s="664"/>
      <c r="U582" s="664"/>
      <c r="V582" s="664"/>
      <c r="W582" s="664"/>
      <c r="X582" s="664"/>
      <c r="Y582" s="664"/>
      <c r="Z582" s="664"/>
      <c r="AA582" s="664"/>
      <c r="AB582" s="664"/>
      <c r="AC582" s="664"/>
      <c r="AD582" s="664"/>
      <c r="AE582" s="664"/>
      <c r="AF582" s="660"/>
      <c r="AG582" s="665"/>
      <c r="AH582" s="665"/>
      <c r="AI582" s="666"/>
      <c r="AJ582" s="666"/>
      <c r="AK582" s="662"/>
      <c r="AL582" s="658" t="str">
        <f>IF(AND(ISTEXT($E582),ISTEXT($B582)),"산출기준 &gt;&gt;  "&amp;_xlfn.XLOOKUP($E582,산출기준!$D:$D,산출기준!$E:$E,"매칭실패"),"")</f>
        <v/>
      </c>
    </row>
    <row r="583" spans="2:38" ht="34.9" customHeight="1">
      <c r="B583" s="808" t="str" cm="1">
        <f t="array" aca="1" ref="B583" ca="1">_xlfn.IFNA(INDIRECT("Family_표준_구성도!B"&amp;MATCH(F583,INDIRECT("Family_표준_구성도!"&amp;"C:C"),0)),"")</f>
        <v>6.3.1.1.3</v>
      </c>
      <c r="C583" s="668" t="s">
        <v>1903</v>
      </c>
      <c r="D583" s="809"/>
      <c r="E583" s="668" t="s">
        <v>2006</v>
      </c>
      <c r="F583" s="1079" t="s">
        <v>1093</v>
      </c>
      <c r="G583" s="1079"/>
      <c r="H583" s="1079"/>
      <c r="I583" s="674" t="str">
        <f t="shared" ref="I583:I592" si="117">LEFT(H583,14)</f>
        <v/>
      </c>
      <c r="J583" s="674"/>
      <c r="K583" s="674"/>
      <c r="L583" s="674"/>
      <c r="M583" s="674"/>
      <c r="N583" s="675"/>
      <c r="O583" s="676"/>
      <c r="P583" s="677"/>
      <c r="Q583" s="677"/>
      <c r="R583" s="677"/>
      <c r="S583" s="677"/>
      <c r="T583" s="677"/>
      <c r="U583" s="677"/>
      <c r="V583" s="678"/>
      <c r="W583" s="679"/>
      <c r="X583" s="679"/>
      <c r="Y583" s="679"/>
      <c r="Z583" s="679"/>
      <c r="AA583" s="679"/>
      <c r="AB583" s="679"/>
      <c r="AC583" s="679"/>
      <c r="AD583" s="679"/>
      <c r="AE583" s="679"/>
      <c r="AF583" s="1352"/>
      <c r="AG583" s="682"/>
      <c r="AH583" s="682"/>
      <c r="AI583" s="682"/>
      <c r="AJ583" s="682"/>
      <c r="AK583" s="903"/>
      <c r="AL583" s="88" t="str">
        <f ca="1">IF(AND(ISTEXT($E583),ISTEXT($B583)),"산출기준 &gt;&gt;  "&amp;_xlfn.XLOOKUP($E583,산출기준!$D:$D,산출기준!$E:$E,"매칭실패"),"")</f>
        <v>산출기준 &gt;&gt;  [Steel Beam]</v>
      </c>
    </row>
    <row r="584" spans="2:38" ht="49.9" customHeight="1" outlineLevel="1">
      <c r="B584" s="758"/>
      <c r="C584" s="759"/>
      <c r="D584" s="759"/>
      <c r="E584" s="759"/>
      <c r="F584" s="1080" t="s">
        <v>3488</v>
      </c>
      <c r="G584" s="759" t="str">
        <f t="shared" ref="G584:G587" si="118">IF(IF(N584=0,"",N584)&amp;" | "&amp;IF(O584=0,"",O584)&amp;" | "&amp;IF(Q584=0,"",Q584)&amp;" | "&amp;IF(R584=0,"",R584)=" |  |  | ","",IF(N584=0,"",N584)&amp;" | "&amp;IF(O584=0,"",O584)&amp;" | "&amp;IF(Q584=0,"",Q584)&amp;" | "&amp;IF(R584=0,"",R584))</f>
        <v xml:space="preserve">Light Steel - Standard |  |  | </v>
      </c>
      <c r="H584" s="816" t="s">
        <v>3512</v>
      </c>
      <c r="I584" s="765" t="str">
        <f t="shared" si="117"/>
        <v>S01AA074-00001</v>
      </c>
      <c r="J584" s="766"/>
      <c r="K584" s="766" t="str">
        <f>IFERROR(VLOOKUP($I584,'WM-AR'!$I$7:$AS$3267,34,FALSE),"")</f>
        <v>TON</v>
      </c>
      <c r="L584" s="766" t="str">
        <f>IFERROR(VLOOKUP($I584,'WM-AR'!$I$7:$AS$3267,4,FALSE),"")</f>
        <v>Main Steel Structure Fabrication Work</v>
      </c>
      <c r="M584" s="766" t="str">
        <f>IFERROR(VLOOKUP($I584,'WM-AR'!$I$7:$AS$3267,6,FALSE),"")</f>
        <v>Shelter/Building</v>
      </c>
      <c r="N584" s="766" t="str">
        <f>IFERROR(VLOOKUP($I584,'WM-AR'!$I$7:$AS$3267,8,FALSE),"")</f>
        <v>Light Steel - Standard</v>
      </c>
      <c r="O584" s="766">
        <f>IFERROR(VLOOKUP($I584,'WM-AR'!$I$7:$AS$3267,10,FALSE),"")</f>
        <v>0</v>
      </c>
      <c r="P584" s="766">
        <f>IFERROR(VLOOKUP($I584,'WM-AR'!$I$7:$AS$3267,12,FALSE),"")</f>
        <v>0</v>
      </c>
      <c r="Q584" s="766" t="str">
        <f>IFERROR(VLOOKUP($I584,'WM-AR'!$I$7:$AS$3267,14,FALSE),"")</f>
        <v/>
      </c>
      <c r="R584" s="766" t="str">
        <f>IFERROR(VLOOKUP($I584,'WM-AR'!$I$7:$AS$3267,16,FALSE),"")</f>
        <v/>
      </c>
      <c r="S584" s="766" t="str">
        <f>IFERROR(VLOOKUP($I584,'WM-AR'!$I$7:$AS$3267,18,FALSE),"")</f>
        <v/>
      </c>
      <c r="T584" s="766" t="str">
        <f>IFERROR(VLOOKUP($I584,'WM-AR'!$I$7:$AS$3267,20,FALSE),"")</f>
        <v/>
      </c>
      <c r="U584" s="766" t="str">
        <f>IFERROR(VLOOKUP($I584,'WM-AR'!$I$7:$AS$3267,22,FALSE),"")</f>
        <v/>
      </c>
      <c r="V584" s="766" t="str">
        <f>IFERROR(VLOOKUP($I584,'WM-AR'!$I$7:$AS$3267,24,FALSE),"")</f>
        <v/>
      </c>
      <c r="W584" s="766">
        <f>IFERROR(VLOOKUP($I584,'WM-AR'!$I$7:$AS$3267,25,FALSE),"")</f>
        <v>0</v>
      </c>
      <c r="X584" s="766">
        <f>IFERROR(VLOOKUP($I584,'WM-AR'!$I$7:$AS$3267,26,FALSE),"")</f>
        <v>0</v>
      </c>
      <c r="Y584" s="766">
        <f>IFERROR(VLOOKUP($I584,'WM-AR'!$I$7:$AS$3267,27,FALSE),"")</f>
        <v>0</v>
      </c>
      <c r="Z584" s="766">
        <f>IFERROR(VLOOKUP($I584,'WM-AR'!$I$7:$AS$3267,28,FALSE),"")</f>
        <v>0</v>
      </c>
      <c r="AA584" s="766" t="str">
        <f>IFERROR(VLOOKUP($I584,'WM-AR'!$I$7:$AS$3267,29,FALSE),"")</f>
        <v>Material: (   )</v>
      </c>
      <c r="AB584" s="766">
        <f>IFERROR(VLOOKUP($I584,'WM-AR'!$I$7:$AS$3267,30,FALSE),"")</f>
        <v>0</v>
      </c>
      <c r="AC584" s="766">
        <f>IFERROR(VLOOKUP($I584,'WM-AR'!$I$7:$AS$3267,31,FALSE),"")</f>
        <v>0</v>
      </c>
      <c r="AD584" s="766">
        <f>IFERROR(VLOOKUP($I584,'WM-AR'!$I$7:$AS$3267,32,FALSE),"")</f>
        <v>0</v>
      </c>
      <c r="AE584" s="766" t="str">
        <f>IFERROR(VLOOKUP($I584,'WM-AR'!$I$7:$AS$3267,33,FALSE),"")</f>
        <v>(30)KG/M&gt;Weight</v>
      </c>
      <c r="AF584" s="767"/>
      <c r="AG584" s="1134" t="s">
        <v>3586</v>
      </c>
      <c r="AH584" s="1134" t="s">
        <v>3586</v>
      </c>
      <c r="AI584" s="1340">
        <v>0.57599999999999996</v>
      </c>
      <c r="AJ584" s="1340" t="str">
        <f t="shared" ref="AJ584:AJ592" si="119">K584</f>
        <v>TON</v>
      </c>
      <c r="AK584" s="905"/>
      <c r="AL584" s="88" t="str">
        <f>IF(AND(ISTEXT($E584),ISTEXT($B584)),"산출기준 &gt;&gt;  "&amp;_xlfn.XLOOKUP($E584,산출기준!$D:$D,산출기준!$E:$E,"매칭실패"),"")</f>
        <v/>
      </c>
    </row>
    <row r="585" spans="2:38" ht="49.9" customHeight="1" outlineLevel="1">
      <c r="B585" s="772"/>
      <c r="C585" s="773"/>
      <c r="D585" s="773"/>
      <c r="E585" s="773"/>
      <c r="F585" s="1083" t="s">
        <v>3492</v>
      </c>
      <c r="G585" s="759" t="str">
        <f t="shared" si="118"/>
        <v xml:space="preserve">Light Steel |  |  | </v>
      </c>
      <c r="H585" s="816" t="s">
        <v>3532</v>
      </c>
      <c r="I585" s="765" t="str">
        <f t="shared" si="117"/>
        <v>S03AA084-00001</v>
      </c>
      <c r="J585" s="766"/>
      <c r="K585" s="766" t="str">
        <f>IFERROR(VLOOKUP($I585,'WM-AR'!$I$7:$AS$3267,34,FALSE),"")</f>
        <v>TON</v>
      </c>
      <c r="L585" s="766" t="str">
        <f>IFERROR(VLOOKUP($I585,'WM-AR'!$I$7:$AS$3267,4,FALSE),"")</f>
        <v>Main Steel Structure Erection Work</v>
      </c>
      <c r="M585" s="766" t="str">
        <f>IFERROR(VLOOKUP($I585,'WM-AR'!$I$7:$AS$3267,6,FALSE),"")</f>
        <v>Shelter/Building</v>
      </c>
      <c r="N585" s="766" t="str">
        <f>IFERROR(VLOOKUP($I585,'WM-AR'!$I$7:$AS$3267,8,FALSE),"")</f>
        <v>Light Steel</v>
      </c>
      <c r="O585" s="766">
        <f>IFERROR(VLOOKUP($I585,'WM-AR'!$I$7:$AS$3267,10,FALSE),"")</f>
        <v>0</v>
      </c>
      <c r="P585" s="766">
        <f>IFERROR(VLOOKUP($I585,'WM-AR'!$I$7:$AS$3267,12,FALSE),"")</f>
        <v>0</v>
      </c>
      <c r="Q585" s="766" t="str">
        <f>IFERROR(VLOOKUP($I585,'WM-AR'!$I$7:$AS$3267,14,FALSE),"")</f>
        <v/>
      </c>
      <c r="R585" s="766" t="str">
        <f>IFERROR(VLOOKUP($I585,'WM-AR'!$I$7:$AS$3267,16,FALSE),"")</f>
        <v/>
      </c>
      <c r="S585" s="766" t="str">
        <f>IFERROR(VLOOKUP($I585,'WM-AR'!$I$7:$AS$3267,18,FALSE),"")</f>
        <v/>
      </c>
      <c r="T585" s="766" t="str">
        <f>IFERROR(VLOOKUP($I585,'WM-AR'!$I$7:$AS$3267,20,FALSE),"")</f>
        <v/>
      </c>
      <c r="U585" s="766" t="str">
        <f>IFERROR(VLOOKUP($I585,'WM-AR'!$I$7:$AS$3267,22,FALSE),"")</f>
        <v/>
      </c>
      <c r="V585" s="766" t="str">
        <f>IFERROR(VLOOKUP($I585,'WM-AR'!$I$7:$AS$3267,24,FALSE),"")</f>
        <v/>
      </c>
      <c r="W585" s="766">
        <f>IFERROR(VLOOKUP($I585,'WM-AR'!$I$7:$AS$3267,25,FALSE),"")</f>
        <v>0</v>
      </c>
      <c r="X585" s="766">
        <f>IFERROR(VLOOKUP($I585,'WM-AR'!$I$7:$AS$3267,26,FALSE),"")</f>
        <v>0</v>
      </c>
      <c r="Y585" s="766">
        <f>IFERROR(VLOOKUP($I585,'WM-AR'!$I$7:$AS$3267,27,FALSE),"")</f>
        <v>0</v>
      </c>
      <c r="Z585" s="766">
        <f>IFERROR(VLOOKUP($I585,'WM-AR'!$I$7:$AS$3267,28,FALSE),"")</f>
        <v>0</v>
      </c>
      <c r="AA585" s="766" t="str">
        <f>IFERROR(VLOOKUP($I585,'WM-AR'!$I$7:$AS$3267,29,FALSE),"")</f>
        <v>Material: (   )</v>
      </c>
      <c r="AB585" s="766">
        <f>IFERROR(VLOOKUP($I585,'WM-AR'!$I$7:$AS$3267,30,FALSE),"")</f>
        <v>0</v>
      </c>
      <c r="AC585" s="766">
        <f>IFERROR(VLOOKUP($I585,'WM-AR'!$I$7:$AS$3267,31,FALSE),"")</f>
        <v>0</v>
      </c>
      <c r="AD585" s="766">
        <f>IFERROR(VLOOKUP($I585,'WM-AR'!$I$7:$AS$3267,32,FALSE),"")</f>
        <v>0</v>
      </c>
      <c r="AE585" s="766">
        <f>IFERROR(VLOOKUP($I585,'WM-AR'!$I$7:$AS$3267,33,FALSE),"")</f>
        <v>0</v>
      </c>
      <c r="AF585" s="767"/>
      <c r="AG585" s="1314" t="s">
        <v>3587</v>
      </c>
      <c r="AH585" s="1314" t="s">
        <v>3587</v>
      </c>
      <c r="AI585" s="1340">
        <v>0.68799999999999994</v>
      </c>
      <c r="AJ585" s="1340" t="str">
        <f t="shared" si="119"/>
        <v>TON</v>
      </c>
      <c r="AK585" s="1267"/>
      <c r="AL585" s="88" t="str">
        <f>IF(AND(ISTEXT($E585),ISTEXT($B585)),"산출기준 &gt;&gt;  "&amp;_xlfn.XLOOKUP($E585,산출기준!$D:$D,산출기준!$E:$E,"매칭실패"),"")</f>
        <v/>
      </c>
    </row>
    <row r="586" spans="2:38" ht="49.9" customHeight="1" outlineLevel="1">
      <c r="B586" s="758"/>
      <c r="C586" s="759"/>
      <c r="D586" s="759"/>
      <c r="E586" s="759"/>
      <c r="F586" s="1315" t="s">
        <v>1976</v>
      </c>
      <c r="G586" s="759" t="str">
        <f>IF(IF(N586=0,"",N586)&amp;" | "&amp;IF(O586=0,"",O586)&amp;" | "&amp;IF(Q586=0,"",Q586)&amp;" | "&amp;IF(R586=0,"",R586)=" |  |  | ","",IF(N586=0,"",N586)&amp;" | "&amp;IF(O586=0,"",O586)&amp;" | "&amp;IF(Q586=0,"",Q586)&amp;" | "&amp;IF(R586=0,"",R586))</f>
        <v xml:space="preserve">Plates - Gusset, Stiffener, ETC |  |  | </v>
      </c>
      <c r="H586" s="1153" t="s">
        <v>3495</v>
      </c>
      <c r="I586" s="765" t="str">
        <f>LEFT(H586,14)</f>
        <v>S01AA009-00001</v>
      </c>
      <c r="J586" s="766"/>
      <c r="K586" s="766" t="s">
        <v>3496</v>
      </c>
      <c r="L586" s="766" t="s">
        <v>3497</v>
      </c>
      <c r="M586" s="766" t="s">
        <v>3498</v>
      </c>
      <c r="N586" s="766" t="s">
        <v>3499</v>
      </c>
      <c r="O586" s="766">
        <v>0</v>
      </c>
      <c r="P586" s="766">
        <v>0</v>
      </c>
      <c r="Q586" s="766">
        <v>0</v>
      </c>
      <c r="R586" s="766">
        <v>0</v>
      </c>
      <c r="S586" s="766">
        <v>0</v>
      </c>
      <c r="T586" s="766">
        <v>0</v>
      </c>
      <c r="U586" s="766">
        <v>0</v>
      </c>
      <c r="V586" s="766">
        <v>0</v>
      </c>
      <c r="W586" s="766">
        <v>0</v>
      </c>
      <c r="X586" s="766">
        <v>0</v>
      </c>
      <c r="Y586" s="766">
        <v>0</v>
      </c>
      <c r="Z586" s="766">
        <v>0</v>
      </c>
      <c r="AA586" s="766" t="s">
        <v>3500</v>
      </c>
      <c r="AB586" s="766">
        <v>0</v>
      </c>
      <c r="AC586" s="766">
        <v>0</v>
      </c>
      <c r="AD586" s="766">
        <v>0</v>
      </c>
      <c r="AE586" s="766">
        <v>0</v>
      </c>
      <c r="AF586" s="817"/>
      <c r="AG586" s="1314" t="s">
        <v>3588</v>
      </c>
      <c r="AH586" s="1314" t="s">
        <v>3588</v>
      </c>
      <c r="AI586" s="769">
        <v>0.112</v>
      </c>
      <c r="AJ586" s="769" t="str">
        <f>K586</f>
        <v>TON</v>
      </c>
      <c r="AK586" s="1341"/>
      <c r="AL586" s="88" t="s">
        <v>2965</v>
      </c>
    </row>
    <row r="587" spans="2:38" ht="49.9" customHeight="1" outlineLevel="1">
      <c r="B587" s="772"/>
      <c r="C587" s="773"/>
      <c r="D587" s="773"/>
      <c r="E587" s="773"/>
      <c r="F587" s="1083" t="s">
        <v>3502</v>
      </c>
      <c r="G587" s="759" t="str">
        <f t="shared" si="118"/>
        <v xml:space="preserve">for Non-Fireproofed Steel Surface |  |  | </v>
      </c>
      <c r="H587" s="816" t="s">
        <v>3503</v>
      </c>
      <c r="I587" s="765" t="str">
        <f t="shared" si="117"/>
        <v>S41AA051-00001</v>
      </c>
      <c r="J587" s="766"/>
      <c r="K587" s="766" t="str">
        <f>IFERROR(VLOOKUP($I587,'WM-AR'!$I$7:$AS$3267,34,FALSE),"")</f>
        <v>M2</v>
      </c>
      <c r="L587" s="766" t="str">
        <f>IFERROR(VLOOKUP($I587,'WM-AR'!$I$7:$AS$3267,4,FALSE),"")</f>
        <v>Steel Structure Paint Work</v>
      </c>
      <c r="M587" s="766" t="str">
        <f>IFERROR(VLOOKUP($I587,'WM-AR'!$I$7:$AS$3267,6,FALSE),"")</f>
        <v>Shelter/Building</v>
      </c>
      <c r="N587" s="766" t="str">
        <f>IFERROR(VLOOKUP($I587,'WM-AR'!$I$7:$AS$3267,8,FALSE),"")</f>
        <v>for Non-Fireproofed Steel Surface</v>
      </c>
      <c r="O587" s="766">
        <f>IFERROR(VLOOKUP($I587,'WM-AR'!$I$7:$AS$3267,10,FALSE),"")</f>
        <v>0</v>
      </c>
      <c r="P587" s="766">
        <f>IFERROR(VLOOKUP($I587,'WM-AR'!$I$7:$AS$3267,12,FALSE),"")</f>
        <v>0</v>
      </c>
      <c r="Q587" s="766" t="str">
        <f>IFERROR(VLOOKUP($I587,'WM-AR'!$I$7:$AS$3267,14,FALSE),"")</f>
        <v/>
      </c>
      <c r="R587" s="766" t="str">
        <f>IFERROR(VLOOKUP($I587,'WM-AR'!$I$7:$AS$3267,16,FALSE),"")</f>
        <v/>
      </c>
      <c r="S587" s="766" t="str">
        <f>IFERROR(VLOOKUP($I587,'WM-AR'!$I$7:$AS$3267,18,FALSE),"")</f>
        <v/>
      </c>
      <c r="T587" s="766" t="str">
        <f>IFERROR(VLOOKUP($I587,'WM-AR'!$I$7:$AS$3267,20,FALSE),"")</f>
        <v/>
      </c>
      <c r="U587" s="766" t="str">
        <f>IFERROR(VLOOKUP($I587,'WM-AR'!$I$7:$AS$3267,22,FALSE),"")</f>
        <v/>
      </c>
      <c r="V587" s="766" t="str">
        <f>IFERROR(VLOOKUP($I587,'WM-AR'!$I$7:$AS$3267,24,FALSE),"")</f>
        <v/>
      </c>
      <c r="W587" s="766">
        <f>IFERROR(VLOOKUP($I587,'WM-AR'!$I$7:$AS$3267,25,FALSE),"")</f>
        <v>0</v>
      </c>
      <c r="X587" s="766">
        <f>IFERROR(VLOOKUP($I587,'WM-AR'!$I$7:$AS$3267,26,FALSE),"")</f>
        <v>0</v>
      </c>
      <c r="Y587" s="766">
        <f>IFERROR(VLOOKUP($I587,'WM-AR'!$I$7:$AS$3267,27,FALSE),"")</f>
        <v>0</v>
      </c>
      <c r="Z587" s="766">
        <f>IFERROR(VLOOKUP($I587,'WM-AR'!$I$7:$AS$3267,28,FALSE),"")</f>
        <v>0</v>
      </c>
      <c r="AA587" s="766" t="str">
        <f>IFERROR(VLOOKUP($I587,'WM-AR'!$I$7:$AS$3267,29,FALSE),"")</f>
        <v>Material: (   )</v>
      </c>
      <c r="AB587" s="766">
        <f>IFERROR(VLOOKUP($I587,'WM-AR'!$I$7:$AS$3267,30,FALSE),"")</f>
        <v>0</v>
      </c>
      <c r="AC587" s="766">
        <f>IFERROR(VLOOKUP($I587,'WM-AR'!$I$7:$AS$3267,31,FALSE),"")</f>
        <v>0</v>
      </c>
      <c r="AD587" s="766">
        <f>IFERROR(VLOOKUP($I587,'WM-AR'!$I$7:$AS$3267,32,FALSE),"")</f>
        <v>0</v>
      </c>
      <c r="AE587" s="766">
        <f>IFERROR(VLOOKUP($I587,'WM-AR'!$I$7:$AS$3267,33,FALSE),"")</f>
        <v>0</v>
      </c>
      <c r="AF587" s="767"/>
      <c r="AG587" s="1342" t="s">
        <v>3589</v>
      </c>
      <c r="AH587" s="1342" t="s">
        <v>3589</v>
      </c>
      <c r="AI587" s="1340">
        <v>18.584</v>
      </c>
      <c r="AJ587" s="1340" t="str">
        <f t="shared" si="119"/>
        <v>M2</v>
      </c>
      <c r="AK587" s="1267"/>
      <c r="AL587" s="88" t="str">
        <f>IF(AND(ISTEXT($E587),ISTEXT($B587)),"산출기준 &gt;&gt;  "&amp;_xlfn.XLOOKUP($E587,산출기준!$D:$D,산출기준!$E:$E,"매칭실패"),"")</f>
        <v/>
      </c>
    </row>
    <row r="588" spans="2:38">
      <c r="B588" s="1111"/>
      <c r="C588" s="1166"/>
      <c r="D588" s="1166"/>
      <c r="E588" s="1166"/>
      <c r="F588" s="1166"/>
      <c r="G588" s="843"/>
      <c r="H588" s="843"/>
      <c r="I588" s="712" t="str">
        <f t="shared" si="117"/>
        <v/>
      </c>
      <c r="J588" s="714"/>
      <c r="K588" s="714" t="str">
        <f>IFERROR(VLOOKUP($I588,'WM-AR'!$I$7:$AS$3267,34,FALSE),"")</f>
        <v/>
      </c>
      <c r="L588" s="714" t="str">
        <f>IFERROR(VLOOKUP($I588,'WM-AR'!$I$7:$AS$3267,4,FALSE),"")</f>
        <v/>
      </c>
      <c r="M588" s="714" t="str">
        <f>IFERROR(VLOOKUP($I588,'WM-AR'!$I$7:$AS$3267,6,FALSE),"")</f>
        <v/>
      </c>
      <c r="N588" s="714" t="str">
        <f>IFERROR(VLOOKUP($I588,'WM-AR'!$I$7:$AS$3267,8,FALSE),"")</f>
        <v/>
      </c>
      <c r="O588" s="714" t="str">
        <f>IFERROR(VLOOKUP($I588,'WM-AR'!$I$7:$AS$3267,10,FALSE),"")</f>
        <v/>
      </c>
      <c r="P588" s="714" t="str">
        <f>IFERROR(VLOOKUP($I588,'WM-AR'!$I$7:$AS$3267,12,FALSE),"")</f>
        <v/>
      </c>
      <c r="Q588" s="714" t="str">
        <f>IFERROR(VLOOKUP($I588,'WM-AR'!$I$7:$AS$3267,14,FALSE),"")</f>
        <v/>
      </c>
      <c r="R588" s="714" t="str">
        <f>IFERROR(VLOOKUP($I588,'WM-AR'!$I$7:$AS$3267,16,FALSE),"")</f>
        <v/>
      </c>
      <c r="S588" s="714" t="str">
        <f>IFERROR(VLOOKUP($I588,'WM-AR'!$I$7:$AS$3267,18,FALSE),"")</f>
        <v/>
      </c>
      <c r="T588" s="714" t="str">
        <f>IFERROR(VLOOKUP($I588,'WM-AR'!$I$7:$AS$3267,20,FALSE),"")</f>
        <v/>
      </c>
      <c r="U588" s="714" t="str">
        <f>IFERROR(VLOOKUP($I588,'WM-AR'!$I$7:$AS$3267,22,FALSE),"")</f>
        <v/>
      </c>
      <c r="V588" s="714" t="str">
        <f>IFERROR(VLOOKUP($I588,'WM-AR'!$I$7:$AS$3267,24,FALSE),"")</f>
        <v/>
      </c>
      <c r="W588" s="714" t="str">
        <f>IFERROR(VLOOKUP($I588,'WM-AR'!$I$7:$AS$3267,25,FALSE),"")</f>
        <v/>
      </c>
      <c r="X588" s="714" t="str">
        <f>IFERROR(VLOOKUP($I588,'WM-AR'!$I$7:$AS$3267,26,FALSE),"")</f>
        <v/>
      </c>
      <c r="Y588" s="714" t="str">
        <f>IFERROR(VLOOKUP($I588,'WM-AR'!$I$7:$AS$3267,27,FALSE),"")</f>
        <v/>
      </c>
      <c r="Z588" s="714" t="str">
        <f>IFERROR(VLOOKUP($I588,'WM-AR'!$I$7:$AS$3267,28,FALSE),"")</f>
        <v/>
      </c>
      <c r="AA588" s="714" t="str">
        <f>IFERROR(VLOOKUP($I588,'WM-AR'!$I$7:$AS$3267,29,FALSE),"")</f>
        <v/>
      </c>
      <c r="AB588" s="714" t="str">
        <f>IFERROR(VLOOKUP($I588,'WM-AR'!$I$7:$AS$3267,30,FALSE),"")</f>
        <v/>
      </c>
      <c r="AC588" s="714" t="str">
        <f>IFERROR(VLOOKUP($I588,'WM-AR'!$I$7:$AS$3267,31,FALSE),"")</f>
        <v/>
      </c>
      <c r="AD588" s="714" t="str">
        <f>IFERROR(VLOOKUP($I588,'WM-AR'!$I$7:$AS$3267,32,FALSE),"")</f>
        <v/>
      </c>
      <c r="AE588" s="714" t="str">
        <f>IFERROR(VLOOKUP($I588,'WM-AR'!$I$7:$AS$3267,33,FALSE),"")</f>
        <v/>
      </c>
      <c r="AF588" s="1190" t="s">
        <v>3669</v>
      </c>
      <c r="AG588" s="1254"/>
      <c r="AH588" s="1254"/>
      <c r="AI588" s="854"/>
      <c r="AJ588" s="854" t="str">
        <f t="shared" si="119"/>
        <v/>
      </c>
      <c r="AK588" s="1114"/>
      <c r="AL588" s="88" t="str">
        <f>IF(AND(ISTEXT($E588),ISTEXT($B588)),"산출기준 &gt;&gt;  "&amp;_xlfn.XLOOKUP($E588,산출기준!$D:$D,산출기준!$E:$E,"매칭실패"),"")</f>
        <v/>
      </c>
    </row>
    <row r="589" spans="2:38">
      <c r="B589" s="1111"/>
      <c r="C589" s="1166"/>
      <c r="D589" s="1166"/>
      <c r="E589" s="1166"/>
      <c r="F589" s="1166"/>
      <c r="G589" s="843" t="s">
        <v>3686</v>
      </c>
      <c r="H589" s="843"/>
      <c r="I589" s="712" t="str">
        <f t="shared" si="117"/>
        <v/>
      </c>
      <c r="J589" s="714"/>
      <c r="K589" s="714" t="str">
        <f>IFERROR(VLOOKUP($I589,'WM-AR'!$I$7:$AS$3267,34,FALSE),"")</f>
        <v/>
      </c>
      <c r="L589" s="714" t="str">
        <f>IFERROR(VLOOKUP($I589,'WM-AR'!$I$7:$AS$3267,4,FALSE),"")</f>
        <v/>
      </c>
      <c r="M589" s="714" t="str">
        <f>IFERROR(VLOOKUP($I589,'WM-AR'!$I$7:$AS$3267,6,FALSE),"")</f>
        <v/>
      </c>
      <c r="N589" s="714" t="str">
        <f>IFERROR(VLOOKUP($I589,'WM-AR'!$I$7:$AS$3267,8,FALSE),"")</f>
        <v/>
      </c>
      <c r="O589" s="714" t="str">
        <f>IFERROR(VLOOKUP($I589,'WM-AR'!$I$7:$AS$3267,10,FALSE),"")</f>
        <v/>
      </c>
      <c r="P589" s="714" t="str">
        <f>IFERROR(VLOOKUP($I589,'WM-AR'!$I$7:$AS$3267,12,FALSE),"")</f>
        <v/>
      </c>
      <c r="Q589" s="714" t="str">
        <f>IFERROR(VLOOKUP($I589,'WM-AR'!$I$7:$AS$3267,14,FALSE),"")</f>
        <v/>
      </c>
      <c r="R589" s="714" t="str">
        <f>IFERROR(VLOOKUP($I589,'WM-AR'!$I$7:$AS$3267,16,FALSE),"")</f>
        <v/>
      </c>
      <c r="S589" s="714" t="str">
        <f>IFERROR(VLOOKUP($I589,'WM-AR'!$I$7:$AS$3267,18,FALSE),"")</f>
        <v/>
      </c>
      <c r="T589" s="714" t="str">
        <f>IFERROR(VLOOKUP($I589,'WM-AR'!$I$7:$AS$3267,20,FALSE),"")</f>
        <v/>
      </c>
      <c r="U589" s="714" t="str">
        <f>IFERROR(VLOOKUP($I589,'WM-AR'!$I$7:$AS$3267,22,FALSE),"")</f>
        <v/>
      </c>
      <c r="V589" s="714" t="str">
        <f>IFERROR(VLOOKUP($I589,'WM-AR'!$I$7:$AS$3267,24,FALSE),"")</f>
        <v/>
      </c>
      <c r="W589" s="714" t="str">
        <f>IFERROR(VLOOKUP($I589,'WM-AR'!$I$7:$AS$3267,25,FALSE),"")</f>
        <v/>
      </c>
      <c r="X589" s="714" t="str">
        <f>IFERROR(VLOOKUP($I589,'WM-AR'!$I$7:$AS$3267,26,FALSE),"")</f>
        <v/>
      </c>
      <c r="Y589" s="714" t="str">
        <f>IFERROR(VLOOKUP($I589,'WM-AR'!$I$7:$AS$3267,27,FALSE),"")</f>
        <v/>
      </c>
      <c r="Z589" s="714" t="str">
        <f>IFERROR(VLOOKUP($I589,'WM-AR'!$I$7:$AS$3267,28,FALSE),"")</f>
        <v/>
      </c>
      <c r="AA589" s="714" t="str">
        <f>IFERROR(VLOOKUP($I589,'WM-AR'!$I$7:$AS$3267,29,FALSE),"")</f>
        <v/>
      </c>
      <c r="AB589" s="714" t="str">
        <f>IFERROR(VLOOKUP($I589,'WM-AR'!$I$7:$AS$3267,30,FALSE),"")</f>
        <v/>
      </c>
      <c r="AC589" s="714" t="str">
        <f>IFERROR(VLOOKUP($I589,'WM-AR'!$I$7:$AS$3267,31,FALSE),"")</f>
        <v/>
      </c>
      <c r="AD589" s="714" t="str">
        <f>IFERROR(VLOOKUP($I589,'WM-AR'!$I$7:$AS$3267,32,FALSE),"")</f>
        <v/>
      </c>
      <c r="AE589" s="714" t="str">
        <f>IFERROR(VLOOKUP($I589,'WM-AR'!$I$7:$AS$3267,33,FALSE),"")</f>
        <v/>
      </c>
      <c r="AF589" s="1190" t="s">
        <v>3669</v>
      </c>
      <c r="AG589" s="1254"/>
      <c r="AH589" s="1254"/>
      <c r="AI589" s="854"/>
      <c r="AJ589" s="854" t="str">
        <f t="shared" si="119"/>
        <v/>
      </c>
      <c r="AK589" s="1114"/>
      <c r="AL589" s="88" t="str">
        <f>IF(AND(ISTEXT($E589),ISTEXT($B589)),"산출기준 &gt;&gt;  "&amp;_xlfn.XLOOKUP($E589,산출기준!$D:$D,산출기준!$E:$E,"매칭실패"),"")</f>
        <v/>
      </c>
    </row>
    <row r="590" spans="2:38">
      <c r="B590" s="1111"/>
      <c r="C590" s="1166"/>
      <c r="D590" s="1166" t="s">
        <v>2715</v>
      </c>
      <c r="E590" s="1166"/>
      <c r="F590" s="1166"/>
      <c r="G590" s="843" t="s">
        <v>3687</v>
      </c>
      <c r="H590" s="843"/>
      <c r="I590" s="712" t="str">
        <f t="shared" si="117"/>
        <v/>
      </c>
      <c r="J590" s="714"/>
      <c r="K590" s="714" t="str">
        <f>IFERROR(VLOOKUP($I590,'WM-AR'!$I$7:$AS$3267,34,FALSE),"")</f>
        <v/>
      </c>
      <c r="L590" s="714" t="str">
        <f>IFERROR(VLOOKUP($I590,'WM-AR'!$I$7:$AS$3267,4,FALSE),"")</f>
        <v/>
      </c>
      <c r="M590" s="714" t="str">
        <f>IFERROR(VLOOKUP($I590,'WM-AR'!$I$7:$AS$3267,6,FALSE),"")</f>
        <v/>
      </c>
      <c r="N590" s="714" t="str">
        <f>IFERROR(VLOOKUP($I590,'WM-AR'!$I$7:$AS$3267,8,FALSE),"")</f>
        <v/>
      </c>
      <c r="O590" s="714" t="str">
        <f>IFERROR(VLOOKUP($I590,'WM-AR'!$I$7:$AS$3267,10,FALSE),"")</f>
        <v/>
      </c>
      <c r="P590" s="714" t="str">
        <f>IFERROR(VLOOKUP($I590,'WM-AR'!$I$7:$AS$3267,12,FALSE),"")</f>
        <v/>
      </c>
      <c r="Q590" s="714" t="str">
        <f>IFERROR(VLOOKUP($I590,'WM-AR'!$I$7:$AS$3267,14,FALSE),"")</f>
        <v/>
      </c>
      <c r="R590" s="714" t="str">
        <f>IFERROR(VLOOKUP($I590,'WM-AR'!$I$7:$AS$3267,16,FALSE),"")</f>
        <v/>
      </c>
      <c r="S590" s="714" t="str">
        <f>IFERROR(VLOOKUP($I590,'WM-AR'!$I$7:$AS$3267,18,FALSE),"")</f>
        <v/>
      </c>
      <c r="T590" s="714" t="str">
        <f>IFERROR(VLOOKUP($I590,'WM-AR'!$I$7:$AS$3267,20,FALSE),"")</f>
        <v/>
      </c>
      <c r="U590" s="714" t="str">
        <f>IFERROR(VLOOKUP($I590,'WM-AR'!$I$7:$AS$3267,22,FALSE),"")</f>
        <v/>
      </c>
      <c r="V590" s="714" t="str">
        <f>IFERROR(VLOOKUP($I590,'WM-AR'!$I$7:$AS$3267,24,FALSE),"")</f>
        <v/>
      </c>
      <c r="W590" s="714" t="str">
        <f>IFERROR(VLOOKUP($I590,'WM-AR'!$I$7:$AS$3267,25,FALSE),"")</f>
        <v/>
      </c>
      <c r="X590" s="714" t="str">
        <f>IFERROR(VLOOKUP($I590,'WM-AR'!$I$7:$AS$3267,26,FALSE),"")</f>
        <v/>
      </c>
      <c r="Y590" s="714" t="str">
        <f>IFERROR(VLOOKUP($I590,'WM-AR'!$I$7:$AS$3267,27,FALSE),"")</f>
        <v/>
      </c>
      <c r="Z590" s="714" t="str">
        <f>IFERROR(VLOOKUP($I590,'WM-AR'!$I$7:$AS$3267,28,FALSE),"")</f>
        <v/>
      </c>
      <c r="AA590" s="714" t="str">
        <f>IFERROR(VLOOKUP($I590,'WM-AR'!$I$7:$AS$3267,29,FALSE),"")</f>
        <v/>
      </c>
      <c r="AB590" s="714" t="str">
        <f>IFERROR(VLOOKUP($I590,'WM-AR'!$I$7:$AS$3267,30,FALSE),"")</f>
        <v/>
      </c>
      <c r="AC590" s="714" t="str">
        <f>IFERROR(VLOOKUP($I590,'WM-AR'!$I$7:$AS$3267,31,FALSE),"")</f>
        <v/>
      </c>
      <c r="AD590" s="714" t="str">
        <f>IFERROR(VLOOKUP($I590,'WM-AR'!$I$7:$AS$3267,32,FALSE),"")</f>
        <v/>
      </c>
      <c r="AE590" s="714" t="str">
        <f>IFERROR(VLOOKUP($I590,'WM-AR'!$I$7:$AS$3267,33,FALSE),"")</f>
        <v/>
      </c>
      <c r="AF590" s="1190" t="s">
        <v>3669</v>
      </c>
      <c r="AG590" s="1254"/>
      <c r="AH590" s="1254"/>
      <c r="AI590" s="854"/>
      <c r="AJ590" s="854" t="str">
        <f t="shared" si="119"/>
        <v/>
      </c>
      <c r="AK590" s="1114"/>
      <c r="AL590" s="88" t="str">
        <f>IF(AND(ISTEXT($E590),ISTEXT($B590)),"산출기준 &gt;&gt;  "&amp;_xlfn.XLOOKUP($E590,산출기준!$D:$D,산출기준!$E:$E,"매칭실패"),"")</f>
        <v/>
      </c>
    </row>
    <row r="591" spans="2:38">
      <c r="B591" s="1111"/>
      <c r="C591" s="1166"/>
      <c r="D591" s="1166" t="s">
        <v>3366</v>
      </c>
      <c r="E591" s="1166"/>
      <c r="F591" s="1166"/>
      <c r="G591" s="843" t="s">
        <v>3688</v>
      </c>
      <c r="H591" s="843"/>
      <c r="I591" s="712" t="str">
        <f t="shared" si="117"/>
        <v/>
      </c>
      <c r="J591" s="714"/>
      <c r="K591" s="714" t="str">
        <f>IFERROR(VLOOKUP($I591,'WM-AR'!$I$7:$AS$3267,34,FALSE),"")</f>
        <v/>
      </c>
      <c r="L591" s="714" t="str">
        <f>IFERROR(VLOOKUP($I591,'WM-AR'!$I$7:$AS$3267,4,FALSE),"")</f>
        <v/>
      </c>
      <c r="M591" s="714" t="str">
        <f>IFERROR(VLOOKUP($I591,'WM-AR'!$I$7:$AS$3267,6,FALSE),"")</f>
        <v/>
      </c>
      <c r="N591" s="714" t="str">
        <f>IFERROR(VLOOKUP($I591,'WM-AR'!$I$7:$AS$3267,8,FALSE),"")</f>
        <v/>
      </c>
      <c r="O591" s="714" t="str">
        <f>IFERROR(VLOOKUP($I591,'WM-AR'!$I$7:$AS$3267,10,FALSE),"")</f>
        <v/>
      </c>
      <c r="P591" s="714" t="str">
        <f>IFERROR(VLOOKUP($I591,'WM-AR'!$I$7:$AS$3267,12,FALSE),"")</f>
        <v/>
      </c>
      <c r="Q591" s="714" t="str">
        <f>IFERROR(VLOOKUP($I591,'WM-AR'!$I$7:$AS$3267,14,FALSE),"")</f>
        <v/>
      </c>
      <c r="R591" s="714" t="str">
        <f>IFERROR(VLOOKUP($I591,'WM-AR'!$I$7:$AS$3267,16,FALSE),"")</f>
        <v/>
      </c>
      <c r="S591" s="714" t="str">
        <f>IFERROR(VLOOKUP($I591,'WM-AR'!$I$7:$AS$3267,18,FALSE),"")</f>
        <v/>
      </c>
      <c r="T591" s="714" t="str">
        <f>IFERROR(VLOOKUP($I591,'WM-AR'!$I$7:$AS$3267,20,FALSE),"")</f>
        <v/>
      </c>
      <c r="U591" s="714" t="str">
        <f>IFERROR(VLOOKUP($I591,'WM-AR'!$I$7:$AS$3267,22,FALSE),"")</f>
        <v/>
      </c>
      <c r="V591" s="714" t="str">
        <f>IFERROR(VLOOKUP($I591,'WM-AR'!$I$7:$AS$3267,24,FALSE),"")</f>
        <v/>
      </c>
      <c r="W591" s="714" t="str">
        <f>IFERROR(VLOOKUP($I591,'WM-AR'!$I$7:$AS$3267,25,FALSE),"")</f>
        <v/>
      </c>
      <c r="X591" s="714" t="str">
        <f>IFERROR(VLOOKUP($I591,'WM-AR'!$I$7:$AS$3267,26,FALSE),"")</f>
        <v/>
      </c>
      <c r="Y591" s="714" t="str">
        <f>IFERROR(VLOOKUP($I591,'WM-AR'!$I$7:$AS$3267,27,FALSE),"")</f>
        <v/>
      </c>
      <c r="Z591" s="714" t="str">
        <f>IFERROR(VLOOKUP($I591,'WM-AR'!$I$7:$AS$3267,28,FALSE),"")</f>
        <v/>
      </c>
      <c r="AA591" s="714" t="str">
        <f>IFERROR(VLOOKUP($I591,'WM-AR'!$I$7:$AS$3267,29,FALSE),"")</f>
        <v/>
      </c>
      <c r="AB591" s="714" t="str">
        <f>IFERROR(VLOOKUP($I591,'WM-AR'!$I$7:$AS$3267,30,FALSE),"")</f>
        <v/>
      </c>
      <c r="AC591" s="714" t="str">
        <f>IFERROR(VLOOKUP($I591,'WM-AR'!$I$7:$AS$3267,31,FALSE),"")</f>
        <v/>
      </c>
      <c r="AD591" s="714" t="str">
        <f>IFERROR(VLOOKUP($I591,'WM-AR'!$I$7:$AS$3267,32,FALSE),"")</f>
        <v/>
      </c>
      <c r="AE591" s="714" t="str">
        <f>IFERROR(VLOOKUP($I591,'WM-AR'!$I$7:$AS$3267,33,FALSE),"")</f>
        <v/>
      </c>
      <c r="AF591" s="938"/>
      <c r="AG591" s="852"/>
      <c r="AH591" s="852"/>
      <c r="AI591" s="854"/>
      <c r="AJ591" s="854" t="str">
        <f t="shared" si="119"/>
        <v/>
      </c>
      <c r="AK591" s="1114"/>
      <c r="AL591" s="88" t="str">
        <f>IF(AND(ISTEXT($E591),ISTEXT($B591)),"산출기준 &gt;&gt;  "&amp;_xlfn.XLOOKUP($E591,산출기준!$D:$D,산출기준!$E:$E,"매칭실패"),"")</f>
        <v/>
      </c>
    </row>
    <row r="592" spans="2:38" ht="33">
      <c r="B592" s="1116"/>
      <c r="C592" s="1167"/>
      <c r="D592" s="1167" t="s">
        <v>3689</v>
      </c>
      <c r="E592" s="1167"/>
      <c r="F592" s="1167"/>
      <c r="G592" s="1120" t="s">
        <v>3690</v>
      </c>
      <c r="H592" s="1120"/>
      <c r="I592" s="1119" t="str">
        <f t="shared" si="117"/>
        <v/>
      </c>
      <c r="J592" s="1121"/>
      <c r="K592" s="1121" t="str">
        <f>IFERROR(VLOOKUP($I592,'WM-AR'!$I$7:$AS$3267,34,FALSE),"")</f>
        <v/>
      </c>
      <c r="L592" s="1121" t="str">
        <f>IFERROR(VLOOKUP($I592,'WM-AR'!$I$7:$AS$3267,4,FALSE),"")</f>
        <v/>
      </c>
      <c r="M592" s="1121" t="str">
        <f>IFERROR(VLOOKUP($I592,'WM-AR'!$I$7:$AS$3267,6,FALSE),"")</f>
        <v/>
      </c>
      <c r="N592" s="1121" t="str">
        <f>IFERROR(VLOOKUP($I592,'WM-AR'!$I$7:$AS$3267,8,FALSE),"")</f>
        <v/>
      </c>
      <c r="O592" s="1121" t="str">
        <f>IFERROR(VLOOKUP($I592,'WM-AR'!$I$7:$AS$3267,10,FALSE),"")</f>
        <v/>
      </c>
      <c r="P592" s="1121" t="str">
        <f>IFERROR(VLOOKUP($I592,'WM-AR'!$I$7:$AS$3267,12,FALSE),"")</f>
        <v/>
      </c>
      <c r="Q592" s="1121" t="str">
        <f>IFERROR(VLOOKUP($I592,'WM-AR'!$I$7:$AS$3267,14,FALSE),"")</f>
        <v/>
      </c>
      <c r="R592" s="1121" t="str">
        <f>IFERROR(VLOOKUP($I592,'WM-AR'!$I$7:$AS$3267,16,FALSE),"")</f>
        <v/>
      </c>
      <c r="S592" s="1121" t="str">
        <f>IFERROR(VLOOKUP($I592,'WM-AR'!$I$7:$AS$3267,18,FALSE),"")</f>
        <v/>
      </c>
      <c r="T592" s="1121" t="str">
        <f>IFERROR(VLOOKUP($I592,'WM-AR'!$I$7:$AS$3267,20,FALSE),"")</f>
        <v/>
      </c>
      <c r="U592" s="1121" t="str">
        <f>IFERROR(VLOOKUP($I592,'WM-AR'!$I$7:$AS$3267,22,FALSE),"")</f>
        <v/>
      </c>
      <c r="V592" s="1121" t="str">
        <f>IFERROR(VLOOKUP($I592,'WM-AR'!$I$7:$AS$3267,24,FALSE),"")</f>
        <v/>
      </c>
      <c r="W592" s="1121" t="str">
        <f>IFERROR(VLOOKUP($I592,'WM-AR'!$I$7:$AS$3267,25,FALSE),"")</f>
        <v/>
      </c>
      <c r="X592" s="1121" t="str">
        <f>IFERROR(VLOOKUP($I592,'WM-AR'!$I$7:$AS$3267,26,FALSE),"")</f>
        <v/>
      </c>
      <c r="Y592" s="1121" t="str">
        <f>IFERROR(VLOOKUP($I592,'WM-AR'!$I$7:$AS$3267,27,FALSE),"")</f>
        <v/>
      </c>
      <c r="Z592" s="1121" t="str">
        <f>IFERROR(VLOOKUP($I592,'WM-AR'!$I$7:$AS$3267,28,FALSE),"")</f>
        <v/>
      </c>
      <c r="AA592" s="1121" t="str">
        <f>IFERROR(VLOOKUP($I592,'WM-AR'!$I$7:$AS$3267,29,FALSE),"")</f>
        <v/>
      </c>
      <c r="AB592" s="1121" t="str">
        <f>IFERROR(VLOOKUP($I592,'WM-AR'!$I$7:$AS$3267,30,FALSE),"")</f>
        <v/>
      </c>
      <c r="AC592" s="1121" t="str">
        <f>IFERROR(VLOOKUP($I592,'WM-AR'!$I$7:$AS$3267,31,FALSE),"")</f>
        <v/>
      </c>
      <c r="AD592" s="1121" t="str">
        <f>IFERROR(VLOOKUP($I592,'WM-AR'!$I$7:$AS$3267,32,FALSE),"")</f>
        <v/>
      </c>
      <c r="AE592" s="1121" t="str">
        <f>IFERROR(VLOOKUP($I592,'WM-AR'!$I$7:$AS$3267,33,FALSE),"")</f>
        <v/>
      </c>
      <c r="AF592" s="1209"/>
      <c r="AG592" s="1123"/>
      <c r="AH592" s="1123"/>
      <c r="AI592" s="1124"/>
      <c r="AJ592" s="1124" t="str">
        <f t="shared" si="119"/>
        <v/>
      </c>
      <c r="AK592" s="1125"/>
      <c r="AL592" s="88" t="str">
        <f>IF(AND(ISTEXT($E592),ISTEXT($B592)),"산출기준 &gt;&gt;  "&amp;_xlfn.XLOOKUP($E592,산출기준!$D:$D,산출기준!$E:$E,"매칭실패"),"")</f>
        <v/>
      </c>
    </row>
    <row r="593" spans="2:38" s="658" customFormat="1" ht="20.100000000000001" customHeight="1">
      <c r="B593" s="1072"/>
      <c r="C593" s="639"/>
      <c r="D593" s="639"/>
      <c r="E593" s="639"/>
      <c r="F593" s="639"/>
      <c r="G593" s="639"/>
      <c r="H593" s="639"/>
      <c r="I593" s="641"/>
      <c r="J593" s="642"/>
      <c r="K593" s="642"/>
      <c r="L593" s="642"/>
      <c r="M593" s="642"/>
      <c r="N593" s="642"/>
      <c r="O593" s="642"/>
      <c r="P593" s="642"/>
      <c r="Q593" s="642"/>
      <c r="R593" s="642"/>
      <c r="S593" s="642"/>
      <c r="T593" s="642"/>
      <c r="U593" s="642"/>
      <c r="V593" s="642"/>
      <c r="W593" s="642"/>
      <c r="X593" s="642"/>
      <c r="Y593" s="642"/>
      <c r="Z593" s="642"/>
      <c r="AA593" s="642"/>
      <c r="AB593" s="642"/>
      <c r="AC593" s="642"/>
      <c r="AD593" s="642"/>
      <c r="AE593" s="642"/>
      <c r="AF593" s="637"/>
      <c r="AG593" s="643"/>
      <c r="AH593" s="643"/>
      <c r="AI593" s="644"/>
      <c r="AJ593" s="644"/>
      <c r="AK593" s="639"/>
      <c r="AL593" s="658" t="str">
        <f>IF(AND(ISTEXT($E593),ISTEXT($B593)),"산출기준 &gt;&gt;  "&amp;_xlfn.XLOOKUP($E593,산출기준!$D:$D,산출기준!$E:$E,"매칭실패"),"")</f>
        <v/>
      </c>
    </row>
    <row r="594" spans="2:38" s="658" customFormat="1" ht="20.100000000000001" customHeight="1">
      <c r="B594" s="1261"/>
      <c r="C594" s="1057" t="s">
        <v>3691</v>
      </c>
      <c r="D594" s="648"/>
      <c r="E594" s="648"/>
      <c r="F594" s="1057" t="s">
        <v>3692</v>
      </c>
      <c r="G594" s="1057"/>
      <c r="H594" s="1263"/>
      <c r="I594" s="1263"/>
      <c r="J594" s="805"/>
      <c r="K594" s="805"/>
      <c r="L594" s="806"/>
      <c r="M594" s="806"/>
      <c r="N594" s="806"/>
      <c r="O594" s="806"/>
      <c r="P594" s="806"/>
      <c r="Q594" s="806"/>
      <c r="R594" s="806"/>
      <c r="S594" s="806"/>
      <c r="T594" s="806"/>
      <c r="U594" s="806"/>
      <c r="V594" s="806"/>
      <c r="W594" s="806"/>
      <c r="X594" s="806"/>
      <c r="Y594" s="806"/>
      <c r="Z594" s="806"/>
      <c r="AA594" s="806"/>
      <c r="AB594" s="806"/>
      <c r="AC594" s="806"/>
      <c r="AD594" s="806"/>
      <c r="AE594" s="806"/>
      <c r="AF594" s="1323"/>
      <c r="AL594" s="658" t="str">
        <f>IF(AND(ISTEXT($E594),ISTEXT($B594)),"산출기준 &gt;&gt;  "&amp;_xlfn.XLOOKUP($E594,산출기준!$D:$D,산출기준!$E:$E,"매칭실패"),"")</f>
        <v/>
      </c>
    </row>
    <row r="595" spans="2:38" s="658" customFormat="1" ht="20.100000000000001" customHeight="1">
      <c r="B595" s="802"/>
      <c r="C595" s="662"/>
      <c r="D595" s="662"/>
      <c r="E595" s="662"/>
      <c r="F595" s="1338" t="s">
        <v>1098</v>
      </c>
      <c r="G595" s="662"/>
      <c r="H595" s="662"/>
      <c r="I595" s="652"/>
      <c r="J595" s="664"/>
      <c r="K595" s="664"/>
      <c r="L595" s="664"/>
      <c r="M595" s="664"/>
      <c r="N595" s="664"/>
      <c r="O595" s="664"/>
      <c r="P595" s="664"/>
      <c r="Q595" s="664"/>
      <c r="R595" s="664"/>
      <c r="S595" s="664"/>
      <c r="T595" s="664"/>
      <c r="U595" s="664"/>
      <c r="V595" s="664"/>
      <c r="W595" s="664"/>
      <c r="X595" s="664"/>
      <c r="Y595" s="664"/>
      <c r="Z595" s="664"/>
      <c r="AA595" s="664"/>
      <c r="AB595" s="664"/>
      <c r="AC595" s="664"/>
      <c r="AD595" s="664"/>
      <c r="AE595" s="664"/>
      <c r="AF595" s="660"/>
      <c r="AG595" s="665"/>
      <c r="AH595" s="665"/>
      <c r="AI595" s="666"/>
      <c r="AJ595" s="666"/>
      <c r="AK595" s="662"/>
      <c r="AL595" s="658" t="str">
        <f>IF(AND(ISTEXT($E595),ISTEXT($B595)),"산출기준 &gt;&gt;  "&amp;_xlfn.XLOOKUP($E595,산출기준!$D:$D,산출기준!$E:$E,"매칭실패"),"")</f>
        <v/>
      </c>
    </row>
    <row r="596" spans="2:38" ht="34.9" customHeight="1">
      <c r="B596" s="808" t="str" cm="1">
        <f t="array" aca="1" ref="B596" ca="1">_xlfn.IFNA(INDIRECT("Family_표준_구성도!B"&amp;MATCH(F596,INDIRECT("Family_표준_구성도!"&amp;"C:C"),0)),"")</f>
        <v>6.3.2.1.1</v>
      </c>
      <c r="C596" s="668" t="s">
        <v>1903</v>
      </c>
      <c r="D596" s="809"/>
      <c r="E596" s="668" t="s">
        <v>2006</v>
      </c>
      <c r="F596" s="1079" t="s">
        <v>1100</v>
      </c>
      <c r="G596" s="1079"/>
      <c r="H596" s="1079"/>
      <c r="I596" s="674" t="str">
        <f t="shared" ref="I596:I603" si="120">LEFT(H596,14)</f>
        <v/>
      </c>
      <c r="J596" s="674"/>
      <c r="K596" s="674"/>
      <c r="L596" s="674"/>
      <c r="M596" s="674"/>
      <c r="N596" s="675"/>
      <c r="O596" s="676"/>
      <c r="P596" s="677"/>
      <c r="Q596" s="677"/>
      <c r="R596" s="677"/>
      <c r="S596" s="677"/>
      <c r="T596" s="677"/>
      <c r="U596" s="677"/>
      <c r="V596" s="678"/>
      <c r="W596" s="679"/>
      <c r="X596" s="679"/>
      <c r="Y596" s="679"/>
      <c r="Z596" s="679"/>
      <c r="AA596" s="679"/>
      <c r="AB596" s="679"/>
      <c r="AC596" s="679"/>
      <c r="AD596" s="679"/>
      <c r="AE596" s="679"/>
      <c r="AF596" s="1352"/>
      <c r="AG596" s="682"/>
      <c r="AH596" s="682"/>
      <c r="AI596" s="682"/>
      <c r="AJ596" s="682"/>
      <c r="AK596" s="903"/>
      <c r="AL596" s="88" t="str">
        <f ca="1">IF(AND(ISTEXT($E596),ISTEXT($B596)),"산출기준 &gt;&gt;  "&amp;_xlfn.XLOOKUP($E596,산출기준!$D:$D,산출기준!$E:$E,"매칭실패"),"")</f>
        <v>산출기준 &gt;&gt;  [Steel Beam]</v>
      </c>
    </row>
    <row r="597" spans="2:38" ht="49.9" customHeight="1" outlineLevel="1">
      <c r="B597" s="758"/>
      <c r="C597" s="759"/>
      <c r="D597" s="759"/>
      <c r="E597" s="759"/>
      <c r="F597" s="1080" t="s">
        <v>3488</v>
      </c>
      <c r="G597" s="759" t="str">
        <f t="shared" ref="G597:G600" si="121">IF(IF(N597=0,"",N597)&amp;" | "&amp;IF(O597=0,"",O597)&amp;" | "&amp;IF(Q597=0,"",Q597)&amp;" | "&amp;IF(R597=0,"",R597)=" |  |  | ","",IF(N597=0,"",N597)&amp;" | "&amp;IF(O597=0,"",O597)&amp;" | "&amp;IF(Q597=0,"",Q597)&amp;" | "&amp;IF(R597=0,"",R597))</f>
        <v xml:space="preserve">Heavy Steel - Standard |  |  | </v>
      </c>
      <c r="H597" s="816" t="s">
        <v>3507</v>
      </c>
      <c r="I597" s="765" t="str">
        <f t="shared" si="120"/>
        <v>S01AA072-00001</v>
      </c>
      <c r="J597" s="766"/>
      <c r="K597" s="766" t="str">
        <f>IFERROR(VLOOKUP($I597,'WM-AR'!$I$7:$AS$3267,34,FALSE),"")</f>
        <v>TON</v>
      </c>
      <c r="L597" s="766" t="str">
        <f>IFERROR(VLOOKUP($I597,'WM-AR'!$I$7:$AS$3267,4,FALSE),"")</f>
        <v>Main Steel Structure Fabrication Work</v>
      </c>
      <c r="M597" s="766" t="str">
        <f>IFERROR(VLOOKUP($I597,'WM-AR'!$I$7:$AS$3267,6,FALSE),"")</f>
        <v>Shelter/Building</v>
      </c>
      <c r="N597" s="766" t="str">
        <f>IFERROR(VLOOKUP($I597,'WM-AR'!$I$7:$AS$3267,8,FALSE),"")</f>
        <v>Heavy Steel - Standard</v>
      </c>
      <c r="O597" s="766">
        <f>IFERROR(VLOOKUP($I597,'WM-AR'!$I$7:$AS$3267,10,FALSE),"")</f>
        <v>0</v>
      </c>
      <c r="P597" s="766">
        <f>IFERROR(VLOOKUP($I597,'WM-AR'!$I$7:$AS$3267,12,FALSE),"")</f>
        <v>0</v>
      </c>
      <c r="Q597" s="766" t="str">
        <f>IFERROR(VLOOKUP($I597,'WM-AR'!$I$7:$AS$3267,14,FALSE),"")</f>
        <v/>
      </c>
      <c r="R597" s="766" t="str">
        <f>IFERROR(VLOOKUP($I597,'WM-AR'!$I$7:$AS$3267,16,FALSE),"")</f>
        <v/>
      </c>
      <c r="S597" s="766" t="str">
        <f>IFERROR(VLOOKUP($I597,'WM-AR'!$I$7:$AS$3267,18,FALSE),"")</f>
        <v/>
      </c>
      <c r="T597" s="766" t="str">
        <f>IFERROR(VLOOKUP($I597,'WM-AR'!$I$7:$AS$3267,20,FALSE),"")</f>
        <v/>
      </c>
      <c r="U597" s="766" t="str">
        <f>IFERROR(VLOOKUP($I597,'WM-AR'!$I$7:$AS$3267,22,FALSE),"")</f>
        <v/>
      </c>
      <c r="V597" s="766" t="str">
        <f>IFERROR(VLOOKUP($I597,'WM-AR'!$I$7:$AS$3267,24,FALSE),"")</f>
        <v/>
      </c>
      <c r="W597" s="766">
        <f>IFERROR(VLOOKUP($I597,'WM-AR'!$I$7:$AS$3267,25,FALSE),"")</f>
        <v>0</v>
      </c>
      <c r="X597" s="766">
        <f>IFERROR(VLOOKUP($I597,'WM-AR'!$I$7:$AS$3267,26,FALSE),"")</f>
        <v>0</v>
      </c>
      <c r="Y597" s="766">
        <f>IFERROR(VLOOKUP($I597,'WM-AR'!$I$7:$AS$3267,27,FALSE),"")</f>
        <v>0</v>
      </c>
      <c r="Z597" s="766">
        <f>IFERROR(VLOOKUP($I597,'WM-AR'!$I$7:$AS$3267,28,FALSE),"")</f>
        <v>0</v>
      </c>
      <c r="AA597" s="766" t="str">
        <f>IFERROR(VLOOKUP($I597,'WM-AR'!$I$7:$AS$3267,29,FALSE),"")</f>
        <v>Material: (   )</v>
      </c>
      <c r="AB597" s="766">
        <f>IFERROR(VLOOKUP($I597,'WM-AR'!$I$7:$AS$3267,30,FALSE),"")</f>
        <v>0</v>
      </c>
      <c r="AC597" s="766">
        <f>IFERROR(VLOOKUP($I597,'WM-AR'!$I$7:$AS$3267,31,FALSE),"")</f>
        <v>0</v>
      </c>
      <c r="AD597" s="766">
        <f>IFERROR(VLOOKUP($I597,'WM-AR'!$I$7:$AS$3267,32,FALSE),"")</f>
        <v>0</v>
      </c>
      <c r="AE597" s="766" t="str">
        <f>IFERROR(VLOOKUP($I597,'WM-AR'!$I$7:$AS$3267,33,FALSE),"")</f>
        <v>Weight≥(90)KG/M</v>
      </c>
      <c r="AF597" s="767"/>
      <c r="AG597" s="1134" t="s">
        <v>3586</v>
      </c>
      <c r="AH597" s="1134" t="s">
        <v>3586</v>
      </c>
      <c r="AI597" s="1340"/>
      <c r="AJ597" s="1340" t="str">
        <f t="shared" ref="AJ597:AJ603" si="122">K597</f>
        <v>TON</v>
      </c>
      <c r="AK597" s="905"/>
      <c r="AL597" s="88" t="str">
        <f>IF(AND(ISTEXT($E597),ISTEXT($B597)),"산출기준 &gt;&gt;  "&amp;_xlfn.XLOOKUP($E597,산출기준!$D:$D,산출기준!$E:$E,"매칭실패"),"")</f>
        <v/>
      </c>
    </row>
    <row r="598" spans="2:38" ht="49.9" customHeight="1" outlineLevel="1">
      <c r="B598" s="772"/>
      <c r="C598" s="773"/>
      <c r="D598" s="773"/>
      <c r="E598" s="773"/>
      <c r="F598" s="1083" t="s">
        <v>3492</v>
      </c>
      <c r="G598" s="759" t="str">
        <f t="shared" si="121"/>
        <v xml:space="preserve">Heavy Steel |  |  | </v>
      </c>
      <c r="H598" s="816" t="s">
        <v>3519</v>
      </c>
      <c r="I598" s="765" t="str">
        <f t="shared" si="120"/>
        <v>S03AA082-00001</v>
      </c>
      <c r="J598" s="766"/>
      <c r="K598" s="766" t="str">
        <f>IFERROR(VLOOKUP($I598,'WM-AR'!$I$7:$AS$3267,34,FALSE),"")</f>
        <v>TON</v>
      </c>
      <c r="L598" s="766" t="str">
        <f>IFERROR(VLOOKUP($I598,'WM-AR'!$I$7:$AS$3267,4,FALSE),"")</f>
        <v>Main Steel Structure Erection Work</v>
      </c>
      <c r="M598" s="766" t="str">
        <f>IFERROR(VLOOKUP($I598,'WM-AR'!$I$7:$AS$3267,6,FALSE),"")</f>
        <v>Shelter/Building</v>
      </c>
      <c r="N598" s="766" t="str">
        <f>IFERROR(VLOOKUP($I598,'WM-AR'!$I$7:$AS$3267,8,FALSE),"")</f>
        <v>Heavy Steel</v>
      </c>
      <c r="O598" s="766">
        <f>IFERROR(VLOOKUP($I598,'WM-AR'!$I$7:$AS$3267,10,FALSE),"")</f>
        <v>0</v>
      </c>
      <c r="P598" s="766">
        <f>IFERROR(VLOOKUP($I598,'WM-AR'!$I$7:$AS$3267,12,FALSE),"")</f>
        <v>0</v>
      </c>
      <c r="Q598" s="766" t="str">
        <f>IFERROR(VLOOKUP($I598,'WM-AR'!$I$7:$AS$3267,14,FALSE),"")</f>
        <v/>
      </c>
      <c r="R598" s="766" t="str">
        <f>IFERROR(VLOOKUP($I598,'WM-AR'!$I$7:$AS$3267,16,FALSE),"")</f>
        <v/>
      </c>
      <c r="S598" s="766" t="str">
        <f>IFERROR(VLOOKUP($I598,'WM-AR'!$I$7:$AS$3267,18,FALSE),"")</f>
        <v/>
      </c>
      <c r="T598" s="766" t="str">
        <f>IFERROR(VLOOKUP($I598,'WM-AR'!$I$7:$AS$3267,20,FALSE),"")</f>
        <v/>
      </c>
      <c r="U598" s="766" t="str">
        <f>IFERROR(VLOOKUP($I598,'WM-AR'!$I$7:$AS$3267,22,FALSE),"")</f>
        <v/>
      </c>
      <c r="V598" s="766" t="str">
        <f>IFERROR(VLOOKUP($I598,'WM-AR'!$I$7:$AS$3267,24,FALSE),"")</f>
        <v/>
      </c>
      <c r="W598" s="766">
        <f>IFERROR(VLOOKUP($I598,'WM-AR'!$I$7:$AS$3267,25,FALSE),"")</f>
        <v>0</v>
      </c>
      <c r="X598" s="766">
        <f>IFERROR(VLOOKUP($I598,'WM-AR'!$I$7:$AS$3267,26,FALSE),"")</f>
        <v>0</v>
      </c>
      <c r="Y598" s="766">
        <f>IFERROR(VLOOKUP($I598,'WM-AR'!$I$7:$AS$3267,27,FALSE),"")</f>
        <v>0</v>
      </c>
      <c r="Z598" s="766">
        <f>IFERROR(VLOOKUP($I598,'WM-AR'!$I$7:$AS$3267,28,FALSE),"")</f>
        <v>0</v>
      </c>
      <c r="AA598" s="766" t="str">
        <f>IFERROR(VLOOKUP($I598,'WM-AR'!$I$7:$AS$3267,29,FALSE),"")</f>
        <v>Material: (   )</v>
      </c>
      <c r="AB598" s="766">
        <f>IFERROR(VLOOKUP($I598,'WM-AR'!$I$7:$AS$3267,30,FALSE),"")</f>
        <v>0</v>
      </c>
      <c r="AC598" s="766">
        <f>IFERROR(VLOOKUP($I598,'WM-AR'!$I$7:$AS$3267,31,FALSE),"")</f>
        <v>0</v>
      </c>
      <c r="AD598" s="766">
        <f>IFERROR(VLOOKUP($I598,'WM-AR'!$I$7:$AS$3267,32,FALSE),"")</f>
        <v>0</v>
      </c>
      <c r="AE598" s="766">
        <f>IFERROR(VLOOKUP($I598,'WM-AR'!$I$7:$AS$3267,33,FALSE),"")</f>
        <v>0</v>
      </c>
      <c r="AF598" s="767"/>
      <c r="AG598" s="1314" t="s">
        <v>3587</v>
      </c>
      <c r="AH598" s="1314" t="s">
        <v>3587</v>
      </c>
      <c r="AI598" s="1340"/>
      <c r="AJ598" s="1340" t="str">
        <f t="shared" si="122"/>
        <v>TON</v>
      </c>
      <c r="AK598" s="1267"/>
      <c r="AL598" s="88" t="str">
        <f>IF(AND(ISTEXT($E598),ISTEXT($B598)),"산출기준 &gt;&gt;  "&amp;_xlfn.XLOOKUP($E598,산출기준!$D:$D,산출기준!$E:$E,"매칭실패"),"")</f>
        <v/>
      </c>
    </row>
    <row r="599" spans="2:38" ht="49.9" customHeight="1" outlineLevel="1">
      <c r="B599" s="758"/>
      <c r="C599" s="759"/>
      <c r="D599" s="759"/>
      <c r="E599" s="759"/>
      <c r="F599" s="1315" t="s">
        <v>1976</v>
      </c>
      <c r="G599" s="759" t="str">
        <f>IF(IF(N599=0,"",N599)&amp;" | "&amp;IF(O599=0,"",O599)&amp;" | "&amp;IF(Q599=0,"",Q599)&amp;" | "&amp;IF(R599=0,"",R599)=" |  |  | ","",IF(N599=0,"",N599)&amp;" | "&amp;IF(O599=0,"",O599)&amp;" | "&amp;IF(Q599=0,"",Q599)&amp;" | "&amp;IF(R599=0,"",R599))</f>
        <v xml:space="preserve">Plates - Gusset, Stiffener, ETC |  |  | </v>
      </c>
      <c r="H599" s="1153" t="s">
        <v>3495</v>
      </c>
      <c r="I599" s="765" t="str">
        <f>LEFT(H599,14)</f>
        <v>S01AA009-00001</v>
      </c>
      <c r="J599" s="766"/>
      <c r="K599" s="766" t="s">
        <v>3496</v>
      </c>
      <c r="L599" s="766" t="s">
        <v>3497</v>
      </c>
      <c r="M599" s="766" t="s">
        <v>3498</v>
      </c>
      <c r="N599" s="766" t="s">
        <v>3499</v>
      </c>
      <c r="O599" s="766">
        <v>0</v>
      </c>
      <c r="P599" s="766">
        <v>0</v>
      </c>
      <c r="Q599" s="766">
        <v>0</v>
      </c>
      <c r="R599" s="766">
        <v>0</v>
      </c>
      <c r="S599" s="766">
        <v>0</v>
      </c>
      <c r="T599" s="766">
        <v>0</v>
      </c>
      <c r="U599" s="766">
        <v>0</v>
      </c>
      <c r="V599" s="766">
        <v>0</v>
      </c>
      <c r="W599" s="766">
        <v>0</v>
      </c>
      <c r="X599" s="766">
        <v>0</v>
      </c>
      <c r="Y599" s="766">
        <v>0</v>
      </c>
      <c r="Z599" s="766">
        <v>0</v>
      </c>
      <c r="AA599" s="766" t="s">
        <v>3500</v>
      </c>
      <c r="AB599" s="766">
        <v>0</v>
      </c>
      <c r="AC599" s="766">
        <v>0</v>
      </c>
      <c r="AD599" s="766">
        <v>0</v>
      </c>
      <c r="AE599" s="766">
        <v>0</v>
      </c>
      <c r="AF599" s="817"/>
      <c r="AG599" s="1314" t="s">
        <v>3588</v>
      </c>
      <c r="AH599" s="1314" t="s">
        <v>3588</v>
      </c>
      <c r="AI599" s="769"/>
      <c r="AJ599" s="769" t="str">
        <f>K599</f>
        <v>TON</v>
      </c>
      <c r="AK599" s="1341"/>
      <c r="AL599" s="88" t="s">
        <v>2965</v>
      </c>
    </row>
    <row r="600" spans="2:38" ht="49.9" customHeight="1" outlineLevel="1">
      <c r="B600" s="772"/>
      <c r="C600" s="773"/>
      <c r="D600" s="773"/>
      <c r="E600" s="773"/>
      <c r="F600" s="1083" t="s">
        <v>3502</v>
      </c>
      <c r="G600" s="759" t="str">
        <f t="shared" si="121"/>
        <v xml:space="preserve">for Non-Fireproofed Steel Surface |  |  | </v>
      </c>
      <c r="H600" s="816" t="s">
        <v>3503</v>
      </c>
      <c r="I600" s="765" t="str">
        <f t="shared" si="120"/>
        <v>S41AA051-00001</v>
      </c>
      <c r="J600" s="766"/>
      <c r="K600" s="766" t="str">
        <f>IFERROR(VLOOKUP($I600,'WM-AR'!$I$7:$AS$3267,34,FALSE),"")</f>
        <v>M2</v>
      </c>
      <c r="L600" s="766" t="str">
        <f>IFERROR(VLOOKUP($I600,'WM-AR'!$I$7:$AS$3267,4,FALSE),"")</f>
        <v>Steel Structure Paint Work</v>
      </c>
      <c r="M600" s="766" t="str">
        <f>IFERROR(VLOOKUP($I600,'WM-AR'!$I$7:$AS$3267,6,FALSE),"")</f>
        <v>Shelter/Building</v>
      </c>
      <c r="N600" s="766" t="str">
        <f>IFERROR(VLOOKUP($I600,'WM-AR'!$I$7:$AS$3267,8,FALSE),"")</f>
        <v>for Non-Fireproofed Steel Surface</v>
      </c>
      <c r="O600" s="766">
        <f>IFERROR(VLOOKUP($I600,'WM-AR'!$I$7:$AS$3267,10,FALSE),"")</f>
        <v>0</v>
      </c>
      <c r="P600" s="766">
        <f>IFERROR(VLOOKUP($I600,'WM-AR'!$I$7:$AS$3267,12,FALSE),"")</f>
        <v>0</v>
      </c>
      <c r="Q600" s="766" t="str">
        <f>IFERROR(VLOOKUP($I600,'WM-AR'!$I$7:$AS$3267,14,FALSE),"")</f>
        <v/>
      </c>
      <c r="R600" s="766" t="str">
        <f>IFERROR(VLOOKUP($I600,'WM-AR'!$I$7:$AS$3267,16,FALSE),"")</f>
        <v/>
      </c>
      <c r="S600" s="766" t="str">
        <f>IFERROR(VLOOKUP($I600,'WM-AR'!$I$7:$AS$3267,18,FALSE),"")</f>
        <v/>
      </c>
      <c r="T600" s="766" t="str">
        <f>IFERROR(VLOOKUP($I600,'WM-AR'!$I$7:$AS$3267,20,FALSE),"")</f>
        <v/>
      </c>
      <c r="U600" s="766" t="str">
        <f>IFERROR(VLOOKUP($I600,'WM-AR'!$I$7:$AS$3267,22,FALSE),"")</f>
        <v/>
      </c>
      <c r="V600" s="766" t="str">
        <f>IFERROR(VLOOKUP($I600,'WM-AR'!$I$7:$AS$3267,24,FALSE),"")</f>
        <v/>
      </c>
      <c r="W600" s="766">
        <f>IFERROR(VLOOKUP($I600,'WM-AR'!$I$7:$AS$3267,25,FALSE),"")</f>
        <v>0</v>
      </c>
      <c r="X600" s="766">
        <f>IFERROR(VLOOKUP($I600,'WM-AR'!$I$7:$AS$3267,26,FALSE),"")</f>
        <v>0</v>
      </c>
      <c r="Y600" s="766">
        <f>IFERROR(VLOOKUP($I600,'WM-AR'!$I$7:$AS$3267,27,FALSE),"")</f>
        <v>0</v>
      </c>
      <c r="Z600" s="766">
        <f>IFERROR(VLOOKUP($I600,'WM-AR'!$I$7:$AS$3267,28,FALSE),"")</f>
        <v>0</v>
      </c>
      <c r="AA600" s="766" t="str">
        <f>IFERROR(VLOOKUP($I600,'WM-AR'!$I$7:$AS$3267,29,FALSE),"")</f>
        <v>Material: (   )</v>
      </c>
      <c r="AB600" s="766">
        <f>IFERROR(VLOOKUP($I600,'WM-AR'!$I$7:$AS$3267,30,FALSE),"")</f>
        <v>0</v>
      </c>
      <c r="AC600" s="766">
        <f>IFERROR(VLOOKUP($I600,'WM-AR'!$I$7:$AS$3267,31,FALSE),"")</f>
        <v>0</v>
      </c>
      <c r="AD600" s="766">
        <f>IFERROR(VLOOKUP($I600,'WM-AR'!$I$7:$AS$3267,32,FALSE),"")</f>
        <v>0</v>
      </c>
      <c r="AE600" s="766">
        <f>IFERROR(VLOOKUP($I600,'WM-AR'!$I$7:$AS$3267,33,FALSE),"")</f>
        <v>0</v>
      </c>
      <c r="AF600" s="767"/>
      <c r="AG600" s="1342" t="s">
        <v>3589</v>
      </c>
      <c r="AH600" s="1342" t="s">
        <v>3589</v>
      </c>
      <c r="AI600" s="1340"/>
      <c r="AJ600" s="1340" t="str">
        <f t="shared" si="122"/>
        <v>M2</v>
      </c>
      <c r="AK600" s="1267"/>
      <c r="AL600" s="88" t="str">
        <f>IF(AND(ISTEXT($E600),ISTEXT($B600)),"산출기준 &gt;&gt;  "&amp;_xlfn.XLOOKUP($E600,산출기준!$D:$D,산출기준!$E:$E,"매칭실패"),"")</f>
        <v/>
      </c>
    </row>
    <row r="601" spans="2:38">
      <c r="B601" s="1111"/>
      <c r="C601" s="1166"/>
      <c r="D601" s="1166"/>
      <c r="E601" s="1166"/>
      <c r="F601" s="1166"/>
      <c r="G601" s="1131" t="s">
        <v>2363</v>
      </c>
      <c r="H601" s="843"/>
      <c r="I601" s="712" t="str">
        <f t="shared" si="120"/>
        <v/>
      </c>
      <c r="J601" s="714"/>
      <c r="K601" s="714" t="str">
        <f>IFERROR(VLOOKUP($I601,'WM-AR'!$I$7:$AS$3267,34,FALSE),"")</f>
        <v/>
      </c>
      <c r="L601" s="714" t="str">
        <f>IFERROR(VLOOKUP($I601,'WM-AR'!$I$7:$AS$3267,4,FALSE),"")</f>
        <v/>
      </c>
      <c r="M601" s="714" t="str">
        <f>IFERROR(VLOOKUP($I601,'WM-AR'!$I$7:$AS$3267,6,FALSE),"")</f>
        <v/>
      </c>
      <c r="N601" s="714" t="str">
        <f>IFERROR(VLOOKUP($I601,'WM-AR'!$I$7:$AS$3267,8,FALSE),"")</f>
        <v/>
      </c>
      <c r="O601" s="714" t="str">
        <f>IFERROR(VLOOKUP($I601,'WM-AR'!$I$7:$AS$3267,10,FALSE),"")</f>
        <v/>
      </c>
      <c r="P601" s="714" t="str">
        <f>IFERROR(VLOOKUP($I601,'WM-AR'!$I$7:$AS$3267,12,FALSE),"")</f>
        <v/>
      </c>
      <c r="Q601" s="714" t="str">
        <f>IFERROR(VLOOKUP($I601,'WM-AR'!$I$7:$AS$3267,14,FALSE),"")</f>
        <v/>
      </c>
      <c r="R601" s="714" t="str">
        <f>IFERROR(VLOOKUP($I601,'WM-AR'!$I$7:$AS$3267,16,FALSE),"")</f>
        <v/>
      </c>
      <c r="S601" s="714" t="str">
        <f>IFERROR(VLOOKUP($I601,'WM-AR'!$I$7:$AS$3267,18,FALSE),"")</f>
        <v/>
      </c>
      <c r="T601" s="714" t="str">
        <f>IFERROR(VLOOKUP($I601,'WM-AR'!$I$7:$AS$3267,20,FALSE),"")</f>
        <v/>
      </c>
      <c r="U601" s="714" t="str">
        <f>IFERROR(VLOOKUP($I601,'WM-AR'!$I$7:$AS$3267,22,FALSE),"")</f>
        <v/>
      </c>
      <c r="V601" s="714" t="str">
        <f>IFERROR(VLOOKUP($I601,'WM-AR'!$I$7:$AS$3267,24,FALSE),"")</f>
        <v/>
      </c>
      <c r="W601" s="714" t="str">
        <f>IFERROR(VLOOKUP($I601,'WM-AR'!$I$7:$AS$3267,25,FALSE),"")</f>
        <v/>
      </c>
      <c r="X601" s="714" t="str">
        <f>IFERROR(VLOOKUP($I601,'WM-AR'!$I$7:$AS$3267,26,FALSE),"")</f>
        <v/>
      </c>
      <c r="Y601" s="714" t="str">
        <f>IFERROR(VLOOKUP($I601,'WM-AR'!$I$7:$AS$3267,27,FALSE),"")</f>
        <v/>
      </c>
      <c r="Z601" s="714" t="str">
        <f>IFERROR(VLOOKUP($I601,'WM-AR'!$I$7:$AS$3267,28,FALSE),"")</f>
        <v/>
      </c>
      <c r="AA601" s="714" t="str">
        <f>IFERROR(VLOOKUP($I601,'WM-AR'!$I$7:$AS$3267,29,FALSE),"")</f>
        <v/>
      </c>
      <c r="AB601" s="714" t="str">
        <f>IFERROR(VLOOKUP($I601,'WM-AR'!$I$7:$AS$3267,30,FALSE),"")</f>
        <v/>
      </c>
      <c r="AC601" s="714" t="str">
        <f>IFERROR(VLOOKUP($I601,'WM-AR'!$I$7:$AS$3267,31,FALSE),"")</f>
        <v/>
      </c>
      <c r="AD601" s="714" t="str">
        <f>IFERROR(VLOOKUP($I601,'WM-AR'!$I$7:$AS$3267,32,FALSE),"")</f>
        <v/>
      </c>
      <c r="AE601" s="714" t="str">
        <f>IFERROR(VLOOKUP($I601,'WM-AR'!$I$7:$AS$3267,33,FALSE),"")</f>
        <v/>
      </c>
      <c r="AF601" s="1190" t="s">
        <v>3558</v>
      </c>
      <c r="AG601" s="1254"/>
      <c r="AH601" s="1254"/>
      <c r="AI601" s="854"/>
      <c r="AJ601" s="854" t="str">
        <f t="shared" si="122"/>
        <v/>
      </c>
      <c r="AK601" s="1114"/>
      <c r="AL601" s="88" t="str">
        <f>IF(AND(ISTEXT($E601),ISTEXT($B601)),"산출기준 &gt;&gt;  "&amp;_xlfn.XLOOKUP($E601,산출기준!$D:$D,산출기준!$E:$E,"매칭실패"),"")</f>
        <v/>
      </c>
    </row>
    <row r="602" spans="2:38">
      <c r="B602" s="1111"/>
      <c r="C602" s="1166"/>
      <c r="D602" s="1166"/>
      <c r="E602" s="1166"/>
      <c r="F602" s="1166"/>
      <c r="G602" s="843"/>
      <c r="H602" s="843"/>
      <c r="I602" s="712" t="str">
        <f t="shared" si="120"/>
        <v/>
      </c>
      <c r="J602" s="714"/>
      <c r="K602" s="714" t="str">
        <f>IFERROR(VLOOKUP($I602,'WM-AR'!$I$7:$AS$3267,34,FALSE),"")</f>
        <v/>
      </c>
      <c r="L602" s="714" t="str">
        <f>IFERROR(VLOOKUP($I602,'WM-AR'!$I$7:$AS$3267,4,FALSE),"")</f>
        <v/>
      </c>
      <c r="M602" s="714" t="str">
        <f>IFERROR(VLOOKUP($I602,'WM-AR'!$I$7:$AS$3267,6,FALSE),"")</f>
        <v/>
      </c>
      <c r="N602" s="714" t="str">
        <f>IFERROR(VLOOKUP($I602,'WM-AR'!$I$7:$AS$3267,8,FALSE),"")</f>
        <v/>
      </c>
      <c r="O602" s="714" t="str">
        <f>IFERROR(VLOOKUP($I602,'WM-AR'!$I$7:$AS$3267,10,FALSE),"")</f>
        <v/>
      </c>
      <c r="P602" s="714" t="str">
        <f>IFERROR(VLOOKUP($I602,'WM-AR'!$I$7:$AS$3267,12,FALSE),"")</f>
        <v/>
      </c>
      <c r="Q602" s="714" t="str">
        <f>IFERROR(VLOOKUP($I602,'WM-AR'!$I$7:$AS$3267,14,FALSE),"")</f>
        <v/>
      </c>
      <c r="R602" s="714" t="str">
        <f>IFERROR(VLOOKUP($I602,'WM-AR'!$I$7:$AS$3267,16,FALSE),"")</f>
        <v/>
      </c>
      <c r="S602" s="714" t="str">
        <f>IFERROR(VLOOKUP($I602,'WM-AR'!$I$7:$AS$3267,18,FALSE),"")</f>
        <v/>
      </c>
      <c r="T602" s="714" t="str">
        <f>IFERROR(VLOOKUP($I602,'WM-AR'!$I$7:$AS$3267,20,FALSE),"")</f>
        <v/>
      </c>
      <c r="U602" s="714" t="str">
        <f>IFERROR(VLOOKUP($I602,'WM-AR'!$I$7:$AS$3267,22,FALSE),"")</f>
        <v/>
      </c>
      <c r="V602" s="714" t="str">
        <f>IFERROR(VLOOKUP($I602,'WM-AR'!$I$7:$AS$3267,24,FALSE),"")</f>
        <v/>
      </c>
      <c r="W602" s="714" t="str">
        <f>IFERROR(VLOOKUP($I602,'WM-AR'!$I$7:$AS$3267,25,FALSE),"")</f>
        <v/>
      </c>
      <c r="X602" s="714" t="str">
        <f>IFERROR(VLOOKUP($I602,'WM-AR'!$I$7:$AS$3267,26,FALSE),"")</f>
        <v/>
      </c>
      <c r="Y602" s="714" t="str">
        <f>IFERROR(VLOOKUP($I602,'WM-AR'!$I$7:$AS$3267,27,FALSE),"")</f>
        <v/>
      </c>
      <c r="Z602" s="714" t="str">
        <f>IFERROR(VLOOKUP($I602,'WM-AR'!$I$7:$AS$3267,28,FALSE),"")</f>
        <v/>
      </c>
      <c r="AA602" s="714" t="str">
        <f>IFERROR(VLOOKUP($I602,'WM-AR'!$I$7:$AS$3267,29,FALSE),"")</f>
        <v/>
      </c>
      <c r="AB602" s="714" t="str">
        <f>IFERROR(VLOOKUP($I602,'WM-AR'!$I$7:$AS$3267,30,FALSE),"")</f>
        <v/>
      </c>
      <c r="AC602" s="714" t="str">
        <f>IFERROR(VLOOKUP($I602,'WM-AR'!$I$7:$AS$3267,31,FALSE),"")</f>
        <v/>
      </c>
      <c r="AD602" s="714" t="str">
        <f>IFERROR(VLOOKUP($I602,'WM-AR'!$I$7:$AS$3267,32,FALSE),"")</f>
        <v/>
      </c>
      <c r="AE602" s="714" t="str">
        <f>IFERROR(VLOOKUP($I602,'WM-AR'!$I$7:$AS$3267,33,FALSE),"")</f>
        <v/>
      </c>
      <c r="AF602" s="938"/>
      <c r="AG602" s="852"/>
      <c r="AH602" s="852"/>
      <c r="AI602" s="854"/>
      <c r="AJ602" s="854" t="str">
        <f t="shared" si="122"/>
        <v/>
      </c>
      <c r="AK602" s="1114"/>
      <c r="AL602" s="88" t="str">
        <f>IF(AND(ISTEXT($E602),ISTEXT($B602)),"산출기준 &gt;&gt;  "&amp;_xlfn.XLOOKUP($E602,산출기준!$D:$D,산출기준!$E:$E,"매칭실패"),"")</f>
        <v/>
      </c>
    </row>
    <row r="603" spans="2:38">
      <c r="B603" s="1116"/>
      <c r="C603" s="1167"/>
      <c r="D603" s="1167"/>
      <c r="E603" s="1167"/>
      <c r="F603" s="1167"/>
      <c r="G603" s="1120"/>
      <c r="H603" s="1120"/>
      <c r="I603" s="1119" t="str">
        <f t="shared" si="120"/>
        <v/>
      </c>
      <c r="J603" s="1121"/>
      <c r="K603" s="1121" t="str">
        <f>IFERROR(VLOOKUP($I603,'WM-AR'!$I$7:$AS$3267,34,FALSE),"")</f>
        <v/>
      </c>
      <c r="L603" s="1121" t="str">
        <f>IFERROR(VLOOKUP($I603,'WM-AR'!$I$7:$AS$3267,4,FALSE),"")</f>
        <v/>
      </c>
      <c r="M603" s="1121" t="str">
        <f>IFERROR(VLOOKUP($I603,'WM-AR'!$I$7:$AS$3267,6,FALSE),"")</f>
        <v/>
      </c>
      <c r="N603" s="1121" t="str">
        <f>IFERROR(VLOOKUP($I603,'WM-AR'!$I$7:$AS$3267,8,FALSE),"")</f>
        <v/>
      </c>
      <c r="O603" s="1121" t="str">
        <f>IFERROR(VLOOKUP($I603,'WM-AR'!$I$7:$AS$3267,10,FALSE),"")</f>
        <v/>
      </c>
      <c r="P603" s="1121" t="str">
        <f>IFERROR(VLOOKUP($I603,'WM-AR'!$I$7:$AS$3267,12,FALSE),"")</f>
        <v/>
      </c>
      <c r="Q603" s="1121" t="str">
        <f>IFERROR(VLOOKUP($I603,'WM-AR'!$I$7:$AS$3267,14,FALSE),"")</f>
        <v/>
      </c>
      <c r="R603" s="1121" t="str">
        <f>IFERROR(VLOOKUP($I603,'WM-AR'!$I$7:$AS$3267,16,FALSE),"")</f>
        <v/>
      </c>
      <c r="S603" s="1121" t="str">
        <f>IFERROR(VLOOKUP($I603,'WM-AR'!$I$7:$AS$3267,18,FALSE),"")</f>
        <v/>
      </c>
      <c r="T603" s="1121" t="str">
        <f>IFERROR(VLOOKUP($I603,'WM-AR'!$I$7:$AS$3267,20,FALSE),"")</f>
        <v/>
      </c>
      <c r="U603" s="1121" t="str">
        <f>IFERROR(VLOOKUP($I603,'WM-AR'!$I$7:$AS$3267,22,FALSE),"")</f>
        <v/>
      </c>
      <c r="V603" s="1121" t="str">
        <f>IFERROR(VLOOKUP($I603,'WM-AR'!$I$7:$AS$3267,24,FALSE),"")</f>
        <v/>
      </c>
      <c r="W603" s="1121" t="str">
        <f>IFERROR(VLOOKUP($I603,'WM-AR'!$I$7:$AS$3267,25,FALSE),"")</f>
        <v/>
      </c>
      <c r="X603" s="1121" t="str">
        <f>IFERROR(VLOOKUP($I603,'WM-AR'!$I$7:$AS$3267,26,FALSE),"")</f>
        <v/>
      </c>
      <c r="Y603" s="1121" t="str">
        <f>IFERROR(VLOOKUP($I603,'WM-AR'!$I$7:$AS$3267,27,FALSE),"")</f>
        <v/>
      </c>
      <c r="Z603" s="1121" t="str">
        <f>IFERROR(VLOOKUP($I603,'WM-AR'!$I$7:$AS$3267,28,FALSE),"")</f>
        <v/>
      </c>
      <c r="AA603" s="1121" t="str">
        <f>IFERROR(VLOOKUP($I603,'WM-AR'!$I$7:$AS$3267,29,FALSE),"")</f>
        <v/>
      </c>
      <c r="AB603" s="1121" t="str">
        <f>IFERROR(VLOOKUP($I603,'WM-AR'!$I$7:$AS$3267,30,FALSE),"")</f>
        <v/>
      </c>
      <c r="AC603" s="1121" t="str">
        <f>IFERROR(VLOOKUP($I603,'WM-AR'!$I$7:$AS$3267,31,FALSE),"")</f>
        <v/>
      </c>
      <c r="AD603" s="1121" t="str">
        <f>IFERROR(VLOOKUP($I603,'WM-AR'!$I$7:$AS$3267,32,FALSE),"")</f>
        <v/>
      </c>
      <c r="AE603" s="1121" t="str">
        <f>IFERROR(VLOOKUP($I603,'WM-AR'!$I$7:$AS$3267,33,FALSE),"")</f>
        <v/>
      </c>
      <c r="AF603" s="1209"/>
      <c r="AG603" s="1123"/>
      <c r="AH603" s="1123"/>
      <c r="AI603" s="1124"/>
      <c r="AJ603" s="1124" t="str">
        <f t="shared" si="122"/>
        <v/>
      </c>
      <c r="AK603" s="1125"/>
      <c r="AL603" s="88" t="str">
        <f>IF(AND(ISTEXT($E603),ISTEXT($B603)),"산출기준 &gt;&gt;  "&amp;_xlfn.XLOOKUP($E603,산출기준!$D:$D,산출기준!$E:$E,"매칭실패"),"")</f>
        <v/>
      </c>
    </row>
    <row r="604" spans="2:38" s="658" customFormat="1" ht="20.100000000000001" customHeight="1">
      <c r="B604" s="802"/>
      <c r="C604" s="662"/>
      <c r="D604" s="662"/>
      <c r="E604" s="662"/>
      <c r="F604" s="1338" t="s">
        <v>1101</v>
      </c>
      <c r="G604" s="662"/>
      <c r="H604" s="662"/>
      <c r="I604" s="652"/>
      <c r="J604" s="664"/>
      <c r="K604" s="664"/>
      <c r="L604" s="664"/>
      <c r="M604" s="664"/>
      <c r="N604" s="664"/>
      <c r="O604" s="664"/>
      <c r="P604" s="664"/>
      <c r="Q604" s="664"/>
      <c r="R604" s="664"/>
      <c r="S604" s="664"/>
      <c r="T604" s="664"/>
      <c r="U604" s="664"/>
      <c r="V604" s="664"/>
      <c r="W604" s="664"/>
      <c r="X604" s="664"/>
      <c r="Y604" s="664"/>
      <c r="Z604" s="664"/>
      <c r="AA604" s="664"/>
      <c r="AB604" s="664"/>
      <c r="AC604" s="664"/>
      <c r="AD604" s="664"/>
      <c r="AE604" s="664"/>
      <c r="AF604" s="660"/>
      <c r="AG604" s="665"/>
      <c r="AH604" s="665"/>
      <c r="AI604" s="666"/>
      <c r="AJ604" s="666"/>
      <c r="AK604" s="662"/>
      <c r="AL604" s="658" t="str">
        <f>IF(AND(ISTEXT($E604),ISTEXT($B604)),"산출기준 &gt;&gt;  "&amp;_xlfn.XLOOKUP($E604,산출기준!$D:$D,산출기준!$E:$E,"매칭실패"),"")</f>
        <v/>
      </c>
    </row>
    <row r="605" spans="2:38" ht="34.9" customHeight="1">
      <c r="B605" s="808" t="str" cm="1">
        <f t="array" aca="1" ref="B605" ca="1">_xlfn.IFNA(INDIRECT("Family_표준_구성도!B"&amp;MATCH(F605,INDIRECT("Family_표준_구성도!"&amp;"C:C"),0)),"")</f>
        <v>6.3.2.1.2</v>
      </c>
      <c r="C605" s="668" t="s">
        <v>1903</v>
      </c>
      <c r="D605" s="809"/>
      <c r="E605" s="668" t="s">
        <v>2006</v>
      </c>
      <c r="F605" s="1079" t="s">
        <v>1103</v>
      </c>
      <c r="G605" s="1079"/>
      <c r="H605" s="1079"/>
      <c r="I605" s="674" t="str">
        <f t="shared" ref="I605:I612" si="123">LEFT(H605,14)</f>
        <v/>
      </c>
      <c r="J605" s="674"/>
      <c r="K605" s="674"/>
      <c r="L605" s="674"/>
      <c r="M605" s="674"/>
      <c r="N605" s="675"/>
      <c r="O605" s="676"/>
      <c r="P605" s="677"/>
      <c r="Q605" s="677"/>
      <c r="R605" s="677"/>
      <c r="S605" s="677"/>
      <c r="T605" s="677"/>
      <c r="U605" s="677"/>
      <c r="V605" s="678"/>
      <c r="W605" s="679"/>
      <c r="X605" s="679"/>
      <c r="Y605" s="679"/>
      <c r="Z605" s="679"/>
      <c r="AA605" s="679"/>
      <c r="AB605" s="679"/>
      <c r="AC605" s="679"/>
      <c r="AD605" s="679"/>
      <c r="AE605" s="679"/>
      <c r="AF605" s="1352"/>
      <c r="AG605" s="682"/>
      <c r="AH605" s="682"/>
      <c r="AI605" s="682"/>
      <c r="AJ605" s="682"/>
      <c r="AK605" s="903"/>
      <c r="AL605" s="88" t="str">
        <f ca="1">IF(AND(ISTEXT($E605),ISTEXT($B605)),"산출기준 &gt;&gt;  "&amp;_xlfn.XLOOKUP($E605,산출기준!$D:$D,산출기준!$E:$E,"매칭실패"),"")</f>
        <v>산출기준 &gt;&gt;  [Steel Beam]</v>
      </c>
    </row>
    <row r="606" spans="2:38" ht="49.9" customHeight="1" outlineLevel="1">
      <c r="B606" s="758"/>
      <c r="C606" s="759"/>
      <c r="D606" s="759"/>
      <c r="E606" s="759"/>
      <c r="F606" s="1080" t="s">
        <v>3488</v>
      </c>
      <c r="G606" s="759" t="str">
        <f t="shared" ref="G606:G609" si="124">IF(IF(N606=0,"",N606)&amp;" | "&amp;IF(O606=0,"",O606)&amp;" | "&amp;IF(Q606=0,"",Q606)&amp;" | "&amp;IF(R606=0,"",R606)=" |  |  | ","",IF(N606=0,"",N606)&amp;" | "&amp;IF(O606=0,"",O606)&amp;" | "&amp;IF(Q606=0,"",Q606)&amp;" | "&amp;IF(R606=0,"",R606))</f>
        <v xml:space="preserve">Medium Steel - Standard |  |  | </v>
      </c>
      <c r="H606" s="816" t="s">
        <v>3510</v>
      </c>
      <c r="I606" s="765" t="str">
        <f t="shared" si="123"/>
        <v>S01AA073-00001</v>
      </c>
      <c r="J606" s="766"/>
      <c r="K606" s="766" t="str">
        <f>IFERROR(VLOOKUP($I606,'WM-AR'!$I$7:$AS$3267,34,FALSE),"")</f>
        <v>TON</v>
      </c>
      <c r="L606" s="766" t="str">
        <f>IFERROR(VLOOKUP($I606,'WM-AR'!$I$7:$AS$3267,4,FALSE),"")</f>
        <v>Main Steel Structure Fabrication Work</v>
      </c>
      <c r="M606" s="766" t="str">
        <f>IFERROR(VLOOKUP($I606,'WM-AR'!$I$7:$AS$3267,6,FALSE),"")</f>
        <v>Shelter/Building</v>
      </c>
      <c r="N606" s="766" t="str">
        <f>IFERROR(VLOOKUP($I606,'WM-AR'!$I$7:$AS$3267,8,FALSE),"")</f>
        <v>Medium Steel - Standard</v>
      </c>
      <c r="O606" s="766">
        <f>IFERROR(VLOOKUP($I606,'WM-AR'!$I$7:$AS$3267,10,FALSE),"")</f>
        <v>0</v>
      </c>
      <c r="P606" s="766">
        <f>IFERROR(VLOOKUP($I606,'WM-AR'!$I$7:$AS$3267,12,FALSE),"")</f>
        <v>0</v>
      </c>
      <c r="Q606" s="766" t="str">
        <f>IFERROR(VLOOKUP($I606,'WM-AR'!$I$7:$AS$3267,14,FALSE),"")</f>
        <v/>
      </c>
      <c r="R606" s="766" t="str">
        <f>IFERROR(VLOOKUP($I606,'WM-AR'!$I$7:$AS$3267,16,FALSE),"")</f>
        <v/>
      </c>
      <c r="S606" s="766" t="str">
        <f>IFERROR(VLOOKUP($I606,'WM-AR'!$I$7:$AS$3267,18,FALSE),"")</f>
        <v/>
      </c>
      <c r="T606" s="766" t="str">
        <f>IFERROR(VLOOKUP($I606,'WM-AR'!$I$7:$AS$3267,20,FALSE),"")</f>
        <v/>
      </c>
      <c r="U606" s="766" t="str">
        <f>IFERROR(VLOOKUP($I606,'WM-AR'!$I$7:$AS$3267,22,FALSE),"")</f>
        <v/>
      </c>
      <c r="V606" s="766" t="str">
        <f>IFERROR(VLOOKUP($I606,'WM-AR'!$I$7:$AS$3267,24,FALSE),"")</f>
        <v/>
      </c>
      <c r="W606" s="766">
        <f>IFERROR(VLOOKUP($I606,'WM-AR'!$I$7:$AS$3267,25,FALSE),"")</f>
        <v>0</v>
      </c>
      <c r="X606" s="766">
        <f>IFERROR(VLOOKUP($I606,'WM-AR'!$I$7:$AS$3267,26,FALSE),"")</f>
        <v>0</v>
      </c>
      <c r="Y606" s="766">
        <f>IFERROR(VLOOKUP($I606,'WM-AR'!$I$7:$AS$3267,27,FALSE),"")</f>
        <v>0</v>
      </c>
      <c r="Z606" s="766">
        <f>IFERROR(VLOOKUP($I606,'WM-AR'!$I$7:$AS$3267,28,FALSE),"")</f>
        <v>0</v>
      </c>
      <c r="AA606" s="766" t="str">
        <f>IFERROR(VLOOKUP($I606,'WM-AR'!$I$7:$AS$3267,29,FALSE),"")</f>
        <v>Material: (   )</v>
      </c>
      <c r="AB606" s="766">
        <f>IFERROR(VLOOKUP($I606,'WM-AR'!$I$7:$AS$3267,30,FALSE),"")</f>
        <v>0</v>
      </c>
      <c r="AC606" s="766">
        <f>IFERROR(VLOOKUP($I606,'WM-AR'!$I$7:$AS$3267,31,FALSE),"")</f>
        <v>0</v>
      </c>
      <c r="AD606" s="766">
        <f>IFERROR(VLOOKUP($I606,'WM-AR'!$I$7:$AS$3267,32,FALSE),"")</f>
        <v>0</v>
      </c>
      <c r="AE606" s="766" t="str">
        <f>IFERROR(VLOOKUP($I606,'WM-AR'!$I$7:$AS$3267,33,FALSE),"")</f>
        <v>(90)KG/M&gt;Weight≥(30)KG/M</v>
      </c>
      <c r="AF606" s="767"/>
      <c r="AG606" s="1134" t="s">
        <v>3586</v>
      </c>
      <c r="AH606" s="1134" t="s">
        <v>3586</v>
      </c>
      <c r="AI606" s="1340"/>
      <c r="AJ606" s="1340" t="str">
        <f t="shared" ref="AJ606:AJ612" si="125">K606</f>
        <v>TON</v>
      </c>
      <c r="AK606" s="905"/>
      <c r="AL606" s="88" t="str">
        <f>IF(AND(ISTEXT($E606),ISTEXT($B606)),"산출기준 &gt;&gt;  "&amp;_xlfn.XLOOKUP($E606,산출기준!$D:$D,산출기준!$E:$E,"매칭실패"),"")</f>
        <v/>
      </c>
    </row>
    <row r="607" spans="2:38" ht="49.9" customHeight="1" outlineLevel="1">
      <c r="B607" s="772"/>
      <c r="C607" s="773"/>
      <c r="D607" s="773"/>
      <c r="E607" s="773"/>
      <c r="F607" s="1083" t="s">
        <v>3492</v>
      </c>
      <c r="G607" s="759" t="str">
        <f t="shared" si="124"/>
        <v xml:space="preserve">Medium Steel |  |  | </v>
      </c>
      <c r="H607" s="816" t="s">
        <v>3542</v>
      </c>
      <c r="I607" s="765" t="str">
        <f t="shared" si="123"/>
        <v>S03AA083-00001</v>
      </c>
      <c r="J607" s="766"/>
      <c r="K607" s="766" t="str">
        <f>IFERROR(VLOOKUP($I607,'WM-AR'!$I$7:$AS$3267,34,FALSE),"")</f>
        <v>TON</v>
      </c>
      <c r="L607" s="766" t="str">
        <f>IFERROR(VLOOKUP($I607,'WM-AR'!$I$7:$AS$3267,4,FALSE),"")</f>
        <v>Main Steel Structure Erection Work</v>
      </c>
      <c r="M607" s="766" t="str">
        <f>IFERROR(VLOOKUP($I607,'WM-AR'!$I$7:$AS$3267,6,FALSE),"")</f>
        <v>Shelter/Building</v>
      </c>
      <c r="N607" s="766" t="str">
        <f>IFERROR(VLOOKUP($I607,'WM-AR'!$I$7:$AS$3267,8,FALSE),"")</f>
        <v>Medium Steel</v>
      </c>
      <c r="O607" s="766">
        <f>IFERROR(VLOOKUP($I607,'WM-AR'!$I$7:$AS$3267,10,FALSE),"")</f>
        <v>0</v>
      </c>
      <c r="P607" s="766">
        <f>IFERROR(VLOOKUP($I607,'WM-AR'!$I$7:$AS$3267,12,FALSE),"")</f>
        <v>0</v>
      </c>
      <c r="Q607" s="766" t="str">
        <f>IFERROR(VLOOKUP($I607,'WM-AR'!$I$7:$AS$3267,14,FALSE),"")</f>
        <v/>
      </c>
      <c r="R607" s="766" t="str">
        <f>IFERROR(VLOOKUP($I607,'WM-AR'!$I$7:$AS$3267,16,FALSE),"")</f>
        <v/>
      </c>
      <c r="S607" s="766" t="str">
        <f>IFERROR(VLOOKUP($I607,'WM-AR'!$I$7:$AS$3267,18,FALSE),"")</f>
        <v/>
      </c>
      <c r="T607" s="766" t="str">
        <f>IFERROR(VLOOKUP($I607,'WM-AR'!$I$7:$AS$3267,20,FALSE),"")</f>
        <v/>
      </c>
      <c r="U607" s="766" t="str">
        <f>IFERROR(VLOOKUP($I607,'WM-AR'!$I$7:$AS$3267,22,FALSE),"")</f>
        <v/>
      </c>
      <c r="V607" s="766" t="str">
        <f>IFERROR(VLOOKUP($I607,'WM-AR'!$I$7:$AS$3267,24,FALSE),"")</f>
        <v/>
      </c>
      <c r="W607" s="766">
        <f>IFERROR(VLOOKUP($I607,'WM-AR'!$I$7:$AS$3267,25,FALSE),"")</f>
        <v>0</v>
      </c>
      <c r="X607" s="766">
        <f>IFERROR(VLOOKUP($I607,'WM-AR'!$I$7:$AS$3267,26,FALSE),"")</f>
        <v>0</v>
      </c>
      <c r="Y607" s="766">
        <f>IFERROR(VLOOKUP($I607,'WM-AR'!$I$7:$AS$3267,27,FALSE),"")</f>
        <v>0</v>
      </c>
      <c r="Z607" s="766">
        <f>IFERROR(VLOOKUP($I607,'WM-AR'!$I$7:$AS$3267,28,FALSE),"")</f>
        <v>0</v>
      </c>
      <c r="AA607" s="766" t="str">
        <f>IFERROR(VLOOKUP($I607,'WM-AR'!$I$7:$AS$3267,29,FALSE),"")</f>
        <v>Material: (   )</v>
      </c>
      <c r="AB607" s="766">
        <f>IFERROR(VLOOKUP($I607,'WM-AR'!$I$7:$AS$3267,30,FALSE),"")</f>
        <v>0</v>
      </c>
      <c r="AC607" s="766">
        <f>IFERROR(VLOOKUP($I607,'WM-AR'!$I$7:$AS$3267,31,FALSE),"")</f>
        <v>0</v>
      </c>
      <c r="AD607" s="766">
        <f>IFERROR(VLOOKUP($I607,'WM-AR'!$I$7:$AS$3267,32,FALSE),"")</f>
        <v>0</v>
      </c>
      <c r="AE607" s="766">
        <f>IFERROR(VLOOKUP($I607,'WM-AR'!$I$7:$AS$3267,33,FALSE),"")</f>
        <v>0</v>
      </c>
      <c r="AF607" s="767"/>
      <c r="AG607" s="1314" t="s">
        <v>3587</v>
      </c>
      <c r="AH607" s="1314" t="s">
        <v>3587</v>
      </c>
      <c r="AI607" s="1340"/>
      <c r="AJ607" s="1340" t="str">
        <f t="shared" si="125"/>
        <v>TON</v>
      </c>
      <c r="AK607" s="1267"/>
      <c r="AL607" s="88" t="str">
        <f>IF(AND(ISTEXT($E607),ISTEXT($B607)),"산출기준 &gt;&gt;  "&amp;_xlfn.XLOOKUP($E607,산출기준!$D:$D,산출기준!$E:$E,"매칭실패"),"")</f>
        <v/>
      </c>
    </row>
    <row r="608" spans="2:38" ht="49.9" customHeight="1" outlineLevel="1">
      <c r="B608" s="758"/>
      <c r="C608" s="759"/>
      <c r="D608" s="759"/>
      <c r="E608" s="759"/>
      <c r="F608" s="1315" t="s">
        <v>1976</v>
      </c>
      <c r="G608" s="759" t="str">
        <f>IF(IF(N608=0,"",N608)&amp;" | "&amp;IF(O608=0,"",O608)&amp;" | "&amp;IF(Q608=0,"",Q608)&amp;" | "&amp;IF(R608=0,"",R608)=" |  |  | ","",IF(N608=0,"",N608)&amp;" | "&amp;IF(O608=0,"",O608)&amp;" | "&amp;IF(Q608=0,"",Q608)&amp;" | "&amp;IF(R608=0,"",R608))</f>
        <v xml:space="preserve">Plates - Gusset, Stiffener, ETC |  |  | </v>
      </c>
      <c r="H608" s="1153" t="s">
        <v>3495</v>
      </c>
      <c r="I608" s="765" t="str">
        <f>LEFT(H608,14)</f>
        <v>S01AA009-00001</v>
      </c>
      <c r="J608" s="766"/>
      <c r="K608" s="766" t="s">
        <v>3496</v>
      </c>
      <c r="L608" s="766" t="s">
        <v>3497</v>
      </c>
      <c r="M608" s="766" t="s">
        <v>3498</v>
      </c>
      <c r="N608" s="766" t="s">
        <v>3499</v>
      </c>
      <c r="O608" s="766">
        <v>0</v>
      </c>
      <c r="P608" s="766">
        <v>0</v>
      </c>
      <c r="Q608" s="766">
        <v>0</v>
      </c>
      <c r="R608" s="766">
        <v>0</v>
      </c>
      <c r="S608" s="766">
        <v>0</v>
      </c>
      <c r="T608" s="766">
        <v>0</v>
      </c>
      <c r="U608" s="766">
        <v>0</v>
      </c>
      <c r="V608" s="766">
        <v>0</v>
      </c>
      <c r="W608" s="766">
        <v>0</v>
      </c>
      <c r="X608" s="766">
        <v>0</v>
      </c>
      <c r="Y608" s="766">
        <v>0</v>
      </c>
      <c r="Z608" s="766">
        <v>0</v>
      </c>
      <c r="AA608" s="766" t="s">
        <v>3500</v>
      </c>
      <c r="AB608" s="766">
        <v>0</v>
      </c>
      <c r="AC608" s="766">
        <v>0</v>
      </c>
      <c r="AD608" s="766">
        <v>0</v>
      </c>
      <c r="AE608" s="766">
        <v>0</v>
      </c>
      <c r="AF608" s="817"/>
      <c r="AG608" s="1314" t="s">
        <v>3588</v>
      </c>
      <c r="AH608" s="1314" t="s">
        <v>3588</v>
      </c>
      <c r="AI608" s="769"/>
      <c r="AJ608" s="769" t="str">
        <f>K608</f>
        <v>TON</v>
      </c>
      <c r="AK608" s="1341"/>
      <c r="AL608" s="88" t="s">
        <v>2965</v>
      </c>
    </row>
    <row r="609" spans="2:38" ht="49.9" customHeight="1" outlineLevel="1">
      <c r="B609" s="772"/>
      <c r="C609" s="773"/>
      <c r="D609" s="773"/>
      <c r="E609" s="773"/>
      <c r="F609" s="1083" t="s">
        <v>3502</v>
      </c>
      <c r="G609" s="759" t="str">
        <f t="shared" si="124"/>
        <v xml:space="preserve">for Non-Fireproofed Steel Surface |  |  | </v>
      </c>
      <c r="H609" s="816" t="s">
        <v>3503</v>
      </c>
      <c r="I609" s="765" t="str">
        <f t="shared" si="123"/>
        <v>S41AA051-00001</v>
      </c>
      <c r="J609" s="766"/>
      <c r="K609" s="766" t="str">
        <f>IFERROR(VLOOKUP($I609,'WM-AR'!$I$7:$AS$3267,34,FALSE),"")</f>
        <v>M2</v>
      </c>
      <c r="L609" s="766" t="str">
        <f>IFERROR(VLOOKUP($I609,'WM-AR'!$I$7:$AS$3267,4,FALSE),"")</f>
        <v>Steel Structure Paint Work</v>
      </c>
      <c r="M609" s="766" t="str">
        <f>IFERROR(VLOOKUP($I609,'WM-AR'!$I$7:$AS$3267,6,FALSE),"")</f>
        <v>Shelter/Building</v>
      </c>
      <c r="N609" s="766" t="str">
        <f>IFERROR(VLOOKUP($I609,'WM-AR'!$I$7:$AS$3267,8,FALSE),"")</f>
        <v>for Non-Fireproofed Steel Surface</v>
      </c>
      <c r="O609" s="766">
        <f>IFERROR(VLOOKUP($I609,'WM-AR'!$I$7:$AS$3267,10,FALSE),"")</f>
        <v>0</v>
      </c>
      <c r="P609" s="766">
        <f>IFERROR(VLOOKUP($I609,'WM-AR'!$I$7:$AS$3267,12,FALSE),"")</f>
        <v>0</v>
      </c>
      <c r="Q609" s="766" t="str">
        <f>IFERROR(VLOOKUP($I609,'WM-AR'!$I$7:$AS$3267,14,FALSE),"")</f>
        <v/>
      </c>
      <c r="R609" s="766" t="str">
        <f>IFERROR(VLOOKUP($I609,'WM-AR'!$I$7:$AS$3267,16,FALSE),"")</f>
        <v/>
      </c>
      <c r="S609" s="766" t="str">
        <f>IFERROR(VLOOKUP($I609,'WM-AR'!$I$7:$AS$3267,18,FALSE),"")</f>
        <v/>
      </c>
      <c r="T609" s="766" t="str">
        <f>IFERROR(VLOOKUP($I609,'WM-AR'!$I$7:$AS$3267,20,FALSE),"")</f>
        <v/>
      </c>
      <c r="U609" s="766" t="str">
        <f>IFERROR(VLOOKUP($I609,'WM-AR'!$I$7:$AS$3267,22,FALSE),"")</f>
        <v/>
      </c>
      <c r="V609" s="766" t="str">
        <f>IFERROR(VLOOKUP($I609,'WM-AR'!$I$7:$AS$3267,24,FALSE),"")</f>
        <v/>
      </c>
      <c r="W609" s="766">
        <f>IFERROR(VLOOKUP($I609,'WM-AR'!$I$7:$AS$3267,25,FALSE),"")</f>
        <v>0</v>
      </c>
      <c r="X609" s="766">
        <f>IFERROR(VLOOKUP($I609,'WM-AR'!$I$7:$AS$3267,26,FALSE),"")</f>
        <v>0</v>
      </c>
      <c r="Y609" s="766">
        <f>IFERROR(VLOOKUP($I609,'WM-AR'!$I$7:$AS$3267,27,FALSE),"")</f>
        <v>0</v>
      </c>
      <c r="Z609" s="766">
        <f>IFERROR(VLOOKUP($I609,'WM-AR'!$I$7:$AS$3267,28,FALSE),"")</f>
        <v>0</v>
      </c>
      <c r="AA609" s="766" t="str">
        <f>IFERROR(VLOOKUP($I609,'WM-AR'!$I$7:$AS$3267,29,FALSE),"")</f>
        <v>Material: (   )</v>
      </c>
      <c r="AB609" s="766">
        <f>IFERROR(VLOOKUP($I609,'WM-AR'!$I$7:$AS$3267,30,FALSE),"")</f>
        <v>0</v>
      </c>
      <c r="AC609" s="766">
        <f>IFERROR(VLOOKUP($I609,'WM-AR'!$I$7:$AS$3267,31,FALSE),"")</f>
        <v>0</v>
      </c>
      <c r="AD609" s="766">
        <f>IFERROR(VLOOKUP($I609,'WM-AR'!$I$7:$AS$3267,32,FALSE),"")</f>
        <v>0</v>
      </c>
      <c r="AE609" s="766">
        <f>IFERROR(VLOOKUP($I609,'WM-AR'!$I$7:$AS$3267,33,FALSE),"")</f>
        <v>0</v>
      </c>
      <c r="AF609" s="767"/>
      <c r="AG609" s="1342" t="s">
        <v>3589</v>
      </c>
      <c r="AH609" s="1342" t="s">
        <v>3589</v>
      </c>
      <c r="AI609" s="1340"/>
      <c r="AJ609" s="1340" t="str">
        <f t="shared" si="125"/>
        <v>M2</v>
      </c>
      <c r="AK609" s="1267"/>
      <c r="AL609" s="88" t="str">
        <f>IF(AND(ISTEXT($E609),ISTEXT($B609)),"산출기준 &gt;&gt;  "&amp;_xlfn.XLOOKUP($E609,산출기준!$D:$D,산출기준!$E:$E,"매칭실패"),"")</f>
        <v/>
      </c>
    </row>
    <row r="610" spans="2:38">
      <c r="B610" s="1111"/>
      <c r="C610" s="1166"/>
      <c r="D610" s="1166"/>
      <c r="E610" s="1166"/>
      <c r="F610" s="1166"/>
      <c r="G610" s="1131" t="s">
        <v>2364</v>
      </c>
      <c r="H610" s="843"/>
      <c r="I610" s="712" t="str">
        <f t="shared" si="123"/>
        <v/>
      </c>
      <c r="J610" s="714"/>
      <c r="K610" s="714" t="str">
        <f>IFERROR(VLOOKUP($I610,'WM-AR'!$I$7:$AS$3267,34,FALSE),"")</f>
        <v/>
      </c>
      <c r="L610" s="714" t="str">
        <f>IFERROR(VLOOKUP($I610,'WM-AR'!$I$7:$AS$3267,4,FALSE),"")</f>
        <v/>
      </c>
      <c r="M610" s="714" t="str">
        <f>IFERROR(VLOOKUP($I610,'WM-AR'!$I$7:$AS$3267,6,FALSE),"")</f>
        <v/>
      </c>
      <c r="N610" s="714" t="str">
        <f>IFERROR(VLOOKUP($I610,'WM-AR'!$I$7:$AS$3267,8,FALSE),"")</f>
        <v/>
      </c>
      <c r="O610" s="714" t="str">
        <f>IFERROR(VLOOKUP($I610,'WM-AR'!$I$7:$AS$3267,10,FALSE),"")</f>
        <v/>
      </c>
      <c r="P610" s="714" t="str">
        <f>IFERROR(VLOOKUP($I610,'WM-AR'!$I$7:$AS$3267,12,FALSE),"")</f>
        <v/>
      </c>
      <c r="Q610" s="714" t="str">
        <f>IFERROR(VLOOKUP($I610,'WM-AR'!$I$7:$AS$3267,14,FALSE),"")</f>
        <v/>
      </c>
      <c r="R610" s="714" t="str">
        <f>IFERROR(VLOOKUP($I610,'WM-AR'!$I$7:$AS$3267,16,FALSE),"")</f>
        <v/>
      </c>
      <c r="S610" s="714" t="str">
        <f>IFERROR(VLOOKUP($I610,'WM-AR'!$I$7:$AS$3267,18,FALSE),"")</f>
        <v/>
      </c>
      <c r="T610" s="714" t="str">
        <f>IFERROR(VLOOKUP($I610,'WM-AR'!$I$7:$AS$3267,20,FALSE),"")</f>
        <v/>
      </c>
      <c r="U610" s="714" t="str">
        <f>IFERROR(VLOOKUP($I610,'WM-AR'!$I$7:$AS$3267,22,FALSE),"")</f>
        <v/>
      </c>
      <c r="V610" s="714" t="str">
        <f>IFERROR(VLOOKUP($I610,'WM-AR'!$I$7:$AS$3267,24,FALSE),"")</f>
        <v/>
      </c>
      <c r="W610" s="714" t="str">
        <f>IFERROR(VLOOKUP($I610,'WM-AR'!$I$7:$AS$3267,25,FALSE),"")</f>
        <v/>
      </c>
      <c r="X610" s="714" t="str">
        <f>IFERROR(VLOOKUP($I610,'WM-AR'!$I$7:$AS$3267,26,FALSE),"")</f>
        <v/>
      </c>
      <c r="Y610" s="714" t="str">
        <f>IFERROR(VLOOKUP($I610,'WM-AR'!$I$7:$AS$3267,27,FALSE),"")</f>
        <v/>
      </c>
      <c r="Z610" s="714" t="str">
        <f>IFERROR(VLOOKUP($I610,'WM-AR'!$I$7:$AS$3267,28,FALSE),"")</f>
        <v/>
      </c>
      <c r="AA610" s="714" t="str">
        <f>IFERROR(VLOOKUP($I610,'WM-AR'!$I$7:$AS$3267,29,FALSE),"")</f>
        <v/>
      </c>
      <c r="AB610" s="714" t="str">
        <f>IFERROR(VLOOKUP($I610,'WM-AR'!$I$7:$AS$3267,30,FALSE),"")</f>
        <v/>
      </c>
      <c r="AC610" s="714" t="str">
        <f>IFERROR(VLOOKUP($I610,'WM-AR'!$I$7:$AS$3267,31,FALSE),"")</f>
        <v/>
      </c>
      <c r="AD610" s="714" t="str">
        <f>IFERROR(VLOOKUP($I610,'WM-AR'!$I$7:$AS$3267,32,FALSE),"")</f>
        <v/>
      </c>
      <c r="AE610" s="714" t="str">
        <f>IFERROR(VLOOKUP($I610,'WM-AR'!$I$7:$AS$3267,33,FALSE),"")</f>
        <v/>
      </c>
      <c r="AF610" s="1190" t="s">
        <v>3559</v>
      </c>
      <c r="AG610" s="1254"/>
      <c r="AH610" s="1254"/>
      <c r="AI610" s="854"/>
      <c r="AJ610" s="854" t="str">
        <f t="shared" si="125"/>
        <v/>
      </c>
      <c r="AK610" s="1114"/>
      <c r="AL610" s="88" t="str">
        <f>IF(AND(ISTEXT($E610),ISTEXT($B610)),"산출기준 &gt;&gt;  "&amp;_xlfn.XLOOKUP($E610,산출기준!$D:$D,산출기준!$E:$E,"매칭실패"),"")</f>
        <v/>
      </c>
    </row>
    <row r="611" spans="2:38">
      <c r="B611" s="1111"/>
      <c r="C611" s="1166"/>
      <c r="D611" s="1166"/>
      <c r="E611" s="1166"/>
      <c r="F611" s="1166"/>
      <c r="G611" s="843"/>
      <c r="H611" s="843"/>
      <c r="I611" s="712" t="str">
        <f t="shared" si="123"/>
        <v/>
      </c>
      <c r="J611" s="714"/>
      <c r="K611" s="714" t="str">
        <f>IFERROR(VLOOKUP($I611,'WM-AR'!$I$7:$AS$3267,34,FALSE),"")</f>
        <v/>
      </c>
      <c r="L611" s="714" t="str">
        <f>IFERROR(VLOOKUP($I611,'WM-AR'!$I$7:$AS$3267,4,FALSE),"")</f>
        <v/>
      </c>
      <c r="M611" s="714" t="str">
        <f>IFERROR(VLOOKUP($I611,'WM-AR'!$I$7:$AS$3267,6,FALSE),"")</f>
        <v/>
      </c>
      <c r="N611" s="714" t="str">
        <f>IFERROR(VLOOKUP($I611,'WM-AR'!$I$7:$AS$3267,8,FALSE),"")</f>
        <v/>
      </c>
      <c r="O611" s="714" t="str">
        <f>IFERROR(VLOOKUP($I611,'WM-AR'!$I$7:$AS$3267,10,FALSE),"")</f>
        <v/>
      </c>
      <c r="P611" s="714" t="str">
        <f>IFERROR(VLOOKUP($I611,'WM-AR'!$I$7:$AS$3267,12,FALSE),"")</f>
        <v/>
      </c>
      <c r="Q611" s="714" t="str">
        <f>IFERROR(VLOOKUP($I611,'WM-AR'!$I$7:$AS$3267,14,FALSE),"")</f>
        <v/>
      </c>
      <c r="R611" s="714" t="str">
        <f>IFERROR(VLOOKUP($I611,'WM-AR'!$I$7:$AS$3267,16,FALSE),"")</f>
        <v/>
      </c>
      <c r="S611" s="714" t="str">
        <f>IFERROR(VLOOKUP($I611,'WM-AR'!$I$7:$AS$3267,18,FALSE),"")</f>
        <v/>
      </c>
      <c r="T611" s="714" t="str">
        <f>IFERROR(VLOOKUP($I611,'WM-AR'!$I$7:$AS$3267,20,FALSE),"")</f>
        <v/>
      </c>
      <c r="U611" s="714" t="str">
        <f>IFERROR(VLOOKUP($I611,'WM-AR'!$I$7:$AS$3267,22,FALSE),"")</f>
        <v/>
      </c>
      <c r="V611" s="714" t="str">
        <f>IFERROR(VLOOKUP($I611,'WM-AR'!$I$7:$AS$3267,24,FALSE),"")</f>
        <v/>
      </c>
      <c r="W611" s="714" t="str">
        <f>IFERROR(VLOOKUP($I611,'WM-AR'!$I$7:$AS$3267,25,FALSE),"")</f>
        <v/>
      </c>
      <c r="X611" s="714" t="str">
        <f>IFERROR(VLOOKUP($I611,'WM-AR'!$I$7:$AS$3267,26,FALSE),"")</f>
        <v/>
      </c>
      <c r="Y611" s="714" t="str">
        <f>IFERROR(VLOOKUP($I611,'WM-AR'!$I$7:$AS$3267,27,FALSE),"")</f>
        <v/>
      </c>
      <c r="Z611" s="714" t="str">
        <f>IFERROR(VLOOKUP($I611,'WM-AR'!$I$7:$AS$3267,28,FALSE),"")</f>
        <v/>
      </c>
      <c r="AA611" s="714" t="str">
        <f>IFERROR(VLOOKUP($I611,'WM-AR'!$I$7:$AS$3267,29,FALSE),"")</f>
        <v/>
      </c>
      <c r="AB611" s="714" t="str">
        <f>IFERROR(VLOOKUP($I611,'WM-AR'!$I$7:$AS$3267,30,FALSE),"")</f>
        <v/>
      </c>
      <c r="AC611" s="714" t="str">
        <f>IFERROR(VLOOKUP($I611,'WM-AR'!$I$7:$AS$3267,31,FALSE),"")</f>
        <v/>
      </c>
      <c r="AD611" s="714" t="str">
        <f>IFERROR(VLOOKUP($I611,'WM-AR'!$I$7:$AS$3267,32,FALSE),"")</f>
        <v/>
      </c>
      <c r="AE611" s="714" t="str">
        <f>IFERROR(VLOOKUP($I611,'WM-AR'!$I$7:$AS$3267,33,FALSE),"")</f>
        <v/>
      </c>
      <c r="AF611" s="938"/>
      <c r="AG611" s="852"/>
      <c r="AH611" s="852"/>
      <c r="AI611" s="854"/>
      <c r="AJ611" s="854" t="str">
        <f t="shared" si="125"/>
        <v/>
      </c>
      <c r="AK611" s="1114"/>
      <c r="AL611" s="88" t="str">
        <f>IF(AND(ISTEXT($E611),ISTEXT($B611)),"산출기준 &gt;&gt;  "&amp;_xlfn.XLOOKUP($E611,산출기준!$D:$D,산출기준!$E:$E,"매칭실패"),"")</f>
        <v/>
      </c>
    </row>
    <row r="612" spans="2:38">
      <c r="B612" s="1116"/>
      <c r="C612" s="1167"/>
      <c r="D612" s="1167"/>
      <c r="E612" s="1167"/>
      <c r="F612" s="1167"/>
      <c r="G612" s="1120"/>
      <c r="H612" s="1120"/>
      <c r="I612" s="1119" t="str">
        <f t="shared" si="123"/>
        <v/>
      </c>
      <c r="J612" s="1121"/>
      <c r="K612" s="1121" t="str">
        <f>IFERROR(VLOOKUP($I612,'WM-AR'!$I$7:$AS$3267,34,FALSE),"")</f>
        <v/>
      </c>
      <c r="L612" s="1121" t="str">
        <f>IFERROR(VLOOKUP($I612,'WM-AR'!$I$7:$AS$3267,4,FALSE),"")</f>
        <v/>
      </c>
      <c r="M612" s="1121" t="str">
        <f>IFERROR(VLOOKUP($I612,'WM-AR'!$I$7:$AS$3267,6,FALSE),"")</f>
        <v/>
      </c>
      <c r="N612" s="1121" t="str">
        <f>IFERROR(VLOOKUP($I612,'WM-AR'!$I$7:$AS$3267,8,FALSE),"")</f>
        <v/>
      </c>
      <c r="O612" s="1121" t="str">
        <f>IFERROR(VLOOKUP($I612,'WM-AR'!$I$7:$AS$3267,10,FALSE),"")</f>
        <v/>
      </c>
      <c r="P612" s="1121" t="str">
        <f>IFERROR(VLOOKUP($I612,'WM-AR'!$I$7:$AS$3267,12,FALSE),"")</f>
        <v/>
      </c>
      <c r="Q612" s="1121" t="str">
        <f>IFERROR(VLOOKUP($I612,'WM-AR'!$I$7:$AS$3267,14,FALSE),"")</f>
        <v/>
      </c>
      <c r="R612" s="1121" t="str">
        <f>IFERROR(VLOOKUP($I612,'WM-AR'!$I$7:$AS$3267,16,FALSE),"")</f>
        <v/>
      </c>
      <c r="S612" s="1121" t="str">
        <f>IFERROR(VLOOKUP($I612,'WM-AR'!$I$7:$AS$3267,18,FALSE),"")</f>
        <v/>
      </c>
      <c r="T612" s="1121" t="str">
        <f>IFERROR(VLOOKUP($I612,'WM-AR'!$I$7:$AS$3267,20,FALSE),"")</f>
        <v/>
      </c>
      <c r="U612" s="1121" t="str">
        <f>IFERROR(VLOOKUP($I612,'WM-AR'!$I$7:$AS$3267,22,FALSE),"")</f>
        <v/>
      </c>
      <c r="V612" s="1121" t="str">
        <f>IFERROR(VLOOKUP($I612,'WM-AR'!$I$7:$AS$3267,24,FALSE),"")</f>
        <v/>
      </c>
      <c r="W612" s="1121" t="str">
        <f>IFERROR(VLOOKUP($I612,'WM-AR'!$I$7:$AS$3267,25,FALSE),"")</f>
        <v/>
      </c>
      <c r="X612" s="1121" t="str">
        <f>IFERROR(VLOOKUP($I612,'WM-AR'!$I$7:$AS$3267,26,FALSE),"")</f>
        <v/>
      </c>
      <c r="Y612" s="1121" t="str">
        <f>IFERROR(VLOOKUP($I612,'WM-AR'!$I$7:$AS$3267,27,FALSE),"")</f>
        <v/>
      </c>
      <c r="Z612" s="1121" t="str">
        <f>IFERROR(VLOOKUP($I612,'WM-AR'!$I$7:$AS$3267,28,FALSE),"")</f>
        <v/>
      </c>
      <c r="AA612" s="1121" t="str">
        <f>IFERROR(VLOOKUP($I612,'WM-AR'!$I$7:$AS$3267,29,FALSE),"")</f>
        <v/>
      </c>
      <c r="AB612" s="1121" t="str">
        <f>IFERROR(VLOOKUP($I612,'WM-AR'!$I$7:$AS$3267,30,FALSE),"")</f>
        <v/>
      </c>
      <c r="AC612" s="1121" t="str">
        <f>IFERROR(VLOOKUP($I612,'WM-AR'!$I$7:$AS$3267,31,FALSE),"")</f>
        <v/>
      </c>
      <c r="AD612" s="1121" t="str">
        <f>IFERROR(VLOOKUP($I612,'WM-AR'!$I$7:$AS$3267,32,FALSE),"")</f>
        <v/>
      </c>
      <c r="AE612" s="1121" t="str">
        <f>IFERROR(VLOOKUP($I612,'WM-AR'!$I$7:$AS$3267,33,FALSE),"")</f>
        <v/>
      </c>
      <c r="AF612" s="1209"/>
      <c r="AG612" s="1123"/>
      <c r="AH612" s="1123"/>
      <c r="AI612" s="1124"/>
      <c r="AJ612" s="1124" t="str">
        <f t="shared" si="125"/>
        <v/>
      </c>
      <c r="AK612" s="1125"/>
      <c r="AL612" s="88" t="str">
        <f>IF(AND(ISTEXT($E612),ISTEXT($B612)),"산출기준 &gt;&gt;  "&amp;_xlfn.XLOOKUP($E612,산출기준!$D:$D,산출기준!$E:$E,"매칭실패"),"")</f>
        <v/>
      </c>
    </row>
    <row r="613" spans="2:38" s="658" customFormat="1" ht="20.100000000000001" customHeight="1">
      <c r="B613" s="802"/>
      <c r="C613" s="662"/>
      <c r="D613" s="662"/>
      <c r="E613" s="662"/>
      <c r="F613" s="1338" t="s">
        <v>1104</v>
      </c>
      <c r="G613" s="662"/>
      <c r="H613" s="662"/>
      <c r="I613" s="652"/>
      <c r="J613" s="664"/>
      <c r="K613" s="664"/>
      <c r="L613" s="664"/>
      <c r="M613" s="664"/>
      <c r="N613" s="664"/>
      <c r="O613" s="664"/>
      <c r="P613" s="664"/>
      <c r="Q613" s="664"/>
      <c r="R613" s="664"/>
      <c r="S613" s="664"/>
      <c r="T613" s="664"/>
      <c r="U613" s="664"/>
      <c r="V613" s="664"/>
      <c r="W613" s="664"/>
      <c r="X613" s="664"/>
      <c r="Y613" s="664"/>
      <c r="Z613" s="664"/>
      <c r="AA613" s="664"/>
      <c r="AB613" s="664"/>
      <c r="AC613" s="664"/>
      <c r="AD613" s="664"/>
      <c r="AE613" s="664"/>
      <c r="AF613" s="660"/>
      <c r="AG613" s="665"/>
      <c r="AH613" s="665"/>
      <c r="AI613" s="666"/>
      <c r="AJ613" s="666"/>
      <c r="AK613" s="662"/>
      <c r="AL613" s="658" t="str">
        <f>IF(AND(ISTEXT($E613),ISTEXT($B613)),"산출기준 &gt;&gt;  "&amp;_xlfn.XLOOKUP($E613,산출기준!$D:$D,산출기준!$E:$E,"매칭실패"),"")</f>
        <v/>
      </c>
    </row>
    <row r="614" spans="2:38" ht="34.9" customHeight="1">
      <c r="B614" s="808" t="str" cm="1">
        <f t="array" aca="1" ref="B614" ca="1">_xlfn.IFNA(INDIRECT("Family_표준_구성도!B"&amp;MATCH(F614,INDIRECT("Family_표준_구성도!"&amp;"C:C"),0)),"")</f>
        <v>6.3.2.1.3</v>
      </c>
      <c r="C614" s="668" t="s">
        <v>1903</v>
      </c>
      <c r="D614" s="809"/>
      <c r="E614" s="668" t="s">
        <v>2006</v>
      </c>
      <c r="F614" s="1079" t="s">
        <v>1106</v>
      </c>
      <c r="G614" s="1079"/>
      <c r="H614" s="1079"/>
      <c r="I614" s="674" t="str">
        <f t="shared" ref="I614:I621" si="126">LEFT(H614,14)</f>
        <v/>
      </c>
      <c r="J614" s="674"/>
      <c r="K614" s="674"/>
      <c r="L614" s="674"/>
      <c r="M614" s="674"/>
      <c r="N614" s="675"/>
      <c r="O614" s="676"/>
      <c r="P614" s="677"/>
      <c r="Q614" s="677"/>
      <c r="R614" s="677"/>
      <c r="S614" s="677"/>
      <c r="T614" s="677"/>
      <c r="U614" s="677"/>
      <c r="V614" s="678"/>
      <c r="W614" s="679"/>
      <c r="X614" s="679"/>
      <c r="Y614" s="679"/>
      <c r="Z614" s="679"/>
      <c r="AA614" s="679"/>
      <c r="AB614" s="679"/>
      <c r="AC614" s="679"/>
      <c r="AD614" s="679"/>
      <c r="AE614" s="679"/>
      <c r="AF614" s="1352"/>
      <c r="AG614" s="682"/>
      <c r="AH614" s="682"/>
      <c r="AI614" s="682"/>
      <c r="AJ614" s="682"/>
      <c r="AK614" s="903"/>
      <c r="AL614" s="88" t="str">
        <f ca="1">IF(AND(ISTEXT($E614),ISTEXT($B614)),"산출기준 &gt;&gt;  "&amp;_xlfn.XLOOKUP($E614,산출기준!$D:$D,산출기준!$E:$E,"매칭실패"),"")</f>
        <v>산출기준 &gt;&gt;  [Steel Beam]</v>
      </c>
    </row>
    <row r="615" spans="2:38" ht="49.9" customHeight="1" outlineLevel="1">
      <c r="B615" s="758"/>
      <c r="C615" s="759"/>
      <c r="D615" s="759"/>
      <c r="E615" s="759"/>
      <c r="F615" s="1080" t="s">
        <v>3488</v>
      </c>
      <c r="G615" s="759" t="str">
        <f t="shared" ref="G615:G618" si="127">IF(IF(N615=0,"",N615)&amp;" | "&amp;IF(O615=0,"",O615)&amp;" | "&amp;IF(Q615=0,"",Q615)&amp;" | "&amp;IF(R615=0,"",R615)=" |  |  | ","",IF(N615=0,"",N615)&amp;" | "&amp;IF(O615=0,"",O615)&amp;" | "&amp;IF(Q615=0,"",Q615)&amp;" | "&amp;IF(R615=0,"",R615))</f>
        <v xml:space="preserve">Light Steel - Standard |  |  | </v>
      </c>
      <c r="H615" s="816" t="s">
        <v>3512</v>
      </c>
      <c r="I615" s="765" t="str">
        <f t="shared" si="126"/>
        <v>S01AA074-00001</v>
      </c>
      <c r="J615" s="766"/>
      <c r="K615" s="766" t="str">
        <f>IFERROR(VLOOKUP($I615,'WM-AR'!$I$7:$AS$3267,34,FALSE),"")</f>
        <v>TON</v>
      </c>
      <c r="L615" s="766" t="str">
        <f>IFERROR(VLOOKUP($I615,'WM-AR'!$I$7:$AS$3267,4,FALSE),"")</f>
        <v>Main Steel Structure Fabrication Work</v>
      </c>
      <c r="M615" s="766" t="str">
        <f>IFERROR(VLOOKUP($I615,'WM-AR'!$I$7:$AS$3267,6,FALSE),"")</f>
        <v>Shelter/Building</v>
      </c>
      <c r="N615" s="766" t="str">
        <f>IFERROR(VLOOKUP($I615,'WM-AR'!$I$7:$AS$3267,8,FALSE),"")</f>
        <v>Light Steel - Standard</v>
      </c>
      <c r="O615" s="766">
        <f>IFERROR(VLOOKUP($I615,'WM-AR'!$I$7:$AS$3267,10,FALSE),"")</f>
        <v>0</v>
      </c>
      <c r="P615" s="766">
        <f>IFERROR(VLOOKUP($I615,'WM-AR'!$I$7:$AS$3267,12,FALSE),"")</f>
        <v>0</v>
      </c>
      <c r="Q615" s="766" t="str">
        <f>IFERROR(VLOOKUP($I615,'WM-AR'!$I$7:$AS$3267,14,FALSE),"")</f>
        <v/>
      </c>
      <c r="R615" s="766" t="str">
        <f>IFERROR(VLOOKUP($I615,'WM-AR'!$I$7:$AS$3267,16,FALSE),"")</f>
        <v/>
      </c>
      <c r="S615" s="766" t="str">
        <f>IFERROR(VLOOKUP($I615,'WM-AR'!$I$7:$AS$3267,18,FALSE),"")</f>
        <v/>
      </c>
      <c r="T615" s="766" t="str">
        <f>IFERROR(VLOOKUP($I615,'WM-AR'!$I$7:$AS$3267,20,FALSE),"")</f>
        <v/>
      </c>
      <c r="U615" s="766" t="str">
        <f>IFERROR(VLOOKUP($I615,'WM-AR'!$I$7:$AS$3267,22,FALSE),"")</f>
        <v/>
      </c>
      <c r="V615" s="766" t="str">
        <f>IFERROR(VLOOKUP($I615,'WM-AR'!$I$7:$AS$3267,24,FALSE),"")</f>
        <v/>
      </c>
      <c r="W615" s="766">
        <f>IFERROR(VLOOKUP($I615,'WM-AR'!$I$7:$AS$3267,25,FALSE),"")</f>
        <v>0</v>
      </c>
      <c r="X615" s="766">
        <f>IFERROR(VLOOKUP($I615,'WM-AR'!$I$7:$AS$3267,26,FALSE),"")</f>
        <v>0</v>
      </c>
      <c r="Y615" s="766">
        <f>IFERROR(VLOOKUP($I615,'WM-AR'!$I$7:$AS$3267,27,FALSE),"")</f>
        <v>0</v>
      </c>
      <c r="Z615" s="766">
        <f>IFERROR(VLOOKUP($I615,'WM-AR'!$I$7:$AS$3267,28,FALSE),"")</f>
        <v>0</v>
      </c>
      <c r="AA615" s="766" t="str">
        <f>IFERROR(VLOOKUP($I615,'WM-AR'!$I$7:$AS$3267,29,FALSE),"")</f>
        <v>Material: (   )</v>
      </c>
      <c r="AB615" s="766">
        <f>IFERROR(VLOOKUP($I615,'WM-AR'!$I$7:$AS$3267,30,FALSE),"")</f>
        <v>0</v>
      </c>
      <c r="AC615" s="766">
        <f>IFERROR(VLOOKUP($I615,'WM-AR'!$I$7:$AS$3267,31,FALSE),"")</f>
        <v>0</v>
      </c>
      <c r="AD615" s="766">
        <f>IFERROR(VLOOKUP($I615,'WM-AR'!$I$7:$AS$3267,32,FALSE),"")</f>
        <v>0</v>
      </c>
      <c r="AE615" s="766" t="str">
        <f>IFERROR(VLOOKUP($I615,'WM-AR'!$I$7:$AS$3267,33,FALSE),"")</f>
        <v>(30)KG/M&gt;Weight</v>
      </c>
      <c r="AF615" s="767"/>
      <c r="AG615" s="1134" t="s">
        <v>3586</v>
      </c>
      <c r="AH615" s="1134" t="s">
        <v>3586</v>
      </c>
      <c r="AI615" s="1340"/>
      <c r="AJ615" s="1340" t="str">
        <f t="shared" ref="AJ615:AJ621" si="128">K615</f>
        <v>TON</v>
      </c>
      <c r="AK615" s="905"/>
      <c r="AL615" s="88" t="str">
        <f>IF(AND(ISTEXT($E615),ISTEXT($B615)),"산출기준 &gt;&gt;  "&amp;_xlfn.XLOOKUP($E615,산출기준!$D:$D,산출기준!$E:$E,"매칭실패"),"")</f>
        <v/>
      </c>
    </row>
    <row r="616" spans="2:38" ht="49.9" customHeight="1" outlineLevel="1">
      <c r="B616" s="772"/>
      <c r="C616" s="773"/>
      <c r="D616" s="773"/>
      <c r="E616" s="773"/>
      <c r="F616" s="1083" t="s">
        <v>3492</v>
      </c>
      <c r="G616" s="759" t="str">
        <f t="shared" si="127"/>
        <v xml:space="preserve">Light Steel |  |  | </v>
      </c>
      <c r="H616" s="816" t="s">
        <v>3532</v>
      </c>
      <c r="I616" s="765" t="str">
        <f t="shared" si="126"/>
        <v>S03AA084-00001</v>
      </c>
      <c r="J616" s="766"/>
      <c r="K616" s="766" t="str">
        <f>IFERROR(VLOOKUP($I616,'WM-AR'!$I$7:$AS$3267,34,FALSE),"")</f>
        <v>TON</v>
      </c>
      <c r="L616" s="766" t="str">
        <f>IFERROR(VLOOKUP($I616,'WM-AR'!$I$7:$AS$3267,4,FALSE),"")</f>
        <v>Main Steel Structure Erection Work</v>
      </c>
      <c r="M616" s="766" t="str">
        <f>IFERROR(VLOOKUP($I616,'WM-AR'!$I$7:$AS$3267,6,FALSE),"")</f>
        <v>Shelter/Building</v>
      </c>
      <c r="N616" s="766" t="str">
        <f>IFERROR(VLOOKUP($I616,'WM-AR'!$I$7:$AS$3267,8,FALSE),"")</f>
        <v>Light Steel</v>
      </c>
      <c r="O616" s="766">
        <f>IFERROR(VLOOKUP($I616,'WM-AR'!$I$7:$AS$3267,10,FALSE),"")</f>
        <v>0</v>
      </c>
      <c r="P616" s="766">
        <f>IFERROR(VLOOKUP($I616,'WM-AR'!$I$7:$AS$3267,12,FALSE),"")</f>
        <v>0</v>
      </c>
      <c r="Q616" s="766" t="str">
        <f>IFERROR(VLOOKUP($I616,'WM-AR'!$I$7:$AS$3267,14,FALSE),"")</f>
        <v/>
      </c>
      <c r="R616" s="766" t="str">
        <f>IFERROR(VLOOKUP($I616,'WM-AR'!$I$7:$AS$3267,16,FALSE),"")</f>
        <v/>
      </c>
      <c r="S616" s="766" t="str">
        <f>IFERROR(VLOOKUP($I616,'WM-AR'!$I$7:$AS$3267,18,FALSE),"")</f>
        <v/>
      </c>
      <c r="T616" s="766" t="str">
        <f>IFERROR(VLOOKUP($I616,'WM-AR'!$I$7:$AS$3267,20,FALSE),"")</f>
        <v/>
      </c>
      <c r="U616" s="766" t="str">
        <f>IFERROR(VLOOKUP($I616,'WM-AR'!$I$7:$AS$3267,22,FALSE),"")</f>
        <v/>
      </c>
      <c r="V616" s="766" t="str">
        <f>IFERROR(VLOOKUP($I616,'WM-AR'!$I$7:$AS$3267,24,FALSE),"")</f>
        <v/>
      </c>
      <c r="W616" s="766">
        <f>IFERROR(VLOOKUP($I616,'WM-AR'!$I$7:$AS$3267,25,FALSE),"")</f>
        <v>0</v>
      </c>
      <c r="X616" s="766">
        <f>IFERROR(VLOOKUP($I616,'WM-AR'!$I$7:$AS$3267,26,FALSE),"")</f>
        <v>0</v>
      </c>
      <c r="Y616" s="766">
        <f>IFERROR(VLOOKUP($I616,'WM-AR'!$I$7:$AS$3267,27,FALSE),"")</f>
        <v>0</v>
      </c>
      <c r="Z616" s="766">
        <f>IFERROR(VLOOKUP($I616,'WM-AR'!$I$7:$AS$3267,28,FALSE),"")</f>
        <v>0</v>
      </c>
      <c r="AA616" s="766" t="str">
        <f>IFERROR(VLOOKUP($I616,'WM-AR'!$I$7:$AS$3267,29,FALSE),"")</f>
        <v>Material: (   )</v>
      </c>
      <c r="AB616" s="766">
        <f>IFERROR(VLOOKUP($I616,'WM-AR'!$I$7:$AS$3267,30,FALSE),"")</f>
        <v>0</v>
      </c>
      <c r="AC616" s="766">
        <f>IFERROR(VLOOKUP($I616,'WM-AR'!$I$7:$AS$3267,31,FALSE),"")</f>
        <v>0</v>
      </c>
      <c r="AD616" s="766">
        <f>IFERROR(VLOOKUP($I616,'WM-AR'!$I$7:$AS$3267,32,FALSE),"")</f>
        <v>0</v>
      </c>
      <c r="AE616" s="766">
        <f>IFERROR(VLOOKUP($I616,'WM-AR'!$I$7:$AS$3267,33,FALSE),"")</f>
        <v>0</v>
      </c>
      <c r="AF616" s="767"/>
      <c r="AG616" s="1314" t="s">
        <v>3587</v>
      </c>
      <c r="AH616" s="1314" t="s">
        <v>3587</v>
      </c>
      <c r="AI616" s="1340"/>
      <c r="AJ616" s="1340" t="str">
        <f t="shared" si="128"/>
        <v>TON</v>
      </c>
      <c r="AK616" s="1267"/>
      <c r="AL616" s="88" t="str">
        <f>IF(AND(ISTEXT($E616),ISTEXT($B616)),"산출기준 &gt;&gt;  "&amp;_xlfn.XLOOKUP($E616,산출기준!$D:$D,산출기준!$E:$E,"매칭실패"),"")</f>
        <v/>
      </c>
    </row>
    <row r="617" spans="2:38" ht="49.9" customHeight="1" outlineLevel="1">
      <c r="B617" s="758"/>
      <c r="C617" s="759"/>
      <c r="D617" s="759"/>
      <c r="E617" s="759"/>
      <c r="F617" s="1315" t="s">
        <v>1976</v>
      </c>
      <c r="G617" s="759" t="str">
        <f>IF(IF(N617=0,"",N617)&amp;" | "&amp;IF(O617=0,"",O617)&amp;" | "&amp;IF(Q617=0,"",Q617)&amp;" | "&amp;IF(R617=0,"",R617)=" |  |  | ","",IF(N617=0,"",N617)&amp;" | "&amp;IF(O617=0,"",O617)&amp;" | "&amp;IF(Q617=0,"",Q617)&amp;" | "&amp;IF(R617=0,"",R617))</f>
        <v xml:space="preserve">Plates - Gusset, Stiffener, ETC |  |  | </v>
      </c>
      <c r="H617" s="1153" t="s">
        <v>3495</v>
      </c>
      <c r="I617" s="765" t="str">
        <f>LEFT(H617,14)</f>
        <v>S01AA009-00001</v>
      </c>
      <c r="J617" s="766"/>
      <c r="K617" s="766" t="s">
        <v>3496</v>
      </c>
      <c r="L617" s="766" t="s">
        <v>3497</v>
      </c>
      <c r="M617" s="766" t="s">
        <v>3498</v>
      </c>
      <c r="N617" s="766" t="s">
        <v>3499</v>
      </c>
      <c r="O617" s="766">
        <v>0</v>
      </c>
      <c r="P617" s="766">
        <v>0</v>
      </c>
      <c r="Q617" s="766">
        <v>0</v>
      </c>
      <c r="R617" s="766">
        <v>0</v>
      </c>
      <c r="S617" s="766">
        <v>0</v>
      </c>
      <c r="T617" s="766">
        <v>0</v>
      </c>
      <c r="U617" s="766">
        <v>0</v>
      </c>
      <c r="V617" s="766">
        <v>0</v>
      </c>
      <c r="W617" s="766">
        <v>0</v>
      </c>
      <c r="X617" s="766">
        <v>0</v>
      </c>
      <c r="Y617" s="766">
        <v>0</v>
      </c>
      <c r="Z617" s="766">
        <v>0</v>
      </c>
      <c r="AA617" s="766" t="s">
        <v>3500</v>
      </c>
      <c r="AB617" s="766">
        <v>0</v>
      </c>
      <c r="AC617" s="766">
        <v>0</v>
      </c>
      <c r="AD617" s="766">
        <v>0</v>
      </c>
      <c r="AE617" s="766">
        <v>0</v>
      </c>
      <c r="AF617" s="817"/>
      <c r="AG617" s="1314" t="s">
        <v>3588</v>
      </c>
      <c r="AH617" s="1314" t="s">
        <v>3588</v>
      </c>
      <c r="AI617" s="769"/>
      <c r="AJ617" s="769" t="str">
        <f>K617</f>
        <v>TON</v>
      </c>
      <c r="AK617" s="1341"/>
      <c r="AL617" s="88" t="s">
        <v>2965</v>
      </c>
    </row>
    <row r="618" spans="2:38" ht="49.9" customHeight="1" outlineLevel="1">
      <c r="B618" s="772"/>
      <c r="C618" s="773"/>
      <c r="D618" s="773"/>
      <c r="E618" s="773"/>
      <c r="F618" s="1083" t="s">
        <v>3502</v>
      </c>
      <c r="G618" s="759" t="str">
        <f t="shared" si="127"/>
        <v xml:space="preserve">for Non-Fireproofed Steel Surface |  |  | </v>
      </c>
      <c r="H618" s="816" t="s">
        <v>3503</v>
      </c>
      <c r="I618" s="765" t="str">
        <f t="shared" si="126"/>
        <v>S41AA051-00001</v>
      </c>
      <c r="J618" s="766"/>
      <c r="K618" s="766" t="str">
        <f>IFERROR(VLOOKUP($I618,'WM-AR'!$I$7:$AS$3267,34,FALSE),"")</f>
        <v>M2</v>
      </c>
      <c r="L618" s="766" t="str">
        <f>IFERROR(VLOOKUP($I618,'WM-AR'!$I$7:$AS$3267,4,FALSE),"")</f>
        <v>Steel Structure Paint Work</v>
      </c>
      <c r="M618" s="766" t="str">
        <f>IFERROR(VLOOKUP($I618,'WM-AR'!$I$7:$AS$3267,6,FALSE),"")</f>
        <v>Shelter/Building</v>
      </c>
      <c r="N618" s="766" t="str">
        <f>IFERROR(VLOOKUP($I618,'WM-AR'!$I$7:$AS$3267,8,FALSE),"")</f>
        <v>for Non-Fireproofed Steel Surface</v>
      </c>
      <c r="O618" s="766">
        <f>IFERROR(VLOOKUP($I618,'WM-AR'!$I$7:$AS$3267,10,FALSE),"")</f>
        <v>0</v>
      </c>
      <c r="P618" s="766">
        <f>IFERROR(VLOOKUP($I618,'WM-AR'!$I$7:$AS$3267,12,FALSE),"")</f>
        <v>0</v>
      </c>
      <c r="Q618" s="766" t="str">
        <f>IFERROR(VLOOKUP($I618,'WM-AR'!$I$7:$AS$3267,14,FALSE),"")</f>
        <v/>
      </c>
      <c r="R618" s="766" t="str">
        <f>IFERROR(VLOOKUP($I618,'WM-AR'!$I$7:$AS$3267,16,FALSE),"")</f>
        <v/>
      </c>
      <c r="S618" s="766" t="str">
        <f>IFERROR(VLOOKUP($I618,'WM-AR'!$I$7:$AS$3267,18,FALSE),"")</f>
        <v/>
      </c>
      <c r="T618" s="766" t="str">
        <f>IFERROR(VLOOKUP($I618,'WM-AR'!$I$7:$AS$3267,20,FALSE),"")</f>
        <v/>
      </c>
      <c r="U618" s="766" t="str">
        <f>IFERROR(VLOOKUP($I618,'WM-AR'!$I$7:$AS$3267,22,FALSE),"")</f>
        <v/>
      </c>
      <c r="V618" s="766" t="str">
        <f>IFERROR(VLOOKUP($I618,'WM-AR'!$I$7:$AS$3267,24,FALSE),"")</f>
        <v/>
      </c>
      <c r="W618" s="766">
        <f>IFERROR(VLOOKUP($I618,'WM-AR'!$I$7:$AS$3267,25,FALSE),"")</f>
        <v>0</v>
      </c>
      <c r="X618" s="766">
        <f>IFERROR(VLOOKUP($I618,'WM-AR'!$I$7:$AS$3267,26,FALSE),"")</f>
        <v>0</v>
      </c>
      <c r="Y618" s="766">
        <f>IFERROR(VLOOKUP($I618,'WM-AR'!$I$7:$AS$3267,27,FALSE),"")</f>
        <v>0</v>
      </c>
      <c r="Z618" s="766">
        <f>IFERROR(VLOOKUP($I618,'WM-AR'!$I$7:$AS$3267,28,FALSE),"")</f>
        <v>0</v>
      </c>
      <c r="AA618" s="766" t="str">
        <f>IFERROR(VLOOKUP($I618,'WM-AR'!$I$7:$AS$3267,29,FALSE),"")</f>
        <v>Material: (   )</v>
      </c>
      <c r="AB618" s="766">
        <f>IFERROR(VLOOKUP($I618,'WM-AR'!$I$7:$AS$3267,30,FALSE),"")</f>
        <v>0</v>
      </c>
      <c r="AC618" s="766">
        <f>IFERROR(VLOOKUP($I618,'WM-AR'!$I$7:$AS$3267,31,FALSE),"")</f>
        <v>0</v>
      </c>
      <c r="AD618" s="766">
        <f>IFERROR(VLOOKUP($I618,'WM-AR'!$I$7:$AS$3267,32,FALSE),"")</f>
        <v>0</v>
      </c>
      <c r="AE618" s="766">
        <f>IFERROR(VLOOKUP($I618,'WM-AR'!$I$7:$AS$3267,33,FALSE),"")</f>
        <v>0</v>
      </c>
      <c r="AF618" s="767"/>
      <c r="AG618" s="1342" t="s">
        <v>3589</v>
      </c>
      <c r="AH618" s="1342" t="s">
        <v>3589</v>
      </c>
      <c r="AI618" s="1340"/>
      <c r="AJ618" s="1340" t="str">
        <f t="shared" si="128"/>
        <v>M2</v>
      </c>
      <c r="AK618" s="1267"/>
      <c r="AL618" s="88" t="str">
        <f>IF(AND(ISTEXT($E618),ISTEXT($B618)),"산출기준 &gt;&gt;  "&amp;_xlfn.XLOOKUP($E618,산출기준!$D:$D,산출기준!$E:$E,"매칭실패"),"")</f>
        <v/>
      </c>
    </row>
    <row r="619" spans="2:38">
      <c r="B619" s="1111"/>
      <c r="C619" s="1166"/>
      <c r="D619" s="1166"/>
      <c r="E619" s="1166"/>
      <c r="F619" s="1166"/>
      <c r="G619" s="1131" t="s">
        <v>2365</v>
      </c>
      <c r="H619" s="843"/>
      <c r="I619" s="712" t="str">
        <f t="shared" si="126"/>
        <v/>
      </c>
      <c r="J619" s="714"/>
      <c r="K619" s="714" t="str">
        <f>IFERROR(VLOOKUP($I619,'WM-AR'!$I$7:$AS$3267,34,FALSE),"")</f>
        <v/>
      </c>
      <c r="L619" s="714" t="str">
        <f>IFERROR(VLOOKUP($I619,'WM-AR'!$I$7:$AS$3267,4,FALSE),"")</f>
        <v/>
      </c>
      <c r="M619" s="714" t="str">
        <f>IFERROR(VLOOKUP($I619,'WM-AR'!$I$7:$AS$3267,6,FALSE),"")</f>
        <v/>
      </c>
      <c r="N619" s="714" t="str">
        <f>IFERROR(VLOOKUP($I619,'WM-AR'!$I$7:$AS$3267,8,FALSE),"")</f>
        <v/>
      </c>
      <c r="O619" s="714" t="str">
        <f>IFERROR(VLOOKUP($I619,'WM-AR'!$I$7:$AS$3267,10,FALSE),"")</f>
        <v/>
      </c>
      <c r="P619" s="714" t="str">
        <f>IFERROR(VLOOKUP($I619,'WM-AR'!$I$7:$AS$3267,12,FALSE),"")</f>
        <v/>
      </c>
      <c r="Q619" s="714" t="str">
        <f>IFERROR(VLOOKUP($I619,'WM-AR'!$I$7:$AS$3267,14,FALSE),"")</f>
        <v/>
      </c>
      <c r="R619" s="714" t="str">
        <f>IFERROR(VLOOKUP($I619,'WM-AR'!$I$7:$AS$3267,16,FALSE),"")</f>
        <v/>
      </c>
      <c r="S619" s="714" t="str">
        <f>IFERROR(VLOOKUP($I619,'WM-AR'!$I$7:$AS$3267,18,FALSE),"")</f>
        <v/>
      </c>
      <c r="T619" s="714" t="str">
        <f>IFERROR(VLOOKUP($I619,'WM-AR'!$I$7:$AS$3267,20,FALSE),"")</f>
        <v/>
      </c>
      <c r="U619" s="714" t="str">
        <f>IFERROR(VLOOKUP($I619,'WM-AR'!$I$7:$AS$3267,22,FALSE),"")</f>
        <v/>
      </c>
      <c r="V619" s="714" t="str">
        <f>IFERROR(VLOOKUP($I619,'WM-AR'!$I$7:$AS$3267,24,FALSE),"")</f>
        <v/>
      </c>
      <c r="W619" s="714" t="str">
        <f>IFERROR(VLOOKUP($I619,'WM-AR'!$I$7:$AS$3267,25,FALSE),"")</f>
        <v/>
      </c>
      <c r="X619" s="714" t="str">
        <f>IFERROR(VLOOKUP($I619,'WM-AR'!$I$7:$AS$3267,26,FALSE),"")</f>
        <v/>
      </c>
      <c r="Y619" s="714" t="str">
        <f>IFERROR(VLOOKUP($I619,'WM-AR'!$I$7:$AS$3267,27,FALSE),"")</f>
        <v/>
      </c>
      <c r="Z619" s="714" t="str">
        <f>IFERROR(VLOOKUP($I619,'WM-AR'!$I$7:$AS$3267,28,FALSE),"")</f>
        <v/>
      </c>
      <c r="AA619" s="714" t="str">
        <f>IFERROR(VLOOKUP($I619,'WM-AR'!$I$7:$AS$3267,29,FALSE),"")</f>
        <v/>
      </c>
      <c r="AB619" s="714" t="str">
        <f>IFERROR(VLOOKUP($I619,'WM-AR'!$I$7:$AS$3267,30,FALSE),"")</f>
        <v/>
      </c>
      <c r="AC619" s="714" t="str">
        <f>IFERROR(VLOOKUP($I619,'WM-AR'!$I$7:$AS$3267,31,FALSE),"")</f>
        <v/>
      </c>
      <c r="AD619" s="714" t="str">
        <f>IFERROR(VLOOKUP($I619,'WM-AR'!$I$7:$AS$3267,32,FALSE),"")</f>
        <v/>
      </c>
      <c r="AE619" s="714" t="str">
        <f>IFERROR(VLOOKUP($I619,'WM-AR'!$I$7:$AS$3267,33,FALSE),"")</f>
        <v/>
      </c>
      <c r="AF619" s="1190" t="s">
        <v>3560</v>
      </c>
      <c r="AG619" s="1254"/>
      <c r="AH619" s="1254"/>
      <c r="AI619" s="854"/>
      <c r="AJ619" s="854" t="str">
        <f t="shared" si="128"/>
        <v/>
      </c>
      <c r="AK619" s="1114"/>
      <c r="AL619" s="88" t="str">
        <f>IF(AND(ISTEXT($E619),ISTEXT($B619)),"산출기준 &gt;&gt;  "&amp;_xlfn.XLOOKUP($E619,산출기준!$D:$D,산출기준!$E:$E,"매칭실패"),"")</f>
        <v/>
      </c>
    </row>
    <row r="620" spans="2:38">
      <c r="B620" s="1111"/>
      <c r="C620" s="1166"/>
      <c r="D620" s="1166"/>
      <c r="E620" s="1166"/>
      <c r="F620" s="1166"/>
      <c r="G620" s="843"/>
      <c r="H620" s="843"/>
      <c r="I620" s="712" t="str">
        <f t="shared" si="126"/>
        <v/>
      </c>
      <c r="J620" s="714"/>
      <c r="K620" s="714" t="str">
        <f>IFERROR(VLOOKUP($I620,'WM-AR'!$I$7:$AS$3267,34,FALSE),"")</f>
        <v/>
      </c>
      <c r="L620" s="714" t="str">
        <f>IFERROR(VLOOKUP($I620,'WM-AR'!$I$7:$AS$3267,4,FALSE),"")</f>
        <v/>
      </c>
      <c r="M620" s="714" t="str">
        <f>IFERROR(VLOOKUP($I620,'WM-AR'!$I$7:$AS$3267,6,FALSE),"")</f>
        <v/>
      </c>
      <c r="N620" s="714" t="str">
        <f>IFERROR(VLOOKUP($I620,'WM-AR'!$I$7:$AS$3267,8,FALSE),"")</f>
        <v/>
      </c>
      <c r="O620" s="714" t="str">
        <f>IFERROR(VLOOKUP($I620,'WM-AR'!$I$7:$AS$3267,10,FALSE),"")</f>
        <v/>
      </c>
      <c r="P620" s="714" t="str">
        <f>IFERROR(VLOOKUP($I620,'WM-AR'!$I$7:$AS$3267,12,FALSE),"")</f>
        <v/>
      </c>
      <c r="Q620" s="714" t="str">
        <f>IFERROR(VLOOKUP($I620,'WM-AR'!$I$7:$AS$3267,14,FALSE),"")</f>
        <v/>
      </c>
      <c r="R620" s="714" t="str">
        <f>IFERROR(VLOOKUP($I620,'WM-AR'!$I$7:$AS$3267,16,FALSE),"")</f>
        <v/>
      </c>
      <c r="S620" s="714" t="str">
        <f>IFERROR(VLOOKUP($I620,'WM-AR'!$I$7:$AS$3267,18,FALSE),"")</f>
        <v/>
      </c>
      <c r="T620" s="714" t="str">
        <f>IFERROR(VLOOKUP($I620,'WM-AR'!$I$7:$AS$3267,20,FALSE),"")</f>
        <v/>
      </c>
      <c r="U620" s="714" t="str">
        <f>IFERROR(VLOOKUP($I620,'WM-AR'!$I$7:$AS$3267,22,FALSE),"")</f>
        <v/>
      </c>
      <c r="V620" s="714" t="str">
        <f>IFERROR(VLOOKUP($I620,'WM-AR'!$I$7:$AS$3267,24,FALSE),"")</f>
        <v/>
      </c>
      <c r="W620" s="714" t="str">
        <f>IFERROR(VLOOKUP($I620,'WM-AR'!$I$7:$AS$3267,25,FALSE),"")</f>
        <v/>
      </c>
      <c r="X620" s="714" t="str">
        <f>IFERROR(VLOOKUP($I620,'WM-AR'!$I$7:$AS$3267,26,FALSE),"")</f>
        <v/>
      </c>
      <c r="Y620" s="714" t="str">
        <f>IFERROR(VLOOKUP($I620,'WM-AR'!$I$7:$AS$3267,27,FALSE),"")</f>
        <v/>
      </c>
      <c r="Z620" s="714" t="str">
        <f>IFERROR(VLOOKUP($I620,'WM-AR'!$I$7:$AS$3267,28,FALSE),"")</f>
        <v/>
      </c>
      <c r="AA620" s="714" t="str">
        <f>IFERROR(VLOOKUP($I620,'WM-AR'!$I$7:$AS$3267,29,FALSE),"")</f>
        <v/>
      </c>
      <c r="AB620" s="714" t="str">
        <f>IFERROR(VLOOKUP($I620,'WM-AR'!$I$7:$AS$3267,30,FALSE),"")</f>
        <v/>
      </c>
      <c r="AC620" s="714" t="str">
        <f>IFERROR(VLOOKUP($I620,'WM-AR'!$I$7:$AS$3267,31,FALSE),"")</f>
        <v/>
      </c>
      <c r="AD620" s="714" t="str">
        <f>IFERROR(VLOOKUP($I620,'WM-AR'!$I$7:$AS$3267,32,FALSE),"")</f>
        <v/>
      </c>
      <c r="AE620" s="714" t="str">
        <f>IFERROR(VLOOKUP($I620,'WM-AR'!$I$7:$AS$3267,33,FALSE),"")</f>
        <v/>
      </c>
      <c r="AF620" s="938"/>
      <c r="AG620" s="852"/>
      <c r="AH620" s="852"/>
      <c r="AI620" s="854"/>
      <c r="AJ620" s="854" t="str">
        <f t="shared" si="128"/>
        <v/>
      </c>
      <c r="AK620" s="1114"/>
      <c r="AL620" s="88" t="str">
        <f>IF(AND(ISTEXT($E620),ISTEXT($B620)),"산출기준 &gt;&gt;  "&amp;_xlfn.XLOOKUP($E620,산출기준!$D:$D,산출기준!$E:$E,"매칭실패"),"")</f>
        <v/>
      </c>
    </row>
    <row r="621" spans="2:38">
      <c r="B621" s="1116"/>
      <c r="C621" s="1167"/>
      <c r="D621" s="1167"/>
      <c r="E621" s="1167"/>
      <c r="F621" s="1167"/>
      <c r="G621" s="1120"/>
      <c r="H621" s="1120"/>
      <c r="I621" s="1119" t="str">
        <f t="shared" si="126"/>
        <v/>
      </c>
      <c r="J621" s="1121"/>
      <c r="K621" s="1121" t="str">
        <f>IFERROR(VLOOKUP($I621,'WM-AR'!$I$7:$AS$3267,34,FALSE),"")</f>
        <v/>
      </c>
      <c r="L621" s="1121" t="str">
        <f>IFERROR(VLOOKUP($I621,'WM-AR'!$I$7:$AS$3267,4,FALSE),"")</f>
        <v/>
      </c>
      <c r="M621" s="1121" t="str">
        <f>IFERROR(VLOOKUP($I621,'WM-AR'!$I$7:$AS$3267,6,FALSE),"")</f>
        <v/>
      </c>
      <c r="N621" s="1121" t="str">
        <f>IFERROR(VLOOKUP($I621,'WM-AR'!$I$7:$AS$3267,8,FALSE),"")</f>
        <v/>
      </c>
      <c r="O621" s="1121" t="str">
        <f>IFERROR(VLOOKUP($I621,'WM-AR'!$I$7:$AS$3267,10,FALSE),"")</f>
        <v/>
      </c>
      <c r="P621" s="1121" t="str">
        <f>IFERROR(VLOOKUP($I621,'WM-AR'!$I$7:$AS$3267,12,FALSE),"")</f>
        <v/>
      </c>
      <c r="Q621" s="1121" t="str">
        <f>IFERROR(VLOOKUP($I621,'WM-AR'!$I$7:$AS$3267,14,FALSE),"")</f>
        <v/>
      </c>
      <c r="R621" s="1121" t="str">
        <f>IFERROR(VLOOKUP($I621,'WM-AR'!$I$7:$AS$3267,16,FALSE),"")</f>
        <v/>
      </c>
      <c r="S621" s="1121" t="str">
        <f>IFERROR(VLOOKUP($I621,'WM-AR'!$I$7:$AS$3267,18,FALSE),"")</f>
        <v/>
      </c>
      <c r="T621" s="1121" t="str">
        <f>IFERROR(VLOOKUP($I621,'WM-AR'!$I$7:$AS$3267,20,FALSE),"")</f>
        <v/>
      </c>
      <c r="U621" s="1121" t="str">
        <f>IFERROR(VLOOKUP($I621,'WM-AR'!$I$7:$AS$3267,22,FALSE),"")</f>
        <v/>
      </c>
      <c r="V621" s="1121" t="str">
        <f>IFERROR(VLOOKUP($I621,'WM-AR'!$I$7:$AS$3267,24,FALSE),"")</f>
        <v/>
      </c>
      <c r="W621" s="1121" t="str">
        <f>IFERROR(VLOOKUP($I621,'WM-AR'!$I$7:$AS$3267,25,FALSE),"")</f>
        <v/>
      </c>
      <c r="X621" s="1121" t="str">
        <f>IFERROR(VLOOKUP($I621,'WM-AR'!$I$7:$AS$3267,26,FALSE),"")</f>
        <v/>
      </c>
      <c r="Y621" s="1121" t="str">
        <f>IFERROR(VLOOKUP($I621,'WM-AR'!$I$7:$AS$3267,27,FALSE),"")</f>
        <v/>
      </c>
      <c r="Z621" s="1121" t="str">
        <f>IFERROR(VLOOKUP($I621,'WM-AR'!$I$7:$AS$3267,28,FALSE),"")</f>
        <v/>
      </c>
      <c r="AA621" s="1121" t="str">
        <f>IFERROR(VLOOKUP($I621,'WM-AR'!$I$7:$AS$3267,29,FALSE),"")</f>
        <v/>
      </c>
      <c r="AB621" s="1121" t="str">
        <f>IFERROR(VLOOKUP($I621,'WM-AR'!$I$7:$AS$3267,30,FALSE),"")</f>
        <v/>
      </c>
      <c r="AC621" s="1121" t="str">
        <f>IFERROR(VLOOKUP($I621,'WM-AR'!$I$7:$AS$3267,31,FALSE),"")</f>
        <v/>
      </c>
      <c r="AD621" s="1121" t="str">
        <f>IFERROR(VLOOKUP($I621,'WM-AR'!$I$7:$AS$3267,32,FALSE),"")</f>
        <v/>
      </c>
      <c r="AE621" s="1121" t="str">
        <f>IFERROR(VLOOKUP($I621,'WM-AR'!$I$7:$AS$3267,33,FALSE),"")</f>
        <v/>
      </c>
      <c r="AF621" s="1209"/>
      <c r="AG621" s="1123"/>
      <c r="AH621" s="1123"/>
      <c r="AI621" s="1124"/>
      <c r="AJ621" s="1124" t="str">
        <f t="shared" si="128"/>
        <v/>
      </c>
      <c r="AK621" s="1125"/>
      <c r="AL621" s="88" t="str">
        <f>IF(AND(ISTEXT($E621),ISTEXT($B621)),"산출기준 &gt;&gt;  "&amp;_xlfn.XLOOKUP($E621,산출기준!$D:$D,산출기준!$E:$E,"매칭실패"),"")</f>
        <v/>
      </c>
    </row>
    <row r="622" spans="2:38" s="658" customFormat="1" ht="20.100000000000001" customHeight="1">
      <c r="B622" s="1072"/>
      <c r="C622" s="639"/>
      <c r="D622" s="639"/>
      <c r="E622" s="639"/>
      <c r="F622" s="639"/>
      <c r="G622" s="639"/>
      <c r="H622" s="639"/>
      <c r="I622" s="641"/>
      <c r="J622" s="642"/>
      <c r="K622" s="642"/>
      <c r="L622" s="642"/>
      <c r="M622" s="642"/>
      <c r="N622" s="642"/>
      <c r="O622" s="642"/>
      <c r="P622" s="642"/>
      <c r="Q622" s="642"/>
      <c r="R622" s="642"/>
      <c r="S622" s="642"/>
      <c r="T622" s="642"/>
      <c r="U622" s="642"/>
      <c r="V622" s="642"/>
      <c r="W622" s="642"/>
      <c r="X622" s="642"/>
      <c r="Y622" s="642"/>
      <c r="Z622" s="642"/>
      <c r="AA622" s="642"/>
      <c r="AB622" s="642"/>
      <c r="AC622" s="642"/>
      <c r="AD622" s="642"/>
      <c r="AE622" s="642"/>
      <c r="AF622" s="637"/>
      <c r="AG622" s="643"/>
      <c r="AH622" s="643"/>
      <c r="AI622" s="644"/>
      <c r="AJ622" s="644"/>
      <c r="AK622" s="639"/>
      <c r="AL622" s="658" t="str">
        <f>IF(AND(ISTEXT($E622),ISTEXT($B622)),"산출기준 &gt;&gt;  "&amp;_xlfn.XLOOKUP($E622,산출기준!$D:$D,산출기준!$E:$E,"매칭실패"),"")</f>
        <v/>
      </c>
    </row>
    <row r="623" spans="2:38" s="658" customFormat="1" ht="20.100000000000001" customHeight="1">
      <c r="B623" s="1261"/>
      <c r="C623" s="1057" t="s">
        <v>3693</v>
      </c>
      <c r="D623" s="648"/>
      <c r="E623" s="648"/>
      <c r="F623" s="1164" t="s">
        <v>3694</v>
      </c>
      <c r="G623" s="1057"/>
      <c r="H623" s="1263"/>
      <c r="I623" s="1263"/>
      <c r="J623" s="805"/>
      <c r="K623" s="805"/>
      <c r="L623" s="806"/>
      <c r="M623" s="806"/>
      <c r="N623" s="806"/>
      <c r="O623" s="806"/>
      <c r="P623" s="806"/>
      <c r="Q623" s="806"/>
      <c r="R623" s="806"/>
      <c r="S623" s="806"/>
      <c r="T623" s="806"/>
      <c r="U623" s="806"/>
      <c r="V623" s="806"/>
      <c r="W623" s="806"/>
      <c r="X623" s="806"/>
      <c r="Y623" s="806"/>
      <c r="Z623" s="806"/>
      <c r="AA623" s="806"/>
      <c r="AB623" s="806"/>
      <c r="AC623" s="806"/>
      <c r="AD623" s="806"/>
      <c r="AE623" s="806"/>
      <c r="AF623" s="1323"/>
      <c r="AL623" s="658" t="str">
        <f>IF(AND(ISTEXT($E623),ISTEXT($B623)),"산출기준 &gt;&gt;  "&amp;_xlfn.XLOOKUP($E623,산출기준!$D:$D,산출기준!$E:$E,"매칭실패"),"")</f>
        <v/>
      </c>
    </row>
    <row r="624" spans="2:38" s="658" customFormat="1" ht="20.100000000000001" customHeight="1">
      <c r="B624" s="802"/>
      <c r="C624" s="662"/>
      <c r="D624" s="662"/>
      <c r="E624" s="662"/>
      <c r="F624" s="1338" t="s">
        <v>1111</v>
      </c>
      <c r="G624" s="662"/>
      <c r="H624" s="662"/>
      <c r="I624" s="652"/>
      <c r="J624" s="664"/>
      <c r="K624" s="664"/>
      <c r="L624" s="664"/>
      <c r="M624" s="664"/>
      <c r="N624" s="664"/>
      <c r="O624" s="664"/>
      <c r="P624" s="664"/>
      <c r="Q624" s="664"/>
      <c r="R624" s="664"/>
      <c r="S624" s="664"/>
      <c r="T624" s="664"/>
      <c r="U624" s="664"/>
      <c r="V624" s="664"/>
      <c r="W624" s="664"/>
      <c r="X624" s="664"/>
      <c r="Y624" s="664"/>
      <c r="Z624" s="664"/>
      <c r="AA624" s="664"/>
      <c r="AB624" s="664"/>
      <c r="AC624" s="664"/>
      <c r="AD624" s="664"/>
      <c r="AE624" s="664"/>
      <c r="AF624" s="660"/>
      <c r="AG624" s="665"/>
      <c r="AH624" s="665"/>
      <c r="AI624" s="666"/>
      <c r="AJ624" s="666"/>
      <c r="AK624" s="662"/>
      <c r="AL624" s="658" t="str">
        <f>IF(AND(ISTEXT($E624),ISTEXT($B624)),"산출기준 &gt;&gt;  "&amp;_xlfn.XLOOKUP($E624,산출기준!$D:$D,산출기준!$E:$E,"매칭실패"),"")</f>
        <v/>
      </c>
    </row>
    <row r="625" spans="2:38" ht="34.9" customHeight="1">
      <c r="B625" s="808" t="str" cm="1">
        <f t="array" aca="1" ref="B625" ca="1">_xlfn.IFNA(INDIRECT("Family_표준_구성도!B"&amp;MATCH(F625,INDIRECT("Family_표준_구성도!"&amp;"C:C"),0)),"")</f>
        <v>6.3.3.1.1</v>
      </c>
      <c r="C625" s="668" t="s">
        <v>1903</v>
      </c>
      <c r="D625" s="809"/>
      <c r="E625" s="668" t="s">
        <v>2006</v>
      </c>
      <c r="F625" s="1079" t="s">
        <v>1113</v>
      </c>
      <c r="G625" s="1079"/>
      <c r="H625" s="1079"/>
      <c r="I625" s="674" t="str">
        <f t="shared" ref="I625:I632" si="129">LEFT(H625,14)</f>
        <v/>
      </c>
      <c r="J625" s="674"/>
      <c r="K625" s="674"/>
      <c r="L625" s="674"/>
      <c r="M625" s="674"/>
      <c r="N625" s="675"/>
      <c r="O625" s="676"/>
      <c r="P625" s="677"/>
      <c r="Q625" s="677"/>
      <c r="R625" s="677"/>
      <c r="S625" s="677"/>
      <c r="T625" s="677"/>
      <c r="U625" s="677"/>
      <c r="V625" s="678"/>
      <c r="W625" s="679"/>
      <c r="X625" s="679"/>
      <c r="Y625" s="679"/>
      <c r="Z625" s="679"/>
      <c r="AA625" s="679"/>
      <c r="AB625" s="679"/>
      <c r="AC625" s="679"/>
      <c r="AD625" s="679"/>
      <c r="AE625" s="679"/>
      <c r="AF625" s="1352"/>
      <c r="AG625" s="682"/>
      <c r="AH625" s="682"/>
      <c r="AI625" s="682"/>
      <c r="AJ625" s="682"/>
      <c r="AK625" s="903"/>
      <c r="AL625" s="88" t="str">
        <f ca="1">IF(AND(ISTEXT($E625),ISTEXT($B625)),"산출기준 &gt;&gt;  "&amp;_xlfn.XLOOKUP($E625,산출기준!$D:$D,산출기준!$E:$E,"매칭실패"),"")</f>
        <v>산출기준 &gt;&gt;  [Steel Beam]</v>
      </c>
    </row>
    <row r="626" spans="2:38" ht="49.9" customHeight="1" outlineLevel="1">
      <c r="B626" s="758"/>
      <c r="C626" s="759"/>
      <c r="D626" s="759"/>
      <c r="E626" s="759"/>
      <c r="F626" s="1080" t="s">
        <v>3488</v>
      </c>
      <c r="G626" s="759" t="str">
        <f t="shared" ref="G626:G629" si="130">IF(IF(N626=0,"",N626)&amp;" | "&amp;IF(O626=0,"",O626)&amp;" | "&amp;IF(Q626=0,"",Q626)&amp;" | "&amp;IF(R626=0,"",R626)=" |  |  | ","",IF(N626=0,"",N626)&amp;" | "&amp;IF(O626=0,"",O626)&amp;" | "&amp;IF(Q626=0,"",Q626)&amp;" | "&amp;IF(R626=0,"",R626))</f>
        <v xml:space="preserve">Heavy Steel - Standard |  |  | </v>
      </c>
      <c r="H626" s="816" t="s">
        <v>3507</v>
      </c>
      <c r="I626" s="765" t="str">
        <f t="shared" si="129"/>
        <v>S01AA072-00001</v>
      </c>
      <c r="J626" s="766"/>
      <c r="K626" s="766" t="str">
        <f>IFERROR(VLOOKUP($I626,'WM-AR'!$I$7:$AS$3267,34,FALSE),"")</f>
        <v>TON</v>
      </c>
      <c r="L626" s="766" t="str">
        <f>IFERROR(VLOOKUP($I626,'WM-AR'!$I$7:$AS$3267,4,FALSE),"")</f>
        <v>Main Steel Structure Fabrication Work</v>
      </c>
      <c r="M626" s="766" t="str">
        <f>IFERROR(VLOOKUP($I626,'WM-AR'!$I$7:$AS$3267,6,FALSE),"")</f>
        <v>Shelter/Building</v>
      </c>
      <c r="N626" s="766" t="str">
        <f>IFERROR(VLOOKUP($I626,'WM-AR'!$I$7:$AS$3267,8,FALSE),"")</f>
        <v>Heavy Steel - Standard</v>
      </c>
      <c r="O626" s="766">
        <f>IFERROR(VLOOKUP($I626,'WM-AR'!$I$7:$AS$3267,10,FALSE),"")</f>
        <v>0</v>
      </c>
      <c r="P626" s="766">
        <f>IFERROR(VLOOKUP($I626,'WM-AR'!$I$7:$AS$3267,12,FALSE),"")</f>
        <v>0</v>
      </c>
      <c r="Q626" s="766" t="str">
        <f>IFERROR(VLOOKUP($I626,'WM-AR'!$I$7:$AS$3267,14,FALSE),"")</f>
        <v/>
      </c>
      <c r="R626" s="766" t="str">
        <f>IFERROR(VLOOKUP($I626,'WM-AR'!$I$7:$AS$3267,16,FALSE),"")</f>
        <v/>
      </c>
      <c r="S626" s="766" t="str">
        <f>IFERROR(VLOOKUP($I626,'WM-AR'!$I$7:$AS$3267,18,FALSE),"")</f>
        <v/>
      </c>
      <c r="T626" s="766" t="str">
        <f>IFERROR(VLOOKUP($I626,'WM-AR'!$I$7:$AS$3267,20,FALSE),"")</f>
        <v/>
      </c>
      <c r="U626" s="766" t="str">
        <f>IFERROR(VLOOKUP($I626,'WM-AR'!$I$7:$AS$3267,22,FALSE),"")</f>
        <v/>
      </c>
      <c r="V626" s="766" t="str">
        <f>IFERROR(VLOOKUP($I626,'WM-AR'!$I$7:$AS$3267,24,FALSE),"")</f>
        <v/>
      </c>
      <c r="W626" s="766">
        <f>IFERROR(VLOOKUP($I626,'WM-AR'!$I$7:$AS$3267,25,FALSE),"")</f>
        <v>0</v>
      </c>
      <c r="X626" s="766">
        <f>IFERROR(VLOOKUP($I626,'WM-AR'!$I$7:$AS$3267,26,FALSE),"")</f>
        <v>0</v>
      </c>
      <c r="Y626" s="766">
        <f>IFERROR(VLOOKUP($I626,'WM-AR'!$I$7:$AS$3267,27,FALSE),"")</f>
        <v>0</v>
      </c>
      <c r="Z626" s="766">
        <f>IFERROR(VLOOKUP($I626,'WM-AR'!$I$7:$AS$3267,28,FALSE),"")</f>
        <v>0</v>
      </c>
      <c r="AA626" s="766" t="str">
        <f>IFERROR(VLOOKUP($I626,'WM-AR'!$I$7:$AS$3267,29,FALSE),"")</f>
        <v>Material: (   )</v>
      </c>
      <c r="AB626" s="766">
        <f>IFERROR(VLOOKUP($I626,'WM-AR'!$I$7:$AS$3267,30,FALSE),"")</f>
        <v>0</v>
      </c>
      <c r="AC626" s="766">
        <f>IFERROR(VLOOKUP($I626,'WM-AR'!$I$7:$AS$3267,31,FALSE),"")</f>
        <v>0</v>
      </c>
      <c r="AD626" s="766">
        <f>IFERROR(VLOOKUP($I626,'WM-AR'!$I$7:$AS$3267,32,FALSE),"")</f>
        <v>0</v>
      </c>
      <c r="AE626" s="766" t="str">
        <f>IFERROR(VLOOKUP($I626,'WM-AR'!$I$7:$AS$3267,33,FALSE),"")</f>
        <v>Weight≥(90)KG/M</v>
      </c>
      <c r="AF626" s="767"/>
      <c r="AG626" s="1134" t="s">
        <v>3586</v>
      </c>
      <c r="AH626" s="1134" t="s">
        <v>3586</v>
      </c>
      <c r="AI626" s="1340"/>
      <c r="AJ626" s="1340" t="str">
        <f t="shared" ref="AJ626:AJ632" si="131">K626</f>
        <v>TON</v>
      </c>
      <c r="AK626" s="905"/>
      <c r="AL626" s="88" t="str">
        <f>IF(AND(ISTEXT($E626),ISTEXT($B626)),"산출기준 &gt;&gt;  "&amp;_xlfn.XLOOKUP($E626,산출기준!$D:$D,산출기준!$E:$E,"매칭실패"),"")</f>
        <v/>
      </c>
    </row>
    <row r="627" spans="2:38" ht="49.9" customHeight="1" outlineLevel="1">
      <c r="B627" s="772"/>
      <c r="C627" s="773"/>
      <c r="D627" s="773"/>
      <c r="E627" s="773"/>
      <c r="F627" s="1083" t="s">
        <v>3492</v>
      </c>
      <c r="G627" s="759" t="str">
        <f t="shared" si="130"/>
        <v xml:space="preserve">Heavy Steel |  |  | </v>
      </c>
      <c r="H627" s="816" t="s">
        <v>3519</v>
      </c>
      <c r="I627" s="765" t="str">
        <f t="shared" si="129"/>
        <v>S03AA082-00001</v>
      </c>
      <c r="J627" s="766"/>
      <c r="K627" s="766" t="str">
        <f>IFERROR(VLOOKUP($I627,'WM-AR'!$I$7:$AS$3267,34,FALSE),"")</f>
        <v>TON</v>
      </c>
      <c r="L627" s="766" t="str">
        <f>IFERROR(VLOOKUP($I627,'WM-AR'!$I$7:$AS$3267,4,FALSE),"")</f>
        <v>Main Steel Structure Erection Work</v>
      </c>
      <c r="M627" s="766" t="str">
        <f>IFERROR(VLOOKUP($I627,'WM-AR'!$I$7:$AS$3267,6,FALSE),"")</f>
        <v>Shelter/Building</v>
      </c>
      <c r="N627" s="766" t="str">
        <f>IFERROR(VLOOKUP($I627,'WM-AR'!$I$7:$AS$3267,8,FALSE),"")</f>
        <v>Heavy Steel</v>
      </c>
      <c r="O627" s="766">
        <f>IFERROR(VLOOKUP($I627,'WM-AR'!$I$7:$AS$3267,10,FALSE),"")</f>
        <v>0</v>
      </c>
      <c r="P627" s="766">
        <f>IFERROR(VLOOKUP($I627,'WM-AR'!$I$7:$AS$3267,12,FALSE),"")</f>
        <v>0</v>
      </c>
      <c r="Q627" s="766" t="str">
        <f>IFERROR(VLOOKUP($I627,'WM-AR'!$I$7:$AS$3267,14,FALSE),"")</f>
        <v/>
      </c>
      <c r="R627" s="766" t="str">
        <f>IFERROR(VLOOKUP($I627,'WM-AR'!$I$7:$AS$3267,16,FALSE),"")</f>
        <v/>
      </c>
      <c r="S627" s="766" t="str">
        <f>IFERROR(VLOOKUP($I627,'WM-AR'!$I$7:$AS$3267,18,FALSE),"")</f>
        <v/>
      </c>
      <c r="T627" s="766" t="str">
        <f>IFERROR(VLOOKUP($I627,'WM-AR'!$I$7:$AS$3267,20,FALSE),"")</f>
        <v/>
      </c>
      <c r="U627" s="766" t="str">
        <f>IFERROR(VLOOKUP($I627,'WM-AR'!$I$7:$AS$3267,22,FALSE),"")</f>
        <v/>
      </c>
      <c r="V627" s="766" t="str">
        <f>IFERROR(VLOOKUP($I627,'WM-AR'!$I$7:$AS$3267,24,FALSE),"")</f>
        <v/>
      </c>
      <c r="W627" s="766">
        <f>IFERROR(VLOOKUP($I627,'WM-AR'!$I$7:$AS$3267,25,FALSE),"")</f>
        <v>0</v>
      </c>
      <c r="X627" s="766">
        <f>IFERROR(VLOOKUP($I627,'WM-AR'!$I$7:$AS$3267,26,FALSE),"")</f>
        <v>0</v>
      </c>
      <c r="Y627" s="766">
        <f>IFERROR(VLOOKUP($I627,'WM-AR'!$I$7:$AS$3267,27,FALSE),"")</f>
        <v>0</v>
      </c>
      <c r="Z627" s="766">
        <f>IFERROR(VLOOKUP($I627,'WM-AR'!$I$7:$AS$3267,28,FALSE),"")</f>
        <v>0</v>
      </c>
      <c r="AA627" s="766" t="str">
        <f>IFERROR(VLOOKUP($I627,'WM-AR'!$I$7:$AS$3267,29,FALSE),"")</f>
        <v>Material: (   )</v>
      </c>
      <c r="AB627" s="766">
        <f>IFERROR(VLOOKUP($I627,'WM-AR'!$I$7:$AS$3267,30,FALSE),"")</f>
        <v>0</v>
      </c>
      <c r="AC627" s="766">
        <f>IFERROR(VLOOKUP($I627,'WM-AR'!$I$7:$AS$3267,31,FALSE),"")</f>
        <v>0</v>
      </c>
      <c r="AD627" s="766">
        <f>IFERROR(VLOOKUP($I627,'WM-AR'!$I$7:$AS$3267,32,FALSE),"")</f>
        <v>0</v>
      </c>
      <c r="AE627" s="766">
        <f>IFERROR(VLOOKUP($I627,'WM-AR'!$I$7:$AS$3267,33,FALSE),"")</f>
        <v>0</v>
      </c>
      <c r="AF627" s="767"/>
      <c r="AG627" s="1314" t="s">
        <v>3587</v>
      </c>
      <c r="AH627" s="1314" t="s">
        <v>3587</v>
      </c>
      <c r="AI627" s="1340"/>
      <c r="AJ627" s="1340" t="str">
        <f t="shared" si="131"/>
        <v>TON</v>
      </c>
      <c r="AK627" s="1267"/>
      <c r="AL627" s="88" t="str">
        <f>IF(AND(ISTEXT($E627),ISTEXT($B627)),"산출기준 &gt;&gt;  "&amp;_xlfn.XLOOKUP($E627,산출기준!$D:$D,산출기준!$E:$E,"매칭실패"),"")</f>
        <v/>
      </c>
    </row>
    <row r="628" spans="2:38" ht="49.9" customHeight="1" outlineLevel="1">
      <c r="B628" s="758"/>
      <c r="C628" s="759"/>
      <c r="D628" s="759"/>
      <c r="E628" s="759"/>
      <c r="F628" s="1315" t="s">
        <v>1976</v>
      </c>
      <c r="G628" s="759" t="str">
        <f>IF(IF(N628=0,"",N628)&amp;" | "&amp;IF(O628=0,"",O628)&amp;" | "&amp;IF(Q628=0,"",Q628)&amp;" | "&amp;IF(R628=0,"",R628)=" |  |  | ","",IF(N628=0,"",N628)&amp;" | "&amp;IF(O628=0,"",O628)&amp;" | "&amp;IF(Q628=0,"",Q628)&amp;" | "&amp;IF(R628=0,"",R628))</f>
        <v xml:space="preserve">Plates - Gusset, Stiffener, ETC |  |  | </v>
      </c>
      <c r="H628" s="1153" t="s">
        <v>3495</v>
      </c>
      <c r="I628" s="765" t="str">
        <f>LEFT(H628,14)</f>
        <v>S01AA009-00001</v>
      </c>
      <c r="J628" s="766"/>
      <c r="K628" s="766" t="s">
        <v>3496</v>
      </c>
      <c r="L628" s="766" t="s">
        <v>3497</v>
      </c>
      <c r="M628" s="766" t="s">
        <v>3498</v>
      </c>
      <c r="N628" s="766" t="s">
        <v>3499</v>
      </c>
      <c r="O628" s="766">
        <v>0</v>
      </c>
      <c r="P628" s="766">
        <v>0</v>
      </c>
      <c r="Q628" s="766">
        <v>0</v>
      </c>
      <c r="R628" s="766">
        <v>0</v>
      </c>
      <c r="S628" s="766">
        <v>0</v>
      </c>
      <c r="T628" s="766">
        <v>0</v>
      </c>
      <c r="U628" s="766">
        <v>0</v>
      </c>
      <c r="V628" s="766">
        <v>0</v>
      </c>
      <c r="W628" s="766">
        <v>0</v>
      </c>
      <c r="X628" s="766">
        <v>0</v>
      </c>
      <c r="Y628" s="766">
        <v>0</v>
      </c>
      <c r="Z628" s="766">
        <v>0</v>
      </c>
      <c r="AA628" s="766" t="s">
        <v>3500</v>
      </c>
      <c r="AB628" s="766">
        <v>0</v>
      </c>
      <c r="AC628" s="766">
        <v>0</v>
      </c>
      <c r="AD628" s="766">
        <v>0</v>
      </c>
      <c r="AE628" s="766">
        <v>0</v>
      </c>
      <c r="AF628" s="817"/>
      <c r="AG628" s="1314" t="s">
        <v>3588</v>
      </c>
      <c r="AH628" s="1314" t="s">
        <v>3588</v>
      </c>
      <c r="AI628" s="769"/>
      <c r="AJ628" s="769" t="str">
        <f>K628</f>
        <v>TON</v>
      </c>
      <c r="AK628" s="1341"/>
      <c r="AL628" s="88" t="s">
        <v>2965</v>
      </c>
    </row>
    <row r="629" spans="2:38" ht="49.9" customHeight="1" outlineLevel="1">
      <c r="B629" s="772"/>
      <c r="C629" s="773"/>
      <c r="D629" s="773"/>
      <c r="E629" s="773"/>
      <c r="F629" s="1083" t="s">
        <v>3502</v>
      </c>
      <c r="G629" s="759" t="str">
        <f t="shared" si="130"/>
        <v xml:space="preserve">for Non-Fireproofed Steel Surface |  |  | </v>
      </c>
      <c r="H629" s="816" t="s">
        <v>3503</v>
      </c>
      <c r="I629" s="765" t="str">
        <f t="shared" si="129"/>
        <v>S41AA051-00001</v>
      </c>
      <c r="J629" s="766"/>
      <c r="K629" s="766" t="str">
        <f>IFERROR(VLOOKUP($I629,'WM-AR'!$I$7:$AS$3267,34,FALSE),"")</f>
        <v>M2</v>
      </c>
      <c r="L629" s="766" t="str">
        <f>IFERROR(VLOOKUP($I629,'WM-AR'!$I$7:$AS$3267,4,FALSE),"")</f>
        <v>Steel Structure Paint Work</v>
      </c>
      <c r="M629" s="766" t="str">
        <f>IFERROR(VLOOKUP($I629,'WM-AR'!$I$7:$AS$3267,6,FALSE),"")</f>
        <v>Shelter/Building</v>
      </c>
      <c r="N629" s="766" t="str">
        <f>IFERROR(VLOOKUP($I629,'WM-AR'!$I$7:$AS$3267,8,FALSE),"")</f>
        <v>for Non-Fireproofed Steel Surface</v>
      </c>
      <c r="O629" s="766">
        <f>IFERROR(VLOOKUP($I629,'WM-AR'!$I$7:$AS$3267,10,FALSE),"")</f>
        <v>0</v>
      </c>
      <c r="P629" s="766">
        <f>IFERROR(VLOOKUP($I629,'WM-AR'!$I$7:$AS$3267,12,FALSE),"")</f>
        <v>0</v>
      </c>
      <c r="Q629" s="766" t="str">
        <f>IFERROR(VLOOKUP($I629,'WM-AR'!$I$7:$AS$3267,14,FALSE),"")</f>
        <v/>
      </c>
      <c r="R629" s="766" t="str">
        <f>IFERROR(VLOOKUP($I629,'WM-AR'!$I$7:$AS$3267,16,FALSE),"")</f>
        <v/>
      </c>
      <c r="S629" s="766" t="str">
        <f>IFERROR(VLOOKUP($I629,'WM-AR'!$I$7:$AS$3267,18,FALSE),"")</f>
        <v/>
      </c>
      <c r="T629" s="766" t="str">
        <f>IFERROR(VLOOKUP($I629,'WM-AR'!$I$7:$AS$3267,20,FALSE),"")</f>
        <v/>
      </c>
      <c r="U629" s="766" t="str">
        <f>IFERROR(VLOOKUP($I629,'WM-AR'!$I$7:$AS$3267,22,FALSE),"")</f>
        <v/>
      </c>
      <c r="V629" s="766" t="str">
        <f>IFERROR(VLOOKUP($I629,'WM-AR'!$I$7:$AS$3267,24,FALSE),"")</f>
        <v/>
      </c>
      <c r="W629" s="766">
        <f>IFERROR(VLOOKUP($I629,'WM-AR'!$I$7:$AS$3267,25,FALSE),"")</f>
        <v>0</v>
      </c>
      <c r="X629" s="766">
        <f>IFERROR(VLOOKUP($I629,'WM-AR'!$I$7:$AS$3267,26,FALSE),"")</f>
        <v>0</v>
      </c>
      <c r="Y629" s="766">
        <f>IFERROR(VLOOKUP($I629,'WM-AR'!$I$7:$AS$3267,27,FALSE),"")</f>
        <v>0</v>
      </c>
      <c r="Z629" s="766">
        <f>IFERROR(VLOOKUP($I629,'WM-AR'!$I$7:$AS$3267,28,FALSE),"")</f>
        <v>0</v>
      </c>
      <c r="AA629" s="766" t="str">
        <f>IFERROR(VLOOKUP($I629,'WM-AR'!$I$7:$AS$3267,29,FALSE),"")</f>
        <v>Material: (   )</v>
      </c>
      <c r="AB629" s="766">
        <f>IFERROR(VLOOKUP($I629,'WM-AR'!$I$7:$AS$3267,30,FALSE),"")</f>
        <v>0</v>
      </c>
      <c r="AC629" s="766">
        <f>IFERROR(VLOOKUP($I629,'WM-AR'!$I$7:$AS$3267,31,FALSE),"")</f>
        <v>0</v>
      </c>
      <c r="AD629" s="766">
        <f>IFERROR(VLOOKUP($I629,'WM-AR'!$I$7:$AS$3267,32,FALSE),"")</f>
        <v>0</v>
      </c>
      <c r="AE629" s="766">
        <f>IFERROR(VLOOKUP($I629,'WM-AR'!$I$7:$AS$3267,33,FALSE),"")</f>
        <v>0</v>
      </c>
      <c r="AF629" s="767"/>
      <c r="AG629" s="1342" t="s">
        <v>3589</v>
      </c>
      <c r="AH629" s="1342" t="s">
        <v>3589</v>
      </c>
      <c r="AI629" s="1340"/>
      <c r="AJ629" s="1340" t="str">
        <f t="shared" si="131"/>
        <v>M2</v>
      </c>
      <c r="AK629" s="1267"/>
      <c r="AL629" s="88" t="str">
        <f>IF(AND(ISTEXT($E629),ISTEXT($B629)),"산출기준 &gt;&gt;  "&amp;_xlfn.XLOOKUP($E629,산출기준!$D:$D,산출기준!$E:$E,"매칭실패"),"")</f>
        <v/>
      </c>
    </row>
    <row r="630" spans="2:38">
      <c r="B630" s="1111"/>
      <c r="C630" s="1166"/>
      <c r="D630" s="1166"/>
      <c r="E630" s="1166"/>
      <c r="F630" s="1166"/>
      <c r="G630" s="1131" t="s">
        <v>2366</v>
      </c>
      <c r="H630" s="843"/>
      <c r="I630" s="712" t="str">
        <f t="shared" si="129"/>
        <v/>
      </c>
      <c r="J630" s="714"/>
      <c r="K630" s="714" t="str">
        <f>IFERROR(VLOOKUP($I630,'WM-AR'!$I$7:$AS$3267,34,FALSE),"")</f>
        <v/>
      </c>
      <c r="L630" s="714" t="str">
        <f>IFERROR(VLOOKUP($I630,'WM-AR'!$I$7:$AS$3267,4,FALSE),"")</f>
        <v/>
      </c>
      <c r="M630" s="714" t="str">
        <f>IFERROR(VLOOKUP($I630,'WM-AR'!$I$7:$AS$3267,6,FALSE),"")</f>
        <v/>
      </c>
      <c r="N630" s="714" t="str">
        <f>IFERROR(VLOOKUP($I630,'WM-AR'!$I$7:$AS$3267,8,FALSE),"")</f>
        <v/>
      </c>
      <c r="O630" s="714" t="str">
        <f>IFERROR(VLOOKUP($I630,'WM-AR'!$I$7:$AS$3267,10,FALSE),"")</f>
        <v/>
      </c>
      <c r="P630" s="714" t="str">
        <f>IFERROR(VLOOKUP($I630,'WM-AR'!$I$7:$AS$3267,12,FALSE),"")</f>
        <v/>
      </c>
      <c r="Q630" s="714" t="str">
        <f>IFERROR(VLOOKUP($I630,'WM-AR'!$I$7:$AS$3267,14,FALSE),"")</f>
        <v/>
      </c>
      <c r="R630" s="714" t="str">
        <f>IFERROR(VLOOKUP($I630,'WM-AR'!$I$7:$AS$3267,16,FALSE),"")</f>
        <v/>
      </c>
      <c r="S630" s="714" t="str">
        <f>IFERROR(VLOOKUP($I630,'WM-AR'!$I$7:$AS$3267,18,FALSE),"")</f>
        <v/>
      </c>
      <c r="T630" s="714" t="str">
        <f>IFERROR(VLOOKUP($I630,'WM-AR'!$I$7:$AS$3267,20,FALSE),"")</f>
        <v/>
      </c>
      <c r="U630" s="714" t="str">
        <f>IFERROR(VLOOKUP($I630,'WM-AR'!$I$7:$AS$3267,22,FALSE),"")</f>
        <v/>
      </c>
      <c r="V630" s="714" t="str">
        <f>IFERROR(VLOOKUP($I630,'WM-AR'!$I$7:$AS$3267,24,FALSE),"")</f>
        <v/>
      </c>
      <c r="W630" s="714" t="str">
        <f>IFERROR(VLOOKUP($I630,'WM-AR'!$I$7:$AS$3267,25,FALSE),"")</f>
        <v/>
      </c>
      <c r="X630" s="714" t="str">
        <f>IFERROR(VLOOKUP($I630,'WM-AR'!$I$7:$AS$3267,26,FALSE),"")</f>
        <v/>
      </c>
      <c r="Y630" s="714" t="str">
        <f>IFERROR(VLOOKUP($I630,'WM-AR'!$I$7:$AS$3267,27,FALSE),"")</f>
        <v/>
      </c>
      <c r="Z630" s="714" t="str">
        <f>IFERROR(VLOOKUP($I630,'WM-AR'!$I$7:$AS$3267,28,FALSE),"")</f>
        <v/>
      </c>
      <c r="AA630" s="714" t="str">
        <f>IFERROR(VLOOKUP($I630,'WM-AR'!$I$7:$AS$3267,29,FALSE),"")</f>
        <v/>
      </c>
      <c r="AB630" s="714" t="str">
        <f>IFERROR(VLOOKUP($I630,'WM-AR'!$I$7:$AS$3267,30,FALSE),"")</f>
        <v/>
      </c>
      <c r="AC630" s="714" t="str">
        <f>IFERROR(VLOOKUP($I630,'WM-AR'!$I$7:$AS$3267,31,FALSE),"")</f>
        <v/>
      </c>
      <c r="AD630" s="714" t="str">
        <f>IFERROR(VLOOKUP($I630,'WM-AR'!$I$7:$AS$3267,32,FALSE),"")</f>
        <v/>
      </c>
      <c r="AE630" s="714" t="str">
        <f>IFERROR(VLOOKUP($I630,'WM-AR'!$I$7:$AS$3267,33,FALSE),"")</f>
        <v/>
      </c>
      <c r="AF630" s="1190" t="s">
        <v>3695</v>
      </c>
      <c r="AG630" s="1254"/>
      <c r="AH630" s="1254"/>
      <c r="AI630" s="854"/>
      <c r="AJ630" s="854" t="str">
        <f t="shared" si="131"/>
        <v/>
      </c>
      <c r="AK630" s="1114"/>
      <c r="AL630" s="88" t="str">
        <f>IF(AND(ISTEXT($E630),ISTEXT($B630)),"산출기준 &gt;&gt;  "&amp;_xlfn.XLOOKUP($E630,산출기준!$D:$D,산출기준!$E:$E,"매칭실패"),"")</f>
        <v/>
      </c>
    </row>
    <row r="631" spans="2:38">
      <c r="B631" s="1111"/>
      <c r="C631" s="1166"/>
      <c r="D631" s="1166"/>
      <c r="E631" s="1166"/>
      <c r="F631" s="1166"/>
      <c r="G631" s="843"/>
      <c r="H631" s="843"/>
      <c r="I631" s="712" t="str">
        <f t="shared" si="129"/>
        <v/>
      </c>
      <c r="J631" s="714"/>
      <c r="K631" s="714" t="str">
        <f>IFERROR(VLOOKUP($I631,'WM-AR'!$I$7:$AS$3267,34,FALSE),"")</f>
        <v/>
      </c>
      <c r="L631" s="714" t="str">
        <f>IFERROR(VLOOKUP($I631,'WM-AR'!$I$7:$AS$3267,4,FALSE),"")</f>
        <v/>
      </c>
      <c r="M631" s="714" t="str">
        <f>IFERROR(VLOOKUP($I631,'WM-AR'!$I$7:$AS$3267,6,FALSE),"")</f>
        <v/>
      </c>
      <c r="N631" s="714" t="str">
        <f>IFERROR(VLOOKUP($I631,'WM-AR'!$I$7:$AS$3267,8,FALSE),"")</f>
        <v/>
      </c>
      <c r="O631" s="714" t="str">
        <f>IFERROR(VLOOKUP($I631,'WM-AR'!$I$7:$AS$3267,10,FALSE),"")</f>
        <v/>
      </c>
      <c r="P631" s="714" t="str">
        <f>IFERROR(VLOOKUP($I631,'WM-AR'!$I$7:$AS$3267,12,FALSE),"")</f>
        <v/>
      </c>
      <c r="Q631" s="714" t="str">
        <f>IFERROR(VLOOKUP($I631,'WM-AR'!$I$7:$AS$3267,14,FALSE),"")</f>
        <v/>
      </c>
      <c r="R631" s="714" t="str">
        <f>IFERROR(VLOOKUP($I631,'WM-AR'!$I$7:$AS$3267,16,FALSE),"")</f>
        <v/>
      </c>
      <c r="S631" s="714" t="str">
        <f>IFERROR(VLOOKUP($I631,'WM-AR'!$I$7:$AS$3267,18,FALSE),"")</f>
        <v/>
      </c>
      <c r="T631" s="714" t="str">
        <f>IFERROR(VLOOKUP($I631,'WM-AR'!$I$7:$AS$3267,20,FALSE),"")</f>
        <v/>
      </c>
      <c r="U631" s="714" t="str">
        <f>IFERROR(VLOOKUP($I631,'WM-AR'!$I$7:$AS$3267,22,FALSE),"")</f>
        <v/>
      </c>
      <c r="V631" s="714" t="str">
        <f>IFERROR(VLOOKUP($I631,'WM-AR'!$I$7:$AS$3267,24,FALSE),"")</f>
        <v/>
      </c>
      <c r="W631" s="714" t="str">
        <f>IFERROR(VLOOKUP($I631,'WM-AR'!$I$7:$AS$3267,25,FALSE),"")</f>
        <v/>
      </c>
      <c r="X631" s="714" t="str">
        <f>IFERROR(VLOOKUP($I631,'WM-AR'!$I$7:$AS$3267,26,FALSE),"")</f>
        <v/>
      </c>
      <c r="Y631" s="714" t="str">
        <f>IFERROR(VLOOKUP($I631,'WM-AR'!$I$7:$AS$3267,27,FALSE),"")</f>
        <v/>
      </c>
      <c r="Z631" s="714" t="str">
        <f>IFERROR(VLOOKUP($I631,'WM-AR'!$I$7:$AS$3267,28,FALSE),"")</f>
        <v/>
      </c>
      <c r="AA631" s="714" t="str">
        <f>IFERROR(VLOOKUP($I631,'WM-AR'!$I$7:$AS$3267,29,FALSE),"")</f>
        <v/>
      </c>
      <c r="AB631" s="714" t="str">
        <f>IFERROR(VLOOKUP($I631,'WM-AR'!$I$7:$AS$3267,30,FALSE),"")</f>
        <v/>
      </c>
      <c r="AC631" s="714" t="str">
        <f>IFERROR(VLOOKUP($I631,'WM-AR'!$I$7:$AS$3267,31,FALSE),"")</f>
        <v/>
      </c>
      <c r="AD631" s="714" t="str">
        <f>IFERROR(VLOOKUP($I631,'WM-AR'!$I$7:$AS$3267,32,FALSE),"")</f>
        <v/>
      </c>
      <c r="AE631" s="714" t="str">
        <f>IFERROR(VLOOKUP($I631,'WM-AR'!$I$7:$AS$3267,33,FALSE),"")</f>
        <v/>
      </c>
      <c r="AF631" s="938"/>
      <c r="AG631" s="852"/>
      <c r="AH631" s="852"/>
      <c r="AI631" s="854"/>
      <c r="AJ631" s="854" t="str">
        <f t="shared" si="131"/>
        <v/>
      </c>
      <c r="AK631" s="1114"/>
      <c r="AL631" s="88" t="str">
        <f>IF(AND(ISTEXT($E631),ISTEXT($B631)),"산출기준 &gt;&gt;  "&amp;_xlfn.XLOOKUP($E631,산출기준!$D:$D,산출기준!$E:$E,"매칭실패"),"")</f>
        <v/>
      </c>
    </row>
    <row r="632" spans="2:38">
      <c r="B632" s="1116"/>
      <c r="C632" s="1167"/>
      <c r="D632" s="1167"/>
      <c r="E632" s="1167"/>
      <c r="F632" s="1167"/>
      <c r="G632" s="1120"/>
      <c r="H632" s="1120"/>
      <c r="I632" s="1119" t="str">
        <f t="shared" si="129"/>
        <v/>
      </c>
      <c r="J632" s="1121"/>
      <c r="K632" s="1121" t="str">
        <f>IFERROR(VLOOKUP($I632,'WM-AR'!$I$7:$AS$3267,34,FALSE),"")</f>
        <v/>
      </c>
      <c r="L632" s="1121" t="str">
        <f>IFERROR(VLOOKUP($I632,'WM-AR'!$I$7:$AS$3267,4,FALSE),"")</f>
        <v/>
      </c>
      <c r="M632" s="1121" t="str">
        <f>IFERROR(VLOOKUP($I632,'WM-AR'!$I$7:$AS$3267,6,FALSE),"")</f>
        <v/>
      </c>
      <c r="N632" s="1121" t="str">
        <f>IFERROR(VLOOKUP($I632,'WM-AR'!$I$7:$AS$3267,8,FALSE),"")</f>
        <v/>
      </c>
      <c r="O632" s="1121" t="str">
        <f>IFERROR(VLOOKUP($I632,'WM-AR'!$I$7:$AS$3267,10,FALSE),"")</f>
        <v/>
      </c>
      <c r="P632" s="1121" t="str">
        <f>IFERROR(VLOOKUP($I632,'WM-AR'!$I$7:$AS$3267,12,FALSE),"")</f>
        <v/>
      </c>
      <c r="Q632" s="1121" t="str">
        <f>IFERROR(VLOOKUP($I632,'WM-AR'!$I$7:$AS$3267,14,FALSE),"")</f>
        <v/>
      </c>
      <c r="R632" s="1121" t="str">
        <f>IFERROR(VLOOKUP($I632,'WM-AR'!$I$7:$AS$3267,16,FALSE),"")</f>
        <v/>
      </c>
      <c r="S632" s="1121" t="str">
        <f>IFERROR(VLOOKUP($I632,'WM-AR'!$I$7:$AS$3267,18,FALSE),"")</f>
        <v/>
      </c>
      <c r="T632" s="1121" t="str">
        <f>IFERROR(VLOOKUP($I632,'WM-AR'!$I$7:$AS$3267,20,FALSE),"")</f>
        <v/>
      </c>
      <c r="U632" s="1121" t="str">
        <f>IFERROR(VLOOKUP($I632,'WM-AR'!$I$7:$AS$3267,22,FALSE),"")</f>
        <v/>
      </c>
      <c r="V632" s="1121" t="str">
        <f>IFERROR(VLOOKUP($I632,'WM-AR'!$I$7:$AS$3267,24,FALSE),"")</f>
        <v/>
      </c>
      <c r="W632" s="1121" t="str">
        <f>IFERROR(VLOOKUP($I632,'WM-AR'!$I$7:$AS$3267,25,FALSE),"")</f>
        <v/>
      </c>
      <c r="X632" s="1121" t="str">
        <f>IFERROR(VLOOKUP($I632,'WM-AR'!$I$7:$AS$3267,26,FALSE),"")</f>
        <v/>
      </c>
      <c r="Y632" s="1121" t="str">
        <f>IFERROR(VLOOKUP($I632,'WM-AR'!$I$7:$AS$3267,27,FALSE),"")</f>
        <v/>
      </c>
      <c r="Z632" s="1121" t="str">
        <f>IFERROR(VLOOKUP($I632,'WM-AR'!$I$7:$AS$3267,28,FALSE),"")</f>
        <v/>
      </c>
      <c r="AA632" s="1121" t="str">
        <f>IFERROR(VLOOKUP($I632,'WM-AR'!$I$7:$AS$3267,29,FALSE),"")</f>
        <v/>
      </c>
      <c r="AB632" s="1121" t="str">
        <f>IFERROR(VLOOKUP($I632,'WM-AR'!$I$7:$AS$3267,30,FALSE),"")</f>
        <v/>
      </c>
      <c r="AC632" s="1121" t="str">
        <f>IFERROR(VLOOKUP($I632,'WM-AR'!$I$7:$AS$3267,31,FALSE),"")</f>
        <v/>
      </c>
      <c r="AD632" s="1121" t="str">
        <f>IFERROR(VLOOKUP($I632,'WM-AR'!$I$7:$AS$3267,32,FALSE),"")</f>
        <v/>
      </c>
      <c r="AE632" s="1121" t="str">
        <f>IFERROR(VLOOKUP($I632,'WM-AR'!$I$7:$AS$3267,33,FALSE),"")</f>
        <v/>
      </c>
      <c r="AF632" s="1209"/>
      <c r="AG632" s="1123"/>
      <c r="AH632" s="1123"/>
      <c r="AI632" s="1124"/>
      <c r="AJ632" s="1124" t="str">
        <f t="shared" si="131"/>
        <v/>
      </c>
      <c r="AK632" s="1125"/>
      <c r="AL632" s="88" t="str">
        <f>IF(AND(ISTEXT($E632),ISTEXT($B632)),"산출기준 &gt;&gt;  "&amp;_xlfn.XLOOKUP($E632,산출기준!$D:$D,산출기준!$E:$E,"매칭실패"),"")</f>
        <v/>
      </c>
    </row>
    <row r="633" spans="2:38" s="658" customFormat="1" ht="20.100000000000001" customHeight="1">
      <c r="B633" s="802"/>
      <c r="C633" s="662"/>
      <c r="D633" s="662"/>
      <c r="E633" s="662"/>
      <c r="F633" s="1338" t="s">
        <v>1114</v>
      </c>
      <c r="G633" s="662"/>
      <c r="H633" s="662"/>
      <c r="I633" s="652"/>
      <c r="J633" s="664"/>
      <c r="K633" s="664"/>
      <c r="L633" s="664"/>
      <c r="M633" s="664"/>
      <c r="N633" s="664"/>
      <c r="O633" s="664"/>
      <c r="P633" s="664"/>
      <c r="Q633" s="664"/>
      <c r="R633" s="664"/>
      <c r="S633" s="664"/>
      <c r="T633" s="664"/>
      <c r="U633" s="664"/>
      <c r="V633" s="664"/>
      <c r="W633" s="664"/>
      <c r="X633" s="664"/>
      <c r="Y633" s="664"/>
      <c r="Z633" s="664"/>
      <c r="AA633" s="664"/>
      <c r="AB633" s="664"/>
      <c r="AC633" s="664"/>
      <c r="AD633" s="664"/>
      <c r="AE633" s="664"/>
      <c r="AF633" s="660"/>
      <c r="AG633" s="665"/>
      <c r="AH633" s="665"/>
      <c r="AI633" s="666"/>
      <c r="AJ633" s="666"/>
      <c r="AK633" s="662"/>
      <c r="AL633" s="658" t="str">
        <f>IF(AND(ISTEXT($E633),ISTEXT($B633)),"산출기준 &gt;&gt;  "&amp;_xlfn.XLOOKUP($E633,산출기준!$D:$D,산출기준!$E:$E,"매칭실패"),"")</f>
        <v/>
      </c>
    </row>
    <row r="634" spans="2:38" ht="34.9" customHeight="1">
      <c r="B634" s="808" t="str" cm="1">
        <f t="array" aca="1" ref="B634" ca="1">_xlfn.IFNA(INDIRECT("Family_표준_구성도!B"&amp;MATCH(F634,INDIRECT("Family_표준_구성도!"&amp;"C:C"),0)),"")</f>
        <v>6.3.3.1.2</v>
      </c>
      <c r="C634" s="668" t="s">
        <v>1903</v>
      </c>
      <c r="D634" s="809"/>
      <c r="E634" s="668" t="s">
        <v>2006</v>
      </c>
      <c r="F634" s="1079" t="s">
        <v>1116</v>
      </c>
      <c r="G634" s="1079"/>
      <c r="H634" s="1079"/>
      <c r="I634" s="674" t="str">
        <f t="shared" ref="I634:I641" si="132">LEFT(H634,14)</f>
        <v/>
      </c>
      <c r="J634" s="674"/>
      <c r="K634" s="674"/>
      <c r="L634" s="674"/>
      <c r="M634" s="674"/>
      <c r="N634" s="675"/>
      <c r="O634" s="676"/>
      <c r="P634" s="677"/>
      <c r="Q634" s="677"/>
      <c r="R634" s="677"/>
      <c r="S634" s="677"/>
      <c r="T634" s="677"/>
      <c r="U634" s="677"/>
      <c r="V634" s="678"/>
      <c r="W634" s="679"/>
      <c r="X634" s="679"/>
      <c r="Y634" s="679"/>
      <c r="Z634" s="679"/>
      <c r="AA634" s="679"/>
      <c r="AB634" s="679"/>
      <c r="AC634" s="679"/>
      <c r="AD634" s="679"/>
      <c r="AE634" s="679"/>
      <c r="AF634" s="1352"/>
      <c r="AG634" s="682"/>
      <c r="AH634" s="682"/>
      <c r="AI634" s="682"/>
      <c r="AJ634" s="682"/>
      <c r="AK634" s="903"/>
      <c r="AL634" s="88" t="str">
        <f ca="1">IF(AND(ISTEXT($E634),ISTEXT($B634)),"산출기준 &gt;&gt;  "&amp;_xlfn.XLOOKUP($E634,산출기준!$D:$D,산출기준!$E:$E,"매칭실패"),"")</f>
        <v>산출기준 &gt;&gt;  [Steel Beam]</v>
      </c>
    </row>
    <row r="635" spans="2:38" ht="49.9" customHeight="1" outlineLevel="1">
      <c r="B635" s="758"/>
      <c r="C635" s="759"/>
      <c r="D635" s="759"/>
      <c r="E635" s="759"/>
      <c r="F635" s="1080" t="s">
        <v>3488</v>
      </c>
      <c r="G635" s="759" t="str">
        <f t="shared" ref="G635:G638" si="133">IF(IF(N635=0,"",N635)&amp;" | "&amp;IF(O635=0,"",O635)&amp;" | "&amp;IF(Q635=0,"",Q635)&amp;" | "&amp;IF(R635=0,"",R635)=" |  |  | ","",IF(N635=0,"",N635)&amp;" | "&amp;IF(O635=0,"",O635)&amp;" | "&amp;IF(Q635=0,"",Q635)&amp;" | "&amp;IF(R635=0,"",R635))</f>
        <v xml:space="preserve">Medium Steel - Standard |  |  | </v>
      </c>
      <c r="H635" s="816" t="s">
        <v>3510</v>
      </c>
      <c r="I635" s="765" t="str">
        <f t="shared" si="132"/>
        <v>S01AA073-00001</v>
      </c>
      <c r="J635" s="766"/>
      <c r="K635" s="766" t="str">
        <f>IFERROR(VLOOKUP($I635,'WM-AR'!$I$7:$AS$3267,34,FALSE),"")</f>
        <v>TON</v>
      </c>
      <c r="L635" s="766" t="str">
        <f>IFERROR(VLOOKUP($I635,'WM-AR'!$I$7:$AS$3267,4,FALSE),"")</f>
        <v>Main Steel Structure Fabrication Work</v>
      </c>
      <c r="M635" s="766" t="str">
        <f>IFERROR(VLOOKUP($I635,'WM-AR'!$I$7:$AS$3267,6,FALSE),"")</f>
        <v>Shelter/Building</v>
      </c>
      <c r="N635" s="766" t="str">
        <f>IFERROR(VLOOKUP($I635,'WM-AR'!$I$7:$AS$3267,8,FALSE),"")</f>
        <v>Medium Steel - Standard</v>
      </c>
      <c r="O635" s="766">
        <f>IFERROR(VLOOKUP($I635,'WM-AR'!$I$7:$AS$3267,10,FALSE),"")</f>
        <v>0</v>
      </c>
      <c r="P635" s="766">
        <f>IFERROR(VLOOKUP($I635,'WM-AR'!$I$7:$AS$3267,12,FALSE),"")</f>
        <v>0</v>
      </c>
      <c r="Q635" s="766" t="str">
        <f>IFERROR(VLOOKUP($I635,'WM-AR'!$I$7:$AS$3267,14,FALSE),"")</f>
        <v/>
      </c>
      <c r="R635" s="766" t="str">
        <f>IFERROR(VLOOKUP($I635,'WM-AR'!$I$7:$AS$3267,16,FALSE),"")</f>
        <v/>
      </c>
      <c r="S635" s="766" t="str">
        <f>IFERROR(VLOOKUP($I635,'WM-AR'!$I$7:$AS$3267,18,FALSE),"")</f>
        <v/>
      </c>
      <c r="T635" s="766" t="str">
        <f>IFERROR(VLOOKUP($I635,'WM-AR'!$I$7:$AS$3267,20,FALSE),"")</f>
        <v/>
      </c>
      <c r="U635" s="766" t="str">
        <f>IFERROR(VLOOKUP($I635,'WM-AR'!$I$7:$AS$3267,22,FALSE),"")</f>
        <v/>
      </c>
      <c r="V635" s="766" t="str">
        <f>IFERROR(VLOOKUP($I635,'WM-AR'!$I$7:$AS$3267,24,FALSE),"")</f>
        <v/>
      </c>
      <c r="W635" s="766">
        <f>IFERROR(VLOOKUP($I635,'WM-AR'!$I$7:$AS$3267,25,FALSE),"")</f>
        <v>0</v>
      </c>
      <c r="X635" s="766">
        <f>IFERROR(VLOOKUP($I635,'WM-AR'!$I$7:$AS$3267,26,FALSE),"")</f>
        <v>0</v>
      </c>
      <c r="Y635" s="766">
        <f>IFERROR(VLOOKUP($I635,'WM-AR'!$I$7:$AS$3267,27,FALSE),"")</f>
        <v>0</v>
      </c>
      <c r="Z635" s="766">
        <f>IFERROR(VLOOKUP($I635,'WM-AR'!$I$7:$AS$3267,28,FALSE),"")</f>
        <v>0</v>
      </c>
      <c r="AA635" s="766" t="str">
        <f>IFERROR(VLOOKUP($I635,'WM-AR'!$I$7:$AS$3267,29,FALSE),"")</f>
        <v>Material: (   )</v>
      </c>
      <c r="AB635" s="766">
        <f>IFERROR(VLOOKUP($I635,'WM-AR'!$I$7:$AS$3267,30,FALSE),"")</f>
        <v>0</v>
      </c>
      <c r="AC635" s="766">
        <f>IFERROR(VLOOKUP($I635,'WM-AR'!$I$7:$AS$3267,31,FALSE),"")</f>
        <v>0</v>
      </c>
      <c r="AD635" s="766">
        <f>IFERROR(VLOOKUP($I635,'WM-AR'!$I$7:$AS$3267,32,FALSE),"")</f>
        <v>0</v>
      </c>
      <c r="AE635" s="766" t="str">
        <f>IFERROR(VLOOKUP($I635,'WM-AR'!$I$7:$AS$3267,33,FALSE),"")</f>
        <v>(90)KG/M&gt;Weight≥(30)KG/M</v>
      </c>
      <c r="AF635" s="767"/>
      <c r="AG635" s="1134" t="s">
        <v>3586</v>
      </c>
      <c r="AH635" s="1134" t="s">
        <v>3586</v>
      </c>
      <c r="AI635" s="1340"/>
      <c r="AJ635" s="1340" t="str">
        <f t="shared" ref="AJ635:AJ641" si="134">K635</f>
        <v>TON</v>
      </c>
      <c r="AK635" s="905"/>
      <c r="AL635" s="88" t="str">
        <f>IF(AND(ISTEXT($E635),ISTEXT($B635)),"산출기준 &gt;&gt;  "&amp;_xlfn.XLOOKUP($E635,산출기준!$D:$D,산출기준!$E:$E,"매칭실패"),"")</f>
        <v/>
      </c>
    </row>
    <row r="636" spans="2:38" ht="49.9" customHeight="1" outlineLevel="1">
      <c r="B636" s="772"/>
      <c r="C636" s="773"/>
      <c r="D636" s="773"/>
      <c r="E636" s="773"/>
      <c r="F636" s="1083" t="s">
        <v>3492</v>
      </c>
      <c r="G636" s="759" t="str">
        <f t="shared" si="133"/>
        <v xml:space="preserve">Medium Steel |  |  | </v>
      </c>
      <c r="H636" s="816" t="s">
        <v>3542</v>
      </c>
      <c r="I636" s="765" t="str">
        <f t="shared" si="132"/>
        <v>S03AA083-00001</v>
      </c>
      <c r="J636" s="766"/>
      <c r="K636" s="766" t="str">
        <f>IFERROR(VLOOKUP($I636,'WM-AR'!$I$7:$AS$3267,34,FALSE),"")</f>
        <v>TON</v>
      </c>
      <c r="L636" s="766" t="str">
        <f>IFERROR(VLOOKUP($I636,'WM-AR'!$I$7:$AS$3267,4,FALSE),"")</f>
        <v>Main Steel Structure Erection Work</v>
      </c>
      <c r="M636" s="766" t="str">
        <f>IFERROR(VLOOKUP($I636,'WM-AR'!$I$7:$AS$3267,6,FALSE),"")</f>
        <v>Shelter/Building</v>
      </c>
      <c r="N636" s="766" t="str">
        <f>IFERROR(VLOOKUP($I636,'WM-AR'!$I$7:$AS$3267,8,FALSE),"")</f>
        <v>Medium Steel</v>
      </c>
      <c r="O636" s="766">
        <f>IFERROR(VLOOKUP($I636,'WM-AR'!$I$7:$AS$3267,10,FALSE),"")</f>
        <v>0</v>
      </c>
      <c r="P636" s="766">
        <f>IFERROR(VLOOKUP($I636,'WM-AR'!$I$7:$AS$3267,12,FALSE),"")</f>
        <v>0</v>
      </c>
      <c r="Q636" s="766" t="str">
        <f>IFERROR(VLOOKUP($I636,'WM-AR'!$I$7:$AS$3267,14,FALSE),"")</f>
        <v/>
      </c>
      <c r="R636" s="766" t="str">
        <f>IFERROR(VLOOKUP($I636,'WM-AR'!$I$7:$AS$3267,16,FALSE),"")</f>
        <v/>
      </c>
      <c r="S636" s="766" t="str">
        <f>IFERROR(VLOOKUP($I636,'WM-AR'!$I$7:$AS$3267,18,FALSE),"")</f>
        <v/>
      </c>
      <c r="T636" s="766" t="str">
        <f>IFERROR(VLOOKUP($I636,'WM-AR'!$I$7:$AS$3267,20,FALSE),"")</f>
        <v/>
      </c>
      <c r="U636" s="766" t="str">
        <f>IFERROR(VLOOKUP($I636,'WM-AR'!$I$7:$AS$3267,22,FALSE),"")</f>
        <v/>
      </c>
      <c r="V636" s="766" t="str">
        <f>IFERROR(VLOOKUP($I636,'WM-AR'!$I$7:$AS$3267,24,FALSE),"")</f>
        <v/>
      </c>
      <c r="W636" s="766">
        <f>IFERROR(VLOOKUP($I636,'WM-AR'!$I$7:$AS$3267,25,FALSE),"")</f>
        <v>0</v>
      </c>
      <c r="X636" s="766">
        <f>IFERROR(VLOOKUP($I636,'WM-AR'!$I$7:$AS$3267,26,FALSE),"")</f>
        <v>0</v>
      </c>
      <c r="Y636" s="766">
        <f>IFERROR(VLOOKUP($I636,'WM-AR'!$I$7:$AS$3267,27,FALSE),"")</f>
        <v>0</v>
      </c>
      <c r="Z636" s="766">
        <f>IFERROR(VLOOKUP($I636,'WM-AR'!$I$7:$AS$3267,28,FALSE),"")</f>
        <v>0</v>
      </c>
      <c r="AA636" s="766" t="str">
        <f>IFERROR(VLOOKUP($I636,'WM-AR'!$I$7:$AS$3267,29,FALSE),"")</f>
        <v>Material: (   )</v>
      </c>
      <c r="AB636" s="766">
        <f>IFERROR(VLOOKUP($I636,'WM-AR'!$I$7:$AS$3267,30,FALSE),"")</f>
        <v>0</v>
      </c>
      <c r="AC636" s="766">
        <f>IFERROR(VLOOKUP($I636,'WM-AR'!$I$7:$AS$3267,31,FALSE),"")</f>
        <v>0</v>
      </c>
      <c r="AD636" s="766">
        <f>IFERROR(VLOOKUP($I636,'WM-AR'!$I$7:$AS$3267,32,FALSE),"")</f>
        <v>0</v>
      </c>
      <c r="AE636" s="766">
        <f>IFERROR(VLOOKUP($I636,'WM-AR'!$I$7:$AS$3267,33,FALSE),"")</f>
        <v>0</v>
      </c>
      <c r="AF636" s="767"/>
      <c r="AG636" s="1314" t="s">
        <v>3587</v>
      </c>
      <c r="AH636" s="1314" t="s">
        <v>3587</v>
      </c>
      <c r="AI636" s="1340"/>
      <c r="AJ636" s="1340" t="str">
        <f t="shared" si="134"/>
        <v>TON</v>
      </c>
      <c r="AK636" s="1267"/>
      <c r="AL636" s="88" t="str">
        <f>IF(AND(ISTEXT($E636),ISTEXT($B636)),"산출기준 &gt;&gt;  "&amp;_xlfn.XLOOKUP($E636,산출기준!$D:$D,산출기준!$E:$E,"매칭실패"),"")</f>
        <v/>
      </c>
    </row>
    <row r="637" spans="2:38" ht="49.9" customHeight="1" outlineLevel="1">
      <c r="B637" s="758"/>
      <c r="C637" s="759"/>
      <c r="D637" s="759"/>
      <c r="E637" s="759"/>
      <c r="F637" s="1315" t="s">
        <v>1976</v>
      </c>
      <c r="G637" s="759" t="str">
        <f>IF(IF(N637=0,"",N637)&amp;" | "&amp;IF(O637=0,"",O637)&amp;" | "&amp;IF(Q637=0,"",Q637)&amp;" | "&amp;IF(R637=0,"",R637)=" |  |  | ","",IF(N637=0,"",N637)&amp;" | "&amp;IF(O637=0,"",O637)&amp;" | "&amp;IF(Q637=0,"",Q637)&amp;" | "&amp;IF(R637=0,"",R637))</f>
        <v xml:space="preserve">Plates - Gusset, Stiffener, ETC |  |  | </v>
      </c>
      <c r="H637" s="1153" t="s">
        <v>3495</v>
      </c>
      <c r="I637" s="765" t="str">
        <f>LEFT(H637,14)</f>
        <v>S01AA009-00001</v>
      </c>
      <c r="J637" s="766"/>
      <c r="K637" s="766" t="s">
        <v>3496</v>
      </c>
      <c r="L637" s="766" t="s">
        <v>3497</v>
      </c>
      <c r="M637" s="766" t="s">
        <v>3498</v>
      </c>
      <c r="N637" s="766" t="s">
        <v>3499</v>
      </c>
      <c r="O637" s="766">
        <v>0</v>
      </c>
      <c r="P637" s="766">
        <v>0</v>
      </c>
      <c r="Q637" s="766">
        <v>0</v>
      </c>
      <c r="R637" s="766">
        <v>0</v>
      </c>
      <c r="S637" s="766">
        <v>0</v>
      </c>
      <c r="T637" s="766">
        <v>0</v>
      </c>
      <c r="U637" s="766">
        <v>0</v>
      </c>
      <c r="V637" s="766">
        <v>0</v>
      </c>
      <c r="W637" s="766">
        <v>0</v>
      </c>
      <c r="X637" s="766">
        <v>0</v>
      </c>
      <c r="Y637" s="766">
        <v>0</v>
      </c>
      <c r="Z637" s="766">
        <v>0</v>
      </c>
      <c r="AA637" s="766" t="s">
        <v>3500</v>
      </c>
      <c r="AB637" s="766">
        <v>0</v>
      </c>
      <c r="AC637" s="766">
        <v>0</v>
      </c>
      <c r="AD637" s="766">
        <v>0</v>
      </c>
      <c r="AE637" s="766">
        <v>0</v>
      </c>
      <c r="AF637" s="817"/>
      <c r="AG637" s="1314" t="s">
        <v>3588</v>
      </c>
      <c r="AH637" s="1314" t="s">
        <v>3588</v>
      </c>
      <c r="AI637" s="769"/>
      <c r="AJ637" s="769" t="str">
        <f>K637</f>
        <v>TON</v>
      </c>
      <c r="AK637" s="1341"/>
      <c r="AL637" s="88" t="s">
        <v>2965</v>
      </c>
    </row>
    <row r="638" spans="2:38" ht="49.9" customHeight="1" outlineLevel="1">
      <c r="B638" s="772"/>
      <c r="C638" s="773"/>
      <c r="D638" s="773"/>
      <c r="E638" s="773"/>
      <c r="F638" s="1083" t="s">
        <v>3502</v>
      </c>
      <c r="G638" s="759" t="str">
        <f t="shared" si="133"/>
        <v xml:space="preserve">for Non-Fireproofed Steel Surface |  |  | </v>
      </c>
      <c r="H638" s="816" t="s">
        <v>3503</v>
      </c>
      <c r="I638" s="765" t="str">
        <f t="shared" si="132"/>
        <v>S41AA051-00001</v>
      </c>
      <c r="J638" s="766"/>
      <c r="K638" s="766" t="str">
        <f>IFERROR(VLOOKUP($I638,'WM-AR'!$I$7:$AS$3267,34,FALSE),"")</f>
        <v>M2</v>
      </c>
      <c r="L638" s="766" t="str">
        <f>IFERROR(VLOOKUP($I638,'WM-AR'!$I$7:$AS$3267,4,FALSE),"")</f>
        <v>Steel Structure Paint Work</v>
      </c>
      <c r="M638" s="766" t="str">
        <f>IFERROR(VLOOKUP($I638,'WM-AR'!$I$7:$AS$3267,6,FALSE),"")</f>
        <v>Shelter/Building</v>
      </c>
      <c r="N638" s="766" t="str">
        <f>IFERROR(VLOOKUP($I638,'WM-AR'!$I$7:$AS$3267,8,FALSE),"")</f>
        <v>for Non-Fireproofed Steel Surface</v>
      </c>
      <c r="O638" s="766">
        <f>IFERROR(VLOOKUP($I638,'WM-AR'!$I$7:$AS$3267,10,FALSE),"")</f>
        <v>0</v>
      </c>
      <c r="P638" s="766">
        <f>IFERROR(VLOOKUP($I638,'WM-AR'!$I$7:$AS$3267,12,FALSE),"")</f>
        <v>0</v>
      </c>
      <c r="Q638" s="766" t="str">
        <f>IFERROR(VLOOKUP($I638,'WM-AR'!$I$7:$AS$3267,14,FALSE),"")</f>
        <v/>
      </c>
      <c r="R638" s="766" t="str">
        <f>IFERROR(VLOOKUP($I638,'WM-AR'!$I$7:$AS$3267,16,FALSE),"")</f>
        <v/>
      </c>
      <c r="S638" s="766" t="str">
        <f>IFERROR(VLOOKUP($I638,'WM-AR'!$I$7:$AS$3267,18,FALSE),"")</f>
        <v/>
      </c>
      <c r="T638" s="766" t="str">
        <f>IFERROR(VLOOKUP($I638,'WM-AR'!$I$7:$AS$3267,20,FALSE),"")</f>
        <v/>
      </c>
      <c r="U638" s="766" t="str">
        <f>IFERROR(VLOOKUP($I638,'WM-AR'!$I$7:$AS$3267,22,FALSE),"")</f>
        <v/>
      </c>
      <c r="V638" s="766" t="str">
        <f>IFERROR(VLOOKUP($I638,'WM-AR'!$I$7:$AS$3267,24,FALSE),"")</f>
        <v/>
      </c>
      <c r="W638" s="766">
        <f>IFERROR(VLOOKUP($I638,'WM-AR'!$I$7:$AS$3267,25,FALSE),"")</f>
        <v>0</v>
      </c>
      <c r="X638" s="766">
        <f>IFERROR(VLOOKUP($I638,'WM-AR'!$I$7:$AS$3267,26,FALSE),"")</f>
        <v>0</v>
      </c>
      <c r="Y638" s="766">
        <f>IFERROR(VLOOKUP($I638,'WM-AR'!$I$7:$AS$3267,27,FALSE),"")</f>
        <v>0</v>
      </c>
      <c r="Z638" s="766">
        <f>IFERROR(VLOOKUP($I638,'WM-AR'!$I$7:$AS$3267,28,FALSE),"")</f>
        <v>0</v>
      </c>
      <c r="AA638" s="766" t="str">
        <f>IFERROR(VLOOKUP($I638,'WM-AR'!$I$7:$AS$3267,29,FALSE),"")</f>
        <v>Material: (   )</v>
      </c>
      <c r="AB638" s="766">
        <f>IFERROR(VLOOKUP($I638,'WM-AR'!$I$7:$AS$3267,30,FALSE),"")</f>
        <v>0</v>
      </c>
      <c r="AC638" s="766">
        <f>IFERROR(VLOOKUP($I638,'WM-AR'!$I$7:$AS$3267,31,FALSE),"")</f>
        <v>0</v>
      </c>
      <c r="AD638" s="766">
        <f>IFERROR(VLOOKUP($I638,'WM-AR'!$I$7:$AS$3267,32,FALSE),"")</f>
        <v>0</v>
      </c>
      <c r="AE638" s="766">
        <f>IFERROR(VLOOKUP($I638,'WM-AR'!$I$7:$AS$3267,33,FALSE),"")</f>
        <v>0</v>
      </c>
      <c r="AF638" s="767"/>
      <c r="AG638" s="1342" t="s">
        <v>3589</v>
      </c>
      <c r="AH638" s="1342" t="s">
        <v>3589</v>
      </c>
      <c r="AI638" s="1340"/>
      <c r="AJ638" s="1340" t="str">
        <f t="shared" si="134"/>
        <v>M2</v>
      </c>
      <c r="AK638" s="1267"/>
      <c r="AL638" s="88" t="str">
        <f>IF(AND(ISTEXT($E638),ISTEXT($B638)),"산출기준 &gt;&gt;  "&amp;_xlfn.XLOOKUP($E638,산출기준!$D:$D,산출기준!$E:$E,"매칭실패"),"")</f>
        <v/>
      </c>
    </row>
    <row r="639" spans="2:38">
      <c r="B639" s="1111"/>
      <c r="C639" s="1166"/>
      <c r="D639" s="1166"/>
      <c r="E639" s="1166"/>
      <c r="F639" s="1166"/>
      <c r="G639" s="1131" t="s">
        <v>2367</v>
      </c>
      <c r="H639" s="843"/>
      <c r="I639" s="712" t="str">
        <f t="shared" si="132"/>
        <v/>
      </c>
      <c r="J639" s="714"/>
      <c r="K639" s="714" t="str">
        <f>IFERROR(VLOOKUP($I639,'WM-AR'!$I$7:$AS$3267,34,FALSE),"")</f>
        <v/>
      </c>
      <c r="L639" s="714" t="str">
        <f>IFERROR(VLOOKUP($I639,'WM-AR'!$I$7:$AS$3267,4,FALSE),"")</f>
        <v/>
      </c>
      <c r="M639" s="714" t="str">
        <f>IFERROR(VLOOKUP($I639,'WM-AR'!$I$7:$AS$3267,6,FALSE),"")</f>
        <v/>
      </c>
      <c r="N639" s="714" t="str">
        <f>IFERROR(VLOOKUP($I639,'WM-AR'!$I$7:$AS$3267,8,FALSE),"")</f>
        <v/>
      </c>
      <c r="O639" s="714" t="str">
        <f>IFERROR(VLOOKUP($I639,'WM-AR'!$I$7:$AS$3267,10,FALSE),"")</f>
        <v/>
      </c>
      <c r="P639" s="714" t="str">
        <f>IFERROR(VLOOKUP($I639,'WM-AR'!$I$7:$AS$3267,12,FALSE),"")</f>
        <v/>
      </c>
      <c r="Q639" s="714" t="str">
        <f>IFERROR(VLOOKUP($I639,'WM-AR'!$I$7:$AS$3267,14,FALSE),"")</f>
        <v/>
      </c>
      <c r="R639" s="714" t="str">
        <f>IFERROR(VLOOKUP($I639,'WM-AR'!$I$7:$AS$3267,16,FALSE),"")</f>
        <v/>
      </c>
      <c r="S639" s="714" t="str">
        <f>IFERROR(VLOOKUP($I639,'WM-AR'!$I$7:$AS$3267,18,FALSE),"")</f>
        <v/>
      </c>
      <c r="T639" s="714" t="str">
        <f>IFERROR(VLOOKUP($I639,'WM-AR'!$I$7:$AS$3267,20,FALSE),"")</f>
        <v/>
      </c>
      <c r="U639" s="714" t="str">
        <f>IFERROR(VLOOKUP($I639,'WM-AR'!$I$7:$AS$3267,22,FALSE),"")</f>
        <v/>
      </c>
      <c r="V639" s="714" t="str">
        <f>IFERROR(VLOOKUP($I639,'WM-AR'!$I$7:$AS$3267,24,FALSE),"")</f>
        <v/>
      </c>
      <c r="W639" s="714" t="str">
        <f>IFERROR(VLOOKUP($I639,'WM-AR'!$I$7:$AS$3267,25,FALSE),"")</f>
        <v/>
      </c>
      <c r="X639" s="714" t="str">
        <f>IFERROR(VLOOKUP($I639,'WM-AR'!$I$7:$AS$3267,26,FALSE),"")</f>
        <v/>
      </c>
      <c r="Y639" s="714" t="str">
        <f>IFERROR(VLOOKUP($I639,'WM-AR'!$I$7:$AS$3267,27,FALSE),"")</f>
        <v/>
      </c>
      <c r="Z639" s="714" t="str">
        <f>IFERROR(VLOOKUP($I639,'WM-AR'!$I$7:$AS$3267,28,FALSE),"")</f>
        <v/>
      </c>
      <c r="AA639" s="714" t="str">
        <f>IFERROR(VLOOKUP($I639,'WM-AR'!$I$7:$AS$3267,29,FALSE),"")</f>
        <v/>
      </c>
      <c r="AB639" s="714" t="str">
        <f>IFERROR(VLOOKUP($I639,'WM-AR'!$I$7:$AS$3267,30,FALSE),"")</f>
        <v/>
      </c>
      <c r="AC639" s="714" t="str">
        <f>IFERROR(VLOOKUP($I639,'WM-AR'!$I$7:$AS$3267,31,FALSE),"")</f>
        <v/>
      </c>
      <c r="AD639" s="714" t="str">
        <f>IFERROR(VLOOKUP($I639,'WM-AR'!$I$7:$AS$3267,32,FALSE),"")</f>
        <v/>
      </c>
      <c r="AE639" s="714" t="str">
        <f>IFERROR(VLOOKUP($I639,'WM-AR'!$I$7:$AS$3267,33,FALSE),"")</f>
        <v/>
      </c>
      <c r="AF639" s="1190" t="s">
        <v>3696</v>
      </c>
      <c r="AG639" s="1254"/>
      <c r="AH639" s="1254"/>
      <c r="AI639" s="854"/>
      <c r="AJ639" s="854" t="str">
        <f t="shared" si="134"/>
        <v/>
      </c>
      <c r="AK639" s="1114"/>
      <c r="AL639" s="88" t="str">
        <f>IF(AND(ISTEXT($E639),ISTEXT($B639)),"산출기준 &gt;&gt;  "&amp;_xlfn.XLOOKUP($E639,산출기준!$D:$D,산출기준!$E:$E,"매칭실패"),"")</f>
        <v/>
      </c>
    </row>
    <row r="640" spans="2:38">
      <c r="B640" s="1111"/>
      <c r="C640" s="1166"/>
      <c r="D640" s="1166"/>
      <c r="E640" s="1166"/>
      <c r="F640" s="1166"/>
      <c r="G640" s="843"/>
      <c r="H640" s="843"/>
      <c r="I640" s="712" t="str">
        <f t="shared" si="132"/>
        <v/>
      </c>
      <c r="J640" s="714"/>
      <c r="K640" s="714" t="str">
        <f>IFERROR(VLOOKUP($I640,'WM-AR'!$I$7:$AS$3267,34,FALSE),"")</f>
        <v/>
      </c>
      <c r="L640" s="714" t="str">
        <f>IFERROR(VLOOKUP($I640,'WM-AR'!$I$7:$AS$3267,4,FALSE),"")</f>
        <v/>
      </c>
      <c r="M640" s="714" t="str">
        <f>IFERROR(VLOOKUP($I640,'WM-AR'!$I$7:$AS$3267,6,FALSE),"")</f>
        <v/>
      </c>
      <c r="N640" s="714" t="str">
        <f>IFERROR(VLOOKUP($I640,'WM-AR'!$I$7:$AS$3267,8,FALSE),"")</f>
        <v/>
      </c>
      <c r="O640" s="714" t="str">
        <f>IFERROR(VLOOKUP($I640,'WM-AR'!$I$7:$AS$3267,10,FALSE),"")</f>
        <v/>
      </c>
      <c r="P640" s="714" t="str">
        <f>IFERROR(VLOOKUP($I640,'WM-AR'!$I$7:$AS$3267,12,FALSE),"")</f>
        <v/>
      </c>
      <c r="Q640" s="714" t="str">
        <f>IFERROR(VLOOKUP($I640,'WM-AR'!$I$7:$AS$3267,14,FALSE),"")</f>
        <v/>
      </c>
      <c r="R640" s="714" t="str">
        <f>IFERROR(VLOOKUP($I640,'WM-AR'!$I$7:$AS$3267,16,FALSE),"")</f>
        <v/>
      </c>
      <c r="S640" s="714" t="str">
        <f>IFERROR(VLOOKUP($I640,'WM-AR'!$I$7:$AS$3267,18,FALSE),"")</f>
        <v/>
      </c>
      <c r="T640" s="714" t="str">
        <f>IFERROR(VLOOKUP($I640,'WM-AR'!$I$7:$AS$3267,20,FALSE),"")</f>
        <v/>
      </c>
      <c r="U640" s="714" t="str">
        <f>IFERROR(VLOOKUP($I640,'WM-AR'!$I$7:$AS$3267,22,FALSE),"")</f>
        <v/>
      </c>
      <c r="V640" s="714" t="str">
        <f>IFERROR(VLOOKUP($I640,'WM-AR'!$I$7:$AS$3267,24,FALSE),"")</f>
        <v/>
      </c>
      <c r="W640" s="714" t="str">
        <f>IFERROR(VLOOKUP($I640,'WM-AR'!$I$7:$AS$3267,25,FALSE),"")</f>
        <v/>
      </c>
      <c r="X640" s="714" t="str">
        <f>IFERROR(VLOOKUP($I640,'WM-AR'!$I$7:$AS$3267,26,FALSE),"")</f>
        <v/>
      </c>
      <c r="Y640" s="714" t="str">
        <f>IFERROR(VLOOKUP($I640,'WM-AR'!$I$7:$AS$3267,27,FALSE),"")</f>
        <v/>
      </c>
      <c r="Z640" s="714" t="str">
        <f>IFERROR(VLOOKUP($I640,'WM-AR'!$I$7:$AS$3267,28,FALSE),"")</f>
        <v/>
      </c>
      <c r="AA640" s="714" t="str">
        <f>IFERROR(VLOOKUP($I640,'WM-AR'!$I$7:$AS$3267,29,FALSE),"")</f>
        <v/>
      </c>
      <c r="AB640" s="714" t="str">
        <f>IFERROR(VLOOKUP($I640,'WM-AR'!$I$7:$AS$3267,30,FALSE),"")</f>
        <v/>
      </c>
      <c r="AC640" s="714" t="str">
        <f>IFERROR(VLOOKUP($I640,'WM-AR'!$I$7:$AS$3267,31,FALSE),"")</f>
        <v/>
      </c>
      <c r="AD640" s="714" t="str">
        <f>IFERROR(VLOOKUP($I640,'WM-AR'!$I$7:$AS$3267,32,FALSE),"")</f>
        <v/>
      </c>
      <c r="AE640" s="714" t="str">
        <f>IFERROR(VLOOKUP($I640,'WM-AR'!$I$7:$AS$3267,33,FALSE),"")</f>
        <v/>
      </c>
      <c r="AF640" s="938"/>
      <c r="AG640" s="852"/>
      <c r="AH640" s="852"/>
      <c r="AI640" s="854"/>
      <c r="AJ640" s="854" t="str">
        <f t="shared" si="134"/>
        <v/>
      </c>
      <c r="AK640" s="1114"/>
      <c r="AL640" s="88" t="str">
        <f>IF(AND(ISTEXT($E640),ISTEXT($B640)),"산출기준 &gt;&gt;  "&amp;_xlfn.XLOOKUP($E640,산출기준!$D:$D,산출기준!$E:$E,"매칭실패"),"")</f>
        <v/>
      </c>
    </row>
    <row r="641" spans="2:38">
      <c r="B641" s="1116"/>
      <c r="C641" s="1167"/>
      <c r="D641" s="1167"/>
      <c r="E641" s="1167"/>
      <c r="F641" s="1167"/>
      <c r="G641" s="1120"/>
      <c r="H641" s="1120"/>
      <c r="I641" s="1119" t="str">
        <f t="shared" si="132"/>
        <v/>
      </c>
      <c r="J641" s="1121"/>
      <c r="K641" s="1121" t="str">
        <f>IFERROR(VLOOKUP($I641,'WM-AR'!$I$7:$AS$3267,34,FALSE),"")</f>
        <v/>
      </c>
      <c r="L641" s="1121" t="str">
        <f>IFERROR(VLOOKUP($I641,'WM-AR'!$I$7:$AS$3267,4,FALSE),"")</f>
        <v/>
      </c>
      <c r="M641" s="1121" t="str">
        <f>IFERROR(VLOOKUP($I641,'WM-AR'!$I$7:$AS$3267,6,FALSE),"")</f>
        <v/>
      </c>
      <c r="N641" s="1121" t="str">
        <f>IFERROR(VLOOKUP($I641,'WM-AR'!$I$7:$AS$3267,8,FALSE),"")</f>
        <v/>
      </c>
      <c r="O641" s="1121" t="str">
        <f>IFERROR(VLOOKUP($I641,'WM-AR'!$I$7:$AS$3267,10,FALSE),"")</f>
        <v/>
      </c>
      <c r="P641" s="1121" t="str">
        <f>IFERROR(VLOOKUP($I641,'WM-AR'!$I$7:$AS$3267,12,FALSE),"")</f>
        <v/>
      </c>
      <c r="Q641" s="1121" t="str">
        <f>IFERROR(VLOOKUP($I641,'WM-AR'!$I$7:$AS$3267,14,FALSE),"")</f>
        <v/>
      </c>
      <c r="R641" s="1121" t="str">
        <f>IFERROR(VLOOKUP($I641,'WM-AR'!$I$7:$AS$3267,16,FALSE),"")</f>
        <v/>
      </c>
      <c r="S641" s="1121" t="str">
        <f>IFERROR(VLOOKUP($I641,'WM-AR'!$I$7:$AS$3267,18,FALSE),"")</f>
        <v/>
      </c>
      <c r="T641" s="1121" t="str">
        <f>IFERROR(VLOOKUP($I641,'WM-AR'!$I$7:$AS$3267,20,FALSE),"")</f>
        <v/>
      </c>
      <c r="U641" s="1121" t="str">
        <f>IFERROR(VLOOKUP($I641,'WM-AR'!$I$7:$AS$3267,22,FALSE),"")</f>
        <v/>
      </c>
      <c r="V641" s="1121" t="str">
        <f>IFERROR(VLOOKUP($I641,'WM-AR'!$I$7:$AS$3267,24,FALSE),"")</f>
        <v/>
      </c>
      <c r="W641" s="1121" t="str">
        <f>IFERROR(VLOOKUP($I641,'WM-AR'!$I$7:$AS$3267,25,FALSE),"")</f>
        <v/>
      </c>
      <c r="X641" s="1121" t="str">
        <f>IFERROR(VLOOKUP($I641,'WM-AR'!$I$7:$AS$3267,26,FALSE),"")</f>
        <v/>
      </c>
      <c r="Y641" s="1121" t="str">
        <f>IFERROR(VLOOKUP($I641,'WM-AR'!$I$7:$AS$3267,27,FALSE),"")</f>
        <v/>
      </c>
      <c r="Z641" s="1121" t="str">
        <f>IFERROR(VLOOKUP($I641,'WM-AR'!$I$7:$AS$3267,28,FALSE),"")</f>
        <v/>
      </c>
      <c r="AA641" s="1121" t="str">
        <f>IFERROR(VLOOKUP($I641,'WM-AR'!$I$7:$AS$3267,29,FALSE),"")</f>
        <v/>
      </c>
      <c r="AB641" s="1121" t="str">
        <f>IFERROR(VLOOKUP($I641,'WM-AR'!$I$7:$AS$3267,30,FALSE),"")</f>
        <v/>
      </c>
      <c r="AC641" s="1121" t="str">
        <f>IFERROR(VLOOKUP($I641,'WM-AR'!$I$7:$AS$3267,31,FALSE),"")</f>
        <v/>
      </c>
      <c r="AD641" s="1121" t="str">
        <f>IFERROR(VLOOKUP($I641,'WM-AR'!$I$7:$AS$3267,32,FALSE),"")</f>
        <v/>
      </c>
      <c r="AE641" s="1121" t="str">
        <f>IFERROR(VLOOKUP($I641,'WM-AR'!$I$7:$AS$3267,33,FALSE),"")</f>
        <v/>
      </c>
      <c r="AF641" s="1209"/>
      <c r="AG641" s="1123"/>
      <c r="AH641" s="1123"/>
      <c r="AI641" s="1124"/>
      <c r="AJ641" s="1124" t="str">
        <f t="shared" si="134"/>
        <v/>
      </c>
      <c r="AK641" s="1125"/>
      <c r="AL641" s="88" t="str">
        <f>IF(AND(ISTEXT($E641),ISTEXT($B641)),"산출기준 &gt;&gt;  "&amp;_xlfn.XLOOKUP($E641,산출기준!$D:$D,산출기준!$E:$E,"매칭실패"),"")</f>
        <v/>
      </c>
    </row>
    <row r="642" spans="2:38" s="658" customFormat="1" ht="20.100000000000001" customHeight="1">
      <c r="B642" s="802"/>
      <c r="C642" s="662"/>
      <c r="D642" s="662"/>
      <c r="E642" s="662"/>
      <c r="F642" s="1338" t="s">
        <v>1117</v>
      </c>
      <c r="G642" s="662"/>
      <c r="H642" s="662"/>
      <c r="I642" s="652"/>
      <c r="J642" s="664"/>
      <c r="K642" s="664"/>
      <c r="L642" s="664"/>
      <c r="M642" s="664"/>
      <c r="N642" s="664"/>
      <c r="O642" s="664"/>
      <c r="P642" s="664"/>
      <c r="Q642" s="664"/>
      <c r="R642" s="664"/>
      <c r="S642" s="664"/>
      <c r="T642" s="664"/>
      <c r="U642" s="664"/>
      <c r="V642" s="664"/>
      <c r="W642" s="664"/>
      <c r="X642" s="664"/>
      <c r="Y642" s="664"/>
      <c r="Z642" s="664"/>
      <c r="AA642" s="664"/>
      <c r="AB642" s="664"/>
      <c r="AC642" s="664"/>
      <c r="AD642" s="664"/>
      <c r="AE642" s="664"/>
      <c r="AF642" s="660"/>
      <c r="AG642" s="665"/>
      <c r="AH642" s="665"/>
      <c r="AI642" s="666"/>
      <c r="AJ642" s="666"/>
      <c r="AK642" s="662"/>
      <c r="AL642" s="658" t="str">
        <f>IF(AND(ISTEXT($E642),ISTEXT($B642)),"산출기준 &gt;&gt;  "&amp;_xlfn.XLOOKUP($E642,산출기준!$D:$D,산출기준!$E:$E,"매칭실패"),"")</f>
        <v/>
      </c>
    </row>
    <row r="643" spans="2:38" ht="34.9" customHeight="1">
      <c r="B643" s="808" t="str" cm="1">
        <f t="array" aca="1" ref="B643" ca="1">_xlfn.IFNA(INDIRECT("Family_표준_구성도!B"&amp;MATCH(F643,INDIRECT("Family_표준_구성도!"&amp;"C:C"),0)),"")</f>
        <v>6.3.3.1.3</v>
      </c>
      <c r="C643" s="668" t="s">
        <v>1903</v>
      </c>
      <c r="D643" s="809"/>
      <c r="E643" s="668" t="s">
        <v>2006</v>
      </c>
      <c r="F643" s="1079" t="s">
        <v>1119</v>
      </c>
      <c r="G643" s="1079"/>
      <c r="H643" s="1079"/>
      <c r="I643" s="674" t="str">
        <f t="shared" ref="I643:I650" si="135">LEFT(H643,14)</f>
        <v/>
      </c>
      <c r="J643" s="674"/>
      <c r="K643" s="674"/>
      <c r="L643" s="674"/>
      <c r="M643" s="674"/>
      <c r="N643" s="675"/>
      <c r="O643" s="676"/>
      <c r="P643" s="677"/>
      <c r="Q643" s="677"/>
      <c r="R643" s="677"/>
      <c r="S643" s="677"/>
      <c r="T643" s="677"/>
      <c r="U643" s="677"/>
      <c r="V643" s="678"/>
      <c r="W643" s="679"/>
      <c r="X643" s="679"/>
      <c r="Y643" s="679"/>
      <c r="Z643" s="679"/>
      <c r="AA643" s="679"/>
      <c r="AB643" s="679"/>
      <c r="AC643" s="679"/>
      <c r="AD643" s="679"/>
      <c r="AE643" s="679"/>
      <c r="AF643" s="1352"/>
      <c r="AG643" s="682"/>
      <c r="AH643" s="682"/>
      <c r="AI643" s="682"/>
      <c r="AJ643" s="682"/>
      <c r="AK643" s="903"/>
      <c r="AL643" s="88" t="str">
        <f ca="1">IF(AND(ISTEXT($E643),ISTEXT($B643)),"산출기준 &gt;&gt;  "&amp;_xlfn.XLOOKUP($E643,산출기준!$D:$D,산출기준!$E:$E,"매칭실패"),"")</f>
        <v>산출기준 &gt;&gt;  [Steel Beam]</v>
      </c>
    </row>
    <row r="644" spans="2:38" ht="49.9" customHeight="1" outlineLevel="1">
      <c r="B644" s="758"/>
      <c r="C644" s="759"/>
      <c r="D644" s="759"/>
      <c r="E644" s="759"/>
      <c r="F644" s="1080" t="s">
        <v>3488</v>
      </c>
      <c r="G644" s="759" t="str">
        <f t="shared" ref="G644:G647" si="136">IF(IF(N644=0,"",N644)&amp;" | "&amp;IF(O644=0,"",O644)&amp;" | "&amp;IF(Q644=0,"",Q644)&amp;" | "&amp;IF(R644=0,"",R644)=" |  |  | ","",IF(N644=0,"",N644)&amp;" | "&amp;IF(O644=0,"",O644)&amp;" | "&amp;IF(Q644=0,"",Q644)&amp;" | "&amp;IF(R644=0,"",R644))</f>
        <v xml:space="preserve">Light Steel - Standard |  |  | </v>
      </c>
      <c r="H644" s="816" t="s">
        <v>3512</v>
      </c>
      <c r="I644" s="765" t="str">
        <f t="shared" si="135"/>
        <v>S01AA074-00001</v>
      </c>
      <c r="J644" s="766"/>
      <c r="K644" s="766" t="str">
        <f>IFERROR(VLOOKUP($I644,'WM-AR'!$I$7:$AS$3267,34,FALSE),"")</f>
        <v>TON</v>
      </c>
      <c r="L644" s="766" t="str">
        <f>IFERROR(VLOOKUP($I644,'WM-AR'!$I$7:$AS$3267,4,FALSE),"")</f>
        <v>Main Steel Structure Fabrication Work</v>
      </c>
      <c r="M644" s="766" t="str">
        <f>IFERROR(VLOOKUP($I644,'WM-AR'!$I$7:$AS$3267,6,FALSE),"")</f>
        <v>Shelter/Building</v>
      </c>
      <c r="N644" s="766" t="str">
        <f>IFERROR(VLOOKUP($I644,'WM-AR'!$I$7:$AS$3267,8,FALSE),"")</f>
        <v>Light Steel - Standard</v>
      </c>
      <c r="O644" s="766">
        <f>IFERROR(VLOOKUP($I644,'WM-AR'!$I$7:$AS$3267,10,FALSE),"")</f>
        <v>0</v>
      </c>
      <c r="P644" s="766">
        <f>IFERROR(VLOOKUP($I644,'WM-AR'!$I$7:$AS$3267,12,FALSE),"")</f>
        <v>0</v>
      </c>
      <c r="Q644" s="766" t="str">
        <f>IFERROR(VLOOKUP($I644,'WM-AR'!$I$7:$AS$3267,14,FALSE),"")</f>
        <v/>
      </c>
      <c r="R644" s="766" t="str">
        <f>IFERROR(VLOOKUP($I644,'WM-AR'!$I$7:$AS$3267,16,FALSE),"")</f>
        <v/>
      </c>
      <c r="S644" s="766" t="str">
        <f>IFERROR(VLOOKUP($I644,'WM-AR'!$I$7:$AS$3267,18,FALSE),"")</f>
        <v/>
      </c>
      <c r="T644" s="766" t="str">
        <f>IFERROR(VLOOKUP($I644,'WM-AR'!$I$7:$AS$3267,20,FALSE),"")</f>
        <v/>
      </c>
      <c r="U644" s="766" t="str">
        <f>IFERROR(VLOOKUP($I644,'WM-AR'!$I$7:$AS$3267,22,FALSE),"")</f>
        <v/>
      </c>
      <c r="V644" s="766" t="str">
        <f>IFERROR(VLOOKUP($I644,'WM-AR'!$I$7:$AS$3267,24,FALSE),"")</f>
        <v/>
      </c>
      <c r="W644" s="766">
        <f>IFERROR(VLOOKUP($I644,'WM-AR'!$I$7:$AS$3267,25,FALSE),"")</f>
        <v>0</v>
      </c>
      <c r="X644" s="766">
        <f>IFERROR(VLOOKUP($I644,'WM-AR'!$I$7:$AS$3267,26,FALSE),"")</f>
        <v>0</v>
      </c>
      <c r="Y644" s="766">
        <f>IFERROR(VLOOKUP($I644,'WM-AR'!$I$7:$AS$3267,27,FALSE),"")</f>
        <v>0</v>
      </c>
      <c r="Z644" s="766">
        <f>IFERROR(VLOOKUP($I644,'WM-AR'!$I$7:$AS$3267,28,FALSE),"")</f>
        <v>0</v>
      </c>
      <c r="AA644" s="766" t="str">
        <f>IFERROR(VLOOKUP($I644,'WM-AR'!$I$7:$AS$3267,29,FALSE),"")</f>
        <v>Material: (   )</v>
      </c>
      <c r="AB644" s="766">
        <f>IFERROR(VLOOKUP($I644,'WM-AR'!$I$7:$AS$3267,30,FALSE),"")</f>
        <v>0</v>
      </c>
      <c r="AC644" s="766">
        <f>IFERROR(VLOOKUP($I644,'WM-AR'!$I$7:$AS$3267,31,FALSE),"")</f>
        <v>0</v>
      </c>
      <c r="AD644" s="766">
        <f>IFERROR(VLOOKUP($I644,'WM-AR'!$I$7:$AS$3267,32,FALSE),"")</f>
        <v>0</v>
      </c>
      <c r="AE644" s="766" t="str">
        <f>IFERROR(VLOOKUP($I644,'WM-AR'!$I$7:$AS$3267,33,FALSE),"")</f>
        <v>(30)KG/M&gt;Weight</v>
      </c>
      <c r="AF644" s="767"/>
      <c r="AG644" s="1134" t="s">
        <v>3586</v>
      </c>
      <c r="AH644" s="1134" t="s">
        <v>3586</v>
      </c>
      <c r="AI644" s="1340"/>
      <c r="AJ644" s="1340" t="str">
        <f t="shared" ref="AJ644:AJ650" si="137">K644</f>
        <v>TON</v>
      </c>
      <c r="AK644" s="905"/>
      <c r="AL644" s="88" t="str">
        <f>IF(AND(ISTEXT($E644),ISTEXT($B644)),"산출기준 &gt;&gt;  "&amp;_xlfn.XLOOKUP($E644,산출기준!$D:$D,산출기준!$E:$E,"매칭실패"),"")</f>
        <v/>
      </c>
    </row>
    <row r="645" spans="2:38" ht="49.9" customHeight="1" outlineLevel="1">
      <c r="B645" s="772"/>
      <c r="C645" s="773"/>
      <c r="D645" s="773"/>
      <c r="E645" s="773"/>
      <c r="F645" s="1083" t="s">
        <v>3492</v>
      </c>
      <c r="G645" s="759" t="str">
        <f t="shared" si="136"/>
        <v xml:space="preserve">Light Steel |  |  | </v>
      </c>
      <c r="H645" s="816" t="s">
        <v>3532</v>
      </c>
      <c r="I645" s="765" t="str">
        <f t="shared" si="135"/>
        <v>S03AA084-00001</v>
      </c>
      <c r="J645" s="766"/>
      <c r="K645" s="766" t="str">
        <f>IFERROR(VLOOKUP($I645,'WM-AR'!$I$7:$AS$3267,34,FALSE),"")</f>
        <v>TON</v>
      </c>
      <c r="L645" s="766" t="str">
        <f>IFERROR(VLOOKUP($I645,'WM-AR'!$I$7:$AS$3267,4,FALSE),"")</f>
        <v>Main Steel Structure Erection Work</v>
      </c>
      <c r="M645" s="766" t="str">
        <f>IFERROR(VLOOKUP($I645,'WM-AR'!$I$7:$AS$3267,6,FALSE),"")</f>
        <v>Shelter/Building</v>
      </c>
      <c r="N645" s="766" t="str">
        <f>IFERROR(VLOOKUP($I645,'WM-AR'!$I$7:$AS$3267,8,FALSE),"")</f>
        <v>Light Steel</v>
      </c>
      <c r="O645" s="766">
        <f>IFERROR(VLOOKUP($I645,'WM-AR'!$I$7:$AS$3267,10,FALSE),"")</f>
        <v>0</v>
      </c>
      <c r="P645" s="766">
        <f>IFERROR(VLOOKUP($I645,'WM-AR'!$I$7:$AS$3267,12,FALSE),"")</f>
        <v>0</v>
      </c>
      <c r="Q645" s="766" t="str">
        <f>IFERROR(VLOOKUP($I645,'WM-AR'!$I$7:$AS$3267,14,FALSE),"")</f>
        <v/>
      </c>
      <c r="R645" s="766" t="str">
        <f>IFERROR(VLOOKUP($I645,'WM-AR'!$I$7:$AS$3267,16,FALSE),"")</f>
        <v/>
      </c>
      <c r="S645" s="766" t="str">
        <f>IFERROR(VLOOKUP($I645,'WM-AR'!$I$7:$AS$3267,18,FALSE),"")</f>
        <v/>
      </c>
      <c r="T645" s="766" t="str">
        <f>IFERROR(VLOOKUP($I645,'WM-AR'!$I$7:$AS$3267,20,FALSE),"")</f>
        <v/>
      </c>
      <c r="U645" s="766" t="str">
        <f>IFERROR(VLOOKUP($I645,'WM-AR'!$I$7:$AS$3267,22,FALSE),"")</f>
        <v/>
      </c>
      <c r="V645" s="766" t="str">
        <f>IFERROR(VLOOKUP($I645,'WM-AR'!$I$7:$AS$3267,24,FALSE),"")</f>
        <v/>
      </c>
      <c r="W645" s="766">
        <f>IFERROR(VLOOKUP($I645,'WM-AR'!$I$7:$AS$3267,25,FALSE),"")</f>
        <v>0</v>
      </c>
      <c r="X645" s="766">
        <f>IFERROR(VLOOKUP($I645,'WM-AR'!$I$7:$AS$3267,26,FALSE),"")</f>
        <v>0</v>
      </c>
      <c r="Y645" s="766">
        <f>IFERROR(VLOOKUP($I645,'WM-AR'!$I$7:$AS$3267,27,FALSE),"")</f>
        <v>0</v>
      </c>
      <c r="Z645" s="766">
        <f>IFERROR(VLOOKUP($I645,'WM-AR'!$I$7:$AS$3267,28,FALSE),"")</f>
        <v>0</v>
      </c>
      <c r="AA645" s="766" t="str">
        <f>IFERROR(VLOOKUP($I645,'WM-AR'!$I$7:$AS$3267,29,FALSE),"")</f>
        <v>Material: (   )</v>
      </c>
      <c r="AB645" s="766">
        <f>IFERROR(VLOOKUP($I645,'WM-AR'!$I$7:$AS$3267,30,FALSE),"")</f>
        <v>0</v>
      </c>
      <c r="AC645" s="766">
        <f>IFERROR(VLOOKUP($I645,'WM-AR'!$I$7:$AS$3267,31,FALSE),"")</f>
        <v>0</v>
      </c>
      <c r="AD645" s="766">
        <f>IFERROR(VLOOKUP($I645,'WM-AR'!$I$7:$AS$3267,32,FALSE),"")</f>
        <v>0</v>
      </c>
      <c r="AE645" s="766">
        <f>IFERROR(VLOOKUP($I645,'WM-AR'!$I$7:$AS$3267,33,FALSE),"")</f>
        <v>0</v>
      </c>
      <c r="AF645" s="767"/>
      <c r="AG645" s="1314" t="s">
        <v>3587</v>
      </c>
      <c r="AH645" s="1314" t="s">
        <v>3587</v>
      </c>
      <c r="AI645" s="1340"/>
      <c r="AJ645" s="1340" t="str">
        <f t="shared" si="137"/>
        <v>TON</v>
      </c>
      <c r="AK645" s="1267"/>
      <c r="AL645" s="88" t="str">
        <f>IF(AND(ISTEXT($E645),ISTEXT($B645)),"산출기준 &gt;&gt;  "&amp;_xlfn.XLOOKUP($E645,산출기준!$D:$D,산출기준!$E:$E,"매칭실패"),"")</f>
        <v/>
      </c>
    </row>
    <row r="646" spans="2:38" ht="49.9" customHeight="1" outlineLevel="1">
      <c r="B646" s="758"/>
      <c r="C646" s="759"/>
      <c r="D646" s="759"/>
      <c r="E646" s="759"/>
      <c r="F646" s="1315" t="s">
        <v>1976</v>
      </c>
      <c r="G646" s="759" t="str">
        <f>IF(IF(N646=0,"",N646)&amp;" | "&amp;IF(O646=0,"",O646)&amp;" | "&amp;IF(Q646=0,"",Q646)&amp;" | "&amp;IF(R646=0,"",R646)=" |  |  | ","",IF(N646=0,"",N646)&amp;" | "&amp;IF(O646=0,"",O646)&amp;" | "&amp;IF(Q646=0,"",Q646)&amp;" | "&amp;IF(R646=0,"",R646))</f>
        <v xml:space="preserve">Plates - Gusset, Stiffener, ETC |  |  | </v>
      </c>
      <c r="H646" s="1153" t="s">
        <v>3495</v>
      </c>
      <c r="I646" s="765" t="str">
        <f>LEFT(H646,14)</f>
        <v>S01AA009-00001</v>
      </c>
      <c r="J646" s="766"/>
      <c r="K646" s="766" t="s">
        <v>3496</v>
      </c>
      <c r="L646" s="766" t="s">
        <v>3497</v>
      </c>
      <c r="M646" s="766" t="s">
        <v>3498</v>
      </c>
      <c r="N646" s="766" t="s">
        <v>3499</v>
      </c>
      <c r="O646" s="766">
        <v>0</v>
      </c>
      <c r="P646" s="766">
        <v>0</v>
      </c>
      <c r="Q646" s="766">
        <v>0</v>
      </c>
      <c r="R646" s="766">
        <v>0</v>
      </c>
      <c r="S646" s="766">
        <v>0</v>
      </c>
      <c r="T646" s="766">
        <v>0</v>
      </c>
      <c r="U646" s="766">
        <v>0</v>
      </c>
      <c r="V646" s="766">
        <v>0</v>
      </c>
      <c r="W646" s="766">
        <v>0</v>
      </c>
      <c r="X646" s="766">
        <v>0</v>
      </c>
      <c r="Y646" s="766">
        <v>0</v>
      </c>
      <c r="Z646" s="766">
        <v>0</v>
      </c>
      <c r="AA646" s="766" t="s">
        <v>3500</v>
      </c>
      <c r="AB646" s="766">
        <v>0</v>
      </c>
      <c r="AC646" s="766">
        <v>0</v>
      </c>
      <c r="AD646" s="766">
        <v>0</v>
      </c>
      <c r="AE646" s="766">
        <v>0</v>
      </c>
      <c r="AF646" s="817"/>
      <c r="AG646" s="1314" t="s">
        <v>3588</v>
      </c>
      <c r="AH646" s="1314" t="s">
        <v>3588</v>
      </c>
      <c r="AI646" s="769"/>
      <c r="AJ646" s="769" t="str">
        <f>K646</f>
        <v>TON</v>
      </c>
      <c r="AK646" s="1341"/>
      <c r="AL646" s="88" t="s">
        <v>2965</v>
      </c>
    </row>
    <row r="647" spans="2:38" ht="49.9" customHeight="1" outlineLevel="1">
      <c r="B647" s="772"/>
      <c r="C647" s="773"/>
      <c r="D647" s="773"/>
      <c r="E647" s="773"/>
      <c r="F647" s="1083" t="s">
        <v>3502</v>
      </c>
      <c r="G647" s="759" t="str">
        <f t="shared" si="136"/>
        <v xml:space="preserve">for Non-Fireproofed Steel Surface |  |  | </v>
      </c>
      <c r="H647" s="816" t="s">
        <v>3503</v>
      </c>
      <c r="I647" s="765" t="str">
        <f t="shared" si="135"/>
        <v>S41AA051-00001</v>
      </c>
      <c r="J647" s="766"/>
      <c r="K647" s="766" t="str">
        <f>IFERROR(VLOOKUP($I647,'WM-AR'!$I$7:$AS$3267,34,FALSE),"")</f>
        <v>M2</v>
      </c>
      <c r="L647" s="766" t="str">
        <f>IFERROR(VLOOKUP($I647,'WM-AR'!$I$7:$AS$3267,4,FALSE),"")</f>
        <v>Steel Structure Paint Work</v>
      </c>
      <c r="M647" s="766" t="str">
        <f>IFERROR(VLOOKUP($I647,'WM-AR'!$I$7:$AS$3267,6,FALSE),"")</f>
        <v>Shelter/Building</v>
      </c>
      <c r="N647" s="766" t="str">
        <f>IFERROR(VLOOKUP($I647,'WM-AR'!$I$7:$AS$3267,8,FALSE),"")</f>
        <v>for Non-Fireproofed Steel Surface</v>
      </c>
      <c r="O647" s="766">
        <f>IFERROR(VLOOKUP($I647,'WM-AR'!$I$7:$AS$3267,10,FALSE),"")</f>
        <v>0</v>
      </c>
      <c r="P647" s="766">
        <f>IFERROR(VLOOKUP($I647,'WM-AR'!$I$7:$AS$3267,12,FALSE),"")</f>
        <v>0</v>
      </c>
      <c r="Q647" s="766" t="str">
        <f>IFERROR(VLOOKUP($I647,'WM-AR'!$I$7:$AS$3267,14,FALSE),"")</f>
        <v/>
      </c>
      <c r="R647" s="766" t="str">
        <f>IFERROR(VLOOKUP($I647,'WM-AR'!$I$7:$AS$3267,16,FALSE),"")</f>
        <v/>
      </c>
      <c r="S647" s="766" t="str">
        <f>IFERROR(VLOOKUP($I647,'WM-AR'!$I$7:$AS$3267,18,FALSE),"")</f>
        <v/>
      </c>
      <c r="T647" s="766" t="str">
        <f>IFERROR(VLOOKUP($I647,'WM-AR'!$I$7:$AS$3267,20,FALSE),"")</f>
        <v/>
      </c>
      <c r="U647" s="766" t="str">
        <f>IFERROR(VLOOKUP($I647,'WM-AR'!$I$7:$AS$3267,22,FALSE),"")</f>
        <v/>
      </c>
      <c r="V647" s="766" t="str">
        <f>IFERROR(VLOOKUP($I647,'WM-AR'!$I$7:$AS$3267,24,FALSE),"")</f>
        <v/>
      </c>
      <c r="W647" s="766">
        <f>IFERROR(VLOOKUP($I647,'WM-AR'!$I$7:$AS$3267,25,FALSE),"")</f>
        <v>0</v>
      </c>
      <c r="X647" s="766">
        <f>IFERROR(VLOOKUP($I647,'WM-AR'!$I$7:$AS$3267,26,FALSE),"")</f>
        <v>0</v>
      </c>
      <c r="Y647" s="766">
        <f>IFERROR(VLOOKUP($I647,'WM-AR'!$I$7:$AS$3267,27,FALSE),"")</f>
        <v>0</v>
      </c>
      <c r="Z647" s="766">
        <f>IFERROR(VLOOKUP($I647,'WM-AR'!$I$7:$AS$3267,28,FALSE),"")</f>
        <v>0</v>
      </c>
      <c r="AA647" s="766" t="str">
        <f>IFERROR(VLOOKUP($I647,'WM-AR'!$I$7:$AS$3267,29,FALSE),"")</f>
        <v>Material: (   )</v>
      </c>
      <c r="AB647" s="766">
        <f>IFERROR(VLOOKUP($I647,'WM-AR'!$I$7:$AS$3267,30,FALSE),"")</f>
        <v>0</v>
      </c>
      <c r="AC647" s="766">
        <f>IFERROR(VLOOKUP($I647,'WM-AR'!$I$7:$AS$3267,31,FALSE),"")</f>
        <v>0</v>
      </c>
      <c r="AD647" s="766">
        <f>IFERROR(VLOOKUP($I647,'WM-AR'!$I$7:$AS$3267,32,FALSE),"")</f>
        <v>0</v>
      </c>
      <c r="AE647" s="766">
        <f>IFERROR(VLOOKUP($I647,'WM-AR'!$I$7:$AS$3267,33,FALSE),"")</f>
        <v>0</v>
      </c>
      <c r="AF647" s="767"/>
      <c r="AG647" s="1342" t="s">
        <v>3589</v>
      </c>
      <c r="AH647" s="1342" t="s">
        <v>3589</v>
      </c>
      <c r="AI647" s="1340"/>
      <c r="AJ647" s="1340" t="str">
        <f t="shared" si="137"/>
        <v>M2</v>
      </c>
      <c r="AK647" s="1267"/>
      <c r="AL647" s="88" t="str">
        <f>IF(AND(ISTEXT($E647),ISTEXT($B647)),"산출기준 &gt;&gt;  "&amp;_xlfn.XLOOKUP($E647,산출기준!$D:$D,산출기준!$E:$E,"매칭실패"),"")</f>
        <v/>
      </c>
    </row>
    <row r="648" spans="2:38">
      <c r="B648" s="1111"/>
      <c r="C648" s="1166"/>
      <c r="D648" s="1166"/>
      <c r="E648" s="1166"/>
      <c r="F648" s="1166"/>
      <c r="G648" s="1131" t="s">
        <v>2368</v>
      </c>
      <c r="H648" s="843"/>
      <c r="I648" s="712" t="str">
        <f t="shared" si="135"/>
        <v/>
      </c>
      <c r="J648" s="714"/>
      <c r="K648" s="714" t="str">
        <f>IFERROR(VLOOKUP($I648,'WM-AR'!$I$7:$AS$3267,34,FALSE),"")</f>
        <v/>
      </c>
      <c r="L648" s="714" t="str">
        <f>IFERROR(VLOOKUP($I648,'WM-AR'!$I$7:$AS$3267,4,FALSE),"")</f>
        <v/>
      </c>
      <c r="M648" s="714" t="str">
        <f>IFERROR(VLOOKUP($I648,'WM-AR'!$I$7:$AS$3267,6,FALSE),"")</f>
        <v/>
      </c>
      <c r="N648" s="714" t="str">
        <f>IFERROR(VLOOKUP($I648,'WM-AR'!$I$7:$AS$3267,8,FALSE),"")</f>
        <v/>
      </c>
      <c r="O648" s="714" t="str">
        <f>IFERROR(VLOOKUP($I648,'WM-AR'!$I$7:$AS$3267,10,FALSE),"")</f>
        <v/>
      </c>
      <c r="P648" s="714" t="str">
        <f>IFERROR(VLOOKUP($I648,'WM-AR'!$I$7:$AS$3267,12,FALSE),"")</f>
        <v/>
      </c>
      <c r="Q648" s="714" t="str">
        <f>IFERROR(VLOOKUP($I648,'WM-AR'!$I$7:$AS$3267,14,FALSE),"")</f>
        <v/>
      </c>
      <c r="R648" s="714" t="str">
        <f>IFERROR(VLOOKUP($I648,'WM-AR'!$I$7:$AS$3267,16,FALSE),"")</f>
        <v/>
      </c>
      <c r="S648" s="714" t="str">
        <f>IFERROR(VLOOKUP($I648,'WM-AR'!$I$7:$AS$3267,18,FALSE),"")</f>
        <v/>
      </c>
      <c r="T648" s="714" t="str">
        <f>IFERROR(VLOOKUP($I648,'WM-AR'!$I$7:$AS$3267,20,FALSE),"")</f>
        <v/>
      </c>
      <c r="U648" s="714" t="str">
        <f>IFERROR(VLOOKUP($I648,'WM-AR'!$I$7:$AS$3267,22,FALSE),"")</f>
        <v/>
      </c>
      <c r="V648" s="714" t="str">
        <f>IFERROR(VLOOKUP($I648,'WM-AR'!$I$7:$AS$3267,24,FALSE),"")</f>
        <v/>
      </c>
      <c r="W648" s="714" t="str">
        <f>IFERROR(VLOOKUP($I648,'WM-AR'!$I$7:$AS$3267,25,FALSE),"")</f>
        <v/>
      </c>
      <c r="X648" s="714" t="str">
        <f>IFERROR(VLOOKUP($I648,'WM-AR'!$I$7:$AS$3267,26,FALSE),"")</f>
        <v/>
      </c>
      <c r="Y648" s="714" t="str">
        <f>IFERROR(VLOOKUP($I648,'WM-AR'!$I$7:$AS$3267,27,FALSE),"")</f>
        <v/>
      </c>
      <c r="Z648" s="714" t="str">
        <f>IFERROR(VLOOKUP($I648,'WM-AR'!$I$7:$AS$3267,28,FALSE),"")</f>
        <v/>
      </c>
      <c r="AA648" s="714" t="str">
        <f>IFERROR(VLOOKUP($I648,'WM-AR'!$I$7:$AS$3267,29,FALSE),"")</f>
        <v/>
      </c>
      <c r="AB648" s="714" t="str">
        <f>IFERROR(VLOOKUP($I648,'WM-AR'!$I$7:$AS$3267,30,FALSE),"")</f>
        <v/>
      </c>
      <c r="AC648" s="714" t="str">
        <f>IFERROR(VLOOKUP($I648,'WM-AR'!$I$7:$AS$3267,31,FALSE),"")</f>
        <v/>
      </c>
      <c r="AD648" s="714" t="str">
        <f>IFERROR(VLOOKUP($I648,'WM-AR'!$I$7:$AS$3267,32,FALSE),"")</f>
        <v/>
      </c>
      <c r="AE648" s="714" t="str">
        <f>IFERROR(VLOOKUP($I648,'WM-AR'!$I$7:$AS$3267,33,FALSE),"")</f>
        <v/>
      </c>
      <c r="AF648" s="1190" t="s">
        <v>3697</v>
      </c>
      <c r="AG648" s="1254"/>
      <c r="AH648" s="1254"/>
      <c r="AI648" s="854"/>
      <c r="AJ648" s="854" t="str">
        <f t="shared" si="137"/>
        <v/>
      </c>
      <c r="AK648" s="1114"/>
      <c r="AL648" s="88" t="str">
        <f>IF(AND(ISTEXT($E648),ISTEXT($B648)),"산출기준 &gt;&gt;  "&amp;_xlfn.XLOOKUP($E648,산출기준!$D:$D,산출기준!$E:$E,"매칭실패"),"")</f>
        <v/>
      </c>
    </row>
    <row r="649" spans="2:38">
      <c r="B649" s="1111"/>
      <c r="C649" s="1166"/>
      <c r="D649" s="1166"/>
      <c r="E649" s="1166"/>
      <c r="F649" s="1166"/>
      <c r="G649" s="843"/>
      <c r="H649" s="843"/>
      <c r="I649" s="712" t="str">
        <f t="shared" si="135"/>
        <v/>
      </c>
      <c r="J649" s="714"/>
      <c r="K649" s="714" t="str">
        <f>IFERROR(VLOOKUP($I649,'WM-AR'!$I$7:$AS$3267,34,FALSE),"")</f>
        <v/>
      </c>
      <c r="L649" s="714" t="str">
        <f>IFERROR(VLOOKUP($I649,'WM-AR'!$I$7:$AS$3267,4,FALSE),"")</f>
        <v/>
      </c>
      <c r="M649" s="714" t="str">
        <f>IFERROR(VLOOKUP($I649,'WM-AR'!$I$7:$AS$3267,6,FALSE),"")</f>
        <v/>
      </c>
      <c r="N649" s="714" t="str">
        <f>IFERROR(VLOOKUP($I649,'WM-AR'!$I$7:$AS$3267,8,FALSE),"")</f>
        <v/>
      </c>
      <c r="O649" s="714" t="str">
        <f>IFERROR(VLOOKUP($I649,'WM-AR'!$I$7:$AS$3267,10,FALSE),"")</f>
        <v/>
      </c>
      <c r="P649" s="714" t="str">
        <f>IFERROR(VLOOKUP($I649,'WM-AR'!$I$7:$AS$3267,12,FALSE),"")</f>
        <v/>
      </c>
      <c r="Q649" s="714" t="str">
        <f>IFERROR(VLOOKUP($I649,'WM-AR'!$I$7:$AS$3267,14,FALSE),"")</f>
        <v/>
      </c>
      <c r="R649" s="714" t="str">
        <f>IFERROR(VLOOKUP($I649,'WM-AR'!$I$7:$AS$3267,16,FALSE),"")</f>
        <v/>
      </c>
      <c r="S649" s="714" t="str">
        <f>IFERROR(VLOOKUP($I649,'WM-AR'!$I$7:$AS$3267,18,FALSE),"")</f>
        <v/>
      </c>
      <c r="T649" s="714" t="str">
        <f>IFERROR(VLOOKUP($I649,'WM-AR'!$I$7:$AS$3267,20,FALSE),"")</f>
        <v/>
      </c>
      <c r="U649" s="714" t="str">
        <f>IFERROR(VLOOKUP($I649,'WM-AR'!$I$7:$AS$3267,22,FALSE),"")</f>
        <v/>
      </c>
      <c r="V649" s="714" t="str">
        <f>IFERROR(VLOOKUP($I649,'WM-AR'!$I$7:$AS$3267,24,FALSE),"")</f>
        <v/>
      </c>
      <c r="W649" s="714" t="str">
        <f>IFERROR(VLOOKUP($I649,'WM-AR'!$I$7:$AS$3267,25,FALSE),"")</f>
        <v/>
      </c>
      <c r="X649" s="714" t="str">
        <f>IFERROR(VLOOKUP($I649,'WM-AR'!$I$7:$AS$3267,26,FALSE),"")</f>
        <v/>
      </c>
      <c r="Y649" s="714" t="str">
        <f>IFERROR(VLOOKUP($I649,'WM-AR'!$I$7:$AS$3267,27,FALSE),"")</f>
        <v/>
      </c>
      <c r="Z649" s="714" t="str">
        <f>IFERROR(VLOOKUP($I649,'WM-AR'!$I$7:$AS$3267,28,FALSE),"")</f>
        <v/>
      </c>
      <c r="AA649" s="714" t="str">
        <f>IFERROR(VLOOKUP($I649,'WM-AR'!$I$7:$AS$3267,29,FALSE),"")</f>
        <v/>
      </c>
      <c r="AB649" s="714" t="str">
        <f>IFERROR(VLOOKUP($I649,'WM-AR'!$I$7:$AS$3267,30,FALSE),"")</f>
        <v/>
      </c>
      <c r="AC649" s="714" t="str">
        <f>IFERROR(VLOOKUP($I649,'WM-AR'!$I$7:$AS$3267,31,FALSE),"")</f>
        <v/>
      </c>
      <c r="AD649" s="714" t="str">
        <f>IFERROR(VLOOKUP($I649,'WM-AR'!$I$7:$AS$3267,32,FALSE),"")</f>
        <v/>
      </c>
      <c r="AE649" s="714" t="str">
        <f>IFERROR(VLOOKUP($I649,'WM-AR'!$I$7:$AS$3267,33,FALSE),"")</f>
        <v/>
      </c>
      <c r="AF649" s="938"/>
      <c r="AG649" s="852"/>
      <c r="AH649" s="852"/>
      <c r="AI649" s="854"/>
      <c r="AJ649" s="854" t="str">
        <f t="shared" si="137"/>
        <v/>
      </c>
      <c r="AK649" s="1114"/>
      <c r="AL649" s="88" t="str">
        <f>IF(AND(ISTEXT($E649),ISTEXT($B649)),"산출기준 &gt;&gt;  "&amp;_xlfn.XLOOKUP($E649,산출기준!$D:$D,산출기준!$E:$E,"매칭실패"),"")</f>
        <v/>
      </c>
    </row>
    <row r="650" spans="2:38">
      <c r="B650" s="1116"/>
      <c r="C650" s="1167"/>
      <c r="D650" s="1167"/>
      <c r="E650" s="1167"/>
      <c r="F650" s="1167"/>
      <c r="G650" s="1120"/>
      <c r="H650" s="1120"/>
      <c r="I650" s="1119" t="str">
        <f t="shared" si="135"/>
        <v/>
      </c>
      <c r="J650" s="1121"/>
      <c r="K650" s="1121" t="str">
        <f>IFERROR(VLOOKUP($I650,'WM-AR'!$I$7:$AS$3267,34,FALSE),"")</f>
        <v/>
      </c>
      <c r="L650" s="1121" t="str">
        <f>IFERROR(VLOOKUP($I650,'WM-AR'!$I$7:$AS$3267,4,FALSE),"")</f>
        <v/>
      </c>
      <c r="M650" s="1121" t="str">
        <f>IFERROR(VLOOKUP($I650,'WM-AR'!$I$7:$AS$3267,6,FALSE),"")</f>
        <v/>
      </c>
      <c r="N650" s="1121" t="str">
        <f>IFERROR(VLOOKUP($I650,'WM-AR'!$I$7:$AS$3267,8,FALSE),"")</f>
        <v/>
      </c>
      <c r="O650" s="1121" t="str">
        <f>IFERROR(VLOOKUP($I650,'WM-AR'!$I$7:$AS$3267,10,FALSE),"")</f>
        <v/>
      </c>
      <c r="P650" s="1121" t="str">
        <f>IFERROR(VLOOKUP($I650,'WM-AR'!$I$7:$AS$3267,12,FALSE),"")</f>
        <v/>
      </c>
      <c r="Q650" s="1121" t="str">
        <f>IFERROR(VLOOKUP($I650,'WM-AR'!$I$7:$AS$3267,14,FALSE),"")</f>
        <v/>
      </c>
      <c r="R650" s="1121" t="str">
        <f>IFERROR(VLOOKUP($I650,'WM-AR'!$I$7:$AS$3267,16,FALSE),"")</f>
        <v/>
      </c>
      <c r="S650" s="1121" t="str">
        <f>IFERROR(VLOOKUP($I650,'WM-AR'!$I$7:$AS$3267,18,FALSE),"")</f>
        <v/>
      </c>
      <c r="T650" s="1121" t="str">
        <f>IFERROR(VLOOKUP($I650,'WM-AR'!$I$7:$AS$3267,20,FALSE),"")</f>
        <v/>
      </c>
      <c r="U650" s="1121" t="str">
        <f>IFERROR(VLOOKUP($I650,'WM-AR'!$I$7:$AS$3267,22,FALSE),"")</f>
        <v/>
      </c>
      <c r="V650" s="1121" t="str">
        <f>IFERROR(VLOOKUP($I650,'WM-AR'!$I$7:$AS$3267,24,FALSE),"")</f>
        <v/>
      </c>
      <c r="W650" s="1121" t="str">
        <f>IFERROR(VLOOKUP($I650,'WM-AR'!$I$7:$AS$3267,25,FALSE),"")</f>
        <v/>
      </c>
      <c r="X650" s="1121" t="str">
        <f>IFERROR(VLOOKUP($I650,'WM-AR'!$I$7:$AS$3267,26,FALSE),"")</f>
        <v/>
      </c>
      <c r="Y650" s="1121" t="str">
        <f>IFERROR(VLOOKUP($I650,'WM-AR'!$I$7:$AS$3267,27,FALSE),"")</f>
        <v/>
      </c>
      <c r="Z650" s="1121" t="str">
        <f>IFERROR(VLOOKUP($I650,'WM-AR'!$I$7:$AS$3267,28,FALSE),"")</f>
        <v/>
      </c>
      <c r="AA650" s="1121" t="str">
        <f>IFERROR(VLOOKUP($I650,'WM-AR'!$I$7:$AS$3267,29,FALSE),"")</f>
        <v/>
      </c>
      <c r="AB650" s="1121" t="str">
        <f>IFERROR(VLOOKUP($I650,'WM-AR'!$I$7:$AS$3267,30,FALSE),"")</f>
        <v/>
      </c>
      <c r="AC650" s="1121" t="str">
        <f>IFERROR(VLOOKUP($I650,'WM-AR'!$I$7:$AS$3267,31,FALSE),"")</f>
        <v/>
      </c>
      <c r="AD650" s="1121" t="str">
        <f>IFERROR(VLOOKUP($I650,'WM-AR'!$I$7:$AS$3267,32,FALSE),"")</f>
        <v/>
      </c>
      <c r="AE650" s="1121" t="str">
        <f>IFERROR(VLOOKUP($I650,'WM-AR'!$I$7:$AS$3267,33,FALSE),"")</f>
        <v/>
      </c>
      <c r="AF650" s="1209"/>
      <c r="AG650" s="1123"/>
      <c r="AH650" s="1123"/>
      <c r="AI650" s="1124"/>
      <c r="AJ650" s="1124" t="str">
        <f t="shared" si="137"/>
        <v/>
      </c>
      <c r="AK650" s="1125"/>
      <c r="AL650" s="88" t="str">
        <f>IF(AND(ISTEXT($E650),ISTEXT($B650)),"산출기준 &gt;&gt;  "&amp;_xlfn.XLOOKUP($E650,산출기준!$D:$D,산출기준!$E:$E,"매칭실패"),"")</f>
        <v/>
      </c>
    </row>
    <row r="651" spans="2:38" s="658" customFormat="1" ht="20.100000000000001" customHeight="1">
      <c r="B651" s="1072"/>
      <c r="C651" s="639"/>
      <c r="D651" s="639"/>
      <c r="E651" s="639"/>
      <c r="F651" s="639"/>
      <c r="G651" s="639"/>
      <c r="H651" s="639"/>
      <c r="I651" s="641"/>
      <c r="J651" s="642"/>
      <c r="K651" s="642"/>
      <c r="L651" s="642"/>
      <c r="M651" s="642"/>
      <c r="N651" s="642"/>
      <c r="O651" s="642"/>
      <c r="P651" s="642"/>
      <c r="Q651" s="642"/>
      <c r="R651" s="642"/>
      <c r="S651" s="642"/>
      <c r="T651" s="642"/>
      <c r="U651" s="642"/>
      <c r="V651" s="642"/>
      <c r="W651" s="642"/>
      <c r="X651" s="642"/>
      <c r="Y651" s="642"/>
      <c r="Z651" s="642"/>
      <c r="AA651" s="642"/>
      <c r="AB651" s="642"/>
      <c r="AC651" s="642"/>
      <c r="AD651" s="642"/>
      <c r="AE651" s="642"/>
      <c r="AF651" s="637"/>
      <c r="AG651" s="643"/>
      <c r="AH651" s="643"/>
      <c r="AI651" s="644"/>
      <c r="AJ651" s="644"/>
      <c r="AK651" s="639"/>
      <c r="AL651" s="658" t="str">
        <f>IF(AND(ISTEXT($E651),ISTEXT($B651)),"산출기준 &gt;&gt;  "&amp;_xlfn.XLOOKUP($E651,산출기준!$D:$D,산출기준!$E:$E,"매칭실패"),"")</f>
        <v/>
      </c>
    </row>
    <row r="652" spans="2:38" s="658" customFormat="1" ht="20.100000000000001" customHeight="1">
      <c r="B652" s="802"/>
      <c r="C652" s="662"/>
      <c r="D652" s="662"/>
      <c r="E652" s="662"/>
      <c r="F652" s="662"/>
      <c r="G652" s="662"/>
      <c r="H652" s="662"/>
      <c r="I652" s="652"/>
      <c r="J652" s="664"/>
      <c r="K652" s="664"/>
      <c r="L652" s="664"/>
      <c r="M652" s="664"/>
      <c r="N652" s="664"/>
      <c r="O652" s="664"/>
      <c r="P652" s="664"/>
      <c r="Q652" s="664"/>
      <c r="R652" s="664"/>
      <c r="S652" s="664"/>
      <c r="T652" s="664"/>
      <c r="U652" s="664"/>
      <c r="V652" s="664"/>
      <c r="W652" s="664"/>
      <c r="X652" s="664"/>
      <c r="Y652" s="664"/>
      <c r="Z652" s="664"/>
      <c r="AA652" s="664"/>
      <c r="AB652" s="664"/>
      <c r="AC652" s="664"/>
      <c r="AD652" s="664"/>
      <c r="AE652" s="664"/>
      <c r="AF652" s="660"/>
      <c r="AG652" s="665"/>
      <c r="AH652" s="665"/>
      <c r="AI652" s="666"/>
      <c r="AJ652" s="666"/>
      <c r="AK652" s="662"/>
      <c r="AL652" s="658" t="str">
        <f>IF(AND(ISTEXT($E652),ISTEXT($B652)),"산출기준 &gt;&gt;  "&amp;_xlfn.XLOOKUP($E652,산출기준!$D:$D,산출기준!$E:$E,"매칭실패"),"")</f>
        <v/>
      </c>
    </row>
    <row r="653" spans="2:38" ht="34.9" customHeight="1">
      <c r="B653" s="623">
        <v>6.4</v>
      </c>
      <c r="C653" s="626" t="s">
        <v>3698</v>
      </c>
      <c r="D653" s="626"/>
      <c r="E653" s="626"/>
      <c r="F653" s="626"/>
      <c r="G653" s="1066"/>
      <c r="H653" s="1260"/>
      <c r="I653" s="630" t="str">
        <f t="shared" ref="I653:I1070" si="138">LEFT(H653,14)</f>
        <v/>
      </c>
      <c r="J653" s="630"/>
      <c r="K653" s="631"/>
      <c r="L653" s="631"/>
      <c r="M653" s="631"/>
      <c r="N653" s="631"/>
      <c r="O653" s="631"/>
      <c r="P653" s="631"/>
      <c r="Q653" s="631"/>
      <c r="R653" s="631"/>
      <c r="S653" s="631"/>
      <c r="T653" s="631"/>
      <c r="U653" s="631"/>
      <c r="V653" s="631"/>
      <c r="W653" s="631"/>
      <c r="X653" s="631"/>
      <c r="Y653" s="631"/>
      <c r="Z653" s="631"/>
      <c r="AA653" s="631"/>
      <c r="AB653" s="631"/>
      <c r="AC653" s="631"/>
      <c r="AD653" s="631"/>
      <c r="AE653" s="631"/>
      <c r="AF653" s="632"/>
      <c r="AG653" s="634"/>
      <c r="AH653" s="634"/>
      <c r="AI653" s="634"/>
      <c r="AJ653" s="634"/>
      <c r="AK653" s="634"/>
      <c r="AL653" s="88" t="str">
        <f>IF(AND(ISTEXT($E653),ISTEXT($B653)),"산출기준 &gt;&gt;  "&amp;_xlfn.XLOOKUP($E653,산출기준!$D:$D,산출기준!$E:$E,"매칭실패"),"")</f>
        <v/>
      </c>
    </row>
    <row r="654" spans="2:38" s="658" customFormat="1">
      <c r="B654" s="635"/>
      <c r="C654" s="1068"/>
      <c r="D654" s="1068"/>
      <c r="E654" s="1068"/>
      <c r="F654" s="1068"/>
      <c r="G654" s="1068"/>
      <c r="H654" s="1307"/>
      <c r="I654" s="1071"/>
      <c r="J654" s="1071"/>
      <c r="K654" s="1071"/>
      <c r="L654" s="1071"/>
      <c r="M654" s="1071"/>
      <c r="N654" s="1071"/>
      <c r="O654" s="1071"/>
      <c r="P654" s="1071"/>
      <c r="Q654" s="1071"/>
      <c r="R654" s="1071"/>
      <c r="S654" s="1071"/>
      <c r="T654" s="1071"/>
      <c r="U654" s="1071"/>
      <c r="V654" s="1071"/>
      <c r="W654" s="1071"/>
      <c r="X654" s="1071"/>
      <c r="Y654" s="1071"/>
      <c r="Z654" s="1071"/>
      <c r="AA654" s="1071"/>
      <c r="AB654" s="1071"/>
      <c r="AC654" s="1071"/>
      <c r="AD654" s="1071"/>
      <c r="AE654" s="1071"/>
      <c r="AF654" s="1072"/>
      <c r="AG654" s="1072"/>
      <c r="AH654" s="1072"/>
      <c r="AI654" s="1072"/>
      <c r="AJ654" s="1072"/>
      <c r="AK654" s="1073"/>
      <c r="AL654" s="658" t="str">
        <f>IF(AND(ISTEXT($E654),ISTEXT($B654)),"산출기준 &gt;&gt;  "&amp;_xlfn.XLOOKUP($E654,산출기준!$D:$D,산출기준!$E:$E,"매칭실패"),"")</f>
        <v/>
      </c>
    </row>
    <row r="655" spans="2:38" s="658" customFormat="1" ht="20.100000000000001" customHeight="1">
      <c r="B655" s="1261"/>
      <c r="C655" s="1057"/>
      <c r="D655" s="648"/>
      <c r="E655" s="648"/>
      <c r="F655" s="1057"/>
      <c r="G655" s="1308" t="s">
        <v>824</v>
      </c>
      <c r="H655" s="1309">
        <f>Family_표준_구성도!$C$407</f>
        <v>200</v>
      </c>
      <c r="I655" s="805"/>
      <c r="J655" s="805"/>
      <c r="K655" s="806"/>
      <c r="L655" s="806"/>
      <c r="M655" s="806"/>
      <c r="N655" s="806"/>
      <c r="O655" s="806"/>
      <c r="P655" s="806"/>
      <c r="Q655" s="806"/>
      <c r="R655" s="806"/>
      <c r="S655" s="806"/>
      <c r="T655" s="806"/>
      <c r="U655" s="806"/>
      <c r="V655" s="806"/>
      <c r="W655" s="806"/>
      <c r="X655" s="806"/>
      <c r="Y655" s="806"/>
      <c r="Z655" s="806"/>
      <c r="AA655" s="806"/>
      <c r="AB655" s="806"/>
      <c r="AC655" s="806"/>
      <c r="AD655" s="806"/>
      <c r="AE655" s="806"/>
      <c r="AL655" s="658" t="str">
        <f>IF(AND(ISTEXT($E655),ISTEXT($B655)),"산출기준 &gt;&gt;  "&amp;_xlfn.XLOOKUP($E655,산출기준!$D:$D,산출기준!$E:$E,"매칭실패"),"")</f>
        <v/>
      </c>
    </row>
    <row r="656" spans="2:38" s="658" customFormat="1">
      <c r="C656" s="648"/>
      <c r="D656" s="648"/>
      <c r="E656" s="648"/>
      <c r="F656" s="648"/>
      <c r="G656" s="1308" t="s">
        <v>825</v>
      </c>
      <c r="H656" s="1309">
        <f>Family_표준_구성도!$C$408</f>
        <v>90</v>
      </c>
      <c r="I656" s="805"/>
      <c r="J656" s="805"/>
      <c r="K656" s="805"/>
      <c r="L656" s="805"/>
      <c r="M656" s="805"/>
      <c r="N656" s="805"/>
      <c r="O656" s="805"/>
      <c r="P656" s="805"/>
      <c r="Q656" s="805"/>
      <c r="R656" s="805"/>
      <c r="S656" s="805"/>
      <c r="T656" s="805"/>
      <c r="U656" s="805"/>
      <c r="V656" s="805"/>
      <c r="W656" s="805"/>
      <c r="X656" s="805"/>
      <c r="Y656" s="805"/>
      <c r="Z656" s="805"/>
      <c r="AA656" s="805"/>
      <c r="AB656" s="805"/>
      <c r="AC656" s="805"/>
      <c r="AD656" s="805"/>
      <c r="AE656" s="805"/>
      <c r="AF656" s="802"/>
      <c r="AG656" s="802"/>
      <c r="AH656" s="802"/>
      <c r="AI656" s="802"/>
      <c r="AJ656" s="802"/>
      <c r="AK656" s="1077"/>
      <c r="AL656" s="658" t="str">
        <f>IF(AND(ISTEXT($E656),ISTEXT($B656)),"산출기준 &gt;&gt;  "&amp;_xlfn.XLOOKUP($E656,산출기준!$D:$D,산출기준!$E:$E,"매칭실패"),"")</f>
        <v/>
      </c>
    </row>
    <row r="657" spans="2:38" s="658" customFormat="1" ht="20.100000000000001" customHeight="1">
      <c r="B657" s="1261"/>
      <c r="C657" s="1057"/>
      <c r="D657" s="648"/>
      <c r="E657" s="648"/>
      <c r="F657" s="1057"/>
      <c r="G657" s="1308" t="s">
        <v>826</v>
      </c>
      <c r="H657" s="1309"/>
      <c r="I657" s="805"/>
      <c r="J657" s="805"/>
      <c r="K657" s="806"/>
      <c r="L657" s="806"/>
      <c r="M657" s="806"/>
      <c r="N657" s="806"/>
      <c r="O657" s="806"/>
      <c r="P657" s="806"/>
      <c r="Q657" s="806"/>
      <c r="R657" s="806"/>
      <c r="S657" s="806"/>
      <c r="T657" s="806"/>
      <c r="U657" s="806"/>
      <c r="V657" s="806"/>
      <c r="W657" s="806"/>
      <c r="X657" s="806"/>
      <c r="Y657" s="806"/>
      <c r="Z657" s="806"/>
      <c r="AA657" s="806"/>
      <c r="AB657" s="806"/>
      <c r="AC657" s="806"/>
      <c r="AD657" s="806"/>
      <c r="AE657" s="806"/>
      <c r="AL657" s="658" t="str">
        <f>IF(AND(ISTEXT($E657),ISTEXT($B657)),"산출기준 &gt;&gt;  "&amp;_xlfn.XLOOKUP($E657,산출기준!$D:$D,산출기준!$E:$E,"매칭실패"),"")</f>
        <v/>
      </c>
    </row>
    <row r="658" spans="2:38" s="658" customFormat="1">
      <c r="C658" s="648"/>
      <c r="D658" s="648"/>
      <c r="E658" s="648"/>
      <c r="F658" s="648"/>
      <c r="G658" s="1308" t="s">
        <v>827</v>
      </c>
      <c r="H658" s="1309">
        <f>Family_표준_구성도!$C$410</f>
        <v>30</v>
      </c>
      <c r="I658" s="805"/>
      <c r="J658" s="805"/>
      <c r="K658" s="805"/>
      <c r="L658" s="805"/>
      <c r="M658" s="805"/>
      <c r="N658" s="805"/>
      <c r="O658" s="805"/>
      <c r="P658" s="805"/>
      <c r="Q658" s="805"/>
      <c r="R658" s="805"/>
      <c r="S658" s="805"/>
      <c r="T658" s="805"/>
      <c r="U658" s="805"/>
      <c r="V658" s="805"/>
      <c r="W658" s="805"/>
      <c r="X658" s="805"/>
      <c r="Y658" s="805"/>
      <c r="Z658" s="805"/>
      <c r="AA658" s="805"/>
      <c r="AB658" s="805"/>
      <c r="AC658" s="805"/>
      <c r="AD658" s="805"/>
      <c r="AE658" s="805"/>
      <c r="AF658" s="802"/>
      <c r="AG658" s="802"/>
      <c r="AH658" s="802"/>
      <c r="AI658" s="802"/>
      <c r="AJ658" s="802"/>
      <c r="AK658" s="1077"/>
      <c r="AL658" s="658" t="str">
        <f>IF(AND(ISTEXT($E658),ISTEXT($B658)),"산출기준 &gt;&gt;  "&amp;_xlfn.XLOOKUP($E658,산출기준!$D:$D,산출기준!$E:$E,"매칭실패"),"")</f>
        <v/>
      </c>
    </row>
    <row r="659" spans="2:38" s="658" customFormat="1" ht="20.100000000000001" customHeight="1">
      <c r="B659" s="1261"/>
      <c r="C659" s="1057"/>
      <c r="D659" s="648"/>
      <c r="E659" s="648"/>
      <c r="F659" s="1057"/>
      <c r="G659" s="1308" t="s">
        <v>828</v>
      </c>
      <c r="H659" s="1309">
        <f>Family_표준_구성도!$C$411</f>
        <v>10</v>
      </c>
      <c r="I659" s="805"/>
      <c r="J659" s="805"/>
      <c r="K659" s="806"/>
      <c r="L659" s="806"/>
      <c r="M659" s="806"/>
      <c r="N659" s="806"/>
      <c r="O659" s="806"/>
      <c r="P659" s="806"/>
      <c r="Q659" s="806"/>
      <c r="R659" s="806"/>
      <c r="S659" s="806"/>
      <c r="T659" s="806"/>
      <c r="U659" s="806"/>
      <c r="V659" s="806"/>
      <c r="W659" s="806"/>
      <c r="X659" s="806"/>
      <c r="Y659" s="806"/>
      <c r="Z659" s="806"/>
      <c r="AA659" s="806"/>
      <c r="AB659" s="806"/>
      <c r="AC659" s="806"/>
      <c r="AD659" s="806"/>
      <c r="AE659" s="806"/>
      <c r="AL659" s="658" t="str">
        <f>IF(AND(ISTEXT($E659),ISTEXT($B659)),"산출기준 &gt;&gt;  "&amp;_xlfn.XLOOKUP($E659,산출기준!$D:$D,산출기준!$E:$E,"매칭실패"),"")</f>
        <v/>
      </c>
    </row>
    <row r="660" spans="2:38" s="658" customFormat="1">
      <c r="C660" s="648"/>
      <c r="D660" s="648"/>
      <c r="E660" s="648"/>
      <c r="F660" s="648"/>
      <c r="G660" s="648"/>
      <c r="H660" s="1310"/>
      <c r="I660" s="805"/>
      <c r="J660" s="805"/>
      <c r="K660" s="805"/>
      <c r="L660" s="805"/>
      <c r="M660" s="805"/>
      <c r="N660" s="805"/>
      <c r="O660" s="805"/>
      <c r="P660" s="805"/>
      <c r="Q660" s="805"/>
      <c r="R660" s="805"/>
      <c r="S660" s="805"/>
      <c r="T660" s="805"/>
      <c r="U660" s="805"/>
      <c r="V660" s="805"/>
      <c r="W660" s="805"/>
      <c r="X660" s="805"/>
      <c r="Y660" s="805"/>
      <c r="Z660" s="805"/>
      <c r="AA660" s="805"/>
      <c r="AB660" s="805"/>
      <c r="AC660" s="805"/>
      <c r="AD660" s="805"/>
      <c r="AE660" s="805"/>
      <c r="AF660" s="802"/>
      <c r="AG660" s="802"/>
      <c r="AH660" s="802"/>
      <c r="AI660" s="802"/>
      <c r="AJ660" s="802"/>
      <c r="AK660" s="1077"/>
      <c r="AL660" s="658" t="str">
        <f>IF(AND(ISTEXT($E660),ISTEXT($B660)),"산출기준 &gt;&gt;  "&amp;_xlfn.XLOOKUP($E660,산출기준!$D:$D,산출기준!$E:$E,"매칭실패"),"")</f>
        <v/>
      </c>
    </row>
    <row r="661" spans="2:38" s="658" customFormat="1" ht="20.100000000000001" customHeight="1">
      <c r="B661" s="1072"/>
      <c r="C661" s="639"/>
      <c r="D661" s="639"/>
      <c r="E661" s="639"/>
      <c r="F661" s="639"/>
      <c r="G661" s="639"/>
      <c r="H661" s="639"/>
      <c r="I661" s="641"/>
      <c r="J661" s="642"/>
      <c r="K661" s="642"/>
      <c r="L661" s="642"/>
      <c r="M661" s="642"/>
      <c r="N661" s="642"/>
      <c r="O661" s="642"/>
      <c r="P661" s="642"/>
      <c r="Q661" s="642"/>
      <c r="R661" s="642"/>
      <c r="S661" s="642"/>
      <c r="T661" s="642"/>
      <c r="U661" s="642"/>
      <c r="V661" s="642"/>
      <c r="W661" s="642"/>
      <c r="X661" s="642"/>
      <c r="Y661" s="642"/>
      <c r="Z661" s="642"/>
      <c r="AA661" s="642"/>
      <c r="AB661" s="642"/>
      <c r="AC661" s="642"/>
      <c r="AD661" s="642"/>
      <c r="AE661" s="642"/>
      <c r="AF661" s="637"/>
      <c r="AG661" s="643"/>
      <c r="AH661" s="643"/>
      <c r="AI661" s="644"/>
      <c r="AJ661" s="644"/>
      <c r="AK661" s="639"/>
      <c r="AL661" s="658" t="str">
        <f>IF(AND(ISTEXT($E661),ISTEXT($B661)),"산출기준 &gt;&gt;  "&amp;_xlfn.XLOOKUP($E661,산출기준!$D:$D,산출기준!$E:$E,"매칭실패"),"")</f>
        <v/>
      </c>
    </row>
    <row r="662" spans="2:38" s="658" customFormat="1" ht="20.100000000000001" customHeight="1">
      <c r="B662" s="1261"/>
      <c r="C662" s="1057" t="s">
        <v>3699</v>
      </c>
      <c r="D662" s="648"/>
      <c r="E662" s="648"/>
      <c r="F662" s="1057" t="s">
        <v>3700</v>
      </c>
      <c r="G662" s="1057"/>
      <c r="H662" s="1263"/>
      <c r="I662" s="1263"/>
      <c r="J662" s="805"/>
      <c r="K662" s="805"/>
      <c r="L662" s="806"/>
      <c r="M662" s="806"/>
      <c r="N662" s="806"/>
      <c r="O662" s="806"/>
      <c r="P662" s="806"/>
      <c r="Q662" s="806"/>
      <c r="R662" s="806"/>
      <c r="S662" s="806"/>
      <c r="T662" s="806"/>
      <c r="U662" s="806"/>
      <c r="V662" s="806"/>
      <c r="W662" s="806"/>
      <c r="X662" s="806"/>
      <c r="Y662" s="806"/>
      <c r="Z662" s="806"/>
      <c r="AA662" s="806"/>
      <c r="AB662" s="806"/>
      <c r="AC662" s="806"/>
      <c r="AD662" s="806"/>
      <c r="AE662" s="806"/>
      <c r="AF662" s="1323"/>
      <c r="AL662" s="658" t="str">
        <f>IF(AND(ISTEXT($E662),ISTEXT($B662)),"산출기준 &gt;&gt;  "&amp;_xlfn.XLOOKUP($E662,산출기준!$D:$D,산출기준!$E:$E,"매칭실패"),"")</f>
        <v/>
      </c>
    </row>
    <row r="663" spans="2:38" s="658" customFormat="1" ht="20.100000000000001" customHeight="1">
      <c r="B663" s="802"/>
      <c r="C663" s="662"/>
      <c r="D663" s="662"/>
      <c r="E663" s="662"/>
      <c r="F663" s="1338" t="s">
        <v>1125</v>
      </c>
      <c r="G663" s="662"/>
      <c r="H663" s="662"/>
      <c r="I663" s="652"/>
      <c r="J663" s="664"/>
      <c r="K663" s="664"/>
      <c r="L663" s="664"/>
      <c r="M663" s="664"/>
      <c r="N663" s="664"/>
      <c r="O663" s="664"/>
      <c r="P663" s="664"/>
      <c r="Q663" s="664"/>
      <c r="R663" s="664"/>
      <c r="S663" s="664"/>
      <c r="T663" s="664"/>
      <c r="U663" s="664"/>
      <c r="V663" s="664"/>
      <c r="W663" s="664"/>
      <c r="X663" s="664"/>
      <c r="Y663" s="664"/>
      <c r="Z663" s="664"/>
      <c r="AA663" s="664"/>
      <c r="AB663" s="664"/>
      <c r="AC663" s="664"/>
      <c r="AD663" s="664"/>
      <c r="AE663" s="664"/>
      <c r="AF663" s="660"/>
      <c r="AG663" s="665"/>
      <c r="AH663" s="665"/>
      <c r="AI663" s="666"/>
      <c r="AJ663" s="666"/>
      <c r="AK663" s="662"/>
      <c r="AL663" s="658" t="str">
        <f>IF(AND(ISTEXT($E663),ISTEXT($B663)),"산출기준 &gt;&gt;  "&amp;_xlfn.XLOOKUP($E663,산출기준!$D:$D,산출기준!$E:$E,"매칭실패"),"")</f>
        <v/>
      </c>
    </row>
    <row r="664" spans="2:38" ht="34.9" customHeight="1">
      <c r="B664" s="808" t="str" cm="1">
        <f t="array" aca="1" ref="B664" ca="1">_xlfn.IFNA(INDIRECT("Family_표준_구성도!B"&amp;MATCH(F664,INDIRECT("Family_표준_구성도!"&amp;"C:C"),0)),"")</f>
        <v>6.4.1.1.1</v>
      </c>
      <c r="C664" s="668" t="s">
        <v>1903</v>
      </c>
      <c r="D664" s="809"/>
      <c r="E664" s="668" t="s">
        <v>2006</v>
      </c>
      <c r="F664" s="1079" t="s">
        <v>1127</v>
      </c>
      <c r="G664" s="1079"/>
      <c r="H664" s="1079"/>
      <c r="I664" s="674" t="str">
        <f t="shared" ref="I664:I671" si="139">LEFT(H664,14)</f>
        <v/>
      </c>
      <c r="J664" s="674"/>
      <c r="K664" s="674"/>
      <c r="L664" s="674"/>
      <c r="M664" s="674"/>
      <c r="N664" s="675"/>
      <c r="O664" s="676"/>
      <c r="P664" s="677"/>
      <c r="Q664" s="677"/>
      <c r="R664" s="677"/>
      <c r="S664" s="677"/>
      <c r="T664" s="677"/>
      <c r="U664" s="677"/>
      <c r="V664" s="678"/>
      <c r="W664" s="679"/>
      <c r="X664" s="679"/>
      <c r="Y664" s="679"/>
      <c r="Z664" s="679"/>
      <c r="AA664" s="679"/>
      <c r="AB664" s="679"/>
      <c r="AC664" s="679"/>
      <c r="AD664" s="679"/>
      <c r="AE664" s="679"/>
      <c r="AF664" s="1352"/>
      <c r="AG664" s="682"/>
      <c r="AH664" s="682"/>
      <c r="AI664" s="682"/>
      <c r="AJ664" s="682"/>
      <c r="AK664" s="903"/>
      <c r="AL664" s="88" t="str">
        <f ca="1">IF(AND(ISTEXT($E664),ISTEXT($B664)),"산출기준 &gt;&gt;  "&amp;_xlfn.XLOOKUP($E664,산출기준!$D:$D,산출기준!$E:$E,"매칭실패"),"")</f>
        <v>산출기준 &gt;&gt;  [Steel Beam]</v>
      </c>
    </row>
    <row r="665" spans="2:38" ht="49.9" customHeight="1" outlineLevel="1">
      <c r="B665" s="758"/>
      <c r="C665" s="759"/>
      <c r="D665" s="759"/>
      <c r="E665" s="759"/>
      <c r="F665" s="1080" t="s">
        <v>3488</v>
      </c>
      <c r="G665" s="759" t="str">
        <f t="shared" ref="G665:G668" si="140">IF(IF(N665=0,"",N665)&amp;" | "&amp;IF(O665=0,"",O665)&amp;" | "&amp;IF(Q665=0,"",Q665)&amp;" | "&amp;IF(R665=0,"",R665)=" |  |  | ","",IF(N665=0,"",N665)&amp;" | "&amp;IF(O665=0,"",O665)&amp;" | "&amp;IF(Q665=0,"",Q665)&amp;" | "&amp;IF(R665=0,"",R665))</f>
        <v xml:space="preserve">Heavy Steel - Standard |  |  | </v>
      </c>
      <c r="H665" s="816" t="s">
        <v>3507</v>
      </c>
      <c r="I665" s="765" t="str">
        <f t="shared" si="139"/>
        <v>S01AA072-00001</v>
      </c>
      <c r="J665" s="766"/>
      <c r="K665" s="766" t="str">
        <f>IFERROR(VLOOKUP($I665,'WM-AR'!$I$7:$AS$3267,34,FALSE),"")</f>
        <v>TON</v>
      </c>
      <c r="L665" s="766" t="str">
        <f>IFERROR(VLOOKUP($I665,'WM-AR'!$I$7:$AS$3267,4,FALSE),"")</f>
        <v>Main Steel Structure Fabrication Work</v>
      </c>
      <c r="M665" s="766" t="str">
        <f>IFERROR(VLOOKUP($I665,'WM-AR'!$I$7:$AS$3267,6,FALSE),"")</f>
        <v>Shelter/Building</v>
      </c>
      <c r="N665" s="766" t="str">
        <f>IFERROR(VLOOKUP($I665,'WM-AR'!$I$7:$AS$3267,8,FALSE),"")</f>
        <v>Heavy Steel - Standard</v>
      </c>
      <c r="O665" s="766">
        <f>IFERROR(VLOOKUP($I665,'WM-AR'!$I$7:$AS$3267,10,FALSE),"")</f>
        <v>0</v>
      </c>
      <c r="P665" s="766">
        <f>IFERROR(VLOOKUP($I665,'WM-AR'!$I$7:$AS$3267,12,FALSE),"")</f>
        <v>0</v>
      </c>
      <c r="Q665" s="766" t="str">
        <f>IFERROR(VLOOKUP($I665,'WM-AR'!$I$7:$AS$3267,14,FALSE),"")</f>
        <v/>
      </c>
      <c r="R665" s="766" t="str">
        <f>IFERROR(VLOOKUP($I665,'WM-AR'!$I$7:$AS$3267,16,FALSE),"")</f>
        <v/>
      </c>
      <c r="S665" s="766" t="str">
        <f>IFERROR(VLOOKUP($I665,'WM-AR'!$I$7:$AS$3267,18,FALSE),"")</f>
        <v/>
      </c>
      <c r="T665" s="766" t="str">
        <f>IFERROR(VLOOKUP($I665,'WM-AR'!$I$7:$AS$3267,20,FALSE),"")</f>
        <v/>
      </c>
      <c r="U665" s="766" t="str">
        <f>IFERROR(VLOOKUP($I665,'WM-AR'!$I$7:$AS$3267,22,FALSE),"")</f>
        <v/>
      </c>
      <c r="V665" s="766" t="str">
        <f>IFERROR(VLOOKUP($I665,'WM-AR'!$I$7:$AS$3267,24,FALSE),"")</f>
        <v/>
      </c>
      <c r="W665" s="766">
        <f>IFERROR(VLOOKUP($I665,'WM-AR'!$I$7:$AS$3267,25,FALSE),"")</f>
        <v>0</v>
      </c>
      <c r="X665" s="766">
        <f>IFERROR(VLOOKUP($I665,'WM-AR'!$I$7:$AS$3267,26,FALSE),"")</f>
        <v>0</v>
      </c>
      <c r="Y665" s="766">
        <f>IFERROR(VLOOKUP($I665,'WM-AR'!$I$7:$AS$3267,27,FALSE),"")</f>
        <v>0</v>
      </c>
      <c r="Z665" s="766">
        <f>IFERROR(VLOOKUP($I665,'WM-AR'!$I$7:$AS$3267,28,FALSE),"")</f>
        <v>0</v>
      </c>
      <c r="AA665" s="766" t="str">
        <f>IFERROR(VLOOKUP($I665,'WM-AR'!$I$7:$AS$3267,29,FALSE),"")</f>
        <v>Material: (   )</v>
      </c>
      <c r="AB665" s="766">
        <f>IFERROR(VLOOKUP($I665,'WM-AR'!$I$7:$AS$3267,30,FALSE),"")</f>
        <v>0</v>
      </c>
      <c r="AC665" s="766">
        <f>IFERROR(VLOOKUP($I665,'WM-AR'!$I$7:$AS$3267,31,FALSE),"")</f>
        <v>0</v>
      </c>
      <c r="AD665" s="766">
        <f>IFERROR(VLOOKUP($I665,'WM-AR'!$I$7:$AS$3267,32,FALSE),"")</f>
        <v>0</v>
      </c>
      <c r="AE665" s="766" t="str">
        <f>IFERROR(VLOOKUP($I665,'WM-AR'!$I$7:$AS$3267,33,FALSE),"")</f>
        <v>Weight≥(90)KG/M</v>
      </c>
      <c r="AF665" s="767"/>
      <c r="AG665" s="1134" t="s">
        <v>3586</v>
      </c>
      <c r="AH665" s="1134" t="s">
        <v>3586</v>
      </c>
      <c r="AI665" s="1340"/>
      <c r="AJ665" s="1340" t="str">
        <f t="shared" ref="AJ665:AJ671" si="141">K665</f>
        <v>TON</v>
      </c>
      <c r="AK665" s="905"/>
      <c r="AL665" s="88" t="str">
        <f>IF(AND(ISTEXT($E665),ISTEXT($B665)),"산출기준 &gt;&gt;  "&amp;_xlfn.XLOOKUP($E665,산출기준!$D:$D,산출기준!$E:$E,"매칭실패"),"")</f>
        <v/>
      </c>
    </row>
    <row r="666" spans="2:38" ht="49.9" customHeight="1" outlineLevel="1">
      <c r="B666" s="772"/>
      <c r="C666" s="773"/>
      <c r="D666" s="773"/>
      <c r="E666" s="773"/>
      <c r="F666" s="1083" t="s">
        <v>3492</v>
      </c>
      <c r="G666" s="759" t="str">
        <f t="shared" si="140"/>
        <v xml:space="preserve">Heavy Steel |  |  | </v>
      </c>
      <c r="H666" s="816" t="s">
        <v>3519</v>
      </c>
      <c r="I666" s="765" t="str">
        <f t="shared" si="139"/>
        <v>S03AA082-00001</v>
      </c>
      <c r="J666" s="766"/>
      <c r="K666" s="766" t="str">
        <f>IFERROR(VLOOKUP($I666,'WM-AR'!$I$7:$AS$3267,34,FALSE),"")</f>
        <v>TON</v>
      </c>
      <c r="L666" s="766" t="str">
        <f>IFERROR(VLOOKUP($I666,'WM-AR'!$I$7:$AS$3267,4,FALSE),"")</f>
        <v>Main Steel Structure Erection Work</v>
      </c>
      <c r="M666" s="766" t="str">
        <f>IFERROR(VLOOKUP($I666,'WM-AR'!$I$7:$AS$3267,6,FALSE),"")</f>
        <v>Shelter/Building</v>
      </c>
      <c r="N666" s="766" t="str">
        <f>IFERROR(VLOOKUP($I666,'WM-AR'!$I$7:$AS$3267,8,FALSE),"")</f>
        <v>Heavy Steel</v>
      </c>
      <c r="O666" s="766">
        <f>IFERROR(VLOOKUP($I666,'WM-AR'!$I$7:$AS$3267,10,FALSE),"")</f>
        <v>0</v>
      </c>
      <c r="P666" s="766">
        <f>IFERROR(VLOOKUP($I666,'WM-AR'!$I$7:$AS$3267,12,FALSE),"")</f>
        <v>0</v>
      </c>
      <c r="Q666" s="766" t="str">
        <f>IFERROR(VLOOKUP($I666,'WM-AR'!$I$7:$AS$3267,14,FALSE),"")</f>
        <v/>
      </c>
      <c r="R666" s="766" t="str">
        <f>IFERROR(VLOOKUP($I666,'WM-AR'!$I$7:$AS$3267,16,FALSE),"")</f>
        <v/>
      </c>
      <c r="S666" s="766" t="str">
        <f>IFERROR(VLOOKUP($I666,'WM-AR'!$I$7:$AS$3267,18,FALSE),"")</f>
        <v/>
      </c>
      <c r="T666" s="766" t="str">
        <f>IFERROR(VLOOKUP($I666,'WM-AR'!$I$7:$AS$3267,20,FALSE),"")</f>
        <v/>
      </c>
      <c r="U666" s="766" t="str">
        <f>IFERROR(VLOOKUP($I666,'WM-AR'!$I$7:$AS$3267,22,FALSE),"")</f>
        <v/>
      </c>
      <c r="V666" s="766" t="str">
        <f>IFERROR(VLOOKUP($I666,'WM-AR'!$I$7:$AS$3267,24,FALSE),"")</f>
        <v/>
      </c>
      <c r="W666" s="766">
        <f>IFERROR(VLOOKUP($I666,'WM-AR'!$I$7:$AS$3267,25,FALSE),"")</f>
        <v>0</v>
      </c>
      <c r="X666" s="766">
        <f>IFERROR(VLOOKUP($I666,'WM-AR'!$I$7:$AS$3267,26,FALSE),"")</f>
        <v>0</v>
      </c>
      <c r="Y666" s="766">
        <f>IFERROR(VLOOKUP($I666,'WM-AR'!$I$7:$AS$3267,27,FALSE),"")</f>
        <v>0</v>
      </c>
      <c r="Z666" s="766">
        <f>IFERROR(VLOOKUP($I666,'WM-AR'!$I$7:$AS$3267,28,FALSE),"")</f>
        <v>0</v>
      </c>
      <c r="AA666" s="766" t="str">
        <f>IFERROR(VLOOKUP($I666,'WM-AR'!$I$7:$AS$3267,29,FALSE),"")</f>
        <v>Material: (   )</v>
      </c>
      <c r="AB666" s="766">
        <f>IFERROR(VLOOKUP($I666,'WM-AR'!$I$7:$AS$3267,30,FALSE),"")</f>
        <v>0</v>
      </c>
      <c r="AC666" s="766">
        <f>IFERROR(VLOOKUP($I666,'WM-AR'!$I$7:$AS$3267,31,FALSE),"")</f>
        <v>0</v>
      </c>
      <c r="AD666" s="766">
        <f>IFERROR(VLOOKUP($I666,'WM-AR'!$I$7:$AS$3267,32,FALSE),"")</f>
        <v>0</v>
      </c>
      <c r="AE666" s="766">
        <f>IFERROR(VLOOKUP($I666,'WM-AR'!$I$7:$AS$3267,33,FALSE),"")</f>
        <v>0</v>
      </c>
      <c r="AF666" s="767"/>
      <c r="AG666" s="1314" t="s">
        <v>3587</v>
      </c>
      <c r="AH666" s="1314" t="s">
        <v>3587</v>
      </c>
      <c r="AI666" s="1340"/>
      <c r="AJ666" s="1340" t="str">
        <f t="shared" si="141"/>
        <v>TON</v>
      </c>
      <c r="AK666" s="1267"/>
      <c r="AL666" s="88" t="str">
        <f>IF(AND(ISTEXT($E666),ISTEXT($B666)),"산출기준 &gt;&gt;  "&amp;_xlfn.XLOOKUP($E666,산출기준!$D:$D,산출기준!$E:$E,"매칭실패"),"")</f>
        <v/>
      </c>
    </row>
    <row r="667" spans="2:38" ht="49.9" customHeight="1" outlineLevel="1">
      <c r="B667" s="758"/>
      <c r="C667" s="759"/>
      <c r="D667" s="759"/>
      <c r="E667" s="759"/>
      <c r="F667" s="1315" t="s">
        <v>1976</v>
      </c>
      <c r="G667" s="759" t="str">
        <f>IF(IF(N667=0,"",N667)&amp;" | "&amp;IF(O667=0,"",O667)&amp;" | "&amp;IF(Q667=0,"",Q667)&amp;" | "&amp;IF(R667=0,"",R667)=" |  |  | ","",IF(N667=0,"",N667)&amp;" | "&amp;IF(O667=0,"",O667)&amp;" | "&amp;IF(Q667=0,"",Q667)&amp;" | "&amp;IF(R667=0,"",R667))</f>
        <v xml:space="preserve">Plates - Gusset, Stiffener, ETC |  |  | </v>
      </c>
      <c r="H667" s="1153" t="s">
        <v>3495</v>
      </c>
      <c r="I667" s="765" t="str">
        <f>LEFT(H667,14)</f>
        <v>S01AA009-00001</v>
      </c>
      <c r="J667" s="766"/>
      <c r="K667" s="766" t="s">
        <v>3496</v>
      </c>
      <c r="L667" s="766" t="s">
        <v>3497</v>
      </c>
      <c r="M667" s="766" t="s">
        <v>3498</v>
      </c>
      <c r="N667" s="766" t="s">
        <v>3499</v>
      </c>
      <c r="O667" s="766">
        <v>0</v>
      </c>
      <c r="P667" s="766">
        <v>0</v>
      </c>
      <c r="Q667" s="766">
        <v>0</v>
      </c>
      <c r="R667" s="766">
        <v>0</v>
      </c>
      <c r="S667" s="766">
        <v>0</v>
      </c>
      <c r="T667" s="766">
        <v>0</v>
      </c>
      <c r="U667" s="766">
        <v>0</v>
      </c>
      <c r="V667" s="766">
        <v>0</v>
      </c>
      <c r="W667" s="766">
        <v>0</v>
      </c>
      <c r="X667" s="766">
        <v>0</v>
      </c>
      <c r="Y667" s="766">
        <v>0</v>
      </c>
      <c r="Z667" s="766">
        <v>0</v>
      </c>
      <c r="AA667" s="766" t="s">
        <v>3500</v>
      </c>
      <c r="AB667" s="766">
        <v>0</v>
      </c>
      <c r="AC667" s="766">
        <v>0</v>
      </c>
      <c r="AD667" s="766">
        <v>0</v>
      </c>
      <c r="AE667" s="766">
        <v>0</v>
      </c>
      <c r="AF667" s="817"/>
      <c r="AG667" s="1314" t="s">
        <v>3588</v>
      </c>
      <c r="AH667" s="1314" t="s">
        <v>3588</v>
      </c>
      <c r="AI667" s="769"/>
      <c r="AJ667" s="769" t="str">
        <f>K667</f>
        <v>TON</v>
      </c>
      <c r="AK667" s="1341"/>
      <c r="AL667" s="88" t="s">
        <v>2965</v>
      </c>
    </row>
    <row r="668" spans="2:38" ht="49.9" customHeight="1" outlineLevel="1">
      <c r="B668" s="772"/>
      <c r="C668" s="773"/>
      <c r="D668" s="773"/>
      <c r="E668" s="773"/>
      <c r="F668" s="1083" t="s">
        <v>3502</v>
      </c>
      <c r="G668" s="759" t="str">
        <f t="shared" si="140"/>
        <v xml:space="preserve">for Non-Fireproofed Steel Surface |  |  | </v>
      </c>
      <c r="H668" s="816" t="s">
        <v>3503</v>
      </c>
      <c r="I668" s="765" t="str">
        <f t="shared" si="139"/>
        <v>S41AA051-00001</v>
      </c>
      <c r="J668" s="766"/>
      <c r="K668" s="766" t="str">
        <f>IFERROR(VLOOKUP($I668,'WM-AR'!$I$7:$AS$3267,34,FALSE),"")</f>
        <v>M2</v>
      </c>
      <c r="L668" s="766" t="str">
        <f>IFERROR(VLOOKUP($I668,'WM-AR'!$I$7:$AS$3267,4,FALSE),"")</f>
        <v>Steel Structure Paint Work</v>
      </c>
      <c r="M668" s="766" t="str">
        <f>IFERROR(VLOOKUP($I668,'WM-AR'!$I$7:$AS$3267,6,FALSE),"")</f>
        <v>Shelter/Building</v>
      </c>
      <c r="N668" s="766" t="str">
        <f>IFERROR(VLOOKUP($I668,'WM-AR'!$I$7:$AS$3267,8,FALSE),"")</f>
        <v>for Non-Fireproofed Steel Surface</v>
      </c>
      <c r="O668" s="766">
        <f>IFERROR(VLOOKUP($I668,'WM-AR'!$I$7:$AS$3267,10,FALSE),"")</f>
        <v>0</v>
      </c>
      <c r="P668" s="766">
        <f>IFERROR(VLOOKUP($I668,'WM-AR'!$I$7:$AS$3267,12,FALSE),"")</f>
        <v>0</v>
      </c>
      <c r="Q668" s="766" t="str">
        <f>IFERROR(VLOOKUP($I668,'WM-AR'!$I$7:$AS$3267,14,FALSE),"")</f>
        <v/>
      </c>
      <c r="R668" s="766" t="str">
        <f>IFERROR(VLOOKUP($I668,'WM-AR'!$I$7:$AS$3267,16,FALSE),"")</f>
        <v/>
      </c>
      <c r="S668" s="766" t="str">
        <f>IFERROR(VLOOKUP($I668,'WM-AR'!$I$7:$AS$3267,18,FALSE),"")</f>
        <v/>
      </c>
      <c r="T668" s="766" t="str">
        <f>IFERROR(VLOOKUP($I668,'WM-AR'!$I$7:$AS$3267,20,FALSE),"")</f>
        <v/>
      </c>
      <c r="U668" s="766" t="str">
        <f>IFERROR(VLOOKUP($I668,'WM-AR'!$I$7:$AS$3267,22,FALSE),"")</f>
        <v/>
      </c>
      <c r="V668" s="766" t="str">
        <f>IFERROR(VLOOKUP($I668,'WM-AR'!$I$7:$AS$3267,24,FALSE),"")</f>
        <v/>
      </c>
      <c r="W668" s="766">
        <f>IFERROR(VLOOKUP($I668,'WM-AR'!$I$7:$AS$3267,25,FALSE),"")</f>
        <v>0</v>
      </c>
      <c r="X668" s="766">
        <f>IFERROR(VLOOKUP($I668,'WM-AR'!$I$7:$AS$3267,26,FALSE),"")</f>
        <v>0</v>
      </c>
      <c r="Y668" s="766">
        <f>IFERROR(VLOOKUP($I668,'WM-AR'!$I$7:$AS$3267,27,FALSE),"")</f>
        <v>0</v>
      </c>
      <c r="Z668" s="766">
        <f>IFERROR(VLOOKUP($I668,'WM-AR'!$I$7:$AS$3267,28,FALSE),"")</f>
        <v>0</v>
      </c>
      <c r="AA668" s="766" t="str">
        <f>IFERROR(VLOOKUP($I668,'WM-AR'!$I$7:$AS$3267,29,FALSE),"")</f>
        <v>Material: (   )</v>
      </c>
      <c r="AB668" s="766">
        <f>IFERROR(VLOOKUP($I668,'WM-AR'!$I$7:$AS$3267,30,FALSE),"")</f>
        <v>0</v>
      </c>
      <c r="AC668" s="766">
        <f>IFERROR(VLOOKUP($I668,'WM-AR'!$I$7:$AS$3267,31,FALSE),"")</f>
        <v>0</v>
      </c>
      <c r="AD668" s="766">
        <f>IFERROR(VLOOKUP($I668,'WM-AR'!$I$7:$AS$3267,32,FALSE),"")</f>
        <v>0</v>
      </c>
      <c r="AE668" s="766">
        <f>IFERROR(VLOOKUP($I668,'WM-AR'!$I$7:$AS$3267,33,FALSE),"")</f>
        <v>0</v>
      </c>
      <c r="AF668" s="767"/>
      <c r="AG668" s="1342" t="s">
        <v>3589</v>
      </c>
      <c r="AH668" s="1342" t="s">
        <v>3589</v>
      </c>
      <c r="AI668" s="1340"/>
      <c r="AJ668" s="1340" t="str">
        <f t="shared" si="141"/>
        <v>M2</v>
      </c>
      <c r="AK668" s="1267"/>
      <c r="AL668" s="88" t="str">
        <f>IF(AND(ISTEXT($E668),ISTEXT($B668)),"산출기준 &gt;&gt;  "&amp;_xlfn.XLOOKUP($E668,산출기준!$D:$D,산출기준!$E:$E,"매칭실패"),"")</f>
        <v/>
      </c>
    </row>
    <row r="669" spans="2:38">
      <c r="B669" s="1111"/>
      <c r="C669" s="1166"/>
      <c r="D669" s="1166"/>
      <c r="E669" s="1166"/>
      <c r="F669" s="1166"/>
      <c r="G669" s="843" t="s">
        <v>2369</v>
      </c>
      <c r="H669" s="843"/>
      <c r="I669" s="712" t="str">
        <f t="shared" si="139"/>
        <v/>
      </c>
      <c r="J669" s="714"/>
      <c r="K669" s="714" t="str">
        <f>IFERROR(VLOOKUP($I669,'WM-AR'!$I$7:$AS$3267,34,FALSE),"")</f>
        <v/>
      </c>
      <c r="L669" s="714" t="str">
        <f>IFERROR(VLOOKUP($I669,'WM-AR'!$I$7:$AS$3267,4,FALSE),"")</f>
        <v/>
      </c>
      <c r="M669" s="714" t="str">
        <f>IFERROR(VLOOKUP($I669,'WM-AR'!$I$7:$AS$3267,6,FALSE),"")</f>
        <v/>
      </c>
      <c r="N669" s="714" t="str">
        <f>IFERROR(VLOOKUP($I669,'WM-AR'!$I$7:$AS$3267,8,FALSE),"")</f>
        <v/>
      </c>
      <c r="O669" s="714" t="str">
        <f>IFERROR(VLOOKUP($I669,'WM-AR'!$I$7:$AS$3267,10,FALSE),"")</f>
        <v/>
      </c>
      <c r="P669" s="714" t="str">
        <f>IFERROR(VLOOKUP($I669,'WM-AR'!$I$7:$AS$3267,12,FALSE),"")</f>
        <v/>
      </c>
      <c r="Q669" s="714" t="str">
        <f>IFERROR(VLOOKUP($I669,'WM-AR'!$I$7:$AS$3267,14,FALSE),"")</f>
        <v/>
      </c>
      <c r="R669" s="714" t="str">
        <f>IFERROR(VLOOKUP($I669,'WM-AR'!$I$7:$AS$3267,16,FALSE),"")</f>
        <v/>
      </c>
      <c r="S669" s="714" t="str">
        <f>IFERROR(VLOOKUP($I669,'WM-AR'!$I$7:$AS$3267,18,FALSE),"")</f>
        <v/>
      </c>
      <c r="T669" s="714" t="str">
        <f>IFERROR(VLOOKUP($I669,'WM-AR'!$I$7:$AS$3267,20,FALSE),"")</f>
        <v/>
      </c>
      <c r="U669" s="714" t="str">
        <f>IFERROR(VLOOKUP($I669,'WM-AR'!$I$7:$AS$3267,22,FALSE),"")</f>
        <v/>
      </c>
      <c r="V669" s="714" t="str">
        <f>IFERROR(VLOOKUP($I669,'WM-AR'!$I$7:$AS$3267,24,FALSE),"")</f>
        <v/>
      </c>
      <c r="W669" s="714" t="str">
        <f>IFERROR(VLOOKUP($I669,'WM-AR'!$I$7:$AS$3267,25,FALSE),"")</f>
        <v/>
      </c>
      <c r="X669" s="714" t="str">
        <f>IFERROR(VLOOKUP($I669,'WM-AR'!$I$7:$AS$3267,26,FALSE),"")</f>
        <v/>
      </c>
      <c r="Y669" s="714" t="str">
        <f>IFERROR(VLOOKUP($I669,'WM-AR'!$I$7:$AS$3267,27,FALSE),"")</f>
        <v/>
      </c>
      <c r="Z669" s="714" t="str">
        <f>IFERROR(VLOOKUP($I669,'WM-AR'!$I$7:$AS$3267,28,FALSE),"")</f>
        <v/>
      </c>
      <c r="AA669" s="714" t="str">
        <f>IFERROR(VLOOKUP($I669,'WM-AR'!$I$7:$AS$3267,29,FALSE),"")</f>
        <v/>
      </c>
      <c r="AB669" s="714" t="str">
        <f>IFERROR(VLOOKUP($I669,'WM-AR'!$I$7:$AS$3267,30,FALSE),"")</f>
        <v/>
      </c>
      <c r="AC669" s="714" t="str">
        <f>IFERROR(VLOOKUP($I669,'WM-AR'!$I$7:$AS$3267,31,FALSE),"")</f>
        <v/>
      </c>
      <c r="AD669" s="714" t="str">
        <f>IFERROR(VLOOKUP($I669,'WM-AR'!$I$7:$AS$3267,32,FALSE),"")</f>
        <v/>
      </c>
      <c r="AE669" s="714" t="str">
        <f>IFERROR(VLOOKUP($I669,'WM-AR'!$I$7:$AS$3267,33,FALSE),"")</f>
        <v/>
      </c>
      <c r="AF669" s="1190" t="s">
        <v>3667</v>
      </c>
      <c r="AG669" s="1254"/>
      <c r="AH669" s="1254"/>
      <c r="AI669" s="854"/>
      <c r="AJ669" s="854" t="str">
        <f t="shared" si="141"/>
        <v/>
      </c>
      <c r="AK669" s="1114"/>
      <c r="AL669" s="88" t="str">
        <f>IF(AND(ISTEXT($E669),ISTEXT($B669)),"산출기준 &gt;&gt;  "&amp;_xlfn.XLOOKUP($E669,산출기준!$D:$D,산출기준!$E:$E,"매칭실패"),"")</f>
        <v/>
      </c>
    </row>
    <row r="670" spans="2:38">
      <c r="B670" s="1111"/>
      <c r="C670" s="1166"/>
      <c r="D670" s="1166"/>
      <c r="E670" s="1166"/>
      <c r="F670" s="1166"/>
      <c r="G670" s="843"/>
      <c r="H670" s="843"/>
      <c r="I670" s="712" t="str">
        <f t="shared" si="139"/>
        <v/>
      </c>
      <c r="J670" s="714"/>
      <c r="K670" s="714" t="str">
        <f>IFERROR(VLOOKUP($I670,'WM-AR'!$I$7:$AS$3267,34,FALSE),"")</f>
        <v/>
      </c>
      <c r="L670" s="714" t="str">
        <f>IFERROR(VLOOKUP($I670,'WM-AR'!$I$7:$AS$3267,4,FALSE),"")</f>
        <v/>
      </c>
      <c r="M670" s="714" t="str">
        <f>IFERROR(VLOOKUP($I670,'WM-AR'!$I$7:$AS$3267,6,FALSE),"")</f>
        <v/>
      </c>
      <c r="N670" s="714" t="str">
        <f>IFERROR(VLOOKUP($I670,'WM-AR'!$I$7:$AS$3267,8,FALSE),"")</f>
        <v/>
      </c>
      <c r="O670" s="714" t="str">
        <f>IFERROR(VLOOKUP($I670,'WM-AR'!$I$7:$AS$3267,10,FALSE),"")</f>
        <v/>
      </c>
      <c r="P670" s="714" t="str">
        <f>IFERROR(VLOOKUP($I670,'WM-AR'!$I$7:$AS$3267,12,FALSE),"")</f>
        <v/>
      </c>
      <c r="Q670" s="714" t="str">
        <f>IFERROR(VLOOKUP($I670,'WM-AR'!$I$7:$AS$3267,14,FALSE),"")</f>
        <v/>
      </c>
      <c r="R670" s="714" t="str">
        <f>IFERROR(VLOOKUP($I670,'WM-AR'!$I$7:$AS$3267,16,FALSE),"")</f>
        <v/>
      </c>
      <c r="S670" s="714" t="str">
        <f>IFERROR(VLOOKUP($I670,'WM-AR'!$I$7:$AS$3267,18,FALSE),"")</f>
        <v/>
      </c>
      <c r="T670" s="714" t="str">
        <f>IFERROR(VLOOKUP($I670,'WM-AR'!$I$7:$AS$3267,20,FALSE),"")</f>
        <v/>
      </c>
      <c r="U670" s="714" t="str">
        <f>IFERROR(VLOOKUP($I670,'WM-AR'!$I$7:$AS$3267,22,FALSE),"")</f>
        <v/>
      </c>
      <c r="V670" s="714" t="str">
        <f>IFERROR(VLOOKUP($I670,'WM-AR'!$I$7:$AS$3267,24,FALSE),"")</f>
        <v/>
      </c>
      <c r="W670" s="714" t="str">
        <f>IFERROR(VLOOKUP($I670,'WM-AR'!$I$7:$AS$3267,25,FALSE),"")</f>
        <v/>
      </c>
      <c r="X670" s="714" t="str">
        <f>IFERROR(VLOOKUP($I670,'WM-AR'!$I$7:$AS$3267,26,FALSE),"")</f>
        <v/>
      </c>
      <c r="Y670" s="714" t="str">
        <f>IFERROR(VLOOKUP($I670,'WM-AR'!$I$7:$AS$3267,27,FALSE),"")</f>
        <v/>
      </c>
      <c r="Z670" s="714" t="str">
        <f>IFERROR(VLOOKUP($I670,'WM-AR'!$I$7:$AS$3267,28,FALSE),"")</f>
        <v/>
      </c>
      <c r="AA670" s="714" t="str">
        <f>IFERROR(VLOOKUP($I670,'WM-AR'!$I$7:$AS$3267,29,FALSE),"")</f>
        <v/>
      </c>
      <c r="AB670" s="714" t="str">
        <f>IFERROR(VLOOKUP($I670,'WM-AR'!$I$7:$AS$3267,30,FALSE),"")</f>
        <v/>
      </c>
      <c r="AC670" s="714" t="str">
        <f>IFERROR(VLOOKUP($I670,'WM-AR'!$I$7:$AS$3267,31,FALSE),"")</f>
        <v/>
      </c>
      <c r="AD670" s="714" t="str">
        <f>IFERROR(VLOOKUP($I670,'WM-AR'!$I$7:$AS$3267,32,FALSE),"")</f>
        <v/>
      </c>
      <c r="AE670" s="714" t="str">
        <f>IFERROR(VLOOKUP($I670,'WM-AR'!$I$7:$AS$3267,33,FALSE),"")</f>
        <v/>
      </c>
      <c r="AF670" s="938"/>
      <c r="AG670" s="852"/>
      <c r="AH670" s="852"/>
      <c r="AI670" s="854"/>
      <c r="AJ670" s="854" t="str">
        <f t="shared" si="141"/>
        <v/>
      </c>
      <c r="AK670" s="1114"/>
      <c r="AL670" s="88" t="str">
        <f>IF(AND(ISTEXT($E670),ISTEXT($B670)),"산출기준 &gt;&gt;  "&amp;_xlfn.XLOOKUP($E670,산출기준!$D:$D,산출기준!$E:$E,"매칭실패"),"")</f>
        <v/>
      </c>
    </row>
    <row r="671" spans="2:38">
      <c r="B671" s="1116"/>
      <c r="C671" s="1167"/>
      <c r="D671" s="1167"/>
      <c r="E671" s="1167"/>
      <c r="F671" s="1167"/>
      <c r="G671" s="1120"/>
      <c r="H671" s="1120"/>
      <c r="I671" s="1119" t="str">
        <f t="shared" si="139"/>
        <v/>
      </c>
      <c r="J671" s="1121"/>
      <c r="K671" s="1121" t="str">
        <f>IFERROR(VLOOKUP($I671,'WM-AR'!$I$7:$AS$3267,34,FALSE),"")</f>
        <v/>
      </c>
      <c r="L671" s="1121" t="str">
        <f>IFERROR(VLOOKUP($I671,'WM-AR'!$I$7:$AS$3267,4,FALSE),"")</f>
        <v/>
      </c>
      <c r="M671" s="1121" t="str">
        <f>IFERROR(VLOOKUP($I671,'WM-AR'!$I$7:$AS$3267,6,FALSE),"")</f>
        <v/>
      </c>
      <c r="N671" s="1121" t="str">
        <f>IFERROR(VLOOKUP($I671,'WM-AR'!$I$7:$AS$3267,8,FALSE),"")</f>
        <v/>
      </c>
      <c r="O671" s="1121" t="str">
        <f>IFERROR(VLOOKUP($I671,'WM-AR'!$I$7:$AS$3267,10,FALSE),"")</f>
        <v/>
      </c>
      <c r="P671" s="1121" t="str">
        <f>IFERROR(VLOOKUP($I671,'WM-AR'!$I$7:$AS$3267,12,FALSE),"")</f>
        <v/>
      </c>
      <c r="Q671" s="1121" t="str">
        <f>IFERROR(VLOOKUP($I671,'WM-AR'!$I$7:$AS$3267,14,FALSE),"")</f>
        <v/>
      </c>
      <c r="R671" s="1121" t="str">
        <f>IFERROR(VLOOKUP($I671,'WM-AR'!$I$7:$AS$3267,16,FALSE),"")</f>
        <v/>
      </c>
      <c r="S671" s="1121" t="str">
        <f>IFERROR(VLOOKUP($I671,'WM-AR'!$I$7:$AS$3267,18,FALSE),"")</f>
        <v/>
      </c>
      <c r="T671" s="1121" t="str">
        <f>IFERROR(VLOOKUP($I671,'WM-AR'!$I$7:$AS$3267,20,FALSE),"")</f>
        <v/>
      </c>
      <c r="U671" s="1121" t="str">
        <f>IFERROR(VLOOKUP($I671,'WM-AR'!$I$7:$AS$3267,22,FALSE),"")</f>
        <v/>
      </c>
      <c r="V671" s="1121" t="str">
        <f>IFERROR(VLOOKUP($I671,'WM-AR'!$I$7:$AS$3267,24,FALSE),"")</f>
        <v/>
      </c>
      <c r="W671" s="1121" t="str">
        <f>IFERROR(VLOOKUP($I671,'WM-AR'!$I$7:$AS$3267,25,FALSE),"")</f>
        <v/>
      </c>
      <c r="X671" s="1121" t="str">
        <f>IFERROR(VLOOKUP($I671,'WM-AR'!$I$7:$AS$3267,26,FALSE),"")</f>
        <v/>
      </c>
      <c r="Y671" s="1121" t="str">
        <f>IFERROR(VLOOKUP($I671,'WM-AR'!$I$7:$AS$3267,27,FALSE),"")</f>
        <v/>
      </c>
      <c r="Z671" s="1121" t="str">
        <f>IFERROR(VLOOKUP($I671,'WM-AR'!$I$7:$AS$3267,28,FALSE),"")</f>
        <v/>
      </c>
      <c r="AA671" s="1121" t="str">
        <f>IFERROR(VLOOKUP($I671,'WM-AR'!$I$7:$AS$3267,29,FALSE),"")</f>
        <v/>
      </c>
      <c r="AB671" s="1121" t="str">
        <f>IFERROR(VLOOKUP($I671,'WM-AR'!$I$7:$AS$3267,30,FALSE),"")</f>
        <v/>
      </c>
      <c r="AC671" s="1121" t="str">
        <f>IFERROR(VLOOKUP($I671,'WM-AR'!$I$7:$AS$3267,31,FALSE),"")</f>
        <v/>
      </c>
      <c r="AD671" s="1121" t="str">
        <f>IFERROR(VLOOKUP($I671,'WM-AR'!$I$7:$AS$3267,32,FALSE),"")</f>
        <v/>
      </c>
      <c r="AE671" s="1121" t="str">
        <f>IFERROR(VLOOKUP($I671,'WM-AR'!$I$7:$AS$3267,33,FALSE),"")</f>
        <v/>
      </c>
      <c r="AF671" s="1209"/>
      <c r="AG671" s="1123"/>
      <c r="AH671" s="1123"/>
      <c r="AI671" s="1124"/>
      <c r="AJ671" s="1124" t="str">
        <f t="shared" si="141"/>
        <v/>
      </c>
      <c r="AK671" s="1125"/>
      <c r="AL671" s="88" t="str">
        <f>IF(AND(ISTEXT($E671),ISTEXT($B671)),"산출기준 &gt;&gt;  "&amp;_xlfn.XLOOKUP($E671,산출기준!$D:$D,산출기준!$E:$E,"매칭실패"),"")</f>
        <v/>
      </c>
    </row>
    <row r="672" spans="2:38" s="658" customFormat="1" ht="20.100000000000001" customHeight="1">
      <c r="B672" s="802"/>
      <c r="C672" s="662"/>
      <c r="D672" s="662"/>
      <c r="E672" s="662"/>
      <c r="F672" s="1338" t="s">
        <v>1128</v>
      </c>
      <c r="G672" s="662"/>
      <c r="H672" s="662"/>
      <c r="I672" s="652"/>
      <c r="J672" s="664"/>
      <c r="K672" s="664"/>
      <c r="L672" s="664"/>
      <c r="M672" s="664"/>
      <c r="N672" s="664"/>
      <c r="O672" s="664"/>
      <c r="P672" s="664"/>
      <c r="Q672" s="664"/>
      <c r="R672" s="664"/>
      <c r="S672" s="664"/>
      <c r="T672" s="664"/>
      <c r="U672" s="664"/>
      <c r="V672" s="664"/>
      <c r="W672" s="664"/>
      <c r="X672" s="664"/>
      <c r="Y672" s="664"/>
      <c r="Z672" s="664"/>
      <c r="AA672" s="664"/>
      <c r="AB672" s="664"/>
      <c r="AC672" s="664"/>
      <c r="AD672" s="664"/>
      <c r="AE672" s="664"/>
      <c r="AF672" s="660"/>
      <c r="AG672" s="665"/>
      <c r="AH672" s="665"/>
      <c r="AI672" s="666"/>
      <c r="AJ672" s="666"/>
      <c r="AK672" s="662"/>
      <c r="AL672" s="658" t="str">
        <f>IF(AND(ISTEXT($E672),ISTEXT($B672)),"산출기준 &gt;&gt;  "&amp;_xlfn.XLOOKUP($E672,산출기준!$D:$D,산출기준!$E:$E,"매칭실패"),"")</f>
        <v/>
      </c>
    </row>
    <row r="673" spans="2:38" ht="34.9" customHeight="1">
      <c r="B673" s="808" t="str" cm="1">
        <f t="array" aca="1" ref="B673" ca="1">_xlfn.IFNA(INDIRECT("Family_표준_구성도!B"&amp;MATCH(F673,INDIRECT("Family_표준_구성도!"&amp;"C:C"),0)),"")</f>
        <v>6.4.1.1.2</v>
      </c>
      <c r="C673" s="668" t="s">
        <v>1903</v>
      </c>
      <c r="D673" s="809"/>
      <c r="E673" s="668" t="s">
        <v>2006</v>
      </c>
      <c r="F673" s="1079" t="s">
        <v>1130</v>
      </c>
      <c r="G673" s="1079"/>
      <c r="H673" s="1079"/>
      <c r="I673" s="674" t="str">
        <f t="shared" ref="I673:I680" si="142">LEFT(H673,14)</f>
        <v/>
      </c>
      <c r="J673" s="674"/>
      <c r="K673" s="674"/>
      <c r="L673" s="674"/>
      <c r="M673" s="674"/>
      <c r="N673" s="675"/>
      <c r="O673" s="676"/>
      <c r="P673" s="677"/>
      <c r="Q673" s="677"/>
      <c r="R673" s="677"/>
      <c r="S673" s="677"/>
      <c r="T673" s="677"/>
      <c r="U673" s="677"/>
      <c r="V673" s="678"/>
      <c r="W673" s="679"/>
      <c r="X673" s="679"/>
      <c r="Y673" s="679"/>
      <c r="Z673" s="679"/>
      <c r="AA673" s="679"/>
      <c r="AB673" s="679"/>
      <c r="AC673" s="679"/>
      <c r="AD673" s="679"/>
      <c r="AE673" s="679"/>
      <c r="AF673" s="1352"/>
      <c r="AG673" s="682"/>
      <c r="AH673" s="682"/>
      <c r="AI673" s="682"/>
      <c r="AJ673" s="682"/>
      <c r="AK673" s="903"/>
      <c r="AL673" s="88" t="str">
        <f ca="1">IF(AND(ISTEXT($E673),ISTEXT($B673)),"산출기준 &gt;&gt;  "&amp;_xlfn.XLOOKUP($E673,산출기준!$D:$D,산출기준!$E:$E,"매칭실패"),"")</f>
        <v>산출기준 &gt;&gt;  [Steel Beam]</v>
      </c>
    </row>
    <row r="674" spans="2:38" ht="49.9" customHeight="1" outlineLevel="1">
      <c r="B674" s="758"/>
      <c r="C674" s="759"/>
      <c r="D674" s="759"/>
      <c r="E674" s="759"/>
      <c r="F674" s="1080" t="s">
        <v>3488</v>
      </c>
      <c r="G674" s="759" t="str">
        <f t="shared" ref="G674:G677" si="143">IF(IF(N674=0,"",N674)&amp;" | "&amp;IF(O674=0,"",O674)&amp;" | "&amp;IF(Q674=0,"",Q674)&amp;" | "&amp;IF(R674=0,"",R674)=" |  |  | ","",IF(N674=0,"",N674)&amp;" | "&amp;IF(O674=0,"",O674)&amp;" | "&amp;IF(Q674=0,"",Q674)&amp;" | "&amp;IF(R674=0,"",R674))</f>
        <v xml:space="preserve">Medium Steel - Standard |  |  | </v>
      </c>
      <c r="H674" s="816" t="s">
        <v>3510</v>
      </c>
      <c r="I674" s="765" t="str">
        <f t="shared" si="142"/>
        <v>S01AA073-00001</v>
      </c>
      <c r="J674" s="766"/>
      <c r="K674" s="766" t="str">
        <f>IFERROR(VLOOKUP($I674,'WM-AR'!$I$7:$AS$3267,34,FALSE),"")</f>
        <v>TON</v>
      </c>
      <c r="L674" s="766" t="str">
        <f>IFERROR(VLOOKUP($I674,'WM-AR'!$I$7:$AS$3267,4,FALSE),"")</f>
        <v>Main Steel Structure Fabrication Work</v>
      </c>
      <c r="M674" s="766" t="str">
        <f>IFERROR(VLOOKUP($I674,'WM-AR'!$I$7:$AS$3267,6,FALSE),"")</f>
        <v>Shelter/Building</v>
      </c>
      <c r="N674" s="766" t="str">
        <f>IFERROR(VLOOKUP($I674,'WM-AR'!$I$7:$AS$3267,8,FALSE),"")</f>
        <v>Medium Steel - Standard</v>
      </c>
      <c r="O674" s="766">
        <f>IFERROR(VLOOKUP($I674,'WM-AR'!$I$7:$AS$3267,10,FALSE),"")</f>
        <v>0</v>
      </c>
      <c r="P674" s="766">
        <f>IFERROR(VLOOKUP($I674,'WM-AR'!$I$7:$AS$3267,12,FALSE),"")</f>
        <v>0</v>
      </c>
      <c r="Q674" s="766" t="str">
        <f>IFERROR(VLOOKUP($I674,'WM-AR'!$I$7:$AS$3267,14,FALSE),"")</f>
        <v/>
      </c>
      <c r="R674" s="766" t="str">
        <f>IFERROR(VLOOKUP($I674,'WM-AR'!$I$7:$AS$3267,16,FALSE),"")</f>
        <v/>
      </c>
      <c r="S674" s="766" t="str">
        <f>IFERROR(VLOOKUP($I674,'WM-AR'!$I$7:$AS$3267,18,FALSE),"")</f>
        <v/>
      </c>
      <c r="T674" s="766" t="str">
        <f>IFERROR(VLOOKUP($I674,'WM-AR'!$I$7:$AS$3267,20,FALSE),"")</f>
        <v/>
      </c>
      <c r="U674" s="766" t="str">
        <f>IFERROR(VLOOKUP($I674,'WM-AR'!$I$7:$AS$3267,22,FALSE),"")</f>
        <v/>
      </c>
      <c r="V674" s="766" t="str">
        <f>IFERROR(VLOOKUP($I674,'WM-AR'!$I$7:$AS$3267,24,FALSE),"")</f>
        <v/>
      </c>
      <c r="W674" s="766">
        <f>IFERROR(VLOOKUP($I674,'WM-AR'!$I$7:$AS$3267,25,FALSE),"")</f>
        <v>0</v>
      </c>
      <c r="X674" s="766">
        <f>IFERROR(VLOOKUP($I674,'WM-AR'!$I$7:$AS$3267,26,FALSE),"")</f>
        <v>0</v>
      </c>
      <c r="Y674" s="766">
        <f>IFERROR(VLOOKUP($I674,'WM-AR'!$I$7:$AS$3267,27,FALSE),"")</f>
        <v>0</v>
      </c>
      <c r="Z674" s="766">
        <f>IFERROR(VLOOKUP($I674,'WM-AR'!$I$7:$AS$3267,28,FALSE),"")</f>
        <v>0</v>
      </c>
      <c r="AA674" s="766" t="str">
        <f>IFERROR(VLOOKUP($I674,'WM-AR'!$I$7:$AS$3267,29,FALSE),"")</f>
        <v>Material: (   )</v>
      </c>
      <c r="AB674" s="766">
        <f>IFERROR(VLOOKUP($I674,'WM-AR'!$I$7:$AS$3267,30,FALSE),"")</f>
        <v>0</v>
      </c>
      <c r="AC674" s="766">
        <f>IFERROR(VLOOKUP($I674,'WM-AR'!$I$7:$AS$3267,31,FALSE),"")</f>
        <v>0</v>
      </c>
      <c r="AD674" s="766">
        <f>IFERROR(VLOOKUP($I674,'WM-AR'!$I$7:$AS$3267,32,FALSE),"")</f>
        <v>0</v>
      </c>
      <c r="AE674" s="766" t="str">
        <f>IFERROR(VLOOKUP($I674,'WM-AR'!$I$7:$AS$3267,33,FALSE),"")</f>
        <v>(90)KG/M&gt;Weight≥(30)KG/M</v>
      </c>
      <c r="AF674" s="767"/>
      <c r="AG674" s="1134" t="s">
        <v>3586</v>
      </c>
      <c r="AH674" s="1134" t="s">
        <v>3586</v>
      </c>
      <c r="AI674" s="1340"/>
      <c r="AJ674" s="1340" t="str">
        <f t="shared" ref="AJ674:AJ680" si="144">K674</f>
        <v>TON</v>
      </c>
      <c r="AK674" s="905"/>
      <c r="AL674" s="88" t="str">
        <f>IF(AND(ISTEXT($E674),ISTEXT($B674)),"산출기준 &gt;&gt;  "&amp;_xlfn.XLOOKUP($E674,산출기준!$D:$D,산출기준!$E:$E,"매칭실패"),"")</f>
        <v/>
      </c>
    </row>
    <row r="675" spans="2:38" ht="49.9" customHeight="1" outlineLevel="1">
      <c r="B675" s="772"/>
      <c r="C675" s="773"/>
      <c r="D675" s="773"/>
      <c r="E675" s="773"/>
      <c r="F675" s="1083" t="s">
        <v>3492</v>
      </c>
      <c r="G675" s="759" t="str">
        <f t="shared" si="143"/>
        <v xml:space="preserve">Medium Steel |  |  | </v>
      </c>
      <c r="H675" s="816" t="s">
        <v>3542</v>
      </c>
      <c r="I675" s="765" t="str">
        <f t="shared" si="142"/>
        <v>S03AA083-00001</v>
      </c>
      <c r="J675" s="766"/>
      <c r="K675" s="766" t="str">
        <f>IFERROR(VLOOKUP($I675,'WM-AR'!$I$7:$AS$3267,34,FALSE),"")</f>
        <v>TON</v>
      </c>
      <c r="L675" s="766" t="str">
        <f>IFERROR(VLOOKUP($I675,'WM-AR'!$I$7:$AS$3267,4,FALSE),"")</f>
        <v>Main Steel Structure Erection Work</v>
      </c>
      <c r="M675" s="766" t="str">
        <f>IFERROR(VLOOKUP($I675,'WM-AR'!$I$7:$AS$3267,6,FALSE),"")</f>
        <v>Shelter/Building</v>
      </c>
      <c r="N675" s="766" t="str">
        <f>IFERROR(VLOOKUP($I675,'WM-AR'!$I$7:$AS$3267,8,FALSE),"")</f>
        <v>Medium Steel</v>
      </c>
      <c r="O675" s="766">
        <f>IFERROR(VLOOKUP($I675,'WM-AR'!$I$7:$AS$3267,10,FALSE),"")</f>
        <v>0</v>
      </c>
      <c r="P675" s="766">
        <f>IFERROR(VLOOKUP($I675,'WM-AR'!$I$7:$AS$3267,12,FALSE),"")</f>
        <v>0</v>
      </c>
      <c r="Q675" s="766" t="str">
        <f>IFERROR(VLOOKUP($I675,'WM-AR'!$I$7:$AS$3267,14,FALSE),"")</f>
        <v/>
      </c>
      <c r="R675" s="766" t="str">
        <f>IFERROR(VLOOKUP($I675,'WM-AR'!$I$7:$AS$3267,16,FALSE),"")</f>
        <v/>
      </c>
      <c r="S675" s="766" t="str">
        <f>IFERROR(VLOOKUP($I675,'WM-AR'!$I$7:$AS$3267,18,FALSE),"")</f>
        <v/>
      </c>
      <c r="T675" s="766" t="str">
        <f>IFERROR(VLOOKUP($I675,'WM-AR'!$I$7:$AS$3267,20,FALSE),"")</f>
        <v/>
      </c>
      <c r="U675" s="766" t="str">
        <f>IFERROR(VLOOKUP($I675,'WM-AR'!$I$7:$AS$3267,22,FALSE),"")</f>
        <v/>
      </c>
      <c r="V675" s="766" t="str">
        <f>IFERROR(VLOOKUP($I675,'WM-AR'!$I$7:$AS$3267,24,FALSE),"")</f>
        <v/>
      </c>
      <c r="W675" s="766">
        <f>IFERROR(VLOOKUP($I675,'WM-AR'!$I$7:$AS$3267,25,FALSE),"")</f>
        <v>0</v>
      </c>
      <c r="X675" s="766">
        <f>IFERROR(VLOOKUP($I675,'WM-AR'!$I$7:$AS$3267,26,FALSE),"")</f>
        <v>0</v>
      </c>
      <c r="Y675" s="766">
        <f>IFERROR(VLOOKUP($I675,'WM-AR'!$I$7:$AS$3267,27,FALSE),"")</f>
        <v>0</v>
      </c>
      <c r="Z675" s="766">
        <f>IFERROR(VLOOKUP($I675,'WM-AR'!$I$7:$AS$3267,28,FALSE),"")</f>
        <v>0</v>
      </c>
      <c r="AA675" s="766" t="str">
        <f>IFERROR(VLOOKUP($I675,'WM-AR'!$I$7:$AS$3267,29,FALSE),"")</f>
        <v>Material: (   )</v>
      </c>
      <c r="AB675" s="766">
        <f>IFERROR(VLOOKUP($I675,'WM-AR'!$I$7:$AS$3267,30,FALSE),"")</f>
        <v>0</v>
      </c>
      <c r="AC675" s="766">
        <f>IFERROR(VLOOKUP($I675,'WM-AR'!$I$7:$AS$3267,31,FALSE),"")</f>
        <v>0</v>
      </c>
      <c r="AD675" s="766">
        <f>IFERROR(VLOOKUP($I675,'WM-AR'!$I$7:$AS$3267,32,FALSE),"")</f>
        <v>0</v>
      </c>
      <c r="AE675" s="766">
        <f>IFERROR(VLOOKUP($I675,'WM-AR'!$I$7:$AS$3267,33,FALSE),"")</f>
        <v>0</v>
      </c>
      <c r="AF675" s="767"/>
      <c r="AG675" s="1314" t="s">
        <v>3587</v>
      </c>
      <c r="AH675" s="1314" t="s">
        <v>3587</v>
      </c>
      <c r="AI675" s="1340"/>
      <c r="AJ675" s="1340" t="str">
        <f t="shared" si="144"/>
        <v>TON</v>
      </c>
      <c r="AK675" s="1267"/>
      <c r="AL675" s="88" t="str">
        <f>IF(AND(ISTEXT($E675),ISTEXT($B675)),"산출기준 &gt;&gt;  "&amp;_xlfn.XLOOKUP($E675,산출기준!$D:$D,산출기준!$E:$E,"매칭실패"),"")</f>
        <v/>
      </c>
    </row>
    <row r="676" spans="2:38" ht="49.9" customHeight="1" outlineLevel="1">
      <c r="B676" s="758"/>
      <c r="C676" s="759"/>
      <c r="D676" s="759"/>
      <c r="E676" s="759"/>
      <c r="F676" s="1315" t="s">
        <v>1976</v>
      </c>
      <c r="G676" s="759" t="str">
        <f>IF(IF(N676=0,"",N676)&amp;" | "&amp;IF(O676=0,"",O676)&amp;" | "&amp;IF(Q676=0,"",Q676)&amp;" | "&amp;IF(R676=0,"",R676)=" |  |  | ","",IF(N676=0,"",N676)&amp;" | "&amp;IF(O676=0,"",O676)&amp;" | "&amp;IF(Q676=0,"",Q676)&amp;" | "&amp;IF(R676=0,"",R676))</f>
        <v xml:space="preserve">Plates - Gusset, Stiffener, ETC |  |  | </v>
      </c>
      <c r="H676" s="1153" t="s">
        <v>3495</v>
      </c>
      <c r="I676" s="765" t="str">
        <f>LEFT(H676,14)</f>
        <v>S01AA009-00001</v>
      </c>
      <c r="J676" s="766"/>
      <c r="K676" s="766" t="s">
        <v>3496</v>
      </c>
      <c r="L676" s="766" t="s">
        <v>3497</v>
      </c>
      <c r="M676" s="766" t="s">
        <v>3498</v>
      </c>
      <c r="N676" s="766" t="s">
        <v>3499</v>
      </c>
      <c r="O676" s="766">
        <v>0</v>
      </c>
      <c r="P676" s="766">
        <v>0</v>
      </c>
      <c r="Q676" s="766">
        <v>0</v>
      </c>
      <c r="R676" s="766">
        <v>0</v>
      </c>
      <c r="S676" s="766">
        <v>0</v>
      </c>
      <c r="T676" s="766">
        <v>0</v>
      </c>
      <c r="U676" s="766">
        <v>0</v>
      </c>
      <c r="V676" s="766">
        <v>0</v>
      </c>
      <c r="W676" s="766">
        <v>0</v>
      </c>
      <c r="X676" s="766">
        <v>0</v>
      </c>
      <c r="Y676" s="766">
        <v>0</v>
      </c>
      <c r="Z676" s="766">
        <v>0</v>
      </c>
      <c r="AA676" s="766" t="s">
        <v>3500</v>
      </c>
      <c r="AB676" s="766">
        <v>0</v>
      </c>
      <c r="AC676" s="766">
        <v>0</v>
      </c>
      <c r="AD676" s="766">
        <v>0</v>
      </c>
      <c r="AE676" s="766">
        <v>0</v>
      </c>
      <c r="AF676" s="817"/>
      <c r="AG676" s="1314" t="s">
        <v>3588</v>
      </c>
      <c r="AH676" s="1314" t="s">
        <v>3588</v>
      </c>
      <c r="AI676" s="769"/>
      <c r="AJ676" s="769" t="str">
        <f>K676</f>
        <v>TON</v>
      </c>
      <c r="AK676" s="1341"/>
      <c r="AL676" s="88" t="s">
        <v>2965</v>
      </c>
    </row>
    <row r="677" spans="2:38" ht="49.9" customHeight="1" outlineLevel="1">
      <c r="B677" s="772"/>
      <c r="C677" s="773"/>
      <c r="D677" s="773"/>
      <c r="E677" s="773"/>
      <c r="F677" s="1083" t="s">
        <v>3502</v>
      </c>
      <c r="G677" s="759" t="str">
        <f t="shared" si="143"/>
        <v xml:space="preserve">for Non-Fireproofed Steel Surface |  |  | </v>
      </c>
      <c r="H677" s="816" t="s">
        <v>3503</v>
      </c>
      <c r="I677" s="765" t="str">
        <f t="shared" si="142"/>
        <v>S41AA051-00001</v>
      </c>
      <c r="J677" s="766"/>
      <c r="K677" s="766" t="str">
        <f>IFERROR(VLOOKUP($I677,'WM-AR'!$I$7:$AS$3267,34,FALSE),"")</f>
        <v>M2</v>
      </c>
      <c r="L677" s="766" t="str">
        <f>IFERROR(VLOOKUP($I677,'WM-AR'!$I$7:$AS$3267,4,FALSE),"")</f>
        <v>Steel Structure Paint Work</v>
      </c>
      <c r="M677" s="766" t="str">
        <f>IFERROR(VLOOKUP($I677,'WM-AR'!$I$7:$AS$3267,6,FALSE),"")</f>
        <v>Shelter/Building</v>
      </c>
      <c r="N677" s="766" t="str">
        <f>IFERROR(VLOOKUP($I677,'WM-AR'!$I$7:$AS$3267,8,FALSE),"")</f>
        <v>for Non-Fireproofed Steel Surface</v>
      </c>
      <c r="O677" s="766">
        <f>IFERROR(VLOOKUP($I677,'WM-AR'!$I$7:$AS$3267,10,FALSE),"")</f>
        <v>0</v>
      </c>
      <c r="P677" s="766">
        <f>IFERROR(VLOOKUP($I677,'WM-AR'!$I$7:$AS$3267,12,FALSE),"")</f>
        <v>0</v>
      </c>
      <c r="Q677" s="766" t="str">
        <f>IFERROR(VLOOKUP($I677,'WM-AR'!$I$7:$AS$3267,14,FALSE),"")</f>
        <v/>
      </c>
      <c r="R677" s="766" t="str">
        <f>IFERROR(VLOOKUP($I677,'WM-AR'!$I$7:$AS$3267,16,FALSE),"")</f>
        <v/>
      </c>
      <c r="S677" s="766" t="str">
        <f>IFERROR(VLOOKUP($I677,'WM-AR'!$I$7:$AS$3267,18,FALSE),"")</f>
        <v/>
      </c>
      <c r="T677" s="766" t="str">
        <f>IFERROR(VLOOKUP($I677,'WM-AR'!$I$7:$AS$3267,20,FALSE),"")</f>
        <v/>
      </c>
      <c r="U677" s="766" t="str">
        <f>IFERROR(VLOOKUP($I677,'WM-AR'!$I$7:$AS$3267,22,FALSE),"")</f>
        <v/>
      </c>
      <c r="V677" s="766" t="str">
        <f>IFERROR(VLOOKUP($I677,'WM-AR'!$I$7:$AS$3267,24,FALSE),"")</f>
        <v/>
      </c>
      <c r="W677" s="766">
        <f>IFERROR(VLOOKUP($I677,'WM-AR'!$I$7:$AS$3267,25,FALSE),"")</f>
        <v>0</v>
      </c>
      <c r="X677" s="766">
        <f>IFERROR(VLOOKUP($I677,'WM-AR'!$I$7:$AS$3267,26,FALSE),"")</f>
        <v>0</v>
      </c>
      <c r="Y677" s="766">
        <f>IFERROR(VLOOKUP($I677,'WM-AR'!$I$7:$AS$3267,27,FALSE),"")</f>
        <v>0</v>
      </c>
      <c r="Z677" s="766">
        <f>IFERROR(VLOOKUP($I677,'WM-AR'!$I$7:$AS$3267,28,FALSE),"")</f>
        <v>0</v>
      </c>
      <c r="AA677" s="766" t="str">
        <f>IFERROR(VLOOKUP($I677,'WM-AR'!$I$7:$AS$3267,29,FALSE),"")</f>
        <v>Material: (   )</v>
      </c>
      <c r="AB677" s="766">
        <f>IFERROR(VLOOKUP($I677,'WM-AR'!$I$7:$AS$3267,30,FALSE),"")</f>
        <v>0</v>
      </c>
      <c r="AC677" s="766">
        <f>IFERROR(VLOOKUP($I677,'WM-AR'!$I$7:$AS$3267,31,FALSE),"")</f>
        <v>0</v>
      </c>
      <c r="AD677" s="766">
        <f>IFERROR(VLOOKUP($I677,'WM-AR'!$I$7:$AS$3267,32,FALSE),"")</f>
        <v>0</v>
      </c>
      <c r="AE677" s="766">
        <f>IFERROR(VLOOKUP($I677,'WM-AR'!$I$7:$AS$3267,33,FALSE),"")</f>
        <v>0</v>
      </c>
      <c r="AF677" s="767"/>
      <c r="AG677" s="1342" t="s">
        <v>3589</v>
      </c>
      <c r="AH677" s="1342" t="s">
        <v>3589</v>
      </c>
      <c r="AI677" s="1340"/>
      <c r="AJ677" s="1340" t="str">
        <f t="shared" si="144"/>
        <v>M2</v>
      </c>
      <c r="AK677" s="1267"/>
      <c r="AL677" s="88" t="str">
        <f>IF(AND(ISTEXT($E677),ISTEXT($B677)),"산출기준 &gt;&gt;  "&amp;_xlfn.XLOOKUP($E677,산출기준!$D:$D,산출기준!$E:$E,"매칭실패"),"")</f>
        <v/>
      </c>
    </row>
    <row r="678" spans="2:38">
      <c r="B678" s="1111"/>
      <c r="C678" s="1166"/>
      <c r="D678" s="1166"/>
      <c r="E678" s="1166"/>
      <c r="F678" s="1166"/>
      <c r="G678" s="843" t="s">
        <v>2370</v>
      </c>
      <c r="H678" s="843"/>
      <c r="I678" s="712" t="str">
        <f t="shared" si="142"/>
        <v/>
      </c>
      <c r="J678" s="714"/>
      <c r="K678" s="714" t="str">
        <f>IFERROR(VLOOKUP($I678,'WM-AR'!$I$7:$AS$3267,34,FALSE),"")</f>
        <v/>
      </c>
      <c r="L678" s="714" t="str">
        <f>IFERROR(VLOOKUP($I678,'WM-AR'!$I$7:$AS$3267,4,FALSE),"")</f>
        <v/>
      </c>
      <c r="M678" s="714" t="str">
        <f>IFERROR(VLOOKUP($I678,'WM-AR'!$I$7:$AS$3267,6,FALSE),"")</f>
        <v/>
      </c>
      <c r="N678" s="714" t="str">
        <f>IFERROR(VLOOKUP($I678,'WM-AR'!$I$7:$AS$3267,8,FALSE),"")</f>
        <v/>
      </c>
      <c r="O678" s="714" t="str">
        <f>IFERROR(VLOOKUP($I678,'WM-AR'!$I$7:$AS$3267,10,FALSE),"")</f>
        <v/>
      </c>
      <c r="P678" s="714" t="str">
        <f>IFERROR(VLOOKUP($I678,'WM-AR'!$I$7:$AS$3267,12,FALSE),"")</f>
        <v/>
      </c>
      <c r="Q678" s="714" t="str">
        <f>IFERROR(VLOOKUP($I678,'WM-AR'!$I$7:$AS$3267,14,FALSE),"")</f>
        <v/>
      </c>
      <c r="R678" s="714" t="str">
        <f>IFERROR(VLOOKUP($I678,'WM-AR'!$I$7:$AS$3267,16,FALSE),"")</f>
        <v/>
      </c>
      <c r="S678" s="714" t="str">
        <f>IFERROR(VLOOKUP($I678,'WM-AR'!$I$7:$AS$3267,18,FALSE),"")</f>
        <v/>
      </c>
      <c r="T678" s="714" t="str">
        <f>IFERROR(VLOOKUP($I678,'WM-AR'!$I$7:$AS$3267,20,FALSE),"")</f>
        <v/>
      </c>
      <c r="U678" s="714" t="str">
        <f>IFERROR(VLOOKUP($I678,'WM-AR'!$I$7:$AS$3267,22,FALSE),"")</f>
        <v/>
      </c>
      <c r="V678" s="714" t="str">
        <f>IFERROR(VLOOKUP($I678,'WM-AR'!$I$7:$AS$3267,24,FALSE),"")</f>
        <v/>
      </c>
      <c r="W678" s="714" t="str">
        <f>IFERROR(VLOOKUP($I678,'WM-AR'!$I$7:$AS$3267,25,FALSE),"")</f>
        <v/>
      </c>
      <c r="X678" s="714" t="str">
        <f>IFERROR(VLOOKUP($I678,'WM-AR'!$I$7:$AS$3267,26,FALSE),"")</f>
        <v/>
      </c>
      <c r="Y678" s="714" t="str">
        <f>IFERROR(VLOOKUP($I678,'WM-AR'!$I$7:$AS$3267,27,FALSE),"")</f>
        <v/>
      </c>
      <c r="Z678" s="714" t="str">
        <f>IFERROR(VLOOKUP($I678,'WM-AR'!$I$7:$AS$3267,28,FALSE),"")</f>
        <v/>
      </c>
      <c r="AA678" s="714" t="str">
        <f>IFERROR(VLOOKUP($I678,'WM-AR'!$I$7:$AS$3267,29,FALSE),"")</f>
        <v/>
      </c>
      <c r="AB678" s="714" t="str">
        <f>IFERROR(VLOOKUP($I678,'WM-AR'!$I$7:$AS$3267,30,FALSE),"")</f>
        <v/>
      </c>
      <c r="AC678" s="714" t="str">
        <f>IFERROR(VLOOKUP($I678,'WM-AR'!$I$7:$AS$3267,31,FALSE),"")</f>
        <v/>
      </c>
      <c r="AD678" s="714" t="str">
        <f>IFERROR(VLOOKUP($I678,'WM-AR'!$I$7:$AS$3267,32,FALSE),"")</f>
        <v/>
      </c>
      <c r="AE678" s="714" t="str">
        <f>IFERROR(VLOOKUP($I678,'WM-AR'!$I$7:$AS$3267,33,FALSE),"")</f>
        <v/>
      </c>
      <c r="AF678" s="1190" t="s">
        <v>3668</v>
      </c>
      <c r="AG678" s="1254"/>
      <c r="AH678" s="1254"/>
      <c r="AI678" s="854"/>
      <c r="AJ678" s="854" t="str">
        <f t="shared" si="144"/>
        <v/>
      </c>
      <c r="AK678" s="1114"/>
      <c r="AL678" s="88" t="str">
        <f>IF(AND(ISTEXT($E678),ISTEXT($B678)),"산출기준 &gt;&gt;  "&amp;_xlfn.XLOOKUP($E678,산출기준!$D:$D,산출기준!$E:$E,"매칭실패"),"")</f>
        <v/>
      </c>
    </row>
    <row r="679" spans="2:38">
      <c r="B679" s="1111"/>
      <c r="C679" s="1166"/>
      <c r="D679" s="1166"/>
      <c r="E679" s="1166"/>
      <c r="F679" s="1166"/>
      <c r="G679" s="843"/>
      <c r="H679" s="843"/>
      <c r="I679" s="712" t="str">
        <f t="shared" si="142"/>
        <v/>
      </c>
      <c r="J679" s="714"/>
      <c r="K679" s="714" t="str">
        <f>IFERROR(VLOOKUP($I679,'WM-AR'!$I$7:$AS$3267,34,FALSE),"")</f>
        <v/>
      </c>
      <c r="L679" s="714" t="str">
        <f>IFERROR(VLOOKUP($I679,'WM-AR'!$I$7:$AS$3267,4,FALSE),"")</f>
        <v/>
      </c>
      <c r="M679" s="714" t="str">
        <f>IFERROR(VLOOKUP($I679,'WM-AR'!$I$7:$AS$3267,6,FALSE),"")</f>
        <v/>
      </c>
      <c r="N679" s="714" t="str">
        <f>IFERROR(VLOOKUP($I679,'WM-AR'!$I$7:$AS$3267,8,FALSE),"")</f>
        <v/>
      </c>
      <c r="O679" s="714" t="str">
        <f>IFERROR(VLOOKUP($I679,'WM-AR'!$I$7:$AS$3267,10,FALSE),"")</f>
        <v/>
      </c>
      <c r="P679" s="714" t="str">
        <f>IFERROR(VLOOKUP($I679,'WM-AR'!$I$7:$AS$3267,12,FALSE),"")</f>
        <v/>
      </c>
      <c r="Q679" s="714" t="str">
        <f>IFERROR(VLOOKUP($I679,'WM-AR'!$I$7:$AS$3267,14,FALSE),"")</f>
        <v/>
      </c>
      <c r="R679" s="714" t="str">
        <f>IFERROR(VLOOKUP($I679,'WM-AR'!$I$7:$AS$3267,16,FALSE),"")</f>
        <v/>
      </c>
      <c r="S679" s="714" t="str">
        <f>IFERROR(VLOOKUP($I679,'WM-AR'!$I$7:$AS$3267,18,FALSE),"")</f>
        <v/>
      </c>
      <c r="T679" s="714" t="str">
        <f>IFERROR(VLOOKUP($I679,'WM-AR'!$I$7:$AS$3267,20,FALSE),"")</f>
        <v/>
      </c>
      <c r="U679" s="714" t="str">
        <f>IFERROR(VLOOKUP($I679,'WM-AR'!$I$7:$AS$3267,22,FALSE),"")</f>
        <v/>
      </c>
      <c r="V679" s="714" t="str">
        <f>IFERROR(VLOOKUP($I679,'WM-AR'!$I$7:$AS$3267,24,FALSE),"")</f>
        <v/>
      </c>
      <c r="W679" s="714" t="str">
        <f>IFERROR(VLOOKUP($I679,'WM-AR'!$I$7:$AS$3267,25,FALSE),"")</f>
        <v/>
      </c>
      <c r="X679" s="714" t="str">
        <f>IFERROR(VLOOKUP($I679,'WM-AR'!$I$7:$AS$3267,26,FALSE),"")</f>
        <v/>
      </c>
      <c r="Y679" s="714" t="str">
        <f>IFERROR(VLOOKUP($I679,'WM-AR'!$I$7:$AS$3267,27,FALSE),"")</f>
        <v/>
      </c>
      <c r="Z679" s="714" t="str">
        <f>IFERROR(VLOOKUP($I679,'WM-AR'!$I$7:$AS$3267,28,FALSE),"")</f>
        <v/>
      </c>
      <c r="AA679" s="714" t="str">
        <f>IFERROR(VLOOKUP($I679,'WM-AR'!$I$7:$AS$3267,29,FALSE),"")</f>
        <v/>
      </c>
      <c r="AB679" s="714" t="str">
        <f>IFERROR(VLOOKUP($I679,'WM-AR'!$I$7:$AS$3267,30,FALSE),"")</f>
        <v/>
      </c>
      <c r="AC679" s="714" t="str">
        <f>IFERROR(VLOOKUP($I679,'WM-AR'!$I$7:$AS$3267,31,FALSE),"")</f>
        <v/>
      </c>
      <c r="AD679" s="714" t="str">
        <f>IFERROR(VLOOKUP($I679,'WM-AR'!$I$7:$AS$3267,32,FALSE),"")</f>
        <v/>
      </c>
      <c r="AE679" s="714" t="str">
        <f>IFERROR(VLOOKUP($I679,'WM-AR'!$I$7:$AS$3267,33,FALSE),"")</f>
        <v/>
      </c>
      <c r="AF679" s="938"/>
      <c r="AG679" s="852"/>
      <c r="AH679" s="852"/>
      <c r="AI679" s="854"/>
      <c r="AJ679" s="854" t="str">
        <f t="shared" si="144"/>
        <v/>
      </c>
      <c r="AK679" s="1114"/>
      <c r="AL679" s="88" t="str">
        <f>IF(AND(ISTEXT($E679),ISTEXT($B679)),"산출기준 &gt;&gt;  "&amp;_xlfn.XLOOKUP($E679,산출기준!$D:$D,산출기준!$E:$E,"매칭실패"),"")</f>
        <v/>
      </c>
    </row>
    <row r="680" spans="2:38">
      <c r="B680" s="1116"/>
      <c r="C680" s="1167"/>
      <c r="D680" s="1167"/>
      <c r="E680" s="1167"/>
      <c r="F680" s="1167"/>
      <c r="G680" s="1120"/>
      <c r="H680" s="1120"/>
      <c r="I680" s="1119" t="str">
        <f t="shared" si="142"/>
        <v/>
      </c>
      <c r="J680" s="1121"/>
      <c r="K680" s="1121" t="str">
        <f>IFERROR(VLOOKUP($I680,'WM-AR'!$I$7:$AS$3267,34,FALSE),"")</f>
        <v/>
      </c>
      <c r="L680" s="1121" t="str">
        <f>IFERROR(VLOOKUP($I680,'WM-AR'!$I$7:$AS$3267,4,FALSE),"")</f>
        <v/>
      </c>
      <c r="M680" s="1121" t="str">
        <f>IFERROR(VLOOKUP($I680,'WM-AR'!$I$7:$AS$3267,6,FALSE),"")</f>
        <v/>
      </c>
      <c r="N680" s="1121" t="str">
        <f>IFERROR(VLOOKUP($I680,'WM-AR'!$I$7:$AS$3267,8,FALSE),"")</f>
        <v/>
      </c>
      <c r="O680" s="1121" t="str">
        <f>IFERROR(VLOOKUP($I680,'WM-AR'!$I$7:$AS$3267,10,FALSE),"")</f>
        <v/>
      </c>
      <c r="P680" s="1121" t="str">
        <f>IFERROR(VLOOKUP($I680,'WM-AR'!$I$7:$AS$3267,12,FALSE),"")</f>
        <v/>
      </c>
      <c r="Q680" s="1121" t="str">
        <f>IFERROR(VLOOKUP($I680,'WM-AR'!$I$7:$AS$3267,14,FALSE),"")</f>
        <v/>
      </c>
      <c r="R680" s="1121" t="str">
        <f>IFERROR(VLOOKUP($I680,'WM-AR'!$I$7:$AS$3267,16,FALSE),"")</f>
        <v/>
      </c>
      <c r="S680" s="1121" t="str">
        <f>IFERROR(VLOOKUP($I680,'WM-AR'!$I$7:$AS$3267,18,FALSE),"")</f>
        <v/>
      </c>
      <c r="T680" s="1121" t="str">
        <f>IFERROR(VLOOKUP($I680,'WM-AR'!$I$7:$AS$3267,20,FALSE),"")</f>
        <v/>
      </c>
      <c r="U680" s="1121" t="str">
        <f>IFERROR(VLOOKUP($I680,'WM-AR'!$I$7:$AS$3267,22,FALSE),"")</f>
        <v/>
      </c>
      <c r="V680" s="1121" t="str">
        <f>IFERROR(VLOOKUP($I680,'WM-AR'!$I$7:$AS$3267,24,FALSE),"")</f>
        <v/>
      </c>
      <c r="W680" s="1121" t="str">
        <f>IFERROR(VLOOKUP($I680,'WM-AR'!$I$7:$AS$3267,25,FALSE),"")</f>
        <v/>
      </c>
      <c r="X680" s="1121" t="str">
        <f>IFERROR(VLOOKUP($I680,'WM-AR'!$I$7:$AS$3267,26,FALSE),"")</f>
        <v/>
      </c>
      <c r="Y680" s="1121" t="str">
        <f>IFERROR(VLOOKUP($I680,'WM-AR'!$I$7:$AS$3267,27,FALSE),"")</f>
        <v/>
      </c>
      <c r="Z680" s="1121" t="str">
        <f>IFERROR(VLOOKUP($I680,'WM-AR'!$I$7:$AS$3267,28,FALSE),"")</f>
        <v/>
      </c>
      <c r="AA680" s="1121" t="str">
        <f>IFERROR(VLOOKUP($I680,'WM-AR'!$I$7:$AS$3267,29,FALSE),"")</f>
        <v/>
      </c>
      <c r="AB680" s="1121" t="str">
        <f>IFERROR(VLOOKUP($I680,'WM-AR'!$I$7:$AS$3267,30,FALSE),"")</f>
        <v/>
      </c>
      <c r="AC680" s="1121" t="str">
        <f>IFERROR(VLOOKUP($I680,'WM-AR'!$I$7:$AS$3267,31,FALSE),"")</f>
        <v/>
      </c>
      <c r="AD680" s="1121" t="str">
        <f>IFERROR(VLOOKUP($I680,'WM-AR'!$I$7:$AS$3267,32,FALSE),"")</f>
        <v/>
      </c>
      <c r="AE680" s="1121" t="str">
        <f>IFERROR(VLOOKUP($I680,'WM-AR'!$I$7:$AS$3267,33,FALSE),"")</f>
        <v/>
      </c>
      <c r="AF680" s="1209"/>
      <c r="AG680" s="1123"/>
      <c r="AH680" s="1123"/>
      <c r="AI680" s="1124"/>
      <c r="AJ680" s="1124" t="str">
        <f t="shared" si="144"/>
        <v/>
      </c>
      <c r="AK680" s="1125"/>
      <c r="AL680" s="88" t="str">
        <f>IF(AND(ISTEXT($E680),ISTEXT($B680)),"산출기준 &gt;&gt;  "&amp;_xlfn.XLOOKUP($E680,산출기준!$D:$D,산출기준!$E:$E,"매칭실패"),"")</f>
        <v/>
      </c>
    </row>
    <row r="681" spans="2:38" s="658" customFormat="1" ht="20.100000000000001" customHeight="1">
      <c r="B681" s="802"/>
      <c r="C681" s="662"/>
      <c r="D681" s="662"/>
      <c r="E681" s="662"/>
      <c r="F681" s="1338" t="s">
        <v>1131</v>
      </c>
      <c r="G681" s="662"/>
      <c r="H681" s="662"/>
      <c r="I681" s="652"/>
      <c r="J681" s="664"/>
      <c r="K681" s="664"/>
      <c r="L681" s="664"/>
      <c r="M681" s="664"/>
      <c r="N681" s="664"/>
      <c r="O681" s="664"/>
      <c r="P681" s="664"/>
      <c r="Q681" s="664"/>
      <c r="R681" s="664"/>
      <c r="S681" s="664"/>
      <c r="T681" s="664"/>
      <c r="U681" s="664"/>
      <c r="V681" s="664"/>
      <c r="W681" s="664"/>
      <c r="X681" s="664"/>
      <c r="Y681" s="664"/>
      <c r="Z681" s="664"/>
      <c r="AA681" s="664"/>
      <c r="AB681" s="664"/>
      <c r="AC681" s="664"/>
      <c r="AD681" s="664"/>
      <c r="AE681" s="664"/>
      <c r="AF681" s="660"/>
      <c r="AG681" s="665"/>
      <c r="AH681" s="665"/>
      <c r="AI681" s="666"/>
      <c r="AJ681" s="666"/>
      <c r="AK681" s="662"/>
      <c r="AL681" s="658" t="str">
        <f>IF(AND(ISTEXT($E681),ISTEXT($B681)),"산출기준 &gt;&gt;  "&amp;_xlfn.XLOOKUP($E681,산출기준!$D:$D,산출기준!$E:$E,"매칭실패"),"")</f>
        <v/>
      </c>
    </row>
    <row r="682" spans="2:38" ht="34.9" customHeight="1">
      <c r="B682" s="808" t="str" cm="1">
        <f t="array" aca="1" ref="B682" ca="1">_xlfn.IFNA(INDIRECT("Family_표준_구성도!B"&amp;MATCH(F682,INDIRECT("Family_표준_구성도!"&amp;"C:C"),0)),"")</f>
        <v>6.4.1.1.3</v>
      </c>
      <c r="C682" s="668" t="s">
        <v>1903</v>
      </c>
      <c r="D682" s="809"/>
      <c r="E682" s="668" t="s">
        <v>2006</v>
      </c>
      <c r="F682" s="1079" t="s">
        <v>1133</v>
      </c>
      <c r="G682" s="1079"/>
      <c r="H682" s="1079"/>
      <c r="I682" s="674" t="str">
        <f t="shared" ref="I682:I689" si="145">LEFT(H682,14)</f>
        <v/>
      </c>
      <c r="J682" s="674"/>
      <c r="K682" s="674"/>
      <c r="L682" s="674"/>
      <c r="M682" s="674"/>
      <c r="N682" s="675"/>
      <c r="O682" s="676"/>
      <c r="P682" s="677"/>
      <c r="Q682" s="677"/>
      <c r="R682" s="677"/>
      <c r="S682" s="677"/>
      <c r="T682" s="677"/>
      <c r="U682" s="677"/>
      <c r="V682" s="678"/>
      <c r="W682" s="679"/>
      <c r="X682" s="679"/>
      <c r="Y682" s="679"/>
      <c r="Z682" s="679"/>
      <c r="AA682" s="679"/>
      <c r="AB682" s="679"/>
      <c r="AC682" s="679"/>
      <c r="AD682" s="679"/>
      <c r="AE682" s="679"/>
      <c r="AF682" s="1352"/>
      <c r="AG682" s="682"/>
      <c r="AH682" s="682"/>
      <c r="AI682" s="682"/>
      <c r="AJ682" s="682"/>
      <c r="AK682" s="903"/>
      <c r="AL682" s="88" t="str">
        <f ca="1">IF(AND(ISTEXT($E682),ISTEXT($B682)),"산출기준 &gt;&gt;  "&amp;_xlfn.XLOOKUP($E682,산출기준!$D:$D,산출기준!$E:$E,"매칭실패"),"")</f>
        <v>산출기준 &gt;&gt;  [Steel Beam]</v>
      </c>
    </row>
    <row r="683" spans="2:38" ht="49.9" customHeight="1" outlineLevel="1">
      <c r="B683" s="758"/>
      <c r="C683" s="759"/>
      <c r="D683" s="759"/>
      <c r="E683" s="759"/>
      <c r="F683" s="1080" t="s">
        <v>3488</v>
      </c>
      <c r="G683" s="759" t="str">
        <f t="shared" ref="G683:G686" si="146">IF(IF(N683=0,"",N683)&amp;" | "&amp;IF(O683=0,"",O683)&amp;" | "&amp;IF(Q683=0,"",Q683)&amp;" | "&amp;IF(R683=0,"",R683)=" |  |  | ","",IF(N683=0,"",N683)&amp;" | "&amp;IF(O683=0,"",O683)&amp;" | "&amp;IF(Q683=0,"",Q683)&amp;" | "&amp;IF(R683=0,"",R683))</f>
        <v xml:space="preserve">Light Steel - Standard |  |  | </v>
      </c>
      <c r="H683" s="816" t="s">
        <v>3512</v>
      </c>
      <c r="I683" s="765" t="str">
        <f t="shared" si="145"/>
        <v>S01AA074-00001</v>
      </c>
      <c r="J683" s="766"/>
      <c r="K683" s="766" t="str">
        <f>IFERROR(VLOOKUP($I683,'WM-AR'!$I$7:$AS$3267,34,FALSE),"")</f>
        <v>TON</v>
      </c>
      <c r="L683" s="766" t="str">
        <f>IFERROR(VLOOKUP($I683,'WM-AR'!$I$7:$AS$3267,4,FALSE),"")</f>
        <v>Main Steel Structure Fabrication Work</v>
      </c>
      <c r="M683" s="766" t="str">
        <f>IFERROR(VLOOKUP($I683,'WM-AR'!$I$7:$AS$3267,6,FALSE),"")</f>
        <v>Shelter/Building</v>
      </c>
      <c r="N683" s="766" t="str">
        <f>IFERROR(VLOOKUP($I683,'WM-AR'!$I$7:$AS$3267,8,FALSE),"")</f>
        <v>Light Steel - Standard</v>
      </c>
      <c r="O683" s="766">
        <f>IFERROR(VLOOKUP($I683,'WM-AR'!$I$7:$AS$3267,10,FALSE),"")</f>
        <v>0</v>
      </c>
      <c r="P683" s="766">
        <f>IFERROR(VLOOKUP($I683,'WM-AR'!$I$7:$AS$3267,12,FALSE),"")</f>
        <v>0</v>
      </c>
      <c r="Q683" s="766" t="str">
        <f>IFERROR(VLOOKUP($I683,'WM-AR'!$I$7:$AS$3267,14,FALSE),"")</f>
        <v/>
      </c>
      <c r="R683" s="766" t="str">
        <f>IFERROR(VLOOKUP($I683,'WM-AR'!$I$7:$AS$3267,16,FALSE),"")</f>
        <v/>
      </c>
      <c r="S683" s="766" t="str">
        <f>IFERROR(VLOOKUP($I683,'WM-AR'!$I$7:$AS$3267,18,FALSE),"")</f>
        <v/>
      </c>
      <c r="T683" s="766" t="str">
        <f>IFERROR(VLOOKUP($I683,'WM-AR'!$I$7:$AS$3267,20,FALSE),"")</f>
        <v/>
      </c>
      <c r="U683" s="766" t="str">
        <f>IFERROR(VLOOKUP($I683,'WM-AR'!$I$7:$AS$3267,22,FALSE),"")</f>
        <v/>
      </c>
      <c r="V683" s="766" t="str">
        <f>IFERROR(VLOOKUP($I683,'WM-AR'!$I$7:$AS$3267,24,FALSE),"")</f>
        <v/>
      </c>
      <c r="W683" s="766">
        <f>IFERROR(VLOOKUP($I683,'WM-AR'!$I$7:$AS$3267,25,FALSE),"")</f>
        <v>0</v>
      </c>
      <c r="X683" s="766">
        <f>IFERROR(VLOOKUP($I683,'WM-AR'!$I$7:$AS$3267,26,FALSE),"")</f>
        <v>0</v>
      </c>
      <c r="Y683" s="766">
        <f>IFERROR(VLOOKUP($I683,'WM-AR'!$I$7:$AS$3267,27,FALSE),"")</f>
        <v>0</v>
      </c>
      <c r="Z683" s="766">
        <f>IFERROR(VLOOKUP($I683,'WM-AR'!$I$7:$AS$3267,28,FALSE),"")</f>
        <v>0</v>
      </c>
      <c r="AA683" s="766" t="str">
        <f>IFERROR(VLOOKUP($I683,'WM-AR'!$I$7:$AS$3267,29,FALSE),"")</f>
        <v>Material: (   )</v>
      </c>
      <c r="AB683" s="766">
        <f>IFERROR(VLOOKUP($I683,'WM-AR'!$I$7:$AS$3267,30,FALSE),"")</f>
        <v>0</v>
      </c>
      <c r="AC683" s="766">
        <f>IFERROR(VLOOKUP($I683,'WM-AR'!$I$7:$AS$3267,31,FALSE),"")</f>
        <v>0</v>
      </c>
      <c r="AD683" s="766">
        <f>IFERROR(VLOOKUP($I683,'WM-AR'!$I$7:$AS$3267,32,FALSE),"")</f>
        <v>0</v>
      </c>
      <c r="AE683" s="766" t="str">
        <f>IFERROR(VLOOKUP($I683,'WM-AR'!$I$7:$AS$3267,33,FALSE),"")</f>
        <v>(30)KG/M&gt;Weight</v>
      </c>
      <c r="AF683" s="767"/>
      <c r="AG683" s="1134" t="s">
        <v>3586</v>
      </c>
      <c r="AH683" s="1134" t="s">
        <v>3586</v>
      </c>
      <c r="AI683" s="1340">
        <v>0.63500000000000001</v>
      </c>
      <c r="AJ683" s="1340" t="str">
        <f t="shared" ref="AJ683:AJ689" si="147">K683</f>
        <v>TON</v>
      </c>
      <c r="AK683" s="905"/>
      <c r="AL683" s="88" t="str">
        <f>IF(AND(ISTEXT($E683),ISTEXT($B683)),"산출기준 &gt;&gt;  "&amp;_xlfn.XLOOKUP($E683,산출기준!$D:$D,산출기준!$E:$E,"매칭실패"),"")</f>
        <v/>
      </c>
    </row>
    <row r="684" spans="2:38" ht="49.9" customHeight="1" outlineLevel="1">
      <c r="B684" s="772"/>
      <c r="C684" s="773"/>
      <c r="D684" s="773"/>
      <c r="E684" s="773"/>
      <c r="F684" s="1083" t="s">
        <v>3492</v>
      </c>
      <c r="G684" s="759" t="str">
        <f t="shared" si="146"/>
        <v xml:space="preserve">Light Steel |  |  | </v>
      </c>
      <c r="H684" s="816" t="s">
        <v>3532</v>
      </c>
      <c r="I684" s="765" t="str">
        <f t="shared" si="145"/>
        <v>S03AA084-00001</v>
      </c>
      <c r="J684" s="766"/>
      <c r="K684" s="766" t="str">
        <f>IFERROR(VLOOKUP($I684,'WM-AR'!$I$7:$AS$3267,34,FALSE),"")</f>
        <v>TON</v>
      </c>
      <c r="L684" s="766" t="str">
        <f>IFERROR(VLOOKUP($I684,'WM-AR'!$I$7:$AS$3267,4,FALSE),"")</f>
        <v>Main Steel Structure Erection Work</v>
      </c>
      <c r="M684" s="766" t="str">
        <f>IFERROR(VLOOKUP($I684,'WM-AR'!$I$7:$AS$3267,6,FALSE),"")</f>
        <v>Shelter/Building</v>
      </c>
      <c r="N684" s="766" t="str">
        <f>IFERROR(VLOOKUP($I684,'WM-AR'!$I$7:$AS$3267,8,FALSE),"")</f>
        <v>Light Steel</v>
      </c>
      <c r="O684" s="766">
        <f>IFERROR(VLOOKUP($I684,'WM-AR'!$I$7:$AS$3267,10,FALSE),"")</f>
        <v>0</v>
      </c>
      <c r="P684" s="766">
        <f>IFERROR(VLOOKUP($I684,'WM-AR'!$I$7:$AS$3267,12,FALSE),"")</f>
        <v>0</v>
      </c>
      <c r="Q684" s="766" t="str">
        <f>IFERROR(VLOOKUP($I684,'WM-AR'!$I$7:$AS$3267,14,FALSE),"")</f>
        <v/>
      </c>
      <c r="R684" s="766" t="str">
        <f>IFERROR(VLOOKUP($I684,'WM-AR'!$I$7:$AS$3267,16,FALSE),"")</f>
        <v/>
      </c>
      <c r="S684" s="766" t="str">
        <f>IFERROR(VLOOKUP($I684,'WM-AR'!$I$7:$AS$3267,18,FALSE),"")</f>
        <v/>
      </c>
      <c r="T684" s="766" t="str">
        <f>IFERROR(VLOOKUP($I684,'WM-AR'!$I$7:$AS$3267,20,FALSE),"")</f>
        <v/>
      </c>
      <c r="U684" s="766" t="str">
        <f>IFERROR(VLOOKUP($I684,'WM-AR'!$I$7:$AS$3267,22,FALSE),"")</f>
        <v/>
      </c>
      <c r="V684" s="766" t="str">
        <f>IFERROR(VLOOKUP($I684,'WM-AR'!$I$7:$AS$3267,24,FALSE),"")</f>
        <v/>
      </c>
      <c r="W684" s="766">
        <f>IFERROR(VLOOKUP($I684,'WM-AR'!$I$7:$AS$3267,25,FALSE),"")</f>
        <v>0</v>
      </c>
      <c r="X684" s="766">
        <f>IFERROR(VLOOKUP($I684,'WM-AR'!$I$7:$AS$3267,26,FALSE),"")</f>
        <v>0</v>
      </c>
      <c r="Y684" s="766">
        <f>IFERROR(VLOOKUP($I684,'WM-AR'!$I$7:$AS$3267,27,FALSE),"")</f>
        <v>0</v>
      </c>
      <c r="Z684" s="766">
        <f>IFERROR(VLOOKUP($I684,'WM-AR'!$I$7:$AS$3267,28,FALSE),"")</f>
        <v>0</v>
      </c>
      <c r="AA684" s="766" t="str">
        <f>IFERROR(VLOOKUP($I684,'WM-AR'!$I$7:$AS$3267,29,FALSE),"")</f>
        <v>Material: (   )</v>
      </c>
      <c r="AB684" s="766">
        <f>IFERROR(VLOOKUP($I684,'WM-AR'!$I$7:$AS$3267,30,FALSE),"")</f>
        <v>0</v>
      </c>
      <c r="AC684" s="766">
        <f>IFERROR(VLOOKUP($I684,'WM-AR'!$I$7:$AS$3267,31,FALSE),"")</f>
        <v>0</v>
      </c>
      <c r="AD684" s="766">
        <f>IFERROR(VLOOKUP($I684,'WM-AR'!$I$7:$AS$3267,32,FALSE),"")</f>
        <v>0</v>
      </c>
      <c r="AE684" s="766">
        <f>IFERROR(VLOOKUP($I684,'WM-AR'!$I$7:$AS$3267,33,FALSE),"")</f>
        <v>0</v>
      </c>
      <c r="AF684" s="767"/>
      <c r="AG684" s="1314" t="s">
        <v>3587</v>
      </c>
      <c r="AH684" s="1314" t="s">
        <v>3587</v>
      </c>
      <c r="AI684" s="1340">
        <v>0.76600000000000001</v>
      </c>
      <c r="AJ684" s="1340" t="str">
        <f t="shared" si="147"/>
        <v>TON</v>
      </c>
      <c r="AK684" s="1267"/>
      <c r="AL684" s="88" t="str">
        <f>IF(AND(ISTEXT($E684),ISTEXT($B684)),"산출기준 &gt;&gt;  "&amp;_xlfn.XLOOKUP($E684,산출기준!$D:$D,산출기준!$E:$E,"매칭실패"),"")</f>
        <v/>
      </c>
    </row>
    <row r="685" spans="2:38" ht="49.9" customHeight="1" outlineLevel="1">
      <c r="B685" s="758"/>
      <c r="C685" s="759"/>
      <c r="D685" s="759"/>
      <c r="E685" s="759"/>
      <c r="F685" s="1315" t="s">
        <v>1976</v>
      </c>
      <c r="G685" s="759" t="str">
        <f>IF(IF(N685=0,"",N685)&amp;" | "&amp;IF(O685=0,"",O685)&amp;" | "&amp;IF(Q685=0,"",Q685)&amp;" | "&amp;IF(R685=0,"",R685)=" |  |  | ","",IF(N685=0,"",N685)&amp;" | "&amp;IF(O685=0,"",O685)&amp;" | "&amp;IF(Q685=0,"",Q685)&amp;" | "&amp;IF(R685=0,"",R685))</f>
        <v xml:space="preserve">Plates - Gusset, Stiffener, ETC |  |  | </v>
      </c>
      <c r="H685" s="1153" t="s">
        <v>3495</v>
      </c>
      <c r="I685" s="765" t="str">
        <f>LEFT(H685,14)</f>
        <v>S01AA009-00001</v>
      </c>
      <c r="J685" s="766"/>
      <c r="K685" s="766" t="s">
        <v>3496</v>
      </c>
      <c r="L685" s="766" t="s">
        <v>3497</v>
      </c>
      <c r="M685" s="766" t="s">
        <v>3498</v>
      </c>
      <c r="N685" s="766" t="s">
        <v>3499</v>
      </c>
      <c r="O685" s="766">
        <v>0</v>
      </c>
      <c r="P685" s="766">
        <v>0</v>
      </c>
      <c r="Q685" s="766">
        <v>0</v>
      </c>
      <c r="R685" s="766">
        <v>0</v>
      </c>
      <c r="S685" s="766">
        <v>0</v>
      </c>
      <c r="T685" s="766">
        <v>0</v>
      </c>
      <c r="U685" s="766">
        <v>0</v>
      </c>
      <c r="V685" s="766">
        <v>0</v>
      </c>
      <c r="W685" s="766">
        <v>0</v>
      </c>
      <c r="X685" s="766">
        <v>0</v>
      </c>
      <c r="Y685" s="766">
        <v>0</v>
      </c>
      <c r="Z685" s="766">
        <v>0</v>
      </c>
      <c r="AA685" s="766" t="s">
        <v>3500</v>
      </c>
      <c r="AB685" s="766">
        <v>0</v>
      </c>
      <c r="AC685" s="766">
        <v>0</v>
      </c>
      <c r="AD685" s="766">
        <v>0</v>
      </c>
      <c r="AE685" s="766">
        <v>0</v>
      </c>
      <c r="AF685" s="817"/>
      <c r="AG685" s="1314" t="s">
        <v>3588</v>
      </c>
      <c r="AH685" s="1314" t="s">
        <v>3588</v>
      </c>
      <c r="AI685" s="769">
        <v>0.125</v>
      </c>
      <c r="AJ685" s="769" t="str">
        <f>K685</f>
        <v>TON</v>
      </c>
      <c r="AK685" s="1341"/>
      <c r="AL685" s="88" t="s">
        <v>2965</v>
      </c>
    </row>
    <row r="686" spans="2:38" ht="49.9" customHeight="1" outlineLevel="1">
      <c r="B686" s="772"/>
      <c r="C686" s="773"/>
      <c r="D686" s="773"/>
      <c r="E686" s="773"/>
      <c r="F686" s="1083" t="s">
        <v>3502</v>
      </c>
      <c r="G686" s="759" t="str">
        <f t="shared" si="146"/>
        <v xml:space="preserve">for Non-Fireproofed Steel Surface |  |  | </v>
      </c>
      <c r="H686" s="816" t="s">
        <v>3503</v>
      </c>
      <c r="I686" s="765" t="str">
        <f t="shared" si="145"/>
        <v>S41AA051-00001</v>
      </c>
      <c r="J686" s="766"/>
      <c r="K686" s="766" t="str">
        <f>IFERROR(VLOOKUP($I686,'WM-AR'!$I$7:$AS$3267,34,FALSE),"")</f>
        <v>M2</v>
      </c>
      <c r="L686" s="766" t="str">
        <f>IFERROR(VLOOKUP($I686,'WM-AR'!$I$7:$AS$3267,4,FALSE),"")</f>
        <v>Steel Structure Paint Work</v>
      </c>
      <c r="M686" s="766" t="str">
        <f>IFERROR(VLOOKUP($I686,'WM-AR'!$I$7:$AS$3267,6,FALSE),"")</f>
        <v>Shelter/Building</v>
      </c>
      <c r="N686" s="766" t="str">
        <f>IFERROR(VLOOKUP($I686,'WM-AR'!$I$7:$AS$3267,8,FALSE),"")</f>
        <v>for Non-Fireproofed Steel Surface</v>
      </c>
      <c r="O686" s="766">
        <f>IFERROR(VLOOKUP($I686,'WM-AR'!$I$7:$AS$3267,10,FALSE),"")</f>
        <v>0</v>
      </c>
      <c r="P686" s="766">
        <f>IFERROR(VLOOKUP($I686,'WM-AR'!$I$7:$AS$3267,12,FALSE),"")</f>
        <v>0</v>
      </c>
      <c r="Q686" s="766" t="str">
        <f>IFERROR(VLOOKUP($I686,'WM-AR'!$I$7:$AS$3267,14,FALSE),"")</f>
        <v/>
      </c>
      <c r="R686" s="766" t="str">
        <f>IFERROR(VLOOKUP($I686,'WM-AR'!$I$7:$AS$3267,16,FALSE),"")</f>
        <v/>
      </c>
      <c r="S686" s="766" t="str">
        <f>IFERROR(VLOOKUP($I686,'WM-AR'!$I$7:$AS$3267,18,FALSE),"")</f>
        <v/>
      </c>
      <c r="T686" s="766" t="str">
        <f>IFERROR(VLOOKUP($I686,'WM-AR'!$I$7:$AS$3267,20,FALSE),"")</f>
        <v/>
      </c>
      <c r="U686" s="766" t="str">
        <f>IFERROR(VLOOKUP($I686,'WM-AR'!$I$7:$AS$3267,22,FALSE),"")</f>
        <v/>
      </c>
      <c r="V686" s="766" t="str">
        <f>IFERROR(VLOOKUP($I686,'WM-AR'!$I$7:$AS$3267,24,FALSE),"")</f>
        <v/>
      </c>
      <c r="W686" s="766">
        <f>IFERROR(VLOOKUP($I686,'WM-AR'!$I$7:$AS$3267,25,FALSE),"")</f>
        <v>0</v>
      </c>
      <c r="X686" s="766">
        <f>IFERROR(VLOOKUP($I686,'WM-AR'!$I$7:$AS$3267,26,FALSE),"")</f>
        <v>0</v>
      </c>
      <c r="Y686" s="766">
        <f>IFERROR(VLOOKUP($I686,'WM-AR'!$I$7:$AS$3267,27,FALSE),"")</f>
        <v>0</v>
      </c>
      <c r="Z686" s="766">
        <f>IFERROR(VLOOKUP($I686,'WM-AR'!$I$7:$AS$3267,28,FALSE),"")</f>
        <v>0</v>
      </c>
      <c r="AA686" s="766" t="str">
        <f>IFERROR(VLOOKUP($I686,'WM-AR'!$I$7:$AS$3267,29,FALSE),"")</f>
        <v>Material: (   )</v>
      </c>
      <c r="AB686" s="766">
        <f>IFERROR(VLOOKUP($I686,'WM-AR'!$I$7:$AS$3267,30,FALSE),"")</f>
        <v>0</v>
      </c>
      <c r="AC686" s="766">
        <f>IFERROR(VLOOKUP($I686,'WM-AR'!$I$7:$AS$3267,31,FALSE),"")</f>
        <v>0</v>
      </c>
      <c r="AD686" s="766">
        <f>IFERROR(VLOOKUP($I686,'WM-AR'!$I$7:$AS$3267,32,FALSE),"")</f>
        <v>0</v>
      </c>
      <c r="AE686" s="766">
        <f>IFERROR(VLOOKUP($I686,'WM-AR'!$I$7:$AS$3267,33,FALSE),"")</f>
        <v>0</v>
      </c>
      <c r="AF686" s="767"/>
      <c r="AG686" s="1342" t="s">
        <v>3589</v>
      </c>
      <c r="AH686" s="1342" t="s">
        <v>3589</v>
      </c>
      <c r="AI686" s="1340">
        <v>23.690999999999999</v>
      </c>
      <c r="AJ686" s="1340" t="str">
        <f t="shared" si="147"/>
        <v>M2</v>
      </c>
      <c r="AK686" s="1267"/>
      <c r="AL686" s="88" t="str">
        <f>IF(AND(ISTEXT($E686),ISTEXT($B686)),"산출기준 &gt;&gt;  "&amp;_xlfn.XLOOKUP($E686,산출기준!$D:$D,산출기준!$E:$E,"매칭실패"),"")</f>
        <v/>
      </c>
    </row>
    <row r="687" spans="2:38">
      <c r="B687" s="1111"/>
      <c r="C687" s="1166"/>
      <c r="D687" s="1166"/>
      <c r="E687" s="1166"/>
      <c r="F687" s="1166"/>
      <c r="G687" s="843" t="s">
        <v>3701</v>
      </c>
      <c r="H687" s="843"/>
      <c r="I687" s="712" t="str">
        <f t="shared" si="145"/>
        <v/>
      </c>
      <c r="J687" s="714"/>
      <c r="K687" s="714" t="str">
        <f>IFERROR(VLOOKUP($I687,'WM-AR'!$I$7:$AS$3267,34,FALSE),"")</f>
        <v/>
      </c>
      <c r="L687" s="714" t="str">
        <f>IFERROR(VLOOKUP($I687,'WM-AR'!$I$7:$AS$3267,4,FALSE),"")</f>
        <v/>
      </c>
      <c r="M687" s="714" t="str">
        <f>IFERROR(VLOOKUP($I687,'WM-AR'!$I$7:$AS$3267,6,FALSE),"")</f>
        <v/>
      </c>
      <c r="N687" s="714" t="str">
        <f>IFERROR(VLOOKUP($I687,'WM-AR'!$I$7:$AS$3267,8,FALSE),"")</f>
        <v/>
      </c>
      <c r="O687" s="714" t="str">
        <f>IFERROR(VLOOKUP($I687,'WM-AR'!$I$7:$AS$3267,10,FALSE),"")</f>
        <v/>
      </c>
      <c r="P687" s="714" t="str">
        <f>IFERROR(VLOOKUP($I687,'WM-AR'!$I$7:$AS$3267,12,FALSE),"")</f>
        <v/>
      </c>
      <c r="Q687" s="714" t="str">
        <f>IFERROR(VLOOKUP($I687,'WM-AR'!$I$7:$AS$3267,14,FALSE),"")</f>
        <v/>
      </c>
      <c r="R687" s="714" t="str">
        <f>IFERROR(VLOOKUP($I687,'WM-AR'!$I$7:$AS$3267,16,FALSE),"")</f>
        <v/>
      </c>
      <c r="S687" s="714" t="str">
        <f>IFERROR(VLOOKUP($I687,'WM-AR'!$I$7:$AS$3267,18,FALSE),"")</f>
        <v/>
      </c>
      <c r="T687" s="714" t="str">
        <f>IFERROR(VLOOKUP($I687,'WM-AR'!$I$7:$AS$3267,20,FALSE),"")</f>
        <v/>
      </c>
      <c r="U687" s="714" t="str">
        <f>IFERROR(VLOOKUP($I687,'WM-AR'!$I$7:$AS$3267,22,FALSE),"")</f>
        <v/>
      </c>
      <c r="V687" s="714" t="str">
        <f>IFERROR(VLOOKUP($I687,'WM-AR'!$I$7:$AS$3267,24,FALSE),"")</f>
        <v/>
      </c>
      <c r="W687" s="714" t="str">
        <f>IFERROR(VLOOKUP($I687,'WM-AR'!$I$7:$AS$3267,25,FALSE),"")</f>
        <v/>
      </c>
      <c r="X687" s="714" t="str">
        <f>IFERROR(VLOOKUP($I687,'WM-AR'!$I$7:$AS$3267,26,FALSE),"")</f>
        <v/>
      </c>
      <c r="Y687" s="714" t="str">
        <f>IFERROR(VLOOKUP($I687,'WM-AR'!$I$7:$AS$3267,27,FALSE),"")</f>
        <v/>
      </c>
      <c r="Z687" s="714" t="str">
        <f>IFERROR(VLOOKUP($I687,'WM-AR'!$I$7:$AS$3267,28,FALSE),"")</f>
        <v/>
      </c>
      <c r="AA687" s="714" t="str">
        <f>IFERROR(VLOOKUP($I687,'WM-AR'!$I$7:$AS$3267,29,FALSE),"")</f>
        <v/>
      </c>
      <c r="AB687" s="714" t="str">
        <f>IFERROR(VLOOKUP($I687,'WM-AR'!$I$7:$AS$3267,30,FALSE),"")</f>
        <v/>
      </c>
      <c r="AC687" s="714" t="str">
        <f>IFERROR(VLOOKUP($I687,'WM-AR'!$I$7:$AS$3267,31,FALSE),"")</f>
        <v/>
      </c>
      <c r="AD687" s="714" t="str">
        <f>IFERROR(VLOOKUP($I687,'WM-AR'!$I$7:$AS$3267,32,FALSE),"")</f>
        <v/>
      </c>
      <c r="AE687" s="714" t="str">
        <f>IFERROR(VLOOKUP($I687,'WM-AR'!$I$7:$AS$3267,33,FALSE),"")</f>
        <v/>
      </c>
      <c r="AF687" s="1190" t="s">
        <v>3669</v>
      </c>
      <c r="AG687" s="1254"/>
      <c r="AH687" s="1254"/>
      <c r="AI687" s="854"/>
      <c r="AJ687" s="854" t="str">
        <f t="shared" si="147"/>
        <v/>
      </c>
      <c r="AK687" s="1114"/>
      <c r="AL687" s="88" t="str">
        <f>IF(AND(ISTEXT($E687),ISTEXT($B687)),"산출기준 &gt;&gt;  "&amp;_xlfn.XLOOKUP($E687,산출기준!$D:$D,산출기준!$E:$E,"매칭실패"),"")</f>
        <v/>
      </c>
    </row>
    <row r="688" spans="2:38" ht="33">
      <c r="B688" s="1111"/>
      <c r="C688" s="1166"/>
      <c r="D688" s="1166" t="s">
        <v>3702</v>
      </c>
      <c r="E688" s="1166"/>
      <c r="F688" s="1166"/>
      <c r="G688" s="843" t="s">
        <v>3703</v>
      </c>
      <c r="H688" s="843"/>
      <c r="I688" s="712" t="str">
        <f t="shared" si="145"/>
        <v/>
      </c>
      <c r="J688" s="714"/>
      <c r="K688" s="714" t="str">
        <f>IFERROR(VLOOKUP($I688,'WM-AR'!$I$7:$AS$3267,34,FALSE),"")</f>
        <v/>
      </c>
      <c r="L688" s="714" t="str">
        <f>IFERROR(VLOOKUP($I688,'WM-AR'!$I$7:$AS$3267,4,FALSE),"")</f>
        <v/>
      </c>
      <c r="M688" s="714" t="str">
        <f>IFERROR(VLOOKUP($I688,'WM-AR'!$I$7:$AS$3267,6,FALSE),"")</f>
        <v/>
      </c>
      <c r="N688" s="714" t="str">
        <f>IFERROR(VLOOKUP($I688,'WM-AR'!$I$7:$AS$3267,8,FALSE),"")</f>
        <v/>
      </c>
      <c r="O688" s="714" t="str">
        <f>IFERROR(VLOOKUP($I688,'WM-AR'!$I$7:$AS$3267,10,FALSE),"")</f>
        <v/>
      </c>
      <c r="P688" s="714" t="str">
        <f>IFERROR(VLOOKUP($I688,'WM-AR'!$I$7:$AS$3267,12,FALSE),"")</f>
        <v/>
      </c>
      <c r="Q688" s="714" t="str">
        <f>IFERROR(VLOOKUP($I688,'WM-AR'!$I$7:$AS$3267,14,FALSE),"")</f>
        <v/>
      </c>
      <c r="R688" s="714" t="str">
        <f>IFERROR(VLOOKUP($I688,'WM-AR'!$I$7:$AS$3267,16,FALSE),"")</f>
        <v/>
      </c>
      <c r="S688" s="714" t="str">
        <f>IFERROR(VLOOKUP($I688,'WM-AR'!$I$7:$AS$3267,18,FALSE),"")</f>
        <v/>
      </c>
      <c r="T688" s="714" t="str">
        <f>IFERROR(VLOOKUP($I688,'WM-AR'!$I$7:$AS$3267,20,FALSE),"")</f>
        <v/>
      </c>
      <c r="U688" s="714" t="str">
        <f>IFERROR(VLOOKUP($I688,'WM-AR'!$I$7:$AS$3267,22,FALSE),"")</f>
        <v/>
      </c>
      <c r="V688" s="714" t="str">
        <f>IFERROR(VLOOKUP($I688,'WM-AR'!$I$7:$AS$3267,24,FALSE),"")</f>
        <v/>
      </c>
      <c r="W688" s="714" t="str">
        <f>IFERROR(VLOOKUP($I688,'WM-AR'!$I$7:$AS$3267,25,FALSE),"")</f>
        <v/>
      </c>
      <c r="X688" s="714" t="str">
        <f>IFERROR(VLOOKUP($I688,'WM-AR'!$I$7:$AS$3267,26,FALSE),"")</f>
        <v/>
      </c>
      <c r="Y688" s="714" t="str">
        <f>IFERROR(VLOOKUP($I688,'WM-AR'!$I$7:$AS$3267,27,FALSE),"")</f>
        <v/>
      </c>
      <c r="Z688" s="714" t="str">
        <f>IFERROR(VLOOKUP($I688,'WM-AR'!$I$7:$AS$3267,28,FALSE),"")</f>
        <v/>
      </c>
      <c r="AA688" s="714" t="str">
        <f>IFERROR(VLOOKUP($I688,'WM-AR'!$I$7:$AS$3267,29,FALSE),"")</f>
        <v/>
      </c>
      <c r="AB688" s="714" t="str">
        <f>IFERROR(VLOOKUP($I688,'WM-AR'!$I$7:$AS$3267,30,FALSE),"")</f>
        <v/>
      </c>
      <c r="AC688" s="714" t="str">
        <f>IFERROR(VLOOKUP($I688,'WM-AR'!$I$7:$AS$3267,31,FALSE),"")</f>
        <v/>
      </c>
      <c r="AD688" s="714" t="str">
        <f>IFERROR(VLOOKUP($I688,'WM-AR'!$I$7:$AS$3267,32,FALSE),"")</f>
        <v/>
      </c>
      <c r="AE688" s="714" t="str">
        <f>IFERROR(VLOOKUP($I688,'WM-AR'!$I$7:$AS$3267,33,FALSE),"")</f>
        <v/>
      </c>
      <c r="AF688" s="938"/>
      <c r="AG688" s="852"/>
      <c r="AH688" s="852"/>
      <c r="AI688" s="854"/>
      <c r="AJ688" s="854" t="str">
        <f t="shared" si="147"/>
        <v/>
      </c>
      <c r="AK688" s="1114"/>
      <c r="AL688" s="88" t="str">
        <f>IF(AND(ISTEXT($E688),ISTEXT($B688)),"산출기준 &gt;&gt;  "&amp;_xlfn.XLOOKUP($E688,산출기준!$D:$D,산출기준!$E:$E,"매칭실패"),"")</f>
        <v/>
      </c>
    </row>
    <row r="689" spans="2:38" ht="49.5">
      <c r="B689" s="1116"/>
      <c r="C689" s="1167"/>
      <c r="D689" s="1167" t="s">
        <v>2904</v>
      </c>
      <c r="E689" s="1167"/>
      <c r="F689" s="1167"/>
      <c r="G689" s="1120" t="s">
        <v>3704</v>
      </c>
      <c r="H689" s="1120"/>
      <c r="I689" s="1119" t="str">
        <f t="shared" si="145"/>
        <v/>
      </c>
      <c r="J689" s="1121"/>
      <c r="K689" s="1121" t="str">
        <f>IFERROR(VLOOKUP($I689,'WM-AR'!$I$7:$AS$3267,34,FALSE),"")</f>
        <v/>
      </c>
      <c r="L689" s="1121" t="str">
        <f>IFERROR(VLOOKUP($I689,'WM-AR'!$I$7:$AS$3267,4,FALSE),"")</f>
        <v/>
      </c>
      <c r="M689" s="1121" t="str">
        <f>IFERROR(VLOOKUP($I689,'WM-AR'!$I$7:$AS$3267,6,FALSE),"")</f>
        <v/>
      </c>
      <c r="N689" s="1121" t="str">
        <f>IFERROR(VLOOKUP($I689,'WM-AR'!$I$7:$AS$3267,8,FALSE),"")</f>
        <v/>
      </c>
      <c r="O689" s="1121" t="str">
        <f>IFERROR(VLOOKUP($I689,'WM-AR'!$I$7:$AS$3267,10,FALSE),"")</f>
        <v/>
      </c>
      <c r="P689" s="1121" t="str">
        <f>IFERROR(VLOOKUP($I689,'WM-AR'!$I$7:$AS$3267,12,FALSE),"")</f>
        <v/>
      </c>
      <c r="Q689" s="1121" t="str">
        <f>IFERROR(VLOOKUP($I689,'WM-AR'!$I$7:$AS$3267,14,FALSE),"")</f>
        <v/>
      </c>
      <c r="R689" s="1121" t="str">
        <f>IFERROR(VLOOKUP($I689,'WM-AR'!$I$7:$AS$3267,16,FALSE),"")</f>
        <v/>
      </c>
      <c r="S689" s="1121" t="str">
        <f>IFERROR(VLOOKUP($I689,'WM-AR'!$I$7:$AS$3267,18,FALSE),"")</f>
        <v/>
      </c>
      <c r="T689" s="1121" t="str">
        <f>IFERROR(VLOOKUP($I689,'WM-AR'!$I$7:$AS$3267,20,FALSE),"")</f>
        <v/>
      </c>
      <c r="U689" s="1121" t="str">
        <f>IFERROR(VLOOKUP($I689,'WM-AR'!$I$7:$AS$3267,22,FALSE),"")</f>
        <v/>
      </c>
      <c r="V689" s="1121" t="str">
        <f>IFERROR(VLOOKUP($I689,'WM-AR'!$I$7:$AS$3267,24,FALSE),"")</f>
        <v/>
      </c>
      <c r="W689" s="1121" t="str">
        <f>IFERROR(VLOOKUP($I689,'WM-AR'!$I$7:$AS$3267,25,FALSE),"")</f>
        <v/>
      </c>
      <c r="X689" s="1121" t="str">
        <f>IFERROR(VLOOKUP($I689,'WM-AR'!$I$7:$AS$3267,26,FALSE),"")</f>
        <v/>
      </c>
      <c r="Y689" s="1121" t="str">
        <f>IFERROR(VLOOKUP($I689,'WM-AR'!$I$7:$AS$3267,27,FALSE),"")</f>
        <v/>
      </c>
      <c r="Z689" s="1121" t="str">
        <f>IFERROR(VLOOKUP($I689,'WM-AR'!$I$7:$AS$3267,28,FALSE),"")</f>
        <v/>
      </c>
      <c r="AA689" s="1121" t="str">
        <f>IFERROR(VLOOKUP($I689,'WM-AR'!$I$7:$AS$3267,29,FALSE),"")</f>
        <v/>
      </c>
      <c r="AB689" s="1121" t="str">
        <f>IFERROR(VLOOKUP($I689,'WM-AR'!$I$7:$AS$3267,30,FALSE),"")</f>
        <v/>
      </c>
      <c r="AC689" s="1121" t="str">
        <f>IFERROR(VLOOKUP($I689,'WM-AR'!$I$7:$AS$3267,31,FALSE),"")</f>
        <v/>
      </c>
      <c r="AD689" s="1121" t="str">
        <f>IFERROR(VLOOKUP($I689,'WM-AR'!$I$7:$AS$3267,32,FALSE),"")</f>
        <v/>
      </c>
      <c r="AE689" s="1121" t="str">
        <f>IFERROR(VLOOKUP($I689,'WM-AR'!$I$7:$AS$3267,33,FALSE),"")</f>
        <v/>
      </c>
      <c r="AF689" s="1209"/>
      <c r="AG689" s="1123"/>
      <c r="AH689" s="1123"/>
      <c r="AI689" s="1124"/>
      <c r="AJ689" s="1124" t="str">
        <f t="shared" si="147"/>
        <v/>
      </c>
      <c r="AK689" s="1125"/>
      <c r="AL689" s="88" t="str">
        <f>IF(AND(ISTEXT($E689),ISTEXT($B689)),"산출기준 &gt;&gt;  "&amp;_xlfn.XLOOKUP($E689,산출기준!$D:$D,산출기준!$E:$E,"매칭실패"),"")</f>
        <v/>
      </c>
    </row>
    <row r="690" spans="2:38" s="658" customFormat="1" ht="20.100000000000001" customHeight="1">
      <c r="B690" s="1072"/>
      <c r="C690" s="639"/>
      <c r="D690" s="639"/>
      <c r="E690" s="639"/>
      <c r="F690" s="639"/>
      <c r="G690" s="639"/>
      <c r="H690" s="639"/>
      <c r="I690" s="641"/>
      <c r="J690" s="642"/>
      <c r="K690" s="642"/>
      <c r="L690" s="642"/>
      <c r="M690" s="642"/>
      <c r="N690" s="642"/>
      <c r="O690" s="642"/>
      <c r="P690" s="642"/>
      <c r="Q690" s="642"/>
      <c r="R690" s="642"/>
      <c r="S690" s="642"/>
      <c r="T690" s="642"/>
      <c r="U690" s="642"/>
      <c r="V690" s="642"/>
      <c r="W690" s="642"/>
      <c r="X690" s="642"/>
      <c r="Y690" s="642"/>
      <c r="Z690" s="642"/>
      <c r="AA690" s="642"/>
      <c r="AB690" s="642"/>
      <c r="AC690" s="642"/>
      <c r="AD690" s="642"/>
      <c r="AE690" s="642"/>
      <c r="AF690" s="637"/>
      <c r="AG690" s="643"/>
      <c r="AH690" s="643"/>
      <c r="AI690" s="644"/>
      <c r="AJ690" s="644"/>
      <c r="AK690" s="639"/>
      <c r="AL690" s="658" t="str">
        <f>IF(AND(ISTEXT($E690),ISTEXT($B690)),"산출기준 &gt;&gt;  "&amp;_xlfn.XLOOKUP($E690,산출기준!$D:$D,산출기준!$E:$E,"매칭실패"),"")</f>
        <v/>
      </c>
    </row>
    <row r="691" spans="2:38" s="658" customFormat="1" ht="20.100000000000001" customHeight="1">
      <c r="B691" s="1261"/>
      <c r="C691" s="1057" t="s">
        <v>3705</v>
      </c>
      <c r="D691" s="648"/>
      <c r="E691" s="648"/>
      <c r="F691" s="646" t="s">
        <v>3706</v>
      </c>
      <c r="G691" s="1057"/>
      <c r="H691" s="1263"/>
      <c r="I691" s="1263"/>
      <c r="J691" s="805"/>
      <c r="K691" s="805"/>
      <c r="L691" s="806"/>
      <c r="M691" s="806"/>
      <c r="N691" s="806"/>
      <c r="O691" s="806"/>
      <c r="P691" s="806"/>
      <c r="Q691" s="806"/>
      <c r="R691" s="806"/>
      <c r="S691" s="806"/>
      <c r="T691" s="806"/>
      <c r="U691" s="806"/>
      <c r="V691" s="806"/>
      <c r="W691" s="806"/>
      <c r="X691" s="806"/>
      <c r="Y691" s="806"/>
      <c r="Z691" s="806"/>
      <c r="AA691" s="806"/>
      <c r="AB691" s="806"/>
      <c r="AC691" s="806"/>
      <c r="AD691" s="806"/>
      <c r="AE691" s="806"/>
      <c r="AF691" s="1323"/>
      <c r="AL691" s="658" t="str">
        <f>IF(AND(ISTEXT($E691),ISTEXT($B691)),"산출기준 &gt;&gt;  "&amp;_xlfn.XLOOKUP($E691,산출기준!$D:$D,산출기준!$E:$E,"매칭실패"),"")</f>
        <v/>
      </c>
    </row>
    <row r="692" spans="2:38" s="658" customFormat="1" ht="20.100000000000001" customHeight="1">
      <c r="B692" s="802"/>
      <c r="C692" s="662"/>
      <c r="D692" s="662"/>
      <c r="E692" s="662"/>
      <c r="F692" s="1338" t="s">
        <v>1138</v>
      </c>
      <c r="G692" s="662"/>
      <c r="H692" s="662"/>
      <c r="I692" s="652"/>
      <c r="J692" s="664"/>
      <c r="K692" s="664"/>
      <c r="L692" s="664"/>
      <c r="M692" s="664"/>
      <c r="N692" s="664"/>
      <c r="O692" s="664"/>
      <c r="P692" s="664"/>
      <c r="Q692" s="664"/>
      <c r="R692" s="664"/>
      <c r="S692" s="664"/>
      <c r="T692" s="664"/>
      <c r="U692" s="664"/>
      <c r="V692" s="664"/>
      <c r="W692" s="664"/>
      <c r="X692" s="664"/>
      <c r="Y692" s="664"/>
      <c r="Z692" s="664"/>
      <c r="AA692" s="664"/>
      <c r="AB692" s="664"/>
      <c r="AC692" s="664"/>
      <c r="AD692" s="664"/>
      <c r="AE692" s="664"/>
      <c r="AF692" s="660"/>
      <c r="AG692" s="665"/>
      <c r="AH692" s="665"/>
      <c r="AI692" s="666"/>
      <c r="AJ692" s="666"/>
      <c r="AK692" s="662"/>
      <c r="AL692" s="658" t="str">
        <f>IF(AND(ISTEXT($E692),ISTEXT($B692)),"산출기준 &gt;&gt;  "&amp;_xlfn.XLOOKUP($E692,산출기준!$D:$D,산출기준!$E:$E,"매칭실패"),"")</f>
        <v/>
      </c>
    </row>
    <row r="693" spans="2:38" ht="34.9" customHeight="1">
      <c r="B693" s="808" t="str" cm="1">
        <f t="array" aca="1" ref="B693" ca="1">_xlfn.IFNA(INDIRECT("Family_표준_구성도!B"&amp;MATCH(F693,INDIRECT("Family_표준_구성도!"&amp;"C:C"),0)),"")</f>
        <v>6.4.2.1.1</v>
      </c>
      <c r="C693" s="668" t="s">
        <v>1903</v>
      </c>
      <c r="D693" s="809"/>
      <c r="E693" s="668" t="s">
        <v>2006</v>
      </c>
      <c r="F693" s="1079" t="s">
        <v>1140</v>
      </c>
      <c r="G693" s="1079"/>
      <c r="H693" s="1079"/>
      <c r="I693" s="674" t="str">
        <f t="shared" ref="I693:I700" si="148">LEFT(H693,14)</f>
        <v/>
      </c>
      <c r="J693" s="674"/>
      <c r="K693" s="674"/>
      <c r="L693" s="674"/>
      <c r="M693" s="674"/>
      <c r="N693" s="675"/>
      <c r="O693" s="676"/>
      <c r="P693" s="677"/>
      <c r="Q693" s="677"/>
      <c r="R693" s="677"/>
      <c r="S693" s="677"/>
      <c r="T693" s="677"/>
      <c r="U693" s="677"/>
      <c r="V693" s="678"/>
      <c r="W693" s="679"/>
      <c r="X693" s="679"/>
      <c r="Y693" s="679"/>
      <c r="Z693" s="679"/>
      <c r="AA693" s="679"/>
      <c r="AB693" s="679"/>
      <c r="AC693" s="679"/>
      <c r="AD693" s="679"/>
      <c r="AE693" s="679"/>
      <c r="AF693" s="1352"/>
      <c r="AG693" s="682"/>
      <c r="AH693" s="682"/>
      <c r="AI693" s="682"/>
      <c r="AJ693" s="682"/>
      <c r="AK693" s="903"/>
      <c r="AL693" s="88" t="str">
        <f ca="1">IF(AND(ISTEXT($E693),ISTEXT($B693)),"산출기준 &gt;&gt;  "&amp;_xlfn.XLOOKUP($E693,산출기준!$D:$D,산출기준!$E:$E,"매칭실패"),"")</f>
        <v>산출기준 &gt;&gt;  [Steel Beam]</v>
      </c>
    </row>
    <row r="694" spans="2:38" ht="49.9" customHeight="1" outlineLevel="1">
      <c r="B694" s="758"/>
      <c r="C694" s="759"/>
      <c r="D694" s="759"/>
      <c r="E694" s="759"/>
      <c r="F694" s="1080" t="s">
        <v>3488</v>
      </c>
      <c r="G694" s="759" t="str">
        <f t="shared" ref="G694:G697" si="149">IF(IF(N694=0,"",N694)&amp;" | "&amp;IF(O694=0,"",O694)&amp;" | "&amp;IF(Q694=0,"",Q694)&amp;" | "&amp;IF(R694=0,"",R694)=" |  |  | ","",IF(N694=0,"",N694)&amp;" | "&amp;IF(O694=0,"",O694)&amp;" | "&amp;IF(Q694=0,"",Q694)&amp;" | "&amp;IF(R694=0,"",R694))</f>
        <v xml:space="preserve">Heavy Steel - Standard |  |  | </v>
      </c>
      <c r="H694" s="816" t="s">
        <v>3507</v>
      </c>
      <c r="I694" s="765" t="str">
        <f t="shared" si="148"/>
        <v>S01AA072-00001</v>
      </c>
      <c r="J694" s="766"/>
      <c r="K694" s="766" t="str">
        <f>IFERROR(VLOOKUP($I694,'WM-AR'!$I$7:$AS$3267,34,FALSE),"")</f>
        <v>TON</v>
      </c>
      <c r="L694" s="766" t="str">
        <f>IFERROR(VLOOKUP($I694,'WM-AR'!$I$7:$AS$3267,4,FALSE),"")</f>
        <v>Main Steel Structure Fabrication Work</v>
      </c>
      <c r="M694" s="766" t="str">
        <f>IFERROR(VLOOKUP($I694,'WM-AR'!$I$7:$AS$3267,6,FALSE),"")</f>
        <v>Shelter/Building</v>
      </c>
      <c r="N694" s="766" t="str">
        <f>IFERROR(VLOOKUP($I694,'WM-AR'!$I$7:$AS$3267,8,FALSE),"")</f>
        <v>Heavy Steel - Standard</v>
      </c>
      <c r="O694" s="766">
        <f>IFERROR(VLOOKUP($I694,'WM-AR'!$I$7:$AS$3267,10,FALSE),"")</f>
        <v>0</v>
      </c>
      <c r="P694" s="766">
        <f>IFERROR(VLOOKUP($I694,'WM-AR'!$I$7:$AS$3267,12,FALSE),"")</f>
        <v>0</v>
      </c>
      <c r="Q694" s="766" t="str">
        <f>IFERROR(VLOOKUP($I694,'WM-AR'!$I$7:$AS$3267,14,FALSE),"")</f>
        <v/>
      </c>
      <c r="R694" s="766" t="str">
        <f>IFERROR(VLOOKUP($I694,'WM-AR'!$I$7:$AS$3267,16,FALSE),"")</f>
        <v/>
      </c>
      <c r="S694" s="766" t="str">
        <f>IFERROR(VLOOKUP($I694,'WM-AR'!$I$7:$AS$3267,18,FALSE),"")</f>
        <v/>
      </c>
      <c r="T694" s="766" t="str">
        <f>IFERROR(VLOOKUP($I694,'WM-AR'!$I$7:$AS$3267,20,FALSE),"")</f>
        <v/>
      </c>
      <c r="U694" s="766" t="str">
        <f>IFERROR(VLOOKUP($I694,'WM-AR'!$I$7:$AS$3267,22,FALSE),"")</f>
        <v/>
      </c>
      <c r="V694" s="766" t="str">
        <f>IFERROR(VLOOKUP($I694,'WM-AR'!$I$7:$AS$3267,24,FALSE),"")</f>
        <v/>
      </c>
      <c r="W694" s="766">
        <f>IFERROR(VLOOKUP($I694,'WM-AR'!$I$7:$AS$3267,25,FALSE),"")</f>
        <v>0</v>
      </c>
      <c r="X694" s="766">
        <f>IFERROR(VLOOKUP($I694,'WM-AR'!$I$7:$AS$3267,26,FALSE),"")</f>
        <v>0</v>
      </c>
      <c r="Y694" s="766">
        <f>IFERROR(VLOOKUP($I694,'WM-AR'!$I$7:$AS$3267,27,FALSE),"")</f>
        <v>0</v>
      </c>
      <c r="Z694" s="766">
        <f>IFERROR(VLOOKUP($I694,'WM-AR'!$I$7:$AS$3267,28,FALSE),"")</f>
        <v>0</v>
      </c>
      <c r="AA694" s="766" t="str">
        <f>IFERROR(VLOOKUP($I694,'WM-AR'!$I$7:$AS$3267,29,FALSE),"")</f>
        <v>Material: (   )</v>
      </c>
      <c r="AB694" s="766">
        <f>IFERROR(VLOOKUP($I694,'WM-AR'!$I$7:$AS$3267,30,FALSE),"")</f>
        <v>0</v>
      </c>
      <c r="AC694" s="766">
        <f>IFERROR(VLOOKUP($I694,'WM-AR'!$I$7:$AS$3267,31,FALSE),"")</f>
        <v>0</v>
      </c>
      <c r="AD694" s="766">
        <f>IFERROR(VLOOKUP($I694,'WM-AR'!$I$7:$AS$3267,32,FALSE),"")</f>
        <v>0</v>
      </c>
      <c r="AE694" s="766" t="str">
        <f>IFERROR(VLOOKUP($I694,'WM-AR'!$I$7:$AS$3267,33,FALSE),"")</f>
        <v>Weight≥(90)KG/M</v>
      </c>
      <c r="AF694" s="767"/>
      <c r="AG694" s="1134" t="s">
        <v>3586</v>
      </c>
      <c r="AH694" s="1134" t="s">
        <v>3586</v>
      </c>
      <c r="AI694" s="1340"/>
      <c r="AJ694" s="1340" t="str">
        <f t="shared" ref="AJ694:AJ700" si="150">K694</f>
        <v>TON</v>
      </c>
      <c r="AK694" s="905"/>
      <c r="AL694" s="88" t="str">
        <f>IF(AND(ISTEXT($E694),ISTEXT($B694)),"산출기준 &gt;&gt;  "&amp;_xlfn.XLOOKUP($E694,산출기준!$D:$D,산출기준!$E:$E,"매칭실패"),"")</f>
        <v/>
      </c>
    </row>
    <row r="695" spans="2:38" ht="49.9" customHeight="1" outlineLevel="1">
      <c r="B695" s="772"/>
      <c r="C695" s="773"/>
      <c r="D695" s="773"/>
      <c r="E695" s="773"/>
      <c r="F695" s="1083" t="s">
        <v>3492</v>
      </c>
      <c r="G695" s="759" t="str">
        <f t="shared" si="149"/>
        <v xml:space="preserve">Heavy Steel |  |  | </v>
      </c>
      <c r="H695" s="816" t="s">
        <v>3519</v>
      </c>
      <c r="I695" s="765" t="str">
        <f t="shared" si="148"/>
        <v>S03AA082-00001</v>
      </c>
      <c r="J695" s="766"/>
      <c r="K695" s="766" t="str">
        <f>IFERROR(VLOOKUP($I695,'WM-AR'!$I$7:$AS$3267,34,FALSE),"")</f>
        <v>TON</v>
      </c>
      <c r="L695" s="766" t="str">
        <f>IFERROR(VLOOKUP($I695,'WM-AR'!$I$7:$AS$3267,4,FALSE),"")</f>
        <v>Main Steel Structure Erection Work</v>
      </c>
      <c r="M695" s="766" t="str">
        <f>IFERROR(VLOOKUP($I695,'WM-AR'!$I$7:$AS$3267,6,FALSE),"")</f>
        <v>Shelter/Building</v>
      </c>
      <c r="N695" s="766" t="str">
        <f>IFERROR(VLOOKUP($I695,'WM-AR'!$I$7:$AS$3267,8,FALSE),"")</f>
        <v>Heavy Steel</v>
      </c>
      <c r="O695" s="766">
        <f>IFERROR(VLOOKUP($I695,'WM-AR'!$I$7:$AS$3267,10,FALSE),"")</f>
        <v>0</v>
      </c>
      <c r="P695" s="766">
        <f>IFERROR(VLOOKUP($I695,'WM-AR'!$I$7:$AS$3267,12,FALSE),"")</f>
        <v>0</v>
      </c>
      <c r="Q695" s="766" t="str">
        <f>IFERROR(VLOOKUP($I695,'WM-AR'!$I$7:$AS$3267,14,FALSE),"")</f>
        <v/>
      </c>
      <c r="R695" s="766" t="str">
        <f>IFERROR(VLOOKUP($I695,'WM-AR'!$I$7:$AS$3267,16,FALSE),"")</f>
        <v/>
      </c>
      <c r="S695" s="766" t="str">
        <f>IFERROR(VLOOKUP($I695,'WM-AR'!$I$7:$AS$3267,18,FALSE),"")</f>
        <v/>
      </c>
      <c r="T695" s="766" t="str">
        <f>IFERROR(VLOOKUP($I695,'WM-AR'!$I$7:$AS$3267,20,FALSE),"")</f>
        <v/>
      </c>
      <c r="U695" s="766" t="str">
        <f>IFERROR(VLOOKUP($I695,'WM-AR'!$I$7:$AS$3267,22,FALSE),"")</f>
        <v/>
      </c>
      <c r="V695" s="766" t="str">
        <f>IFERROR(VLOOKUP($I695,'WM-AR'!$I$7:$AS$3267,24,FALSE),"")</f>
        <v/>
      </c>
      <c r="W695" s="766">
        <f>IFERROR(VLOOKUP($I695,'WM-AR'!$I$7:$AS$3267,25,FALSE),"")</f>
        <v>0</v>
      </c>
      <c r="X695" s="766">
        <f>IFERROR(VLOOKUP($I695,'WM-AR'!$I$7:$AS$3267,26,FALSE),"")</f>
        <v>0</v>
      </c>
      <c r="Y695" s="766">
        <f>IFERROR(VLOOKUP($I695,'WM-AR'!$I$7:$AS$3267,27,FALSE),"")</f>
        <v>0</v>
      </c>
      <c r="Z695" s="766">
        <f>IFERROR(VLOOKUP($I695,'WM-AR'!$I$7:$AS$3267,28,FALSE),"")</f>
        <v>0</v>
      </c>
      <c r="AA695" s="766" t="str">
        <f>IFERROR(VLOOKUP($I695,'WM-AR'!$I$7:$AS$3267,29,FALSE),"")</f>
        <v>Material: (   )</v>
      </c>
      <c r="AB695" s="766">
        <f>IFERROR(VLOOKUP($I695,'WM-AR'!$I$7:$AS$3267,30,FALSE),"")</f>
        <v>0</v>
      </c>
      <c r="AC695" s="766">
        <f>IFERROR(VLOOKUP($I695,'WM-AR'!$I$7:$AS$3267,31,FALSE),"")</f>
        <v>0</v>
      </c>
      <c r="AD695" s="766">
        <f>IFERROR(VLOOKUP($I695,'WM-AR'!$I$7:$AS$3267,32,FALSE),"")</f>
        <v>0</v>
      </c>
      <c r="AE695" s="766">
        <f>IFERROR(VLOOKUP($I695,'WM-AR'!$I$7:$AS$3267,33,FALSE),"")</f>
        <v>0</v>
      </c>
      <c r="AF695" s="767"/>
      <c r="AG695" s="1314" t="s">
        <v>3587</v>
      </c>
      <c r="AH695" s="1314" t="s">
        <v>3587</v>
      </c>
      <c r="AI695" s="1340"/>
      <c r="AJ695" s="1340" t="str">
        <f t="shared" si="150"/>
        <v>TON</v>
      </c>
      <c r="AK695" s="1267"/>
      <c r="AL695" s="88" t="str">
        <f>IF(AND(ISTEXT($E695),ISTEXT($B695)),"산출기준 &gt;&gt;  "&amp;_xlfn.XLOOKUP($E695,산출기준!$D:$D,산출기준!$E:$E,"매칭실패"),"")</f>
        <v/>
      </c>
    </row>
    <row r="696" spans="2:38" ht="49.9" customHeight="1" outlineLevel="1">
      <c r="B696" s="758"/>
      <c r="C696" s="759"/>
      <c r="D696" s="759"/>
      <c r="E696" s="759"/>
      <c r="F696" s="1315" t="s">
        <v>1976</v>
      </c>
      <c r="G696" s="759" t="str">
        <f>IF(IF(N696=0,"",N696)&amp;" | "&amp;IF(O696=0,"",O696)&amp;" | "&amp;IF(Q696=0,"",Q696)&amp;" | "&amp;IF(R696=0,"",R696)=" |  |  | ","",IF(N696=0,"",N696)&amp;" | "&amp;IF(O696=0,"",O696)&amp;" | "&amp;IF(Q696=0,"",Q696)&amp;" | "&amp;IF(R696=0,"",R696))</f>
        <v xml:space="preserve">Plates - Gusset, Stiffener, ETC |  |  | </v>
      </c>
      <c r="H696" s="1153" t="s">
        <v>3495</v>
      </c>
      <c r="I696" s="765" t="str">
        <f>LEFT(H696,14)</f>
        <v>S01AA009-00001</v>
      </c>
      <c r="J696" s="766"/>
      <c r="K696" s="766" t="s">
        <v>3496</v>
      </c>
      <c r="L696" s="766" t="s">
        <v>3497</v>
      </c>
      <c r="M696" s="766" t="s">
        <v>3498</v>
      </c>
      <c r="N696" s="766" t="s">
        <v>3499</v>
      </c>
      <c r="O696" s="766">
        <v>0</v>
      </c>
      <c r="P696" s="766">
        <v>0</v>
      </c>
      <c r="Q696" s="766">
        <v>0</v>
      </c>
      <c r="R696" s="766">
        <v>0</v>
      </c>
      <c r="S696" s="766">
        <v>0</v>
      </c>
      <c r="T696" s="766">
        <v>0</v>
      </c>
      <c r="U696" s="766">
        <v>0</v>
      </c>
      <c r="V696" s="766">
        <v>0</v>
      </c>
      <c r="W696" s="766">
        <v>0</v>
      </c>
      <c r="X696" s="766">
        <v>0</v>
      </c>
      <c r="Y696" s="766">
        <v>0</v>
      </c>
      <c r="Z696" s="766">
        <v>0</v>
      </c>
      <c r="AA696" s="766" t="s">
        <v>3500</v>
      </c>
      <c r="AB696" s="766">
        <v>0</v>
      </c>
      <c r="AC696" s="766">
        <v>0</v>
      </c>
      <c r="AD696" s="766">
        <v>0</v>
      </c>
      <c r="AE696" s="766">
        <v>0</v>
      </c>
      <c r="AF696" s="817"/>
      <c r="AG696" s="1314" t="s">
        <v>3588</v>
      </c>
      <c r="AH696" s="1314" t="s">
        <v>3588</v>
      </c>
      <c r="AI696" s="769"/>
      <c r="AJ696" s="769" t="str">
        <f>K696</f>
        <v>TON</v>
      </c>
      <c r="AK696" s="1341"/>
      <c r="AL696" s="88" t="s">
        <v>2965</v>
      </c>
    </row>
    <row r="697" spans="2:38" ht="49.9" customHeight="1" outlineLevel="1">
      <c r="B697" s="772"/>
      <c r="C697" s="773"/>
      <c r="D697" s="773"/>
      <c r="E697" s="773"/>
      <c r="F697" s="1083" t="s">
        <v>3502</v>
      </c>
      <c r="G697" s="759" t="str">
        <f t="shared" si="149"/>
        <v xml:space="preserve">for Non-Fireproofed Steel Surface |  |  | </v>
      </c>
      <c r="H697" s="816" t="s">
        <v>3503</v>
      </c>
      <c r="I697" s="765" t="str">
        <f t="shared" si="148"/>
        <v>S41AA051-00001</v>
      </c>
      <c r="J697" s="766"/>
      <c r="K697" s="766" t="str">
        <f>IFERROR(VLOOKUP($I697,'WM-AR'!$I$7:$AS$3267,34,FALSE),"")</f>
        <v>M2</v>
      </c>
      <c r="L697" s="766" t="str">
        <f>IFERROR(VLOOKUP($I697,'WM-AR'!$I$7:$AS$3267,4,FALSE),"")</f>
        <v>Steel Structure Paint Work</v>
      </c>
      <c r="M697" s="766" t="str">
        <f>IFERROR(VLOOKUP($I697,'WM-AR'!$I$7:$AS$3267,6,FALSE),"")</f>
        <v>Shelter/Building</v>
      </c>
      <c r="N697" s="766" t="str">
        <f>IFERROR(VLOOKUP($I697,'WM-AR'!$I$7:$AS$3267,8,FALSE),"")</f>
        <v>for Non-Fireproofed Steel Surface</v>
      </c>
      <c r="O697" s="766">
        <f>IFERROR(VLOOKUP($I697,'WM-AR'!$I$7:$AS$3267,10,FALSE),"")</f>
        <v>0</v>
      </c>
      <c r="P697" s="766">
        <f>IFERROR(VLOOKUP($I697,'WM-AR'!$I$7:$AS$3267,12,FALSE),"")</f>
        <v>0</v>
      </c>
      <c r="Q697" s="766" t="str">
        <f>IFERROR(VLOOKUP($I697,'WM-AR'!$I$7:$AS$3267,14,FALSE),"")</f>
        <v/>
      </c>
      <c r="R697" s="766" t="str">
        <f>IFERROR(VLOOKUP($I697,'WM-AR'!$I$7:$AS$3267,16,FALSE),"")</f>
        <v/>
      </c>
      <c r="S697" s="766" t="str">
        <f>IFERROR(VLOOKUP($I697,'WM-AR'!$I$7:$AS$3267,18,FALSE),"")</f>
        <v/>
      </c>
      <c r="T697" s="766" t="str">
        <f>IFERROR(VLOOKUP($I697,'WM-AR'!$I$7:$AS$3267,20,FALSE),"")</f>
        <v/>
      </c>
      <c r="U697" s="766" t="str">
        <f>IFERROR(VLOOKUP($I697,'WM-AR'!$I$7:$AS$3267,22,FALSE),"")</f>
        <v/>
      </c>
      <c r="V697" s="766" t="str">
        <f>IFERROR(VLOOKUP($I697,'WM-AR'!$I$7:$AS$3267,24,FALSE),"")</f>
        <v/>
      </c>
      <c r="W697" s="766">
        <f>IFERROR(VLOOKUP($I697,'WM-AR'!$I$7:$AS$3267,25,FALSE),"")</f>
        <v>0</v>
      </c>
      <c r="X697" s="766">
        <f>IFERROR(VLOOKUP($I697,'WM-AR'!$I$7:$AS$3267,26,FALSE),"")</f>
        <v>0</v>
      </c>
      <c r="Y697" s="766">
        <f>IFERROR(VLOOKUP($I697,'WM-AR'!$I$7:$AS$3267,27,FALSE),"")</f>
        <v>0</v>
      </c>
      <c r="Z697" s="766">
        <f>IFERROR(VLOOKUP($I697,'WM-AR'!$I$7:$AS$3267,28,FALSE),"")</f>
        <v>0</v>
      </c>
      <c r="AA697" s="766" t="str">
        <f>IFERROR(VLOOKUP($I697,'WM-AR'!$I$7:$AS$3267,29,FALSE),"")</f>
        <v>Material: (   )</v>
      </c>
      <c r="AB697" s="766">
        <f>IFERROR(VLOOKUP($I697,'WM-AR'!$I$7:$AS$3267,30,FALSE),"")</f>
        <v>0</v>
      </c>
      <c r="AC697" s="766">
        <f>IFERROR(VLOOKUP($I697,'WM-AR'!$I$7:$AS$3267,31,FALSE),"")</f>
        <v>0</v>
      </c>
      <c r="AD697" s="766">
        <f>IFERROR(VLOOKUP($I697,'WM-AR'!$I$7:$AS$3267,32,FALSE),"")</f>
        <v>0</v>
      </c>
      <c r="AE697" s="766">
        <f>IFERROR(VLOOKUP($I697,'WM-AR'!$I$7:$AS$3267,33,FALSE),"")</f>
        <v>0</v>
      </c>
      <c r="AF697" s="767"/>
      <c r="AG697" s="1342" t="s">
        <v>3589</v>
      </c>
      <c r="AH697" s="1342" t="s">
        <v>3589</v>
      </c>
      <c r="AI697" s="1340"/>
      <c r="AJ697" s="1340" t="str">
        <f t="shared" si="150"/>
        <v>M2</v>
      </c>
      <c r="AK697" s="1267"/>
      <c r="AL697" s="88" t="str">
        <f>IF(AND(ISTEXT($E697),ISTEXT($B697)),"산출기준 &gt;&gt;  "&amp;_xlfn.XLOOKUP($E697,산출기준!$D:$D,산출기준!$E:$E,"매칭실패"),"")</f>
        <v/>
      </c>
    </row>
    <row r="698" spans="2:38">
      <c r="B698" s="1111"/>
      <c r="C698" s="1166"/>
      <c r="D698" s="1166"/>
      <c r="E698" s="1166"/>
      <c r="F698" s="1166"/>
      <c r="G698" s="1131" t="s">
        <v>2372</v>
      </c>
      <c r="H698" s="843"/>
      <c r="I698" s="712" t="str">
        <f t="shared" si="148"/>
        <v/>
      </c>
      <c r="J698" s="714"/>
      <c r="K698" s="714" t="str">
        <f>IFERROR(VLOOKUP($I698,'WM-AR'!$I$7:$AS$3267,34,FALSE),"")</f>
        <v/>
      </c>
      <c r="L698" s="714" t="str">
        <f>IFERROR(VLOOKUP($I698,'WM-AR'!$I$7:$AS$3267,4,FALSE),"")</f>
        <v/>
      </c>
      <c r="M698" s="714" t="str">
        <f>IFERROR(VLOOKUP($I698,'WM-AR'!$I$7:$AS$3267,6,FALSE),"")</f>
        <v/>
      </c>
      <c r="N698" s="714" t="str">
        <f>IFERROR(VLOOKUP($I698,'WM-AR'!$I$7:$AS$3267,8,FALSE),"")</f>
        <v/>
      </c>
      <c r="O698" s="714" t="str">
        <f>IFERROR(VLOOKUP($I698,'WM-AR'!$I$7:$AS$3267,10,FALSE),"")</f>
        <v/>
      </c>
      <c r="P698" s="714" t="str">
        <f>IFERROR(VLOOKUP($I698,'WM-AR'!$I$7:$AS$3267,12,FALSE),"")</f>
        <v/>
      </c>
      <c r="Q698" s="714" t="str">
        <f>IFERROR(VLOOKUP($I698,'WM-AR'!$I$7:$AS$3267,14,FALSE),"")</f>
        <v/>
      </c>
      <c r="R698" s="714" t="str">
        <f>IFERROR(VLOOKUP($I698,'WM-AR'!$I$7:$AS$3267,16,FALSE),"")</f>
        <v/>
      </c>
      <c r="S698" s="714" t="str">
        <f>IFERROR(VLOOKUP($I698,'WM-AR'!$I$7:$AS$3267,18,FALSE),"")</f>
        <v/>
      </c>
      <c r="T698" s="714" t="str">
        <f>IFERROR(VLOOKUP($I698,'WM-AR'!$I$7:$AS$3267,20,FALSE),"")</f>
        <v/>
      </c>
      <c r="U698" s="714" t="str">
        <f>IFERROR(VLOOKUP($I698,'WM-AR'!$I$7:$AS$3267,22,FALSE),"")</f>
        <v/>
      </c>
      <c r="V698" s="714" t="str">
        <f>IFERROR(VLOOKUP($I698,'WM-AR'!$I$7:$AS$3267,24,FALSE),"")</f>
        <v/>
      </c>
      <c r="W698" s="714" t="str">
        <f>IFERROR(VLOOKUP($I698,'WM-AR'!$I$7:$AS$3267,25,FALSE),"")</f>
        <v/>
      </c>
      <c r="X698" s="714" t="str">
        <f>IFERROR(VLOOKUP($I698,'WM-AR'!$I$7:$AS$3267,26,FALSE),"")</f>
        <v/>
      </c>
      <c r="Y698" s="714" t="str">
        <f>IFERROR(VLOOKUP($I698,'WM-AR'!$I$7:$AS$3267,27,FALSE),"")</f>
        <v/>
      </c>
      <c r="Z698" s="714" t="str">
        <f>IFERROR(VLOOKUP($I698,'WM-AR'!$I$7:$AS$3267,28,FALSE),"")</f>
        <v/>
      </c>
      <c r="AA698" s="714" t="str">
        <f>IFERROR(VLOOKUP($I698,'WM-AR'!$I$7:$AS$3267,29,FALSE),"")</f>
        <v/>
      </c>
      <c r="AB698" s="714" t="str">
        <f>IFERROR(VLOOKUP($I698,'WM-AR'!$I$7:$AS$3267,30,FALSE),"")</f>
        <v/>
      </c>
      <c r="AC698" s="714" t="str">
        <f>IFERROR(VLOOKUP($I698,'WM-AR'!$I$7:$AS$3267,31,FALSE),"")</f>
        <v/>
      </c>
      <c r="AD698" s="714" t="str">
        <f>IFERROR(VLOOKUP($I698,'WM-AR'!$I$7:$AS$3267,32,FALSE),"")</f>
        <v/>
      </c>
      <c r="AE698" s="714" t="str">
        <f>IFERROR(VLOOKUP($I698,'WM-AR'!$I$7:$AS$3267,33,FALSE),"")</f>
        <v/>
      </c>
      <c r="AF698" s="1190" t="s">
        <v>3558</v>
      </c>
      <c r="AG698" s="1254"/>
      <c r="AH698" s="1254"/>
      <c r="AI698" s="854"/>
      <c r="AJ698" s="854" t="str">
        <f t="shared" si="150"/>
        <v/>
      </c>
      <c r="AK698" s="1114"/>
      <c r="AL698" s="88" t="str">
        <f>IF(AND(ISTEXT($E698),ISTEXT($B698)),"산출기준 &gt;&gt;  "&amp;_xlfn.XLOOKUP($E698,산출기준!$D:$D,산출기준!$E:$E,"매칭실패"),"")</f>
        <v/>
      </c>
    </row>
    <row r="699" spans="2:38">
      <c r="B699" s="1111"/>
      <c r="C699" s="1166"/>
      <c r="D699" s="1166"/>
      <c r="E699" s="1166"/>
      <c r="F699" s="1166"/>
      <c r="G699" s="843"/>
      <c r="H699" s="843"/>
      <c r="I699" s="712" t="str">
        <f t="shared" si="148"/>
        <v/>
      </c>
      <c r="J699" s="714"/>
      <c r="K699" s="714" t="str">
        <f>IFERROR(VLOOKUP($I699,'WM-AR'!$I$7:$AS$3267,34,FALSE),"")</f>
        <v/>
      </c>
      <c r="L699" s="714" t="str">
        <f>IFERROR(VLOOKUP($I699,'WM-AR'!$I$7:$AS$3267,4,FALSE),"")</f>
        <v/>
      </c>
      <c r="M699" s="714" t="str">
        <f>IFERROR(VLOOKUP($I699,'WM-AR'!$I$7:$AS$3267,6,FALSE),"")</f>
        <v/>
      </c>
      <c r="N699" s="714" t="str">
        <f>IFERROR(VLOOKUP($I699,'WM-AR'!$I$7:$AS$3267,8,FALSE),"")</f>
        <v/>
      </c>
      <c r="O699" s="714" t="str">
        <f>IFERROR(VLOOKUP($I699,'WM-AR'!$I$7:$AS$3267,10,FALSE),"")</f>
        <v/>
      </c>
      <c r="P699" s="714" t="str">
        <f>IFERROR(VLOOKUP($I699,'WM-AR'!$I$7:$AS$3267,12,FALSE),"")</f>
        <v/>
      </c>
      <c r="Q699" s="714" t="str">
        <f>IFERROR(VLOOKUP($I699,'WM-AR'!$I$7:$AS$3267,14,FALSE),"")</f>
        <v/>
      </c>
      <c r="R699" s="714" t="str">
        <f>IFERROR(VLOOKUP($I699,'WM-AR'!$I$7:$AS$3267,16,FALSE),"")</f>
        <v/>
      </c>
      <c r="S699" s="714" t="str">
        <f>IFERROR(VLOOKUP($I699,'WM-AR'!$I$7:$AS$3267,18,FALSE),"")</f>
        <v/>
      </c>
      <c r="T699" s="714" t="str">
        <f>IFERROR(VLOOKUP($I699,'WM-AR'!$I$7:$AS$3267,20,FALSE),"")</f>
        <v/>
      </c>
      <c r="U699" s="714" t="str">
        <f>IFERROR(VLOOKUP($I699,'WM-AR'!$I$7:$AS$3267,22,FALSE),"")</f>
        <v/>
      </c>
      <c r="V699" s="714" t="str">
        <f>IFERROR(VLOOKUP($I699,'WM-AR'!$I$7:$AS$3267,24,FALSE),"")</f>
        <v/>
      </c>
      <c r="W699" s="714" t="str">
        <f>IFERROR(VLOOKUP($I699,'WM-AR'!$I$7:$AS$3267,25,FALSE),"")</f>
        <v/>
      </c>
      <c r="X699" s="714" t="str">
        <f>IFERROR(VLOOKUP($I699,'WM-AR'!$I$7:$AS$3267,26,FALSE),"")</f>
        <v/>
      </c>
      <c r="Y699" s="714" t="str">
        <f>IFERROR(VLOOKUP($I699,'WM-AR'!$I$7:$AS$3267,27,FALSE),"")</f>
        <v/>
      </c>
      <c r="Z699" s="714" t="str">
        <f>IFERROR(VLOOKUP($I699,'WM-AR'!$I$7:$AS$3267,28,FALSE),"")</f>
        <v/>
      </c>
      <c r="AA699" s="714" t="str">
        <f>IFERROR(VLOOKUP($I699,'WM-AR'!$I$7:$AS$3267,29,FALSE),"")</f>
        <v/>
      </c>
      <c r="AB699" s="714" t="str">
        <f>IFERROR(VLOOKUP($I699,'WM-AR'!$I$7:$AS$3267,30,FALSE),"")</f>
        <v/>
      </c>
      <c r="AC699" s="714" t="str">
        <f>IFERROR(VLOOKUP($I699,'WM-AR'!$I$7:$AS$3267,31,FALSE),"")</f>
        <v/>
      </c>
      <c r="AD699" s="714" t="str">
        <f>IFERROR(VLOOKUP($I699,'WM-AR'!$I$7:$AS$3267,32,FALSE),"")</f>
        <v/>
      </c>
      <c r="AE699" s="714" t="str">
        <f>IFERROR(VLOOKUP($I699,'WM-AR'!$I$7:$AS$3267,33,FALSE),"")</f>
        <v/>
      </c>
      <c r="AF699" s="938"/>
      <c r="AG699" s="852"/>
      <c r="AH699" s="852"/>
      <c r="AI699" s="854"/>
      <c r="AJ699" s="854" t="str">
        <f t="shared" si="150"/>
        <v/>
      </c>
      <c r="AK699" s="1114"/>
      <c r="AL699" s="88" t="str">
        <f>IF(AND(ISTEXT($E699),ISTEXT($B699)),"산출기준 &gt;&gt;  "&amp;_xlfn.XLOOKUP($E699,산출기준!$D:$D,산출기준!$E:$E,"매칭실패"),"")</f>
        <v/>
      </c>
    </row>
    <row r="700" spans="2:38">
      <c r="B700" s="1116"/>
      <c r="C700" s="1167"/>
      <c r="D700" s="1167"/>
      <c r="E700" s="1167"/>
      <c r="F700" s="1167"/>
      <c r="G700" s="1120"/>
      <c r="H700" s="1120"/>
      <c r="I700" s="1119" t="str">
        <f t="shared" si="148"/>
        <v/>
      </c>
      <c r="J700" s="1121"/>
      <c r="K700" s="1121" t="str">
        <f>IFERROR(VLOOKUP($I700,'WM-AR'!$I$7:$AS$3267,34,FALSE),"")</f>
        <v/>
      </c>
      <c r="L700" s="1121" t="str">
        <f>IFERROR(VLOOKUP($I700,'WM-AR'!$I$7:$AS$3267,4,FALSE),"")</f>
        <v/>
      </c>
      <c r="M700" s="1121" t="str">
        <f>IFERROR(VLOOKUP($I700,'WM-AR'!$I$7:$AS$3267,6,FALSE),"")</f>
        <v/>
      </c>
      <c r="N700" s="1121" t="str">
        <f>IFERROR(VLOOKUP($I700,'WM-AR'!$I$7:$AS$3267,8,FALSE),"")</f>
        <v/>
      </c>
      <c r="O700" s="1121" t="str">
        <f>IFERROR(VLOOKUP($I700,'WM-AR'!$I$7:$AS$3267,10,FALSE),"")</f>
        <v/>
      </c>
      <c r="P700" s="1121" t="str">
        <f>IFERROR(VLOOKUP($I700,'WM-AR'!$I$7:$AS$3267,12,FALSE),"")</f>
        <v/>
      </c>
      <c r="Q700" s="1121" t="str">
        <f>IFERROR(VLOOKUP($I700,'WM-AR'!$I$7:$AS$3267,14,FALSE),"")</f>
        <v/>
      </c>
      <c r="R700" s="1121" t="str">
        <f>IFERROR(VLOOKUP($I700,'WM-AR'!$I$7:$AS$3267,16,FALSE),"")</f>
        <v/>
      </c>
      <c r="S700" s="1121" t="str">
        <f>IFERROR(VLOOKUP($I700,'WM-AR'!$I$7:$AS$3267,18,FALSE),"")</f>
        <v/>
      </c>
      <c r="T700" s="1121" t="str">
        <f>IFERROR(VLOOKUP($I700,'WM-AR'!$I$7:$AS$3267,20,FALSE),"")</f>
        <v/>
      </c>
      <c r="U700" s="1121" t="str">
        <f>IFERROR(VLOOKUP($I700,'WM-AR'!$I$7:$AS$3267,22,FALSE),"")</f>
        <v/>
      </c>
      <c r="V700" s="1121" t="str">
        <f>IFERROR(VLOOKUP($I700,'WM-AR'!$I$7:$AS$3267,24,FALSE),"")</f>
        <v/>
      </c>
      <c r="W700" s="1121" t="str">
        <f>IFERROR(VLOOKUP($I700,'WM-AR'!$I$7:$AS$3267,25,FALSE),"")</f>
        <v/>
      </c>
      <c r="X700" s="1121" t="str">
        <f>IFERROR(VLOOKUP($I700,'WM-AR'!$I$7:$AS$3267,26,FALSE),"")</f>
        <v/>
      </c>
      <c r="Y700" s="1121" t="str">
        <f>IFERROR(VLOOKUP($I700,'WM-AR'!$I$7:$AS$3267,27,FALSE),"")</f>
        <v/>
      </c>
      <c r="Z700" s="1121" t="str">
        <f>IFERROR(VLOOKUP($I700,'WM-AR'!$I$7:$AS$3267,28,FALSE),"")</f>
        <v/>
      </c>
      <c r="AA700" s="1121" t="str">
        <f>IFERROR(VLOOKUP($I700,'WM-AR'!$I$7:$AS$3267,29,FALSE),"")</f>
        <v/>
      </c>
      <c r="AB700" s="1121" t="str">
        <f>IFERROR(VLOOKUP($I700,'WM-AR'!$I$7:$AS$3267,30,FALSE),"")</f>
        <v/>
      </c>
      <c r="AC700" s="1121" t="str">
        <f>IFERROR(VLOOKUP($I700,'WM-AR'!$I$7:$AS$3267,31,FALSE),"")</f>
        <v/>
      </c>
      <c r="AD700" s="1121" t="str">
        <f>IFERROR(VLOOKUP($I700,'WM-AR'!$I$7:$AS$3267,32,FALSE),"")</f>
        <v/>
      </c>
      <c r="AE700" s="1121" t="str">
        <f>IFERROR(VLOOKUP($I700,'WM-AR'!$I$7:$AS$3267,33,FALSE),"")</f>
        <v/>
      </c>
      <c r="AF700" s="1209"/>
      <c r="AG700" s="1123"/>
      <c r="AH700" s="1123"/>
      <c r="AI700" s="1124"/>
      <c r="AJ700" s="1124" t="str">
        <f t="shared" si="150"/>
        <v/>
      </c>
      <c r="AK700" s="1125"/>
      <c r="AL700" s="88" t="str">
        <f>IF(AND(ISTEXT($E700),ISTEXT($B700)),"산출기준 &gt;&gt;  "&amp;_xlfn.XLOOKUP($E700,산출기준!$D:$D,산출기준!$E:$E,"매칭실패"),"")</f>
        <v/>
      </c>
    </row>
    <row r="701" spans="2:38" s="658" customFormat="1" ht="20.100000000000001" customHeight="1">
      <c r="B701" s="802"/>
      <c r="C701" s="662"/>
      <c r="D701" s="662"/>
      <c r="E701" s="662"/>
      <c r="F701" s="1338" t="s">
        <v>1141</v>
      </c>
      <c r="G701" s="662"/>
      <c r="H701" s="662"/>
      <c r="I701" s="652"/>
      <c r="J701" s="664"/>
      <c r="K701" s="664"/>
      <c r="L701" s="664"/>
      <c r="M701" s="664"/>
      <c r="N701" s="664"/>
      <c r="O701" s="664"/>
      <c r="P701" s="664"/>
      <c r="Q701" s="664"/>
      <c r="R701" s="664"/>
      <c r="S701" s="664"/>
      <c r="T701" s="664"/>
      <c r="U701" s="664"/>
      <c r="V701" s="664"/>
      <c r="W701" s="664"/>
      <c r="X701" s="664"/>
      <c r="Y701" s="664"/>
      <c r="Z701" s="664"/>
      <c r="AA701" s="664"/>
      <c r="AB701" s="664"/>
      <c r="AC701" s="664"/>
      <c r="AD701" s="664"/>
      <c r="AE701" s="664"/>
      <c r="AF701" s="660"/>
      <c r="AG701" s="665"/>
      <c r="AH701" s="665"/>
      <c r="AI701" s="666"/>
      <c r="AJ701" s="666"/>
      <c r="AK701" s="662"/>
      <c r="AL701" s="658" t="str">
        <f>IF(AND(ISTEXT($E701),ISTEXT($B701)),"산출기준 &gt;&gt;  "&amp;_xlfn.XLOOKUP($E701,산출기준!$D:$D,산출기준!$E:$E,"매칭실패"),"")</f>
        <v/>
      </c>
    </row>
    <row r="702" spans="2:38" ht="34.9" customHeight="1">
      <c r="B702" s="808" t="str" cm="1">
        <f t="array" aca="1" ref="B702" ca="1">_xlfn.IFNA(INDIRECT("Family_표준_구성도!B"&amp;MATCH(F702,INDIRECT("Family_표준_구성도!"&amp;"C:C"),0)),"")</f>
        <v>6.4.2.1.2</v>
      </c>
      <c r="C702" s="668" t="s">
        <v>1903</v>
      </c>
      <c r="D702" s="809"/>
      <c r="E702" s="668" t="s">
        <v>2006</v>
      </c>
      <c r="F702" s="1079" t="s">
        <v>1143</v>
      </c>
      <c r="G702" s="1079"/>
      <c r="H702" s="1079"/>
      <c r="I702" s="674" t="str">
        <f t="shared" ref="I702:I709" si="151">LEFT(H702,14)</f>
        <v/>
      </c>
      <c r="J702" s="674"/>
      <c r="K702" s="674"/>
      <c r="L702" s="674"/>
      <c r="M702" s="674"/>
      <c r="N702" s="675"/>
      <c r="O702" s="676"/>
      <c r="P702" s="677"/>
      <c r="Q702" s="677"/>
      <c r="R702" s="677"/>
      <c r="S702" s="677"/>
      <c r="T702" s="677"/>
      <c r="U702" s="677"/>
      <c r="V702" s="678"/>
      <c r="W702" s="679"/>
      <c r="X702" s="679"/>
      <c r="Y702" s="679"/>
      <c r="Z702" s="679"/>
      <c r="AA702" s="679"/>
      <c r="AB702" s="679"/>
      <c r="AC702" s="679"/>
      <c r="AD702" s="679"/>
      <c r="AE702" s="679"/>
      <c r="AF702" s="1352"/>
      <c r="AG702" s="682"/>
      <c r="AH702" s="682"/>
      <c r="AI702" s="682"/>
      <c r="AJ702" s="682"/>
      <c r="AK702" s="903"/>
      <c r="AL702" s="88" t="str">
        <f ca="1">IF(AND(ISTEXT($E702),ISTEXT($B702)),"산출기준 &gt;&gt;  "&amp;_xlfn.XLOOKUP($E702,산출기준!$D:$D,산출기준!$E:$E,"매칭실패"),"")</f>
        <v>산출기준 &gt;&gt;  [Steel Beam]</v>
      </c>
    </row>
    <row r="703" spans="2:38" ht="49.9" customHeight="1" outlineLevel="1">
      <c r="B703" s="758"/>
      <c r="C703" s="759"/>
      <c r="D703" s="759"/>
      <c r="E703" s="759"/>
      <c r="F703" s="1080" t="s">
        <v>3488</v>
      </c>
      <c r="G703" s="759" t="str">
        <f t="shared" ref="G703:G706" si="152">IF(IF(N703=0,"",N703)&amp;" | "&amp;IF(O703=0,"",O703)&amp;" | "&amp;IF(Q703=0,"",Q703)&amp;" | "&amp;IF(R703=0,"",R703)=" |  |  | ","",IF(N703=0,"",N703)&amp;" | "&amp;IF(O703=0,"",O703)&amp;" | "&amp;IF(Q703=0,"",Q703)&amp;" | "&amp;IF(R703=0,"",R703))</f>
        <v xml:space="preserve">Medium Steel - Standard |  |  | </v>
      </c>
      <c r="H703" s="816" t="s">
        <v>3510</v>
      </c>
      <c r="I703" s="765" t="str">
        <f t="shared" si="151"/>
        <v>S01AA073-00001</v>
      </c>
      <c r="J703" s="766"/>
      <c r="K703" s="766" t="str">
        <f>IFERROR(VLOOKUP($I703,'WM-AR'!$I$7:$AS$3267,34,FALSE),"")</f>
        <v>TON</v>
      </c>
      <c r="L703" s="766" t="str">
        <f>IFERROR(VLOOKUP($I703,'WM-AR'!$I$7:$AS$3267,4,FALSE),"")</f>
        <v>Main Steel Structure Fabrication Work</v>
      </c>
      <c r="M703" s="766" t="str">
        <f>IFERROR(VLOOKUP($I703,'WM-AR'!$I$7:$AS$3267,6,FALSE),"")</f>
        <v>Shelter/Building</v>
      </c>
      <c r="N703" s="766" t="str">
        <f>IFERROR(VLOOKUP($I703,'WM-AR'!$I$7:$AS$3267,8,FALSE),"")</f>
        <v>Medium Steel - Standard</v>
      </c>
      <c r="O703" s="766">
        <f>IFERROR(VLOOKUP($I703,'WM-AR'!$I$7:$AS$3267,10,FALSE),"")</f>
        <v>0</v>
      </c>
      <c r="P703" s="766">
        <f>IFERROR(VLOOKUP($I703,'WM-AR'!$I$7:$AS$3267,12,FALSE),"")</f>
        <v>0</v>
      </c>
      <c r="Q703" s="766" t="str">
        <f>IFERROR(VLOOKUP($I703,'WM-AR'!$I$7:$AS$3267,14,FALSE),"")</f>
        <v/>
      </c>
      <c r="R703" s="766" t="str">
        <f>IFERROR(VLOOKUP($I703,'WM-AR'!$I$7:$AS$3267,16,FALSE),"")</f>
        <v/>
      </c>
      <c r="S703" s="766" t="str">
        <f>IFERROR(VLOOKUP($I703,'WM-AR'!$I$7:$AS$3267,18,FALSE),"")</f>
        <v/>
      </c>
      <c r="T703" s="766" t="str">
        <f>IFERROR(VLOOKUP($I703,'WM-AR'!$I$7:$AS$3267,20,FALSE),"")</f>
        <v/>
      </c>
      <c r="U703" s="766" t="str">
        <f>IFERROR(VLOOKUP($I703,'WM-AR'!$I$7:$AS$3267,22,FALSE),"")</f>
        <v/>
      </c>
      <c r="V703" s="766" t="str">
        <f>IFERROR(VLOOKUP($I703,'WM-AR'!$I$7:$AS$3267,24,FALSE),"")</f>
        <v/>
      </c>
      <c r="W703" s="766">
        <f>IFERROR(VLOOKUP($I703,'WM-AR'!$I$7:$AS$3267,25,FALSE),"")</f>
        <v>0</v>
      </c>
      <c r="X703" s="766">
        <f>IFERROR(VLOOKUP($I703,'WM-AR'!$I$7:$AS$3267,26,FALSE),"")</f>
        <v>0</v>
      </c>
      <c r="Y703" s="766">
        <f>IFERROR(VLOOKUP($I703,'WM-AR'!$I$7:$AS$3267,27,FALSE),"")</f>
        <v>0</v>
      </c>
      <c r="Z703" s="766">
        <f>IFERROR(VLOOKUP($I703,'WM-AR'!$I$7:$AS$3267,28,FALSE),"")</f>
        <v>0</v>
      </c>
      <c r="AA703" s="766" t="str">
        <f>IFERROR(VLOOKUP($I703,'WM-AR'!$I$7:$AS$3267,29,FALSE),"")</f>
        <v>Material: (   )</v>
      </c>
      <c r="AB703" s="766">
        <f>IFERROR(VLOOKUP($I703,'WM-AR'!$I$7:$AS$3267,30,FALSE),"")</f>
        <v>0</v>
      </c>
      <c r="AC703" s="766">
        <f>IFERROR(VLOOKUP($I703,'WM-AR'!$I$7:$AS$3267,31,FALSE),"")</f>
        <v>0</v>
      </c>
      <c r="AD703" s="766">
        <f>IFERROR(VLOOKUP($I703,'WM-AR'!$I$7:$AS$3267,32,FALSE),"")</f>
        <v>0</v>
      </c>
      <c r="AE703" s="766" t="str">
        <f>IFERROR(VLOOKUP($I703,'WM-AR'!$I$7:$AS$3267,33,FALSE),"")</f>
        <v>(90)KG/M&gt;Weight≥(30)KG/M</v>
      </c>
      <c r="AF703" s="767"/>
      <c r="AG703" s="1134" t="s">
        <v>3586</v>
      </c>
      <c r="AH703" s="1134" t="s">
        <v>3586</v>
      </c>
      <c r="AI703" s="1340"/>
      <c r="AJ703" s="1340" t="str">
        <f t="shared" ref="AJ703:AJ709" si="153">K703</f>
        <v>TON</v>
      </c>
      <c r="AK703" s="905"/>
      <c r="AL703" s="88" t="str">
        <f>IF(AND(ISTEXT($E703),ISTEXT($B703)),"산출기준 &gt;&gt;  "&amp;_xlfn.XLOOKUP($E703,산출기준!$D:$D,산출기준!$E:$E,"매칭실패"),"")</f>
        <v/>
      </c>
    </row>
    <row r="704" spans="2:38" ht="49.9" customHeight="1" outlineLevel="1">
      <c r="B704" s="772"/>
      <c r="C704" s="773"/>
      <c r="D704" s="773"/>
      <c r="E704" s="773"/>
      <c r="F704" s="1083" t="s">
        <v>3492</v>
      </c>
      <c r="G704" s="759" t="str">
        <f t="shared" si="152"/>
        <v xml:space="preserve">Medium Steel |  |  | </v>
      </c>
      <c r="H704" s="816" t="s">
        <v>3542</v>
      </c>
      <c r="I704" s="765" t="str">
        <f t="shared" si="151"/>
        <v>S03AA083-00001</v>
      </c>
      <c r="J704" s="766"/>
      <c r="K704" s="766" t="str">
        <f>IFERROR(VLOOKUP($I704,'WM-AR'!$I$7:$AS$3267,34,FALSE),"")</f>
        <v>TON</v>
      </c>
      <c r="L704" s="766" t="str">
        <f>IFERROR(VLOOKUP($I704,'WM-AR'!$I$7:$AS$3267,4,FALSE),"")</f>
        <v>Main Steel Structure Erection Work</v>
      </c>
      <c r="M704" s="766" t="str">
        <f>IFERROR(VLOOKUP($I704,'WM-AR'!$I$7:$AS$3267,6,FALSE),"")</f>
        <v>Shelter/Building</v>
      </c>
      <c r="N704" s="766" t="str">
        <f>IFERROR(VLOOKUP($I704,'WM-AR'!$I$7:$AS$3267,8,FALSE),"")</f>
        <v>Medium Steel</v>
      </c>
      <c r="O704" s="766">
        <f>IFERROR(VLOOKUP($I704,'WM-AR'!$I$7:$AS$3267,10,FALSE),"")</f>
        <v>0</v>
      </c>
      <c r="P704" s="766">
        <f>IFERROR(VLOOKUP($I704,'WM-AR'!$I$7:$AS$3267,12,FALSE),"")</f>
        <v>0</v>
      </c>
      <c r="Q704" s="766" t="str">
        <f>IFERROR(VLOOKUP($I704,'WM-AR'!$I$7:$AS$3267,14,FALSE),"")</f>
        <v/>
      </c>
      <c r="R704" s="766" t="str">
        <f>IFERROR(VLOOKUP($I704,'WM-AR'!$I$7:$AS$3267,16,FALSE),"")</f>
        <v/>
      </c>
      <c r="S704" s="766" t="str">
        <f>IFERROR(VLOOKUP($I704,'WM-AR'!$I$7:$AS$3267,18,FALSE),"")</f>
        <v/>
      </c>
      <c r="T704" s="766" t="str">
        <f>IFERROR(VLOOKUP($I704,'WM-AR'!$I$7:$AS$3267,20,FALSE),"")</f>
        <v/>
      </c>
      <c r="U704" s="766" t="str">
        <f>IFERROR(VLOOKUP($I704,'WM-AR'!$I$7:$AS$3267,22,FALSE),"")</f>
        <v/>
      </c>
      <c r="V704" s="766" t="str">
        <f>IFERROR(VLOOKUP($I704,'WM-AR'!$I$7:$AS$3267,24,FALSE),"")</f>
        <v/>
      </c>
      <c r="W704" s="766">
        <f>IFERROR(VLOOKUP($I704,'WM-AR'!$I$7:$AS$3267,25,FALSE),"")</f>
        <v>0</v>
      </c>
      <c r="X704" s="766">
        <f>IFERROR(VLOOKUP($I704,'WM-AR'!$I$7:$AS$3267,26,FALSE),"")</f>
        <v>0</v>
      </c>
      <c r="Y704" s="766">
        <f>IFERROR(VLOOKUP($I704,'WM-AR'!$I$7:$AS$3267,27,FALSE),"")</f>
        <v>0</v>
      </c>
      <c r="Z704" s="766">
        <f>IFERROR(VLOOKUP($I704,'WM-AR'!$I$7:$AS$3267,28,FALSE),"")</f>
        <v>0</v>
      </c>
      <c r="AA704" s="766" t="str">
        <f>IFERROR(VLOOKUP($I704,'WM-AR'!$I$7:$AS$3267,29,FALSE),"")</f>
        <v>Material: (   )</v>
      </c>
      <c r="AB704" s="766">
        <f>IFERROR(VLOOKUP($I704,'WM-AR'!$I$7:$AS$3267,30,FALSE),"")</f>
        <v>0</v>
      </c>
      <c r="AC704" s="766">
        <f>IFERROR(VLOOKUP($I704,'WM-AR'!$I$7:$AS$3267,31,FALSE),"")</f>
        <v>0</v>
      </c>
      <c r="AD704" s="766">
        <f>IFERROR(VLOOKUP($I704,'WM-AR'!$I$7:$AS$3267,32,FALSE),"")</f>
        <v>0</v>
      </c>
      <c r="AE704" s="766">
        <f>IFERROR(VLOOKUP($I704,'WM-AR'!$I$7:$AS$3267,33,FALSE),"")</f>
        <v>0</v>
      </c>
      <c r="AF704" s="767"/>
      <c r="AG704" s="1314" t="s">
        <v>3587</v>
      </c>
      <c r="AH704" s="1314" t="s">
        <v>3587</v>
      </c>
      <c r="AI704" s="1340"/>
      <c r="AJ704" s="1340" t="str">
        <f t="shared" si="153"/>
        <v>TON</v>
      </c>
      <c r="AK704" s="1267"/>
      <c r="AL704" s="88" t="str">
        <f>IF(AND(ISTEXT($E704),ISTEXT($B704)),"산출기준 &gt;&gt;  "&amp;_xlfn.XLOOKUP($E704,산출기준!$D:$D,산출기준!$E:$E,"매칭실패"),"")</f>
        <v/>
      </c>
    </row>
    <row r="705" spans="2:38" ht="49.9" customHeight="1" outlineLevel="1">
      <c r="B705" s="758"/>
      <c r="C705" s="759"/>
      <c r="D705" s="759"/>
      <c r="E705" s="759"/>
      <c r="F705" s="1315" t="s">
        <v>1976</v>
      </c>
      <c r="G705" s="759" t="str">
        <f>IF(IF(N705=0,"",N705)&amp;" | "&amp;IF(O705=0,"",O705)&amp;" | "&amp;IF(Q705=0,"",Q705)&amp;" | "&amp;IF(R705=0,"",R705)=" |  |  | ","",IF(N705=0,"",N705)&amp;" | "&amp;IF(O705=0,"",O705)&amp;" | "&amp;IF(Q705=0,"",Q705)&amp;" | "&amp;IF(R705=0,"",R705))</f>
        <v xml:space="preserve">Plates - Gusset, Stiffener, ETC |  |  | </v>
      </c>
      <c r="H705" s="1153" t="s">
        <v>3495</v>
      </c>
      <c r="I705" s="765" t="str">
        <f>LEFT(H705,14)</f>
        <v>S01AA009-00001</v>
      </c>
      <c r="J705" s="766"/>
      <c r="K705" s="766" t="s">
        <v>3496</v>
      </c>
      <c r="L705" s="766" t="s">
        <v>3497</v>
      </c>
      <c r="M705" s="766" t="s">
        <v>3498</v>
      </c>
      <c r="N705" s="766" t="s">
        <v>3499</v>
      </c>
      <c r="O705" s="766">
        <v>0</v>
      </c>
      <c r="P705" s="766">
        <v>0</v>
      </c>
      <c r="Q705" s="766">
        <v>0</v>
      </c>
      <c r="R705" s="766">
        <v>0</v>
      </c>
      <c r="S705" s="766">
        <v>0</v>
      </c>
      <c r="T705" s="766">
        <v>0</v>
      </c>
      <c r="U705" s="766">
        <v>0</v>
      </c>
      <c r="V705" s="766">
        <v>0</v>
      </c>
      <c r="W705" s="766">
        <v>0</v>
      </c>
      <c r="X705" s="766">
        <v>0</v>
      </c>
      <c r="Y705" s="766">
        <v>0</v>
      </c>
      <c r="Z705" s="766">
        <v>0</v>
      </c>
      <c r="AA705" s="766" t="s">
        <v>3500</v>
      </c>
      <c r="AB705" s="766">
        <v>0</v>
      </c>
      <c r="AC705" s="766">
        <v>0</v>
      </c>
      <c r="AD705" s="766">
        <v>0</v>
      </c>
      <c r="AE705" s="766">
        <v>0</v>
      </c>
      <c r="AF705" s="817"/>
      <c r="AG705" s="1314" t="s">
        <v>3588</v>
      </c>
      <c r="AH705" s="1314" t="s">
        <v>3588</v>
      </c>
      <c r="AI705" s="769"/>
      <c r="AJ705" s="769" t="str">
        <f>K705</f>
        <v>TON</v>
      </c>
      <c r="AK705" s="1341"/>
      <c r="AL705" s="88" t="s">
        <v>2965</v>
      </c>
    </row>
    <row r="706" spans="2:38" ht="49.9" customHeight="1" outlineLevel="1">
      <c r="B706" s="772"/>
      <c r="C706" s="773"/>
      <c r="D706" s="773"/>
      <c r="E706" s="773"/>
      <c r="F706" s="1083" t="s">
        <v>3502</v>
      </c>
      <c r="G706" s="759" t="str">
        <f t="shared" si="152"/>
        <v xml:space="preserve">for Non-Fireproofed Steel Surface |  |  | </v>
      </c>
      <c r="H706" s="816" t="s">
        <v>3503</v>
      </c>
      <c r="I706" s="765" t="str">
        <f t="shared" si="151"/>
        <v>S41AA051-00001</v>
      </c>
      <c r="J706" s="766"/>
      <c r="K706" s="766" t="str">
        <f>IFERROR(VLOOKUP($I706,'WM-AR'!$I$7:$AS$3267,34,FALSE),"")</f>
        <v>M2</v>
      </c>
      <c r="L706" s="766" t="str">
        <f>IFERROR(VLOOKUP($I706,'WM-AR'!$I$7:$AS$3267,4,FALSE),"")</f>
        <v>Steel Structure Paint Work</v>
      </c>
      <c r="M706" s="766" t="str">
        <f>IFERROR(VLOOKUP($I706,'WM-AR'!$I$7:$AS$3267,6,FALSE),"")</f>
        <v>Shelter/Building</v>
      </c>
      <c r="N706" s="766" t="str">
        <f>IFERROR(VLOOKUP($I706,'WM-AR'!$I$7:$AS$3267,8,FALSE),"")</f>
        <v>for Non-Fireproofed Steel Surface</v>
      </c>
      <c r="O706" s="766">
        <f>IFERROR(VLOOKUP($I706,'WM-AR'!$I$7:$AS$3267,10,FALSE),"")</f>
        <v>0</v>
      </c>
      <c r="P706" s="766">
        <f>IFERROR(VLOOKUP($I706,'WM-AR'!$I$7:$AS$3267,12,FALSE),"")</f>
        <v>0</v>
      </c>
      <c r="Q706" s="766" t="str">
        <f>IFERROR(VLOOKUP($I706,'WM-AR'!$I$7:$AS$3267,14,FALSE),"")</f>
        <v/>
      </c>
      <c r="R706" s="766" t="str">
        <f>IFERROR(VLOOKUP($I706,'WM-AR'!$I$7:$AS$3267,16,FALSE),"")</f>
        <v/>
      </c>
      <c r="S706" s="766" t="str">
        <f>IFERROR(VLOOKUP($I706,'WM-AR'!$I$7:$AS$3267,18,FALSE),"")</f>
        <v/>
      </c>
      <c r="T706" s="766" t="str">
        <f>IFERROR(VLOOKUP($I706,'WM-AR'!$I$7:$AS$3267,20,FALSE),"")</f>
        <v/>
      </c>
      <c r="U706" s="766" t="str">
        <f>IFERROR(VLOOKUP($I706,'WM-AR'!$I$7:$AS$3267,22,FALSE),"")</f>
        <v/>
      </c>
      <c r="V706" s="766" t="str">
        <f>IFERROR(VLOOKUP($I706,'WM-AR'!$I$7:$AS$3267,24,FALSE),"")</f>
        <v/>
      </c>
      <c r="W706" s="766">
        <f>IFERROR(VLOOKUP($I706,'WM-AR'!$I$7:$AS$3267,25,FALSE),"")</f>
        <v>0</v>
      </c>
      <c r="X706" s="766">
        <f>IFERROR(VLOOKUP($I706,'WM-AR'!$I$7:$AS$3267,26,FALSE),"")</f>
        <v>0</v>
      </c>
      <c r="Y706" s="766">
        <f>IFERROR(VLOOKUP($I706,'WM-AR'!$I$7:$AS$3267,27,FALSE),"")</f>
        <v>0</v>
      </c>
      <c r="Z706" s="766">
        <f>IFERROR(VLOOKUP($I706,'WM-AR'!$I$7:$AS$3267,28,FALSE),"")</f>
        <v>0</v>
      </c>
      <c r="AA706" s="766" t="str">
        <f>IFERROR(VLOOKUP($I706,'WM-AR'!$I$7:$AS$3267,29,FALSE),"")</f>
        <v>Material: (   )</v>
      </c>
      <c r="AB706" s="766">
        <f>IFERROR(VLOOKUP($I706,'WM-AR'!$I$7:$AS$3267,30,FALSE),"")</f>
        <v>0</v>
      </c>
      <c r="AC706" s="766">
        <f>IFERROR(VLOOKUP($I706,'WM-AR'!$I$7:$AS$3267,31,FALSE),"")</f>
        <v>0</v>
      </c>
      <c r="AD706" s="766">
        <f>IFERROR(VLOOKUP($I706,'WM-AR'!$I$7:$AS$3267,32,FALSE),"")</f>
        <v>0</v>
      </c>
      <c r="AE706" s="766">
        <f>IFERROR(VLOOKUP($I706,'WM-AR'!$I$7:$AS$3267,33,FALSE),"")</f>
        <v>0</v>
      </c>
      <c r="AF706" s="767"/>
      <c r="AG706" s="1342" t="s">
        <v>3589</v>
      </c>
      <c r="AH706" s="1342" t="s">
        <v>3589</v>
      </c>
      <c r="AI706" s="1340"/>
      <c r="AJ706" s="1340" t="str">
        <f t="shared" si="153"/>
        <v>M2</v>
      </c>
      <c r="AK706" s="1267"/>
      <c r="AL706" s="88" t="str">
        <f>IF(AND(ISTEXT($E706),ISTEXT($B706)),"산출기준 &gt;&gt;  "&amp;_xlfn.XLOOKUP($E706,산출기준!$D:$D,산출기준!$E:$E,"매칭실패"),"")</f>
        <v/>
      </c>
    </row>
    <row r="707" spans="2:38">
      <c r="B707" s="1111"/>
      <c r="C707" s="1166"/>
      <c r="D707" s="1166"/>
      <c r="E707" s="1166"/>
      <c r="F707" s="1166"/>
      <c r="G707" s="1131" t="s">
        <v>2373</v>
      </c>
      <c r="H707" s="843"/>
      <c r="I707" s="712" t="str">
        <f t="shared" si="151"/>
        <v/>
      </c>
      <c r="J707" s="714"/>
      <c r="K707" s="714" t="str">
        <f>IFERROR(VLOOKUP($I707,'WM-AR'!$I$7:$AS$3267,34,FALSE),"")</f>
        <v/>
      </c>
      <c r="L707" s="714" t="str">
        <f>IFERROR(VLOOKUP($I707,'WM-AR'!$I$7:$AS$3267,4,FALSE),"")</f>
        <v/>
      </c>
      <c r="M707" s="714" t="str">
        <f>IFERROR(VLOOKUP($I707,'WM-AR'!$I$7:$AS$3267,6,FALSE),"")</f>
        <v/>
      </c>
      <c r="N707" s="714" t="str">
        <f>IFERROR(VLOOKUP($I707,'WM-AR'!$I$7:$AS$3267,8,FALSE),"")</f>
        <v/>
      </c>
      <c r="O707" s="714" t="str">
        <f>IFERROR(VLOOKUP($I707,'WM-AR'!$I$7:$AS$3267,10,FALSE),"")</f>
        <v/>
      </c>
      <c r="P707" s="714" t="str">
        <f>IFERROR(VLOOKUP($I707,'WM-AR'!$I$7:$AS$3267,12,FALSE),"")</f>
        <v/>
      </c>
      <c r="Q707" s="714" t="str">
        <f>IFERROR(VLOOKUP($I707,'WM-AR'!$I$7:$AS$3267,14,FALSE),"")</f>
        <v/>
      </c>
      <c r="R707" s="714" t="str">
        <f>IFERROR(VLOOKUP($I707,'WM-AR'!$I$7:$AS$3267,16,FALSE),"")</f>
        <v/>
      </c>
      <c r="S707" s="714" t="str">
        <f>IFERROR(VLOOKUP($I707,'WM-AR'!$I$7:$AS$3267,18,FALSE),"")</f>
        <v/>
      </c>
      <c r="T707" s="714" t="str">
        <f>IFERROR(VLOOKUP($I707,'WM-AR'!$I$7:$AS$3267,20,FALSE),"")</f>
        <v/>
      </c>
      <c r="U707" s="714" t="str">
        <f>IFERROR(VLOOKUP($I707,'WM-AR'!$I$7:$AS$3267,22,FALSE),"")</f>
        <v/>
      </c>
      <c r="V707" s="714" t="str">
        <f>IFERROR(VLOOKUP($I707,'WM-AR'!$I$7:$AS$3267,24,FALSE),"")</f>
        <v/>
      </c>
      <c r="W707" s="714" t="str">
        <f>IFERROR(VLOOKUP($I707,'WM-AR'!$I$7:$AS$3267,25,FALSE),"")</f>
        <v/>
      </c>
      <c r="X707" s="714" t="str">
        <f>IFERROR(VLOOKUP($I707,'WM-AR'!$I$7:$AS$3267,26,FALSE),"")</f>
        <v/>
      </c>
      <c r="Y707" s="714" t="str">
        <f>IFERROR(VLOOKUP($I707,'WM-AR'!$I$7:$AS$3267,27,FALSE),"")</f>
        <v/>
      </c>
      <c r="Z707" s="714" t="str">
        <f>IFERROR(VLOOKUP($I707,'WM-AR'!$I$7:$AS$3267,28,FALSE),"")</f>
        <v/>
      </c>
      <c r="AA707" s="714" t="str">
        <f>IFERROR(VLOOKUP($I707,'WM-AR'!$I$7:$AS$3267,29,FALSE),"")</f>
        <v/>
      </c>
      <c r="AB707" s="714" t="str">
        <f>IFERROR(VLOOKUP($I707,'WM-AR'!$I$7:$AS$3267,30,FALSE),"")</f>
        <v/>
      </c>
      <c r="AC707" s="714" t="str">
        <f>IFERROR(VLOOKUP($I707,'WM-AR'!$I$7:$AS$3267,31,FALSE),"")</f>
        <v/>
      </c>
      <c r="AD707" s="714" t="str">
        <f>IFERROR(VLOOKUP($I707,'WM-AR'!$I$7:$AS$3267,32,FALSE),"")</f>
        <v/>
      </c>
      <c r="AE707" s="714" t="str">
        <f>IFERROR(VLOOKUP($I707,'WM-AR'!$I$7:$AS$3267,33,FALSE),"")</f>
        <v/>
      </c>
      <c r="AF707" s="1190" t="s">
        <v>3559</v>
      </c>
      <c r="AG707" s="1254"/>
      <c r="AH707" s="1254"/>
      <c r="AI707" s="854"/>
      <c r="AJ707" s="854" t="str">
        <f t="shared" si="153"/>
        <v/>
      </c>
      <c r="AK707" s="1114"/>
      <c r="AL707" s="88" t="str">
        <f>IF(AND(ISTEXT($E707),ISTEXT($B707)),"산출기준 &gt;&gt;  "&amp;_xlfn.XLOOKUP($E707,산출기준!$D:$D,산출기준!$E:$E,"매칭실패"),"")</f>
        <v/>
      </c>
    </row>
    <row r="708" spans="2:38">
      <c r="B708" s="1111"/>
      <c r="C708" s="1166"/>
      <c r="D708" s="1166"/>
      <c r="E708" s="1166"/>
      <c r="F708" s="1166"/>
      <c r="G708" s="843"/>
      <c r="H708" s="843"/>
      <c r="I708" s="712" t="str">
        <f t="shared" si="151"/>
        <v/>
      </c>
      <c r="J708" s="714"/>
      <c r="K708" s="714" t="str">
        <f>IFERROR(VLOOKUP($I708,'WM-AR'!$I$7:$AS$3267,34,FALSE),"")</f>
        <v/>
      </c>
      <c r="L708" s="714" t="str">
        <f>IFERROR(VLOOKUP($I708,'WM-AR'!$I$7:$AS$3267,4,FALSE),"")</f>
        <v/>
      </c>
      <c r="M708" s="714" t="str">
        <f>IFERROR(VLOOKUP($I708,'WM-AR'!$I$7:$AS$3267,6,FALSE),"")</f>
        <v/>
      </c>
      <c r="N708" s="714" t="str">
        <f>IFERROR(VLOOKUP($I708,'WM-AR'!$I$7:$AS$3267,8,FALSE),"")</f>
        <v/>
      </c>
      <c r="O708" s="714" t="str">
        <f>IFERROR(VLOOKUP($I708,'WM-AR'!$I$7:$AS$3267,10,FALSE),"")</f>
        <v/>
      </c>
      <c r="P708" s="714" t="str">
        <f>IFERROR(VLOOKUP($I708,'WM-AR'!$I$7:$AS$3267,12,FALSE),"")</f>
        <v/>
      </c>
      <c r="Q708" s="714" t="str">
        <f>IFERROR(VLOOKUP($I708,'WM-AR'!$I$7:$AS$3267,14,FALSE),"")</f>
        <v/>
      </c>
      <c r="R708" s="714" t="str">
        <f>IFERROR(VLOOKUP($I708,'WM-AR'!$I$7:$AS$3267,16,FALSE),"")</f>
        <v/>
      </c>
      <c r="S708" s="714" t="str">
        <f>IFERROR(VLOOKUP($I708,'WM-AR'!$I$7:$AS$3267,18,FALSE),"")</f>
        <v/>
      </c>
      <c r="T708" s="714" t="str">
        <f>IFERROR(VLOOKUP($I708,'WM-AR'!$I$7:$AS$3267,20,FALSE),"")</f>
        <v/>
      </c>
      <c r="U708" s="714" t="str">
        <f>IFERROR(VLOOKUP($I708,'WM-AR'!$I$7:$AS$3267,22,FALSE),"")</f>
        <v/>
      </c>
      <c r="V708" s="714" t="str">
        <f>IFERROR(VLOOKUP($I708,'WM-AR'!$I$7:$AS$3267,24,FALSE),"")</f>
        <v/>
      </c>
      <c r="W708" s="714" t="str">
        <f>IFERROR(VLOOKUP($I708,'WM-AR'!$I$7:$AS$3267,25,FALSE),"")</f>
        <v/>
      </c>
      <c r="X708" s="714" t="str">
        <f>IFERROR(VLOOKUP($I708,'WM-AR'!$I$7:$AS$3267,26,FALSE),"")</f>
        <v/>
      </c>
      <c r="Y708" s="714" t="str">
        <f>IFERROR(VLOOKUP($I708,'WM-AR'!$I$7:$AS$3267,27,FALSE),"")</f>
        <v/>
      </c>
      <c r="Z708" s="714" t="str">
        <f>IFERROR(VLOOKUP($I708,'WM-AR'!$I$7:$AS$3267,28,FALSE),"")</f>
        <v/>
      </c>
      <c r="AA708" s="714" t="str">
        <f>IFERROR(VLOOKUP($I708,'WM-AR'!$I$7:$AS$3267,29,FALSE),"")</f>
        <v/>
      </c>
      <c r="AB708" s="714" t="str">
        <f>IFERROR(VLOOKUP($I708,'WM-AR'!$I$7:$AS$3267,30,FALSE),"")</f>
        <v/>
      </c>
      <c r="AC708" s="714" t="str">
        <f>IFERROR(VLOOKUP($I708,'WM-AR'!$I$7:$AS$3267,31,FALSE),"")</f>
        <v/>
      </c>
      <c r="AD708" s="714" t="str">
        <f>IFERROR(VLOOKUP($I708,'WM-AR'!$I$7:$AS$3267,32,FALSE),"")</f>
        <v/>
      </c>
      <c r="AE708" s="714" t="str">
        <f>IFERROR(VLOOKUP($I708,'WM-AR'!$I$7:$AS$3267,33,FALSE),"")</f>
        <v/>
      </c>
      <c r="AF708" s="938"/>
      <c r="AG708" s="852"/>
      <c r="AH708" s="852"/>
      <c r="AI708" s="854"/>
      <c r="AJ708" s="854" t="str">
        <f t="shared" si="153"/>
        <v/>
      </c>
      <c r="AK708" s="1114"/>
      <c r="AL708" s="88" t="str">
        <f>IF(AND(ISTEXT($E708),ISTEXT($B708)),"산출기준 &gt;&gt;  "&amp;_xlfn.XLOOKUP($E708,산출기준!$D:$D,산출기준!$E:$E,"매칭실패"),"")</f>
        <v/>
      </c>
    </row>
    <row r="709" spans="2:38">
      <c r="B709" s="1116"/>
      <c r="C709" s="1167"/>
      <c r="D709" s="1167"/>
      <c r="E709" s="1167"/>
      <c r="F709" s="1167"/>
      <c r="G709" s="1120"/>
      <c r="H709" s="1120"/>
      <c r="I709" s="1119" t="str">
        <f t="shared" si="151"/>
        <v/>
      </c>
      <c r="J709" s="1121"/>
      <c r="K709" s="1121" t="str">
        <f>IFERROR(VLOOKUP($I709,'WM-AR'!$I$7:$AS$3267,34,FALSE),"")</f>
        <v/>
      </c>
      <c r="L709" s="1121" t="str">
        <f>IFERROR(VLOOKUP($I709,'WM-AR'!$I$7:$AS$3267,4,FALSE),"")</f>
        <v/>
      </c>
      <c r="M709" s="1121" t="str">
        <f>IFERROR(VLOOKUP($I709,'WM-AR'!$I$7:$AS$3267,6,FALSE),"")</f>
        <v/>
      </c>
      <c r="N709" s="1121" t="str">
        <f>IFERROR(VLOOKUP($I709,'WM-AR'!$I$7:$AS$3267,8,FALSE),"")</f>
        <v/>
      </c>
      <c r="O709" s="1121" t="str">
        <f>IFERROR(VLOOKUP($I709,'WM-AR'!$I$7:$AS$3267,10,FALSE),"")</f>
        <v/>
      </c>
      <c r="P709" s="1121" t="str">
        <f>IFERROR(VLOOKUP($I709,'WM-AR'!$I$7:$AS$3267,12,FALSE),"")</f>
        <v/>
      </c>
      <c r="Q709" s="1121" t="str">
        <f>IFERROR(VLOOKUP($I709,'WM-AR'!$I$7:$AS$3267,14,FALSE),"")</f>
        <v/>
      </c>
      <c r="R709" s="1121" t="str">
        <f>IFERROR(VLOOKUP($I709,'WM-AR'!$I$7:$AS$3267,16,FALSE),"")</f>
        <v/>
      </c>
      <c r="S709" s="1121" t="str">
        <f>IFERROR(VLOOKUP($I709,'WM-AR'!$I$7:$AS$3267,18,FALSE),"")</f>
        <v/>
      </c>
      <c r="T709" s="1121" t="str">
        <f>IFERROR(VLOOKUP($I709,'WM-AR'!$I$7:$AS$3267,20,FALSE),"")</f>
        <v/>
      </c>
      <c r="U709" s="1121" t="str">
        <f>IFERROR(VLOOKUP($I709,'WM-AR'!$I$7:$AS$3267,22,FALSE),"")</f>
        <v/>
      </c>
      <c r="V709" s="1121" t="str">
        <f>IFERROR(VLOOKUP($I709,'WM-AR'!$I$7:$AS$3267,24,FALSE),"")</f>
        <v/>
      </c>
      <c r="W709" s="1121" t="str">
        <f>IFERROR(VLOOKUP($I709,'WM-AR'!$I$7:$AS$3267,25,FALSE),"")</f>
        <v/>
      </c>
      <c r="X709" s="1121" t="str">
        <f>IFERROR(VLOOKUP($I709,'WM-AR'!$I$7:$AS$3267,26,FALSE),"")</f>
        <v/>
      </c>
      <c r="Y709" s="1121" t="str">
        <f>IFERROR(VLOOKUP($I709,'WM-AR'!$I$7:$AS$3267,27,FALSE),"")</f>
        <v/>
      </c>
      <c r="Z709" s="1121" t="str">
        <f>IFERROR(VLOOKUP($I709,'WM-AR'!$I$7:$AS$3267,28,FALSE),"")</f>
        <v/>
      </c>
      <c r="AA709" s="1121" t="str">
        <f>IFERROR(VLOOKUP($I709,'WM-AR'!$I$7:$AS$3267,29,FALSE),"")</f>
        <v/>
      </c>
      <c r="AB709" s="1121" t="str">
        <f>IFERROR(VLOOKUP($I709,'WM-AR'!$I$7:$AS$3267,30,FALSE),"")</f>
        <v/>
      </c>
      <c r="AC709" s="1121" t="str">
        <f>IFERROR(VLOOKUP($I709,'WM-AR'!$I$7:$AS$3267,31,FALSE),"")</f>
        <v/>
      </c>
      <c r="AD709" s="1121" t="str">
        <f>IFERROR(VLOOKUP($I709,'WM-AR'!$I$7:$AS$3267,32,FALSE),"")</f>
        <v/>
      </c>
      <c r="AE709" s="1121" t="str">
        <f>IFERROR(VLOOKUP($I709,'WM-AR'!$I$7:$AS$3267,33,FALSE),"")</f>
        <v/>
      </c>
      <c r="AF709" s="1209"/>
      <c r="AG709" s="1123"/>
      <c r="AH709" s="1123"/>
      <c r="AI709" s="1124"/>
      <c r="AJ709" s="1124" t="str">
        <f t="shared" si="153"/>
        <v/>
      </c>
      <c r="AK709" s="1125"/>
      <c r="AL709" s="88" t="str">
        <f>IF(AND(ISTEXT($E709),ISTEXT($B709)),"산출기준 &gt;&gt;  "&amp;_xlfn.XLOOKUP($E709,산출기준!$D:$D,산출기준!$E:$E,"매칭실패"),"")</f>
        <v/>
      </c>
    </row>
    <row r="710" spans="2:38" s="658" customFormat="1" ht="20.100000000000001" customHeight="1">
      <c r="B710" s="802"/>
      <c r="C710" s="662"/>
      <c r="D710" s="662"/>
      <c r="E710" s="662"/>
      <c r="F710" s="1338" t="s">
        <v>1144</v>
      </c>
      <c r="G710" s="662"/>
      <c r="H710" s="662"/>
      <c r="I710" s="652"/>
      <c r="J710" s="664"/>
      <c r="K710" s="664"/>
      <c r="L710" s="664"/>
      <c r="M710" s="664"/>
      <c r="N710" s="664"/>
      <c r="O710" s="664"/>
      <c r="P710" s="664"/>
      <c r="Q710" s="664"/>
      <c r="R710" s="664"/>
      <c r="S710" s="664"/>
      <c r="T710" s="664"/>
      <c r="U710" s="664"/>
      <c r="V710" s="664"/>
      <c r="W710" s="664"/>
      <c r="X710" s="664"/>
      <c r="Y710" s="664"/>
      <c r="Z710" s="664"/>
      <c r="AA710" s="664"/>
      <c r="AB710" s="664"/>
      <c r="AC710" s="664"/>
      <c r="AD710" s="664"/>
      <c r="AE710" s="664"/>
      <c r="AF710" s="660"/>
      <c r="AG710" s="665"/>
      <c r="AH710" s="665"/>
      <c r="AI710" s="666"/>
      <c r="AJ710" s="666"/>
      <c r="AK710" s="662"/>
      <c r="AL710" s="658" t="str">
        <f>IF(AND(ISTEXT($E710),ISTEXT($B710)),"산출기준 &gt;&gt;  "&amp;_xlfn.XLOOKUP($E710,산출기준!$D:$D,산출기준!$E:$E,"매칭실패"),"")</f>
        <v/>
      </c>
    </row>
    <row r="711" spans="2:38" ht="34.9" customHeight="1">
      <c r="B711" s="808" t="str" cm="1">
        <f t="array" aca="1" ref="B711" ca="1">_xlfn.IFNA(INDIRECT("Family_표준_구성도!B"&amp;MATCH(F711,INDIRECT("Family_표준_구성도!"&amp;"C:C"),0)),"")</f>
        <v>6.4.2.1.3</v>
      </c>
      <c r="C711" s="668" t="s">
        <v>1903</v>
      </c>
      <c r="D711" s="809"/>
      <c r="E711" s="668" t="s">
        <v>2006</v>
      </c>
      <c r="F711" s="1079" t="s">
        <v>1146</v>
      </c>
      <c r="G711" s="1079"/>
      <c r="H711" s="1079"/>
      <c r="I711" s="674" t="str">
        <f t="shared" ref="I711:I1128" si="154">LEFT(H711,14)</f>
        <v/>
      </c>
      <c r="J711" s="674"/>
      <c r="K711" s="674"/>
      <c r="L711" s="674"/>
      <c r="M711" s="674"/>
      <c r="N711" s="675"/>
      <c r="O711" s="676"/>
      <c r="P711" s="677"/>
      <c r="Q711" s="677"/>
      <c r="R711" s="677"/>
      <c r="S711" s="677"/>
      <c r="T711" s="677"/>
      <c r="U711" s="677"/>
      <c r="V711" s="678"/>
      <c r="W711" s="679"/>
      <c r="X711" s="679"/>
      <c r="Y711" s="679"/>
      <c r="Z711" s="679"/>
      <c r="AA711" s="679"/>
      <c r="AB711" s="679"/>
      <c r="AC711" s="679"/>
      <c r="AD711" s="679"/>
      <c r="AE711" s="679"/>
      <c r="AF711" s="1352"/>
      <c r="AG711" s="682"/>
      <c r="AH711" s="682"/>
      <c r="AI711" s="682"/>
      <c r="AJ711" s="682"/>
      <c r="AK711" s="903"/>
      <c r="AL711" s="88" t="str">
        <f ca="1">IF(AND(ISTEXT($E711),ISTEXT($B711)),"산출기준 &gt;&gt;  "&amp;_xlfn.XLOOKUP($E711,산출기준!$D:$D,산출기준!$E:$E,"매칭실패"),"")</f>
        <v>산출기준 &gt;&gt;  [Steel Beam]</v>
      </c>
    </row>
    <row r="712" spans="2:38" ht="49.9" customHeight="1" outlineLevel="1">
      <c r="B712" s="758"/>
      <c r="C712" s="759"/>
      <c r="D712" s="759"/>
      <c r="E712" s="759"/>
      <c r="F712" s="1080" t="s">
        <v>3488</v>
      </c>
      <c r="G712" s="759" t="str">
        <f t="shared" ref="G712:G715" si="155">IF(IF(N712=0,"",N712)&amp;" | "&amp;IF(O712=0,"",O712)&amp;" | "&amp;IF(Q712=0,"",Q712)&amp;" | "&amp;IF(R712=0,"",R712)=" |  |  | ","",IF(N712=0,"",N712)&amp;" | "&amp;IF(O712=0,"",O712)&amp;" | "&amp;IF(Q712=0,"",Q712)&amp;" | "&amp;IF(R712=0,"",R712))</f>
        <v xml:space="preserve">Light Steel - Standard |  |  | </v>
      </c>
      <c r="H712" s="816" t="s">
        <v>3512</v>
      </c>
      <c r="I712" s="765" t="str">
        <f t="shared" si="154"/>
        <v>S01AA074-00001</v>
      </c>
      <c r="J712" s="766"/>
      <c r="K712" s="766" t="str">
        <f>IFERROR(VLOOKUP($I712,'WM-AR'!$I$7:$AS$3267,34,FALSE),"")</f>
        <v>TON</v>
      </c>
      <c r="L712" s="766" t="str">
        <f>IFERROR(VLOOKUP($I712,'WM-AR'!$I$7:$AS$3267,4,FALSE),"")</f>
        <v>Main Steel Structure Fabrication Work</v>
      </c>
      <c r="M712" s="766" t="str">
        <f>IFERROR(VLOOKUP($I712,'WM-AR'!$I$7:$AS$3267,6,FALSE),"")</f>
        <v>Shelter/Building</v>
      </c>
      <c r="N712" s="766" t="str">
        <f>IFERROR(VLOOKUP($I712,'WM-AR'!$I$7:$AS$3267,8,FALSE),"")</f>
        <v>Light Steel - Standard</v>
      </c>
      <c r="O712" s="766">
        <f>IFERROR(VLOOKUP($I712,'WM-AR'!$I$7:$AS$3267,10,FALSE),"")</f>
        <v>0</v>
      </c>
      <c r="P712" s="766">
        <f>IFERROR(VLOOKUP($I712,'WM-AR'!$I$7:$AS$3267,12,FALSE),"")</f>
        <v>0</v>
      </c>
      <c r="Q712" s="766" t="str">
        <f>IFERROR(VLOOKUP($I712,'WM-AR'!$I$7:$AS$3267,14,FALSE),"")</f>
        <v/>
      </c>
      <c r="R712" s="766" t="str">
        <f>IFERROR(VLOOKUP($I712,'WM-AR'!$I$7:$AS$3267,16,FALSE),"")</f>
        <v/>
      </c>
      <c r="S712" s="766" t="str">
        <f>IFERROR(VLOOKUP($I712,'WM-AR'!$I$7:$AS$3267,18,FALSE),"")</f>
        <v/>
      </c>
      <c r="T712" s="766" t="str">
        <f>IFERROR(VLOOKUP($I712,'WM-AR'!$I$7:$AS$3267,20,FALSE),"")</f>
        <v/>
      </c>
      <c r="U712" s="766" t="str">
        <f>IFERROR(VLOOKUP($I712,'WM-AR'!$I$7:$AS$3267,22,FALSE),"")</f>
        <v/>
      </c>
      <c r="V712" s="766" t="str">
        <f>IFERROR(VLOOKUP($I712,'WM-AR'!$I$7:$AS$3267,24,FALSE),"")</f>
        <v/>
      </c>
      <c r="W712" s="766">
        <f>IFERROR(VLOOKUP($I712,'WM-AR'!$I$7:$AS$3267,25,FALSE),"")</f>
        <v>0</v>
      </c>
      <c r="X712" s="766">
        <f>IFERROR(VLOOKUP($I712,'WM-AR'!$I$7:$AS$3267,26,FALSE),"")</f>
        <v>0</v>
      </c>
      <c r="Y712" s="766">
        <f>IFERROR(VLOOKUP($I712,'WM-AR'!$I$7:$AS$3267,27,FALSE),"")</f>
        <v>0</v>
      </c>
      <c r="Z712" s="766">
        <f>IFERROR(VLOOKUP($I712,'WM-AR'!$I$7:$AS$3267,28,FALSE),"")</f>
        <v>0</v>
      </c>
      <c r="AA712" s="766" t="str">
        <f>IFERROR(VLOOKUP($I712,'WM-AR'!$I$7:$AS$3267,29,FALSE),"")</f>
        <v>Material: (   )</v>
      </c>
      <c r="AB712" s="766">
        <f>IFERROR(VLOOKUP($I712,'WM-AR'!$I$7:$AS$3267,30,FALSE),"")</f>
        <v>0</v>
      </c>
      <c r="AC712" s="766">
        <f>IFERROR(VLOOKUP($I712,'WM-AR'!$I$7:$AS$3267,31,FALSE),"")</f>
        <v>0</v>
      </c>
      <c r="AD712" s="766">
        <f>IFERROR(VLOOKUP($I712,'WM-AR'!$I$7:$AS$3267,32,FALSE),"")</f>
        <v>0</v>
      </c>
      <c r="AE712" s="766" t="str">
        <f>IFERROR(VLOOKUP($I712,'WM-AR'!$I$7:$AS$3267,33,FALSE),"")</f>
        <v>(30)KG/M&gt;Weight</v>
      </c>
      <c r="AF712" s="767"/>
      <c r="AG712" s="1134" t="s">
        <v>3586</v>
      </c>
      <c r="AH712" s="1134" t="s">
        <v>3586</v>
      </c>
      <c r="AI712" s="1340"/>
      <c r="AJ712" s="1340" t="str">
        <f t="shared" ref="AJ712:AJ718" si="156">K712</f>
        <v>TON</v>
      </c>
      <c r="AK712" s="905"/>
      <c r="AL712" s="88" t="str">
        <f>IF(AND(ISTEXT($E712),ISTEXT($B712)),"산출기준 &gt;&gt;  "&amp;_xlfn.XLOOKUP($E712,산출기준!$D:$D,산출기준!$E:$E,"매칭실패"),"")</f>
        <v/>
      </c>
    </row>
    <row r="713" spans="2:38" ht="49.9" customHeight="1" outlineLevel="1">
      <c r="B713" s="772"/>
      <c r="C713" s="773"/>
      <c r="D713" s="773"/>
      <c r="E713" s="773"/>
      <c r="F713" s="1083" t="s">
        <v>3492</v>
      </c>
      <c r="G713" s="759" t="str">
        <f t="shared" si="155"/>
        <v xml:space="preserve">Light Steel |  |  | </v>
      </c>
      <c r="H713" s="816" t="s">
        <v>3532</v>
      </c>
      <c r="I713" s="765" t="str">
        <f t="shared" si="154"/>
        <v>S03AA084-00001</v>
      </c>
      <c r="J713" s="766"/>
      <c r="K713" s="766" t="str">
        <f>IFERROR(VLOOKUP($I713,'WM-AR'!$I$7:$AS$3267,34,FALSE),"")</f>
        <v>TON</v>
      </c>
      <c r="L713" s="766" t="str">
        <f>IFERROR(VLOOKUP($I713,'WM-AR'!$I$7:$AS$3267,4,FALSE),"")</f>
        <v>Main Steel Structure Erection Work</v>
      </c>
      <c r="M713" s="766" t="str">
        <f>IFERROR(VLOOKUP($I713,'WM-AR'!$I$7:$AS$3267,6,FALSE),"")</f>
        <v>Shelter/Building</v>
      </c>
      <c r="N713" s="766" t="str">
        <f>IFERROR(VLOOKUP($I713,'WM-AR'!$I$7:$AS$3267,8,FALSE),"")</f>
        <v>Light Steel</v>
      </c>
      <c r="O713" s="766">
        <f>IFERROR(VLOOKUP($I713,'WM-AR'!$I$7:$AS$3267,10,FALSE),"")</f>
        <v>0</v>
      </c>
      <c r="P713" s="766">
        <f>IFERROR(VLOOKUP($I713,'WM-AR'!$I$7:$AS$3267,12,FALSE),"")</f>
        <v>0</v>
      </c>
      <c r="Q713" s="766" t="str">
        <f>IFERROR(VLOOKUP($I713,'WM-AR'!$I$7:$AS$3267,14,FALSE),"")</f>
        <v/>
      </c>
      <c r="R713" s="766" t="str">
        <f>IFERROR(VLOOKUP($I713,'WM-AR'!$I$7:$AS$3267,16,FALSE),"")</f>
        <v/>
      </c>
      <c r="S713" s="766" t="str">
        <f>IFERROR(VLOOKUP($I713,'WM-AR'!$I$7:$AS$3267,18,FALSE),"")</f>
        <v/>
      </c>
      <c r="T713" s="766" t="str">
        <f>IFERROR(VLOOKUP($I713,'WM-AR'!$I$7:$AS$3267,20,FALSE),"")</f>
        <v/>
      </c>
      <c r="U713" s="766" t="str">
        <f>IFERROR(VLOOKUP($I713,'WM-AR'!$I$7:$AS$3267,22,FALSE),"")</f>
        <v/>
      </c>
      <c r="V713" s="766" t="str">
        <f>IFERROR(VLOOKUP($I713,'WM-AR'!$I$7:$AS$3267,24,FALSE),"")</f>
        <v/>
      </c>
      <c r="W713" s="766">
        <f>IFERROR(VLOOKUP($I713,'WM-AR'!$I$7:$AS$3267,25,FALSE),"")</f>
        <v>0</v>
      </c>
      <c r="X713" s="766">
        <f>IFERROR(VLOOKUP($I713,'WM-AR'!$I$7:$AS$3267,26,FALSE),"")</f>
        <v>0</v>
      </c>
      <c r="Y713" s="766">
        <f>IFERROR(VLOOKUP($I713,'WM-AR'!$I$7:$AS$3267,27,FALSE),"")</f>
        <v>0</v>
      </c>
      <c r="Z713" s="766">
        <f>IFERROR(VLOOKUP($I713,'WM-AR'!$I$7:$AS$3267,28,FALSE),"")</f>
        <v>0</v>
      </c>
      <c r="AA713" s="766" t="str">
        <f>IFERROR(VLOOKUP($I713,'WM-AR'!$I$7:$AS$3267,29,FALSE),"")</f>
        <v>Material: (   )</v>
      </c>
      <c r="AB713" s="766">
        <f>IFERROR(VLOOKUP($I713,'WM-AR'!$I$7:$AS$3267,30,FALSE),"")</f>
        <v>0</v>
      </c>
      <c r="AC713" s="766">
        <f>IFERROR(VLOOKUP($I713,'WM-AR'!$I$7:$AS$3267,31,FALSE),"")</f>
        <v>0</v>
      </c>
      <c r="AD713" s="766">
        <f>IFERROR(VLOOKUP($I713,'WM-AR'!$I$7:$AS$3267,32,FALSE),"")</f>
        <v>0</v>
      </c>
      <c r="AE713" s="766">
        <f>IFERROR(VLOOKUP($I713,'WM-AR'!$I$7:$AS$3267,33,FALSE),"")</f>
        <v>0</v>
      </c>
      <c r="AF713" s="767"/>
      <c r="AG713" s="1314" t="s">
        <v>3587</v>
      </c>
      <c r="AH713" s="1314" t="s">
        <v>3587</v>
      </c>
      <c r="AI713" s="1340"/>
      <c r="AJ713" s="1340" t="str">
        <f t="shared" si="156"/>
        <v>TON</v>
      </c>
      <c r="AK713" s="1267"/>
      <c r="AL713" s="88" t="str">
        <f>IF(AND(ISTEXT($E713),ISTEXT($B713)),"산출기준 &gt;&gt;  "&amp;_xlfn.XLOOKUP($E713,산출기준!$D:$D,산출기준!$E:$E,"매칭실패"),"")</f>
        <v/>
      </c>
    </row>
    <row r="714" spans="2:38" ht="49.9" customHeight="1" outlineLevel="1">
      <c r="B714" s="758"/>
      <c r="C714" s="759"/>
      <c r="D714" s="759"/>
      <c r="E714" s="759"/>
      <c r="F714" s="1315" t="s">
        <v>1976</v>
      </c>
      <c r="G714" s="759" t="str">
        <f>IF(IF(N714=0,"",N714)&amp;" | "&amp;IF(O714=0,"",O714)&amp;" | "&amp;IF(Q714=0,"",Q714)&amp;" | "&amp;IF(R714=0,"",R714)=" |  |  | ","",IF(N714=0,"",N714)&amp;" | "&amp;IF(O714=0,"",O714)&amp;" | "&amp;IF(Q714=0,"",Q714)&amp;" | "&amp;IF(R714=0,"",R714))</f>
        <v xml:space="preserve">Plates - Gusset, Stiffener, ETC |  |  | </v>
      </c>
      <c r="H714" s="1153" t="s">
        <v>3495</v>
      </c>
      <c r="I714" s="765" t="str">
        <f>LEFT(H714,14)</f>
        <v>S01AA009-00001</v>
      </c>
      <c r="J714" s="766"/>
      <c r="K714" s="766" t="s">
        <v>3496</v>
      </c>
      <c r="L714" s="766" t="s">
        <v>3497</v>
      </c>
      <c r="M714" s="766" t="s">
        <v>3498</v>
      </c>
      <c r="N714" s="766" t="s">
        <v>3499</v>
      </c>
      <c r="O714" s="766">
        <v>0</v>
      </c>
      <c r="P714" s="766">
        <v>0</v>
      </c>
      <c r="Q714" s="766">
        <v>0</v>
      </c>
      <c r="R714" s="766">
        <v>0</v>
      </c>
      <c r="S714" s="766">
        <v>0</v>
      </c>
      <c r="T714" s="766">
        <v>0</v>
      </c>
      <c r="U714" s="766">
        <v>0</v>
      </c>
      <c r="V714" s="766">
        <v>0</v>
      </c>
      <c r="W714" s="766">
        <v>0</v>
      </c>
      <c r="X714" s="766">
        <v>0</v>
      </c>
      <c r="Y714" s="766">
        <v>0</v>
      </c>
      <c r="Z714" s="766">
        <v>0</v>
      </c>
      <c r="AA714" s="766" t="s">
        <v>3500</v>
      </c>
      <c r="AB714" s="766">
        <v>0</v>
      </c>
      <c r="AC714" s="766">
        <v>0</v>
      </c>
      <c r="AD714" s="766">
        <v>0</v>
      </c>
      <c r="AE714" s="766">
        <v>0</v>
      </c>
      <c r="AF714" s="817"/>
      <c r="AG714" s="1314" t="s">
        <v>3588</v>
      </c>
      <c r="AH714" s="1314" t="s">
        <v>3588</v>
      </c>
      <c r="AI714" s="769"/>
      <c r="AJ714" s="769" t="str">
        <f>K714</f>
        <v>TON</v>
      </c>
      <c r="AK714" s="1341"/>
      <c r="AL714" s="88" t="s">
        <v>2965</v>
      </c>
    </row>
    <row r="715" spans="2:38" ht="49.9" customHeight="1" outlineLevel="1">
      <c r="B715" s="772"/>
      <c r="C715" s="773"/>
      <c r="D715" s="773"/>
      <c r="E715" s="773"/>
      <c r="F715" s="1083" t="s">
        <v>3502</v>
      </c>
      <c r="G715" s="759" t="str">
        <f t="shared" si="155"/>
        <v xml:space="preserve">for Non-Fireproofed Steel Surface |  |  | </v>
      </c>
      <c r="H715" s="816" t="s">
        <v>3503</v>
      </c>
      <c r="I715" s="765" t="str">
        <f t="shared" si="154"/>
        <v>S41AA051-00001</v>
      </c>
      <c r="J715" s="766"/>
      <c r="K715" s="766" t="str">
        <f>IFERROR(VLOOKUP($I715,'WM-AR'!$I$7:$AS$3267,34,FALSE),"")</f>
        <v>M2</v>
      </c>
      <c r="L715" s="766" t="str">
        <f>IFERROR(VLOOKUP($I715,'WM-AR'!$I$7:$AS$3267,4,FALSE),"")</f>
        <v>Steel Structure Paint Work</v>
      </c>
      <c r="M715" s="766" t="str">
        <f>IFERROR(VLOOKUP($I715,'WM-AR'!$I$7:$AS$3267,6,FALSE),"")</f>
        <v>Shelter/Building</v>
      </c>
      <c r="N715" s="766" t="str">
        <f>IFERROR(VLOOKUP($I715,'WM-AR'!$I$7:$AS$3267,8,FALSE),"")</f>
        <v>for Non-Fireproofed Steel Surface</v>
      </c>
      <c r="O715" s="766">
        <f>IFERROR(VLOOKUP($I715,'WM-AR'!$I$7:$AS$3267,10,FALSE),"")</f>
        <v>0</v>
      </c>
      <c r="P715" s="766">
        <f>IFERROR(VLOOKUP($I715,'WM-AR'!$I$7:$AS$3267,12,FALSE),"")</f>
        <v>0</v>
      </c>
      <c r="Q715" s="766" t="str">
        <f>IFERROR(VLOOKUP($I715,'WM-AR'!$I$7:$AS$3267,14,FALSE),"")</f>
        <v/>
      </c>
      <c r="R715" s="766" t="str">
        <f>IFERROR(VLOOKUP($I715,'WM-AR'!$I$7:$AS$3267,16,FALSE),"")</f>
        <v/>
      </c>
      <c r="S715" s="766" t="str">
        <f>IFERROR(VLOOKUP($I715,'WM-AR'!$I$7:$AS$3267,18,FALSE),"")</f>
        <v/>
      </c>
      <c r="T715" s="766" t="str">
        <f>IFERROR(VLOOKUP($I715,'WM-AR'!$I$7:$AS$3267,20,FALSE),"")</f>
        <v/>
      </c>
      <c r="U715" s="766" t="str">
        <f>IFERROR(VLOOKUP($I715,'WM-AR'!$I$7:$AS$3267,22,FALSE),"")</f>
        <v/>
      </c>
      <c r="V715" s="766" t="str">
        <f>IFERROR(VLOOKUP($I715,'WM-AR'!$I$7:$AS$3267,24,FALSE),"")</f>
        <v/>
      </c>
      <c r="W715" s="766">
        <f>IFERROR(VLOOKUP($I715,'WM-AR'!$I$7:$AS$3267,25,FALSE),"")</f>
        <v>0</v>
      </c>
      <c r="X715" s="766">
        <f>IFERROR(VLOOKUP($I715,'WM-AR'!$I$7:$AS$3267,26,FALSE),"")</f>
        <v>0</v>
      </c>
      <c r="Y715" s="766">
        <f>IFERROR(VLOOKUP($I715,'WM-AR'!$I$7:$AS$3267,27,FALSE),"")</f>
        <v>0</v>
      </c>
      <c r="Z715" s="766">
        <f>IFERROR(VLOOKUP($I715,'WM-AR'!$I$7:$AS$3267,28,FALSE),"")</f>
        <v>0</v>
      </c>
      <c r="AA715" s="766" t="str">
        <f>IFERROR(VLOOKUP($I715,'WM-AR'!$I$7:$AS$3267,29,FALSE),"")</f>
        <v>Material: (   )</v>
      </c>
      <c r="AB715" s="766">
        <f>IFERROR(VLOOKUP($I715,'WM-AR'!$I$7:$AS$3267,30,FALSE),"")</f>
        <v>0</v>
      </c>
      <c r="AC715" s="766">
        <f>IFERROR(VLOOKUP($I715,'WM-AR'!$I$7:$AS$3267,31,FALSE),"")</f>
        <v>0</v>
      </c>
      <c r="AD715" s="766">
        <f>IFERROR(VLOOKUP($I715,'WM-AR'!$I$7:$AS$3267,32,FALSE),"")</f>
        <v>0</v>
      </c>
      <c r="AE715" s="766">
        <f>IFERROR(VLOOKUP($I715,'WM-AR'!$I$7:$AS$3267,33,FALSE),"")</f>
        <v>0</v>
      </c>
      <c r="AF715" s="767"/>
      <c r="AG715" s="1342" t="s">
        <v>3589</v>
      </c>
      <c r="AH715" s="1342" t="s">
        <v>3589</v>
      </c>
      <c r="AI715" s="1340"/>
      <c r="AJ715" s="1340" t="str">
        <f t="shared" si="156"/>
        <v>M2</v>
      </c>
      <c r="AK715" s="1267"/>
      <c r="AL715" s="88" t="str">
        <f>IF(AND(ISTEXT($E715),ISTEXT($B715)),"산출기준 &gt;&gt;  "&amp;_xlfn.XLOOKUP($E715,산출기준!$D:$D,산출기준!$E:$E,"매칭실패"),"")</f>
        <v/>
      </c>
    </row>
    <row r="716" spans="2:38">
      <c r="B716" s="1111"/>
      <c r="C716" s="1166"/>
      <c r="D716" s="1166"/>
      <c r="E716" s="1166"/>
      <c r="F716" s="1166"/>
      <c r="G716" s="1131" t="s">
        <v>2374</v>
      </c>
      <c r="H716" s="843"/>
      <c r="I716" s="712" t="str">
        <f t="shared" si="154"/>
        <v/>
      </c>
      <c r="J716" s="714"/>
      <c r="K716" s="714" t="str">
        <f>IFERROR(VLOOKUP($I716,'WM-AR'!$I$7:$AS$3267,34,FALSE),"")</f>
        <v/>
      </c>
      <c r="L716" s="714" t="str">
        <f>IFERROR(VLOOKUP($I716,'WM-AR'!$I$7:$AS$3267,4,FALSE),"")</f>
        <v/>
      </c>
      <c r="M716" s="714" t="str">
        <f>IFERROR(VLOOKUP($I716,'WM-AR'!$I$7:$AS$3267,6,FALSE),"")</f>
        <v/>
      </c>
      <c r="N716" s="714" t="str">
        <f>IFERROR(VLOOKUP($I716,'WM-AR'!$I$7:$AS$3267,8,FALSE),"")</f>
        <v/>
      </c>
      <c r="O716" s="714" t="str">
        <f>IFERROR(VLOOKUP($I716,'WM-AR'!$I$7:$AS$3267,10,FALSE),"")</f>
        <v/>
      </c>
      <c r="P716" s="714" t="str">
        <f>IFERROR(VLOOKUP($I716,'WM-AR'!$I$7:$AS$3267,12,FALSE),"")</f>
        <v/>
      </c>
      <c r="Q716" s="714" t="str">
        <f>IFERROR(VLOOKUP($I716,'WM-AR'!$I$7:$AS$3267,14,FALSE),"")</f>
        <v/>
      </c>
      <c r="R716" s="714" t="str">
        <f>IFERROR(VLOOKUP($I716,'WM-AR'!$I$7:$AS$3267,16,FALSE),"")</f>
        <v/>
      </c>
      <c r="S716" s="714" t="str">
        <f>IFERROR(VLOOKUP($I716,'WM-AR'!$I$7:$AS$3267,18,FALSE),"")</f>
        <v/>
      </c>
      <c r="T716" s="714" t="str">
        <f>IFERROR(VLOOKUP($I716,'WM-AR'!$I$7:$AS$3267,20,FALSE),"")</f>
        <v/>
      </c>
      <c r="U716" s="714" t="str">
        <f>IFERROR(VLOOKUP($I716,'WM-AR'!$I$7:$AS$3267,22,FALSE),"")</f>
        <v/>
      </c>
      <c r="V716" s="714" t="str">
        <f>IFERROR(VLOOKUP($I716,'WM-AR'!$I$7:$AS$3267,24,FALSE),"")</f>
        <v/>
      </c>
      <c r="W716" s="714" t="str">
        <f>IFERROR(VLOOKUP($I716,'WM-AR'!$I$7:$AS$3267,25,FALSE),"")</f>
        <v/>
      </c>
      <c r="X716" s="714" t="str">
        <f>IFERROR(VLOOKUP($I716,'WM-AR'!$I$7:$AS$3267,26,FALSE),"")</f>
        <v/>
      </c>
      <c r="Y716" s="714" t="str">
        <f>IFERROR(VLOOKUP($I716,'WM-AR'!$I$7:$AS$3267,27,FALSE),"")</f>
        <v/>
      </c>
      <c r="Z716" s="714" t="str">
        <f>IFERROR(VLOOKUP($I716,'WM-AR'!$I$7:$AS$3267,28,FALSE),"")</f>
        <v/>
      </c>
      <c r="AA716" s="714" t="str">
        <f>IFERROR(VLOOKUP($I716,'WM-AR'!$I$7:$AS$3267,29,FALSE),"")</f>
        <v/>
      </c>
      <c r="AB716" s="714" t="str">
        <f>IFERROR(VLOOKUP($I716,'WM-AR'!$I$7:$AS$3267,30,FALSE),"")</f>
        <v/>
      </c>
      <c r="AC716" s="714" t="str">
        <f>IFERROR(VLOOKUP($I716,'WM-AR'!$I$7:$AS$3267,31,FALSE),"")</f>
        <v/>
      </c>
      <c r="AD716" s="714" t="str">
        <f>IFERROR(VLOOKUP($I716,'WM-AR'!$I$7:$AS$3267,32,FALSE),"")</f>
        <v/>
      </c>
      <c r="AE716" s="714" t="str">
        <f>IFERROR(VLOOKUP($I716,'WM-AR'!$I$7:$AS$3267,33,FALSE),"")</f>
        <v/>
      </c>
      <c r="AF716" s="1190" t="s">
        <v>3560</v>
      </c>
      <c r="AG716" s="1254"/>
      <c r="AH716" s="1254"/>
      <c r="AI716" s="854"/>
      <c r="AJ716" s="854" t="str">
        <f t="shared" si="156"/>
        <v/>
      </c>
      <c r="AK716" s="1114"/>
      <c r="AL716" s="88" t="str">
        <f>IF(AND(ISTEXT($E716),ISTEXT($B716)),"산출기준 &gt;&gt;  "&amp;_xlfn.XLOOKUP($E716,산출기준!$D:$D,산출기준!$E:$E,"매칭실패"),"")</f>
        <v/>
      </c>
    </row>
    <row r="717" spans="2:38">
      <c r="B717" s="1111"/>
      <c r="C717" s="1166"/>
      <c r="D717" s="1166"/>
      <c r="E717" s="1166"/>
      <c r="F717" s="1166"/>
      <c r="G717" s="843"/>
      <c r="H717" s="843"/>
      <c r="I717" s="712" t="str">
        <f t="shared" si="154"/>
        <v/>
      </c>
      <c r="J717" s="714"/>
      <c r="K717" s="714" t="str">
        <f>IFERROR(VLOOKUP($I717,'WM-AR'!$I$7:$AS$3267,34,FALSE),"")</f>
        <v/>
      </c>
      <c r="L717" s="714" t="str">
        <f>IFERROR(VLOOKUP($I717,'WM-AR'!$I$7:$AS$3267,4,FALSE),"")</f>
        <v/>
      </c>
      <c r="M717" s="714" t="str">
        <f>IFERROR(VLOOKUP($I717,'WM-AR'!$I$7:$AS$3267,6,FALSE),"")</f>
        <v/>
      </c>
      <c r="N717" s="714" t="str">
        <f>IFERROR(VLOOKUP($I717,'WM-AR'!$I$7:$AS$3267,8,FALSE),"")</f>
        <v/>
      </c>
      <c r="O717" s="714" t="str">
        <f>IFERROR(VLOOKUP($I717,'WM-AR'!$I$7:$AS$3267,10,FALSE),"")</f>
        <v/>
      </c>
      <c r="P717" s="714" t="str">
        <f>IFERROR(VLOOKUP($I717,'WM-AR'!$I$7:$AS$3267,12,FALSE),"")</f>
        <v/>
      </c>
      <c r="Q717" s="714" t="str">
        <f>IFERROR(VLOOKUP($I717,'WM-AR'!$I$7:$AS$3267,14,FALSE),"")</f>
        <v/>
      </c>
      <c r="R717" s="714" t="str">
        <f>IFERROR(VLOOKUP($I717,'WM-AR'!$I$7:$AS$3267,16,FALSE),"")</f>
        <v/>
      </c>
      <c r="S717" s="714" t="str">
        <f>IFERROR(VLOOKUP($I717,'WM-AR'!$I$7:$AS$3267,18,FALSE),"")</f>
        <v/>
      </c>
      <c r="T717" s="714" t="str">
        <f>IFERROR(VLOOKUP($I717,'WM-AR'!$I$7:$AS$3267,20,FALSE),"")</f>
        <v/>
      </c>
      <c r="U717" s="714" t="str">
        <f>IFERROR(VLOOKUP($I717,'WM-AR'!$I$7:$AS$3267,22,FALSE),"")</f>
        <v/>
      </c>
      <c r="V717" s="714" t="str">
        <f>IFERROR(VLOOKUP($I717,'WM-AR'!$I$7:$AS$3267,24,FALSE),"")</f>
        <v/>
      </c>
      <c r="W717" s="714" t="str">
        <f>IFERROR(VLOOKUP($I717,'WM-AR'!$I$7:$AS$3267,25,FALSE),"")</f>
        <v/>
      </c>
      <c r="X717" s="714" t="str">
        <f>IFERROR(VLOOKUP($I717,'WM-AR'!$I$7:$AS$3267,26,FALSE),"")</f>
        <v/>
      </c>
      <c r="Y717" s="714" t="str">
        <f>IFERROR(VLOOKUP($I717,'WM-AR'!$I$7:$AS$3267,27,FALSE),"")</f>
        <v/>
      </c>
      <c r="Z717" s="714" t="str">
        <f>IFERROR(VLOOKUP($I717,'WM-AR'!$I$7:$AS$3267,28,FALSE),"")</f>
        <v/>
      </c>
      <c r="AA717" s="714" t="str">
        <f>IFERROR(VLOOKUP($I717,'WM-AR'!$I$7:$AS$3267,29,FALSE),"")</f>
        <v/>
      </c>
      <c r="AB717" s="714" t="str">
        <f>IFERROR(VLOOKUP($I717,'WM-AR'!$I$7:$AS$3267,30,FALSE),"")</f>
        <v/>
      </c>
      <c r="AC717" s="714" t="str">
        <f>IFERROR(VLOOKUP($I717,'WM-AR'!$I$7:$AS$3267,31,FALSE),"")</f>
        <v/>
      </c>
      <c r="AD717" s="714" t="str">
        <f>IFERROR(VLOOKUP($I717,'WM-AR'!$I$7:$AS$3267,32,FALSE),"")</f>
        <v/>
      </c>
      <c r="AE717" s="714" t="str">
        <f>IFERROR(VLOOKUP($I717,'WM-AR'!$I$7:$AS$3267,33,FALSE),"")</f>
        <v/>
      </c>
      <c r="AF717" s="938"/>
      <c r="AG717" s="852"/>
      <c r="AH717" s="852"/>
      <c r="AI717" s="854"/>
      <c r="AJ717" s="854" t="str">
        <f t="shared" si="156"/>
        <v/>
      </c>
      <c r="AK717" s="1114"/>
      <c r="AL717" s="88" t="str">
        <f>IF(AND(ISTEXT($E717),ISTEXT($B717)),"산출기준 &gt;&gt;  "&amp;_xlfn.XLOOKUP($E717,산출기준!$D:$D,산출기준!$E:$E,"매칭실패"),"")</f>
        <v/>
      </c>
    </row>
    <row r="718" spans="2:38">
      <c r="B718" s="1116"/>
      <c r="C718" s="1167"/>
      <c r="D718" s="1167"/>
      <c r="E718" s="1167"/>
      <c r="F718" s="1167"/>
      <c r="G718" s="1120"/>
      <c r="H718" s="1120"/>
      <c r="I718" s="1119" t="str">
        <f t="shared" si="154"/>
        <v/>
      </c>
      <c r="J718" s="1121"/>
      <c r="K718" s="1121" t="str">
        <f>IFERROR(VLOOKUP($I718,'WM-AR'!$I$7:$AS$3267,34,FALSE),"")</f>
        <v/>
      </c>
      <c r="L718" s="1121" t="str">
        <f>IFERROR(VLOOKUP($I718,'WM-AR'!$I$7:$AS$3267,4,FALSE),"")</f>
        <v/>
      </c>
      <c r="M718" s="1121" t="str">
        <f>IFERROR(VLOOKUP($I718,'WM-AR'!$I$7:$AS$3267,6,FALSE),"")</f>
        <v/>
      </c>
      <c r="N718" s="1121" t="str">
        <f>IFERROR(VLOOKUP($I718,'WM-AR'!$I$7:$AS$3267,8,FALSE),"")</f>
        <v/>
      </c>
      <c r="O718" s="1121" t="str">
        <f>IFERROR(VLOOKUP($I718,'WM-AR'!$I$7:$AS$3267,10,FALSE),"")</f>
        <v/>
      </c>
      <c r="P718" s="1121" t="str">
        <f>IFERROR(VLOOKUP($I718,'WM-AR'!$I$7:$AS$3267,12,FALSE),"")</f>
        <v/>
      </c>
      <c r="Q718" s="1121" t="str">
        <f>IFERROR(VLOOKUP($I718,'WM-AR'!$I$7:$AS$3267,14,FALSE),"")</f>
        <v/>
      </c>
      <c r="R718" s="1121" t="str">
        <f>IFERROR(VLOOKUP($I718,'WM-AR'!$I$7:$AS$3267,16,FALSE),"")</f>
        <v/>
      </c>
      <c r="S718" s="1121" t="str">
        <f>IFERROR(VLOOKUP($I718,'WM-AR'!$I$7:$AS$3267,18,FALSE),"")</f>
        <v/>
      </c>
      <c r="T718" s="1121" t="str">
        <f>IFERROR(VLOOKUP($I718,'WM-AR'!$I$7:$AS$3267,20,FALSE),"")</f>
        <v/>
      </c>
      <c r="U718" s="1121" t="str">
        <f>IFERROR(VLOOKUP($I718,'WM-AR'!$I$7:$AS$3267,22,FALSE),"")</f>
        <v/>
      </c>
      <c r="V718" s="1121" t="str">
        <f>IFERROR(VLOOKUP($I718,'WM-AR'!$I$7:$AS$3267,24,FALSE),"")</f>
        <v/>
      </c>
      <c r="W718" s="1121" t="str">
        <f>IFERROR(VLOOKUP($I718,'WM-AR'!$I$7:$AS$3267,25,FALSE),"")</f>
        <v/>
      </c>
      <c r="X718" s="1121" t="str">
        <f>IFERROR(VLOOKUP($I718,'WM-AR'!$I$7:$AS$3267,26,FALSE),"")</f>
        <v/>
      </c>
      <c r="Y718" s="1121" t="str">
        <f>IFERROR(VLOOKUP($I718,'WM-AR'!$I$7:$AS$3267,27,FALSE),"")</f>
        <v/>
      </c>
      <c r="Z718" s="1121" t="str">
        <f>IFERROR(VLOOKUP($I718,'WM-AR'!$I$7:$AS$3267,28,FALSE),"")</f>
        <v/>
      </c>
      <c r="AA718" s="1121" t="str">
        <f>IFERROR(VLOOKUP($I718,'WM-AR'!$I$7:$AS$3267,29,FALSE),"")</f>
        <v/>
      </c>
      <c r="AB718" s="1121" t="str">
        <f>IFERROR(VLOOKUP($I718,'WM-AR'!$I$7:$AS$3267,30,FALSE),"")</f>
        <v/>
      </c>
      <c r="AC718" s="1121" t="str">
        <f>IFERROR(VLOOKUP($I718,'WM-AR'!$I$7:$AS$3267,31,FALSE),"")</f>
        <v/>
      </c>
      <c r="AD718" s="1121" t="str">
        <f>IFERROR(VLOOKUP($I718,'WM-AR'!$I$7:$AS$3267,32,FALSE),"")</f>
        <v/>
      </c>
      <c r="AE718" s="1121" t="str">
        <f>IFERROR(VLOOKUP($I718,'WM-AR'!$I$7:$AS$3267,33,FALSE),"")</f>
        <v/>
      </c>
      <c r="AF718" s="1209"/>
      <c r="AG718" s="1123"/>
      <c r="AH718" s="1123"/>
      <c r="AI718" s="1124"/>
      <c r="AJ718" s="1124" t="str">
        <f t="shared" si="156"/>
        <v/>
      </c>
      <c r="AK718" s="1125"/>
      <c r="AL718" s="88" t="str">
        <f>IF(AND(ISTEXT($E718),ISTEXT($B718)),"산출기준 &gt;&gt;  "&amp;_xlfn.XLOOKUP($E718,산출기준!$D:$D,산출기준!$E:$E,"매칭실패"),"")</f>
        <v/>
      </c>
    </row>
    <row r="719" spans="2:38" s="658" customFormat="1" ht="20.100000000000001" customHeight="1">
      <c r="B719" s="1072"/>
      <c r="C719" s="639"/>
      <c r="D719" s="639"/>
      <c r="E719" s="639"/>
      <c r="F719" s="639"/>
      <c r="G719" s="639"/>
      <c r="H719" s="639"/>
      <c r="I719" s="641"/>
      <c r="J719" s="642"/>
      <c r="K719" s="642"/>
      <c r="L719" s="642"/>
      <c r="M719" s="642"/>
      <c r="N719" s="642"/>
      <c r="O719" s="642"/>
      <c r="P719" s="642"/>
      <c r="Q719" s="642"/>
      <c r="R719" s="642"/>
      <c r="S719" s="642"/>
      <c r="T719" s="642"/>
      <c r="U719" s="642"/>
      <c r="V719" s="642"/>
      <c r="W719" s="642"/>
      <c r="X719" s="642"/>
      <c r="Y719" s="642"/>
      <c r="Z719" s="642"/>
      <c r="AA719" s="642"/>
      <c r="AB719" s="642"/>
      <c r="AC719" s="642"/>
      <c r="AD719" s="642"/>
      <c r="AE719" s="642"/>
      <c r="AF719" s="637"/>
      <c r="AG719" s="643"/>
      <c r="AH719" s="643"/>
      <c r="AI719" s="644"/>
      <c r="AJ719" s="644"/>
      <c r="AK719" s="639"/>
      <c r="AL719" s="658" t="str">
        <f>IF(AND(ISTEXT($E719),ISTEXT($B719)),"산출기준 &gt;&gt;  "&amp;_xlfn.XLOOKUP($E719,산출기준!$D:$D,산출기준!$E:$E,"매칭실패"),"")</f>
        <v/>
      </c>
    </row>
    <row r="720" spans="2:38" s="658" customFormat="1" ht="20.100000000000001" customHeight="1">
      <c r="B720" s="1261"/>
      <c r="C720" s="1057" t="s">
        <v>3707</v>
      </c>
      <c r="D720" s="648"/>
      <c r="E720" s="648"/>
      <c r="F720" s="1164" t="s">
        <v>3708</v>
      </c>
      <c r="G720" s="1057"/>
      <c r="H720" s="1263"/>
      <c r="I720" s="1263"/>
      <c r="J720" s="805"/>
      <c r="K720" s="805"/>
      <c r="L720" s="806"/>
      <c r="M720" s="806"/>
      <c r="N720" s="806"/>
      <c r="O720" s="806"/>
      <c r="P720" s="806"/>
      <c r="Q720" s="806"/>
      <c r="R720" s="806"/>
      <c r="S720" s="806"/>
      <c r="T720" s="806"/>
      <c r="U720" s="806"/>
      <c r="V720" s="806"/>
      <c r="W720" s="806"/>
      <c r="X720" s="806"/>
      <c r="Y720" s="806"/>
      <c r="Z720" s="806"/>
      <c r="AA720" s="806"/>
      <c r="AB720" s="806"/>
      <c r="AC720" s="806"/>
      <c r="AD720" s="806"/>
      <c r="AE720" s="806"/>
      <c r="AF720" s="1323"/>
      <c r="AL720" s="658" t="str">
        <f>IF(AND(ISTEXT($E720),ISTEXT($B720)),"산출기준 &gt;&gt;  "&amp;_xlfn.XLOOKUP($E720,산출기준!$D:$D,산출기준!$E:$E,"매칭실패"),"")</f>
        <v/>
      </c>
    </row>
    <row r="721" spans="2:38" s="658" customFormat="1" ht="20.100000000000001" customHeight="1">
      <c r="B721" s="802"/>
      <c r="C721" s="662"/>
      <c r="D721" s="662"/>
      <c r="E721" s="662"/>
      <c r="F721" s="1338" t="s">
        <v>1151</v>
      </c>
      <c r="G721" s="662"/>
      <c r="H721" s="662"/>
      <c r="I721" s="652"/>
      <c r="J721" s="664"/>
      <c r="K721" s="664"/>
      <c r="L721" s="664"/>
      <c r="M721" s="664"/>
      <c r="N721" s="664"/>
      <c r="O721" s="664"/>
      <c r="P721" s="664"/>
      <c r="Q721" s="664"/>
      <c r="R721" s="664"/>
      <c r="S721" s="664"/>
      <c r="T721" s="664"/>
      <c r="U721" s="664"/>
      <c r="V721" s="664"/>
      <c r="W721" s="664"/>
      <c r="X721" s="664"/>
      <c r="Y721" s="664"/>
      <c r="Z721" s="664"/>
      <c r="AA721" s="664"/>
      <c r="AB721" s="664"/>
      <c r="AC721" s="664"/>
      <c r="AD721" s="664"/>
      <c r="AE721" s="664"/>
      <c r="AF721" s="660"/>
      <c r="AG721" s="665"/>
      <c r="AH721" s="665"/>
      <c r="AI721" s="666"/>
      <c r="AJ721" s="666"/>
      <c r="AK721" s="662"/>
      <c r="AL721" s="658" t="str">
        <f>IF(AND(ISTEXT($E721),ISTEXT($B721)),"산출기준 &gt;&gt;  "&amp;_xlfn.XLOOKUP($E721,산출기준!$D:$D,산출기준!$E:$E,"매칭실패"),"")</f>
        <v/>
      </c>
    </row>
    <row r="722" spans="2:38" ht="34.9" customHeight="1">
      <c r="B722" s="808" t="str" cm="1">
        <f t="array" aca="1" ref="B722" ca="1">_xlfn.IFNA(INDIRECT("Family_표준_구성도!B"&amp;MATCH(F722,INDIRECT("Family_표준_구성도!"&amp;"C:C"),0)),"")</f>
        <v>6.4.3.1.1</v>
      </c>
      <c r="C722" s="668" t="s">
        <v>1903</v>
      </c>
      <c r="D722" s="809"/>
      <c r="E722" s="668" t="s">
        <v>2006</v>
      </c>
      <c r="F722" s="1079" t="s">
        <v>1153</v>
      </c>
      <c r="G722" s="1079"/>
      <c r="H722" s="1079"/>
      <c r="I722" s="674" t="str">
        <f t="shared" ref="I722:I729" si="157">LEFT(H722,14)</f>
        <v/>
      </c>
      <c r="J722" s="674"/>
      <c r="K722" s="674"/>
      <c r="L722" s="674"/>
      <c r="M722" s="674"/>
      <c r="N722" s="675"/>
      <c r="O722" s="676"/>
      <c r="P722" s="677"/>
      <c r="Q722" s="677"/>
      <c r="R722" s="677"/>
      <c r="S722" s="677"/>
      <c r="T722" s="677"/>
      <c r="U722" s="677"/>
      <c r="V722" s="678"/>
      <c r="W722" s="679"/>
      <c r="X722" s="679"/>
      <c r="Y722" s="679"/>
      <c r="Z722" s="679"/>
      <c r="AA722" s="679"/>
      <c r="AB722" s="679"/>
      <c r="AC722" s="679"/>
      <c r="AD722" s="679"/>
      <c r="AE722" s="679"/>
      <c r="AF722" s="1352"/>
      <c r="AG722" s="682"/>
      <c r="AH722" s="682"/>
      <c r="AI722" s="682"/>
      <c r="AJ722" s="682"/>
      <c r="AK722" s="903"/>
      <c r="AL722" s="88" t="str">
        <f ca="1">IF(AND(ISTEXT($E722),ISTEXT($B722)),"산출기준 &gt;&gt;  "&amp;_xlfn.XLOOKUP($E722,산출기준!$D:$D,산출기준!$E:$E,"매칭실패"),"")</f>
        <v>산출기준 &gt;&gt;  [Steel Beam]</v>
      </c>
    </row>
    <row r="723" spans="2:38" ht="49.9" customHeight="1" outlineLevel="1">
      <c r="B723" s="758"/>
      <c r="C723" s="759"/>
      <c r="D723" s="759"/>
      <c r="E723" s="759"/>
      <c r="F723" s="1080" t="s">
        <v>3488</v>
      </c>
      <c r="G723" s="759" t="str">
        <f t="shared" ref="G723:G726" si="158">IF(IF(N723=0,"",N723)&amp;" | "&amp;IF(O723=0,"",O723)&amp;" | "&amp;IF(Q723=0,"",Q723)&amp;" | "&amp;IF(R723=0,"",R723)=" |  |  | ","",IF(N723=0,"",N723)&amp;" | "&amp;IF(O723=0,"",O723)&amp;" | "&amp;IF(Q723=0,"",Q723)&amp;" | "&amp;IF(R723=0,"",R723))</f>
        <v xml:space="preserve">Heavy Steel - Standard |  |  | </v>
      </c>
      <c r="H723" s="816" t="s">
        <v>3507</v>
      </c>
      <c r="I723" s="765" t="str">
        <f t="shared" si="157"/>
        <v>S01AA072-00001</v>
      </c>
      <c r="J723" s="766"/>
      <c r="K723" s="766" t="str">
        <f>IFERROR(VLOOKUP($I723,'WM-AR'!$I$7:$AS$3267,34,FALSE),"")</f>
        <v>TON</v>
      </c>
      <c r="L723" s="766" t="str">
        <f>IFERROR(VLOOKUP($I723,'WM-AR'!$I$7:$AS$3267,4,FALSE),"")</f>
        <v>Main Steel Structure Fabrication Work</v>
      </c>
      <c r="M723" s="766" t="str">
        <f>IFERROR(VLOOKUP($I723,'WM-AR'!$I$7:$AS$3267,6,FALSE),"")</f>
        <v>Shelter/Building</v>
      </c>
      <c r="N723" s="766" t="str">
        <f>IFERROR(VLOOKUP($I723,'WM-AR'!$I$7:$AS$3267,8,FALSE),"")</f>
        <v>Heavy Steel - Standard</v>
      </c>
      <c r="O723" s="766">
        <f>IFERROR(VLOOKUP($I723,'WM-AR'!$I$7:$AS$3267,10,FALSE),"")</f>
        <v>0</v>
      </c>
      <c r="P723" s="766">
        <f>IFERROR(VLOOKUP($I723,'WM-AR'!$I$7:$AS$3267,12,FALSE),"")</f>
        <v>0</v>
      </c>
      <c r="Q723" s="766" t="str">
        <f>IFERROR(VLOOKUP($I723,'WM-AR'!$I$7:$AS$3267,14,FALSE),"")</f>
        <v/>
      </c>
      <c r="R723" s="766" t="str">
        <f>IFERROR(VLOOKUP($I723,'WM-AR'!$I$7:$AS$3267,16,FALSE),"")</f>
        <v/>
      </c>
      <c r="S723" s="766" t="str">
        <f>IFERROR(VLOOKUP($I723,'WM-AR'!$I$7:$AS$3267,18,FALSE),"")</f>
        <v/>
      </c>
      <c r="T723" s="766" t="str">
        <f>IFERROR(VLOOKUP($I723,'WM-AR'!$I$7:$AS$3267,20,FALSE),"")</f>
        <v/>
      </c>
      <c r="U723" s="766" t="str">
        <f>IFERROR(VLOOKUP($I723,'WM-AR'!$I$7:$AS$3267,22,FALSE),"")</f>
        <v/>
      </c>
      <c r="V723" s="766" t="str">
        <f>IFERROR(VLOOKUP($I723,'WM-AR'!$I$7:$AS$3267,24,FALSE),"")</f>
        <v/>
      </c>
      <c r="W723" s="766">
        <f>IFERROR(VLOOKUP($I723,'WM-AR'!$I$7:$AS$3267,25,FALSE),"")</f>
        <v>0</v>
      </c>
      <c r="X723" s="766">
        <f>IFERROR(VLOOKUP($I723,'WM-AR'!$I$7:$AS$3267,26,FALSE),"")</f>
        <v>0</v>
      </c>
      <c r="Y723" s="766">
        <f>IFERROR(VLOOKUP($I723,'WM-AR'!$I$7:$AS$3267,27,FALSE),"")</f>
        <v>0</v>
      </c>
      <c r="Z723" s="766">
        <f>IFERROR(VLOOKUP($I723,'WM-AR'!$I$7:$AS$3267,28,FALSE),"")</f>
        <v>0</v>
      </c>
      <c r="AA723" s="766" t="str">
        <f>IFERROR(VLOOKUP($I723,'WM-AR'!$I$7:$AS$3267,29,FALSE),"")</f>
        <v>Material: (   )</v>
      </c>
      <c r="AB723" s="766">
        <f>IFERROR(VLOOKUP($I723,'WM-AR'!$I$7:$AS$3267,30,FALSE),"")</f>
        <v>0</v>
      </c>
      <c r="AC723" s="766">
        <f>IFERROR(VLOOKUP($I723,'WM-AR'!$I$7:$AS$3267,31,FALSE),"")</f>
        <v>0</v>
      </c>
      <c r="AD723" s="766">
        <f>IFERROR(VLOOKUP($I723,'WM-AR'!$I$7:$AS$3267,32,FALSE),"")</f>
        <v>0</v>
      </c>
      <c r="AE723" s="766" t="str">
        <f>IFERROR(VLOOKUP($I723,'WM-AR'!$I$7:$AS$3267,33,FALSE),"")</f>
        <v>Weight≥(90)KG/M</v>
      </c>
      <c r="AF723" s="767"/>
      <c r="AG723" s="1134" t="s">
        <v>3586</v>
      </c>
      <c r="AH723" s="1134" t="s">
        <v>3586</v>
      </c>
      <c r="AI723" s="1340"/>
      <c r="AJ723" s="1340" t="str">
        <f t="shared" ref="AJ723:AJ729" si="159">K723</f>
        <v>TON</v>
      </c>
      <c r="AK723" s="905"/>
      <c r="AL723" s="88" t="str">
        <f>IF(AND(ISTEXT($E723),ISTEXT($B723)),"산출기준 &gt;&gt;  "&amp;_xlfn.XLOOKUP($E723,산출기준!$D:$D,산출기준!$E:$E,"매칭실패"),"")</f>
        <v/>
      </c>
    </row>
    <row r="724" spans="2:38" ht="49.9" customHeight="1" outlineLevel="1">
      <c r="B724" s="772"/>
      <c r="C724" s="773"/>
      <c r="D724" s="773"/>
      <c r="E724" s="773"/>
      <c r="F724" s="1083" t="s">
        <v>3492</v>
      </c>
      <c r="G724" s="759" t="str">
        <f t="shared" si="158"/>
        <v xml:space="preserve">Heavy Steel |  |  | </v>
      </c>
      <c r="H724" s="816" t="s">
        <v>3519</v>
      </c>
      <c r="I724" s="765" t="str">
        <f t="shared" si="157"/>
        <v>S03AA082-00001</v>
      </c>
      <c r="J724" s="766"/>
      <c r="K724" s="766" t="str">
        <f>IFERROR(VLOOKUP($I724,'WM-AR'!$I$7:$AS$3267,34,FALSE),"")</f>
        <v>TON</v>
      </c>
      <c r="L724" s="766" t="str">
        <f>IFERROR(VLOOKUP($I724,'WM-AR'!$I$7:$AS$3267,4,FALSE),"")</f>
        <v>Main Steel Structure Erection Work</v>
      </c>
      <c r="M724" s="766" t="str">
        <f>IFERROR(VLOOKUP($I724,'WM-AR'!$I$7:$AS$3267,6,FALSE),"")</f>
        <v>Shelter/Building</v>
      </c>
      <c r="N724" s="766" t="str">
        <f>IFERROR(VLOOKUP($I724,'WM-AR'!$I$7:$AS$3267,8,FALSE),"")</f>
        <v>Heavy Steel</v>
      </c>
      <c r="O724" s="766">
        <f>IFERROR(VLOOKUP($I724,'WM-AR'!$I$7:$AS$3267,10,FALSE),"")</f>
        <v>0</v>
      </c>
      <c r="P724" s="766">
        <f>IFERROR(VLOOKUP($I724,'WM-AR'!$I$7:$AS$3267,12,FALSE),"")</f>
        <v>0</v>
      </c>
      <c r="Q724" s="766" t="str">
        <f>IFERROR(VLOOKUP($I724,'WM-AR'!$I$7:$AS$3267,14,FALSE),"")</f>
        <v/>
      </c>
      <c r="R724" s="766" t="str">
        <f>IFERROR(VLOOKUP($I724,'WM-AR'!$I$7:$AS$3267,16,FALSE),"")</f>
        <v/>
      </c>
      <c r="S724" s="766" t="str">
        <f>IFERROR(VLOOKUP($I724,'WM-AR'!$I$7:$AS$3267,18,FALSE),"")</f>
        <v/>
      </c>
      <c r="T724" s="766" t="str">
        <f>IFERROR(VLOOKUP($I724,'WM-AR'!$I$7:$AS$3267,20,FALSE),"")</f>
        <v/>
      </c>
      <c r="U724" s="766" t="str">
        <f>IFERROR(VLOOKUP($I724,'WM-AR'!$I$7:$AS$3267,22,FALSE),"")</f>
        <v/>
      </c>
      <c r="V724" s="766" t="str">
        <f>IFERROR(VLOOKUP($I724,'WM-AR'!$I$7:$AS$3267,24,FALSE),"")</f>
        <v/>
      </c>
      <c r="W724" s="766">
        <f>IFERROR(VLOOKUP($I724,'WM-AR'!$I$7:$AS$3267,25,FALSE),"")</f>
        <v>0</v>
      </c>
      <c r="X724" s="766">
        <f>IFERROR(VLOOKUP($I724,'WM-AR'!$I$7:$AS$3267,26,FALSE),"")</f>
        <v>0</v>
      </c>
      <c r="Y724" s="766">
        <f>IFERROR(VLOOKUP($I724,'WM-AR'!$I$7:$AS$3267,27,FALSE),"")</f>
        <v>0</v>
      </c>
      <c r="Z724" s="766">
        <f>IFERROR(VLOOKUP($I724,'WM-AR'!$I$7:$AS$3267,28,FALSE),"")</f>
        <v>0</v>
      </c>
      <c r="AA724" s="766" t="str">
        <f>IFERROR(VLOOKUP($I724,'WM-AR'!$I$7:$AS$3267,29,FALSE),"")</f>
        <v>Material: (   )</v>
      </c>
      <c r="AB724" s="766">
        <f>IFERROR(VLOOKUP($I724,'WM-AR'!$I$7:$AS$3267,30,FALSE),"")</f>
        <v>0</v>
      </c>
      <c r="AC724" s="766">
        <f>IFERROR(VLOOKUP($I724,'WM-AR'!$I$7:$AS$3267,31,FALSE),"")</f>
        <v>0</v>
      </c>
      <c r="AD724" s="766">
        <f>IFERROR(VLOOKUP($I724,'WM-AR'!$I$7:$AS$3267,32,FALSE),"")</f>
        <v>0</v>
      </c>
      <c r="AE724" s="766">
        <f>IFERROR(VLOOKUP($I724,'WM-AR'!$I$7:$AS$3267,33,FALSE),"")</f>
        <v>0</v>
      </c>
      <c r="AF724" s="767"/>
      <c r="AG724" s="1314" t="s">
        <v>3587</v>
      </c>
      <c r="AH724" s="1314" t="s">
        <v>3587</v>
      </c>
      <c r="AI724" s="1340"/>
      <c r="AJ724" s="1340" t="str">
        <f t="shared" si="159"/>
        <v>TON</v>
      </c>
      <c r="AK724" s="1267"/>
      <c r="AL724" s="88" t="str">
        <f>IF(AND(ISTEXT($E724),ISTEXT($B724)),"산출기준 &gt;&gt;  "&amp;_xlfn.XLOOKUP($E724,산출기준!$D:$D,산출기준!$E:$E,"매칭실패"),"")</f>
        <v/>
      </c>
    </row>
    <row r="725" spans="2:38" ht="49.9" customHeight="1" outlineLevel="1">
      <c r="B725" s="758"/>
      <c r="C725" s="759"/>
      <c r="D725" s="759"/>
      <c r="E725" s="759"/>
      <c r="F725" s="1315" t="s">
        <v>1976</v>
      </c>
      <c r="G725" s="759" t="str">
        <f>IF(IF(N725=0,"",N725)&amp;" | "&amp;IF(O725=0,"",O725)&amp;" | "&amp;IF(Q725=0,"",Q725)&amp;" | "&amp;IF(R725=0,"",R725)=" |  |  | ","",IF(N725=0,"",N725)&amp;" | "&amp;IF(O725=0,"",O725)&amp;" | "&amp;IF(Q725=0,"",Q725)&amp;" | "&amp;IF(R725=0,"",R725))</f>
        <v xml:space="preserve">Plates - Gusset, Stiffener, ETC |  |  | </v>
      </c>
      <c r="H725" s="1153" t="s">
        <v>3495</v>
      </c>
      <c r="I725" s="765" t="str">
        <f>LEFT(H725,14)</f>
        <v>S01AA009-00001</v>
      </c>
      <c r="J725" s="766"/>
      <c r="K725" s="766" t="s">
        <v>3496</v>
      </c>
      <c r="L725" s="766" t="s">
        <v>3497</v>
      </c>
      <c r="M725" s="766" t="s">
        <v>3498</v>
      </c>
      <c r="N725" s="766" t="s">
        <v>3499</v>
      </c>
      <c r="O725" s="766">
        <v>0</v>
      </c>
      <c r="P725" s="766">
        <v>0</v>
      </c>
      <c r="Q725" s="766">
        <v>0</v>
      </c>
      <c r="R725" s="766">
        <v>0</v>
      </c>
      <c r="S725" s="766">
        <v>0</v>
      </c>
      <c r="T725" s="766">
        <v>0</v>
      </c>
      <c r="U725" s="766">
        <v>0</v>
      </c>
      <c r="V725" s="766">
        <v>0</v>
      </c>
      <c r="W725" s="766">
        <v>0</v>
      </c>
      <c r="X725" s="766">
        <v>0</v>
      </c>
      <c r="Y725" s="766">
        <v>0</v>
      </c>
      <c r="Z725" s="766">
        <v>0</v>
      </c>
      <c r="AA725" s="766" t="s">
        <v>3500</v>
      </c>
      <c r="AB725" s="766">
        <v>0</v>
      </c>
      <c r="AC725" s="766">
        <v>0</v>
      </c>
      <c r="AD725" s="766">
        <v>0</v>
      </c>
      <c r="AE725" s="766">
        <v>0</v>
      </c>
      <c r="AF725" s="817"/>
      <c r="AG725" s="1314" t="s">
        <v>3588</v>
      </c>
      <c r="AH725" s="1314" t="s">
        <v>3588</v>
      </c>
      <c r="AI725" s="769"/>
      <c r="AJ725" s="769" t="str">
        <f>K725</f>
        <v>TON</v>
      </c>
      <c r="AK725" s="1341"/>
      <c r="AL725" s="88" t="s">
        <v>2965</v>
      </c>
    </row>
    <row r="726" spans="2:38" ht="49.9" customHeight="1" outlineLevel="1">
      <c r="B726" s="772"/>
      <c r="C726" s="773"/>
      <c r="D726" s="773"/>
      <c r="E726" s="773"/>
      <c r="F726" s="1083" t="s">
        <v>3502</v>
      </c>
      <c r="G726" s="759" t="str">
        <f t="shared" si="158"/>
        <v xml:space="preserve">for Non-Fireproofed Steel Surface |  |  | </v>
      </c>
      <c r="H726" s="816" t="s">
        <v>3503</v>
      </c>
      <c r="I726" s="765" t="str">
        <f t="shared" si="157"/>
        <v>S41AA051-00001</v>
      </c>
      <c r="J726" s="766"/>
      <c r="K726" s="766" t="str">
        <f>IFERROR(VLOOKUP($I726,'WM-AR'!$I$7:$AS$3267,34,FALSE),"")</f>
        <v>M2</v>
      </c>
      <c r="L726" s="766" t="str">
        <f>IFERROR(VLOOKUP($I726,'WM-AR'!$I$7:$AS$3267,4,FALSE),"")</f>
        <v>Steel Structure Paint Work</v>
      </c>
      <c r="M726" s="766" t="str">
        <f>IFERROR(VLOOKUP($I726,'WM-AR'!$I$7:$AS$3267,6,FALSE),"")</f>
        <v>Shelter/Building</v>
      </c>
      <c r="N726" s="766" t="str">
        <f>IFERROR(VLOOKUP($I726,'WM-AR'!$I$7:$AS$3267,8,FALSE),"")</f>
        <v>for Non-Fireproofed Steel Surface</v>
      </c>
      <c r="O726" s="766">
        <f>IFERROR(VLOOKUP($I726,'WM-AR'!$I$7:$AS$3267,10,FALSE),"")</f>
        <v>0</v>
      </c>
      <c r="P726" s="766">
        <f>IFERROR(VLOOKUP($I726,'WM-AR'!$I$7:$AS$3267,12,FALSE),"")</f>
        <v>0</v>
      </c>
      <c r="Q726" s="766" t="str">
        <f>IFERROR(VLOOKUP($I726,'WM-AR'!$I$7:$AS$3267,14,FALSE),"")</f>
        <v/>
      </c>
      <c r="R726" s="766" t="str">
        <f>IFERROR(VLOOKUP($I726,'WM-AR'!$I$7:$AS$3267,16,FALSE),"")</f>
        <v/>
      </c>
      <c r="S726" s="766" t="str">
        <f>IFERROR(VLOOKUP($I726,'WM-AR'!$I$7:$AS$3267,18,FALSE),"")</f>
        <v/>
      </c>
      <c r="T726" s="766" t="str">
        <f>IFERROR(VLOOKUP($I726,'WM-AR'!$I$7:$AS$3267,20,FALSE),"")</f>
        <v/>
      </c>
      <c r="U726" s="766" t="str">
        <f>IFERROR(VLOOKUP($I726,'WM-AR'!$I$7:$AS$3267,22,FALSE),"")</f>
        <v/>
      </c>
      <c r="V726" s="766" t="str">
        <f>IFERROR(VLOOKUP($I726,'WM-AR'!$I$7:$AS$3267,24,FALSE),"")</f>
        <v/>
      </c>
      <c r="W726" s="766">
        <f>IFERROR(VLOOKUP($I726,'WM-AR'!$I$7:$AS$3267,25,FALSE),"")</f>
        <v>0</v>
      </c>
      <c r="X726" s="766">
        <f>IFERROR(VLOOKUP($I726,'WM-AR'!$I$7:$AS$3267,26,FALSE),"")</f>
        <v>0</v>
      </c>
      <c r="Y726" s="766">
        <f>IFERROR(VLOOKUP($I726,'WM-AR'!$I$7:$AS$3267,27,FALSE),"")</f>
        <v>0</v>
      </c>
      <c r="Z726" s="766">
        <f>IFERROR(VLOOKUP($I726,'WM-AR'!$I$7:$AS$3267,28,FALSE),"")</f>
        <v>0</v>
      </c>
      <c r="AA726" s="766" t="str">
        <f>IFERROR(VLOOKUP($I726,'WM-AR'!$I$7:$AS$3267,29,FALSE),"")</f>
        <v>Material: (   )</v>
      </c>
      <c r="AB726" s="766">
        <f>IFERROR(VLOOKUP($I726,'WM-AR'!$I$7:$AS$3267,30,FALSE),"")</f>
        <v>0</v>
      </c>
      <c r="AC726" s="766">
        <f>IFERROR(VLOOKUP($I726,'WM-AR'!$I$7:$AS$3267,31,FALSE),"")</f>
        <v>0</v>
      </c>
      <c r="AD726" s="766">
        <f>IFERROR(VLOOKUP($I726,'WM-AR'!$I$7:$AS$3267,32,FALSE),"")</f>
        <v>0</v>
      </c>
      <c r="AE726" s="766">
        <f>IFERROR(VLOOKUP($I726,'WM-AR'!$I$7:$AS$3267,33,FALSE),"")</f>
        <v>0</v>
      </c>
      <c r="AF726" s="767"/>
      <c r="AG726" s="1342" t="s">
        <v>3589</v>
      </c>
      <c r="AH726" s="1342" t="s">
        <v>3589</v>
      </c>
      <c r="AI726" s="1340"/>
      <c r="AJ726" s="1340" t="str">
        <f t="shared" si="159"/>
        <v>M2</v>
      </c>
      <c r="AK726" s="1267"/>
      <c r="AL726" s="88" t="str">
        <f>IF(AND(ISTEXT($E726),ISTEXT($B726)),"산출기준 &gt;&gt;  "&amp;_xlfn.XLOOKUP($E726,산출기준!$D:$D,산출기준!$E:$E,"매칭실패"),"")</f>
        <v/>
      </c>
    </row>
    <row r="727" spans="2:38">
      <c r="B727" s="1111"/>
      <c r="C727" s="1166"/>
      <c r="D727" s="1166"/>
      <c r="E727" s="1166"/>
      <c r="F727" s="1166"/>
      <c r="G727" s="1131" t="s">
        <v>2375</v>
      </c>
      <c r="H727" s="843"/>
      <c r="I727" s="712" t="str">
        <f t="shared" si="157"/>
        <v/>
      </c>
      <c r="J727" s="714"/>
      <c r="K727" s="714" t="str">
        <f>IFERROR(VLOOKUP($I727,'WM-AR'!$I$7:$AS$3267,34,FALSE),"")</f>
        <v/>
      </c>
      <c r="L727" s="714" t="str">
        <f>IFERROR(VLOOKUP($I727,'WM-AR'!$I$7:$AS$3267,4,FALSE),"")</f>
        <v/>
      </c>
      <c r="M727" s="714" t="str">
        <f>IFERROR(VLOOKUP($I727,'WM-AR'!$I$7:$AS$3267,6,FALSE),"")</f>
        <v/>
      </c>
      <c r="N727" s="714" t="str">
        <f>IFERROR(VLOOKUP($I727,'WM-AR'!$I$7:$AS$3267,8,FALSE),"")</f>
        <v/>
      </c>
      <c r="O727" s="714" t="str">
        <f>IFERROR(VLOOKUP($I727,'WM-AR'!$I$7:$AS$3267,10,FALSE),"")</f>
        <v/>
      </c>
      <c r="P727" s="714" t="str">
        <f>IFERROR(VLOOKUP($I727,'WM-AR'!$I$7:$AS$3267,12,FALSE),"")</f>
        <v/>
      </c>
      <c r="Q727" s="714" t="str">
        <f>IFERROR(VLOOKUP($I727,'WM-AR'!$I$7:$AS$3267,14,FALSE),"")</f>
        <v/>
      </c>
      <c r="R727" s="714" t="str">
        <f>IFERROR(VLOOKUP($I727,'WM-AR'!$I$7:$AS$3267,16,FALSE),"")</f>
        <v/>
      </c>
      <c r="S727" s="714" t="str">
        <f>IFERROR(VLOOKUP($I727,'WM-AR'!$I$7:$AS$3267,18,FALSE),"")</f>
        <v/>
      </c>
      <c r="T727" s="714" t="str">
        <f>IFERROR(VLOOKUP($I727,'WM-AR'!$I$7:$AS$3267,20,FALSE),"")</f>
        <v/>
      </c>
      <c r="U727" s="714" t="str">
        <f>IFERROR(VLOOKUP($I727,'WM-AR'!$I$7:$AS$3267,22,FALSE),"")</f>
        <v/>
      </c>
      <c r="V727" s="714" t="str">
        <f>IFERROR(VLOOKUP($I727,'WM-AR'!$I$7:$AS$3267,24,FALSE),"")</f>
        <v/>
      </c>
      <c r="W727" s="714" t="str">
        <f>IFERROR(VLOOKUP($I727,'WM-AR'!$I$7:$AS$3267,25,FALSE),"")</f>
        <v/>
      </c>
      <c r="X727" s="714" t="str">
        <f>IFERROR(VLOOKUP($I727,'WM-AR'!$I$7:$AS$3267,26,FALSE),"")</f>
        <v/>
      </c>
      <c r="Y727" s="714" t="str">
        <f>IFERROR(VLOOKUP($I727,'WM-AR'!$I$7:$AS$3267,27,FALSE),"")</f>
        <v/>
      </c>
      <c r="Z727" s="714" t="str">
        <f>IFERROR(VLOOKUP($I727,'WM-AR'!$I$7:$AS$3267,28,FALSE),"")</f>
        <v/>
      </c>
      <c r="AA727" s="714" t="str">
        <f>IFERROR(VLOOKUP($I727,'WM-AR'!$I$7:$AS$3267,29,FALSE),"")</f>
        <v/>
      </c>
      <c r="AB727" s="714" t="str">
        <f>IFERROR(VLOOKUP($I727,'WM-AR'!$I$7:$AS$3267,30,FALSE),"")</f>
        <v/>
      </c>
      <c r="AC727" s="714" t="str">
        <f>IFERROR(VLOOKUP($I727,'WM-AR'!$I$7:$AS$3267,31,FALSE),"")</f>
        <v/>
      </c>
      <c r="AD727" s="714" t="str">
        <f>IFERROR(VLOOKUP($I727,'WM-AR'!$I$7:$AS$3267,32,FALSE),"")</f>
        <v/>
      </c>
      <c r="AE727" s="714" t="str">
        <f>IFERROR(VLOOKUP($I727,'WM-AR'!$I$7:$AS$3267,33,FALSE),"")</f>
        <v/>
      </c>
      <c r="AF727" s="1190" t="s">
        <v>3695</v>
      </c>
      <c r="AG727" s="1254"/>
      <c r="AH727" s="1254"/>
      <c r="AI727" s="854"/>
      <c r="AJ727" s="854" t="str">
        <f t="shared" si="159"/>
        <v/>
      </c>
      <c r="AK727" s="1114"/>
      <c r="AL727" s="88" t="str">
        <f>IF(AND(ISTEXT($E727),ISTEXT($B727)),"산출기준 &gt;&gt;  "&amp;_xlfn.XLOOKUP($E727,산출기준!$D:$D,산출기준!$E:$E,"매칭실패"),"")</f>
        <v/>
      </c>
    </row>
    <row r="728" spans="2:38">
      <c r="B728" s="1111"/>
      <c r="C728" s="1166"/>
      <c r="D728" s="1166"/>
      <c r="E728" s="1166"/>
      <c r="F728" s="1166"/>
      <c r="G728" s="843"/>
      <c r="H728" s="843"/>
      <c r="I728" s="712" t="str">
        <f t="shared" si="157"/>
        <v/>
      </c>
      <c r="J728" s="714"/>
      <c r="K728" s="714" t="str">
        <f>IFERROR(VLOOKUP($I728,'WM-AR'!$I$7:$AS$3267,34,FALSE),"")</f>
        <v/>
      </c>
      <c r="L728" s="714" t="str">
        <f>IFERROR(VLOOKUP($I728,'WM-AR'!$I$7:$AS$3267,4,FALSE),"")</f>
        <v/>
      </c>
      <c r="M728" s="714" t="str">
        <f>IFERROR(VLOOKUP($I728,'WM-AR'!$I$7:$AS$3267,6,FALSE),"")</f>
        <v/>
      </c>
      <c r="N728" s="714" t="str">
        <f>IFERROR(VLOOKUP($I728,'WM-AR'!$I$7:$AS$3267,8,FALSE),"")</f>
        <v/>
      </c>
      <c r="O728" s="714" t="str">
        <f>IFERROR(VLOOKUP($I728,'WM-AR'!$I$7:$AS$3267,10,FALSE),"")</f>
        <v/>
      </c>
      <c r="P728" s="714" t="str">
        <f>IFERROR(VLOOKUP($I728,'WM-AR'!$I$7:$AS$3267,12,FALSE),"")</f>
        <v/>
      </c>
      <c r="Q728" s="714" t="str">
        <f>IFERROR(VLOOKUP($I728,'WM-AR'!$I$7:$AS$3267,14,FALSE),"")</f>
        <v/>
      </c>
      <c r="R728" s="714" t="str">
        <f>IFERROR(VLOOKUP($I728,'WM-AR'!$I$7:$AS$3267,16,FALSE),"")</f>
        <v/>
      </c>
      <c r="S728" s="714" t="str">
        <f>IFERROR(VLOOKUP($I728,'WM-AR'!$I$7:$AS$3267,18,FALSE),"")</f>
        <v/>
      </c>
      <c r="T728" s="714" t="str">
        <f>IFERROR(VLOOKUP($I728,'WM-AR'!$I$7:$AS$3267,20,FALSE),"")</f>
        <v/>
      </c>
      <c r="U728" s="714" t="str">
        <f>IFERROR(VLOOKUP($I728,'WM-AR'!$I$7:$AS$3267,22,FALSE),"")</f>
        <v/>
      </c>
      <c r="V728" s="714" t="str">
        <f>IFERROR(VLOOKUP($I728,'WM-AR'!$I$7:$AS$3267,24,FALSE),"")</f>
        <v/>
      </c>
      <c r="W728" s="714" t="str">
        <f>IFERROR(VLOOKUP($I728,'WM-AR'!$I$7:$AS$3267,25,FALSE),"")</f>
        <v/>
      </c>
      <c r="X728" s="714" t="str">
        <f>IFERROR(VLOOKUP($I728,'WM-AR'!$I$7:$AS$3267,26,FALSE),"")</f>
        <v/>
      </c>
      <c r="Y728" s="714" t="str">
        <f>IFERROR(VLOOKUP($I728,'WM-AR'!$I$7:$AS$3267,27,FALSE),"")</f>
        <v/>
      </c>
      <c r="Z728" s="714" t="str">
        <f>IFERROR(VLOOKUP($I728,'WM-AR'!$I$7:$AS$3267,28,FALSE),"")</f>
        <v/>
      </c>
      <c r="AA728" s="714" t="str">
        <f>IFERROR(VLOOKUP($I728,'WM-AR'!$I$7:$AS$3267,29,FALSE),"")</f>
        <v/>
      </c>
      <c r="AB728" s="714" t="str">
        <f>IFERROR(VLOOKUP($I728,'WM-AR'!$I$7:$AS$3267,30,FALSE),"")</f>
        <v/>
      </c>
      <c r="AC728" s="714" t="str">
        <f>IFERROR(VLOOKUP($I728,'WM-AR'!$I$7:$AS$3267,31,FALSE),"")</f>
        <v/>
      </c>
      <c r="AD728" s="714" t="str">
        <f>IFERROR(VLOOKUP($I728,'WM-AR'!$I$7:$AS$3267,32,FALSE),"")</f>
        <v/>
      </c>
      <c r="AE728" s="714" t="str">
        <f>IFERROR(VLOOKUP($I728,'WM-AR'!$I$7:$AS$3267,33,FALSE),"")</f>
        <v/>
      </c>
      <c r="AF728" s="938"/>
      <c r="AG728" s="852"/>
      <c r="AH728" s="852"/>
      <c r="AI728" s="854"/>
      <c r="AJ728" s="854" t="str">
        <f t="shared" si="159"/>
        <v/>
      </c>
      <c r="AK728" s="1114"/>
      <c r="AL728" s="88" t="str">
        <f>IF(AND(ISTEXT($E728),ISTEXT($B728)),"산출기준 &gt;&gt;  "&amp;_xlfn.XLOOKUP($E728,산출기준!$D:$D,산출기준!$E:$E,"매칭실패"),"")</f>
        <v/>
      </c>
    </row>
    <row r="729" spans="2:38">
      <c r="B729" s="1116"/>
      <c r="C729" s="1167"/>
      <c r="D729" s="1167"/>
      <c r="E729" s="1167"/>
      <c r="F729" s="1167"/>
      <c r="G729" s="1120"/>
      <c r="H729" s="1120"/>
      <c r="I729" s="1119" t="str">
        <f t="shared" si="157"/>
        <v/>
      </c>
      <c r="J729" s="1121"/>
      <c r="K729" s="1121" t="str">
        <f>IFERROR(VLOOKUP($I729,'WM-AR'!$I$7:$AS$3267,34,FALSE),"")</f>
        <v/>
      </c>
      <c r="L729" s="1121" t="str">
        <f>IFERROR(VLOOKUP($I729,'WM-AR'!$I$7:$AS$3267,4,FALSE),"")</f>
        <v/>
      </c>
      <c r="M729" s="1121" t="str">
        <f>IFERROR(VLOOKUP($I729,'WM-AR'!$I$7:$AS$3267,6,FALSE),"")</f>
        <v/>
      </c>
      <c r="N729" s="1121" t="str">
        <f>IFERROR(VLOOKUP($I729,'WM-AR'!$I$7:$AS$3267,8,FALSE),"")</f>
        <v/>
      </c>
      <c r="O729" s="1121" t="str">
        <f>IFERROR(VLOOKUP($I729,'WM-AR'!$I$7:$AS$3267,10,FALSE),"")</f>
        <v/>
      </c>
      <c r="P729" s="1121" t="str">
        <f>IFERROR(VLOOKUP($I729,'WM-AR'!$I$7:$AS$3267,12,FALSE),"")</f>
        <v/>
      </c>
      <c r="Q729" s="1121" t="str">
        <f>IFERROR(VLOOKUP($I729,'WM-AR'!$I$7:$AS$3267,14,FALSE),"")</f>
        <v/>
      </c>
      <c r="R729" s="1121" t="str">
        <f>IFERROR(VLOOKUP($I729,'WM-AR'!$I$7:$AS$3267,16,FALSE),"")</f>
        <v/>
      </c>
      <c r="S729" s="1121" t="str">
        <f>IFERROR(VLOOKUP($I729,'WM-AR'!$I$7:$AS$3267,18,FALSE),"")</f>
        <v/>
      </c>
      <c r="T729" s="1121" t="str">
        <f>IFERROR(VLOOKUP($I729,'WM-AR'!$I$7:$AS$3267,20,FALSE),"")</f>
        <v/>
      </c>
      <c r="U729" s="1121" t="str">
        <f>IFERROR(VLOOKUP($I729,'WM-AR'!$I$7:$AS$3267,22,FALSE),"")</f>
        <v/>
      </c>
      <c r="V729" s="1121" t="str">
        <f>IFERROR(VLOOKUP($I729,'WM-AR'!$I$7:$AS$3267,24,FALSE),"")</f>
        <v/>
      </c>
      <c r="W729" s="1121" t="str">
        <f>IFERROR(VLOOKUP($I729,'WM-AR'!$I$7:$AS$3267,25,FALSE),"")</f>
        <v/>
      </c>
      <c r="X729" s="1121" t="str">
        <f>IFERROR(VLOOKUP($I729,'WM-AR'!$I$7:$AS$3267,26,FALSE),"")</f>
        <v/>
      </c>
      <c r="Y729" s="1121" t="str">
        <f>IFERROR(VLOOKUP($I729,'WM-AR'!$I$7:$AS$3267,27,FALSE),"")</f>
        <v/>
      </c>
      <c r="Z729" s="1121" t="str">
        <f>IFERROR(VLOOKUP($I729,'WM-AR'!$I$7:$AS$3267,28,FALSE),"")</f>
        <v/>
      </c>
      <c r="AA729" s="1121" t="str">
        <f>IFERROR(VLOOKUP($I729,'WM-AR'!$I$7:$AS$3267,29,FALSE),"")</f>
        <v/>
      </c>
      <c r="AB729" s="1121" t="str">
        <f>IFERROR(VLOOKUP($I729,'WM-AR'!$I$7:$AS$3267,30,FALSE),"")</f>
        <v/>
      </c>
      <c r="AC729" s="1121" t="str">
        <f>IFERROR(VLOOKUP($I729,'WM-AR'!$I$7:$AS$3267,31,FALSE),"")</f>
        <v/>
      </c>
      <c r="AD729" s="1121" t="str">
        <f>IFERROR(VLOOKUP($I729,'WM-AR'!$I$7:$AS$3267,32,FALSE),"")</f>
        <v/>
      </c>
      <c r="AE729" s="1121" t="str">
        <f>IFERROR(VLOOKUP($I729,'WM-AR'!$I$7:$AS$3267,33,FALSE),"")</f>
        <v/>
      </c>
      <c r="AF729" s="1209"/>
      <c r="AG729" s="1123"/>
      <c r="AH729" s="1123"/>
      <c r="AI729" s="1124"/>
      <c r="AJ729" s="1124" t="str">
        <f t="shared" si="159"/>
        <v/>
      </c>
      <c r="AK729" s="1125"/>
      <c r="AL729" s="88" t="str">
        <f>IF(AND(ISTEXT($E729),ISTEXT($B729)),"산출기준 &gt;&gt;  "&amp;_xlfn.XLOOKUP($E729,산출기준!$D:$D,산출기준!$E:$E,"매칭실패"),"")</f>
        <v/>
      </c>
    </row>
    <row r="730" spans="2:38" s="658" customFormat="1" ht="20.100000000000001" customHeight="1">
      <c r="B730" s="802"/>
      <c r="C730" s="662"/>
      <c r="D730" s="662"/>
      <c r="E730" s="662"/>
      <c r="F730" s="1338" t="s">
        <v>1154</v>
      </c>
      <c r="G730" s="662"/>
      <c r="H730" s="662"/>
      <c r="I730" s="652"/>
      <c r="J730" s="664"/>
      <c r="K730" s="664"/>
      <c r="L730" s="664"/>
      <c r="M730" s="664"/>
      <c r="N730" s="664"/>
      <c r="O730" s="664"/>
      <c r="P730" s="664"/>
      <c r="Q730" s="664"/>
      <c r="R730" s="664"/>
      <c r="S730" s="664"/>
      <c r="T730" s="664"/>
      <c r="U730" s="664"/>
      <c r="V730" s="664"/>
      <c r="W730" s="664"/>
      <c r="X730" s="664"/>
      <c r="Y730" s="664"/>
      <c r="Z730" s="664"/>
      <c r="AA730" s="664"/>
      <c r="AB730" s="664"/>
      <c r="AC730" s="664"/>
      <c r="AD730" s="664"/>
      <c r="AE730" s="664"/>
      <c r="AF730" s="660"/>
      <c r="AG730" s="665"/>
      <c r="AH730" s="665"/>
      <c r="AI730" s="666"/>
      <c r="AJ730" s="666"/>
      <c r="AK730" s="662"/>
      <c r="AL730" s="658" t="str">
        <f>IF(AND(ISTEXT($E730),ISTEXT($B730)),"산출기준 &gt;&gt;  "&amp;_xlfn.XLOOKUP($E730,산출기준!$D:$D,산출기준!$E:$E,"매칭실패"),"")</f>
        <v/>
      </c>
    </row>
    <row r="731" spans="2:38" ht="34.9" customHeight="1">
      <c r="B731" s="808" t="str" cm="1">
        <f t="array" aca="1" ref="B731" ca="1">_xlfn.IFNA(INDIRECT("Family_표준_구성도!B"&amp;MATCH(F731,INDIRECT("Family_표준_구성도!"&amp;"C:C"),0)),"")</f>
        <v>6.4.3.1.2</v>
      </c>
      <c r="C731" s="668" t="s">
        <v>1903</v>
      </c>
      <c r="D731" s="809"/>
      <c r="E731" s="668" t="s">
        <v>2006</v>
      </c>
      <c r="F731" s="1079" t="s">
        <v>1156</v>
      </c>
      <c r="G731" s="1079"/>
      <c r="H731" s="1079"/>
      <c r="I731" s="674" t="str">
        <f t="shared" ref="I731:I738" si="160">LEFT(H731,14)</f>
        <v/>
      </c>
      <c r="J731" s="674"/>
      <c r="K731" s="674"/>
      <c r="L731" s="674"/>
      <c r="M731" s="674"/>
      <c r="N731" s="675"/>
      <c r="O731" s="676"/>
      <c r="P731" s="677"/>
      <c r="Q731" s="677"/>
      <c r="R731" s="677"/>
      <c r="S731" s="677"/>
      <c r="T731" s="677"/>
      <c r="U731" s="677"/>
      <c r="V731" s="678"/>
      <c r="W731" s="679"/>
      <c r="X731" s="679"/>
      <c r="Y731" s="679"/>
      <c r="Z731" s="679"/>
      <c r="AA731" s="679"/>
      <c r="AB731" s="679"/>
      <c r="AC731" s="679"/>
      <c r="AD731" s="679"/>
      <c r="AE731" s="679"/>
      <c r="AF731" s="1352"/>
      <c r="AG731" s="682"/>
      <c r="AH731" s="682"/>
      <c r="AI731" s="682"/>
      <c r="AJ731" s="682"/>
      <c r="AK731" s="903"/>
      <c r="AL731" s="88" t="str">
        <f ca="1">IF(AND(ISTEXT($E731),ISTEXT($B731)),"산출기준 &gt;&gt;  "&amp;_xlfn.XLOOKUP($E731,산출기준!$D:$D,산출기준!$E:$E,"매칭실패"),"")</f>
        <v>산출기준 &gt;&gt;  [Steel Beam]</v>
      </c>
    </row>
    <row r="732" spans="2:38" ht="49.9" customHeight="1" outlineLevel="1">
      <c r="B732" s="758"/>
      <c r="C732" s="759"/>
      <c r="D732" s="759"/>
      <c r="E732" s="759"/>
      <c r="F732" s="1080" t="s">
        <v>3488</v>
      </c>
      <c r="G732" s="759" t="str">
        <f t="shared" ref="G732:G735" si="161">IF(IF(N732=0,"",N732)&amp;" | "&amp;IF(O732=0,"",O732)&amp;" | "&amp;IF(Q732=0,"",Q732)&amp;" | "&amp;IF(R732=0,"",R732)=" |  |  | ","",IF(N732=0,"",N732)&amp;" | "&amp;IF(O732=0,"",O732)&amp;" | "&amp;IF(Q732=0,"",Q732)&amp;" | "&amp;IF(R732=0,"",R732))</f>
        <v xml:space="preserve">Medium Steel - Standard |  |  | </v>
      </c>
      <c r="H732" s="816" t="s">
        <v>3510</v>
      </c>
      <c r="I732" s="765" t="str">
        <f t="shared" si="160"/>
        <v>S01AA073-00001</v>
      </c>
      <c r="J732" s="766"/>
      <c r="K732" s="766" t="str">
        <f>IFERROR(VLOOKUP($I732,'WM-AR'!$I$7:$AS$3267,34,FALSE),"")</f>
        <v>TON</v>
      </c>
      <c r="L732" s="766" t="str">
        <f>IFERROR(VLOOKUP($I732,'WM-AR'!$I$7:$AS$3267,4,FALSE),"")</f>
        <v>Main Steel Structure Fabrication Work</v>
      </c>
      <c r="M732" s="766" t="str">
        <f>IFERROR(VLOOKUP($I732,'WM-AR'!$I$7:$AS$3267,6,FALSE),"")</f>
        <v>Shelter/Building</v>
      </c>
      <c r="N732" s="766" t="str">
        <f>IFERROR(VLOOKUP($I732,'WM-AR'!$I$7:$AS$3267,8,FALSE),"")</f>
        <v>Medium Steel - Standard</v>
      </c>
      <c r="O732" s="766">
        <f>IFERROR(VLOOKUP($I732,'WM-AR'!$I$7:$AS$3267,10,FALSE),"")</f>
        <v>0</v>
      </c>
      <c r="P732" s="766">
        <f>IFERROR(VLOOKUP($I732,'WM-AR'!$I$7:$AS$3267,12,FALSE),"")</f>
        <v>0</v>
      </c>
      <c r="Q732" s="766" t="str">
        <f>IFERROR(VLOOKUP($I732,'WM-AR'!$I$7:$AS$3267,14,FALSE),"")</f>
        <v/>
      </c>
      <c r="R732" s="766" t="str">
        <f>IFERROR(VLOOKUP($I732,'WM-AR'!$I$7:$AS$3267,16,FALSE),"")</f>
        <v/>
      </c>
      <c r="S732" s="766" t="str">
        <f>IFERROR(VLOOKUP($I732,'WM-AR'!$I$7:$AS$3267,18,FALSE),"")</f>
        <v/>
      </c>
      <c r="T732" s="766" t="str">
        <f>IFERROR(VLOOKUP($I732,'WM-AR'!$I$7:$AS$3267,20,FALSE),"")</f>
        <v/>
      </c>
      <c r="U732" s="766" t="str">
        <f>IFERROR(VLOOKUP($I732,'WM-AR'!$I$7:$AS$3267,22,FALSE),"")</f>
        <v/>
      </c>
      <c r="V732" s="766" t="str">
        <f>IFERROR(VLOOKUP($I732,'WM-AR'!$I$7:$AS$3267,24,FALSE),"")</f>
        <v/>
      </c>
      <c r="W732" s="766">
        <f>IFERROR(VLOOKUP($I732,'WM-AR'!$I$7:$AS$3267,25,FALSE),"")</f>
        <v>0</v>
      </c>
      <c r="X732" s="766">
        <f>IFERROR(VLOOKUP($I732,'WM-AR'!$I$7:$AS$3267,26,FALSE),"")</f>
        <v>0</v>
      </c>
      <c r="Y732" s="766">
        <f>IFERROR(VLOOKUP($I732,'WM-AR'!$I$7:$AS$3267,27,FALSE),"")</f>
        <v>0</v>
      </c>
      <c r="Z732" s="766">
        <f>IFERROR(VLOOKUP($I732,'WM-AR'!$I$7:$AS$3267,28,FALSE),"")</f>
        <v>0</v>
      </c>
      <c r="AA732" s="766" t="str">
        <f>IFERROR(VLOOKUP($I732,'WM-AR'!$I$7:$AS$3267,29,FALSE),"")</f>
        <v>Material: (   )</v>
      </c>
      <c r="AB732" s="766">
        <f>IFERROR(VLOOKUP($I732,'WM-AR'!$I$7:$AS$3267,30,FALSE),"")</f>
        <v>0</v>
      </c>
      <c r="AC732" s="766">
        <f>IFERROR(VLOOKUP($I732,'WM-AR'!$I$7:$AS$3267,31,FALSE),"")</f>
        <v>0</v>
      </c>
      <c r="AD732" s="766">
        <f>IFERROR(VLOOKUP($I732,'WM-AR'!$I$7:$AS$3267,32,FALSE),"")</f>
        <v>0</v>
      </c>
      <c r="AE732" s="766" t="str">
        <f>IFERROR(VLOOKUP($I732,'WM-AR'!$I$7:$AS$3267,33,FALSE),"")</f>
        <v>(90)KG/M&gt;Weight≥(30)KG/M</v>
      </c>
      <c r="AF732" s="767"/>
      <c r="AG732" s="1134" t="s">
        <v>3586</v>
      </c>
      <c r="AH732" s="1134" t="s">
        <v>3586</v>
      </c>
      <c r="AI732" s="1340"/>
      <c r="AJ732" s="1340" t="str">
        <f t="shared" ref="AJ732:AJ738" si="162">K732</f>
        <v>TON</v>
      </c>
      <c r="AK732" s="905"/>
      <c r="AL732" s="88" t="str">
        <f>IF(AND(ISTEXT($E732),ISTEXT($B732)),"산출기준 &gt;&gt;  "&amp;_xlfn.XLOOKUP($E732,산출기준!$D:$D,산출기준!$E:$E,"매칭실패"),"")</f>
        <v/>
      </c>
    </row>
    <row r="733" spans="2:38" ht="49.9" customHeight="1" outlineLevel="1">
      <c r="B733" s="772"/>
      <c r="C733" s="773"/>
      <c r="D733" s="773"/>
      <c r="E733" s="773"/>
      <c r="F733" s="1083" t="s">
        <v>3492</v>
      </c>
      <c r="G733" s="759" t="str">
        <f t="shared" si="161"/>
        <v xml:space="preserve">Medium Steel |  |  | </v>
      </c>
      <c r="H733" s="816" t="s">
        <v>3542</v>
      </c>
      <c r="I733" s="765" t="str">
        <f t="shared" si="160"/>
        <v>S03AA083-00001</v>
      </c>
      <c r="J733" s="766"/>
      <c r="K733" s="766" t="str">
        <f>IFERROR(VLOOKUP($I733,'WM-AR'!$I$7:$AS$3267,34,FALSE),"")</f>
        <v>TON</v>
      </c>
      <c r="L733" s="766" t="str">
        <f>IFERROR(VLOOKUP($I733,'WM-AR'!$I$7:$AS$3267,4,FALSE),"")</f>
        <v>Main Steel Structure Erection Work</v>
      </c>
      <c r="M733" s="766" t="str">
        <f>IFERROR(VLOOKUP($I733,'WM-AR'!$I$7:$AS$3267,6,FALSE),"")</f>
        <v>Shelter/Building</v>
      </c>
      <c r="N733" s="766" t="str">
        <f>IFERROR(VLOOKUP($I733,'WM-AR'!$I$7:$AS$3267,8,FALSE),"")</f>
        <v>Medium Steel</v>
      </c>
      <c r="O733" s="766">
        <f>IFERROR(VLOOKUP($I733,'WM-AR'!$I$7:$AS$3267,10,FALSE),"")</f>
        <v>0</v>
      </c>
      <c r="P733" s="766">
        <f>IFERROR(VLOOKUP($I733,'WM-AR'!$I$7:$AS$3267,12,FALSE),"")</f>
        <v>0</v>
      </c>
      <c r="Q733" s="766" t="str">
        <f>IFERROR(VLOOKUP($I733,'WM-AR'!$I$7:$AS$3267,14,FALSE),"")</f>
        <v/>
      </c>
      <c r="R733" s="766" t="str">
        <f>IFERROR(VLOOKUP($I733,'WM-AR'!$I$7:$AS$3267,16,FALSE),"")</f>
        <v/>
      </c>
      <c r="S733" s="766" t="str">
        <f>IFERROR(VLOOKUP($I733,'WM-AR'!$I$7:$AS$3267,18,FALSE),"")</f>
        <v/>
      </c>
      <c r="T733" s="766" t="str">
        <f>IFERROR(VLOOKUP($I733,'WM-AR'!$I$7:$AS$3267,20,FALSE),"")</f>
        <v/>
      </c>
      <c r="U733" s="766" t="str">
        <f>IFERROR(VLOOKUP($I733,'WM-AR'!$I$7:$AS$3267,22,FALSE),"")</f>
        <v/>
      </c>
      <c r="V733" s="766" t="str">
        <f>IFERROR(VLOOKUP($I733,'WM-AR'!$I$7:$AS$3267,24,FALSE),"")</f>
        <v/>
      </c>
      <c r="W733" s="766">
        <f>IFERROR(VLOOKUP($I733,'WM-AR'!$I$7:$AS$3267,25,FALSE),"")</f>
        <v>0</v>
      </c>
      <c r="X733" s="766">
        <f>IFERROR(VLOOKUP($I733,'WM-AR'!$I$7:$AS$3267,26,FALSE),"")</f>
        <v>0</v>
      </c>
      <c r="Y733" s="766">
        <f>IFERROR(VLOOKUP($I733,'WM-AR'!$I$7:$AS$3267,27,FALSE),"")</f>
        <v>0</v>
      </c>
      <c r="Z733" s="766">
        <f>IFERROR(VLOOKUP($I733,'WM-AR'!$I$7:$AS$3267,28,FALSE),"")</f>
        <v>0</v>
      </c>
      <c r="AA733" s="766" t="str">
        <f>IFERROR(VLOOKUP($I733,'WM-AR'!$I$7:$AS$3267,29,FALSE),"")</f>
        <v>Material: (   )</v>
      </c>
      <c r="AB733" s="766">
        <f>IFERROR(VLOOKUP($I733,'WM-AR'!$I$7:$AS$3267,30,FALSE),"")</f>
        <v>0</v>
      </c>
      <c r="AC733" s="766">
        <f>IFERROR(VLOOKUP($I733,'WM-AR'!$I$7:$AS$3267,31,FALSE),"")</f>
        <v>0</v>
      </c>
      <c r="AD733" s="766">
        <f>IFERROR(VLOOKUP($I733,'WM-AR'!$I$7:$AS$3267,32,FALSE),"")</f>
        <v>0</v>
      </c>
      <c r="AE733" s="766">
        <f>IFERROR(VLOOKUP($I733,'WM-AR'!$I$7:$AS$3267,33,FALSE),"")</f>
        <v>0</v>
      </c>
      <c r="AF733" s="767"/>
      <c r="AG733" s="1314" t="s">
        <v>3587</v>
      </c>
      <c r="AH733" s="1314" t="s">
        <v>3587</v>
      </c>
      <c r="AI733" s="1340"/>
      <c r="AJ733" s="1340" t="str">
        <f t="shared" si="162"/>
        <v>TON</v>
      </c>
      <c r="AK733" s="1267"/>
      <c r="AL733" s="88" t="str">
        <f>IF(AND(ISTEXT($E733),ISTEXT($B733)),"산출기준 &gt;&gt;  "&amp;_xlfn.XLOOKUP($E733,산출기준!$D:$D,산출기준!$E:$E,"매칭실패"),"")</f>
        <v/>
      </c>
    </row>
    <row r="734" spans="2:38" ht="49.9" customHeight="1" outlineLevel="1">
      <c r="B734" s="758"/>
      <c r="C734" s="759"/>
      <c r="D734" s="759"/>
      <c r="E734" s="759"/>
      <c r="F734" s="1315" t="s">
        <v>1976</v>
      </c>
      <c r="G734" s="759" t="str">
        <f>IF(IF(N734=0,"",N734)&amp;" | "&amp;IF(O734=0,"",O734)&amp;" | "&amp;IF(Q734=0,"",Q734)&amp;" | "&amp;IF(R734=0,"",R734)=" |  |  | ","",IF(N734=0,"",N734)&amp;" | "&amp;IF(O734=0,"",O734)&amp;" | "&amp;IF(Q734=0,"",Q734)&amp;" | "&amp;IF(R734=0,"",R734))</f>
        <v xml:space="preserve">Plates - Gusset, Stiffener, ETC |  |  | </v>
      </c>
      <c r="H734" s="1153" t="s">
        <v>3495</v>
      </c>
      <c r="I734" s="765" t="str">
        <f>LEFT(H734,14)</f>
        <v>S01AA009-00001</v>
      </c>
      <c r="J734" s="766"/>
      <c r="K734" s="766" t="s">
        <v>3496</v>
      </c>
      <c r="L734" s="766" t="s">
        <v>3497</v>
      </c>
      <c r="M734" s="766" t="s">
        <v>3498</v>
      </c>
      <c r="N734" s="766" t="s">
        <v>3499</v>
      </c>
      <c r="O734" s="766">
        <v>0</v>
      </c>
      <c r="P734" s="766">
        <v>0</v>
      </c>
      <c r="Q734" s="766">
        <v>0</v>
      </c>
      <c r="R734" s="766">
        <v>0</v>
      </c>
      <c r="S734" s="766">
        <v>0</v>
      </c>
      <c r="T734" s="766">
        <v>0</v>
      </c>
      <c r="U734" s="766">
        <v>0</v>
      </c>
      <c r="V734" s="766">
        <v>0</v>
      </c>
      <c r="W734" s="766">
        <v>0</v>
      </c>
      <c r="X734" s="766">
        <v>0</v>
      </c>
      <c r="Y734" s="766">
        <v>0</v>
      </c>
      <c r="Z734" s="766">
        <v>0</v>
      </c>
      <c r="AA734" s="766" t="s">
        <v>3500</v>
      </c>
      <c r="AB734" s="766">
        <v>0</v>
      </c>
      <c r="AC734" s="766">
        <v>0</v>
      </c>
      <c r="AD734" s="766">
        <v>0</v>
      </c>
      <c r="AE734" s="766">
        <v>0</v>
      </c>
      <c r="AF734" s="817"/>
      <c r="AG734" s="1314" t="s">
        <v>3588</v>
      </c>
      <c r="AH734" s="1314" t="s">
        <v>3588</v>
      </c>
      <c r="AI734" s="769"/>
      <c r="AJ734" s="769" t="str">
        <f>K734</f>
        <v>TON</v>
      </c>
      <c r="AK734" s="1341"/>
      <c r="AL734" s="88" t="s">
        <v>2965</v>
      </c>
    </row>
    <row r="735" spans="2:38" ht="49.9" customHeight="1" outlineLevel="1">
      <c r="B735" s="772"/>
      <c r="C735" s="773"/>
      <c r="D735" s="773"/>
      <c r="E735" s="773"/>
      <c r="F735" s="1083" t="s">
        <v>3502</v>
      </c>
      <c r="G735" s="759" t="str">
        <f t="shared" si="161"/>
        <v xml:space="preserve">for Non-Fireproofed Steel Surface |  |  | </v>
      </c>
      <c r="H735" s="816" t="s">
        <v>3503</v>
      </c>
      <c r="I735" s="765" t="str">
        <f t="shared" si="160"/>
        <v>S41AA051-00001</v>
      </c>
      <c r="J735" s="766"/>
      <c r="K735" s="766" t="str">
        <f>IFERROR(VLOOKUP($I735,'WM-AR'!$I$7:$AS$3267,34,FALSE),"")</f>
        <v>M2</v>
      </c>
      <c r="L735" s="766" t="str">
        <f>IFERROR(VLOOKUP($I735,'WM-AR'!$I$7:$AS$3267,4,FALSE),"")</f>
        <v>Steel Structure Paint Work</v>
      </c>
      <c r="M735" s="766" t="str">
        <f>IFERROR(VLOOKUP($I735,'WM-AR'!$I$7:$AS$3267,6,FALSE),"")</f>
        <v>Shelter/Building</v>
      </c>
      <c r="N735" s="766" t="str">
        <f>IFERROR(VLOOKUP($I735,'WM-AR'!$I$7:$AS$3267,8,FALSE),"")</f>
        <v>for Non-Fireproofed Steel Surface</v>
      </c>
      <c r="O735" s="766">
        <f>IFERROR(VLOOKUP($I735,'WM-AR'!$I$7:$AS$3267,10,FALSE),"")</f>
        <v>0</v>
      </c>
      <c r="P735" s="766">
        <f>IFERROR(VLOOKUP($I735,'WM-AR'!$I$7:$AS$3267,12,FALSE),"")</f>
        <v>0</v>
      </c>
      <c r="Q735" s="766" t="str">
        <f>IFERROR(VLOOKUP($I735,'WM-AR'!$I$7:$AS$3267,14,FALSE),"")</f>
        <v/>
      </c>
      <c r="R735" s="766" t="str">
        <f>IFERROR(VLOOKUP($I735,'WM-AR'!$I$7:$AS$3267,16,FALSE),"")</f>
        <v/>
      </c>
      <c r="S735" s="766" t="str">
        <f>IFERROR(VLOOKUP($I735,'WM-AR'!$I$7:$AS$3267,18,FALSE),"")</f>
        <v/>
      </c>
      <c r="T735" s="766" t="str">
        <f>IFERROR(VLOOKUP($I735,'WM-AR'!$I$7:$AS$3267,20,FALSE),"")</f>
        <v/>
      </c>
      <c r="U735" s="766" t="str">
        <f>IFERROR(VLOOKUP($I735,'WM-AR'!$I$7:$AS$3267,22,FALSE),"")</f>
        <v/>
      </c>
      <c r="V735" s="766" t="str">
        <f>IFERROR(VLOOKUP($I735,'WM-AR'!$I$7:$AS$3267,24,FALSE),"")</f>
        <v/>
      </c>
      <c r="W735" s="766">
        <f>IFERROR(VLOOKUP($I735,'WM-AR'!$I$7:$AS$3267,25,FALSE),"")</f>
        <v>0</v>
      </c>
      <c r="X735" s="766">
        <f>IFERROR(VLOOKUP($I735,'WM-AR'!$I$7:$AS$3267,26,FALSE),"")</f>
        <v>0</v>
      </c>
      <c r="Y735" s="766">
        <f>IFERROR(VLOOKUP($I735,'WM-AR'!$I$7:$AS$3267,27,FALSE),"")</f>
        <v>0</v>
      </c>
      <c r="Z735" s="766">
        <f>IFERROR(VLOOKUP($I735,'WM-AR'!$I$7:$AS$3267,28,FALSE),"")</f>
        <v>0</v>
      </c>
      <c r="AA735" s="766" t="str">
        <f>IFERROR(VLOOKUP($I735,'WM-AR'!$I$7:$AS$3267,29,FALSE),"")</f>
        <v>Material: (   )</v>
      </c>
      <c r="AB735" s="766">
        <f>IFERROR(VLOOKUP($I735,'WM-AR'!$I$7:$AS$3267,30,FALSE),"")</f>
        <v>0</v>
      </c>
      <c r="AC735" s="766">
        <f>IFERROR(VLOOKUP($I735,'WM-AR'!$I$7:$AS$3267,31,FALSE),"")</f>
        <v>0</v>
      </c>
      <c r="AD735" s="766">
        <f>IFERROR(VLOOKUP($I735,'WM-AR'!$I$7:$AS$3267,32,FALSE),"")</f>
        <v>0</v>
      </c>
      <c r="AE735" s="766">
        <f>IFERROR(VLOOKUP($I735,'WM-AR'!$I$7:$AS$3267,33,FALSE),"")</f>
        <v>0</v>
      </c>
      <c r="AF735" s="767"/>
      <c r="AG735" s="1342" t="s">
        <v>3589</v>
      </c>
      <c r="AH735" s="1342" t="s">
        <v>3589</v>
      </c>
      <c r="AI735" s="1340"/>
      <c r="AJ735" s="1340" t="str">
        <f t="shared" si="162"/>
        <v>M2</v>
      </c>
      <c r="AK735" s="1267"/>
      <c r="AL735" s="88" t="str">
        <f>IF(AND(ISTEXT($E735),ISTEXT($B735)),"산출기준 &gt;&gt;  "&amp;_xlfn.XLOOKUP($E735,산출기준!$D:$D,산출기준!$E:$E,"매칭실패"),"")</f>
        <v/>
      </c>
    </row>
    <row r="736" spans="2:38">
      <c r="B736" s="1111"/>
      <c r="C736" s="1166"/>
      <c r="D736" s="1166"/>
      <c r="E736" s="1166"/>
      <c r="F736" s="1166"/>
      <c r="G736" s="1131" t="s">
        <v>2376</v>
      </c>
      <c r="H736" s="843"/>
      <c r="I736" s="712" t="str">
        <f t="shared" si="160"/>
        <v/>
      </c>
      <c r="J736" s="714"/>
      <c r="K736" s="714" t="str">
        <f>IFERROR(VLOOKUP($I736,'WM-AR'!$I$7:$AS$3267,34,FALSE),"")</f>
        <v/>
      </c>
      <c r="L736" s="714" t="str">
        <f>IFERROR(VLOOKUP($I736,'WM-AR'!$I$7:$AS$3267,4,FALSE),"")</f>
        <v/>
      </c>
      <c r="M736" s="714" t="str">
        <f>IFERROR(VLOOKUP($I736,'WM-AR'!$I$7:$AS$3267,6,FALSE),"")</f>
        <v/>
      </c>
      <c r="N736" s="714" t="str">
        <f>IFERROR(VLOOKUP($I736,'WM-AR'!$I$7:$AS$3267,8,FALSE),"")</f>
        <v/>
      </c>
      <c r="O736" s="714" t="str">
        <f>IFERROR(VLOOKUP($I736,'WM-AR'!$I$7:$AS$3267,10,FALSE),"")</f>
        <v/>
      </c>
      <c r="P736" s="714" t="str">
        <f>IFERROR(VLOOKUP($I736,'WM-AR'!$I$7:$AS$3267,12,FALSE),"")</f>
        <v/>
      </c>
      <c r="Q736" s="714" t="str">
        <f>IFERROR(VLOOKUP($I736,'WM-AR'!$I$7:$AS$3267,14,FALSE),"")</f>
        <v/>
      </c>
      <c r="R736" s="714" t="str">
        <f>IFERROR(VLOOKUP($I736,'WM-AR'!$I$7:$AS$3267,16,FALSE),"")</f>
        <v/>
      </c>
      <c r="S736" s="714" t="str">
        <f>IFERROR(VLOOKUP($I736,'WM-AR'!$I$7:$AS$3267,18,FALSE),"")</f>
        <v/>
      </c>
      <c r="T736" s="714" t="str">
        <f>IFERROR(VLOOKUP($I736,'WM-AR'!$I$7:$AS$3267,20,FALSE),"")</f>
        <v/>
      </c>
      <c r="U736" s="714" t="str">
        <f>IFERROR(VLOOKUP($I736,'WM-AR'!$I$7:$AS$3267,22,FALSE),"")</f>
        <v/>
      </c>
      <c r="V736" s="714" t="str">
        <f>IFERROR(VLOOKUP($I736,'WM-AR'!$I$7:$AS$3267,24,FALSE),"")</f>
        <v/>
      </c>
      <c r="W736" s="714" t="str">
        <f>IFERROR(VLOOKUP($I736,'WM-AR'!$I$7:$AS$3267,25,FALSE),"")</f>
        <v/>
      </c>
      <c r="X736" s="714" t="str">
        <f>IFERROR(VLOOKUP($I736,'WM-AR'!$I$7:$AS$3267,26,FALSE),"")</f>
        <v/>
      </c>
      <c r="Y736" s="714" t="str">
        <f>IFERROR(VLOOKUP($I736,'WM-AR'!$I$7:$AS$3267,27,FALSE),"")</f>
        <v/>
      </c>
      <c r="Z736" s="714" t="str">
        <f>IFERROR(VLOOKUP($I736,'WM-AR'!$I$7:$AS$3267,28,FALSE),"")</f>
        <v/>
      </c>
      <c r="AA736" s="714" t="str">
        <f>IFERROR(VLOOKUP($I736,'WM-AR'!$I$7:$AS$3267,29,FALSE),"")</f>
        <v/>
      </c>
      <c r="AB736" s="714" t="str">
        <f>IFERROR(VLOOKUP($I736,'WM-AR'!$I$7:$AS$3267,30,FALSE),"")</f>
        <v/>
      </c>
      <c r="AC736" s="714" t="str">
        <f>IFERROR(VLOOKUP($I736,'WM-AR'!$I$7:$AS$3267,31,FALSE),"")</f>
        <v/>
      </c>
      <c r="AD736" s="714" t="str">
        <f>IFERROR(VLOOKUP($I736,'WM-AR'!$I$7:$AS$3267,32,FALSE),"")</f>
        <v/>
      </c>
      <c r="AE736" s="714" t="str">
        <f>IFERROR(VLOOKUP($I736,'WM-AR'!$I$7:$AS$3267,33,FALSE),"")</f>
        <v/>
      </c>
      <c r="AF736" s="1190" t="s">
        <v>3696</v>
      </c>
      <c r="AG736" s="1254"/>
      <c r="AH736" s="1254"/>
      <c r="AI736" s="854"/>
      <c r="AJ736" s="854" t="str">
        <f t="shared" si="162"/>
        <v/>
      </c>
      <c r="AK736" s="1114"/>
      <c r="AL736" s="88" t="str">
        <f>IF(AND(ISTEXT($E736),ISTEXT($B736)),"산출기준 &gt;&gt;  "&amp;_xlfn.XLOOKUP($E736,산출기준!$D:$D,산출기준!$E:$E,"매칭실패"),"")</f>
        <v/>
      </c>
    </row>
    <row r="737" spans="2:38">
      <c r="B737" s="1111"/>
      <c r="C737" s="1166"/>
      <c r="D737" s="1166"/>
      <c r="E737" s="1166"/>
      <c r="F737" s="1166"/>
      <c r="G737" s="843"/>
      <c r="H737" s="843"/>
      <c r="I737" s="712" t="str">
        <f t="shared" si="160"/>
        <v/>
      </c>
      <c r="J737" s="714"/>
      <c r="K737" s="714" t="str">
        <f>IFERROR(VLOOKUP($I737,'WM-AR'!$I$7:$AS$3267,34,FALSE),"")</f>
        <v/>
      </c>
      <c r="L737" s="714" t="str">
        <f>IFERROR(VLOOKUP($I737,'WM-AR'!$I$7:$AS$3267,4,FALSE),"")</f>
        <v/>
      </c>
      <c r="M737" s="714" t="str">
        <f>IFERROR(VLOOKUP($I737,'WM-AR'!$I$7:$AS$3267,6,FALSE),"")</f>
        <v/>
      </c>
      <c r="N737" s="714" t="str">
        <f>IFERROR(VLOOKUP($I737,'WM-AR'!$I$7:$AS$3267,8,FALSE),"")</f>
        <v/>
      </c>
      <c r="O737" s="714" t="str">
        <f>IFERROR(VLOOKUP($I737,'WM-AR'!$I$7:$AS$3267,10,FALSE),"")</f>
        <v/>
      </c>
      <c r="P737" s="714" t="str">
        <f>IFERROR(VLOOKUP($I737,'WM-AR'!$I$7:$AS$3267,12,FALSE),"")</f>
        <v/>
      </c>
      <c r="Q737" s="714" t="str">
        <f>IFERROR(VLOOKUP($I737,'WM-AR'!$I$7:$AS$3267,14,FALSE),"")</f>
        <v/>
      </c>
      <c r="R737" s="714" t="str">
        <f>IFERROR(VLOOKUP($I737,'WM-AR'!$I$7:$AS$3267,16,FALSE),"")</f>
        <v/>
      </c>
      <c r="S737" s="714" t="str">
        <f>IFERROR(VLOOKUP($I737,'WM-AR'!$I$7:$AS$3267,18,FALSE),"")</f>
        <v/>
      </c>
      <c r="T737" s="714" t="str">
        <f>IFERROR(VLOOKUP($I737,'WM-AR'!$I$7:$AS$3267,20,FALSE),"")</f>
        <v/>
      </c>
      <c r="U737" s="714" t="str">
        <f>IFERROR(VLOOKUP($I737,'WM-AR'!$I$7:$AS$3267,22,FALSE),"")</f>
        <v/>
      </c>
      <c r="V737" s="714" t="str">
        <f>IFERROR(VLOOKUP($I737,'WM-AR'!$I$7:$AS$3267,24,FALSE),"")</f>
        <v/>
      </c>
      <c r="W737" s="714" t="str">
        <f>IFERROR(VLOOKUP($I737,'WM-AR'!$I$7:$AS$3267,25,FALSE),"")</f>
        <v/>
      </c>
      <c r="X737" s="714" t="str">
        <f>IFERROR(VLOOKUP($I737,'WM-AR'!$I$7:$AS$3267,26,FALSE),"")</f>
        <v/>
      </c>
      <c r="Y737" s="714" t="str">
        <f>IFERROR(VLOOKUP($I737,'WM-AR'!$I$7:$AS$3267,27,FALSE),"")</f>
        <v/>
      </c>
      <c r="Z737" s="714" t="str">
        <f>IFERROR(VLOOKUP($I737,'WM-AR'!$I$7:$AS$3267,28,FALSE),"")</f>
        <v/>
      </c>
      <c r="AA737" s="714" t="str">
        <f>IFERROR(VLOOKUP($I737,'WM-AR'!$I$7:$AS$3267,29,FALSE),"")</f>
        <v/>
      </c>
      <c r="AB737" s="714" t="str">
        <f>IFERROR(VLOOKUP($I737,'WM-AR'!$I$7:$AS$3267,30,FALSE),"")</f>
        <v/>
      </c>
      <c r="AC737" s="714" t="str">
        <f>IFERROR(VLOOKUP($I737,'WM-AR'!$I$7:$AS$3267,31,FALSE),"")</f>
        <v/>
      </c>
      <c r="AD737" s="714" t="str">
        <f>IFERROR(VLOOKUP($I737,'WM-AR'!$I$7:$AS$3267,32,FALSE),"")</f>
        <v/>
      </c>
      <c r="AE737" s="714" t="str">
        <f>IFERROR(VLOOKUP($I737,'WM-AR'!$I$7:$AS$3267,33,FALSE),"")</f>
        <v/>
      </c>
      <c r="AF737" s="938"/>
      <c r="AG737" s="852"/>
      <c r="AH737" s="852"/>
      <c r="AI737" s="854"/>
      <c r="AJ737" s="854" t="str">
        <f t="shared" si="162"/>
        <v/>
      </c>
      <c r="AK737" s="1114"/>
      <c r="AL737" s="88" t="str">
        <f>IF(AND(ISTEXT($E737),ISTEXT($B737)),"산출기준 &gt;&gt;  "&amp;_xlfn.XLOOKUP($E737,산출기준!$D:$D,산출기준!$E:$E,"매칭실패"),"")</f>
        <v/>
      </c>
    </row>
    <row r="738" spans="2:38">
      <c r="B738" s="1116"/>
      <c r="C738" s="1167"/>
      <c r="D738" s="1167"/>
      <c r="E738" s="1167"/>
      <c r="F738" s="1167"/>
      <c r="G738" s="1120"/>
      <c r="H738" s="1120"/>
      <c r="I738" s="1119" t="str">
        <f t="shared" si="160"/>
        <v/>
      </c>
      <c r="J738" s="1121"/>
      <c r="K738" s="1121" t="str">
        <f>IFERROR(VLOOKUP($I738,'WM-AR'!$I$7:$AS$3267,34,FALSE),"")</f>
        <v/>
      </c>
      <c r="L738" s="1121" t="str">
        <f>IFERROR(VLOOKUP($I738,'WM-AR'!$I$7:$AS$3267,4,FALSE),"")</f>
        <v/>
      </c>
      <c r="M738" s="1121" t="str">
        <f>IFERROR(VLOOKUP($I738,'WM-AR'!$I$7:$AS$3267,6,FALSE),"")</f>
        <v/>
      </c>
      <c r="N738" s="1121" t="str">
        <f>IFERROR(VLOOKUP($I738,'WM-AR'!$I$7:$AS$3267,8,FALSE),"")</f>
        <v/>
      </c>
      <c r="O738" s="1121" t="str">
        <f>IFERROR(VLOOKUP($I738,'WM-AR'!$I$7:$AS$3267,10,FALSE),"")</f>
        <v/>
      </c>
      <c r="P738" s="1121" t="str">
        <f>IFERROR(VLOOKUP($I738,'WM-AR'!$I$7:$AS$3267,12,FALSE),"")</f>
        <v/>
      </c>
      <c r="Q738" s="1121" t="str">
        <f>IFERROR(VLOOKUP($I738,'WM-AR'!$I$7:$AS$3267,14,FALSE),"")</f>
        <v/>
      </c>
      <c r="R738" s="1121" t="str">
        <f>IFERROR(VLOOKUP($I738,'WM-AR'!$I$7:$AS$3267,16,FALSE),"")</f>
        <v/>
      </c>
      <c r="S738" s="1121" t="str">
        <f>IFERROR(VLOOKUP($I738,'WM-AR'!$I$7:$AS$3267,18,FALSE),"")</f>
        <v/>
      </c>
      <c r="T738" s="1121" t="str">
        <f>IFERROR(VLOOKUP($I738,'WM-AR'!$I$7:$AS$3267,20,FALSE),"")</f>
        <v/>
      </c>
      <c r="U738" s="1121" t="str">
        <f>IFERROR(VLOOKUP($I738,'WM-AR'!$I$7:$AS$3267,22,FALSE),"")</f>
        <v/>
      </c>
      <c r="V738" s="1121" t="str">
        <f>IFERROR(VLOOKUP($I738,'WM-AR'!$I$7:$AS$3267,24,FALSE),"")</f>
        <v/>
      </c>
      <c r="W738" s="1121" t="str">
        <f>IFERROR(VLOOKUP($I738,'WM-AR'!$I$7:$AS$3267,25,FALSE),"")</f>
        <v/>
      </c>
      <c r="X738" s="1121" t="str">
        <f>IFERROR(VLOOKUP($I738,'WM-AR'!$I$7:$AS$3267,26,FALSE),"")</f>
        <v/>
      </c>
      <c r="Y738" s="1121" t="str">
        <f>IFERROR(VLOOKUP($I738,'WM-AR'!$I$7:$AS$3267,27,FALSE),"")</f>
        <v/>
      </c>
      <c r="Z738" s="1121" t="str">
        <f>IFERROR(VLOOKUP($I738,'WM-AR'!$I$7:$AS$3267,28,FALSE),"")</f>
        <v/>
      </c>
      <c r="AA738" s="1121" t="str">
        <f>IFERROR(VLOOKUP($I738,'WM-AR'!$I$7:$AS$3267,29,FALSE),"")</f>
        <v/>
      </c>
      <c r="AB738" s="1121" t="str">
        <f>IFERROR(VLOOKUP($I738,'WM-AR'!$I$7:$AS$3267,30,FALSE),"")</f>
        <v/>
      </c>
      <c r="AC738" s="1121" t="str">
        <f>IFERROR(VLOOKUP($I738,'WM-AR'!$I$7:$AS$3267,31,FALSE),"")</f>
        <v/>
      </c>
      <c r="AD738" s="1121" t="str">
        <f>IFERROR(VLOOKUP($I738,'WM-AR'!$I$7:$AS$3267,32,FALSE),"")</f>
        <v/>
      </c>
      <c r="AE738" s="1121" t="str">
        <f>IFERROR(VLOOKUP($I738,'WM-AR'!$I$7:$AS$3267,33,FALSE),"")</f>
        <v/>
      </c>
      <c r="AF738" s="1209"/>
      <c r="AG738" s="1123"/>
      <c r="AH738" s="1123"/>
      <c r="AI738" s="1124"/>
      <c r="AJ738" s="1124" t="str">
        <f t="shared" si="162"/>
        <v/>
      </c>
      <c r="AK738" s="1125"/>
      <c r="AL738" s="88" t="str">
        <f>IF(AND(ISTEXT($E738),ISTEXT($B738)),"산출기준 &gt;&gt;  "&amp;_xlfn.XLOOKUP($E738,산출기준!$D:$D,산출기준!$E:$E,"매칭실패"),"")</f>
        <v/>
      </c>
    </row>
    <row r="739" spans="2:38" s="658" customFormat="1" ht="20.100000000000001" customHeight="1">
      <c r="B739" s="802"/>
      <c r="C739" s="662"/>
      <c r="D739" s="662"/>
      <c r="E739" s="662"/>
      <c r="F739" s="1338" t="s">
        <v>1157</v>
      </c>
      <c r="G739" s="662"/>
      <c r="H739" s="662"/>
      <c r="I739" s="652"/>
      <c r="J739" s="664"/>
      <c r="K739" s="664"/>
      <c r="L739" s="664"/>
      <c r="M739" s="664"/>
      <c r="N739" s="664"/>
      <c r="O739" s="664"/>
      <c r="P739" s="664"/>
      <c r="Q739" s="664"/>
      <c r="R739" s="664"/>
      <c r="S739" s="664"/>
      <c r="T739" s="664"/>
      <c r="U739" s="664"/>
      <c r="V739" s="664"/>
      <c r="W739" s="664"/>
      <c r="X739" s="664"/>
      <c r="Y739" s="664"/>
      <c r="Z739" s="664"/>
      <c r="AA739" s="664"/>
      <c r="AB739" s="664"/>
      <c r="AC739" s="664"/>
      <c r="AD739" s="664"/>
      <c r="AE739" s="664"/>
      <c r="AF739" s="660"/>
      <c r="AG739" s="665"/>
      <c r="AH739" s="665"/>
      <c r="AI739" s="666"/>
      <c r="AJ739" s="666"/>
      <c r="AK739" s="662"/>
      <c r="AL739" s="658" t="str">
        <f>IF(AND(ISTEXT($E739),ISTEXT($B739)),"산출기준 &gt;&gt;  "&amp;_xlfn.XLOOKUP($E739,산출기준!$D:$D,산출기준!$E:$E,"매칭실패"),"")</f>
        <v/>
      </c>
    </row>
    <row r="740" spans="2:38" ht="34.9" customHeight="1">
      <c r="B740" s="808" t="str" cm="1">
        <f t="array" aca="1" ref="B740" ca="1">_xlfn.IFNA(INDIRECT("Family_표준_구성도!B"&amp;MATCH(F740,INDIRECT("Family_표준_구성도!"&amp;"C:C"),0)),"")</f>
        <v>6.4.3.1.3</v>
      </c>
      <c r="C740" s="668" t="s">
        <v>1903</v>
      </c>
      <c r="D740" s="809"/>
      <c r="E740" s="668" t="s">
        <v>2006</v>
      </c>
      <c r="F740" s="1079" t="s">
        <v>1159</v>
      </c>
      <c r="G740" s="1079"/>
      <c r="H740" s="1079"/>
      <c r="I740" s="674" t="str">
        <f t="shared" ref="I740:I747" si="163">LEFT(H740,14)</f>
        <v/>
      </c>
      <c r="J740" s="674"/>
      <c r="K740" s="674"/>
      <c r="L740" s="674"/>
      <c r="M740" s="674"/>
      <c r="N740" s="675"/>
      <c r="O740" s="676"/>
      <c r="P740" s="677"/>
      <c r="Q740" s="677"/>
      <c r="R740" s="677"/>
      <c r="S740" s="677"/>
      <c r="T740" s="677"/>
      <c r="U740" s="677"/>
      <c r="V740" s="678"/>
      <c r="W740" s="679"/>
      <c r="X740" s="679"/>
      <c r="Y740" s="679"/>
      <c r="Z740" s="679"/>
      <c r="AA740" s="679"/>
      <c r="AB740" s="679"/>
      <c r="AC740" s="679"/>
      <c r="AD740" s="679"/>
      <c r="AE740" s="679"/>
      <c r="AF740" s="1352"/>
      <c r="AG740" s="682"/>
      <c r="AH740" s="682"/>
      <c r="AI740" s="682"/>
      <c r="AJ740" s="682"/>
      <c r="AK740" s="903"/>
      <c r="AL740" s="88" t="str">
        <f ca="1">IF(AND(ISTEXT($E740),ISTEXT($B740)),"산출기준 &gt;&gt;  "&amp;_xlfn.XLOOKUP($E740,산출기준!$D:$D,산출기준!$E:$E,"매칭실패"),"")</f>
        <v>산출기준 &gt;&gt;  [Steel Beam]</v>
      </c>
    </row>
    <row r="741" spans="2:38" ht="49.9" customHeight="1" outlineLevel="1">
      <c r="B741" s="758"/>
      <c r="C741" s="759"/>
      <c r="D741" s="759"/>
      <c r="E741" s="759"/>
      <c r="F741" s="1080" t="s">
        <v>3488</v>
      </c>
      <c r="G741" s="759" t="str">
        <f t="shared" ref="G741:G744" si="164">IF(IF(N741=0,"",N741)&amp;" | "&amp;IF(O741=0,"",O741)&amp;" | "&amp;IF(Q741=0,"",Q741)&amp;" | "&amp;IF(R741=0,"",R741)=" |  |  | ","",IF(N741=0,"",N741)&amp;" | "&amp;IF(O741=0,"",O741)&amp;" | "&amp;IF(Q741=0,"",Q741)&amp;" | "&amp;IF(R741=0,"",R741))</f>
        <v xml:space="preserve">Light Steel - Standard |  |  | </v>
      </c>
      <c r="H741" s="816" t="s">
        <v>3512</v>
      </c>
      <c r="I741" s="765" t="str">
        <f t="shared" si="163"/>
        <v>S01AA074-00001</v>
      </c>
      <c r="J741" s="766"/>
      <c r="K741" s="766" t="str">
        <f>IFERROR(VLOOKUP($I741,'WM-AR'!$I$7:$AS$3267,34,FALSE),"")</f>
        <v>TON</v>
      </c>
      <c r="L741" s="766" t="str">
        <f>IFERROR(VLOOKUP($I741,'WM-AR'!$I$7:$AS$3267,4,FALSE),"")</f>
        <v>Main Steel Structure Fabrication Work</v>
      </c>
      <c r="M741" s="766" t="str">
        <f>IFERROR(VLOOKUP($I741,'WM-AR'!$I$7:$AS$3267,6,FALSE),"")</f>
        <v>Shelter/Building</v>
      </c>
      <c r="N741" s="766" t="str">
        <f>IFERROR(VLOOKUP($I741,'WM-AR'!$I$7:$AS$3267,8,FALSE),"")</f>
        <v>Light Steel - Standard</v>
      </c>
      <c r="O741" s="766">
        <f>IFERROR(VLOOKUP($I741,'WM-AR'!$I$7:$AS$3267,10,FALSE),"")</f>
        <v>0</v>
      </c>
      <c r="P741" s="766">
        <f>IFERROR(VLOOKUP($I741,'WM-AR'!$I$7:$AS$3267,12,FALSE),"")</f>
        <v>0</v>
      </c>
      <c r="Q741" s="766" t="str">
        <f>IFERROR(VLOOKUP($I741,'WM-AR'!$I$7:$AS$3267,14,FALSE),"")</f>
        <v/>
      </c>
      <c r="R741" s="766" t="str">
        <f>IFERROR(VLOOKUP($I741,'WM-AR'!$I$7:$AS$3267,16,FALSE),"")</f>
        <v/>
      </c>
      <c r="S741" s="766" t="str">
        <f>IFERROR(VLOOKUP($I741,'WM-AR'!$I$7:$AS$3267,18,FALSE),"")</f>
        <v/>
      </c>
      <c r="T741" s="766" t="str">
        <f>IFERROR(VLOOKUP($I741,'WM-AR'!$I$7:$AS$3267,20,FALSE),"")</f>
        <v/>
      </c>
      <c r="U741" s="766" t="str">
        <f>IFERROR(VLOOKUP($I741,'WM-AR'!$I$7:$AS$3267,22,FALSE),"")</f>
        <v/>
      </c>
      <c r="V741" s="766" t="str">
        <f>IFERROR(VLOOKUP($I741,'WM-AR'!$I$7:$AS$3267,24,FALSE),"")</f>
        <v/>
      </c>
      <c r="W741" s="766">
        <f>IFERROR(VLOOKUP($I741,'WM-AR'!$I$7:$AS$3267,25,FALSE),"")</f>
        <v>0</v>
      </c>
      <c r="X741" s="766">
        <f>IFERROR(VLOOKUP($I741,'WM-AR'!$I$7:$AS$3267,26,FALSE),"")</f>
        <v>0</v>
      </c>
      <c r="Y741" s="766">
        <f>IFERROR(VLOOKUP($I741,'WM-AR'!$I$7:$AS$3267,27,FALSE),"")</f>
        <v>0</v>
      </c>
      <c r="Z741" s="766">
        <f>IFERROR(VLOOKUP($I741,'WM-AR'!$I$7:$AS$3267,28,FALSE),"")</f>
        <v>0</v>
      </c>
      <c r="AA741" s="766" t="str">
        <f>IFERROR(VLOOKUP($I741,'WM-AR'!$I$7:$AS$3267,29,FALSE),"")</f>
        <v>Material: (   )</v>
      </c>
      <c r="AB741" s="766">
        <f>IFERROR(VLOOKUP($I741,'WM-AR'!$I$7:$AS$3267,30,FALSE),"")</f>
        <v>0</v>
      </c>
      <c r="AC741" s="766">
        <f>IFERROR(VLOOKUP($I741,'WM-AR'!$I$7:$AS$3267,31,FALSE),"")</f>
        <v>0</v>
      </c>
      <c r="AD741" s="766">
        <f>IFERROR(VLOOKUP($I741,'WM-AR'!$I$7:$AS$3267,32,FALSE),"")</f>
        <v>0</v>
      </c>
      <c r="AE741" s="766" t="str">
        <f>IFERROR(VLOOKUP($I741,'WM-AR'!$I$7:$AS$3267,33,FALSE),"")</f>
        <v>(30)KG/M&gt;Weight</v>
      </c>
      <c r="AF741" s="767"/>
      <c r="AG741" s="1134" t="s">
        <v>3586</v>
      </c>
      <c r="AH741" s="1134" t="s">
        <v>3586</v>
      </c>
      <c r="AI741" s="1340"/>
      <c r="AJ741" s="1340" t="str">
        <f t="shared" ref="AJ741:AJ747" si="165">K741</f>
        <v>TON</v>
      </c>
      <c r="AK741" s="905"/>
      <c r="AL741" s="88" t="str">
        <f>IF(AND(ISTEXT($E741),ISTEXT($B741)),"산출기준 &gt;&gt;  "&amp;_xlfn.XLOOKUP($E741,산출기준!$D:$D,산출기준!$E:$E,"매칭실패"),"")</f>
        <v/>
      </c>
    </row>
    <row r="742" spans="2:38" ht="49.9" customHeight="1" outlineLevel="1">
      <c r="B742" s="772"/>
      <c r="C742" s="773"/>
      <c r="D742" s="773"/>
      <c r="E742" s="773"/>
      <c r="F742" s="1083" t="s">
        <v>3492</v>
      </c>
      <c r="G742" s="759" t="str">
        <f t="shared" si="164"/>
        <v xml:space="preserve">Light Steel |  |  | </v>
      </c>
      <c r="H742" s="816" t="s">
        <v>3532</v>
      </c>
      <c r="I742" s="765" t="str">
        <f t="shared" si="163"/>
        <v>S03AA084-00001</v>
      </c>
      <c r="J742" s="766"/>
      <c r="K742" s="766" t="str">
        <f>IFERROR(VLOOKUP($I742,'WM-AR'!$I$7:$AS$3267,34,FALSE),"")</f>
        <v>TON</v>
      </c>
      <c r="L742" s="766" t="str">
        <f>IFERROR(VLOOKUP($I742,'WM-AR'!$I$7:$AS$3267,4,FALSE),"")</f>
        <v>Main Steel Structure Erection Work</v>
      </c>
      <c r="M742" s="766" t="str">
        <f>IFERROR(VLOOKUP($I742,'WM-AR'!$I$7:$AS$3267,6,FALSE),"")</f>
        <v>Shelter/Building</v>
      </c>
      <c r="N742" s="766" t="str">
        <f>IFERROR(VLOOKUP($I742,'WM-AR'!$I$7:$AS$3267,8,FALSE),"")</f>
        <v>Light Steel</v>
      </c>
      <c r="O742" s="766">
        <f>IFERROR(VLOOKUP($I742,'WM-AR'!$I$7:$AS$3267,10,FALSE),"")</f>
        <v>0</v>
      </c>
      <c r="P742" s="766">
        <f>IFERROR(VLOOKUP($I742,'WM-AR'!$I$7:$AS$3267,12,FALSE),"")</f>
        <v>0</v>
      </c>
      <c r="Q742" s="766" t="str">
        <f>IFERROR(VLOOKUP($I742,'WM-AR'!$I$7:$AS$3267,14,FALSE),"")</f>
        <v/>
      </c>
      <c r="R742" s="766" t="str">
        <f>IFERROR(VLOOKUP($I742,'WM-AR'!$I$7:$AS$3267,16,FALSE),"")</f>
        <v/>
      </c>
      <c r="S742" s="766" t="str">
        <f>IFERROR(VLOOKUP($I742,'WM-AR'!$I$7:$AS$3267,18,FALSE),"")</f>
        <v/>
      </c>
      <c r="T742" s="766" t="str">
        <f>IFERROR(VLOOKUP($I742,'WM-AR'!$I$7:$AS$3267,20,FALSE),"")</f>
        <v/>
      </c>
      <c r="U742" s="766" t="str">
        <f>IFERROR(VLOOKUP($I742,'WM-AR'!$I$7:$AS$3267,22,FALSE),"")</f>
        <v/>
      </c>
      <c r="V742" s="766" t="str">
        <f>IFERROR(VLOOKUP($I742,'WM-AR'!$I$7:$AS$3267,24,FALSE),"")</f>
        <v/>
      </c>
      <c r="W742" s="766">
        <f>IFERROR(VLOOKUP($I742,'WM-AR'!$I$7:$AS$3267,25,FALSE),"")</f>
        <v>0</v>
      </c>
      <c r="X742" s="766">
        <f>IFERROR(VLOOKUP($I742,'WM-AR'!$I$7:$AS$3267,26,FALSE),"")</f>
        <v>0</v>
      </c>
      <c r="Y742" s="766">
        <f>IFERROR(VLOOKUP($I742,'WM-AR'!$I$7:$AS$3267,27,FALSE),"")</f>
        <v>0</v>
      </c>
      <c r="Z742" s="766">
        <f>IFERROR(VLOOKUP($I742,'WM-AR'!$I$7:$AS$3267,28,FALSE),"")</f>
        <v>0</v>
      </c>
      <c r="AA742" s="766" t="str">
        <f>IFERROR(VLOOKUP($I742,'WM-AR'!$I$7:$AS$3267,29,FALSE),"")</f>
        <v>Material: (   )</v>
      </c>
      <c r="AB742" s="766">
        <f>IFERROR(VLOOKUP($I742,'WM-AR'!$I$7:$AS$3267,30,FALSE),"")</f>
        <v>0</v>
      </c>
      <c r="AC742" s="766">
        <f>IFERROR(VLOOKUP($I742,'WM-AR'!$I$7:$AS$3267,31,FALSE),"")</f>
        <v>0</v>
      </c>
      <c r="AD742" s="766">
        <f>IFERROR(VLOOKUP($I742,'WM-AR'!$I$7:$AS$3267,32,FALSE),"")</f>
        <v>0</v>
      </c>
      <c r="AE742" s="766">
        <f>IFERROR(VLOOKUP($I742,'WM-AR'!$I$7:$AS$3267,33,FALSE),"")</f>
        <v>0</v>
      </c>
      <c r="AF742" s="767"/>
      <c r="AG742" s="1314" t="s">
        <v>3587</v>
      </c>
      <c r="AH742" s="1314" t="s">
        <v>3587</v>
      </c>
      <c r="AI742" s="1340"/>
      <c r="AJ742" s="1340" t="str">
        <f t="shared" si="165"/>
        <v>TON</v>
      </c>
      <c r="AK742" s="1267"/>
      <c r="AL742" s="88" t="str">
        <f>IF(AND(ISTEXT($E742),ISTEXT($B742)),"산출기준 &gt;&gt;  "&amp;_xlfn.XLOOKUP($E742,산출기준!$D:$D,산출기준!$E:$E,"매칭실패"),"")</f>
        <v/>
      </c>
    </row>
    <row r="743" spans="2:38" ht="49.9" customHeight="1" outlineLevel="1">
      <c r="B743" s="758"/>
      <c r="C743" s="759"/>
      <c r="D743" s="759"/>
      <c r="E743" s="759"/>
      <c r="F743" s="1315" t="s">
        <v>1976</v>
      </c>
      <c r="G743" s="759" t="str">
        <f>IF(IF(N743=0,"",N743)&amp;" | "&amp;IF(O743=0,"",O743)&amp;" | "&amp;IF(Q743=0,"",Q743)&amp;" | "&amp;IF(R743=0,"",R743)=" |  |  | ","",IF(N743=0,"",N743)&amp;" | "&amp;IF(O743=0,"",O743)&amp;" | "&amp;IF(Q743=0,"",Q743)&amp;" | "&amp;IF(R743=0,"",R743))</f>
        <v xml:space="preserve">Plates - Gusset, Stiffener, ETC |  |  | </v>
      </c>
      <c r="H743" s="1153" t="s">
        <v>3495</v>
      </c>
      <c r="I743" s="765" t="str">
        <f>LEFT(H743,14)</f>
        <v>S01AA009-00001</v>
      </c>
      <c r="J743" s="766"/>
      <c r="K743" s="766" t="s">
        <v>3496</v>
      </c>
      <c r="L743" s="766" t="s">
        <v>3497</v>
      </c>
      <c r="M743" s="766" t="s">
        <v>3498</v>
      </c>
      <c r="N743" s="766" t="s">
        <v>3499</v>
      </c>
      <c r="O743" s="766">
        <v>0</v>
      </c>
      <c r="P743" s="766">
        <v>0</v>
      </c>
      <c r="Q743" s="766">
        <v>0</v>
      </c>
      <c r="R743" s="766">
        <v>0</v>
      </c>
      <c r="S743" s="766">
        <v>0</v>
      </c>
      <c r="T743" s="766">
        <v>0</v>
      </c>
      <c r="U743" s="766">
        <v>0</v>
      </c>
      <c r="V743" s="766">
        <v>0</v>
      </c>
      <c r="W743" s="766">
        <v>0</v>
      </c>
      <c r="X743" s="766">
        <v>0</v>
      </c>
      <c r="Y743" s="766">
        <v>0</v>
      </c>
      <c r="Z743" s="766">
        <v>0</v>
      </c>
      <c r="AA743" s="766" t="s">
        <v>3500</v>
      </c>
      <c r="AB743" s="766">
        <v>0</v>
      </c>
      <c r="AC743" s="766">
        <v>0</v>
      </c>
      <c r="AD743" s="766">
        <v>0</v>
      </c>
      <c r="AE743" s="766">
        <v>0</v>
      </c>
      <c r="AF743" s="817"/>
      <c r="AG743" s="1314" t="s">
        <v>3588</v>
      </c>
      <c r="AH743" s="1314" t="s">
        <v>3588</v>
      </c>
      <c r="AI743" s="769"/>
      <c r="AJ743" s="769" t="str">
        <f>K743</f>
        <v>TON</v>
      </c>
      <c r="AK743" s="1341"/>
      <c r="AL743" s="88" t="s">
        <v>2965</v>
      </c>
    </row>
    <row r="744" spans="2:38" ht="49.9" customHeight="1" outlineLevel="1">
      <c r="B744" s="772"/>
      <c r="C744" s="773"/>
      <c r="D744" s="773"/>
      <c r="E744" s="773"/>
      <c r="F744" s="1083" t="s">
        <v>3502</v>
      </c>
      <c r="G744" s="759" t="str">
        <f t="shared" si="164"/>
        <v xml:space="preserve">for Non-Fireproofed Steel Surface |  |  | </v>
      </c>
      <c r="H744" s="816" t="s">
        <v>3503</v>
      </c>
      <c r="I744" s="765" t="str">
        <f t="shared" si="163"/>
        <v>S41AA051-00001</v>
      </c>
      <c r="J744" s="766"/>
      <c r="K744" s="766" t="str">
        <f>IFERROR(VLOOKUP($I744,'WM-AR'!$I$7:$AS$3267,34,FALSE),"")</f>
        <v>M2</v>
      </c>
      <c r="L744" s="766" t="str">
        <f>IFERROR(VLOOKUP($I744,'WM-AR'!$I$7:$AS$3267,4,FALSE),"")</f>
        <v>Steel Structure Paint Work</v>
      </c>
      <c r="M744" s="766" t="str">
        <f>IFERROR(VLOOKUP($I744,'WM-AR'!$I$7:$AS$3267,6,FALSE),"")</f>
        <v>Shelter/Building</v>
      </c>
      <c r="N744" s="766" t="str">
        <f>IFERROR(VLOOKUP($I744,'WM-AR'!$I$7:$AS$3267,8,FALSE),"")</f>
        <v>for Non-Fireproofed Steel Surface</v>
      </c>
      <c r="O744" s="766">
        <f>IFERROR(VLOOKUP($I744,'WM-AR'!$I$7:$AS$3267,10,FALSE),"")</f>
        <v>0</v>
      </c>
      <c r="P744" s="766">
        <f>IFERROR(VLOOKUP($I744,'WM-AR'!$I$7:$AS$3267,12,FALSE),"")</f>
        <v>0</v>
      </c>
      <c r="Q744" s="766" t="str">
        <f>IFERROR(VLOOKUP($I744,'WM-AR'!$I$7:$AS$3267,14,FALSE),"")</f>
        <v/>
      </c>
      <c r="R744" s="766" t="str">
        <f>IFERROR(VLOOKUP($I744,'WM-AR'!$I$7:$AS$3267,16,FALSE),"")</f>
        <v/>
      </c>
      <c r="S744" s="766" t="str">
        <f>IFERROR(VLOOKUP($I744,'WM-AR'!$I$7:$AS$3267,18,FALSE),"")</f>
        <v/>
      </c>
      <c r="T744" s="766" t="str">
        <f>IFERROR(VLOOKUP($I744,'WM-AR'!$I$7:$AS$3267,20,FALSE),"")</f>
        <v/>
      </c>
      <c r="U744" s="766" t="str">
        <f>IFERROR(VLOOKUP($I744,'WM-AR'!$I$7:$AS$3267,22,FALSE),"")</f>
        <v/>
      </c>
      <c r="V744" s="766" t="str">
        <f>IFERROR(VLOOKUP($I744,'WM-AR'!$I$7:$AS$3267,24,FALSE),"")</f>
        <v/>
      </c>
      <c r="W744" s="766">
        <f>IFERROR(VLOOKUP($I744,'WM-AR'!$I$7:$AS$3267,25,FALSE),"")</f>
        <v>0</v>
      </c>
      <c r="X744" s="766">
        <f>IFERROR(VLOOKUP($I744,'WM-AR'!$I$7:$AS$3267,26,FALSE),"")</f>
        <v>0</v>
      </c>
      <c r="Y744" s="766">
        <f>IFERROR(VLOOKUP($I744,'WM-AR'!$I$7:$AS$3267,27,FALSE),"")</f>
        <v>0</v>
      </c>
      <c r="Z744" s="766">
        <f>IFERROR(VLOOKUP($I744,'WM-AR'!$I$7:$AS$3267,28,FALSE),"")</f>
        <v>0</v>
      </c>
      <c r="AA744" s="766" t="str">
        <f>IFERROR(VLOOKUP($I744,'WM-AR'!$I$7:$AS$3267,29,FALSE),"")</f>
        <v>Material: (   )</v>
      </c>
      <c r="AB744" s="766">
        <f>IFERROR(VLOOKUP($I744,'WM-AR'!$I$7:$AS$3267,30,FALSE),"")</f>
        <v>0</v>
      </c>
      <c r="AC744" s="766">
        <f>IFERROR(VLOOKUP($I744,'WM-AR'!$I$7:$AS$3267,31,FALSE),"")</f>
        <v>0</v>
      </c>
      <c r="AD744" s="766">
        <f>IFERROR(VLOOKUP($I744,'WM-AR'!$I$7:$AS$3267,32,FALSE),"")</f>
        <v>0</v>
      </c>
      <c r="AE744" s="766">
        <f>IFERROR(VLOOKUP($I744,'WM-AR'!$I$7:$AS$3267,33,FALSE),"")</f>
        <v>0</v>
      </c>
      <c r="AF744" s="767"/>
      <c r="AG744" s="1342" t="s">
        <v>3589</v>
      </c>
      <c r="AH744" s="1342" t="s">
        <v>3589</v>
      </c>
      <c r="AI744" s="1340"/>
      <c r="AJ744" s="1340" t="str">
        <f t="shared" si="165"/>
        <v>M2</v>
      </c>
      <c r="AK744" s="1267"/>
      <c r="AL744" s="88" t="str">
        <f>IF(AND(ISTEXT($E744),ISTEXT($B744)),"산출기준 &gt;&gt;  "&amp;_xlfn.XLOOKUP($E744,산출기준!$D:$D,산출기준!$E:$E,"매칭실패"),"")</f>
        <v/>
      </c>
    </row>
    <row r="745" spans="2:38">
      <c r="B745" s="1111"/>
      <c r="C745" s="1166"/>
      <c r="D745" s="1166"/>
      <c r="E745" s="1166"/>
      <c r="F745" s="1166"/>
      <c r="G745" s="1131" t="s">
        <v>2377</v>
      </c>
      <c r="H745" s="843"/>
      <c r="I745" s="712" t="str">
        <f t="shared" si="163"/>
        <v/>
      </c>
      <c r="J745" s="714"/>
      <c r="K745" s="714" t="str">
        <f>IFERROR(VLOOKUP($I745,'WM-AR'!$I$7:$AS$3267,34,FALSE),"")</f>
        <v/>
      </c>
      <c r="L745" s="714" t="str">
        <f>IFERROR(VLOOKUP($I745,'WM-AR'!$I$7:$AS$3267,4,FALSE),"")</f>
        <v/>
      </c>
      <c r="M745" s="714" t="str">
        <f>IFERROR(VLOOKUP($I745,'WM-AR'!$I$7:$AS$3267,6,FALSE),"")</f>
        <v/>
      </c>
      <c r="N745" s="714" t="str">
        <f>IFERROR(VLOOKUP($I745,'WM-AR'!$I$7:$AS$3267,8,FALSE),"")</f>
        <v/>
      </c>
      <c r="O745" s="714" t="str">
        <f>IFERROR(VLOOKUP($I745,'WM-AR'!$I$7:$AS$3267,10,FALSE),"")</f>
        <v/>
      </c>
      <c r="P745" s="714" t="str">
        <f>IFERROR(VLOOKUP($I745,'WM-AR'!$I$7:$AS$3267,12,FALSE),"")</f>
        <v/>
      </c>
      <c r="Q745" s="714" t="str">
        <f>IFERROR(VLOOKUP($I745,'WM-AR'!$I$7:$AS$3267,14,FALSE),"")</f>
        <v/>
      </c>
      <c r="R745" s="714" t="str">
        <f>IFERROR(VLOOKUP($I745,'WM-AR'!$I$7:$AS$3267,16,FALSE),"")</f>
        <v/>
      </c>
      <c r="S745" s="714" t="str">
        <f>IFERROR(VLOOKUP($I745,'WM-AR'!$I$7:$AS$3267,18,FALSE),"")</f>
        <v/>
      </c>
      <c r="T745" s="714" t="str">
        <f>IFERROR(VLOOKUP($I745,'WM-AR'!$I$7:$AS$3267,20,FALSE),"")</f>
        <v/>
      </c>
      <c r="U745" s="714" t="str">
        <f>IFERROR(VLOOKUP($I745,'WM-AR'!$I$7:$AS$3267,22,FALSE),"")</f>
        <v/>
      </c>
      <c r="V745" s="714" t="str">
        <f>IFERROR(VLOOKUP($I745,'WM-AR'!$I$7:$AS$3267,24,FALSE),"")</f>
        <v/>
      </c>
      <c r="W745" s="714" t="str">
        <f>IFERROR(VLOOKUP($I745,'WM-AR'!$I$7:$AS$3267,25,FALSE),"")</f>
        <v/>
      </c>
      <c r="X745" s="714" t="str">
        <f>IFERROR(VLOOKUP($I745,'WM-AR'!$I$7:$AS$3267,26,FALSE),"")</f>
        <v/>
      </c>
      <c r="Y745" s="714" t="str">
        <f>IFERROR(VLOOKUP($I745,'WM-AR'!$I$7:$AS$3267,27,FALSE),"")</f>
        <v/>
      </c>
      <c r="Z745" s="714" t="str">
        <f>IFERROR(VLOOKUP($I745,'WM-AR'!$I$7:$AS$3267,28,FALSE),"")</f>
        <v/>
      </c>
      <c r="AA745" s="714" t="str">
        <f>IFERROR(VLOOKUP($I745,'WM-AR'!$I$7:$AS$3267,29,FALSE),"")</f>
        <v/>
      </c>
      <c r="AB745" s="714" t="str">
        <f>IFERROR(VLOOKUP($I745,'WM-AR'!$I$7:$AS$3267,30,FALSE),"")</f>
        <v/>
      </c>
      <c r="AC745" s="714" t="str">
        <f>IFERROR(VLOOKUP($I745,'WM-AR'!$I$7:$AS$3267,31,FALSE),"")</f>
        <v/>
      </c>
      <c r="AD745" s="714" t="str">
        <f>IFERROR(VLOOKUP($I745,'WM-AR'!$I$7:$AS$3267,32,FALSE),"")</f>
        <v/>
      </c>
      <c r="AE745" s="714" t="str">
        <f>IFERROR(VLOOKUP($I745,'WM-AR'!$I$7:$AS$3267,33,FALSE),"")</f>
        <v/>
      </c>
      <c r="AF745" s="1190" t="s">
        <v>3697</v>
      </c>
      <c r="AG745" s="1254"/>
      <c r="AH745" s="1254"/>
      <c r="AI745" s="854"/>
      <c r="AJ745" s="854" t="str">
        <f t="shared" si="165"/>
        <v/>
      </c>
      <c r="AK745" s="1114"/>
      <c r="AL745" s="88" t="str">
        <f>IF(AND(ISTEXT($E745),ISTEXT($B745)),"산출기준 &gt;&gt;  "&amp;_xlfn.XLOOKUP($E745,산출기준!$D:$D,산출기준!$E:$E,"매칭실패"),"")</f>
        <v/>
      </c>
    </row>
    <row r="746" spans="2:38">
      <c r="B746" s="1111"/>
      <c r="C746" s="1166"/>
      <c r="D746" s="1166"/>
      <c r="E746" s="1166"/>
      <c r="F746" s="1166"/>
      <c r="G746" s="843"/>
      <c r="H746" s="843"/>
      <c r="I746" s="712" t="str">
        <f t="shared" si="163"/>
        <v/>
      </c>
      <c r="J746" s="714"/>
      <c r="K746" s="714" t="str">
        <f>IFERROR(VLOOKUP($I746,'WM-AR'!$I$7:$AS$3267,34,FALSE),"")</f>
        <v/>
      </c>
      <c r="L746" s="714" t="str">
        <f>IFERROR(VLOOKUP($I746,'WM-AR'!$I$7:$AS$3267,4,FALSE),"")</f>
        <v/>
      </c>
      <c r="M746" s="714" t="str">
        <f>IFERROR(VLOOKUP($I746,'WM-AR'!$I$7:$AS$3267,6,FALSE),"")</f>
        <v/>
      </c>
      <c r="N746" s="714" t="str">
        <f>IFERROR(VLOOKUP($I746,'WM-AR'!$I$7:$AS$3267,8,FALSE),"")</f>
        <v/>
      </c>
      <c r="O746" s="714" t="str">
        <f>IFERROR(VLOOKUP($I746,'WM-AR'!$I$7:$AS$3267,10,FALSE),"")</f>
        <v/>
      </c>
      <c r="P746" s="714" t="str">
        <f>IFERROR(VLOOKUP($I746,'WM-AR'!$I$7:$AS$3267,12,FALSE),"")</f>
        <v/>
      </c>
      <c r="Q746" s="714" t="str">
        <f>IFERROR(VLOOKUP($I746,'WM-AR'!$I$7:$AS$3267,14,FALSE),"")</f>
        <v/>
      </c>
      <c r="R746" s="714" t="str">
        <f>IFERROR(VLOOKUP($I746,'WM-AR'!$I$7:$AS$3267,16,FALSE),"")</f>
        <v/>
      </c>
      <c r="S746" s="714" t="str">
        <f>IFERROR(VLOOKUP($I746,'WM-AR'!$I$7:$AS$3267,18,FALSE),"")</f>
        <v/>
      </c>
      <c r="T746" s="714" t="str">
        <f>IFERROR(VLOOKUP($I746,'WM-AR'!$I$7:$AS$3267,20,FALSE),"")</f>
        <v/>
      </c>
      <c r="U746" s="714" t="str">
        <f>IFERROR(VLOOKUP($I746,'WM-AR'!$I$7:$AS$3267,22,FALSE),"")</f>
        <v/>
      </c>
      <c r="V746" s="714" t="str">
        <f>IFERROR(VLOOKUP($I746,'WM-AR'!$I$7:$AS$3267,24,FALSE),"")</f>
        <v/>
      </c>
      <c r="W746" s="714" t="str">
        <f>IFERROR(VLOOKUP($I746,'WM-AR'!$I$7:$AS$3267,25,FALSE),"")</f>
        <v/>
      </c>
      <c r="X746" s="714" t="str">
        <f>IFERROR(VLOOKUP($I746,'WM-AR'!$I$7:$AS$3267,26,FALSE),"")</f>
        <v/>
      </c>
      <c r="Y746" s="714" t="str">
        <f>IFERROR(VLOOKUP($I746,'WM-AR'!$I$7:$AS$3267,27,FALSE),"")</f>
        <v/>
      </c>
      <c r="Z746" s="714" t="str">
        <f>IFERROR(VLOOKUP($I746,'WM-AR'!$I$7:$AS$3267,28,FALSE),"")</f>
        <v/>
      </c>
      <c r="AA746" s="714" t="str">
        <f>IFERROR(VLOOKUP($I746,'WM-AR'!$I$7:$AS$3267,29,FALSE),"")</f>
        <v/>
      </c>
      <c r="AB746" s="714" t="str">
        <f>IFERROR(VLOOKUP($I746,'WM-AR'!$I$7:$AS$3267,30,FALSE),"")</f>
        <v/>
      </c>
      <c r="AC746" s="714" t="str">
        <f>IFERROR(VLOOKUP($I746,'WM-AR'!$I$7:$AS$3267,31,FALSE),"")</f>
        <v/>
      </c>
      <c r="AD746" s="714" t="str">
        <f>IFERROR(VLOOKUP($I746,'WM-AR'!$I$7:$AS$3267,32,FALSE),"")</f>
        <v/>
      </c>
      <c r="AE746" s="714" t="str">
        <f>IFERROR(VLOOKUP($I746,'WM-AR'!$I$7:$AS$3267,33,FALSE),"")</f>
        <v/>
      </c>
      <c r="AF746" s="938"/>
      <c r="AG746" s="852"/>
      <c r="AH746" s="852"/>
      <c r="AI746" s="854"/>
      <c r="AJ746" s="854" t="str">
        <f t="shared" si="165"/>
        <v/>
      </c>
      <c r="AK746" s="1114"/>
      <c r="AL746" s="88" t="str">
        <f>IF(AND(ISTEXT($E746),ISTEXT($B746)),"산출기준 &gt;&gt;  "&amp;_xlfn.XLOOKUP($E746,산출기준!$D:$D,산출기준!$E:$E,"매칭실패"),"")</f>
        <v/>
      </c>
    </row>
    <row r="747" spans="2:38">
      <c r="B747" s="1116"/>
      <c r="C747" s="1167"/>
      <c r="D747" s="1167"/>
      <c r="E747" s="1167"/>
      <c r="F747" s="1167"/>
      <c r="G747" s="1120"/>
      <c r="H747" s="1120"/>
      <c r="I747" s="1119" t="str">
        <f t="shared" si="163"/>
        <v/>
      </c>
      <c r="J747" s="1121"/>
      <c r="K747" s="1121" t="str">
        <f>IFERROR(VLOOKUP($I747,'WM-AR'!$I$7:$AS$3267,34,FALSE),"")</f>
        <v/>
      </c>
      <c r="L747" s="1121" t="str">
        <f>IFERROR(VLOOKUP($I747,'WM-AR'!$I$7:$AS$3267,4,FALSE),"")</f>
        <v/>
      </c>
      <c r="M747" s="1121" t="str">
        <f>IFERROR(VLOOKUP($I747,'WM-AR'!$I$7:$AS$3267,6,FALSE),"")</f>
        <v/>
      </c>
      <c r="N747" s="1121" t="str">
        <f>IFERROR(VLOOKUP($I747,'WM-AR'!$I$7:$AS$3267,8,FALSE),"")</f>
        <v/>
      </c>
      <c r="O747" s="1121" t="str">
        <f>IFERROR(VLOOKUP($I747,'WM-AR'!$I$7:$AS$3267,10,FALSE),"")</f>
        <v/>
      </c>
      <c r="P747" s="1121" t="str">
        <f>IFERROR(VLOOKUP($I747,'WM-AR'!$I$7:$AS$3267,12,FALSE),"")</f>
        <v/>
      </c>
      <c r="Q747" s="1121" t="str">
        <f>IFERROR(VLOOKUP($I747,'WM-AR'!$I$7:$AS$3267,14,FALSE),"")</f>
        <v/>
      </c>
      <c r="R747" s="1121" t="str">
        <f>IFERROR(VLOOKUP($I747,'WM-AR'!$I$7:$AS$3267,16,FALSE),"")</f>
        <v/>
      </c>
      <c r="S747" s="1121" t="str">
        <f>IFERROR(VLOOKUP($I747,'WM-AR'!$I$7:$AS$3267,18,FALSE),"")</f>
        <v/>
      </c>
      <c r="T747" s="1121" t="str">
        <f>IFERROR(VLOOKUP($I747,'WM-AR'!$I$7:$AS$3267,20,FALSE),"")</f>
        <v/>
      </c>
      <c r="U747" s="1121" t="str">
        <f>IFERROR(VLOOKUP($I747,'WM-AR'!$I$7:$AS$3267,22,FALSE),"")</f>
        <v/>
      </c>
      <c r="V747" s="1121" t="str">
        <f>IFERROR(VLOOKUP($I747,'WM-AR'!$I$7:$AS$3267,24,FALSE),"")</f>
        <v/>
      </c>
      <c r="W747" s="1121" t="str">
        <f>IFERROR(VLOOKUP($I747,'WM-AR'!$I$7:$AS$3267,25,FALSE),"")</f>
        <v/>
      </c>
      <c r="X747" s="1121" t="str">
        <f>IFERROR(VLOOKUP($I747,'WM-AR'!$I$7:$AS$3267,26,FALSE),"")</f>
        <v/>
      </c>
      <c r="Y747" s="1121" t="str">
        <f>IFERROR(VLOOKUP($I747,'WM-AR'!$I$7:$AS$3267,27,FALSE),"")</f>
        <v/>
      </c>
      <c r="Z747" s="1121" t="str">
        <f>IFERROR(VLOOKUP($I747,'WM-AR'!$I$7:$AS$3267,28,FALSE),"")</f>
        <v/>
      </c>
      <c r="AA747" s="1121" t="str">
        <f>IFERROR(VLOOKUP($I747,'WM-AR'!$I$7:$AS$3267,29,FALSE),"")</f>
        <v/>
      </c>
      <c r="AB747" s="1121" t="str">
        <f>IFERROR(VLOOKUP($I747,'WM-AR'!$I$7:$AS$3267,30,FALSE),"")</f>
        <v/>
      </c>
      <c r="AC747" s="1121" t="str">
        <f>IFERROR(VLOOKUP($I747,'WM-AR'!$I$7:$AS$3267,31,FALSE),"")</f>
        <v/>
      </c>
      <c r="AD747" s="1121" t="str">
        <f>IFERROR(VLOOKUP($I747,'WM-AR'!$I$7:$AS$3267,32,FALSE),"")</f>
        <v/>
      </c>
      <c r="AE747" s="1121" t="str">
        <f>IFERROR(VLOOKUP($I747,'WM-AR'!$I$7:$AS$3267,33,FALSE),"")</f>
        <v/>
      </c>
      <c r="AF747" s="1209"/>
      <c r="AG747" s="1123"/>
      <c r="AH747" s="1123"/>
      <c r="AI747" s="1124"/>
      <c r="AJ747" s="1124" t="str">
        <f t="shared" si="165"/>
        <v/>
      </c>
      <c r="AK747" s="1125"/>
      <c r="AL747" s="88" t="str">
        <f>IF(AND(ISTEXT($E747),ISTEXT($B747)),"산출기준 &gt;&gt;  "&amp;_xlfn.XLOOKUP($E747,산출기준!$D:$D,산출기준!$E:$E,"매칭실패"),"")</f>
        <v/>
      </c>
    </row>
    <row r="748" spans="2:38" s="658" customFormat="1" ht="20.100000000000001" customHeight="1">
      <c r="B748" s="1072"/>
      <c r="C748" s="639"/>
      <c r="D748" s="639"/>
      <c r="E748" s="639"/>
      <c r="F748" s="639"/>
      <c r="G748" s="639"/>
      <c r="H748" s="639"/>
      <c r="I748" s="641"/>
      <c r="J748" s="642"/>
      <c r="K748" s="642"/>
      <c r="L748" s="642"/>
      <c r="M748" s="642"/>
      <c r="N748" s="642"/>
      <c r="O748" s="642"/>
      <c r="P748" s="642"/>
      <c r="Q748" s="642"/>
      <c r="R748" s="642"/>
      <c r="S748" s="642"/>
      <c r="T748" s="642"/>
      <c r="U748" s="642"/>
      <c r="V748" s="642"/>
      <c r="W748" s="642"/>
      <c r="X748" s="642"/>
      <c r="Y748" s="642"/>
      <c r="Z748" s="642"/>
      <c r="AA748" s="642"/>
      <c r="AB748" s="642"/>
      <c r="AC748" s="642"/>
      <c r="AD748" s="642"/>
      <c r="AE748" s="642"/>
      <c r="AF748" s="637"/>
      <c r="AG748" s="643"/>
      <c r="AH748" s="643"/>
      <c r="AI748" s="644"/>
      <c r="AJ748" s="644"/>
      <c r="AK748" s="639"/>
      <c r="AL748" s="658" t="str">
        <f>IF(AND(ISTEXT($E748),ISTEXT($B748)),"산출기준 &gt;&gt;  "&amp;_xlfn.XLOOKUP($E748,산출기준!$D:$D,산출기준!$E:$E,"매칭실패"),"")</f>
        <v/>
      </c>
    </row>
    <row r="749" spans="2:38" s="658" customFormat="1" ht="20.100000000000001" customHeight="1">
      <c r="B749" s="802"/>
      <c r="C749" s="662"/>
      <c r="D749" s="662"/>
      <c r="E749" s="662"/>
      <c r="F749" s="662"/>
      <c r="G749" s="662"/>
      <c r="H749" s="662"/>
      <c r="I749" s="652"/>
      <c r="J749" s="664"/>
      <c r="K749" s="664"/>
      <c r="L749" s="664"/>
      <c r="M749" s="664"/>
      <c r="N749" s="664"/>
      <c r="O749" s="664"/>
      <c r="P749" s="664"/>
      <c r="Q749" s="664"/>
      <c r="R749" s="664"/>
      <c r="S749" s="664"/>
      <c r="T749" s="664"/>
      <c r="U749" s="664"/>
      <c r="V749" s="664"/>
      <c r="W749" s="664"/>
      <c r="X749" s="664"/>
      <c r="Y749" s="664"/>
      <c r="Z749" s="664"/>
      <c r="AA749" s="664"/>
      <c r="AB749" s="664"/>
      <c r="AC749" s="664"/>
      <c r="AD749" s="664"/>
      <c r="AE749" s="664"/>
      <c r="AF749" s="660"/>
      <c r="AG749" s="665"/>
      <c r="AH749" s="665"/>
      <c r="AI749" s="666"/>
      <c r="AJ749" s="666"/>
      <c r="AK749" s="662"/>
      <c r="AL749" s="658" t="str">
        <f>IF(AND(ISTEXT($E749),ISTEXT($B749)),"산출기준 &gt;&gt;  "&amp;_xlfn.XLOOKUP($E749,산출기준!$D:$D,산출기준!$E:$E,"매칭실패"),"")</f>
        <v/>
      </c>
    </row>
    <row r="750" spans="2:38" ht="34.9" customHeight="1">
      <c r="B750" s="623">
        <v>6.5</v>
      </c>
      <c r="C750" s="626" t="s">
        <v>3709</v>
      </c>
      <c r="D750" s="626"/>
      <c r="E750" s="626"/>
      <c r="F750" s="626"/>
      <c r="G750" s="1066"/>
      <c r="H750" s="1260"/>
      <c r="I750" s="630" t="str">
        <f t="shared" ref="I750:I1167" si="166">LEFT(H750,14)</f>
        <v/>
      </c>
      <c r="J750" s="630"/>
      <c r="K750" s="631"/>
      <c r="L750" s="631"/>
      <c r="M750" s="631"/>
      <c r="N750" s="631"/>
      <c r="O750" s="631"/>
      <c r="P750" s="631"/>
      <c r="Q750" s="631"/>
      <c r="R750" s="631"/>
      <c r="S750" s="631"/>
      <c r="T750" s="631"/>
      <c r="U750" s="631"/>
      <c r="V750" s="631"/>
      <c r="W750" s="631"/>
      <c r="X750" s="631"/>
      <c r="Y750" s="631"/>
      <c r="Z750" s="631"/>
      <c r="AA750" s="631"/>
      <c r="AB750" s="631"/>
      <c r="AC750" s="631"/>
      <c r="AD750" s="631"/>
      <c r="AE750" s="631"/>
      <c r="AF750" s="632"/>
      <c r="AG750" s="634"/>
      <c r="AH750" s="634"/>
      <c r="AI750" s="634"/>
      <c r="AJ750" s="634"/>
      <c r="AK750" s="634"/>
      <c r="AL750" s="88" t="str">
        <f>IF(AND(ISTEXT($E750),ISTEXT($B750)),"산출기준 &gt;&gt;  "&amp;_xlfn.XLOOKUP($E750,산출기준!$D:$D,산출기준!$E:$E,"매칭실패"),"")</f>
        <v/>
      </c>
    </row>
    <row r="751" spans="2:38" s="658" customFormat="1" ht="20.100000000000001" customHeight="1">
      <c r="B751" s="1072"/>
      <c r="C751" s="639"/>
      <c r="D751" s="639"/>
      <c r="E751" s="639"/>
      <c r="F751" s="639"/>
      <c r="G751" s="639"/>
      <c r="H751" s="639"/>
      <c r="I751" s="641"/>
      <c r="J751" s="642"/>
      <c r="K751" s="642"/>
      <c r="L751" s="642"/>
      <c r="M751" s="642"/>
      <c r="N751" s="642"/>
      <c r="O751" s="642"/>
      <c r="P751" s="642"/>
      <c r="Q751" s="642"/>
      <c r="R751" s="642"/>
      <c r="S751" s="642"/>
      <c r="T751" s="642"/>
      <c r="U751" s="642"/>
      <c r="V751" s="642"/>
      <c r="W751" s="642"/>
      <c r="X751" s="642"/>
      <c r="Y751" s="642"/>
      <c r="Z751" s="642"/>
      <c r="AA751" s="642"/>
      <c r="AB751" s="642"/>
      <c r="AC751" s="642"/>
      <c r="AD751" s="642"/>
      <c r="AE751" s="642"/>
      <c r="AF751" s="637"/>
      <c r="AG751" s="643"/>
      <c r="AH751" s="643"/>
      <c r="AI751" s="644"/>
      <c r="AJ751" s="644"/>
      <c r="AK751" s="639"/>
      <c r="AL751" s="658" t="str">
        <f>IF(AND(ISTEXT($E751),ISTEXT($B751)),"산출기준 &gt;&gt;  "&amp;_xlfn.XLOOKUP($E751,산출기준!$D:$D,산출기준!$E:$E,"매칭실패"),"")</f>
        <v/>
      </c>
    </row>
    <row r="752" spans="2:38" s="658" customFormat="1" ht="20.100000000000001" customHeight="1">
      <c r="B752" s="1261"/>
      <c r="C752" s="1057" t="s">
        <v>3710</v>
      </c>
      <c r="D752" s="648"/>
      <c r="E752" s="648"/>
      <c r="F752" s="646" t="s">
        <v>3711</v>
      </c>
      <c r="G752" s="1057"/>
      <c r="H752" s="1263"/>
      <c r="I752" s="1263"/>
      <c r="J752" s="805"/>
      <c r="K752" s="805"/>
      <c r="L752" s="806"/>
      <c r="M752" s="806"/>
      <c r="N752" s="806"/>
      <c r="O752" s="806"/>
      <c r="P752" s="806"/>
      <c r="Q752" s="806"/>
      <c r="R752" s="806"/>
      <c r="S752" s="806"/>
      <c r="T752" s="806"/>
      <c r="U752" s="806"/>
      <c r="V752" s="806"/>
      <c r="W752" s="806"/>
      <c r="X752" s="806"/>
      <c r="Y752" s="806"/>
      <c r="Z752" s="806"/>
      <c r="AA752" s="806"/>
      <c r="AB752" s="806"/>
      <c r="AC752" s="806"/>
      <c r="AD752" s="806"/>
      <c r="AE752" s="806"/>
      <c r="AF752" s="1323"/>
      <c r="AL752" s="658" t="str">
        <f>IF(AND(ISTEXT($E752),ISTEXT($B752)),"산출기준 &gt;&gt;  "&amp;_xlfn.XLOOKUP($E752,산출기준!$D:$D,산출기준!$E:$E,"매칭실패"),"")</f>
        <v/>
      </c>
    </row>
    <row r="753" spans="2:38" s="658" customFormat="1" ht="20.100000000000001" customHeight="1">
      <c r="B753" s="802"/>
      <c r="C753" s="662"/>
      <c r="D753" s="662"/>
      <c r="E753" s="662"/>
      <c r="F753" s="662"/>
      <c r="G753" s="662"/>
      <c r="H753" s="662"/>
      <c r="I753" s="652"/>
      <c r="J753" s="664"/>
      <c r="K753" s="664"/>
      <c r="L753" s="664"/>
      <c r="M753" s="664"/>
      <c r="N753" s="664"/>
      <c r="O753" s="664"/>
      <c r="P753" s="664"/>
      <c r="Q753" s="664"/>
      <c r="R753" s="664"/>
      <c r="S753" s="664"/>
      <c r="T753" s="664"/>
      <c r="U753" s="664"/>
      <c r="V753" s="664"/>
      <c r="W753" s="664"/>
      <c r="X753" s="664"/>
      <c r="Y753" s="664"/>
      <c r="Z753" s="664"/>
      <c r="AA753" s="664"/>
      <c r="AB753" s="664"/>
      <c r="AC753" s="664"/>
      <c r="AD753" s="664"/>
      <c r="AE753" s="664"/>
      <c r="AF753" s="660"/>
      <c r="AG753" s="665"/>
      <c r="AH753" s="665"/>
      <c r="AI753" s="666"/>
      <c r="AJ753" s="666"/>
      <c r="AK753" s="662"/>
      <c r="AL753" s="658" t="str">
        <f>IF(AND(ISTEXT($E753),ISTEXT($B753)),"산출기준 &gt;&gt;  "&amp;_xlfn.XLOOKUP($E753,산출기준!$D:$D,산출기준!$E:$E,"매칭실패"),"")</f>
        <v/>
      </c>
    </row>
    <row r="754" spans="2:38" ht="34.9" customHeight="1">
      <c r="B754" s="808" t="str" cm="1">
        <f t="array" aca="1" ref="B754" ca="1">_xlfn.IFNA(INDIRECT("Family_표준_구성도!B"&amp;MATCH(F754,INDIRECT("Family_표준_구성도!"&amp;"C:C"),0)),"")</f>
        <v>6.5.1.1.1</v>
      </c>
      <c r="C754" s="668" t="s">
        <v>1903</v>
      </c>
      <c r="D754" s="809"/>
      <c r="E754" s="668" t="s">
        <v>2006</v>
      </c>
      <c r="F754" s="1079" t="s">
        <v>3712</v>
      </c>
      <c r="G754" s="1079"/>
      <c r="H754" s="1079"/>
      <c r="I754" s="674" t="str">
        <f t="shared" ref="I754:I761" si="167">LEFT(H754,14)</f>
        <v/>
      </c>
      <c r="J754" s="674"/>
      <c r="K754" s="674"/>
      <c r="L754" s="674"/>
      <c r="M754" s="674"/>
      <c r="N754" s="675"/>
      <c r="O754" s="676"/>
      <c r="P754" s="677"/>
      <c r="Q754" s="677"/>
      <c r="R754" s="677"/>
      <c r="S754" s="677"/>
      <c r="T754" s="677"/>
      <c r="U754" s="677"/>
      <c r="V754" s="678"/>
      <c r="W754" s="679"/>
      <c r="X754" s="679"/>
      <c r="Y754" s="679"/>
      <c r="Z754" s="679"/>
      <c r="AA754" s="679"/>
      <c r="AB754" s="679"/>
      <c r="AC754" s="679"/>
      <c r="AD754" s="679"/>
      <c r="AE754" s="679"/>
      <c r="AF754" s="1352"/>
      <c r="AG754" s="682"/>
      <c r="AH754" s="682"/>
      <c r="AI754" s="682"/>
      <c r="AJ754" s="682"/>
      <c r="AK754" s="903"/>
      <c r="AL754" s="88" t="str">
        <f ca="1">IF(AND(ISTEXT($E754),ISTEXT($B754)),"산출기준 &gt;&gt;  "&amp;_xlfn.XLOOKUP($E754,산출기준!$D:$D,산출기준!$E:$E,"매칭실패"),"")</f>
        <v>산출기준 &gt;&gt;  [Steel Beam]</v>
      </c>
    </row>
    <row r="755" spans="2:38" ht="49.9" customHeight="1" outlineLevel="1">
      <c r="B755" s="758"/>
      <c r="C755" s="759"/>
      <c r="D755" s="759"/>
      <c r="E755" s="759"/>
      <c r="F755" s="1080" t="s">
        <v>3488</v>
      </c>
      <c r="G755" s="759" t="str">
        <f t="shared" ref="G755:G757" si="168">IF(IF(N755=0,"",N755)&amp;" | "&amp;IF(O755=0,"",O755)&amp;" | "&amp;IF(Q755=0,"",Q755)&amp;" | "&amp;IF(R755=0,"",R755)=" |  |  | ","",IF(N755=0,"",N755)&amp;" | "&amp;IF(O755=0,"",O755)&amp;" | "&amp;IF(Q755=0,"",Q755)&amp;" | "&amp;IF(R755=0,"",R755))</f>
        <v xml:space="preserve">Girth &amp; Purlin |  |  | </v>
      </c>
      <c r="H755" s="816" t="s">
        <v>3713</v>
      </c>
      <c r="I755" s="765" t="str">
        <f t="shared" si="167"/>
        <v>S01AA007-00001</v>
      </c>
      <c r="J755" s="766"/>
      <c r="K755" s="766" t="str">
        <f>IFERROR(VLOOKUP($I755,'WM-AR'!$I$7:$AS$3267,34,FALSE),"")</f>
        <v>TON</v>
      </c>
      <c r="L755" s="766" t="str">
        <f>IFERROR(VLOOKUP($I755,'WM-AR'!$I$7:$AS$3267,4,FALSE),"")</f>
        <v>Main Steel Structure Fabrication Work</v>
      </c>
      <c r="M755" s="766" t="str">
        <f>IFERROR(VLOOKUP($I755,'WM-AR'!$I$7:$AS$3267,6,FALSE),"")</f>
        <v>Shelter/Building</v>
      </c>
      <c r="N755" s="766" t="str">
        <f>IFERROR(VLOOKUP($I755,'WM-AR'!$I$7:$AS$3267,8,FALSE),"")</f>
        <v>Girth &amp; Purlin</v>
      </c>
      <c r="O755" s="766">
        <f>IFERROR(VLOOKUP($I755,'WM-AR'!$I$7:$AS$3267,10,FALSE),"")</f>
        <v>0</v>
      </c>
      <c r="P755" s="766">
        <f>IFERROR(VLOOKUP($I755,'WM-AR'!$I$7:$AS$3267,12,FALSE),"")</f>
        <v>0</v>
      </c>
      <c r="Q755" s="766" t="str">
        <f>IFERROR(VLOOKUP($I755,'WM-AR'!$I$7:$AS$3267,14,FALSE),"")</f>
        <v/>
      </c>
      <c r="R755" s="766" t="str">
        <f>IFERROR(VLOOKUP($I755,'WM-AR'!$I$7:$AS$3267,16,FALSE),"")</f>
        <v/>
      </c>
      <c r="S755" s="766" t="str">
        <f>IFERROR(VLOOKUP($I755,'WM-AR'!$I$7:$AS$3267,18,FALSE),"")</f>
        <v/>
      </c>
      <c r="T755" s="766" t="str">
        <f>IFERROR(VLOOKUP($I755,'WM-AR'!$I$7:$AS$3267,20,FALSE),"")</f>
        <v/>
      </c>
      <c r="U755" s="766" t="str">
        <f>IFERROR(VLOOKUP($I755,'WM-AR'!$I$7:$AS$3267,22,FALSE),"")</f>
        <v/>
      </c>
      <c r="V755" s="766" t="str">
        <f>IFERROR(VLOOKUP($I755,'WM-AR'!$I$7:$AS$3267,24,FALSE),"")</f>
        <v/>
      </c>
      <c r="W755" s="766">
        <f>IFERROR(VLOOKUP($I755,'WM-AR'!$I$7:$AS$3267,25,FALSE),"")</f>
        <v>0</v>
      </c>
      <c r="X755" s="766">
        <f>IFERROR(VLOOKUP($I755,'WM-AR'!$I$7:$AS$3267,26,FALSE),"")</f>
        <v>0</v>
      </c>
      <c r="Y755" s="766">
        <f>IFERROR(VLOOKUP($I755,'WM-AR'!$I$7:$AS$3267,27,FALSE),"")</f>
        <v>0</v>
      </c>
      <c r="Z755" s="766">
        <f>IFERROR(VLOOKUP($I755,'WM-AR'!$I$7:$AS$3267,28,FALSE),"")</f>
        <v>0</v>
      </c>
      <c r="AA755" s="766" t="str">
        <f>IFERROR(VLOOKUP($I755,'WM-AR'!$I$7:$AS$3267,29,FALSE),"")</f>
        <v>Material: (   )</v>
      </c>
      <c r="AB755" s="766">
        <f>IFERROR(VLOOKUP($I755,'WM-AR'!$I$7:$AS$3267,30,FALSE),"")</f>
        <v>0</v>
      </c>
      <c r="AC755" s="766">
        <f>IFERROR(VLOOKUP($I755,'WM-AR'!$I$7:$AS$3267,31,FALSE),"")</f>
        <v>0</v>
      </c>
      <c r="AD755" s="766">
        <f>IFERROR(VLOOKUP($I755,'WM-AR'!$I$7:$AS$3267,32,FALSE),"")</f>
        <v>0</v>
      </c>
      <c r="AE755" s="766">
        <f>IFERROR(VLOOKUP($I755,'WM-AR'!$I$7:$AS$3267,33,FALSE),"")</f>
        <v>0</v>
      </c>
      <c r="AF755" s="767"/>
      <c r="AG755" s="1134" t="s">
        <v>3586</v>
      </c>
      <c r="AH755" s="1134" t="s">
        <v>3586</v>
      </c>
      <c r="AI755" s="1340">
        <v>4.7439999999999998</v>
      </c>
      <c r="AJ755" s="1340" t="str">
        <f t="shared" ref="AJ755:AJ761" si="169">K755</f>
        <v>TON</v>
      </c>
      <c r="AK755" s="905"/>
      <c r="AL755" s="88" t="str">
        <f>IF(AND(ISTEXT($E755),ISTEXT($B755)),"산출기준 &gt;&gt;  "&amp;_xlfn.XLOOKUP($E755,산출기준!$D:$D,산출기준!$E:$E,"매칭실패"),"")</f>
        <v/>
      </c>
    </row>
    <row r="756" spans="2:38" ht="49.9" customHeight="1" outlineLevel="1">
      <c r="B756" s="758"/>
      <c r="C756" s="759"/>
      <c r="D756" s="759"/>
      <c r="E756" s="759"/>
      <c r="F756" s="1083" t="s">
        <v>3492</v>
      </c>
      <c r="G756" s="759" t="str">
        <f t="shared" si="168"/>
        <v xml:space="preserve">Girth &amp; Purlin |  |  | </v>
      </c>
      <c r="H756" s="816" t="s">
        <v>3714</v>
      </c>
      <c r="I756" s="765" t="str">
        <f t="shared" si="167"/>
        <v>S03AA007-00001</v>
      </c>
      <c r="J756" s="766"/>
      <c r="K756" s="766" t="str">
        <f>IFERROR(VLOOKUP($I756,'WM-AR'!$I$7:$AS$3267,34,FALSE),"")</f>
        <v>TON</v>
      </c>
      <c r="L756" s="766" t="str">
        <f>IFERROR(VLOOKUP($I756,'WM-AR'!$I$7:$AS$3267,4,FALSE),"")</f>
        <v>Main Steel Structure Erection Work</v>
      </c>
      <c r="M756" s="766" t="str">
        <f>IFERROR(VLOOKUP($I756,'WM-AR'!$I$7:$AS$3267,6,FALSE),"")</f>
        <v>Shelter/Building</v>
      </c>
      <c r="N756" s="766" t="str">
        <f>IFERROR(VLOOKUP($I756,'WM-AR'!$I$7:$AS$3267,8,FALSE),"")</f>
        <v>Girth &amp; Purlin</v>
      </c>
      <c r="O756" s="766">
        <f>IFERROR(VLOOKUP($I756,'WM-AR'!$I$7:$AS$3267,10,FALSE),"")</f>
        <v>0</v>
      </c>
      <c r="P756" s="766">
        <f>IFERROR(VLOOKUP($I756,'WM-AR'!$I$7:$AS$3267,12,FALSE),"")</f>
        <v>0</v>
      </c>
      <c r="Q756" s="766" t="str">
        <f>IFERROR(VLOOKUP($I756,'WM-AR'!$I$7:$AS$3267,14,FALSE),"")</f>
        <v/>
      </c>
      <c r="R756" s="766" t="str">
        <f>IFERROR(VLOOKUP($I756,'WM-AR'!$I$7:$AS$3267,16,FALSE),"")</f>
        <v/>
      </c>
      <c r="S756" s="766" t="str">
        <f>IFERROR(VLOOKUP($I756,'WM-AR'!$I$7:$AS$3267,18,FALSE),"")</f>
        <v/>
      </c>
      <c r="T756" s="766" t="str">
        <f>IFERROR(VLOOKUP($I756,'WM-AR'!$I$7:$AS$3267,20,FALSE),"")</f>
        <v/>
      </c>
      <c r="U756" s="766" t="str">
        <f>IFERROR(VLOOKUP($I756,'WM-AR'!$I$7:$AS$3267,22,FALSE),"")</f>
        <v/>
      </c>
      <c r="V756" s="766" t="str">
        <f>IFERROR(VLOOKUP($I756,'WM-AR'!$I$7:$AS$3267,24,FALSE),"")</f>
        <v/>
      </c>
      <c r="W756" s="766">
        <f>IFERROR(VLOOKUP($I756,'WM-AR'!$I$7:$AS$3267,25,FALSE),"")</f>
        <v>0</v>
      </c>
      <c r="X756" s="766">
        <f>IFERROR(VLOOKUP($I756,'WM-AR'!$I$7:$AS$3267,26,FALSE),"")</f>
        <v>0</v>
      </c>
      <c r="Y756" s="766">
        <f>IFERROR(VLOOKUP($I756,'WM-AR'!$I$7:$AS$3267,27,FALSE),"")</f>
        <v>0</v>
      </c>
      <c r="Z756" s="766">
        <f>IFERROR(VLOOKUP($I756,'WM-AR'!$I$7:$AS$3267,28,FALSE),"")</f>
        <v>0</v>
      </c>
      <c r="AA756" s="766" t="str">
        <f>IFERROR(VLOOKUP($I756,'WM-AR'!$I$7:$AS$3267,29,FALSE),"")</f>
        <v>Material: (   )</v>
      </c>
      <c r="AB756" s="766">
        <f>IFERROR(VLOOKUP($I756,'WM-AR'!$I$7:$AS$3267,30,FALSE),"")</f>
        <v>0</v>
      </c>
      <c r="AC756" s="766">
        <f>IFERROR(VLOOKUP($I756,'WM-AR'!$I$7:$AS$3267,31,FALSE),"")</f>
        <v>0</v>
      </c>
      <c r="AD756" s="766">
        <f>IFERROR(VLOOKUP($I756,'WM-AR'!$I$7:$AS$3267,32,FALSE),"")</f>
        <v>0</v>
      </c>
      <c r="AE756" s="766">
        <f>IFERROR(VLOOKUP($I756,'WM-AR'!$I$7:$AS$3267,33,FALSE),"")</f>
        <v>0</v>
      </c>
      <c r="AF756" s="767"/>
      <c r="AG756" s="1134" t="s">
        <v>3586</v>
      </c>
      <c r="AH756" s="1134" t="s">
        <v>3586</v>
      </c>
      <c r="AI756" s="1340">
        <v>4.7439999999999998</v>
      </c>
      <c r="AJ756" s="1340" t="str">
        <f t="shared" si="169"/>
        <v>TON</v>
      </c>
      <c r="AK756" s="905"/>
      <c r="AL756" s="88" t="str">
        <f>IF(AND(ISTEXT($E756),ISTEXT($B756)),"산출기준 &gt;&gt;  "&amp;_xlfn.XLOOKUP($E756,산출기준!$D:$D,산출기준!$E:$E,"매칭실패"),"")</f>
        <v/>
      </c>
    </row>
    <row r="757" spans="2:38" ht="49.9" customHeight="1" outlineLevel="1">
      <c r="B757" s="772"/>
      <c r="C757" s="773"/>
      <c r="D757" s="773"/>
      <c r="E757" s="773"/>
      <c r="F757" s="1083" t="s">
        <v>3502</v>
      </c>
      <c r="G757" s="759" t="str">
        <f t="shared" si="168"/>
        <v xml:space="preserve">for Non-Fireproofed Steel Surface |  |  | </v>
      </c>
      <c r="H757" s="816" t="s">
        <v>3503</v>
      </c>
      <c r="I757" s="765" t="str">
        <f t="shared" si="167"/>
        <v>S41AA051-00001</v>
      </c>
      <c r="J757" s="766"/>
      <c r="K757" s="766" t="str">
        <f>IFERROR(VLOOKUP($I757,'WM-AR'!$I$7:$AS$3267,34,FALSE),"")</f>
        <v>M2</v>
      </c>
      <c r="L757" s="766" t="str">
        <f>IFERROR(VLOOKUP($I757,'WM-AR'!$I$7:$AS$3267,4,FALSE),"")</f>
        <v>Steel Structure Paint Work</v>
      </c>
      <c r="M757" s="766" t="str">
        <f>IFERROR(VLOOKUP($I757,'WM-AR'!$I$7:$AS$3267,6,FALSE),"")</f>
        <v>Shelter/Building</v>
      </c>
      <c r="N757" s="766" t="str">
        <f>IFERROR(VLOOKUP($I757,'WM-AR'!$I$7:$AS$3267,8,FALSE),"")</f>
        <v>for Non-Fireproofed Steel Surface</v>
      </c>
      <c r="O757" s="766">
        <f>IFERROR(VLOOKUP($I757,'WM-AR'!$I$7:$AS$3267,10,FALSE),"")</f>
        <v>0</v>
      </c>
      <c r="P757" s="766">
        <f>IFERROR(VLOOKUP($I757,'WM-AR'!$I$7:$AS$3267,12,FALSE),"")</f>
        <v>0</v>
      </c>
      <c r="Q757" s="766" t="str">
        <f>IFERROR(VLOOKUP($I757,'WM-AR'!$I$7:$AS$3267,14,FALSE),"")</f>
        <v/>
      </c>
      <c r="R757" s="766" t="str">
        <f>IFERROR(VLOOKUP($I757,'WM-AR'!$I$7:$AS$3267,16,FALSE),"")</f>
        <v/>
      </c>
      <c r="S757" s="766" t="str">
        <f>IFERROR(VLOOKUP($I757,'WM-AR'!$I$7:$AS$3267,18,FALSE),"")</f>
        <v/>
      </c>
      <c r="T757" s="766" t="str">
        <f>IFERROR(VLOOKUP($I757,'WM-AR'!$I$7:$AS$3267,20,FALSE),"")</f>
        <v/>
      </c>
      <c r="U757" s="766" t="str">
        <f>IFERROR(VLOOKUP($I757,'WM-AR'!$I$7:$AS$3267,22,FALSE),"")</f>
        <v/>
      </c>
      <c r="V757" s="766" t="str">
        <f>IFERROR(VLOOKUP($I757,'WM-AR'!$I$7:$AS$3267,24,FALSE),"")</f>
        <v/>
      </c>
      <c r="W757" s="766">
        <f>IFERROR(VLOOKUP($I757,'WM-AR'!$I$7:$AS$3267,25,FALSE),"")</f>
        <v>0</v>
      </c>
      <c r="X757" s="766">
        <f>IFERROR(VLOOKUP($I757,'WM-AR'!$I$7:$AS$3267,26,FALSE),"")</f>
        <v>0</v>
      </c>
      <c r="Y757" s="766">
        <f>IFERROR(VLOOKUP($I757,'WM-AR'!$I$7:$AS$3267,27,FALSE),"")</f>
        <v>0</v>
      </c>
      <c r="Z757" s="766">
        <f>IFERROR(VLOOKUP($I757,'WM-AR'!$I$7:$AS$3267,28,FALSE),"")</f>
        <v>0</v>
      </c>
      <c r="AA757" s="766" t="str">
        <f>IFERROR(VLOOKUP($I757,'WM-AR'!$I$7:$AS$3267,29,FALSE),"")</f>
        <v>Material: (   )</v>
      </c>
      <c r="AB757" s="766">
        <f>IFERROR(VLOOKUP($I757,'WM-AR'!$I$7:$AS$3267,30,FALSE),"")</f>
        <v>0</v>
      </c>
      <c r="AC757" s="766">
        <f>IFERROR(VLOOKUP($I757,'WM-AR'!$I$7:$AS$3267,31,FALSE),"")</f>
        <v>0</v>
      </c>
      <c r="AD757" s="766">
        <f>IFERROR(VLOOKUP($I757,'WM-AR'!$I$7:$AS$3267,32,FALSE),"")</f>
        <v>0</v>
      </c>
      <c r="AE757" s="766">
        <f>IFERROR(VLOOKUP($I757,'WM-AR'!$I$7:$AS$3267,33,FALSE),"")</f>
        <v>0</v>
      </c>
      <c r="AF757" s="767"/>
      <c r="AG757" s="768" t="s">
        <v>2011</v>
      </c>
      <c r="AH757" s="1082" t="s">
        <v>2011</v>
      </c>
      <c r="AI757" s="1340">
        <v>389.05599999999998</v>
      </c>
      <c r="AJ757" s="1340" t="str">
        <f t="shared" si="169"/>
        <v>M2</v>
      </c>
      <c r="AK757" s="1267"/>
      <c r="AL757" s="88" t="str">
        <f>IF(AND(ISTEXT($E757),ISTEXT($B757)),"산출기준 &gt;&gt;  "&amp;_xlfn.XLOOKUP($E757,산출기준!$D:$D,산출기준!$E:$E,"매칭실패"),"")</f>
        <v/>
      </c>
    </row>
    <row r="758" spans="2:38">
      <c r="B758" s="1111"/>
      <c r="C758" s="1166"/>
      <c r="D758" s="787" t="s">
        <v>2715</v>
      </c>
      <c r="E758" s="1166"/>
      <c r="F758" s="1166"/>
      <c r="G758" s="843" t="s">
        <v>3715</v>
      </c>
      <c r="H758" s="843"/>
      <c r="I758" s="712" t="str">
        <f t="shared" si="167"/>
        <v/>
      </c>
      <c r="J758" s="714"/>
      <c r="K758" s="714" t="str">
        <f>IFERROR(VLOOKUP($I758,'WM-AR'!$I$7:$AS$3267,34,FALSE),"")</f>
        <v/>
      </c>
      <c r="L758" s="714" t="str">
        <f>IFERROR(VLOOKUP($I758,'WM-AR'!$I$7:$AS$3267,4,FALSE),"")</f>
        <v/>
      </c>
      <c r="M758" s="714" t="str">
        <f>IFERROR(VLOOKUP($I758,'WM-AR'!$I$7:$AS$3267,6,FALSE),"")</f>
        <v/>
      </c>
      <c r="N758" s="714" t="str">
        <f>IFERROR(VLOOKUP($I758,'WM-AR'!$I$7:$AS$3267,8,FALSE),"")</f>
        <v/>
      </c>
      <c r="O758" s="714" t="str">
        <f>IFERROR(VLOOKUP($I758,'WM-AR'!$I$7:$AS$3267,10,FALSE),"")</f>
        <v/>
      </c>
      <c r="P758" s="714" t="str">
        <f>IFERROR(VLOOKUP($I758,'WM-AR'!$I$7:$AS$3267,12,FALSE),"")</f>
        <v/>
      </c>
      <c r="Q758" s="714" t="str">
        <f>IFERROR(VLOOKUP($I758,'WM-AR'!$I$7:$AS$3267,14,FALSE),"")</f>
        <v/>
      </c>
      <c r="R758" s="714" t="str">
        <f>IFERROR(VLOOKUP($I758,'WM-AR'!$I$7:$AS$3267,16,FALSE),"")</f>
        <v/>
      </c>
      <c r="S758" s="714" t="str">
        <f>IFERROR(VLOOKUP($I758,'WM-AR'!$I$7:$AS$3267,18,FALSE),"")</f>
        <v/>
      </c>
      <c r="T758" s="714" t="str">
        <f>IFERROR(VLOOKUP($I758,'WM-AR'!$I$7:$AS$3267,20,FALSE),"")</f>
        <v/>
      </c>
      <c r="U758" s="714" t="str">
        <f>IFERROR(VLOOKUP($I758,'WM-AR'!$I$7:$AS$3267,22,FALSE),"")</f>
        <v/>
      </c>
      <c r="V758" s="714" t="str">
        <f>IFERROR(VLOOKUP($I758,'WM-AR'!$I$7:$AS$3267,24,FALSE),"")</f>
        <v/>
      </c>
      <c r="W758" s="714" t="str">
        <f>IFERROR(VLOOKUP($I758,'WM-AR'!$I$7:$AS$3267,25,FALSE),"")</f>
        <v/>
      </c>
      <c r="X758" s="714" t="str">
        <f>IFERROR(VLOOKUP($I758,'WM-AR'!$I$7:$AS$3267,26,FALSE),"")</f>
        <v/>
      </c>
      <c r="Y758" s="714" t="str">
        <f>IFERROR(VLOOKUP($I758,'WM-AR'!$I$7:$AS$3267,27,FALSE),"")</f>
        <v/>
      </c>
      <c r="Z758" s="714" t="str">
        <f>IFERROR(VLOOKUP($I758,'WM-AR'!$I$7:$AS$3267,28,FALSE),"")</f>
        <v/>
      </c>
      <c r="AA758" s="714" t="str">
        <f>IFERROR(VLOOKUP($I758,'WM-AR'!$I$7:$AS$3267,29,FALSE),"")</f>
        <v/>
      </c>
      <c r="AB758" s="714" t="str">
        <f>IFERROR(VLOOKUP($I758,'WM-AR'!$I$7:$AS$3267,30,FALSE),"")</f>
        <v/>
      </c>
      <c r="AC758" s="714" t="str">
        <f>IFERROR(VLOOKUP($I758,'WM-AR'!$I$7:$AS$3267,31,FALSE),"")</f>
        <v/>
      </c>
      <c r="AD758" s="714" t="str">
        <f>IFERROR(VLOOKUP($I758,'WM-AR'!$I$7:$AS$3267,32,FALSE),"")</f>
        <v/>
      </c>
      <c r="AE758" s="714" t="str">
        <f>IFERROR(VLOOKUP($I758,'WM-AR'!$I$7:$AS$3267,33,FALSE),"")</f>
        <v/>
      </c>
      <c r="AF758" s="938"/>
      <c r="AG758" s="1254"/>
      <c r="AH758" s="1254"/>
      <c r="AI758" s="854"/>
      <c r="AJ758" s="854" t="str">
        <f t="shared" si="169"/>
        <v/>
      </c>
      <c r="AK758" s="1114"/>
      <c r="AL758" s="88" t="str">
        <f>IF(AND(ISTEXT($E758),ISTEXT($B758)),"산출기준 &gt;&gt;  "&amp;_xlfn.XLOOKUP($E758,산출기준!$D:$D,산출기준!$E:$E,"매칭실패"),"")</f>
        <v/>
      </c>
    </row>
    <row r="759" spans="2:38">
      <c r="B759" s="1111"/>
      <c r="C759" s="1166"/>
      <c r="D759" s="1166" t="s">
        <v>2715</v>
      </c>
      <c r="E759" s="1166"/>
      <c r="F759" s="1166"/>
      <c r="G759" s="843" t="s">
        <v>3716</v>
      </c>
      <c r="H759" s="843"/>
      <c r="I759" s="712" t="str">
        <f t="shared" si="167"/>
        <v/>
      </c>
      <c r="J759" s="714"/>
      <c r="K759" s="714" t="str">
        <f>IFERROR(VLOOKUP($I759,'WM-AR'!$I$7:$AS$3267,34,FALSE),"")</f>
        <v/>
      </c>
      <c r="L759" s="714" t="str">
        <f>IFERROR(VLOOKUP($I759,'WM-AR'!$I$7:$AS$3267,4,FALSE),"")</f>
        <v/>
      </c>
      <c r="M759" s="714" t="str">
        <f>IFERROR(VLOOKUP($I759,'WM-AR'!$I$7:$AS$3267,6,FALSE),"")</f>
        <v/>
      </c>
      <c r="N759" s="714" t="str">
        <f>IFERROR(VLOOKUP($I759,'WM-AR'!$I$7:$AS$3267,8,FALSE),"")</f>
        <v/>
      </c>
      <c r="O759" s="714" t="str">
        <f>IFERROR(VLOOKUP($I759,'WM-AR'!$I$7:$AS$3267,10,FALSE),"")</f>
        <v/>
      </c>
      <c r="P759" s="714" t="str">
        <f>IFERROR(VLOOKUP($I759,'WM-AR'!$I$7:$AS$3267,12,FALSE),"")</f>
        <v/>
      </c>
      <c r="Q759" s="714" t="str">
        <f>IFERROR(VLOOKUP($I759,'WM-AR'!$I$7:$AS$3267,14,FALSE),"")</f>
        <v/>
      </c>
      <c r="R759" s="714" t="str">
        <f>IFERROR(VLOOKUP($I759,'WM-AR'!$I$7:$AS$3267,16,FALSE),"")</f>
        <v/>
      </c>
      <c r="S759" s="714" t="str">
        <f>IFERROR(VLOOKUP($I759,'WM-AR'!$I$7:$AS$3267,18,FALSE),"")</f>
        <v/>
      </c>
      <c r="T759" s="714" t="str">
        <f>IFERROR(VLOOKUP($I759,'WM-AR'!$I$7:$AS$3267,20,FALSE),"")</f>
        <v/>
      </c>
      <c r="U759" s="714" t="str">
        <f>IFERROR(VLOOKUP($I759,'WM-AR'!$I$7:$AS$3267,22,FALSE),"")</f>
        <v/>
      </c>
      <c r="V759" s="714" t="str">
        <f>IFERROR(VLOOKUP($I759,'WM-AR'!$I$7:$AS$3267,24,FALSE),"")</f>
        <v/>
      </c>
      <c r="W759" s="714" t="str">
        <f>IFERROR(VLOOKUP($I759,'WM-AR'!$I$7:$AS$3267,25,FALSE),"")</f>
        <v/>
      </c>
      <c r="X759" s="714" t="str">
        <f>IFERROR(VLOOKUP($I759,'WM-AR'!$I$7:$AS$3267,26,FALSE),"")</f>
        <v/>
      </c>
      <c r="Y759" s="714" t="str">
        <f>IFERROR(VLOOKUP($I759,'WM-AR'!$I$7:$AS$3267,27,FALSE),"")</f>
        <v/>
      </c>
      <c r="Z759" s="714" t="str">
        <f>IFERROR(VLOOKUP($I759,'WM-AR'!$I$7:$AS$3267,28,FALSE),"")</f>
        <v/>
      </c>
      <c r="AA759" s="714" t="str">
        <f>IFERROR(VLOOKUP($I759,'WM-AR'!$I$7:$AS$3267,29,FALSE),"")</f>
        <v/>
      </c>
      <c r="AB759" s="714" t="str">
        <f>IFERROR(VLOOKUP($I759,'WM-AR'!$I$7:$AS$3267,30,FALSE),"")</f>
        <v/>
      </c>
      <c r="AC759" s="714" t="str">
        <f>IFERROR(VLOOKUP($I759,'WM-AR'!$I$7:$AS$3267,31,FALSE),"")</f>
        <v/>
      </c>
      <c r="AD759" s="714" t="str">
        <f>IFERROR(VLOOKUP($I759,'WM-AR'!$I$7:$AS$3267,32,FALSE),"")</f>
        <v/>
      </c>
      <c r="AE759" s="714" t="str">
        <f>IFERROR(VLOOKUP($I759,'WM-AR'!$I$7:$AS$3267,33,FALSE),"")</f>
        <v/>
      </c>
      <c r="AF759" s="938"/>
      <c r="AG759" s="852"/>
      <c r="AH759" s="852"/>
      <c r="AI759" s="854"/>
      <c r="AJ759" s="854" t="str">
        <f t="shared" si="169"/>
        <v/>
      </c>
      <c r="AK759" s="1114"/>
      <c r="AL759" s="88" t="str">
        <f>IF(AND(ISTEXT($E759),ISTEXT($B759)),"산출기준 &gt;&gt;  "&amp;_xlfn.XLOOKUP($E759,산출기준!$D:$D,산출기준!$E:$E,"매칭실패"),"")</f>
        <v/>
      </c>
    </row>
    <row r="760" spans="2:38" ht="33">
      <c r="B760" s="1111"/>
      <c r="C760" s="1166"/>
      <c r="D760" s="1166" t="s">
        <v>3689</v>
      </c>
      <c r="E760" s="1166"/>
      <c r="F760" s="1166"/>
      <c r="G760" s="843" t="s">
        <v>3717</v>
      </c>
      <c r="H760" s="843"/>
      <c r="I760" s="712" t="str">
        <f t="shared" si="167"/>
        <v/>
      </c>
      <c r="J760" s="714"/>
      <c r="K760" s="714" t="str">
        <f>IFERROR(VLOOKUP($I760,'WM-AR'!$I$7:$AS$3267,34,FALSE),"")</f>
        <v/>
      </c>
      <c r="L760" s="714" t="str">
        <f>IFERROR(VLOOKUP($I760,'WM-AR'!$I$7:$AS$3267,4,FALSE),"")</f>
        <v/>
      </c>
      <c r="M760" s="714" t="str">
        <f>IFERROR(VLOOKUP($I760,'WM-AR'!$I$7:$AS$3267,6,FALSE),"")</f>
        <v/>
      </c>
      <c r="N760" s="714" t="str">
        <f>IFERROR(VLOOKUP($I760,'WM-AR'!$I$7:$AS$3267,8,FALSE),"")</f>
        <v/>
      </c>
      <c r="O760" s="714" t="str">
        <f>IFERROR(VLOOKUP($I760,'WM-AR'!$I$7:$AS$3267,10,FALSE),"")</f>
        <v/>
      </c>
      <c r="P760" s="714" t="str">
        <f>IFERROR(VLOOKUP($I760,'WM-AR'!$I$7:$AS$3267,12,FALSE),"")</f>
        <v/>
      </c>
      <c r="Q760" s="714" t="str">
        <f>IFERROR(VLOOKUP($I760,'WM-AR'!$I$7:$AS$3267,14,FALSE),"")</f>
        <v/>
      </c>
      <c r="R760" s="714" t="str">
        <f>IFERROR(VLOOKUP($I760,'WM-AR'!$I$7:$AS$3267,16,FALSE),"")</f>
        <v/>
      </c>
      <c r="S760" s="714" t="str">
        <f>IFERROR(VLOOKUP($I760,'WM-AR'!$I$7:$AS$3267,18,FALSE),"")</f>
        <v/>
      </c>
      <c r="T760" s="714" t="str">
        <f>IFERROR(VLOOKUP($I760,'WM-AR'!$I$7:$AS$3267,20,FALSE),"")</f>
        <v/>
      </c>
      <c r="U760" s="714" t="str">
        <f>IFERROR(VLOOKUP($I760,'WM-AR'!$I$7:$AS$3267,22,FALSE),"")</f>
        <v/>
      </c>
      <c r="V760" s="714" t="str">
        <f>IFERROR(VLOOKUP($I760,'WM-AR'!$I$7:$AS$3267,24,FALSE),"")</f>
        <v/>
      </c>
      <c r="W760" s="714" t="str">
        <f>IFERROR(VLOOKUP($I760,'WM-AR'!$I$7:$AS$3267,25,FALSE),"")</f>
        <v/>
      </c>
      <c r="X760" s="714" t="str">
        <f>IFERROR(VLOOKUP($I760,'WM-AR'!$I$7:$AS$3267,26,FALSE),"")</f>
        <v/>
      </c>
      <c r="Y760" s="714" t="str">
        <f>IFERROR(VLOOKUP($I760,'WM-AR'!$I$7:$AS$3267,27,FALSE),"")</f>
        <v/>
      </c>
      <c r="Z760" s="714" t="str">
        <f>IFERROR(VLOOKUP($I760,'WM-AR'!$I$7:$AS$3267,28,FALSE),"")</f>
        <v/>
      </c>
      <c r="AA760" s="714" t="str">
        <f>IFERROR(VLOOKUP($I760,'WM-AR'!$I$7:$AS$3267,29,FALSE),"")</f>
        <v/>
      </c>
      <c r="AB760" s="714" t="str">
        <f>IFERROR(VLOOKUP($I760,'WM-AR'!$I$7:$AS$3267,30,FALSE),"")</f>
        <v/>
      </c>
      <c r="AC760" s="714" t="str">
        <f>IFERROR(VLOOKUP($I760,'WM-AR'!$I$7:$AS$3267,31,FALSE),"")</f>
        <v/>
      </c>
      <c r="AD760" s="714" t="str">
        <f>IFERROR(VLOOKUP($I760,'WM-AR'!$I$7:$AS$3267,32,FALSE),"")</f>
        <v/>
      </c>
      <c r="AE760" s="714" t="str">
        <f>IFERROR(VLOOKUP($I760,'WM-AR'!$I$7:$AS$3267,33,FALSE),"")</f>
        <v/>
      </c>
      <c r="AF760" s="938"/>
      <c r="AG760" s="852"/>
      <c r="AH760" s="852"/>
      <c r="AI760" s="854"/>
      <c r="AJ760" s="854" t="str">
        <f t="shared" si="169"/>
        <v/>
      </c>
      <c r="AK760" s="1114"/>
      <c r="AL760" s="88" t="str">
        <f>IF(AND(ISTEXT($E760),ISTEXT($B760)),"산출기준 &gt;&gt;  "&amp;_xlfn.XLOOKUP($E760,산출기준!$D:$D,산출기준!$E:$E,"매칭실패"),"")</f>
        <v/>
      </c>
    </row>
    <row r="761" spans="2:38" ht="49.5">
      <c r="B761" s="1116"/>
      <c r="C761" s="1167"/>
      <c r="D761" s="1167" t="s">
        <v>2904</v>
      </c>
      <c r="E761" s="1167"/>
      <c r="F761" s="1167"/>
      <c r="G761" s="1120" t="s">
        <v>3718</v>
      </c>
      <c r="H761" s="1120"/>
      <c r="I761" s="1119" t="str">
        <f t="shared" si="167"/>
        <v/>
      </c>
      <c r="J761" s="1121"/>
      <c r="K761" s="1121" t="str">
        <f>IFERROR(VLOOKUP($I761,'WM-AR'!$I$7:$AS$3267,34,FALSE),"")</f>
        <v/>
      </c>
      <c r="L761" s="1121" t="str">
        <f>IFERROR(VLOOKUP($I761,'WM-AR'!$I$7:$AS$3267,4,FALSE),"")</f>
        <v/>
      </c>
      <c r="M761" s="1121" t="str">
        <f>IFERROR(VLOOKUP($I761,'WM-AR'!$I$7:$AS$3267,6,FALSE),"")</f>
        <v/>
      </c>
      <c r="N761" s="1121" t="str">
        <f>IFERROR(VLOOKUP($I761,'WM-AR'!$I$7:$AS$3267,8,FALSE),"")</f>
        <v/>
      </c>
      <c r="O761" s="1121" t="str">
        <f>IFERROR(VLOOKUP($I761,'WM-AR'!$I$7:$AS$3267,10,FALSE),"")</f>
        <v/>
      </c>
      <c r="P761" s="1121" t="str">
        <f>IFERROR(VLOOKUP($I761,'WM-AR'!$I$7:$AS$3267,12,FALSE),"")</f>
        <v/>
      </c>
      <c r="Q761" s="1121" t="str">
        <f>IFERROR(VLOOKUP($I761,'WM-AR'!$I$7:$AS$3267,14,FALSE),"")</f>
        <v/>
      </c>
      <c r="R761" s="1121" t="str">
        <f>IFERROR(VLOOKUP($I761,'WM-AR'!$I$7:$AS$3267,16,FALSE),"")</f>
        <v/>
      </c>
      <c r="S761" s="1121" t="str">
        <f>IFERROR(VLOOKUP($I761,'WM-AR'!$I$7:$AS$3267,18,FALSE),"")</f>
        <v/>
      </c>
      <c r="T761" s="1121" t="str">
        <f>IFERROR(VLOOKUP($I761,'WM-AR'!$I$7:$AS$3267,20,FALSE),"")</f>
        <v/>
      </c>
      <c r="U761" s="1121" t="str">
        <f>IFERROR(VLOOKUP($I761,'WM-AR'!$I$7:$AS$3267,22,FALSE),"")</f>
        <v/>
      </c>
      <c r="V761" s="1121" t="str">
        <f>IFERROR(VLOOKUP($I761,'WM-AR'!$I$7:$AS$3267,24,FALSE),"")</f>
        <v/>
      </c>
      <c r="W761" s="1121" t="str">
        <f>IFERROR(VLOOKUP($I761,'WM-AR'!$I$7:$AS$3267,25,FALSE),"")</f>
        <v/>
      </c>
      <c r="X761" s="1121" t="str">
        <f>IFERROR(VLOOKUP($I761,'WM-AR'!$I$7:$AS$3267,26,FALSE),"")</f>
        <v/>
      </c>
      <c r="Y761" s="1121" t="str">
        <f>IFERROR(VLOOKUP($I761,'WM-AR'!$I$7:$AS$3267,27,FALSE),"")</f>
        <v/>
      </c>
      <c r="Z761" s="1121" t="str">
        <f>IFERROR(VLOOKUP($I761,'WM-AR'!$I$7:$AS$3267,28,FALSE),"")</f>
        <v/>
      </c>
      <c r="AA761" s="1121" t="str">
        <f>IFERROR(VLOOKUP($I761,'WM-AR'!$I$7:$AS$3267,29,FALSE),"")</f>
        <v/>
      </c>
      <c r="AB761" s="1121" t="str">
        <f>IFERROR(VLOOKUP($I761,'WM-AR'!$I$7:$AS$3267,30,FALSE),"")</f>
        <v/>
      </c>
      <c r="AC761" s="1121" t="str">
        <f>IFERROR(VLOOKUP($I761,'WM-AR'!$I$7:$AS$3267,31,FALSE),"")</f>
        <v/>
      </c>
      <c r="AD761" s="1121" t="str">
        <f>IFERROR(VLOOKUP($I761,'WM-AR'!$I$7:$AS$3267,32,FALSE),"")</f>
        <v/>
      </c>
      <c r="AE761" s="1121" t="str">
        <f>IFERROR(VLOOKUP($I761,'WM-AR'!$I$7:$AS$3267,33,FALSE),"")</f>
        <v/>
      </c>
      <c r="AF761" s="1209"/>
      <c r="AG761" s="1123"/>
      <c r="AH761" s="1123"/>
      <c r="AI761" s="1124"/>
      <c r="AJ761" s="1124" t="str">
        <f t="shared" si="169"/>
        <v/>
      </c>
      <c r="AK761" s="1125"/>
      <c r="AL761" s="88" t="str">
        <f>IF(AND(ISTEXT($E761),ISTEXT($B761)),"산출기준 &gt;&gt;  "&amp;_xlfn.XLOOKUP($E761,산출기준!$D:$D,산출기준!$E:$E,"매칭실패"),"")</f>
        <v/>
      </c>
    </row>
    <row r="762" spans="2:38" s="658" customFormat="1" ht="20.100000000000001" customHeight="1">
      <c r="B762" s="1072"/>
      <c r="C762" s="639"/>
      <c r="D762" s="639"/>
      <c r="E762" s="639"/>
      <c r="F762" s="639"/>
      <c r="G762" s="639"/>
      <c r="H762" s="639"/>
      <c r="I762" s="641"/>
      <c r="J762" s="642"/>
      <c r="K762" s="642"/>
      <c r="L762" s="642"/>
      <c r="M762" s="642"/>
      <c r="N762" s="642"/>
      <c r="O762" s="642"/>
      <c r="P762" s="642"/>
      <c r="Q762" s="642"/>
      <c r="R762" s="642"/>
      <c r="S762" s="642"/>
      <c r="T762" s="642"/>
      <c r="U762" s="642"/>
      <c r="V762" s="642"/>
      <c r="W762" s="642"/>
      <c r="X762" s="642"/>
      <c r="Y762" s="642"/>
      <c r="Z762" s="642"/>
      <c r="AA762" s="642"/>
      <c r="AB762" s="642"/>
      <c r="AC762" s="642"/>
      <c r="AD762" s="642"/>
      <c r="AE762" s="642"/>
      <c r="AF762" s="637"/>
      <c r="AG762" s="643"/>
      <c r="AH762" s="643"/>
      <c r="AI762" s="644"/>
      <c r="AJ762" s="644"/>
      <c r="AK762" s="639"/>
      <c r="AL762" s="658" t="str">
        <f>IF(AND(ISTEXT($E762),ISTEXT($B762)),"산출기준 &gt;&gt;  "&amp;_xlfn.XLOOKUP($E762,산출기준!$D:$D,산출기준!$E:$E,"매칭실패"),"")</f>
        <v/>
      </c>
    </row>
    <row r="763" spans="2:38" s="658" customFormat="1" ht="20.100000000000001" customHeight="1">
      <c r="B763" s="802"/>
      <c r="C763" s="662"/>
      <c r="D763" s="662"/>
      <c r="E763" s="662"/>
      <c r="F763" s="662"/>
      <c r="G763" s="662"/>
      <c r="H763" s="662"/>
      <c r="I763" s="652"/>
      <c r="J763" s="664"/>
      <c r="K763" s="664"/>
      <c r="L763" s="664"/>
      <c r="M763" s="664"/>
      <c r="N763" s="664"/>
      <c r="O763" s="664"/>
      <c r="P763" s="664"/>
      <c r="Q763" s="664"/>
      <c r="R763" s="664"/>
      <c r="S763" s="664"/>
      <c r="T763" s="664"/>
      <c r="U763" s="664"/>
      <c r="V763" s="664"/>
      <c r="W763" s="664"/>
      <c r="X763" s="664"/>
      <c r="Y763" s="664"/>
      <c r="Z763" s="664"/>
      <c r="AA763" s="664"/>
      <c r="AB763" s="664"/>
      <c r="AC763" s="664"/>
      <c r="AD763" s="664"/>
      <c r="AE763" s="664"/>
      <c r="AF763" s="660"/>
      <c r="AG763" s="665"/>
      <c r="AH763" s="665"/>
      <c r="AI763" s="666"/>
      <c r="AJ763" s="666"/>
      <c r="AK763" s="662"/>
      <c r="AL763" s="658" t="str">
        <f>IF(AND(ISTEXT($E763),ISTEXT($B763)),"산출기준 &gt;&gt;  "&amp;_xlfn.XLOOKUP($E763,산출기준!$D:$D,산출기준!$E:$E,"매칭실패"),"")</f>
        <v/>
      </c>
    </row>
    <row r="764" spans="2:38" ht="34.9" customHeight="1">
      <c r="B764" s="623">
        <v>6.6</v>
      </c>
      <c r="C764" s="626" t="s">
        <v>3719</v>
      </c>
      <c r="D764" s="626"/>
      <c r="E764" s="626"/>
      <c r="F764" s="626"/>
      <c r="G764" s="1066"/>
      <c r="H764" s="1260"/>
      <c r="I764" s="630" t="str">
        <f t="shared" ref="I764:I1181" si="170">LEFT(H764,14)</f>
        <v/>
      </c>
      <c r="J764" s="630"/>
      <c r="K764" s="631"/>
      <c r="L764" s="631"/>
      <c r="M764" s="631"/>
      <c r="N764" s="631"/>
      <c r="O764" s="631"/>
      <c r="P764" s="631"/>
      <c r="Q764" s="631"/>
      <c r="R764" s="631"/>
      <c r="S764" s="631"/>
      <c r="T764" s="631"/>
      <c r="U764" s="631"/>
      <c r="V764" s="631"/>
      <c r="W764" s="631"/>
      <c r="X764" s="631"/>
      <c r="Y764" s="631"/>
      <c r="Z764" s="631"/>
      <c r="AA764" s="631"/>
      <c r="AB764" s="631"/>
      <c r="AC764" s="631"/>
      <c r="AD764" s="631"/>
      <c r="AE764" s="631"/>
      <c r="AF764" s="632"/>
      <c r="AG764" s="634"/>
      <c r="AH764" s="634"/>
      <c r="AI764" s="634"/>
      <c r="AJ764" s="634"/>
      <c r="AK764" s="634"/>
      <c r="AL764" s="88" t="str">
        <f>IF(AND(ISTEXT($E764),ISTEXT($B764)),"산출기준 &gt;&gt;  "&amp;_xlfn.XLOOKUP($E764,산출기준!$D:$D,산출기준!$E:$E,"매칭실패"),"")</f>
        <v/>
      </c>
    </row>
    <row r="765" spans="2:38" s="658" customFormat="1" ht="20.100000000000001" customHeight="1">
      <c r="B765" s="1072"/>
      <c r="C765" s="639"/>
      <c r="D765" s="639"/>
      <c r="E765" s="639"/>
      <c r="F765" s="639"/>
      <c r="G765" s="639"/>
      <c r="H765" s="639"/>
      <c r="I765" s="641"/>
      <c r="J765" s="642"/>
      <c r="K765" s="642"/>
      <c r="L765" s="642"/>
      <c r="M765" s="642"/>
      <c r="N765" s="642"/>
      <c r="O765" s="642"/>
      <c r="P765" s="642"/>
      <c r="Q765" s="642"/>
      <c r="R765" s="642"/>
      <c r="S765" s="642"/>
      <c r="T765" s="642"/>
      <c r="U765" s="642"/>
      <c r="V765" s="642"/>
      <c r="W765" s="642"/>
      <c r="X765" s="642"/>
      <c r="Y765" s="642"/>
      <c r="Z765" s="642"/>
      <c r="AA765" s="642"/>
      <c r="AB765" s="642"/>
      <c r="AC765" s="642"/>
      <c r="AD765" s="642"/>
      <c r="AE765" s="642"/>
      <c r="AF765" s="637"/>
      <c r="AG765" s="643"/>
      <c r="AH765" s="643"/>
      <c r="AI765" s="644"/>
      <c r="AJ765" s="644"/>
      <c r="AK765" s="639"/>
      <c r="AL765" s="658" t="str">
        <f>IF(AND(ISTEXT($E765),ISTEXT($B765)),"산출기준 &gt;&gt;  "&amp;_xlfn.XLOOKUP($E765,산출기준!$D:$D,산출기준!$E:$E,"매칭실패"),"")</f>
        <v/>
      </c>
    </row>
    <row r="766" spans="2:38" s="658" customFormat="1" ht="20.100000000000001" customHeight="1">
      <c r="B766" s="1261"/>
      <c r="C766" s="1057" t="s">
        <v>3720</v>
      </c>
      <c r="D766" s="648"/>
      <c r="E766" s="648"/>
      <c r="F766" s="646" t="s">
        <v>3721</v>
      </c>
      <c r="G766" s="1057"/>
      <c r="H766" s="1263"/>
      <c r="I766" s="1263"/>
      <c r="J766" s="805"/>
      <c r="K766" s="805"/>
      <c r="L766" s="806"/>
      <c r="M766" s="806"/>
      <c r="N766" s="806"/>
      <c r="O766" s="806"/>
      <c r="P766" s="806"/>
      <c r="Q766" s="806"/>
      <c r="R766" s="806"/>
      <c r="S766" s="806"/>
      <c r="T766" s="806"/>
      <c r="U766" s="806"/>
      <c r="V766" s="806"/>
      <c r="W766" s="806"/>
      <c r="X766" s="806"/>
      <c r="Y766" s="806"/>
      <c r="Z766" s="806"/>
      <c r="AA766" s="806"/>
      <c r="AB766" s="806"/>
      <c r="AC766" s="806"/>
      <c r="AD766" s="806"/>
      <c r="AE766" s="806"/>
      <c r="AF766" s="1323"/>
      <c r="AL766" s="658" t="str">
        <f>IF(AND(ISTEXT($E766),ISTEXT($B766)),"산출기준 &gt;&gt;  "&amp;_xlfn.XLOOKUP($E766,산출기준!$D:$D,산출기준!$E:$E,"매칭실패"),"")</f>
        <v/>
      </c>
    </row>
    <row r="767" spans="2:38" s="658" customFormat="1" ht="20.100000000000001" customHeight="1">
      <c r="B767" s="802"/>
      <c r="C767" s="662"/>
      <c r="D767" s="662"/>
      <c r="E767" s="662"/>
      <c r="F767" s="662"/>
      <c r="G767" s="662"/>
      <c r="H767" s="662"/>
      <c r="I767" s="652"/>
      <c r="J767" s="664"/>
      <c r="K767" s="664"/>
      <c r="L767" s="664"/>
      <c r="M767" s="664"/>
      <c r="N767" s="664"/>
      <c r="O767" s="664"/>
      <c r="P767" s="664"/>
      <c r="Q767" s="664"/>
      <c r="R767" s="664"/>
      <c r="S767" s="664"/>
      <c r="T767" s="664"/>
      <c r="U767" s="664"/>
      <c r="V767" s="664"/>
      <c r="W767" s="664"/>
      <c r="X767" s="664"/>
      <c r="Y767" s="664"/>
      <c r="Z767" s="664"/>
      <c r="AA767" s="664"/>
      <c r="AB767" s="664"/>
      <c r="AC767" s="664"/>
      <c r="AD767" s="664"/>
      <c r="AE767" s="664"/>
      <c r="AF767" s="660"/>
      <c r="AG767" s="665"/>
      <c r="AH767" s="665"/>
      <c r="AI767" s="666"/>
      <c r="AJ767" s="666"/>
      <c r="AK767" s="662"/>
      <c r="AL767" s="658" t="str">
        <f>IF(AND(ISTEXT($E767),ISTEXT($B767)),"산출기준 &gt;&gt;  "&amp;_xlfn.XLOOKUP($E767,산출기준!$D:$D,산출기준!$E:$E,"매칭실패"),"")</f>
        <v/>
      </c>
    </row>
    <row r="768" spans="2:38" ht="34.9" customHeight="1">
      <c r="B768" s="808" t="str" cm="1">
        <f t="array" aca="1" ref="B768" ca="1">_xlfn.IFNA(INDIRECT("Family_표준_구성도!B"&amp;MATCH(F768,INDIRECT("Family_표준_구성도!"&amp;"C:C"),0)),"")</f>
        <v>6.6.1.1.1</v>
      </c>
      <c r="C768" s="668" t="s">
        <v>1903</v>
      </c>
      <c r="D768" s="809"/>
      <c r="E768" s="668" t="s">
        <v>2006</v>
      </c>
      <c r="F768" s="1079" t="s">
        <v>3722</v>
      </c>
      <c r="G768" s="1079"/>
      <c r="H768" s="1079"/>
      <c r="I768" s="674" t="str">
        <f t="shared" ref="I768:I774" si="171">LEFT(H768,14)</f>
        <v/>
      </c>
      <c r="J768" s="674"/>
      <c r="K768" s="674"/>
      <c r="L768" s="674"/>
      <c r="M768" s="674"/>
      <c r="N768" s="675"/>
      <c r="O768" s="676"/>
      <c r="P768" s="677"/>
      <c r="Q768" s="677"/>
      <c r="R768" s="677"/>
      <c r="S768" s="677"/>
      <c r="T768" s="677"/>
      <c r="U768" s="677"/>
      <c r="V768" s="678"/>
      <c r="W768" s="679"/>
      <c r="X768" s="679"/>
      <c r="Y768" s="679"/>
      <c r="Z768" s="679"/>
      <c r="AA768" s="679"/>
      <c r="AB768" s="679"/>
      <c r="AC768" s="679"/>
      <c r="AD768" s="679"/>
      <c r="AE768" s="679"/>
      <c r="AF768" s="1352"/>
      <c r="AG768" s="682"/>
      <c r="AH768" s="682"/>
      <c r="AI768" s="682"/>
      <c r="AJ768" s="682"/>
      <c r="AK768" s="903"/>
      <c r="AL768" s="88" t="str">
        <f ca="1">IF(AND(ISTEXT($E768),ISTEXT($B768)),"산출기준 &gt;&gt;  "&amp;_xlfn.XLOOKUP($E768,산출기준!$D:$D,산출기준!$E:$E,"매칭실패"),"")</f>
        <v>산출기준 &gt;&gt;  [Steel Beam]</v>
      </c>
    </row>
    <row r="769" spans="2:38" ht="49.9" customHeight="1" outlineLevel="1">
      <c r="B769" s="758"/>
      <c r="C769" s="759"/>
      <c r="D769" s="759"/>
      <c r="E769" s="759"/>
      <c r="F769" s="1080" t="s">
        <v>3488</v>
      </c>
      <c r="G769" s="759" t="str">
        <f t="shared" ref="G769:G771" si="172">IF(IF(N769=0,"",N769)&amp;" | "&amp;IF(O769=0,"",O769)&amp;" | "&amp;IF(Q769=0,"",Q769)&amp;" | "&amp;IF(R769=0,"",R769)=" |  |  | ","",IF(N769=0,"",N769)&amp;" | "&amp;IF(O769=0,"",O769)&amp;" | "&amp;IF(Q769=0,"",Q769)&amp;" | "&amp;IF(R769=0,"",R769))</f>
        <v xml:space="preserve">Girth &amp; Purlin |  |  | </v>
      </c>
      <c r="H769" s="816" t="s">
        <v>3713</v>
      </c>
      <c r="I769" s="765" t="str">
        <f t="shared" si="171"/>
        <v>S01AA007-00001</v>
      </c>
      <c r="J769" s="766"/>
      <c r="K769" s="766" t="str">
        <f>IFERROR(VLOOKUP($I769,'WM-AR'!$I$7:$AS$3267,34,FALSE),"")</f>
        <v>TON</v>
      </c>
      <c r="L769" s="766" t="str">
        <f>IFERROR(VLOOKUP($I769,'WM-AR'!$I$7:$AS$3267,4,FALSE),"")</f>
        <v>Main Steel Structure Fabrication Work</v>
      </c>
      <c r="M769" s="766" t="str">
        <f>IFERROR(VLOOKUP($I769,'WM-AR'!$I$7:$AS$3267,6,FALSE),"")</f>
        <v>Shelter/Building</v>
      </c>
      <c r="N769" s="766" t="str">
        <f>IFERROR(VLOOKUP($I769,'WM-AR'!$I$7:$AS$3267,8,FALSE),"")</f>
        <v>Girth &amp; Purlin</v>
      </c>
      <c r="O769" s="766">
        <f>IFERROR(VLOOKUP($I769,'WM-AR'!$I$7:$AS$3267,10,FALSE),"")</f>
        <v>0</v>
      </c>
      <c r="P769" s="766">
        <f>IFERROR(VLOOKUP($I769,'WM-AR'!$I$7:$AS$3267,12,FALSE),"")</f>
        <v>0</v>
      </c>
      <c r="Q769" s="766" t="str">
        <f>IFERROR(VLOOKUP($I769,'WM-AR'!$I$7:$AS$3267,14,FALSE),"")</f>
        <v/>
      </c>
      <c r="R769" s="766" t="str">
        <f>IFERROR(VLOOKUP($I769,'WM-AR'!$I$7:$AS$3267,16,FALSE),"")</f>
        <v/>
      </c>
      <c r="S769" s="766" t="str">
        <f>IFERROR(VLOOKUP($I769,'WM-AR'!$I$7:$AS$3267,18,FALSE),"")</f>
        <v/>
      </c>
      <c r="T769" s="766" t="str">
        <f>IFERROR(VLOOKUP($I769,'WM-AR'!$I$7:$AS$3267,20,FALSE),"")</f>
        <v/>
      </c>
      <c r="U769" s="766" t="str">
        <f>IFERROR(VLOOKUP($I769,'WM-AR'!$I$7:$AS$3267,22,FALSE),"")</f>
        <v/>
      </c>
      <c r="V769" s="766" t="str">
        <f>IFERROR(VLOOKUP($I769,'WM-AR'!$I$7:$AS$3267,24,FALSE),"")</f>
        <v/>
      </c>
      <c r="W769" s="766">
        <f>IFERROR(VLOOKUP($I769,'WM-AR'!$I$7:$AS$3267,25,FALSE),"")</f>
        <v>0</v>
      </c>
      <c r="X769" s="766">
        <f>IFERROR(VLOOKUP($I769,'WM-AR'!$I$7:$AS$3267,26,FALSE),"")</f>
        <v>0</v>
      </c>
      <c r="Y769" s="766">
        <f>IFERROR(VLOOKUP($I769,'WM-AR'!$I$7:$AS$3267,27,FALSE),"")</f>
        <v>0</v>
      </c>
      <c r="Z769" s="766">
        <f>IFERROR(VLOOKUP($I769,'WM-AR'!$I$7:$AS$3267,28,FALSE),"")</f>
        <v>0</v>
      </c>
      <c r="AA769" s="766" t="str">
        <f>IFERROR(VLOOKUP($I769,'WM-AR'!$I$7:$AS$3267,29,FALSE),"")</f>
        <v>Material: (   )</v>
      </c>
      <c r="AB769" s="766">
        <f>IFERROR(VLOOKUP($I769,'WM-AR'!$I$7:$AS$3267,30,FALSE),"")</f>
        <v>0</v>
      </c>
      <c r="AC769" s="766">
        <f>IFERROR(VLOOKUP($I769,'WM-AR'!$I$7:$AS$3267,31,FALSE),"")</f>
        <v>0</v>
      </c>
      <c r="AD769" s="766">
        <f>IFERROR(VLOOKUP($I769,'WM-AR'!$I$7:$AS$3267,32,FALSE),"")</f>
        <v>0</v>
      </c>
      <c r="AE769" s="766">
        <f>IFERROR(VLOOKUP($I769,'WM-AR'!$I$7:$AS$3267,33,FALSE),"")</f>
        <v>0</v>
      </c>
      <c r="AF769" s="767"/>
      <c r="AG769" s="1134" t="s">
        <v>3586</v>
      </c>
      <c r="AH769" s="1134" t="s">
        <v>3586</v>
      </c>
      <c r="AI769" s="1340"/>
      <c r="AJ769" s="1340" t="str">
        <f t="shared" ref="AJ769:AJ774" si="173">K769</f>
        <v>TON</v>
      </c>
      <c r="AK769" s="905"/>
      <c r="AL769" s="88" t="str">
        <f>IF(AND(ISTEXT($E769),ISTEXT($B769)),"산출기준 &gt;&gt;  "&amp;_xlfn.XLOOKUP($E769,산출기준!$D:$D,산출기준!$E:$E,"매칭실패"),"")</f>
        <v/>
      </c>
    </row>
    <row r="770" spans="2:38" ht="49.9" customHeight="1" outlineLevel="1">
      <c r="B770" s="758"/>
      <c r="C770" s="759"/>
      <c r="D770" s="759"/>
      <c r="E770" s="759"/>
      <c r="F770" s="1083" t="s">
        <v>3492</v>
      </c>
      <c r="G770" s="759" t="str">
        <f t="shared" si="172"/>
        <v xml:space="preserve">Girth &amp; Purlin |  |  | </v>
      </c>
      <c r="H770" s="816" t="s">
        <v>3714</v>
      </c>
      <c r="I770" s="765" t="str">
        <f t="shared" si="171"/>
        <v>S03AA007-00001</v>
      </c>
      <c r="J770" s="766"/>
      <c r="K770" s="766" t="str">
        <f>IFERROR(VLOOKUP($I770,'WM-AR'!$I$7:$AS$3267,34,FALSE),"")</f>
        <v>TON</v>
      </c>
      <c r="L770" s="766" t="str">
        <f>IFERROR(VLOOKUP($I770,'WM-AR'!$I$7:$AS$3267,4,FALSE),"")</f>
        <v>Main Steel Structure Erection Work</v>
      </c>
      <c r="M770" s="766" t="str">
        <f>IFERROR(VLOOKUP($I770,'WM-AR'!$I$7:$AS$3267,6,FALSE),"")</f>
        <v>Shelter/Building</v>
      </c>
      <c r="N770" s="766" t="str">
        <f>IFERROR(VLOOKUP($I770,'WM-AR'!$I$7:$AS$3267,8,FALSE),"")</f>
        <v>Girth &amp; Purlin</v>
      </c>
      <c r="O770" s="766">
        <f>IFERROR(VLOOKUP($I770,'WM-AR'!$I$7:$AS$3267,10,FALSE),"")</f>
        <v>0</v>
      </c>
      <c r="P770" s="766">
        <f>IFERROR(VLOOKUP($I770,'WM-AR'!$I$7:$AS$3267,12,FALSE),"")</f>
        <v>0</v>
      </c>
      <c r="Q770" s="766" t="str">
        <f>IFERROR(VLOOKUP($I770,'WM-AR'!$I$7:$AS$3267,14,FALSE),"")</f>
        <v/>
      </c>
      <c r="R770" s="766" t="str">
        <f>IFERROR(VLOOKUP($I770,'WM-AR'!$I$7:$AS$3267,16,FALSE),"")</f>
        <v/>
      </c>
      <c r="S770" s="766" t="str">
        <f>IFERROR(VLOOKUP($I770,'WM-AR'!$I$7:$AS$3267,18,FALSE),"")</f>
        <v/>
      </c>
      <c r="T770" s="766" t="str">
        <f>IFERROR(VLOOKUP($I770,'WM-AR'!$I$7:$AS$3267,20,FALSE),"")</f>
        <v/>
      </c>
      <c r="U770" s="766" t="str">
        <f>IFERROR(VLOOKUP($I770,'WM-AR'!$I$7:$AS$3267,22,FALSE),"")</f>
        <v/>
      </c>
      <c r="V770" s="766" t="str">
        <f>IFERROR(VLOOKUP($I770,'WM-AR'!$I$7:$AS$3267,24,FALSE),"")</f>
        <v/>
      </c>
      <c r="W770" s="766">
        <f>IFERROR(VLOOKUP($I770,'WM-AR'!$I$7:$AS$3267,25,FALSE),"")</f>
        <v>0</v>
      </c>
      <c r="X770" s="766">
        <f>IFERROR(VLOOKUP($I770,'WM-AR'!$I$7:$AS$3267,26,FALSE),"")</f>
        <v>0</v>
      </c>
      <c r="Y770" s="766">
        <f>IFERROR(VLOOKUP($I770,'WM-AR'!$I$7:$AS$3267,27,FALSE),"")</f>
        <v>0</v>
      </c>
      <c r="Z770" s="766">
        <f>IFERROR(VLOOKUP($I770,'WM-AR'!$I$7:$AS$3267,28,FALSE),"")</f>
        <v>0</v>
      </c>
      <c r="AA770" s="766" t="str">
        <f>IFERROR(VLOOKUP($I770,'WM-AR'!$I$7:$AS$3267,29,FALSE),"")</f>
        <v>Material: (   )</v>
      </c>
      <c r="AB770" s="766">
        <f>IFERROR(VLOOKUP($I770,'WM-AR'!$I$7:$AS$3267,30,FALSE),"")</f>
        <v>0</v>
      </c>
      <c r="AC770" s="766">
        <f>IFERROR(VLOOKUP($I770,'WM-AR'!$I$7:$AS$3267,31,FALSE),"")</f>
        <v>0</v>
      </c>
      <c r="AD770" s="766">
        <f>IFERROR(VLOOKUP($I770,'WM-AR'!$I$7:$AS$3267,32,FALSE),"")</f>
        <v>0</v>
      </c>
      <c r="AE770" s="766">
        <f>IFERROR(VLOOKUP($I770,'WM-AR'!$I$7:$AS$3267,33,FALSE),"")</f>
        <v>0</v>
      </c>
      <c r="AF770" s="767"/>
      <c r="AG770" s="1134" t="s">
        <v>3586</v>
      </c>
      <c r="AH770" s="1134" t="s">
        <v>3586</v>
      </c>
      <c r="AI770" s="1340"/>
      <c r="AJ770" s="1340" t="str">
        <f t="shared" si="173"/>
        <v>TON</v>
      </c>
      <c r="AK770" s="905"/>
      <c r="AL770" s="88" t="str">
        <f>IF(AND(ISTEXT($E770),ISTEXT($B770)),"산출기준 &gt;&gt;  "&amp;_xlfn.XLOOKUP($E770,산출기준!$D:$D,산출기준!$E:$E,"매칭실패"),"")</f>
        <v/>
      </c>
    </row>
    <row r="771" spans="2:38" ht="49.9" customHeight="1" outlineLevel="1">
      <c r="B771" s="772"/>
      <c r="C771" s="773"/>
      <c r="D771" s="773"/>
      <c r="E771" s="773"/>
      <c r="F771" s="1083" t="s">
        <v>3502</v>
      </c>
      <c r="G771" s="759" t="str">
        <f t="shared" si="172"/>
        <v xml:space="preserve">for Non-Fireproofed Steel Surface |  |  | </v>
      </c>
      <c r="H771" s="816" t="s">
        <v>3503</v>
      </c>
      <c r="I771" s="765" t="str">
        <f t="shared" si="171"/>
        <v>S41AA051-00001</v>
      </c>
      <c r="J771" s="766"/>
      <c r="K771" s="766" t="str">
        <f>IFERROR(VLOOKUP($I771,'WM-AR'!$I$7:$AS$3267,34,FALSE),"")</f>
        <v>M2</v>
      </c>
      <c r="L771" s="766" t="str">
        <f>IFERROR(VLOOKUP($I771,'WM-AR'!$I$7:$AS$3267,4,FALSE),"")</f>
        <v>Steel Structure Paint Work</v>
      </c>
      <c r="M771" s="766" t="str">
        <f>IFERROR(VLOOKUP($I771,'WM-AR'!$I$7:$AS$3267,6,FALSE),"")</f>
        <v>Shelter/Building</v>
      </c>
      <c r="N771" s="766" t="str">
        <f>IFERROR(VLOOKUP($I771,'WM-AR'!$I$7:$AS$3267,8,FALSE),"")</f>
        <v>for Non-Fireproofed Steel Surface</v>
      </c>
      <c r="O771" s="766">
        <f>IFERROR(VLOOKUP($I771,'WM-AR'!$I$7:$AS$3267,10,FALSE),"")</f>
        <v>0</v>
      </c>
      <c r="P771" s="766">
        <f>IFERROR(VLOOKUP($I771,'WM-AR'!$I$7:$AS$3267,12,FALSE),"")</f>
        <v>0</v>
      </c>
      <c r="Q771" s="766" t="str">
        <f>IFERROR(VLOOKUP($I771,'WM-AR'!$I$7:$AS$3267,14,FALSE),"")</f>
        <v/>
      </c>
      <c r="R771" s="766" t="str">
        <f>IFERROR(VLOOKUP($I771,'WM-AR'!$I$7:$AS$3267,16,FALSE),"")</f>
        <v/>
      </c>
      <c r="S771" s="766" t="str">
        <f>IFERROR(VLOOKUP($I771,'WM-AR'!$I$7:$AS$3267,18,FALSE),"")</f>
        <v/>
      </c>
      <c r="T771" s="766" t="str">
        <f>IFERROR(VLOOKUP($I771,'WM-AR'!$I$7:$AS$3267,20,FALSE),"")</f>
        <v/>
      </c>
      <c r="U771" s="766" t="str">
        <f>IFERROR(VLOOKUP($I771,'WM-AR'!$I$7:$AS$3267,22,FALSE),"")</f>
        <v/>
      </c>
      <c r="V771" s="766" t="str">
        <f>IFERROR(VLOOKUP($I771,'WM-AR'!$I$7:$AS$3267,24,FALSE),"")</f>
        <v/>
      </c>
      <c r="W771" s="766">
        <f>IFERROR(VLOOKUP($I771,'WM-AR'!$I$7:$AS$3267,25,FALSE),"")</f>
        <v>0</v>
      </c>
      <c r="X771" s="766">
        <f>IFERROR(VLOOKUP($I771,'WM-AR'!$I$7:$AS$3267,26,FALSE),"")</f>
        <v>0</v>
      </c>
      <c r="Y771" s="766">
        <f>IFERROR(VLOOKUP($I771,'WM-AR'!$I$7:$AS$3267,27,FALSE),"")</f>
        <v>0</v>
      </c>
      <c r="Z771" s="766">
        <f>IFERROR(VLOOKUP($I771,'WM-AR'!$I$7:$AS$3267,28,FALSE),"")</f>
        <v>0</v>
      </c>
      <c r="AA771" s="766" t="str">
        <f>IFERROR(VLOOKUP($I771,'WM-AR'!$I$7:$AS$3267,29,FALSE),"")</f>
        <v>Material: (   )</v>
      </c>
      <c r="AB771" s="766">
        <f>IFERROR(VLOOKUP($I771,'WM-AR'!$I$7:$AS$3267,30,FALSE),"")</f>
        <v>0</v>
      </c>
      <c r="AC771" s="766">
        <f>IFERROR(VLOOKUP($I771,'WM-AR'!$I$7:$AS$3267,31,FALSE),"")</f>
        <v>0</v>
      </c>
      <c r="AD771" s="766">
        <f>IFERROR(VLOOKUP($I771,'WM-AR'!$I$7:$AS$3267,32,FALSE),"")</f>
        <v>0</v>
      </c>
      <c r="AE771" s="766">
        <f>IFERROR(VLOOKUP($I771,'WM-AR'!$I$7:$AS$3267,33,FALSE),"")</f>
        <v>0</v>
      </c>
      <c r="AF771" s="767"/>
      <c r="AG771" s="768" t="s">
        <v>2011</v>
      </c>
      <c r="AH771" s="1082" t="s">
        <v>2011</v>
      </c>
      <c r="AI771" s="1340"/>
      <c r="AJ771" s="1340" t="str">
        <f t="shared" si="173"/>
        <v>M2</v>
      </c>
      <c r="AK771" s="1267"/>
      <c r="AL771" s="88" t="str">
        <f>IF(AND(ISTEXT($E771),ISTEXT($B771)),"산출기준 &gt;&gt;  "&amp;_xlfn.XLOOKUP($E771,산출기준!$D:$D,산출기준!$E:$E,"매칭실패"),"")</f>
        <v/>
      </c>
    </row>
    <row r="772" spans="2:38">
      <c r="B772" s="1111"/>
      <c r="C772" s="1166"/>
      <c r="D772" s="1166"/>
      <c r="E772" s="1166"/>
      <c r="F772" s="1166"/>
      <c r="G772" s="843" t="s">
        <v>2379</v>
      </c>
      <c r="H772" s="843"/>
      <c r="I772" s="712" t="str">
        <f t="shared" si="171"/>
        <v/>
      </c>
      <c r="J772" s="714"/>
      <c r="K772" s="714" t="str">
        <f>IFERROR(VLOOKUP($I772,'WM-AR'!$I$7:$AS$3267,34,FALSE),"")</f>
        <v/>
      </c>
      <c r="L772" s="714" t="str">
        <f>IFERROR(VLOOKUP($I772,'WM-AR'!$I$7:$AS$3267,4,FALSE),"")</f>
        <v/>
      </c>
      <c r="M772" s="714" t="str">
        <f>IFERROR(VLOOKUP($I772,'WM-AR'!$I$7:$AS$3267,6,FALSE),"")</f>
        <v/>
      </c>
      <c r="N772" s="714" t="str">
        <f>IFERROR(VLOOKUP($I772,'WM-AR'!$I$7:$AS$3267,8,FALSE),"")</f>
        <v/>
      </c>
      <c r="O772" s="714" t="str">
        <f>IFERROR(VLOOKUP($I772,'WM-AR'!$I$7:$AS$3267,10,FALSE),"")</f>
        <v/>
      </c>
      <c r="P772" s="714" t="str">
        <f>IFERROR(VLOOKUP($I772,'WM-AR'!$I$7:$AS$3267,12,FALSE),"")</f>
        <v/>
      </c>
      <c r="Q772" s="714" t="str">
        <f>IFERROR(VLOOKUP($I772,'WM-AR'!$I$7:$AS$3267,14,FALSE),"")</f>
        <v/>
      </c>
      <c r="R772" s="714" t="str">
        <f>IFERROR(VLOOKUP($I772,'WM-AR'!$I$7:$AS$3267,16,FALSE),"")</f>
        <v/>
      </c>
      <c r="S772" s="714" t="str">
        <f>IFERROR(VLOOKUP($I772,'WM-AR'!$I$7:$AS$3267,18,FALSE),"")</f>
        <v/>
      </c>
      <c r="T772" s="714" t="str">
        <f>IFERROR(VLOOKUP($I772,'WM-AR'!$I$7:$AS$3267,20,FALSE),"")</f>
        <v/>
      </c>
      <c r="U772" s="714" t="str">
        <f>IFERROR(VLOOKUP($I772,'WM-AR'!$I$7:$AS$3267,22,FALSE),"")</f>
        <v/>
      </c>
      <c r="V772" s="714" t="str">
        <f>IFERROR(VLOOKUP($I772,'WM-AR'!$I$7:$AS$3267,24,FALSE),"")</f>
        <v/>
      </c>
      <c r="W772" s="714" t="str">
        <f>IFERROR(VLOOKUP($I772,'WM-AR'!$I$7:$AS$3267,25,FALSE),"")</f>
        <v/>
      </c>
      <c r="X772" s="714" t="str">
        <f>IFERROR(VLOOKUP($I772,'WM-AR'!$I$7:$AS$3267,26,FALSE),"")</f>
        <v/>
      </c>
      <c r="Y772" s="714" t="str">
        <f>IFERROR(VLOOKUP($I772,'WM-AR'!$I$7:$AS$3267,27,FALSE),"")</f>
        <v/>
      </c>
      <c r="Z772" s="714" t="str">
        <f>IFERROR(VLOOKUP($I772,'WM-AR'!$I$7:$AS$3267,28,FALSE),"")</f>
        <v/>
      </c>
      <c r="AA772" s="714" t="str">
        <f>IFERROR(VLOOKUP($I772,'WM-AR'!$I$7:$AS$3267,29,FALSE),"")</f>
        <v/>
      </c>
      <c r="AB772" s="714" t="str">
        <f>IFERROR(VLOOKUP($I772,'WM-AR'!$I$7:$AS$3267,30,FALSE),"")</f>
        <v/>
      </c>
      <c r="AC772" s="714" t="str">
        <f>IFERROR(VLOOKUP($I772,'WM-AR'!$I$7:$AS$3267,31,FALSE),"")</f>
        <v/>
      </c>
      <c r="AD772" s="714" t="str">
        <f>IFERROR(VLOOKUP($I772,'WM-AR'!$I$7:$AS$3267,32,FALSE),"")</f>
        <v/>
      </c>
      <c r="AE772" s="714" t="str">
        <f>IFERROR(VLOOKUP($I772,'WM-AR'!$I$7:$AS$3267,33,FALSE),"")</f>
        <v/>
      </c>
      <c r="AF772" s="938"/>
      <c r="AG772" s="1254"/>
      <c r="AH772" s="1254"/>
      <c r="AI772" s="854"/>
      <c r="AJ772" s="854" t="str">
        <f t="shared" si="173"/>
        <v/>
      </c>
      <c r="AK772" s="1114"/>
      <c r="AL772" s="88" t="str">
        <f>IF(AND(ISTEXT($E772),ISTEXT($B772)),"산출기준 &gt;&gt;  "&amp;_xlfn.XLOOKUP($E772,산출기준!$D:$D,산출기준!$E:$E,"매칭실패"),"")</f>
        <v/>
      </c>
    </row>
    <row r="773" spans="2:38">
      <c r="B773" s="1111"/>
      <c r="C773" s="1166"/>
      <c r="D773" s="1166" t="s">
        <v>2715</v>
      </c>
      <c r="E773" s="1166"/>
      <c r="F773" s="1166"/>
      <c r="G773" s="843" t="s">
        <v>3723</v>
      </c>
      <c r="H773" s="843"/>
      <c r="I773" s="712" t="str">
        <f t="shared" si="171"/>
        <v/>
      </c>
      <c r="J773" s="714"/>
      <c r="K773" s="714" t="str">
        <f>IFERROR(VLOOKUP($I773,'WM-AR'!$I$7:$AS$3267,34,FALSE),"")</f>
        <v/>
      </c>
      <c r="L773" s="714" t="str">
        <f>IFERROR(VLOOKUP($I773,'WM-AR'!$I$7:$AS$3267,4,FALSE),"")</f>
        <v/>
      </c>
      <c r="M773" s="714" t="str">
        <f>IFERROR(VLOOKUP($I773,'WM-AR'!$I$7:$AS$3267,6,FALSE),"")</f>
        <v/>
      </c>
      <c r="N773" s="714" t="str">
        <f>IFERROR(VLOOKUP($I773,'WM-AR'!$I$7:$AS$3267,8,FALSE),"")</f>
        <v/>
      </c>
      <c r="O773" s="714" t="str">
        <f>IFERROR(VLOOKUP($I773,'WM-AR'!$I$7:$AS$3267,10,FALSE),"")</f>
        <v/>
      </c>
      <c r="P773" s="714" t="str">
        <f>IFERROR(VLOOKUP($I773,'WM-AR'!$I$7:$AS$3267,12,FALSE),"")</f>
        <v/>
      </c>
      <c r="Q773" s="714" t="str">
        <f>IFERROR(VLOOKUP($I773,'WM-AR'!$I$7:$AS$3267,14,FALSE),"")</f>
        <v/>
      </c>
      <c r="R773" s="714" t="str">
        <f>IFERROR(VLOOKUP($I773,'WM-AR'!$I$7:$AS$3267,16,FALSE),"")</f>
        <v/>
      </c>
      <c r="S773" s="714" t="str">
        <f>IFERROR(VLOOKUP($I773,'WM-AR'!$I$7:$AS$3267,18,FALSE),"")</f>
        <v/>
      </c>
      <c r="T773" s="714" t="str">
        <f>IFERROR(VLOOKUP($I773,'WM-AR'!$I$7:$AS$3267,20,FALSE),"")</f>
        <v/>
      </c>
      <c r="U773" s="714" t="str">
        <f>IFERROR(VLOOKUP($I773,'WM-AR'!$I$7:$AS$3267,22,FALSE),"")</f>
        <v/>
      </c>
      <c r="V773" s="714" t="str">
        <f>IFERROR(VLOOKUP($I773,'WM-AR'!$I$7:$AS$3267,24,FALSE),"")</f>
        <v/>
      </c>
      <c r="W773" s="714" t="str">
        <f>IFERROR(VLOOKUP($I773,'WM-AR'!$I$7:$AS$3267,25,FALSE),"")</f>
        <v/>
      </c>
      <c r="X773" s="714" t="str">
        <f>IFERROR(VLOOKUP($I773,'WM-AR'!$I$7:$AS$3267,26,FALSE),"")</f>
        <v/>
      </c>
      <c r="Y773" s="714" t="str">
        <f>IFERROR(VLOOKUP($I773,'WM-AR'!$I$7:$AS$3267,27,FALSE),"")</f>
        <v/>
      </c>
      <c r="Z773" s="714" t="str">
        <f>IFERROR(VLOOKUP($I773,'WM-AR'!$I$7:$AS$3267,28,FALSE),"")</f>
        <v/>
      </c>
      <c r="AA773" s="714" t="str">
        <f>IFERROR(VLOOKUP($I773,'WM-AR'!$I$7:$AS$3267,29,FALSE),"")</f>
        <v/>
      </c>
      <c r="AB773" s="714" t="str">
        <f>IFERROR(VLOOKUP($I773,'WM-AR'!$I$7:$AS$3267,30,FALSE),"")</f>
        <v/>
      </c>
      <c r="AC773" s="714" t="str">
        <f>IFERROR(VLOOKUP($I773,'WM-AR'!$I$7:$AS$3267,31,FALSE),"")</f>
        <v/>
      </c>
      <c r="AD773" s="714" t="str">
        <f>IFERROR(VLOOKUP($I773,'WM-AR'!$I$7:$AS$3267,32,FALSE),"")</f>
        <v/>
      </c>
      <c r="AE773" s="714" t="str">
        <f>IFERROR(VLOOKUP($I773,'WM-AR'!$I$7:$AS$3267,33,FALSE),"")</f>
        <v/>
      </c>
      <c r="AF773" s="938"/>
      <c r="AG773" s="852"/>
      <c r="AH773" s="852"/>
      <c r="AI773" s="854"/>
      <c r="AJ773" s="854" t="str">
        <f t="shared" si="173"/>
        <v/>
      </c>
      <c r="AK773" s="1114"/>
      <c r="AL773" s="88" t="str">
        <f>IF(AND(ISTEXT($E773),ISTEXT($B773)),"산출기준 &gt;&gt;  "&amp;_xlfn.XLOOKUP($E773,산출기준!$D:$D,산출기준!$E:$E,"매칭실패"),"")</f>
        <v/>
      </c>
    </row>
    <row r="774" spans="2:38">
      <c r="B774" s="1116"/>
      <c r="C774" s="1167"/>
      <c r="D774" s="1167" t="s">
        <v>2715</v>
      </c>
      <c r="E774" s="1167"/>
      <c r="F774" s="1167"/>
      <c r="G774" s="1120" t="s">
        <v>3724</v>
      </c>
      <c r="H774" s="1120"/>
      <c r="I774" s="1119" t="str">
        <f t="shared" si="171"/>
        <v/>
      </c>
      <c r="J774" s="1121"/>
      <c r="K774" s="1121" t="str">
        <f>IFERROR(VLOOKUP($I774,'WM-AR'!$I$7:$AS$3267,34,FALSE),"")</f>
        <v/>
      </c>
      <c r="L774" s="1121" t="str">
        <f>IFERROR(VLOOKUP($I774,'WM-AR'!$I$7:$AS$3267,4,FALSE),"")</f>
        <v/>
      </c>
      <c r="M774" s="1121" t="str">
        <f>IFERROR(VLOOKUP($I774,'WM-AR'!$I$7:$AS$3267,6,FALSE),"")</f>
        <v/>
      </c>
      <c r="N774" s="1121" t="str">
        <f>IFERROR(VLOOKUP($I774,'WM-AR'!$I$7:$AS$3267,8,FALSE),"")</f>
        <v/>
      </c>
      <c r="O774" s="1121" t="str">
        <f>IFERROR(VLOOKUP($I774,'WM-AR'!$I$7:$AS$3267,10,FALSE),"")</f>
        <v/>
      </c>
      <c r="P774" s="1121" t="str">
        <f>IFERROR(VLOOKUP($I774,'WM-AR'!$I$7:$AS$3267,12,FALSE),"")</f>
        <v/>
      </c>
      <c r="Q774" s="1121" t="str">
        <f>IFERROR(VLOOKUP($I774,'WM-AR'!$I$7:$AS$3267,14,FALSE),"")</f>
        <v/>
      </c>
      <c r="R774" s="1121" t="str">
        <f>IFERROR(VLOOKUP($I774,'WM-AR'!$I$7:$AS$3267,16,FALSE),"")</f>
        <v/>
      </c>
      <c r="S774" s="1121" t="str">
        <f>IFERROR(VLOOKUP($I774,'WM-AR'!$I$7:$AS$3267,18,FALSE),"")</f>
        <v/>
      </c>
      <c r="T774" s="1121" t="str">
        <f>IFERROR(VLOOKUP($I774,'WM-AR'!$I$7:$AS$3267,20,FALSE),"")</f>
        <v/>
      </c>
      <c r="U774" s="1121" t="str">
        <f>IFERROR(VLOOKUP($I774,'WM-AR'!$I$7:$AS$3267,22,FALSE),"")</f>
        <v/>
      </c>
      <c r="V774" s="1121" t="str">
        <f>IFERROR(VLOOKUP($I774,'WM-AR'!$I$7:$AS$3267,24,FALSE),"")</f>
        <v/>
      </c>
      <c r="W774" s="1121" t="str">
        <f>IFERROR(VLOOKUP($I774,'WM-AR'!$I$7:$AS$3267,25,FALSE),"")</f>
        <v/>
      </c>
      <c r="X774" s="1121" t="str">
        <f>IFERROR(VLOOKUP($I774,'WM-AR'!$I$7:$AS$3267,26,FALSE),"")</f>
        <v/>
      </c>
      <c r="Y774" s="1121" t="str">
        <f>IFERROR(VLOOKUP($I774,'WM-AR'!$I$7:$AS$3267,27,FALSE),"")</f>
        <v/>
      </c>
      <c r="Z774" s="1121" t="str">
        <f>IFERROR(VLOOKUP($I774,'WM-AR'!$I$7:$AS$3267,28,FALSE),"")</f>
        <v/>
      </c>
      <c r="AA774" s="1121" t="str">
        <f>IFERROR(VLOOKUP($I774,'WM-AR'!$I$7:$AS$3267,29,FALSE),"")</f>
        <v/>
      </c>
      <c r="AB774" s="1121" t="str">
        <f>IFERROR(VLOOKUP($I774,'WM-AR'!$I$7:$AS$3267,30,FALSE),"")</f>
        <v/>
      </c>
      <c r="AC774" s="1121" t="str">
        <f>IFERROR(VLOOKUP($I774,'WM-AR'!$I$7:$AS$3267,31,FALSE),"")</f>
        <v/>
      </c>
      <c r="AD774" s="1121" t="str">
        <f>IFERROR(VLOOKUP($I774,'WM-AR'!$I$7:$AS$3267,32,FALSE),"")</f>
        <v/>
      </c>
      <c r="AE774" s="1121" t="str">
        <f>IFERROR(VLOOKUP($I774,'WM-AR'!$I$7:$AS$3267,33,FALSE),"")</f>
        <v/>
      </c>
      <c r="AF774" s="1209"/>
      <c r="AG774" s="1123"/>
      <c r="AH774" s="1123"/>
      <c r="AI774" s="1124"/>
      <c r="AJ774" s="1124" t="str">
        <f t="shared" si="173"/>
        <v/>
      </c>
      <c r="AK774" s="1125"/>
      <c r="AL774" s="88" t="str">
        <f>IF(AND(ISTEXT($E774),ISTEXT($B774)),"산출기준 &gt;&gt;  "&amp;_xlfn.XLOOKUP($E774,산출기준!$D:$D,산출기준!$E:$E,"매칭실패"),"")</f>
        <v/>
      </c>
    </row>
    <row r="775" spans="2:38" s="658" customFormat="1" ht="20.100000000000001" customHeight="1">
      <c r="B775" s="1072"/>
      <c r="C775" s="639"/>
      <c r="D775" s="639"/>
      <c r="E775" s="639"/>
      <c r="F775" s="639"/>
      <c r="G775" s="639"/>
      <c r="H775" s="639"/>
      <c r="I775" s="641"/>
      <c r="J775" s="642"/>
      <c r="K775" s="642"/>
      <c r="L775" s="642"/>
      <c r="M775" s="642"/>
      <c r="N775" s="642"/>
      <c r="O775" s="642"/>
      <c r="P775" s="642"/>
      <c r="Q775" s="642"/>
      <c r="R775" s="642"/>
      <c r="S775" s="642"/>
      <c r="T775" s="642"/>
      <c r="U775" s="642"/>
      <c r="V775" s="642"/>
      <c r="W775" s="642"/>
      <c r="X775" s="642"/>
      <c r="Y775" s="642"/>
      <c r="Z775" s="642"/>
      <c r="AA775" s="642"/>
      <c r="AB775" s="642"/>
      <c r="AC775" s="642"/>
      <c r="AD775" s="642"/>
      <c r="AE775" s="642"/>
      <c r="AF775" s="637"/>
      <c r="AG775" s="643"/>
      <c r="AH775" s="643"/>
      <c r="AI775" s="644"/>
      <c r="AJ775" s="644"/>
      <c r="AK775" s="639"/>
    </row>
    <row r="776" spans="2:38" ht="34.9" customHeight="1">
      <c r="B776" s="808" t="str" cm="1">
        <f t="array" aca="1" ref="B776" ca="1">_xlfn.IFNA(INDIRECT("Family_표준_구성도!B"&amp;MATCH(F776,INDIRECT("Family_표준_구성도!"&amp;"C:C"),0)),"")</f>
        <v/>
      </c>
      <c r="C776" s="668" t="s">
        <v>1903</v>
      </c>
      <c r="D776" s="809"/>
      <c r="E776" s="668" t="s">
        <v>1962</v>
      </c>
      <c r="F776" s="1079" t="s">
        <v>3725</v>
      </c>
      <c r="G776" s="1079"/>
      <c r="H776" s="1079"/>
      <c r="I776" s="674" t="str">
        <f t="shared" ref="I776:I1193" si="174">LEFT(H776,14)</f>
        <v/>
      </c>
      <c r="J776" s="674"/>
      <c r="K776" s="674"/>
      <c r="L776" s="674"/>
      <c r="M776" s="674"/>
      <c r="N776" s="675"/>
      <c r="O776" s="676"/>
      <c r="P776" s="677"/>
      <c r="Q776" s="677"/>
      <c r="R776" s="677"/>
      <c r="S776" s="677"/>
      <c r="T776" s="677"/>
      <c r="U776" s="677"/>
      <c r="V776" s="678"/>
      <c r="W776" s="679"/>
      <c r="X776" s="679"/>
      <c r="Y776" s="679"/>
      <c r="Z776" s="679"/>
      <c r="AA776" s="679"/>
      <c r="AB776" s="679"/>
      <c r="AC776" s="679"/>
      <c r="AD776" s="679"/>
      <c r="AE776" s="679"/>
      <c r="AF776" s="1352"/>
      <c r="AG776" s="682"/>
      <c r="AH776" s="682"/>
      <c r="AI776" s="682"/>
      <c r="AJ776" s="682"/>
      <c r="AK776" s="903"/>
      <c r="AL776" s="88" t="str">
        <f ca="1">IF(AND(ISTEXT($E776),ISTEXT($B776)),"산출기준 &gt;&gt;  "&amp;_xlfn.XLOOKUP($E776,산출기준!$D:$D,산출기준!$E:$E,"매칭실패"),"")</f>
        <v>산출기준 &gt;&gt;  [Steel Column]</v>
      </c>
    </row>
    <row r="777" spans="2:38" ht="49.9" customHeight="1" outlineLevel="1">
      <c r="B777" s="758"/>
      <c r="C777" s="759"/>
      <c r="D777" s="759"/>
      <c r="E777" s="759"/>
      <c r="F777" s="1080" t="s">
        <v>3488</v>
      </c>
      <c r="G777" s="759" t="str">
        <f t="shared" ref="G777:G779" si="175">IF(IF(N777=0,"",N777)&amp;" | "&amp;IF(O777=0,"",O777)&amp;" | "&amp;IF(Q777=0,"",Q777)&amp;" | "&amp;IF(R777=0,"",R777)=" |  |  | ","",IF(N777=0,"",N777)&amp;" | "&amp;IF(O777=0,"",O777)&amp;" | "&amp;IF(Q777=0,"",Q777)&amp;" | "&amp;IF(R777=0,"",R777))</f>
        <v xml:space="preserve">Girth &amp; Purlin |  |  | </v>
      </c>
      <c r="H777" s="816" t="s">
        <v>3713</v>
      </c>
      <c r="I777" s="765" t="str">
        <f t="shared" si="174"/>
        <v>S01AA007-00001</v>
      </c>
      <c r="J777" s="766"/>
      <c r="K777" s="766" t="str">
        <f>IFERROR(VLOOKUP($I777,'WM-AR'!$I$7:$AS$3267,34,FALSE),"")</f>
        <v>TON</v>
      </c>
      <c r="L777" s="766" t="str">
        <f>IFERROR(VLOOKUP($I777,'WM-AR'!$I$7:$AS$3267,4,FALSE),"")</f>
        <v>Main Steel Structure Fabrication Work</v>
      </c>
      <c r="M777" s="766" t="str">
        <f>IFERROR(VLOOKUP($I777,'WM-AR'!$I$7:$AS$3267,6,FALSE),"")</f>
        <v>Shelter/Building</v>
      </c>
      <c r="N777" s="766" t="str">
        <f>IFERROR(VLOOKUP($I777,'WM-AR'!$I$7:$AS$3267,8,FALSE),"")</f>
        <v>Girth &amp; Purlin</v>
      </c>
      <c r="O777" s="766">
        <f>IFERROR(VLOOKUP($I777,'WM-AR'!$I$7:$AS$3267,10,FALSE),"")</f>
        <v>0</v>
      </c>
      <c r="P777" s="766">
        <f>IFERROR(VLOOKUP($I777,'WM-AR'!$I$7:$AS$3267,12,FALSE),"")</f>
        <v>0</v>
      </c>
      <c r="Q777" s="766" t="str">
        <f>IFERROR(VLOOKUP($I777,'WM-AR'!$I$7:$AS$3267,14,FALSE),"")</f>
        <v/>
      </c>
      <c r="R777" s="766" t="str">
        <f>IFERROR(VLOOKUP($I777,'WM-AR'!$I$7:$AS$3267,16,FALSE),"")</f>
        <v/>
      </c>
      <c r="S777" s="766" t="str">
        <f>IFERROR(VLOOKUP($I777,'WM-AR'!$I$7:$AS$3267,18,FALSE),"")</f>
        <v/>
      </c>
      <c r="T777" s="766" t="str">
        <f>IFERROR(VLOOKUP($I777,'WM-AR'!$I$7:$AS$3267,20,FALSE),"")</f>
        <v/>
      </c>
      <c r="U777" s="766" t="str">
        <f>IFERROR(VLOOKUP($I777,'WM-AR'!$I$7:$AS$3267,22,FALSE),"")</f>
        <v/>
      </c>
      <c r="V777" s="766" t="str">
        <f>IFERROR(VLOOKUP($I777,'WM-AR'!$I$7:$AS$3267,24,FALSE),"")</f>
        <v/>
      </c>
      <c r="W777" s="766">
        <f>IFERROR(VLOOKUP($I777,'WM-AR'!$I$7:$AS$3267,25,FALSE),"")</f>
        <v>0</v>
      </c>
      <c r="X777" s="766">
        <f>IFERROR(VLOOKUP($I777,'WM-AR'!$I$7:$AS$3267,26,FALSE),"")</f>
        <v>0</v>
      </c>
      <c r="Y777" s="766">
        <f>IFERROR(VLOOKUP($I777,'WM-AR'!$I$7:$AS$3267,27,FALSE),"")</f>
        <v>0</v>
      </c>
      <c r="Z777" s="766">
        <f>IFERROR(VLOOKUP($I777,'WM-AR'!$I$7:$AS$3267,28,FALSE),"")</f>
        <v>0</v>
      </c>
      <c r="AA777" s="766" t="str">
        <f>IFERROR(VLOOKUP($I777,'WM-AR'!$I$7:$AS$3267,29,FALSE),"")</f>
        <v>Material: (   )</v>
      </c>
      <c r="AB777" s="766">
        <f>IFERROR(VLOOKUP($I777,'WM-AR'!$I$7:$AS$3267,30,FALSE),"")</f>
        <v>0</v>
      </c>
      <c r="AC777" s="766">
        <f>IFERROR(VLOOKUP($I777,'WM-AR'!$I$7:$AS$3267,31,FALSE),"")</f>
        <v>0</v>
      </c>
      <c r="AD777" s="766">
        <f>IFERROR(VLOOKUP($I777,'WM-AR'!$I$7:$AS$3267,32,FALSE),"")</f>
        <v>0</v>
      </c>
      <c r="AE777" s="766">
        <f>IFERROR(VLOOKUP($I777,'WM-AR'!$I$7:$AS$3267,33,FALSE),"")</f>
        <v>0</v>
      </c>
      <c r="AF777" s="767"/>
      <c r="AG777" s="1134" t="s">
        <v>3586</v>
      </c>
      <c r="AH777" s="1134" t="s">
        <v>3586</v>
      </c>
      <c r="AI777" s="1340"/>
      <c r="AJ777" s="1340" t="str">
        <f t="shared" ref="AJ777:AJ782" si="176">K777</f>
        <v>TON</v>
      </c>
      <c r="AK777" s="905"/>
      <c r="AL777" s="88" t="str">
        <f>IF(AND(ISTEXT($E777),ISTEXT($B777)),"산출기준 &gt;&gt;  "&amp;_xlfn.XLOOKUP($E777,산출기준!$D:$D,산출기준!$E:$E,"매칭실패"),"")</f>
        <v/>
      </c>
    </row>
    <row r="778" spans="2:38" ht="49.9" customHeight="1" outlineLevel="1">
      <c r="B778" s="758"/>
      <c r="C778" s="759"/>
      <c r="D778" s="759"/>
      <c r="E778" s="759"/>
      <c r="F778" s="1083" t="s">
        <v>3492</v>
      </c>
      <c r="G778" s="759" t="str">
        <f t="shared" si="175"/>
        <v xml:space="preserve">Girth &amp; Purlin |  |  | </v>
      </c>
      <c r="H778" s="816" t="s">
        <v>3714</v>
      </c>
      <c r="I778" s="765" t="str">
        <f t="shared" si="174"/>
        <v>S03AA007-00001</v>
      </c>
      <c r="J778" s="766"/>
      <c r="K778" s="766" t="str">
        <f>IFERROR(VLOOKUP($I778,'WM-AR'!$I$7:$AS$3267,34,FALSE),"")</f>
        <v>TON</v>
      </c>
      <c r="L778" s="766" t="str">
        <f>IFERROR(VLOOKUP($I778,'WM-AR'!$I$7:$AS$3267,4,FALSE),"")</f>
        <v>Main Steel Structure Erection Work</v>
      </c>
      <c r="M778" s="766" t="str">
        <f>IFERROR(VLOOKUP($I778,'WM-AR'!$I$7:$AS$3267,6,FALSE),"")</f>
        <v>Shelter/Building</v>
      </c>
      <c r="N778" s="766" t="str">
        <f>IFERROR(VLOOKUP($I778,'WM-AR'!$I$7:$AS$3267,8,FALSE),"")</f>
        <v>Girth &amp; Purlin</v>
      </c>
      <c r="O778" s="766">
        <f>IFERROR(VLOOKUP($I778,'WM-AR'!$I$7:$AS$3267,10,FALSE),"")</f>
        <v>0</v>
      </c>
      <c r="P778" s="766">
        <f>IFERROR(VLOOKUP($I778,'WM-AR'!$I$7:$AS$3267,12,FALSE),"")</f>
        <v>0</v>
      </c>
      <c r="Q778" s="766" t="str">
        <f>IFERROR(VLOOKUP($I778,'WM-AR'!$I$7:$AS$3267,14,FALSE),"")</f>
        <v/>
      </c>
      <c r="R778" s="766" t="str">
        <f>IFERROR(VLOOKUP($I778,'WM-AR'!$I$7:$AS$3267,16,FALSE),"")</f>
        <v/>
      </c>
      <c r="S778" s="766" t="str">
        <f>IFERROR(VLOOKUP($I778,'WM-AR'!$I$7:$AS$3267,18,FALSE),"")</f>
        <v/>
      </c>
      <c r="T778" s="766" t="str">
        <f>IFERROR(VLOOKUP($I778,'WM-AR'!$I$7:$AS$3267,20,FALSE),"")</f>
        <v/>
      </c>
      <c r="U778" s="766" t="str">
        <f>IFERROR(VLOOKUP($I778,'WM-AR'!$I$7:$AS$3267,22,FALSE),"")</f>
        <v/>
      </c>
      <c r="V778" s="766" t="str">
        <f>IFERROR(VLOOKUP($I778,'WM-AR'!$I$7:$AS$3267,24,FALSE),"")</f>
        <v/>
      </c>
      <c r="W778" s="766">
        <f>IFERROR(VLOOKUP($I778,'WM-AR'!$I$7:$AS$3267,25,FALSE),"")</f>
        <v>0</v>
      </c>
      <c r="X778" s="766">
        <f>IFERROR(VLOOKUP($I778,'WM-AR'!$I$7:$AS$3267,26,FALSE),"")</f>
        <v>0</v>
      </c>
      <c r="Y778" s="766">
        <f>IFERROR(VLOOKUP($I778,'WM-AR'!$I$7:$AS$3267,27,FALSE),"")</f>
        <v>0</v>
      </c>
      <c r="Z778" s="766">
        <f>IFERROR(VLOOKUP($I778,'WM-AR'!$I$7:$AS$3267,28,FALSE),"")</f>
        <v>0</v>
      </c>
      <c r="AA778" s="766" t="str">
        <f>IFERROR(VLOOKUP($I778,'WM-AR'!$I$7:$AS$3267,29,FALSE),"")</f>
        <v>Material: (   )</v>
      </c>
      <c r="AB778" s="766">
        <f>IFERROR(VLOOKUP($I778,'WM-AR'!$I$7:$AS$3267,30,FALSE),"")</f>
        <v>0</v>
      </c>
      <c r="AC778" s="766">
        <f>IFERROR(VLOOKUP($I778,'WM-AR'!$I$7:$AS$3267,31,FALSE),"")</f>
        <v>0</v>
      </c>
      <c r="AD778" s="766">
        <f>IFERROR(VLOOKUP($I778,'WM-AR'!$I$7:$AS$3267,32,FALSE),"")</f>
        <v>0</v>
      </c>
      <c r="AE778" s="766">
        <f>IFERROR(VLOOKUP($I778,'WM-AR'!$I$7:$AS$3267,33,FALSE),"")</f>
        <v>0</v>
      </c>
      <c r="AF778" s="767"/>
      <c r="AG778" s="1134" t="s">
        <v>3586</v>
      </c>
      <c r="AH778" s="1134" t="s">
        <v>3586</v>
      </c>
      <c r="AI778" s="1340"/>
      <c r="AJ778" s="1340" t="str">
        <f t="shared" si="176"/>
        <v>TON</v>
      </c>
      <c r="AK778" s="905"/>
      <c r="AL778" s="88" t="str">
        <f>IF(AND(ISTEXT($E778),ISTEXT($B778)),"산출기준 &gt;&gt;  "&amp;_xlfn.XLOOKUP($E778,산출기준!$D:$D,산출기준!$E:$E,"매칭실패"),"")</f>
        <v/>
      </c>
    </row>
    <row r="779" spans="2:38" ht="49.9" customHeight="1" outlineLevel="1">
      <c r="B779" s="772"/>
      <c r="C779" s="773"/>
      <c r="D779" s="773"/>
      <c r="E779" s="773"/>
      <c r="F779" s="1083" t="s">
        <v>3502</v>
      </c>
      <c r="G779" s="759" t="str">
        <f t="shared" si="175"/>
        <v xml:space="preserve">for Non-Fireproofed Steel Surface |  |  | </v>
      </c>
      <c r="H779" s="816" t="s">
        <v>3503</v>
      </c>
      <c r="I779" s="765" t="str">
        <f t="shared" si="174"/>
        <v>S41AA051-00001</v>
      </c>
      <c r="J779" s="766"/>
      <c r="K779" s="766" t="str">
        <f>IFERROR(VLOOKUP($I779,'WM-AR'!$I$7:$AS$3267,34,FALSE),"")</f>
        <v>M2</v>
      </c>
      <c r="L779" s="766" t="str">
        <f>IFERROR(VLOOKUP($I779,'WM-AR'!$I$7:$AS$3267,4,FALSE),"")</f>
        <v>Steel Structure Paint Work</v>
      </c>
      <c r="M779" s="766" t="str">
        <f>IFERROR(VLOOKUP($I779,'WM-AR'!$I$7:$AS$3267,6,FALSE),"")</f>
        <v>Shelter/Building</v>
      </c>
      <c r="N779" s="766" t="str">
        <f>IFERROR(VLOOKUP($I779,'WM-AR'!$I$7:$AS$3267,8,FALSE),"")</f>
        <v>for Non-Fireproofed Steel Surface</v>
      </c>
      <c r="O779" s="766">
        <f>IFERROR(VLOOKUP($I779,'WM-AR'!$I$7:$AS$3267,10,FALSE),"")</f>
        <v>0</v>
      </c>
      <c r="P779" s="766">
        <f>IFERROR(VLOOKUP($I779,'WM-AR'!$I$7:$AS$3267,12,FALSE),"")</f>
        <v>0</v>
      </c>
      <c r="Q779" s="766" t="str">
        <f>IFERROR(VLOOKUP($I779,'WM-AR'!$I$7:$AS$3267,14,FALSE),"")</f>
        <v/>
      </c>
      <c r="R779" s="766" t="str">
        <f>IFERROR(VLOOKUP($I779,'WM-AR'!$I$7:$AS$3267,16,FALSE),"")</f>
        <v/>
      </c>
      <c r="S779" s="766" t="str">
        <f>IFERROR(VLOOKUP($I779,'WM-AR'!$I$7:$AS$3267,18,FALSE),"")</f>
        <v/>
      </c>
      <c r="T779" s="766" t="str">
        <f>IFERROR(VLOOKUP($I779,'WM-AR'!$I$7:$AS$3267,20,FALSE),"")</f>
        <v/>
      </c>
      <c r="U779" s="766" t="str">
        <f>IFERROR(VLOOKUP($I779,'WM-AR'!$I$7:$AS$3267,22,FALSE),"")</f>
        <v/>
      </c>
      <c r="V779" s="766" t="str">
        <f>IFERROR(VLOOKUP($I779,'WM-AR'!$I$7:$AS$3267,24,FALSE),"")</f>
        <v/>
      </c>
      <c r="W779" s="766">
        <f>IFERROR(VLOOKUP($I779,'WM-AR'!$I$7:$AS$3267,25,FALSE),"")</f>
        <v>0</v>
      </c>
      <c r="X779" s="766">
        <f>IFERROR(VLOOKUP($I779,'WM-AR'!$I$7:$AS$3267,26,FALSE),"")</f>
        <v>0</v>
      </c>
      <c r="Y779" s="766">
        <f>IFERROR(VLOOKUP($I779,'WM-AR'!$I$7:$AS$3267,27,FALSE),"")</f>
        <v>0</v>
      </c>
      <c r="Z779" s="766">
        <f>IFERROR(VLOOKUP($I779,'WM-AR'!$I$7:$AS$3267,28,FALSE),"")</f>
        <v>0</v>
      </c>
      <c r="AA779" s="766" t="str">
        <f>IFERROR(VLOOKUP($I779,'WM-AR'!$I$7:$AS$3267,29,FALSE),"")</f>
        <v>Material: (   )</v>
      </c>
      <c r="AB779" s="766">
        <f>IFERROR(VLOOKUP($I779,'WM-AR'!$I$7:$AS$3267,30,FALSE),"")</f>
        <v>0</v>
      </c>
      <c r="AC779" s="766">
        <f>IFERROR(VLOOKUP($I779,'WM-AR'!$I$7:$AS$3267,31,FALSE),"")</f>
        <v>0</v>
      </c>
      <c r="AD779" s="766">
        <f>IFERROR(VLOOKUP($I779,'WM-AR'!$I$7:$AS$3267,32,FALSE),"")</f>
        <v>0</v>
      </c>
      <c r="AE779" s="766">
        <f>IFERROR(VLOOKUP($I779,'WM-AR'!$I$7:$AS$3267,33,FALSE),"")</f>
        <v>0</v>
      </c>
      <c r="AF779" s="767"/>
      <c r="AG779" s="768" t="s">
        <v>2011</v>
      </c>
      <c r="AH779" s="1082" t="s">
        <v>2011</v>
      </c>
      <c r="AI779" s="1340"/>
      <c r="AJ779" s="1340" t="str">
        <f t="shared" si="176"/>
        <v>M2</v>
      </c>
      <c r="AK779" s="1267"/>
      <c r="AL779" s="88" t="str">
        <f>IF(AND(ISTEXT($E779),ISTEXT($B779)),"산출기준 &gt;&gt;  "&amp;_xlfn.XLOOKUP($E779,산출기준!$D:$D,산출기준!$E:$E,"매칭실패"),"")</f>
        <v/>
      </c>
    </row>
    <row r="780" spans="2:38">
      <c r="B780" s="1111"/>
      <c r="C780" s="1166"/>
      <c r="D780" s="1166" t="s">
        <v>2715</v>
      </c>
      <c r="E780" s="1166"/>
      <c r="F780" s="1166"/>
      <c r="G780" s="1351" t="s">
        <v>3726</v>
      </c>
      <c r="H780" s="843"/>
      <c r="I780" s="712" t="str">
        <f t="shared" si="174"/>
        <v/>
      </c>
      <c r="J780" s="714"/>
      <c r="K780" s="714" t="str">
        <f>IFERROR(VLOOKUP($I780,'WM-AR'!$I$7:$AS$3267,34,FALSE),"")</f>
        <v/>
      </c>
      <c r="L780" s="714" t="str">
        <f>IFERROR(VLOOKUP($I780,'WM-AR'!$I$7:$AS$3267,4,FALSE),"")</f>
        <v/>
      </c>
      <c r="M780" s="714" t="str">
        <f>IFERROR(VLOOKUP($I780,'WM-AR'!$I$7:$AS$3267,6,FALSE),"")</f>
        <v/>
      </c>
      <c r="N780" s="714" t="str">
        <f>IFERROR(VLOOKUP($I780,'WM-AR'!$I$7:$AS$3267,8,FALSE),"")</f>
        <v/>
      </c>
      <c r="O780" s="714" t="str">
        <f>IFERROR(VLOOKUP($I780,'WM-AR'!$I$7:$AS$3267,10,FALSE),"")</f>
        <v/>
      </c>
      <c r="P780" s="714" t="str">
        <f>IFERROR(VLOOKUP($I780,'WM-AR'!$I$7:$AS$3267,12,FALSE),"")</f>
        <v/>
      </c>
      <c r="Q780" s="714" t="str">
        <f>IFERROR(VLOOKUP($I780,'WM-AR'!$I$7:$AS$3267,14,FALSE),"")</f>
        <v/>
      </c>
      <c r="R780" s="714" t="str">
        <f>IFERROR(VLOOKUP($I780,'WM-AR'!$I$7:$AS$3267,16,FALSE),"")</f>
        <v/>
      </c>
      <c r="S780" s="714" t="str">
        <f>IFERROR(VLOOKUP($I780,'WM-AR'!$I$7:$AS$3267,18,FALSE),"")</f>
        <v/>
      </c>
      <c r="T780" s="714" t="str">
        <f>IFERROR(VLOOKUP($I780,'WM-AR'!$I$7:$AS$3267,20,FALSE),"")</f>
        <v/>
      </c>
      <c r="U780" s="714" t="str">
        <f>IFERROR(VLOOKUP($I780,'WM-AR'!$I$7:$AS$3267,22,FALSE),"")</f>
        <v/>
      </c>
      <c r="V780" s="714" t="str">
        <f>IFERROR(VLOOKUP($I780,'WM-AR'!$I$7:$AS$3267,24,FALSE),"")</f>
        <v/>
      </c>
      <c r="W780" s="714" t="str">
        <f>IFERROR(VLOOKUP($I780,'WM-AR'!$I$7:$AS$3267,25,FALSE),"")</f>
        <v/>
      </c>
      <c r="X780" s="714" t="str">
        <f>IFERROR(VLOOKUP($I780,'WM-AR'!$I$7:$AS$3267,26,FALSE),"")</f>
        <v/>
      </c>
      <c r="Y780" s="714" t="str">
        <f>IFERROR(VLOOKUP($I780,'WM-AR'!$I$7:$AS$3267,27,FALSE),"")</f>
        <v/>
      </c>
      <c r="Z780" s="714" t="str">
        <f>IFERROR(VLOOKUP($I780,'WM-AR'!$I$7:$AS$3267,28,FALSE),"")</f>
        <v/>
      </c>
      <c r="AA780" s="714" t="str">
        <f>IFERROR(VLOOKUP($I780,'WM-AR'!$I$7:$AS$3267,29,FALSE),"")</f>
        <v/>
      </c>
      <c r="AB780" s="714" t="str">
        <f>IFERROR(VLOOKUP($I780,'WM-AR'!$I$7:$AS$3267,30,FALSE),"")</f>
        <v/>
      </c>
      <c r="AC780" s="714" t="str">
        <f>IFERROR(VLOOKUP($I780,'WM-AR'!$I$7:$AS$3267,31,FALSE),"")</f>
        <v/>
      </c>
      <c r="AD780" s="714" t="str">
        <f>IFERROR(VLOOKUP($I780,'WM-AR'!$I$7:$AS$3267,32,FALSE),"")</f>
        <v/>
      </c>
      <c r="AE780" s="714" t="str">
        <f>IFERROR(VLOOKUP($I780,'WM-AR'!$I$7:$AS$3267,33,FALSE),"")</f>
        <v/>
      </c>
      <c r="AF780" s="938"/>
      <c r="AG780" s="1254"/>
      <c r="AH780" s="1254"/>
      <c r="AI780" s="854"/>
      <c r="AJ780" s="854" t="str">
        <f t="shared" si="176"/>
        <v/>
      </c>
      <c r="AK780" s="1114"/>
      <c r="AL780" s="88" t="str">
        <f>IF(AND(ISTEXT($E780),ISTEXT($B780)),"산출기준 &gt;&gt;  "&amp;_xlfn.XLOOKUP($E780,산출기준!$D:$D,산출기준!$E:$E,"매칭실패"),"")</f>
        <v/>
      </c>
    </row>
    <row r="781" spans="2:38">
      <c r="B781" s="1111"/>
      <c r="C781" s="1166"/>
      <c r="D781" s="1166" t="s">
        <v>2715</v>
      </c>
      <c r="E781" s="1166"/>
      <c r="F781" s="1166"/>
      <c r="G781" s="1351" t="s">
        <v>3727</v>
      </c>
      <c r="H781" s="843"/>
      <c r="I781" s="712" t="str">
        <f t="shared" si="174"/>
        <v/>
      </c>
      <c r="J781" s="714"/>
      <c r="K781" s="714" t="str">
        <f>IFERROR(VLOOKUP($I781,'WM-AR'!$I$7:$AS$3267,34,FALSE),"")</f>
        <v/>
      </c>
      <c r="L781" s="714" t="str">
        <f>IFERROR(VLOOKUP($I781,'WM-AR'!$I$7:$AS$3267,4,FALSE),"")</f>
        <v/>
      </c>
      <c r="M781" s="714" t="str">
        <f>IFERROR(VLOOKUP($I781,'WM-AR'!$I$7:$AS$3267,6,FALSE),"")</f>
        <v/>
      </c>
      <c r="N781" s="714" t="str">
        <f>IFERROR(VLOOKUP($I781,'WM-AR'!$I$7:$AS$3267,8,FALSE),"")</f>
        <v/>
      </c>
      <c r="O781" s="714" t="str">
        <f>IFERROR(VLOOKUP($I781,'WM-AR'!$I$7:$AS$3267,10,FALSE),"")</f>
        <v/>
      </c>
      <c r="P781" s="714" t="str">
        <f>IFERROR(VLOOKUP($I781,'WM-AR'!$I$7:$AS$3267,12,FALSE),"")</f>
        <v/>
      </c>
      <c r="Q781" s="714" t="str">
        <f>IFERROR(VLOOKUP($I781,'WM-AR'!$I$7:$AS$3267,14,FALSE),"")</f>
        <v/>
      </c>
      <c r="R781" s="714" t="str">
        <f>IFERROR(VLOOKUP($I781,'WM-AR'!$I$7:$AS$3267,16,FALSE),"")</f>
        <v/>
      </c>
      <c r="S781" s="714" t="str">
        <f>IFERROR(VLOOKUP($I781,'WM-AR'!$I$7:$AS$3267,18,FALSE),"")</f>
        <v/>
      </c>
      <c r="T781" s="714" t="str">
        <f>IFERROR(VLOOKUP($I781,'WM-AR'!$I$7:$AS$3267,20,FALSE),"")</f>
        <v/>
      </c>
      <c r="U781" s="714" t="str">
        <f>IFERROR(VLOOKUP($I781,'WM-AR'!$I$7:$AS$3267,22,FALSE),"")</f>
        <v/>
      </c>
      <c r="V781" s="714" t="str">
        <f>IFERROR(VLOOKUP($I781,'WM-AR'!$I$7:$AS$3267,24,FALSE),"")</f>
        <v/>
      </c>
      <c r="W781" s="714" t="str">
        <f>IFERROR(VLOOKUP($I781,'WM-AR'!$I$7:$AS$3267,25,FALSE),"")</f>
        <v/>
      </c>
      <c r="X781" s="714" t="str">
        <f>IFERROR(VLOOKUP($I781,'WM-AR'!$I$7:$AS$3267,26,FALSE),"")</f>
        <v/>
      </c>
      <c r="Y781" s="714" t="str">
        <f>IFERROR(VLOOKUP($I781,'WM-AR'!$I$7:$AS$3267,27,FALSE),"")</f>
        <v/>
      </c>
      <c r="Z781" s="714" t="str">
        <f>IFERROR(VLOOKUP($I781,'WM-AR'!$I$7:$AS$3267,28,FALSE),"")</f>
        <v/>
      </c>
      <c r="AA781" s="714" t="str">
        <f>IFERROR(VLOOKUP($I781,'WM-AR'!$I$7:$AS$3267,29,FALSE),"")</f>
        <v/>
      </c>
      <c r="AB781" s="714" t="str">
        <f>IFERROR(VLOOKUP($I781,'WM-AR'!$I$7:$AS$3267,30,FALSE),"")</f>
        <v/>
      </c>
      <c r="AC781" s="714" t="str">
        <f>IFERROR(VLOOKUP($I781,'WM-AR'!$I$7:$AS$3267,31,FALSE),"")</f>
        <v/>
      </c>
      <c r="AD781" s="714" t="str">
        <f>IFERROR(VLOOKUP($I781,'WM-AR'!$I$7:$AS$3267,32,FALSE),"")</f>
        <v/>
      </c>
      <c r="AE781" s="714" t="str">
        <f>IFERROR(VLOOKUP($I781,'WM-AR'!$I$7:$AS$3267,33,FALSE),"")</f>
        <v/>
      </c>
      <c r="AF781" s="938"/>
      <c r="AG781" s="852"/>
      <c r="AH781" s="852"/>
      <c r="AI781" s="854"/>
      <c r="AJ781" s="854" t="str">
        <f t="shared" si="176"/>
        <v/>
      </c>
      <c r="AK781" s="1114"/>
      <c r="AL781" s="88" t="str">
        <f>IF(AND(ISTEXT($E781),ISTEXT($B781)),"산출기준 &gt;&gt;  "&amp;_xlfn.XLOOKUP($E781,산출기준!$D:$D,산출기준!$E:$E,"매칭실패"),"")</f>
        <v/>
      </c>
    </row>
    <row r="782" spans="2:38">
      <c r="B782" s="1116"/>
      <c r="C782" s="1167"/>
      <c r="D782" s="1167"/>
      <c r="E782" s="1167"/>
      <c r="F782" s="1167"/>
      <c r="G782" s="1120"/>
      <c r="H782" s="1120"/>
      <c r="I782" s="1119" t="str">
        <f t="shared" si="174"/>
        <v/>
      </c>
      <c r="J782" s="1121"/>
      <c r="K782" s="1121" t="str">
        <f>IFERROR(VLOOKUP($I782,'WM-AR'!$I$7:$AS$3267,34,FALSE),"")</f>
        <v/>
      </c>
      <c r="L782" s="1121" t="str">
        <f>IFERROR(VLOOKUP($I782,'WM-AR'!$I$7:$AS$3267,4,FALSE),"")</f>
        <v/>
      </c>
      <c r="M782" s="1121" t="str">
        <f>IFERROR(VLOOKUP($I782,'WM-AR'!$I$7:$AS$3267,6,FALSE),"")</f>
        <v/>
      </c>
      <c r="N782" s="1121" t="str">
        <f>IFERROR(VLOOKUP($I782,'WM-AR'!$I$7:$AS$3267,8,FALSE),"")</f>
        <v/>
      </c>
      <c r="O782" s="1121" t="str">
        <f>IFERROR(VLOOKUP($I782,'WM-AR'!$I$7:$AS$3267,10,FALSE),"")</f>
        <v/>
      </c>
      <c r="P782" s="1121" t="str">
        <f>IFERROR(VLOOKUP($I782,'WM-AR'!$I$7:$AS$3267,12,FALSE),"")</f>
        <v/>
      </c>
      <c r="Q782" s="1121" t="str">
        <f>IFERROR(VLOOKUP($I782,'WM-AR'!$I$7:$AS$3267,14,FALSE),"")</f>
        <v/>
      </c>
      <c r="R782" s="1121" t="str">
        <f>IFERROR(VLOOKUP($I782,'WM-AR'!$I$7:$AS$3267,16,FALSE),"")</f>
        <v/>
      </c>
      <c r="S782" s="1121" t="str">
        <f>IFERROR(VLOOKUP($I782,'WM-AR'!$I$7:$AS$3267,18,FALSE),"")</f>
        <v/>
      </c>
      <c r="T782" s="1121" t="str">
        <f>IFERROR(VLOOKUP($I782,'WM-AR'!$I$7:$AS$3267,20,FALSE),"")</f>
        <v/>
      </c>
      <c r="U782" s="1121" t="str">
        <f>IFERROR(VLOOKUP($I782,'WM-AR'!$I$7:$AS$3267,22,FALSE),"")</f>
        <v/>
      </c>
      <c r="V782" s="1121" t="str">
        <f>IFERROR(VLOOKUP($I782,'WM-AR'!$I$7:$AS$3267,24,FALSE),"")</f>
        <v/>
      </c>
      <c r="W782" s="1121" t="str">
        <f>IFERROR(VLOOKUP($I782,'WM-AR'!$I$7:$AS$3267,25,FALSE),"")</f>
        <v/>
      </c>
      <c r="X782" s="1121" t="str">
        <f>IFERROR(VLOOKUP($I782,'WM-AR'!$I$7:$AS$3267,26,FALSE),"")</f>
        <v/>
      </c>
      <c r="Y782" s="1121" t="str">
        <f>IFERROR(VLOOKUP($I782,'WM-AR'!$I$7:$AS$3267,27,FALSE),"")</f>
        <v/>
      </c>
      <c r="Z782" s="1121" t="str">
        <f>IFERROR(VLOOKUP($I782,'WM-AR'!$I$7:$AS$3267,28,FALSE),"")</f>
        <v/>
      </c>
      <c r="AA782" s="1121" t="str">
        <f>IFERROR(VLOOKUP($I782,'WM-AR'!$I$7:$AS$3267,29,FALSE),"")</f>
        <v/>
      </c>
      <c r="AB782" s="1121" t="str">
        <f>IFERROR(VLOOKUP($I782,'WM-AR'!$I$7:$AS$3267,30,FALSE),"")</f>
        <v/>
      </c>
      <c r="AC782" s="1121" t="str">
        <f>IFERROR(VLOOKUP($I782,'WM-AR'!$I$7:$AS$3267,31,FALSE),"")</f>
        <v/>
      </c>
      <c r="AD782" s="1121" t="str">
        <f>IFERROR(VLOOKUP($I782,'WM-AR'!$I$7:$AS$3267,32,FALSE),"")</f>
        <v/>
      </c>
      <c r="AE782" s="1121" t="str">
        <f>IFERROR(VLOOKUP($I782,'WM-AR'!$I$7:$AS$3267,33,FALSE),"")</f>
        <v/>
      </c>
      <c r="AF782" s="1209"/>
      <c r="AG782" s="1123"/>
      <c r="AH782" s="1123"/>
      <c r="AI782" s="1124"/>
      <c r="AJ782" s="1124" t="str">
        <f t="shared" si="176"/>
        <v/>
      </c>
      <c r="AK782" s="1125"/>
      <c r="AL782" s="88" t="str">
        <f>IF(AND(ISTEXT($E782),ISTEXT($B782)),"산출기준 &gt;&gt;  "&amp;_xlfn.XLOOKUP($E782,산출기준!$D:$D,산출기준!$E:$E,"매칭실패"),"")</f>
        <v/>
      </c>
    </row>
    <row r="783" spans="2:38" s="658" customFormat="1" ht="20.100000000000001" customHeight="1">
      <c r="B783" s="1072"/>
      <c r="C783" s="639"/>
      <c r="D783" s="639"/>
      <c r="E783" s="639"/>
      <c r="F783" s="639"/>
      <c r="G783" s="639"/>
      <c r="H783" s="639"/>
      <c r="I783" s="641"/>
      <c r="J783" s="642"/>
      <c r="K783" s="642"/>
      <c r="L783" s="642"/>
      <c r="M783" s="642"/>
      <c r="N783" s="642"/>
      <c r="O783" s="642"/>
      <c r="P783" s="642"/>
      <c r="Q783" s="642"/>
      <c r="R783" s="642"/>
      <c r="S783" s="642"/>
      <c r="T783" s="642"/>
      <c r="U783" s="642"/>
      <c r="V783" s="642"/>
      <c r="W783" s="642"/>
      <c r="X783" s="642"/>
      <c r="Y783" s="642"/>
      <c r="Z783" s="642"/>
      <c r="AA783" s="642"/>
      <c r="AB783" s="642"/>
      <c r="AC783" s="642"/>
      <c r="AD783" s="642"/>
      <c r="AE783" s="642"/>
      <c r="AF783" s="637"/>
      <c r="AG783" s="643"/>
      <c r="AH783" s="643"/>
      <c r="AI783" s="644"/>
      <c r="AJ783" s="644"/>
      <c r="AK783" s="639"/>
    </row>
    <row r="784" spans="2:38"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sheetData>
  <mergeCells count="1">
    <mergeCell ref="AI2:AJ2"/>
  </mergeCells>
  <phoneticPr fontId="4"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rowBreaks count="14" manualBreakCount="14">
    <brk id="27" max="16383" man="1"/>
    <brk id="86" max="16383" man="1"/>
    <brk id="121" max="16383" man="1"/>
    <brk id="209" max="16383" man="1"/>
    <brk id="247" max="16383" man="1"/>
    <brk id="308" max="16383" man="1"/>
    <brk id="347" max="16383" man="1"/>
    <brk id="389" max="16383" man="1"/>
    <brk id="430" max="16383" man="1"/>
    <brk id="507" max="16383" man="1"/>
    <brk id="651" max="16383" man="1"/>
    <brk id="690" max="16383" man="1"/>
    <brk id="719" max="16383" man="1"/>
    <brk id="748"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19" id="{4C0F1B4D-5489-46BC-BC5E-B991A8C811F6}">
            <xm:f>Family_표준_구성도!$E$2="실행"</xm:f>
            <x14:dxf>
              <font>
                <strike/>
                <color theme="1" tint="0.34998626667073579"/>
              </font>
            </x14:dxf>
          </x14:cfRule>
          <xm:sqref>AG1:AG65 AG161:AG200</xm:sqref>
        </x14:conditionalFormatting>
        <x14:conditionalFormatting xmlns:xm="http://schemas.microsoft.com/office/excel/2006/main">
          <x14:cfRule type="expression" priority="17" id="{8B6199E8-0007-4430-AEDA-4E9DF0FBED8C}">
            <xm:f>Family_표준_구성도!$E$2="실행"</xm:f>
            <x14:dxf>
              <font>
                <strike/>
                <color theme="1" tint="0.34998626667073579"/>
              </font>
            </x14:dxf>
          </x14:cfRule>
          <xm:sqref>AG67:AG77 AG79:AG89 AG91:AG101 AG103:AG113 AG115:AG127 AG129:AG139 AG141:AG159</xm:sqref>
        </x14:conditionalFormatting>
        <x14:conditionalFormatting xmlns:xm="http://schemas.microsoft.com/office/excel/2006/main">
          <x14:cfRule type="expression" priority="9" id="{E54DEC46-511B-41A7-B070-29DA65F5AFDB}">
            <xm:f>Family_표준_구성도!$E$2="실행"</xm:f>
            <x14:dxf>
              <font>
                <strike/>
                <color theme="1" tint="0.34998626667073579"/>
              </font>
            </x14:dxf>
          </x14:cfRule>
          <xm:sqref>AG202:AG212 AG214:AG226 AG228:AG238</xm:sqref>
        </x14:conditionalFormatting>
        <x14:conditionalFormatting xmlns:xm="http://schemas.microsoft.com/office/excel/2006/main">
          <x14:cfRule type="expression" priority="8" id="{26098ADA-DAE8-435E-888B-ECCE1D3B36B7}">
            <xm:f>Family_표준_구성도!$E$2="실행"</xm:f>
            <x14:dxf>
              <font>
                <strike/>
                <color theme="1" tint="0.34998626667073579"/>
              </font>
            </x14:dxf>
          </x14:cfRule>
          <xm:sqref>AG240:AG250</xm:sqref>
        </x14:conditionalFormatting>
        <x14:conditionalFormatting xmlns:xm="http://schemas.microsoft.com/office/excel/2006/main">
          <x14:cfRule type="expression" priority="6" id="{E08373DA-12DD-4575-8D77-C95D76E4E0A1}">
            <xm:f>Family_표준_구성도!$E$2="실행"</xm:f>
            <x14:dxf>
              <font>
                <strike/>
                <color theme="1" tint="0.34998626667073579"/>
              </font>
            </x14:dxf>
          </x14:cfRule>
          <xm:sqref>AG252:AG264 AG266:AG276 AG278:AG288 AG290:AG300 AG302:AG314 AG316:AG326 AG328:AG338 AG340:AG350</xm:sqref>
        </x14:conditionalFormatting>
        <x14:conditionalFormatting xmlns:xm="http://schemas.microsoft.com/office/excel/2006/main">
          <x14:cfRule type="expression" priority="4" id="{D6D916BC-6ED6-443E-B4D8-726C0BA0273E}">
            <xm:f>Family_표준_구성도!$E$2="실행"</xm:f>
            <x14:dxf>
              <font>
                <strike/>
                <color theme="1" tint="0.34998626667073579"/>
              </font>
            </x14:dxf>
          </x14:cfRule>
          <xm:sqref>AG352:AG364 AG366:AG378 AG380:AG392 AG394:AG406 AG408:AG420 AG422:AG436 AG438:AG448 AG450:AG460 AG462:AG474 AG476:AG486 AG488:AG498 AG500:AG512 AG514:AG524 AG545:AG567 AG526:AG543</xm:sqref>
        </x14:conditionalFormatting>
        <x14:conditionalFormatting xmlns:xm="http://schemas.microsoft.com/office/excel/2006/main">
          <x14:cfRule type="expression" priority="2" id="{9559668C-61A2-472A-887B-D5A882FC08A6}">
            <xm:f>Family_표준_구성도!$E$2="실행"</xm:f>
            <x14:dxf>
              <font>
                <strike/>
                <color theme="1" tint="0.34998626667073579"/>
              </font>
            </x14:dxf>
          </x14:cfRule>
          <xm:sqref>AG569:AG576 AG578:AG585 AG587:AG598 AG600:AG607 AG609:AG616 AG618:AG627 AG629:AG636 AG638:AG645 AG647:AG666 AG668:AG675 AG677:AG684 AG686:AG695 AG697:AG704 AG706:AG713 AG715:AG724 AG726:AG733 AG735:AG742 AG744:AG1048576</xm:sqref>
        </x14:conditionalFormatting>
        <x14:conditionalFormatting xmlns:xm="http://schemas.microsoft.com/office/excel/2006/main">
          <x14:cfRule type="expression" priority="22" id="{F6594C29-5901-4DB5-8D41-505D50B8C101}">
            <xm:f>Family_표준_구성도!$E$2="입찰"</xm:f>
            <x14:dxf>
              <font>
                <strike/>
                <color theme="1" tint="0.34998626667073579"/>
              </font>
            </x14:dxf>
          </x14:cfRule>
          <xm:sqref>AH1:AH10 AH13:AH33 AH745:AH1048576 AH162:AH200</xm:sqref>
        </x14:conditionalFormatting>
        <x14:conditionalFormatting xmlns:xm="http://schemas.microsoft.com/office/excel/2006/main">
          <x14:cfRule type="expression" priority="21" id="{C72061AC-6BE8-4BD6-ABD0-4386B0CC7826}">
            <xm:f>Family_표준_구성도!$E$2="실행"</xm:f>
            <x14:dxf>
              <font>
                <strike/>
                <color theme="1" tint="0.34998626667073579"/>
              </font>
            </x14:dxf>
          </x14:cfRule>
          <xm:sqref>AH11:AH12</xm:sqref>
        </x14:conditionalFormatting>
        <x14:conditionalFormatting xmlns:xm="http://schemas.microsoft.com/office/excel/2006/main">
          <x14:cfRule type="expression" priority="20" id="{90979D3F-63D0-413D-B07D-223AF137344E}">
            <xm:f>Family_표준_구성도!$E$2="실행"</xm:f>
            <x14:dxf>
              <font>
                <strike/>
                <color theme="1" tint="0.34998626667073579"/>
              </font>
            </x14:dxf>
          </x14:cfRule>
          <xm:sqref>AH34</xm:sqref>
        </x14:conditionalFormatting>
        <x14:conditionalFormatting xmlns:xm="http://schemas.microsoft.com/office/excel/2006/main">
          <x14:cfRule type="expression" priority="18" id="{66BAC623-BCEE-4E7A-87BE-59906420FF3D}">
            <xm:f>Family_표준_구성도!$E$2="입찰"</xm:f>
            <x14:dxf>
              <font>
                <strike/>
                <color theme="1" tint="0.34998626667073579"/>
              </font>
            </x14:dxf>
          </x14:cfRule>
          <xm:sqref>AH35:AH65</xm:sqref>
        </x14:conditionalFormatting>
        <x14:conditionalFormatting xmlns:xm="http://schemas.microsoft.com/office/excel/2006/main">
          <x14:cfRule type="expression" priority="12" id="{E19D3E3A-B63F-4104-ADC2-738051AD3B95}">
            <xm:f>Family_표준_구성도!$E$2="실행"</xm:f>
            <x14:dxf>
              <font>
                <strike/>
                <color theme="1" tint="0.34998626667073579"/>
              </font>
            </x14:dxf>
          </x14:cfRule>
          <xm:sqref>AH67</xm:sqref>
        </x14:conditionalFormatting>
        <x14:conditionalFormatting xmlns:xm="http://schemas.microsoft.com/office/excel/2006/main">
          <x14:cfRule type="expression" priority="16" id="{03B31F5C-79AA-4A6B-8911-E114971271EF}">
            <xm:f>Family_표준_구성도!$E$2="입찰"</xm:f>
            <x14:dxf>
              <font>
                <strike/>
                <color theme="1" tint="0.34998626667073579"/>
              </font>
            </x14:dxf>
          </x14:cfRule>
          <xm:sqref>AH68:AH77 AH80:AH89 AH92:AH101 AH104:AH113 AH116:AH127 AH130:AH139 AH142:AH159</xm:sqref>
        </x14:conditionalFormatting>
        <x14:conditionalFormatting xmlns:xm="http://schemas.microsoft.com/office/excel/2006/main">
          <x14:cfRule type="expression" priority="11" id="{376E11D5-52A2-4AA3-91CE-71EB936E692D}">
            <xm:f>Family_표준_구성도!$E$2="실행"</xm:f>
            <x14:dxf>
              <font>
                <strike/>
                <color theme="1" tint="0.34998626667073579"/>
              </font>
            </x14:dxf>
          </x14:cfRule>
          <xm:sqref>AH79</xm:sqref>
        </x14:conditionalFormatting>
        <x14:conditionalFormatting xmlns:xm="http://schemas.microsoft.com/office/excel/2006/main">
          <x14:cfRule type="expression" priority="10" id="{BA740233-1B8D-41B4-89B8-CABAC2DD7F57}">
            <xm:f>Family_표준_구성도!$E$2="실행"</xm:f>
            <x14:dxf>
              <font>
                <strike/>
                <color theme="1" tint="0.34998626667073579"/>
              </font>
            </x14:dxf>
          </x14:cfRule>
          <xm:sqref>AH91 AH103 AH115 AH129 AH141 AH161 AH202 AH214 AH228</xm:sqref>
        </x14:conditionalFormatting>
        <x14:conditionalFormatting xmlns:xm="http://schemas.microsoft.com/office/excel/2006/main">
          <x14:cfRule type="expression" priority="15" id="{C25AD22B-CE70-4207-95C6-56DC265A92A0}">
            <xm:f>Family_표준_구성도!$E$2="입찰"</xm:f>
            <x14:dxf>
              <font>
                <strike/>
                <color theme="1" tint="0.34998626667073579"/>
              </font>
            </x14:dxf>
          </x14:cfRule>
          <xm:sqref>AH203:AH212 AH215:AH226 AH229:AH238 AH241:AH250 AH253:AH264 AH267:AH276 AH279:AH288 AH291:AH300 AH303:AH314 AH317:AH326 AH329:AH338 AH341:AH350 AH353:AH364</xm:sqref>
        </x14:conditionalFormatting>
        <x14:conditionalFormatting xmlns:xm="http://schemas.microsoft.com/office/excel/2006/main">
          <x14:cfRule type="expression" priority="7" id="{EED0317E-67E5-4C3C-9E21-807621755D57}">
            <xm:f>Family_표준_구성도!$E$2="실행"</xm:f>
            <x14:dxf>
              <font>
                <strike/>
                <color theme="1" tint="0.34998626667073579"/>
              </font>
            </x14:dxf>
          </x14:cfRule>
          <xm:sqref>AH240</xm:sqref>
        </x14:conditionalFormatting>
        <x14:conditionalFormatting xmlns:xm="http://schemas.microsoft.com/office/excel/2006/main">
          <x14:cfRule type="expression" priority="5" id="{7D23F3F2-B42C-4633-A91B-F20E66DEF1CB}">
            <xm:f>Family_표준_구성도!$E$2="실행"</xm:f>
            <x14:dxf>
              <font>
                <strike/>
                <color theme="1" tint="0.34998626667073579"/>
              </font>
            </x14:dxf>
          </x14:cfRule>
          <xm:sqref>AH252 AH266 AH278 AH290 AH302 AH316 AH328 AH340</xm:sqref>
        </x14:conditionalFormatting>
        <x14:conditionalFormatting xmlns:xm="http://schemas.microsoft.com/office/excel/2006/main">
          <x14:cfRule type="expression" priority="3" id="{81072FD2-FA38-4717-AB95-23138545CF81}">
            <xm:f>Family_표준_구성도!$E$2="실행"</xm:f>
            <x14:dxf>
              <font>
                <strike/>
                <color theme="1" tint="0.34998626667073579"/>
              </font>
            </x14:dxf>
          </x14:cfRule>
          <xm:sqref>AH352 AH366 AH380 AH394 AH408 AH422 AH438 AH450 AH462 AH476 AH488 AH500 AH514 AH526 AH545</xm:sqref>
        </x14:conditionalFormatting>
        <x14:conditionalFormatting xmlns:xm="http://schemas.microsoft.com/office/excel/2006/main">
          <x14:cfRule type="expression" priority="14" id="{4D90CF58-D37D-451F-8D76-B40563F403E2}">
            <xm:f>Family_표준_구성도!$E$2="입찰"</xm:f>
            <x14:dxf>
              <font>
                <strike/>
                <color theme="1" tint="0.34998626667073579"/>
              </font>
            </x14:dxf>
          </x14:cfRule>
          <xm:sqref>AH367:AH378 AH381:AH392 AH395:AH406 AH409:AH420 AH423:AH436 AH439:AH448 AH451:AH460 AH463:AH474 AH477:AH486 AH489:AH498 AH501:AH512 AH515:AH524 AH546:AH567 AH570:AH576 AH579:AH585 AH588:AH598 AH601:AH607 AH610:AH616 AH619:AH627 AH630:AH636 AH639:AH645 AH527:AH543</xm:sqref>
        </x14:conditionalFormatting>
        <x14:conditionalFormatting xmlns:xm="http://schemas.microsoft.com/office/excel/2006/main">
          <x14:cfRule type="expression" priority="1" id="{44FDE113-F0DA-468C-B7F0-EB8AEB86E88B}">
            <xm:f>Family_표준_구성도!$E$2="실행"</xm:f>
            <x14:dxf>
              <font>
                <strike/>
                <color theme="1" tint="0.34998626667073579"/>
              </font>
            </x14:dxf>
          </x14:cfRule>
          <xm:sqref>AH569 AH578 AH587 AH600 AH609 AH618 AH629 AH638 AH647 AH668 AH677 AH686 AH697 AH706 AH715 AH726 AH735 AH744</xm:sqref>
        </x14:conditionalFormatting>
        <x14:conditionalFormatting xmlns:xm="http://schemas.microsoft.com/office/excel/2006/main">
          <x14:cfRule type="expression" priority="13" id="{25098FDE-0E5A-4369-A249-BEE5F42617A3}">
            <xm:f>Family_표준_구성도!$E$2="입찰"</xm:f>
            <x14:dxf>
              <font>
                <strike/>
                <color theme="1" tint="0.34998626667073579"/>
              </font>
            </x14:dxf>
          </x14:cfRule>
          <xm:sqref>AH648:AH666 AH669:AH675 AH678:AH684 AH687:AH695 AH698:AH704 AH707:AH713 AH716:AH724 AH727:AH733 AH736:AH742</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E840EC96-BD9F-4023-BCE8-BAFF334D7522}">
          <x14:formula1>
            <xm:f>'WM-AR'!$F$7:$F$3267</xm:f>
          </x14:formula1>
          <xm:sqref>H13:H14</xm:sqref>
        </x14:dataValidation>
        <x14:dataValidation type="list" allowBlank="1" showInputMessage="1" showErrorMessage="1" xr:uid="{AE625D6E-A6C2-43CB-988B-03E810B9BFF8}">
          <x14:formula1>
            <xm:f>'WM-AR'!$F$7:$F$2292</xm:f>
          </x14:formula1>
          <xm:sqref>H706:H709 H32:H49 H91:H97 H587:H592 H214:H220 H629:H632 H777:H782 H500:H506 H422:H430 H394:H402 H328:H334 H755:H761 H115:H121 H129:H135 H67:H73 H15:H27 H647:H650 H514:H520 H228:H234 H715:H718 H545:H551 H9:H12 H600:H603 H79:H85 H103:H109 H769:H774 H202:H208 H240:H246 H278:H284 H266:H272 H252:H258 H290:H296 H302:H308 H316:H322 H340:H346 H352:H358 H366:H374 H380:H388 H438:H444 H408:H416 H476:H482 H450:H456 H462:H468 H488:H494 H569:H572 H526:H539 H618:H621 H578:H581 H609:H612 H638:H641 H686:H689 H668:H671 H677:H680 H697:H700 H744:H747 H726:H729 H735:H738 H741:H742 H732:H733 H723:H724 H712:H713 H703:H704 H694:H695 H683:H684 H674:H675 H665:H666 H644:H645 H635:H636 H626:H627 H615:H616 H606:H607 H597:H598 H64:H65 H76:H77 H88:H89 H100:H101 H112:H113 H126:H127 H138:H139 H158:H159 H199:H200 H211:H212 H225:H226 H237:H238 H249:H250 H263:H264 H275:H276 H287:H288 H299:H300 H313:H314 H325:H326 H337:H338 H349:H350 H363:H364 H377:H378 H391:H392 H405:H406 H419:H420 H435:H436 H447:H448 H459:H460 H473:H474 H485:H486 H497:H498 H511:H512 H523:H524 H542:H543 H566:H567 H575:H576 H584:H585 H141:H155 H161:H196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0FC40-4581-4C31-A615-2FB55737B0AE}">
  <sheetPr>
    <tabColor theme="7" tint="0.79998168889431442"/>
  </sheetPr>
  <dimension ref="B1:AL37"/>
  <sheetViews>
    <sheetView view="pageBreakPreview" zoomScale="70" zoomScaleNormal="70" zoomScaleSheetLayoutView="70" workbookViewId="0">
      <pane ySplit="2" topLeftCell="A3" activePane="bottomLeft" state="frozen"/>
      <selection activeCell="C227" sqref="C227"/>
      <selection pane="bottomLeft" activeCell="C227" sqref="C227"/>
    </sheetView>
  </sheetViews>
  <sheetFormatPr defaultColWidth="9" defaultRowHeight="16.5" outlineLevelRow="1" outlineLevelCol="1"/>
  <cols>
    <col min="1" max="1" width="1.75" style="88" customWidth="1"/>
    <col min="2" max="2" width="6" style="88" customWidth="1"/>
    <col min="3" max="6" width="7.75" style="593" customWidth="1"/>
    <col min="7" max="7" width="50.75" style="88" customWidth="1"/>
    <col min="8" max="8" width="45.625" style="88" customWidth="1"/>
    <col min="9" max="9" width="12.75" style="598" customWidth="1"/>
    <col min="10" max="10" width="5.75" style="598" customWidth="1"/>
    <col min="11" max="11" width="4.75" style="599" customWidth="1"/>
    <col min="12" max="12" width="8.125" style="599" hidden="1" customWidth="1" outlineLevel="1"/>
    <col min="13" max="14" width="9.75" style="599" hidden="1" customWidth="1" outlineLevel="1"/>
    <col min="15" max="15" width="9.25" style="599" hidden="1" customWidth="1" outlineLevel="1"/>
    <col min="16" max="16" width="7.75" style="599" hidden="1" customWidth="1" outlineLevel="1"/>
    <col min="17" max="17" width="8.75" style="599" hidden="1" customWidth="1" outlineLevel="1"/>
    <col min="18" max="22" width="7.75" style="599" hidden="1" customWidth="1" outlineLevel="1"/>
    <col min="23" max="31" width="5.75" style="599" hidden="1" customWidth="1" outlineLevel="1"/>
    <col min="32" max="32" width="24.75" style="88" customWidth="1" collapsed="1"/>
    <col min="33" max="34" width="15.75" style="88" customWidth="1"/>
    <col min="35" max="35" width="8.75" style="88" customWidth="1"/>
    <col min="36" max="36" width="4.75" style="88" customWidth="1"/>
    <col min="37" max="37" width="15.75" style="599" customWidth="1"/>
    <col min="38" max="38" width="19.625" style="88" customWidth="1"/>
    <col min="39" max="16384" width="9" style="88"/>
  </cols>
  <sheetData>
    <row r="1" spans="2:38" ht="34.9" customHeight="1">
      <c r="B1" s="592" t="s">
        <v>3728</v>
      </c>
      <c r="G1" s="233" t="str">
        <f>HYPERLINK("#Family_표준_구성도!$B$7","표준구성도로 가기")</f>
        <v>표준구성도로 가기</v>
      </c>
    </row>
    <row r="2" spans="2:38" ht="49.9" customHeight="1">
      <c r="B2" s="602" t="s">
        <v>2554</v>
      </c>
      <c r="C2" s="602" t="s">
        <v>2555</v>
      </c>
      <c r="D2" s="603" t="s">
        <v>2556</v>
      </c>
      <c r="E2" s="602" t="s">
        <v>1646</v>
      </c>
      <c r="F2" s="604" t="s">
        <v>2557</v>
      </c>
      <c r="G2" s="603" t="s">
        <v>2558</v>
      </c>
      <c r="H2" s="602" t="s">
        <v>2560</v>
      </c>
      <c r="I2" s="602" t="s">
        <v>3414</v>
      </c>
      <c r="J2" s="603" t="s">
        <v>2562</v>
      </c>
      <c r="K2" s="606" t="s">
        <v>2563</v>
      </c>
      <c r="L2" s="606" t="s">
        <v>2564</v>
      </c>
      <c r="M2" s="606" t="s">
        <v>2565</v>
      </c>
      <c r="N2" s="606" t="s">
        <v>2566</v>
      </c>
      <c r="O2" s="606" t="s">
        <v>2567</v>
      </c>
      <c r="P2" s="606" t="s">
        <v>2568</v>
      </c>
      <c r="Q2" s="606" t="s">
        <v>2569</v>
      </c>
      <c r="R2" s="606" t="s">
        <v>2570</v>
      </c>
      <c r="S2" s="606" t="s">
        <v>2571</v>
      </c>
      <c r="T2" s="606" t="s">
        <v>2572</v>
      </c>
      <c r="U2" s="606" t="s">
        <v>2573</v>
      </c>
      <c r="V2" s="606" t="s">
        <v>2574</v>
      </c>
      <c r="W2" s="606" t="s">
        <v>2575</v>
      </c>
      <c r="X2" s="606" t="s">
        <v>2576</v>
      </c>
      <c r="Y2" s="606" t="s">
        <v>2577</v>
      </c>
      <c r="Z2" s="606" t="s">
        <v>2578</v>
      </c>
      <c r="AA2" s="606" t="s">
        <v>2579</v>
      </c>
      <c r="AB2" s="606" t="s">
        <v>2580</v>
      </c>
      <c r="AC2" s="606" t="s">
        <v>2581</v>
      </c>
      <c r="AD2" s="606" t="s">
        <v>2582</v>
      </c>
      <c r="AE2" s="606" t="s">
        <v>2583</v>
      </c>
      <c r="AF2" s="603" t="s">
        <v>2584</v>
      </c>
      <c r="AG2" s="610" t="s">
        <v>2665</v>
      </c>
      <c r="AH2" s="610" t="s">
        <v>2666</v>
      </c>
      <c r="AI2" s="608" t="s">
        <v>2587</v>
      </c>
      <c r="AJ2" s="609"/>
      <c r="AK2" s="610" t="s">
        <v>2588</v>
      </c>
    </row>
    <row r="3" spans="2:38" ht="34.9" customHeight="1">
      <c r="B3" s="611">
        <v>7</v>
      </c>
      <c r="C3" s="612" t="s">
        <v>3729</v>
      </c>
      <c r="D3" s="612"/>
      <c r="E3" s="612"/>
      <c r="F3" s="612"/>
      <c r="G3" s="1063"/>
      <c r="H3" s="1063"/>
      <c r="I3" s="618"/>
      <c r="J3" s="618"/>
      <c r="K3" s="619"/>
      <c r="L3" s="619"/>
      <c r="M3" s="619"/>
      <c r="N3" s="619"/>
      <c r="O3" s="619"/>
      <c r="P3" s="619"/>
      <c r="Q3" s="619"/>
      <c r="R3" s="619"/>
      <c r="S3" s="619"/>
      <c r="T3" s="619"/>
      <c r="U3" s="619"/>
      <c r="V3" s="619"/>
      <c r="W3" s="619"/>
      <c r="X3" s="619"/>
      <c r="Y3" s="619"/>
      <c r="Z3" s="619"/>
      <c r="AA3" s="619"/>
      <c r="AB3" s="619"/>
      <c r="AC3" s="619"/>
      <c r="AD3" s="619"/>
      <c r="AE3" s="619"/>
      <c r="AF3" s="622"/>
      <c r="AG3" s="622"/>
      <c r="AH3" s="622"/>
      <c r="AI3" s="622"/>
      <c r="AJ3" s="622"/>
      <c r="AK3" s="619"/>
    </row>
    <row r="4" spans="2:38" ht="34.9" customHeight="1">
      <c r="B4" s="623">
        <v>7.1</v>
      </c>
      <c r="C4" s="626" t="s">
        <v>3730</v>
      </c>
      <c r="D4" s="626"/>
      <c r="E4" s="626"/>
      <c r="F4" s="626"/>
      <c r="G4" s="1066"/>
      <c r="H4" s="1066"/>
      <c r="I4" s="630"/>
      <c r="J4" s="630"/>
      <c r="K4" s="631"/>
      <c r="L4" s="631"/>
      <c r="M4" s="631"/>
      <c r="N4" s="631"/>
      <c r="O4" s="631"/>
      <c r="P4" s="631"/>
      <c r="Q4" s="631"/>
      <c r="R4" s="631"/>
      <c r="S4" s="631"/>
      <c r="T4" s="631"/>
      <c r="U4" s="631"/>
      <c r="V4" s="631"/>
      <c r="W4" s="631"/>
      <c r="X4" s="631"/>
      <c r="Y4" s="631"/>
      <c r="Z4" s="631"/>
      <c r="AA4" s="631"/>
      <c r="AB4" s="631"/>
      <c r="AC4" s="631"/>
      <c r="AD4" s="631"/>
      <c r="AE4" s="631"/>
      <c r="AF4" s="634"/>
      <c r="AG4" s="634"/>
      <c r="AH4" s="634"/>
      <c r="AI4" s="634"/>
      <c r="AJ4" s="634"/>
      <c r="AK4" s="634"/>
    </row>
    <row r="5" spans="2:38" s="658" customFormat="1" ht="20.100000000000001" customHeight="1">
      <c r="B5" s="1072"/>
      <c r="C5" s="639"/>
      <c r="D5" s="639"/>
      <c r="E5" s="639"/>
      <c r="F5" s="639"/>
      <c r="G5" s="639"/>
      <c r="H5" s="639"/>
      <c r="I5" s="641"/>
      <c r="J5" s="642"/>
      <c r="K5" s="642"/>
      <c r="L5" s="642"/>
      <c r="M5" s="642"/>
      <c r="N5" s="642"/>
      <c r="O5" s="642"/>
      <c r="P5" s="642"/>
      <c r="Q5" s="642"/>
      <c r="R5" s="642"/>
      <c r="S5" s="642"/>
      <c r="T5" s="642"/>
      <c r="U5" s="642"/>
      <c r="V5" s="642"/>
      <c r="W5" s="642"/>
      <c r="X5" s="642"/>
      <c r="Y5" s="642"/>
      <c r="Z5" s="642"/>
      <c r="AA5" s="642"/>
      <c r="AB5" s="642"/>
      <c r="AC5" s="642"/>
      <c r="AD5" s="642"/>
      <c r="AE5" s="642"/>
      <c r="AF5" s="636"/>
      <c r="AG5" s="643"/>
      <c r="AH5" s="643"/>
      <c r="AI5" s="644"/>
      <c r="AJ5" s="644"/>
      <c r="AK5" s="639"/>
    </row>
    <row r="6" spans="2:38" s="658" customFormat="1" ht="20.100000000000001" customHeight="1">
      <c r="B6" s="1261"/>
      <c r="C6" s="1057" t="s">
        <v>3731</v>
      </c>
      <c r="D6" s="648"/>
      <c r="E6" s="648"/>
      <c r="F6" s="1057" t="s">
        <v>3732</v>
      </c>
      <c r="G6" s="1057"/>
      <c r="H6" s="1057"/>
      <c r="I6" s="1262"/>
      <c r="J6" s="1263"/>
      <c r="K6" s="805"/>
      <c r="L6" s="805"/>
      <c r="M6" s="806"/>
      <c r="N6" s="806"/>
      <c r="O6" s="806"/>
      <c r="P6" s="806"/>
      <c r="Q6" s="806"/>
      <c r="R6" s="806"/>
      <c r="S6" s="806"/>
      <c r="T6" s="806"/>
      <c r="U6" s="806"/>
      <c r="V6" s="806"/>
      <c r="W6" s="806"/>
      <c r="X6" s="806"/>
      <c r="Y6" s="806"/>
      <c r="Z6" s="806"/>
      <c r="AA6" s="806"/>
      <c r="AB6" s="806"/>
      <c r="AC6" s="806"/>
      <c r="AD6" s="806"/>
      <c r="AE6" s="806"/>
      <c r="AF6" s="806"/>
      <c r="AG6" s="806"/>
      <c r="AH6" s="806"/>
    </row>
    <row r="7" spans="2:38" s="658" customFormat="1" ht="20.100000000000001" customHeight="1">
      <c r="B7" s="802"/>
      <c r="C7" s="662"/>
      <c r="D7" s="662"/>
      <c r="E7" s="662"/>
      <c r="F7" s="662"/>
      <c r="G7" s="662"/>
      <c r="H7" s="662"/>
      <c r="I7" s="652"/>
      <c r="J7" s="664"/>
      <c r="K7" s="664"/>
      <c r="L7" s="664"/>
      <c r="M7" s="664"/>
      <c r="N7" s="664"/>
      <c r="O7" s="664"/>
      <c r="P7" s="664"/>
      <c r="Q7" s="664"/>
      <c r="R7" s="664"/>
      <c r="S7" s="664"/>
      <c r="T7" s="664"/>
      <c r="U7" s="664"/>
      <c r="V7" s="664"/>
      <c r="W7" s="664"/>
      <c r="X7" s="664"/>
      <c r="Y7" s="664"/>
      <c r="Z7" s="664"/>
      <c r="AA7" s="664"/>
      <c r="AB7" s="664"/>
      <c r="AC7" s="664"/>
      <c r="AD7" s="664"/>
      <c r="AE7" s="664"/>
      <c r="AF7" s="659"/>
      <c r="AG7" s="665"/>
      <c r="AH7" s="665"/>
      <c r="AI7" s="666"/>
      <c r="AJ7" s="666"/>
      <c r="AK7" s="662"/>
    </row>
    <row r="8" spans="2:38" ht="34.9" customHeight="1">
      <c r="B8" s="808" t="str" cm="1">
        <f t="array" aca="1" ref="B8" ca="1">_xlfn.IFNA(INDIRECT("Family_표준_구성도!B"&amp;MATCH(F8,INDIRECT("Family_표준_구성도!"&amp;"C:C"),0)),"")</f>
        <v>7.1.1.1.1</v>
      </c>
      <c r="C8" s="668" t="s">
        <v>2016</v>
      </c>
      <c r="D8" s="809"/>
      <c r="E8" s="668"/>
      <c r="F8" s="811" t="s">
        <v>3733</v>
      </c>
      <c r="G8" s="1079"/>
      <c r="H8" s="1079"/>
      <c r="I8" s="674"/>
      <c r="J8" s="674"/>
      <c r="K8" s="674"/>
      <c r="L8" s="674"/>
      <c r="M8" s="674"/>
      <c r="N8" s="675"/>
      <c r="O8" s="676"/>
      <c r="P8" s="677"/>
      <c r="Q8" s="677"/>
      <c r="R8" s="677"/>
      <c r="S8" s="677"/>
      <c r="T8" s="677"/>
      <c r="U8" s="677"/>
      <c r="V8" s="678"/>
      <c r="W8" s="679"/>
      <c r="X8" s="679"/>
      <c r="Y8" s="679"/>
      <c r="Z8" s="679"/>
      <c r="AA8" s="679"/>
      <c r="AB8" s="679"/>
      <c r="AC8" s="679"/>
      <c r="AD8" s="679"/>
      <c r="AE8" s="679"/>
      <c r="AF8" s="902"/>
      <c r="AG8" s="682"/>
      <c r="AH8" s="682"/>
      <c r="AI8" s="682"/>
      <c r="AJ8" s="682"/>
      <c r="AK8" s="903"/>
      <c r="AL8" s="88" t="str">
        <f ca="1">IF(AND(ISTEXT($E8),ISTEXT($B8)),"산출기준 &gt;&gt;  "&amp;_xlfn.XLOOKUP($E8,산출기준!$D:$D,산출기준!$E:$E,"매칭실패"),"")</f>
        <v/>
      </c>
    </row>
    <row r="9" spans="2:38" ht="49.9" customHeight="1" outlineLevel="1">
      <c r="B9" s="772"/>
      <c r="C9" s="773"/>
      <c r="D9" s="773"/>
      <c r="E9" s="773"/>
      <c r="F9" s="773"/>
      <c r="G9" s="759" t="str">
        <f t="shared" ref="G9" si="0">IF(IF(N9=0,"",N9)&amp;" | "&amp;IF(O9=0,"",O9)&amp;" | "&amp;IF(Q9=0,"",Q9)&amp;" | "&amp;IF(R9=0,"",R9)=" |  |  | ","",IF(N9=0,"",N9)&amp;" | "&amp;IF(O9=0,"",O9)&amp;" | "&amp;IF(Q9=0,"",Q9)&amp;" | "&amp;IF(R9=0,"",R9))</f>
        <v xml:space="preserve">Ceiling Painting | Acrylic Emulsion Paint |  | </v>
      </c>
      <c r="H9" s="817" t="s">
        <v>3734</v>
      </c>
      <c r="I9" s="765" t="str">
        <f>LEFT(H9,14)</f>
        <v>A04AM079-00001</v>
      </c>
      <c r="J9" s="766"/>
      <c r="K9" s="766" t="str">
        <f>IFERROR(VLOOKUP($I9,'WM-AR'!$I$7:$AS$3267,34,FALSE),"")</f>
        <v>M2</v>
      </c>
      <c r="L9" s="766" t="str">
        <f>IFERROR(VLOOKUP($I9,'WM-AR'!$I$7:$AS$3267,4,FALSE),"")</f>
        <v>Finishing Work</v>
      </c>
      <c r="M9" s="766" t="str">
        <f>IFERROR(VLOOKUP($I9,'WM-AR'!$I$7:$AS$3267,6,FALSE),"")</f>
        <v>Painting Work</v>
      </c>
      <c r="N9" s="766" t="str">
        <f>IFERROR(VLOOKUP($I9,'WM-AR'!$I$7:$AS$3267,8,FALSE),"")</f>
        <v>Ceiling Painting</v>
      </c>
      <c r="O9" s="766" t="str">
        <f>IFERROR(VLOOKUP($I9,'WM-AR'!$I$7:$AS$3267,10,FALSE),"")</f>
        <v>Acrylic Emulsion Paint</v>
      </c>
      <c r="P9" s="766">
        <f>IFERROR(VLOOKUP($I9,'WM-AR'!$I$7:$AS$3267,12,FALSE),"")</f>
        <v>0</v>
      </c>
      <c r="Q9" s="766">
        <f>IFERROR(VLOOKUP($I9,'WM-AR'!$I$7:$AS$3267,14,FALSE),"")</f>
        <v>0</v>
      </c>
      <c r="R9" s="766">
        <f>IFERROR(VLOOKUP($I9,'WM-AR'!$I$7:$AS$3267,16,FALSE),"")</f>
        <v>0</v>
      </c>
      <c r="S9" s="766">
        <f>IFERROR(VLOOKUP($I9,'WM-AR'!$I$7:$AS$3267,18,FALSE),"")</f>
        <v>0</v>
      </c>
      <c r="T9" s="766" t="str">
        <f>IFERROR(VLOOKUP($I9,'WM-AR'!$I$7:$AS$3267,20,FALSE),"")</f>
        <v/>
      </c>
      <c r="U9" s="766">
        <f>IFERROR(VLOOKUP($I9,'WM-AR'!$I$7:$AS$3267,22,FALSE),"")</f>
        <v>0</v>
      </c>
      <c r="V9" s="766" t="str">
        <f>IFERROR(VLOOKUP($I9,'WM-AR'!$I$7:$AS$3267,24,FALSE),"")</f>
        <v/>
      </c>
      <c r="W9" s="766">
        <f>IFERROR(VLOOKUP($I9,'WM-AR'!$I$7:$AS$3267,25,FALSE),"")</f>
        <v>0</v>
      </c>
      <c r="X9" s="766" t="str">
        <f>IFERROR(VLOOKUP($I9,'WM-AR'!$I$7:$AS$3267,26,FALSE),"")</f>
        <v/>
      </c>
      <c r="Y9" s="766">
        <f>IFERROR(VLOOKUP($I9,'WM-AR'!$I$7:$AS$3267,27,FALSE),"")</f>
        <v>0</v>
      </c>
      <c r="Z9" s="766">
        <f>IFERROR(VLOOKUP($I9,'WM-AR'!$I$7:$AS$3267,28,FALSE),"")</f>
        <v>0</v>
      </c>
      <c r="AA9" s="766">
        <f>IFERROR(VLOOKUP($I9,'WM-AR'!$I$7:$AS$3267,29,FALSE),"")</f>
        <v>0</v>
      </c>
      <c r="AB9" s="766">
        <f>IFERROR(VLOOKUP($I9,'WM-AR'!$I$7:$AS$3267,30,FALSE),"")</f>
        <v>0</v>
      </c>
      <c r="AC9" s="766">
        <f>IFERROR(VLOOKUP($I9,'WM-AR'!$I$7:$AS$3267,31,FALSE),"")</f>
        <v>0</v>
      </c>
      <c r="AD9" s="766">
        <f>IFERROR(VLOOKUP($I9,'WM-AR'!$I$7:$AS$3267,32,FALSE),"")</f>
        <v>0</v>
      </c>
      <c r="AE9" s="766" t="str">
        <f>IFERROR(VLOOKUP($I9,'WM-AR'!$I$7:$AS$3267,33,FALSE),"")</f>
        <v/>
      </c>
      <c r="AF9" s="817"/>
      <c r="AG9" s="785" t="s">
        <v>2742</v>
      </c>
      <c r="AH9" s="785" t="s">
        <v>2743</v>
      </c>
      <c r="AI9" s="1135"/>
      <c r="AJ9" s="1135" t="str">
        <f>K9</f>
        <v>M2</v>
      </c>
      <c r="AK9" s="905"/>
      <c r="AL9" s="88" t="str">
        <f>IF(AND(ISTEXT($E9),ISTEXT($B9)),"산출기준 &gt;&gt;  "&amp;_xlfn.XLOOKUP($E9,산출기준!$D:$D,산출기준!$E:$E,"매칭실패"),"")</f>
        <v/>
      </c>
    </row>
    <row r="10" spans="2:38">
      <c r="B10" s="1127"/>
      <c r="C10" s="1165"/>
      <c r="D10" s="1165"/>
      <c r="E10" s="1165"/>
      <c r="F10" s="1165"/>
      <c r="G10" s="1131" t="s">
        <v>1181</v>
      </c>
      <c r="H10" s="1131"/>
      <c r="I10" s="1130" t="str">
        <f t="shared" ref="I10:I12" si="1">LEFT(H10,14)</f>
        <v/>
      </c>
      <c r="J10" s="1132"/>
      <c r="K10" s="1132" t="str">
        <f>IFERROR(VLOOKUP($I10,'WM-AR'!$I$7:$AS$3267,34,FALSE),"")</f>
        <v/>
      </c>
      <c r="L10" s="1132" t="str">
        <f>IFERROR(VLOOKUP($I10,'WM-AR'!$I$7:$AS$3267,4,FALSE),"")</f>
        <v/>
      </c>
      <c r="M10" s="1132" t="str">
        <f>IFERROR(VLOOKUP($I10,'WM-AR'!$I$7:$AS$3267,6,FALSE),"")</f>
        <v/>
      </c>
      <c r="N10" s="1132" t="str">
        <f>IFERROR(VLOOKUP($I10,'WM-AR'!$I$7:$AS$3267,8,FALSE),"")</f>
        <v/>
      </c>
      <c r="O10" s="1132" t="str">
        <f>IFERROR(VLOOKUP($I10,'WM-AR'!$I$7:$AS$3267,10,FALSE),"")</f>
        <v/>
      </c>
      <c r="P10" s="1132" t="str">
        <f>IFERROR(VLOOKUP($I10,'WM-AR'!$I$7:$AS$3267,12,FALSE),"")</f>
        <v/>
      </c>
      <c r="Q10" s="1132" t="str">
        <f>IFERROR(VLOOKUP($I10,'WM-AR'!$I$7:$AS$3267,14,FALSE),"")</f>
        <v/>
      </c>
      <c r="R10" s="1132" t="str">
        <f>IFERROR(VLOOKUP($I10,'WM-AR'!$I$7:$AS$3267,16,FALSE),"")</f>
        <v/>
      </c>
      <c r="S10" s="1132" t="str">
        <f>IFERROR(VLOOKUP($I10,'WM-AR'!$I$7:$AS$3267,18,FALSE),"")</f>
        <v/>
      </c>
      <c r="T10" s="1132" t="str">
        <f>IFERROR(VLOOKUP($I10,'WM-AR'!$I$7:$AS$3267,20,FALSE),"")</f>
        <v/>
      </c>
      <c r="U10" s="1132" t="str">
        <f>IFERROR(VLOOKUP($I10,'WM-AR'!$I$7:$AS$3267,22,FALSE),"")</f>
        <v/>
      </c>
      <c r="V10" s="1132" t="str">
        <f>IFERROR(VLOOKUP($I10,'WM-AR'!$I$7:$AS$3267,24,FALSE),"")</f>
        <v/>
      </c>
      <c r="W10" s="1132" t="str">
        <f>IFERROR(VLOOKUP($I10,'WM-AR'!$I$7:$AS$3267,25,FALSE),"")</f>
        <v/>
      </c>
      <c r="X10" s="1132" t="str">
        <f>IFERROR(VLOOKUP($I10,'WM-AR'!$I$7:$AS$3267,26,FALSE),"")</f>
        <v/>
      </c>
      <c r="Y10" s="1132" t="str">
        <f>IFERROR(VLOOKUP($I10,'WM-AR'!$I$7:$AS$3267,27,FALSE),"")</f>
        <v/>
      </c>
      <c r="Z10" s="1132" t="str">
        <f>IFERROR(VLOOKUP($I10,'WM-AR'!$I$7:$AS$3267,28,FALSE),"")</f>
        <v/>
      </c>
      <c r="AA10" s="1132" t="str">
        <f>IFERROR(VLOOKUP($I10,'WM-AR'!$I$7:$AS$3267,29,FALSE),"")</f>
        <v/>
      </c>
      <c r="AB10" s="1132" t="str">
        <f>IFERROR(VLOOKUP($I10,'WM-AR'!$I$7:$AS$3267,30,FALSE),"")</f>
        <v/>
      </c>
      <c r="AC10" s="1132" t="str">
        <f>IFERROR(VLOOKUP($I10,'WM-AR'!$I$7:$AS$3267,31,FALSE),"")</f>
        <v/>
      </c>
      <c r="AD10" s="1132" t="str">
        <f>IFERROR(VLOOKUP($I10,'WM-AR'!$I$7:$AS$3267,32,FALSE),"")</f>
        <v/>
      </c>
      <c r="AE10" s="1132" t="str">
        <f>IFERROR(VLOOKUP($I10,'WM-AR'!$I$7:$AS$3267,33,FALSE),"")</f>
        <v/>
      </c>
      <c r="AF10" s="1353"/>
      <c r="AG10" s="1134"/>
      <c r="AH10" s="1134"/>
      <c r="AI10" s="1135"/>
      <c r="AJ10" s="1135" t="str">
        <f t="shared" ref="AJ10:AJ12" si="2">K10</f>
        <v/>
      </c>
      <c r="AK10" s="1136"/>
      <c r="AL10" s="88" t="str">
        <f>IF(AND(ISTEXT($E10),ISTEXT($B10)),"산출기준 &gt;&gt;  "&amp;_xlfn.XLOOKUP($E10,산출기준!$D:$D,산출기준!$E:$E,"매칭실패"),"")</f>
        <v/>
      </c>
    </row>
    <row r="11" spans="2:38">
      <c r="B11" s="1111"/>
      <c r="C11" s="1166"/>
      <c r="D11" s="1166"/>
      <c r="E11" s="1166"/>
      <c r="F11" s="1166"/>
      <c r="G11" s="843"/>
      <c r="H11" s="843"/>
      <c r="I11" s="712" t="str">
        <f t="shared" si="1"/>
        <v/>
      </c>
      <c r="J11" s="714"/>
      <c r="K11" s="714" t="str">
        <f>IFERROR(VLOOKUP($I11,'WM-AR'!$I$7:$AS$3267,34,FALSE),"")</f>
        <v/>
      </c>
      <c r="L11" s="714" t="str">
        <f>IFERROR(VLOOKUP($I11,'WM-AR'!$I$7:$AS$3267,4,FALSE),"")</f>
        <v/>
      </c>
      <c r="M11" s="714" t="str">
        <f>IFERROR(VLOOKUP($I11,'WM-AR'!$I$7:$AS$3267,6,FALSE),"")</f>
        <v/>
      </c>
      <c r="N11" s="714" t="str">
        <f>IFERROR(VLOOKUP($I11,'WM-AR'!$I$7:$AS$3267,8,FALSE),"")</f>
        <v/>
      </c>
      <c r="O11" s="714" t="str">
        <f>IFERROR(VLOOKUP($I11,'WM-AR'!$I$7:$AS$3267,10,FALSE),"")</f>
        <v/>
      </c>
      <c r="P11" s="714" t="str">
        <f>IFERROR(VLOOKUP($I11,'WM-AR'!$I$7:$AS$3267,12,FALSE),"")</f>
        <v/>
      </c>
      <c r="Q11" s="714" t="str">
        <f>IFERROR(VLOOKUP($I11,'WM-AR'!$I$7:$AS$3267,14,FALSE),"")</f>
        <v/>
      </c>
      <c r="R11" s="714" t="str">
        <f>IFERROR(VLOOKUP($I11,'WM-AR'!$I$7:$AS$3267,16,FALSE),"")</f>
        <v/>
      </c>
      <c r="S11" s="714" t="str">
        <f>IFERROR(VLOOKUP($I11,'WM-AR'!$I$7:$AS$3267,18,FALSE),"")</f>
        <v/>
      </c>
      <c r="T11" s="714" t="str">
        <f>IFERROR(VLOOKUP($I11,'WM-AR'!$I$7:$AS$3267,20,FALSE),"")</f>
        <v/>
      </c>
      <c r="U11" s="714" t="str">
        <f>IFERROR(VLOOKUP($I11,'WM-AR'!$I$7:$AS$3267,22,FALSE),"")</f>
        <v/>
      </c>
      <c r="V11" s="714" t="str">
        <f>IFERROR(VLOOKUP($I11,'WM-AR'!$I$7:$AS$3267,24,FALSE),"")</f>
        <v/>
      </c>
      <c r="W11" s="714" t="str">
        <f>IFERROR(VLOOKUP($I11,'WM-AR'!$I$7:$AS$3267,25,FALSE),"")</f>
        <v/>
      </c>
      <c r="X11" s="714" t="str">
        <f>IFERROR(VLOOKUP($I11,'WM-AR'!$I$7:$AS$3267,26,FALSE),"")</f>
        <v/>
      </c>
      <c r="Y11" s="714" t="str">
        <f>IFERROR(VLOOKUP($I11,'WM-AR'!$I$7:$AS$3267,27,FALSE),"")</f>
        <v/>
      </c>
      <c r="Z11" s="714" t="str">
        <f>IFERROR(VLOOKUP($I11,'WM-AR'!$I$7:$AS$3267,28,FALSE),"")</f>
        <v/>
      </c>
      <c r="AA11" s="714" t="str">
        <f>IFERROR(VLOOKUP($I11,'WM-AR'!$I$7:$AS$3267,29,FALSE),"")</f>
        <v/>
      </c>
      <c r="AB11" s="714" t="str">
        <f>IFERROR(VLOOKUP($I11,'WM-AR'!$I$7:$AS$3267,30,FALSE),"")</f>
        <v/>
      </c>
      <c r="AC11" s="714" t="str">
        <f>IFERROR(VLOOKUP($I11,'WM-AR'!$I$7:$AS$3267,31,FALSE),"")</f>
        <v/>
      </c>
      <c r="AD11" s="714" t="str">
        <f>IFERROR(VLOOKUP($I11,'WM-AR'!$I$7:$AS$3267,32,FALSE),"")</f>
        <v/>
      </c>
      <c r="AE11" s="714" t="str">
        <f>IFERROR(VLOOKUP($I11,'WM-AR'!$I$7:$AS$3267,33,FALSE),"")</f>
        <v/>
      </c>
      <c r="AF11" s="1354"/>
      <c r="AG11" s="852"/>
      <c r="AH11" s="852"/>
      <c r="AI11" s="854"/>
      <c r="AJ11" s="854" t="str">
        <f t="shared" si="2"/>
        <v/>
      </c>
      <c r="AK11" s="1114"/>
      <c r="AL11" s="88" t="str">
        <f>IF(AND(ISTEXT($E11),ISTEXT($B11)),"산출기준 &gt;&gt;  "&amp;_xlfn.XLOOKUP($E11,산출기준!$D:$D,산출기준!$E:$E,"매칭실패"),"")</f>
        <v/>
      </c>
    </row>
    <row r="12" spans="2:38">
      <c r="B12" s="1116"/>
      <c r="C12" s="1167"/>
      <c r="D12" s="1167"/>
      <c r="E12" s="1167"/>
      <c r="F12" s="1167"/>
      <c r="G12" s="1120"/>
      <c r="H12" s="1120"/>
      <c r="I12" s="1119" t="str">
        <f t="shared" si="1"/>
        <v/>
      </c>
      <c r="J12" s="1121"/>
      <c r="K12" s="1121" t="str">
        <f>IFERROR(VLOOKUP($I12,'WM-AR'!$I$7:$AS$3267,34,FALSE),"")</f>
        <v/>
      </c>
      <c r="L12" s="1121" t="str">
        <f>IFERROR(VLOOKUP($I12,'WM-AR'!$I$7:$AS$3267,4,FALSE),"")</f>
        <v/>
      </c>
      <c r="M12" s="1121" t="str">
        <f>IFERROR(VLOOKUP($I12,'WM-AR'!$I$7:$AS$3267,6,FALSE),"")</f>
        <v/>
      </c>
      <c r="N12" s="1121" t="str">
        <f>IFERROR(VLOOKUP($I12,'WM-AR'!$I$7:$AS$3267,8,FALSE),"")</f>
        <v/>
      </c>
      <c r="O12" s="1121" t="str">
        <f>IFERROR(VLOOKUP($I12,'WM-AR'!$I$7:$AS$3267,10,FALSE),"")</f>
        <v/>
      </c>
      <c r="P12" s="1121" t="str">
        <f>IFERROR(VLOOKUP($I12,'WM-AR'!$I$7:$AS$3267,12,FALSE),"")</f>
        <v/>
      </c>
      <c r="Q12" s="1121" t="str">
        <f>IFERROR(VLOOKUP($I12,'WM-AR'!$I$7:$AS$3267,14,FALSE),"")</f>
        <v/>
      </c>
      <c r="R12" s="1121" t="str">
        <f>IFERROR(VLOOKUP($I12,'WM-AR'!$I$7:$AS$3267,16,FALSE),"")</f>
        <v/>
      </c>
      <c r="S12" s="1121" t="str">
        <f>IFERROR(VLOOKUP($I12,'WM-AR'!$I$7:$AS$3267,18,FALSE),"")</f>
        <v/>
      </c>
      <c r="T12" s="1121" t="str">
        <f>IFERROR(VLOOKUP($I12,'WM-AR'!$I$7:$AS$3267,20,FALSE),"")</f>
        <v/>
      </c>
      <c r="U12" s="1121" t="str">
        <f>IFERROR(VLOOKUP($I12,'WM-AR'!$I$7:$AS$3267,22,FALSE),"")</f>
        <v/>
      </c>
      <c r="V12" s="1121" t="str">
        <f>IFERROR(VLOOKUP($I12,'WM-AR'!$I$7:$AS$3267,24,FALSE),"")</f>
        <v/>
      </c>
      <c r="W12" s="1121" t="str">
        <f>IFERROR(VLOOKUP($I12,'WM-AR'!$I$7:$AS$3267,25,FALSE),"")</f>
        <v/>
      </c>
      <c r="X12" s="1121" t="str">
        <f>IFERROR(VLOOKUP($I12,'WM-AR'!$I$7:$AS$3267,26,FALSE),"")</f>
        <v/>
      </c>
      <c r="Y12" s="1121" t="str">
        <f>IFERROR(VLOOKUP($I12,'WM-AR'!$I$7:$AS$3267,27,FALSE),"")</f>
        <v/>
      </c>
      <c r="Z12" s="1121" t="str">
        <f>IFERROR(VLOOKUP($I12,'WM-AR'!$I$7:$AS$3267,28,FALSE),"")</f>
        <v/>
      </c>
      <c r="AA12" s="1121" t="str">
        <f>IFERROR(VLOOKUP($I12,'WM-AR'!$I$7:$AS$3267,29,FALSE),"")</f>
        <v/>
      </c>
      <c r="AB12" s="1121" t="str">
        <f>IFERROR(VLOOKUP($I12,'WM-AR'!$I$7:$AS$3267,30,FALSE),"")</f>
        <v/>
      </c>
      <c r="AC12" s="1121" t="str">
        <f>IFERROR(VLOOKUP($I12,'WM-AR'!$I$7:$AS$3267,31,FALSE),"")</f>
        <v/>
      </c>
      <c r="AD12" s="1121" t="str">
        <f>IFERROR(VLOOKUP($I12,'WM-AR'!$I$7:$AS$3267,32,FALSE),"")</f>
        <v/>
      </c>
      <c r="AE12" s="1121" t="str">
        <f>IFERROR(VLOOKUP($I12,'WM-AR'!$I$7:$AS$3267,33,FALSE),"")</f>
        <v/>
      </c>
      <c r="AF12" s="1355"/>
      <c r="AG12" s="1123"/>
      <c r="AH12" s="1123"/>
      <c r="AI12" s="1124"/>
      <c r="AJ12" s="1124" t="str">
        <f t="shared" si="2"/>
        <v/>
      </c>
      <c r="AK12" s="1125"/>
      <c r="AL12" s="88" t="str">
        <f>IF(AND(ISTEXT($E12),ISTEXT($B12)),"산출기준 &gt;&gt;  "&amp;_xlfn.XLOOKUP($E12,산출기준!$D:$D,산출기준!$E:$E,"매칭실패"),"")</f>
        <v/>
      </c>
    </row>
    <row r="13" spans="2:38" s="658" customFormat="1" ht="20.100000000000001" customHeight="1">
      <c r="B13" s="1072"/>
      <c r="C13" s="639"/>
      <c r="D13" s="639"/>
      <c r="E13" s="639"/>
      <c r="F13" s="639"/>
      <c r="G13" s="639"/>
      <c r="H13" s="639"/>
      <c r="I13" s="641"/>
      <c r="J13" s="642"/>
      <c r="K13" s="642"/>
      <c r="L13" s="642"/>
      <c r="M13" s="642"/>
      <c r="N13" s="642"/>
      <c r="O13" s="642"/>
      <c r="P13" s="642"/>
      <c r="Q13" s="642"/>
      <c r="R13" s="642"/>
      <c r="S13" s="642"/>
      <c r="T13" s="642"/>
      <c r="U13" s="642"/>
      <c r="V13" s="642"/>
      <c r="W13" s="642"/>
      <c r="X13" s="642"/>
      <c r="Y13" s="642"/>
      <c r="Z13" s="642"/>
      <c r="AA13" s="642"/>
      <c r="AB13" s="642"/>
      <c r="AC13" s="642"/>
      <c r="AD13" s="642"/>
      <c r="AE13" s="642"/>
      <c r="AF13" s="636"/>
      <c r="AG13" s="643"/>
      <c r="AH13" s="643"/>
      <c r="AI13" s="644"/>
      <c r="AJ13" s="644"/>
      <c r="AK13" s="639"/>
      <c r="AL13" s="658" t="str">
        <f>IF(AND(ISTEXT($E13),ISTEXT($B13)),"산출기준 &gt;&gt;  "&amp;_xlfn.XLOOKUP($E13,산출기준!$D:$D,산출기준!$E:$E,"매칭실패"),"")</f>
        <v/>
      </c>
    </row>
    <row r="14" spans="2:38" s="658" customFormat="1" ht="20.100000000000001" customHeight="1">
      <c r="B14" s="1261"/>
      <c r="C14" s="1057" t="s">
        <v>3735</v>
      </c>
      <c r="D14" s="648"/>
      <c r="E14" s="648"/>
      <c r="F14" s="1057" t="s">
        <v>3736</v>
      </c>
      <c r="G14" s="1057"/>
      <c r="H14" s="1057"/>
      <c r="I14" s="1262"/>
      <c r="J14" s="1263"/>
      <c r="K14" s="805"/>
      <c r="L14" s="805"/>
      <c r="M14" s="806"/>
      <c r="N14" s="806"/>
      <c r="O14" s="806"/>
      <c r="P14" s="806"/>
      <c r="Q14" s="806"/>
      <c r="R14" s="806"/>
      <c r="S14" s="806"/>
      <c r="T14" s="806"/>
      <c r="U14" s="806"/>
      <c r="V14" s="806"/>
      <c r="W14" s="806"/>
      <c r="X14" s="806"/>
      <c r="Y14" s="806"/>
      <c r="Z14" s="806"/>
      <c r="AA14" s="806"/>
      <c r="AB14" s="806"/>
      <c r="AC14" s="806"/>
      <c r="AD14" s="806"/>
      <c r="AE14" s="806"/>
      <c r="AF14" s="806"/>
      <c r="AG14" s="806"/>
      <c r="AH14" s="806"/>
      <c r="AL14" s="658" t="str">
        <f>IF(AND(ISTEXT($E14),ISTEXT($B14)),"산출기준 &gt;&gt;  "&amp;_xlfn.XLOOKUP($E14,산출기준!$D:$D,산출기준!$E:$E,"매칭실패"),"")</f>
        <v/>
      </c>
    </row>
    <row r="15" spans="2:38" s="658" customFormat="1" ht="20.100000000000001" customHeight="1">
      <c r="B15" s="802"/>
      <c r="C15" s="662"/>
      <c r="D15" s="662"/>
      <c r="E15" s="662"/>
      <c r="F15" s="662"/>
      <c r="G15" s="662"/>
      <c r="H15" s="662"/>
      <c r="I15" s="652"/>
      <c r="J15" s="664"/>
      <c r="K15" s="664"/>
      <c r="L15" s="664"/>
      <c r="M15" s="664"/>
      <c r="N15" s="664"/>
      <c r="O15" s="664"/>
      <c r="P15" s="664"/>
      <c r="Q15" s="664"/>
      <c r="R15" s="664"/>
      <c r="S15" s="664"/>
      <c r="T15" s="664"/>
      <c r="U15" s="664"/>
      <c r="V15" s="664"/>
      <c r="W15" s="664"/>
      <c r="X15" s="664"/>
      <c r="Y15" s="664"/>
      <c r="Z15" s="664"/>
      <c r="AA15" s="664"/>
      <c r="AB15" s="664"/>
      <c r="AC15" s="664"/>
      <c r="AD15" s="664"/>
      <c r="AE15" s="664"/>
      <c r="AF15" s="659"/>
      <c r="AG15" s="665"/>
      <c r="AH15" s="665"/>
      <c r="AI15" s="666"/>
      <c r="AJ15" s="666"/>
      <c r="AK15" s="662"/>
      <c r="AL15" s="658" t="str">
        <f>IF(AND(ISTEXT($E15),ISTEXT($B15)),"산출기준 &gt;&gt;  "&amp;_xlfn.XLOOKUP($E15,산출기준!$D:$D,산출기준!$E:$E,"매칭실패"),"")</f>
        <v/>
      </c>
    </row>
    <row r="16" spans="2:38" ht="34.9" customHeight="1">
      <c r="B16" s="808" t="str" cm="1">
        <f t="array" aca="1" ref="B16" ca="1">_xlfn.IFNA(INDIRECT("Family_표준_구성도!B"&amp;MATCH(F16,INDIRECT("Family_표준_구성도!"&amp;"C:C"),0)),"")</f>
        <v>7.1.2.1.1</v>
      </c>
      <c r="C16" s="668" t="s">
        <v>2016</v>
      </c>
      <c r="D16" s="809"/>
      <c r="E16" s="668" t="s">
        <v>2014</v>
      </c>
      <c r="F16" s="811" t="s">
        <v>3737</v>
      </c>
      <c r="G16" s="811"/>
      <c r="H16" s="1079"/>
      <c r="I16" s="674"/>
      <c r="J16" s="674"/>
      <c r="K16" s="674"/>
      <c r="L16" s="674"/>
      <c r="M16" s="674"/>
      <c r="N16" s="675"/>
      <c r="O16" s="676"/>
      <c r="P16" s="677"/>
      <c r="Q16" s="677"/>
      <c r="R16" s="677"/>
      <c r="S16" s="677"/>
      <c r="T16" s="677"/>
      <c r="U16" s="677"/>
      <c r="V16" s="678"/>
      <c r="W16" s="679"/>
      <c r="X16" s="679"/>
      <c r="Y16" s="679"/>
      <c r="Z16" s="679"/>
      <c r="AA16" s="679"/>
      <c r="AB16" s="679"/>
      <c r="AC16" s="679"/>
      <c r="AD16" s="679"/>
      <c r="AE16" s="679"/>
      <c r="AF16" s="902" t="s">
        <v>3738</v>
      </c>
      <c r="AG16" s="682"/>
      <c r="AH16" s="682"/>
      <c r="AI16" s="682"/>
      <c r="AJ16" s="682"/>
      <c r="AK16" s="1266"/>
      <c r="AL16" s="88" t="str">
        <f ca="1">IF(AND(ISTEXT($E16),ISTEXT($B16)),"산출기준 &gt;&gt;  "&amp;_xlfn.XLOOKUP($E16,산출기준!$D:$D,산출기준!$E:$E,"매칭실패"),"")</f>
        <v>산출기준 &gt;&gt;  [ 천장 일반 산출 ]</v>
      </c>
    </row>
    <row r="17" spans="2:38" ht="49.9" customHeight="1" outlineLevel="1">
      <c r="B17" s="772"/>
      <c r="C17" s="773"/>
      <c r="D17" s="773"/>
      <c r="E17" s="773"/>
      <c r="F17" s="773"/>
      <c r="G17" s="759" t="str">
        <f t="shared" ref="G17" si="3">IF(IF(N17=0,"",N17)&amp;" | "&amp;IF(O17=0,"",O17)&amp;" | "&amp;IF(Q17=0,"",Q17)&amp;" | "&amp;IF(R17=0,"",R17)=" |  |  | ","",IF(N17=0,"",N17)&amp;" | "&amp;IF(O17=0,"",O17)&amp;" | "&amp;IF(Q17=0,"",Q17)&amp;" | "&amp;IF(R17=0,"",R17))</f>
        <v xml:space="preserve">Acoustic Tiled Ceiling System | T-Bar System |  | </v>
      </c>
      <c r="H17" s="817" t="s">
        <v>3739</v>
      </c>
      <c r="I17" s="765" t="str">
        <f>LEFT(H17,14)</f>
        <v>A04AS190-00002</v>
      </c>
      <c r="J17" s="766"/>
      <c r="K17" s="766" t="str">
        <f>IFERROR(VLOOKUP($I17,'WM-AR'!$I$7:$AS$3267,34,FALSE),"")</f>
        <v>M2</v>
      </c>
      <c r="L17" s="766" t="str">
        <f>IFERROR(VLOOKUP($I17,'WM-AR'!$I$7:$AS$3267,4,FALSE),"")</f>
        <v>Finishing Work</v>
      </c>
      <c r="M17" s="766" t="str">
        <f>IFERROR(VLOOKUP($I17,'WM-AR'!$I$7:$AS$3267,6,FALSE),"")</f>
        <v>Exterior/Interior Finish Work</v>
      </c>
      <c r="N17" s="766" t="str">
        <f>IFERROR(VLOOKUP($I17,'WM-AR'!$I$7:$AS$3267,8,FALSE),"")</f>
        <v>Acoustic Tiled Ceiling System</v>
      </c>
      <c r="O17" s="766" t="str">
        <f>IFERROR(VLOOKUP($I17,'WM-AR'!$I$7:$AS$3267,10,FALSE),"")</f>
        <v>T-Bar System</v>
      </c>
      <c r="P17" s="766">
        <f>IFERROR(VLOOKUP($I17,'WM-AR'!$I$7:$AS$3267,12,FALSE),"")</f>
        <v>0</v>
      </c>
      <c r="Q17" s="766">
        <f>IFERROR(VLOOKUP($I17,'WM-AR'!$I$7:$AS$3267,14,FALSE),"")</f>
        <v>0</v>
      </c>
      <c r="R17" s="766">
        <f>IFERROR(VLOOKUP($I17,'WM-AR'!$I$7:$AS$3267,16,FALSE),"")</f>
        <v>0</v>
      </c>
      <c r="S17" s="766">
        <f>IFERROR(VLOOKUP($I17,'WM-AR'!$I$7:$AS$3267,18,FALSE),"")</f>
        <v>0</v>
      </c>
      <c r="T17" s="766" t="str">
        <f>IFERROR(VLOOKUP($I17,'WM-AR'!$I$7:$AS$3267,20,FALSE),"")</f>
        <v>w/ Hot-Dip Galvanized Suspension System &amp; Accessories(Moldings, Ceiling Access Door/Hatch, Curtain Boxes and etc.)</v>
      </c>
      <c r="U17" s="766">
        <f>IFERROR(VLOOKUP($I17,'WM-AR'!$I$7:$AS$3267,22,FALSE),"")</f>
        <v>0</v>
      </c>
      <c r="V17" s="766">
        <f>IFERROR(VLOOKUP($I17,'WM-AR'!$I$7:$AS$3267,24,FALSE),"")</f>
        <v>0</v>
      </c>
      <c r="W17" s="766">
        <f>IFERROR(VLOOKUP($I17,'WM-AR'!$I$7:$AS$3267,25,FALSE),"")</f>
        <v>0</v>
      </c>
      <c r="X17" s="766" t="str">
        <f>IFERROR(VLOOKUP($I17,'WM-AR'!$I$7:$AS$3267,26,FALSE),"")</f>
        <v>Tile Size=(  )mm x (  )mm</v>
      </c>
      <c r="Y17" s="766">
        <f>IFERROR(VLOOKUP($I17,'WM-AR'!$I$7:$AS$3267,27,FALSE),"")</f>
        <v>0</v>
      </c>
      <c r="Z17" s="766">
        <f>IFERROR(VLOOKUP($I17,'WM-AR'!$I$7:$AS$3267,28,FALSE),"")</f>
        <v>0</v>
      </c>
      <c r="AA17" s="766">
        <f>IFERROR(VLOOKUP($I17,'WM-AR'!$I$7:$AS$3267,29,FALSE),"")</f>
        <v>0</v>
      </c>
      <c r="AB17" s="766">
        <f>IFERROR(VLOOKUP($I17,'WM-AR'!$I$7:$AS$3267,30,FALSE),"")</f>
        <v>0</v>
      </c>
      <c r="AC17" s="766">
        <f>IFERROR(VLOOKUP($I17,'WM-AR'!$I$7:$AS$3267,31,FALSE),"")</f>
        <v>0</v>
      </c>
      <c r="AD17" s="766">
        <f>IFERROR(VLOOKUP($I17,'WM-AR'!$I$7:$AS$3267,32,FALSE),"")</f>
        <v>0</v>
      </c>
      <c r="AE17" s="766" t="str">
        <f>IFERROR(VLOOKUP($I17,'WM-AR'!$I$7:$AS$3267,33,FALSE),"")</f>
        <v/>
      </c>
      <c r="AF17" s="817" t="s">
        <v>3740</v>
      </c>
      <c r="AG17" s="785" t="s">
        <v>2742</v>
      </c>
      <c r="AH17" s="785" t="s">
        <v>2743</v>
      </c>
      <c r="AI17" s="769"/>
      <c r="AJ17" s="1135" t="str">
        <f>K17</f>
        <v>M2</v>
      </c>
      <c r="AK17" s="905"/>
      <c r="AL17" s="88" t="str">
        <f>IF(AND(ISTEXT($E17),ISTEXT($B17)),"산출기준 &gt;&gt;  "&amp;_xlfn.XLOOKUP($E17,산출기준!$D:$D,산출기준!$E:$E,"매칭실패"),"")</f>
        <v/>
      </c>
    </row>
    <row r="18" spans="2:38">
      <c r="B18" s="1127"/>
      <c r="C18" s="1165"/>
      <c r="D18" s="1165"/>
      <c r="E18" s="1165"/>
      <c r="F18" s="1165"/>
      <c r="G18" s="1131" t="s">
        <v>2380</v>
      </c>
      <c r="H18" s="1131"/>
      <c r="I18" s="1130" t="str">
        <f t="shared" ref="I18:I20" si="4">LEFT(H18,14)</f>
        <v/>
      </c>
      <c r="J18" s="1132"/>
      <c r="K18" s="1132" t="str">
        <f>IFERROR(VLOOKUP($I18,'WM-AR'!$I$7:$AS$3267,34,FALSE),"")</f>
        <v/>
      </c>
      <c r="L18" s="1132" t="str">
        <f>IFERROR(VLOOKUP($I18,'WM-AR'!$I$7:$AS$3267,4,FALSE),"")</f>
        <v/>
      </c>
      <c r="M18" s="1132" t="str">
        <f>IFERROR(VLOOKUP($I18,'WM-AR'!$I$7:$AS$3267,6,FALSE),"")</f>
        <v/>
      </c>
      <c r="N18" s="1132" t="str">
        <f>IFERROR(VLOOKUP($I18,'WM-AR'!$I$7:$AS$3267,8,FALSE),"")</f>
        <v/>
      </c>
      <c r="O18" s="1132" t="str">
        <f>IFERROR(VLOOKUP($I18,'WM-AR'!$I$7:$AS$3267,10,FALSE),"")</f>
        <v/>
      </c>
      <c r="P18" s="1132" t="str">
        <f>IFERROR(VLOOKUP($I18,'WM-AR'!$I$7:$AS$3267,12,FALSE),"")</f>
        <v/>
      </c>
      <c r="Q18" s="1132" t="str">
        <f>IFERROR(VLOOKUP($I18,'WM-AR'!$I$7:$AS$3267,14,FALSE),"")</f>
        <v/>
      </c>
      <c r="R18" s="1132" t="str">
        <f>IFERROR(VLOOKUP($I18,'WM-AR'!$I$7:$AS$3267,16,FALSE),"")</f>
        <v/>
      </c>
      <c r="S18" s="1132" t="str">
        <f>IFERROR(VLOOKUP($I18,'WM-AR'!$I$7:$AS$3267,18,FALSE),"")</f>
        <v/>
      </c>
      <c r="T18" s="1132" t="str">
        <f>IFERROR(VLOOKUP($I18,'WM-AR'!$I$7:$AS$3267,20,FALSE),"")</f>
        <v/>
      </c>
      <c r="U18" s="1132" t="str">
        <f>IFERROR(VLOOKUP($I18,'WM-AR'!$I$7:$AS$3267,22,FALSE),"")</f>
        <v/>
      </c>
      <c r="V18" s="1132" t="str">
        <f>IFERROR(VLOOKUP($I18,'WM-AR'!$I$7:$AS$3267,24,FALSE),"")</f>
        <v/>
      </c>
      <c r="W18" s="1132" t="str">
        <f>IFERROR(VLOOKUP($I18,'WM-AR'!$I$7:$AS$3267,25,FALSE),"")</f>
        <v/>
      </c>
      <c r="X18" s="1132" t="str">
        <f>IFERROR(VLOOKUP($I18,'WM-AR'!$I$7:$AS$3267,26,FALSE),"")</f>
        <v/>
      </c>
      <c r="Y18" s="1132" t="str">
        <f>IFERROR(VLOOKUP($I18,'WM-AR'!$I$7:$AS$3267,27,FALSE),"")</f>
        <v/>
      </c>
      <c r="Z18" s="1132" t="str">
        <f>IFERROR(VLOOKUP($I18,'WM-AR'!$I$7:$AS$3267,28,FALSE),"")</f>
        <v/>
      </c>
      <c r="AA18" s="1132" t="str">
        <f>IFERROR(VLOOKUP($I18,'WM-AR'!$I$7:$AS$3267,29,FALSE),"")</f>
        <v/>
      </c>
      <c r="AB18" s="1132" t="str">
        <f>IFERROR(VLOOKUP($I18,'WM-AR'!$I$7:$AS$3267,30,FALSE),"")</f>
        <v/>
      </c>
      <c r="AC18" s="1132" t="str">
        <f>IFERROR(VLOOKUP($I18,'WM-AR'!$I$7:$AS$3267,31,FALSE),"")</f>
        <v/>
      </c>
      <c r="AD18" s="1132" t="str">
        <f>IFERROR(VLOOKUP($I18,'WM-AR'!$I$7:$AS$3267,32,FALSE),"")</f>
        <v/>
      </c>
      <c r="AE18" s="1132" t="str">
        <f>IFERROR(VLOOKUP($I18,'WM-AR'!$I$7:$AS$3267,33,FALSE),"")</f>
        <v/>
      </c>
      <c r="AF18" s="1353"/>
      <c r="AG18" s="1134"/>
      <c r="AH18" s="1134"/>
      <c r="AI18" s="1135"/>
      <c r="AJ18" s="1135" t="str">
        <f t="shared" ref="AJ18:AJ20" si="5">K18</f>
        <v/>
      </c>
      <c r="AK18" s="1136"/>
      <c r="AL18" s="88" t="str">
        <f>IF(AND(ISTEXT($E18),ISTEXT($B18)),"산출기준 &gt;&gt;  "&amp;_xlfn.XLOOKUP($E18,산출기준!$D:$D,산출기준!$E:$E,"매칭실패"),"")</f>
        <v/>
      </c>
    </row>
    <row r="19" spans="2:38">
      <c r="B19" s="1111"/>
      <c r="C19" s="1166"/>
      <c r="D19" s="1166"/>
      <c r="E19" s="1166"/>
      <c r="F19" s="1166"/>
      <c r="G19" s="843"/>
      <c r="H19" s="843"/>
      <c r="I19" s="712" t="str">
        <f t="shared" si="4"/>
        <v/>
      </c>
      <c r="J19" s="714"/>
      <c r="K19" s="714" t="str">
        <f>IFERROR(VLOOKUP($I19,'WM-AR'!$I$7:$AS$3267,34,FALSE),"")</f>
        <v/>
      </c>
      <c r="L19" s="714" t="str">
        <f>IFERROR(VLOOKUP($I19,'WM-AR'!$I$7:$AS$3267,4,FALSE),"")</f>
        <v/>
      </c>
      <c r="M19" s="714" t="str">
        <f>IFERROR(VLOOKUP($I19,'WM-AR'!$I$7:$AS$3267,6,FALSE),"")</f>
        <v/>
      </c>
      <c r="N19" s="714" t="str">
        <f>IFERROR(VLOOKUP($I19,'WM-AR'!$I$7:$AS$3267,8,FALSE),"")</f>
        <v/>
      </c>
      <c r="O19" s="714" t="str">
        <f>IFERROR(VLOOKUP($I19,'WM-AR'!$I$7:$AS$3267,10,FALSE),"")</f>
        <v/>
      </c>
      <c r="P19" s="714" t="str">
        <f>IFERROR(VLOOKUP($I19,'WM-AR'!$I$7:$AS$3267,12,FALSE),"")</f>
        <v/>
      </c>
      <c r="Q19" s="714" t="str">
        <f>IFERROR(VLOOKUP($I19,'WM-AR'!$I$7:$AS$3267,14,FALSE),"")</f>
        <v/>
      </c>
      <c r="R19" s="714" t="str">
        <f>IFERROR(VLOOKUP($I19,'WM-AR'!$I$7:$AS$3267,16,FALSE),"")</f>
        <v/>
      </c>
      <c r="S19" s="714" t="str">
        <f>IFERROR(VLOOKUP($I19,'WM-AR'!$I$7:$AS$3267,18,FALSE),"")</f>
        <v/>
      </c>
      <c r="T19" s="714" t="str">
        <f>IFERROR(VLOOKUP($I19,'WM-AR'!$I$7:$AS$3267,20,FALSE),"")</f>
        <v/>
      </c>
      <c r="U19" s="714" t="str">
        <f>IFERROR(VLOOKUP($I19,'WM-AR'!$I$7:$AS$3267,22,FALSE),"")</f>
        <v/>
      </c>
      <c r="V19" s="714" t="str">
        <f>IFERROR(VLOOKUP($I19,'WM-AR'!$I$7:$AS$3267,24,FALSE),"")</f>
        <v/>
      </c>
      <c r="W19" s="714" t="str">
        <f>IFERROR(VLOOKUP($I19,'WM-AR'!$I$7:$AS$3267,25,FALSE),"")</f>
        <v/>
      </c>
      <c r="X19" s="714" t="str">
        <f>IFERROR(VLOOKUP($I19,'WM-AR'!$I$7:$AS$3267,26,FALSE),"")</f>
        <v/>
      </c>
      <c r="Y19" s="714" t="str">
        <f>IFERROR(VLOOKUP($I19,'WM-AR'!$I$7:$AS$3267,27,FALSE),"")</f>
        <v/>
      </c>
      <c r="Z19" s="714" t="str">
        <f>IFERROR(VLOOKUP($I19,'WM-AR'!$I$7:$AS$3267,28,FALSE),"")</f>
        <v/>
      </c>
      <c r="AA19" s="714" t="str">
        <f>IFERROR(VLOOKUP($I19,'WM-AR'!$I$7:$AS$3267,29,FALSE),"")</f>
        <v/>
      </c>
      <c r="AB19" s="714" t="str">
        <f>IFERROR(VLOOKUP($I19,'WM-AR'!$I$7:$AS$3267,30,FALSE),"")</f>
        <v/>
      </c>
      <c r="AC19" s="714" t="str">
        <f>IFERROR(VLOOKUP($I19,'WM-AR'!$I$7:$AS$3267,31,FALSE),"")</f>
        <v/>
      </c>
      <c r="AD19" s="714" t="str">
        <f>IFERROR(VLOOKUP($I19,'WM-AR'!$I$7:$AS$3267,32,FALSE),"")</f>
        <v/>
      </c>
      <c r="AE19" s="714" t="str">
        <f>IFERROR(VLOOKUP($I19,'WM-AR'!$I$7:$AS$3267,33,FALSE),"")</f>
        <v/>
      </c>
      <c r="AF19" s="1354"/>
      <c r="AG19" s="852"/>
      <c r="AH19" s="852"/>
      <c r="AI19" s="854"/>
      <c r="AJ19" s="854" t="str">
        <f t="shared" si="5"/>
        <v/>
      </c>
      <c r="AK19" s="1114"/>
      <c r="AL19" s="88" t="str">
        <f>IF(AND(ISTEXT($E19),ISTEXT($B19)),"산출기준 &gt;&gt;  "&amp;_xlfn.XLOOKUP($E19,산출기준!$D:$D,산출기준!$E:$E,"매칭실패"),"")</f>
        <v/>
      </c>
    </row>
    <row r="20" spans="2:38">
      <c r="B20" s="1116"/>
      <c r="C20" s="1167"/>
      <c r="D20" s="1167"/>
      <c r="E20" s="1167"/>
      <c r="F20" s="1167"/>
      <c r="G20" s="1120"/>
      <c r="H20" s="1120"/>
      <c r="I20" s="1119" t="str">
        <f t="shared" si="4"/>
        <v/>
      </c>
      <c r="J20" s="1121"/>
      <c r="K20" s="1121" t="str">
        <f>IFERROR(VLOOKUP($I20,'WM-AR'!$I$7:$AS$3267,34,FALSE),"")</f>
        <v/>
      </c>
      <c r="L20" s="1121" t="str">
        <f>IFERROR(VLOOKUP($I20,'WM-AR'!$I$7:$AS$3267,4,FALSE),"")</f>
        <v/>
      </c>
      <c r="M20" s="1121" t="str">
        <f>IFERROR(VLOOKUP($I20,'WM-AR'!$I$7:$AS$3267,6,FALSE),"")</f>
        <v/>
      </c>
      <c r="N20" s="1121" t="str">
        <f>IFERROR(VLOOKUP($I20,'WM-AR'!$I$7:$AS$3267,8,FALSE),"")</f>
        <v/>
      </c>
      <c r="O20" s="1121" t="str">
        <f>IFERROR(VLOOKUP($I20,'WM-AR'!$I$7:$AS$3267,10,FALSE),"")</f>
        <v/>
      </c>
      <c r="P20" s="1121" t="str">
        <f>IFERROR(VLOOKUP($I20,'WM-AR'!$I$7:$AS$3267,12,FALSE),"")</f>
        <v/>
      </c>
      <c r="Q20" s="1121" t="str">
        <f>IFERROR(VLOOKUP($I20,'WM-AR'!$I$7:$AS$3267,14,FALSE),"")</f>
        <v/>
      </c>
      <c r="R20" s="1121" t="str">
        <f>IFERROR(VLOOKUP($I20,'WM-AR'!$I$7:$AS$3267,16,FALSE),"")</f>
        <v/>
      </c>
      <c r="S20" s="1121" t="str">
        <f>IFERROR(VLOOKUP($I20,'WM-AR'!$I$7:$AS$3267,18,FALSE),"")</f>
        <v/>
      </c>
      <c r="T20" s="1121" t="str">
        <f>IFERROR(VLOOKUP($I20,'WM-AR'!$I$7:$AS$3267,20,FALSE),"")</f>
        <v/>
      </c>
      <c r="U20" s="1121" t="str">
        <f>IFERROR(VLOOKUP($I20,'WM-AR'!$I$7:$AS$3267,22,FALSE),"")</f>
        <v/>
      </c>
      <c r="V20" s="1121" t="str">
        <f>IFERROR(VLOOKUP($I20,'WM-AR'!$I$7:$AS$3267,24,FALSE),"")</f>
        <v/>
      </c>
      <c r="W20" s="1121" t="str">
        <f>IFERROR(VLOOKUP($I20,'WM-AR'!$I$7:$AS$3267,25,FALSE),"")</f>
        <v/>
      </c>
      <c r="X20" s="1121" t="str">
        <f>IFERROR(VLOOKUP($I20,'WM-AR'!$I$7:$AS$3267,26,FALSE),"")</f>
        <v/>
      </c>
      <c r="Y20" s="1121" t="str">
        <f>IFERROR(VLOOKUP($I20,'WM-AR'!$I$7:$AS$3267,27,FALSE),"")</f>
        <v/>
      </c>
      <c r="Z20" s="1121" t="str">
        <f>IFERROR(VLOOKUP($I20,'WM-AR'!$I$7:$AS$3267,28,FALSE),"")</f>
        <v/>
      </c>
      <c r="AA20" s="1121" t="str">
        <f>IFERROR(VLOOKUP($I20,'WM-AR'!$I$7:$AS$3267,29,FALSE),"")</f>
        <v/>
      </c>
      <c r="AB20" s="1121" t="str">
        <f>IFERROR(VLOOKUP($I20,'WM-AR'!$I$7:$AS$3267,30,FALSE),"")</f>
        <v/>
      </c>
      <c r="AC20" s="1121" t="str">
        <f>IFERROR(VLOOKUP($I20,'WM-AR'!$I$7:$AS$3267,31,FALSE),"")</f>
        <v/>
      </c>
      <c r="AD20" s="1121" t="str">
        <f>IFERROR(VLOOKUP($I20,'WM-AR'!$I$7:$AS$3267,32,FALSE),"")</f>
        <v/>
      </c>
      <c r="AE20" s="1121" t="str">
        <f>IFERROR(VLOOKUP($I20,'WM-AR'!$I$7:$AS$3267,33,FALSE),"")</f>
        <v/>
      </c>
      <c r="AF20" s="1355"/>
      <c r="AG20" s="1123"/>
      <c r="AH20" s="1123"/>
      <c r="AI20" s="1124"/>
      <c r="AJ20" s="1124" t="str">
        <f t="shared" si="5"/>
        <v/>
      </c>
      <c r="AK20" s="1125"/>
      <c r="AL20" s="88" t="str">
        <f>IF(AND(ISTEXT($E20),ISTEXT($B20)),"산출기준 &gt;&gt;  "&amp;_xlfn.XLOOKUP($E20,산출기준!$D:$D,산출기준!$E:$E,"매칭실패"),"")</f>
        <v/>
      </c>
    </row>
    <row r="21" spans="2:38" s="658" customFormat="1" ht="20.100000000000001" customHeight="1">
      <c r="B21" s="1072"/>
      <c r="C21" s="639"/>
      <c r="D21" s="639"/>
      <c r="E21" s="639"/>
      <c r="F21" s="639"/>
      <c r="G21" s="639"/>
      <c r="H21" s="639"/>
      <c r="I21" s="641"/>
      <c r="J21" s="642"/>
      <c r="K21" s="642"/>
      <c r="L21" s="642"/>
      <c r="M21" s="642"/>
      <c r="N21" s="642"/>
      <c r="O21" s="642"/>
      <c r="P21" s="642"/>
      <c r="Q21" s="642"/>
      <c r="R21" s="642"/>
      <c r="S21" s="642"/>
      <c r="T21" s="642"/>
      <c r="U21" s="642"/>
      <c r="V21" s="642"/>
      <c r="W21" s="642"/>
      <c r="X21" s="642"/>
      <c r="Y21" s="642"/>
      <c r="Z21" s="642"/>
      <c r="AA21" s="642"/>
      <c r="AB21" s="642"/>
      <c r="AC21" s="642"/>
      <c r="AD21" s="642"/>
      <c r="AE21" s="642"/>
      <c r="AF21" s="636"/>
      <c r="AG21" s="643"/>
      <c r="AH21" s="643"/>
      <c r="AI21" s="644"/>
      <c r="AJ21" s="644"/>
      <c r="AK21" s="639"/>
      <c r="AL21" s="658" t="str">
        <f>IF(AND(ISTEXT($E21),ISTEXT($B21)),"산출기준 &gt;&gt;  "&amp;_xlfn.XLOOKUP($E21,산출기준!$D:$D,산출기준!$E:$E,"매칭실패"),"")</f>
        <v/>
      </c>
    </row>
    <row r="22" spans="2:38" ht="34.9" customHeight="1">
      <c r="B22" s="808" t="str" cm="1">
        <f t="array" aca="1" ref="B22" ca="1">_xlfn.IFNA(INDIRECT("Family_표준_구성도!B"&amp;MATCH(F22,INDIRECT("Family_표준_구성도!"&amp;"C:C"),0)),"")</f>
        <v>7.1.2.1.2</v>
      </c>
      <c r="C22" s="668" t="s">
        <v>2016</v>
      </c>
      <c r="D22" s="809"/>
      <c r="E22" s="668" t="s">
        <v>2014</v>
      </c>
      <c r="F22" s="811" t="s">
        <v>3741</v>
      </c>
      <c r="G22" s="811"/>
      <c r="H22" s="1079"/>
      <c r="I22" s="674"/>
      <c r="J22" s="674"/>
      <c r="K22" s="674"/>
      <c r="L22" s="674"/>
      <c r="M22" s="674"/>
      <c r="N22" s="675"/>
      <c r="O22" s="676"/>
      <c r="P22" s="677"/>
      <c r="Q22" s="677"/>
      <c r="R22" s="677"/>
      <c r="S22" s="677"/>
      <c r="T22" s="677"/>
      <c r="U22" s="677"/>
      <c r="V22" s="678"/>
      <c r="W22" s="679"/>
      <c r="X22" s="679"/>
      <c r="Y22" s="679"/>
      <c r="Z22" s="679"/>
      <c r="AA22" s="679"/>
      <c r="AB22" s="679"/>
      <c r="AC22" s="679"/>
      <c r="AD22" s="679"/>
      <c r="AE22" s="679"/>
      <c r="AF22" s="902" t="s">
        <v>3742</v>
      </c>
      <c r="AG22" s="682"/>
      <c r="AH22" s="682"/>
      <c r="AI22" s="682"/>
      <c r="AJ22" s="682"/>
      <c r="AK22" s="1266"/>
      <c r="AL22" s="88" t="str">
        <f ca="1">IF(AND(ISTEXT($E22),ISTEXT($B22)),"산출기준 &gt;&gt;  "&amp;_xlfn.XLOOKUP($E22,산출기준!$D:$D,산출기준!$E:$E,"매칭실패"),"")</f>
        <v>산출기준 &gt;&gt;  [ 천장 일반 산출 ]</v>
      </c>
    </row>
    <row r="23" spans="2:38" ht="49.9" customHeight="1" outlineLevel="1">
      <c r="B23" s="772"/>
      <c r="C23" s="773"/>
      <c r="D23" s="773"/>
      <c r="E23" s="773"/>
      <c r="F23" s="773"/>
      <c r="G23" s="759" t="str">
        <f t="shared" ref="G23" si="6">IF(IF(N23=0,"",N23)&amp;" | "&amp;IF(O23=0,"",O23)&amp;" | "&amp;IF(Q23=0,"",Q23)&amp;" | "&amp;IF(R23=0,"",R23)=" |  |  | ","",IF(N23=0,"",N23)&amp;" | "&amp;IF(O23=0,"",O23)&amp;" | "&amp;IF(Q23=0,"",Q23)&amp;" | "&amp;IF(R23=0,"",R23))</f>
        <v xml:space="preserve">Moisture Resistant Tiled Ceiling System | M-Bar System |  | </v>
      </c>
      <c r="H23" s="817" t="s">
        <v>3743</v>
      </c>
      <c r="I23" s="765" t="str">
        <f>LEFT(H23,14)</f>
        <v>A04AS191-00001</v>
      </c>
      <c r="J23" s="766"/>
      <c r="K23" s="766" t="str">
        <f>IFERROR(VLOOKUP($I23,'WM-AR'!$I$7:$AS$3267,34,FALSE),"")</f>
        <v>M2</v>
      </c>
      <c r="L23" s="766" t="str">
        <f>IFERROR(VLOOKUP($I23,'WM-AR'!$I$7:$AS$3267,4,FALSE),"")</f>
        <v>Finishing Work</v>
      </c>
      <c r="M23" s="766" t="str">
        <f>IFERROR(VLOOKUP($I23,'WM-AR'!$I$7:$AS$3267,6,FALSE),"")</f>
        <v>Exterior/Interior Finish Work</v>
      </c>
      <c r="N23" s="766" t="str">
        <f>IFERROR(VLOOKUP($I23,'WM-AR'!$I$7:$AS$3267,8,FALSE),"")</f>
        <v>Moisture Resistant Tiled Ceiling System</v>
      </c>
      <c r="O23" s="766" t="str">
        <f>IFERROR(VLOOKUP($I23,'WM-AR'!$I$7:$AS$3267,10,FALSE),"")</f>
        <v>M-Bar System</v>
      </c>
      <c r="P23" s="766">
        <f>IFERROR(VLOOKUP($I23,'WM-AR'!$I$7:$AS$3267,12,FALSE),"")</f>
        <v>0</v>
      </c>
      <c r="Q23" s="766">
        <f>IFERROR(VLOOKUP($I23,'WM-AR'!$I$7:$AS$3267,14,FALSE),"")</f>
        <v>0</v>
      </c>
      <c r="R23" s="766">
        <f>IFERROR(VLOOKUP($I23,'WM-AR'!$I$7:$AS$3267,16,FALSE),"")</f>
        <v>0</v>
      </c>
      <c r="S23" s="766">
        <f>IFERROR(VLOOKUP($I23,'WM-AR'!$I$7:$AS$3267,18,FALSE),"")</f>
        <v>0</v>
      </c>
      <c r="T23" s="766" t="str">
        <f>IFERROR(VLOOKUP($I23,'WM-AR'!$I$7:$AS$3267,20,FALSE),"")</f>
        <v>w/ Hot-Dip Galvanized Suspension System &amp; Accessories(Moldings, Ceiling Access Door/Hatch, Curtain Boxes and etc.)</v>
      </c>
      <c r="U23" s="766">
        <f>IFERROR(VLOOKUP($I23,'WM-AR'!$I$7:$AS$3267,22,FALSE),"")</f>
        <v>0</v>
      </c>
      <c r="V23" s="766">
        <f>IFERROR(VLOOKUP($I23,'WM-AR'!$I$7:$AS$3267,24,FALSE),"")</f>
        <v>0</v>
      </c>
      <c r="W23" s="766">
        <f>IFERROR(VLOOKUP($I23,'WM-AR'!$I$7:$AS$3267,25,FALSE),"")</f>
        <v>0</v>
      </c>
      <c r="X23" s="766" t="str">
        <f>IFERROR(VLOOKUP($I23,'WM-AR'!$I$7:$AS$3267,26,FALSE),"")</f>
        <v>Tile Size=(  )mm x (  )mm</v>
      </c>
      <c r="Y23" s="766">
        <f>IFERROR(VLOOKUP($I23,'WM-AR'!$I$7:$AS$3267,27,FALSE),"")</f>
        <v>0</v>
      </c>
      <c r="Z23" s="766">
        <f>IFERROR(VLOOKUP($I23,'WM-AR'!$I$7:$AS$3267,28,FALSE),"")</f>
        <v>0</v>
      </c>
      <c r="AA23" s="766">
        <f>IFERROR(VLOOKUP($I23,'WM-AR'!$I$7:$AS$3267,29,FALSE),"")</f>
        <v>0</v>
      </c>
      <c r="AB23" s="766">
        <f>IFERROR(VLOOKUP($I23,'WM-AR'!$I$7:$AS$3267,30,FALSE),"")</f>
        <v>0</v>
      </c>
      <c r="AC23" s="766">
        <f>IFERROR(VLOOKUP($I23,'WM-AR'!$I$7:$AS$3267,31,FALSE),"")</f>
        <v>0</v>
      </c>
      <c r="AD23" s="766">
        <f>IFERROR(VLOOKUP($I23,'WM-AR'!$I$7:$AS$3267,32,FALSE),"")</f>
        <v>0</v>
      </c>
      <c r="AE23" s="766" t="str">
        <f>IFERROR(VLOOKUP($I23,'WM-AR'!$I$7:$AS$3267,33,FALSE),"")</f>
        <v/>
      </c>
      <c r="AF23" s="817" t="s">
        <v>3744</v>
      </c>
      <c r="AG23" s="785" t="s">
        <v>2742</v>
      </c>
      <c r="AH23" s="785" t="s">
        <v>2743</v>
      </c>
      <c r="AI23" s="769"/>
      <c r="AJ23" s="1135" t="str">
        <f>K23</f>
        <v>M2</v>
      </c>
      <c r="AK23" s="905"/>
      <c r="AL23" s="88" t="str">
        <f>IF(AND(ISTEXT($E23),ISTEXT($B23)),"산출기준 &gt;&gt;  "&amp;_xlfn.XLOOKUP($E23,산출기준!$D:$D,산출기준!$E:$E,"매칭실패"),"")</f>
        <v/>
      </c>
    </row>
    <row r="24" spans="2:38">
      <c r="B24" s="1127"/>
      <c r="C24" s="1165"/>
      <c r="D24" s="1165"/>
      <c r="E24" s="1165"/>
      <c r="F24" s="1165"/>
      <c r="G24" s="1131" t="s">
        <v>2381</v>
      </c>
      <c r="H24" s="1131"/>
      <c r="I24" s="1130" t="str">
        <f t="shared" ref="I24:I26" si="7">LEFT(H24,14)</f>
        <v/>
      </c>
      <c r="J24" s="1132"/>
      <c r="K24" s="1132" t="str">
        <f>IFERROR(VLOOKUP($I24,'WM-AR'!$I$7:$AS$3267,34,FALSE),"")</f>
        <v/>
      </c>
      <c r="L24" s="1132" t="str">
        <f>IFERROR(VLOOKUP($I24,'WM-AR'!$I$7:$AS$3267,4,FALSE),"")</f>
        <v/>
      </c>
      <c r="M24" s="1132" t="str">
        <f>IFERROR(VLOOKUP($I24,'WM-AR'!$I$7:$AS$3267,6,FALSE),"")</f>
        <v/>
      </c>
      <c r="N24" s="1132" t="str">
        <f>IFERROR(VLOOKUP($I24,'WM-AR'!$I$7:$AS$3267,8,FALSE),"")</f>
        <v/>
      </c>
      <c r="O24" s="1132" t="str">
        <f>IFERROR(VLOOKUP($I24,'WM-AR'!$I$7:$AS$3267,10,FALSE),"")</f>
        <v/>
      </c>
      <c r="P24" s="1132" t="str">
        <f>IFERROR(VLOOKUP($I24,'WM-AR'!$I$7:$AS$3267,12,FALSE),"")</f>
        <v/>
      </c>
      <c r="Q24" s="1132" t="str">
        <f>IFERROR(VLOOKUP($I24,'WM-AR'!$I$7:$AS$3267,14,FALSE),"")</f>
        <v/>
      </c>
      <c r="R24" s="1132" t="str">
        <f>IFERROR(VLOOKUP($I24,'WM-AR'!$I$7:$AS$3267,16,FALSE),"")</f>
        <v/>
      </c>
      <c r="S24" s="1132" t="str">
        <f>IFERROR(VLOOKUP($I24,'WM-AR'!$I$7:$AS$3267,18,FALSE),"")</f>
        <v/>
      </c>
      <c r="T24" s="1132" t="str">
        <f>IFERROR(VLOOKUP($I24,'WM-AR'!$I$7:$AS$3267,20,FALSE),"")</f>
        <v/>
      </c>
      <c r="U24" s="1132" t="str">
        <f>IFERROR(VLOOKUP($I24,'WM-AR'!$I$7:$AS$3267,22,FALSE),"")</f>
        <v/>
      </c>
      <c r="V24" s="1132" t="str">
        <f>IFERROR(VLOOKUP($I24,'WM-AR'!$I$7:$AS$3267,24,FALSE),"")</f>
        <v/>
      </c>
      <c r="W24" s="1132" t="str">
        <f>IFERROR(VLOOKUP($I24,'WM-AR'!$I$7:$AS$3267,25,FALSE),"")</f>
        <v/>
      </c>
      <c r="X24" s="1132" t="str">
        <f>IFERROR(VLOOKUP($I24,'WM-AR'!$I$7:$AS$3267,26,FALSE),"")</f>
        <v/>
      </c>
      <c r="Y24" s="1132" t="str">
        <f>IFERROR(VLOOKUP($I24,'WM-AR'!$I$7:$AS$3267,27,FALSE),"")</f>
        <v/>
      </c>
      <c r="Z24" s="1132" t="str">
        <f>IFERROR(VLOOKUP($I24,'WM-AR'!$I$7:$AS$3267,28,FALSE),"")</f>
        <v/>
      </c>
      <c r="AA24" s="1132" t="str">
        <f>IFERROR(VLOOKUP($I24,'WM-AR'!$I$7:$AS$3267,29,FALSE),"")</f>
        <v/>
      </c>
      <c r="AB24" s="1132" t="str">
        <f>IFERROR(VLOOKUP($I24,'WM-AR'!$I$7:$AS$3267,30,FALSE),"")</f>
        <v/>
      </c>
      <c r="AC24" s="1132" t="str">
        <f>IFERROR(VLOOKUP($I24,'WM-AR'!$I$7:$AS$3267,31,FALSE),"")</f>
        <v/>
      </c>
      <c r="AD24" s="1132" t="str">
        <f>IFERROR(VLOOKUP($I24,'WM-AR'!$I$7:$AS$3267,32,FALSE),"")</f>
        <v/>
      </c>
      <c r="AE24" s="1132" t="str">
        <f>IFERROR(VLOOKUP($I24,'WM-AR'!$I$7:$AS$3267,33,FALSE),"")</f>
        <v/>
      </c>
      <c r="AF24" s="1353"/>
      <c r="AG24" s="1134"/>
      <c r="AH24" s="1134"/>
      <c r="AI24" s="1135"/>
      <c r="AJ24" s="1135" t="str">
        <f t="shared" ref="AJ24:AJ26" si="8">K24</f>
        <v/>
      </c>
      <c r="AK24" s="1136"/>
      <c r="AL24" s="88" t="str">
        <f>IF(AND(ISTEXT($E24),ISTEXT($B24)),"산출기준 &gt;&gt;  "&amp;_xlfn.XLOOKUP($E24,산출기준!$D:$D,산출기준!$E:$E,"매칭실패"),"")</f>
        <v/>
      </c>
    </row>
    <row r="25" spans="2:38">
      <c r="B25" s="1111"/>
      <c r="C25" s="1166"/>
      <c r="D25" s="1166"/>
      <c r="E25" s="1166"/>
      <c r="F25" s="1166"/>
      <c r="G25" s="843"/>
      <c r="H25" s="843"/>
      <c r="I25" s="712" t="str">
        <f t="shared" si="7"/>
        <v/>
      </c>
      <c r="J25" s="714"/>
      <c r="K25" s="714" t="str">
        <f>IFERROR(VLOOKUP($I25,'WM-AR'!$I$7:$AS$3267,34,FALSE),"")</f>
        <v/>
      </c>
      <c r="L25" s="714" t="str">
        <f>IFERROR(VLOOKUP($I25,'WM-AR'!$I$7:$AS$3267,4,FALSE),"")</f>
        <v/>
      </c>
      <c r="M25" s="714" t="str">
        <f>IFERROR(VLOOKUP($I25,'WM-AR'!$I$7:$AS$3267,6,FALSE),"")</f>
        <v/>
      </c>
      <c r="N25" s="714" t="str">
        <f>IFERROR(VLOOKUP($I25,'WM-AR'!$I$7:$AS$3267,8,FALSE),"")</f>
        <v/>
      </c>
      <c r="O25" s="714" t="str">
        <f>IFERROR(VLOOKUP($I25,'WM-AR'!$I$7:$AS$3267,10,FALSE),"")</f>
        <v/>
      </c>
      <c r="P25" s="714" t="str">
        <f>IFERROR(VLOOKUP($I25,'WM-AR'!$I$7:$AS$3267,12,FALSE),"")</f>
        <v/>
      </c>
      <c r="Q25" s="714" t="str">
        <f>IFERROR(VLOOKUP($I25,'WM-AR'!$I$7:$AS$3267,14,FALSE),"")</f>
        <v/>
      </c>
      <c r="R25" s="714" t="str">
        <f>IFERROR(VLOOKUP($I25,'WM-AR'!$I$7:$AS$3267,16,FALSE),"")</f>
        <v/>
      </c>
      <c r="S25" s="714" t="str">
        <f>IFERROR(VLOOKUP($I25,'WM-AR'!$I$7:$AS$3267,18,FALSE),"")</f>
        <v/>
      </c>
      <c r="T25" s="714" t="str">
        <f>IFERROR(VLOOKUP($I25,'WM-AR'!$I$7:$AS$3267,20,FALSE),"")</f>
        <v/>
      </c>
      <c r="U25" s="714" t="str">
        <f>IFERROR(VLOOKUP($I25,'WM-AR'!$I$7:$AS$3267,22,FALSE),"")</f>
        <v/>
      </c>
      <c r="V25" s="714" t="str">
        <f>IFERROR(VLOOKUP($I25,'WM-AR'!$I$7:$AS$3267,24,FALSE),"")</f>
        <v/>
      </c>
      <c r="W25" s="714" t="str">
        <f>IFERROR(VLOOKUP($I25,'WM-AR'!$I$7:$AS$3267,25,FALSE),"")</f>
        <v/>
      </c>
      <c r="X25" s="714" t="str">
        <f>IFERROR(VLOOKUP($I25,'WM-AR'!$I$7:$AS$3267,26,FALSE),"")</f>
        <v/>
      </c>
      <c r="Y25" s="714" t="str">
        <f>IFERROR(VLOOKUP($I25,'WM-AR'!$I$7:$AS$3267,27,FALSE),"")</f>
        <v/>
      </c>
      <c r="Z25" s="714" t="str">
        <f>IFERROR(VLOOKUP($I25,'WM-AR'!$I$7:$AS$3267,28,FALSE),"")</f>
        <v/>
      </c>
      <c r="AA25" s="714" t="str">
        <f>IFERROR(VLOOKUP($I25,'WM-AR'!$I$7:$AS$3267,29,FALSE),"")</f>
        <v/>
      </c>
      <c r="AB25" s="714" t="str">
        <f>IFERROR(VLOOKUP($I25,'WM-AR'!$I$7:$AS$3267,30,FALSE),"")</f>
        <v/>
      </c>
      <c r="AC25" s="714" t="str">
        <f>IFERROR(VLOOKUP($I25,'WM-AR'!$I$7:$AS$3267,31,FALSE),"")</f>
        <v/>
      </c>
      <c r="AD25" s="714" t="str">
        <f>IFERROR(VLOOKUP($I25,'WM-AR'!$I$7:$AS$3267,32,FALSE),"")</f>
        <v/>
      </c>
      <c r="AE25" s="714" t="str">
        <f>IFERROR(VLOOKUP($I25,'WM-AR'!$I$7:$AS$3267,33,FALSE),"")</f>
        <v/>
      </c>
      <c r="AF25" s="1354"/>
      <c r="AG25" s="852"/>
      <c r="AH25" s="852"/>
      <c r="AI25" s="854"/>
      <c r="AJ25" s="854" t="str">
        <f t="shared" si="8"/>
        <v/>
      </c>
      <c r="AK25" s="1114"/>
      <c r="AL25" s="88" t="str">
        <f>IF(AND(ISTEXT($E25),ISTEXT($B25)),"산출기준 &gt;&gt;  "&amp;_xlfn.XLOOKUP($E25,산출기준!$D:$D,산출기준!$E:$E,"매칭실패"),"")</f>
        <v/>
      </c>
    </row>
    <row r="26" spans="2:38">
      <c r="B26" s="1116"/>
      <c r="C26" s="1167"/>
      <c r="D26" s="1167"/>
      <c r="E26" s="1167"/>
      <c r="F26" s="1167"/>
      <c r="G26" s="1120"/>
      <c r="H26" s="1120"/>
      <c r="I26" s="1119" t="str">
        <f t="shared" si="7"/>
        <v/>
      </c>
      <c r="J26" s="1121"/>
      <c r="K26" s="1121" t="str">
        <f>IFERROR(VLOOKUP($I26,'WM-AR'!$I$7:$AS$3267,34,FALSE),"")</f>
        <v/>
      </c>
      <c r="L26" s="1121" t="str">
        <f>IFERROR(VLOOKUP($I26,'WM-AR'!$I$7:$AS$3267,4,FALSE),"")</f>
        <v/>
      </c>
      <c r="M26" s="1121" t="str">
        <f>IFERROR(VLOOKUP($I26,'WM-AR'!$I$7:$AS$3267,6,FALSE),"")</f>
        <v/>
      </c>
      <c r="N26" s="1121" t="str">
        <f>IFERROR(VLOOKUP($I26,'WM-AR'!$I$7:$AS$3267,8,FALSE),"")</f>
        <v/>
      </c>
      <c r="O26" s="1121" t="str">
        <f>IFERROR(VLOOKUP($I26,'WM-AR'!$I$7:$AS$3267,10,FALSE),"")</f>
        <v/>
      </c>
      <c r="P26" s="1121" t="str">
        <f>IFERROR(VLOOKUP($I26,'WM-AR'!$I$7:$AS$3267,12,FALSE),"")</f>
        <v/>
      </c>
      <c r="Q26" s="1121" t="str">
        <f>IFERROR(VLOOKUP($I26,'WM-AR'!$I$7:$AS$3267,14,FALSE),"")</f>
        <v/>
      </c>
      <c r="R26" s="1121" t="str">
        <f>IFERROR(VLOOKUP($I26,'WM-AR'!$I$7:$AS$3267,16,FALSE),"")</f>
        <v/>
      </c>
      <c r="S26" s="1121" t="str">
        <f>IFERROR(VLOOKUP($I26,'WM-AR'!$I$7:$AS$3267,18,FALSE),"")</f>
        <v/>
      </c>
      <c r="T26" s="1121" t="str">
        <f>IFERROR(VLOOKUP($I26,'WM-AR'!$I$7:$AS$3267,20,FALSE),"")</f>
        <v/>
      </c>
      <c r="U26" s="1121" t="str">
        <f>IFERROR(VLOOKUP($I26,'WM-AR'!$I$7:$AS$3267,22,FALSE),"")</f>
        <v/>
      </c>
      <c r="V26" s="1121" t="str">
        <f>IFERROR(VLOOKUP($I26,'WM-AR'!$I$7:$AS$3267,24,FALSE),"")</f>
        <v/>
      </c>
      <c r="W26" s="1121" t="str">
        <f>IFERROR(VLOOKUP($I26,'WM-AR'!$I$7:$AS$3267,25,FALSE),"")</f>
        <v/>
      </c>
      <c r="X26" s="1121" t="str">
        <f>IFERROR(VLOOKUP($I26,'WM-AR'!$I$7:$AS$3267,26,FALSE),"")</f>
        <v/>
      </c>
      <c r="Y26" s="1121" t="str">
        <f>IFERROR(VLOOKUP($I26,'WM-AR'!$I$7:$AS$3267,27,FALSE),"")</f>
        <v/>
      </c>
      <c r="Z26" s="1121" t="str">
        <f>IFERROR(VLOOKUP($I26,'WM-AR'!$I$7:$AS$3267,28,FALSE),"")</f>
        <v/>
      </c>
      <c r="AA26" s="1121" t="str">
        <f>IFERROR(VLOOKUP($I26,'WM-AR'!$I$7:$AS$3267,29,FALSE),"")</f>
        <v/>
      </c>
      <c r="AB26" s="1121" t="str">
        <f>IFERROR(VLOOKUP($I26,'WM-AR'!$I$7:$AS$3267,30,FALSE),"")</f>
        <v/>
      </c>
      <c r="AC26" s="1121" t="str">
        <f>IFERROR(VLOOKUP($I26,'WM-AR'!$I$7:$AS$3267,31,FALSE),"")</f>
        <v/>
      </c>
      <c r="AD26" s="1121" t="str">
        <f>IFERROR(VLOOKUP($I26,'WM-AR'!$I$7:$AS$3267,32,FALSE),"")</f>
        <v/>
      </c>
      <c r="AE26" s="1121" t="str">
        <f>IFERROR(VLOOKUP($I26,'WM-AR'!$I$7:$AS$3267,33,FALSE),"")</f>
        <v/>
      </c>
      <c r="AF26" s="1355"/>
      <c r="AG26" s="1123"/>
      <c r="AH26" s="1123"/>
      <c r="AI26" s="1124"/>
      <c r="AJ26" s="1124" t="str">
        <f t="shared" si="8"/>
        <v/>
      </c>
      <c r="AK26" s="1125"/>
      <c r="AL26" s="88" t="str">
        <f>IF(AND(ISTEXT($E26),ISTEXT($B26)),"산출기준 &gt;&gt;  "&amp;_xlfn.XLOOKUP($E26,산출기준!$D:$D,산출기준!$E:$E,"매칭실패"),"")</f>
        <v/>
      </c>
    </row>
    <row r="27" spans="2:38" s="658" customFormat="1" ht="20.100000000000001" customHeight="1">
      <c r="B27" s="1072"/>
      <c r="C27" s="639"/>
      <c r="D27" s="639"/>
      <c r="E27" s="639"/>
      <c r="F27" s="639"/>
      <c r="G27" s="639"/>
      <c r="H27" s="639"/>
      <c r="I27" s="641"/>
      <c r="J27" s="642"/>
      <c r="K27" s="642"/>
      <c r="L27" s="642"/>
      <c r="M27" s="642"/>
      <c r="N27" s="642"/>
      <c r="O27" s="642"/>
      <c r="P27" s="642"/>
      <c r="Q27" s="642"/>
      <c r="R27" s="642"/>
      <c r="S27" s="642"/>
      <c r="T27" s="642"/>
      <c r="U27" s="642"/>
      <c r="V27" s="642"/>
      <c r="W27" s="642"/>
      <c r="X27" s="642"/>
      <c r="Y27" s="642"/>
      <c r="Z27" s="642"/>
      <c r="AA27" s="642"/>
      <c r="AB27" s="642"/>
      <c r="AC27" s="642"/>
      <c r="AD27" s="642"/>
      <c r="AE27" s="642"/>
      <c r="AF27" s="636"/>
      <c r="AG27" s="643"/>
      <c r="AH27" s="643"/>
      <c r="AI27" s="644"/>
      <c r="AJ27" s="644"/>
      <c r="AK27" s="639"/>
    </row>
    <row r="28" spans="2:38" ht="16.5" customHeight="1"/>
    <row r="29" spans="2:38" ht="16.5" customHeight="1"/>
    <row r="30" spans="2:38" ht="16.5" customHeight="1"/>
    <row r="31" spans="2:38" ht="16.5" customHeight="1"/>
    <row r="32" spans="2:38" ht="16.5" customHeight="1"/>
    <row r="33" ht="16.5" customHeight="1"/>
    <row r="34" ht="16.5" customHeight="1"/>
    <row r="35" ht="16.5" customHeight="1"/>
    <row r="36" ht="16.5" customHeight="1"/>
    <row r="37" ht="16.5" customHeight="1"/>
  </sheetData>
  <mergeCells count="1">
    <mergeCell ref="AI2:AJ2"/>
  </mergeCells>
  <phoneticPr fontId="4"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78C0D931-6437-407d-A8EE-F0AAD7539E65}">
      <x14:conditionalFormattings>
        <x14:conditionalFormatting xmlns:xm="http://schemas.microsoft.com/office/excel/2006/main">
          <x14:cfRule type="expression" priority="1" id="{CB4FDFB5-701B-42A2-81E6-DCD9972E6235}">
            <xm:f>Family_표준_구성도!$E$2="실행"</xm:f>
            <x14:dxf>
              <font>
                <strike/>
                <color theme="1" tint="0.34998626667073579"/>
              </font>
            </x14:dxf>
          </x14:cfRule>
          <xm:sqref>AG1:AG1048576</xm:sqref>
        </x14:conditionalFormatting>
        <x14:conditionalFormatting xmlns:xm="http://schemas.microsoft.com/office/excel/2006/main">
          <x14:cfRule type="expression" priority="2" id="{D0B772BE-3001-4277-B129-62726CFC1CE0}">
            <xm:f>Family_표준_구성도!$E$2="입찰"</xm:f>
            <x14:dxf>
              <font>
                <strike/>
                <color theme="1" tint="0.34998626667073579"/>
              </font>
            </x14:dxf>
          </x14:cfRule>
          <xm:sqref>AH1:AH1048576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ABC3D06F-8F0E-4E8C-832E-68C1E5A129EC}">
          <x14:formula1>
            <xm:f>'WM-AR'!$F$7:$F$2292</xm:f>
          </x14:formula1>
          <xm:sqref>H9:H12 H23:H26 H17:H20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BB433-EC4F-4A33-97F1-531313874504}">
  <sheetPr>
    <tabColor theme="7" tint="0.79998168889431442"/>
  </sheetPr>
  <dimension ref="A1:AM508"/>
  <sheetViews>
    <sheetView view="pageBreakPreview" zoomScale="70" zoomScaleNormal="70" zoomScaleSheetLayoutView="70" workbookViewId="0">
      <pane ySplit="2" topLeftCell="A6" activePane="bottomLeft" state="frozen"/>
      <selection activeCell="C227" sqref="C227"/>
      <selection pane="bottomLeft" activeCell="C227" sqref="C227"/>
    </sheetView>
  </sheetViews>
  <sheetFormatPr defaultColWidth="9" defaultRowHeight="16.5" outlineLevelRow="1" outlineLevelCol="1"/>
  <cols>
    <col min="1" max="1" width="1.75" style="88" customWidth="1"/>
    <col min="2" max="2" width="6" style="88" customWidth="1"/>
    <col min="3" max="5" width="7.75" style="593" customWidth="1"/>
    <col min="6" max="6" width="8.375" style="596" customWidth="1"/>
    <col min="7" max="7" width="51.75" style="88" customWidth="1"/>
    <col min="8" max="8" width="45.625" style="593" customWidth="1"/>
    <col min="9" max="9" width="9.375" style="593" bestFit="1" customWidth="1"/>
    <col min="10" max="10" width="18.5" style="598" customWidth="1"/>
    <col min="11" max="11" width="5.75" style="598" customWidth="1"/>
    <col min="12" max="12" width="4.75" style="599" customWidth="1"/>
    <col min="13" max="13" width="8.75" style="599" hidden="1" customWidth="1" outlineLevel="1"/>
    <col min="14" max="15" width="9.75" style="599" hidden="1" customWidth="1" outlineLevel="1"/>
    <col min="16" max="17" width="7.75" style="599" hidden="1" customWidth="1" outlineLevel="1"/>
    <col min="18" max="18" width="8.75" style="599" hidden="1" customWidth="1" outlineLevel="1"/>
    <col min="19" max="23" width="7.75" style="599" hidden="1" customWidth="1" outlineLevel="1"/>
    <col min="24" max="32" width="5.75" style="599" hidden="1" customWidth="1" outlineLevel="1"/>
    <col min="33" max="33" width="24.75" style="88" customWidth="1" collapsed="1"/>
    <col min="34" max="35" width="12.75" style="88" customWidth="1"/>
    <col min="36" max="36" width="7.75" style="88" customWidth="1"/>
    <col min="37" max="37" width="4.75" style="88" customWidth="1"/>
    <col min="38" max="38" width="18.75" style="599" customWidth="1"/>
    <col min="39" max="39" width="19.625" style="88" customWidth="1"/>
    <col min="40" max="16384" width="9" style="88"/>
  </cols>
  <sheetData>
    <row r="1" spans="1:39" ht="34.9" customHeight="1">
      <c r="B1" s="592" t="s">
        <v>3745</v>
      </c>
      <c r="G1" s="233" t="str">
        <f>HYPERLINK("#Family_표준_구성도!$B$7","표준구성도로 가기")</f>
        <v>표준구성도로 가기</v>
      </c>
    </row>
    <row r="2" spans="1:39" ht="49.9" customHeight="1">
      <c r="B2" s="602" t="s">
        <v>2554</v>
      </c>
      <c r="C2" s="602" t="s">
        <v>2555</v>
      </c>
      <c r="D2" s="603" t="s">
        <v>2556</v>
      </c>
      <c r="E2" s="602" t="s">
        <v>1646</v>
      </c>
      <c r="F2" s="604" t="s">
        <v>2557</v>
      </c>
      <c r="G2" s="603" t="s">
        <v>2558</v>
      </c>
      <c r="H2" s="602" t="s">
        <v>2560</v>
      </c>
      <c r="I2" s="602"/>
      <c r="J2" s="602" t="s">
        <v>2561</v>
      </c>
      <c r="K2" s="603" t="s">
        <v>2562</v>
      </c>
      <c r="L2" s="606" t="s">
        <v>2563</v>
      </c>
      <c r="M2" s="606" t="s">
        <v>2564</v>
      </c>
      <c r="N2" s="606" t="s">
        <v>2565</v>
      </c>
      <c r="O2" s="606" t="s">
        <v>2566</v>
      </c>
      <c r="P2" s="606" t="s">
        <v>2567</v>
      </c>
      <c r="Q2" s="606" t="s">
        <v>2568</v>
      </c>
      <c r="R2" s="606" t="s">
        <v>2569</v>
      </c>
      <c r="S2" s="606" t="s">
        <v>2570</v>
      </c>
      <c r="T2" s="606" t="s">
        <v>2571</v>
      </c>
      <c r="U2" s="606" t="s">
        <v>2572</v>
      </c>
      <c r="V2" s="606" t="s">
        <v>2573</v>
      </c>
      <c r="W2" s="606" t="s">
        <v>2574</v>
      </c>
      <c r="X2" s="606" t="s">
        <v>2575</v>
      </c>
      <c r="Y2" s="606" t="s">
        <v>2576</v>
      </c>
      <c r="Z2" s="606" t="s">
        <v>2577</v>
      </c>
      <c r="AA2" s="606" t="s">
        <v>2578</v>
      </c>
      <c r="AB2" s="606" t="s">
        <v>2579</v>
      </c>
      <c r="AC2" s="606" t="s">
        <v>2580</v>
      </c>
      <c r="AD2" s="606" t="s">
        <v>2581</v>
      </c>
      <c r="AE2" s="606" t="s">
        <v>2582</v>
      </c>
      <c r="AF2" s="606" t="s">
        <v>2583</v>
      </c>
      <c r="AG2" s="603" t="s">
        <v>2584</v>
      </c>
      <c r="AH2" s="610" t="s">
        <v>2665</v>
      </c>
      <c r="AI2" s="610" t="s">
        <v>2666</v>
      </c>
      <c r="AJ2" s="608" t="s">
        <v>2587</v>
      </c>
      <c r="AK2" s="609"/>
      <c r="AL2" s="610" t="s">
        <v>2588</v>
      </c>
    </row>
    <row r="3" spans="1:39" ht="34.9" customHeight="1">
      <c r="B3" s="611">
        <v>8</v>
      </c>
      <c r="C3" s="612" t="s">
        <v>3746</v>
      </c>
      <c r="D3" s="612"/>
      <c r="E3" s="612"/>
      <c r="F3" s="614"/>
      <c r="G3" s="615"/>
      <c r="H3" s="617"/>
      <c r="I3" s="617"/>
      <c r="J3" s="618"/>
      <c r="K3" s="618"/>
      <c r="L3" s="619"/>
      <c r="M3" s="619"/>
      <c r="N3" s="619"/>
      <c r="O3" s="619"/>
      <c r="P3" s="619"/>
      <c r="Q3" s="619"/>
      <c r="R3" s="619"/>
      <c r="S3" s="619"/>
      <c r="T3" s="619"/>
      <c r="U3" s="619"/>
      <c r="V3" s="619"/>
      <c r="W3" s="619"/>
      <c r="X3" s="619"/>
      <c r="Y3" s="619"/>
      <c r="Z3" s="619"/>
      <c r="AA3" s="619"/>
      <c r="AB3" s="619"/>
      <c r="AC3" s="619"/>
      <c r="AD3" s="619"/>
      <c r="AE3" s="619"/>
      <c r="AF3" s="619"/>
      <c r="AG3" s="622"/>
      <c r="AH3" s="622"/>
      <c r="AI3" s="622"/>
      <c r="AJ3" s="622"/>
      <c r="AK3" s="622"/>
      <c r="AL3" s="619"/>
    </row>
    <row r="4" spans="1:39" ht="34.9" customHeight="1">
      <c r="B4" s="623">
        <v>8.1</v>
      </c>
      <c r="C4" s="626" t="s">
        <v>3747</v>
      </c>
      <c r="D4" s="626"/>
      <c r="E4" s="626"/>
      <c r="F4" s="627"/>
      <c r="G4" s="628"/>
      <c r="H4" s="628"/>
      <c r="I4" s="628"/>
      <c r="J4" s="630"/>
      <c r="K4" s="630"/>
      <c r="L4" s="631"/>
      <c r="M4" s="631"/>
      <c r="N4" s="631"/>
      <c r="O4" s="631"/>
      <c r="P4" s="631"/>
      <c r="Q4" s="631"/>
      <c r="R4" s="631"/>
      <c r="S4" s="631"/>
      <c r="T4" s="631"/>
      <c r="U4" s="631"/>
      <c r="V4" s="631"/>
      <c r="W4" s="631"/>
      <c r="X4" s="631"/>
      <c r="Y4" s="631"/>
      <c r="Z4" s="631"/>
      <c r="AA4" s="631"/>
      <c r="AB4" s="631"/>
      <c r="AC4" s="631"/>
      <c r="AD4" s="631"/>
      <c r="AE4" s="631"/>
      <c r="AF4" s="631"/>
      <c r="AG4" s="634"/>
      <c r="AH4" s="634"/>
      <c r="AI4" s="634"/>
      <c r="AJ4" s="634"/>
      <c r="AK4" s="634"/>
      <c r="AL4" s="634"/>
    </row>
    <row r="5" spans="1:39">
      <c r="B5" s="635"/>
      <c r="C5" s="636"/>
      <c r="D5" s="636"/>
      <c r="E5" s="636"/>
      <c r="F5" s="638"/>
      <c r="G5" s="639"/>
      <c r="H5" s="639"/>
      <c r="I5" s="639"/>
      <c r="J5" s="641"/>
      <c r="K5" s="642"/>
      <c r="L5" s="642"/>
      <c r="M5" s="642"/>
      <c r="N5" s="642"/>
      <c r="O5" s="642"/>
      <c r="P5" s="642"/>
      <c r="Q5" s="642"/>
      <c r="R5" s="642"/>
      <c r="S5" s="642"/>
      <c r="T5" s="642"/>
      <c r="U5" s="642"/>
      <c r="V5" s="642"/>
      <c r="W5" s="642"/>
      <c r="X5" s="642"/>
      <c r="Y5" s="642"/>
      <c r="Z5" s="642"/>
      <c r="AA5" s="642"/>
      <c r="AB5" s="642"/>
      <c r="AC5" s="642"/>
      <c r="AD5" s="642"/>
      <c r="AE5" s="642"/>
      <c r="AF5" s="642"/>
      <c r="AG5" s="636"/>
      <c r="AH5" s="643"/>
      <c r="AI5" s="643"/>
      <c r="AJ5" s="644"/>
      <c r="AK5" s="644"/>
      <c r="AL5" s="639"/>
    </row>
    <row r="6" spans="1:39">
      <c r="B6" s="645"/>
      <c r="C6" s="646" t="s">
        <v>3748</v>
      </c>
      <c r="D6" s="648"/>
      <c r="E6" s="648"/>
      <c r="F6" s="1057" t="s">
        <v>3749</v>
      </c>
      <c r="G6" s="645"/>
      <c r="H6" s="651"/>
      <c r="I6" s="651"/>
      <c r="J6" s="652"/>
      <c r="K6" s="652"/>
      <c r="L6" s="653"/>
      <c r="M6" s="653"/>
      <c r="N6" s="653"/>
      <c r="O6" s="653"/>
      <c r="P6" s="653"/>
      <c r="Q6" s="653"/>
      <c r="R6" s="653"/>
      <c r="S6" s="653"/>
      <c r="T6" s="653"/>
      <c r="U6" s="653"/>
      <c r="V6" s="653"/>
      <c r="W6" s="653"/>
      <c r="X6" s="653"/>
      <c r="Y6" s="653"/>
      <c r="Z6" s="653"/>
      <c r="AA6" s="653"/>
      <c r="AB6" s="653"/>
      <c r="AC6" s="653"/>
      <c r="AD6" s="653"/>
      <c r="AE6" s="653"/>
      <c r="AF6" s="653"/>
      <c r="AG6" s="656"/>
      <c r="AH6" s="656"/>
      <c r="AI6" s="656"/>
      <c r="AJ6" s="656"/>
      <c r="AK6" s="656"/>
      <c r="AL6" s="657"/>
    </row>
    <row r="7" spans="1:39">
      <c r="B7" s="658"/>
      <c r="C7" s="659"/>
      <c r="D7" s="659"/>
      <c r="E7" s="659"/>
      <c r="F7" s="1056"/>
      <c r="G7" s="662"/>
      <c r="H7" s="662"/>
      <c r="I7" s="662"/>
      <c r="J7" s="652"/>
      <c r="K7" s="664"/>
      <c r="L7" s="664"/>
      <c r="M7" s="664"/>
      <c r="N7" s="664"/>
      <c r="O7" s="664"/>
      <c r="P7" s="664"/>
      <c r="Q7" s="664"/>
      <c r="R7" s="664"/>
      <c r="S7" s="664"/>
      <c r="T7" s="664"/>
      <c r="U7" s="664"/>
      <c r="V7" s="664"/>
      <c r="W7" s="664"/>
      <c r="X7" s="664"/>
      <c r="Y7" s="664"/>
      <c r="Z7" s="664"/>
      <c r="AA7" s="664"/>
      <c r="AB7" s="664"/>
      <c r="AC7" s="664"/>
      <c r="AD7" s="664"/>
      <c r="AE7" s="664"/>
      <c r="AF7" s="664"/>
      <c r="AG7" s="659"/>
      <c r="AH7" s="665"/>
      <c r="AI7" s="665"/>
      <c r="AJ7" s="666"/>
      <c r="AK7" s="666"/>
      <c r="AL7" s="662"/>
    </row>
    <row r="8" spans="1:39" ht="34.9" customHeight="1">
      <c r="B8" s="808" t="str" cm="1">
        <f t="array" aca="1" ref="B8" ca="1">_xlfn.IFNA(INDIRECT("Family_표준_구성도!B"&amp;MATCH(F8,INDIRECT("Family_표준_구성도!"&amp;"C:C"),0)),"")</f>
        <v>8.1.1.1.1</v>
      </c>
      <c r="C8" s="668" t="s">
        <v>2016</v>
      </c>
      <c r="D8" s="809"/>
      <c r="E8" s="668" t="s">
        <v>2018</v>
      </c>
      <c r="F8" s="1265" t="s">
        <v>3750</v>
      </c>
      <c r="G8" s="811"/>
      <c r="H8" s="917" t="s">
        <v>3751</v>
      </c>
      <c r="I8" s="1356" t="s">
        <v>1653</v>
      </c>
      <c r="J8" s="1356"/>
      <c r="K8" s="674"/>
      <c r="L8" s="674"/>
      <c r="M8" s="1357" t="str" cm="1">
        <f t="array" aca="1" ref="M8:X8" ca="1">TRANSPOSE(INDIRECT("'WM-AR'!D"&amp;_xlfn.XMATCH($I9,'WM-AR'!G:G,0,1)):INDIRECT("'WM-AR'!D"&amp;_xlfn.XMATCH($I9,'WM-AR'!G:G,0,-1)))</f>
        <v>Fire Protective Rating: N/A, Single Door</v>
      </c>
      <c r="N8" s="1357" t="str">
        <f ca="1"/>
        <v/>
      </c>
      <c r="O8" s="1358" t="str">
        <f ca="1"/>
        <v>Fire Protective Rating: 0.5-hr, Single Door</v>
      </c>
      <c r="P8" s="1359" t="str">
        <f ca="1"/>
        <v/>
      </c>
      <c r="Q8" s="1360" t="str">
        <f ca="1"/>
        <v>Fire Protective Rating: 1-hr, Single Door</v>
      </c>
      <c r="R8" s="1360" t="str">
        <f ca="1"/>
        <v/>
      </c>
      <c r="S8" s="1360" t="str">
        <f ca="1"/>
        <v>Fire Protective Rating: 1.5-hrs, Single Door</v>
      </c>
      <c r="T8" s="1360" t="str">
        <f ca="1"/>
        <v/>
      </c>
      <c r="U8" s="1360" t="str">
        <f ca="1"/>
        <v>Fire Protective Rating: 2-hrs, Single Door</v>
      </c>
      <c r="V8" s="1360" t="str">
        <f ca="1"/>
        <v/>
      </c>
      <c r="W8" s="1361" t="str">
        <f ca="1"/>
        <v>Fire Protective Rating: 3-hrs, Single Door</v>
      </c>
      <c r="X8" s="1362" t="str">
        <f ca="1"/>
        <v/>
      </c>
      <c r="Y8" s="679"/>
      <c r="Z8" s="679"/>
      <c r="AA8" s="679"/>
      <c r="AB8" s="679"/>
      <c r="AC8" s="679"/>
      <c r="AD8" s="679"/>
      <c r="AE8" s="679"/>
      <c r="AF8" s="679"/>
      <c r="AG8" s="1043"/>
      <c r="AH8" s="682"/>
      <c r="AI8" s="682"/>
      <c r="AJ8" s="682"/>
      <c r="AK8" s="682"/>
      <c r="AL8" s="683"/>
      <c r="AM8" s="88" t="str">
        <f ca="1">IF(AND(ISTEXT($E8),ISTEXT($B8)),"산출기준 &gt;&gt;  "&amp;_xlfn.XLOOKUP($E8,산출기준!$D:$D,산출기준!$E:$E,"매칭실패"),"")</f>
        <v>산출기준 &gt;&gt;  [ 도어 일반 산출 ]</v>
      </c>
    </row>
    <row r="9" spans="1:39" ht="49.9" customHeight="1" outlineLevel="1">
      <c r="B9" s="758"/>
      <c r="C9" s="759"/>
      <c r="D9" s="759"/>
      <c r="E9" s="814"/>
      <c r="F9" s="775"/>
      <c r="G9" s="1363" t="s">
        <v>3752</v>
      </c>
      <c r="H9" s="1364" t="str">
        <f>_xlfn.XLOOKUP(I9,'WM-AR'!G:G,'WM-AR'!E:E)</f>
        <v>A04AR099 Finishing Work Door &amp; Window Work Steel Door w/ Steel Frame (UoM: EA)</v>
      </c>
      <c r="I9" s="765" t="s">
        <v>3753</v>
      </c>
      <c r="J9" s="1365"/>
      <c r="K9" s="766"/>
      <c r="L9" s="766"/>
      <c r="M9" s="1366"/>
      <c r="N9" s="1366"/>
      <c r="O9" s="1366"/>
      <c r="P9" s="1366"/>
      <c r="Q9" s="1366"/>
      <c r="R9" s="1366"/>
      <c r="S9" s="1366"/>
      <c r="T9" s="1366"/>
      <c r="U9" s="1366"/>
      <c r="V9" s="1366"/>
      <c r="W9" s="1366"/>
      <c r="X9" s="1366"/>
      <c r="Y9" s="766"/>
      <c r="Z9" s="766"/>
      <c r="AA9" s="766"/>
      <c r="AB9" s="766"/>
      <c r="AC9" s="766"/>
      <c r="AD9" s="766"/>
      <c r="AE9" s="766"/>
      <c r="AF9" s="766"/>
      <c r="AG9" s="773"/>
      <c r="AH9" s="1045"/>
      <c r="AI9" s="1045"/>
      <c r="AJ9" s="1046"/>
      <c r="AK9" s="1046"/>
      <c r="AL9" s="759"/>
      <c r="AM9" s="88" t="str">
        <f>IF(AND(ISTEXT($E9),ISTEXT($B9)),"산출기준 &gt;&gt;  "&amp;_xlfn.XLOOKUP($E9,산출기준!$D:$D,산출기준!$E:$E,"매칭실패"),"")</f>
        <v/>
      </c>
    </row>
    <row r="10" spans="1:39" ht="54.95" customHeight="1">
      <c r="A10" s="1019"/>
      <c r="B10" s="684"/>
      <c r="C10" s="685"/>
      <c r="D10" s="1020"/>
      <c r="E10" s="687"/>
      <c r="F10" s="1021"/>
      <c r="G10" s="875" t="s">
        <v>3754</v>
      </c>
      <c r="H10" s="1367" t="str">
        <f ca="1">_xlfn.IFNA(_xlfn.XLOOKUP(J10,'WM-AR'!I:I,'WM-AR'!F:F),"")</f>
        <v xml:space="preserve">A04AR099-00001 Finishing Work Door &amp; Window Work Steel Door w/ Steel Frame (UoM: EA) Fire Protective Rating: N/A, Single Door     w/ Hardware &amp; Accessories  </v>
      </c>
      <c r="I10" s="1368" t="s">
        <v>3755</v>
      </c>
      <c r="J10" s="692" t="str" cm="1">
        <f t="array" aca="1" ref="J10" ca="1">IF(ISTEXT(I10),INDIRECT("I"&amp;_xlfn.XMATCH("#",$I$1:INDIRECT("I"&amp;ROW()),,-1)+1)&amp;"-"&amp;I10,"")</f>
        <v>A04AR099-00001</v>
      </c>
      <c r="K10" s="1022"/>
      <c r="L10" s="1023" t="str">
        <f ca="1">IFERROR(VLOOKUP($J10,'WM-AR'!$I$7:$AS$3267,34,FALSE),"")</f>
        <v>EA</v>
      </c>
      <c r="M10" s="1369" t="str">
        <f ca="1">IFERROR(VLOOKUP($J10,'WM-AR'!$I$7:$AS$3267,4,FALSE),"")</f>
        <v>Finishing Work</v>
      </c>
      <c r="N10" s="1369" t="str">
        <f ca="1">IFERROR(VLOOKUP($J10,'WM-AR'!$I$7:$AS$3267,6,FALSE),"")</f>
        <v>Door &amp; Window Work</v>
      </c>
      <c r="O10" s="1369" t="str">
        <f ca="1">IFERROR(VLOOKUP($J10,'WM-AR'!$I$7:$AS$3267,8,FALSE),"")</f>
        <v>Steel Door w/ Steel Frame (UoM: EA)</v>
      </c>
      <c r="P10" s="1025" t="str">
        <f ca="1">IFERROR(VLOOKUP($J10,'WM-AR'!$I$7:$AS$3267,10,FALSE),"")</f>
        <v>Fire Protective Rating: N/A, Single Door</v>
      </c>
      <c r="Q10" s="1026">
        <f ca="1">IFERROR(VLOOKUP($J10,'WM-AR'!$I$7:$AS$3267,12,FALSE),"")</f>
        <v>0</v>
      </c>
      <c r="R10" s="1026">
        <f ca="1">IFERROR(VLOOKUP($J10,'WM-AR'!$I$7:$AS$3267,14,FALSE),"")</f>
        <v>0</v>
      </c>
      <c r="S10" s="1026">
        <f ca="1">IFERROR(VLOOKUP($J10,'WM-AR'!$I$7:$AS$3267,16,FALSE),"")</f>
        <v>0</v>
      </c>
      <c r="T10" s="1026">
        <f ca="1">IFERROR(VLOOKUP($J10,'WM-AR'!$I$7:$AS$3267,18,FALSE),"")</f>
        <v>0</v>
      </c>
      <c r="U10" s="1026" t="str">
        <f ca="1">IFERROR(VLOOKUP($J10,'WM-AR'!$I$7:$AS$3267,20,FALSE),"")</f>
        <v>w/ Hardware &amp; Accessories</v>
      </c>
      <c r="V10" s="1026">
        <f ca="1">IFERROR(VLOOKUP($J10,'WM-AR'!$I$7:$AS$3267,22,FALSE),"")</f>
        <v>0</v>
      </c>
      <c r="W10" s="1026">
        <f ca="1">IFERROR(VLOOKUP($J10,'WM-AR'!$I$7:$AS$3267,24,FALSE),"")</f>
        <v>0</v>
      </c>
      <c r="X10" s="1026">
        <f ca="1">IFERROR(VLOOKUP($J10,'WM-AR'!$I$7:$AS$3267,25,FALSE),"")</f>
        <v>0</v>
      </c>
      <c r="Y10" s="1026" t="str">
        <f ca="1">IFERROR(VLOOKUP($J10,'WM-AR'!$I$7:$AS$3267,26,FALSE),"")</f>
        <v>W x H=(  )mm x (  )mm</v>
      </c>
      <c r="Z10" s="1026">
        <f ca="1">IFERROR(VLOOKUP($J10,'WM-AR'!$I$7:$AS$3267,27,FALSE),"")</f>
        <v>0</v>
      </c>
      <c r="AA10" s="1026">
        <f ca="1">IFERROR(VLOOKUP($J10,'WM-AR'!$I$7:$AS$3267,28,FALSE),"")</f>
        <v>0</v>
      </c>
      <c r="AB10" s="1026">
        <f ca="1">IFERROR(VLOOKUP($J10,'WM-AR'!$I$7:$AS$3267,29,FALSE),"")</f>
        <v>0</v>
      </c>
      <c r="AC10" s="1026">
        <f ca="1">IFERROR(VLOOKUP($J10,'WM-AR'!$I$7:$AS$3267,30,FALSE),"")</f>
        <v>0</v>
      </c>
      <c r="AD10" s="1026">
        <f ca="1">IFERROR(VLOOKUP($J10,'WM-AR'!$I$7:$AS$3267,31,FALSE),"")</f>
        <v>0</v>
      </c>
      <c r="AE10" s="1026">
        <f ca="1">IFERROR(VLOOKUP($J10,'WM-AR'!$I$7:$AS$3267,32,FALSE),"")</f>
        <v>0</v>
      </c>
      <c r="AF10" s="1026" t="str">
        <f ca="1">IFERROR(VLOOKUP($J10,'WM-AR'!$I$7:$AS$3267,33,FALSE),"")</f>
        <v/>
      </c>
      <c r="AG10" s="1370" t="s">
        <v>3756</v>
      </c>
      <c r="AH10" s="768" t="s">
        <v>3757</v>
      </c>
      <c r="AI10" s="768" t="s">
        <v>3757</v>
      </c>
      <c r="AJ10" s="769"/>
      <c r="AK10" s="769" t="str">
        <f ca="1">L10</f>
        <v>EA</v>
      </c>
      <c r="AL10" s="704"/>
      <c r="AM10" s="1028" t="str">
        <f>IF(AND(ISTEXT($E10),ISTEXT($B10)),"산출기준 &gt;&gt;  "&amp;_xlfn.XLOOKUP($E10,산출기준!$D:$D,산출기준!$E:$E,"매칭실패"),"")</f>
        <v/>
      </c>
    </row>
    <row r="11" spans="1:39" ht="54.95" customHeight="1">
      <c r="A11" s="1019"/>
      <c r="B11" s="705"/>
      <c r="C11" s="706"/>
      <c r="D11" s="711"/>
      <c r="E11" s="708"/>
      <c r="F11" s="1029"/>
      <c r="G11" s="882" t="s">
        <v>3758</v>
      </c>
      <c r="H11" s="1371" t="str">
        <f ca="1">_xlfn.IFNA(_xlfn.XLOOKUP(J11,'WM-AR'!I:I,'WM-AR'!F:F),"")</f>
        <v xml:space="preserve">A04AR099-00003 Finishing Work Door &amp; Window Work Steel Door w/ Steel Frame (UoM: EA) Fire Protective Rating: 0.5-hr, Single Door     w/ Hardware &amp; Accessories  </v>
      </c>
      <c r="I11" s="1372" t="s">
        <v>3759</v>
      </c>
      <c r="J11" s="712" t="str" cm="1">
        <f t="array" aca="1" ref="J11" ca="1">IF(ISTEXT(I11),INDIRECT("I"&amp;_xlfn.XMATCH("#",$I$1:INDIRECT("I"&amp;ROW()),,-1)+1)&amp;"-"&amp;I11,"")</f>
        <v>A04AR099-00003</v>
      </c>
      <c r="K11" s="1030"/>
      <c r="L11" s="1031" t="str">
        <f ca="1">IFERROR(VLOOKUP($J11,'WM-AR'!$I$7:$AS$3267,34,FALSE),"")</f>
        <v>EA</v>
      </c>
      <c r="M11" s="1373" t="str">
        <f ca="1">IFERROR(VLOOKUP($J11,'WM-AR'!$I$7:$AS$3267,4,FALSE),"")</f>
        <v>Finishing Work</v>
      </c>
      <c r="N11" s="1373" t="str">
        <f ca="1">IFERROR(VLOOKUP($J11,'WM-AR'!$I$7:$AS$3267,6,FALSE),"")</f>
        <v>Door &amp; Window Work</v>
      </c>
      <c r="O11" s="1373" t="str">
        <f ca="1">IFERROR(VLOOKUP($J11,'WM-AR'!$I$7:$AS$3267,8,FALSE),"")</f>
        <v>Steel Door w/ Steel Frame (UoM: EA)</v>
      </c>
      <c r="P11" s="1032" t="str">
        <f ca="1">IFERROR(VLOOKUP($J11,'WM-AR'!$I$7:$AS$3267,10,FALSE),"")</f>
        <v>Fire Protective Rating: 0.5-hr, Single Door</v>
      </c>
      <c r="Q11" s="1033">
        <f ca="1">IFERROR(VLOOKUP($J11,'WM-AR'!$I$7:$AS$3267,12,FALSE),"")</f>
        <v>0</v>
      </c>
      <c r="R11" s="1033">
        <f ca="1">IFERROR(VLOOKUP($J11,'WM-AR'!$I$7:$AS$3267,14,FALSE),"")</f>
        <v>0</v>
      </c>
      <c r="S11" s="1033">
        <f ca="1">IFERROR(VLOOKUP($J11,'WM-AR'!$I$7:$AS$3267,16,FALSE),"")</f>
        <v>0</v>
      </c>
      <c r="T11" s="1033">
        <f ca="1">IFERROR(VLOOKUP($J11,'WM-AR'!$I$7:$AS$3267,18,FALSE),"")</f>
        <v>0</v>
      </c>
      <c r="U11" s="1033" t="str">
        <f ca="1">IFERROR(VLOOKUP($J11,'WM-AR'!$I$7:$AS$3267,20,FALSE),"")</f>
        <v>w/ Hardware &amp; Accessories</v>
      </c>
      <c r="V11" s="1033">
        <f ca="1">IFERROR(VLOOKUP($J11,'WM-AR'!$I$7:$AS$3267,22,FALSE),"")</f>
        <v>0</v>
      </c>
      <c r="W11" s="1033">
        <f ca="1">IFERROR(VLOOKUP($J11,'WM-AR'!$I$7:$AS$3267,24,FALSE),"")</f>
        <v>0</v>
      </c>
      <c r="X11" s="1033">
        <f ca="1">IFERROR(VLOOKUP($J11,'WM-AR'!$I$7:$AS$3267,25,FALSE),"")</f>
        <v>0</v>
      </c>
      <c r="Y11" s="1033" t="str">
        <f ca="1">IFERROR(VLOOKUP($J11,'WM-AR'!$I$7:$AS$3267,26,FALSE),"")</f>
        <v>W x H=(  )mm x (  )mm</v>
      </c>
      <c r="Z11" s="1033">
        <f ca="1">IFERROR(VLOOKUP($J11,'WM-AR'!$I$7:$AS$3267,27,FALSE),"")</f>
        <v>0</v>
      </c>
      <c r="AA11" s="1033">
        <f ca="1">IFERROR(VLOOKUP($J11,'WM-AR'!$I$7:$AS$3267,28,FALSE),"")</f>
        <v>0</v>
      </c>
      <c r="AB11" s="1033">
        <f ca="1">IFERROR(VLOOKUP($J11,'WM-AR'!$I$7:$AS$3267,29,FALSE),"")</f>
        <v>0</v>
      </c>
      <c r="AC11" s="1033">
        <f ca="1">IFERROR(VLOOKUP($J11,'WM-AR'!$I$7:$AS$3267,30,FALSE),"")</f>
        <v>0</v>
      </c>
      <c r="AD11" s="1033">
        <f ca="1">IFERROR(VLOOKUP($J11,'WM-AR'!$I$7:$AS$3267,31,FALSE),"")</f>
        <v>0</v>
      </c>
      <c r="AE11" s="1033">
        <f ca="1">IFERROR(VLOOKUP($J11,'WM-AR'!$I$7:$AS$3267,32,FALSE),"")</f>
        <v>0</v>
      </c>
      <c r="AF11" s="1033" t="str">
        <f ca="1">IFERROR(VLOOKUP($J11,'WM-AR'!$I$7:$AS$3267,33,FALSE),"")</f>
        <v/>
      </c>
      <c r="AG11" s="1374"/>
      <c r="AH11" s="1375" t="s">
        <v>3757</v>
      </c>
      <c r="AI11" s="1375" t="s">
        <v>3757</v>
      </c>
      <c r="AJ11" s="1375"/>
      <c r="AK11" s="1375" t="str">
        <f t="shared" ref="AK11:AK14" ca="1" si="0">L11</f>
        <v>EA</v>
      </c>
      <c r="AL11" s="723"/>
      <c r="AM11" s="1028" t="str">
        <f>IF(AND(ISTEXT($E11),ISTEXT($B11)),"산출기준 &gt;&gt;  "&amp;_xlfn.XLOOKUP($E11,산출기준!$D:$D,산출기준!$E:$E,"매칭실패"),"")</f>
        <v/>
      </c>
    </row>
    <row r="12" spans="1:39" ht="54.95" customHeight="1">
      <c r="A12" s="1019"/>
      <c r="B12" s="705"/>
      <c r="C12" s="706"/>
      <c r="D12" s="711"/>
      <c r="E12" s="708"/>
      <c r="F12" s="1029"/>
      <c r="G12" s="882" t="s">
        <v>3760</v>
      </c>
      <c r="H12" s="1371" t="str">
        <f ca="1">_xlfn.IFNA(_xlfn.XLOOKUP(J12,'WM-AR'!I:I,'WM-AR'!F:F),"")</f>
        <v xml:space="preserve">A04AR099-00001 Finishing Work Door &amp; Window Work Steel Door w/ Steel Frame (UoM: EA) Fire Protective Rating: N/A, Single Door     w/ Hardware &amp; Accessories  </v>
      </c>
      <c r="I12" s="1372" t="s">
        <v>3755</v>
      </c>
      <c r="J12" s="712" t="str" cm="1">
        <f t="array" aca="1" ref="J12" ca="1">IF(ISTEXT(I12),INDIRECT("I"&amp;_xlfn.XMATCH("#",$I$1:INDIRECT("I"&amp;ROW()),,-1)+1)&amp;"-"&amp;I12,"")</f>
        <v>A04AR099-00001</v>
      </c>
      <c r="K12" s="1030"/>
      <c r="L12" s="1031" t="str">
        <f ca="1">IFERROR(VLOOKUP($J12,'WM-AR'!$I$7:$AS$3267,34,FALSE),"")</f>
        <v>EA</v>
      </c>
      <c r="M12" s="1373" t="str">
        <f ca="1">IFERROR(VLOOKUP($J12,'WM-AR'!$I$7:$AS$3267,4,FALSE),"")</f>
        <v>Finishing Work</v>
      </c>
      <c r="N12" s="1373" t="str">
        <f ca="1">IFERROR(VLOOKUP($J12,'WM-AR'!$I$7:$AS$3267,6,FALSE),"")</f>
        <v>Door &amp; Window Work</v>
      </c>
      <c r="O12" s="1373" t="str">
        <f ca="1">IFERROR(VLOOKUP($J12,'WM-AR'!$I$7:$AS$3267,8,FALSE),"")</f>
        <v>Steel Door w/ Steel Frame (UoM: EA)</v>
      </c>
      <c r="P12" s="1032" t="str">
        <f ca="1">IFERROR(VLOOKUP($J12,'WM-AR'!$I$7:$AS$3267,10,FALSE),"")</f>
        <v>Fire Protective Rating: N/A, Single Door</v>
      </c>
      <c r="Q12" s="1033">
        <f ca="1">IFERROR(VLOOKUP($J12,'WM-AR'!$I$7:$AS$3267,12,FALSE),"")</f>
        <v>0</v>
      </c>
      <c r="R12" s="1033">
        <f ca="1">IFERROR(VLOOKUP($J12,'WM-AR'!$I$7:$AS$3267,14,FALSE),"")</f>
        <v>0</v>
      </c>
      <c r="S12" s="1033">
        <f ca="1">IFERROR(VLOOKUP($J12,'WM-AR'!$I$7:$AS$3267,16,FALSE),"")</f>
        <v>0</v>
      </c>
      <c r="T12" s="1033">
        <f ca="1">IFERROR(VLOOKUP($J12,'WM-AR'!$I$7:$AS$3267,18,FALSE),"")</f>
        <v>0</v>
      </c>
      <c r="U12" s="1033" t="str">
        <f ca="1">IFERROR(VLOOKUP($J12,'WM-AR'!$I$7:$AS$3267,20,FALSE),"")</f>
        <v>w/ Hardware &amp; Accessories</v>
      </c>
      <c r="V12" s="1033">
        <f ca="1">IFERROR(VLOOKUP($J12,'WM-AR'!$I$7:$AS$3267,22,FALSE),"")</f>
        <v>0</v>
      </c>
      <c r="W12" s="1033">
        <f ca="1">IFERROR(VLOOKUP($J12,'WM-AR'!$I$7:$AS$3267,24,FALSE),"")</f>
        <v>0</v>
      </c>
      <c r="X12" s="1033">
        <f ca="1">IFERROR(VLOOKUP($J12,'WM-AR'!$I$7:$AS$3267,25,FALSE),"")</f>
        <v>0</v>
      </c>
      <c r="Y12" s="1033" t="str">
        <f ca="1">IFERROR(VLOOKUP($J12,'WM-AR'!$I$7:$AS$3267,26,FALSE),"")</f>
        <v>W x H=(  )mm x (  )mm</v>
      </c>
      <c r="Z12" s="1033">
        <f ca="1">IFERROR(VLOOKUP($J12,'WM-AR'!$I$7:$AS$3267,27,FALSE),"")</f>
        <v>0</v>
      </c>
      <c r="AA12" s="1033">
        <f ca="1">IFERROR(VLOOKUP($J12,'WM-AR'!$I$7:$AS$3267,28,FALSE),"")</f>
        <v>0</v>
      </c>
      <c r="AB12" s="1033">
        <f ca="1">IFERROR(VLOOKUP($J12,'WM-AR'!$I$7:$AS$3267,29,FALSE),"")</f>
        <v>0</v>
      </c>
      <c r="AC12" s="1033">
        <f ca="1">IFERROR(VLOOKUP($J12,'WM-AR'!$I$7:$AS$3267,30,FALSE),"")</f>
        <v>0</v>
      </c>
      <c r="AD12" s="1033">
        <f ca="1">IFERROR(VLOOKUP($J12,'WM-AR'!$I$7:$AS$3267,31,FALSE),"")</f>
        <v>0</v>
      </c>
      <c r="AE12" s="1033">
        <f ca="1">IFERROR(VLOOKUP($J12,'WM-AR'!$I$7:$AS$3267,32,FALSE),"")</f>
        <v>0</v>
      </c>
      <c r="AF12" s="1033" t="str">
        <f ca="1">IFERROR(VLOOKUP($J12,'WM-AR'!$I$7:$AS$3267,33,FALSE),"")</f>
        <v/>
      </c>
      <c r="AG12" s="1374"/>
      <c r="AH12" s="1375" t="s">
        <v>3757</v>
      </c>
      <c r="AI12" s="1375" t="s">
        <v>3757</v>
      </c>
      <c r="AJ12" s="1375"/>
      <c r="AK12" s="1375" t="str">
        <f t="shared" ca="1" si="0"/>
        <v>EA</v>
      </c>
      <c r="AL12" s="723"/>
      <c r="AM12" s="1028" t="str">
        <f>IF(AND(ISTEXT($E12),ISTEXT($B12)),"산출기준 &gt;&gt;  "&amp;_xlfn.XLOOKUP($E12,산출기준!$D:$D,산출기준!$E:$E,"매칭실패"),"")</f>
        <v/>
      </c>
    </row>
    <row r="13" spans="1:39" ht="54.95" customHeight="1">
      <c r="A13" s="1019"/>
      <c r="B13" s="705"/>
      <c r="C13" s="706"/>
      <c r="D13" s="711"/>
      <c r="E13" s="708"/>
      <c r="F13" s="1029"/>
      <c r="G13" s="882"/>
      <c r="H13" s="1371" t="str">
        <f ca="1">_xlfn.IFNA(_xlfn.XLOOKUP(J13,'WM-AR'!I:I,'WM-AR'!F:F),"")</f>
        <v/>
      </c>
      <c r="I13" s="1372"/>
      <c r="J13" s="712" t="str" cm="1">
        <f t="array" aca="1" ref="J13" ca="1">IF(ISTEXT(I13),INDIRECT("I"&amp;_xlfn.XMATCH("#",$I$1:INDIRECT("I"&amp;ROW()),,-1)+1)&amp;"-"&amp;I13,"")</f>
        <v/>
      </c>
      <c r="K13" s="1030"/>
      <c r="L13" s="1031" t="str">
        <f ca="1">IFERROR(VLOOKUP($J13,'WM-AR'!$I$7:$AS$3267,34,FALSE),"")</f>
        <v/>
      </c>
      <c r="M13" s="1373" t="str">
        <f ca="1">IFERROR(VLOOKUP($J13,'WM-AR'!$I$7:$AS$3267,4,FALSE),"")</f>
        <v/>
      </c>
      <c r="N13" s="1373" t="str">
        <f ca="1">IFERROR(VLOOKUP($J13,'WM-AR'!$I$7:$AS$3267,6,FALSE),"")</f>
        <v/>
      </c>
      <c r="O13" s="1373" t="str">
        <f ca="1">IFERROR(VLOOKUP($J13,'WM-AR'!$I$7:$AS$3267,8,FALSE),"")</f>
        <v/>
      </c>
      <c r="P13" s="1032" t="str">
        <f ca="1">IFERROR(VLOOKUP($J13,'WM-AR'!$I$7:$AS$3267,10,FALSE),"")</f>
        <v/>
      </c>
      <c r="Q13" s="1033" t="str">
        <f ca="1">IFERROR(VLOOKUP($J13,'WM-AR'!$I$7:$AS$3267,12,FALSE),"")</f>
        <v/>
      </c>
      <c r="R13" s="1033" t="str">
        <f ca="1">IFERROR(VLOOKUP($J13,'WM-AR'!$I$7:$AS$3267,14,FALSE),"")</f>
        <v/>
      </c>
      <c r="S13" s="1033" t="str">
        <f ca="1">IFERROR(VLOOKUP($J13,'WM-AR'!$I$7:$AS$3267,16,FALSE),"")</f>
        <v/>
      </c>
      <c r="T13" s="1033" t="str">
        <f ca="1">IFERROR(VLOOKUP($J13,'WM-AR'!$I$7:$AS$3267,18,FALSE),"")</f>
        <v/>
      </c>
      <c r="U13" s="1033" t="str">
        <f ca="1">IFERROR(VLOOKUP($J13,'WM-AR'!$I$7:$AS$3267,20,FALSE),"")</f>
        <v/>
      </c>
      <c r="V13" s="1033" t="str">
        <f ca="1">IFERROR(VLOOKUP($J13,'WM-AR'!$I$7:$AS$3267,22,FALSE),"")</f>
        <v/>
      </c>
      <c r="W13" s="1033" t="str">
        <f ca="1">IFERROR(VLOOKUP($J13,'WM-AR'!$I$7:$AS$3267,24,FALSE),"")</f>
        <v/>
      </c>
      <c r="X13" s="1033" t="str">
        <f ca="1">IFERROR(VLOOKUP($J13,'WM-AR'!$I$7:$AS$3267,25,FALSE),"")</f>
        <v/>
      </c>
      <c r="Y13" s="1033" t="str">
        <f ca="1">IFERROR(VLOOKUP($J13,'WM-AR'!$I$7:$AS$3267,26,FALSE),"")</f>
        <v/>
      </c>
      <c r="Z13" s="1033" t="str">
        <f ca="1">IFERROR(VLOOKUP($J13,'WM-AR'!$I$7:$AS$3267,27,FALSE),"")</f>
        <v/>
      </c>
      <c r="AA13" s="1033" t="str">
        <f ca="1">IFERROR(VLOOKUP($J13,'WM-AR'!$I$7:$AS$3267,28,FALSE),"")</f>
        <v/>
      </c>
      <c r="AB13" s="1033" t="str">
        <f ca="1">IFERROR(VLOOKUP($J13,'WM-AR'!$I$7:$AS$3267,29,FALSE),"")</f>
        <v/>
      </c>
      <c r="AC13" s="1033" t="str">
        <f ca="1">IFERROR(VLOOKUP($J13,'WM-AR'!$I$7:$AS$3267,30,FALSE),"")</f>
        <v/>
      </c>
      <c r="AD13" s="1033" t="str">
        <f ca="1">IFERROR(VLOOKUP($J13,'WM-AR'!$I$7:$AS$3267,31,FALSE),"")</f>
        <v/>
      </c>
      <c r="AE13" s="1033" t="str">
        <f ca="1">IFERROR(VLOOKUP($J13,'WM-AR'!$I$7:$AS$3267,32,FALSE),"")</f>
        <v/>
      </c>
      <c r="AF13" s="1033" t="str">
        <f ca="1">IFERROR(VLOOKUP($J13,'WM-AR'!$I$7:$AS$3267,33,FALSE),"")</f>
        <v/>
      </c>
      <c r="AG13" s="1374"/>
      <c r="AH13" s="1375" t="s">
        <v>3757</v>
      </c>
      <c r="AI13" s="1375" t="s">
        <v>3757</v>
      </c>
      <c r="AJ13" s="1375"/>
      <c r="AK13" s="1375" t="str">
        <f t="shared" ca="1" si="0"/>
        <v/>
      </c>
      <c r="AL13" s="723"/>
      <c r="AM13" s="1028" t="str">
        <f>IF(AND(ISTEXT($E13),ISTEXT($B13)),"산출기준 &gt;&gt;  "&amp;_xlfn.XLOOKUP($E13,산출기준!$D:$D,산출기준!$E:$E,"매칭실패"),"")</f>
        <v/>
      </c>
    </row>
    <row r="14" spans="1:39" ht="54.95" customHeight="1">
      <c r="A14" s="1019"/>
      <c r="B14" s="724"/>
      <c r="C14" s="725"/>
      <c r="D14" s="731"/>
      <c r="E14" s="727"/>
      <c r="F14" s="1035"/>
      <c r="G14" s="886"/>
      <c r="H14" s="1376" t="str">
        <f ca="1">_xlfn.IFNA(_xlfn.XLOOKUP(J14,'WM-AR'!I:I,'WM-AR'!F:F),"")</f>
        <v/>
      </c>
      <c r="I14" s="1377"/>
      <c r="J14" s="732" t="str" cm="1">
        <f t="array" aca="1" ref="J14" ca="1">IF(ISTEXT(I14),INDIRECT("I"&amp;_xlfn.XMATCH("#",$I$1:INDIRECT("I"&amp;ROW()),,-1)+1)&amp;"-"&amp;I14,"")</f>
        <v/>
      </c>
      <c r="K14" s="1036"/>
      <c r="L14" s="1037" t="str">
        <f ca="1">IFERROR(VLOOKUP($J14,'WM-AR'!$I$7:$AS$3267,34,FALSE),"")</f>
        <v/>
      </c>
      <c r="M14" s="1378" t="str">
        <f ca="1">IFERROR(VLOOKUP($J14,'WM-AR'!$I$7:$AS$3267,4,FALSE),"")</f>
        <v/>
      </c>
      <c r="N14" s="1378" t="str">
        <f ca="1">IFERROR(VLOOKUP($J14,'WM-AR'!$I$7:$AS$3267,6,FALSE),"")</f>
        <v/>
      </c>
      <c r="O14" s="1378" t="str">
        <f ca="1">IFERROR(VLOOKUP($J14,'WM-AR'!$I$7:$AS$3267,8,FALSE),"")</f>
        <v/>
      </c>
      <c r="P14" s="1038" t="str">
        <f ca="1">IFERROR(VLOOKUP($J14,'WM-AR'!$I$7:$AS$3267,10,FALSE),"")</f>
        <v/>
      </c>
      <c r="Q14" s="1039" t="str">
        <f ca="1">IFERROR(VLOOKUP($J14,'WM-AR'!$I$7:$AS$3267,12,FALSE),"")</f>
        <v/>
      </c>
      <c r="R14" s="1039" t="str">
        <f ca="1">IFERROR(VLOOKUP($J14,'WM-AR'!$I$7:$AS$3267,14,FALSE),"")</f>
        <v/>
      </c>
      <c r="S14" s="1039" t="str">
        <f ca="1">IFERROR(VLOOKUP($J14,'WM-AR'!$I$7:$AS$3267,16,FALSE),"")</f>
        <v/>
      </c>
      <c r="T14" s="1039" t="str">
        <f ca="1">IFERROR(VLOOKUP($J14,'WM-AR'!$I$7:$AS$3267,18,FALSE),"")</f>
        <v/>
      </c>
      <c r="U14" s="1039" t="str">
        <f ca="1">IFERROR(VLOOKUP($J14,'WM-AR'!$I$7:$AS$3267,20,FALSE),"")</f>
        <v/>
      </c>
      <c r="V14" s="1039" t="str">
        <f ca="1">IFERROR(VLOOKUP($J14,'WM-AR'!$I$7:$AS$3267,22,FALSE),"")</f>
        <v/>
      </c>
      <c r="W14" s="1039" t="str">
        <f ca="1">IFERROR(VLOOKUP($J14,'WM-AR'!$I$7:$AS$3267,24,FALSE),"")</f>
        <v/>
      </c>
      <c r="X14" s="1039" t="str">
        <f ca="1">IFERROR(VLOOKUP($J14,'WM-AR'!$I$7:$AS$3267,25,FALSE),"")</f>
        <v/>
      </c>
      <c r="Y14" s="1039" t="str">
        <f ca="1">IFERROR(VLOOKUP($J14,'WM-AR'!$I$7:$AS$3267,26,FALSE),"")</f>
        <v/>
      </c>
      <c r="Z14" s="1039" t="str">
        <f ca="1">IFERROR(VLOOKUP($J14,'WM-AR'!$I$7:$AS$3267,27,FALSE),"")</f>
        <v/>
      </c>
      <c r="AA14" s="1039" t="str">
        <f ca="1">IFERROR(VLOOKUP($J14,'WM-AR'!$I$7:$AS$3267,28,FALSE),"")</f>
        <v/>
      </c>
      <c r="AB14" s="1039" t="str">
        <f ca="1">IFERROR(VLOOKUP($J14,'WM-AR'!$I$7:$AS$3267,29,FALSE),"")</f>
        <v/>
      </c>
      <c r="AC14" s="1039" t="str">
        <f ca="1">IFERROR(VLOOKUP($J14,'WM-AR'!$I$7:$AS$3267,30,FALSE),"")</f>
        <v/>
      </c>
      <c r="AD14" s="1039" t="str">
        <f ca="1">IFERROR(VLOOKUP($J14,'WM-AR'!$I$7:$AS$3267,31,FALSE),"")</f>
        <v/>
      </c>
      <c r="AE14" s="1039" t="str">
        <f ca="1">IFERROR(VLOOKUP($J14,'WM-AR'!$I$7:$AS$3267,32,FALSE),"")</f>
        <v/>
      </c>
      <c r="AF14" s="1039" t="str">
        <f ca="1">IFERROR(VLOOKUP($J14,'WM-AR'!$I$7:$AS$3267,33,FALSE),"")</f>
        <v/>
      </c>
      <c r="AG14" s="1379"/>
      <c r="AH14" s="1380" t="s">
        <v>3757</v>
      </c>
      <c r="AI14" s="1380" t="s">
        <v>3757</v>
      </c>
      <c r="AJ14" s="1380"/>
      <c r="AK14" s="1380" t="str">
        <f t="shared" ca="1" si="0"/>
        <v/>
      </c>
      <c r="AL14" s="743"/>
      <c r="AM14" s="1028" t="str">
        <f>IF(AND(ISTEXT($E14),ISTEXT($B14)),"산출기준 &gt;&gt;  "&amp;_xlfn.XLOOKUP($E14,산출기준!$D:$D,산출기준!$E:$E,"매칭실패"),"")</f>
        <v/>
      </c>
    </row>
    <row r="15" spans="1:39">
      <c r="B15" s="658"/>
      <c r="C15" s="659"/>
      <c r="D15" s="659"/>
      <c r="E15" s="659"/>
      <c r="F15" s="1056"/>
      <c r="G15" s="662"/>
      <c r="H15" s="662"/>
      <c r="I15" s="662"/>
      <c r="J15" s="652"/>
      <c r="K15" s="664"/>
      <c r="L15" s="664"/>
      <c r="M15" s="664"/>
      <c r="N15" s="664"/>
      <c r="O15" s="664"/>
      <c r="P15" s="664"/>
      <c r="Q15" s="664"/>
      <c r="R15" s="664"/>
      <c r="S15" s="664"/>
      <c r="T15" s="664"/>
      <c r="U15" s="664"/>
      <c r="V15" s="664"/>
      <c r="W15" s="664"/>
      <c r="X15" s="664"/>
      <c r="Y15" s="664"/>
      <c r="Z15" s="664"/>
      <c r="AA15" s="664"/>
      <c r="AB15" s="664"/>
      <c r="AC15" s="664"/>
      <c r="AD15" s="664"/>
      <c r="AE15" s="664"/>
      <c r="AF15" s="664"/>
      <c r="AG15" s="659"/>
      <c r="AH15" s="665"/>
      <c r="AI15" s="665"/>
      <c r="AJ15" s="666"/>
      <c r="AK15" s="666"/>
      <c r="AL15" s="662"/>
      <c r="AM15" s="88" t="str">
        <f>IF(AND(ISTEXT($E15),ISTEXT($B15)),"산출기준 &gt;&gt;  "&amp;_xlfn.XLOOKUP($E15,산출기준!$D:$D,산출기준!$E:$E,"매칭실패"),"")</f>
        <v/>
      </c>
    </row>
    <row r="16" spans="1:39" ht="34.9" customHeight="1">
      <c r="B16" s="808" t="str" cm="1">
        <f t="array" aca="1" ref="B16" ca="1">_xlfn.IFNA(INDIRECT("Family_표준_구성도!B"&amp;MATCH(F16,INDIRECT("Family_표준_구성도!"&amp;"C:C"),0)),"")</f>
        <v>8.1.1.1.2</v>
      </c>
      <c r="C16" s="668" t="s">
        <v>2016</v>
      </c>
      <c r="D16" s="809"/>
      <c r="E16" s="668" t="s">
        <v>3761</v>
      </c>
      <c r="F16" s="1265" t="s">
        <v>3762</v>
      </c>
      <c r="G16" s="811"/>
      <c r="H16" s="917" t="s">
        <v>3763</v>
      </c>
      <c r="I16" s="1356" t="s">
        <v>1653</v>
      </c>
      <c r="J16" s="1356"/>
      <c r="K16" s="674"/>
      <c r="L16" s="674"/>
      <c r="M16" s="1357" t="str" cm="1">
        <f t="array" aca="1" ref="M16:X16" ca="1">TRANSPOSE(INDIRECT("'WM-AR'!D"&amp;_xlfn.XMATCH($I17,'WM-AR'!G:G,0,1)):INDIRECT("'WM-AR'!D"&amp;_xlfn.XMATCH($I17,'WM-AR'!G:G,0,-1)))</f>
        <v>Fire Protective Rating: N/A, Single Door</v>
      </c>
      <c r="N16" s="1357" t="str">
        <f ca="1"/>
        <v/>
      </c>
      <c r="O16" s="1358" t="str">
        <f ca="1"/>
        <v>Fire Protective Rating: 0.5-hr, Single Door</v>
      </c>
      <c r="P16" s="1359" t="str">
        <f ca="1"/>
        <v/>
      </c>
      <c r="Q16" s="1360" t="str">
        <f ca="1"/>
        <v>Fire Protective Rating: 1-hr, Single Door</v>
      </c>
      <c r="R16" s="1360" t="str">
        <f ca="1"/>
        <v/>
      </c>
      <c r="S16" s="1360" t="str">
        <f ca="1"/>
        <v>Fire Protective Rating: 1.5-hrs, Single Door</v>
      </c>
      <c r="T16" s="1360" t="str">
        <f ca="1"/>
        <v/>
      </c>
      <c r="U16" s="1360" t="str">
        <f ca="1"/>
        <v>Fire Protective Rating: 2-hrs, Single Door</v>
      </c>
      <c r="V16" s="1360" t="str">
        <f ca="1"/>
        <v/>
      </c>
      <c r="W16" s="1361" t="str">
        <f ca="1"/>
        <v>Fire Protective Rating: 3-hrs, Single Door</v>
      </c>
      <c r="X16" s="1362" t="str">
        <f ca="1"/>
        <v/>
      </c>
      <c r="Y16" s="679"/>
      <c r="Z16" s="679"/>
      <c r="AA16" s="679"/>
      <c r="AB16" s="679"/>
      <c r="AC16" s="679"/>
      <c r="AD16" s="679"/>
      <c r="AE16" s="679"/>
      <c r="AF16" s="679"/>
      <c r="AG16" s="1043"/>
      <c r="AH16" s="682"/>
      <c r="AI16" s="682"/>
      <c r="AJ16" s="682"/>
      <c r="AK16" s="682"/>
      <c r="AL16" s="683"/>
      <c r="AM16" s="88" t="str">
        <f ca="1">IF(AND(ISTEXT($E16),ISTEXT($B16)),"산출기준 &gt;&gt;  "&amp;_xlfn.XLOOKUP($E16,산출기준!$D:$D,산출기준!$E:$E,"매칭실패"),"")</f>
        <v>산출기준 &gt;&gt;  [ 도어 일반 산출 ]</v>
      </c>
    </row>
    <row r="17" spans="1:39" ht="49.9" customHeight="1" outlineLevel="1">
      <c r="B17" s="758"/>
      <c r="C17" s="759"/>
      <c r="D17" s="759"/>
      <c r="E17" s="814"/>
      <c r="F17" s="775"/>
      <c r="G17" s="1363" t="s">
        <v>3752</v>
      </c>
      <c r="H17" s="1364" t="str">
        <f>_xlfn.XLOOKUP(I17,'WM-AR'!G:G,'WM-AR'!E:E)</f>
        <v>A04AR101 Finishing Work Door &amp; Window Work Steel Door w/ Steel Frame &amp; Vision Panel for Each Leaf (UoM: EA)</v>
      </c>
      <c r="I17" s="765" t="s">
        <v>3764</v>
      </c>
      <c r="J17" s="1365"/>
      <c r="K17" s="766"/>
      <c r="L17" s="766"/>
      <c r="M17" s="1366"/>
      <c r="N17" s="1366"/>
      <c r="O17" s="1366"/>
      <c r="P17" s="1366"/>
      <c r="Q17" s="1366"/>
      <c r="R17" s="1366"/>
      <c r="S17" s="1366"/>
      <c r="T17" s="1366"/>
      <c r="U17" s="1366"/>
      <c r="V17" s="1366"/>
      <c r="W17" s="1366"/>
      <c r="X17" s="1366"/>
      <c r="Y17" s="766"/>
      <c r="Z17" s="766"/>
      <c r="AA17" s="766"/>
      <c r="AB17" s="766"/>
      <c r="AC17" s="766"/>
      <c r="AD17" s="766"/>
      <c r="AE17" s="766"/>
      <c r="AF17" s="766"/>
      <c r="AG17" s="773"/>
      <c r="AH17" s="1045"/>
      <c r="AI17" s="1045"/>
      <c r="AJ17" s="1046"/>
      <c r="AK17" s="1046"/>
      <c r="AL17" s="759"/>
      <c r="AM17" s="88" t="str">
        <f>IF(AND(ISTEXT($E17),ISTEXT($B17)),"산출기준 &gt;&gt;  "&amp;_xlfn.XLOOKUP($E17,산출기준!$D:$D,산출기준!$E:$E,"매칭실패"),"")</f>
        <v/>
      </c>
    </row>
    <row r="18" spans="1:39" ht="54.95" customHeight="1">
      <c r="A18" s="1019"/>
      <c r="B18" s="684"/>
      <c r="C18" s="685"/>
      <c r="D18" s="1020"/>
      <c r="E18" s="687"/>
      <c r="F18" s="1021"/>
      <c r="G18" s="875" t="s">
        <v>3765</v>
      </c>
      <c r="H18" s="1367" t="str">
        <f ca="1">_xlfn.IFNA(_xlfn.XLOOKUP(J18,'WM-AR'!I:I,'WM-AR'!F:F),"")</f>
        <v xml:space="preserve">A04AR101-00001 Finishing Work Door &amp; Window Work Steel Door w/ Steel Frame &amp; Vision Panel for Each Leaf (UoM: EA) Fire Protective Rating: N/A, Single Door     w/ Hardware &amp; Accessories  </v>
      </c>
      <c r="I18" s="1368" t="s">
        <v>3755</v>
      </c>
      <c r="J18" s="692" t="str" cm="1">
        <f t="array" aca="1" ref="J18" ca="1">IF(ISTEXT(I18),INDIRECT("I"&amp;_xlfn.XMATCH("#",$I$1:INDIRECT("I"&amp;ROW()),,-1)+1)&amp;"-"&amp;I18,"")</f>
        <v>A04AR101-00001</v>
      </c>
      <c r="K18" s="1022"/>
      <c r="L18" s="1023" t="str">
        <f ca="1">IFERROR(VLOOKUP($J18,'WM-AR'!$I$7:$AS$3267,34,FALSE),"")</f>
        <v>EA</v>
      </c>
      <c r="M18" s="1369" t="str">
        <f ca="1">IFERROR(VLOOKUP($J18,'WM-AR'!$I$7:$AS$3267,4,FALSE),"")</f>
        <v>Finishing Work</v>
      </c>
      <c r="N18" s="1369" t="str">
        <f ca="1">IFERROR(VLOOKUP($J18,'WM-AR'!$I$7:$AS$3267,6,FALSE),"")</f>
        <v>Door &amp; Window Work</v>
      </c>
      <c r="O18" s="1369" t="str">
        <f ca="1">IFERROR(VLOOKUP($J18,'WM-AR'!$I$7:$AS$3267,8,FALSE),"")</f>
        <v>Steel Door w/ Steel Frame &amp; Vision Panel for Each Leaf (UoM: EA)</v>
      </c>
      <c r="P18" s="1025" t="str">
        <f ca="1">IFERROR(VLOOKUP($J18,'WM-AR'!$I$7:$AS$3267,10,FALSE),"")</f>
        <v>Fire Protective Rating: N/A, Single Door</v>
      </c>
      <c r="Q18" s="1026">
        <f ca="1">IFERROR(VLOOKUP($J18,'WM-AR'!$I$7:$AS$3267,12,FALSE),"")</f>
        <v>0</v>
      </c>
      <c r="R18" s="1026">
        <f ca="1">IFERROR(VLOOKUP($J18,'WM-AR'!$I$7:$AS$3267,14,FALSE),"")</f>
        <v>0</v>
      </c>
      <c r="S18" s="1026">
        <f ca="1">IFERROR(VLOOKUP($J18,'WM-AR'!$I$7:$AS$3267,16,FALSE),"")</f>
        <v>0</v>
      </c>
      <c r="T18" s="1026">
        <f ca="1">IFERROR(VLOOKUP($J18,'WM-AR'!$I$7:$AS$3267,18,FALSE),"")</f>
        <v>0</v>
      </c>
      <c r="U18" s="1026" t="str">
        <f ca="1">IFERROR(VLOOKUP($J18,'WM-AR'!$I$7:$AS$3267,20,FALSE),"")</f>
        <v>w/ Hardware &amp; Accessories</v>
      </c>
      <c r="V18" s="1026">
        <f ca="1">IFERROR(VLOOKUP($J18,'WM-AR'!$I$7:$AS$3267,22,FALSE),"")</f>
        <v>0</v>
      </c>
      <c r="W18" s="1026">
        <f ca="1">IFERROR(VLOOKUP($J18,'WM-AR'!$I$7:$AS$3267,24,FALSE),"")</f>
        <v>0</v>
      </c>
      <c r="X18" s="1026">
        <f ca="1">IFERROR(VLOOKUP($J18,'WM-AR'!$I$7:$AS$3267,25,FALSE),"")</f>
        <v>0</v>
      </c>
      <c r="Y18" s="1026" t="str">
        <f ca="1">IFERROR(VLOOKUP($J18,'WM-AR'!$I$7:$AS$3267,26,FALSE),"")</f>
        <v>W x H=(  )mm x (  )mm</v>
      </c>
      <c r="Z18" s="1026">
        <f ca="1">IFERROR(VLOOKUP($J18,'WM-AR'!$I$7:$AS$3267,27,FALSE),"")</f>
        <v>0</v>
      </c>
      <c r="AA18" s="1026">
        <f ca="1">IFERROR(VLOOKUP($J18,'WM-AR'!$I$7:$AS$3267,28,FALSE),"")</f>
        <v>0</v>
      </c>
      <c r="AB18" s="1026">
        <f ca="1">IFERROR(VLOOKUP($J18,'WM-AR'!$I$7:$AS$3267,29,FALSE),"")</f>
        <v>0</v>
      </c>
      <c r="AC18" s="1026">
        <f ca="1">IFERROR(VLOOKUP($J18,'WM-AR'!$I$7:$AS$3267,30,FALSE),"")</f>
        <v>0</v>
      </c>
      <c r="AD18" s="1026">
        <f ca="1">IFERROR(VLOOKUP($J18,'WM-AR'!$I$7:$AS$3267,31,FALSE),"")</f>
        <v>0</v>
      </c>
      <c r="AE18" s="1026">
        <f ca="1">IFERROR(VLOOKUP($J18,'WM-AR'!$I$7:$AS$3267,32,FALSE),"")</f>
        <v>0</v>
      </c>
      <c r="AF18" s="1026" t="str">
        <f ca="1">IFERROR(VLOOKUP($J18,'WM-AR'!$I$7:$AS$3267,33,FALSE),"")</f>
        <v/>
      </c>
      <c r="AG18" s="1370" t="s">
        <v>3756</v>
      </c>
      <c r="AH18" s="768" t="s">
        <v>3757</v>
      </c>
      <c r="AI18" s="768" t="s">
        <v>3757</v>
      </c>
      <c r="AJ18" s="769"/>
      <c r="AK18" s="769" t="str">
        <f ca="1">L18</f>
        <v>EA</v>
      </c>
      <c r="AL18" s="704"/>
      <c r="AM18" s="1028" t="str">
        <f>IF(AND(ISTEXT($E18),ISTEXT($B18)),"산출기준 &gt;&gt;  "&amp;_xlfn.XLOOKUP($E18,산출기준!$D:$D,산출기준!$E:$E,"매칭실패"),"")</f>
        <v/>
      </c>
    </row>
    <row r="19" spans="1:39" ht="54.95" customHeight="1">
      <c r="A19" s="1019"/>
      <c r="B19" s="705"/>
      <c r="C19" s="706"/>
      <c r="D19" s="711"/>
      <c r="E19" s="708"/>
      <c r="F19" s="1029"/>
      <c r="G19" s="882" t="s">
        <v>3766</v>
      </c>
      <c r="H19" s="1371" t="str">
        <f ca="1">_xlfn.IFNA(_xlfn.XLOOKUP(J19,'WM-AR'!I:I,'WM-AR'!F:F),"")</f>
        <v xml:space="preserve">A04AR101-00005 Finishing Work Door &amp; Window Work Steel Door w/ Steel Frame &amp; Vision Panel for Each Leaf (UoM: EA) Fire Protective Rating: 1-hr, Single Door     w/ Hardware &amp; Accessories  </v>
      </c>
      <c r="I19" s="1372" t="s">
        <v>3767</v>
      </c>
      <c r="J19" s="712" t="str" cm="1">
        <f t="array" aca="1" ref="J19" ca="1">IF(ISTEXT(I19),INDIRECT("I"&amp;_xlfn.XMATCH("#",$I$1:INDIRECT("I"&amp;ROW()),,-1)+1)&amp;"-"&amp;I19,"")</f>
        <v>A04AR101-00005</v>
      </c>
      <c r="K19" s="1030"/>
      <c r="L19" s="1031" t="str">
        <f ca="1">IFERROR(VLOOKUP($J19,'WM-AR'!$I$7:$AS$3267,34,FALSE),"")</f>
        <v>EA</v>
      </c>
      <c r="M19" s="1373" t="str">
        <f ca="1">IFERROR(VLOOKUP($J19,'WM-AR'!$I$7:$AS$3267,4,FALSE),"")</f>
        <v>Finishing Work</v>
      </c>
      <c r="N19" s="1373" t="str">
        <f ca="1">IFERROR(VLOOKUP($J19,'WM-AR'!$I$7:$AS$3267,6,FALSE),"")</f>
        <v>Door &amp; Window Work</v>
      </c>
      <c r="O19" s="1373" t="str">
        <f ca="1">IFERROR(VLOOKUP($J19,'WM-AR'!$I$7:$AS$3267,8,FALSE),"")</f>
        <v>Steel Door w/ Steel Frame &amp; Vision Panel for Each Leaf (UoM: EA)</v>
      </c>
      <c r="P19" s="1032" t="str">
        <f ca="1">IFERROR(VLOOKUP($J19,'WM-AR'!$I$7:$AS$3267,10,FALSE),"")</f>
        <v>Fire Protective Rating: 1-hr, Single Door</v>
      </c>
      <c r="Q19" s="1033">
        <f ca="1">IFERROR(VLOOKUP($J19,'WM-AR'!$I$7:$AS$3267,12,FALSE),"")</f>
        <v>0</v>
      </c>
      <c r="R19" s="1033">
        <f ca="1">IFERROR(VLOOKUP($J19,'WM-AR'!$I$7:$AS$3267,14,FALSE),"")</f>
        <v>0</v>
      </c>
      <c r="S19" s="1033">
        <f ca="1">IFERROR(VLOOKUP($J19,'WM-AR'!$I$7:$AS$3267,16,FALSE),"")</f>
        <v>0</v>
      </c>
      <c r="T19" s="1033">
        <f ca="1">IFERROR(VLOOKUP($J19,'WM-AR'!$I$7:$AS$3267,18,FALSE),"")</f>
        <v>0</v>
      </c>
      <c r="U19" s="1033" t="str">
        <f ca="1">IFERROR(VLOOKUP($J19,'WM-AR'!$I$7:$AS$3267,20,FALSE),"")</f>
        <v>w/ Hardware &amp; Accessories</v>
      </c>
      <c r="V19" s="1033">
        <f ca="1">IFERROR(VLOOKUP($J19,'WM-AR'!$I$7:$AS$3267,22,FALSE),"")</f>
        <v>0</v>
      </c>
      <c r="W19" s="1033">
        <f ca="1">IFERROR(VLOOKUP($J19,'WM-AR'!$I$7:$AS$3267,24,FALSE),"")</f>
        <v>0</v>
      </c>
      <c r="X19" s="1033">
        <f ca="1">IFERROR(VLOOKUP($J19,'WM-AR'!$I$7:$AS$3267,25,FALSE),"")</f>
        <v>0</v>
      </c>
      <c r="Y19" s="1033" t="str">
        <f ca="1">IFERROR(VLOOKUP($J19,'WM-AR'!$I$7:$AS$3267,26,FALSE),"")</f>
        <v>W x H=(  )mm x (  )mm</v>
      </c>
      <c r="Z19" s="1033">
        <f ca="1">IFERROR(VLOOKUP($J19,'WM-AR'!$I$7:$AS$3267,27,FALSE),"")</f>
        <v>0</v>
      </c>
      <c r="AA19" s="1033">
        <f ca="1">IFERROR(VLOOKUP($J19,'WM-AR'!$I$7:$AS$3267,28,FALSE),"")</f>
        <v>0</v>
      </c>
      <c r="AB19" s="1033">
        <f ca="1">IFERROR(VLOOKUP($J19,'WM-AR'!$I$7:$AS$3267,29,FALSE),"")</f>
        <v>0</v>
      </c>
      <c r="AC19" s="1033">
        <f ca="1">IFERROR(VLOOKUP($J19,'WM-AR'!$I$7:$AS$3267,30,FALSE),"")</f>
        <v>0</v>
      </c>
      <c r="AD19" s="1033">
        <f ca="1">IFERROR(VLOOKUP($J19,'WM-AR'!$I$7:$AS$3267,31,FALSE),"")</f>
        <v>0</v>
      </c>
      <c r="AE19" s="1033">
        <f ca="1">IFERROR(VLOOKUP($J19,'WM-AR'!$I$7:$AS$3267,32,FALSE),"")</f>
        <v>0</v>
      </c>
      <c r="AF19" s="1033" t="str">
        <f ca="1">IFERROR(VLOOKUP($J19,'WM-AR'!$I$7:$AS$3267,33,FALSE),"")</f>
        <v/>
      </c>
      <c r="AG19" s="1374"/>
      <c r="AH19" s="1375" t="s">
        <v>3757</v>
      </c>
      <c r="AI19" s="1375" t="s">
        <v>3757</v>
      </c>
      <c r="AJ19" s="1375"/>
      <c r="AK19" s="1375" t="str">
        <f t="shared" ref="AK19:AK22" ca="1" si="1">L19</f>
        <v>EA</v>
      </c>
      <c r="AL19" s="723"/>
      <c r="AM19" s="1028" t="str">
        <f>IF(AND(ISTEXT($E19),ISTEXT($B19)),"산출기준 &gt;&gt;  "&amp;_xlfn.XLOOKUP($E19,산출기준!$D:$D,산출기준!$E:$E,"매칭실패"),"")</f>
        <v/>
      </c>
    </row>
    <row r="20" spans="1:39" ht="54.95" customHeight="1">
      <c r="A20" s="1019"/>
      <c r="B20" s="705"/>
      <c r="C20" s="706"/>
      <c r="D20" s="711"/>
      <c r="E20" s="708"/>
      <c r="F20" s="1029"/>
      <c r="G20" s="882"/>
      <c r="H20" s="1371" t="str">
        <f ca="1">_xlfn.IFNA(_xlfn.XLOOKUP(J20,'WM-AR'!I:I,'WM-AR'!F:F),"")</f>
        <v/>
      </c>
      <c r="I20" s="1372"/>
      <c r="J20" s="712" t="str" cm="1">
        <f t="array" aca="1" ref="J20" ca="1">IF(ISTEXT(I20),INDIRECT("I"&amp;_xlfn.XMATCH("#",$I$1:INDIRECT("I"&amp;ROW()),,-1)+1)&amp;"-"&amp;I20,"")</f>
        <v/>
      </c>
      <c r="K20" s="1030"/>
      <c r="L20" s="1031" t="str">
        <f ca="1">IFERROR(VLOOKUP($J20,'WM-AR'!$I$7:$AS$3267,34,FALSE),"")</f>
        <v/>
      </c>
      <c r="M20" s="1373" t="str">
        <f ca="1">IFERROR(VLOOKUP($J20,'WM-AR'!$I$7:$AS$3267,4,FALSE),"")</f>
        <v/>
      </c>
      <c r="N20" s="1373" t="str">
        <f ca="1">IFERROR(VLOOKUP($J20,'WM-AR'!$I$7:$AS$3267,6,FALSE),"")</f>
        <v/>
      </c>
      <c r="O20" s="1373" t="str">
        <f ca="1">IFERROR(VLOOKUP($J20,'WM-AR'!$I$7:$AS$3267,8,FALSE),"")</f>
        <v/>
      </c>
      <c r="P20" s="1032" t="str">
        <f ca="1">IFERROR(VLOOKUP($J20,'WM-AR'!$I$7:$AS$3267,10,FALSE),"")</f>
        <v/>
      </c>
      <c r="Q20" s="1033" t="str">
        <f ca="1">IFERROR(VLOOKUP($J20,'WM-AR'!$I$7:$AS$3267,12,FALSE),"")</f>
        <v/>
      </c>
      <c r="R20" s="1033" t="str">
        <f ca="1">IFERROR(VLOOKUP($J20,'WM-AR'!$I$7:$AS$3267,14,FALSE),"")</f>
        <v/>
      </c>
      <c r="S20" s="1033" t="str">
        <f ca="1">IFERROR(VLOOKUP($J20,'WM-AR'!$I$7:$AS$3267,16,FALSE),"")</f>
        <v/>
      </c>
      <c r="T20" s="1033" t="str">
        <f ca="1">IFERROR(VLOOKUP($J20,'WM-AR'!$I$7:$AS$3267,18,FALSE),"")</f>
        <v/>
      </c>
      <c r="U20" s="1033" t="str">
        <f ca="1">IFERROR(VLOOKUP($J20,'WM-AR'!$I$7:$AS$3267,20,FALSE),"")</f>
        <v/>
      </c>
      <c r="V20" s="1033" t="str">
        <f ca="1">IFERROR(VLOOKUP($J20,'WM-AR'!$I$7:$AS$3267,22,FALSE),"")</f>
        <v/>
      </c>
      <c r="W20" s="1033" t="str">
        <f ca="1">IFERROR(VLOOKUP($J20,'WM-AR'!$I$7:$AS$3267,24,FALSE),"")</f>
        <v/>
      </c>
      <c r="X20" s="1033" t="str">
        <f ca="1">IFERROR(VLOOKUP($J20,'WM-AR'!$I$7:$AS$3267,25,FALSE),"")</f>
        <v/>
      </c>
      <c r="Y20" s="1033" t="str">
        <f ca="1">IFERROR(VLOOKUP($J20,'WM-AR'!$I$7:$AS$3267,26,FALSE),"")</f>
        <v/>
      </c>
      <c r="Z20" s="1033" t="str">
        <f ca="1">IFERROR(VLOOKUP($J20,'WM-AR'!$I$7:$AS$3267,27,FALSE),"")</f>
        <v/>
      </c>
      <c r="AA20" s="1033" t="str">
        <f ca="1">IFERROR(VLOOKUP($J20,'WM-AR'!$I$7:$AS$3267,28,FALSE),"")</f>
        <v/>
      </c>
      <c r="AB20" s="1033" t="str">
        <f ca="1">IFERROR(VLOOKUP($J20,'WM-AR'!$I$7:$AS$3267,29,FALSE),"")</f>
        <v/>
      </c>
      <c r="AC20" s="1033" t="str">
        <f ca="1">IFERROR(VLOOKUP($J20,'WM-AR'!$I$7:$AS$3267,30,FALSE),"")</f>
        <v/>
      </c>
      <c r="AD20" s="1033" t="str">
        <f ca="1">IFERROR(VLOOKUP($J20,'WM-AR'!$I$7:$AS$3267,31,FALSE),"")</f>
        <v/>
      </c>
      <c r="AE20" s="1033" t="str">
        <f ca="1">IFERROR(VLOOKUP($J20,'WM-AR'!$I$7:$AS$3267,32,FALSE),"")</f>
        <v/>
      </c>
      <c r="AF20" s="1033" t="str">
        <f ca="1">IFERROR(VLOOKUP($J20,'WM-AR'!$I$7:$AS$3267,33,FALSE),"")</f>
        <v/>
      </c>
      <c r="AG20" s="1374"/>
      <c r="AH20" s="1375" t="s">
        <v>3757</v>
      </c>
      <c r="AI20" s="1375" t="s">
        <v>3757</v>
      </c>
      <c r="AJ20" s="1375"/>
      <c r="AK20" s="1375" t="str">
        <f t="shared" ca="1" si="1"/>
        <v/>
      </c>
      <c r="AL20" s="723"/>
      <c r="AM20" s="1028" t="str">
        <f>IF(AND(ISTEXT($E20),ISTEXT($B20)),"산출기준 &gt;&gt;  "&amp;_xlfn.XLOOKUP($E20,산출기준!$D:$D,산출기준!$E:$E,"매칭실패"),"")</f>
        <v/>
      </c>
    </row>
    <row r="21" spans="1:39" ht="54.95" customHeight="1">
      <c r="A21" s="1019"/>
      <c r="B21" s="705"/>
      <c r="C21" s="706"/>
      <c r="D21" s="711"/>
      <c r="E21" s="708"/>
      <c r="F21" s="1029"/>
      <c r="G21" s="882"/>
      <c r="H21" s="1371" t="str">
        <f ca="1">_xlfn.IFNA(_xlfn.XLOOKUP(J21,'WM-AR'!I:I,'WM-AR'!F:F),"")</f>
        <v/>
      </c>
      <c r="I21" s="1372"/>
      <c r="J21" s="712" t="str" cm="1">
        <f t="array" aca="1" ref="J21" ca="1">IF(ISTEXT(I21),INDIRECT("I"&amp;_xlfn.XMATCH("#",$I$1:INDIRECT("I"&amp;ROW()),,-1)+1)&amp;"-"&amp;I21,"")</f>
        <v/>
      </c>
      <c r="K21" s="1030"/>
      <c r="L21" s="1031" t="str">
        <f ca="1">IFERROR(VLOOKUP($J21,'WM-AR'!$I$7:$AS$3267,34,FALSE),"")</f>
        <v/>
      </c>
      <c r="M21" s="1373" t="str">
        <f ca="1">IFERROR(VLOOKUP($J21,'WM-AR'!$I$7:$AS$3267,4,FALSE),"")</f>
        <v/>
      </c>
      <c r="N21" s="1373" t="str">
        <f ca="1">IFERROR(VLOOKUP($J21,'WM-AR'!$I$7:$AS$3267,6,FALSE),"")</f>
        <v/>
      </c>
      <c r="O21" s="1373" t="str">
        <f ca="1">IFERROR(VLOOKUP($J21,'WM-AR'!$I$7:$AS$3267,8,FALSE),"")</f>
        <v/>
      </c>
      <c r="P21" s="1032" t="str">
        <f ca="1">IFERROR(VLOOKUP($J21,'WM-AR'!$I$7:$AS$3267,10,FALSE),"")</f>
        <v/>
      </c>
      <c r="Q21" s="1033" t="str">
        <f ca="1">IFERROR(VLOOKUP($J21,'WM-AR'!$I$7:$AS$3267,12,FALSE),"")</f>
        <v/>
      </c>
      <c r="R21" s="1033" t="str">
        <f ca="1">IFERROR(VLOOKUP($J21,'WM-AR'!$I$7:$AS$3267,14,FALSE),"")</f>
        <v/>
      </c>
      <c r="S21" s="1033" t="str">
        <f ca="1">IFERROR(VLOOKUP($J21,'WM-AR'!$I$7:$AS$3267,16,FALSE),"")</f>
        <v/>
      </c>
      <c r="T21" s="1033" t="str">
        <f ca="1">IFERROR(VLOOKUP($J21,'WM-AR'!$I$7:$AS$3267,18,FALSE),"")</f>
        <v/>
      </c>
      <c r="U21" s="1033" t="str">
        <f ca="1">IFERROR(VLOOKUP($J21,'WM-AR'!$I$7:$AS$3267,20,FALSE),"")</f>
        <v/>
      </c>
      <c r="V21" s="1033" t="str">
        <f ca="1">IFERROR(VLOOKUP($J21,'WM-AR'!$I$7:$AS$3267,22,FALSE),"")</f>
        <v/>
      </c>
      <c r="W21" s="1033" t="str">
        <f ca="1">IFERROR(VLOOKUP($J21,'WM-AR'!$I$7:$AS$3267,24,FALSE),"")</f>
        <v/>
      </c>
      <c r="X21" s="1033" t="str">
        <f ca="1">IFERROR(VLOOKUP($J21,'WM-AR'!$I$7:$AS$3267,25,FALSE),"")</f>
        <v/>
      </c>
      <c r="Y21" s="1033" t="str">
        <f ca="1">IFERROR(VLOOKUP($J21,'WM-AR'!$I$7:$AS$3267,26,FALSE),"")</f>
        <v/>
      </c>
      <c r="Z21" s="1033" t="str">
        <f ca="1">IFERROR(VLOOKUP($J21,'WM-AR'!$I$7:$AS$3267,27,FALSE),"")</f>
        <v/>
      </c>
      <c r="AA21" s="1033" t="str">
        <f ca="1">IFERROR(VLOOKUP($J21,'WM-AR'!$I$7:$AS$3267,28,FALSE),"")</f>
        <v/>
      </c>
      <c r="AB21" s="1033" t="str">
        <f ca="1">IFERROR(VLOOKUP($J21,'WM-AR'!$I$7:$AS$3267,29,FALSE),"")</f>
        <v/>
      </c>
      <c r="AC21" s="1033" t="str">
        <f ca="1">IFERROR(VLOOKUP($J21,'WM-AR'!$I$7:$AS$3267,30,FALSE),"")</f>
        <v/>
      </c>
      <c r="AD21" s="1033" t="str">
        <f ca="1">IFERROR(VLOOKUP($J21,'WM-AR'!$I$7:$AS$3267,31,FALSE),"")</f>
        <v/>
      </c>
      <c r="AE21" s="1033" t="str">
        <f ca="1">IFERROR(VLOOKUP($J21,'WM-AR'!$I$7:$AS$3267,32,FALSE),"")</f>
        <v/>
      </c>
      <c r="AF21" s="1033" t="str">
        <f ca="1">IFERROR(VLOOKUP($J21,'WM-AR'!$I$7:$AS$3267,33,FALSE),"")</f>
        <v/>
      </c>
      <c r="AG21" s="1374"/>
      <c r="AH21" s="1375" t="s">
        <v>3757</v>
      </c>
      <c r="AI21" s="1375" t="s">
        <v>3757</v>
      </c>
      <c r="AJ21" s="1375"/>
      <c r="AK21" s="1375" t="str">
        <f t="shared" ca="1" si="1"/>
        <v/>
      </c>
      <c r="AL21" s="723"/>
      <c r="AM21" s="1028" t="str">
        <f>IF(AND(ISTEXT($E21),ISTEXT($B21)),"산출기준 &gt;&gt;  "&amp;_xlfn.XLOOKUP($E21,산출기준!$D:$D,산출기준!$E:$E,"매칭실패"),"")</f>
        <v/>
      </c>
    </row>
    <row r="22" spans="1:39" ht="54.95" customHeight="1">
      <c r="A22" s="1019"/>
      <c r="B22" s="724"/>
      <c r="C22" s="725"/>
      <c r="D22" s="731"/>
      <c r="E22" s="727"/>
      <c r="F22" s="1035"/>
      <c r="G22" s="886"/>
      <c r="H22" s="1376" t="str">
        <f ca="1">_xlfn.IFNA(_xlfn.XLOOKUP(J22,'WM-AR'!I:I,'WM-AR'!F:F),"")</f>
        <v/>
      </c>
      <c r="I22" s="1377"/>
      <c r="J22" s="732" t="str" cm="1">
        <f t="array" aca="1" ref="J22" ca="1">IF(ISTEXT(I22),INDIRECT("I"&amp;_xlfn.XMATCH("#",$I$1:INDIRECT("I"&amp;ROW()),,-1)+1)&amp;"-"&amp;I22,"")</f>
        <v/>
      </c>
      <c r="K22" s="1036"/>
      <c r="L22" s="1037" t="str">
        <f ca="1">IFERROR(VLOOKUP($J22,'WM-AR'!$I$7:$AS$3267,34,FALSE),"")</f>
        <v/>
      </c>
      <c r="M22" s="1378" t="str">
        <f ca="1">IFERROR(VLOOKUP($J22,'WM-AR'!$I$7:$AS$3267,4,FALSE),"")</f>
        <v/>
      </c>
      <c r="N22" s="1378" t="str">
        <f ca="1">IFERROR(VLOOKUP($J22,'WM-AR'!$I$7:$AS$3267,6,FALSE),"")</f>
        <v/>
      </c>
      <c r="O22" s="1378" t="str">
        <f ca="1">IFERROR(VLOOKUP($J22,'WM-AR'!$I$7:$AS$3267,8,FALSE),"")</f>
        <v/>
      </c>
      <c r="P22" s="1038" t="str">
        <f ca="1">IFERROR(VLOOKUP($J22,'WM-AR'!$I$7:$AS$3267,10,FALSE),"")</f>
        <v/>
      </c>
      <c r="Q22" s="1039" t="str">
        <f ca="1">IFERROR(VLOOKUP($J22,'WM-AR'!$I$7:$AS$3267,12,FALSE),"")</f>
        <v/>
      </c>
      <c r="R22" s="1039" t="str">
        <f ca="1">IFERROR(VLOOKUP($J22,'WM-AR'!$I$7:$AS$3267,14,FALSE),"")</f>
        <v/>
      </c>
      <c r="S22" s="1039" t="str">
        <f ca="1">IFERROR(VLOOKUP($J22,'WM-AR'!$I$7:$AS$3267,16,FALSE),"")</f>
        <v/>
      </c>
      <c r="T22" s="1039" t="str">
        <f ca="1">IFERROR(VLOOKUP($J22,'WM-AR'!$I$7:$AS$3267,18,FALSE),"")</f>
        <v/>
      </c>
      <c r="U22" s="1039" t="str">
        <f ca="1">IFERROR(VLOOKUP($J22,'WM-AR'!$I$7:$AS$3267,20,FALSE),"")</f>
        <v/>
      </c>
      <c r="V22" s="1039" t="str">
        <f ca="1">IFERROR(VLOOKUP($J22,'WM-AR'!$I$7:$AS$3267,22,FALSE),"")</f>
        <v/>
      </c>
      <c r="W22" s="1039" t="str">
        <f ca="1">IFERROR(VLOOKUP($J22,'WM-AR'!$I$7:$AS$3267,24,FALSE),"")</f>
        <v/>
      </c>
      <c r="X22" s="1039" t="str">
        <f ca="1">IFERROR(VLOOKUP($J22,'WM-AR'!$I$7:$AS$3267,25,FALSE),"")</f>
        <v/>
      </c>
      <c r="Y22" s="1039" t="str">
        <f ca="1">IFERROR(VLOOKUP($J22,'WM-AR'!$I$7:$AS$3267,26,FALSE),"")</f>
        <v/>
      </c>
      <c r="Z22" s="1039" t="str">
        <f ca="1">IFERROR(VLOOKUP($J22,'WM-AR'!$I$7:$AS$3267,27,FALSE),"")</f>
        <v/>
      </c>
      <c r="AA22" s="1039" t="str">
        <f ca="1">IFERROR(VLOOKUP($J22,'WM-AR'!$I$7:$AS$3267,28,FALSE),"")</f>
        <v/>
      </c>
      <c r="AB22" s="1039" t="str">
        <f ca="1">IFERROR(VLOOKUP($J22,'WM-AR'!$I$7:$AS$3267,29,FALSE),"")</f>
        <v/>
      </c>
      <c r="AC22" s="1039" t="str">
        <f ca="1">IFERROR(VLOOKUP($J22,'WM-AR'!$I$7:$AS$3267,30,FALSE),"")</f>
        <v/>
      </c>
      <c r="AD22" s="1039" t="str">
        <f ca="1">IFERROR(VLOOKUP($J22,'WM-AR'!$I$7:$AS$3267,31,FALSE),"")</f>
        <v/>
      </c>
      <c r="AE22" s="1039" t="str">
        <f ca="1">IFERROR(VLOOKUP($J22,'WM-AR'!$I$7:$AS$3267,32,FALSE),"")</f>
        <v/>
      </c>
      <c r="AF22" s="1039" t="str">
        <f ca="1">IFERROR(VLOOKUP($J22,'WM-AR'!$I$7:$AS$3267,33,FALSE),"")</f>
        <v/>
      </c>
      <c r="AG22" s="1379"/>
      <c r="AH22" s="1380" t="s">
        <v>3757</v>
      </c>
      <c r="AI22" s="1380" t="s">
        <v>3757</v>
      </c>
      <c r="AJ22" s="1380"/>
      <c r="AK22" s="1380" t="str">
        <f t="shared" ca="1" si="1"/>
        <v/>
      </c>
      <c r="AL22" s="743"/>
      <c r="AM22" s="1028" t="str">
        <f>IF(AND(ISTEXT($E22),ISTEXT($B22)),"산출기준 &gt;&gt;  "&amp;_xlfn.XLOOKUP($E22,산출기준!$D:$D,산출기준!$E:$E,"매칭실패"),"")</f>
        <v/>
      </c>
    </row>
    <row r="23" spans="1:39">
      <c r="B23" s="658"/>
      <c r="C23" s="659"/>
      <c r="D23" s="659"/>
      <c r="E23" s="659"/>
      <c r="F23" s="1056"/>
      <c r="G23" s="662"/>
      <c r="H23" s="662"/>
      <c r="I23" s="662"/>
      <c r="J23" s="652"/>
      <c r="K23" s="664"/>
      <c r="L23" s="664"/>
      <c r="M23" s="664"/>
      <c r="N23" s="664"/>
      <c r="O23" s="664"/>
      <c r="P23" s="664"/>
      <c r="Q23" s="664"/>
      <c r="R23" s="664"/>
      <c r="S23" s="664"/>
      <c r="T23" s="664"/>
      <c r="U23" s="664"/>
      <c r="V23" s="664"/>
      <c r="W23" s="664"/>
      <c r="X23" s="664"/>
      <c r="Y23" s="664"/>
      <c r="Z23" s="664"/>
      <c r="AA23" s="664"/>
      <c r="AB23" s="664"/>
      <c r="AC23" s="664"/>
      <c r="AD23" s="664"/>
      <c r="AE23" s="664"/>
      <c r="AF23" s="664"/>
      <c r="AG23" s="659"/>
      <c r="AH23" s="665"/>
      <c r="AI23" s="665"/>
      <c r="AJ23" s="666"/>
      <c r="AK23" s="666"/>
      <c r="AL23" s="662"/>
      <c r="AM23" s="88" t="str">
        <f>IF(AND(ISTEXT($E23),ISTEXT($B23)),"산출기준 &gt;&gt;  "&amp;_xlfn.XLOOKUP($E23,산출기준!$D:$D,산출기준!$E:$E,"매칭실패"),"")</f>
        <v/>
      </c>
    </row>
    <row r="24" spans="1:39" ht="34.9" customHeight="1">
      <c r="B24" s="808" t="str" cm="1">
        <f t="array" aca="1" ref="B24" ca="1">_xlfn.IFNA(INDIRECT("Family_표준_구성도!B"&amp;MATCH(F24,INDIRECT("Family_표준_구성도!"&amp;"C:C"),0)),"")</f>
        <v>8.1.1.1.3</v>
      </c>
      <c r="C24" s="668" t="s">
        <v>2016</v>
      </c>
      <c r="D24" s="809"/>
      <c r="E24" s="668" t="s">
        <v>3761</v>
      </c>
      <c r="F24" s="1265" t="s">
        <v>3768</v>
      </c>
      <c r="G24" s="811"/>
      <c r="H24" s="917" t="s">
        <v>3769</v>
      </c>
      <c r="I24" s="1356" t="s">
        <v>1653</v>
      </c>
      <c r="J24" s="1356"/>
      <c r="K24" s="674"/>
      <c r="L24" s="674"/>
      <c r="M24" s="1357" t="str" cm="1">
        <f t="array" aca="1" ref="M24:X24" ca="1">TRANSPOSE(INDIRECT("'WM-AR'!D"&amp;_xlfn.XMATCH($I25,'WM-AR'!G:G,0,1)):INDIRECT("'WM-AR'!D"&amp;_xlfn.XMATCH($I25,'WM-AR'!G:G,0,-1)))</f>
        <v>Fire Protective Rating: N/A, Single Door</v>
      </c>
      <c r="N24" s="1357" t="str">
        <f ca="1"/>
        <v/>
      </c>
      <c r="O24" s="1358" t="str">
        <f ca="1"/>
        <v>Fire Protective Rating: 0.5-hr, Single Door</v>
      </c>
      <c r="P24" s="1359" t="str">
        <f ca="1"/>
        <v/>
      </c>
      <c r="Q24" s="1360" t="str">
        <f ca="1"/>
        <v>Fire Protective Rating: 1-hr, Single Door</v>
      </c>
      <c r="R24" s="1360" t="str">
        <f ca="1"/>
        <v/>
      </c>
      <c r="S24" s="1360" t="str">
        <f ca="1"/>
        <v>Fire Protective Rating: 1.5-hrs, Single Door</v>
      </c>
      <c r="T24" s="1360" t="str">
        <f ca="1"/>
        <v/>
      </c>
      <c r="U24" s="1360" t="str">
        <f ca="1"/>
        <v>Fire Protective Rating: 2-hrs, Single Door</v>
      </c>
      <c r="V24" s="1360" t="str">
        <f ca="1"/>
        <v/>
      </c>
      <c r="W24" s="1361" t="str">
        <f ca="1"/>
        <v>Fire Protective Rating: 3-hrs, Single Door</v>
      </c>
      <c r="X24" s="1362" t="str">
        <f ca="1"/>
        <v/>
      </c>
      <c r="Y24" s="679"/>
      <c r="Z24" s="679"/>
      <c r="AA24" s="679"/>
      <c r="AB24" s="679"/>
      <c r="AC24" s="679"/>
      <c r="AD24" s="679"/>
      <c r="AE24" s="679"/>
      <c r="AF24" s="679"/>
      <c r="AG24" s="1043"/>
      <c r="AH24" s="682"/>
      <c r="AI24" s="682"/>
      <c r="AJ24" s="682"/>
      <c r="AK24" s="682"/>
      <c r="AL24" s="683"/>
      <c r="AM24" s="88" t="str">
        <f ca="1">IF(AND(ISTEXT($E24),ISTEXT($B24)),"산출기준 &gt;&gt;  "&amp;_xlfn.XLOOKUP($E24,산출기준!$D:$D,산출기준!$E:$E,"매칭실패"),"")</f>
        <v>산출기준 &gt;&gt;  [ 도어 일반 산출 ]</v>
      </c>
    </row>
    <row r="25" spans="1:39" ht="49.9" customHeight="1" outlineLevel="1">
      <c r="B25" s="758"/>
      <c r="C25" s="759"/>
      <c r="D25" s="759"/>
      <c r="E25" s="814"/>
      <c r="F25" s="775"/>
      <c r="G25" s="1363" t="s">
        <v>3752</v>
      </c>
      <c r="H25" s="1364" t="str">
        <f>_xlfn.XLOOKUP(I25,'WM-AR'!G:G,'WM-AR'!E:E)</f>
        <v>A04AR103 Finishing Work Door &amp; Window Work Steel Door w/ Steel Frame &amp; Panic Bar (UoM: EA)</v>
      </c>
      <c r="I25" s="765" t="s">
        <v>3770</v>
      </c>
      <c r="J25" s="1365"/>
      <c r="K25" s="766"/>
      <c r="L25" s="766"/>
      <c r="M25" s="1366"/>
      <c r="N25" s="1366"/>
      <c r="O25" s="1366"/>
      <c r="P25" s="1366"/>
      <c r="Q25" s="1366"/>
      <c r="R25" s="1366"/>
      <c r="S25" s="1366"/>
      <c r="T25" s="1366"/>
      <c r="U25" s="1366"/>
      <c r="V25" s="1366"/>
      <c r="W25" s="1366"/>
      <c r="X25" s="1366"/>
      <c r="Y25" s="766"/>
      <c r="Z25" s="766"/>
      <c r="AA25" s="766"/>
      <c r="AB25" s="766"/>
      <c r="AC25" s="766"/>
      <c r="AD25" s="766"/>
      <c r="AE25" s="766"/>
      <c r="AF25" s="766"/>
      <c r="AG25" s="773"/>
      <c r="AH25" s="1045"/>
      <c r="AI25" s="1045"/>
      <c r="AJ25" s="1046"/>
      <c r="AK25" s="1046"/>
      <c r="AL25" s="759"/>
      <c r="AM25" s="88" t="str">
        <f>IF(AND(ISTEXT($E25),ISTEXT($B25)),"산출기준 &gt;&gt;  "&amp;_xlfn.XLOOKUP($E25,산출기준!$D:$D,산출기준!$E:$E,"매칭실패"),"")</f>
        <v/>
      </c>
    </row>
    <row r="26" spans="1:39" ht="54.95" customHeight="1">
      <c r="A26" s="1019"/>
      <c r="B26" s="684"/>
      <c r="C26" s="685"/>
      <c r="D26" s="1020"/>
      <c r="E26" s="687"/>
      <c r="F26" s="1021"/>
      <c r="G26" s="875" t="s">
        <v>3771</v>
      </c>
      <c r="H26" s="1367" t="str">
        <f ca="1">_xlfn.IFNA(_xlfn.XLOOKUP(J26,'WM-AR'!I:I,'WM-AR'!F:F),"")</f>
        <v xml:space="preserve">A04AR103-00001 Finishing Work Door &amp; Window Work Steel Door w/ Steel Frame &amp; Panic Bar (UoM: EA) Fire Protective Rating: N/A, Single Door     w/ Hardware &amp; Accessories  </v>
      </c>
      <c r="I26" s="1368" t="s">
        <v>3755</v>
      </c>
      <c r="J26" s="692" t="str" cm="1">
        <f t="array" aca="1" ref="J26" ca="1">IF(ISTEXT(I26),INDIRECT("I"&amp;_xlfn.XMATCH("#",$I$1:INDIRECT("I"&amp;ROW()),,-1)+1)&amp;"-"&amp;I26,"")</f>
        <v>A04AR103-00001</v>
      </c>
      <c r="K26" s="1022"/>
      <c r="L26" s="1023" t="str">
        <f ca="1">IFERROR(VLOOKUP($J26,'WM-AR'!$I$7:$AS$3267,34,FALSE),"")</f>
        <v>EA</v>
      </c>
      <c r="M26" s="1369" t="str">
        <f ca="1">IFERROR(VLOOKUP($J26,'WM-AR'!$I$7:$AS$3267,4,FALSE),"")</f>
        <v>Finishing Work</v>
      </c>
      <c r="N26" s="1369" t="str">
        <f ca="1">IFERROR(VLOOKUP($J26,'WM-AR'!$I$7:$AS$3267,6,FALSE),"")</f>
        <v>Door &amp; Window Work</v>
      </c>
      <c r="O26" s="1369" t="str">
        <f ca="1">IFERROR(VLOOKUP($J26,'WM-AR'!$I$7:$AS$3267,8,FALSE),"")</f>
        <v>Steel Door w/ Steel Frame &amp; Panic Bar (UoM: EA)</v>
      </c>
      <c r="P26" s="1025" t="str">
        <f ca="1">IFERROR(VLOOKUP($J26,'WM-AR'!$I$7:$AS$3267,10,FALSE),"")</f>
        <v>Fire Protective Rating: N/A, Single Door</v>
      </c>
      <c r="Q26" s="1026">
        <f ca="1">IFERROR(VLOOKUP($J26,'WM-AR'!$I$7:$AS$3267,12,FALSE),"")</f>
        <v>0</v>
      </c>
      <c r="R26" s="1026">
        <f ca="1">IFERROR(VLOOKUP($J26,'WM-AR'!$I$7:$AS$3267,14,FALSE),"")</f>
        <v>0</v>
      </c>
      <c r="S26" s="1026">
        <f ca="1">IFERROR(VLOOKUP($J26,'WM-AR'!$I$7:$AS$3267,16,FALSE),"")</f>
        <v>0</v>
      </c>
      <c r="T26" s="1026">
        <f ca="1">IFERROR(VLOOKUP($J26,'WM-AR'!$I$7:$AS$3267,18,FALSE),"")</f>
        <v>0</v>
      </c>
      <c r="U26" s="1026" t="str">
        <f ca="1">IFERROR(VLOOKUP($J26,'WM-AR'!$I$7:$AS$3267,20,FALSE),"")</f>
        <v>w/ Hardware &amp; Accessories</v>
      </c>
      <c r="V26" s="1026">
        <f ca="1">IFERROR(VLOOKUP($J26,'WM-AR'!$I$7:$AS$3267,22,FALSE),"")</f>
        <v>0</v>
      </c>
      <c r="W26" s="1026">
        <f ca="1">IFERROR(VLOOKUP($J26,'WM-AR'!$I$7:$AS$3267,24,FALSE),"")</f>
        <v>0</v>
      </c>
      <c r="X26" s="1026">
        <f ca="1">IFERROR(VLOOKUP($J26,'WM-AR'!$I$7:$AS$3267,25,FALSE),"")</f>
        <v>0</v>
      </c>
      <c r="Y26" s="1026" t="str">
        <f ca="1">IFERROR(VLOOKUP($J26,'WM-AR'!$I$7:$AS$3267,26,FALSE),"")</f>
        <v>W x H=(  )mm x (  )mm</v>
      </c>
      <c r="Z26" s="1026">
        <f ca="1">IFERROR(VLOOKUP($J26,'WM-AR'!$I$7:$AS$3267,27,FALSE),"")</f>
        <v>0</v>
      </c>
      <c r="AA26" s="1026">
        <f ca="1">IFERROR(VLOOKUP($J26,'WM-AR'!$I$7:$AS$3267,28,FALSE),"")</f>
        <v>0</v>
      </c>
      <c r="AB26" s="1026">
        <f ca="1">IFERROR(VLOOKUP($J26,'WM-AR'!$I$7:$AS$3267,29,FALSE),"")</f>
        <v>0</v>
      </c>
      <c r="AC26" s="1026">
        <f ca="1">IFERROR(VLOOKUP($J26,'WM-AR'!$I$7:$AS$3267,30,FALSE),"")</f>
        <v>0</v>
      </c>
      <c r="AD26" s="1026">
        <f ca="1">IFERROR(VLOOKUP($J26,'WM-AR'!$I$7:$AS$3267,31,FALSE),"")</f>
        <v>0</v>
      </c>
      <c r="AE26" s="1026">
        <f ca="1">IFERROR(VLOOKUP($J26,'WM-AR'!$I$7:$AS$3267,32,FALSE),"")</f>
        <v>0</v>
      </c>
      <c r="AF26" s="1026" t="str">
        <f ca="1">IFERROR(VLOOKUP($J26,'WM-AR'!$I$7:$AS$3267,33,FALSE),"")</f>
        <v/>
      </c>
      <c r="AG26" s="1370" t="s">
        <v>3756</v>
      </c>
      <c r="AH26" s="768" t="s">
        <v>3757</v>
      </c>
      <c r="AI26" s="768" t="s">
        <v>3757</v>
      </c>
      <c r="AJ26" s="769"/>
      <c r="AK26" s="769" t="str">
        <f ca="1">L26</f>
        <v>EA</v>
      </c>
      <c r="AL26" s="704"/>
      <c r="AM26" s="1028" t="str">
        <f>IF(AND(ISTEXT($E26),ISTEXT($B26)),"산출기준 &gt;&gt;  "&amp;_xlfn.XLOOKUP($E26,산출기준!$D:$D,산출기준!$E:$E,"매칭실패"),"")</f>
        <v/>
      </c>
    </row>
    <row r="27" spans="1:39" ht="54.95" customHeight="1">
      <c r="A27" s="1019"/>
      <c r="B27" s="705"/>
      <c r="C27" s="706"/>
      <c r="D27" s="711"/>
      <c r="E27" s="708"/>
      <c r="F27" s="1029"/>
      <c r="G27" s="882" t="s">
        <v>3772</v>
      </c>
      <c r="H27" s="1371" t="str">
        <f ca="1">_xlfn.IFNA(_xlfn.XLOOKUP(J27,'WM-AR'!I:I,'WM-AR'!F:F),"")</f>
        <v xml:space="preserve">A04AR103-00007 Finishing Work Door &amp; Window Work Steel Door w/ Steel Frame &amp; Panic Bar (UoM: EA) Fire Protective Rating: 1.5-hrs, Single Door     w/ Hardware &amp; Accessories  </v>
      </c>
      <c r="I27" s="1372" t="s">
        <v>3773</v>
      </c>
      <c r="J27" s="712" t="str" cm="1">
        <f t="array" aca="1" ref="J27" ca="1">IF(ISTEXT(I27),INDIRECT("I"&amp;_xlfn.XMATCH("#",$I$1:INDIRECT("I"&amp;ROW()),,-1)+1)&amp;"-"&amp;I27,"")</f>
        <v>A04AR103-00007</v>
      </c>
      <c r="K27" s="1030"/>
      <c r="L27" s="1031" t="str">
        <f ca="1">IFERROR(VLOOKUP($J27,'WM-AR'!$I$7:$AS$3267,34,FALSE),"")</f>
        <v>EA</v>
      </c>
      <c r="M27" s="1373" t="str">
        <f ca="1">IFERROR(VLOOKUP($J27,'WM-AR'!$I$7:$AS$3267,4,FALSE),"")</f>
        <v>Finishing Work</v>
      </c>
      <c r="N27" s="1373" t="str">
        <f ca="1">IFERROR(VLOOKUP($J27,'WM-AR'!$I$7:$AS$3267,6,FALSE),"")</f>
        <v>Door &amp; Window Work</v>
      </c>
      <c r="O27" s="1373" t="str">
        <f ca="1">IFERROR(VLOOKUP($J27,'WM-AR'!$I$7:$AS$3267,8,FALSE),"")</f>
        <v>Steel Door w/ Steel Frame &amp; Panic Bar (UoM: EA)</v>
      </c>
      <c r="P27" s="1032" t="str">
        <f ca="1">IFERROR(VLOOKUP($J27,'WM-AR'!$I$7:$AS$3267,10,FALSE),"")</f>
        <v>Fire Protective Rating: 1.5-hrs, Single Door</v>
      </c>
      <c r="Q27" s="1033">
        <f ca="1">IFERROR(VLOOKUP($J27,'WM-AR'!$I$7:$AS$3267,12,FALSE),"")</f>
        <v>0</v>
      </c>
      <c r="R27" s="1033">
        <f ca="1">IFERROR(VLOOKUP($J27,'WM-AR'!$I$7:$AS$3267,14,FALSE),"")</f>
        <v>0</v>
      </c>
      <c r="S27" s="1033">
        <f ca="1">IFERROR(VLOOKUP($J27,'WM-AR'!$I$7:$AS$3267,16,FALSE),"")</f>
        <v>0</v>
      </c>
      <c r="T27" s="1033">
        <f ca="1">IFERROR(VLOOKUP($J27,'WM-AR'!$I$7:$AS$3267,18,FALSE),"")</f>
        <v>0</v>
      </c>
      <c r="U27" s="1033" t="str">
        <f ca="1">IFERROR(VLOOKUP($J27,'WM-AR'!$I$7:$AS$3267,20,FALSE),"")</f>
        <v>w/ Hardware &amp; Accessories</v>
      </c>
      <c r="V27" s="1033">
        <f ca="1">IFERROR(VLOOKUP($J27,'WM-AR'!$I$7:$AS$3267,22,FALSE),"")</f>
        <v>0</v>
      </c>
      <c r="W27" s="1033">
        <f ca="1">IFERROR(VLOOKUP($J27,'WM-AR'!$I$7:$AS$3267,24,FALSE),"")</f>
        <v>0</v>
      </c>
      <c r="X27" s="1033">
        <f ca="1">IFERROR(VLOOKUP($J27,'WM-AR'!$I$7:$AS$3267,25,FALSE),"")</f>
        <v>0</v>
      </c>
      <c r="Y27" s="1033" t="str">
        <f ca="1">IFERROR(VLOOKUP($J27,'WM-AR'!$I$7:$AS$3267,26,FALSE),"")</f>
        <v>W x H=(  )mm x (  )mm</v>
      </c>
      <c r="Z27" s="1033">
        <f ca="1">IFERROR(VLOOKUP($J27,'WM-AR'!$I$7:$AS$3267,27,FALSE),"")</f>
        <v>0</v>
      </c>
      <c r="AA27" s="1033">
        <f ca="1">IFERROR(VLOOKUP($J27,'WM-AR'!$I$7:$AS$3267,28,FALSE),"")</f>
        <v>0</v>
      </c>
      <c r="AB27" s="1033">
        <f ca="1">IFERROR(VLOOKUP($J27,'WM-AR'!$I$7:$AS$3267,29,FALSE),"")</f>
        <v>0</v>
      </c>
      <c r="AC27" s="1033">
        <f ca="1">IFERROR(VLOOKUP($J27,'WM-AR'!$I$7:$AS$3267,30,FALSE),"")</f>
        <v>0</v>
      </c>
      <c r="AD27" s="1033">
        <f ca="1">IFERROR(VLOOKUP($J27,'WM-AR'!$I$7:$AS$3267,31,FALSE),"")</f>
        <v>0</v>
      </c>
      <c r="AE27" s="1033">
        <f ca="1">IFERROR(VLOOKUP($J27,'WM-AR'!$I$7:$AS$3267,32,FALSE),"")</f>
        <v>0</v>
      </c>
      <c r="AF27" s="1033" t="str">
        <f ca="1">IFERROR(VLOOKUP($J27,'WM-AR'!$I$7:$AS$3267,33,FALSE),"")</f>
        <v/>
      </c>
      <c r="AG27" s="1374"/>
      <c r="AH27" s="1375" t="s">
        <v>3757</v>
      </c>
      <c r="AI27" s="1375" t="s">
        <v>3757</v>
      </c>
      <c r="AJ27" s="1375"/>
      <c r="AK27" s="1375" t="str">
        <f t="shared" ref="AK27:AK30" ca="1" si="2">L27</f>
        <v>EA</v>
      </c>
      <c r="AL27" s="723"/>
      <c r="AM27" s="1028" t="str">
        <f>IF(AND(ISTEXT($E27),ISTEXT($B27)),"산출기준 &gt;&gt;  "&amp;_xlfn.XLOOKUP($E27,산출기준!$D:$D,산출기준!$E:$E,"매칭실패"),"")</f>
        <v/>
      </c>
    </row>
    <row r="28" spans="1:39" ht="54.95" customHeight="1">
      <c r="A28" s="1019"/>
      <c r="B28" s="705"/>
      <c r="C28" s="706"/>
      <c r="D28" s="711"/>
      <c r="E28" s="708"/>
      <c r="F28" s="1029"/>
      <c r="G28" s="882"/>
      <c r="H28" s="1371" t="str">
        <f ca="1">_xlfn.IFNA(_xlfn.XLOOKUP(J28,'WM-AR'!I:I,'WM-AR'!F:F),"")</f>
        <v/>
      </c>
      <c r="I28" s="1372"/>
      <c r="J28" s="712" t="str" cm="1">
        <f t="array" aca="1" ref="J28" ca="1">IF(ISTEXT(I28),INDIRECT("I"&amp;_xlfn.XMATCH("#",$I$1:INDIRECT("I"&amp;ROW()),,-1)+1)&amp;"-"&amp;I28,"")</f>
        <v/>
      </c>
      <c r="K28" s="1030"/>
      <c r="L28" s="1031" t="str">
        <f ca="1">IFERROR(VLOOKUP($J28,'WM-AR'!$I$7:$AS$3267,34,FALSE),"")</f>
        <v/>
      </c>
      <c r="M28" s="1373" t="str">
        <f ca="1">IFERROR(VLOOKUP($J28,'WM-AR'!$I$7:$AS$3267,4,FALSE),"")</f>
        <v/>
      </c>
      <c r="N28" s="1373" t="str">
        <f ca="1">IFERROR(VLOOKUP($J28,'WM-AR'!$I$7:$AS$3267,6,FALSE),"")</f>
        <v/>
      </c>
      <c r="O28" s="1373" t="str">
        <f ca="1">IFERROR(VLOOKUP($J28,'WM-AR'!$I$7:$AS$3267,8,FALSE),"")</f>
        <v/>
      </c>
      <c r="P28" s="1032" t="str">
        <f ca="1">IFERROR(VLOOKUP($J28,'WM-AR'!$I$7:$AS$3267,10,FALSE),"")</f>
        <v/>
      </c>
      <c r="Q28" s="1033" t="str">
        <f ca="1">IFERROR(VLOOKUP($J28,'WM-AR'!$I$7:$AS$3267,12,FALSE),"")</f>
        <v/>
      </c>
      <c r="R28" s="1033" t="str">
        <f ca="1">IFERROR(VLOOKUP($J28,'WM-AR'!$I$7:$AS$3267,14,FALSE),"")</f>
        <v/>
      </c>
      <c r="S28" s="1033" t="str">
        <f ca="1">IFERROR(VLOOKUP($J28,'WM-AR'!$I$7:$AS$3267,16,FALSE),"")</f>
        <v/>
      </c>
      <c r="T28" s="1033" t="str">
        <f ca="1">IFERROR(VLOOKUP($J28,'WM-AR'!$I$7:$AS$3267,18,FALSE),"")</f>
        <v/>
      </c>
      <c r="U28" s="1033" t="str">
        <f ca="1">IFERROR(VLOOKUP($J28,'WM-AR'!$I$7:$AS$3267,20,FALSE),"")</f>
        <v/>
      </c>
      <c r="V28" s="1033" t="str">
        <f ca="1">IFERROR(VLOOKUP($J28,'WM-AR'!$I$7:$AS$3267,22,FALSE),"")</f>
        <v/>
      </c>
      <c r="W28" s="1033" t="str">
        <f ca="1">IFERROR(VLOOKUP($J28,'WM-AR'!$I$7:$AS$3267,24,FALSE),"")</f>
        <v/>
      </c>
      <c r="X28" s="1033" t="str">
        <f ca="1">IFERROR(VLOOKUP($J28,'WM-AR'!$I$7:$AS$3267,25,FALSE),"")</f>
        <v/>
      </c>
      <c r="Y28" s="1033" t="str">
        <f ca="1">IFERROR(VLOOKUP($J28,'WM-AR'!$I$7:$AS$3267,26,FALSE),"")</f>
        <v/>
      </c>
      <c r="Z28" s="1033" t="str">
        <f ca="1">IFERROR(VLOOKUP($J28,'WM-AR'!$I$7:$AS$3267,27,FALSE),"")</f>
        <v/>
      </c>
      <c r="AA28" s="1033" t="str">
        <f ca="1">IFERROR(VLOOKUP($J28,'WM-AR'!$I$7:$AS$3267,28,FALSE),"")</f>
        <v/>
      </c>
      <c r="AB28" s="1033" t="str">
        <f ca="1">IFERROR(VLOOKUP($J28,'WM-AR'!$I$7:$AS$3267,29,FALSE),"")</f>
        <v/>
      </c>
      <c r="AC28" s="1033" t="str">
        <f ca="1">IFERROR(VLOOKUP($J28,'WM-AR'!$I$7:$AS$3267,30,FALSE),"")</f>
        <v/>
      </c>
      <c r="AD28" s="1033" t="str">
        <f ca="1">IFERROR(VLOOKUP($J28,'WM-AR'!$I$7:$AS$3267,31,FALSE),"")</f>
        <v/>
      </c>
      <c r="AE28" s="1033" t="str">
        <f ca="1">IFERROR(VLOOKUP($J28,'WM-AR'!$I$7:$AS$3267,32,FALSE),"")</f>
        <v/>
      </c>
      <c r="AF28" s="1033" t="str">
        <f ca="1">IFERROR(VLOOKUP($J28,'WM-AR'!$I$7:$AS$3267,33,FALSE),"")</f>
        <v/>
      </c>
      <c r="AG28" s="1374"/>
      <c r="AH28" s="1375" t="s">
        <v>3757</v>
      </c>
      <c r="AI28" s="1375" t="s">
        <v>3757</v>
      </c>
      <c r="AJ28" s="1375"/>
      <c r="AK28" s="1375" t="str">
        <f t="shared" ca="1" si="2"/>
        <v/>
      </c>
      <c r="AL28" s="723"/>
      <c r="AM28" s="1028" t="str">
        <f>IF(AND(ISTEXT($E28),ISTEXT($B28)),"산출기준 &gt;&gt;  "&amp;_xlfn.XLOOKUP($E28,산출기준!$D:$D,산출기준!$E:$E,"매칭실패"),"")</f>
        <v/>
      </c>
    </row>
    <row r="29" spans="1:39" ht="54.95" customHeight="1">
      <c r="A29" s="1019"/>
      <c r="B29" s="705"/>
      <c r="C29" s="706"/>
      <c r="D29" s="711"/>
      <c r="E29" s="708"/>
      <c r="F29" s="1029"/>
      <c r="G29" s="882"/>
      <c r="H29" s="1371" t="str">
        <f ca="1">_xlfn.IFNA(_xlfn.XLOOKUP(J29,'WM-AR'!I:I,'WM-AR'!F:F),"")</f>
        <v/>
      </c>
      <c r="I29" s="1372"/>
      <c r="J29" s="712" t="str" cm="1">
        <f t="array" aca="1" ref="J29" ca="1">IF(ISTEXT(I29),INDIRECT("I"&amp;_xlfn.XMATCH("#",$I$1:INDIRECT("I"&amp;ROW()),,-1)+1)&amp;"-"&amp;I29,"")</f>
        <v/>
      </c>
      <c r="K29" s="1030"/>
      <c r="L29" s="1031" t="str">
        <f ca="1">IFERROR(VLOOKUP($J29,'WM-AR'!$I$7:$AS$3267,34,FALSE),"")</f>
        <v/>
      </c>
      <c r="M29" s="1373" t="str">
        <f ca="1">IFERROR(VLOOKUP($J29,'WM-AR'!$I$7:$AS$3267,4,FALSE),"")</f>
        <v/>
      </c>
      <c r="N29" s="1373" t="str">
        <f ca="1">IFERROR(VLOOKUP($J29,'WM-AR'!$I$7:$AS$3267,6,FALSE),"")</f>
        <v/>
      </c>
      <c r="O29" s="1373" t="str">
        <f ca="1">IFERROR(VLOOKUP($J29,'WM-AR'!$I$7:$AS$3267,8,FALSE),"")</f>
        <v/>
      </c>
      <c r="P29" s="1032" t="str">
        <f ca="1">IFERROR(VLOOKUP($J29,'WM-AR'!$I$7:$AS$3267,10,FALSE),"")</f>
        <v/>
      </c>
      <c r="Q29" s="1033" t="str">
        <f ca="1">IFERROR(VLOOKUP($J29,'WM-AR'!$I$7:$AS$3267,12,FALSE),"")</f>
        <v/>
      </c>
      <c r="R29" s="1033" t="str">
        <f ca="1">IFERROR(VLOOKUP($J29,'WM-AR'!$I$7:$AS$3267,14,FALSE),"")</f>
        <v/>
      </c>
      <c r="S29" s="1033" t="str">
        <f ca="1">IFERROR(VLOOKUP($J29,'WM-AR'!$I$7:$AS$3267,16,FALSE),"")</f>
        <v/>
      </c>
      <c r="T29" s="1033" t="str">
        <f ca="1">IFERROR(VLOOKUP($J29,'WM-AR'!$I$7:$AS$3267,18,FALSE),"")</f>
        <v/>
      </c>
      <c r="U29" s="1033" t="str">
        <f ca="1">IFERROR(VLOOKUP($J29,'WM-AR'!$I$7:$AS$3267,20,FALSE),"")</f>
        <v/>
      </c>
      <c r="V29" s="1033" t="str">
        <f ca="1">IFERROR(VLOOKUP($J29,'WM-AR'!$I$7:$AS$3267,22,FALSE),"")</f>
        <v/>
      </c>
      <c r="W29" s="1033" t="str">
        <f ca="1">IFERROR(VLOOKUP($J29,'WM-AR'!$I$7:$AS$3267,24,FALSE),"")</f>
        <v/>
      </c>
      <c r="X29" s="1033" t="str">
        <f ca="1">IFERROR(VLOOKUP($J29,'WM-AR'!$I$7:$AS$3267,25,FALSE),"")</f>
        <v/>
      </c>
      <c r="Y29" s="1033" t="str">
        <f ca="1">IFERROR(VLOOKUP($J29,'WM-AR'!$I$7:$AS$3267,26,FALSE),"")</f>
        <v/>
      </c>
      <c r="Z29" s="1033" t="str">
        <f ca="1">IFERROR(VLOOKUP($J29,'WM-AR'!$I$7:$AS$3267,27,FALSE),"")</f>
        <v/>
      </c>
      <c r="AA29" s="1033" t="str">
        <f ca="1">IFERROR(VLOOKUP($J29,'WM-AR'!$I$7:$AS$3267,28,FALSE),"")</f>
        <v/>
      </c>
      <c r="AB29" s="1033" t="str">
        <f ca="1">IFERROR(VLOOKUP($J29,'WM-AR'!$I$7:$AS$3267,29,FALSE),"")</f>
        <v/>
      </c>
      <c r="AC29" s="1033" t="str">
        <f ca="1">IFERROR(VLOOKUP($J29,'WM-AR'!$I$7:$AS$3267,30,FALSE),"")</f>
        <v/>
      </c>
      <c r="AD29" s="1033" t="str">
        <f ca="1">IFERROR(VLOOKUP($J29,'WM-AR'!$I$7:$AS$3267,31,FALSE),"")</f>
        <v/>
      </c>
      <c r="AE29" s="1033" t="str">
        <f ca="1">IFERROR(VLOOKUP($J29,'WM-AR'!$I$7:$AS$3267,32,FALSE),"")</f>
        <v/>
      </c>
      <c r="AF29" s="1033" t="str">
        <f ca="1">IFERROR(VLOOKUP($J29,'WM-AR'!$I$7:$AS$3267,33,FALSE),"")</f>
        <v/>
      </c>
      <c r="AG29" s="1374"/>
      <c r="AH29" s="1375" t="s">
        <v>3757</v>
      </c>
      <c r="AI29" s="1375" t="s">
        <v>3757</v>
      </c>
      <c r="AJ29" s="1375"/>
      <c r="AK29" s="1375" t="str">
        <f t="shared" ca="1" si="2"/>
        <v/>
      </c>
      <c r="AL29" s="723"/>
      <c r="AM29" s="1028" t="str">
        <f>IF(AND(ISTEXT($E29),ISTEXT($B29)),"산출기준 &gt;&gt;  "&amp;_xlfn.XLOOKUP($E29,산출기준!$D:$D,산출기준!$E:$E,"매칭실패"),"")</f>
        <v/>
      </c>
    </row>
    <row r="30" spans="1:39" ht="54.95" customHeight="1">
      <c r="A30" s="1019"/>
      <c r="B30" s="724"/>
      <c r="C30" s="725"/>
      <c r="D30" s="731"/>
      <c r="E30" s="727"/>
      <c r="F30" s="1035"/>
      <c r="G30" s="886"/>
      <c r="H30" s="1376" t="str">
        <f ca="1">_xlfn.IFNA(_xlfn.XLOOKUP(J30,'WM-AR'!I:I,'WM-AR'!F:F),"")</f>
        <v/>
      </c>
      <c r="I30" s="1377"/>
      <c r="J30" s="732" t="str" cm="1">
        <f t="array" aca="1" ref="J30" ca="1">IF(ISTEXT(I30),INDIRECT("I"&amp;_xlfn.XMATCH("#",$I$1:INDIRECT("I"&amp;ROW()),,-1)+1)&amp;"-"&amp;I30,"")</f>
        <v/>
      </c>
      <c r="K30" s="1036"/>
      <c r="L30" s="1037" t="str">
        <f ca="1">IFERROR(VLOOKUP($J30,'WM-AR'!$I$7:$AS$3267,34,FALSE),"")</f>
        <v/>
      </c>
      <c r="M30" s="1378" t="str">
        <f ca="1">IFERROR(VLOOKUP($J30,'WM-AR'!$I$7:$AS$3267,4,FALSE),"")</f>
        <v/>
      </c>
      <c r="N30" s="1378" t="str">
        <f ca="1">IFERROR(VLOOKUP($J30,'WM-AR'!$I$7:$AS$3267,6,FALSE),"")</f>
        <v/>
      </c>
      <c r="O30" s="1378" t="str">
        <f ca="1">IFERROR(VLOOKUP($J30,'WM-AR'!$I$7:$AS$3267,8,FALSE),"")</f>
        <v/>
      </c>
      <c r="P30" s="1038" t="str">
        <f ca="1">IFERROR(VLOOKUP($J30,'WM-AR'!$I$7:$AS$3267,10,FALSE),"")</f>
        <v/>
      </c>
      <c r="Q30" s="1039" t="str">
        <f ca="1">IFERROR(VLOOKUP($J30,'WM-AR'!$I$7:$AS$3267,12,FALSE),"")</f>
        <v/>
      </c>
      <c r="R30" s="1039" t="str">
        <f ca="1">IFERROR(VLOOKUP($J30,'WM-AR'!$I$7:$AS$3267,14,FALSE),"")</f>
        <v/>
      </c>
      <c r="S30" s="1039" t="str">
        <f ca="1">IFERROR(VLOOKUP($J30,'WM-AR'!$I$7:$AS$3267,16,FALSE),"")</f>
        <v/>
      </c>
      <c r="T30" s="1039" t="str">
        <f ca="1">IFERROR(VLOOKUP($J30,'WM-AR'!$I$7:$AS$3267,18,FALSE),"")</f>
        <v/>
      </c>
      <c r="U30" s="1039" t="str">
        <f ca="1">IFERROR(VLOOKUP($J30,'WM-AR'!$I$7:$AS$3267,20,FALSE),"")</f>
        <v/>
      </c>
      <c r="V30" s="1039" t="str">
        <f ca="1">IFERROR(VLOOKUP($J30,'WM-AR'!$I$7:$AS$3267,22,FALSE),"")</f>
        <v/>
      </c>
      <c r="W30" s="1039" t="str">
        <f ca="1">IFERROR(VLOOKUP($J30,'WM-AR'!$I$7:$AS$3267,24,FALSE),"")</f>
        <v/>
      </c>
      <c r="X30" s="1039" t="str">
        <f ca="1">IFERROR(VLOOKUP($J30,'WM-AR'!$I$7:$AS$3267,25,FALSE),"")</f>
        <v/>
      </c>
      <c r="Y30" s="1039" t="str">
        <f ca="1">IFERROR(VLOOKUP($J30,'WM-AR'!$I$7:$AS$3267,26,FALSE),"")</f>
        <v/>
      </c>
      <c r="Z30" s="1039" t="str">
        <f ca="1">IFERROR(VLOOKUP($J30,'WM-AR'!$I$7:$AS$3267,27,FALSE),"")</f>
        <v/>
      </c>
      <c r="AA30" s="1039" t="str">
        <f ca="1">IFERROR(VLOOKUP($J30,'WM-AR'!$I$7:$AS$3267,28,FALSE),"")</f>
        <v/>
      </c>
      <c r="AB30" s="1039" t="str">
        <f ca="1">IFERROR(VLOOKUP($J30,'WM-AR'!$I$7:$AS$3267,29,FALSE),"")</f>
        <v/>
      </c>
      <c r="AC30" s="1039" t="str">
        <f ca="1">IFERROR(VLOOKUP($J30,'WM-AR'!$I$7:$AS$3267,30,FALSE),"")</f>
        <v/>
      </c>
      <c r="AD30" s="1039" t="str">
        <f ca="1">IFERROR(VLOOKUP($J30,'WM-AR'!$I$7:$AS$3267,31,FALSE),"")</f>
        <v/>
      </c>
      <c r="AE30" s="1039" t="str">
        <f ca="1">IFERROR(VLOOKUP($J30,'WM-AR'!$I$7:$AS$3267,32,FALSE),"")</f>
        <v/>
      </c>
      <c r="AF30" s="1039" t="str">
        <f ca="1">IFERROR(VLOOKUP($J30,'WM-AR'!$I$7:$AS$3267,33,FALSE),"")</f>
        <v/>
      </c>
      <c r="AG30" s="1379"/>
      <c r="AH30" s="1380" t="s">
        <v>3757</v>
      </c>
      <c r="AI30" s="1380" t="s">
        <v>3757</v>
      </c>
      <c r="AJ30" s="1380"/>
      <c r="AK30" s="1380" t="str">
        <f t="shared" ca="1" si="2"/>
        <v/>
      </c>
      <c r="AL30" s="743"/>
      <c r="AM30" s="1028" t="str">
        <f>IF(AND(ISTEXT($E30),ISTEXT($B30)),"산출기준 &gt;&gt;  "&amp;_xlfn.XLOOKUP($E30,산출기준!$D:$D,산출기준!$E:$E,"매칭실패"),"")</f>
        <v/>
      </c>
    </row>
    <row r="31" spans="1:39">
      <c r="B31" s="658"/>
      <c r="C31" s="659"/>
      <c r="D31" s="659"/>
      <c r="E31" s="659"/>
      <c r="F31" s="1056"/>
      <c r="G31" s="662"/>
      <c r="H31" s="662"/>
      <c r="I31" s="662"/>
      <c r="J31" s="652"/>
      <c r="K31" s="664"/>
      <c r="L31" s="664"/>
      <c r="M31" s="664"/>
      <c r="N31" s="664"/>
      <c r="O31" s="664"/>
      <c r="P31" s="664"/>
      <c r="Q31" s="664"/>
      <c r="R31" s="664"/>
      <c r="S31" s="664"/>
      <c r="T31" s="664"/>
      <c r="U31" s="664"/>
      <c r="V31" s="664"/>
      <c r="W31" s="664"/>
      <c r="X31" s="664"/>
      <c r="Y31" s="664"/>
      <c r="Z31" s="664"/>
      <c r="AA31" s="664"/>
      <c r="AB31" s="664"/>
      <c r="AC31" s="664"/>
      <c r="AD31" s="664"/>
      <c r="AE31" s="664"/>
      <c r="AF31" s="664"/>
      <c r="AG31" s="659"/>
      <c r="AH31" s="665"/>
      <c r="AI31" s="665"/>
      <c r="AJ31" s="666"/>
      <c r="AK31" s="666"/>
      <c r="AL31" s="662"/>
      <c r="AM31" s="88" t="str">
        <f>IF(AND(ISTEXT($E31),ISTEXT($B31)),"산출기준 &gt;&gt;  "&amp;_xlfn.XLOOKUP($E31,산출기준!$D:$D,산출기준!$E:$E,"매칭실패"),"")</f>
        <v/>
      </c>
    </row>
    <row r="32" spans="1:39" ht="34.9" customHeight="1">
      <c r="B32" s="808" t="str" cm="1">
        <f t="array" aca="1" ref="B32" ca="1">_xlfn.IFNA(INDIRECT("Family_표준_구성도!B"&amp;MATCH(F32,INDIRECT("Family_표준_구성도!"&amp;"C:C"),0)),"")</f>
        <v>8.1.1.1.4</v>
      </c>
      <c r="C32" s="668" t="s">
        <v>2016</v>
      </c>
      <c r="D32" s="809"/>
      <c r="E32" s="668" t="s">
        <v>3761</v>
      </c>
      <c r="F32" s="1265" t="s">
        <v>3774</v>
      </c>
      <c r="G32" s="811"/>
      <c r="H32" s="917" t="s">
        <v>3775</v>
      </c>
      <c r="I32" s="1356" t="s">
        <v>1653</v>
      </c>
      <c r="J32" s="1356"/>
      <c r="K32" s="674"/>
      <c r="L32" s="674"/>
      <c r="M32" s="1357" t="str" cm="1">
        <f t="array" aca="1" ref="M32:V32" ca="1">TRANSPOSE(INDIRECT("'WM-AR'!D"&amp;_xlfn.XMATCH($I33,'WM-AR'!G:G,0,1)):INDIRECT("'WM-AR'!D"&amp;_xlfn.XMATCH($I33,'WM-AR'!G:G,0,-1)))</f>
        <v>Fire Protective Rating: N/A, Single Door</v>
      </c>
      <c r="N32" s="1357" t="str">
        <f ca="1"/>
        <v/>
      </c>
      <c r="O32" s="1358" t="str">
        <f ca="1"/>
        <v>Fire Protective Rating: 0.5-hr, Single Door</v>
      </c>
      <c r="P32" s="1359" t="str">
        <f ca="1"/>
        <v/>
      </c>
      <c r="Q32" s="1360" t="str">
        <f ca="1"/>
        <v>Fire Protective Rating: 1-hr, Single Door</v>
      </c>
      <c r="R32" s="1360" t="str">
        <f ca="1"/>
        <v/>
      </c>
      <c r="S32" s="1360" t="str">
        <f ca="1"/>
        <v>Fire Protective Rating: 1.5-hrs, Single Door</v>
      </c>
      <c r="T32" s="1360" t="str">
        <f ca="1"/>
        <v/>
      </c>
      <c r="U32" s="1360" t="str">
        <f ca="1"/>
        <v>Fire Protective Rating: 2-hrs, Single Door</v>
      </c>
      <c r="V32" s="1360" t="str">
        <f ca="1"/>
        <v/>
      </c>
      <c r="W32" s="1361"/>
      <c r="X32" s="1362"/>
      <c r="Y32" s="679"/>
      <c r="Z32" s="679"/>
      <c r="AA32" s="679"/>
      <c r="AB32" s="679"/>
      <c r="AC32" s="679"/>
      <c r="AD32" s="679"/>
      <c r="AE32" s="679"/>
      <c r="AF32" s="679"/>
      <c r="AG32" s="1043"/>
      <c r="AH32" s="682"/>
      <c r="AI32" s="682"/>
      <c r="AJ32" s="682"/>
      <c r="AK32" s="682"/>
      <c r="AL32" s="683"/>
      <c r="AM32" s="88" t="str">
        <f ca="1">IF(AND(ISTEXT($E32),ISTEXT($B32)),"산출기준 &gt;&gt;  "&amp;_xlfn.XLOOKUP($E32,산출기준!$D:$D,산출기준!$E:$E,"매칭실패"),"")</f>
        <v>산출기준 &gt;&gt;  [ 도어 일반 산출 ]</v>
      </c>
    </row>
    <row r="33" spans="1:39" ht="49.9" customHeight="1" outlineLevel="1">
      <c r="B33" s="758"/>
      <c r="C33" s="759"/>
      <c r="D33" s="759"/>
      <c r="E33" s="814"/>
      <c r="F33" s="775"/>
      <c r="G33" s="1363" t="s">
        <v>3752</v>
      </c>
      <c r="H33" s="1364" t="str">
        <f>_xlfn.XLOOKUP(I33,'WM-AR'!G:G,'WM-AR'!E:E)</f>
        <v>A04AR105 Finishing Work Door &amp; Window Work Steel Door w/ Steel Frame, Panic Bar &amp; Vision Panel for Each Leaf (UoM: EA)</v>
      </c>
      <c r="I33" s="765" t="s">
        <v>3776</v>
      </c>
      <c r="J33" s="1365"/>
      <c r="K33" s="766"/>
      <c r="L33" s="766"/>
      <c r="M33" s="1366"/>
      <c r="N33" s="1366"/>
      <c r="O33" s="1366"/>
      <c r="P33" s="1366"/>
      <c r="Q33" s="1366"/>
      <c r="R33" s="1366"/>
      <c r="S33" s="1366"/>
      <c r="T33" s="1366"/>
      <c r="U33" s="1366"/>
      <c r="V33" s="1366"/>
      <c r="W33" s="1366"/>
      <c r="X33" s="1366"/>
      <c r="Y33" s="766"/>
      <c r="Z33" s="766"/>
      <c r="AA33" s="766"/>
      <c r="AB33" s="766"/>
      <c r="AC33" s="766"/>
      <c r="AD33" s="766"/>
      <c r="AE33" s="766"/>
      <c r="AF33" s="766"/>
      <c r="AG33" s="773"/>
      <c r="AH33" s="1045"/>
      <c r="AI33" s="1045"/>
      <c r="AJ33" s="1046"/>
      <c r="AK33" s="1046"/>
      <c r="AL33" s="816"/>
      <c r="AM33" s="88" t="str">
        <f>IF(AND(ISTEXT($E33),ISTEXT($B33)),"산출기준 &gt;&gt;  "&amp;_xlfn.XLOOKUP($E33,산출기준!$D:$D,산출기준!$E:$E,"매칭실패"),"")</f>
        <v/>
      </c>
    </row>
    <row r="34" spans="1:39" ht="54.95" customHeight="1">
      <c r="A34" s="1019"/>
      <c r="B34" s="684"/>
      <c r="C34" s="685"/>
      <c r="D34" s="1020"/>
      <c r="E34" s="687"/>
      <c r="F34" s="1021"/>
      <c r="G34" s="875" t="s">
        <v>3777</v>
      </c>
      <c r="H34" s="1367" t="str">
        <f ca="1">_xlfn.IFNA(_xlfn.XLOOKUP(J34,'WM-AR'!I:I,'WM-AR'!F:F),"")</f>
        <v xml:space="preserve">A04AR105-00001 Finishing Work Door &amp; Window Work Steel Door w/ Steel Frame, Panic Bar &amp; Vision Panel for Each Leaf (UoM: EA) Fire Protective Rating: N/A, Single Door     w/ Hardware &amp; Accessories  </v>
      </c>
      <c r="I34" s="1368" t="s">
        <v>3755</v>
      </c>
      <c r="J34" s="692" t="str" cm="1">
        <f t="array" aca="1" ref="J34" ca="1">IF(ISTEXT(I34),INDIRECT("I"&amp;_xlfn.XMATCH("#",$I$1:INDIRECT("I"&amp;ROW()),,-1)+1)&amp;"-"&amp;I34,"")</f>
        <v>A04AR105-00001</v>
      </c>
      <c r="K34" s="1022"/>
      <c r="L34" s="1023" t="str">
        <f ca="1">IFERROR(VLOOKUP($J34,'WM-AR'!$I$7:$AS$3267,34,FALSE),"")</f>
        <v>EA</v>
      </c>
      <c r="M34" s="1369" t="str">
        <f ca="1">IFERROR(VLOOKUP($J34,'WM-AR'!$I$7:$AS$3267,4,FALSE),"")</f>
        <v>Finishing Work</v>
      </c>
      <c r="N34" s="1369" t="str">
        <f ca="1">IFERROR(VLOOKUP($J34,'WM-AR'!$I$7:$AS$3267,6,FALSE),"")</f>
        <v>Door &amp; Window Work</v>
      </c>
      <c r="O34" s="1369" t="str">
        <f ca="1">IFERROR(VLOOKUP($J34,'WM-AR'!$I$7:$AS$3267,8,FALSE),"")</f>
        <v>Steel Door w/ Steel Frame, Panic Bar &amp; Vision Panel for Each Leaf (UoM: EA)</v>
      </c>
      <c r="P34" s="1025" t="str">
        <f ca="1">IFERROR(VLOOKUP($J34,'WM-AR'!$I$7:$AS$3267,10,FALSE),"")</f>
        <v>Fire Protective Rating: N/A, Single Door</v>
      </c>
      <c r="Q34" s="1026">
        <f ca="1">IFERROR(VLOOKUP($J34,'WM-AR'!$I$7:$AS$3267,12,FALSE),"")</f>
        <v>0</v>
      </c>
      <c r="R34" s="1026">
        <f ca="1">IFERROR(VLOOKUP($J34,'WM-AR'!$I$7:$AS$3267,14,FALSE),"")</f>
        <v>0</v>
      </c>
      <c r="S34" s="1026">
        <f ca="1">IFERROR(VLOOKUP($J34,'WM-AR'!$I$7:$AS$3267,16,FALSE),"")</f>
        <v>0</v>
      </c>
      <c r="T34" s="1026">
        <f ca="1">IFERROR(VLOOKUP($J34,'WM-AR'!$I$7:$AS$3267,18,FALSE),"")</f>
        <v>0</v>
      </c>
      <c r="U34" s="1026" t="str">
        <f ca="1">IFERROR(VLOOKUP($J34,'WM-AR'!$I$7:$AS$3267,20,FALSE),"")</f>
        <v>w/ Hardware &amp; Accessories</v>
      </c>
      <c r="V34" s="1026">
        <f ca="1">IFERROR(VLOOKUP($J34,'WM-AR'!$I$7:$AS$3267,22,FALSE),"")</f>
        <v>0</v>
      </c>
      <c r="W34" s="1026">
        <f ca="1">IFERROR(VLOOKUP($J34,'WM-AR'!$I$7:$AS$3267,24,FALSE),"")</f>
        <v>0</v>
      </c>
      <c r="X34" s="1026">
        <f ca="1">IFERROR(VLOOKUP($J34,'WM-AR'!$I$7:$AS$3267,25,FALSE),"")</f>
        <v>0</v>
      </c>
      <c r="Y34" s="1026" t="str">
        <f ca="1">IFERROR(VLOOKUP($J34,'WM-AR'!$I$7:$AS$3267,26,FALSE),"")</f>
        <v>W x H=(  )mm x (  )mm</v>
      </c>
      <c r="Z34" s="1026">
        <f ca="1">IFERROR(VLOOKUP($J34,'WM-AR'!$I$7:$AS$3267,27,FALSE),"")</f>
        <v>0</v>
      </c>
      <c r="AA34" s="1026">
        <f ca="1">IFERROR(VLOOKUP($J34,'WM-AR'!$I$7:$AS$3267,28,FALSE),"")</f>
        <v>0</v>
      </c>
      <c r="AB34" s="1026">
        <f ca="1">IFERROR(VLOOKUP($J34,'WM-AR'!$I$7:$AS$3267,29,FALSE),"")</f>
        <v>0</v>
      </c>
      <c r="AC34" s="1026">
        <f ca="1">IFERROR(VLOOKUP($J34,'WM-AR'!$I$7:$AS$3267,30,FALSE),"")</f>
        <v>0</v>
      </c>
      <c r="AD34" s="1026">
        <f ca="1">IFERROR(VLOOKUP($J34,'WM-AR'!$I$7:$AS$3267,31,FALSE),"")</f>
        <v>0</v>
      </c>
      <c r="AE34" s="1026">
        <f ca="1">IFERROR(VLOOKUP($J34,'WM-AR'!$I$7:$AS$3267,32,FALSE),"")</f>
        <v>0</v>
      </c>
      <c r="AF34" s="1026" t="str">
        <f ca="1">IFERROR(VLOOKUP($J34,'WM-AR'!$I$7:$AS$3267,33,FALSE),"")</f>
        <v/>
      </c>
      <c r="AG34" s="1370" t="s">
        <v>3756</v>
      </c>
      <c r="AH34" s="768" t="s">
        <v>3757</v>
      </c>
      <c r="AI34" s="768" t="s">
        <v>3757</v>
      </c>
      <c r="AJ34" s="769"/>
      <c r="AK34" s="769" t="str">
        <f ca="1">L34</f>
        <v>EA</v>
      </c>
      <c r="AL34" s="704"/>
      <c r="AM34" s="1028" t="str">
        <f>IF(AND(ISTEXT($E34),ISTEXT($B34)),"산출기준 &gt;&gt;  "&amp;_xlfn.XLOOKUP($E34,산출기준!$D:$D,산출기준!$E:$E,"매칭실패"),"")</f>
        <v/>
      </c>
    </row>
    <row r="35" spans="1:39" ht="54.95" customHeight="1">
      <c r="A35" s="1019"/>
      <c r="B35" s="705"/>
      <c r="C35" s="706"/>
      <c r="D35" s="711"/>
      <c r="E35" s="708"/>
      <c r="F35" s="1029"/>
      <c r="G35" s="882" t="s">
        <v>3778</v>
      </c>
      <c r="H35" s="1371" t="str">
        <f ca="1">_xlfn.IFNA(_xlfn.XLOOKUP(J35,'WM-AR'!I:I,'WM-AR'!F:F),"")</f>
        <v xml:space="preserve">A04AR105-00009 Finishing Work Door &amp; Window Work Steel Door w/ Steel Frame, Panic Bar &amp; Vision Panel for Each Leaf (UoM: EA) Fire Protective Rating: 2-hrs, Single Door     w/ Hardware &amp; Accessories  </v>
      </c>
      <c r="I35" s="1372" t="s">
        <v>3779</v>
      </c>
      <c r="J35" s="712" t="str" cm="1">
        <f t="array" aca="1" ref="J35" ca="1">IF(ISTEXT(I35),INDIRECT("I"&amp;_xlfn.XMATCH("#",$I$1:INDIRECT("I"&amp;ROW()),,-1)+1)&amp;"-"&amp;I35,"")</f>
        <v>A04AR105-00009</v>
      </c>
      <c r="K35" s="1030"/>
      <c r="L35" s="1031" t="str">
        <f ca="1">IFERROR(VLOOKUP($J35,'WM-AR'!$I$7:$AS$3267,34,FALSE),"")</f>
        <v>EA</v>
      </c>
      <c r="M35" s="1373" t="str">
        <f ca="1">IFERROR(VLOOKUP($J35,'WM-AR'!$I$7:$AS$3267,4,FALSE),"")</f>
        <v>Finishing Work</v>
      </c>
      <c r="N35" s="1373" t="str">
        <f ca="1">IFERROR(VLOOKUP($J35,'WM-AR'!$I$7:$AS$3267,6,FALSE),"")</f>
        <v>Door &amp; Window Work</v>
      </c>
      <c r="O35" s="1373" t="str">
        <f ca="1">IFERROR(VLOOKUP($J35,'WM-AR'!$I$7:$AS$3267,8,FALSE),"")</f>
        <v>Steel Door w/ Steel Frame, Panic Bar &amp; Vision Panel for Each Leaf (UoM: EA)</v>
      </c>
      <c r="P35" s="1032" t="str">
        <f ca="1">IFERROR(VLOOKUP($J35,'WM-AR'!$I$7:$AS$3267,10,FALSE),"")</f>
        <v>Fire Protective Rating: 2-hrs, Single Door</v>
      </c>
      <c r="Q35" s="1033">
        <f ca="1">IFERROR(VLOOKUP($J35,'WM-AR'!$I$7:$AS$3267,12,FALSE),"")</f>
        <v>0</v>
      </c>
      <c r="R35" s="1033">
        <f ca="1">IFERROR(VLOOKUP($J35,'WM-AR'!$I$7:$AS$3267,14,FALSE),"")</f>
        <v>0</v>
      </c>
      <c r="S35" s="1033">
        <f ca="1">IFERROR(VLOOKUP($J35,'WM-AR'!$I$7:$AS$3267,16,FALSE),"")</f>
        <v>0</v>
      </c>
      <c r="T35" s="1033">
        <f ca="1">IFERROR(VLOOKUP($J35,'WM-AR'!$I$7:$AS$3267,18,FALSE),"")</f>
        <v>0</v>
      </c>
      <c r="U35" s="1033" t="str">
        <f ca="1">IFERROR(VLOOKUP($J35,'WM-AR'!$I$7:$AS$3267,20,FALSE),"")</f>
        <v>w/ Hardware &amp; Accessories</v>
      </c>
      <c r="V35" s="1033">
        <f ca="1">IFERROR(VLOOKUP($J35,'WM-AR'!$I$7:$AS$3267,22,FALSE),"")</f>
        <v>0</v>
      </c>
      <c r="W35" s="1033">
        <f ca="1">IFERROR(VLOOKUP($J35,'WM-AR'!$I$7:$AS$3267,24,FALSE),"")</f>
        <v>0</v>
      </c>
      <c r="X35" s="1033">
        <f ca="1">IFERROR(VLOOKUP($J35,'WM-AR'!$I$7:$AS$3267,25,FALSE),"")</f>
        <v>0</v>
      </c>
      <c r="Y35" s="1033" t="str">
        <f ca="1">IFERROR(VLOOKUP($J35,'WM-AR'!$I$7:$AS$3267,26,FALSE),"")</f>
        <v>W x H=(  )mm x (  )mm</v>
      </c>
      <c r="Z35" s="1033">
        <f ca="1">IFERROR(VLOOKUP($J35,'WM-AR'!$I$7:$AS$3267,27,FALSE),"")</f>
        <v>0</v>
      </c>
      <c r="AA35" s="1033">
        <f ca="1">IFERROR(VLOOKUP($J35,'WM-AR'!$I$7:$AS$3267,28,FALSE),"")</f>
        <v>0</v>
      </c>
      <c r="AB35" s="1033">
        <f ca="1">IFERROR(VLOOKUP($J35,'WM-AR'!$I$7:$AS$3267,29,FALSE),"")</f>
        <v>0</v>
      </c>
      <c r="AC35" s="1033">
        <f ca="1">IFERROR(VLOOKUP($J35,'WM-AR'!$I$7:$AS$3267,30,FALSE),"")</f>
        <v>0</v>
      </c>
      <c r="AD35" s="1033">
        <f ca="1">IFERROR(VLOOKUP($J35,'WM-AR'!$I$7:$AS$3267,31,FALSE),"")</f>
        <v>0</v>
      </c>
      <c r="AE35" s="1033">
        <f ca="1">IFERROR(VLOOKUP($J35,'WM-AR'!$I$7:$AS$3267,32,FALSE),"")</f>
        <v>0</v>
      </c>
      <c r="AF35" s="1033" t="str">
        <f ca="1">IFERROR(VLOOKUP($J35,'WM-AR'!$I$7:$AS$3267,33,FALSE),"")</f>
        <v/>
      </c>
      <c r="AG35" s="1374"/>
      <c r="AH35" s="1375" t="s">
        <v>3757</v>
      </c>
      <c r="AI35" s="1375" t="s">
        <v>3757</v>
      </c>
      <c r="AJ35" s="1375"/>
      <c r="AK35" s="1375" t="str">
        <f t="shared" ref="AK35:AK38" ca="1" si="3">L35</f>
        <v>EA</v>
      </c>
      <c r="AL35" s="723"/>
      <c r="AM35" s="1028" t="str">
        <f>IF(AND(ISTEXT($E35),ISTEXT($B35)),"산출기준 &gt;&gt;  "&amp;_xlfn.XLOOKUP($E35,산출기준!$D:$D,산출기준!$E:$E,"매칭실패"),"")</f>
        <v/>
      </c>
    </row>
    <row r="36" spans="1:39" ht="54.95" customHeight="1">
      <c r="A36" s="1019"/>
      <c r="B36" s="705"/>
      <c r="C36" s="706"/>
      <c r="D36" s="711"/>
      <c r="E36" s="708"/>
      <c r="F36" s="1029"/>
      <c r="G36" s="882"/>
      <c r="H36" s="1371" t="str">
        <f ca="1">_xlfn.IFNA(_xlfn.XLOOKUP(J36,'WM-AR'!I:I,'WM-AR'!F:F),"")</f>
        <v/>
      </c>
      <c r="I36" s="1372"/>
      <c r="J36" s="712" t="str" cm="1">
        <f t="array" aca="1" ref="J36" ca="1">IF(ISTEXT(I36),INDIRECT("I"&amp;_xlfn.XMATCH("#",$I$1:INDIRECT("I"&amp;ROW()),,-1)+1)&amp;"-"&amp;I36,"")</f>
        <v/>
      </c>
      <c r="K36" s="1030"/>
      <c r="L36" s="1031" t="str">
        <f ca="1">IFERROR(VLOOKUP($J36,'WM-AR'!$I$7:$AS$3267,34,FALSE),"")</f>
        <v/>
      </c>
      <c r="M36" s="1373" t="str">
        <f ca="1">IFERROR(VLOOKUP($J36,'WM-AR'!$I$7:$AS$3267,4,FALSE),"")</f>
        <v/>
      </c>
      <c r="N36" s="1373" t="str">
        <f ca="1">IFERROR(VLOOKUP($J36,'WM-AR'!$I$7:$AS$3267,6,FALSE),"")</f>
        <v/>
      </c>
      <c r="O36" s="1373" t="str">
        <f ca="1">IFERROR(VLOOKUP($J36,'WM-AR'!$I$7:$AS$3267,8,FALSE),"")</f>
        <v/>
      </c>
      <c r="P36" s="1032" t="str">
        <f ca="1">IFERROR(VLOOKUP($J36,'WM-AR'!$I$7:$AS$3267,10,FALSE),"")</f>
        <v/>
      </c>
      <c r="Q36" s="1033" t="str">
        <f ca="1">IFERROR(VLOOKUP($J36,'WM-AR'!$I$7:$AS$3267,12,FALSE),"")</f>
        <v/>
      </c>
      <c r="R36" s="1033" t="str">
        <f ca="1">IFERROR(VLOOKUP($J36,'WM-AR'!$I$7:$AS$3267,14,FALSE),"")</f>
        <v/>
      </c>
      <c r="S36" s="1033" t="str">
        <f ca="1">IFERROR(VLOOKUP($J36,'WM-AR'!$I$7:$AS$3267,16,FALSE),"")</f>
        <v/>
      </c>
      <c r="T36" s="1033" t="str">
        <f ca="1">IFERROR(VLOOKUP($J36,'WM-AR'!$I$7:$AS$3267,18,FALSE),"")</f>
        <v/>
      </c>
      <c r="U36" s="1033" t="str">
        <f ca="1">IFERROR(VLOOKUP($J36,'WM-AR'!$I$7:$AS$3267,20,FALSE),"")</f>
        <v/>
      </c>
      <c r="V36" s="1033" t="str">
        <f ca="1">IFERROR(VLOOKUP($J36,'WM-AR'!$I$7:$AS$3267,22,FALSE),"")</f>
        <v/>
      </c>
      <c r="W36" s="1033" t="str">
        <f ca="1">IFERROR(VLOOKUP($J36,'WM-AR'!$I$7:$AS$3267,24,FALSE),"")</f>
        <v/>
      </c>
      <c r="X36" s="1033" t="str">
        <f ca="1">IFERROR(VLOOKUP($J36,'WM-AR'!$I$7:$AS$3267,25,FALSE),"")</f>
        <v/>
      </c>
      <c r="Y36" s="1033" t="str">
        <f ca="1">IFERROR(VLOOKUP($J36,'WM-AR'!$I$7:$AS$3267,26,FALSE),"")</f>
        <v/>
      </c>
      <c r="Z36" s="1033" t="str">
        <f ca="1">IFERROR(VLOOKUP($J36,'WM-AR'!$I$7:$AS$3267,27,FALSE),"")</f>
        <v/>
      </c>
      <c r="AA36" s="1033" t="str">
        <f ca="1">IFERROR(VLOOKUP($J36,'WM-AR'!$I$7:$AS$3267,28,FALSE),"")</f>
        <v/>
      </c>
      <c r="AB36" s="1033" t="str">
        <f ca="1">IFERROR(VLOOKUP($J36,'WM-AR'!$I$7:$AS$3267,29,FALSE),"")</f>
        <v/>
      </c>
      <c r="AC36" s="1033" t="str">
        <f ca="1">IFERROR(VLOOKUP($J36,'WM-AR'!$I$7:$AS$3267,30,FALSE),"")</f>
        <v/>
      </c>
      <c r="AD36" s="1033" t="str">
        <f ca="1">IFERROR(VLOOKUP($J36,'WM-AR'!$I$7:$AS$3267,31,FALSE),"")</f>
        <v/>
      </c>
      <c r="AE36" s="1033" t="str">
        <f ca="1">IFERROR(VLOOKUP($J36,'WM-AR'!$I$7:$AS$3267,32,FALSE),"")</f>
        <v/>
      </c>
      <c r="AF36" s="1033" t="str">
        <f ca="1">IFERROR(VLOOKUP($J36,'WM-AR'!$I$7:$AS$3267,33,FALSE),"")</f>
        <v/>
      </c>
      <c r="AG36" s="1374"/>
      <c r="AH36" s="1375" t="s">
        <v>3757</v>
      </c>
      <c r="AI36" s="1375" t="s">
        <v>3757</v>
      </c>
      <c r="AJ36" s="1375"/>
      <c r="AK36" s="1375" t="str">
        <f t="shared" ca="1" si="3"/>
        <v/>
      </c>
      <c r="AL36" s="723"/>
      <c r="AM36" s="1028" t="str">
        <f>IF(AND(ISTEXT($E36),ISTEXT($B36)),"산출기준 &gt;&gt;  "&amp;_xlfn.XLOOKUP($E36,산출기준!$D:$D,산출기준!$E:$E,"매칭실패"),"")</f>
        <v/>
      </c>
    </row>
    <row r="37" spans="1:39" ht="54.95" customHeight="1">
      <c r="A37" s="1019"/>
      <c r="B37" s="705"/>
      <c r="C37" s="706"/>
      <c r="D37" s="711"/>
      <c r="E37" s="708"/>
      <c r="F37" s="1029"/>
      <c r="G37" s="882"/>
      <c r="H37" s="1371" t="str">
        <f ca="1">_xlfn.IFNA(_xlfn.XLOOKUP(J37,'WM-AR'!I:I,'WM-AR'!F:F),"")</f>
        <v/>
      </c>
      <c r="I37" s="1372"/>
      <c r="J37" s="712" t="str" cm="1">
        <f t="array" aca="1" ref="J37" ca="1">IF(ISTEXT(I37),INDIRECT("I"&amp;_xlfn.XMATCH("#",$I$1:INDIRECT("I"&amp;ROW()),,-1)+1)&amp;"-"&amp;I37,"")</f>
        <v/>
      </c>
      <c r="K37" s="1030"/>
      <c r="L37" s="1031" t="str">
        <f ca="1">IFERROR(VLOOKUP($J37,'WM-AR'!$I$7:$AS$3267,34,FALSE),"")</f>
        <v/>
      </c>
      <c r="M37" s="1373" t="str">
        <f ca="1">IFERROR(VLOOKUP($J37,'WM-AR'!$I$7:$AS$3267,4,FALSE),"")</f>
        <v/>
      </c>
      <c r="N37" s="1373" t="str">
        <f ca="1">IFERROR(VLOOKUP($J37,'WM-AR'!$I$7:$AS$3267,6,FALSE),"")</f>
        <v/>
      </c>
      <c r="O37" s="1373" t="str">
        <f ca="1">IFERROR(VLOOKUP($J37,'WM-AR'!$I$7:$AS$3267,8,FALSE),"")</f>
        <v/>
      </c>
      <c r="P37" s="1032" t="str">
        <f ca="1">IFERROR(VLOOKUP($J37,'WM-AR'!$I$7:$AS$3267,10,FALSE),"")</f>
        <v/>
      </c>
      <c r="Q37" s="1033" t="str">
        <f ca="1">IFERROR(VLOOKUP($J37,'WM-AR'!$I$7:$AS$3267,12,FALSE),"")</f>
        <v/>
      </c>
      <c r="R37" s="1033" t="str">
        <f ca="1">IFERROR(VLOOKUP($J37,'WM-AR'!$I$7:$AS$3267,14,FALSE),"")</f>
        <v/>
      </c>
      <c r="S37" s="1033" t="str">
        <f ca="1">IFERROR(VLOOKUP($J37,'WM-AR'!$I$7:$AS$3267,16,FALSE),"")</f>
        <v/>
      </c>
      <c r="T37" s="1033" t="str">
        <f ca="1">IFERROR(VLOOKUP($J37,'WM-AR'!$I$7:$AS$3267,18,FALSE),"")</f>
        <v/>
      </c>
      <c r="U37" s="1033" t="str">
        <f ca="1">IFERROR(VLOOKUP($J37,'WM-AR'!$I$7:$AS$3267,20,FALSE),"")</f>
        <v/>
      </c>
      <c r="V37" s="1033" t="str">
        <f ca="1">IFERROR(VLOOKUP($J37,'WM-AR'!$I$7:$AS$3267,22,FALSE),"")</f>
        <v/>
      </c>
      <c r="W37" s="1033" t="str">
        <f ca="1">IFERROR(VLOOKUP($J37,'WM-AR'!$I$7:$AS$3267,24,FALSE),"")</f>
        <v/>
      </c>
      <c r="X37" s="1033" t="str">
        <f ca="1">IFERROR(VLOOKUP($J37,'WM-AR'!$I$7:$AS$3267,25,FALSE),"")</f>
        <v/>
      </c>
      <c r="Y37" s="1033" t="str">
        <f ca="1">IFERROR(VLOOKUP($J37,'WM-AR'!$I$7:$AS$3267,26,FALSE),"")</f>
        <v/>
      </c>
      <c r="Z37" s="1033" t="str">
        <f ca="1">IFERROR(VLOOKUP($J37,'WM-AR'!$I$7:$AS$3267,27,FALSE),"")</f>
        <v/>
      </c>
      <c r="AA37" s="1033" t="str">
        <f ca="1">IFERROR(VLOOKUP($J37,'WM-AR'!$I$7:$AS$3267,28,FALSE),"")</f>
        <v/>
      </c>
      <c r="AB37" s="1033" t="str">
        <f ca="1">IFERROR(VLOOKUP($J37,'WM-AR'!$I$7:$AS$3267,29,FALSE),"")</f>
        <v/>
      </c>
      <c r="AC37" s="1033" t="str">
        <f ca="1">IFERROR(VLOOKUP($J37,'WM-AR'!$I$7:$AS$3267,30,FALSE),"")</f>
        <v/>
      </c>
      <c r="AD37" s="1033" t="str">
        <f ca="1">IFERROR(VLOOKUP($J37,'WM-AR'!$I$7:$AS$3267,31,FALSE),"")</f>
        <v/>
      </c>
      <c r="AE37" s="1033" t="str">
        <f ca="1">IFERROR(VLOOKUP($J37,'WM-AR'!$I$7:$AS$3267,32,FALSE),"")</f>
        <v/>
      </c>
      <c r="AF37" s="1033" t="str">
        <f ca="1">IFERROR(VLOOKUP($J37,'WM-AR'!$I$7:$AS$3267,33,FALSE),"")</f>
        <v/>
      </c>
      <c r="AG37" s="1374"/>
      <c r="AH37" s="1375" t="s">
        <v>3757</v>
      </c>
      <c r="AI37" s="1375" t="s">
        <v>3757</v>
      </c>
      <c r="AJ37" s="1375"/>
      <c r="AK37" s="1375" t="str">
        <f t="shared" ca="1" si="3"/>
        <v/>
      </c>
      <c r="AL37" s="723"/>
      <c r="AM37" s="1028" t="str">
        <f>IF(AND(ISTEXT($E37),ISTEXT($B37)),"산출기준 &gt;&gt;  "&amp;_xlfn.XLOOKUP($E37,산출기준!$D:$D,산출기준!$E:$E,"매칭실패"),"")</f>
        <v/>
      </c>
    </row>
    <row r="38" spans="1:39" ht="54.95" customHeight="1">
      <c r="A38" s="1019"/>
      <c r="B38" s="724"/>
      <c r="C38" s="725"/>
      <c r="D38" s="731"/>
      <c r="E38" s="727"/>
      <c r="F38" s="1035"/>
      <c r="G38" s="886"/>
      <c r="H38" s="1376" t="str">
        <f ca="1">_xlfn.IFNA(_xlfn.XLOOKUP(J38,'WM-AR'!I:I,'WM-AR'!F:F),"")</f>
        <v/>
      </c>
      <c r="I38" s="1377"/>
      <c r="J38" s="732" t="str" cm="1">
        <f t="array" aca="1" ref="J38" ca="1">IF(ISTEXT(I38),INDIRECT("I"&amp;_xlfn.XMATCH("#",$I$1:INDIRECT("I"&amp;ROW()),,-1)+1)&amp;"-"&amp;I38,"")</f>
        <v/>
      </c>
      <c r="K38" s="1036"/>
      <c r="L38" s="1037" t="str">
        <f ca="1">IFERROR(VLOOKUP($J38,'WM-AR'!$I$7:$AS$3267,34,FALSE),"")</f>
        <v/>
      </c>
      <c r="M38" s="1378" t="str">
        <f ca="1">IFERROR(VLOOKUP($J38,'WM-AR'!$I$7:$AS$3267,4,FALSE),"")</f>
        <v/>
      </c>
      <c r="N38" s="1378" t="str">
        <f ca="1">IFERROR(VLOOKUP($J38,'WM-AR'!$I$7:$AS$3267,6,FALSE),"")</f>
        <v/>
      </c>
      <c r="O38" s="1378" t="str">
        <f ca="1">IFERROR(VLOOKUP($J38,'WM-AR'!$I$7:$AS$3267,8,FALSE),"")</f>
        <v/>
      </c>
      <c r="P38" s="1038" t="str">
        <f ca="1">IFERROR(VLOOKUP($J38,'WM-AR'!$I$7:$AS$3267,10,FALSE),"")</f>
        <v/>
      </c>
      <c r="Q38" s="1039" t="str">
        <f ca="1">IFERROR(VLOOKUP($J38,'WM-AR'!$I$7:$AS$3267,12,FALSE),"")</f>
        <v/>
      </c>
      <c r="R38" s="1039" t="str">
        <f ca="1">IFERROR(VLOOKUP($J38,'WM-AR'!$I$7:$AS$3267,14,FALSE),"")</f>
        <v/>
      </c>
      <c r="S38" s="1039" t="str">
        <f ca="1">IFERROR(VLOOKUP($J38,'WM-AR'!$I$7:$AS$3267,16,FALSE),"")</f>
        <v/>
      </c>
      <c r="T38" s="1039" t="str">
        <f ca="1">IFERROR(VLOOKUP($J38,'WM-AR'!$I$7:$AS$3267,18,FALSE),"")</f>
        <v/>
      </c>
      <c r="U38" s="1039" t="str">
        <f ca="1">IFERROR(VLOOKUP($J38,'WM-AR'!$I$7:$AS$3267,20,FALSE),"")</f>
        <v/>
      </c>
      <c r="V38" s="1039" t="str">
        <f ca="1">IFERROR(VLOOKUP($J38,'WM-AR'!$I$7:$AS$3267,22,FALSE),"")</f>
        <v/>
      </c>
      <c r="W38" s="1039" t="str">
        <f ca="1">IFERROR(VLOOKUP($J38,'WM-AR'!$I$7:$AS$3267,24,FALSE),"")</f>
        <v/>
      </c>
      <c r="X38" s="1039" t="str">
        <f ca="1">IFERROR(VLOOKUP($J38,'WM-AR'!$I$7:$AS$3267,25,FALSE),"")</f>
        <v/>
      </c>
      <c r="Y38" s="1039" t="str">
        <f ca="1">IFERROR(VLOOKUP($J38,'WM-AR'!$I$7:$AS$3267,26,FALSE),"")</f>
        <v/>
      </c>
      <c r="Z38" s="1039" t="str">
        <f ca="1">IFERROR(VLOOKUP($J38,'WM-AR'!$I$7:$AS$3267,27,FALSE),"")</f>
        <v/>
      </c>
      <c r="AA38" s="1039" t="str">
        <f ca="1">IFERROR(VLOOKUP($J38,'WM-AR'!$I$7:$AS$3267,28,FALSE),"")</f>
        <v/>
      </c>
      <c r="AB38" s="1039" t="str">
        <f ca="1">IFERROR(VLOOKUP($J38,'WM-AR'!$I$7:$AS$3267,29,FALSE),"")</f>
        <v/>
      </c>
      <c r="AC38" s="1039" t="str">
        <f ca="1">IFERROR(VLOOKUP($J38,'WM-AR'!$I$7:$AS$3267,30,FALSE),"")</f>
        <v/>
      </c>
      <c r="AD38" s="1039" t="str">
        <f ca="1">IFERROR(VLOOKUP($J38,'WM-AR'!$I$7:$AS$3267,31,FALSE),"")</f>
        <v/>
      </c>
      <c r="AE38" s="1039" t="str">
        <f ca="1">IFERROR(VLOOKUP($J38,'WM-AR'!$I$7:$AS$3267,32,FALSE),"")</f>
        <v/>
      </c>
      <c r="AF38" s="1039" t="str">
        <f ca="1">IFERROR(VLOOKUP($J38,'WM-AR'!$I$7:$AS$3267,33,FALSE),"")</f>
        <v/>
      </c>
      <c r="AG38" s="1379"/>
      <c r="AH38" s="1380" t="s">
        <v>3757</v>
      </c>
      <c r="AI38" s="1380" t="s">
        <v>3757</v>
      </c>
      <c r="AJ38" s="1380"/>
      <c r="AK38" s="1380" t="str">
        <f t="shared" ca="1" si="3"/>
        <v/>
      </c>
      <c r="AL38" s="743"/>
      <c r="AM38" s="1028" t="str">
        <f>IF(AND(ISTEXT($E38),ISTEXT($B38)),"산출기준 &gt;&gt;  "&amp;_xlfn.XLOOKUP($E38,산출기준!$D:$D,산출기준!$E:$E,"매칭실패"),"")</f>
        <v/>
      </c>
    </row>
    <row r="39" spans="1:39">
      <c r="B39" s="635"/>
      <c r="C39" s="636"/>
      <c r="D39" s="636"/>
      <c r="E39" s="636"/>
      <c r="F39" s="638"/>
      <c r="G39" s="639"/>
      <c r="H39" s="639"/>
      <c r="I39" s="639"/>
      <c r="J39" s="641"/>
      <c r="K39" s="642"/>
      <c r="L39" s="642"/>
      <c r="M39" s="642"/>
      <c r="N39" s="642"/>
      <c r="O39" s="642"/>
      <c r="P39" s="642"/>
      <c r="Q39" s="642"/>
      <c r="R39" s="642"/>
      <c r="S39" s="642"/>
      <c r="T39" s="642"/>
      <c r="U39" s="642"/>
      <c r="V39" s="642"/>
      <c r="W39" s="642"/>
      <c r="X39" s="642"/>
      <c r="Y39" s="642"/>
      <c r="Z39" s="642"/>
      <c r="AA39" s="642"/>
      <c r="AB39" s="642"/>
      <c r="AC39" s="642"/>
      <c r="AD39" s="642"/>
      <c r="AE39" s="642"/>
      <c r="AF39" s="642"/>
      <c r="AG39" s="636"/>
      <c r="AH39" s="643"/>
      <c r="AI39" s="643"/>
      <c r="AJ39" s="644"/>
      <c r="AK39" s="644"/>
      <c r="AL39" s="639"/>
      <c r="AM39" s="88" t="str">
        <f>IF(AND(ISTEXT($E39),ISTEXT($B39)),"산출기준 &gt;&gt;  "&amp;_xlfn.XLOOKUP($E39,산출기준!$D:$D,산출기준!$E:$E,"매칭실패"),"")</f>
        <v/>
      </c>
    </row>
    <row r="40" spans="1:39">
      <c r="B40" s="645"/>
      <c r="C40" s="646" t="s">
        <v>3748</v>
      </c>
      <c r="D40" s="648"/>
      <c r="E40" s="648"/>
      <c r="F40" s="1057" t="s">
        <v>3780</v>
      </c>
      <c r="G40" s="645"/>
      <c r="H40" s="651"/>
      <c r="I40" s="651"/>
      <c r="J40" s="652"/>
      <c r="K40" s="652"/>
      <c r="L40" s="653"/>
      <c r="M40" s="653"/>
      <c r="N40" s="653"/>
      <c r="O40" s="653"/>
      <c r="P40" s="653"/>
      <c r="Q40" s="653"/>
      <c r="R40" s="653"/>
      <c r="S40" s="653"/>
      <c r="T40" s="653"/>
      <c r="U40" s="653"/>
      <c r="V40" s="653"/>
      <c r="W40" s="653"/>
      <c r="X40" s="653"/>
      <c r="Y40" s="653"/>
      <c r="Z40" s="653"/>
      <c r="AA40" s="653"/>
      <c r="AB40" s="653"/>
      <c r="AC40" s="653"/>
      <c r="AD40" s="653"/>
      <c r="AE40" s="653"/>
      <c r="AF40" s="653"/>
      <c r="AG40" s="656"/>
      <c r="AH40" s="656"/>
      <c r="AI40" s="656"/>
      <c r="AJ40" s="656"/>
      <c r="AK40" s="656"/>
      <c r="AL40" s="657"/>
      <c r="AM40" s="88" t="str">
        <f>IF(AND(ISTEXT($E40),ISTEXT($B40)),"산출기준 &gt;&gt;  "&amp;_xlfn.XLOOKUP($E40,산출기준!$D:$D,산출기준!$E:$E,"매칭실패"),"")</f>
        <v/>
      </c>
    </row>
    <row r="41" spans="1:39">
      <c r="B41" s="658"/>
      <c r="C41" s="659"/>
      <c r="D41" s="659"/>
      <c r="E41" s="659"/>
      <c r="F41" s="1056"/>
      <c r="G41" s="662"/>
      <c r="H41" s="662"/>
      <c r="I41" s="662"/>
      <c r="J41" s="652"/>
      <c r="K41" s="664"/>
      <c r="L41" s="664"/>
      <c r="M41" s="664"/>
      <c r="N41" s="664"/>
      <c r="O41" s="664"/>
      <c r="P41" s="664"/>
      <c r="Q41" s="664"/>
      <c r="R41" s="664"/>
      <c r="S41" s="664"/>
      <c r="T41" s="664"/>
      <c r="U41" s="664"/>
      <c r="V41" s="664"/>
      <c r="W41" s="664"/>
      <c r="X41" s="664"/>
      <c r="Y41" s="664"/>
      <c r="Z41" s="664"/>
      <c r="AA41" s="664"/>
      <c r="AB41" s="664"/>
      <c r="AC41" s="664"/>
      <c r="AD41" s="664"/>
      <c r="AE41" s="664"/>
      <c r="AF41" s="664"/>
      <c r="AG41" s="659"/>
      <c r="AH41" s="665"/>
      <c r="AI41" s="665"/>
      <c r="AJ41" s="666"/>
      <c r="AK41" s="666"/>
      <c r="AL41" s="662"/>
      <c r="AM41" s="88" t="str">
        <f>IF(AND(ISTEXT($E41),ISTEXT($B41)),"산출기준 &gt;&gt;  "&amp;_xlfn.XLOOKUP($E41,산출기준!$D:$D,산출기준!$E:$E,"매칭실패"),"")</f>
        <v/>
      </c>
    </row>
    <row r="42" spans="1:39" ht="34.9" customHeight="1">
      <c r="B42" s="808" t="str" cm="1">
        <f t="array" aca="1" ref="B42" ca="1">_xlfn.IFNA(INDIRECT("Family_표준_구성도!B"&amp;MATCH(F42,INDIRECT("Family_표준_구성도!"&amp;"C:C"),0)),"")</f>
        <v>8.1.1.2.1</v>
      </c>
      <c r="C42" s="668" t="s">
        <v>2016</v>
      </c>
      <c r="D42" s="809"/>
      <c r="E42" s="668" t="s">
        <v>3761</v>
      </c>
      <c r="F42" s="1265" t="s">
        <v>3781</v>
      </c>
      <c r="G42" s="811"/>
      <c r="H42" s="917" t="s">
        <v>3782</v>
      </c>
      <c r="I42" s="1356" t="s">
        <v>1653</v>
      </c>
      <c r="J42" s="1356"/>
      <c r="K42" s="674"/>
      <c r="L42" s="674"/>
      <c r="M42" s="1357" t="str" cm="1">
        <f t="array" aca="1" ref="M42:X42" ca="1">TRANSPOSE(INDIRECT("'WM-AR'!D"&amp;_xlfn.XMATCH($I43,'WM-AR'!G:G,0,1)):INDIRECT("'WM-AR'!D"&amp;_xlfn.XMATCH($I43,'WM-AR'!G:G,0,-1)))</f>
        <v>Fire Protective Rating: N/A, Single Door</v>
      </c>
      <c r="N42" s="1357" t="str">
        <f ca="1"/>
        <v/>
      </c>
      <c r="O42" s="1358" t="str">
        <f ca="1"/>
        <v>Fire Protective Rating: 0.5-hr, Single Door</v>
      </c>
      <c r="P42" s="1359" t="str">
        <f ca="1"/>
        <v/>
      </c>
      <c r="Q42" s="1360" t="str">
        <f ca="1"/>
        <v>Fire Protective Rating: 1-hr, Single Door</v>
      </c>
      <c r="R42" s="1360" t="str">
        <f ca="1"/>
        <v/>
      </c>
      <c r="S42" s="1360" t="str">
        <f ca="1"/>
        <v>Fire Protective Rating: 1.5-hrs, Single Door</v>
      </c>
      <c r="T42" s="1360" t="str">
        <f ca="1"/>
        <v/>
      </c>
      <c r="U42" s="1360" t="str">
        <f ca="1"/>
        <v>Fire Protective Rating: 2-hrs, Single Door</v>
      </c>
      <c r="V42" s="1360" t="str">
        <f ca="1"/>
        <v/>
      </c>
      <c r="W42" s="1361" t="str">
        <f ca="1"/>
        <v>Fire Protective Rating: 3-hrs, Single Door</v>
      </c>
      <c r="X42" s="1362" t="str">
        <f ca="1"/>
        <v/>
      </c>
      <c r="Y42" s="679"/>
      <c r="Z42" s="679"/>
      <c r="AA42" s="679"/>
      <c r="AB42" s="679"/>
      <c r="AC42" s="679"/>
      <c r="AD42" s="679"/>
      <c r="AE42" s="679"/>
      <c r="AF42" s="679"/>
      <c r="AG42" s="1043"/>
      <c r="AH42" s="682"/>
      <c r="AI42" s="682"/>
      <c r="AJ42" s="682"/>
      <c r="AK42" s="682"/>
      <c r="AL42" s="683"/>
      <c r="AM42" s="88" t="str">
        <f ca="1">IF(AND(ISTEXT($E42),ISTEXT($B42)),"산출기준 &gt;&gt;  "&amp;_xlfn.XLOOKUP($E42,산출기준!$D:$D,산출기준!$E:$E,"매칭실패"),"")</f>
        <v>산출기준 &gt;&gt;  [ 도어 일반 산출 ]</v>
      </c>
    </row>
    <row r="43" spans="1:39" ht="49.9" customHeight="1" outlineLevel="1">
      <c r="B43" s="758"/>
      <c r="C43" s="759"/>
      <c r="D43" s="759"/>
      <c r="E43" s="814"/>
      <c r="F43" s="775"/>
      <c r="G43" s="1363" t="s">
        <v>3752</v>
      </c>
      <c r="H43" s="1364" t="str">
        <f>_xlfn.XLOOKUP(I43,'WM-AR'!G:G,'WM-AR'!E:E)</f>
        <v>A04AR107 Finishing Work Door &amp; Window Work Blast Resistant Door w/ Steel Frame (UoM: EA)</v>
      </c>
      <c r="I43" s="765" t="s">
        <v>3783</v>
      </c>
      <c r="J43" s="1365"/>
      <c r="K43" s="766"/>
      <c r="L43" s="766"/>
      <c r="M43" s="1366"/>
      <c r="N43" s="1366"/>
      <c r="O43" s="1366"/>
      <c r="P43" s="1366"/>
      <c r="Q43" s="1366"/>
      <c r="R43" s="1366"/>
      <c r="S43" s="1366"/>
      <c r="T43" s="1366"/>
      <c r="U43" s="1366"/>
      <c r="V43" s="1366"/>
      <c r="W43" s="1366"/>
      <c r="X43" s="1366"/>
      <c r="Y43" s="766"/>
      <c r="Z43" s="766"/>
      <c r="AA43" s="766"/>
      <c r="AB43" s="766"/>
      <c r="AC43" s="766"/>
      <c r="AD43" s="766"/>
      <c r="AE43" s="766"/>
      <c r="AF43" s="766"/>
      <c r="AG43" s="773"/>
      <c r="AH43" s="1045"/>
      <c r="AI43" s="1045"/>
      <c r="AJ43" s="1046"/>
      <c r="AK43" s="1046"/>
      <c r="AL43" s="759"/>
      <c r="AM43" s="88" t="str">
        <f>IF(AND(ISTEXT($E43),ISTEXT($B43)),"산출기준 &gt;&gt;  "&amp;_xlfn.XLOOKUP($E43,산출기준!$D:$D,산출기준!$E:$E,"매칭실패"),"")</f>
        <v/>
      </c>
    </row>
    <row r="44" spans="1:39" ht="54.95" customHeight="1">
      <c r="A44" s="1019"/>
      <c r="B44" s="684"/>
      <c r="C44" s="685"/>
      <c r="D44" s="1020"/>
      <c r="E44" s="687"/>
      <c r="F44" s="1021"/>
      <c r="G44" s="875" t="s">
        <v>3784</v>
      </c>
      <c r="H44" s="1367" t="str">
        <f ca="1">_xlfn.IFNA(_xlfn.XLOOKUP(J44,'WM-AR'!I:I,'WM-AR'!F:F),"")</f>
        <v xml:space="preserve">A04AR107-00001 Finishing Work Door &amp; Window Work Blast Resistant Door w/ Steel Frame (UoM: EA) Fire Protective Rating: N/A, Single Door     w/ Hardware &amp; Accessories  </v>
      </c>
      <c r="I44" s="1368" t="s">
        <v>3755</v>
      </c>
      <c r="J44" s="692" t="str" cm="1">
        <f t="array" aca="1" ref="J44" ca="1">IF(ISTEXT(I44),INDIRECT("I"&amp;_xlfn.XMATCH("#",$I$1:INDIRECT("I"&amp;ROW()),,-1)+1)&amp;"-"&amp;I44,"")</f>
        <v>A04AR107-00001</v>
      </c>
      <c r="K44" s="1022"/>
      <c r="L44" s="1023" t="str">
        <f ca="1">IFERROR(VLOOKUP($J44,'WM-AR'!$I$7:$AS$3267,34,FALSE),"")</f>
        <v>EA</v>
      </c>
      <c r="M44" s="1369" t="str">
        <f ca="1">IFERROR(VLOOKUP($J44,'WM-AR'!$I$7:$AS$3267,4,FALSE),"")</f>
        <v>Finishing Work</v>
      </c>
      <c r="N44" s="1369" t="str">
        <f ca="1">IFERROR(VLOOKUP($J44,'WM-AR'!$I$7:$AS$3267,6,FALSE),"")</f>
        <v>Door &amp; Window Work</v>
      </c>
      <c r="O44" s="1369" t="str">
        <f ca="1">IFERROR(VLOOKUP($J44,'WM-AR'!$I$7:$AS$3267,8,FALSE),"")</f>
        <v>Blast Resistant Door w/ Steel Frame (UoM: EA)</v>
      </c>
      <c r="P44" s="1025" t="str">
        <f ca="1">IFERROR(VLOOKUP($J44,'WM-AR'!$I$7:$AS$3267,10,FALSE),"")</f>
        <v>Fire Protective Rating: N/A, Single Door</v>
      </c>
      <c r="Q44" s="1026">
        <f ca="1">IFERROR(VLOOKUP($J44,'WM-AR'!$I$7:$AS$3267,12,FALSE),"")</f>
        <v>0</v>
      </c>
      <c r="R44" s="1026">
        <f ca="1">IFERROR(VLOOKUP($J44,'WM-AR'!$I$7:$AS$3267,14,FALSE),"")</f>
        <v>0</v>
      </c>
      <c r="S44" s="1026">
        <f ca="1">IFERROR(VLOOKUP($J44,'WM-AR'!$I$7:$AS$3267,16,FALSE),"")</f>
        <v>0</v>
      </c>
      <c r="T44" s="1026">
        <f ca="1">IFERROR(VLOOKUP($J44,'WM-AR'!$I$7:$AS$3267,18,FALSE),"")</f>
        <v>0</v>
      </c>
      <c r="U44" s="1026" t="str">
        <f ca="1">IFERROR(VLOOKUP($J44,'WM-AR'!$I$7:$AS$3267,20,FALSE),"")</f>
        <v>w/ Hardware &amp; Accessories</v>
      </c>
      <c r="V44" s="1026">
        <f ca="1">IFERROR(VLOOKUP($J44,'WM-AR'!$I$7:$AS$3267,22,FALSE),"")</f>
        <v>0</v>
      </c>
      <c r="W44" s="1026">
        <f ca="1">IFERROR(VLOOKUP($J44,'WM-AR'!$I$7:$AS$3267,24,FALSE),"")</f>
        <v>0</v>
      </c>
      <c r="X44" s="1026">
        <f ca="1">IFERROR(VLOOKUP($J44,'WM-AR'!$I$7:$AS$3267,25,FALSE),"")</f>
        <v>0</v>
      </c>
      <c r="Y44" s="1026" t="str">
        <f ca="1">IFERROR(VLOOKUP($J44,'WM-AR'!$I$7:$AS$3267,26,FALSE),"")</f>
        <v>W x H=(  )mm x (  )mm</v>
      </c>
      <c r="Z44" s="1026">
        <f ca="1">IFERROR(VLOOKUP($J44,'WM-AR'!$I$7:$AS$3267,27,FALSE),"")</f>
        <v>0</v>
      </c>
      <c r="AA44" s="1026">
        <f ca="1">IFERROR(VLOOKUP($J44,'WM-AR'!$I$7:$AS$3267,28,FALSE),"")</f>
        <v>0</v>
      </c>
      <c r="AB44" s="1026">
        <f ca="1">IFERROR(VLOOKUP($J44,'WM-AR'!$I$7:$AS$3267,29,FALSE),"")</f>
        <v>0</v>
      </c>
      <c r="AC44" s="1026">
        <f ca="1">IFERROR(VLOOKUP($J44,'WM-AR'!$I$7:$AS$3267,30,FALSE),"")</f>
        <v>0</v>
      </c>
      <c r="AD44" s="1026" t="str">
        <f ca="1">IFERROR(VLOOKUP($J44,'WM-AR'!$I$7:$AS$3267,31,FALSE),"")</f>
        <v>Blast Load: Overpressure (   )psi, Duration (  )ms</v>
      </c>
      <c r="AE44" s="1026">
        <f ca="1">IFERROR(VLOOKUP($J44,'WM-AR'!$I$7:$AS$3267,32,FALSE),"")</f>
        <v>0</v>
      </c>
      <c r="AF44" s="1026" t="str">
        <f ca="1">IFERROR(VLOOKUP($J44,'WM-AR'!$I$7:$AS$3267,33,FALSE),"")</f>
        <v/>
      </c>
      <c r="AG44" s="1370" t="s">
        <v>3756</v>
      </c>
      <c r="AH44" s="768" t="s">
        <v>3757</v>
      </c>
      <c r="AI44" s="768" t="s">
        <v>3757</v>
      </c>
      <c r="AJ44" s="769"/>
      <c r="AK44" s="769" t="str">
        <f ca="1">L44</f>
        <v>EA</v>
      </c>
      <c r="AL44" s="704"/>
      <c r="AM44" s="1028" t="str">
        <f>IF(AND(ISTEXT($E44),ISTEXT($B44)),"산출기준 &gt;&gt;  "&amp;_xlfn.XLOOKUP($E44,산출기준!$D:$D,산출기준!$E:$E,"매칭실패"),"")</f>
        <v/>
      </c>
    </row>
    <row r="45" spans="1:39" ht="54.95" customHeight="1">
      <c r="A45" s="1019"/>
      <c r="B45" s="705"/>
      <c r="C45" s="706"/>
      <c r="D45" s="711"/>
      <c r="E45" s="708"/>
      <c r="F45" s="1029"/>
      <c r="G45" s="882" t="s">
        <v>3785</v>
      </c>
      <c r="H45" s="1371" t="str">
        <f ca="1">_xlfn.IFNA(_xlfn.XLOOKUP(J45,'WM-AR'!I:I,'WM-AR'!F:F),"")</f>
        <v xml:space="preserve">A04AR107-00005 Finishing Work Door &amp; Window Work Blast Resistant Door w/ Steel Frame (UoM: EA) Fire Protective Rating: 1-hr, Single Door     w/ Hardware &amp; Accessories  </v>
      </c>
      <c r="I45" s="1372" t="s">
        <v>3767</v>
      </c>
      <c r="J45" s="712" t="str" cm="1">
        <f t="array" aca="1" ref="J45" ca="1">IF(ISTEXT(I45),INDIRECT("I"&amp;_xlfn.XMATCH("#",$I$1:INDIRECT("I"&amp;ROW()),,-1)+1)&amp;"-"&amp;I45,"")</f>
        <v>A04AR107-00005</v>
      </c>
      <c r="K45" s="1030"/>
      <c r="L45" s="1031" t="str">
        <f ca="1">IFERROR(VLOOKUP($J45,'WM-AR'!$I$7:$AS$3267,34,FALSE),"")</f>
        <v>EA</v>
      </c>
      <c r="M45" s="1373" t="str">
        <f ca="1">IFERROR(VLOOKUP($J45,'WM-AR'!$I$7:$AS$3267,4,FALSE),"")</f>
        <v>Finishing Work</v>
      </c>
      <c r="N45" s="1373" t="str">
        <f ca="1">IFERROR(VLOOKUP($J45,'WM-AR'!$I$7:$AS$3267,6,FALSE),"")</f>
        <v>Door &amp; Window Work</v>
      </c>
      <c r="O45" s="1373" t="str">
        <f ca="1">IFERROR(VLOOKUP($J45,'WM-AR'!$I$7:$AS$3267,8,FALSE),"")</f>
        <v>Blast Resistant Door w/ Steel Frame (UoM: EA)</v>
      </c>
      <c r="P45" s="1032" t="str">
        <f ca="1">IFERROR(VLOOKUP($J45,'WM-AR'!$I$7:$AS$3267,10,FALSE),"")</f>
        <v>Fire Protective Rating: 1-hr, Single Door</v>
      </c>
      <c r="Q45" s="1033">
        <f ca="1">IFERROR(VLOOKUP($J45,'WM-AR'!$I$7:$AS$3267,12,FALSE),"")</f>
        <v>0</v>
      </c>
      <c r="R45" s="1033">
        <f ca="1">IFERROR(VLOOKUP($J45,'WM-AR'!$I$7:$AS$3267,14,FALSE),"")</f>
        <v>0</v>
      </c>
      <c r="S45" s="1033">
        <f ca="1">IFERROR(VLOOKUP($J45,'WM-AR'!$I$7:$AS$3267,16,FALSE),"")</f>
        <v>0</v>
      </c>
      <c r="T45" s="1033">
        <f ca="1">IFERROR(VLOOKUP($J45,'WM-AR'!$I$7:$AS$3267,18,FALSE),"")</f>
        <v>0</v>
      </c>
      <c r="U45" s="1033" t="str">
        <f ca="1">IFERROR(VLOOKUP($J45,'WM-AR'!$I$7:$AS$3267,20,FALSE),"")</f>
        <v>w/ Hardware &amp; Accessories</v>
      </c>
      <c r="V45" s="1033">
        <f ca="1">IFERROR(VLOOKUP($J45,'WM-AR'!$I$7:$AS$3267,22,FALSE),"")</f>
        <v>0</v>
      </c>
      <c r="W45" s="1033">
        <f ca="1">IFERROR(VLOOKUP($J45,'WM-AR'!$I$7:$AS$3267,24,FALSE),"")</f>
        <v>0</v>
      </c>
      <c r="X45" s="1033">
        <f ca="1">IFERROR(VLOOKUP($J45,'WM-AR'!$I$7:$AS$3267,25,FALSE),"")</f>
        <v>0</v>
      </c>
      <c r="Y45" s="1033" t="str">
        <f ca="1">IFERROR(VLOOKUP($J45,'WM-AR'!$I$7:$AS$3267,26,FALSE),"")</f>
        <v>W x H=(  )mm x (  )mm</v>
      </c>
      <c r="Z45" s="1033">
        <f ca="1">IFERROR(VLOOKUP($J45,'WM-AR'!$I$7:$AS$3267,27,FALSE),"")</f>
        <v>0</v>
      </c>
      <c r="AA45" s="1033">
        <f ca="1">IFERROR(VLOOKUP($J45,'WM-AR'!$I$7:$AS$3267,28,FALSE),"")</f>
        <v>0</v>
      </c>
      <c r="AB45" s="1033">
        <f ca="1">IFERROR(VLOOKUP($J45,'WM-AR'!$I$7:$AS$3267,29,FALSE),"")</f>
        <v>0</v>
      </c>
      <c r="AC45" s="1033">
        <f ca="1">IFERROR(VLOOKUP($J45,'WM-AR'!$I$7:$AS$3267,30,FALSE),"")</f>
        <v>0</v>
      </c>
      <c r="AD45" s="1033" t="str">
        <f ca="1">IFERROR(VLOOKUP($J45,'WM-AR'!$I$7:$AS$3267,31,FALSE),"")</f>
        <v>Blast Load: Overpressure (   )psi, Duration (  )ms</v>
      </c>
      <c r="AE45" s="1033">
        <f ca="1">IFERROR(VLOOKUP($J45,'WM-AR'!$I$7:$AS$3267,32,FALSE),"")</f>
        <v>0</v>
      </c>
      <c r="AF45" s="1033" t="str">
        <f ca="1">IFERROR(VLOOKUP($J45,'WM-AR'!$I$7:$AS$3267,33,FALSE),"")</f>
        <v/>
      </c>
      <c r="AG45" s="1374"/>
      <c r="AH45" s="1375" t="s">
        <v>3757</v>
      </c>
      <c r="AI45" s="1375" t="s">
        <v>3757</v>
      </c>
      <c r="AJ45" s="1375"/>
      <c r="AK45" s="1375" t="str">
        <f t="shared" ref="AK45:AK48" ca="1" si="4">L45</f>
        <v>EA</v>
      </c>
      <c r="AL45" s="723"/>
      <c r="AM45" s="1028" t="str">
        <f>IF(AND(ISTEXT($E45),ISTEXT($B45)),"산출기준 &gt;&gt;  "&amp;_xlfn.XLOOKUP($E45,산출기준!$D:$D,산출기준!$E:$E,"매칭실패"),"")</f>
        <v/>
      </c>
    </row>
    <row r="46" spans="1:39" ht="54.95" customHeight="1">
      <c r="A46" s="1019"/>
      <c r="B46" s="705"/>
      <c r="C46" s="706"/>
      <c r="D46" s="711"/>
      <c r="E46" s="708"/>
      <c r="F46" s="1029"/>
      <c r="G46" s="882"/>
      <c r="H46" s="1371" t="str">
        <f ca="1">_xlfn.IFNA(_xlfn.XLOOKUP(J46,'WM-AR'!I:I,'WM-AR'!F:F),"")</f>
        <v/>
      </c>
      <c r="I46" s="1372"/>
      <c r="J46" s="712" t="str" cm="1">
        <f t="array" aca="1" ref="J46" ca="1">IF(ISTEXT(I46),INDIRECT("I"&amp;_xlfn.XMATCH("#",$I$1:INDIRECT("I"&amp;ROW()),,-1)+1)&amp;"-"&amp;I46,"")</f>
        <v/>
      </c>
      <c r="K46" s="1030"/>
      <c r="L46" s="1031" t="str">
        <f ca="1">IFERROR(VLOOKUP($J46,'WM-AR'!$I$7:$AS$3267,34,FALSE),"")</f>
        <v/>
      </c>
      <c r="M46" s="1373" t="str">
        <f ca="1">IFERROR(VLOOKUP($J46,'WM-AR'!$I$7:$AS$3267,4,FALSE),"")</f>
        <v/>
      </c>
      <c r="N46" s="1373" t="str">
        <f ca="1">IFERROR(VLOOKUP($J46,'WM-AR'!$I$7:$AS$3267,6,FALSE),"")</f>
        <v/>
      </c>
      <c r="O46" s="1373" t="str">
        <f ca="1">IFERROR(VLOOKUP($J46,'WM-AR'!$I$7:$AS$3267,8,FALSE),"")</f>
        <v/>
      </c>
      <c r="P46" s="1032" t="str">
        <f ca="1">IFERROR(VLOOKUP($J46,'WM-AR'!$I$7:$AS$3267,10,FALSE),"")</f>
        <v/>
      </c>
      <c r="Q46" s="1033" t="str">
        <f ca="1">IFERROR(VLOOKUP($J46,'WM-AR'!$I$7:$AS$3267,12,FALSE),"")</f>
        <v/>
      </c>
      <c r="R46" s="1033" t="str">
        <f ca="1">IFERROR(VLOOKUP($J46,'WM-AR'!$I$7:$AS$3267,14,FALSE),"")</f>
        <v/>
      </c>
      <c r="S46" s="1033" t="str">
        <f ca="1">IFERROR(VLOOKUP($J46,'WM-AR'!$I$7:$AS$3267,16,FALSE),"")</f>
        <v/>
      </c>
      <c r="T46" s="1033" t="str">
        <f ca="1">IFERROR(VLOOKUP($J46,'WM-AR'!$I$7:$AS$3267,18,FALSE),"")</f>
        <v/>
      </c>
      <c r="U46" s="1033" t="str">
        <f ca="1">IFERROR(VLOOKUP($J46,'WM-AR'!$I$7:$AS$3267,20,FALSE),"")</f>
        <v/>
      </c>
      <c r="V46" s="1033" t="str">
        <f ca="1">IFERROR(VLOOKUP($J46,'WM-AR'!$I$7:$AS$3267,22,FALSE),"")</f>
        <v/>
      </c>
      <c r="W46" s="1033" t="str">
        <f ca="1">IFERROR(VLOOKUP($J46,'WM-AR'!$I$7:$AS$3267,24,FALSE),"")</f>
        <v/>
      </c>
      <c r="X46" s="1033" t="str">
        <f ca="1">IFERROR(VLOOKUP($J46,'WM-AR'!$I$7:$AS$3267,25,FALSE),"")</f>
        <v/>
      </c>
      <c r="Y46" s="1033" t="str">
        <f ca="1">IFERROR(VLOOKUP($J46,'WM-AR'!$I$7:$AS$3267,26,FALSE),"")</f>
        <v/>
      </c>
      <c r="Z46" s="1033" t="str">
        <f ca="1">IFERROR(VLOOKUP($J46,'WM-AR'!$I$7:$AS$3267,27,FALSE),"")</f>
        <v/>
      </c>
      <c r="AA46" s="1033" t="str">
        <f ca="1">IFERROR(VLOOKUP($J46,'WM-AR'!$I$7:$AS$3267,28,FALSE),"")</f>
        <v/>
      </c>
      <c r="AB46" s="1033" t="str">
        <f ca="1">IFERROR(VLOOKUP($J46,'WM-AR'!$I$7:$AS$3267,29,FALSE),"")</f>
        <v/>
      </c>
      <c r="AC46" s="1033" t="str">
        <f ca="1">IFERROR(VLOOKUP($J46,'WM-AR'!$I$7:$AS$3267,30,FALSE),"")</f>
        <v/>
      </c>
      <c r="AD46" s="1033" t="str">
        <f ca="1">IFERROR(VLOOKUP($J46,'WM-AR'!$I$7:$AS$3267,31,FALSE),"")</f>
        <v/>
      </c>
      <c r="AE46" s="1033" t="str">
        <f ca="1">IFERROR(VLOOKUP($J46,'WM-AR'!$I$7:$AS$3267,32,FALSE),"")</f>
        <v/>
      </c>
      <c r="AF46" s="1033" t="str">
        <f ca="1">IFERROR(VLOOKUP($J46,'WM-AR'!$I$7:$AS$3267,33,FALSE),"")</f>
        <v/>
      </c>
      <c r="AG46" s="1374"/>
      <c r="AH46" s="1375" t="s">
        <v>3757</v>
      </c>
      <c r="AI46" s="1375" t="s">
        <v>3757</v>
      </c>
      <c r="AJ46" s="1375"/>
      <c r="AK46" s="1375" t="str">
        <f t="shared" ca="1" si="4"/>
        <v/>
      </c>
      <c r="AL46" s="723"/>
      <c r="AM46" s="1028" t="str">
        <f>IF(AND(ISTEXT($E46),ISTEXT($B46)),"산출기준 &gt;&gt;  "&amp;_xlfn.XLOOKUP($E46,산출기준!$D:$D,산출기준!$E:$E,"매칭실패"),"")</f>
        <v/>
      </c>
    </row>
    <row r="47" spans="1:39" ht="54.95" customHeight="1">
      <c r="A47" s="1019"/>
      <c r="B47" s="705"/>
      <c r="C47" s="706"/>
      <c r="D47" s="711"/>
      <c r="E47" s="708"/>
      <c r="F47" s="1029"/>
      <c r="G47" s="882"/>
      <c r="H47" s="1371" t="str">
        <f ca="1">_xlfn.IFNA(_xlfn.XLOOKUP(J47,'WM-AR'!I:I,'WM-AR'!F:F),"")</f>
        <v/>
      </c>
      <c r="I47" s="1372"/>
      <c r="J47" s="712" t="str" cm="1">
        <f t="array" aca="1" ref="J47" ca="1">IF(ISTEXT(I47),INDIRECT("I"&amp;_xlfn.XMATCH("#",$I$1:INDIRECT("I"&amp;ROW()),,-1)+1)&amp;"-"&amp;I47,"")</f>
        <v/>
      </c>
      <c r="K47" s="1030"/>
      <c r="L47" s="1031" t="str">
        <f ca="1">IFERROR(VLOOKUP($J47,'WM-AR'!$I$7:$AS$3267,34,FALSE),"")</f>
        <v/>
      </c>
      <c r="M47" s="1373" t="str">
        <f ca="1">IFERROR(VLOOKUP($J47,'WM-AR'!$I$7:$AS$3267,4,FALSE),"")</f>
        <v/>
      </c>
      <c r="N47" s="1373" t="str">
        <f ca="1">IFERROR(VLOOKUP($J47,'WM-AR'!$I$7:$AS$3267,6,FALSE),"")</f>
        <v/>
      </c>
      <c r="O47" s="1373" t="str">
        <f ca="1">IFERROR(VLOOKUP($J47,'WM-AR'!$I$7:$AS$3267,8,FALSE),"")</f>
        <v/>
      </c>
      <c r="P47" s="1032" t="str">
        <f ca="1">IFERROR(VLOOKUP($J47,'WM-AR'!$I$7:$AS$3267,10,FALSE),"")</f>
        <v/>
      </c>
      <c r="Q47" s="1033" t="str">
        <f ca="1">IFERROR(VLOOKUP($J47,'WM-AR'!$I$7:$AS$3267,12,FALSE),"")</f>
        <v/>
      </c>
      <c r="R47" s="1033" t="str">
        <f ca="1">IFERROR(VLOOKUP($J47,'WM-AR'!$I$7:$AS$3267,14,FALSE),"")</f>
        <v/>
      </c>
      <c r="S47" s="1033" t="str">
        <f ca="1">IFERROR(VLOOKUP($J47,'WM-AR'!$I$7:$AS$3267,16,FALSE),"")</f>
        <v/>
      </c>
      <c r="T47" s="1033" t="str">
        <f ca="1">IFERROR(VLOOKUP($J47,'WM-AR'!$I$7:$AS$3267,18,FALSE),"")</f>
        <v/>
      </c>
      <c r="U47" s="1033" t="str">
        <f ca="1">IFERROR(VLOOKUP($J47,'WM-AR'!$I$7:$AS$3267,20,FALSE),"")</f>
        <v/>
      </c>
      <c r="V47" s="1033" t="str">
        <f ca="1">IFERROR(VLOOKUP($J47,'WM-AR'!$I$7:$AS$3267,22,FALSE),"")</f>
        <v/>
      </c>
      <c r="W47" s="1033" t="str">
        <f ca="1">IFERROR(VLOOKUP($J47,'WM-AR'!$I$7:$AS$3267,24,FALSE),"")</f>
        <v/>
      </c>
      <c r="X47" s="1033" t="str">
        <f ca="1">IFERROR(VLOOKUP($J47,'WM-AR'!$I$7:$AS$3267,25,FALSE),"")</f>
        <v/>
      </c>
      <c r="Y47" s="1033" t="str">
        <f ca="1">IFERROR(VLOOKUP($J47,'WM-AR'!$I$7:$AS$3267,26,FALSE),"")</f>
        <v/>
      </c>
      <c r="Z47" s="1033" t="str">
        <f ca="1">IFERROR(VLOOKUP($J47,'WM-AR'!$I$7:$AS$3267,27,FALSE),"")</f>
        <v/>
      </c>
      <c r="AA47" s="1033" t="str">
        <f ca="1">IFERROR(VLOOKUP($J47,'WM-AR'!$I$7:$AS$3267,28,FALSE),"")</f>
        <v/>
      </c>
      <c r="AB47" s="1033" t="str">
        <f ca="1">IFERROR(VLOOKUP($J47,'WM-AR'!$I$7:$AS$3267,29,FALSE),"")</f>
        <v/>
      </c>
      <c r="AC47" s="1033" t="str">
        <f ca="1">IFERROR(VLOOKUP($J47,'WM-AR'!$I$7:$AS$3267,30,FALSE),"")</f>
        <v/>
      </c>
      <c r="AD47" s="1033" t="str">
        <f ca="1">IFERROR(VLOOKUP($J47,'WM-AR'!$I$7:$AS$3267,31,FALSE),"")</f>
        <v/>
      </c>
      <c r="AE47" s="1033" t="str">
        <f ca="1">IFERROR(VLOOKUP($J47,'WM-AR'!$I$7:$AS$3267,32,FALSE),"")</f>
        <v/>
      </c>
      <c r="AF47" s="1033" t="str">
        <f ca="1">IFERROR(VLOOKUP($J47,'WM-AR'!$I$7:$AS$3267,33,FALSE),"")</f>
        <v/>
      </c>
      <c r="AG47" s="1374"/>
      <c r="AH47" s="1375" t="s">
        <v>3757</v>
      </c>
      <c r="AI47" s="1375" t="s">
        <v>3757</v>
      </c>
      <c r="AJ47" s="1375"/>
      <c r="AK47" s="1375" t="str">
        <f t="shared" ca="1" si="4"/>
        <v/>
      </c>
      <c r="AL47" s="723"/>
      <c r="AM47" s="1028" t="str">
        <f>IF(AND(ISTEXT($E47),ISTEXT($B47)),"산출기준 &gt;&gt;  "&amp;_xlfn.XLOOKUP($E47,산출기준!$D:$D,산출기준!$E:$E,"매칭실패"),"")</f>
        <v/>
      </c>
    </row>
    <row r="48" spans="1:39" ht="54.95" customHeight="1">
      <c r="A48" s="1019"/>
      <c r="B48" s="724"/>
      <c r="C48" s="725"/>
      <c r="D48" s="731"/>
      <c r="E48" s="727"/>
      <c r="F48" s="1035"/>
      <c r="G48" s="886"/>
      <c r="H48" s="1376" t="str">
        <f ca="1">_xlfn.IFNA(_xlfn.XLOOKUP(J48,'WM-AR'!I:I,'WM-AR'!F:F),"")</f>
        <v/>
      </c>
      <c r="I48" s="1377"/>
      <c r="J48" s="732" t="str" cm="1">
        <f t="array" aca="1" ref="J48" ca="1">IF(ISTEXT(I48),INDIRECT("I"&amp;_xlfn.XMATCH("#",$I$1:INDIRECT("I"&amp;ROW()),,-1)+1)&amp;"-"&amp;I48,"")</f>
        <v/>
      </c>
      <c r="K48" s="1036"/>
      <c r="L48" s="1037" t="str">
        <f ca="1">IFERROR(VLOOKUP($J48,'WM-AR'!$I$7:$AS$3267,34,FALSE),"")</f>
        <v/>
      </c>
      <c r="M48" s="1378" t="str">
        <f ca="1">IFERROR(VLOOKUP($J48,'WM-AR'!$I$7:$AS$3267,4,FALSE),"")</f>
        <v/>
      </c>
      <c r="N48" s="1378" t="str">
        <f ca="1">IFERROR(VLOOKUP($J48,'WM-AR'!$I$7:$AS$3267,6,FALSE),"")</f>
        <v/>
      </c>
      <c r="O48" s="1378" t="str">
        <f ca="1">IFERROR(VLOOKUP($J48,'WM-AR'!$I$7:$AS$3267,8,FALSE),"")</f>
        <v/>
      </c>
      <c r="P48" s="1038" t="str">
        <f ca="1">IFERROR(VLOOKUP($J48,'WM-AR'!$I$7:$AS$3267,10,FALSE),"")</f>
        <v/>
      </c>
      <c r="Q48" s="1039" t="str">
        <f ca="1">IFERROR(VLOOKUP($J48,'WM-AR'!$I$7:$AS$3267,12,FALSE),"")</f>
        <v/>
      </c>
      <c r="R48" s="1039" t="str">
        <f ca="1">IFERROR(VLOOKUP($J48,'WM-AR'!$I$7:$AS$3267,14,FALSE),"")</f>
        <v/>
      </c>
      <c r="S48" s="1039" t="str">
        <f ca="1">IFERROR(VLOOKUP($J48,'WM-AR'!$I$7:$AS$3267,16,FALSE),"")</f>
        <v/>
      </c>
      <c r="T48" s="1039" t="str">
        <f ca="1">IFERROR(VLOOKUP($J48,'WM-AR'!$I$7:$AS$3267,18,FALSE),"")</f>
        <v/>
      </c>
      <c r="U48" s="1039" t="str">
        <f ca="1">IFERROR(VLOOKUP($J48,'WM-AR'!$I$7:$AS$3267,20,FALSE),"")</f>
        <v/>
      </c>
      <c r="V48" s="1039" t="str">
        <f ca="1">IFERROR(VLOOKUP($J48,'WM-AR'!$I$7:$AS$3267,22,FALSE),"")</f>
        <v/>
      </c>
      <c r="W48" s="1039" t="str">
        <f ca="1">IFERROR(VLOOKUP($J48,'WM-AR'!$I$7:$AS$3267,24,FALSE),"")</f>
        <v/>
      </c>
      <c r="X48" s="1039" t="str">
        <f ca="1">IFERROR(VLOOKUP($J48,'WM-AR'!$I$7:$AS$3267,25,FALSE),"")</f>
        <v/>
      </c>
      <c r="Y48" s="1039" t="str">
        <f ca="1">IFERROR(VLOOKUP($J48,'WM-AR'!$I$7:$AS$3267,26,FALSE),"")</f>
        <v/>
      </c>
      <c r="Z48" s="1039" t="str">
        <f ca="1">IFERROR(VLOOKUP($J48,'WM-AR'!$I$7:$AS$3267,27,FALSE),"")</f>
        <v/>
      </c>
      <c r="AA48" s="1039" t="str">
        <f ca="1">IFERROR(VLOOKUP($J48,'WM-AR'!$I$7:$AS$3267,28,FALSE),"")</f>
        <v/>
      </c>
      <c r="AB48" s="1039" t="str">
        <f ca="1">IFERROR(VLOOKUP($J48,'WM-AR'!$I$7:$AS$3267,29,FALSE),"")</f>
        <v/>
      </c>
      <c r="AC48" s="1039" t="str">
        <f ca="1">IFERROR(VLOOKUP($J48,'WM-AR'!$I$7:$AS$3267,30,FALSE),"")</f>
        <v/>
      </c>
      <c r="AD48" s="1039" t="str">
        <f ca="1">IFERROR(VLOOKUP($J48,'WM-AR'!$I$7:$AS$3267,31,FALSE),"")</f>
        <v/>
      </c>
      <c r="AE48" s="1039" t="str">
        <f ca="1">IFERROR(VLOOKUP($J48,'WM-AR'!$I$7:$AS$3267,32,FALSE),"")</f>
        <v/>
      </c>
      <c r="AF48" s="1039" t="str">
        <f ca="1">IFERROR(VLOOKUP($J48,'WM-AR'!$I$7:$AS$3267,33,FALSE),"")</f>
        <v/>
      </c>
      <c r="AG48" s="1379"/>
      <c r="AH48" s="1380" t="s">
        <v>3757</v>
      </c>
      <c r="AI48" s="1380" t="s">
        <v>3757</v>
      </c>
      <c r="AJ48" s="1380"/>
      <c r="AK48" s="1380" t="str">
        <f t="shared" ca="1" si="4"/>
        <v/>
      </c>
      <c r="AL48" s="743"/>
      <c r="AM48" s="1028" t="str">
        <f>IF(AND(ISTEXT($E48),ISTEXT($B48)),"산출기준 &gt;&gt;  "&amp;_xlfn.XLOOKUP($E48,산출기준!$D:$D,산출기준!$E:$E,"매칭실패"),"")</f>
        <v/>
      </c>
    </row>
    <row r="49" spans="1:39">
      <c r="B49" s="658"/>
      <c r="C49" s="659"/>
      <c r="D49" s="659"/>
      <c r="E49" s="659"/>
      <c r="F49" s="1056"/>
      <c r="G49" s="662"/>
      <c r="H49" s="662"/>
      <c r="I49" s="662"/>
      <c r="J49" s="652"/>
      <c r="K49" s="664"/>
      <c r="L49" s="664"/>
      <c r="M49" s="664"/>
      <c r="N49" s="664"/>
      <c r="O49" s="664"/>
      <c r="P49" s="664"/>
      <c r="Q49" s="664"/>
      <c r="R49" s="664"/>
      <c r="S49" s="664"/>
      <c r="T49" s="664"/>
      <c r="U49" s="664"/>
      <c r="V49" s="664"/>
      <c r="W49" s="664"/>
      <c r="X49" s="664"/>
      <c r="Y49" s="664"/>
      <c r="Z49" s="664"/>
      <c r="AA49" s="664"/>
      <c r="AB49" s="664"/>
      <c r="AC49" s="664"/>
      <c r="AD49" s="664"/>
      <c r="AE49" s="664"/>
      <c r="AF49" s="664"/>
      <c r="AG49" s="659"/>
      <c r="AH49" s="665"/>
      <c r="AI49" s="665"/>
      <c r="AJ49" s="666"/>
      <c r="AK49" s="666"/>
      <c r="AL49" s="662"/>
      <c r="AM49" s="88" t="str">
        <f>IF(AND(ISTEXT($E49),ISTEXT($B49)),"산출기준 &gt;&gt;  "&amp;_xlfn.XLOOKUP($E49,산출기준!$D:$D,산출기준!$E:$E,"매칭실패"),"")</f>
        <v/>
      </c>
    </row>
    <row r="50" spans="1:39" ht="34.9" customHeight="1">
      <c r="B50" s="808" t="str" cm="1">
        <f t="array" aca="1" ref="B50" ca="1">_xlfn.IFNA(INDIRECT("Family_표준_구성도!B"&amp;MATCH(F50,INDIRECT("Family_표준_구성도!"&amp;"C:C"),0)),"")</f>
        <v>8.1.1.2.2</v>
      </c>
      <c r="C50" s="668" t="s">
        <v>2016</v>
      </c>
      <c r="D50" s="809"/>
      <c r="E50" s="668" t="s">
        <v>3761</v>
      </c>
      <c r="F50" s="1265" t="s">
        <v>3786</v>
      </c>
      <c r="G50" s="811"/>
      <c r="H50" s="917" t="s">
        <v>3787</v>
      </c>
      <c r="I50" s="1356" t="s">
        <v>1653</v>
      </c>
      <c r="J50" s="1356"/>
      <c r="K50" s="674"/>
      <c r="L50" s="674"/>
      <c r="M50" s="1357" t="str" cm="1">
        <f t="array" aca="1" ref="M50:X50" ca="1">TRANSPOSE(INDIRECT("'WM-AR'!D"&amp;_xlfn.XMATCH($I51,'WM-AR'!G:G,0,1)):INDIRECT("'WM-AR'!D"&amp;_xlfn.XMATCH($I51,'WM-AR'!G:G,0,-1)))</f>
        <v>Fire Protective Rating: N/A, Single Door</v>
      </c>
      <c r="N50" s="1357" t="str">
        <f ca="1"/>
        <v/>
      </c>
      <c r="O50" s="1358" t="str">
        <f ca="1"/>
        <v>Fire Protective Rating: 0.5-hr, Single Door</v>
      </c>
      <c r="P50" s="1359" t="str">
        <f ca="1"/>
        <v/>
      </c>
      <c r="Q50" s="1360" t="str">
        <f ca="1"/>
        <v>Fire Protective Rating: 1-hr, Single Door</v>
      </c>
      <c r="R50" s="1360" t="str">
        <f ca="1"/>
        <v/>
      </c>
      <c r="S50" s="1360" t="str">
        <f ca="1"/>
        <v>Fire Protective Rating: 1.5-hrs, Single Door</v>
      </c>
      <c r="T50" s="1360" t="str">
        <f ca="1"/>
        <v/>
      </c>
      <c r="U50" s="1360" t="str">
        <f ca="1"/>
        <v>Fire Protective Rating: 2-hrs, Single Door</v>
      </c>
      <c r="V50" s="1360" t="str">
        <f ca="1"/>
        <v/>
      </c>
      <c r="W50" s="1361" t="str">
        <f ca="1"/>
        <v>Fire Protective Rating: 3-hrs, Single Door</v>
      </c>
      <c r="X50" s="1362" t="str">
        <f ca="1"/>
        <v/>
      </c>
      <c r="Y50" s="679"/>
      <c r="Z50" s="679"/>
      <c r="AA50" s="679"/>
      <c r="AB50" s="679"/>
      <c r="AC50" s="679"/>
      <c r="AD50" s="679"/>
      <c r="AE50" s="679"/>
      <c r="AF50" s="679"/>
      <c r="AG50" s="1043"/>
      <c r="AH50" s="682"/>
      <c r="AI50" s="682"/>
      <c r="AJ50" s="682"/>
      <c r="AK50" s="682"/>
      <c r="AL50" s="683"/>
      <c r="AM50" s="88" t="str">
        <f ca="1">IF(AND(ISTEXT($E50),ISTEXT($B50)),"산출기준 &gt;&gt;  "&amp;_xlfn.XLOOKUP($E50,산출기준!$D:$D,산출기준!$E:$E,"매칭실패"),"")</f>
        <v>산출기준 &gt;&gt;  [ 도어 일반 산출 ]</v>
      </c>
    </row>
    <row r="51" spans="1:39" ht="49.9" customHeight="1" outlineLevel="1">
      <c r="B51" s="758"/>
      <c r="C51" s="759"/>
      <c r="D51" s="759"/>
      <c r="E51" s="814"/>
      <c r="F51" s="775"/>
      <c r="G51" s="1363" t="s">
        <v>3752</v>
      </c>
      <c r="H51" s="1364" t="str">
        <f>_xlfn.XLOOKUP(I51,'WM-AR'!G:G,'WM-AR'!E:E)</f>
        <v>A04AR109 Finishing Work Door &amp; Window Work Blast Resistant Door w/ Steel Frame, Panic Bar (UoM: EA)</v>
      </c>
      <c r="I51" s="765" t="s">
        <v>3788</v>
      </c>
      <c r="J51" s="1365"/>
      <c r="K51" s="766"/>
      <c r="L51" s="766"/>
      <c r="M51" s="1366"/>
      <c r="N51" s="1366"/>
      <c r="O51" s="1366"/>
      <c r="P51" s="1366"/>
      <c r="Q51" s="1366"/>
      <c r="R51" s="1366"/>
      <c r="S51" s="1366"/>
      <c r="T51" s="1366"/>
      <c r="U51" s="1366"/>
      <c r="V51" s="1366"/>
      <c r="W51" s="1366"/>
      <c r="X51" s="1366"/>
      <c r="Y51" s="766"/>
      <c r="Z51" s="766"/>
      <c r="AA51" s="766"/>
      <c r="AB51" s="766"/>
      <c r="AC51" s="766"/>
      <c r="AD51" s="766"/>
      <c r="AE51" s="766"/>
      <c r="AF51" s="766"/>
      <c r="AG51" s="773"/>
      <c r="AH51" s="1045"/>
      <c r="AI51" s="1045"/>
      <c r="AJ51" s="1046"/>
      <c r="AK51" s="1046"/>
      <c r="AL51" s="759"/>
      <c r="AM51" s="88" t="str">
        <f>IF(AND(ISTEXT($E51),ISTEXT($B51)),"산출기준 &gt;&gt;  "&amp;_xlfn.XLOOKUP($E51,산출기준!$D:$D,산출기준!$E:$E,"매칭실패"),"")</f>
        <v/>
      </c>
    </row>
    <row r="52" spans="1:39" ht="54.95" customHeight="1">
      <c r="A52" s="1019"/>
      <c r="B52" s="684"/>
      <c r="C52" s="685"/>
      <c r="D52" s="1020"/>
      <c r="E52" s="687"/>
      <c r="F52" s="1021"/>
      <c r="G52" s="875" t="s">
        <v>3789</v>
      </c>
      <c r="H52" s="1367" t="str">
        <f ca="1">_xlfn.IFNA(_xlfn.XLOOKUP(J52,'WM-AR'!I:I,'WM-AR'!F:F),"")</f>
        <v xml:space="preserve">A04AR109-00001 Finishing Work Door &amp; Window Work Blast Resistant Door w/ Steel Frame, Panic Bar (UoM: EA) Fire Protective Rating: N/A, Single Door     w/ Hardware &amp; Accessories  </v>
      </c>
      <c r="I52" s="1368" t="s">
        <v>3755</v>
      </c>
      <c r="J52" s="692" t="str" cm="1">
        <f t="array" aca="1" ref="J52" ca="1">IF(ISTEXT(I52),INDIRECT("I"&amp;_xlfn.XMATCH("#",$I$1:INDIRECT("I"&amp;ROW()),,-1)+1)&amp;"-"&amp;I52,"")</f>
        <v>A04AR109-00001</v>
      </c>
      <c r="K52" s="1022"/>
      <c r="L52" s="1023" t="str">
        <f ca="1">IFERROR(VLOOKUP($J52,'WM-AR'!$I$7:$AS$3267,34,FALSE),"")</f>
        <v>EA</v>
      </c>
      <c r="M52" s="1369" t="str">
        <f ca="1">IFERROR(VLOOKUP($J52,'WM-AR'!$I$7:$AS$3267,4,FALSE),"")</f>
        <v>Finishing Work</v>
      </c>
      <c r="N52" s="1369" t="str">
        <f ca="1">IFERROR(VLOOKUP($J52,'WM-AR'!$I$7:$AS$3267,6,FALSE),"")</f>
        <v>Door &amp; Window Work</v>
      </c>
      <c r="O52" s="1369" t="str">
        <f ca="1">IFERROR(VLOOKUP($J52,'WM-AR'!$I$7:$AS$3267,8,FALSE),"")</f>
        <v>Blast Resistant Door w/ Steel Frame, Panic Bar (UoM: EA)</v>
      </c>
      <c r="P52" s="1025" t="str">
        <f ca="1">IFERROR(VLOOKUP($J52,'WM-AR'!$I$7:$AS$3267,10,FALSE),"")</f>
        <v>Fire Protective Rating: N/A, Single Door</v>
      </c>
      <c r="Q52" s="1026">
        <f ca="1">IFERROR(VLOOKUP($J52,'WM-AR'!$I$7:$AS$3267,12,FALSE),"")</f>
        <v>0</v>
      </c>
      <c r="R52" s="1026">
        <f ca="1">IFERROR(VLOOKUP($J52,'WM-AR'!$I$7:$AS$3267,14,FALSE),"")</f>
        <v>0</v>
      </c>
      <c r="S52" s="1026">
        <f ca="1">IFERROR(VLOOKUP($J52,'WM-AR'!$I$7:$AS$3267,16,FALSE),"")</f>
        <v>0</v>
      </c>
      <c r="T52" s="1026">
        <f ca="1">IFERROR(VLOOKUP($J52,'WM-AR'!$I$7:$AS$3267,18,FALSE),"")</f>
        <v>0</v>
      </c>
      <c r="U52" s="1026" t="str">
        <f ca="1">IFERROR(VLOOKUP($J52,'WM-AR'!$I$7:$AS$3267,20,FALSE),"")</f>
        <v>w/ Hardware &amp; Accessories</v>
      </c>
      <c r="V52" s="1026">
        <f ca="1">IFERROR(VLOOKUP($J52,'WM-AR'!$I$7:$AS$3267,22,FALSE),"")</f>
        <v>0</v>
      </c>
      <c r="W52" s="1026">
        <f ca="1">IFERROR(VLOOKUP($J52,'WM-AR'!$I$7:$AS$3267,24,FALSE),"")</f>
        <v>0</v>
      </c>
      <c r="X52" s="1026">
        <f ca="1">IFERROR(VLOOKUP($J52,'WM-AR'!$I$7:$AS$3267,25,FALSE),"")</f>
        <v>0</v>
      </c>
      <c r="Y52" s="1026" t="str">
        <f ca="1">IFERROR(VLOOKUP($J52,'WM-AR'!$I$7:$AS$3267,26,FALSE),"")</f>
        <v>W x H=(  )mm x (  )mm</v>
      </c>
      <c r="Z52" s="1026">
        <f ca="1">IFERROR(VLOOKUP($J52,'WM-AR'!$I$7:$AS$3267,27,FALSE),"")</f>
        <v>0</v>
      </c>
      <c r="AA52" s="1026">
        <f ca="1">IFERROR(VLOOKUP($J52,'WM-AR'!$I$7:$AS$3267,28,FALSE),"")</f>
        <v>0</v>
      </c>
      <c r="AB52" s="1026">
        <f ca="1">IFERROR(VLOOKUP($J52,'WM-AR'!$I$7:$AS$3267,29,FALSE),"")</f>
        <v>0</v>
      </c>
      <c r="AC52" s="1026">
        <f ca="1">IFERROR(VLOOKUP($J52,'WM-AR'!$I$7:$AS$3267,30,FALSE),"")</f>
        <v>0</v>
      </c>
      <c r="AD52" s="1026" t="str">
        <f ca="1">IFERROR(VLOOKUP($J52,'WM-AR'!$I$7:$AS$3267,31,FALSE),"")</f>
        <v>Blast Load: Overpressure (   )psi, Duration (  )ms</v>
      </c>
      <c r="AE52" s="1026">
        <f ca="1">IFERROR(VLOOKUP($J52,'WM-AR'!$I$7:$AS$3267,32,FALSE),"")</f>
        <v>0</v>
      </c>
      <c r="AF52" s="1026" t="str">
        <f ca="1">IFERROR(VLOOKUP($J52,'WM-AR'!$I$7:$AS$3267,33,FALSE),"")</f>
        <v/>
      </c>
      <c r="AG52" s="1370" t="s">
        <v>3756</v>
      </c>
      <c r="AH52" s="768" t="s">
        <v>3757</v>
      </c>
      <c r="AI52" s="768" t="s">
        <v>3757</v>
      </c>
      <c r="AJ52" s="769"/>
      <c r="AK52" s="769" t="str">
        <f ca="1">L52</f>
        <v>EA</v>
      </c>
      <c r="AL52" s="704"/>
      <c r="AM52" s="1028" t="str">
        <f>IF(AND(ISTEXT($E52),ISTEXT($B52)),"산출기준 &gt;&gt;  "&amp;_xlfn.XLOOKUP($E52,산출기준!$D:$D,산출기준!$E:$E,"매칭실패"),"")</f>
        <v/>
      </c>
    </row>
    <row r="53" spans="1:39" ht="54.95" customHeight="1">
      <c r="A53" s="1019"/>
      <c r="B53" s="705"/>
      <c r="C53" s="706"/>
      <c r="D53" s="711"/>
      <c r="E53" s="708"/>
      <c r="F53" s="1029"/>
      <c r="G53" s="882" t="s">
        <v>3790</v>
      </c>
      <c r="H53" s="1371" t="str">
        <f ca="1">_xlfn.IFNA(_xlfn.XLOOKUP(J53,'WM-AR'!I:I,'WM-AR'!F:F),"")</f>
        <v xml:space="preserve">A04AR109-00007 Finishing Work Door &amp; Window Work Blast Resistant Door w/ Steel Frame, Panic Bar (UoM: EA) Fire Protective Rating: 1.5-hrs, Single Door     w/ Hardware &amp; Accessories  </v>
      </c>
      <c r="I53" s="1372" t="s">
        <v>3773</v>
      </c>
      <c r="J53" s="712" t="str" cm="1">
        <f t="array" aca="1" ref="J53" ca="1">IF(ISTEXT(I53),INDIRECT("I"&amp;_xlfn.XMATCH("#",$I$1:INDIRECT("I"&amp;ROW()),,-1)+1)&amp;"-"&amp;I53,"")</f>
        <v>A04AR109-00007</v>
      </c>
      <c r="K53" s="1030"/>
      <c r="L53" s="1031" t="str">
        <f ca="1">IFERROR(VLOOKUP($J53,'WM-AR'!$I$7:$AS$3267,34,FALSE),"")</f>
        <v>EA</v>
      </c>
      <c r="M53" s="1373" t="str">
        <f ca="1">IFERROR(VLOOKUP($J53,'WM-AR'!$I$7:$AS$3267,4,FALSE),"")</f>
        <v>Finishing Work</v>
      </c>
      <c r="N53" s="1373" t="str">
        <f ca="1">IFERROR(VLOOKUP($J53,'WM-AR'!$I$7:$AS$3267,6,FALSE),"")</f>
        <v>Door &amp; Window Work</v>
      </c>
      <c r="O53" s="1373" t="str">
        <f ca="1">IFERROR(VLOOKUP($J53,'WM-AR'!$I$7:$AS$3267,8,FALSE),"")</f>
        <v>Blast Resistant Door w/ Steel Frame, Panic Bar (UoM: EA)</v>
      </c>
      <c r="P53" s="1032" t="str">
        <f ca="1">IFERROR(VLOOKUP($J53,'WM-AR'!$I$7:$AS$3267,10,FALSE),"")</f>
        <v>Fire Protective Rating: 1.5-hrs, Single Door</v>
      </c>
      <c r="Q53" s="1033">
        <f ca="1">IFERROR(VLOOKUP($J53,'WM-AR'!$I$7:$AS$3267,12,FALSE),"")</f>
        <v>0</v>
      </c>
      <c r="R53" s="1033">
        <f ca="1">IFERROR(VLOOKUP($J53,'WM-AR'!$I$7:$AS$3267,14,FALSE),"")</f>
        <v>0</v>
      </c>
      <c r="S53" s="1033">
        <f ca="1">IFERROR(VLOOKUP($J53,'WM-AR'!$I$7:$AS$3267,16,FALSE),"")</f>
        <v>0</v>
      </c>
      <c r="T53" s="1033">
        <f ca="1">IFERROR(VLOOKUP($J53,'WM-AR'!$I$7:$AS$3267,18,FALSE),"")</f>
        <v>0</v>
      </c>
      <c r="U53" s="1033" t="str">
        <f ca="1">IFERROR(VLOOKUP($J53,'WM-AR'!$I$7:$AS$3267,20,FALSE),"")</f>
        <v>w/ Hardware &amp; Accessories</v>
      </c>
      <c r="V53" s="1033">
        <f ca="1">IFERROR(VLOOKUP($J53,'WM-AR'!$I$7:$AS$3267,22,FALSE),"")</f>
        <v>0</v>
      </c>
      <c r="W53" s="1033">
        <f ca="1">IFERROR(VLOOKUP($J53,'WM-AR'!$I$7:$AS$3267,24,FALSE),"")</f>
        <v>0</v>
      </c>
      <c r="X53" s="1033">
        <f ca="1">IFERROR(VLOOKUP($J53,'WM-AR'!$I$7:$AS$3267,25,FALSE),"")</f>
        <v>0</v>
      </c>
      <c r="Y53" s="1033" t="str">
        <f ca="1">IFERROR(VLOOKUP($J53,'WM-AR'!$I$7:$AS$3267,26,FALSE),"")</f>
        <v>W x H=(  )mm x (  )mm</v>
      </c>
      <c r="Z53" s="1033">
        <f ca="1">IFERROR(VLOOKUP($J53,'WM-AR'!$I$7:$AS$3267,27,FALSE),"")</f>
        <v>0</v>
      </c>
      <c r="AA53" s="1033">
        <f ca="1">IFERROR(VLOOKUP($J53,'WM-AR'!$I$7:$AS$3267,28,FALSE),"")</f>
        <v>0</v>
      </c>
      <c r="AB53" s="1033">
        <f ca="1">IFERROR(VLOOKUP($J53,'WM-AR'!$I$7:$AS$3267,29,FALSE),"")</f>
        <v>0</v>
      </c>
      <c r="AC53" s="1033">
        <f ca="1">IFERROR(VLOOKUP($J53,'WM-AR'!$I$7:$AS$3267,30,FALSE),"")</f>
        <v>0</v>
      </c>
      <c r="AD53" s="1033" t="str">
        <f ca="1">IFERROR(VLOOKUP($J53,'WM-AR'!$I$7:$AS$3267,31,FALSE),"")</f>
        <v>Blast Load: Overpressure (   )psi, Duration (  )ms</v>
      </c>
      <c r="AE53" s="1033">
        <f ca="1">IFERROR(VLOOKUP($J53,'WM-AR'!$I$7:$AS$3267,32,FALSE),"")</f>
        <v>0</v>
      </c>
      <c r="AF53" s="1033" t="str">
        <f ca="1">IFERROR(VLOOKUP($J53,'WM-AR'!$I$7:$AS$3267,33,FALSE),"")</f>
        <v/>
      </c>
      <c r="AG53" s="1374"/>
      <c r="AH53" s="1375" t="s">
        <v>3757</v>
      </c>
      <c r="AI53" s="1375" t="s">
        <v>3757</v>
      </c>
      <c r="AJ53" s="1375"/>
      <c r="AK53" s="1375" t="str">
        <f t="shared" ref="AK53:AK56" ca="1" si="5">L53</f>
        <v>EA</v>
      </c>
      <c r="AL53" s="723"/>
      <c r="AM53" s="1028" t="str">
        <f>IF(AND(ISTEXT($E53),ISTEXT($B53)),"산출기준 &gt;&gt;  "&amp;_xlfn.XLOOKUP($E53,산출기준!$D:$D,산출기준!$E:$E,"매칭실패"),"")</f>
        <v/>
      </c>
    </row>
    <row r="54" spans="1:39" ht="54.95" customHeight="1">
      <c r="A54" s="1019"/>
      <c r="B54" s="705"/>
      <c r="C54" s="706"/>
      <c r="D54" s="711"/>
      <c r="E54" s="708"/>
      <c r="F54" s="1029"/>
      <c r="G54" s="882"/>
      <c r="H54" s="1371" t="str">
        <f ca="1">_xlfn.IFNA(_xlfn.XLOOKUP(J54,'WM-AR'!I:I,'WM-AR'!F:F),"")</f>
        <v/>
      </c>
      <c r="I54" s="1372"/>
      <c r="J54" s="712" t="str" cm="1">
        <f t="array" aca="1" ref="J54" ca="1">IF(ISTEXT(I54),INDIRECT("I"&amp;_xlfn.XMATCH("#",$I$1:INDIRECT("I"&amp;ROW()),,-1)+1)&amp;"-"&amp;I54,"")</f>
        <v/>
      </c>
      <c r="K54" s="1030"/>
      <c r="L54" s="1031" t="str">
        <f ca="1">IFERROR(VLOOKUP($J54,'WM-AR'!$I$7:$AS$3267,34,FALSE),"")</f>
        <v/>
      </c>
      <c r="M54" s="1373" t="str">
        <f ca="1">IFERROR(VLOOKUP($J54,'WM-AR'!$I$7:$AS$3267,4,FALSE),"")</f>
        <v/>
      </c>
      <c r="N54" s="1373" t="str">
        <f ca="1">IFERROR(VLOOKUP($J54,'WM-AR'!$I$7:$AS$3267,6,FALSE),"")</f>
        <v/>
      </c>
      <c r="O54" s="1373" t="str">
        <f ca="1">IFERROR(VLOOKUP($J54,'WM-AR'!$I$7:$AS$3267,8,FALSE),"")</f>
        <v/>
      </c>
      <c r="P54" s="1032" t="str">
        <f ca="1">IFERROR(VLOOKUP($J54,'WM-AR'!$I$7:$AS$3267,10,FALSE),"")</f>
        <v/>
      </c>
      <c r="Q54" s="1033" t="str">
        <f ca="1">IFERROR(VLOOKUP($J54,'WM-AR'!$I$7:$AS$3267,12,FALSE),"")</f>
        <v/>
      </c>
      <c r="R54" s="1033" t="str">
        <f ca="1">IFERROR(VLOOKUP($J54,'WM-AR'!$I$7:$AS$3267,14,FALSE),"")</f>
        <v/>
      </c>
      <c r="S54" s="1033" t="str">
        <f ca="1">IFERROR(VLOOKUP($J54,'WM-AR'!$I$7:$AS$3267,16,FALSE),"")</f>
        <v/>
      </c>
      <c r="T54" s="1033" t="str">
        <f ca="1">IFERROR(VLOOKUP($J54,'WM-AR'!$I$7:$AS$3267,18,FALSE),"")</f>
        <v/>
      </c>
      <c r="U54" s="1033" t="str">
        <f ca="1">IFERROR(VLOOKUP($J54,'WM-AR'!$I$7:$AS$3267,20,FALSE),"")</f>
        <v/>
      </c>
      <c r="V54" s="1033" t="str">
        <f ca="1">IFERROR(VLOOKUP($J54,'WM-AR'!$I$7:$AS$3267,22,FALSE),"")</f>
        <v/>
      </c>
      <c r="W54" s="1033" t="str">
        <f ca="1">IFERROR(VLOOKUP($J54,'WM-AR'!$I$7:$AS$3267,24,FALSE),"")</f>
        <v/>
      </c>
      <c r="X54" s="1033" t="str">
        <f ca="1">IFERROR(VLOOKUP($J54,'WM-AR'!$I$7:$AS$3267,25,FALSE),"")</f>
        <v/>
      </c>
      <c r="Y54" s="1033" t="str">
        <f ca="1">IFERROR(VLOOKUP($J54,'WM-AR'!$I$7:$AS$3267,26,FALSE),"")</f>
        <v/>
      </c>
      <c r="Z54" s="1033" t="str">
        <f ca="1">IFERROR(VLOOKUP($J54,'WM-AR'!$I$7:$AS$3267,27,FALSE),"")</f>
        <v/>
      </c>
      <c r="AA54" s="1033" t="str">
        <f ca="1">IFERROR(VLOOKUP($J54,'WM-AR'!$I$7:$AS$3267,28,FALSE),"")</f>
        <v/>
      </c>
      <c r="AB54" s="1033" t="str">
        <f ca="1">IFERROR(VLOOKUP($J54,'WM-AR'!$I$7:$AS$3267,29,FALSE),"")</f>
        <v/>
      </c>
      <c r="AC54" s="1033" t="str">
        <f ca="1">IFERROR(VLOOKUP($J54,'WM-AR'!$I$7:$AS$3267,30,FALSE),"")</f>
        <v/>
      </c>
      <c r="AD54" s="1033" t="str">
        <f ca="1">IFERROR(VLOOKUP($J54,'WM-AR'!$I$7:$AS$3267,31,FALSE),"")</f>
        <v/>
      </c>
      <c r="AE54" s="1033" t="str">
        <f ca="1">IFERROR(VLOOKUP($J54,'WM-AR'!$I$7:$AS$3267,32,FALSE),"")</f>
        <v/>
      </c>
      <c r="AF54" s="1033" t="str">
        <f ca="1">IFERROR(VLOOKUP($J54,'WM-AR'!$I$7:$AS$3267,33,FALSE),"")</f>
        <v/>
      </c>
      <c r="AG54" s="1374"/>
      <c r="AH54" s="1375" t="s">
        <v>3757</v>
      </c>
      <c r="AI54" s="1375" t="s">
        <v>3757</v>
      </c>
      <c r="AJ54" s="1375"/>
      <c r="AK54" s="1375" t="str">
        <f t="shared" ca="1" si="5"/>
        <v/>
      </c>
      <c r="AL54" s="723"/>
      <c r="AM54" s="1028" t="str">
        <f>IF(AND(ISTEXT($E54),ISTEXT($B54)),"산출기준 &gt;&gt;  "&amp;_xlfn.XLOOKUP($E54,산출기준!$D:$D,산출기준!$E:$E,"매칭실패"),"")</f>
        <v/>
      </c>
    </row>
    <row r="55" spans="1:39" ht="54.95" customHeight="1">
      <c r="A55" s="1019"/>
      <c r="B55" s="705"/>
      <c r="C55" s="706"/>
      <c r="D55" s="711"/>
      <c r="E55" s="708"/>
      <c r="F55" s="1029"/>
      <c r="G55" s="882"/>
      <c r="H55" s="1371" t="str">
        <f ca="1">_xlfn.IFNA(_xlfn.XLOOKUP(J55,'WM-AR'!I:I,'WM-AR'!F:F),"")</f>
        <v/>
      </c>
      <c r="I55" s="1372"/>
      <c r="J55" s="712" t="str" cm="1">
        <f t="array" aca="1" ref="J55" ca="1">IF(ISTEXT(I55),INDIRECT("I"&amp;_xlfn.XMATCH("#",$I$1:INDIRECT("I"&amp;ROW()),,-1)+1)&amp;"-"&amp;I55,"")</f>
        <v/>
      </c>
      <c r="K55" s="1030"/>
      <c r="L55" s="1031" t="str">
        <f ca="1">IFERROR(VLOOKUP($J55,'WM-AR'!$I$7:$AS$3267,34,FALSE),"")</f>
        <v/>
      </c>
      <c r="M55" s="1373" t="str">
        <f ca="1">IFERROR(VLOOKUP($J55,'WM-AR'!$I$7:$AS$3267,4,FALSE),"")</f>
        <v/>
      </c>
      <c r="N55" s="1373" t="str">
        <f ca="1">IFERROR(VLOOKUP($J55,'WM-AR'!$I$7:$AS$3267,6,FALSE),"")</f>
        <v/>
      </c>
      <c r="O55" s="1373" t="str">
        <f ca="1">IFERROR(VLOOKUP($J55,'WM-AR'!$I$7:$AS$3267,8,FALSE),"")</f>
        <v/>
      </c>
      <c r="P55" s="1032" t="str">
        <f ca="1">IFERROR(VLOOKUP($J55,'WM-AR'!$I$7:$AS$3267,10,FALSE),"")</f>
        <v/>
      </c>
      <c r="Q55" s="1033" t="str">
        <f ca="1">IFERROR(VLOOKUP($J55,'WM-AR'!$I$7:$AS$3267,12,FALSE),"")</f>
        <v/>
      </c>
      <c r="R55" s="1033" t="str">
        <f ca="1">IFERROR(VLOOKUP($J55,'WM-AR'!$I$7:$AS$3267,14,FALSE),"")</f>
        <v/>
      </c>
      <c r="S55" s="1033" t="str">
        <f ca="1">IFERROR(VLOOKUP($J55,'WM-AR'!$I$7:$AS$3267,16,FALSE),"")</f>
        <v/>
      </c>
      <c r="T55" s="1033" t="str">
        <f ca="1">IFERROR(VLOOKUP($J55,'WM-AR'!$I$7:$AS$3267,18,FALSE),"")</f>
        <v/>
      </c>
      <c r="U55" s="1033" t="str">
        <f ca="1">IFERROR(VLOOKUP($J55,'WM-AR'!$I$7:$AS$3267,20,FALSE),"")</f>
        <v/>
      </c>
      <c r="V55" s="1033" t="str">
        <f ca="1">IFERROR(VLOOKUP($J55,'WM-AR'!$I$7:$AS$3267,22,FALSE),"")</f>
        <v/>
      </c>
      <c r="W55" s="1033" t="str">
        <f ca="1">IFERROR(VLOOKUP($J55,'WM-AR'!$I$7:$AS$3267,24,FALSE),"")</f>
        <v/>
      </c>
      <c r="X55" s="1033" t="str">
        <f ca="1">IFERROR(VLOOKUP($J55,'WM-AR'!$I$7:$AS$3267,25,FALSE),"")</f>
        <v/>
      </c>
      <c r="Y55" s="1033" t="str">
        <f ca="1">IFERROR(VLOOKUP($J55,'WM-AR'!$I$7:$AS$3267,26,FALSE),"")</f>
        <v/>
      </c>
      <c r="Z55" s="1033" t="str">
        <f ca="1">IFERROR(VLOOKUP($J55,'WM-AR'!$I$7:$AS$3267,27,FALSE),"")</f>
        <v/>
      </c>
      <c r="AA55" s="1033" t="str">
        <f ca="1">IFERROR(VLOOKUP($J55,'WM-AR'!$I$7:$AS$3267,28,FALSE),"")</f>
        <v/>
      </c>
      <c r="AB55" s="1033" t="str">
        <f ca="1">IFERROR(VLOOKUP($J55,'WM-AR'!$I$7:$AS$3267,29,FALSE),"")</f>
        <v/>
      </c>
      <c r="AC55" s="1033" t="str">
        <f ca="1">IFERROR(VLOOKUP($J55,'WM-AR'!$I$7:$AS$3267,30,FALSE),"")</f>
        <v/>
      </c>
      <c r="AD55" s="1033" t="str">
        <f ca="1">IFERROR(VLOOKUP($J55,'WM-AR'!$I$7:$AS$3267,31,FALSE),"")</f>
        <v/>
      </c>
      <c r="AE55" s="1033" t="str">
        <f ca="1">IFERROR(VLOOKUP($J55,'WM-AR'!$I$7:$AS$3267,32,FALSE),"")</f>
        <v/>
      </c>
      <c r="AF55" s="1033" t="str">
        <f ca="1">IFERROR(VLOOKUP($J55,'WM-AR'!$I$7:$AS$3267,33,FALSE),"")</f>
        <v/>
      </c>
      <c r="AG55" s="1374"/>
      <c r="AH55" s="1375" t="s">
        <v>3757</v>
      </c>
      <c r="AI55" s="1375" t="s">
        <v>3757</v>
      </c>
      <c r="AJ55" s="1375"/>
      <c r="AK55" s="1375" t="str">
        <f t="shared" ca="1" si="5"/>
        <v/>
      </c>
      <c r="AL55" s="723"/>
      <c r="AM55" s="1028" t="str">
        <f>IF(AND(ISTEXT($E55),ISTEXT($B55)),"산출기준 &gt;&gt;  "&amp;_xlfn.XLOOKUP($E55,산출기준!$D:$D,산출기준!$E:$E,"매칭실패"),"")</f>
        <v/>
      </c>
    </row>
    <row r="56" spans="1:39" ht="54.95" customHeight="1">
      <c r="A56" s="1019"/>
      <c r="B56" s="724"/>
      <c r="C56" s="725"/>
      <c r="D56" s="731"/>
      <c r="E56" s="727"/>
      <c r="F56" s="1035"/>
      <c r="G56" s="886"/>
      <c r="H56" s="1376" t="str">
        <f ca="1">_xlfn.IFNA(_xlfn.XLOOKUP(J56,'WM-AR'!I:I,'WM-AR'!F:F),"")</f>
        <v/>
      </c>
      <c r="I56" s="1377"/>
      <c r="J56" s="732" t="str" cm="1">
        <f t="array" aca="1" ref="J56" ca="1">IF(ISTEXT(I56),INDIRECT("I"&amp;_xlfn.XMATCH("#",$I$1:INDIRECT("I"&amp;ROW()),,-1)+1)&amp;"-"&amp;I56,"")</f>
        <v/>
      </c>
      <c r="K56" s="1036"/>
      <c r="L56" s="1037" t="str">
        <f ca="1">IFERROR(VLOOKUP($J56,'WM-AR'!$I$7:$AS$3267,34,FALSE),"")</f>
        <v/>
      </c>
      <c r="M56" s="1378" t="str">
        <f ca="1">IFERROR(VLOOKUP($J56,'WM-AR'!$I$7:$AS$3267,4,FALSE),"")</f>
        <v/>
      </c>
      <c r="N56" s="1378" t="str">
        <f ca="1">IFERROR(VLOOKUP($J56,'WM-AR'!$I$7:$AS$3267,6,FALSE),"")</f>
        <v/>
      </c>
      <c r="O56" s="1378" t="str">
        <f ca="1">IFERROR(VLOOKUP($J56,'WM-AR'!$I$7:$AS$3267,8,FALSE),"")</f>
        <v/>
      </c>
      <c r="P56" s="1038" t="str">
        <f ca="1">IFERROR(VLOOKUP($J56,'WM-AR'!$I$7:$AS$3267,10,FALSE),"")</f>
        <v/>
      </c>
      <c r="Q56" s="1039" t="str">
        <f ca="1">IFERROR(VLOOKUP($J56,'WM-AR'!$I$7:$AS$3267,12,FALSE),"")</f>
        <v/>
      </c>
      <c r="R56" s="1039" t="str">
        <f ca="1">IFERROR(VLOOKUP($J56,'WM-AR'!$I$7:$AS$3267,14,FALSE),"")</f>
        <v/>
      </c>
      <c r="S56" s="1039" t="str">
        <f ca="1">IFERROR(VLOOKUP($J56,'WM-AR'!$I$7:$AS$3267,16,FALSE),"")</f>
        <v/>
      </c>
      <c r="T56" s="1039" t="str">
        <f ca="1">IFERROR(VLOOKUP($J56,'WM-AR'!$I$7:$AS$3267,18,FALSE),"")</f>
        <v/>
      </c>
      <c r="U56" s="1039" t="str">
        <f ca="1">IFERROR(VLOOKUP($J56,'WM-AR'!$I$7:$AS$3267,20,FALSE),"")</f>
        <v/>
      </c>
      <c r="V56" s="1039" t="str">
        <f ca="1">IFERROR(VLOOKUP($J56,'WM-AR'!$I$7:$AS$3267,22,FALSE),"")</f>
        <v/>
      </c>
      <c r="W56" s="1039" t="str">
        <f ca="1">IFERROR(VLOOKUP($J56,'WM-AR'!$I$7:$AS$3267,24,FALSE),"")</f>
        <v/>
      </c>
      <c r="X56" s="1039" t="str">
        <f ca="1">IFERROR(VLOOKUP($J56,'WM-AR'!$I$7:$AS$3267,25,FALSE),"")</f>
        <v/>
      </c>
      <c r="Y56" s="1039" t="str">
        <f ca="1">IFERROR(VLOOKUP($J56,'WM-AR'!$I$7:$AS$3267,26,FALSE),"")</f>
        <v/>
      </c>
      <c r="Z56" s="1039" t="str">
        <f ca="1">IFERROR(VLOOKUP($J56,'WM-AR'!$I$7:$AS$3267,27,FALSE),"")</f>
        <v/>
      </c>
      <c r="AA56" s="1039" t="str">
        <f ca="1">IFERROR(VLOOKUP($J56,'WM-AR'!$I$7:$AS$3267,28,FALSE),"")</f>
        <v/>
      </c>
      <c r="AB56" s="1039" t="str">
        <f ca="1">IFERROR(VLOOKUP($J56,'WM-AR'!$I$7:$AS$3267,29,FALSE),"")</f>
        <v/>
      </c>
      <c r="AC56" s="1039" t="str">
        <f ca="1">IFERROR(VLOOKUP($J56,'WM-AR'!$I$7:$AS$3267,30,FALSE),"")</f>
        <v/>
      </c>
      <c r="AD56" s="1039" t="str">
        <f ca="1">IFERROR(VLOOKUP($J56,'WM-AR'!$I$7:$AS$3267,31,FALSE),"")</f>
        <v/>
      </c>
      <c r="AE56" s="1039" t="str">
        <f ca="1">IFERROR(VLOOKUP($J56,'WM-AR'!$I$7:$AS$3267,32,FALSE),"")</f>
        <v/>
      </c>
      <c r="AF56" s="1039" t="str">
        <f ca="1">IFERROR(VLOOKUP($J56,'WM-AR'!$I$7:$AS$3267,33,FALSE),"")</f>
        <v/>
      </c>
      <c r="AG56" s="1379"/>
      <c r="AH56" s="1380" t="s">
        <v>3757</v>
      </c>
      <c r="AI56" s="1380" t="s">
        <v>3757</v>
      </c>
      <c r="AJ56" s="1380"/>
      <c r="AK56" s="1380" t="str">
        <f t="shared" ca="1" si="5"/>
        <v/>
      </c>
      <c r="AL56" s="743"/>
      <c r="AM56" s="1028" t="str">
        <f>IF(AND(ISTEXT($E56),ISTEXT($B56)),"산출기준 &gt;&gt;  "&amp;_xlfn.XLOOKUP($E56,산출기준!$D:$D,산출기준!$E:$E,"매칭실패"),"")</f>
        <v/>
      </c>
    </row>
    <row r="57" spans="1:39">
      <c r="B57" s="635"/>
      <c r="C57" s="636"/>
      <c r="D57" s="636"/>
      <c r="E57" s="636"/>
      <c r="F57" s="638"/>
      <c r="G57" s="639"/>
      <c r="H57" s="639"/>
      <c r="I57" s="639"/>
      <c r="J57" s="641"/>
      <c r="K57" s="642"/>
      <c r="L57" s="642"/>
      <c r="M57" s="642"/>
      <c r="N57" s="642"/>
      <c r="O57" s="642"/>
      <c r="P57" s="642"/>
      <c r="Q57" s="642"/>
      <c r="R57" s="642"/>
      <c r="S57" s="642"/>
      <c r="T57" s="642"/>
      <c r="U57" s="642"/>
      <c r="V57" s="642"/>
      <c r="W57" s="642"/>
      <c r="X57" s="642"/>
      <c r="Y57" s="642"/>
      <c r="Z57" s="642"/>
      <c r="AA57" s="642"/>
      <c r="AB57" s="642"/>
      <c r="AC57" s="642"/>
      <c r="AD57" s="642"/>
      <c r="AE57" s="642"/>
      <c r="AF57" s="642"/>
      <c r="AG57" s="636"/>
      <c r="AH57" s="643"/>
      <c r="AI57" s="643"/>
      <c r="AJ57" s="644"/>
      <c r="AK57" s="644"/>
      <c r="AL57" s="639"/>
      <c r="AM57" s="88" t="str">
        <f>IF(AND(ISTEXT($E57),ISTEXT($B57)),"산출기준 &gt;&gt;  "&amp;_xlfn.XLOOKUP($E57,산출기준!$D:$D,산출기준!$E:$E,"매칭실패"),"")</f>
        <v/>
      </c>
    </row>
    <row r="58" spans="1:39">
      <c r="B58" s="645"/>
      <c r="C58" s="646" t="s">
        <v>3748</v>
      </c>
      <c r="D58" s="648"/>
      <c r="E58" s="648"/>
      <c r="F58" s="1057" t="s">
        <v>3791</v>
      </c>
      <c r="G58" s="645"/>
      <c r="H58" s="651"/>
      <c r="I58" s="651"/>
      <c r="J58" s="652"/>
      <c r="K58" s="652"/>
      <c r="L58" s="653"/>
      <c r="M58" s="653"/>
      <c r="N58" s="653"/>
      <c r="O58" s="653"/>
      <c r="P58" s="653"/>
      <c r="Q58" s="653"/>
      <c r="R58" s="653"/>
      <c r="S58" s="653"/>
      <c r="T58" s="653"/>
      <c r="U58" s="653"/>
      <c r="V58" s="653"/>
      <c r="W58" s="653"/>
      <c r="X58" s="653"/>
      <c r="Y58" s="653"/>
      <c r="Z58" s="653"/>
      <c r="AA58" s="653"/>
      <c r="AB58" s="653"/>
      <c r="AC58" s="653"/>
      <c r="AD58" s="653"/>
      <c r="AE58" s="653"/>
      <c r="AF58" s="653"/>
      <c r="AG58" s="656"/>
      <c r="AH58" s="656"/>
      <c r="AI58" s="656"/>
      <c r="AJ58" s="656"/>
      <c r="AK58" s="656"/>
      <c r="AL58" s="657"/>
      <c r="AM58" s="88" t="str">
        <f>IF(AND(ISTEXT($E58),ISTEXT($B58)),"산출기준 &gt;&gt;  "&amp;_xlfn.XLOOKUP($E58,산출기준!$D:$D,산출기준!$E:$E,"매칭실패"),"")</f>
        <v/>
      </c>
    </row>
    <row r="59" spans="1:39">
      <c r="B59" s="658"/>
      <c r="C59" s="659"/>
      <c r="D59" s="659"/>
      <c r="E59" s="659"/>
      <c r="F59" s="1056"/>
      <c r="G59" s="662"/>
      <c r="H59" s="662"/>
      <c r="I59" s="662"/>
      <c r="J59" s="652"/>
      <c r="K59" s="664"/>
      <c r="L59" s="664"/>
      <c r="M59" s="664"/>
      <c r="N59" s="664"/>
      <c r="O59" s="664"/>
      <c r="P59" s="664"/>
      <c r="Q59" s="664"/>
      <c r="R59" s="664"/>
      <c r="S59" s="664"/>
      <c r="T59" s="664"/>
      <c r="U59" s="664"/>
      <c r="V59" s="664"/>
      <c r="W59" s="664"/>
      <c r="X59" s="664"/>
      <c r="Y59" s="664"/>
      <c r="Z59" s="664"/>
      <c r="AA59" s="664"/>
      <c r="AB59" s="664"/>
      <c r="AC59" s="664"/>
      <c r="AD59" s="664"/>
      <c r="AE59" s="664"/>
      <c r="AF59" s="664"/>
      <c r="AG59" s="659"/>
      <c r="AH59" s="665"/>
      <c r="AI59" s="665"/>
      <c r="AJ59" s="666"/>
      <c r="AK59" s="666"/>
      <c r="AL59" s="662"/>
      <c r="AM59" s="88" t="str">
        <f>IF(AND(ISTEXT($E59),ISTEXT($B59)),"산출기준 &gt;&gt;  "&amp;_xlfn.XLOOKUP($E59,산출기준!$D:$D,산출기준!$E:$E,"매칭실패"),"")</f>
        <v/>
      </c>
    </row>
    <row r="60" spans="1:39" ht="34.9" customHeight="1">
      <c r="B60" s="808" t="str" cm="1">
        <f t="array" aca="1" ref="B60" ca="1">_xlfn.IFNA(INDIRECT("Family_표준_구성도!B"&amp;MATCH(F60,INDIRECT("Family_표준_구성도!"&amp;"C:C"),0)),"")</f>
        <v>8.1.1.3.1</v>
      </c>
      <c r="C60" s="668" t="s">
        <v>2016</v>
      </c>
      <c r="D60" s="809"/>
      <c r="E60" s="668" t="s">
        <v>3761</v>
      </c>
      <c r="F60" s="1265" t="s">
        <v>3792</v>
      </c>
      <c r="G60" s="811"/>
      <c r="H60" s="917" t="s">
        <v>3793</v>
      </c>
      <c r="I60" s="1356" t="s">
        <v>1653</v>
      </c>
      <c r="J60" s="1356"/>
      <c r="K60" s="674"/>
      <c r="L60" s="674"/>
      <c r="M60" s="1357" t="str" cm="1">
        <f t="array" aca="1" ref="M60:T60" ca="1">TRANSPOSE(INDIRECT("'WM-AR'!D"&amp;_xlfn.XMATCH($I61,'WM-AR'!G:G,0,1)):INDIRECT("'WM-AR'!D"&amp;_xlfn.XMATCH($I61,'WM-AR'!G:G,0,-1)))</f>
        <v>Fire Protective Rating: N/A, Single Door</v>
      </c>
      <c r="N60" s="1357" t="str">
        <f ca="1"/>
        <v/>
      </c>
      <c r="O60" s="1358" t="str">
        <f ca="1"/>
        <v>Fire Protective Rating: 0.5-hr, Single Door</v>
      </c>
      <c r="P60" s="1359" t="str">
        <f ca="1"/>
        <v/>
      </c>
      <c r="Q60" s="1360" t="str">
        <f ca="1"/>
        <v>Fire Protective Rating: 1-hr, Single Door</v>
      </c>
      <c r="R60" s="1360" t="str">
        <f ca="1"/>
        <v/>
      </c>
      <c r="S60" s="1360" t="str">
        <f ca="1"/>
        <v>Fire Protective Rating: 1.5-hrs, Single Door</v>
      </c>
      <c r="T60" s="1360" t="str">
        <f ca="1"/>
        <v/>
      </c>
      <c r="U60" s="1360"/>
      <c r="V60" s="1360"/>
      <c r="W60" s="1361"/>
      <c r="X60" s="1362"/>
      <c r="Y60" s="679"/>
      <c r="Z60" s="679"/>
      <c r="AA60" s="679"/>
      <c r="AB60" s="679"/>
      <c r="AC60" s="679"/>
      <c r="AD60" s="679"/>
      <c r="AE60" s="679"/>
      <c r="AF60" s="679"/>
      <c r="AG60" s="1043"/>
      <c r="AH60" s="682"/>
      <c r="AI60" s="682"/>
      <c r="AJ60" s="682"/>
      <c r="AK60" s="682"/>
      <c r="AL60" s="683"/>
      <c r="AM60" s="88" t="str">
        <f ca="1">IF(AND(ISTEXT($E60),ISTEXT($B60)),"산출기준 &gt;&gt;  "&amp;_xlfn.XLOOKUP($E60,산출기준!$D:$D,산출기준!$E:$E,"매칭실패"),"")</f>
        <v>산출기준 &gt;&gt;  [ 도어 일반 산출 ]</v>
      </c>
    </row>
    <row r="61" spans="1:39" ht="49.9" customHeight="1" outlineLevel="1">
      <c r="B61" s="758"/>
      <c r="C61" s="759"/>
      <c r="D61" s="759"/>
      <c r="E61" s="814"/>
      <c r="F61" s="775"/>
      <c r="G61" s="1363" t="s">
        <v>3752</v>
      </c>
      <c r="H61" s="1364" t="str">
        <f>_xlfn.XLOOKUP(I61,'WM-AR'!G:G,'WM-AR'!E:E)</f>
        <v>A04AR111 Finishing Work Door &amp; Window Work Aluminum Door w/ Aluminum Frame (UoM: EA)</v>
      </c>
      <c r="I61" s="765" t="s">
        <v>3794</v>
      </c>
      <c r="J61" s="1365"/>
      <c r="K61" s="766"/>
      <c r="L61" s="766"/>
      <c r="M61" s="1366"/>
      <c r="N61" s="1366"/>
      <c r="O61" s="1366"/>
      <c r="P61" s="1366"/>
      <c r="Q61" s="1366"/>
      <c r="R61" s="1366"/>
      <c r="S61" s="1366"/>
      <c r="T61" s="1366"/>
      <c r="U61" s="1366"/>
      <c r="V61" s="1366"/>
      <c r="W61" s="1366"/>
      <c r="X61" s="1366"/>
      <c r="Y61" s="766"/>
      <c r="Z61" s="766"/>
      <c r="AA61" s="766"/>
      <c r="AB61" s="766"/>
      <c r="AC61" s="766"/>
      <c r="AD61" s="766"/>
      <c r="AE61" s="766"/>
      <c r="AF61" s="766"/>
      <c r="AG61" s="773"/>
      <c r="AH61" s="1045"/>
      <c r="AI61" s="1045"/>
      <c r="AJ61" s="1046"/>
      <c r="AK61" s="1046"/>
      <c r="AL61" s="759"/>
      <c r="AM61" s="88" t="str">
        <f>IF(AND(ISTEXT($E61),ISTEXT($B61)),"산출기준 &gt;&gt;  "&amp;_xlfn.XLOOKUP($E61,산출기준!$D:$D,산출기준!$E:$E,"매칭실패"),"")</f>
        <v/>
      </c>
    </row>
    <row r="62" spans="1:39" ht="54.95" customHeight="1">
      <c r="A62" s="1019"/>
      <c r="B62" s="684"/>
      <c r="C62" s="685"/>
      <c r="D62" s="1020"/>
      <c r="E62" s="687"/>
      <c r="F62" s="1021"/>
      <c r="G62" s="875" t="s">
        <v>3795</v>
      </c>
      <c r="H62" s="1367" t="str">
        <f ca="1">_xlfn.IFNA(_xlfn.XLOOKUP(J62,'WM-AR'!I:I,'WM-AR'!F:F),"")</f>
        <v xml:space="preserve">A04AR111-00001 Finishing Work Door &amp; Window Work Aluminum Door w/ Aluminum Frame (UoM: EA) Fire Protective Rating: N/A, Single Door     w/ Hardware &amp; Accessories  </v>
      </c>
      <c r="I62" s="1368" t="s">
        <v>3755</v>
      </c>
      <c r="J62" s="692" t="str" cm="1">
        <f t="array" aca="1" ref="J62" ca="1">IF(ISTEXT(I62),INDIRECT("I"&amp;_xlfn.XMATCH("#",$I$1:INDIRECT("I"&amp;ROW()),,-1)+1)&amp;"-"&amp;I62,"")</f>
        <v>A04AR111-00001</v>
      </c>
      <c r="K62" s="1022"/>
      <c r="L62" s="1023" t="str">
        <f ca="1">IFERROR(VLOOKUP($J62,'WM-AR'!$I$7:$AS$3267,34,FALSE),"")</f>
        <v>EA</v>
      </c>
      <c r="M62" s="1369" t="str">
        <f ca="1">IFERROR(VLOOKUP($J62,'WM-AR'!$I$7:$AS$3267,4,FALSE),"")</f>
        <v>Finishing Work</v>
      </c>
      <c r="N62" s="1369" t="str">
        <f ca="1">IFERROR(VLOOKUP($J62,'WM-AR'!$I$7:$AS$3267,6,FALSE),"")</f>
        <v>Door &amp; Window Work</v>
      </c>
      <c r="O62" s="1369" t="str">
        <f ca="1">IFERROR(VLOOKUP($J62,'WM-AR'!$I$7:$AS$3267,8,FALSE),"")</f>
        <v>Aluminum Door w/ Aluminum Frame (UoM: EA)</v>
      </c>
      <c r="P62" s="1025" t="str">
        <f ca="1">IFERROR(VLOOKUP($J62,'WM-AR'!$I$7:$AS$3267,10,FALSE),"")</f>
        <v>Fire Protective Rating: N/A, Single Door</v>
      </c>
      <c r="Q62" s="1026">
        <f ca="1">IFERROR(VLOOKUP($J62,'WM-AR'!$I$7:$AS$3267,12,FALSE),"")</f>
        <v>0</v>
      </c>
      <c r="R62" s="1026">
        <f ca="1">IFERROR(VLOOKUP($J62,'WM-AR'!$I$7:$AS$3267,14,FALSE),"")</f>
        <v>0</v>
      </c>
      <c r="S62" s="1026">
        <f ca="1">IFERROR(VLOOKUP($J62,'WM-AR'!$I$7:$AS$3267,16,FALSE),"")</f>
        <v>0</v>
      </c>
      <c r="T62" s="1026">
        <f ca="1">IFERROR(VLOOKUP($J62,'WM-AR'!$I$7:$AS$3267,18,FALSE),"")</f>
        <v>0</v>
      </c>
      <c r="U62" s="1026" t="str">
        <f ca="1">IFERROR(VLOOKUP($J62,'WM-AR'!$I$7:$AS$3267,20,FALSE),"")</f>
        <v>w/ Hardware &amp; Accessories</v>
      </c>
      <c r="V62" s="1026">
        <f ca="1">IFERROR(VLOOKUP($J62,'WM-AR'!$I$7:$AS$3267,22,FALSE),"")</f>
        <v>0</v>
      </c>
      <c r="W62" s="1026">
        <f ca="1">IFERROR(VLOOKUP($J62,'WM-AR'!$I$7:$AS$3267,24,FALSE),"")</f>
        <v>0</v>
      </c>
      <c r="X62" s="1026">
        <f ca="1">IFERROR(VLOOKUP($J62,'WM-AR'!$I$7:$AS$3267,25,FALSE),"")</f>
        <v>0</v>
      </c>
      <c r="Y62" s="1026" t="str">
        <f ca="1">IFERROR(VLOOKUP($J62,'WM-AR'!$I$7:$AS$3267,26,FALSE),"")</f>
        <v>W x H=(  )mm x (  )mm</v>
      </c>
      <c r="Z62" s="1026">
        <f ca="1">IFERROR(VLOOKUP($J62,'WM-AR'!$I$7:$AS$3267,27,FALSE),"")</f>
        <v>0</v>
      </c>
      <c r="AA62" s="1026">
        <f ca="1">IFERROR(VLOOKUP($J62,'WM-AR'!$I$7:$AS$3267,28,FALSE),"")</f>
        <v>0</v>
      </c>
      <c r="AB62" s="1026">
        <f ca="1">IFERROR(VLOOKUP($J62,'WM-AR'!$I$7:$AS$3267,29,FALSE),"")</f>
        <v>0</v>
      </c>
      <c r="AC62" s="1026">
        <f ca="1">IFERROR(VLOOKUP($J62,'WM-AR'!$I$7:$AS$3267,30,FALSE),"")</f>
        <v>0</v>
      </c>
      <c r="AD62" s="1026">
        <f ca="1">IFERROR(VLOOKUP($J62,'WM-AR'!$I$7:$AS$3267,31,FALSE),"")</f>
        <v>0</v>
      </c>
      <c r="AE62" s="1026">
        <f ca="1">IFERROR(VLOOKUP($J62,'WM-AR'!$I$7:$AS$3267,32,FALSE),"")</f>
        <v>0</v>
      </c>
      <c r="AF62" s="1026" t="str">
        <f ca="1">IFERROR(VLOOKUP($J62,'WM-AR'!$I$7:$AS$3267,33,FALSE),"")</f>
        <v/>
      </c>
      <c r="AG62" s="1370" t="s">
        <v>3756</v>
      </c>
      <c r="AH62" s="768" t="s">
        <v>3757</v>
      </c>
      <c r="AI62" s="768" t="s">
        <v>3757</v>
      </c>
      <c r="AJ62" s="769"/>
      <c r="AK62" s="769" t="str">
        <f ca="1">L62</f>
        <v>EA</v>
      </c>
      <c r="AL62" s="704"/>
      <c r="AM62" s="1028" t="str">
        <f>IF(AND(ISTEXT($E62),ISTEXT($B62)),"산출기준 &gt;&gt;  "&amp;_xlfn.XLOOKUP($E62,산출기준!$D:$D,산출기준!$E:$E,"매칭실패"),"")</f>
        <v/>
      </c>
    </row>
    <row r="63" spans="1:39" ht="54.95" customHeight="1">
      <c r="A63" s="1019"/>
      <c r="B63" s="705"/>
      <c r="C63" s="706"/>
      <c r="D63" s="711"/>
      <c r="E63" s="708"/>
      <c r="F63" s="1029"/>
      <c r="G63" s="882" t="s">
        <v>3796</v>
      </c>
      <c r="H63" s="1371" t="str">
        <f ca="1">_xlfn.IFNA(_xlfn.XLOOKUP(J63,'WM-AR'!I:I,'WM-AR'!F:F),"")</f>
        <v xml:space="preserve">A04AR111-00003 Finishing Work Door &amp; Window Work Aluminum Door w/ Aluminum Frame (UoM: EA) Fire Protective Rating: 0.5-hr, Single Door     w/ Hardware &amp; Accessories  </v>
      </c>
      <c r="I63" s="1372" t="s">
        <v>3759</v>
      </c>
      <c r="J63" s="712" t="str" cm="1">
        <f t="array" aca="1" ref="J63" ca="1">IF(ISTEXT(I63),INDIRECT("I"&amp;_xlfn.XMATCH("#",$I$1:INDIRECT("I"&amp;ROW()),,-1)+1)&amp;"-"&amp;I63,"")</f>
        <v>A04AR111-00003</v>
      </c>
      <c r="K63" s="1030"/>
      <c r="L63" s="1031" t="str">
        <f ca="1">IFERROR(VLOOKUP($J63,'WM-AR'!$I$7:$AS$3267,34,FALSE),"")</f>
        <v>EA</v>
      </c>
      <c r="M63" s="1373" t="str">
        <f ca="1">IFERROR(VLOOKUP($J63,'WM-AR'!$I$7:$AS$3267,4,FALSE),"")</f>
        <v>Finishing Work</v>
      </c>
      <c r="N63" s="1373" t="str">
        <f ca="1">IFERROR(VLOOKUP($J63,'WM-AR'!$I$7:$AS$3267,6,FALSE),"")</f>
        <v>Door &amp; Window Work</v>
      </c>
      <c r="O63" s="1373" t="str">
        <f ca="1">IFERROR(VLOOKUP($J63,'WM-AR'!$I$7:$AS$3267,8,FALSE),"")</f>
        <v>Aluminum Door w/ Aluminum Frame (UoM: EA)</v>
      </c>
      <c r="P63" s="1032" t="str">
        <f ca="1">IFERROR(VLOOKUP($J63,'WM-AR'!$I$7:$AS$3267,10,FALSE),"")</f>
        <v>Fire Protective Rating: 0.5-hr, Single Door</v>
      </c>
      <c r="Q63" s="1033">
        <f ca="1">IFERROR(VLOOKUP($J63,'WM-AR'!$I$7:$AS$3267,12,FALSE),"")</f>
        <v>0</v>
      </c>
      <c r="R63" s="1033">
        <f ca="1">IFERROR(VLOOKUP($J63,'WM-AR'!$I$7:$AS$3267,14,FALSE),"")</f>
        <v>0</v>
      </c>
      <c r="S63" s="1033">
        <f ca="1">IFERROR(VLOOKUP($J63,'WM-AR'!$I$7:$AS$3267,16,FALSE),"")</f>
        <v>0</v>
      </c>
      <c r="T63" s="1033">
        <f ca="1">IFERROR(VLOOKUP($J63,'WM-AR'!$I$7:$AS$3267,18,FALSE),"")</f>
        <v>0</v>
      </c>
      <c r="U63" s="1033" t="str">
        <f ca="1">IFERROR(VLOOKUP($J63,'WM-AR'!$I$7:$AS$3267,20,FALSE),"")</f>
        <v>w/ Hardware &amp; Accessories</v>
      </c>
      <c r="V63" s="1033">
        <f ca="1">IFERROR(VLOOKUP($J63,'WM-AR'!$I$7:$AS$3267,22,FALSE),"")</f>
        <v>0</v>
      </c>
      <c r="W63" s="1033">
        <f ca="1">IFERROR(VLOOKUP($J63,'WM-AR'!$I$7:$AS$3267,24,FALSE),"")</f>
        <v>0</v>
      </c>
      <c r="X63" s="1033">
        <f ca="1">IFERROR(VLOOKUP($J63,'WM-AR'!$I$7:$AS$3267,25,FALSE),"")</f>
        <v>0</v>
      </c>
      <c r="Y63" s="1033" t="str">
        <f ca="1">IFERROR(VLOOKUP($J63,'WM-AR'!$I$7:$AS$3267,26,FALSE),"")</f>
        <v>W x H=(  )mm x (  )mm</v>
      </c>
      <c r="Z63" s="1033">
        <f ca="1">IFERROR(VLOOKUP($J63,'WM-AR'!$I$7:$AS$3267,27,FALSE),"")</f>
        <v>0</v>
      </c>
      <c r="AA63" s="1033">
        <f ca="1">IFERROR(VLOOKUP($J63,'WM-AR'!$I$7:$AS$3267,28,FALSE),"")</f>
        <v>0</v>
      </c>
      <c r="AB63" s="1033">
        <f ca="1">IFERROR(VLOOKUP($J63,'WM-AR'!$I$7:$AS$3267,29,FALSE),"")</f>
        <v>0</v>
      </c>
      <c r="AC63" s="1033">
        <f ca="1">IFERROR(VLOOKUP($J63,'WM-AR'!$I$7:$AS$3267,30,FALSE),"")</f>
        <v>0</v>
      </c>
      <c r="AD63" s="1033">
        <f ca="1">IFERROR(VLOOKUP($J63,'WM-AR'!$I$7:$AS$3267,31,FALSE),"")</f>
        <v>0</v>
      </c>
      <c r="AE63" s="1033">
        <f ca="1">IFERROR(VLOOKUP($J63,'WM-AR'!$I$7:$AS$3267,32,FALSE),"")</f>
        <v>0</v>
      </c>
      <c r="AF63" s="1033" t="str">
        <f ca="1">IFERROR(VLOOKUP($J63,'WM-AR'!$I$7:$AS$3267,33,FALSE),"")</f>
        <v/>
      </c>
      <c r="AG63" s="1374"/>
      <c r="AH63" s="1375" t="s">
        <v>3757</v>
      </c>
      <c r="AI63" s="1375" t="s">
        <v>3757</v>
      </c>
      <c r="AJ63" s="1375"/>
      <c r="AK63" s="1375" t="str">
        <f t="shared" ref="AK63:AK66" ca="1" si="6">L63</f>
        <v>EA</v>
      </c>
      <c r="AL63" s="723"/>
      <c r="AM63" s="1028" t="str">
        <f>IF(AND(ISTEXT($E63),ISTEXT($B63)),"산출기준 &gt;&gt;  "&amp;_xlfn.XLOOKUP($E63,산출기준!$D:$D,산출기준!$E:$E,"매칭실패"),"")</f>
        <v/>
      </c>
    </row>
    <row r="64" spans="1:39" ht="54.95" customHeight="1">
      <c r="A64" s="1019"/>
      <c r="B64" s="705"/>
      <c r="C64" s="706"/>
      <c r="D64" s="711"/>
      <c r="E64" s="708"/>
      <c r="F64" s="1029"/>
      <c r="G64" s="882"/>
      <c r="H64" s="1371" t="str">
        <f ca="1">_xlfn.IFNA(_xlfn.XLOOKUP(J64,'WM-AR'!I:I,'WM-AR'!F:F),"")</f>
        <v/>
      </c>
      <c r="I64" s="1372"/>
      <c r="J64" s="712" t="str" cm="1">
        <f t="array" aca="1" ref="J64" ca="1">IF(ISTEXT(I64),INDIRECT("I"&amp;_xlfn.XMATCH("#",$I$1:INDIRECT("I"&amp;ROW()),,-1)+1)&amp;"-"&amp;I64,"")</f>
        <v/>
      </c>
      <c r="K64" s="1030"/>
      <c r="L64" s="1031" t="str">
        <f ca="1">IFERROR(VLOOKUP($J64,'WM-AR'!$I$7:$AS$3267,34,FALSE),"")</f>
        <v/>
      </c>
      <c r="M64" s="1373" t="str">
        <f ca="1">IFERROR(VLOOKUP($J64,'WM-AR'!$I$7:$AS$3267,4,FALSE),"")</f>
        <v/>
      </c>
      <c r="N64" s="1373" t="str">
        <f ca="1">IFERROR(VLOOKUP($J64,'WM-AR'!$I$7:$AS$3267,6,FALSE),"")</f>
        <v/>
      </c>
      <c r="O64" s="1373" t="str">
        <f ca="1">IFERROR(VLOOKUP($J64,'WM-AR'!$I$7:$AS$3267,8,FALSE),"")</f>
        <v/>
      </c>
      <c r="P64" s="1032" t="str">
        <f ca="1">IFERROR(VLOOKUP($J64,'WM-AR'!$I$7:$AS$3267,10,FALSE),"")</f>
        <v/>
      </c>
      <c r="Q64" s="1033" t="str">
        <f ca="1">IFERROR(VLOOKUP($J64,'WM-AR'!$I$7:$AS$3267,12,FALSE),"")</f>
        <v/>
      </c>
      <c r="R64" s="1033" t="str">
        <f ca="1">IFERROR(VLOOKUP($J64,'WM-AR'!$I$7:$AS$3267,14,FALSE),"")</f>
        <v/>
      </c>
      <c r="S64" s="1033" t="str">
        <f ca="1">IFERROR(VLOOKUP($J64,'WM-AR'!$I$7:$AS$3267,16,FALSE),"")</f>
        <v/>
      </c>
      <c r="T64" s="1033" t="str">
        <f ca="1">IFERROR(VLOOKUP($J64,'WM-AR'!$I$7:$AS$3267,18,FALSE),"")</f>
        <v/>
      </c>
      <c r="U64" s="1033" t="str">
        <f ca="1">IFERROR(VLOOKUP($J64,'WM-AR'!$I$7:$AS$3267,20,FALSE),"")</f>
        <v/>
      </c>
      <c r="V64" s="1033" t="str">
        <f ca="1">IFERROR(VLOOKUP($J64,'WM-AR'!$I$7:$AS$3267,22,FALSE),"")</f>
        <v/>
      </c>
      <c r="W64" s="1033" t="str">
        <f ca="1">IFERROR(VLOOKUP($J64,'WM-AR'!$I$7:$AS$3267,24,FALSE),"")</f>
        <v/>
      </c>
      <c r="X64" s="1033" t="str">
        <f ca="1">IFERROR(VLOOKUP($J64,'WM-AR'!$I$7:$AS$3267,25,FALSE),"")</f>
        <v/>
      </c>
      <c r="Y64" s="1033" t="str">
        <f ca="1">IFERROR(VLOOKUP($J64,'WM-AR'!$I$7:$AS$3267,26,FALSE),"")</f>
        <v/>
      </c>
      <c r="Z64" s="1033" t="str">
        <f ca="1">IFERROR(VLOOKUP($J64,'WM-AR'!$I$7:$AS$3267,27,FALSE),"")</f>
        <v/>
      </c>
      <c r="AA64" s="1033" t="str">
        <f ca="1">IFERROR(VLOOKUP($J64,'WM-AR'!$I$7:$AS$3267,28,FALSE),"")</f>
        <v/>
      </c>
      <c r="AB64" s="1033" t="str">
        <f ca="1">IFERROR(VLOOKUP($J64,'WM-AR'!$I$7:$AS$3267,29,FALSE),"")</f>
        <v/>
      </c>
      <c r="AC64" s="1033" t="str">
        <f ca="1">IFERROR(VLOOKUP($J64,'WM-AR'!$I$7:$AS$3267,30,FALSE),"")</f>
        <v/>
      </c>
      <c r="AD64" s="1033" t="str">
        <f ca="1">IFERROR(VLOOKUP($J64,'WM-AR'!$I$7:$AS$3267,31,FALSE),"")</f>
        <v/>
      </c>
      <c r="AE64" s="1033" t="str">
        <f ca="1">IFERROR(VLOOKUP($J64,'WM-AR'!$I$7:$AS$3267,32,FALSE),"")</f>
        <v/>
      </c>
      <c r="AF64" s="1033" t="str">
        <f ca="1">IFERROR(VLOOKUP($J64,'WM-AR'!$I$7:$AS$3267,33,FALSE),"")</f>
        <v/>
      </c>
      <c r="AG64" s="1374"/>
      <c r="AH64" s="1375" t="s">
        <v>3757</v>
      </c>
      <c r="AI64" s="1375" t="s">
        <v>3757</v>
      </c>
      <c r="AJ64" s="1375"/>
      <c r="AK64" s="1375" t="str">
        <f t="shared" ca="1" si="6"/>
        <v/>
      </c>
      <c r="AL64" s="723"/>
      <c r="AM64" s="1028" t="str">
        <f>IF(AND(ISTEXT($E64),ISTEXT($B64)),"산출기준 &gt;&gt;  "&amp;_xlfn.XLOOKUP($E64,산출기준!$D:$D,산출기준!$E:$E,"매칭실패"),"")</f>
        <v/>
      </c>
    </row>
    <row r="65" spans="1:39" ht="54.95" customHeight="1">
      <c r="A65" s="1019"/>
      <c r="B65" s="705"/>
      <c r="C65" s="706"/>
      <c r="D65" s="711"/>
      <c r="E65" s="708"/>
      <c r="F65" s="1029"/>
      <c r="G65" s="882"/>
      <c r="H65" s="1371" t="str">
        <f ca="1">_xlfn.IFNA(_xlfn.XLOOKUP(J65,'WM-AR'!I:I,'WM-AR'!F:F),"")</f>
        <v/>
      </c>
      <c r="I65" s="1372"/>
      <c r="J65" s="712" t="str" cm="1">
        <f t="array" aca="1" ref="J65" ca="1">IF(ISTEXT(I65),INDIRECT("I"&amp;_xlfn.XMATCH("#",$I$1:INDIRECT("I"&amp;ROW()),,-1)+1)&amp;"-"&amp;I65,"")</f>
        <v/>
      </c>
      <c r="K65" s="1030"/>
      <c r="L65" s="1031" t="str">
        <f ca="1">IFERROR(VLOOKUP($J65,'WM-AR'!$I$7:$AS$3267,34,FALSE),"")</f>
        <v/>
      </c>
      <c r="M65" s="1373" t="str">
        <f ca="1">IFERROR(VLOOKUP($J65,'WM-AR'!$I$7:$AS$3267,4,FALSE),"")</f>
        <v/>
      </c>
      <c r="N65" s="1373" t="str">
        <f ca="1">IFERROR(VLOOKUP($J65,'WM-AR'!$I$7:$AS$3267,6,FALSE),"")</f>
        <v/>
      </c>
      <c r="O65" s="1373" t="str">
        <f ca="1">IFERROR(VLOOKUP($J65,'WM-AR'!$I$7:$AS$3267,8,FALSE),"")</f>
        <v/>
      </c>
      <c r="P65" s="1032" t="str">
        <f ca="1">IFERROR(VLOOKUP($J65,'WM-AR'!$I$7:$AS$3267,10,FALSE),"")</f>
        <v/>
      </c>
      <c r="Q65" s="1033" t="str">
        <f ca="1">IFERROR(VLOOKUP($J65,'WM-AR'!$I$7:$AS$3267,12,FALSE),"")</f>
        <v/>
      </c>
      <c r="R65" s="1033" t="str">
        <f ca="1">IFERROR(VLOOKUP($J65,'WM-AR'!$I$7:$AS$3267,14,FALSE),"")</f>
        <v/>
      </c>
      <c r="S65" s="1033" t="str">
        <f ca="1">IFERROR(VLOOKUP($J65,'WM-AR'!$I$7:$AS$3267,16,FALSE),"")</f>
        <v/>
      </c>
      <c r="T65" s="1033" t="str">
        <f ca="1">IFERROR(VLOOKUP($J65,'WM-AR'!$I$7:$AS$3267,18,FALSE),"")</f>
        <v/>
      </c>
      <c r="U65" s="1033" t="str">
        <f ca="1">IFERROR(VLOOKUP($J65,'WM-AR'!$I$7:$AS$3267,20,FALSE),"")</f>
        <v/>
      </c>
      <c r="V65" s="1033" t="str">
        <f ca="1">IFERROR(VLOOKUP($J65,'WM-AR'!$I$7:$AS$3267,22,FALSE),"")</f>
        <v/>
      </c>
      <c r="W65" s="1033" t="str">
        <f ca="1">IFERROR(VLOOKUP($J65,'WM-AR'!$I$7:$AS$3267,24,FALSE),"")</f>
        <v/>
      </c>
      <c r="X65" s="1033" t="str">
        <f ca="1">IFERROR(VLOOKUP($J65,'WM-AR'!$I$7:$AS$3267,25,FALSE),"")</f>
        <v/>
      </c>
      <c r="Y65" s="1033" t="str">
        <f ca="1">IFERROR(VLOOKUP($J65,'WM-AR'!$I$7:$AS$3267,26,FALSE),"")</f>
        <v/>
      </c>
      <c r="Z65" s="1033" t="str">
        <f ca="1">IFERROR(VLOOKUP($J65,'WM-AR'!$I$7:$AS$3267,27,FALSE),"")</f>
        <v/>
      </c>
      <c r="AA65" s="1033" t="str">
        <f ca="1">IFERROR(VLOOKUP($J65,'WM-AR'!$I$7:$AS$3267,28,FALSE),"")</f>
        <v/>
      </c>
      <c r="AB65" s="1033" t="str">
        <f ca="1">IFERROR(VLOOKUP($J65,'WM-AR'!$I$7:$AS$3267,29,FALSE),"")</f>
        <v/>
      </c>
      <c r="AC65" s="1033" t="str">
        <f ca="1">IFERROR(VLOOKUP($J65,'WM-AR'!$I$7:$AS$3267,30,FALSE),"")</f>
        <v/>
      </c>
      <c r="AD65" s="1033" t="str">
        <f ca="1">IFERROR(VLOOKUP($J65,'WM-AR'!$I$7:$AS$3267,31,FALSE),"")</f>
        <v/>
      </c>
      <c r="AE65" s="1033" t="str">
        <f ca="1">IFERROR(VLOOKUP($J65,'WM-AR'!$I$7:$AS$3267,32,FALSE),"")</f>
        <v/>
      </c>
      <c r="AF65" s="1033" t="str">
        <f ca="1">IFERROR(VLOOKUP($J65,'WM-AR'!$I$7:$AS$3267,33,FALSE),"")</f>
        <v/>
      </c>
      <c r="AG65" s="1374"/>
      <c r="AH65" s="1375" t="s">
        <v>3757</v>
      </c>
      <c r="AI65" s="1375" t="s">
        <v>3757</v>
      </c>
      <c r="AJ65" s="1375"/>
      <c r="AK65" s="1375" t="str">
        <f t="shared" ca="1" si="6"/>
        <v/>
      </c>
      <c r="AL65" s="723"/>
      <c r="AM65" s="1028" t="str">
        <f>IF(AND(ISTEXT($E65),ISTEXT($B65)),"산출기준 &gt;&gt;  "&amp;_xlfn.XLOOKUP($E65,산출기준!$D:$D,산출기준!$E:$E,"매칭실패"),"")</f>
        <v/>
      </c>
    </row>
    <row r="66" spans="1:39" ht="54.95" customHeight="1">
      <c r="A66" s="1019"/>
      <c r="B66" s="724"/>
      <c r="C66" s="725"/>
      <c r="D66" s="731"/>
      <c r="E66" s="727"/>
      <c r="F66" s="1035"/>
      <c r="G66" s="886"/>
      <c r="H66" s="1376" t="str">
        <f ca="1">_xlfn.IFNA(_xlfn.XLOOKUP(J66,'WM-AR'!I:I,'WM-AR'!F:F),"")</f>
        <v/>
      </c>
      <c r="I66" s="1377"/>
      <c r="J66" s="732" t="str" cm="1">
        <f t="array" aca="1" ref="J66" ca="1">IF(ISTEXT(I66),INDIRECT("I"&amp;_xlfn.XMATCH("#",$I$1:INDIRECT("I"&amp;ROW()),,-1)+1)&amp;"-"&amp;I66,"")</f>
        <v/>
      </c>
      <c r="K66" s="1036"/>
      <c r="L66" s="1037" t="str">
        <f ca="1">IFERROR(VLOOKUP($J66,'WM-AR'!$I$7:$AS$3267,34,FALSE),"")</f>
        <v/>
      </c>
      <c r="M66" s="1378" t="str">
        <f ca="1">IFERROR(VLOOKUP($J66,'WM-AR'!$I$7:$AS$3267,4,FALSE),"")</f>
        <v/>
      </c>
      <c r="N66" s="1378" t="str">
        <f ca="1">IFERROR(VLOOKUP($J66,'WM-AR'!$I$7:$AS$3267,6,FALSE),"")</f>
        <v/>
      </c>
      <c r="O66" s="1378" t="str">
        <f ca="1">IFERROR(VLOOKUP($J66,'WM-AR'!$I$7:$AS$3267,8,FALSE),"")</f>
        <v/>
      </c>
      <c r="P66" s="1038" t="str">
        <f ca="1">IFERROR(VLOOKUP($J66,'WM-AR'!$I$7:$AS$3267,10,FALSE),"")</f>
        <v/>
      </c>
      <c r="Q66" s="1039" t="str">
        <f ca="1">IFERROR(VLOOKUP($J66,'WM-AR'!$I$7:$AS$3267,12,FALSE),"")</f>
        <v/>
      </c>
      <c r="R66" s="1039" t="str">
        <f ca="1">IFERROR(VLOOKUP($J66,'WM-AR'!$I$7:$AS$3267,14,FALSE),"")</f>
        <v/>
      </c>
      <c r="S66" s="1039" t="str">
        <f ca="1">IFERROR(VLOOKUP($J66,'WM-AR'!$I$7:$AS$3267,16,FALSE),"")</f>
        <v/>
      </c>
      <c r="T66" s="1039" t="str">
        <f ca="1">IFERROR(VLOOKUP($J66,'WM-AR'!$I$7:$AS$3267,18,FALSE),"")</f>
        <v/>
      </c>
      <c r="U66" s="1039" t="str">
        <f ca="1">IFERROR(VLOOKUP($J66,'WM-AR'!$I$7:$AS$3267,20,FALSE),"")</f>
        <v/>
      </c>
      <c r="V66" s="1039" t="str">
        <f ca="1">IFERROR(VLOOKUP($J66,'WM-AR'!$I$7:$AS$3267,22,FALSE),"")</f>
        <v/>
      </c>
      <c r="W66" s="1039" t="str">
        <f ca="1">IFERROR(VLOOKUP($J66,'WM-AR'!$I$7:$AS$3267,24,FALSE),"")</f>
        <v/>
      </c>
      <c r="X66" s="1039" t="str">
        <f ca="1">IFERROR(VLOOKUP($J66,'WM-AR'!$I$7:$AS$3267,25,FALSE),"")</f>
        <v/>
      </c>
      <c r="Y66" s="1039" t="str">
        <f ca="1">IFERROR(VLOOKUP($J66,'WM-AR'!$I$7:$AS$3267,26,FALSE),"")</f>
        <v/>
      </c>
      <c r="Z66" s="1039" t="str">
        <f ca="1">IFERROR(VLOOKUP($J66,'WM-AR'!$I$7:$AS$3267,27,FALSE),"")</f>
        <v/>
      </c>
      <c r="AA66" s="1039" t="str">
        <f ca="1">IFERROR(VLOOKUP($J66,'WM-AR'!$I$7:$AS$3267,28,FALSE),"")</f>
        <v/>
      </c>
      <c r="AB66" s="1039" t="str">
        <f ca="1">IFERROR(VLOOKUP($J66,'WM-AR'!$I$7:$AS$3267,29,FALSE),"")</f>
        <v/>
      </c>
      <c r="AC66" s="1039" t="str">
        <f ca="1">IFERROR(VLOOKUP($J66,'WM-AR'!$I$7:$AS$3267,30,FALSE),"")</f>
        <v/>
      </c>
      <c r="AD66" s="1039" t="str">
        <f ca="1">IFERROR(VLOOKUP($J66,'WM-AR'!$I$7:$AS$3267,31,FALSE),"")</f>
        <v/>
      </c>
      <c r="AE66" s="1039" t="str">
        <f ca="1">IFERROR(VLOOKUP($J66,'WM-AR'!$I$7:$AS$3267,32,FALSE),"")</f>
        <v/>
      </c>
      <c r="AF66" s="1039" t="str">
        <f ca="1">IFERROR(VLOOKUP($J66,'WM-AR'!$I$7:$AS$3267,33,FALSE),"")</f>
        <v/>
      </c>
      <c r="AG66" s="1379"/>
      <c r="AH66" s="1380" t="s">
        <v>3757</v>
      </c>
      <c r="AI66" s="1380" t="s">
        <v>3757</v>
      </c>
      <c r="AJ66" s="1380"/>
      <c r="AK66" s="1380" t="str">
        <f t="shared" ca="1" si="6"/>
        <v/>
      </c>
      <c r="AL66" s="743"/>
      <c r="AM66" s="1028" t="str">
        <f>IF(AND(ISTEXT($E66),ISTEXT($B66)),"산출기준 &gt;&gt;  "&amp;_xlfn.XLOOKUP($E66,산출기준!$D:$D,산출기준!$E:$E,"매칭실패"),"")</f>
        <v/>
      </c>
    </row>
    <row r="67" spans="1:39">
      <c r="B67" s="658"/>
      <c r="C67" s="659"/>
      <c r="D67" s="659"/>
      <c r="E67" s="659"/>
      <c r="F67" s="1056"/>
      <c r="G67" s="662"/>
      <c r="H67" s="662"/>
      <c r="I67" s="662"/>
      <c r="J67" s="652"/>
      <c r="K67" s="664"/>
      <c r="L67" s="664"/>
      <c r="M67" s="664"/>
      <c r="N67" s="664"/>
      <c r="O67" s="664"/>
      <c r="P67" s="664"/>
      <c r="Q67" s="664"/>
      <c r="R67" s="664"/>
      <c r="S67" s="664"/>
      <c r="T67" s="664"/>
      <c r="U67" s="664"/>
      <c r="V67" s="664"/>
      <c r="W67" s="664"/>
      <c r="X67" s="664"/>
      <c r="Y67" s="664"/>
      <c r="Z67" s="664"/>
      <c r="AA67" s="664"/>
      <c r="AB67" s="664"/>
      <c r="AC67" s="664"/>
      <c r="AD67" s="664"/>
      <c r="AE67" s="664"/>
      <c r="AF67" s="664"/>
      <c r="AG67" s="659"/>
      <c r="AH67" s="665"/>
      <c r="AI67" s="665"/>
      <c r="AJ67" s="666"/>
      <c r="AK67" s="666"/>
      <c r="AL67" s="662"/>
      <c r="AM67" s="88" t="str">
        <f>IF(AND(ISTEXT($E67),ISTEXT($B67)),"산출기준 &gt;&gt;  "&amp;_xlfn.XLOOKUP($E67,산출기준!$D:$D,산출기준!$E:$E,"매칭실패"),"")</f>
        <v/>
      </c>
    </row>
    <row r="68" spans="1:39" ht="34.9" customHeight="1">
      <c r="B68" s="808" t="str" cm="1">
        <f t="array" aca="1" ref="B68" ca="1">_xlfn.IFNA(INDIRECT("Family_표준_구성도!B"&amp;MATCH(F68,INDIRECT("Family_표준_구성도!"&amp;"C:C"),0)),"")</f>
        <v>8.1.1.3.2</v>
      </c>
      <c r="C68" s="668" t="s">
        <v>2016</v>
      </c>
      <c r="D68" s="809"/>
      <c r="E68" s="668" t="s">
        <v>3761</v>
      </c>
      <c r="F68" s="1265" t="s">
        <v>3797</v>
      </c>
      <c r="G68" s="811"/>
      <c r="H68" s="917" t="s">
        <v>3798</v>
      </c>
      <c r="I68" s="1356" t="s">
        <v>1653</v>
      </c>
      <c r="J68" s="1356"/>
      <c r="K68" s="674"/>
      <c r="L68" s="674"/>
      <c r="M68" s="1357" t="str" cm="1">
        <f t="array" aca="1" ref="M68:T68" ca="1">TRANSPOSE(INDIRECT("'WM-AR'!D"&amp;_xlfn.XMATCH($I69,'WM-AR'!G:G,0,1)):INDIRECT("'WM-AR'!D"&amp;_xlfn.XMATCH($I69,'WM-AR'!G:G,0,-1)))</f>
        <v>Fire Protective Rating: N/A, Single Door</v>
      </c>
      <c r="N68" s="1357" t="str">
        <f ca="1"/>
        <v/>
      </c>
      <c r="O68" s="1358" t="str">
        <f ca="1"/>
        <v>Fire Protective Rating: 0.5-hr, Single Door</v>
      </c>
      <c r="P68" s="1359" t="str">
        <f ca="1"/>
        <v/>
      </c>
      <c r="Q68" s="1360" t="str">
        <f ca="1"/>
        <v>Fire Protective Rating: 1-hr, Single Door</v>
      </c>
      <c r="R68" s="1360" t="str">
        <f ca="1"/>
        <v/>
      </c>
      <c r="S68" s="1360" t="str">
        <f ca="1"/>
        <v>Fire Protective Rating: 1.5-hrs, Single Door</v>
      </c>
      <c r="T68" s="1360" t="str">
        <f ca="1"/>
        <v/>
      </c>
      <c r="U68" s="1360"/>
      <c r="V68" s="1360"/>
      <c r="W68" s="1361"/>
      <c r="X68" s="1362"/>
      <c r="Y68" s="679"/>
      <c r="Z68" s="679"/>
      <c r="AA68" s="679"/>
      <c r="AB68" s="679"/>
      <c r="AC68" s="679"/>
      <c r="AD68" s="679"/>
      <c r="AE68" s="679"/>
      <c r="AF68" s="679"/>
      <c r="AG68" s="1043"/>
      <c r="AH68" s="682"/>
      <c r="AI68" s="682"/>
      <c r="AJ68" s="682"/>
      <c r="AK68" s="682"/>
      <c r="AL68" s="683"/>
      <c r="AM68" s="88" t="str">
        <f ca="1">IF(AND(ISTEXT($E68),ISTEXT($B68)),"산출기준 &gt;&gt;  "&amp;_xlfn.XLOOKUP($E68,산출기준!$D:$D,산출기준!$E:$E,"매칭실패"),"")</f>
        <v>산출기준 &gt;&gt;  [ 도어 일반 산출 ]</v>
      </c>
    </row>
    <row r="69" spans="1:39" ht="49.9" customHeight="1" outlineLevel="1">
      <c r="B69" s="758"/>
      <c r="C69" s="759"/>
      <c r="D69" s="759"/>
      <c r="E69" s="814"/>
      <c r="F69" s="775"/>
      <c r="G69" s="1363" t="s">
        <v>3752</v>
      </c>
      <c r="H69" s="1364" t="str">
        <f>_xlfn.XLOOKUP(I69,'WM-AR'!G:G,'WM-AR'!E:E)</f>
        <v>A04AR113 Finishing Work Door &amp; Window Work Aluminum Door w/ Aluminum Frame &amp; Vision Panel for Each Leaf (UoM: EA)</v>
      </c>
      <c r="I69" s="765" t="s">
        <v>3799</v>
      </c>
      <c r="J69" s="1365"/>
      <c r="K69" s="766"/>
      <c r="L69" s="766"/>
      <c r="M69" s="1366"/>
      <c r="N69" s="1366"/>
      <c r="O69" s="1366"/>
      <c r="P69" s="1366"/>
      <c r="Q69" s="1366"/>
      <c r="R69" s="1366"/>
      <c r="S69" s="1366"/>
      <c r="T69" s="1366"/>
      <c r="U69" s="1366"/>
      <c r="V69" s="1366"/>
      <c r="W69" s="1366"/>
      <c r="X69" s="1366"/>
      <c r="Y69" s="766"/>
      <c r="Z69" s="766"/>
      <c r="AA69" s="766"/>
      <c r="AB69" s="766"/>
      <c r="AC69" s="766"/>
      <c r="AD69" s="766"/>
      <c r="AE69" s="766"/>
      <c r="AF69" s="766"/>
      <c r="AG69" s="773"/>
      <c r="AH69" s="1045"/>
      <c r="AI69" s="1045"/>
      <c r="AJ69" s="1046"/>
      <c r="AK69" s="1046"/>
      <c r="AL69" s="759"/>
      <c r="AM69" s="88" t="str">
        <f>IF(AND(ISTEXT($E69),ISTEXT($B69)),"산출기준 &gt;&gt;  "&amp;_xlfn.XLOOKUP($E69,산출기준!$D:$D,산출기준!$E:$E,"매칭실패"),"")</f>
        <v/>
      </c>
    </row>
    <row r="70" spans="1:39" ht="54.95" customHeight="1">
      <c r="A70" s="1019"/>
      <c r="B70" s="684"/>
      <c r="C70" s="685"/>
      <c r="D70" s="1020"/>
      <c r="E70" s="687"/>
      <c r="F70" s="1021"/>
      <c r="G70" s="875" t="s">
        <v>3800</v>
      </c>
      <c r="H70" s="1367" t="str">
        <f ca="1">_xlfn.IFNA(_xlfn.XLOOKUP(J70,'WM-AR'!I:I,'WM-AR'!F:F),"")</f>
        <v xml:space="preserve">A04AR113-00001 Finishing Work Door &amp; Window Work Aluminum Door w/ Aluminum Frame &amp; Vision Panel for Each Leaf (UoM: EA) Fire Protective Rating: N/A, Single Door     w/ Hardware &amp; Accessories  </v>
      </c>
      <c r="I70" s="1368" t="s">
        <v>3755</v>
      </c>
      <c r="J70" s="692" t="str" cm="1">
        <f t="array" aca="1" ref="J70" ca="1">IF(ISTEXT(I70),INDIRECT("I"&amp;_xlfn.XMATCH("#",$I$1:INDIRECT("I"&amp;ROW()),,-1)+1)&amp;"-"&amp;I70,"")</f>
        <v>A04AR113-00001</v>
      </c>
      <c r="K70" s="1022"/>
      <c r="L70" s="1023" t="str">
        <f ca="1">IFERROR(VLOOKUP($J70,'WM-AR'!$I$7:$AS$3267,34,FALSE),"")</f>
        <v>EA</v>
      </c>
      <c r="M70" s="1369" t="str">
        <f ca="1">IFERROR(VLOOKUP($J70,'WM-AR'!$I$7:$AS$3267,4,FALSE),"")</f>
        <v>Finishing Work</v>
      </c>
      <c r="N70" s="1369" t="str">
        <f ca="1">IFERROR(VLOOKUP($J70,'WM-AR'!$I$7:$AS$3267,6,FALSE),"")</f>
        <v>Door &amp; Window Work</v>
      </c>
      <c r="O70" s="1369" t="str">
        <f ca="1">IFERROR(VLOOKUP($J70,'WM-AR'!$I$7:$AS$3267,8,FALSE),"")</f>
        <v>Aluminum Door w/ Aluminum Frame &amp; Vision Panel for Each Leaf (UoM: EA)</v>
      </c>
      <c r="P70" s="1025" t="str">
        <f ca="1">IFERROR(VLOOKUP($J70,'WM-AR'!$I$7:$AS$3267,10,FALSE),"")</f>
        <v>Fire Protective Rating: N/A, Single Door</v>
      </c>
      <c r="Q70" s="1026">
        <f ca="1">IFERROR(VLOOKUP($J70,'WM-AR'!$I$7:$AS$3267,12,FALSE),"")</f>
        <v>0</v>
      </c>
      <c r="R70" s="1026">
        <f ca="1">IFERROR(VLOOKUP($J70,'WM-AR'!$I$7:$AS$3267,14,FALSE),"")</f>
        <v>0</v>
      </c>
      <c r="S70" s="1026">
        <f ca="1">IFERROR(VLOOKUP($J70,'WM-AR'!$I$7:$AS$3267,16,FALSE),"")</f>
        <v>0</v>
      </c>
      <c r="T70" s="1026">
        <f ca="1">IFERROR(VLOOKUP($J70,'WM-AR'!$I$7:$AS$3267,18,FALSE),"")</f>
        <v>0</v>
      </c>
      <c r="U70" s="1026" t="str">
        <f ca="1">IFERROR(VLOOKUP($J70,'WM-AR'!$I$7:$AS$3267,20,FALSE),"")</f>
        <v>w/ Hardware &amp; Accessories</v>
      </c>
      <c r="V70" s="1026">
        <f ca="1">IFERROR(VLOOKUP($J70,'WM-AR'!$I$7:$AS$3267,22,FALSE),"")</f>
        <v>0</v>
      </c>
      <c r="W70" s="1026">
        <f ca="1">IFERROR(VLOOKUP($J70,'WM-AR'!$I$7:$AS$3267,24,FALSE),"")</f>
        <v>0</v>
      </c>
      <c r="X70" s="1026">
        <f ca="1">IFERROR(VLOOKUP($J70,'WM-AR'!$I$7:$AS$3267,25,FALSE),"")</f>
        <v>0</v>
      </c>
      <c r="Y70" s="1026" t="str">
        <f ca="1">IFERROR(VLOOKUP($J70,'WM-AR'!$I$7:$AS$3267,26,FALSE),"")</f>
        <v>W x H=(  )mm x (  )mm</v>
      </c>
      <c r="Z70" s="1026">
        <f ca="1">IFERROR(VLOOKUP($J70,'WM-AR'!$I$7:$AS$3267,27,FALSE),"")</f>
        <v>0</v>
      </c>
      <c r="AA70" s="1026">
        <f ca="1">IFERROR(VLOOKUP($J70,'WM-AR'!$I$7:$AS$3267,28,FALSE),"")</f>
        <v>0</v>
      </c>
      <c r="AB70" s="1026">
        <f ca="1">IFERROR(VLOOKUP($J70,'WM-AR'!$I$7:$AS$3267,29,FALSE),"")</f>
        <v>0</v>
      </c>
      <c r="AC70" s="1026">
        <f ca="1">IFERROR(VLOOKUP($J70,'WM-AR'!$I$7:$AS$3267,30,FALSE),"")</f>
        <v>0</v>
      </c>
      <c r="AD70" s="1026">
        <f ca="1">IFERROR(VLOOKUP($J70,'WM-AR'!$I$7:$AS$3267,31,FALSE),"")</f>
        <v>0</v>
      </c>
      <c r="AE70" s="1026">
        <f ca="1">IFERROR(VLOOKUP($J70,'WM-AR'!$I$7:$AS$3267,32,FALSE),"")</f>
        <v>0</v>
      </c>
      <c r="AF70" s="1026" t="str">
        <f ca="1">IFERROR(VLOOKUP($J70,'WM-AR'!$I$7:$AS$3267,33,FALSE),"")</f>
        <v/>
      </c>
      <c r="AG70" s="1370" t="s">
        <v>3756</v>
      </c>
      <c r="AH70" s="768" t="s">
        <v>3757</v>
      </c>
      <c r="AI70" s="768" t="s">
        <v>3757</v>
      </c>
      <c r="AJ70" s="769"/>
      <c r="AK70" s="769" t="str">
        <f ca="1">L70</f>
        <v>EA</v>
      </c>
      <c r="AL70" s="704"/>
      <c r="AM70" s="1028" t="str">
        <f>IF(AND(ISTEXT($E70),ISTEXT($B70)),"산출기준 &gt;&gt;  "&amp;_xlfn.XLOOKUP($E70,산출기준!$D:$D,산출기준!$E:$E,"매칭실패"),"")</f>
        <v/>
      </c>
    </row>
    <row r="71" spans="1:39" ht="54.95" customHeight="1">
      <c r="A71" s="1019"/>
      <c r="B71" s="705"/>
      <c r="C71" s="706"/>
      <c r="D71" s="711"/>
      <c r="E71" s="708"/>
      <c r="F71" s="1029"/>
      <c r="G71" s="882" t="s">
        <v>3801</v>
      </c>
      <c r="H71" s="1371" t="str">
        <f ca="1">_xlfn.IFNA(_xlfn.XLOOKUP(J71,'WM-AR'!I:I,'WM-AR'!F:F),"")</f>
        <v xml:space="preserve">A04AR113-00005 Finishing Work Door &amp; Window Work Aluminum Door w/ Aluminum Frame &amp; Vision Panel for Each Leaf (UoM: EA) Fire Protective Rating: 1-hr, Single Door     w/ Hardware &amp; Accessories  </v>
      </c>
      <c r="I71" s="1372" t="s">
        <v>3767</v>
      </c>
      <c r="J71" s="712" t="str" cm="1">
        <f t="array" aca="1" ref="J71" ca="1">IF(ISTEXT(I71),INDIRECT("I"&amp;_xlfn.XMATCH("#",$I$1:INDIRECT("I"&amp;ROW()),,-1)+1)&amp;"-"&amp;I71,"")</f>
        <v>A04AR113-00005</v>
      </c>
      <c r="K71" s="1030"/>
      <c r="L71" s="1031" t="str">
        <f ca="1">IFERROR(VLOOKUP($J71,'WM-AR'!$I$7:$AS$3267,34,FALSE),"")</f>
        <v>EA</v>
      </c>
      <c r="M71" s="1373" t="str">
        <f ca="1">IFERROR(VLOOKUP($J71,'WM-AR'!$I$7:$AS$3267,4,FALSE),"")</f>
        <v>Finishing Work</v>
      </c>
      <c r="N71" s="1373" t="str">
        <f ca="1">IFERROR(VLOOKUP($J71,'WM-AR'!$I$7:$AS$3267,6,FALSE),"")</f>
        <v>Door &amp; Window Work</v>
      </c>
      <c r="O71" s="1373" t="str">
        <f ca="1">IFERROR(VLOOKUP($J71,'WM-AR'!$I$7:$AS$3267,8,FALSE),"")</f>
        <v>Aluminum Door w/ Aluminum Frame &amp; Vision Panel for Each Leaf (UoM: EA)</v>
      </c>
      <c r="P71" s="1032" t="str">
        <f ca="1">IFERROR(VLOOKUP($J71,'WM-AR'!$I$7:$AS$3267,10,FALSE),"")</f>
        <v>Fire Protective Rating: 1-hr, Single Door</v>
      </c>
      <c r="Q71" s="1033">
        <f ca="1">IFERROR(VLOOKUP($J71,'WM-AR'!$I$7:$AS$3267,12,FALSE),"")</f>
        <v>0</v>
      </c>
      <c r="R71" s="1033">
        <f ca="1">IFERROR(VLOOKUP($J71,'WM-AR'!$I$7:$AS$3267,14,FALSE),"")</f>
        <v>0</v>
      </c>
      <c r="S71" s="1033">
        <f ca="1">IFERROR(VLOOKUP($J71,'WM-AR'!$I$7:$AS$3267,16,FALSE),"")</f>
        <v>0</v>
      </c>
      <c r="T71" s="1033">
        <f ca="1">IFERROR(VLOOKUP($J71,'WM-AR'!$I$7:$AS$3267,18,FALSE),"")</f>
        <v>0</v>
      </c>
      <c r="U71" s="1033" t="str">
        <f ca="1">IFERROR(VLOOKUP($J71,'WM-AR'!$I$7:$AS$3267,20,FALSE),"")</f>
        <v>w/ Hardware &amp; Accessories</v>
      </c>
      <c r="V71" s="1033">
        <f ca="1">IFERROR(VLOOKUP($J71,'WM-AR'!$I$7:$AS$3267,22,FALSE),"")</f>
        <v>0</v>
      </c>
      <c r="W71" s="1033">
        <f ca="1">IFERROR(VLOOKUP($J71,'WM-AR'!$I$7:$AS$3267,24,FALSE),"")</f>
        <v>0</v>
      </c>
      <c r="X71" s="1033">
        <f ca="1">IFERROR(VLOOKUP($J71,'WM-AR'!$I$7:$AS$3267,25,FALSE),"")</f>
        <v>0</v>
      </c>
      <c r="Y71" s="1033" t="str">
        <f ca="1">IFERROR(VLOOKUP($J71,'WM-AR'!$I$7:$AS$3267,26,FALSE),"")</f>
        <v>W x H=(  )mm x (  )mm</v>
      </c>
      <c r="Z71" s="1033">
        <f ca="1">IFERROR(VLOOKUP($J71,'WM-AR'!$I$7:$AS$3267,27,FALSE),"")</f>
        <v>0</v>
      </c>
      <c r="AA71" s="1033">
        <f ca="1">IFERROR(VLOOKUP($J71,'WM-AR'!$I$7:$AS$3267,28,FALSE),"")</f>
        <v>0</v>
      </c>
      <c r="AB71" s="1033">
        <f ca="1">IFERROR(VLOOKUP($J71,'WM-AR'!$I$7:$AS$3267,29,FALSE),"")</f>
        <v>0</v>
      </c>
      <c r="AC71" s="1033">
        <f ca="1">IFERROR(VLOOKUP($J71,'WM-AR'!$I$7:$AS$3267,30,FALSE),"")</f>
        <v>0</v>
      </c>
      <c r="AD71" s="1033">
        <f ca="1">IFERROR(VLOOKUP($J71,'WM-AR'!$I$7:$AS$3267,31,FALSE),"")</f>
        <v>0</v>
      </c>
      <c r="AE71" s="1033">
        <f ca="1">IFERROR(VLOOKUP($J71,'WM-AR'!$I$7:$AS$3267,32,FALSE),"")</f>
        <v>0</v>
      </c>
      <c r="AF71" s="1033" t="str">
        <f ca="1">IFERROR(VLOOKUP($J71,'WM-AR'!$I$7:$AS$3267,33,FALSE),"")</f>
        <v/>
      </c>
      <c r="AG71" s="1374"/>
      <c r="AH71" s="1375" t="s">
        <v>3757</v>
      </c>
      <c r="AI71" s="1375" t="s">
        <v>3757</v>
      </c>
      <c r="AJ71" s="1375"/>
      <c r="AK71" s="1375" t="str">
        <f t="shared" ref="AK71:AK74" ca="1" si="7">L71</f>
        <v>EA</v>
      </c>
      <c r="AL71" s="723"/>
      <c r="AM71" s="1028" t="str">
        <f>IF(AND(ISTEXT($E71),ISTEXT($B71)),"산출기준 &gt;&gt;  "&amp;_xlfn.XLOOKUP($E71,산출기준!$D:$D,산출기준!$E:$E,"매칭실패"),"")</f>
        <v/>
      </c>
    </row>
    <row r="72" spans="1:39" ht="54.95" customHeight="1">
      <c r="A72" s="1019"/>
      <c r="B72" s="705"/>
      <c r="C72" s="706"/>
      <c r="D72" s="711"/>
      <c r="E72" s="708"/>
      <c r="F72" s="1029"/>
      <c r="G72" s="882"/>
      <c r="H72" s="1371" t="str">
        <f ca="1">_xlfn.IFNA(_xlfn.XLOOKUP(J72,'WM-AR'!I:I,'WM-AR'!F:F),"")</f>
        <v/>
      </c>
      <c r="I72" s="1372"/>
      <c r="J72" s="712" t="str" cm="1">
        <f t="array" aca="1" ref="J72" ca="1">IF(ISTEXT(I72),INDIRECT("I"&amp;_xlfn.XMATCH("#",$I$1:INDIRECT("I"&amp;ROW()),,-1)+1)&amp;"-"&amp;I72,"")</f>
        <v/>
      </c>
      <c r="K72" s="1030"/>
      <c r="L72" s="1031" t="str">
        <f ca="1">IFERROR(VLOOKUP($J72,'WM-AR'!$I$7:$AS$3267,34,FALSE),"")</f>
        <v/>
      </c>
      <c r="M72" s="1373" t="str">
        <f ca="1">IFERROR(VLOOKUP($J72,'WM-AR'!$I$7:$AS$3267,4,FALSE),"")</f>
        <v/>
      </c>
      <c r="N72" s="1373" t="str">
        <f ca="1">IFERROR(VLOOKUP($J72,'WM-AR'!$I$7:$AS$3267,6,FALSE),"")</f>
        <v/>
      </c>
      <c r="O72" s="1373" t="str">
        <f ca="1">IFERROR(VLOOKUP($J72,'WM-AR'!$I$7:$AS$3267,8,FALSE),"")</f>
        <v/>
      </c>
      <c r="P72" s="1032" t="str">
        <f ca="1">IFERROR(VLOOKUP($J72,'WM-AR'!$I$7:$AS$3267,10,FALSE),"")</f>
        <v/>
      </c>
      <c r="Q72" s="1033" t="str">
        <f ca="1">IFERROR(VLOOKUP($J72,'WM-AR'!$I$7:$AS$3267,12,FALSE),"")</f>
        <v/>
      </c>
      <c r="R72" s="1033" t="str">
        <f ca="1">IFERROR(VLOOKUP($J72,'WM-AR'!$I$7:$AS$3267,14,FALSE),"")</f>
        <v/>
      </c>
      <c r="S72" s="1033" t="str">
        <f ca="1">IFERROR(VLOOKUP($J72,'WM-AR'!$I$7:$AS$3267,16,FALSE),"")</f>
        <v/>
      </c>
      <c r="T72" s="1033" t="str">
        <f ca="1">IFERROR(VLOOKUP($J72,'WM-AR'!$I$7:$AS$3267,18,FALSE),"")</f>
        <v/>
      </c>
      <c r="U72" s="1033" t="str">
        <f ca="1">IFERROR(VLOOKUP($J72,'WM-AR'!$I$7:$AS$3267,20,FALSE),"")</f>
        <v/>
      </c>
      <c r="V72" s="1033" t="str">
        <f ca="1">IFERROR(VLOOKUP($J72,'WM-AR'!$I$7:$AS$3267,22,FALSE),"")</f>
        <v/>
      </c>
      <c r="W72" s="1033" t="str">
        <f ca="1">IFERROR(VLOOKUP($J72,'WM-AR'!$I$7:$AS$3267,24,FALSE),"")</f>
        <v/>
      </c>
      <c r="X72" s="1033" t="str">
        <f ca="1">IFERROR(VLOOKUP($J72,'WM-AR'!$I$7:$AS$3267,25,FALSE),"")</f>
        <v/>
      </c>
      <c r="Y72" s="1033" t="str">
        <f ca="1">IFERROR(VLOOKUP($J72,'WM-AR'!$I$7:$AS$3267,26,FALSE),"")</f>
        <v/>
      </c>
      <c r="Z72" s="1033" t="str">
        <f ca="1">IFERROR(VLOOKUP($J72,'WM-AR'!$I$7:$AS$3267,27,FALSE),"")</f>
        <v/>
      </c>
      <c r="AA72" s="1033" t="str">
        <f ca="1">IFERROR(VLOOKUP($J72,'WM-AR'!$I$7:$AS$3267,28,FALSE),"")</f>
        <v/>
      </c>
      <c r="AB72" s="1033" t="str">
        <f ca="1">IFERROR(VLOOKUP($J72,'WM-AR'!$I$7:$AS$3267,29,FALSE),"")</f>
        <v/>
      </c>
      <c r="AC72" s="1033" t="str">
        <f ca="1">IFERROR(VLOOKUP($J72,'WM-AR'!$I$7:$AS$3267,30,FALSE),"")</f>
        <v/>
      </c>
      <c r="AD72" s="1033" t="str">
        <f ca="1">IFERROR(VLOOKUP($J72,'WM-AR'!$I$7:$AS$3267,31,FALSE),"")</f>
        <v/>
      </c>
      <c r="AE72" s="1033" t="str">
        <f ca="1">IFERROR(VLOOKUP($J72,'WM-AR'!$I$7:$AS$3267,32,FALSE),"")</f>
        <v/>
      </c>
      <c r="AF72" s="1033" t="str">
        <f ca="1">IFERROR(VLOOKUP($J72,'WM-AR'!$I$7:$AS$3267,33,FALSE),"")</f>
        <v/>
      </c>
      <c r="AG72" s="1374"/>
      <c r="AH72" s="1375" t="s">
        <v>3757</v>
      </c>
      <c r="AI72" s="1375" t="s">
        <v>3757</v>
      </c>
      <c r="AJ72" s="1375"/>
      <c r="AK72" s="1375" t="str">
        <f t="shared" ca="1" si="7"/>
        <v/>
      </c>
      <c r="AL72" s="723"/>
      <c r="AM72" s="1028" t="str">
        <f>IF(AND(ISTEXT($E72),ISTEXT($B72)),"산출기준 &gt;&gt;  "&amp;_xlfn.XLOOKUP($E72,산출기준!$D:$D,산출기준!$E:$E,"매칭실패"),"")</f>
        <v/>
      </c>
    </row>
    <row r="73" spans="1:39" ht="54.95" customHeight="1">
      <c r="A73" s="1019"/>
      <c r="B73" s="705"/>
      <c r="C73" s="706"/>
      <c r="D73" s="711"/>
      <c r="E73" s="708"/>
      <c r="F73" s="1029"/>
      <c r="G73" s="882"/>
      <c r="H73" s="1371" t="str">
        <f ca="1">_xlfn.IFNA(_xlfn.XLOOKUP(J73,'WM-AR'!I:I,'WM-AR'!F:F),"")</f>
        <v/>
      </c>
      <c r="I73" s="1372"/>
      <c r="J73" s="712" t="str" cm="1">
        <f t="array" aca="1" ref="J73" ca="1">IF(ISTEXT(I73),INDIRECT("I"&amp;_xlfn.XMATCH("#",$I$1:INDIRECT("I"&amp;ROW()),,-1)+1)&amp;"-"&amp;I73,"")</f>
        <v/>
      </c>
      <c r="K73" s="1030"/>
      <c r="L73" s="1031" t="str">
        <f ca="1">IFERROR(VLOOKUP($J73,'WM-AR'!$I$7:$AS$3267,34,FALSE),"")</f>
        <v/>
      </c>
      <c r="M73" s="1373" t="str">
        <f ca="1">IFERROR(VLOOKUP($J73,'WM-AR'!$I$7:$AS$3267,4,FALSE),"")</f>
        <v/>
      </c>
      <c r="N73" s="1373" t="str">
        <f ca="1">IFERROR(VLOOKUP($J73,'WM-AR'!$I$7:$AS$3267,6,FALSE),"")</f>
        <v/>
      </c>
      <c r="O73" s="1373" t="str">
        <f ca="1">IFERROR(VLOOKUP($J73,'WM-AR'!$I$7:$AS$3267,8,FALSE),"")</f>
        <v/>
      </c>
      <c r="P73" s="1032" t="str">
        <f ca="1">IFERROR(VLOOKUP($J73,'WM-AR'!$I$7:$AS$3267,10,FALSE),"")</f>
        <v/>
      </c>
      <c r="Q73" s="1033" t="str">
        <f ca="1">IFERROR(VLOOKUP($J73,'WM-AR'!$I$7:$AS$3267,12,FALSE),"")</f>
        <v/>
      </c>
      <c r="R73" s="1033" t="str">
        <f ca="1">IFERROR(VLOOKUP($J73,'WM-AR'!$I$7:$AS$3267,14,FALSE),"")</f>
        <v/>
      </c>
      <c r="S73" s="1033" t="str">
        <f ca="1">IFERROR(VLOOKUP($J73,'WM-AR'!$I$7:$AS$3267,16,FALSE),"")</f>
        <v/>
      </c>
      <c r="T73" s="1033" t="str">
        <f ca="1">IFERROR(VLOOKUP($J73,'WM-AR'!$I$7:$AS$3267,18,FALSE),"")</f>
        <v/>
      </c>
      <c r="U73" s="1033" t="str">
        <f ca="1">IFERROR(VLOOKUP($J73,'WM-AR'!$I$7:$AS$3267,20,FALSE),"")</f>
        <v/>
      </c>
      <c r="V73" s="1033" t="str">
        <f ca="1">IFERROR(VLOOKUP($J73,'WM-AR'!$I$7:$AS$3267,22,FALSE),"")</f>
        <v/>
      </c>
      <c r="W73" s="1033" t="str">
        <f ca="1">IFERROR(VLOOKUP($J73,'WM-AR'!$I$7:$AS$3267,24,FALSE),"")</f>
        <v/>
      </c>
      <c r="X73" s="1033" t="str">
        <f ca="1">IFERROR(VLOOKUP($J73,'WM-AR'!$I$7:$AS$3267,25,FALSE),"")</f>
        <v/>
      </c>
      <c r="Y73" s="1033" t="str">
        <f ca="1">IFERROR(VLOOKUP($J73,'WM-AR'!$I$7:$AS$3267,26,FALSE),"")</f>
        <v/>
      </c>
      <c r="Z73" s="1033" t="str">
        <f ca="1">IFERROR(VLOOKUP($J73,'WM-AR'!$I$7:$AS$3267,27,FALSE),"")</f>
        <v/>
      </c>
      <c r="AA73" s="1033" t="str">
        <f ca="1">IFERROR(VLOOKUP($J73,'WM-AR'!$I$7:$AS$3267,28,FALSE),"")</f>
        <v/>
      </c>
      <c r="AB73" s="1033" t="str">
        <f ca="1">IFERROR(VLOOKUP($J73,'WM-AR'!$I$7:$AS$3267,29,FALSE),"")</f>
        <v/>
      </c>
      <c r="AC73" s="1033" t="str">
        <f ca="1">IFERROR(VLOOKUP($J73,'WM-AR'!$I$7:$AS$3267,30,FALSE),"")</f>
        <v/>
      </c>
      <c r="AD73" s="1033" t="str">
        <f ca="1">IFERROR(VLOOKUP($J73,'WM-AR'!$I$7:$AS$3267,31,FALSE),"")</f>
        <v/>
      </c>
      <c r="AE73" s="1033" t="str">
        <f ca="1">IFERROR(VLOOKUP($J73,'WM-AR'!$I$7:$AS$3267,32,FALSE),"")</f>
        <v/>
      </c>
      <c r="AF73" s="1033" t="str">
        <f ca="1">IFERROR(VLOOKUP($J73,'WM-AR'!$I$7:$AS$3267,33,FALSE),"")</f>
        <v/>
      </c>
      <c r="AG73" s="1374"/>
      <c r="AH73" s="1375" t="s">
        <v>3757</v>
      </c>
      <c r="AI73" s="1375" t="s">
        <v>3757</v>
      </c>
      <c r="AJ73" s="1375"/>
      <c r="AK73" s="1375" t="str">
        <f t="shared" ca="1" si="7"/>
        <v/>
      </c>
      <c r="AL73" s="723"/>
      <c r="AM73" s="1028" t="str">
        <f>IF(AND(ISTEXT($E73),ISTEXT($B73)),"산출기준 &gt;&gt;  "&amp;_xlfn.XLOOKUP($E73,산출기준!$D:$D,산출기준!$E:$E,"매칭실패"),"")</f>
        <v/>
      </c>
    </row>
    <row r="74" spans="1:39" ht="54.95" customHeight="1">
      <c r="A74" s="1019"/>
      <c r="B74" s="724"/>
      <c r="C74" s="725"/>
      <c r="D74" s="731"/>
      <c r="E74" s="727"/>
      <c r="F74" s="1035"/>
      <c r="G74" s="886"/>
      <c r="H74" s="1376" t="str">
        <f ca="1">_xlfn.IFNA(_xlfn.XLOOKUP(J74,'WM-AR'!I:I,'WM-AR'!F:F),"")</f>
        <v/>
      </c>
      <c r="I74" s="1377"/>
      <c r="J74" s="732" t="str" cm="1">
        <f t="array" aca="1" ref="J74" ca="1">IF(ISTEXT(I74),INDIRECT("I"&amp;_xlfn.XMATCH("#",$I$1:INDIRECT("I"&amp;ROW()),,-1)+1)&amp;"-"&amp;I74,"")</f>
        <v/>
      </c>
      <c r="K74" s="1036"/>
      <c r="L74" s="1037" t="str">
        <f ca="1">IFERROR(VLOOKUP($J74,'WM-AR'!$I$7:$AS$3267,34,FALSE),"")</f>
        <v/>
      </c>
      <c r="M74" s="1378" t="str">
        <f ca="1">IFERROR(VLOOKUP($J74,'WM-AR'!$I$7:$AS$3267,4,FALSE),"")</f>
        <v/>
      </c>
      <c r="N74" s="1378" t="str">
        <f ca="1">IFERROR(VLOOKUP($J74,'WM-AR'!$I$7:$AS$3267,6,FALSE),"")</f>
        <v/>
      </c>
      <c r="O74" s="1378" t="str">
        <f ca="1">IFERROR(VLOOKUP($J74,'WM-AR'!$I$7:$AS$3267,8,FALSE),"")</f>
        <v/>
      </c>
      <c r="P74" s="1038" t="str">
        <f ca="1">IFERROR(VLOOKUP($J74,'WM-AR'!$I$7:$AS$3267,10,FALSE),"")</f>
        <v/>
      </c>
      <c r="Q74" s="1039" t="str">
        <f ca="1">IFERROR(VLOOKUP($J74,'WM-AR'!$I$7:$AS$3267,12,FALSE),"")</f>
        <v/>
      </c>
      <c r="R74" s="1039" t="str">
        <f ca="1">IFERROR(VLOOKUP($J74,'WM-AR'!$I$7:$AS$3267,14,FALSE),"")</f>
        <v/>
      </c>
      <c r="S74" s="1039" t="str">
        <f ca="1">IFERROR(VLOOKUP($J74,'WM-AR'!$I$7:$AS$3267,16,FALSE),"")</f>
        <v/>
      </c>
      <c r="T74" s="1039" t="str">
        <f ca="1">IFERROR(VLOOKUP($J74,'WM-AR'!$I$7:$AS$3267,18,FALSE),"")</f>
        <v/>
      </c>
      <c r="U74" s="1039" t="str">
        <f ca="1">IFERROR(VLOOKUP($J74,'WM-AR'!$I$7:$AS$3267,20,FALSE),"")</f>
        <v/>
      </c>
      <c r="V74" s="1039" t="str">
        <f ca="1">IFERROR(VLOOKUP($J74,'WM-AR'!$I$7:$AS$3267,22,FALSE),"")</f>
        <v/>
      </c>
      <c r="W74" s="1039" t="str">
        <f ca="1">IFERROR(VLOOKUP($J74,'WM-AR'!$I$7:$AS$3267,24,FALSE),"")</f>
        <v/>
      </c>
      <c r="X74" s="1039" t="str">
        <f ca="1">IFERROR(VLOOKUP($J74,'WM-AR'!$I$7:$AS$3267,25,FALSE),"")</f>
        <v/>
      </c>
      <c r="Y74" s="1039" t="str">
        <f ca="1">IFERROR(VLOOKUP($J74,'WM-AR'!$I$7:$AS$3267,26,FALSE),"")</f>
        <v/>
      </c>
      <c r="Z74" s="1039" t="str">
        <f ca="1">IFERROR(VLOOKUP($J74,'WM-AR'!$I$7:$AS$3267,27,FALSE),"")</f>
        <v/>
      </c>
      <c r="AA74" s="1039" t="str">
        <f ca="1">IFERROR(VLOOKUP($J74,'WM-AR'!$I$7:$AS$3267,28,FALSE),"")</f>
        <v/>
      </c>
      <c r="AB74" s="1039" t="str">
        <f ca="1">IFERROR(VLOOKUP($J74,'WM-AR'!$I$7:$AS$3267,29,FALSE),"")</f>
        <v/>
      </c>
      <c r="AC74" s="1039" t="str">
        <f ca="1">IFERROR(VLOOKUP($J74,'WM-AR'!$I$7:$AS$3267,30,FALSE),"")</f>
        <v/>
      </c>
      <c r="AD74" s="1039" t="str">
        <f ca="1">IFERROR(VLOOKUP($J74,'WM-AR'!$I$7:$AS$3267,31,FALSE),"")</f>
        <v/>
      </c>
      <c r="AE74" s="1039" t="str">
        <f ca="1">IFERROR(VLOOKUP($J74,'WM-AR'!$I$7:$AS$3267,32,FALSE),"")</f>
        <v/>
      </c>
      <c r="AF74" s="1039" t="str">
        <f ca="1">IFERROR(VLOOKUP($J74,'WM-AR'!$I$7:$AS$3267,33,FALSE),"")</f>
        <v/>
      </c>
      <c r="AG74" s="1379"/>
      <c r="AH74" s="1380" t="s">
        <v>3757</v>
      </c>
      <c r="AI74" s="1380" t="s">
        <v>3757</v>
      </c>
      <c r="AJ74" s="1380"/>
      <c r="AK74" s="1380" t="str">
        <f t="shared" ca="1" si="7"/>
        <v/>
      </c>
      <c r="AL74" s="743"/>
      <c r="AM74" s="1028" t="str">
        <f>IF(AND(ISTEXT($E74),ISTEXT($B74)),"산출기준 &gt;&gt;  "&amp;_xlfn.XLOOKUP($E74,산출기준!$D:$D,산출기준!$E:$E,"매칭실패"),"")</f>
        <v/>
      </c>
    </row>
    <row r="75" spans="1:39">
      <c r="B75" s="658"/>
      <c r="C75" s="659"/>
      <c r="D75" s="659"/>
      <c r="E75" s="659"/>
      <c r="F75" s="1056"/>
      <c r="G75" s="662"/>
      <c r="H75" s="662"/>
      <c r="I75" s="662"/>
      <c r="J75" s="652"/>
      <c r="K75" s="664"/>
      <c r="L75" s="664"/>
      <c r="M75" s="664"/>
      <c r="N75" s="664"/>
      <c r="O75" s="664"/>
      <c r="P75" s="664"/>
      <c r="Q75" s="664"/>
      <c r="R75" s="664"/>
      <c r="S75" s="664"/>
      <c r="T75" s="664"/>
      <c r="U75" s="664"/>
      <c r="V75" s="664"/>
      <c r="W75" s="664"/>
      <c r="X75" s="664"/>
      <c r="Y75" s="664"/>
      <c r="Z75" s="664"/>
      <c r="AA75" s="664"/>
      <c r="AB75" s="664"/>
      <c r="AC75" s="664"/>
      <c r="AD75" s="664"/>
      <c r="AE75" s="664"/>
      <c r="AF75" s="664"/>
      <c r="AG75" s="659"/>
      <c r="AH75" s="665"/>
      <c r="AI75" s="665"/>
      <c r="AJ75" s="666"/>
      <c r="AK75" s="666"/>
      <c r="AL75" s="662"/>
      <c r="AM75" s="88" t="str">
        <f>IF(AND(ISTEXT($E75),ISTEXT($B75)),"산출기준 &gt;&gt;  "&amp;_xlfn.XLOOKUP($E75,산출기준!$D:$D,산출기준!$E:$E,"매칭실패"),"")</f>
        <v/>
      </c>
    </row>
    <row r="76" spans="1:39" ht="34.9" customHeight="1">
      <c r="B76" s="808" t="str" cm="1">
        <f t="array" aca="1" ref="B76" ca="1">_xlfn.IFNA(INDIRECT("Family_표준_구성도!B"&amp;MATCH(F76,INDIRECT("Family_표준_구성도!"&amp;"C:C"),0)),"")</f>
        <v>8.1.1.3.3</v>
      </c>
      <c r="C76" s="668" t="s">
        <v>2016</v>
      </c>
      <c r="D76" s="809"/>
      <c r="E76" s="668" t="s">
        <v>3761</v>
      </c>
      <c r="F76" s="1265" t="s">
        <v>3802</v>
      </c>
      <c r="G76" s="811"/>
      <c r="H76" s="917" t="s">
        <v>3803</v>
      </c>
      <c r="I76" s="1356" t="s">
        <v>1653</v>
      </c>
      <c r="J76" s="1356"/>
      <c r="K76" s="674"/>
      <c r="L76" s="674"/>
      <c r="M76" s="1357" t="str" cm="1">
        <f t="array" aca="1" ref="M76:T76" ca="1">TRANSPOSE(INDIRECT("'WM-AR'!D"&amp;_xlfn.XMATCH($I77,'WM-AR'!G:G,0,1)):INDIRECT("'WM-AR'!D"&amp;_xlfn.XMATCH($I77,'WM-AR'!G:G,0,-1)))</f>
        <v>Fire Protective Rating: N/A, Single Door</v>
      </c>
      <c r="N76" s="1357" t="str">
        <f ca="1"/>
        <v/>
      </c>
      <c r="O76" s="1358" t="str">
        <f ca="1"/>
        <v>Fire Protective Rating: 0.5-hr, Single Door</v>
      </c>
      <c r="P76" s="1359" t="str">
        <f ca="1"/>
        <v/>
      </c>
      <c r="Q76" s="1360" t="str">
        <f ca="1"/>
        <v>Fire Protective Rating: 1-hr, Single Door</v>
      </c>
      <c r="R76" s="1360" t="str">
        <f ca="1"/>
        <v/>
      </c>
      <c r="S76" s="1360" t="str">
        <f ca="1"/>
        <v>Fire Protective Rating: 1.5-hrs, Single Door</v>
      </c>
      <c r="T76" s="1360" t="str">
        <f ca="1"/>
        <v/>
      </c>
      <c r="U76" s="1360"/>
      <c r="V76" s="1360"/>
      <c r="W76" s="1361"/>
      <c r="X76" s="1362"/>
      <c r="Y76" s="679"/>
      <c r="Z76" s="679"/>
      <c r="AA76" s="679"/>
      <c r="AB76" s="679"/>
      <c r="AC76" s="679"/>
      <c r="AD76" s="679"/>
      <c r="AE76" s="679"/>
      <c r="AF76" s="679"/>
      <c r="AG76" s="1043"/>
      <c r="AH76" s="682"/>
      <c r="AI76" s="682"/>
      <c r="AJ76" s="682"/>
      <c r="AK76" s="682"/>
      <c r="AL76" s="683"/>
      <c r="AM76" s="88" t="str">
        <f ca="1">IF(AND(ISTEXT($E76),ISTEXT($B76)),"산출기준 &gt;&gt;  "&amp;_xlfn.XLOOKUP($E76,산출기준!$D:$D,산출기준!$E:$E,"매칭실패"),"")</f>
        <v>산출기준 &gt;&gt;  [ 도어 일반 산출 ]</v>
      </c>
    </row>
    <row r="77" spans="1:39" ht="49.9" customHeight="1" outlineLevel="1">
      <c r="B77" s="758"/>
      <c r="C77" s="759"/>
      <c r="D77" s="759"/>
      <c r="E77" s="814"/>
      <c r="F77" s="775"/>
      <c r="G77" s="1363" t="s">
        <v>3752</v>
      </c>
      <c r="H77" s="1364" t="str">
        <f>_xlfn.XLOOKUP(I77,'WM-AR'!G:G,'WM-AR'!E:E)</f>
        <v>A04AR115 Finishing Work Door &amp; Window Work Aluminum Door w/ Aluminum Frame &amp; Panic Bar (UoM: EA)</v>
      </c>
      <c r="I77" s="765" t="s">
        <v>3804</v>
      </c>
      <c r="J77" s="1365"/>
      <c r="K77" s="766"/>
      <c r="L77" s="766"/>
      <c r="M77" s="1366"/>
      <c r="N77" s="1366"/>
      <c r="O77" s="1366"/>
      <c r="P77" s="1366"/>
      <c r="Q77" s="1366"/>
      <c r="R77" s="1366"/>
      <c r="S77" s="1366"/>
      <c r="T77" s="1366"/>
      <c r="U77" s="1366"/>
      <c r="V77" s="1366"/>
      <c r="W77" s="1366"/>
      <c r="X77" s="1366"/>
      <c r="Y77" s="766"/>
      <c r="Z77" s="766"/>
      <c r="AA77" s="766"/>
      <c r="AB77" s="766"/>
      <c r="AC77" s="766"/>
      <c r="AD77" s="766"/>
      <c r="AE77" s="766"/>
      <c r="AF77" s="766"/>
      <c r="AG77" s="773"/>
      <c r="AH77" s="1045"/>
      <c r="AI77" s="1045"/>
      <c r="AJ77" s="1046"/>
      <c r="AK77" s="1046"/>
      <c r="AL77" s="759"/>
      <c r="AM77" s="88" t="str">
        <f>IF(AND(ISTEXT($E77),ISTEXT($B77)),"산출기준 &gt;&gt;  "&amp;_xlfn.XLOOKUP($E77,산출기준!$D:$D,산출기준!$E:$E,"매칭실패"),"")</f>
        <v/>
      </c>
    </row>
    <row r="78" spans="1:39" ht="54.95" customHeight="1">
      <c r="A78" s="1019"/>
      <c r="B78" s="684"/>
      <c r="C78" s="685"/>
      <c r="D78" s="1020"/>
      <c r="E78" s="687"/>
      <c r="F78" s="1021"/>
      <c r="G78" s="875" t="s">
        <v>3805</v>
      </c>
      <c r="H78" s="1367" t="str">
        <f ca="1">_xlfn.IFNA(_xlfn.XLOOKUP(J78,'WM-AR'!I:I,'WM-AR'!F:F),"")</f>
        <v xml:space="preserve">A04AR115-00001 Finishing Work Door &amp; Window Work Aluminum Door w/ Aluminum Frame &amp; Panic Bar (UoM: EA) Fire Protective Rating: N/A, Single Door     w/ Hardware &amp; Accessories  </v>
      </c>
      <c r="I78" s="1368" t="s">
        <v>3755</v>
      </c>
      <c r="J78" s="692" t="str" cm="1">
        <f t="array" aca="1" ref="J78" ca="1">IF(ISTEXT(I78),INDIRECT("I"&amp;_xlfn.XMATCH("#",$I$1:INDIRECT("I"&amp;ROW()),,-1)+1)&amp;"-"&amp;I78,"")</f>
        <v>A04AR115-00001</v>
      </c>
      <c r="K78" s="1022"/>
      <c r="L78" s="1023" t="str">
        <f ca="1">IFERROR(VLOOKUP($J78,'WM-AR'!$I$7:$AS$3267,34,FALSE),"")</f>
        <v>EA</v>
      </c>
      <c r="M78" s="1369" t="str">
        <f ca="1">IFERROR(VLOOKUP($J78,'WM-AR'!$I$7:$AS$3267,4,FALSE),"")</f>
        <v>Finishing Work</v>
      </c>
      <c r="N78" s="1369" t="str">
        <f ca="1">IFERROR(VLOOKUP($J78,'WM-AR'!$I$7:$AS$3267,6,FALSE),"")</f>
        <v>Door &amp; Window Work</v>
      </c>
      <c r="O78" s="1369" t="str">
        <f ca="1">IFERROR(VLOOKUP($J78,'WM-AR'!$I$7:$AS$3267,8,FALSE),"")</f>
        <v>Aluminum Door w/ Aluminum Frame &amp; Panic Bar (UoM: EA)</v>
      </c>
      <c r="P78" s="1025" t="str">
        <f ca="1">IFERROR(VLOOKUP($J78,'WM-AR'!$I$7:$AS$3267,10,FALSE),"")</f>
        <v>Fire Protective Rating: N/A, Single Door</v>
      </c>
      <c r="Q78" s="1026">
        <f ca="1">IFERROR(VLOOKUP($J78,'WM-AR'!$I$7:$AS$3267,12,FALSE),"")</f>
        <v>0</v>
      </c>
      <c r="R78" s="1026">
        <f ca="1">IFERROR(VLOOKUP($J78,'WM-AR'!$I$7:$AS$3267,14,FALSE),"")</f>
        <v>0</v>
      </c>
      <c r="S78" s="1026">
        <f ca="1">IFERROR(VLOOKUP($J78,'WM-AR'!$I$7:$AS$3267,16,FALSE),"")</f>
        <v>0</v>
      </c>
      <c r="T78" s="1026">
        <f ca="1">IFERROR(VLOOKUP($J78,'WM-AR'!$I$7:$AS$3267,18,FALSE),"")</f>
        <v>0</v>
      </c>
      <c r="U78" s="1026" t="str">
        <f ca="1">IFERROR(VLOOKUP($J78,'WM-AR'!$I$7:$AS$3267,20,FALSE),"")</f>
        <v>w/ Hardware &amp; Accessories</v>
      </c>
      <c r="V78" s="1026">
        <f ca="1">IFERROR(VLOOKUP($J78,'WM-AR'!$I$7:$AS$3267,22,FALSE),"")</f>
        <v>0</v>
      </c>
      <c r="W78" s="1026">
        <f ca="1">IFERROR(VLOOKUP($J78,'WM-AR'!$I$7:$AS$3267,24,FALSE),"")</f>
        <v>0</v>
      </c>
      <c r="X78" s="1026">
        <f ca="1">IFERROR(VLOOKUP($J78,'WM-AR'!$I$7:$AS$3267,25,FALSE),"")</f>
        <v>0</v>
      </c>
      <c r="Y78" s="1026" t="str">
        <f ca="1">IFERROR(VLOOKUP($J78,'WM-AR'!$I$7:$AS$3267,26,FALSE),"")</f>
        <v>W x H=(  )mm x (  )mm</v>
      </c>
      <c r="Z78" s="1026">
        <f ca="1">IFERROR(VLOOKUP($J78,'WM-AR'!$I$7:$AS$3267,27,FALSE),"")</f>
        <v>0</v>
      </c>
      <c r="AA78" s="1026">
        <f ca="1">IFERROR(VLOOKUP($J78,'WM-AR'!$I$7:$AS$3267,28,FALSE),"")</f>
        <v>0</v>
      </c>
      <c r="AB78" s="1026">
        <f ca="1">IFERROR(VLOOKUP($J78,'WM-AR'!$I$7:$AS$3267,29,FALSE),"")</f>
        <v>0</v>
      </c>
      <c r="AC78" s="1026">
        <f ca="1">IFERROR(VLOOKUP($J78,'WM-AR'!$I$7:$AS$3267,30,FALSE),"")</f>
        <v>0</v>
      </c>
      <c r="AD78" s="1026">
        <f ca="1">IFERROR(VLOOKUP($J78,'WM-AR'!$I$7:$AS$3267,31,FALSE),"")</f>
        <v>0</v>
      </c>
      <c r="AE78" s="1026">
        <f ca="1">IFERROR(VLOOKUP($J78,'WM-AR'!$I$7:$AS$3267,32,FALSE),"")</f>
        <v>0</v>
      </c>
      <c r="AF78" s="1026" t="str">
        <f ca="1">IFERROR(VLOOKUP($J78,'WM-AR'!$I$7:$AS$3267,33,FALSE),"")</f>
        <v/>
      </c>
      <c r="AG78" s="1370" t="s">
        <v>3756</v>
      </c>
      <c r="AH78" s="768" t="s">
        <v>3757</v>
      </c>
      <c r="AI78" s="768" t="s">
        <v>3757</v>
      </c>
      <c r="AJ78" s="769"/>
      <c r="AK78" s="769" t="str">
        <f ca="1">L78</f>
        <v>EA</v>
      </c>
      <c r="AL78" s="704"/>
      <c r="AM78" s="1028" t="str">
        <f>IF(AND(ISTEXT($E78),ISTEXT($B78)),"산출기준 &gt;&gt;  "&amp;_xlfn.XLOOKUP($E78,산출기준!$D:$D,산출기준!$E:$E,"매칭실패"),"")</f>
        <v/>
      </c>
    </row>
    <row r="79" spans="1:39" ht="54.95" customHeight="1">
      <c r="A79" s="1019"/>
      <c r="B79" s="705"/>
      <c r="C79" s="706"/>
      <c r="D79" s="711"/>
      <c r="E79" s="708"/>
      <c r="F79" s="1029"/>
      <c r="G79" s="882" t="s">
        <v>3806</v>
      </c>
      <c r="H79" s="1371" t="str">
        <f ca="1">_xlfn.IFNA(_xlfn.XLOOKUP(J79,'WM-AR'!I:I,'WM-AR'!F:F),"")</f>
        <v xml:space="preserve">A04AR115-00007 Finishing Work Door &amp; Window Work Aluminum Door w/ Aluminum Frame &amp; Panic Bar (UoM: EA) Fire Protective Rating: 1.5-hrs, Single Door     w/ Hardware &amp; Accessories  </v>
      </c>
      <c r="I79" s="1372" t="s">
        <v>3773</v>
      </c>
      <c r="J79" s="712" t="str" cm="1">
        <f t="array" aca="1" ref="J79" ca="1">IF(ISTEXT(I79),INDIRECT("I"&amp;_xlfn.XMATCH("#",$I$1:INDIRECT("I"&amp;ROW()),,-1)+1)&amp;"-"&amp;I79,"")</f>
        <v>A04AR115-00007</v>
      </c>
      <c r="K79" s="1030"/>
      <c r="L79" s="1031" t="str">
        <f ca="1">IFERROR(VLOOKUP($J79,'WM-AR'!$I$7:$AS$3267,34,FALSE),"")</f>
        <v>EA</v>
      </c>
      <c r="M79" s="1373" t="str">
        <f ca="1">IFERROR(VLOOKUP($J79,'WM-AR'!$I$7:$AS$3267,4,FALSE),"")</f>
        <v>Finishing Work</v>
      </c>
      <c r="N79" s="1373" t="str">
        <f ca="1">IFERROR(VLOOKUP($J79,'WM-AR'!$I$7:$AS$3267,6,FALSE),"")</f>
        <v>Door &amp; Window Work</v>
      </c>
      <c r="O79" s="1373" t="str">
        <f ca="1">IFERROR(VLOOKUP($J79,'WM-AR'!$I$7:$AS$3267,8,FALSE),"")</f>
        <v>Aluminum Door w/ Aluminum Frame &amp; Panic Bar (UoM: EA)</v>
      </c>
      <c r="P79" s="1032" t="str">
        <f ca="1">IFERROR(VLOOKUP($J79,'WM-AR'!$I$7:$AS$3267,10,FALSE),"")</f>
        <v>Fire Protective Rating: 1.5-hrs, Single Door</v>
      </c>
      <c r="Q79" s="1033">
        <f ca="1">IFERROR(VLOOKUP($J79,'WM-AR'!$I$7:$AS$3267,12,FALSE),"")</f>
        <v>0</v>
      </c>
      <c r="R79" s="1033">
        <f ca="1">IFERROR(VLOOKUP($J79,'WM-AR'!$I$7:$AS$3267,14,FALSE),"")</f>
        <v>0</v>
      </c>
      <c r="S79" s="1033">
        <f ca="1">IFERROR(VLOOKUP($J79,'WM-AR'!$I$7:$AS$3267,16,FALSE),"")</f>
        <v>0</v>
      </c>
      <c r="T79" s="1033">
        <f ca="1">IFERROR(VLOOKUP($J79,'WM-AR'!$I$7:$AS$3267,18,FALSE),"")</f>
        <v>0</v>
      </c>
      <c r="U79" s="1033" t="str">
        <f ca="1">IFERROR(VLOOKUP($J79,'WM-AR'!$I$7:$AS$3267,20,FALSE),"")</f>
        <v>w/ Hardware &amp; Accessories</v>
      </c>
      <c r="V79" s="1033">
        <f ca="1">IFERROR(VLOOKUP($J79,'WM-AR'!$I$7:$AS$3267,22,FALSE),"")</f>
        <v>0</v>
      </c>
      <c r="W79" s="1033">
        <f ca="1">IFERROR(VLOOKUP($J79,'WM-AR'!$I$7:$AS$3267,24,FALSE),"")</f>
        <v>0</v>
      </c>
      <c r="X79" s="1033">
        <f ca="1">IFERROR(VLOOKUP($J79,'WM-AR'!$I$7:$AS$3267,25,FALSE),"")</f>
        <v>0</v>
      </c>
      <c r="Y79" s="1033" t="str">
        <f ca="1">IFERROR(VLOOKUP($J79,'WM-AR'!$I$7:$AS$3267,26,FALSE),"")</f>
        <v>W x H=(  )mm x (  )mm</v>
      </c>
      <c r="Z79" s="1033">
        <f ca="1">IFERROR(VLOOKUP($J79,'WM-AR'!$I$7:$AS$3267,27,FALSE),"")</f>
        <v>0</v>
      </c>
      <c r="AA79" s="1033">
        <f ca="1">IFERROR(VLOOKUP($J79,'WM-AR'!$I$7:$AS$3267,28,FALSE),"")</f>
        <v>0</v>
      </c>
      <c r="AB79" s="1033">
        <f ca="1">IFERROR(VLOOKUP($J79,'WM-AR'!$I$7:$AS$3267,29,FALSE),"")</f>
        <v>0</v>
      </c>
      <c r="AC79" s="1033">
        <f ca="1">IFERROR(VLOOKUP($J79,'WM-AR'!$I$7:$AS$3267,30,FALSE),"")</f>
        <v>0</v>
      </c>
      <c r="AD79" s="1033">
        <f ca="1">IFERROR(VLOOKUP($J79,'WM-AR'!$I$7:$AS$3267,31,FALSE),"")</f>
        <v>0</v>
      </c>
      <c r="AE79" s="1033">
        <f ca="1">IFERROR(VLOOKUP($J79,'WM-AR'!$I$7:$AS$3267,32,FALSE),"")</f>
        <v>0</v>
      </c>
      <c r="AF79" s="1033" t="str">
        <f ca="1">IFERROR(VLOOKUP($J79,'WM-AR'!$I$7:$AS$3267,33,FALSE),"")</f>
        <v/>
      </c>
      <c r="AG79" s="1374"/>
      <c r="AH79" s="1375" t="s">
        <v>3757</v>
      </c>
      <c r="AI79" s="1375" t="s">
        <v>3757</v>
      </c>
      <c r="AJ79" s="1375"/>
      <c r="AK79" s="1375" t="str">
        <f t="shared" ref="AK79:AK82" ca="1" si="8">L79</f>
        <v>EA</v>
      </c>
      <c r="AL79" s="723"/>
      <c r="AM79" s="1028" t="str">
        <f>IF(AND(ISTEXT($E79),ISTEXT($B79)),"산출기준 &gt;&gt;  "&amp;_xlfn.XLOOKUP($E79,산출기준!$D:$D,산출기준!$E:$E,"매칭실패"),"")</f>
        <v/>
      </c>
    </row>
    <row r="80" spans="1:39" ht="54.95" customHeight="1">
      <c r="A80" s="1019"/>
      <c r="B80" s="705"/>
      <c r="C80" s="706"/>
      <c r="D80" s="711"/>
      <c r="E80" s="708"/>
      <c r="F80" s="1029"/>
      <c r="G80" s="882"/>
      <c r="H80" s="1371" t="str">
        <f ca="1">_xlfn.IFNA(_xlfn.XLOOKUP(J80,'WM-AR'!I:I,'WM-AR'!F:F),"")</f>
        <v/>
      </c>
      <c r="I80" s="1372"/>
      <c r="J80" s="712" t="str" cm="1">
        <f t="array" aca="1" ref="J80" ca="1">IF(ISTEXT(I80),INDIRECT("I"&amp;_xlfn.XMATCH("#",$I$1:INDIRECT("I"&amp;ROW()),,-1)+1)&amp;"-"&amp;I80,"")</f>
        <v/>
      </c>
      <c r="K80" s="1030"/>
      <c r="L80" s="1031" t="str">
        <f ca="1">IFERROR(VLOOKUP($J80,'WM-AR'!$I$7:$AS$3267,34,FALSE),"")</f>
        <v/>
      </c>
      <c r="M80" s="1373" t="str">
        <f ca="1">IFERROR(VLOOKUP($J80,'WM-AR'!$I$7:$AS$3267,4,FALSE),"")</f>
        <v/>
      </c>
      <c r="N80" s="1373" t="str">
        <f ca="1">IFERROR(VLOOKUP($J80,'WM-AR'!$I$7:$AS$3267,6,FALSE),"")</f>
        <v/>
      </c>
      <c r="O80" s="1373" t="str">
        <f ca="1">IFERROR(VLOOKUP($J80,'WM-AR'!$I$7:$AS$3267,8,FALSE),"")</f>
        <v/>
      </c>
      <c r="P80" s="1032" t="str">
        <f ca="1">IFERROR(VLOOKUP($J80,'WM-AR'!$I$7:$AS$3267,10,FALSE),"")</f>
        <v/>
      </c>
      <c r="Q80" s="1033" t="str">
        <f ca="1">IFERROR(VLOOKUP($J80,'WM-AR'!$I$7:$AS$3267,12,FALSE),"")</f>
        <v/>
      </c>
      <c r="R80" s="1033" t="str">
        <f ca="1">IFERROR(VLOOKUP($J80,'WM-AR'!$I$7:$AS$3267,14,FALSE),"")</f>
        <v/>
      </c>
      <c r="S80" s="1033" t="str">
        <f ca="1">IFERROR(VLOOKUP($J80,'WM-AR'!$I$7:$AS$3267,16,FALSE),"")</f>
        <v/>
      </c>
      <c r="T80" s="1033" t="str">
        <f ca="1">IFERROR(VLOOKUP($J80,'WM-AR'!$I$7:$AS$3267,18,FALSE),"")</f>
        <v/>
      </c>
      <c r="U80" s="1033" t="str">
        <f ca="1">IFERROR(VLOOKUP($J80,'WM-AR'!$I$7:$AS$3267,20,FALSE),"")</f>
        <v/>
      </c>
      <c r="V80" s="1033" t="str">
        <f ca="1">IFERROR(VLOOKUP($J80,'WM-AR'!$I$7:$AS$3267,22,FALSE),"")</f>
        <v/>
      </c>
      <c r="W80" s="1033" t="str">
        <f ca="1">IFERROR(VLOOKUP($J80,'WM-AR'!$I$7:$AS$3267,24,FALSE),"")</f>
        <v/>
      </c>
      <c r="X80" s="1033" t="str">
        <f ca="1">IFERROR(VLOOKUP($J80,'WM-AR'!$I$7:$AS$3267,25,FALSE),"")</f>
        <v/>
      </c>
      <c r="Y80" s="1033" t="str">
        <f ca="1">IFERROR(VLOOKUP($J80,'WM-AR'!$I$7:$AS$3267,26,FALSE),"")</f>
        <v/>
      </c>
      <c r="Z80" s="1033" t="str">
        <f ca="1">IFERROR(VLOOKUP($J80,'WM-AR'!$I$7:$AS$3267,27,FALSE),"")</f>
        <v/>
      </c>
      <c r="AA80" s="1033" t="str">
        <f ca="1">IFERROR(VLOOKUP($J80,'WM-AR'!$I$7:$AS$3267,28,FALSE),"")</f>
        <v/>
      </c>
      <c r="AB80" s="1033" t="str">
        <f ca="1">IFERROR(VLOOKUP($J80,'WM-AR'!$I$7:$AS$3267,29,FALSE),"")</f>
        <v/>
      </c>
      <c r="AC80" s="1033" t="str">
        <f ca="1">IFERROR(VLOOKUP($J80,'WM-AR'!$I$7:$AS$3267,30,FALSE),"")</f>
        <v/>
      </c>
      <c r="AD80" s="1033" t="str">
        <f ca="1">IFERROR(VLOOKUP($J80,'WM-AR'!$I$7:$AS$3267,31,FALSE),"")</f>
        <v/>
      </c>
      <c r="AE80" s="1033" t="str">
        <f ca="1">IFERROR(VLOOKUP($J80,'WM-AR'!$I$7:$AS$3267,32,FALSE),"")</f>
        <v/>
      </c>
      <c r="AF80" s="1033" t="str">
        <f ca="1">IFERROR(VLOOKUP($J80,'WM-AR'!$I$7:$AS$3267,33,FALSE),"")</f>
        <v/>
      </c>
      <c r="AG80" s="1374"/>
      <c r="AH80" s="1375" t="s">
        <v>3757</v>
      </c>
      <c r="AI80" s="1375" t="s">
        <v>3757</v>
      </c>
      <c r="AJ80" s="1375"/>
      <c r="AK80" s="1375" t="str">
        <f t="shared" ca="1" si="8"/>
        <v/>
      </c>
      <c r="AL80" s="723"/>
      <c r="AM80" s="1028" t="str">
        <f>IF(AND(ISTEXT($E80),ISTEXT($B80)),"산출기준 &gt;&gt;  "&amp;_xlfn.XLOOKUP($E80,산출기준!$D:$D,산출기준!$E:$E,"매칭실패"),"")</f>
        <v/>
      </c>
    </row>
    <row r="81" spans="1:39" ht="54.95" customHeight="1">
      <c r="A81" s="1019"/>
      <c r="B81" s="705"/>
      <c r="C81" s="706"/>
      <c r="D81" s="711"/>
      <c r="E81" s="708"/>
      <c r="F81" s="1029"/>
      <c r="G81" s="882"/>
      <c r="H81" s="1371" t="str">
        <f ca="1">_xlfn.IFNA(_xlfn.XLOOKUP(J81,'WM-AR'!I:I,'WM-AR'!F:F),"")</f>
        <v/>
      </c>
      <c r="I81" s="1372"/>
      <c r="J81" s="712" t="str" cm="1">
        <f t="array" aca="1" ref="J81" ca="1">IF(ISTEXT(I81),INDIRECT("I"&amp;_xlfn.XMATCH("#",$I$1:INDIRECT("I"&amp;ROW()),,-1)+1)&amp;"-"&amp;I81,"")</f>
        <v/>
      </c>
      <c r="K81" s="1030"/>
      <c r="L81" s="1031" t="str">
        <f ca="1">IFERROR(VLOOKUP($J81,'WM-AR'!$I$7:$AS$3267,34,FALSE),"")</f>
        <v/>
      </c>
      <c r="M81" s="1373" t="str">
        <f ca="1">IFERROR(VLOOKUP($J81,'WM-AR'!$I$7:$AS$3267,4,FALSE),"")</f>
        <v/>
      </c>
      <c r="N81" s="1373" t="str">
        <f ca="1">IFERROR(VLOOKUP($J81,'WM-AR'!$I$7:$AS$3267,6,FALSE),"")</f>
        <v/>
      </c>
      <c r="O81" s="1373" t="str">
        <f ca="1">IFERROR(VLOOKUP($J81,'WM-AR'!$I$7:$AS$3267,8,FALSE),"")</f>
        <v/>
      </c>
      <c r="P81" s="1032" t="str">
        <f ca="1">IFERROR(VLOOKUP($J81,'WM-AR'!$I$7:$AS$3267,10,FALSE),"")</f>
        <v/>
      </c>
      <c r="Q81" s="1033" t="str">
        <f ca="1">IFERROR(VLOOKUP($J81,'WM-AR'!$I$7:$AS$3267,12,FALSE),"")</f>
        <v/>
      </c>
      <c r="R81" s="1033" t="str">
        <f ca="1">IFERROR(VLOOKUP($J81,'WM-AR'!$I$7:$AS$3267,14,FALSE),"")</f>
        <v/>
      </c>
      <c r="S81" s="1033" t="str">
        <f ca="1">IFERROR(VLOOKUP($J81,'WM-AR'!$I$7:$AS$3267,16,FALSE),"")</f>
        <v/>
      </c>
      <c r="T81" s="1033" t="str">
        <f ca="1">IFERROR(VLOOKUP($J81,'WM-AR'!$I$7:$AS$3267,18,FALSE),"")</f>
        <v/>
      </c>
      <c r="U81" s="1033" t="str">
        <f ca="1">IFERROR(VLOOKUP($J81,'WM-AR'!$I$7:$AS$3267,20,FALSE),"")</f>
        <v/>
      </c>
      <c r="V81" s="1033" t="str">
        <f ca="1">IFERROR(VLOOKUP($J81,'WM-AR'!$I$7:$AS$3267,22,FALSE),"")</f>
        <v/>
      </c>
      <c r="W81" s="1033" t="str">
        <f ca="1">IFERROR(VLOOKUP($J81,'WM-AR'!$I$7:$AS$3267,24,FALSE),"")</f>
        <v/>
      </c>
      <c r="X81" s="1033" t="str">
        <f ca="1">IFERROR(VLOOKUP($J81,'WM-AR'!$I$7:$AS$3267,25,FALSE),"")</f>
        <v/>
      </c>
      <c r="Y81" s="1033" t="str">
        <f ca="1">IFERROR(VLOOKUP($J81,'WM-AR'!$I$7:$AS$3267,26,FALSE),"")</f>
        <v/>
      </c>
      <c r="Z81" s="1033" t="str">
        <f ca="1">IFERROR(VLOOKUP($J81,'WM-AR'!$I$7:$AS$3267,27,FALSE),"")</f>
        <v/>
      </c>
      <c r="AA81" s="1033" t="str">
        <f ca="1">IFERROR(VLOOKUP($J81,'WM-AR'!$I$7:$AS$3267,28,FALSE),"")</f>
        <v/>
      </c>
      <c r="AB81" s="1033" t="str">
        <f ca="1">IFERROR(VLOOKUP($J81,'WM-AR'!$I$7:$AS$3267,29,FALSE),"")</f>
        <v/>
      </c>
      <c r="AC81" s="1033" t="str">
        <f ca="1">IFERROR(VLOOKUP($J81,'WM-AR'!$I$7:$AS$3267,30,FALSE),"")</f>
        <v/>
      </c>
      <c r="AD81" s="1033" t="str">
        <f ca="1">IFERROR(VLOOKUP($J81,'WM-AR'!$I$7:$AS$3267,31,FALSE),"")</f>
        <v/>
      </c>
      <c r="AE81" s="1033" t="str">
        <f ca="1">IFERROR(VLOOKUP($J81,'WM-AR'!$I$7:$AS$3267,32,FALSE),"")</f>
        <v/>
      </c>
      <c r="AF81" s="1033" t="str">
        <f ca="1">IFERROR(VLOOKUP($J81,'WM-AR'!$I$7:$AS$3267,33,FALSE),"")</f>
        <v/>
      </c>
      <c r="AG81" s="1374"/>
      <c r="AH81" s="1375" t="s">
        <v>3757</v>
      </c>
      <c r="AI81" s="1375" t="s">
        <v>3757</v>
      </c>
      <c r="AJ81" s="1375"/>
      <c r="AK81" s="1375" t="str">
        <f t="shared" ca="1" si="8"/>
        <v/>
      </c>
      <c r="AL81" s="723"/>
      <c r="AM81" s="1028" t="str">
        <f>IF(AND(ISTEXT($E81),ISTEXT($B81)),"산출기준 &gt;&gt;  "&amp;_xlfn.XLOOKUP($E81,산출기준!$D:$D,산출기준!$E:$E,"매칭실패"),"")</f>
        <v/>
      </c>
    </row>
    <row r="82" spans="1:39" ht="54.95" customHeight="1">
      <c r="A82" s="1019"/>
      <c r="B82" s="724"/>
      <c r="C82" s="725"/>
      <c r="D82" s="731"/>
      <c r="E82" s="727"/>
      <c r="F82" s="1035"/>
      <c r="G82" s="886"/>
      <c r="H82" s="1376" t="str">
        <f ca="1">_xlfn.IFNA(_xlfn.XLOOKUP(J82,'WM-AR'!I:I,'WM-AR'!F:F),"")</f>
        <v/>
      </c>
      <c r="I82" s="1377"/>
      <c r="J82" s="732" t="str" cm="1">
        <f t="array" aca="1" ref="J82" ca="1">IF(ISTEXT(I82),INDIRECT("I"&amp;_xlfn.XMATCH("#",$I$1:INDIRECT("I"&amp;ROW()),,-1)+1)&amp;"-"&amp;I82,"")</f>
        <v/>
      </c>
      <c r="K82" s="1036"/>
      <c r="L82" s="1037" t="str">
        <f ca="1">IFERROR(VLOOKUP($J82,'WM-AR'!$I$7:$AS$3267,34,FALSE),"")</f>
        <v/>
      </c>
      <c r="M82" s="1378" t="str">
        <f ca="1">IFERROR(VLOOKUP($J82,'WM-AR'!$I$7:$AS$3267,4,FALSE),"")</f>
        <v/>
      </c>
      <c r="N82" s="1378" t="str">
        <f ca="1">IFERROR(VLOOKUP($J82,'WM-AR'!$I$7:$AS$3267,6,FALSE),"")</f>
        <v/>
      </c>
      <c r="O82" s="1378" t="str">
        <f ca="1">IFERROR(VLOOKUP($J82,'WM-AR'!$I$7:$AS$3267,8,FALSE),"")</f>
        <v/>
      </c>
      <c r="P82" s="1038" t="str">
        <f ca="1">IFERROR(VLOOKUP($J82,'WM-AR'!$I$7:$AS$3267,10,FALSE),"")</f>
        <v/>
      </c>
      <c r="Q82" s="1039" t="str">
        <f ca="1">IFERROR(VLOOKUP($J82,'WM-AR'!$I$7:$AS$3267,12,FALSE),"")</f>
        <v/>
      </c>
      <c r="R82" s="1039" t="str">
        <f ca="1">IFERROR(VLOOKUP($J82,'WM-AR'!$I$7:$AS$3267,14,FALSE),"")</f>
        <v/>
      </c>
      <c r="S82" s="1039" t="str">
        <f ca="1">IFERROR(VLOOKUP($J82,'WM-AR'!$I$7:$AS$3267,16,FALSE),"")</f>
        <v/>
      </c>
      <c r="T82" s="1039" t="str">
        <f ca="1">IFERROR(VLOOKUP($J82,'WM-AR'!$I$7:$AS$3267,18,FALSE),"")</f>
        <v/>
      </c>
      <c r="U82" s="1039" t="str">
        <f ca="1">IFERROR(VLOOKUP($J82,'WM-AR'!$I$7:$AS$3267,20,FALSE),"")</f>
        <v/>
      </c>
      <c r="V82" s="1039" t="str">
        <f ca="1">IFERROR(VLOOKUP($J82,'WM-AR'!$I$7:$AS$3267,22,FALSE),"")</f>
        <v/>
      </c>
      <c r="W82" s="1039" t="str">
        <f ca="1">IFERROR(VLOOKUP($J82,'WM-AR'!$I$7:$AS$3267,24,FALSE),"")</f>
        <v/>
      </c>
      <c r="X82" s="1039" t="str">
        <f ca="1">IFERROR(VLOOKUP($J82,'WM-AR'!$I$7:$AS$3267,25,FALSE),"")</f>
        <v/>
      </c>
      <c r="Y82" s="1039" t="str">
        <f ca="1">IFERROR(VLOOKUP($J82,'WM-AR'!$I$7:$AS$3267,26,FALSE),"")</f>
        <v/>
      </c>
      <c r="Z82" s="1039" t="str">
        <f ca="1">IFERROR(VLOOKUP($J82,'WM-AR'!$I$7:$AS$3267,27,FALSE),"")</f>
        <v/>
      </c>
      <c r="AA82" s="1039" t="str">
        <f ca="1">IFERROR(VLOOKUP($J82,'WM-AR'!$I$7:$AS$3267,28,FALSE),"")</f>
        <v/>
      </c>
      <c r="AB82" s="1039" t="str">
        <f ca="1">IFERROR(VLOOKUP($J82,'WM-AR'!$I$7:$AS$3267,29,FALSE),"")</f>
        <v/>
      </c>
      <c r="AC82" s="1039" t="str">
        <f ca="1">IFERROR(VLOOKUP($J82,'WM-AR'!$I$7:$AS$3267,30,FALSE),"")</f>
        <v/>
      </c>
      <c r="AD82" s="1039" t="str">
        <f ca="1">IFERROR(VLOOKUP($J82,'WM-AR'!$I$7:$AS$3267,31,FALSE),"")</f>
        <v/>
      </c>
      <c r="AE82" s="1039" t="str">
        <f ca="1">IFERROR(VLOOKUP($J82,'WM-AR'!$I$7:$AS$3267,32,FALSE),"")</f>
        <v/>
      </c>
      <c r="AF82" s="1039" t="str">
        <f ca="1">IFERROR(VLOOKUP($J82,'WM-AR'!$I$7:$AS$3267,33,FALSE),"")</f>
        <v/>
      </c>
      <c r="AG82" s="1379"/>
      <c r="AH82" s="1380" t="s">
        <v>3757</v>
      </c>
      <c r="AI82" s="1380" t="s">
        <v>3757</v>
      </c>
      <c r="AJ82" s="1380"/>
      <c r="AK82" s="1380" t="str">
        <f t="shared" ca="1" si="8"/>
        <v/>
      </c>
      <c r="AL82" s="743"/>
      <c r="AM82" s="1028" t="str">
        <f>IF(AND(ISTEXT($E82),ISTEXT($B82)),"산출기준 &gt;&gt;  "&amp;_xlfn.XLOOKUP($E82,산출기준!$D:$D,산출기준!$E:$E,"매칭실패"),"")</f>
        <v/>
      </c>
    </row>
    <row r="83" spans="1:39">
      <c r="B83" s="658"/>
      <c r="C83" s="659"/>
      <c r="D83" s="659"/>
      <c r="E83" s="659"/>
      <c r="F83" s="1056"/>
      <c r="G83" s="662"/>
      <c r="H83" s="662"/>
      <c r="I83" s="662"/>
      <c r="J83" s="652"/>
      <c r="K83" s="664"/>
      <c r="L83" s="664"/>
      <c r="M83" s="664"/>
      <c r="N83" s="664"/>
      <c r="O83" s="664"/>
      <c r="P83" s="664"/>
      <c r="Q83" s="664"/>
      <c r="R83" s="664"/>
      <c r="S83" s="664"/>
      <c r="T83" s="664"/>
      <c r="U83" s="664"/>
      <c r="V83" s="664"/>
      <c r="W83" s="664"/>
      <c r="X83" s="664"/>
      <c r="Y83" s="664"/>
      <c r="Z83" s="664"/>
      <c r="AA83" s="664"/>
      <c r="AB83" s="664"/>
      <c r="AC83" s="664"/>
      <c r="AD83" s="664"/>
      <c r="AE83" s="664"/>
      <c r="AF83" s="664"/>
      <c r="AG83" s="659"/>
      <c r="AH83" s="665"/>
      <c r="AI83" s="665"/>
      <c r="AJ83" s="666"/>
      <c r="AK83" s="666"/>
      <c r="AL83" s="662"/>
      <c r="AM83" s="88" t="str">
        <f>IF(AND(ISTEXT($E83),ISTEXT($B83)),"산출기준 &gt;&gt;  "&amp;_xlfn.XLOOKUP($E83,산출기준!$D:$D,산출기준!$E:$E,"매칭실패"),"")</f>
        <v/>
      </c>
    </row>
    <row r="84" spans="1:39" ht="34.9" customHeight="1">
      <c r="B84" s="808" t="str" cm="1">
        <f t="array" aca="1" ref="B84" ca="1">_xlfn.IFNA(INDIRECT("Family_표준_구성도!B"&amp;MATCH(F84,INDIRECT("Family_표준_구성도!"&amp;"C:C"),0)),"")</f>
        <v>8.1.1.3.4</v>
      </c>
      <c r="C84" s="668" t="s">
        <v>2016</v>
      </c>
      <c r="D84" s="809"/>
      <c r="E84" s="668" t="s">
        <v>3761</v>
      </c>
      <c r="F84" s="1265" t="s">
        <v>3807</v>
      </c>
      <c r="G84" s="811"/>
      <c r="H84" s="917" t="s">
        <v>3808</v>
      </c>
      <c r="I84" s="1356" t="s">
        <v>1653</v>
      </c>
      <c r="J84" s="1356"/>
      <c r="K84" s="674"/>
      <c r="L84" s="674"/>
      <c r="M84" s="1357" t="str" cm="1">
        <f t="array" aca="1" ref="M84:T84" ca="1">TRANSPOSE(INDIRECT("'WM-AR'!D"&amp;_xlfn.XMATCH($I85,'WM-AR'!G:G,0,1)):INDIRECT("'WM-AR'!D"&amp;_xlfn.XMATCH($I85,'WM-AR'!G:G,0,-1)))</f>
        <v>Fire Protective Rating: N/A, Single Door</v>
      </c>
      <c r="N84" s="1357" t="str">
        <f ca="1"/>
        <v/>
      </c>
      <c r="O84" s="1358" t="str">
        <f ca="1"/>
        <v>Fire Protective Rating: 0.5-hr, Single Door</v>
      </c>
      <c r="P84" s="1359" t="str">
        <f ca="1"/>
        <v/>
      </c>
      <c r="Q84" s="1360" t="str">
        <f ca="1"/>
        <v>Fire Protective Rating: 1-hr, Single Door</v>
      </c>
      <c r="R84" s="1360" t="str">
        <f ca="1"/>
        <v/>
      </c>
      <c r="S84" s="1360" t="str">
        <f ca="1"/>
        <v>Fire Protective Rating: 1.5-hrs, Single Door</v>
      </c>
      <c r="T84" s="1360" t="str">
        <f ca="1"/>
        <v/>
      </c>
      <c r="U84" s="1360"/>
      <c r="V84" s="1360"/>
      <c r="W84" s="1361"/>
      <c r="X84" s="1362"/>
      <c r="Y84" s="679"/>
      <c r="Z84" s="679"/>
      <c r="AA84" s="679"/>
      <c r="AB84" s="679"/>
      <c r="AC84" s="679"/>
      <c r="AD84" s="679"/>
      <c r="AE84" s="679"/>
      <c r="AF84" s="679"/>
      <c r="AG84" s="1043"/>
      <c r="AH84" s="682"/>
      <c r="AI84" s="682"/>
      <c r="AJ84" s="682"/>
      <c r="AK84" s="682"/>
      <c r="AL84" s="683"/>
      <c r="AM84" s="88" t="str">
        <f ca="1">IF(AND(ISTEXT($E84),ISTEXT($B84)),"산출기준 &gt;&gt;  "&amp;_xlfn.XLOOKUP($E84,산출기준!$D:$D,산출기준!$E:$E,"매칭실패"),"")</f>
        <v>산출기준 &gt;&gt;  [ 도어 일반 산출 ]</v>
      </c>
    </row>
    <row r="85" spans="1:39" ht="49.9" customHeight="1" outlineLevel="1">
      <c r="B85" s="758"/>
      <c r="C85" s="759"/>
      <c r="D85" s="759"/>
      <c r="E85" s="814"/>
      <c r="F85" s="775"/>
      <c r="G85" s="1363" t="s">
        <v>3752</v>
      </c>
      <c r="H85" s="1364" t="str">
        <f>_xlfn.XLOOKUP(I85,'WM-AR'!G:G,'WM-AR'!E:E)</f>
        <v>A04AR117 Finishing Work Door &amp; Window Work Aluminum Door w/ Aluminum Frame, Panic Bar &amp; Vision Panel for Each Leaf (UoM: EA)</v>
      </c>
      <c r="I85" s="765" t="s">
        <v>3809</v>
      </c>
      <c r="J85" s="1365"/>
      <c r="K85" s="766"/>
      <c r="L85" s="766"/>
      <c r="M85" s="1366"/>
      <c r="N85" s="1366"/>
      <c r="O85" s="1366"/>
      <c r="P85" s="1366"/>
      <c r="Q85" s="1366"/>
      <c r="R85" s="1366"/>
      <c r="S85" s="1366"/>
      <c r="T85" s="1366"/>
      <c r="U85" s="1366"/>
      <c r="V85" s="1366"/>
      <c r="W85" s="1366"/>
      <c r="X85" s="1366"/>
      <c r="Y85" s="766"/>
      <c r="Z85" s="766"/>
      <c r="AA85" s="766"/>
      <c r="AB85" s="766"/>
      <c r="AC85" s="766"/>
      <c r="AD85" s="766"/>
      <c r="AE85" s="766"/>
      <c r="AF85" s="766"/>
      <c r="AG85" s="773"/>
      <c r="AH85" s="1045"/>
      <c r="AI85" s="1045"/>
      <c r="AJ85" s="1046"/>
      <c r="AK85" s="1046"/>
      <c r="AL85" s="759"/>
      <c r="AM85" s="88" t="str">
        <f>IF(AND(ISTEXT($E85),ISTEXT($B85)),"산출기준 &gt;&gt;  "&amp;_xlfn.XLOOKUP($E85,산출기준!$D:$D,산출기준!$E:$E,"매칭실패"),"")</f>
        <v/>
      </c>
    </row>
    <row r="86" spans="1:39" ht="54.95" customHeight="1">
      <c r="A86" s="1019"/>
      <c r="B86" s="684"/>
      <c r="C86" s="685"/>
      <c r="D86" s="1020"/>
      <c r="E86" s="687"/>
      <c r="F86" s="1021"/>
      <c r="G86" s="875" t="s">
        <v>3810</v>
      </c>
      <c r="H86" s="1367" t="str">
        <f ca="1">_xlfn.IFNA(_xlfn.XLOOKUP(J86,'WM-AR'!I:I,'WM-AR'!F:F),"")</f>
        <v xml:space="preserve">A04AR117-00001 Finishing Work Door &amp; Window Work Aluminum Door w/ Aluminum Frame, Panic Bar &amp; Vision Panel for Each Leaf (UoM: EA) Fire Protective Rating: N/A, Single Door     w/ Hardware &amp; Accessories  </v>
      </c>
      <c r="I86" s="1368" t="s">
        <v>3755</v>
      </c>
      <c r="J86" s="692" t="str" cm="1">
        <f t="array" aca="1" ref="J86" ca="1">IF(ISTEXT(I86),INDIRECT("I"&amp;_xlfn.XMATCH("#",$I$1:INDIRECT("I"&amp;ROW()),,-1)+1)&amp;"-"&amp;I86,"")</f>
        <v>A04AR117-00001</v>
      </c>
      <c r="K86" s="1022"/>
      <c r="L86" s="1023" t="str">
        <f ca="1">IFERROR(VLOOKUP($J86,'WM-AR'!$I$7:$AS$3267,34,FALSE),"")</f>
        <v>EA</v>
      </c>
      <c r="M86" s="1369" t="str">
        <f ca="1">IFERROR(VLOOKUP($J86,'WM-AR'!$I$7:$AS$3267,4,FALSE),"")</f>
        <v>Finishing Work</v>
      </c>
      <c r="N86" s="1369" t="str">
        <f ca="1">IFERROR(VLOOKUP($J86,'WM-AR'!$I$7:$AS$3267,6,FALSE),"")</f>
        <v>Door &amp; Window Work</v>
      </c>
      <c r="O86" s="1369" t="str">
        <f ca="1">IFERROR(VLOOKUP($J86,'WM-AR'!$I$7:$AS$3267,8,FALSE),"")</f>
        <v>Aluminum Door w/ Aluminum Frame, Panic Bar &amp; Vision Panel for Each Leaf (UoM: EA)</v>
      </c>
      <c r="P86" s="1025" t="str">
        <f ca="1">IFERROR(VLOOKUP($J86,'WM-AR'!$I$7:$AS$3267,10,FALSE),"")</f>
        <v>Fire Protective Rating: N/A, Single Door</v>
      </c>
      <c r="Q86" s="1026">
        <f ca="1">IFERROR(VLOOKUP($J86,'WM-AR'!$I$7:$AS$3267,12,FALSE),"")</f>
        <v>0</v>
      </c>
      <c r="R86" s="1026">
        <f ca="1">IFERROR(VLOOKUP($J86,'WM-AR'!$I$7:$AS$3267,14,FALSE),"")</f>
        <v>0</v>
      </c>
      <c r="S86" s="1026">
        <f ca="1">IFERROR(VLOOKUP($J86,'WM-AR'!$I$7:$AS$3267,16,FALSE),"")</f>
        <v>0</v>
      </c>
      <c r="T86" s="1026">
        <f ca="1">IFERROR(VLOOKUP($J86,'WM-AR'!$I$7:$AS$3267,18,FALSE),"")</f>
        <v>0</v>
      </c>
      <c r="U86" s="1026" t="str">
        <f ca="1">IFERROR(VLOOKUP($J86,'WM-AR'!$I$7:$AS$3267,20,FALSE),"")</f>
        <v>w/ Hardware &amp; Accessories</v>
      </c>
      <c r="V86" s="1026">
        <f ca="1">IFERROR(VLOOKUP($J86,'WM-AR'!$I$7:$AS$3267,22,FALSE),"")</f>
        <v>0</v>
      </c>
      <c r="W86" s="1026">
        <f ca="1">IFERROR(VLOOKUP($J86,'WM-AR'!$I$7:$AS$3267,24,FALSE),"")</f>
        <v>0</v>
      </c>
      <c r="X86" s="1026">
        <f ca="1">IFERROR(VLOOKUP($J86,'WM-AR'!$I$7:$AS$3267,25,FALSE),"")</f>
        <v>0</v>
      </c>
      <c r="Y86" s="1026" t="str">
        <f ca="1">IFERROR(VLOOKUP($J86,'WM-AR'!$I$7:$AS$3267,26,FALSE),"")</f>
        <v>W x H=(  )mm x (  )mm</v>
      </c>
      <c r="Z86" s="1026">
        <f ca="1">IFERROR(VLOOKUP($J86,'WM-AR'!$I$7:$AS$3267,27,FALSE),"")</f>
        <v>0</v>
      </c>
      <c r="AA86" s="1026">
        <f ca="1">IFERROR(VLOOKUP($J86,'WM-AR'!$I$7:$AS$3267,28,FALSE),"")</f>
        <v>0</v>
      </c>
      <c r="AB86" s="1026">
        <f ca="1">IFERROR(VLOOKUP($J86,'WM-AR'!$I$7:$AS$3267,29,FALSE),"")</f>
        <v>0</v>
      </c>
      <c r="AC86" s="1026">
        <f ca="1">IFERROR(VLOOKUP($J86,'WM-AR'!$I$7:$AS$3267,30,FALSE),"")</f>
        <v>0</v>
      </c>
      <c r="AD86" s="1026">
        <f ca="1">IFERROR(VLOOKUP($J86,'WM-AR'!$I$7:$AS$3267,31,FALSE),"")</f>
        <v>0</v>
      </c>
      <c r="AE86" s="1026">
        <f ca="1">IFERROR(VLOOKUP($J86,'WM-AR'!$I$7:$AS$3267,32,FALSE),"")</f>
        <v>0</v>
      </c>
      <c r="AF86" s="1026" t="str">
        <f ca="1">IFERROR(VLOOKUP($J86,'WM-AR'!$I$7:$AS$3267,33,FALSE),"")</f>
        <v/>
      </c>
      <c r="AG86" s="1370" t="s">
        <v>3756</v>
      </c>
      <c r="AH86" s="768" t="s">
        <v>3757</v>
      </c>
      <c r="AI86" s="768" t="s">
        <v>3757</v>
      </c>
      <c r="AJ86" s="769"/>
      <c r="AK86" s="769" t="str">
        <f ca="1">L86</f>
        <v>EA</v>
      </c>
      <c r="AL86" s="704"/>
      <c r="AM86" s="1028" t="str">
        <f>IF(AND(ISTEXT($E86),ISTEXT($B86)),"산출기준 &gt;&gt;  "&amp;_xlfn.XLOOKUP($E86,산출기준!$D:$D,산출기준!$E:$E,"매칭실패"),"")</f>
        <v/>
      </c>
    </row>
    <row r="87" spans="1:39" ht="54.95" customHeight="1">
      <c r="A87" s="1019"/>
      <c r="B87" s="705"/>
      <c r="C87" s="706"/>
      <c r="D87" s="711"/>
      <c r="E87" s="708"/>
      <c r="F87" s="1029"/>
      <c r="G87" s="882" t="s">
        <v>3811</v>
      </c>
      <c r="H87" s="1371" t="str">
        <f ca="1">_xlfn.IFNA(_xlfn.XLOOKUP(J87,'WM-AR'!I:I,'WM-AR'!F:F),"")</f>
        <v xml:space="preserve">A04AR117-00007 Finishing Work Door &amp; Window Work Aluminum Door w/ Aluminum Frame, Panic Bar &amp; Vision Panel for Each Leaf (UoM: EA) Fire Protective Rating: 1.5-hrs, Single Door     w/ Hardware &amp; Accessories  </v>
      </c>
      <c r="I87" s="1372" t="s">
        <v>3773</v>
      </c>
      <c r="J87" s="712" t="str" cm="1">
        <f t="array" aca="1" ref="J87" ca="1">IF(ISTEXT(I87),INDIRECT("I"&amp;_xlfn.XMATCH("#",$I$1:INDIRECT("I"&amp;ROW()),,-1)+1)&amp;"-"&amp;I87,"")</f>
        <v>A04AR117-00007</v>
      </c>
      <c r="K87" s="1030"/>
      <c r="L87" s="1031" t="str">
        <f ca="1">IFERROR(VLOOKUP($J87,'WM-AR'!$I$7:$AS$3267,34,FALSE),"")</f>
        <v>EA</v>
      </c>
      <c r="M87" s="1373" t="str">
        <f ca="1">IFERROR(VLOOKUP($J87,'WM-AR'!$I$7:$AS$3267,4,FALSE),"")</f>
        <v>Finishing Work</v>
      </c>
      <c r="N87" s="1373" t="str">
        <f ca="1">IFERROR(VLOOKUP($J87,'WM-AR'!$I$7:$AS$3267,6,FALSE),"")</f>
        <v>Door &amp; Window Work</v>
      </c>
      <c r="O87" s="1373" t="str">
        <f ca="1">IFERROR(VLOOKUP($J87,'WM-AR'!$I$7:$AS$3267,8,FALSE),"")</f>
        <v>Aluminum Door w/ Aluminum Frame, Panic Bar &amp; Vision Panel for Each Leaf (UoM: EA)</v>
      </c>
      <c r="P87" s="1032" t="str">
        <f ca="1">IFERROR(VLOOKUP($J87,'WM-AR'!$I$7:$AS$3267,10,FALSE),"")</f>
        <v>Fire Protective Rating: 1.5-hrs, Single Door</v>
      </c>
      <c r="Q87" s="1033">
        <f ca="1">IFERROR(VLOOKUP($J87,'WM-AR'!$I$7:$AS$3267,12,FALSE),"")</f>
        <v>0</v>
      </c>
      <c r="R87" s="1033">
        <f ca="1">IFERROR(VLOOKUP($J87,'WM-AR'!$I$7:$AS$3267,14,FALSE),"")</f>
        <v>0</v>
      </c>
      <c r="S87" s="1033">
        <f ca="1">IFERROR(VLOOKUP($J87,'WM-AR'!$I$7:$AS$3267,16,FALSE),"")</f>
        <v>0</v>
      </c>
      <c r="T87" s="1033">
        <f ca="1">IFERROR(VLOOKUP($J87,'WM-AR'!$I$7:$AS$3267,18,FALSE),"")</f>
        <v>0</v>
      </c>
      <c r="U87" s="1033" t="str">
        <f ca="1">IFERROR(VLOOKUP($J87,'WM-AR'!$I$7:$AS$3267,20,FALSE),"")</f>
        <v>w/ Hardware &amp; Accessories</v>
      </c>
      <c r="V87" s="1033">
        <f ca="1">IFERROR(VLOOKUP($J87,'WM-AR'!$I$7:$AS$3267,22,FALSE),"")</f>
        <v>0</v>
      </c>
      <c r="W87" s="1033">
        <f ca="1">IFERROR(VLOOKUP($J87,'WM-AR'!$I$7:$AS$3267,24,FALSE),"")</f>
        <v>0</v>
      </c>
      <c r="X87" s="1033">
        <f ca="1">IFERROR(VLOOKUP($J87,'WM-AR'!$I$7:$AS$3267,25,FALSE),"")</f>
        <v>0</v>
      </c>
      <c r="Y87" s="1033" t="str">
        <f ca="1">IFERROR(VLOOKUP($J87,'WM-AR'!$I$7:$AS$3267,26,FALSE),"")</f>
        <v>W x H=(  )mm x (  )mm</v>
      </c>
      <c r="Z87" s="1033">
        <f ca="1">IFERROR(VLOOKUP($J87,'WM-AR'!$I$7:$AS$3267,27,FALSE),"")</f>
        <v>0</v>
      </c>
      <c r="AA87" s="1033">
        <f ca="1">IFERROR(VLOOKUP($J87,'WM-AR'!$I$7:$AS$3267,28,FALSE),"")</f>
        <v>0</v>
      </c>
      <c r="AB87" s="1033">
        <f ca="1">IFERROR(VLOOKUP($J87,'WM-AR'!$I$7:$AS$3267,29,FALSE),"")</f>
        <v>0</v>
      </c>
      <c r="AC87" s="1033">
        <f ca="1">IFERROR(VLOOKUP($J87,'WM-AR'!$I$7:$AS$3267,30,FALSE),"")</f>
        <v>0</v>
      </c>
      <c r="AD87" s="1033">
        <f ca="1">IFERROR(VLOOKUP($J87,'WM-AR'!$I$7:$AS$3267,31,FALSE),"")</f>
        <v>0</v>
      </c>
      <c r="AE87" s="1033">
        <f ca="1">IFERROR(VLOOKUP($J87,'WM-AR'!$I$7:$AS$3267,32,FALSE),"")</f>
        <v>0</v>
      </c>
      <c r="AF87" s="1033" t="str">
        <f ca="1">IFERROR(VLOOKUP($J87,'WM-AR'!$I$7:$AS$3267,33,FALSE),"")</f>
        <v/>
      </c>
      <c r="AG87" s="1374"/>
      <c r="AH87" s="1375" t="s">
        <v>3757</v>
      </c>
      <c r="AI87" s="1375" t="s">
        <v>3757</v>
      </c>
      <c r="AJ87" s="1375"/>
      <c r="AK87" s="1375" t="str">
        <f t="shared" ref="AK87:AK90" ca="1" si="9">L87</f>
        <v>EA</v>
      </c>
      <c r="AL87" s="723"/>
      <c r="AM87" s="1028" t="str">
        <f>IF(AND(ISTEXT($E87),ISTEXT($B87)),"산출기준 &gt;&gt;  "&amp;_xlfn.XLOOKUP($E87,산출기준!$D:$D,산출기준!$E:$E,"매칭실패"),"")</f>
        <v/>
      </c>
    </row>
    <row r="88" spans="1:39" ht="54.95" customHeight="1">
      <c r="A88" s="1019"/>
      <c r="B88" s="705"/>
      <c r="C88" s="706"/>
      <c r="D88" s="711"/>
      <c r="E88" s="708"/>
      <c r="F88" s="1029"/>
      <c r="G88" s="882"/>
      <c r="H88" s="1371" t="str">
        <f ca="1">_xlfn.IFNA(_xlfn.XLOOKUP(J88,'WM-AR'!I:I,'WM-AR'!F:F),"")</f>
        <v/>
      </c>
      <c r="I88" s="1372"/>
      <c r="J88" s="712" t="str" cm="1">
        <f t="array" aca="1" ref="J88" ca="1">IF(ISTEXT(I88),INDIRECT("I"&amp;_xlfn.XMATCH("#",$I$1:INDIRECT("I"&amp;ROW()),,-1)+1)&amp;"-"&amp;I88,"")</f>
        <v/>
      </c>
      <c r="K88" s="1030"/>
      <c r="L88" s="1031" t="str">
        <f ca="1">IFERROR(VLOOKUP($J88,'WM-AR'!$I$7:$AS$3267,34,FALSE),"")</f>
        <v/>
      </c>
      <c r="M88" s="1373" t="str">
        <f ca="1">IFERROR(VLOOKUP($J88,'WM-AR'!$I$7:$AS$3267,4,FALSE),"")</f>
        <v/>
      </c>
      <c r="N88" s="1373" t="str">
        <f ca="1">IFERROR(VLOOKUP($J88,'WM-AR'!$I$7:$AS$3267,6,FALSE),"")</f>
        <v/>
      </c>
      <c r="O88" s="1373" t="str">
        <f ca="1">IFERROR(VLOOKUP($J88,'WM-AR'!$I$7:$AS$3267,8,FALSE),"")</f>
        <v/>
      </c>
      <c r="P88" s="1032" t="str">
        <f ca="1">IFERROR(VLOOKUP($J88,'WM-AR'!$I$7:$AS$3267,10,FALSE),"")</f>
        <v/>
      </c>
      <c r="Q88" s="1033" t="str">
        <f ca="1">IFERROR(VLOOKUP($J88,'WM-AR'!$I$7:$AS$3267,12,FALSE),"")</f>
        <v/>
      </c>
      <c r="R88" s="1033" t="str">
        <f ca="1">IFERROR(VLOOKUP($J88,'WM-AR'!$I$7:$AS$3267,14,FALSE),"")</f>
        <v/>
      </c>
      <c r="S88" s="1033" t="str">
        <f ca="1">IFERROR(VLOOKUP($J88,'WM-AR'!$I$7:$AS$3267,16,FALSE),"")</f>
        <v/>
      </c>
      <c r="T88" s="1033" t="str">
        <f ca="1">IFERROR(VLOOKUP($J88,'WM-AR'!$I$7:$AS$3267,18,FALSE),"")</f>
        <v/>
      </c>
      <c r="U88" s="1033" t="str">
        <f ca="1">IFERROR(VLOOKUP($J88,'WM-AR'!$I$7:$AS$3267,20,FALSE),"")</f>
        <v/>
      </c>
      <c r="V88" s="1033" t="str">
        <f ca="1">IFERROR(VLOOKUP($J88,'WM-AR'!$I$7:$AS$3267,22,FALSE),"")</f>
        <v/>
      </c>
      <c r="W88" s="1033" t="str">
        <f ca="1">IFERROR(VLOOKUP($J88,'WM-AR'!$I$7:$AS$3267,24,FALSE),"")</f>
        <v/>
      </c>
      <c r="X88" s="1033" t="str">
        <f ca="1">IFERROR(VLOOKUP($J88,'WM-AR'!$I$7:$AS$3267,25,FALSE),"")</f>
        <v/>
      </c>
      <c r="Y88" s="1033" t="str">
        <f ca="1">IFERROR(VLOOKUP($J88,'WM-AR'!$I$7:$AS$3267,26,FALSE),"")</f>
        <v/>
      </c>
      <c r="Z88" s="1033" t="str">
        <f ca="1">IFERROR(VLOOKUP($J88,'WM-AR'!$I$7:$AS$3267,27,FALSE),"")</f>
        <v/>
      </c>
      <c r="AA88" s="1033" t="str">
        <f ca="1">IFERROR(VLOOKUP($J88,'WM-AR'!$I$7:$AS$3267,28,FALSE),"")</f>
        <v/>
      </c>
      <c r="AB88" s="1033" t="str">
        <f ca="1">IFERROR(VLOOKUP($J88,'WM-AR'!$I$7:$AS$3267,29,FALSE),"")</f>
        <v/>
      </c>
      <c r="AC88" s="1033" t="str">
        <f ca="1">IFERROR(VLOOKUP($J88,'WM-AR'!$I$7:$AS$3267,30,FALSE),"")</f>
        <v/>
      </c>
      <c r="AD88" s="1033" t="str">
        <f ca="1">IFERROR(VLOOKUP($J88,'WM-AR'!$I$7:$AS$3267,31,FALSE),"")</f>
        <v/>
      </c>
      <c r="AE88" s="1033" t="str">
        <f ca="1">IFERROR(VLOOKUP($J88,'WM-AR'!$I$7:$AS$3267,32,FALSE),"")</f>
        <v/>
      </c>
      <c r="AF88" s="1033" t="str">
        <f ca="1">IFERROR(VLOOKUP($J88,'WM-AR'!$I$7:$AS$3267,33,FALSE),"")</f>
        <v/>
      </c>
      <c r="AG88" s="1374"/>
      <c r="AH88" s="1375" t="s">
        <v>3757</v>
      </c>
      <c r="AI88" s="1375" t="s">
        <v>3757</v>
      </c>
      <c r="AJ88" s="1375"/>
      <c r="AK88" s="1375" t="str">
        <f t="shared" ca="1" si="9"/>
        <v/>
      </c>
      <c r="AL88" s="723"/>
      <c r="AM88" s="1028" t="str">
        <f>IF(AND(ISTEXT($E88),ISTEXT($B88)),"산출기준 &gt;&gt;  "&amp;_xlfn.XLOOKUP($E88,산출기준!$D:$D,산출기준!$E:$E,"매칭실패"),"")</f>
        <v/>
      </c>
    </row>
    <row r="89" spans="1:39" ht="54.95" customHeight="1">
      <c r="A89" s="1019"/>
      <c r="B89" s="705"/>
      <c r="C89" s="706"/>
      <c r="D89" s="711"/>
      <c r="E89" s="708"/>
      <c r="F89" s="1029"/>
      <c r="G89" s="882"/>
      <c r="H89" s="1371" t="str">
        <f ca="1">_xlfn.IFNA(_xlfn.XLOOKUP(J89,'WM-AR'!I:I,'WM-AR'!F:F),"")</f>
        <v/>
      </c>
      <c r="I89" s="1372"/>
      <c r="J89" s="712" t="str" cm="1">
        <f t="array" aca="1" ref="J89" ca="1">IF(ISTEXT(I89),INDIRECT("I"&amp;_xlfn.XMATCH("#",$I$1:INDIRECT("I"&amp;ROW()),,-1)+1)&amp;"-"&amp;I89,"")</f>
        <v/>
      </c>
      <c r="K89" s="1030"/>
      <c r="L89" s="1031" t="str">
        <f ca="1">IFERROR(VLOOKUP($J89,'WM-AR'!$I$7:$AS$3267,34,FALSE),"")</f>
        <v/>
      </c>
      <c r="M89" s="1373" t="str">
        <f ca="1">IFERROR(VLOOKUP($J89,'WM-AR'!$I$7:$AS$3267,4,FALSE),"")</f>
        <v/>
      </c>
      <c r="N89" s="1373" t="str">
        <f ca="1">IFERROR(VLOOKUP($J89,'WM-AR'!$I$7:$AS$3267,6,FALSE),"")</f>
        <v/>
      </c>
      <c r="O89" s="1373" t="str">
        <f ca="1">IFERROR(VLOOKUP($J89,'WM-AR'!$I$7:$AS$3267,8,FALSE),"")</f>
        <v/>
      </c>
      <c r="P89" s="1032" t="str">
        <f ca="1">IFERROR(VLOOKUP($J89,'WM-AR'!$I$7:$AS$3267,10,FALSE),"")</f>
        <v/>
      </c>
      <c r="Q89" s="1033" t="str">
        <f ca="1">IFERROR(VLOOKUP($J89,'WM-AR'!$I$7:$AS$3267,12,FALSE),"")</f>
        <v/>
      </c>
      <c r="R89" s="1033" t="str">
        <f ca="1">IFERROR(VLOOKUP($J89,'WM-AR'!$I$7:$AS$3267,14,FALSE),"")</f>
        <v/>
      </c>
      <c r="S89" s="1033" t="str">
        <f ca="1">IFERROR(VLOOKUP($J89,'WM-AR'!$I$7:$AS$3267,16,FALSE),"")</f>
        <v/>
      </c>
      <c r="T89" s="1033" t="str">
        <f ca="1">IFERROR(VLOOKUP($J89,'WM-AR'!$I$7:$AS$3267,18,FALSE),"")</f>
        <v/>
      </c>
      <c r="U89" s="1033" t="str">
        <f ca="1">IFERROR(VLOOKUP($J89,'WM-AR'!$I$7:$AS$3267,20,FALSE),"")</f>
        <v/>
      </c>
      <c r="V89" s="1033" t="str">
        <f ca="1">IFERROR(VLOOKUP($J89,'WM-AR'!$I$7:$AS$3267,22,FALSE),"")</f>
        <v/>
      </c>
      <c r="W89" s="1033" t="str">
        <f ca="1">IFERROR(VLOOKUP($J89,'WM-AR'!$I$7:$AS$3267,24,FALSE),"")</f>
        <v/>
      </c>
      <c r="X89" s="1033" t="str">
        <f ca="1">IFERROR(VLOOKUP($J89,'WM-AR'!$I$7:$AS$3267,25,FALSE),"")</f>
        <v/>
      </c>
      <c r="Y89" s="1033" t="str">
        <f ca="1">IFERROR(VLOOKUP($J89,'WM-AR'!$I$7:$AS$3267,26,FALSE),"")</f>
        <v/>
      </c>
      <c r="Z89" s="1033" t="str">
        <f ca="1">IFERROR(VLOOKUP($J89,'WM-AR'!$I$7:$AS$3267,27,FALSE),"")</f>
        <v/>
      </c>
      <c r="AA89" s="1033" t="str">
        <f ca="1">IFERROR(VLOOKUP($J89,'WM-AR'!$I$7:$AS$3267,28,FALSE),"")</f>
        <v/>
      </c>
      <c r="AB89" s="1033" t="str">
        <f ca="1">IFERROR(VLOOKUP($J89,'WM-AR'!$I$7:$AS$3267,29,FALSE),"")</f>
        <v/>
      </c>
      <c r="AC89" s="1033" t="str">
        <f ca="1">IFERROR(VLOOKUP($J89,'WM-AR'!$I$7:$AS$3267,30,FALSE),"")</f>
        <v/>
      </c>
      <c r="AD89" s="1033" t="str">
        <f ca="1">IFERROR(VLOOKUP($J89,'WM-AR'!$I$7:$AS$3267,31,FALSE),"")</f>
        <v/>
      </c>
      <c r="AE89" s="1033" t="str">
        <f ca="1">IFERROR(VLOOKUP($J89,'WM-AR'!$I$7:$AS$3267,32,FALSE),"")</f>
        <v/>
      </c>
      <c r="AF89" s="1033" t="str">
        <f ca="1">IFERROR(VLOOKUP($J89,'WM-AR'!$I$7:$AS$3267,33,FALSE),"")</f>
        <v/>
      </c>
      <c r="AG89" s="1374"/>
      <c r="AH89" s="1375" t="s">
        <v>3757</v>
      </c>
      <c r="AI89" s="1375" t="s">
        <v>3757</v>
      </c>
      <c r="AJ89" s="1375"/>
      <c r="AK89" s="1375" t="str">
        <f t="shared" ca="1" si="9"/>
        <v/>
      </c>
      <c r="AL89" s="723"/>
      <c r="AM89" s="1028" t="str">
        <f>IF(AND(ISTEXT($E89),ISTEXT($B89)),"산출기준 &gt;&gt;  "&amp;_xlfn.XLOOKUP($E89,산출기준!$D:$D,산출기준!$E:$E,"매칭실패"),"")</f>
        <v/>
      </c>
    </row>
    <row r="90" spans="1:39" ht="54.95" customHeight="1">
      <c r="A90" s="1019"/>
      <c r="B90" s="724"/>
      <c r="C90" s="725"/>
      <c r="D90" s="731"/>
      <c r="E90" s="727"/>
      <c r="F90" s="1035"/>
      <c r="G90" s="886"/>
      <c r="H90" s="1376" t="str">
        <f ca="1">_xlfn.IFNA(_xlfn.XLOOKUP(J90,'WM-AR'!I:I,'WM-AR'!F:F),"")</f>
        <v/>
      </c>
      <c r="I90" s="1377"/>
      <c r="J90" s="732" t="str" cm="1">
        <f t="array" aca="1" ref="J90" ca="1">IF(ISTEXT(I90),INDIRECT("I"&amp;_xlfn.XMATCH("#",$I$1:INDIRECT("I"&amp;ROW()),,-1)+1)&amp;"-"&amp;I90,"")</f>
        <v/>
      </c>
      <c r="K90" s="1036"/>
      <c r="L90" s="1037" t="str">
        <f ca="1">IFERROR(VLOOKUP($J90,'WM-AR'!$I$7:$AS$3267,34,FALSE),"")</f>
        <v/>
      </c>
      <c r="M90" s="1378" t="str">
        <f ca="1">IFERROR(VLOOKUP($J90,'WM-AR'!$I$7:$AS$3267,4,FALSE),"")</f>
        <v/>
      </c>
      <c r="N90" s="1378" t="str">
        <f ca="1">IFERROR(VLOOKUP($J90,'WM-AR'!$I$7:$AS$3267,6,FALSE),"")</f>
        <v/>
      </c>
      <c r="O90" s="1378" t="str">
        <f ca="1">IFERROR(VLOOKUP($J90,'WM-AR'!$I$7:$AS$3267,8,FALSE),"")</f>
        <v/>
      </c>
      <c r="P90" s="1038" t="str">
        <f ca="1">IFERROR(VLOOKUP($J90,'WM-AR'!$I$7:$AS$3267,10,FALSE),"")</f>
        <v/>
      </c>
      <c r="Q90" s="1039" t="str">
        <f ca="1">IFERROR(VLOOKUP($J90,'WM-AR'!$I$7:$AS$3267,12,FALSE),"")</f>
        <v/>
      </c>
      <c r="R90" s="1039" t="str">
        <f ca="1">IFERROR(VLOOKUP($J90,'WM-AR'!$I$7:$AS$3267,14,FALSE),"")</f>
        <v/>
      </c>
      <c r="S90" s="1039" t="str">
        <f ca="1">IFERROR(VLOOKUP($J90,'WM-AR'!$I$7:$AS$3267,16,FALSE),"")</f>
        <v/>
      </c>
      <c r="T90" s="1039" t="str">
        <f ca="1">IFERROR(VLOOKUP($J90,'WM-AR'!$I$7:$AS$3267,18,FALSE),"")</f>
        <v/>
      </c>
      <c r="U90" s="1039" t="str">
        <f ca="1">IFERROR(VLOOKUP($J90,'WM-AR'!$I$7:$AS$3267,20,FALSE),"")</f>
        <v/>
      </c>
      <c r="V90" s="1039" t="str">
        <f ca="1">IFERROR(VLOOKUP($J90,'WM-AR'!$I$7:$AS$3267,22,FALSE),"")</f>
        <v/>
      </c>
      <c r="W90" s="1039" t="str">
        <f ca="1">IFERROR(VLOOKUP($J90,'WM-AR'!$I$7:$AS$3267,24,FALSE),"")</f>
        <v/>
      </c>
      <c r="X90" s="1039" t="str">
        <f ca="1">IFERROR(VLOOKUP($J90,'WM-AR'!$I$7:$AS$3267,25,FALSE),"")</f>
        <v/>
      </c>
      <c r="Y90" s="1039" t="str">
        <f ca="1">IFERROR(VLOOKUP($J90,'WM-AR'!$I$7:$AS$3267,26,FALSE),"")</f>
        <v/>
      </c>
      <c r="Z90" s="1039" t="str">
        <f ca="1">IFERROR(VLOOKUP($J90,'WM-AR'!$I$7:$AS$3267,27,FALSE),"")</f>
        <v/>
      </c>
      <c r="AA90" s="1039" t="str">
        <f ca="1">IFERROR(VLOOKUP($J90,'WM-AR'!$I$7:$AS$3267,28,FALSE),"")</f>
        <v/>
      </c>
      <c r="AB90" s="1039" t="str">
        <f ca="1">IFERROR(VLOOKUP($J90,'WM-AR'!$I$7:$AS$3267,29,FALSE),"")</f>
        <v/>
      </c>
      <c r="AC90" s="1039" t="str">
        <f ca="1">IFERROR(VLOOKUP($J90,'WM-AR'!$I$7:$AS$3267,30,FALSE),"")</f>
        <v/>
      </c>
      <c r="AD90" s="1039" t="str">
        <f ca="1">IFERROR(VLOOKUP($J90,'WM-AR'!$I$7:$AS$3267,31,FALSE),"")</f>
        <v/>
      </c>
      <c r="AE90" s="1039" t="str">
        <f ca="1">IFERROR(VLOOKUP($J90,'WM-AR'!$I$7:$AS$3267,32,FALSE),"")</f>
        <v/>
      </c>
      <c r="AF90" s="1039" t="str">
        <f ca="1">IFERROR(VLOOKUP($J90,'WM-AR'!$I$7:$AS$3267,33,FALSE),"")</f>
        <v/>
      </c>
      <c r="AG90" s="1379"/>
      <c r="AH90" s="1380" t="s">
        <v>3757</v>
      </c>
      <c r="AI90" s="1380" t="s">
        <v>3757</v>
      </c>
      <c r="AJ90" s="1380"/>
      <c r="AK90" s="1380" t="str">
        <f t="shared" ca="1" si="9"/>
        <v/>
      </c>
      <c r="AL90" s="743"/>
      <c r="AM90" s="1028" t="str">
        <f>IF(AND(ISTEXT($E90),ISTEXT($B90)),"산출기준 &gt;&gt;  "&amp;_xlfn.XLOOKUP($E90,산출기준!$D:$D,산출기준!$E:$E,"매칭실패"),"")</f>
        <v/>
      </c>
    </row>
    <row r="91" spans="1:39">
      <c r="B91" s="635"/>
      <c r="C91" s="636"/>
      <c r="D91" s="636"/>
      <c r="E91" s="636"/>
      <c r="F91" s="638"/>
      <c r="G91" s="639"/>
      <c r="H91" s="639"/>
      <c r="I91" s="639"/>
      <c r="J91" s="641"/>
      <c r="K91" s="642"/>
      <c r="L91" s="642"/>
      <c r="M91" s="642"/>
      <c r="N91" s="642"/>
      <c r="O91" s="642"/>
      <c r="P91" s="642"/>
      <c r="Q91" s="642"/>
      <c r="R91" s="642"/>
      <c r="S91" s="642"/>
      <c r="T91" s="642"/>
      <c r="U91" s="642"/>
      <c r="V91" s="642"/>
      <c r="W91" s="642"/>
      <c r="X91" s="642"/>
      <c r="Y91" s="642"/>
      <c r="Z91" s="642"/>
      <c r="AA91" s="642"/>
      <c r="AB91" s="642"/>
      <c r="AC91" s="642"/>
      <c r="AD91" s="642"/>
      <c r="AE91" s="642"/>
      <c r="AF91" s="642"/>
      <c r="AG91" s="636"/>
      <c r="AH91" s="643"/>
      <c r="AI91" s="643"/>
      <c r="AJ91" s="644"/>
      <c r="AK91" s="644"/>
      <c r="AL91" s="639"/>
      <c r="AM91" s="88" t="str">
        <f>IF(AND(ISTEXT($E91),ISTEXT($B91)),"산출기준 &gt;&gt;  "&amp;_xlfn.XLOOKUP($E91,산출기준!$D:$D,산출기준!$E:$E,"매칭실패"),"")</f>
        <v/>
      </c>
    </row>
    <row r="92" spans="1:39">
      <c r="B92" s="645"/>
      <c r="C92" s="646" t="s">
        <v>3748</v>
      </c>
      <c r="D92" s="648"/>
      <c r="E92" s="648"/>
      <c r="F92" s="1057" t="s">
        <v>3812</v>
      </c>
      <c r="G92" s="645"/>
      <c r="H92" s="651"/>
      <c r="I92" s="651"/>
      <c r="J92" s="652"/>
      <c r="K92" s="652"/>
      <c r="L92" s="653"/>
      <c r="M92" s="653"/>
      <c r="N92" s="653"/>
      <c r="O92" s="653"/>
      <c r="P92" s="653"/>
      <c r="Q92" s="653"/>
      <c r="R92" s="653"/>
      <c r="S92" s="653"/>
      <c r="T92" s="653"/>
      <c r="U92" s="653"/>
      <c r="V92" s="653"/>
      <c r="W92" s="653"/>
      <c r="X92" s="653"/>
      <c r="Y92" s="653"/>
      <c r="Z92" s="653"/>
      <c r="AA92" s="653"/>
      <c r="AB92" s="653"/>
      <c r="AC92" s="653"/>
      <c r="AD92" s="653"/>
      <c r="AE92" s="653"/>
      <c r="AF92" s="653"/>
      <c r="AG92" s="656"/>
      <c r="AH92" s="656"/>
      <c r="AI92" s="656"/>
      <c r="AJ92" s="656"/>
      <c r="AK92" s="656"/>
      <c r="AL92" s="657"/>
      <c r="AM92" s="88" t="str">
        <f>IF(AND(ISTEXT($E92),ISTEXT($B92)),"산출기준 &gt;&gt;  "&amp;_xlfn.XLOOKUP($E92,산출기준!$D:$D,산출기준!$E:$E,"매칭실패"),"")</f>
        <v/>
      </c>
    </row>
    <row r="93" spans="1:39">
      <c r="B93" s="658"/>
      <c r="C93" s="659"/>
      <c r="D93" s="659"/>
      <c r="E93" s="659"/>
      <c r="F93" s="1056"/>
      <c r="G93" s="662"/>
      <c r="H93" s="662"/>
      <c r="I93" s="662"/>
      <c r="J93" s="652"/>
      <c r="K93" s="664"/>
      <c r="L93" s="664"/>
      <c r="M93" s="664"/>
      <c r="N93" s="664"/>
      <c r="O93" s="664"/>
      <c r="P93" s="664"/>
      <c r="Q93" s="664"/>
      <c r="R93" s="664"/>
      <c r="S93" s="664"/>
      <c r="T93" s="664"/>
      <c r="U93" s="664"/>
      <c r="V93" s="664"/>
      <c r="W93" s="664"/>
      <c r="X93" s="664"/>
      <c r="Y93" s="664"/>
      <c r="Z93" s="664"/>
      <c r="AA93" s="664"/>
      <c r="AB93" s="664"/>
      <c r="AC93" s="664"/>
      <c r="AD93" s="664"/>
      <c r="AE93" s="664"/>
      <c r="AF93" s="664"/>
      <c r="AG93" s="659"/>
      <c r="AH93" s="665"/>
      <c r="AI93" s="665"/>
      <c r="AJ93" s="666"/>
      <c r="AK93" s="666"/>
      <c r="AL93" s="662"/>
      <c r="AM93" s="88" t="str">
        <f>IF(AND(ISTEXT($E93),ISTEXT($B93)),"산출기준 &gt;&gt;  "&amp;_xlfn.XLOOKUP($E93,산출기준!$D:$D,산출기준!$E:$E,"매칭실패"),"")</f>
        <v/>
      </c>
    </row>
    <row r="94" spans="1:39" ht="34.9" customHeight="1">
      <c r="B94" s="808" t="str" cm="1">
        <f t="array" aca="1" ref="B94" ca="1">_xlfn.IFNA(INDIRECT("Family_표준_구성도!B"&amp;MATCH(F94,INDIRECT("Family_표준_구성도!"&amp;"C:C"),0)),"")</f>
        <v>8.1.1.4.1</v>
      </c>
      <c r="C94" s="668" t="s">
        <v>2016</v>
      </c>
      <c r="D94" s="809"/>
      <c r="E94" s="668" t="s">
        <v>3761</v>
      </c>
      <c r="F94" s="1265" t="s">
        <v>3813</v>
      </c>
      <c r="G94" s="811"/>
      <c r="H94" s="917" t="s">
        <v>3814</v>
      </c>
      <c r="I94" s="1356" t="s">
        <v>1653</v>
      </c>
      <c r="J94" s="1356"/>
      <c r="K94" s="674"/>
      <c r="L94" s="674"/>
      <c r="M94" s="1357" t="str" cm="1">
        <f t="array" aca="1" ref="M94:N94" ca="1">TRANSPOSE(INDIRECT("'WM-AR'!D"&amp;_xlfn.XMATCH($I95,'WM-AR'!G:G,0,1)):INDIRECT("'WM-AR'!D"&amp;_xlfn.XMATCH($I95,'WM-AR'!G:G,0,-1)))</f>
        <v>Single Door</v>
      </c>
      <c r="N94" s="1357" t="str">
        <f ca="1"/>
        <v/>
      </c>
      <c r="O94" s="1358"/>
      <c r="P94" s="1359"/>
      <c r="Q94" s="1360"/>
      <c r="R94" s="1360"/>
      <c r="S94" s="1360"/>
      <c r="T94" s="1360"/>
      <c r="U94" s="1360"/>
      <c r="V94" s="1360"/>
      <c r="W94" s="1361"/>
      <c r="X94" s="1362"/>
      <c r="Y94" s="679"/>
      <c r="Z94" s="679"/>
      <c r="AA94" s="679"/>
      <c r="AB94" s="679"/>
      <c r="AC94" s="679"/>
      <c r="AD94" s="679"/>
      <c r="AE94" s="679"/>
      <c r="AF94" s="679"/>
      <c r="AG94" s="1043"/>
      <c r="AH94" s="682"/>
      <c r="AI94" s="682"/>
      <c r="AJ94" s="682"/>
      <c r="AK94" s="682"/>
      <c r="AL94" s="683"/>
      <c r="AM94" s="88" t="str">
        <f ca="1">IF(AND(ISTEXT($E94),ISTEXT($B94)),"산출기준 &gt;&gt;  "&amp;_xlfn.XLOOKUP($E94,산출기준!$D:$D,산출기준!$E:$E,"매칭실패"),"")</f>
        <v>산출기준 &gt;&gt;  [ 도어 일반 산출 ]</v>
      </c>
    </row>
    <row r="95" spans="1:39" ht="49.9" customHeight="1" outlineLevel="1">
      <c r="B95" s="758"/>
      <c r="C95" s="759"/>
      <c r="D95" s="759"/>
      <c r="E95" s="814"/>
      <c r="F95" s="775"/>
      <c r="G95" s="1363" t="s">
        <v>3752</v>
      </c>
      <c r="H95" s="1364" t="str">
        <f>_xlfn.XLOOKUP(I95,'WM-AR'!G:G,'WM-AR'!E:E)</f>
        <v>A04AR119 Finishing Work Door &amp; Window Work Glass Door w/ SST Frame (UoM: EA)</v>
      </c>
      <c r="I95" s="765" t="s">
        <v>3815</v>
      </c>
      <c r="J95" s="1365"/>
      <c r="K95" s="766"/>
      <c r="L95" s="766"/>
      <c r="M95" s="1366"/>
      <c r="N95" s="1366"/>
      <c r="O95" s="1366"/>
      <c r="P95" s="1366"/>
      <c r="Q95" s="1366"/>
      <c r="R95" s="1366"/>
      <c r="S95" s="1366"/>
      <c r="T95" s="1366"/>
      <c r="U95" s="1366"/>
      <c r="V95" s="1366"/>
      <c r="W95" s="1366"/>
      <c r="X95" s="1366"/>
      <c r="Y95" s="766"/>
      <c r="Z95" s="766"/>
      <c r="AA95" s="766"/>
      <c r="AB95" s="766"/>
      <c r="AC95" s="766"/>
      <c r="AD95" s="766"/>
      <c r="AE95" s="766"/>
      <c r="AF95" s="766"/>
      <c r="AG95" s="773"/>
      <c r="AH95" s="1045"/>
      <c r="AI95" s="1045"/>
      <c r="AJ95" s="1046"/>
      <c r="AK95" s="1046"/>
      <c r="AL95" s="759"/>
      <c r="AM95" s="88" t="str">
        <f>IF(AND(ISTEXT($E95),ISTEXT($B95)),"산출기준 &gt;&gt;  "&amp;_xlfn.XLOOKUP($E95,산출기준!$D:$D,산출기준!$E:$E,"매칭실패"),"")</f>
        <v/>
      </c>
    </row>
    <row r="96" spans="1:39" ht="54.95" customHeight="1">
      <c r="A96" s="1019"/>
      <c r="B96" s="684"/>
      <c r="C96" s="685"/>
      <c r="D96" s="1020"/>
      <c r="E96" s="687"/>
      <c r="F96" s="1021"/>
      <c r="G96" s="875" t="s">
        <v>2394</v>
      </c>
      <c r="H96" s="1367" t="str">
        <f ca="1">_xlfn.IFNA(_xlfn.XLOOKUP(J96,'WM-AR'!I:I,'WM-AR'!F:F),"")</f>
        <v xml:space="preserve">A04AR119-00001 Finishing Work Door &amp; Window Work Glass Door w/ SST Frame (UoM: EA) Single Door     w/ Hardware &amp; Accessories  </v>
      </c>
      <c r="I96" s="1368" t="s">
        <v>3755</v>
      </c>
      <c r="J96" s="692" t="str" cm="1">
        <f t="array" aca="1" ref="J96" ca="1">IF(ISTEXT(I96),INDIRECT("I"&amp;_xlfn.XMATCH("#",$I$1:INDIRECT("I"&amp;ROW()),,-1)+1)&amp;"-"&amp;I96,"")</f>
        <v>A04AR119-00001</v>
      </c>
      <c r="K96" s="1022"/>
      <c r="L96" s="1023" t="str">
        <f ca="1">IFERROR(VLOOKUP($J96,'WM-AR'!$I$7:$AS$3267,34,FALSE),"")</f>
        <v>EA</v>
      </c>
      <c r="M96" s="1369" t="str">
        <f ca="1">IFERROR(VLOOKUP($J96,'WM-AR'!$I$7:$AS$3267,4,FALSE),"")</f>
        <v>Finishing Work</v>
      </c>
      <c r="N96" s="1369" t="str">
        <f ca="1">IFERROR(VLOOKUP($J96,'WM-AR'!$I$7:$AS$3267,6,FALSE),"")</f>
        <v>Door &amp; Window Work</v>
      </c>
      <c r="O96" s="1369" t="str">
        <f ca="1">IFERROR(VLOOKUP($J96,'WM-AR'!$I$7:$AS$3267,8,FALSE),"")</f>
        <v>Glass Door w/ SST Frame (UoM: EA)</v>
      </c>
      <c r="P96" s="1025" t="str">
        <f ca="1">IFERROR(VLOOKUP($J96,'WM-AR'!$I$7:$AS$3267,10,FALSE),"")</f>
        <v>Single Door</v>
      </c>
      <c r="Q96" s="1026">
        <f ca="1">IFERROR(VLOOKUP($J96,'WM-AR'!$I$7:$AS$3267,12,FALSE),"")</f>
        <v>0</v>
      </c>
      <c r="R96" s="1026">
        <f ca="1">IFERROR(VLOOKUP($J96,'WM-AR'!$I$7:$AS$3267,14,FALSE),"")</f>
        <v>0</v>
      </c>
      <c r="S96" s="1026">
        <f ca="1">IFERROR(VLOOKUP($J96,'WM-AR'!$I$7:$AS$3267,16,FALSE),"")</f>
        <v>0</v>
      </c>
      <c r="T96" s="1026">
        <f ca="1">IFERROR(VLOOKUP($J96,'WM-AR'!$I$7:$AS$3267,18,FALSE),"")</f>
        <v>0</v>
      </c>
      <c r="U96" s="1026" t="str">
        <f ca="1">IFERROR(VLOOKUP($J96,'WM-AR'!$I$7:$AS$3267,20,FALSE),"")</f>
        <v>w/ Hardware &amp; Accessories</v>
      </c>
      <c r="V96" s="1026">
        <f ca="1">IFERROR(VLOOKUP($J96,'WM-AR'!$I$7:$AS$3267,22,FALSE),"")</f>
        <v>0</v>
      </c>
      <c r="W96" s="1026">
        <f ca="1">IFERROR(VLOOKUP($J96,'WM-AR'!$I$7:$AS$3267,24,FALSE),"")</f>
        <v>0</v>
      </c>
      <c r="X96" s="1026">
        <f ca="1">IFERROR(VLOOKUP($J96,'WM-AR'!$I$7:$AS$3267,25,FALSE),"")</f>
        <v>0</v>
      </c>
      <c r="Y96" s="1026" t="str">
        <f ca="1">IFERROR(VLOOKUP($J96,'WM-AR'!$I$7:$AS$3267,26,FALSE),"")</f>
        <v>W x H=(  )mm x (  )mm</v>
      </c>
      <c r="Z96" s="1026">
        <f ca="1">IFERROR(VLOOKUP($J96,'WM-AR'!$I$7:$AS$3267,27,FALSE),"")</f>
        <v>0</v>
      </c>
      <c r="AA96" s="1026">
        <f ca="1">IFERROR(VLOOKUP($J96,'WM-AR'!$I$7:$AS$3267,28,FALSE),"")</f>
        <v>0</v>
      </c>
      <c r="AB96" s="1026">
        <f ca="1">IFERROR(VLOOKUP($J96,'WM-AR'!$I$7:$AS$3267,29,FALSE),"")</f>
        <v>0</v>
      </c>
      <c r="AC96" s="1026">
        <f ca="1">IFERROR(VLOOKUP($J96,'WM-AR'!$I$7:$AS$3267,30,FALSE),"")</f>
        <v>0</v>
      </c>
      <c r="AD96" s="1026">
        <f ca="1">IFERROR(VLOOKUP($J96,'WM-AR'!$I$7:$AS$3267,31,FALSE),"")</f>
        <v>0</v>
      </c>
      <c r="AE96" s="1026">
        <f ca="1">IFERROR(VLOOKUP($J96,'WM-AR'!$I$7:$AS$3267,32,FALSE),"")</f>
        <v>0</v>
      </c>
      <c r="AF96" s="1026" t="str">
        <f ca="1">IFERROR(VLOOKUP($J96,'WM-AR'!$I$7:$AS$3267,33,FALSE),"")</f>
        <v/>
      </c>
      <c r="AG96" s="1370" t="s">
        <v>3756</v>
      </c>
      <c r="AH96" s="768" t="s">
        <v>3757</v>
      </c>
      <c r="AI96" s="768" t="s">
        <v>3757</v>
      </c>
      <c r="AJ96" s="769"/>
      <c r="AK96" s="769" t="str">
        <f ca="1">L96</f>
        <v>EA</v>
      </c>
      <c r="AL96" s="704"/>
      <c r="AM96" s="1028" t="str">
        <f>IF(AND(ISTEXT($E96),ISTEXT($B96)),"산출기준 &gt;&gt;  "&amp;_xlfn.XLOOKUP($E96,산출기준!$D:$D,산출기준!$E:$E,"매칭실패"),"")</f>
        <v/>
      </c>
    </row>
    <row r="97" spans="1:39" ht="54.95" customHeight="1">
      <c r="A97" s="1019"/>
      <c r="B97" s="705"/>
      <c r="C97" s="706"/>
      <c r="D97" s="711"/>
      <c r="E97" s="708"/>
      <c r="F97" s="1029"/>
      <c r="G97" s="882"/>
      <c r="H97" s="1371" t="str">
        <f ca="1">_xlfn.IFNA(_xlfn.XLOOKUP(J97,'WM-AR'!I:I,'WM-AR'!F:F),"")</f>
        <v/>
      </c>
      <c r="I97" s="1372"/>
      <c r="J97" s="712" t="str" cm="1">
        <f t="array" aca="1" ref="J97" ca="1">IF(ISTEXT(I97),INDIRECT("I"&amp;_xlfn.XMATCH("#",$I$1:INDIRECT("I"&amp;ROW()),,-1)+1)&amp;"-"&amp;I97,"")</f>
        <v/>
      </c>
      <c r="K97" s="1030"/>
      <c r="L97" s="1031" t="str">
        <f ca="1">IFERROR(VLOOKUP($J97,'WM-AR'!$I$7:$AS$3267,34,FALSE),"")</f>
        <v/>
      </c>
      <c r="M97" s="1373" t="str">
        <f ca="1">IFERROR(VLOOKUP($J97,'WM-AR'!$I$7:$AS$3267,4,FALSE),"")</f>
        <v/>
      </c>
      <c r="N97" s="1373" t="str">
        <f ca="1">IFERROR(VLOOKUP($J97,'WM-AR'!$I$7:$AS$3267,6,FALSE),"")</f>
        <v/>
      </c>
      <c r="O97" s="1373" t="str">
        <f ca="1">IFERROR(VLOOKUP($J97,'WM-AR'!$I$7:$AS$3267,8,FALSE),"")</f>
        <v/>
      </c>
      <c r="P97" s="1032" t="str">
        <f ca="1">IFERROR(VLOOKUP($J97,'WM-AR'!$I$7:$AS$3267,10,FALSE),"")</f>
        <v/>
      </c>
      <c r="Q97" s="1033" t="str">
        <f ca="1">IFERROR(VLOOKUP($J97,'WM-AR'!$I$7:$AS$3267,12,FALSE),"")</f>
        <v/>
      </c>
      <c r="R97" s="1033" t="str">
        <f ca="1">IFERROR(VLOOKUP($J97,'WM-AR'!$I$7:$AS$3267,14,FALSE),"")</f>
        <v/>
      </c>
      <c r="S97" s="1033" t="str">
        <f ca="1">IFERROR(VLOOKUP($J97,'WM-AR'!$I$7:$AS$3267,16,FALSE),"")</f>
        <v/>
      </c>
      <c r="T97" s="1033" t="str">
        <f ca="1">IFERROR(VLOOKUP($J97,'WM-AR'!$I$7:$AS$3267,18,FALSE),"")</f>
        <v/>
      </c>
      <c r="U97" s="1033" t="str">
        <f ca="1">IFERROR(VLOOKUP($J97,'WM-AR'!$I$7:$AS$3267,20,FALSE),"")</f>
        <v/>
      </c>
      <c r="V97" s="1033" t="str">
        <f ca="1">IFERROR(VLOOKUP($J97,'WM-AR'!$I$7:$AS$3267,22,FALSE),"")</f>
        <v/>
      </c>
      <c r="W97" s="1033" t="str">
        <f ca="1">IFERROR(VLOOKUP($J97,'WM-AR'!$I$7:$AS$3267,24,FALSE),"")</f>
        <v/>
      </c>
      <c r="X97" s="1033" t="str">
        <f ca="1">IFERROR(VLOOKUP($J97,'WM-AR'!$I$7:$AS$3267,25,FALSE),"")</f>
        <v/>
      </c>
      <c r="Y97" s="1033" t="str">
        <f ca="1">IFERROR(VLOOKUP($J97,'WM-AR'!$I$7:$AS$3267,26,FALSE),"")</f>
        <v/>
      </c>
      <c r="Z97" s="1033" t="str">
        <f ca="1">IFERROR(VLOOKUP($J97,'WM-AR'!$I$7:$AS$3267,27,FALSE),"")</f>
        <v/>
      </c>
      <c r="AA97" s="1033" t="str">
        <f ca="1">IFERROR(VLOOKUP($J97,'WM-AR'!$I$7:$AS$3267,28,FALSE),"")</f>
        <v/>
      </c>
      <c r="AB97" s="1033" t="str">
        <f ca="1">IFERROR(VLOOKUP($J97,'WM-AR'!$I$7:$AS$3267,29,FALSE),"")</f>
        <v/>
      </c>
      <c r="AC97" s="1033" t="str">
        <f ca="1">IFERROR(VLOOKUP($J97,'WM-AR'!$I$7:$AS$3267,30,FALSE),"")</f>
        <v/>
      </c>
      <c r="AD97" s="1033" t="str">
        <f ca="1">IFERROR(VLOOKUP($J97,'WM-AR'!$I$7:$AS$3267,31,FALSE),"")</f>
        <v/>
      </c>
      <c r="AE97" s="1033" t="str">
        <f ca="1">IFERROR(VLOOKUP($J97,'WM-AR'!$I$7:$AS$3267,32,FALSE),"")</f>
        <v/>
      </c>
      <c r="AF97" s="1033" t="str">
        <f ca="1">IFERROR(VLOOKUP($J97,'WM-AR'!$I$7:$AS$3267,33,FALSE),"")</f>
        <v/>
      </c>
      <c r="AG97" s="1374"/>
      <c r="AH97" s="1375" t="s">
        <v>3757</v>
      </c>
      <c r="AI97" s="1375" t="s">
        <v>3757</v>
      </c>
      <c r="AJ97" s="1375"/>
      <c r="AK97" s="1375" t="str">
        <f t="shared" ref="AK97:AK100" ca="1" si="10">L97</f>
        <v/>
      </c>
      <c r="AL97" s="723"/>
      <c r="AM97" s="1028" t="str">
        <f>IF(AND(ISTEXT($E97),ISTEXT($B97)),"산출기준 &gt;&gt;  "&amp;_xlfn.XLOOKUP($E97,산출기준!$D:$D,산출기준!$E:$E,"매칭실패"),"")</f>
        <v/>
      </c>
    </row>
    <row r="98" spans="1:39" ht="54.95" customHeight="1">
      <c r="A98" s="1019"/>
      <c r="B98" s="705"/>
      <c r="C98" s="706"/>
      <c r="D98" s="711"/>
      <c r="E98" s="708"/>
      <c r="F98" s="1029"/>
      <c r="G98" s="882"/>
      <c r="H98" s="1371" t="str">
        <f ca="1">_xlfn.IFNA(_xlfn.XLOOKUP(J98,'WM-AR'!I:I,'WM-AR'!F:F),"")</f>
        <v/>
      </c>
      <c r="I98" s="1372"/>
      <c r="J98" s="712" t="str" cm="1">
        <f t="array" aca="1" ref="J98" ca="1">IF(ISTEXT(I98),INDIRECT("I"&amp;_xlfn.XMATCH("#",$I$1:INDIRECT("I"&amp;ROW()),,-1)+1)&amp;"-"&amp;I98,"")</f>
        <v/>
      </c>
      <c r="K98" s="1030"/>
      <c r="L98" s="1031" t="str">
        <f ca="1">IFERROR(VLOOKUP($J98,'WM-AR'!$I$7:$AS$3267,34,FALSE),"")</f>
        <v/>
      </c>
      <c r="M98" s="1373" t="str">
        <f ca="1">IFERROR(VLOOKUP($J98,'WM-AR'!$I$7:$AS$3267,4,FALSE),"")</f>
        <v/>
      </c>
      <c r="N98" s="1373" t="str">
        <f ca="1">IFERROR(VLOOKUP($J98,'WM-AR'!$I$7:$AS$3267,6,FALSE),"")</f>
        <v/>
      </c>
      <c r="O98" s="1373" t="str">
        <f ca="1">IFERROR(VLOOKUP($J98,'WM-AR'!$I$7:$AS$3267,8,FALSE),"")</f>
        <v/>
      </c>
      <c r="P98" s="1032" t="str">
        <f ca="1">IFERROR(VLOOKUP($J98,'WM-AR'!$I$7:$AS$3267,10,FALSE),"")</f>
        <v/>
      </c>
      <c r="Q98" s="1033" t="str">
        <f ca="1">IFERROR(VLOOKUP($J98,'WM-AR'!$I$7:$AS$3267,12,FALSE),"")</f>
        <v/>
      </c>
      <c r="R98" s="1033" t="str">
        <f ca="1">IFERROR(VLOOKUP($J98,'WM-AR'!$I$7:$AS$3267,14,FALSE),"")</f>
        <v/>
      </c>
      <c r="S98" s="1033" t="str">
        <f ca="1">IFERROR(VLOOKUP($J98,'WM-AR'!$I$7:$AS$3267,16,FALSE),"")</f>
        <v/>
      </c>
      <c r="T98" s="1033" t="str">
        <f ca="1">IFERROR(VLOOKUP($J98,'WM-AR'!$I$7:$AS$3267,18,FALSE),"")</f>
        <v/>
      </c>
      <c r="U98" s="1033" t="str">
        <f ca="1">IFERROR(VLOOKUP($J98,'WM-AR'!$I$7:$AS$3267,20,FALSE),"")</f>
        <v/>
      </c>
      <c r="V98" s="1033" t="str">
        <f ca="1">IFERROR(VLOOKUP($J98,'WM-AR'!$I$7:$AS$3267,22,FALSE),"")</f>
        <v/>
      </c>
      <c r="W98" s="1033" t="str">
        <f ca="1">IFERROR(VLOOKUP($J98,'WM-AR'!$I$7:$AS$3267,24,FALSE),"")</f>
        <v/>
      </c>
      <c r="X98" s="1033" t="str">
        <f ca="1">IFERROR(VLOOKUP($J98,'WM-AR'!$I$7:$AS$3267,25,FALSE),"")</f>
        <v/>
      </c>
      <c r="Y98" s="1033" t="str">
        <f ca="1">IFERROR(VLOOKUP($J98,'WM-AR'!$I$7:$AS$3267,26,FALSE),"")</f>
        <v/>
      </c>
      <c r="Z98" s="1033" t="str">
        <f ca="1">IFERROR(VLOOKUP($J98,'WM-AR'!$I$7:$AS$3267,27,FALSE),"")</f>
        <v/>
      </c>
      <c r="AA98" s="1033" t="str">
        <f ca="1">IFERROR(VLOOKUP($J98,'WM-AR'!$I$7:$AS$3267,28,FALSE),"")</f>
        <v/>
      </c>
      <c r="AB98" s="1033" t="str">
        <f ca="1">IFERROR(VLOOKUP($J98,'WM-AR'!$I$7:$AS$3267,29,FALSE),"")</f>
        <v/>
      </c>
      <c r="AC98" s="1033" t="str">
        <f ca="1">IFERROR(VLOOKUP($J98,'WM-AR'!$I$7:$AS$3267,30,FALSE),"")</f>
        <v/>
      </c>
      <c r="AD98" s="1033" t="str">
        <f ca="1">IFERROR(VLOOKUP($J98,'WM-AR'!$I$7:$AS$3267,31,FALSE),"")</f>
        <v/>
      </c>
      <c r="AE98" s="1033" t="str">
        <f ca="1">IFERROR(VLOOKUP($J98,'WM-AR'!$I$7:$AS$3267,32,FALSE),"")</f>
        <v/>
      </c>
      <c r="AF98" s="1033" t="str">
        <f ca="1">IFERROR(VLOOKUP($J98,'WM-AR'!$I$7:$AS$3267,33,FALSE),"")</f>
        <v/>
      </c>
      <c r="AG98" s="1374"/>
      <c r="AH98" s="1375" t="s">
        <v>3757</v>
      </c>
      <c r="AI98" s="1375" t="s">
        <v>3757</v>
      </c>
      <c r="AJ98" s="1375"/>
      <c r="AK98" s="1375" t="str">
        <f t="shared" ca="1" si="10"/>
        <v/>
      </c>
      <c r="AL98" s="723"/>
      <c r="AM98" s="1028" t="str">
        <f>IF(AND(ISTEXT($E98),ISTEXT($B98)),"산출기준 &gt;&gt;  "&amp;_xlfn.XLOOKUP($E98,산출기준!$D:$D,산출기준!$E:$E,"매칭실패"),"")</f>
        <v/>
      </c>
    </row>
    <row r="99" spans="1:39" ht="54.95" customHeight="1">
      <c r="A99" s="1019"/>
      <c r="B99" s="705"/>
      <c r="C99" s="706"/>
      <c r="D99" s="711"/>
      <c r="E99" s="708"/>
      <c r="F99" s="1029"/>
      <c r="G99" s="882"/>
      <c r="H99" s="1371" t="str">
        <f ca="1">_xlfn.IFNA(_xlfn.XLOOKUP(J99,'WM-AR'!I:I,'WM-AR'!F:F),"")</f>
        <v/>
      </c>
      <c r="I99" s="1372"/>
      <c r="J99" s="712" t="str" cm="1">
        <f t="array" aca="1" ref="J99" ca="1">IF(ISTEXT(I99),INDIRECT("I"&amp;_xlfn.XMATCH("#",$I$1:INDIRECT("I"&amp;ROW()),,-1)+1)&amp;"-"&amp;I99,"")</f>
        <v/>
      </c>
      <c r="K99" s="1030"/>
      <c r="L99" s="1031" t="str">
        <f ca="1">IFERROR(VLOOKUP($J99,'WM-AR'!$I$7:$AS$3267,34,FALSE),"")</f>
        <v/>
      </c>
      <c r="M99" s="1373" t="str">
        <f ca="1">IFERROR(VLOOKUP($J99,'WM-AR'!$I$7:$AS$3267,4,FALSE),"")</f>
        <v/>
      </c>
      <c r="N99" s="1373" t="str">
        <f ca="1">IFERROR(VLOOKUP($J99,'WM-AR'!$I$7:$AS$3267,6,FALSE),"")</f>
        <v/>
      </c>
      <c r="O99" s="1373" t="str">
        <f ca="1">IFERROR(VLOOKUP($J99,'WM-AR'!$I$7:$AS$3267,8,FALSE),"")</f>
        <v/>
      </c>
      <c r="P99" s="1032" t="str">
        <f ca="1">IFERROR(VLOOKUP($J99,'WM-AR'!$I$7:$AS$3267,10,FALSE),"")</f>
        <v/>
      </c>
      <c r="Q99" s="1033" t="str">
        <f ca="1">IFERROR(VLOOKUP($J99,'WM-AR'!$I$7:$AS$3267,12,FALSE),"")</f>
        <v/>
      </c>
      <c r="R99" s="1033" t="str">
        <f ca="1">IFERROR(VLOOKUP($J99,'WM-AR'!$I$7:$AS$3267,14,FALSE),"")</f>
        <v/>
      </c>
      <c r="S99" s="1033" t="str">
        <f ca="1">IFERROR(VLOOKUP($J99,'WM-AR'!$I$7:$AS$3267,16,FALSE),"")</f>
        <v/>
      </c>
      <c r="T99" s="1033" t="str">
        <f ca="1">IFERROR(VLOOKUP($J99,'WM-AR'!$I$7:$AS$3267,18,FALSE),"")</f>
        <v/>
      </c>
      <c r="U99" s="1033" t="str">
        <f ca="1">IFERROR(VLOOKUP($J99,'WM-AR'!$I$7:$AS$3267,20,FALSE),"")</f>
        <v/>
      </c>
      <c r="V99" s="1033" t="str">
        <f ca="1">IFERROR(VLOOKUP($J99,'WM-AR'!$I$7:$AS$3267,22,FALSE),"")</f>
        <v/>
      </c>
      <c r="W99" s="1033" t="str">
        <f ca="1">IFERROR(VLOOKUP($J99,'WM-AR'!$I$7:$AS$3267,24,FALSE),"")</f>
        <v/>
      </c>
      <c r="X99" s="1033" t="str">
        <f ca="1">IFERROR(VLOOKUP($J99,'WM-AR'!$I$7:$AS$3267,25,FALSE),"")</f>
        <v/>
      </c>
      <c r="Y99" s="1033" t="str">
        <f ca="1">IFERROR(VLOOKUP($J99,'WM-AR'!$I$7:$AS$3267,26,FALSE),"")</f>
        <v/>
      </c>
      <c r="Z99" s="1033" t="str">
        <f ca="1">IFERROR(VLOOKUP($J99,'WM-AR'!$I$7:$AS$3267,27,FALSE),"")</f>
        <v/>
      </c>
      <c r="AA99" s="1033" t="str">
        <f ca="1">IFERROR(VLOOKUP($J99,'WM-AR'!$I$7:$AS$3267,28,FALSE),"")</f>
        <v/>
      </c>
      <c r="AB99" s="1033" t="str">
        <f ca="1">IFERROR(VLOOKUP($J99,'WM-AR'!$I$7:$AS$3267,29,FALSE),"")</f>
        <v/>
      </c>
      <c r="AC99" s="1033" t="str">
        <f ca="1">IFERROR(VLOOKUP($J99,'WM-AR'!$I$7:$AS$3267,30,FALSE),"")</f>
        <v/>
      </c>
      <c r="AD99" s="1033" t="str">
        <f ca="1">IFERROR(VLOOKUP($J99,'WM-AR'!$I$7:$AS$3267,31,FALSE),"")</f>
        <v/>
      </c>
      <c r="AE99" s="1033" t="str">
        <f ca="1">IFERROR(VLOOKUP($J99,'WM-AR'!$I$7:$AS$3267,32,FALSE),"")</f>
        <v/>
      </c>
      <c r="AF99" s="1033" t="str">
        <f ca="1">IFERROR(VLOOKUP($J99,'WM-AR'!$I$7:$AS$3267,33,FALSE),"")</f>
        <v/>
      </c>
      <c r="AG99" s="1374"/>
      <c r="AH99" s="1375" t="s">
        <v>3757</v>
      </c>
      <c r="AI99" s="1375" t="s">
        <v>3757</v>
      </c>
      <c r="AJ99" s="1375"/>
      <c r="AK99" s="1375" t="str">
        <f t="shared" ca="1" si="10"/>
        <v/>
      </c>
      <c r="AL99" s="723"/>
      <c r="AM99" s="1028" t="str">
        <f>IF(AND(ISTEXT($E99),ISTEXT($B99)),"산출기준 &gt;&gt;  "&amp;_xlfn.XLOOKUP($E99,산출기준!$D:$D,산출기준!$E:$E,"매칭실패"),"")</f>
        <v/>
      </c>
    </row>
    <row r="100" spans="1:39" ht="54.95" customHeight="1">
      <c r="A100" s="1019"/>
      <c r="B100" s="724"/>
      <c r="C100" s="725"/>
      <c r="D100" s="731"/>
      <c r="E100" s="727"/>
      <c r="F100" s="1035"/>
      <c r="G100" s="886"/>
      <c r="H100" s="1376" t="str">
        <f ca="1">_xlfn.IFNA(_xlfn.XLOOKUP(J100,'WM-AR'!I:I,'WM-AR'!F:F),"")</f>
        <v/>
      </c>
      <c r="I100" s="1377"/>
      <c r="J100" s="732" t="str" cm="1">
        <f t="array" aca="1" ref="J100" ca="1">IF(ISTEXT(I100),INDIRECT("I"&amp;_xlfn.XMATCH("#",$I$1:INDIRECT("I"&amp;ROW()),,-1)+1)&amp;"-"&amp;I100,"")</f>
        <v/>
      </c>
      <c r="K100" s="1036"/>
      <c r="L100" s="1037" t="str">
        <f ca="1">IFERROR(VLOOKUP($J100,'WM-AR'!$I$7:$AS$3267,34,FALSE),"")</f>
        <v/>
      </c>
      <c r="M100" s="1378" t="str">
        <f ca="1">IFERROR(VLOOKUP($J100,'WM-AR'!$I$7:$AS$3267,4,FALSE),"")</f>
        <v/>
      </c>
      <c r="N100" s="1378" t="str">
        <f ca="1">IFERROR(VLOOKUP($J100,'WM-AR'!$I$7:$AS$3267,6,FALSE),"")</f>
        <v/>
      </c>
      <c r="O100" s="1378" t="str">
        <f ca="1">IFERROR(VLOOKUP($J100,'WM-AR'!$I$7:$AS$3267,8,FALSE),"")</f>
        <v/>
      </c>
      <c r="P100" s="1038" t="str">
        <f ca="1">IFERROR(VLOOKUP($J100,'WM-AR'!$I$7:$AS$3267,10,FALSE),"")</f>
        <v/>
      </c>
      <c r="Q100" s="1039" t="str">
        <f ca="1">IFERROR(VLOOKUP($J100,'WM-AR'!$I$7:$AS$3267,12,FALSE),"")</f>
        <v/>
      </c>
      <c r="R100" s="1039" t="str">
        <f ca="1">IFERROR(VLOOKUP($J100,'WM-AR'!$I$7:$AS$3267,14,FALSE),"")</f>
        <v/>
      </c>
      <c r="S100" s="1039" t="str">
        <f ca="1">IFERROR(VLOOKUP($J100,'WM-AR'!$I$7:$AS$3267,16,FALSE),"")</f>
        <v/>
      </c>
      <c r="T100" s="1039" t="str">
        <f ca="1">IFERROR(VLOOKUP($J100,'WM-AR'!$I$7:$AS$3267,18,FALSE),"")</f>
        <v/>
      </c>
      <c r="U100" s="1039" t="str">
        <f ca="1">IFERROR(VLOOKUP($J100,'WM-AR'!$I$7:$AS$3267,20,FALSE),"")</f>
        <v/>
      </c>
      <c r="V100" s="1039" t="str">
        <f ca="1">IFERROR(VLOOKUP($J100,'WM-AR'!$I$7:$AS$3267,22,FALSE),"")</f>
        <v/>
      </c>
      <c r="W100" s="1039" t="str">
        <f ca="1">IFERROR(VLOOKUP($J100,'WM-AR'!$I$7:$AS$3267,24,FALSE),"")</f>
        <v/>
      </c>
      <c r="X100" s="1039" t="str">
        <f ca="1">IFERROR(VLOOKUP($J100,'WM-AR'!$I$7:$AS$3267,25,FALSE),"")</f>
        <v/>
      </c>
      <c r="Y100" s="1039" t="str">
        <f ca="1">IFERROR(VLOOKUP($J100,'WM-AR'!$I$7:$AS$3267,26,FALSE),"")</f>
        <v/>
      </c>
      <c r="Z100" s="1039" t="str">
        <f ca="1">IFERROR(VLOOKUP($J100,'WM-AR'!$I$7:$AS$3267,27,FALSE),"")</f>
        <v/>
      </c>
      <c r="AA100" s="1039" t="str">
        <f ca="1">IFERROR(VLOOKUP($J100,'WM-AR'!$I$7:$AS$3267,28,FALSE),"")</f>
        <v/>
      </c>
      <c r="AB100" s="1039" t="str">
        <f ca="1">IFERROR(VLOOKUP($J100,'WM-AR'!$I$7:$AS$3267,29,FALSE),"")</f>
        <v/>
      </c>
      <c r="AC100" s="1039" t="str">
        <f ca="1">IFERROR(VLOOKUP($J100,'WM-AR'!$I$7:$AS$3267,30,FALSE),"")</f>
        <v/>
      </c>
      <c r="AD100" s="1039" t="str">
        <f ca="1">IFERROR(VLOOKUP($J100,'WM-AR'!$I$7:$AS$3267,31,FALSE),"")</f>
        <v/>
      </c>
      <c r="AE100" s="1039" t="str">
        <f ca="1">IFERROR(VLOOKUP($J100,'WM-AR'!$I$7:$AS$3267,32,FALSE),"")</f>
        <v/>
      </c>
      <c r="AF100" s="1039" t="str">
        <f ca="1">IFERROR(VLOOKUP($J100,'WM-AR'!$I$7:$AS$3267,33,FALSE),"")</f>
        <v/>
      </c>
      <c r="AG100" s="1379"/>
      <c r="AH100" s="1380" t="s">
        <v>3757</v>
      </c>
      <c r="AI100" s="1380" t="s">
        <v>3757</v>
      </c>
      <c r="AJ100" s="1380"/>
      <c r="AK100" s="1380" t="str">
        <f t="shared" ca="1" si="10"/>
        <v/>
      </c>
      <c r="AL100" s="743"/>
      <c r="AM100" s="1028" t="str">
        <f>IF(AND(ISTEXT($E100),ISTEXT($B100)),"산출기준 &gt;&gt;  "&amp;_xlfn.XLOOKUP($E100,산출기준!$D:$D,산출기준!$E:$E,"매칭실패"),"")</f>
        <v/>
      </c>
    </row>
    <row r="101" spans="1:39">
      <c r="B101" s="635"/>
      <c r="C101" s="636"/>
      <c r="D101" s="636"/>
      <c r="E101" s="636"/>
      <c r="F101" s="638"/>
      <c r="G101" s="639"/>
      <c r="H101" s="639"/>
      <c r="I101" s="639"/>
      <c r="J101" s="641"/>
      <c r="K101" s="642"/>
      <c r="L101" s="642"/>
      <c r="M101" s="642"/>
      <c r="N101" s="642"/>
      <c r="O101" s="642"/>
      <c r="P101" s="642"/>
      <c r="Q101" s="642"/>
      <c r="R101" s="642"/>
      <c r="S101" s="642"/>
      <c r="T101" s="642"/>
      <c r="U101" s="642"/>
      <c r="V101" s="642"/>
      <c r="W101" s="642"/>
      <c r="X101" s="642"/>
      <c r="Y101" s="642"/>
      <c r="Z101" s="642"/>
      <c r="AA101" s="642"/>
      <c r="AB101" s="642"/>
      <c r="AC101" s="642"/>
      <c r="AD101" s="642"/>
      <c r="AE101" s="642"/>
      <c r="AF101" s="642"/>
      <c r="AG101" s="636"/>
      <c r="AH101" s="643"/>
      <c r="AI101" s="643"/>
      <c r="AJ101" s="644"/>
      <c r="AK101" s="644"/>
      <c r="AL101" s="639"/>
      <c r="AM101" s="88" t="str">
        <f>IF(AND(ISTEXT($E101),ISTEXT($B101)),"산출기준 &gt;&gt;  "&amp;_xlfn.XLOOKUP($E101,산출기준!$D:$D,산출기준!$E:$E,"매칭실패"),"")</f>
        <v/>
      </c>
    </row>
    <row r="102" spans="1:39">
      <c r="B102" s="645"/>
      <c r="C102" s="646" t="s">
        <v>3748</v>
      </c>
      <c r="D102" s="648"/>
      <c r="E102" s="648"/>
      <c r="F102" s="1057" t="s">
        <v>3816</v>
      </c>
      <c r="G102" s="645"/>
      <c r="H102" s="651"/>
      <c r="I102" s="651"/>
      <c r="J102" s="652"/>
      <c r="K102" s="652"/>
      <c r="L102" s="653"/>
      <c r="M102" s="653"/>
      <c r="N102" s="653"/>
      <c r="O102" s="653"/>
      <c r="P102" s="653"/>
      <c r="Q102" s="653"/>
      <c r="R102" s="653"/>
      <c r="S102" s="653"/>
      <c r="T102" s="653"/>
      <c r="U102" s="653"/>
      <c r="V102" s="653"/>
      <c r="W102" s="653"/>
      <c r="X102" s="653"/>
      <c r="Y102" s="653"/>
      <c r="Z102" s="653"/>
      <c r="AA102" s="653"/>
      <c r="AB102" s="653"/>
      <c r="AC102" s="653"/>
      <c r="AD102" s="653"/>
      <c r="AE102" s="653"/>
      <c r="AF102" s="653"/>
      <c r="AG102" s="656"/>
      <c r="AH102" s="656"/>
      <c r="AI102" s="656"/>
      <c r="AJ102" s="656"/>
      <c r="AK102" s="656"/>
      <c r="AL102" s="657"/>
      <c r="AM102" s="88" t="str">
        <f>IF(AND(ISTEXT($E102),ISTEXT($B102)),"산출기준 &gt;&gt;  "&amp;_xlfn.XLOOKUP($E102,산출기준!$D:$D,산출기준!$E:$E,"매칭실패"),"")</f>
        <v/>
      </c>
    </row>
    <row r="103" spans="1:39">
      <c r="B103" s="658"/>
      <c r="C103" s="659"/>
      <c r="D103" s="659"/>
      <c r="E103" s="659"/>
      <c r="F103" s="1056"/>
      <c r="G103" s="662"/>
      <c r="H103" s="662"/>
      <c r="I103" s="662"/>
      <c r="J103" s="652"/>
      <c r="K103" s="664"/>
      <c r="L103" s="664"/>
      <c r="M103" s="664"/>
      <c r="N103" s="664"/>
      <c r="O103" s="664"/>
      <c r="P103" s="664"/>
      <c r="Q103" s="664"/>
      <c r="R103" s="664"/>
      <c r="S103" s="664"/>
      <c r="T103" s="664"/>
      <c r="U103" s="664"/>
      <c r="V103" s="664"/>
      <c r="W103" s="664"/>
      <c r="X103" s="664"/>
      <c r="Y103" s="664"/>
      <c r="Z103" s="664"/>
      <c r="AA103" s="664"/>
      <c r="AB103" s="664"/>
      <c r="AC103" s="664"/>
      <c r="AD103" s="664"/>
      <c r="AE103" s="664"/>
      <c r="AF103" s="664"/>
      <c r="AG103" s="659"/>
      <c r="AH103" s="665"/>
      <c r="AI103" s="665"/>
      <c r="AJ103" s="666"/>
      <c r="AK103" s="666"/>
      <c r="AL103" s="662"/>
      <c r="AM103" s="88" t="str">
        <f>IF(AND(ISTEXT($E103),ISTEXT($B103)),"산출기준 &gt;&gt;  "&amp;_xlfn.XLOOKUP($E103,산출기준!$D:$D,산출기준!$E:$E,"매칭실패"),"")</f>
        <v/>
      </c>
    </row>
    <row r="104" spans="1:39" ht="34.9" customHeight="1">
      <c r="B104" s="808" t="str" cm="1">
        <f t="array" aca="1" ref="B104" ca="1">_xlfn.IFNA(INDIRECT("Family_표준_구성도!B"&amp;MATCH(F104,INDIRECT("Family_표준_구성도!"&amp;"C:C"),0)),"")</f>
        <v>8.1.1.5.1</v>
      </c>
      <c r="C104" s="668" t="s">
        <v>2016</v>
      </c>
      <c r="D104" s="809"/>
      <c r="E104" s="668" t="s">
        <v>3761</v>
      </c>
      <c r="F104" s="1265" t="s">
        <v>1227</v>
      </c>
      <c r="G104" s="811"/>
      <c r="H104" s="917" t="s">
        <v>3817</v>
      </c>
      <c r="I104" s="1356" t="s">
        <v>1653</v>
      </c>
      <c r="J104" s="1356"/>
      <c r="K104" s="674"/>
      <c r="L104" s="674"/>
      <c r="M104" s="1357" t="str" cm="1">
        <f t="array" aca="1" ref="M104:N104" ca="1">TRANSPOSE(INDIRECT("'WM-AR'!D"&amp;_xlfn.XMATCH($I105,'WM-AR'!G:G,0,1)):INDIRECT("'WM-AR'!D"&amp;_xlfn.XMATCH($I105,'WM-AR'!G:G,0,-1)))</f>
        <v>Single Door</v>
      </c>
      <c r="N104" s="1357" t="str">
        <f ca="1"/>
        <v/>
      </c>
      <c r="O104" s="1358"/>
      <c r="P104" s="1359"/>
      <c r="Q104" s="1360"/>
      <c r="R104" s="1360"/>
      <c r="S104" s="1360"/>
      <c r="T104" s="1360"/>
      <c r="U104" s="1360"/>
      <c r="V104" s="1360"/>
      <c r="W104" s="1361"/>
      <c r="X104" s="1362"/>
      <c r="Y104" s="679"/>
      <c r="Z104" s="679"/>
      <c r="AA104" s="679"/>
      <c r="AB104" s="679"/>
      <c r="AC104" s="679"/>
      <c r="AD104" s="679"/>
      <c r="AE104" s="679"/>
      <c r="AF104" s="679"/>
      <c r="AG104" s="1043"/>
      <c r="AH104" s="682"/>
      <c r="AI104" s="682"/>
      <c r="AJ104" s="682"/>
      <c r="AK104" s="682"/>
      <c r="AL104" s="683"/>
      <c r="AM104" s="88" t="str">
        <f ca="1">IF(AND(ISTEXT($E104),ISTEXT($B104)),"산출기준 &gt;&gt;  "&amp;_xlfn.XLOOKUP($E104,산출기준!$D:$D,산출기준!$E:$E,"매칭실패"),"")</f>
        <v>산출기준 &gt;&gt;  [ 도어 일반 산출 ]</v>
      </c>
    </row>
    <row r="105" spans="1:39" ht="49.9" customHeight="1" outlineLevel="1">
      <c r="B105" s="758"/>
      <c r="C105" s="759"/>
      <c r="D105" s="759"/>
      <c r="E105" s="814"/>
      <c r="F105" s="775"/>
      <c r="G105" s="1363" t="s">
        <v>3752</v>
      </c>
      <c r="H105" s="1364" t="str">
        <f>_xlfn.XLOOKUP(I105,'WM-AR'!G:G,'WM-AR'!E:E)</f>
        <v>A04AR121 Finishing Work Door &amp; Window Work Stainless Steel Door w/ SST Frame (UoM: EA)</v>
      </c>
      <c r="I105" s="765" t="s">
        <v>3818</v>
      </c>
      <c r="J105" s="1365"/>
      <c r="K105" s="766"/>
      <c r="L105" s="766"/>
      <c r="M105" s="1366"/>
      <c r="N105" s="1366"/>
      <c r="O105" s="1366"/>
      <c r="P105" s="1366"/>
      <c r="Q105" s="1366"/>
      <c r="R105" s="1366"/>
      <c r="S105" s="1366"/>
      <c r="T105" s="1366"/>
      <c r="U105" s="1366"/>
      <c r="V105" s="1366"/>
      <c r="W105" s="1366"/>
      <c r="X105" s="1366"/>
      <c r="Y105" s="766"/>
      <c r="Z105" s="766"/>
      <c r="AA105" s="766"/>
      <c r="AB105" s="766"/>
      <c r="AC105" s="766"/>
      <c r="AD105" s="766"/>
      <c r="AE105" s="766"/>
      <c r="AF105" s="766"/>
      <c r="AG105" s="773"/>
      <c r="AH105" s="1045"/>
      <c r="AI105" s="1045"/>
      <c r="AJ105" s="1046"/>
      <c r="AK105" s="1046"/>
      <c r="AL105" s="759"/>
      <c r="AM105" s="88" t="str">
        <f>IF(AND(ISTEXT($E105),ISTEXT($B105)),"산출기준 &gt;&gt;  "&amp;_xlfn.XLOOKUP($E105,산출기준!$D:$D,산출기준!$E:$E,"매칭실패"),"")</f>
        <v/>
      </c>
    </row>
    <row r="106" spans="1:39" ht="54.95" customHeight="1">
      <c r="A106" s="1019"/>
      <c r="B106" s="684"/>
      <c r="C106" s="685"/>
      <c r="D106" s="1020"/>
      <c r="E106" s="687"/>
      <c r="F106" s="1021"/>
      <c r="G106" s="875" t="s">
        <v>2395</v>
      </c>
      <c r="H106" s="1367" t="str">
        <f ca="1">_xlfn.XLOOKUP(J106,'WM-AR'!I:I,'WM-AR'!F:F)</f>
        <v xml:space="preserve">A04AR121-00001 Finishing Work Door &amp; Window Work Stainless Steel Door w/ SST Frame (UoM: EA) Single Door     w/ Hardware &amp; Accessories  </v>
      </c>
      <c r="I106" s="1368" t="s">
        <v>3755</v>
      </c>
      <c r="J106" s="692" t="str" cm="1">
        <f t="array" aca="1" ref="J106" ca="1">IF(ISTEXT(I106),INDIRECT("I"&amp;_xlfn.XMATCH("#",$I$1:INDIRECT("I"&amp;ROW()),,-1)+1)&amp;"-"&amp;I106,"")</f>
        <v>A04AR121-00001</v>
      </c>
      <c r="K106" s="1022"/>
      <c r="L106" s="1023" t="str">
        <f ca="1">IFERROR(VLOOKUP($J106,'WM-AR'!$I$7:$AS$3267,34,FALSE),"")</f>
        <v>EA</v>
      </c>
      <c r="M106" s="1369" t="str">
        <f ca="1">IFERROR(VLOOKUP($J106,'WM-AR'!$I$7:$AS$3267,4,FALSE),"")</f>
        <v>Finishing Work</v>
      </c>
      <c r="N106" s="1369" t="str">
        <f ca="1">IFERROR(VLOOKUP($J106,'WM-AR'!$I$7:$AS$3267,6,FALSE),"")</f>
        <v>Door &amp; Window Work</v>
      </c>
      <c r="O106" s="1369" t="str">
        <f ca="1">IFERROR(VLOOKUP($J106,'WM-AR'!$I$7:$AS$3267,8,FALSE),"")</f>
        <v>Stainless Steel Door w/ SST Frame (UoM: EA)</v>
      </c>
      <c r="P106" s="1025" t="str">
        <f ca="1">IFERROR(VLOOKUP($J106,'WM-AR'!$I$7:$AS$3267,10,FALSE),"")</f>
        <v>Single Door</v>
      </c>
      <c r="Q106" s="1026">
        <f ca="1">IFERROR(VLOOKUP($J106,'WM-AR'!$I$7:$AS$3267,12,FALSE),"")</f>
        <v>0</v>
      </c>
      <c r="R106" s="1026">
        <f ca="1">IFERROR(VLOOKUP($J106,'WM-AR'!$I$7:$AS$3267,14,FALSE),"")</f>
        <v>0</v>
      </c>
      <c r="S106" s="1026">
        <f ca="1">IFERROR(VLOOKUP($J106,'WM-AR'!$I$7:$AS$3267,16,FALSE),"")</f>
        <v>0</v>
      </c>
      <c r="T106" s="1026">
        <f ca="1">IFERROR(VLOOKUP($J106,'WM-AR'!$I$7:$AS$3267,18,FALSE),"")</f>
        <v>0</v>
      </c>
      <c r="U106" s="1026" t="str">
        <f ca="1">IFERROR(VLOOKUP($J106,'WM-AR'!$I$7:$AS$3267,20,FALSE),"")</f>
        <v>w/ Hardware &amp; Accessories</v>
      </c>
      <c r="V106" s="1026">
        <f ca="1">IFERROR(VLOOKUP($J106,'WM-AR'!$I$7:$AS$3267,22,FALSE),"")</f>
        <v>0</v>
      </c>
      <c r="W106" s="1026">
        <f ca="1">IFERROR(VLOOKUP($J106,'WM-AR'!$I$7:$AS$3267,24,FALSE),"")</f>
        <v>0</v>
      </c>
      <c r="X106" s="1026">
        <f ca="1">IFERROR(VLOOKUP($J106,'WM-AR'!$I$7:$AS$3267,25,FALSE),"")</f>
        <v>0</v>
      </c>
      <c r="Y106" s="1026" t="str">
        <f ca="1">IFERROR(VLOOKUP($J106,'WM-AR'!$I$7:$AS$3267,26,FALSE),"")</f>
        <v>W x H=(  )mm x (  )mm</v>
      </c>
      <c r="Z106" s="1026">
        <f ca="1">IFERROR(VLOOKUP($J106,'WM-AR'!$I$7:$AS$3267,27,FALSE),"")</f>
        <v>0</v>
      </c>
      <c r="AA106" s="1026">
        <f ca="1">IFERROR(VLOOKUP($J106,'WM-AR'!$I$7:$AS$3267,28,FALSE),"")</f>
        <v>0</v>
      </c>
      <c r="AB106" s="1026">
        <f ca="1">IFERROR(VLOOKUP($J106,'WM-AR'!$I$7:$AS$3267,29,FALSE),"")</f>
        <v>0</v>
      </c>
      <c r="AC106" s="1026">
        <f ca="1">IFERROR(VLOOKUP($J106,'WM-AR'!$I$7:$AS$3267,30,FALSE),"")</f>
        <v>0</v>
      </c>
      <c r="AD106" s="1026">
        <f ca="1">IFERROR(VLOOKUP($J106,'WM-AR'!$I$7:$AS$3267,31,FALSE),"")</f>
        <v>0</v>
      </c>
      <c r="AE106" s="1026">
        <f ca="1">IFERROR(VLOOKUP($J106,'WM-AR'!$I$7:$AS$3267,32,FALSE),"")</f>
        <v>0</v>
      </c>
      <c r="AF106" s="1026" t="str">
        <f ca="1">IFERROR(VLOOKUP($J106,'WM-AR'!$I$7:$AS$3267,33,FALSE),"")</f>
        <v/>
      </c>
      <c r="AG106" s="1370" t="s">
        <v>3756</v>
      </c>
      <c r="AH106" s="768" t="s">
        <v>3757</v>
      </c>
      <c r="AI106" s="768" t="s">
        <v>3757</v>
      </c>
      <c r="AJ106" s="769"/>
      <c r="AK106" s="769" t="str">
        <f ca="1">L106</f>
        <v>EA</v>
      </c>
      <c r="AL106" s="704"/>
      <c r="AM106" s="1028" t="str">
        <f>IF(AND(ISTEXT($E106),ISTEXT($B106)),"산출기준 &gt;&gt;  "&amp;_xlfn.XLOOKUP($E106,산출기준!$D:$D,산출기준!$E:$E,"매칭실패"),"")</f>
        <v/>
      </c>
    </row>
    <row r="107" spans="1:39" ht="54.95" customHeight="1">
      <c r="A107" s="1019"/>
      <c r="B107" s="705"/>
      <c r="C107" s="706"/>
      <c r="D107" s="711"/>
      <c r="E107" s="708"/>
      <c r="F107" s="1029"/>
      <c r="G107" s="882"/>
      <c r="H107" s="1371" t="str">
        <f ca="1">_xlfn.IFNA(_xlfn.XLOOKUP(J107,'WM-AR'!I:I,'WM-AR'!F:F),"")</f>
        <v/>
      </c>
      <c r="I107" s="1372"/>
      <c r="J107" s="712" t="str" cm="1">
        <f t="array" aca="1" ref="J107" ca="1">IF(ISTEXT(I107),INDIRECT("I"&amp;_xlfn.XMATCH("#",$I$1:INDIRECT("I"&amp;ROW()),,-1)+1)&amp;"-"&amp;I107,"")</f>
        <v/>
      </c>
      <c r="K107" s="1030"/>
      <c r="L107" s="1031" t="str">
        <f ca="1">IFERROR(VLOOKUP($J107,'WM-AR'!$I$7:$AS$3267,34,FALSE),"")</f>
        <v/>
      </c>
      <c r="M107" s="1373" t="str">
        <f ca="1">IFERROR(VLOOKUP($J107,'WM-AR'!$I$7:$AS$3267,4,FALSE),"")</f>
        <v/>
      </c>
      <c r="N107" s="1373" t="str">
        <f ca="1">IFERROR(VLOOKUP($J107,'WM-AR'!$I$7:$AS$3267,6,FALSE),"")</f>
        <v/>
      </c>
      <c r="O107" s="1373" t="str">
        <f ca="1">IFERROR(VLOOKUP($J107,'WM-AR'!$I$7:$AS$3267,8,FALSE),"")</f>
        <v/>
      </c>
      <c r="P107" s="1032" t="str">
        <f ca="1">IFERROR(VLOOKUP($J107,'WM-AR'!$I$7:$AS$3267,10,FALSE),"")</f>
        <v/>
      </c>
      <c r="Q107" s="1033" t="str">
        <f ca="1">IFERROR(VLOOKUP($J107,'WM-AR'!$I$7:$AS$3267,12,FALSE),"")</f>
        <v/>
      </c>
      <c r="R107" s="1033" t="str">
        <f ca="1">IFERROR(VLOOKUP($J107,'WM-AR'!$I$7:$AS$3267,14,FALSE),"")</f>
        <v/>
      </c>
      <c r="S107" s="1033" t="str">
        <f ca="1">IFERROR(VLOOKUP($J107,'WM-AR'!$I$7:$AS$3267,16,FALSE),"")</f>
        <v/>
      </c>
      <c r="T107" s="1033" t="str">
        <f ca="1">IFERROR(VLOOKUP($J107,'WM-AR'!$I$7:$AS$3267,18,FALSE),"")</f>
        <v/>
      </c>
      <c r="U107" s="1033" t="str">
        <f ca="1">IFERROR(VLOOKUP($J107,'WM-AR'!$I$7:$AS$3267,20,FALSE),"")</f>
        <v/>
      </c>
      <c r="V107" s="1033" t="str">
        <f ca="1">IFERROR(VLOOKUP($J107,'WM-AR'!$I$7:$AS$3267,22,FALSE),"")</f>
        <v/>
      </c>
      <c r="W107" s="1033" t="str">
        <f ca="1">IFERROR(VLOOKUP($J107,'WM-AR'!$I$7:$AS$3267,24,FALSE),"")</f>
        <v/>
      </c>
      <c r="X107" s="1033" t="str">
        <f ca="1">IFERROR(VLOOKUP($J107,'WM-AR'!$I$7:$AS$3267,25,FALSE),"")</f>
        <v/>
      </c>
      <c r="Y107" s="1033" t="str">
        <f ca="1">IFERROR(VLOOKUP($J107,'WM-AR'!$I$7:$AS$3267,26,FALSE),"")</f>
        <v/>
      </c>
      <c r="Z107" s="1033" t="str">
        <f ca="1">IFERROR(VLOOKUP($J107,'WM-AR'!$I$7:$AS$3267,27,FALSE),"")</f>
        <v/>
      </c>
      <c r="AA107" s="1033" t="str">
        <f ca="1">IFERROR(VLOOKUP($J107,'WM-AR'!$I$7:$AS$3267,28,FALSE),"")</f>
        <v/>
      </c>
      <c r="AB107" s="1033" t="str">
        <f ca="1">IFERROR(VLOOKUP($J107,'WM-AR'!$I$7:$AS$3267,29,FALSE),"")</f>
        <v/>
      </c>
      <c r="AC107" s="1033" t="str">
        <f ca="1">IFERROR(VLOOKUP($J107,'WM-AR'!$I$7:$AS$3267,30,FALSE),"")</f>
        <v/>
      </c>
      <c r="AD107" s="1033" t="str">
        <f ca="1">IFERROR(VLOOKUP($J107,'WM-AR'!$I$7:$AS$3267,31,FALSE),"")</f>
        <v/>
      </c>
      <c r="AE107" s="1033" t="str">
        <f ca="1">IFERROR(VLOOKUP($J107,'WM-AR'!$I$7:$AS$3267,32,FALSE),"")</f>
        <v/>
      </c>
      <c r="AF107" s="1033" t="str">
        <f ca="1">IFERROR(VLOOKUP($J107,'WM-AR'!$I$7:$AS$3267,33,FALSE),"")</f>
        <v/>
      </c>
      <c r="AG107" s="1374"/>
      <c r="AH107" s="1375" t="s">
        <v>3757</v>
      </c>
      <c r="AI107" s="1375" t="s">
        <v>3757</v>
      </c>
      <c r="AJ107" s="1375"/>
      <c r="AK107" s="1375" t="str">
        <f t="shared" ref="AK107:AK110" ca="1" si="11">L107</f>
        <v/>
      </c>
      <c r="AL107" s="723"/>
      <c r="AM107" s="1028" t="str">
        <f>IF(AND(ISTEXT($E107),ISTEXT($B107)),"산출기준 &gt;&gt;  "&amp;_xlfn.XLOOKUP($E107,산출기준!$D:$D,산출기준!$E:$E,"매칭실패"),"")</f>
        <v/>
      </c>
    </row>
    <row r="108" spans="1:39" ht="54.95" customHeight="1">
      <c r="A108" s="1019"/>
      <c r="B108" s="705"/>
      <c r="C108" s="706"/>
      <c r="D108" s="711"/>
      <c r="E108" s="708"/>
      <c r="F108" s="1029"/>
      <c r="G108" s="882"/>
      <c r="H108" s="1371" t="str">
        <f ca="1">_xlfn.IFNA(_xlfn.XLOOKUP(J108,'WM-AR'!I:I,'WM-AR'!F:F),"")</f>
        <v/>
      </c>
      <c r="I108" s="1372"/>
      <c r="J108" s="712" t="str" cm="1">
        <f t="array" aca="1" ref="J108" ca="1">IF(ISTEXT(I108),INDIRECT("I"&amp;_xlfn.XMATCH("#",$I$1:INDIRECT("I"&amp;ROW()),,-1)+1)&amp;"-"&amp;I108,"")</f>
        <v/>
      </c>
      <c r="K108" s="1030"/>
      <c r="L108" s="1031" t="str">
        <f ca="1">IFERROR(VLOOKUP($J108,'WM-AR'!$I$7:$AS$3267,34,FALSE),"")</f>
        <v/>
      </c>
      <c r="M108" s="1373" t="str">
        <f ca="1">IFERROR(VLOOKUP($J108,'WM-AR'!$I$7:$AS$3267,4,FALSE),"")</f>
        <v/>
      </c>
      <c r="N108" s="1373" t="str">
        <f ca="1">IFERROR(VLOOKUP($J108,'WM-AR'!$I$7:$AS$3267,6,FALSE),"")</f>
        <v/>
      </c>
      <c r="O108" s="1373" t="str">
        <f ca="1">IFERROR(VLOOKUP($J108,'WM-AR'!$I$7:$AS$3267,8,FALSE),"")</f>
        <v/>
      </c>
      <c r="P108" s="1032" t="str">
        <f ca="1">IFERROR(VLOOKUP($J108,'WM-AR'!$I$7:$AS$3267,10,FALSE),"")</f>
        <v/>
      </c>
      <c r="Q108" s="1033" t="str">
        <f ca="1">IFERROR(VLOOKUP($J108,'WM-AR'!$I$7:$AS$3267,12,FALSE),"")</f>
        <v/>
      </c>
      <c r="R108" s="1033" t="str">
        <f ca="1">IFERROR(VLOOKUP($J108,'WM-AR'!$I$7:$AS$3267,14,FALSE),"")</f>
        <v/>
      </c>
      <c r="S108" s="1033" t="str">
        <f ca="1">IFERROR(VLOOKUP($J108,'WM-AR'!$I$7:$AS$3267,16,FALSE),"")</f>
        <v/>
      </c>
      <c r="T108" s="1033" t="str">
        <f ca="1">IFERROR(VLOOKUP($J108,'WM-AR'!$I$7:$AS$3267,18,FALSE),"")</f>
        <v/>
      </c>
      <c r="U108" s="1033" t="str">
        <f ca="1">IFERROR(VLOOKUP($J108,'WM-AR'!$I$7:$AS$3267,20,FALSE),"")</f>
        <v/>
      </c>
      <c r="V108" s="1033" t="str">
        <f ca="1">IFERROR(VLOOKUP($J108,'WM-AR'!$I$7:$AS$3267,22,FALSE),"")</f>
        <v/>
      </c>
      <c r="W108" s="1033" t="str">
        <f ca="1">IFERROR(VLOOKUP($J108,'WM-AR'!$I$7:$AS$3267,24,FALSE),"")</f>
        <v/>
      </c>
      <c r="X108" s="1033" t="str">
        <f ca="1">IFERROR(VLOOKUP($J108,'WM-AR'!$I$7:$AS$3267,25,FALSE),"")</f>
        <v/>
      </c>
      <c r="Y108" s="1033" t="str">
        <f ca="1">IFERROR(VLOOKUP($J108,'WM-AR'!$I$7:$AS$3267,26,FALSE),"")</f>
        <v/>
      </c>
      <c r="Z108" s="1033" t="str">
        <f ca="1">IFERROR(VLOOKUP($J108,'WM-AR'!$I$7:$AS$3267,27,FALSE),"")</f>
        <v/>
      </c>
      <c r="AA108" s="1033" t="str">
        <f ca="1">IFERROR(VLOOKUP($J108,'WM-AR'!$I$7:$AS$3267,28,FALSE),"")</f>
        <v/>
      </c>
      <c r="AB108" s="1033" t="str">
        <f ca="1">IFERROR(VLOOKUP($J108,'WM-AR'!$I$7:$AS$3267,29,FALSE),"")</f>
        <v/>
      </c>
      <c r="AC108" s="1033" t="str">
        <f ca="1">IFERROR(VLOOKUP($J108,'WM-AR'!$I$7:$AS$3267,30,FALSE),"")</f>
        <v/>
      </c>
      <c r="AD108" s="1033" t="str">
        <f ca="1">IFERROR(VLOOKUP($J108,'WM-AR'!$I$7:$AS$3267,31,FALSE),"")</f>
        <v/>
      </c>
      <c r="AE108" s="1033" t="str">
        <f ca="1">IFERROR(VLOOKUP($J108,'WM-AR'!$I$7:$AS$3267,32,FALSE),"")</f>
        <v/>
      </c>
      <c r="AF108" s="1033" t="str">
        <f ca="1">IFERROR(VLOOKUP($J108,'WM-AR'!$I$7:$AS$3267,33,FALSE),"")</f>
        <v/>
      </c>
      <c r="AG108" s="1374"/>
      <c r="AH108" s="1375" t="s">
        <v>3757</v>
      </c>
      <c r="AI108" s="1375" t="s">
        <v>3757</v>
      </c>
      <c r="AJ108" s="1375"/>
      <c r="AK108" s="1375" t="str">
        <f t="shared" ca="1" si="11"/>
        <v/>
      </c>
      <c r="AL108" s="723"/>
      <c r="AM108" s="1028" t="str">
        <f>IF(AND(ISTEXT($E108),ISTEXT($B108)),"산출기준 &gt;&gt;  "&amp;_xlfn.XLOOKUP($E108,산출기준!$D:$D,산출기준!$E:$E,"매칭실패"),"")</f>
        <v/>
      </c>
    </row>
    <row r="109" spans="1:39" ht="54.95" customHeight="1">
      <c r="A109" s="1019"/>
      <c r="B109" s="705"/>
      <c r="C109" s="706"/>
      <c r="D109" s="711"/>
      <c r="E109" s="708"/>
      <c r="F109" s="1029"/>
      <c r="G109" s="882"/>
      <c r="H109" s="1371" t="str">
        <f ca="1">_xlfn.IFNA(_xlfn.XLOOKUP(J109,'WM-AR'!I:I,'WM-AR'!F:F),"")</f>
        <v/>
      </c>
      <c r="I109" s="1372"/>
      <c r="J109" s="712" t="str" cm="1">
        <f t="array" aca="1" ref="J109" ca="1">IF(ISTEXT(I109),INDIRECT("I"&amp;_xlfn.XMATCH("#",$I$1:INDIRECT("I"&amp;ROW()),,-1)+1)&amp;"-"&amp;I109,"")</f>
        <v/>
      </c>
      <c r="K109" s="1030"/>
      <c r="L109" s="1031" t="str">
        <f ca="1">IFERROR(VLOOKUP($J109,'WM-AR'!$I$7:$AS$3267,34,FALSE),"")</f>
        <v/>
      </c>
      <c r="M109" s="1373" t="str">
        <f ca="1">IFERROR(VLOOKUP($J109,'WM-AR'!$I$7:$AS$3267,4,FALSE),"")</f>
        <v/>
      </c>
      <c r="N109" s="1373" t="str">
        <f ca="1">IFERROR(VLOOKUP($J109,'WM-AR'!$I$7:$AS$3267,6,FALSE),"")</f>
        <v/>
      </c>
      <c r="O109" s="1373" t="str">
        <f ca="1">IFERROR(VLOOKUP($J109,'WM-AR'!$I$7:$AS$3267,8,FALSE),"")</f>
        <v/>
      </c>
      <c r="P109" s="1032" t="str">
        <f ca="1">IFERROR(VLOOKUP($J109,'WM-AR'!$I$7:$AS$3267,10,FALSE),"")</f>
        <v/>
      </c>
      <c r="Q109" s="1033" t="str">
        <f ca="1">IFERROR(VLOOKUP($J109,'WM-AR'!$I$7:$AS$3267,12,FALSE),"")</f>
        <v/>
      </c>
      <c r="R109" s="1033" t="str">
        <f ca="1">IFERROR(VLOOKUP($J109,'WM-AR'!$I$7:$AS$3267,14,FALSE),"")</f>
        <v/>
      </c>
      <c r="S109" s="1033" t="str">
        <f ca="1">IFERROR(VLOOKUP($J109,'WM-AR'!$I$7:$AS$3267,16,FALSE),"")</f>
        <v/>
      </c>
      <c r="T109" s="1033" t="str">
        <f ca="1">IFERROR(VLOOKUP($J109,'WM-AR'!$I$7:$AS$3267,18,FALSE),"")</f>
        <v/>
      </c>
      <c r="U109" s="1033" t="str">
        <f ca="1">IFERROR(VLOOKUP($J109,'WM-AR'!$I$7:$AS$3267,20,FALSE),"")</f>
        <v/>
      </c>
      <c r="V109" s="1033" t="str">
        <f ca="1">IFERROR(VLOOKUP($J109,'WM-AR'!$I$7:$AS$3267,22,FALSE),"")</f>
        <v/>
      </c>
      <c r="W109" s="1033" t="str">
        <f ca="1">IFERROR(VLOOKUP($J109,'WM-AR'!$I$7:$AS$3267,24,FALSE),"")</f>
        <v/>
      </c>
      <c r="X109" s="1033" t="str">
        <f ca="1">IFERROR(VLOOKUP($J109,'WM-AR'!$I$7:$AS$3267,25,FALSE),"")</f>
        <v/>
      </c>
      <c r="Y109" s="1033" t="str">
        <f ca="1">IFERROR(VLOOKUP($J109,'WM-AR'!$I$7:$AS$3267,26,FALSE),"")</f>
        <v/>
      </c>
      <c r="Z109" s="1033" t="str">
        <f ca="1">IFERROR(VLOOKUP($J109,'WM-AR'!$I$7:$AS$3267,27,FALSE),"")</f>
        <v/>
      </c>
      <c r="AA109" s="1033" t="str">
        <f ca="1">IFERROR(VLOOKUP($J109,'WM-AR'!$I$7:$AS$3267,28,FALSE),"")</f>
        <v/>
      </c>
      <c r="AB109" s="1033" t="str">
        <f ca="1">IFERROR(VLOOKUP($J109,'WM-AR'!$I$7:$AS$3267,29,FALSE),"")</f>
        <v/>
      </c>
      <c r="AC109" s="1033" t="str">
        <f ca="1">IFERROR(VLOOKUP($J109,'WM-AR'!$I$7:$AS$3267,30,FALSE),"")</f>
        <v/>
      </c>
      <c r="AD109" s="1033" t="str">
        <f ca="1">IFERROR(VLOOKUP($J109,'WM-AR'!$I$7:$AS$3267,31,FALSE),"")</f>
        <v/>
      </c>
      <c r="AE109" s="1033" t="str">
        <f ca="1">IFERROR(VLOOKUP($J109,'WM-AR'!$I$7:$AS$3267,32,FALSE),"")</f>
        <v/>
      </c>
      <c r="AF109" s="1033" t="str">
        <f ca="1">IFERROR(VLOOKUP($J109,'WM-AR'!$I$7:$AS$3267,33,FALSE),"")</f>
        <v/>
      </c>
      <c r="AG109" s="1374"/>
      <c r="AH109" s="1375" t="s">
        <v>3757</v>
      </c>
      <c r="AI109" s="1375" t="s">
        <v>3757</v>
      </c>
      <c r="AJ109" s="1375"/>
      <c r="AK109" s="1375" t="str">
        <f t="shared" ca="1" si="11"/>
        <v/>
      </c>
      <c r="AL109" s="723"/>
      <c r="AM109" s="1028" t="str">
        <f>IF(AND(ISTEXT($E109),ISTEXT($B109)),"산출기준 &gt;&gt;  "&amp;_xlfn.XLOOKUP($E109,산출기준!$D:$D,산출기준!$E:$E,"매칭실패"),"")</f>
        <v/>
      </c>
    </row>
    <row r="110" spans="1:39" ht="54.95" customHeight="1">
      <c r="A110" s="1019"/>
      <c r="B110" s="724"/>
      <c r="C110" s="725"/>
      <c r="D110" s="731"/>
      <c r="E110" s="727"/>
      <c r="F110" s="1035"/>
      <c r="G110" s="886"/>
      <c r="H110" s="1376" t="str">
        <f ca="1">_xlfn.IFNA(_xlfn.XLOOKUP(J110,'WM-AR'!I:I,'WM-AR'!F:F),"")</f>
        <v/>
      </c>
      <c r="I110" s="1377"/>
      <c r="J110" s="732" t="str" cm="1">
        <f t="array" aca="1" ref="J110" ca="1">IF(ISTEXT(I110),INDIRECT("I"&amp;_xlfn.XMATCH("#",$I$1:INDIRECT("I"&amp;ROW()),,-1)+1)&amp;"-"&amp;I110,"")</f>
        <v/>
      </c>
      <c r="K110" s="1036"/>
      <c r="L110" s="1037" t="str">
        <f ca="1">IFERROR(VLOOKUP($J110,'WM-AR'!$I$7:$AS$3267,34,FALSE),"")</f>
        <v/>
      </c>
      <c r="M110" s="1378" t="str">
        <f ca="1">IFERROR(VLOOKUP($J110,'WM-AR'!$I$7:$AS$3267,4,FALSE),"")</f>
        <v/>
      </c>
      <c r="N110" s="1378" t="str">
        <f ca="1">IFERROR(VLOOKUP($J110,'WM-AR'!$I$7:$AS$3267,6,FALSE),"")</f>
        <v/>
      </c>
      <c r="O110" s="1378" t="str">
        <f ca="1">IFERROR(VLOOKUP($J110,'WM-AR'!$I$7:$AS$3267,8,FALSE),"")</f>
        <v/>
      </c>
      <c r="P110" s="1038" t="str">
        <f ca="1">IFERROR(VLOOKUP($J110,'WM-AR'!$I$7:$AS$3267,10,FALSE),"")</f>
        <v/>
      </c>
      <c r="Q110" s="1039" t="str">
        <f ca="1">IFERROR(VLOOKUP($J110,'WM-AR'!$I$7:$AS$3267,12,FALSE),"")</f>
        <v/>
      </c>
      <c r="R110" s="1039" t="str">
        <f ca="1">IFERROR(VLOOKUP($J110,'WM-AR'!$I$7:$AS$3267,14,FALSE),"")</f>
        <v/>
      </c>
      <c r="S110" s="1039" t="str">
        <f ca="1">IFERROR(VLOOKUP($J110,'WM-AR'!$I$7:$AS$3267,16,FALSE),"")</f>
        <v/>
      </c>
      <c r="T110" s="1039" t="str">
        <f ca="1">IFERROR(VLOOKUP($J110,'WM-AR'!$I$7:$AS$3267,18,FALSE),"")</f>
        <v/>
      </c>
      <c r="U110" s="1039" t="str">
        <f ca="1">IFERROR(VLOOKUP($J110,'WM-AR'!$I$7:$AS$3267,20,FALSE),"")</f>
        <v/>
      </c>
      <c r="V110" s="1039" t="str">
        <f ca="1">IFERROR(VLOOKUP($J110,'WM-AR'!$I$7:$AS$3267,22,FALSE),"")</f>
        <v/>
      </c>
      <c r="W110" s="1039" t="str">
        <f ca="1">IFERROR(VLOOKUP($J110,'WM-AR'!$I$7:$AS$3267,24,FALSE),"")</f>
        <v/>
      </c>
      <c r="X110" s="1039" t="str">
        <f ca="1">IFERROR(VLOOKUP($J110,'WM-AR'!$I$7:$AS$3267,25,FALSE),"")</f>
        <v/>
      </c>
      <c r="Y110" s="1039" t="str">
        <f ca="1">IFERROR(VLOOKUP($J110,'WM-AR'!$I$7:$AS$3267,26,FALSE),"")</f>
        <v/>
      </c>
      <c r="Z110" s="1039" t="str">
        <f ca="1">IFERROR(VLOOKUP($J110,'WM-AR'!$I$7:$AS$3267,27,FALSE),"")</f>
        <v/>
      </c>
      <c r="AA110" s="1039" t="str">
        <f ca="1">IFERROR(VLOOKUP($J110,'WM-AR'!$I$7:$AS$3267,28,FALSE),"")</f>
        <v/>
      </c>
      <c r="AB110" s="1039" t="str">
        <f ca="1">IFERROR(VLOOKUP($J110,'WM-AR'!$I$7:$AS$3267,29,FALSE),"")</f>
        <v/>
      </c>
      <c r="AC110" s="1039" t="str">
        <f ca="1">IFERROR(VLOOKUP($J110,'WM-AR'!$I$7:$AS$3267,30,FALSE),"")</f>
        <v/>
      </c>
      <c r="AD110" s="1039" t="str">
        <f ca="1">IFERROR(VLOOKUP($J110,'WM-AR'!$I$7:$AS$3267,31,FALSE),"")</f>
        <v/>
      </c>
      <c r="AE110" s="1039" t="str">
        <f ca="1">IFERROR(VLOOKUP($J110,'WM-AR'!$I$7:$AS$3267,32,FALSE),"")</f>
        <v/>
      </c>
      <c r="AF110" s="1039" t="str">
        <f ca="1">IFERROR(VLOOKUP($J110,'WM-AR'!$I$7:$AS$3267,33,FALSE),"")</f>
        <v/>
      </c>
      <c r="AG110" s="1379"/>
      <c r="AH110" s="1380" t="s">
        <v>3757</v>
      </c>
      <c r="AI110" s="1380" t="s">
        <v>3757</v>
      </c>
      <c r="AJ110" s="1380"/>
      <c r="AK110" s="1380" t="str">
        <f t="shared" ca="1" si="11"/>
        <v/>
      </c>
      <c r="AL110" s="743"/>
      <c r="AM110" s="1028" t="str">
        <f>IF(AND(ISTEXT($E110),ISTEXT($B110)),"산출기준 &gt;&gt;  "&amp;_xlfn.XLOOKUP($E110,산출기준!$D:$D,산출기준!$E:$E,"매칭실패"),"")</f>
        <v/>
      </c>
    </row>
    <row r="111" spans="1:39">
      <c r="B111" s="635"/>
      <c r="C111" s="636"/>
      <c r="D111" s="636"/>
      <c r="E111" s="636"/>
      <c r="F111" s="638"/>
      <c r="G111" s="639"/>
      <c r="H111" s="639"/>
      <c r="I111" s="639"/>
      <c r="J111" s="641"/>
      <c r="K111" s="642"/>
      <c r="L111" s="642"/>
      <c r="M111" s="642"/>
      <c r="N111" s="642"/>
      <c r="O111" s="642"/>
      <c r="P111" s="642"/>
      <c r="Q111" s="642"/>
      <c r="R111" s="642"/>
      <c r="S111" s="642"/>
      <c r="T111" s="642"/>
      <c r="U111" s="642"/>
      <c r="V111" s="642"/>
      <c r="W111" s="642"/>
      <c r="X111" s="642"/>
      <c r="Y111" s="642"/>
      <c r="Z111" s="642"/>
      <c r="AA111" s="642"/>
      <c r="AB111" s="642"/>
      <c r="AC111" s="642"/>
      <c r="AD111" s="642"/>
      <c r="AE111" s="642"/>
      <c r="AF111" s="642"/>
      <c r="AG111" s="636"/>
      <c r="AH111" s="643"/>
      <c r="AI111" s="643"/>
      <c r="AJ111" s="644"/>
      <c r="AK111" s="644"/>
      <c r="AL111" s="639"/>
      <c r="AM111" s="88" t="str">
        <f>IF(AND(ISTEXT($E111),ISTEXT($B111)),"산출기준 &gt;&gt;  "&amp;_xlfn.XLOOKUP($E111,산출기준!$D:$D,산출기준!$E:$E,"매칭실패"),"")</f>
        <v/>
      </c>
    </row>
    <row r="112" spans="1:39">
      <c r="B112" s="645"/>
      <c r="C112" s="646" t="s">
        <v>3748</v>
      </c>
      <c r="D112" s="648"/>
      <c r="E112" s="648"/>
      <c r="F112" s="1057" t="s">
        <v>3819</v>
      </c>
      <c r="G112" s="645"/>
      <c r="H112" s="651"/>
      <c r="I112" s="651"/>
      <c r="J112" s="652"/>
      <c r="K112" s="652"/>
      <c r="L112" s="653"/>
      <c r="M112" s="653"/>
      <c r="N112" s="653"/>
      <c r="O112" s="653"/>
      <c r="P112" s="653"/>
      <c r="Q112" s="653"/>
      <c r="R112" s="653"/>
      <c r="S112" s="653"/>
      <c r="T112" s="653"/>
      <c r="U112" s="653"/>
      <c r="V112" s="653"/>
      <c r="W112" s="653"/>
      <c r="X112" s="653"/>
      <c r="Y112" s="653"/>
      <c r="Z112" s="653"/>
      <c r="AA112" s="653"/>
      <c r="AB112" s="653"/>
      <c r="AC112" s="653"/>
      <c r="AD112" s="653"/>
      <c r="AE112" s="653"/>
      <c r="AF112" s="653"/>
      <c r="AG112" s="656"/>
      <c r="AH112" s="656"/>
      <c r="AI112" s="656"/>
      <c r="AJ112" s="656"/>
      <c r="AK112" s="656"/>
      <c r="AL112" s="657"/>
      <c r="AM112" s="88" t="str">
        <f>IF(AND(ISTEXT($E112),ISTEXT($B112)),"산출기준 &gt;&gt;  "&amp;_xlfn.XLOOKUP($E112,산출기준!$D:$D,산출기준!$E:$E,"매칭실패"),"")</f>
        <v/>
      </c>
    </row>
    <row r="113" spans="1:39">
      <c r="B113" s="658"/>
      <c r="C113" s="659"/>
      <c r="D113" s="659"/>
      <c r="E113" s="659"/>
      <c r="F113" s="1056"/>
      <c r="G113" s="662"/>
      <c r="H113" s="662"/>
      <c r="I113" s="662"/>
      <c r="J113" s="652"/>
      <c r="K113" s="664"/>
      <c r="L113" s="664"/>
      <c r="M113" s="664"/>
      <c r="N113" s="664"/>
      <c r="O113" s="664"/>
      <c r="P113" s="664"/>
      <c r="Q113" s="664"/>
      <c r="R113" s="664"/>
      <c r="S113" s="664"/>
      <c r="T113" s="664"/>
      <c r="U113" s="664"/>
      <c r="V113" s="664"/>
      <c r="W113" s="664"/>
      <c r="X113" s="664"/>
      <c r="Y113" s="664"/>
      <c r="Z113" s="664"/>
      <c r="AA113" s="664"/>
      <c r="AB113" s="664"/>
      <c r="AC113" s="664"/>
      <c r="AD113" s="664"/>
      <c r="AE113" s="664"/>
      <c r="AF113" s="664"/>
      <c r="AG113" s="659"/>
      <c r="AH113" s="665"/>
      <c r="AI113" s="665"/>
      <c r="AJ113" s="666"/>
      <c r="AK113" s="666"/>
      <c r="AL113" s="662"/>
      <c r="AM113" s="88" t="str">
        <f>IF(AND(ISTEXT($E113),ISTEXT($B113)),"산출기준 &gt;&gt;  "&amp;_xlfn.XLOOKUP($E113,산출기준!$D:$D,산출기준!$E:$E,"매칭실패"),"")</f>
        <v/>
      </c>
    </row>
    <row r="114" spans="1:39" ht="34.9" customHeight="1">
      <c r="B114" s="808" t="str" cm="1">
        <f t="array" aca="1" ref="B114" ca="1">_xlfn.IFNA(INDIRECT("Family_표준_구성도!B"&amp;MATCH(F114,INDIRECT("Family_표준_구성도!"&amp;"C:C"),0)),"")</f>
        <v>8.1.1.6.1</v>
      </c>
      <c r="C114" s="668" t="s">
        <v>2016</v>
      </c>
      <c r="D114" s="809"/>
      <c r="E114" s="668" t="s">
        <v>3761</v>
      </c>
      <c r="F114" s="1265" t="s">
        <v>3820</v>
      </c>
      <c r="G114" s="811"/>
      <c r="H114" s="917" t="s">
        <v>3821</v>
      </c>
      <c r="I114" s="1356" t="s">
        <v>1653</v>
      </c>
      <c r="J114" s="1356"/>
      <c r="K114" s="674"/>
      <c r="L114" s="674"/>
      <c r="M114" s="1357" t="str" cm="1">
        <f t="array" aca="1" ref="M114:N114" ca="1">TRANSPOSE(INDIRECT("'WM-AR'!D"&amp;_xlfn.XMATCH($I115,'WM-AR'!G:G,0,1)):INDIRECT("'WM-AR'!D"&amp;_xlfn.XMATCH($I115,'WM-AR'!G:G,0,-1)))</f>
        <v>Single Door</v>
      </c>
      <c r="N114" s="1357" t="str">
        <f ca="1"/>
        <v/>
      </c>
      <c r="O114" s="1358"/>
      <c r="P114" s="1359"/>
      <c r="Q114" s="1360"/>
      <c r="R114" s="1360"/>
      <c r="S114" s="1360"/>
      <c r="T114" s="1360"/>
      <c r="U114" s="1360"/>
      <c r="V114" s="1360"/>
      <c r="W114" s="1361"/>
      <c r="X114" s="1362"/>
      <c r="Y114" s="679"/>
      <c r="Z114" s="679"/>
      <c r="AA114" s="679"/>
      <c r="AB114" s="679"/>
      <c r="AC114" s="679"/>
      <c r="AD114" s="679"/>
      <c r="AE114" s="679"/>
      <c r="AF114" s="679"/>
      <c r="AG114" s="1043"/>
      <c r="AH114" s="682"/>
      <c r="AI114" s="682"/>
      <c r="AJ114" s="682"/>
      <c r="AK114" s="682"/>
      <c r="AL114" s="683"/>
      <c r="AM114" s="88" t="str">
        <f ca="1">IF(AND(ISTEXT($E114),ISTEXT($B114)),"산출기준 &gt;&gt;  "&amp;_xlfn.XLOOKUP($E114,산출기준!$D:$D,산출기준!$E:$E,"매칭실패"),"")</f>
        <v>산출기준 &gt;&gt;  [ 도어 일반 산출 ]</v>
      </c>
    </row>
    <row r="115" spans="1:39" ht="49.9" customHeight="1" outlineLevel="1">
      <c r="B115" s="758"/>
      <c r="C115" s="759"/>
      <c r="D115" s="759"/>
      <c r="E115" s="814"/>
      <c r="F115" s="775"/>
      <c r="G115" s="1363" t="s">
        <v>3752</v>
      </c>
      <c r="H115" s="1364" t="str">
        <f>_xlfn.XLOOKUP(I115,'WM-AR'!G:G,'WM-AR'!E:E)</f>
        <v>A04AR123 Finishing Work Door &amp; Window Work Wood Door w/ Wood Frame (UoM: EA)</v>
      </c>
      <c r="I115" s="765" t="s">
        <v>3822</v>
      </c>
      <c r="J115" s="1365"/>
      <c r="K115" s="766"/>
      <c r="L115" s="766"/>
      <c r="M115" s="1366"/>
      <c r="N115" s="1366"/>
      <c r="O115" s="1366"/>
      <c r="P115" s="1366"/>
      <c r="Q115" s="1366"/>
      <c r="R115" s="1366"/>
      <c r="S115" s="1366"/>
      <c r="T115" s="1366"/>
      <c r="U115" s="1366"/>
      <c r="V115" s="1366"/>
      <c r="W115" s="1366"/>
      <c r="X115" s="1366"/>
      <c r="Y115" s="766"/>
      <c r="Z115" s="766"/>
      <c r="AA115" s="766"/>
      <c r="AB115" s="766"/>
      <c r="AC115" s="766"/>
      <c r="AD115" s="766"/>
      <c r="AE115" s="766"/>
      <c r="AF115" s="766"/>
      <c r="AG115" s="773"/>
      <c r="AH115" s="1045"/>
      <c r="AI115" s="1045"/>
      <c r="AJ115" s="1046"/>
      <c r="AK115" s="1046"/>
      <c r="AL115" s="759"/>
      <c r="AM115" s="88" t="str">
        <f>IF(AND(ISTEXT($E115),ISTEXT($B115)),"산출기준 &gt;&gt;  "&amp;_xlfn.XLOOKUP($E115,산출기준!$D:$D,산출기준!$E:$E,"매칭실패"),"")</f>
        <v/>
      </c>
    </row>
    <row r="116" spans="1:39" ht="54.95" customHeight="1">
      <c r="A116" s="1019"/>
      <c r="B116" s="684"/>
      <c r="C116" s="685"/>
      <c r="D116" s="1020"/>
      <c r="E116" s="687"/>
      <c r="F116" s="1021"/>
      <c r="G116" s="875" t="s">
        <v>2396</v>
      </c>
      <c r="H116" s="1367" t="str">
        <f ca="1">_xlfn.IFNA(_xlfn.XLOOKUP(J116,'WM-AR'!I:I,'WM-AR'!F:F),"")</f>
        <v xml:space="preserve">A04AR123-00001 Finishing Work Door &amp; Window Work Wood Door w/ Wood Frame (UoM: EA) Single Door     w/ Hardware &amp; Accessories  </v>
      </c>
      <c r="I116" s="1368" t="s">
        <v>3755</v>
      </c>
      <c r="J116" s="692" t="str" cm="1">
        <f t="array" aca="1" ref="J116" ca="1">IF(ISTEXT(I116),INDIRECT("I"&amp;_xlfn.XMATCH("#",$I$1:INDIRECT("I"&amp;ROW()),,-1)+1)&amp;"-"&amp;I116,"")</f>
        <v>A04AR123-00001</v>
      </c>
      <c r="K116" s="1022"/>
      <c r="L116" s="1023" t="str">
        <f ca="1">IFERROR(VLOOKUP($J116,'WM-AR'!$I$7:$AS$3267,34,FALSE),"")</f>
        <v>EA</v>
      </c>
      <c r="M116" s="1369" t="str">
        <f ca="1">IFERROR(VLOOKUP($J116,'WM-AR'!$I$7:$AS$3267,4,FALSE),"")</f>
        <v>Finishing Work</v>
      </c>
      <c r="N116" s="1369" t="str">
        <f ca="1">IFERROR(VLOOKUP($J116,'WM-AR'!$I$7:$AS$3267,6,FALSE),"")</f>
        <v>Door &amp; Window Work</v>
      </c>
      <c r="O116" s="1369" t="str">
        <f ca="1">IFERROR(VLOOKUP($J116,'WM-AR'!$I$7:$AS$3267,8,FALSE),"")</f>
        <v>Wood Door w/ Wood Frame (UoM: EA)</v>
      </c>
      <c r="P116" s="1025" t="str">
        <f ca="1">IFERROR(VLOOKUP($J116,'WM-AR'!$I$7:$AS$3267,10,FALSE),"")</f>
        <v>Single Door</v>
      </c>
      <c r="Q116" s="1026">
        <f ca="1">IFERROR(VLOOKUP($J116,'WM-AR'!$I$7:$AS$3267,12,FALSE),"")</f>
        <v>0</v>
      </c>
      <c r="R116" s="1026">
        <f ca="1">IFERROR(VLOOKUP($J116,'WM-AR'!$I$7:$AS$3267,14,FALSE),"")</f>
        <v>0</v>
      </c>
      <c r="S116" s="1026">
        <f ca="1">IFERROR(VLOOKUP($J116,'WM-AR'!$I$7:$AS$3267,16,FALSE),"")</f>
        <v>0</v>
      </c>
      <c r="T116" s="1026">
        <f ca="1">IFERROR(VLOOKUP($J116,'WM-AR'!$I$7:$AS$3267,18,FALSE),"")</f>
        <v>0</v>
      </c>
      <c r="U116" s="1026" t="str">
        <f ca="1">IFERROR(VLOOKUP($J116,'WM-AR'!$I$7:$AS$3267,20,FALSE),"")</f>
        <v>w/ Hardware &amp; Accessories</v>
      </c>
      <c r="V116" s="1026">
        <f ca="1">IFERROR(VLOOKUP($J116,'WM-AR'!$I$7:$AS$3267,22,FALSE),"")</f>
        <v>0</v>
      </c>
      <c r="W116" s="1026">
        <f ca="1">IFERROR(VLOOKUP($J116,'WM-AR'!$I$7:$AS$3267,24,FALSE),"")</f>
        <v>0</v>
      </c>
      <c r="X116" s="1026">
        <f ca="1">IFERROR(VLOOKUP($J116,'WM-AR'!$I$7:$AS$3267,25,FALSE),"")</f>
        <v>0</v>
      </c>
      <c r="Y116" s="1026" t="str">
        <f ca="1">IFERROR(VLOOKUP($J116,'WM-AR'!$I$7:$AS$3267,26,FALSE),"")</f>
        <v>W x H=(  )mm x (  )mm</v>
      </c>
      <c r="Z116" s="1026">
        <f ca="1">IFERROR(VLOOKUP($J116,'WM-AR'!$I$7:$AS$3267,27,FALSE),"")</f>
        <v>0</v>
      </c>
      <c r="AA116" s="1026">
        <f ca="1">IFERROR(VLOOKUP($J116,'WM-AR'!$I$7:$AS$3267,28,FALSE),"")</f>
        <v>0</v>
      </c>
      <c r="AB116" s="1026">
        <f ca="1">IFERROR(VLOOKUP($J116,'WM-AR'!$I$7:$AS$3267,29,FALSE),"")</f>
        <v>0</v>
      </c>
      <c r="AC116" s="1026">
        <f ca="1">IFERROR(VLOOKUP($J116,'WM-AR'!$I$7:$AS$3267,30,FALSE),"")</f>
        <v>0</v>
      </c>
      <c r="AD116" s="1026">
        <f ca="1">IFERROR(VLOOKUP($J116,'WM-AR'!$I$7:$AS$3267,31,FALSE),"")</f>
        <v>0</v>
      </c>
      <c r="AE116" s="1026">
        <f ca="1">IFERROR(VLOOKUP($J116,'WM-AR'!$I$7:$AS$3267,32,FALSE),"")</f>
        <v>0</v>
      </c>
      <c r="AF116" s="1026" t="str">
        <f ca="1">IFERROR(VLOOKUP($J116,'WM-AR'!$I$7:$AS$3267,33,FALSE),"")</f>
        <v/>
      </c>
      <c r="AG116" s="1370" t="s">
        <v>3756</v>
      </c>
      <c r="AH116" s="768" t="s">
        <v>3757</v>
      </c>
      <c r="AI116" s="768" t="s">
        <v>3757</v>
      </c>
      <c r="AJ116" s="769"/>
      <c r="AK116" s="769" t="str">
        <f ca="1">L116</f>
        <v>EA</v>
      </c>
      <c r="AL116" s="704"/>
      <c r="AM116" s="1028" t="str">
        <f>IF(AND(ISTEXT($E116),ISTEXT($B116)),"산출기준 &gt;&gt;  "&amp;_xlfn.XLOOKUP($E116,산출기준!$D:$D,산출기준!$E:$E,"매칭실패"),"")</f>
        <v/>
      </c>
    </row>
    <row r="117" spans="1:39" ht="54.95" customHeight="1">
      <c r="A117" s="1019"/>
      <c r="B117" s="705"/>
      <c r="C117" s="706"/>
      <c r="D117" s="711"/>
      <c r="E117" s="708"/>
      <c r="F117" s="1029"/>
      <c r="G117" s="882"/>
      <c r="H117" s="1371" t="str">
        <f ca="1">_xlfn.IFNA(_xlfn.XLOOKUP(J117,'WM-AR'!I:I,'WM-AR'!F:F),"")</f>
        <v/>
      </c>
      <c r="I117" s="1372"/>
      <c r="J117" s="712" t="str" cm="1">
        <f t="array" aca="1" ref="J117" ca="1">IF(ISTEXT(I117),INDIRECT("I"&amp;_xlfn.XMATCH("#",$I$1:INDIRECT("I"&amp;ROW()),,-1)+1)&amp;"-"&amp;I117,"")</f>
        <v/>
      </c>
      <c r="K117" s="1030"/>
      <c r="L117" s="1031" t="str">
        <f ca="1">IFERROR(VLOOKUP($J117,'WM-AR'!$I$7:$AS$3267,34,FALSE),"")</f>
        <v/>
      </c>
      <c r="M117" s="1373" t="str">
        <f ca="1">IFERROR(VLOOKUP($J117,'WM-AR'!$I$7:$AS$3267,4,FALSE),"")</f>
        <v/>
      </c>
      <c r="N117" s="1373" t="str">
        <f ca="1">IFERROR(VLOOKUP($J117,'WM-AR'!$I$7:$AS$3267,6,FALSE),"")</f>
        <v/>
      </c>
      <c r="O117" s="1373" t="str">
        <f ca="1">IFERROR(VLOOKUP($J117,'WM-AR'!$I$7:$AS$3267,8,FALSE),"")</f>
        <v/>
      </c>
      <c r="P117" s="1032" t="str">
        <f ca="1">IFERROR(VLOOKUP($J117,'WM-AR'!$I$7:$AS$3267,10,FALSE),"")</f>
        <v/>
      </c>
      <c r="Q117" s="1033" t="str">
        <f ca="1">IFERROR(VLOOKUP($J117,'WM-AR'!$I$7:$AS$3267,12,FALSE),"")</f>
        <v/>
      </c>
      <c r="R117" s="1033" t="str">
        <f ca="1">IFERROR(VLOOKUP($J117,'WM-AR'!$I$7:$AS$3267,14,FALSE),"")</f>
        <v/>
      </c>
      <c r="S117" s="1033" t="str">
        <f ca="1">IFERROR(VLOOKUP($J117,'WM-AR'!$I$7:$AS$3267,16,FALSE),"")</f>
        <v/>
      </c>
      <c r="T117" s="1033" t="str">
        <f ca="1">IFERROR(VLOOKUP($J117,'WM-AR'!$I$7:$AS$3267,18,FALSE),"")</f>
        <v/>
      </c>
      <c r="U117" s="1033" t="str">
        <f ca="1">IFERROR(VLOOKUP($J117,'WM-AR'!$I$7:$AS$3267,20,FALSE),"")</f>
        <v/>
      </c>
      <c r="V117" s="1033" t="str">
        <f ca="1">IFERROR(VLOOKUP($J117,'WM-AR'!$I$7:$AS$3267,22,FALSE),"")</f>
        <v/>
      </c>
      <c r="W117" s="1033" t="str">
        <f ca="1">IFERROR(VLOOKUP($J117,'WM-AR'!$I$7:$AS$3267,24,FALSE),"")</f>
        <v/>
      </c>
      <c r="X117" s="1033" t="str">
        <f ca="1">IFERROR(VLOOKUP($J117,'WM-AR'!$I$7:$AS$3267,25,FALSE),"")</f>
        <v/>
      </c>
      <c r="Y117" s="1033" t="str">
        <f ca="1">IFERROR(VLOOKUP($J117,'WM-AR'!$I$7:$AS$3267,26,FALSE),"")</f>
        <v/>
      </c>
      <c r="Z117" s="1033" t="str">
        <f ca="1">IFERROR(VLOOKUP($J117,'WM-AR'!$I$7:$AS$3267,27,FALSE),"")</f>
        <v/>
      </c>
      <c r="AA117" s="1033" t="str">
        <f ca="1">IFERROR(VLOOKUP($J117,'WM-AR'!$I$7:$AS$3267,28,FALSE),"")</f>
        <v/>
      </c>
      <c r="AB117" s="1033" t="str">
        <f ca="1">IFERROR(VLOOKUP($J117,'WM-AR'!$I$7:$AS$3267,29,FALSE),"")</f>
        <v/>
      </c>
      <c r="AC117" s="1033" t="str">
        <f ca="1">IFERROR(VLOOKUP($J117,'WM-AR'!$I$7:$AS$3267,30,FALSE),"")</f>
        <v/>
      </c>
      <c r="AD117" s="1033" t="str">
        <f ca="1">IFERROR(VLOOKUP($J117,'WM-AR'!$I$7:$AS$3267,31,FALSE),"")</f>
        <v/>
      </c>
      <c r="AE117" s="1033" t="str">
        <f ca="1">IFERROR(VLOOKUP($J117,'WM-AR'!$I$7:$AS$3267,32,FALSE),"")</f>
        <v/>
      </c>
      <c r="AF117" s="1033" t="str">
        <f ca="1">IFERROR(VLOOKUP($J117,'WM-AR'!$I$7:$AS$3267,33,FALSE),"")</f>
        <v/>
      </c>
      <c r="AG117" s="1374"/>
      <c r="AH117" s="1375" t="s">
        <v>3757</v>
      </c>
      <c r="AI117" s="1375" t="s">
        <v>3757</v>
      </c>
      <c r="AJ117" s="1375"/>
      <c r="AK117" s="1375" t="str">
        <f t="shared" ref="AK117:AK120" ca="1" si="12">L117</f>
        <v/>
      </c>
      <c r="AL117" s="723"/>
      <c r="AM117" s="1028" t="str">
        <f>IF(AND(ISTEXT($E117),ISTEXT($B117)),"산출기준 &gt;&gt;  "&amp;_xlfn.XLOOKUP($E117,산출기준!$D:$D,산출기준!$E:$E,"매칭실패"),"")</f>
        <v/>
      </c>
    </row>
    <row r="118" spans="1:39" ht="54.95" customHeight="1">
      <c r="A118" s="1019"/>
      <c r="B118" s="705"/>
      <c r="C118" s="706"/>
      <c r="D118" s="711"/>
      <c r="E118" s="708"/>
      <c r="F118" s="1029"/>
      <c r="G118" s="882"/>
      <c r="H118" s="1371" t="str">
        <f ca="1">_xlfn.IFNA(_xlfn.XLOOKUP(J118,'WM-AR'!I:I,'WM-AR'!F:F),"")</f>
        <v/>
      </c>
      <c r="I118" s="1372"/>
      <c r="J118" s="712" t="str" cm="1">
        <f t="array" aca="1" ref="J118" ca="1">IF(ISTEXT(I118),INDIRECT("I"&amp;_xlfn.XMATCH("#",$I$1:INDIRECT("I"&amp;ROW()),,-1)+1)&amp;"-"&amp;I118,"")</f>
        <v/>
      </c>
      <c r="K118" s="1030"/>
      <c r="L118" s="1031" t="str">
        <f ca="1">IFERROR(VLOOKUP($J118,'WM-AR'!$I$7:$AS$3267,34,FALSE),"")</f>
        <v/>
      </c>
      <c r="M118" s="1373" t="str">
        <f ca="1">IFERROR(VLOOKUP($J118,'WM-AR'!$I$7:$AS$3267,4,FALSE),"")</f>
        <v/>
      </c>
      <c r="N118" s="1373" t="str">
        <f ca="1">IFERROR(VLOOKUP($J118,'WM-AR'!$I$7:$AS$3267,6,FALSE),"")</f>
        <v/>
      </c>
      <c r="O118" s="1373" t="str">
        <f ca="1">IFERROR(VLOOKUP($J118,'WM-AR'!$I$7:$AS$3267,8,FALSE),"")</f>
        <v/>
      </c>
      <c r="P118" s="1032" t="str">
        <f ca="1">IFERROR(VLOOKUP($J118,'WM-AR'!$I$7:$AS$3267,10,FALSE),"")</f>
        <v/>
      </c>
      <c r="Q118" s="1033" t="str">
        <f ca="1">IFERROR(VLOOKUP($J118,'WM-AR'!$I$7:$AS$3267,12,FALSE),"")</f>
        <v/>
      </c>
      <c r="R118" s="1033" t="str">
        <f ca="1">IFERROR(VLOOKUP($J118,'WM-AR'!$I$7:$AS$3267,14,FALSE),"")</f>
        <v/>
      </c>
      <c r="S118" s="1033" t="str">
        <f ca="1">IFERROR(VLOOKUP($J118,'WM-AR'!$I$7:$AS$3267,16,FALSE),"")</f>
        <v/>
      </c>
      <c r="T118" s="1033" t="str">
        <f ca="1">IFERROR(VLOOKUP($J118,'WM-AR'!$I$7:$AS$3267,18,FALSE),"")</f>
        <v/>
      </c>
      <c r="U118" s="1033" t="str">
        <f ca="1">IFERROR(VLOOKUP($J118,'WM-AR'!$I$7:$AS$3267,20,FALSE),"")</f>
        <v/>
      </c>
      <c r="V118" s="1033" t="str">
        <f ca="1">IFERROR(VLOOKUP($J118,'WM-AR'!$I$7:$AS$3267,22,FALSE),"")</f>
        <v/>
      </c>
      <c r="W118" s="1033" t="str">
        <f ca="1">IFERROR(VLOOKUP($J118,'WM-AR'!$I$7:$AS$3267,24,FALSE),"")</f>
        <v/>
      </c>
      <c r="X118" s="1033" t="str">
        <f ca="1">IFERROR(VLOOKUP($J118,'WM-AR'!$I$7:$AS$3267,25,FALSE),"")</f>
        <v/>
      </c>
      <c r="Y118" s="1033" t="str">
        <f ca="1">IFERROR(VLOOKUP($J118,'WM-AR'!$I$7:$AS$3267,26,FALSE),"")</f>
        <v/>
      </c>
      <c r="Z118" s="1033" t="str">
        <f ca="1">IFERROR(VLOOKUP($J118,'WM-AR'!$I$7:$AS$3267,27,FALSE),"")</f>
        <v/>
      </c>
      <c r="AA118" s="1033" t="str">
        <f ca="1">IFERROR(VLOOKUP($J118,'WM-AR'!$I$7:$AS$3267,28,FALSE),"")</f>
        <v/>
      </c>
      <c r="AB118" s="1033" t="str">
        <f ca="1">IFERROR(VLOOKUP($J118,'WM-AR'!$I$7:$AS$3267,29,FALSE),"")</f>
        <v/>
      </c>
      <c r="AC118" s="1033" t="str">
        <f ca="1">IFERROR(VLOOKUP($J118,'WM-AR'!$I$7:$AS$3267,30,FALSE),"")</f>
        <v/>
      </c>
      <c r="AD118" s="1033" t="str">
        <f ca="1">IFERROR(VLOOKUP($J118,'WM-AR'!$I$7:$AS$3267,31,FALSE),"")</f>
        <v/>
      </c>
      <c r="AE118" s="1033" t="str">
        <f ca="1">IFERROR(VLOOKUP($J118,'WM-AR'!$I$7:$AS$3267,32,FALSE),"")</f>
        <v/>
      </c>
      <c r="AF118" s="1033" t="str">
        <f ca="1">IFERROR(VLOOKUP($J118,'WM-AR'!$I$7:$AS$3267,33,FALSE),"")</f>
        <v/>
      </c>
      <c r="AG118" s="1374"/>
      <c r="AH118" s="1375" t="s">
        <v>3757</v>
      </c>
      <c r="AI118" s="1375" t="s">
        <v>3757</v>
      </c>
      <c r="AJ118" s="1375"/>
      <c r="AK118" s="1375" t="str">
        <f t="shared" ca="1" si="12"/>
        <v/>
      </c>
      <c r="AL118" s="723"/>
      <c r="AM118" s="1028" t="str">
        <f>IF(AND(ISTEXT($E118),ISTEXT($B118)),"산출기준 &gt;&gt;  "&amp;_xlfn.XLOOKUP($E118,산출기준!$D:$D,산출기준!$E:$E,"매칭실패"),"")</f>
        <v/>
      </c>
    </row>
    <row r="119" spans="1:39" ht="54.95" customHeight="1">
      <c r="A119" s="1019"/>
      <c r="B119" s="705"/>
      <c r="C119" s="706"/>
      <c r="D119" s="711"/>
      <c r="E119" s="708"/>
      <c r="F119" s="1029"/>
      <c r="G119" s="882"/>
      <c r="H119" s="1371" t="str">
        <f ca="1">_xlfn.IFNA(_xlfn.XLOOKUP(J119,'WM-AR'!I:I,'WM-AR'!F:F),"")</f>
        <v/>
      </c>
      <c r="I119" s="1372"/>
      <c r="J119" s="712" t="str" cm="1">
        <f t="array" aca="1" ref="J119" ca="1">IF(ISTEXT(I119),INDIRECT("I"&amp;_xlfn.XMATCH("#",$I$1:INDIRECT("I"&amp;ROW()),,-1)+1)&amp;"-"&amp;I119,"")</f>
        <v/>
      </c>
      <c r="K119" s="1030"/>
      <c r="L119" s="1031" t="str">
        <f ca="1">IFERROR(VLOOKUP($J119,'WM-AR'!$I$7:$AS$3267,34,FALSE),"")</f>
        <v/>
      </c>
      <c r="M119" s="1373" t="str">
        <f ca="1">IFERROR(VLOOKUP($J119,'WM-AR'!$I$7:$AS$3267,4,FALSE),"")</f>
        <v/>
      </c>
      <c r="N119" s="1373" t="str">
        <f ca="1">IFERROR(VLOOKUP($J119,'WM-AR'!$I$7:$AS$3267,6,FALSE),"")</f>
        <v/>
      </c>
      <c r="O119" s="1373" t="str">
        <f ca="1">IFERROR(VLOOKUP($J119,'WM-AR'!$I$7:$AS$3267,8,FALSE),"")</f>
        <v/>
      </c>
      <c r="P119" s="1032" t="str">
        <f ca="1">IFERROR(VLOOKUP($J119,'WM-AR'!$I$7:$AS$3267,10,FALSE),"")</f>
        <v/>
      </c>
      <c r="Q119" s="1033" t="str">
        <f ca="1">IFERROR(VLOOKUP($J119,'WM-AR'!$I$7:$AS$3267,12,FALSE),"")</f>
        <v/>
      </c>
      <c r="R119" s="1033" t="str">
        <f ca="1">IFERROR(VLOOKUP($J119,'WM-AR'!$I$7:$AS$3267,14,FALSE),"")</f>
        <v/>
      </c>
      <c r="S119" s="1033" t="str">
        <f ca="1">IFERROR(VLOOKUP($J119,'WM-AR'!$I$7:$AS$3267,16,FALSE),"")</f>
        <v/>
      </c>
      <c r="T119" s="1033" t="str">
        <f ca="1">IFERROR(VLOOKUP($J119,'WM-AR'!$I$7:$AS$3267,18,FALSE),"")</f>
        <v/>
      </c>
      <c r="U119" s="1033" t="str">
        <f ca="1">IFERROR(VLOOKUP($J119,'WM-AR'!$I$7:$AS$3267,20,FALSE),"")</f>
        <v/>
      </c>
      <c r="V119" s="1033" t="str">
        <f ca="1">IFERROR(VLOOKUP($J119,'WM-AR'!$I$7:$AS$3267,22,FALSE),"")</f>
        <v/>
      </c>
      <c r="W119" s="1033" t="str">
        <f ca="1">IFERROR(VLOOKUP($J119,'WM-AR'!$I$7:$AS$3267,24,FALSE),"")</f>
        <v/>
      </c>
      <c r="X119" s="1033" t="str">
        <f ca="1">IFERROR(VLOOKUP($J119,'WM-AR'!$I$7:$AS$3267,25,FALSE),"")</f>
        <v/>
      </c>
      <c r="Y119" s="1033" t="str">
        <f ca="1">IFERROR(VLOOKUP($J119,'WM-AR'!$I$7:$AS$3267,26,FALSE),"")</f>
        <v/>
      </c>
      <c r="Z119" s="1033" t="str">
        <f ca="1">IFERROR(VLOOKUP($J119,'WM-AR'!$I$7:$AS$3267,27,FALSE),"")</f>
        <v/>
      </c>
      <c r="AA119" s="1033" t="str">
        <f ca="1">IFERROR(VLOOKUP($J119,'WM-AR'!$I$7:$AS$3267,28,FALSE),"")</f>
        <v/>
      </c>
      <c r="AB119" s="1033" t="str">
        <f ca="1">IFERROR(VLOOKUP($J119,'WM-AR'!$I$7:$AS$3267,29,FALSE),"")</f>
        <v/>
      </c>
      <c r="AC119" s="1033" t="str">
        <f ca="1">IFERROR(VLOOKUP($J119,'WM-AR'!$I$7:$AS$3267,30,FALSE),"")</f>
        <v/>
      </c>
      <c r="AD119" s="1033" t="str">
        <f ca="1">IFERROR(VLOOKUP($J119,'WM-AR'!$I$7:$AS$3267,31,FALSE),"")</f>
        <v/>
      </c>
      <c r="AE119" s="1033" t="str">
        <f ca="1">IFERROR(VLOOKUP($J119,'WM-AR'!$I$7:$AS$3267,32,FALSE),"")</f>
        <v/>
      </c>
      <c r="AF119" s="1033" t="str">
        <f ca="1">IFERROR(VLOOKUP($J119,'WM-AR'!$I$7:$AS$3267,33,FALSE),"")</f>
        <v/>
      </c>
      <c r="AG119" s="1374"/>
      <c r="AH119" s="1375" t="s">
        <v>3757</v>
      </c>
      <c r="AI119" s="1375" t="s">
        <v>3757</v>
      </c>
      <c r="AJ119" s="1375"/>
      <c r="AK119" s="1375" t="str">
        <f t="shared" ca="1" si="12"/>
        <v/>
      </c>
      <c r="AL119" s="723"/>
      <c r="AM119" s="1028" t="str">
        <f>IF(AND(ISTEXT($E119),ISTEXT($B119)),"산출기준 &gt;&gt;  "&amp;_xlfn.XLOOKUP($E119,산출기준!$D:$D,산출기준!$E:$E,"매칭실패"),"")</f>
        <v/>
      </c>
    </row>
    <row r="120" spans="1:39" ht="54.95" customHeight="1">
      <c r="A120" s="1019"/>
      <c r="B120" s="724"/>
      <c r="C120" s="725"/>
      <c r="D120" s="731"/>
      <c r="E120" s="727"/>
      <c r="F120" s="1035"/>
      <c r="G120" s="886"/>
      <c r="H120" s="1376" t="str">
        <f ca="1">_xlfn.IFNA(_xlfn.XLOOKUP(J120,'WM-AR'!I:I,'WM-AR'!F:F),"")</f>
        <v/>
      </c>
      <c r="I120" s="1377"/>
      <c r="J120" s="732" t="str" cm="1">
        <f t="array" aca="1" ref="J120" ca="1">IF(ISTEXT(I120),INDIRECT("I"&amp;_xlfn.XMATCH("#",$I$1:INDIRECT("I"&amp;ROW()),,-1)+1)&amp;"-"&amp;I120,"")</f>
        <v/>
      </c>
      <c r="K120" s="1036"/>
      <c r="L120" s="1037" t="str">
        <f ca="1">IFERROR(VLOOKUP($J120,'WM-AR'!$I$7:$AS$3267,34,FALSE),"")</f>
        <v/>
      </c>
      <c r="M120" s="1378" t="str">
        <f ca="1">IFERROR(VLOOKUP($J120,'WM-AR'!$I$7:$AS$3267,4,FALSE),"")</f>
        <v/>
      </c>
      <c r="N120" s="1378" t="str">
        <f ca="1">IFERROR(VLOOKUP($J120,'WM-AR'!$I$7:$AS$3267,6,FALSE),"")</f>
        <v/>
      </c>
      <c r="O120" s="1378" t="str">
        <f ca="1">IFERROR(VLOOKUP($J120,'WM-AR'!$I$7:$AS$3267,8,FALSE),"")</f>
        <v/>
      </c>
      <c r="P120" s="1038" t="str">
        <f ca="1">IFERROR(VLOOKUP($J120,'WM-AR'!$I$7:$AS$3267,10,FALSE),"")</f>
        <v/>
      </c>
      <c r="Q120" s="1039" t="str">
        <f ca="1">IFERROR(VLOOKUP($J120,'WM-AR'!$I$7:$AS$3267,12,FALSE),"")</f>
        <v/>
      </c>
      <c r="R120" s="1039" t="str">
        <f ca="1">IFERROR(VLOOKUP($J120,'WM-AR'!$I$7:$AS$3267,14,FALSE),"")</f>
        <v/>
      </c>
      <c r="S120" s="1039" t="str">
        <f ca="1">IFERROR(VLOOKUP($J120,'WM-AR'!$I$7:$AS$3267,16,FALSE),"")</f>
        <v/>
      </c>
      <c r="T120" s="1039" t="str">
        <f ca="1">IFERROR(VLOOKUP($J120,'WM-AR'!$I$7:$AS$3267,18,FALSE),"")</f>
        <v/>
      </c>
      <c r="U120" s="1039" t="str">
        <f ca="1">IFERROR(VLOOKUP($J120,'WM-AR'!$I$7:$AS$3267,20,FALSE),"")</f>
        <v/>
      </c>
      <c r="V120" s="1039" t="str">
        <f ca="1">IFERROR(VLOOKUP($J120,'WM-AR'!$I$7:$AS$3267,22,FALSE),"")</f>
        <v/>
      </c>
      <c r="W120" s="1039" t="str">
        <f ca="1">IFERROR(VLOOKUP($J120,'WM-AR'!$I$7:$AS$3267,24,FALSE),"")</f>
        <v/>
      </c>
      <c r="X120" s="1039" t="str">
        <f ca="1">IFERROR(VLOOKUP($J120,'WM-AR'!$I$7:$AS$3267,25,FALSE),"")</f>
        <v/>
      </c>
      <c r="Y120" s="1039" t="str">
        <f ca="1">IFERROR(VLOOKUP($J120,'WM-AR'!$I$7:$AS$3267,26,FALSE),"")</f>
        <v/>
      </c>
      <c r="Z120" s="1039" t="str">
        <f ca="1">IFERROR(VLOOKUP($J120,'WM-AR'!$I$7:$AS$3267,27,FALSE),"")</f>
        <v/>
      </c>
      <c r="AA120" s="1039" t="str">
        <f ca="1">IFERROR(VLOOKUP($J120,'WM-AR'!$I$7:$AS$3267,28,FALSE),"")</f>
        <v/>
      </c>
      <c r="AB120" s="1039" t="str">
        <f ca="1">IFERROR(VLOOKUP($J120,'WM-AR'!$I$7:$AS$3267,29,FALSE),"")</f>
        <v/>
      </c>
      <c r="AC120" s="1039" t="str">
        <f ca="1">IFERROR(VLOOKUP($J120,'WM-AR'!$I$7:$AS$3267,30,FALSE),"")</f>
        <v/>
      </c>
      <c r="AD120" s="1039" t="str">
        <f ca="1">IFERROR(VLOOKUP($J120,'WM-AR'!$I$7:$AS$3267,31,FALSE),"")</f>
        <v/>
      </c>
      <c r="AE120" s="1039" t="str">
        <f ca="1">IFERROR(VLOOKUP($J120,'WM-AR'!$I$7:$AS$3267,32,FALSE),"")</f>
        <v/>
      </c>
      <c r="AF120" s="1039" t="str">
        <f ca="1">IFERROR(VLOOKUP($J120,'WM-AR'!$I$7:$AS$3267,33,FALSE),"")</f>
        <v/>
      </c>
      <c r="AG120" s="1379"/>
      <c r="AH120" s="1380" t="s">
        <v>3757</v>
      </c>
      <c r="AI120" s="1380" t="s">
        <v>3757</v>
      </c>
      <c r="AJ120" s="1380"/>
      <c r="AK120" s="1380" t="str">
        <f t="shared" ca="1" si="12"/>
        <v/>
      </c>
      <c r="AL120" s="743"/>
      <c r="AM120" s="1028" t="str">
        <f>IF(AND(ISTEXT($E120),ISTEXT($B120)),"산출기준 &gt;&gt;  "&amp;_xlfn.XLOOKUP($E120,산출기준!$D:$D,산출기준!$E:$E,"매칭실패"),"")</f>
        <v/>
      </c>
    </row>
    <row r="121" spans="1:39">
      <c r="B121" s="658"/>
      <c r="C121" s="659"/>
      <c r="D121" s="659"/>
      <c r="E121" s="659"/>
      <c r="F121" s="1056"/>
      <c r="G121" s="662"/>
      <c r="H121" s="662"/>
      <c r="I121" s="662"/>
      <c r="J121" s="652"/>
      <c r="K121" s="664"/>
      <c r="L121" s="664"/>
      <c r="M121" s="664"/>
      <c r="N121" s="664"/>
      <c r="O121" s="664"/>
      <c r="P121" s="664"/>
      <c r="Q121" s="664"/>
      <c r="R121" s="664"/>
      <c r="S121" s="664"/>
      <c r="T121" s="664"/>
      <c r="U121" s="664"/>
      <c r="V121" s="664"/>
      <c r="W121" s="664"/>
      <c r="X121" s="664"/>
      <c r="Y121" s="664"/>
      <c r="Z121" s="664"/>
      <c r="AA121" s="664"/>
      <c r="AB121" s="664"/>
      <c r="AC121" s="664"/>
      <c r="AD121" s="664"/>
      <c r="AE121" s="664"/>
      <c r="AF121" s="664"/>
      <c r="AG121" s="659"/>
      <c r="AH121" s="665"/>
      <c r="AI121" s="665"/>
      <c r="AJ121" s="666"/>
      <c r="AK121" s="666"/>
      <c r="AL121" s="662"/>
      <c r="AM121" s="88" t="str">
        <f>IF(AND(ISTEXT($E121),ISTEXT($B121)),"산출기준 &gt;&gt;  "&amp;_xlfn.XLOOKUP($E121,산출기준!$D:$D,산출기준!$E:$E,"매칭실패"),"")</f>
        <v/>
      </c>
    </row>
    <row r="122" spans="1:39" ht="34.9" customHeight="1">
      <c r="B122" s="808" t="str" cm="1">
        <f t="array" aca="1" ref="B122" ca="1">_xlfn.IFNA(INDIRECT("Family_표준_구성도!B"&amp;MATCH(F122,INDIRECT("Family_표준_구성도!"&amp;"C:C"),0)),"")</f>
        <v>8.1.1.6.2</v>
      </c>
      <c r="C122" s="668" t="s">
        <v>2016</v>
      </c>
      <c r="D122" s="809"/>
      <c r="E122" s="668" t="s">
        <v>3761</v>
      </c>
      <c r="F122" s="1265" t="s">
        <v>3823</v>
      </c>
      <c r="G122" s="811"/>
      <c r="H122" s="917" t="s">
        <v>3824</v>
      </c>
      <c r="I122" s="1356" t="s">
        <v>1653</v>
      </c>
      <c r="J122" s="1356"/>
      <c r="K122" s="674"/>
      <c r="L122" s="674"/>
      <c r="M122" s="1357" t="str" cm="1">
        <f t="array" aca="1" ref="M122:N122" ca="1">TRANSPOSE(INDIRECT("'WM-AR'!D"&amp;_xlfn.XMATCH($I123,'WM-AR'!G:G,0,1)):INDIRECT("'WM-AR'!D"&amp;_xlfn.XMATCH($I123,'WM-AR'!G:G,0,-1)))</f>
        <v>Single Door</v>
      </c>
      <c r="N122" s="1357" t="str">
        <f ca="1"/>
        <v/>
      </c>
      <c r="O122" s="1358"/>
      <c r="P122" s="1359"/>
      <c r="Q122" s="1360"/>
      <c r="R122" s="1360"/>
      <c r="S122" s="1360"/>
      <c r="T122" s="1360"/>
      <c r="U122" s="1360"/>
      <c r="V122" s="1360"/>
      <c r="W122" s="1361"/>
      <c r="X122" s="1362"/>
      <c r="Y122" s="679"/>
      <c r="Z122" s="679"/>
      <c r="AA122" s="679"/>
      <c r="AB122" s="679"/>
      <c r="AC122" s="679"/>
      <c r="AD122" s="679"/>
      <c r="AE122" s="679"/>
      <c r="AF122" s="679"/>
      <c r="AG122" s="1043"/>
      <c r="AH122" s="682"/>
      <c r="AI122" s="682"/>
      <c r="AJ122" s="682"/>
      <c r="AK122" s="682"/>
      <c r="AL122" s="683"/>
      <c r="AM122" s="88" t="str">
        <f ca="1">IF(AND(ISTEXT($E122),ISTEXT($B122)),"산출기준 &gt;&gt;  "&amp;_xlfn.XLOOKUP($E122,산출기준!$D:$D,산출기준!$E:$E,"매칭실패"),"")</f>
        <v>산출기준 &gt;&gt;  [ 도어 일반 산출 ]</v>
      </c>
    </row>
    <row r="123" spans="1:39" ht="49.9" customHeight="1" outlineLevel="1">
      <c r="B123" s="758"/>
      <c r="C123" s="759"/>
      <c r="D123" s="759"/>
      <c r="E123" s="814"/>
      <c r="F123" s="775"/>
      <c r="G123" s="1363" t="s">
        <v>3752</v>
      </c>
      <c r="H123" s="1364" t="str">
        <f>_xlfn.XLOOKUP(I123,'WM-AR'!G:G,'WM-AR'!E:E)</f>
        <v>A04AR125 Finishing Work Door &amp; Window Work Wood Door w/ Wood Frame &amp; Vision Panel for Each Leaf (UoM: EA)</v>
      </c>
      <c r="I123" s="765" t="s">
        <v>3825</v>
      </c>
      <c r="J123" s="1365"/>
      <c r="K123" s="766"/>
      <c r="L123" s="766"/>
      <c r="M123" s="1366"/>
      <c r="N123" s="1366"/>
      <c r="O123" s="1366"/>
      <c r="P123" s="1366"/>
      <c r="Q123" s="1366"/>
      <c r="R123" s="1366"/>
      <c r="S123" s="1366"/>
      <c r="T123" s="1366"/>
      <c r="U123" s="1366"/>
      <c r="V123" s="1366"/>
      <c r="W123" s="1366"/>
      <c r="X123" s="1366"/>
      <c r="Y123" s="766"/>
      <c r="Z123" s="766"/>
      <c r="AA123" s="766"/>
      <c r="AB123" s="766"/>
      <c r="AC123" s="766"/>
      <c r="AD123" s="766"/>
      <c r="AE123" s="766"/>
      <c r="AF123" s="766"/>
      <c r="AG123" s="773"/>
      <c r="AH123" s="1045"/>
      <c r="AI123" s="1045"/>
      <c r="AJ123" s="1046"/>
      <c r="AK123" s="1046"/>
      <c r="AL123" s="759"/>
      <c r="AM123" s="88" t="str">
        <f>IF(AND(ISTEXT($E123),ISTEXT($B123)),"산출기준 &gt;&gt;  "&amp;_xlfn.XLOOKUP($E123,산출기준!$D:$D,산출기준!$E:$E,"매칭실패"),"")</f>
        <v/>
      </c>
    </row>
    <row r="124" spans="1:39" ht="54.95" customHeight="1">
      <c r="A124" s="1019"/>
      <c r="B124" s="684"/>
      <c r="C124" s="685"/>
      <c r="D124" s="1020"/>
      <c r="E124" s="687"/>
      <c r="F124" s="1021"/>
      <c r="G124" s="875" t="s">
        <v>2397</v>
      </c>
      <c r="H124" s="1367" t="str">
        <f ca="1">_xlfn.IFNA(_xlfn.XLOOKUP(J124,'WM-AR'!I:I,'WM-AR'!F:F),"")</f>
        <v xml:space="preserve">A04AR125-00001 Finishing Work Door &amp; Window Work Wood Door w/ Wood Frame &amp; Vision Panel for Each Leaf (UoM: EA) Single Door     w/ Hardware &amp; Accessories  </v>
      </c>
      <c r="I124" s="1368" t="s">
        <v>3755</v>
      </c>
      <c r="J124" s="692" t="str" cm="1">
        <f t="array" aca="1" ref="J124" ca="1">IF(ISTEXT(I124),INDIRECT("I"&amp;_xlfn.XMATCH("#",$I$1:INDIRECT("I"&amp;ROW()),,-1)+1)&amp;"-"&amp;I124,"")</f>
        <v>A04AR125-00001</v>
      </c>
      <c r="K124" s="1022"/>
      <c r="L124" s="1023" t="str">
        <f ca="1">IFERROR(VLOOKUP($J124,'WM-AR'!$I$7:$AS$3267,34,FALSE),"")</f>
        <v>EA</v>
      </c>
      <c r="M124" s="1369" t="str">
        <f ca="1">IFERROR(VLOOKUP($J124,'WM-AR'!$I$7:$AS$3267,4,FALSE),"")</f>
        <v>Finishing Work</v>
      </c>
      <c r="N124" s="1369" t="str">
        <f ca="1">IFERROR(VLOOKUP($J124,'WM-AR'!$I$7:$AS$3267,6,FALSE),"")</f>
        <v>Door &amp; Window Work</v>
      </c>
      <c r="O124" s="1369" t="str">
        <f ca="1">IFERROR(VLOOKUP($J124,'WM-AR'!$I$7:$AS$3267,8,FALSE),"")</f>
        <v>Wood Door w/ Wood Frame &amp; Vision Panel for Each Leaf (UoM: EA)</v>
      </c>
      <c r="P124" s="1025" t="str">
        <f ca="1">IFERROR(VLOOKUP($J124,'WM-AR'!$I$7:$AS$3267,10,FALSE),"")</f>
        <v>Single Door</v>
      </c>
      <c r="Q124" s="1026">
        <f ca="1">IFERROR(VLOOKUP($J124,'WM-AR'!$I$7:$AS$3267,12,FALSE),"")</f>
        <v>0</v>
      </c>
      <c r="R124" s="1026">
        <f ca="1">IFERROR(VLOOKUP($J124,'WM-AR'!$I$7:$AS$3267,14,FALSE),"")</f>
        <v>0</v>
      </c>
      <c r="S124" s="1026">
        <f ca="1">IFERROR(VLOOKUP($J124,'WM-AR'!$I$7:$AS$3267,16,FALSE),"")</f>
        <v>0</v>
      </c>
      <c r="T124" s="1026">
        <f ca="1">IFERROR(VLOOKUP($J124,'WM-AR'!$I$7:$AS$3267,18,FALSE),"")</f>
        <v>0</v>
      </c>
      <c r="U124" s="1026" t="str">
        <f ca="1">IFERROR(VLOOKUP($J124,'WM-AR'!$I$7:$AS$3267,20,FALSE),"")</f>
        <v>w/ Hardware &amp; Accessories</v>
      </c>
      <c r="V124" s="1026">
        <f ca="1">IFERROR(VLOOKUP($J124,'WM-AR'!$I$7:$AS$3267,22,FALSE),"")</f>
        <v>0</v>
      </c>
      <c r="W124" s="1026">
        <f ca="1">IFERROR(VLOOKUP($J124,'WM-AR'!$I$7:$AS$3267,24,FALSE),"")</f>
        <v>0</v>
      </c>
      <c r="X124" s="1026">
        <f ca="1">IFERROR(VLOOKUP($J124,'WM-AR'!$I$7:$AS$3267,25,FALSE),"")</f>
        <v>0</v>
      </c>
      <c r="Y124" s="1026" t="str">
        <f ca="1">IFERROR(VLOOKUP($J124,'WM-AR'!$I$7:$AS$3267,26,FALSE),"")</f>
        <v>W x H=(  )mm x (  )mm</v>
      </c>
      <c r="Z124" s="1026">
        <f ca="1">IFERROR(VLOOKUP($J124,'WM-AR'!$I$7:$AS$3267,27,FALSE),"")</f>
        <v>0</v>
      </c>
      <c r="AA124" s="1026">
        <f ca="1">IFERROR(VLOOKUP($J124,'WM-AR'!$I$7:$AS$3267,28,FALSE),"")</f>
        <v>0</v>
      </c>
      <c r="AB124" s="1026">
        <f ca="1">IFERROR(VLOOKUP($J124,'WM-AR'!$I$7:$AS$3267,29,FALSE),"")</f>
        <v>0</v>
      </c>
      <c r="AC124" s="1026">
        <f ca="1">IFERROR(VLOOKUP($J124,'WM-AR'!$I$7:$AS$3267,30,FALSE),"")</f>
        <v>0</v>
      </c>
      <c r="AD124" s="1026">
        <f ca="1">IFERROR(VLOOKUP($J124,'WM-AR'!$I$7:$AS$3267,31,FALSE),"")</f>
        <v>0</v>
      </c>
      <c r="AE124" s="1026">
        <f ca="1">IFERROR(VLOOKUP($J124,'WM-AR'!$I$7:$AS$3267,32,FALSE),"")</f>
        <v>0</v>
      </c>
      <c r="AF124" s="1026" t="str">
        <f ca="1">IFERROR(VLOOKUP($J124,'WM-AR'!$I$7:$AS$3267,33,FALSE),"")</f>
        <v/>
      </c>
      <c r="AG124" s="1370" t="s">
        <v>3756</v>
      </c>
      <c r="AH124" s="768" t="s">
        <v>3757</v>
      </c>
      <c r="AI124" s="768" t="s">
        <v>3757</v>
      </c>
      <c r="AJ124" s="769"/>
      <c r="AK124" s="769" t="str">
        <f ca="1">L124</f>
        <v>EA</v>
      </c>
      <c r="AL124" s="704"/>
      <c r="AM124" s="1028" t="str">
        <f>IF(AND(ISTEXT($E124),ISTEXT($B124)),"산출기준 &gt;&gt;  "&amp;_xlfn.XLOOKUP($E124,산출기준!$D:$D,산출기준!$E:$E,"매칭실패"),"")</f>
        <v/>
      </c>
    </row>
    <row r="125" spans="1:39" ht="54.95" customHeight="1">
      <c r="A125" s="1019"/>
      <c r="B125" s="705"/>
      <c r="C125" s="706"/>
      <c r="D125" s="711"/>
      <c r="E125" s="708"/>
      <c r="F125" s="1029"/>
      <c r="G125" s="882"/>
      <c r="H125" s="1371" t="str">
        <f ca="1">_xlfn.IFNA(_xlfn.XLOOKUP(J125,'WM-AR'!I:I,'WM-AR'!F:F),"")</f>
        <v/>
      </c>
      <c r="I125" s="1372"/>
      <c r="J125" s="712" t="str" cm="1">
        <f t="array" aca="1" ref="J125" ca="1">IF(ISTEXT(I125),INDIRECT("I"&amp;_xlfn.XMATCH("#",$I$1:INDIRECT("I"&amp;ROW()),,-1)+1)&amp;"-"&amp;I125,"")</f>
        <v/>
      </c>
      <c r="K125" s="1030"/>
      <c r="L125" s="1031" t="str">
        <f ca="1">IFERROR(VLOOKUP($J125,'WM-AR'!$I$7:$AS$3267,34,FALSE),"")</f>
        <v/>
      </c>
      <c r="M125" s="1373" t="str">
        <f ca="1">IFERROR(VLOOKUP($J125,'WM-AR'!$I$7:$AS$3267,4,FALSE),"")</f>
        <v/>
      </c>
      <c r="N125" s="1373" t="str">
        <f ca="1">IFERROR(VLOOKUP($J125,'WM-AR'!$I$7:$AS$3267,6,FALSE),"")</f>
        <v/>
      </c>
      <c r="O125" s="1373" t="str">
        <f ca="1">IFERROR(VLOOKUP($J125,'WM-AR'!$I$7:$AS$3267,8,FALSE),"")</f>
        <v/>
      </c>
      <c r="P125" s="1032" t="str">
        <f ca="1">IFERROR(VLOOKUP($J125,'WM-AR'!$I$7:$AS$3267,10,FALSE),"")</f>
        <v/>
      </c>
      <c r="Q125" s="1033" t="str">
        <f ca="1">IFERROR(VLOOKUP($J125,'WM-AR'!$I$7:$AS$3267,12,FALSE),"")</f>
        <v/>
      </c>
      <c r="R125" s="1033" t="str">
        <f ca="1">IFERROR(VLOOKUP($J125,'WM-AR'!$I$7:$AS$3267,14,FALSE),"")</f>
        <v/>
      </c>
      <c r="S125" s="1033" t="str">
        <f ca="1">IFERROR(VLOOKUP($J125,'WM-AR'!$I$7:$AS$3267,16,FALSE),"")</f>
        <v/>
      </c>
      <c r="T125" s="1033" t="str">
        <f ca="1">IFERROR(VLOOKUP($J125,'WM-AR'!$I$7:$AS$3267,18,FALSE),"")</f>
        <v/>
      </c>
      <c r="U125" s="1033" t="str">
        <f ca="1">IFERROR(VLOOKUP($J125,'WM-AR'!$I$7:$AS$3267,20,FALSE),"")</f>
        <v/>
      </c>
      <c r="V125" s="1033" t="str">
        <f ca="1">IFERROR(VLOOKUP($J125,'WM-AR'!$I$7:$AS$3267,22,FALSE),"")</f>
        <v/>
      </c>
      <c r="W125" s="1033" t="str">
        <f ca="1">IFERROR(VLOOKUP($J125,'WM-AR'!$I$7:$AS$3267,24,FALSE),"")</f>
        <v/>
      </c>
      <c r="X125" s="1033" t="str">
        <f ca="1">IFERROR(VLOOKUP($J125,'WM-AR'!$I$7:$AS$3267,25,FALSE),"")</f>
        <v/>
      </c>
      <c r="Y125" s="1033" t="str">
        <f ca="1">IFERROR(VLOOKUP($J125,'WM-AR'!$I$7:$AS$3267,26,FALSE),"")</f>
        <v/>
      </c>
      <c r="Z125" s="1033" t="str">
        <f ca="1">IFERROR(VLOOKUP($J125,'WM-AR'!$I$7:$AS$3267,27,FALSE),"")</f>
        <v/>
      </c>
      <c r="AA125" s="1033" t="str">
        <f ca="1">IFERROR(VLOOKUP($J125,'WM-AR'!$I$7:$AS$3267,28,FALSE),"")</f>
        <v/>
      </c>
      <c r="AB125" s="1033" t="str">
        <f ca="1">IFERROR(VLOOKUP($J125,'WM-AR'!$I$7:$AS$3267,29,FALSE),"")</f>
        <v/>
      </c>
      <c r="AC125" s="1033" t="str">
        <f ca="1">IFERROR(VLOOKUP($J125,'WM-AR'!$I$7:$AS$3267,30,FALSE),"")</f>
        <v/>
      </c>
      <c r="AD125" s="1033" t="str">
        <f ca="1">IFERROR(VLOOKUP($J125,'WM-AR'!$I$7:$AS$3267,31,FALSE),"")</f>
        <v/>
      </c>
      <c r="AE125" s="1033" t="str">
        <f ca="1">IFERROR(VLOOKUP($J125,'WM-AR'!$I$7:$AS$3267,32,FALSE),"")</f>
        <v/>
      </c>
      <c r="AF125" s="1033" t="str">
        <f ca="1">IFERROR(VLOOKUP($J125,'WM-AR'!$I$7:$AS$3267,33,FALSE),"")</f>
        <v/>
      </c>
      <c r="AG125" s="1374"/>
      <c r="AH125" s="1375" t="s">
        <v>3757</v>
      </c>
      <c r="AI125" s="1375" t="s">
        <v>3757</v>
      </c>
      <c r="AJ125" s="1375"/>
      <c r="AK125" s="1375" t="str">
        <f t="shared" ref="AK125:AK128" ca="1" si="13">L125</f>
        <v/>
      </c>
      <c r="AL125" s="723"/>
      <c r="AM125" s="1028" t="str">
        <f>IF(AND(ISTEXT($E125),ISTEXT($B125)),"산출기준 &gt;&gt;  "&amp;_xlfn.XLOOKUP($E125,산출기준!$D:$D,산출기준!$E:$E,"매칭실패"),"")</f>
        <v/>
      </c>
    </row>
    <row r="126" spans="1:39" ht="54.95" customHeight="1">
      <c r="A126" s="1019"/>
      <c r="B126" s="705"/>
      <c r="C126" s="706"/>
      <c r="D126" s="711"/>
      <c r="E126" s="708"/>
      <c r="F126" s="1029"/>
      <c r="G126" s="882"/>
      <c r="H126" s="1371" t="str">
        <f ca="1">_xlfn.IFNA(_xlfn.XLOOKUP(J126,'WM-AR'!I:I,'WM-AR'!F:F),"")</f>
        <v/>
      </c>
      <c r="I126" s="1372"/>
      <c r="J126" s="712" t="str" cm="1">
        <f t="array" aca="1" ref="J126" ca="1">IF(ISTEXT(I126),INDIRECT("I"&amp;_xlfn.XMATCH("#",$I$1:INDIRECT("I"&amp;ROW()),,-1)+1)&amp;"-"&amp;I126,"")</f>
        <v/>
      </c>
      <c r="K126" s="1030"/>
      <c r="L126" s="1031" t="str">
        <f ca="1">IFERROR(VLOOKUP($J126,'WM-AR'!$I$7:$AS$3267,34,FALSE),"")</f>
        <v/>
      </c>
      <c r="M126" s="1373" t="str">
        <f ca="1">IFERROR(VLOOKUP($J126,'WM-AR'!$I$7:$AS$3267,4,FALSE),"")</f>
        <v/>
      </c>
      <c r="N126" s="1373" t="str">
        <f ca="1">IFERROR(VLOOKUP($J126,'WM-AR'!$I$7:$AS$3267,6,FALSE),"")</f>
        <v/>
      </c>
      <c r="O126" s="1373" t="str">
        <f ca="1">IFERROR(VLOOKUP($J126,'WM-AR'!$I$7:$AS$3267,8,FALSE),"")</f>
        <v/>
      </c>
      <c r="P126" s="1032" t="str">
        <f ca="1">IFERROR(VLOOKUP($J126,'WM-AR'!$I$7:$AS$3267,10,FALSE),"")</f>
        <v/>
      </c>
      <c r="Q126" s="1033" t="str">
        <f ca="1">IFERROR(VLOOKUP($J126,'WM-AR'!$I$7:$AS$3267,12,FALSE),"")</f>
        <v/>
      </c>
      <c r="R126" s="1033" t="str">
        <f ca="1">IFERROR(VLOOKUP($J126,'WM-AR'!$I$7:$AS$3267,14,FALSE),"")</f>
        <v/>
      </c>
      <c r="S126" s="1033" t="str">
        <f ca="1">IFERROR(VLOOKUP($J126,'WM-AR'!$I$7:$AS$3267,16,FALSE),"")</f>
        <v/>
      </c>
      <c r="T126" s="1033" t="str">
        <f ca="1">IFERROR(VLOOKUP($J126,'WM-AR'!$I$7:$AS$3267,18,FALSE),"")</f>
        <v/>
      </c>
      <c r="U126" s="1033" t="str">
        <f ca="1">IFERROR(VLOOKUP($J126,'WM-AR'!$I$7:$AS$3267,20,FALSE),"")</f>
        <v/>
      </c>
      <c r="V126" s="1033" t="str">
        <f ca="1">IFERROR(VLOOKUP($J126,'WM-AR'!$I$7:$AS$3267,22,FALSE),"")</f>
        <v/>
      </c>
      <c r="W126" s="1033" t="str">
        <f ca="1">IFERROR(VLOOKUP($J126,'WM-AR'!$I$7:$AS$3267,24,FALSE),"")</f>
        <v/>
      </c>
      <c r="X126" s="1033" t="str">
        <f ca="1">IFERROR(VLOOKUP($J126,'WM-AR'!$I$7:$AS$3267,25,FALSE),"")</f>
        <v/>
      </c>
      <c r="Y126" s="1033" t="str">
        <f ca="1">IFERROR(VLOOKUP($J126,'WM-AR'!$I$7:$AS$3267,26,FALSE),"")</f>
        <v/>
      </c>
      <c r="Z126" s="1033" t="str">
        <f ca="1">IFERROR(VLOOKUP($J126,'WM-AR'!$I$7:$AS$3267,27,FALSE),"")</f>
        <v/>
      </c>
      <c r="AA126" s="1033" t="str">
        <f ca="1">IFERROR(VLOOKUP($J126,'WM-AR'!$I$7:$AS$3267,28,FALSE),"")</f>
        <v/>
      </c>
      <c r="AB126" s="1033" t="str">
        <f ca="1">IFERROR(VLOOKUP($J126,'WM-AR'!$I$7:$AS$3267,29,FALSE),"")</f>
        <v/>
      </c>
      <c r="AC126" s="1033" t="str">
        <f ca="1">IFERROR(VLOOKUP($J126,'WM-AR'!$I$7:$AS$3267,30,FALSE),"")</f>
        <v/>
      </c>
      <c r="AD126" s="1033" t="str">
        <f ca="1">IFERROR(VLOOKUP($J126,'WM-AR'!$I$7:$AS$3267,31,FALSE),"")</f>
        <v/>
      </c>
      <c r="AE126" s="1033" t="str">
        <f ca="1">IFERROR(VLOOKUP($J126,'WM-AR'!$I$7:$AS$3267,32,FALSE),"")</f>
        <v/>
      </c>
      <c r="AF126" s="1033" t="str">
        <f ca="1">IFERROR(VLOOKUP($J126,'WM-AR'!$I$7:$AS$3267,33,FALSE),"")</f>
        <v/>
      </c>
      <c r="AG126" s="1374"/>
      <c r="AH126" s="1375" t="s">
        <v>3757</v>
      </c>
      <c r="AI126" s="1375" t="s">
        <v>3757</v>
      </c>
      <c r="AJ126" s="1375"/>
      <c r="AK126" s="1375" t="str">
        <f t="shared" ca="1" si="13"/>
        <v/>
      </c>
      <c r="AL126" s="723"/>
      <c r="AM126" s="1028" t="str">
        <f>IF(AND(ISTEXT($E126),ISTEXT($B126)),"산출기준 &gt;&gt;  "&amp;_xlfn.XLOOKUP($E126,산출기준!$D:$D,산출기준!$E:$E,"매칭실패"),"")</f>
        <v/>
      </c>
    </row>
    <row r="127" spans="1:39" ht="54.95" customHeight="1">
      <c r="A127" s="1019"/>
      <c r="B127" s="705"/>
      <c r="C127" s="706"/>
      <c r="D127" s="711"/>
      <c r="E127" s="708"/>
      <c r="F127" s="1029"/>
      <c r="G127" s="882"/>
      <c r="H127" s="1371" t="str">
        <f ca="1">_xlfn.IFNA(_xlfn.XLOOKUP(J127,'WM-AR'!I:I,'WM-AR'!F:F),"")</f>
        <v/>
      </c>
      <c r="I127" s="1372"/>
      <c r="J127" s="712" t="str" cm="1">
        <f t="array" aca="1" ref="J127" ca="1">IF(ISTEXT(I127),INDIRECT("I"&amp;_xlfn.XMATCH("#",$I$1:INDIRECT("I"&amp;ROW()),,-1)+1)&amp;"-"&amp;I127,"")</f>
        <v/>
      </c>
      <c r="K127" s="1030"/>
      <c r="L127" s="1031" t="str">
        <f ca="1">IFERROR(VLOOKUP($J127,'WM-AR'!$I$7:$AS$3267,34,FALSE),"")</f>
        <v/>
      </c>
      <c r="M127" s="1373" t="str">
        <f ca="1">IFERROR(VLOOKUP($J127,'WM-AR'!$I$7:$AS$3267,4,FALSE),"")</f>
        <v/>
      </c>
      <c r="N127" s="1373" t="str">
        <f ca="1">IFERROR(VLOOKUP($J127,'WM-AR'!$I$7:$AS$3267,6,FALSE),"")</f>
        <v/>
      </c>
      <c r="O127" s="1373" t="str">
        <f ca="1">IFERROR(VLOOKUP($J127,'WM-AR'!$I$7:$AS$3267,8,FALSE),"")</f>
        <v/>
      </c>
      <c r="P127" s="1032" t="str">
        <f ca="1">IFERROR(VLOOKUP($J127,'WM-AR'!$I$7:$AS$3267,10,FALSE),"")</f>
        <v/>
      </c>
      <c r="Q127" s="1033" t="str">
        <f ca="1">IFERROR(VLOOKUP($J127,'WM-AR'!$I$7:$AS$3267,12,FALSE),"")</f>
        <v/>
      </c>
      <c r="R127" s="1033" t="str">
        <f ca="1">IFERROR(VLOOKUP($J127,'WM-AR'!$I$7:$AS$3267,14,FALSE),"")</f>
        <v/>
      </c>
      <c r="S127" s="1033" t="str">
        <f ca="1">IFERROR(VLOOKUP($J127,'WM-AR'!$I$7:$AS$3267,16,FALSE),"")</f>
        <v/>
      </c>
      <c r="T127" s="1033" t="str">
        <f ca="1">IFERROR(VLOOKUP($J127,'WM-AR'!$I$7:$AS$3267,18,FALSE),"")</f>
        <v/>
      </c>
      <c r="U127" s="1033" t="str">
        <f ca="1">IFERROR(VLOOKUP($J127,'WM-AR'!$I$7:$AS$3267,20,FALSE),"")</f>
        <v/>
      </c>
      <c r="V127" s="1033" t="str">
        <f ca="1">IFERROR(VLOOKUP($J127,'WM-AR'!$I$7:$AS$3267,22,FALSE),"")</f>
        <v/>
      </c>
      <c r="W127" s="1033" t="str">
        <f ca="1">IFERROR(VLOOKUP($J127,'WM-AR'!$I$7:$AS$3267,24,FALSE),"")</f>
        <v/>
      </c>
      <c r="X127" s="1033" t="str">
        <f ca="1">IFERROR(VLOOKUP($J127,'WM-AR'!$I$7:$AS$3267,25,FALSE),"")</f>
        <v/>
      </c>
      <c r="Y127" s="1033" t="str">
        <f ca="1">IFERROR(VLOOKUP($J127,'WM-AR'!$I$7:$AS$3267,26,FALSE),"")</f>
        <v/>
      </c>
      <c r="Z127" s="1033" t="str">
        <f ca="1">IFERROR(VLOOKUP($J127,'WM-AR'!$I$7:$AS$3267,27,FALSE),"")</f>
        <v/>
      </c>
      <c r="AA127" s="1033" t="str">
        <f ca="1">IFERROR(VLOOKUP($J127,'WM-AR'!$I$7:$AS$3267,28,FALSE),"")</f>
        <v/>
      </c>
      <c r="AB127" s="1033" t="str">
        <f ca="1">IFERROR(VLOOKUP($J127,'WM-AR'!$I$7:$AS$3267,29,FALSE),"")</f>
        <v/>
      </c>
      <c r="AC127" s="1033" t="str">
        <f ca="1">IFERROR(VLOOKUP($J127,'WM-AR'!$I$7:$AS$3267,30,FALSE),"")</f>
        <v/>
      </c>
      <c r="AD127" s="1033" t="str">
        <f ca="1">IFERROR(VLOOKUP($J127,'WM-AR'!$I$7:$AS$3267,31,FALSE),"")</f>
        <v/>
      </c>
      <c r="AE127" s="1033" t="str">
        <f ca="1">IFERROR(VLOOKUP($J127,'WM-AR'!$I$7:$AS$3267,32,FALSE),"")</f>
        <v/>
      </c>
      <c r="AF127" s="1033" t="str">
        <f ca="1">IFERROR(VLOOKUP($J127,'WM-AR'!$I$7:$AS$3267,33,FALSE),"")</f>
        <v/>
      </c>
      <c r="AG127" s="1374"/>
      <c r="AH127" s="1375" t="s">
        <v>3757</v>
      </c>
      <c r="AI127" s="1375" t="s">
        <v>3757</v>
      </c>
      <c r="AJ127" s="1375"/>
      <c r="AK127" s="1375" t="str">
        <f t="shared" ca="1" si="13"/>
        <v/>
      </c>
      <c r="AL127" s="723"/>
      <c r="AM127" s="1028" t="str">
        <f>IF(AND(ISTEXT($E127),ISTEXT($B127)),"산출기준 &gt;&gt;  "&amp;_xlfn.XLOOKUP($E127,산출기준!$D:$D,산출기준!$E:$E,"매칭실패"),"")</f>
        <v/>
      </c>
    </row>
    <row r="128" spans="1:39" ht="54.95" customHeight="1">
      <c r="A128" s="1019"/>
      <c r="B128" s="724"/>
      <c r="C128" s="725"/>
      <c r="D128" s="731"/>
      <c r="E128" s="727"/>
      <c r="F128" s="1035"/>
      <c r="G128" s="886"/>
      <c r="H128" s="1376" t="str">
        <f ca="1">_xlfn.IFNA(_xlfn.XLOOKUP(J128,'WM-AR'!I:I,'WM-AR'!F:F),"")</f>
        <v/>
      </c>
      <c r="I128" s="1377"/>
      <c r="J128" s="732" t="str" cm="1">
        <f t="array" aca="1" ref="J128" ca="1">IF(ISTEXT(I128),INDIRECT("I"&amp;_xlfn.XMATCH("#",$I$1:INDIRECT("I"&amp;ROW()),,-1)+1)&amp;"-"&amp;I128,"")</f>
        <v/>
      </c>
      <c r="K128" s="1036"/>
      <c r="L128" s="1037" t="str">
        <f ca="1">IFERROR(VLOOKUP($J128,'WM-AR'!$I$7:$AS$3267,34,FALSE),"")</f>
        <v/>
      </c>
      <c r="M128" s="1378" t="str">
        <f ca="1">IFERROR(VLOOKUP($J128,'WM-AR'!$I$7:$AS$3267,4,FALSE),"")</f>
        <v/>
      </c>
      <c r="N128" s="1378" t="str">
        <f ca="1">IFERROR(VLOOKUP($J128,'WM-AR'!$I$7:$AS$3267,6,FALSE),"")</f>
        <v/>
      </c>
      <c r="O128" s="1378" t="str">
        <f ca="1">IFERROR(VLOOKUP($J128,'WM-AR'!$I$7:$AS$3267,8,FALSE),"")</f>
        <v/>
      </c>
      <c r="P128" s="1038" t="str">
        <f ca="1">IFERROR(VLOOKUP($J128,'WM-AR'!$I$7:$AS$3267,10,FALSE),"")</f>
        <v/>
      </c>
      <c r="Q128" s="1039" t="str">
        <f ca="1">IFERROR(VLOOKUP($J128,'WM-AR'!$I$7:$AS$3267,12,FALSE),"")</f>
        <v/>
      </c>
      <c r="R128" s="1039" t="str">
        <f ca="1">IFERROR(VLOOKUP($J128,'WM-AR'!$I$7:$AS$3267,14,FALSE),"")</f>
        <v/>
      </c>
      <c r="S128" s="1039" t="str">
        <f ca="1">IFERROR(VLOOKUP($J128,'WM-AR'!$I$7:$AS$3267,16,FALSE),"")</f>
        <v/>
      </c>
      <c r="T128" s="1039" t="str">
        <f ca="1">IFERROR(VLOOKUP($J128,'WM-AR'!$I$7:$AS$3267,18,FALSE),"")</f>
        <v/>
      </c>
      <c r="U128" s="1039" t="str">
        <f ca="1">IFERROR(VLOOKUP($J128,'WM-AR'!$I$7:$AS$3267,20,FALSE),"")</f>
        <v/>
      </c>
      <c r="V128" s="1039" t="str">
        <f ca="1">IFERROR(VLOOKUP($J128,'WM-AR'!$I$7:$AS$3267,22,FALSE),"")</f>
        <v/>
      </c>
      <c r="W128" s="1039" t="str">
        <f ca="1">IFERROR(VLOOKUP($J128,'WM-AR'!$I$7:$AS$3267,24,FALSE),"")</f>
        <v/>
      </c>
      <c r="X128" s="1039" t="str">
        <f ca="1">IFERROR(VLOOKUP($J128,'WM-AR'!$I$7:$AS$3267,25,FALSE),"")</f>
        <v/>
      </c>
      <c r="Y128" s="1039" t="str">
        <f ca="1">IFERROR(VLOOKUP($J128,'WM-AR'!$I$7:$AS$3267,26,FALSE),"")</f>
        <v/>
      </c>
      <c r="Z128" s="1039" t="str">
        <f ca="1">IFERROR(VLOOKUP($J128,'WM-AR'!$I$7:$AS$3267,27,FALSE),"")</f>
        <v/>
      </c>
      <c r="AA128" s="1039" t="str">
        <f ca="1">IFERROR(VLOOKUP($J128,'WM-AR'!$I$7:$AS$3267,28,FALSE),"")</f>
        <v/>
      </c>
      <c r="AB128" s="1039" t="str">
        <f ca="1">IFERROR(VLOOKUP($J128,'WM-AR'!$I$7:$AS$3267,29,FALSE),"")</f>
        <v/>
      </c>
      <c r="AC128" s="1039" t="str">
        <f ca="1">IFERROR(VLOOKUP($J128,'WM-AR'!$I$7:$AS$3267,30,FALSE),"")</f>
        <v/>
      </c>
      <c r="AD128" s="1039" t="str">
        <f ca="1">IFERROR(VLOOKUP($J128,'WM-AR'!$I$7:$AS$3267,31,FALSE),"")</f>
        <v/>
      </c>
      <c r="AE128" s="1039" t="str">
        <f ca="1">IFERROR(VLOOKUP($J128,'WM-AR'!$I$7:$AS$3267,32,FALSE),"")</f>
        <v/>
      </c>
      <c r="AF128" s="1039" t="str">
        <f ca="1">IFERROR(VLOOKUP($J128,'WM-AR'!$I$7:$AS$3267,33,FALSE),"")</f>
        <v/>
      </c>
      <c r="AG128" s="1379"/>
      <c r="AH128" s="1380" t="s">
        <v>3757</v>
      </c>
      <c r="AI128" s="1380" t="s">
        <v>3757</v>
      </c>
      <c r="AJ128" s="1380"/>
      <c r="AK128" s="1380" t="str">
        <f t="shared" ca="1" si="13"/>
        <v/>
      </c>
      <c r="AL128" s="743"/>
      <c r="AM128" s="1028" t="str">
        <f>IF(AND(ISTEXT($E128),ISTEXT($B128)),"산출기준 &gt;&gt;  "&amp;_xlfn.XLOOKUP($E128,산출기준!$D:$D,산출기준!$E:$E,"매칭실패"),"")</f>
        <v/>
      </c>
    </row>
    <row r="129" spans="1:39">
      <c r="B129" s="635"/>
      <c r="C129" s="636"/>
      <c r="D129" s="636"/>
      <c r="E129" s="636"/>
      <c r="F129" s="638"/>
      <c r="G129" s="639"/>
      <c r="H129" s="639"/>
      <c r="I129" s="639"/>
      <c r="J129" s="641"/>
      <c r="K129" s="642"/>
      <c r="L129" s="642"/>
      <c r="M129" s="642"/>
      <c r="N129" s="642"/>
      <c r="O129" s="642"/>
      <c r="P129" s="642"/>
      <c r="Q129" s="642"/>
      <c r="R129" s="642"/>
      <c r="S129" s="642"/>
      <c r="T129" s="642"/>
      <c r="U129" s="642"/>
      <c r="V129" s="642"/>
      <c r="W129" s="642"/>
      <c r="X129" s="642"/>
      <c r="Y129" s="642"/>
      <c r="Z129" s="642"/>
      <c r="AA129" s="642"/>
      <c r="AB129" s="642"/>
      <c r="AC129" s="642"/>
      <c r="AD129" s="642"/>
      <c r="AE129" s="642"/>
      <c r="AF129" s="642"/>
      <c r="AG129" s="636"/>
      <c r="AH129" s="643"/>
      <c r="AI129" s="643"/>
      <c r="AJ129" s="644"/>
      <c r="AK129" s="644"/>
      <c r="AL129" s="639"/>
      <c r="AM129" s="88" t="str">
        <f>IF(AND(ISTEXT($E129),ISTEXT($B129)),"산출기준 &gt;&gt;  "&amp;_xlfn.XLOOKUP($E129,산출기준!$D:$D,산출기준!$E:$E,"매칭실패"),"")</f>
        <v/>
      </c>
    </row>
    <row r="130" spans="1:39">
      <c r="B130" s="645"/>
      <c r="C130" s="646" t="s">
        <v>3748</v>
      </c>
      <c r="D130" s="648"/>
      <c r="E130" s="648"/>
      <c r="F130" s="1057" t="s">
        <v>3826</v>
      </c>
      <c r="G130" s="645"/>
      <c r="H130" s="651"/>
      <c r="I130" s="651"/>
      <c r="J130" s="652"/>
      <c r="K130" s="652"/>
      <c r="L130" s="653"/>
      <c r="M130" s="653"/>
      <c r="N130" s="653"/>
      <c r="O130" s="653"/>
      <c r="P130" s="653"/>
      <c r="Q130" s="653"/>
      <c r="R130" s="653"/>
      <c r="S130" s="653"/>
      <c r="T130" s="653"/>
      <c r="U130" s="653"/>
      <c r="V130" s="653"/>
      <c r="W130" s="653"/>
      <c r="X130" s="653"/>
      <c r="Y130" s="653"/>
      <c r="Z130" s="653"/>
      <c r="AA130" s="653"/>
      <c r="AB130" s="653"/>
      <c r="AC130" s="653"/>
      <c r="AD130" s="653"/>
      <c r="AE130" s="653"/>
      <c r="AF130" s="653"/>
      <c r="AG130" s="656"/>
      <c r="AH130" s="656"/>
      <c r="AI130" s="656"/>
      <c r="AJ130" s="656"/>
      <c r="AK130" s="656"/>
      <c r="AL130" s="657"/>
      <c r="AM130" s="88" t="str">
        <f>IF(AND(ISTEXT($E130),ISTEXT($B130)),"산출기준 &gt;&gt;  "&amp;_xlfn.XLOOKUP($E130,산출기준!$D:$D,산출기준!$E:$E,"매칭실패"),"")</f>
        <v/>
      </c>
    </row>
    <row r="131" spans="1:39">
      <c r="B131" s="658"/>
      <c r="C131" s="659"/>
      <c r="D131" s="659"/>
      <c r="E131" s="659"/>
      <c r="F131" s="1056"/>
      <c r="G131" s="662"/>
      <c r="H131" s="662"/>
      <c r="I131" s="662"/>
      <c r="J131" s="652"/>
      <c r="K131" s="664"/>
      <c r="L131" s="664"/>
      <c r="M131" s="664"/>
      <c r="N131" s="664"/>
      <c r="O131" s="664"/>
      <c r="P131" s="664"/>
      <c r="Q131" s="664"/>
      <c r="R131" s="664"/>
      <c r="S131" s="664"/>
      <c r="T131" s="664"/>
      <c r="U131" s="664"/>
      <c r="V131" s="664"/>
      <c r="W131" s="664"/>
      <c r="X131" s="664"/>
      <c r="Y131" s="664"/>
      <c r="Z131" s="664"/>
      <c r="AA131" s="664"/>
      <c r="AB131" s="664"/>
      <c r="AC131" s="664"/>
      <c r="AD131" s="664"/>
      <c r="AE131" s="664"/>
      <c r="AF131" s="664"/>
      <c r="AG131" s="659"/>
      <c r="AH131" s="665"/>
      <c r="AI131" s="665"/>
      <c r="AJ131" s="666"/>
      <c r="AK131" s="666"/>
      <c r="AL131" s="662"/>
      <c r="AM131" s="88" t="str">
        <f>IF(AND(ISTEXT($E131),ISTEXT($B131)),"산출기준 &gt;&gt;  "&amp;_xlfn.XLOOKUP($E131,산출기준!$D:$D,산출기준!$E:$E,"매칭실패"),"")</f>
        <v/>
      </c>
    </row>
    <row r="132" spans="1:39" ht="34.9" customHeight="1">
      <c r="B132" s="808" t="str" cm="1">
        <f t="array" aca="1" ref="B132" ca="1">_xlfn.IFNA(INDIRECT("Family_표준_구성도!B"&amp;MATCH(F132,INDIRECT("Family_표준_구성도!"&amp;"C:C"),0)),"")</f>
        <v>8.1.1.7.1</v>
      </c>
      <c r="C132" s="668" t="s">
        <v>2016</v>
      </c>
      <c r="D132" s="809"/>
      <c r="E132" s="668" t="s">
        <v>3761</v>
      </c>
      <c r="F132" s="1265" t="s">
        <v>3827</v>
      </c>
      <c r="G132" s="811"/>
      <c r="H132" s="917" t="s">
        <v>3828</v>
      </c>
      <c r="I132" s="1356" t="s">
        <v>1653</v>
      </c>
      <c r="J132" s="1356"/>
      <c r="K132" s="674"/>
      <c r="L132" s="674"/>
      <c r="M132" s="1357" t="str" cm="1">
        <f t="array" aca="1" ref="M132" ca="1">TRANSPOSE(INDIRECT("'WM-AR'!D"&amp;_xlfn.XMATCH($I133,'WM-AR'!G:G,0,1)):INDIRECT("'WM-AR'!D"&amp;_xlfn.XMATCH($I133,'WM-AR'!G:G,0,-1)))</f>
        <v/>
      </c>
      <c r="N132" s="1357"/>
      <c r="O132" s="1358"/>
      <c r="P132" s="1359"/>
      <c r="Q132" s="1360"/>
      <c r="R132" s="1360"/>
      <c r="S132" s="1360"/>
      <c r="T132" s="1360"/>
      <c r="U132" s="1360"/>
      <c r="V132" s="1360"/>
      <c r="W132" s="1361"/>
      <c r="X132" s="1362"/>
      <c r="Y132" s="679"/>
      <c r="Z132" s="679"/>
      <c r="AA132" s="679"/>
      <c r="AB132" s="679"/>
      <c r="AC132" s="679"/>
      <c r="AD132" s="679"/>
      <c r="AE132" s="679"/>
      <c r="AF132" s="679"/>
      <c r="AG132" s="1043"/>
      <c r="AH132" s="682"/>
      <c r="AI132" s="682"/>
      <c r="AJ132" s="682"/>
      <c r="AK132" s="682"/>
      <c r="AL132" s="683"/>
      <c r="AM132" s="88" t="str">
        <f ca="1">IF(AND(ISTEXT($E132),ISTEXT($B132)),"산출기준 &gt;&gt;  "&amp;_xlfn.XLOOKUP($E132,산출기준!$D:$D,산출기준!$E:$E,"매칭실패"),"")</f>
        <v>산출기준 &gt;&gt;  [ 도어 일반 산출 ]</v>
      </c>
    </row>
    <row r="133" spans="1:39" ht="49.9" customHeight="1" outlineLevel="1">
      <c r="B133" s="758"/>
      <c r="C133" s="759"/>
      <c r="D133" s="759"/>
      <c r="E133" s="814"/>
      <c r="F133" s="775"/>
      <c r="G133" s="1363" t="s">
        <v>3752</v>
      </c>
      <c r="H133" s="1364" t="str">
        <f>_xlfn.XLOOKUP(I133,'WM-AR'!G:G,'WM-AR'!E:E)</f>
        <v>A04AR150 Finishing Work Door &amp; Window Work uPVC Door w/ uPVC Frame (UoM: EA)</v>
      </c>
      <c r="I133" s="765" t="s">
        <v>3829</v>
      </c>
      <c r="J133" s="1365"/>
      <c r="K133" s="766"/>
      <c r="L133" s="766"/>
      <c r="M133" s="1366"/>
      <c r="N133" s="1366"/>
      <c r="O133" s="1366"/>
      <c r="P133" s="1366"/>
      <c r="Q133" s="1366"/>
      <c r="R133" s="1366"/>
      <c r="S133" s="1366"/>
      <c r="T133" s="1366"/>
      <c r="U133" s="1366"/>
      <c r="V133" s="1366"/>
      <c r="W133" s="1366"/>
      <c r="X133" s="1366"/>
      <c r="Y133" s="766"/>
      <c r="Z133" s="766"/>
      <c r="AA133" s="766"/>
      <c r="AB133" s="766"/>
      <c r="AC133" s="766"/>
      <c r="AD133" s="766"/>
      <c r="AE133" s="766"/>
      <c r="AF133" s="766"/>
      <c r="AG133" s="773"/>
      <c r="AH133" s="1045"/>
      <c r="AI133" s="1045"/>
      <c r="AJ133" s="1046"/>
      <c r="AK133" s="1046"/>
      <c r="AL133" s="759"/>
      <c r="AM133" s="88" t="str">
        <f>IF(AND(ISTEXT($E133),ISTEXT($B133)),"산출기준 &gt;&gt;  "&amp;_xlfn.XLOOKUP($E133,산출기준!$D:$D,산출기준!$E:$E,"매칭실패"),"")</f>
        <v/>
      </c>
    </row>
    <row r="134" spans="1:39" ht="54.95" customHeight="1">
      <c r="A134" s="1019"/>
      <c r="B134" s="684"/>
      <c r="C134" s="685"/>
      <c r="D134" s="1020"/>
      <c r="E134" s="687"/>
      <c r="F134" s="1021"/>
      <c r="G134" s="875" t="s">
        <v>2398</v>
      </c>
      <c r="H134" s="1367" t="str">
        <f ca="1">_xlfn.IFNA(_xlfn.XLOOKUP(J134,'WM-AR'!I:I,'WM-AR'!F:F),"")</f>
        <v xml:space="preserve">A04AR150-00001 Finishing Work Door &amp; Window Work uPVC Door w/ uPVC Frame (UoM: EA)      w/ Hardware &amp; Accessories  </v>
      </c>
      <c r="I134" s="1368" t="s">
        <v>3755</v>
      </c>
      <c r="J134" s="692" t="str" cm="1">
        <f t="array" aca="1" ref="J134" ca="1">IF(ISTEXT(I134),INDIRECT("I"&amp;_xlfn.XMATCH("#",$I$1:INDIRECT("I"&amp;ROW()),,-1)+1)&amp;"-"&amp;I134,"")</f>
        <v>A04AR150-00001</v>
      </c>
      <c r="K134" s="1022"/>
      <c r="L134" s="1023" t="str">
        <f ca="1">IFERROR(VLOOKUP($J134,'WM-AR'!$I$7:$AS$3267,34,FALSE),"")</f>
        <v>EA</v>
      </c>
      <c r="M134" s="1369" t="str">
        <f ca="1">IFERROR(VLOOKUP($J134,'WM-AR'!$I$7:$AS$3267,4,FALSE),"")</f>
        <v>Finishing Work</v>
      </c>
      <c r="N134" s="1369" t="str">
        <f ca="1">IFERROR(VLOOKUP($J134,'WM-AR'!$I$7:$AS$3267,6,FALSE),"")</f>
        <v>Door &amp; Window Work</v>
      </c>
      <c r="O134" s="1369" t="str">
        <f ca="1">IFERROR(VLOOKUP($J134,'WM-AR'!$I$7:$AS$3267,8,FALSE),"")</f>
        <v>uPVC Door w/ uPVC Frame (UoM: EA)</v>
      </c>
      <c r="P134" s="1025">
        <f ca="1">IFERROR(VLOOKUP($J134,'WM-AR'!$I$7:$AS$3267,10,FALSE),"")</f>
        <v>0</v>
      </c>
      <c r="Q134" s="1026">
        <f ca="1">IFERROR(VLOOKUP($J134,'WM-AR'!$I$7:$AS$3267,12,FALSE),"")</f>
        <v>0</v>
      </c>
      <c r="R134" s="1026">
        <f ca="1">IFERROR(VLOOKUP($J134,'WM-AR'!$I$7:$AS$3267,14,FALSE),"")</f>
        <v>0</v>
      </c>
      <c r="S134" s="1026">
        <f ca="1">IFERROR(VLOOKUP($J134,'WM-AR'!$I$7:$AS$3267,16,FALSE),"")</f>
        <v>0</v>
      </c>
      <c r="T134" s="1026">
        <f ca="1">IFERROR(VLOOKUP($J134,'WM-AR'!$I$7:$AS$3267,18,FALSE),"")</f>
        <v>0</v>
      </c>
      <c r="U134" s="1026" t="str">
        <f ca="1">IFERROR(VLOOKUP($J134,'WM-AR'!$I$7:$AS$3267,20,FALSE),"")</f>
        <v>w/ Hardware &amp; Accessories</v>
      </c>
      <c r="V134" s="1026">
        <f ca="1">IFERROR(VLOOKUP($J134,'WM-AR'!$I$7:$AS$3267,22,FALSE),"")</f>
        <v>0</v>
      </c>
      <c r="W134" s="1026">
        <f ca="1">IFERROR(VLOOKUP($J134,'WM-AR'!$I$7:$AS$3267,24,FALSE),"")</f>
        <v>0</v>
      </c>
      <c r="X134" s="1026">
        <f ca="1">IFERROR(VLOOKUP($J134,'WM-AR'!$I$7:$AS$3267,25,FALSE),"")</f>
        <v>0</v>
      </c>
      <c r="Y134" s="1026" t="str">
        <f ca="1">IFERROR(VLOOKUP($J134,'WM-AR'!$I$7:$AS$3267,26,FALSE),"")</f>
        <v>W x H=(  )mm x (  )mm</v>
      </c>
      <c r="Z134" s="1026">
        <f ca="1">IFERROR(VLOOKUP($J134,'WM-AR'!$I$7:$AS$3267,27,FALSE),"")</f>
        <v>0</v>
      </c>
      <c r="AA134" s="1026">
        <f ca="1">IFERROR(VLOOKUP($J134,'WM-AR'!$I$7:$AS$3267,28,FALSE),"")</f>
        <v>0</v>
      </c>
      <c r="AB134" s="1026">
        <f ca="1">IFERROR(VLOOKUP($J134,'WM-AR'!$I$7:$AS$3267,29,FALSE),"")</f>
        <v>0</v>
      </c>
      <c r="AC134" s="1026">
        <f ca="1">IFERROR(VLOOKUP($J134,'WM-AR'!$I$7:$AS$3267,30,FALSE),"")</f>
        <v>0</v>
      </c>
      <c r="AD134" s="1026">
        <f ca="1">IFERROR(VLOOKUP($J134,'WM-AR'!$I$7:$AS$3267,31,FALSE),"")</f>
        <v>0</v>
      </c>
      <c r="AE134" s="1026">
        <f ca="1">IFERROR(VLOOKUP($J134,'WM-AR'!$I$7:$AS$3267,32,FALSE),"")</f>
        <v>0</v>
      </c>
      <c r="AF134" s="1026" t="str">
        <f ca="1">IFERROR(VLOOKUP($J134,'WM-AR'!$I$7:$AS$3267,33,FALSE),"")</f>
        <v/>
      </c>
      <c r="AG134" s="1370" t="s">
        <v>3756</v>
      </c>
      <c r="AH134" s="768" t="s">
        <v>3757</v>
      </c>
      <c r="AI134" s="768" t="s">
        <v>3757</v>
      </c>
      <c r="AJ134" s="769"/>
      <c r="AK134" s="769" t="str">
        <f ca="1">L134</f>
        <v>EA</v>
      </c>
      <c r="AL134" s="704"/>
      <c r="AM134" s="1028" t="str">
        <f>IF(AND(ISTEXT($E134),ISTEXT($B134)),"산출기준 &gt;&gt;  "&amp;_xlfn.XLOOKUP($E134,산출기준!$D:$D,산출기준!$E:$E,"매칭실패"),"")</f>
        <v/>
      </c>
    </row>
    <row r="135" spans="1:39" ht="54.95" customHeight="1">
      <c r="A135" s="1019"/>
      <c r="B135" s="705"/>
      <c r="C135" s="706"/>
      <c r="D135" s="711"/>
      <c r="E135" s="708"/>
      <c r="F135" s="1029"/>
      <c r="G135" s="882"/>
      <c r="H135" s="1371" t="str">
        <f ca="1">_xlfn.IFNA(_xlfn.XLOOKUP(J135,'WM-AR'!I:I,'WM-AR'!F:F),"")</f>
        <v/>
      </c>
      <c r="I135" s="1372"/>
      <c r="J135" s="712" t="str" cm="1">
        <f t="array" aca="1" ref="J135" ca="1">IF(ISTEXT(I135),INDIRECT("I"&amp;_xlfn.XMATCH("#",$I$1:INDIRECT("I"&amp;ROW()),,-1)+1)&amp;"-"&amp;I135,"")</f>
        <v/>
      </c>
      <c r="K135" s="1030"/>
      <c r="L135" s="1031" t="str">
        <f ca="1">IFERROR(VLOOKUP($J135,'WM-AR'!$I$7:$AS$3267,34,FALSE),"")</f>
        <v/>
      </c>
      <c r="M135" s="1373" t="str">
        <f ca="1">IFERROR(VLOOKUP($J135,'WM-AR'!$I$7:$AS$3267,4,FALSE),"")</f>
        <v/>
      </c>
      <c r="N135" s="1373" t="str">
        <f ca="1">IFERROR(VLOOKUP($J135,'WM-AR'!$I$7:$AS$3267,6,FALSE),"")</f>
        <v/>
      </c>
      <c r="O135" s="1373" t="str">
        <f ca="1">IFERROR(VLOOKUP($J135,'WM-AR'!$I$7:$AS$3267,8,FALSE),"")</f>
        <v/>
      </c>
      <c r="P135" s="1032" t="str">
        <f ca="1">IFERROR(VLOOKUP($J135,'WM-AR'!$I$7:$AS$3267,10,FALSE),"")</f>
        <v/>
      </c>
      <c r="Q135" s="1033" t="str">
        <f ca="1">IFERROR(VLOOKUP($J135,'WM-AR'!$I$7:$AS$3267,12,FALSE),"")</f>
        <v/>
      </c>
      <c r="R135" s="1033" t="str">
        <f ca="1">IFERROR(VLOOKUP($J135,'WM-AR'!$I$7:$AS$3267,14,FALSE),"")</f>
        <v/>
      </c>
      <c r="S135" s="1033" t="str">
        <f ca="1">IFERROR(VLOOKUP($J135,'WM-AR'!$I$7:$AS$3267,16,FALSE),"")</f>
        <v/>
      </c>
      <c r="T135" s="1033" t="str">
        <f ca="1">IFERROR(VLOOKUP($J135,'WM-AR'!$I$7:$AS$3267,18,FALSE),"")</f>
        <v/>
      </c>
      <c r="U135" s="1033" t="str">
        <f ca="1">IFERROR(VLOOKUP($J135,'WM-AR'!$I$7:$AS$3267,20,FALSE),"")</f>
        <v/>
      </c>
      <c r="V135" s="1033" t="str">
        <f ca="1">IFERROR(VLOOKUP($J135,'WM-AR'!$I$7:$AS$3267,22,FALSE),"")</f>
        <v/>
      </c>
      <c r="W135" s="1033" t="str">
        <f ca="1">IFERROR(VLOOKUP($J135,'WM-AR'!$I$7:$AS$3267,24,FALSE),"")</f>
        <v/>
      </c>
      <c r="X135" s="1033" t="str">
        <f ca="1">IFERROR(VLOOKUP($J135,'WM-AR'!$I$7:$AS$3267,25,FALSE),"")</f>
        <v/>
      </c>
      <c r="Y135" s="1033" t="str">
        <f ca="1">IFERROR(VLOOKUP($J135,'WM-AR'!$I$7:$AS$3267,26,FALSE),"")</f>
        <v/>
      </c>
      <c r="Z135" s="1033" t="str">
        <f ca="1">IFERROR(VLOOKUP($J135,'WM-AR'!$I$7:$AS$3267,27,FALSE),"")</f>
        <v/>
      </c>
      <c r="AA135" s="1033" t="str">
        <f ca="1">IFERROR(VLOOKUP($J135,'WM-AR'!$I$7:$AS$3267,28,FALSE),"")</f>
        <v/>
      </c>
      <c r="AB135" s="1033" t="str">
        <f ca="1">IFERROR(VLOOKUP($J135,'WM-AR'!$I$7:$AS$3267,29,FALSE),"")</f>
        <v/>
      </c>
      <c r="AC135" s="1033" t="str">
        <f ca="1">IFERROR(VLOOKUP($J135,'WM-AR'!$I$7:$AS$3267,30,FALSE),"")</f>
        <v/>
      </c>
      <c r="AD135" s="1033" t="str">
        <f ca="1">IFERROR(VLOOKUP($J135,'WM-AR'!$I$7:$AS$3267,31,FALSE),"")</f>
        <v/>
      </c>
      <c r="AE135" s="1033" t="str">
        <f ca="1">IFERROR(VLOOKUP($J135,'WM-AR'!$I$7:$AS$3267,32,FALSE),"")</f>
        <v/>
      </c>
      <c r="AF135" s="1033" t="str">
        <f ca="1">IFERROR(VLOOKUP($J135,'WM-AR'!$I$7:$AS$3267,33,FALSE),"")</f>
        <v/>
      </c>
      <c r="AG135" s="1374"/>
      <c r="AH135" s="1375" t="s">
        <v>3757</v>
      </c>
      <c r="AI135" s="1375" t="s">
        <v>3757</v>
      </c>
      <c r="AJ135" s="1375"/>
      <c r="AK135" s="1375" t="str">
        <f t="shared" ref="AK135:AK138" ca="1" si="14">L135</f>
        <v/>
      </c>
      <c r="AL135" s="723"/>
      <c r="AM135" s="1028" t="str">
        <f>IF(AND(ISTEXT($E135),ISTEXT($B135)),"산출기준 &gt;&gt;  "&amp;_xlfn.XLOOKUP($E135,산출기준!$D:$D,산출기준!$E:$E,"매칭실패"),"")</f>
        <v/>
      </c>
    </row>
    <row r="136" spans="1:39" ht="54.95" customHeight="1">
      <c r="A136" s="1019"/>
      <c r="B136" s="705"/>
      <c r="C136" s="706"/>
      <c r="D136" s="711"/>
      <c r="E136" s="708"/>
      <c r="F136" s="1029"/>
      <c r="G136" s="882"/>
      <c r="H136" s="1371" t="str">
        <f ca="1">_xlfn.IFNA(_xlfn.XLOOKUP(J136,'WM-AR'!I:I,'WM-AR'!F:F),"")</f>
        <v/>
      </c>
      <c r="I136" s="1372"/>
      <c r="J136" s="712" t="str" cm="1">
        <f t="array" aca="1" ref="J136" ca="1">IF(ISTEXT(I136),INDIRECT("I"&amp;_xlfn.XMATCH("#",$I$1:INDIRECT("I"&amp;ROW()),,-1)+1)&amp;"-"&amp;I136,"")</f>
        <v/>
      </c>
      <c r="K136" s="1030"/>
      <c r="L136" s="1031" t="str">
        <f ca="1">IFERROR(VLOOKUP($J136,'WM-AR'!$I$7:$AS$3267,34,FALSE),"")</f>
        <v/>
      </c>
      <c r="M136" s="1373" t="str">
        <f ca="1">IFERROR(VLOOKUP($J136,'WM-AR'!$I$7:$AS$3267,4,FALSE),"")</f>
        <v/>
      </c>
      <c r="N136" s="1373" t="str">
        <f ca="1">IFERROR(VLOOKUP($J136,'WM-AR'!$I$7:$AS$3267,6,FALSE),"")</f>
        <v/>
      </c>
      <c r="O136" s="1373" t="str">
        <f ca="1">IFERROR(VLOOKUP($J136,'WM-AR'!$I$7:$AS$3267,8,FALSE),"")</f>
        <v/>
      </c>
      <c r="P136" s="1032" t="str">
        <f ca="1">IFERROR(VLOOKUP($J136,'WM-AR'!$I$7:$AS$3267,10,FALSE),"")</f>
        <v/>
      </c>
      <c r="Q136" s="1033" t="str">
        <f ca="1">IFERROR(VLOOKUP($J136,'WM-AR'!$I$7:$AS$3267,12,FALSE),"")</f>
        <v/>
      </c>
      <c r="R136" s="1033" t="str">
        <f ca="1">IFERROR(VLOOKUP($J136,'WM-AR'!$I$7:$AS$3267,14,FALSE),"")</f>
        <v/>
      </c>
      <c r="S136" s="1033" t="str">
        <f ca="1">IFERROR(VLOOKUP($J136,'WM-AR'!$I$7:$AS$3267,16,FALSE),"")</f>
        <v/>
      </c>
      <c r="T136" s="1033" t="str">
        <f ca="1">IFERROR(VLOOKUP($J136,'WM-AR'!$I$7:$AS$3267,18,FALSE),"")</f>
        <v/>
      </c>
      <c r="U136" s="1033" t="str">
        <f ca="1">IFERROR(VLOOKUP($J136,'WM-AR'!$I$7:$AS$3267,20,FALSE),"")</f>
        <v/>
      </c>
      <c r="V136" s="1033" t="str">
        <f ca="1">IFERROR(VLOOKUP($J136,'WM-AR'!$I$7:$AS$3267,22,FALSE),"")</f>
        <v/>
      </c>
      <c r="W136" s="1033" t="str">
        <f ca="1">IFERROR(VLOOKUP($J136,'WM-AR'!$I$7:$AS$3267,24,FALSE),"")</f>
        <v/>
      </c>
      <c r="X136" s="1033" t="str">
        <f ca="1">IFERROR(VLOOKUP($J136,'WM-AR'!$I$7:$AS$3267,25,FALSE),"")</f>
        <v/>
      </c>
      <c r="Y136" s="1033" t="str">
        <f ca="1">IFERROR(VLOOKUP($J136,'WM-AR'!$I$7:$AS$3267,26,FALSE),"")</f>
        <v/>
      </c>
      <c r="Z136" s="1033" t="str">
        <f ca="1">IFERROR(VLOOKUP($J136,'WM-AR'!$I$7:$AS$3267,27,FALSE),"")</f>
        <v/>
      </c>
      <c r="AA136" s="1033" t="str">
        <f ca="1">IFERROR(VLOOKUP($J136,'WM-AR'!$I$7:$AS$3267,28,FALSE),"")</f>
        <v/>
      </c>
      <c r="AB136" s="1033" t="str">
        <f ca="1">IFERROR(VLOOKUP($J136,'WM-AR'!$I$7:$AS$3267,29,FALSE),"")</f>
        <v/>
      </c>
      <c r="AC136" s="1033" t="str">
        <f ca="1">IFERROR(VLOOKUP($J136,'WM-AR'!$I$7:$AS$3267,30,FALSE),"")</f>
        <v/>
      </c>
      <c r="AD136" s="1033" t="str">
        <f ca="1">IFERROR(VLOOKUP($J136,'WM-AR'!$I$7:$AS$3267,31,FALSE),"")</f>
        <v/>
      </c>
      <c r="AE136" s="1033" t="str">
        <f ca="1">IFERROR(VLOOKUP($J136,'WM-AR'!$I$7:$AS$3267,32,FALSE),"")</f>
        <v/>
      </c>
      <c r="AF136" s="1033" t="str">
        <f ca="1">IFERROR(VLOOKUP($J136,'WM-AR'!$I$7:$AS$3267,33,FALSE),"")</f>
        <v/>
      </c>
      <c r="AG136" s="1374"/>
      <c r="AH136" s="1375" t="s">
        <v>3757</v>
      </c>
      <c r="AI136" s="1375" t="s">
        <v>3757</v>
      </c>
      <c r="AJ136" s="1375"/>
      <c r="AK136" s="1375" t="str">
        <f t="shared" ca="1" si="14"/>
        <v/>
      </c>
      <c r="AL136" s="723"/>
      <c r="AM136" s="1028" t="str">
        <f>IF(AND(ISTEXT($E136),ISTEXT($B136)),"산출기준 &gt;&gt;  "&amp;_xlfn.XLOOKUP($E136,산출기준!$D:$D,산출기준!$E:$E,"매칭실패"),"")</f>
        <v/>
      </c>
    </row>
    <row r="137" spans="1:39" ht="54.95" customHeight="1">
      <c r="A137" s="1019"/>
      <c r="B137" s="705"/>
      <c r="C137" s="706"/>
      <c r="D137" s="711"/>
      <c r="E137" s="708"/>
      <c r="F137" s="1029"/>
      <c r="G137" s="882"/>
      <c r="H137" s="1371" t="str">
        <f ca="1">_xlfn.IFNA(_xlfn.XLOOKUP(J137,'WM-AR'!I:I,'WM-AR'!F:F),"")</f>
        <v/>
      </c>
      <c r="I137" s="1372"/>
      <c r="J137" s="712" t="str" cm="1">
        <f t="array" aca="1" ref="J137" ca="1">IF(ISTEXT(I137),INDIRECT("I"&amp;_xlfn.XMATCH("#",$I$1:INDIRECT("I"&amp;ROW()),,-1)+1)&amp;"-"&amp;I137,"")</f>
        <v/>
      </c>
      <c r="K137" s="1030"/>
      <c r="L137" s="1031" t="str">
        <f ca="1">IFERROR(VLOOKUP($J137,'WM-AR'!$I$7:$AS$3267,34,FALSE),"")</f>
        <v/>
      </c>
      <c r="M137" s="1373" t="str">
        <f ca="1">IFERROR(VLOOKUP($J137,'WM-AR'!$I$7:$AS$3267,4,FALSE),"")</f>
        <v/>
      </c>
      <c r="N137" s="1373" t="str">
        <f ca="1">IFERROR(VLOOKUP($J137,'WM-AR'!$I$7:$AS$3267,6,FALSE),"")</f>
        <v/>
      </c>
      <c r="O137" s="1373" t="str">
        <f ca="1">IFERROR(VLOOKUP($J137,'WM-AR'!$I$7:$AS$3267,8,FALSE),"")</f>
        <v/>
      </c>
      <c r="P137" s="1032" t="str">
        <f ca="1">IFERROR(VLOOKUP($J137,'WM-AR'!$I$7:$AS$3267,10,FALSE),"")</f>
        <v/>
      </c>
      <c r="Q137" s="1033" t="str">
        <f ca="1">IFERROR(VLOOKUP($J137,'WM-AR'!$I$7:$AS$3267,12,FALSE),"")</f>
        <v/>
      </c>
      <c r="R137" s="1033" t="str">
        <f ca="1">IFERROR(VLOOKUP($J137,'WM-AR'!$I$7:$AS$3267,14,FALSE),"")</f>
        <v/>
      </c>
      <c r="S137" s="1033" t="str">
        <f ca="1">IFERROR(VLOOKUP($J137,'WM-AR'!$I$7:$AS$3267,16,FALSE),"")</f>
        <v/>
      </c>
      <c r="T137" s="1033" t="str">
        <f ca="1">IFERROR(VLOOKUP($J137,'WM-AR'!$I$7:$AS$3267,18,FALSE),"")</f>
        <v/>
      </c>
      <c r="U137" s="1033" t="str">
        <f ca="1">IFERROR(VLOOKUP($J137,'WM-AR'!$I$7:$AS$3267,20,FALSE),"")</f>
        <v/>
      </c>
      <c r="V137" s="1033" t="str">
        <f ca="1">IFERROR(VLOOKUP($J137,'WM-AR'!$I$7:$AS$3267,22,FALSE),"")</f>
        <v/>
      </c>
      <c r="W137" s="1033" t="str">
        <f ca="1">IFERROR(VLOOKUP($J137,'WM-AR'!$I$7:$AS$3267,24,FALSE),"")</f>
        <v/>
      </c>
      <c r="X137" s="1033" t="str">
        <f ca="1">IFERROR(VLOOKUP($J137,'WM-AR'!$I$7:$AS$3267,25,FALSE),"")</f>
        <v/>
      </c>
      <c r="Y137" s="1033" t="str">
        <f ca="1">IFERROR(VLOOKUP($J137,'WM-AR'!$I$7:$AS$3267,26,FALSE),"")</f>
        <v/>
      </c>
      <c r="Z137" s="1033" t="str">
        <f ca="1">IFERROR(VLOOKUP($J137,'WM-AR'!$I$7:$AS$3267,27,FALSE),"")</f>
        <v/>
      </c>
      <c r="AA137" s="1033" t="str">
        <f ca="1">IFERROR(VLOOKUP($J137,'WM-AR'!$I$7:$AS$3267,28,FALSE),"")</f>
        <v/>
      </c>
      <c r="AB137" s="1033" t="str">
        <f ca="1">IFERROR(VLOOKUP($J137,'WM-AR'!$I$7:$AS$3267,29,FALSE),"")</f>
        <v/>
      </c>
      <c r="AC137" s="1033" t="str">
        <f ca="1">IFERROR(VLOOKUP($J137,'WM-AR'!$I$7:$AS$3267,30,FALSE),"")</f>
        <v/>
      </c>
      <c r="AD137" s="1033" t="str">
        <f ca="1">IFERROR(VLOOKUP($J137,'WM-AR'!$I$7:$AS$3267,31,FALSE),"")</f>
        <v/>
      </c>
      <c r="AE137" s="1033" t="str">
        <f ca="1">IFERROR(VLOOKUP($J137,'WM-AR'!$I$7:$AS$3267,32,FALSE),"")</f>
        <v/>
      </c>
      <c r="AF137" s="1033" t="str">
        <f ca="1">IFERROR(VLOOKUP($J137,'WM-AR'!$I$7:$AS$3267,33,FALSE),"")</f>
        <v/>
      </c>
      <c r="AG137" s="1374"/>
      <c r="AH137" s="1375" t="s">
        <v>3757</v>
      </c>
      <c r="AI137" s="1375" t="s">
        <v>3757</v>
      </c>
      <c r="AJ137" s="1375"/>
      <c r="AK137" s="1375" t="str">
        <f t="shared" ca="1" si="14"/>
        <v/>
      </c>
      <c r="AL137" s="723"/>
      <c r="AM137" s="1028" t="str">
        <f>IF(AND(ISTEXT($E137),ISTEXT($B137)),"산출기준 &gt;&gt;  "&amp;_xlfn.XLOOKUP($E137,산출기준!$D:$D,산출기준!$E:$E,"매칭실패"),"")</f>
        <v/>
      </c>
    </row>
    <row r="138" spans="1:39" ht="54.95" customHeight="1">
      <c r="A138" s="1019"/>
      <c r="B138" s="724"/>
      <c r="C138" s="725"/>
      <c r="D138" s="731"/>
      <c r="E138" s="727"/>
      <c r="F138" s="1035"/>
      <c r="G138" s="886"/>
      <c r="H138" s="1376" t="str">
        <f ca="1">_xlfn.IFNA(_xlfn.XLOOKUP(J138,'WM-AR'!I:I,'WM-AR'!F:F),"")</f>
        <v/>
      </c>
      <c r="I138" s="1377"/>
      <c r="J138" s="732" t="str" cm="1">
        <f t="array" aca="1" ref="J138" ca="1">IF(ISTEXT(I138),INDIRECT("I"&amp;_xlfn.XMATCH("#",$I$1:INDIRECT("I"&amp;ROW()),,-1)+1)&amp;"-"&amp;I138,"")</f>
        <v/>
      </c>
      <c r="K138" s="1036"/>
      <c r="L138" s="1037" t="str">
        <f ca="1">IFERROR(VLOOKUP($J138,'WM-AR'!$I$7:$AS$3267,34,FALSE),"")</f>
        <v/>
      </c>
      <c r="M138" s="1378" t="str">
        <f ca="1">IFERROR(VLOOKUP($J138,'WM-AR'!$I$7:$AS$3267,4,FALSE),"")</f>
        <v/>
      </c>
      <c r="N138" s="1378" t="str">
        <f ca="1">IFERROR(VLOOKUP($J138,'WM-AR'!$I$7:$AS$3267,6,FALSE),"")</f>
        <v/>
      </c>
      <c r="O138" s="1378" t="str">
        <f ca="1">IFERROR(VLOOKUP($J138,'WM-AR'!$I$7:$AS$3267,8,FALSE),"")</f>
        <v/>
      </c>
      <c r="P138" s="1038" t="str">
        <f ca="1">IFERROR(VLOOKUP($J138,'WM-AR'!$I$7:$AS$3267,10,FALSE),"")</f>
        <v/>
      </c>
      <c r="Q138" s="1039" t="str">
        <f ca="1">IFERROR(VLOOKUP($J138,'WM-AR'!$I$7:$AS$3267,12,FALSE),"")</f>
        <v/>
      </c>
      <c r="R138" s="1039" t="str">
        <f ca="1">IFERROR(VLOOKUP($J138,'WM-AR'!$I$7:$AS$3267,14,FALSE),"")</f>
        <v/>
      </c>
      <c r="S138" s="1039" t="str">
        <f ca="1">IFERROR(VLOOKUP($J138,'WM-AR'!$I$7:$AS$3267,16,FALSE),"")</f>
        <v/>
      </c>
      <c r="T138" s="1039" t="str">
        <f ca="1">IFERROR(VLOOKUP($J138,'WM-AR'!$I$7:$AS$3267,18,FALSE),"")</f>
        <v/>
      </c>
      <c r="U138" s="1039" t="str">
        <f ca="1">IFERROR(VLOOKUP($J138,'WM-AR'!$I$7:$AS$3267,20,FALSE),"")</f>
        <v/>
      </c>
      <c r="V138" s="1039" t="str">
        <f ca="1">IFERROR(VLOOKUP($J138,'WM-AR'!$I$7:$AS$3267,22,FALSE),"")</f>
        <v/>
      </c>
      <c r="W138" s="1039" t="str">
        <f ca="1">IFERROR(VLOOKUP($J138,'WM-AR'!$I$7:$AS$3267,24,FALSE),"")</f>
        <v/>
      </c>
      <c r="X138" s="1039" t="str">
        <f ca="1">IFERROR(VLOOKUP($J138,'WM-AR'!$I$7:$AS$3267,25,FALSE),"")</f>
        <v/>
      </c>
      <c r="Y138" s="1039" t="str">
        <f ca="1">IFERROR(VLOOKUP($J138,'WM-AR'!$I$7:$AS$3267,26,FALSE),"")</f>
        <v/>
      </c>
      <c r="Z138" s="1039" t="str">
        <f ca="1">IFERROR(VLOOKUP($J138,'WM-AR'!$I$7:$AS$3267,27,FALSE),"")</f>
        <v/>
      </c>
      <c r="AA138" s="1039" t="str">
        <f ca="1">IFERROR(VLOOKUP($J138,'WM-AR'!$I$7:$AS$3267,28,FALSE),"")</f>
        <v/>
      </c>
      <c r="AB138" s="1039" t="str">
        <f ca="1">IFERROR(VLOOKUP($J138,'WM-AR'!$I$7:$AS$3267,29,FALSE),"")</f>
        <v/>
      </c>
      <c r="AC138" s="1039" t="str">
        <f ca="1">IFERROR(VLOOKUP($J138,'WM-AR'!$I$7:$AS$3267,30,FALSE),"")</f>
        <v/>
      </c>
      <c r="AD138" s="1039" t="str">
        <f ca="1">IFERROR(VLOOKUP($J138,'WM-AR'!$I$7:$AS$3267,31,FALSE),"")</f>
        <v/>
      </c>
      <c r="AE138" s="1039" t="str">
        <f ca="1">IFERROR(VLOOKUP($J138,'WM-AR'!$I$7:$AS$3267,32,FALSE),"")</f>
        <v/>
      </c>
      <c r="AF138" s="1039" t="str">
        <f ca="1">IFERROR(VLOOKUP($J138,'WM-AR'!$I$7:$AS$3267,33,FALSE),"")</f>
        <v/>
      </c>
      <c r="AG138" s="1379"/>
      <c r="AH138" s="1380" t="s">
        <v>3757</v>
      </c>
      <c r="AI138" s="1380" t="s">
        <v>3757</v>
      </c>
      <c r="AJ138" s="1380"/>
      <c r="AK138" s="1380" t="str">
        <f t="shared" ca="1" si="14"/>
        <v/>
      </c>
      <c r="AL138" s="743"/>
      <c r="AM138" s="1028" t="str">
        <f>IF(AND(ISTEXT($E138),ISTEXT($B138)),"산출기준 &gt;&gt;  "&amp;_xlfn.XLOOKUP($E138,산출기준!$D:$D,산출기준!$E:$E,"매칭실패"),"")</f>
        <v/>
      </c>
    </row>
    <row r="139" spans="1:39">
      <c r="B139" s="658"/>
      <c r="C139" s="659"/>
      <c r="D139" s="659"/>
      <c r="E139" s="659"/>
      <c r="F139" s="661"/>
      <c r="G139" s="662"/>
      <c r="H139" s="662"/>
      <c r="I139" s="662"/>
      <c r="J139" s="652"/>
      <c r="K139" s="664"/>
      <c r="L139" s="664"/>
      <c r="M139" s="664"/>
      <c r="N139" s="664"/>
      <c r="O139" s="664"/>
      <c r="P139" s="664"/>
      <c r="Q139" s="664"/>
      <c r="R139" s="664"/>
      <c r="S139" s="664"/>
      <c r="T139" s="664"/>
      <c r="U139" s="664"/>
      <c r="V139" s="664"/>
      <c r="W139" s="664"/>
      <c r="X139" s="664"/>
      <c r="Y139" s="664"/>
      <c r="Z139" s="664"/>
      <c r="AA139" s="664"/>
      <c r="AB139" s="664"/>
      <c r="AC139" s="664"/>
      <c r="AD139" s="664"/>
      <c r="AE139" s="664"/>
      <c r="AF139" s="664"/>
      <c r="AG139" s="659"/>
      <c r="AH139" s="665"/>
      <c r="AI139" s="665"/>
      <c r="AJ139" s="666"/>
      <c r="AK139" s="666"/>
      <c r="AL139" s="662"/>
      <c r="AM139" s="88" t="str">
        <f>IF(AND(ISTEXT($E139),ISTEXT($B139)),"산출기준 &gt;&gt;  "&amp;_xlfn.XLOOKUP($E139,산출기준!$D:$D,산출기준!$E:$E,"매칭실패"),"")</f>
        <v/>
      </c>
    </row>
    <row r="140" spans="1:39">
      <c r="B140" s="658"/>
      <c r="C140" s="659"/>
      <c r="D140" s="659"/>
      <c r="E140" s="659"/>
      <c r="F140" s="661"/>
      <c r="G140" s="662"/>
      <c r="H140" s="662"/>
      <c r="I140" s="662"/>
      <c r="J140" s="652"/>
      <c r="K140" s="664"/>
      <c r="L140" s="664"/>
      <c r="M140" s="664"/>
      <c r="N140" s="664"/>
      <c r="O140" s="664"/>
      <c r="P140" s="664"/>
      <c r="Q140" s="664"/>
      <c r="R140" s="664"/>
      <c r="S140" s="664"/>
      <c r="T140" s="664"/>
      <c r="U140" s="664"/>
      <c r="V140" s="664"/>
      <c r="W140" s="664"/>
      <c r="X140" s="664"/>
      <c r="Y140" s="664"/>
      <c r="Z140" s="664"/>
      <c r="AA140" s="664"/>
      <c r="AB140" s="664"/>
      <c r="AC140" s="664"/>
      <c r="AD140" s="664"/>
      <c r="AE140" s="664"/>
      <c r="AF140" s="664"/>
      <c r="AG140" s="659"/>
      <c r="AH140" s="665"/>
      <c r="AI140" s="665"/>
      <c r="AJ140" s="666"/>
      <c r="AK140" s="666"/>
      <c r="AL140" s="662"/>
      <c r="AM140" s="88" t="str">
        <f>IF(AND(ISTEXT($E140),ISTEXT($B140)),"산출기준 &gt;&gt;  "&amp;_xlfn.XLOOKUP($E140,산출기준!$D:$D,산출기준!$E:$E,"매칭실패"),"")</f>
        <v/>
      </c>
    </row>
    <row r="141" spans="1:39" ht="34.9" customHeight="1">
      <c r="B141" s="623">
        <v>8.1999999999999993</v>
      </c>
      <c r="C141" s="626" t="s">
        <v>3830</v>
      </c>
      <c r="D141" s="626"/>
      <c r="E141" s="626"/>
      <c r="F141" s="627"/>
      <c r="G141" s="628"/>
      <c r="H141" s="628"/>
      <c r="I141" s="628"/>
      <c r="J141" s="630"/>
      <c r="K141" s="630"/>
      <c r="L141" s="631"/>
      <c r="M141" s="631"/>
      <c r="N141" s="631"/>
      <c r="O141" s="631"/>
      <c r="P141" s="631"/>
      <c r="Q141" s="631"/>
      <c r="R141" s="631"/>
      <c r="S141" s="631"/>
      <c r="T141" s="631"/>
      <c r="U141" s="631"/>
      <c r="V141" s="631"/>
      <c r="W141" s="631"/>
      <c r="X141" s="631"/>
      <c r="Y141" s="631"/>
      <c r="Z141" s="631"/>
      <c r="AA141" s="631"/>
      <c r="AB141" s="631"/>
      <c r="AC141" s="631"/>
      <c r="AD141" s="631"/>
      <c r="AE141" s="631"/>
      <c r="AF141" s="631"/>
      <c r="AG141" s="634"/>
      <c r="AH141" s="634"/>
      <c r="AI141" s="634"/>
      <c r="AJ141" s="634"/>
      <c r="AK141" s="634"/>
      <c r="AL141" s="634"/>
      <c r="AM141" s="88" t="str">
        <f>IF(AND(ISTEXT($E141),ISTEXT($B141)),"산출기준 &gt;&gt;  "&amp;_xlfn.XLOOKUP($E141,산출기준!$D:$D,산출기준!$E:$E,"매칭실패"),"")</f>
        <v/>
      </c>
    </row>
    <row r="142" spans="1:39">
      <c r="B142" s="635"/>
      <c r="C142" s="636"/>
      <c r="D142" s="636"/>
      <c r="E142" s="636"/>
      <c r="F142" s="638"/>
      <c r="G142" s="639"/>
      <c r="H142" s="639"/>
      <c r="I142" s="639"/>
      <c r="J142" s="641"/>
      <c r="K142" s="642"/>
      <c r="L142" s="642"/>
      <c r="M142" s="642"/>
      <c r="N142" s="642"/>
      <c r="O142" s="642"/>
      <c r="P142" s="642"/>
      <c r="Q142" s="642"/>
      <c r="R142" s="642"/>
      <c r="S142" s="642"/>
      <c r="T142" s="642"/>
      <c r="U142" s="642"/>
      <c r="V142" s="642"/>
      <c r="W142" s="642"/>
      <c r="X142" s="642"/>
      <c r="Y142" s="642"/>
      <c r="Z142" s="642"/>
      <c r="AA142" s="642"/>
      <c r="AB142" s="642"/>
      <c r="AC142" s="642"/>
      <c r="AD142" s="642"/>
      <c r="AE142" s="642"/>
      <c r="AF142" s="642"/>
      <c r="AG142" s="636"/>
      <c r="AH142" s="643"/>
      <c r="AI142" s="643"/>
      <c r="AJ142" s="644"/>
      <c r="AK142" s="644"/>
      <c r="AL142" s="639"/>
      <c r="AM142" s="88" t="str">
        <f>IF(AND(ISTEXT($E142),ISTEXT($B142)),"산출기준 &gt;&gt;  "&amp;_xlfn.XLOOKUP($E142,산출기준!$D:$D,산출기준!$E:$E,"매칭실패"),"")</f>
        <v/>
      </c>
    </row>
    <row r="143" spans="1:39">
      <c r="B143" s="645"/>
      <c r="C143" s="646" t="s">
        <v>3831</v>
      </c>
      <c r="D143" s="648"/>
      <c r="E143" s="648"/>
      <c r="F143" s="1057" t="s">
        <v>3832</v>
      </c>
      <c r="G143" s="645"/>
      <c r="H143" s="651"/>
      <c r="I143" s="651"/>
      <c r="J143" s="652"/>
      <c r="K143" s="652"/>
      <c r="L143" s="653"/>
      <c r="M143" s="653"/>
      <c r="N143" s="653"/>
      <c r="O143" s="653"/>
      <c r="P143" s="653"/>
      <c r="Q143" s="653"/>
      <c r="R143" s="653"/>
      <c r="S143" s="653"/>
      <c r="T143" s="653"/>
      <c r="U143" s="653"/>
      <c r="V143" s="653"/>
      <c r="W143" s="653"/>
      <c r="X143" s="653"/>
      <c r="Y143" s="653"/>
      <c r="Z143" s="653"/>
      <c r="AA143" s="653"/>
      <c r="AB143" s="653"/>
      <c r="AC143" s="653"/>
      <c r="AD143" s="653"/>
      <c r="AE143" s="653"/>
      <c r="AF143" s="653"/>
      <c r="AG143" s="656"/>
      <c r="AH143" s="656"/>
      <c r="AI143" s="656"/>
      <c r="AJ143" s="656"/>
      <c r="AK143" s="656"/>
      <c r="AL143" s="657"/>
      <c r="AM143" s="88" t="str">
        <f>IF(AND(ISTEXT($E143),ISTEXT($B143)),"산출기준 &gt;&gt;  "&amp;_xlfn.XLOOKUP($E143,산출기준!$D:$D,산출기준!$E:$E,"매칭실패"),"")</f>
        <v/>
      </c>
    </row>
    <row r="144" spans="1:39">
      <c r="B144" s="658"/>
      <c r="C144" s="659"/>
      <c r="D144" s="659"/>
      <c r="E144" s="659"/>
      <c r="F144" s="1056"/>
      <c r="G144" s="662"/>
      <c r="H144" s="662"/>
      <c r="I144" s="662"/>
      <c r="J144" s="652"/>
      <c r="K144" s="664"/>
      <c r="L144" s="664"/>
      <c r="M144" s="664"/>
      <c r="N144" s="664"/>
      <c r="O144" s="664"/>
      <c r="P144" s="664"/>
      <c r="Q144" s="664"/>
      <c r="R144" s="664"/>
      <c r="S144" s="664"/>
      <c r="T144" s="664"/>
      <c r="U144" s="664"/>
      <c r="V144" s="664"/>
      <c r="W144" s="664"/>
      <c r="X144" s="664"/>
      <c r="Y144" s="664"/>
      <c r="Z144" s="664"/>
      <c r="AA144" s="664"/>
      <c r="AB144" s="664"/>
      <c r="AC144" s="664"/>
      <c r="AD144" s="664"/>
      <c r="AE144" s="664"/>
      <c r="AF144" s="664"/>
      <c r="AG144" s="659"/>
      <c r="AH144" s="665"/>
      <c r="AI144" s="665"/>
      <c r="AJ144" s="666"/>
      <c r="AK144" s="666"/>
      <c r="AL144" s="662"/>
      <c r="AM144" s="88" t="str">
        <f>IF(AND(ISTEXT($E144),ISTEXT($B144)),"산출기준 &gt;&gt;  "&amp;_xlfn.XLOOKUP($E144,산출기준!$D:$D,산출기준!$E:$E,"매칭실패"),"")</f>
        <v/>
      </c>
    </row>
    <row r="145" spans="1:39" ht="34.9" customHeight="1">
      <c r="B145" s="808" t="str" cm="1">
        <f t="array" aca="1" ref="B145" ca="1">_xlfn.IFNA(INDIRECT("Family_표준_구성도!B"&amp;MATCH(F145,INDIRECT("Family_표준_구성도!"&amp;"C:C"),0)),"")</f>
        <v>8.2.1.1.1</v>
      </c>
      <c r="C145" s="668" t="s">
        <v>2016</v>
      </c>
      <c r="D145" s="809"/>
      <c r="E145" s="668" t="s">
        <v>3761</v>
      </c>
      <c r="F145" s="1265" t="s">
        <v>3833</v>
      </c>
      <c r="G145" s="811"/>
      <c r="H145" s="917" t="s">
        <v>3834</v>
      </c>
      <c r="I145" s="1356" t="s">
        <v>1653</v>
      </c>
      <c r="J145" s="1356"/>
      <c r="K145" s="674"/>
      <c r="L145" s="674"/>
      <c r="M145" s="1357" t="str" cm="1">
        <f t="array" aca="1" ref="M145:X145" ca="1">TRANSPOSE(INDIRECT("'WM-AR'!B"&amp;_xlfn.XMATCH($I146,'WM-AR'!G:G,0,1)):INDIRECT("'WM-AR'!B"&amp;_xlfn.XMATCH($I146,'WM-AR'!G:G,0,-1)))</f>
        <v/>
      </c>
      <c r="N145" s="1357" t="str">
        <f ca="1"/>
        <v>Fire Protective Rating: N/A, Double Door</v>
      </c>
      <c r="O145" s="1358" t="str">
        <f ca="1"/>
        <v/>
      </c>
      <c r="P145" s="1359" t="str">
        <f ca="1"/>
        <v>Fire Protective Rating: 0.5-hr, Double Door</v>
      </c>
      <c r="Q145" s="1360" t="str">
        <f ca="1"/>
        <v/>
      </c>
      <c r="R145" s="1360" t="str">
        <f ca="1"/>
        <v>Fire Protective Rating: 1-hr, Double Door</v>
      </c>
      <c r="S145" s="1360" t="str">
        <f ca="1"/>
        <v/>
      </c>
      <c r="T145" s="1360" t="str">
        <f ca="1"/>
        <v>Fire Protective Rating: 1.5-hrs, Double Door</v>
      </c>
      <c r="U145" s="1360" t="str">
        <f ca="1"/>
        <v/>
      </c>
      <c r="V145" s="1360" t="str">
        <f ca="1"/>
        <v>Fire Protective Rating: 2-hrs, Double Door</v>
      </c>
      <c r="W145" s="1361" t="str">
        <f ca="1"/>
        <v/>
      </c>
      <c r="X145" s="1362" t="str">
        <f ca="1"/>
        <v>Fire Protective Rating: 3-hrs, Double Door</v>
      </c>
      <c r="Y145" s="679"/>
      <c r="Z145" s="679"/>
      <c r="AA145" s="679"/>
      <c r="AB145" s="679"/>
      <c r="AC145" s="679"/>
      <c r="AD145" s="679"/>
      <c r="AE145" s="679"/>
      <c r="AF145" s="679"/>
      <c r="AG145" s="1043"/>
      <c r="AH145" s="682"/>
      <c r="AI145" s="682"/>
      <c r="AJ145" s="682"/>
      <c r="AK145" s="682"/>
      <c r="AL145" s="683"/>
      <c r="AM145" s="88" t="str">
        <f ca="1">IF(AND(ISTEXT($E145),ISTEXT($B145)),"산출기준 &gt;&gt;  "&amp;_xlfn.XLOOKUP($E145,산출기준!$D:$D,산출기준!$E:$E,"매칭실패"),"")</f>
        <v>산출기준 &gt;&gt;  [ 도어 일반 산출 ]</v>
      </c>
    </row>
    <row r="146" spans="1:39" ht="49.9" customHeight="1" outlineLevel="1">
      <c r="B146" s="758"/>
      <c r="C146" s="759"/>
      <c r="D146" s="759"/>
      <c r="E146" s="814"/>
      <c r="F146" s="775"/>
      <c r="G146" s="1363" t="s">
        <v>3752</v>
      </c>
      <c r="H146" s="1364" t="str">
        <f>_xlfn.XLOOKUP(I146,'WM-AR'!G:G,'WM-AR'!E:E)</f>
        <v>A04AR099 Finishing Work Door &amp; Window Work Steel Door w/ Steel Frame (UoM: EA)</v>
      </c>
      <c r="I146" s="765" t="s">
        <v>3753</v>
      </c>
      <c r="J146" s="1365"/>
      <c r="K146" s="766"/>
      <c r="L146" s="766"/>
      <c r="M146" s="1366"/>
      <c r="N146" s="1366"/>
      <c r="O146" s="1366"/>
      <c r="P146" s="1366"/>
      <c r="Q146" s="1366"/>
      <c r="R146" s="1366"/>
      <c r="S146" s="1366"/>
      <c r="T146" s="1366"/>
      <c r="U146" s="1366"/>
      <c r="V146" s="1366"/>
      <c r="W146" s="1366"/>
      <c r="X146" s="1366"/>
      <c r="Y146" s="766"/>
      <c r="Z146" s="766"/>
      <c r="AA146" s="766"/>
      <c r="AB146" s="766"/>
      <c r="AC146" s="766"/>
      <c r="AD146" s="766"/>
      <c r="AE146" s="766"/>
      <c r="AF146" s="766"/>
      <c r="AG146" s="773"/>
      <c r="AH146" s="1045"/>
      <c r="AI146" s="1045"/>
      <c r="AJ146" s="1046"/>
      <c r="AK146" s="1046"/>
      <c r="AL146" s="759"/>
      <c r="AM146" s="88" t="str">
        <f>IF(AND(ISTEXT($E146),ISTEXT($B146)),"산출기준 &gt;&gt;  "&amp;_xlfn.XLOOKUP($E146,산출기준!$D:$D,산출기준!$E:$E,"매칭실패"),"")</f>
        <v/>
      </c>
    </row>
    <row r="147" spans="1:39" ht="54.95" customHeight="1">
      <c r="A147" s="1019"/>
      <c r="B147" s="684"/>
      <c r="C147" s="685"/>
      <c r="D147" s="786"/>
      <c r="E147" s="687"/>
      <c r="F147" s="1021"/>
      <c r="G147" s="875" t="s">
        <v>3835</v>
      </c>
      <c r="H147" s="1367" t="str">
        <f ca="1">_xlfn.IFNA(_xlfn.XLOOKUP(J147,'WM-AR'!I:I,'WM-AR'!F:F),"")</f>
        <v xml:space="preserve">A04AR099-00002 Finishing Work Door &amp; Window Work Steel Door w/ Steel Frame (UoM: EA) Fire Protective Rating: N/A, Double Door     w/ Hardware &amp; Accessories  </v>
      </c>
      <c r="I147" s="1368" t="s">
        <v>3836</v>
      </c>
      <c r="J147" s="692" t="str" cm="1">
        <f t="array" aca="1" ref="J147" ca="1">IF(ISTEXT(I147),INDIRECT("I"&amp;_xlfn.XMATCH("#",$I$1:INDIRECT("I"&amp;ROW()),,-1)+1)&amp;"-"&amp;I147,"")</f>
        <v>A04AR099-00002</v>
      </c>
      <c r="K147" s="1022"/>
      <c r="L147" s="1023" t="str">
        <f ca="1">IFERROR(VLOOKUP($J147,'WM-AR'!$I$7:$AS$3267,34,FALSE),"")</f>
        <v>EA</v>
      </c>
      <c r="M147" s="1369" t="str">
        <f ca="1">IFERROR(VLOOKUP($J147,'WM-AR'!$I$7:$AS$3267,4,FALSE),"")</f>
        <v>Finishing Work</v>
      </c>
      <c r="N147" s="1369" t="str">
        <f ca="1">IFERROR(VLOOKUP($J147,'WM-AR'!$I$7:$AS$3267,6,FALSE),"")</f>
        <v>Door &amp; Window Work</v>
      </c>
      <c r="O147" s="1369" t="str">
        <f ca="1">IFERROR(VLOOKUP($J147,'WM-AR'!$I$7:$AS$3267,8,FALSE),"")</f>
        <v>Steel Door w/ Steel Frame (UoM: EA)</v>
      </c>
      <c r="P147" s="1025" t="str">
        <f ca="1">IFERROR(VLOOKUP($J147,'WM-AR'!$I$7:$AS$3267,10,FALSE),"")</f>
        <v>Fire Protective Rating: N/A, Double Door</v>
      </c>
      <c r="Q147" s="1026">
        <f ca="1">IFERROR(VLOOKUP($J147,'WM-AR'!$I$7:$AS$3267,12,FALSE),"")</f>
        <v>0</v>
      </c>
      <c r="R147" s="1026">
        <f ca="1">IFERROR(VLOOKUP($J147,'WM-AR'!$I$7:$AS$3267,14,FALSE),"")</f>
        <v>0</v>
      </c>
      <c r="S147" s="1026">
        <f ca="1">IFERROR(VLOOKUP($J147,'WM-AR'!$I$7:$AS$3267,16,FALSE),"")</f>
        <v>0</v>
      </c>
      <c r="T147" s="1026">
        <f ca="1">IFERROR(VLOOKUP($J147,'WM-AR'!$I$7:$AS$3267,18,FALSE),"")</f>
        <v>0</v>
      </c>
      <c r="U147" s="1026" t="str">
        <f ca="1">IFERROR(VLOOKUP($J147,'WM-AR'!$I$7:$AS$3267,20,FALSE),"")</f>
        <v>w/ Hardware &amp; Accessories</v>
      </c>
      <c r="V147" s="1026">
        <f ca="1">IFERROR(VLOOKUP($J147,'WM-AR'!$I$7:$AS$3267,22,FALSE),"")</f>
        <v>0</v>
      </c>
      <c r="W147" s="1026">
        <f ca="1">IFERROR(VLOOKUP($J147,'WM-AR'!$I$7:$AS$3267,24,FALSE),"")</f>
        <v>0</v>
      </c>
      <c r="X147" s="1026">
        <f ca="1">IFERROR(VLOOKUP($J147,'WM-AR'!$I$7:$AS$3267,25,FALSE),"")</f>
        <v>0</v>
      </c>
      <c r="Y147" s="1026" t="str">
        <f ca="1">IFERROR(VLOOKUP($J147,'WM-AR'!$I$7:$AS$3267,26,FALSE),"")</f>
        <v>W x H=(  )mm x (  )mm</v>
      </c>
      <c r="Z147" s="1026">
        <f ca="1">IFERROR(VLOOKUP($J147,'WM-AR'!$I$7:$AS$3267,27,FALSE),"")</f>
        <v>0</v>
      </c>
      <c r="AA147" s="1026">
        <f ca="1">IFERROR(VLOOKUP($J147,'WM-AR'!$I$7:$AS$3267,28,FALSE),"")</f>
        <v>0</v>
      </c>
      <c r="AB147" s="1026">
        <f ca="1">IFERROR(VLOOKUP($J147,'WM-AR'!$I$7:$AS$3267,29,FALSE),"")</f>
        <v>0</v>
      </c>
      <c r="AC147" s="1026">
        <f ca="1">IFERROR(VLOOKUP($J147,'WM-AR'!$I$7:$AS$3267,30,FALSE),"")</f>
        <v>0</v>
      </c>
      <c r="AD147" s="1026">
        <f ca="1">IFERROR(VLOOKUP($J147,'WM-AR'!$I$7:$AS$3267,31,FALSE),"")</f>
        <v>0</v>
      </c>
      <c r="AE147" s="1026">
        <f ca="1">IFERROR(VLOOKUP($J147,'WM-AR'!$I$7:$AS$3267,32,FALSE),"")</f>
        <v>0</v>
      </c>
      <c r="AF147" s="1026" t="str">
        <f ca="1">IFERROR(VLOOKUP($J147,'WM-AR'!$I$7:$AS$3267,33,FALSE),"")</f>
        <v/>
      </c>
      <c r="AG147" s="1370" t="s">
        <v>3837</v>
      </c>
      <c r="AH147" s="768" t="s">
        <v>3757</v>
      </c>
      <c r="AI147" s="768" t="s">
        <v>3757</v>
      </c>
      <c r="AJ147" s="769"/>
      <c r="AK147" s="769" t="str">
        <f ca="1">L147</f>
        <v>EA</v>
      </c>
      <c r="AL147" s="704"/>
      <c r="AM147" s="1028" t="str">
        <f>IF(AND(ISTEXT($E147),ISTEXT($B147)),"산출기준 &gt;&gt;  "&amp;_xlfn.XLOOKUP($E147,산출기준!$D:$D,산출기준!$E:$E,"매칭실패"),"")</f>
        <v/>
      </c>
    </row>
    <row r="148" spans="1:39" ht="54.95" customHeight="1">
      <c r="A148" s="1019"/>
      <c r="B148" s="705"/>
      <c r="C148" s="706"/>
      <c r="D148" s="711"/>
      <c r="E148" s="708"/>
      <c r="F148" s="1029"/>
      <c r="G148" s="882" t="s">
        <v>3838</v>
      </c>
      <c r="H148" s="1371" t="str">
        <f ca="1">_xlfn.IFNA(_xlfn.XLOOKUP(J148,'WM-AR'!I:I,'WM-AR'!F:F),"")</f>
        <v xml:space="preserve">A04AR099-00006 Finishing Work Door &amp; Window Work Steel Door w/ Steel Frame (UoM: EA) Fire Protective Rating: 1-hr, Double Door     w/ Hardware &amp; Accessories  </v>
      </c>
      <c r="I148" s="1372" t="s">
        <v>3839</v>
      </c>
      <c r="J148" s="712" t="str" cm="1">
        <f t="array" aca="1" ref="J148" ca="1">IF(ISTEXT(I148),INDIRECT("I"&amp;_xlfn.XMATCH("#",$I$1:INDIRECT("I"&amp;ROW()),,-1)+1)&amp;"-"&amp;I148,"")</f>
        <v>A04AR099-00006</v>
      </c>
      <c r="K148" s="1030"/>
      <c r="L148" s="1031" t="str">
        <f ca="1">IFERROR(VLOOKUP($J148,'WM-AR'!$I$7:$AS$3267,34,FALSE),"")</f>
        <v>EA</v>
      </c>
      <c r="M148" s="1373" t="str">
        <f ca="1">IFERROR(VLOOKUP($J148,'WM-AR'!$I$7:$AS$3267,4,FALSE),"")</f>
        <v>Finishing Work</v>
      </c>
      <c r="N148" s="1373" t="str">
        <f ca="1">IFERROR(VLOOKUP($J148,'WM-AR'!$I$7:$AS$3267,6,FALSE),"")</f>
        <v>Door &amp; Window Work</v>
      </c>
      <c r="O148" s="1373" t="str">
        <f ca="1">IFERROR(VLOOKUP($J148,'WM-AR'!$I$7:$AS$3267,8,FALSE),"")</f>
        <v>Steel Door w/ Steel Frame (UoM: EA)</v>
      </c>
      <c r="P148" s="1032" t="str">
        <f ca="1">IFERROR(VLOOKUP($J148,'WM-AR'!$I$7:$AS$3267,10,FALSE),"")</f>
        <v>Fire Protective Rating: 1-hr, Double Door</v>
      </c>
      <c r="Q148" s="1033">
        <f ca="1">IFERROR(VLOOKUP($J148,'WM-AR'!$I$7:$AS$3267,12,FALSE),"")</f>
        <v>0</v>
      </c>
      <c r="R148" s="1033">
        <f ca="1">IFERROR(VLOOKUP($J148,'WM-AR'!$I$7:$AS$3267,14,FALSE),"")</f>
        <v>0</v>
      </c>
      <c r="S148" s="1033">
        <f ca="1">IFERROR(VLOOKUP($J148,'WM-AR'!$I$7:$AS$3267,16,FALSE),"")</f>
        <v>0</v>
      </c>
      <c r="T148" s="1033">
        <f ca="1">IFERROR(VLOOKUP($J148,'WM-AR'!$I$7:$AS$3267,18,FALSE),"")</f>
        <v>0</v>
      </c>
      <c r="U148" s="1033" t="str">
        <f ca="1">IFERROR(VLOOKUP($J148,'WM-AR'!$I$7:$AS$3267,20,FALSE),"")</f>
        <v>w/ Hardware &amp; Accessories</v>
      </c>
      <c r="V148" s="1033">
        <f ca="1">IFERROR(VLOOKUP($J148,'WM-AR'!$I$7:$AS$3267,22,FALSE),"")</f>
        <v>0</v>
      </c>
      <c r="W148" s="1033">
        <f ca="1">IFERROR(VLOOKUP($J148,'WM-AR'!$I$7:$AS$3267,24,FALSE),"")</f>
        <v>0</v>
      </c>
      <c r="X148" s="1033">
        <f ca="1">IFERROR(VLOOKUP($J148,'WM-AR'!$I$7:$AS$3267,25,FALSE),"")</f>
        <v>0</v>
      </c>
      <c r="Y148" s="1033" t="str">
        <f ca="1">IFERROR(VLOOKUP($J148,'WM-AR'!$I$7:$AS$3267,26,FALSE),"")</f>
        <v>W x H=(  )mm x (  )mm</v>
      </c>
      <c r="Z148" s="1033">
        <f ca="1">IFERROR(VLOOKUP($J148,'WM-AR'!$I$7:$AS$3267,27,FALSE),"")</f>
        <v>0</v>
      </c>
      <c r="AA148" s="1033">
        <f ca="1">IFERROR(VLOOKUP($J148,'WM-AR'!$I$7:$AS$3267,28,FALSE),"")</f>
        <v>0</v>
      </c>
      <c r="AB148" s="1033">
        <f ca="1">IFERROR(VLOOKUP($J148,'WM-AR'!$I$7:$AS$3267,29,FALSE),"")</f>
        <v>0</v>
      </c>
      <c r="AC148" s="1033">
        <f ca="1">IFERROR(VLOOKUP($J148,'WM-AR'!$I$7:$AS$3267,30,FALSE),"")</f>
        <v>0</v>
      </c>
      <c r="AD148" s="1033">
        <f ca="1">IFERROR(VLOOKUP($J148,'WM-AR'!$I$7:$AS$3267,31,FALSE),"")</f>
        <v>0</v>
      </c>
      <c r="AE148" s="1033">
        <f ca="1">IFERROR(VLOOKUP($J148,'WM-AR'!$I$7:$AS$3267,32,FALSE),"")</f>
        <v>0</v>
      </c>
      <c r="AF148" s="1033" t="str">
        <f ca="1">IFERROR(VLOOKUP($J148,'WM-AR'!$I$7:$AS$3267,33,FALSE),"")</f>
        <v/>
      </c>
      <c r="AG148" s="1370" t="s">
        <v>3840</v>
      </c>
      <c r="AH148" s="1375" t="s">
        <v>3757</v>
      </c>
      <c r="AI148" s="1375" t="s">
        <v>3757</v>
      </c>
      <c r="AJ148" s="1375"/>
      <c r="AK148" s="1375" t="str">
        <f t="shared" ref="AK148:AK151" ca="1" si="15">L148</f>
        <v>EA</v>
      </c>
      <c r="AL148" s="723"/>
      <c r="AM148" s="1028" t="str">
        <f>IF(AND(ISTEXT($E148),ISTEXT($B148)),"산출기준 &gt;&gt;  "&amp;_xlfn.XLOOKUP($E148,산출기준!$D:$D,산출기준!$E:$E,"매칭실패"),"")</f>
        <v/>
      </c>
    </row>
    <row r="149" spans="1:39" ht="54.95" customHeight="1">
      <c r="A149" s="1019"/>
      <c r="B149" s="705"/>
      <c r="C149" s="706"/>
      <c r="D149" s="711"/>
      <c r="E149" s="708"/>
      <c r="F149" s="1029"/>
      <c r="G149" s="882" t="s">
        <v>3841</v>
      </c>
      <c r="H149" s="1371" t="str">
        <f ca="1">_xlfn.IFNA(_xlfn.XLOOKUP(J149,'WM-AR'!I:I,'WM-AR'!F:F),"")</f>
        <v xml:space="preserve">A04AR099-00010 Finishing Work Door &amp; Window Work Steel Door w/ Steel Frame (UoM: EA) Fire Protective Rating: 2-hrs, Double Door     w/ Hardware &amp; Accessories  </v>
      </c>
      <c r="I149" s="1372" t="s">
        <v>3842</v>
      </c>
      <c r="J149" s="712" t="str" cm="1">
        <f t="array" aca="1" ref="J149" ca="1">IF(ISTEXT(I149),INDIRECT("I"&amp;_xlfn.XMATCH("#",$I$1:INDIRECT("I"&amp;ROW()),,-1)+1)&amp;"-"&amp;I149,"")</f>
        <v>A04AR099-00010</v>
      </c>
      <c r="K149" s="1030"/>
      <c r="L149" s="1031" t="str">
        <f ca="1">IFERROR(VLOOKUP($J149,'WM-AR'!$I$7:$AS$3267,34,FALSE),"")</f>
        <v>EA</v>
      </c>
      <c r="M149" s="1373" t="str">
        <f ca="1">IFERROR(VLOOKUP($J149,'WM-AR'!$I$7:$AS$3267,4,FALSE),"")</f>
        <v>Finishing Work</v>
      </c>
      <c r="N149" s="1373" t="str">
        <f ca="1">IFERROR(VLOOKUP($J149,'WM-AR'!$I$7:$AS$3267,6,FALSE),"")</f>
        <v>Door &amp; Window Work</v>
      </c>
      <c r="O149" s="1373" t="str">
        <f ca="1">IFERROR(VLOOKUP($J149,'WM-AR'!$I$7:$AS$3267,8,FALSE),"")</f>
        <v>Steel Door w/ Steel Frame (UoM: EA)</v>
      </c>
      <c r="P149" s="1032" t="str">
        <f ca="1">IFERROR(VLOOKUP($J149,'WM-AR'!$I$7:$AS$3267,10,FALSE),"")</f>
        <v>Fire Protective Rating: 2-hrs, Double Door</v>
      </c>
      <c r="Q149" s="1033">
        <f ca="1">IFERROR(VLOOKUP($J149,'WM-AR'!$I$7:$AS$3267,12,FALSE),"")</f>
        <v>0</v>
      </c>
      <c r="R149" s="1033">
        <f ca="1">IFERROR(VLOOKUP($J149,'WM-AR'!$I$7:$AS$3267,14,FALSE),"")</f>
        <v>0</v>
      </c>
      <c r="S149" s="1033">
        <f ca="1">IFERROR(VLOOKUP($J149,'WM-AR'!$I$7:$AS$3267,16,FALSE),"")</f>
        <v>0</v>
      </c>
      <c r="T149" s="1033">
        <f ca="1">IFERROR(VLOOKUP($J149,'WM-AR'!$I$7:$AS$3267,18,FALSE),"")</f>
        <v>0</v>
      </c>
      <c r="U149" s="1033" t="str">
        <f ca="1">IFERROR(VLOOKUP($J149,'WM-AR'!$I$7:$AS$3267,20,FALSE),"")</f>
        <v>w/ Hardware &amp; Accessories</v>
      </c>
      <c r="V149" s="1033">
        <f ca="1">IFERROR(VLOOKUP($J149,'WM-AR'!$I$7:$AS$3267,22,FALSE),"")</f>
        <v>0</v>
      </c>
      <c r="W149" s="1033">
        <f ca="1">IFERROR(VLOOKUP($J149,'WM-AR'!$I$7:$AS$3267,24,FALSE),"")</f>
        <v>0</v>
      </c>
      <c r="X149" s="1033">
        <f ca="1">IFERROR(VLOOKUP($J149,'WM-AR'!$I$7:$AS$3267,25,FALSE),"")</f>
        <v>0</v>
      </c>
      <c r="Y149" s="1033" t="str">
        <f ca="1">IFERROR(VLOOKUP($J149,'WM-AR'!$I$7:$AS$3267,26,FALSE),"")</f>
        <v>W x H=(  )mm x (  )mm</v>
      </c>
      <c r="Z149" s="1033">
        <f ca="1">IFERROR(VLOOKUP($J149,'WM-AR'!$I$7:$AS$3267,27,FALSE),"")</f>
        <v>0</v>
      </c>
      <c r="AA149" s="1033">
        <f ca="1">IFERROR(VLOOKUP($J149,'WM-AR'!$I$7:$AS$3267,28,FALSE),"")</f>
        <v>0</v>
      </c>
      <c r="AB149" s="1033">
        <f ca="1">IFERROR(VLOOKUP($J149,'WM-AR'!$I$7:$AS$3267,29,FALSE),"")</f>
        <v>0</v>
      </c>
      <c r="AC149" s="1033">
        <f ca="1">IFERROR(VLOOKUP($J149,'WM-AR'!$I$7:$AS$3267,30,FALSE),"")</f>
        <v>0</v>
      </c>
      <c r="AD149" s="1033">
        <f ca="1">IFERROR(VLOOKUP($J149,'WM-AR'!$I$7:$AS$3267,31,FALSE),"")</f>
        <v>0</v>
      </c>
      <c r="AE149" s="1033">
        <f ca="1">IFERROR(VLOOKUP($J149,'WM-AR'!$I$7:$AS$3267,32,FALSE),"")</f>
        <v>0</v>
      </c>
      <c r="AF149" s="1033" t="str">
        <f ca="1">IFERROR(VLOOKUP($J149,'WM-AR'!$I$7:$AS$3267,33,FALSE),"")</f>
        <v/>
      </c>
      <c r="AG149" s="1370" t="s">
        <v>3843</v>
      </c>
      <c r="AH149" s="1375" t="s">
        <v>3757</v>
      </c>
      <c r="AI149" s="1375" t="s">
        <v>3757</v>
      </c>
      <c r="AJ149" s="1375"/>
      <c r="AK149" s="1375" t="str">
        <f t="shared" ca="1" si="15"/>
        <v>EA</v>
      </c>
      <c r="AL149" s="723"/>
      <c r="AM149" s="1028" t="str">
        <f>IF(AND(ISTEXT($E149),ISTEXT($B149)),"산출기준 &gt;&gt;  "&amp;_xlfn.XLOOKUP($E149,산출기준!$D:$D,산출기준!$E:$E,"매칭실패"),"")</f>
        <v/>
      </c>
    </row>
    <row r="150" spans="1:39" ht="54.95" customHeight="1">
      <c r="A150" s="1019"/>
      <c r="B150" s="705"/>
      <c r="C150" s="706"/>
      <c r="D150" s="711"/>
      <c r="E150" s="708"/>
      <c r="F150" s="1029"/>
      <c r="G150" s="882"/>
      <c r="H150" s="1371" t="str">
        <f ca="1">_xlfn.IFNA(_xlfn.XLOOKUP(J150,'WM-AR'!I:I,'WM-AR'!F:F),"")</f>
        <v/>
      </c>
      <c r="I150" s="1372"/>
      <c r="J150" s="712" t="str" cm="1">
        <f t="array" aca="1" ref="J150" ca="1">IF(ISTEXT(I150),INDIRECT("I"&amp;_xlfn.XMATCH("#",$I$1:INDIRECT("I"&amp;ROW()),,-1)+1)&amp;"-"&amp;I150,"")</f>
        <v/>
      </c>
      <c r="K150" s="1030"/>
      <c r="L150" s="1031" t="str">
        <f ca="1">IFERROR(VLOOKUP($J150,'WM-AR'!$I$7:$AS$3267,34,FALSE),"")</f>
        <v/>
      </c>
      <c r="M150" s="1373" t="str">
        <f ca="1">IFERROR(VLOOKUP($J150,'WM-AR'!$I$7:$AS$3267,4,FALSE),"")</f>
        <v/>
      </c>
      <c r="N150" s="1373" t="str">
        <f ca="1">IFERROR(VLOOKUP($J150,'WM-AR'!$I$7:$AS$3267,6,FALSE),"")</f>
        <v/>
      </c>
      <c r="O150" s="1373" t="str">
        <f ca="1">IFERROR(VLOOKUP($J150,'WM-AR'!$I$7:$AS$3267,8,FALSE),"")</f>
        <v/>
      </c>
      <c r="P150" s="1032" t="str">
        <f ca="1">IFERROR(VLOOKUP($J150,'WM-AR'!$I$7:$AS$3267,10,FALSE),"")</f>
        <v/>
      </c>
      <c r="Q150" s="1033" t="str">
        <f ca="1">IFERROR(VLOOKUP($J150,'WM-AR'!$I$7:$AS$3267,12,FALSE),"")</f>
        <v/>
      </c>
      <c r="R150" s="1033" t="str">
        <f ca="1">IFERROR(VLOOKUP($J150,'WM-AR'!$I$7:$AS$3267,14,FALSE),"")</f>
        <v/>
      </c>
      <c r="S150" s="1033" t="str">
        <f ca="1">IFERROR(VLOOKUP($J150,'WM-AR'!$I$7:$AS$3267,16,FALSE),"")</f>
        <v/>
      </c>
      <c r="T150" s="1033" t="str">
        <f ca="1">IFERROR(VLOOKUP($J150,'WM-AR'!$I$7:$AS$3267,18,FALSE),"")</f>
        <v/>
      </c>
      <c r="U150" s="1033" t="str">
        <f ca="1">IFERROR(VLOOKUP($J150,'WM-AR'!$I$7:$AS$3267,20,FALSE),"")</f>
        <v/>
      </c>
      <c r="V150" s="1033" t="str">
        <f ca="1">IFERROR(VLOOKUP($J150,'WM-AR'!$I$7:$AS$3267,22,FALSE),"")</f>
        <v/>
      </c>
      <c r="W150" s="1033" t="str">
        <f ca="1">IFERROR(VLOOKUP($J150,'WM-AR'!$I$7:$AS$3267,24,FALSE),"")</f>
        <v/>
      </c>
      <c r="X150" s="1033" t="str">
        <f ca="1">IFERROR(VLOOKUP($J150,'WM-AR'!$I$7:$AS$3267,25,FALSE),"")</f>
        <v/>
      </c>
      <c r="Y150" s="1033" t="str">
        <f ca="1">IFERROR(VLOOKUP($J150,'WM-AR'!$I$7:$AS$3267,26,FALSE),"")</f>
        <v/>
      </c>
      <c r="Z150" s="1033" t="str">
        <f ca="1">IFERROR(VLOOKUP($J150,'WM-AR'!$I$7:$AS$3267,27,FALSE),"")</f>
        <v/>
      </c>
      <c r="AA150" s="1033" t="str">
        <f ca="1">IFERROR(VLOOKUP($J150,'WM-AR'!$I$7:$AS$3267,28,FALSE),"")</f>
        <v/>
      </c>
      <c r="AB150" s="1033" t="str">
        <f ca="1">IFERROR(VLOOKUP($J150,'WM-AR'!$I$7:$AS$3267,29,FALSE),"")</f>
        <v/>
      </c>
      <c r="AC150" s="1033" t="str">
        <f ca="1">IFERROR(VLOOKUP($J150,'WM-AR'!$I$7:$AS$3267,30,FALSE),"")</f>
        <v/>
      </c>
      <c r="AD150" s="1033" t="str">
        <f ca="1">IFERROR(VLOOKUP($J150,'WM-AR'!$I$7:$AS$3267,31,FALSE),"")</f>
        <v/>
      </c>
      <c r="AE150" s="1033" t="str">
        <f ca="1">IFERROR(VLOOKUP($J150,'WM-AR'!$I$7:$AS$3267,32,FALSE),"")</f>
        <v/>
      </c>
      <c r="AF150" s="1033" t="str">
        <f ca="1">IFERROR(VLOOKUP($J150,'WM-AR'!$I$7:$AS$3267,33,FALSE),"")</f>
        <v/>
      </c>
      <c r="AG150" s="1374"/>
      <c r="AH150" s="1375" t="s">
        <v>3757</v>
      </c>
      <c r="AI150" s="1375" t="s">
        <v>3757</v>
      </c>
      <c r="AJ150" s="1375"/>
      <c r="AK150" s="1375" t="str">
        <f t="shared" ca="1" si="15"/>
        <v/>
      </c>
      <c r="AL150" s="723"/>
      <c r="AM150" s="1028" t="str">
        <f>IF(AND(ISTEXT($E150),ISTEXT($B150)),"산출기준 &gt;&gt;  "&amp;_xlfn.XLOOKUP($E150,산출기준!$D:$D,산출기준!$E:$E,"매칭실패"),"")</f>
        <v/>
      </c>
    </row>
    <row r="151" spans="1:39" ht="54.95" customHeight="1">
      <c r="A151" s="1019"/>
      <c r="B151" s="724"/>
      <c r="C151" s="725"/>
      <c r="D151" s="731"/>
      <c r="E151" s="727"/>
      <c r="F151" s="1035"/>
      <c r="G151" s="886"/>
      <c r="H151" s="1376" t="str">
        <f ca="1">_xlfn.IFNA(_xlfn.XLOOKUP(J151,'WM-AR'!I:I,'WM-AR'!F:F),"")</f>
        <v/>
      </c>
      <c r="I151" s="1377"/>
      <c r="J151" s="732" t="str" cm="1">
        <f t="array" aca="1" ref="J151" ca="1">IF(ISTEXT(I151),INDIRECT("I"&amp;_xlfn.XMATCH("#",$I$1:INDIRECT("I"&amp;ROW()),,-1)+1)&amp;"-"&amp;I151,"")</f>
        <v/>
      </c>
      <c r="K151" s="1036"/>
      <c r="L151" s="1037" t="str">
        <f ca="1">IFERROR(VLOOKUP($J151,'WM-AR'!$I$7:$AS$3267,34,FALSE),"")</f>
        <v/>
      </c>
      <c r="M151" s="1378" t="str">
        <f ca="1">IFERROR(VLOOKUP($J151,'WM-AR'!$I$7:$AS$3267,4,FALSE),"")</f>
        <v/>
      </c>
      <c r="N151" s="1378" t="str">
        <f ca="1">IFERROR(VLOOKUP($J151,'WM-AR'!$I$7:$AS$3267,6,FALSE),"")</f>
        <v/>
      </c>
      <c r="O151" s="1378" t="str">
        <f ca="1">IFERROR(VLOOKUP($J151,'WM-AR'!$I$7:$AS$3267,8,FALSE),"")</f>
        <v/>
      </c>
      <c r="P151" s="1038" t="str">
        <f ca="1">IFERROR(VLOOKUP($J151,'WM-AR'!$I$7:$AS$3267,10,FALSE),"")</f>
        <v/>
      </c>
      <c r="Q151" s="1039" t="str">
        <f ca="1">IFERROR(VLOOKUP($J151,'WM-AR'!$I$7:$AS$3267,12,FALSE),"")</f>
        <v/>
      </c>
      <c r="R151" s="1039" t="str">
        <f ca="1">IFERROR(VLOOKUP($J151,'WM-AR'!$I$7:$AS$3267,14,FALSE),"")</f>
        <v/>
      </c>
      <c r="S151" s="1039" t="str">
        <f ca="1">IFERROR(VLOOKUP($J151,'WM-AR'!$I$7:$AS$3267,16,FALSE),"")</f>
        <v/>
      </c>
      <c r="T151" s="1039" t="str">
        <f ca="1">IFERROR(VLOOKUP($J151,'WM-AR'!$I$7:$AS$3267,18,FALSE),"")</f>
        <v/>
      </c>
      <c r="U151" s="1039" t="str">
        <f ca="1">IFERROR(VLOOKUP($J151,'WM-AR'!$I$7:$AS$3267,20,FALSE),"")</f>
        <v/>
      </c>
      <c r="V151" s="1039" t="str">
        <f ca="1">IFERROR(VLOOKUP($J151,'WM-AR'!$I$7:$AS$3267,22,FALSE),"")</f>
        <v/>
      </c>
      <c r="W151" s="1039" t="str">
        <f ca="1">IFERROR(VLOOKUP($J151,'WM-AR'!$I$7:$AS$3267,24,FALSE),"")</f>
        <v/>
      </c>
      <c r="X151" s="1039" t="str">
        <f ca="1">IFERROR(VLOOKUP($J151,'WM-AR'!$I$7:$AS$3267,25,FALSE),"")</f>
        <v/>
      </c>
      <c r="Y151" s="1039" t="str">
        <f ca="1">IFERROR(VLOOKUP($J151,'WM-AR'!$I$7:$AS$3267,26,FALSE),"")</f>
        <v/>
      </c>
      <c r="Z151" s="1039" t="str">
        <f ca="1">IFERROR(VLOOKUP($J151,'WM-AR'!$I$7:$AS$3267,27,FALSE),"")</f>
        <v/>
      </c>
      <c r="AA151" s="1039" t="str">
        <f ca="1">IFERROR(VLOOKUP($J151,'WM-AR'!$I$7:$AS$3267,28,FALSE),"")</f>
        <v/>
      </c>
      <c r="AB151" s="1039" t="str">
        <f ca="1">IFERROR(VLOOKUP($J151,'WM-AR'!$I$7:$AS$3267,29,FALSE),"")</f>
        <v/>
      </c>
      <c r="AC151" s="1039" t="str">
        <f ca="1">IFERROR(VLOOKUP($J151,'WM-AR'!$I$7:$AS$3267,30,FALSE),"")</f>
        <v/>
      </c>
      <c r="AD151" s="1039" t="str">
        <f ca="1">IFERROR(VLOOKUP($J151,'WM-AR'!$I$7:$AS$3267,31,FALSE),"")</f>
        <v/>
      </c>
      <c r="AE151" s="1039" t="str">
        <f ca="1">IFERROR(VLOOKUP($J151,'WM-AR'!$I$7:$AS$3267,32,FALSE),"")</f>
        <v/>
      </c>
      <c r="AF151" s="1039" t="str">
        <f ca="1">IFERROR(VLOOKUP($J151,'WM-AR'!$I$7:$AS$3267,33,FALSE),"")</f>
        <v/>
      </c>
      <c r="AG151" s="1379"/>
      <c r="AH151" s="1380" t="s">
        <v>3757</v>
      </c>
      <c r="AI151" s="1380" t="s">
        <v>3757</v>
      </c>
      <c r="AJ151" s="1380"/>
      <c r="AK151" s="1380" t="str">
        <f t="shared" ca="1" si="15"/>
        <v/>
      </c>
      <c r="AL151" s="743"/>
      <c r="AM151" s="1028" t="str">
        <f>IF(AND(ISTEXT($E151),ISTEXT($B151)),"산출기준 &gt;&gt;  "&amp;_xlfn.XLOOKUP($E151,산출기준!$D:$D,산출기준!$E:$E,"매칭실패"),"")</f>
        <v/>
      </c>
    </row>
    <row r="152" spans="1:39">
      <c r="B152" s="658"/>
      <c r="C152" s="659"/>
      <c r="D152" s="659"/>
      <c r="E152" s="659"/>
      <c r="F152" s="1056"/>
      <c r="G152" s="662"/>
      <c r="H152" s="662"/>
      <c r="I152" s="662"/>
      <c r="J152" s="652"/>
      <c r="K152" s="664"/>
      <c r="L152" s="664"/>
      <c r="M152" s="664"/>
      <c r="N152" s="664"/>
      <c r="O152" s="664"/>
      <c r="P152" s="664"/>
      <c r="Q152" s="664"/>
      <c r="R152" s="664"/>
      <c r="S152" s="664"/>
      <c r="T152" s="664"/>
      <c r="U152" s="664"/>
      <c r="V152" s="664"/>
      <c r="W152" s="664"/>
      <c r="X152" s="664"/>
      <c r="Y152" s="664"/>
      <c r="Z152" s="664"/>
      <c r="AA152" s="664"/>
      <c r="AB152" s="664"/>
      <c r="AC152" s="664"/>
      <c r="AD152" s="664"/>
      <c r="AE152" s="664"/>
      <c r="AF152" s="664"/>
      <c r="AG152" s="659"/>
      <c r="AH152" s="665"/>
      <c r="AI152" s="665"/>
      <c r="AJ152" s="666"/>
      <c r="AK152" s="666"/>
      <c r="AL152" s="662"/>
      <c r="AM152" s="88" t="str">
        <f>IF(AND(ISTEXT($E152),ISTEXT($B152)),"산출기준 &gt;&gt;  "&amp;_xlfn.XLOOKUP($E152,산출기준!$D:$D,산출기준!$E:$E,"매칭실패"),"")</f>
        <v/>
      </c>
    </row>
    <row r="153" spans="1:39" ht="34.9" customHeight="1">
      <c r="B153" s="808" t="str" cm="1">
        <f t="array" aca="1" ref="B153" ca="1">_xlfn.IFNA(INDIRECT("Family_표준_구성도!B"&amp;MATCH(F153,INDIRECT("Family_표준_구성도!"&amp;"C:C"),0)),"")</f>
        <v>8.2.1.1.2</v>
      </c>
      <c r="C153" s="668" t="s">
        <v>2016</v>
      </c>
      <c r="D153" s="809"/>
      <c r="E153" s="668" t="s">
        <v>3761</v>
      </c>
      <c r="F153" s="1265" t="s">
        <v>3844</v>
      </c>
      <c r="G153" s="811"/>
      <c r="H153" s="917" t="s">
        <v>3845</v>
      </c>
      <c r="I153" s="1356" t="s">
        <v>1653</v>
      </c>
      <c r="J153" s="1356"/>
      <c r="K153" s="674"/>
      <c r="L153" s="674"/>
      <c r="M153" s="1357" t="str" cm="1">
        <f t="array" aca="1" ref="M153:X153" ca="1">TRANSPOSE(INDIRECT("'WM-AR'!B"&amp;_xlfn.XMATCH($I154,'WM-AR'!G:G,0,1)):INDIRECT("'WM-AR'!B"&amp;_xlfn.XMATCH($I154,'WM-AR'!G:G,0,-1)))</f>
        <v/>
      </c>
      <c r="N153" s="1357" t="str">
        <f ca="1"/>
        <v>Fire Protective Rating: N/A, Double Door</v>
      </c>
      <c r="O153" s="1358" t="str">
        <f ca="1"/>
        <v/>
      </c>
      <c r="P153" s="1359" t="str">
        <f ca="1"/>
        <v>Fire Protective Rating: 0.5-hr, Double Door</v>
      </c>
      <c r="Q153" s="1360" t="str">
        <f ca="1"/>
        <v/>
      </c>
      <c r="R153" s="1360" t="str">
        <f ca="1"/>
        <v>Fire Protective Rating: 1-hr, Double Door</v>
      </c>
      <c r="S153" s="1360" t="str">
        <f ca="1"/>
        <v/>
      </c>
      <c r="T153" s="1360" t="str">
        <f ca="1"/>
        <v>Fire Protective Rating: 1.5-hrs, Double Door</v>
      </c>
      <c r="U153" s="1360" t="str">
        <f ca="1"/>
        <v/>
      </c>
      <c r="V153" s="1360" t="str">
        <f ca="1"/>
        <v>Fire Protective Rating: 2-hrs, Double Door</v>
      </c>
      <c r="W153" s="1361" t="str">
        <f ca="1"/>
        <v/>
      </c>
      <c r="X153" s="1362" t="str">
        <f ca="1"/>
        <v>Fire Protective Rating: 3-hrs, Double Door</v>
      </c>
      <c r="Y153" s="679"/>
      <c r="Z153" s="679"/>
      <c r="AA153" s="679"/>
      <c r="AB153" s="679"/>
      <c r="AC153" s="679"/>
      <c r="AD153" s="679"/>
      <c r="AE153" s="679"/>
      <c r="AF153" s="679"/>
      <c r="AG153" s="1043"/>
      <c r="AH153" s="682"/>
      <c r="AI153" s="682"/>
      <c r="AJ153" s="682"/>
      <c r="AK153" s="682"/>
      <c r="AL153" s="683"/>
      <c r="AM153" s="88" t="str">
        <f ca="1">IF(AND(ISTEXT($E153),ISTEXT($B153)),"산출기준 &gt;&gt;  "&amp;_xlfn.XLOOKUP($E153,산출기준!$D:$D,산출기준!$E:$E,"매칭실패"),"")</f>
        <v>산출기준 &gt;&gt;  [ 도어 일반 산출 ]</v>
      </c>
    </row>
    <row r="154" spans="1:39" ht="49.9" customHeight="1" outlineLevel="1">
      <c r="B154" s="758"/>
      <c r="C154" s="759"/>
      <c r="D154" s="759"/>
      <c r="E154" s="814"/>
      <c r="F154" s="775"/>
      <c r="G154" s="1363" t="s">
        <v>3752</v>
      </c>
      <c r="H154" s="1364" t="str">
        <f>_xlfn.XLOOKUP(I154,'WM-AR'!G:G,'WM-AR'!E:E)</f>
        <v>A04AR101 Finishing Work Door &amp; Window Work Steel Door w/ Steel Frame &amp; Vision Panel for Each Leaf (UoM: EA)</v>
      </c>
      <c r="I154" s="765" t="s">
        <v>3764</v>
      </c>
      <c r="J154" s="1365"/>
      <c r="K154" s="766"/>
      <c r="L154" s="766"/>
      <c r="M154" s="1366"/>
      <c r="N154" s="1366"/>
      <c r="O154" s="1366"/>
      <c r="P154" s="1366"/>
      <c r="Q154" s="1366"/>
      <c r="R154" s="1366"/>
      <c r="S154" s="1366"/>
      <c r="T154" s="1366"/>
      <c r="U154" s="1366"/>
      <c r="V154" s="1366"/>
      <c r="W154" s="1366"/>
      <c r="X154" s="1366"/>
      <c r="Y154" s="766"/>
      <c r="Z154" s="766"/>
      <c r="AA154" s="766"/>
      <c r="AB154" s="766"/>
      <c r="AC154" s="766"/>
      <c r="AD154" s="766"/>
      <c r="AE154" s="766"/>
      <c r="AF154" s="766"/>
      <c r="AG154" s="773"/>
      <c r="AH154" s="1045"/>
      <c r="AI154" s="1045"/>
      <c r="AJ154" s="1046"/>
      <c r="AK154" s="1046"/>
      <c r="AL154" s="759"/>
      <c r="AM154" s="88" t="str">
        <f>IF(AND(ISTEXT($E154),ISTEXT($B154)),"산출기준 &gt;&gt;  "&amp;_xlfn.XLOOKUP($E154,산출기준!$D:$D,산출기준!$E:$E,"매칭실패"),"")</f>
        <v/>
      </c>
    </row>
    <row r="155" spans="1:39" ht="54.95" customHeight="1">
      <c r="A155" s="1019"/>
      <c r="B155" s="684"/>
      <c r="C155" s="685"/>
      <c r="D155" s="1020"/>
      <c r="E155" s="687"/>
      <c r="F155" s="1021"/>
      <c r="G155" s="875" t="s">
        <v>3846</v>
      </c>
      <c r="H155" s="1367" t="str">
        <f ca="1">_xlfn.IFNA(_xlfn.XLOOKUP(J155,'WM-AR'!I:I,'WM-AR'!F:F),"")</f>
        <v xml:space="preserve">A04AR101-00002 Finishing Work Door &amp; Window Work Steel Door w/ Steel Frame &amp; Vision Panel for Each Leaf (UoM: EA) Fire Protective Rating: N/A, Double Door     w/ Hardware &amp; Accessories  </v>
      </c>
      <c r="I155" s="1368" t="s">
        <v>3836</v>
      </c>
      <c r="J155" s="692" t="str" cm="1">
        <f t="array" aca="1" ref="J155" ca="1">IF(ISTEXT(I155),INDIRECT("I"&amp;_xlfn.XMATCH("#",$I$1:INDIRECT("I"&amp;ROW()),,-1)+1)&amp;"-"&amp;I155,"")</f>
        <v>A04AR101-00002</v>
      </c>
      <c r="K155" s="1022"/>
      <c r="L155" s="1023" t="str">
        <f ca="1">IFERROR(VLOOKUP($J155,'WM-AR'!$I$7:$AS$3267,34,FALSE),"")</f>
        <v>EA</v>
      </c>
      <c r="M155" s="1369" t="str">
        <f ca="1">IFERROR(VLOOKUP($J155,'WM-AR'!$I$7:$AS$3267,4,FALSE),"")</f>
        <v>Finishing Work</v>
      </c>
      <c r="N155" s="1369" t="str">
        <f ca="1">IFERROR(VLOOKUP($J155,'WM-AR'!$I$7:$AS$3267,6,FALSE),"")</f>
        <v>Door &amp; Window Work</v>
      </c>
      <c r="O155" s="1369" t="str">
        <f ca="1">IFERROR(VLOOKUP($J155,'WM-AR'!$I$7:$AS$3267,8,FALSE),"")</f>
        <v>Steel Door w/ Steel Frame &amp; Vision Panel for Each Leaf (UoM: EA)</v>
      </c>
      <c r="P155" s="1025" t="str">
        <f ca="1">IFERROR(VLOOKUP($J155,'WM-AR'!$I$7:$AS$3267,10,FALSE),"")</f>
        <v>Fire Protective Rating: N/A, Double Door</v>
      </c>
      <c r="Q155" s="1026">
        <f ca="1">IFERROR(VLOOKUP($J155,'WM-AR'!$I$7:$AS$3267,12,FALSE),"")</f>
        <v>0</v>
      </c>
      <c r="R155" s="1026">
        <f ca="1">IFERROR(VLOOKUP($J155,'WM-AR'!$I$7:$AS$3267,14,FALSE),"")</f>
        <v>0</v>
      </c>
      <c r="S155" s="1026">
        <f ca="1">IFERROR(VLOOKUP($J155,'WM-AR'!$I$7:$AS$3267,16,FALSE),"")</f>
        <v>0</v>
      </c>
      <c r="T155" s="1026">
        <f ca="1">IFERROR(VLOOKUP($J155,'WM-AR'!$I$7:$AS$3267,18,FALSE),"")</f>
        <v>0</v>
      </c>
      <c r="U155" s="1026" t="str">
        <f ca="1">IFERROR(VLOOKUP($J155,'WM-AR'!$I$7:$AS$3267,20,FALSE),"")</f>
        <v>w/ Hardware &amp; Accessories</v>
      </c>
      <c r="V155" s="1026">
        <f ca="1">IFERROR(VLOOKUP($J155,'WM-AR'!$I$7:$AS$3267,22,FALSE),"")</f>
        <v>0</v>
      </c>
      <c r="W155" s="1026">
        <f ca="1">IFERROR(VLOOKUP($J155,'WM-AR'!$I$7:$AS$3267,24,FALSE),"")</f>
        <v>0</v>
      </c>
      <c r="X155" s="1026">
        <f ca="1">IFERROR(VLOOKUP($J155,'WM-AR'!$I$7:$AS$3267,25,FALSE),"")</f>
        <v>0</v>
      </c>
      <c r="Y155" s="1026" t="str">
        <f ca="1">IFERROR(VLOOKUP($J155,'WM-AR'!$I$7:$AS$3267,26,FALSE),"")</f>
        <v>W x H=(  )mm x (  )mm</v>
      </c>
      <c r="Z155" s="1026">
        <f ca="1">IFERROR(VLOOKUP($J155,'WM-AR'!$I$7:$AS$3267,27,FALSE),"")</f>
        <v>0</v>
      </c>
      <c r="AA155" s="1026">
        <f ca="1">IFERROR(VLOOKUP($J155,'WM-AR'!$I$7:$AS$3267,28,FALSE),"")</f>
        <v>0</v>
      </c>
      <c r="AB155" s="1026">
        <f ca="1">IFERROR(VLOOKUP($J155,'WM-AR'!$I$7:$AS$3267,29,FALSE),"")</f>
        <v>0</v>
      </c>
      <c r="AC155" s="1026">
        <f ca="1">IFERROR(VLOOKUP($J155,'WM-AR'!$I$7:$AS$3267,30,FALSE),"")</f>
        <v>0</v>
      </c>
      <c r="AD155" s="1026">
        <f ca="1">IFERROR(VLOOKUP($J155,'WM-AR'!$I$7:$AS$3267,31,FALSE),"")</f>
        <v>0</v>
      </c>
      <c r="AE155" s="1026">
        <f ca="1">IFERROR(VLOOKUP($J155,'WM-AR'!$I$7:$AS$3267,32,FALSE),"")</f>
        <v>0</v>
      </c>
      <c r="AF155" s="1026" t="str">
        <f ca="1">IFERROR(VLOOKUP($J155,'WM-AR'!$I$7:$AS$3267,33,FALSE),"")</f>
        <v/>
      </c>
      <c r="AG155" s="1370" t="s">
        <v>3847</v>
      </c>
      <c r="AH155" s="768" t="s">
        <v>3757</v>
      </c>
      <c r="AI155" s="768" t="s">
        <v>3757</v>
      </c>
      <c r="AJ155" s="769"/>
      <c r="AK155" s="769" t="str">
        <f ca="1">L155</f>
        <v>EA</v>
      </c>
      <c r="AL155" s="704"/>
      <c r="AM155" s="1028" t="str">
        <f>IF(AND(ISTEXT($E155),ISTEXT($B155)),"산출기준 &gt;&gt;  "&amp;_xlfn.XLOOKUP($E155,산출기준!$D:$D,산출기준!$E:$E,"매칭실패"),"")</f>
        <v/>
      </c>
    </row>
    <row r="156" spans="1:39" ht="54.95" customHeight="1">
      <c r="A156" s="1019"/>
      <c r="B156" s="705"/>
      <c r="C156" s="706"/>
      <c r="D156" s="711"/>
      <c r="E156" s="708"/>
      <c r="F156" s="1029"/>
      <c r="G156" s="882" t="s">
        <v>3848</v>
      </c>
      <c r="H156" s="1371" t="str">
        <f ca="1">_xlfn.IFNA(_xlfn.XLOOKUP(J156,'WM-AR'!I:I,'WM-AR'!F:F),"")</f>
        <v xml:space="preserve">A04AR101-00006 Finishing Work Door &amp; Window Work Steel Door w/ Steel Frame &amp; Vision Panel for Each Leaf (UoM: EA) Fire Protective Rating: 1-hr, Double Door     w/ Hardware &amp; Accessories  </v>
      </c>
      <c r="I156" s="1372" t="s">
        <v>3839</v>
      </c>
      <c r="J156" s="712" t="str" cm="1">
        <f t="array" aca="1" ref="J156" ca="1">IF(ISTEXT(I156),INDIRECT("I"&amp;_xlfn.XMATCH("#",$I$1:INDIRECT("I"&amp;ROW()),,-1)+1)&amp;"-"&amp;I156,"")</f>
        <v>A04AR101-00006</v>
      </c>
      <c r="K156" s="1030"/>
      <c r="L156" s="1031" t="str">
        <f ca="1">IFERROR(VLOOKUP($J156,'WM-AR'!$I$7:$AS$3267,34,FALSE),"")</f>
        <v>EA</v>
      </c>
      <c r="M156" s="1373" t="str">
        <f ca="1">IFERROR(VLOOKUP($J156,'WM-AR'!$I$7:$AS$3267,4,FALSE),"")</f>
        <v>Finishing Work</v>
      </c>
      <c r="N156" s="1373" t="str">
        <f ca="1">IFERROR(VLOOKUP($J156,'WM-AR'!$I$7:$AS$3267,6,FALSE),"")</f>
        <v>Door &amp; Window Work</v>
      </c>
      <c r="O156" s="1373" t="str">
        <f ca="1">IFERROR(VLOOKUP($J156,'WM-AR'!$I$7:$AS$3267,8,FALSE),"")</f>
        <v>Steel Door w/ Steel Frame &amp; Vision Panel for Each Leaf (UoM: EA)</v>
      </c>
      <c r="P156" s="1032" t="str">
        <f ca="1">IFERROR(VLOOKUP($J156,'WM-AR'!$I$7:$AS$3267,10,FALSE),"")</f>
        <v>Fire Protective Rating: 1-hr, Double Door</v>
      </c>
      <c r="Q156" s="1033">
        <f ca="1">IFERROR(VLOOKUP($J156,'WM-AR'!$I$7:$AS$3267,12,FALSE),"")</f>
        <v>0</v>
      </c>
      <c r="R156" s="1033">
        <f ca="1">IFERROR(VLOOKUP($J156,'WM-AR'!$I$7:$AS$3267,14,FALSE),"")</f>
        <v>0</v>
      </c>
      <c r="S156" s="1033">
        <f ca="1">IFERROR(VLOOKUP($J156,'WM-AR'!$I$7:$AS$3267,16,FALSE),"")</f>
        <v>0</v>
      </c>
      <c r="T156" s="1033">
        <f ca="1">IFERROR(VLOOKUP($J156,'WM-AR'!$I$7:$AS$3267,18,FALSE),"")</f>
        <v>0</v>
      </c>
      <c r="U156" s="1033" t="str">
        <f ca="1">IFERROR(VLOOKUP($J156,'WM-AR'!$I$7:$AS$3267,20,FALSE),"")</f>
        <v>w/ Hardware &amp; Accessories</v>
      </c>
      <c r="V156" s="1033">
        <f ca="1">IFERROR(VLOOKUP($J156,'WM-AR'!$I$7:$AS$3267,22,FALSE),"")</f>
        <v>0</v>
      </c>
      <c r="W156" s="1033">
        <f ca="1">IFERROR(VLOOKUP($J156,'WM-AR'!$I$7:$AS$3267,24,FALSE),"")</f>
        <v>0</v>
      </c>
      <c r="X156" s="1033">
        <f ca="1">IFERROR(VLOOKUP($J156,'WM-AR'!$I$7:$AS$3267,25,FALSE),"")</f>
        <v>0</v>
      </c>
      <c r="Y156" s="1033" t="str">
        <f ca="1">IFERROR(VLOOKUP($J156,'WM-AR'!$I$7:$AS$3267,26,FALSE),"")</f>
        <v>W x H=(  )mm x (  )mm</v>
      </c>
      <c r="Z156" s="1033">
        <f ca="1">IFERROR(VLOOKUP($J156,'WM-AR'!$I$7:$AS$3267,27,FALSE),"")</f>
        <v>0</v>
      </c>
      <c r="AA156" s="1033">
        <f ca="1">IFERROR(VLOOKUP($J156,'WM-AR'!$I$7:$AS$3267,28,FALSE),"")</f>
        <v>0</v>
      </c>
      <c r="AB156" s="1033">
        <f ca="1">IFERROR(VLOOKUP($J156,'WM-AR'!$I$7:$AS$3267,29,FALSE),"")</f>
        <v>0</v>
      </c>
      <c r="AC156" s="1033">
        <f ca="1">IFERROR(VLOOKUP($J156,'WM-AR'!$I$7:$AS$3267,30,FALSE),"")</f>
        <v>0</v>
      </c>
      <c r="AD156" s="1033">
        <f ca="1">IFERROR(VLOOKUP($J156,'WM-AR'!$I$7:$AS$3267,31,FALSE),"")</f>
        <v>0</v>
      </c>
      <c r="AE156" s="1033">
        <f ca="1">IFERROR(VLOOKUP($J156,'WM-AR'!$I$7:$AS$3267,32,FALSE),"")</f>
        <v>0</v>
      </c>
      <c r="AF156" s="1033" t="str">
        <f ca="1">IFERROR(VLOOKUP($J156,'WM-AR'!$I$7:$AS$3267,33,FALSE),"")</f>
        <v/>
      </c>
      <c r="AG156" s="1374"/>
      <c r="AH156" s="1375" t="s">
        <v>3757</v>
      </c>
      <c r="AI156" s="1375" t="s">
        <v>3757</v>
      </c>
      <c r="AJ156" s="1375"/>
      <c r="AK156" s="1375" t="str">
        <f t="shared" ref="AK156:AK159" ca="1" si="16">L156</f>
        <v>EA</v>
      </c>
      <c r="AL156" s="723"/>
      <c r="AM156" s="1028" t="str">
        <f>IF(AND(ISTEXT($E156),ISTEXT($B156)),"산출기준 &gt;&gt;  "&amp;_xlfn.XLOOKUP($E156,산출기준!$D:$D,산출기준!$E:$E,"매칭실패"),"")</f>
        <v/>
      </c>
    </row>
    <row r="157" spans="1:39" ht="54.95" customHeight="1">
      <c r="A157" s="1019"/>
      <c r="B157" s="705"/>
      <c r="C157" s="706"/>
      <c r="D157" s="711"/>
      <c r="E157" s="708"/>
      <c r="F157" s="1029"/>
      <c r="G157" s="882"/>
      <c r="H157" s="1371" t="str">
        <f ca="1">_xlfn.IFNA(_xlfn.XLOOKUP(J157,'WM-AR'!I:I,'WM-AR'!F:F),"")</f>
        <v/>
      </c>
      <c r="I157" s="1372"/>
      <c r="J157" s="712" t="str" cm="1">
        <f t="array" aca="1" ref="J157" ca="1">IF(ISTEXT(I157),INDIRECT("I"&amp;_xlfn.XMATCH("#",$I$1:INDIRECT("I"&amp;ROW()),,-1)+1)&amp;"-"&amp;I157,"")</f>
        <v/>
      </c>
      <c r="K157" s="1030"/>
      <c r="L157" s="1031" t="str">
        <f ca="1">IFERROR(VLOOKUP($J157,'WM-AR'!$I$7:$AS$3267,34,FALSE),"")</f>
        <v/>
      </c>
      <c r="M157" s="1373" t="str">
        <f ca="1">IFERROR(VLOOKUP($J157,'WM-AR'!$I$7:$AS$3267,4,FALSE),"")</f>
        <v/>
      </c>
      <c r="N157" s="1373" t="str">
        <f ca="1">IFERROR(VLOOKUP($J157,'WM-AR'!$I$7:$AS$3267,6,FALSE),"")</f>
        <v/>
      </c>
      <c r="O157" s="1373" t="str">
        <f ca="1">IFERROR(VLOOKUP($J157,'WM-AR'!$I$7:$AS$3267,8,FALSE),"")</f>
        <v/>
      </c>
      <c r="P157" s="1032" t="str">
        <f ca="1">IFERROR(VLOOKUP($J157,'WM-AR'!$I$7:$AS$3267,10,FALSE),"")</f>
        <v/>
      </c>
      <c r="Q157" s="1033" t="str">
        <f ca="1">IFERROR(VLOOKUP($J157,'WM-AR'!$I$7:$AS$3267,12,FALSE),"")</f>
        <v/>
      </c>
      <c r="R157" s="1033" t="str">
        <f ca="1">IFERROR(VLOOKUP($J157,'WM-AR'!$I$7:$AS$3267,14,FALSE),"")</f>
        <v/>
      </c>
      <c r="S157" s="1033" t="str">
        <f ca="1">IFERROR(VLOOKUP($J157,'WM-AR'!$I$7:$AS$3267,16,FALSE),"")</f>
        <v/>
      </c>
      <c r="T157" s="1033" t="str">
        <f ca="1">IFERROR(VLOOKUP($J157,'WM-AR'!$I$7:$AS$3267,18,FALSE),"")</f>
        <v/>
      </c>
      <c r="U157" s="1033" t="str">
        <f ca="1">IFERROR(VLOOKUP($J157,'WM-AR'!$I$7:$AS$3267,20,FALSE),"")</f>
        <v/>
      </c>
      <c r="V157" s="1033" t="str">
        <f ca="1">IFERROR(VLOOKUP($J157,'WM-AR'!$I$7:$AS$3267,22,FALSE),"")</f>
        <v/>
      </c>
      <c r="W157" s="1033" t="str">
        <f ca="1">IFERROR(VLOOKUP($J157,'WM-AR'!$I$7:$AS$3267,24,FALSE),"")</f>
        <v/>
      </c>
      <c r="X157" s="1033" t="str">
        <f ca="1">IFERROR(VLOOKUP($J157,'WM-AR'!$I$7:$AS$3267,25,FALSE),"")</f>
        <v/>
      </c>
      <c r="Y157" s="1033" t="str">
        <f ca="1">IFERROR(VLOOKUP($J157,'WM-AR'!$I$7:$AS$3267,26,FALSE),"")</f>
        <v/>
      </c>
      <c r="Z157" s="1033" t="str">
        <f ca="1">IFERROR(VLOOKUP($J157,'WM-AR'!$I$7:$AS$3267,27,FALSE),"")</f>
        <v/>
      </c>
      <c r="AA157" s="1033" t="str">
        <f ca="1">IFERROR(VLOOKUP($J157,'WM-AR'!$I$7:$AS$3267,28,FALSE),"")</f>
        <v/>
      </c>
      <c r="AB157" s="1033" t="str">
        <f ca="1">IFERROR(VLOOKUP($J157,'WM-AR'!$I$7:$AS$3267,29,FALSE),"")</f>
        <v/>
      </c>
      <c r="AC157" s="1033" t="str">
        <f ca="1">IFERROR(VLOOKUP($J157,'WM-AR'!$I$7:$AS$3267,30,FALSE),"")</f>
        <v/>
      </c>
      <c r="AD157" s="1033" t="str">
        <f ca="1">IFERROR(VLOOKUP($J157,'WM-AR'!$I$7:$AS$3267,31,FALSE),"")</f>
        <v/>
      </c>
      <c r="AE157" s="1033" t="str">
        <f ca="1">IFERROR(VLOOKUP($J157,'WM-AR'!$I$7:$AS$3267,32,FALSE),"")</f>
        <v/>
      </c>
      <c r="AF157" s="1033" t="str">
        <f ca="1">IFERROR(VLOOKUP($J157,'WM-AR'!$I$7:$AS$3267,33,FALSE),"")</f>
        <v/>
      </c>
      <c r="AG157" s="1374"/>
      <c r="AH157" s="1375" t="s">
        <v>3757</v>
      </c>
      <c r="AI157" s="1375" t="s">
        <v>3757</v>
      </c>
      <c r="AJ157" s="1375"/>
      <c r="AK157" s="1375" t="str">
        <f t="shared" ca="1" si="16"/>
        <v/>
      </c>
      <c r="AL157" s="723"/>
      <c r="AM157" s="1028" t="str">
        <f>IF(AND(ISTEXT($E157),ISTEXT($B157)),"산출기준 &gt;&gt;  "&amp;_xlfn.XLOOKUP($E157,산출기준!$D:$D,산출기준!$E:$E,"매칭실패"),"")</f>
        <v/>
      </c>
    </row>
    <row r="158" spans="1:39" ht="54.95" customHeight="1">
      <c r="A158" s="1019"/>
      <c r="B158" s="705"/>
      <c r="C158" s="706"/>
      <c r="D158" s="711"/>
      <c r="E158" s="708"/>
      <c r="F158" s="1029"/>
      <c r="G158" s="882"/>
      <c r="H158" s="1371" t="str">
        <f ca="1">_xlfn.IFNA(_xlfn.XLOOKUP(J158,'WM-AR'!I:I,'WM-AR'!F:F),"")</f>
        <v/>
      </c>
      <c r="I158" s="1372"/>
      <c r="J158" s="712" t="str" cm="1">
        <f t="array" aca="1" ref="J158" ca="1">IF(ISTEXT(I158),INDIRECT("I"&amp;_xlfn.XMATCH("#",$I$1:INDIRECT("I"&amp;ROW()),,-1)+1)&amp;"-"&amp;I158,"")</f>
        <v/>
      </c>
      <c r="K158" s="1030"/>
      <c r="L158" s="1031" t="str">
        <f ca="1">IFERROR(VLOOKUP($J158,'WM-AR'!$I$7:$AS$3267,34,FALSE),"")</f>
        <v/>
      </c>
      <c r="M158" s="1373" t="str">
        <f ca="1">IFERROR(VLOOKUP($J158,'WM-AR'!$I$7:$AS$3267,4,FALSE),"")</f>
        <v/>
      </c>
      <c r="N158" s="1373" t="str">
        <f ca="1">IFERROR(VLOOKUP($J158,'WM-AR'!$I$7:$AS$3267,6,FALSE),"")</f>
        <v/>
      </c>
      <c r="O158" s="1373" t="str">
        <f ca="1">IFERROR(VLOOKUP($J158,'WM-AR'!$I$7:$AS$3267,8,FALSE),"")</f>
        <v/>
      </c>
      <c r="P158" s="1032" t="str">
        <f ca="1">IFERROR(VLOOKUP($J158,'WM-AR'!$I$7:$AS$3267,10,FALSE),"")</f>
        <v/>
      </c>
      <c r="Q158" s="1033" t="str">
        <f ca="1">IFERROR(VLOOKUP($J158,'WM-AR'!$I$7:$AS$3267,12,FALSE),"")</f>
        <v/>
      </c>
      <c r="R158" s="1033" t="str">
        <f ca="1">IFERROR(VLOOKUP($J158,'WM-AR'!$I$7:$AS$3267,14,FALSE),"")</f>
        <v/>
      </c>
      <c r="S158" s="1033" t="str">
        <f ca="1">IFERROR(VLOOKUP($J158,'WM-AR'!$I$7:$AS$3267,16,FALSE),"")</f>
        <v/>
      </c>
      <c r="T158" s="1033" t="str">
        <f ca="1">IFERROR(VLOOKUP($J158,'WM-AR'!$I$7:$AS$3267,18,FALSE),"")</f>
        <v/>
      </c>
      <c r="U158" s="1033" t="str">
        <f ca="1">IFERROR(VLOOKUP($J158,'WM-AR'!$I$7:$AS$3267,20,FALSE),"")</f>
        <v/>
      </c>
      <c r="V158" s="1033" t="str">
        <f ca="1">IFERROR(VLOOKUP($J158,'WM-AR'!$I$7:$AS$3267,22,FALSE),"")</f>
        <v/>
      </c>
      <c r="W158" s="1033" t="str">
        <f ca="1">IFERROR(VLOOKUP($J158,'WM-AR'!$I$7:$AS$3267,24,FALSE),"")</f>
        <v/>
      </c>
      <c r="X158" s="1033" t="str">
        <f ca="1">IFERROR(VLOOKUP($J158,'WM-AR'!$I$7:$AS$3267,25,FALSE),"")</f>
        <v/>
      </c>
      <c r="Y158" s="1033" t="str">
        <f ca="1">IFERROR(VLOOKUP($J158,'WM-AR'!$I$7:$AS$3267,26,FALSE),"")</f>
        <v/>
      </c>
      <c r="Z158" s="1033" t="str">
        <f ca="1">IFERROR(VLOOKUP($J158,'WM-AR'!$I$7:$AS$3267,27,FALSE),"")</f>
        <v/>
      </c>
      <c r="AA158" s="1033" t="str">
        <f ca="1">IFERROR(VLOOKUP($J158,'WM-AR'!$I$7:$AS$3267,28,FALSE),"")</f>
        <v/>
      </c>
      <c r="AB158" s="1033" t="str">
        <f ca="1">IFERROR(VLOOKUP($J158,'WM-AR'!$I$7:$AS$3267,29,FALSE),"")</f>
        <v/>
      </c>
      <c r="AC158" s="1033" t="str">
        <f ca="1">IFERROR(VLOOKUP($J158,'WM-AR'!$I$7:$AS$3267,30,FALSE),"")</f>
        <v/>
      </c>
      <c r="AD158" s="1033" t="str">
        <f ca="1">IFERROR(VLOOKUP($J158,'WM-AR'!$I$7:$AS$3267,31,FALSE),"")</f>
        <v/>
      </c>
      <c r="AE158" s="1033" t="str">
        <f ca="1">IFERROR(VLOOKUP($J158,'WM-AR'!$I$7:$AS$3267,32,FALSE),"")</f>
        <v/>
      </c>
      <c r="AF158" s="1033" t="str">
        <f ca="1">IFERROR(VLOOKUP($J158,'WM-AR'!$I$7:$AS$3267,33,FALSE),"")</f>
        <v/>
      </c>
      <c r="AG158" s="1374"/>
      <c r="AH158" s="1375" t="s">
        <v>3757</v>
      </c>
      <c r="AI158" s="1375" t="s">
        <v>3757</v>
      </c>
      <c r="AJ158" s="1375"/>
      <c r="AK158" s="1375" t="str">
        <f t="shared" ca="1" si="16"/>
        <v/>
      </c>
      <c r="AL158" s="723"/>
      <c r="AM158" s="1028" t="str">
        <f>IF(AND(ISTEXT($E158),ISTEXT($B158)),"산출기준 &gt;&gt;  "&amp;_xlfn.XLOOKUP($E158,산출기준!$D:$D,산출기준!$E:$E,"매칭실패"),"")</f>
        <v/>
      </c>
    </row>
    <row r="159" spans="1:39" ht="54.95" customHeight="1">
      <c r="A159" s="1019"/>
      <c r="B159" s="724"/>
      <c r="C159" s="725"/>
      <c r="D159" s="731"/>
      <c r="E159" s="727"/>
      <c r="F159" s="1035"/>
      <c r="G159" s="886"/>
      <c r="H159" s="1376" t="str">
        <f ca="1">_xlfn.IFNA(_xlfn.XLOOKUP(J159,'WM-AR'!I:I,'WM-AR'!F:F),"")</f>
        <v/>
      </c>
      <c r="I159" s="1377"/>
      <c r="J159" s="732" t="str" cm="1">
        <f t="array" aca="1" ref="J159" ca="1">IF(ISTEXT(I159),INDIRECT("I"&amp;_xlfn.XMATCH("#",$I$1:INDIRECT("I"&amp;ROW()),,-1)+1)&amp;"-"&amp;I159,"")</f>
        <v/>
      </c>
      <c r="K159" s="1036"/>
      <c r="L159" s="1037" t="str">
        <f ca="1">IFERROR(VLOOKUP($J159,'WM-AR'!$I$7:$AS$3267,34,FALSE),"")</f>
        <v/>
      </c>
      <c r="M159" s="1378" t="str">
        <f ca="1">IFERROR(VLOOKUP($J159,'WM-AR'!$I$7:$AS$3267,4,FALSE),"")</f>
        <v/>
      </c>
      <c r="N159" s="1378" t="str">
        <f ca="1">IFERROR(VLOOKUP($J159,'WM-AR'!$I$7:$AS$3267,6,FALSE),"")</f>
        <v/>
      </c>
      <c r="O159" s="1378" t="str">
        <f ca="1">IFERROR(VLOOKUP($J159,'WM-AR'!$I$7:$AS$3267,8,FALSE),"")</f>
        <v/>
      </c>
      <c r="P159" s="1038" t="str">
        <f ca="1">IFERROR(VLOOKUP($J159,'WM-AR'!$I$7:$AS$3267,10,FALSE),"")</f>
        <v/>
      </c>
      <c r="Q159" s="1039" t="str">
        <f ca="1">IFERROR(VLOOKUP($J159,'WM-AR'!$I$7:$AS$3267,12,FALSE),"")</f>
        <v/>
      </c>
      <c r="R159" s="1039" t="str">
        <f ca="1">IFERROR(VLOOKUP($J159,'WM-AR'!$I$7:$AS$3267,14,FALSE),"")</f>
        <v/>
      </c>
      <c r="S159" s="1039" t="str">
        <f ca="1">IFERROR(VLOOKUP($J159,'WM-AR'!$I$7:$AS$3267,16,FALSE),"")</f>
        <v/>
      </c>
      <c r="T159" s="1039" t="str">
        <f ca="1">IFERROR(VLOOKUP($J159,'WM-AR'!$I$7:$AS$3267,18,FALSE),"")</f>
        <v/>
      </c>
      <c r="U159" s="1039" t="str">
        <f ca="1">IFERROR(VLOOKUP($J159,'WM-AR'!$I$7:$AS$3267,20,FALSE),"")</f>
        <v/>
      </c>
      <c r="V159" s="1039" t="str">
        <f ca="1">IFERROR(VLOOKUP($J159,'WM-AR'!$I$7:$AS$3267,22,FALSE),"")</f>
        <v/>
      </c>
      <c r="W159" s="1039" t="str">
        <f ca="1">IFERROR(VLOOKUP($J159,'WM-AR'!$I$7:$AS$3267,24,FALSE),"")</f>
        <v/>
      </c>
      <c r="X159" s="1039" t="str">
        <f ca="1">IFERROR(VLOOKUP($J159,'WM-AR'!$I$7:$AS$3267,25,FALSE),"")</f>
        <v/>
      </c>
      <c r="Y159" s="1039" t="str">
        <f ca="1">IFERROR(VLOOKUP($J159,'WM-AR'!$I$7:$AS$3267,26,FALSE),"")</f>
        <v/>
      </c>
      <c r="Z159" s="1039" t="str">
        <f ca="1">IFERROR(VLOOKUP($J159,'WM-AR'!$I$7:$AS$3267,27,FALSE),"")</f>
        <v/>
      </c>
      <c r="AA159" s="1039" t="str">
        <f ca="1">IFERROR(VLOOKUP($J159,'WM-AR'!$I$7:$AS$3267,28,FALSE),"")</f>
        <v/>
      </c>
      <c r="AB159" s="1039" t="str">
        <f ca="1">IFERROR(VLOOKUP($J159,'WM-AR'!$I$7:$AS$3267,29,FALSE),"")</f>
        <v/>
      </c>
      <c r="AC159" s="1039" t="str">
        <f ca="1">IFERROR(VLOOKUP($J159,'WM-AR'!$I$7:$AS$3267,30,FALSE),"")</f>
        <v/>
      </c>
      <c r="AD159" s="1039" t="str">
        <f ca="1">IFERROR(VLOOKUP($J159,'WM-AR'!$I$7:$AS$3267,31,FALSE),"")</f>
        <v/>
      </c>
      <c r="AE159" s="1039" t="str">
        <f ca="1">IFERROR(VLOOKUP($J159,'WM-AR'!$I$7:$AS$3267,32,FALSE),"")</f>
        <v/>
      </c>
      <c r="AF159" s="1039" t="str">
        <f ca="1">IFERROR(VLOOKUP($J159,'WM-AR'!$I$7:$AS$3267,33,FALSE),"")</f>
        <v/>
      </c>
      <c r="AG159" s="1379"/>
      <c r="AH159" s="1380" t="s">
        <v>3757</v>
      </c>
      <c r="AI159" s="1380" t="s">
        <v>3757</v>
      </c>
      <c r="AJ159" s="1380"/>
      <c r="AK159" s="1380" t="str">
        <f t="shared" ca="1" si="16"/>
        <v/>
      </c>
      <c r="AL159" s="743"/>
      <c r="AM159" s="1028" t="str">
        <f>IF(AND(ISTEXT($E159),ISTEXT($B159)),"산출기준 &gt;&gt;  "&amp;_xlfn.XLOOKUP($E159,산출기준!$D:$D,산출기준!$E:$E,"매칭실패"),"")</f>
        <v/>
      </c>
    </row>
    <row r="160" spans="1:39">
      <c r="B160" s="658"/>
      <c r="C160" s="659"/>
      <c r="D160" s="659"/>
      <c r="E160" s="659"/>
      <c r="F160" s="1056"/>
      <c r="G160" s="662"/>
      <c r="H160" s="662"/>
      <c r="I160" s="662"/>
      <c r="J160" s="652"/>
      <c r="K160" s="664"/>
      <c r="L160" s="664"/>
      <c r="M160" s="664"/>
      <c r="N160" s="664"/>
      <c r="O160" s="664"/>
      <c r="P160" s="664"/>
      <c r="Q160" s="664"/>
      <c r="R160" s="664"/>
      <c r="S160" s="664"/>
      <c r="T160" s="664"/>
      <c r="U160" s="664"/>
      <c r="V160" s="664"/>
      <c r="W160" s="664"/>
      <c r="X160" s="664"/>
      <c r="Y160" s="664"/>
      <c r="Z160" s="664"/>
      <c r="AA160" s="664"/>
      <c r="AB160" s="664"/>
      <c r="AC160" s="664"/>
      <c r="AD160" s="664"/>
      <c r="AE160" s="664"/>
      <c r="AF160" s="664"/>
      <c r="AG160" s="659"/>
      <c r="AH160" s="665"/>
      <c r="AI160" s="665"/>
      <c r="AJ160" s="666"/>
      <c r="AK160" s="666"/>
      <c r="AL160" s="662"/>
      <c r="AM160" s="88" t="str">
        <f>IF(AND(ISTEXT($E160),ISTEXT($B160)),"산출기준 &gt;&gt;  "&amp;_xlfn.XLOOKUP($E160,산출기준!$D:$D,산출기준!$E:$E,"매칭실패"),"")</f>
        <v/>
      </c>
    </row>
    <row r="161" spans="1:39" ht="34.9" customHeight="1">
      <c r="B161" s="808" t="str" cm="1">
        <f t="array" aca="1" ref="B161" ca="1">_xlfn.IFNA(INDIRECT("Family_표준_구성도!B"&amp;MATCH(F161,INDIRECT("Family_표준_구성도!"&amp;"C:C"),0)),"")</f>
        <v>8.2.1.1.3</v>
      </c>
      <c r="C161" s="668" t="s">
        <v>2016</v>
      </c>
      <c r="D161" s="809"/>
      <c r="E161" s="668" t="s">
        <v>3761</v>
      </c>
      <c r="F161" s="1265" t="s">
        <v>3849</v>
      </c>
      <c r="G161" s="811"/>
      <c r="H161" s="917" t="s">
        <v>3850</v>
      </c>
      <c r="I161" s="1356" t="s">
        <v>1653</v>
      </c>
      <c r="J161" s="1356"/>
      <c r="K161" s="674"/>
      <c r="L161" s="674"/>
      <c r="M161" s="1357" t="str" cm="1">
        <f t="array" aca="1" ref="M161:X161" ca="1">TRANSPOSE(INDIRECT("'WM-AR'!B"&amp;_xlfn.XMATCH($I162,'WM-AR'!G:G,0,1)):INDIRECT("'WM-AR'!B"&amp;_xlfn.XMATCH($I162,'WM-AR'!G:G,0,-1)))</f>
        <v/>
      </c>
      <c r="N161" s="1357" t="str">
        <f ca="1"/>
        <v>Fire Protective Rating: N/A, Double Door</v>
      </c>
      <c r="O161" s="1358" t="str">
        <f ca="1"/>
        <v/>
      </c>
      <c r="P161" s="1359" t="str">
        <f ca="1"/>
        <v>Fire Protective Rating: 0.5-hr, Double Door</v>
      </c>
      <c r="Q161" s="1360" t="str">
        <f ca="1"/>
        <v/>
      </c>
      <c r="R161" s="1360" t="str">
        <f ca="1"/>
        <v>Fire Protective Rating: 1-hr, Double Door</v>
      </c>
      <c r="S161" s="1360" t="str">
        <f ca="1"/>
        <v/>
      </c>
      <c r="T161" s="1360" t="str">
        <f ca="1"/>
        <v>Fire Protective Rating: 1.5-hrs, Double Door</v>
      </c>
      <c r="U161" s="1360" t="str">
        <f ca="1"/>
        <v/>
      </c>
      <c r="V161" s="1360" t="str">
        <f ca="1"/>
        <v>Fire Protective Rating: 2-hrs, Double Door</v>
      </c>
      <c r="W161" s="1361" t="str">
        <f ca="1"/>
        <v/>
      </c>
      <c r="X161" s="1362" t="str">
        <f ca="1"/>
        <v>Fire Protective Rating: 3-hrs, Double Door</v>
      </c>
      <c r="Y161" s="679"/>
      <c r="Z161" s="679"/>
      <c r="AA161" s="679"/>
      <c r="AB161" s="679"/>
      <c r="AC161" s="679"/>
      <c r="AD161" s="679"/>
      <c r="AE161" s="679"/>
      <c r="AF161" s="679"/>
      <c r="AG161" s="1043"/>
      <c r="AH161" s="682"/>
      <c r="AI161" s="682"/>
      <c r="AJ161" s="682"/>
      <c r="AK161" s="682"/>
      <c r="AL161" s="683"/>
      <c r="AM161" s="88" t="str">
        <f ca="1">IF(AND(ISTEXT($E161),ISTEXT($B161)),"산출기준 &gt;&gt;  "&amp;_xlfn.XLOOKUP($E161,산출기준!$D:$D,산출기준!$E:$E,"매칭실패"),"")</f>
        <v>산출기준 &gt;&gt;  [ 도어 일반 산출 ]</v>
      </c>
    </row>
    <row r="162" spans="1:39" ht="49.9" customHeight="1" outlineLevel="1">
      <c r="B162" s="758"/>
      <c r="C162" s="759"/>
      <c r="D162" s="759"/>
      <c r="E162" s="814"/>
      <c r="F162" s="775"/>
      <c r="G162" s="1363" t="s">
        <v>3752</v>
      </c>
      <c r="H162" s="1364" t="str">
        <f>_xlfn.XLOOKUP(I162,'WM-AR'!G:G,'WM-AR'!E:E)</f>
        <v>A04AR103 Finishing Work Door &amp; Window Work Steel Door w/ Steel Frame &amp; Panic Bar (UoM: EA)</v>
      </c>
      <c r="I162" s="765" t="s">
        <v>3770</v>
      </c>
      <c r="J162" s="1365"/>
      <c r="K162" s="766"/>
      <c r="L162" s="766"/>
      <c r="M162" s="1366"/>
      <c r="N162" s="1366"/>
      <c r="O162" s="1366"/>
      <c r="P162" s="1366"/>
      <c r="Q162" s="1366"/>
      <c r="R162" s="1366"/>
      <c r="S162" s="1366"/>
      <c r="T162" s="1366"/>
      <c r="U162" s="1366"/>
      <c r="V162" s="1366"/>
      <c r="W162" s="1366"/>
      <c r="X162" s="1366"/>
      <c r="Y162" s="766"/>
      <c r="Z162" s="766"/>
      <c r="AA162" s="766"/>
      <c r="AB162" s="766"/>
      <c r="AC162" s="766"/>
      <c r="AD162" s="766"/>
      <c r="AE162" s="766"/>
      <c r="AF162" s="766"/>
      <c r="AG162" s="773"/>
      <c r="AH162" s="1045"/>
      <c r="AI162" s="1045"/>
      <c r="AJ162" s="1046"/>
      <c r="AK162" s="1046"/>
      <c r="AL162" s="759"/>
      <c r="AM162" s="88" t="str">
        <f>IF(AND(ISTEXT($E162),ISTEXT($B162)),"산출기준 &gt;&gt;  "&amp;_xlfn.XLOOKUP($E162,산출기준!$D:$D,산출기준!$E:$E,"매칭실패"),"")</f>
        <v/>
      </c>
    </row>
    <row r="163" spans="1:39" ht="54.95" customHeight="1">
      <c r="A163" s="1019"/>
      <c r="B163" s="684"/>
      <c r="C163" s="685"/>
      <c r="D163" s="1020"/>
      <c r="E163" s="687"/>
      <c r="F163" s="1021"/>
      <c r="G163" s="875" t="s">
        <v>3851</v>
      </c>
      <c r="H163" s="1367" t="str">
        <f ca="1">_xlfn.IFNA(_xlfn.XLOOKUP(J163,'WM-AR'!I:I,'WM-AR'!F:F),"")</f>
        <v xml:space="preserve">A04AR103-00002 Finishing Work Door &amp; Window Work Steel Door w/ Steel Frame &amp; Panic Bar (UoM: EA) Fire Protective Rating: N/A, Double Door     w/ Hardware &amp; Accessories  </v>
      </c>
      <c r="I163" s="1368" t="s">
        <v>3836</v>
      </c>
      <c r="J163" s="692" t="str" cm="1">
        <f t="array" aca="1" ref="J163" ca="1">IF(ISTEXT(I163),INDIRECT("I"&amp;_xlfn.XMATCH("#",$I$1:INDIRECT("I"&amp;ROW()),,-1)+1)&amp;"-"&amp;I163,"")</f>
        <v>A04AR103-00002</v>
      </c>
      <c r="K163" s="1022"/>
      <c r="L163" s="1023" t="str">
        <f ca="1">IFERROR(VLOOKUP($J163,'WM-AR'!$I$7:$AS$3267,34,FALSE),"")</f>
        <v>EA</v>
      </c>
      <c r="M163" s="1369" t="str">
        <f ca="1">IFERROR(VLOOKUP($J163,'WM-AR'!$I$7:$AS$3267,4,FALSE),"")</f>
        <v>Finishing Work</v>
      </c>
      <c r="N163" s="1369" t="str">
        <f ca="1">IFERROR(VLOOKUP($J163,'WM-AR'!$I$7:$AS$3267,6,FALSE),"")</f>
        <v>Door &amp; Window Work</v>
      </c>
      <c r="O163" s="1369" t="str">
        <f ca="1">IFERROR(VLOOKUP($J163,'WM-AR'!$I$7:$AS$3267,8,FALSE),"")</f>
        <v>Steel Door w/ Steel Frame &amp; Panic Bar (UoM: EA)</v>
      </c>
      <c r="P163" s="1025" t="str">
        <f ca="1">IFERROR(VLOOKUP($J163,'WM-AR'!$I$7:$AS$3267,10,FALSE),"")</f>
        <v>Fire Protective Rating: N/A, Double Door</v>
      </c>
      <c r="Q163" s="1026">
        <f ca="1">IFERROR(VLOOKUP($J163,'WM-AR'!$I$7:$AS$3267,12,FALSE),"")</f>
        <v>0</v>
      </c>
      <c r="R163" s="1026">
        <f ca="1">IFERROR(VLOOKUP($J163,'WM-AR'!$I$7:$AS$3267,14,FALSE),"")</f>
        <v>0</v>
      </c>
      <c r="S163" s="1026">
        <f ca="1">IFERROR(VLOOKUP($J163,'WM-AR'!$I$7:$AS$3267,16,FALSE),"")</f>
        <v>0</v>
      </c>
      <c r="T163" s="1026">
        <f ca="1">IFERROR(VLOOKUP($J163,'WM-AR'!$I$7:$AS$3267,18,FALSE),"")</f>
        <v>0</v>
      </c>
      <c r="U163" s="1026" t="str">
        <f ca="1">IFERROR(VLOOKUP($J163,'WM-AR'!$I$7:$AS$3267,20,FALSE),"")</f>
        <v>w/ Hardware &amp; Accessories</v>
      </c>
      <c r="V163" s="1026">
        <f ca="1">IFERROR(VLOOKUP($J163,'WM-AR'!$I$7:$AS$3267,22,FALSE),"")</f>
        <v>0</v>
      </c>
      <c r="W163" s="1026">
        <f ca="1">IFERROR(VLOOKUP($J163,'WM-AR'!$I$7:$AS$3267,24,FALSE),"")</f>
        <v>0</v>
      </c>
      <c r="X163" s="1026">
        <f ca="1">IFERROR(VLOOKUP($J163,'WM-AR'!$I$7:$AS$3267,25,FALSE),"")</f>
        <v>0</v>
      </c>
      <c r="Y163" s="1026" t="str">
        <f ca="1">IFERROR(VLOOKUP($J163,'WM-AR'!$I$7:$AS$3267,26,FALSE),"")</f>
        <v>W x H=(  )mm x (  )mm</v>
      </c>
      <c r="Z163" s="1026">
        <f ca="1">IFERROR(VLOOKUP($J163,'WM-AR'!$I$7:$AS$3267,27,FALSE),"")</f>
        <v>0</v>
      </c>
      <c r="AA163" s="1026">
        <f ca="1">IFERROR(VLOOKUP($J163,'WM-AR'!$I$7:$AS$3267,28,FALSE),"")</f>
        <v>0</v>
      </c>
      <c r="AB163" s="1026">
        <f ca="1">IFERROR(VLOOKUP($J163,'WM-AR'!$I$7:$AS$3267,29,FALSE),"")</f>
        <v>0</v>
      </c>
      <c r="AC163" s="1026">
        <f ca="1">IFERROR(VLOOKUP($J163,'WM-AR'!$I$7:$AS$3267,30,FALSE),"")</f>
        <v>0</v>
      </c>
      <c r="AD163" s="1026">
        <f ca="1">IFERROR(VLOOKUP($J163,'WM-AR'!$I$7:$AS$3267,31,FALSE),"")</f>
        <v>0</v>
      </c>
      <c r="AE163" s="1026">
        <f ca="1">IFERROR(VLOOKUP($J163,'WM-AR'!$I$7:$AS$3267,32,FALSE),"")</f>
        <v>0</v>
      </c>
      <c r="AF163" s="1026" t="str">
        <f ca="1">IFERROR(VLOOKUP($J163,'WM-AR'!$I$7:$AS$3267,33,FALSE),"")</f>
        <v/>
      </c>
      <c r="AG163" s="1370" t="s">
        <v>3847</v>
      </c>
      <c r="AH163" s="768" t="s">
        <v>3757</v>
      </c>
      <c r="AI163" s="768" t="s">
        <v>3757</v>
      </c>
      <c r="AJ163" s="769"/>
      <c r="AK163" s="769" t="str">
        <f ca="1">L163</f>
        <v>EA</v>
      </c>
      <c r="AL163" s="704"/>
      <c r="AM163" s="1028" t="str">
        <f>IF(AND(ISTEXT($E163),ISTEXT($B163)),"산출기준 &gt;&gt;  "&amp;_xlfn.XLOOKUP($E163,산출기준!$D:$D,산출기준!$E:$E,"매칭실패"),"")</f>
        <v/>
      </c>
    </row>
    <row r="164" spans="1:39" ht="54.95" customHeight="1">
      <c r="A164" s="1019"/>
      <c r="B164" s="705"/>
      <c r="C164" s="706"/>
      <c r="D164" s="711"/>
      <c r="E164" s="708"/>
      <c r="F164" s="1029"/>
      <c r="G164" s="882" t="s">
        <v>3852</v>
      </c>
      <c r="H164" s="1371" t="str">
        <f ca="1">_xlfn.IFNA(_xlfn.XLOOKUP(J164,'WM-AR'!I:I,'WM-AR'!F:F),"")</f>
        <v xml:space="preserve">A04AR103-00010 Finishing Work Door &amp; Window Work Steel Door w/ Steel Frame &amp; Panic Bar (UoM: EA) Fire Protective Rating: 2-hrs, Double Door     w/ Hardware &amp; Accessories  </v>
      </c>
      <c r="I164" s="1372" t="s">
        <v>3842</v>
      </c>
      <c r="J164" s="712" t="str" cm="1">
        <f t="array" aca="1" ref="J164" ca="1">IF(ISTEXT(I164),INDIRECT("I"&amp;_xlfn.XMATCH("#",$I$1:INDIRECT("I"&amp;ROW()),,-1)+1)&amp;"-"&amp;I164,"")</f>
        <v>A04AR103-00010</v>
      </c>
      <c r="K164" s="1030"/>
      <c r="L164" s="1031" t="str">
        <f ca="1">IFERROR(VLOOKUP($J164,'WM-AR'!$I$7:$AS$3267,34,FALSE),"")</f>
        <v>EA</v>
      </c>
      <c r="M164" s="1373" t="str">
        <f ca="1">IFERROR(VLOOKUP($J164,'WM-AR'!$I$7:$AS$3267,4,FALSE),"")</f>
        <v>Finishing Work</v>
      </c>
      <c r="N164" s="1373" t="str">
        <f ca="1">IFERROR(VLOOKUP($J164,'WM-AR'!$I$7:$AS$3267,6,FALSE),"")</f>
        <v>Door &amp; Window Work</v>
      </c>
      <c r="O164" s="1373" t="str">
        <f ca="1">IFERROR(VLOOKUP($J164,'WM-AR'!$I$7:$AS$3267,8,FALSE),"")</f>
        <v>Steel Door w/ Steel Frame &amp; Panic Bar (UoM: EA)</v>
      </c>
      <c r="P164" s="1032" t="str">
        <f ca="1">IFERROR(VLOOKUP($J164,'WM-AR'!$I$7:$AS$3267,10,FALSE),"")</f>
        <v>Fire Protective Rating: 2-hrs, Double Door</v>
      </c>
      <c r="Q164" s="1033">
        <f ca="1">IFERROR(VLOOKUP($J164,'WM-AR'!$I$7:$AS$3267,12,FALSE),"")</f>
        <v>0</v>
      </c>
      <c r="R164" s="1033">
        <f ca="1">IFERROR(VLOOKUP($J164,'WM-AR'!$I$7:$AS$3267,14,FALSE),"")</f>
        <v>0</v>
      </c>
      <c r="S164" s="1033">
        <f ca="1">IFERROR(VLOOKUP($J164,'WM-AR'!$I$7:$AS$3267,16,FALSE),"")</f>
        <v>0</v>
      </c>
      <c r="T164" s="1033">
        <f ca="1">IFERROR(VLOOKUP($J164,'WM-AR'!$I$7:$AS$3267,18,FALSE),"")</f>
        <v>0</v>
      </c>
      <c r="U164" s="1033" t="str">
        <f ca="1">IFERROR(VLOOKUP($J164,'WM-AR'!$I$7:$AS$3267,20,FALSE),"")</f>
        <v>w/ Hardware &amp; Accessories</v>
      </c>
      <c r="V164" s="1033">
        <f ca="1">IFERROR(VLOOKUP($J164,'WM-AR'!$I$7:$AS$3267,22,FALSE),"")</f>
        <v>0</v>
      </c>
      <c r="W164" s="1033">
        <f ca="1">IFERROR(VLOOKUP($J164,'WM-AR'!$I$7:$AS$3267,24,FALSE),"")</f>
        <v>0</v>
      </c>
      <c r="X164" s="1033">
        <f ca="1">IFERROR(VLOOKUP($J164,'WM-AR'!$I$7:$AS$3267,25,FALSE),"")</f>
        <v>0</v>
      </c>
      <c r="Y164" s="1033" t="str">
        <f ca="1">IFERROR(VLOOKUP($J164,'WM-AR'!$I$7:$AS$3267,26,FALSE),"")</f>
        <v>W x H=(  )mm x (  )mm</v>
      </c>
      <c r="Z164" s="1033">
        <f ca="1">IFERROR(VLOOKUP($J164,'WM-AR'!$I$7:$AS$3267,27,FALSE),"")</f>
        <v>0</v>
      </c>
      <c r="AA164" s="1033">
        <f ca="1">IFERROR(VLOOKUP($J164,'WM-AR'!$I$7:$AS$3267,28,FALSE),"")</f>
        <v>0</v>
      </c>
      <c r="AB164" s="1033">
        <f ca="1">IFERROR(VLOOKUP($J164,'WM-AR'!$I$7:$AS$3267,29,FALSE),"")</f>
        <v>0</v>
      </c>
      <c r="AC164" s="1033">
        <f ca="1">IFERROR(VLOOKUP($J164,'WM-AR'!$I$7:$AS$3267,30,FALSE),"")</f>
        <v>0</v>
      </c>
      <c r="AD164" s="1033">
        <f ca="1">IFERROR(VLOOKUP($J164,'WM-AR'!$I$7:$AS$3267,31,FALSE),"")</f>
        <v>0</v>
      </c>
      <c r="AE164" s="1033">
        <f ca="1">IFERROR(VLOOKUP($J164,'WM-AR'!$I$7:$AS$3267,32,FALSE),"")</f>
        <v>0</v>
      </c>
      <c r="AF164" s="1033" t="str">
        <f ca="1">IFERROR(VLOOKUP($J164,'WM-AR'!$I$7:$AS$3267,33,FALSE),"")</f>
        <v/>
      </c>
      <c r="AG164" s="1374"/>
      <c r="AH164" s="1375" t="s">
        <v>3757</v>
      </c>
      <c r="AI164" s="1375" t="s">
        <v>3757</v>
      </c>
      <c r="AJ164" s="1375"/>
      <c r="AK164" s="1375" t="str">
        <f t="shared" ref="AK164:AK167" ca="1" si="17">L164</f>
        <v>EA</v>
      </c>
      <c r="AL164" s="723"/>
      <c r="AM164" s="1028" t="str">
        <f>IF(AND(ISTEXT($E164),ISTEXT($B164)),"산출기준 &gt;&gt;  "&amp;_xlfn.XLOOKUP($E164,산출기준!$D:$D,산출기준!$E:$E,"매칭실패"),"")</f>
        <v/>
      </c>
    </row>
    <row r="165" spans="1:39" ht="54.95" customHeight="1">
      <c r="A165" s="1019"/>
      <c r="B165" s="705"/>
      <c r="C165" s="706"/>
      <c r="D165" s="711"/>
      <c r="E165" s="708"/>
      <c r="F165" s="1029"/>
      <c r="G165" s="882"/>
      <c r="H165" s="1371" t="str">
        <f ca="1">_xlfn.IFNA(_xlfn.XLOOKUP(J165,'WM-AR'!I:I,'WM-AR'!F:F),"")</f>
        <v/>
      </c>
      <c r="I165" s="1372"/>
      <c r="J165" s="712" t="str" cm="1">
        <f t="array" aca="1" ref="J165" ca="1">IF(ISTEXT(I165),INDIRECT("I"&amp;_xlfn.XMATCH("#",$I$1:INDIRECT("I"&amp;ROW()),,-1)+1)&amp;"-"&amp;I165,"")</f>
        <v/>
      </c>
      <c r="K165" s="1030"/>
      <c r="L165" s="1031" t="str">
        <f ca="1">IFERROR(VLOOKUP($J165,'WM-AR'!$I$7:$AS$3267,34,FALSE),"")</f>
        <v/>
      </c>
      <c r="M165" s="1373" t="str">
        <f ca="1">IFERROR(VLOOKUP($J165,'WM-AR'!$I$7:$AS$3267,4,FALSE),"")</f>
        <v/>
      </c>
      <c r="N165" s="1373" t="str">
        <f ca="1">IFERROR(VLOOKUP($J165,'WM-AR'!$I$7:$AS$3267,6,FALSE),"")</f>
        <v/>
      </c>
      <c r="O165" s="1373" t="str">
        <f ca="1">IFERROR(VLOOKUP($J165,'WM-AR'!$I$7:$AS$3267,8,FALSE),"")</f>
        <v/>
      </c>
      <c r="P165" s="1032" t="str">
        <f ca="1">IFERROR(VLOOKUP($J165,'WM-AR'!$I$7:$AS$3267,10,FALSE),"")</f>
        <v/>
      </c>
      <c r="Q165" s="1033" t="str">
        <f ca="1">IFERROR(VLOOKUP($J165,'WM-AR'!$I$7:$AS$3267,12,FALSE),"")</f>
        <v/>
      </c>
      <c r="R165" s="1033" t="str">
        <f ca="1">IFERROR(VLOOKUP($J165,'WM-AR'!$I$7:$AS$3267,14,FALSE),"")</f>
        <v/>
      </c>
      <c r="S165" s="1033" t="str">
        <f ca="1">IFERROR(VLOOKUP($J165,'WM-AR'!$I$7:$AS$3267,16,FALSE),"")</f>
        <v/>
      </c>
      <c r="T165" s="1033" t="str">
        <f ca="1">IFERROR(VLOOKUP($J165,'WM-AR'!$I$7:$AS$3267,18,FALSE),"")</f>
        <v/>
      </c>
      <c r="U165" s="1033" t="str">
        <f ca="1">IFERROR(VLOOKUP($J165,'WM-AR'!$I$7:$AS$3267,20,FALSE),"")</f>
        <v/>
      </c>
      <c r="V165" s="1033" t="str">
        <f ca="1">IFERROR(VLOOKUP($J165,'WM-AR'!$I$7:$AS$3267,22,FALSE),"")</f>
        <v/>
      </c>
      <c r="W165" s="1033" t="str">
        <f ca="1">IFERROR(VLOOKUP($J165,'WM-AR'!$I$7:$AS$3267,24,FALSE),"")</f>
        <v/>
      </c>
      <c r="X165" s="1033" t="str">
        <f ca="1">IFERROR(VLOOKUP($J165,'WM-AR'!$I$7:$AS$3267,25,FALSE),"")</f>
        <v/>
      </c>
      <c r="Y165" s="1033" t="str">
        <f ca="1">IFERROR(VLOOKUP($J165,'WM-AR'!$I$7:$AS$3267,26,FALSE),"")</f>
        <v/>
      </c>
      <c r="Z165" s="1033" t="str">
        <f ca="1">IFERROR(VLOOKUP($J165,'WM-AR'!$I$7:$AS$3267,27,FALSE),"")</f>
        <v/>
      </c>
      <c r="AA165" s="1033" t="str">
        <f ca="1">IFERROR(VLOOKUP($J165,'WM-AR'!$I$7:$AS$3267,28,FALSE),"")</f>
        <v/>
      </c>
      <c r="AB165" s="1033" t="str">
        <f ca="1">IFERROR(VLOOKUP($J165,'WM-AR'!$I$7:$AS$3267,29,FALSE),"")</f>
        <v/>
      </c>
      <c r="AC165" s="1033" t="str">
        <f ca="1">IFERROR(VLOOKUP($J165,'WM-AR'!$I$7:$AS$3267,30,FALSE),"")</f>
        <v/>
      </c>
      <c r="AD165" s="1033" t="str">
        <f ca="1">IFERROR(VLOOKUP($J165,'WM-AR'!$I$7:$AS$3267,31,FALSE),"")</f>
        <v/>
      </c>
      <c r="AE165" s="1033" t="str">
        <f ca="1">IFERROR(VLOOKUP($J165,'WM-AR'!$I$7:$AS$3267,32,FALSE),"")</f>
        <v/>
      </c>
      <c r="AF165" s="1033" t="str">
        <f ca="1">IFERROR(VLOOKUP($J165,'WM-AR'!$I$7:$AS$3267,33,FALSE),"")</f>
        <v/>
      </c>
      <c r="AG165" s="1374"/>
      <c r="AH165" s="1375" t="s">
        <v>3757</v>
      </c>
      <c r="AI165" s="1375" t="s">
        <v>3757</v>
      </c>
      <c r="AJ165" s="1375"/>
      <c r="AK165" s="1375" t="str">
        <f t="shared" ca="1" si="17"/>
        <v/>
      </c>
      <c r="AL165" s="723"/>
      <c r="AM165" s="1028" t="str">
        <f>IF(AND(ISTEXT($E165),ISTEXT($B165)),"산출기준 &gt;&gt;  "&amp;_xlfn.XLOOKUP($E165,산출기준!$D:$D,산출기준!$E:$E,"매칭실패"),"")</f>
        <v/>
      </c>
    </row>
    <row r="166" spans="1:39" ht="54.95" customHeight="1">
      <c r="A166" s="1019"/>
      <c r="B166" s="705"/>
      <c r="C166" s="706"/>
      <c r="D166" s="711"/>
      <c r="E166" s="708"/>
      <c r="F166" s="1029"/>
      <c r="G166" s="882"/>
      <c r="H166" s="1371" t="str">
        <f ca="1">_xlfn.IFNA(_xlfn.XLOOKUP(J166,'WM-AR'!I:I,'WM-AR'!F:F),"")</f>
        <v/>
      </c>
      <c r="I166" s="1372"/>
      <c r="J166" s="712" t="str" cm="1">
        <f t="array" aca="1" ref="J166" ca="1">IF(ISTEXT(I166),INDIRECT("I"&amp;_xlfn.XMATCH("#",$I$1:INDIRECT("I"&amp;ROW()),,-1)+1)&amp;"-"&amp;I166,"")</f>
        <v/>
      </c>
      <c r="K166" s="1030"/>
      <c r="L166" s="1031" t="str">
        <f ca="1">IFERROR(VLOOKUP($J166,'WM-AR'!$I$7:$AS$3267,34,FALSE),"")</f>
        <v/>
      </c>
      <c r="M166" s="1373" t="str">
        <f ca="1">IFERROR(VLOOKUP($J166,'WM-AR'!$I$7:$AS$3267,4,FALSE),"")</f>
        <v/>
      </c>
      <c r="N166" s="1373" t="str">
        <f ca="1">IFERROR(VLOOKUP($J166,'WM-AR'!$I$7:$AS$3267,6,FALSE),"")</f>
        <v/>
      </c>
      <c r="O166" s="1373" t="str">
        <f ca="1">IFERROR(VLOOKUP($J166,'WM-AR'!$I$7:$AS$3267,8,FALSE),"")</f>
        <v/>
      </c>
      <c r="P166" s="1032" t="str">
        <f ca="1">IFERROR(VLOOKUP($J166,'WM-AR'!$I$7:$AS$3267,10,FALSE),"")</f>
        <v/>
      </c>
      <c r="Q166" s="1033" t="str">
        <f ca="1">IFERROR(VLOOKUP($J166,'WM-AR'!$I$7:$AS$3267,12,FALSE),"")</f>
        <v/>
      </c>
      <c r="R166" s="1033" t="str">
        <f ca="1">IFERROR(VLOOKUP($J166,'WM-AR'!$I$7:$AS$3267,14,FALSE),"")</f>
        <v/>
      </c>
      <c r="S166" s="1033" t="str">
        <f ca="1">IFERROR(VLOOKUP($J166,'WM-AR'!$I$7:$AS$3267,16,FALSE),"")</f>
        <v/>
      </c>
      <c r="T166" s="1033" t="str">
        <f ca="1">IFERROR(VLOOKUP($J166,'WM-AR'!$I$7:$AS$3267,18,FALSE),"")</f>
        <v/>
      </c>
      <c r="U166" s="1033" t="str">
        <f ca="1">IFERROR(VLOOKUP($J166,'WM-AR'!$I$7:$AS$3267,20,FALSE),"")</f>
        <v/>
      </c>
      <c r="V166" s="1033" t="str">
        <f ca="1">IFERROR(VLOOKUP($J166,'WM-AR'!$I$7:$AS$3267,22,FALSE),"")</f>
        <v/>
      </c>
      <c r="W166" s="1033" t="str">
        <f ca="1">IFERROR(VLOOKUP($J166,'WM-AR'!$I$7:$AS$3267,24,FALSE),"")</f>
        <v/>
      </c>
      <c r="X166" s="1033" t="str">
        <f ca="1">IFERROR(VLOOKUP($J166,'WM-AR'!$I$7:$AS$3267,25,FALSE),"")</f>
        <v/>
      </c>
      <c r="Y166" s="1033" t="str">
        <f ca="1">IFERROR(VLOOKUP($J166,'WM-AR'!$I$7:$AS$3267,26,FALSE),"")</f>
        <v/>
      </c>
      <c r="Z166" s="1033" t="str">
        <f ca="1">IFERROR(VLOOKUP($J166,'WM-AR'!$I$7:$AS$3267,27,FALSE),"")</f>
        <v/>
      </c>
      <c r="AA166" s="1033" t="str">
        <f ca="1">IFERROR(VLOOKUP($J166,'WM-AR'!$I$7:$AS$3267,28,FALSE),"")</f>
        <v/>
      </c>
      <c r="AB166" s="1033" t="str">
        <f ca="1">IFERROR(VLOOKUP($J166,'WM-AR'!$I$7:$AS$3267,29,FALSE),"")</f>
        <v/>
      </c>
      <c r="AC166" s="1033" t="str">
        <f ca="1">IFERROR(VLOOKUP($J166,'WM-AR'!$I$7:$AS$3267,30,FALSE),"")</f>
        <v/>
      </c>
      <c r="AD166" s="1033" t="str">
        <f ca="1">IFERROR(VLOOKUP($J166,'WM-AR'!$I$7:$AS$3267,31,FALSE),"")</f>
        <v/>
      </c>
      <c r="AE166" s="1033" t="str">
        <f ca="1">IFERROR(VLOOKUP($J166,'WM-AR'!$I$7:$AS$3267,32,FALSE),"")</f>
        <v/>
      </c>
      <c r="AF166" s="1033" t="str">
        <f ca="1">IFERROR(VLOOKUP($J166,'WM-AR'!$I$7:$AS$3267,33,FALSE),"")</f>
        <v/>
      </c>
      <c r="AG166" s="1374"/>
      <c r="AH166" s="1375" t="s">
        <v>3757</v>
      </c>
      <c r="AI166" s="1375" t="s">
        <v>3757</v>
      </c>
      <c r="AJ166" s="1375"/>
      <c r="AK166" s="1375" t="str">
        <f t="shared" ca="1" si="17"/>
        <v/>
      </c>
      <c r="AL166" s="723"/>
      <c r="AM166" s="1028" t="str">
        <f>IF(AND(ISTEXT($E166),ISTEXT($B166)),"산출기준 &gt;&gt;  "&amp;_xlfn.XLOOKUP($E166,산출기준!$D:$D,산출기준!$E:$E,"매칭실패"),"")</f>
        <v/>
      </c>
    </row>
    <row r="167" spans="1:39" ht="54.95" customHeight="1">
      <c r="A167" s="1019"/>
      <c r="B167" s="724"/>
      <c r="C167" s="725"/>
      <c r="D167" s="731"/>
      <c r="E167" s="727"/>
      <c r="F167" s="1035"/>
      <c r="G167" s="886"/>
      <c r="H167" s="1376" t="str">
        <f ca="1">_xlfn.IFNA(_xlfn.XLOOKUP(J167,'WM-AR'!I:I,'WM-AR'!F:F),"")</f>
        <v/>
      </c>
      <c r="I167" s="1377"/>
      <c r="J167" s="732" t="str" cm="1">
        <f t="array" aca="1" ref="J167" ca="1">IF(ISTEXT(I167),INDIRECT("I"&amp;_xlfn.XMATCH("#",$I$1:INDIRECT("I"&amp;ROW()),,-1)+1)&amp;"-"&amp;I167,"")</f>
        <v/>
      </c>
      <c r="K167" s="1036"/>
      <c r="L167" s="1037" t="str">
        <f ca="1">IFERROR(VLOOKUP($J167,'WM-AR'!$I$7:$AS$3267,34,FALSE),"")</f>
        <v/>
      </c>
      <c r="M167" s="1378" t="str">
        <f ca="1">IFERROR(VLOOKUP($J167,'WM-AR'!$I$7:$AS$3267,4,FALSE),"")</f>
        <v/>
      </c>
      <c r="N167" s="1378" t="str">
        <f ca="1">IFERROR(VLOOKUP($J167,'WM-AR'!$I$7:$AS$3267,6,FALSE),"")</f>
        <v/>
      </c>
      <c r="O167" s="1378" t="str">
        <f ca="1">IFERROR(VLOOKUP($J167,'WM-AR'!$I$7:$AS$3267,8,FALSE),"")</f>
        <v/>
      </c>
      <c r="P167" s="1038" t="str">
        <f ca="1">IFERROR(VLOOKUP($J167,'WM-AR'!$I$7:$AS$3267,10,FALSE),"")</f>
        <v/>
      </c>
      <c r="Q167" s="1039" t="str">
        <f ca="1">IFERROR(VLOOKUP($J167,'WM-AR'!$I$7:$AS$3267,12,FALSE),"")</f>
        <v/>
      </c>
      <c r="R167" s="1039" t="str">
        <f ca="1">IFERROR(VLOOKUP($J167,'WM-AR'!$I$7:$AS$3267,14,FALSE),"")</f>
        <v/>
      </c>
      <c r="S167" s="1039" t="str">
        <f ca="1">IFERROR(VLOOKUP($J167,'WM-AR'!$I$7:$AS$3267,16,FALSE),"")</f>
        <v/>
      </c>
      <c r="T167" s="1039" t="str">
        <f ca="1">IFERROR(VLOOKUP($J167,'WM-AR'!$I$7:$AS$3267,18,FALSE),"")</f>
        <v/>
      </c>
      <c r="U167" s="1039" t="str">
        <f ca="1">IFERROR(VLOOKUP($J167,'WM-AR'!$I$7:$AS$3267,20,FALSE),"")</f>
        <v/>
      </c>
      <c r="V167" s="1039" t="str">
        <f ca="1">IFERROR(VLOOKUP($J167,'WM-AR'!$I$7:$AS$3267,22,FALSE),"")</f>
        <v/>
      </c>
      <c r="W167" s="1039" t="str">
        <f ca="1">IFERROR(VLOOKUP($J167,'WM-AR'!$I$7:$AS$3267,24,FALSE),"")</f>
        <v/>
      </c>
      <c r="X167" s="1039" t="str">
        <f ca="1">IFERROR(VLOOKUP($J167,'WM-AR'!$I$7:$AS$3267,25,FALSE),"")</f>
        <v/>
      </c>
      <c r="Y167" s="1039" t="str">
        <f ca="1">IFERROR(VLOOKUP($J167,'WM-AR'!$I$7:$AS$3267,26,FALSE),"")</f>
        <v/>
      </c>
      <c r="Z167" s="1039" t="str">
        <f ca="1">IFERROR(VLOOKUP($J167,'WM-AR'!$I$7:$AS$3267,27,FALSE),"")</f>
        <v/>
      </c>
      <c r="AA167" s="1039" t="str">
        <f ca="1">IFERROR(VLOOKUP($J167,'WM-AR'!$I$7:$AS$3267,28,FALSE),"")</f>
        <v/>
      </c>
      <c r="AB167" s="1039" t="str">
        <f ca="1">IFERROR(VLOOKUP($J167,'WM-AR'!$I$7:$AS$3267,29,FALSE),"")</f>
        <v/>
      </c>
      <c r="AC167" s="1039" t="str">
        <f ca="1">IFERROR(VLOOKUP($J167,'WM-AR'!$I$7:$AS$3267,30,FALSE),"")</f>
        <v/>
      </c>
      <c r="AD167" s="1039" t="str">
        <f ca="1">IFERROR(VLOOKUP($J167,'WM-AR'!$I$7:$AS$3267,31,FALSE),"")</f>
        <v/>
      </c>
      <c r="AE167" s="1039" t="str">
        <f ca="1">IFERROR(VLOOKUP($J167,'WM-AR'!$I$7:$AS$3267,32,FALSE),"")</f>
        <v/>
      </c>
      <c r="AF167" s="1039" t="str">
        <f ca="1">IFERROR(VLOOKUP($J167,'WM-AR'!$I$7:$AS$3267,33,FALSE),"")</f>
        <v/>
      </c>
      <c r="AG167" s="1379"/>
      <c r="AH167" s="1380" t="s">
        <v>3757</v>
      </c>
      <c r="AI167" s="1380" t="s">
        <v>3757</v>
      </c>
      <c r="AJ167" s="1380"/>
      <c r="AK167" s="1380" t="str">
        <f t="shared" ca="1" si="17"/>
        <v/>
      </c>
      <c r="AL167" s="743"/>
      <c r="AM167" s="1028" t="str">
        <f>IF(AND(ISTEXT($E167),ISTEXT($B167)),"산출기준 &gt;&gt;  "&amp;_xlfn.XLOOKUP($E167,산출기준!$D:$D,산출기준!$E:$E,"매칭실패"),"")</f>
        <v/>
      </c>
    </row>
    <row r="168" spans="1:39">
      <c r="B168" s="658"/>
      <c r="C168" s="659"/>
      <c r="D168" s="659"/>
      <c r="E168" s="659"/>
      <c r="F168" s="1056"/>
      <c r="G168" s="662"/>
      <c r="H168" s="662"/>
      <c r="I168" s="662"/>
      <c r="J168" s="652"/>
      <c r="K168" s="664"/>
      <c r="L168" s="664"/>
      <c r="M168" s="664"/>
      <c r="N168" s="664"/>
      <c r="O168" s="664"/>
      <c r="P168" s="664"/>
      <c r="Q168" s="664"/>
      <c r="R168" s="664"/>
      <c r="S168" s="664"/>
      <c r="T168" s="664"/>
      <c r="U168" s="664"/>
      <c r="V168" s="664"/>
      <c r="W168" s="664"/>
      <c r="X168" s="664"/>
      <c r="Y168" s="664"/>
      <c r="Z168" s="664"/>
      <c r="AA168" s="664"/>
      <c r="AB168" s="664"/>
      <c r="AC168" s="664"/>
      <c r="AD168" s="664"/>
      <c r="AE168" s="664"/>
      <c r="AF168" s="664"/>
      <c r="AG168" s="659"/>
      <c r="AH168" s="665"/>
      <c r="AI168" s="665"/>
      <c r="AJ168" s="666"/>
      <c r="AK168" s="666"/>
      <c r="AL168" s="662"/>
      <c r="AM168" s="88" t="str">
        <f>IF(AND(ISTEXT($E168),ISTEXT($B168)),"산출기준 &gt;&gt;  "&amp;_xlfn.XLOOKUP($E168,산출기준!$D:$D,산출기준!$E:$E,"매칭실패"),"")</f>
        <v/>
      </c>
    </row>
    <row r="169" spans="1:39" ht="34.9" customHeight="1">
      <c r="B169" s="808" t="str" cm="1">
        <f t="array" aca="1" ref="B169" ca="1">_xlfn.IFNA(INDIRECT("Family_표준_구성도!B"&amp;MATCH(F169,INDIRECT("Family_표준_구성도!"&amp;"C:C"),0)),"")</f>
        <v>8.2.1.1.4</v>
      </c>
      <c r="C169" s="668" t="s">
        <v>2016</v>
      </c>
      <c r="D169" s="809"/>
      <c r="E169" s="668" t="s">
        <v>3761</v>
      </c>
      <c r="F169" s="1265" t="s">
        <v>1250</v>
      </c>
      <c r="G169" s="811"/>
      <c r="H169" s="917" t="s">
        <v>3853</v>
      </c>
      <c r="I169" s="1356" t="s">
        <v>1653</v>
      </c>
      <c r="J169" s="1356"/>
      <c r="K169" s="674"/>
      <c r="L169" s="674"/>
      <c r="M169" s="1357" t="str" cm="1">
        <f t="array" aca="1" ref="M169:V169" ca="1">TRANSPOSE(INDIRECT("'WM-AR'!B"&amp;_xlfn.XMATCH($I170,'WM-AR'!G:G,0,1)):INDIRECT("'WM-AR'!B"&amp;_xlfn.XMATCH($I170,'WM-AR'!G:G,0,-1)))</f>
        <v/>
      </c>
      <c r="N169" s="1357" t="str">
        <f ca="1"/>
        <v>Fire Protective Rating: N/A, Double Door</v>
      </c>
      <c r="O169" s="1358" t="str">
        <f ca="1"/>
        <v/>
      </c>
      <c r="P169" s="1359" t="str">
        <f ca="1"/>
        <v>Fire Protective Rating: 0.5-hr, Double Door</v>
      </c>
      <c r="Q169" s="1360" t="str">
        <f ca="1"/>
        <v/>
      </c>
      <c r="R169" s="1360" t="str">
        <f ca="1"/>
        <v>Fire Protective Rating: 1-hr, Double Door</v>
      </c>
      <c r="S169" s="1360" t="str">
        <f ca="1"/>
        <v/>
      </c>
      <c r="T169" s="1360" t="str">
        <f ca="1"/>
        <v>Fire Protective Rating: 1.5-hrs, Double Door</v>
      </c>
      <c r="U169" s="1360" t="str">
        <f ca="1"/>
        <v/>
      </c>
      <c r="V169" s="1360" t="str">
        <f ca="1"/>
        <v>Fire Protective Rating: 2-hrs, Double Door</v>
      </c>
      <c r="W169" s="1361"/>
      <c r="X169" s="1362"/>
      <c r="Y169" s="679"/>
      <c r="Z169" s="679"/>
      <c r="AA169" s="679"/>
      <c r="AB169" s="679"/>
      <c r="AC169" s="679"/>
      <c r="AD169" s="679"/>
      <c r="AE169" s="679"/>
      <c r="AF169" s="679"/>
      <c r="AG169" s="1043"/>
      <c r="AH169" s="682"/>
      <c r="AI169" s="682"/>
      <c r="AJ169" s="682"/>
      <c r="AK169" s="682"/>
      <c r="AL169" s="683"/>
      <c r="AM169" s="88" t="str">
        <f ca="1">IF(AND(ISTEXT($E169),ISTEXT($B169)),"산출기준 &gt;&gt;  "&amp;_xlfn.XLOOKUP($E169,산출기준!$D:$D,산출기준!$E:$E,"매칭실패"),"")</f>
        <v>산출기준 &gt;&gt;  [ 도어 일반 산출 ]</v>
      </c>
    </row>
    <row r="170" spans="1:39" ht="49.9" customHeight="1" outlineLevel="1">
      <c r="B170" s="758"/>
      <c r="C170" s="759"/>
      <c r="D170" s="759"/>
      <c r="E170" s="814"/>
      <c r="F170" s="775"/>
      <c r="G170" s="1363" t="s">
        <v>3752</v>
      </c>
      <c r="H170" s="1364" t="str">
        <f>_xlfn.XLOOKUP(I170,'WM-AR'!G:G,'WM-AR'!E:E)</f>
        <v>A04AR105 Finishing Work Door &amp; Window Work Steel Door w/ Steel Frame, Panic Bar &amp; Vision Panel for Each Leaf (UoM: EA)</v>
      </c>
      <c r="I170" s="765" t="s">
        <v>3776</v>
      </c>
      <c r="J170" s="1365"/>
      <c r="K170" s="766"/>
      <c r="L170" s="766"/>
      <c r="M170" s="1366"/>
      <c r="N170" s="1366"/>
      <c r="O170" s="1366"/>
      <c r="P170" s="1366"/>
      <c r="Q170" s="1366"/>
      <c r="R170" s="1366"/>
      <c r="S170" s="1366"/>
      <c r="T170" s="1366"/>
      <c r="U170" s="1366"/>
      <c r="V170" s="1366"/>
      <c r="W170" s="1366"/>
      <c r="X170" s="1366"/>
      <c r="Y170" s="766"/>
      <c r="Z170" s="766"/>
      <c r="AA170" s="766"/>
      <c r="AB170" s="766"/>
      <c r="AC170" s="766"/>
      <c r="AD170" s="766"/>
      <c r="AE170" s="766"/>
      <c r="AF170" s="766"/>
      <c r="AG170" s="773"/>
      <c r="AH170" s="1045"/>
      <c r="AI170" s="1045"/>
      <c r="AJ170" s="1046"/>
      <c r="AK170" s="1046"/>
      <c r="AL170" s="759"/>
      <c r="AM170" s="88" t="str">
        <f>IF(AND(ISTEXT($E170),ISTEXT($B170)),"산출기준 &gt;&gt;  "&amp;_xlfn.XLOOKUP($E170,산출기준!$D:$D,산출기준!$E:$E,"매칭실패"),"")</f>
        <v/>
      </c>
    </row>
    <row r="171" spans="1:39" ht="54.95" customHeight="1">
      <c r="A171" s="1019"/>
      <c r="B171" s="684"/>
      <c r="C171" s="685"/>
      <c r="D171" s="1020"/>
      <c r="E171" s="687"/>
      <c r="F171" s="1021"/>
      <c r="G171" s="824" t="s">
        <v>3854</v>
      </c>
      <c r="H171" s="1367" t="str">
        <f ca="1">_xlfn.IFNA(_xlfn.XLOOKUP(J171,'WM-AR'!I:I,'WM-AR'!F:F),"")</f>
        <v xml:space="preserve">A04AR105-00002 Finishing Work Door &amp; Window Work Steel Door w/ Steel Frame, Panic Bar &amp; Vision Panel for Each Leaf (UoM: EA) Fire Protective Rating: N/A, Double Door     w/ Hardware &amp; Accessories  </v>
      </c>
      <c r="I171" s="1368" t="s">
        <v>3836</v>
      </c>
      <c r="J171" s="692" t="str" cm="1">
        <f t="array" aca="1" ref="J171" ca="1">IF(ISTEXT(I171),INDIRECT("I"&amp;_xlfn.XMATCH("#",$I$1:INDIRECT("I"&amp;ROW()),,-1)+1)&amp;"-"&amp;I171,"")</f>
        <v>A04AR105-00002</v>
      </c>
      <c r="K171" s="1022"/>
      <c r="L171" s="1023" t="str">
        <f ca="1">IFERROR(VLOOKUP($J171,'WM-AR'!$I$7:$AS$3267,34,FALSE),"")</f>
        <v>EA</v>
      </c>
      <c r="M171" s="1369" t="str">
        <f ca="1">IFERROR(VLOOKUP($J171,'WM-AR'!$I$7:$AS$3267,4,FALSE),"")</f>
        <v>Finishing Work</v>
      </c>
      <c r="N171" s="1369" t="str">
        <f ca="1">IFERROR(VLOOKUP($J171,'WM-AR'!$I$7:$AS$3267,6,FALSE),"")</f>
        <v>Door &amp; Window Work</v>
      </c>
      <c r="O171" s="1369" t="str">
        <f ca="1">IFERROR(VLOOKUP($J171,'WM-AR'!$I$7:$AS$3267,8,FALSE),"")</f>
        <v>Steel Door w/ Steel Frame, Panic Bar &amp; Vision Panel for Each Leaf (UoM: EA)</v>
      </c>
      <c r="P171" s="1025" t="str">
        <f ca="1">IFERROR(VLOOKUP($J171,'WM-AR'!$I$7:$AS$3267,10,FALSE),"")</f>
        <v>Fire Protective Rating: N/A, Double Door</v>
      </c>
      <c r="Q171" s="1026">
        <f ca="1">IFERROR(VLOOKUP($J171,'WM-AR'!$I$7:$AS$3267,12,FALSE),"")</f>
        <v>0</v>
      </c>
      <c r="R171" s="1026">
        <f ca="1">IFERROR(VLOOKUP($J171,'WM-AR'!$I$7:$AS$3267,14,FALSE),"")</f>
        <v>0</v>
      </c>
      <c r="S171" s="1026">
        <f ca="1">IFERROR(VLOOKUP($J171,'WM-AR'!$I$7:$AS$3267,16,FALSE),"")</f>
        <v>0</v>
      </c>
      <c r="T171" s="1026">
        <f ca="1">IFERROR(VLOOKUP($J171,'WM-AR'!$I$7:$AS$3267,18,FALSE),"")</f>
        <v>0</v>
      </c>
      <c r="U171" s="1026" t="str">
        <f ca="1">IFERROR(VLOOKUP($J171,'WM-AR'!$I$7:$AS$3267,20,FALSE),"")</f>
        <v>w/ Hardware &amp; Accessories</v>
      </c>
      <c r="V171" s="1026">
        <f ca="1">IFERROR(VLOOKUP($J171,'WM-AR'!$I$7:$AS$3267,22,FALSE),"")</f>
        <v>0</v>
      </c>
      <c r="W171" s="1026">
        <f ca="1">IFERROR(VLOOKUP($J171,'WM-AR'!$I$7:$AS$3267,24,FALSE),"")</f>
        <v>0</v>
      </c>
      <c r="X171" s="1026">
        <f ca="1">IFERROR(VLOOKUP($J171,'WM-AR'!$I$7:$AS$3267,25,FALSE),"")</f>
        <v>0</v>
      </c>
      <c r="Y171" s="1026" t="str">
        <f ca="1">IFERROR(VLOOKUP($J171,'WM-AR'!$I$7:$AS$3267,26,FALSE),"")</f>
        <v>W x H=(  )mm x (  )mm</v>
      </c>
      <c r="Z171" s="1026">
        <f ca="1">IFERROR(VLOOKUP($J171,'WM-AR'!$I$7:$AS$3267,27,FALSE),"")</f>
        <v>0</v>
      </c>
      <c r="AA171" s="1026">
        <f ca="1">IFERROR(VLOOKUP($J171,'WM-AR'!$I$7:$AS$3267,28,FALSE),"")</f>
        <v>0</v>
      </c>
      <c r="AB171" s="1026">
        <f ca="1">IFERROR(VLOOKUP($J171,'WM-AR'!$I$7:$AS$3267,29,FALSE),"")</f>
        <v>0</v>
      </c>
      <c r="AC171" s="1026">
        <f ca="1">IFERROR(VLOOKUP($J171,'WM-AR'!$I$7:$AS$3267,30,FALSE),"")</f>
        <v>0</v>
      </c>
      <c r="AD171" s="1026">
        <f ca="1">IFERROR(VLOOKUP($J171,'WM-AR'!$I$7:$AS$3267,31,FALSE),"")</f>
        <v>0</v>
      </c>
      <c r="AE171" s="1026">
        <f ca="1">IFERROR(VLOOKUP($J171,'WM-AR'!$I$7:$AS$3267,32,FALSE),"")</f>
        <v>0</v>
      </c>
      <c r="AF171" s="1026" t="str">
        <f ca="1">IFERROR(VLOOKUP($J171,'WM-AR'!$I$7:$AS$3267,33,FALSE),"")</f>
        <v/>
      </c>
      <c r="AG171" s="1370" t="s">
        <v>3847</v>
      </c>
      <c r="AH171" s="768" t="s">
        <v>3757</v>
      </c>
      <c r="AI171" s="768" t="s">
        <v>3757</v>
      </c>
      <c r="AJ171" s="769"/>
      <c r="AK171" s="769" t="str">
        <f ca="1">L171</f>
        <v>EA</v>
      </c>
      <c r="AL171" s="704"/>
      <c r="AM171" s="1028" t="str">
        <f>IF(AND(ISTEXT($E171),ISTEXT($B171)),"산출기준 &gt;&gt;  "&amp;_xlfn.XLOOKUP($E171,산출기준!$D:$D,산출기준!$E:$E,"매칭실패"),"")</f>
        <v/>
      </c>
    </row>
    <row r="172" spans="1:39" ht="54.95" customHeight="1">
      <c r="A172" s="1019"/>
      <c r="B172" s="705"/>
      <c r="C172" s="706"/>
      <c r="D172" s="711"/>
      <c r="E172" s="708"/>
      <c r="F172" s="1029"/>
      <c r="G172" s="843" t="s">
        <v>3855</v>
      </c>
      <c r="H172" s="1371" t="str">
        <f ca="1">_xlfn.IFNA(_xlfn.XLOOKUP(J172,'WM-AR'!I:I,'WM-AR'!F:F),"")</f>
        <v xml:space="preserve">A04AR105-00006 Finishing Work Door &amp; Window Work Steel Door w/ Steel Frame, Panic Bar &amp; Vision Panel for Each Leaf (UoM: EA) Fire Protective Rating: 1-hr, Double Door     w/ Hardware &amp; Accessories  </v>
      </c>
      <c r="I172" s="1372" t="s">
        <v>3839</v>
      </c>
      <c r="J172" s="712" t="str" cm="1">
        <f t="array" aca="1" ref="J172" ca="1">IF(ISTEXT(I172),INDIRECT("I"&amp;_xlfn.XMATCH("#",$I$1:INDIRECT("I"&amp;ROW()),,-1)+1)&amp;"-"&amp;I172,"")</f>
        <v>A04AR105-00006</v>
      </c>
      <c r="K172" s="1030"/>
      <c r="L172" s="1031" t="str">
        <f ca="1">IFERROR(VLOOKUP($J172,'WM-AR'!$I$7:$AS$3267,34,FALSE),"")</f>
        <v>EA</v>
      </c>
      <c r="M172" s="1373" t="str">
        <f ca="1">IFERROR(VLOOKUP($J172,'WM-AR'!$I$7:$AS$3267,4,FALSE),"")</f>
        <v>Finishing Work</v>
      </c>
      <c r="N172" s="1373" t="str">
        <f ca="1">IFERROR(VLOOKUP($J172,'WM-AR'!$I$7:$AS$3267,6,FALSE),"")</f>
        <v>Door &amp; Window Work</v>
      </c>
      <c r="O172" s="1373" t="str">
        <f ca="1">IFERROR(VLOOKUP($J172,'WM-AR'!$I$7:$AS$3267,8,FALSE),"")</f>
        <v>Steel Door w/ Steel Frame, Panic Bar &amp; Vision Panel for Each Leaf (UoM: EA)</v>
      </c>
      <c r="P172" s="1032" t="str">
        <f ca="1">IFERROR(VLOOKUP($J172,'WM-AR'!$I$7:$AS$3267,10,FALSE),"")</f>
        <v>Fire Protective Rating: 1-hr, Double Door</v>
      </c>
      <c r="Q172" s="1033">
        <f ca="1">IFERROR(VLOOKUP($J172,'WM-AR'!$I$7:$AS$3267,12,FALSE),"")</f>
        <v>0</v>
      </c>
      <c r="R172" s="1033">
        <f ca="1">IFERROR(VLOOKUP($J172,'WM-AR'!$I$7:$AS$3267,14,FALSE),"")</f>
        <v>0</v>
      </c>
      <c r="S172" s="1033">
        <f ca="1">IFERROR(VLOOKUP($J172,'WM-AR'!$I$7:$AS$3267,16,FALSE),"")</f>
        <v>0</v>
      </c>
      <c r="T172" s="1033">
        <f ca="1">IFERROR(VLOOKUP($J172,'WM-AR'!$I$7:$AS$3267,18,FALSE),"")</f>
        <v>0</v>
      </c>
      <c r="U172" s="1033" t="str">
        <f ca="1">IFERROR(VLOOKUP($J172,'WM-AR'!$I$7:$AS$3267,20,FALSE),"")</f>
        <v>w/ Hardware &amp; Accessories</v>
      </c>
      <c r="V172" s="1033">
        <f ca="1">IFERROR(VLOOKUP($J172,'WM-AR'!$I$7:$AS$3267,22,FALSE),"")</f>
        <v>0</v>
      </c>
      <c r="W172" s="1033">
        <f ca="1">IFERROR(VLOOKUP($J172,'WM-AR'!$I$7:$AS$3267,24,FALSE),"")</f>
        <v>0</v>
      </c>
      <c r="X172" s="1033">
        <f ca="1">IFERROR(VLOOKUP($J172,'WM-AR'!$I$7:$AS$3267,25,FALSE),"")</f>
        <v>0</v>
      </c>
      <c r="Y172" s="1033" t="str">
        <f ca="1">IFERROR(VLOOKUP($J172,'WM-AR'!$I$7:$AS$3267,26,FALSE),"")</f>
        <v>W x H=(  )mm x (  )mm</v>
      </c>
      <c r="Z172" s="1033">
        <f ca="1">IFERROR(VLOOKUP($J172,'WM-AR'!$I$7:$AS$3267,27,FALSE),"")</f>
        <v>0</v>
      </c>
      <c r="AA172" s="1033">
        <f ca="1">IFERROR(VLOOKUP($J172,'WM-AR'!$I$7:$AS$3267,28,FALSE),"")</f>
        <v>0</v>
      </c>
      <c r="AB172" s="1033">
        <f ca="1">IFERROR(VLOOKUP($J172,'WM-AR'!$I$7:$AS$3267,29,FALSE),"")</f>
        <v>0</v>
      </c>
      <c r="AC172" s="1033">
        <f ca="1">IFERROR(VLOOKUP($J172,'WM-AR'!$I$7:$AS$3267,30,FALSE),"")</f>
        <v>0</v>
      </c>
      <c r="AD172" s="1033">
        <f ca="1">IFERROR(VLOOKUP($J172,'WM-AR'!$I$7:$AS$3267,31,FALSE),"")</f>
        <v>0</v>
      </c>
      <c r="AE172" s="1033">
        <f ca="1">IFERROR(VLOOKUP($J172,'WM-AR'!$I$7:$AS$3267,32,FALSE),"")</f>
        <v>0</v>
      </c>
      <c r="AF172" s="1033" t="str">
        <f ca="1">IFERROR(VLOOKUP($J172,'WM-AR'!$I$7:$AS$3267,33,FALSE),"")</f>
        <v/>
      </c>
      <c r="AG172" s="1374"/>
      <c r="AH172" s="1375" t="s">
        <v>3757</v>
      </c>
      <c r="AI172" s="1375" t="s">
        <v>3757</v>
      </c>
      <c r="AJ172" s="1375"/>
      <c r="AK172" s="1375" t="str">
        <f t="shared" ref="AK172:AK175" ca="1" si="18">L172</f>
        <v>EA</v>
      </c>
      <c r="AL172" s="723"/>
      <c r="AM172" s="1028" t="str">
        <f>IF(AND(ISTEXT($E172),ISTEXT($B172)),"산출기준 &gt;&gt;  "&amp;_xlfn.XLOOKUP($E172,산출기준!$D:$D,산출기준!$E:$E,"매칭실패"),"")</f>
        <v/>
      </c>
    </row>
    <row r="173" spans="1:39" ht="54.95" customHeight="1">
      <c r="A173" s="1019"/>
      <c r="B173" s="705"/>
      <c r="C173" s="706"/>
      <c r="D173" s="711"/>
      <c r="E173" s="708"/>
      <c r="F173" s="1029"/>
      <c r="G173" s="882"/>
      <c r="H173" s="1371" t="str">
        <f ca="1">_xlfn.IFNA(_xlfn.XLOOKUP(J173,'WM-AR'!I:I,'WM-AR'!F:F),"")</f>
        <v/>
      </c>
      <c r="I173" s="1372"/>
      <c r="J173" s="712" t="str" cm="1">
        <f t="array" aca="1" ref="J173" ca="1">IF(ISTEXT(I173),INDIRECT("I"&amp;_xlfn.XMATCH("#",$I$1:INDIRECT("I"&amp;ROW()),,-1)+1)&amp;"-"&amp;I173,"")</f>
        <v/>
      </c>
      <c r="K173" s="1030"/>
      <c r="L173" s="1031" t="str">
        <f ca="1">IFERROR(VLOOKUP($J173,'WM-AR'!$I$7:$AS$3267,34,FALSE),"")</f>
        <v/>
      </c>
      <c r="M173" s="1373" t="str">
        <f ca="1">IFERROR(VLOOKUP($J173,'WM-AR'!$I$7:$AS$3267,4,FALSE),"")</f>
        <v/>
      </c>
      <c r="N173" s="1373" t="str">
        <f ca="1">IFERROR(VLOOKUP($J173,'WM-AR'!$I$7:$AS$3267,6,FALSE),"")</f>
        <v/>
      </c>
      <c r="O173" s="1373" t="str">
        <f ca="1">IFERROR(VLOOKUP($J173,'WM-AR'!$I$7:$AS$3267,8,FALSE),"")</f>
        <v/>
      </c>
      <c r="P173" s="1032" t="str">
        <f ca="1">IFERROR(VLOOKUP($J173,'WM-AR'!$I$7:$AS$3267,10,FALSE),"")</f>
        <v/>
      </c>
      <c r="Q173" s="1033" t="str">
        <f ca="1">IFERROR(VLOOKUP($J173,'WM-AR'!$I$7:$AS$3267,12,FALSE),"")</f>
        <v/>
      </c>
      <c r="R173" s="1033" t="str">
        <f ca="1">IFERROR(VLOOKUP($J173,'WM-AR'!$I$7:$AS$3267,14,FALSE),"")</f>
        <v/>
      </c>
      <c r="S173" s="1033" t="str">
        <f ca="1">IFERROR(VLOOKUP($J173,'WM-AR'!$I$7:$AS$3267,16,FALSE),"")</f>
        <v/>
      </c>
      <c r="T173" s="1033" t="str">
        <f ca="1">IFERROR(VLOOKUP($J173,'WM-AR'!$I$7:$AS$3267,18,FALSE),"")</f>
        <v/>
      </c>
      <c r="U173" s="1033" t="str">
        <f ca="1">IFERROR(VLOOKUP($J173,'WM-AR'!$I$7:$AS$3267,20,FALSE),"")</f>
        <v/>
      </c>
      <c r="V173" s="1033" t="str">
        <f ca="1">IFERROR(VLOOKUP($J173,'WM-AR'!$I$7:$AS$3267,22,FALSE),"")</f>
        <v/>
      </c>
      <c r="W173" s="1033" t="str">
        <f ca="1">IFERROR(VLOOKUP($J173,'WM-AR'!$I$7:$AS$3267,24,FALSE),"")</f>
        <v/>
      </c>
      <c r="X173" s="1033" t="str">
        <f ca="1">IFERROR(VLOOKUP($J173,'WM-AR'!$I$7:$AS$3267,25,FALSE),"")</f>
        <v/>
      </c>
      <c r="Y173" s="1033" t="str">
        <f ca="1">IFERROR(VLOOKUP($J173,'WM-AR'!$I$7:$AS$3267,26,FALSE),"")</f>
        <v/>
      </c>
      <c r="Z173" s="1033" t="str">
        <f ca="1">IFERROR(VLOOKUP($J173,'WM-AR'!$I$7:$AS$3267,27,FALSE),"")</f>
        <v/>
      </c>
      <c r="AA173" s="1033" t="str">
        <f ca="1">IFERROR(VLOOKUP($J173,'WM-AR'!$I$7:$AS$3267,28,FALSE),"")</f>
        <v/>
      </c>
      <c r="AB173" s="1033" t="str">
        <f ca="1">IFERROR(VLOOKUP($J173,'WM-AR'!$I$7:$AS$3267,29,FALSE),"")</f>
        <v/>
      </c>
      <c r="AC173" s="1033" t="str">
        <f ca="1">IFERROR(VLOOKUP($J173,'WM-AR'!$I$7:$AS$3267,30,FALSE),"")</f>
        <v/>
      </c>
      <c r="AD173" s="1033" t="str">
        <f ca="1">IFERROR(VLOOKUP($J173,'WM-AR'!$I$7:$AS$3267,31,FALSE),"")</f>
        <v/>
      </c>
      <c r="AE173" s="1033" t="str">
        <f ca="1">IFERROR(VLOOKUP($J173,'WM-AR'!$I$7:$AS$3267,32,FALSE),"")</f>
        <v/>
      </c>
      <c r="AF173" s="1033" t="str">
        <f ca="1">IFERROR(VLOOKUP($J173,'WM-AR'!$I$7:$AS$3267,33,FALSE),"")</f>
        <v/>
      </c>
      <c r="AG173" s="1374"/>
      <c r="AH173" s="1375" t="s">
        <v>3757</v>
      </c>
      <c r="AI173" s="1375" t="s">
        <v>3757</v>
      </c>
      <c r="AJ173" s="1375"/>
      <c r="AK173" s="1375" t="str">
        <f t="shared" ca="1" si="18"/>
        <v/>
      </c>
      <c r="AL173" s="723"/>
      <c r="AM173" s="1028" t="str">
        <f>IF(AND(ISTEXT($E173),ISTEXT($B173)),"산출기준 &gt;&gt;  "&amp;_xlfn.XLOOKUP($E173,산출기준!$D:$D,산출기준!$E:$E,"매칭실패"),"")</f>
        <v/>
      </c>
    </row>
    <row r="174" spans="1:39" ht="54.95" customHeight="1">
      <c r="A174" s="1019"/>
      <c r="B174" s="705"/>
      <c r="C174" s="706"/>
      <c r="D174" s="711"/>
      <c r="E174" s="708"/>
      <c r="F174" s="1029"/>
      <c r="G174" s="882"/>
      <c r="H174" s="1371" t="str">
        <f ca="1">_xlfn.IFNA(_xlfn.XLOOKUP(J174,'WM-AR'!I:I,'WM-AR'!F:F),"")</f>
        <v/>
      </c>
      <c r="I174" s="1372"/>
      <c r="J174" s="712" t="str" cm="1">
        <f t="array" aca="1" ref="J174" ca="1">IF(ISTEXT(I174),INDIRECT("I"&amp;_xlfn.XMATCH("#",$I$1:INDIRECT("I"&amp;ROW()),,-1)+1)&amp;"-"&amp;I174,"")</f>
        <v/>
      </c>
      <c r="K174" s="1030"/>
      <c r="L174" s="1031" t="str">
        <f ca="1">IFERROR(VLOOKUP($J174,'WM-AR'!$I$7:$AS$3267,34,FALSE),"")</f>
        <v/>
      </c>
      <c r="M174" s="1373" t="str">
        <f ca="1">IFERROR(VLOOKUP($J174,'WM-AR'!$I$7:$AS$3267,4,FALSE),"")</f>
        <v/>
      </c>
      <c r="N174" s="1373" t="str">
        <f ca="1">IFERROR(VLOOKUP($J174,'WM-AR'!$I$7:$AS$3267,6,FALSE),"")</f>
        <v/>
      </c>
      <c r="O174" s="1373" t="str">
        <f ca="1">IFERROR(VLOOKUP($J174,'WM-AR'!$I$7:$AS$3267,8,FALSE),"")</f>
        <v/>
      </c>
      <c r="P174" s="1032" t="str">
        <f ca="1">IFERROR(VLOOKUP($J174,'WM-AR'!$I$7:$AS$3267,10,FALSE),"")</f>
        <v/>
      </c>
      <c r="Q174" s="1033" t="str">
        <f ca="1">IFERROR(VLOOKUP($J174,'WM-AR'!$I$7:$AS$3267,12,FALSE),"")</f>
        <v/>
      </c>
      <c r="R174" s="1033" t="str">
        <f ca="1">IFERROR(VLOOKUP($J174,'WM-AR'!$I$7:$AS$3267,14,FALSE),"")</f>
        <v/>
      </c>
      <c r="S174" s="1033" t="str">
        <f ca="1">IFERROR(VLOOKUP($J174,'WM-AR'!$I$7:$AS$3267,16,FALSE),"")</f>
        <v/>
      </c>
      <c r="T174" s="1033" t="str">
        <f ca="1">IFERROR(VLOOKUP($J174,'WM-AR'!$I$7:$AS$3267,18,FALSE),"")</f>
        <v/>
      </c>
      <c r="U174" s="1033" t="str">
        <f ca="1">IFERROR(VLOOKUP($J174,'WM-AR'!$I$7:$AS$3267,20,FALSE),"")</f>
        <v/>
      </c>
      <c r="V174" s="1033" t="str">
        <f ca="1">IFERROR(VLOOKUP($J174,'WM-AR'!$I$7:$AS$3267,22,FALSE),"")</f>
        <v/>
      </c>
      <c r="W174" s="1033" t="str">
        <f ca="1">IFERROR(VLOOKUP($J174,'WM-AR'!$I$7:$AS$3267,24,FALSE),"")</f>
        <v/>
      </c>
      <c r="X174" s="1033" t="str">
        <f ca="1">IFERROR(VLOOKUP($J174,'WM-AR'!$I$7:$AS$3267,25,FALSE),"")</f>
        <v/>
      </c>
      <c r="Y174" s="1033" t="str">
        <f ca="1">IFERROR(VLOOKUP($J174,'WM-AR'!$I$7:$AS$3267,26,FALSE),"")</f>
        <v/>
      </c>
      <c r="Z174" s="1033" t="str">
        <f ca="1">IFERROR(VLOOKUP($J174,'WM-AR'!$I$7:$AS$3267,27,FALSE),"")</f>
        <v/>
      </c>
      <c r="AA174" s="1033" t="str">
        <f ca="1">IFERROR(VLOOKUP($J174,'WM-AR'!$I$7:$AS$3267,28,FALSE),"")</f>
        <v/>
      </c>
      <c r="AB174" s="1033" t="str">
        <f ca="1">IFERROR(VLOOKUP($J174,'WM-AR'!$I$7:$AS$3267,29,FALSE),"")</f>
        <v/>
      </c>
      <c r="AC174" s="1033" t="str">
        <f ca="1">IFERROR(VLOOKUP($J174,'WM-AR'!$I$7:$AS$3267,30,FALSE),"")</f>
        <v/>
      </c>
      <c r="AD174" s="1033" t="str">
        <f ca="1">IFERROR(VLOOKUP($J174,'WM-AR'!$I$7:$AS$3267,31,FALSE),"")</f>
        <v/>
      </c>
      <c r="AE174" s="1033" t="str">
        <f ca="1">IFERROR(VLOOKUP($J174,'WM-AR'!$I$7:$AS$3267,32,FALSE),"")</f>
        <v/>
      </c>
      <c r="AF174" s="1033" t="str">
        <f ca="1">IFERROR(VLOOKUP($J174,'WM-AR'!$I$7:$AS$3267,33,FALSE),"")</f>
        <v/>
      </c>
      <c r="AG174" s="1374"/>
      <c r="AH174" s="1375" t="s">
        <v>3757</v>
      </c>
      <c r="AI174" s="1375" t="s">
        <v>3757</v>
      </c>
      <c r="AJ174" s="1375"/>
      <c r="AK174" s="1375" t="str">
        <f t="shared" ca="1" si="18"/>
        <v/>
      </c>
      <c r="AL174" s="723"/>
      <c r="AM174" s="1028" t="str">
        <f>IF(AND(ISTEXT($E174),ISTEXT($B174)),"산출기준 &gt;&gt;  "&amp;_xlfn.XLOOKUP($E174,산출기준!$D:$D,산출기준!$E:$E,"매칭실패"),"")</f>
        <v/>
      </c>
    </row>
    <row r="175" spans="1:39" ht="54.95" customHeight="1">
      <c r="A175" s="1019"/>
      <c r="B175" s="724"/>
      <c r="C175" s="725"/>
      <c r="D175" s="731"/>
      <c r="E175" s="727"/>
      <c r="F175" s="1035"/>
      <c r="G175" s="886"/>
      <c r="H175" s="1376" t="str">
        <f ca="1">_xlfn.IFNA(_xlfn.XLOOKUP(J175,'WM-AR'!I:I,'WM-AR'!F:F),"")</f>
        <v/>
      </c>
      <c r="I175" s="1377"/>
      <c r="J175" s="732" t="str" cm="1">
        <f t="array" aca="1" ref="J175" ca="1">IF(ISTEXT(I175),INDIRECT("I"&amp;_xlfn.XMATCH("#",$I$1:INDIRECT("I"&amp;ROW()),,-1)+1)&amp;"-"&amp;I175,"")</f>
        <v/>
      </c>
      <c r="K175" s="1036"/>
      <c r="L175" s="1037" t="str">
        <f ca="1">IFERROR(VLOOKUP($J175,'WM-AR'!$I$7:$AS$3267,34,FALSE),"")</f>
        <v/>
      </c>
      <c r="M175" s="1378" t="str">
        <f ca="1">IFERROR(VLOOKUP($J175,'WM-AR'!$I$7:$AS$3267,4,FALSE),"")</f>
        <v/>
      </c>
      <c r="N175" s="1378" t="str">
        <f ca="1">IFERROR(VLOOKUP($J175,'WM-AR'!$I$7:$AS$3267,6,FALSE),"")</f>
        <v/>
      </c>
      <c r="O175" s="1378" t="str">
        <f ca="1">IFERROR(VLOOKUP($J175,'WM-AR'!$I$7:$AS$3267,8,FALSE),"")</f>
        <v/>
      </c>
      <c r="P175" s="1038" t="str">
        <f ca="1">IFERROR(VLOOKUP($J175,'WM-AR'!$I$7:$AS$3267,10,FALSE),"")</f>
        <v/>
      </c>
      <c r="Q175" s="1039" t="str">
        <f ca="1">IFERROR(VLOOKUP($J175,'WM-AR'!$I$7:$AS$3267,12,FALSE),"")</f>
        <v/>
      </c>
      <c r="R175" s="1039" t="str">
        <f ca="1">IFERROR(VLOOKUP($J175,'WM-AR'!$I$7:$AS$3267,14,FALSE),"")</f>
        <v/>
      </c>
      <c r="S175" s="1039" t="str">
        <f ca="1">IFERROR(VLOOKUP($J175,'WM-AR'!$I$7:$AS$3267,16,FALSE),"")</f>
        <v/>
      </c>
      <c r="T175" s="1039" t="str">
        <f ca="1">IFERROR(VLOOKUP($J175,'WM-AR'!$I$7:$AS$3267,18,FALSE),"")</f>
        <v/>
      </c>
      <c r="U175" s="1039" t="str">
        <f ca="1">IFERROR(VLOOKUP($J175,'WM-AR'!$I$7:$AS$3267,20,FALSE),"")</f>
        <v/>
      </c>
      <c r="V175" s="1039" t="str">
        <f ca="1">IFERROR(VLOOKUP($J175,'WM-AR'!$I$7:$AS$3267,22,FALSE),"")</f>
        <v/>
      </c>
      <c r="W175" s="1039" t="str">
        <f ca="1">IFERROR(VLOOKUP($J175,'WM-AR'!$I$7:$AS$3267,24,FALSE),"")</f>
        <v/>
      </c>
      <c r="X175" s="1039" t="str">
        <f ca="1">IFERROR(VLOOKUP($J175,'WM-AR'!$I$7:$AS$3267,25,FALSE),"")</f>
        <v/>
      </c>
      <c r="Y175" s="1039" t="str">
        <f ca="1">IFERROR(VLOOKUP($J175,'WM-AR'!$I$7:$AS$3267,26,FALSE),"")</f>
        <v/>
      </c>
      <c r="Z175" s="1039" t="str">
        <f ca="1">IFERROR(VLOOKUP($J175,'WM-AR'!$I$7:$AS$3267,27,FALSE),"")</f>
        <v/>
      </c>
      <c r="AA175" s="1039" t="str">
        <f ca="1">IFERROR(VLOOKUP($J175,'WM-AR'!$I$7:$AS$3267,28,FALSE),"")</f>
        <v/>
      </c>
      <c r="AB175" s="1039" t="str">
        <f ca="1">IFERROR(VLOOKUP($J175,'WM-AR'!$I$7:$AS$3267,29,FALSE),"")</f>
        <v/>
      </c>
      <c r="AC175" s="1039" t="str">
        <f ca="1">IFERROR(VLOOKUP($J175,'WM-AR'!$I$7:$AS$3267,30,FALSE),"")</f>
        <v/>
      </c>
      <c r="AD175" s="1039" t="str">
        <f ca="1">IFERROR(VLOOKUP($J175,'WM-AR'!$I$7:$AS$3267,31,FALSE),"")</f>
        <v/>
      </c>
      <c r="AE175" s="1039" t="str">
        <f ca="1">IFERROR(VLOOKUP($J175,'WM-AR'!$I$7:$AS$3267,32,FALSE),"")</f>
        <v/>
      </c>
      <c r="AF175" s="1039" t="str">
        <f ca="1">IFERROR(VLOOKUP($J175,'WM-AR'!$I$7:$AS$3267,33,FALSE),"")</f>
        <v/>
      </c>
      <c r="AG175" s="1379"/>
      <c r="AH175" s="1380" t="s">
        <v>3757</v>
      </c>
      <c r="AI175" s="1380" t="s">
        <v>3757</v>
      </c>
      <c r="AJ175" s="1380"/>
      <c r="AK175" s="1380" t="str">
        <f t="shared" ca="1" si="18"/>
        <v/>
      </c>
      <c r="AL175" s="743"/>
      <c r="AM175" s="1028" t="str">
        <f>IF(AND(ISTEXT($E175),ISTEXT($B175)),"산출기준 &gt;&gt;  "&amp;_xlfn.XLOOKUP($E175,산출기준!$D:$D,산출기준!$E:$E,"매칭실패"),"")</f>
        <v/>
      </c>
    </row>
    <row r="176" spans="1:39">
      <c r="B176" s="635"/>
      <c r="C176" s="636"/>
      <c r="D176" s="636"/>
      <c r="E176" s="636"/>
      <c r="F176" s="638"/>
      <c r="G176" s="639"/>
      <c r="H176" s="639"/>
      <c r="I176" s="639"/>
      <c r="J176" s="641"/>
      <c r="K176" s="642"/>
      <c r="L176" s="642"/>
      <c r="M176" s="642"/>
      <c r="N176" s="642"/>
      <c r="O176" s="642"/>
      <c r="P176" s="642"/>
      <c r="Q176" s="642"/>
      <c r="R176" s="642"/>
      <c r="S176" s="642"/>
      <c r="T176" s="642"/>
      <c r="U176" s="642"/>
      <c r="V176" s="642"/>
      <c r="W176" s="642"/>
      <c r="X176" s="642"/>
      <c r="Y176" s="642"/>
      <c r="Z176" s="642"/>
      <c r="AA176" s="642"/>
      <c r="AB176" s="642"/>
      <c r="AC176" s="642"/>
      <c r="AD176" s="642"/>
      <c r="AE176" s="642"/>
      <c r="AF176" s="642"/>
      <c r="AG176" s="636"/>
      <c r="AH176" s="643"/>
      <c r="AI176" s="643"/>
      <c r="AJ176" s="644"/>
      <c r="AK176" s="644"/>
      <c r="AL176" s="639"/>
      <c r="AM176" s="88" t="str">
        <f>IF(AND(ISTEXT($E176),ISTEXT($B176)),"산출기준 &gt;&gt;  "&amp;_xlfn.XLOOKUP($E176,산출기준!$D:$D,산출기준!$E:$E,"매칭실패"),"")</f>
        <v/>
      </c>
    </row>
    <row r="177" spans="1:39">
      <c r="B177" s="645"/>
      <c r="C177" s="646" t="s">
        <v>3831</v>
      </c>
      <c r="D177" s="648"/>
      <c r="E177" s="648"/>
      <c r="F177" s="1057" t="s">
        <v>3856</v>
      </c>
      <c r="G177" s="645"/>
      <c r="H177" s="651"/>
      <c r="I177" s="651"/>
      <c r="J177" s="652"/>
      <c r="K177" s="652"/>
      <c r="L177" s="653"/>
      <c r="M177" s="653"/>
      <c r="N177" s="653"/>
      <c r="O177" s="653"/>
      <c r="P177" s="653"/>
      <c r="Q177" s="653"/>
      <c r="R177" s="653"/>
      <c r="S177" s="653"/>
      <c r="T177" s="653"/>
      <c r="U177" s="653"/>
      <c r="V177" s="653"/>
      <c r="W177" s="653"/>
      <c r="X177" s="653"/>
      <c r="Y177" s="653"/>
      <c r="Z177" s="653"/>
      <c r="AA177" s="653"/>
      <c r="AB177" s="653"/>
      <c r="AC177" s="653"/>
      <c r="AD177" s="653"/>
      <c r="AE177" s="653"/>
      <c r="AF177" s="653"/>
      <c r="AG177" s="656"/>
      <c r="AH177" s="656"/>
      <c r="AI177" s="656"/>
      <c r="AJ177" s="656"/>
      <c r="AK177" s="656"/>
      <c r="AL177" s="657"/>
      <c r="AM177" s="88" t="str">
        <f>IF(AND(ISTEXT($E177),ISTEXT($B177)),"산출기준 &gt;&gt;  "&amp;_xlfn.XLOOKUP($E177,산출기준!$D:$D,산출기준!$E:$E,"매칭실패"),"")</f>
        <v/>
      </c>
    </row>
    <row r="178" spans="1:39">
      <c r="B178" s="658"/>
      <c r="C178" s="659"/>
      <c r="D178" s="659"/>
      <c r="E178" s="659"/>
      <c r="F178" s="1056"/>
      <c r="G178" s="662"/>
      <c r="H178" s="662"/>
      <c r="I178" s="662"/>
      <c r="J178" s="652"/>
      <c r="K178" s="664"/>
      <c r="L178" s="664"/>
      <c r="M178" s="664"/>
      <c r="N178" s="664"/>
      <c r="O178" s="664"/>
      <c r="P178" s="664"/>
      <c r="Q178" s="664"/>
      <c r="R178" s="664"/>
      <c r="S178" s="664"/>
      <c r="T178" s="664"/>
      <c r="U178" s="664"/>
      <c r="V178" s="664"/>
      <c r="W178" s="664"/>
      <c r="X178" s="664"/>
      <c r="Y178" s="664"/>
      <c r="Z178" s="664"/>
      <c r="AA178" s="664"/>
      <c r="AB178" s="664"/>
      <c r="AC178" s="664"/>
      <c r="AD178" s="664"/>
      <c r="AE178" s="664"/>
      <c r="AF178" s="664"/>
      <c r="AG178" s="659"/>
      <c r="AH178" s="665"/>
      <c r="AI178" s="665"/>
      <c r="AJ178" s="666"/>
      <c r="AK178" s="666"/>
      <c r="AL178" s="662"/>
      <c r="AM178" s="88" t="str">
        <f>IF(AND(ISTEXT($E178),ISTEXT($B178)),"산출기준 &gt;&gt;  "&amp;_xlfn.XLOOKUP($E178,산출기준!$D:$D,산출기준!$E:$E,"매칭실패"),"")</f>
        <v/>
      </c>
    </row>
    <row r="179" spans="1:39" ht="34.9" customHeight="1">
      <c r="B179" s="808" t="str" cm="1">
        <f t="array" aca="1" ref="B179" ca="1">_xlfn.IFNA(INDIRECT("Family_표준_구성도!B"&amp;MATCH(F179,INDIRECT("Family_표준_구성도!"&amp;"C:C"),0)),"")</f>
        <v>8.2.1.2.1</v>
      </c>
      <c r="C179" s="668" t="s">
        <v>2016</v>
      </c>
      <c r="D179" s="809"/>
      <c r="E179" s="668" t="s">
        <v>3761</v>
      </c>
      <c r="F179" s="1265" t="s">
        <v>3857</v>
      </c>
      <c r="G179" s="811"/>
      <c r="H179" s="917" t="s">
        <v>3858</v>
      </c>
      <c r="I179" s="1356" t="s">
        <v>1653</v>
      </c>
      <c r="J179" s="1356"/>
      <c r="K179" s="674"/>
      <c r="L179" s="674"/>
      <c r="M179" s="1357" t="str" cm="1">
        <f t="array" aca="1" ref="M179:X179" ca="1">TRANSPOSE(INDIRECT("'WM-AR'!B"&amp;_xlfn.XMATCH($I180,'WM-AR'!G:G,0,1)):INDIRECT("'WM-AR'!B"&amp;_xlfn.XMATCH($I180,'WM-AR'!G:G,0,-1)))</f>
        <v/>
      </c>
      <c r="N179" s="1357" t="str">
        <f ca="1"/>
        <v>Fire Protective Rating: N/A, Double Door</v>
      </c>
      <c r="O179" s="1358" t="str">
        <f ca="1"/>
        <v/>
      </c>
      <c r="P179" s="1359" t="str">
        <f ca="1"/>
        <v>Fire Protective Rating: 0.5-hr, Double Door</v>
      </c>
      <c r="Q179" s="1360" t="str">
        <f ca="1"/>
        <v/>
      </c>
      <c r="R179" s="1360" t="str">
        <f ca="1"/>
        <v>Fire Protective Rating: 1-hr, Double Door</v>
      </c>
      <c r="S179" s="1360" t="str">
        <f ca="1"/>
        <v/>
      </c>
      <c r="T179" s="1360" t="str">
        <f ca="1"/>
        <v>Fire Protective Rating: 1.5-hrs, Double Door</v>
      </c>
      <c r="U179" s="1360" t="str">
        <f ca="1"/>
        <v/>
      </c>
      <c r="V179" s="1360" t="str">
        <f ca="1"/>
        <v>Fire Protective Rating: 2-hrs, Double Door</v>
      </c>
      <c r="W179" s="1361" t="str">
        <f ca="1"/>
        <v/>
      </c>
      <c r="X179" s="1362" t="str">
        <f ca="1"/>
        <v>Fire Protective Rating: 3-hrs, Double Door</v>
      </c>
      <c r="Y179" s="679"/>
      <c r="Z179" s="679"/>
      <c r="AA179" s="679"/>
      <c r="AB179" s="679"/>
      <c r="AC179" s="679"/>
      <c r="AD179" s="679"/>
      <c r="AE179" s="679"/>
      <c r="AF179" s="679"/>
      <c r="AG179" s="1043"/>
      <c r="AH179" s="682"/>
      <c r="AI179" s="682"/>
      <c r="AJ179" s="682"/>
      <c r="AK179" s="682"/>
      <c r="AL179" s="683"/>
      <c r="AM179" s="88" t="str">
        <f ca="1">IF(AND(ISTEXT($E179),ISTEXT($B179)),"산출기준 &gt;&gt;  "&amp;_xlfn.XLOOKUP($E179,산출기준!$D:$D,산출기준!$E:$E,"매칭실패"),"")</f>
        <v>산출기준 &gt;&gt;  [ 도어 일반 산출 ]</v>
      </c>
    </row>
    <row r="180" spans="1:39" ht="49.9" customHeight="1" outlineLevel="1">
      <c r="B180" s="758"/>
      <c r="C180" s="759"/>
      <c r="D180" s="759"/>
      <c r="E180" s="814"/>
      <c r="F180" s="775"/>
      <c r="G180" s="1363" t="s">
        <v>3752</v>
      </c>
      <c r="H180" s="1364" t="str">
        <f>_xlfn.XLOOKUP(I180,'WM-AR'!G:G,'WM-AR'!E:E)</f>
        <v>A04AR107 Finishing Work Door &amp; Window Work Blast Resistant Door w/ Steel Frame (UoM: EA)</v>
      </c>
      <c r="I180" s="765" t="s">
        <v>3783</v>
      </c>
      <c r="J180" s="1365"/>
      <c r="K180" s="766"/>
      <c r="L180" s="766"/>
      <c r="M180" s="1366"/>
      <c r="N180" s="1366"/>
      <c r="O180" s="1366"/>
      <c r="P180" s="1366"/>
      <c r="Q180" s="1366"/>
      <c r="R180" s="1366"/>
      <c r="S180" s="1366"/>
      <c r="T180" s="1366"/>
      <c r="U180" s="1366"/>
      <c r="V180" s="1366"/>
      <c r="W180" s="1366"/>
      <c r="X180" s="1366"/>
      <c r="Y180" s="766"/>
      <c r="Z180" s="766"/>
      <c r="AA180" s="766"/>
      <c r="AB180" s="766"/>
      <c r="AC180" s="766"/>
      <c r="AD180" s="766"/>
      <c r="AE180" s="766"/>
      <c r="AF180" s="766"/>
      <c r="AG180" s="773"/>
      <c r="AH180" s="1045"/>
      <c r="AI180" s="1045"/>
      <c r="AJ180" s="1046"/>
      <c r="AK180" s="1046"/>
      <c r="AL180" s="759"/>
      <c r="AM180" s="88" t="str">
        <f>IF(AND(ISTEXT($E180),ISTEXT($B180)),"산출기준 &gt;&gt;  "&amp;_xlfn.XLOOKUP($E180,산출기준!$D:$D,산출기준!$E:$E,"매칭실패"),"")</f>
        <v/>
      </c>
    </row>
    <row r="181" spans="1:39" ht="54.95" customHeight="1">
      <c r="A181" s="1019"/>
      <c r="B181" s="684"/>
      <c r="C181" s="685"/>
      <c r="D181" s="1020"/>
      <c r="E181" s="687"/>
      <c r="F181" s="1021"/>
      <c r="G181" s="875" t="s">
        <v>3859</v>
      </c>
      <c r="H181" s="1367" t="str">
        <f ca="1">_xlfn.IFNA(_xlfn.XLOOKUP(J181,'WM-AR'!I:I,'WM-AR'!F:F),"")</f>
        <v xml:space="preserve">A04AR107-00002 Finishing Work Door &amp; Window Work Blast Resistant Door w/ Steel Frame (UoM: EA) Fire Protective Rating: N/A, Double Door     w/ Hardware &amp; Accessories  </v>
      </c>
      <c r="I181" s="1368" t="s">
        <v>3836</v>
      </c>
      <c r="J181" s="692" t="str" cm="1">
        <f t="array" aca="1" ref="J181" ca="1">IF(ISTEXT(I181),INDIRECT("I"&amp;_xlfn.XMATCH("#",$I$1:INDIRECT("I"&amp;ROW()),,-1)+1)&amp;"-"&amp;I181,"")</f>
        <v>A04AR107-00002</v>
      </c>
      <c r="K181" s="1022"/>
      <c r="L181" s="1023" t="str">
        <f ca="1">IFERROR(VLOOKUP($J181,'WM-AR'!$I$7:$AS$3267,34,FALSE),"")</f>
        <v>EA</v>
      </c>
      <c r="M181" s="1369" t="str">
        <f ca="1">IFERROR(VLOOKUP($J181,'WM-AR'!$I$7:$AS$3267,4,FALSE),"")</f>
        <v>Finishing Work</v>
      </c>
      <c r="N181" s="1369" t="str">
        <f ca="1">IFERROR(VLOOKUP($J181,'WM-AR'!$I$7:$AS$3267,6,FALSE),"")</f>
        <v>Door &amp; Window Work</v>
      </c>
      <c r="O181" s="1369" t="str">
        <f ca="1">IFERROR(VLOOKUP($J181,'WM-AR'!$I$7:$AS$3267,8,FALSE),"")</f>
        <v>Blast Resistant Door w/ Steel Frame (UoM: EA)</v>
      </c>
      <c r="P181" s="1025" t="str">
        <f ca="1">IFERROR(VLOOKUP($J181,'WM-AR'!$I$7:$AS$3267,10,FALSE),"")</f>
        <v>Fire Protective Rating: N/A, Double Door</v>
      </c>
      <c r="Q181" s="1026">
        <f ca="1">IFERROR(VLOOKUP($J181,'WM-AR'!$I$7:$AS$3267,12,FALSE),"")</f>
        <v>0</v>
      </c>
      <c r="R181" s="1026">
        <f ca="1">IFERROR(VLOOKUP($J181,'WM-AR'!$I$7:$AS$3267,14,FALSE),"")</f>
        <v>0</v>
      </c>
      <c r="S181" s="1026">
        <f ca="1">IFERROR(VLOOKUP($J181,'WM-AR'!$I$7:$AS$3267,16,FALSE),"")</f>
        <v>0</v>
      </c>
      <c r="T181" s="1026">
        <f ca="1">IFERROR(VLOOKUP($J181,'WM-AR'!$I$7:$AS$3267,18,FALSE),"")</f>
        <v>0</v>
      </c>
      <c r="U181" s="1026" t="str">
        <f ca="1">IFERROR(VLOOKUP($J181,'WM-AR'!$I$7:$AS$3267,20,FALSE),"")</f>
        <v>w/ Hardware &amp; Accessories</v>
      </c>
      <c r="V181" s="1026">
        <f ca="1">IFERROR(VLOOKUP($J181,'WM-AR'!$I$7:$AS$3267,22,FALSE),"")</f>
        <v>0</v>
      </c>
      <c r="W181" s="1026">
        <f ca="1">IFERROR(VLOOKUP($J181,'WM-AR'!$I$7:$AS$3267,24,FALSE),"")</f>
        <v>0</v>
      </c>
      <c r="X181" s="1026">
        <f ca="1">IFERROR(VLOOKUP($J181,'WM-AR'!$I$7:$AS$3267,25,FALSE),"")</f>
        <v>0</v>
      </c>
      <c r="Y181" s="1026" t="str">
        <f ca="1">IFERROR(VLOOKUP($J181,'WM-AR'!$I$7:$AS$3267,26,FALSE),"")</f>
        <v>W x H=(  )mm x (  )mm</v>
      </c>
      <c r="Z181" s="1026">
        <f ca="1">IFERROR(VLOOKUP($J181,'WM-AR'!$I$7:$AS$3267,27,FALSE),"")</f>
        <v>0</v>
      </c>
      <c r="AA181" s="1026">
        <f ca="1">IFERROR(VLOOKUP($J181,'WM-AR'!$I$7:$AS$3267,28,FALSE),"")</f>
        <v>0</v>
      </c>
      <c r="AB181" s="1026">
        <f ca="1">IFERROR(VLOOKUP($J181,'WM-AR'!$I$7:$AS$3267,29,FALSE),"")</f>
        <v>0</v>
      </c>
      <c r="AC181" s="1026">
        <f ca="1">IFERROR(VLOOKUP($J181,'WM-AR'!$I$7:$AS$3267,30,FALSE),"")</f>
        <v>0</v>
      </c>
      <c r="AD181" s="1026" t="str">
        <f ca="1">IFERROR(VLOOKUP($J181,'WM-AR'!$I$7:$AS$3267,31,FALSE),"")</f>
        <v>Blast Load: Overpressure (   )psi, Duration (  )ms</v>
      </c>
      <c r="AE181" s="1026">
        <f ca="1">IFERROR(VLOOKUP($J181,'WM-AR'!$I$7:$AS$3267,32,FALSE),"")</f>
        <v>0</v>
      </c>
      <c r="AF181" s="1026" t="str">
        <f ca="1">IFERROR(VLOOKUP($J181,'WM-AR'!$I$7:$AS$3267,33,FALSE),"")</f>
        <v/>
      </c>
      <c r="AG181" s="1370" t="s">
        <v>3847</v>
      </c>
      <c r="AH181" s="768" t="s">
        <v>3757</v>
      </c>
      <c r="AI181" s="768" t="s">
        <v>3757</v>
      </c>
      <c r="AJ181" s="769"/>
      <c r="AK181" s="769" t="str">
        <f ca="1">L181</f>
        <v>EA</v>
      </c>
      <c r="AL181" s="704"/>
      <c r="AM181" s="1028" t="str">
        <f>IF(AND(ISTEXT($E181),ISTEXT($B181)),"산출기준 &gt;&gt;  "&amp;_xlfn.XLOOKUP($E181,산출기준!$D:$D,산출기준!$E:$E,"매칭실패"),"")</f>
        <v/>
      </c>
    </row>
    <row r="182" spans="1:39" ht="54.95" customHeight="1">
      <c r="A182" s="1019"/>
      <c r="B182" s="705"/>
      <c r="C182" s="706"/>
      <c r="D182" s="711"/>
      <c r="E182" s="708"/>
      <c r="F182" s="1029"/>
      <c r="G182" s="882" t="s">
        <v>3860</v>
      </c>
      <c r="H182" s="1371" t="str">
        <f ca="1">_xlfn.IFNA(_xlfn.XLOOKUP(J182,'WM-AR'!I:I,'WM-AR'!F:F),"")</f>
        <v xml:space="preserve">A04AR107-00006 Finishing Work Door &amp; Window Work Blast Resistant Door w/ Steel Frame (UoM: EA) Fire Protective Rating: 1-hr, Double Door     w/ Hardware &amp; Accessories  </v>
      </c>
      <c r="I182" s="1372" t="s">
        <v>3839</v>
      </c>
      <c r="J182" s="712" t="str" cm="1">
        <f t="array" aca="1" ref="J182" ca="1">IF(ISTEXT(I182),INDIRECT("I"&amp;_xlfn.XMATCH("#",$I$1:INDIRECT("I"&amp;ROW()),,-1)+1)&amp;"-"&amp;I182,"")</f>
        <v>A04AR107-00006</v>
      </c>
      <c r="K182" s="1030"/>
      <c r="L182" s="1031" t="str">
        <f ca="1">IFERROR(VLOOKUP($J182,'WM-AR'!$I$7:$AS$3267,34,FALSE),"")</f>
        <v>EA</v>
      </c>
      <c r="M182" s="1373" t="str">
        <f ca="1">IFERROR(VLOOKUP($J182,'WM-AR'!$I$7:$AS$3267,4,FALSE),"")</f>
        <v>Finishing Work</v>
      </c>
      <c r="N182" s="1373" t="str">
        <f ca="1">IFERROR(VLOOKUP($J182,'WM-AR'!$I$7:$AS$3267,6,FALSE),"")</f>
        <v>Door &amp; Window Work</v>
      </c>
      <c r="O182" s="1373" t="str">
        <f ca="1">IFERROR(VLOOKUP($J182,'WM-AR'!$I$7:$AS$3267,8,FALSE),"")</f>
        <v>Blast Resistant Door w/ Steel Frame (UoM: EA)</v>
      </c>
      <c r="P182" s="1032" t="str">
        <f ca="1">IFERROR(VLOOKUP($J182,'WM-AR'!$I$7:$AS$3267,10,FALSE),"")</f>
        <v>Fire Protective Rating: 1-hr, Double Door</v>
      </c>
      <c r="Q182" s="1033">
        <f ca="1">IFERROR(VLOOKUP($J182,'WM-AR'!$I$7:$AS$3267,12,FALSE),"")</f>
        <v>0</v>
      </c>
      <c r="R182" s="1033">
        <f ca="1">IFERROR(VLOOKUP($J182,'WM-AR'!$I$7:$AS$3267,14,FALSE),"")</f>
        <v>0</v>
      </c>
      <c r="S182" s="1033">
        <f ca="1">IFERROR(VLOOKUP($J182,'WM-AR'!$I$7:$AS$3267,16,FALSE),"")</f>
        <v>0</v>
      </c>
      <c r="T182" s="1033">
        <f ca="1">IFERROR(VLOOKUP($J182,'WM-AR'!$I$7:$AS$3267,18,FALSE),"")</f>
        <v>0</v>
      </c>
      <c r="U182" s="1033" t="str">
        <f ca="1">IFERROR(VLOOKUP($J182,'WM-AR'!$I$7:$AS$3267,20,FALSE),"")</f>
        <v>w/ Hardware &amp; Accessories</v>
      </c>
      <c r="V182" s="1033">
        <f ca="1">IFERROR(VLOOKUP($J182,'WM-AR'!$I$7:$AS$3267,22,FALSE),"")</f>
        <v>0</v>
      </c>
      <c r="W182" s="1033">
        <f ca="1">IFERROR(VLOOKUP($J182,'WM-AR'!$I$7:$AS$3267,24,FALSE),"")</f>
        <v>0</v>
      </c>
      <c r="X182" s="1033">
        <f ca="1">IFERROR(VLOOKUP($J182,'WM-AR'!$I$7:$AS$3267,25,FALSE),"")</f>
        <v>0</v>
      </c>
      <c r="Y182" s="1033" t="str">
        <f ca="1">IFERROR(VLOOKUP($J182,'WM-AR'!$I$7:$AS$3267,26,FALSE),"")</f>
        <v>W x H=(  )mm x (  )mm</v>
      </c>
      <c r="Z182" s="1033">
        <f ca="1">IFERROR(VLOOKUP($J182,'WM-AR'!$I$7:$AS$3267,27,FALSE),"")</f>
        <v>0</v>
      </c>
      <c r="AA182" s="1033">
        <f ca="1">IFERROR(VLOOKUP($J182,'WM-AR'!$I$7:$AS$3267,28,FALSE),"")</f>
        <v>0</v>
      </c>
      <c r="AB182" s="1033">
        <f ca="1">IFERROR(VLOOKUP($J182,'WM-AR'!$I$7:$AS$3267,29,FALSE),"")</f>
        <v>0</v>
      </c>
      <c r="AC182" s="1033">
        <f ca="1">IFERROR(VLOOKUP($J182,'WM-AR'!$I$7:$AS$3267,30,FALSE),"")</f>
        <v>0</v>
      </c>
      <c r="AD182" s="1033" t="str">
        <f ca="1">IFERROR(VLOOKUP($J182,'WM-AR'!$I$7:$AS$3267,31,FALSE),"")</f>
        <v>Blast Load: Overpressure (   )psi, Duration (  )ms</v>
      </c>
      <c r="AE182" s="1033">
        <f ca="1">IFERROR(VLOOKUP($J182,'WM-AR'!$I$7:$AS$3267,32,FALSE),"")</f>
        <v>0</v>
      </c>
      <c r="AF182" s="1033" t="str">
        <f ca="1">IFERROR(VLOOKUP($J182,'WM-AR'!$I$7:$AS$3267,33,FALSE),"")</f>
        <v/>
      </c>
      <c r="AG182" s="1374"/>
      <c r="AH182" s="1375" t="s">
        <v>3757</v>
      </c>
      <c r="AI182" s="1375" t="s">
        <v>3757</v>
      </c>
      <c r="AJ182" s="1375"/>
      <c r="AK182" s="1375" t="str">
        <f t="shared" ref="AK182:AK185" ca="1" si="19">L182</f>
        <v>EA</v>
      </c>
      <c r="AL182" s="723"/>
      <c r="AM182" s="1028" t="str">
        <f>IF(AND(ISTEXT($E182),ISTEXT($B182)),"산출기준 &gt;&gt;  "&amp;_xlfn.XLOOKUP($E182,산출기준!$D:$D,산출기준!$E:$E,"매칭실패"),"")</f>
        <v/>
      </c>
    </row>
    <row r="183" spans="1:39" ht="54.95" customHeight="1">
      <c r="A183" s="1019"/>
      <c r="B183" s="705"/>
      <c r="C183" s="706"/>
      <c r="D183" s="711"/>
      <c r="E183" s="708"/>
      <c r="F183" s="1029"/>
      <c r="G183" s="882"/>
      <c r="H183" s="1371" t="str">
        <f ca="1">_xlfn.IFNA(_xlfn.XLOOKUP(J183,'WM-AR'!I:I,'WM-AR'!F:F),"")</f>
        <v/>
      </c>
      <c r="I183" s="1372"/>
      <c r="J183" s="712" t="str" cm="1">
        <f t="array" aca="1" ref="J183" ca="1">IF(ISTEXT(I183),INDIRECT("I"&amp;_xlfn.XMATCH("#",$I$1:INDIRECT("I"&amp;ROW()),,-1)+1)&amp;"-"&amp;I183,"")</f>
        <v/>
      </c>
      <c r="K183" s="1030"/>
      <c r="L183" s="1031" t="str">
        <f ca="1">IFERROR(VLOOKUP($J183,'WM-AR'!$I$7:$AS$3267,34,FALSE),"")</f>
        <v/>
      </c>
      <c r="M183" s="1373" t="str">
        <f ca="1">IFERROR(VLOOKUP($J183,'WM-AR'!$I$7:$AS$3267,4,FALSE),"")</f>
        <v/>
      </c>
      <c r="N183" s="1373" t="str">
        <f ca="1">IFERROR(VLOOKUP($J183,'WM-AR'!$I$7:$AS$3267,6,FALSE),"")</f>
        <v/>
      </c>
      <c r="O183" s="1373" t="str">
        <f ca="1">IFERROR(VLOOKUP($J183,'WM-AR'!$I$7:$AS$3267,8,FALSE),"")</f>
        <v/>
      </c>
      <c r="P183" s="1032" t="str">
        <f ca="1">IFERROR(VLOOKUP($J183,'WM-AR'!$I$7:$AS$3267,10,FALSE),"")</f>
        <v/>
      </c>
      <c r="Q183" s="1033" t="str">
        <f ca="1">IFERROR(VLOOKUP($J183,'WM-AR'!$I$7:$AS$3267,12,FALSE),"")</f>
        <v/>
      </c>
      <c r="R183" s="1033" t="str">
        <f ca="1">IFERROR(VLOOKUP($J183,'WM-AR'!$I$7:$AS$3267,14,FALSE),"")</f>
        <v/>
      </c>
      <c r="S183" s="1033" t="str">
        <f ca="1">IFERROR(VLOOKUP($J183,'WM-AR'!$I$7:$AS$3267,16,FALSE),"")</f>
        <v/>
      </c>
      <c r="T183" s="1033" t="str">
        <f ca="1">IFERROR(VLOOKUP($J183,'WM-AR'!$I$7:$AS$3267,18,FALSE),"")</f>
        <v/>
      </c>
      <c r="U183" s="1033" t="str">
        <f ca="1">IFERROR(VLOOKUP($J183,'WM-AR'!$I$7:$AS$3267,20,FALSE),"")</f>
        <v/>
      </c>
      <c r="V183" s="1033" t="str">
        <f ca="1">IFERROR(VLOOKUP($J183,'WM-AR'!$I$7:$AS$3267,22,FALSE),"")</f>
        <v/>
      </c>
      <c r="W183" s="1033" t="str">
        <f ca="1">IFERROR(VLOOKUP($J183,'WM-AR'!$I$7:$AS$3267,24,FALSE),"")</f>
        <v/>
      </c>
      <c r="X183" s="1033" t="str">
        <f ca="1">IFERROR(VLOOKUP($J183,'WM-AR'!$I$7:$AS$3267,25,FALSE),"")</f>
        <v/>
      </c>
      <c r="Y183" s="1033" t="str">
        <f ca="1">IFERROR(VLOOKUP($J183,'WM-AR'!$I$7:$AS$3267,26,FALSE),"")</f>
        <v/>
      </c>
      <c r="Z183" s="1033" t="str">
        <f ca="1">IFERROR(VLOOKUP($J183,'WM-AR'!$I$7:$AS$3267,27,FALSE),"")</f>
        <v/>
      </c>
      <c r="AA183" s="1033" t="str">
        <f ca="1">IFERROR(VLOOKUP($J183,'WM-AR'!$I$7:$AS$3267,28,FALSE),"")</f>
        <v/>
      </c>
      <c r="AB183" s="1033" t="str">
        <f ca="1">IFERROR(VLOOKUP($J183,'WM-AR'!$I$7:$AS$3267,29,FALSE),"")</f>
        <v/>
      </c>
      <c r="AC183" s="1033" t="str">
        <f ca="1">IFERROR(VLOOKUP($J183,'WM-AR'!$I$7:$AS$3267,30,FALSE),"")</f>
        <v/>
      </c>
      <c r="AD183" s="1033" t="str">
        <f ca="1">IFERROR(VLOOKUP($J183,'WM-AR'!$I$7:$AS$3267,31,FALSE),"")</f>
        <v/>
      </c>
      <c r="AE183" s="1033" t="str">
        <f ca="1">IFERROR(VLOOKUP($J183,'WM-AR'!$I$7:$AS$3267,32,FALSE),"")</f>
        <v/>
      </c>
      <c r="AF183" s="1033" t="str">
        <f ca="1">IFERROR(VLOOKUP($J183,'WM-AR'!$I$7:$AS$3267,33,FALSE),"")</f>
        <v/>
      </c>
      <c r="AG183" s="1374"/>
      <c r="AH183" s="1375" t="s">
        <v>3757</v>
      </c>
      <c r="AI183" s="1375" t="s">
        <v>3757</v>
      </c>
      <c r="AJ183" s="1375"/>
      <c r="AK183" s="1375" t="str">
        <f t="shared" ca="1" si="19"/>
        <v/>
      </c>
      <c r="AL183" s="723"/>
      <c r="AM183" s="1028" t="str">
        <f>IF(AND(ISTEXT($E183),ISTEXT($B183)),"산출기준 &gt;&gt;  "&amp;_xlfn.XLOOKUP($E183,산출기준!$D:$D,산출기준!$E:$E,"매칭실패"),"")</f>
        <v/>
      </c>
    </row>
    <row r="184" spans="1:39" ht="54.95" customHeight="1">
      <c r="A184" s="1019"/>
      <c r="B184" s="705"/>
      <c r="C184" s="706"/>
      <c r="D184" s="711"/>
      <c r="E184" s="708"/>
      <c r="F184" s="1029"/>
      <c r="G184" s="882"/>
      <c r="H184" s="1371" t="str">
        <f ca="1">_xlfn.IFNA(_xlfn.XLOOKUP(J184,'WM-AR'!I:I,'WM-AR'!F:F),"")</f>
        <v/>
      </c>
      <c r="I184" s="1372"/>
      <c r="J184" s="712" t="str" cm="1">
        <f t="array" aca="1" ref="J184" ca="1">IF(ISTEXT(I184),INDIRECT("I"&amp;_xlfn.XMATCH("#",$I$1:INDIRECT("I"&amp;ROW()),,-1)+1)&amp;"-"&amp;I184,"")</f>
        <v/>
      </c>
      <c r="K184" s="1030"/>
      <c r="L184" s="1031" t="str">
        <f ca="1">IFERROR(VLOOKUP($J184,'WM-AR'!$I$7:$AS$3267,34,FALSE),"")</f>
        <v/>
      </c>
      <c r="M184" s="1373" t="str">
        <f ca="1">IFERROR(VLOOKUP($J184,'WM-AR'!$I$7:$AS$3267,4,FALSE),"")</f>
        <v/>
      </c>
      <c r="N184" s="1373" t="str">
        <f ca="1">IFERROR(VLOOKUP($J184,'WM-AR'!$I$7:$AS$3267,6,FALSE),"")</f>
        <v/>
      </c>
      <c r="O184" s="1373" t="str">
        <f ca="1">IFERROR(VLOOKUP($J184,'WM-AR'!$I$7:$AS$3267,8,FALSE),"")</f>
        <v/>
      </c>
      <c r="P184" s="1032" t="str">
        <f ca="1">IFERROR(VLOOKUP($J184,'WM-AR'!$I$7:$AS$3267,10,FALSE),"")</f>
        <v/>
      </c>
      <c r="Q184" s="1033" t="str">
        <f ca="1">IFERROR(VLOOKUP($J184,'WM-AR'!$I$7:$AS$3267,12,FALSE),"")</f>
        <v/>
      </c>
      <c r="R184" s="1033" t="str">
        <f ca="1">IFERROR(VLOOKUP($J184,'WM-AR'!$I$7:$AS$3267,14,FALSE),"")</f>
        <v/>
      </c>
      <c r="S184" s="1033" t="str">
        <f ca="1">IFERROR(VLOOKUP($J184,'WM-AR'!$I$7:$AS$3267,16,FALSE),"")</f>
        <v/>
      </c>
      <c r="T184" s="1033" t="str">
        <f ca="1">IFERROR(VLOOKUP($J184,'WM-AR'!$I$7:$AS$3267,18,FALSE),"")</f>
        <v/>
      </c>
      <c r="U184" s="1033" t="str">
        <f ca="1">IFERROR(VLOOKUP($J184,'WM-AR'!$I$7:$AS$3267,20,FALSE),"")</f>
        <v/>
      </c>
      <c r="V184" s="1033" t="str">
        <f ca="1">IFERROR(VLOOKUP($J184,'WM-AR'!$I$7:$AS$3267,22,FALSE),"")</f>
        <v/>
      </c>
      <c r="W184" s="1033" t="str">
        <f ca="1">IFERROR(VLOOKUP($J184,'WM-AR'!$I$7:$AS$3267,24,FALSE),"")</f>
        <v/>
      </c>
      <c r="X184" s="1033" t="str">
        <f ca="1">IFERROR(VLOOKUP($J184,'WM-AR'!$I$7:$AS$3267,25,FALSE),"")</f>
        <v/>
      </c>
      <c r="Y184" s="1033" t="str">
        <f ca="1">IFERROR(VLOOKUP($J184,'WM-AR'!$I$7:$AS$3267,26,FALSE),"")</f>
        <v/>
      </c>
      <c r="Z184" s="1033" t="str">
        <f ca="1">IFERROR(VLOOKUP($J184,'WM-AR'!$I$7:$AS$3267,27,FALSE),"")</f>
        <v/>
      </c>
      <c r="AA184" s="1033" t="str">
        <f ca="1">IFERROR(VLOOKUP($J184,'WM-AR'!$I$7:$AS$3267,28,FALSE),"")</f>
        <v/>
      </c>
      <c r="AB184" s="1033" t="str">
        <f ca="1">IFERROR(VLOOKUP($J184,'WM-AR'!$I$7:$AS$3267,29,FALSE),"")</f>
        <v/>
      </c>
      <c r="AC184" s="1033" t="str">
        <f ca="1">IFERROR(VLOOKUP($J184,'WM-AR'!$I$7:$AS$3267,30,FALSE),"")</f>
        <v/>
      </c>
      <c r="AD184" s="1033" t="str">
        <f ca="1">IFERROR(VLOOKUP($J184,'WM-AR'!$I$7:$AS$3267,31,FALSE),"")</f>
        <v/>
      </c>
      <c r="AE184" s="1033" t="str">
        <f ca="1">IFERROR(VLOOKUP($J184,'WM-AR'!$I$7:$AS$3267,32,FALSE),"")</f>
        <v/>
      </c>
      <c r="AF184" s="1033" t="str">
        <f ca="1">IFERROR(VLOOKUP($J184,'WM-AR'!$I$7:$AS$3267,33,FALSE),"")</f>
        <v/>
      </c>
      <c r="AG184" s="1374"/>
      <c r="AH184" s="1375" t="s">
        <v>3757</v>
      </c>
      <c r="AI184" s="1375" t="s">
        <v>3757</v>
      </c>
      <c r="AJ184" s="1375"/>
      <c r="AK184" s="1375" t="str">
        <f t="shared" ca="1" si="19"/>
        <v/>
      </c>
      <c r="AL184" s="723"/>
      <c r="AM184" s="1028" t="str">
        <f>IF(AND(ISTEXT($E184),ISTEXT($B184)),"산출기준 &gt;&gt;  "&amp;_xlfn.XLOOKUP($E184,산출기준!$D:$D,산출기준!$E:$E,"매칭실패"),"")</f>
        <v/>
      </c>
    </row>
    <row r="185" spans="1:39" ht="54.95" customHeight="1">
      <c r="A185" s="1019"/>
      <c r="B185" s="724"/>
      <c r="C185" s="725"/>
      <c r="D185" s="731"/>
      <c r="E185" s="727"/>
      <c r="F185" s="1035"/>
      <c r="G185" s="886"/>
      <c r="H185" s="1376" t="str">
        <f ca="1">_xlfn.IFNA(_xlfn.XLOOKUP(J185,'WM-AR'!I:I,'WM-AR'!F:F),"")</f>
        <v/>
      </c>
      <c r="I185" s="1377"/>
      <c r="J185" s="732" t="str" cm="1">
        <f t="array" aca="1" ref="J185" ca="1">IF(ISTEXT(I185),INDIRECT("I"&amp;_xlfn.XMATCH("#",$I$1:INDIRECT("I"&amp;ROW()),,-1)+1)&amp;"-"&amp;I185,"")</f>
        <v/>
      </c>
      <c r="K185" s="1036"/>
      <c r="L185" s="1037" t="str">
        <f ca="1">IFERROR(VLOOKUP($J185,'WM-AR'!$I$7:$AS$3267,34,FALSE),"")</f>
        <v/>
      </c>
      <c r="M185" s="1378" t="str">
        <f ca="1">IFERROR(VLOOKUP($J185,'WM-AR'!$I$7:$AS$3267,4,FALSE),"")</f>
        <v/>
      </c>
      <c r="N185" s="1378" t="str">
        <f ca="1">IFERROR(VLOOKUP($J185,'WM-AR'!$I$7:$AS$3267,6,FALSE),"")</f>
        <v/>
      </c>
      <c r="O185" s="1378" t="str">
        <f ca="1">IFERROR(VLOOKUP($J185,'WM-AR'!$I$7:$AS$3267,8,FALSE),"")</f>
        <v/>
      </c>
      <c r="P185" s="1038" t="str">
        <f ca="1">IFERROR(VLOOKUP($J185,'WM-AR'!$I$7:$AS$3267,10,FALSE),"")</f>
        <v/>
      </c>
      <c r="Q185" s="1039" t="str">
        <f ca="1">IFERROR(VLOOKUP($J185,'WM-AR'!$I$7:$AS$3267,12,FALSE),"")</f>
        <v/>
      </c>
      <c r="R185" s="1039" t="str">
        <f ca="1">IFERROR(VLOOKUP($J185,'WM-AR'!$I$7:$AS$3267,14,FALSE),"")</f>
        <v/>
      </c>
      <c r="S185" s="1039" t="str">
        <f ca="1">IFERROR(VLOOKUP($J185,'WM-AR'!$I$7:$AS$3267,16,FALSE),"")</f>
        <v/>
      </c>
      <c r="T185" s="1039" t="str">
        <f ca="1">IFERROR(VLOOKUP($J185,'WM-AR'!$I$7:$AS$3267,18,FALSE),"")</f>
        <v/>
      </c>
      <c r="U185" s="1039" t="str">
        <f ca="1">IFERROR(VLOOKUP($J185,'WM-AR'!$I$7:$AS$3267,20,FALSE),"")</f>
        <v/>
      </c>
      <c r="V185" s="1039" t="str">
        <f ca="1">IFERROR(VLOOKUP($J185,'WM-AR'!$I$7:$AS$3267,22,FALSE),"")</f>
        <v/>
      </c>
      <c r="W185" s="1039" t="str">
        <f ca="1">IFERROR(VLOOKUP($J185,'WM-AR'!$I$7:$AS$3267,24,FALSE),"")</f>
        <v/>
      </c>
      <c r="X185" s="1039" t="str">
        <f ca="1">IFERROR(VLOOKUP($J185,'WM-AR'!$I$7:$AS$3267,25,FALSE),"")</f>
        <v/>
      </c>
      <c r="Y185" s="1039" t="str">
        <f ca="1">IFERROR(VLOOKUP($J185,'WM-AR'!$I$7:$AS$3267,26,FALSE),"")</f>
        <v/>
      </c>
      <c r="Z185" s="1039" t="str">
        <f ca="1">IFERROR(VLOOKUP($J185,'WM-AR'!$I$7:$AS$3267,27,FALSE),"")</f>
        <v/>
      </c>
      <c r="AA185" s="1039" t="str">
        <f ca="1">IFERROR(VLOOKUP($J185,'WM-AR'!$I$7:$AS$3267,28,FALSE),"")</f>
        <v/>
      </c>
      <c r="AB185" s="1039" t="str">
        <f ca="1">IFERROR(VLOOKUP($J185,'WM-AR'!$I$7:$AS$3267,29,FALSE),"")</f>
        <v/>
      </c>
      <c r="AC185" s="1039" t="str">
        <f ca="1">IFERROR(VLOOKUP($J185,'WM-AR'!$I$7:$AS$3267,30,FALSE),"")</f>
        <v/>
      </c>
      <c r="AD185" s="1039" t="str">
        <f ca="1">IFERROR(VLOOKUP($J185,'WM-AR'!$I$7:$AS$3267,31,FALSE),"")</f>
        <v/>
      </c>
      <c r="AE185" s="1039" t="str">
        <f ca="1">IFERROR(VLOOKUP($J185,'WM-AR'!$I$7:$AS$3267,32,FALSE),"")</f>
        <v/>
      </c>
      <c r="AF185" s="1039" t="str">
        <f ca="1">IFERROR(VLOOKUP($J185,'WM-AR'!$I$7:$AS$3267,33,FALSE),"")</f>
        <v/>
      </c>
      <c r="AG185" s="1379"/>
      <c r="AH185" s="1380" t="s">
        <v>3757</v>
      </c>
      <c r="AI185" s="1380" t="s">
        <v>3757</v>
      </c>
      <c r="AJ185" s="1380"/>
      <c r="AK185" s="1380" t="str">
        <f t="shared" ca="1" si="19"/>
        <v/>
      </c>
      <c r="AL185" s="743"/>
      <c r="AM185" s="1028" t="str">
        <f>IF(AND(ISTEXT($E185),ISTEXT($B185)),"산출기준 &gt;&gt;  "&amp;_xlfn.XLOOKUP($E185,산출기준!$D:$D,산출기준!$E:$E,"매칭실패"),"")</f>
        <v/>
      </c>
    </row>
    <row r="186" spans="1:39">
      <c r="B186" s="658"/>
      <c r="C186" s="659"/>
      <c r="D186" s="659"/>
      <c r="E186" s="659"/>
      <c r="F186" s="1056"/>
      <c r="G186" s="662"/>
      <c r="H186" s="662"/>
      <c r="I186" s="662"/>
      <c r="J186" s="652"/>
      <c r="K186" s="664"/>
      <c r="L186" s="664"/>
      <c r="M186" s="664"/>
      <c r="N186" s="664"/>
      <c r="O186" s="664"/>
      <c r="P186" s="664"/>
      <c r="Q186" s="664"/>
      <c r="R186" s="664"/>
      <c r="S186" s="664"/>
      <c r="T186" s="664"/>
      <c r="U186" s="664"/>
      <c r="V186" s="664"/>
      <c r="W186" s="664"/>
      <c r="X186" s="664"/>
      <c r="Y186" s="664"/>
      <c r="Z186" s="664"/>
      <c r="AA186" s="664"/>
      <c r="AB186" s="664"/>
      <c r="AC186" s="664"/>
      <c r="AD186" s="664"/>
      <c r="AE186" s="664"/>
      <c r="AF186" s="664"/>
      <c r="AG186" s="659"/>
      <c r="AH186" s="665"/>
      <c r="AI186" s="665"/>
      <c r="AJ186" s="666"/>
      <c r="AK186" s="666"/>
      <c r="AL186" s="662"/>
      <c r="AM186" s="88" t="str">
        <f>IF(AND(ISTEXT($E186),ISTEXT($B186)),"산출기준 &gt;&gt;  "&amp;_xlfn.XLOOKUP($E186,산출기준!$D:$D,산출기준!$E:$E,"매칭실패"),"")</f>
        <v/>
      </c>
    </row>
    <row r="187" spans="1:39" ht="34.9" customHeight="1">
      <c r="B187" s="808" t="str" cm="1">
        <f t="array" aca="1" ref="B187" ca="1">_xlfn.IFNA(INDIRECT("Family_표준_구성도!B"&amp;MATCH(F187,INDIRECT("Family_표준_구성도!"&amp;"C:C"),0)),"")</f>
        <v>8.2.1.2.2</v>
      </c>
      <c r="C187" s="668" t="s">
        <v>2016</v>
      </c>
      <c r="D187" s="809"/>
      <c r="E187" s="668" t="s">
        <v>3761</v>
      </c>
      <c r="F187" s="1265" t="s">
        <v>3861</v>
      </c>
      <c r="G187" s="811"/>
      <c r="H187" s="917" t="s">
        <v>3862</v>
      </c>
      <c r="I187" s="1356" t="s">
        <v>1653</v>
      </c>
      <c r="J187" s="1356"/>
      <c r="K187" s="674"/>
      <c r="L187" s="674"/>
      <c r="M187" s="1357" t="str" cm="1">
        <f t="array" aca="1" ref="M187:X187" ca="1">TRANSPOSE(INDIRECT("'WM-AR'!B"&amp;_xlfn.XMATCH($I188,'WM-AR'!G:G,0,1)):INDIRECT("'WM-AR'!B"&amp;_xlfn.XMATCH($I188,'WM-AR'!G:G,0,-1)))</f>
        <v/>
      </c>
      <c r="N187" s="1357" t="str">
        <f ca="1"/>
        <v>Fire Protective Rating: N/A, Double Door</v>
      </c>
      <c r="O187" s="1358" t="str">
        <f ca="1"/>
        <v/>
      </c>
      <c r="P187" s="1359" t="str">
        <f ca="1"/>
        <v>Fire Protective Rating: 0.5-hr, Double Door</v>
      </c>
      <c r="Q187" s="1360" t="str">
        <f ca="1"/>
        <v/>
      </c>
      <c r="R187" s="1360" t="str">
        <f ca="1"/>
        <v>Fire Protective Rating: 1-hr, Double Door</v>
      </c>
      <c r="S187" s="1360" t="str">
        <f ca="1"/>
        <v/>
      </c>
      <c r="T187" s="1360" t="str">
        <f ca="1"/>
        <v>Fire Protective Rating: 1.5-hrs, Double Door</v>
      </c>
      <c r="U187" s="1360" t="str">
        <f ca="1"/>
        <v/>
      </c>
      <c r="V187" s="1360" t="str">
        <f ca="1"/>
        <v>Fire Protective Rating: 2-hrs, Double Door</v>
      </c>
      <c r="W187" s="1361" t="str">
        <f ca="1"/>
        <v/>
      </c>
      <c r="X187" s="1362" t="str">
        <f ca="1"/>
        <v>Fire Protective Rating: 3-hrs, Double Door</v>
      </c>
      <c r="Y187" s="679"/>
      <c r="Z187" s="679"/>
      <c r="AA187" s="679"/>
      <c r="AB187" s="679"/>
      <c r="AC187" s="679"/>
      <c r="AD187" s="679"/>
      <c r="AE187" s="679"/>
      <c r="AF187" s="679"/>
      <c r="AG187" s="1043"/>
      <c r="AH187" s="682"/>
      <c r="AI187" s="682"/>
      <c r="AJ187" s="682"/>
      <c r="AK187" s="682"/>
      <c r="AL187" s="683"/>
      <c r="AM187" s="88" t="str">
        <f ca="1">IF(AND(ISTEXT($E187),ISTEXT($B187)),"산출기준 &gt;&gt;  "&amp;_xlfn.XLOOKUP($E187,산출기준!$D:$D,산출기준!$E:$E,"매칭실패"),"")</f>
        <v>산출기준 &gt;&gt;  [ 도어 일반 산출 ]</v>
      </c>
    </row>
    <row r="188" spans="1:39" ht="49.9" customHeight="1" outlineLevel="1">
      <c r="B188" s="758"/>
      <c r="C188" s="759"/>
      <c r="D188" s="759"/>
      <c r="E188" s="814"/>
      <c r="F188" s="775"/>
      <c r="G188" s="1363" t="s">
        <v>3752</v>
      </c>
      <c r="H188" s="1364" t="str">
        <f>_xlfn.XLOOKUP(I188,'WM-AR'!G:G,'WM-AR'!E:E)</f>
        <v>A04AR109 Finishing Work Door &amp; Window Work Blast Resistant Door w/ Steel Frame, Panic Bar (UoM: EA)</v>
      </c>
      <c r="I188" s="765" t="s">
        <v>3788</v>
      </c>
      <c r="J188" s="1365"/>
      <c r="K188" s="766"/>
      <c r="L188" s="766"/>
      <c r="M188" s="1366"/>
      <c r="N188" s="1366"/>
      <c r="O188" s="1366"/>
      <c r="P188" s="1366"/>
      <c r="Q188" s="1366"/>
      <c r="R188" s="1366"/>
      <c r="S188" s="1366"/>
      <c r="T188" s="1366"/>
      <c r="U188" s="1366"/>
      <c r="V188" s="1366"/>
      <c r="W188" s="1366"/>
      <c r="X188" s="1366"/>
      <c r="Y188" s="766"/>
      <c r="Z188" s="766"/>
      <c r="AA188" s="766"/>
      <c r="AB188" s="766"/>
      <c r="AC188" s="766"/>
      <c r="AD188" s="766"/>
      <c r="AE188" s="766"/>
      <c r="AF188" s="766"/>
      <c r="AG188" s="773"/>
      <c r="AH188" s="1045"/>
      <c r="AI188" s="1045"/>
      <c r="AJ188" s="1046"/>
      <c r="AK188" s="1046"/>
      <c r="AL188" s="759"/>
      <c r="AM188" s="88" t="str">
        <f>IF(AND(ISTEXT($E188),ISTEXT($B188)),"산출기준 &gt;&gt;  "&amp;_xlfn.XLOOKUP($E188,산출기준!$D:$D,산출기준!$E:$E,"매칭실패"),"")</f>
        <v/>
      </c>
    </row>
    <row r="189" spans="1:39" ht="54.95" customHeight="1">
      <c r="A189" s="1019"/>
      <c r="B189" s="684"/>
      <c r="C189" s="685"/>
      <c r="D189" s="1020"/>
      <c r="E189" s="687"/>
      <c r="F189" s="1021"/>
      <c r="G189" s="875" t="s">
        <v>3863</v>
      </c>
      <c r="H189" s="1367" t="str">
        <f ca="1">_xlfn.IFNA(_xlfn.XLOOKUP(J189,'WM-AR'!I:I,'WM-AR'!F:F),"")</f>
        <v xml:space="preserve">A04AR109-00002 Finishing Work Door &amp; Window Work Blast Resistant Door w/ Steel Frame, Panic Bar (UoM: EA) Fire Protective Rating: N/A, Double Door     w/ Hardware &amp; Accessories  </v>
      </c>
      <c r="I189" s="1368" t="s">
        <v>3836</v>
      </c>
      <c r="J189" s="692" t="str" cm="1">
        <f t="array" aca="1" ref="J189" ca="1">IF(ISTEXT(I189),INDIRECT("I"&amp;_xlfn.XMATCH("#",$I$1:INDIRECT("I"&amp;ROW()),,-1)+1)&amp;"-"&amp;I189,"")</f>
        <v>A04AR109-00002</v>
      </c>
      <c r="K189" s="1022"/>
      <c r="L189" s="1023" t="str">
        <f ca="1">IFERROR(VLOOKUP($J189,'WM-AR'!$I$7:$AS$3267,34,FALSE),"")</f>
        <v>EA</v>
      </c>
      <c r="M189" s="1369" t="str">
        <f ca="1">IFERROR(VLOOKUP($J189,'WM-AR'!$I$7:$AS$3267,4,FALSE),"")</f>
        <v>Finishing Work</v>
      </c>
      <c r="N189" s="1369" t="str">
        <f ca="1">IFERROR(VLOOKUP($J189,'WM-AR'!$I$7:$AS$3267,6,FALSE),"")</f>
        <v>Door &amp; Window Work</v>
      </c>
      <c r="O189" s="1369" t="str">
        <f ca="1">IFERROR(VLOOKUP($J189,'WM-AR'!$I$7:$AS$3267,8,FALSE),"")</f>
        <v>Blast Resistant Door w/ Steel Frame, Panic Bar (UoM: EA)</v>
      </c>
      <c r="P189" s="1025" t="str">
        <f ca="1">IFERROR(VLOOKUP($J189,'WM-AR'!$I$7:$AS$3267,10,FALSE),"")</f>
        <v>Fire Protective Rating: N/A, Double Door</v>
      </c>
      <c r="Q189" s="1026">
        <f ca="1">IFERROR(VLOOKUP($J189,'WM-AR'!$I$7:$AS$3267,12,FALSE),"")</f>
        <v>0</v>
      </c>
      <c r="R189" s="1026">
        <f ca="1">IFERROR(VLOOKUP($J189,'WM-AR'!$I$7:$AS$3267,14,FALSE),"")</f>
        <v>0</v>
      </c>
      <c r="S189" s="1026">
        <f ca="1">IFERROR(VLOOKUP($J189,'WM-AR'!$I$7:$AS$3267,16,FALSE),"")</f>
        <v>0</v>
      </c>
      <c r="T189" s="1026">
        <f ca="1">IFERROR(VLOOKUP($J189,'WM-AR'!$I$7:$AS$3267,18,FALSE),"")</f>
        <v>0</v>
      </c>
      <c r="U189" s="1026" t="str">
        <f ca="1">IFERROR(VLOOKUP($J189,'WM-AR'!$I$7:$AS$3267,20,FALSE),"")</f>
        <v>w/ Hardware &amp; Accessories</v>
      </c>
      <c r="V189" s="1026">
        <f ca="1">IFERROR(VLOOKUP($J189,'WM-AR'!$I$7:$AS$3267,22,FALSE),"")</f>
        <v>0</v>
      </c>
      <c r="W189" s="1026">
        <f ca="1">IFERROR(VLOOKUP($J189,'WM-AR'!$I$7:$AS$3267,24,FALSE),"")</f>
        <v>0</v>
      </c>
      <c r="X189" s="1026">
        <f ca="1">IFERROR(VLOOKUP($J189,'WM-AR'!$I$7:$AS$3267,25,FALSE),"")</f>
        <v>0</v>
      </c>
      <c r="Y189" s="1026" t="str">
        <f ca="1">IFERROR(VLOOKUP($J189,'WM-AR'!$I$7:$AS$3267,26,FALSE),"")</f>
        <v>W x H=(  )mm x (  )mm</v>
      </c>
      <c r="Z189" s="1026">
        <f ca="1">IFERROR(VLOOKUP($J189,'WM-AR'!$I$7:$AS$3267,27,FALSE),"")</f>
        <v>0</v>
      </c>
      <c r="AA189" s="1026">
        <f ca="1">IFERROR(VLOOKUP($J189,'WM-AR'!$I$7:$AS$3267,28,FALSE),"")</f>
        <v>0</v>
      </c>
      <c r="AB189" s="1026">
        <f ca="1">IFERROR(VLOOKUP($J189,'WM-AR'!$I$7:$AS$3267,29,FALSE),"")</f>
        <v>0</v>
      </c>
      <c r="AC189" s="1026">
        <f ca="1">IFERROR(VLOOKUP($J189,'WM-AR'!$I$7:$AS$3267,30,FALSE),"")</f>
        <v>0</v>
      </c>
      <c r="AD189" s="1026" t="str">
        <f ca="1">IFERROR(VLOOKUP($J189,'WM-AR'!$I$7:$AS$3267,31,FALSE),"")</f>
        <v>Blast Load: Overpressure (   )psi, Duration (  )ms</v>
      </c>
      <c r="AE189" s="1026">
        <f ca="1">IFERROR(VLOOKUP($J189,'WM-AR'!$I$7:$AS$3267,32,FALSE),"")</f>
        <v>0</v>
      </c>
      <c r="AF189" s="1026" t="str">
        <f ca="1">IFERROR(VLOOKUP($J189,'WM-AR'!$I$7:$AS$3267,33,FALSE),"")</f>
        <v/>
      </c>
      <c r="AG189" s="1370" t="s">
        <v>3847</v>
      </c>
      <c r="AH189" s="768" t="s">
        <v>3757</v>
      </c>
      <c r="AI189" s="768" t="s">
        <v>3757</v>
      </c>
      <c r="AJ189" s="769"/>
      <c r="AK189" s="769" t="str">
        <f ca="1">L189</f>
        <v>EA</v>
      </c>
      <c r="AL189" s="704"/>
      <c r="AM189" s="1028" t="str">
        <f>IF(AND(ISTEXT($E189),ISTEXT($B189)),"산출기준 &gt;&gt;  "&amp;_xlfn.XLOOKUP($E189,산출기준!$D:$D,산출기준!$E:$E,"매칭실패"),"")</f>
        <v/>
      </c>
    </row>
    <row r="190" spans="1:39" ht="54.95" customHeight="1">
      <c r="A190" s="1019"/>
      <c r="B190" s="705"/>
      <c r="C190" s="706"/>
      <c r="D190" s="711"/>
      <c r="E190" s="708"/>
      <c r="F190" s="1029"/>
      <c r="G190" s="882" t="s">
        <v>3864</v>
      </c>
      <c r="H190" s="1371" t="str">
        <f ca="1">_xlfn.IFNA(_xlfn.XLOOKUP(J190,'WM-AR'!I:I,'WM-AR'!F:F),"")</f>
        <v xml:space="preserve">A04AR109-00006 Finishing Work Door &amp; Window Work Blast Resistant Door w/ Steel Frame, Panic Bar (UoM: EA) Fire Protective Rating: 1-hr, Double Door     w/ Hardware &amp; Accessories  </v>
      </c>
      <c r="I190" s="1372" t="s">
        <v>3839</v>
      </c>
      <c r="J190" s="712" t="str" cm="1">
        <f t="array" aca="1" ref="J190" ca="1">IF(ISTEXT(I190),INDIRECT("I"&amp;_xlfn.XMATCH("#",$I$1:INDIRECT("I"&amp;ROW()),,-1)+1)&amp;"-"&amp;I190,"")</f>
        <v>A04AR109-00006</v>
      </c>
      <c r="K190" s="1030"/>
      <c r="L190" s="1031" t="str">
        <f ca="1">IFERROR(VLOOKUP($J190,'WM-AR'!$I$7:$AS$3267,34,FALSE),"")</f>
        <v>EA</v>
      </c>
      <c r="M190" s="1373" t="str">
        <f ca="1">IFERROR(VLOOKUP($J190,'WM-AR'!$I$7:$AS$3267,4,FALSE),"")</f>
        <v>Finishing Work</v>
      </c>
      <c r="N190" s="1373" t="str">
        <f ca="1">IFERROR(VLOOKUP($J190,'WM-AR'!$I$7:$AS$3267,6,FALSE),"")</f>
        <v>Door &amp; Window Work</v>
      </c>
      <c r="O190" s="1373" t="str">
        <f ca="1">IFERROR(VLOOKUP($J190,'WM-AR'!$I$7:$AS$3267,8,FALSE),"")</f>
        <v>Blast Resistant Door w/ Steel Frame, Panic Bar (UoM: EA)</v>
      </c>
      <c r="P190" s="1032" t="str">
        <f ca="1">IFERROR(VLOOKUP($J190,'WM-AR'!$I$7:$AS$3267,10,FALSE),"")</f>
        <v>Fire Protective Rating: 1-hr, Double Door</v>
      </c>
      <c r="Q190" s="1033">
        <f ca="1">IFERROR(VLOOKUP($J190,'WM-AR'!$I$7:$AS$3267,12,FALSE),"")</f>
        <v>0</v>
      </c>
      <c r="R190" s="1033">
        <f ca="1">IFERROR(VLOOKUP($J190,'WM-AR'!$I$7:$AS$3267,14,FALSE),"")</f>
        <v>0</v>
      </c>
      <c r="S190" s="1033">
        <f ca="1">IFERROR(VLOOKUP($J190,'WM-AR'!$I$7:$AS$3267,16,FALSE),"")</f>
        <v>0</v>
      </c>
      <c r="T190" s="1033">
        <f ca="1">IFERROR(VLOOKUP($J190,'WM-AR'!$I$7:$AS$3267,18,FALSE),"")</f>
        <v>0</v>
      </c>
      <c r="U190" s="1033" t="str">
        <f ca="1">IFERROR(VLOOKUP($J190,'WM-AR'!$I$7:$AS$3267,20,FALSE),"")</f>
        <v>w/ Hardware &amp; Accessories</v>
      </c>
      <c r="V190" s="1033">
        <f ca="1">IFERROR(VLOOKUP($J190,'WM-AR'!$I$7:$AS$3267,22,FALSE),"")</f>
        <v>0</v>
      </c>
      <c r="W190" s="1033">
        <f ca="1">IFERROR(VLOOKUP($J190,'WM-AR'!$I$7:$AS$3267,24,FALSE),"")</f>
        <v>0</v>
      </c>
      <c r="X190" s="1033">
        <f ca="1">IFERROR(VLOOKUP($J190,'WM-AR'!$I$7:$AS$3267,25,FALSE),"")</f>
        <v>0</v>
      </c>
      <c r="Y190" s="1033" t="str">
        <f ca="1">IFERROR(VLOOKUP($J190,'WM-AR'!$I$7:$AS$3267,26,FALSE),"")</f>
        <v>W x H=(  )mm x (  )mm</v>
      </c>
      <c r="Z190" s="1033">
        <f ca="1">IFERROR(VLOOKUP($J190,'WM-AR'!$I$7:$AS$3267,27,FALSE),"")</f>
        <v>0</v>
      </c>
      <c r="AA190" s="1033">
        <f ca="1">IFERROR(VLOOKUP($J190,'WM-AR'!$I$7:$AS$3267,28,FALSE),"")</f>
        <v>0</v>
      </c>
      <c r="AB190" s="1033">
        <f ca="1">IFERROR(VLOOKUP($J190,'WM-AR'!$I$7:$AS$3267,29,FALSE),"")</f>
        <v>0</v>
      </c>
      <c r="AC190" s="1033">
        <f ca="1">IFERROR(VLOOKUP($J190,'WM-AR'!$I$7:$AS$3267,30,FALSE),"")</f>
        <v>0</v>
      </c>
      <c r="AD190" s="1033" t="str">
        <f ca="1">IFERROR(VLOOKUP($J190,'WM-AR'!$I$7:$AS$3267,31,FALSE),"")</f>
        <v>Blast Load: Overpressure (   )psi, Duration (  )ms</v>
      </c>
      <c r="AE190" s="1033">
        <f ca="1">IFERROR(VLOOKUP($J190,'WM-AR'!$I$7:$AS$3267,32,FALSE),"")</f>
        <v>0</v>
      </c>
      <c r="AF190" s="1033" t="str">
        <f ca="1">IFERROR(VLOOKUP($J190,'WM-AR'!$I$7:$AS$3267,33,FALSE),"")</f>
        <v/>
      </c>
      <c r="AG190" s="1374"/>
      <c r="AH190" s="1375" t="s">
        <v>3757</v>
      </c>
      <c r="AI190" s="1375" t="s">
        <v>3757</v>
      </c>
      <c r="AJ190" s="1375"/>
      <c r="AK190" s="1375" t="str">
        <f t="shared" ref="AK190:AK193" ca="1" si="20">L190</f>
        <v>EA</v>
      </c>
      <c r="AL190" s="723"/>
      <c r="AM190" s="1028" t="str">
        <f>IF(AND(ISTEXT($E190),ISTEXT($B190)),"산출기준 &gt;&gt;  "&amp;_xlfn.XLOOKUP($E190,산출기준!$D:$D,산출기준!$E:$E,"매칭실패"),"")</f>
        <v/>
      </c>
    </row>
    <row r="191" spans="1:39" ht="54.95" customHeight="1">
      <c r="A191" s="1019"/>
      <c r="B191" s="705"/>
      <c r="C191" s="706"/>
      <c r="D191" s="711"/>
      <c r="E191" s="708"/>
      <c r="F191" s="1029"/>
      <c r="G191" s="882"/>
      <c r="H191" s="1371" t="str">
        <f ca="1">_xlfn.IFNA(_xlfn.XLOOKUP(J191,'WM-AR'!I:I,'WM-AR'!F:F),"")</f>
        <v/>
      </c>
      <c r="I191" s="1372"/>
      <c r="J191" s="712" t="str" cm="1">
        <f t="array" aca="1" ref="J191" ca="1">IF(ISTEXT(I191),INDIRECT("I"&amp;_xlfn.XMATCH("#",$I$1:INDIRECT("I"&amp;ROW()),,-1)+1)&amp;"-"&amp;I191,"")</f>
        <v/>
      </c>
      <c r="K191" s="1030"/>
      <c r="L191" s="1031" t="str">
        <f ca="1">IFERROR(VLOOKUP($J191,'WM-AR'!$I$7:$AS$3267,34,FALSE),"")</f>
        <v/>
      </c>
      <c r="M191" s="1373" t="str">
        <f ca="1">IFERROR(VLOOKUP($J191,'WM-AR'!$I$7:$AS$3267,4,FALSE),"")</f>
        <v/>
      </c>
      <c r="N191" s="1373" t="str">
        <f ca="1">IFERROR(VLOOKUP($J191,'WM-AR'!$I$7:$AS$3267,6,FALSE),"")</f>
        <v/>
      </c>
      <c r="O191" s="1373" t="str">
        <f ca="1">IFERROR(VLOOKUP($J191,'WM-AR'!$I$7:$AS$3267,8,FALSE),"")</f>
        <v/>
      </c>
      <c r="P191" s="1032" t="str">
        <f ca="1">IFERROR(VLOOKUP($J191,'WM-AR'!$I$7:$AS$3267,10,FALSE),"")</f>
        <v/>
      </c>
      <c r="Q191" s="1033" t="str">
        <f ca="1">IFERROR(VLOOKUP($J191,'WM-AR'!$I$7:$AS$3267,12,FALSE),"")</f>
        <v/>
      </c>
      <c r="R191" s="1033" t="str">
        <f ca="1">IFERROR(VLOOKUP($J191,'WM-AR'!$I$7:$AS$3267,14,FALSE),"")</f>
        <v/>
      </c>
      <c r="S191" s="1033" t="str">
        <f ca="1">IFERROR(VLOOKUP($J191,'WM-AR'!$I$7:$AS$3267,16,FALSE),"")</f>
        <v/>
      </c>
      <c r="T191" s="1033" t="str">
        <f ca="1">IFERROR(VLOOKUP($J191,'WM-AR'!$I$7:$AS$3267,18,FALSE),"")</f>
        <v/>
      </c>
      <c r="U191" s="1033" t="str">
        <f ca="1">IFERROR(VLOOKUP($J191,'WM-AR'!$I$7:$AS$3267,20,FALSE),"")</f>
        <v/>
      </c>
      <c r="V191" s="1033" t="str">
        <f ca="1">IFERROR(VLOOKUP($J191,'WM-AR'!$I$7:$AS$3267,22,FALSE),"")</f>
        <v/>
      </c>
      <c r="W191" s="1033" t="str">
        <f ca="1">IFERROR(VLOOKUP($J191,'WM-AR'!$I$7:$AS$3267,24,FALSE),"")</f>
        <v/>
      </c>
      <c r="X191" s="1033" t="str">
        <f ca="1">IFERROR(VLOOKUP($J191,'WM-AR'!$I$7:$AS$3267,25,FALSE),"")</f>
        <v/>
      </c>
      <c r="Y191" s="1033" t="str">
        <f ca="1">IFERROR(VLOOKUP($J191,'WM-AR'!$I$7:$AS$3267,26,FALSE),"")</f>
        <v/>
      </c>
      <c r="Z191" s="1033" t="str">
        <f ca="1">IFERROR(VLOOKUP($J191,'WM-AR'!$I$7:$AS$3267,27,FALSE),"")</f>
        <v/>
      </c>
      <c r="AA191" s="1033" t="str">
        <f ca="1">IFERROR(VLOOKUP($J191,'WM-AR'!$I$7:$AS$3267,28,FALSE),"")</f>
        <v/>
      </c>
      <c r="AB191" s="1033" t="str">
        <f ca="1">IFERROR(VLOOKUP($J191,'WM-AR'!$I$7:$AS$3267,29,FALSE),"")</f>
        <v/>
      </c>
      <c r="AC191" s="1033" t="str">
        <f ca="1">IFERROR(VLOOKUP($J191,'WM-AR'!$I$7:$AS$3267,30,FALSE),"")</f>
        <v/>
      </c>
      <c r="AD191" s="1033" t="str">
        <f ca="1">IFERROR(VLOOKUP($J191,'WM-AR'!$I$7:$AS$3267,31,FALSE),"")</f>
        <v/>
      </c>
      <c r="AE191" s="1033" t="str">
        <f ca="1">IFERROR(VLOOKUP($J191,'WM-AR'!$I$7:$AS$3267,32,FALSE),"")</f>
        <v/>
      </c>
      <c r="AF191" s="1033" t="str">
        <f ca="1">IFERROR(VLOOKUP($J191,'WM-AR'!$I$7:$AS$3267,33,FALSE),"")</f>
        <v/>
      </c>
      <c r="AG191" s="1374"/>
      <c r="AH191" s="1375" t="s">
        <v>3757</v>
      </c>
      <c r="AI191" s="1375" t="s">
        <v>3757</v>
      </c>
      <c r="AJ191" s="1375"/>
      <c r="AK191" s="1375" t="str">
        <f t="shared" ca="1" si="20"/>
        <v/>
      </c>
      <c r="AL191" s="723"/>
      <c r="AM191" s="1028" t="str">
        <f>IF(AND(ISTEXT($E191),ISTEXT($B191)),"산출기준 &gt;&gt;  "&amp;_xlfn.XLOOKUP($E191,산출기준!$D:$D,산출기준!$E:$E,"매칭실패"),"")</f>
        <v/>
      </c>
    </row>
    <row r="192" spans="1:39" ht="54.95" customHeight="1">
      <c r="A192" s="1019"/>
      <c r="B192" s="705"/>
      <c r="C192" s="706"/>
      <c r="D192" s="711"/>
      <c r="E192" s="708"/>
      <c r="F192" s="1029"/>
      <c r="G192" s="882"/>
      <c r="H192" s="1371" t="str">
        <f ca="1">_xlfn.IFNA(_xlfn.XLOOKUP(J192,'WM-AR'!I:I,'WM-AR'!F:F),"")</f>
        <v/>
      </c>
      <c r="I192" s="1372"/>
      <c r="J192" s="712" t="str" cm="1">
        <f t="array" aca="1" ref="J192" ca="1">IF(ISTEXT(I192),INDIRECT("I"&amp;_xlfn.XMATCH("#",$I$1:INDIRECT("I"&amp;ROW()),,-1)+1)&amp;"-"&amp;I192,"")</f>
        <v/>
      </c>
      <c r="K192" s="1030"/>
      <c r="L192" s="1031" t="str">
        <f ca="1">IFERROR(VLOOKUP($J192,'WM-AR'!$I$7:$AS$3267,34,FALSE),"")</f>
        <v/>
      </c>
      <c r="M192" s="1373" t="str">
        <f ca="1">IFERROR(VLOOKUP($J192,'WM-AR'!$I$7:$AS$3267,4,FALSE),"")</f>
        <v/>
      </c>
      <c r="N192" s="1373" t="str">
        <f ca="1">IFERROR(VLOOKUP($J192,'WM-AR'!$I$7:$AS$3267,6,FALSE),"")</f>
        <v/>
      </c>
      <c r="O192" s="1373" t="str">
        <f ca="1">IFERROR(VLOOKUP($J192,'WM-AR'!$I$7:$AS$3267,8,FALSE),"")</f>
        <v/>
      </c>
      <c r="P192" s="1032" t="str">
        <f ca="1">IFERROR(VLOOKUP($J192,'WM-AR'!$I$7:$AS$3267,10,FALSE),"")</f>
        <v/>
      </c>
      <c r="Q192" s="1033" t="str">
        <f ca="1">IFERROR(VLOOKUP($J192,'WM-AR'!$I$7:$AS$3267,12,FALSE),"")</f>
        <v/>
      </c>
      <c r="R192" s="1033" t="str">
        <f ca="1">IFERROR(VLOOKUP($J192,'WM-AR'!$I$7:$AS$3267,14,FALSE),"")</f>
        <v/>
      </c>
      <c r="S192" s="1033" t="str">
        <f ca="1">IFERROR(VLOOKUP($J192,'WM-AR'!$I$7:$AS$3267,16,FALSE),"")</f>
        <v/>
      </c>
      <c r="T192" s="1033" t="str">
        <f ca="1">IFERROR(VLOOKUP($J192,'WM-AR'!$I$7:$AS$3267,18,FALSE),"")</f>
        <v/>
      </c>
      <c r="U192" s="1033" t="str">
        <f ca="1">IFERROR(VLOOKUP($J192,'WM-AR'!$I$7:$AS$3267,20,FALSE),"")</f>
        <v/>
      </c>
      <c r="V192" s="1033" t="str">
        <f ca="1">IFERROR(VLOOKUP($J192,'WM-AR'!$I$7:$AS$3267,22,FALSE),"")</f>
        <v/>
      </c>
      <c r="W192" s="1033" t="str">
        <f ca="1">IFERROR(VLOOKUP($J192,'WM-AR'!$I$7:$AS$3267,24,FALSE),"")</f>
        <v/>
      </c>
      <c r="X192" s="1033" t="str">
        <f ca="1">IFERROR(VLOOKUP($J192,'WM-AR'!$I$7:$AS$3267,25,FALSE),"")</f>
        <v/>
      </c>
      <c r="Y192" s="1033" t="str">
        <f ca="1">IFERROR(VLOOKUP($J192,'WM-AR'!$I$7:$AS$3267,26,FALSE),"")</f>
        <v/>
      </c>
      <c r="Z192" s="1033" t="str">
        <f ca="1">IFERROR(VLOOKUP($J192,'WM-AR'!$I$7:$AS$3267,27,FALSE),"")</f>
        <v/>
      </c>
      <c r="AA192" s="1033" t="str">
        <f ca="1">IFERROR(VLOOKUP($J192,'WM-AR'!$I$7:$AS$3267,28,FALSE),"")</f>
        <v/>
      </c>
      <c r="AB192" s="1033" t="str">
        <f ca="1">IFERROR(VLOOKUP($J192,'WM-AR'!$I$7:$AS$3267,29,FALSE),"")</f>
        <v/>
      </c>
      <c r="AC192" s="1033" t="str">
        <f ca="1">IFERROR(VLOOKUP($J192,'WM-AR'!$I$7:$AS$3267,30,FALSE),"")</f>
        <v/>
      </c>
      <c r="AD192" s="1033" t="str">
        <f ca="1">IFERROR(VLOOKUP($J192,'WM-AR'!$I$7:$AS$3267,31,FALSE),"")</f>
        <v/>
      </c>
      <c r="AE192" s="1033" t="str">
        <f ca="1">IFERROR(VLOOKUP($J192,'WM-AR'!$I$7:$AS$3267,32,FALSE),"")</f>
        <v/>
      </c>
      <c r="AF192" s="1033" t="str">
        <f ca="1">IFERROR(VLOOKUP($J192,'WM-AR'!$I$7:$AS$3267,33,FALSE),"")</f>
        <v/>
      </c>
      <c r="AG192" s="1374"/>
      <c r="AH192" s="1375" t="s">
        <v>3757</v>
      </c>
      <c r="AI192" s="1375" t="s">
        <v>3757</v>
      </c>
      <c r="AJ192" s="1375"/>
      <c r="AK192" s="1375" t="str">
        <f t="shared" ca="1" si="20"/>
        <v/>
      </c>
      <c r="AL192" s="723"/>
      <c r="AM192" s="1028" t="str">
        <f>IF(AND(ISTEXT($E192),ISTEXT($B192)),"산출기준 &gt;&gt;  "&amp;_xlfn.XLOOKUP($E192,산출기준!$D:$D,산출기준!$E:$E,"매칭실패"),"")</f>
        <v/>
      </c>
    </row>
    <row r="193" spans="1:39" ht="54.95" customHeight="1">
      <c r="A193" s="1019"/>
      <c r="B193" s="724"/>
      <c r="C193" s="725"/>
      <c r="D193" s="731"/>
      <c r="E193" s="727"/>
      <c r="F193" s="1035"/>
      <c r="G193" s="886"/>
      <c r="H193" s="1376" t="str">
        <f ca="1">_xlfn.IFNA(_xlfn.XLOOKUP(J193,'WM-AR'!I:I,'WM-AR'!F:F),"")</f>
        <v/>
      </c>
      <c r="I193" s="1377"/>
      <c r="J193" s="732" t="str" cm="1">
        <f t="array" aca="1" ref="J193" ca="1">IF(ISTEXT(I193),INDIRECT("I"&amp;_xlfn.XMATCH("#",$I$1:INDIRECT("I"&amp;ROW()),,-1)+1)&amp;"-"&amp;I193,"")</f>
        <v/>
      </c>
      <c r="K193" s="1036"/>
      <c r="L193" s="1037" t="str">
        <f ca="1">IFERROR(VLOOKUP($J193,'WM-AR'!$I$7:$AS$3267,34,FALSE),"")</f>
        <v/>
      </c>
      <c r="M193" s="1378" t="str">
        <f ca="1">IFERROR(VLOOKUP($J193,'WM-AR'!$I$7:$AS$3267,4,FALSE),"")</f>
        <v/>
      </c>
      <c r="N193" s="1378" t="str">
        <f ca="1">IFERROR(VLOOKUP($J193,'WM-AR'!$I$7:$AS$3267,6,FALSE),"")</f>
        <v/>
      </c>
      <c r="O193" s="1378" t="str">
        <f ca="1">IFERROR(VLOOKUP($J193,'WM-AR'!$I$7:$AS$3267,8,FALSE),"")</f>
        <v/>
      </c>
      <c r="P193" s="1038" t="str">
        <f ca="1">IFERROR(VLOOKUP($J193,'WM-AR'!$I$7:$AS$3267,10,FALSE),"")</f>
        <v/>
      </c>
      <c r="Q193" s="1039" t="str">
        <f ca="1">IFERROR(VLOOKUP($J193,'WM-AR'!$I$7:$AS$3267,12,FALSE),"")</f>
        <v/>
      </c>
      <c r="R193" s="1039" t="str">
        <f ca="1">IFERROR(VLOOKUP($J193,'WM-AR'!$I$7:$AS$3267,14,FALSE),"")</f>
        <v/>
      </c>
      <c r="S193" s="1039" t="str">
        <f ca="1">IFERROR(VLOOKUP($J193,'WM-AR'!$I$7:$AS$3267,16,FALSE),"")</f>
        <v/>
      </c>
      <c r="T193" s="1039" t="str">
        <f ca="1">IFERROR(VLOOKUP($J193,'WM-AR'!$I$7:$AS$3267,18,FALSE),"")</f>
        <v/>
      </c>
      <c r="U193" s="1039" t="str">
        <f ca="1">IFERROR(VLOOKUP($J193,'WM-AR'!$I$7:$AS$3267,20,FALSE),"")</f>
        <v/>
      </c>
      <c r="V193" s="1039" t="str">
        <f ca="1">IFERROR(VLOOKUP($J193,'WM-AR'!$I$7:$AS$3267,22,FALSE),"")</f>
        <v/>
      </c>
      <c r="W193" s="1039" t="str">
        <f ca="1">IFERROR(VLOOKUP($J193,'WM-AR'!$I$7:$AS$3267,24,FALSE),"")</f>
        <v/>
      </c>
      <c r="X193" s="1039" t="str">
        <f ca="1">IFERROR(VLOOKUP($J193,'WM-AR'!$I$7:$AS$3267,25,FALSE),"")</f>
        <v/>
      </c>
      <c r="Y193" s="1039" t="str">
        <f ca="1">IFERROR(VLOOKUP($J193,'WM-AR'!$I$7:$AS$3267,26,FALSE),"")</f>
        <v/>
      </c>
      <c r="Z193" s="1039" t="str">
        <f ca="1">IFERROR(VLOOKUP($J193,'WM-AR'!$I$7:$AS$3267,27,FALSE),"")</f>
        <v/>
      </c>
      <c r="AA193" s="1039" t="str">
        <f ca="1">IFERROR(VLOOKUP($J193,'WM-AR'!$I$7:$AS$3267,28,FALSE),"")</f>
        <v/>
      </c>
      <c r="AB193" s="1039" t="str">
        <f ca="1">IFERROR(VLOOKUP($J193,'WM-AR'!$I$7:$AS$3267,29,FALSE),"")</f>
        <v/>
      </c>
      <c r="AC193" s="1039" t="str">
        <f ca="1">IFERROR(VLOOKUP($J193,'WM-AR'!$I$7:$AS$3267,30,FALSE),"")</f>
        <v/>
      </c>
      <c r="AD193" s="1039" t="str">
        <f ca="1">IFERROR(VLOOKUP($J193,'WM-AR'!$I$7:$AS$3267,31,FALSE),"")</f>
        <v/>
      </c>
      <c r="AE193" s="1039" t="str">
        <f ca="1">IFERROR(VLOOKUP($J193,'WM-AR'!$I$7:$AS$3267,32,FALSE),"")</f>
        <v/>
      </c>
      <c r="AF193" s="1039" t="str">
        <f ca="1">IFERROR(VLOOKUP($J193,'WM-AR'!$I$7:$AS$3267,33,FALSE),"")</f>
        <v/>
      </c>
      <c r="AG193" s="1379"/>
      <c r="AH193" s="1380" t="s">
        <v>3757</v>
      </c>
      <c r="AI193" s="1380" t="s">
        <v>3757</v>
      </c>
      <c r="AJ193" s="1380"/>
      <c r="AK193" s="1380" t="str">
        <f t="shared" ca="1" si="20"/>
        <v/>
      </c>
      <c r="AL193" s="743"/>
      <c r="AM193" s="1028" t="str">
        <f>IF(AND(ISTEXT($E193),ISTEXT($B193)),"산출기준 &gt;&gt;  "&amp;_xlfn.XLOOKUP($E193,산출기준!$D:$D,산출기준!$E:$E,"매칭실패"),"")</f>
        <v/>
      </c>
    </row>
    <row r="194" spans="1:39">
      <c r="B194" s="635"/>
      <c r="C194" s="636"/>
      <c r="D194" s="636"/>
      <c r="E194" s="636"/>
      <c r="F194" s="638"/>
      <c r="G194" s="639"/>
      <c r="H194" s="639"/>
      <c r="I194" s="639"/>
      <c r="J194" s="641"/>
      <c r="K194" s="642"/>
      <c r="L194" s="642"/>
      <c r="M194" s="642"/>
      <c r="N194" s="642"/>
      <c r="O194" s="642"/>
      <c r="P194" s="642"/>
      <c r="Q194" s="642"/>
      <c r="R194" s="642"/>
      <c r="S194" s="642"/>
      <c r="T194" s="642"/>
      <c r="U194" s="642"/>
      <c r="V194" s="642"/>
      <c r="W194" s="642"/>
      <c r="X194" s="642"/>
      <c r="Y194" s="642"/>
      <c r="Z194" s="642"/>
      <c r="AA194" s="642"/>
      <c r="AB194" s="642"/>
      <c r="AC194" s="642"/>
      <c r="AD194" s="642"/>
      <c r="AE194" s="642"/>
      <c r="AF194" s="642"/>
      <c r="AG194" s="636"/>
      <c r="AH194" s="643"/>
      <c r="AI194" s="643"/>
      <c r="AJ194" s="644"/>
      <c r="AK194" s="644"/>
      <c r="AL194" s="639"/>
      <c r="AM194" s="88" t="str">
        <f>IF(AND(ISTEXT($E194),ISTEXT($B194)),"산출기준 &gt;&gt;  "&amp;_xlfn.XLOOKUP($E194,산출기준!$D:$D,산출기준!$E:$E,"매칭실패"),"")</f>
        <v/>
      </c>
    </row>
    <row r="195" spans="1:39">
      <c r="B195" s="645"/>
      <c r="C195" s="646" t="s">
        <v>3831</v>
      </c>
      <c r="D195" s="648"/>
      <c r="E195" s="648"/>
      <c r="F195" s="1057" t="s">
        <v>3865</v>
      </c>
      <c r="G195" s="645"/>
      <c r="H195" s="651"/>
      <c r="I195" s="651"/>
      <c r="J195" s="652"/>
      <c r="K195" s="652"/>
      <c r="L195" s="653"/>
      <c r="M195" s="653"/>
      <c r="N195" s="653"/>
      <c r="O195" s="653"/>
      <c r="P195" s="653"/>
      <c r="Q195" s="653"/>
      <c r="R195" s="653"/>
      <c r="S195" s="653"/>
      <c r="T195" s="653"/>
      <c r="U195" s="653"/>
      <c r="V195" s="653"/>
      <c r="W195" s="653"/>
      <c r="X195" s="653"/>
      <c r="Y195" s="653"/>
      <c r="Z195" s="653"/>
      <c r="AA195" s="653"/>
      <c r="AB195" s="653"/>
      <c r="AC195" s="653"/>
      <c r="AD195" s="653"/>
      <c r="AE195" s="653"/>
      <c r="AF195" s="653"/>
      <c r="AG195" s="656"/>
      <c r="AH195" s="656"/>
      <c r="AI195" s="656"/>
      <c r="AJ195" s="656"/>
      <c r="AK195" s="656"/>
      <c r="AL195" s="657"/>
      <c r="AM195" s="88" t="str">
        <f>IF(AND(ISTEXT($E195),ISTEXT($B195)),"산출기준 &gt;&gt;  "&amp;_xlfn.XLOOKUP($E195,산출기준!$D:$D,산출기준!$E:$E,"매칭실패"),"")</f>
        <v/>
      </c>
    </row>
    <row r="196" spans="1:39">
      <c r="B196" s="658"/>
      <c r="C196" s="659"/>
      <c r="D196" s="659"/>
      <c r="E196" s="659"/>
      <c r="F196" s="1056"/>
      <c r="G196" s="662"/>
      <c r="H196" s="662"/>
      <c r="I196" s="662"/>
      <c r="J196" s="652"/>
      <c r="K196" s="664"/>
      <c r="L196" s="664"/>
      <c r="M196" s="664"/>
      <c r="N196" s="664"/>
      <c r="O196" s="664"/>
      <c r="P196" s="664"/>
      <c r="Q196" s="664"/>
      <c r="R196" s="664"/>
      <c r="S196" s="664"/>
      <c r="T196" s="664"/>
      <c r="U196" s="664"/>
      <c r="V196" s="664"/>
      <c r="W196" s="664"/>
      <c r="X196" s="664"/>
      <c r="Y196" s="664"/>
      <c r="Z196" s="664"/>
      <c r="AA196" s="664"/>
      <c r="AB196" s="664"/>
      <c r="AC196" s="664"/>
      <c r="AD196" s="664"/>
      <c r="AE196" s="664"/>
      <c r="AF196" s="664"/>
      <c r="AG196" s="659"/>
      <c r="AH196" s="665"/>
      <c r="AI196" s="665"/>
      <c r="AJ196" s="666"/>
      <c r="AK196" s="666"/>
      <c r="AL196" s="662"/>
      <c r="AM196" s="88" t="str">
        <f>IF(AND(ISTEXT($E196),ISTEXT($B196)),"산출기준 &gt;&gt;  "&amp;_xlfn.XLOOKUP($E196,산출기준!$D:$D,산출기준!$E:$E,"매칭실패"),"")</f>
        <v/>
      </c>
    </row>
    <row r="197" spans="1:39" ht="34.9" customHeight="1">
      <c r="B197" s="808" t="str" cm="1">
        <f t="array" aca="1" ref="B197" ca="1">_xlfn.IFNA(INDIRECT("Family_표준_구성도!B"&amp;MATCH(F197,INDIRECT("Family_표준_구성도!"&amp;"C:C"),0)),"")</f>
        <v>8.2.1.3.1</v>
      </c>
      <c r="C197" s="668" t="s">
        <v>2016</v>
      </c>
      <c r="D197" s="809"/>
      <c r="E197" s="668" t="s">
        <v>3761</v>
      </c>
      <c r="F197" s="1265" t="s">
        <v>3866</v>
      </c>
      <c r="G197" s="811"/>
      <c r="H197" s="917" t="s">
        <v>3867</v>
      </c>
      <c r="I197" s="1356" t="s">
        <v>1653</v>
      </c>
      <c r="J197" s="1356"/>
      <c r="K197" s="674"/>
      <c r="L197" s="674"/>
      <c r="M197" s="1357" t="str" cm="1">
        <f t="array" aca="1" ref="M197:T197" ca="1">TRANSPOSE(INDIRECT("'WM-AR'!B"&amp;_xlfn.XMATCH($I198,'WM-AR'!G:G,0,1)):INDIRECT("'WM-AR'!B"&amp;_xlfn.XMATCH($I198,'WM-AR'!G:G,0,-1)))</f>
        <v/>
      </c>
      <c r="N197" s="1357" t="str">
        <f ca="1"/>
        <v>Fire Protective Rating: N/A, Double Door</v>
      </c>
      <c r="O197" s="1358" t="str">
        <f ca="1"/>
        <v/>
      </c>
      <c r="P197" s="1359" t="str">
        <f ca="1"/>
        <v>Fire Protective Rating: 0.5-hr, Double Door</v>
      </c>
      <c r="Q197" s="1360" t="str">
        <f ca="1"/>
        <v/>
      </c>
      <c r="R197" s="1360" t="str">
        <f ca="1"/>
        <v>Fire Protective Rating: 1-hr, Double Door</v>
      </c>
      <c r="S197" s="1360" t="str">
        <f ca="1"/>
        <v/>
      </c>
      <c r="T197" s="1360" t="str">
        <f ca="1"/>
        <v>Fire Protective Rating: 1.5-hrs, Double Door</v>
      </c>
      <c r="U197" s="1360"/>
      <c r="V197" s="1360"/>
      <c r="W197" s="1361"/>
      <c r="X197" s="1362"/>
      <c r="Y197" s="679"/>
      <c r="Z197" s="679"/>
      <c r="AA197" s="679"/>
      <c r="AB197" s="679"/>
      <c r="AC197" s="679"/>
      <c r="AD197" s="679"/>
      <c r="AE197" s="679"/>
      <c r="AF197" s="679"/>
      <c r="AG197" s="1043"/>
      <c r="AH197" s="682"/>
      <c r="AI197" s="682"/>
      <c r="AJ197" s="682"/>
      <c r="AK197" s="682"/>
      <c r="AL197" s="683"/>
      <c r="AM197" s="88" t="str">
        <f ca="1">IF(AND(ISTEXT($E197),ISTEXT($B197)),"산출기준 &gt;&gt;  "&amp;_xlfn.XLOOKUP($E197,산출기준!$D:$D,산출기준!$E:$E,"매칭실패"),"")</f>
        <v>산출기준 &gt;&gt;  [ 도어 일반 산출 ]</v>
      </c>
    </row>
    <row r="198" spans="1:39" ht="49.9" customHeight="1" outlineLevel="1">
      <c r="B198" s="758"/>
      <c r="C198" s="759"/>
      <c r="D198" s="759"/>
      <c r="E198" s="814"/>
      <c r="F198" s="775"/>
      <c r="G198" s="1363" t="s">
        <v>3752</v>
      </c>
      <c r="H198" s="1364" t="str">
        <f>_xlfn.XLOOKUP(I198,'WM-AR'!G:G,'WM-AR'!E:E)</f>
        <v>A04AR111 Finishing Work Door &amp; Window Work Aluminum Door w/ Aluminum Frame (UoM: EA)</v>
      </c>
      <c r="I198" s="765" t="s">
        <v>3794</v>
      </c>
      <c r="J198" s="1365"/>
      <c r="K198" s="766"/>
      <c r="L198" s="766"/>
      <c r="M198" s="1366"/>
      <c r="N198" s="1366"/>
      <c r="O198" s="1366"/>
      <c r="P198" s="1366"/>
      <c r="Q198" s="1366"/>
      <c r="R198" s="1366"/>
      <c r="S198" s="1366"/>
      <c r="T198" s="1366"/>
      <c r="U198" s="1366"/>
      <c r="V198" s="1366"/>
      <c r="W198" s="1366"/>
      <c r="X198" s="1366"/>
      <c r="Y198" s="766"/>
      <c r="Z198" s="766"/>
      <c r="AA198" s="766"/>
      <c r="AB198" s="766"/>
      <c r="AC198" s="766"/>
      <c r="AD198" s="766"/>
      <c r="AE198" s="766"/>
      <c r="AF198" s="766"/>
      <c r="AG198" s="773"/>
      <c r="AH198" s="1045"/>
      <c r="AI198" s="1045"/>
      <c r="AJ198" s="1046"/>
      <c r="AK198" s="1046"/>
      <c r="AL198" s="759"/>
      <c r="AM198" s="88" t="str">
        <f>IF(AND(ISTEXT($E198),ISTEXT($B198)),"산출기준 &gt;&gt;  "&amp;_xlfn.XLOOKUP($E198,산출기준!$D:$D,산출기준!$E:$E,"매칭실패"),"")</f>
        <v/>
      </c>
    </row>
    <row r="199" spans="1:39" ht="54.95" customHeight="1">
      <c r="A199" s="1019"/>
      <c r="B199" s="684"/>
      <c r="C199" s="685"/>
      <c r="D199" s="1020"/>
      <c r="E199" s="687"/>
      <c r="F199" s="1021"/>
      <c r="G199" s="875" t="s">
        <v>3868</v>
      </c>
      <c r="H199" s="1367" t="str">
        <f ca="1">_xlfn.IFNA(_xlfn.XLOOKUP(J199,'WM-AR'!I:I,'WM-AR'!F:F),"")</f>
        <v xml:space="preserve">A04AR111-00002 Finishing Work Door &amp; Window Work Aluminum Door w/ Aluminum Frame (UoM: EA) Fire Protective Rating: N/A, Double Door     w/ Hardware &amp; Accessories  </v>
      </c>
      <c r="I199" s="1368" t="s">
        <v>3836</v>
      </c>
      <c r="J199" s="692" t="str" cm="1">
        <f t="array" aca="1" ref="J199" ca="1">IF(ISTEXT(I199),INDIRECT("I"&amp;_xlfn.XMATCH("#",$I$1:INDIRECT("I"&amp;ROW()),,-1)+1)&amp;"-"&amp;I199,"")</f>
        <v>A04AR111-00002</v>
      </c>
      <c r="K199" s="1022"/>
      <c r="L199" s="1023" t="str">
        <f ca="1">IFERROR(VLOOKUP($J199,'WM-AR'!$I$7:$AS$3267,34,FALSE),"")</f>
        <v>EA</v>
      </c>
      <c r="M199" s="1369" t="str">
        <f ca="1">IFERROR(VLOOKUP($J199,'WM-AR'!$I$7:$AS$3267,4,FALSE),"")</f>
        <v>Finishing Work</v>
      </c>
      <c r="N199" s="1369" t="str">
        <f ca="1">IFERROR(VLOOKUP($J199,'WM-AR'!$I$7:$AS$3267,6,FALSE),"")</f>
        <v>Door &amp; Window Work</v>
      </c>
      <c r="O199" s="1369" t="str">
        <f ca="1">IFERROR(VLOOKUP($J199,'WM-AR'!$I$7:$AS$3267,8,FALSE),"")</f>
        <v>Aluminum Door w/ Aluminum Frame (UoM: EA)</v>
      </c>
      <c r="P199" s="1025" t="str">
        <f ca="1">IFERROR(VLOOKUP($J199,'WM-AR'!$I$7:$AS$3267,10,FALSE),"")</f>
        <v>Fire Protective Rating: N/A, Double Door</v>
      </c>
      <c r="Q199" s="1026">
        <f ca="1">IFERROR(VLOOKUP($J199,'WM-AR'!$I$7:$AS$3267,12,FALSE),"")</f>
        <v>0</v>
      </c>
      <c r="R199" s="1026">
        <f ca="1">IFERROR(VLOOKUP($J199,'WM-AR'!$I$7:$AS$3267,14,FALSE),"")</f>
        <v>0</v>
      </c>
      <c r="S199" s="1026">
        <f ca="1">IFERROR(VLOOKUP($J199,'WM-AR'!$I$7:$AS$3267,16,FALSE),"")</f>
        <v>0</v>
      </c>
      <c r="T199" s="1026">
        <f ca="1">IFERROR(VLOOKUP($J199,'WM-AR'!$I$7:$AS$3267,18,FALSE),"")</f>
        <v>0</v>
      </c>
      <c r="U199" s="1026" t="str">
        <f ca="1">IFERROR(VLOOKUP($J199,'WM-AR'!$I$7:$AS$3267,20,FALSE),"")</f>
        <v>w/ Hardware &amp; Accessories</v>
      </c>
      <c r="V199" s="1026">
        <f ca="1">IFERROR(VLOOKUP($J199,'WM-AR'!$I$7:$AS$3267,22,FALSE),"")</f>
        <v>0</v>
      </c>
      <c r="W199" s="1026">
        <f ca="1">IFERROR(VLOOKUP($J199,'WM-AR'!$I$7:$AS$3267,24,FALSE),"")</f>
        <v>0</v>
      </c>
      <c r="X199" s="1026">
        <f ca="1">IFERROR(VLOOKUP($J199,'WM-AR'!$I$7:$AS$3267,25,FALSE),"")</f>
        <v>0</v>
      </c>
      <c r="Y199" s="1026" t="str">
        <f ca="1">IFERROR(VLOOKUP($J199,'WM-AR'!$I$7:$AS$3267,26,FALSE),"")</f>
        <v>W x H=(  )mm x (  )mm</v>
      </c>
      <c r="Z199" s="1026">
        <f ca="1">IFERROR(VLOOKUP($J199,'WM-AR'!$I$7:$AS$3267,27,FALSE),"")</f>
        <v>0</v>
      </c>
      <c r="AA199" s="1026">
        <f ca="1">IFERROR(VLOOKUP($J199,'WM-AR'!$I$7:$AS$3267,28,FALSE),"")</f>
        <v>0</v>
      </c>
      <c r="AB199" s="1026">
        <f ca="1">IFERROR(VLOOKUP($J199,'WM-AR'!$I$7:$AS$3267,29,FALSE),"")</f>
        <v>0</v>
      </c>
      <c r="AC199" s="1026">
        <f ca="1">IFERROR(VLOOKUP($J199,'WM-AR'!$I$7:$AS$3267,30,FALSE),"")</f>
        <v>0</v>
      </c>
      <c r="AD199" s="1026">
        <f ca="1">IFERROR(VLOOKUP($J199,'WM-AR'!$I$7:$AS$3267,31,FALSE),"")</f>
        <v>0</v>
      </c>
      <c r="AE199" s="1026">
        <f ca="1">IFERROR(VLOOKUP($J199,'WM-AR'!$I$7:$AS$3267,32,FALSE),"")</f>
        <v>0</v>
      </c>
      <c r="AF199" s="1026" t="str">
        <f ca="1">IFERROR(VLOOKUP($J199,'WM-AR'!$I$7:$AS$3267,33,FALSE),"")</f>
        <v/>
      </c>
      <c r="AG199" s="1370" t="s">
        <v>3847</v>
      </c>
      <c r="AH199" s="768" t="s">
        <v>3757</v>
      </c>
      <c r="AI199" s="768" t="s">
        <v>3757</v>
      </c>
      <c r="AJ199" s="769"/>
      <c r="AK199" s="769" t="str">
        <f ca="1">L199</f>
        <v>EA</v>
      </c>
      <c r="AL199" s="704"/>
      <c r="AM199" s="1028" t="str">
        <f>IF(AND(ISTEXT($E199),ISTEXT($B199)),"산출기준 &gt;&gt;  "&amp;_xlfn.XLOOKUP($E199,산출기준!$D:$D,산출기준!$E:$E,"매칭실패"),"")</f>
        <v/>
      </c>
    </row>
    <row r="200" spans="1:39" ht="54.95" customHeight="1">
      <c r="A200" s="1019"/>
      <c r="B200" s="705"/>
      <c r="C200" s="706"/>
      <c r="D200" s="711"/>
      <c r="E200" s="708"/>
      <c r="F200" s="1029"/>
      <c r="G200" s="882" t="s">
        <v>3869</v>
      </c>
      <c r="H200" s="1371" t="str">
        <f ca="1">_xlfn.IFNA(_xlfn.XLOOKUP(J200,'WM-AR'!I:I,'WM-AR'!F:F),"")</f>
        <v xml:space="preserve">A04AR111-00006 Finishing Work Door &amp; Window Work Aluminum Door w/ Aluminum Frame (UoM: EA) Fire Protective Rating: 1-hr, Double Door     w/ Hardware &amp; Accessories  </v>
      </c>
      <c r="I200" s="1372" t="s">
        <v>3839</v>
      </c>
      <c r="J200" s="712" t="str" cm="1">
        <f t="array" aca="1" ref="J200" ca="1">IF(ISTEXT(I200),INDIRECT("I"&amp;_xlfn.XMATCH("#",$I$1:INDIRECT("I"&amp;ROW()),,-1)+1)&amp;"-"&amp;I200,"")</f>
        <v>A04AR111-00006</v>
      </c>
      <c r="K200" s="1030"/>
      <c r="L200" s="1031" t="str">
        <f ca="1">IFERROR(VLOOKUP($J200,'WM-AR'!$I$7:$AS$3267,34,FALSE),"")</f>
        <v>EA</v>
      </c>
      <c r="M200" s="1373" t="str">
        <f ca="1">IFERROR(VLOOKUP($J200,'WM-AR'!$I$7:$AS$3267,4,FALSE),"")</f>
        <v>Finishing Work</v>
      </c>
      <c r="N200" s="1373" t="str">
        <f ca="1">IFERROR(VLOOKUP($J200,'WM-AR'!$I$7:$AS$3267,6,FALSE),"")</f>
        <v>Door &amp; Window Work</v>
      </c>
      <c r="O200" s="1373" t="str">
        <f ca="1">IFERROR(VLOOKUP($J200,'WM-AR'!$I$7:$AS$3267,8,FALSE),"")</f>
        <v>Aluminum Door w/ Aluminum Frame (UoM: EA)</v>
      </c>
      <c r="P200" s="1032" t="str">
        <f ca="1">IFERROR(VLOOKUP($J200,'WM-AR'!$I$7:$AS$3267,10,FALSE),"")</f>
        <v>Fire Protective Rating: 1-hr, Double Door</v>
      </c>
      <c r="Q200" s="1033">
        <f ca="1">IFERROR(VLOOKUP($J200,'WM-AR'!$I$7:$AS$3267,12,FALSE),"")</f>
        <v>0</v>
      </c>
      <c r="R200" s="1033">
        <f ca="1">IFERROR(VLOOKUP($J200,'WM-AR'!$I$7:$AS$3267,14,FALSE),"")</f>
        <v>0</v>
      </c>
      <c r="S200" s="1033">
        <f ca="1">IFERROR(VLOOKUP($J200,'WM-AR'!$I$7:$AS$3267,16,FALSE),"")</f>
        <v>0</v>
      </c>
      <c r="T200" s="1033">
        <f ca="1">IFERROR(VLOOKUP($J200,'WM-AR'!$I$7:$AS$3267,18,FALSE),"")</f>
        <v>0</v>
      </c>
      <c r="U200" s="1033" t="str">
        <f ca="1">IFERROR(VLOOKUP($J200,'WM-AR'!$I$7:$AS$3267,20,FALSE),"")</f>
        <v>w/ Hardware &amp; Accessories</v>
      </c>
      <c r="V200" s="1033">
        <f ca="1">IFERROR(VLOOKUP($J200,'WM-AR'!$I$7:$AS$3267,22,FALSE),"")</f>
        <v>0</v>
      </c>
      <c r="W200" s="1033">
        <f ca="1">IFERROR(VLOOKUP($J200,'WM-AR'!$I$7:$AS$3267,24,FALSE),"")</f>
        <v>0</v>
      </c>
      <c r="X200" s="1033">
        <f ca="1">IFERROR(VLOOKUP($J200,'WM-AR'!$I$7:$AS$3267,25,FALSE),"")</f>
        <v>0</v>
      </c>
      <c r="Y200" s="1033" t="str">
        <f ca="1">IFERROR(VLOOKUP($J200,'WM-AR'!$I$7:$AS$3267,26,FALSE),"")</f>
        <v>W x H=(  )mm x (  )mm</v>
      </c>
      <c r="Z200" s="1033">
        <f ca="1">IFERROR(VLOOKUP($J200,'WM-AR'!$I$7:$AS$3267,27,FALSE),"")</f>
        <v>0</v>
      </c>
      <c r="AA200" s="1033">
        <f ca="1">IFERROR(VLOOKUP($J200,'WM-AR'!$I$7:$AS$3267,28,FALSE),"")</f>
        <v>0</v>
      </c>
      <c r="AB200" s="1033">
        <f ca="1">IFERROR(VLOOKUP($J200,'WM-AR'!$I$7:$AS$3267,29,FALSE),"")</f>
        <v>0</v>
      </c>
      <c r="AC200" s="1033">
        <f ca="1">IFERROR(VLOOKUP($J200,'WM-AR'!$I$7:$AS$3267,30,FALSE),"")</f>
        <v>0</v>
      </c>
      <c r="AD200" s="1033">
        <f ca="1">IFERROR(VLOOKUP($J200,'WM-AR'!$I$7:$AS$3267,31,FALSE),"")</f>
        <v>0</v>
      </c>
      <c r="AE200" s="1033">
        <f ca="1">IFERROR(VLOOKUP($J200,'WM-AR'!$I$7:$AS$3267,32,FALSE),"")</f>
        <v>0</v>
      </c>
      <c r="AF200" s="1033" t="str">
        <f ca="1">IFERROR(VLOOKUP($J200,'WM-AR'!$I$7:$AS$3267,33,FALSE),"")</f>
        <v/>
      </c>
      <c r="AG200" s="1374"/>
      <c r="AH200" s="1375" t="s">
        <v>3757</v>
      </c>
      <c r="AI200" s="1375" t="s">
        <v>3757</v>
      </c>
      <c r="AJ200" s="1375"/>
      <c r="AK200" s="1375" t="str">
        <f t="shared" ref="AK200:AK203" ca="1" si="21">L200</f>
        <v>EA</v>
      </c>
      <c r="AL200" s="723"/>
      <c r="AM200" s="1028" t="str">
        <f>IF(AND(ISTEXT($E200),ISTEXT($B200)),"산출기준 &gt;&gt;  "&amp;_xlfn.XLOOKUP($E200,산출기준!$D:$D,산출기준!$E:$E,"매칭실패"),"")</f>
        <v/>
      </c>
    </row>
    <row r="201" spans="1:39" ht="54.95" customHeight="1">
      <c r="A201" s="1019"/>
      <c r="B201" s="705"/>
      <c r="C201" s="706"/>
      <c r="D201" s="711"/>
      <c r="E201" s="708"/>
      <c r="F201" s="1029"/>
      <c r="G201" s="882"/>
      <c r="H201" s="1371" t="str">
        <f ca="1">_xlfn.IFNA(_xlfn.XLOOKUP(J201,'WM-AR'!I:I,'WM-AR'!F:F),"")</f>
        <v/>
      </c>
      <c r="I201" s="1372"/>
      <c r="J201" s="712" t="str" cm="1">
        <f t="array" aca="1" ref="J201" ca="1">IF(ISTEXT(I201),INDIRECT("I"&amp;_xlfn.XMATCH("#",$I$1:INDIRECT("I"&amp;ROW()),,-1)+1)&amp;"-"&amp;I201,"")</f>
        <v/>
      </c>
      <c r="K201" s="1030"/>
      <c r="L201" s="1031" t="str">
        <f ca="1">IFERROR(VLOOKUP($J201,'WM-AR'!$I$7:$AS$3267,34,FALSE),"")</f>
        <v/>
      </c>
      <c r="M201" s="1373" t="str">
        <f ca="1">IFERROR(VLOOKUP($J201,'WM-AR'!$I$7:$AS$3267,4,FALSE),"")</f>
        <v/>
      </c>
      <c r="N201" s="1373" t="str">
        <f ca="1">IFERROR(VLOOKUP($J201,'WM-AR'!$I$7:$AS$3267,6,FALSE),"")</f>
        <v/>
      </c>
      <c r="O201" s="1373" t="str">
        <f ca="1">IFERROR(VLOOKUP($J201,'WM-AR'!$I$7:$AS$3267,8,FALSE),"")</f>
        <v/>
      </c>
      <c r="P201" s="1032" t="str">
        <f ca="1">IFERROR(VLOOKUP($J201,'WM-AR'!$I$7:$AS$3267,10,FALSE),"")</f>
        <v/>
      </c>
      <c r="Q201" s="1033" t="str">
        <f ca="1">IFERROR(VLOOKUP($J201,'WM-AR'!$I$7:$AS$3267,12,FALSE),"")</f>
        <v/>
      </c>
      <c r="R201" s="1033" t="str">
        <f ca="1">IFERROR(VLOOKUP($J201,'WM-AR'!$I$7:$AS$3267,14,FALSE),"")</f>
        <v/>
      </c>
      <c r="S201" s="1033" t="str">
        <f ca="1">IFERROR(VLOOKUP($J201,'WM-AR'!$I$7:$AS$3267,16,FALSE),"")</f>
        <v/>
      </c>
      <c r="T201" s="1033" t="str">
        <f ca="1">IFERROR(VLOOKUP($J201,'WM-AR'!$I$7:$AS$3267,18,FALSE),"")</f>
        <v/>
      </c>
      <c r="U201" s="1033" t="str">
        <f ca="1">IFERROR(VLOOKUP($J201,'WM-AR'!$I$7:$AS$3267,20,FALSE),"")</f>
        <v/>
      </c>
      <c r="V201" s="1033" t="str">
        <f ca="1">IFERROR(VLOOKUP($J201,'WM-AR'!$I$7:$AS$3267,22,FALSE),"")</f>
        <v/>
      </c>
      <c r="W201" s="1033" t="str">
        <f ca="1">IFERROR(VLOOKUP($J201,'WM-AR'!$I$7:$AS$3267,24,FALSE),"")</f>
        <v/>
      </c>
      <c r="X201" s="1033" t="str">
        <f ca="1">IFERROR(VLOOKUP($J201,'WM-AR'!$I$7:$AS$3267,25,FALSE),"")</f>
        <v/>
      </c>
      <c r="Y201" s="1033" t="str">
        <f ca="1">IFERROR(VLOOKUP($J201,'WM-AR'!$I$7:$AS$3267,26,FALSE),"")</f>
        <v/>
      </c>
      <c r="Z201" s="1033" t="str">
        <f ca="1">IFERROR(VLOOKUP($J201,'WM-AR'!$I$7:$AS$3267,27,FALSE),"")</f>
        <v/>
      </c>
      <c r="AA201" s="1033" t="str">
        <f ca="1">IFERROR(VLOOKUP($J201,'WM-AR'!$I$7:$AS$3267,28,FALSE),"")</f>
        <v/>
      </c>
      <c r="AB201" s="1033" t="str">
        <f ca="1">IFERROR(VLOOKUP($J201,'WM-AR'!$I$7:$AS$3267,29,FALSE),"")</f>
        <v/>
      </c>
      <c r="AC201" s="1033" t="str">
        <f ca="1">IFERROR(VLOOKUP($J201,'WM-AR'!$I$7:$AS$3267,30,FALSE),"")</f>
        <v/>
      </c>
      <c r="AD201" s="1033" t="str">
        <f ca="1">IFERROR(VLOOKUP($J201,'WM-AR'!$I$7:$AS$3267,31,FALSE),"")</f>
        <v/>
      </c>
      <c r="AE201" s="1033" t="str">
        <f ca="1">IFERROR(VLOOKUP($J201,'WM-AR'!$I$7:$AS$3267,32,FALSE),"")</f>
        <v/>
      </c>
      <c r="AF201" s="1033" t="str">
        <f ca="1">IFERROR(VLOOKUP($J201,'WM-AR'!$I$7:$AS$3267,33,FALSE),"")</f>
        <v/>
      </c>
      <c r="AG201" s="1374"/>
      <c r="AH201" s="1375" t="s">
        <v>3757</v>
      </c>
      <c r="AI201" s="1375" t="s">
        <v>3757</v>
      </c>
      <c r="AJ201" s="1375"/>
      <c r="AK201" s="1375" t="str">
        <f t="shared" ca="1" si="21"/>
        <v/>
      </c>
      <c r="AL201" s="723"/>
      <c r="AM201" s="1028" t="str">
        <f>IF(AND(ISTEXT($E201),ISTEXT($B201)),"산출기준 &gt;&gt;  "&amp;_xlfn.XLOOKUP($E201,산출기준!$D:$D,산출기준!$E:$E,"매칭실패"),"")</f>
        <v/>
      </c>
    </row>
    <row r="202" spans="1:39" ht="54.95" customHeight="1">
      <c r="A202" s="1019"/>
      <c r="B202" s="705"/>
      <c r="C202" s="706"/>
      <c r="D202" s="711"/>
      <c r="E202" s="708"/>
      <c r="F202" s="1029"/>
      <c r="G202" s="882"/>
      <c r="H202" s="1371" t="str">
        <f ca="1">_xlfn.IFNA(_xlfn.XLOOKUP(J202,'WM-AR'!I:I,'WM-AR'!F:F),"")</f>
        <v/>
      </c>
      <c r="I202" s="1372"/>
      <c r="J202" s="712" t="str" cm="1">
        <f t="array" aca="1" ref="J202" ca="1">IF(ISTEXT(I202),INDIRECT("I"&amp;_xlfn.XMATCH("#",$I$1:INDIRECT("I"&amp;ROW()),,-1)+1)&amp;"-"&amp;I202,"")</f>
        <v/>
      </c>
      <c r="K202" s="1030"/>
      <c r="L202" s="1031" t="str">
        <f ca="1">IFERROR(VLOOKUP($J202,'WM-AR'!$I$7:$AS$3267,34,FALSE),"")</f>
        <v/>
      </c>
      <c r="M202" s="1373" t="str">
        <f ca="1">IFERROR(VLOOKUP($J202,'WM-AR'!$I$7:$AS$3267,4,FALSE),"")</f>
        <v/>
      </c>
      <c r="N202" s="1373" t="str">
        <f ca="1">IFERROR(VLOOKUP($J202,'WM-AR'!$I$7:$AS$3267,6,FALSE),"")</f>
        <v/>
      </c>
      <c r="O202" s="1373" t="str">
        <f ca="1">IFERROR(VLOOKUP($J202,'WM-AR'!$I$7:$AS$3267,8,FALSE),"")</f>
        <v/>
      </c>
      <c r="P202" s="1032" t="str">
        <f ca="1">IFERROR(VLOOKUP($J202,'WM-AR'!$I$7:$AS$3267,10,FALSE),"")</f>
        <v/>
      </c>
      <c r="Q202" s="1033" t="str">
        <f ca="1">IFERROR(VLOOKUP($J202,'WM-AR'!$I$7:$AS$3267,12,FALSE),"")</f>
        <v/>
      </c>
      <c r="R202" s="1033" t="str">
        <f ca="1">IFERROR(VLOOKUP($J202,'WM-AR'!$I$7:$AS$3267,14,FALSE),"")</f>
        <v/>
      </c>
      <c r="S202" s="1033" t="str">
        <f ca="1">IFERROR(VLOOKUP($J202,'WM-AR'!$I$7:$AS$3267,16,FALSE),"")</f>
        <v/>
      </c>
      <c r="T202" s="1033" t="str">
        <f ca="1">IFERROR(VLOOKUP($J202,'WM-AR'!$I$7:$AS$3267,18,FALSE),"")</f>
        <v/>
      </c>
      <c r="U202" s="1033" t="str">
        <f ca="1">IFERROR(VLOOKUP($J202,'WM-AR'!$I$7:$AS$3267,20,FALSE),"")</f>
        <v/>
      </c>
      <c r="V202" s="1033" t="str">
        <f ca="1">IFERROR(VLOOKUP($J202,'WM-AR'!$I$7:$AS$3267,22,FALSE),"")</f>
        <v/>
      </c>
      <c r="W202" s="1033" t="str">
        <f ca="1">IFERROR(VLOOKUP($J202,'WM-AR'!$I$7:$AS$3267,24,FALSE),"")</f>
        <v/>
      </c>
      <c r="X202" s="1033" t="str">
        <f ca="1">IFERROR(VLOOKUP($J202,'WM-AR'!$I$7:$AS$3267,25,FALSE),"")</f>
        <v/>
      </c>
      <c r="Y202" s="1033" t="str">
        <f ca="1">IFERROR(VLOOKUP($J202,'WM-AR'!$I$7:$AS$3267,26,FALSE),"")</f>
        <v/>
      </c>
      <c r="Z202" s="1033" t="str">
        <f ca="1">IFERROR(VLOOKUP($J202,'WM-AR'!$I$7:$AS$3267,27,FALSE),"")</f>
        <v/>
      </c>
      <c r="AA202" s="1033" t="str">
        <f ca="1">IFERROR(VLOOKUP($J202,'WM-AR'!$I$7:$AS$3267,28,FALSE),"")</f>
        <v/>
      </c>
      <c r="AB202" s="1033" t="str">
        <f ca="1">IFERROR(VLOOKUP($J202,'WM-AR'!$I$7:$AS$3267,29,FALSE),"")</f>
        <v/>
      </c>
      <c r="AC202" s="1033" t="str">
        <f ca="1">IFERROR(VLOOKUP($J202,'WM-AR'!$I$7:$AS$3267,30,FALSE),"")</f>
        <v/>
      </c>
      <c r="AD202" s="1033" t="str">
        <f ca="1">IFERROR(VLOOKUP($J202,'WM-AR'!$I$7:$AS$3267,31,FALSE),"")</f>
        <v/>
      </c>
      <c r="AE202" s="1033" t="str">
        <f ca="1">IFERROR(VLOOKUP($J202,'WM-AR'!$I$7:$AS$3267,32,FALSE),"")</f>
        <v/>
      </c>
      <c r="AF202" s="1033" t="str">
        <f ca="1">IFERROR(VLOOKUP($J202,'WM-AR'!$I$7:$AS$3267,33,FALSE),"")</f>
        <v/>
      </c>
      <c r="AG202" s="1374"/>
      <c r="AH202" s="1375" t="s">
        <v>3757</v>
      </c>
      <c r="AI202" s="1375" t="s">
        <v>3757</v>
      </c>
      <c r="AJ202" s="1375"/>
      <c r="AK202" s="1375" t="str">
        <f t="shared" ca="1" si="21"/>
        <v/>
      </c>
      <c r="AL202" s="723"/>
      <c r="AM202" s="1028" t="str">
        <f>IF(AND(ISTEXT($E202),ISTEXT($B202)),"산출기준 &gt;&gt;  "&amp;_xlfn.XLOOKUP($E202,산출기준!$D:$D,산출기준!$E:$E,"매칭실패"),"")</f>
        <v/>
      </c>
    </row>
    <row r="203" spans="1:39" ht="54.95" customHeight="1">
      <c r="A203" s="1019"/>
      <c r="B203" s="724"/>
      <c r="C203" s="725"/>
      <c r="D203" s="731"/>
      <c r="E203" s="727"/>
      <c r="F203" s="1035"/>
      <c r="G203" s="886"/>
      <c r="H203" s="1376" t="str">
        <f ca="1">_xlfn.IFNA(_xlfn.XLOOKUP(J203,'WM-AR'!I:I,'WM-AR'!F:F),"")</f>
        <v/>
      </c>
      <c r="I203" s="1377"/>
      <c r="J203" s="732" t="str" cm="1">
        <f t="array" aca="1" ref="J203" ca="1">IF(ISTEXT(I203),INDIRECT("I"&amp;_xlfn.XMATCH("#",$I$1:INDIRECT("I"&amp;ROW()),,-1)+1)&amp;"-"&amp;I203,"")</f>
        <v/>
      </c>
      <c r="K203" s="1036"/>
      <c r="L203" s="1037" t="str">
        <f ca="1">IFERROR(VLOOKUP($J203,'WM-AR'!$I$7:$AS$3267,34,FALSE),"")</f>
        <v/>
      </c>
      <c r="M203" s="1378" t="str">
        <f ca="1">IFERROR(VLOOKUP($J203,'WM-AR'!$I$7:$AS$3267,4,FALSE),"")</f>
        <v/>
      </c>
      <c r="N203" s="1378" t="str">
        <f ca="1">IFERROR(VLOOKUP($J203,'WM-AR'!$I$7:$AS$3267,6,FALSE),"")</f>
        <v/>
      </c>
      <c r="O203" s="1378" t="str">
        <f ca="1">IFERROR(VLOOKUP($J203,'WM-AR'!$I$7:$AS$3267,8,FALSE),"")</f>
        <v/>
      </c>
      <c r="P203" s="1038" t="str">
        <f ca="1">IFERROR(VLOOKUP($J203,'WM-AR'!$I$7:$AS$3267,10,FALSE),"")</f>
        <v/>
      </c>
      <c r="Q203" s="1039" t="str">
        <f ca="1">IFERROR(VLOOKUP($J203,'WM-AR'!$I$7:$AS$3267,12,FALSE),"")</f>
        <v/>
      </c>
      <c r="R203" s="1039" t="str">
        <f ca="1">IFERROR(VLOOKUP($J203,'WM-AR'!$I$7:$AS$3267,14,FALSE),"")</f>
        <v/>
      </c>
      <c r="S203" s="1039" t="str">
        <f ca="1">IFERROR(VLOOKUP($J203,'WM-AR'!$I$7:$AS$3267,16,FALSE),"")</f>
        <v/>
      </c>
      <c r="T203" s="1039" t="str">
        <f ca="1">IFERROR(VLOOKUP($J203,'WM-AR'!$I$7:$AS$3267,18,FALSE),"")</f>
        <v/>
      </c>
      <c r="U203" s="1039" t="str">
        <f ca="1">IFERROR(VLOOKUP($J203,'WM-AR'!$I$7:$AS$3267,20,FALSE),"")</f>
        <v/>
      </c>
      <c r="V203" s="1039" t="str">
        <f ca="1">IFERROR(VLOOKUP($J203,'WM-AR'!$I$7:$AS$3267,22,FALSE),"")</f>
        <v/>
      </c>
      <c r="W203" s="1039" t="str">
        <f ca="1">IFERROR(VLOOKUP($J203,'WM-AR'!$I$7:$AS$3267,24,FALSE),"")</f>
        <v/>
      </c>
      <c r="X203" s="1039" t="str">
        <f ca="1">IFERROR(VLOOKUP($J203,'WM-AR'!$I$7:$AS$3267,25,FALSE),"")</f>
        <v/>
      </c>
      <c r="Y203" s="1039" t="str">
        <f ca="1">IFERROR(VLOOKUP($J203,'WM-AR'!$I$7:$AS$3267,26,FALSE),"")</f>
        <v/>
      </c>
      <c r="Z203" s="1039" t="str">
        <f ca="1">IFERROR(VLOOKUP($J203,'WM-AR'!$I$7:$AS$3267,27,FALSE),"")</f>
        <v/>
      </c>
      <c r="AA203" s="1039" t="str">
        <f ca="1">IFERROR(VLOOKUP($J203,'WM-AR'!$I$7:$AS$3267,28,FALSE),"")</f>
        <v/>
      </c>
      <c r="AB203" s="1039" t="str">
        <f ca="1">IFERROR(VLOOKUP($J203,'WM-AR'!$I$7:$AS$3267,29,FALSE),"")</f>
        <v/>
      </c>
      <c r="AC203" s="1039" t="str">
        <f ca="1">IFERROR(VLOOKUP($J203,'WM-AR'!$I$7:$AS$3267,30,FALSE),"")</f>
        <v/>
      </c>
      <c r="AD203" s="1039" t="str">
        <f ca="1">IFERROR(VLOOKUP($J203,'WM-AR'!$I$7:$AS$3267,31,FALSE),"")</f>
        <v/>
      </c>
      <c r="AE203" s="1039" t="str">
        <f ca="1">IFERROR(VLOOKUP($J203,'WM-AR'!$I$7:$AS$3267,32,FALSE),"")</f>
        <v/>
      </c>
      <c r="AF203" s="1039" t="str">
        <f ca="1">IFERROR(VLOOKUP($J203,'WM-AR'!$I$7:$AS$3267,33,FALSE),"")</f>
        <v/>
      </c>
      <c r="AG203" s="1379"/>
      <c r="AH203" s="1380" t="s">
        <v>3757</v>
      </c>
      <c r="AI203" s="1380" t="s">
        <v>3757</v>
      </c>
      <c r="AJ203" s="1380"/>
      <c r="AK203" s="1380" t="str">
        <f t="shared" ca="1" si="21"/>
        <v/>
      </c>
      <c r="AL203" s="743"/>
      <c r="AM203" s="1028" t="str">
        <f>IF(AND(ISTEXT($E203),ISTEXT($B203)),"산출기준 &gt;&gt;  "&amp;_xlfn.XLOOKUP($E203,산출기준!$D:$D,산출기준!$E:$E,"매칭실패"),"")</f>
        <v/>
      </c>
    </row>
    <row r="204" spans="1:39">
      <c r="B204" s="658"/>
      <c r="C204" s="659"/>
      <c r="D204" s="659"/>
      <c r="E204" s="659"/>
      <c r="F204" s="1056"/>
      <c r="G204" s="662"/>
      <c r="H204" s="662"/>
      <c r="I204" s="662"/>
      <c r="J204" s="652"/>
      <c r="K204" s="664"/>
      <c r="L204" s="664"/>
      <c r="M204" s="664"/>
      <c r="N204" s="664"/>
      <c r="O204" s="664"/>
      <c r="P204" s="664"/>
      <c r="Q204" s="664"/>
      <c r="R204" s="664"/>
      <c r="S204" s="664"/>
      <c r="T204" s="664"/>
      <c r="U204" s="664"/>
      <c r="V204" s="664"/>
      <c r="W204" s="664"/>
      <c r="X204" s="664"/>
      <c r="Y204" s="664"/>
      <c r="Z204" s="664"/>
      <c r="AA204" s="664"/>
      <c r="AB204" s="664"/>
      <c r="AC204" s="664"/>
      <c r="AD204" s="664"/>
      <c r="AE204" s="664"/>
      <c r="AF204" s="664"/>
      <c r="AG204" s="659"/>
      <c r="AH204" s="665"/>
      <c r="AI204" s="665"/>
      <c r="AJ204" s="666"/>
      <c r="AK204" s="666"/>
      <c r="AL204" s="662"/>
      <c r="AM204" s="88" t="str">
        <f>IF(AND(ISTEXT($E204),ISTEXT($B204)),"산출기준 &gt;&gt;  "&amp;_xlfn.XLOOKUP($E204,산출기준!$D:$D,산출기준!$E:$E,"매칭실패"),"")</f>
        <v/>
      </c>
    </row>
    <row r="205" spans="1:39" ht="34.9" customHeight="1">
      <c r="B205" s="808" t="str" cm="1">
        <f t="array" aca="1" ref="B205" ca="1">_xlfn.IFNA(INDIRECT("Family_표준_구성도!B"&amp;MATCH(F205,INDIRECT("Family_표준_구성도!"&amp;"C:C"),0)),"")</f>
        <v>8.2.1.3.2</v>
      </c>
      <c r="C205" s="668" t="s">
        <v>2016</v>
      </c>
      <c r="D205" s="809"/>
      <c r="E205" s="668" t="s">
        <v>3761</v>
      </c>
      <c r="F205" s="1265" t="s">
        <v>3870</v>
      </c>
      <c r="G205" s="811"/>
      <c r="H205" s="917" t="s">
        <v>3871</v>
      </c>
      <c r="I205" s="1356" t="s">
        <v>1653</v>
      </c>
      <c r="J205" s="1356"/>
      <c r="K205" s="674"/>
      <c r="L205" s="674"/>
      <c r="M205" s="1357" t="str" cm="1">
        <f t="array" aca="1" ref="M205:T205" ca="1">TRANSPOSE(INDIRECT("'WM-AR'!B"&amp;_xlfn.XMATCH($I206,'WM-AR'!G:G,0,1)):INDIRECT("'WM-AR'!B"&amp;_xlfn.XMATCH($I206,'WM-AR'!G:G,0,-1)))</f>
        <v/>
      </c>
      <c r="N205" s="1357" t="str">
        <f ca="1"/>
        <v>Fire Protective Rating: N/A, Double Door</v>
      </c>
      <c r="O205" s="1358" t="str">
        <f ca="1"/>
        <v/>
      </c>
      <c r="P205" s="1359" t="str">
        <f ca="1"/>
        <v>Fire Protective Rating: 0.5-hr, Double Door</v>
      </c>
      <c r="Q205" s="1360" t="str">
        <f ca="1"/>
        <v/>
      </c>
      <c r="R205" s="1360" t="str">
        <f ca="1"/>
        <v>Fire Protective Rating: 1-hr, Double Door</v>
      </c>
      <c r="S205" s="1360" t="str">
        <f ca="1"/>
        <v/>
      </c>
      <c r="T205" s="1360" t="str">
        <f ca="1"/>
        <v>Fire Protective Rating: 1.5-hrs, Double Door</v>
      </c>
      <c r="U205" s="1360"/>
      <c r="V205" s="1360"/>
      <c r="W205" s="1361"/>
      <c r="X205" s="1362"/>
      <c r="Y205" s="679"/>
      <c r="Z205" s="679"/>
      <c r="AA205" s="679"/>
      <c r="AB205" s="679"/>
      <c r="AC205" s="679"/>
      <c r="AD205" s="679"/>
      <c r="AE205" s="679"/>
      <c r="AF205" s="679"/>
      <c r="AG205" s="1043"/>
      <c r="AH205" s="682"/>
      <c r="AI205" s="682"/>
      <c r="AJ205" s="682"/>
      <c r="AK205" s="682"/>
      <c r="AL205" s="683"/>
      <c r="AM205" s="88" t="str">
        <f ca="1">IF(AND(ISTEXT($E205),ISTEXT($B205)),"산출기준 &gt;&gt;  "&amp;_xlfn.XLOOKUP($E205,산출기준!$D:$D,산출기준!$E:$E,"매칭실패"),"")</f>
        <v>산출기준 &gt;&gt;  [ 도어 일반 산출 ]</v>
      </c>
    </row>
    <row r="206" spans="1:39" ht="49.9" customHeight="1" outlineLevel="1">
      <c r="B206" s="758"/>
      <c r="C206" s="759"/>
      <c r="D206" s="759"/>
      <c r="E206" s="814"/>
      <c r="F206" s="775"/>
      <c r="G206" s="1363" t="s">
        <v>3752</v>
      </c>
      <c r="H206" s="1364" t="str">
        <f>_xlfn.XLOOKUP(I206,'WM-AR'!G:G,'WM-AR'!E:E)</f>
        <v>A04AR113 Finishing Work Door &amp; Window Work Aluminum Door w/ Aluminum Frame &amp; Vision Panel for Each Leaf (UoM: EA)</v>
      </c>
      <c r="I206" s="765" t="s">
        <v>3799</v>
      </c>
      <c r="J206" s="1365"/>
      <c r="K206" s="766"/>
      <c r="L206" s="766"/>
      <c r="M206" s="1366"/>
      <c r="N206" s="1366"/>
      <c r="O206" s="1366"/>
      <c r="P206" s="1366"/>
      <c r="Q206" s="1366"/>
      <c r="R206" s="1366"/>
      <c r="S206" s="1366"/>
      <c r="T206" s="1366"/>
      <c r="U206" s="1366"/>
      <c r="V206" s="1366"/>
      <c r="W206" s="1366"/>
      <c r="X206" s="1366"/>
      <c r="Y206" s="766"/>
      <c r="Z206" s="766"/>
      <c r="AA206" s="766"/>
      <c r="AB206" s="766"/>
      <c r="AC206" s="766"/>
      <c r="AD206" s="766"/>
      <c r="AE206" s="766"/>
      <c r="AF206" s="766"/>
      <c r="AG206" s="773"/>
      <c r="AH206" s="1045"/>
      <c r="AI206" s="1045"/>
      <c r="AJ206" s="1046"/>
      <c r="AK206" s="1046"/>
      <c r="AL206" s="759"/>
      <c r="AM206" s="88" t="str">
        <f>IF(AND(ISTEXT($E206),ISTEXT($B206)),"산출기준 &gt;&gt;  "&amp;_xlfn.XLOOKUP($E206,산출기준!$D:$D,산출기준!$E:$E,"매칭실패"),"")</f>
        <v/>
      </c>
    </row>
    <row r="207" spans="1:39" ht="54.95" customHeight="1">
      <c r="A207" s="1019"/>
      <c r="B207" s="684"/>
      <c r="C207" s="685"/>
      <c r="D207" s="1020"/>
      <c r="E207" s="687"/>
      <c r="F207" s="1021"/>
      <c r="G207" s="875" t="s">
        <v>3872</v>
      </c>
      <c r="H207" s="1367" t="str">
        <f ca="1">_xlfn.IFNA(_xlfn.XLOOKUP(J207,'WM-AR'!I:I,'WM-AR'!F:F),"")</f>
        <v xml:space="preserve">A04AR113-00002 Finishing Work Door &amp; Window Work Aluminum Door w/ Aluminum Frame &amp; Vision Panel for Each Leaf (UoM: EA) Fire Protective Rating: N/A, Double Door     w/ Hardware &amp; Accessories  </v>
      </c>
      <c r="I207" s="1368" t="s">
        <v>3836</v>
      </c>
      <c r="J207" s="692" t="str" cm="1">
        <f t="array" aca="1" ref="J207" ca="1">IF(ISTEXT(I207),INDIRECT("I"&amp;_xlfn.XMATCH("#",$I$1:INDIRECT("I"&amp;ROW()),,-1)+1)&amp;"-"&amp;I207,"")</f>
        <v>A04AR113-00002</v>
      </c>
      <c r="K207" s="1022"/>
      <c r="L207" s="1023" t="str">
        <f ca="1">IFERROR(VLOOKUP($J207,'WM-AR'!$I$7:$AS$3267,34,FALSE),"")</f>
        <v>EA</v>
      </c>
      <c r="M207" s="1369" t="str">
        <f ca="1">IFERROR(VLOOKUP($J207,'WM-AR'!$I$7:$AS$3267,4,FALSE),"")</f>
        <v>Finishing Work</v>
      </c>
      <c r="N207" s="1369" t="str">
        <f ca="1">IFERROR(VLOOKUP($J207,'WM-AR'!$I$7:$AS$3267,6,FALSE),"")</f>
        <v>Door &amp; Window Work</v>
      </c>
      <c r="O207" s="1369" t="str">
        <f ca="1">IFERROR(VLOOKUP($J207,'WM-AR'!$I$7:$AS$3267,8,FALSE),"")</f>
        <v>Aluminum Door w/ Aluminum Frame &amp; Vision Panel for Each Leaf (UoM: EA)</v>
      </c>
      <c r="P207" s="1025" t="str">
        <f ca="1">IFERROR(VLOOKUP($J207,'WM-AR'!$I$7:$AS$3267,10,FALSE),"")</f>
        <v>Fire Protective Rating: N/A, Double Door</v>
      </c>
      <c r="Q207" s="1026">
        <f ca="1">IFERROR(VLOOKUP($J207,'WM-AR'!$I$7:$AS$3267,12,FALSE),"")</f>
        <v>0</v>
      </c>
      <c r="R207" s="1026">
        <f ca="1">IFERROR(VLOOKUP($J207,'WM-AR'!$I$7:$AS$3267,14,FALSE),"")</f>
        <v>0</v>
      </c>
      <c r="S207" s="1026">
        <f ca="1">IFERROR(VLOOKUP($J207,'WM-AR'!$I$7:$AS$3267,16,FALSE),"")</f>
        <v>0</v>
      </c>
      <c r="T207" s="1026">
        <f ca="1">IFERROR(VLOOKUP($J207,'WM-AR'!$I$7:$AS$3267,18,FALSE),"")</f>
        <v>0</v>
      </c>
      <c r="U207" s="1026" t="str">
        <f ca="1">IFERROR(VLOOKUP($J207,'WM-AR'!$I$7:$AS$3267,20,FALSE),"")</f>
        <v>w/ Hardware &amp; Accessories</v>
      </c>
      <c r="V207" s="1026">
        <f ca="1">IFERROR(VLOOKUP($J207,'WM-AR'!$I$7:$AS$3267,22,FALSE),"")</f>
        <v>0</v>
      </c>
      <c r="W207" s="1026">
        <f ca="1">IFERROR(VLOOKUP($J207,'WM-AR'!$I$7:$AS$3267,24,FALSE),"")</f>
        <v>0</v>
      </c>
      <c r="X207" s="1026">
        <f ca="1">IFERROR(VLOOKUP($J207,'WM-AR'!$I$7:$AS$3267,25,FALSE),"")</f>
        <v>0</v>
      </c>
      <c r="Y207" s="1026" t="str">
        <f ca="1">IFERROR(VLOOKUP($J207,'WM-AR'!$I$7:$AS$3267,26,FALSE),"")</f>
        <v>W x H=(  )mm x (  )mm</v>
      </c>
      <c r="Z207" s="1026">
        <f ca="1">IFERROR(VLOOKUP($J207,'WM-AR'!$I$7:$AS$3267,27,FALSE),"")</f>
        <v>0</v>
      </c>
      <c r="AA207" s="1026">
        <f ca="1">IFERROR(VLOOKUP($J207,'WM-AR'!$I$7:$AS$3267,28,FALSE),"")</f>
        <v>0</v>
      </c>
      <c r="AB207" s="1026">
        <f ca="1">IFERROR(VLOOKUP($J207,'WM-AR'!$I$7:$AS$3267,29,FALSE),"")</f>
        <v>0</v>
      </c>
      <c r="AC207" s="1026">
        <f ca="1">IFERROR(VLOOKUP($J207,'WM-AR'!$I$7:$AS$3267,30,FALSE),"")</f>
        <v>0</v>
      </c>
      <c r="AD207" s="1026">
        <f ca="1">IFERROR(VLOOKUP($J207,'WM-AR'!$I$7:$AS$3267,31,FALSE),"")</f>
        <v>0</v>
      </c>
      <c r="AE207" s="1026">
        <f ca="1">IFERROR(VLOOKUP($J207,'WM-AR'!$I$7:$AS$3267,32,FALSE),"")</f>
        <v>0</v>
      </c>
      <c r="AF207" s="1026" t="str">
        <f ca="1">IFERROR(VLOOKUP($J207,'WM-AR'!$I$7:$AS$3267,33,FALSE),"")</f>
        <v/>
      </c>
      <c r="AG207" s="1370" t="s">
        <v>3847</v>
      </c>
      <c r="AH207" s="768" t="s">
        <v>3757</v>
      </c>
      <c r="AI207" s="768" t="s">
        <v>3757</v>
      </c>
      <c r="AJ207" s="769"/>
      <c r="AK207" s="769" t="str">
        <f ca="1">L207</f>
        <v>EA</v>
      </c>
      <c r="AL207" s="704"/>
      <c r="AM207" s="1028" t="str">
        <f>IF(AND(ISTEXT($E207),ISTEXT($B207)),"산출기준 &gt;&gt;  "&amp;_xlfn.XLOOKUP($E207,산출기준!$D:$D,산출기준!$E:$E,"매칭실패"),"")</f>
        <v/>
      </c>
    </row>
    <row r="208" spans="1:39" ht="54.95" customHeight="1">
      <c r="A208" s="1019"/>
      <c r="B208" s="705"/>
      <c r="C208" s="706"/>
      <c r="D208" s="711"/>
      <c r="E208" s="708"/>
      <c r="F208" s="1029"/>
      <c r="G208" s="882" t="s">
        <v>3873</v>
      </c>
      <c r="H208" s="1371" t="str">
        <f ca="1">_xlfn.IFNA(_xlfn.XLOOKUP(J208,'WM-AR'!I:I,'WM-AR'!F:F),"")</f>
        <v xml:space="preserve">A04AR113-00006 Finishing Work Door &amp; Window Work Aluminum Door w/ Aluminum Frame &amp; Vision Panel for Each Leaf (UoM: EA) Fire Protective Rating: 1-hr, Double Door     w/ Hardware &amp; Accessories  </v>
      </c>
      <c r="I208" s="1372" t="s">
        <v>3839</v>
      </c>
      <c r="J208" s="712" t="str" cm="1">
        <f t="array" aca="1" ref="J208" ca="1">IF(ISTEXT(I208),INDIRECT("I"&amp;_xlfn.XMATCH("#",$I$1:INDIRECT("I"&amp;ROW()),,-1)+1)&amp;"-"&amp;I208,"")</f>
        <v>A04AR113-00006</v>
      </c>
      <c r="K208" s="1030"/>
      <c r="L208" s="1031" t="str">
        <f ca="1">IFERROR(VLOOKUP($J208,'WM-AR'!$I$7:$AS$3267,34,FALSE),"")</f>
        <v>EA</v>
      </c>
      <c r="M208" s="1373" t="str">
        <f ca="1">IFERROR(VLOOKUP($J208,'WM-AR'!$I$7:$AS$3267,4,FALSE),"")</f>
        <v>Finishing Work</v>
      </c>
      <c r="N208" s="1373" t="str">
        <f ca="1">IFERROR(VLOOKUP($J208,'WM-AR'!$I$7:$AS$3267,6,FALSE),"")</f>
        <v>Door &amp; Window Work</v>
      </c>
      <c r="O208" s="1373" t="str">
        <f ca="1">IFERROR(VLOOKUP($J208,'WM-AR'!$I$7:$AS$3267,8,FALSE),"")</f>
        <v>Aluminum Door w/ Aluminum Frame &amp; Vision Panel for Each Leaf (UoM: EA)</v>
      </c>
      <c r="P208" s="1032" t="str">
        <f ca="1">IFERROR(VLOOKUP($J208,'WM-AR'!$I$7:$AS$3267,10,FALSE),"")</f>
        <v>Fire Protective Rating: 1-hr, Double Door</v>
      </c>
      <c r="Q208" s="1033">
        <f ca="1">IFERROR(VLOOKUP($J208,'WM-AR'!$I$7:$AS$3267,12,FALSE),"")</f>
        <v>0</v>
      </c>
      <c r="R208" s="1033">
        <f ca="1">IFERROR(VLOOKUP($J208,'WM-AR'!$I$7:$AS$3267,14,FALSE),"")</f>
        <v>0</v>
      </c>
      <c r="S208" s="1033">
        <f ca="1">IFERROR(VLOOKUP($J208,'WM-AR'!$I$7:$AS$3267,16,FALSE),"")</f>
        <v>0</v>
      </c>
      <c r="T208" s="1033">
        <f ca="1">IFERROR(VLOOKUP($J208,'WM-AR'!$I$7:$AS$3267,18,FALSE),"")</f>
        <v>0</v>
      </c>
      <c r="U208" s="1033" t="str">
        <f ca="1">IFERROR(VLOOKUP($J208,'WM-AR'!$I$7:$AS$3267,20,FALSE),"")</f>
        <v>w/ Hardware &amp; Accessories</v>
      </c>
      <c r="V208" s="1033">
        <f ca="1">IFERROR(VLOOKUP($J208,'WM-AR'!$I$7:$AS$3267,22,FALSE),"")</f>
        <v>0</v>
      </c>
      <c r="W208" s="1033">
        <f ca="1">IFERROR(VLOOKUP($J208,'WM-AR'!$I$7:$AS$3267,24,FALSE),"")</f>
        <v>0</v>
      </c>
      <c r="X208" s="1033">
        <f ca="1">IFERROR(VLOOKUP($J208,'WM-AR'!$I$7:$AS$3267,25,FALSE),"")</f>
        <v>0</v>
      </c>
      <c r="Y208" s="1033" t="str">
        <f ca="1">IFERROR(VLOOKUP($J208,'WM-AR'!$I$7:$AS$3267,26,FALSE),"")</f>
        <v>W x H=(  )mm x (  )mm</v>
      </c>
      <c r="Z208" s="1033">
        <f ca="1">IFERROR(VLOOKUP($J208,'WM-AR'!$I$7:$AS$3267,27,FALSE),"")</f>
        <v>0</v>
      </c>
      <c r="AA208" s="1033">
        <f ca="1">IFERROR(VLOOKUP($J208,'WM-AR'!$I$7:$AS$3267,28,FALSE),"")</f>
        <v>0</v>
      </c>
      <c r="AB208" s="1033">
        <f ca="1">IFERROR(VLOOKUP($J208,'WM-AR'!$I$7:$AS$3267,29,FALSE),"")</f>
        <v>0</v>
      </c>
      <c r="AC208" s="1033">
        <f ca="1">IFERROR(VLOOKUP($J208,'WM-AR'!$I$7:$AS$3267,30,FALSE),"")</f>
        <v>0</v>
      </c>
      <c r="AD208" s="1033">
        <f ca="1">IFERROR(VLOOKUP($J208,'WM-AR'!$I$7:$AS$3267,31,FALSE),"")</f>
        <v>0</v>
      </c>
      <c r="AE208" s="1033">
        <f ca="1">IFERROR(VLOOKUP($J208,'WM-AR'!$I$7:$AS$3267,32,FALSE),"")</f>
        <v>0</v>
      </c>
      <c r="AF208" s="1033" t="str">
        <f ca="1">IFERROR(VLOOKUP($J208,'WM-AR'!$I$7:$AS$3267,33,FALSE),"")</f>
        <v/>
      </c>
      <c r="AG208" s="1374"/>
      <c r="AH208" s="1375" t="s">
        <v>3757</v>
      </c>
      <c r="AI208" s="1375" t="s">
        <v>3757</v>
      </c>
      <c r="AJ208" s="1375"/>
      <c r="AK208" s="1375" t="str">
        <f t="shared" ref="AK208:AK211" ca="1" si="22">L208</f>
        <v>EA</v>
      </c>
      <c r="AL208" s="723"/>
      <c r="AM208" s="1028" t="str">
        <f>IF(AND(ISTEXT($E208),ISTEXT($B208)),"산출기준 &gt;&gt;  "&amp;_xlfn.XLOOKUP($E208,산출기준!$D:$D,산출기준!$E:$E,"매칭실패"),"")</f>
        <v/>
      </c>
    </row>
    <row r="209" spans="1:39" ht="54.95" customHeight="1">
      <c r="A209" s="1019"/>
      <c r="B209" s="705"/>
      <c r="C209" s="706"/>
      <c r="D209" s="711"/>
      <c r="E209" s="708"/>
      <c r="F209" s="1029"/>
      <c r="G209" s="882"/>
      <c r="H209" s="1371" t="str">
        <f ca="1">_xlfn.IFNA(_xlfn.XLOOKUP(J209,'WM-AR'!I:I,'WM-AR'!F:F),"")</f>
        <v/>
      </c>
      <c r="I209" s="1372"/>
      <c r="J209" s="712" t="str" cm="1">
        <f t="array" aca="1" ref="J209" ca="1">IF(ISTEXT(I209),INDIRECT("I"&amp;_xlfn.XMATCH("#",$I$1:INDIRECT("I"&amp;ROW()),,-1)+1)&amp;"-"&amp;I209,"")</f>
        <v/>
      </c>
      <c r="K209" s="1030"/>
      <c r="L209" s="1031" t="str">
        <f ca="1">IFERROR(VLOOKUP($J209,'WM-AR'!$I$7:$AS$3267,34,FALSE),"")</f>
        <v/>
      </c>
      <c r="M209" s="1373" t="str">
        <f ca="1">IFERROR(VLOOKUP($J209,'WM-AR'!$I$7:$AS$3267,4,FALSE),"")</f>
        <v/>
      </c>
      <c r="N209" s="1373" t="str">
        <f ca="1">IFERROR(VLOOKUP($J209,'WM-AR'!$I$7:$AS$3267,6,FALSE),"")</f>
        <v/>
      </c>
      <c r="O209" s="1373" t="str">
        <f ca="1">IFERROR(VLOOKUP($J209,'WM-AR'!$I$7:$AS$3267,8,FALSE),"")</f>
        <v/>
      </c>
      <c r="P209" s="1032" t="str">
        <f ca="1">IFERROR(VLOOKUP($J209,'WM-AR'!$I$7:$AS$3267,10,FALSE),"")</f>
        <v/>
      </c>
      <c r="Q209" s="1033" t="str">
        <f ca="1">IFERROR(VLOOKUP($J209,'WM-AR'!$I$7:$AS$3267,12,FALSE),"")</f>
        <v/>
      </c>
      <c r="R209" s="1033" t="str">
        <f ca="1">IFERROR(VLOOKUP($J209,'WM-AR'!$I$7:$AS$3267,14,FALSE),"")</f>
        <v/>
      </c>
      <c r="S209" s="1033" t="str">
        <f ca="1">IFERROR(VLOOKUP($J209,'WM-AR'!$I$7:$AS$3267,16,FALSE),"")</f>
        <v/>
      </c>
      <c r="T209" s="1033" t="str">
        <f ca="1">IFERROR(VLOOKUP($J209,'WM-AR'!$I$7:$AS$3267,18,FALSE),"")</f>
        <v/>
      </c>
      <c r="U209" s="1033" t="str">
        <f ca="1">IFERROR(VLOOKUP($J209,'WM-AR'!$I$7:$AS$3267,20,FALSE),"")</f>
        <v/>
      </c>
      <c r="V209" s="1033" t="str">
        <f ca="1">IFERROR(VLOOKUP($J209,'WM-AR'!$I$7:$AS$3267,22,FALSE),"")</f>
        <v/>
      </c>
      <c r="W209" s="1033" t="str">
        <f ca="1">IFERROR(VLOOKUP($J209,'WM-AR'!$I$7:$AS$3267,24,FALSE),"")</f>
        <v/>
      </c>
      <c r="X209" s="1033" t="str">
        <f ca="1">IFERROR(VLOOKUP($J209,'WM-AR'!$I$7:$AS$3267,25,FALSE),"")</f>
        <v/>
      </c>
      <c r="Y209" s="1033" t="str">
        <f ca="1">IFERROR(VLOOKUP($J209,'WM-AR'!$I$7:$AS$3267,26,FALSE),"")</f>
        <v/>
      </c>
      <c r="Z209" s="1033" t="str">
        <f ca="1">IFERROR(VLOOKUP($J209,'WM-AR'!$I$7:$AS$3267,27,FALSE),"")</f>
        <v/>
      </c>
      <c r="AA209" s="1033" t="str">
        <f ca="1">IFERROR(VLOOKUP($J209,'WM-AR'!$I$7:$AS$3267,28,FALSE),"")</f>
        <v/>
      </c>
      <c r="AB209" s="1033" t="str">
        <f ca="1">IFERROR(VLOOKUP($J209,'WM-AR'!$I$7:$AS$3267,29,FALSE),"")</f>
        <v/>
      </c>
      <c r="AC209" s="1033" t="str">
        <f ca="1">IFERROR(VLOOKUP($J209,'WM-AR'!$I$7:$AS$3267,30,FALSE),"")</f>
        <v/>
      </c>
      <c r="AD209" s="1033" t="str">
        <f ca="1">IFERROR(VLOOKUP($J209,'WM-AR'!$I$7:$AS$3267,31,FALSE),"")</f>
        <v/>
      </c>
      <c r="AE209" s="1033" t="str">
        <f ca="1">IFERROR(VLOOKUP($J209,'WM-AR'!$I$7:$AS$3267,32,FALSE),"")</f>
        <v/>
      </c>
      <c r="AF209" s="1033" t="str">
        <f ca="1">IFERROR(VLOOKUP($J209,'WM-AR'!$I$7:$AS$3267,33,FALSE),"")</f>
        <v/>
      </c>
      <c r="AG209" s="1374"/>
      <c r="AH209" s="1375" t="s">
        <v>3757</v>
      </c>
      <c r="AI209" s="1375" t="s">
        <v>3757</v>
      </c>
      <c r="AJ209" s="1375"/>
      <c r="AK209" s="1375" t="str">
        <f t="shared" ca="1" si="22"/>
        <v/>
      </c>
      <c r="AL209" s="723"/>
      <c r="AM209" s="1028" t="str">
        <f>IF(AND(ISTEXT($E209),ISTEXT($B209)),"산출기준 &gt;&gt;  "&amp;_xlfn.XLOOKUP($E209,산출기준!$D:$D,산출기준!$E:$E,"매칭실패"),"")</f>
        <v/>
      </c>
    </row>
    <row r="210" spans="1:39" ht="54.95" customHeight="1">
      <c r="A210" s="1019"/>
      <c r="B210" s="705"/>
      <c r="C210" s="706"/>
      <c r="D210" s="711"/>
      <c r="E210" s="708"/>
      <c r="F210" s="1029"/>
      <c r="G210" s="882"/>
      <c r="H210" s="1371" t="str">
        <f ca="1">_xlfn.IFNA(_xlfn.XLOOKUP(J210,'WM-AR'!I:I,'WM-AR'!F:F),"")</f>
        <v/>
      </c>
      <c r="I210" s="1372"/>
      <c r="J210" s="712" t="str" cm="1">
        <f t="array" aca="1" ref="J210" ca="1">IF(ISTEXT(I210),INDIRECT("I"&amp;_xlfn.XMATCH("#",$I$1:INDIRECT("I"&amp;ROW()),,-1)+1)&amp;"-"&amp;I210,"")</f>
        <v/>
      </c>
      <c r="K210" s="1030"/>
      <c r="L210" s="1031" t="str">
        <f ca="1">IFERROR(VLOOKUP($J210,'WM-AR'!$I$7:$AS$3267,34,FALSE),"")</f>
        <v/>
      </c>
      <c r="M210" s="1373" t="str">
        <f ca="1">IFERROR(VLOOKUP($J210,'WM-AR'!$I$7:$AS$3267,4,FALSE),"")</f>
        <v/>
      </c>
      <c r="N210" s="1373" t="str">
        <f ca="1">IFERROR(VLOOKUP($J210,'WM-AR'!$I$7:$AS$3267,6,FALSE),"")</f>
        <v/>
      </c>
      <c r="O210" s="1373" t="str">
        <f ca="1">IFERROR(VLOOKUP($J210,'WM-AR'!$I$7:$AS$3267,8,FALSE),"")</f>
        <v/>
      </c>
      <c r="P210" s="1032" t="str">
        <f ca="1">IFERROR(VLOOKUP($J210,'WM-AR'!$I$7:$AS$3267,10,FALSE),"")</f>
        <v/>
      </c>
      <c r="Q210" s="1033" t="str">
        <f ca="1">IFERROR(VLOOKUP($J210,'WM-AR'!$I$7:$AS$3267,12,FALSE),"")</f>
        <v/>
      </c>
      <c r="R210" s="1033" t="str">
        <f ca="1">IFERROR(VLOOKUP($J210,'WM-AR'!$I$7:$AS$3267,14,FALSE),"")</f>
        <v/>
      </c>
      <c r="S210" s="1033" t="str">
        <f ca="1">IFERROR(VLOOKUP($J210,'WM-AR'!$I$7:$AS$3267,16,FALSE),"")</f>
        <v/>
      </c>
      <c r="T210" s="1033" t="str">
        <f ca="1">IFERROR(VLOOKUP($J210,'WM-AR'!$I$7:$AS$3267,18,FALSE),"")</f>
        <v/>
      </c>
      <c r="U210" s="1033" t="str">
        <f ca="1">IFERROR(VLOOKUP($J210,'WM-AR'!$I$7:$AS$3267,20,FALSE),"")</f>
        <v/>
      </c>
      <c r="V210" s="1033" t="str">
        <f ca="1">IFERROR(VLOOKUP($J210,'WM-AR'!$I$7:$AS$3267,22,FALSE),"")</f>
        <v/>
      </c>
      <c r="W210" s="1033" t="str">
        <f ca="1">IFERROR(VLOOKUP($J210,'WM-AR'!$I$7:$AS$3267,24,FALSE),"")</f>
        <v/>
      </c>
      <c r="X210" s="1033" t="str">
        <f ca="1">IFERROR(VLOOKUP($J210,'WM-AR'!$I$7:$AS$3267,25,FALSE),"")</f>
        <v/>
      </c>
      <c r="Y210" s="1033" t="str">
        <f ca="1">IFERROR(VLOOKUP($J210,'WM-AR'!$I$7:$AS$3267,26,FALSE),"")</f>
        <v/>
      </c>
      <c r="Z210" s="1033" t="str">
        <f ca="1">IFERROR(VLOOKUP($J210,'WM-AR'!$I$7:$AS$3267,27,FALSE),"")</f>
        <v/>
      </c>
      <c r="AA210" s="1033" t="str">
        <f ca="1">IFERROR(VLOOKUP($J210,'WM-AR'!$I$7:$AS$3267,28,FALSE),"")</f>
        <v/>
      </c>
      <c r="AB210" s="1033" t="str">
        <f ca="1">IFERROR(VLOOKUP($J210,'WM-AR'!$I$7:$AS$3267,29,FALSE),"")</f>
        <v/>
      </c>
      <c r="AC210" s="1033" t="str">
        <f ca="1">IFERROR(VLOOKUP($J210,'WM-AR'!$I$7:$AS$3267,30,FALSE),"")</f>
        <v/>
      </c>
      <c r="AD210" s="1033" t="str">
        <f ca="1">IFERROR(VLOOKUP($J210,'WM-AR'!$I$7:$AS$3267,31,FALSE),"")</f>
        <v/>
      </c>
      <c r="AE210" s="1033" t="str">
        <f ca="1">IFERROR(VLOOKUP($J210,'WM-AR'!$I$7:$AS$3267,32,FALSE),"")</f>
        <v/>
      </c>
      <c r="AF210" s="1033" t="str">
        <f ca="1">IFERROR(VLOOKUP($J210,'WM-AR'!$I$7:$AS$3267,33,FALSE),"")</f>
        <v/>
      </c>
      <c r="AG210" s="1374"/>
      <c r="AH210" s="1375" t="s">
        <v>3757</v>
      </c>
      <c r="AI210" s="1375" t="s">
        <v>3757</v>
      </c>
      <c r="AJ210" s="1375"/>
      <c r="AK210" s="1375" t="str">
        <f t="shared" ca="1" si="22"/>
        <v/>
      </c>
      <c r="AL210" s="723"/>
      <c r="AM210" s="1028" t="str">
        <f>IF(AND(ISTEXT($E210),ISTEXT($B210)),"산출기준 &gt;&gt;  "&amp;_xlfn.XLOOKUP($E210,산출기준!$D:$D,산출기준!$E:$E,"매칭실패"),"")</f>
        <v/>
      </c>
    </row>
    <row r="211" spans="1:39" ht="54.95" customHeight="1">
      <c r="A211" s="1019"/>
      <c r="B211" s="724"/>
      <c r="C211" s="725"/>
      <c r="D211" s="731"/>
      <c r="E211" s="727"/>
      <c r="F211" s="1035"/>
      <c r="G211" s="886"/>
      <c r="H211" s="1376" t="str">
        <f ca="1">_xlfn.IFNA(_xlfn.XLOOKUP(J211,'WM-AR'!I:I,'WM-AR'!F:F),"")</f>
        <v/>
      </c>
      <c r="I211" s="1377"/>
      <c r="J211" s="732" t="str" cm="1">
        <f t="array" aca="1" ref="J211" ca="1">IF(ISTEXT(I211),INDIRECT("I"&amp;_xlfn.XMATCH("#",$I$1:INDIRECT("I"&amp;ROW()),,-1)+1)&amp;"-"&amp;I211,"")</f>
        <v/>
      </c>
      <c r="K211" s="1036"/>
      <c r="L211" s="1037" t="str">
        <f ca="1">IFERROR(VLOOKUP($J211,'WM-AR'!$I$7:$AS$3267,34,FALSE),"")</f>
        <v/>
      </c>
      <c r="M211" s="1378" t="str">
        <f ca="1">IFERROR(VLOOKUP($J211,'WM-AR'!$I$7:$AS$3267,4,FALSE),"")</f>
        <v/>
      </c>
      <c r="N211" s="1378" t="str">
        <f ca="1">IFERROR(VLOOKUP($J211,'WM-AR'!$I$7:$AS$3267,6,FALSE),"")</f>
        <v/>
      </c>
      <c r="O211" s="1378" t="str">
        <f ca="1">IFERROR(VLOOKUP($J211,'WM-AR'!$I$7:$AS$3267,8,FALSE),"")</f>
        <v/>
      </c>
      <c r="P211" s="1038" t="str">
        <f ca="1">IFERROR(VLOOKUP($J211,'WM-AR'!$I$7:$AS$3267,10,FALSE),"")</f>
        <v/>
      </c>
      <c r="Q211" s="1039" t="str">
        <f ca="1">IFERROR(VLOOKUP($J211,'WM-AR'!$I$7:$AS$3267,12,FALSE),"")</f>
        <v/>
      </c>
      <c r="R211" s="1039" t="str">
        <f ca="1">IFERROR(VLOOKUP($J211,'WM-AR'!$I$7:$AS$3267,14,FALSE),"")</f>
        <v/>
      </c>
      <c r="S211" s="1039" t="str">
        <f ca="1">IFERROR(VLOOKUP($J211,'WM-AR'!$I$7:$AS$3267,16,FALSE),"")</f>
        <v/>
      </c>
      <c r="T211" s="1039" t="str">
        <f ca="1">IFERROR(VLOOKUP($J211,'WM-AR'!$I$7:$AS$3267,18,FALSE),"")</f>
        <v/>
      </c>
      <c r="U211" s="1039" t="str">
        <f ca="1">IFERROR(VLOOKUP($J211,'WM-AR'!$I$7:$AS$3267,20,FALSE),"")</f>
        <v/>
      </c>
      <c r="V211" s="1039" t="str">
        <f ca="1">IFERROR(VLOOKUP($J211,'WM-AR'!$I$7:$AS$3267,22,FALSE),"")</f>
        <v/>
      </c>
      <c r="W211" s="1039" t="str">
        <f ca="1">IFERROR(VLOOKUP($J211,'WM-AR'!$I$7:$AS$3267,24,FALSE),"")</f>
        <v/>
      </c>
      <c r="X211" s="1039" t="str">
        <f ca="1">IFERROR(VLOOKUP($J211,'WM-AR'!$I$7:$AS$3267,25,FALSE),"")</f>
        <v/>
      </c>
      <c r="Y211" s="1039" t="str">
        <f ca="1">IFERROR(VLOOKUP($J211,'WM-AR'!$I$7:$AS$3267,26,FALSE),"")</f>
        <v/>
      </c>
      <c r="Z211" s="1039" t="str">
        <f ca="1">IFERROR(VLOOKUP($J211,'WM-AR'!$I$7:$AS$3267,27,FALSE),"")</f>
        <v/>
      </c>
      <c r="AA211" s="1039" t="str">
        <f ca="1">IFERROR(VLOOKUP($J211,'WM-AR'!$I$7:$AS$3267,28,FALSE),"")</f>
        <v/>
      </c>
      <c r="AB211" s="1039" t="str">
        <f ca="1">IFERROR(VLOOKUP($J211,'WM-AR'!$I$7:$AS$3267,29,FALSE),"")</f>
        <v/>
      </c>
      <c r="AC211" s="1039" t="str">
        <f ca="1">IFERROR(VLOOKUP($J211,'WM-AR'!$I$7:$AS$3267,30,FALSE),"")</f>
        <v/>
      </c>
      <c r="AD211" s="1039" t="str">
        <f ca="1">IFERROR(VLOOKUP($J211,'WM-AR'!$I$7:$AS$3267,31,FALSE),"")</f>
        <v/>
      </c>
      <c r="AE211" s="1039" t="str">
        <f ca="1">IFERROR(VLOOKUP($J211,'WM-AR'!$I$7:$AS$3267,32,FALSE),"")</f>
        <v/>
      </c>
      <c r="AF211" s="1039" t="str">
        <f ca="1">IFERROR(VLOOKUP($J211,'WM-AR'!$I$7:$AS$3267,33,FALSE),"")</f>
        <v/>
      </c>
      <c r="AG211" s="1379"/>
      <c r="AH211" s="1380" t="s">
        <v>3757</v>
      </c>
      <c r="AI211" s="1380" t="s">
        <v>3757</v>
      </c>
      <c r="AJ211" s="1380"/>
      <c r="AK211" s="1380" t="str">
        <f t="shared" ca="1" si="22"/>
        <v/>
      </c>
      <c r="AL211" s="743"/>
      <c r="AM211" s="1028" t="str">
        <f>IF(AND(ISTEXT($E211),ISTEXT($B211)),"산출기준 &gt;&gt;  "&amp;_xlfn.XLOOKUP($E211,산출기준!$D:$D,산출기준!$E:$E,"매칭실패"),"")</f>
        <v/>
      </c>
    </row>
    <row r="212" spans="1:39">
      <c r="B212" s="658"/>
      <c r="C212" s="659"/>
      <c r="D212" s="659"/>
      <c r="E212" s="659"/>
      <c r="F212" s="1056"/>
      <c r="G212" s="662"/>
      <c r="H212" s="662"/>
      <c r="I212" s="662"/>
      <c r="J212" s="652"/>
      <c r="K212" s="664"/>
      <c r="L212" s="664"/>
      <c r="M212" s="664"/>
      <c r="N212" s="664"/>
      <c r="O212" s="664"/>
      <c r="P212" s="664"/>
      <c r="Q212" s="664"/>
      <c r="R212" s="664"/>
      <c r="S212" s="664"/>
      <c r="T212" s="664"/>
      <c r="U212" s="664"/>
      <c r="V212" s="664"/>
      <c r="W212" s="664"/>
      <c r="X212" s="664"/>
      <c r="Y212" s="664"/>
      <c r="Z212" s="664"/>
      <c r="AA212" s="664"/>
      <c r="AB212" s="664"/>
      <c r="AC212" s="664"/>
      <c r="AD212" s="664"/>
      <c r="AE212" s="664"/>
      <c r="AF212" s="664"/>
      <c r="AG212" s="659"/>
      <c r="AH212" s="665"/>
      <c r="AI212" s="665"/>
      <c r="AJ212" s="666"/>
      <c r="AK212" s="666"/>
      <c r="AL212" s="662"/>
      <c r="AM212" s="88" t="str">
        <f>IF(AND(ISTEXT($E212),ISTEXT($B212)),"산출기준 &gt;&gt;  "&amp;_xlfn.XLOOKUP($E212,산출기준!$D:$D,산출기준!$E:$E,"매칭실패"),"")</f>
        <v/>
      </c>
    </row>
    <row r="213" spans="1:39" ht="34.9" customHeight="1">
      <c r="B213" s="808" t="str" cm="1">
        <f t="array" aca="1" ref="B213" ca="1">_xlfn.IFNA(INDIRECT("Family_표준_구성도!B"&amp;MATCH(F213,INDIRECT("Family_표준_구성도!"&amp;"C:C"),0)),"")</f>
        <v>8.2.1.3.3</v>
      </c>
      <c r="C213" s="668" t="s">
        <v>2016</v>
      </c>
      <c r="D213" s="809"/>
      <c r="E213" s="668" t="s">
        <v>3761</v>
      </c>
      <c r="F213" s="1265" t="s">
        <v>3874</v>
      </c>
      <c r="G213" s="811"/>
      <c r="H213" s="917" t="s">
        <v>3875</v>
      </c>
      <c r="I213" s="1356" t="s">
        <v>1653</v>
      </c>
      <c r="J213" s="1356"/>
      <c r="K213" s="674"/>
      <c r="L213" s="674"/>
      <c r="M213" s="1357" t="str" cm="1">
        <f t="array" aca="1" ref="M213:T213" ca="1">TRANSPOSE(INDIRECT("'WM-AR'!B"&amp;_xlfn.XMATCH($I214,'WM-AR'!G:G,0,1)):INDIRECT("'WM-AR'!B"&amp;_xlfn.XMATCH($I214,'WM-AR'!G:G,0,-1)))</f>
        <v/>
      </c>
      <c r="N213" s="1357" t="str">
        <f ca="1"/>
        <v>Fire Protective Rating: N/A, Double Door</v>
      </c>
      <c r="O213" s="1358" t="str">
        <f ca="1"/>
        <v/>
      </c>
      <c r="P213" s="1359" t="str">
        <f ca="1"/>
        <v>Fire Protective Rating: 0.5-hr, Double Door</v>
      </c>
      <c r="Q213" s="1360" t="str">
        <f ca="1"/>
        <v/>
      </c>
      <c r="R213" s="1360" t="str">
        <f ca="1"/>
        <v>Fire Protective Rating: 1-hr, Double Door</v>
      </c>
      <c r="S213" s="1360" t="str">
        <f ca="1"/>
        <v/>
      </c>
      <c r="T213" s="1360" t="str">
        <f ca="1"/>
        <v>Fire Protective Rating: 1.5-hrs, Double Door</v>
      </c>
      <c r="U213" s="1360"/>
      <c r="V213" s="1360"/>
      <c r="W213" s="1361"/>
      <c r="X213" s="1362"/>
      <c r="Y213" s="679"/>
      <c r="Z213" s="679"/>
      <c r="AA213" s="679"/>
      <c r="AB213" s="679"/>
      <c r="AC213" s="679"/>
      <c r="AD213" s="679"/>
      <c r="AE213" s="679"/>
      <c r="AF213" s="679"/>
      <c r="AG213" s="1043"/>
      <c r="AH213" s="682"/>
      <c r="AI213" s="682"/>
      <c r="AJ213" s="682"/>
      <c r="AK213" s="682"/>
      <c r="AL213" s="683"/>
      <c r="AM213" s="88" t="str">
        <f ca="1">IF(AND(ISTEXT($E213),ISTEXT($B213)),"산출기준 &gt;&gt;  "&amp;_xlfn.XLOOKUP($E213,산출기준!$D:$D,산출기준!$E:$E,"매칭실패"),"")</f>
        <v>산출기준 &gt;&gt;  [ 도어 일반 산출 ]</v>
      </c>
    </row>
    <row r="214" spans="1:39" ht="49.9" customHeight="1" outlineLevel="1">
      <c r="B214" s="758"/>
      <c r="C214" s="759"/>
      <c r="D214" s="759"/>
      <c r="E214" s="814"/>
      <c r="F214" s="775"/>
      <c r="G214" s="1363" t="s">
        <v>3752</v>
      </c>
      <c r="H214" s="1364" t="str">
        <f>_xlfn.XLOOKUP(I214,'WM-AR'!G:G,'WM-AR'!E:E)</f>
        <v>A04AR115 Finishing Work Door &amp; Window Work Aluminum Door w/ Aluminum Frame &amp; Panic Bar (UoM: EA)</v>
      </c>
      <c r="I214" s="765" t="s">
        <v>3804</v>
      </c>
      <c r="J214" s="1365"/>
      <c r="K214" s="766"/>
      <c r="L214" s="766"/>
      <c r="M214" s="1366"/>
      <c r="N214" s="1366"/>
      <c r="O214" s="1366"/>
      <c r="P214" s="1366"/>
      <c r="Q214" s="1366"/>
      <c r="R214" s="1366"/>
      <c r="S214" s="1366"/>
      <c r="T214" s="1366"/>
      <c r="U214" s="1366"/>
      <c r="V214" s="1366"/>
      <c r="W214" s="1366"/>
      <c r="X214" s="1366"/>
      <c r="Y214" s="766"/>
      <c r="Z214" s="766"/>
      <c r="AA214" s="766"/>
      <c r="AB214" s="766"/>
      <c r="AC214" s="766"/>
      <c r="AD214" s="766"/>
      <c r="AE214" s="766"/>
      <c r="AF214" s="766"/>
      <c r="AG214" s="773"/>
      <c r="AH214" s="1045"/>
      <c r="AI214" s="1045"/>
      <c r="AJ214" s="1046"/>
      <c r="AK214" s="1046"/>
      <c r="AL214" s="759"/>
      <c r="AM214" s="88" t="str">
        <f>IF(AND(ISTEXT($E214),ISTEXT($B214)),"산출기준 &gt;&gt;  "&amp;_xlfn.XLOOKUP($E214,산출기준!$D:$D,산출기준!$E:$E,"매칭실패"),"")</f>
        <v/>
      </c>
    </row>
    <row r="215" spans="1:39" ht="54.95" customHeight="1">
      <c r="A215" s="1019"/>
      <c r="B215" s="684"/>
      <c r="C215" s="685"/>
      <c r="D215" s="1020"/>
      <c r="E215" s="687"/>
      <c r="F215" s="1021"/>
      <c r="G215" s="875" t="s">
        <v>3876</v>
      </c>
      <c r="H215" s="1367" t="str">
        <f ca="1">_xlfn.IFNA(_xlfn.XLOOKUP(J215,'WM-AR'!I:I,'WM-AR'!F:F),"")</f>
        <v xml:space="preserve">A04AR115-00002 Finishing Work Door &amp; Window Work Aluminum Door w/ Aluminum Frame &amp; Panic Bar (UoM: EA) Fire Protective Rating: N/A, Double Door     w/ Hardware &amp; Accessories  </v>
      </c>
      <c r="I215" s="1368" t="s">
        <v>3836</v>
      </c>
      <c r="J215" s="692" t="str" cm="1">
        <f t="array" aca="1" ref="J215" ca="1">IF(ISTEXT(I215),INDIRECT("I"&amp;_xlfn.XMATCH("#",$I$1:INDIRECT("I"&amp;ROW()),,-1)+1)&amp;"-"&amp;I215,"")</f>
        <v>A04AR115-00002</v>
      </c>
      <c r="K215" s="1022"/>
      <c r="L215" s="1023" t="str">
        <f ca="1">IFERROR(VLOOKUP($J215,'WM-AR'!$I$7:$AS$3267,34,FALSE),"")</f>
        <v>EA</v>
      </c>
      <c r="M215" s="1369" t="str">
        <f ca="1">IFERROR(VLOOKUP($J215,'WM-AR'!$I$7:$AS$3267,4,FALSE),"")</f>
        <v>Finishing Work</v>
      </c>
      <c r="N215" s="1369" t="str">
        <f ca="1">IFERROR(VLOOKUP($J215,'WM-AR'!$I$7:$AS$3267,6,FALSE),"")</f>
        <v>Door &amp; Window Work</v>
      </c>
      <c r="O215" s="1369" t="str">
        <f ca="1">IFERROR(VLOOKUP($J215,'WM-AR'!$I$7:$AS$3267,8,FALSE),"")</f>
        <v>Aluminum Door w/ Aluminum Frame &amp; Panic Bar (UoM: EA)</v>
      </c>
      <c r="P215" s="1025" t="str">
        <f ca="1">IFERROR(VLOOKUP($J215,'WM-AR'!$I$7:$AS$3267,10,FALSE),"")</f>
        <v>Fire Protective Rating: N/A, Double Door</v>
      </c>
      <c r="Q215" s="1026">
        <f ca="1">IFERROR(VLOOKUP($J215,'WM-AR'!$I$7:$AS$3267,12,FALSE),"")</f>
        <v>0</v>
      </c>
      <c r="R215" s="1026">
        <f ca="1">IFERROR(VLOOKUP($J215,'WM-AR'!$I$7:$AS$3267,14,FALSE),"")</f>
        <v>0</v>
      </c>
      <c r="S215" s="1026">
        <f ca="1">IFERROR(VLOOKUP($J215,'WM-AR'!$I$7:$AS$3267,16,FALSE),"")</f>
        <v>0</v>
      </c>
      <c r="T215" s="1026">
        <f ca="1">IFERROR(VLOOKUP($J215,'WM-AR'!$I$7:$AS$3267,18,FALSE),"")</f>
        <v>0</v>
      </c>
      <c r="U215" s="1026" t="str">
        <f ca="1">IFERROR(VLOOKUP($J215,'WM-AR'!$I$7:$AS$3267,20,FALSE),"")</f>
        <v>w/ Hardware &amp; Accessories</v>
      </c>
      <c r="V215" s="1026">
        <f ca="1">IFERROR(VLOOKUP($J215,'WM-AR'!$I$7:$AS$3267,22,FALSE),"")</f>
        <v>0</v>
      </c>
      <c r="W215" s="1026">
        <f ca="1">IFERROR(VLOOKUP($J215,'WM-AR'!$I$7:$AS$3267,24,FALSE),"")</f>
        <v>0</v>
      </c>
      <c r="X215" s="1026">
        <f ca="1">IFERROR(VLOOKUP($J215,'WM-AR'!$I$7:$AS$3267,25,FALSE),"")</f>
        <v>0</v>
      </c>
      <c r="Y215" s="1026" t="str">
        <f ca="1">IFERROR(VLOOKUP($J215,'WM-AR'!$I$7:$AS$3267,26,FALSE),"")</f>
        <v>W x H=(  )mm x (  )mm</v>
      </c>
      <c r="Z215" s="1026">
        <f ca="1">IFERROR(VLOOKUP($J215,'WM-AR'!$I$7:$AS$3267,27,FALSE),"")</f>
        <v>0</v>
      </c>
      <c r="AA215" s="1026">
        <f ca="1">IFERROR(VLOOKUP($J215,'WM-AR'!$I$7:$AS$3267,28,FALSE),"")</f>
        <v>0</v>
      </c>
      <c r="AB215" s="1026">
        <f ca="1">IFERROR(VLOOKUP($J215,'WM-AR'!$I$7:$AS$3267,29,FALSE),"")</f>
        <v>0</v>
      </c>
      <c r="AC215" s="1026">
        <f ca="1">IFERROR(VLOOKUP($J215,'WM-AR'!$I$7:$AS$3267,30,FALSE),"")</f>
        <v>0</v>
      </c>
      <c r="AD215" s="1026">
        <f ca="1">IFERROR(VLOOKUP($J215,'WM-AR'!$I$7:$AS$3267,31,FALSE),"")</f>
        <v>0</v>
      </c>
      <c r="AE215" s="1026">
        <f ca="1">IFERROR(VLOOKUP($J215,'WM-AR'!$I$7:$AS$3267,32,FALSE),"")</f>
        <v>0</v>
      </c>
      <c r="AF215" s="1026" t="str">
        <f ca="1">IFERROR(VLOOKUP($J215,'WM-AR'!$I$7:$AS$3267,33,FALSE),"")</f>
        <v/>
      </c>
      <c r="AG215" s="1370" t="s">
        <v>3847</v>
      </c>
      <c r="AH215" s="768" t="s">
        <v>3757</v>
      </c>
      <c r="AI215" s="768" t="s">
        <v>3757</v>
      </c>
      <c r="AJ215" s="769"/>
      <c r="AK215" s="769" t="str">
        <f ca="1">L215</f>
        <v>EA</v>
      </c>
      <c r="AL215" s="704"/>
      <c r="AM215" s="1028" t="str">
        <f>IF(AND(ISTEXT($E215),ISTEXT($B215)),"산출기준 &gt;&gt;  "&amp;_xlfn.XLOOKUP($E215,산출기준!$D:$D,산출기준!$E:$E,"매칭실패"),"")</f>
        <v/>
      </c>
    </row>
    <row r="216" spans="1:39" ht="54.95" customHeight="1">
      <c r="A216" s="1019"/>
      <c r="B216" s="705"/>
      <c r="C216" s="706"/>
      <c r="D216" s="711"/>
      <c r="E216" s="708"/>
      <c r="F216" s="1029"/>
      <c r="G216" s="882" t="s">
        <v>3877</v>
      </c>
      <c r="H216" s="1371" t="str">
        <f ca="1">_xlfn.IFNA(_xlfn.XLOOKUP(J216,'WM-AR'!I:I,'WM-AR'!F:F),"")</f>
        <v xml:space="preserve">A04AR115-00006 Finishing Work Door &amp; Window Work Aluminum Door w/ Aluminum Frame &amp; Panic Bar (UoM: EA) Fire Protective Rating: 1-hr, Double Door     w/ Hardware &amp; Accessories  </v>
      </c>
      <c r="I216" s="1372" t="s">
        <v>3839</v>
      </c>
      <c r="J216" s="712" t="str" cm="1">
        <f t="array" aca="1" ref="J216" ca="1">IF(ISTEXT(I216),INDIRECT("I"&amp;_xlfn.XMATCH("#",$I$1:INDIRECT("I"&amp;ROW()),,-1)+1)&amp;"-"&amp;I216,"")</f>
        <v>A04AR115-00006</v>
      </c>
      <c r="K216" s="1030"/>
      <c r="L216" s="1031" t="str">
        <f ca="1">IFERROR(VLOOKUP($J216,'WM-AR'!$I$7:$AS$3267,34,FALSE),"")</f>
        <v>EA</v>
      </c>
      <c r="M216" s="1373" t="str">
        <f ca="1">IFERROR(VLOOKUP($J216,'WM-AR'!$I$7:$AS$3267,4,FALSE),"")</f>
        <v>Finishing Work</v>
      </c>
      <c r="N216" s="1373" t="str">
        <f ca="1">IFERROR(VLOOKUP($J216,'WM-AR'!$I$7:$AS$3267,6,FALSE),"")</f>
        <v>Door &amp; Window Work</v>
      </c>
      <c r="O216" s="1373" t="str">
        <f ca="1">IFERROR(VLOOKUP($J216,'WM-AR'!$I$7:$AS$3267,8,FALSE),"")</f>
        <v>Aluminum Door w/ Aluminum Frame &amp; Panic Bar (UoM: EA)</v>
      </c>
      <c r="P216" s="1032" t="str">
        <f ca="1">IFERROR(VLOOKUP($J216,'WM-AR'!$I$7:$AS$3267,10,FALSE),"")</f>
        <v>Fire Protective Rating: 1-hr, Double Door</v>
      </c>
      <c r="Q216" s="1033">
        <f ca="1">IFERROR(VLOOKUP($J216,'WM-AR'!$I$7:$AS$3267,12,FALSE),"")</f>
        <v>0</v>
      </c>
      <c r="R216" s="1033">
        <f ca="1">IFERROR(VLOOKUP($J216,'WM-AR'!$I$7:$AS$3267,14,FALSE),"")</f>
        <v>0</v>
      </c>
      <c r="S216" s="1033">
        <f ca="1">IFERROR(VLOOKUP($J216,'WM-AR'!$I$7:$AS$3267,16,FALSE),"")</f>
        <v>0</v>
      </c>
      <c r="T216" s="1033">
        <f ca="1">IFERROR(VLOOKUP($J216,'WM-AR'!$I$7:$AS$3267,18,FALSE),"")</f>
        <v>0</v>
      </c>
      <c r="U216" s="1033" t="str">
        <f ca="1">IFERROR(VLOOKUP($J216,'WM-AR'!$I$7:$AS$3267,20,FALSE),"")</f>
        <v>w/ Hardware &amp; Accessories</v>
      </c>
      <c r="V216" s="1033">
        <f ca="1">IFERROR(VLOOKUP($J216,'WM-AR'!$I$7:$AS$3267,22,FALSE),"")</f>
        <v>0</v>
      </c>
      <c r="W216" s="1033">
        <f ca="1">IFERROR(VLOOKUP($J216,'WM-AR'!$I$7:$AS$3267,24,FALSE),"")</f>
        <v>0</v>
      </c>
      <c r="X216" s="1033">
        <f ca="1">IFERROR(VLOOKUP($J216,'WM-AR'!$I$7:$AS$3267,25,FALSE),"")</f>
        <v>0</v>
      </c>
      <c r="Y216" s="1033" t="str">
        <f ca="1">IFERROR(VLOOKUP($J216,'WM-AR'!$I$7:$AS$3267,26,FALSE),"")</f>
        <v>W x H=(  )mm x (  )mm</v>
      </c>
      <c r="Z216" s="1033">
        <f ca="1">IFERROR(VLOOKUP($J216,'WM-AR'!$I$7:$AS$3267,27,FALSE),"")</f>
        <v>0</v>
      </c>
      <c r="AA216" s="1033">
        <f ca="1">IFERROR(VLOOKUP($J216,'WM-AR'!$I$7:$AS$3267,28,FALSE),"")</f>
        <v>0</v>
      </c>
      <c r="AB216" s="1033">
        <f ca="1">IFERROR(VLOOKUP($J216,'WM-AR'!$I$7:$AS$3267,29,FALSE),"")</f>
        <v>0</v>
      </c>
      <c r="AC216" s="1033">
        <f ca="1">IFERROR(VLOOKUP($J216,'WM-AR'!$I$7:$AS$3267,30,FALSE),"")</f>
        <v>0</v>
      </c>
      <c r="AD216" s="1033">
        <f ca="1">IFERROR(VLOOKUP($J216,'WM-AR'!$I$7:$AS$3267,31,FALSE),"")</f>
        <v>0</v>
      </c>
      <c r="AE216" s="1033">
        <f ca="1">IFERROR(VLOOKUP($J216,'WM-AR'!$I$7:$AS$3267,32,FALSE),"")</f>
        <v>0</v>
      </c>
      <c r="AF216" s="1033" t="str">
        <f ca="1">IFERROR(VLOOKUP($J216,'WM-AR'!$I$7:$AS$3267,33,FALSE),"")</f>
        <v/>
      </c>
      <c r="AG216" s="1374"/>
      <c r="AH216" s="1375" t="s">
        <v>3757</v>
      </c>
      <c r="AI216" s="1375" t="s">
        <v>3757</v>
      </c>
      <c r="AJ216" s="1375"/>
      <c r="AK216" s="1375" t="str">
        <f t="shared" ref="AK216:AK219" ca="1" si="23">L216</f>
        <v>EA</v>
      </c>
      <c r="AL216" s="723"/>
      <c r="AM216" s="1028" t="str">
        <f>IF(AND(ISTEXT($E216),ISTEXT($B216)),"산출기준 &gt;&gt;  "&amp;_xlfn.XLOOKUP($E216,산출기준!$D:$D,산출기준!$E:$E,"매칭실패"),"")</f>
        <v/>
      </c>
    </row>
    <row r="217" spans="1:39" ht="54.95" customHeight="1">
      <c r="A217" s="1019"/>
      <c r="B217" s="705"/>
      <c r="C217" s="706"/>
      <c r="D217" s="711"/>
      <c r="E217" s="708"/>
      <c r="F217" s="1029"/>
      <c r="G217" s="882"/>
      <c r="H217" s="1371" t="str">
        <f ca="1">_xlfn.IFNA(_xlfn.XLOOKUP(J217,'WM-AR'!I:I,'WM-AR'!F:F),"")</f>
        <v/>
      </c>
      <c r="I217" s="1372"/>
      <c r="J217" s="712" t="str" cm="1">
        <f t="array" aca="1" ref="J217" ca="1">IF(ISTEXT(I217),INDIRECT("I"&amp;_xlfn.XMATCH("#",$I$1:INDIRECT("I"&amp;ROW()),,-1)+1)&amp;"-"&amp;I217,"")</f>
        <v/>
      </c>
      <c r="K217" s="1030"/>
      <c r="L217" s="1031" t="str">
        <f ca="1">IFERROR(VLOOKUP($J217,'WM-AR'!$I$7:$AS$3267,34,FALSE),"")</f>
        <v/>
      </c>
      <c r="M217" s="1373" t="str">
        <f ca="1">IFERROR(VLOOKUP($J217,'WM-AR'!$I$7:$AS$3267,4,FALSE),"")</f>
        <v/>
      </c>
      <c r="N217" s="1373" t="str">
        <f ca="1">IFERROR(VLOOKUP($J217,'WM-AR'!$I$7:$AS$3267,6,FALSE),"")</f>
        <v/>
      </c>
      <c r="O217" s="1373" t="str">
        <f ca="1">IFERROR(VLOOKUP($J217,'WM-AR'!$I$7:$AS$3267,8,FALSE),"")</f>
        <v/>
      </c>
      <c r="P217" s="1032" t="str">
        <f ca="1">IFERROR(VLOOKUP($J217,'WM-AR'!$I$7:$AS$3267,10,FALSE),"")</f>
        <v/>
      </c>
      <c r="Q217" s="1033" t="str">
        <f ca="1">IFERROR(VLOOKUP($J217,'WM-AR'!$I$7:$AS$3267,12,FALSE),"")</f>
        <v/>
      </c>
      <c r="R217" s="1033" t="str">
        <f ca="1">IFERROR(VLOOKUP($J217,'WM-AR'!$I$7:$AS$3267,14,FALSE),"")</f>
        <v/>
      </c>
      <c r="S217" s="1033" t="str">
        <f ca="1">IFERROR(VLOOKUP($J217,'WM-AR'!$I$7:$AS$3267,16,FALSE),"")</f>
        <v/>
      </c>
      <c r="T217" s="1033" t="str">
        <f ca="1">IFERROR(VLOOKUP($J217,'WM-AR'!$I$7:$AS$3267,18,FALSE),"")</f>
        <v/>
      </c>
      <c r="U217" s="1033" t="str">
        <f ca="1">IFERROR(VLOOKUP($J217,'WM-AR'!$I$7:$AS$3267,20,FALSE),"")</f>
        <v/>
      </c>
      <c r="V217" s="1033" t="str">
        <f ca="1">IFERROR(VLOOKUP($J217,'WM-AR'!$I$7:$AS$3267,22,FALSE),"")</f>
        <v/>
      </c>
      <c r="W217" s="1033" t="str">
        <f ca="1">IFERROR(VLOOKUP($J217,'WM-AR'!$I$7:$AS$3267,24,FALSE),"")</f>
        <v/>
      </c>
      <c r="X217" s="1033" t="str">
        <f ca="1">IFERROR(VLOOKUP($J217,'WM-AR'!$I$7:$AS$3267,25,FALSE),"")</f>
        <v/>
      </c>
      <c r="Y217" s="1033" t="str">
        <f ca="1">IFERROR(VLOOKUP($J217,'WM-AR'!$I$7:$AS$3267,26,FALSE),"")</f>
        <v/>
      </c>
      <c r="Z217" s="1033" t="str">
        <f ca="1">IFERROR(VLOOKUP($J217,'WM-AR'!$I$7:$AS$3267,27,FALSE),"")</f>
        <v/>
      </c>
      <c r="AA217" s="1033" t="str">
        <f ca="1">IFERROR(VLOOKUP($J217,'WM-AR'!$I$7:$AS$3267,28,FALSE),"")</f>
        <v/>
      </c>
      <c r="AB217" s="1033" t="str">
        <f ca="1">IFERROR(VLOOKUP($J217,'WM-AR'!$I$7:$AS$3267,29,FALSE),"")</f>
        <v/>
      </c>
      <c r="AC217" s="1033" t="str">
        <f ca="1">IFERROR(VLOOKUP($J217,'WM-AR'!$I$7:$AS$3267,30,FALSE),"")</f>
        <v/>
      </c>
      <c r="AD217" s="1033" t="str">
        <f ca="1">IFERROR(VLOOKUP($J217,'WM-AR'!$I$7:$AS$3267,31,FALSE),"")</f>
        <v/>
      </c>
      <c r="AE217" s="1033" t="str">
        <f ca="1">IFERROR(VLOOKUP($J217,'WM-AR'!$I$7:$AS$3267,32,FALSE),"")</f>
        <v/>
      </c>
      <c r="AF217" s="1033" t="str">
        <f ca="1">IFERROR(VLOOKUP($J217,'WM-AR'!$I$7:$AS$3267,33,FALSE),"")</f>
        <v/>
      </c>
      <c r="AG217" s="1374"/>
      <c r="AH217" s="1375" t="s">
        <v>3757</v>
      </c>
      <c r="AI217" s="1375" t="s">
        <v>3757</v>
      </c>
      <c r="AJ217" s="1375"/>
      <c r="AK217" s="1375" t="str">
        <f t="shared" ca="1" si="23"/>
        <v/>
      </c>
      <c r="AL217" s="723"/>
      <c r="AM217" s="1028" t="str">
        <f>IF(AND(ISTEXT($E217),ISTEXT($B217)),"산출기준 &gt;&gt;  "&amp;_xlfn.XLOOKUP($E217,산출기준!$D:$D,산출기준!$E:$E,"매칭실패"),"")</f>
        <v/>
      </c>
    </row>
    <row r="218" spans="1:39" ht="54.95" customHeight="1">
      <c r="A218" s="1019"/>
      <c r="B218" s="705"/>
      <c r="C218" s="706"/>
      <c r="D218" s="711"/>
      <c r="E218" s="708"/>
      <c r="F218" s="1029"/>
      <c r="G218" s="882"/>
      <c r="H218" s="1371" t="str">
        <f ca="1">_xlfn.IFNA(_xlfn.XLOOKUP(J218,'WM-AR'!I:I,'WM-AR'!F:F),"")</f>
        <v/>
      </c>
      <c r="I218" s="1372"/>
      <c r="J218" s="712" t="str" cm="1">
        <f t="array" aca="1" ref="J218" ca="1">IF(ISTEXT(I218),INDIRECT("I"&amp;_xlfn.XMATCH("#",$I$1:INDIRECT("I"&amp;ROW()),,-1)+1)&amp;"-"&amp;I218,"")</f>
        <v/>
      </c>
      <c r="K218" s="1030"/>
      <c r="L218" s="1031" t="str">
        <f ca="1">IFERROR(VLOOKUP($J218,'WM-AR'!$I$7:$AS$3267,34,FALSE),"")</f>
        <v/>
      </c>
      <c r="M218" s="1373" t="str">
        <f ca="1">IFERROR(VLOOKUP($J218,'WM-AR'!$I$7:$AS$3267,4,FALSE),"")</f>
        <v/>
      </c>
      <c r="N218" s="1373" t="str">
        <f ca="1">IFERROR(VLOOKUP($J218,'WM-AR'!$I$7:$AS$3267,6,FALSE),"")</f>
        <v/>
      </c>
      <c r="O218" s="1373" t="str">
        <f ca="1">IFERROR(VLOOKUP($J218,'WM-AR'!$I$7:$AS$3267,8,FALSE),"")</f>
        <v/>
      </c>
      <c r="P218" s="1032" t="str">
        <f ca="1">IFERROR(VLOOKUP($J218,'WM-AR'!$I$7:$AS$3267,10,FALSE),"")</f>
        <v/>
      </c>
      <c r="Q218" s="1033" t="str">
        <f ca="1">IFERROR(VLOOKUP($J218,'WM-AR'!$I$7:$AS$3267,12,FALSE),"")</f>
        <v/>
      </c>
      <c r="R218" s="1033" t="str">
        <f ca="1">IFERROR(VLOOKUP($J218,'WM-AR'!$I$7:$AS$3267,14,FALSE),"")</f>
        <v/>
      </c>
      <c r="S218" s="1033" t="str">
        <f ca="1">IFERROR(VLOOKUP($J218,'WM-AR'!$I$7:$AS$3267,16,FALSE),"")</f>
        <v/>
      </c>
      <c r="T218" s="1033" t="str">
        <f ca="1">IFERROR(VLOOKUP($J218,'WM-AR'!$I$7:$AS$3267,18,FALSE),"")</f>
        <v/>
      </c>
      <c r="U218" s="1033" t="str">
        <f ca="1">IFERROR(VLOOKUP($J218,'WM-AR'!$I$7:$AS$3267,20,FALSE),"")</f>
        <v/>
      </c>
      <c r="V218" s="1033" t="str">
        <f ca="1">IFERROR(VLOOKUP($J218,'WM-AR'!$I$7:$AS$3267,22,FALSE),"")</f>
        <v/>
      </c>
      <c r="W218" s="1033" t="str">
        <f ca="1">IFERROR(VLOOKUP($J218,'WM-AR'!$I$7:$AS$3267,24,FALSE),"")</f>
        <v/>
      </c>
      <c r="X218" s="1033" t="str">
        <f ca="1">IFERROR(VLOOKUP($J218,'WM-AR'!$I$7:$AS$3267,25,FALSE),"")</f>
        <v/>
      </c>
      <c r="Y218" s="1033" t="str">
        <f ca="1">IFERROR(VLOOKUP($J218,'WM-AR'!$I$7:$AS$3267,26,FALSE),"")</f>
        <v/>
      </c>
      <c r="Z218" s="1033" t="str">
        <f ca="1">IFERROR(VLOOKUP($J218,'WM-AR'!$I$7:$AS$3267,27,FALSE),"")</f>
        <v/>
      </c>
      <c r="AA218" s="1033" t="str">
        <f ca="1">IFERROR(VLOOKUP($J218,'WM-AR'!$I$7:$AS$3267,28,FALSE),"")</f>
        <v/>
      </c>
      <c r="AB218" s="1033" t="str">
        <f ca="1">IFERROR(VLOOKUP($J218,'WM-AR'!$I$7:$AS$3267,29,FALSE),"")</f>
        <v/>
      </c>
      <c r="AC218" s="1033" t="str">
        <f ca="1">IFERROR(VLOOKUP($J218,'WM-AR'!$I$7:$AS$3267,30,FALSE),"")</f>
        <v/>
      </c>
      <c r="AD218" s="1033" t="str">
        <f ca="1">IFERROR(VLOOKUP($J218,'WM-AR'!$I$7:$AS$3267,31,FALSE),"")</f>
        <v/>
      </c>
      <c r="AE218" s="1033" t="str">
        <f ca="1">IFERROR(VLOOKUP($J218,'WM-AR'!$I$7:$AS$3267,32,FALSE),"")</f>
        <v/>
      </c>
      <c r="AF218" s="1033" t="str">
        <f ca="1">IFERROR(VLOOKUP($J218,'WM-AR'!$I$7:$AS$3267,33,FALSE),"")</f>
        <v/>
      </c>
      <c r="AG218" s="1374"/>
      <c r="AH218" s="1375" t="s">
        <v>3757</v>
      </c>
      <c r="AI218" s="1375" t="s">
        <v>3757</v>
      </c>
      <c r="AJ218" s="1375"/>
      <c r="AK218" s="1375" t="str">
        <f t="shared" ca="1" si="23"/>
        <v/>
      </c>
      <c r="AL218" s="723"/>
      <c r="AM218" s="1028" t="str">
        <f>IF(AND(ISTEXT($E218),ISTEXT($B218)),"산출기준 &gt;&gt;  "&amp;_xlfn.XLOOKUP($E218,산출기준!$D:$D,산출기준!$E:$E,"매칭실패"),"")</f>
        <v/>
      </c>
    </row>
    <row r="219" spans="1:39" ht="54.95" customHeight="1">
      <c r="A219" s="1019"/>
      <c r="B219" s="724"/>
      <c r="C219" s="725"/>
      <c r="D219" s="731"/>
      <c r="E219" s="727"/>
      <c r="F219" s="1035"/>
      <c r="G219" s="886"/>
      <c r="H219" s="1376" t="str">
        <f ca="1">_xlfn.IFNA(_xlfn.XLOOKUP(J219,'WM-AR'!I:I,'WM-AR'!F:F),"")</f>
        <v/>
      </c>
      <c r="I219" s="1377"/>
      <c r="J219" s="732" t="str" cm="1">
        <f t="array" aca="1" ref="J219" ca="1">IF(ISTEXT(I219),INDIRECT("I"&amp;_xlfn.XMATCH("#",$I$1:INDIRECT("I"&amp;ROW()),,-1)+1)&amp;"-"&amp;I219,"")</f>
        <v/>
      </c>
      <c r="K219" s="1036"/>
      <c r="L219" s="1037" t="str">
        <f ca="1">IFERROR(VLOOKUP($J219,'WM-AR'!$I$7:$AS$3267,34,FALSE),"")</f>
        <v/>
      </c>
      <c r="M219" s="1378" t="str">
        <f ca="1">IFERROR(VLOOKUP($J219,'WM-AR'!$I$7:$AS$3267,4,FALSE),"")</f>
        <v/>
      </c>
      <c r="N219" s="1378" t="str">
        <f ca="1">IFERROR(VLOOKUP($J219,'WM-AR'!$I$7:$AS$3267,6,FALSE),"")</f>
        <v/>
      </c>
      <c r="O219" s="1378" t="str">
        <f ca="1">IFERROR(VLOOKUP($J219,'WM-AR'!$I$7:$AS$3267,8,FALSE),"")</f>
        <v/>
      </c>
      <c r="P219" s="1038" t="str">
        <f ca="1">IFERROR(VLOOKUP($J219,'WM-AR'!$I$7:$AS$3267,10,FALSE),"")</f>
        <v/>
      </c>
      <c r="Q219" s="1039" t="str">
        <f ca="1">IFERROR(VLOOKUP($J219,'WM-AR'!$I$7:$AS$3267,12,FALSE),"")</f>
        <v/>
      </c>
      <c r="R219" s="1039" t="str">
        <f ca="1">IFERROR(VLOOKUP($J219,'WM-AR'!$I$7:$AS$3267,14,FALSE),"")</f>
        <v/>
      </c>
      <c r="S219" s="1039" t="str">
        <f ca="1">IFERROR(VLOOKUP($J219,'WM-AR'!$I$7:$AS$3267,16,FALSE),"")</f>
        <v/>
      </c>
      <c r="T219" s="1039" t="str">
        <f ca="1">IFERROR(VLOOKUP($J219,'WM-AR'!$I$7:$AS$3267,18,FALSE),"")</f>
        <v/>
      </c>
      <c r="U219" s="1039" t="str">
        <f ca="1">IFERROR(VLOOKUP($J219,'WM-AR'!$I$7:$AS$3267,20,FALSE),"")</f>
        <v/>
      </c>
      <c r="V219" s="1039" t="str">
        <f ca="1">IFERROR(VLOOKUP($J219,'WM-AR'!$I$7:$AS$3267,22,FALSE),"")</f>
        <v/>
      </c>
      <c r="W219" s="1039" t="str">
        <f ca="1">IFERROR(VLOOKUP($J219,'WM-AR'!$I$7:$AS$3267,24,FALSE),"")</f>
        <v/>
      </c>
      <c r="X219" s="1039" t="str">
        <f ca="1">IFERROR(VLOOKUP($J219,'WM-AR'!$I$7:$AS$3267,25,FALSE),"")</f>
        <v/>
      </c>
      <c r="Y219" s="1039" t="str">
        <f ca="1">IFERROR(VLOOKUP($J219,'WM-AR'!$I$7:$AS$3267,26,FALSE),"")</f>
        <v/>
      </c>
      <c r="Z219" s="1039" t="str">
        <f ca="1">IFERROR(VLOOKUP($J219,'WM-AR'!$I$7:$AS$3267,27,FALSE),"")</f>
        <v/>
      </c>
      <c r="AA219" s="1039" t="str">
        <f ca="1">IFERROR(VLOOKUP($J219,'WM-AR'!$I$7:$AS$3267,28,FALSE),"")</f>
        <v/>
      </c>
      <c r="AB219" s="1039" t="str">
        <f ca="1">IFERROR(VLOOKUP($J219,'WM-AR'!$I$7:$AS$3267,29,FALSE),"")</f>
        <v/>
      </c>
      <c r="AC219" s="1039" t="str">
        <f ca="1">IFERROR(VLOOKUP($J219,'WM-AR'!$I$7:$AS$3267,30,FALSE),"")</f>
        <v/>
      </c>
      <c r="AD219" s="1039" t="str">
        <f ca="1">IFERROR(VLOOKUP($J219,'WM-AR'!$I$7:$AS$3267,31,FALSE),"")</f>
        <v/>
      </c>
      <c r="AE219" s="1039" t="str">
        <f ca="1">IFERROR(VLOOKUP($J219,'WM-AR'!$I$7:$AS$3267,32,FALSE),"")</f>
        <v/>
      </c>
      <c r="AF219" s="1039" t="str">
        <f ca="1">IFERROR(VLOOKUP($J219,'WM-AR'!$I$7:$AS$3267,33,FALSE),"")</f>
        <v/>
      </c>
      <c r="AG219" s="1379"/>
      <c r="AH219" s="1380" t="s">
        <v>3757</v>
      </c>
      <c r="AI219" s="1380" t="s">
        <v>3757</v>
      </c>
      <c r="AJ219" s="1380"/>
      <c r="AK219" s="1380" t="str">
        <f t="shared" ca="1" si="23"/>
        <v/>
      </c>
      <c r="AL219" s="743"/>
      <c r="AM219" s="1028" t="str">
        <f>IF(AND(ISTEXT($E219),ISTEXT($B219)),"산출기준 &gt;&gt;  "&amp;_xlfn.XLOOKUP($E219,산출기준!$D:$D,산출기준!$E:$E,"매칭실패"),"")</f>
        <v/>
      </c>
    </row>
    <row r="220" spans="1:39">
      <c r="B220" s="658"/>
      <c r="C220" s="659"/>
      <c r="D220" s="659"/>
      <c r="E220" s="659"/>
      <c r="F220" s="1056"/>
      <c r="G220" s="662"/>
      <c r="H220" s="662"/>
      <c r="I220" s="662"/>
      <c r="J220" s="652"/>
      <c r="K220" s="664"/>
      <c r="L220" s="664"/>
      <c r="M220" s="664"/>
      <c r="N220" s="664"/>
      <c r="O220" s="664"/>
      <c r="P220" s="664"/>
      <c r="Q220" s="664"/>
      <c r="R220" s="664"/>
      <c r="S220" s="664"/>
      <c r="T220" s="664"/>
      <c r="U220" s="664"/>
      <c r="V220" s="664"/>
      <c r="W220" s="664"/>
      <c r="X220" s="664"/>
      <c r="Y220" s="664"/>
      <c r="Z220" s="664"/>
      <c r="AA220" s="664"/>
      <c r="AB220" s="664"/>
      <c r="AC220" s="664"/>
      <c r="AD220" s="664"/>
      <c r="AE220" s="664"/>
      <c r="AF220" s="664"/>
      <c r="AG220" s="659"/>
      <c r="AH220" s="665"/>
      <c r="AI220" s="665"/>
      <c r="AJ220" s="666"/>
      <c r="AK220" s="666"/>
      <c r="AL220" s="662"/>
      <c r="AM220" s="88" t="str">
        <f>IF(AND(ISTEXT($E220),ISTEXT($B220)),"산출기준 &gt;&gt;  "&amp;_xlfn.XLOOKUP($E220,산출기준!$D:$D,산출기준!$E:$E,"매칭실패"),"")</f>
        <v/>
      </c>
    </row>
    <row r="221" spans="1:39" ht="34.9" customHeight="1">
      <c r="B221" s="808" t="str" cm="1">
        <f t="array" aca="1" ref="B221" ca="1">_xlfn.IFNA(INDIRECT("Family_표준_구성도!B"&amp;MATCH(F221,INDIRECT("Family_표준_구성도!"&amp;"C:C"),0)),"")</f>
        <v>8.2.1.3.4</v>
      </c>
      <c r="C221" s="668" t="s">
        <v>2016</v>
      </c>
      <c r="D221" s="809"/>
      <c r="E221" s="668" t="s">
        <v>3761</v>
      </c>
      <c r="F221" s="1265" t="s">
        <v>3878</v>
      </c>
      <c r="G221" s="811"/>
      <c r="H221" s="917" t="s">
        <v>3879</v>
      </c>
      <c r="I221" s="1356" t="s">
        <v>1653</v>
      </c>
      <c r="J221" s="1356"/>
      <c r="K221" s="674"/>
      <c r="L221" s="674"/>
      <c r="M221" s="1357" t="str" cm="1">
        <f t="array" aca="1" ref="M221:T221" ca="1">TRANSPOSE(INDIRECT("'WM-AR'!B"&amp;_xlfn.XMATCH($I222,'WM-AR'!G:G,0,1)):INDIRECT("'WM-AR'!B"&amp;_xlfn.XMATCH($I222,'WM-AR'!G:G,0,-1)))</f>
        <v/>
      </c>
      <c r="N221" s="1357" t="str">
        <f ca="1"/>
        <v>Fire Protective Rating: N/A, Double Door</v>
      </c>
      <c r="O221" s="1358" t="str">
        <f ca="1"/>
        <v/>
      </c>
      <c r="P221" s="1359" t="str">
        <f ca="1"/>
        <v>Fire Protective Rating: 0.5-hr, Double Door</v>
      </c>
      <c r="Q221" s="1360" t="str">
        <f ca="1"/>
        <v/>
      </c>
      <c r="R221" s="1360" t="str">
        <f ca="1"/>
        <v>Fire Protective Rating: 1-hr, Double Door</v>
      </c>
      <c r="S221" s="1360" t="str">
        <f ca="1"/>
        <v/>
      </c>
      <c r="T221" s="1360" t="str">
        <f ca="1"/>
        <v>Fire Protective Rating: 1.5-hrs, Double Door</v>
      </c>
      <c r="U221" s="1360"/>
      <c r="V221" s="1360"/>
      <c r="W221" s="1361"/>
      <c r="X221" s="1362"/>
      <c r="Y221" s="679"/>
      <c r="Z221" s="679"/>
      <c r="AA221" s="679"/>
      <c r="AB221" s="679"/>
      <c r="AC221" s="679"/>
      <c r="AD221" s="679"/>
      <c r="AE221" s="679"/>
      <c r="AF221" s="679"/>
      <c r="AG221" s="1043"/>
      <c r="AH221" s="682"/>
      <c r="AI221" s="682"/>
      <c r="AJ221" s="682"/>
      <c r="AK221" s="682"/>
      <c r="AL221" s="683"/>
      <c r="AM221" s="88" t="str">
        <f ca="1">IF(AND(ISTEXT($E221),ISTEXT($B221)),"산출기준 &gt;&gt;  "&amp;_xlfn.XLOOKUP($E221,산출기준!$D:$D,산출기준!$E:$E,"매칭실패"),"")</f>
        <v>산출기준 &gt;&gt;  [ 도어 일반 산출 ]</v>
      </c>
    </row>
    <row r="222" spans="1:39" ht="49.9" customHeight="1" outlineLevel="1">
      <c r="B222" s="758"/>
      <c r="C222" s="759"/>
      <c r="D222" s="759"/>
      <c r="E222" s="814"/>
      <c r="F222" s="775"/>
      <c r="G222" s="1363" t="s">
        <v>3752</v>
      </c>
      <c r="H222" s="1364" t="str">
        <f>_xlfn.XLOOKUP(I222,'WM-AR'!G:G,'WM-AR'!E:E)</f>
        <v>A04AR117 Finishing Work Door &amp; Window Work Aluminum Door w/ Aluminum Frame, Panic Bar &amp; Vision Panel for Each Leaf (UoM: EA)</v>
      </c>
      <c r="I222" s="765" t="s">
        <v>3809</v>
      </c>
      <c r="J222" s="1365"/>
      <c r="K222" s="766"/>
      <c r="L222" s="766"/>
      <c r="M222" s="1366"/>
      <c r="N222" s="1366"/>
      <c r="O222" s="1366"/>
      <c r="P222" s="1366"/>
      <c r="Q222" s="1366"/>
      <c r="R222" s="1366"/>
      <c r="S222" s="1366"/>
      <c r="T222" s="1366"/>
      <c r="U222" s="1366"/>
      <c r="V222" s="1366"/>
      <c r="W222" s="1366"/>
      <c r="X222" s="1366"/>
      <c r="Y222" s="766"/>
      <c r="Z222" s="766"/>
      <c r="AA222" s="766"/>
      <c r="AB222" s="766"/>
      <c r="AC222" s="766"/>
      <c r="AD222" s="766"/>
      <c r="AE222" s="766"/>
      <c r="AF222" s="766"/>
      <c r="AG222" s="773"/>
      <c r="AH222" s="1045"/>
      <c r="AI222" s="1045"/>
      <c r="AJ222" s="1046"/>
      <c r="AK222" s="1046"/>
      <c r="AL222" s="759"/>
      <c r="AM222" s="88" t="str">
        <f>IF(AND(ISTEXT($E222),ISTEXT($B222)),"산출기준 &gt;&gt;  "&amp;_xlfn.XLOOKUP($E222,산출기준!$D:$D,산출기준!$E:$E,"매칭실패"),"")</f>
        <v/>
      </c>
    </row>
    <row r="223" spans="1:39" ht="54.95" customHeight="1">
      <c r="A223" s="1019"/>
      <c r="B223" s="684"/>
      <c r="C223" s="685"/>
      <c r="D223" s="1020"/>
      <c r="E223" s="687"/>
      <c r="F223" s="1021"/>
      <c r="G223" s="875" t="s">
        <v>3880</v>
      </c>
      <c r="H223" s="1367" t="str">
        <f ca="1">_xlfn.IFNA(_xlfn.XLOOKUP(J223,'WM-AR'!I:I,'WM-AR'!F:F),"")</f>
        <v xml:space="preserve">A04AR117-00002 Finishing Work Door &amp; Window Work Aluminum Door w/ Aluminum Frame, Panic Bar &amp; Vision Panel for Each Leaf (UoM: EA) Fire Protective Rating: N/A, Double Door     w/ Hardware &amp; Accessories  </v>
      </c>
      <c r="I223" s="1368" t="s">
        <v>3836</v>
      </c>
      <c r="J223" s="692" t="str" cm="1">
        <f t="array" aca="1" ref="J223" ca="1">IF(ISTEXT(I223),INDIRECT("I"&amp;_xlfn.XMATCH("#",$I$1:INDIRECT("I"&amp;ROW()),,-1)+1)&amp;"-"&amp;I223,"")</f>
        <v>A04AR117-00002</v>
      </c>
      <c r="K223" s="1022"/>
      <c r="L223" s="1023" t="str">
        <f ca="1">IFERROR(VLOOKUP($J223,'WM-AR'!$I$7:$AS$3267,34,FALSE),"")</f>
        <v>EA</v>
      </c>
      <c r="M223" s="1369" t="str">
        <f ca="1">IFERROR(VLOOKUP($J223,'WM-AR'!$I$7:$AS$3267,4,FALSE),"")</f>
        <v>Finishing Work</v>
      </c>
      <c r="N223" s="1369" t="str">
        <f ca="1">IFERROR(VLOOKUP($J223,'WM-AR'!$I$7:$AS$3267,6,FALSE),"")</f>
        <v>Door &amp; Window Work</v>
      </c>
      <c r="O223" s="1369" t="str">
        <f ca="1">IFERROR(VLOOKUP($J223,'WM-AR'!$I$7:$AS$3267,8,FALSE),"")</f>
        <v>Aluminum Door w/ Aluminum Frame, Panic Bar &amp; Vision Panel for Each Leaf (UoM: EA)</v>
      </c>
      <c r="P223" s="1025" t="str">
        <f ca="1">IFERROR(VLOOKUP($J223,'WM-AR'!$I$7:$AS$3267,10,FALSE),"")</f>
        <v>Fire Protective Rating: N/A, Double Door</v>
      </c>
      <c r="Q223" s="1026">
        <f ca="1">IFERROR(VLOOKUP($J223,'WM-AR'!$I$7:$AS$3267,12,FALSE),"")</f>
        <v>0</v>
      </c>
      <c r="R223" s="1026">
        <f ca="1">IFERROR(VLOOKUP($J223,'WM-AR'!$I$7:$AS$3267,14,FALSE),"")</f>
        <v>0</v>
      </c>
      <c r="S223" s="1026">
        <f ca="1">IFERROR(VLOOKUP($J223,'WM-AR'!$I$7:$AS$3267,16,FALSE),"")</f>
        <v>0</v>
      </c>
      <c r="T223" s="1026">
        <f ca="1">IFERROR(VLOOKUP($J223,'WM-AR'!$I$7:$AS$3267,18,FALSE),"")</f>
        <v>0</v>
      </c>
      <c r="U223" s="1026" t="str">
        <f ca="1">IFERROR(VLOOKUP($J223,'WM-AR'!$I$7:$AS$3267,20,FALSE),"")</f>
        <v>w/ Hardware &amp; Accessories</v>
      </c>
      <c r="V223" s="1026">
        <f ca="1">IFERROR(VLOOKUP($J223,'WM-AR'!$I$7:$AS$3267,22,FALSE),"")</f>
        <v>0</v>
      </c>
      <c r="W223" s="1026">
        <f ca="1">IFERROR(VLOOKUP($J223,'WM-AR'!$I$7:$AS$3267,24,FALSE),"")</f>
        <v>0</v>
      </c>
      <c r="X223" s="1026">
        <f ca="1">IFERROR(VLOOKUP($J223,'WM-AR'!$I$7:$AS$3267,25,FALSE),"")</f>
        <v>0</v>
      </c>
      <c r="Y223" s="1026" t="str">
        <f ca="1">IFERROR(VLOOKUP($J223,'WM-AR'!$I$7:$AS$3267,26,FALSE),"")</f>
        <v>W x H=(  )mm x (  )mm</v>
      </c>
      <c r="Z223" s="1026">
        <f ca="1">IFERROR(VLOOKUP($J223,'WM-AR'!$I$7:$AS$3267,27,FALSE),"")</f>
        <v>0</v>
      </c>
      <c r="AA223" s="1026">
        <f ca="1">IFERROR(VLOOKUP($J223,'WM-AR'!$I$7:$AS$3267,28,FALSE),"")</f>
        <v>0</v>
      </c>
      <c r="AB223" s="1026">
        <f ca="1">IFERROR(VLOOKUP($J223,'WM-AR'!$I$7:$AS$3267,29,FALSE),"")</f>
        <v>0</v>
      </c>
      <c r="AC223" s="1026">
        <f ca="1">IFERROR(VLOOKUP($J223,'WM-AR'!$I$7:$AS$3267,30,FALSE),"")</f>
        <v>0</v>
      </c>
      <c r="AD223" s="1026">
        <f ca="1">IFERROR(VLOOKUP($J223,'WM-AR'!$I$7:$AS$3267,31,FALSE),"")</f>
        <v>0</v>
      </c>
      <c r="AE223" s="1026">
        <f ca="1">IFERROR(VLOOKUP($J223,'WM-AR'!$I$7:$AS$3267,32,FALSE),"")</f>
        <v>0</v>
      </c>
      <c r="AF223" s="1026" t="str">
        <f ca="1">IFERROR(VLOOKUP($J223,'WM-AR'!$I$7:$AS$3267,33,FALSE),"")</f>
        <v/>
      </c>
      <c r="AG223" s="1370" t="s">
        <v>3847</v>
      </c>
      <c r="AH223" s="768" t="s">
        <v>3757</v>
      </c>
      <c r="AI223" s="768" t="s">
        <v>3757</v>
      </c>
      <c r="AJ223" s="769"/>
      <c r="AK223" s="769" t="str">
        <f ca="1">L223</f>
        <v>EA</v>
      </c>
      <c r="AL223" s="704"/>
      <c r="AM223" s="1028" t="str">
        <f>IF(AND(ISTEXT($E223),ISTEXT($B223)),"산출기준 &gt;&gt;  "&amp;_xlfn.XLOOKUP($E223,산출기준!$D:$D,산출기준!$E:$E,"매칭실패"),"")</f>
        <v/>
      </c>
    </row>
    <row r="224" spans="1:39" ht="54.95" customHeight="1">
      <c r="A224" s="1019"/>
      <c r="B224" s="705"/>
      <c r="C224" s="706"/>
      <c r="D224" s="711"/>
      <c r="E224" s="708"/>
      <c r="F224" s="1029"/>
      <c r="G224" s="882" t="s">
        <v>3881</v>
      </c>
      <c r="H224" s="1371" t="str">
        <f ca="1">_xlfn.IFNA(_xlfn.XLOOKUP(J224,'WM-AR'!I:I,'WM-AR'!F:F),"")</f>
        <v xml:space="preserve">A04AR117-00006 Finishing Work Door &amp; Window Work Aluminum Door w/ Aluminum Frame, Panic Bar &amp; Vision Panel for Each Leaf (UoM: EA) Fire Protective Rating: 1-hr, Double Door     w/ Hardware &amp; Accessories  </v>
      </c>
      <c r="I224" s="1372" t="s">
        <v>3839</v>
      </c>
      <c r="J224" s="712" t="str" cm="1">
        <f t="array" aca="1" ref="J224" ca="1">IF(ISTEXT(I224),INDIRECT("I"&amp;_xlfn.XMATCH("#",$I$1:INDIRECT("I"&amp;ROW()),,-1)+1)&amp;"-"&amp;I224,"")</f>
        <v>A04AR117-00006</v>
      </c>
      <c r="K224" s="1030"/>
      <c r="L224" s="1031" t="str">
        <f ca="1">IFERROR(VLOOKUP($J224,'WM-AR'!$I$7:$AS$3267,34,FALSE),"")</f>
        <v>EA</v>
      </c>
      <c r="M224" s="1373" t="str">
        <f ca="1">IFERROR(VLOOKUP($J224,'WM-AR'!$I$7:$AS$3267,4,FALSE),"")</f>
        <v>Finishing Work</v>
      </c>
      <c r="N224" s="1373" t="str">
        <f ca="1">IFERROR(VLOOKUP($J224,'WM-AR'!$I$7:$AS$3267,6,FALSE),"")</f>
        <v>Door &amp; Window Work</v>
      </c>
      <c r="O224" s="1373" t="str">
        <f ca="1">IFERROR(VLOOKUP($J224,'WM-AR'!$I$7:$AS$3267,8,FALSE),"")</f>
        <v>Aluminum Door w/ Aluminum Frame, Panic Bar &amp; Vision Panel for Each Leaf (UoM: EA)</v>
      </c>
      <c r="P224" s="1032" t="str">
        <f ca="1">IFERROR(VLOOKUP($J224,'WM-AR'!$I$7:$AS$3267,10,FALSE),"")</f>
        <v>Fire Protective Rating: 1-hr, Double Door</v>
      </c>
      <c r="Q224" s="1033">
        <f ca="1">IFERROR(VLOOKUP($J224,'WM-AR'!$I$7:$AS$3267,12,FALSE),"")</f>
        <v>0</v>
      </c>
      <c r="R224" s="1033">
        <f ca="1">IFERROR(VLOOKUP($J224,'WM-AR'!$I$7:$AS$3267,14,FALSE),"")</f>
        <v>0</v>
      </c>
      <c r="S224" s="1033">
        <f ca="1">IFERROR(VLOOKUP($J224,'WM-AR'!$I$7:$AS$3267,16,FALSE),"")</f>
        <v>0</v>
      </c>
      <c r="T224" s="1033">
        <f ca="1">IFERROR(VLOOKUP($J224,'WM-AR'!$I$7:$AS$3267,18,FALSE),"")</f>
        <v>0</v>
      </c>
      <c r="U224" s="1033" t="str">
        <f ca="1">IFERROR(VLOOKUP($J224,'WM-AR'!$I$7:$AS$3267,20,FALSE),"")</f>
        <v>w/ Hardware &amp; Accessories</v>
      </c>
      <c r="V224" s="1033">
        <f ca="1">IFERROR(VLOOKUP($J224,'WM-AR'!$I$7:$AS$3267,22,FALSE),"")</f>
        <v>0</v>
      </c>
      <c r="W224" s="1033">
        <f ca="1">IFERROR(VLOOKUP($J224,'WM-AR'!$I$7:$AS$3267,24,FALSE),"")</f>
        <v>0</v>
      </c>
      <c r="X224" s="1033">
        <f ca="1">IFERROR(VLOOKUP($J224,'WM-AR'!$I$7:$AS$3267,25,FALSE),"")</f>
        <v>0</v>
      </c>
      <c r="Y224" s="1033" t="str">
        <f ca="1">IFERROR(VLOOKUP($J224,'WM-AR'!$I$7:$AS$3267,26,FALSE),"")</f>
        <v>W x H=(  )mm x (  )mm</v>
      </c>
      <c r="Z224" s="1033">
        <f ca="1">IFERROR(VLOOKUP($J224,'WM-AR'!$I$7:$AS$3267,27,FALSE),"")</f>
        <v>0</v>
      </c>
      <c r="AA224" s="1033">
        <f ca="1">IFERROR(VLOOKUP($J224,'WM-AR'!$I$7:$AS$3267,28,FALSE),"")</f>
        <v>0</v>
      </c>
      <c r="AB224" s="1033">
        <f ca="1">IFERROR(VLOOKUP($J224,'WM-AR'!$I$7:$AS$3267,29,FALSE),"")</f>
        <v>0</v>
      </c>
      <c r="AC224" s="1033">
        <f ca="1">IFERROR(VLOOKUP($J224,'WM-AR'!$I$7:$AS$3267,30,FALSE),"")</f>
        <v>0</v>
      </c>
      <c r="AD224" s="1033">
        <f ca="1">IFERROR(VLOOKUP($J224,'WM-AR'!$I$7:$AS$3267,31,FALSE),"")</f>
        <v>0</v>
      </c>
      <c r="AE224" s="1033">
        <f ca="1">IFERROR(VLOOKUP($J224,'WM-AR'!$I$7:$AS$3267,32,FALSE),"")</f>
        <v>0</v>
      </c>
      <c r="AF224" s="1033" t="str">
        <f ca="1">IFERROR(VLOOKUP($J224,'WM-AR'!$I$7:$AS$3267,33,FALSE),"")</f>
        <v/>
      </c>
      <c r="AG224" s="1374"/>
      <c r="AH224" s="1375" t="s">
        <v>3757</v>
      </c>
      <c r="AI224" s="1375" t="s">
        <v>3757</v>
      </c>
      <c r="AJ224" s="1375"/>
      <c r="AK224" s="1375" t="str">
        <f t="shared" ref="AK224:AK227" ca="1" si="24">L224</f>
        <v>EA</v>
      </c>
      <c r="AL224" s="723"/>
      <c r="AM224" s="1028" t="str">
        <f>IF(AND(ISTEXT($E224),ISTEXT($B224)),"산출기준 &gt;&gt;  "&amp;_xlfn.XLOOKUP($E224,산출기준!$D:$D,산출기준!$E:$E,"매칭실패"),"")</f>
        <v/>
      </c>
    </row>
    <row r="225" spans="1:39" ht="54.95" customHeight="1">
      <c r="A225" s="1019"/>
      <c r="B225" s="705"/>
      <c r="C225" s="706"/>
      <c r="D225" s="711"/>
      <c r="E225" s="708"/>
      <c r="F225" s="1029"/>
      <c r="G225" s="882"/>
      <c r="H225" s="1371" t="str">
        <f ca="1">_xlfn.IFNA(_xlfn.XLOOKUP(J225,'WM-AR'!I:I,'WM-AR'!F:F),"")</f>
        <v/>
      </c>
      <c r="I225" s="1372"/>
      <c r="J225" s="712" t="str" cm="1">
        <f t="array" aca="1" ref="J225" ca="1">IF(ISTEXT(I225),INDIRECT("I"&amp;_xlfn.XMATCH("#",$I$1:INDIRECT("I"&amp;ROW()),,-1)+1)&amp;"-"&amp;I225,"")</f>
        <v/>
      </c>
      <c r="K225" s="1030"/>
      <c r="L225" s="1031" t="str">
        <f ca="1">IFERROR(VLOOKUP($J225,'WM-AR'!$I$7:$AS$3267,34,FALSE),"")</f>
        <v/>
      </c>
      <c r="M225" s="1373" t="str">
        <f ca="1">IFERROR(VLOOKUP($J225,'WM-AR'!$I$7:$AS$3267,4,FALSE),"")</f>
        <v/>
      </c>
      <c r="N225" s="1373" t="str">
        <f ca="1">IFERROR(VLOOKUP($J225,'WM-AR'!$I$7:$AS$3267,6,FALSE),"")</f>
        <v/>
      </c>
      <c r="O225" s="1373" t="str">
        <f ca="1">IFERROR(VLOOKUP($J225,'WM-AR'!$I$7:$AS$3267,8,FALSE),"")</f>
        <v/>
      </c>
      <c r="P225" s="1032" t="str">
        <f ca="1">IFERROR(VLOOKUP($J225,'WM-AR'!$I$7:$AS$3267,10,FALSE),"")</f>
        <v/>
      </c>
      <c r="Q225" s="1033" t="str">
        <f ca="1">IFERROR(VLOOKUP($J225,'WM-AR'!$I$7:$AS$3267,12,FALSE),"")</f>
        <v/>
      </c>
      <c r="R225" s="1033" t="str">
        <f ca="1">IFERROR(VLOOKUP($J225,'WM-AR'!$I$7:$AS$3267,14,FALSE),"")</f>
        <v/>
      </c>
      <c r="S225" s="1033" t="str">
        <f ca="1">IFERROR(VLOOKUP($J225,'WM-AR'!$I$7:$AS$3267,16,FALSE),"")</f>
        <v/>
      </c>
      <c r="T225" s="1033" t="str">
        <f ca="1">IFERROR(VLOOKUP($J225,'WM-AR'!$I$7:$AS$3267,18,FALSE),"")</f>
        <v/>
      </c>
      <c r="U225" s="1033" t="str">
        <f ca="1">IFERROR(VLOOKUP($J225,'WM-AR'!$I$7:$AS$3267,20,FALSE),"")</f>
        <v/>
      </c>
      <c r="V225" s="1033" t="str">
        <f ca="1">IFERROR(VLOOKUP($J225,'WM-AR'!$I$7:$AS$3267,22,FALSE),"")</f>
        <v/>
      </c>
      <c r="W225" s="1033" t="str">
        <f ca="1">IFERROR(VLOOKUP($J225,'WM-AR'!$I$7:$AS$3267,24,FALSE),"")</f>
        <v/>
      </c>
      <c r="X225" s="1033" t="str">
        <f ca="1">IFERROR(VLOOKUP($J225,'WM-AR'!$I$7:$AS$3267,25,FALSE),"")</f>
        <v/>
      </c>
      <c r="Y225" s="1033" t="str">
        <f ca="1">IFERROR(VLOOKUP($J225,'WM-AR'!$I$7:$AS$3267,26,FALSE),"")</f>
        <v/>
      </c>
      <c r="Z225" s="1033" t="str">
        <f ca="1">IFERROR(VLOOKUP($J225,'WM-AR'!$I$7:$AS$3267,27,FALSE),"")</f>
        <v/>
      </c>
      <c r="AA225" s="1033" t="str">
        <f ca="1">IFERROR(VLOOKUP($J225,'WM-AR'!$I$7:$AS$3267,28,FALSE),"")</f>
        <v/>
      </c>
      <c r="AB225" s="1033" t="str">
        <f ca="1">IFERROR(VLOOKUP($J225,'WM-AR'!$I$7:$AS$3267,29,FALSE),"")</f>
        <v/>
      </c>
      <c r="AC225" s="1033" t="str">
        <f ca="1">IFERROR(VLOOKUP($J225,'WM-AR'!$I$7:$AS$3267,30,FALSE),"")</f>
        <v/>
      </c>
      <c r="AD225" s="1033" t="str">
        <f ca="1">IFERROR(VLOOKUP($J225,'WM-AR'!$I$7:$AS$3267,31,FALSE),"")</f>
        <v/>
      </c>
      <c r="AE225" s="1033" t="str">
        <f ca="1">IFERROR(VLOOKUP($J225,'WM-AR'!$I$7:$AS$3267,32,FALSE),"")</f>
        <v/>
      </c>
      <c r="AF225" s="1033" t="str">
        <f ca="1">IFERROR(VLOOKUP($J225,'WM-AR'!$I$7:$AS$3267,33,FALSE),"")</f>
        <v/>
      </c>
      <c r="AG225" s="1374"/>
      <c r="AH225" s="1375" t="s">
        <v>3757</v>
      </c>
      <c r="AI225" s="1375" t="s">
        <v>3757</v>
      </c>
      <c r="AJ225" s="1375"/>
      <c r="AK225" s="1375" t="str">
        <f t="shared" ca="1" si="24"/>
        <v/>
      </c>
      <c r="AL225" s="723"/>
      <c r="AM225" s="1028" t="str">
        <f>IF(AND(ISTEXT($E225),ISTEXT($B225)),"산출기준 &gt;&gt;  "&amp;_xlfn.XLOOKUP($E225,산출기준!$D:$D,산출기준!$E:$E,"매칭실패"),"")</f>
        <v/>
      </c>
    </row>
    <row r="226" spans="1:39" ht="54.95" customHeight="1">
      <c r="A226" s="1019"/>
      <c r="B226" s="705"/>
      <c r="C226" s="706"/>
      <c r="D226" s="711"/>
      <c r="E226" s="708"/>
      <c r="F226" s="1029"/>
      <c r="G226" s="882"/>
      <c r="H226" s="1371" t="str">
        <f ca="1">_xlfn.IFNA(_xlfn.XLOOKUP(J226,'WM-AR'!I:I,'WM-AR'!F:F),"")</f>
        <v/>
      </c>
      <c r="I226" s="1372"/>
      <c r="J226" s="712" t="str" cm="1">
        <f t="array" aca="1" ref="J226" ca="1">IF(ISTEXT(I226),INDIRECT("I"&amp;_xlfn.XMATCH("#",$I$1:INDIRECT("I"&amp;ROW()),,-1)+1)&amp;"-"&amp;I226,"")</f>
        <v/>
      </c>
      <c r="K226" s="1030"/>
      <c r="L226" s="1031" t="str">
        <f ca="1">IFERROR(VLOOKUP($J226,'WM-AR'!$I$7:$AS$3267,34,FALSE),"")</f>
        <v/>
      </c>
      <c r="M226" s="1373" t="str">
        <f ca="1">IFERROR(VLOOKUP($J226,'WM-AR'!$I$7:$AS$3267,4,FALSE),"")</f>
        <v/>
      </c>
      <c r="N226" s="1373" t="str">
        <f ca="1">IFERROR(VLOOKUP($J226,'WM-AR'!$I$7:$AS$3267,6,FALSE),"")</f>
        <v/>
      </c>
      <c r="O226" s="1373" t="str">
        <f ca="1">IFERROR(VLOOKUP($J226,'WM-AR'!$I$7:$AS$3267,8,FALSE),"")</f>
        <v/>
      </c>
      <c r="P226" s="1032" t="str">
        <f ca="1">IFERROR(VLOOKUP($J226,'WM-AR'!$I$7:$AS$3267,10,FALSE),"")</f>
        <v/>
      </c>
      <c r="Q226" s="1033" t="str">
        <f ca="1">IFERROR(VLOOKUP($J226,'WM-AR'!$I$7:$AS$3267,12,FALSE),"")</f>
        <v/>
      </c>
      <c r="R226" s="1033" t="str">
        <f ca="1">IFERROR(VLOOKUP($J226,'WM-AR'!$I$7:$AS$3267,14,FALSE),"")</f>
        <v/>
      </c>
      <c r="S226" s="1033" t="str">
        <f ca="1">IFERROR(VLOOKUP($J226,'WM-AR'!$I$7:$AS$3267,16,FALSE),"")</f>
        <v/>
      </c>
      <c r="T226" s="1033" t="str">
        <f ca="1">IFERROR(VLOOKUP($J226,'WM-AR'!$I$7:$AS$3267,18,FALSE),"")</f>
        <v/>
      </c>
      <c r="U226" s="1033" t="str">
        <f ca="1">IFERROR(VLOOKUP($J226,'WM-AR'!$I$7:$AS$3267,20,FALSE),"")</f>
        <v/>
      </c>
      <c r="V226" s="1033" t="str">
        <f ca="1">IFERROR(VLOOKUP($J226,'WM-AR'!$I$7:$AS$3267,22,FALSE),"")</f>
        <v/>
      </c>
      <c r="W226" s="1033" t="str">
        <f ca="1">IFERROR(VLOOKUP($J226,'WM-AR'!$I$7:$AS$3267,24,FALSE),"")</f>
        <v/>
      </c>
      <c r="X226" s="1033" t="str">
        <f ca="1">IFERROR(VLOOKUP($J226,'WM-AR'!$I$7:$AS$3267,25,FALSE),"")</f>
        <v/>
      </c>
      <c r="Y226" s="1033" t="str">
        <f ca="1">IFERROR(VLOOKUP($J226,'WM-AR'!$I$7:$AS$3267,26,FALSE),"")</f>
        <v/>
      </c>
      <c r="Z226" s="1033" t="str">
        <f ca="1">IFERROR(VLOOKUP($J226,'WM-AR'!$I$7:$AS$3267,27,FALSE),"")</f>
        <v/>
      </c>
      <c r="AA226" s="1033" t="str">
        <f ca="1">IFERROR(VLOOKUP($J226,'WM-AR'!$I$7:$AS$3267,28,FALSE),"")</f>
        <v/>
      </c>
      <c r="AB226" s="1033" t="str">
        <f ca="1">IFERROR(VLOOKUP($J226,'WM-AR'!$I$7:$AS$3267,29,FALSE),"")</f>
        <v/>
      </c>
      <c r="AC226" s="1033" t="str">
        <f ca="1">IFERROR(VLOOKUP($J226,'WM-AR'!$I$7:$AS$3267,30,FALSE),"")</f>
        <v/>
      </c>
      <c r="AD226" s="1033" t="str">
        <f ca="1">IFERROR(VLOOKUP($J226,'WM-AR'!$I$7:$AS$3267,31,FALSE),"")</f>
        <v/>
      </c>
      <c r="AE226" s="1033" t="str">
        <f ca="1">IFERROR(VLOOKUP($J226,'WM-AR'!$I$7:$AS$3267,32,FALSE),"")</f>
        <v/>
      </c>
      <c r="AF226" s="1033" t="str">
        <f ca="1">IFERROR(VLOOKUP($J226,'WM-AR'!$I$7:$AS$3267,33,FALSE),"")</f>
        <v/>
      </c>
      <c r="AG226" s="1374"/>
      <c r="AH226" s="1375" t="s">
        <v>3757</v>
      </c>
      <c r="AI226" s="1375" t="s">
        <v>3757</v>
      </c>
      <c r="AJ226" s="1375"/>
      <c r="AK226" s="1375" t="str">
        <f t="shared" ca="1" si="24"/>
        <v/>
      </c>
      <c r="AL226" s="723"/>
      <c r="AM226" s="1028" t="str">
        <f>IF(AND(ISTEXT($E226),ISTEXT($B226)),"산출기준 &gt;&gt;  "&amp;_xlfn.XLOOKUP($E226,산출기준!$D:$D,산출기준!$E:$E,"매칭실패"),"")</f>
        <v/>
      </c>
    </row>
    <row r="227" spans="1:39" ht="54.95" customHeight="1">
      <c r="A227" s="1019"/>
      <c r="B227" s="724"/>
      <c r="C227" s="725"/>
      <c r="D227" s="731"/>
      <c r="E227" s="727"/>
      <c r="F227" s="1035"/>
      <c r="G227" s="886"/>
      <c r="H227" s="1376" t="str">
        <f ca="1">_xlfn.IFNA(_xlfn.XLOOKUP(J227,'WM-AR'!I:I,'WM-AR'!F:F),"")</f>
        <v/>
      </c>
      <c r="I227" s="1377"/>
      <c r="J227" s="732" t="str" cm="1">
        <f t="array" aca="1" ref="J227" ca="1">IF(ISTEXT(I227),INDIRECT("I"&amp;_xlfn.XMATCH("#",$I$1:INDIRECT("I"&amp;ROW()),,-1)+1)&amp;"-"&amp;I227,"")</f>
        <v/>
      </c>
      <c r="K227" s="1036"/>
      <c r="L227" s="1037" t="str">
        <f ca="1">IFERROR(VLOOKUP($J227,'WM-AR'!$I$7:$AS$3267,34,FALSE),"")</f>
        <v/>
      </c>
      <c r="M227" s="1378" t="str">
        <f ca="1">IFERROR(VLOOKUP($J227,'WM-AR'!$I$7:$AS$3267,4,FALSE),"")</f>
        <v/>
      </c>
      <c r="N227" s="1378" t="str">
        <f ca="1">IFERROR(VLOOKUP($J227,'WM-AR'!$I$7:$AS$3267,6,FALSE),"")</f>
        <v/>
      </c>
      <c r="O227" s="1378" t="str">
        <f ca="1">IFERROR(VLOOKUP($J227,'WM-AR'!$I$7:$AS$3267,8,FALSE),"")</f>
        <v/>
      </c>
      <c r="P227" s="1038" t="str">
        <f ca="1">IFERROR(VLOOKUP($J227,'WM-AR'!$I$7:$AS$3267,10,FALSE),"")</f>
        <v/>
      </c>
      <c r="Q227" s="1039" t="str">
        <f ca="1">IFERROR(VLOOKUP($J227,'WM-AR'!$I$7:$AS$3267,12,FALSE),"")</f>
        <v/>
      </c>
      <c r="R227" s="1039" t="str">
        <f ca="1">IFERROR(VLOOKUP($J227,'WM-AR'!$I$7:$AS$3267,14,FALSE),"")</f>
        <v/>
      </c>
      <c r="S227" s="1039" t="str">
        <f ca="1">IFERROR(VLOOKUP($J227,'WM-AR'!$I$7:$AS$3267,16,FALSE),"")</f>
        <v/>
      </c>
      <c r="T227" s="1039" t="str">
        <f ca="1">IFERROR(VLOOKUP($J227,'WM-AR'!$I$7:$AS$3267,18,FALSE),"")</f>
        <v/>
      </c>
      <c r="U227" s="1039" t="str">
        <f ca="1">IFERROR(VLOOKUP($J227,'WM-AR'!$I$7:$AS$3267,20,FALSE),"")</f>
        <v/>
      </c>
      <c r="V227" s="1039" t="str">
        <f ca="1">IFERROR(VLOOKUP($J227,'WM-AR'!$I$7:$AS$3267,22,FALSE),"")</f>
        <v/>
      </c>
      <c r="W227" s="1039" t="str">
        <f ca="1">IFERROR(VLOOKUP($J227,'WM-AR'!$I$7:$AS$3267,24,FALSE),"")</f>
        <v/>
      </c>
      <c r="X227" s="1039" t="str">
        <f ca="1">IFERROR(VLOOKUP($J227,'WM-AR'!$I$7:$AS$3267,25,FALSE),"")</f>
        <v/>
      </c>
      <c r="Y227" s="1039" t="str">
        <f ca="1">IFERROR(VLOOKUP($J227,'WM-AR'!$I$7:$AS$3267,26,FALSE),"")</f>
        <v/>
      </c>
      <c r="Z227" s="1039" t="str">
        <f ca="1">IFERROR(VLOOKUP($J227,'WM-AR'!$I$7:$AS$3267,27,FALSE),"")</f>
        <v/>
      </c>
      <c r="AA227" s="1039" t="str">
        <f ca="1">IFERROR(VLOOKUP($J227,'WM-AR'!$I$7:$AS$3267,28,FALSE),"")</f>
        <v/>
      </c>
      <c r="AB227" s="1039" t="str">
        <f ca="1">IFERROR(VLOOKUP($J227,'WM-AR'!$I$7:$AS$3267,29,FALSE),"")</f>
        <v/>
      </c>
      <c r="AC227" s="1039" t="str">
        <f ca="1">IFERROR(VLOOKUP($J227,'WM-AR'!$I$7:$AS$3267,30,FALSE),"")</f>
        <v/>
      </c>
      <c r="AD227" s="1039" t="str">
        <f ca="1">IFERROR(VLOOKUP($J227,'WM-AR'!$I$7:$AS$3267,31,FALSE),"")</f>
        <v/>
      </c>
      <c r="AE227" s="1039" t="str">
        <f ca="1">IFERROR(VLOOKUP($J227,'WM-AR'!$I$7:$AS$3267,32,FALSE),"")</f>
        <v/>
      </c>
      <c r="AF227" s="1039" t="str">
        <f ca="1">IFERROR(VLOOKUP($J227,'WM-AR'!$I$7:$AS$3267,33,FALSE),"")</f>
        <v/>
      </c>
      <c r="AG227" s="1379"/>
      <c r="AH227" s="1380" t="s">
        <v>3757</v>
      </c>
      <c r="AI227" s="1380" t="s">
        <v>3757</v>
      </c>
      <c r="AJ227" s="1380"/>
      <c r="AK227" s="1380" t="str">
        <f t="shared" ca="1" si="24"/>
        <v/>
      </c>
      <c r="AL227" s="743"/>
      <c r="AM227" s="1028" t="str">
        <f>IF(AND(ISTEXT($E227),ISTEXT($B227)),"산출기준 &gt;&gt;  "&amp;_xlfn.XLOOKUP($E227,산출기준!$D:$D,산출기준!$E:$E,"매칭실패"),"")</f>
        <v/>
      </c>
    </row>
    <row r="228" spans="1:39">
      <c r="B228" s="635"/>
      <c r="C228" s="636"/>
      <c r="D228" s="636"/>
      <c r="E228" s="636"/>
      <c r="F228" s="638"/>
      <c r="G228" s="639"/>
      <c r="H228" s="639"/>
      <c r="I228" s="639"/>
      <c r="J228" s="641"/>
      <c r="K228" s="642"/>
      <c r="L228" s="642"/>
      <c r="M228" s="642"/>
      <c r="N228" s="642"/>
      <c r="O228" s="642"/>
      <c r="P228" s="642"/>
      <c r="Q228" s="642"/>
      <c r="R228" s="642"/>
      <c r="S228" s="642"/>
      <c r="T228" s="642"/>
      <c r="U228" s="642"/>
      <c r="V228" s="642"/>
      <c r="W228" s="642"/>
      <c r="X228" s="642"/>
      <c r="Y228" s="642"/>
      <c r="Z228" s="642"/>
      <c r="AA228" s="642"/>
      <c r="AB228" s="642"/>
      <c r="AC228" s="642"/>
      <c r="AD228" s="642"/>
      <c r="AE228" s="642"/>
      <c r="AF228" s="642"/>
      <c r="AG228" s="636"/>
      <c r="AH228" s="643"/>
      <c r="AI228" s="643"/>
      <c r="AJ228" s="644"/>
      <c r="AK228" s="644"/>
      <c r="AL228" s="639"/>
      <c r="AM228" s="88" t="str">
        <f>IF(AND(ISTEXT($E228),ISTEXT($B228)),"산출기준 &gt;&gt;  "&amp;_xlfn.XLOOKUP($E228,산출기준!$D:$D,산출기준!$E:$E,"매칭실패"),"")</f>
        <v/>
      </c>
    </row>
    <row r="229" spans="1:39">
      <c r="B229" s="645"/>
      <c r="C229" s="646" t="s">
        <v>3831</v>
      </c>
      <c r="D229" s="648"/>
      <c r="E229" s="648"/>
      <c r="F229" s="1057" t="s">
        <v>3882</v>
      </c>
      <c r="G229" s="645"/>
      <c r="H229" s="651"/>
      <c r="I229" s="651"/>
      <c r="J229" s="652"/>
      <c r="K229" s="652"/>
      <c r="L229" s="653"/>
      <c r="M229" s="653"/>
      <c r="N229" s="653"/>
      <c r="O229" s="653"/>
      <c r="P229" s="653"/>
      <c r="Q229" s="653"/>
      <c r="R229" s="653"/>
      <c r="S229" s="653"/>
      <c r="T229" s="653"/>
      <c r="U229" s="653"/>
      <c r="V229" s="653"/>
      <c r="W229" s="653"/>
      <c r="X229" s="653"/>
      <c r="Y229" s="653"/>
      <c r="Z229" s="653"/>
      <c r="AA229" s="653"/>
      <c r="AB229" s="653"/>
      <c r="AC229" s="653"/>
      <c r="AD229" s="653"/>
      <c r="AE229" s="653"/>
      <c r="AF229" s="653"/>
      <c r="AG229" s="656"/>
      <c r="AH229" s="656"/>
      <c r="AI229" s="656"/>
      <c r="AJ229" s="656"/>
      <c r="AK229" s="656"/>
      <c r="AL229" s="657"/>
      <c r="AM229" s="88" t="str">
        <f>IF(AND(ISTEXT($E229),ISTEXT($B229)),"산출기준 &gt;&gt;  "&amp;_xlfn.XLOOKUP($E229,산출기준!$D:$D,산출기준!$E:$E,"매칭실패"),"")</f>
        <v/>
      </c>
    </row>
    <row r="230" spans="1:39">
      <c r="B230" s="658"/>
      <c r="C230" s="659"/>
      <c r="D230" s="659"/>
      <c r="E230" s="659"/>
      <c r="F230" s="1056"/>
      <c r="G230" s="662"/>
      <c r="H230" s="662"/>
      <c r="I230" s="662"/>
      <c r="J230" s="652"/>
      <c r="K230" s="664"/>
      <c r="L230" s="664"/>
      <c r="M230" s="664"/>
      <c r="N230" s="664"/>
      <c r="O230" s="664"/>
      <c r="P230" s="664"/>
      <c r="Q230" s="664"/>
      <c r="R230" s="664"/>
      <c r="S230" s="664"/>
      <c r="T230" s="664"/>
      <c r="U230" s="664"/>
      <c r="V230" s="664"/>
      <c r="W230" s="664"/>
      <c r="X230" s="664"/>
      <c r="Y230" s="664"/>
      <c r="Z230" s="664"/>
      <c r="AA230" s="664"/>
      <c r="AB230" s="664"/>
      <c r="AC230" s="664"/>
      <c r="AD230" s="664"/>
      <c r="AE230" s="664"/>
      <c r="AF230" s="664"/>
      <c r="AG230" s="659"/>
      <c r="AH230" s="665"/>
      <c r="AI230" s="665"/>
      <c r="AJ230" s="666"/>
      <c r="AK230" s="666"/>
      <c r="AL230" s="662"/>
      <c r="AM230" s="88" t="str">
        <f>IF(AND(ISTEXT($E230),ISTEXT($B230)),"산출기준 &gt;&gt;  "&amp;_xlfn.XLOOKUP($E230,산출기준!$D:$D,산출기준!$E:$E,"매칭실패"),"")</f>
        <v/>
      </c>
    </row>
    <row r="231" spans="1:39" ht="34.9" customHeight="1">
      <c r="B231" s="808" t="str" cm="1">
        <f t="array" aca="1" ref="B231" ca="1">_xlfn.IFNA(INDIRECT("Family_표준_구성도!B"&amp;MATCH(F231,INDIRECT("Family_표준_구성도!"&amp;"C:C"),0)),"")</f>
        <v>8.2.1.4.1</v>
      </c>
      <c r="C231" s="668" t="s">
        <v>2016</v>
      </c>
      <c r="D231" s="809"/>
      <c r="E231" s="668" t="s">
        <v>3761</v>
      </c>
      <c r="F231" s="1265" t="s">
        <v>3883</v>
      </c>
      <c r="G231" s="811"/>
      <c r="H231" s="917" t="s">
        <v>3884</v>
      </c>
      <c r="I231" s="1356" t="s">
        <v>1653</v>
      </c>
      <c r="J231" s="1356"/>
      <c r="K231" s="674"/>
      <c r="L231" s="674"/>
      <c r="M231" s="1357" t="str" cm="1">
        <f t="array" aca="1" ref="M231:N231" ca="1">TRANSPOSE(INDIRECT("'WM-AR'!B"&amp;_xlfn.XMATCH($I232,'WM-AR'!G:G,0,1)):INDIRECT("'WM-AR'!B"&amp;_xlfn.XMATCH($I232,'WM-AR'!G:G,0,-1)))</f>
        <v/>
      </c>
      <c r="N231" s="1357" t="str">
        <f ca="1"/>
        <v>Double Door</v>
      </c>
      <c r="O231" s="1358"/>
      <c r="P231" s="1359"/>
      <c r="Q231" s="1360"/>
      <c r="R231" s="1360"/>
      <c r="S231" s="1360"/>
      <c r="T231" s="1360"/>
      <c r="U231" s="1360"/>
      <c r="V231" s="1360"/>
      <c r="W231" s="1361"/>
      <c r="X231" s="1362"/>
      <c r="Y231" s="679"/>
      <c r="Z231" s="679"/>
      <c r="AA231" s="679"/>
      <c r="AB231" s="679"/>
      <c r="AC231" s="679"/>
      <c r="AD231" s="679"/>
      <c r="AE231" s="679"/>
      <c r="AF231" s="679"/>
      <c r="AG231" s="1043"/>
      <c r="AH231" s="682"/>
      <c r="AI231" s="682"/>
      <c r="AJ231" s="682"/>
      <c r="AK231" s="682"/>
      <c r="AL231" s="683"/>
      <c r="AM231" s="88" t="str">
        <f ca="1">IF(AND(ISTEXT($E231),ISTEXT($B231)),"산출기준 &gt;&gt;  "&amp;_xlfn.XLOOKUP($E231,산출기준!$D:$D,산출기준!$E:$E,"매칭실패"),"")</f>
        <v>산출기준 &gt;&gt;  [ 도어 일반 산출 ]</v>
      </c>
    </row>
    <row r="232" spans="1:39" ht="49.9" customHeight="1" outlineLevel="1">
      <c r="B232" s="758"/>
      <c r="C232" s="759"/>
      <c r="D232" s="759"/>
      <c r="E232" s="814"/>
      <c r="F232" s="775"/>
      <c r="G232" s="1363" t="s">
        <v>3752</v>
      </c>
      <c r="H232" s="1364" t="str">
        <f>_xlfn.XLOOKUP(I232,'WM-AR'!G:G,'WM-AR'!E:E)</f>
        <v>A04AR119 Finishing Work Door &amp; Window Work Glass Door w/ SST Frame (UoM: EA)</v>
      </c>
      <c r="I232" s="765" t="s">
        <v>3815</v>
      </c>
      <c r="J232" s="1365"/>
      <c r="K232" s="766"/>
      <c r="L232" s="766"/>
      <c r="M232" s="1366"/>
      <c r="N232" s="1366"/>
      <c r="O232" s="1366"/>
      <c r="P232" s="1366"/>
      <c r="Q232" s="1366"/>
      <c r="R232" s="1366"/>
      <c r="S232" s="1366"/>
      <c r="T232" s="1366"/>
      <c r="U232" s="1366"/>
      <c r="V232" s="1366"/>
      <c r="W232" s="1366"/>
      <c r="X232" s="1366"/>
      <c r="Y232" s="766"/>
      <c r="Z232" s="766"/>
      <c r="AA232" s="766"/>
      <c r="AB232" s="766"/>
      <c r="AC232" s="766"/>
      <c r="AD232" s="766"/>
      <c r="AE232" s="766"/>
      <c r="AF232" s="766"/>
      <c r="AG232" s="773"/>
      <c r="AH232" s="1045"/>
      <c r="AI232" s="1045"/>
      <c r="AJ232" s="1046"/>
      <c r="AK232" s="1046"/>
      <c r="AL232" s="759"/>
      <c r="AM232" s="88" t="str">
        <f>IF(AND(ISTEXT($E232),ISTEXT($B232)),"산출기준 &gt;&gt;  "&amp;_xlfn.XLOOKUP($E232,산출기준!$D:$D,산출기준!$E:$E,"매칭실패"),"")</f>
        <v/>
      </c>
    </row>
    <row r="233" spans="1:39" ht="54.95" customHeight="1">
      <c r="A233" s="1019"/>
      <c r="B233" s="684"/>
      <c r="C233" s="685"/>
      <c r="D233" s="1020"/>
      <c r="E233" s="687"/>
      <c r="F233" s="1021"/>
      <c r="G233" s="875" t="s">
        <v>2417</v>
      </c>
      <c r="H233" s="1367" t="str">
        <f ca="1">_xlfn.IFNA(_xlfn.XLOOKUP(J233,'WM-AR'!I:I,'WM-AR'!F:F),"")</f>
        <v xml:space="preserve">A04AR119-00002 Finishing Work Door &amp; Window Work Glass Door w/ SST Frame (UoM: EA) Double Door     w/ Hardware &amp; Accessories  </v>
      </c>
      <c r="I233" s="1368" t="s">
        <v>3836</v>
      </c>
      <c r="J233" s="692" t="str" cm="1">
        <f t="array" aca="1" ref="J233" ca="1">IF(ISTEXT(I233),INDIRECT("I"&amp;_xlfn.XMATCH("#",$I$1:INDIRECT("I"&amp;ROW()),,-1)+1)&amp;"-"&amp;I233,"")</f>
        <v>A04AR119-00002</v>
      </c>
      <c r="K233" s="1022"/>
      <c r="L233" s="1023" t="str">
        <f ca="1">IFERROR(VLOOKUP($J233,'WM-AR'!$I$7:$AS$3267,34,FALSE),"")</f>
        <v>EA</v>
      </c>
      <c r="M233" s="1369" t="str">
        <f ca="1">IFERROR(VLOOKUP($J233,'WM-AR'!$I$7:$AS$3267,4,FALSE),"")</f>
        <v>Finishing Work</v>
      </c>
      <c r="N233" s="1369" t="str">
        <f ca="1">IFERROR(VLOOKUP($J233,'WM-AR'!$I$7:$AS$3267,6,FALSE),"")</f>
        <v>Door &amp; Window Work</v>
      </c>
      <c r="O233" s="1369" t="str">
        <f ca="1">IFERROR(VLOOKUP($J233,'WM-AR'!$I$7:$AS$3267,8,FALSE),"")</f>
        <v>Glass Door w/ SST Frame (UoM: EA)</v>
      </c>
      <c r="P233" s="1025" t="str">
        <f ca="1">IFERROR(VLOOKUP($J233,'WM-AR'!$I$7:$AS$3267,10,FALSE),"")</f>
        <v>Double Door</v>
      </c>
      <c r="Q233" s="1026">
        <f ca="1">IFERROR(VLOOKUP($J233,'WM-AR'!$I$7:$AS$3267,12,FALSE),"")</f>
        <v>0</v>
      </c>
      <c r="R233" s="1026">
        <f ca="1">IFERROR(VLOOKUP($J233,'WM-AR'!$I$7:$AS$3267,14,FALSE),"")</f>
        <v>0</v>
      </c>
      <c r="S233" s="1026">
        <f ca="1">IFERROR(VLOOKUP($J233,'WM-AR'!$I$7:$AS$3267,16,FALSE),"")</f>
        <v>0</v>
      </c>
      <c r="T233" s="1026">
        <f ca="1">IFERROR(VLOOKUP($J233,'WM-AR'!$I$7:$AS$3267,18,FALSE),"")</f>
        <v>0</v>
      </c>
      <c r="U233" s="1026" t="str">
        <f ca="1">IFERROR(VLOOKUP($J233,'WM-AR'!$I$7:$AS$3267,20,FALSE),"")</f>
        <v>w/ Hardware &amp; Accessories</v>
      </c>
      <c r="V233" s="1026">
        <f ca="1">IFERROR(VLOOKUP($J233,'WM-AR'!$I$7:$AS$3267,22,FALSE),"")</f>
        <v>0</v>
      </c>
      <c r="W233" s="1026">
        <f ca="1">IFERROR(VLOOKUP($J233,'WM-AR'!$I$7:$AS$3267,24,FALSE),"")</f>
        <v>0</v>
      </c>
      <c r="X233" s="1026">
        <f ca="1">IFERROR(VLOOKUP($J233,'WM-AR'!$I$7:$AS$3267,25,FALSE),"")</f>
        <v>0</v>
      </c>
      <c r="Y233" s="1026" t="str">
        <f ca="1">IFERROR(VLOOKUP($J233,'WM-AR'!$I$7:$AS$3267,26,FALSE),"")</f>
        <v>W x H=(  )mm x (  )mm</v>
      </c>
      <c r="Z233" s="1026">
        <f ca="1">IFERROR(VLOOKUP($J233,'WM-AR'!$I$7:$AS$3267,27,FALSE),"")</f>
        <v>0</v>
      </c>
      <c r="AA233" s="1026">
        <f ca="1">IFERROR(VLOOKUP($J233,'WM-AR'!$I$7:$AS$3267,28,FALSE),"")</f>
        <v>0</v>
      </c>
      <c r="AB233" s="1026">
        <f ca="1">IFERROR(VLOOKUP($J233,'WM-AR'!$I$7:$AS$3267,29,FALSE),"")</f>
        <v>0</v>
      </c>
      <c r="AC233" s="1026">
        <f ca="1">IFERROR(VLOOKUP($J233,'WM-AR'!$I$7:$AS$3267,30,FALSE),"")</f>
        <v>0</v>
      </c>
      <c r="AD233" s="1026">
        <f ca="1">IFERROR(VLOOKUP($J233,'WM-AR'!$I$7:$AS$3267,31,FALSE),"")</f>
        <v>0</v>
      </c>
      <c r="AE233" s="1026">
        <f ca="1">IFERROR(VLOOKUP($J233,'WM-AR'!$I$7:$AS$3267,32,FALSE),"")</f>
        <v>0</v>
      </c>
      <c r="AF233" s="1026" t="str">
        <f ca="1">IFERROR(VLOOKUP($J233,'WM-AR'!$I$7:$AS$3267,33,FALSE),"")</f>
        <v/>
      </c>
      <c r="AG233" s="1370" t="s">
        <v>3847</v>
      </c>
      <c r="AH233" s="768" t="s">
        <v>3757</v>
      </c>
      <c r="AI233" s="768" t="s">
        <v>3757</v>
      </c>
      <c r="AJ233" s="769"/>
      <c r="AK233" s="769" t="str">
        <f ca="1">L233</f>
        <v>EA</v>
      </c>
      <c r="AL233" s="704"/>
      <c r="AM233" s="1028" t="str">
        <f>IF(AND(ISTEXT($E233),ISTEXT($B233)),"산출기준 &gt;&gt;  "&amp;_xlfn.XLOOKUP($E233,산출기준!$D:$D,산출기준!$E:$E,"매칭실패"),"")</f>
        <v/>
      </c>
    </row>
    <row r="234" spans="1:39" ht="54.95" customHeight="1">
      <c r="A234" s="1019"/>
      <c r="B234" s="705"/>
      <c r="C234" s="706"/>
      <c r="D234" s="711"/>
      <c r="E234" s="708"/>
      <c r="F234" s="1029"/>
      <c r="G234" s="882"/>
      <c r="H234" s="1371" t="str">
        <f ca="1">_xlfn.IFNA(_xlfn.XLOOKUP(J234,'WM-AR'!I:I,'WM-AR'!F:F),"")</f>
        <v/>
      </c>
      <c r="I234" s="1372"/>
      <c r="J234" s="712" t="str" cm="1">
        <f t="array" aca="1" ref="J234" ca="1">IF(ISTEXT(I234),INDIRECT("I"&amp;_xlfn.XMATCH("#",$I$1:INDIRECT("I"&amp;ROW()),,-1)+1)&amp;"-"&amp;I234,"")</f>
        <v/>
      </c>
      <c r="K234" s="1030"/>
      <c r="L234" s="1031" t="str">
        <f ca="1">IFERROR(VLOOKUP($J234,'WM-AR'!$I$7:$AS$3267,34,FALSE),"")</f>
        <v/>
      </c>
      <c r="M234" s="1373" t="str">
        <f ca="1">IFERROR(VLOOKUP($J234,'WM-AR'!$I$7:$AS$3267,4,FALSE),"")</f>
        <v/>
      </c>
      <c r="N234" s="1373" t="str">
        <f ca="1">IFERROR(VLOOKUP($J234,'WM-AR'!$I$7:$AS$3267,6,FALSE),"")</f>
        <v/>
      </c>
      <c r="O234" s="1373" t="str">
        <f ca="1">IFERROR(VLOOKUP($J234,'WM-AR'!$I$7:$AS$3267,8,FALSE),"")</f>
        <v/>
      </c>
      <c r="P234" s="1032" t="str">
        <f ca="1">IFERROR(VLOOKUP($J234,'WM-AR'!$I$7:$AS$3267,10,FALSE),"")</f>
        <v/>
      </c>
      <c r="Q234" s="1033" t="str">
        <f ca="1">IFERROR(VLOOKUP($J234,'WM-AR'!$I$7:$AS$3267,12,FALSE),"")</f>
        <v/>
      </c>
      <c r="R234" s="1033" t="str">
        <f ca="1">IFERROR(VLOOKUP($J234,'WM-AR'!$I$7:$AS$3267,14,FALSE),"")</f>
        <v/>
      </c>
      <c r="S234" s="1033" t="str">
        <f ca="1">IFERROR(VLOOKUP($J234,'WM-AR'!$I$7:$AS$3267,16,FALSE),"")</f>
        <v/>
      </c>
      <c r="T234" s="1033" t="str">
        <f ca="1">IFERROR(VLOOKUP($J234,'WM-AR'!$I$7:$AS$3267,18,FALSE),"")</f>
        <v/>
      </c>
      <c r="U234" s="1033" t="str">
        <f ca="1">IFERROR(VLOOKUP($J234,'WM-AR'!$I$7:$AS$3267,20,FALSE),"")</f>
        <v/>
      </c>
      <c r="V234" s="1033" t="str">
        <f ca="1">IFERROR(VLOOKUP($J234,'WM-AR'!$I$7:$AS$3267,22,FALSE),"")</f>
        <v/>
      </c>
      <c r="W234" s="1033" t="str">
        <f ca="1">IFERROR(VLOOKUP($J234,'WM-AR'!$I$7:$AS$3267,24,FALSE),"")</f>
        <v/>
      </c>
      <c r="X234" s="1033" t="str">
        <f ca="1">IFERROR(VLOOKUP($J234,'WM-AR'!$I$7:$AS$3267,25,FALSE),"")</f>
        <v/>
      </c>
      <c r="Y234" s="1033" t="str">
        <f ca="1">IFERROR(VLOOKUP($J234,'WM-AR'!$I$7:$AS$3267,26,FALSE),"")</f>
        <v/>
      </c>
      <c r="Z234" s="1033" t="str">
        <f ca="1">IFERROR(VLOOKUP($J234,'WM-AR'!$I$7:$AS$3267,27,FALSE),"")</f>
        <v/>
      </c>
      <c r="AA234" s="1033" t="str">
        <f ca="1">IFERROR(VLOOKUP($J234,'WM-AR'!$I$7:$AS$3267,28,FALSE),"")</f>
        <v/>
      </c>
      <c r="AB234" s="1033" t="str">
        <f ca="1">IFERROR(VLOOKUP($J234,'WM-AR'!$I$7:$AS$3267,29,FALSE),"")</f>
        <v/>
      </c>
      <c r="AC234" s="1033" t="str">
        <f ca="1">IFERROR(VLOOKUP($J234,'WM-AR'!$I$7:$AS$3267,30,FALSE),"")</f>
        <v/>
      </c>
      <c r="AD234" s="1033" t="str">
        <f ca="1">IFERROR(VLOOKUP($J234,'WM-AR'!$I$7:$AS$3267,31,FALSE),"")</f>
        <v/>
      </c>
      <c r="AE234" s="1033" t="str">
        <f ca="1">IFERROR(VLOOKUP($J234,'WM-AR'!$I$7:$AS$3267,32,FALSE),"")</f>
        <v/>
      </c>
      <c r="AF234" s="1033" t="str">
        <f ca="1">IFERROR(VLOOKUP($J234,'WM-AR'!$I$7:$AS$3267,33,FALSE),"")</f>
        <v/>
      </c>
      <c r="AG234" s="1374"/>
      <c r="AH234" s="1375" t="s">
        <v>3757</v>
      </c>
      <c r="AI234" s="1375" t="s">
        <v>3757</v>
      </c>
      <c r="AJ234" s="1375"/>
      <c r="AK234" s="1375" t="str">
        <f t="shared" ref="AK234:AK237" ca="1" si="25">L234</f>
        <v/>
      </c>
      <c r="AL234" s="723"/>
      <c r="AM234" s="1028" t="str">
        <f>IF(AND(ISTEXT($E234),ISTEXT($B234)),"산출기준 &gt;&gt;  "&amp;_xlfn.XLOOKUP($E234,산출기준!$D:$D,산출기준!$E:$E,"매칭실패"),"")</f>
        <v/>
      </c>
    </row>
    <row r="235" spans="1:39" ht="54.95" customHeight="1">
      <c r="A235" s="1019"/>
      <c r="B235" s="705"/>
      <c r="C235" s="706"/>
      <c r="D235" s="711"/>
      <c r="E235" s="708"/>
      <c r="F235" s="1029"/>
      <c r="G235" s="882"/>
      <c r="H235" s="1371" t="str">
        <f ca="1">_xlfn.IFNA(_xlfn.XLOOKUP(J235,'WM-AR'!I:I,'WM-AR'!F:F),"")</f>
        <v/>
      </c>
      <c r="I235" s="1372"/>
      <c r="J235" s="712" t="str" cm="1">
        <f t="array" aca="1" ref="J235" ca="1">IF(ISTEXT(I235),INDIRECT("I"&amp;_xlfn.XMATCH("#",$I$1:INDIRECT("I"&amp;ROW()),,-1)+1)&amp;"-"&amp;I235,"")</f>
        <v/>
      </c>
      <c r="K235" s="1030"/>
      <c r="L235" s="1031" t="str">
        <f ca="1">IFERROR(VLOOKUP($J235,'WM-AR'!$I$7:$AS$3267,34,FALSE),"")</f>
        <v/>
      </c>
      <c r="M235" s="1373" t="str">
        <f ca="1">IFERROR(VLOOKUP($J235,'WM-AR'!$I$7:$AS$3267,4,FALSE),"")</f>
        <v/>
      </c>
      <c r="N235" s="1373" t="str">
        <f ca="1">IFERROR(VLOOKUP($J235,'WM-AR'!$I$7:$AS$3267,6,FALSE),"")</f>
        <v/>
      </c>
      <c r="O235" s="1373" t="str">
        <f ca="1">IFERROR(VLOOKUP($J235,'WM-AR'!$I$7:$AS$3267,8,FALSE),"")</f>
        <v/>
      </c>
      <c r="P235" s="1032" t="str">
        <f ca="1">IFERROR(VLOOKUP($J235,'WM-AR'!$I$7:$AS$3267,10,FALSE),"")</f>
        <v/>
      </c>
      <c r="Q235" s="1033" t="str">
        <f ca="1">IFERROR(VLOOKUP($J235,'WM-AR'!$I$7:$AS$3267,12,FALSE),"")</f>
        <v/>
      </c>
      <c r="R235" s="1033" t="str">
        <f ca="1">IFERROR(VLOOKUP($J235,'WM-AR'!$I$7:$AS$3267,14,FALSE),"")</f>
        <v/>
      </c>
      <c r="S235" s="1033" t="str">
        <f ca="1">IFERROR(VLOOKUP($J235,'WM-AR'!$I$7:$AS$3267,16,FALSE),"")</f>
        <v/>
      </c>
      <c r="T235" s="1033" t="str">
        <f ca="1">IFERROR(VLOOKUP($J235,'WM-AR'!$I$7:$AS$3267,18,FALSE),"")</f>
        <v/>
      </c>
      <c r="U235" s="1033" t="str">
        <f ca="1">IFERROR(VLOOKUP($J235,'WM-AR'!$I$7:$AS$3267,20,FALSE),"")</f>
        <v/>
      </c>
      <c r="V235" s="1033" t="str">
        <f ca="1">IFERROR(VLOOKUP($J235,'WM-AR'!$I$7:$AS$3267,22,FALSE),"")</f>
        <v/>
      </c>
      <c r="W235" s="1033" t="str">
        <f ca="1">IFERROR(VLOOKUP($J235,'WM-AR'!$I$7:$AS$3267,24,FALSE),"")</f>
        <v/>
      </c>
      <c r="X235" s="1033" t="str">
        <f ca="1">IFERROR(VLOOKUP($J235,'WM-AR'!$I$7:$AS$3267,25,FALSE),"")</f>
        <v/>
      </c>
      <c r="Y235" s="1033" t="str">
        <f ca="1">IFERROR(VLOOKUP($J235,'WM-AR'!$I$7:$AS$3267,26,FALSE),"")</f>
        <v/>
      </c>
      <c r="Z235" s="1033" t="str">
        <f ca="1">IFERROR(VLOOKUP($J235,'WM-AR'!$I$7:$AS$3267,27,FALSE),"")</f>
        <v/>
      </c>
      <c r="AA235" s="1033" t="str">
        <f ca="1">IFERROR(VLOOKUP($J235,'WM-AR'!$I$7:$AS$3267,28,FALSE),"")</f>
        <v/>
      </c>
      <c r="AB235" s="1033" t="str">
        <f ca="1">IFERROR(VLOOKUP($J235,'WM-AR'!$I$7:$AS$3267,29,FALSE),"")</f>
        <v/>
      </c>
      <c r="AC235" s="1033" t="str">
        <f ca="1">IFERROR(VLOOKUP($J235,'WM-AR'!$I$7:$AS$3267,30,FALSE),"")</f>
        <v/>
      </c>
      <c r="AD235" s="1033" t="str">
        <f ca="1">IFERROR(VLOOKUP($J235,'WM-AR'!$I$7:$AS$3267,31,FALSE),"")</f>
        <v/>
      </c>
      <c r="AE235" s="1033" t="str">
        <f ca="1">IFERROR(VLOOKUP($J235,'WM-AR'!$I$7:$AS$3267,32,FALSE),"")</f>
        <v/>
      </c>
      <c r="AF235" s="1033" t="str">
        <f ca="1">IFERROR(VLOOKUP($J235,'WM-AR'!$I$7:$AS$3267,33,FALSE),"")</f>
        <v/>
      </c>
      <c r="AG235" s="1374"/>
      <c r="AH235" s="1375" t="s">
        <v>3757</v>
      </c>
      <c r="AI235" s="1375" t="s">
        <v>3757</v>
      </c>
      <c r="AJ235" s="1375"/>
      <c r="AK235" s="1375" t="str">
        <f t="shared" ca="1" si="25"/>
        <v/>
      </c>
      <c r="AL235" s="723"/>
      <c r="AM235" s="1028" t="str">
        <f>IF(AND(ISTEXT($E235),ISTEXT($B235)),"산출기준 &gt;&gt;  "&amp;_xlfn.XLOOKUP($E235,산출기준!$D:$D,산출기준!$E:$E,"매칭실패"),"")</f>
        <v/>
      </c>
    </row>
    <row r="236" spans="1:39" ht="54.95" customHeight="1">
      <c r="A236" s="1019"/>
      <c r="B236" s="705"/>
      <c r="C236" s="706"/>
      <c r="D236" s="711"/>
      <c r="E236" s="708"/>
      <c r="F236" s="1029"/>
      <c r="G236" s="882"/>
      <c r="H236" s="1371" t="str">
        <f ca="1">_xlfn.IFNA(_xlfn.XLOOKUP(J236,'WM-AR'!I:I,'WM-AR'!F:F),"")</f>
        <v/>
      </c>
      <c r="I236" s="1372"/>
      <c r="J236" s="712" t="str" cm="1">
        <f t="array" aca="1" ref="J236" ca="1">IF(ISTEXT(I236),INDIRECT("I"&amp;_xlfn.XMATCH("#",$I$1:INDIRECT("I"&amp;ROW()),,-1)+1)&amp;"-"&amp;I236,"")</f>
        <v/>
      </c>
      <c r="K236" s="1030"/>
      <c r="L236" s="1031" t="str">
        <f ca="1">IFERROR(VLOOKUP($J236,'WM-AR'!$I$7:$AS$3267,34,FALSE),"")</f>
        <v/>
      </c>
      <c r="M236" s="1373" t="str">
        <f ca="1">IFERROR(VLOOKUP($J236,'WM-AR'!$I$7:$AS$3267,4,FALSE),"")</f>
        <v/>
      </c>
      <c r="N236" s="1373" t="str">
        <f ca="1">IFERROR(VLOOKUP($J236,'WM-AR'!$I$7:$AS$3267,6,FALSE),"")</f>
        <v/>
      </c>
      <c r="O236" s="1373" t="str">
        <f ca="1">IFERROR(VLOOKUP($J236,'WM-AR'!$I$7:$AS$3267,8,FALSE),"")</f>
        <v/>
      </c>
      <c r="P236" s="1032" t="str">
        <f ca="1">IFERROR(VLOOKUP($J236,'WM-AR'!$I$7:$AS$3267,10,FALSE),"")</f>
        <v/>
      </c>
      <c r="Q236" s="1033" t="str">
        <f ca="1">IFERROR(VLOOKUP($J236,'WM-AR'!$I$7:$AS$3267,12,FALSE),"")</f>
        <v/>
      </c>
      <c r="R236" s="1033" t="str">
        <f ca="1">IFERROR(VLOOKUP($J236,'WM-AR'!$I$7:$AS$3267,14,FALSE),"")</f>
        <v/>
      </c>
      <c r="S236" s="1033" t="str">
        <f ca="1">IFERROR(VLOOKUP($J236,'WM-AR'!$I$7:$AS$3267,16,FALSE),"")</f>
        <v/>
      </c>
      <c r="T236" s="1033" t="str">
        <f ca="1">IFERROR(VLOOKUP($J236,'WM-AR'!$I$7:$AS$3267,18,FALSE),"")</f>
        <v/>
      </c>
      <c r="U236" s="1033" t="str">
        <f ca="1">IFERROR(VLOOKUP($J236,'WM-AR'!$I$7:$AS$3267,20,FALSE),"")</f>
        <v/>
      </c>
      <c r="V236" s="1033" t="str">
        <f ca="1">IFERROR(VLOOKUP($J236,'WM-AR'!$I$7:$AS$3267,22,FALSE),"")</f>
        <v/>
      </c>
      <c r="W236" s="1033" t="str">
        <f ca="1">IFERROR(VLOOKUP($J236,'WM-AR'!$I$7:$AS$3267,24,FALSE),"")</f>
        <v/>
      </c>
      <c r="X236" s="1033" t="str">
        <f ca="1">IFERROR(VLOOKUP($J236,'WM-AR'!$I$7:$AS$3267,25,FALSE),"")</f>
        <v/>
      </c>
      <c r="Y236" s="1033" t="str">
        <f ca="1">IFERROR(VLOOKUP($J236,'WM-AR'!$I$7:$AS$3267,26,FALSE),"")</f>
        <v/>
      </c>
      <c r="Z236" s="1033" t="str">
        <f ca="1">IFERROR(VLOOKUP($J236,'WM-AR'!$I$7:$AS$3267,27,FALSE),"")</f>
        <v/>
      </c>
      <c r="AA236" s="1033" t="str">
        <f ca="1">IFERROR(VLOOKUP($J236,'WM-AR'!$I$7:$AS$3267,28,FALSE),"")</f>
        <v/>
      </c>
      <c r="AB236" s="1033" t="str">
        <f ca="1">IFERROR(VLOOKUP($J236,'WM-AR'!$I$7:$AS$3267,29,FALSE),"")</f>
        <v/>
      </c>
      <c r="AC236" s="1033" t="str">
        <f ca="1">IFERROR(VLOOKUP($J236,'WM-AR'!$I$7:$AS$3267,30,FALSE),"")</f>
        <v/>
      </c>
      <c r="AD236" s="1033" t="str">
        <f ca="1">IFERROR(VLOOKUP($J236,'WM-AR'!$I$7:$AS$3267,31,FALSE),"")</f>
        <v/>
      </c>
      <c r="AE236" s="1033" t="str">
        <f ca="1">IFERROR(VLOOKUP($J236,'WM-AR'!$I$7:$AS$3267,32,FALSE),"")</f>
        <v/>
      </c>
      <c r="AF236" s="1033" t="str">
        <f ca="1">IFERROR(VLOOKUP($J236,'WM-AR'!$I$7:$AS$3267,33,FALSE),"")</f>
        <v/>
      </c>
      <c r="AG236" s="1374"/>
      <c r="AH236" s="1375" t="s">
        <v>3757</v>
      </c>
      <c r="AI236" s="1375" t="s">
        <v>3757</v>
      </c>
      <c r="AJ236" s="1375"/>
      <c r="AK236" s="1375" t="str">
        <f t="shared" ca="1" si="25"/>
        <v/>
      </c>
      <c r="AL236" s="723"/>
      <c r="AM236" s="1028" t="str">
        <f>IF(AND(ISTEXT($E236),ISTEXT($B236)),"산출기준 &gt;&gt;  "&amp;_xlfn.XLOOKUP($E236,산출기준!$D:$D,산출기준!$E:$E,"매칭실패"),"")</f>
        <v/>
      </c>
    </row>
    <row r="237" spans="1:39" ht="54.95" customHeight="1">
      <c r="A237" s="1019"/>
      <c r="B237" s="724"/>
      <c r="C237" s="725"/>
      <c r="D237" s="731"/>
      <c r="E237" s="727"/>
      <c r="F237" s="1035"/>
      <c r="G237" s="886"/>
      <c r="H237" s="1376" t="str">
        <f ca="1">_xlfn.IFNA(_xlfn.XLOOKUP(J237,'WM-AR'!I:I,'WM-AR'!F:F),"")</f>
        <v/>
      </c>
      <c r="I237" s="1377"/>
      <c r="J237" s="732" t="str" cm="1">
        <f t="array" aca="1" ref="J237" ca="1">IF(ISTEXT(I237),INDIRECT("I"&amp;_xlfn.XMATCH("#",$I$1:INDIRECT("I"&amp;ROW()),,-1)+1)&amp;"-"&amp;I237,"")</f>
        <v/>
      </c>
      <c r="K237" s="1036"/>
      <c r="L237" s="1037" t="str">
        <f ca="1">IFERROR(VLOOKUP($J237,'WM-AR'!$I$7:$AS$3267,34,FALSE),"")</f>
        <v/>
      </c>
      <c r="M237" s="1378" t="str">
        <f ca="1">IFERROR(VLOOKUP($J237,'WM-AR'!$I$7:$AS$3267,4,FALSE),"")</f>
        <v/>
      </c>
      <c r="N237" s="1378" t="str">
        <f ca="1">IFERROR(VLOOKUP($J237,'WM-AR'!$I$7:$AS$3267,6,FALSE),"")</f>
        <v/>
      </c>
      <c r="O237" s="1378" t="str">
        <f ca="1">IFERROR(VLOOKUP($J237,'WM-AR'!$I$7:$AS$3267,8,FALSE),"")</f>
        <v/>
      </c>
      <c r="P237" s="1038" t="str">
        <f ca="1">IFERROR(VLOOKUP($J237,'WM-AR'!$I$7:$AS$3267,10,FALSE),"")</f>
        <v/>
      </c>
      <c r="Q237" s="1039" t="str">
        <f ca="1">IFERROR(VLOOKUP($J237,'WM-AR'!$I$7:$AS$3267,12,FALSE),"")</f>
        <v/>
      </c>
      <c r="R237" s="1039" t="str">
        <f ca="1">IFERROR(VLOOKUP($J237,'WM-AR'!$I$7:$AS$3267,14,FALSE),"")</f>
        <v/>
      </c>
      <c r="S237" s="1039" t="str">
        <f ca="1">IFERROR(VLOOKUP($J237,'WM-AR'!$I$7:$AS$3267,16,FALSE),"")</f>
        <v/>
      </c>
      <c r="T237" s="1039" t="str">
        <f ca="1">IFERROR(VLOOKUP($J237,'WM-AR'!$I$7:$AS$3267,18,FALSE),"")</f>
        <v/>
      </c>
      <c r="U237" s="1039" t="str">
        <f ca="1">IFERROR(VLOOKUP($J237,'WM-AR'!$I$7:$AS$3267,20,FALSE),"")</f>
        <v/>
      </c>
      <c r="V237" s="1039" t="str">
        <f ca="1">IFERROR(VLOOKUP($J237,'WM-AR'!$I$7:$AS$3267,22,FALSE),"")</f>
        <v/>
      </c>
      <c r="W237" s="1039" t="str">
        <f ca="1">IFERROR(VLOOKUP($J237,'WM-AR'!$I$7:$AS$3267,24,FALSE),"")</f>
        <v/>
      </c>
      <c r="X237" s="1039" t="str">
        <f ca="1">IFERROR(VLOOKUP($J237,'WM-AR'!$I$7:$AS$3267,25,FALSE),"")</f>
        <v/>
      </c>
      <c r="Y237" s="1039" t="str">
        <f ca="1">IFERROR(VLOOKUP($J237,'WM-AR'!$I$7:$AS$3267,26,FALSE),"")</f>
        <v/>
      </c>
      <c r="Z237" s="1039" t="str">
        <f ca="1">IFERROR(VLOOKUP($J237,'WM-AR'!$I$7:$AS$3267,27,FALSE),"")</f>
        <v/>
      </c>
      <c r="AA237" s="1039" t="str">
        <f ca="1">IFERROR(VLOOKUP($J237,'WM-AR'!$I$7:$AS$3267,28,FALSE),"")</f>
        <v/>
      </c>
      <c r="AB237" s="1039" t="str">
        <f ca="1">IFERROR(VLOOKUP($J237,'WM-AR'!$I$7:$AS$3267,29,FALSE),"")</f>
        <v/>
      </c>
      <c r="AC237" s="1039" t="str">
        <f ca="1">IFERROR(VLOOKUP($J237,'WM-AR'!$I$7:$AS$3267,30,FALSE),"")</f>
        <v/>
      </c>
      <c r="AD237" s="1039" t="str">
        <f ca="1">IFERROR(VLOOKUP($J237,'WM-AR'!$I$7:$AS$3267,31,FALSE),"")</f>
        <v/>
      </c>
      <c r="AE237" s="1039" t="str">
        <f ca="1">IFERROR(VLOOKUP($J237,'WM-AR'!$I$7:$AS$3267,32,FALSE),"")</f>
        <v/>
      </c>
      <c r="AF237" s="1039" t="str">
        <f ca="1">IFERROR(VLOOKUP($J237,'WM-AR'!$I$7:$AS$3267,33,FALSE),"")</f>
        <v/>
      </c>
      <c r="AG237" s="1379"/>
      <c r="AH237" s="1380" t="s">
        <v>3757</v>
      </c>
      <c r="AI237" s="1380" t="s">
        <v>3757</v>
      </c>
      <c r="AJ237" s="1380"/>
      <c r="AK237" s="1380" t="str">
        <f t="shared" ca="1" si="25"/>
        <v/>
      </c>
      <c r="AL237" s="743"/>
      <c r="AM237" s="1028" t="str">
        <f>IF(AND(ISTEXT($E237),ISTEXT($B237)),"산출기준 &gt;&gt;  "&amp;_xlfn.XLOOKUP($E237,산출기준!$D:$D,산출기준!$E:$E,"매칭실패"),"")</f>
        <v/>
      </c>
    </row>
    <row r="238" spans="1:39">
      <c r="B238" s="635"/>
      <c r="C238" s="636"/>
      <c r="D238" s="636"/>
      <c r="E238" s="636"/>
      <c r="F238" s="638"/>
      <c r="G238" s="639"/>
      <c r="H238" s="639"/>
      <c r="I238" s="639"/>
      <c r="J238" s="641"/>
      <c r="K238" s="642"/>
      <c r="L238" s="642"/>
      <c r="M238" s="642"/>
      <c r="N238" s="642"/>
      <c r="O238" s="642"/>
      <c r="P238" s="642"/>
      <c r="Q238" s="642"/>
      <c r="R238" s="642"/>
      <c r="S238" s="642"/>
      <c r="T238" s="642"/>
      <c r="U238" s="642"/>
      <c r="V238" s="642"/>
      <c r="W238" s="642"/>
      <c r="X238" s="642"/>
      <c r="Y238" s="642"/>
      <c r="Z238" s="642"/>
      <c r="AA238" s="642"/>
      <c r="AB238" s="642"/>
      <c r="AC238" s="642"/>
      <c r="AD238" s="642"/>
      <c r="AE238" s="642"/>
      <c r="AF238" s="642"/>
      <c r="AG238" s="636"/>
      <c r="AH238" s="643"/>
      <c r="AI238" s="643"/>
      <c r="AJ238" s="644"/>
      <c r="AK238" s="644"/>
      <c r="AL238" s="639"/>
      <c r="AM238" s="88" t="str">
        <f>IF(AND(ISTEXT($E238),ISTEXT($B238)),"산출기준 &gt;&gt;  "&amp;_xlfn.XLOOKUP($E238,산출기준!$D:$D,산출기준!$E:$E,"매칭실패"),"")</f>
        <v/>
      </c>
    </row>
    <row r="239" spans="1:39">
      <c r="B239" s="645"/>
      <c r="C239" s="646" t="s">
        <v>3831</v>
      </c>
      <c r="D239" s="648"/>
      <c r="E239" s="648"/>
      <c r="F239" s="1057" t="s">
        <v>3885</v>
      </c>
      <c r="G239" s="645"/>
      <c r="H239" s="651"/>
      <c r="I239" s="651"/>
      <c r="J239" s="652"/>
      <c r="K239" s="652"/>
      <c r="L239" s="653"/>
      <c r="M239" s="653"/>
      <c r="N239" s="653"/>
      <c r="O239" s="653"/>
      <c r="P239" s="653"/>
      <c r="Q239" s="653"/>
      <c r="R239" s="653"/>
      <c r="S239" s="653"/>
      <c r="T239" s="653"/>
      <c r="U239" s="653"/>
      <c r="V239" s="653"/>
      <c r="W239" s="653"/>
      <c r="X239" s="653"/>
      <c r="Y239" s="653"/>
      <c r="Z239" s="653"/>
      <c r="AA239" s="653"/>
      <c r="AB239" s="653"/>
      <c r="AC239" s="653"/>
      <c r="AD239" s="653"/>
      <c r="AE239" s="653"/>
      <c r="AF239" s="653"/>
      <c r="AG239" s="656"/>
      <c r="AH239" s="656"/>
      <c r="AI239" s="656"/>
      <c r="AJ239" s="656"/>
      <c r="AK239" s="656"/>
      <c r="AL239" s="657"/>
      <c r="AM239" s="88" t="str">
        <f>IF(AND(ISTEXT($E239),ISTEXT($B239)),"산출기준 &gt;&gt;  "&amp;_xlfn.XLOOKUP($E239,산출기준!$D:$D,산출기준!$E:$E,"매칭실패"),"")</f>
        <v/>
      </c>
    </row>
    <row r="240" spans="1:39">
      <c r="B240" s="658"/>
      <c r="C240" s="659"/>
      <c r="D240" s="659"/>
      <c r="E240" s="659"/>
      <c r="F240" s="1056"/>
      <c r="G240" s="662"/>
      <c r="H240" s="662"/>
      <c r="I240" s="662"/>
      <c r="J240" s="652"/>
      <c r="K240" s="664"/>
      <c r="L240" s="664"/>
      <c r="M240" s="664"/>
      <c r="N240" s="664"/>
      <c r="O240" s="664"/>
      <c r="P240" s="664"/>
      <c r="Q240" s="664"/>
      <c r="R240" s="664"/>
      <c r="S240" s="664"/>
      <c r="T240" s="664"/>
      <c r="U240" s="664"/>
      <c r="V240" s="664"/>
      <c r="W240" s="664"/>
      <c r="X240" s="664"/>
      <c r="Y240" s="664"/>
      <c r="Z240" s="664"/>
      <c r="AA240" s="664"/>
      <c r="AB240" s="664"/>
      <c r="AC240" s="664"/>
      <c r="AD240" s="664"/>
      <c r="AE240" s="664"/>
      <c r="AF240" s="664"/>
      <c r="AG240" s="659"/>
      <c r="AH240" s="665"/>
      <c r="AI240" s="665"/>
      <c r="AJ240" s="666"/>
      <c r="AK240" s="666"/>
      <c r="AL240" s="662"/>
      <c r="AM240" s="88" t="str">
        <f>IF(AND(ISTEXT($E240),ISTEXT($B240)),"산출기준 &gt;&gt;  "&amp;_xlfn.XLOOKUP($E240,산출기준!$D:$D,산출기준!$E:$E,"매칭실패"),"")</f>
        <v/>
      </c>
    </row>
    <row r="241" spans="1:39" ht="34.9" customHeight="1">
      <c r="B241" s="808" t="str" cm="1">
        <f t="array" aca="1" ref="B241" ca="1">_xlfn.IFNA(INDIRECT("Family_표준_구성도!B"&amp;MATCH(F241,INDIRECT("Family_표준_구성도!"&amp;"C:C"),0)),"")</f>
        <v>8.2.1.5.1</v>
      </c>
      <c r="C241" s="668" t="s">
        <v>2016</v>
      </c>
      <c r="D241" s="809"/>
      <c r="E241" s="668" t="s">
        <v>3761</v>
      </c>
      <c r="F241" s="1265" t="s">
        <v>3886</v>
      </c>
      <c r="G241" s="811"/>
      <c r="H241" s="917" t="s">
        <v>3887</v>
      </c>
      <c r="I241" s="1356" t="s">
        <v>1653</v>
      </c>
      <c r="J241" s="1356"/>
      <c r="K241" s="674"/>
      <c r="L241" s="674"/>
      <c r="M241" s="1357" t="str" cm="1">
        <f t="array" aca="1" ref="M241:N241" ca="1">TRANSPOSE(INDIRECT("'WM-AR'!B"&amp;_xlfn.XMATCH($I242,'WM-AR'!G:G,0,1)):INDIRECT("'WM-AR'!B"&amp;_xlfn.XMATCH($I242,'WM-AR'!G:G,0,-1)))</f>
        <v/>
      </c>
      <c r="N241" s="1357" t="str">
        <f ca="1"/>
        <v>Double Door</v>
      </c>
      <c r="O241" s="1358"/>
      <c r="P241" s="1359"/>
      <c r="Q241" s="1360"/>
      <c r="R241" s="1360"/>
      <c r="S241" s="1360"/>
      <c r="T241" s="1360"/>
      <c r="U241" s="1360"/>
      <c r="V241" s="1360"/>
      <c r="W241" s="1361"/>
      <c r="X241" s="1362"/>
      <c r="Y241" s="679"/>
      <c r="Z241" s="679"/>
      <c r="AA241" s="679"/>
      <c r="AB241" s="679"/>
      <c r="AC241" s="679"/>
      <c r="AD241" s="679"/>
      <c r="AE241" s="679"/>
      <c r="AF241" s="679"/>
      <c r="AG241" s="1043"/>
      <c r="AH241" s="682"/>
      <c r="AI241" s="682"/>
      <c r="AJ241" s="682"/>
      <c r="AK241" s="682"/>
      <c r="AL241" s="683"/>
      <c r="AM241" s="88" t="str">
        <f ca="1">IF(AND(ISTEXT($E241),ISTEXT($B241)),"산출기준 &gt;&gt;  "&amp;_xlfn.XLOOKUP($E241,산출기준!$D:$D,산출기준!$E:$E,"매칭실패"),"")</f>
        <v>산출기준 &gt;&gt;  [ 도어 일반 산출 ]</v>
      </c>
    </row>
    <row r="242" spans="1:39" ht="49.9" customHeight="1" outlineLevel="1">
      <c r="B242" s="758"/>
      <c r="C242" s="759"/>
      <c r="D242" s="759"/>
      <c r="E242" s="814"/>
      <c r="F242" s="775"/>
      <c r="G242" s="1363" t="s">
        <v>3752</v>
      </c>
      <c r="H242" s="1364" t="str">
        <f>_xlfn.XLOOKUP(I242,'WM-AR'!G:G,'WM-AR'!E:E)</f>
        <v>A04AR121 Finishing Work Door &amp; Window Work Stainless Steel Door w/ SST Frame (UoM: EA)</v>
      </c>
      <c r="I242" s="765" t="s">
        <v>3818</v>
      </c>
      <c r="J242" s="1365"/>
      <c r="K242" s="766"/>
      <c r="L242" s="766"/>
      <c r="M242" s="1366"/>
      <c r="N242" s="1366"/>
      <c r="O242" s="1366"/>
      <c r="P242" s="1366"/>
      <c r="Q242" s="1366"/>
      <c r="R242" s="1366"/>
      <c r="S242" s="1366"/>
      <c r="T242" s="1366"/>
      <c r="U242" s="1366"/>
      <c r="V242" s="1366"/>
      <c r="W242" s="1366"/>
      <c r="X242" s="1366"/>
      <c r="Y242" s="766"/>
      <c r="Z242" s="766"/>
      <c r="AA242" s="766"/>
      <c r="AB242" s="766"/>
      <c r="AC242" s="766"/>
      <c r="AD242" s="766"/>
      <c r="AE242" s="766"/>
      <c r="AF242" s="766"/>
      <c r="AG242" s="773"/>
      <c r="AH242" s="1045"/>
      <c r="AI242" s="1045"/>
      <c r="AJ242" s="1046"/>
      <c r="AK242" s="1046"/>
      <c r="AL242" s="759"/>
      <c r="AM242" s="88" t="str">
        <f>IF(AND(ISTEXT($E242),ISTEXT($B242)),"산출기준 &gt;&gt;  "&amp;_xlfn.XLOOKUP($E242,산출기준!$D:$D,산출기준!$E:$E,"매칭실패"),"")</f>
        <v/>
      </c>
    </row>
    <row r="243" spans="1:39" ht="54.95" customHeight="1">
      <c r="A243" s="1019"/>
      <c r="B243" s="684"/>
      <c r="C243" s="685"/>
      <c r="D243" s="1020"/>
      <c r="E243" s="687"/>
      <c r="F243" s="1021"/>
      <c r="G243" s="875" t="s">
        <v>2418</v>
      </c>
      <c r="H243" s="1367" t="str">
        <f ca="1">_xlfn.IFNA(_xlfn.XLOOKUP(J243,'WM-AR'!I:I,'WM-AR'!F:F),"")</f>
        <v xml:space="preserve">A04AR121-00002 Finishing Work Door &amp; Window Work Stainless Steel Door w/ SST Frame (UoM: EA) Double Door     w/ Hardware &amp; Accessories  </v>
      </c>
      <c r="I243" s="1368" t="s">
        <v>3836</v>
      </c>
      <c r="J243" s="692" t="str" cm="1">
        <f t="array" aca="1" ref="J243" ca="1">IF(ISTEXT(I243),INDIRECT("I"&amp;_xlfn.XMATCH("#",$I$1:INDIRECT("I"&amp;ROW()),,-1)+1)&amp;"-"&amp;I243,"")</f>
        <v>A04AR121-00002</v>
      </c>
      <c r="K243" s="1022"/>
      <c r="L243" s="1023" t="str">
        <f ca="1">IFERROR(VLOOKUP($J243,'WM-AR'!$I$7:$AS$3267,34,FALSE),"")</f>
        <v>EA</v>
      </c>
      <c r="M243" s="1369" t="str">
        <f ca="1">IFERROR(VLOOKUP($J243,'WM-AR'!$I$7:$AS$3267,4,FALSE),"")</f>
        <v>Finishing Work</v>
      </c>
      <c r="N243" s="1369" t="str">
        <f ca="1">IFERROR(VLOOKUP($J243,'WM-AR'!$I$7:$AS$3267,6,FALSE),"")</f>
        <v>Door &amp; Window Work</v>
      </c>
      <c r="O243" s="1369" t="str">
        <f ca="1">IFERROR(VLOOKUP($J243,'WM-AR'!$I$7:$AS$3267,8,FALSE),"")</f>
        <v>Stainless Steel Door w/ SST Frame (UoM: EA)</v>
      </c>
      <c r="P243" s="1025" t="str">
        <f ca="1">IFERROR(VLOOKUP($J243,'WM-AR'!$I$7:$AS$3267,10,FALSE),"")</f>
        <v>Double Door</v>
      </c>
      <c r="Q243" s="1026">
        <f ca="1">IFERROR(VLOOKUP($J243,'WM-AR'!$I$7:$AS$3267,12,FALSE),"")</f>
        <v>0</v>
      </c>
      <c r="R243" s="1026">
        <f ca="1">IFERROR(VLOOKUP($J243,'WM-AR'!$I$7:$AS$3267,14,FALSE),"")</f>
        <v>0</v>
      </c>
      <c r="S243" s="1026">
        <f ca="1">IFERROR(VLOOKUP($J243,'WM-AR'!$I$7:$AS$3267,16,FALSE),"")</f>
        <v>0</v>
      </c>
      <c r="T243" s="1026">
        <f ca="1">IFERROR(VLOOKUP($J243,'WM-AR'!$I$7:$AS$3267,18,FALSE),"")</f>
        <v>0</v>
      </c>
      <c r="U243" s="1026" t="str">
        <f ca="1">IFERROR(VLOOKUP($J243,'WM-AR'!$I$7:$AS$3267,20,FALSE),"")</f>
        <v>w/ Hardware &amp; Accessories</v>
      </c>
      <c r="V243" s="1026">
        <f ca="1">IFERROR(VLOOKUP($J243,'WM-AR'!$I$7:$AS$3267,22,FALSE),"")</f>
        <v>0</v>
      </c>
      <c r="W243" s="1026">
        <f ca="1">IFERROR(VLOOKUP($J243,'WM-AR'!$I$7:$AS$3267,24,FALSE),"")</f>
        <v>0</v>
      </c>
      <c r="X243" s="1026">
        <f ca="1">IFERROR(VLOOKUP($J243,'WM-AR'!$I$7:$AS$3267,25,FALSE),"")</f>
        <v>0</v>
      </c>
      <c r="Y243" s="1026" t="str">
        <f ca="1">IFERROR(VLOOKUP($J243,'WM-AR'!$I$7:$AS$3267,26,FALSE),"")</f>
        <v>W x H=(  )mm x (  )mm</v>
      </c>
      <c r="Z243" s="1026">
        <f ca="1">IFERROR(VLOOKUP($J243,'WM-AR'!$I$7:$AS$3267,27,FALSE),"")</f>
        <v>0</v>
      </c>
      <c r="AA243" s="1026">
        <f ca="1">IFERROR(VLOOKUP($J243,'WM-AR'!$I$7:$AS$3267,28,FALSE),"")</f>
        <v>0</v>
      </c>
      <c r="AB243" s="1026">
        <f ca="1">IFERROR(VLOOKUP($J243,'WM-AR'!$I$7:$AS$3267,29,FALSE),"")</f>
        <v>0</v>
      </c>
      <c r="AC243" s="1026">
        <f ca="1">IFERROR(VLOOKUP($J243,'WM-AR'!$I$7:$AS$3267,30,FALSE),"")</f>
        <v>0</v>
      </c>
      <c r="AD243" s="1026">
        <f ca="1">IFERROR(VLOOKUP($J243,'WM-AR'!$I$7:$AS$3267,31,FALSE),"")</f>
        <v>0</v>
      </c>
      <c r="AE243" s="1026">
        <f ca="1">IFERROR(VLOOKUP($J243,'WM-AR'!$I$7:$AS$3267,32,FALSE),"")</f>
        <v>0</v>
      </c>
      <c r="AF243" s="1026" t="str">
        <f ca="1">IFERROR(VLOOKUP($J243,'WM-AR'!$I$7:$AS$3267,33,FALSE),"")</f>
        <v/>
      </c>
      <c r="AG243" s="1370" t="s">
        <v>3847</v>
      </c>
      <c r="AH243" s="768" t="s">
        <v>3757</v>
      </c>
      <c r="AI243" s="768" t="s">
        <v>3757</v>
      </c>
      <c r="AJ243" s="769"/>
      <c r="AK243" s="769" t="str">
        <f ca="1">L243</f>
        <v>EA</v>
      </c>
      <c r="AL243" s="704"/>
      <c r="AM243" s="1028" t="str">
        <f>IF(AND(ISTEXT($E243),ISTEXT($B243)),"산출기준 &gt;&gt;  "&amp;_xlfn.XLOOKUP($E243,산출기준!$D:$D,산출기준!$E:$E,"매칭실패"),"")</f>
        <v/>
      </c>
    </row>
    <row r="244" spans="1:39" ht="54.95" customHeight="1">
      <c r="A244" s="1019"/>
      <c r="B244" s="705"/>
      <c r="C244" s="706"/>
      <c r="D244" s="711"/>
      <c r="E244" s="708"/>
      <c r="F244" s="1029"/>
      <c r="G244" s="882"/>
      <c r="H244" s="1371" t="str">
        <f ca="1">_xlfn.IFNA(_xlfn.XLOOKUP(J244,'WM-AR'!I:I,'WM-AR'!F:F),"")</f>
        <v/>
      </c>
      <c r="I244" s="1372"/>
      <c r="J244" s="712" t="str" cm="1">
        <f t="array" aca="1" ref="J244" ca="1">IF(ISTEXT(I244),INDIRECT("I"&amp;_xlfn.XMATCH("#",$I$1:INDIRECT("I"&amp;ROW()),,-1)+1)&amp;"-"&amp;I244,"")</f>
        <v/>
      </c>
      <c r="K244" s="1030"/>
      <c r="L244" s="1031" t="str">
        <f ca="1">IFERROR(VLOOKUP($J244,'WM-AR'!$I$7:$AS$3267,34,FALSE),"")</f>
        <v/>
      </c>
      <c r="M244" s="1373" t="str">
        <f ca="1">IFERROR(VLOOKUP($J244,'WM-AR'!$I$7:$AS$3267,4,FALSE),"")</f>
        <v/>
      </c>
      <c r="N244" s="1373" t="str">
        <f ca="1">IFERROR(VLOOKUP($J244,'WM-AR'!$I$7:$AS$3267,6,FALSE),"")</f>
        <v/>
      </c>
      <c r="O244" s="1373" t="str">
        <f ca="1">IFERROR(VLOOKUP($J244,'WM-AR'!$I$7:$AS$3267,8,FALSE),"")</f>
        <v/>
      </c>
      <c r="P244" s="1032" t="str">
        <f ca="1">IFERROR(VLOOKUP($J244,'WM-AR'!$I$7:$AS$3267,10,FALSE),"")</f>
        <v/>
      </c>
      <c r="Q244" s="1033" t="str">
        <f ca="1">IFERROR(VLOOKUP($J244,'WM-AR'!$I$7:$AS$3267,12,FALSE),"")</f>
        <v/>
      </c>
      <c r="R244" s="1033" t="str">
        <f ca="1">IFERROR(VLOOKUP($J244,'WM-AR'!$I$7:$AS$3267,14,FALSE),"")</f>
        <v/>
      </c>
      <c r="S244" s="1033" t="str">
        <f ca="1">IFERROR(VLOOKUP($J244,'WM-AR'!$I$7:$AS$3267,16,FALSE),"")</f>
        <v/>
      </c>
      <c r="T244" s="1033" t="str">
        <f ca="1">IFERROR(VLOOKUP($J244,'WM-AR'!$I$7:$AS$3267,18,FALSE),"")</f>
        <v/>
      </c>
      <c r="U244" s="1033" t="str">
        <f ca="1">IFERROR(VLOOKUP($J244,'WM-AR'!$I$7:$AS$3267,20,FALSE),"")</f>
        <v/>
      </c>
      <c r="V244" s="1033" t="str">
        <f ca="1">IFERROR(VLOOKUP($J244,'WM-AR'!$I$7:$AS$3267,22,FALSE),"")</f>
        <v/>
      </c>
      <c r="W244" s="1033" t="str">
        <f ca="1">IFERROR(VLOOKUP($J244,'WM-AR'!$I$7:$AS$3267,24,FALSE),"")</f>
        <v/>
      </c>
      <c r="X244" s="1033" t="str">
        <f ca="1">IFERROR(VLOOKUP($J244,'WM-AR'!$I$7:$AS$3267,25,FALSE),"")</f>
        <v/>
      </c>
      <c r="Y244" s="1033" t="str">
        <f ca="1">IFERROR(VLOOKUP($J244,'WM-AR'!$I$7:$AS$3267,26,FALSE),"")</f>
        <v/>
      </c>
      <c r="Z244" s="1033" t="str">
        <f ca="1">IFERROR(VLOOKUP($J244,'WM-AR'!$I$7:$AS$3267,27,FALSE),"")</f>
        <v/>
      </c>
      <c r="AA244" s="1033" t="str">
        <f ca="1">IFERROR(VLOOKUP($J244,'WM-AR'!$I$7:$AS$3267,28,FALSE),"")</f>
        <v/>
      </c>
      <c r="AB244" s="1033" t="str">
        <f ca="1">IFERROR(VLOOKUP($J244,'WM-AR'!$I$7:$AS$3267,29,FALSE),"")</f>
        <v/>
      </c>
      <c r="AC244" s="1033" t="str">
        <f ca="1">IFERROR(VLOOKUP($J244,'WM-AR'!$I$7:$AS$3267,30,FALSE),"")</f>
        <v/>
      </c>
      <c r="AD244" s="1033" t="str">
        <f ca="1">IFERROR(VLOOKUP($J244,'WM-AR'!$I$7:$AS$3267,31,FALSE),"")</f>
        <v/>
      </c>
      <c r="AE244" s="1033" t="str">
        <f ca="1">IFERROR(VLOOKUP($J244,'WM-AR'!$I$7:$AS$3267,32,FALSE),"")</f>
        <v/>
      </c>
      <c r="AF244" s="1033" t="str">
        <f ca="1">IFERROR(VLOOKUP($J244,'WM-AR'!$I$7:$AS$3267,33,FALSE),"")</f>
        <v/>
      </c>
      <c r="AG244" s="1374"/>
      <c r="AH244" s="1375" t="s">
        <v>3757</v>
      </c>
      <c r="AI244" s="1375" t="s">
        <v>3757</v>
      </c>
      <c r="AJ244" s="1375"/>
      <c r="AK244" s="1375" t="str">
        <f t="shared" ref="AK244:AK247" ca="1" si="26">L244</f>
        <v/>
      </c>
      <c r="AL244" s="723"/>
      <c r="AM244" s="1028" t="str">
        <f>IF(AND(ISTEXT($E244),ISTEXT($B244)),"산출기준 &gt;&gt;  "&amp;_xlfn.XLOOKUP($E244,산출기준!$D:$D,산출기준!$E:$E,"매칭실패"),"")</f>
        <v/>
      </c>
    </row>
    <row r="245" spans="1:39" ht="54.95" customHeight="1">
      <c r="A245" s="1019"/>
      <c r="B245" s="705"/>
      <c r="C245" s="706"/>
      <c r="D245" s="711"/>
      <c r="E245" s="708"/>
      <c r="F245" s="1029"/>
      <c r="G245" s="882"/>
      <c r="H245" s="1371" t="str">
        <f ca="1">_xlfn.IFNA(_xlfn.XLOOKUP(J245,'WM-AR'!I:I,'WM-AR'!F:F),"")</f>
        <v/>
      </c>
      <c r="I245" s="1372"/>
      <c r="J245" s="712" t="str" cm="1">
        <f t="array" aca="1" ref="J245" ca="1">IF(ISTEXT(I245),INDIRECT("I"&amp;_xlfn.XMATCH("#",$I$1:INDIRECT("I"&amp;ROW()),,-1)+1)&amp;"-"&amp;I245,"")</f>
        <v/>
      </c>
      <c r="K245" s="1030"/>
      <c r="L245" s="1031" t="str">
        <f ca="1">IFERROR(VLOOKUP($J245,'WM-AR'!$I$7:$AS$3267,34,FALSE),"")</f>
        <v/>
      </c>
      <c r="M245" s="1373" t="str">
        <f ca="1">IFERROR(VLOOKUP($J245,'WM-AR'!$I$7:$AS$3267,4,FALSE),"")</f>
        <v/>
      </c>
      <c r="N245" s="1373" t="str">
        <f ca="1">IFERROR(VLOOKUP($J245,'WM-AR'!$I$7:$AS$3267,6,FALSE),"")</f>
        <v/>
      </c>
      <c r="O245" s="1373" t="str">
        <f ca="1">IFERROR(VLOOKUP($J245,'WM-AR'!$I$7:$AS$3267,8,FALSE),"")</f>
        <v/>
      </c>
      <c r="P245" s="1032" t="str">
        <f ca="1">IFERROR(VLOOKUP($J245,'WM-AR'!$I$7:$AS$3267,10,FALSE),"")</f>
        <v/>
      </c>
      <c r="Q245" s="1033" t="str">
        <f ca="1">IFERROR(VLOOKUP($J245,'WM-AR'!$I$7:$AS$3267,12,FALSE),"")</f>
        <v/>
      </c>
      <c r="R245" s="1033" t="str">
        <f ca="1">IFERROR(VLOOKUP($J245,'WM-AR'!$I$7:$AS$3267,14,FALSE),"")</f>
        <v/>
      </c>
      <c r="S245" s="1033" t="str">
        <f ca="1">IFERROR(VLOOKUP($J245,'WM-AR'!$I$7:$AS$3267,16,FALSE),"")</f>
        <v/>
      </c>
      <c r="T245" s="1033" t="str">
        <f ca="1">IFERROR(VLOOKUP($J245,'WM-AR'!$I$7:$AS$3267,18,FALSE),"")</f>
        <v/>
      </c>
      <c r="U245" s="1033" t="str">
        <f ca="1">IFERROR(VLOOKUP($J245,'WM-AR'!$I$7:$AS$3267,20,FALSE),"")</f>
        <v/>
      </c>
      <c r="V245" s="1033" t="str">
        <f ca="1">IFERROR(VLOOKUP($J245,'WM-AR'!$I$7:$AS$3267,22,FALSE),"")</f>
        <v/>
      </c>
      <c r="W245" s="1033" t="str">
        <f ca="1">IFERROR(VLOOKUP($J245,'WM-AR'!$I$7:$AS$3267,24,FALSE),"")</f>
        <v/>
      </c>
      <c r="X245" s="1033" t="str">
        <f ca="1">IFERROR(VLOOKUP($J245,'WM-AR'!$I$7:$AS$3267,25,FALSE),"")</f>
        <v/>
      </c>
      <c r="Y245" s="1033" t="str">
        <f ca="1">IFERROR(VLOOKUP($J245,'WM-AR'!$I$7:$AS$3267,26,FALSE),"")</f>
        <v/>
      </c>
      <c r="Z245" s="1033" t="str">
        <f ca="1">IFERROR(VLOOKUP($J245,'WM-AR'!$I$7:$AS$3267,27,FALSE),"")</f>
        <v/>
      </c>
      <c r="AA245" s="1033" t="str">
        <f ca="1">IFERROR(VLOOKUP($J245,'WM-AR'!$I$7:$AS$3267,28,FALSE),"")</f>
        <v/>
      </c>
      <c r="AB245" s="1033" t="str">
        <f ca="1">IFERROR(VLOOKUP($J245,'WM-AR'!$I$7:$AS$3267,29,FALSE),"")</f>
        <v/>
      </c>
      <c r="AC245" s="1033" t="str">
        <f ca="1">IFERROR(VLOOKUP($J245,'WM-AR'!$I$7:$AS$3267,30,FALSE),"")</f>
        <v/>
      </c>
      <c r="AD245" s="1033" t="str">
        <f ca="1">IFERROR(VLOOKUP($J245,'WM-AR'!$I$7:$AS$3267,31,FALSE),"")</f>
        <v/>
      </c>
      <c r="AE245" s="1033" t="str">
        <f ca="1">IFERROR(VLOOKUP($J245,'WM-AR'!$I$7:$AS$3267,32,FALSE),"")</f>
        <v/>
      </c>
      <c r="AF245" s="1033" t="str">
        <f ca="1">IFERROR(VLOOKUP($J245,'WM-AR'!$I$7:$AS$3267,33,FALSE),"")</f>
        <v/>
      </c>
      <c r="AG245" s="1374"/>
      <c r="AH245" s="1375" t="s">
        <v>3757</v>
      </c>
      <c r="AI245" s="1375" t="s">
        <v>3757</v>
      </c>
      <c r="AJ245" s="1375"/>
      <c r="AK245" s="1375" t="str">
        <f t="shared" ca="1" si="26"/>
        <v/>
      </c>
      <c r="AL245" s="723"/>
      <c r="AM245" s="1028" t="str">
        <f>IF(AND(ISTEXT($E245),ISTEXT($B245)),"산출기준 &gt;&gt;  "&amp;_xlfn.XLOOKUP($E245,산출기준!$D:$D,산출기준!$E:$E,"매칭실패"),"")</f>
        <v/>
      </c>
    </row>
    <row r="246" spans="1:39" ht="54.95" customHeight="1">
      <c r="A246" s="1019"/>
      <c r="B246" s="705"/>
      <c r="C246" s="706"/>
      <c r="D246" s="711"/>
      <c r="E246" s="708"/>
      <c r="F246" s="1029"/>
      <c r="G246" s="882"/>
      <c r="H246" s="1371" t="str">
        <f ca="1">_xlfn.IFNA(_xlfn.XLOOKUP(J246,'WM-AR'!I:I,'WM-AR'!F:F),"")</f>
        <v/>
      </c>
      <c r="I246" s="1372"/>
      <c r="J246" s="712" t="str" cm="1">
        <f t="array" aca="1" ref="J246" ca="1">IF(ISTEXT(I246),INDIRECT("I"&amp;_xlfn.XMATCH("#",$I$1:INDIRECT("I"&amp;ROW()),,-1)+1)&amp;"-"&amp;I246,"")</f>
        <v/>
      </c>
      <c r="K246" s="1030"/>
      <c r="L246" s="1031" t="str">
        <f ca="1">IFERROR(VLOOKUP($J246,'WM-AR'!$I$7:$AS$3267,34,FALSE),"")</f>
        <v/>
      </c>
      <c r="M246" s="1373" t="str">
        <f ca="1">IFERROR(VLOOKUP($J246,'WM-AR'!$I$7:$AS$3267,4,FALSE),"")</f>
        <v/>
      </c>
      <c r="N246" s="1373" t="str">
        <f ca="1">IFERROR(VLOOKUP($J246,'WM-AR'!$I$7:$AS$3267,6,FALSE),"")</f>
        <v/>
      </c>
      <c r="O246" s="1373" t="str">
        <f ca="1">IFERROR(VLOOKUP($J246,'WM-AR'!$I$7:$AS$3267,8,FALSE),"")</f>
        <v/>
      </c>
      <c r="P246" s="1032" t="str">
        <f ca="1">IFERROR(VLOOKUP($J246,'WM-AR'!$I$7:$AS$3267,10,FALSE),"")</f>
        <v/>
      </c>
      <c r="Q246" s="1033" t="str">
        <f ca="1">IFERROR(VLOOKUP($J246,'WM-AR'!$I$7:$AS$3267,12,FALSE),"")</f>
        <v/>
      </c>
      <c r="R246" s="1033" t="str">
        <f ca="1">IFERROR(VLOOKUP($J246,'WM-AR'!$I$7:$AS$3267,14,FALSE),"")</f>
        <v/>
      </c>
      <c r="S246" s="1033" t="str">
        <f ca="1">IFERROR(VLOOKUP($J246,'WM-AR'!$I$7:$AS$3267,16,FALSE),"")</f>
        <v/>
      </c>
      <c r="T246" s="1033" t="str">
        <f ca="1">IFERROR(VLOOKUP($J246,'WM-AR'!$I$7:$AS$3267,18,FALSE),"")</f>
        <v/>
      </c>
      <c r="U246" s="1033" t="str">
        <f ca="1">IFERROR(VLOOKUP($J246,'WM-AR'!$I$7:$AS$3267,20,FALSE),"")</f>
        <v/>
      </c>
      <c r="V246" s="1033" t="str">
        <f ca="1">IFERROR(VLOOKUP($J246,'WM-AR'!$I$7:$AS$3267,22,FALSE),"")</f>
        <v/>
      </c>
      <c r="W246" s="1033" t="str">
        <f ca="1">IFERROR(VLOOKUP($J246,'WM-AR'!$I$7:$AS$3267,24,FALSE),"")</f>
        <v/>
      </c>
      <c r="X246" s="1033" t="str">
        <f ca="1">IFERROR(VLOOKUP($J246,'WM-AR'!$I$7:$AS$3267,25,FALSE),"")</f>
        <v/>
      </c>
      <c r="Y246" s="1033" t="str">
        <f ca="1">IFERROR(VLOOKUP($J246,'WM-AR'!$I$7:$AS$3267,26,FALSE),"")</f>
        <v/>
      </c>
      <c r="Z246" s="1033" t="str">
        <f ca="1">IFERROR(VLOOKUP($J246,'WM-AR'!$I$7:$AS$3267,27,FALSE),"")</f>
        <v/>
      </c>
      <c r="AA246" s="1033" t="str">
        <f ca="1">IFERROR(VLOOKUP($J246,'WM-AR'!$I$7:$AS$3267,28,FALSE),"")</f>
        <v/>
      </c>
      <c r="AB246" s="1033" t="str">
        <f ca="1">IFERROR(VLOOKUP($J246,'WM-AR'!$I$7:$AS$3267,29,FALSE),"")</f>
        <v/>
      </c>
      <c r="AC246" s="1033" t="str">
        <f ca="1">IFERROR(VLOOKUP($J246,'WM-AR'!$I$7:$AS$3267,30,FALSE),"")</f>
        <v/>
      </c>
      <c r="AD246" s="1033" t="str">
        <f ca="1">IFERROR(VLOOKUP($J246,'WM-AR'!$I$7:$AS$3267,31,FALSE),"")</f>
        <v/>
      </c>
      <c r="AE246" s="1033" t="str">
        <f ca="1">IFERROR(VLOOKUP($J246,'WM-AR'!$I$7:$AS$3267,32,FALSE),"")</f>
        <v/>
      </c>
      <c r="AF246" s="1033" t="str">
        <f ca="1">IFERROR(VLOOKUP($J246,'WM-AR'!$I$7:$AS$3267,33,FALSE),"")</f>
        <v/>
      </c>
      <c r="AG246" s="1374"/>
      <c r="AH246" s="1375" t="s">
        <v>3757</v>
      </c>
      <c r="AI246" s="1375" t="s">
        <v>3757</v>
      </c>
      <c r="AJ246" s="1375"/>
      <c r="AK246" s="1375" t="str">
        <f t="shared" ca="1" si="26"/>
        <v/>
      </c>
      <c r="AL246" s="723"/>
      <c r="AM246" s="1028" t="str">
        <f>IF(AND(ISTEXT($E246),ISTEXT($B246)),"산출기준 &gt;&gt;  "&amp;_xlfn.XLOOKUP($E246,산출기준!$D:$D,산출기준!$E:$E,"매칭실패"),"")</f>
        <v/>
      </c>
    </row>
    <row r="247" spans="1:39" ht="54.95" customHeight="1">
      <c r="A247" s="1019"/>
      <c r="B247" s="724"/>
      <c r="C247" s="725"/>
      <c r="D247" s="731"/>
      <c r="E247" s="727"/>
      <c r="F247" s="1035"/>
      <c r="G247" s="886"/>
      <c r="H247" s="1376" t="str">
        <f ca="1">_xlfn.IFNA(_xlfn.XLOOKUP(J247,'WM-AR'!I:I,'WM-AR'!F:F),"")</f>
        <v/>
      </c>
      <c r="I247" s="1377"/>
      <c r="J247" s="732" t="str" cm="1">
        <f t="array" aca="1" ref="J247" ca="1">IF(ISTEXT(I247),INDIRECT("I"&amp;_xlfn.XMATCH("#",$I$1:INDIRECT("I"&amp;ROW()),,-1)+1)&amp;"-"&amp;I247,"")</f>
        <v/>
      </c>
      <c r="K247" s="1036"/>
      <c r="L247" s="1037" t="str">
        <f ca="1">IFERROR(VLOOKUP($J247,'WM-AR'!$I$7:$AS$3267,34,FALSE),"")</f>
        <v/>
      </c>
      <c r="M247" s="1378" t="str">
        <f ca="1">IFERROR(VLOOKUP($J247,'WM-AR'!$I$7:$AS$3267,4,FALSE),"")</f>
        <v/>
      </c>
      <c r="N247" s="1378" t="str">
        <f ca="1">IFERROR(VLOOKUP($J247,'WM-AR'!$I$7:$AS$3267,6,FALSE),"")</f>
        <v/>
      </c>
      <c r="O247" s="1378" t="str">
        <f ca="1">IFERROR(VLOOKUP($J247,'WM-AR'!$I$7:$AS$3267,8,FALSE),"")</f>
        <v/>
      </c>
      <c r="P247" s="1038" t="str">
        <f ca="1">IFERROR(VLOOKUP($J247,'WM-AR'!$I$7:$AS$3267,10,FALSE),"")</f>
        <v/>
      </c>
      <c r="Q247" s="1039" t="str">
        <f ca="1">IFERROR(VLOOKUP($J247,'WM-AR'!$I$7:$AS$3267,12,FALSE),"")</f>
        <v/>
      </c>
      <c r="R247" s="1039" t="str">
        <f ca="1">IFERROR(VLOOKUP($J247,'WM-AR'!$I$7:$AS$3267,14,FALSE),"")</f>
        <v/>
      </c>
      <c r="S247" s="1039" t="str">
        <f ca="1">IFERROR(VLOOKUP($J247,'WM-AR'!$I$7:$AS$3267,16,FALSE),"")</f>
        <v/>
      </c>
      <c r="T247" s="1039" t="str">
        <f ca="1">IFERROR(VLOOKUP($J247,'WM-AR'!$I$7:$AS$3267,18,FALSE),"")</f>
        <v/>
      </c>
      <c r="U247" s="1039" t="str">
        <f ca="1">IFERROR(VLOOKUP($J247,'WM-AR'!$I$7:$AS$3267,20,FALSE),"")</f>
        <v/>
      </c>
      <c r="V247" s="1039" t="str">
        <f ca="1">IFERROR(VLOOKUP($J247,'WM-AR'!$I$7:$AS$3267,22,FALSE),"")</f>
        <v/>
      </c>
      <c r="W247" s="1039" t="str">
        <f ca="1">IFERROR(VLOOKUP($J247,'WM-AR'!$I$7:$AS$3267,24,FALSE),"")</f>
        <v/>
      </c>
      <c r="X247" s="1039" t="str">
        <f ca="1">IFERROR(VLOOKUP($J247,'WM-AR'!$I$7:$AS$3267,25,FALSE),"")</f>
        <v/>
      </c>
      <c r="Y247" s="1039" t="str">
        <f ca="1">IFERROR(VLOOKUP($J247,'WM-AR'!$I$7:$AS$3267,26,FALSE),"")</f>
        <v/>
      </c>
      <c r="Z247" s="1039" t="str">
        <f ca="1">IFERROR(VLOOKUP($J247,'WM-AR'!$I$7:$AS$3267,27,FALSE),"")</f>
        <v/>
      </c>
      <c r="AA247" s="1039" t="str">
        <f ca="1">IFERROR(VLOOKUP($J247,'WM-AR'!$I$7:$AS$3267,28,FALSE),"")</f>
        <v/>
      </c>
      <c r="AB247" s="1039" t="str">
        <f ca="1">IFERROR(VLOOKUP($J247,'WM-AR'!$I$7:$AS$3267,29,FALSE),"")</f>
        <v/>
      </c>
      <c r="AC247" s="1039" t="str">
        <f ca="1">IFERROR(VLOOKUP($J247,'WM-AR'!$I$7:$AS$3267,30,FALSE),"")</f>
        <v/>
      </c>
      <c r="AD247" s="1039" t="str">
        <f ca="1">IFERROR(VLOOKUP($J247,'WM-AR'!$I$7:$AS$3267,31,FALSE),"")</f>
        <v/>
      </c>
      <c r="AE247" s="1039" t="str">
        <f ca="1">IFERROR(VLOOKUP($J247,'WM-AR'!$I$7:$AS$3267,32,FALSE),"")</f>
        <v/>
      </c>
      <c r="AF247" s="1039" t="str">
        <f ca="1">IFERROR(VLOOKUP($J247,'WM-AR'!$I$7:$AS$3267,33,FALSE),"")</f>
        <v/>
      </c>
      <c r="AG247" s="1379"/>
      <c r="AH247" s="1380" t="s">
        <v>3757</v>
      </c>
      <c r="AI247" s="1380" t="s">
        <v>3757</v>
      </c>
      <c r="AJ247" s="1380"/>
      <c r="AK247" s="1380" t="str">
        <f t="shared" ca="1" si="26"/>
        <v/>
      </c>
      <c r="AL247" s="743"/>
      <c r="AM247" s="1028" t="str">
        <f>IF(AND(ISTEXT($E247),ISTEXT($B247)),"산출기준 &gt;&gt;  "&amp;_xlfn.XLOOKUP($E247,산출기준!$D:$D,산출기준!$E:$E,"매칭실패"),"")</f>
        <v/>
      </c>
    </row>
    <row r="248" spans="1:39">
      <c r="B248" s="635"/>
      <c r="C248" s="636"/>
      <c r="D248" s="636"/>
      <c r="E248" s="636"/>
      <c r="F248" s="638"/>
      <c r="G248" s="639"/>
      <c r="H248" s="639"/>
      <c r="I248" s="639"/>
      <c r="J248" s="641"/>
      <c r="K248" s="642"/>
      <c r="L248" s="642"/>
      <c r="M248" s="642"/>
      <c r="N248" s="642"/>
      <c r="O248" s="642"/>
      <c r="P248" s="642"/>
      <c r="Q248" s="642"/>
      <c r="R248" s="642"/>
      <c r="S248" s="642"/>
      <c r="T248" s="642"/>
      <c r="U248" s="642"/>
      <c r="V248" s="642"/>
      <c r="W248" s="642"/>
      <c r="X248" s="642"/>
      <c r="Y248" s="642"/>
      <c r="Z248" s="642"/>
      <c r="AA248" s="642"/>
      <c r="AB248" s="642"/>
      <c r="AC248" s="642"/>
      <c r="AD248" s="642"/>
      <c r="AE248" s="642"/>
      <c r="AF248" s="642"/>
      <c r="AG248" s="636"/>
      <c r="AH248" s="643"/>
      <c r="AI248" s="643"/>
      <c r="AJ248" s="644"/>
      <c r="AK248" s="644"/>
      <c r="AL248" s="639"/>
      <c r="AM248" s="88" t="str">
        <f>IF(AND(ISTEXT($E248),ISTEXT($B248)),"산출기준 &gt;&gt;  "&amp;_xlfn.XLOOKUP($E248,산출기준!$D:$D,산출기준!$E:$E,"매칭실패"),"")</f>
        <v/>
      </c>
    </row>
    <row r="249" spans="1:39">
      <c r="B249" s="645"/>
      <c r="C249" s="646" t="s">
        <v>3831</v>
      </c>
      <c r="D249" s="648"/>
      <c r="E249" s="648"/>
      <c r="F249" s="1057" t="s">
        <v>3888</v>
      </c>
      <c r="G249" s="645"/>
      <c r="H249" s="651"/>
      <c r="I249" s="651"/>
      <c r="J249" s="652"/>
      <c r="K249" s="652"/>
      <c r="L249" s="653"/>
      <c r="M249" s="653"/>
      <c r="N249" s="653"/>
      <c r="O249" s="653"/>
      <c r="P249" s="653"/>
      <c r="Q249" s="653"/>
      <c r="R249" s="653"/>
      <c r="S249" s="653"/>
      <c r="T249" s="653"/>
      <c r="U249" s="653"/>
      <c r="V249" s="653"/>
      <c r="W249" s="653"/>
      <c r="X249" s="653"/>
      <c r="Y249" s="653"/>
      <c r="Z249" s="653"/>
      <c r="AA249" s="653"/>
      <c r="AB249" s="653"/>
      <c r="AC249" s="653"/>
      <c r="AD249" s="653"/>
      <c r="AE249" s="653"/>
      <c r="AF249" s="653"/>
      <c r="AG249" s="656"/>
      <c r="AH249" s="656"/>
      <c r="AI249" s="656"/>
      <c r="AJ249" s="656"/>
      <c r="AK249" s="656"/>
      <c r="AL249" s="657"/>
      <c r="AM249" s="88" t="str">
        <f>IF(AND(ISTEXT($E249),ISTEXT($B249)),"산출기준 &gt;&gt;  "&amp;_xlfn.XLOOKUP($E249,산출기준!$D:$D,산출기준!$E:$E,"매칭실패"),"")</f>
        <v/>
      </c>
    </row>
    <row r="250" spans="1:39">
      <c r="B250" s="658"/>
      <c r="C250" s="659"/>
      <c r="D250" s="659"/>
      <c r="E250" s="659"/>
      <c r="F250" s="1056"/>
      <c r="G250" s="662"/>
      <c r="H250" s="662"/>
      <c r="I250" s="662"/>
      <c r="J250" s="652"/>
      <c r="K250" s="664"/>
      <c r="L250" s="664"/>
      <c r="M250" s="664"/>
      <c r="N250" s="664"/>
      <c r="O250" s="664"/>
      <c r="P250" s="664"/>
      <c r="Q250" s="664"/>
      <c r="R250" s="664"/>
      <c r="S250" s="664"/>
      <c r="T250" s="664"/>
      <c r="U250" s="664"/>
      <c r="V250" s="664"/>
      <c r="W250" s="664"/>
      <c r="X250" s="664"/>
      <c r="Y250" s="664"/>
      <c r="Z250" s="664"/>
      <c r="AA250" s="664"/>
      <c r="AB250" s="664"/>
      <c r="AC250" s="664"/>
      <c r="AD250" s="664"/>
      <c r="AE250" s="664"/>
      <c r="AF250" s="664"/>
      <c r="AG250" s="659"/>
      <c r="AH250" s="665"/>
      <c r="AI250" s="665"/>
      <c r="AJ250" s="666"/>
      <c r="AK250" s="666"/>
      <c r="AL250" s="662"/>
      <c r="AM250" s="88" t="str">
        <f>IF(AND(ISTEXT($E250),ISTEXT($B250)),"산출기준 &gt;&gt;  "&amp;_xlfn.XLOOKUP($E250,산출기준!$D:$D,산출기준!$E:$E,"매칭실패"),"")</f>
        <v/>
      </c>
    </row>
    <row r="251" spans="1:39" ht="34.9" customHeight="1">
      <c r="B251" s="808" t="str" cm="1">
        <f t="array" aca="1" ref="B251" ca="1">_xlfn.IFNA(INDIRECT("Family_표준_구성도!B"&amp;MATCH(F251,INDIRECT("Family_표준_구성도!"&amp;"C:C"),0)),"")</f>
        <v>8.2.1.6.1</v>
      </c>
      <c r="C251" s="668" t="s">
        <v>2016</v>
      </c>
      <c r="D251" s="809"/>
      <c r="E251" s="668" t="s">
        <v>3761</v>
      </c>
      <c r="F251" s="1265" t="s">
        <v>3889</v>
      </c>
      <c r="G251" s="811"/>
      <c r="H251" s="917" t="s">
        <v>3890</v>
      </c>
      <c r="I251" s="1356" t="s">
        <v>1653</v>
      </c>
      <c r="J251" s="1356"/>
      <c r="K251" s="674"/>
      <c r="L251" s="674"/>
      <c r="M251" s="1357" t="str" cm="1">
        <f t="array" aca="1" ref="M251:N251" ca="1">TRANSPOSE(INDIRECT("'WM-AR'!B"&amp;_xlfn.XMATCH($I252,'WM-AR'!G:G,0,1)):INDIRECT("'WM-AR'!B"&amp;_xlfn.XMATCH($I252,'WM-AR'!G:G,0,-1)))</f>
        <v/>
      </c>
      <c r="N251" s="1357" t="str">
        <f ca="1"/>
        <v>Double Door</v>
      </c>
      <c r="O251" s="1358"/>
      <c r="P251" s="1359"/>
      <c r="Q251" s="1360"/>
      <c r="R251" s="1360"/>
      <c r="S251" s="1360"/>
      <c r="T251" s="1360"/>
      <c r="U251" s="1360"/>
      <c r="V251" s="1360"/>
      <c r="W251" s="1361"/>
      <c r="X251" s="1362"/>
      <c r="Y251" s="679"/>
      <c r="Z251" s="679"/>
      <c r="AA251" s="679"/>
      <c r="AB251" s="679"/>
      <c r="AC251" s="679"/>
      <c r="AD251" s="679"/>
      <c r="AE251" s="679"/>
      <c r="AF251" s="679"/>
      <c r="AG251" s="1043"/>
      <c r="AH251" s="682"/>
      <c r="AI251" s="682"/>
      <c r="AJ251" s="682"/>
      <c r="AK251" s="682"/>
      <c r="AL251" s="683"/>
      <c r="AM251" s="88" t="str">
        <f ca="1">IF(AND(ISTEXT($E251),ISTEXT($B251)),"산출기준 &gt;&gt;  "&amp;_xlfn.XLOOKUP($E251,산출기준!$D:$D,산출기준!$E:$E,"매칭실패"),"")</f>
        <v>산출기준 &gt;&gt;  [ 도어 일반 산출 ]</v>
      </c>
    </row>
    <row r="252" spans="1:39" ht="49.9" customHeight="1" outlineLevel="1">
      <c r="B252" s="758"/>
      <c r="C252" s="759"/>
      <c r="D252" s="759"/>
      <c r="E252" s="814"/>
      <c r="F252" s="775"/>
      <c r="G252" s="1363" t="s">
        <v>3752</v>
      </c>
      <c r="H252" s="1364" t="str">
        <f>_xlfn.XLOOKUP(I252,'WM-AR'!G:G,'WM-AR'!E:E)</f>
        <v>A04AR123 Finishing Work Door &amp; Window Work Wood Door w/ Wood Frame (UoM: EA)</v>
      </c>
      <c r="I252" s="765" t="s">
        <v>3822</v>
      </c>
      <c r="J252" s="1365"/>
      <c r="K252" s="766"/>
      <c r="L252" s="766"/>
      <c r="M252" s="1366"/>
      <c r="N252" s="1366"/>
      <c r="O252" s="1366"/>
      <c r="P252" s="1366"/>
      <c r="Q252" s="1366"/>
      <c r="R252" s="1366"/>
      <c r="S252" s="1366"/>
      <c r="T252" s="1366"/>
      <c r="U252" s="1366"/>
      <c r="V252" s="1366"/>
      <c r="W252" s="1366"/>
      <c r="X252" s="1366"/>
      <c r="Y252" s="766"/>
      <c r="Z252" s="766"/>
      <c r="AA252" s="766"/>
      <c r="AB252" s="766"/>
      <c r="AC252" s="766"/>
      <c r="AD252" s="766"/>
      <c r="AE252" s="766"/>
      <c r="AF252" s="766"/>
      <c r="AG252" s="773"/>
      <c r="AH252" s="1045"/>
      <c r="AI252" s="1045"/>
      <c r="AJ252" s="1046"/>
      <c r="AK252" s="1046"/>
      <c r="AL252" s="759"/>
      <c r="AM252" s="88" t="str">
        <f>IF(AND(ISTEXT($E252),ISTEXT($B252)),"산출기준 &gt;&gt;  "&amp;_xlfn.XLOOKUP($E252,산출기준!$D:$D,산출기준!$E:$E,"매칭실패"),"")</f>
        <v/>
      </c>
    </row>
    <row r="253" spans="1:39" ht="54.95" customHeight="1">
      <c r="A253" s="1019"/>
      <c r="B253" s="684"/>
      <c r="C253" s="685"/>
      <c r="D253" s="1020"/>
      <c r="E253" s="687"/>
      <c r="F253" s="1021"/>
      <c r="G253" s="875" t="s">
        <v>2419</v>
      </c>
      <c r="H253" s="1367" t="str">
        <f ca="1">_xlfn.IFNA(_xlfn.XLOOKUP(J253,'WM-AR'!I:I,'WM-AR'!F:F),"")</f>
        <v xml:space="preserve">A04AR123-00002 Finishing Work Door &amp; Window Work Wood Door w/ Wood Frame (UoM: EA) Double Door     w/ Hardware &amp; Accessories  </v>
      </c>
      <c r="I253" s="1368" t="s">
        <v>3836</v>
      </c>
      <c r="J253" s="692" t="str" cm="1">
        <f t="array" aca="1" ref="J253" ca="1">IF(ISTEXT(I253),INDIRECT("I"&amp;_xlfn.XMATCH("#",$I$1:INDIRECT("I"&amp;ROW()),,-1)+1)&amp;"-"&amp;I253,"")</f>
        <v>A04AR123-00002</v>
      </c>
      <c r="K253" s="1022"/>
      <c r="L253" s="1023" t="str">
        <f ca="1">IFERROR(VLOOKUP($J253,'WM-AR'!$I$7:$AS$3267,34,FALSE),"")</f>
        <v>EA</v>
      </c>
      <c r="M253" s="1369" t="str">
        <f ca="1">IFERROR(VLOOKUP($J253,'WM-AR'!$I$7:$AS$3267,4,FALSE),"")</f>
        <v>Finishing Work</v>
      </c>
      <c r="N253" s="1369" t="str">
        <f ca="1">IFERROR(VLOOKUP($J253,'WM-AR'!$I$7:$AS$3267,6,FALSE),"")</f>
        <v>Door &amp; Window Work</v>
      </c>
      <c r="O253" s="1369" t="str">
        <f ca="1">IFERROR(VLOOKUP($J253,'WM-AR'!$I$7:$AS$3267,8,FALSE),"")</f>
        <v>Wood Door w/ Wood Frame (UoM: EA)</v>
      </c>
      <c r="P253" s="1025" t="str">
        <f ca="1">IFERROR(VLOOKUP($J253,'WM-AR'!$I$7:$AS$3267,10,FALSE),"")</f>
        <v>Double Door</v>
      </c>
      <c r="Q253" s="1026">
        <f ca="1">IFERROR(VLOOKUP($J253,'WM-AR'!$I$7:$AS$3267,12,FALSE),"")</f>
        <v>0</v>
      </c>
      <c r="R253" s="1026">
        <f ca="1">IFERROR(VLOOKUP($J253,'WM-AR'!$I$7:$AS$3267,14,FALSE),"")</f>
        <v>0</v>
      </c>
      <c r="S253" s="1026">
        <f ca="1">IFERROR(VLOOKUP($J253,'WM-AR'!$I$7:$AS$3267,16,FALSE),"")</f>
        <v>0</v>
      </c>
      <c r="T253" s="1026">
        <f ca="1">IFERROR(VLOOKUP($J253,'WM-AR'!$I$7:$AS$3267,18,FALSE),"")</f>
        <v>0</v>
      </c>
      <c r="U253" s="1026" t="str">
        <f ca="1">IFERROR(VLOOKUP($J253,'WM-AR'!$I$7:$AS$3267,20,FALSE),"")</f>
        <v>w/ Hardware &amp; Accessories</v>
      </c>
      <c r="V253" s="1026">
        <f ca="1">IFERROR(VLOOKUP($J253,'WM-AR'!$I$7:$AS$3267,22,FALSE),"")</f>
        <v>0</v>
      </c>
      <c r="W253" s="1026">
        <f ca="1">IFERROR(VLOOKUP($J253,'WM-AR'!$I$7:$AS$3267,24,FALSE),"")</f>
        <v>0</v>
      </c>
      <c r="X253" s="1026">
        <f ca="1">IFERROR(VLOOKUP($J253,'WM-AR'!$I$7:$AS$3267,25,FALSE),"")</f>
        <v>0</v>
      </c>
      <c r="Y253" s="1026" t="str">
        <f ca="1">IFERROR(VLOOKUP($J253,'WM-AR'!$I$7:$AS$3267,26,FALSE),"")</f>
        <v>W x H=(  )mm x (  )mm</v>
      </c>
      <c r="Z253" s="1026">
        <f ca="1">IFERROR(VLOOKUP($J253,'WM-AR'!$I$7:$AS$3267,27,FALSE),"")</f>
        <v>0</v>
      </c>
      <c r="AA253" s="1026">
        <f ca="1">IFERROR(VLOOKUP($J253,'WM-AR'!$I$7:$AS$3267,28,FALSE),"")</f>
        <v>0</v>
      </c>
      <c r="AB253" s="1026">
        <f ca="1">IFERROR(VLOOKUP($J253,'WM-AR'!$I$7:$AS$3267,29,FALSE),"")</f>
        <v>0</v>
      </c>
      <c r="AC253" s="1026">
        <f ca="1">IFERROR(VLOOKUP($J253,'WM-AR'!$I$7:$AS$3267,30,FALSE),"")</f>
        <v>0</v>
      </c>
      <c r="AD253" s="1026">
        <f ca="1">IFERROR(VLOOKUP($J253,'WM-AR'!$I$7:$AS$3267,31,FALSE),"")</f>
        <v>0</v>
      </c>
      <c r="AE253" s="1026">
        <f ca="1">IFERROR(VLOOKUP($J253,'WM-AR'!$I$7:$AS$3267,32,FALSE),"")</f>
        <v>0</v>
      </c>
      <c r="AF253" s="1026" t="str">
        <f ca="1">IFERROR(VLOOKUP($J253,'WM-AR'!$I$7:$AS$3267,33,FALSE),"")</f>
        <v/>
      </c>
      <c r="AG253" s="1370" t="s">
        <v>3847</v>
      </c>
      <c r="AH253" s="768" t="s">
        <v>3757</v>
      </c>
      <c r="AI253" s="768" t="s">
        <v>3757</v>
      </c>
      <c r="AJ253" s="769"/>
      <c r="AK253" s="769" t="str">
        <f ca="1">L253</f>
        <v>EA</v>
      </c>
      <c r="AL253" s="704"/>
      <c r="AM253" s="1028" t="str">
        <f>IF(AND(ISTEXT($E253),ISTEXT($B253)),"산출기준 &gt;&gt;  "&amp;_xlfn.XLOOKUP($E253,산출기준!$D:$D,산출기준!$E:$E,"매칭실패"),"")</f>
        <v/>
      </c>
    </row>
    <row r="254" spans="1:39" ht="54.95" customHeight="1">
      <c r="A254" s="1019"/>
      <c r="B254" s="705"/>
      <c r="C254" s="706"/>
      <c r="D254" s="711"/>
      <c r="E254" s="708"/>
      <c r="F254" s="1029"/>
      <c r="G254" s="882"/>
      <c r="H254" s="1371" t="str">
        <f ca="1">_xlfn.IFNA(_xlfn.XLOOKUP(J254,'WM-AR'!I:I,'WM-AR'!F:F),"")</f>
        <v/>
      </c>
      <c r="I254" s="1372"/>
      <c r="J254" s="712" t="str" cm="1">
        <f t="array" aca="1" ref="J254" ca="1">IF(ISTEXT(I254),INDIRECT("I"&amp;_xlfn.XMATCH("#",$I$1:INDIRECT("I"&amp;ROW()),,-1)+1)&amp;"-"&amp;I254,"")</f>
        <v/>
      </c>
      <c r="K254" s="1030"/>
      <c r="L254" s="1031" t="str">
        <f ca="1">IFERROR(VLOOKUP($J254,'WM-AR'!$I$7:$AS$3267,34,FALSE),"")</f>
        <v/>
      </c>
      <c r="M254" s="1373" t="str">
        <f ca="1">IFERROR(VLOOKUP($J254,'WM-AR'!$I$7:$AS$3267,4,FALSE),"")</f>
        <v/>
      </c>
      <c r="N254" s="1373" t="str">
        <f ca="1">IFERROR(VLOOKUP($J254,'WM-AR'!$I$7:$AS$3267,6,FALSE),"")</f>
        <v/>
      </c>
      <c r="O254" s="1373" t="str">
        <f ca="1">IFERROR(VLOOKUP($J254,'WM-AR'!$I$7:$AS$3267,8,FALSE),"")</f>
        <v/>
      </c>
      <c r="P254" s="1032" t="str">
        <f ca="1">IFERROR(VLOOKUP($J254,'WM-AR'!$I$7:$AS$3267,10,FALSE),"")</f>
        <v/>
      </c>
      <c r="Q254" s="1033" t="str">
        <f ca="1">IFERROR(VLOOKUP($J254,'WM-AR'!$I$7:$AS$3267,12,FALSE),"")</f>
        <v/>
      </c>
      <c r="R254" s="1033" t="str">
        <f ca="1">IFERROR(VLOOKUP($J254,'WM-AR'!$I$7:$AS$3267,14,FALSE),"")</f>
        <v/>
      </c>
      <c r="S254" s="1033" t="str">
        <f ca="1">IFERROR(VLOOKUP($J254,'WM-AR'!$I$7:$AS$3267,16,FALSE),"")</f>
        <v/>
      </c>
      <c r="T254" s="1033" t="str">
        <f ca="1">IFERROR(VLOOKUP($J254,'WM-AR'!$I$7:$AS$3267,18,FALSE),"")</f>
        <v/>
      </c>
      <c r="U254" s="1033" t="str">
        <f ca="1">IFERROR(VLOOKUP($J254,'WM-AR'!$I$7:$AS$3267,20,FALSE),"")</f>
        <v/>
      </c>
      <c r="V254" s="1033" t="str">
        <f ca="1">IFERROR(VLOOKUP($J254,'WM-AR'!$I$7:$AS$3267,22,FALSE),"")</f>
        <v/>
      </c>
      <c r="W254" s="1033" t="str">
        <f ca="1">IFERROR(VLOOKUP($J254,'WM-AR'!$I$7:$AS$3267,24,FALSE),"")</f>
        <v/>
      </c>
      <c r="X254" s="1033" t="str">
        <f ca="1">IFERROR(VLOOKUP($J254,'WM-AR'!$I$7:$AS$3267,25,FALSE),"")</f>
        <v/>
      </c>
      <c r="Y254" s="1033" t="str">
        <f ca="1">IFERROR(VLOOKUP($J254,'WM-AR'!$I$7:$AS$3267,26,FALSE),"")</f>
        <v/>
      </c>
      <c r="Z254" s="1033" t="str">
        <f ca="1">IFERROR(VLOOKUP($J254,'WM-AR'!$I$7:$AS$3267,27,FALSE),"")</f>
        <v/>
      </c>
      <c r="AA254" s="1033" t="str">
        <f ca="1">IFERROR(VLOOKUP($J254,'WM-AR'!$I$7:$AS$3267,28,FALSE),"")</f>
        <v/>
      </c>
      <c r="AB254" s="1033" t="str">
        <f ca="1">IFERROR(VLOOKUP($J254,'WM-AR'!$I$7:$AS$3267,29,FALSE),"")</f>
        <v/>
      </c>
      <c r="AC254" s="1033" t="str">
        <f ca="1">IFERROR(VLOOKUP($J254,'WM-AR'!$I$7:$AS$3267,30,FALSE),"")</f>
        <v/>
      </c>
      <c r="AD254" s="1033" t="str">
        <f ca="1">IFERROR(VLOOKUP($J254,'WM-AR'!$I$7:$AS$3267,31,FALSE),"")</f>
        <v/>
      </c>
      <c r="AE254" s="1033" t="str">
        <f ca="1">IFERROR(VLOOKUP($J254,'WM-AR'!$I$7:$AS$3267,32,FALSE),"")</f>
        <v/>
      </c>
      <c r="AF254" s="1033" t="str">
        <f ca="1">IFERROR(VLOOKUP($J254,'WM-AR'!$I$7:$AS$3267,33,FALSE),"")</f>
        <v/>
      </c>
      <c r="AG254" s="1374"/>
      <c r="AH254" s="1375" t="s">
        <v>3757</v>
      </c>
      <c r="AI254" s="1375" t="s">
        <v>3757</v>
      </c>
      <c r="AJ254" s="1375"/>
      <c r="AK254" s="1375" t="str">
        <f t="shared" ref="AK254:AK257" ca="1" si="27">L254</f>
        <v/>
      </c>
      <c r="AL254" s="723"/>
      <c r="AM254" s="1028" t="str">
        <f>IF(AND(ISTEXT($E254),ISTEXT($B254)),"산출기준 &gt;&gt;  "&amp;_xlfn.XLOOKUP($E254,산출기준!$D:$D,산출기준!$E:$E,"매칭실패"),"")</f>
        <v/>
      </c>
    </row>
    <row r="255" spans="1:39" ht="54.95" customHeight="1">
      <c r="A255" s="1019"/>
      <c r="B255" s="705"/>
      <c r="C255" s="706"/>
      <c r="D255" s="711"/>
      <c r="E255" s="708"/>
      <c r="F255" s="1029"/>
      <c r="G255" s="882"/>
      <c r="H255" s="1371" t="str">
        <f ca="1">_xlfn.IFNA(_xlfn.XLOOKUP(J255,'WM-AR'!I:I,'WM-AR'!F:F),"")</f>
        <v/>
      </c>
      <c r="I255" s="1372"/>
      <c r="J255" s="712" t="str" cm="1">
        <f t="array" aca="1" ref="J255" ca="1">IF(ISTEXT(I255),INDIRECT("I"&amp;_xlfn.XMATCH("#",$I$1:INDIRECT("I"&amp;ROW()),,-1)+1)&amp;"-"&amp;I255,"")</f>
        <v/>
      </c>
      <c r="K255" s="1030"/>
      <c r="L255" s="1031" t="str">
        <f ca="1">IFERROR(VLOOKUP($J255,'WM-AR'!$I$7:$AS$3267,34,FALSE),"")</f>
        <v/>
      </c>
      <c r="M255" s="1373" t="str">
        <f ca="1">IFERROR(VLOOKUP($J255,'WM-AR'!$I$7:$AS$3267,4,FALSE),"")</f>
        <v/>
      </c>
      <c r="N255" s="1373" t="str">
        <f ca="1">IFERROR(VLOOKUP($J255,'WM-AR'!$I$7:$AS$3267,6,FALSE),"")</f>
        <v/>
      </c>
      <c r="O255" s="1373" t="str">
        <f ca="1">IFERROR(VLOOKUP($J255,'WM-AR'!$I$7:$AS$3267,8,FALSE),"")</f>
        <v/>
      </c>
      <c r="P255" s="1032" t="str">
        <f ca="1">IFERROR(VLOOKUP($J255,'WM-AR'!$I$7:$AS$3267,10,FALSE),"")</f>
        <v/>
      </c>
      <c r="Q255" s="1033" t="str">
        <f ca="1">IFERROR(VLOOKUP($J255,'WM-AR'!$I$7:$AS$3267,12,FALSE),"")</f>
        <v/>
      </c>
      <c r="R255" s="1033" t="str">
        <f ca="1">IFERROR(VLOOKUP($J255,'WM-AR'!$I$7:$AS$3267,14,FALSE),"")</f>
        <v/>
      </c>
      <c r="S255" s="1033" t="str">
        <f ca="1">IFERROR(VLOOKUP($J255,'WM-AR'!$I$7:$AS$3267,16,FALSE),"")</f>
        <v/>
      </c>
      <c r="T255" s="1033" t="str">
        <f ca="1">IFERROR(VLOOKUP($J255,'WM-AR'!$I$7:$AS$3267,18,FALSE),"")</f>
        <v/>
      </c>
      <c r="U255" s="1033" t="str">
        <f ca="1">IFERROR(VLOOKUP($J255,'WM-AR'!$I$7:$AS$3267,20,FALSE),"")</f>
        <v/>
      </c>
      <c r="V255" s="1033" t="str">
        <f ca="1">IFERROR(VLOOKUP($J255,'WM-AR'!$I$7:$AS$3267,22,FALSE),"")</f>
        <v/>
      </c>
      <c r="W255" s="1033" t="str">
        <f ca="1">IFERROR(VLOOKUP($J255,'WM-AR'!$I$7:$AS$3267,24,FALSE),"")</f>
        <v/>
      </c>
      <c r="X255" s="1033" t="str">
        <f ca="1">IFERROR(VLOOKUP($J255,'WM-AR'!$I$7:$AS$3267,25,FALSE),"")</f>
        <v/>
      </c>
      <c r="Y255" s="1033" t="str">
        <f ca="1">IFERROR(VLOOKUP($J255,'WM-AR'!$I$7:$AS$3267,26,FALSE),"")</f>
        <v/>
      </c>
      <c r="Z255" s="1033" t="str">
        <f ca="1">IFERROR(VLOOKUP($J255,'WM-AR'!$I$7:$AS$3267,27,FALSE),"")</f>
        <v/>
      </c>
      <c r="AA255" s="1033" t="str">
        <f ca="1">IFERROR(VLOOKUP($J255,'WM-AR'!$I$7:$AS$3267,28,FALSE),"")</f>
        <v/>
      </c>
      <c r="AB255" s="1033" t="str">
        <f ca="1">IFERROR(VLOOKUP($J255,'WM-AR'!$I$7:$AS$3267,29,FALSE),"")</f>
        <v/>
      </c>
      <c r="AC255" s="1033" t="str">
        <f ca="1">IFERROR(VLOOKUP($J255,'WM-AR'!$I$7:$AS$3267,30,FALSE),"")</f>
        <v/>
      </c>
      <c r="AD255" s="1033" t="str">
        <f ca="1">IFERROR(VLOOKUP($J255,'WM-AR'!$I$7:$AS$3267,31,FALSE),"")</f>
        <v/>
      </c>
      <c r="AE255" s="1033" t="str">
        <f ca="1">IFERROR(VLOOKUP($J255,'WM-AR'!$I$7:$AS$3267,32,FALSE),"")</f>
        <v/>
      </c>
      <c r="AF255" s="1033" t="str">
        <f ca="1">IFERROR(VLOOKUP($J255,'WM-AR'!$I$7:$AS$3267,33,FALSE),"")</f>
        <v/>
      </c>
      <c r="AG255" s="1374"/>
      <c r="AH255" s="1375" t="s">
        <v>3757</v>
      </c>
      <c r="AI255" s="1375" t="s">
        <v>3757</v>
      </c>
      <c r="AJ255" s="1375"/>
      <c r="AK255" s="1375" t="str">
        <f t="shared" ca="1" si="27"/>
        <v/>
      </c>
      <c r="AL255" s="723"/>
      <c r="AM255" s="1028" t="str">
        <f>IF(AND(ISTEXT($E255),ISTEXT($B255)),"산출기준 &gt;&gt;  "&amp;_xlfn.XLOOKUP($E255,산출기준!$D:$D,산출기준!$E:$E,"매칭실패"),"")</f>
        <v/>
      </c>
    </row>
    <row r="256" spans="1:39" ht="54.95" customHeight="1">
      <c r="A256" s="1019"/>
      <c r="B256" s="705"/>
      <c r="C256" s="706"/>
      <c r="D256" s="711"/>
      <c r="E256" s="708"/>
      <c r="F256" s="1029"/>
      <c r="G256" s="882"/>
      <c r="H256" s="1371" t="str">
        <f ca="1">_xlfn.IFNA(_xlfn.XLOOKUP(J256,'WM-AR'!I:I,'WM-AR'!F:F),"")</f>
        <v/>
      </c>
      <c r="I256" s="1372"/>
      <c r="J256" s="712" t="str" cm="1">
        <f t="array" aca="1" ref="J256" ca="1">IF(ISTEXT(I256),INDIRECT("I"&amp;_xlfn.XMATCH("#",$I$1:INDIRECT("I"&amp;ROW()),,-1)+1)&amp;"-"&amp;I256,"")</f>
        <v/>
      </c>
      <c r="K256" s="1030"/>
      <c r="L256" s="1031" t="str">
        <f ca="1">IFERROR(VLOOKUP($J256,'WM-AR'!$I$7:$AS$3267,34,FALSE),"")</f>
        <v/>
      </c>
      <c r="M256" s="1373" t="str">
        <f ca="1">IFERROR(VLOOKUP($J256,'WM-AR'!$I$7:$AS$3267,4,FALSE),"")</f>
        <v/>
      </c>
      <c r="N256" s="1373" t="str">
        <f ca="1">IFERROR(VLOOKUP($J256,'WM-AR'!$I$7:$AS$3267,6,FALSE),"")</f>
        <v/>
      </c>
      <c r="O256" s="1373" t="str">
        <f ca="1">IFERROR(VLOOKUP($J256,'WM-AR'!$I$7:$AS$3267,8,FALSE),"")</f>
        <v/>
      </c>
      <c r="P256" s="1032" t="str">
        <f ca="1">IFERROR(VLOOKUP($J256,'WM-AR'!$I$7:$AS$3267,10,FALSE),"")</f>
        <v/>
      </c>
      <c r="Q256" s="1033" t="str">
        <f ca="1">IFERROR(VLOOKUP($J256,'WM-AR'!$I$7:$AS$3267,12,FALSE),"")</f>
        <v/>
      </c>
      <c r="R256" s="1033" t="str">
        <f ca="1">IFERROR(VLOOKUP($J256,'WM-AR'!$I$7:$AS$3267,14,FALSE),"")</f>
        <v/>
      </c>
      <c r="S256" s="1033" t="str">
        <f ca="1">IFERROR(VLOOKUP($J256,'WM-AR'!$I$7:$AS$3267,16,FALSE),"")</f>
        <v/>
      </c>
      <c r="T256" s="1033" t="str">
        <f ca="1">IFERROR(VLOOKUP($J256,'WM-AR'!$I$7:$AS$3267,18,FALSE),"")</f>
        <v/>
      </c>
      <c r="U256" s="1033" t="str">
        <f ca="1">IFERROR(VLOOKUP($J256,'WM-AR'!$I$7:$AS$3267,20,FALSE),"")</f>
        <v/>
      </c>
      <c r="V256" s="1033" t="str">
        <f ca="1">IFERROR(VLOOKUP($J256,'WM-AR'!$I$7:$AS$3267,22,FALSE),"")</f>
        <v/>
      </c>
      <c r="W256" s="1033" t="str">
        <f ca="1">IFERROR(VLOOKUP($J256,'WM-AR'!$I$7:$AS$3267,24,FALSE),"")</f>
        <v/>
      </c>
      <c r="X256" s="1033" t="str">
        <f ca="1">IFERROR(VLOOKUP($J256,'WM-AR'!$I$7:$AS$3267,25,FALSE),"")</f>
        <v/>
      </c>
      <c r="Y256" s="1033" t="str">
        <f ca="1">IFERROR(VLOOKUP($J256,'WM-AR'!$I$7:$AS$3267,26,FALSE),"")</f>
        <v/>
      </c>
      <c r="Z256" s="1033" t="str">
        <f ca="1">IFERROR(VLOOKUP($J256,'WM-AR'!$I$7:$AS$3267,27,FALSE),"")</f>
        <v/>
      </c>
      <c r="AA256" s="1033" t="str">
        <f ca="1">IFERROR(VLOOKUP($J256,'WM-AR'!$I$7:$AS$3267,28,FALSE),"")</f>
        <v/>
      </c>
      <c r="AB256" s="1033" t="str">
        <f ca="1">IFERROR(VLOOKUP($J256,'WM-AR'!$I$7:$AS$3267,29,FALSE),"")</f>
        <v/>
      </c>
      <c r="AC256" s="1033" t="str">
        <f ca="1">IFERROR(VLOOKUP($J256,'WM-AR'!$I$7:$AS$3267,30,FALSE),"")</f>
        <v/>
      </c>
      <c r="AD256" s="1033" t="str">
        <f ca="1">IFERROR(VLOOKUP($J256,'WM-AR'!$I$7:$AS$3267,31,FALSE),"")</f>
        <v/>
      </c>
      <c r="AE256" s="1033" t="str">
        <f ca="1">IFERROR(VLOOKUP($J256,'WM-AR'!$I$7:$AS$3267,32,FALSE),"")</f>
        <v/>
      </c>
      <c r="AF256" s="1033" t="str">
        <f ca="1">IFERROR(VLOOKUP($J256,'WM-AR'!$I$7:$AS$3267,33,FALSE),"")</f>
        <v/>
      </c>
      <c r="AG256" s="1374"/>
      <c r="AH256" s="1375" t="s">
        <v>3757</v>
      </c>
      <c r="AI256" s="1375" t="s">
        <v>3757</v>
      </c>
      <c r="AJ256" s="1375"/>
      <c r="AK256" s="1375" t="str">
        <f t="shared" ca="1" si="27"/>
        <v/>
      </c>
      <c r="AL256" s="723"/>
      <c r="AM256" s="1028" t="str">
        <f>IF(AND(ISTEXT($E256),ISTEXT($B256)),"산출기준 &gt;&gt;  "&amp;_xlfn.XLOOKUP($E256,산출기준!$D:$D,산출기준!$E:$E,"매칭실패"),"")</f>
        <v/>
      </c>
    </row>
    <row r="257" spans="1:39" ht="54.95" customHeight="1">
      <c r="A257" s="1019"/>
      <c r="B257" s="724"/>
      <c r="C257" s="725"/>
      <c r="D257" s="731"/>
      <c r="E257" s="727"/>
      <c r="F257" s="1035"/>
      <c r="G257" s="886"/>
      <c r="H257" s="1376" t="str">
        <f ca="1">_xlfn.IFNA(_xlfn.XLOOKUP(J257,'WM-AR'!I:I,'WM-AR'!F:F),"")</f>
        <v/>
      </c>
      <c r="I257" s="1377"/>
      <c r="J257" s="732" t="str" cm="1">
        <f t="array" aca="1" ref="J257" ca="1">IF(ISTEXT(I257),INDIRECT("I"&amp;_xlfn.XMATCH("#",$I$1:INDIRECT("I"&amp;ROW()),,-1)+1)&amp;"-"&amp;I257,"")</f>
        <v/>
      </c>
      <c r="K257" s="1036"/>
      <c r="L257" s="1037" t="str">
        <f ca="1">IFERROR(VLOOKUP($J257,'WM-AR'!$I$7:$AS$3267,34,FALSE),"")</f>
        <v/>
      </c>
      <c r="M257" s="1378" t="str">
        <f ca="1">IFERROR(VLOOKUP($J257,'WM-AR'!$I$7:$AS$3267,4,FALSE),"")</f>
        <v/>
      </c>
      <c r="N257" s="1378" t="str">
        <f ca="1">IFERROR(VLOOKUP($J257,'WM-AR'!$I$7:$AS$3267,6,FALSE),"")</f>
        <v/>
      </c>
      <c r="O257" s="1378" t="str">
        <f ca="1">IFERROR(VLOOKUP($J257,'WM-AR'!$I$7:$AS$3267,8,FALSE),"")</f>
        <v/>
      </c>
      <c r="P257" s="1038" t="str">
        <f ca="1">IFERROR(VLOOKUP($J257,'WM-AR'!$I$7:$AS$3267,10,FALSE),"")</f>
        <v/>
      </c>
      <c r="Q257" s="1039" t="str">
        <f ca="1">IFERROR(VLOOKUP($J257,'WM-AR'!$I$7:$AS$3267,12,FALSE),"")</f>
        <v/>
      </c>
      <c r="R257" s="1039" t="str">
        <f ca="1">IFERROR(VLOOKUP($J257,'WM-AR'!$I$7:$AS$3267,14,FALSE),"")</f>
        <v/>
      </c>
      <c r="S257" s="1039" t="str">
        <f ca="1">IFERROR(VLOOKUP($J257,'WM-AR'!$I$7:$AS$3267,16,FALSE),"")</f>
        <v/>
      </c>
      <c r="T257" s="1039" t="str">
        <f ca="1">IFERROR(VLOOKUP($J257,'WM-AR'!$I$7:$AS$3267,18,FALSE),"")</f>
        <v/>
      </c>
      <c r="U257" s="1039" t="str">
        <f ca="1">IFERROR(VLOOKUP($J257,'WM-AR'!$I$7:$AS$3267,20,FALSE),"")</f>
        <v/>
      </c>
      <c r="V257" s="1039" t="str">
        <f ca="1">IFERROR(VLOOKUP($J257,'WM-AR'!$I$7:$AS$3267,22,FALSE),"")</f>
        <v/>
      </c>
      <c r="W257" s="1039" t="str">
        <f ca="1">IFERROR(VLOOKUP($J257,'WM-AR'!$I$7:$AS$3267,24,FALSE),"")</f>
        <v/>
      </c>
      <c r="X257" s="1039" t="str">
        <f ca="1">IFERROR(VLOOKUP($J257,'WM-AR'!$I$7:$AS$3267,25,FALSE),"")</f>
        <v/>
      </c>
      <c r="Y257" s="1039" t="str">
        <f ca="1">IFERROR(VLOOKUP($J257,'WM-AR'!$I$7:$AS$3267,26,FALSE),"")</f>
        <v/>
      </c>
      <c r="Z257" s="1039" t="str">
        <f ca="1">IFERROR(VLOOKUP($J257,'WM-AR'!$I$7:$AS$3267,27,FALSE),"")</f>
        <v/>
      </c>
      <c r="AA257" s="1039" t="str">
        <f ca="1">IFERROR(VLOOKUP($J257,'WM-AR'!$I$7:$AS$3267,28,FALSE),"")</f>
        <v/>
      </c>
      <c r="AB257" s="1039" t="str">
        <f ca="1">IFERROR(VLOOKUP($J257,'WM-AR'!$I$7:$AS$3267,29,FALSE),"")</f>
        <v/>
      </c>
      <c r="AC257" s="1039" t="str">
        <f ca="1">IFERROR(VLOOKUP($J257,'WM-AR'!$I$7:$AS$3267,30,FALSE),"")</f>
        <v/>
      </c>
      <c r="AD257" s="1039" t="str">
        <f ca="1">IFERROR(VLOOKUP($J257,'WM-AR'!$I$7:$AS$3267,31,FALSE),"")</f>
        <v/>
      </c>
      <c r="AE257" s="1039" t="str">
        <f ca="1">IFERROR(VLOOKUP($J257,'WM-AR'!$I$7:$AS$3267,32,FALSE),"")</f>
        <v/>
      </c>
      <c r="AF257" s="1039" t="str">
        <f ca="1">IFERROR(VLOOKUP($J257,'WM-AR'!$I$7:$AS$3267,33,FALSE),"")</f>
        <v/>
      </c>
      <c r="AG257" s="1379"/>
      <c r="AH257" s="1380" t="s">
        <v>3757</v>
      </c>
      <c r="AI257" s="1380" t="s">
        <v>3757</v>
      </c>
      <c r="AJ257" s="1380"/>
      <c r="AK257" s="1380" t="str">
        <f t="shared" ca="1" si="27"/>
        <v/>
      </c>
      <c r="AL257" s="743"/>
      <c r="AM257" s="1028" t="str">
        <f>IF(AND(ISTEXT($E257),ISTEXT($B257)),"산출기준 &gt;&gt;  "&amp;_xlfn.XLOOKUP($E257,산출기준!$D:$D,산출기준!$E:$E,"매칭실패"),"")</f>
        <v/>
      </c>
    </row>
    <row r="258" spans="1:39">
      <c r="B258" s="658"/>
      <c r="C258" s="659"/>
      <c r="D258" s="659"/>
      <c r="E258" s="659"/>
      <c r="F258" s="1056"/>
      <c r="G258" s="662"/>
      <c r="H258" s="662"/>
      <c r="I258" s="662"/>
      <c r="J258" s="652"/>
      <c r="K258" s="664"/>
      <c r="L258" s="664"/>
      <c r="M258" s="664"/>
      <c r="N258" s="664"/>
      <c r="O258" s="664"/>
      <c r="P258" s="664"/>
      <c r="Q258" s="664"/>
      <c r="R258" s="664"/>
      <c r="S258" s="664"/>
      <c r="T258" s="664"/>
      <c r="U258" s="664"/>
      <c r="V258" s="664"/>
      <c r="W258" s="664"/>
      <c r="X258" s="664"/>
      <c r="Y258" s="664"/>
      <c r="Z258" s="664"/>
      <c r="AA258" s="664"/>
      <c r="AB258" s="664"/>
      <c r="AC258" s="664"/>
      <c r="AD258" s="664"/>
      <c r="AE258" s="664"/>
      <c r="AF258" s="664"/>
      <c r="AG258" s="659"/>
      <c r="AH258" s="665"/>
      <c r="AI258" s="665"/>
      <c r="AJ258" s="666"/>
      <c r="AK258" s="666"/>
      <c r="AL258" s="662"/>
      <c r="AM258" s="88" t="str">
        <f>IF(AND(ISTEXT($E258),ISTEXT($B258)),"산출기준 &gt;&gt;  "&amp;_xlfn.XLOOKUP($E258,산출기준!$D:$D,산출기준!$E:$E,"매칭실패"),"")</f>
        <v/>
      </c>
    </row>
    <row r="259" spans="1:39" ht="34.9" customHeight="1">
      <c r="B259" s="808" t="str" cm="1">
        <f t="array" aca="1" ref="B259" ca="1">_xlfn.IFNA(INDIRECT("Family_표준_구성도!B"&amp;MATCH(F259,INDIRECT("Family_표준_구성도!"&amp;"C:C"),0)),"")</f>
        <v>8.2.1.6.2</v>
      </c>
      <c r="C259" s="668" t="s">
        <v>2016</v>
      </c>
      <c r="D259" s="809"/>
      <c r="E259" s="668" t="s">
        <v>3761</v>
      </c>
      <c r="F259" s="1265" t="s">
        <v>3891</v>
      </c>
      <c r="G259" s="811"/>
      <c r="H259" s="917" t="s">
        <v>3892</v>
      </c>
      <c r="I259" s="1356" t="s">
        <v>1653</v>
      </c>
      <c r="J259" s="1356"/>
      <c r="K259" s="674"/>
      <c r="L259" s="674"/>
      <c r="M259" s="1357" t="str" cm="1">
        <f t="array" aca="1" ref="M259:N259" ca="1">TRANSPOSE(INDIRECT("'WM-AR'!B"&amp;_xlfn.XMATCH($I260,'WM-AR'!G:G,0,1)):INDIRECT("'WM-AR'!B"&amp;_xlfn.XMATCH($I260,'WM-AR'!G:G,0,-1)))</f>
        <v/>
      </c>
      <c r="N259" s="1357" t="str">
        <f ca="1"/>
        <v>Double Door</v>
      </c>
      <c r="O259" s="1358"/>
      <c r="P259" s="1359"/>
      <c r="Q259" s="1360"/>
      <c r="R259" s="1360"/>
      <c r="S259" s="1360"/>
      <c r="T259" s="1360"/>
      <c r="U259" s="1360"/>
      <c r="V259" s="1360"/>
      <c r="W259" s="1361"/>
      <c r="X259" s="1362"/>
      <c r="Y259" s="679"/>
      <c r="Z259" s="679"/>
      <c r="AA259" s="679"/>
      <c r="AB259" s="679"/>
      <c r="AC259" s="679"/>
      <c r="AD259" s="679"/>
      <c r="AE259" s="679"/>
      <c r="AF259" s="679"/>
      <c r="AG259" s="1043"/>
      <c r="AH259" s="682"/>
      <c r="AI259" s="682"/>
      <c r="AJ259" s="682"/>
      <c r="AK259" s="682"/>
      <c r="AL259" s="683"/>
      <c r="AM259" s="88" t="str">
        <f ca="1">IF(AND(ISTEXT($E259),ISTEXT($B259)),"산출기준 &gt;&gt;  "&amp;_xlfn.XLOOKUP($E259,산출기준!$D:$D,산출기준!$E:$E,"매칭실패"),"")</f>
        <v>산출기준 &gt;&gt;  [ 도어 일반 산출 ]</v>
      </c>
    </row>
    <row r="260" spans="1:39" ht="49.9" customHeight="1" outlineLevel="1">
      <c r="B260" s="758"/>
      <c r="C260" s="759"/>
      <c r="D260" s="759"/>
      <c r="E260" s="814"/>
      <c r="F260" s="775"/>
      <c r="G260" s="1363" t="s">
        <v>3752</v>
      </c>
      <c r="H260" s="1364" t="str">
        <f>_xlfn.XLOOKUP(I260,'WM-AR'!G:G,'WM-AR'!E:E)</f>
        <v>A04AR125 Finishing Work Door &amp; Window Work Wood Door w/ Wood Frame &amp; Vision Panel for Each Leaf (UoM: EA)</v>
      </c>
      <c r="I260" s="765" t="s">
        <v>3825</v>
      </c>
      <c r="J260" s="1365"/>
      <c r="K260" s="766"/>
      <c r="L260" s="766"/>
      <c r="M260" s="1366"/>
      <c r="N260" s="1366"/>
      <c r="O260" s="1366"/>
      <c r="P260" s="1366"/>
      <c r="Q260" s="1366"/>
      <c r="R260" s="1366"/>
      <c r="S260" s="1366"/>
      <c r="T260" s="1366"/>
      <c r="U260" s="1366"/>
      <c r="V260" s="1366"/>
      <c r="W260" s="1366"/>
      <c r="X260" s="1366"/>
      <c r="Y260" s="766"/>
      <c r="Z260" s="766"/>
      <c r="AA260" s="766"/>
      <c r="AB260" s="766"/>
      <c r="AC260" s="766"/>
      <c r="AD260" s="766"/>
      <c r="AE260" s="766"/>
      <c r="AF260" s="766"/>
      <c r="AG260" s="773"/>
      <c r="AH260" s="1045"/>
      <c r="AI260" s="1045"/>
      <c r="AJ260" s="1046"/>
      <c r="AK260" s="1046"/>
      <c r="AL260" s="759"/>
      <c r="AM260" s="88" t="str">
        <f>IF(AND(ISTEXT($E260),ISTEXT($B260)),"산출기준 &gt;&gt;  "&amp;_xlfn.XLOOKUP($E260,산출기준!$D:$D,산출기준!$E:$E,"매칭실패"),"")</f>
        <v/>
      </c>
    </row>
    <row r="261" spans="1:39" ht="54.95" customHeight="1">
      <c r="A261" s="1019"/>
      <c r="B261" s="684"/>
      <c r="C261" s="685"/>
      <c r="D261" s="1020"/>
      <c r="E261" s="687"/>
      <c r="F261" s="1021"/>
      <c r="G261" s="875" t="s">
        <v>2420</v>
      </c>
      <c r="H261" s="1367" t="str">
        <f ca="1">_xlfn.IFNA(_xlfn.XLOOKUP(J261,'WM-AR'!I:I,'WM-AR'!F:F),"")</f>
        <v xml:space="preserve">A04AR125-00002 Finishing Work Door &amp; Window Work Wood Door w/ Wood Frame &amp; Vision Panel for Each Leaf (UoM: EA) Double Door     w/ Hardware &amp; Accessories  </v>
      </c>
      <c r="I261" s="1368" t="s">
        <v>3836</v>
      </c>
      <c r="J261" s="692" t="str" cm="1">
        <f t="array" aca="1" ref="J261" ca="1">IF(ISTEXT(I261),INDIRECT("I"&amp;_xlfn.XMATCH("#",$I$1:INDIRECT("I"&amp;ROW()),,-1)+1)&amp;"-"&amp;I261,"")</f>
        <v>A04AR125-00002</v>
      </c>
      <c r="K261" s="1022"/>
      <c r="L261" s="1023" t="str">
        <f ca="1">IFERROR(VLOOKUP($J261,'WM-AR'!$I$7:$AS$3267,34,FALSE),"")</f>
        <v>EA</v>
      </c>
      <c r="M261" s="1369" t="str">
        <f ca="1">IFERROR(VLOOKUP($J261,'WM-AR'!$I$7:$AS$3267,4,FALSE),"")</f>
        <v>Finishing Work</v>
      </c>
      <c r="N261" s="1369" t="str">
        <f ca="1">IFERROR(VLOOKUP($J261,'WM-AR'!$I$7:$AS$3267,6,FALSE),"")</f>
        <v>Door &amp; Window Work</v>
      </c>
      <c r="O261" s="1369" t="str">
        <f ca="1">IFERROR(VLOOKUP($J261,'WM-AR'!$I$7:$AS$3267,8,FALSE),"")</f>
        <v>Wood Door w/ Wood Frame &amp; Vision Panel for Each Leaf (UoM: EA)</v>
      </c>
      <c r="P261" s="1025" t="str">
        <f ca="1">IFERROR(VLOOKUP($J261,'WM-AR'!$I$7:$AS$3267,10,FALSE),"")</f>
        <v>Double Door</v>
      </c>
      <c r="Q261" s="1026">
        <f ca="1">IFERROR(VLOOKUP($J261,'WM-AR'!$I$7:$AS$3267,12,FALSE),"")</f>
        <v>0</v>
      </c>
      <c r="R261" s="1026">
        <f ca="1">IFERROR(VLOOKUP($J261,'WM-AR'!$I$7:$AS$3267,14,FALSE),"")</f>
        <v>0</v>
      </c>
      <c r="S261" s="1026">
        <f ca="1">IFERROR(VLOOKUP($J261,'WM-AR'!$I$7:$AS$3267,16,FALSE),"")</f>
        <v>0</v>
      </c>
      <c r="T261" s="1026">
        <f ca="1">IFERROR(VLOOKUP($J261,'WM-AR'!$I$7:$AS$3267,18,FALSE),"")</f>
        <v>0</v>
      </c>
      <c r="U261" s="1026" t="str">
        <f ca="1">IFERROR(VLOOKUP($J261,'WM-AR'!$I$7:$AS$3267,20,FALSE),"")</f>
        <v>w/ Hardware &amp; Accessories</v>
      </c>
      <c r="V261" s="1026">
        <f ca="1">IFERROR(VLOOKUP($J261,'WM-AR'!$I$7:$AS$3267,22,FALSE),"")</f>
        <v>0</v>
      </c>
      <c r="W261" s="1026">
        <f ca="1">IFERROR(VLOOKUP($J261,'WM-AR'!$I$7:$AS$3267,24,FALSE),"")</f>
        <v>0</v>
      </c>
      <c r="X261" s="1026">
        <f ca="1">IFERROR(VLOOKUP($J261,'WM-AR'!$I$7:$AS$3267,25,FALSE),"")</f>
        <v>0</v>
      </c>
      <c r="Y261" s="1026" t="str">
        <f ca="1">IFERROR(VLOOKUP($J261,'WM-AR'!$I$7:$AS$3267,26,FALSE),"")</f>
        <v>W x H=(  )mm x (  )mm</v>
      </c>
      <c r="Z261" s="1026">
        <f ca="1">IFERROR(VLOOKUP($J261,'WM-AR'!$I$7:$AS$3267,27,FALSE),"")</f>
        <v>0</v>
      </c>
      <c r="AA261" s="1026">
        <f ca="1">IFERROR(VLOOKUP($J261,'WM-AR'!$I$7:$AS$3267,28,FALSE),"")</f>
        <v>0</v>
      </c>
      <c r="AB261" s="1026">
        <f ca="1">IFERROR(VLOOKUP($J261,'WM-AR'!$I$7:$AS$3267,29,FALSE),"")</f>
        <v>0</v>
      </c>
      <c r="AC261" s="1026">
        <f ca="1">IFERROR(VLOOKUP($J261,'WM-AR'!$I$7:$AS$3267,30,FALSE),"")</f>
        <v>0</v>
      </c>
      <c r="AD261" s="1026">
        <f ca="1">IFERROR(VLOOKUP($J261,'WM-AR'!$I$7:$AS$3267,31,FALSE),"")</f>
        <v>0</v>
      </c>
      <c r="AE261" s="1026">
        <f ca="1">IFERROR(VLOOKUP($J261,'WM-AR'!$I$7:$AS$3267,32,FALSE),"")</f>
        <v>0</v>
      </c>
      <c r="AF261" s="1026" t="str">
        <f ca="1">IFERROR(VLOOKUP($J261,'WM-AR'!$I$7:$AS$3267,33,FALSE),"")</f>
        <v/>
      </c>
      <c r="AG261" s="1370" t="s">
        <v>3847</v>
      </c>
      <c r="AH261" s="768" t="s">
        <v>3757</v>
      </c>
      <c r="AI261" s="768" t="s">
        <v>3757</v>
      </c>
      <c r="AJ261" s="769"/>
      <c r="AK261" s="769" t="str">
        <f ca="1">L261</f>
        <v>EA</v>
      </c>
      <c r="AL261" s="704"/>
      <c r="AM261" s="1028" t="str">
        <f>IF(AND(ISTEXT($E261),ISTEXT($B261)),"산출기준 &gt;&gt;  "&amp;_xlfn.XLOOKUP($E261,산출기준!$D:$D,산출기준!$E:$E,"매칭실패"),"")</f>
        <v/>
      </c>
    </row>
    <row r="262" spans="1:39" ht="54.95" customHeight="1">
      <c r="A262" s="1019"/>
      <c r="B262" s="705"/>
      <c r="C262" s="706"/>
      <c r="D262" s="711"/>
      <c r="E262" s="708"/>
      <c r="F262" s="1029"/>
      <c r="G262" s="882"/>
      <c r="H262" s="1371" t="str">
        <f ca="1">_xlfn.IFNA(_xlfn.XLOOKUP(J262,'WM-AR'!I:I,'WM-AR'!F:F),"")</f>
        <v/>
      </c>
      <c r="I262" s="1372"/>
      <c r="J262" s="712" t="str" cm="1">
        <f t="array" aca="1" ref="J262" ca="1">IF(ISTEXT(I262),INDIRECT("I"&amp;_xlfn.XMATCH("#",$I$1:INDIRECT("I"&amp;ROW()),,-1)+1)&amp;"-"&amp;I262,"")</f>
        <v/>
      </c>
      <c r="K262" s="1030"/>
      <c r="L262" s="1031" t="str">
        <f ca="1">IFERROR(VLOOKUP($J262,'WM-AR'!$I$7:$AS$3267,34,FALSE),"")</f>
        <v/>
      </c>
      <c r="M262" s="1373" t="str">
        <f ca="1">IFERROR(VLOOKUP($J262,'WM-AR'!$I$7:$AS$3267,4,FALSE),"")</f>
        <v/>
      </c>
      <c r="N262" s="1373" t="str">
        <f ca="1">IFERROR(VLOOKUP($J262,'WM-AR'!$I$7:$AS$3267,6,FALSE),"")</f>
        <v/>
      </c>
      <c r="O262" s="1373" t="str">
        <f ca="1">IFERROR(VLOOKUP($J262,'WM-AR'!$I$7:$AS$3267,8,FALSE),"")</f>
        <v/>
      </c>
      <c r="P262" s="1032" t="str">
        <f ca="1">IFERROR(VLOOKUP($J262,'WM-AR'!$I$7:$AS$3267,10,FALSE),"")</f>
        <v/>
      </c>
      <c r="Q262" s="1033" t="str">
        <f ca="1">IFERROR(VLOOKUP($J262,'WM-AR'!$I$7:$AS$3267,12,FALSE),"")</f>
        <v/>
      </c>
      <c r="R262" s="1033" t="str">
        <f ca="1">IFERROR(VLOOKUP($J262,'WM-AR'!$I$7:$AS$3267,14,FALSE),"")</f>
        <v/>
      </c>
      <c r="S262" s="1033" t="str">
        <f ca="1">IFERROR(VLOOKUP($J262,'WM-AR'!$I$7:$AS$3267,16,FALSE),"")</f>
        <v/>
      </c>
      <c r="T262" s="1033" t="str">
        <f ca="1">IFERROR(VLOOKUP($J262,'WM-AR'!$I$7:$AS$3267,18,FALSE),"")</f>
        <v/>
      </c>
      <c r="U262" s="1033" t="str">
        <f ca="1">IFERROR(VLOOKUP($J262,'WM-AR'!$I$7:$AS$3267,20,FALSE),"")</f>
        <v/>
      </c>
      <c r="V262" s="1033" t="str">
        <f ca="1">IFERROR(VLOOKUP($J262,'WM-AR'!$I$7:$AS$3267,22,FALSE),"")</f>
        <v/>
      </c>
      <c r="W262" s="1033" t="str">
        <f ca="1">IFERROR(VLOOKUP($J262,'WM-AR'!$I$7:$AS$3267,24,FALSE),"")</f>
        <v/>
      </c>
      <c r="X262" s="1033" t="str">
        <f ca="1">IFERROR(VLOOKUP($J262,'WM-AR'!$I$7:$AS$3267,25,FALSE),"")</f>
        <v/>
      </c>
      <c r="Y262" s="1033" t="str">
        <f ca="1">IFERROR(VLOOKUP($J262,'WM-AR'!$I$7:$AS$3267,26,FALSE),"")</f>
        <v/>
      </c>
      <c r="Z262" s="1033" t="str">
        <f ca="1">IFERROR(VLOOKUP($J262,'WM-AR'!$I$7:$AS$3267,27,FALSE),"")</f>
        <v/>
      </c>
      <c r="AA262" s="1033" t="str">
        <f ca="1">IFERROR(VLOOKUP($J262,'WM-AR'!$I$7:$AS$3267,28,FALSE),"")</f>
        <v/>
      </c>
      <c r="AB262" s="1033" t="str">
        <f ca="1">IFERROR(VLOOKUP($J262,'WM-AR'!$I$7:$AS$3267,29,FALSE),"")</f>
        <v/>
      </c>
      <c r="AC262" s="1033" t="str">
        <f ca="1">IFERROR(VLOOKUP($J262,'WM-AR'!$I$7:$AS$3267,30,FALSE),"")</f>
        <v/>
      </c>
      <c r="AD262" s="1033" t="str">
        <f ca="1">IFERROR(VLOOKUP($J262,'WM-AR'!$I$7:$AS$3267,31,FALSE),"")</f>
        <v/>
      </c>
      <c r="AE262" s="1033" t="str">
        <f ca="1">IFERROR(VLOOKUP($J262,'WM-AR'!$I$7:$AS$3267,32,FALSE),"")</f>
        <v/>
      </c>
      <c r="AF262" s="1033" t="str">
        <f ca="1">IFERROR(VLOOKUP($J262,'WM-AR'!$I$7:$AS$3267,33,FALSE),"")</f>
        <v/>
      </c>
      <c r="AG262" s="1374"/>
      <c r="AH262" s="1375" t="s">
        <v>3757</v>
      </c>
      <c r="AI262" s="1375" t="s">
        <v>3757</v>
      </c>
      <c r="AJ262" s="1375"/>
      <c r="AK262" s="1375" t="str">
        <f t="shared" ref="AK262:AK265" ca="1" si="28">L262</f>
        <v/>
      </c>
      <c r="AL262" s="723"/>
      <c r="AM262" s="1028" t="str">
        <f>IF(AND(ISTEXT($E262),ISTEXT($B262)),"산출기준 &gt;&gt;  "&amp;_xlfn.XLOOKUP($E262,산출기준!$D:$D,산출기준!$E:$E,"매칭실패"),"")</f>
        <v/>
      </c>
    </row>
    <row r="263" spans="1:39" ht="54.95" customHeight="1">
      <c r="A263" s="1019"/>
      <c r="B263" s="705"/>
      <c r="C263" s="706"/>
      <c r="D263" s="711"/>
      <c r="E263" s="708"/>
      <c r="F263" s="1029"/>
      <c r="G263" s="882"/>
      <c r="H263" s="1371" t="str">
        <f ca="1">_xlfn.IFNA(_xlfn.XLOOKUP(J263,'WM-AR'!I:I,'WM-AR'!F:F),"")</f>
        <v/>
      </c>
      <c r="I263" s="1372"/>
      <c r="J263" s="712" t="str" cm="1">
        <f t="array" aca="1" ref="J263" ca="1">IF(ISTEXT(I263),INDIRECT("I"&amp;_xlfn.XMATCH("#",$I$1:INDIRECT("I"&amp;ROW()),,-1)+1)&amp;"-"&amp;I263,"")</f>
        <v/>
      </c>
      <c r="K263" s="1030"/>
      <c r="L263" s="1031" t="str">
        <f ca="1">IFERROR(VLOOKUP($J263,'WM-AR'!$I$7:$AS$3267,34,FALSE),"")</f>
        <v/>
      </c>
      <c r="M263" s="1373" t="str">
        <f ca="1">IFERROR(VLOOKUP($J263,'WM-AR'!$I$7:$AS$3267,4,FALSE),"")</f>
        <v/>
      </c>
      <c r="N263" s="1373" t="str">
        <f ca="1">IFERROR(VLOOKUP($J263,'WM-AR'!$I$7:$AS$3267,6,FALSE),"")</f>
        <v/>
      </c>
      <c r="O263" s="1373" t="str">
        <f ca="1">IFERROR(VLOOKUP($J263,'WM-AR'!$I$7:$AS$3267,8,FALSE),"")</f>
        <v/>
      </c>
      <c r="P263" s="1032" t="str">
        <f ca="1">IFERROR(VLOOKUP($J263,'WM-AR'!$I$7:$AS$3267,10,FALSE),"")</f>
        <v/>
      </c>
      <c r="Q263" s="1033" t="str">
        <f ca="1">IFERROR(VLOOKUP($J263,'WM-AR'!$I$7:$AS$3267,12,FALSE),"")</f>
        <v/>
      </c>
      <c r="R263" s="1033" t="str">
        <f ca="1">IFERROR(VLOOKUP($J263,'WM-AR'!$I$7:$AS$3267,14,FALSE),"")</f>
        <v/>
      </c>
      <c r="S263" s="1033" t="str">
        <f ca="1">IFERROR(VLOOKUP($J263,'WM-AR'!$I$7:$AS$3267,16,FALSE),"")</f>
        <v/>
      </c>
      <c r="T263" s="1033" t="str">
        <f ca="1">IFERROR(VLOOKUP($J263,'WM-AR'!$I$7:$AS$3267,18,FALSE),"")</f>
        <v/>
      </c>
      <c r="U263" s="1033" t="str">
        <f ca="1">IFERROR(VLOOKUP($J263,'WM-AR'!$I$7:$AS$3267,20,FALSE),"")</f>
        <v/>
      </c>
      <c r="V263" s="1033" t="str">
        <f ca="1">IFERROR(VLOOKUP($J263,'WM-AR'!$I$7:$AS$3267,22,FALSE),"")</f>
        <v/>
      </c>
      <c r="W263" s="1033" t="str">
        <f ca="1">IFERROR(VLOOKUP($J263,'WM-AR'!$I$7:$AS$3267,24,FALSE),"")</f>
        <v/>
      </c>
      <c r="X263" s="1033" t="str">
        <f ca="1">IFERROR(VLOOKUP($J263,'WM-AR'!$I$7:$AS$3267,25,FALSE),"")</f>
        <v/>
      </c>
      <c r="Y263" s="1033" t="str">
        <f ca="1">IFERROR(VLOOKUP($J263,'WM-AR'!$I$7:$AS$3267,26,FALSE),"")</f>
        <v/>
      </c>
      <c r="Z263" s="1033" t="str">
        <f ca="1">IFERROR(VLOOKUP($J263,'WM-AR'!$I$7:$AS$3267,27,FALSE),"")</f>
        <v/>
      </c>
      <c r="AA263" s="1033" t="str">
        <f ca="1">IFERROR(VLOOKUP($J263,'WM-AR'!$I$7:$AS$3267,28,FALSE),"")</f>
        <v/>
      </c>
      <c r="AB263" s="1033" t="str">
        <f ca="1">IFERROR(VLOOKUP($J263,'WM-AR'!$I$7:$AS$3267,29,FALSE),"")</f>
        <v/>
      </c>
      <c r="AC263" s="1033" t="str">
        <f ca="1">IFERROR(VLOOKUP($J263,'WM-AR'!$I$7:$AS$3267,30,FALSE),"")</f>
        <v/>
      </c>
      <c r="AD263" s="1033" t="str">
        <f ca="1">IFERROR(VLOOKUP($J263,'WM-AR'!$I$7:$AS$3267,31,FALSE),"")</f>
        <v/>
      </c>
      <c r="AE263" s="1033" t="str">
        <f ca="1">IFERROR(VLOOKUP($J263,'WM-AR'!$I$7:$AS$3267,32,FALSE),"")</f>
        <v/>
      </c>
      <c r="AF263" s="1033" t="str">
        <f ca="1">IFERROR(VLOOKUP($J263,'WM-AR'!$I$7:$AS$3267,33,FALSE),"")</f>
        <v/>
      </c>
      <c r="AG263" s="1374"/>
      <c r="AH263" s="1375" t="s">
        <v>3757</v>
      </c>
      <c r="AI263" s="1375" t="s">
        <v>3757</v>
      </c>
      <c r="AJ263" s="1375"/>
      <c r="AK263" s="1375" t="str">
        <f t="shared" ca="1" si="28"/>
        <v/>
      </c>
      <c r="AL263" s="723"/>
      <c r="AM263" s="1028" t="str">
        <f>IF(AND(ISTEXT($E263),ISTEXT($B263)),"산출기준 &gt;&gt;  "&amp;_xlfn.XLOOKUP($E263,산출기준!$D:$D,산출기준!$E:$E,"매칭실패"),"")</f>
        <v/>
      </c>
    </row>
    <row r="264" spans="1:39" ht="54.95" customHeight="1">
      <c r="A264" s="1019"/>
      <c r="B264" s="705"/>
      <c r="C264" s="706"/>
      <c r="D264" s="711"/>
      <c r="E264" s="708"/>
      <c r="F264" s="1029"/>
      <c r="G264" s="882"/>
      <c r="H264" s="1371" t="str">
        <f ca="1">_xlfn.IFNA(_xlfn.XLOOKUP(J264,'WM-AR'!I:I,'WM-AR'!F:F),"")</f>
        <v/>
      </c>
      <c r="I264" s="1372"/>
      <c r="J264" s="712" t="str" cm="1">
        <f t="array" aca="1" ref="J264" ca="1">IF(ISTEXT(I264),INDIRECT("I"&amp;_xlfn.XMATCH("#",$I$1:INDIRECT("I"&amp;ROW()),,-1)+1)&amp;"-"&amp;I264,"")</f>
        <v/>
      </c>
      <c r="K264" s="1030"/>
      <c r="L264" s="1031" t="str">
        <f ca="1">IFERROR(VLOOKUP($J264,'WM-AR'!$I$7:$AS$3267,34,FALSE),"")</f>
        <v/>
      </c>
      <c r="M264" s="1373" t="str">
        <f ca="1">IFERROR(VLOOKUP($J264,'WM-AR'!$I$7:$AS$3267,4,FALSE),"")</f>
        <v/>
      </c>
      <c r="N264" s="1373" t="str">
        <f ca="1">IFERROR(VLOOKUP($J264,'WM-AR'!$I$7:$AS$3267,6,FALSE),"")</f>
        <v/>
      </c>
      <c r="O264" s="1373" t="str">
        <f ca="1">IFERROR(VLOOKUP($J264,'WM-AR'!$I$7:$AS$3267,8,FALSE),"")</f>
        <v/>
      </c>
      <c r="P264" s="1032" t="str">
        <f ca="1">IFERROR(VLOOKUP($J264,'WM-AR'!$I$7:$AS$3267,10,FALSE),"")</f>
        <v/>
      </c>
      <c r="Q264" s="1033" t="str">
        <f ca="1">IFERROR(VLOOKUP($J264,'WM-AR'!$I$7:$AS$3267,12,FALSE),"")</f>
        <v/>
      </c>
      <c r="R264" s="1033" t="str">
        <f ca="1">IFERROR(VLOOKUP($J264,'WM-AR'!$I$7:$AS$3267,14,FALSE),"")</f>
        <v/>
      </c>
      <c r="S264" s="1033" t="str">
        <f ca="1">IFERROR(VLOOKUP($J264,'WM-AR'!$I$7:$AS$3267,16,FALSE),"")</f>
        <v/>
      </c>
      <c r="T264" s="1033" t="str">
        <f ca="1">IFERROR(VLOOKUP($J264,'WM-AR'!$I$7:$AS$3267,18,FALSE),"")</f>
        <v/>
      </c>
      <c r="U264" s="1033" t="str">
        <f ca="1">IFERROR(VLOOKUP($J264,'WM-AR'!$I$7:$AS$3267,20,FALSE),"")</f>
        <v/>
      </c>
      <c r="V264" s="1033" t="str">
        <f ca="1">IFERROR(VLOOKUP($J264,'WM-AR'!$I$7:$AS$3267,22,FALSE),"")</f>
        <v/>
      </c>
      <c r="W264" s="1033" t="str">
        <f ca="1">IFERROR(VLOOKUP($J264,'WM-AR'!$I$7:$AS$3267,24,FALSE),"")</f>
        <v/>
      </c>
      <c r="X264" s="1033" t="str">
        <f ca="1">IFERROR(VLOOKUP($J264,'WM-AR'!$I$7:$AS$3267,25,FALSE),"")</f>
        <v/>
      </c>
      <c r="Y264" s="1033" t="str">
        <f ca="1">IFERROR(VLOOKUP($J264,'WM-AR'!$I$7:$AS$3267,26,FALSE),"")</f>
        <v/>
      </c>
      <c r="Z264" s="1033" t="str">
        <f ca="1">IFERROR(VLOOKUP($J264,'WM-AR'!$I$7:$AS$3267,27,FALSE),"")</f>
        <v/>
      </c>
      <c r="AA264" s="1033" t="str">
        <f ca="1">IFERROR(VLOOKUP($J264,'WM-AR'!$I$7:$AS$3267,28,FALSE),"")</f>
        <v/>
      </c>
      <c r="AB264" s="1033" t="str">
        <f ca="1">IFERROR(VLOOKUP($J264,'WM-AR'!$I$7:$AS$3267,29,FALSE),"")</f>
        <v/>
      </c>
      <c r="AC264" s="1033" t="str">
        <f ca="1">IFERROR(VLOOKUP($J264,'WM-AR'!$I$7:$AS$3267,30,FALSE),"")</f>
        <v/>
      </c>
      <c r="AD264" s="1033" t="str">
        <f ca="1">IFERROR(VLOOKUP($J264,'WM-AR'!$I$7:$AS$3267,31,FALSE),"")</f>
        <v/>
      </c>
      <c r="AE264" s="1033" t="str">
        <f ca="1">IFERROR(VLOOKUP($J264,'WM-AR'!$I$7:$AS$3267,32,FALSE),"")</f>
        <v/>
      </c>
      <c r="AF264" s="1033" t="str">
        <f ca="1">IFERROR(VLOOKUP($J264,'WM-AR'!$I$7:$AS$3267,33,FALSE),"")</f>
        <v/>
      </c>
      <c r="AG264" s="1374"/>
      <c r="AH264" s="1375" t="s">
        <v>3757</v>
      </c>
      <c r="AI264" s="1375" t="s">
        <v>3757</v>
      </c>
      <c r="AJ264" s="1375"/>
      <c r="AK264" s="1375" t="str">
        <f t="shared" ca="1" si="28"/>
        <v/>
      </c>
      <c r="AL264" s="723"/>
      <c r="AM264" s="1028" t="str">
        <f>IF(AND(ISTEXT($E264),ISTEXT($B264)),"산출기준 &gt;&gt;  "&amp;_xlfn.XLOOKUP($E264,산출기준!$D:$D,산출기준!$E:$E,"매칭실패"),"")</f>
        <v/>
      </c>
    </row>
    <row r="265" spans="1:39" ht="54.95" customHeight="1">
      <c r="A265" s="1019"/>
      <c r="B265" s="724"/>
      <c r="C265" s="725"/>
      <c r="D265" s="731"/>
      <c r="E265" s="727"/>
      <c r="F265" s="1035"/>
      <c r="G265" s="886"/>
      <c r="H265" s="1376" t="str">
        <f ca="1">_xlfn.IFNA(_xlfn.XLOOKUP(J265,'WM-AR'!I:I,'WM-AR'!F:F),"")</f>
        <v/>
      </c>
      <c r="I265" s="1377"/>
      <c r="J265" s="732" t="str" cm="1">
        <f t="array" aca="1" ref="J265" ca="1">IF(ISTEXT(I265),INDIRECT("I"&amp;_xlfn.XMATCH("#",$I$1:INDIRECT("I"&amp;ROW()),,-1)+1)&amp;"-"&amp;I265,"")</f>
        <v/>
      </c>
      <c r="K265" s="1036"/>
      <c r="L265" s="1037" t="str">
        <f ca="1">IFERROR(VLOOKUP($J265,'WM-AR'!$I$7:$AS$3267,34,FALSE),"")</f>
        <v/>
      </c>
      <c r="M265" s="1378" t="str">
        <f ca="1">IFERROR(VLOOKUP($J265,'WM-AR'!$I$7:$AS$3267,4,FALSE),"")</f>
        <v/>
      </c>
      <c r="N265" s="1378" t="str">
        <f ca="1">IFERROR(VLOOKUP($J265,'WM-AR'!$I$7:$AS$3267,6,FALSE),"")</f>
        <v/>
      </c>
      <c r="O265" s="1378" t="str">
        <f ca="1">IFERROR(VLOOKUP($J265,'WM-AR'!$I$7:$AS$3267,8,FALSE),"")</f>
        <v/>
      </c>
      <c r="P265" s="1038" t="str">
        <f ca="1">IFERROR(VLOOKUP($J265,'WM-AR'!$I$7:$AS$3267,10,FALSE),"")</f>
        <v/>
      </c>
      <c r="Q265" s="1039" t="str">
        <f ca="1">IFERROR(VLOOKUP($J265,'WM-AR'!$I$7:$AS$3267,12,FALSE),"")</f>
        <v/>
      </c>
      <c r="R265" s="1039" t="str">
        <f ca="1">IFERROR(VLOOKUP($J265,'WM-AR'!$I$7:$AS$3267,14,FALSE),"")</f>
        <v/>
      </c>
      <c r="S265" s="1039" t="str">
        <f ca="1">IFERROR(VLOOKUP($J265,'WM-AR'!$I$7:$AS$3267,16,FALSE),"")</f>
        <v/>
      </c>
      <c r="T265" s="1039" t="str">
        <f ca="1">IFERROR(VLOOKUP($J265,'WM-AR'!$I$7:$AS$3267,18,FALSE),"")</f>
        <v/>
      </c>
      <c r="U265" s="1039" t="str">
        <f ca="1">IFERROR(VLOOKUP($J265,'WM-AR'!$I$7:$AS$3267,20,FALSE),"")</f>
        <v/>
      </c>
      <c r="V265" s="1039" t="str">
        <f ca="1">IFERROR(VLOOKUP($J265,'WM-AR'!$I$7:$AS$3267,22,FALSE),"")</f>
        <v/>
      </c>
      <c r="W265" s="1039" t="str">
        <f ca="1">IFERROR(VLOOKUP($J265,'WM-AR'!$I$7:$AS$3267,24,FALSE),"")</f>
        <v/>
      </c>
      <c r="X265" s="1039" t="str">
        <f ca="1">IFERROR(VLOOKUP($J265,'WM-AR'!$I$7:$AS$3267,25,FALSE),"")</f>
        <v/>
      </c>
      <c r="Y265" s="1039" t="str">
        <f ca="1">IFERROR(VLOOKUP($J265,'WM-AR'!$I$7:$AS$3267,26,FALSE),"")</f>
        <v/>
      </c>
      <c r="Z265" s="1039" t="str">
        <f ca="1">IFERROR(VLOOKUP($J265,'WM-AR'!$I$7:$AS$3267,27,FALSE),"")</f>
        <v/>
      </c>
      <c r="AA265" s="1039" t="str">
        <f ca="1">IFERROR(VLOOKUP($J265,'WM-AR'!$I$7:$AS$3267,28,FALSE),"")</f>
        <v/>
      </c>
      <c r="AB265" s="1039" t="str">
        <f ca="1">IFERROR(VLOOKUP($J265,'WM-AR'!$I$7:$AS$3267,29,FALSE),"")</f>
        <v/>
      </c>
      <c r="AC265" s="1039" t="str">
        <f ca="1">IFERROR(VLOOKUP($J265,'WM-AR'!$I$7:$AS$3267,30,FALSE),"")</f>
        <v/>
      </c>
      <c r="AD265" s="1039" t="str">
        <f ca="1">IFERROR(VLOOKUP($J265,'WM-AR'!$I$7:$AS$3267,31,FALSE),"")</f>
        <v/>
      </c>
      <c r="AE265" s="1039" t="str">
        <f ca="1">IFERROR(VLOOKUP($J265,'WM-AR'!$I$7:$AS$3267,32,FALSE),"")</f>
        <v/>
      </c>
      <c r="AF265" s="1039" t="str">
        <f ca="1">IFERROR(VLOOKUP($J265,'WM-AR'!$I$7:$AS$3267,33,FALSE),"")</f>
        <v/>
      </c>
      <c r="AG265" s="1379"/>
      <c r="AH265" s="1380" t="s">
        <v>3757</v>
      </c>
      <c r="AI265" s="1380" t="s">
        <v>3757</v>
      </c>
      <c r="AJ265" s="1380"/>
      <c r="AK265" s="1380" t="str">
        <f t="shared" ca="1" si="28"/>
        <v/>
      </c>
      <c r="AL265" s="743"/>
      <c r="AM265" s="1028" t="str">
        <f>IF(AND(ISTEXT($E265),ISTEXT($B265)),"산출기준 &gt;&gt;  "&amp;_xlfn.XLOOKUP($E265,산출기준!$D:$D,산출기준!$E:$E,"매칭실패"),"")</f>
        <v/>
      </c>
    </row>
    <row r="266" spans="1:39">
      <c r="B266" s="658"/>
      <c r="C266" s="659"/>
      <c r="D266" s="659"/>
      <c r="E266" s="659"/>
      <c r="F266" s="661"/>
      <c r="G266" s="662"/>
      <c r="H266" s="662"/>
      <c r="I266" s="662"/>
      <c r="J266" s="652"/>
      <c r="K266" s="664"/>
      <c r="L266" s="664"/>
      <c r="M266" s="664"/>
      <c r="N266" s="664"/>
      <c r="O266" s="664"/>
      <c r="P266" s="664"/>
      <c r="Q266" s="664"/>
      <c r="R266" s="664"/>
      <c r="S266" s="664"/>
      <c r="T266" s="664"/>
      <c r="U266" s="664"/>
      <c r="V266" s="664"/>
      <c r="W266" s="664"/>
      <c r="X266" s="664"/>
      <c r="Y266" s="664"/>
      <c r="Z266" s="664"/>
      <c r="AA266" s="664"/>
      <c r="AB266" s="664"/>
      <c r="AC266" s="664"/>
      <c r="AD266" s="664"/>
      <c r="AE266" s="664"/>
      <c r="AF266" s="664"/>
      <c r="AG266" s="659"/>
      <c r="AH266" s="665"/>
      <c r="AI266" s="665"/>
      <c r="AJ266" s="666"/>
      <c r="AK266" s="666"/>
      <c r="AL266" s="662"/>
      <c r="AM266" s="88" t="str">
        <f>IF(AND(ISTEXT($E266),ISTEXT($B266)),"산출기준 &gt;&gt;  "&amp;_xlfn.XLOOKUP($E266,산출기준!$D:$D,산출기준!$E:$E,"매칭실패"),"")</f>
        <v/>
      </c>
    </row>
    <row r="267" spans="1:39">
      <c r="B267" s="658"/>
      <c r="C267" s="659"/>
      <c r="D267" s="659"/>
      <c r="E267" s="659"/>
      <c r="F267" s="661"/>
      <c r="G267" s="662"/>
      <c r="H267" s="662"/>
      <c r="I267" s="662"/>
      <c r="J267" s="652"/>
      <c r="K267" s="664"/>
      <c r="L267" s="664"/>
      <c r="M267" s="664"/>
      <c r="N267" s="664"/>
      <c r="O267" s="664"/>
      <c r="P267" s="664"/>
      <c r="Q267" s="664"/>
      <c r="R267" s="664"/>
      <c r="S267" s="664"/>
      <c r="T267" s="664"/>
      <c r="U267" s="664"/>
      <c r="V267" s="664"/>
      <c r="W267" s="664"/>
      <c r="X267" s="664"/>
      <c r="Y267" s="664"/>
      <c r="Z267" s="664"/>
      <c r="AA267" s="664"/>
      <c r="AB267" s="664"/>
      <c r="AC267" s="664"/>
      <c r="AD267" s="664"/>
      <c r="AE267" s="664"/>
      <c r="AF267" s="664"/>
      <c r="AG267" s="659"/>
      <c r="AH267" s="665"/>
      <c r="AI267" s="665"/>
      <c r="AJ267" s="666"/>
      <c r="AK267" s="666"/>
      <c r="AL267" s="662"/>
      <c r="AM267" s="88" t="str">
        <f>IF(AND(ISTEXT($E267),ISTEXT($B267)),"산출기준 &gt;&gt;  "&amp;_xlfn.XLOOKUP($E267,산출기준!$D:$D,산출기준!$E:$E,"매칭실패"),"")</f>
        <v/>
      </c>
    </row>
    <row r="268" spans="1:39" ht="34.9" customHeight="1">
      <c r="B268" s="623">
        <v>8.3000000000000007</v>
      </c>
      <c r="C268" s="626" t="s">
        <v>3893</v>
      </c>
      <c r="D268" s="626"/>
      <c r="E268" s="626"/>
      <c r="F268" s="627"/>
      <c r="G268" s="628"/>
      <c r="H268" s="628"/>
      <c r="I268" s="628"/>
      <c r="J268" s="630"/>
      <c r="K268" s="630"/>
      <c r="L268" s="631"/>
      <c r="M268" s="631"/>
      <c r="N268" s="631"/>
      <c r="O268" s="631"/>
      <c r="P268" s="631"/>
      <c r="Q268" s="631"/>
      <c r="R268" s="631"/>
      <c r="S268" s="631"/>
      <c r="T268" s="631"/>
      <c r="U268" s="631"/>
      <c r="V268" s="631"/>
      <c r="W268" s="631"/>
      <c r="X268" s="631"/>
      <c r="Y268" s="631"/>
      <c r="Z268" s="631"/>
      <c r="AA268" s="631"/>
      <c r="AB268" s="631"/>
      <c r="AC268" s="631"/>
      <c r="AD268" s="631"/>
      <c r="AE268" s="631"/>
      <c r="AF268" s="631"/>
      <c r="AG268" s="634"/>
      <c r="AH268" s="634"/>
      <c r="AI268" s="634"/>
      <c r="AJ268" s="634"/>
      <c r="AK268" s="634"/>
      <c r="AL268" s="634"/>
      <c r="AM268" s="88" t="str">
        <f>IF(AND(ISTEXT($E268),ISTEXT($B268)),"산출기준 &gt;&gt;  "&amp;_xlfn.XLOOKUP($E268,산출기준!$D:$D,산출기준!$E:$E,"매칭실패"),"")</f>
        <v/>
      </c>
    </row>
    <row r="269" spans="1:39">
      <c r="B269" s="635"/>
      <c r="C269" s="636"/>
      <c r="D269" s="636"/>
      <c r="E269" s="636"/>
      <c r="F269" s="638"/>
      <c r="G269" s="639"/>
      <c r="H269" s="639"/>
      <c r="I269" s="639"/>
      <c r="J269" s="641"/>
      <c r="K269" s="642"/>
      <c r="L269" s="642"/>
      <c r="M269" s="642"/>
      <c r="N269" s="642"/>
      <c r="O269" s="642"/>
      <c r="P269" s="642"/>
      <c r="Q269" s="642"/>
      <c r="R269" s="642"/>
      <c r="S269" s="642"/>
      <c r="T269" s="642"/>
      <c r="U269" s="642"/>
      <c r="V269" s="642"/>
      <c r="W269" s="642"/>
      <c r="X269" s="642"/>
      <c r="Y269" s="642"/>
      <c r="Z269" s="642"/>
      <c r="AA269" s="642"/>
      <c r="AB269" s="642"/>
      <c r="AC269" s="642"/>
      <c r="AD269" s="642"/>
      <c r="AE269" s="642"/>
      <c r="AF269" s="642"/>
      <c r="AG269" s="636"/>
      <c r="AH269" s="643"/>
      <c r="AI269" s="643"/>
      <c r="AJ269" s="644"/>
      <c r="AK269" s="644"/>
      <c r="AL269" s="639"/>
      <c r="AM269" s="88" t="str">
        <f>IF(AND(ISTEXT($E269),ISTEXT($B269)),"산출기준 &gt;&gt;  "&amp;_xlfn.XLOOKUP($E269,산출기준!$D:$D,산출기준!$E:$E,"매칭실패"),"")</f>
        <v/>
      </c>
    </row>
    <row r="270" spans="1:39">
      <c r="B270" s="645"/>
      <c r="C270" s="646" t="s">
        <v>3894</v>
      </c>
      <c r="D270" s="648"/>
      <c r="E270" s="648"/>
      <c r="F270" s="1057" t="s">
        <v>3895</v>
      </c>
      <c r="G270" s="645"/>
      <c r="H270" s="651"/>
      <c r="I270" s="651"/>
      <c r="J270" s="652"/>
      <c r="K270" s="652"/>
      <c r="L270" s="653"/>
      <c r="M270" s="653"/>
      <c r="N270" s="653"/>
      <c r="O270" s="653"/>
      <c r="P270" s="653"/>
      <c r="Q270" s="653"/>
      <c r="R270" s="653"/>
      <c r="S270" s="653"/>
      <c r="T270" s="653"/>
      <c r="U270" s="653"/>
      <c r="V270" s="653"/>
      <c r="W270" s="653"/>
      <c r="X270" s="653"/>
      <c r="Y270" s="653"/>
      <c r="Z270" s="653"/>
      <c r="AA270" s="653"/>
      <c r="AB270" s="653"/>
      <c r="AC270" s="653"/>
      <c r="AD270" s="653"/>
      <c r="AE270" s="653"/>
      <c r="AF270" s="653"/>
      <c r="AG270" s="656"/>
      <c r="AH270" s="656"/>
      <c r="AI270" s="656"/>
      <c r="AJ270" s="656"/>
      <c r="AK270" s="656"/>
      <c r="AL270" s="657"/>
      <c r="AM270" s="88" t="str">
        <f>IF(AND(ISTEXT($E270),ISTEXT($B270)),"산출기준 &gt;&gt;  "&amp;_xlfn.XLOOKUP($E270,산출기준!$D:$D,산출기준!$E:$E,"매칭실패"),"")</f>
        <v/>
      </c>
    </row>
    <row r="271" spans="1:39">
      <c r="B271" s="658"/>
      <c r="C271" s="659"/>
      <c r="D271" s="659"/>
      <c r="E271" s="659"/>
      <c r="F271" s="1056"/>
      <c r="G271" s="662"/>
      <c r="H271" s="662"/>
      <c r="I271" s="662"/>
      <c r="J271" s="652"/>
      <c r="K271" s="664"/>
      <c r="L271" s="664"/>
      <c r="M271" s="664"/>
      <c r="N271" s="664"/>
      <c r="O271" s="664"/>
      <c r="P271" s="664"/>
      <c r="Q271" s="664"/>
      <c r="R271" s="664"/>
      <c r="S271" s="664"/>
      <c r="T271" s="664"/>
      <c r="U271" s="664"/>
      <c r="V271" s="664"/>
      <c r="W271" s="664"/>
      <c r="X271" s="664"/>
      <c r="Y271" s="664"/>
      <c r="Z271" s="664"/>
      <c r="AA271" s="664"/>
      <c r="AB271" s="664"/>
      <c r="AC271" s="664"/>
      <c r="AD271" s="664"/>
      <c r="AE271" s="664"/>
      <c r="AF271" s="664"/>
      <c r="AG271" s="659"/>
      <c r="AH271" s="665"/>
      <c r="AI271" s="665"/>
      <c r="AJ271" s="666"/>
      <c r="AK271" s="666"/>
      <c r="AL271" s="662"/>
      <c r="AM271" s="88" t="str">
        <f>IF(AND(ISTEXT($E271),ISTEXT($B271)),"산출기준 &gt;&gt;  "&amp;_xlfn.XLOOKUP($E271,산출기준!$D:$D,산출기준!$E:$E,"매칭실패"),"")</f>
        <v/>
      </c>
    </row>
    <row r="272" spans="1:39" ht="34.9" customHeight="1">
      <c r="B272" s="808" t="str" cm="1">
        <f t="array" aca="1" ref="B272" ca="1">_xlfn.IFNA(INDIRECT("Family_표준_구성도!B"&amp;MATCH(F272,INDIRECT("Family_표준_구성도!"&amp;"C:C"),0)),"")</f>
        <v>8.3.1.1.1</v>
      </c>
      <c r="C272" s="668" t="s">
        <v>2016</v>
      </c>
      <c r="D272" s="809"/>
      <c r="E272" s="668" t="s">
        <v>3761</v>
      </c>
      <c r="F272" s="1265" t="s">
        <v>3896</v>
      </c>
      <c r="G272" s="811"/>
      <c r="H272" s="917" t="s">
        <v>3897</v>
      </c>
      <c r="I272" s="1356" t="s">
        <v>1653</v>
      </c>
      <c r="J272" s="1356"/>
      <c r="K272" s="674"/>
      <c r="L272" s="674"/>
      <c r="M272" s="1357" t="str" cm="1">
        <f t="array" aca="1" ref="M272:X272" ca="1">TRANSPOSE(INDIRECT("'WM-AR'!B"&amp;_xlfn.XMATCH($I273,'WM-AR'!G:G,0,1)):INDIRECT("'WM-AR'!B"&amp;_xlfn.XMATCH($I273,'WM-AR'!G:G,0,-1)))</f>
        <v/>
      </c>
      <c r="N272" s="1357" t="str">
        <f ca="1"/>
        <v>Fire Protective Rating: N/A, Double Door</v>
      </c>
      <c r="O272" s="1358" t="str">
        <f ca="1"/>
        <v/>
      </c>
      <c r="P272" s="1359" t="str">
        <f ca="1"/>
        <v>Fire Protective Rating: 0.5-hr, Double Door</v>
      </c>
      <c r="Q272" s="1360" t="str">
        <f ca="1"/>
        <v/>
      </c>
      <c r="R272" s="1360" t="str">
        <f ca="1"/>
        <v>Fire Protective Rating: 1-hr, Double Door</v>
      </c>
      <c r="S272" s="1360" t="str">
        <f ca="1"/>
        <v/>
      </c>
      <c r="T272" s="1360" t="str">
        <f ca="1"/>
        <v>Fire Protective Rating: 1.5-hrs, Double Door</v>
      </c>
      <c r="U272" s="1360" t="str">
        <f ca="1"/>
        <v/>
      </c>
      <c r="V272" s="1360" t="str">
        <f ca="1"/>
        <v>Fire Protective Rating: 2-hrs, Double Door</v>
      </c>
      <c r="W272" s="1361" t="str">
        <f ca="1"/>
        <v/>
      </c>
      <c r="X272" s="1362" t="str">
        <f ca="1"/>
        <v>Fire Protective Rating: 3-hrs, Double Door</v>
      </c>
      <c r="Y272" s="679"/>
      <c r="Z272" s="679"/>
      <c r="AA272" s="679"/>
      <c r="AB272" s="679"/>
      <c r="AC272" s="679"/>
      <c r="AD272" s="679"/>
      <c r="AE272" s="679"/>
      <c r="AF272" s="679"/>
      <c r="AG272" s="1043"/>
      <c r="AH272" s="682"/>
      <c r="AI272" s="682"/>
      <c r="AJ272" s="682"/>
      <c r="AK272" s="682"/>
      <c r="AL272" s="683"/>
      <c r="AM272" s="88" t="str">
        <f ca="1">IF(AND(ISTEXT($E272),ISTEXT($B272)),"산출기준 &gt;&gt;  "&amp;_xlfn.XLOOKUP($E272,산출기준!$D:$D,산출기준!$E:$E,"매칭실패"),"")</f>
        <v>산출기준 &gt;&gt;  [ 도어 일반 산출 ]</v>
      </c>
    </row>
    <row r="273" spans="1:39" ht="49.9" customHeight="1" outlineLevel="1">
      <c r="B273" s="758"/>
      <c r="C273" s="759"/>
      <c r="D273" s="759"/>
      <c r="E273" s="814"/>
      <c r="F273" s="775"/>
      <c r="G273" s="1363" t="s">
        <v>3752</v>
      </c>
      <c r="H273" s="1364" t="str">
        <f>_xlfn.XLOOKUP(I273,'WM-AR'!G:G,'WM-AR'!E:E)</f>
        <v>A04AR099 Finishing Work Door &amp; Window Work Steel Door w/ Steel Frame (UoM: EA)</v>
      </c>
      <c r="I273" s="765" t="s">
        <v>3898</v>
      </c>
      <c r="J273" s="1365"/>
      <c r="K273" s="766"/>
      <c r="L273" s="766"/>
      <c r="M273" s="1366"/>
      <c r="N273" s="1366"/>
      <c r="O273" s="1366"/>
      <c r="P273" s="1366"/>
      <c r="Q273" s="1366"/>
      <c r="R273" s="1366"/>
      <c r="S273" s="1366"/>
      <c r="T273" s="1366"/>
      <c r="U273" s="1366"/>
      <c r="V273" s="1366"/>
      <c r="W273" s="1366"/>
      <c r="X273" s="1366"/>
      <c r="Y273" s="766"/>
      <c r="Z273" s="766"/>
      <c r="AA273" s="766"/>
      <c r="AB273" s="766"/>
      <c r="AC273" s="766"/>
      <c r="AD273" s="766"/>
      <c r="AE273" s="766"/>
      <c r="AF273" s="766"/>
      <c r="AG273" s="773"/>
      <c r="AH273" s="1045"/>
      <c r="AI273" s="1045"/>
      <c r="AJ273" s="1046"/>
      <c r="AK273" s="1046"/>
      <c r="AL273" s="759"/>
      <c r="AM273" s="88" t="str">
        <f>IF(AND(ISTEXT($E273),ISTEXT($B273)),"산출기준 &gt;&gt;  "&amp;_xlfn.XLOOKUP($E273,산출기준!$D:$D,산출기준!$E:$E,"매칭실패"),"")</f>
        <v/>
      </c>
    </row>
    <row r="274" spans="1:39" ht="54.95" customHeight="1">
      <c r="A274" s="1019"/>
      <c r="B274" s="684"/>
      <c r="C274" s="685"/>
      <c r="D274" s="1020"/>
      <c r="E274" s="687"/>
      <c r="F274" s="1021"/>
      <c r="G274" s="875" t="s">
        <v>3899</v>
      </c>
      <c r="H274" s="1367" t="str">
        <f ca="1">_xlfn.IFNA(_xlfn.XLOOKUP(J274,'WM-AR'!I:I,'WM-AR'!F:F),"")</f>
        <v xml:space="preserve">A04AR099-00002 Finishing Work Door &amp; Window Work Steel Door w/ Steel Frame (UoM: EA) Fire Protective Rating: N/A, Double Door     w/ Hardware &amp; Accessories  </v>
      </c>
      <c r="I274" s="1368" t="s">
        <v>3836</v>
      </c>
      <c r="J274" s="692" t="str" cm="1">
        <f t="array" aca="1" ref="J274" ca="1">IF(ISTEXT(I274),INDIRECT("I"&amp;_xlfn.XMATCH("#",$I$1:INDIRECT("I"&amp;ROW()),,-1)+1)&amp;"-"&amp;I274,"")</f>
        <v>A04AR099-00002</v>
      </c>
      <c r="K274" s="1022"/>
      <c r="L274" s="1023" t="str">
        <f ca="1">IFERROR(VLOOKUP($J274,'WM-AR'!$I$7:$AS$3267,34,FALSE),"")</f>
        <v>EA</v>
      </c>
      <c r="M274" s="1369" t="str">
        <f ca="1">IFERROR(VLOOKUP($J274,'WM-AR'!$I$7:$AS$3267,4,FALSE),"")</f>
        <v>Finishing Work</v>
      </c>
      <c r="N274" s="1369" t="str">
        <f ca="1">IFERROR(VLOOKUP($J274,'WM-AR'!$I$7:$AS$3267,6,FALSE),"")</f>
        <v>Door &amp; Window Work</v>
      </c>
      <c r="O274" s="1369" t="str">
        <f ca="1">IFERROR(VLOOKUP($J274,'WM-AR'!$I$7:$AS$3267,8,FALSE),"")</f>
        <v>Steel Door w/ Steel Frame (UoM: EA)</v>
      </c>
      <c r="P274" s="1025" t="str">
        <f ca="1">IFERROR(VLOOKUP($J274,'WM-AR'!$I$7:$AS$3267,10,FALSE),"")</f>
        <v>Fire Protective Rating: N/A, Double Door</v>
      </c>
      <c r="Q274" s="1026">
        <f ca="1">IFERROR(VLOOKUP($J274,'WM-AR'!$I$7:$AS$3267,12,FALSE),"")</f>
        <v>0</v>
      </c>
      <c r="R274" s="1026">
        <f ca="1">IFERROR(VLOOKUP($J274,'WM-AR'!$I$7:$AS$3267,14,FALSE),"")</f>
        <v>0</v>
      </c>
      <c r="S274" s="1026">
        <f ca="1">IFERROR(VLOOKUP($J274,'WM-AR'!$I$7:$AS$3267,16,FALSE),"")</f>
        <v>0</v>
      </c>
      <c r="T274" s="1026">
        <f ca="1">IFERROR(VLOOKUP($J274,'WM-AR'!$I$7:$AS$3267,18,FALSE),"")</f>
        <v>0</v>
      </c>
      <c r="U274" s="1026" t="str">
        <f ca="1">IFERROR(VLOOKUP($J274,'WM-AR'!$I$7:$AS$3267,20,FALSE),"")</f>
        <v>w/ Hardware &amp; Accessories</v>
      </c>
      <c r="V274" s="1026">
        <f ca="1">IFERROR(VLOOKUP($J274,'WM-AR'!$I$7:$AS$3267,22,FALSE),"")</f>
        <v>0</v>
      </c>
      <c r="W274" s="1026">
        <f ca="1">IFERROR(VLOOKUP($J274,'WM-AR'!$I$7:$AS$3267,24,FALSE),"")</f>
        <v>0</v>
      </c>
      <c r="X274" s="1026">
        <f ca="1">IFERROR(VLOOKUP($J274,'WM-AR'!$I$7:$AS$3267,25,FALSE),"")</f>
        <v>0</v>
      </c>
      <c r="Y274" s="1026" t="str">
        <f ca="1">IFERROR(VLOOKUP($J274,'WM-AR'!$I$7:$AS$3267,26,FALSE),"")</f>
        <v>W x H=(  )mm x (  )mm</v>
      </c>
      <c r="Z274" s="1026">
        <f ca="1">IFERROR(VLOOKUP($J274,'WM-AR'!$I$7:$AS$3267,27,FALSE),"")</f>
        <v>0</v>
      </c>
      <c r="AA274" s="1026">
        <f ca="1">IFERROR(VLOOKUP($J274,'WM-AR'!$I$7:$AS$3267,28,FALSE),"")</f>
        <v>0</v>
      </c>
      <c r="AB274" s="1026">
        <f ca="1">IFERROR(VLOOKUP($J274,'WM-AR'!$I$7:$AS$3267,29,FALSE),"")</f>
        <v>0</v>
      </c>
      <c r="AC274" s="1026">
        <f ca="1">IFERROR(VLOOKUP($J274,'WM-AR'!$I$7:$AS$3267,30,FALSE),"")</f>
        <v>0</v>
      </c>
      <c r="AD274" s="1026">
        <f ca="1">IFERROR(VLOOKUP($J274,'WM-AR'!$I$7:$AS$3267,31,FALSE),"")</f>
        <v>0</v>
      </c>
      <c r="AE274" s="1026">
        <f ca="1">IFERROR(VLOOKUP($J274,'WM-AR'!$I$7:$AS$3267,32,FALSE),"")</f>
        <v>0</v>
      </c>
      <c r="AF274" s="1026" t="str">
        <f ca="1">IFERROR(VLOOKUP($J274,'WM-AR'!$I$7:$AS$3267,33,FALSE),"")</f>
        <v/>
      </c>
      <c r="AG274" s="1370" t="s">
        <v>3900</v>
      </c>
      <c r="AH274" s="768" t="s">
        <v>3757</v>
      </c>
      <c r="AI274" s="768" t="s">
        <v>3757</v>
      </c>
      <c r="AJ274" s="769"/>
      <c r="AK274" s="769" t="str">
        <f ca="1">L274</f>
        <v>EA</v>
      </c>
      <c r="AL274" s="704"/>
      <c r="AM274" s="1028" t="str">
        <f>IF(AND(ISTEXT($E274),ISTEXT($B274)),"산출기준 &gt;&gt;  "&amp;_xlfn.XLOOKUP($E274,산출기준!$D:$D,산출기준!$E:$E,"매칭실패"),"")</f>
        <v/>
      </c>
    </row>
    <row r="275" spans="1:39" ht="54.95" customHeight="1">
      <c r="A275" s="1019"/>
      <c r="B275" s="705"/>
      <c r="C275" s="706"/>
      <c r="D275" s="711"/>
      <c r="E275" s="708"/>
      <c r="F275" s="1029"/>
      <c r="G275" s="882" t="s">
        <v>3901</v>
      </c>
      <c r="H275" s="1371" t="str">
        <f ca="1">_xlfn.IFNA(_xlfn.XLOOKUP(J275,'WM-AR'!I:I,'WM-AR'!F:F),"")</f>
        <v xml:space="preserve">A04AR099-00006 Finishing Work Door &amp; Window Work Steel Door w/ Steel Frame (UoM: EA) Fire Protective Rating: 1-hr, Double Door     w/ Hardware &amp; Accessories  </v>
      </c>
      <c r="I275" s="1372" t="s">
        <v>3839</v>
      </c>
      <c r="J275" s="712" t="str" cm="1">
        <f t="array" aca="1" ref="J275" ca="1">IF(ISTEXT(I275),INDIRECT("I"&amp;_xlfn.XMATCH("#",$I$1:INDIRECT("I"&amp;ROW()),,-1)+1)&amp;"-"&amp;I275,"")</f>
        <v>A04AR099-00006</v>
      </c>
      <c r="K275" s="1030"/>
      <c r="L275" s="1031" t="str">
        <f ca="1">IFERROR(VLOOKUP($J275,'WM-AR'!$I$7:$AS$3267,34,FALSE),"")</f>
        <v>EA</v>
      </c>
      <c r="M275" s="1373" t="str">
        <f ca="1">IFERROR(VLOOKUP($J275,'WM-AR'!$I$7:$AS$3267,4,FALSE),"")</f>
        <v>Finishing Work</v>
      </c>
      <c r="N275" s="1373" t="str">
        <f ca="1">IFERROR(VLOOKUP($J275,'WM-AR'!$I$7:$AS$3267,6,FALSE),"")</f>
        <v>Door &amp; Window Work</v>
      </c>
      <c r="O275" s="1373" t="str">
        <f ca="1">IFERROR(VLOOKUP($J275,'WM-AR'!$I$7:$AS$3267,8,FALSE),"")</f>
        <v>Steel Door w/ Steel Frame (UoM: EA)</v>
      </c>
      <c r="P275" s="1032" t="str">
        <f ca="1">IFERROR(VLOOKUP($J275,'WM-AR'!$I$7:$AS$3267,10,FALSE),"")</f>
        <v>Fire Protective Rating: 1-hr, Double Door</v>
      </c>
      <c r="Q275" s="1033">
        <f ca="1">IFERROR(VLOOKUP($J275,'WM-AR'!$I$7:$AS$3267,12,FALSE),"")</f>
        <v>0</v>
      </c>
      <c r="R275" s="1033">
        <f ca="1">IFERROR(VLOOKUP($J275,'WM-AR'!$I$7:$AS$3267,14,FALSE),"")</f>
        <v>0</v>
      </c>
      <c r="S275" s="1033">
        <f ca="1">IFERROR(VLOOKUP($J275,'WM-AR'!$I$7:$AS$3267,16,FALSE),"")</f>
        <v>0</v>
      </c>
      <c r="T275" s="1033">
        <f ca="1">IFERROR(VLOOKUP($J275,'WM-AR'!$I$7:$AS$3267,18,FALSE),"")</f>
        <v>0</v>
      </c>
      <c r="U275" s="1033" t="str">
        <f ca="1">IFERROR(VLOOKUP($J275,'WM-AR'!$I$7:$AS$3267,20,FALSE),"")</f>
        <v>w/ Hardware &amp; Accessories</v>
      </c>
      <c r="V275" s="1033">
        <f ca="1">IFERROR(VLOOKUP($J275,'WM-AR'!$I$7:$AS$3267,22,FALSE),"")</f>
        <v>0</v>
      </c>
      <c r="W275" s="1033">
        <f ca="1">IFERROR(VLOOKUP($J275,'WM-AR'!$I$7:$AS$3267,24,FALSE),"")</f>
        <v>0</v>
      </c>
      <c r="X275" s="1033">
        <f ca="1">IFERROR(VLOOKUP($J275,'WM-AR'!$I$7:$AS$3267,25,FALSE),"")</f>
        <v>0</v>
      </c>
      <c r="Y275" s="1033" t="str">
        <f ca="1">IFERROR(VLOOKUP($J275,'WM-AR'!$I$7:$AS$3267,26,FALSE),"")</f>
        <v>W x H=(  )mm x (  )mm</v>
      </c>
      <c r="Z275" s="1033">
        <f ca="1">IFERROR(VLOOKUP($J275,'WM-AR'!$I$7:$AS$3267,27,FALSE),"")</f>
        <v>0</v>
      </c>
      <c r="AA275" s="1033">
        <f ca="1">IFERROR(VLOOKUP($J275,'WM-AR'!$I$7:$AS$3267,28,FALSE),"")</f>
        <v>0</v>
      </c>
      <c r="AB275" s="1033">
        <f ca="1">IFERROR(VLOOKUP($J275,'WM-AR'!$I$7:$AS$3267,29,FALSE),"")</f>
        <v>0</v>
      </c>
      <c r="AC275" s="1033">
        <f ca="1">IFERROR(VLOOKUP($J275,'WM-AR'!$I$7:$AS$3267,30,FALSE),"")</f>
        <v>0</v>
      </c>
      <c r="AD275" s="1033">
        <f ca="1">IFERROR(VLOOKUP($J275,'WM-AR'!$I$7:$AS$3267,31,FALSE),"")</f>
        <v>0</v>
      </c>
      <c r="AE275" s="1033">
        <f ca="1">IFERROR(VLOOKUP($J275,'WM-AR'!$I$7:$AS$3267,32,FALSE),"")</f>
        <v>0</v>
      </c>
      <c r="AF275" s="1033" t="str">
        <f ca="1">IFERROR(VLOOKUP($J275,'WM-AR'!$I$7:$AS$3267,33,FALSE),"")</f>
        <v/>
      </c>
      <c r="AG275" s="1374"/>
      <c r="AH275" s="1375" t="s">
        <v>3757</v>
      </c>
      <c r="AI275" s="1375" t="s">
        <v>3757</v>
      </c>
      <c r="AJ275" s="1375"/>
      <c r="AK275" s="1375" t="str">
        <f t="shared" ref="AK275:AK278" ca="1" si="29">L275</f>
        <v>EA</v>
      </c>
      <c r="AL275" s="723"/>
      <c r="AM275" s="1028" t="str">
        <f>IF(AND(ISTEXT($E275),ISTEXT($B275)),"산출기준 &gt;&gt;  "&amp;_xlfn.XLOOKUP($E275,산출기준!$D:$D,산출기준!$E:$E,"매칭실패"),"")</f>
        <v/>
      </c>
    </row>
    <row r="276" spans="1:39" ht="54.95" customHeight="1">
      <c r="A276" s="1019"/>
      <c r="B276" s="705"/>
      <c r="C276" s="706"/>
      <c r="D276" s="711"/>
      <c r="E276" s="708"/>
      <c r="F276" s="1029"/>
      <c r="G276" s="882"/>
      <c r="H276" s="1371" t="str">
        <f ca="1">_xlfn.IFNA(_xlfn.XLOOKUP(J276,'WM-AR'!I:I,'WM-AR'!F:F),"")</f>
        <v/>
      </c>
      <c r="I276" s="1372"/>
      <c r="J276" s="712" t="str" cm="1">
        <f t="array" aca="1" ref="J276" ca="1">IF(ISTEXT(I276),INDIRECT("I"&amp;_xlfn.XMATCH("#",$I$1:INDIRECT("I"&amp;ROW()),,-1)+1)&amp;"-"&amp;I276,"")</f>
        <v/>
      </c>
      <c r="K276" s="1030"/>
      <c r="L276" s="1031" t="str">
        <f ca="1">IFERROR(VLOOKUP($J276,'WM-AR'!$I$7:$AS$3267,34,FALSE),"")</f>
        <v/>
      </c>
      <c r="M276" s="1373" t="str">
        <f ca="1">IFERROR(VLOOKUP($J276,'WM-AR'!$I$7:$AS$3267,4,FALSE),"")</f>
        <v/>
      </c>
      <c r="N276" s="1373" t="str">
        <f ca="1">IFERROR(VLOOKUP($J276,'WM-AR'!$I$7:$AS$3267,6,FALSE),"")</f>
        <v/>
      </c>
      <c r="O276" s="1373" t="str">
        <f ca="1">IFERROR(VLOOKUP($J276,'WM-AR'!$I$7:$AS$3267,8,FALSE),"")</f>
        <v/>
      </c>
      <c r="P276" s="1032" t="str">
        <f ca="1">IFERROR(VLOOKUP($J276,'WM-AR'!$I$7:$AS$3267,10,FALSE),"")</f>
        <v/>
      </c>
      <c r="Q276" s="1033" t="str">
        <f ca="1">IFERROR(VLOOKUP($J276,'WM-AR'!$I$7:$AS$3267,12,FALSE),"")</f>
        <v/>
      </c>
      <c r="R276" s="1033" t="str">
        <f ca="1">IFERROR(VLOOKUP($J276,'WM-AR'!$I$7:$AS$3267,14,FALSE),"")</f>
        <v/>
      </c>
      <c r="S276" s="1033" t="str">
        <f ca="1">IFERROR(VLOOKUP($J276,'WM-AR'!$I$7:$AS$3267,16,FALSE),"")</f>
        <v/>
      </c>
      <c r="T276" s="1033" t="str">
        <f ca="1">IFERROR(VLOOKUP($J276,'WM-AR'!$I$7:$AS$3267,18,FALSE),"")</f>
        <v/>
      </c>
      <c r="U276" s="1033" t="str">
        <f ca="1">IFERROR(VLOOKUP($J276,'WM-AR'!$I$7:$AS$3267,20,FALSE),"")</f>
        <v/>
      </c>
      <c r="V276" s="1033" t="str">
        <f ca="1">IFERROR(VLOOKUP($J276,'WM-AR'!$I$7:$AS$3267,22,FALSE),"")</f>
        <v/>
      </c>
      <c r="W276" s="1033" t="str">
        <f ca="1">IFERROR(VLOOKUP($J276,'WM-AR'!$I$7:$AS$3267,24,FALSE),"")</f>
        <v/>
      </c>
      <c r="X276" s="1033" t="str">
        <f ca="1">IFERROR(VLOOKUP($J276,'WM-AR'!$I$7:$AS$3267,25,FALSE),"")</f>
        <v/>
      </c>
      <c r="Y276" s="1033" t="str">
        <f ca="1">IFERROR(VLOOKUP($J276,'WM-AR'!$I$7:$AS$3267,26,FALSE),"")</f>
        <v/>
      </c>
      <c r="Z276" s="1033" t="str">
        <f ca="1">IFERROR(VLOOKUP($J276,'WM-AR'!$I$7:$AS$3267,27,FALSE),"")</f>
        <v/>
      </c>
      <c r="AA276" s="1033" t="str">
        <f ca="1">IFERROR(VLOOKUP($J276,'WM-AR'!$I$7:$AS$3267,28,FALSE),"")</f>
        <v/>
      </c>
      <c r="AB276" s="1033" t="str">
        <f ca="1">IFERROR(VLOOKUP($J276,'WM-AR'!$I$7:$AS$3267,29,FALSE),"")</f>
        <v/>
      </c>
      <c r="AC276" s="1033" t="str">
        <f ca="1">IFERROR(VLOOKUP($J276,'WM-AR'!$I$7:$AS$3267,30,FALSE),"")</f>
        <v/>
      </c>
      <c r="AD276" s="1033" t="str">
        <f ca="1">IFERROR(VLOOKUP($J276,'WM-AR'!$I$7:$AS$3267,31,FALSE),"")</f>
        <v/>
      </c>
      <c r="AE276" s="1033" t="str">
        <f ca="1">IFERROR(VLOOKUP($J276,'WM-AR'!$I$7:$AS$3267,32,FALSE),"")</f>
        <v/>
      </c>
      <c r="AF276" s="1033" t="str">
        <f ca="1">IFERROR(VLOOKUP($J276,'WM-AR'!$I$7:$AS$3267,33,FALSE),"")</f>
        <v/>
      </c>
      <c r="AG276" s="1374"/>
      <c r="AH276" s="1375" t="s">
        <v>3757</v>
      </c>
      <c r="AI276" s="1375" t="s">
        <v>3757</v>
      </c>
      <c r="AJ276" s="1375"/>
      <c r="AK276" s="1375" t="str">
        <f t="shared" ca="1" si="29"/>
        <v/>
      </c>
      <c r="AL276" s="723"/>
      <c r="AM276" s="1028" t="str">
        <f>IF(AND(ISTEXT($E276),ISTEXT($B276)),"산출기준 &gt;&gt;  "&amp;_xlfn.XLOOKUP($E276,산출기준!$D:$D,산출기준!$E:$E,"매칭실패"),"")</f>
        <v/>
      </c>
    </row>
    <row r="277" spans="1:39" ht="54.95" customHeight="1">
      <c r="A277" s="1019"/>
      <c r="B277" s="705"/>
      <c r="C277" s="706"/>
      <c r="D277" s="711"/>
      <c r="E277" s="708"/>
      <c r="F277" s="1029"/>
      <c r="G277" s="882"/>
      <c r="H277" s="1371" t="str">
        <f ca="1">_xlfn.IFNA(_xlfn.XLOOKUP(J277,'WM-AR'!I:I,'WM-AR'!F:F),"")</f>
        <v/>
      </c>
      <c r="I277" s="1372"/>
      <c r="J277" s="712" t="str" cm="1">
        <f t="array" aca="1" ref="J277" ca="1">IF(ISTEXT(I277),INDIRECT("I"&amp;_xlfn.XMATCH("#",$I$1:INDIRECT("I"&amp;ROW()),,-1)+1)&amp;"-"&amp;I277,"")</f>
        <v/>
      </c>
      <c r="K277" s="1030"/>
      <c r="L277" s="1031" t="str">
        <f ca="1">IFERROR(VLOOKUP($J277,'WM-AR'!$I$7:$AS$3267,34,FALSE),"")</f>
        <v/>
      </c>
      <c r="M277" s="1373" t="str">
        <f ca="1">IFERROR(VLOOKUP($J277,'WM-AR'!$I$7:$AS$3267,4,FALSE),"")</f>
        <v/>
      </c>
      <c r="N277" s="1373" t="str">
        <f ca="1">IFERROR(VLOOKUP($J277,'WM-AR'!$I$7:$AS$3267,6,FALSE),"")</f>
        <v/>
      </c>
      <c r="O277" s="1373" t="str">
        <f ca="1">IFERROR(VLOOKUP($J277,'WM-AR'!$I$7:$AS$3267,8,FALSE),"")</f>
        <v/>
      </c>
      <c r="P277" s="1032" t="str">
        <f ca="1">IFERROR(VLOOKUP($J277,'WM-AR'!$I$7:$AS$3267,10,FALSE),"")</f>
        <v/>
      </c>
      <c r="Q277" s="1033" t="str">
        <f ca="1">IFERROR(VLOOKUP($J277,'WM-AR'!$I$7:$AS$3267,12,FALSE),"")</f>
        <v/>
      </c>
      <c r="R277" s="1033" t="str">
        <f ca="1">IFERROR(VLOOKUP($J277,'WM-AR'!$I$7:$AS$3267,14,FALSE),"")</f>
        <v/>
      </c>
      <c r="S277" s="1033" t="str">
        <f ca="1">IFERROR(VLOOKUP($J277,'WM-AR'!$I$7:$AS$3267,16,FALSE),"")</f>
        <v/>
      </c>
      <c r="T277" s="1033" t="str">
        <f ca="1">IFERROR(VLOOKUP($J277,'WM-AR'!$I$7:$AS$3267,18,FALSE),"")</f>
        <v/>
      </c>
      <c r="U277" s="1033" t="str">
        <f ca="1">IFERROR(VLOOKUP($J277,'WM-AR'!$I$7:$AS$3267,20,FALSE),"")</f>
        <v/>
      </c>
      <c r="V277" s="1033" t="str">
        <f ca="1">IFERROR(VLOOKUP($J277,'WM-AR'!$I$7:$AS$3267,22,FALSE),"")</f>
        <v/>
      </c>
      <c r="W277" s="1033" t="str">
        <f ca="1">IFERROR(VLOOKUP($J277,'WM-AR'!$I$7:$AS$3267,24,FALSE),"")</f>
        <v/>
      </c>
      <c r="X277" s="1033" t="str">
        <f ca="1">IFERROR(VLOOKUP($J277,'WM-AR'!$I$7:$AS$3267,25,FALSE),"")</f>
        <v/>
      </c>
      <c r="Y277" s="1033" t="str">
        <f ca="1">IFERROR(VLOOKUP($J277,'WM-AR'!$I$7:$AS$3267,26,FALSE),"")</f>
        <v/>
      </c>
      <c r="Z277" s="1033" t="str">
        <f ca="1">IFERROR(VLOOKUP($J277,'WM-AR'!$I$7:$AS$3267,27,FALSE),"")</f>
        <v/>
      </c>
      <c r="AA277" s="1033" t="str">
        <f ca="1">IFERROR(VLOOKUP($J277,'WM-AR'!$I$7:$AS$3267,28,FALSE),"")</f>
        <v/>
      </c>
      <c r="AB277" s="1033" t="str">
        <f ca="1">IFERROR(VLOOKUP($J277,'WM-AR'!$I$7:$AS$3267,29,FALSE),"")</f>
        <v/>
      </c>
      <c r="AC277" s="1033" t="str">
        <f ca="1">IFERROR(VLOOKUP($J277,'WM-AR'!$I$7:$AS$3267,30,FALSE),"")</f>
        <v/>
      </c>
      <c r="AD277" s="1033" t="str">
        <f ca="1">IFERROR(VLOOKUP($J277,'WM-AR'!$I$7:$AS$3267,31,FALSE),"")</f>
        <v/>
      </c>
      <c r="AE277" s="1033" t="str">
        <f ca="1">IFERROR(VLOOKUP($J277,'WM-AR'!$I$7:$AS$3267,32,FALSE),"")</f>
        <v/>
      </c>
      <c r="AF277" s="1033" t="str">
        <f ca="1">IFERROR(VLOOKUP($J277,'WM-AR'!$I$7:$AS$3267,33,FALSE),"")</f>
        <v/>
      </c>
      <c r="AG277" s="1374"/>
      <c r="AH277" s="1375" t="s">
        <v>3757</v>
      </c>
      <c r="AI277" s="1375" t="s">
        <v>3757</v>
      </c>
      <c r="AJ277" s="1375"/>
      <c r="AK277" s="1375" t="str">
        <f t="shared" ca="1" si="29"/>
        <v/>
      </c>
      <c r="AL277" s="723"/>
      <c r="AM277" s="1028" t="str">
        <f>IF(AND(ISTEXT($E277),ISTEXT($B277)),"산출기준 &gt;&gt;  "&amp;_xlfn.XLOOKUP($E277,산출기준!$D:$D,산출기준!$E:$E,"매칭실패"),"")</f>
        <v/>
      </c>
    </row>
    <row r="278" spans="1:39" ht="54.95" customHeight="1">
      <c r="A278" s="1019"/>
      <c r="B278" s="724"/>
      <c r="C278" s="725"/>
      <c r="D278" s="731"/>
      <c r="E278" s="727"/>
      <c r="F278" s="1035"/>
      <c r="G278" s="886"/>
      <c r="H278" s="1376" t="str">
        <f ca="1">_xlfn.IFNA(_xlfn.XLOOKUP(J278,'WM-AR'!I:I,'WM-AR'!F:F),"")</f>
        <v/>
      </c>
      <c r="I278" s="1377"/>
      <c r="J278" s="732" t="str" cm="1">
        <f t="array" aca="1" ref="J278" ca="1">IF(ISTEXT(I278),INDIRECT("I"&amp;_xlfn.XMATCH("#",$I$1:INDIRECT("I"&amp;ROW()),,-1)+1)&amp;"-"&amp;I278,"")</f>
        <v/>
      </c>
      <c r="K278" s="1036"/>
      <c r="L278" s="1037" t="str">
        <f ca="1">IFERROR(VLOOKUP($J278,'WM-AR'!$I$7:$AS$3267,34,FALSE),"")</f>
        <v/>
      </c>
      <c r="M278" s="1378" t="str">
        <f ca="1">IFERROR(VLOOKUP($J278,'WM-AR'!$I$7:$AS$3267,4,FALSE),"")</f>
        <v/>
      </c>
      <c r="N278" s="1378" t="str">
        <f ca="1">IFERROR(VLOOKUP($J278,'WM-AR'!$I$7:$AS$3267,6,FALSE),"")</f>
        <v/>
      </c>
      <c r="O278" s="1378" t="str">
        <f ca="1">IFERROR(VLOOKUP($J278,'WM-AR'!$I$7:$AS$3267,8,FALSE),"")</f>
        <v/>
      </c>
      <c r="P278" s="1038" t="str">
        <f ca="1">IFERROR(VLOOKUP($J278,'WM-AR'!$I$7:$AS$3267,10,FALSE),"")</f>
        <v/>
      </c>
      <c r="Q278" s="1039" t="str">
        <f ca="1">IFERROR(VLOOKUP($J278,'WM-AR'!$I$7:$AS$3267,12,FALSE),"")</f>
        <v/>
      </c>
      <c r="R278" s="1039" t="str">
        <f ca="1">IFERROR(VLOOKUP($J278,'WM-AR'!$I$7:$AS$3267,14,FALSE),"")</f>
        <v/>
      </c>
      <c r="S278" s="1039" t="str">
        <f ca="1">IFERROR(VLOOKUP($J278,'WM-AR'!$I$7:$AS$3267,16,FALSE),"")</f>
        <v/>
      </c>
      <c r="T278" s="1039" t="str">
        <f ca="1">IFERROR(VLOOKUP($J278,'WM-AR'!$I$7:$AS$3267,18,FALSE),"")</f>
        <v/>
      </c>
      <c r="U278" s="1039" t="str">
        <f ca="1">IFERROR(VLOOKUP($J278,'WM-AR'!$I$7:$AS$3267,20,FALSE),"")</f>
        <v/>
      </c>
      <c r="V278" s="1039" t="str">
        <f ca="1">IFERROR(VLOOKUP($J278,'WM-AR'!$I$7:$AS$3267,22,FALSE),"")</f>
        <v/>
      </c>
      <c r="W278" s="1039" t="str">
        <f ca="1">IFERROR(VLOOKUP($J278,'WM-AR'!$I$7:$AS$3267,24,FALSE),"")</f>
        <v/>
      </c>
      <c r="X278" s="1039" t="str">
        <f ca="1">IFERROR(VLOOKUP($J278,'WM-AR'!$I$7:$AS$3267,25,FALSE),"")</f>
        <v/>
      </c>
      <c r="Y278" s="1039" t="str">
        <f ca="1">IFERROR(VLOOKUP($J278,'WM-AR'!$I$7:$AS$3267,26,FALSE),"")</f>
        <v/>
      </c>
      <c r="Z278" s="1039" t="str">
        <f ca="1">IFERROR(VLOOKUP($J278,'WM-AR'!$I$7:$AS$3267,27,FALSE),"")</f>
        <v/>
      </c>
      <c r="AA278" s="1039" t="str">
        <f ca="1">IFERROR(VLOOKUP($J278,'WM-AR'!$I$7:$AS$3267,28,FALSE),"")</f>
        <v/>
      </c>
      <c r="AB278" s="1039" t="str">
        <f ca="1">IFERROR(VLOOKUP($J278,'WM-AR'!$I$7:$AS$3267,29,FALSE),"")</f>
        <v/>
      </c>
      <c r="AC278" s="1039" t="str">
        <f ca="1">IFERROR(VLOOKUP($J278,'WM-AR'!$I$7:$AS$3267,30,FALSE),"")</f>
        <v/>
      </c>
      <c r="AD278" s="1039" t="str">
        <f ca="1">IFERROR(VLOOKUP($J278,'WM-AR'!$I$7:$AS$3267,31,FALSE),"")</f>
        <v/>
      </c>
      <c r="AE278" s="1039" t="str">
        <f ca="1">IFERROR(VLOOKUP($J278,'WM-AR'!$I$7:$AS$3267,32,FALSE),"")</f>
        <v/>
      </c>
      <c r="AF278" s="1039" t="str">
        <f ca="1">IFERROR(VLOOKUP($J278,'WM-AR'!$I$7:$AS$3267,33,FALSE),"")</f>
        <v/>
      </c>
      <c r="AG278" s="1379"/>
      <c r="AH278" s="1380" t="s">
        <v>3757</v>
      </c>
      <c r="AI278" s="1380" t="s">
        <v>3757</v>
      </c>
      <c r="AJ278" s="1380"/>
      <c r="AK278" s="1380" t="str">
        <f t="shared" ca="1" si="29"/>
        <v/>
      </c>
      <c r="AL278" s="743"/>
      <c r="AM278" s="1028" t="str">
        <f>IF(AND(ISTEXT($E278),ISTEXT($B278)),"산출기준 &gt;&gt;  "&amp;_xlfn.XLOOKUP($E278,산출기준!$D:$D,산출기준!$E:$E,"매칭실패"),"")</f>
        <v/>
      </c>
    </row>
    <row r="279" spans="1:39">
      <c r="B279" s="658"/>
      <c r="C279" s="659"/>
      <c r="D279" s="659"/>
      <c r="E279" s="659"/>
      <c r="F279" s="1056"/>
      <c r="G279" s="662"/>
      <c r="H279" s="662"/>
      <c r="I279" s="662"/>
      <c r="J279" s="652"/>
      <c r="K279" s="664"/>
      <c r="L279" s="664"/>
      <c r="M279" s="664"/>
      <c r="N279" s="664"/>
      <c r="O279" s="664"/>
      <c r="P279" s="664"/>
      <c r="Q279" s="664"/>
      <c r="R279" s="664"/>
      <c r="S279" s="664"/>
      <c r="T279" s="664"/>
      <c r="U279" s="664"/>
      <c r="V279" s="664"/>
      <c r="W279" s="664"/>
      <c r="X279" s="664"/>
      <c r="Y279" s="664"/>
      <c r="Z279" s="664"/>
      <c r="AA279" s="664"/>
      <c r="AB279" s="664"/>
      <c r="AC279" s="664"/>
      <c r="AD279" s="664"/>
      <c r="AE279" s="664"/>
      <c r="AF279" s="664"/>
      <c r="AG279" s="659"/>
      <c r="AH279" s="665"/>
      <c r="AI279" s="665"/>
      <c r="AJ279" s="666"/>
      <c r="AK279" s="666"/>
      <c r="AL279" s="662"/>
      <c r="AM279" s="88" t="str">
        <f>IF(AND(ISTEXT($E279),ISTEXT($B279)),"산출기준 &gt;&gt;  "&amp;_xlfn.XLOOKUP($E279,산출기준!$D:$D,산출기준!$E:$E,"매칭실패"),"")</f>
        <v/>
      </c>
    </row>
    <row r="280" spans="1:39" ht="34.9" customHeight="1">
      <c r="B280" s="808" t="str" cm="1">
        <f t="array" aca="1" ref="B280" ca="1">_xlfn.IFNA(INDIRECT("Family_표준_구성도!B"&amp;MATCH(F280,INDIRECT("Family_표준_구성도!"&amp;"C:C"),0)),"")</f>
        <v>8.3.1.1.2</v>
      </c>
      <c r="C280" s="668" t="s">
        <v>2016</v>
      </c>
      <c r="D280" s="809"/>
      <c r="E280" s="668" t="s">
        <v>3761</v>
      </c>
      <c r="F280" s="1265" t="s">
        <v>3902</v>
      </c>
      <c r="G280" s="811"/>
      <c r="H280" s="917" t="s">
        <v>3903</v>
      </c>
      <c r="I280" s="1356" t="s">
        <v>1653</v>
      </c>
      <c r="J280" s="1356"/>
      <c r="K280" s="674"/>
      <c r="L280" s="674"/>
      <c r="M280" s="1357" t="str" cm="1">
        <f t="array" aca="1" ref="M280:X280" ca="1">TRANSPOSE(INDIRECT("'WM-AR'!B"&amp;_xlfn.XMATCH($I281,'WM-AR'!G:G,0,1)):INDIRECT("'WM-AR'!B"&amp;_xlfn.XMATCH($I281,'WM-AR'!G:G,0,-1)))</f>
        <v/>
      </c>
      <c r="N280" s="1357" t="str">
        <f ca="1"/>
        <v>Fire Protective Rating: N/A, Double Door</v>
      </c>
      <c r="O280" s="1358" t="str">
        <f ca="1"/>
        <v/>
      </c>
      <c r="P280" s="1359" t="str">
        <f ca="1"/>
        <v>Fire Protective Rating: 0.5-hr, Double Door</v>
      </c>
      <c r="Q280" s="1360" t="str">
        <f ca="1"/>
        <v/>
      </c>
      <c r="R280" s="1360" t="str">
        <f ca="1"/>
        <v>Fire Protective Rating: 1-hr, Double Door</v>
      </c>
      <c r="S280" s="1360" t="str">
        <f ca="1"/>
        <v/>
      </c>
      <c r="T280" s="1360" t="str">
        <f ca="1"/>
        <v>Fire Protective Rating: 1.5-hrs, Double Door</v>
      </c>
      <c r="U280" s="1360" t="str">
        <f ca="1"/>
        <v/>
      </c>
      <c r="V280" s="1360" t="str">
        <f ca="1"/>
        <v>Fire Protective Rating: 2-hrs, Double Door</v>
      </c>
      <c r="W280" s="1361" t="str">
        <f ca="1"/>
        <v/>
      </c>
      <c r="X280" s="1362" t="str">
        <f ca="1"/>
        <v>Fire Protective Rating: 3-hrs, Double Door</v>
      </c>
      <c r="Y280" s="679"/>
      <c r="Z280" s="679"/>
      <c r="AA280" s="679"/>
      <c r="AB280" s="679"/>
      <c r="AC280" s="679"/>
      <c r="AD280" s="679"/>
      <c r="AE280" s="679"/>
      <c r="AF280" s="679"/>
      <c r="AG280" s="1043"/>
      <c r="AH280" s="682"/>
      <c r="AI280" s="682"/>
      <c r="AJ280" s="682"/>
      <c r="AK280" s="682"/>
      <c r="AL280" s="683"/>
      <c r="AM280" s="88" t="str">
        <f ca="1">IF(AND(ISTEXT($E280),ISTEXT($B280)),"산출기준 &gt;&gt;  "&amp;_xlfn.XLOOKUP($E280,산출기준!$D:$D,산출기준!$E:$E,"매칭실패"),"")</f>
        <v>산출기준 &gt;&gt;  [ 도어 일반 산출 ]</v>
      </c>
    </row>
    <row r="281" spans="1:39" ht="49.9" customHeight="1" outlineLevel="1">
      <c r="B281" s="758"/>
      <c r="C281" s="759"/>
      <c r="D281" s="759"/>
      <c r="E281" s="814"/>
      <c r="F281" s="775"/>
      <c r="G281" s="1363" t="s">
        <v>3752</v>
      </c>
      <c r="H281" s="1364" t="str">
        <f>_xlfn.XLOOKUP(I281,'WM-AR'!G:G,'WM-AR'!E:E)</f>
        <v>A04AR101 Finishing Work Door &amp; Window Work Steel Door w/ Steel Frame &amp; Vision Panel for Each Leaf (UoM: EA)</v>
      </c>
      <c r="I281" s="765" t="s">
        <v>3764</v>
      </c>
      <c r="J281" s="1365"/>
      <c r="K281" s="766"/>
      <c r="L281" s="766"/>
      <c r="M281" s="1366"/>
      <c r="N281" s="1366"/>
      <c r="O281" s="1366"/>
      <c r="P281" s="1366"/>
      <c r="Q281" s="1366"/>
      <c r="R281" s="1366"/>
      <c r="S281" s="1366"/>
      <c r="T281" s="1366"/>
      <c r="U281" s="1366"/>
      <c r="V281" s="1366"/>
      <c r="W281" s="1366"/>
      <c r="X281" s="1366"/>
      <c r="Y281" s="766"/>
      <c r="Z281" s="766"/>
      <c r="AA281" s="766"/>
      <c r="AB281" s="766"/>
      <c r="AC281" s="766"/>
      <c r="AD281" s="766"/>
      <c r="AE281" s="766"/>
      <c r="AF281" s="766"/>
      <c r="AG281" s="773"/>
      <c r="AH281" s="1045"/>
      <c r="AI281" s="1045"/>
      <c r="AJ281" s="1046"/>
      <c r="AK281" s="1046"/>
      <c r="AL281" s="759"/>
      <c r="AM281" s="88" t="str">
        <f>IF(AND(ISTEXT($E281),ISTEXT($B281)),"산출기준 &gt;&gt;  "&amp;_xlfn.XLOOKUP($E281,산출기준!$D:$D,산출기준!$E:$E,"매칭실패"),"")</f>
        <v/>
      </c>
    </row>
    <row r="282" spans="1:39" ht="54.95" customHeight="1">
      <c r="A282" s="1019"/>
      <c r="B282" s="684"/>
      <c r="C282" s="685"/>
      <c r="D282" s="1020"/>
      <c r="E282" s="687"/>
      <c r="F282" s="1021"/>
      <c r="G282" s="824" t="s">
        <v>3904</v>
      </c>
      <c r="H282" s="1367" t="str">
        <f ca="1">_xlfn.IFNA(_xlfn.XLOOKUP(J282,'WM-AR'!I:I,'WM-AR'!F:F),"")</f>
        <v xml:space="preserve">A04AR101-00002 Finishing Work Door &amp; Window Work Steel Door w/ Steel Frame &amp; Vision Panel for Each Leaf (UoM: EA) Fire Protective Rating: N/A, Double Door     w/ Hardware &amp; Accessories  </v>
      </c>
      <c r="I282" s="1368" t="s">
        <v>3836</v>
      </c>
      <c r="J282" s="692" t="str" cm="1">
        <f t="array" aca="1" ref="J282" ca="1">IF(ISTEXT(I282),INDIRECT("I"&amp;_xlfn.XMATCH("#",$I$1:INDIRECT("I"&amp;ROW()),,-1)+1)&amp;"-"&amp;I282,"")</f>
        <v>A04AR101-00002</v>
      </c>
      <c r="K282" s="1022"/>
      <c r="L282" s="1023" t="str">
        <f ca="1">IFERROR(VLOOKUP($J282,'WM-AR'!$I$7:$AS$3267,34,FALSE),"")</f>
        <v>EA</v>
      </c>
      <c r="M282" s="1369" t="str">
        <f ca="1">IFERROR(VLOOKUP($J282,'WM-AR'!$I$7:$AS$3267,4,FALSE),"")</f>
        <v>Finishing Work</v>
      </c>
      <c r="N282" s="1369" t="str">
        <f ca="1">IFERROR(VLOOKUP($J282,'WM-AR'!$I$7:$AS$3267,6,FALSE),"")</f>
        <v>Door &amp; Window Work</v>
      </c>
      <c r="O282" s="1369" t="str">
        <f ca="1">IFERROR(VLOOKUP($J282,'WM-AR'!$I$7:$AS$3267,8,FALSE),"")</f>
        <v>Steel Door w/ Steel Frame &amp; Vision Panel for Each Leaf (UoM: EA)</v>
      </c>
      <c r="P282" s="1025" t="str">
        <f ca="1">IFERROR(VLOOKUP($J282,'WM-AR'!$I$7:$AS$3267,10,FALSE),"")</f>
        <v>Fire Protective Rating: N/A, Double Door</v>
      </c>
      <c r="Q282" s="1026">
        <f ca="1">IFERROR(VLOOKUP($J282,'WM-AR'!$I$7:$AS$3267,12,FALSE),"")</f>
        <v>0</v>
      </c>
      <c r="R282" s="1026">
        <f ca="1">IFERROR(VLOOKUP($J282,'WM-AR'!$I$7:$AS$3267,14,FALSE),"")</f>
        <v>0</v>
      </c>
      <c r="S282" s="1026">
        <f ca="1">IFERROR(VLOOKUP($J282,'WM-AR'!$I$7:$AS$3267,16,FALSE),"")</f>
        <v>0</v>
      </c>
      <c r="T282" s="1026">
        <f ca="1">IFERROR(VLOOKUP($J282,'WM-AR'!$I$7:$AS$3267,18,FALSE),"")</f>
        <v>0</v>
      </c>
      <c r="U282" s="1026" t="str">
        <f ca="1">IFERROR(VLOOKUP($J282,'WM-AR'!$I$7:$AS$3267,20,FALSE),"")</f>
        <v>w/ Hardware &amp; Accessories</v>
      </c>
      <c r="V282" s="1026">
        <f ca="1">IFERROR(VLOOKUP($J282,'WM-AR'!$I$7:$AS$3267,22,FALSE),"")</f>
        <v>0</v>
      </c>
      <c r="W282" s="1026">
        <f ca="1">IFERROR(VLOOKUP($J282,'WM-AR'!$I$7:$AS$3267,24,FALSE),"")</f>
        <v>0</v>
      </c>
      <c r="X282" s="1026">
        <f ca="1">IFERROR(VLOOKUP($J282,'WM-AR'!$I$7:$AS$3267,25,FALSE),"")</f>
        <v>0</v>
      </c>
      <c r="Y282" s="1026" t="str">
        <f ca="1">IFERROR(VLOOKUP($J282,'WM-AR'!$I$7:$AS$3267,26,FALSE),"")</f>
        <v>W x H=(  )mm x (  )mm</v>
      </c>
      <c r="Z282" s="1026">
        <f ca="1">IFERROR(VLOOKUP($J282,'WM-AR'!$I$7:$AS$3267,27,FALSE),"")</f>
        <v>0</v>
      </c>
      <c r="AA282" s="1026">
        <f ca="1">IFERROR(VLOOKUP($J282,'WM-AR'!$I$7:$AS$3267,28,FALSE),"")</f>
        <v>0</v>
      </c>
      <c r="AB282" s="1026">
        <f ca="1">IFERROR(VLOOKUP($J282,'WM-AR'!$I$7:$AS$3267,29,FALSE),"")</f>
        <v>0</v>
      </c>
      <c r="AC282" s="1026">
        <f ca="1">IFERROR(VLOOKUP($J282,'WM-AR'!$I$7:$AS$3267,30,FALSE),"")</f>
        <v>0</v>
      </c>
      <c r="AD282" s="1026">
        <f ca="1">IFERROR(VLOOKUP($J282,'WM-AR'!$I$7:$AS$3267,31,FALSE),"")</f>
        <v>0</v>
      </c>
      <c r="AE282" s="1026">
        <f ca="1">IFERROR(VLOOKUP($J282,'WM-AR'!$I$7:$AS$3267,32,FALSE),"")</f>
        <v>0</v>
      </c>
      <c r="AF282" s="1026" t="str">
        <f ca="1">IFERROR(VLOOKUP($J282,'WM-AR'!$I$7:$AS$3267,33,FALSE),"")</f>
        <v/>
      </c>
      <c r="AG282" s="1370" t="s">
        <v>3900</v>
      </c>
      <c r="AH282" s="768" t="s">
        <v>3757</v>
      </c>
      <c r="AI282" s="768" t="s">
        <v>3757</v>
      </c>
      <c r="AJ282" s="769"/>
      <c r="AK282" s="769" t="str">
        <f ca="1">L282</f>
        <v>EA</v>
      </c>
      <c r="AL282" s="704"/>
      <c r="AM282" s="1028" t="str">
        <f>IF(AND(ISTEXT($E282),ISTEXT($B282)),"산출기준 &gt;&gt;  "&amp;_xlfn.XLOOKUP($E282,산출기준!$D:$D,산출기준!$E:$E,"매칭실패"),"")</f>
        <v/>
      </c>
    </row>
    <row r="283" spans="1:39" ht="54.95" customHeight="1">
      <c r="A283" s="1019"/>
      <c r="B283" s="705"/>
      <c r="C283" s="706"/>
      <c r="D283" s="711"/>
      <c r="E283" s="708"/>
      <c r="F283" s="1029"/>
      <c r="G283" s="843" t="s">
        <v>3905</v>
      </c>
      <c r="H283" s="1371" t="str">
        <f ca="1">_xlfn.IFNA(_xlfn.XLOOKUP(J283,'WM-AR'!I:I,'WM-AR'!F:F),"")</f>
        <v xml:space="preserve">A04AR101-00006 Finishing Work Door &amp; Window Work Steel Door w/ Steel Frame &amp; Vision Panel for Each Leaf (UoM: EA) Fire Protective Rating: 1-hr, Double Door     w/ Hardware &amp; Accessories  </v>
      </c>
      <c r="I283" s="1372" t="s">
        <v>3839</v>
      </c>
      <c r="J283" s="712" t="str" cm="1">
        <f t="array" aca="1" ref="J283" ca="1">IF(ISTEXT(I283),INDIRECT("I"&amp;_xlfn.XMATCH("#",$I$1:INDIRECT("I"&amp;ROW()),,-1)+1)&amp;"-"&amp;I283,"")</f>
        <v>A04AR101-00006</v>
      </c>
      <c r="K283" s="1030"/>
      <c r="L283" s="1031" t="str">
        <f ca="1">IFERROR(VLOOKUP($J283,'WM-AR'!$I$7:$AS$3267,34,FALSE),"")</f>
        <v>EA</v>
      </c>
      <c r="M283" s="1373" t="str">
        <f ca="1">IFERROR(VLOOKUP($J283,'WM-AR'!$I$7:$AS$3267,4,FALSE),"")</f>
        <v>Finishing Work</v>
      </c>
      <c r="N283" s="1373" t="str">
        <f ca="1">IFERROR(VLOOKUP($J283,'WM-AR'!$I$7:$AS$3267,6,FALSE),"")</f>
        <v>Door &amp; Window Work</v>
      </c>
      <c r="O283" s="1373" t="str">
        <f ca="1">IFERROR(VLOOKUP($J283,'WM-AR'!$I$7:$AS$3267,8,FALSE),"")</f>
        <v>Steel Door w/ Steel Frame &amp; Vision Panel for Each Leaf (UoM: EA)</v>
      </c>
      <c r="P283" s="1032" t="str">
        <f ca="1">IFERROR(VLOOKUP($J283,'WM-AR'!$I$7:$AS$3267,10,FALSE),"")</f>
        <v>Fire Protective Rating: 1-hr, Double Door</v>
      </c>
      <c r="Q283" s="1033">
        <f ca="1">IFERROR(VLOOKUP($J283,'WM-AR'!$I$7:$AS$3267,12,FALSE),"")</f>
        <v>0</v>
      </c>
      <c r="R283" s="1033">
        <f ca="1">IFERROR(VLOOKUP($J283,'WM-AR'!$I$7:$AS$3267,14,FALSE),"")</f>
        <v>0</v>
      </c>
      <c r="S283" s="1033">
        <f ca="1">IFERROR(VLOOKUP($J283,'WM-AR'!$I$7:$AS$3267,16,FALSE),"")</f>
        <v>0</v>
      </c>
      <c r="T283" s="1033">
        <f ca="1">IFERROR(VLOOKUP($J283,'WM-AR'!$I$7:$AS$3267,18,FALSE),"")</f>
        <v>0</v>
      </c>
      <c r="U283" s="1033" t="str">
        <f ca="1">IFERROR(VLOOKUP($J283,'WM-AR'!$I$7:$AS$3267,20,FALSE),"")</f>
        <v>w/ Hardware &amp; Accessories</v>
      </c>
      <c r="V283" s="1033">
        <f ca="1">IFERROR(VLOOKUP($J283,'WM-AR'!$I$7:$AS$3267,22,FALSE),"")</f>
        <v>0</v>
      </c>
      <c r="W283" s="1033">
        <f ca="1">IFERROR(VLOOKUP($J283,'WM-AR'!$I$7:$AS$3267,24,FALSE),"")</f>
        <v>0</v>
      </c>
      <c r="X283" s="1033">
        <f ca="1">IFERROR(VLOOKUP($J283,'WM-AR'!$I$7:$AS$3267,25,FALSE),"")</f>
        <v>0</v>
      </c>
      <c r="Y283" s="1033" t="str">
        <f ca="1">IFERROR(VLOOKUP($J283,'WM-AR'!$I$7:$AS$3267,26,FALSE),"")</f>
        <v>W x H=(  )mm x (  )mm</v>
      </c>
      <c r="Z283" s="1033">
        <f ca="1">IFERROR(VLOOKUP($J283,'WM-AR'!$I$7:$AS$3267,27,FALSE),"")</f>
        <v>0</v>
      </c>
      <c r="AA283" s="1033">
        <f ca="1">IFERROR(VLOOKUP($J283,'WM-AR'!$I$7:$AS$3267,28,FALSE),"")</f>
        <v>0</v>
      </c>
      <c r="AB283" s="1033">
        <f ca="1">IFERROR(VLOOKUP($J283,'WM-AR'!$I$7:$AS$3267,29,FALSE),"")</f>
        <v>0</v>
      </c>
      <c r="AC283" s="1033">
        <f ca="1">IFERROR(VLOOKUP($J283,'WM-AR'!$I$7:$AS$3267,30,FALSE),"")</f>
        <v>0</v>
      </c>
      <c r="AD283" s="1033">
        <f ca="1">IFERROR(VLOOKUP($J283,'WM-AR'!$I$7:$AS$3267,31,FALSE),"")</f>
        <v>0</v>
      </c>
      <c r="AE283" s="1033">
        <f ca="1">IFERROR(VLOOKUP($J283,'WM-AR'!$I$7:$AS$3267,32,FALSE),"")</f>
        <v>0</v>
      </c>
      <c r="AF283" s="1033" t="str">
        <f ca="1">IFERROR(VLOOKUP($J283,'WM-AR'!$I$7:$AS$3267,33,FALSE),"")</f>
        <v/>
      </c>
      <c r="AG283" s="1374"/>
      <c r="AH283" s="1375" t="s">
        <v>3757</v>
      </c>
      <c r="AI283" s="1375" t="s">
        <v>3757</v>
      </c>
      <c r="AJ283" s="1375"/>
      <c r="AK283" s="1375" t="str">
        <f t="shared" ref="AK283:AK286" ca="1" si="30">L283</f>
        <v>EA</v>
      </c>
      <c r="AL283" s="723"/>
      <c r="AM283" s="1028" t="str">
        <f>IF(AND(ISTEXT($E283),ISTEXT($B283)),"산출기준 &gt;&gt;  "&amp;_xlfn.XLOOKUP($E283,산출기준!$D:$D,산출기준!$E:$E,"매칭실패"),"")</f>
        <v/>
      </c>
    </row>
    <row r="284" spans="1:39" ht="54.95" customHeight="1">
      <c r="A284" s="1019"/>
      <c r="B284" s="705"/>
      <c r="C284" s="706"/>
      <c r="D284" s="711"/>
      <c r="E284" s="708"/>
      <c r="F284" s="1029"/>
      <c r="G284" s="882"/>
      <c r="H284" s="1371" t="str">
        <f ca="1">_xlfn.IFNA(_xlfn.XLOOKUP(J284,'WM-AR'!I:I,'WM-AR'!F:F),"")</f>
        <v/>
      </c>
      <c r="I284" s="1372"/>
      <c r="J284" s="712" t="str" cm="1">
        <f t="array" aca="1" ref="J284" ca="1">IF(ISTEXT(I284),INDIRECT("I"&amp;_xlfn.XMATCH("#",$I$1:INDIRECT("I"&amp;ROW()),,-1)+1)&amp;"-"&amp;I284,"")</f>
        <v/>
      </c>
      <c r="K284" s="1030"/>
      <c r="L284" s="1031" t="str">
        <f ca="1">IFERROR(VLOOKUP($J284,'WM-AR'!$I$7:$AS$3267,34,FALSE),"")</f>
        <v/>
      </c>
      <c r="M284" s="1373" t="str">
        <f ca="1">IFERROR(VLOOKUP($J284,'WM-AR'!$I$7:$AS$3267,4,FALSE),"")</f>
        <v/>
      </c>
      <c r="N284" s="1373" t="str">
        <f ca="1">IFERROR(VLOOKUP($J284,'WM-AR'!$I$7:$AS$3267,6,FALSE),"")</f>
        <v/>
      </c>
      <c r="O284" s="1373" t="str">
        <f ca="1">IFERROR(VLOOKUP($J284,'WM-AR'!$I$7:$AS$3267,8,FALSE),"")</f>
        <v/>
      </c>
      <c r="P284" s="1032" t="str">
        <f ca="1">IFERROR(VLOOKUP($J284,'WM-AR'!$I$7:$AS$3267,10,FALSE),"")</f>
        <v/>
      </c>
      <c r="Q284" s="1033" t="str">
        <f ca="1">IFERROR(VLOOKUP($J284,'WM-AR'!$I$7:$AS$3267,12,FALSE),"")</f>
        <v/>
      </c>
      <c r="R284" s="1033" t="str">
        <f ca="1">IFERROR(VLOOKUP($J284,'WM-AR'!$I$7:$AS$3267,14,FALSE),"")</f>
        <v/>
      </c>
      <c r="S284" s="1033" t="str">
        <f ca="1">IFERROR(VLOOKUP($J284,'WM-AR'!$I$7:$AS$3267,16,FALSE),"")</f>
        <v/>
      </c>
      <c r="T284" s="1033" t="str">
        <f ca="1">IFERROR(VLOOKUP($J284,'WM-AR'!$I$7:$AS$3267,18,FALSE),"")</f>
        <v/>
      </c>
      <c r="U284" s="1033" t="str">
        <f ca="1">IFERROR(VLOOKUP($J284,'WM-AR'!$I$7:$AS$3267,20,FALSE),"")</f>
        <v/>
      </c>
      <c r="V284" s="1033" t="str">
        <f ca="1">IFERROR(VLOOKUP($J284,'WM-AR'!$I$7:$AS$3267,22,FALSE),"")</f>
        <v/>
      </c>
      <c r="W284" s="1033" t="str">
        <f ca="1">IFERROR(VLOOKUP($J284,'WM-AR'!$I$7:$AS$3267,24,FALSE),"")</f>
        <v/>
      </c>
      <c r="X284" s="1033" t="str">
        <f ca="1">IFERROR(VLOOKUP($J284,'WM-AR'!$I$7:$AS$3267,25,FALSE),"")</f>
        <v/>
      </c>
      <c r="Y284" s="1033" t="str">
        <f ca="1">IFERROR(VLOOKUP($J284,'WM-AR'!$I$7:$AS$3267,26,FALSE),"")</f>
        <v/>
      </c>
      <c r="Z284" s="1033" t="str">
        <f ca="1">IFERROR(VLOOKUP($J284,'WM-AR'!$I$7:$AS$3267,27,FALSE),"")</f>
        <v/>
      </c>
      <c r="AA284" s="1033" t="str">
        <f ca="1">IFERROR(VLOOKUP($J284,'WM-AR'!$I$7:$AS$3267,28,FALSE),"")</f>
        <v/>
      </c>
      <c r="AB284" s="1033" t="str">
        <f ca="1">IFERROR(VLOOKUP($J284,'WM-AR'!$I$7:$AS$3267,29,FALSE),"")</f>
        <v/>
      </c>
      <c r="AC284" s="1033" t="str">
        <f ca="1">IFERROR(VLOOKUP($J284,'WM-AR'!$I$7:$AS$3267,30,FALSE),"")</f>
        <v/>
      </c>
      <c r="AD284" s="1033" t="str">
        <f ca="1">IFERROR(VLOOKUP($J284,'WM-AR'!$I$7:$AS$3267,31,FALSE),"")</f>
        <v/>
      </c>
      <c r="AE284" s="1033" t="str">
        <f ca="1">IFERROR(VLOOKUP($J284,'WM-AR'!$I$7:$AS$3267,32,FALSE),"")</f>
        <v/>
      </c>
      <c r="AF284" s="1033" t="str">
        <f ca="1">IFERROR(VLOOKUP($J284,'WM-AR'!$I$7:$AS$3267,33,FALSE),"")</f>
        <v/>
      </c>
      <c r="AG284" s="1374"/>
      <c r="AH284" s="1375" t="s">
        <v>3757</v>
      </c>
      <c r="AI284" s="1375" t="s">
        <v>3757</v>
      </c>
      <c r="AJ284" s="1375"/>
      <c r="AK284" s="1375" t="str">
        <f t="shared" ca="1" si="30"/>
        <v/>
      </c>
      <c r="AL284" s="723"/>
      <c r="AM284" s="1028" t="str">
        <f>IF(AND(ISTEXT($E284),ISTEXT($B284)),"산출기준 &gt;&gt;  "&amp;_xlfn.XLOOKUP($E284,산출기준!$D:$D,산출기준!$E:$E,"매칭실패"),"")</f>
        <v/>
      </c>
    </row>
    <row r="285" spans="1:39" ht="54.95" customHeight="1">
      <c r="A285" s="1019"/>
      <c r="B285" s="705"/>
      <c r="C285" s="706"/>
      <c r="D285" s="711"/>
      <c r="E285" s="708"/>
      <c r="F285" s="1029"/>
      <c r="G285" s="882"/>
      <c r="H285" s="1371" t="str">
        <f ca="1">_xlfn.IFNA(_xlfn.XLOOKUP(J285,'WM-AR'!I:I,'WM-AR'!F:F),"")</f>
        <v/>
      </c>
      <c r="I285" s="1372"/>
      <c r="J285" s="712" t="str" cm="1">
        <f t="array" aca="1" ref="J285" ca="1">IF(ISTEXT(I285),INDIRECT("I"&amp;_xlfn.XMATCH("#",$I$1:INDIRECT("I"&amp;ROW()),,-1)+1)&amp;"-"&amp;I285,"")</f>
        <v/>
      </c>
      <c r="K285" s="1030"/>
      <c r="L285" s="1031" t="str">
        <f ca="1">IFERROR(VLOOKUP($J285,'WM-AR'!$I$7:$AS$3267,34,FALSE),"")</f>
        <v/>
      </c>
      <c r="M285" s="1373" t="str">
        <f ca="1">IFERROR(VLOOKUP($J285,'WM-AR'!$I$7:$AS$3267,4,FALSE),"")</f>
        <v/>
      </c>
      <c r="N285" s="1373" t="str">
        <f ca="1">IFERROR(VLOOKUP($J285,'WM-AR'!$I$7:$AS$3267,6,FALSE),"")</f>
        <v/>
      </c>
      <c r="O285" s="1373" t="str">
        <f ca="1">IFERROR(VLOOKUP($J285,'WM-AR'!$I$7:$AS$3267,8,FALSE),"")</f>
        <v/>
      </c>
      <c r="P285" s="1032" t="str">
        <f ca="1">IFERROR(VLOOKUP($J285,'WM-AR'!$I$7:$AS$3267,10,FALSE),"")</f>
        <v/>
      </c>
      <c r="Q285" s="1033" t="str">
        <f ca="1">IFERROR(VLOOKUP($J285,'WM-AR'!$I$7:$AS$3267,12,FALSE),"")</f>
        <v/>
      </c>
      <c r="R285" s="1033" t="str">
        <f ca="1">IFERROR(VLOOKUP($J285,'WM-AR'!$I$7:$AS$3267,14,FALSE),"")</f>
        <v/>
      </c>
      <c r="S285" s="1033" t="str">
        <f ca="1">IFERROR(VLOOKUP($J285,'WM-AR'!$I$7:$AS$3267,16,FALSE),"")</f>
        <v/>
      </c>
      <c r="T285" s="1033" t="str">
        <f ca="1">IFERROR(VLOOKUP($J285,'WM-AR'!$I$7:$AS$3267,18,FALSE),"")</f>
        <v/>
      </c>
      <c r="U285" s="1033" t="str">
        <f ca="1">IFERROR(VLOOKUP($J285,'WM-AR'!$I$7:$AS$3267,20,FALSE),"")</f>
        <v/>
      </c>
      <c r="V285" s="1033" t="str">
        <f ca="1">IFERROR(VLOOKUP($J285,'WM-AR'!$I$7:$AS$3267,22,FALSE),"")</f>
        <v/>
      </c>
      <c r="W285" s="1033" t="str">
        <f ca="1">IFERROR(VLOOKUP($J285,'WM-AR'!$I$7:$AS$3267,24,FALSE),"")</f>
        <v/>
      </c>
      <c r="X285" s="1033" t="str">
        <f ca="1">IFERROR(VLOOKUP($J285,'WM-AR'!$I$7:$AS$3267,25,FALSE),"")</f>
        <v/>
      </c>
      <c r="Y285" s="1033" t="str">
        <f ca="1">IFERROR(VLOOKUP($J285,'WM-AR'!$I$7:$AS$3267,26,FALSE),"")</f>
        <v/>
      </c>
      <c r="Z285" s="1033" t="str">
        <f ca="1">IFERROR(VLOOKUP($J285,'WM-AR'!$I$7:$AS$3267,27,FALSE),"")</f>
        <v/>
      </c>
      <c r="AA285" s="1033" t="str">
        <f ca="1">IFERROR(VLOOKUP($J285,'WM-AR'!$I$7:$AS$3267,28,FALSE),"")</f>
        <v/>
      </c>
      <c r="AB285" s="1033" t="str">
        <f ca="1">IFERROR(VLOOKUP($J285,'WM-AR'!$I$7:$AS$3267,29,FALSE),"")</f>
        <v/>
      </c>
      <c r="AC285" s="1033" t="str">
        <f ca="1">IFERROR(VLOOKUP($J285,'WM-AR'!$I$7:$AS$3267,30,FALSE),"")</f>
        <v/>
      </c>
      <c r="AD285" s="1033" t="str">
        <f ca="1">IFERROR(VLOOKUP($J285,'WM-AR'!$I$7:$AS$3267,31,FALSE),"")</f>
        <v/>
      </c>
      <c r="AE285" s="1033" t="str">
        <f ca="1">IFERROR(VLOOKUP($J285,'WM-AR'!$I$7:$AS$3267,32,FALSE),"")</f>
        <v/>
      </c>
      <c r="AF285" s="1033" t="str">
        <f ca="1">IFERROR(VLOOKUP($J285,'WM-AR'!$I$7:$AS$3267,33,FALSE),"")</f>
        <v/>
      </c>
      <c r="AG285" s="1374"/>
      <c r="AH285" s="1375" t="s">
        <v>3757</v>
      </c>
      <c r="AI285" s="1375" t="s">
        <v>3757</v>
      </c>
      <c r="AJ285" s="1375"/>
      <c r="AK285" s="1375" t="str">
        <f t="shared" ca="1" si="30"/>
        <v/>
      </c>
      <c r="AL285" s="723"/>
      <c r="AM285" s="1028" t="str">
        <f>IF(AND(ISTEXT($E285),ISTEXT($B285)),"산출기준 &gt;&gt;  "&amp;_xlfn.XLOOKUP($E285,산출기준!$D:$D,산출기준!$E:$E,"매칭실패"),"")</f>
        <v/>
      </c>
    </row>
    <row r="286" spans="1:39" ht="54.95" customHeight="1">
      <c r="A286" s="1019"/>
      <c r="B286" s="724"/>
      <c r="C286" s="725"/>
      <c r="D286" s="731"/>
      <c r="E286" s="727"/>
      <c r="F286" s="1035"/>
      <c r="G286" s="886"/>
      <c r="H286" s="1376" t="str">
        <f ca="1">_xlfn.IFNA(_xlfn.XLOOKUP(J286,'WM-AR'!I:I,'WM-AR'!F:F),"")</f>
        <v/>
      </c>
      <c r="I286" s="1377"/>
      <c r="J286" s="732" t="str" cm="1">
        <f t="array" aca="1" ref="J286" ca="1">IF(ISTEXT(I286),INDIRECT("I"&amp;_xlfn.XMATCH("#",$I$1:INDIRECT("I"&amp;ROW()),,-1)+1)&amp;"-"&amp;I286,"")</f>
        <v/>
      </c>
      <c r="K286" s="1036"/>
      <c r="L286" s="1037" t="str">
        <f ca="1">IFERROR(VLOOKUP($J286,'WM-AR'!$I$7:$AS$3267,34,FALSE),"")</f>
        <v/>
      </c>
      <c r="M286" s="1378" t="str">
        <f ca="1">IFERROR(VLOOKUP($J286,'WM-AR'!$I$7:$AS$3267,4,FALSE),"")</f>
        <v/>
      </c>
      <c r="N286" s="1378" t="str">
        <f ca="1">IFERROR(VLOOKUP($J286,'WM-AR'!$I$7:$AS$3267,6,FALSE),"")</f>
        <v/>
      </c>
      <c r="O286" s="1378" t="str">
        <f ca="1">IFERROR(VLOOKUP($J286,'WM-AR'!$I$7:$AS$3267,8,FALSE),"")</f>
        <v/>
      </c>
      <c r="P286" s="1038" t="str">
        <f ca="1">IFERROR(VLOOKUP($J286,'WM-AR'!$I$7:$AS$3267,10,FALSE),"")</f>
        <v/>
      </c>
      <c r="Q286" s="1039" t="str">
        <f ca="1">IFERROR(VLOOKUP($J286,'WM-AR'!$I$7:$AS$3267,12,FALSE),"")</f>
        <v/>
      </c>
      <c r="R286" s="1039" t="str">
        <f ca="1">IFERROR(VLOOKUP($J286,'WM-AR'!$I$7:$AS$3267,14,FALSE),"")</f>
        <v/>
      </c>
      <c r="S286" s="1039" t="str">
        <f ca="1">IFERROR(VLOOKUP($J286,'WM-AR'!$I$7:$AS$3267,16,FALSE),"")</f>
        <v/>
      </c>
      <c r="T286" s="1039" t="str">
        <f ca="1">IFERROR(VLOOKUP($J286,'WM-AR'!$I$7:$AS$3267,18,FALSE),"")</f>
        <v/>
      </c>
      <c r="U286" s="1039" t="str">
        <f ca="1">IFERROR(VLOOKUP($J286,'WM-AR'!$I$7:$AS$3267,20,FALSE),"")</f>
        <v/>
      </c>
      <c r="V286" s="1039" t="str">
        <f ca="1">IFERROR(VLOOKUP($J286,'WM-AR'!$I$7:$AS$3267,22,FALSE),"")</f>
        <v/>
      </c>
      <c r="W286" s="1039" t="str">
        <f ca="1">IFERROR(VLOOKUP($J286,'WM-AR'!$I$7:$AS$3267,24,FALSE),"")</f>
        <v/>
      </c>
      <c r="X286" s="1039" t="str">
        <f ca="1">IFERROR(VLOOKUP($J286,'WM-AR'!$I$7:$AS$3267,25,FALSE),"")</f>
        <v/>
      </c>
      <c r="Y286" s="1039" t="str">
        <f ca="1">IFERROR(VLOOKUP($J286,'WM-AR'!$I$7:$AS$3267,26,FALSE),"")</f>
        <v/>
      </c>
      <c r="Z286" s="1039" t="str">
        <f ca="1">IFERROR(VLOOKUP($J286,'WM-AR'!$I$7:$AS$3267,27,FALSE),"")</f>
        <v/>
      </c>
      <c r="AA286" s="1039" t="str">
        <f ca="1">IFERROR(VLOOKUP($J286,'WM-AR'!$I$7:$AS$3267,28,FALSE),"")</f>
        <v/>
      </c>
      <c r="AB286" s="1039" t="str">
        <f ca="1">IFERROR(VLOOKUP($J286,'WM-AR'!$I$7:$AS$3267,29,FALSE),"")</f>
        <v/>
      </c>
      <c r="AC286" s="1039" t="str">
        <f ca="1">IFERROR(VLOOKUP($J286,'WM-AR'!$I$7:$AS$3267,30,FALSE),"")</f>
        <v/>
      </c>
      <c r="AD286" s="1039" t="str">
        <f ca="1">IFERROR(VLOOKUP($J286,'WM-AR'!$I$7:$AS$3267,31,FALSE),"")</f>
        <v/>
      </c>
      <c r="AE286" s="1039" t="str">
        <f ca="1">IFERROR(VLOOKUP($J286,'WM-AR'!$I$7:$AS$3267,32,FALSE),"")</f>
        <v/>
      </c>
      <c r="AF286" s="1039" t="str">
        <f ca="1">IFERROR(VLOOKUP($J286,'WM-AR'!$I$7:$AS$3267,33,FALSE),"")</f>
        <v/>
      </c>
      <c r="AG286" s="1379"/>
      <c r="AH286" s="1380" t="s">
        <v>3757</v>
      </c>
      <c r="AI286" s="1380" t="s">
        <v>3757</v>
      </c>
      <c r="AJ286" s="1380"/>
      <c r="AK286" s="1380" t="str">
        <f t="shared" ca="1" si="30"/>
        <v/>
      </c>
      <c r="AL286" s="743"/>
      <c r="AM286" s="1028" t="str">
        <f>IF(AND(ISTEXT($E286),ISTEXT($B286)),"산출기준 &gt;&gt;  "&amp;_xlfn.XLOOKUP($E286,산출기준!$D:$D,산출기준!$E:$E,"매칭실패"),"")</f>
        <v/>
      </c>
    </row>
    <row r="287" spans="1:39">
      <c r="B287" s="658"/>
      <c r="C287" s="659"/>
      <c r="D287" s="659"/>
      <c r="E287" s="659"/>
      <c r="F287" s="1056"/>
      <c r="G287" s="662"/>
      <c r="H287" s="662"/>
      <c r="I287" s="662"/>
      <c r="J287" s="652"/>
      <c r="K287" s="664"/>
      <c r="L287" s="664"/>
      <c r="M287" s="664"/>
      <c r="N287" s="664"/>
      <c r="O287" s="664"/>
      <c r="P287" s="664"/>
      <c r="Q287" s="664"/>
      <c r="R287" s="664"/>
      <c r="S287" s="664"/>
      <c r="T287" s="664"/>
      <c r="U287" s="664"/>
      <c r="V287" s="664"/>
      <c r="W287" s="664"/>
      <c r="X287" s="664"/>
      <c r="Y287" s="664"/>
      <c r="Z287" s="664"/>
      <c r="AA287" s="664"/>
      <c r="AB287" s="664"/>
      <c r="AC287" s="664"/>
      <c r="AD287" s="664"/>
      <c r="AE287" s="664"/>
      <c r="AF287" s="664"/>
      <c r="AG287" s="659"/>
      <c r="AH287" s="665"/>
      <c r="AI287" s="665"/>
      <c r="AJ287" s="666"/>
      <c r="AK287" s="666"/>
      <c r="AL287" s="662"/>
      <c r="AM287" s="88" t="str">
        <f>IF(AND(ISTEXT($E287),ISTEXT($B287)),"산출기준 &gt;&gt;  "&amp;_xlfn.XLOOKUP($E287,산출기준!$D:$D,산출기준!$E:$E,"매칭실패"),"")</f>
        <v/>
      </c>
    </row>
    <row r="288" spans="1:39" ht="34.9" customHeight="1">
      <c r="B288" s="808" t="str" cm="1">
        <f t="array" aca="1" ref="B288" ca="1">_xlfn.IFNA(INDIRECT("Family_표준_구성도!B"&amp;MATCH(F288,INDIRECT("Family_표준_구성도!"&amp;"C:C"),0)),"")</f>
        <v>8.3.1.1.3</v>
      </c>
      <c r="C288" s="668" t="s">
        <v>2016</v>
      </c>
      <c r="D288" s="809"/>
      <c r="E288" s="668" t="s">
        <v>3761</v>
      </c>
      <c r="F288" s="1265" t="s">
        <v>3906</v>
      </c>
      <c r="G288" s="811"/>
      <c r="H288" s="917" t="s">
        <v>3907</v>
      </c>
      <c r="I288" s="1356" t="s">
        <v>1653</v>
      </c>
      <c r="J288" s="1356"/>
      <c r="K288" s="674"/>
      <c r="L288" s="674"/>
      <c r="M288" s="1357" t="str" cm="1">
        <f t="array" aca="1" ref="M288:X288" ca="1">TRANSPOSE(INDIRECT("'WM-AR'!B"&amp;_xlfn.XMATCH($I289,'WM-AR'!G:G,0,1)):INDIRECT("'WM-AR'!B"&amp;_xlfn.XMATCH($I289,'WM-AR'!G:G,0,-1)))</f>
        <v/>
      </c>
      <c r="N288" s="1357" t="str">
        <f ca="1"/>
        <v>Fire Protective Rating: N/A, Double Door</v>
      </c>
      <c r="O288" s="1358" t="str">
        <f ca="1"/>
        <v/>
      </c>
      <c r="P288" s="1359" t="str">
        <f ca="1"/>
        <v>Fire Protective Rating: 0.5-hr, Double Door</v>
      </c>
      <c r="Q288" s="1360" t="str">
        <f ca="1"/>
        <v/>
      </c>
      <c r="R288" s="1360" t="str">
        <f ca="1"/>
        <v>Fire Protective Rating: 1-hr, Double Door</v>
      </c>
      <c r="S288" s="1360" t="str">
        <f ca="1"/>
        <v/>
      </c>
      <c r="T288" s="1360" t="str">
        <f ca="1"/>
        <v>Fire Protective Rating: 1.5-hrs, Double Door</v>
      </c>
      <c r="U288" s="1360" t="str">
        <f ca="1"/>
        <v/>
      </c>
      <c r="V288" s="1360" t="str">
        <f ca="1"/>
        <v>Fire Protective Rating: 2-hrs, Double Door</v>
      </c>
      <c r="W288" s="1361" t="str">
        <f ca="1"/>
        <v/>
      </c>
      <c r="X288" s="1362" t="str">
        <f ca="1"/>
        <v>Fire Protective Rating: 3-hrs, Double Door</v>
      </c>
      <c r="Y288" s="679"/>
      <c r="Z288" s="679"/>
      <c r="AA288" s="679"/>
      <c r="AB288" s="679"/>
      <c r="AC288" s="679"/>
      <c r="AD288" s="679"/>
      <c r="AE288" s="679"/>
      <c r="AF288" s="679"/>
      <c r="AG288" s="1043"/>
      <c r="AH288" s="682"/>
      <c r="AI288" s="682"/>
      <c r="AJ288" s="682"/>
      <c r="AK288" s="682"/>
      <c r="AL288" s="683"/>
      <c r="AM288" s="88" t="str">
        <f ca="1">IF(AND(ISTEXT($E288),ISTEXT($B288)),"산출기준 &gt;&gt;  "&amp;_xlfn.XLOOKUP($E288,산출기준!$D:$D,산출기준!$E:$E,"매칭실패"),"")</f>
        <v>산출기준 &gt;&gt;  [ 도어 일반 산출 ]</v>
      </c>
    </row>
    <row r="289" spans="1:39" ht="49.9" customHeight="1" outlineLevel="1">
      <c r="B289" s="758"/>
      <c r="C289" s="759"/>
      <c r="D289" s="759"/>
      <c r="E289" s="814"/>
      <c r="F289" s="775"/>
      <c r="G289" s="1363" t="s">
        <v>3752</v>
      </c>
      <c r="H289" s="1364" t="str">
        <f>_xlfn.XLOOKUP(I289,'WM-AR'!G:G,'WM-AR'!E:E)</f>
        <v>A04AR103 Finishing Work Door &amp; Window Work Steel Door w/ Steel Frame &amp; Panic Bar (UoM: EA)</v>
      </c>
      <c r="I289" s="765" t="s">
        <v>3770</v>
      </c>
      <c r="J289" s="1365"/>
      <c r="K289" s="766"/>
      <c r="L289" s="766"/>
      <c r="M289" s="1366"/>
      <c r="N289" s="1366"/>
      <c r="O289" s="1366"/>
      <c r="P289" s="1366"/>
      <c r="Q289" s="1366"/>
      <c r="R289" s="1366"/>
      <c r="S289" s="1366"/>
      <c r="T289" s="1366"/>
      <c r="U289" s="1366"/>
      <c r="V289" s="1366"/>
      <c r="W289" s="1366"/>
      <c r="X289" s="1366"/>
      <c r="Y289" s="766"/>
      <c r="Z289" s="766"/>
      <c r="AA289" s="766"/>
      <c r="AB289" s="766"/>
      <c r="AC289" s="766"/>
      <c r="AD289" s="766"/>
      <c r="AE289" s="766"/>
      <c r="AF289" s="766"/>
      <c r="AG289" s="773"/>
      <c r="AH289" s="1045"/>
      <c r="AI289" s="1045"/>
      <c r="AJ289" s="1046"/>
      <c r="AK289" s="1046"/>
      <c r="AL289" s="759"/>
      <c r="AM289" s="88" t="str">
        <f>IF(AND(ISTEXT($E289),ISTEXT($B289)),"산출기준 &gt;&gt;  "&amp;_xlfn.XLOOKUP($E289,산출기준!$D:$D,산출기준!$E:$E,"매칭실패"),"")</f>
        <v/>
      </c>
    </row>
    <row r="290" spans="1:39" ht="54.95" customHeight="1">
      <c r="A290" s="1019"/>
      <c r="B290" s="684"/>
      <c r="C290" s="685"/>
      <c r="D290" s="1020"/>
      <c r="E290" s="687"/>
      <c r="F290" s="1021"/>
      <c r="G290" s="824" t="s">
        <v>3908</v>
      </c>
      <c r="H290" s="1367" t="str">
        <f ca="1">_xlfn.IFNA(_xlfn.XLOOKUP(J290,'WM-AR'!I:I,'WM-AR'!F:F),"")</f>
        <v xml:space="preserve">A04AR103-00002 Finishing Work Door &amp; Window Work Steel Door w/ Steel Frame &amp; Panic Bar (UoM: EA) Fire Protective Rating: N/A, Double Door     w/ Hardware &amp; Accessories  </v>
      </c>
      <c r="I290" s="1368" t="s">
        <v>3836</v>
      </c>
      <c r="J290" s="692" t="str" cm="1">
        <f t="array" aca="1" ref="J290" ca="1">IF(ISTEXT(I290),INDIRECT("I"&amp;_xlfn.XMATCH("#",$I$1:INDIRECT("I"&amp;ROW()),,-1)+1)&amp;"-"&amp;I290,"")</f>
        <v>A04AR103-00002</v>
      </c>
      <c r="K290" s="1022"/>
      <c r="L290" s="1023" t="str">
        <f ca="1">IFERROR(VLOOKUP($J290,'WM-AR'!$I$7:$AS$3267,34,FALSE),"")</f>
        <v>EA</v>
      </c>
      <c r="M290" s="1369" t="str">
        <f ca="1">IFERROR(VLOOKUP($J290,'WM-AR'!$I$7:$AS$3267,4,FALSE),"")</f>
        <v>Finishing Work</v>
      </c>
      <c r="N290" s="1369" t="str">
        <f ca="1">IFERROR(VLOOKUP($J290,'WM-AR'!$I$7:$AS$3267,6,FALSE),"")</f>
        <v>Door &amp; Window Work</v>
      </c>
      <c r="O290" s="1369" t="str">
        <f ca="1">IFERROR(VLOOKUP($J290,'WM-AR'!$I$7:$AS$3267,8,FALSE),"")</f>
        <v>Steel Door w/ Steel Frame &amp; Panic Bar (UoM: EA)</v>
      </c>
      <c r="P290" s="1025" t="str">
        <f ca="1">IFERROR(VLOOKUP($J290,'WM-AR'!$I$7:$AS$3267,10,FALSE),"")</f>
        <v>Fire Protective Rating: N/A, Double Door</v>
      </c>
      <c r="Q290" s="1026">
        <f ca="1">IFERROR(VLOOKUP($J290,'WM-AR'!$I$7:$AS$3267,12,FALSE),"")</f>
        <v>0</v>
      </c>
      <c r="R290" s="1026">
        <f ca="1">IFERROR(VLOOKUP($J290,'WM-AR'!$I$7:$AS$3267,14,FALSE),"")</f>
        <v>0</v>
      </c>
      <c r="S290" s="1026">
        <f ca="1">IFERROR(VLOOKUP($J290,'WM-AR'!$I$7:$AS$3267,16,FALSE),"")</f>
        <v>0</v>
      </c>
      <c r="T290" s="1026">
        <f ca="1">IFERROR(VLOOKUP($J290,'WM-AR'!$I$7:$AS$3267,18,FALSE),"")</f>
        <v>0</v>
      </c>
      <c r="U290" s="1026" t="str">
        <f ca="1">IFERROR(VLOOKUP($J290,'WM-AR'!$I$7:$AS$3267,20,FALSE),"")</f>
        <v>w/ Hardware &amp; Accessories</v>
      </c>
      <c r="V290" s="1026">
        <f ca="1">IFERROR(VLOOKUP($J290,'WM-AR'!$I$7:$AS$3267,22,FALSE),"")</f>
        <v>0</v>
      </c>
      <c r="W290" s="1026">
        <f ca="1">IFERROR(VLOOKUP($J290,'WM-AR'!$I$7:$AS$3267,24,FALSE),"")</f>
        <v>0</v>
      </c>
      <c r="X290" s="1026">
        <f ca="1">IFERROR(VLOOKUP($J290,'WM-AR'!$I$7:$AS$3267,25,FALSE),"")</f>
        <v>0</v>
      </c>
      <c r="Y290" s="1026" t="str">
        <f ca="1">IFERROR(VLOOKUP($J290,'WM-AR'!$I$7:$AS$3267,26,FALSE),"")</f>
        <v>W x H=(  )mm x (  )mm</v>
      </c>
      <c r="Z290" s="1026">
        <f ca="1">IFERROR(VLOOKUP($J290,'WM-AR'!$I$7:$AS$3267,27,FALSE),"")</f>
        <v>0</v>
      </c>
      <c r="AA290" s="1026">
        <f ca="1">IFERROR(VLOOKUP($J290,'WM-AR'!$I$7:$AS$3267,28,FALSE),"")</f>
        <v>0</v>
      </c>
      <c r="AB290" s="1026">
        <f ca="1">IFERROR(VLOOKUP($J290,'WM-AR'!$I$7:$AS$3267,29,FALSE),"")</f>
        <v>0</v>
      </c>
      <c r="AC290" s="1026">
        <f ca="1">IFERROR(VLOOKUP($J290,'WM-AR'!$I$7:$AS$3267,30,FALSE),"")</f>
        <v>0</v>
      </c>
      <c r="AD290" s="1026">
        <f ca="1">IFERROR(VLOOKUP($J290,'WM-AR'!$I$7:$AS$3267,31,FALSE),"")</f>
        <v>0</v>
      </c>
      <c r="AE290" s="1026">
        <f ca="1">IFERROR(VLOOKUP($J290,'WM-AR'!$I$7:$AS$3267,32,FALSE),"")</f>
        <v>0</v>
      </c>
      <c r="AF290" s="1026" t="str">
        <f ca="1">IFERROR(VLOOKUP($J290,'WM-AR'!$I$7:$AS$3267,33,FALSE),"")</f>
        <v/>
      </c>
      <c r="AG290" s="1370" t="s">
        <v>3900</v>
      </c>
      <c r="AH290" s="768" t="s">
        <v>3757</v>
      </c>
      <c r="AI290" s="768" t="s">
        <v>3757</v>
      </c>
      <c r="AJ290" s="769"/>
      <c r="AK290" s="769" t="str">
        <f ca="1">L290</f>
        <v>EA</v>
      </c>
      <c r="AL290" s="704"/>
      <c r="AM290" s="1028" t="str">
        <f>IF(AND(ISTEXT($E290),ISTEXT($B290)),"산출기준 &gt;&gt;  "&amp;_xlfn.XLOOKUP($E290,산출기준!$D:$D,산출기준!$E:$E,"매칭실패"),"")</f>
        <v/>
      </c>
    </row>
    <row r="291" spans="1:39" ht="54.95" customHeight="1">
      <c r="A291" s="1019"/>
      <c r="B291" s="705"/>
      <c r="C291" s="706"/>
      <c r="D291" s="711"/>
      <c r="E291" s="708"/>
      <c r="F291" s="1029"/>
      <c r="G291" s="843" t="s">
        <v>3909</v>
      </c>
      <c r="H291" s="1371" t="str">
        <f ca="1">_xlfn.IFNA(_xlfn.XLOOKUP(J291,'WM-AR'!I:I,'WM-AR'!F:F),"")</f>
        <v xml:space="preserve">A04AR103-00006 Finishing Work Door &amp; Window Work Steel Door w/ Steel Frame &amp; Panic Bar (UoM: EA) Fire Protective Rating: 1-hr, Double Door     w/ Hardware &amp; Accessories  </v>
      </c>
      <c r="I291" s="1372" t="s">
        <v>3839</v>
      </c>
      <c r="J291" s="712" t="str" cm="1">
        <f t="array" aca="1" ref="J291" ca="1">IF(ISTEXT(I291),INDIRECT("I"&amp;_xlfn.XMATCH("#",$I$1:INDIRECT("I"&amp;ROW()),,-1)+1)&amp;"-"&amp;I291,"")</f>
        <v>A04AR103-00006</v>
      </c>
      <c r="K291" s="1030"/>
      <c r="L291" s="1031" t="str">
        <f ca="1">IFERROR(VLOOKUP($J291,'WM-AR'!$I$7:$AS$3267,34,FALSE),"")</f>
        <v>EA</v>
      </c>
      <c r="M291" s="1373" t="str">
        <f ca="1">IFERROR(VLOOKUP($J291,'WM-AR'!$I$7:$AS$3267,4,FALSE),"")</f>
        <v>Finishing Work</v>
      </c>
      <c r="N291" s="1373" t="str">
        <f ca="1">IFERROR(VLOOKUP($J291,'WM-AR'!$I$7:$AS$3267,6,FALSE),"")</f>
        <v>Door &amp; Window Work</v>
      </c>
      <c r="O291" s="1373" t="str">
        <f ca="1">IFERROR(VLOOKUP($J291,'WM-AR'!$I$7:$AS$3267,8,FALSE),"")</f>
        <v>Steel Door w/ Steel Frame &amp; Panic Bar (UoM: EA)</v>
      </c>
      <c r="P291" s="1032" t="str">
        <f ca="1">IFERROR(VLOOKUP($J291,'WM-AR'!$I$7:$AS$3267,10,FALSE),"")</f>
        <v>Fire Protective Rating: 1-hr, Double Door</v>
      </c>
      <c r="Q291" s="1033">
        <f ca="1">IFERROR(VLOOKUP($J291,'WM-AR'!$I$7:$AS$3267,12,FALSE),"")</f>
        <v>0</v>
      </c>
      <c r="R291" s="1033">
        <f ca="1">IFERROR(VLOOKUP($J291,'WM-AR'!$I$7:$AS$3267,14,FALSE),"")</f>
        <v>0</v>
      </c>
      <c r="S291" s="1033">
        <f ca="1">IFERROR(VLOOKUP($J291,'WM-AR'!$I$7:$AS$3267,16,FALSE),"")</f>
        <v>0</v>
      </c>
      <c r="T291" s="1033">
        <f ca="1">IFERROR(VLOOKUP($J291,'WM-AR'!$I$7:$AS$3267,18,FALSE),"")</f>
        <v>0</v>
      </c>
      <c r="U291" s="1033" t="str">
        <f ca="1">IFERROR(VLOOKUP($J291,'WM-AR'!$I$7:$AS$3267,20,FALSE),"")</f>
        <v>w/ Hardware &amp; Accessories</v>
      </c>
      <c r="V291" s="1033">
        <f ca="1">IFERROR(VLOOKUP($J291,'WM-AR'!$I$7:$AS$3267,22,FALSE),"")</f>
        <v>0</v>
      </c>
      <c r="W291" s="1033">
        <f ca="1">IFERROR(VLOOKUP($J291,'WM-AR'!$I$7:$AS$3267,24,FALSE),"")</f>
        <v>0</v>
      </c>
      <c r="X291" s="1033">
        <f ca="1">IFERROR(VLOOKUP($J291,'WM-AR'!$I$7:$AS$3267,25,FALSE),"")</f>
        <v>0</v>
      </c>
      <c r="Y291" s="1033" t="str">
        <f ca="1">IFERROR(VLOOKUP($J291,'WM-AR'!$I$7:$AS$3267,26,FALSE),"")</f>
        <v>W x H=(  )mm x (  )mm</v>
      </c>
      <c r="Z291" s="1033">
        <f ca="1">IFERROR(VLOOKUP($J291,'WM-AR'!$I$7:$AS$3267,27,FALSE),"")</f>
        <v>0</v>
      </c>
      <c r="AA291" s="1033">
        <f ca="1">IFERROR(VLOOKUP($J291,'WM-AR'!$I$7:$AS$3267,28,FALSE),"")</f>
        <v>0</v>
      </c>
      <c r="AB291" s="1033">
        <f ca="1">IFERROR(VLOOKUP($J291,'WM-AR'!$I$7:$AS$3267,29,FALSE),"")</f>
        <v>0</v>
      </c>
      <c r="AC291" s="1033">
        <f ca="1">IFERROR(VLOOKUP($J291,'WM-AR'!$I$7:$AS$3267,30,FALSE),"")</f>
        <v>0</v>
      </c>
      <c r="AD291" s="1033">
        <f ca="1">IFERROR(VLOOKUP($J291,'WM-AR'!$I$7:$AS$3267,31,FALSE),"")</f>
        <v>0</v>
      </c>
      <c r="AE291" s="1033">
        <f ca="1">IFERROR(VLOOKUP($J291,'WM-AR'!$I$7:$AS$3267,32,FALSE),"")</f>
        <v>0</v>
      </c>
      <c r="AF291" s="1033" t="str">
        <f ca="1">IFERROR(VLOOKUP($J291,'WM-AR'!$I$7:$AS$3267,33,FALSE),"")</f>
        <v/>
      </c>
      <c r="AG291" s="1374"/>
      <c r="AH291" s="1375" t="s">
        <v>3757</v>
      </c>
      <c r="AI291" s="1375" t="s">
        <v>3757</v>
      </c>
      <c r="AJ291" s="1375"/>
      <c r="AK291" s="1375" t="str">
        <f t="shared" ref="AK291:AK294" ca="1" si="31">L291</f>
        <v>EA</v>
      </c>
      <c r="AL291" s="723"/>
      <c r="AM291" s="1028" t="str">
        <f>IF(AND(ISTEXT($E291),ISTEXT($B291)),"산출기준 &gt;&gt;  "&amp;_xlfn.XLOOKUP($E291,산출기준!$D:$D,산출기준!$E:$E,"매칭실패"),"")</f>
        <v/>
      </c>
    </row>
    <row r="292" spans="1:39" ht="54.95" customHeight="1">
      <c r="A292" s="1019"/>
      <c r="B292" s="705"/>
      <c r="C292" s="706"/>
      <c r="D292" s="711"/>
      <c r="E292" s="708"/>
      <c r="F292" s="1029"/>
      <c r="G292" s="882"/>
      <c r="H292" s="1371" t="str">
        <f ca="1">_xlfn.IFNA(_xlfn.XLOOKUP(J292,'WM-AR'!I:I,'WM-AR'!F:F),"")</f>
        <v/>
      </c>
      <c r="I292" s="1372"/>
      <c r="J292" s="712" t="str" cm="1">
        <f t="array" aca="1" ref="J292" ca="1">IF(ISTEXT(I292),INDIRECT("I"&amp;_xlfn.XMATCH("#",$I$1:INDIRECT("I"&amp;ROW()),,-1)+1)&amp;"-"&amp;I292,"")</f>
        <v/>
      </c>
      <c r="K292" s="1030"/>
      <c r="L292" s="1031" t="str">
        <f ca="1">IFERROR(VLOOKUP($J292,'WM-AR'!$I$7:$AS$3267,34,FALSE),"")</f>
        <v/>
      </c>
      <c r="M292" s="1373" t="str">
        <f ca="1">IFERROR(VLOOKUP($J292,'WM-AR'!$I$7:$AS$3267,4,FALSE),"")</f>
        <v/>
      </c>
      <c r="N292" s="1373" t="str">
        <f ca="1">IFERROR(VLOOKUP($J292,'WM-AR'!$I$7:$AS$3267,6,FALSE),"")</f>
        <v/>
      </c>
      <c r="O292" s="1373" t="str">
        <f ca="1">IFERROR(VLOOKUP($J292,'WM-AR'!$I$7:$AS$3267,8,FALSE),"")</f>
        <v/>
      </c>
      <c r="P292" s="1032" t="str">
        <f ca="1">IFERROR(VLOOKUP($J292,'WM-AR'!$I$7:$AS$3267,10,FALSE),"")</f>
        <v/>
      </c>
      <c r="Q292" s="1033" t="str">
        <f ca="1">IFERROR(VLOOKUP($J292,'WM-AR'!$I$7:$AS$3267,12,FALSE),"")</f>
        <v/>
      </c>
      <c r="R292" s="1033" t="str">
        <f ca="1">IFERROR(VLOOKUP($J292,'WM-AR'!$I$7:$AS$3267,14,FALSE),"")</f>
        <v/>
      </c>
      <c r="S292" s="1033" t="str">
        <f ca="1">IFERROR(VLOOKUP($J292,'WM-AR'!$I$7:$AS$3267,16,FALSE),"")</f>
        <v/>
      </c>
      <c r="T292" s="1033" t="str">
        <f ca="1">IFERROR(VLOOKUP($J292,'WM-AR'!$I$7:$AS$3267,18,FALSE),"")</f>
        <v/>
      </c>
      <c r="U292" s="1033" t="str">
        <f ca="1">IFERROR(VLOOKUP($J292,'WM-AR'!$I$7:$AS$3267,20,FALSE),"")</f>
        <v/>
      </c>
      <c r="V292" s="1033" t="str">
        <f ca="1">IFERROR(VLOOKUP($J292,'WM-AR'!$I$7:$AS$3267,22,FALSE),"")</f>
        <v/>
      </c>
      <c r="W292" s="1033" t="str">
        <f ca="1">IFERROR(VLOOKUP($J292,'WM-AR'!$I$7:$AS$3267,24,FALSE),"")</f>
        <v/>
      </c>
      <c r="X292" s="1033" t="str">
        <f ca="1">IFERROR(VLOOKUP($J292,'WM-AR'!$I$7:$AS$3267,25,FALSE),"")</f>
        <v/>
      </c>
      <c r="Y292" s="1033" t="str">
        <f ca="1">IFERROR(VLOOKUP($J292,'WM-AR'!$I$7:$AS$3267,26,FALSE),"")</f>
        <v/>
      </c>
      <c r="Z292" s="1033" t="str">
        <f ca="1">IFERROR(VLOOKUP($J292,'WM-AR'!$I$7:$AS$3267,27,FALSE),"")</f>
        <v/>
      </c>
      <c r="AA292" s="1033" t="str">
        <f ca="1">IFERROR(VLOOKUP($J292,'WM-AR'!$I$7:$AS$3267,28,FALSE),"")</f>
        <v/>
      </c>
      <c r="AB292" s="1033" t="str">
        <f ca="1">IFERROR(VLOOKUP($J292,'WM-AR'!$I$7:$AS$3267,29,FALSE),"")</f>
        <v/>
      </c>
      <c r="AC292" s="1033" t="str">
        <f ca="1">IFERROR(VLOOKUP($J292,'WM-AR'!$I$7:$AS$3267,30,FALSE),"")</f>
        <v/>
      </c>
      <c r="AD292" s="1033" t="str">
        <f ca="1">IFERROR(VLOOKUP($J292,'WM-AR'!$I$7:$AS$3267,31,FALSE),"")</f>
        <v/>
      </c>
      <c r="AE292" s="1033" t="str">
        <f ca="1">IFERROR(VLOOKUP($J292,'WM-AR'!$I$7:$AS$3267,32,FALSE),"")</f>
        <v/>
      </c>
      <c r="AF292" s="1033" t="str">
        <f ca="1">IFERROR(VLOOKUP($J292,'WM-AR'!$I$7:$AS$3267,33,FALSE),"")</f>
        <v/>
      </c>
      <c r="AG292" s="1374"/>
      <c r="AH292" s="1375" t="s">
        <v>3757</v>
      </c>
      <c r="AI292" s="1375" t="s">
        <v>3757</v>
      </c>
      <c r="AJ292" s="1375"/>
      <c r="AK292" s="1375" t="str">
        <f t="shared" ca="1" si="31"/>
        <v/>
      </c>
      <c r="AL292" s="723"/>
      <c r="AM292" s="1028" t="str">
        <f>IF(AND(ISTEXT($E292),ISTEXT($B292)),"산출기준 &gt;&gt;  "&amp;_xlfn.XLOOKUP($E292,산출기준!$D:$D,산출기준!$E:$E,"매칭실패"),"")</f>
        <v/>
      </c>
    </row>
    <row r="293" spans="1:39" ht="54.95" customHeight="1">
      <c r="A293" s="1019"/>
      <c r="B293" s="705"/>
      <c r="C293" s="706"/>
      <c r="D293" s="711"/>
      <c r="E293" s="708"/>
      <c r="F293" s="1029"/>
      <c r="G293" s="882"/>
      <c r="H293" s="1371" t="str">
        <f ca="1">_xlfn.IFNA(_xlfn.XLOOKUP(J293,'WM-AR'!I:I,'WM-AR'!F:F),"")</f>
        <v/>
      </c>
      <c r="I293" s="1372"/>
      <c r="J293" s="712" t="str" cm="1">
        <f t="array" aca="1" ref="J293" ca="1">IF(ISTEXT(I293),INDIRECT("I"&amp;_xlfn.XMATCH("#",$I$1:INDIRECT("I"&amp;ROW()),,-1)+1)&amp;"-"&amp;I293,"")</f>
        <v/>
      </c>
      <c r="K293" s="1030"/>
      <c r="L293" s="1031" t="str">
        <f ca="1">IFERROR(VLOOKUP($J293,'WM-AR'!$I$7:$AS$3267,34,FALSE),"")</f>
        <v/>
      </c>
      <c r="M293" s="1373" t="str">
        <f ca="1">IFERROR(VLOOKUP($J293,'WM-AR'!$I$7:$AS$3267,4,FALSE),"")</f>
        <v/>
      </c>
      <c r="N293" s="1373" t="str">
        <f ca="1">IFERROR(VLOOKUP($J293,'WM-AR'!$I$7:$AS$3267,6,FALSE),"")</f>
        <v/>
      </c>
      <c r="O293" s="1373" t="str">
        <f ca="1">IFERROR(VLOOKUP($J293,'WM-AR'!$I$7:$AS$3267,8,FALSE),"")</f>
        <v/>
      </c>
      <c r="P293" s="1032" t="str">
        <f ca="1">IFERROR(VLOOKUP($J293,'WM-AR'!$I$7:$AS$3267,10,FALSE),"")</f>
        <v/>
      </c>
      <c r="Q293" s="1033" t="str">
        <f ca="1">IFERROR(VLOOKUP($J293,'WM-AR'!$I$7:$AS$3267,12,FALSE),"")</f>
        <v/>
      </c>
      <c r="R293" s="1033" t="str">
        <f ca="1">IFERROR(VLOOKUP($J293,'WM-AR'!$I$7:$AS$3267,14,FALSE),"")</f>
        <v/>
      </c>
      <c r="S293" s="1033" t="str">
        <f ca="1">IFERROR(VLOOKUP($J293,'WM-AR'!$I$7:$AS$3267,16,FALSE),"")</f>
        <v/>
      </c>
      <c r="T293" s="1033" t="str">
        <f ca="1">IFERROR(VLOOKUP($J293,'WM-AR'!$I$7:$AS$3267,18,FALSE),"")</f>
        <v/>
      </c>
      <c r="U293" s="1033" t="str">
        <f ca="1">IFERROR(VLOOKUP($J293,'WM-AR'!$I$7:$AS$3267,20,FALSE),"")</f>
        <v/>
      </c>
      <c r="V293" s="1033" t="str">
        <f ca="1">IFERROR(VLOOKUP($J293,'WM-AR'!$I$7:$AS$3267,22,FALSE),"")</f>
        <v/>
      </c>
      <c r="W293" s="1033" t="str">
        <f ca="1">IFERROR(VLOOKUP($J293,'WM-AR'!$I$7:$AS$3267,24,FALSE),"")</f>
        <v/>
      </c>
      <c r="X293" s="1033" t="str">
        <f ca="1">IFERROR(VLOOKUP($J293,'WM-AR'!$I$7:$AS$3267,25,FALSE),"")</f>
        <v/>
      </c>
      <c r="Y293" s="1033" t="str">
        <f ca="1">IFERROR(VLOOKUP($J293,'WM-AR'!$I$7:$AS$3267,26,FALSE),"")</f>
        <v/>
      </c>
      <c r="Z293" s="1033" t="str">
        <f ca="1">IFERROR(VLOOKUP($J293,'WM-AR'!$I$7:$AS$3267,27,FALSE),"")</f>
        <v/>
      </c>
      <c r="AA293" s="1033" t="str">
        <f ca="1">IFERROR(VLOOKUP($J293,'WM-AR'!$I$7:$AS$3267,28,FALSE),"")</f>
        <v/>
      </c>
      <c r="AB293" s="1033" t="str">
        <f ca="1">IFERROR(VLOOKUP($J293,'WM-AR'!$I$7:$AS$3267,29,FALSE),"")</f>
        <v/>
      </c>
      <c r="AC293" s="1033" t="str">
        <f ca="1">IFERROR(VLOOKUP($J293,'WM-AR'!$I$7:$AS$3267,30,FALSE),"")</f>
        <v/>
      </c>
      <c r="AD293" s="1033" t="str">
        <f ca="1">IFERROR(VLOOKUP($J293,'WM-AR'!$I$7:$AS$3267,31,FALSE),"")</f>
        <v/>
      </c>
      <c r="AE293" s="1033" t="str">
        <f ca="1">IFERROR(VLOOKUP($J293,'WM-AR'!$I$7:$AS$3267,32,FALSE),"")</f>
        <v/>
      </c>
      <c r="AF293" s="1033" t="str">
        <f ca="1">IFERROR(VLOOKUP($J293,'WM-AR'!$I$7:$AS$3267,33,FALSE),"")</f>
        <v/>
      </c>
      <c r="AG293" s="1374"/>
      <c r="AH293" s="1375" t="s">
        <v>3757</v>
      </c>
      <c r="AI293" s="1375" t="s">
        <v>3757</v>
      </c>
      <c r="AJ293" s="1375"/>
      <c r="AK293" s="1375" t="str">
        <f t="shared" ca="1" si="31"/>
        <v/>
      </c>
      <c r="AL293" s="723"/>
      <c r="AM293" s="1028" t="str">
        <f>IF(AND(ISTEXT($E293),ISTEXT($B293)),"산출기준 &gt;&gt;  "&amp;_xlfn.XLOOKUP($E293,산출기준!$D:$D,산출기준!$E:$E,"매칭실패"),"")</f>
        <v/>
      </c>
    </row>
    <row r="294" spans="1:39" ht="54.95" customHeight="1">
      <c r="A294" s="1019"/>
      <c r="B294" s="724"/>
      <c r="C294" s="725"/>
      <c r="D294" s="731"/>
      <c r="E294" s="727"/>
      <c r="F294" s="1035"/>
      <c r="G294" s="886"/>
      <c r="H294" s="1376" t="str">
        <f ca="1">_xlfn.IFNA(_xlfn.XLOOKUP(J294,'WM-AR'!I:I,'WM-AR'!F:F),"")</f>
        <v/>
      </c>
      <c r="I294" s="1377"/>
      <c r="J294" s="732" t="str" cm="1">
        <f t="array" aca="1" ref="J294" ca="1">IF(ISTEXT(I294),INDIRECT("I"&amp;_xlfn.XMATCH("#",$I$1:INDIRECT("I"&amp;ROW()),,-1)+1)&amp;"-"&amp;I294,"")</f>
        <v/>
      </c>
      <c r="K294" s="1036"/>
      <c r="L294" s="1037" t="str">
        <f ca="1">IFERROR(VLOOKUP($J294,'WM-AR'!$I$7:$AS$3267,34,FALSE),"")</f>
        <v/>
      </c>
      <c r="M294" s="1378" t="str">
        <f ca="1">IFERROR(VLOOKUP($J294,'WM-AR'!$I$7:$AS$3267,4,FALSE),"")</f>
        <v/>
      </c>
      <c r="N294" s="1378" t="str">
        <f ca="1">IFERROR(VLOOKUP($J294,'WM-AR'!$I$7:$AS$3267,6,FALSE),"")</f>
        <v/>
      </c>
      <c r="O294" s="1378" t="str">
        <f ca="1">IFERROR(VLOOKUP($J294,'WM-AR'!$I$7:$AS$3267,8,FALSE),"")</f>
        <v/>
      </c>
      <c r="P294" s="1038" t="str">
        <f ca="1">IFERROR(VLOOKUP($J294,'WM-AR'!$I$7:$AS$3267,10,FALSE),"")</f>
        <v/>
      </c>
      <c r="Q294" s="1039" t="str">
        <f ca="1">IFERROR(VLOOKUP($J294,'WM-AR'!$I$7:$AS$3267,12,FALSE),"")</f>
        <v/>
      </c>
      <c r="R294" s="1039" t="str">
        <f ca="1">IFERROR(VLOOKUP($J294,'WM-AR'!$I$7:$AS$3267,14,FALSE),"")</f>
        <v/>
      </c>
      <c r="S294" s="1039" t="str">
        <f ca="1">IFERROR(VLOOKUP($J294,'WM-AR'!$I$7:$AS$3267,16,FALSE),"")</f>
        <v/>
      </c>
      <c r="T294" s="1039" t="str">
        <f ca="1">IFERROR(VLOOKUP($J294,'WM-AR'!$I$7:$AS$3267,18,FALSE),"")</f>
        <v/>
      </c>
      <c r="U294" s="1039" t="str">
        <f ca="1">IFERROR(VLOOKUP($J294,'WM-AR'!$I$7:$AS$3267,20,FALSE),"")</f>
        <v/>
      </c>
      <c r="V294" s="1039" t="str">
        <f ca="1">IFERROR(VLOOKUP($J294,'WM-AR'!$I$7:$AS$3267,22,FALSE),"")</f>
        <v/>
      </c>
      <c r="W294" s="1039" t="str">
        <f ca="1">IFERROR(VLOOKUP($J294,'WM-AR'!$I$7:$AS$3267,24,FALSE),"")</f>
        <v/>
      </c>
      <c r="X294" s="1039" t="str">
        <f ca="1">IFERROR(VLOOKUP($J294,'WM-AR'!$I$7:$AS$3267,25,FALSE),"")</f>
        <v/>
      </c>
      <c r="Y294" s="1039" t="str">
        <f ca="1">IFERROR(VLOOKUP($J294,'WM-AR'!$I$7:$AS$3267,26,FALSE),"")</f>
        <v/>
      </c>
      <c r="Z294" s="1039" t="str">
        <f ca="1">IFERROR(VLOOKUP($J294,'WM-AR'!$I$7:$AS$3267,27,FALSE),"")</f>
        <v/>
      </c>
      <c r="AA294" s="1039" t="str">
        <f ca="1">IFERROR(VLOOKUP($J294,'WM-AR'!$I$7:$AS$3267,28,FALSE),"")</f>
        <v/>
      </c>
      <c r="AB294" s="1039" t="str">
        <f ca="1">IFERROR(VLOOKUP($J294,'WM-AR'!$I$7:$AS$3267,29,FALSE),"")</f>
        <v/>
      </c>
      <c r="AC294" s="1039" t="str">
        <f ca="1">IFERROR(VLOOKUP($J294,'WM-AR'!$I$7:$AS$3267,30,FALSE),"")</f>
        <v/>
      </c>
      <c r="AD294" s="1039" t="str">
        <f ca="1">IFERROR(VLOOKUP($J294,'WM-AR'!$I$7:$AS$3267,31,FALSE),"")</f>
        <v/>
      </c>
      <c r="AE294" s="1039" t="str">
        <f ca="1">IFERROR(VLOOKUP($J294,'WM-AR'!$I$7:$AS$3267,32,FALSE),"")</f>
        <v/>
      </c>
      <c r="AF294" s="1039" t="str">
        <f ca="1">IFERROR(VLOOKUP($J294,'WM-AR'!$I$7:$AS$3267,33,FALSE),"")</f>
        <v/>
      </c>
      <c r="AG294" s="1379"/>
      <c r="AH294" s="1380" t="s">
        <v>3757</v>
      </c>
      <c r="AI294" s="1380" t="s">
        <v>3757</v>
      </c>
      <c r="AJ294" s="1380"/>
      <c r="AK294" s="1380" t="str">
        <f t="shared" ca="1" si="31"/>
        <v/>
      </c>
      <c r="AL294" s="743"/>
      <c r="AM294" s="1028" t="str">
        <f>IF(AND(ISTEXT($E294),ISTEXT($B294)),"산출기준 &gt;&gt;  "&amp;_xlfn.XLOOKUP($E294,산출기준!$D:$D,산출기준!$E:$E,"매칭실패"),"")</f>
        <v/>
      </c>
    </row>
    <row r="295" spans="1:39">
      <c r="B295" s="658"/>
      <c r="C295" s="659"/>
      <c r="D295" s="659"/>
      <c r="E295" s="659"/>
      <c r="F295" s="1056"/>
      <c r="G295" s="662"/>
      <c r="H295" s="662"/>
      <c r="I295" s="662"/>
      <c r="J295" s="652"/>
      <c r="K295" s="664"/>
      <c r="L295" s="664"/>
      <c r="M295" s="664"/>
      <c r="N295" s="664"/>
      <c r="O295" s="664"/>
      <c r="P295" s="664"/>
      <c r="Q295" s="664"/>
      <c r="R295" s="664"/>
      <c r="S295" s="664"/>
      <c r="T295" s="664"/>
      <c r="U295" s="664"/>
      <c r="V295" s="664"/>
      <c r="W295" s="664"/>
      <c r="X295" s="664"/>
      <c r="Y295" s="664"/>
      <c r="Z295" s="664"/>
      <c r="AA295" s="664"/>
      <c r="AB295" s="664"/>
      <c r="AC295" s="664"/>
      <c r="AD295" s="664"/>
      <c r="AE295" s="664"/>
      <c r="AF295" s="664"/>
      <c r="AG295" s="659"/>
      <c r="AH295" s="665"/>
      <c r="AI295" s="665"/>
      <c r="AJ295" s="666"/>
      <c r="AK295" s="666"/>
      <c r="AL295" s="662"/>
      <c r="AM295" s="88" t="str">
        <f>IF(AND(ISTEXT($E295),ISTEXT($B295)),"산출기준 &gt;&gt;  "&amp;_xlfn.XLOOKUP($E295,산출기준!$D:$D,산출기준!$E:$E,"매칭실패"),"")</f>
        <v/>
      </c>
    </row>
    <row r="296" spans="1:39" ht="34.9" customHeight="1">
      <c r="B296" s="808" t="str" cm="1">
        <f t="array" aca="1" ref="B296" ca="1">_xlfn.IFNA(INDIRECT("Family_표준_구성도!B"&amp;MATCH(F296,INDIRECT("Family_표준_구성도!"&amp;"C:C"),0)),"")</f>
        <v>8.3.1.1.4</v>
      </c>
      <c r="C296" s="668" t="s">
        <v>2016</v>
      </c>
      <c r="D296" s="809"/>
      <c r="E296" s="668" t="s">
        <v>3761</v>
      </c>
      <c r="F296" s="1265" t="s">
        <v>3910</v>
      </c>
      <c r="G296" s="811"/>
      <c r="H296" s="917" t="s">
        <v>3911</v>
      </c>
      <c r="I296" s="1356" t="s">
        <v>1653</v>
      </c>
      <c r="J296" s="1356"/>
      <c r="K296" s="674"/>
      <c r="L296" s="674"/>
      <c r="M296" s="1357" t="str" cm="1">
        <f t="array" aca="1" ref="M296:V296" ca="1">TRANSPOSE(INDIRECT("'WM-AR'!B"&amp;_xlfn.XMATCH($I297,'WM-AR'!G:G,0,1)):INDIRECT("'WM-AR'!B"&amp;_xlfn.XMATCH($I297,'WM-AR'!G:G,0,-1)))</f>
        <v/>
      </c>
      <c r="N296" s="1357" t="str">
        <f ca="1"/>
        <v>Fire Protective Rating: N/A, Double Door</v>
      </c>
      <c r="O296" s="1358" t="str">
        <f ca="1"/>
        <v/>
      </c>
      <c r="P296" s="1359" t="str">
        <f ca="1"/>
        <v>Fire Protective Rating: 0.5-hr, Double Door</v>
      </c>
      <c r="Q296" s="1360" t="str">
        <f ca="1"/>
        <v/>
      </c>
      <c r="R296" s="1360" t="str">
        <f ca="1"/>
        <v>Fire Protective Rating: 1-hr, Double Door</v>
      </c>
      <c r="S296" s="1360" t="str">
        <f ca="1"/>
        <v/>
      </c>
      <c r="T296" s="1360" t="str">
        <f ca="1"/>
        <v>Fire Protective Rating: 1.5-hrs, Double Door</v>
      </c>
      <c r="U296" s="1360" t="str">
        <f ca="1"/>
        <v/>
      </c>
      <c r="V296" s="1360" t="str">
        <f ca="1"/>
        <v>Fire Protective Rating: 2-hrs, Double Door</v>
      </c>
      <c r="W296" s="1361"/>
      <c r="X296" s="1362"/>
      <c r="Y296" s="679"/>
      <c r="Z296" s="679"/>
      <c r="AA296" s="679"/>
      <c r="AB296" s="679"/>
      <c r="AC296" s="679"/>
      <c r="AD296" s="679"/>
      <c r="AE296" s="679"/>
      <c r="AF296" s="679"/>
      <c r="AG296" s="1043"/>
      <c r="AH296" s="682"/>
      <c r="AI296" s="682"/>
      <c r="AJ296" s="682"/>
      <c r="AK296" s="682"/>
      <c r="AL296" s="683"/>
      <c r="AM296" s="88" t="str">
        <f ca="1">IF(AND(ISTEXT($E296),ISTEXT($B296)),"산출기준 &gt;&gt;  "&amp;_xlfn.XLOOKUP($E296,산출기준!$D:$D,산출기준!$E:$E,"매칭실패"),"")</f>
        <v>산출기준 &gt;&gt;  [ 도어 일반 산출 ]</v>
      </c>
    </row>
    <row r="297" spans="1:39" ht="49.9" customHeight="1" outlineLevel="1">
      <c r="B297" s="758"/>
      <c r="C297" s="759"/>
      <c r="D297" s="759"/>
      <c r="E297" s="814"/>
      <c r="F297" s="775"/>
      <c r="G297" s="1363" t="s">
        <v>3752</v>
      </c>
      <c r="H297" s="1364" t="str">
        <f>_xlfn.XLOOKUP(I297,'WM-AR'!G:G,'WM-AR'!E:E)</f>
        <v>A04AR105 Finishing Work Door &amp; Window Work Steel Door w/ Steel Frame, Panic Bar &amp; Vision Panel for Each Leaf (UoM: EA)</v>
      </c>
      <c r="I297" s="765" t="s">
        <v>3776</v>
      </c>
      <c r="J297" s="1365"/>
      <c r="K297" s="766"/>
      <c r="L297" s="766"/>
      <c r="M297" s="1366"/>
      <c r="N297" s="1366"/>
      <c r="O297" s="1366"/>
      <c r="P297" s="1366"/>
      <c r="Q297" s="1366"/>
      <c r="R297" s="1366"/>
      <c r="S297" s="1366"/>
      <c r="T297" s="1366"/>
      <c r="U297" s="1366"/>
      <c r="V297" s="1366"/>
      <c r="W297" s="1366"/>
      <c r="X297" s="1366"/>
      <c r="Y297" s="766"/>
      <c r="Z297" s="766"/>
      <c r="AA297" s="766"/>
      <c r="AB297" s="766"/>
      <c r="AC297" s="766"/>
      <c r="AD297" s="766"/>
      <c r="AE297" s="766"/>
      <c r="AF297" s="766"/>
      <c r="AG297" s="773"/>
      <c r="AH297" s="1045"/>
      <c r="AI297" s="1045"/>
      <c r="AJ297" s="1046"/>
      <c r="AK297" s="1046"/>
      <c r="AL297" s="759"/>
      <c r="AM297" s="88" t="str">
        <f>IF(AND(ISTEXT($E297),ISTEXT($B297)),"산출기준 &gt;&gt;  "&amp;_xlfn.XLOOKUP($E297,산출기준!$D:$D,산출기준!$E:$E,"매칭실패"),"")</f>
        <v/>
      </c>
    </row>
    <row r="298" spans="1:39" ht="54.95" customHeight="1">
      <c r="A298" s="1019"/>
      <c r="B298" s="684"/>
      <c r="C298" s="685"/>
      <c r="D298" s="1020"/>
      <c r="E298" s="687"/>
      <c r="F298" s="1021"/>
      <c r="G298" s="824" t="s">
        <v>3912</v>
      </c>
      <c r="H298" s="1367" t="str">
        <f ca="1">_xlfn.IFNA(_xlfn.XLOOKUP(J298,'WM-AR'!I:I,'WM-AR'!F:F),"")</f>
        <v xml:space="preserve">A04AR105-00002 Finishing Work Door &amp; Window Work Steel Door w/ Steel Frame, Panic Bar &amp; Vision Panel for Each Leaf (UoM: EA) Fire Protective Rating: N/A, Double Door     w/ Hardware &amp; Accessories  </v>
      </c>
      <c r="I298" s="1368" t="s">
        <v>3836</v>
      </c>
      <c r="J298" s="692" t="str" cm="1">
        <f t="array" aca="1" ref="J298" ca="1">IF(ISTEXT(I298),INDIRECT("I"&amp;_xlfn.XMATCH("#",$I$1:INDIRECT("I"&amp;ROW()),,-1)+1)&amp;"-"&amp;I298,"")</f>
        <v>A04AR105-00002</v>
      </c>
      <c r="K298" s="1022"/>
      <c r="L298" s="1023" t="str">
        <f ca="1">IFERROR(VLOOKUP($J298,'WM-AR'!$I$7:$AS$3267,34,FALSE),"")</f>
        <v>EA</v>
      </c>
      <c r="M298" s="1369" t="str">
        <f ca="1">IFERROR(VLOOKUP($J298,'WM-AR'!$I$7:$AS$3267,4,FALSE),"")</f>
        <v>Finishing Work</v>
      </c>
      <c r="N298" s="1369" t="str">
        <f ca="1">IFERROR(VLOOKUP($J298,'WM-AR'!$I$7:$AS$3267,6,FALSE),"")</f>
        <v>Door &amp; Window Work</v>
      </c>
      <c r="O298" s="1369" t="str">
        <f ca="1">IFERROR(VLOOKUP($J298,'WM-AR'!$I$7:$AS$3267,8,FALSE),"")</f>
        <v>Steel Door w/ Steel Frame, Panic Bar &amp; Vision Panel for Each Leaf (UoM: EA)</v>
      </c>
      <c r="P298" s="1025" t="str">
        <f ca="1">IFERROR(VLOOKUP($J298,'WM-AR'!$I$7:$AS$3267,10,FALSE),"")</f>
        <v>Fire Protective Rating: N/A, Double Door</v>
      </c>
      <c r="Q298" s="1026">
        <f ca="1">IFERROR(VLOOKUP($J298,'WM-AR'!$I$7:$AS$3267,12,FALSE),"")</f>
        <v>0</v>
      </c>
      <c r="R298" s="1026">
        <f ca="1">IFERROR(VLOOKUP($J298,'WM-AR'!$I$7:$AS$3267,14,FALSE),"")</f>
        <v>0</v>
      </c>
      <c r="S298" s="1026">
        <f ca="1">IFERROR(VLOOKUP($J298,'WM-AR'!$I$7:$AS$3267,16,FALSE),"")</f>
        <v>0</v>
      </c>
      <c r="T298" s="1026">
        <f ca="1">IFERROR(VLOOKUP($J298,'WM-AR'!$I$7:$AS$3267,18,FALSE),"")</f>
        <v>0</v>
      </c>
      <c r="U298" s="1026" t="str">
        <f ca="1">IFERROR(VLOOKUP($J298,'WM-AR'!$I$7:$AS$3267,20,FALSE),"")</f>
        <v>w/ Hardware &amp; Accessories</v>
      </c>
      <c r="V298" s="1026">
        <f ca="1">IFERROR(VLOOKUP($J298,'WM-AR'!$I$7:$AS$3267,22,FALSE),"")</f>
        <v>0</v>
      </c>
      <c r="W298" s="1026">
        <f ca="1">IFERROR(VLOOKUP($J298,'WM-AR'!$I$7:$AS$3267,24,FALSE),"")</f>
        <v>0</v>
      </c>
      <c r="X298" s="1026">
        <f ca="1">IFERROR(VLOOKUP($J298,'WM-AR'!$I$7:$AS$3267,25,FALSE),"")</f>
        <v>0</v>
      </c>
      <c r="Y298" s="1026" t="str">
        <f ca="1">IFERROR(VLOOKUP($J298,'WM-AR'!$I$7:$AS$3267,26,FALSE),"")</f>
        <v>W x H=(  )mm x (  )mm</v>
      </c>
      <c r="Z298" s="1026">
        <f ca="1">IFERROR(VLOOKUP($J298,'WM-AR'!$I$7:$AS$3267,27,FALSE),"")</f>
        <v>0</v>
      </c>
      <c r="AA298" s="1026">
        <f ca="1">IFERROR(VLOOKUP($J298,'WM-AR'!$I$7:$AS$3267,28,FALSE),"")</f>
        <v>0</v>
      </c>
      <c r="AB298" s="1026">
        <f ca="1">IFERROR(VLOOKUP($J298,'WM-AR'!$I$7:$AS$3267,29,FALSE),"")</f>
        <v>0</v>
      </c>
      <c r="AC298" s="1026">
        <f ca="1">IFERROR(VLOOKUP($J298,'WM-AR'!$I$7:$AS$3267,30,FALSE),"")</f>
        <v>0</v>
      </c>
      <c r="AD298" s="1026">
        <f ca="1">IFERROR(VLOOKUP($J298,'WM-AR'!$I$7:$AS$3267,31,FALSE),"")</f>
        <v>0</v>
      </c>
      <c r="AE298" s="1026">
        <f ca="1">IFERROR(VLOOKUP($J298,'WM-AR'!$I$7:$AS$3267,32,FALSE),"")</f>
        <v>0</v>
      </c>
      <c r="AF298" s="1026" t="str">
        <f ca="1">IFERROR(VLOOKUP($J298,'WM-AR'!$I$7:$AS$3267,33,FALSE),"")</f>
        <v/>
      </c>
      <c r="AG298" s="1370" t="s">
        <v>3900</v>
      </c>
      <c r="AH298" s="768" t="s">
        <v>3757</v>
      </c>
      <c r="AI298" s="768" t="s">
        <v>3757</v>
      </c>
      <c r="AJ298" s="769"/>
      <c r="AK298" s="769" t="str">
        <f ca="1">L298</f>
        <v>EA</v>
      </c>
      <c r="AL298" s="704"/>
      <c r="AM298" s="1028" t="str">
        <f>IF(AND(ISTEXT($E298),ISTEXT($B298)),"산출기준 &gt;&gt;  "&amp;_xlfn.XLOOKUP($E298,산출기준!$D:$D,산출기준!$E:$E,"매칭실패"),"")</f>
        <v/>
      </c>
    </row>
    <row r="299" spans="1:39" ht="54.95" customHeight="1">
      <c r="A299" s="1019"/>
      <c r="B299" s="705"/>
      <c r="C299" s="706"/>
      <c r="D299" s="711"/>
      <c r="E299" s="708"/>
      <c r="F299" s="1029"/>
      <c r="G299" s="843" t="s">
        <v>3913</v>
      </c>
      <c r="H299" s="1371" t="str">
        <f ca="1">_xlfn.IFNA(_xlfn.XLOOKUP(J299,'WM-AR'!I:I,'WM-AR'!F:F),"")</f>
        <v xml:space="preserve">A04AR105-00006 Finishing Work Door &amp; Window Work Steel Door w/ Steel Frame, Panic Bar &amp; Vision Panel for Each Leaf (UoM: EA) Fire Protective Rating: 1-hr, Double Door     w/ Hardware &amp; Accessories  </v>
      </c>
      <c r="I299" s="1372" t="s">
        <v>3839</v>
      </c>
      <c r="J299" s="712" t="str" cm="1">
        <f t="array" aca="1" ref="J299" ca="1">IF(ISTEXT(I299),INDIRECT("I"&amp;_xlfn.XMATCH("#",$I$1:INDIRECT("I"&amp;ROW()),,-1)+1)&amp;"-"&amp;I299,"")</f>
        <v>A04AR105-00006</v>
      </c>
      <c r="K299" s="1030"/>
      <c r="L299" s="1031" t="str">
        <f ca="1">IFERROR(VLOOKUP($J299,'WM-AR'!$I$7:$AS$3267,34,FALSE),"")</f>
        <v>EA</v>
      </c>
      <c r="M299" s="1373" t="str">
        <f ca="1">IFERROR(VLOOKUP($J299,'WM-AR'!$I$7:$AS$3267,4,FALSE),"")</f>
        <v>Finishing Work</v>
      </c>
      <c r="N299" s="1373" t="str">
        <f ca="1">IFERROR(VLOOKUP($J299,'WM-AR'!$I$7:$AS$3267,6,FALSE),"")</f>
        <v>Door &amp; Window Work</v>
      </c>
      <c r="O299" s="1373" t="str">
        <f ca="1">IFERROR(VLOOKUP($J299,'WM-AR'!$I$7:$AS$3267,8,FALSE),"")</f>
        <v>Steel Door w/ Steel Frame, Panic Bar &amp; Vision Panel for Each Leaf (UoM: EA)</v>
      </c>
      <c r="P299" s="1032" t="str">
        <f ca="1">IFERROR(VLOOKUP($J299,'WM-AR'!$I$7:$AS$3267,10,FALSE),"")</f>
        <v>Fire Protective Rating: 1-hr, Double Door</v>
      </c>
      <c r="Q299" s="1033">
        <f ca="1">IFERROR(VLOOKUP($J299,'WM-AR'!$I$7:$AS$3267,12,FALSE),"")</f>
        <v>0</v>
      </c>
      <c r="R299" s="1033">
        <f ca="1">IFERROR(VLOOKUP($J299,'WM-AR'!$I$7:$AS$3267,14,FALSE),"")</f>
        <v>0</v>
      </c>
      <c r="S299" s="1033">
        <f ca="1">IFERROR(VLOOKUP($J299,'WM-AR'!$I$7:$AS$3267,16,FALSE),"")</f>
        <v>0</v>
      </c>
      <c r="T299" s="1033">
        <f ca="1">IFERROR(VLOOKUP($J299,'WM-AR'!$I$7:$AS$3267,18,FALSE),"")</f>
        <v>0</v>
      </c>
      <c r="U299" s="1033" t="str">
        <f ca="1">IFERROR(VLOOKUP($J299,'WM-AR'!$I$7:$AS$3267,20,FALSE),"")</f>
        <v>w/ Hardware &amp; Accessories</v>
      </c>
      <c r="V299" s="1033">
        <f ca="1">IFERROR(VLOOKUP($J299,'WM-AR'!$I$7:$AS$3267,22,FALSE),"")</f>
        <v>0</v>
      </c>
      <c r="W299" s="1033">
        <f ca="1">IFERROR(VLOOKUP($J299,'WM-AR'!$I$7:$AS$3267,24,FALSE),"")</f>
        <v>0</v>
      </c>
      <c r="X299" s="1033">
        <f ca="1">IFERROR(VLOOKUP($J299,'WM-AR'!$I$7:$AS$3267,25,FALSE),"")</f>
        <v>0</v>
      </c>
      <c r="Y299" s="1033" t="str">
        <f ca="1">IFERROR(VLOOKUP($J299,'WM-AR'!$I$7:$AS$3267,26,FALSE),"")</f>
        <v>W x H=(  )mm x (  )mm</v>
      </c>
      <c r="Z299" s="1033">
        <f ca="1">IFERROR(VLOOKUP($J299,'WM-AR'!$I$7:$AS$3267,27,FALSE),"")</f>
        <v>0</v>
      </c>
      <c r="AA299" s="1033">
        <f ca="1">IFERROR(VLOOKUP($J299,'WM-AR'!$I$7:$AS$3267,28,FALSE),"")</f>
        <v>0</v>
      </c>
      <c r="AB299" s="1033">
        <f ca="1">IFERROR(VLOOKUP($J299,'WM-AR'!$I$7:$AS$3267,29,FALSE),"")</f>
        <v>0</v>
      </c>
      <c r="AC299" s="1033">
        <f ca="1">IFERROR(VLOOKUP($J299,'WM-AR'!$I$7:$AS$3267,30,FALSE),"")</f>
        <v>0</v>
      </c>
      <c r="AD299" s="1033">
        <f ca="1">IFERROR(VLOOKUP($J299,'WM-AR'!$I$7:$AS$3267,31,FALSE),"")</f>
        <v>0</v>
      </c>
      <c r="AE299" s="1033">
        <f ca="1">IFERROR(VLOOKUP($J299,'WM-AR'!$I$7:$AS$3267,32,FALSE),"")</f>
        <v>0</v>
      </c>
      <c r="AF299" s="1033" t="str">
        <f ca="1">IFERROR(VLOOKUP($J299,'WM-AR'!$I$7:$AS$3267,33,FALSE),"")</f>
        <v/>
      </c>
      <c r="AG299" s="1374"/>
      <c r="AH299" s="1375" t="s">
        <v>3757</v>
      </c>
      <c r="AI299" s="1375" t="s">
        <v>3757</v>
      </c>
      <c r="AJ299" s="1375"/>
      <c r="AK299" s="1375" t="str">
        <f t="shared" ref="AK299:AK302" ca="1" si="32">L299</f>
        <v>EA</v>
      </c>
      <c r="AL299" s="723"/>
      <c r="AM299" s="1028" t="str">
        <f>IF(AND(ISTEXT($E299),ISTEXT($B299)),"산출기준 &gt;&gt;  "&amp;_xlfn.XLOOKUP($E299,산출기준!$D:$D,산출기준!$E:$E,"매칭실패"),"")</f>
        <v/>
      </c>
    </row>
    <row r="300" spans="1:39" ht="54.95" customHeight="1">
      <c r="A300" s="1019"/>
      <c r="B300" s="705"/>
      <c r="C300" s="706"/>
      <c r="D300" s="711"/>
      <c r="E300" s="708"/>
      <c r="F300" s="1029"/>
      <c r="G300" s="882"/>
      <c r="H300" s="1371" t="str">
        <f ca="1">_xlfn.IFNA(_xlfn.XLOOKUP(J300,'WM-AR'!I:I,'WM-AR'!F:F),"")</f>
        <v/>
      </c>
      <c r="I300" s="1372"/>
      <c r="J300" s="712" t="str" cm="1">
        <f t="array" aca="1" ref="J300" ca="1">IF(ISTEXT(I300),INDIRECT("I"&amp;_xlfn.XMATCH("#",$I$1:INDIRECT("I"&amp;ROW()),,-1)+1)&amp;"-"&amp;I300,"")</f>
        <v/>
      </c>
      <c r="K300" s="1030"/>
      <c r="L300" s="1031" t="str">
        <f ca="1">IFERROR(VLOOKUP($J300,'WM-AR'!$I$7:$AS$3267,34,FALSE),"")</f>
        <v/>
      </c>
      <c r="M300" s="1373" t="str">
        <f ca="1">IFERROR(VLOOKUP($J300,'WM-AR'!$I$7:$AS$3267,4,FALSE),"")</f>
        <v/>
      </c>
      <c r="N300" s="1373" t="str">
        <f ca="1">IFERROR(VLOOKUP($J300,'WM-AR'!$I$7:$AS$3267,6,FALSE),"")</f>
        <v/>
      </c>
      <c r="O300" s="1373" t="str">
        <f ca="1">IFERROR(VLOOKUP($J300,'WM-AR'!$I$7:$AS$3267,8,FALSE),"")</f>
        <v/>
      </c>
      <c r="P300" s="1032" t="str">
        <f ca="1">IFERROR(VLOOKUP($J300,'WM-AR'!$I$7:$AS$3267,10,FALSE),"")</f>
        <v/>
      </c>
      <c r="Q300" s="1033" t="str">
        <f ca="1">IFERROR(VLOOKUP($J300,'WM-AR'!$I$7:$AS$3267,12,FALSE),"")</f>
        <v/>
      </c>
      <c r="R300" s="1033" t="str">
        <f ca="1">IFERROR(VLOOKUP($J300,'WM-AR'!$I$7:$AS$3267,14,FALSE),"")</f>
        <v/>
      </c>
      <c r="S300" s="1033" t="str">
        <f ca="1">IFERROR(VLOOKUP($J300,'WM-AR'!$I$7:$AS$3267,16,FALSE),"")</f>
        <v/>
      </c>
      <c r="T300" s="1033" t="str">
        <f ca="1">IFERROR(VLOOKUP($J300,'WM-AR'!$I$7:$AS$3267,18,FALSE),"")</f>
        <v/>
      </c>
      <c r="U300" s="1033" t="str">
        <f ca="1">IFERROR(VLOOKUP($J300,'WM-AR'!$I$7:$AS$3267,20,FALSE),"")</f>
        <v/>
      </c>
      <c r="V300" s="1033" t="str">
        <f ca="1">IFERROR(VLOOKUP($J300,'WM-AR'!$I$7:$AS$3267,22,FALSE),"")</f>
        <v/>
      </c>
      <c r="W300" s="1033" t="str">
        <f ca="1">IFERROR(VLOOKUP($J300,'WM-AR'!$I$7:$AS$3267,24,FALSE),"")</f>
        <v/>
      </c>
      <c r="X300" s="1033" t="str">
        <f ca="1">IFERROR(VLOOKUP($J300,'WM-AR'!$I$7:$AS$3267,25,FALSE),"")</f>
        <v/>
      </c>
      <c r="Y300" s="1033" t="str">
        <f ca="1">IFERROR(VLOOKUP($J300,'WM-AR'!$I$7:$AS$3267,26,FALSE),"")</f>
        <v/>
      </c>
      <c r="Z300" s="1033" t="str">
        <f ca="1">IFERROR(VLOOKUP($J300,'WM-AR'!$I$7:$AS$3267,27,FALSE),"")</f>
        <v/>
      </c>
      <c r="AA300" s="1033" t="str">
        <f ca="1">IFERROR(VLOOKUP($J300,'WM-AR'!$I$7:$AS$3267,28,FALSE),"")</f>
        <v/>
      </c>
      <c r="AB300" s="1033" t="str">
        <f ca="1">IFERROR(VLOOKUP($J300,'WM-AR'!$I$7:$AS$3267,29,FALSE),"")</f>
        <v/>
      </c>
      <c r="AC300" s="1033" t="str">
        <f ca="1">IFERROR(VLOOKUP($J300,'WM-AR'!$I$7:$AS$3267,30,FALSE),"")</f>
        <v/>
      </c>
      <c r="AD300" s="1033" t="str">
        <f ca="1">IFERROR(VLOOKUP($J300,'WM-AR'!$I$7:$AS$3267,31,FALSE),"")</f>
        <v/>
      </c>
      <c r="AE300" s="1033" t="str">
        <f ca="1">IFERROR(VLOOKUP($J300,'WM-AR'!$I$7:$AS$3267,32,FALSE),"")</f>
        <v/>
      </c>
      <c r="AF300" s="1033" t="str">
        <f ca="1">IFERROR(VLOOKUP($J300,'WM-AR'!$I$7:$AS$3267,33,FALSE),"")</f>
        <v/>
      </c>
      <c r="AG300" s="1374"/>
      <c r="AH300" s="1375" t="s">
        <v>3757</v>
      </c>
      <c r="AI300" s="1375" t="s">
        <v>3757</v>
      </c>
      <c r="AJ300" s="1375"/>
      <c r="AK300" s="1375" t="str">
        <f t="shared" ca="1" si="32"/>
        <v/>
      </c>
      <c r="AL300" s="723"/>
      <c r="AM300" s="1028" t="str">
        <f>IF(AND(ISTEXT($E300),ISTEXT($B300)),"산출기준 &gt;&gt;  "&amp;_xlfn.XLOOKUP($E300,산출기준!$D:$D,산출기준!$E:$E,"매칭실패"),"")</f>
        <v/>
      </c>
    </row>
    <row r="301" spans="1:39" ht="54.95" customHeight="1">
      <c r="A301" s="1019"/>
      <c r="B301" s="705"/>
      <c r="C301" s="706"/>
      <c r="D301" s="711"/>
      <c r="E301" s="708"/>
      <c r="F301" s="1029"/>
      <c r="G301" s="882"/>
      <c r="H301" s="1371" t="str">
        <f ca="1">_xlfn.IFNA(_xlfn.XLOOKUP(J301,'WM-AR'!I:I,'WM-AR'!F:F),"")</f>
        <v/>
      </c>
      <c r="I301" s="1372"/>
      <c r="J301" s="712" t="str" cm="1">
        <f t="array" aca="1" ref="J301" ca="1">IF(ISTEXT(I301),INDIRECT("I"&amp;_xlfn.XMATCH("#",$I$1:INDIRECT("I"&amp;ROW()),,-1)+1)&amp;"-"&amp;I301,"")</f>
        <v/>
      </c>
      <c r="K301" s="1030"/>
      <c r="L301" s="1031" t="str">
        <f ca="1">IFERROR(VLOOKUP($J301,'WM-AR'!$I$7:$AS$3267,34,FALSE),"")</f>
        <v/>
      </c>
      <c r="M301" s="1373" t="str">
        <f ca="1">IFERROR(VLOOKUP($J301,'WM-AR'!$I$7:$AS$3267,4,FALSE),"")</f>
        <v/>
      </c>
      <c r="N301" s="1373" t="str">
        <f ca="1">IFERROR(VLOOKUP($J301,'WM-AR'!$I$7:$AS$3267,6,FALSE),"")</f>
        <v/>
      </c>
      <c r="O301" s="1373" t="str">
        <f ca="1">IFERROR(VLOOKUP($J301,'WM-AR'!$I$7:$AS$3267,8,FALSE),"")</f>
        <v/>
      </c>
      <c r="P301" s="1032" t="str">
        <f ca="1">IFERROR(VLOOKUP($J301,'WM-AR'!$I$7:$AS$3267,10,FALSE),"")</f>
        <v/>
      </c>
      <c r="Q301" s="1033" t="str">
        <f ca="1">IFERROR(VLOOKUP($J301,'WM-AR'!$I$7:$AS$3267,12,FALSE),"")</f>
        <v/>
      </c>
      <c r="R301" s="1033" t="str">
        <f ca="1">IFERROR(VLOOKUP($J301,'WM-AR'!$I$7:$AS$3267,14,FALSE),"")</f>
        <v/>
      </c>
      <c r="S301" s="1033" t="str">
        <f ca="1">IFERROR(VLOOKUP($J301,'WM-AR'!$I$7:$AS$3267,16,FALSE),"")</f>
        <v/>
      </c>
      <c r="T301" s="1033" t="str">
        <f ca="1">IFERROR(VLOOKUP($J301,'WM-AR'!$I$7:$AS$3267,18,FALSE),"")</f>
        <v/>
      </c>
      <c r="U301" s="1033" t="str">
        <f ca="1">IFERROR(VLOOKUP($J301,'WM-AR'!$I$7:$AS$3267,20,FALSE),"")</f>
        <v/>
      </c>
      <c r="V301" s="1033" t="str">
        <f ca="1">IFERROR(VLOOKUP($J301,'WM-AR'!$I$7:$AS$3267,22,FALSE),"")</f>
        <v/>
      </c>
      <c r="W301" s="1033" t="str">
        <f ca="1">IFERROR(VLOOKUP($J301,'WM-AR'!$I$7:$AS$3267,24,FALSE),"")</f>
        <v/>
      </c>
      <c r="X301" s="1033" t="str">
        <f ca="1">IFERROR(VLOOKUP($J301,'WM-AR'!$I$7:$AS$3267,25,FALSE),"")</f>
        <v/>
      </c>
      <c r="Y301" s="1033" t="str">
        <f ca="1">IFERROR(VLOOKUP($J301,'WM-AR'!$I$7:$AS$3267,26,FALSE),"")</f>
        <v/>
      </c>
      <c r="Z301" s="1033" t="str">
        <f ca="1">IFERROR(VLOOKUP($J301,'WM-AR'!$I$7:$AS$3267,27,FALSE),"")</f>
        <v/>
      </c>
      <c r="AA301" s="1033" t="str">
        <f ca="1">IFERROR(VLOOKUP($J301,'WM-AR'!$I$7:$AS$3267,28,FALSE),"")</f>
        <v/>
      </c>
      <c r="AB301" s="1033" t="str">
        <f ca="1">IFERROR(VLOOKUP($J301,'WM-AR'!$I$7:$AS$3267,29,FALSE),"")</f>
        <v/>
      </c>
      <c r="AC301" s="1033" t="str">
        <f ca="1">IFERROR(VLOOKUP($J301,'WM-AR'!$I$7:$AS$3267,30,FALSE),"")</f>
        <v/>
      </c>
      <c r="AD301" s="1033" t="str">
        <f ca="1">IFERROR(VLOOKUP($J301,'WM-AR'!$I$7:$AS$3267,31,FALSE),"")</f>
        <v/>
      </c>
      <c r="AE301" s="1033" t="str">
        <f ca="1">IFERROR(VLOOKUP($J301,'WM-AR'!$I$7:$AS$3267,32,FALSE),"")</f>
        <v/>
      </c>
      <c r="AF301" s="1033" t="str">
        <f ca="1">IFERROR(VLOOKUP($J301,'WM-AR'!$I$7:$AS$3267,33,FALSE),"")</f>
        <v/>
      </c>
      <c r="AG301" s="1374"/>
      <c r="AH301" s="1375" t="s">
        <v>3757</v>
      </c>
      <c r="AI301" s="1375" t="s">
        <v>3757</v>
      </c>
      <c r="AJ301" s="1375"/>
      <c r="AK301" s="1375" t="str">
        <f t="shared" ca="1" si="32"/>
        <v/>
      </c>
      <c r="AL301" s="723"/>
      <c r="AM301" s="1028" t="str">
        <f>IF(AND(ISTEXT($E301),ISTEXT($B301)),"산출기준 &gt;&gt;  "&amp;_xlfn.XLOOKUP($E301,산출기준!$D:$D,산출기준!$E:$E,"매칭실패"),"")</f>
        <v/>
      </c>
    </row>
    <row r="302" spans="1:39" ht="54.95" customHeight="1">
      <c r="A302" s="1019"/>
      <c r="B302" s="724"/>
      <c r="C302" s="725"/>
      <c r="D302" s="731"/>
      <c r="E302" s="727"/>
      <c r="F302" s="1035"/>
      <c r="G302" s="886"/>
      <c r="H302" s="1376" t="str">
        <f ca="1">_xlfn.IFNA(_xlfn.XLOOKUP(J302,'WM-AR'!I:I,'WM-AR'!F:F),"")</f>
        <v/>
      </c>
      <c r="I302" s="1377"/>
      <c r="J302" s="732" t="str" cm="1">
        <f t="array" aca="1" ref="J302" ca="1">IF(ISTEXT(I302),INDIRECT("I"&amp;_xlfn.XMATCH("#",$I$1:INDIRECT("I"&amp;ROW()),,-1)+1)&amp;"-"&amp;I302,"")</f>
        <v/>
      </c>
      <c r="K302" s="1036"/>
      <c r="L302" s="1037" t="str">
        <f ca="1">IFERROR(VLOOKUP($J302,'WM-AR'!$I$7:$AS$3267,34,FALSE),"")</f>
        <v/>
      </c>
      <c r="M302" s="1378" t="str">
        <f ca="1">IFERROR(VLOOKUP($J302,'WM-AR'!$I$7:$AS$3267,4,FALSE),"")</f>
        <v/>
      </c>
      <c r="N302" s="1378" t="str">
        <f ca="1">IFERROR(VLOOKUP($J302,'WM-AR'!$I$7:$AS$3267,6,FALSE),"")</f>
        <v/>
      </c>
      <c r="O302" s="1378" t="str">
        <f ca="1">IFERROR(VLOOKUP($J302,'WM-AR'!$I$7:$AS$3267,8,FALSE),"")</f>
        <v/>
      </c>
      <c r="P302" s="1038" t="str">
        <f ca="1">IFERROR(VLOOKUP($J302,'WM-AR'!$I$7:$AS$3267,10,FALSE),"")</f>
        <v/>
      </c>
      <c r="Q302" s="1039" t="str">
        <f ca="1">IFERROR(VLOOKUP($J302,'WM-AR'!$I$7:$AS$3267,12,FALSE),"")</f>
        <v/>
      </c>
      <c r="R302" s="1039" t="str">
        <f ca="1">IFERROR(VLOOKUP($J302,'WM-AR'!$I$7:$AS$3267,14,FALSE),"")</f>
        <v/>
      </c>
      <c r="S302" s="1039" t="str">
        <f ca="1">IFERROR(VLOOKUP($J302,'WM-AR'!$I$7:$AS$3267,16,FALSE),"")</f>
        <v/>
      </c>
      <c r="T302" s="1039" t="str">
        <f ca="1">IFERROR(VLOOKUP($J302,'WM-AR'!$I$7:$AS$3267,18,FALSE),"")</f>
        <v/>
      </c>
      <c r="U302" s="1039" t="str">
        <f ca="1">IFERROR(VLOOKUP($J302,'WM-AR'!$I$7:$AS$3267,20,FALSE),"")</f>
        <v/>
      </c>
      <c r="V302" s="1039" t="str">
        <f ca="1">IFERROR(VLOOKUP($J302,'WM-AR'!$I$7:$AS$3267,22,FALSE),"")</f>
        <v/>
      </c>
      <c r="W302" s="1039" t="str">
        <f ca="1">IFERROR(VLOOKUP($J302,'WM-AR'!$I$7:$AS$3267,24,FALSE),"")</f>
        <v/>
      </c>
      <c r="X302" s="1039" t="str">
        <f ca="1">IFERROR(VLOOKUP($J302,'WM-AR'!$I$7:$AS$3267,25,FALSE),"")</f>
        <v/>
      </c>
      <c r="Y302" s="1039" t="str">
        <f ca="1">IFERROR(VLOOKUP($J302,'WM-AR'!$I$7:$AS$3267,26,FALSE),"")</f>
        <v/>
      </c>
      <c r="Z302" s="1039" t="str">
        <f ca="1">IFERROR(VLOOKUP($J302,'WM-AR'!$I$7:$AS$3267,27,FALSE),"")</f>
        <v/>
      </c>
      <c r="AA302" s="1039" t="str">
        <f ca="1">IFERROR(VLOOKUP($J302,'WM-AR'!$I$7:$AS$3267,28,FALSE),"")</f>
        <v/>
      </c>
      <c r="AB302" s="1039" t="str">
        <f ca="1">IFERROR(VLOOKUP($J302,'WM-AR'!$I$7:$AS$3267,29,FALSE),"")</f>
        <v/>
      </c>
      <c r="AC302" s="1039" t="str">
        <f ca="1">IFERROR(VLOOKUP($J302,'WM-AR'!$I$7:$AS$3267,30,FALSE),"")</f>
        <v/>
      </c>
      <c r="AD302" s="1039" t="str">
        <f ca="1">IFERROR(VLOOKUP($J302,'WM-AR'!$I$7:$AS$3267,31,FALSE),"")</f>
        <v/>
      </c>
      <c r="AE302" s="1039" t="str">
        <f ca="1">IFERROR(VLOOKUP($J302,'WM-AR'!$I$7:$AS$3267,32,FALSE),"")</f>
        <v/>
      </c>
      <c r="AF302" s="1039" t="str">
        <f ca="1">IFERROR(VLOOKUP($J302,'WM-AR'!$I$7:$AS$3267,33,FALSE),"")</f>
        <v/>
      </c>
      <c r="AG302" s="1379"/>
      <c r="AH302" s="1380" t="s">
        <v>3757</v>
      </c>
      <c r="AI302" s="1380" t="s">
        <v>3757</v>
      </c>
      <c r="AJ302" s="1380"/>
      <c r="AK302" s="1380" t="str">
        <f t="shared" ca="1" si="32"/>
        <v/>
      </c>
      <c r="AL302" s="743"/>
      <c r="AM302" s="1028" t="str">
        <f>IF(AND(ISTEXT($E302),ISTEXT($B302)),"산출기준 &gt;&gt;  "&amp;_xlfn.XLOOKUP($E302,산출기준!$D:$D,산출기준!$E:$E,"매칭실패"),"")</f>
        <v/>
      </c>
    </row>
    <row r="303" spans="1:39">
      <c r="B303" s="635"/>
      <c r="C303" s="636"/>
      <c r="D303" s="636"/>
      <c r="E303" s="636"/>
      <c r="F303" s="638"/>
      <c r="G303" s="639"/>
      <c r="H303" s="639"/>
      <c r="I303" s="639"/>
      <c r="J303" s="641"/>
      <c r="K303" s="642"/>
      <c r="L303" s="642"/>
      <c r="M303" s="642"/>
      <c r="N303" s="642"/>
      <c r="O303" s="642"/>
      <c r="P303" s="642"/>
      <c r="Q303" s="642"/>
      <c r="R303" s="642"/>
      <c r="S303" s="642"/>
      <c r="T303" s="642"/>
      <c r="U303" s="642"/>
      <c r="V303" s="642"/>
      <c r="W303" s="642"/>
      <c r="X303" s="642"/>
      <c r="Y303" s="642"/>
      <c r="Z303" s="642"/>
      <c r="AA303" s="642"/>
      <c r="AB303" s="642"/>
      <c r="AC303" s="642"/>
      <c r="AD303" s="642"/>
      <c r="AE303" s="642"/>
      <c r="AF303" s="642"/>
      <c r="AG303" s="636"/>
      <c r="AH303" s="643"/>
      <c r="AI303" s="643"/>
      <c r="AJ303" s="644"/>
      <c r="AK303" s="644"/>
      <c r="AL303" s="639"/>
      <c r="AM303" s="88" t="str">
        <f>IF(AND(ISTEXT($E303),ISTEXT($B303)),"산출기준 &gt;&gt;  "&amp;_xlfn.XLOOKUP($E303,산출기준!$D:$D,산출기준!$E:$E,"매칭실패"),"")</f>
        <v/>
      </c>
    </row>
    <row r="304" spans="1:39">
      <c r="B304" s="645"/>
      <c r="C304" s="646" t="s">
        <v>3894</v>
      </c>
      <c r="D304" s="648"/>
      <c r="E304" s="648"/>
      <c r="F304" s="1057" t="s">
        <v>3914</v>
      </c>
      <c r="G304" s="645"/>
      <c r="H304" s="651"/>
      <c r="I304" s="651"/>
      <c r="J304" s="652"/>
      <c r="K304" s="652"/>
      <c r="L304" s="653"/>
      <c r="M304" s="653"/>
      <c r="N304" s="653"/>
      <c r="O304" s="653"/>
      <c r="P304" s="653"/>
      <c r="Q304" s="653"/>
      <c r="R304" s="653"/>
      <c r="S304" s="653"/>
      <c r="T304" s="653"/>
      <c r="U304" s="653"/>
      <c r="V304" s="653"/>
      <c r="W304" s="653"/>
      <c r="X304" s="653"/>
      <c r="Y304" s="653"/>
      <c r="Z304" s="653"/>
      <c r="AA304" s="653"/>
      <c r="AB304" s="653"/>
      <c r="AC304" s="653"/>
      <c r="AD304" s="653"/>
      <c r="AE304" s="653"/>
      <c r="AF304" s="653"/>
      <c r="AG304" s="656"/>
      <c r="AH304" s="656"/>
      <c r="AI304" s="656"/>
      <c r="AJ304" s="656"/>
      <c r="AK304" s="656"/>
      <c r="AL304" s="657"/>
      <c r="AM304" s="88" t="str">
        <f>IF(AND(ISTEXT($E304),ISTEXT($B304)),"산출기준 &gt;&gt;  "&amp;_xlfn.XLOOKUP($E304,산출기준!$D:$D,산출기준!$E:$E,"매칭실패"),"")</f>
        <v/>
      </c>
    </row>
    <row r="305" spans="1:39">
      <c r="B305" s="658"/>
      <c r="C305" s="659"/>
      <c r="D305" s="659"/>
      <c r="E305" s="659"/>
      <c r="F305" s="1056"/>
      <c r="G305" s="662"/>
      <c r="H305" s="662"/>
      <c r="I305" s="662"/>
      <c r="J305" s="652"/>
      <c r="K305" s="664"/>
      <c r="L305" s="664"/>
      <c r="M305" s="664"/>
      <c r="N305" s="664"/>
      <c r="O305" s="664"/>
      <c r="P305" s="664"/>
      <c r="Q305" s="664"/>
      <c r="R305" s="664"/>
      <c r="S305" s="664"/>
      <c r="T305" s="664"/>
      <c r="U305" s="664"/>
      <c r="V305" s="664"/>
      <c r="W305" s="664"/>
      <c r="X305" s="664"/>
      <c r="Y305" s="664"/>
      <c r="Z305" s="664"/>
      <c r="AA305" s="664"/>
      <c r="AB305" s="664"/>
      <c r="AC305" s="664"/>
      <c r="AD305" s="664"/>
      <c r="AE305" s="664"/>
      <c r="AF305" s="664"/>
      <c r="AG305" s="659"/>
      <c r="AH305" s="665"/>
      <c r="AI305" s="665"/>
      <c r="AJ305" s="666"/>
      <c r="AK305" s="666"/>
      <c r="AL305" s="662"/>
      <c r="AM305" s="88" t="str">
        <f>IF(AND(ISTEXT($E305),ISTEXT($B305)),"산출기준 &gt;&gt;  "&amp;_xlfn.XLOOKUP($E305,산출기준!$D:$D,산출기준!$E:$E,"매칭실패"),"")</f>
        <v/>
      </c>
    </row>
    <row r="306" spans="1:39" ht="34.9" customHeight="1">
      <c r="B306" s="808" t="str" cm="1">
        <f t="array" aca="1" ref="B306" ca="1">_xlfn.IFNA(INDIRECT("Family_표준_구성도!B"&amp;MATCH(F306,INDIRECT("Family_표준_구성도!"&amp;"C:C"),0)),"")</f>
        <v>8.3.1.2.1</v>
      </c>
      <c r="C306" s="668" t="s">
        <v>2016</v>
      </c>
      <c r="D306" s="809"/>
      <c r="E306" s="668" t="s">
        <v>3761</v>
      </c>
      <c r="F306" s="1265" t="s">
        <v>3915</v>
      </c>
      <c r="G306" s="811"/>
      <c r="H306" s="917" t="s">
        <v>3916</v>
      </c>
      <c r="I306" s="1356" t="s">
        <v>1653</v>
      </c>
      <c r="J306" s="1356"/>
      <c r="K306" s="674"/>
      <c r="L306" s="674"/>
      <c r="M306" s="1357" t="str" cm="1">
        <f t="array" aca="1" ref="M306:X306" ca="1">TRANSPOSE(INDIRECT("'WM-AR'!B"&amp;_xlfn.XMATCH($I307,'WM-AR'!G:G,0,1)):INDIRECT("'WM-AR'!B"&amp;_xlfn.XMATCH($I307,'WM-AR'!G:G,0,-1)))</f>
        <v/>
      </c>
      <c r="N306" s="1357" t="str">
        <f ca="1"/>
        <v>Fire Protective Rating: N/A, Double Door</v>
      </c>
      <c r="O306" s="1358" t="str">
        <f ca="1"/>
        <v/>
      </c>
      <c r="P306" s="1359" t="str">
        <f ca="1"/>
        <v>Fire Protective Rating: 0.5-hr, Double Door</v>
      </c>
      <c r="Q306" s="1360" t="str">
        <f ca="1"/>
        <v/>
      </c>
      <c r="R306" s="1360" t="str">
        <f ca="1"/>
        <v>Fire Protective Rating: 1-hr, Double Door</v>
      </c>
      <c r="S306" s="1360" t="str">
        <f ca="1"/>
        <v/>
      </c>
      <c r="T306" s="1360" t="str">
        <f ca="1"/>
        <v>Fire Protective Rating: 1.5-hrs, Double Door</v>
      </c>
      <c r="U306" s="1360" t="str">
        <f ca="1"/>
        <v/>
      </c>
      <c r="V306" s="1360" t="str">
        <f ca="1"/>
        <v>Fire Protective Rating: 2-hrs, Double Door</v>
      </c>
      <c r="W306" s="1361" t="str">
        <f ca="1"/>
        <v/>
      </c>
      <c r="X306" s="1362" t="str">
        <f ca="1"/>
        <v>Fire Protective Rating: 3-hrs, Double Door</v>
      </c>
      <c r="Y306" s="679"/>
      <c r="Z306" s="679"/>
      <c r="AA306" s="679"/>
      <c r="AB306" s="679"/>
      <c r="AC306" s="679"/>
      <c r="AD306" s="679"/>
      <c r="AE306" s="679"/>
      <c r="AF306" s="679"/>
      <c r="AG306" s="1043"/>
      <c r="AH306" s="682"/>
      <c r="AI306" s="682"/>
      <c r="AJ306" s="682"/>
      <c r="AK306" s="682"/>
      <c r="AL306" s="683"/>
      <c r="AM306" s="88" t="str">
        <f ca="1">IF(AND(ISTEXT($E306),ISTEXT($B306)),"산출기준 &gt;&gt;  "&amp;_xlfn.XLOOKUP($E306,산출기준!$D:$D,산출기준!$E:$E,"매칭실패"),"")</f>
        <v>산출기준 &gt;&gt;  [ 도어 일반 산출 ]</v>
      </c>
    </row>
    <row r="307" spans="1:39" ht="49.9" customHeight="1" outlineLevel="1">
      <c r="B307" s="758"/>
      <c r="C307" s="759"/>
      <c r="D307" s="759"/>
      <c r="E307" s="814"/>
      <c r="F307" s="775"/>
      <c r="G307" s="1363" t="s">
        <v>3752</v>
      </c>
      <c r="H307" s="1364" t="str">
        <f>_xlfn.XLOOKUP(I307,'WM-AR'!G:G,'WM-AR'!E:E)</f>
        <v>A04AR107 Finishing Work Door &amp; Window Work Blast Resistant Door w/ Steel Frame (UoM: EA)</v>
      </c>
      <c r="I307" s="765" t="s">
        <v>3783</v>
      </c>
      <c r="J307" s="1365"/>
      <c r="K307" s="766"/>
      <c r="L307" s="766"/>
      <c r="M307" s="1366"/>
      <c r="N307" s="1366"/>
      <c r="O307" s="1366"/>
      <c r="P307" s="1366"/>
      <c r="Q307" s="1366"/>
      <c r="R307" s="1366"/>
      <c r="S307" s="1366"/>
      <c r="T307" s="1366"/>
      <c r="U307" s="1366"/>
      <c r="V307" s="1366"/>
      <c r="W307" s="1366"/>
      <c r="X307" s="1366"/>
      <c r="Y307" s="766"/>
      <c r="Z307" s="766"/>
      <c r="AA307" s="766"/>
      <c r="AB307" s="766"/>
      <c r="AC307" s="766"/>
      <c r="AD307" s="766"/>
      <c r="AE307" s="766"/>
      <c r="AF307" s="766"/>
      <c r="AG307" s="773"/>
      <c r="AH307" s="1045"/>
      <c r="AI307" s="1045"/>
      <c r="AJ307" s="1046"/>
      <c r="AK307" s="1046"/>
      <c r="AL307" s="759"/>
      <c r="AM307" s="88" t="str">
        <f>IF(AND(ISTEXT($E307),ISTEXT($B307)),"산출기준 &gt;&gt;  "&amp;_xlfn.XLOOKUP($E307,산출기준!$D:$D,산출기준!$E:$E,"매칭실패"),"")</f>
        <v/>
      </c>
    </row>
    <row r="308" spans="1:39" ht="54.95" customHeight="1">
      <c r="A308" s="1019"/>
      <c r="B308" s="684"/>
      <c r="C308" s="685"/>
      <c r="D308" s="1020"/>
      <c r="E308" s="687"/>
      <c r="F308" s="1021"/>
      <c r="G308" s="875" t="s">
        <v>3917</v>
      </c>
      <c r="H308" s="1367" t="str">
        <f ca="1">_xlfn.IFNA(_xlfn.XLOOKUP(J308,'WM-AR'!I:I,'WM-AR'!F:F),"")</f>
        <v xml:space="preserve">A04AR107-00002 Finishing Work Door &amp; Window Work Blast Resistant Door w/ Steel Frame (UoM: EA) Fire Protective Rating: N/A, Double Door     w/ Hardware &amp; Accessories  </v>
      </c>
      <c r="I308" s="1368" t="s">
        <v>3836</v>
      </c>
      <c r="J308" s="692" t="str" cm="1">
        <f t="array" aca="1" ref="J308" ca="1">IF(ISTEXT(I308),INDIRECT("I"&amp;_xlfn.XMATCH("#",$I$1:INDIRECT("I"&amp;ROW()),,-1)+1)&amp;"-"&amp;I308,"")</f>
        <v>A04AR107-00002</v>
      </c>
      <c r="K308" s="1022"/>
      <c r="L308" s="1023" t="str">
        <f ca="1">IFERROR(VLOOKUP($J308,'WM-AR'!$I$7:$AS$3267,34,FALSE),"")</f>
        <v>EA</v>
      </c>
      <c r="M308" s="1369" t="str">
        <f ca="1">IFERROR(VLOOKUP($J308,'WM-AR'!$I$7:$AS$3267,4,FALSE),"")</f>
        <v>Finishing Work</v>
      </c>
      <c r="N308" s="1369" t="str">
        <f ca="1">IFERROR(VLOOKUP($J308,'WM-AR'!$I$7:$AS$3267,6,FALSE),"")</f>
        <v>Door &amp; Window Work</v>
      </c>
      <c r="O308" s="1369" t="str">
        <f ca="1">IFERROR(VLOOKUP($J308,'WM-AR'!$I$7:$AS$3267,8,FALSE),"")</f>
        <v>Blast Resistant Door w/ Steel Frame (UoM: EA)</v>
      </c>
      <c r="P308" s="1025" t="str">
        <f ca="1">IFERROR(VLOOKUP($J308,'WM-AR'!$I$7:$AS$3267,10,FALSE),"")</f>
        <v>Fire Protective Rating: N/A, Double Door</v>
      </c>
      <c r="Q308" s="1026">
        <f ca="1">IFERROR(VLOOKUP($J308,'WM-AR'!$I$7:$AS$3267,12,FALSE),"")</f>
        <v>0</v>
      </c>
      <c r="R308" s="1026">
        <f ca="1">IFERROR(VLOOKUP($J308,'WM-AR'!$I$7:$AS$3267,14,FALSE),"")</f>
        <v>0</v>
      </c>
      <c r="S308" s="1026">
        <f ca="1">IFERROR(VLOOKUP($J308,'WM-AR'!$I$7:$AS$3267,16,FALSE),"")</f>
        <v>0</v>
      </c>
      <c r="T308" s="1026">
        <f ca="1">IFERROR(VLOOKUP($J308,'WM-AR'!$I$7:$AS$3267,18,FALSE),"")</f>
        <v>0</v>
      </c>
      <c r="U308" s="1026" t="str">
        <f ca="1">IFERROR(VLOOKUP($J308,'WM-AR'!$I$7:$AS$3267,20,FALSE),"")</f>
        <v>w/ Hardware &amp; Accessories</v>
      </c>
      <c r="V308" s="1026">
        <f ca="1">IFERROR(VLOOKUP($J308,'WM-AR'!$I$7:$AS$3267,22,FALSE),"")</f>
        <v>0</v>
      </c>
      <c r="W308" s="1026">
        <f ca="1">IFERROR(VLOOKUP($J308,'WM-AR'!$I$7:$AS$3267,24,FALSE),"")</f>
        <v>0</v>
      </c>
      <c r="X308" s="1026">
        <f ca="1">IFERROR(VLOOKUP($J308,'WM-AR'!$I$7:$AS$3267,25,FALSE),"")</f>
        <v>0</v>
      </c>
      <c r="Y308" s="1026" t="str">
        <f ca="1">IFERROR(VLOOKUP($J308,'WM-AR'!$I$7:$AS$3267,26,FALSE),"")</f>
        <v>W x H=(  )mm x (  )mm</v>
      </c>
      <c r="Z308" s="1026">
        <f ca="1">IFERROR(VLOOKUP($J308,'WM-AR'!$I$7:$AS$3267,27,FALSE),"")</f>
        <v>0</v>
      </c>
      <c r="AA308" s="1026">
        <f ca="1">IFERROR(VLOOKUP($J308,'WM-AR'!$I$7:$AS$3267,28,FALSE),"")</f>
        <v>0</v>
      </c>
      <c r="AB308" s="1026">
        <f ca="1">IFERROR(VLOOKUP($J308,'WM-AR'!$I$7:$AS$3267,29,FALSE),"")</f>
        <v>0</v>
      </c>
      <c r="AC308" s="1026">
        <f ca="1">IFERROR(VLOOKUP($J308,'WM-AR'!$I$7:$AS$3267,30,FALSE),"")</f>
        <v>0</v>
      </c>
      <c r="AD308" s="1026" t="str">
        <f ca="1">IFERROR(VLOOKUP($J308,'WM-AR'!$I$7:$AS$3267,31,FALSE),"")</f>
        <v>Blast Load: Overpressure (   )psi, Duration (  )ms</v>
      </c>
      <c r="AE308" s="1026">
        <f ca="1">IFERROR(VLOOKUP($J308,'WM-AR'!$I$7:$AS$3267,32,FALSE),"")</f>
        <v>0</v>
      </c>
      <c r="AF308" s="1026" t="str">
        <f ca="1">IFERROR(VLOOKUP($J308,'WM-AR'!$I$7:$AS$3267,33,FALSE),"")</f>
        <v/>
      </c>
      <c r="AG308" s="1370" t="s">
        <v>3900</v>
      </c>
      <c r="AH308" s="768" t="s">
        <v>3757</v>
      </c>
      <c r="AI308" s="768" t="s">
        <v>3757</v>
      </c>
      <c r="AJ308" s="769"/>
      <c r="AK308" s="769" t="str">
        <f ca="1">L308</f>
        <v>EA</v>
      </c>
      <c r="AL308" s="704"/>
      <c r="AM308" s="1028" t="str">
        <f>IF(AND(ISTEXT($E308),ISTEXT($B308)),"산출기준 &gt;&gt;  "&amp;_xlfn.XLOOKUP($E308,산출기준!$D:$D,산출기준!$E:$E,"매칭실패"),"")</f>
        <v/>
      </c>
    </row>
    <row r="309" spans="1:39" ht="54.95" customHeight="1">
      <c r="A309" s="1019"/>
      <c r="B309" s="705"/>
      <c r="C309" s="706"/>
      <c r="D309" s="711"/>
      <c r="E309" s="708"/>
      <c r="F309" s="1029"/>
      <c r="G309" s="882" t="s">
        <v>3918</v>
      </c>
      <c r="H309" s="1371" t="str">
        <f ca="1">_xlfn.IFNA(_xlfn.XLOOKUP(J309,'WM-AR'!I:I,'WM-AR'!F:F),"")</f>
        <v xml:space="preserve">A04AR107-00006 Finishing Work Door &amp; Window Work Blast Resistant Door w/ Steel Frame (UoM: EA) Fire Protective Rating: 1-hr, Double Door     w/ Hardware &amp; Accessories  </v>
      </c>
      <c r="I309" s="1372" t="s">
        <v>3839</v>
      </c>
      <c r="J309" s="712" t="str" cm="1">
        <f t="array" aca="1" ref="J309" ca="1">IF(ISTEXT(I309),INDIRECT("I"&amp;_xlfn.XMATCH("#",$I$1:INDIRECT("I"&amp;ROW()),,-1)+1)&amp;"-"&amp;I309,"")</f>
        <v>A04AR107-00006</v>
      </c>
      <c r="K309" s="1030"/>
      <c r="L309" s="1031" t="str">
        <f ca="1">IFERROR(VLOOKUP($J309,'WM-AR'!$I$7:$AS$3267,34,FALSE),"")</f>
        <v>EA</v>
      </c>
      <c r="M309" s="1373" t="str">
        <f ca="1">IFERROR(VLOOKUP($J309,'WM-AR'!$I$7:$AS$3267,4,FALSE),"")</f>
        <v>Finishing Work</v>
      </c>
      <c r="N309" s="1373" t="str">
        <f ca="1">IFERROR(VLOOKUP($J309,'WM-AR'!$I$7:$AS$3267,6,FALSE),"")</f>
        <v>Door &amp; Window Work</v>
      </c>
      <c r="O309" s="1373" t="str">
        <f ca="1">IFERROR(VLOOKUP($J309,'WM-AR'!$I$7:$AS$3267,8,FALSE),"")</f>
        <v>Blast Resistant Door w/ Steel Frame (UoM: EA)</v>
      </c>
      <c r="P309" s="1032" t="str">
        <f ca="1">IFERROR(VLOOKUP($J309,'WM-AR'!$I$7:$AS$3267,10,FALSE),"")</f>
        <v>Fire Protective Rating: 1-hr, Double Door</v>
      </c>
      <c r="Q309" s="1033">
        <f ca="1">IFERROR(VLOOKUP($J309,'WM-AR'!$I$7:$AS$3267,12,FALSE),"")</f>
        <v>0</v>
      </c>
      <c r="R309" s="1033">
        <f ca="1">IFERROR(VLOOKUP($J309,'WM-AR'!$I$7:$AS$3267,14,FALSE),"")</f>
        <v>0</v>
      </c>
      <c r="S309" s="1033">
        <f ca="1">IFERROR(VLOOKUP($J309,'WM-AR'!$I$7:$AS$3267,16,FALSE),"")</f>
        <v>0</v>
      </c>
      <c r="T309" s="1033">
        <f ca="1">IFERROR(VLOOKUP($J309,'WM-AR'!$I$7:$AS$3267,18,FALSE),"")</f>
        <v>0</v>
      </c>
      <c r="U309" s="1033" t="str">
        <f ca="1">IFERROR(VLOOKUP($J309,'WM-AR'!$I$7:$AS$3267,20,FALSE),"")</f>
        <v>w/ Hardware &amp; Accessories</v>
      </c>
      <c r="V309" s="1033">
        <f ca="1">IFERROR(VLOOKUP($J309,'WM-AR'!$I$7:$AS$3267,22,FALSE),"")</f>
        <v>0</v>
      </c>
      <c r="W309" s="1033">
        <f ca="1">IFERROR(VLOOKUP($J309,'WM-AR'!$I$7:$AS$3267,24,FALSE),"")</f>
        <v>0</v>
      </c>
      <c r="X309" s="1033">
        <f ca="1">IFERROR(VLOOKUP($J309,'WM-AR'!$I$7:$AS$3267,25,FALSE),"")</f>
        <v>0</v>
      </c>
      <c r="Y309" s="1033" t="str">
        <f ca="1">IFERROR(VLOOKUP($J309,'WM-AR'!$I$7:$AS$3267,26,FALSE),"")</f>
        <v>W x H=(  )mm x (  )mm</v>
      </c>
      <c r="Z309" s="1033">
        <f ca="1">IFERROR(VLOOKUP($J309,'WM-AR'!$I$7:$AS$3267,27,FALSE),"")</f>
        <v>0</v>
      </c>
      <c r="AA309" s="1033">
        <f ca="1">IFERROR(VLOOKUP($J309,'WM-AR'!$I$7:$AS$3267,28,FALSE),"")</f>
        <v>0</v>
      </c>
      <c r="AB309" s="1033">
        <f ca="1">IFERROR(VLOOKUP($J309,'WM-AR'!$I$7:$AS$3267,29,FALSE),"")</f>
        <v>0</v>
      </c>
      <c r="AC309" s="1033">
        <f ca="1">IFERROR(VLOOKUP($J309,'WM-AR'!$I$7:$AS$3267,30,FALSE),"")</f>
        <v>0</v>
      </c>
      <c r="AD309" s="1033" t="str">
        <f ca="1">IFERROR(VLOOKUP($J309,'WM-AR'!$I$7:$AS$3267,31,FALSE),"")</f>
        <v>Blast Load: Overpressure (   )psi, Duration (  )ms</v>
      </c>
      <c r="AE309" s="1033">
        <f ca="1">IFERROR(VLOOKUP($J309,'WM-AR'!$I$7:$AS$3267,32,FALSE),"")</f>
        <v>0</v>
      </c>
      <c r="AF309" s="1033" t="str">
        <f ca="1">IFERROR(VLOOKUP($J309,'WM-AR'!$I$7:$AS$3267,33,FALSE),"")</f>
        <v/>
      </c>
      <c r="AG309" s="1374"/>
      <c r="AH309" s="1375" t="s">
        <v>3757</v>
      </c>
      <c r="AI309" s="1375" t="s">
        <v>3757</v>
      </c>
      <c r="AJ309" s="1375"/>
      <c r="AK309" s="1375" t="str">
        <f t="shared" ref="AK309:AK312" ca="1" si="33">L309</f>
        <v>EA</v>
      </c>
      <c r="AL309" s="723"/>
      <c r="AM309" s="1028" t="str">
        <f>IF(AND(ISTEXT($E309),ISTEXT($B309)),"산출기준 &gt;&gt;  "&amp;_xlfn.XLOOKUP($E309,산출기준!$D:$D,산출기준!$E:$E,"매칭실패"),"")</f>
        <v/>
      </c>
    </row>
    <row r="310" spans="1:39" ht="54.95" customHeight="1">
      <c r="A310" s="1019"/>
      <c r="B310" s="705"/>
      <c r="C310" s="706"/>
      <c r="D310" s="711"/>
      <c r="E310" s="708"/>
      <c r="F310" s="1029"/>
      <c r="G310" s="882"/>
      <c r="H310" s="1371" t="str">
        <f ca="1">_xlfn.IFNA(_xlfn.XLOOKUP(J310,'WM-AR'!I:I,'WM-AR'!F:F),"")</f>
        <v/>
      </c>
      <c r="I310" s="1372"/>
      <c r="J310" s="712" t="str" cm="1">
        <f t="array" aca="1" ref="J310" ca="1">IF(ISTEXT(I310),INDIRECT("I"&amp;_xlfn.XMATCH("#",$I$1:INDIRECT("I"&amp;ROW()),,-1)+1)&amp;"-"&amp;I310,"")</f>
        <v/>
      </c>
      <c r="K310" s="1030"/>
      <c r="L310" s="1031" t="str">
        <f ca="1">IFERROR(VLOOKUP($J310,'WM-AR'!$I$7:$AS$3267,34,FALSE),"")</f>
        <v/>
      </c>
      <c r="M310" s="1373" t="str">
        <f ca="1">IFERROR(VLOOKUP($J310,'WM-AR'!$I$7:$AS$3267,4,FALSE),"")</f>
        <v/>
      </c>
      <c r="N310" s="1373" t="str">
        <f ca="1">IFERROR(VLOOKUP($J310,'WM-AR'!$I$7:$AS$3267,6,FALSE),"")</f>
        <v/>
      </c>
      <c r="O310" s="1373" t="str">
        <f ca="1">IFERROR(VLOOKUP($J310,'WM-AR'!$I$7:$AS$3267,8,FALSE),"")</f>
        <v/>
      </c>
      <c r="P310" s="1032" t="str">
        <f ca="1">IFERROR(VLOOKUP($J310,'WM-AR'!$I$7:$AS$3267,10,FALSE),"")</f>
        <v/>
      </c>
      <c r="Q310" s="1033" t="str">
        <f ca="1">IFERROR(VLOOKUP($J310,'WM-AR'!$I$7:$AS$3267,12,FALSE),"")</f>
        <v/>
      </c>
      <c r="R310" s="1033" t="str">
        <f ca="1">IFERROR(VLOOKUP($J310,'WM-AR'!$I$7:$AS$3267,14,FALSE),"")</f>
        <v/>
      </c>
      <c r="S310" s="1033" t="str">
        <f ca="1">IFERROR(VLOOKUP($J310,'WM-AR'!$I$7:$AS$3267,16,FALSE),"")</f>
        <v/>
      </c>
      <c r="T310" s="1033" t="str">
        <f ca="1">IFERROR(VLOOKUP($J310,'WM-AR'!$I$7:$AS$3267,18,FALSE),"")</f>
        <v/>
      </c>
      <c r="U310" s="1033" t="str">
        <f ca="1">IFERROR(VLOOKUP($J310,'WM-AR'!$I$7:$AS$3267,20,FALSE),"")</f>
        <v/>
      </c>
      <c r="V310" s="1033" t="str">
        <f ca="1">IFERROR(VLOOKUP($J310,'WM-AR'!$I$7:$AS$3267,22,FALSE),"")</f>
        <v/>
      </c>
      <c r="W310" s="1033" t="str">
        <f ca="1">IFERROR(VLOOKUP($J310,'WM-AR'!$I$7:$AS$3267,24,FALSE),"")</f>
        <v/>
      </c>
      <c r="X310" s="1033" t="str">
        <f ca="1">IFERROR(VLOOKUP($J310,'WM-AR'!$I$7:$AS$3267,25,FALSE),"")</f>
        <v/>
      </c>
      <c r="Y310" s="1033" t="str">
        <f ca="1">IFERROR(VLOOKUP($J310,'WM-AR'!$I$7:$AS$3267,26,FALSE),"")</f>
        <v/>
      </c>
      <c r="Z310" s="1033" t="str">
        <f ca="1">IFERROR(VLOOKUP($J310,'WM-AR'!$I$7:$AS$3267,27,FALSE),"")</f>
        <v/>
      </c>
      <c r="AA310" s="1033" t="str">
        <f ca="1">IFERROR(VLOOKUP($J310,'WM-AR'!$I$7:$AS$3267,28,FALSE),"")</f>
        <v/>
      </c>
      <c r="AB310" s="1033" t="str">
        <f ca="1">IFERROR(VLOOKUP($J310,'WM-AR'!$I$7:$AS$3267,29,FALSE),"")</f>
        <v/>
      </c>
      <c r="AC310" s="1033" t="str">
        <f ca="1">IFERROR(VLOOKUP($J310,'WM-AR'!$I$7:$AS$3267,30,FALSE),"")</f>
        <v/>
      </c>
      <c r="AD310" s="1033" t="str">
        <f ca="1">IFERROR(VLOOKUP($J310,'WM-AR'!$I$7:$AS$3267,31,FALSE),"")</f>
        <v/>
      </c>
      <c r="AE310" s="1033" t="str">
        <f ca="1">IFERROR(VLOOKUP($J310,'WM-AR'!$I$7:$AS$3267,32,FALSE),"")</f>
        <v/>
      </c>
      <c r="AF310" s="1033" t="str">
        <f ca="1">IFERROR(VLOOKUP($J310,'WM-AR'!$I$7:$AS$3267,33,FALSE),"")</f>
        <v/>
      </c>
      <c r="AG310" s="1374"/>
      <c r="AH310" s="1375" t="s">
        <v>3757</v>
      </c>
      <c r="AI310" s="1375" t="s">
        <v>3757</v>
      </c>
      <c r="AJ310" s="1375"/>
      <c r="AK310" s="1375" t="str">
        <f t="shared" ca="1" si="33"/>
        <v/>
      </c>
      <c r="AL310" s="723"/>
      <c r="AM310" s="1028" t="str">
        <f>IF(AND(ISTEXT($E310),ISTEXT($B310)),"산출기준 &gt;&gt;  "&amp;_xlfn.XLOOKUP($E310,산출기준!$D:$D,산출기준!$E:$E,"매칭실패"),"")</f>
        <v/>
      </c>
    </row>
    <row r="311" spans="1:39" ht="54.95" customHeight="1">
      <c r="A311" s="1019"/>
      <c r="B311" s="705"/>
      <c r="C311" s="706"/>
      <c r="D311" s="711"/>
      <c r="E311" s="708"/>
      <c r="F311" s="1029"/>
      <c r="G311" s="882"/>
      <c r="H311" s="1371" t="str">
        <f ca="1">_xlfn.IFNA(_xlfn.XLOOKUP(J311,'WM-AR'!I:I,'WM-AR'!F:F),"")</f>
        <v/>
      </c>
      <c r="I311" s="1372"/>
      <c r="J311" s="712" t="str" cm="1">
        <f t="array" aca="1" ref="J311" ca="1">IF(ISTEXT(I311),INDIRECT("I"&amp;_xlfn.XMATCH("#",$I$1:INDIRECT("I"&amp;ROW()),,-1)+1)&amp;"-"&amp;I311,"")</f>
        <v/>
      </c>
      <c r="K311" s="1030"/>
      <c r="L311" s="1031" t="str">
        <f ca="1">IFERROR(VLOOKUP($J311,'WM-AR'!$I$7:$AS$3267,34,FALSE),"")</f>
        <v/>
      </c>
      <c r="M311" s="1373" t="str">
        <f ca="1">IFERROR(VLOOKUP($J311,'WM-AR'!$I$7:$AS$3267,4,FALSE),"")</f>
        <v/>
      </c>
      <c r="N311" s="1373" t="str">
        <f ca="1">IFERROR(VLOOKUP($J311,'WM-AR'!$I$7:$AS$3267,6,FALSE),"")</f>
        <v/>
      </c>
      <c r="O311" s="1373" t="str">
        <f ca="1">IFERROR(VLOOKUP($J311,'WM-AR'!$I$7:$AS$3267,8,FALSE),"")</f>
        <v/>
      </c>
      <c r="P311" s="1032" t="str">
        <f ca="1">IFERROR(VLOOKUP($J311,'WM-AR'!$I$7:$AS$3267,10,FALSE),"")</f>
        <v/>
      </c>
      <c r="Q311" s="1033" t="str">
        <f ca="1">IFERROR(VLOOKUP($J311,'WM-AR'!$I$7:$AS$3267,12,FALSE),"")</f>
        <v/>
      </c>
      <c r="R311" s="1033" t="str">
        <f ca="1">IFERROR(VLOOKUP($J311,'WM-AR'!$I$7:$AS$3267,14,FALSE),"")</f>
        <v/>
      </c>
      <c r="S311" s="1033" t="str">
        <f ca="1">IFERROR(VLOOKUP($J311,'WM-AR'!$I$7:$AS$3267,16,FALSE),"")</f>
        <v/>
      </c>
      <c r="T311" s="1033" t="str">
        <f ca="1">IFERROR(VLOOKUP($J311,'WM-AR'!$I$7:$AS$3267,18,FALSE),"")</f>
        <v/>
      </c>
      <c r="U311" s="1033" t="str">
        <f ca="1">IFERROR(VLOOKUP($J311,'WM-AR'!$I$7:$AS$3267,20,FALSE),"")</f>
        <v/>
      </c>
      <c r="V311" s="1033" t="str">
        <f ca="1">IFERROR(VLOOKUP($J311,'WM-AR'!$I$7:$AS$3267,22,FALSE),"")</f>
        <v/>
      </c>
      <c r="W311" s="1033" t="str">
        <f ca="1">IFERROR(VLOOKUP($J311,'WM-AR'!$I$7:$AS$3267,24,FALSE),"")</f>
        <v/>
      </c>
      <c r="X311" s="1033" t="str">
        <f ca="1">IFERROR(VLOOKUP($J311,'WM-AR'!$I$7:$AS$3267,25,FALSE),"")</f>
        <v/>
      </c>
      <c r="Y311" s="1033" t="str">
        <f ca="1">IFERROR(VLOOKUP($J311,'WM-AR'!$I$7:$AS$3267,26,FALSE),"")</f>
        <v/>
      </c>
      <c r="Z311" s="1033" t="str">
        <f ca="1">IFERROR(VLOOKUP($J311,'WM-AR'!$I$7:$AS$3267,27,FALSE),"")</f>
        <v/>
      </c>
      <c r="AA311" s="1033" t="str">
        <f ca="1">IFERROR(VLOOKUP($J311,'WM-AR'!$I$7:$AS$3267,28,FALSE),"")</f>
        <v/>
      </c>
      <c r="AB311" s="1033" t="str">
        <f ca="1">IFERROR(VLOOKUP($J311,'WM-AR'!$I$7:$AS$3267,29,FALSE),"")</f>
        <v/>
      </c>
      <c r="AC311" s="1033" t="str">
        <f ca="1">IFERROR(VLOOKUP($J311,'WM-AR'!$I$7:$AS$3267,30,FALSE),"")</f>
        <v/>
      </c>
      <c r="AD311" s="1033" t="str">
        <f ca="1">IFERROR(VLOOKUP($J311,'WM-AR'!$I$7:$AS$3267,31,FALSE),"")</f>
        <v/>
      </c>
      <c r="AE311" s="1033" t="str">
        <f ca="1">IFERROR(VLOOKUP($J311,'WM-AR'!$I$7:$AS$3267,32,FALSE),"")</f>
        <v/>
      </c>
      <c r="AF311" s="1033" t="str">
        <f ca="1">IFERROR(VLOOKUP($J311,'WM-AR'!$I$7:$AS$3267,33,FALSE),"")</f>
        <v/>
      </c>
      <c r="AG311" s="1374"/>
      <c r="AH311" s="1375" t="s">
        <v>3757</v>
      </c>
      <c r="AI311" s="1375" t="s">
        <v>3757</v>
      </c>
      <c r="AJ311" s="1375"/>
      <c r="AK311" s="1375" t="str">
        <f t="shared" ca="1" si="33"/>
        <v/>
      </c>
      <c r="AL311" s="723"/>
      <c r="AM311" s="1028" t="str">
        <f>IF(AND(ISTEXT($E311),ISTEXT($B311)),"산출기준 &gt;&gt;  "&amp;_xlfn.XLOOKUP($E311,산출기준!$D:$D,산출기준!$E:$E,"매칭실패"),"")</f>
        <v/>
      </c>
    </row>
    <row r="312" spans="1:39" ht="54.95" customHeight="1">
      <c r="A312" s="1019"/>
      <c r="B312" s="724"/>
      <c r="C312" s="725"/>
      <c r="D312" s="731"/>
      <c r="E312" s="727"/>
      <c r="F312" s="1035"/>
      <c r="G312" s="886"/>
      <c r="H312" s="1376" t="str">
        <f ca="1">_xlfn.IFNA(_xlfn.XLOOKUP(J312,'WM-AR'!I:I,'WM-AR'!F:F),"")</f>
        <v/>
      </c>
      <c r="I312" s="1377"/>
      <c r="J312" s="732" t="str" cm="1">
        <f t="array" aca="1" ref="J312" ca="1">IF(ISTEXT(I312),INDIRECT("I"&amp;_xlfn.XMATCH("#",$I$1:INDIRECT("I"&amp;ROW()),,-1)+1)&amp;"-"&amp;I312,"")</f>
        <v/>
      </c>
      <c r="K312" s="1036"/>
      <c r="L312" s="1037" t="str">
        <f ca="1">IFERROR(VLOOKUP($J312,'WM-AR'!$I$7:$AS$3267,34,FALSE),"")</f>
        <v/>
      </c>
      <c r="M312" s="1378" t="str">
        <f ca="1">IFERROR(VLOOKUP($J312,'WM-AR'!$I$7:$AS$3267,4,FALSE),"")</f>
        <v/>
      </c>
      <c r="N312" s="1378" t="str">
        <f ca="1">IFERROR(VLOOKUP($J312,'WM-AR'!$I$7:$AS$3267,6,FALSE),"")</f>
        <v/>
      </c>
      <c r="O312" s="1378" t="str">
        <f ca="1">IFERROR(VLOOKUP($J312,'WM-AR'!$I$7:$AS$3267,8,FALSE),"")</f>
        <v/>
      </c>
      <c r="P312" s="1038" t="str">
        <f ca="1">IFERROR(VLOOKUP($J312,'WM-AR'!$I$7:$AS$3267,10,FALSE),"")</f>
        <v/>
      </c>
      <c r="Q312" s="1039" t="str">
        <f ca="1">IFERROR(VLOOKUP($J312,'WM-AR'!$I$7:$AS$3267,12,FALSE),"")</f>
        <v/>
      </c>
      <c r="R312" s="1039" t="str">
        <f ca="1">IFERROR(VLOOKUP($J312,'WM-AR'!$I$7:$AS$3267,14,FALSE),"")</f>
        <v/>
      </c>
      <c r="S312" s="1039" t="str">
        <f ca="1">IFERROR(VLOOKUP($J312,'WM-AR'!$I$7:$AS$3267,16,FALSE),"")</f>
        <v/>
      </c>
      <c r="T312" s="1039" t="str">
        <f ca="1">IFERROR(VLOOKUP($J312,'WM-AR'!$I$7:$AS$3267,18,FALSE),"")</f>
        <v/>
      </c>
      <c r="U312" s="1039" t="str">
        <f ca="1">IFERROR(VLOOKUP($J312,'WM-AR'!$I$7:$AS$3267,20,FALSE),"")</f>
        <v/>
      </c>
      <c r="V312" s="1039" t="str">
        <f ca="1">IFERROR(VLOOKUP($J312,'WM-AR'!$I$7:$AS$3267,22,FALSE),"")</f>
        <v/>
      </c>
      <c r="W312" s="1039" t="str">
        <f ca="1">IFERROR(VLOOKUP($J312,'WM-AR'!$I$7:$AS$3267,24,FALSE),"")</f>
        <v/>
      </c>
      <c r="X312" s="1039" t="str">
        <f ca="1">IFERROR(VLOOKUP($J312,'WM-AR'!$I$7:$AS$3267,25,FALSE),"")</f>
        <v/>
      </c>
      <c r="Y312" s="1039" t="str">
        <f ca="1">IFERROR(VLOOKUP($J312,'WM-AR'!$I$7:$AS$3267,26,FALSE),"")</f>
        <v/>
      </c>
      <c r="Z312" s="1039" t="str">
        <f ca="1">IFERROR(VLOOKUP($J312,'WM-AR'!$I$7:$AS$3267,27,FALSE),"")</f>
        <v/>
      </c>
      <c r="AA312" s="1039" t="str">
        <f ca="1">IFERROR(VLOOKUP($J312,'WM-AR'!$I$7:$AS$3267,28,FALSE),"")</f>
        <v/>
      </c>
      <c r="AB312" s="1039" t="str">
        <f ca="1">IFERROR(VLOOKUP($J312,'WM-AR'!$I$7:$AS$3267,29,FALSE),"")</f>
        <v/>
      </c>
      <c r="AC312" s="1039" t="str">
        <f ca="1">IFERROR(VLOOKUP($J312,'WM-AR'!$I$7:$AS$3267,30,FALSE),"")</f>
        <v/>
      </c>
      <c r="AD312" s="1039" t="str">
        <f ca="1">IFERROR(VLOOKUP($J312,'WM-AR'!$I$7:$AS$3267,31,FALSE),"")</f>
        <v/>
      </c>
      <c r="AE312" s="1039" t="str">
        <f ca="1">IFERROR(VLOOKUP($J312,'WM-AR'!$I$7:$AS$3267,32,FALSE),"")</f>
        <v/>
      </c>
      <c r="AF312" s="1039" t="str">
        <f ca="1">IFERROR(VLOOKUP($J312,'WM-AR'!$I$7:$AS$3267,33,FALSE),"")</f>
        <v/>
      </c>
      <c r="AG312" s="1379"/>
      <c r="AH312" s="1380" t="s">
        <v>3757</v>
      </c>
      <c r="AI312" s="1380" t="s">
        <v>3757</v>
      </c>
      <c r="AJ312" s="1380"/>
      <c r="AK312" s="1380" t="str">
        <f t="shared" ca="1" si="33"/>
        <v/>
      </c>
      <c r="AL312" s="743"/>
      <c r="AM312" s="1028" t="str">
        <f>IF(AND(ISTEXT($E312),ISTEXT($B312)),"산출기준 &gt;&gt;  "&amp;_xlfn.XLOOKUP($E312,산출기준!$D:$D,산출기준!$E:$E,"매칭실패"),"")</f>
        <v/>
      </c>
    </row>
    <row r="313" spans="1:39">
      <c r="B313" s="658"/>
      <c r="C313" s="659"/>
      <c r="D313" s="659"/>
      <c r="E313" s="659"/>
      <c r="F313" s="1056"/>
      <c r="G313" s="662"/>
      <c r="H313" s="662"/>
      <c r="I313" s="662"/>
      <c r="J313" s="652"/>
      <c r="K313" s="664"/>
      <c r="L313" s="664"/>
      <c r="M313" s="664"/>
      <c r="N313" s="664"/>
      <c r="O313" s="664"/>
      <c r="P313" s="664"/>
      <c r="Q313" s="664"/>
      <c r="R313" s="664"/>
      <c r="S313" s="664"/>
      <c r="T313" s="664"/>
      <c r="U313" s="664"/>
      <c r="V313" s="664"/>
      <c r="W313" s="664"/>
      <c r="X313" s="664"/>
      <c r="Y313" s="664"/>
      <c r="Z313" s="664"/>
      <c r="AA313" s="664"/>
      <c r="AB313" s="664"/>
      <c r="AC313" s="664"/>
      <c r="AD313" s="664"/>
      <c r="AE313" s="664"/>
      <c r="AF313" s="664"/>
      <c r="AG313" s="659"/>
      <c r="AH313" s="665"/>
      <c r="AI313" s="665"/>
      <c r="AJ313" s="666"/>
      <c r="AK313" s="666"/>
      <c r="AL313" s="662"/>
      <c r="AM313" s="88" t="str">
        <f>IF(AND(ISTEXT($E313),ISTEXT($B313)),"산출기준 &gt;&gt;  "&amp;_xlfn.XLOOKUP($E313,산출기준!$D:$D,산출기준!$E:$E,"매칭실패"),"")</f>
        <v/>
      </c>
    </row>
    <row r="314" spans="1:39" ht="34.9" customHeight="1">
      <c r="B314" s="808" t="str" cm="1">
        <f t="array" aca="1" ref="B314" ca="1">_xlfn.IFNA(INDIRECT("Family_표준_구성도!B"&amp;MATCH(F314,INDIRECT("Family_표준_구성도!"&amp;"C:C"),0)),"")</f>
        <v>8.3.1.2.2</v>
      </c>
      <c r="C314" s="668" t="s">
        <v>2016</v>
      </c>
      <c r="D314" s="809"/>
      <c r="E314" s="668" t="s">
        <v>3761</v>
      </c>
      <c r="F314" s="1265" t="s">
        <v>3919</v>
      </c>
      <c r="G314" s="811"/>
      <c r="H314" s="917" t="s">
        <v>3920</v>
      </c>
      <c r="I314" s="1356" t="s">
        <v>1653</v>
      </c>
      <c r="J314" s="1356"/>
      <c r="K314" s="674"/>
      <c r="L314" s="674"/>
      <c r="M314" s="1357" t="str" cm="1">
        <f t="array" aca="1" ref="M314:X314" ca="1">TRANSPOSE(INDIRECT("'WM-AR'!B"&amp;_xlfn.XMATCH($I315,'WM-AR'!G:G,0,1)):INDIRECT("'WM-AR'!B"&amp;_xlfn.XMATCH($I315,'WM-AR'!G:G,0,-1)))</f>
        <v/>
      </c>
      <c r="N314" s="1357" t="str">
        <f ca="1"/>
        <v>Fire Protective Rating: N/A, Double Door</v>
      </c>
      <c r="O314" s="1358" t="str">
        <f ca="1"/>
        <v/>
      </c>
      <c r="P314" s="1359" t="str">
        <f ca="1"/>
        <v>Fire Protective Rating: 0.5-hr, Double Door</v>
      </c>
      <c r="Q314" s="1360" t="str">
        <f ca="1"/>
        <v/>
      </c>
      <c r="R314" s="1360" t="str">
        <f ca="1"/>
        <v>Fire Protective Rating: 1-hr, Double Door</v>
      </c>
      <c r="S314" s="1360" t="str">
        <f ca="1"/>
        <v/>
      </c>
      <c r="T314" s="1360" t="str">
        <f ca="1"/>
        <v>Fire Protective Rating: 1.5-hrs, Double Door</v>
      </c>
      <c r="U314" s="1360" t="str">
        <f ca="1"/>
        <v/>
      </c>
      <c r="V314" s="1360" t="str">
        <f ca="1"/>
        <v>Fire Protective Rating: 2-hrs, Double Door</v>
      </c>
      <c r="W314" s="1361" t="str">
        <f ca="1"/>
        <v/>
      </c>
      <c r="X314" s="1362" t="str">
        <f ca="1"/>
        <v>Fire Protective Rating: 3-hrs, Double Door</v>
      </c>
      <c r="Y314" s="679"/>
      <c r="Z314" s="679"/>
      <c r="AA314" s="679"/>
      <c r="AB314" s="679"/>
      <c r="AC314" s="679"/>
      <c r="AD314" s="679"/>
      <c r="AE314" s="679"/>
      <c r="AF314" s="679"/>
      <c r="AG314" s="1043"/>
      <c r="AH314" s="682"/>
      <c r="AI314" s="682"/>
      <c r="AJ314" s="682"/>
      <c r="AK314" s="682"/>
      <c r="AL314" s="683"/>
      <c r="AM314" s="88" t="str">
        <f ca="1">IF(AND(ISTEXT($E314),ISTEXT($B314)),"산출기준 &gt;&gt;  "&amp;_xlfn.XLOOKUP($E314,산출기준!$D:$D,산출기준!$E:$E,"매칭실패"),"")</f>
        <v>산출기준 &gt;&gt;  [ 도어 일반 산출 ]</v>
      </c>
    </row>
    <row r="315" spans="1:39" ht="49.9" customHeight="1" outlineLevel="1">
      <c r="B315" s="758"/>
      <c r="C315" s="759"/>
      <c r="D315" s="759"/>
      <c r="E315" s="814"/>
      <c r="F315" s="775"/>
      <c r="G315" s="1363" t="s">
        <v>3752</v>
      </c>
      <c r="H315" s="1364" t="str">
        <f>_xlfn.XLOOKUP(I315,'WM-AR'!G:G,'WM-AR'!E:E)</f>
        <v>A04AR109 Finishing Work Door &amp; Window Work Blast Resistant Door w/ Steel Frame, Panic Bar (UoM: EA)</v>
      </c>
      <c r="I315" s="765" t="s">
        <v>3788</v>
      </c>
      <c r="J315" s="1365"/>
      <c r="K315" s="766"/>
      <c r="L315" s="766"/>
      <c r="M315" s="1366"/>
      <c r="N315" s="1366"/>
      <c r="O315" s="1366"/>
      <c r="P315" s="1366"/>
      <c r="Q315" s="1366"/>
      <c r="R315" s="1366"/>
      <c r="S315" s="1366"/>
      <c r="T315" s="1366"/>
      <c r="U315" s="1366"/>
      <c r="V315" s="1366"/>
      <c r="W315" s="1366"/>
      <c r="X315" s="1366"/>
      <c r="Y315" s="766"/>
      <c r="Z315" s="766"/>
      <c r="AA315" s="766"/>
      <c r="AB315" s="766"/>
      <c r="AC315" s="766"/>
      <c r="AD315" s="766"/>
      <c r="AE315" s="766"/>
      <c r="AF315" s="766"/>
      <c r="AG315" s="773"/>
      <c r="AH315" s="1045"/>
      <c r="AI315" s="1045"/>
      <c r="AJ315" s="1046"/>
      <c r="AK315" s="1046"/>
      <c r="AL315" s="759"/>
      <c r="AM315" s="88" t="str">
        <f>IF(AND(ISTEXT($E315),ISTEXT($B315)),"산출기준 &gt;&gt;  "&amp;_xlfn.XLOOKUP($E315,산출기준!$D:$D,산출기준!$E:$E,"매칭실패"),"")</f>
        <v/>
      </c>
    </row>
    <row r="316" spans="1:39" ht="54.95" customHeight="1">
      <c r="A316" s="1019"/>
      <c r="B316" s="684"/>
      <c r="C316" s="685"/>
      <c r="D316" s="1020"/>
      <c r="E316" s="687"/>
      <c r="F316" s="1021"/>
      <c r="G316" s="824" t="s">
        <v>3921</v>
      </c>
      <c r="H316" s="1367" t="str">
        <f ca="1">_xlfn.IFNA(_xlfn.XLOOKUP(J316,'WM-AR'!I:I,'WM-AR'!F:F),"")</f>
        <v xml:space="preserve">A04AR109-00002 Finishing Work Door &amp; Window Work Blast Resistant Door w/ Steel Frame, Panic Bar (UoM: EA) Fire Protective Rating: N/A, Double Door     w/ Hardware &amp; Accessories  </v>
      </c>
      <c r="I316" s="1368" t="s">
        <v>3836</v>
      </c>
      <c r="J316" s="692" t="str" cm="1">
        <f t="array" aca="1" ref="J316" ca="1">IF(ISTEXT(I316),INDIRECT("I"&amp;_xlfn.XMATCH("#",$I$1:INDIRECT("I"&amp;ROW()),,-1)+1)&amp;"-"&amp;I316,"")</f>
        <v>A04AR109-00002</v>
      </c>
      <c r="K316" s="1022"/>
      <c r="L316" s="1023" t="str">
        <f ca="1">IFERROR(VLOOKUP($J316,'WM-AR'!$I$7:$AS$3267,34,FALSE),"")</f>
        <v>EA</v>
      </c>
      <c r="M316" s="1369" t="str">
        <f ca="1">IFERROR(VLOOKUP($J316,'WM-AR'!$I$7:$AS$3267,4,FALSE),"")</f>
        <v>Finishing Work</v>
      </c>
      <c r="N316" s="1369" t="str">
        <f ca="1">IFERROR(VLOOKUP($J316,'WM-AR'!$I$7:$AS$3267,6,FALSE),"")</f>
        <v>Door &amp; Window Work</v>
      </c>
      <c r="O316" s="1369" t="str">
        <f ca="1">IFERROR(VLOOKUP($J316,'WM-AR'!$I$7:$AS$3267,8,FALSE),"")</f>
        <v>Blast Resistant Door w/ Steel Frame, Panic Bar (UoM: EA)</v>
      </c>
      <c r="P316" s="1025" t="str">
        <f ca="1">IFERROR(VLOOKUP($J316,'WM-AR'!$I$7:$AS$3267,10,FALSE),"")</f>
        <v>Fire Protective Rating: N/A, Double Door</v>
      </c>
      <c r="Q316" s="1026">
        <f ca="1">IFERROR(VLOOKUP($J316,'WM-AR'!$I$7:$AS$3267,12,FALSE),"")</f>
        <v>0</v>
      </c>
      <c r="R316" s="1026">
        <f ca="1">IFERROR(VLOOKUP($J316,'WM-AR'!$I$7:$AS$3267,14,FALSE),"")</f>
        <v>0</v>
      </c>
      <c r="S316" s="1026">
        <f ca="1">IFERROR(VLOOKUP($J316,'WM-AR'!$I$7:$AS$3267,16,FALSE),"")</f>
        <v>0</v>
      </c>
      <c r="T316" s="1026">
        <f ca="1">IFERROR(VLOOKUP($J316,'WM-AR'!$I$7:$AS$3267,18,FALSE),"")</f>
        <v>0</v>
      </c>
      <c r="U316" s="1026" t="str">
        <f ca="1">IFERROR(VLOOKUP($J316,'WM-AR'!$I$7:$AS$3267,20,FALSE),"")</f>
        <v>w/ Hardware &amp; Accessories</v>
      </c>
      <c r="V316" s="1026">
        <f ca="1">IFERROR(VLOOKUP($J316,'WM-AR'!$I$7:$AS$3267,22,FALSE),"")</f>
        <v>0</v>
      </c>
      <c r="W316" s="1026">
        <f ca="1">IFERROR(VLOOKUP($J316,'WM-AR'!$I$7:$AS$3267,24,FALSE),"")</f>
        <v>0</v>
      </c>
      <c r="X316" s="1026">
        <f ca="1">IFERROR(VLOOKUP($J316,'WM-AR'!$I$7:$AS$3267,25,FALSE),"")</f>
        <v>0</v>
      </c>
      <c r="Y316" s="1026" t="str">
        <f ca="1">IFERROR(VLOOKUP($J316,'WM-AR'!$I$7:$AS$3267,26,FALSE),"")</f>
        <v>W x H=(  )mm x (  )mm</v>
      </c>
      <c r="Z316" s="1026">
        <f ca="1">IFERROR(VLOOKUP($J316,'WM-AR'!$I$7:$AS$3267,27,FALSE),"")</f>
        <v>0</v>
      </c>
      <c r="AA316" s="1026">
        <f ca="1">IFERROR(VLOOKUP($J316,'WM-AR'!$I$7:$AS$3267,28,FALSE),"")</f>
        <v>0</v>
      </c>
      <c r="AB316" s="1026">
        <f ca="1">IFERROR(VLOOKUP($J316,'WM-AR'!$I$7:$AS$3267,29,FALSE),"")</f>
        <v>0</v>
      </c>
      <c r="AC316" s="1026">
        <f ca="1">IFERROR(VLOOKUP($J316,'WM-AR'!$I$7:$AS$3267,30,FALSE),"")</f>
        <v>0</v>
      </c>
      <c r="AD316" s="1026" t="str">
        <f ca="1">IFERROR(VLOOKUP($J316,'WM-AR'!$I$7:$AS$3267,31,FALSE),"")</f>
        <v>Blast Load: Overpressure (   )psi, Duration (  )ms</v>
      </c>
      <c r="AE316" s="1026">
        <f ca="1">IFERROR(VLOOKUP($J316,'WM-AR'!$I$7:$AS$3267,32,FALSE),"")</f>
        <v>0</v>
      </c>
      <c r="AF316" s="1026" t="str">
        <f ca="1">IFERROR(VLOOKUP($J316,'WM-AR'!$I$7:$AS$3267,33,FALSE),"")</f>
        <v/>
      </c>
      <c r="AG316" s="1370" t="s">
        <v>3900</v>
      </c>
      <c r="AH316" s="768" t="s">
        <v>3757</v>
      </c>
      <c r="AI316" s="768" t="s">
        <v>3757</v>
      </c>
      <c r="AJ316" s="769"/>
      <c r="AK316" s="769" t="str">
        <f ca="1">L316</f>
        <v>EA</v>
      </c>
      <c r="AL316" s="704"/>
      <c r="AM316" s="1028" t="str">
        <f>IF(AND(ISTEXT($E316),ISTEXT($B316)),"산출기준 &gt;&gt;  "&amp;_xlfn.XLOOKUP($E316,산출기준!$D:$D,산출기준!$E:$E,"매칭실패"),"")</f>
        <v/>
      </c>
    </row>
    <row r="317" spans="1:39" ht="54.95" customHeight="1">
      <c r="A317" s="1019"/>
      <c r="B317" s="705"/>
      <c r="C317" s="706"/>
      <c r="D317" s="711"/>
      <c r="E317" s="708"/>
      <c r="F317" s="1029"/>
      <c r="G317" s="843" t="s">
        <v>3922</v>
      </c>
      <c r="H317" s="1371" t="str">
        <f ca="1">_xlfn.IFNA(_xlfn.XLOOKUP(J317,'WM-AR'!I:I,'WM-AR'!F:F),"")</f>
        <v xml:space="preserve">A04AR109-00010 Finishing Work Door &amp; Window Work Blast Resistant Door w/ Steel Frame, Panic Bar (UoM: EA) Fire Protective Rating: 2-hrs, Double Door     w/ Hardware &amp; Accessories  </v>
      </c>
      <c r="I317" s="1372" t="s">
        <v>3842</v>
      </c>
      <c r="J317" s="712" t="str" cm="1">
        <f t="array" aca="1" ref="J317" ca="1">IF(ISTEXT(I317),INDIRECT("I"&amp;_xlfn.XMATCH("#",$I$1:INDIRECT("I"&amp;ROW()),,-1)+1)&amp;"-"&amp;I317,"")</f>
        <v>A04AR109-00010</v>
      </c>
      <c r="K317" s="1030"/>
      <c r="L317" s="1031" t="str">
        <f ca="1">IFERROR(VLOOKUP($J317,'WM-AR'!$I$7:$AS$3267,34,FALSE),"")</f>
        <v>EA</v>
      </c>
      <c r="M317" s="1373" t="str">
        <f ca="1">IFERROR(VLOOKUP($J317,'WM-AR'!$I$7:$AS$3267,4,FALSE),"")</f>
        <v>Finishing Work</v>
      </c>
      <c r="N317" s="1373" t="str">
        <f ca="1">IFERROR(VLOOKUP($J317,'WM-AR'!$I$7:$AS$3267,6,FALSE),"")</f>
        <v>Door &amp; Window Work</v>
      </c>
      <c r="O317" s="1373" t="str">
        <f ca="1">IFERROR(VLOOKUP($J317,'WM-AR'!$I$7:$AS$3267,8,FALSE),"")</f>
        <v>Blast Resistant Door w/ Steel Frame, Panic Bar (UoM: EA)</v>
      </c>
      <c r="P317" s="1032" t="str">
        <f ca="1">IFERROR(VLOOKUP($J317,'WM-AR'!$I$7:$AS$3267,10,FALSE),"")</f>
        <v>Fire Protective Rating: 2-hrs, Double Door</v>
      </c>
      <c r="Q317" s="1033">
        <f ca="1">IFERROR(VLOOKUP($J317,'WM-AR'!$I$7:$AS$3267,12,FALSE),"")</f>
        <v>0</v>
      </c>
      <c r="R317" s="1033">
        <f ca="1">IFERROR(VLOOKUP($J317,'WM-AR'!$I$7:$AS$3267,14,FALSE),"")</f>
        <v>0</v>
      </c>
      <c r="S317" s="1033">
        <f ca="1">IFERROR(VLOOKUP($J317,'WM-AR'!$I$7:$AS$3267,16,FALSE),"")</f>
        <v>0</v>
      </c>
      <c r="T317" s="1033">
        <f ca="1">IFERROR(VLOOKUP($J317,'WM-AR'!$I$7:$AS$3267,18,FALSE),"")</f>
        <v>0</v>
      </c>
      <c r="U317" s="1033" t="str">
        <f ca="1">IFERROR(VLOOKUP($J317,'WM-AR'!$I$7:$AS$3267,20,FALSE),"")</f>
        <v>w/ Hardware &amp; Accessories</v>
      </c>
      <c r="V317" s="1033">
        <f ca="1">IFERROR(VLOOKUP($J317,'WM-AR'!$I$7:$AS$3267,22,FALSE),"")</f>
        <v>0</v>
      </c>
      <c r="W317" s="1033">
        <f ca="1">IFERROR(VLOOKUP($J317,'WM-AR'!$I$7:$AS$3267,24,FALSE),"")</f>
        <v>0</v>
      </c>
      <c r="X317" s="1033">
        <f ca="1">IFERROR(VLOOKUP($J317,'WM-AR'!$I$7:$AS$3267,25,FALSE),"")</f>
        <v>0</v>
      </c>
      <c r="Y317" s="1033" t="str">
        <f ca="1">IFERROR(VLOOKUP($J317,'WM-AR'!$I$7:$AS$3267,26,FALSE),"")</f>
        <v>W x H=(  )mm x (  )mm</v>
      </c>
      <c r="Z317" s="1033">
        <f ca="1">IFERROR(VLOOKUP($J317,'WM-AR'!$I$7:$AS$3267,27,FALSE),"")</f>
        <v>0</v>
      </c>
      <c r="AA317" s="1033">
        <f ca="1">IFERROR(VLOOKUP($J317,'WM-AR'!$I$7:$AS$3267,28,FALSE),"")</f>
        <v>0</v>
      </c>
      <c r="AB317" s="1033">
        <f ca="1">IFERROR(VLOOKUP($J317,'WM-AR'!$I$7:$AS$3267,29,FALSE),"")</f>
        <v>0</v>
      </c>
      <c r="AC317" s="1033">
        <f ca="1">IFERROR(VLOOKUP($J317,'WM-AR'!$I$7:$AS$3267,30,FALSE),"")</f>
        <v>0</v>
      </c>
      <c r="AD317" s="1033" t="str">
        <f ca="1">IFERROR(VLOOKUP($J317,'WM-AR'!$I$7:$AS$3267,31,FALSE),"")</f>
        <v>Blast Load: Overpressure (   )psi, Duration (  )ms</v>
      </c>
      <c r="AE317" s="1033">
        <f ca="1">IFERROR(VLOOKUP($J317,'WM-AR'!$I$7:$AS$3267,32,FALSE),"")</f>
        <v>0</v>
      </c>
      <c r="AF317" s="1033" t="str">
        <f ca="1">IFERROR(VLOOKUP($J317,'WM-AR'!$I$7:$AS$3267,33,FALSE),"")</f>
        <v/>
      </c>
      <c r="AG317" s="1374"/>
      <c r="AH317" s="1375" t="s">
        <v>3757</v>
      </c>
      <c r="AI317" s="1375" t="s">
        <v>3757</v>
      </c>
      <c r="AJ317" s="1375"/>
      <c r="AK317" s="1375" t="str">
        <f t="shared" ref="AK317:AK320" ca="1" si="34">L317</f>
        <v>EA</v>
      </c>
      <c r="AL317" s="723"/>
      <c r="AM317" s="1028" t="str">
        <f>IF(AND(ISTEXT($E317),ISTEXT($B317)),"산출기준 &gt;&gt;  "&amp;_xlfn.XLOOKUP($E317,산출기준!$D:$D,산출기준!$E:$E,"매칭실패"),"")</f>
        <v/>
      </c>
    </row>
    <row r="318" spans="1:39" ht="54.95" customHeight="1">
      <c r="A318" s="1019"/>
      <c r="B318" s="705"/>
      <c r="C318" s="706"/>
      <c r="D318" s="711"/>
      <c r="E318" s="708"/>
      <c r="F318" s="1029"/>
      <c r="G318" s="882"/>
      <c r="H318" s="1371" t="str">
        <f ca="1">_xlfn.IFNA(_xlfn.XLOOKUP(J318,'WM-AR'!I:I,'WM-AR'!F:F),"")</f>
        <v/>
      </c>
      <c r="I318" s="1372"/>
      <c r="J318" s="712" t="str" cm="1">
        <f t="array" aca="1" ref="J318" ca="1">IF(ISTEXT(I318),INDIRECT("I"&amp;_xlfn.XMATCH("#",$I$1:INDIRECT("I"&amp;ROW()),,-1)+1)&amp;"-"&amp;I318,"")</f>
        <v/>
      </c>
      <c r="K318" s="1030"/>
      <c r="L318" s="1031" t="str">
        <f ca="1">IFERROR(VLOOKUP($J318,'WM-AR'!$I$7:$AS$3267,34,FALSE),"")</f>
        <v/>
      </c>
      <c r="M318" s="1373" t="str">
        <f ca="1">IFERROR(VLOOKUP($J318,'WM-AR'!$I$7:$AS$3267,4,FALSE),"")</f>
        <v/>
      </c>
      <c r="N318" s="1373" t="str">
        <f ca="1">IFERROR(VLOOKUP($J318,'WM-AR'!$I$7:$AS$3267,6,FALSE),"")</f>
        <v/>
      </c>
      <c r="O318" s="1373" t="str">
        <f ca="1">IFERROR(VLOOKUP($J318,'WM-AR'!$I$7:$AS$3267,8,FALSE),"")</f>
        <v/>
      </c>
      <c r="P318" s="1032" t="str">
        <f ca="1">IFERROR(VLOOKUP($J318,'WM-AR'!$I$7:$AS$3267,10,FALSE),"")</f>
        <v/>
      </c>
      <c r="Q318" s="1033" t="str">
        <f ca="1">IFERROR(VLOOKUP($J318,'WM-AR'!$I$7:$AS$3267,12,FALSE),"")</f>
        <v/>
      </c>
      <c r="R318" s="1033" t="str">
        <f ca="1">IFERROR(VLOOKUP($J318,'WM-AR'!$I$7:$AS$3267,14,FALSE),"")</f>
        <v/>
      </c>
      <c r="S318" s="1033" t="str">
        <f ca="1">IFERROR(VLOOKUP($J318,'WM-AR'!$I$7:$AS$3267,16,FALSE),"")</f>
        <v/>
      </c>
      <c r="T318" s="1033" t="str">
        <f ca="1">IFERROR(VLOOKUP($J318,'WM-AR'!$I$7:$AS$3267,18,FALSE),"")</f>
        <v/>
      </c>
      <c r="U318" s="1033" t="str">
        <f ca="1">IFERROR(VLOOKUP($J318,'WM-AR'!$I$7:$AS$3267,20,FALSE),"")</f>
        <v/>
      </c>
      <c r="V318" s="1033" t="str">
        <f ca="1">IFERROR(VLOOKUP($J318,'WM-AR'!$I$7:$AS$3267,22,FALSE),"")</f>
        <v/>
      </c>
      <c r="W318" s="1033" t="str">
        <f ca="1">IFERROR(VLOOKUP($J318,'WM-AR'!$I$7:$AS$3267,24,FALSE),"")</f>
        <v/>
      </c>
      <c r="X318" s="1033" t="str">
        <f ca="1">IFERROR(VLOOKUP($J318,'WM-AR'!$I$7:$AS$3267,25,FALSE),"")</f>
        <v/>
      </c>
      <c r="Y318" s="1033" t="str">
        <f ca="1">IFERROR(VLOOKUP($J318,'WM-AR'!$I$7:$AS$3267,26,FALSE),"")</f>
        <v/>
      </c>
      <c r="Z318" s="1033" t="str">
        <f ca="1">IFERROR(VLOOKUP($J318,'WM-AR'!$I$7:$AS$3267,27,FALSE),"")</f>
        <v/>
      </c>
      <c r="AA318" s="1033" t="str">
        <f ca="1">IFERROR(VLOOKUP($J318,'WM-AR'!$I$7:$AS$3267,28,FALSE),"")</f>
        <v/>
      </c>
      <c r="AB318" s="1033" t="str">
        <f ca="1">IFERROR(VLOOKUP($J318,'WM-AR'!$I$7:$AS$3267,29,FALSE),"")</f>
        <v/>
      </c>
      <c r="AC318" s="1033" t="str">
        <f ca="1">IFERROR(VLOOKUP($J318,'WM-AR'!$I$7:$AS$3267,30,FALSE),"")</f>
        <v/>
      </c>
      <c r="AD318" s="1033" t="str">
        <f ca="1">IFERROR(VLOOKUP($J318,'WM-AR'!$I$7:$AS$3267,31,FALSE),"")</f>
        <v/>
      </c>
      <c r="AE318" s="1033" t="str">
        <f ca="1">IFERROR(VLOOKUP($J318,'WM-AR'!$I$7:$AS$3267,32,FALSE),"")</f>
        <v/>
      </c>
      <c r="AF318" s="1033" t="str">
        <f ca="1">IFERROR(VLOOKUP($J318,'WM-AR'!$I$7:$AS$3267,33,FALSE),"")</f>
        <v/>
      </c>
      <c r="AG318" s="1374"/>
      <c r="AH318" s="1375" t="s">
        <v>3757</v>
      </c>
      <c r="AI318" s="1375" t="s">
        <v>3757</v>
      </c>
      <c r="AJ318" s="1375"/>
      <c r="AK318" s="1375" t="str">
        <f t="shared" ca="1" si="34"/>
        <v/>
      </c>
      <c r="AL318" s="723"/>
      <c r="AM318" s="1028" t="str">
        <f>IF(AND(ISTEXT($E318),ISTEXT($B318)),"산출기준 &gt;&gt;  "&amp;_xlfn.XLOOKUP($E318,산출기준!$D:$D,산출기준!$E:$E,"매칭실패"),"")</f>
        <v/>
      </c>
    </row>
    <row r="319" spans="1:39" ht="54.95" customHeight="1">
      <c r="A319" s="1019"/>
      <c r="B319" s="705"/>
      <c r="C319" s="706"/>
      <c r="D319" s="711"/>
      <c r="E319" s="708"/>
      <c r="F319" s="1029"/>
      <c r="G319" s="882"/>
      <c r="H319" s="1371" t="str">
        <f ca="1">_xlfn.IFNA(_xlfn.XLOOKUP(J319,'WM-AR'!I:I,'WM-AR'!F:F),"")</f>
        <v/>
      </c>
      <c r="I319" s="1372"/>
      <c r="J319" s="712" t="str" cm="1">
        <f t="array" aca="1" ref="J319" ca="1">IF(ISTEXT(I319),INDIRECT("I"&amp;_xlfn.XMATCH("#",$I$1:INDIRECT("I"&amp;ROW()),,-1)+1)&amp;"-"&amp;I319,"")</f>
        <v/>
      </c>
      <c r="K319" s="1030"/>
      <c r="L319" s="1031" t="str">
        <f ca="1">IFERROR(VLOOKUP($J319,'WM-AR'!$I$7:$AS$3267,34,FALSE),"")</f>
        <v/>
      </c>
      <c r="M319" s="1373" t="str">
        <f ca="1">IFERROR(VLOOKUP($J319,'WM-AR'!$I$7:$AS$3267,4,FALSE),"")</f>
        <v/>
      </c>
      <c r="N319" s="1373" t="str">
        <f ca="1">IFERROR(VLOOKUP($J319,'WM-AR'!$I$7:$AS$3267,6,FALSE),"")</f>
        <v/>
      </c>
      <c r="O319" s="1373" t="str">
        <f ca="1">IFERROR(VLOOKUP($J319,'WM-AR'!$I$7:$AS$3267,8,FALSE),"")</f>
        <v/>
      </c>
      <c r="P319" s="1032" t="str">
        <f ca="1">IFERROR(VLOOKUP($J319,'WM-AR'!$I$7:$AS$3267,10,FALSE),"")</f>
        <v/>
      </c>
      <c r="Q319" s="1033" t="str">
        <f ca="1">IFERROR(VLOOKUP($J319,'WM-AR'!$I$7:$AS$3267,12,FALSE),"")</f>
        <v/>
      </c>
      <c r="R319" s="1033" t="str">
        <f ca="1">IFERROR(VLOOKUP($J319,'WM-AR'!$I$7:$AS$3267,14,FALSE),"")</f>
        <v/>
      </c>
      <c r="S319" s="1033" t="str">
        <f ca="1">IFERROR(VLOOKUP($J319,'WM-AR'!$I$7:$AS$3267,16,FALSE),"")</f>
        <v/>
      </c>
      <c r="T319" s="1033" t="str">
        <f ca="1">IFERROR(VLOOKUP($J319,'WM-AR'!$I$7:$AS$3267,18,FALSE),"")</f>
        <v/>
      </c>
      <c r="U319" s="1033" t="str">
        <f ca="1">IFERROR(VLOOKUP($J319,'WM-AR'!$I$7:$AS$3267,20,FALSE),"")</f>
        <v/>
      </c>
      <c r="V319" s="1033" t="str">
        <f ca="1">IFERROR(VLOOKUP($J319,'WM-AR'!$I$7:$AS$3267,22,FALSE),"")</f>
        <v/>
      </c>
      <c r="W319" s="1033" t="str">
        <f ca="1">IFERROR(VLOOKUP($J319,'WM-AR'!$I$7:$AS$3267,24,FALSE),"")</f>
        <v/>
      </c>
      <c r="X319" s="1033" t="str">
        <f ca="1">IFERROR(VLOOKUP($J319,'WM-AR'!$I$7:$AS$3267,25,FALSE),"")</f>
        <v/>
      </c>
      <c r="Y319" s="1033" t="str">
        <f ca="1">IFERROR(VLOOKUP($J319,'WM-AR'!$I$7:$AS$3267,26,FALSE),"")</f>
        <v/>
      </c>
      <c r="Z319" s="1033" t="str">
        <f ca="1">IFERROR(VLOOKUP($J319,'WM-AR'!$I$7:$AS$3267,27,FALSE),"")</f>
        <v/>
      </c>
      <c r="AA319" s="1033" t="str">
        <f ca="1">IFERROR(VLOOKUP($J319,'WM-AR'!$I$7:$AS$3267,28,FALSE),"")</f>
        <v/>
      </c>
      <c r="AB319" s="1033" t="str">
        <f ca="1">IFERROR(VLOOKUP($J319,'WM-AR'!$I$7:$AS$3267,29,FALSE),"")</f>
        <v/>
      </c>
      <c r="AC319" s="1033" t="str">
        <f ca="1">IFERROR(VLOOKUP($J319,'WM-AR'!$I$7:$AS$3267,30,FALSE),"")</f>
        <v/>
      </c>
      <c r="AD319" s="1033" t="str">
        <f ca="1">IFERROR(VLOOKUP($J319,'WM-AR'!$I$7:$AS$3267,31,FALSE),"")</f>
        <v/>
      </c>
      <c r="AE319" s="1033" t="str">
        <f ca="1">IFERROR(VLOOKUP($J319,'WM-AR'!$I$7:$AS$3267,32,FALSE),"")</f>
        <v/>
      </c>
      <c r="AF319" s="1033" t="str">
        <f ca="1">IFERROR(VLOOKUP($J319,'WM-AR'!$I$7:$AS$3267,33,FALSE),"")</f>
        <v/>
      </c>
      <c r="AG319" s="1374"/>
      <c r="AH319" s="1375" t="s">
        <v>3757</v>
      </c>
      <c r="AI319" s="1375" t="s">
        <v>3757</v>
      </c>
      <c r="AJ319" s="1375"/>
      <c r="AK319" s="1375" t="str">
        <f t="shared" ca="1" si="34"/>
        <v/>
      </c>
      <c r="AL319" s="723"/>
      <c r="AM319" s="1028" t="str">
        <f>IF(AND(ISTEXT($E319),ISTEXT($B319)),"산출기준 &gt;&gt;  "&amp;_xlfn.XLOOKUP($E319,산출기준!$D:$D,산출기준!$E:$E,"매칭실패"),"")</f>
        <v/>
      </c>
    </row>
    <row r="320" spans="1:39" ht="54.95" customHeight="1">
      <c r="A320" s="1019"/>
      <c r="B320" s="724"/>
      <c r="C320" s="725"/>
      <c r="D320" s="731"/>
      <c r="E320" s="727"/>
      <c r="F320" s="1035"/>
      <c r="G320" s="886"/>
      <c r="H320" s="1376" t="str">
        <f ca="1">_xlfn.IFNA(_xlfn.XLOOKUP(J320,'WM-AR'!I:I,'WM-AR'!F:F),"")</f>
        <v/>
      </c>
      <c r="I320" s="1377"/>
      <c r="J320" s="732" t="str" cm="1">
        <f t="array" aca="1" ref="J320" ca="1">IF(ISTEXT(I320),INDIRECT("I"&amp;_xlfn.XMATCH("#",$I$1:INDIRECT("I"&amp;ROW()),,-1)+1)&amp;"-"&amp;I320,"")</f>
        <v/>
      </c>
      <c r="K320" s="1036"/>
      <c r="L320" s="1037" t="str">
        <f ca="1">IFERROR(VLOOKUP($J320,'WM-AR'!$I$7:$AS$3267,34,FALSE),"")</f>
        <v/>
      </c>
      <c r="M320" s="1378" t="str">
        <f ca="1">IFERROR(VLOOKUP($J320,'WM-AR'!$I$7:$AS$3267,4,FALSE),"")</f>
        <v/>
      </c>
      <c r="N320" s="1378" t="str">
        <f ca="1">IFERROR(VLOOKUP($J320,'WM-AR'!$I$7:$AS$3267,6,FALSE),"")</f>
        <v/>
      </c>
      <c r="O320" s="1378" t="str">
        <f ca="1">IFERROR(VLOOKUP($J320,'WM-AR'!$I$7:$AS$3267,8,FALSE),"")</f>
        <v/>
      </c>
      <c r="P320" s="1038" t="str">
        <f ca="1">IFERROR(VLOOKUP($J320,'WM-AR'!$I$7:$AS$3267,10,FALSE),"")</f>
        <v/>
      </c>
      <c r="Q320" s="1039" t="str">
        <f ca="1">IFERROR(VLOOKUP($J320,'WM-AR'!$I$7:$AS$3267,12,FALSE),"")</f>
        <v/>
      </c>
      <c r="R320" s="1039" t="str">
        <f ca="1">IFERROR(VLOOKUP($J320,'WM-AR'!$I$7:$AS$3267,14,FALSE),"")</f>
        <v/>
      </c>
      <c r="S320" s="1039" t="str">
        <f ca="1">IFERROR(VLOOKUP($J320,'WM-AR'!$I$7:$AS$3267,16,FALSE),"")</f>
        <v/>
      </c>
      <c r="T320" s="1039" t="str">
        <f ca="1">IFERROR(VLOOKUP($J320,'WM-AR'!$I$7:$AS$3267,18,FALSE),"")</f>
        <v/>
      </c>
      <c r="U320" s="1039" t="str">
        <f ca="1">IFERROR(VLOOKUP($J320,'WM-AR'!$I$7:$AS$3267,20,FALSE),"")</f>
        <v/>
      </c>
      <c r="V320" s="1039" t="str">
        <f ca="1">IFERROR(VLOOKUP($J320,'WM-AR'!$I$7:$AS$3267,22,FALSE),"")</f>
        <v/>
      </c>
      <c r="W320" s="1039" t="str">
        <f ca="1">IFERROR(VLOOKUP($J320,'WM-AR'!$I$7:$AS$3267,24,FALSE),"")</f>
        <v/>
      </c>
      <c r="X320" s="1039" t="str">
        <f ca="1">IFERROR(VLOOKUP($J320,'WM-AR'!$I$7:$AS$3267,25,FALSE),"")</f>
        <v/>
      </c>
      <c r="Y320" s="1039" t="str">
        <f ca="1">IFERROR(VLOOKUP($J320,'WM-AR'!$I$7:$AS$3267,26,FALSE),"")</f>
        <v/>
      </c>
      <c r="Z320" s="1039" t="str">
        <f ca="1">IFERROR(VLOOKUP($J320,'WM-AR'!$I$7:$AS$3267,27,FALSE),"")</f>
        <v/>
      </c>
      <c r="AA320" s="1039" t="str">
        <f ca="1">IFERROR(VLOOKUP($J320,'WM-AR'!$I$7:$AS$3267,28,FALSE),"")</f>
        <v/>
      </c>
      <c r="AB320" s="1039" t="str">
        <f ca="1">IFERROR(VLOOKUP($J320,'WM-AR'!$I$7:$AS$3267,29,FALSE),"")</f>
        <v/>
      </c>
      <c r="AC320" s="1039" t="str">
        <f ca="1">IFERROR(VLOOKUP($J320,'WM-AR'!$I$7:$AS$3267,30,FALSE),"")</f>
        <v/>
      </c>
      <c r="AD320" s="1039" t="str">
        <f ca="1">IFERROR(VLOOKUP($J320,'WM-AR'!$I$7:$AS$3267,31,FALSE),"")</f>
        <v/>
      </c>
      <c r="AE320" s="1039" t="str">
        <f ca="1">IFERROR(VLOOKUP($J320,'WM-AR'!$I$7:$AS$3267,32,FALSE),"")</f>
        <v/>
      </c>
      <c r="AF320" s="1039" t="str">
        <f ca="1">IFERROR(VLOOKUP($J320,'WM-AR'!$I$7:$AS$3267,33,FALSE),"")</f>
        <v/>
      </c>
      <c r="AG320" s="1379"/>
      <c r="AH320" s="1380" t="s">
        <v>3757</v>
      </c>
      <c r="AI320" s="1380" t="s">
        <v>3757</v>
      </c>
      <c r="AJ320" s="1380"/>
      <c r="AK320" s="1380" t="str">
        <f t="shared" ca="1" si="34"/>
        <v/>
      </c>
      <c r="AL320" s="743"/>
      <c r="AM320" s="1028" t="str">
        <f>IF(AND(ISTEXT($E320),ISTEXT($B320)),"산출기준 &gt;&gt;  "&amp;_xlfn.XLOOKUP($E320,산출기준!$D:$D,산출기준!$E:$E,"매칭실패"),"")</f>
        <v/>
      </c>
    </row>
    <row r="321" spans="1:39">
      <c r="B321" s="658"/>
      <c r="C321" s="659"/>
      <c r="D321" s="659"/>
      <c r="E321" s="659"/>
      <c r="F321" s="661"/>
      <c r="G321" s="662"/>
      <c r="H321" s="662"/>
      <c r="I321" s="662"/>
      <c r="J321" s="652"/>
      <c r="K321" s="664"/>
      <c r="L321" s="664"/>
      <c r="M321" s="664"/>
      <c r="N321" s="664"/>
      <c r="O321" s="664"/>
      <c r="P321" s="664"/>
      <c r="Q321" s="664"/>
      <c r="R321" s="664"/>
      <c r="S321" s="664"/>
      <c r="T321" s="664"/>
      <c r="U321" s="664"/>
      <c r="V321" s="664"/>
      <c r="W321" s="664"/>
      <c r="X321" s="664"/>
      <c r="Y321" s="664"/>
      <c r="Z321" s="664"/>
      <c r="AA321" s="664"/>
      <c r="AB321" s="664"/>
      <c r="AC321" s="664"/>
      <c r="AD321" s="664"/>
      <c r="AE321" s="664"/>
      <c r="AF321" s="664"/>
      <c r="AG321" s="659"/>
      <c r="AH321" s="665"/>
      <c r="AI321" s="665"/>
      <c r="AJ321" s="666"/>
      <c r="AK321" s="666"/>
      <c r="AL321" s="662"/>
      <c r="AM321" s="88" t="str">
        <f>IF(AND(ISTEXT($E321),ISTEXT($B321)),"산출기준 &gt;&gt;  "&amp;_xlfn.XLOOKUP($E321,산출기준!$D:$D,산출기준!$E:$E,"매칭실패"),"")</f>
        <v/>
      </c>
    </row>
    <row r="322" spans="1:39">
      <c r="B322" s="658"/>
      <c r="C322" s="659"/>
      <c r="D322" s="659"/>
      <c r="E322" s="659"/>
      <c r="F322" s="661"/>
      <c r="G322" s="662"/>
      <c r="H322" s="662"/>
      <c r="I322" s="662"/>
      <c r="J322" s="652"/>
      <c r="K322" s="664"/>
      <c r="L322" s="664"/>
      <c r="M322" s="664"/>
      <c r="N322" s="664"/>
      <c r="O322" s="664"/>
      <c r="P322" s="664"/>
      <c r="Q322" s="664"/>
      <c r="R322" s="664"/>
      <c r="S322" s="664"/>
      <c r="T322" s="664"/>
      <c r="U322" s="664"/>
      <c r="V322" s="664"/>
      <c r="W322" s="664"/>
      <c r="X322" s="664"/>
      <c r="Y322" s="664"/>
      <c r="Z322" s="664"/>
      <c r="AA322" s="664"/>
      <c r="AB322" s="664"/>
      <c r="AC322" s="664"/>
      <c r="AD322" s="664"/>
      <c r="AE322" s="664"/>
      <c r="AF322" s="664"/>
      <c r="AG322" s="659"/>
      <c r="AH322" s="665"/>
      <c r="AI322" s="665"/>
      <c r="AJ322" s="666"/>
      <c r="AK322" s="666"/>
      <c r="AL322" s="662"/>
      <c r="AM322" s="88" t="str">
        <f>IF(AND(ISTEXT($E322),ISTEXT($B322)),"산출기준 &gt;&gt;  "&amp;_xlfn.XLOOKUP($E322,산출기준!$D:$D,산출기준!$E:$E,"매칭실패"),"")</f>
        <v/>
      </c>
    </row>
    <row r="323" spans="1:39" ht="34.9" customHeight="1">
      <c r="B323" s="623">
        <v>8.4</v>
      </c>
      <c r="C323" s="626" t="s">
        <v>3923</v>
      </c>
      <c r="D323" s="626"/>
      <c r="E323" s="626"/>
      <c r="F323" s="627"/>
      <c r="G323" s="628"/>
      <c r="H323" s="628"/>
      <c r="I323" s="628"/>
      <c r="J323" s="630"/>
      <c r="K323" s="630"/>
      <c r="L323" s="631"/>
      <c r="M323" s="631"/>
      <c r="N323" s="631"/>
      <c r="O323" s="631"/>
      <c r="P323" s="631"/>
      <c r="Q323" s="631"/>
      <c r="R323" s="631"/>
      <c r="S323" s="631"/>
      <c r="T323" s="631"/>
      <c r="U323" s="631"/>
      <c r="V323" s="631"/>
      <c r="W323" s="631"/>
      <c r="X323" s="631"/>
      <c r="Y323" s="631"/>
      <c r="Z323" s="631"/>
      <c r="AA323" s="631"/>
      <c r="AB323" s="631"/>
      <c r="AC323" s="631"/>
      <c r="AD323" s="631"/>
      <c r="AE323" s="631"/>
      <c r="AF323" s="631"/>
      <c r="AG323" s="634"/>
      <c r="AH323" s="634"/>
      <c r="AI323" s="634"/>
      <c r="AJ323" s="634"/>
      <c r="AK323" s="634"/>
      <c r="AL323" s="634"/>
      <c r="AM323" s="88" t="str">
        <f>IF(AND(ISTEXT($E323),ISTEXT($B323)),"산출기준 &gt;&gt;  "&amp;_xlfn.XLOOKUP($E323,산출기준!$D:$D,산출기준!$E:$E,"매칭실패"),"")</f>
        <v/>
      </c>
    </row>
    <row r="324" spans="1:39">
      <c r="B324" s="635"/>
      <c r="C324" s="636"/>
      <c r="D324" s="636"/>
      <c r="E324" s="636"/>
      <c r="F324" s="638"/>
      <c r="G324" s="639"/>
      <c r="H324" s="639"/>
      <c r="I324" s="639"/>
      <c r="J324" s="641"/>
      <c r="K324" s="642"/>
      <c r="L324" s="642"/>
      <c r="M324" s="642"/>
      <c r="N324" s="642"/>
      <c r="O324" s="642"/>
      <c r="P324" s="642"/>
      <c r="Q324" s="642"/>
      <c r="R324" s="642"/>
      <c r="S324" s="642"/>
      <c r="T324" s="642"/>
      <c r="U324" s="642"/>
      <c r="V324" s="642"/>
      <c r="W324" s="642"/>
      <c r="X324" s="642"/>
      <c r="Y324" s="642"/>
      <c r="Z324" s="642"/>
      <c r="AA324" s="642"/>
      <c r="AB324" s="642"/>
      <c r="AC324" s="642"/>
      <c r="AD324" s="642"/>
      <c r="AE324" s="642"/>
      <c r="AF324" s="642"/>
      <c r="AG324" s="636"/>
      <c r="AH324" s="643"/>
      <c r="AI324" s="643"/>
      <c r="AJ324" s="644"/>
      <c r="AK324" s="644"/>
      <c r="AL324" s="639"/>
      <c r="AM324" s="88" t="str">
        <f>IF(AND(ISTEXT($E324),ISTEXT($B324)),"산출기준 &gt;&gt;  "&amp;_xlfn.XLOOKUP($E324,산출기준!$D:$D,산출기준!$E:$E,"매칭실패"),"")</f>
        <v/>
      </c>
    </row>
    <row r="325" spans="1:39">
      <c r="B325" s="645"/>
      <c r="C325" s="646" t="s">
        <v>3924</v>
      </c>
      <c r="D325" s="648"/>
      <c r="E325" s="648"/>
      <c r="F325" s="1057" t="s">
        <v>3925</v>
      </c>
      <c r="G325" s="645"/>
      <c r="H325" s="651"/>
      <c r="I325" s="651"/>
      <c r="J325" s="652"/>
      <c r="K325" s="652"/>
      <c r="L325" s="653"/>
      <c r="M325" s="653"/>
      <c r="N325" s="653"/>
      <c r="O325" s="653"/>
      <c r="P325" s="653"/>
      <c r="Q325" s="653"/>
      <c r="R325" s="653"/>
      <c r="S325" s="653"/>
      <c r="T325" s="653"/>
      <c r="U325" s="653"/>
      <c r="V325" s="653"/>
      <c r="W325" s="653"/>
      <c r="X325" s="653"/>
      <c r="Y325" s="653"/>
      <c r="Z325" s="653"/>
      <c r="AA325" s="653"/>
      <c r="AB325" s="653"/>
      <c r="AC325" s="653"/>
      <c r="AD325" s="653"/>
      <c r="AE325" s="653"/>
      <c r="AF325" s="653"/>
      <c r="AG325" s="656"/>
      <c r="AH325" s="656"/>
      <c r="AI325" s="656"/>
      <c r="AJ325" s="656"/>
      <c r="AK325" s="656"/>
      <c r="AL325" s="657"/>
      <c r="AM325" s="88" t="str">
        <f>IF(AND(ISTEXT($E325),ISTEXT($B325)),"산출기준 &gt;&gt;  "&amp;_xlfn.XLOOKUP($E325,산출기준!$D:$D,산출기준!$E:$E,"매칭실패"),"")</f>
        <v/>
      </c>
    </row>
    <row r="326" spans="1:39">
      <c r="B326" s="658"/>
      <c r="C326" s="659"/>
      <c r="D326" s="659"/>
      <c r="E326" s="659"/>
      <c r="F326" s="1338" t="s">
        <v>3926</v>
      </c>
      <c r="G326" s="662"/>
      <c r="H326" s="662"/>
      <c r="I326" s="662"/>
      <c r="J326" s="652"/>
      <c r="K326" s="664"/>
      <c r="L326" s="664"/>
      <c r="M326" s="664"/>
      <c r="N326" s="664"/>
      <c r="O326" s="664"/>
      <c r="P326" s="664"/>
      <c r="Q326" s="664"/>
      <c r="R326" s="664"/>
      <c r="S326" s="664"/>
      <c r="T326" s="664"/>
      <c r="U326" s="664"/>
      <c r="V326" s="664"/>
      <c r="W326" s="664"/>
      <c r="X326" s="664"/>
      <c r="Y326" s="664"/>
      <c r="Z326" s="664"/>
      <c r="AA326" s="664"/>
      <c r="AB326" s="664"/>
      <c r="AC326" s="664"/>
      <c r="AD326" s="664"/>
      <c r="AE326" s="664"/>
      <c r="AF326" s="664"/>
      <c r="AG326" s="659"/>
      <c r="AH326" s="665"/>
      <c r="AI326" s="665"/>
      <c r="AJ326" s="666"/>
      <c r="AK326" s="666"/>
      <c r="AL326" s="662"/>
      <c r="AM326" s="88" t="str">
        <f>IF(AND(ISTEXT($E326),ISTEXT($B326)),"산출기준 &gt;&gt;  "&amp;_xlfn.XLOOKUP($E326,산출기준!$D:$D,산출기준!$E:$E,"매칭실패"),"")</f>
        <v/>
      </c>
    </row>
    <row r="327" spans="1:39" ht="34.9" customHeight="1">
      <c r="B327" s="808" t="str" cm="1">
        <f t="array" aca="1" ref="B327" ca="1">_xlfn.IFNA(INDIRECT("Family_표준_구성도!B"&amp;MATCH(F327,INDIRECT("Family_표준_구성도!"&amp;"C:C"),0)),"")</f>
        <v>8.4.1.1.1</v>
      </c>
      <c r="C327" s="668" t="s">
        <v>2016</v>
      </c>
      <c r="D327" s="809"/>
      <c r="E327" s="668" t="s">
        <v>3761</v>
      </c>
      <c r="F327" s="1265" t="s">
        <v>3927</v>
      </c>
      <c r="G327" s="811"/>
      <c r="H327" s="917" t="s">
        <v>3928</v>
      </c>
      <c r="I327" s="1356" t="s">
        <v>1653</v>
      </c>
      <c r="J327" s="1356"/>
      <c r="K327" s="674"/>
      <c r="L327" s="674"/>
      <c r="M327" s="1357" t="str" cm="1">
        <f t="array" aca="1" ref="M327:V327" ca="1">TRANSPOSE(INDIRECT("'WM-AR'!B"&amp;_xlfn.XMATCH($I328,'WM-AR'!G:G,0,1)):INDIRECT("'WM-AR'!B"&amp;_xlfn.XMATCH($I328,'WM-AR'!G:G,0,-1)))</f>
        <v/>
      </c>
      <c r="N327" s="1357" t="str">
        <f ca="1"/>
        <v>Fire Protective Rating: N/A, Manual Type</v>
      </c>
      <c r="O327" s="1358" t="str">
        <f ca="1"/>
        <v/>
      </c>
      <c r="P327" s="1359" t="str">
        <f ca="1"/>
        <v>Fire Protective Rating: 0.5-hr, Manual Type</v>
      </c>
      <c r="Q327" s="1360" t="str">
        <f ca="1"/>
        <v/>
      </c>
      <c r="R327" s="1360" t="str">
        <f ca="1"/>
        <v>Fire Protective Rating: 1-hr, Manual Type</v>
      </c>
      <c r="S327" s="1360" t="str">
        <f ca="1"/>
        <v/>
      </c>
      <c r="T327" s="1360" t="str">
        <f ca="1"/>
        <v>Fire Protective Rating: 1.5-hrs, Manual Type</v>
      </c>
      <c r="U327" s="1360" t="str">
        <f ca="1"/>
        <v/>
      </c>
      <c r="V327" s="1360" t="str">
        <f ca="1"/>
        <v>Fire Protective Rating: 2-hrs, Manual Type</v>
      </c>
      <c r="W327" s="1361"/>
      <c r="X327" s="1362"/>
      <c r="Y327" s="679"/>
      <c r="Z327" s="679"/>
      <c r="AA327" s="679"/>
      <c r="AB327" s="679"/>
      <c r="AC327" s="679"/>
      <c r="AD327" s="679"/>
      <c r="AE327" s="679"/>
      <c r="AF327" s="679"/>
      <c r="AG327" s="1043"/>
      <c r="AH327" s="682"/>
      <c r="AI327" s="682"/>
      <c r="AJ327" s="682"/>
      <c r="AK327" s="682"/>
      <c r="AL327" s="683"/>
      <c r="AM327" s="88" t="str">
        <f ca="1">IF(AND(ISTEXT($E327),ISTEXT($B327)),"산출기준 &gt;&gt;  "&amp;_xlfn.XLOOKUP($E327,산출기준!$D:$D,산출기준!$E:$E,"매칭실패"),"")</f>
        <v>산출기준 &gt;&gt;  [ 도어 일반 산출 ]</v>
      </c>
    </row>
    <row r="328" spans="1:39" ht="49.9" customHeight="1" outlineLevel="1">
      <c r="B328" s="758"/>
      <c r="C328" s="759"/>
      <c r="D328" s="759"/>
      <c r="E328" s="814"/>
      <c r="F328" s="775"/>
      <c r="G328" s="1363" t="s">
        <v>3752</v>
      </c>
      <c r="H328" s="1364" t="str">
        <f>_xlfn.XLOOKUP(I328,'WM-AR'!G:G,'WM-AR'!E:E)</f>
        <v>A04AR127 Finishing Work Door &amp; Window Work Steel Roll Up Door w/ Steel Frame (UoM: EA)</v>
      </c>
      <c r="I328" s="765" t="s">
        <v>3929</v>
      </c>
      <c r="J328" s="1365"/>
      <c r="K328" s="766"/>
      <c r="L328" s="766"/>
      <c r="M328" s="1366"/>
      <c r="N328" s="1366"/>
      <c r="O328" s="1366"/>
      <c r="P328" s="1366"/>
      <c r="Q328" s="1366"/>
      <c r="R328" s="1366"/>
      <c r="S328" s="1366"/>
      <c r="T328" s="1366"/>
      <c r="U328" s="1366"/>
      <c r="V328" s="1366"/>
      <c r="W328" s="1366"/>
      <c r="X328" s="1366"/>
      <c r="Y328" s="766"/>
      <c r="Z328" s="766"/>
      <c r="AA328" s="766"/>
      <c r="AB328" s="766"/>
      <c r="AC328" s="766"/>
      <c r="AD328" s="766"/>
      <c r="AE328" s="766"/>
      <c r="AF328" s="766"/>
      <c r="AG328" s="773"/>
      <c r="AH328" s="1045"/>
      <c r="AI328" s="1045"/>
      <c r="AJ328" s="1046"/>
      <c r="AK328" s="1046"/>
      <c r="AL328" s="759"/>
      <c r="AM328" s="88" t="str">
        <f>IF(AND(ISTEXT($E328),ISTEXT($B328)),"산출기준 &gt;&gt;  "&amp;_xlfn.XLOOKUP($E328,산출기준!$D:$D,산출기준!$E:$E,"매칭실패"),"")</f>
        <v/>
      </c>
    </row>
    <row r="329" spans="1:39" ht="54.95" customHeight="1">
      <c r="A329" s="1019"/>
      <c r="B329" s="684"/>
      <c r="C329" s="685"/>
      <c r="D329" s="1020"/>
      <c r="E329" s="687"/>
      <c r="F329" s="1021"/>
      <c r="G329" s="875" t="s">
        <v>3930</v>
      </c>
      <c r="H329" s="1367" t="str">
        <f ca="1">_xlfn.IFNA(_xlfn.XLOOKUP(J329,'WM-AR'!I:I,'WM-AR'!F:F),"")</f>
        <v xml:space="preserve">A04AR127-00002 Finishing Work Door &amp; Window Work Steel Roll Up Door w/ Steel Frame (UoM: EA) Fire Protective Rating: N/A, Manual Type     w/ Hardware &amp; Accessories  </v>
      </c>
      <c r="I329" s="1368" t="s">
        <v>3836</v>
      </c>
      <c r="J329" s="692" t="str" cm="1">
        <f t="array" aca="1" ref="J329" ca="1">IF(ISTEXT(I329),INDIRECT("I"&amp;_xlfn.XMATCH("#",$I$1:INDIRECT("I"&amp;ROW()),,-1)+1)&amp;"-"&amp;I329,"")</f>
        <v>A04AR127-00002</v>
      </c>
      <c r="K329" s="1022"/>
      <c r="L329" s="1023" t="str">
        <f ca="1">IFERROR(VLOOKUP($J329,'WM-AR'!$I$7:$AS$3267,34,FALSE),"")</f>
        <v>EA</v>
      </c>
      <c r="M329" s="1369" t="str">
        <f ca="1">IFERROR(VLOOKUP($J329,'WM-AR'!$I$7:$AS$3267,4,FALSE),"")</f>
        <v>Finishing Work</v>
      </c>
      <c r="N329" s="1369" t="str">
        <f ca="1">IFERROR(VLOOKUP($J329,'WM-AR'!$I$7:$AS$3267,6,FALSE),"")</f>
        <v>Door &amp; Window Work</v>
      </c>
      <c r="O329" s="1369" t="str">
        <f ca="1">IFERROR(VLOOKUP($J329,'WM-AR'!$I$7:$AS$3267,8,FALSE),"")</f>
        <v>Steel Roll Up Door w/ Steel Frame (UoM: EA)</v>
      </c>
      <c r="P329" s="1025" t="str">
        <f ca="1">IFERROR(VLOOKUP($J329,'WM-AR'!$I$7:$AS$3267,10,FALSE),"")</f>
        <v>Fire Protective Rating: N/A, Manual Type</v>
      </c>
      <c r="Q329" s="1026">
        <f ca="1">IFERROR(VLOOKUP($J329,'WM-AR'!$I$7:$AS$3267,12,FALSE),"")</f>
        <v>0</v>
      </c>
      <c r="R329" s="1026">
        <f ca="1">IFERROR(VLOOKUP($J329,'WM-AR'!$I$7:$AS$3267,14,FALSE),"")</f>
        <v>0</v>
      </c>
      <c r="S329" s="1026">
        <f ca="1">IFERROR(VLOOKUP($J329,'WM-AR'!$I$7:$AS$3267,16,FALSE),"")</f>
        <v>0</v>
      </c>
      <c r="T329" s="1026">
        <f ca="1">IFERROR(VLOOKUP($J329,'WM-AR'!$I$7:$AS$3267,18,FALSE),"")</f>
        <v>0</v>
      </c>
      <c r="U329" s="1026" t="str">
        <f ca="1">IFERROR(VLOOKUP($J329,'WM-AR'!$I$7:$AS$3267,20,FALSE),"")</f>
        <v>w/ Hardware &amp; Accessories</v>
      </c>
      <c r="V329" s="1026">
        <f ca="1">IFERROR(VLOOKUP($J329,'WM-AR'!$I$7:$AS$3267,22,FALSE),"")</f>
        <v>0</v>
      </c>
      <c r="W329" s="1026">
        <f ca="1">IFERROR(VLOOKUP($J329,'WM-AR'!$I$7:$AS$3267,24,FALSE),"")</f>
        <v>0</v>
      </c>
      <c r="X329" s="1026">
        <f ca="1">IFERROR(VLOOKUP($J329,'WM-AR'!$I$7:$AS$3267,25,FALSE),"")</f>
        <v>0</v>
      </c>
      <c r="Y329" s="1026" t="str">
        <f ca="1">IFERROR(VLOOKUP($J329,'WM-AR'!$I$7:$AS$3267,26,FALSE),"")</f>
        <v>W x H=(  )mm x (  )mm</v>
      </c>
      <c r="Z329" s="1026">
        <f ca="1">IFERROR(VLOOKUP($J329,'WM-AR'!$I$7:$AS$3267,27,FALSE),"")</f>
        <v>0</v>
      </c>
      <c r="AA329" s="1026">
        <f ca="1">IFERROR(VLOOKUP($J329,'WM-AR'!$I$7:$AS$3267,28,FALSE),"")</f>
        <v>0</v>
      </c>
      <c r="AB329" s="1026">
        <f ca="1">IFERROR(VLOOKUP($J329,'WM-AR'!$I$7:$AS$3267,29,FALSE),"")</f>
        <v>0</v>
      </c>
      <c r="AC329" s="1026">
        <f ca="1">IFERROR(VLOOKUP($J329,'WM-AR'!$I$7:$AS$3267,30,FALSE),"")</f>
        <v>0</v>
      </c>
      <c r="AD329" s="1026">
        <f ca="1">IFERROR(VLOOKUP($J329,'WM-AR'!$I$7:$AS$3267,31,FALSE),"")</f>
        <v>0</v>
      </c>
      <c r="AE329" s="1026">
        <f ca="1">IFERROR(VLOOKUP($J329,'WM-AR'!$I$7:$AS$3267,32,FALSE),"")</f>
        <v>0</v>
      </c>
      <c r="AF329" s="1026" t="str">
        <f ca="1">IFERROR(VLOOKUP($J329,'WM-AR'!$I$7:$AS$3267,33,FALSE),"")</f>
        <v/>
      </c>
      <c r="AG329" s="1370" t="s">
        <v>3931</v>
      </c>
      <c r="AH329" s="768" t="s">
        <v>3757</v>
      </c>
      <c r="AI329" s="768" t="s">
        <v>3757</v>
      </c>
      <c r="AJ329" s="769"/>
      <c r="AK329" s="769" t="str">
        <f ca="1">L329</f>
        <v>EA</v>
      </c>
      <c r="AL329" s="704"/>
      <c r="AM329" s="1028" t="str">
        <f>IF(AND(ISTEXT($E329),ISTEXT($B329)),"산출기준 &gt;&gt;  "&amp;_xlfn.XLOOKUP($E329,산출기준!$D:$D,산출기준!$E:$E,"매칭실패"),"")</f>
        <v/>
      </c>
    </row>
    <row r="330" spans="1:39" ht="54.95" customHeight="1">
      <c r="A330" s="1019"/>
      <c r="B330" s="705"/>
      <c r="C330" s="706"/>
      <c r="D330" s="711"/>
      <c r="E330" s="708"/>
      <c r="F330" s="1029"/>
      <c r="G330" s="882" t="s">
        <v>3932</v>
      </c>
      <c r="H330" s="1371" t="str">
        <f ca="1">_xlfn.IFNA(_xlfn.XLOOKUP(J330,'WM-AR'!I:I,'WM-AR'!F:F),"")</f>
        <v xml:space="preserve">A04AR127-00006 Finishing Work Door &amp; Window Work Steel Roll Up Door w/ Steel Frame (UoM: EA) Fire Protective Rating: 1-hr, Manual Type     w/ Hardware &amp; Accessories  </v>
      </c>
      <c r="I330" s="1372" t="s">
        <v>3839</v>
      </c>
      <c r="J330" s="712" t="str" cm="1">
        <f t="array" aca="1" ref="J330" ca="1">IF(ISTEXT(I330),INDIRECT("I"&amp;_xlfn.XMATCH("#",$I$1:INDIRECT("I"&amp;ROW()),,-1)+1)&amp;"-"&amp;I330,"")</f>
        <v>A04AR127-00006</v>
      </c>
      <c r="K330" s="1030"/>
      <c r="L330" s="1031" t="str">
        <f ca="1">IFERROR(VLOOKUP($J330,'WM-AR'!$I$7:$AS$3267,34,FALSE),"")</f>
        <v>EA</v>
      </c>
      <c r="M330" s="1373" t="str">
        <f ca="1">IFERROR(VLOOKUP($J330,'WM-AR'!$I$7:$AS$3267,4,FALSE),"")</f>
        <v>Finishing Work</v>
      </c>
      <c r="N330" s="1373" t="str">
        <f ca="1">IFERROR(VLOOKUP($J330,'WM-AR'!$I$7:$AS$3267,6,FALSE),"")</f>
        <v>Door &amp; Window Work</v>
      </c>
      <c r="O330" s="1373" t="str">
        <f ca="1">IFERROR(VLOOKUP($J330,'WM-AR'!$I$7:$AS$3267,8,FALSE),"")</f>
        <v>Steel Roll Up Door w/ Steel Frame (UoM: EA)</v>
      </c>
      <c r="P330" s="1032" t="str">
        <f ca="1">IFERROR(VLOOKUP($J330,'WM-AR'!$I$7:$AS$3267,10,FALSE),"")</f>
        <v>Fire Protective Rating: 1-hr, Manual Type</v>
      </c>
      <c r="Q330" s="1033">
        <f ca="1">IFERROR(VLOOKUP($J330,'WM-AR'!$I$7:$AS$3267,12,FALSE),"")</f>
        <v>0</v>
      </c>
      <c r="R330" s="1033">
        <f ca="1">IFERROR(VLOOKUP($J330,'WM-AR'!$I$7:$AS$3267,14,FALSE),"")</f>
        <v>0</v>
      </c>
      <c r="S330" s="1033">
        <f ca="1">IFERROR(VLOOKUP($J330,'WM-AR'!$I$7:$AS$3267,16,FALSE),"")</f>
        <v>0</v>
      </c>
      <c r="T330" s="1033">
        <f ca="1">IFERROR(VLOOKUP($J330,'WM-AR'!$I$7:$AS$3267,18,FALSE),"")</f>
        <v>0</v>
      </c>
      <c r="U330" s="1033" t="str">
        <f ca="1">IFERROR(VLOOKUP($J330,'WM-AR'!$I$7:$AS$3267,20,FALSE),"")</f>
        <v>w/ Hardware &amp; Accessories</v>
      </c>
      <c r="V330" s="1033">
        <f ca="1">IFERROR(VLOOKUP($J330,'WM-AR'!$I$7:$AS$3267,22,FALSE),"")</f>
        <v>0</v>
      </c>
      <c r="W330" s="1033">
        <f ca="1">IFERROR(VLOOKUP($J330,'WM-AR'!$I$7:$AS$3267,24,FALSE),"")</f>
        <v>0</v>
      </c>
      <c r="X330" s="1033">
        <f ca="1">IFERROR(VLOOKUP($J330,'WM-AR'!$I$7:$AS$3267,25,FALSE),"")</f>
        <v>0</v>
      </c>
      <c r="Y330" s="1033" t="str">
        <f ca="1">IFERROR(VLOOKUP($J330,'WM-AR'!$I$7:$AS$3267,26,FALSE),"")</f>
        <v>W x H=(  )mm x (  )mm</v>
      </c>
      <c r="Z330" s="1033">
        <f ca="1">IFERROR(VLOOKUP($J330,'WM-AR'!$I$7:$AS$3267,27,FALSE),"")</f>
        <v>0</v>
      </c>
      <c r="AA330" s="1033">
        <f ca="1">IFERROR(VLOOKUP($J330,'WM-AR'!$I$7:$AS$3267,28,FALSE),"")</f>
        <v>0</v>
      </c>
      <c r="AB330" s="1033">
        <f ca="1">IFERROR(VLOOKUP($J330,'WM-AR'!$I$7:$AS$3267,29,FALSE),"")</f>
        <v>0</v>
      </c>
      <c r="AC330" s="1033">
        <f ca="1">IFERROR(VLOOKUP($J330,'WM-AR'!$I$7:$AS$3267,30,FALSE),"")</f>
        <v>0</v>
      </c>
      <c r="AD330" s="1033">
        <f ca="1">IFERROR(VLOOKUP($J330,'WM-AR'!$I$7:$AS$3267,31,FALSE),"")</f>
        <v>0</v>
      </c>
      <c r="AE330" s="1033">
        <f ca="1">IFERROR(VLOOKUP($J330,'WM-AR'!$I$7:$AS$3267,32,FALSE),"")</f>
        <v>0</v>
      </c>
      <c r="AF330" s="1033" t="str">
        <f ca="1">IFERROR(VLOOKUP($J330,'WM-AR'!$I$7:$AS$3267,33,FALSE),"")</f>
        <v/>
      </c>
      <c r="AG330" s="1374"/>
      <c r="AH330" s="1375" t="s">
        <v>3757</v>
      </c>
      <c r="AI330" s="1375" t="s">
        <v>3757</v>
      </c>
      <c r="AJ330" s="1375"/>
      <c r="AK330" s="1375" t="str">
        <f t="shared" ref="AK330:AK333" ca="1" si="35">L330</f>
        <v>EA</v>
      </c>
      <c r="AL330" s="723"/>
      <c r="AM330" s="1028" t="str">
        <f>IF(AND(ISTEXT($E330),ISTEXT($B330)),"산출기준 &gt;&gt;  "&amp;_xlfn.XLOOKUP($E330,산출기준!$D:$D,산출기준!$E:$E,"매칭실패"),"")</f>
        <v/>
      </c>
    </row>
    <row r="331" spans="1:39" ht="54.95" customHeight="1">
      <c r="A331" s="1019"/>
      <c r="B331" s="705"/>
      <c r="C331" s="706"/>
      <c r="D331" s="711" t="s">
        <v>2715</v>
      </c>
      <c r="E331" s="708"/>
      <c r="F331" s="1029"/>
      <c r="G331" s="882" t="s">
        <v>3933</v>
      </c>
      <c r="H331" s="1371" t="str">
        <f ca="1">_xlfn.IFNA(_xlfn.XLOOKUP(J331,'WM-AR'!I:I,'WM-AR'!F:F),"")</f>
        <v xml:space="preserve">A04AR127-00002 Finishing Work Door &amp; Window Work Steel Roll Up Door w/ Steel Frame (UoM: EA) Fire Protective Rating: N/A, Manual Type     w/ Hardware &amp; Accessories  </v>
      </c>
      <c r="I331" s="1372" t="s">
        <v>3836</v>
      </c>
      <c r="J331" s="712" t="str" cm="1">
        <f t="array" aca="1" ref="J331" ca="1">IF(ISTEXT(I331),INDIRECT("I"&amp;_xlfn.XMATCH("#",$I$1:INDIRECT("I"&amp;ROW()),,-1)+1)&amp;"-"&amp;I331,"")</f>
        <v>A04AR127-00002</v>
      </c>
      <c r="K331" s="1030"/>
      <c r="L331" s="1031" t="str">
        <f ca="1">IFERROR(VLOOKUP($J331,'WM-AR'!$I$7:$AS$3267,34,FALSE),"")</f>
        <v>EA</v>
      </c>
      <c r="M331" s="1373" t="str">
        <f ca="1">IFERROR(VLOOKUP($J331,'WM-AR'!$I$7:$AS$3267,4,FALSE),"")</f>
        <v>Finishing Work</v>
      </c>
      <c r="N331" s="1373" t="str">
        <f ca="1">IFERROR(VLOOKUP($J331,'WM-AR'!$I$7:$AS$3267,6,FALSE),"")</f>
        <v>Door &amp; Window Work</v>
      </c>
      <c r="O331" s="1373" t="str">
        <f ca="1">IFERROR(VLOOKUP($J331,'WM-AR'!$I$7:$AS$3267,8,FALSE),"")</f>
        <v>Steel Roll Up Door w/ Steel Frame (UoM: EA)</v>
      </c>
      <c r="P331" s="1032" t="str">
        <f ca="1">IFERROR(VLOOKUP($J331,'WM-AR'!$I$7:$AS$3267,10,FALSE),"")</f>
        <v>Fire Protective Rating: N/A, Manual Type</v>
      </c>
      <c r="Q331" s="1033">
        <f ca="1">IFERROR(VLOOKUP($J331,'WM-AR'!$I$7:$AS$3267,12,FALSE),"")</f>
        <v>0</v>
      </c>
      <c r="R331" s="1033">
        <f ca="1">IFERROR(VLOOKUP($J331,'WM-AR'!$I$7:$AS$3267,14,FALSE),"")</f>
        <v>0</v>
      </c>
      <c r="S331" s="1033">
        <f ca="1">IFERROR(VLOOKUP($J331,'WM-AR'!$I$7:$AS$3267,16,FALSE),"")</f>
        <v>0</v>
      </c>
      <c r="T331" s="1033">
        <f ca="1">IFERROR(VLOOKUP($J331,'WM-AR'!$I$7:$AS$3267,18,FALSE),"")</f>
        <v>0</v>
      </c>
      <c r="U331" s="1033" t="str">
        <f ca="1">IFERROR(VLOOKUP($J331,'WM-AR'!$I$7:$AS$3267,20,FALSE),"")</f>
        <v>w/ Hardware &amp; Accessories</v>
      </c>
      <c r="V331" s="1033">
        <f ca="1">IFERROR(VLOOKUP($J331,'WM-AR'!$I$7:$AS$3267,22,FALSE),"")</f>
        <v>0</v>
      </c>
      <c r="W331" s="1033">
        <f ca="1">IFERROR(VLOOKUP($J331,'WM-AR'!$I$7:$AS$3267,24,FALSE),"")</f>
        <v>0</v>
      </c>
      <c r="X331" s="1033">
        <f ca="1">IFERROR(VLOOKUP($J331,'WM-AR'!$I$7:$AS$3267,25,FALSE),"")</f>
        <v>0</v>
      </c>
      <c r="Y331" s="1033" t="str">
        <f ca="1">IFERROR(VLOOKUP($J331,'WM-AR'!$I$7:$AS$3267,26,FALSE),"")</f>
        <v>W x H=(  )mm x (  )mm</v>
      </c>
      <c r="Z331" s="1033">
        <f ca="1">IFERROR(VLOOKUP($J331,'WM-AR'!$I$7:$AS$3267,27,FALSE),"")</f>
        <v>0</v>
      </c>
      <c r="AA331" s="1033">
        <f ca="1">IFERROR(VLOOKUP($J331,'WM-AR'!$I$7:$AS$3267,28,FALSE),"")</f>
        <v>0</v>
      </c>
      <c r="AB331" s="1033">
        <f ca="1">IFERROR(VLOOKUP($J331,'WM-AR'!$I$7:$AS$3267,29,FALSE),"")</f>
        <v>0</v>
      </c>
      <c r="AC331" s="1033">
        <f ca="1">IFERROR(VLOOKUP($J331,'WM-AR'!$I$7:$AS$3267,30,FALSE),"")</f>
        <v>0</v>
      </c>
      <c r="AD331" s="1033">
        <f ca="1">IFERROR(VLOOKUP($J331,'WM-AR'!$I$7:$AS$3267,31,FALSE),"")</f>
        <v>0</v>
      </c>
      <c r="AE331" s="1033">
        <f ca="1">IFERROR(VLOOKUP($J331,'WM-AR'!$I$7:$AS$3267,32,FALSE),"")</f>
        <v>0</v>
      </c>
      <c r="AF331" s="1033" t="str">
        <f ca="1">IFERROR(VLOOKUP($J331,'WM-AR'!$I$7:$AS$3267,33,FALSE),"")</f>
        <v/>
      </c>
      <c r="AG331" s="1374"/>
      <c r="AH331" s="1375" t="s">
        <v>3757</v>
      </c>
      <c r="AI331" s="1375" t="s">
        <v>3757</v>
      </c>
      <c r="AJ331" s="1375"/>
      <c r="AK331" s="1375" t="str">
        <f t="shared" ca="1" si="35"/>
        <v>EA</v>
      </c>
      <c r="AL331" s="723"/>
      <c r="AM331" s="1028" t="str">
        <f>IF(AND(ISTEXT($E331),ISTEXT($B331)),"산출기준 &gt;&gt;  "&amp;_xlfn.XLOOKUP($E331,산출기준!$D:$D,산출기준!$E:$E,"매칭실패"),"")</f>
        <v/>
      </c>
    </row>
    <row r="332" spans="1:39" ht="54.95" customHeight="1">
      <c r="A332" s="1019"/>
      <c r="B332" s="705"/>
      <c r="C332" s="706"/>
      <c r="D332" s="711" t="s">
        <v>3934</v>
      </c>
      <c r="E332" s="708"/>
      <c r="F332" s="1029"/>
      <c r="G332" s="882"/>
      <c r="H332" s="1371" t="str">
        <f ca="1">_xlfn.IFNA(_xlfn.XLOOKUP(J332,'WM-AR'!I:I,'WM-AR'!F:F),"")</f>
        <v/>
      </c>
      <c r="I332" s="1372"/>
      <c r="J332" s="712" t="str" cm="1">
        <f t="array" aca="1" ref="J332" ca="1">IF(ISTEXT(I332),INDIRECT("I"&amp;_xlfn.XMATCH("#",$I$1:INDIRECT("I"&amp;ROW()),,-1)+1)&amp;"-"&amp;I332,"")</f>
        <v/>
      </c>
      <c r="K332" s="1030"/>
      <c r="L332" s="1031" t="str">
        <f ca="1">IFERROR(VLOOKUP($J332,'WM-AR'!$I$7:$AS$3267,34,FALSE),"")</f>
        <v/>
      </c>
      <c r="M332" s="1373" t="str">
        <f ca="1">IFERROR(VLOOKUP($J332,'WM-AR'!$I$7:$AS$3267,4,FALSE),"")</f>
        <v/>
      </c>
      <c r="N332" s="1373" t="str">
        <f ca="1">IFERROR(VLOOKUP($J332,'WM-AR'!$I$7:$AS$3267,6,FALSE),"")</f>
        <v/>
      </c>
      <c r="O332" s="1373" t="str">
        <f ca="1">IFERROR(VLOOKUP($J332,'WM-AR'!$I$7:$AS$3267,8,FALSE),"")</f>
        <v/>
      </c>
      <c r="P332" s="1032" t="str">
        <f ca="1">IFERROR(VLOOKUP($J332,'WM-AR'!$I$7:$AS$3267,10,FALSE),"")</f>
        <v/>
      </c>
      <c r="Q332" s="1033" t="str">
        <f ca="1">IFERROR(VLOOKUP($J332,'WM-AR'!$I$7:$AS$3267,12,FALSE),"")</f>
        <v/>
      </c>
      <c r="R332" s="1033" t="str">
        <f ca="1">IFERROR(VLOOKUP($J332,'WM-AR'!$I$7:$AS$3267,14,FALSE),"")</f>
        <v/>
      </c>
      <c r="S332" s="1033" t="str">
        <f ca="1">IFERROR(VLOOKUP($J332,'WM-AR'!$I$7:$AS$3267,16,FALSE),"")</f>
        <v/>
      </c>
      <c r="T332" s="1033" t="str">
        <f ca="1">IFERROR(VLOOKUP($J332,'WM-AR'!$I$7:$AS$3267,18,FALSE),"")</f>
        <v/>
      </c>
      <c r="U332" s="1033" t="str">
        <f ca="1">IFERROR(VLOOKUP($J332,'WM-AR'!$I$7:$AS$3267,20,FALSE),"")</f>
        <v/>
      </c>
      <c r="V332" s="1033" t="str">
        <f ca="1">IFERROR(VLOOKUP($J332,'WM-AR'!$I$7:$AS$3267,22,FALSE),"")</f>
        <v/>
      </c>
      <c r="W332" s="1033" t="str">
        <f ca="1">IFERROR(VLOOKUP($J332,'WM-AR'!$I$7:$AS$3267,24,FALSE),"")</f>
        <v/>
      </c>
      <c r="X332" s="1033" t="str">
        <f ca="1">IFERROR(VLOOKUP($J332,'WM-AR'!$I$7:$AS$3267,25,FALSE),"")</f>
        <v/>
      </c>
      <c r="Y332" s="1033" t="str">
        <f ca="1">IFERROR(VLOOKUP($J332,'WM-AR'!$I$7:$AS$3267,26,FALSE),"")</f>
        <v/>
      </c>
      <c r="Z332" s="1033" t="str">
        <f ca="1">IFERROR(VLOOKUP($J332,'WM-AR'!$I$7:$AS$3267,27,FALSE),"")</f>
        <v/>
      </c>
      <c r="AA332" s="1033" t="str">
        <f ca="1">IFERROR(VLOOKUP($J332,'WM-AR'!$I$7:$AS$3267,28,FALSE),"")</f>
        <v/>
      </c>
      <c r="AB332" s="1033" t="str">
        <f ca="1">IFERROR(VLOOKUP($J332,'WM-AR'!$I$7:$AS$3267,29,FALSE),"")</f>
        <v/>
      </c>
      <c r="AC332" s="1033" t="str">
        <f ca="1">IFERROR(VLOOKUP($J332,'WM-AR'!$I$7:$AS$3267,30,FALSE),"")</f>
        <v/>
      </c>
      <c r="AD332" s="1033" t="str">
        <f ca="1">IFERROR(VLOOKUP($J332,'WM-AR'!$I$7:$AS$3267,31,FALSE),"")</f>
        <v/>
      </c>
      <c r="AE332" s="1033" t="str">
        <f ca="1">IFERROR(VLOOKUP($J332,'WM-AR'!$I$7:$AS$3267,32,FALSE),"")</f>
        <v/>
      </c>
      <c r="AF332" s="1033" t="str">
        <f ca="1">IFERROR(VLOOKUP($J332,'WM-AR'!$I$7:$AS$3267,33,FALSE),"")</f>
        <v/>
      </c>
      <c r="AG332" s="1374"/>
      <c r="AH332" s="1375" t="s">
        <v>3757</v>
      </c>
      <c r="AI332" s="1375" t="s">
        <v>3757</v>
      </c>
      <c r="AJ332" s="1375"/>
      <c r="AK332" s="1375" t="str">
        <f t="shared" ca="1" si="35"/>
        <v/>
      </c>
      <c r="AL332" s="723"/>
      <c r="AM332" s="1028" t="str">
        <f>IF(AND(ISTEXT($E332),ISTEXT($B332)),"산출기준 &gt;&gt;  "&amp;_xlfn.XLOOKUP($E332,산출기준!$D:$D,산출기준!$E:$E,"매칭실패"),"")</f>
        <v/>
      </c>
    </row>
    <row r="333" spans="1:39" ht="54.95" customHeight="1">
      <c r="A333" s="1019"/>
      <c r="B333" s="724"/>
      <c r="C333" s="725"/>
      <c r="D333" s="731"/>
      <c r="E333" s="727"/>
      <c r="F333" s="1035"/>
      <c r="G333" s="886"/>
      <c r="H333" s="1376" t="str">
        <f ca="1">_xlfn.IFNA(_xlfn.XLOOKUP(J333,'WM-AR'!I:I,'WM-AR'!F:F),"")</f>
        <v/>
      </c>
      <c r="I333" s="1377"/>
      <c r="J333" s="732" t="str" cm="1">
        <f t="array" aca="1" ref="J333" ca="1">IF(ISTEXT(I333),INDIRECT("I"&amp;_xlfn.XMATCH("#",$I$1:INDIRECT("I"&amp;ROW()),,-1)+1)&amp;"-"&amp;I333,"")</f>
        <v/>
      </c>
      <c r="K333" s="1036"/>
      <c r="L333" s="1037" t="str">
        <f ca="1">IFERROR(VLOOKUP($J333,'WM-AR'!$I$7:$AS$3267,34,FALSE),"")</f>
        <v/>
      </c>
      <c r="M333" s="1378" t="str">
        <f ca="1">IFERROR(VLOOKUP($J333,'WM-AR'!$I$7:$AS$3267,4,FALSE),"")</f>
        <v/>
      </c>
      <c r="N333" s="1378" t="str">
        <f ca="1">IFERROR(VLOOKUP($J333,'WM-AR'!$I$7:$AS$3267,6,FALSE),"")</f>
        <v/>
      </c>
      <c r="O333" s="1378" t="str">
        <f ca="1">IFERROR(VLOOKUP($J333,'WM-AR'!$I$7:$AS$3267,8,FALSE),"")</f>
        <v/>
      </c>
      <c r="P333" s="1038" t="str">
        <f ca="1">IFERROR(VLOOKUP($J333,'WM-AR'!$I$7:$AS$3267,10,FALSE),"")</f>
        <v/>
      </c>
      <c r="Q333" s="1039" t="str">
        <f ca="1">IFERROR(VLOOKUP($J333,'WM-AR'!$I$7:$AS$3267,12,FALSE),"")</f>
        <v/>
      </c>
      <c r="R333" s="1039" t="str">
        <f ca="1">IFERROR(VLOOKUP($J333,'WM-AR'!$I$7:$AS$3267,14,FALSE),"")</f>
        <v/>
      </c>
      <c r="S333" s="1039" t="str">
        <f ca="1">IFERROR(VLOOKUP($J333,'WM-AR'!$I$7:$AS$3267,16,FALSE),"")</f>
        <v/>
      </c>
      <c r="T333" s="1039" t="str">
        <f ca="1">IFERROR(VLOOKUP($J333,'WM-AR'!$I$7:$AS$3267,18,FALSE),"")</f>
        <v/>
      </c>
      <c r="U333" s="1039" t="str">
        <f ca="1">IFERROR(VLOOKUP($J333,'WM-AR'!$I$7:$AS$3267,20,FALSE),"")</f>
        <v/>
      </c>
      <c r="V333" s="1039" t="str">
        <f ca="1">IFERROR(VLOOKUP($J333,'WM-AR'!$I$7:$AS$3267,22,FALSE),"")</f>
        <v/>
      </c>
      <c r="W333" s="1039" t="str">
        <f ca="1">IFERROR(VLOOKUP($J333,'WM-AR'!$I$7:$AS$3267,24,FALSE),"")</f>
        <v/>
      </c>
      <c r="X333" s="1039" t="str">
        <f ca="1">IFERROR(VLOOKUP($J333,'WM-AR'!$I$7:$AS$3267,25,FALSE),"")</f>
        <v/>
      </c>
      <c r="Y333" s="1039" t="str">
        <f ca="1">IFERROR(VLOOKUP($J333,'WM-AR'!$I$7:$AS$3267,26,FALSE),"")</f>
        <v/>
      </c>
      <c r="Z333" s="1039" t="str">
        <f ca="1">IFERROR(VLOOKUP($J333,'WM-AR'!$I$7:$AS$3267,27,FALSE),"")</f>
        <v/>
      </c>
      <c r="AA333" s="1039" t="str">
        <f ca="1">IFERROR(VLOOKUP($J333,'WM-AR'!$I$7:$AS$3267,28,FALSE),"")</f>
        <v/>
      </c>
      <c r="AB333" s="1039" t="str">
        <f ca="1">IFERROR(VLOOKUP($J333,'WM-AR'!$I$7:$AS$3267,29,FALSE),"")</f>
        <v/>
      </c>
      <c r="AC333" s="1039" t="str">
        <f ca="1">IFERROR(VLOOKUP($J333,'WM-AR'!$I$7:$AS$3267,30,FALSE),"")</f>
        <v/>
      </c>
      <c r="AD333" s="1039" t="str">
        <f ca="1">IFERROR(VLOOKUP($J333,'WM-AR'!$I$7:$AS$3267,31,FALSE),"")</f>
        <v/>
      </c>
      <c r="AE333" s="1039" t="str">
        <f ca="1">IFERROR(VLOOKUP($J333,'WM-AR'!$I$7:$AS$3267,32,FALSE),"")</f>
        <v/>
      </c>
      <c r="AF333" s="1039" t="str">
        <f ca="1">IFERROR(VLOOKUP($J333,'WM-AR'!$I$7:$AS$3267,33,FALSE),"")</f>
        <v/>
      </c>
      <c r="AG333" s="1379"/>
      <c r="AH333" s="1380" t="s">
        <v>3757</v>
      </c>
      <c r="AI333" s="1380" t="s">
        <v>3757</v>
      </c>
      <c r="AJ333" s="1380"/>
      <c r="AK333" s="1380" t="str">
        <f t="shared" ca="1" si="35"/>
        <v/>
      </c>
      <c r="AL333" s="743"/>
      <c r="AM333" s="1028" t="str">
        <f>IF(AND(ISTEXT($E333),ISTEXT($B333)),"산출기준 &gt;&gt;  "&amp;_xlfn.XLOOKUP($E333,산출기준!$D:$D,산출기준!$E:$E,"매칭실패"),"")</f>
        <v/>
      </c>
    </row>
    <row r="334" spans="1:39">
      <c r="B334" s="658"/>
      <c r="C334" s="659"/>
      <c r="D334" s="659"/>
      <c r="E334" s="659"/>
      <c r="F334" s="1056"/>
      <c r="G334" s="662"/>
      <c r="H334" s="662"/>
      <c r="I334" s="662"/>
      <c r="J334" s="652"/>
      <c r="K334" s="664"/>
      <c r="L334" s="664"/>
      <c r="M334" s="664"/>
      <c r="N334" s="664"/>
      <c r="O334" s="664"/>
      <c r="P334" s="664"/>
      <c r="Q334" s="664"/>
      <c r="R334" s="664"/>
      <c r="S334" s="664"/>
      <c r="T334" s="664"/>
      <c r="U334" s="664"/>
      <c r="V334" s="664"/>
      <c r="W334" s="664"/>
      <c r="X334" s="664"/>
      <c r="Y334" s="664"/>
      <c r="Z334" s="664"/>
      <c r="AA334" s="664"/>
      <c r="AB334" s="664"/>
      <c r="AC334" s="664"/>
      <c r="AD334" s="664"/>
      <c r="AE334" s="664"/>
      <c r="AF334" s="664"/>
      <c r="AG334" s="659"/>
      <c r="AH334" s="665"/>
      <c r="AI334" s="665"/>
      <c r="AJ334" s="666"/>
      <c r="AK334" s="666"/>
      <c r="AL334" s="662"/>
      <c r="AM334" s="88" t="str">
        <f>IF(AND(ISTEXT($E334),ISTEXT($B334)),"산출기준 &gt;&gt;  "&amp;_xlfn.XLOOKUP($E334,산출기준!$D:$D,산출기준!$E:$E,"매칭실패"),"")</f>
        <v/>
      </c>
    </row>
    <row r="335" spans="1:39" ht="34.9" customHeight="1">
      <c r="B335" s="808" t="str" cm="1">
        <f t="array" aca="1" ref="B335" ca="1">_xlfn.IFNA(INDIRECT("Family_표준_구성도!B"&amp;MATCH(F335,INDIRECT("Family_표준_구성도!"&amp;"C:C"),0)),"")</f>
        <v>8.4.1.1.2</v>
      </c>
      <c r="C335" s="668" t="s">
        <v>2016</v>
      </c>
      <c r="D335" s="809"/>
      <c r="E335" s="668" t="s">
        <v>3761</v>
      </c>
      <c r="F335" s="1265" t="s">
        <v>3935</v>
      </c>
      <c r="G335" s="811"/>
      <c r="H335" s="917" t="s">
        <v>3936</v>
      </c>
      <c r="I335" s="1356" t="s">
        <v>1653</v>
      </c>
      <c r="J335" s="1356"/>
      <c r="K335" s="674"/>
      <c r="L335" s="674"/>
      <c r="M335" s="1357" t="str" cm="1">
        <f t="array" aca="1" ref="M335:V335" ca="1">TRANSPOSE(INDIRECT("'WM-AR'!D"&amp;_xlfn.XMATCH($I336,'WM-AR'!G:G,0,1)):INDIRECT("'WM-AR'!D"&amp;_xlfn.XMATCH($I336,'WM-AR'!G:G,0,-1)))</f>
        <v>Fire Protective Rating: N/A, Motorized Type</v>
      </c>
      <c r="N335" s="1357" t="str">
        <f ca="1"/>
        <v/>
      </c>
      <c r="O335" s="1358" t="str">
        <f ca="1"/>
        <v>Fire Protective Rating: 0.5-hr, Motorized Type</v>
      </c>
      <c r="P335" s="1359" t="str">
        <f ca="1"/>
        <v/>
      </c>
      <c r="Q335" s="1360" t="str">
        <f ca="1"/>
        <v>Fire Protective Rating: 1-hr, Motorized Type</v>
      </c>
      <c r="R335" s="1360" t="str">
        <f ca="1"/>
        <v/>
      </c>
      <c r="S335" s="1360" t="str">
        <f ca="1"/>
        <v>Fire Protective Rating: 1.5-hrs, Motorized Type</v>
      </c>
      <c r="T335" s="1360" t="str">
        <f ca="1"/>
        <v/>
      </c>
      <c r="U335" s="1360" t="str">
        <f ca="1"/>
        <v>Fire Protective Rating: 2-hrs, Motorized Type</v>
      </c>
      <c r="V335" s="1360" t="str">
        <f ca="1"/>
        <v/>
      </c>
      <c r="W335" s="1361"/>
      <c r="X335" s="1362"/>
      <c r="Y335" s="679"/>
      <c r="Z335" s="679"/>
      <c r="AA335" s="679"/>
      <c r="AB335" s="679"/>
      <c r="AC335" s="679"/>
      <c r="AD335" s="679"/>
      <c r="AE335" s="679"/>
      <c r="AF335" s="679"/>
      <c r="AG335" s="1043"/>
      <c r="AH335" s="682"/>
      <c r="AI335" s="682"/>
      <c r="AJ335" s="682"/>
      <c r="AK335" s="682"/>
      <c r="AL335" s="683"/>
      <c r="AM335" s="88" t="str">
        <f ca="1">IF(AND(ISTEXT($E335),ISTEXT($B335)),"산출기준 &gt;&gt;  "&amp;_xlfn.XLOOKUP($E335,산출기준!$D:$D,산출기준!$E:$E,"매칭실패"),"")</f>
        <v>산출기준 &gt;&gt;  [ 도어 일반 산출 ]</v>
      </c>
    </row>
    <row r="336" spans="1:39" ht="49.9" customHeight="1" outlineLevel="1">
      <c r="B336" s="758"/>
      <c r="C336" s="759"/>
      <c r="D336" s="759"/>
      <c r="E336" s="814"/>
      <c r="F336" s="775"/>
      <c r="G336" s="1363" t="s">
        <v>3752</v>
      </c>
      <c r="H336" s="1364" t="str">
        <f>_xlfn.XLOOKUP(I336,'WM-AR'!G:G,'WM-AR'!E:E)</f>
        <v>A04AR127 Finishing Work Door &amp; Window Work Steel Roll Up Door w/ Steel Frame (UoM: EA)</v>
      </c>
      <c r="I336" s="765" t="s">
        <v>3929</v>
      </c>
      <c r="J336" s="1365"/>
      <c r="K336" s="766"/>
      <c r="L336" s="766"/>
      <c r="M336" s="1366"/>
      <c r="N336" s="1366"/>
      <c r="O336" s="1366"/>
      <c r="P336" s="1366"/>
      <c r="Q336" s="1366"/>
      <c r="R336" s="1366"/>
      <c r="S336" s="1366"/>
      <c r="T336" s="1366"/>
      <c r="U336" s="1366"/>
      <c r="V336" s="1366"/>
      <c r="W336" s="1366"/>
      <c r="X336" s="1366"/>
      <c r="Y336" s="766"/>
      <c r="Z336" s="766"/>
      <c r="AA336" s="766"/>
      <c r="AB336" s="766"/>
      <c r="AC336" s="766"/>
      <c r="AD336" s="766"/>
      <c r="AE336" s="766"/>
      <c r="AF336" s="766"/>
      <c r="AG336" s="773"/>
      <c r="AH336" s="1045"/>
      <c r="AI336" s="1045"/>
      <c r="AJ336" s="1046"/>
      <c r="AK336" s="1046"/>
      <c r="AL336" s="759"/>
      <c r="AM336" s="88" t="str">
        <f>IF(AND(ISTEXT($E336),ISTEXT($B336)),"산출기준 &gt;&gt;  "&amp;_xlfn.XLOOKUP($E336,산출기준!$D:$D,산출기준!$E:$E,"매칭실패"),"")</f>
        <v/>
      </c>
    </row>
    <row r="337" spans="1:39" ht="54.95" customHeight="1">
      <c r="A337" s="1019"/>
      <c r="B337" s="684"/>
      <c r="C337" s="685"/>
      <c r="D337" s="1020"/>
      <c r="E337" s="687"/>
      <c r="F337" s="1021"/>
      <c r="G337" s="875" t="s">
        <v>3937</v>
      </c>
      <c r="H337" s="1367" t="str">
        <f ca="1">_xlfn.IFNA(_xlfn.XLOOKUP(J337,'WM-AR'!I:I,'WM-AR'!F:F),"")</f>
        <v xml:space="preserve">A04AR127-00001 Finishing Work Door &amp; Window Work Steel Roll Up Door w/ Steel Frame (UoM: EA) Fire Protective Rating: N/A, Motorized Type     w/ Hardware &amp; Accessories  </v>
      </c>
      <c r="I337" s="1368" t="s">
        <v>3755</v>
      </c>
      <c r="J337" s="692" t="str" cm="1">
        <f t="array" aca="1" ref="J337" ca="1">IF(ISTEXT(I337),INDIRECT("I"&amp;_xlfn.XMATCH("#",$I$1:INDIRECT("I"&amp;ROW()),,-1)+1)&amp;"-"&amp;I337,"")</f>
        <v>A04AR127-00001</v>
      </c>
      <c r="K337" s="1022"/>
      <c r="L337" s="1023" t="str">
        <f ca="1">IFERROR(VLOOKUP($J337,'WM-AR'!$I$7:$AS$3267,34,FALSE),"")</f>
        <v>EA</v>
      </c>
      <c r="M337" s="1369" t="str">
        <f ca="1">IFERROR(VLOOKUP($J337,'WM-AR'!$I$7:$AS$3267,4,FALSE),"")</f>
        <v>Finishing Work</v>
      </c>
      <c r="N337" s="1369" t="str">
        <f ca="1">IFERROR(VLOOKUP($J337,'WM-AR'!$I$7:$AS$3267,6,FALSE),"")</f>
        <v>Door &amp; Window Work</v>
      </c>
      <c r="O337" s="1369" t="str">
        <f ca="1">IFERROR(VLOOKUP($J337,'WM-AR'!$I$7:$AS$3267,8,FALSE),"")</f>
        <v>Steel Roll Up Door w/ Steel Frame (UoM: EA)</v>
      </c>
      <c r="P337" s="1025" t="str">
        <f ca="1">IFERROR(VLOOKUP($J337,'WM-AR'!$I$7:$AS$3267,10,FALSE),"")</f>
        <v>Fire Protective Rating: N/A, Motorized Type</v>
      </c>
      <c r="Q337" s="1026">
        <f ca="1">IFERROR(VLOOKUP($J337,'WM-AR'!$I$7:$AS$3267,12,FALSE),"")</f>
        <v>0</v>
      </c>
      <c r="R337" s="1026">
        <f ca="1">IFERROR(VLOOKUP($J337,'WM-AR'!$I$7:$AS$3267,14,FALSE),"")</f>
        <v>0</v>
      </c>
      <c r="S337" s="1026">
        <f ca="1">IFERROR(VLOOKUP($J337,'WM-AR'!$I$7:$AS$3267,16,FALSE),"")</f>
        <v>0</v>
      </c>
      <c r="T337" s="1026">
        <f ca="1">IFERROR(VLOOKUP($J337,'WM-AR'!$I$7:$AS$3267,18,FALSE),"")</f>
        <v>0</v>
      </c>
      <c r="U337" s="1026" t="str">
        <f ca="1">IFERROR(VLOOKUP($J337,'WM-AR'!$I$7:$AS$3267,20,FALSE),"")</f>
        <v>w/ Hardware &amp; Accessories</v>
      </c>
      <c r="V337" s="1026">
        <f ca="1">IFERROR(VLOOKUP($J337,'WM-AR'!$I$7:$AS$3267,22,FALSE),"")</f>
        <v>0</v>
      </c>
      <c r="W337" s="1026">
        <f ca="1">IFERROR(VLOOKUP($J337,'WM-AR'!$I$7:$AS$3267,24,FALSE),"")</f>
        <v>0</v>
      </c>
      <c r="X337" s="1026">
        <f ca="1">IFERROR(VLOOKUP($J337,'WM-AR'!$I$7:$AS$3267,25,FALSE),"")</f>
        <v>0</v>
      </c>
      <c r="Y337" s="1026" t="str">
        <f ca="1">IFERROR(VLOOKUP($J337,'WM-AR'!$I$7:$AS$3267,26,FALSE),"")</f>
        <v>W x H=(  )mm x (  )mm</v>
      </c>
      <c r="Z337" s="1026">
        <f ca="1">IFERROR(VLOOKUP($J337,'WM-AR'!$I$7:$AS$3267,27,FALSE),"")</f>
        <v>0</v>
      </c>
      <c r="AA337" s="1026">
        <f ca="1">IFERROR(VLOOKUP($J337,'WM-AR'!$I$7:$AS$3267,28,FALSE),"")</f>
        <v>0</v>
      </c>
      <c r="AB337" s="1026">
        <f ca="1">IFERROR(VLOOKUP($J337,'WM-AR'!$I$7:$AS$3267,29,FALSE),"")</f>
        <v>0</v>
      </c>
      <c r="AC337" s="1026">
        <f ca="1">IFERROR(VLOOKUP($J337,'WM-AR'!$I$7:$AS$3267,30,FALSE),"")</f>
        <v>0</v>
      </c>
      <c r="AD337" s="1026">
        <f ca="1">IFERROR(VLOOKUP($J337,'WM-AR'!$I$7:$AS$3267,31,FALSE),"")</f>
        <v>0</v>
      </c>
      <c r="AE337" s="1026">
        <f ca="1">IFERROR(VLOOKUP($J337,'WM-AR'!$I$7:$AS$3267,32,FALSE),"")</f>
        <v>0</v>
      </c>
      <c r="AF337" s="1026" t="str">
        <f ca="1">IFERROR(VLOOKUP($J337,'WM-AR'!$I$7:$AS$3267,33,FALSE),"")</f>
        <v/>
      </c>
      <c r="AG337" s="1370" t="s">
        <v>3931</v>
      </c>
      <c r="AH337" s="768" t="s">
        <v>3757</v>
      </c>
      <c r="AI337" s="768" t="s">
        <v>3757</v>
      </c>
      <c r="AJ337" s="769"/>
      <c r="AK337" s="769" t="str">
        <f ca="1">L337</f>
        <v>EA</v>
      </c>
      <c r="AL337" s="704"/>
      <c r="AM337" s="1028" t="str">
        <f>IF(AND(ISTEXT($E337),ISTEXT($B337)),"산출기준 &gt;&gt;  "&amp;_xlfn.XLOOKUP($E337,산출기준!$D:$D,산출기준!$E:$E,"매칭실패"),"")</f>
        <v/>
      </c>
    </row>
    <row r="338" spans="1:39" ht="54.95" customHeight="1">
      <c r="A338" s="1019"/>
      <c r="B338" s="705"/>
      <c r="C338" s="706"/>
      <c r="D338" s="711"/>
      <c r="E338" s="708"/>
      <c r="F338" s="1029"/>
      <c r="G338" s="882" t="s">
        <v>3938</v>
      </c>
      <c r="H338" s="1371" t="str">
        <f ca="1">_xlfn.IFNA(_xlfn.XLOOKUP(J338,'WM-AR'!I:I,'WM-AR'!F:F),"")</f>
        <v xml:space="preserve">A04AR127-00005 Finishing Work Door &amp; Window Work Steel Roll Up Door w/ Steel Frame (UoM: EA) Fire Protective Rating: 1-hr, Motorized Type     w/ Hardware &amp; Accessories  </v>
      </c>
      <c r="I338" s="1372" t="s">
        <v>3767</v>
      </c>
      <c r="J338" s="712" t="str" cm="1">
        <f t="array" aca="1" ref="J338" ca="1">IF(ISTEXT(I338),INDIRECT("I"&amp;_xlfn.XMATCH("#",$I$1:INDIRECT("I"&amp;ROW()),,-1)+1)&amp;"-"&amp;I338,"")</f>
        <v>A04AR127-00005</v>
      </c>
      <c r="K338" s="1030"/>
      <c r="L338" s="1031" t="str">
        <f ca="1">IFERROR(VLOOKUP($J338,'WM-AR'!$I$7:$AS$3267,34,FALSE),"")</f>
        <v>EA</v>
      </c>
      <c r="M338" s="1373" t="str">
        <f ca="1">IFERROR(VLOOKUP($J338,'WM-AR'!$I$7:$AS$3267,4,FALSE),"")</f>
        <v>Finishing Work</v>
      </c>
      <c r="N338" s="1373" t="str">
        <f ca="1">IFERROR(VLOOKUP($J338,'WM-AR'!$I$7:$AS$3267,6,FALSE),"")</f>
        <v>Door &amp; Window Work</v>
      </c>
      <c r="O338" s="1373" t="str">
        <f ca="1">IFERROR(VLOOKUP($J338,'WM-AR'!$I$7:$AS$3267,8,FALSE),"")</f>
        <v>Steel Roll Up Door w/ Steel Frame (UoM: EA)</v>
      </c>
      <c r="P338" s="1032" t="str">
        <f ca="1">IFERROR(VLOOKUP($J338,'WM-AR'!$I$7:$AS$3267,10,FALSE),"")</f>
        <v>Fire Protective Rating: 1-hr, Motorized Type</v>
      </c>
      <c r="Q338" s="1033">
        <f ca="1">IFERROR(VLOOKUP($J338,'WM-AR'!$I$7:$AS$3267,12,FALSE),"")</f>
        <v>0</v>
      </c>
      <c r="R338" s="1033">
        <f ca="1">IFERROR(VLOOKUP($J338,'WM-AR'!$I$7:$AS$3267,14,FALSE),"")</f>
        <v>0</v>
      </c>
      <c r="S338" s="1033">
        <f ca="1">IFERROR(VLOOKUP($J338,'WM-AR'!$I$7:$AS$3267,16,FALSE),"")</f>
        <v>0</v>
      </c>
      <c r="T338" s="1033">
        <f ca="1">IFERROR(VLOOKUP($J338,'WM-AR'!$I$7:$AS$3267,18,FALSE),"")</f>
        <v>0</v>
      </c>
      <c r="U338" s="1033" t="str">
        <f ca="1">IFERROR(VLOOKUP($J338,'WM-AR'!$I$7:$AS$3267,20,FALSE),"")</f>
        <v>w/ Hardware &amp; Accessories</v>
      </c>
      <c r="V338" s="1033">
        <f ca="1">IFERROR(VLOOKUP($J338,'WM-AR'!$I$7:$AS$3267,22,FALSE),"")</f>
        <v>0</v>
      </c>
      <c r="W338" s="1033">
        <f ca="1">IFERROR(VLOOKUP($J338,'WM-AR'!$I$7:$AS$3267,24,FALSE),"")</f>
        <v>0</v>
      </c>
      <c r="X338" s="1033">
        <f ca="1">IFERROR(VLOOKUP($J338,'WM-AR'!$I$7:$AS$3267,25,FALSE),"")</f>
        <v>0</v>
      </c>
      <c r="Y338" s="1033" t="str">
        <f ca="1">IFERROR(VLOOKUP($J338,'WM-AR'!$I$7:$AS$3267,26,FALSE),"")</f>
        <v>W x H=(  )mm x (  )mm</v>
      </c>
      <c r="Z338" s="1033">
        <f ca="1">IFERROR(VLOOKUP($J338,'WM-AR'!$I$7:$AS$3267,27,FALSE),"")</f>
        <v>0</v>
      </c>
      <c r="AA338" s="1033">
        <f ca="1">IFERROR(VLOOKUP($J338,'WM-AR'!$I$7:$AS$3267,28,FALSE),"")</f>
        <v>0</v>
      </c>
      <c r="AB338" s="1033">
        <f ca="1">IFERROR(VLOOKUP($J338,'WM-AR'!$I$7:$AS$3267,29,FALSE),"")</f>
        <v>0</v>
      </c>
      <c r="AC338" s="1033">
        <f ca="1">IFERROR(VLOOKUP($J338,'WM-AR'!$I$7:$AS$3267,30,FALSE),"")</f>
        <v>0</v>
      </c>
      <c r="AD338" s="1033">
        <f ca="1">IFERROR(VLOOKUP($J338,'WM-AR'!$I$7:$AS$3267,31,FALSE),"")</f>
        <v>0</v>
      </c>
      <c r="AE338" s="1033">
        <f ca="1">IFERROR(VLOOKUP($J338,'WM-AR'!$I$7:$AS$3267,32,FALSE),"")</f>
        <v>0</v>
      </c>
      <c r="AF338" s="1033" t="str">
        <f ca="1">IFERROR(VLOOKUP($J338,'WM-AR'!$I$7:$AS$3267,33,FALSE),"")</f>
        <v/>
      </c>
      <c r="AG338" s="1374"/>
      <c r="AH338" s="1375" t="s">
        <v>3757</v>
      </c>
      <c r="AI338" s="1375" t="s">
        <v>3757</v>
      </c>
      <c r="AJ338" s="1375"/>
      <c r="AK338" s="1375" t="str">
        <f t="shared" ref="AK338:AK341" ca="1" si="36">L338</f>
        <v>EA</v>
      </c>
      <c r="AL338" s="723"/>
      <c r="AM338" s="1028" t="str">
        <f>IF(AND(ISTEXT($E338),ISTEXT($B338)),"산출기준 &gt;&gt;  "&amp;_xlfn.XLOOKUP($E338,산출기준!$D:$D,산출기준!$E:$E,"매칭실패"),"")</f>
        <v/>
      </c>
    </row>
    <row r="339" spans="1:39" ht="54.95" customHeight="1">
      <c r="A339" s="1019"/>
      <c r="B339" s="705"/>
      <c r="C339" s="706"/>
      <c r="D339" s="711"/>
      <c r="E339" s="708"/>
      <c r="F339" s="1029"/>
      <c r="G339" s="882"/>
      <c r="H339" s="1371" t="str">
        <f ca="1">_xlfn.IFNA(_xlfn.XLOOKUP(J339,'WM-AR'!I:I,'WM-AR'!F:F),"")</f>
        <v/>
      </c>
      <c r="I339" s="1372"/>
      <c r="J339" s="712" t="str" cm="1">
        <f t="array" aca="1" ref="J339" ca="1">IF(ISTEXT(I339),INDIRECT("I"&amp;_xlfn.XMATCH("#",$I$1:INDIRECT("I"&amp;ROW()),,-1)+1)&amp;"-"&amp;I339,"")</f>
        <v/>
      </c>
      <c r="K339" s="1030"/>
      <c r="L339" s="1031" t="str">
        <f ca="1">IFERROR(VLOOKUP($J339,'WM-AR'!$I$7:$AS$3267,34,FALSE),"")</f>
        <v/>
      </c>
      <c r="M339" s="1373" t="str">
        <f ca="1">IFERROR(VLOOKUP($J339,'WM-AR'!$I$7:$AS$3267,4,FALSE),"")</f>
        <v/>
      </c>
      <c r="N339" s="1373" t="str">
        <f ca="1">IFERROR(VLOOKUP($J339,'WM-AR'!$I$7:$AS$3267,6,FALSE),"")</f>
        <v/>
      </c>
      <c r="O339" s="1373" t="str">
        <f ca="1">IFERROR(VLOOKUP($J339,'WM-AR'!$I$7:$AS$3267,8,FALSE),"")</f>
        <v/>
      </c>
      <c r="P339" s="1032" t="str">
        <f ca="1">IFERROR(VLOOKUP($J339,'WM-AR'!$I$7:$AS$3267,10,FALSE),"")</f>
        <v/>
      </c>
      <c r="Q339" s="1033" t="str">
        <f ca="1">IFERROR(VLOOKUP($J339,'WM-AR'!$I$7:$AS$3267,12,FALSE),"")</f>
        <v/>
      </c>
      <c r="R339" s="1033" t="str">
        <f ca="1">IFERROR(VLOOKUP($J339,'WM-AR'!$I$7:$AS$3267,14,FALSE),"")</f>
        <v/>
      </c>
      <c r="S339" s="1033" t="str">
        <f ca="1">IFERROR(VLOOKUP($J339,'WM-AR'!$I$7:$AS$3267,16,FALSE),"")</f>
        <v/>
      </c>
      <c r="T339" s="1033" t="str">
        <f ca="1">IFERROR(VLOOKUP($J339,'WM-AR'!$I$7:$AS$3267,18,FALSE),"")</f>
        <v/>
      </c>
      <c r="U339" s="1033" t="str">
        <f ca="1">IFERROR(VLOOKUP($J339,'WM-AR'!$I$7:$AS$3267,20,FALSE),"")</f>
        <v/>
      </c>
      <c r="V339" s="1033" t="str">
        <f ca="1">IFERROR(VLOOKUP($J339,'WM-AR'!$I$7:$AS$3267,22,FALSE),"")</f>
        <v/>
      </c>
      <c r="W339" s="1033" t="str">
        <f ca="1">IFERROR(VLOOKUP($J339,'WM-AR'!$I$7:$AS$3267,24,FALSE),"")</f>
        <v/>
      </c>
      <c r="X339" s="1033" t="str">
        <f ca="1">IFERROR(VLOOKUP($J339,'WM-AR'!$I$7:$AS$3267,25,FALSE),"")</f>
        <v/>
      </c>
      <c r="Y339" s="1033" t="str">
        <f ca="1">IFERROR(VLOOKUP($J339,'WM-AR'!$I$7:$AS$3267,26,FALSE),"")</f>
        <v/>
      </c>
      <c r="Z339" s="1033" t="str">
        <f ca="1">IFERROR(VLOOKUP($J339,'WM-AR'!$I$7:$AS$3267,27,FALSE),"")</f>
        <v/>
      </c>
      <c r="AA339" s="1033" t="str">
        <f ca="1">IFERROR(VLOOKUP($J339,'WM-AR'!$I$7:$AS$3267,28,FALSE),"")</f>
        <v/>
      </c>
      <c r="AB339" s="1033" t="str">
        <f ca="1">IFERROR(VLOOKUP($J339,'WM-AR'!$I$7:$AS$3267,29,FALSE),"")</f>
        <v/>
      </c>
      <c r="AC339" s="1033" t="str">
        <f ca="1">IFERROR(VLOOKUP($J339,'WM-AR'!$I$7:$AS$3267,30,FALSE),"")</f>
        <v/>
      </c>
      <c r="AD339" s="1033" t="str">
        <f ca="1">IFERROR(VLOOKUP($J339,'WM-AR'!$I$7:$AS$3267,31,FALSE),"")</f>
        <v/>
      </c>
      <c r="AE339" s="1033" t="str">
        <f ca="1">IFERROR(VLOOKUP($J339,'WM-AR'!$I$7:$AS$3267,32,FALSE),"")</f>
        <v/>
      </c>
      <c r="AF339" s="1033" t="str">
        <f ca="1">IFERROR(VLOOKUP($J339,'WM-AR'!$I$7:$AS$3267,33,FALSE),"")</f>
        <v/>
      </c>
      <c r="AG339" s="1374"/>
      <c r="AH339" s="1375" t="s">
        <v>3757</v>
      </c>
      <c r="AI339" s="1375" t="s">
        <v>3757</v>
      </c>
      <c r="AJ339" s="1375"/>
      <c r="AK339" s="1375" t="str">
        <f t="shared" ca="1" si="36"/>
        <v/>
      </c>
      <c r="AL339" s="723"/>
      <c r="AM339" s="1028" t="str">
        <f>IF(AND(ISTEXT($E339),ISTEXT($B339)),"산출기준 &gt;&gt;  "&amp;_xlfn.XLOOKUP($E339,산출기준!$D:$D,산출기준!$E:$E,"매칭실패"),"")</f>
        <v/>
      </c>
    </row>
    <row r="340" spans="1:39" ht="54.95" customHeight="1">
      <c r="A340" s="1019"/>
      <c r="B340" s="705"/>
      <c r="C340" s="706"/>
      <c r="D340" s="711"/>
      <c r="E340" s="708"/>
      <c r="F340" s="1029"/>
      <c r="G340" s="882"/>
      <c r="H340" s="1371" t="str">
        <f ca="1">_xlfn.IFNA(_xlfn.XLOOKUP(J340,'WM-AR'!I:I,'WM-AR'!F:F),"")</f>
        <v/>
      </c>
      <c r="I340" s="1372"/>
      <c r="J340" s="712" t="str" cm="1">
        <f t="array" aca="1" ref="J340" ca="1">IF(ISTEXT(I340),INDIRECT("I"&amp;_xlfn.XMATCH("#",$I$1:INDIRECT("I"&amp;ROW()),,-1)+1)&amp;"-"&amp;I340,"")</f>
        <v/>
      </c>
      <c r="K340" s="1030"/>
      <c r="L340" s="1031" t="str">
        <f ca="1">IFERROR(VLOOKUP($J340,'WM-AR'!$I$7:$AS$3267,34,FALSE),"")</f>
        <v/>
      </c>
      <c r="M340" s="1373" t="str">
        <f ca="1">IFERROR(VLOOKUP($J340,'WM-AR'!$I$7:$AS$3267,4,FALSE),"")</f>
        <v/>
      </c>
      <c r="N340" s="1373" t="str">
        <f ca="1">IFERROR(VLOOKUP($J340,'WM-AR'!$I$7:$AS$3267,6,FALSE),"")</f>
        <v/>
      </c>
      <c r="O340" s="1373" t="str">
        <f ca="1">IFERROR(VLOOKUP($J340,'WM-AR'!$I$7:$AS$3267,8,FALSE),"")</f>
        <v/>
      </c>
      <c r="P340" s="1032" t="str">
        <f ca="1">IFERROR(VLOOKUP($J340,'WM-AR'!$I$7:$AS$3267,10,FALSE),"")</f>
        <v/>
      </c>
      <c r="Q340" s="1033" t="str">
        <f ca="1">IFERROR(VLOOKUP($J340,'WM-AR'!$I$7:$AS$3267,12,FALSE),"")</f>
        <v/>
      </c>
      <c r="R340" s="1033" t="str">
        <f ca="1">IFERROR(VLOOKUP($J340,'WM-AR'!$I$7:$AS$3267,14,FALSE),"")</f>
        <v/>
      </c>
      <c r="S340" s="1033" t="str">
        <f ca="1">IFERROR(VLOOKUP($J340,'WM-AR'!$I$7:$AS$3267,16,FALSE),"")</f>
        <v/>
      </c>
      <c r="T340" s="1033" t="str">
        <f ca="1">IFERROR(VLOOKUP($J340,'WM-AR'!$I$7:$AS$3267,18,FALSE),"")</f>
        <v/>
      </c>
      <c r="U340" s="1033" t="str">
        <f ca="1">IFERROR(VLOOKUP($J340,'WM-AR'!$I$7:$AS$3267,20,FALSE),"")</f>
        <v/>
      </c>
      <c r="V340" s="1033" t="str">
        <f ca="1">IFERROR(VLOOKUP($J340,'WM-AR'!$I$7:$AS$3267,22,FALSE),"")</f>
        <v/>
      </c>
      <c r="W340" s="1033" t="str">
        <f ca="1">IFERROR(VLOOKUP($J340,'WM-AR'!$I$7:$AS$3267,24,FALSE),"")</f>
        <v/>
      </c>
      <c r="X340" s="1033" t="str">
        <f ca="1">IFERROR(VLOOKUP($J340,'WM-AR'!$I$7:$AS$3267,25,FALSE),"")</f>
        <v/>
      </c>
      <c r="Y340" s="1033" t="str">
        <f ca="1">IFERROR(VLOOKUP($J340,'WM-AR'!$I$7:$AS$3267,26,FALSE),"")</f>
        <v/>
      </c>
      <c r="Z340" s="1033" t="str">
        <f ca="1">IFERROR(VLOOKUP($J340,'WM-AR'!$I$7:$AS$3267,27,FALSE),"")</f>
        <v/>
      </c>
      <c r="AA340" s="1033" t="str">
        <f ca="1">IFERROR(VLOOKUP($J340,'WM-AR'!$I$7:$AS$3267,28,FALSE),"")</f>
        <v/>
      </c>
      <c r="AB340" s="1033" t="str">
        <f ca="1">IFERROR(VLOOKUP($J340,'WM-AR'!$I$7:$AS$3267,29,FALSE),"")</f>
        <v/>
      </c>
      <c r="AC340" s="1033" t="str">
        <f ca="1">IFERROR(VLOOKUP($J340,'WM-AR'!$I$7:$AS$3267,30,FALSE),"")</f>
        <v/>
      </c>
      <c r="AD340" s="1033" t="str">
        <f ca="1">IFERROR(VLOOKUP($J340,'WM-AR'!$I$7:$AS$3267,31,FALSE),"")</f>
        <v/>
      </c>
      <c r="AE340" s="1033" t="str">
        <f ca="1">IFERROR(VLOOKUP($J340,'WM-AR'!$I$7:$AS$3267,32,FALSE),"")</f>
        <v/>
      </c>
      <c r="AF340" s="1033" t="str">
        <f ca="1">IFERROR(VLOOKUP($J340,'WM-AR'!$I$7:$AS$3267,33,FALSE),"")</f>
        <v/>
      </c>
      <c r="AG340" s="1374"/>
      <c r="AH340" s="1375" t="s">
        <v>3757</v>
      </c>
      <c r="AI340" s="1375" t="s">
        <v>3757</v>
      </c>
      <c r="AJ340" s="1375"/>
      <c r="AK340" s="1375" t="str">
        <f t="shared" ca="1" si="36"/>
        <v/>
      </c>
      <c r="AL340" s="723"/>
      <c r="AM340" s="1028" t="str">
        <f>IF(AND(ISTEXT($E340),ISTEXT($B340)),"산출기준 &gt;&gt;  "&amp;_xlfn.XLOOKUP($E340,산출기준!$D:$D,산출기준!$E:$E,"매칭실패"),"")</f>
        <v/>
      </c>
    </row>
    <row r="341" spans="1:39" ht="54.95" customHeight="1">
      <c r="A341" s="1019"/>
      <c r="B341" s="724"/>
      <c r="C341" s="725"/>
      <c r="D341" s="731"/>
      <c r="E341" s="727"/>
      <c r="F341" s="1035"/>
      <c r="G341" s="886"/>
      <c r="H341" s="1376" t="str">
        <f ca="1">_xlfn.IFNA(_xlfn.XLOOKUP(J341,'WM-AR'!I:I,'WM-AR'!F:F),"")</f>
        <v/>
      </c>
      <c r="I341" s="1377"/>
      <c r="J341" s="732" t="str" cm="1">
        <f t="array" aca="1" ref="J341" ca="1">IF(ISTEXT(I341),INDIRECT("I"&amp;_xlfn.XMATCH("#",$I$1:INDIRECT("I"&amp;ROW()),,-1)+1)&amp;"-"&amp;I341,"")</f>
        <v/>
      </c>
      <c r="K341" s="1036"/>
      <c r="L341" s="1037" t="str">
        <f ca="1">IFERROR(VLOOKUP($J341,'WM-AR'!$I$7:$AS$3267,34,FALSE),"")</f>
        <v/>
      </c>
      <c r="M341" s="1378" t="str">
        <f ca="1">IFERROR(VLOOKUP($J341,'WM-AR'!$I$7:$AS$3267,4,FALSE),"")</f>
        <v/>
      </c>
      <c r="N341" s="1378" t="str">
        <f ca="1">IFERROR(VLOOKUP($J341,'WM-AR'!$I$7:$AS$3267,6,FALSE),"")</f>
        <v/>
      </c>
      <c r="O341" s="1378" t="str">
        <f ca="1">IFERROR(VLOOKUP($J341,'WM-AR'!$I$7:$AS$3267,8,FALSE),"")</f>
        <v/>
      </c>
      <c r="P341" s="1038" t="str">
        <f ca="1">IFERROR(VLOOKUP($J341,'WM-AR'!$I$7:$AS$3267,10,FALSE),"")</f>
        <v/>
      </c>
      <c r="Q341" s="1039" t="str">
        <f ca="1">IFERROR(VLOOKUP($J341,'WM-AR'!$I$7:$AS$3267,12,FALSE),"")</f>
        <v/>
      </c>
      <c r="R341" s="1039" t="str">
        <f ca="1">IFERROR(VLOOKUP($J341,'WM-AR'!$I$7:$AS$3267,14,FALSE),"")</f>
        <v/>
      </c>
      <c r="S341" s="1039" t="str">
        <f ca="1">IFERROR(VLOOKUP($J341,'WM-AR'!$I$7:$AS$3267,16,FALSE),"")</f>
        <v/>
      </c>
      <c r="T341" s="1039" t="str">
        <f ca="1">IFERROR(VLOOKUP($J341,'WM-AR'!$I$7:$AS$3267,18,FALSE),"")</f>
        <v/>
      </c>
      <c r="U341" s="1039" t="str">
        <f ca="1">IFERROR(VLOOKUP($J341,'WM-AR'!$I$7:$AS$3267,20,FALSE),"")</f>
        <v/>
      </c>
      <c r="V341" s="1039" t="str">
        <f ca="1">IFERROR(VLOOKUP($J341,'WM-AR'!$I$7:$AS$3267,22,FALSE),"")</f>
        <v/>
      </c>
      <c r="W341" s="1039" t="str">
        <f ca="1">IFERROR(VLOOKUP($J341,'WM-AR'!$I$7:$AS$3267,24,FALSE),"")</f>
        <v/>
      </c>
      <c r="X341" s="1039" t="str">
        <f ca="1">IFERROR(VLOOKUP($J341,'WM-AR'!$I$7:$AS$3267,25,FALSE),"")</f>
        <v/>
      </c>
      <c r="Y341" s="1039" t="str">
        <f ca="1">IFERROR(VLOOKUP($J341,'WM-AR'!$I$7:$AS$3267,26,FALSE),"")</f>
        <v/>
      </c>
      <c r="Z341" s="1039" t="str">
        <f ca="1">IFERROR(VLOOKUP($J341,'WM-AR'!$I$7:$AS$3267,27,FALSE),"")</f>
        <v/>
      </c>
      <c r="AA341" s="1039" t="str">
        <f ca="1">IFERROR(VLOOKUP($J341,'WM-AR'!$I$7:$AS$3267,28,FALSE),"")</f>
        <v/>
      </c>
      <c r="AB341" s="1039" t="str">
        <f ca="1">IFERROR(VLOOKUP($J341,'WM-AR'!$I$7:$AS$3267,29,FALSE),"")</f>
        <v/>
      </c>
      <c r="AC341" s="1039" t="str">
        <f ca="1">IFERROR(VLOOKUP($J341,'WM-AR'!$I$7:$AS$3267,30,FALSE),"")</f>
        <v/>
      </c>
      <c r="AD341" s="1039" t="str">
        <f ca="1">IFERROR(VLOOKUP($J341,'WM-AR'!$I$7:$AS$3267,31,FALSE),"")</f>
        <v/>
      </c>
      <c r="AE341" s="1039" t="str">
        <f ca="1">IFERROR(VLOOKUP($J341,'WM-AR'!$I$7:$AS$3267,32,FALSE),"")</f>
        <v/>
      </c>
      <c r="AF341" s="1039" t="str">
        <f ca="1">IFERROR(VLOOKUP($J341,'WM-AR'!$I$7:$AS$3267,33,FALSE),"")</f>
        <v/>
      </c>
      <c r="AG341" s="1379"/>
      <c r="AH341" s="1380" t="s">
        <v>3757</v>
      </c>
      <c r="AI341" s="1380" t="s">
        <v>3757</v>
      </c>
      <c r="AJ341" s="1380"/>
      <c r="AK341" s="1380" t="str">
        <f t="shared" ca="1" si="36"/>
        <v/>
      </c>
      <c r="AL341" s="743"/>
      <c r="AM341" s="1028" t="str">
        <f>IF(AND(ISTEXT($E341),ISTEXT($B341)),"산출기준 &gt;&gt;  "&amp;_xlfn.XLOOKUP($E341,산출기준!$D:$D,산출기준!$E:$E,"매칭실패"),"")</f>
        <v/>
      </c>
    </row>
    <row r="342" spans="1:39">
      <c r="B342" s="635"/>
      <c r="C342" s="636"/>
      <c r="D342" s="636"/>
      <c r="E342" s="636"/>
      <c r="F342" s="638"/>
      <c r="G342" s="639"/>
      <c r="H342" s="639"/>
      <c r="I342" s="639"/>
      <c r="J342" s="641"/>
      <c r="K342" s="642"/>
      <c r="L342" s="642"/>
      <c r="M342" s="642"/>
      <c r="N342" s="642"/>
      <c r="O342" s="642"/>
      <c r="P342" s="642"/>
      <c r="Q342" s="642"/>
      <c r="R342" s="642"/>
      <c r="S342" s="642"/>
      <c r="T342" s="642"/>
      <c r="U342" s="642"/>
      <c r="V342" s="642"/>
      <c r="W342" s="642"/>
      <c r="X342" s="642"/>
      <c r="Y342" s="642"/>
      <c r="Z342" s="642"/>
      <c r="AA342" s="642"/>
      <c r="AB342" s="642"/>
      <c r="AC342" s="642"/>
      <c r="AD342" s="642"/>
      <c r="AE342" s="642"/>
      <c r="AF342" s="642"/>
      <c r="AG342" s="636"/>
      <c r="AH342" s="643"/>
      <c r="AI342" s="643"/>
      <c r="AJ342" s="644"/>
      <c r="AK342" s="644"/>
      <c r="AL342" s="639"/>
      <c r="AM342" s="88" t="str">
        <f>IF(AND(ISTEXT($E342),ISTEXT($B342)),"산출기준 &gt;&gt;  "&amp;_xlfn.XLOOKUP($E342,산출기준!$D:$D,산출기준!$E:$E,"매칭실패"),"")</f>
        <v/>
      </c>
    </row>
    <row r="343" spans="1:39">
      <c r="B343" s="645"/>
      <c r="C343" s="646" t="s">
        <v>3924</v>
      </c>
      <c r="D343" s="648"/>
      <c r="E343" s="648"/>
      <c r="F343" s="1057" t="s">
        <v>3925</v>
      </c>
      <c r="G343" s="645"/>
      <c r="H343" s="651"/>
      <c r="I343" s="651"/>
      <c r="J343" s="652"/>
      <c r="K343" s="652"/>
      <c r="L343" s="653"/>
      <c r="M343" s="653"/>
      <c r="N343" s="653"/>
      <c r="O343" s="653"/>
      <c r="P343" s="653"/>
      <c r="Q343" s="653"/>
      <c r="R343" s="653"/>
      <c r="S343" s="653"/>
      <c r="T343" s="653"/>
      <c r="U343" s="653"/>
      <c r="V343" s="653"/>
      <c r="W343" s="653"/>
      <c r="X343" s="653"/>
      <c r="Y343" s="653"/>
      <c r="Z343" s="653"/>
      <c r="AA343" s="653"/>
      <c r="AB343" s="653"/>
      <c r="AC343" s="653"/>
      <c r="AD343" s="653"/>
      <c r="AE343" s="653"/>
      <c r="AF343" s="653"/>
      <c r="AG343" s="656"/>
      <c r="AH343" s="656"/>
      <c r="AI343" s="656"/>
      <c r="AJ343" s="656"/>
      <c r="AK343" s="656"/>
      <c r="AL343" s="657"/>
      <c r="AM343" s="88" t="str">
        <f>IF(AND(ISTEXT($E343),ISTEXT($B343)),"산출기준 &gt;&gt;  "&amp;_xlfn.XLOOKUP($E343,산출기준!$D:$D,산출기준!$E:$E,"매칭실패"),"")</f>
        <v/>
      </c>
    </row>
    <row r="344" spans="1:39">
      <c r="B344" s="658"/>
      <c r="C344" s="659"/>
      <c r="D344" s="659"/>
      <c r="E344" s="659"/>
      <c r="F344" s="1338" t="s">
        <v>3939</v>
      </c>
      <c r="G344" s="662"/>
      <c r="H344" s="662"/>
      <c r="I344" s="662"/>
      <c r="J344" s="652"/>
      <c r="K344" s="664"/>
      <c r="L344" s="664"/>
      <c r="M344" s="664"/>
      <c r="N344" s="664"/>
      <c r="O344" s="664"/>
      <c r="P344" s="664"/>
      <c r="Q344" s="664"/>
      <c r="R344" s="664"/>
      <c r="S344" s="664"/>
      <c r="T344" s="664"/>
      <c r="U344" s="664"/>
      <c r="V344" s="664"/>
      <c r="W344" s="664"/>
      <c r="X344" s="664"/>
      <c r="Y344" s="664"/>
      <c r="Z344" s="664"/>
      <c r="AA344" s="664"/>
      <c r="AB344" s="664"/>
      <c r="AC344" s="664"/>
      <c r="AD344" s="664"/>
      <c r="AE344" s="664"/>
      <c r="AF344" s="664"/>
      <c r="AG344" s="659"/>
      <c r="AH344" s="665"/>
      <c r="AI344" s="665"/>
      <c r="AJ344" s="666"/>
      <c r="AK344" s="666"/>
      <c r="AL344" s="662"/>
      <c r="AM344" s="88" t="str">
        <f>IF(AND(ISTEXT($E344),ISTEXT($B344)),"산출기준 &gt;&gt;  "&amp;_xlfn.XLOOKUP($E344,산출기준!$D:$D,산출기준!$E:$E,"매칭실패"),"")</f>
        <v/>
      </c>
    </row>
    <row r="345" spans="1:39" ht="34.9" customHeight="1">
      <c r="B345" s="808" t="str" cm="1">
        <f t="array" aca="1" ref="B345" ca="1">_xlfn.IFNA(INDIRECT("Family_표준_구성도!B"&amp;MATCH(F345,INDIRECT("Family_표준_구성도!"&amp;"C:C"),0)),"")</f>
        <v>8.4.1.1.3</v>
      </c>
      <c r="C345" s="668" t="s">
        <v>2016</v>
      </c>
      <c r="D345" s="809"/>
      <c r="E345" s="668" t="s">
        <v>3761</v>
      </c>
      <c r="F345" s="1265" t="s">
        <v>1312</v>
      </c>
      <c r="G345" s="811"/>
      <c r="H345" s="917" t="s">
        <v>3940</v>
      </c>
      <c r="I345" s="1356" t="s">
        <v>1653</v>
      </c>
      <c r="J345" s="1356"/>
      <c r="K345" s="674"/>
      <c r="L345" s="674"/>
      <c r="M345" s="1357" t="str" cm="1">
        <f t="array" aca="1" ref="M345:R345" ca="1">TRANSPOSE(INDIRECT("'WM-AR'!B"&amp;_xlfn.XMATCH($I346,'WM-AR'!G:G,0,1)):INDIRECT("'WM-AR'!B"&amp;_xlfn.XMATCH($I346,'WM-AR'!G:G,0,-1)))</f>
        <v/>
      </c>
      <c r="N345" s="1357" t="str">
        <f ca="1"/>
        <v>Fire Protective Rating: N/A, Manual Type</v>
      </c>
      <c r="O345" s="1358" t="str">
        <f ca="1"/>
        <v/>
      </c>
      <c r="P345" s="1359" t="str">
        <f ca="1"/>
        <v>Fire Protective Rating: 1-hr, Manual Type</v>
      </c>
      <c r="Q345" s="1360" t="str">
        <f ca="1"/>
        <v/>
      </c>
      <c r="R345" s="1360" t="str">
        <f ca="1"/>
        <v>Fire Protective Rating: 2-hrs, Manual Type</v>
      </c>
      <c r="S345" s="1360"/>
      <c r="T345" s="1360"/>
      <c r="U345" s="1360"/>
      <c r="V345" s="1360"/>
      <c r="W345" s="1361"/>
      <c r="X345" s="1362"/>
      <c r="Y345" s="679"/>
      <c r="Z345" s="679"/>
      <c r="AA345" s="679"/>
      <c r="AB345" s="679"/>
      <c r="AC345" s="679"/>
      <c r="AD345" s="679"/>
      <c r="AE345" s="679"/>
      <c r="AF345" s="679"/>
      <c r="AG345" s="1043"/>
      <c r="AH345" s="682"/>
      <c r="AI345" s="682"/>
      <c r="AJ345" s="682"/>
      <c r="AK345" s="682"/>
      <c r="AL345" s="683"/>
      <c r="AM345" s="88" t="str">
        <f ca="1">IF(AND(ISTEXT($E345),ISTEXT($B345)),"산출기준 &gt;&gt;  "&amp;_xlfn.XLOOKUP($E345,산출기준!$D:$D,산출기준!$E:$E,"매칭실패"),"")</f>
        <v>산출기준 &gt;&gt;  [ 도어 일반 산출 ]</v>
      </c>
    </row>
    <row r="346" spans="1:39" ht="49.9" customHeight="1" outlineLevel="1">
      <c r="B346" s="758"/>
      <c r="C346" s="759"/>
      <c r="D346" s="759"/>
      <c r="E346" s="814"/>
      <c r="F346" s="775"/>
      <c r="G346" s="1363" t="s">
        <v>3752</v>
      </c>
      <c r="H346" s="1364" t="str">
        <f>_xlfn.XLOOKUP(I346,'WM-AR'!G:G,'WM-AR'!E:E)</f>
        <v>A04AR129 Finishing Work Door &amp; Window Work Blast Resistant Roll Up Door w/ Steel Frame (UoM: EA)</v>
      </c>
      <c r="I346" s="765" t="s">
        <v>3941</v>
      </c>
      <c r="J346" s="1365"/>
      <c r="K346" s="766"/>
      <c r="L346" s="766"/>
      <c r="M346" s="1366"/>
      <c r="N346" s="1366"/>
      <c r="O346" s="1366"/>
      <c r="P346" s="1366"/>
      <c r="Q346" s="1366"/>
      <c r="R346" s="1366"/>
      <c r="S346" s="1366"/>
      <c r="T346" s="1366"/>
      <c r="U346" s="1366"/>
      <c r="V346" s="1366"/>
      <c r="W346" s="1366"/>
      <c r="X346" s="1366"/>
      <c r="Y346" s="766"/>
      <c r="Z346" s="766"/>
      <c r="AA346" s="766"/>
      <c r="AB346" s="766"/>
      <c r="AC346" s="766"/>
      <c r="AD346" s="766"/>
      <c r="AE346" s="766"/>
      <c r="AF346" s="766"/>
      <c r="AG346" s="773"/>
      <c r="AH346" s="1045"/>
      <c r="AI346" s="1045"/>
      <c r="AJ346" s="1046"/>
      <c r="AK346" s="1046"/>
      <c r="AL346" s="759"/>
      <c r="AM346" s="88" t="str">
        <f>IF(AND(ISTEXT($E346),ISTEXT($B346)),"산출기준 &gt;&gt;  "&amp;_xlfn.XLOOKUP($E346,산출기준!$D:$D,산출기준!$E:$E,"매칭실패"),"")</f>
        <v/>
      </c>
    </row>
    <row r="347" spans="1:39" ht="54.95" customHeight="1">
      <c r="A347" s="1019"/>
      <c r="B347" s="684"/>
      <c r="C347" s="685"/>
      <c r="D347" s="1020"/>
      <c r="E347" s="687"/>
      <c r="F347" s="1021"/>
      <c r="G347" s="824" t="s">
        <v>3942</v>
      </c>
      <c r="H347" s="1367" t="str">
        <f ca="1">_xlfn.IFNA(_xlfn.XLOOKUP(J347,'WM-AR'!I:I,'WM-AR'!F:F),"")</f>
        <v xml:space="preserve">A04AR129-00002 Finishing Work Door &amp; Window Work Blast Resistant Roll Up Door w/ Steel Frame (UoM: EA) Fire Protective Rating: N/A, Manual Type     w/ Hardware &amp; Accessories  </v>
      </c>
      <c r="I347" s="1368" t="s">
        <v>3836</v>
      </c>
      <c r="J347" s="692" t="str" cm="1">
        <f t="array" aca="1" ref="J347" ca="1">IF(ISTEXT(I347),INDIRECT("I"&amp;_xlfn.XMATCH("#",$I$1:INDIRECT("I"&amp;ROW()),,-1)+1)&amp;"-"&amp;I347,"")</f>
        <v>A04AR129-00002</v>
      </c>
      <c r="K347" s="1022"/>
      <c r="L347" s="1023" t="str">
        <f ca="1">IFERROR(VLOOKUP($J347,'WM-AR'!$I$7:$AS$3267,34,FALSE),"")</f>
        <v>EA</v>
      </c>
      <c r="M347" s="1369" t="str">
        <f ca="1">IFERROR(VLOOKUP($J347,'WM-AR'!$I$7:$AS$3267,4,FALSE),"")</f>
        <v>Finishing Work</v>
      </c>
      <c r="N347" s="1369" t="str">
        <f ca="1">IFERROR(VLOOKUP($J347,'WM-AR'!$I$7:$AS$3267,6,FALSE),"")</f>
        <v>Door &amp; Window Work</v>
      </c>
      <c r="O347" s="1369" t="str">
        <f ca="1">IFERROR(VLOOKUP($J347,'WM-AR'!$I$7:$AS$3267,8,FALSE),"")</f>
        <v>Blast Resistant Roll Up Door w/ Steel Frame (UoM: EA)</v>
      </c>
      <c r="P347" s="1025" t="str">
        <f ca="1">IFERROR(VLOOKUP($J347,'WM-AR'!$I$7:$AS$3267,10,FALSE),"")</f>
        <v>Fire Protective Rating: N/A, Manual Type</v>
      </c>
      <c r="Q347" s="1026">
        <f ca="1">IFERROR(VLOOKUP($J347,'WM-AR'!$I$7:$AS$3267,12,FALSE),"")</f>
        <v>0</v>
      </c>
      <c r="R347" s="1026">
        <f ca="1">IFERROR(VLOOKUP($J347,'WM-AR'!$I$7:$AS$3267,14,FALSE),"")</f>
        <v>0</v>
      </c>
      <c r="S347" s="1026">
        <f ca="1">IFERROR(VLOOKUP($J347,'WM-AR'!$I$7:$AS$3267,16,FALSE),"")</f>
        <v>0</v>
      </c>
      <c r="T347" s="1026">
        <f ca="1">IFERROR(VLOOKUP($J347,'WM-AR'!$I$7:$AS$3267,18,FALSE),"")</f>
        <v>0</v>
      </c>
      <c r="U347" s="1026" t="str">
        <f ca="1">IFERROR(VLOOKUP($J347,'WM-AR'!$I$7:$AS$3267,20,FALSE),"")</f>
        <v>w/ Hardware &amp; Accessories</v>
      </c>
      <c r="V347" s="1026">
        <f ca="1">IFERROR(VLOOKUP($J347,'WM-AR'!$I$7:$AS$3267,22,FALSE),"")</f>
        <v>0</v>
      </c>
      <c r="W347" s="1026">
        <f ca="1">IFERROR(VLOOKUP($J347,'WM-AR'!$I$7:$AS$3267,24,FALSE),"")</f>
        <v>0</v>
      </c>
      <c r="X347" s="1026">
        <f ca="1">IFERROR(VLOOKUP($J347,'WM-AR'!$I$7:$AS$3267,25,FALSE),"")</f>
        <v>0</v>
      </c>
      <c r="Y347" s="1026" t="str">
        <f ca="1">IFERROR(VLOOKUP($J347,'WM-AR'!$I$7:$AS$3267,26,FALSE),"")</f>
        <v>W x H=(  )mm x (  )mm</v>
      </c>
      <c r="Z347" s="1026">
        <f ca="1">IFERROR(VLOOKUP($J347,'WM-AR'!$I$7:$AS$3267,27,FALSE),"")</f>
        <v>0</v>
      </c>
      <c r="AA347" s="1026">
        <f ca="1">IFERROR(VLOOKUP($J347,'WM-AR'!$I$7:$AS$3267,28,FALSE),"")</f>
        <v>0</v>
      </c>
      <c r="AB347" s="1026">
        <f ca="1">IFERROR(VLOOKUP($J347,'WM-AR'!$I$7:$AS$3267,29,FALSE),"")</f>
        <v>0</v>
      </c>
      <c r="AC347" s="1026">
        <f ca="1">IFERROR(VLOOKUP($J347,'WM-AR'!$I$7:$AS$3267,30,FALSE),"")</f>
        <v>0</v>
      </c>
      <c r="AD347" s="1026" t="str">
        <f ca="1">IFERROR(VLOOKUP($J347,'WM-AR'!$I$7:$AS$3267,31,FALSE),"")</f>
        <v>Blast Load: Overpressure (   )psi, Duration (  )ms</v>
      </c>
      <c r="AE347" s="1026">
        <f ca="1">IFERROR(VLOOKUP($J347,'WM-AR'!$I$7:$AS$3267,32,FALSE),"")</f>
        <v>0</v>
      </c>
      <c r="AF347" s="1026" t="str">
        <f ca="1">IFERROR(VLOOKUP($J347,'WM-AR'!$I$7:$AS$3267,33,FALSE),"")</f>
        <v/>
      </c>
      <c r="AG347" s="1370" t="s">
        <v>3931</v>
      </c>
      <c r="AH347" s="768" t="s">
        <v>3757</v>
      </c>
      <c r="AI347" s="768" t="s">
        <v>3757</v>
      </c>
      <c r="AJ347" s="769"/>
      <c r="AK347" s="769" t="str">
        <f ca="1">L347</f>
        <v>EA</v>
      </c>
      <c r="AL347" s="704"/>
      <c r="AM347" s="1028" t="str">
        <f>IF(AND(ISTEXT($E347),ISTEXT($B347)),"산출기준 &gt;&gt;  "&amp;_xlfn.XLOOKUP($E347,산출기준!$D:$D,산출기준!$E:$E,"매칭실패"),"")</f>
        <v/>
      </c>
    </row>
    <row r="348" spans="1:39" ht="54.95" customHeight="1">
      <c r="A348" s="1019"/>
      <c r="B348" s="705"/>
      <c r="C348" s="706"/>
      <c r="D348" s="711"/>
      <c r="E348" s="708"/>
      <c r="F348" s="1029"/>
      <c r="G348" s="843" t="s">
        <v>3943</v>
      </c>
      <c r="H348" s="1371" t="str">
        <f ca="1">_xlfn.IFNA(_xlfn.XLOOKUP(J348,'WM-AR'!I:I,'WM-AR'!F:F),"")</f>
        <v xml:space="preserve">A04AR129-00006 Finishing Work Door &amp; Window Work Blast Resistant Roll Up Door w/ Steel Frame (UoM: EA) Fire Protective Rating: 2-hrs, Manual Type     w/ Hardware &amp; Accessories  </v>
      </c>
      <c r="I348" s="1372" t="s">
        <v>3839</v>
      </c>
      <c r="J348" s="712" t="str" cm="1">
        <f t="array" aca="1" ref="J348" ca="1">IF(ISTEXT(I348),INDIRECT("I"&amp;_xlfn.XMATCH("#",$I$1:INDIRECT("I"&amp;ROW()),,-1)+1)&amp;"-"&amp;I348,"")</f>
        <v>A04AR129-00006</v>
      </c>
      <c r="K348" s="1030"/>
      <c r="L348" s="1031" t="str">
        <f ca="1">IFERROR(VLOOKUP($J348,'WM-AR'!$I$7:$AS$3267,34,FALSE),"")</f>
        <v>EA</v>
      </c>
      <c r="M348" s="1373" t="str">
        <f ca="1">IFERROR(VLOOKUP($J348,'WM-AR'!$I$7:$AS$3267,4,FALSE),"")</f>
        <v>Finishing Work</v>
      </c>
      <c r="N348" s="1373" t="str">
        <f ca="1">IFERROR(VLOOKUP($J348,'WM-AR'!$I$7:$AS$3267,6,FALSE),"")</f>
        <v>Door &amp; Window Work</v>
      </c>
      <c r="O348" s="1373" t="str">
        <f ca="1">IFERROR(VLOOKUP($J348,'WM-AR'!$I$7:$AS$3267,8,FALSE),"")</f>
        <v>Blast Resistant Roll Up Door w/ Steel Frame (UoM: EA)</v>
      </c>
      <c r="P348" s="1032" t="str">
        <f ca="1">IFERROR(VLOOKUP($J348,'WM-AR'!$I$7:$AS$3267,10,FALSE),"")</f>
        <v>Fire Protective Rating: 2-hrs, Manual Type</v>
      </c>
      <c r="Q348" s="1033">
        <f ca="1">IFERROR(VLOOKUP($J348,'WM-AR'!$I$7:$AS$3267,12,FALSE),"")</f>
        <v>0</v>
      </c>
      <c r="R348" s="1033">
        <f ca="1">IFERROR(VLOOKUP($J348,'WM-AR'!$I$7:$AS$3267,14,FALSE),"")</f>
        <v>0</v>
      </c>
      <c r="S348" s="1033">
        <f ca="1">IFERROR(VLOOKUP($J348,'WM-AR'!$I$7:$AS$3267,16,FALSE),"")</f>
        <v>0</v>
      </c>
      <c r="T348" s="1033">
        <f ca="1">IFERROR(VLOOKUP($J348,'WM-AR'!$I$7:$AS$3267,18,FALSE),"")</f>
        <v>0</v>
      </c>
      <c r="U348" s="1033" t="str">
        <f ca="1">IFERROR(VLOOKUP($J348,'WM-AR'!$I$7:$AS$3267,20,FALSE),"")</f>
        <v>w/ Hardware &amp; Accessories</v>
      </c>
      <c r="V348" s="1033">
        <f ca="1">IFERROR(VLOOKUP($J348,'WM-AR'!$I$7:$AS$3267,22,FALSE),"")</f>
        <v>0</v>
      </c>
      <c r="W348" s="1033">
        <f ca="1">IFERROR(VLOOKUP($J348,'WM-AR'!$I$7:$AS$3267,24,FALSE),"")</f>
        <v>0</v>
      </c>
      <c r="X348" s="1033">
        <f ca="1">IFERROR(VLOOKUP($J348,'WM-AR'!$I$7:$AS$3267,25,FALSE),"")</f>
        <v>0</v>
      </c>
      <c r="Y348" s="1033" t="str">
        <f ca="1">IFERROR(VLOOKUP($J348,'WM-AR'!$I$7:$AS$3267,26,FALSE),"")</f>
        <v>W x H=(  )mm x (  )mm</v>
      </c>
      <c r="Z348" s="1033">
        <f ca="1">IFERROR(VLOOKUP($J348,'WM-AR'!$I$7:$AS$3267,27,FALSE),"")</f>
        <v>0</v>
      </c>
      <c r="AA348" s="1033">
        <f ca="1">IFERROR(VLOOKUP($J348,'WM-AR'!$I$7:$AS$3267,28,FALSE),"")</f>
        <v>0</v>
      </c>
      <c r="AB348" s="1033">
        <f ca="1">IFERROR(VLOOKUP($J348,'WM-AR'!$I$7:$AS$3267,29,FALSE),"")</f>
        <v>0</v>
      </c>
      <c r="AC348" s="1033">
        <f ca="1">IFERROR(VLOOKUP($J348,'WM-AR'!$I$7:$AS$3267,30,FALSE),"")</f>
        <v>0</v>
      </c>
      <c r="AD348" s="1033" t="str">
        <f ca="1">IFERROR(VLOOKUP($J348,'WM-AR'!$I$7:$AS$3267,31,FALSE),"")</f>
        <v>Blast Load: Overpressure (   )psi, Duration (  )ms</v>
      </c>
      <c r="AE348" s="1033">
        <f ca="1">IFERROR(VLOOKUP($J348,'WM-AR'!$I$7:$AS$3267,32,FALSE),"")</f>
        <v>0</v>
      </c>
      <c r="AF348" s="1033" t="str">
        <f ca="1">IFERROR(VLOOKUP($J348,'WM-AR'!$I$7:$AS$3267,33,FALSE),"")</f>
        <v/>
      </c>
      <c r="AG348" s="1374"/>
      <c r="AH348" s="1375" t="s">
        <v>3757</v>
      </c>
      <c r="AI348" s="1375" t="s">
        <v>3757</v>
      </c>
      <c r="AJ348" s="1375"/>
      <c r="AK348" s="1375" t="str">
        <f t="shared" ref="AK348:AK351" ca="1" si="37">L348</f>
        <v>EA</v>
      </c>
      <c r="AL348" s="723"/>
      <c r="AM348" s="1028" t="str">
        <f>IF(AND(ISTEXT($E348),ISTEXT($B348)),"산출기준 &gt;&gt;  "&amp;_xlfn.XLOOKUP($E348,산출기준!$D:$D,산출기준!$E:$E,"매칭실패"),"")</f>
        <v/>
      </c>
    </row>
    <row r="349" spans="1:39" ht="54.95" customHeight="1">
      <c r="A349" s="1019"/>
      <c r="B349" s="705"/>
      <c r="C349" s="706"/>
      <c r="D349" s="711"/>
      <c r="E349" s="708"/>
      <c r="F349" s="1029"/>
      <c r="G349" s="882"/>
      <c r="H349" s="1371" t="str">
        <f ca="1">_xlfn.IFNA(_xlfn.XLOOKUP(J349,'WM-AR'!I:I,'WM-AR'!F:F),"")</f>
        <v/>
      </c>
      <c r="I349" s="1372"/>
      <c r="J349" s="712" t="str" cm="1">
        <f t="array" aca="1" ref="J349" ca="1">IF(ISTEXT(I349),INDIRECT("I"&amp;_xlfn.XMATCH("#",$I$1:INDIRECT("I"&amp;ROW()),,-1)+1)&amp;"-"&amp;I349,"")</f>
        <v/>
      </c>
      <c r="K349" s="1030"/>
      <c r="L349" s="1031" t="str">
        <f ca="1">IFERROR(VLOOKUP($J349,'WM-AR'!$I$7:$AS$3267,34,FALSE),"")</f>
        <v/>
      </c>
      <c r="M349" s="1373" t="str">
        <f ca="1">IFERROR(VLOOKUP($J349,'WM-AR'!$I$7:$AS$3267,4,FALSE),"")</f>
        <v/>
      </c>
      <c r="N349" s="1373" t="str">
        <f ca="1">IFERROR(VLOOKUP($J349,'WM-AR'!$I$7:$AS$3267,6,FALSE),"")</f>
        <v/>
      </c>
      <c r="O349" s="1373" t="str">
        <f ca="1">IFERROR(VLOOKUP($J349,'WM-AR'!$I$7:$AS$3267,8,FALSE),"")</f>
        <v/>
      </c>
      <c r="P349" s="1032" t="str">
        <f ca="1">IFERROR(VLOOKUP($J349,'WM-AR'!$I$7:$AS$3267,10,FALSE),"")</f>
        <v/>
      </c>
      <c r="Q349" s="1033" t="str">
        <f ca="1">IFERROR(VLOOKUP($J349,'WM-AR'!$I$7:$AS$3267,12,FALSE),"")</f>
        <v/>
      </c>
      <c r="R349" s="1033" t="str">
        <f ca="1">IFERROR(VLOOKUP($J349,'WM-AR'!$I$7:$AS$3267,14,FALSE),"")</f>
        <v/>
      </c>
      <c r="S349" s="1033" t="str">
        <f ca="1">IFERROR(VLOOKUP($J349,'WM-AR'!$I$7:$AS$3267,16,FALSE),"")</f>
        <v/>
      </c>
      <c r="T349" s="1033" t="str">
        <f ca="1">IFERROR(VLOOKUP($J349,'WM-AR'!$I$7:$AS$3267,18,FALSE),"")</f>
        <v/>
      </c>
      <c r="U349" s="1033" t="str">
        <f ca="1">IFERROR(VLOOKUP($J349,'WM-AR'!$I$7:$AS$3267,20,FALSE),"")</f>
        <v/>
      </c>
      <c r="V349" s="1033" t="str">
        <f ca="1">IFERROR(VLOOKUP($J349,'WM-AR'!$I$7:$AS$3267,22,FALSE),"")</f>
        <v/>
      </c>
      <c r="W349" s="1033" t="str">
        <f ca="1">IFERROR(VLOOKUP($J349,'WM-AR'!$I$7:$AS$3267,24,FALSE),"")</f>
        <v/>
      </c>
      <c r="X349" s="1033" t="str">
        <f ca="1">IFERROR(VLOOKUP($J349,'WM-AR'!$I$7:$AS$3267,25,FALSE),"")</f>
        <v/>
      </c>
      <c r="Y349" s="1033" t="str">
        <f ca="1">IFERROR(VLOOKUP($J349,'WM-AR'!$I$7:$AS$3267,26,FALSE),"")</f>
        <v/>
      </c>
      <c r="Z349" s="1033" t="str">
        <f ca="1">IFERROR(VLOOKUP($J349,'WM-AR'!$I$7:$AS$3267,27,FALSE),"")</f>
        <v/>
      </c>
      <c r="AA349" s="1033" t="str">
        <f ca="1">IFERROR(VLOOKUP($J349,'WM-AR'!$I$7:$AS$3267,28,FALSE),"")</f>
        <v/>
      </c>
      <c r="AB349" s="1033" t="str">
        <f ca="1">IFERROR(VLOOKUP($J349,'WM-AR'!$I$7:$AS$3267,29,FALSE),"")</f>
        <v/>
      </c>
      <c r="AC349" s="1033" t="str">
        <f ca="1">IFERROR(VLOOKUP($J349,'WM-AR'!$I$7:$AS$3267,30,FALSE),"")</f>
        <v/>
      </c>
      <c r="AD349" s="1033" t="str">
        <f ca="1">IFERROR(VLOOKUP($J349,'WM-AR'!$I$7:$AS$3267,31,FALSE),"")</f>
        <v/>
      </c>
      <c r="AE349" s="1033" t="str">
        <f ca="1">IFERROR(VLOOKUP($J349,'WM-AR'!$I$7:$AS$3267,32,FALSE),"")</f>
        <v/>
      </c>
      <c r="AF349" s="1033" t="str">
        <f ca="1">IFERROR(VLOOKUP($J349,'WM-AR'!$I$7:$AS$3267,33,FALSE),"")</f>
        <v/>
      </c>
      <c r="AG349" s="1374"/>
      <c r="AH349" s="1375" t="s">
        <v>3757</v>
      </c>
      <c r="AI349" s="1375" t="s">
        <v>3757</v>
      </c>
      <c r="AJ349" s="1375"/>
      <c r="AK349" s="1375" t="str">
        <f t="shared" ca="1" si="37"/>
        <v/>
      </c>
      <c r="AL349" s="723"/>
      <c r="AM349" s="1028" t="str">
        <f>IF(AND(ISTEXT($E349),ISTEXT($B349)),"산출기준 &gt;&gt;  "&amp;_xlfn.XLOOKUP($E349,산출기준!$D:$D,산출기준!$E:$E,"매칭실패"),"")</f>
        <v/>
      </c>
    </row>
    <row r="350" spans="1:39" ht="54.95" customHeight="1">
      <c r="A350" s="1019"/>
      <c r="B350" s="705"/>
      <c r="C350" s="706"/>
      <c r="D350" s="711"/>
      <c r="E350" s="708"/>
      <c r="F350" s="1029"/>
      <c r="G350" s="882"/>
      <c r="H350" s="1371" t="str">
        <f ca="1">_xlfn.IFNA(_xlfn.XLOOKUP(J350,'WM-AR'!I:I,'WM-AR'!F:F),"")</f>
        <v/>
      </c>
      <c r="I350" s="1372"/>
      <c r="J350" s="712" t="str" cm="1">
        <f t="array" aca="1" ref="J350" ca="1">IF(ISTEXT(I350),INDIRECT("I"&amp;_xlfn.XMATCH("#",$I$1:INDIRECT("I"&amp;ROW()),,-1)+1)&amp;"-"&amp;I350,"")</f>
        <v/>
      </c>
      <c r="K350" s="1030"/>
      <c r="L350" s="1031" t="str">
        <f ca="1">IFERROR(VLOOKUP($J350,'WM-AR'!$I$7:$AS$3267,34,FALSE),"")</f>
        <v/>
      </c>
      <c r="M350" s="1373" t="str">
        <f ca="1">IFERROR(VLOOKUP($J350,'WM-AR'!$I$7:$AS$3267,4,FALSE),"")</f>
        <v/>
      </c>
      <c r="N350" s="1373" t="str">
        <f ca="1">IFERROR(VLOOKUP($J350,'WM-AR'!$I$7:$AS$3267,6,FALSE),"")</f>
        <v/>
      </c>
      <c r="O350" s="1373" t="str">
        <f ca="1">IFERROR(VLOOKUP($J350,'WM-AR'!$I$7:$AS$3267,8,FALSE),"")</f>
        <v/>
      </c>
      <c r="P350" s="1032" t="str">
        <f ca="1">IFERROR(VLOOKUP($J350,'WM-AR'!$I$7:$AS$3267,10,FALSE),"")</f>
        <v/>
      </c>
      <c r="Q350" s="1033" t="str">
        <f ca="1">IFERROR(VLOOKUP($J350,'WM-AR'!$I$7:$AS$3267,12,FALSE),"")</f>
        <v/>
      </c>
      <c r="R350" s="1033" t="str">
        <f ca="1">IFERROR(VLOOKUP($J350,'WM-AR'!$I$7:$AS$3267,14,FALSE),"")</f>
        <v/>
      </c>
      <c r="S350" s="1033" t="str">
        <f ca="1">IFERROR(VLOOKUP($J350,'WM-AR'!$I$7:$AS$3267,16,FALSE),"")</f>
        <v/>
      </c>
      <c r="T350" s="1033" t="str">
        <f ca="1">IFERROR(VLOOKUP($J350,'WM-AR'!$I$7:$AS$3267,18,FALSE),"")</f>
        <v/>
      </c>
      <c r="U350" s="1033" t="str">
        <f ca="1">IFERROR(VLOOKUP($J350,'WM-AR'!$I$7:$AS$3267,20,FALSE),"")</f>
        <v/>
      </c>
      <c r="V350" s="1033" t="str">
        <f ca="1">IFERROR(VLOOKUP($J350,'WM-AR'!$I$7:$AS$3267,22,FALSE),"")</f>
        <v/>
      </c>
      <c r="W350" s="1033" t="str">
        <f ca="1">IFERROR(VLOOKUP($J350,'WM-AR'!$I$7:$AS$3267,24,FALSE),"")</f>
        <v/>
      </c>
      <c r="X350" s="1033" t="str">
        <f ca="1">IFERROR(VLOOKUP($J350,'WM-AR'!$I$7:$AS$3267,25,FALSE),"")</f>
        <v/>
      </c>
      <c r="Y350" s="1033" t="str">
        <f ca="1">IFERROR(VLOOKUP($J350,'WM-AR'!$I$7:$AS$3267,26,FALSE),"")</f>
        <v/>
      </c>
      <c r="Z350" s="1033" t="str">
        <f ca="1">IFERROR(VLOOKUP($J350,'WM-AR'!$I$7:$AS$3267,27,FALSE),"")</f>
        <v/>
      </c>
      <c r="AA350" s="1033" t="str">
        <f ca="1">IFERROR(VLOOKUP($J350,'WM-AR'!$I$7:$AS$3267,28,FALSE),"")</f>
        <v/>
      </c>
      <c r="AB350" s="1033" t="str">
        <f ca="1">IFERROR(VLOOKUP($J350,'WM-AR'!$I$7:$AS$3267,29,FALSE),"")</f>
        <v/>
      </c>
      <c r="AC350" s="1033" t="str">
        <f ca="1">IFERROR(VLOOKUP($J350,'WM-AR'!$I$7:$AS$3267,30,FALSE),"")</f>
        <v/>
      </c>
      <c r="AD350" s="1033" t="str">
        <f ca="1">IFERROR(VLOOKUP($J350,'WM-AR'!$I$7:$AS$3267,31,FALSE),"")</f>
        <v/>
      </c>
      <c r="AE350" s="1033" t="str">
        <f ca="1">IFERROR(VLOOKUP($J350,'WM-AR'!$I$7:$AS$3267,32,FALSE),"")</f>
        <v/>
      </c>
      <c r="AF350" s="1033" t="str">
        <f ca="1">IFERROR(VLOOKUP($J350,'WM-AR'!$I$7:$AS$3267,33,FALSE),"")</f>
        <v/>
      </c>
      <c r="AG350" s="1374"/>
      <c r="AH350" s="1375" t="s">
        <v>3757</v>
      </c>
      <c r="AI350" s="1375" t="s">
        <v>3757</v>
      </c>
      <c r="AJ350" s="1375"/>
      <c r="AK350" s="1375" t="str">
        <f t="shared" ca="1" si="37"/>
        <v/>
      </c>
      <c r="AL350" s="723"/>
      <c r="AM350" s="1028" t="str">
        <f>IF(AND(ISTEXT($E350),ISTEXT($B350)),"산출기준 &gt;&gt;  "&amp;_xlfn.XLOOKUP($E350,산출기준!$D:$D,산출기준!$E:$E,"매칭실패"),"")</f>
        <v/>
      </c>
    </row>
    <row r="351" spans="1:39" ht="54.95" customHeight="1">
      <c r="A351" s="1019"/>
      <c r="B351" s="724"/>
      <c r="C351" s="725"/>
      <c r="D351" s="731"/>
      <c r="E351" s="727"/>
      <c r="F351" s="1035"/>
      <c r="G351" s="886"/>
      <c r="H351" s="1376" t="str">
        <f ca="1">_xlfn.IFNA(_xlfn.XLOOKUP(J351,'WM-AR'!I:I,'WM-AR'!F:F),"")</f>
        <v/>
      </c>
      <c r="I351" s="1377"/>
      <c r="J351" s="732" t="str" cm="1">
        <f t="array" aca="1" ref="J351" ca="1">IF(ISTEXT(I351),INDIRECT("I"&amp;_xlfn.XMATCH("#",$I$1:INDIRECT("I"&amp;ROW()),,-1)+1)&amp;"-"&amp;I351,"")</f>
        <v/>
      </c>
      <c r="K351" s="1036"/>
      <c r="L351" s="1037" t="str">
        <f ca="1">IFERROR(VLOOKUP($J351,'WM-AR'!$I$7:$AS$3267,34,FALSE),"")</f>
        <v/>
      </c>
      <c r="M351" s="1378" t="str">
        <f ca="1">IFERROR(VLOOKUP($J351,'WM-AR'!$I$7:$AS$3267,4,FALSE),"")</f>
        <v/>
      </c>
      <c r="N351" s="1378" t="str">
        <f ca="1">IFERROR(VLOOKUP($J351,'WM-AR'!$I$7:$AS$3267,6,FALSE),"")</f>
        <v/>
      </c>
      <c r="O351" s="1378" t="str">
        <f ca="1">IFERROR(VLOOKUP($J351,'WM-AR'!$I$7:$AS$3267,8,FALSE),"")</f>
        <v/>
      </c>
      <c r="P351" s="1038" t="str">
        <f ca="1">IFERROR(VLOOKUP($J351,'WM-AR'!$I$7:$AS$3267,10,FALSE),"")</f>
        <v/>
      </c>
      <c r="Q351" s="1039" t="str">
        <f ca="1">IFERROR(VLOOKUP($J351,'WM-AR'!$I$7:$AS$3267,12,FALSE),"")</f>
        <v/>
      </c>
      <c r="R351" s="1039" t="str">
        <f ca="1">IFERROR(VLOOKUP($J351,'WM-AR'!$I$7:$AS$3267,14,FALSE),"")</f>
        <v/>
      </c>
      <c r="S351" s="1039" t="str">
        <f ca="1">IFERROR(VLOOKUP($J351,'WM-AR'!$I$7:$AS$3267,16,FALSE),"")</f>
        <v/>
      </c>
      <c r="T351" s="1039" t="str">
        <f ca="1">IFERROR(VLOOKUP($J351,'WM-AR'!$I$7:$AS$3267,18,FALSE),"")</f>
        <v/>
      </c>
      <c r="U351" s="1039" t="str">
        <f ca="1">IFERROR(VLOOKUP($J351,'WM-AR'!$I$7:$AS$3267,20,FALSE),"")</f>
        <v/>
      </c>
      <c r="V351" s="1039" t="str">
        <f ca="1">IFERROR(VLOOKUP($J351,'WM-AR'!$I$7:$AS$3267,22,FALSE),"")</f>
        <v/>
      </c>
      <c r="W351" s="1039" t="str">
        <f ca="1">IFERROR(VLOOKUP($J351,'WM-AR'!$I$7:$AS$3267,24,FALSE),"")</f>
        <v/>
      </c>
      <c r="X351" s="1039" t="str">
        <f ca="1">IFERROR(VLOOKUP($J351,'WM-AR'!$I$7:$AS$3267,25,FALSE),"")</f>
        <v/>
      </c>
      <c r="Y351" s="1039" t="str">
        <f ca="1">IFERROR(VLOOKUP($J351,'WM-AR'!$I$7:$AS$3267,26,FALSE),"")</f>
        <v/>
      </c>
      <c r="Z351" s="1039" t="str">
        <f ca="1">IFERROR(VLOOKUP($J351,'WM-AR'!$I$7:$AS$3267,27,FALSE),"")</f>
        <v/>
      </c>
      <c r="AA351" s="1039" t="str">
        <f ca="1">IFERROR(VLOOKUP($J351,'WM-AR'!$I$7:$AS$3267,28,FALSE),"")</f>
        <v/>
      </c>
      <c r="AB351" s="1039" t="str">
        <f ca="1">IFERROR(VLOOKUP($J351,'WM-AR'!$I$7:$AS$3267,29,FALSE),"")</f>
        <v/>
      </c>
      <c r="AC351" s="1039" t="str">
        <f ca="1">IFERROR(VLOOKUP($J351,'WM-AR'!$I$7:$AS$3267,30,FALSE),"")</f>
        <v/>
      </c>
      <c r="AD351" s="1039" t="str">
        <f ca="1">IFERROR(VLOOKUP($J351,'WM-AR'!$I$7:$AS$3267,31,FALSE),"")</f>
        <v/>
      </c>
      <c r="AE351" s="1039" t="str">
        <f ca="1">IFERROR(VLOOKUP($J351,'WM-AR'!$I$7:$AS$3267,32,FALSE),"")</f>
        <v/>
      </c>
      <c r="AF351" s="1039" t="str">
        <f ca="1">IFERROR(VLOOKUP($J351,'WM-AR'!$I$7:$AS$3267,33,FALSE),"")</f>
        <v/>
      </c>
      <c r="AG351" s="1379"/>
      <c r="AH351" s="1380" t="s">
        <v>3757</v>
      </c>
      <c r="AI351" s="1380" t="s">
        <v>3757</v>
      </c>
      <c r="AJ351" s="1380"/>
      <c r="AK351" s="1380" t="str">
        <f t="shared" ca="1" si="37"/>
        <v/>
      </c>
      <c r="AL351" s="743"/>
      <c r="AM351" s="1028" t="str">
        <f>IF(AND(ISTEXT($E351),ISTEXT($B351)),"산출기준 &gt;&gt;  "&amp;_xlfn.XLOOKUP($E351,산출기준!$D:$D,산출기준!$E:$E,"매칭실패"),"")</f>
        <v/>
      </c>
    </row>
    <row r="352" spans="1:39">
      <c r="B352" s="658"/>
      <c r="C352" s="659"/>
      <c r="D352" s="659"/>
      <c r="E352" s="659"/>
      <c r="F352" s="1056"/>
      <c r="G352" s="662"/>
      <c r="H352" s="662"/>
      <c r="I352" s="662"/>
      <c r="J352" s="652"/>
      <c r="K352" s="664"/>
      <c r="L352" s="664"/>
      <c r="M352" s="664"/>
      <c r="N352" s="664"/>
      <c r="O352" s="664"/>
      <c r="P352" s="664"/>
      <c r="Q352" s="664"/>
      <c r="R352" s="664"/>
      <c r="S352" s="664"/>
      <c r="T352" s="664"/>
      <c r="U352" s="664"/>
      <c r="V352" s="664"/>
      <c r="W352" s="664"/>
      <c r="X352" s="664"/>
      <c r="Y352" s="664"/>
      <c r="Z352" s="664"/>
      <c r="AA352" s="664"/>
      <c r="AB352" s="664"/>
      <c r="AC352" s="664"/>
      <c r="AD352" s="664"/>
      <c r="AE352" s="664"/>
      <c r="AF352" s="664"/>
      <c r="AG352" s="659"/>
      <c r="AH352" s="665"/>
      <c r="AI352" s="665"/>
      <c r="AJ352" s="666"/>
      <c r="AK352" s="666"/>
      <c r="AL352" s="662"/>
      <c r="AM352" s="88" t="str">
        <f>IF(AND(ISTEXT($E352),ISTEXT($B352)),"산출기준 &gt;&gt;  "&amp;_xlfn.XLOOKUP($E352,산출기준!$D:$D,산출기준!$E:$E,"매칭실패"),"")</f>
        <v/>
      </c>
    </row>
    <row r="353" spans="1:39" ht="34.9" customHeight="1">
      <c r="B353" s="808" t="str" cm="1">
        <f t="array" aca="1" ref="B353" ca="1">_xlfn.IFNA(INDIRECT("Family_표준_구성도!B"&amp;MATCH(F353,INDIRECT("Family_표준_구성도!"&amp;"C:C"),0)),"")</f>
        <v>8.4.1.1.4</v>
      </c>
      <c r="C353" s="668" t="s">
        <v>2016</v>
      </c>
      <c r="D353" s="809"/>
      <c r="E353" s="668" t="s">
        <v>3761</v>
      </c>
      <c r="F353" s="1265" t="s">
        <v>1314</v>
      </c>
      <c r="G353" s="811"/>
      <c r="H353" s="917" t="s">
        <v>3944</v>
      </c>
      <c r="I353" s="1356" t="s">
        <v>1653</v>
      </c>
      <c r="J353" s="1356"/>
      <c r="K353" s="674"/>
      <c r="L353" s="674"/>
      <c r="M353" s="1357" t="str" cm="1">
        <f t="array" aca="1" ref="M353:R353" ca="1">TRANSPOSE(INDIRECT("'WM-AR'!D"&amp;_xlfn.XMATCH($I354,'WM-AR'!G:G,0,1)):INDIRECT("'WM-AR'!D"&amp;_xlfn.XMATCH($I354,'WM-AR'!G:G,0,-1)))</f>
        <v>Fire Protective Rating: N/A, Motorized Type</v>
      </c>
      <c r="N353" s="1357" t="str">
        <f ca="1"/>
        <v/>
      </c>
      <c r="O353" s="1358" t="str">
        <f ca="1"/>
        <v>Fire Protective Rating: 1-hr, Motorized Type</v>
      </c>
      <c r="P353" s="1359" t="str">
        <f ca="1"/>
        <v/>
      </c>
      <c r="Q353" s="1360" t="str">
        <f ca="1"/>
        <v>Fire Protective Rating: 2-hrs, Motorized Type</v>
      </c>
      <c r="R353" s="1360" t="str">
        <f ca="1"/>
        <v/>
      </c>
      <c r="S353" s="1360"/>
      <c r="T353" s="1360"/>
      <c r="U353" s="1360"/>
      <c r="V353" s="1360"/>
      <c r="W353" s="1361"/>
      <c r="X353" s="1362"/>
      <c r="Y353" s="679"/>
      <c r="Z353" s="679"/>
      <c r="AA353" s="679"/>
      <c r="AB353" s="679"/>
      <c r="AC353" s="679"/>
      <c r="AD353" s="679"/>
      <c r="AE353" s="679"/>
      <c r="AF353" s="679"/>
      <c r="AG353" s="1043"/>
      <c r="AH353" s="682"/>
      <c r="AI353" s="682"/>
      <c r="AJ353" s="682"/>
      <c r="AK353" s="682"/>
      <c r="AL353" s="683"/>
      <c r="AM353" s="88" t="str">
        <f ca="1">IF(AND(ISTEXT($E353),ISTEXT($B353)),"산출기준 &gt;&gt;  "&amp;_xlfn.XLOOKUP($E353,산출기준!$D:$D,산출기준!$E:$E,"매칭실패"),"")</f>
        <v>산출기준 &gt;&gt;  [ 도어 일반 산출 ]</v>
      </c>
    </row>
    <row r="354" spans="1:39" ht="49.9" customHeight="1" outlineLevel="1">
      <c r="B354" s="758"/>
      <c r="C354" s="759"/>
      <c r="D354" s="759"/>
      <c r="E354" s="814"/>
      <c r="F354" s="775"/>
      <c r="G354" s="1363" t="s">
        <v>3752</v>
      </c>
      <c r="H354" s="1364" t="str">
        <f>_xlfn.XLOOKUP(I354,'WM-AR'!G:G,'WM-AR'!E:E)</f>
        <v>A04AR129 Finishing Work Door &amp; Window Work Blast Resistant Roll Up Door w/ Steel Frame (UoM: EA)</v>
      </c>
      <c r="I354" s="765" t="s">
        <v>3941</v>
      </c>
      <c r="J354" s="1365"/>
      <c r="K354" s="766"/>
      <c r="L354" s="766"/>
      <c r="M354" s="1366"/>
      <c r="N354" s="1366"/>
      <c r="O354" s="1366"/>
      <c r="P354" s="1366"/>
      <c r="Q354" s="1366"/>
      <c r="R354" s="1366"/>
      <c r="S354" s="1366"/>
      <c r="T354" s="1366"/>
      <c r="U354" s="1366"/>
      <c r="V354" s="1366"/>
      <c r="W354" s="1366"/>
      <c r="X354" s="1366"/>
      <c r="Y354" s="766"/>
      <c r="Z354" s="766"/>
      <c r="AA354" s="766"/>
      <c r="AB354" s="766"/>
      <c r="AC354" s="766"/>
      <c r="AD354" s="766"/>
      <c r="AE354" s="766"/>
      <c r="AF354" s="766"/>
      <c r="AG354" s="773"/>
      <c r="AH354" s="1045"/>
      <c r="AI354" s="1045"/>
      <c r="AJ354" s="1046"/>
      <c r="AK354" s="1046"/>
      <c r="AL354" s="759"/>
      <c r="AM354" s="88" t="str">
        <f>IF(AND(ISTEXT($E354),ISTEXT($B354)),"산출기준 &gt;&gt;  "&amp;_xlfn.XLOOKUP($E354,산출기준!$D:$D,산출기준!$E:$E,"매칭실패"),"")</f>
        <v/>
      </c>
    </row>
    <row r="355" spans="1:39" ht="54.95" customHeight="1">
      <c r="A355" s="1019"/>
      <c r="B355" s="684"/>
      <c r="C355" s="685"/>
      <c r="D355" s="1020"/>
      <c r="E355" s="687"/>
      <c r="F355" s="1021"/>
      <c r="G355" s="875" t="s">
        <v>3945</v>
      </c>
      <c r="H355" s="1367" t="str">
        <f ca="1">_xlfn.IFNA(_xlfn.XLOOKUP(J355,'WM-AR'!I:I,'WM-AR'!F:F),"")</f>
        <v xml:space="preserve">A04AR129-00001 Finishing Work Door &amp; Window Work Blast Resistant Roll Up Door w/ Steel Frame (UoM: EA) Fire Protective Rating: N/A, Motorized Type     w/ Hardware &amp; Accessories  </v>
      </c>
      <c r="I355" s="1368" t="s">
        <v>3755</v>
      </c>
      <c r="J355" s="692" t="str" cm="1">
        <f t="array" aca="1" ref="J355" ca="1">IF(ISTEXT(I355),INDIRECT("I"&amp;_xlfn.XMATCH("#",$I$1:INDIRECT("I"&amp;ROW()),,-1)+1)&amp;"-"&amp;I355,"")</f>
        <v>A04AR129-00001</v>
      </c>
      <c r="K355" s="1022"/>
      <c r="L355" s="1023" t="str">
        <f ca="1">IFERROR(VLOOKUP($J355,'WM-AR'!$I$7:$AS$3267,34,FALSE),"")</f>
        <v>EA</v>
      </c>
      <c r="M355" s="1369" t="str">
        <f ca="1">IFERROR(VLOOKUP($J355,'WM-AR'!$I$7:$AS$3267,4,FALSE),"")</f>
        <v>Finishing Work</v>
      </c>
      <c r="N355" s="1369" t="str">
        <f ca="1">IFERROR(VLOOKUP($J355,'WM-AR'!$I$7:$AS$3267,6,FALSE),"")</f>
        <v>Door &amp; Window Work</v>
      </c>
      <c r="O355" s="1369" t="str">
        <f ca="1">IFERROR(VLOOKUP($J355,'WM-AR'!$I$7:$AS$3267,8,FALSE),"")</f>
        <v>Blast Resistant Roll Up Door w/ Steel Frame (UoM: EA)</v>
      </c>
      <c r="P355" s="1025" t="str">
        <f ca="1">IFERROR(VLOOKUP($J355,'WM-AR'!$I$7:$AS$3267,10,FALSE),"")</f>
        <v>Fire Protective Rating: N/A, Motorized Type</v>
      </c>
      <c r="Q355" s="1026">
        <f ca="1">IFERROR(VLOOKUP($J355,'WM-AR'!$I$7:$AS$3267,12,FALSE),"")</f>
        <v>0</v>
      </c>
      <c r="R355" s="1026">
        <f ca="1">IFERROR(VLOOKUP($J355,'WM-AR'!$I$7:$AS$3267,14,FALSE),"")</f>
        <v>0</v>
      </c>
      <c r="S355" s="1026">
        <f ca="1">IFERROR(VLOOKUP($J355,'WM-AR'!$I$7:$AS$3267,16,FALSE),"")</f>
        <v>0</v>
      </c>
      <c r="T355" s="1026">
        <f ca="1">IFERROR(VLOOKUP($J355,'WM-AR'!$I$7:$AS$3267,18,FALSE),"")</f>
        <v>0</v>
      </c>
      <c r="U355" s="1026" t="str">
        <f ca="1">IFERROR(VLOOKUP($J355,'WM-AR'!$I$7:$AS$3267,20,FALSE),"")</f>
        <v>w/ Hardware &amp; Accessories</v>
      </c>
      <c r="V355" s="1026">
        <f ca="1">IFERROR(VLOOKUP($J355,'WM-AR'!$I$7:$AS$3267,22,FALSE),"")</f>
        <v>0</v>
      </c>
      <c r="W355" s="1026">
        <f ca="1">IFERROR(VLOOKUP($J355,'WM-AR'!$I$7:$AS$3267,24,FALSE),"")</f>
        <v>0</v>
      </c>
      <c r="X355" s="1026">
        <f ca="1">IFERROR(VLOOKUP($J355,'WM-AR'!$I$7:$AS$3267,25,FALSE),"")</f>
        <v>0</v>
      </c>
      <c r="Y355" s="1026" t="str">
        <f ca="1">IFERROR(VLOOKUP($J355,'WM-AR'!$I$7:$AS$3267,26,FALSE),"")</f>
        <v>W x H=(  )mm x (  )mm</v>
      </c>
      <c r="Z355" s="1026">
        <f ca="1">IFERROR(VLOOKUP($J355,'WM-AR'!$I$7:$AS$3267,27,FALSE),"")</f>
        <v>0</v>
      </c>
      <c r="AA355" s="1026">
        <f ca="1">IFERROR(VLOOKUP($J355,'WM-AR'!$I$7:$AS$3267,28,FALSE),"")</f>
        <v>0</v>
      </c>
      <c r="AB355" s="1026">
        <f ca="1">IFERROR(VLOOKUP($J355,'WM-AR'!$I$7:$AS$3267,29,FALSE),"")</f>
        <v>0</v>
      </c>
      <c r="AC355" s="1026">
        <f ca="1">IFERROR(VLOOKUP($J355,'WM-AR'!$I$7:$AS$3267,30,FALSE),"")</f>
        <v>0</v>
      </c>
      <c r="AD355" s="1026" t="str">
        <f ca="1">IFERROR(VLOOKUP($J355,'WM-AR'!$I$7:$AS$3267,31,FALSE),"")</f>
        <v>Blast Load: Overpressure (   )psi, Duration (  )ms</v>
      </c>
      <c r="AE355" s="1026">
        <f ca="1">IFERROR(VLOOKUP($J355,'WM-AR'!$I$7:$AS$3267,32,FALSE),"")</f>
        <v>0</v>
      </c>
      <c r="AF355" s="1026" t="str">
        <f ca="1">IFERROR(VLOOKUP($J355,'WM-AR'!$I$7:$AS$3267,33,FALSE),"")</f>
        <v/>
      </c>
      <c r="AG355" s="1370" t="s">
        <v>3931</v>
      </c>
      <c r="AH355" s="768" t="s">
        <v>3757</v>
      </c>
      <c r="AI355" s="768" t="s">
        <v>3757</v>
      </c>
      <c r="AJ355" s="769"/>
      <c r="AK355" s="769" t="str">
        <f ca="1">L355</f>
        <v>EA</v>
      </c>
      <c r="AL355" s="704"/>
      <c r="AM355" s="1028" t="str">
        <f>IF(AND(ISTEXT($E355),ISTEXT($B355)),"산출기준 &gt;&gt;  "&amp;_xlfn.XLOOKUP($E355,산출기준!$D:$D,산출기준!$E:$E,"매칭실패"),"")</f>
        <v/>
      </c>
    </row>
    <row r="356" spans="1:39" ht="54.95" customHeight="1">
      <c r="A356" s="1019"/>
      <c r="B356" s="705"/>
      <c r="C356" s="706"/>
      <c r="D356" s="711"/>
      <c r="E356" s="708"/>
      <c r="F356" s="1029"/>
      <c r="G356" s="882" t="s">
        <v>3946</v>
      </c>
      <c r="H356" s="1371" t="str">
        <f ca="1">_xlfn.IFNA(_xlfn.XLOOKUP(J356,'WM-AR'!I:I,'WM-AR'!F:F),"")</f>
        <v xml:space="preserve">A04AR129-00005 Finishing Work Door &amp; Window Work Blast Resistant Roll Up Door w/ Steel Frame (UoM: EA) Fire Protective Rating: 2-hrs, Motorized Type     w/ Hardware &amp; Accessories  </v>
      </c>
      <c r="I356" s="1372" t="s">
        <v>3767</v>
      </c>
      <c r="J356" s="712" t="str" cm="1">
        <f t="array" aca="1" ref="J356" ca="1">IF(ISTEXT(I356),INDIRECT("I"&amp;_xlfn.XMATCH("#",$I$1:INDIRECT("I"&amp;ROW()),,-1)+1)&amp;"-"&amp;I356,"")</f>
        <v>A04AR129-00005</v>
      </c>
      <c r="K356" s="1030"/>
      <c r="L356" s="1031" t="str">
        <f ca="1">IFERROR(VLOOKUP($J356,'WM-AR'!$I$7:$AS$3267,34,FALSE),"")</f>
        <v>EA</v>
      </c>
      <c r="M356" s="1373" t="str">
        <f ca="1">IFERROR(VLOOKUP($J356,'WM-AR'!$I$7:$AS$3267,4,FALSE),"")</f>
        <v>Finishing Work</v>
      </c>
      <c r="N356" s="1373" t="str">
        <f ca="1">IFERROR(VLOOKUP($J356,'WM-AR'!$I$7:$AS$3267,6,FALSE),"")</f>
        <v>Door &amp; Window Work</v>
      </c>
      <c r="O356" s="1373" t="str">
        <f ca="1">IFERROR(VLOOKUP($J356,'WM-AR'!$I$7:$AS$3267,8,FALSE),"")</f>
        <v>Blast Resistant Roll Up Door w/ Steel Frame (UoM: EA)</v>
      </c>
      <c r="P356" s="1032" t="str">
        <f ca="1">IFERROR(VLOOKUP($J356,'WM-AR'!$I$7:$AS$3267,10,FALSE),"")</f>
        <v>Fire Protective Rating: 2-hrs, Motorized Type</v>
      </c>
      <c r="Q356" s="1033">
        <f ca="1">IFERROR(VLOOKUP($J356,'WM-AR'!$I$7:$AS$3267,12,FALSE),"")</f>
        <v>0</v>
      </c>
      <c r="R356" s="1033">
        <f ca="1">IFERROR(VLOOKUP($J356,'WM-AR'!$I$7:$AS$3267,14,FALSE),"")</f>
        <v>0</v>
      </c>
      <c r="S356" s="1033">
        <f ca="1">IFERROR(VLOOKUP($J356,'WM-AR'!$I$7:$AS$3267,16,FALSE),"")</f>
        <v>0</v>
      </c>
      <c r="T356" s="1033">
        <f ca="1">IFERROR(VLOOKUP($J356,'WM-AR'!$I$7:$AS$3267,18,FALSE),"")</f>
        <v>0</v>
      </c>
      <c r="U356" s="1033" t="str">
        <f ca="1">IFERROR(VLOOKUP($J356,'WM-AR'!$I$7:$AS$3267,20,FALSE),"")</f>
        <v>w/ Hardware &amp; Accessories</v>
      </c>
      <c r="V356" s="1033">
        <f ca="1">IFERROR(VLOOKUP($J356,'WM-AR'!$I$7:$AS$3267,22,FALSE),"")</f>
        <v>0</v>
      </c>
      <c r="W356" s="1033">
        <f ca="1">IFERROR(VLOOKUP($J356,'WM-AR'!$I$7:$AS$3267,24,FALSE),"")</f>
        <v>0</v>
      </c>
      <c r="X356" s="1033">
        <f ca="1">IFERROR(VLOOKUP($J356,'WM-AR'!$I$7:$AS$3267,25,FALSE),"")</f>
        <v>0</v>
      </c>
      <c r="Y356" s="1033" t="str">
        <f ca="1">IFERROR(VLOOKUP($J356,'WM-AR'!$I$7:$AS$3267,26,FALSE),"")</f>
        <v>W x H=(  )mm x (  )mm</v>
      </c>
      <c r="Z356" s="1033">
        <f ca="1">IFERROR(VLOOKUP($J356,'WM-AR'!$I$7:$AS$3267,27,FALSE),"")</f>
        <v>0</v>
      </c>
      <c r="AA356" s="1033">
        <f ca="1">IFERROR(VLOOKUP($J356,'WM-AR'!$I$7:$AS$3267,28,FALSE),"")</f>
        <v>0</v>
      </c>
      <c r="AB356" s="1033">
        <f ca="1">IFERROR(VLOOKUP($J356,'WM-AR'!$I$7:$AS$3267,29,FALSE),"")</f>
        <v>0</v>
      </c>
      <c r="AC356" s="1033">
        <f ca="1">IFERROR(VLOOKUP($J356,'WM-AR'!$I$7:$AS$3267,30,FALSE),"")</f>
        <v>0</v>
      </c>
      <c r="AD356" s="1033" t="str">
        <f ca="1">IFERROR(VLOOKUP($J356,'WM-AR'!$I$7:$AS$3267,31,FALSE),"")</f>
        <v>Blast Load: Overpressure (   )psi, Duration (  )ms</v>
      </c>
      <c r="AE356" s="1033">
        <f ca="1">IFERROR(VLOOKUP($J356,'WM-AR'!$I$7:$AS$3267,32,FALSE),"")</f>
        <v>0</v>
      </c>
      <c r="AF356" s="1033" t="str">
        <f ca="1">IFERROR(VLOOKUP($J356,'WM-AR'!$I$7:$AS$3267,33,FALSE),"")</f>
        <v/>
      </c>
      <c r="AG356" s="1374"/>
      <c r="AH356" s="1375" t="s">
        <v>3757</v>
      </c>
      <c r="AI356" s="1375" t="s">
        <v>3757</v>
      </c>
      <c r="AJ356" s="1375"/>
      <c r="AK356" s="1375" t="str">
        <f t="shared" ref="AK356:AK359" ca="1" si="38">L356</f>
        <v>EA</v>
      </c>
      <c r="AL356" s="723"/>
      <c r="AM356" s="1028" t="str">
        <f>IF(AND(ISTEXT($E356),ISTEXT($B356)),"산출기준 &gt;&gt;  "&amp;_xlfn.XLOOKUP($E356,산출기준!$D:$D,산출기준!$E:$E,"매칭실패"),"")</f>
        <v/>
      </c>
    </row>
    <row r="357" spans="1:39" ht="54.95" customHeight="1">
      <c r="A357" s="1019"/>
      <c r="B357" s="705"/>
      <c r="C357" s="706"/>
      <c r="D357" s="711"/>
      <c r="E357" s="708"/>
      <c r="F357" s="1029"/>
      <c r="G357" s="882"/>
      <c r="H357" s="1371" t="str">
        <f ca="1">_xlfn.IFNA(_xlfn.XLOOKUP(J357,'WM-AR'!I:I,'WM-AR'!F:F),"")</f>
        <v/>
      </c>
      <c r="I357" s="1372"/>
      <c r="J357" s="712" t="str" cm="1">
        <f t="array" aca="1" ref="J357" ca="1">IF(ISTEXT(I357),INDIRECT("I"&amp;_xlfn.XMATCH("#",$I$1:INDIRECT("I"&amp;ROW()),,-1)+1)&amp;"-"&amp;I357,"")</f>
        <v/>
      </c>
      <c r="K357" s="1030"/>
      <c r="L357" s="1031" t="str">
        <f ca="1">IFERROR(VLOOKUP($J357,'WM-AR'!$I$7:$AS$3267,34,FALSE),"")</f>
        <v/>
      </c>
      <c r="M357" s="1373" t="str">
        <f ca="1">IFERROR(VLOOKUP($J357,'WM-AR'!$I$7:$AS$3267,4,FALSE),"")</f>
        <v/>
      </c>
      <c r="N357" s="1373" t="str">
        <f ca="1">IFERROR(VLOOKUP($J357,'WM-AR'!$I$7:$AS$3267,6,FALSE),"")</f>
        <v/>
      </c>
      <c r="O357" s="1373" t="str">
        <f ca="1">IFERROR(VLOOKUP($J357,'WM-AR'!$I$7:$AS$3267,8,FALSE),"")</f>
        <v/>
      </c>
      <c r="P357" s="1032" t="str">
        <f ca="1">IFERROR(VLOOKUP($J357,'WM-AR'!$I$7:$AS$3267,10,FALSE),"")</f>
        <v/>
      </c>
      <c r="Q357" s="1033" t="str">
        <f ca="1">IFERROR(VLOOKUP($J357,'WM-AR'!$I$7:$AS$3267,12,FALSE),"")</f>
        <v/>
      </c>
      <c r="R357" s="1033" t="str">
        <f ca="1">IFERROR(VLOOKUP($J357,'WM-AR'!$I$7:$AS$3267,14,FALSE),"")</f>
        <v/>
      </c>
      <c r="S357" s="1033" t="str">
        <f ca="1">IFERROR(VLOOKUP($J357,'WM-AR'!$I$7:$AS$3267,16,FALSE),"")</f>
        <v/>
      </c>
      <c r="T357" s="1033" t="str">
        <f ca="1">IFERROR(VLOOKUP($J357,'WM-AR'!$I$7:$AS$3267,18,FALSE),"")</f>
        <v/>
      </c>
      <c r="U357" s="1033" t="str">
        <f ca="1">IFERROR(VLOOKUP($J357,'WM-AR'!$I$7:$AS$3267,20,FALSE),"")</f>
        <v/>
      </c>
      <c r="V357" s="1033" t="str">
        <f ca="1">IFERROR(VLOOKUP($J357,'WM-AR'!$I$7:$AS$3267,22,FALSE),"")</f>
        <v/>
      </c>
      <c r="W357" s="1033" t="str">
        <f ca="1">IFERROR(VLOOKUP($J357,'WM-AR'!$I$7:$AS$3267,24,FALSE),"")</f>
        <v/>
      </c>
      <c r="X357" s="1033" t="str">
        <f ca="1">IFERROR(VLOOKUP($J357,'WM-AR'!$I$7:$AS$3267,25,FALSE),"")</f>
        <v/>
      </c>
      <c r="Y357" s="1033" t="str">
        <f ca="1">IFERROR(VLOOKUP($J357,'WM-AR'!$I$7:$AS$3267,26,FALSE),"")</f>
        <v/>
      </c>
      <c r="Z357" s="1033" t="str">
        <f ca="1">IFERROR(VLOOKUP($J357,'WM-AR'!$I$7:$AS$3267,27,FALSE),"")</f>
        <v/>
      </c>
      <c r="AA357" s="1033" t="str">
        <f ca="1">IFERROR(VLOOKUP($J357,'WM-AR'!$I$7:$AS$3267,28,FALSE),"")</f>
        <v/>
      </c>
      <c r="AB357" s="1033" t="str">
        <f ca="1">IFERROR(VLOOKUP($J357,'WM-AR'!$I$7:$AS$3267,29,FALSE),"")</f>
        <v/>
      </c>
      <c r="AC357" s="1033" t="str">
        <f ca="1">IFERROR(VLOOKUP($J357,'WM-AR'!$I$7:$AS$3267,30,FALSE),"")</f>
        <v/>
      </c>
      <c r="AD357" s="1033" t="str">
        <f ca="1">IFERROR(VLOOKUP($J357,'WM-AR'!$I$7:$AS$3267,31,FALSE),"")</f>
        <v/>
      </c>
      <c r="AE357" s="1033" t="str">
        <f ca="1">IFERROR(VLOOKUP($J357,'WM-AR'!$I$7:$AS$3267,32,FALSE),"")</f>
        <v/>
      </c>
      <c r="AF357" s="1033" t="str">
        <f ca="1">IFERROR(VLOOKUP($J357,'WM-AR'!$I$7:$AS$3267,33,FALSE),"")</f>
        <v/>
      </c>
      <c r="AG357" s="1374"/>
      <c r="AH357" s="1375" t="s">
        <v>3757</v>
      </c>
      <c r="AI357" s="1375" t="s">
        <v>3757</v>
      </c>
      <c r="AJ357" s="1375"/>
      <c r="AK357" s="1375" t="str">
        <f t="shared" ca="1" si="38"/>
        <v/>
      </c>
      <c r="AL357" s="723"/>
      <c r="AM357" s="1028" t="str">
        <f>IF(AND(ISTEXT($E357),ISTEXT($B357)),"산출기준 &gt;&gt;  "&amp;_xlfn.XLOOKUP($E357,산출기준!$D:$D,산출기준!$E:$E,"매칭실패"),"")</f>
        <v/>
      </c>
    </row>
    <row r="358" spans="1:39" ht="54.95" customHeight="1">
      <c r="A358" s="1019"/>
      <c r="B358" s="705"/>
      <c r="C358" s="706"/>
      <c r="D358" s="711"/>
      <c r="E358" s="708"/>
      <c r="F358" s="1029"/>
      <c r="G358" s="882"/>
      <c r="H358" s="1371" t="str">
        <f ca="1">_xlfn.IFNA(_xlfn.XLOOKUP(J358,'WM-AR'!I:I,'WM-AR'!F:F),"")</f>
        <v/>
      </c>
      <c r="I358" s="1372"/>
      <c r="J358" s="712" t="str" cm="1">
        <f t="array" aca="1" ref="J358" ca="1">IF(ISTEXT(I358),INDIRECT("I"&amp;_xlfn.XMATCH("#",$I$1:INDIRECT("I"&amp;ROW()),,-1)+1)&amp;"-"&amp;I358,"")</f>
        <v/>
      </c>
      <c r="K358" s="1030"/>
      <c r="L358" s="1031" t="str">
        <f ca="1">IFERROR(VLOOKUP($J358,'WM-AR'!$I$7:$AS$3267,34,FALSE),"")</f>
        <v/>
      </c>
      <c r="M358" s="1373" t="str">
        <f ca="1">IFERROR(VLOOKUP($J358,'WM-AR'!$I$7:$AS$3267,4,FALSE),"")</f>
        <v/>
      </c>
      <c r="N358" s="1373" t="str">
        <f ca="1">IFERROR(VLOOKUP($J358,'WM-AR'!$I$7:$AS$3267,6,FALSE),"")</f>
        <v/>
      </c>
      <c r="O358" s="1373" t="str">
        <f ca="1">IFERROR(VLOOKUP($J358,'WM-AR'!$I$7:$AS$3267,8,FALSE),"")</f>
        <v/>
      </c>
      <c r="P358" s="1032" t="str">
        <f ca="1">IFERROR(VLOOKUP($J358,'WM-AR'!$I$7:$AS$3267,10,FALSE),"")</f>
        <v/>
      </c>
      <c r="Q358" s="1033" t="str">
        <f ca="1">IFERROR(VLOOKUP($J358,'WM-AR'!$I$7:$AS$3267,12,FALSE),"")</f>
        <v/>
      </c>
      <c r="R358" s="1033" t="str">
        <f ca="1">IFERROR(VLOOKUP($J358,'WM-AR'!$I$7:$AS$3267,14,FALSE),"")</f>
        <v/>
      </c>
      <c r="S358" s="1033" t="str">
        <f ca="1">IFERROR(VLOOKUP($J358,'WM-AR'!$I$7:$AS$3267,16,FALSE),"")</f>
        <v/>
      </c>
      <c r="T358" s="1033" t="str">
        <f ca="1">IFERROR(VLOOKUP($J358,'WM-AR'!$I$7:$AS$3267,18,FALSE),"")</f>
        <v/>
      </c>
      <c r="U358" s="1033" t="str">
        <f ca="1">IFERROR(VLOOKUP($J358,'WM-AR'!$I$7:$AS$3267,20,FALSE),"")</f>
        <v/>
      </c>
      <c r="V358" s="1033" t="str">
        <f ca="1">IFERROR(VLOOKUP($J358,'WM-AR'!$I$7:$AS$3267,22,FALSE),"")</f>
        <v/>
      </c>
      <c r="W358" s="1033" t="str">
        <f ca="1">IFERROR(VLOOKUP($J358,'WM-AR'!$I$7:$AS$3267,24,FALSE),"")</f>
        <v/>
      </c>
      <c r="X358" s="1033" t="str">
        <f ca="1">IFERROR(VLOOKUP($J358,'WM-AR'!$I$7:$AS$3267,25,FALSE),"")</f>
        <v/>
      </c>
      <c r="Y358" s="1033" t="str">
        <f ca="1">IFERROR(VLOOKUP($J358,'WM-AR'!$I$7:$AS$3267,26,FALSE),"")</f>
        <v/>
      </c>
      <c r="Z358" s="1033" t="str">
        <f ca="1">IFERROR(VLOOKUP($J358,'WM-AR'!$I$7:$AS$3267,27,FALSE),"")</f>
        <v/>
      </c>
      <c r="AA358" s="1033" t="str">
        <f ca="1">IFERROR(VLOOKUP($J358,'WM-AR'!$I$7:$AS$3267,28,FALSE),"")</f>
        <v/>
      </c>
      <c r="AB358" s="1033" t="str">
        <f ca="1">IFERROR(VLOOKUP($J358,'WM-AR'!$I$7:$AS$3267,29,FALSE),"")</f>
        <v/>
      </c>
      <c r="AC358" s="1033" t="str">
        <f ca="1">IFERROR(VLOOKUP($J358,'WM-AR'!$I$7:$AS$3267,30,FALSE),"")</f>
        <v/>
      </c>
      <c r="AD358" s="1033" t="str">
        <f ca="1">IFERROR(VLOOKUP($J358,'WM-AR'!$I$7:$AS$3267,31,FALSE),"")</f>
        <v/>
      </c>
      <c r="AE358" s="1033" t="str">
        <f ca="1">IFERROR(VLOOKUP($J358,'WM-AR'!$I$7:$AS$3267,32,FALSE),"")</f>
        <v/>
      </c>
      <c r="AF358" s="1033" t="str">
        <f ca="1">IFERROR(VLOOKUP($J358,'WM-AR'!$I$7:$AS$3267,33,FALSE),"")</f>
        <v/>
      </c>
      <c r="AG358" s="1374"/>
      <c r="AH358" s="1375" t="s">
        <v>3757</v>
      </c>
      <c r="AI358" s="1375" t="s">
        <v>3757</v>
      </c>
      <c r="AJ358" s="1375"/>
      <c r="AK358" s="1375" t="str">
        <f t="shared" ca="1" si="38"/>
        <v/>
      </c>
      <c r="AL358" s="723"/>
      <c r="AM358" s="1028" t="str">
        <f>IF(AND(ISTEXT($E358),ISTEXT($B358)),"산출기준 &gt;&gt;  "&amp;_xlfn.XLOOKUP($E358,산출기준!$D:$D,산출기준!$E:$E,"매칭실패"),"")</f>
        <v/>
      </c>
    </row>
    <row r="359" spans="1:39" ht="54.95" customHeight="1">
      <c r="A359" s="1019"/>
      <c r="B359" s="724"/>
      <c r="C359" s="725"/>
      <c r="D359" s="731"/>
      <c r="E359" s="727"/>
      <c r="F359" s="1035"/>
      <c r="G359" s="886"/>
      <c r="H359" s="1376" t="str">
        <f ca="1">_xlfn.IFNA(_xlfn.XLOOKUP(J359,'WM-AR'!I:I,'WM-AR'!F:F),"")</f>
        <v/>
      </c>
      <c r="I359" s="1377"/>
      <c r="J359" s="732" t="str" cm="1">
        <f t="array" aca="1" ref="J359" ca="1">IF(ISTEXT(I359),INDIRECT("I"&amp;_xlfn.XMATCH("#",$I$1:INDIRECT("I"&amp;ROW()),,-1)+1)&amp;"-"&amp;I359,"")</f>
        <v/>
      </c>
      <c r="K359" s="1036"/>
      <c r="L359" s="1037" t="str">
        <f ca="1">IFERROR(VLOOKUP($J359,'WM-AR'!$I$7:$AS$3267,34,FALSE),"")</f>
        <v/>
      </c>
      <c r="M359" s="1378" t="str">
        <f ca="1">IFERROR(VLOOKUP($J359,'WM-AR'!$I$7:$AS$3267,4,FALSE),"")</f>
        <v/>
      </c>
      <c r="N359" s="1378" t="str">
        <f ca="1">IFERROR(VLOOKUP($J359,'WM-AR'!$I$7:$AS$3267,6,FALSE),"")</f>
        <v/>
      </c>
      <c r="O359" s="1378" t="str">
        <f ca="1">IFERROR(VLOOKUP($J359,'WM-AR'!$I$7:$AS$3267,8,FALSE),"")</f>
        <v/>
      </c>
      <c r="P359" s="1038" t="str">
        <f ca="1">IFERROR(VLOOKUP($J359,'WM-AR'!$I$7:$AS$3267,10,FALSE),"")</f>
        <v/>
      </c>
      <c r="Q359" s="1039" t="str">
        <f ca="1">IFERROR(VLOOKUP($J359,'WM-AR'!$I$7:$AS$3267,12,FALSE),"")</f>
        <v/>
      </c>
      <c r="R359" s="1039" t="str">
        <f ca="1">IFERROR(VLOOKUP($J359,'WM-AR'!$I$7:$AS$3267,14,FALSE),"")</f>
        <v/>
      </c>
      <c r="S359" s="1039" t="str">
        <f ca="1">IFERROR(VLOOKUP($J359,'WM-AR'!$I$7:$AS$3267,16,FALSE),"")</f>
        <v/>
      </c>
      <c r="T359" s="1039" t="str">
        <f ca="1">IFERROR(VLOOKUP($J359,'WM-AR'!$I$7:$AS$3267,18,FALSE),"")</f>
        <v/>
      </c>
      <c r="U359" s="1039" t="str">
        <f ca="1">IFERROR(VLOOKUP($J359,'WM-AR'!$I$7:$AS$3267,20,FALSE),"")</f>
        <v/>
      </c>
      <c r="V359" s="1039" t="str">
        <f ca="1">IFERROR(VLOOKUP($J359,'WM-AR'!$I$7:$AS$3267,22,FALSE),"")</f>
        <v/>
      </c>
      <c r="W359" s="1039" t="str">
        <f ca="1">IFERROR(VLOOKUP($J359,'WM-AR'!$I$7:$AS$3267,24,FALSE),"")</f>
        <v/>
      </c>
      <c r="X359" s="1039" t="str">
        <f ca="1">IFERROR(VLOOKUP($J359,'WM-AR'!$I$7:$AS$3267,25,FALSE),"")</f>
        <v/>
      </c>
      <c r="Y359" s="1039" t="str">
        <f ca="1">IFERROR(VLOOKUP($J359,'WM-AR'!$I$7:$AS$3267,26,FALSE),"")</f>
        <v/>
      </c>
      <c r="Z359" s="1039" t="str">
        <f ca="1">IFERROR(VLOOKUP($J359,'WM-AR'!$I$7:$AS$3267,27,FALSE),"")</f>
        <v/>
      </c>
      <c r="AA359" s="1039" t="str">
        <f ca="1">IFERROR(VLOOKUP($J359,'WM-AR'!$I$7:$AS$3267,28,FALSE),"")</f>
        <v/>
      </c>
      <c r="AB359" s="1039" t="str">
        <f ca="1">IFERROR(VLOOKUP($J359,'WM-AR'!$I$7:$AS$3267,29,FALSE),"")</f>
        <v/>
      </c>
      <c r="AC359" s="1039" t="str">
        <f ca="1">IFERROR(VLOOKUP($J359,'WM-AR'!$I$7:$AS$3267,30,FALSE),"")</f>
        <v/>
      </c>
      <c r="AD359" s="1039" t="str">
        <f ca="1">IFERROR(VLOOKUP($J359,'WM-AR'!$I$7:$AS$3267,31,FALSE),"")</f>
        <v/>
      </c>
      <c r="AE359" s="1039" t="str">
        <f ca="1">IFERROR(VLOOKUP($J359,'WM-AR'!$I$7:$AS$3267,32,FALSE),"")</f>
        <v/>
      </c>
      <c r="AF359" s="1039" t="str">
        <f ca="1">IFERROR(VLOOKUP($J359,'WM-AR'!$I$7:$AS$3267,33,FALSE),"")</f>
        <v/>
      </c>
      <c r="AG359" s="1379"/>
      <c r="AH359" s="1380" t="s">
        <v>3757</v>
      </c>
      <c r="AI359" s="1380" t="s">
        <v>3757</v>
      </c>
      <c r="AJ359" s="1380"/>
      <c r="AK359" s="1380" t="str">
        <f t="shared" ca="1" si="38"/>
        <v/>
      </c>
      <c r="AL359" s="743"/>
      <c r="AM359" s="1028" t="str">
        <f>IF(AND(ISTEXT($E359),ISTEXT($B359)),"산출기준 &gt;&gt;  "&amp;_xlfn.XLOOKUP($E359,산출기준!$D:$D,산출기준!$E:$E,"매칭실패"),"")</f>
        <v/>
      </c>
    </row>
    <row r="360" spans="1:39">
      <c r="B360" s="635"/>
      <c r="C360" s="636"/>
      <c r="D360" s="636"/>
      <c r="E360" s="636"/>
      <c r="F360" s="638"/>
      <c r="G360" s="639"/>
      <c r="H360" s="639"/>
      <c r="I360" s="639"/>
      <c r="J360" s="641"/>
      <c r="K360" s="642"/>
      <c r="L360" s="642"/>
      <c r="M360" s="642"/>
      <c r="N360" s="642"/>
      <c r="O360" s="642"/>
      <c r="P360" s="642"/>
      <c r="Q360" s="642"/>
      <c r="R360" s="642"/>
      <c r="S360" s="642"/>
      <c r="T360" s="642"/>
      <c r="U360" s="642"/>
      <c r="V360" s="642"/>
      <c r="W360" s="642"/>
      <c r="X360" s="642"/>
      <c r="Y360" s="642"/>
      <c r="Z360" s="642"/>
      <c r="AA360" s="642"/>
      <c r="AB360" s="642"/>
      <c r="AC360" s="642"/>
      <c r="AD360" s="642"/>
      <c r="AE360" s="642"/>
      <c r="AF360" s="642"/>
      <c r="AG360" s="636"/>
      <c r="AH360" s="643"/>
      <c r="AI360" s="643"/>
      <c r="AJ360" s="644"/>
      <c r="AK360" s="644"/>
      <c r="AL360" s="639"/>
      <c r="AM360" s="88" t="str">
        <f>IF(AND(ISTEXT($E360),ISTEXT($B360)),"산출기준 &gt;&gt;  "&amp;_xlfn.XLOOKUP($E360,산출기준!$D:$D,산출기준!$E:$E,"매칭실패"),"")</f>
        <v/>
      </c>
    </row>
    <row r="361" spans="1:39">
      <c r="B361" s="645"/>
      <c r="C361" s="646" t="s">
        <v>3924</v>
      </c>
      <c r="D361" s="648"/>
      <c r="E361" s="648"/>
      <c r="F361" s="1057" t="s">
        <v>3925</v>
      </c>
      <c r="G361" s="645"/>
      <c r="H361" s="651"/>
      <c r="I361" s="651"/>
      <c r="J361" s="652"/>
      <c r="K361" s="652"/>
      <c r="L361" s="653"/>
      <c r="M361" s="653"/>
      <c r="N361" s="653"/>
      <c r="O361" s="653"/>
      <c r="P361" s="653"/>
      <c r="Q361" s="653"/>
      <c r="R361" s="653"/>
      <c r="S361" s="653"/>
      <c r="T361" s="653"/>
      <c r="U361" s="653"/>
      <c r="V361" s="653"/>
      <c r="W361" s="653"/>
      <c r="X361" s="653"/>
      <c r="Y361" s="653"/>
      <c r="Z361" s="653"/>
      <c r="AA361" s="653"/>
      <c r="AB361" s="653"/>
      <c r="AC361" s="653"/>
      <c r="AD361" s="653"/>
      <c r="AE361" s="653"/>
      <c r="AF361" s="653"/>
      <c r="AG361" s="656"/>
      <c r="AH361" s="656"/>
      <c r="AI361" s="656"/>
      <c r="AJ361" s="656"/>
      <c r="AK361" s="656"/>
      <c r="AL361" s="657"/>
      <c r="AM361" s="88" t="str">
        <f>IF(AND(ISTEXT($E361),ISTEXT($B361)),"산출기준 &gt;&gt;  "&amp;_xlfn.XLOOKUP($E361,산출기준!$D:$D,산출기준!$E:$E,"매칭실패"),"")</f>
        <v/>
      </c>
    </row>
    <row r="362" spans="1:39">
      <c r="B362" s="658"/>
      <c r="C362" s="659"/>
      <c r="D362" s="659"/>
      <c r="E362" s="659"/>
      <c r="F362" s="1338" t="s">
        <v>3947</v>
      </c>
      <c r="G362" s="662"/>
      <c r="H362" s="662"/>
      <c r="I362" s="662"/>
      <c r="J362" s="652"/>
      <c r="K362" s="664"/>
      <c r="L362" s="664"/>
      <c r="M362" s="664"/>
      <c r="N362" s="664"/>
      <c r="O362" s="664"/>
      <c r="P362" s="664"/>
      <c r="Q362" s="664"/>
      <c r="R362" s="664"/>
      <c r="S362" s="664"/>
      <c r="T362" s="664"/>
      <c r="U362" s="664"/>
      <c r="V362" s="664"/>
      <c r="W362" s="664"/>
      <c r="X362" s="664"/>
      <c r="Y362" s="664"/>
      <c r="Z362" s="664"/>
      <c r="AA362" s="664"/>
      <c r="AB362" s="664"/>
      <c r="AC362" s="664"/>
      <c r="AD362" s="664"/>
      <c r="AE362" s="664"/>
      <c r="AF362" s="664"/>
      <c r="AG362" s="659"/>
      <c r="AH362" s="665"/>
      <c r="AI362" s="665"/>
      <c r="AJ362" s="666"/>
      <c r="AK362" s="666"/>
      <c r="AL362" s="662"/>
      <c r="AM362" s="88" t="str">
        <f>IF(AND(ISTEXT($E362),ISTEXT($B362)),"산출기준 &gt;&gt;  "&amp;_xlfn.XLOOKUP($E362,산출기준!$D:$D,산출기준!$E:$E,"매칭실패"),"")</f>
        <v/>
      </c>
    </row>
    <row r="363" spans="1:39" ht="34.9" customHeight="1">
      <c r="B363" s="808" t="str" cm="1">
        <f t="array" aca="1" ref="B363" ca="1">_xlfn.IFNA(INDIRECT("Family_표준_구성도!B"&amp;MATCH(F363,INDIRECT("Family_표준_구성도!"&amp;"C:C"),0)),"")</f>
        <v>8.4.1.1.5</v>
      </c>
      <c r="C363" s="668" t="s">
        <v>2016</v>
      </c>
      <c r="D363" s="809"/>
      <c r="E363" s="668" t="s">
        <v>3761</v>
      </c>
      <c r="F363" s="1265" t="s">
        <v>3948</v>
      </c>
      <c r="G363" s="811"/>
      <c r="H363" s="917" t="s">
        <v>3949</v>
      </c>
      <c r="I363" s="1356" t="s">
        <v>1653</v>
      </c>
      <c r="J363" s="1356"/>
      <c r="K363" s="674"/>
      <c r="L363" s="674"/>
      <c r="M363" s="1357" t="str" cm="1">
        <f t="array" aca="1" ref="M363:N363" ca="1">TRANSPOSE(INDIRECT("'WM-AR'!B"&amp;_xlfn.XMATCH($I364,'WM-AR'!G:G,0,1)):INDIRECT("'WM-AR'!B"&amp;_xlfn.XMATCH($I364,'WM-AR'!G:G,0,-1)))</f>
        <v/>
      </c>
      <c r="N363" s="1357" t="str">
        <f ca="1"/>
        <v>Fire Protective Rating: N/A, Manual Type</v>
      </c>
      <c r="O363" s="1358"/>
      <c r="P363" s="1359"/>
      <c r="Q363" s="1360"/>
      <c r="R363" s="1360"/>
      <c r="S363" s="1360"/>
      <c r="T363" s="1360"/>
      <c r="U363" s="1360"/>
      <c r="V363" s="1360"/>
      <c r="W363" s="1361"/>
      <c r="X363" s="1362"/>
      <c r="Y363" s="679"/>
      <c r="Z363" s="679"/>
      <c r="AA363" s="679"/>
      <c r="AB363" s="679"/>
      <c r="AC363" s="679"/>
      <c r="AD363" s="679"/>
      <c r="AE363" s="679"/>
      <c r="AF363" s="679"/>
      <c r="AG363" s="1043"/>
      <c r="AH363" s="682"/>
      <c r="AI363" s="682"/>
      <c r="AJ363" s="682"/>
      <c r="AK363" s="682"/>
      <c r="AL363" s="683"/>
      <c r="AM363" s="88" t="str">
        <f ca="1">IF(AND(ISTEXT($E363),ISTEXT($B363)),"산출기준 &gt;&gt;  "&amp;_xlfn.XLOOKUP($E363,산출기준!$D:$D,산출기준!$E:$E,"매칭실패"),"")</f>
        <v>산출기준 &gt;&gt;  [ 도어 일반 산출 ]</v>
      </c>
    </row>
    <row r="364" spans="1:39" ht="49.9" customHeight="1" outlineLevel="1">
      <c r="B364" s="758"/>
      <c r="C364" s="759"/>
      <c r="D364" s="759"/>
      <c r="E364" s="814"/>
      <c r="F364" s="775"/>
      <c r="G364" s="1363" t="s">
        <v>3752</v>
      </c>
      <c r="H364" s="1364" t="str">
        <f>_xlfn.XLOOKUP(I364,'WM-AR'!G:G,'WM-AR'!E:E)</f>
        <v>A04AR131 Finishing Work Door &amp; Window Work Aluminum Roll Up Door w/ Aluminum Frame (UoM: EA)</v>
      </c>
      <c r="I364" s="765" t="s">
        <v>3950</v>
      </c>
      <c r="J364" s="1365"/>
      <c r="K364" s="766"/>
      <c r="L364" s="766"/>
      <c r="M364" s="1366"/>
      <c r="N364" s="1366"/>
      <c r="O364" s="1366"/>
      <c r="P364" s="1366"/>
      <c r="Q364" s="1366"/>
      <c r="R364" s="1366"/>
      <c r="S364" s="1366"/>
      <c r="T364" s="1366"/>
      <c r="U364" s="1366"/>
      <c r="V364" s="1366"/>
      <c r="W364" s="1366"/>
      <c r="X364" s="1366"/>
      <c r="Y364" s="766"/>
      <c r="Z364" s="766"/>
      <c r="AA364" s="766"/>
      <c r="AB364" s="766"/>
      <c r="AC364" s="766"/>
      <c r="AD364" s="766"/>
      <c r="AE364" s="766"/>
      <c r="AF364" s="766"/>
      <c r="AG364" s="773"/>
      <c r="AH364" s="1045"/>
      <c r="AI364" s="1045"/>
      <c r="AJ364" s="1046"/>
      <c r="AK364" s="1046"/>
      <c r="AL364" s="759"/>
      <c r="AM364" s="88" t="str">
        <f>IF(AND(ISTEXT($E364),ISTEXT($B364)),"산출기준 &gt;&gt;  "&amp;_xlfn.XLOOKUP($E364,산출기준!$D:$D,산출기준!$E:$E,"매칭실패"),"")</f>
        <v/>
      </c>
    </row>
    <row r="365" spans="1:39" ht="54.95" customHeight="1">
      <c r="A365" s="1019"/>
      <c r="B365" s="684"/>
      <c r="C365" s="685"/>
      <c r="D365" s="1020"/>
      <c r="E365" s="687"/>
      <c r="F365" s="1021"/>
      <c r="G365" s="875" t="s">
        <v>2441</v>
      </c>
      <c r="H365" s="1367" t="str">
        <f ca="1">_xlfn.IFNA(_xlfn.XLOOKUP(J365,'WM-AR'!I:I,'WM-AR'!F:F),"")</f>
        <v xml:space="preserve">A04AR131-00002 Finishing Work Door &amp; Window Work Aluminum Roll Up Door w/ Aluminum Frame (UoM: EA) Fire Protective Rating: N/A, Manual Type     w/ Hardware &amp; Accessories  </v>
      </c>
      <c r="I365" s="1368" t="s">
        <v>3836</v>
      </c>
      <c r="J365" s="692" t="str" cm="1">
        <f t="array" aca="1" ref="J365" ca="1">IF(ISTEXT(I365),INDIRECT("I"&amp;_xlfn.XMATCH("#",$I$1:INDIRECT("I"&amp;ROW()),,-1)+1)&amp;"-"&amp;I365,"")</f>
        <v>A04AR131-00002</v>
      </c>
      <c r="K365" s="1022"/>
      <c r="L365" s="1023" t="str">
        <f ca="1">IFERROR(VLOOKUP($J365,'WM-AR'!$I$7:$AS$3267,34,FALSE),"")</f>
        <v>EA</v>
      </c>
      <c r="M365" s="1369" t="str">
        <f ca="1">IFERROR(VLOOKUP($J365,'WM-AR'!$I$7:$AS$3267,4,FALSE),"")</f>
        <v>Finishing Work</v>
      </c>
      <c r="N365" s="1369" t="str">
        <f ca="1">IFERROR(VLOOKUP($J365,'WM-AR'!$I$7:$AS$3267,6,FALSE),"")</f>
        <v>Door &amp; Window Work</v>
      </c>
      <c r="O365" s="1369" t="str">
        <f ca="1">IFERROR(VLOOKUP($J365,'WM-AR'!$I$7:$AS$3267,8,FALSE),"")</f>
        <v>Aluminum Roll Up Door w/ Aluminum Frame (UoM: EA)</v>
      </c>
      <c r="P365" s="1025" t="str">
        <f ca="1">IFERROR(VLOOKUP($J365,'WM-AR'!$I$7:$AS$3267,10,FALSE),"")</f>
        <v>Fire Protective Rating: N/A, Manual Type</v>
      </c>
      <c r="Q365" s="1026">
        <f ca="1">IFERROR(VLOOKUP($J365,'WM-AR'!$I$7:$AS$3267,12,FALSE),"")</f>
        <v>0</v>
      </c>
      <c r="R365" s="1026">
        <f ca="1">IFERROR(VLOOKUP($J365,'WM-AR'!$I$7:$AS$3267,14,FALSE),"")</f>
        <v>0</v>
      </c>
      <c r="S365" s="1026">
        <f ca="1">IFERROR(VLOOKUP($J365,'WM-AR'!$I$7:$AS$3267,16,FALSE),"")</f>
        <v>0</v>
      </c>
      <c r="T365" s="1026">
        <f ca="1">IFERROR(VLOOKUP($J365,'WM-AR'!$I$7:$AS$3267,18,FALSE),"")</f>
        <v>0</v>
      </c>
      <c r="U365" s="1026" t="str">
        <f ca="1">IFERROR(VLOOKUP($J365,'WM-AR'!$I$7:$AS$3267,20,FALSE),"")</f>
        <v>w/ Hardware &amp; Accessories</v>
      </c>
      <c r="V365" s="1026">
        <f ca="1">IFERROR(VLOOKUP($J365,'WM-AR'!$I$7:$AS$3267,22,FALSE),"")</f>
        <v>0</v>
      </c>
      <c r="W365" s="1026">
        <f ca="1">IFERROR(VLOOKUP($J365,'WM-AR'!$I$7:$AS$3267,24,FALSE),"")</f>
        <v>0</v>
      </c>
      <c r="X365" s="1026">
        <f ca="1">IFERROR(VLOOKUP($J365,'WM-AR'!$I$7:$AS$3267,25,FALSE),"")</f>
        <v>0</v>
      </c>
      <c r="Y365" s="1026" t="str">
        <f ca="1">IFERROR(VLOOKUP($J365,'WM-AR'!$I$7:$AS$3267,26,FALSE),"")</f>
        <v>W x H=(  )mm x (  )mm</v>
      </c>
      <c r="Z365" s="1026">
        <f ca="1">IFERROR(VLOOKUP($J365,'WM-AR'!$I$7:$AS$3267,27,FALSE),"")</f>
        <v>0</v>
      </c>
      <c r="AA365" s="1026">
        <f ca="1">IFERROR(VLOOKUP($J365,'WM-AR'!$I$7:$AS$3267,28,FALSE),"")</f>
        <v>0</v>
      </c>
      <c r="AB365" s="1026">
        <f ca="1">IFERROR(VLOOKUP($J365,'WM-AR'!$I$7:$AS$3267,29,FALSE),"")</f>
        <v>0</v>
      </c>
      <c r="AC365" s="1026">
        <f ca="1">IFERROR(VLOOKUP($J365,'WM-AR'!$I$7:$AS$3267,30,FALSE),"")</f>
        <v>0</v>
      </c>
      <c r="AD365" s="1026">
        <f ca="1">IFERROR(VLOOKUP($J365,'WM-AR'!$I$7:$AS$3267,31,FALSE),"")</f>
        <v>0</v>
      </c>
      <c r="AE365" s="1026">
        <f ca="1">IFERROR(VLOOKUP($J365,'WM-AR'!$I$7:$AS$3267,32,FALSE),"")</f>
        <v>0</v>
      </c>
      <c r="AF365" s="1026" t="str">
        <f ca="1">IFERROR(VLOOKUP($J365,'WM-AR'!$I$7:$AS$3267,33,FALSE),"")</f>
        <v/>
      </c>
      <c r="AG365" s="1370" t="s">
        <v>3931</v>
      </c>
      <c r="AH365" s="768" t="s">
        <v>3757</v>
      </c>
      <c r="AI365" s="768" t="s">
        <v>3757</v>
      </c>
      <c r="AJ365" s="769"/>
      <c r="AK365" s="769" t="str">
        <f ca="1">L365</f>
        <v>EA</v>
      </c>
      <c r="AL365" s="704"/>
      <c r="AM365" s="1028" t="str">
        <f>IF(AND(ISTEXT($E365),ISTEXT($B365)),"산출기준 &gt;&gt;  "&amp;_xlfn.XLOOKUP($E365,산출기준!$D:$D,산출기준!$E:$E,"매칭실패"),"")</f>
        <v/>
      </c>
    </row>
    <row r="366" spans="1:39" ht="54.95" customHeight="1">
      <c r="A366" s="1019"/>
      <c r="B366" s="705"/>
      <c r="C366" s="706"/>
      <c r="D366" s="711"/>
      <c r="E366" s="708"/>
      <c r="F366" s="1029"/>
      <c r="G366" s="882"/>
      <c r="H366" s="1371" t="str">
        <f ca="1">_xlfn.IFNA(_xlfn.XLOOKUP(J366,'WM-AR'!I:I,'WM-AR'!F:F),"")</f>
        <v/>
      </c>
      <c r="I366" s="1372"/>
      <c r="J366" s="712" t="str" cm="1">
        <f t="array" aca="1" ref="J366" ca="1">IF(ISTEXT(I366),INDIRECT("I"&amp;_xlfn.XMATCH("#",$I$1:INDIRECT("I"&amp;ROW()),,-1)+1)&amp;"-"&amp;I366,"")</f>
        <v/>
      </c>
      <c r="K366" s="1030"/>
      <c r="L366" s="1031" t="str">
        <f ca="1">IFERROR(VLOOKUP($J366,'WM-AR'!$I$7:$AS$3267,34,FALSE),"")</f>
        <v/>
      </c>
      <c r="M366" s="1373" t="str">
        <f ca="1">IFERROR(VLOOKUP($J366,'WM-AR'!$I$7:$AS$3267,4,FALSE),"")</f>
        <v/>
      </c>
      <c r="N366" s="1373" t="str">
        <f ca="1">IFERROR(VLOOKUP($J366,'WM-AR'!$I$7:$AS$3267,6,FALSE),"")</f>
        <v/>
      </c>
      <c r="O366" s="1373" t="str">
        <f ca="1">IFERROR(VLOOKUP($J366,'WM-AR'!$I$7:$AS$3267,8,FALSE),"")</f>
        <v/>
      </c>
      <c r="P366" s="1032" t="str">
        <f ca="1">IFERROR(VLOOKUP($J366,'WM-AR'!$I$7:$AS$3267,10,FALSE),"")</f>
        <v/>
      </c>
      <c r="Q366" s="1033" t="str">
        <f ca="1">IFERROR(VLOOKUP($J366,'WM-AR'!$I$7:$AS$3267,12,FALSE),"")</f>
        <v/>
      </c>
      <c r="R366" s="1033" t="str">
        <f ca="1">IFERROR(VLOOKUP($J366,'WM-AR'!$I$7:$AS$3267,14,FALSE),"")</f>
        <v/>
      </c>
      <c r="S366" s="1033" t="str">
        <f ca="1">IFERROR(VLOOKUP($J366,'WM-AR'!$I$7:$AS$3267,16,FALSE),"")</f>
        <v/>
      </c>
      <c r="T366" s="1033" t="str">
        <f ca="1">IFERROR(VLOOKUP($J366,'WM-AR'!$I$7:$AS$3267,18,FALSE),"")</f>
        <v/>
      </c>
      <c r="U366" s="1033" t="str">
        <f ca="1">IFERROR(VLOOKUP($J366,'WM-AR'!$I$7:$AS$3267,20,FALSE),"")</f>
        <v/>
      </c>
      <c r="V366" s="1033" t="str">
        <f ca="1">IFERROR(VLOOKUP($J366,'WM-AR'!$I$7:$AS$3267,22,FALSE),"")</f>
        <v/>
      </c>
      <c r="W366" s="1033" t="str">
        <f ca="1">IFERROR(VLOOKUP($J366,'WM-AR'!$I$7:$AS$3267,24,FALSE),"")</f>
        <v/>
      </c>
      <c r="X366" s="1033" t="str">
        <f ca="1">IFERROR(VLOOKUP($J366,'WM-AR'!$I$7:$AS$3267,25,FALSE),"")</f>
        <v/>
      </c>
      <c r="Y366" s="1033" t="str">
        <f ca="1">IFERROR(VLOOKUP($J366,'WM-AR'!$I$7:$AS$3267,26,FALSE),"")</f>
        <v/>
      </c>
      <c r="Z366" s="1033" t="str">
        <f ca="1">IFERROR(VLOOKUP($J366,'WM-AR'!$I$7:$AS$3267,27,FALSE),"")</f>
        <v/>
      </c>
      <c r="AA366" s="1033" t="str">
        <f ca="1">IFERROR(VLOOKUP($J366,'WM-AR'!$I$7:$AS$3267,28,FALSE),"")</f>
        <v/>
      </c>
      <c r="AB366" s="1033" t="str">
        <f ca="1">IFERROR(VLOOKUP($J366,'WM-AR'!$I$7:$AS$3267,29,FALSE),"")</f>
        <v/>
      </c>
      <c r="AC366" s="1033" t="str">
        <f ca="1">IFERROR(VLOOKUP($J366,'WM-AR'!$I$7:$AS$3267,30,FALSE),"")</f>
        <v/>
      </c>
      <c r="AD366" s="1033" t="str">
        <f ca="1">IFERROR(VLOOKUP($J366,'WM-AR'!$I$7:$AS$3267,31,FALSE),"")</f>
        <v/>
      </c>
      <c r="AE366" s="1033" t="str">
        <f ca="1">IFERROR(VLOOKUP($J366,'WM-AR'!$I$7:$AS$3267,32,FALSE),"")</f>
        <v/>
      </c>
      <c r="AF366" s="1033" t="str">
        <f ca="1">IFERROR(VLOOKUP($J366,'WM-AR'!$I$7:$AS$3267,33,FALSE),"")</f>
        <v/>
      </c>
      <c r="AG366" s="1374"/>
      <c r="AH366" s="1375" t="s">
        <v>3757</v>
      </c>
      <c r="AI366" s="1375" t="s">
        <v>3757</v>
      </c>
      <c r="AJ366" s="1375"/>
      <c r="AK366" s="1375" t="str">
        <f t="shared" ref="AK366:AK369" ca="1" si="39">L366</f>
        <v/>
      </c>
      <c r="AL366" s="723"/>
      <c r="AM366" s="1028" t="str">
        <f>IF(AND(ISTEXT($E366),ISTEXT($B366)),"산출기준 &gt;&gt;  "&amp;_xlfn.XLOOKUP($E366,산출기준!$D:$D,산출기준!$E:$E,"매칭실패"),"")</f>
        <v/>
      </c>
    </row>
    <row r="367" spans="1:39" ht="54.95" customHeight="1">
      <c r="A367" s="1019"/>
      <c r="B367" s="705"/>
      <c r="C367" s="706"/>
      <c r="D367" s="711"/>
      <c r="E367" s="708"/>
      <c r="F367" s="1029"/>
      <c r="G367" s="882"/>
      <c r="H367" s="1371" t="str">
        <f ca="1">_xlfn.IFNA(_xlfn.XLOOKUP(J367,'WM-AR'!I:I,'WM-AR'!F:F),"")</f>
        <v/>
      </c>
      <c r="I367" s="1372"/>
      <c r="J367" s="712" t="str" cm="1">
        <f t="array" aca="1" ref="J367" ca="1">IF(ISTEXT(I367),INDIRECT("I"&amp;_xlfn.XMATCH("#",$I$1:INDIRECT("I"&amp;ROW()),,-1)+1)&amp;"-"&amp;I367,"")</f>
        <v/>
      </c>
      <c r="K367" s="1030"/>
      <c r="L367" s="1031" t="str">
        <f ca="1">IFERROR(VLOOKUP($J367,'WM-AR'!$I$7:$AS$3267,34,FALSE),"")</f>
        <v/>
      </c>
      <c r="M367" s="1373" t="str">
        <f ca="1">IFERROR(VLOOKUP($J367,'WM-AR'!$I$7:$AS$3267,4,FALSE),"")</f>
        <v/>
      </c>
      <c r="N367" s="1373" t="str">
        <f ca="1">IFERROR(VLOOKUP($J367,'WM-AR'!$I$7:$AS$3267,6,FALSE),"")</f>
        <v/>
      </c>
      <c r="O367" s="1373" t="str">
        <f ca="1">IFERROR(VLOOKUP($J367,'WM-AR'!$I$7:$AS$3267,8,FALSE),"")</f>
        <v/>
      </c>
      <c r="P367" s="1032" t="str">
        <f ca="1">IFERROR(VLOOKUP($J367,'WM-AR'!$I$7:$AS$3267,10,FALSE),"")</f>
        <v/>
      </c>
      <c r="Q367" s="1033" t="str">
        <f ca="1">IFERROR(VLOOKUP($J367,'WM-AR'!$I$7:$AS$3267,12,FALSE),"")</f>
        <v/>
      </c>
      <c r="R367" s="1033" t="str">
        <f ca="1">IFERROR(VLOOKUP($J367,'WM-AR'!$I$7:$AS$3267,14,FALSE),"")</f>
        <v/>
      </c>
      <c r="S367" s="1033" t="str">
        <f ca="1">IFERROR(VLOOKUP($J367,'WM-AR'!$I$7:$AS$3267,16,FALSE),"")</f>
        <v/>
      </c>
      <c r="T367" s="1033" t="str">
        <f ca="1">IFERROR(VLOOKUP($J367,'WM-AR'!$I$7:$AS$3267,18,FALSE),"")</f>
        <v/>
      </c>
      <c r="U367" s="1033" t="str">
        <f ca="1">IFERROR(VLOOKUP($J367,'WM-AR'!$I$7:$AS$3267,20,FALSE),"")</f>
        <v/>
      </c>
      <c r="V367" s="1033" t="str">
        <f ca="1">IFERROR(VLOOKUP($J367,'WM-AR'!$I$7:$AS$3267,22,FALSE),"")</f>
        <v/>
      </c>
      <c r="W367" s="1033" t="str">
        <f ca="1">IFERROR(VLOOKUP($J367,'WM-AR'!$I$7:$AS$3267,24,FALSE),"")</f>
        <v/>
      </c>
      <c r="X367" s="1033" t="str">
        <f ca="1">IFERROR(VLOOKUP($J367,'WM-AR'!$I$7:$AS$3267,25,FALSE),"")</f>
        <v/>
      </c>
      <c r="Y367" s="1033" t="str">
        <f ca="1">IFERROR(VLOOKUP($J367,'WM-AR'!$I$7:$AS$3267,26,FALSE),"")</f>
        <v/>
      </c>
      <c r="Z367" s="1033" t="str">
        <f ca="1">IFERROR(VLOOKUP($J367,'WM-AR'!$I$7:$AS$3267,27,FALSE),"")</f>
        <v/>
      </c>
      <c r="AA367" s="1033" t="str">
        <f ca="1">IFERROR(VLOOKUP($J367,'WM-AR'!$I$7:$AS$3267,28,FALSE),"")</f>
        <v/>
      </c>
      <c r="AB367" s="1033" t="str">
        <f ca="1">IFERROR(VLOOKUP($J367,'WM-AR'!$I$7:$AS$3267,29,FALSE),"")</f>
        <v/>
      </c>
      <c r="AC367" s="1033" t="str">
        <f ca="1">IFERROR(VLOOKUP($J367,'WM-AR'!$I$7:$AS$3267,30,FALSE),"")</f>
        <v/>
      </c>
      <c r="AD367" s="1033" t="str">
        <f ca="1">IFERROR(VLOOKUP($J367,'WM-AR'!$I$7:$AS$3267,31,FALSE),"")</f>
        <v/>
      </c>
      <c r="AE367" s="1033" t="str">
        <f ca="1">IFERROR(VLOOKUP($J367,'WM-AR'!$I$7:$AS$3267,32,FALSE),"")</f>
        <v/>
      </c>
      <c r="AF367" s="1033" t="str">
        <f ca="1">IFERROR(VLOOKUP($J367,'WM-AR'!$I$7:$AS$3267,33,FALSE),"")</f>
        <v/>
      </c>
      <c r="AG367" s="1374"/>
      <c r="AH367" s="1375" t="s">
        <v>3757</v>
      </c>
      <c r="AI367" s="1375" t="s">
        <v>3757</v>
      </c>
      <c r="AJ367" s="1375"/>
      <c r="AK367" s="1375" t="str">
        <f t="shared" ca="1" si="39"/>
        <v/>
      </c>
      <c r="AL367" s="723"/>
      <c r="AM367" s="1028" t="str">
        <f>IF(AND(ISTEXT($E367),ISTEXT($B367)),"산출기준 &gt;&gt;  "&amp;_xlfn.XLOOKUP($E367,산출기준!$D:$D,산출기준!$E:$E,"매칭실패"),"")</f>
        <v/>
      </c>
    </row>
    <row r="368" spans="1:39" ht="54.95" customHeight="1">
      <c r="A368" s="1019"/>
      <c r="B368" s="705"/>
      <c r="C368" s="706"/>
      <c r="D368" s="711"/>
      <c r="E368" s="708"/>
      <c r="F368" s="1029"/>
      <c r="G368" s="882"/>
      <c r="H368" s="1371" t="str">
        <f ca="1">_xlfn.IFNA(_xlfn.XLOOKUP(J368,'WM-AR'!I:I,'WM-AR'!F:F),"")</f>
        <v/>
      </c>
      <c r="I368" s="1372"/>
      <c r="J368" s="712" t="str" cm="1">
        <f t="array" aca="1" ref="J368" ca="1">IF(ISTEXT(I368),INDIRECT("I"&amp;_xlfn.XMATCH("#",$I$1:INDIRECT("I"&amp;ROW()),,-1)+1)&amp;"-"&amp;I368,"")</f>
        <v/>
      </c>
      <c r="K368" s="1030"/>
      <c r="L368" s="1031" t="str">
        <f ca="1">IFERROR(VLOOKUP($J368,'WM-AR'!$I$7:$AS$3267,34,FALSE),"")</f>
        <v/>
      </c>
      <c r="M368" s="1373" t="str">
        <f ca="1">IFERROR(VLOOKUP($J368,'WM-AR'!$I$7:$AS$3267,4,FALSE),"")</f>
        <v/>
      </c>
      <c r="N368" s="1373" t="str">
        <f ca="1">IFERROR(VLOOKUP($J368,'WM-AR'!$I$7:$AS$3267,6,FALSE),"")</f>
        <v/>
      </c>
      <c r="O368" s="1373" t="str">
        <f ca="1">IFERROR(VLOOKUP($J368,'WM-AR'!$I$7:$AS$3267,8,FALSE),"")</f>
        <v/>
      </c>
      <c r="P368" s="1032" t="str">
        <f ca="1">IFERROR(VLOOKUP($J368,'WM-AR'!$I$7:$AS$3267,10,FALSE),"")</f>
        <v/>
      </c>
      <c r="Q368" s="1033" t="str">
        <f ca="1">IFERROR(VLOOKUP($J368,'WM-AR'!$I$7:$AS$3267,12,FALSE),"")</f>
        <v/>
      </c>
      <c r="R368" s="1033" t="str">
        <f ca="1">IFERROR(VLOOKUP($J368,'WM-AR'!$I$7:$AS$3267,14,FALSE),"")</f>
        <v/>
      </c>
      <c r="S368" s="1033" t="str">
        <f ca="1">IFERROR(VLOOKUP($J368,'WM-AR'!$I$7:$AS$3267,16,FALSE),"")</f>
        <v/>
      </c>
      <c r="T368" s="1033" t="str">
        <f ca="1">IFERROR(VLOOKUP($J368,'WM-AR'!$I$7:$AS$3267,18,FALSE),"")</f>
        <v/>
      </c>
      <c r="U368" s="1033" t="str">
        <f ca="1">IFERROR(VLOOKUP($J368,'WM-AR'!$I$7:$AS$3267,20,FALSE),"")</f>
        <v/>
      </c>
      <c r="V368" s="1033" t="str">
        <f ca="1">IFERROR(VLOOKUP($J368,'WM-AR'!$I$7:$AS$3267,22,FALSE),"")</f>
        <v/>
      </c>
      <c r="W368" s="1033" t="str">
        <f ca="1">IFERROR(VLOOKUP($J368,'WM-AR'!$I$7:$AS$3267,24,FALSE),"")</f>
        <v/>
      </c>
      <c r="X368" s="1033" t="str">
        <f ca="1">IFERROR(VLOOKUP($J368,'WM-AR'!$I$7:$AS$3267,25,FALSE),"")</f>
        <v/>
      </c>
      <c r="Y368" s="1033" t="str">
        <f ca="1">IFERROR(VLOOKUP($J368,'WM-AR'!$I$7:$AS$3267,26,FALSE),"")</f>
        <v/>
      </c>
      <c r="Z368" s="1033" t="str">
        <f ca="1">IFERROR(VLOOKUP($J368,'WM-AR'!$I$7:$AS$3267,27,FALSE),"")</f>
        <v/>
      </c>
      <c r="AA368" s="1033" t="str">
        <f ca="1">IFERROR(VLOOKUP($J368,'WM-AR'!$I$7:$AS$3267,28,FALSE),"")</f>
        <v/>
      </c>
      <c r="AB368" s="1033" t="str">
        <f ca="1">IFERROR(VLOOKUP($J368,'WM-AR'!$I$7:$AS$3267,29,FALSE),"")</f>
        <v/>
      </c>
      <c r="AC368" s="1033" t="str">
        <f ca="1">IFERROR(VLOOKUP($J368,'WM-AR'!$I$7:$AS$3267,30,FALSE),"")</f>
        <v/>
      </c>
      <c r="AD368" s="1033" t="str">
        <f ca="1">IFERROR(VLOOKUP($J368,'WM-AR'!$I$7:$AS$3267,31,FALSE),"")</f>
        <v/>
      </c>
      <c r="AE368" s="1033" t="str">
        <f ca="1">IFERROR(VLOOKUP($J368,'WM-AR'!$I$7:$AS$3267,32,FALSE),"")</f>
        <v/>
      </c>
      <c r="AF368" s="1033" t="str">
        <f ca="1">IFERROR(VLOOKUP($J368,'WM-AR'!$I$7:$AS$3267,33,FALSE),"")</f>
        <v/>
      </c>
      <c r="AG368" s="1374"/>
      <c r="AH368" s="1375" t="s">
        <v>3757</v>
      </c>
      <c r="AI368" s="1375" t="s">
        <v>3757</v>
      </c>
      <c r="AJ368" s="1375"/>
      <c r="AK368" s="1375" t="str">
        <f t="shared" ca="1" si="39"/>
        <v/>
      </c>
      <c r="AL368" s="723"/>
      <c r="AM368" s="1028" t="str">
        <f>IF(AND(ISTEXT($E368),ISTEXT($B368)),"산출기준 &gt;&gt;  "&amp;_xlfn.XLOOKUP($E368,산출기준!$D:$D,산출기준!$E:$E,"매칭실패"),"")</f>
        <v/>
      </c>
    </row>
    <row r="369" spans="1:39" ht="54.95" customHeight="1">
      <c r="A369" s="1019"/>
      <c r="B369" s="724"/>
      <c r="C369" s="725"/>
      <c r="D369" s="731"/>
      <c r="E369" s="727"/>
      <c r="F369" s="1035"/>
      <c r="G369" s="886"/>
      <c r="H369" s="1376" t="str">
        <f ca="1">_xlfn.IFNA(_xlfn.XLOOKUP(J369,'WM-AR'!I:I,'WM-AR'!F:F),"")</f>
        <v/>
      </c>
      <c r="I369" s="1377"/>
      <c r="J369" s="732" t="str" cm="1">
        <f t="array" aca="1" ref="J369" ca="1">IF(ISTEXT(I369),INDIRECT("I"&amp;_xlfn.XMATCH("#",$I$1:INDIRECT("I"&amp;ROW()),,-1)+1)&amp;"-"&amp;I369,"")</f>
        <v/>
      </c>
      <c r="K369" s="1036"/>
      <c r="L369" s="1037" t="str">
        <f ca="1">IFERROR(VLOOKUP($J369,'WM-AR'!$I$7:$AS$3267,34,FALSE),"")</f>
        <v/>
      </c>
      <c r="M369" s="1378" t="str">
        <f ca="1">IFERROR(VLOOKUP($J369,'WM-AR'!$I$7:$AS$3267,4,FALSE),"")</f>
        <v/>
      </c>
      <c r="N369" s="1378" t="str">
        <f ca="1">IFERROR(VLOOKUP($J369,'WM-AR'!$I$7:$AS$3267,6,FALSE),"")</f>
        <v/>
      </c>
      <c r="O369" s="1378" t="str">
        <f ca="1">IFERROR(VLOOKUP($J369,'WM-AR'!$I$7:$AS$3267,8,FALSE),"")</f>
        <v/>
      </c>
      <c r="P369" s="1038" t="str">
        <f ca="1">IFERROR(VLOOKUP($J369,'WM-AR'!$I$7:$AS$3267,10,FALSE),"")</f>
        <v/>
      </c>
      <c r="Q369" s="1039" t="str">
        <f ca="1">IFERROR(VLOOKUP($J369,'WM-AR'!$I$7:$AS$3267,12,FALSE),"")</f>
        <v/>
      </c>
      <c r="R369" s="1039" t="str">
        <f ca="1">IFERROR(VLOOKUP($J369,'WM-AR'!$I$7:$AS$3267,14,FALSE),"")</f>
        <v/>
      </c>
      <c r="S369" s="1039" t="str">
        <f ca="1">IFERROR(VLOOKUP($J369,'WM-AR'!$I$7:$AS$3267,16,FALSE),"")</f>
        <v/>
      </c>
      <c r="T369" s="1039" t="str">
        <f ca="1">IFERROR(VLOOKUP($J369,'WM-AR'!$I$7:$AS$3267,18,FALSE),"")</f>
        <v/>
      </c>
      <c r="U369" s="1039" t="str">
        <f ca="1">IFERROR(VLOOKUP($J369,'WM-AR'!$I$7:$AS$3267,20,FALSE),"")</f>
        <v/>
      </c>
      <c r="V369" s="1039" t="str">
        <f ca="1">IFERROR(VLOOKUP($J369,'WM-AR'!$I$7:$AS$3267,22,FALSE),"")</f>
        <v/>
      </c>
      <c r="W369" s="1039" t="str">
        <f ca="1">IFERROR(VLOOKUP($J369,'WM-AR'!$I$7:$AS$3267,24,FALSE),"")</f>
        <v/>
      </c>
      <c r="X369" s="1039" t="str">
        <f ca="1">IFERROR(VLOOKUP($J369,'WM-AR'!$I$7:$AS$3267,25,FALSE),"")</f>
        <v/>
      </c>
      <c r="Y369" s="1039" t="str">
        <f ca="1">IFERROR(VLOOKUP($J369,'WM-AR'!$I$7:$AS$3267,26,FALSE),"")</f>
        <v/>
      </c>
      <c r="Z369" s="1039" t="str">
        <f ca="1">IFERROR(VLOOKUP($J369,'WM-AR'!$I$7:$AS$3267,27,FALSE),"")</f>
        <v/>
      </c>
      <c r="AA369" s="1039" t="str">
        <f ca="1">IFERROR(VLOOKUP($J369,'WM-AR'!$I$7:$AS$3267,28,FALSE),"")</f>
        <v/>
      </c>
      <c r="AB369" s="1039" t="str">
        <f ca="1">IFERROR(VLOOKUP($J369,'WM-AR'!$I$7:$AS$3267,29,FALSE),"")</f>
        <v/>
      </c>
      <c r="AC369" s="1039" t="str">
        <f ca="1">IFERROR(VLOOKUP($J369,'WM-AR'!$I$7:$AS$3267,30,FALSE),"")</f>
        <v/>
      </c>
      <c r="AD369" s="1039" t="str">
        <f ca="1">IFERROR(VLOOKUP($J369,'WM-AR'!$I$7:$AS$3267,31,FALSE),"")</f>
        <v/>
      </c>
      <c r="AE369" s="1039" t="str">
        <f ca="1">IFERROR(VLOOKUP($J369,'WM-AR'!$I$7:$AS$3267,32,FALSE),"")</f>
        <v/>
      </c>
      <c r="AF369" s="1039" t="str">
        <f ca="1">IFERROR(VLOOKUP($J369,'WM-AR'!$I$7:$AS$3267,33,FALSE),"")</f>
        <v/>
      </c>
      <c r="AG369" s="1379"/>
      <c r="AH369" s="1380" t="s">
        <v>3757</v>
      </c>
      <c r="AI369" s="1380" t="s">
        <v>3757</v>
      </c>
      <c r="AJ369" s="1380"/>
      <c r="AK369" s="1380" t="str">
        <f t="shared" ca="1" si="39"/>
        <v/>
      </c>
      <c r="AL369" s="743"/>
      <c r="AM369" s="1028" t="str">
        <f>IF(AND(ISTEXT($E369),ISTEXT($B369)),"산출기준 &gt;&gt;  "&amp;_xlfn.XLOOKUP($E369,산출기준!$D:$D,산출기준!$E:$E,"매칭실패"),"")</f>
        <v/>
      </c>
    </row>
    <row r="370" spans="1:39">
      <c r="B370" s="658"/>
      <c r="C370" s="659"/>
      <c r="D370" s="659"/>
      <c r="E370" s="659"/>
      <c r="F370" s="1056"/>
      <c r="G370" s="662"/>
      <c r="H370" s="662"/>
      <c r="I370" s="662"/>
      <c r="J370" s="652"/>
      <c r="K370" s="664"/>
      <c r="L370" s="664"/>
      <c r="M370" s="664"/>
      <c r="N370" s="664"/>
      <c r="O370" s="664"/>
      <c r="P370" s="664"/>
      <c r="Q370" s="664"/>
      <c r="R370" s="664"/>
      <c r="S370" s="664"/>
      <c r="T370" s="664"/>
      <c r="U370" s="664"/>
      <c r="V370" s="664"/>
      <c r="W370" s="664"/>
      <c r="X370" s="664"/>
      <c r="Y370" s="664"/>
      <c r="Z370" s="664"/>
      <c r="AA370" s="664"/>
      <c r="AB370" s="664"/>
      <c r="AC370" s="664"/>
      <c r="AD370" s="664"/>
      <c r="AE370" s="664"/>
      <c r="AF370" s="664"/>
      <c r="AG370" s="659"/>
      <c r="AH370" s="665"/>
      <c r="AI370" s="665"/>
      <c r="AJ370" s="666"/>
      <c r="AK370" s="666"/>
      <c r="AL370" s="662"/>
      <c r="AM370" s="88" t="str">
        <f>IF(AND(ISTEXT($E370),ISTEXT($B370)),"산출기준 &gt;&gt;  "&amp;_xlfn.XLOOKUP($E370,산출기준!$D:$D,산출기준!$E:$E,"매칭실패"),"")</f>
        <v/>
      </c>
    </row>
    <row r="371" spans="1:39" ht="34.9" customHeight="1">
      <c r="B371" s="808" t="str" cm="1">
        <f t="array" aca="1" ref="B371" ca="1">_xlfn.IFNA(INDIRECT("Family_표준_구성도!B"&amp;MATCH(F371,INDIRECT("Family_표준_구성도!"&amp;"C:C"),0)),"")</f>
        <v>8.4.1.1.6</v>
      </c>
      <c r="C371" s="668" t="s">
        <v>2016</v>
      </c>
      <c r="D371" s="809"/>
      <c r="E371" s="668" t="s">
        <v>3761</v>
      </c>
      <c r="F371" s="1265" t="s">
        <v>3951</v>
      </c>
      <c r="G371" s="811"/>
      <c r="H371" s="917" t="s">
        <v>3952</v>
      </c>
      <c r="I371" s="1356" t="s">
        <v>1653</v>
      </c>
      <c r="J371" s="1356"/>
      <c r="K371" s="674"/>
      <c r="L371" s="674"/>
      <c r="M371" s="1357" t="str" cm="1">
        <f t="array" aca="1" ref="M371:N371" ca="1">TRANSPOSE(INDIRECT("'WM-AR'!D"&amp;_xlfn.XMATCH($I372,'WM-AR'!G:G,0,1)):INDIRECT("'WM-AR'!D"&amp;_xlfn.XMATCH($I372,'WM-AR'!G:G,0,-1)))</f>
        <v>Fire Protective Rating: N/A, Motorized Type</v>
      </c>
      <c r="N371" s="1357" t="str">
        <f ca="1"/>
        <v/>
      </c>
      <c r="O371" s="1358"/>
      <c r="P371" s="1359"/>
      <c r="Q371" s="1360"/>
      <c r="R371" s="1360"/>
      <c r="S371" s="1360"/>
      <c r="T371" s="1360"/>
      <c r="U371" s="1360"/>
      <c r="V371" s="1360"/>
      <c r="W371" s="1361"/>
      <c r="X371" s="1362"/>
      <c r="Y371" s="679"/>
      <c r="Z371" s="679"/>
      <c r="AA371" s="679"/>
      <c r="AB371" s="679"/>
      <c r="AC371" s="679"/>
      <c r="AD371" s="679"/>
      <c r="AE371" s="679"/>
      <c r="AF371" s="679"/>
      <c r="AG371" s="1043"/>
      <c r="AH371" s="682"/>
      <c r="AI371" s="682"/>
      <c r="AJ371" s="682"/>
      <c r="AK371" s="682"/>
      <c r="AL371" s="683"/>
      <c r="AM371" s="88" t="str">
        <f ca="1">IF(AND(ISTEXT($E371),ISTEXT($B371)),"산출기준 &gt;&gt;  "&amp;_xlfn.XLOOKUP($E371,산출기준!$D:$D,산출기준!$E:$E,"매칭실패"),"")</f>
        <v>산출기준 &gt;&gt;  [ 도어 일반 산출 ]</v>
      </c>
    </row>
    <row r="372" spans="1:39" ht="49.9" customHeight="1" outlineLevel="1">
      <c r="B372" s="758"/>
      <c r="C372" s="759"/>
      <c r="D372" s="759"/>
      <c r="E372" s="814"/>
      <c r="F372" s="775"/>
      <c r="G372" s="1363" t="s">
        <v>3752</v>
      </c>
      <c r="H372" s="1364" t="str">
        <f>_xlfn.XLOOKUP(I372,'WM-AR'!G:G,'WM-AR'!E:E)</f>
        <v>A04AR131 Finishing Work Door &amp; Window Work Aluminum Roll Up Door w/ Aluminum Frame (UoM: EA)</v>
      </c>
      <c r="I372" s="765" t="s">
        <v>3953</v>
      </c>
      <c r="J372" s="1365"/>
      <c r="K372" s="766"/>
      <c r="L372" s="766"/>
      <c r="M372" s="1366"/>
      <c r="N372" s="1366"/>
      <c r="O372" s="1366"/>
      <c r="P372" s="1366"/>
      <c r="Q372" s="1366"/>
      <c r="R372" s="1366"/>
      <c r="S372" s="1366"/>
      <c r="T372" s="1366"/>
      <c r="U372" s="1366"/>
      <c r="V372" s="1366"/>
      <c r="W372" s="1366"/>
      <c r="X372" s="1366"/>
      <c r="Y372" s="766"/>
      <c r="Z372" s="766"/>
      <c r="AA372" s="766"/>
      <c r="AB372" s="766"/>
      <c r="AC372" s="766"/>
      <c r="AD372" s="766"/>
      <c r="AE372" s="766"/>
      <c r="AF372" s="766"/>
      <c r="AG372" s="773"/>
      <c r="AH372" s="1045"/>
      <c r="AI372" s="1045"/>
      <c r="AJ372" s="1046"/>
      <c r="AK372" s="1046"/>
      <c r="AL372" s="759"/>
      <c r="AM372" s="88" t="str">
        <f>IF(AND(ISTEXT($E372),ISTEXT($B372)),"산출기준 &gt;&gt;  "&amp;_xlfn.XLOOKUP($E372,산출기준!$D:$D,산출기준!$E:$E,"매칭실패"),"")</f>
        <v/>
      </c>
    </row>
    <row r="373" spans="1:39" ht="54.95" customHeight="1">
      <c r="A373" s="1019"/>
      <c r="B373" s="684"/>
      <c r="C373" s="685"/>
      <c r="D373" s="1020"/>
      <c r="E373" s="687"/>
      <c r="F373" s="1021"/>
      <c r="G373" s="875" t="s">
        <v>2442</v>
      </c>
      <c r="H373" s="1367" t="str">
        <f ca="1">_xlfn.IFNA(_xlfn.XLOOKUP(J373,'WM-AR'!I:I,'WM-AR'!F:F),"")</f>
        <v xml:space="preserve">A04AR131-00001 Finishing Work Door &amp; Window Work Aluminum Roll Up Door w/ Aluminum Frame (UoM: EA) Fire Protective Rating: N/A, Motorized Type     w/ Hardware &amp; Accessories  </v>
      </c>
      <c r="I373" s="1368" t="s">
        <v>3755</v>
      </c>
      <c r="J373" s="692" t="str" cm="1">
        <f t="array" aca="1" ref="J373" ca="1">IF(ISTEXT(I373),INDIRECT("I"&amp;_xlfn.XMATCH("#",$I$1:INDIRECT("I"&amp;ROW()),,-1)+1)&amp;"-"&amp;I373,"")</f>
        <v>A04AR131-00001</v>
      </c>
      <c r="K373" s="1022"/>
      <c r="L373" s="1023" t="str">
        <f ca="1">IFERROR(VLOOKUP($J373,'WM-AR'!$I$7:$AS$3267,34,FALSE),"")</f>
        <v>EA</v>
      </c>
      <c r="M373" s="1369" t="str">
        <f ca="1">IFERROR(VLOOKUP($J373,'WM-AR'!$I$7:$AS$3267,4,FALSE),"")</f>
        <v>Finishing Work</v>
      </c>
      <c r="N373" s="1369" t="str">
        <f ca="1">IFERROR(VLOOKUP($J373,'WM-AR'!$I$7:$AS$3267,6,FALSE),"")</f>
        <v>Door &amp; Window Work</v>
      </c>
      <c r="O373" s="1369" t="str">
        <f ca="1">IFERROR(VLOOKUP($J373,'WM-AR'!$I$7:$AS$3267,8,FALSE),"")</f>
        <v>Aluminum Roll Up Door w/ Aluminum Frame (UoM: EA)</v>
      </c>
      <c r="P373" s="1025" t="str">
        <f ca="1">IFERROR(VLOOKUP($J373,'WM-AR'!$I$7:$AS$3267,10,FALSE),"")</f>
        <v>Fire Protective Rating: N/A, Motorized Type</v>
      </c>
      <c r="Q373" s="1026">
        <f ca="1">IFERROR(VLOOKUP($J373,'WM-AR'!$I$7:$AS$3267,12,FALSE),"")</f>
        <v>0</v>
      </c>
      <c r="R373" s="1026">
        <f ca="1">IFERROR(VLOOKUP($J373,'WM-AR'!$I$7:$AS$3267,14,FALSE),"")</f>
        <v>0</v>
      </c>
      <c r="S373" s="1026">
        <f ca="1">IFERROR(VLOOKUP($J373,'WM-AR'!$I$7:$AS$3267,16,FALSE),"")</f>
        <v>0</v>
      </c>
      <c r="T373" s="1026">
        <f ca="1">IFERROR(VLOOKUP($J373,'WM-AR'!$I$7:$AS$3267,18,FALSE),"")</f>
        <v>0</v>
      </c>
      <c r="U373" s="1026" t="str">
        <f ca="1">IFERROR(VLOOKUP($J373,'WM-AR'!$I$7:$AS$3267,20,FALSE),"")</f>
        <v>w/ Hardware &amp; Accessories</v>
      </c>
      <c r="V373" s="1026">
        <f ca="1">IFERROR(VLOOKUP($J373,'WM-AR'!$I$7:$AS$3267,22,FALSE),"")</f>
        <v>0</v>
      </c>
      <c r="W373" s="1026">
        <f ca="1">IFERROR(VLOOKUP($J373,'WM-AR'!$I$7:$AS$3267,24,FALSE),"")</f>
        <v>0</v>
      </c>
      <c r="X373" s="1026">
        <f ca="1">IFERROR(VLOOKUP($J373,'WM-AR'!$I$7:$AS$3267,25,FALSE),"")</f>
        <v>0</v>
      </c>
      <c r="Y373" s="1026" t="str">
        <f ca="1">IFERROR(VLOOKUP($J373,'WM-AR'!$I$7:$AS$3267,26,FALSE),"")</f>
        <v>W x H=(  )mm x (  )mm</v>
      </c>
      <c r="Z373" s="1026">
        <f ca="1">IFERROR(VLOOKUP($J373,'WM-AR'!$I$7:$AS$3267,27,FALSE),"")</f>
        <v>0</v>
      </c>
      <c r="AA373" s="1026">
        <f ca="1">IFERROR(VLOOKUP($J373,'WM-AR'!$I$7:$AS$3267,28,FALSE),"")</f>
        <v>0</v>
      </c>
      <c r="AB373" s="1026">
        <f ca="1">IFERROR(VLOOKUP($J373,'WM-AR'!$I$7:$AS$3267,29,FALSE),"")</f>
        <v>0</v>
      </c>
      <c r="AC373" s="1026">
        <f ca="1">IFERROR(VLOOKUP($J373,'WM-AR'!$I$7:$AS$3267,30,FALSE),"")</f>
        <v>0</v>
      </c>
      <c r="AD373" s="1026">
        <f ca="1">IFERROR(VLOOKUP($J373,'WM-AR'!$I$7:$AS$3267,31,FALSE),"")</f>
        <v>0</v>
      </c>
      <c r="AE373" s="1026">
        <f ca="1">IFERROR(VLOOKUP($J373,'WM-AR'!$I$7:$AS$3267,32,FALSE),"")</f>
        <v>0</v>
      </c>
      <c r="AF373" s="1026" t="str">
        <f ca="1">IFERROR(VLOOKUP($J373,'WM-AR'!$I$7:$AS$3267,33,FALSE),"")</f>
        <v/>
      </c>
      <c r="AG373" s="1370" t="s">
        <v>3931</v>
      </c>
      <c r="AH373" s="768" t="s">
        <v>3757</v>
      </c>
      <c r="AI373" s="768" t="s">
        <v>3757</v>
      </c>
      <c r="AJ373" s="769"/>
      <c r="AK373" s="769" t="str">
        <f ca="1">L373</f>
        <v>EA</v>
      </c>
      <c r="AL373" s="704"/>
      <c r="AM373" s="1028" t="str">
        <f>IF(AND(ISTEXT($E373),ISTEXT($B373)),"산출기준 &gt;&gt;  "&amp;_xlfn.XLOOKUP($E373,산출기준!$D:$D,산출기준!$E:$E,"매칭실패"),"")</f>
        <v/>
      </c>
    </row>
    <row r="374" spans="1:39" ht="54.95" customHeight="1">
      <c r="A374" s="1019"/>
      <c r="B374" s="705"/>
      <c r="C374" s="706"/>
      <c r="D374" s="711"/>
      <c r="E374" s="708"/>
      <c r="F374" s="1029"/>
      <c r="G374" s="882"/>
      <c r="H374" s="1371" t="str">
        <f ca="1">_xlfn.IFNA(_xlfn.XLOOKUP(J374,'WM-AR'!I:I,'WM-AR'!F:F),"")</f>
        <v/>
      </c>
      <c r="I374" s="1372"/>
      <c r="J374" s="712" t="str" cm="1">
        <f t="array" aca="1" ref="J374" ca="1">IF(ISTEXT(I374),INDIRECT("I"&amp;_xlfn.XMATCH("#",$I$1:INDIRECT("I"&amp;ROW()),,-1)+1)&amp;"-"&amp;I374,"")</f>
        <v/>
      </c>
      <c r="K374" s="1030"/>
      <c r="L374" s="1031" t="str">
        <f ca="1">IFERROR(VLOOKUP($J374,'WM-AR'!$I$7:$AS$3267,34,FALSE),"")</f>
        <v/>
      </c>
      <c r="M374" s="1373" t="str">
        <f ca="1">IFERROR(VLOOKUP($J374,'WM-AR'!$I$7:$AS$3267,4,FALSE),"")</f>
        <v/>
      </c>
      <c r="N374" s="1373" t="str">
        <f ca="1">IFERROR(VLOOKUP($J374,'WM-AR'!$I$7:$AS$3267,6,FALSE),"")</f>
        <v/>
      </c>
      <c r="O374" s="1373" t="str">
        <f ca="1">IFERROR(VLOOKUP($J374,'WM-AR'!$I$7:$AS$3267,8,FALSE),"")</f>
        <v/>
      </c>
      <c r="P374" s="1032" t="str">
        <f ca="1">IFERROR(VLOOKUP($J374,'WM-AR'!$I$7:$AS$3267,10,FALSE),"")</f>
        <v/>
      </c>
      <c r="Q374" s="1033" t="str">
        <f ca="1">IFERROR(VLOOKUP($J374,'WM-AR'!$I$7:$AS$3267,12,FALSE),"")</f>
        <v/>
      </c>
      <c r="R374" s="1033" t="str">
        <f ca="1">IFERROR(VLOOKUP($J374,'WM-AR'!$I$7:$AS$3267,14,FALSE),"")</f>
        <v/>
      </c>
      <c r="S374" s="1033" t="str">
        <f ca="1">IFERROR(VLOOKUP($J374,'WM-AR'!$I$7:$AS$3267,16,FALSE),"")</f>
        <v/>
      </c>
      <c r="T374" s="1033" t="str">
        <f ca="1">IFERROR(VLOOKUP($J374,'WM-AR'!$I$7:$AS$3267,18,FALSE),"")</f>
        <v/>
      </c>
      <c r="U374" s="1033" t="str">
        <f ca="1">IFERROR(VLOOKUP($J374,'WM-AR'!$I$7:$AS$3267,20,FALSE),"")</f>
        <v/>
      </c>
      <c r="V374" s="1033" t="str">
        <f ca="1">IFERROR(VLOOKUP($J374,'WM-AR'!$I$7:$AS$3267,22,FALSE),"")</f>
        <v/>
      </c>
      <c r="W374" s="1033" t="str">
        <f ca="1">IFERROR(VLOOKUP($J374,'WM-AR'!$I$7:$AS$3267,24,FALSE),"")</f>
        <v/>
      </c>
      <c r="X374" s="1033" t="str">
        <f ca="1">IFERROR(VLOOKUP($J374,'WM-AR'!$I$7:$AS$3267,25,FALSE),"")</f>
        <v/>
      </c>
      <c r="Y374" s="1033" t="str">
        <f ca="1">IFERROR(VLOOKUP($J374,'WM-AR'!$I$7:$AS$3267,26,FALSE),"")</f>
        <v/>
      </c>
      <c r="Z374" s="1033" t="str">
        <f ca="1">IFERROR(VLOOKUP($J374,'WM-AR'!$I$7:$AS$3267,27,FALSE),"")</f>
        <v/>
      </c>
      <c r="AA374" s="1033" t="str">
        <f ca="1">IFERROR(VLOOKUP($J374,'WM-AR'!$I$7:$AS$3267,28,FALSE),"")</f>
        <v/>
      </c>
      <c r="AB374" s="1033" t="str">
        <f ca="1">IFERROR(VLOOKUP($J374,'WM-AR'!$I$7:$AS$3267,29,FALSE),"")</f>
        <v/>
      </c>
      <c r="AC374" s="1033" t="str">
        <f ca="1">IFERROR(VLOOKUP($J374,'WM-AR'!$I$7:$AS$3267,30,FALSE),"")</f>
        <v/>
      </c>
      <c r="AD374" s="1033" t="str">
        <f ca="1">IFERROR(VLOOKUP($J374,'WM-AR'!$I$7:$AS$3267,31,FALSE),"")</f>
        <v/>
      </c>
      <c r="AE374" s="1033" t="str">
        <f ca="1">IFERROR(VLOOKUP($J374,'WM-AR'!$I$7:$AS$3267,32,FALSE),"")</f>
        <v/>
      </c>
      <c r="AF374" s="1033" t="str">
        <f ca="1">IFERROR(VLOOKUP($J374,'WM-AR'!$I$7:$AS$3267,33,FALSE),"")</f>
        <v/>
      </c>
      <c r="AG374" s="1374"/>
      <c r="AH374" s="1375" t="s">
        <v>3757</v>
      </c>
      <c r="AI374" s="1375" t="s">
        <v>3757</v>
      </c>
      <c r="AJ374" s="1375"/>
      <c r="AK374" s="1375" t="str">
        <f t="shared" ref="AK374:AK377" ca="1" si="40">L374</f>
        <v/>
      </c>
      <c r="AL374" s="723"/>
      <c r="AM374" s="1028" t="str">
        <f>IF(AND(ISTEXT($E374),ISTEXT($B374)),"산출기준 &gt;&gt;  "&amp;_xlfn.XLOOKUP($E374,산출기준!$D:$D,산출기준!$E:$E,"매칭실패"),"")</f>
        <v/>
      </c>
    </row>
    <row r="375" spans="1:39" ht="54.95" customHeight="1">
      <c r="A375" s="1019"/>
      <c r="B375" s="705"/>
      <c r="C375" s="706"/>
      <c r="D375" s="711"/>
      <c r="E375" s="708"/>
      <c r="F375" s="1029"/>
      <c r="G375" s="882"/>
      <c r="H375" s="1371" t="str">
        <f ca="1">_xlfn.IFNA(_xlfn.XLOOKUP(J375,'WM-AR'!I:I,'WM-AR'!F:F),"")</f>
        <v/>
      </c>
      <c r="I375" s="1372"/>
      <c r="J375" s="712" t="str" cm="1">
        <f t="array" aca="1" ref="J375" ca="1">IF(ISTEXT(I375),INDIRECT("I"&amp;_xlfn.XMATCH("#",$I$1:INDIRECT("I"&amp;ROW()),,-1)+1)&amp;"-"&amp;I375,"")</f>
        <v/>
      </c>
      <c r="K375" s="1030"/>
      <c r="L375" s="1031" t="str">
        <f ca="1">IFERROR(VLOOKUP($J375,'WM-AR'!$I$7:$AS$3267,34,FALSE),"")</f>
        <v/>
      </c>
      <c r="M375" s="1373" t="str">
        <f ca="1">IFERROR(VLOOKUP($J375,'WM-AR'!$I$7:$AS$3267,4,FALSE),"")</f>
        <v/>
      </c>
      <c r="N375" s="1373" t="str">
        <f ca="1">IFERROR(VLOOKUP($J375,'WM-AR'!$I$7:$AS$3267,6,FALSE),"")</f>
        <v/>
      </c>
      <c r="O375" s="1373" t="str">
        <f ca="1">IFERROR(VLOOKUP($J375,'WM-AR'!$I$7:$AS$3267,8,FALSE),"")</f>
        <v/>
      </c>
      <c r="P375" s="1032" t="str">
        <f ca="1">IFERROR(VLOOKUP($J375,'WM-AR'!$I$7:$AS$3267,10,FALSE),"")</f>
        <v/>
      </c>
      <c r="Q375" s="1033" t="str">
        <f ca="1">IFERROR(VLOOKUP($J375,'WM-AR'!$I$7:$AS$3267,12,FALSE),"")</f>
        <v/>
      </c>
      <c r="R375" s="1033" t="str">
        <f ca="1">IFERROR(VLOOKUP($J375,'WM-AR'!$I$7:$AS$3267,14,FALSE),"")</f>
        <v/>
      </c>
      <c r="S375" s="1033" t="str">
        <f ca="1">IFERROR(VLOOKUP($J375,'WM-AR'!$I$7:$AS$3267,16,FALSE),"")</f>
        <v/>
      </c>
      <c r="T375" s="1033" t="str">
        <f ca="1">IFERROR(VLOOKUP($J375,'WM-AR'!$I$7:$AS$3267,18,FALSE),"")</f>
        <v/>
      </c>
      <c r="U375" s="1033" t="str">
        <f ca="1">IFERROR(VLOOKUP($J375,'WM-AR'!$I$7:$AS$3267,20,FALSE),"")</f>
        <v/>
      </c>
      <c r="V375" s="1033" t="str">
        <f ca="1">IFERROR(VLOOKUP($J375,'WM-AR'!$I$7:$AS$3267,22,FALSE),"")</f>
        <v/>
      </c>
      <c r="W375" s="1033" t="str">
        <f ca="1">IFERROR(VLOOKUP($J375,'WM-AR'!$I$7:$AS$3267,24,FALSE),"")</f>
        <v/>
      </c>
      <c r="X375" s="1033" t="str">
        <f ca="1">IFERROR(VLOOKUP($J375,'WM-AR'!$I$7:$AS$3267,25,FALSE),"")</f>
        <v/>
      </c>
      <c r="Y375" s="1033" t="str">
        <f ca="1">IFERROR(VLOOKUP($J375,'WM-AR'!$I$7:$AS$3267,26,FALSE),"")</f>
        <v/>
      </c>
      <c r="Z375" s="1033" t="str">
        <f ca="1">IFERROR(VLOOKUP($J375,'WM-AR'!$I$7:$AS$3267,27,FALSE),"")</f>
        <v/>
      </c>
      <c r="AA375" s="1033" t="str">
        <f ca="1">IFERROR(VLOOKUP($J375,'WM-AR'!$I$7:$AS$3267,28,FALSE),"")</f>
        <v/>
      </c>
      <c r="AB375" s="1033" t="str">
        <f ca="1">IFERROR(VLOOKUP($J375,'WM-AR'!$I$7:$AS$3267,29,FALSE),"")</f>
        <v/>
      </c>
      <c r="AC375" s="1033" t="str">
        <f ca="1">IFERROR(VLOOKUP($J375,'WM-AR'!$I$7:$AS$3267,30,FALSE),"")</f>
        <v/>
      </c>
      <c r="AD375" s="1033" t="str">
        <f ca="1">IFERROR(VLOOKUP($J375,'WM-AR'!$I$7:$AS$3267,31,FALSE),"")</f>
        <v/>
      </c>
      <c r="AE375" s="1033" t="str">
        <f ca="1">IFERROR(VLOOKUP($J375,'WM-AR'!$I$7:$AS$3267,32,FALSE),"")</f>
        <v/>
      </c>
      <c r="AF375" s="1033" t="str">
        <f ca="1">IFERROR(VLOOKUP($J375,'WM-AR'!$I$7:$AS$3267,33,FALSE),"")</f>
        <v/>
      </c>
      <c r="AG375" s="1374"/>
      <c r="AH375" s="1375" t="s">
        <v>3757</v>
      </c>
      <c r="AI375" s="1375" t="s">
        <v>3757</v>
      </c>
      <c r="AJ375" s="1375"/>
      <c r="AK375" s="1375" t="str">
        <f t="shared" ca="1" si="40"/>
        <v/>
      </c>
      <c r="AL375" s="723"/>
      <c r="AM375" s="1028" t="str">
        <f>IF(AND(ISTEXT($E375),ISTEXT($B375)),"산출기준 &gt;&gt;  "&amp;_xlfn.XLOOKUP($E375,산출기준!$D:$D,산출기준!$E:$E,"매칭실패"),"")</f>
        <v/>
      </c>
    </row>
    <row r="376" spans="1:39" ht="54.95" customHeight="1">
      <c r="A376" s="1019"/>
      <c r="B376" s="705"/>
      <c r="C376" s="706"/>
      <c r="D376" s="711"/>
      <c r="E376" s="708"/>
      <c r="F376" s="1029"/>
      <c r="G376" s="882"/>
      <c r="H376" s="1371" t="str">
        <f ca="1">_xlfn.IFNA(_xlfn.XLOOKUP(J376,'WM-AR'!I:I,'WM-AR'!F:F),"")</f>
        <v/>
      </c>
      <c r="I376" s="1372"/>
      <c r="J376" s="712" t="str" cm="1">
        <f t="array" aca="1" ref="J376" ca="1">IF(ISTEXT(I376),INDIRECT("I"&amp;_xlfn.XMATCH("#",$I$1:INDIRECT("I"&amp;ROW()),,-1)+1)&amp;"-"&amp;I376,"")</f>
        <v/>
      </c>
      <c r="K376" s="1030"/>
      <c r="L376" s="1031" t="str">
        <f ca="1">IFERROR(VLOOKUP($J376,'WM-AR'!$I$7:$AS$3267,34,FALSE),"")</f>
        <v/>
      </c>
      <c r="M376" s="1373" t="str">
        <f ca="1">IFERROR(VLOOKUP($J376,'WM-AR'!$I$7:$AS$3267,4,FALSE),"")</f>
        <v/>
      </c>
      <c r="N376" s="1373" t="str">
        <f ca="1">IFERROR(VLOOKUP($J376,'WM-AR'!$I$7:$AS$3267,6,FALSE),"")</f>
        <v/>
      </c>
      <c r="O376" s="1373" t="str">
        <f ca="1">IFERROR(VLOOKUP($J376,'WM-AR'!$I$7:$AS$3267,8,FALSE),"")</f>
        <v/>
      </c>
      <c r="P376" s="1032" t="str">
        <f ca="1">IFERROR(VLOOKUP($J376,'WM-AR'!$I$7:$AS$3267,10,FALSE),"")</f>
        <v/>
      </c>
      <c r="Q376" s="1033" t="str">
        <f ca="1">IFERROR(VLOOKUP($J376,'WM-AR'!$I$7:$AS$3267,12,FALSE),"")</f>
        <v/>
      </c>
      <c r="R376" s="1033" t="str">
        <f ca="1">IFERROR(VLOOKUP($J376,'WM-AR'!$I$7:$AS$3267,14,FALSE),"")</f>
        <v/>
      </c>
      <c r="S376" s="1033" t="str">
        <f ca="1">IFERROR(VLOOKUP($J376,'WM-AR'!$I$7:$AS$3267,16,FALSE),"")</f>
        <v/>
      </c>
      <c r="T376" s="1033" t="str">
        <f ca="1">IFERROR(VLOOKUP($J376,'WM-AR'!$I$7:$AS$3267,18,FALSE),"")</f>
        <v/>
      </c>
      <c r="U376" s="1033" t="str">
        <f ca="1">IFERROR(VLOOKUP($J376,'WM-AR'!$I$7:$AS$3267,20,FALSE),"")</f>
        <v/>
      </c>
      <c r="V376" s="1033" t="str">
        <f ca="1">IFERROR(VLOOKUP($J376,'WM-AR'!$I$7:$AS$3267,22,FALSE),"")</f>
        <v/>
      </c>
      <c r="W376" s="1033" t="str">
        <f ca="1">IFERROR(VLOOKUP($J376,'WM-AR'!$I$7:$AS$3267,24,FALSE),"")</f>
        <v/>
      </c>
      <c r="X376" s="1033" t="str">
        <f ca="1">IFERROR(VLOOKUP($J376,'WM-AR'!$I$7:$AS$3267,25,FALSE),"")</f>
        <v/>
      </c>
      <c r="Y376" s="1033" t="str">
        <f ca="1">IFERROR(VLOOKUP($J376,'WM-AR'!$I$7:$AS$3267,26,FALSE),"")</f>
        <v/>
      </c>
      <c r="Z376" s="1033" t="str">
        <f ca="1">IFERROR(VLOOKUP($J376,'WM-AR'!$I$7:$AS$3267,27,FALSE),"")</f>
        <v/>
      </c>
      <c r="AA376" s="1033" t="str">
        <f ca="1">IFERROR(VLOOKUP($J376,'WM-AR'!$I$7:$AS$3267,28,FALSE),"")</f>
        <v/>
      </c>
      <c r="AB376" s="1033" t="str">
        <f ca="1">IFERROR(VLOOKUP($J376,'WM-AR'!$I$7:$AS$3267,29,FALSE),"")</f>
        <v/>
      </c>
      <c r="AC376" s="1033" t="str">
        <f ca="1">IFERROR(VLOOKUP($J376,'WM-AR'!$I$7:$AS$3267,30,FALSE),"")</f>
        <v/>
      </c>
      <c r="AD376" s="1033" t="str">
        <f ca="1">IFERROR(VLOOKUP($J376,'WM-AR'!$I$7:$AS$3267,31,FALSE),"")</f>
        <v/>
      </c>
      <c r="AE376" s="1033" t="str">
        <f ca="1">IFERROR(VLOOKUP($J376,'WM-AR'!$I$7:$AS$3267,32,FALSE),"")</f>
        <v/>
      </c>
      <c r="AF376" s="1033" t="str">
        <f ca="1">IFERROR(VLOOKUP($J376,'WM-AR'!$I$7:$AS$3267,33,FALSE),"")</f>
        <v/>
      </c>
      <c r="AG376" s="1374"/>
      <c r="AH376" s="1375" t="s">
        <v>3757</v>
      </c>
      <c r="AI376" s="1375" t="s">
        <v>3757</v>
      </c>
      <c r="AJ376" s="1375"/>
      <c r="AK376" s="1375" t="str">
        <f t="shared" ca="1" si="40"/>
        <v/>
      </c>
      <c r="AL376" s="723"/>
      <c r="AM376" s="1028" t="str">
        <f>IF(AND(ISTEXT($E376),ISTEXT($B376)),"산출기준 &gt;&gt;  "&amp;_xlfn.XLOOKUP($E376,산출기준!$D:$D,산출기준!$E:$E,"매칭실패"),"")</f>
        <v/>
      </c>
    </row>
    <row r="377" spans="1:39" ht="54.95" customHeight="1">
      <c r="A377" s="1019"/>
      <c r="B377" s="724"/>
      <c r="C377" s="725"/>
      <c r="D377" s="731"/>
      <c r="E377" s="727"/>
      <c r="F377" s="1035"/>
      <c r="G377" s="886"/>
      <c r="H377" s="1376" t="str">
        <f ca="1">_xlfn.IFNA(_xlfn.XLOOKUP(J377,'WM-AR'!I:I,'WM-AR'!F:F),"")</f>
        <v/>
      </c>
      <c r="I377" s="1377"/>
      <c r="J377" s="732" t="str" cm="1">
        <f t="array" aca="1" ref="J377" ca="1">IF(ISTEXT(I377),INDIRECT("I"&amp;_xlfn.XMATCH("#",$I$1:INDIRECT("I"&amp;ROW()),,-1)+1)&amp;"-"&amp;I377,"")</f>
        <v/>
      </c>
      <c r="K377" s="1036"/>
      <c r="L377" s="1037" t="str">
        <f ca="1">IFERROR(VLOOKUP($J377,'WM-AR'!$I$7:$AS$3267,34,FALSE),"")</f>
        <v/>
      </c>
      <c r="M377" s="1378" t="str">
        <f ca="1">IFERROR(VLOOKUP($J377,'WM-AR'!$I$7:$AS$3267,4,FALSE),"")</f>
        <v/>
      </c>
      <c r="N377" s="1378" t="str">
        <f ca="1">IFERROR(VLOOKUP($J377,'WM-AR'!$I$7:$AS$3267,6,FALSE),"")</f>
        <v/>
      </c>
      <c r="O377" s="1378" t="str">
        <f ca="1">IFERROR(VLOOKUP($J377,'WM-AR'!$I$7:$AS$3267,8,FALSE),"")</f>
        <v/>
      </c>
      <c r="P377" s="1038" t="str">
        <f ca="1">IFERROR(VLOOKUP($J377,'WM-AR'!$I$7:$AS$3267,10,FALSE),"")</f>
        <v/>
      </c>
      <c r="Q377" s="1039" t="str">
        <f ca="1">IFERROR(VLOOKUP($J377,'WM-AR'!$I$7:$AS$3267,12,FALSE),"")</f>
        <v/>
      </c>
      <c r="R377" s="1039" t="str">
        <f ca="1">IFERROR(VLOOKUP($J377,'WM-AR'!$I$7:$AS$3267,14,FALSE),"")</f>
        <v/>
      </c>
      <c r="S377" s="1039" t="str">
        <f ca="1">IFERROR(VLOOKUP($J377,'WM-AR'!$I$7:$AS$3267,16,FALSE),"")</f>
        <v/>
      </c>
      <c r="T377" s="1039" t="str">
        <f ca="1">IFERROR(VLOOKUP($J377,'WM-AR'!$I$7:$AS$3267,18,FALSE),"")</f>
        <v/>
      </c>
      <c r="U377" s="1039" t="str">
        <f ca="1">IFERROR(VLOOKUP($J377,'WM-AR'!$I$7:$AS$3267,20,FALSE),"")</f>
        <v/>
      </c>
      <c r="V377" s="1039" t="str">
        <f ca="1">IFERROR(VLOOKUP($J377,'WM-AR'!$I$7:$AS$3267,22,FALSE),"")</f>
        <v/>
      </c>
      <c r="W377" s="1039" t="str">
        <f ca="1">IFERROR(VLOOKUP($J377,'WM-AR'!$I$7:$AS$3267,24,FALSE),"")</f>
        <v/>
      </c>
      <c r="X377" s="1039" t="str">
        <f ca="1">IFERROR(VLOOKUP($J377,'WM-AR'!$I$7:$AS$3267,25,FALSE),"")</f>
        <v/>
      </c>
      <c r="Y377" s="1039" t="str">
        <f ca="1">IFERROR(VLOOKUP($J377,'WM-AR'!$I$7:$AS$3267,26,FALSE),"")</f>
        <v/>
      </c>
      <c r="Z377" s="1039" t="str">
        <f ca="1">IFERROR(VLOOKUP($J377,'WM-AR'!$I$7:$AS$3267,27,FALSE),"")</f>
        <v/>
      </c>
      <c r="AA377" s="1039" t="str">
        <f ca="1">IFERROR(VLOOKUP($J377,'WM-AR'!$I$7:$AS$3267,28,FALSE),"")</f>
        <v/>
      </c>
      <c r="AB377" s="1039" t="str">
        <f ca="1">IFERROR(VLOOKUP($J377,'WM-AR'!$I$7:$AS$3267,29,FALSE),"")</f>
        <v/>
      </c>
      <c r="AC377" s="1039" t="str">
        <f ca="1">IFERROR(VLOOKUP($J377,'WM-AR'!$I$7:$AS$3267,30,FALSE),"")</f>
        <v/>
      </c>
      <c r="AD377" s="1039" t="str">
        <f ca="1">IFERROR(VLOOKUP($J377,'WM-AR'!$I$7:$AS$3267,31,FALSE),"")</f>
        <v/>
      </c>
      <c r="AE377" s="1039" t="str">
        <f ca="1">IFERROR(VLOOKUP($J377,'WM-AR'!$I$7:$AS$3267,32,FALSE),"")</f>
        <v/>
      </c>
      <c r="AF377" s="1039" t="str">
        <f ca="1">IFERROR(VLOOKUP($J377,'WM-AR'!$I$7:$AS$3267,33,FALSE),"")</f>
        <v/>
      </c>
      <c r="AG377" s="1379"/>
      <c r="AH377" s="1380" t="s">
        <v>3757</v>
      </c>
      <c r="AI377" s="1380" t="s">
        <v>3757</v>
      </c>
      <c r="AJ377" s="1380"/>
      <c r="AK377" s="1380" t="str">
        <f t="shared" ca="1" si="40"/>
        <v/>
      </c>
      <c r="AL377" s="743"/>
      <c r="AM377" s="1028" t="str">
        <f>IF(AND(ISTEXT($E377),ISTEXT($B377)),"산출기준 &gt;&gt;  "&amp;_xlfn.XLOOKUP($E377,산출기준!$D:$D,산출기준!$E:$E,"매칭실패"),"")</f>
        <v/>
      </c>
    </row>
    <row r="378" spans="1:39">
      <c r="B378" s="635"/>
      <c r="C378" s="636"/>
      <c r="D378" s="636"/>
      <c r="E378" s="636"/>
      <c r="F378" s="638"/>
      <c r="G378" s="639"/>
      <c r="H378" s="639"/>
      <c r="I378" s="639"/>
      <c r="J378" s="641"/>
      <c r="K378" s="642"/>
      <c r="L378" s="642"/>
      <c r="M378" s="642"/>
      <c r="N378" s="642"/>
      <c r="O378" s="642"/>
      <c r="P378" s="642"/>
      <c r="Q378" s="642"/>
      <c r="R378" s="642"/>
      <c r="S378" s="642"/>
      <c r="T378" s="642"/>
      <c r="U378" s="642"/>
      <c r="V378" s="642"/>
      <c r="W378" s="642"/>
      <c r="X378" s="642"/>
      <c r="Y378" s="642"/>
      <c r="Z378" s="642"/>
      <c r="AA378" s="642"/>
      <c r="AB378" s="642"/>
      <c r="AC378" s="642"/>
      <c r="AD378" s="642"/>
      <c r="AE378" s="642"/>
      <c r="AF378" s="642"/>
      <c r="AG378" s="636"/>
      <c r="AH378" s="643"/>
      <c r="AI378" s="643"/>
      <c r="AJ378" s="644"/>
      <c r="AK378" s="644"/>
      <c r="AL378" s="639"/>
      <c r="AM378" s="88" t="str">
        <f>IF(AND(ISTEXT($E378),ISTEXT($B378)),"산출기준 &gt;&gt;  "&amp;_xlfn.XLOOKUP($E378,산출기준!$D:$D,산출기준!$E:$E,"매칭실패"),"")</f>
        <v/>
      </c>
    </row>
    <row r="379" spans="1:39">
      <c r="B379" s="645"/>
      <c r="C379" s="646" t="s">
        <v>3924</v>
      </c>
      <c r="D379" s="648"/>
      <c r="E379" s="648"/>
      <c r="F379" s="1057" t="s">
        <v>3954</v>
      </c>
      <c r="G379" s="645"/>
      <c r="H379" s="651"/>
      <c r="I379" s="651"/>
      <c r="J379" s="652"/>
      <c r="K379" s="652"/>
      <c r="L379" s="653"/>
      <c r="M379" s="653"/>
      <c r="N379" s="653"/>
      <c r="O379" s="653"/>
      <c r="P379" s="653"/>
      <c r="Q379" s="653"/>
      <c r="R379" s="653"/>
      <c r="S379" s="653"/>
      <c r="T379" s="653"/>
      <c r="U379" s="653"/>
      <c r="V379" s="653"/>
      <c r="W379" s="653"/>
      <c r="X379" s="653"/>
      <c r="Y379" s="653"/>
      <c r="Z379" s="653"/>
      <c r="AA379" s="653"/>
      <c r="AB379" s="653"/>
      <c r="AC379" s="653"/>
      <c r="AD379" s="653"/>
      <c r="AE379" s="653"/>
      <c r="AF379" s="653"/>
      <c r="AG379" s="656"/>
      <c r="AH379" s="656"/>
      <c r="AI379" s="656"/>
      <c r="AJ379" s="656"/>
      <c r="AK379" s="656"/>
      <c r="AL379" s="657"/>
      <c r="AM379" s="88" t="str">
        <f>IF(AND(ISTEXT($E379),ISTEXT($B379)),"산출기준 &gt;&gt;  "&amp;_xlfn.XLOOKUP($E379,산출기준!$D:$D,산출기준!$E:$E,"매칭실패"),"")</f>
        <v/>
      </c>
    </row>
    <row r="380" spans="1:39">
      <c r="B380" s="658"/>
      <c r="C380" s="659"/>
      <c r="D380" s="659"/>
      <c r="E380" s="659"/>
      <c r="F380" s="1338" t="s">
        <v>3955</v>
      </c>
      <c r="G380" s="662"/>
      <c r="H380" s="662"/>
      <c r="I380" s="662"/>
      <c r="J380" s="652"/>
      <c r="K380" s="664"/>
      <c r="L380" s="664"/>
      <c r="M380" s="664"/>
      <c r="N380" s="664"/>
      <c r="O380" s="664"/>
      <c r="P380" s="664"/>
      <c r="Q380" s="664"/>
      <c r="R380" s="664"/>
      <c r="S380" s="664"/>
      <c r="T380" s="664"/>
      <c r="U380" s="664"/>
      <c r="V380" s="664"/>
      <c r="W380" s="664"/>
      <c r="X380" s="664"/>
      <c r="Y380" s="664"/>
      <c r="Z380" s="664"/>
      <c r="AA380" s="664"/>
      <c r="AB380" s="664"/>
      <c r="AC380" s="664"/>
      <c r="AD380" s="664"/>
      <c r="AE380" s="664"/>
      <c r="AF380" s="664"/>
      <c r="AG380" s="659"/>
      <c r="AH380" s="665"/>
      <c r="AI380" s="665"/>
      <c r="AJ380" s="666"/>
      <c r="AK380" s="666"/>
      <c r="AL380" s="662"/>
      <c r="AM380" s="88" t="str">
        <f>IF(AND(ISTEXT($E380),ISTEXT($B380)),"산출기준 &gt;&gt;  "&amp;_xlfn.XLOOKUP($E380,산출기준!$D:$D,산출기준!$E:$E,"매칭실패"),"")</f>
        <v/>
      </c>
    </row>
    <row r="381" spans="1:39" ht="34.9" customHeight="1">
      <c r="B381" s="808" t="str" cm="1">
        <f t="array" aca="1" ref="B381" ca="1">_xlfn.IFNA(INDIRECT("Family_표준_구성도!B"&amp;MATCH(F381,INDIRECT("Family_표준_구성도!"&amp;"C:C"),0)),"")</f>
        <v>8.4.1.2.1</v>
      </c>
      <c r="C381" s="668" t="s">
        <v>2016</v>
      </c>
      <c r="D381" s="809"/>
      <c r="E381" s="668" t="s">
        <v>3761</v>
      </c>
      <c r="F381" s="1265" t="s">
        <v>3956</v>
      </c>
      <c r="G381" s="811"/>
      <c r="H381" s="917" t="s">
        <v>3957</v>
      </c>
      <c r="I381" s="1356" t="s">
        <v>1653</v>
      </c>
      <c r="J381" s="1356"/>
      <c r="K381" s="674"/>
      <c r="L381" s="674"/>
      <c r="M381" s="1357" t="str" cm="1">
        <f t="array" aca="1" ref="M381:V381" ca="1">TRANSPOSE(INDIRECT("'WM-AR'!B"&amp;_xlfn.XMATCH($I382,'WM-AR'!G:G,0,1)):INDIRECT("'WM-AR'!B"&amp;_xlfn.XMATCH($I382,'WM-AR'!G:G,0,-1)))</f>
        <v/>
      </c>
      <c r="N381" s="1357" t="str">
        <f ca="1"/>
        <v>Fire Protective Rating: N/A, Manual Type</v>
      </c>
      <c r="O381" s="1358" t="str">
        <f ca="1"/>
        <v/>
      </c>
      <c r="P381" s="1359" t="str">
        <f ca="1"/>
        <v>Fire Protective Rating: 0.5-hr, Manual Type</v>
      </c>
      <c r="Q381" s="1360" t="str">
        <f ca="1"/>
        <v/>
      </c>
      <c r="R381" s="1360" t="str">
        <f ca="1"/>
        <v>Fire Protective Rating: 1-hr, Manual Type</v>
      </c>
      <c r="S381" s="1360" t="str">
        <f ca="1"/>
        <v/>
      </c>
      <c r="T381" s="1360" t="str">
        <f ca="1"/>
        <v>Fire Protective Rating: 1.5-hrs, Manual Type</v>
      </c>
      <c r="U381" s="1360" t="str">
        <f ca="1"/>
        <v/>
      </c>
      <c r="V381" s="1360" t="str">
        <f ca="1"/>
        <v>Fire Protective Rating: 2-hrs, Manual Type</v>
      </c>
      <c r="W381" s="1361"/>
      <c r="X381" s="1362"/>
      <c r="Y381" s="679"/>
      <c r="Z381" s="679"/>
      <c r="AA381" s="679"/>
      <c r="AB381" s="679"/>
      <c r="AC381" s="679"/>
      <c r="AD381" s="679"/>
      <c r="AE381" s="679"/>
      <c r="AF381" s="679"/>
      <c r="AG381" s="1043"/>
      <c r="AH381" s="682"/>
      <c r="AI381" s="682"/>
      <c r="AJ381" s="682"/>
      <c r="AK381" s="682"/>
      <c r="AL381" s="683"/>
      <c r="AM381" s="88" t="str">
        <f ca="1">IF(AND(ISTEXT($E381),ISTEXT($B381)),"산출기준 &gt;&gt;  "&amp;_xlfn.XLOOKUP($E381,산출기준!$D:$D,산출기준!$E:$E,"매칭실패"),"")</f>
        <v>산출기준 &gt;&gt;  [ 도어 일반 산출 ]</v>
      </c>
    </row>
    <row r="382" spans="1:39" ht="49.9" customHeight="1" outlineLevel="1">
      <c r="B382" s="758"/>
      <c r="C382" s="759"/>
      <c r="D382" s="759"/>
      <c r="E382" s="814"/>
      <c r="F382" s="775"/>
      <c r="G382" s="1363" t="s">
        <v>3752</v>
      </c>
      <c r="H382" s="1364" t="str">
        <f>_xlfn.XLOOKUP(I382,'WM-AR'!G:G,'WM-AR'!E:E)</f>
        <v>A04AR133 Finishing Work Door &amp; Window Work Steel Sliding Door w/ Steel Frame (UoM: EA)</v>
      </c>
      <c r="I382" s="765" t="s">
        <v>3958</v>
      </c>
      <c r="J382" s="1365"/>
      <c r="K382" s="766"/>
      <c r="L382" s="766"/>
      <c r="M382" s="1366"/>
      <c r="N382" s="1366"/>
      <c r="O382" s="1366"/>
      <c r="P382" s="1366"/>
      <c r="Q382" s="1366"/>
      <c r="R382" s="1366"/>
      <c r="S382" s="1366"/>
      <c r="T382" s="1366"/>
      <c r="U382" s="1366"/>
      <c r="V382" s="1366"/>
      <c r="W382" s="1366"/>
      <c r="X382" s="1366"/>
      <c r="Y382" s="766"/>
      <c r="Z382" s="766"/>
      <c r="AA382" s="766"/>
      <c r="AB382" s="766"/>
      <c r="AC382" s="766"/>
      <c r="AD382" s="766"/>
      <c r="AE382" s="766"/>
      <c r="AF382" s="766"/>
      <c r="AG382" s="773"/>
      <c r="AH382" s="1045"/>
      <c r="AI382" s="1045"/>
      <c r="AJ382" s="1046"/>
      <c r="AK382" s="1046"/>
      <c r="AL382" s="759"/>
      <c r="AM382" s="88" t="str">
        <f>IF(AND(ISTEXT($E382),ISTEXT($B382)),"산출기준 &gt;&gt;  "&amp;_xlfn.XLOOKUP($E382,산출기준!$D:$D,산출기준!$E:$E,"매칭실패"),"")</f>
        <v/>
      </c>
    </row>
    <row r="383" spans="1:39" ht="54.95" customHeight="1">
      <c r="A383" s="1019"/>
      <c r="B383" s="684"/>
      <c r="C383" s="685"/>
      <c r="D383" s="1020"/>
      <c r="E383" s="687"/>
      <c r="F383" s="1021"/>
      <c r="G383" s="875" t="s">
        <v>2443</v>
      </c>
      <c r="H383" s="1367" t="str">
        <f ca="1">_xlfn.IFNA(_xlfn.XLOOKUP(J383,'WM-AR'!I:I,'WM-AR'!F:F),"")</f>
        <v xml:space="preserve">A04AR133-00002 Finishing Work Door &amp; Window Work Steel Sliding Door w/ Steel Frame (UoM: EA) Fire Protective Rating: N/A, Manual Type     w/ Hardware &amp; Accessories  </v>
      </c>
      <c r="I383" s="1368" t="s">
        <v>3836</v>
      </c>
      <c r="J383" s="692" t="str" cm="1">
        <f t="array" aca="1" ref="J383" ca="1">IF(ISTEXT(I383),INDIRECT("I"&amp;_xlfn.XMATCH("#",$I$1:INDIRECT("I"&amp;ROW()),,-1)+1)&amp;"-"&amp;I383,"")</f>
        <v>A04AR133-00002</v>
      </c>
      <c r="K383" s="1022"/>
      <c r="L383" s="1023" t="str">
        <f ca="1">IFERROR(VLOOKUP($J383,'WM-AR'!$I$7:$AS$3267,34,FALSE),"")</f>
        <v>EA</v>
      </c>
      <c r="M383" s="1369" t="str">
        <f ca="1">IFERROR(VLOOKUP($J383,'WM-AR'!$I$7:$AS$3267,4,FALSE),"")</f>
        <v>Finishing Work</v>
      </c>
      <c r="N383" s="1369" t="str">
        <f ca="1">IFERROR(VLOOKUP($J383,'WM-AR'!$I$7:$AS$3267,6,FALSE),"")</f>
        <v>Door &amp; Window Work</v>
      </c>
      <c r="O383" s="1369" t="str">
        <f ca="1">IFERROR(VLOOKUP($J383,'WM-AR'!$I$7:$AS$3267,8,FALSE),"")</f>
        <v>Steel Sliding Door w/ Steel Frame (UoM: EA)</v>
      </c>
      <c r="P383" s="1025" t="str">
        <f ca="1">IFERROR(VLOOKUP($J383,'WM-AR'!$I$7:$AS$3267,10,FALSE),"")</f>
        <v>Fire Protective Rating: N/A, Manual Type</v>
      </c>
      <c r="Q383" s="1026">
        <f ca="1">IFERROR(VLOOKUP($J383,'WM-AR'!$I$7:$AS$3267,12,FALSE),"")</f>
        <v>0</v>
      </c>
      <c r="R383" s="1026">
        <f ca="1">IFERROR(VLOOKUP($J383,'WM-AR'!$I$7:$AS$3267,14,FALSE),"")</f>
        <v>0</v>
      </c>
      <c r="S383" s="1026">
        <f ca="1">IFERROR(VLOOKUP($J383,'WM-AR'!$I$7:$AS$3267,16,FALSE),"")</f>
        <v>0</v>
      </c>
      <c r="T383" s="1026">
        <f ca="1">IFERROR(VLOOKUP($J383,'WM-AR'!$I$7:$AS$3267,18,FALSE),"")</f>
        <v>0</v>
      </c>
      <c r="U383" s="1026" t="str">
        <f ca="1">IFERROR(VLOOKUP($J383,'WM-AR'!$I$7:$AS$3267,20,FALSE),"")</f>
        <v>w/ Hardware &amp; Accessories</v>
      </c>
      <c r="V383" s="1026">
        <f ca="1">IFERROR(VLOOKUP($J383,'WM-AR'!$I$7:$AS$3267,22,FALSE),"")</f>
        <v>0</v>
      </c>
      <c r="W383" s="1026">
        <f ca="1">IFERROR(VLOOKUP($J383,'WM-AR'!$I$7:$AS$3267,24,FALSE),"")</f>
        <v>0</v>
      </c>
      <c r="X383" s="1026">
        <f ca="1">IFERROR(VLOOKUP($J383,'WM-AR'!$I$7:$AS$3267,25,FALSE),"")</f>
        <v>0</v>
      </c>
      <c r="Y383" s="1026" t="str">
        <f ca="1">IFERROR(VLOOKUP($J383,'WM-AR'!$I$7:$AS$3267,26,FALSE),"")</f>
        <v>W x H=(  )mm x (  )mm</v>
      </c>
      <c r="Z383" s="1026">
        <f ca="1">IFERROR(VLOOKUP($J383,'WM-AR'!$I$7:$AS$3267,27,FALSE),"")</f>
        <v>0</v>
      </c>
      <c r="AA383" s="1026">
        <f ca="1">IFERROR(VLOOKUP($J383,'WM-AR'!$I$7:$AS$3267,28,FALSE),"")</f>
        <v>0</v>
      </c>
      <c r="AB383" s="1026">
        <f ca="1">IFERROR(VLOOKUP($J383,'WM-AR'!$I$7:$AS$3267,29,FALSE),"")</f>
        <v>0</v>
      </c>
      <c r="AC383" s="1026">
        <f ca="1">IFERROR(VLOOKUP($J383,'WM-AR'!$I$7:$AS$3267,30,FALSE),"")</f>
        <v>0</v>
      </c>
      <c r="AD383" s="1026">
        <f ca="1">IFERROR(VLOOKUP($J383,'WM-AR'!$I$7:$AS$3267,31,FALSE),"")</f>
        <v>0</v>
      </c>
      <c r="AE383" s="1026">
        <f ca="1">IFERROR(VLOOKUP($J383,'WM-AR'!$I$7:$AS$3267,32,FALSE),"")</f>
        <v>0</v>
      </c>
      <c r="AF383" s="1026" t="str">
        <f ca="1">IFERROR(VLOOKUP($J383,'WM-AR'!$I$7:$AS$3267,33,FALSE),"")</f>
        <v/>
      </c>
      <c r="AG383" s="1370" t="s">
        <v>3931</v>
      </c>
      <c r="AH383" s="768" t="s">
        <v>3757</v>
      </c>
      <c r="AI383" s="768" t="s">
        <v>3757</v>
      </c>
      <c r="AJ383" s="769"/>
      <c r="AK383" s="769" t="str">
        <f ca="1">L383</f>
        <v>EA</v>
      </c>
      <c r="AL383" s="704"/>
      <c r="AM383" s="1028" t="str">
        <f>IF(AND(ISTEXT($E383),ISTEXT($B383)),"산출기준 &gt;&gt;  "&amp;_xlfn.XLOOKUP($E383,산출기준!$D:$D,산출기준!$E:$E,"매칭실패"),"")</f>
        <v/>
      </c>
    </row>
    <row r="384" spans="1:39" ht="54.95" customHeight="1">
      <c r="A384" s="1019"/>
      <c r="B384" s="705"/>
      <c r="C384" s="706"/>
      <c r="D384" s="711"/>
      <c r="E384" s="708"/>
      <c r="F384" s="1029"/>
      <c r="G384" s="882"/>
      <c r="H384" s="1371" t="str">
        <f ca="1">_xlfn.IFNA(_xlfn.XLOOKUP(J384,'WM-AR'!I:I,'WM-AR'!F:F),"")</f>
        <v/>
      </c>
      <c r="I384" s="1372"/>
      <c r="J384" s="712" t="str" cm="1">
        <f t="array" aca="1" ref="J384" ca="1">IF(ISTEXT(I384),INDIRECT("I"&amp;_xlfn.XMATCH("#",$I$1:INDIRECT("I"&amp;ROW()),,-1)+1)&amp;"-"&amp;I384,"")</f>
        <v/>
      </c>
      <c r="K384" s="1030"/>
      <c r="L384" s="1031" t="str">
        <f ca="1">IFERROR(VLOOKUP($J384,'WM-AR'!$I$7:$AS$3267,34,FALSE),"")</f>
        <v/>
      </c>
      <c r="M384" s="1373" t="str">
        <f ca="1">IFERROR(VLOOKUP($J384,'WM-AR'!$I$7:$AS$3267,4,FALSE),"")</f>
        <v/>
      </c>
      <c r="N384" s="1373" t="str">
        <f ca="1">IFERROR(VLOOKUP($J384,'WM-AR'!$I$7:$AS$3267,6,FALSE),"")</f>
        <v/>
      </c>
      <c r="O384" s="1373" t="str">
        <f ca="1">IFERROR(VLOOKUP($J384,'WM-AR'!$I$7:$AS$3267,8,FALSE),"")</f>
        <v/>
      </c>
      <c r="P384" s="1032" t="str">
        <f ca="1">IFERROR(VLOOKUP($J384,'WM-AR'!$I$7:$AS$3267,10,FALSE),"")</f>
        <v/>
      </c>
      <c r="Q384" s="1033" t="str">
        <f ca="1">IFERROR(VLOOKUP($J384,'WM-AR'!$I$7:$AS$3267,12,FALSE),"")</f>
        <v/>
      </c>
      <c r="R384" s="1033" t="str">
        <f ca="1">IFERROR(VLOOKUP($J384,'WM-AR'!$I$7:$AS$3267,14,FALSE),"")</f>
        <v/>
      </c>
      <c r="S384" s="1033" t="str">
        <f ca="1">IFERROR(VLOOKUP($J384,'WM-AR'!$I$7:$AS$3267,16,FALSE),"")</f>
        <v/>
      </c>
      <c r="T384" s="1033" t="str">
        <f ca="1">IFERROR(VLOOKUP($J384,'WM-AR'!$I$7:$AS$3267,18,FALSE),"")</f>
        <v/>
      </c>
      <c r="U384" s="1033" t="str">
        <f ca="1">IFERROR(VLOOKUP($J384,'WM-AR'!$I$7:$AS$3267,20,FALSE),"")</f>
        <v/>
      </c>
      <c r="V384" s="1033" t="str">
        <f ca="1">IFERROR(VLOOKUP($J384,'WM-AR'!$I$7:$AS$3267,22,FALSE),"")</f>
        <v/>
      </c>
      <c r="W384" s="1033" t="str">
        <f ca="1">IFERROR(VLOOKUP($J384,'WM-AR'!$I$7:$AS$3267,24,FALSE),"")</f>
        <v/>
      </c>
      <c r="X384" s="1033" t="str">
        <f ca="1">IFERROR(VLOOKUP($J384,'WM-AR'!$I$7:$AS$3267,25,FALSE),"")</f>
        <v/>
      </c>
      <c r="Y384" s="1033" t="str">
        <f ca="1">IFERROR(VLOOKUP($J384,'WM-AR'!$I$7:$AS$3267,26,FALSE),"")</f>
        <v/>
      </c>
      <c r="Z384" s="1033" t="str">
        <f ca="1">IFERROR(VLOOKUP($J384,'WM-AR'!$I$7:$AS$3267,27,FALSE),"")</f>
        <v/>
      </c>
      <c r="AA384" s="1033" t="str">
        <f ca="1">IFERROR(VLOOKUP($J384,'WM-AR'!$I$7:$AS$3267,28,FALSE),"")</f>
        <v/>
      </c>
      <c r="AB384" s="1033" t="str">
        <f ca="1">IFERROR(VLOOKUP($J384,'WM-AR'!$I$7:$AS$3267,29,FALSE),"")</f>
        <v/>
      </c>
      <c r="AC384" s="1033" t="str">
        <f ca="1">IFERROR(VLOOKUP($J384,'WM-AR'!$I$7:$AS$3267,30,FALSE),"")</f>
        <v/>
      </c>
      <c r="AD384" s="1033" t="str">
        <f ca="1">IFERROR(VLOOKUP($J384,'WM-AR'!$I$7:$AS$3267,31,FALSE),"")</f>
        <v/>
      </c>
      <c r="AE384" s="1033" t="str">
        <f ca="1">IFERROR(VLOOKUP($J384,'WM-AR'!$I$7:$AS$3267,32,FALSE),"")</f>
        <v/>
      </c>
      <c r="AF384" s="1033" t="str">
        <f ca="1">IFERROR(VLOOKUP($J384,'WM-AR'!$I$7:$AS$3267,33,FALSE),"")</f>
        <v/>
      </c>
      <c r="AG384" s="1374"/>
      <c r="AH384" s="1375" t="s">
        <v>3757</v>
      </c>
      <c r="AI384" s="1375" t="s">
        <v>3757</v>
      </c>
      <c r="AJ384" s="1375"/>
      <c r="AK384" s="1375" t="str">
        <f t="shared" ref="AK384:AK385" ca="1" si="41">L384</f>
        <v/>
      </c>
      <c r="AL384" s="723"/>
      <c r="AM384" s="1028" t="str">
        <f>IF(AND(ISTEXT($E384),ISTEXT($B384)),"산출기준 &gt;&gt;  "&amp;_xlfn.XLOOKUP($E384,산출기준!$D:$D,산출기준!$E:$E,"매칭실패"),"")</f>
        <v/>
      </c>
    </row>
    <row r="385" spans="1:39" ht="54.95" customHeight="1">
      <c r="A385" s="1019"/>
      <c r="B385" s="724"/>
      <c r="C385" s="725"/>
      <c r="D385" s="731"/>
      <c r="E385" s="727"/>
      <c r="F385" s="1035"/>
      <c r="G385" s="886"/>
      <c r="H385" s="1376" t="str">
        <f ca="1">_xlfn.IFNA(_xlfn.XLOOKUP(J385,'WM-AR'!I:I,'WM-AR'!F:F),"")</f>
        <v/>
      </c>
      <c r="I385" s="1377"/>
      <c r="J385" s="732" t="str" cm="1">
        <f t="array" aca="1" ref="J385" ca="1">IF(ISTEXT(I385),INDIRECT("I"&amp;_xlfn.XMATCH("#",$I$1:INDIRECT("I"&amp;ROW()),,-1)+1)&amp;"-"&amp;I385,"")</f>
        <v/>
      </c>
      <c r="K385" s="1036"/>
      <c r="L385" s="1037" t="str">
        <f ca="1">IFERROR(VLOOKUP($J385,'WM-AR'!$I$7:$AS$3267,34,FALSE),"")</f>
        <v/>
      </c>
      <c r="M385" s="1378" t="str">
        <f ca="1">IFERROR(VLOOKUP($J385,'WM-AR'!$I$7:$AS$3267,4,FALSE),"")</f>
        <v/>
      </c>
      <c r="N385" s="1378" t="str">
        <f ca="1">IFERROR(VLOOKUP($J385,'WM-AR'!$I$7:$AS$3267,6,FALSE),"")</f>
        <v/>
      </c>
      <c r="O385" s="1378" t="str">
        <f ca="1">IFERROR(VLOOKUP($J385,'WM-AR'!$I$7:$AS$3267,8,FALSE),"")</f>
        <v/>
      </c>
      <c r="P385" s="1038" t="str">
        <f ca="1">IFERROR(VLOOKUP($J385,'WM-AR'!$I$7:$AS$3267,10,FALSE),"")</f>
        <v/>
      </c>
      <c r="Q385" s="1039" t="str">
        <f ca="1">IFERROR(VLOOKUP($J385,'WM-AR'!$I$7:$AS$3267,12,FALSE),"")</f>
        <v/>
      </c>
      <c r="R385" s="1039" t="str">
        <f ca="1">IFERROR(VLOOKUP($J385,'WM-AR'!$I$7:$AS$3267,14,FALSE),"")</f>
        <v/>
      </c>
      <c r="S385" s="1039" t="str">
        <f ca="1">IFERROR(VLOOKUP($J385,'WM-AR'!$I$7:$AS$3267,16,FALSE),"")</f>
        <v/>
      </c>
      <c r="T385" s="1039" t="str">
        <f ca="1">IFERROR(VLOOKUP($J385,'WM-AR'!$I$7:$AS$3267,18,FALSE),"")</f>
        <v/>
      </c>
      <c r="U385" s="1039" t="str">
        <f ca="1">IFERROR(VLOOKUP($J385,'WM-AR'!$I$7:$AS$3267,20,FALSE),"")</f>
        <v/>
      </c>
      <c r="V385" s="1039" t="str">
        <f ca="1">IFERROR(VLOOKUP($J385,'WM-AR'!$I$7:$AS$3267,22,FALSE),"")</f>
        <v/>
      </c>
      <c r="W385" s="1039" t="str">
        <f ca="1">IFERROR(VLOOKUP($J385,'WM-AR'!$I$7:$AS$3267,24,FALSE),"")</f>
        <v/>
      </c>
      <c r="X385" s="1039" t="str">
        <f ca="1">IFERROR(VLOOKUP($J385,'WM-AR'!$I$7:$AS$3267,25,FALSE),"")</f>
        <v/>
      </c>
      <c r="Y385" s="1039" t="str">
        <f ca="1">IFERROR(VLOOKUP($J385,'WM-AR'!$I$7:$AS$3267,26,FALSE),"")</f>
        <v/>
      </c>
      <c r="Z385" s="1039" t="str">
        <f ca="1">IFERROR(VLOOKUP($J385,'WM-AR'!$I$7:$AS$3267,27,FALSE),"")</f>
        <v/>
      </c>
      <c r="AA385" s="1039" t="str">
        <f ca="1">IFERROR(VLOOKUP($J385,'WM-AR'!$I$7:$AS$3267,28,FALSE),"")</f>
        <v/>
      </c>
      <c r="AB385" s="1039" t="str">
        <f ca="1">IFERROR(VLOOKUP($J385,'WM-AR'!$I$7:$AS$3267,29,FALSE),"")</f>
        <v/>
      </c>
      <c r="AC385" s="1039" t="str">
        <f ca="1">IFERROR(VLOOKUP($J385,'WM-AR'!$I$7:$AS$3267,30,FALSE),"")</f>
        <v/>
      </c>
      <c r="AD385" s="1039" t="str">
        <f ca="1">IFERROR(VLOOKUP($J385,'WM-AR'!$I$7:$AS$3267,31,FALSE),"")</f>
        <v/>
      </c>
      <c r="AE385" s="1039" t="str">
        <f ca="1">IFERROR(VLOOKUP($J385,'WM-AR'!$I$7:$AS$3267,32,FALSE),"")</f>
        <v/>
      </c>
      <c r="AF385" s="1039" t="str">
        <f ca="1">IFERROR(VLOOKUP($J385,'WM-AR'!$I$7:$AS$3267,33,FALSE),"")</f>
        <v/>
      </c>
      <c r="AG385" s="1379"/>
      <c r="AH385" s="1380" t="s">
        <v>3757</v>
      </c>
      <c r="AI385" s="1380" t="s">
        <v>3757</v>
      </c>
      <c r="AJ385" s="1380"/>
      <c r="AK385" s="1380" t="str">
        <f t="shared" ca="1" si="41"/>
        <v/>
      </c>
      <c r="AL385" s="743"/>
      <c r="AM385" s="1028" t="str">
        <f>IF(AND(ISTEXT($E385),ISTEXT($B385)),"산출기준 &gt;&gt;  "&amp;_xlfn.XLOOKUP($E385,산출기준!$D:$D,산출기준!$E:$E,"매칭실패"),"")</f>
        <v/>
      </c>
    </row>
    <row r="386" spans="1:39">
      <c r="B386" s="658"/>
      <c r="C386" s="659"/>
      <c r="D386" s="659"/>
      <c r="E386" s="659"/>
      <c r="F386" s="1056"/>
      <c r="G386" s="662"/>
      <c r="H386" s="662"/>
      <c r="I386" s="662"/>
      <c r="J386" s="652"/>
      <c r="K386" s="664"/>
      <c r="L386" s="664"/>
      <c r="M386" s="664"/>
      <c r="N386" s="664"/>
      <c r="O386" s="664"/>
      <c r="P386" s="664"/>
      <c r="Q386" s="664"/>
      <c r="R386" s="664"/>
      <c r="S386" s="664"/>
      <c r="T386" s="664"/>
      <c r="U386" s="664"/>
      <c r="V386" s="664"/>
      <c r="W386" s="664"/>
      <c r="X386" s="664"/>
      <c r="Y386" s="664"/>
      <c r="Z386" s="664"/>
      <c r="AA386" s="664"/>
      <c r="AB386" s="664"/>
      <c r="AC386" s="664"/>
      <c r="AD386" s="664"/>
      <c r="AE386" s="664"/>
      <c r="AF386" s="664"/>
      <c r="AG386" s="659"/>
      <c r="AH386" s="665"/>
      <c r="AI386" s="665"/>
      <c r="AJ386" s="666"/>
      <c r="AK386" s="666"/>
      <c r="AL386" s="662"/>
      <c r="AM386" s="88" t="str">
        <f>IF(AND(ISTEXT($E386),ISTEXT($B386)),"산출기준 &gt;&gt;  "&amp;_xlfn.XLOOKUP($E386,산출기준!$D:$D,산출기준!$E:$E,"매칭실패"),"")</f>
        <v/>
      </c>
    </row>
    <row r="387" spans="1:39" ht="34.9" customHeight="1">
      <c r="B387" s="808" t="str" cm="1">
        <f t="array" aca="1" ref="B387" ca="1">_xlfn.IFNA(INDIRECT("Family_표준_구성도!B"&amp;MATCH(F387,INDIRECT("Family_표준_구성도!"&amp;"C:C"),0)),"")</f>
        <v>8.4.1.2.2</v>
      </c>
      <c r="C387" s="668" t="s">
        <v>2016</v>
      </c>
      <c r="D387" s="809"/>
      <c r="E387" s="668" t="s">
        <v>3761</v>
      </c>
      <c r="F387" s="1265" t="s">
        <v>3959</v>
      </c>
      <c r="G387" s="811"/>
      <c r="H387" s="917" t="s">
        <v>3960</v>
      </c>
      <c r="I387" s="1356" t="s">
        <v>1653</v>
      </c>
      <c r="J387" s="1356"/>
      <c r="K387" s="674"/>
      <c r="L387" s="674"/>
      <c r="M387" s="1357" t="str" cm="1">
        <f t="array" aca="1" ref="M387:V387" ca="1">TRANSPOSE(INDIRECT("'WM-AR'!D"&amp;_xlfn.XMATCH($I388,'WM-AR'!G:G,0,1)):INDIRECT("'WM-AR'!D"&amp;_xlfn.XMATCH($I388,'WM-AR'!G:G,0,-1)))</f>
        <v>Fire Protective Rating: N/A, Motorized Type</v>
      </c>
      <c r="N387" s="1357" t="str">
        <f ca="1"/>
        <v/>
      </c>
      <c r="O387" s="1358" t="str">
        <f ca="1"/>
        <v>Fire Protective Rating: 0.5-hr, Motorized Type</v>
      </c>
      <c r="P387" s="1359" t="str">
        <f ca="1"/>
        <v/>
      </c>
      <c r="Q387" s="1360" t="str">
        <f ca="1"/>
        <v>Fire Protective Rating: 1-hr, Motorized Type</v>
      </c>
      <c r="R387" s="1360" t="str">
        <f ca="1"/>
        <v/>
      </c>
      <c r="S387" s="1360" t="str">
        <f ca="1"/>
        <v>Fire Protective Rating: 1.5-hrs, Motorized Type</v>
      </c>
      <c r="T387" s="1360" t="str">
        <f ca="1"/>
        <v/>
      </c>
      <c r="U387" s="1360" t="str">
        <f ca="1"/>
        <v>Fire Protective Rating: 2-hrs, Motorized Type</v>
      </c>
      <c r="V387" s="1360" t="str">
        <f ca="1"/>
        <v/>
      </c>
      <c r="W387" s="1361"/>
      <c r="X387" s="1362"/>
      <c r="Y387" s="679"/>
      <c r="Z387" s="679"/>
      <c r="AA387" s="679"/>
      <c r="AB387" s="679"/>
      <c r="AC387" s="679"/>
      <c r="AD387" s="679"/>
      <c r="AE387" s="679"/>
      <c r="AF387" s="679"/>
      <c r="AG387" s="1043"/>
      <c r="AH387" s="682"/>
      <c r="AI387" s="682"/>
      <c r="AJ387" s="682"/>
      <c r="AK387" s="682"/>
      <c r="AL387" s="683"/>
      <c r="AM387" s="88" t="str">
        <f ca="1">IF(AND(ISTEXT($E387),ISTEXT($B387)),"산출기준 &gt;&gt;  "&amp;_xlfn.XLOOKUP($E387,산출기준!$D:$D,산출기준!$E:$E,"매칭실패"),"")</f>
        <v>산출기준 &gt;&gt;  [ 도어 일반 산출 ]</v>
      </c>
    </row>
    <row r="388" spans="1:39" ht="49.9" customHeight="1" outlineLevel="1">
      <c r="B388" s="758"/>
      <c r="C388" s="759"/>
      <c r="D388" s="759"/>
      <c r="E388" s="814"/>
      <c r="F388" s="775"/>
      <c r="G388" s="1363" t="s">
        <v>3752</v>
      </c>
      <c r="H388" s="1364" t="str">
        <f>_xlfn.XLOOKUP(I388,'WM-AR'!G:G,'WM-AR'!E:E)</f>
        <v>A04AR133 Finishing Work Door &amp; Window Work Steel Sliding Door w/ Steel Frame (UoM: EA)</v>
      </c>
      <c r="I388" s="765" t="s">
        <v>3958</v>
      </c>
      <c r="J388" s="1365"/>
      <c r="K388" s="766"/>
      <c r="L388" s="766"/>
      <c r="M388" s="1366"/>
      <c r="N388" s="1366"/>
      <c r="O388" s="1366"/>
      <c r="P388" s="1366"/>
      <c r="Q388" s="1366"/>
      <c r="R388" s="1366"/>
      <c r="S388" s="1366"/>
      <c r="T388" s="1366"/>
      <c r="U388" s="1366"/>
      <c r="V388" s="1366"/>
      <c r="W388" s="1366"/>
      <c r="X388" s="1366"/>
      <c r="Y388" s="766"/>
      <c r="Z388" s="766"/>
      <c r="AA388" s="766"/>
      <c r="AB388" s="766"/>
      <c r="AC388" s="766"/>
      <c r="AD388" s="766"/>
      <c r="AE388" s="766"/>
      <c r="AF388" s="766"/>
      <c r="AG388" s="773"/>
      <c r="AH388" s="1045"/>
      <c r="AI388" s="1045"/>
      <c r="AJ388" s="1046"/>
      <c r="AK388" s="1046"/>
      <c r="AL388" s="759"/>
      <c r="AM388" s="88" t="str">
        <f>IF(AND(ISTEXT($E388),ISTEXT($B388)),"산출기준 &gt;&gt;  "&amp;_xlfn.XLOOKUP($E388,산출기준!$D:$D,산출기준!$E:$E,"매칭실패"),"")</f>
        <v/>
      </c>
    </row>
    <row r="389" spans="1:39" ht="54.95" customHeight="1">
      <c r="A389" s="1019"/>
      <c r="B389" s="684"/>
      <c r="C389" s="685"/>
      <c r="D389" s="1020"/>
      <c r="E389" s="687"/>
      <c r="F389" s="1021"/>
      <c r="G389" s="875" t="s">
        <v>2444</v>
      </c>
      <c r="H389" s="1367" t="str">
        <f ca="1">_xlfn.IFNA(_xlfn.XLOOKUP(J389,'WM-AR'!I:I,'WM-AR'!F:F),"")</f>
        <v xml:space="preserve">A04AR133-00001 Finishing Work Door &amp; Window Work Steel Sliding Door w/ Steel Frame (UoM: EA) Fire Protective Rating: N/A, Motorized Type     w/ Hardware &amp; Accessories  </v>
      </c>
      <c r="I389" s="1368" t="s">
        <v>3755</v>
      </c>
      <c r="J389" s="692" t="str" cm="1">
        <f t="array" aca="1" ref="J389" ca="1">IF(ISTEXT(I389),INDIRECT("I"&amp;_xlfn.XMATCH("#",$I$1:INDIRECT("I"&amp;ROW()),,-1)+1)&amp;"-"&amp;I389,"")</f>
        <v>A04AR133-00001</v>
      </c>
      <c r="K389" s="1022"/>
      <c r="L389" s="1023" t="str">
        <f ca="1">IFERROR(VLOOKUP($J389,'WM-AR'!$I$7:$AS$3267,34,FALSE),"")</f>
        <v>EA</v>
      </c>
      <c r="M389" s="1369" t="str">
        <f ca="1">IFERROR(VLOOKUP($J389,'WM-AR'!$I$7:$AS$3267,4,FALSE),"")</f>
        <v>Finishing Work</v>
      </c>
      <c r="N389" s="1369" t="str">
        <f ca="1">IFERROR(VLOOKUP($J389,'WM-AR'!$I$7:$AS$3267,6,FALSE),"")</f>
        <v>Door &amp; Window Work</v>
      </c>
      <c r="O389" s="1369" t="str">
        <f ca="1">IFERROR(VLOOKUP($J389,'WM-AR'!$I$7:$AS$3267,8,FALSE),"")</f>
        <v>Steel Sliding Door w/ Steel Frame (UoM: EA)</v>
      </c>
      <c r="P389" s="1025" t="str">
        <f ca="1">IFERROR(VLOOKUP($J389,'WM-AR'!$I$7:$AS$3267,10,FALSE),"")</f>
        <v>Fire Protective Rating: N/A, Motorized Type</v>
      </c>
      <c r="Q389" s="1026">
        <f ca="1">IFERROR(VLOOKUP($J389,'WM-AR'!$I$7:$AS$3267,12,FALSE),"")</f>
        <v>0</v>
      </c>
      <c r="R389" s="1026">
        <f ca="1">IFERROR(VLOOKUP($J389,'WM-AR'!$I$7:$AS$3267,14,FALSE),"")</f>
        <v>0</v>
      </c>
      <c r="S389" s="1026">
        <f ca="1">IFERROR(VLOOKUP($J389,'WM-AR'!$I$7:$AS$3267,16,FALSE),"")</f>
        <v>0</v>
      </c>
      <c r="T389" s="1026">
        <f ca="1">IFERROR(VLOOKUP($J389,'WM-AR'!$I$7:$AS$3267,18,FALSE),"")</f>
        <v>0</v>
      </c>
      <c r="U389" s="1026" t="str">
        <f ca="1">IFERROR(VLOOKUP($J389,'WM-AR'!$I$7:$AS$3267,20,FALSE),"")</f>
        <v>w/ Hardware &amp; Accessories</v>
      </c>
      <c r="V389" s="1026">
        <f ca="1">IFERROR(VLOOKUP($J389,'WM-AR'!$I$7:$AS$3267,22,FALSE),"")</f>
        <v>0</v>
      </c>
      <c r="W389" s="1026">
        <f ca="1">IFERROR(VLOOKUP($J389,'WM-AR'!$I$7:$AS$3267,24,FALSE),"")</f>
        <v>0</v>
      </c>
      <c r="X389" s="1026">
        <f ca="1">IFERROR(VLOOKUP($J389,'WM-AR'!$I$7:$AS$3267,25,FALSE),"")</f>
        <v>0</v>
      </c>
      <c r="Y389" s="1026" t="str">
        <f ca="1">IFERROR(VLOOKUP($J389,'WM-AR'!$I$7:$AS$3267,26,FALSE),"")</f>
        <v>W x H=(  )mm x (  )mm</v>
      </c>
      <c r="Z389" s="1026">
        <f ca="1">IFERROR(VLOOKUP($J389,'WM-AR'!$I$7:$AS$3267,27,FALSE),"")</f>
        <v>0</v>
      </c>
      <c r="AA389" s="1026">
        <f ca="1">IFERROR(VLOOKUP($J389,'WM-AR'!$I$7:$AS$3267,28,FALSE),"")</f>
        <v>0</v>
      </c>
      <c r="AB389" s="1026">
        <f ca="1">IFERROR(VLOOKUP($J389,'WM-AR'!$I$7:$AS$3267,29,FALSE),"")</f>
        <v>0</v>
      </c>
      <c r="AC389" s="1026">
        <f ca="1">IFERROR(VLOOKUP($J389,'WM-AR'!$I$7:$AS$3267,30,FALSE),"")</f>
        <v>0</v>
      </c>
      <c r="AD389" s="1026">
        <f ca="1">IFERROR(VLOOKUP($J389,'WM-AR'!$I$7:$AS$3267,31,FALSE),"")</f>
        <v>0</v>
      </c>
      <c r="AE389" s="1026">
        <f ca="1">IFERROR(VLOOKUP($J389,'WM-AR'!$I$7:$AS$3267,32,FALSE),"")</f>
        <v>0</v>
      </c>
      <c r="AF389" s="1026" t="str">
        <f ca="1">IFERROR(VLOOKUP($J389,'WM-AR'!$I$7:$AS$3267,33,FALSE),"")</f>
        <v/>
      </c>
      <c r="AG389" s="1370" t="s">
        <v>3931</v>
      </c>
      <c r="AH389" s="768" t="s">
        <v>3757</v>
      </c>
      <c r="AI389" s="768" t="s">
        <v>3757</v>
      </c>
      <c r="AJ389" s="769"/>
      <c r="AK389" s="769" t="str">
        <f ca="1">L389</f>
        <v>EA</v>
      </c>
      <c r="AL389" s="704"/>
      <c r="AM389" s="1028" t="str">
        <f>IF(AND(ISTEXT($E389),ISTEXT($B389)),"산출기준 &gt;&gt;  "&amp;_xlfn.XLOOKUP($E389,산출기준!$D:$D,산출기준!$E:$E,"매칭실패"),"")</f>
        <v/>
      </c>
    </row>
    <row r="390" spans="1:39" ht="54.95" customHeight="1">
      <c r="A390" s="1019"/>
      <c r="B390" s="705"/>
      <c r="C390" s="706"/>
      <c r="D390" s="711"/>
      <c r="E390" s="708"/>
      <c r="F390" s="1029"/>
      <c r="G390" s="882"/>
      <c r="H390" s="1371" t="str">
        <f ca="1">_xlfn.IFNA(_xlfn.XLOOKUP(J390,'WM-AR'!I:I,'WM-AR'!F:F),"")</f>
        <v/>
      </c>
      <c r="I390" s="1372"/>
      <c r="J390" s="712" t="str" cm="1">
        <f t="array" aca="1" ref="J390" ca="1">IF(ISTEXT(I390),INDIRECT("I"&amp;_xlfn.XMATCH("#",$I$1:INDIRECT("I"&amp;ROW()),,-1)+1)&amp;"-"&amp;I390,"")</f>
        <v/>
      </c>
      <c r="K390" s="1030"/>
      <c r="L390" s="1031" t="str">
        <f ca="1">IFERROR(VLOOKUP($J390,'WM-AR'!$I$7:$AS$3267,34,FALSE),"")</f>
        <v/>
      </c>
      <c r="M390" s="1373" t="str">
        <f ca="1">IFERROR(VLOOKUP($J390,'WM-AR'!$I$7:$AS$3267,4,FALSE),"")</f>
        <v/>
      </c>
      <c r="N390" s="1373" t="str">
        <f ca="1">IFERROR(VLOOKUP($J390,'WM-AR'!$I$7:$AS$3267,6,FALSE),"")</f>
        <v/>
      </c>
      <c r="O390" s="1373" t="str">
        <f ca="1">IFERROR(VLOOKUP($J390,'WM-AR'!$I$7:$AS$3267,8,FALSE),"")</f>
        <v/>
      </c>
      <c r="P390" s="1032" t="str">
        <f ca="1">IFERROR(VLOOKUP($J390,'WM-AR'!$I$7:$AS$3267,10,FALSE),"")</f>
        <v/>
      </c>
      <c r="Q390" s="1033" t="str">
        <f ca="1">IFERROR(VLOOKUP($J390,'WM-AR'!$I$7:$AS$3267,12,FALSE),"")</f>
        <v/>
      </c>
      <c r="R390" s="1033" t="str">
        <f ca="1">IFERROR(VLOOKUP($J390,'WM-AR'!$I$7:$AS$3267,14,FALSE),"")</f>
        <v/>
      </c>
      <c r="S390" s="1033" t="str">
        <f ca="1">IFERROR(VLOOKUP($J390,'WM-AR'!$I$7:$AS$3267,16,FALSE),"")</f>
        <v/>
      </c>
      <c r="T390" s="1033" t="str">
        <f ca="1">IFERROR(VLOOKUP($J390,'WM-AR'!$I$7:$AS$3267,18,FALSE),"")</f>
        <v/>
      </c>
      <c r="U390" s="1033" t="str">
        <f ca="1">IFERROR(VLOOKUP($J390,'WM-AR'!$I$7:$AS$3267,20,FALSE),"")</f>
        <v/>
      </c>
      <c r="V390" s="1033" t="str">
        <f ca="1">IFERROR(VLOOKUP($J390,'WM-AR'!$I$7:$AS$3267,22,FALSE),"")</f>
        <v/>
      </c>
      <c r="W390" s="1033" t="str">
        <f ca="1">IFERROR(VLOOKUP($J390,'WM-AR'!$I$7:$AS$3267,24,FALSE),"")</f>
        <v/>
      </c>
      <c r="X390" s="1033" t="str">
        <f ca="1">IFERROR(VLOOKUP($J390,'WM-AR'!$I$7:$AS$3267,25,FALSE),"")</f>
        <v/>
      </c>
      <c r="Y390" s="1033" t="str">
        <f ca="1">IFERROR(VLOOKUP($J390,'WM-AR'!$I$7:$AS$3267,26,FALSE),"")</f>
        <v/>
      </c>
      <c r="Z390" s="1033" t="str">
        <f ca="1">IFERROR(VLOOKUP($J390,'WM-AR'!$I$7:$AS$3267,27,FALSE),"")</f>
        <v/>
      </c>
      <c r="AA390" s="1033" t="str">
        <f ca="1">IFERROR(VLOOKUP($J390,'WM-AR'!$I$7:$AS$3267,28,FALSE),"")</f>
        <v/>
      </c>
      <c r="AB390" s="1033" t="str">
        <f ca="1">IFERROR(VLOOKUP($J390,'WM-AR'!$I$7:$AS$3267,29,FALSE),"")</f>
        <v/>
      </c>
      <c r="AC390" s="1033" t="str">
        <f ca="1">IFERROR(VLOOKUP($J390,'WM-AR'!$I$7:$AS$3267,30,FALSE),"")</f>
        <v/>
      </c>
      <c r="AD390" s="1033" t="str">
        <f ca="1">IFERROR(VLOOKUP($J390,'WM-AR'!$I$7:$AS$3267,31,FALSE),"")</f>
        <v/>
      </c>
      <c r="AE390" s="1033" t="str">
        <f ca="1">IFERROR(VLOOKUP($J390,'WM-AR'!$I$7:$AS$3267,32,FALSE),"")</f>
        <v/>
      </c>
      <c r="AF390" s="1033" t="str">
        <f ca="1">IFERROR(VLOOKUP($J390,'WM-AR'!$I$7:$AS$3267,33,FALSE),"")</f>
        <v/>
      </c>
      <c r="AG390" s="1374"/>
      <c r="AH390" s="1375" t="s">
        <v>3757</v>
      </c>
      <c r="AI390" s="1375" t="s">
        <v>3757</v>
      </c>
      <c r="AJ390" s="1375"/>
      <c r="AK390" s="1375" t="str">
        <f t="shared" ref="AK390:AK391" ca="1" si="42">L390</f>
        <v/>
      </c>
      <c r="AL390" s="723"/>
      <c r="AM390" s="1028" t="str">
        <f>IF(AND(ISTEXT($E390),ISTEXT($B390)),"산출기준 &gt;&gt;  "&amp;_xlfn.XLOOKUP($E390,산출기준!$D:$D,산출기준!$E:$E,"매칭실패"),"")</f>
        <v/>
      </c>
    </row>
    <row r="391" spans="1:39" ht="54.95" customHeight="1">
      <c r="A391" s="1019"/>
      <c r="B391" s="724"/>
      <c r="C391" s="725"/>
      <c r="D391" s="731"/>
      <c r="E391" s="727"/>
      <c r="F391" s="1035"/>
      <c r="G391" s="886"/>
      <c r="H391" s="1376" t="str">
        <f ca="1">_xlfn.IFNA(_xlfn.XLOOKUP(J391,'WM-AR'!I:I,'WM-AR'!F:F),"")</f>
        <v/>
      </c>
      <c r="I391" s="1377"/>
      <c r="J391" s="732" t="str" cm="1">
        <f t="array" aca="1" ref="J391" ca="1">IF(ISTEXT(I391),INDIRECT("I"&amp;_xlfn.XMATCH("#",$I$1:INDIRECT("I"&amp;ROW()),,-1)+1)&amp;"-"&amp;I391,"")</f>
        <v/>
      </c>
      <c r="K391" s="1036"/>
      <c r="L391" s="1037" t="str">
        <f ca="1">IFERROR(VLOOKUP($J391,'WM-AR'!$I$7:$AS$3267,34,FALSE),"")</f>
        <v/>
      </c>
      <c r="M391" s="1378" t="str">
        <f ca="1">IFERROR(VLOOKUP($J391,'WM-AR'!$I$7:$AS$3267,4,FALSE),"")</f>
        <v/>
      </c>
      <c r="N391" s="1378" t="str">
        <f ca="1">IFERROR(VLOOKUP($J391,'WM-AR'!$I$7:$AS$3267,6,FALSE),"")</f>
        <v/>
      </c>
      <c r="O391" s="1378" t="str">
        <f ca="1">IFERROR(VLOOKUP($J391,'WM-AR'!$I$7:$AS$3267,8,FALSE),"")</f>
        <v/>
      </c>
      <c r="P391" s="1038" t="str">
        <f ca="1">IFERROR(VLOOKUP($J391,'WM-AR'!$I$7:$AS$3267,10,FALSE),"")</f>
        <v/>
      </c>
      <c r="Q391" s="1039" t="str">
        <f ca="1">IFERROR(VLOOKUP($J391,'WM-AR'!$I$7:$AS$3267,12,FALSE),"")</f>
        <v/>
      </c>
      <c r="R391" s="1039" t="str">
        <f ca="1">IFERROR(VLOOKUP($J391,'WM-AR'!$I$7:$AS$3267,14,FALSE),"")</f>
        <v/>
      </c>
      <c r="S391" s="1039" t="str">
        <f ca="1">IFERROR(VLOOKUP($J391,'WM-AR'!$I$7:$AS$3267,16,FALSE),"")</f>
        <v/>
      </c>
      <c r="T391" s="1039" t="str">
        <f ca="1">IFERROR(VLOOKUP($J391,'WM-AR'!$I$7:$AS$3267,18,FALSE),"")</f>
        <v/>
      </c>
      <c r="U391" s="1039" t="str">
        <f ca="1">IFERROR(VLOOKUP($J391,'WM-AR'!$I$7:$AS$3267,20,FALSE),"")</f>
        <v/>
      </c>
      <c r="V391" s="1039" t="str">
        <f ca="1">IFERROR(VLOOKUP($J391,'WM-AR'!$I$7:$AS$3267,22,FALSE),"")</f>
        <v/>
      </c>
      <c r="W391" s="1039" t="str">
        <f ca="1">IFERROR(VLOOKUP($J391,'WM-AR'!$I$7:$AS$3267,24,FALSE),"")</f>
        <v/>
      </c>
      <c r="X391" s="1039" t="str">
        <f ca="1">IFERROR(VLOOKUP($J391,'WM-AR'!$I$7:$AS$3267,25,FALSE),"")</f>
        <v/>
      </c>
      <c r="Y391" s="1039" t="str">
        <f ca="1">IFERROR(VLOOKUP($J391,'WM-AR'!$I$7:$AS$3267,26,FALSE),"")</f>
        <v/>
      </c>
      <c r="Z391" s="1039" t="str">
        <f ca="1">IFERROR(VLOOKUP($J391,'WM-AR'!$I$7:$AS$3267,27,FALSE),"")</f>
        <v/>
      </c>
      <c r="AA391" s="1039" t="str">
        <f ca="1">IFERROR(VLOOKUP($J391,'WM-AR'!$I$7:$AS$3267,28,FALSE),"")</f>
        <v/>
      </c>
      <c r="AB391" s="1039" t="str">
        <f ca="1">IFERROR(VLOOKUP($J391,'WM-AR'!$I$7:$AS$3267,29,FALSE),"")</f>
        <v/>
      </c>
      <c r="AC391" s="1039" t="str">
        <f ca="1">IFERROR(VLOOKUP($J391,'WM-AR'!$I$7:$AS$3267,30,FALSE),"")</f>
        <v/>
      </c>
      <c r="AD391" s="1039" t="str">
        <f ca="1">IFERROR(VLOOKUP($J391,'WM-AR'!$I$7:$AS$3267,31,FALSE),"")</f>
        <v/>
      </c>
      <c r="AE391" s="1039" t="str">
        <f ca="1">IFERROR(VLOOKUP($J391,'WM-AR'!$I$7:$AS$3267,32,FALSE),"")</f>
        <v/>
      </c>
      <c r="AF391" s="1039" t="str">
        <f ca="1">IFERROR(VLOOKUP($J391,'WM-AR'!$I$7:$AS$3267,33,FALSE),"")</f>
        <v/>
      </c>
      <c r="AG391" s="1379"/>
      <c r="AH391" s="1380" t="s">
        <v>3757</v>
      </c>
      <c r="AI391" s="1380" t="s">
        <v>3757</v>
      </c>
      <c r="AJ391" s="1380"/>
      <c r="AK391" s="1380" t="str">
        <f t="shared" ca="1" si="42"/>
        <v/>
      </c>
      <c r="AL391" s="743"/>
      <c r="AM391" s="1028" t="str">
        <f>IF(AND(ISTEXT($E391),ISTEXT($B391)),"산출기준 &gt;&gt;  "&amp;_xlfn.XLOOKUP($E391,산출기준!$D:$D,산출기준!$E:$E,"매칭실패"),"")</f>
        <v/>
      </c>
    </row>
    <row r="392" spans="1:39">
      <c r="B392" s="635"/>
      <c r="C392" s="636"/>
      <c r="D392" s="636"/>
      <c r="E392" s="636"/>
      <c r="F392" s="638"/>
      <c r="G392" s="639"/>
      <c r="H392" s="639"/>
      <c r="I392" s="639"/>
      <c r="J392" s="641"/>
      <c r="K392" s="642"/>
      <c r="L392" s="642"/>
      <c r="M392" s="642"/>
      <c r="N392" s="642"/>
      <c r="O392" s="642"/>
      <c r="P392" s="642"/>
      <c r="Q392" s="642"/>
      <c r="R392" s="642"/>
      <c r="S392" s="642"/>
      <c r="T392" s="642"/>
      <c r="U392" s="642"/>
      <c r="V392" s="642"/>
      <c r="W392" s="642"/>
      <c r="X392" s="642"/>
      <c r="Y392" s="642"/>
      <c r="Z392" s="642"/>
      <c r="AA392" s="642"/>
      <c r="AB392" s="642"/>
      <c r="AC392" s="642"/>
      <c r="AD392" s="642"/>
      <c r="AE392" s="642"/>
      <c r="AF392" s="642"/>
      <c r="AG392" s="636"/>
      <c r="AH392" s="643"/>
      <c r="AI392" s="643"/>
      <c r="AJ392" s="644"/>
      <c r="AK392" s="644"/>
      <c r="AL392" s="639"/>
      <c r="AM392" s="88" t="str">
        <f>IF(AND(ISTEXT($E392),ISTEXT($B392)),"산출기준 &gt;&gt;  "&amp;_xlfn.XLOOKUP($E392,산출기준!$D:$D,산출기준!$E:$E,"매칭실패"),"")</f>
        <v/>
      </c>
    </row>
    <row r="393" spans="1:39">
      <c r="B393" s="645"/>
      <c r="C393" s="646" t="s">
        <v>3924</v>
      </c>
      <c r="D393" s="648"/>
      <c r="E393" s="648"/>
      <c r="F393" s="1057" t="s">
        <v>3954</v>
      </c>
      <c r="G393" s="645"/>
      <c r="H393" s="651"/>
      <c r="I393" s="651"/>
      <c r="J393" s="652"/>
      <c r="K393" s="652"/>
      <c r="L393" s="653"/>
      <c r="M393" s="653"/>
      <c r="N393" s="653"/>
      <c r="O393" s="653"/>
      <c r="P393" s="653"/>
      <c r="Q393" s="653"/>
      <c r="R393" s="653"/>
      <c r="S393" s="653"/>
      <c r="T393" s="653"/>
      <c r="U393" s="653"/>
      <c r="V393" s="653"/>
      <c r="W393" s="653"/>
      <c r="X393" s="653"/>
      <c r="Y393" s="653"/>
      <c r="Z393" s="653"/>
      <c r="AA393" s="653"/>
      <c r="AB393" s="653"/>
      <c r="AC393" s="653"/>
      <c r="AD393" s="653"/>
      <c r="AE393" s="653"/>
      <c r="AF393" s="653"/>
      <c r="AG393" s="656"/>
      <c r="AH393" s="656"/>
      <c r="AI393" s="656"/>
      <c r="AJ393" s="656"/>
      <c r="AK393" s="656"/>
      <c r="AL393" s="657"/>
      <c r="AM393" s="88" t="str">
        <f>IF(AND(ISTEXT($E393),ISTEXT($B393)),"산출기준 &gt;&gt;  "&amp;_xlfn.XLOOKUP($E393,산출기준!$D:$D,산출기준!$E:$E,"매칭실패"),"")</f>
        <v/>
      </c>
    </row>
    <row r="394" spans="1:39">
      <c r="B394" s="658"/>
      <c r="C394" s="659"/>
      <c r="D394" s="659"/>
      <c r="E394" s="659"/>
      <c r="F394" s="1338" t="s">
        <v>3961</v>
      </c>
      <c r="G394" s="662"/>
      <c r="H394" s="662"/>
      <c r="I394" s="662"/>
      <c r="J394" s="652"/>
      <c r="K394" s="664"/>
      <c r="L394" s="664"/>
      <c r="M394" s="664"/>
      <c r="N394" s="664"/>
      <c r="O394" s="664"/>
      <c r="P394" s="664"/>
      <c r="Q394" s="664"/>
      <c r="R394" s="664"/>
      <c r="S394" s="664"/>
      <c r="T394" s="664"/>
      <c r="U394" s="664"/>
      <c r="V394" s="664"/>
      <c r="W394" s="664"/>
      <c r="X394" s="664"/>
      <c r="Y394" s="664"/>
      <c r="Z394" s="664"/>
      <c r="AA394" s="664"/>
      <c r="AB394" s="664"/>
      <c r="AC394" s="664"/>
      <c r="AD394" s="664"/>
      <c r="AE394" s="664"/>
      <c r="AF394" s="664"/>
      <c r="AG394" s="659"/>
      <c r="AH394" s="665"/>
      <c r="AI394" s="665"/>
      <c r="AJ394" s="666"/>
      <c r="AK394" s="666"/>
      <c r="AL394" s="662"/>
      <c r="AM394" s="88" t="str">
        <f>IF(AND(ISTEXT($E394),ISTEXT($B394)),"산출기준 &gt;&gt;  "&amp;_xlfn.XLOOKUP($E394,산출기준!$D:$D,산출기준!$E:$E,"매칭실패"),"")</f>
        <v/>
      </c>
    </row>
    <row r="395" spans="1:39" ht="34.9" customHeight="1">
      <c r="B395" s="808" t="str" cm="1">
        <f t="array" aca="1" ref="B395" ca="1">_xlfn.IFNA(INDIRECT("Family_표준_구성도!B"&amp;MATCH(F395,INDIRECT("Family_표준_구성도!"&amp;"C:C"),0)),"")</f>
        <v>8.4.1.2.3</v>
      </c>
      <c r="C395" s="668" t="s">
        <v>2016</v>
      </c>
      <c r="D395" s="809"/>
      <c r="E395" s="668" t="s">
        <v>3761</v>
      </c>
      <c r="F395" s="1265" t="s">
        <v>3962</v>
      </c>
      <c r="G395" s="811"/>
      <c r="H395" s="917" t="s">
        <v>3963</v>
      </c>
      <c r="I395" s="1356" t="s">
        <v>1653</v>
      </c>
      <c r="J395" s="1356"/>
      <c r="K395" s="674"/>
      <c r="L395" s="674"/>
      <c r="M395" s="1357" t="str" cm="1">
        <f t="array" aca="1" ref="M395:N395" ca="1">TRANSPOSE(INDIRECT("'WM-AR'!B"&amp;_xlfn.XMATCH($I396,'WM-AR'!G:G,0,1)):INDIRECT("'WM-AR'!B"&amp;_xlfn.XMATCH($I396,'WM-AR'!G:G,0,-1)))</f>
        <v/>
      </c>
      <c r="N395" s="1357" t="str">
        <f ca="1"/>
        <v>Fire Protective Rating: N/A, Manual Type</v>
      </c>
      <c r="O395" s="1358"/>
      <c r="P395" s="1359"/>
      <c r="Q395" s="1360"/>
      <c r="R395" s="1360"/>
      <c r="S395" s="1360"/>
      <c r="T395" s="1360"/>
      <c r="U395" s="1360"/>
      <c r="V395" s="1360"/>
      <c r="W395" s="1361"/>
      <c r="X395" s="1362"/>
      <c r="Y395" s="679"/>
      <c r="Z395" s="679"/>
      <c r="AA395" s="679"/>
      <c r="AB395" s="679"/>
      <c r="AC395" s="679"/>
      <c r="AD395" s="679"/>
      <c r="AE395" s="679"/>
      <c r="AF395" s="679"/>
      <c r="AG395" s="1043"/>
      <c r="AH395" s="682"/>
      <c r="AI395" s="682"/>
      <c r="AJ395" s="682"/>
      <c r="AK395" s="682"/>
      <c r="AL395" s="683"/>
      <c r="AM395" s="88" t="str">
        <f ca="1">IF(AND(ISTEXT($E395),ISTEXT($B395)),"산출기준 &gt;&gt;  "&amp;_xlfn.XLOOKUP($E395,산출기준!$D:$D,산출기준!$E:$E,"매칭실패"),"")</f>
        <v>산출기준 &gt;&gt;  [ 도어 일반 산출 ]</v>
      </c>
    </row>
    <row r="396" spans="1:39" ht="49.9" customHeight="1" outlineLevel="1">
      <c r="B396" s="758"/>
      <c r="C396" s="759"/>
      <c r="D396" s="759"/>
      <c r="E396" s="814"/>
      <c r="F396" s="775"/>
      <c r="G396" s="1363" t="s">
        <v>3752</v>
      </c>
      <c r="H396" s="1364" t="str">
        <f>_xlfn.XLOOKUP(I396,'WM-AR'!G:G,'WM-AR'!E:E)</f>
        <v>A04AR135 Finishing Work Door &amp; Window Work Aluminum Sliding Door w/ Aluminum Frame (UoM: EA)</v>
      </c>
      <c r="I396" s="765" t="s">
        <v>3964</v>
      </c>
      <c r="J396" s="1365"/>
      <c r="K396" s="766"/>
      <c r="L396" s="766"/>
      <c r="M396" s="1366"/>
      <c r="N396" s="1366"/>
      <c r="O396" s="1366"/>
      <c r="P396" s="1366"/>
      <c r="Q396" s="1366"/>
      <c r="R396" s="1366"/>
      <c r="S396" s="1366"/>
      <c r="T396" s="1366"/>
      <c r="U396" s="1366"/>
      <c r="V396" s="1366"/>
      <c r="W396" s="1366"/>
      <c r="X396" s="1366"/>
      <c r="Y396" s="766"/>
      <c r="Z396" s="766"/>
      <c r="AA396" s="766"/>
      <c r="AB396" s="766"/>
      <c r="AC396" s="766"/>
      <c r="AD396" s="766"/>
      <c r="AE396" s="766"/>
      <c r="AF396" s="766"/>
      <c r="AG396" s="773"/>
      <c r="AH396" s="1045"/>
      <c r="AI396" s="1045"/>
      <c r="AJ396" s="1046"/>
      <c r="AK396" s="1046"/>
      <c r="AL396" s="759"/>
      <c r="AM396" s="88" t="str">
        <f>IF(AND(ISTEXT($E396),ISTEXT($B396)),"산출기준 &gt;&gt;  "&amp;_xlfn.XLOOKUP($E396,산출기준!$D:$D,산출기준!$E:$E,"매칭실패"),"")</f>
        <v/>
      </c>
    </row>
    <row r="397" spans="1:39" ht="54.95" customHeight="1">
      <c r="A397" s="1019"/>
      <c r="B397" s="684"/>
      <c r="C397" s="685"/>
      <c r="D397" s="1020"/>
      <c r="E397" s="687"/>
      <c r="F397" s="1021"/>
      <c r="G397" s="875" t="s">
        <v>2445</v>
      </c>
      <c r="H397" s="1367" t="str">
        <f ca="1">_xlfn.IFNA(_xlfn.XLOOKUP(J397,'WM-AR'!I:I,'WM-AR'!F:F),"")</f>
        <v xml:space="preserve">A04AR135-00002 Finishing Work Door &amp; Window Work Aluminum Sliding Door w/ Aluminum Frame (UoM: EA) Fire Protective Rating: N/A, Manual Type     w/ Hardware &amp; Accessories  </v>
      </c>
      <c r="I397" s="1368" t="s">
        <v>3836</v>
      </c>
      <c r="J397" s="692" t="str" cm="1">
        <f t="array" aca="1" ref="J397" ca="1">IF(ISTEXT(I397),INDIRECT("I"&amp;_xlfn.XMATCH("#",$I$1:INDIRECT("I"&amp;ROW()),,-1)+1)&amp;"-"&amp;I397,"")</f>
        <v>A04AR135-00002</v>
      </c>
      <c r="K397" s="1022"/>
      <c r="L397" s="1023" t="str">
        <f ca="1">IFERROR(VLOOKUP($J397,'WM-AR'!$I$7:$AS$3267,34,FALSE),"")</f>
        <v>EA</v>
      </c>
      <c r="M397" s="1369" t="str">
        <f ca="1">IFERROR(VLOOKUP($J397,'WM-AR'!$I$7:$AS$3267,4,FALSE),"")</f>
        <v>Finishing Work</v>
      </c>
      <c r="N397" s="1369" t="str">
        <f ca="1">IFERROR(VLOOKUP($J397,'WM-AR'!$I$7:$AS$3267,6,FALSE),"")</f>
        <v>Door &amp; Window Work</v>
      </c>
      <c r="O397" s="1369" t="str">
        <f ca="1">IFERROR(VLOOKUP($J397,'WM-AR'!$I$7:$AS$3267,8,FALSE),"")</f>
        <v>Aluminum Sliding Door w/ Aluminum Frame (UoM: EA)</v>
      </c>
      <c r="P397" s="1025" t="str">
        <f ca="1">IFERROR(VLOOKUP($J397,'WM-AR'!$I$7:$AS$3267,10,FALSE),"")</f>
        <v>Fire Protective Rating: N/A, Manual Type</v>
      </c>
      <c r="Q397" s="1026">
        <f ca="1">IFERROR(VLOOKUP($J397,'WM-AR'!$I$7:$AS$3267,12,FALSE),"")</f>
        <v>0</v>
      </c>
      <c r="R397" s="1026">
        <f ca="1">IFERROR(VLOOKUP($J397,'WM-AR'!$I$7:$AS$3267,14,FALSE),"")</f>
        <v>0</v>
      </c>
      <c r="S397" s="1026">
        <f ca="1">IFERROR(VLOOKUP($J397,'WM-AR'!$I$7:$AS$3267,16,FALSE),"")</f>
        <v>0</v>
      </c>
      <c r="T397" s="1026">
        <f ca="1">IFERROR(VLOOKUP($J397,'WM-AR'!$I$7:$AS$3267,18,FALSE),"")</f>
        <v>0</v>
      </c>
      <c r="U397" s="1026" t="str">
        <f ca="1">IFERROR(VLOOKUP($J397,'WM-AR'!$I$7:$AS$3267,20,FALSE),"")</f>
        <v>w/ Hardware &amp; Accessories</v>
      </c>
      <c r="V397" s="1026">
        <f ca="1">IFERROR(VLOOKUP($J397,'WM-AR'!$I$7:$AS$3267,22,FALSE),"")</f>
        <v>0</v>
      </c>
      <c r="W397" s="1026">
        <f ca="1">IFERROR(VLOOKUP($J397,'WM-AR'!$I$7:$AS$3267,24,FALSE),"")</f>
        <v>0</v>
      </c>
      <c r="X397" s="1026">
        <f ca="1">IFERROR(VLOOKUP($J397,'WM-AR'!$I$7:$AS$3267,25,FALSE),"")</f>
        <v>0</v>
      </c>
      <c r="Y397" s="1026" t="str">
        <f ca="1">IFERROR(VLOOKUP($J397,'WM-AR'!$I$7:$AS$3267,26,FALSE),"")</f>
        <v>W x H=(  )mm x (  )mm</v>
      </c>
      <c r="Z397" s="1026">
        <f ca="1">IFERROR(VLOOKUP($J397,'WM-AR'!$I$7:$AS$3267,27,FALSE),"")</f>
        <v>0</v>
      </c>
      <c r="AA397" s="1026">
        <f ca="1">IFERROR(VLOOKUP($J397,'WM-AR'!$I$7:$AS$3267,28,FALSE),"")</f>
        <v>0</v>
      </c>
      <c r="AB397" s="1026">
        <f ca="1">IFERROR(VLOOKUP($J397,'WM-AR'!$I$7:$AS$3267,29,FALSE),"")</f>
        <v>0</v>
      </c>
      <c r="AC397" s="1026">
        <f ca="1">IFERROR(VLOOKUP($J397,'WM-AR'!$I$7:$AS$3267,30,FALSE),"")</f>
        <v>0</v>
      </c>
      <c r="AD397" s="1026">
        <f ca="1">IFERROR(VLOOKUP($J397,'WM-AR'!$I$7:$AS$3267,31,FALSE),"")</f>
        <v>0</v>
      </c>
      <c r="AE397" s="1026">
        <f ca="1">IFERROR(VLOOKUP($J397,'WM-AR'!$I$7:$AS$3267,32,FALSE),"")</f>
        <v>0</v>
      </c>
      <c r="AF397" s="1026" t="str">
        <f ca="1">IFERROR(VLOOKUP($J397,'WM-AR'!$I$7:$AS$3267,33,FALSE),"")</f>
        <v/>
      </c>
      <c r="AG397" s="1370" t="s">
        <v>3931</v>
      </c>
      <c r="AH397" s="768" t="s">
        <v>3757</v>
      </c>
      <c r="AI397" s="768" t="s">
        <v>3757</v>
      </c>
      <c r="AJ397" s="769"/>
      <c r="AK397" s="769" t="str">
        <f ca="1">L397</f>
        <v>EA</v>
      </c>
      <c r="AL397" s="704"/>
      <c r="AM397" s="1028" t="str">
        <f>IF(AND(ISTEXT($E397),ISTEXT($B397)),"산출기준 &gt;&gt;  "&amp;_xlfn.XLOOKUP($E397,산출기준!$D:$D,산출기준!$E:$E,"매칭실패"),"")</f>
        <v/>
      </c>
    </row>
    <row r="398" spans="1:39" ht="54.95" customHeight="1">
      <c r="A398" s="1019"/>
      <c r="B398" s="705"/>
      <c r="C398" s="706"/>
      <c r="D398" s="711"/>
      <c r="E398" s="708"/>
      <c r="F398" s="1029"/>
      <c r="G398" s="882"/>
      <c r="H398" s="1371" t="str">
        <f ca="1">_xlfn.IFNA(_xlfn.XLOOKUP(J398,'WM-AR'!I:I,'WM-AR'!F:F),"")</f>
        <v/>
      </c>
      <c r="I398" s="1372"/>
      <c r="J398" s="712" t="str" cm="1">
        <f t="array" aca="1" ref="J398" ca="1">IF(ISTEXT(I398),INDIRECT("I"&amp;_xlfn.XMATCH("#",$I$1:INDIRECT("I"&amp;ROW()),,-1)+1)&amp;"-"&amp;I398,"")</f>
        <v/>
      </c>
      <c r="K398" s="1030"/>
      <c r="L398" s="1031" t="str">
        <f ca="1">IFERROR(VLOOKUP($J398,'WM-AR'!$I$7:$AS$3267,34,FALSE),"")</f>
        <v/>
      </c>
      <c r="M398" s="1373" t="str">
        <f ca="1">IFERROR(VLOOKUP($J398,'WM-AR'!$I$7:$AS$3267,4,FALSE),"")</f>
        <v/>
      </c>
      <c r="N398" s="1373" t="str">
        <f ca="1">IFERROR(VLOOKUP($J398,'WM-AR'!$I$7:$AS$3267,6,FALSE),"")</f>
        <v/>
      </c>
      <c r="O398" s="1373" t="str">
        <f ca="1">IFERROR(VLOOKUP($J398,'WM-AR'!$I$7:$AS$3267,8,FALSE),"")</f>
        <v/>
      </c>
      <c r="P398" s="1032" t="str">
        <f ca="1">IFERROR(VLOOKUP($J398,'WM-AR'!$I$7:$AS$3267,10,FALSE),"")</f>
        <v/>
      </c>
      <c r="Q398" s="1033" t="str">
        <f ca="1">IFERROR(VLOOKUP($J398,'WM-AR'!$I$7:$AS$3267,12,FALSE),"")</f>
        <v/>
      </c>
      <c r="R398" s="1033" t="str">
        <f ca="1">IFERROR(VLOOKUP($J398,'WM-AR'!$I$7:$AS$3267,14,FALSE),"")</f>
        <v/>
      </c>
      <c r="S398" s="1033" t="str">
        <f ca="1">IFERROR(VLOOKUP($J398,'WM-AR'!$I$7:$AS$3267,16,FALSE),"")</f>
        <v/>
      </c>
      <c r="T398" s="1033" t="str">
        <f ca="1">IFERROR(VLOOKUP($J398,'WM-AR'!$I$7:$AS$3267,18,FALSE),"")</f>
        <v/>
      </c>
      <c r="U398" s="1033" t="str">
        <f ca="1">IFERROR(VLOOKUP($J398,'WM-AR'!$I$7:$AS$3267,20,FALSE),"")</f>
        <v/>
      </c>
      <c r="V398" s="1033" t="str">
        <f ca="1">IFERROR(VLOOKUP($J398,'WM-AR'!$I$7:$AS$3267,22,FALSE),"")</f>
        <v/>
      </c>
      <c r="W398" s="1033" t="str">
        <f ca="1">IFERROR(VLOOKUP($J398,'WM-AR'!$I$7:$AS$3267,24,FALSE),"")</f>
        <v/>
      </c>
      <c r="X398" s="1033" t="str">
        <f ca="1">IFERROR(VLOOKUP($J398,'WM-AR'!$I$7:$AS$3267,25,FALSE),"")</f>
        <v/>
      </c>
      <c r="Y398" s="1033" t="str">
        <f ca="1">IFERROR(VLOOKUP($J398,'WM-AR'!$I$7:$AS$3267,26,FALSE),"")</f>
        <v/>
      </c>
      <c r="Z398" s="1033" t="str">
        <f ca="1">IFERROR(VLOOKUP($J398,'WM-AR'!$I$7:$AS$3267,27,FALSE),"")</f>
        <v/>
      </c>
      <c r="AA398" s="1033" t="str">
        <f ca="1">IFERROR(VLOOKUP($J398,'WM-AR'!$I$7:$AS$3267,28,FALSE),"")</f>
        <v/>
      </c>
      <c r="AB398" s="1033" t="str">
        <f ca="1">IFERROR(VLOOKUP($J398,'WM-AR'!$I$7:$AS$3267,29,FALSE),"")</f>
        <v/>
      </c>
      <c r="AC398" s="1033" t="str">
        <f ca="1">IFERROR(VLOOKUP($J398,'WM-AR'!$I$7:$AS$3267,30,FALSE),"")</f>
        <v/>
      </c>
      <c r="AD398" s="1033" t="str">
        <f ca="1">IFERROR(VLOOKUP($J398,'WM-AR'!$I$7:$AS$3267,31,FALSE),"")</f>
        <v/>
      </c>
      <c r="AE398" s="1033" t="str">
        <f ca="1">IFERROR(VLOOKUP($J398,'WM-AR'!$I$7:$AS$3267,32,FALSE),"")</f>
        <v/>
      </c>
      <c r="AF398" s="1033" t="str">
        <f ca="1">IFERROR(VLOOKUP($J398,'WM-AR'!$I$7:$AS$3267,33,FALSE),"")</f>
        <v/>
      </c>
      <c r="AG398" s="1374"/>
      <c r="AH398" s="1375" t="s">
        <v>3757</v>
      </c>
      <c r="AI398" s="1375" t="s">
        <v>3757</v>
      </c>
      <c r="AJ398" s="1375"/>
      <c r="AK398" s="1375" t="str">
        <f t="shared" ref="AK398:AK399" ca="1" si="43">L398</f>
        <v/>
      </c>
      <c r="AL398" s="723"/>
      <c r="AM398" s="1028" t="str">
        <f>IF(AND(ISTEXT($E398),ISTEXT($B398)),"산출기준 &gt;&gt;  "&amp;_xlfn.XLOOKUP($E398,산출기준!$D:$D,산출기준!$E:$E,"매칭실패"),"")</f>
        <v/>
      </c>
    </row>
    <row r="399" spans="1:39" ht="54.95" customHeight="1">
      <c r="A399" s="1019"/>
      <c r="B399" s="724"/>
      <c r="C399" s="725"/>
      <c r="D399" s="731"/>
      <c r="E399" s="727"/>
      <c r="F399" s="1035"/>
      <c r="G399" s="886"/>
      <c r="H399" s="1376" t="str">
        <f ca="1">_xlfn.IFNA(_xlfn.XLOOKUP(J399,'WM-AR'!I:I,'WM-AR'!F:F),"")</f>
        <v/>
      </c>
      <c r="I399" s="1377"/>
      <c r="J399" s="732" t="str" cm="1">
        <f t="array" aca="1" ref="J399" ca="1">IF(ISTEXT(I399),INDIRECT("I"&amp;_xlfn.XMATCH("#",$I$1:INDIRECT("I"&amp;ROW()),,-1)+1)&amp;"-"&amp;I399,"")</f>
        <v/>
      </c>
      <c r="K399" s="1036"/>
      <c r="L399" s="1037" t="str">
        <f ca="1">IFERROR(VLOOKUP($J399,'WM-AR'!$I$7:$AS$3267,34,FALSE),"")</f>
        <v/>
      </c>
      <c r="M399" s="1378" t="str">
        <f ca="1">IFERROR(VLOOKUP($J399,'WM-AR'!$I$7:$AS$3267,4,FALSE),"")</f>
        <v/>
      </c>
      <c r="N399" s="1378" t="str">
        <f ca="1">IFERROR(VLOOKUP($J399,'WM-AR'!$I$7:$AS$3267,6,FALSE),"")</f>
        <v/>
      </c>
      <c r="O399" s="1378" t="str">
        <f ca="1">IFERROR(VLOOKUP($J399,'WM-AR'!$I$7:$AS$3267,8,FALSE),"")</f>
        <v/>
      </c>
      <c r="P399" s="1038" t="str">
        <f ca="1">IFERROR(VLOOKUP($J399,'WM-AR'!$I$7:$AS$3267,10,FALSE),"")</f>
        <v/>
      </c>
      <c r="Q399" s="1039" t="str">
        <f ca="1">IFERROR(VLOOKUP($J399,'WM-AR'!$I$7:$AS$3267,12,FALSE),"")</f>
        <v/>
      </c>
      <c r="R399" s="1039" t="str">
        <f ca="1">IFERROR(VLOOKUP($J399,'WM-AR'!$I$7:$AS$3267,14,FALSE),"")</f>
        <v/>
      </c>
      <c r="S399" s="1039" t="str">
        <f ca="1">IFERROR(VLOOKUP($J399,'WM-AR'!$I$7:$AS$3267,16,FALSE),"")</f>
        <v/>
      </c>
      <c r="T399" s="1039" t="str">
        <f ca="1">IFERROR(VLOOKUP($J399,'WM-AR'!$I$7:$AS$3267,18,FALSE),"")</f>
        <v/>
      </c>
      <c r="U399" s="1039" t="str">
        <f ca="1">IFERROR(VLOOKUP($J399,'WM-AR'!$I$7:$AS$3267,20,FALSE),"")</f>
        <v/>
      </c>
      <c r="V399" s="1039" t="str">
        <f ca="1">IFERROR(VLOOKUP($J399,'WM-AR'!$I$7:$AS$3267,22,FALSE),"")</f>
        <v/>
      </c>
      <c r="W399" s="1039" t="str">
        <f ca="1">IFERROR(VLOOKUP($J399,'WM-AR'!$I$7:$AS$3267,24,FALSE),"")</f>
        <v/>
      </c>
      <c r="X399" s="1039" t="str">
        <f ca="1">IFERROR(VLOOKUP($J399,'WM-AR'!$I$7:$AS$3267,25,FALSE),"")</f>
        <v/>
      </c>
      <c r="Y399" s="1039" t="str">
        <f ca="1">IFERROR(VLOOKUP($J399,'WM-AR'!$I$7:$AS$3267,26,FALSE),"")</f>
        <v/>
      </c>
      <c r="Z399" s="1039" t="str">
        <f ca="1">IFERROR(VLOOKUP($J399,'WM-AR'!$I$7:$AS$3267,27,FALSE),"")</f>
        <v/>
      </c>
      <c r="AA399" s="1039" t="str">
        <f ca="1">IFERROR(VLOOKUP($J399,'WM-AR'!$I$7:$AS$3267,28,FALSE),"")</f>
        <v/>
      </c>
      <c r="AB399" s="1039" t="str">
        <f ca="1">IFERROR(VLOOKUP($J399,'WM-AR'!$I$7:$AS$3267,29,FALSE),"")</f>
        <v/>
      </c>
      <c r="AC399" s="1039" t="str">
        <f ca="1">IFERROR(VLOOKUP($J399,'WM-AR'!$I$7:$AS$3267,30,FALSE),"")</f>
        <v/>
      </c>
      <c r="AD399" s="1039" t="str">
        <f ca="1">IFERROR(VLOOKUP($J399,'WM-AR'!$I$7:$AS$3267,31,FALSE),"")</f>
        <v/>
      </c>
      <c r="AE399" s="1039" t="str">
        <f ca="1">IFERROR(VLOOKUP($J399,'WM-AR'!$I$7:$AS$3267,32,FALSE),"")</f>
        <v/>
      </c>
      <c r="AF399" s="1039" t="str">
        <f ca="1">IFERROR(VLOOKUP($J399,'WM-AR'!$I$7:$AS$3267,33,FALSE),"")</f>
        <v/>
      </c>
      <c r="AG399" s="1379"/>
      <c r="AH399" s="1380" t="s">
        <v>3757</v>
      </c>
      <c r="AI399" s="1380" t="s">
        <v>3757</v>
      </c>
      <c r="AJ399" s="1380"/>
      <c r="AK399" s="1380" t="str">
        <f t="shared" ca="1" si="43"/>
        <v/>
      </c>
      <c r="AL399" s="743"/>
      <c r="AM399" s="1028" t="str">
        <f>IF(AND(ISTEXT($E399),ISTEXT($B399)),"산출기준 &gt;&gt;  "&amp;_xlfn.XLOOKUP($E399,산출기준!$D:$D,산출기준!$E:$E,"매칭실패"),"")</f>
        <v/>
      </c>
    </row>
    <row r="400" spans="1:39">
      <c r="B400" s="658"/>
      <c r="C400" s="659"/>
      <c r="D400" s="659"/>
      <c r="E400" s="659"/>
      <c r="F400" s="1056"/>
      <c r="G400" s="662"/>
      <c r="H400" s="662"/>
      <c r="I400" s="662"/>
      <c r="J400" s="652"/>
      <c r="K400" s="664"/>
      <c r="L400" s="664"/>
      <c r="M400" s="664"/>
      <c r="N400" s="664"/>
      <c r="O400" s="664"/>
      <c r="P400" s="664"/>
      <c r="Q400" s="664"/>
      <c r="R400" s="664"/>
      <c r="S400" s="664"/>
      <c r="T400" s="664"/>
      <c r="U400" s="664"/>
      <c r="V400" s="664"/>
      <c r="W400" s="664"/>
      <c r="X400" s="664"/>
      <c r="Y400" s="664"/>
      <c r="Z400" s="664"/>
      <c r="AA400" s="664"/>
      <c r="AB400" s="664"/>
      <c r="AC400" s="664"/>
      <c r="AD400" s="664"/>
      <c r="AE400" s="664"/>
      <c r="AF400" s="664"/>
      <c r="AG400" s="659"/>
      <c r="AH400" s="665"/>
      <c r="AI400" s="665"/>
      <c r="AJ400" s="666"/>
      <c r="AK400" s="666"/>
      <c r="AL400" s="662"/>
      <c r="AM400" s="88" t="str">
        <f>IF(AND(ISTEXT($E400),ISTEXT($B400)),"산출기준 &gt;&gt;  "&amp;_xlfn.XLOOKUP($E400,산출기준!$D:$D,산출기준!$E:$E,"매칭실패"),"")</f>
        <v/>
      </c>
    </row>
    <row r="401" spans="1:39" ht="34.9" customHeight="1">
      <c r="B401" s="808" t="str" cm="1">
        <f t="array" aca="1" ref="B401" ca="1">_xlfn.IFNA(INDIRECT("Family_표준_구성도!B"&amp;MATCH(F401,INDIRECT("Family_표준_구성도!"&amp;"C:C"),0)),"")</f>
        <v>8.4.1.2.4</v>
      </c>
      <c r="C401" s="668" t="s">
        <v>2016</v>
      </c>
      <c r="D401" s="809"/>
      <c r="E401" s="668" t="s">
        <v>3761</v>
      </c>
      <c r="F401" s="1265" t="s">
        <v>3965</v>
      </c>
      <c r="G401" s="811"/>
      <c r="H401" s="917" t="s">
        <v>3966</v>
      </c>
      <c r="I401" s="1356" t="s">
        <v>1653</v>
      </c>
      <c r="J401" s="1356"/>
      <c r="K401" s="674"/>
      <c r="L401" s="674"/>
      <c r="M401" s="1357" t="str" cm="1">
        <f t="array" aca="1" ref="M401:N401" ca="1">TRANSPOSE(INDIRECT("'WM-AR'!D"&amp;_xlfn.XMATCH($I402,'WM-AR'!G:G,0,1)):INDIRECT("'WM-AR'!D"&amp;_xlfn.XMATCH($I402,'WM-AR'!G:G,0,-1)))</f>
        <v>Fire Protective Rating: N/A, Motorized Type</v>
      </c>
      <c r="N401" s="1357" t="str">
        <f ca="1"/>
        <v/>
      </c>
      <c r="O401" s="1358"/>
      <c r="P401" s="1359"/>
      <c r="Q401" s="1360"/>
      <c r="R401" s="1360"/>
      <c r="S401" s="1360"/>
      <c r="T401" s="1360"/>
      <c r="U401" s="1360"/>
      <c r="V401" s="1360"/>
      <c r="W401" s="1361"/>
      <c r="X401" s="1362"/>
      <c r="Y401" s="679"/>
      <c r="Z401" s="679"/>
      <c r="AA401" s="679"/>
      <c r="AB401" s="679"/>
      <c r="AC401" s="679"/>
      <c r="AD401" s="679"/>
      <c r="AE401" s="679"/>
      <c r="AF401" s="679"/>
      <c r="AG401" s="1043"/>
      <c r="AH401" s="682"/>
      <c r="AI401" s="682"/>
      <c r="AJ401" s="682"/>
      <c r="AK401" s="682"/>
      <c r="AL401" s="683"/>
      <c r="AM401" s="88" t="str">
        <f ca="1">IF(AND(ISTEXT($E401),ISTEXT($B401)),"산출기준 &gt;&gt;  "&amp;_xlfn.XLOOKUP($E401,산출기준!$D:$D,산출기준!$E:$E,"매칭실패"),"")</f>
        <v>산출기준 &gt;&gt;  [ 도어 일반 산출 ]</v>
      </c>
    </row>
    <row r="402" spans="1:39" ht="49.9" customHeight="1" outlineLevel="1">
      <c r="B402" s="758"/>
      <c r="C402" s="759"/>
      <c r="D402" s="759"/>
      <c r="E402" s="814"/>
      <c r="F402" s="775"/>
      <c r="G402" s="1363" t="s">
        <v>3752</v>
      </c>
      <c r="H402" s="1364" t="str">
        <f>_xlfn.XLOOKUP(I402,'WM-AR'!G:G,'WM-AR'!E:E)</f>
        <v>A04AR135 Finishing Work Door &amp; Window Work Aluminum Sliding Door w/ Aluminum Frame (UoM: EA)</v>
      </c>
      <c r="I402" s="765" t="s">
        <v>3967</v>
      </c>
      <c r="J402" s="1365"/>
      <c r="K402" s="766"/>
      <c r="L402" s="766"/>
      <c r="M402" s="1366"/>
      <c r="N402" s="1366"/>
      <c r="O402" s="1366"/>
      <c r="P402" s="1366"/>
      <c r="Q402" s="1366"/>
      <c r="R402" s="1366"/>
      <c r="S402" s="1366"/>
      <c r="T402" s="1366"/>
      <c r="U402" s="1366"/>
      <c r="V402" s="1366"/>
      <c r="W402" s="1366"/>
      <c r="X402" s="1366"/>
      <c r="Y402" s="766"/>
      <c r="Z402" s="766"/>
      <c r="AA402" s="766"/>
      <c r="AB402" s="766"/>
      <c r="AC402" s="766"/>
      <c r="AD402" s="766"/>
      <c r="AE402" s="766"/>
      <c r="AF402" s="766"/>
      <c r="AG402" s="773"/>
      <c r="AH402" s="1045"/>
      <c r="AI402" s="1045"/>
      <c r="AJ402" s="1046"/>
      <c r="AK402" s="1046"/>
      <c r="AL402" s="759"/>
      <c r="AM402" s="88" t="str">
        <f>IF(AND(ISTEXT($E402),ISTEXT($B402)),"산출기준 &gt;&gt;  "&amp;_xlfn.XLOOKUP($E402,산출기준!$D:$D,산출기준!$E:$E,"매칭실패"),"")</f>
        <v/>
      </c>
    </row>
    <row r="403" spans="1:39" ht="54.95" customHeight="1">
      <c r="A403" s="1019"/>
      <c r="B403" s="684"/>
      <c r="C403" s="685"/>
      <c r="D403" s="1020"/>
      <c r="E403" s="687"/>
      <c r="F403" s="1021"/>
      <c r="G403" s="875" t="s">
        <v>2446</v>
      </c>
      <c r="H403" s="1367" t="str">
        <f ca="1">_xlfn.IFNA(_xlfn.XLOOKUP(J403,'WM-AR'!I:I,'WM-AR'!F:F),"")</f>
        <v xml:space="preserve">A04AR135-00001 Finishing Work Door &amp; Window Work Aluminum Sliding Door w/ Aluminum Frame (UoM: EA) Fire Protective Rating: N/A, Motorized Type     w/ Hardware &amp; Accessories  </v>
      </c>
      <c r="I403" s="1368" t="s">
        <v>3755</v>
      </c>
      <c r="J403" s="692" t="str" cm="1">
        <f t="array" aca="1" ref="J403" ca="1">IF(ISTEXT(I403),INDIRECT("I"&amp;_xlfn.XMATCH("#",$I$1:INDIRECT("I"&amp;ROW()),,-1)+1)&amp;"-"&amp;I403,"")</f>
        <v>A04AR135-00001</v>
      </c>
      <c r="K403" s="1022"/>
      <c r="L403" s="1023" t="str">
        <f ca="1">IFERROR(VLOOKUP($J403,'WM-AR'!$I$7:$AS$3267,34,FALSE),"")</f>
        <v>EA</v>
      </c>
      <c r="M403" s="1369" t="str">
        <f ca="1">IFERROR(VLOOKUP($J403,'WM-AR'!$I$7:$AS$3267,4,FALSE),"")</f>
        <v>Finishing Work</v>
      </c>
      <c r="N403" s="1369" t="str">
        <f ca="1">IFERROR(VLOOKUP($J403,'WM-AR'!$I$7:$AS$3267,6,FALSE),"")</f>
        <v>Door &amp; Window Work</v>
      </c>
      <c r="O403" s="1369" t="str">
        <f ca="1">IFERROR(VLOOKUP($J403,'WM-AR'!$I$7:$AS$3267,8,FALSE),"")</f>
        <v>Aluminum Sliding Door w/ Aluminum Frame (UoM: EA)</v>
      </c>
      <c r="P403" s="1025" t="str">
        <f ca="1">IFERROR(VLOOKUP($J403,'WM-AR'!$I$7:$AS$3267,10,FALSE),"")</f>
        <v>Fire Protective Rating: N/A, Motorized Type</v>
      </c>
      <c r="Q403" s="1026">
        <f ca="1">IFERROR(VLOOKUP($J403,'WM-AR'!$I$7:$AS$3267,12,FALSE),"")</f>
        <v>0</v>
      </c>
      <c r="R403" s="1026">
        <f ca="1">IFERROR(VLOOKUP($J403,'WM-AR'!$I$7:$AS$3267,14,FALSE),"")</f>
        <v>0</v>
      </c>
      <c r="S403" s="1026">
        <f ca="1">IFERROR(VLOOKUP($J403,'WM-AR'!$I$7:$AS$3267,16,FALSE),"")</f>
        <v>0</v>
      </c>
      <c r="T403" s="1026">
        <f ca="1">IFERROR(VLOOKUP($J403,'WM-AR'!$I$7:$AS$3267,18,FALSE),"")</f>
        <v>0</v>
      </c>
      <c r="U403" s="1026" t="str">
        <f ca="1">IFERROR(VLOOKUP($J403,'WM-AR'!$I$7:$AS$3267,20,FALSE),"")</f>
        <v>w/ Hardware &amp; Accessories</v>
      </c>
      <c r="V403" s="1026">
        <f ca="1">IFERROR(VLOOKUP($J403,'WM-AR'!$I$7:$AS$3267,22,FALSE),"")</f>
        <v>0</v>
      </c>
      <c r="W403" s="1026">
        <f ca="1">IFERROR(VLOOKUP($J403,'WM-AR'!$I$7:$AS$3267,24,FALSE),"")</f>
        <v>0</v>
      </c>
      <c r="X403" s="1026">
        <f ca="1">IFERROR(VLOOKUP($J403,'WM-AR'!$I$7:$AS$3267,25,FALSE),"")</f>
        <v>0</v>
      </c>
      <c r="Y403" s="1026" t="str">
        <f ca="1">IFERROR(VLOOKUP($J403,'WM-AR'!$I$7:$AS$3267,26,FALSE),"")</f>
        <v>W x H=(  )mm x (  )mm</v>
      </c>
      <c r="Z403" s="1026">
        <f ca="1">IFERROR(VLOOKUP($J403,'WM-AR'!$I$7:$AS$3267,27,FALSE),"")</f>
        <v>0</v>
      </c>
      <c r="AA403" s="1026">
        <f ca="1">IFERROR(VLOOKUP($J403,'WM-AR'!$I$7:$AS$3267,28,FALSE),"")</f>
        <v>0</v>
      </c>
      <c r="AB403" s="1026">
        <f ca="1">IFERROR(VLOOKUP($J403,'WM-AR'!$I$7:$AS$3267,29,FALSE),"")</f>
        <v>0</v>
      </c>
      <c r="AC403" s="1026">
        <f ca="1">IFERROR(VLOOKUP($J403,'WM-AR'!$I$7:$AS$3267,30,FALSE),"")</f>
        <v>0</v>
      </c>
      <c r="AD403" s="1026">
        <f ca="1">IFERROR(VLOOKUP($J403,'WM-AR'!$I$7:$AS$3267,31,FALSE),"")</f>
        <v>0</v>
      </c>
      <c r="AE403" s="1026">
        <f ca="1">IFERROR(VLOOKUP($J403,'WM-AR'!$I$7:$AS$3267,32,FALSE),"")</f>
        <v>0</v>
      </c>
      <c r="AF403" s="1026" t="str">
        <f ca="1">IFERROR(VLOOKUP($J403,'WM-AR'!$I$7:$AS$3267,33,FALSE),"")</f>
        <v/>
      </c>
      <c r="AG403" s="1370" t="s">
        <v>3931</v>
      </c>
      <c r="AH403" s="768" t="s">
        <v>3757</v>
      </c>
      <c r="AI403" s="768" t="s">
        <v>3757</v>
      </c>
      <c r="AJ403" s="769"/>
      <c r="AK403" s="769" t="str">
        <f ca="1">L403</f>
        <v>EA</v>
      </c>
      <c r="AL403" s="704"/>
      <c r="AM403" s="1028" t="str">
        <f>IF(AND(ISTEXT($E403),ISTEXT($B403)),"산출기준 &gt;&gt;  "&amp;_xlfn.XLOOKUP($E403,산출기준!$D:$D,산출기준!$E:$E,"매칭실패"),"")</f>
        <v/>
      </c>
    </row>
    <row r="404" spans="1:39" ht="54.95" customHeight="1">
      <c r="A404" s="1019"/>
      <c r="B404" s="705"/>
      <c r="C404" s="706"/>
      <c r="D404" s="711"/>
      <c r="E404" s="708"/>
      <c r="F404" s="1029"/>
      <c r="G404" s="882"/>
      <c r="H404" s="1371" t="str">
        <f ca="1">_xlfn.IFNA(_xlfn.XLOOKUP(J404,'WM-AR'!I:I,'WM-AR'!F:F),"")</f>
        <v/>
      </c>
      <c r="I404" s="1372"/>
      <c r="J404" s="712" t="str" cm="1">
        <f t="array" aca="1" ref="J404" ca="1">IF(ISTEXT(I404),INDIRECT("I"&amp;_xlfn.XMATCH("#",$I$1:INDIRECT("I"&amp;ROW()),,-1)+1)&amp;"-"&amp;I404,"")</f>
        <v/>
      </c>
      <c r="K404" s="1030"/>
      <c r="L404" s="1031" t="str">
        <f ca="1">IFERROR(VLOOKUP($J404,'WM-AR'!$I$7:$AS$3267,34,FALSE),"")</f>
        <v/>
      </c>
      <c r="M404" s="1373" t="str">
        <f ca="1">IFERROR(VLOOKUP($J404,'WM-AR'!$I$7:$AS$3267,4,FALSE),"")</f>
        <v/>
      </c>
      <c r="N404" s="1373" t="str">
        <f ca="1">IFERROR(VLOOKUP($J404,'WM-AR'!$I$7:$AS$3267,6,FALSE),"")</f>
        <v/>
      </c>
      <c r="O404" s="1373" t="str">
        <f ca="1">IFERROR(VLOOKUP($J404,'WM-AR'!$I$7:$AS$3267,8,FALSE),"")</f>
        <v/>
      </c>
      <c r="P404" s="1032" t="str">
        <f ca="1">IFERROR(VLOOKUP($J404,'WM-AR'!$I$7:$AS$3267,10,FALSE),"")</f>
        <v/>
      </c>
      <c r="Q404" s="1033" t="str">
        <f ca="1">IFERROR(VLOOKUP($J404,'WM-AR'!$I$7:$AS$3267,12,FALSE),"")</f>
        <v/>
      </c>
      <c r="R404" s="1033" t="str">
        <f ca="1">IFERROR(VLOOKUP($J404,'WM-AR'!$I$7:$AS$3267,14,FALSE),"")</f>
        <v/>
      </c>
      <c r="S404" s="1033" t="str">
        <f ca="1">IFERROR(VLOOKUP($J404,'WM-AR'!$I$7:$AS$3267,16,FALSE),"")</f>
        <v/>
      </c>
      <c r="T404" s="1033" t="str">
        <f ca="1">IFERROR(VLOOKUP($J404,'WM-AR'!$I$7:$AS$3267,18,FALSE),"")</f>
        <v/>
      </c>
      <c r="U404" s="1033" t="str">
        <f ca="1">IFERROR(VLOOKUP($J404,'WM-AR'!$I$7:$AS$3267,20,FALSE),"")</f>
        <v/>
      </c>
      <c r="V404" s="1033" t="str">
        <f ca="1">IFERROR(VLOOKUP($J404,'WM-AR'!$I$7:$AS$3267,22,FALSE),"")</f>
        <v/>
      </c>
      <c r="W404" s="1033" t="str">
        <f ca="1">IFERROR(VLOOKUP($J404,'WM-AR'!$I$7:$AS$3267,24,FALSE),"")</f>
        <v/>
      </c>
      <c r="X404" s="1033" t="str">
        <f ca="1">IFERROR(VLOOKUP($J404,'WM-AR'!$I$7:$AS$3267,25,FALSE),"")</f>
        <v/>
      </c>
      <c r="Y404" s="1033" t="str">
        <f ca="1">IFERROR(VLOOKUP($J404,'WM-AR'!$I$7:$AS$3267,26,FALSE),"")</f>
        <v/>
      </c>
      <c r="Z404" s="1033" t="str">
        <f ca="1">IFERROR(VLOOKUP($J404,'WM-AR'!$I$7:$AS$3267,27,FALSE),"")</f>
        <v/>
      </c>
      <c r="AA404" s="1033" t="str">
        <f ca="1">IFERROR(VLOOKUP($J404,'WM-AR'!$I$7:$AS$3267,28,FALSE),"")</f>
        <v/>
      </c>
      <c r="AB404" s="1033" t="str">
        <f ca="1">IFERROR(VLOOKUP($J404,'WM-AR'!$I$7:$AS$3267,29,FALSE),"")</f>
        <v/>
      </c>
      <c r="AC404" s="1033" t="str">
        <f ca="1">IFERROR(VLOOKUP($J404,'WM-AR'!$I$7:$AS$3267,30,FALSE),"")</f>
        <v/>
      </c>
      <c r="AD404" s="1033" t="str">
        <f ca="1">IFERROR(VLOOKUP($J404,'WM-AR'!$I$7:$AS$3267,31,FALSE),"")</f>
        <v/>
      </c>
      <c r="AE404" s="1033" t="str">
        <f ca="1">IFERROR(VLOOKUP($J404,'WM-AR'!$I$7:$AS$3267,32,FALSE),"")</f>
        <v/>
      </c>
      <c r="AF404" s="1033" t="str">
        <f ca="1">IFERROR(VLOOKUP($J404,'WM-AR'!$I$7:$AS$3267,33,FALSE),"")</f>
        <v/>
      </c>
      <c r="AG404" s="1374"/>
      <c r="AH404" s="1375" t="s">
        <v>3757</v>
      </c>
      <c r="AI404" s="1375" t="s">
        <v>3757</v>
      </c>
      <c r="AJ404" s="1375"/>
      <c r="AK404" s="1375" t="str">
        <f t="shared" ref="AK404:AK405" ca="1" si="44">L404</f>
        <v/>
      </c>
      <c r="AL404" s="723"/>
      <c r="AM404" s="1028" t="str">
        <f>IF(AND(ISTEXT($E404),ISTEXT($B404)),"산출기준 &gt;&gt;  "&amp;_xlfn.XLOOKUP($E404,산출기준!$D:$D,산출기준!$E:$E,"매칭실패"),"")</f>
        <v/>
      </c>
    </row>
    <row r="405" spans="1:39" ht="54.95" customHeight="1">
      <c r="A405" s="1019"/>
      <c r="B405" s="724"/>
      <c r="C405" s="725"/>
      <c r="D405" s="731"/>
      <c r="E405" s="727"/>
      <c r="F405" s="1035"/>
      <c r="G405" s="886"/>
      <c r="H405" s="1376" t="str">
        <f ca="1">_xlfn.IFNA(_xlfn.XLOOKUP(J405,'WM-AR'!I:I,'WM-AR'!F:F),"")</f>
        <v/>
      </c>
      <c r="I405" s="1377"/>
      <c r="J405" s="732" t="str" cm="1">
        <f t="array" aca="1" ref="J405" ca="1">IF(ISTEXT(I405),INDIRECT("I"&amp;_xlfn.XMATCH("#",$I$1:INDIRECT("I"&amp;ROW()),,-1)+1)&amp;"-"&amp;I405,"")</f>
        <v/>
      </c>
      <c r="K405" s="1036"/>
      <c r="L405" s="1037" t="str">
        <f ca="1">IFERROR(VLOOKUP($J405,'WM-AR'!$I$7:$AS$3267,34,FALSE),"")</f>
        <v/>
      </c>
      <c r="M405" s="1378" t="str">
        <f ca="1">IFERROR(VLOOKUP($J405,'WM-AR'!$I$7:$AS$3267,4,FALSE),"")</f>
        <v/>
      </c>
      <c r="N405" s="1378" t="str">
        <f ca="1">IFERROR(VLOOKUP($J405,'WM-AR'!$I$7:$AS$3267,6,FALSE),"")</f>
        <v/>
      </c>
      <c r="O405" s="1378" t="str">
        <f ca="1">IFERROR(VLOOKUP($J405,'WM-AR'!$I$7:$AS$3267,8,FALSE),"")</f>
        <v/>
      </c>
      <c r="P405" s="1038" t="str">
        <f ca="1">IFERROR(VLOOKUP($J405,'WM-AR'!$I$7:$AS$3267,10,FALSE),"")</f>
        <v/>
      </c>
      <c r="Q405" s="1039" t="str">
        <f ca="1">IFERROR(VLOOKUP($J405,'WM-AR'!$I$7:$AS$3267,12,FALSE),"")</f>
        <v/>
      </c>
      <c r="R405" s="1039" t="str">
        <f ca="1">IFERROR(VLOOKUP($J405,'WM-AR'!$I$7:$AS$3267,14,FALSE),"")</f>
        <v/>
      </c>
      <c r="S405" s="1039" t="str">
        <f ca="1">IFERROR(VLOOKUP($J405,'WM-AR'!$I$7:$AS$3267,16,FALSE),"")</f>
        <v/>
      </c>
      <c r="T405" s="1039" t="str">
        <f ca="1">IFERROR(VLOOKUP($J405,'WM-AR'!$I$7:$AS$3267,18,FALSE),"")</f>
        <v/>
      </c>
      <c r="U405" s="1039" t="str">
        <f ca="1">IFERROR(VLOOKUP($J405,'WM-AR'!$I$7:$AS$3267,20,FALSE),"")</f>
        <v/>
      </c>
      <c r="V405" s="1039" t="str">
        <f ca="1">IFERROR(VLOOKUP($J405,'WM-AR'!$I$7:$AS$3267,22,FALSE),"")</f>
        <v/>
      </c>
      <c r="W405" s="1039" t="str">
        <f ca="1">IFERROR(VLOOKUP($J405,'WM-AR'!$I$7:$AS$3267,24,FALSE),"")</f>
        <v/>
      </c>
      <c r="X405" s="1039" t="str">
        <f ca="1">IFERROR(VLOOKUP($J405,'WM-AR'!$I$7:$AS$3267,25,FALSE),"")</f>
        <v/>
      </c>
      <c r="Y405" s="1039" t="str">
        <f ca="1">IFERROR(VLOOKUP($J405,'WM-AR'!$I$7:$AS$3267,26,FALSE),"")</f>
        <v/>
      </c>
      <c r="Z405" s="1039" t="str">
        <f ca="1">IFERROR(VLOOKUP($J405,'WM-AR'!$I$7:$AS$3267,27,FALSE),"")</f>
        <v/>
      </c>
      <c r="AA405" s="1039" t="str">
        <f ca="1">IFERROR(VLOOKUP($J405,'WM-AR'!$I$7:$AS$3267,28,FALSE),"")</f>
        <v/>
      </c>
      <c r="AB405" s="1039" t="str">
        <f ca="1">IFERROR(VLOOKUP($J405,'WM-AR'!$I$7:$AS$3267,29,FALSE),"")</f>
        <v/>
      </c>
      <c r="AC405" s="1039" t="str">
        <f ca="1">IFERROR(VLOOKUP($J405,'WM-AR'!$I$7:$AS$3267,30,FALSE),"")</f>
        <v/>
      </c>
      <c r="AD405" s="1039" t="str">
        <f ca="1">IFERROR(VLOOKUP($J405,'WM-AR'!$I$7:$AS$3267,31,FALSE),"")</f>
        <v/>
      </c>
      <c r="AE405" s="1039" t="str">
        <f ca="1">IFERROR(VLOOKUP($J405,'WM-AR'!$I$7:$AS$3267,32,FALSE),"")</f>
        <v/>
      </c>
      <c r="AF405" s="1039" t="str">
        <f ca="1">IFERROR(VLOOKUP($J405,'WM-AR'!$I$7:$AS$3267,33,FALSE),"")</f>
        <v/>
      </c>
      <c r="AG405" s="1379"/>
      <c r="AH405" s="1380" t="s">
        <v>3757</v>
      </c>
      <c r="AI405" s="1380" t="s">
        <v>3757</v>
      </c>
      <c r="AJ405" s="1380"/>
      <c r="AK405" s="1380" t="str">
        <f t="shared" ca="1" si="44"/>
        <v/>
      </c>
      <c r="AL405" s="743"/>
      <c r="AM405" s="1028" t="str">
        <f>IF(AND(ISTEXT($E405),ISTEXT($B405)),"산출기준 &gt;&gt;  "&amp;_xlfn.XLOOKUP($E405,산출기준!$D:$D,산출기준!$E:$E,"매칭실패"),"")</f>
        <v/>
      </c>
    </row>
    <row r="406" spans="1:39">
      <c r="B406" s="635"/>
      <c r="C406" s="636"/>
      <c r="D406" s="636"/>
      <c r="E406" s="636"/>
      <c r="F406" s="1057"/>
      <c r="G406" s="639"/>
      <c r="H406" s="639"/>
      <c r="I406" s="639"/>
      <c r="J406" s="641"/>
      <c r="K406" s="642"/>
      <c r="L406" s="642"/>
      <c r="M406" s="642"/>
      <c r="N406" s="642"/>
      <c r="O406" s="642"/>
      <c r="P406" s="642"/>
      <c r="Q406" s="642"/>
      <c r="R406" s="642"/>
      <c r="S406" s="642"/>
      <c r="T406" s="642"/>
      <c r="U406" s="642"/>
      <c r="V406" s="642"/>
      <c r="W406" s="642"/>
      <c r="X406" s="642"/>
      <c r="Y406" s="642"/>
      <c r="Z406" s="642"/>
      <c r="AA406" s="642"/>
      <c r="AB406" s="642"/>
      <c r="AC406" s="642"/>
      <c r="AD406" s="642"/>
      <c r="AE406" s="642"/>
      <c r="AF406" s="642"/>
      <c r="AG406" s="636"/>
      <c r="AH406" s="643"/>
      <c r="AI406" s="643"/>
      <c r="AJ406" s="644"/>
      <c r="AK406" s="644"/>
      <c r="AL406" s="639"/>
      <c r="AM406" s="88" t="str">
        <f>IF(AND(ISTEXT($E406),ISTEXT($B406)),"산출기준 &gt;&gt;  "&amp;_xlfn.XLOOKUP($E406,산출기준!$D:$D,산출기준!$E:$E,"매칭실패"),"")</f>
        <v/>
      </c>
    </row>
    <row r="407" spans="1:39">
      <c r="B407" s="645"/>
      <c r="C407" s="646" t="s">
        <v>3924</v>
      </c>
      <c r="D407" s="648"/>
      <c r="E407" s="648"/>
      <c r="F407" s="1057" t="s">
        <v>3954</v>
      </c>
      <c r="G407" s="645"/>
      <c r="H407" s="651"/>
      <c r="I407" s="651"/>
      <c r="J407" s="652"/>
      <c r="K407" s="652"/>
      <c r="L407" s="653"/>
      <c r="M407" s="653"/>
      <c r="N407" s="653"/>
      <c r="O407" s="653"/>
      <c r="P407" s="653"/>
      <c r="Q407" s="653"/>
      <c r="R407" s="653"/>
      <c r="S407" s="653"/>
      <c r="T407" s="653"/>
      <c r="U407" s="653"/>
      <c r="V407" s="653"/>
      <c r="W407" s="653"/>
      <c r="X407" s="653"/>
      <c r="Y407" s="653"/>
      <c r="Z407" s="653"/>
      <c r="AA407" s="653"/>
      <c r="AB407" s="653"/>
      <c r="AC407" s="653"/>
      <c r="AD407" s="653"/>
      <c r="AE407" s="653"/>
      <c r="AF407" s="653"/>
      <c r="AG407" s="656"/>
      <c r="AH407" s="656"/>
      <c r="AI407" s="656"/>
      <c r="AJ407" s="656"/>
      <c r="AK407" s="656"/>
      <c r="AL407" s="657"/>
      <c r="AM407" s="88" t="str">
        <f>IF(AND(ISTEXT($E407),ISTEXT($B407)),"산출기준 &gt;&gt;  "&amp;_xlfn.XLOOKUP($E407,산출기준!$D:$D,산출기준!$E:$E,"매칭실패"),"")</f>
        <v/>
      </c>
    </row>
    <row r="408" spans="1:39">
      <c r="B408" s="658"/>
      <c r="C408" s="659"/>
      <c r="D408" s="659"/>
      <c r="E408" s="659"/>
      <c r="F408" s="1338" t="s">
        <v>3968</v>
      </c>
      <c r="G408" s="662"/>
      <c r="H408" s="662"/>
      <c r="I408" s="662"/>
      <c r="J408" s="652"/>
      <c r="K408" s="664"/>
      <c r="L408" s="664"/>
      <c r="M408" s="664"/>
      <c r="N408" s="664"/>
      <c r="O408" s="664"/>
      <c r="P408" s="664"/>
      <c r="Q408" s="664"/>
      <c r="R408" s="664"/>
      <c r="S408" s="664"/>
      <c r="T408" s="664"/>
      <c r="U408" s="664"/>
      <c r="V408" s="664"/>
      <c r="W408" s="664"/>
      <c r="X408" s="664"/>
      <c r="Y408" s="664"/>
      <c r="Z408" s="664"/>
      <c r="AA408" s="664"/>
      <c r="AB408" s="664"/>
      <c r="AC408" s="664"/>
      <c r="AD408" s="664"/>
      <c r="AE408" s="664"/>
      <c r="AF408" s="664"/>
      <c r="AG408" s="659"/>
      <c r="AH408" s="665"/>
      <c r="AI408" s="665"/>
      <c r="AJ408" s="666"/>
      <c r="AK408" s="666"/>
      <c r="AL408" s="662"/>
      <c r="AM408" s="88" t="str">
        <f>IF(AND(ISTEXT($E408),ISTEXT($B408)),"산출기준 &gt;&gt;  "&amp;_xlfn.XLOOKUP($E408,산출기준!$D:$D,산출기준!$E:$E,"매칭실패"),"")</f>
        <v/>
      </c>
    </row>
    <row r="409" spans="1:39" ht="34.9" customHeight="1">
      <c r="B409" s="808" t="str" cm="1">
        <f t="array" aca="1" ref="B409" ca="1">_xlfn.IFNA(INDIRECT("Family_표준_구성도!B"&amp;MATCH(F409,INDIRECT("Family_표준_구성도!"&amp;"C:C"),0)),"")</f>
        <v>8.4.1.2.5</v>
      </c>
      <c r="C409" s="668" t="s">
        <v>2016</v>
      </c>
      <c r="D409" s="809"/>
      <c r="E409" s="668" t="s">
        <v>3761</v>
      </c>
      <c r="F409" s="1265" t="s">
        <v>3969</v>
      </c>
      <c r="G409" s="811"/>
      <c r="H409" s="917" t="s">
        <v>3970</v>
      </c>
      <c r="I409" s="1356" t="s">
        <v>1653</v>
      </c>
      <c r="J409" s="1356"/>
      <c r="K409" s="674"/>
      <c r="L409" s="674"/>
      <c r="M409" s="1357"/>
      <c r="N409" s="1357"/>
      <c r="O409" s="1358"/>
      <c r="P409" s="1359"/>
      <c r="Q409" s="1360"/>
      <c r="R409" s="1360"/>
      <c r="S409" s="1360"/>
      <c r="T409" s="1360"/>
      <c r="U409" s="1360"/>
      <c r="V409" s="1360"/>
      <c r="W409" s="1361"/>
      <c r="X409" s="1362"/>
      <c r="Y409" s="679"/>
      <c r="Z409" s="679"/>
      <c r="AA409" s="679"/>
      <c r="AB409" s="679"/>
      <c r="AC409" s="679"/>
      <c r="AD409" s="679"/>
      <c r="AE409" s="679"/>
      <c r="AF409" s="679"/>
      <c r="AG409" s="1043"/>
      <c r="AH409" s="682"/>
      <c r="AI409" s="682"/>
      <c r="AJ409" s="682"/>
      <c r="AK409" s="682"/>
      <c r="AL409" s="683"/>
      <c r="AM409" s="88" t="str">
        <f ca="1">IF(AND(ISTEXT($E409),ISTEXT($B409)),"산출기준 &gt;&gt;  "&amp;_xlfn.XLOOKUP($E409,산출기준!$D:$D,산출기준!$E:$E,"매칭실패"),"")</f>
        <v>산출기준 &gt;&gt;  [ 도어 일반 산출 ]</v>
      </c>
    </row>
    <row r="410" spans="1:39" ht="49.9" customHeight="1" outlineLevel="1">
      <c r="B410" s="758"/>
      <c r="C410" s="759"/>
      <c r="D410" s="759"/>
      <c r="E410" s="814"/>
      <c r="F410" s="775"/>
      <c r="G410" s="1363" t="s">
        <v>3752</v>
      </c>
      <c r="H410" s="1364">
        <f>_xlfn.XLOOKUP(I410,'WM-AR'!G:G,'WM-AR'!E:E)</f>
        <v>0</v>
      </c>
      <c r="I410" s="765"/>
      <c r="J410" s="1365"/>
      <c r="K410" s="766"/>
      <c r="L410" s="766"/>
      <c r="M410" s="1366"/>
      <c r="N410" s="1366"/>
      <c r="O410" s="1366"/>
      <c r="P410" s="1366"/>
      <c r="Q410" s="1366"/>
      <c r="R410" s="1366"/>
      <c r="S410" s="1366"/>
      <c r="T410" s="1366"/>
      <c r="U410" s="1366"/>
      <c r="V410" s="1366"/>
      <c r="W410" s="1366"/>
      <c r="X410" s="1366"/>
      <c r="Y410" s="766"/>
      <c r="Z410" s="766"/>
      <c r="AA410" s="766"/>
      <c r="AB410" s="766"/>
      <c r="AC410" s="766"/>
      <c r="AD410" s="766"/>
      <c r="AE410" s="766"/>
      <c r="AF410" s="766"/>
      <c r="AG410" s="773"/>
      <c r="AH410" s="1045"/>
      <c r="AI410" s="1045"/>
      <c r="AJ410" s="1046"/>
      <c r="AK410" s="1046"/>
      <c r="AL410" s="759"/>
      <c r="AM410" s="88" t="str">
        <f>IF(AND(ISTEXT($E410),ISTEXT($B410)),"산출기준 &gt;&gt;  "&amp;_xlfn.XLOOKUP($E410,산출기준!$D:$D,산출기준!$E:$E,"매칭실패"),"")</f>
        <v/>
      </c>
    </row>
    <row r="411" spans="1:39" ht="27">
      <c r="A411" s="1019"/>
      <c r="B411" s="684"/>
      <c r="C411" s="685"/>
      <c r="D411" s="1020"/>
      <c r="E411" s="687"/>
      <c r="F411" s="1021" t="s">
        <v>3971</v>
      </c>
      <c r="G411" s="875" t="s">
        <v>2447</v>
      </c>
      <c r="H411" s="1367" t="str">
        <f ca="1">_xlfn.IFNA(_xlfn.XLOOKUP(J411,'WM-AR'!I:I,'WM-AR'!F:F),"")</f>
        <v/>
      </c>
      <c r="I411" s="1368"/>
      <c r="J411" s="692" t="str" cm="1">
        <f t="array" aca="1" ref="J411" ca="1">IF(ISTEXT(I411),INDIRECT("I"&amp;_xlfn.XMATCH("#",$I$1:INDIRECT("I"&amp;ROW()),,-1)+1)&amp;"-"&amp;I411,"")</f>
        <v/>
      </c>
      <c r="K411" s="1022"/>
      <c r="L411" s="1023" t="str">
        <f ca="1">IFERROR(VLOOKUP($J411,'WM-AR'!$I$7:$AS$3267,34,FALSE),"")</f>
        <v/>
      </c>
      <c r="M411" s="1369" t="str">
        <f ca="1">IFERROR(VLOOKUP($J411,'WM-AR'!$I$7:$AS$3267,4,FALSE),"")</f>
        <v/>
      </c>
      <c r="N411" s="1369" t="str">
        <f ca="1">IFERROR(VLOOKUP($J411,'WM-AR'!$I$7:$AS$3267,6,FALSE),"")</f>
        <v/>
      </c>
      <c r="O411" s="1369" t="str">
        <f ca="1">IFERROR(VLOOKUP($J411,'WM-AR'!$I$7:$AS$3267,8,FALSE),"")</f>
        <v/>
      </c>
      <c r="P411" s="1025" t="str">
        <f ca="1">IFERROR(VLOOKUP($J411,'WM-AR'!$I$7:$AS$3267,10,FALSE),"")</f>
        <v/>
      </c>
      <c r="Q411" s="1026" t="str">
        <f ca="1">IFERROR(VLOOKUP($J411,'WM-AR'!$I$7:$AS$3267,12,FALSE),"")</f>
        <v/>
      </c>
      <c r="R411" s="1026" t="str">
        <f ca="1">IFERROR(VLOOKUP($J411,'WM-AR'!$I$7:$AS$3267,14,FALSE),"")</f>
        <v/>
      </c>
      <c r="S411" s="1026" t="str">
        <f ca="1">IFERROR(VLOOKUP($J411,'WM-AR'!$I$7:$AS$3267,16,FALSE),"")</f>
        <v/>
      </c>
      <c r="T411" s="1026" t="str">
        <f ca="1">IFERROR(VLOOKUP($J411,'WM-AR'!$I$7:$AS$3267,18,FALSE),"")</f>
        <v/>
      </c>
      <c r="U411" s="1026" t="str">
        <f ca="1">IFERROR(VLOOKUP($J411,'WM-AR'!$I$7:$AS$3267,20,FALSE),"")</f>
        <v/>
      </c>
      <c r="V411" s="1026" t="str">
        <f ca="1">IFERROR(VLOOKUP($J411,'WM-AR'!$I$7:$AS$3267,22,FALSE),"")</f>
        <v/>
      </c>
      <c r="W411" s="1026" t="str">
        <f ca="1">IFERROR(VLOOKUP($J411,'WM-AR'!$I$7:$AS$3267,24,FALSE),"")</f>
        <v/>
      </c>
      <c r="X411" s="1026" t="str">
        <f ca="1">IFERROR(VLOOKUP($J411,'WM-AR'!$I$7:$AS$3267,25,FALSE),"")</f>
        <v/>
      </c>
      <c r="Y411" s="1026" t="str">
        <f ca="1">IFERROR(VLOOKUP($J411,'WM-AR'!$I$7:$AS$3267,26,FALSE),"")</f>
        <v/>
      </c>
      <c r="Z411" s="1026" t="str">
        <f ca="1">IFERROR(VLOOKUP($J411,'WM-AR'!$I$7:$AS$3267,27,FALSE),"")</f>
        <v/>
      </c>
      <c r="AA411" s="1026" t="str">
        <f ca="1">IFERROR(VLOOKUP($J411,'WM-AR'!$I$7:$AS$3267,28,FALSE),"")</f>
        <v/>
      </c>
      <c r="AB411" s="1026" t="str">
        <f ca="1">IFERROR(VLOOKUP($J411,'WM-AR'!$I$7:$AS$3267,29,FALSE),"")</f>
        <v/>
      </c>
      <c r="AC411" s="1026" t="str">
        <f ca="1">IFERROR(VLOOKUP($J411,'WM-AR'!$I$7:$AS$3267,30,FALSE),"")</f>
        <v/>
      </c>
      <c r="AD411" s="1026" t="str">
        <f ca="1">IFERROR(VLOOKUP($J411,'WM-AR'!$I$7:$AS$3267,31,FALSE),"")</f>
        <v/>
      </c>
      <c r="AE411" s="1026" t="str">
        <f ca="1">IFERROR(VLOOKUP($J411,'WM-AR'!$I$7:$AS$3267,32,FALSE),"")</f>
        <v/>
      </c>
      <c r="AF411" s="1026" t="str">
        <f ca="1">IFERROR(VLOOKUP($J411,'WM-AR'!$I$7:$AS$3267,33,FALSE),"")</f>
        <v/>
      </c>
      <c r="AG411" s="1370" t="s">
        <v>3931</v>
      </c>
      <c r="AH411" s="768" t="s">
        <v>3757</v>
      </c>
      <c r="AI411" s="768" t="s">
        <v>3757</v>
      </c>
      <c r="AJ411" s="769"/>
      <c r="AK411" s="769" t="str">
        <f ca="1">L411</f>
        <v/>
      </c>
      <c r="AL411" s="704"/>
      <c r="AM411" s="1028" t="str">
        <f>IF(AND(ISTEXT($E411),ISTEXT($B411)),"산출기준 &gt;&gt;  "&amp;_xlfn.XLOOKUP($E411,산출기준!$D:$D,산출기준!$E:$E,"매칭실패"),"")</f>
        <v/>
      </c>
    </row>
    <row r="412" spans="1:39">
      <c r="A412" s="1019"/>
      <c r="B412" s="705"/>
      <c r="C412" s="706"/>
      <c r="D412" s="711"/>
      <c r="E412" s="708"/>
      <c r="F412" s="1029"/>
      <c r="G412" s="882"/>
      <c r="H412" s="1371" t="str">
        <f ca="1">_xlfn.IFNA(_xlfn.XLOOKUP(J412,'WM-AR'!I:I,'WM-AR'!F:F),"")</f>
        <v/>
      </c>
      <c r="I412" s="1372"/>
      <c r="J412" s="712" t="str" cm="1">
        <f t="array" aca="1" ref="J412" ca="1">IF(ISTEXT(I412),INDIRECT("I"&amp;_xlfn.XMATCH("#",$I$1:INDIRECT("I"&amp;ROW()),,-1)+1)&amp;"-"&amp;I412,"")</f>
        <v/>
      </c>
      <c r="K412" s="1030"/>
      <c r="L412" s="1031" t="str">
        <f ca="1">IFERROR(VLOOKUP($J412,'WM-AR'!$I$7:$AS$3267,34,FALSE),"")</f>
        <v/>
      </c>
      <c r="M412" s="1373" t="str">
        <f ca="1">IFERROR(VLOOKUP($J412,'WM-AR'!$I$7:$AS$3267,4,FALSE),"")</f>
        <v/>
      </c>
      <c r="N412" s="1373" t="str">
        <f ca="1">IFERROR(VLOOKUP($J412,'WM-AR'!$I$7:$AS$3267,6,FALSE),"")</f>
        <v/>
      </c>
      <c r="O412" s="1373" t="str">
        <f ca="1">IFERROR(VLOOKUP($J412,'WM-AR'!$I$7:$AS$3267,8,FALSE),"")</f>
        <v/>
      </c>
      <c r="P412" s="1032" t="str">
        <f ca="1">IFERROR(VLOOKUP($J412,'WM-AR'!$I$7:$AS$3267,10,FALSE),"")</f>
        <v/>
      </c>
      <c r="Q412" s="1033" t="str">
        <f ca="1">IFERROR(VLOOKUP($J412,'WM-AR'!$I$7:$AS$3267,12,FALSE),"")</f>
        <v/>
      </c>
      <c r="R412" s="1033" t="str">
        <f ca="1">IFERROR(VLOOKUP($J412,'WM-AR'!$I$7:$AS$3267,14,FALSE),"")</f>
        <v/>
      </c>
      <c r="S412" s="1033" t="str">
        <f ca="1">IFERROR(VLOOKUP($J412,'WM-AR'!$I$7:$AS$3267,16,FALSE),"")</f>
        <v/>
      </c>
      <c r="T412" s="1033" t="str">
        <f ca="1">IFERROR(VLOOKUP($J412,'WM-AR'!$I$7:$AS$3267,18,FALSE),"")</f>
        <v/>
      </c>
      <c r="U412" s="1033" t="str">
        <f ca="1">IFERROR(VLOOKUP($J412,'WM-AR'!$I$7:$AS$3267,20,FALSE),"")</f>
        <v/>
      </c>
      <c r="V412" s="1033" t="str">
        <f ca="1">IFERROR(VLOOKUP($J412,'WM-AR'!$I$7:$AS$3267,22,FALSE),"")</f>
        <v/>
      </c>
      <c r="W412" s="1033" t="str">
        <f ca="1">IFERROR(VLOOKUP($J412,'WM-AR'!$I$7:$AS$3267,24,FALSE),"")</f>
        <v/>
      </c>
      <c r="X412" s="1033" t="str">
        <f ca="1">IFERROR(VLOOKUP($J412,'WM-AR'!$I$7:$AS$3267,25,FALSE),"")</f>
        <v/>
      </c>
      <c r="Y412" s="1033" t="str">
        <f ca="1">IFERROR(VLOOKUP($J412,'WM-AR'!$I$7:$AS$3267,26,FALSE),"")</f>
        <v/>
      </c>
      <c r="Z412" s="1033" t="str">
        <f ca="1">IFERROR(VLOOKUP($J412,'WM-AR'!$I$7:$AS$3267,27,FALSE),"")</f>
        <v/>
      </c>
      <c r="AA412" s="1033" t="str">
        <f ca="1">IFERROR(VLOOKUP($J412,'WM-AR'!$I$7:$AS$3267,28,FALSE),"")</f>
        <v/>
      </c>
      <c r="AB412" s="1033" t="str">
        <f ca="1">IFERROR(VLOOKUP($J412,'WM-AR'!$I$7:$AS$3267,29,FALSE),"")</f>
        <v/>
      </c>
      <c r="AC412" s="1033" t="str">
        <f ca="1">IFERROR(VLOOKUP($J412,'WM-AR'!$I$7:$AS$3267,30,FALSE),"")</f>
        <v/>
      </c>
      <c r="AD412" s="1033" t="str">
        <f ca="1">IFERROR(VLOOKUP($J412,'WM-AR'!$I$7:$AS$3267,31,FALSE),"")</f>
        <v/>
      </c>
      <c r="AE412" s="1033" t="str">
        <f ca="1">IFERROR(VLOOKUP($J412,'WM-AR'!$I$7:$AS$3267,32,FALSE),"")</f>
        <v/>
      </c>
      <c r="AF412" s="1033" t="str">
        <f ca="1">IFERROR(VLOOKUP($J412,'WM-AR'!$I$7:$AS$3267,33,FALSE),"")</f>
        <v/>
      </c>
      <c r="AG412" s="1374"/>
      <c r="AH412" s="1375" t="s">
        <v>3757</v>
      </c>
      <c r="AI412" s="1375" t="s">
        <v>3757</v>
      </c>
      <c r="AJ412" s="1375"/>
      <c r="AK412" s="1375" t="str">
        <f t="shared" ref="AK412:AK413" ca="1" si="45">L412</f>
        <v/>
      </c>
      <c r="AL412" s="723"/>
      <c r="AM412" s="1028" t="str">
        <f>IF(AND(ISTEXT($E412),ISTEXT($B412)),"산출기준 &gt;&gt;  "&amp;_xlfn.XLOOKUP($E412,산출기준!$D:$D,산출기준!$E:$E,"매칭실패"),"")</f>
        <v/>
      </c>
    </row>
    <row r="413" spans="1:39">
      <c r="A413" s="1019"/>
      <c r="B413" s="724"/>
      <c r="C413" s="725"/>
      <c r="D413" s="731"/>
      <c r="E413" s="727"/>
      <c r="F413" s="1035"/>
      <c r="G413" s="886"/>
      <c r="H413" s="1376" t="str">
        <f ca="1">_xlfn.IFNA(_xlfn.XLOOKUP(J413,'WM-AR'!I:I,'WM-AR'!F:F),"")</f>
        <v/>
      </c>
      <c r="I413" s="1377"/>
      <c r="J413" s="732" t="str" cm="1">
        <f t="array" aca="1" ref="J413" ca="1">IF(ISTEXT(I413),INDIRECT("I"&amp;_xlfn.XMATCH("#",$I$1:INDIRECT("I"&amp;ROW()),,-1)+1)&amp;"-"&amp;I413,"")</f>
        <v/>
      </c>
      <c r="K413" s="1036"/>
      <c r="L413" s="1037" t="str">
        <f ca="1">IFERROR(VLOOKUP($J413,'WM-AR'!$I$7:$AS$3267,34,FALSE),"")</f>
        <v/>
      </c>
      <c r="M413" s="1378" t="str">
        <f ca="1">IFERROR(VLOOKUP($J413,'WM-AR'!$I$7:$AS$3267,4,FALSE),"")</f>
        <v/>
      </c>
      <c r="N413" s="1378" t="str">
        <f ca="1">IFERROR(VLOOKUP($J413,'WM-AR'!$I$7:$AS$3267,6,FALSE),"")</f>
        <v/>
      </c>
      <c r="O413" s="1378" t="str">
        <f ca="1">IFERROR(VLOOKUP($J413,'WM-AR'!$I$7:$AS$3267,8,FALSE),"")</f>
        <v/>
      </c>
      <c r="P413" s="1038" t="str">
        <f ca="1">IFERROR(VLOOKUP($J413,'WM-AR'!$I$7:$AS$3267,10,FALSE),"")</f>
        <v/>
      </c>
      <c r="Q413" s="1039" t="str">
        <f ca="1">IFERROR(VLOOKUP($J413,'WM-AR'!$I$7:$AS$3267,12,FALSE),"")</f>
        <v/>
      </c>
      <c r="R413" s="1039" t="str">
        <f ca="1">IFERROR(VLOOKUP($J413,'WM-AR'!$I$7:$AS$3267,14,FALSE),"")</f>
        <v/>
      </c>
      <c r="S413" s="1039" t="str">
        <f ca="1">IFERROR(VLOOKUP($J413,'WM-AR'!$I$7:$AS$3267,16,FALSE),"")</f>
        <v/>
      </c>
      <c r="T413" s="1039" t="str">
        <f ca="1">IFERROR(VLOOKUP($J413,'WM-AR'!$I$7:$AS$3267,18,FALSE),"")</f>
        <v/>
      </c>
      <c r="U413" s="1039" t="str">
        <f ca="1">IFERROR(VLOOKUP($J413,'WM-AR'!$I$7:$AS$3267,20,FALSE),"")</f>
        <v/>
      </c>
      <c r="V413" s="1039" t="str">
        <f ca="1">IFERROR(VLOOKUP($J413,'WM-AR'!$I$7:$AS$3267,22,FALSE),"")</f>
        <v/>
      </c>
      <c r="W413" s="1039" t="str">
        <f ca="1">IFERROR(VLOOKUP($J413,'WM-AR'!$I$7:$AS$3267,24,FALSE),"")</f>
        <v/>
      </c>
      <c r="X413" s="1039" t="str">
        <f ca="1">IFERROR(VLOOKUP($J413,'WM-AR'!$I$7:$AS$3267,25,FALSE),"")</f>
        <v/>
      </c>
      <c r="Y413" s="1039" t="str">
        <f ca="1">IFERROR(VLOOKUP($J413,'WM-AR'!$I$7:$AS$3267,26,FALSE),"")</f>
        <v/>
      </c>
      <c r="Z413" s="1039" t="str">
        <f ca="1">IFERROR(VLOOKUP($J413,'WM-AR'!$I$7:$AS$3267,27,FALSE),"")</f>
        <v/>
      </c>
      <c r="AA413" s="1039" t="str">
        <f ca="1">IFERROR(VLOOKUP($J413,'WM-AR'!$I$7:$AS$3267,28,FALSE),"")</f>
        <v/>
      </c>
      <c r="AB413" s="1039" t="str">
        <f ca="1">IFERROR(VLOOKUP($J413,'WM-AR'!$I$7:$AS$3267,29,FALSE),"")</f>
        <v/>
      </c>
      <c r="AC413" s="1039" t="str">
        <f ca="1">IFERROR(VLOOKUP($J413,'WM-AR'!$I$7:$AS$3267,30,FALSE),"")</f>
        <v/>
      </c>
      <c r="AD413" s="1039" t="str">
        <f ca="1">IFERROR(VLOOKUP($J413,'WM-AR'!$I$7:$AS$3267,31,FALSE),"")</f>
        <v/>
      </c>
      <c r="AE413" s="1039" t="str">
        <f ca="1">IFERROR(VLOOKUP($J413,'WM-AR'!$I$7:$AS$3267,32,FALSE),"")</f>
        <v/>
      </c>
      <c r="AF413" s="1039" t="str">
        <f ca="1">IFERROR(VLOOKUP($J413,'WM-AR'!$I$7:$AS$3267,33,FALSE),"")</f>
        <v/>
      </c>
      <c r="AG413" s="1379"/>
      <c r="AH413" s="1380" t="s">
        <v>3757</v>
      </c>
      <c r="AI413" s="1380" t="s">
        <v>3757</v>
      </c>
      <c r="AJ413" s="1380"/>
      <c r="AK413" s="1380" t="str">
        <f t="shared" ca="1" si="45"/>
        <v/>
      </c>
      <c r="AL413" s="743"/>
      <c r="AM413" s="1028" t="str">
        <f>IF(AND(ISTEXT($E413),ISTEXT($B413)),"산출기준 &gt;&gt;  "&amp;_xlfn.XLOOKUP($E413,산출기준!$D:$D,산출기준!$E:$E,"매칭실패"),"")</f>
        <v/>
      </c>
    </row>
    <row r="414" spans="1:39">
      <c r="B414" s="658"/>
      <c r="C414" s="659"/>
      <c r="D414" s="659"/>
      <c r="E414" s="659"/>
      <c r="F414" s="1056"/>
      <c r="G414" s="662"/>
      <c r="H414" s="662"/>
      <c r="I414" s="662"/>
      <c r="J414" s="652"/>
      <c r="K414" s="664"/>
      <c r="L414" s="664"/>
      <c r="M414" s="664"/>
      <c r="N414" s="664"/>
      <c r="O414" s="664"/>
      <c r="P414" s="664"/>
      <c r="Q414" s="664"/>
      <c r="R414" s="664"/>
      <c r="S414" s="664"/>
      <c r="T414" s="664"/>
      <c r="U414" s="664"/>
      <c r="V414" s="664"/>
      <c r="W414" s="664"/>
      <c r="X414" s="664"/>
      <c r="Y414" s="664"/>
      <c r="Z414" s="664"/>
      <c r="AA414" s="664"/>
      <c r="AB414" s="664"/>
      <c r="AC414" s="664"/>
      <c r="AD414" s="664"/>
      <c r="AE414" s="664"/>
      <c r="AF414" s="664"/>
      <c r="AG414" s="659"/>
      <c r="AH414" s="665"/>
      <c r="AI414" s="665"/>
      <c r="AJ414" s="666"/>
      <c r="AK414" s="666"/>
      <c r="AL414" s="662"/>
      <c r="AM414" s="88" t="str">
        <f>IF(AND(ISTEXT($E414),ISTEXT($B414)),"산출기준 &gt;&gt;  "&amp;_xlfn.XLOOKUP($E414,산출기준!$D:$D,산출기준!$E:$E,"매칭실패"),"")</f>
        <v/>
      </c>
    </row>
    <row r="415" spans="1:39" ht="34.9" customHeight="1">
      <c r="B415" s="808" t="str" cm="1">
        <f t="array" aca="1" ref="B415" ca="1">_xlfn.IFNA(INDIRECT("Family_표준_구성도!B"&amp;MATCH(F415,INDIRECT("Family_표준_구성도!"&amp;"C:C"),0)),"")</f>
        <v>8.4.1.2.6</v>
      </c>
      <c r="C415" s="668" t="s">
        <v>2016</v>
      </c>
      <c r="D415" s="809"/>
      <c r="E415" s="668" t="s">
        <v>3761</v>
      </c>
      <c r="F415" s="1265" t="s">
        <v>3972</v>
      </c>
      <c r="G415" s="811"/>
      <c r="H415" s="917" t="s">
        <v>3973</v>
      </c>
      <c r="I415" s="1356" t="s">
        <v>1653</v>
      </c>
      <c r="J415" s="1356"/>
      <c r="K415" s="674"/>
      <c r="L415" s="674"/>
      <c r="M415" s="1357"/>
      <c r="N415" s="1357"/>
      <c r="O415" s="1358"/>
      <c r="P415" s="1359"/>
      <c r="Q415" s="1360"/>
      <c r="R415" s="1360"/>
      <c r="S415" s="1360"/>
      <c r="T415" s="1360"/>
      <c r="U415" s="1360"/>
      <c r="V415" s="1360"/>
      <c r="W415" s="1361"/>
      <c r="X415" s="1362"/>
      <c r="Y415" s="679"/>
      <c r="Z415" s="679"/>
      <c r="AA415" s="679"/>
      <c r="AB415" s="679"/>
      <c r="AC415" s="679"/>
      <c r="AD415" s="679"/>
      <c r="AE415" s="679"/>
      <c r="AF415" s="679"/>
      <c r="AG415" s="1043"/>
      <c r="AH415" s="682"/>
      <c r="AI415" s="682"/>
      <c r="AJ415" s="682"/>
      <c r="AK415" s="682"/>
      <c r="AL415" s="683"/>
      <c r="AM415" s="88" t="str">
        <f ca="1">IF(AND(ISTEXT($E415),ISTEXT($B415)),"산출기준 &gt;&gt;  "&amp;_xlfn.XLOOKUP($E415,산출기준!$D:$D,산출기준!$E:$E,"매칭실패"),"")</f>
        <v>산출기준 &gt;&gt;  [ 도어 일반 산출 ]</v>
      </c>
    </row>
    <row r="416" spans="1:39" ht="49.9" customHeight="1" outlineLevel="1">
      <c r="B416" s="758"/>
      <c r="C416" s="759"/>
      <c r="D416" s="759"/>
      <c r="E416" s="814"/>
      <c r="F416" s="775"/>
      <c r="G416" s="1363" t="s">
        <v>3752</v>
      </c>
      <c r="H416" s="1364">
        <f>_xlfn.XLOOKUP(I416,'WM-AR'!G:G,'WM-AR'!E:E)</f>
        <v>0</v>
      </c>
      <c r="I416" s="765"/>
      <c r="J416" s="1365"/>
      <c r="K416" s="766"/>
      <c r="L416" s="766"/>
      <c r="M416" s="1366"/>
      <c r="N416" s="1366"/>
      <c r="O416" s="1366"/>
      <c r="P416" s="1366"/>
      <c r="Q416" s="1366"/>
      <c r="R416" s="1366"/>
      <c r="S416" s="1366"/>
      <c r="T416" s="1366"/>
      <c r="U416" s="1366"/>
      <c r="V416" s="1366"/>
      <c r="W416" s="1366"/>
      <c r="X416" s="1366"/>
      <c r="Y416" s="766"/>
      <c r="Z416" s="766"/>
      <c r="AA416" s="766"/>
      <c r="AB416" s="766"/>
      <c r="AC416" s="766"/>
      <c r="AD416" s="766"/>
      <c r="AE416" s="766"/>
      <c r="AF416" s="766"/>
      <c r="AG416" s="773"/>
      <c r="AH416" s="1045"/>
      <c r="AI416" s="1045"/>
      <c r="AJ416" s="1046"/>
      <c r="AK416" s="1046"/>
      <c r="AL416" s="759"/>
      <c r="AM416" s="88" t="str">
        <f>IF(AND(ISTEXT($E416),ISTEXT($B416)),"산출기준 &gt;&gt;  "&amp;_xlfn.XLOOKUP($E416,산출기준!$D:$D,산출기준!$E:$E,"매칭실패"),"")</f>
        <v/>
      </c>
    </row>
    <row r="417" spans="1:39" ht="27">
      <c r="A417" s="1019"/>
      <c r="B417" s="684"/>
      <c r="C417" s="685"/>
      <c r="D417" s="1020"/>
      <c r="E417" s="687"/>
      <c r="F417" s="1021" t="s">
        <v>3971</v>
      </c>
      <c r="G417" s="875" t="s">
        <v>2448</v>
      </c>
      <c r="H417" s="1367" t="str">
        <f ca="1">_xlfn.IFNA(_xlfn.XLOOKUP(J417,'WM-AR'!I:I,'WM-AR'!F:F),"")</f>
        <v/>
      </c>
      <c r="I417" s="1381"/>
      <c r="J417" s="825" t="str" cm="1">
        <f t="array" aca="1" ref="J417" ca="1">IF(ISTEXT(I417),INDIRECT("I"&amp;_xlfn.XMATCH("#",$I$1:INDIRECT("I"&amp;ROW()),,-1)+1)&amp;"-"&amp;I417,"")</f>
        <v/>
      </c>
      <c r="K417" s="1022"/>
      <c r="L417" s="1023" t="str">
        <f ca="1">IFERROR(VLOOKUP($J417,'WM-AR'!$I$7:$AS$3267,34,FALSE),"")</f>
        <v/>
      </c>
      <c r="M417" s="1369" t="str">
        <f ca="1">IFERROR(VLOOKUP($J417,'WM-AR'!$I$7:$AS$3267,4,FALSE),"")</f>
        <v/>
      </c>
      <c r="N417" s="1369" t="str">
        <f ca="1">IFERROR(VLOOKUP($J417,'WM-AR'!$I$7:$AS$3267,6,FALSE),"")</f>
        <v/>
      </c>
      <c r="O417" s="1369" t="str">
        <f ca="1">IFERROR(VLOOKUP($J417,'WM-AR'!$I$7:$AS$3267,8,FALSE),"")</f>
        <v/>
      </c>
      <c r="P417" s="1025" t="str">
        <f ca="1">IFERROR(VLOOKUP($J417,'WM-AR'!$I$7:$AS$3267,10,FALSE),"")</f>
        <v/>
      </c>
      <c r="Q417" s="1026" t="str">
        <f ca="1">IFERROR(VLOOKUP($J417,'WM-AR'!$I$7:$AS$3267,12,FALSE),"")</f>
        <v/>
      </c>
      <c r="R417" s="1026" t="str">
        <f ca="1">IFERROR(VLOOKUP($J417,'WM-AR'!$I$7:$AS$3267,14,FALSE),"")</f>
        <v/>
      </c>
      <c r="S417" s="1026" t="str">
        <f ca="1">IFERROR(VLOOKUP($J417,'WM-AR'!$I$7:$AS$3267,16,FALSE),"")</f>
        <v/>
      </c>
      <c r="T417" s="1026" t="str">
        <f ca="1">IFERROR(VLOOKUP($J417,'WM-AR'!$I$7:$AS$3267,18,FALSE),"")</f>
        <v/>
      </c>
      <c r="U417" s="1026" t="str">
        <f ca="1">IFERROR(VLOOKUP($J417,'WM-AR'!$I$7:$AS$3267,20,FALSE),"")</f>
        <v/>
      </c>
      <c r="V417" s="1026" t="str">
        <f ca="1">IFERROR(VLOOKUP($J417,'WM-AR'!$I$7:$AS$3267,22,FALSE),"")</f>
        <v/>
      </c>
      <c r="W417" s="1026" t="str">
        <f ca="1">IFERROR(VLOOKUP($J417,'WM-AR'!$I$7:$AS$3267,24,FALSE),"")</f>
        <v/>
      </c>
      <c r="X417" s="1026" t="str">
        <f ca="1">IFERROR(VLOOKUP($J417,'WM-AR'!$I$7:$AS$3267,25,FALSE),"")</f>
        <v/>
      </c>
      <c r="Y417" s="1026" t="str">
        <f ca="1">IFERROR(VLOOKUP($J417,'WM-AR'!$I$7:$AS$3267,26,FALSE),"")</f>
        <v/>
      </c>
      <c r="Z417" s="1026" t="str">
        <f ca="1">IFERROR(VLOOKUP($J417,'WM-AR'!$I$7:$AS$3267,27,FALSE),"")</f>
        <v/>
      </c>
      <c r="AA417" s="1026" t="str">
        <f ca="1">IFERROR(VLOOKUP($J417,'WM-AR'!$I$7:$AS$3267,28,FALSE),"")</f>
        <v/>
      </c>
      <c r="AB417" s="1026" t="str">
        <f ca="1">IFERROR(VLOOKUP($J417,'WM-AR'!$I$7:$AS$3267,29,FALSE),"")</f>
        <v/>
      </c>
      <c r="AC417" s="1026" t="str">
        <f ca="1">IFERROR(VLOOKUP($J417,'WM-AR'!$I$7:$AS$3267,30,FALSE),"")</f>
        <v/>
      </c>
      <c r="AD417" s="1026" t="str">
        <f ca="1">IFERROR(VLOOKUP($J417,'WM-AR'!$I$7:$AS$3267,31,FALSE),"")</f>
        <v/>
      </c>
      <c r="AE417" s="1026" t="str">
        <f ca="1">IFERROR(VLOOKUP($J417,'WM-AR'!$I$7:$AS$3267,32,FALSE),"")</f>
        <v/>
      </c>
      <c r="AF417" s="1026" t="str">
        <f ca="1">IFERROR(VLOOKUP($J417,'WM-AR'!$I$7:$AS$3267,33,FALSE),"")</f>
        <v/>
      </c>
      <c r="AG417" s="1370" t="s">
        <v>3931</v>
      </c>
      <c r="AH417" s="768" t="s">
        <v>3757</v>
      </c>
      <c r="AI417" s="768" t="s">
        <v>3757</v>
      </c>
      <c r="AJ417" s="769"/>
      <c r="AK417" s="769" t="str">
        <f ca="1">L417</f>
        <v/>
      </c>
      <c r="AL417" s="704"/>
      <c r="AM417" s="1028" t="str">
        <f>IF(AND(ISTEXT($E417),ISTEXT($B417)),"산출기준 &gt;&gt;  "&amp;_xlfn.XLOOKUP($E417,산출기준!$D:$D,산출기준!$E:$E,"매칭실패"),"")</f>
        <v/>
      </c>
    </row>
    <row r="418" spans="1:39">
      <c r="A418" s="1019"/>
      <c r="B418" s="705"/>
      <c r="C418" s="706"/>
      <c r="D418" s="711"/>
      <c r="E418" s="708"/>
      <c r="F418" s="1029"/>
      <c r="G418" s="882"/>
      <c r="H418" s="1371" t="str">
        <f ca="1">_xlfn.IFNA(_xlfn.XLOOKUP(J418,'WM-AR'!I:I,'WM-AR'!F:F),"")</f>
        <v/>
      </c>
      <c r="I418" s="1382"/>
      <c r="J418" s="844" t="str" cm="1">
        <f t="array" aca="1" ref="J418" ca="1">IF(ISTEXT(I418),INDIRECT("I"&amp;_xlfn.XMATCH("#",$I$1:INDIRECT("I"&amp;ROW()),,-1)+1)&amp;"-"&amp;I418,"")</f>
        <v/>
      </c>
      <c r="K418" s="1030"/>
      <c r="L418" s="1031" t="str">
        <f ca="1">IFERROR(VLOOKUP($J418,'WM-AR'!$I$7:$AS$3267,34,FALSE),"")</f>
        <v/>
      </c>
      <c r="M418" s="1373" t="str">
        <f ca="1">IFERROR(VLOOKUP($J418,'WM-AR'!$I$7:$AS$3267,4,FALSE),"")</f>
        <v/>
      </c>
      <c r="N418" s="1373" t="str">
        <f ca="1">IFERROR(VLOOKUP($J418,'WM-AR'!$I$7:$AS$3267,6,FALSE),"")</f>
        <v/>
      </c>
      <c r="O418" s="1373" t="str">
        <f ca="1">IFERROR(VLOOKUP($J418,'WM-AR'!$I$7:$AS$3267,8,FALSE),"")</f>
        <v/>
      </c>
      <c r="P418" s="1032" t="str">
        <f ca="1">IFERROR(VLOOKUP($J418,'WM-AR'!$I$7:$AS$3267,10,FALSE),"")</f>
        <v/>
      </c>
      <c r="Q418" s="1033" t="str">
        <f ca="1">IFERROR(VLOOKUP($J418,'WM-AR'!$I$7:$AS$3267,12,FALSE),"")</f>
        <v/>
      </c>
      <c r="R418" s="1033" t="str">
        <f ca="1">IFERROR(VLOOKUP($J418,'WM-AR'!$I$7:$AS$3267,14,FALSE),"")</f>
        <v/>
      </c>
      <c r="S418" s="1033" t="str">
        <f ca="1">IFERROR(VLOOKUP($J418,'WM-AR'!$I$7:$AS$3267,16,FALSE),"")</f>
        <v/>
      </c>
      <c r="T418" s="1033" t="str">
        <f ca="1">IFERROR(VLOOKUP($J418,'WM-AR'!$I$7:$AS$3267,18,FALSE),"")</f>
        <v/>
      </c>
      <c r="U418" s="1033" t="str">
        <f ca="1">IFERROR(VLOOKUP($J418,'WM-AR'!$I$7:$AS$3267,20,FALSE),"")</f>
        <v/>
      </c>
      <c r="V418" s="1033" t="str">
        <f ca="1">IFERROR(VLOOKUP($J418,'WM-AR'!$I$7:$AS$3267,22,FALSE),"")</f>
        <v/>
      </c>
      <c r="W418" s="1033" t="str">
        <f ca="1">IFERROR(VLOOKUP($J418,'WM-AR'!$I$7:$AS$3267,24,FALSE),"")</f>
        <v/>
      </c>
      <c r="X418" s="1033" t="str">
        <f ca="1">IFERROR(VLOOKUP($J418,'WM-AR'!$I$7:$AS$3267,25,FALSE),"")</f>
        <v/>
      </c>
      <c r="Y418" s="1033" t="str">
        <f ca="1">IFERROR(VLOOKUP($J418,'WM-AR'!$I$7:$AS$3267,26,FALSE),"")</f>
        <v/>
      </c>
      <c r="Z418" s="1033" t="str">
        <f ca="1">IFERROR(VLOOKUP($J418,'WM-AR'!$I$7:$AS$3267,27,FALSE),"")</f>
        <v/>
      </c>
      <c r="AA418" s="1033" t="str">
        <f ca="1">IFERROR(VLOOKUP($J418,'WM-AR'!$I$7:$AS$3267,28,FALSE),"")</f>
        <v/>
      </c>
      <c r="AB418" s="1033" t="str">
        <f ca="1">IFERROR(VLOOKUP($J418,'WM-AR'!$I$7:$AS$3267,29,FALSE),"")</f>
        <v/>
      </c>
      <c r="AC418" s="1033" t="str">
        <f ca="1">IFERROR(VLOOKUP($J418,'WM-AR'!$I$7:$AS$3267,30,FALSE),"")</f>
        <v/>
      </c>
      <c r="AD418" s="1033" t="str">
        <f ca="1">IFERROR(VLOOKUP($J418,'WM-AR'!$I$7:$AS$3267,31,FALSE),"")</f>
        <v/>
      </c>
      <c r="AE418" s="1033" t="str">
        <f ca="1">IFERROR(VLOOKUP($J418,'WM-AR'!$I$7:$AS$3267,32,FALSE),"")</f>
        <v/>
      </c>
      <c r="AF418" s="1033" t="str">
        <f ca="1">IFERROR(VLOOKUP($J418,'WM-AR'!$I$7:$AS$3267,33,FALSE),"")</f>
        <v/>
      </c>
      <c r="AG418" s="1374"/>
      <c r="AH418" s="1375" t="s">
        <v>3757</v>
      </c>
      <c r="AI418" s="1375" t="s">
        <v>3757</v>
      </c>
      <c r="AJ418" s="1375"/>
      <c r="AK418" s="1375" t="str">
        <f t="shared" ref="AK418:AK419" ca="1" si="46">L418</f>
        <v/>
      </c>
      <c r="AL418" s="723"/>
      <c r="AM418" s="1028" t="str">
        <f>IF(AND(ISTEXT($E418),ISTEXT($B418)),"산출기준 &gt;&gt;  "&amp;_xlfn.XLOOKUP($E418,산출기준!$D:$D,산출기준!$E:$E,"매칭실패"),"")</f>
        <v/>
      </c>
    </row>
    <row r="419" spans="1:39">
      <c r="A419" s="1019"/>
      <c r="B419" s="724"/>
      <c r="C419" s="725"/>
      <c r="D419" s="731"/>
      <c r="E419" s="727"/>
      <c r="F419" s="1035"/>
      <c r="G419" s="886"/>
      <c r="H419" s="1376" t="str">
        <f ca="1">_xlfn.IFNA(_xlfn.XLOOKUP(J419,'WM-AR'!I:I,'WM-AR'!F:F),"")</f>
        <v/>
      </c>
      <c r="I419" s="1383"/>
      <c r="J419" s="862" t="str" cm="1">
        <f t="array" aca="1" ref="J419" ca="1">IF(ISTEXT(I419),INDIRECT("I"&amp;_xlfn.XMATCH("#",$I$1:INDIRECT("I"&amp;ROW()),,-1)+1)&amp;"-"&amp;I419,"")</f>
        <v/>
      </c>
      <c r="K419" s="1036"/>
      <c r="L419" s="1037" t="str">
        <f ca="1">IFERROR(VLOOKUP($J419,'WM-AR'!$I$7:$AS$3267,34,FALSE),"")</f>
        <v/>
      </c>
      <c r="M419" s="1378" t="str">
        <f ca="1">IFERROR(VLOOKUP($J419,'WM-AR'!$I$7:$AS$3267,4,FALSE),"")</f>
        <v/>
      </c>
      <c r="N419" s="1378" t="str">
        <f ca="1">IFERROR(VLOOKUP($J419,'WM-AR'!$I$7:$AS$3267,6,FALSE),"")</f>
        <v/>
      </c>
      <c r="O419" s="1378" t="str">
        <f ca="1">IFERROR(VLOOKUP($J419,'WM-AR'!$I$7:$AS$3267,8,FALSE),"")</f>
        <v/>
      </c>
      <c r="P419" s="1038" t="str">
        <f ca="1">IFERROR(VLOOKUP($J419,'WM-AR'!$I$7:$AS$3267,10,FALSE),"")</f>
        <v/>
      </c>
      <c r="Q419" s="1039" t="str">
        <f ca="1">IFERROR(VLOOKUP($J419,'WM-AR'!$I$7:$AS$3267,12,FALSE),"")</f>
        <v/>
      </c>
      <c r="R419" s="1039" t="str">
        <f ca="1">IFERROR(VLOOKUP($J419,'WM-AR'!$I$7:$AS$3267,14,FALSE),"")</f>
        <v/>
      </c>
      <c r="S419" s="1039" t="str">
        <f ca="1">IFERROR(VLOOKUP($J419,'WM-AR'!$I$7:$AS$3267,16,FALSE),"")</f>
        <v/>
      </c>
      <c r="T419" s="1039" t="str">
        <f ca="1">IFERROR(VLOOKUP($J419,'WM-AR'!$I$7:$AS$3267,18,FALSE),"")</f>
        <v/>
      </c>
      <c r="U419" s="1039" t="str">
        <f ca="1">IFERROR(VLOOKUP($J419,'WM-AR'!$I$7:$AS$3267,20,FALSE),"")</f>
        <v/>
      </c>
      <c r="V419" s="1039" t="str">
        <f ca="1">IFERROR(VLOOKUP($J419,'WM-AR'!$I$7:$AS$3267,22,FALSE),"")</f>
        <v/>
      </c>
      <c r="W419" s="1039" t="str">
        <f ca="1">IFERROR(VLOOKUP($J419,'WM-AR'!$I$7:$AS$3267,24,FALSE),"")</f>
        <v/>
      </c>
      <c r="X419" s="1039" t="str">
        <f ca="1">IFERROR(VLOOKUP($J419,'WM-AR'!$I$7:$AS$3267,25,FALSE),"")</f>
        <v/>
      </c>
      <c r="Y419" s="1039" t="str">
        <f ca="1">IFERROR(VLOOKUP($J419,'WM-AR'!$I$7:$AS$3267,26,FALSE),"")</f>
        <v/>
      </c>
      <c r="Z419" s="1039" t="str">
        <f ca="1">IFERROR(VLOOKUP($J419,'WM-AR'!$I$7:$AS$3267,27,FALSE),"")</f>
        <v/>
      </c>
      <c r="AA419" s="1039" t="str">
        <f ca="1">IFERROR(VLOOKUP($J419,'WM-AR'!$I$7:$AS$3267,28,FALSE),"")</f>
        <v/>
      </c>
      <c r="AB419" s="1039" t="str">
        <f ca="1">IFERROR(VLOOKUP($J419,'WM-AR'!$I$7:$AS$3267,29,FALSE),"")</f>
        <v/>
      </c>
      <c r="AC419" s="1039" t="str">
        <f ca="1">IFERROR(VLOOKUP($J419,'WM-AR'!$I$7:$AS$3267,30,FALSE),"")</f>
        <v/>
      </c>
      <c r="AD419" s="1039" t="str">
        <f ca="1">IFERROR(VLOOKUP($J419,'WM-AR'!$I$7:$AS$3267,31,FALSE),"")</f>
        <v/>
      </c>
      <c r="AE419" s="1039" t="str">
        <f ca="1">IFERROR(VLOOKUP($J419,'WM-AR'!$I$7:$AS$3267,32,FALSE),"")</f>
        <v/>
      </c>
      <c r="AF419" s="1039" t="str">
        <f ca="1">IFERROR(VLOOKUP($J419,'WM-AR'!$I$7:$AS$3267,33,FALSE),"")</f>
        <v/>
      </c>
      <c r="AG419" s="1379"/>
      <c r="AH419" s="1380" t="s">
        <v>3757</v>
      </c>
      <c r="AI419" s="1380" t="s">
        <v>3757</v>
      </c>
      <c r="AJ419" s="1380"/>
      <c r="AK419" s="1380" t="str">
        <f t="shared" ca="1" si="46"/>
        <v/>
      </c>
      <c r="AL419" s="743"/>
      <c r="AM419" s="1028" t="str">
        <f>IF(AND(ISTEXT($E419),ISTEXT($B419)),"산출기준 &gt;&gt;  "&amp;_xlfn.XLOOKUP($E419,산출기준!$D:$D,산출기준!$E:$E,"매칭실패"),"")</f>
        <v/>
      </c>
    </row>
    <row r="420" spans="1:39">
      <c r="B420" s="635"/>
      <c r="C420" s="636"/>
      <c r="D420" s="636"/>
      <c r="E420" s="636"/>
      <c r="F420" s="638"/>
      <c r="G420" s="639"/>
      <c r="H420" s="639"/>
      <c r="I420" s="639"/>
      <c r="J420" s="641"/>
      <c r="K420" s="642"/>
      <c r="L420" s="642"/>
      <c r="M420" s="642"/>
      <c r="N420" s="642"/>
      <c r="O420" s="642"/>
      <c r="P420" s="642"/>
      <c r="Q420" s="642"/>
      <c r="R420" s="642"/>
      <c r="S420" s="642"/>
      <c r="T420" s="642"/>
      <c r="U420" s="642"/>
      <c r="V420" s="642"/>
      <c r="W420" s="642"/>
      <c r="X420" s="642"/>
      <c r="Y420" s="642"/>
      <c r="Z420" s="642"/>
      <c r="AA420" s="642"/>
      <c r="AB420" s="642"/>
      <c r="AC420" s="642"/>
      <c r="AD420" s="642"/>
      <c r="AE420" s="642"/>
      <c r="AF420" s="642"/>
      <c r="AG420" s="636"/>
      <c r="AH420" s="643"/>
      <c r="AI420" s="643"/>
      <c r="AJ420" s="644"/>
      <c r="AK420" s="644"/>
      <c r="AL420" s="639"/>
      <c r="AM420" s="88" t="str">
        <f>IF(AND(ISTEXT($E420),ISTEXT($B420)),"산출기준 &gt;&gt;  "&amp;_xlfn.XLOOKUP($E420,산출기준!$D:$D,산출기준!$E:$E,"매칭실패"),"")</f>
        <v/>
      </c>
    </row>
    <row r="421" spans="1:39">
      <c r="B421" s="645"/>
      <c r="C421" s="646" t="s">
        <v>3924</v>
      </c>
      <c r="D421" s="648"/>
      <c r="E421" s="648"/>
      <c r="F421" s="1057" t="s">
        <v>3974</v>
      </c>
      <c r="G421" s="645"/>
      <c r="H421" s="651"/>
      <c r="I421" s="651"/>
      <c r="J421" s="652"/>
      <c r="K421" s="652"/>
      <c r="L421" s="653"/>
      <c r="M421" s="653"/>
      <c r="N421" s="653"/>
      <c r="O421" s="653"/>
      <c r="P421" s="653"/>
      <c r="Q421" s="653"/>
      <c r="R421" s="653"/>
      <c r="S421" s="653"/>
      <c r="T421" s="653"/>
      <c r="U421" s="653"/>
      <c r="V421" s="653"/>
      <c r="W421" s="653"/>
      <c r="X421" s="653"/>
      <c r="Y421" s="653"/>
      <c r="Z421" s="653"/>
      <c r="AA421" s="653"/>
      <c r="AB421" s="653"/>
      <c r="AC421" s="653"/>
      <c r="AD421" s="653"/>
      <c r="AE421" s="653"/>
      <c r="AF421" s="653"/>
      <c r="AG421" s="656"/>
      <c r="AH421" s="656"/>
      <c r="AI421" s="656"/>
      <c r="AJ421" s="656"/>
      <c r="AK421" s="656"/>
      <c r="AL421" s="657"/>
      <c r="AM421" s="88" t="str">
        <f>IF(AND(ISTEXT($E421),ISTEXT($B421)),"산출기준 &gt;&gt;  "&amp;_xlfn.XLOOKUP($E421,산출기준!$D:$D,산출기준!$E:$E,"매칭실패"),"")</f>
        <v/>
      </c>
    </row>
    <row r="422" spans="1:39">
      <c r="B422" s="658"/>
      <c r="C422" s="659"/>
      <c r="D422" s="659"/>
      <c r="E422" s="659"/>
      <c r="F422" s="1056"/>
      <c r="G422" s="662"/>
      <c r="H422" s="662"/>
      <c r="I422" s="662"/>
      <c r="J422" s="652"/>
      <c r="K422" s="664"/>
      <c r="L422" s="664"/>
      <c r="M422" s="664"/>
      <c r="N422" s="664"/>
      <c r="O422" s="664"/>
      <c r="P422" s="664"/>
      <c r="Q422" s="664"/>
      <c r="R422" s="664"/>
      <c r="S422" s="664"/>
      <c r="T422" s="664"/>
      <c r="U422" s="664"/>
      <c r="V422" s="664"/>
      <c r="W422" s="664"/>
      <c r="X422" s="664"/>
      <c r="Y422" s="664"/>
      <c r="Z422" s="664"/>
      <c r="AA422" s="664"/>
      <c r="AB422" s="664"/>
      <c r="AC422" s="664"/>
      <c r="AD422" s="664"/>
      <c r="AE422" s="664"/>
      <c r="AF422" s="664"/>
      <c r="AG422" s="659"/>
      <c r="AH422" s="665"/>
      <c r="AI422" s="665"/>
      <c r="AJ422" s="666"/>
      <c r="AK422" s="666"/>
      <c r="AL422" s="662"/>
      <c r="AM422" s="88" t="str">
        <f>IF(AND(ISTEXT($E422),ISTEXT($B422)),"산출기준 &gt;&gt;  "&amp;_xlfn.XLOOKUP($E422,산출기준!$D:$D,산출기준!$E:$E,"매칭실패"),"")</f>
        <v/>
      </c>
    </row>
    <row r="423" spans="1:39" ht="34.9" customHeight="1">
      <c r="B423" s="808" t="str" cm="1">
        <f t="array" aca="1" ref="B423" ca="1">_xlfn.IFNA(INDIRECT("Family_표준_구성도!B"&amp;MATCH(F423,INDIRECT("Family_표준_구성도!"&amp;"C:C"),0)),"")</f>
        <v>8.4.1.3.1</v>
      </c>
      <c r="C423" s="668" t="s">
        <v>2016</v>
      </c>
      <c r="D423" s="809"/>
      <c r="E423" s="668" t="s">
        <v>3761</v>
      </c>
      <c r="F423" s="1265" t="s">
        <v>3975</v>
      </c>
      <c r="G423" s="811"/>
      <c r="H423" s="917" t="s">
        <v>3976</v>
      </c>
      <c r="I423" s="1356" t="s">
        <v>1653</v>
      </c>
      <c r="J423" s="1356"/>
      <c r="K423" s="674"/>
      <c r="L423" s="674"/>
      <c r="M423" s="1357" t="str" cm="1">
        <f t="array" aca="1" ref="M423" ca="1">TRANSPOSE(INDIRECT("'WM-AR'!D"&amp;_xlfn.XMATCH($I424,'WM-AR'!G:G,0,1)):INDIRECT("'WM-AR'!D"&amp;_xlfn.XMATCH($I424,'WM-AR'!G:G,0,-1)))</f>
        <v>Steel Hanger Door w/ Steel Frame (UoM: EA)</v>
      </c>
      <c r="N423" s="1357"/>
      <c r="O423" s="1358"/>
      <c r="P423" s="1359"/>
      <c r="Q423" s="1360"/>
      <c r="R423" s="1360"/>
      <c r="S423" s="1360"/>
      <c r="T423" s="1360"/>
      <c r="U423" s="1360"/>
      <c r="V423" s="1360"/>
      <c r="W423" s="1361"/>
      <c r="X423" s="1362"/>
      <c r="Y423" s="679"/>
      <c r="Z423" s="679"/>
      <c r="AA423" s="679"/>
      <c r="AB423" s="679"/>
      <c r="AC423" s="679"/>
      <c r="AD423" s="679"/>
      <c r="AE423" s="679"/>
      <c r="AF423" s="679"/>
      <c r="AG423" s="1043"/>
      <c r="AH423" s="682"/>
      <c r="AI423" s="682"/>
      <c r="AJ423" s="682"/>
      <c r="AK423" s="682"/>
      <c r="AL423" s="683"/>
      <c r="AM423" s="88" t="str">
        <f ca="1">IF(AND(ISTEXT($E423),ISTEXT($B423)),"산출기준 &gt;&gt;  "&amp;_xlfn.XLOOKUP($E423,산출기준!$D:$D,산출기준!$E:$E,"매칭실패"),"")</f>
        <v>산출기준 &gt;&gt;  [ 도어 일반 산출 ]</v>
      </c>
    </row>
    <row r="424" spans="1:39" ht="49.9" customHeight="1" outlineLevel="1">
      <c r="B424" s="758"/>
      <c r="C424" s="759"/>
      <c r="D424" s="759"/>
      <c r="E424" s="814"/>
      <c r="F424" s="775"/>
      <c r="G424" s="1363" t="s">
        <v>3752</v>
      </c>
      <c r="H424" s="1364" t="str">
        <f>_xlfn.XLOOKUP(I424,'WM-AR'!G:G,'WM-AR'!E:E)</f>
        <v>A04AR137 Finishing Work Door &amp; Window Work Steel Hanger Door w/ Steel Frame (UoM: EA)</v>
      </c>
      <c r="I424" s="765" t="s">
        <v>3977</v>
      </c>
      <c r="J424" s="1365"/>
      <c r="K424" s="766"/>
      <c r="L424" s="766"/>
      <c r="M424" s="1366"/>
      <c r="N424" s="1366"/>
      <c r="O424" s="1366"/>
      <c r="P424" s="1366"/>
      <c r="Q424" s="1366"/>
      <c r="R424" s="1366"/>
      <c r="S424" s="1366"/>
      <c r="T424" s="1366"/>
      <c r="U424" s="1366"/>
      <c r="V424" s="1366"/>
      <c r="W424" s="1366"/>
      <c r="X424" s="1366"/>
      <c r="Y424" s="766"/>
      <c r="Z424" s="766"/>
      <c r="AA424" s="766"/>
      <c r="AB424" s="766"/>
      <c r="AC424" s="766"/>
      <c r="AD424" s="766"/>
      <c r="AE424" s="766"/>
      <c r="AF424" s="766"/>
      <c r="AG424" s="773"/>
      <c r="AH424" s="1045"/>
      <c r="AI424" s="1045"/>
      <c r="AJ424" s="1046"/>
      <c r="AK424" s="1046"/>
      <c r="AL424" s="759"/>
      <c r="AM424" s="88" t="str">
        <f>IF(AND(ISTEXT($E424),ISTEXT($B424)),"산출기준 &gt;&gt;  "&amp;_xlfn.XLOOKUP($E424,산출기준!$D:$D,산출기준!$E:$E,"매칭실패"),"")</f>
        <v/>
      </c>
    </row>
    <row r="425" spans="1:39" ht="54.95" customHeight="1">
      <c r="A425" s="1019"/>
      <c r="B425" s="684"/>
      <c r="C425" s="685"/>
      <c r="D425" s="1020"/>
      <c r="E425" s="687"/>
      <c r="F425" s="1021"/>
      <c r="G425" s="875" t="s">
        <v>2449</v>
      </c>
      <c r="H425" s="1367" t="str">
        <f ca="1">_xlfn.IFNA(_xlfn.XLOOKUP(J425,'WM-AR'!I:I,'WM-AR'!F:F),"")</f>
        <v xml:space="preserve">A04AR137-00001 Finishing Work Door &amp; Window Work Steel Hanger Door w/ Steel Frame (UoM: EA)      w/ Hardware &amp; Accessories  </v>
      </c>
      <c r="I425" s="1368" t="s">
        <v>3755</v>
      </c>
      <c r="J425" s="692" t="str" cm="1">
        <f t="array" aca="1" ref="J425" ca="1">IF(ISTEXT(I425),INDIRECT("I"&amp;_xlfn.XMATCH("#",$I$1:INDIRECT("I"&amp;ROW()),,-1)+1)&amp;"-"&amp;I425,"")</f>
        <v>A04AR137-00001</v>
      </c>
      <c r="K425" s="1022"/>
      <c r="L425" s="1023" t="str">
        <f ca="1">IFERROR(VLOOKUP($J425,'WM-AR'!$I$7:$AS$3267,34,FALSE),"")</f>
        <v>EA</v>
      </c>
      <c r="M425" s="1369" t="str">
        <f ca="1">IFERROR(VLOOKUP($J425,'WM-AR'!$I$7:$AS$3267,4,FALSE),"")</f>
        <v>Finishing Work</v>
      </c>
      <c r="N425" s="1369" t="str">
        <f ca="1">IFERROR(VLOOKUP($J425,'WM-AR'!$I$7:$AS$3267,6,FALSE),"")</f>
        <v>Door &amp; Window Work</v>
      </c>
      <c r="O425" s="1369" t="str">
        <f ca="1">IFERROR(VLOOKUP($J425,'WM-AR'!$I$7:$AS$3267,8,FALSE),"")</f>
        <v>Steel Hanger Door w/ Steel Frame (UoM: EA)</v>
      </c>
      <c r="P425" s="1025">
        <f ca="1">IFERROR(VLOOKUP($J425,'WM-AR'!$I$7:$AS$3267,10,FALSE),"")</f>
        <v>0</v>
      </c>
      <c r="Q425" s="1026">
        <f ca="1">IFERROR(VLOOKUP($J425,'WM-AR'!$I$7:$AS$3267,12,FALSE),"")</f>
        <v>0</v>
      </c>
      <c r="R425" s="1026">
        <f ca="1">IFERROR(VLOOKUP($J425,'WM-AR'!$I$7:$AS$3267,14,FALSE),"")</f>
        <v>0</v>
      </c>
      <c r="S425" s="1026">
        <f ca="1">IFERROR(VLOOKUP($J425,'WM-AR'!$I$7:$AS$3267,16,FALSE),"")</f>
        <v>0</v>
      </c>
      <c r="T425" s="1026">
        <f ca="1">IFERROR(VLOOKUP($J425,'WM-AR'!$I$7:$AS$3267,18,FALSE),"")</f>
        <v>0</v>
      </c>
      <c r="U425" s="1026" t="str">
        <f ca="1">IFERROR(VLOOKUP($J425,'WM-AR'!$I$7:$AS$3267,20,FALSE),"")</f>
        <v>w/ Hardware &amp; Accessories</v>
      </c>
      <c r="V425" s="1026">
        <f ca="1">IFERROR(VLOOKUP($J425,'WM-AR'!$I$7:$AS$3267,22,FALSE),"")</f>
        <v>0</v>
      </c>
      <c r="W425" s="1026">
        <f ca="1">IFERROR(VLOOKUP($J425,'WM-AR'!$I$7:$AS$3267,24,FALSE),"")</f>
        <v>0</v>
      </c>
      <c r="X425" s="1026">
        <f ca="1">IFERROR(VLOOKUP($J425,'WM-AR'!$I$7:$AS$3267,25,FALSE),"")</f>
        <v>0</v>
      </c>
      <c r="Y425" s="1026" t="str">
        <f ca="1">IFERROR(VLOOKUP($J425,'WM-AR'!$I$7:$AS$3267,26,FALSE),"")</f>
        <v>W x H=(  )mm x (  )mm</v>
      </c>
      <c r="Z425" s="1026">
        <f ca="1">IFERROR(VLOOKUP($J425,'WM-AR'!$I$7:$AS$3267,27,FALSE),"")</f>
        <v>0</v>
      </c>
      <c r="AA425" s="1026">
        <f ca="1">IFERROR(VLOOKUP($J425,'WM-AR'!$I$7:$AS$3267,28,FALSE),"")</f>
        <v>0</v>
      </c>
      <c r="AB425" s="1026">
        <f ca="1">IFERROR(VLOOKUP($J425,'WM-AR'!$I$7:$AS$3267,29,FALSE),"")</f>
        <v>0</v>
      </c>
      <c r="AC425" s="1026">
        <f ca="1">IFERROR(VLOOKUP($J425,'WM-AR'!$I$7:$AS$3267,30,FALSE),"")</f>
        <v>0</v>
      </c>
      <c r="AD425" s="1026">
        <f ca="1">IFERROR(VLOOKUP($J425,'WM-AR'!$I$7:$AS$3267,31,FALSE),"")</f>
        <v>0</v>
      </c>
      <c r="AE425" s="1026">
        <f ca="1">IFERROR(VLOOKUP($J425,'WM-AR'!$I$7:$AS$3267,32,FALSE),"")</f>
        <v>0</v>
      </c>
      <c r="AF425" s="1026" t="str">
        <f ca="1">IFERROR(VLOOKUP($J425,'WM-AR'!$I$7:$AS$3267,33,FALSE),"")</f>
        <v/>
      </c>
      <c r="AG425" s="1370" t="s">
        <v>3931</v>
      </c>
      <c r="AH425" s="768" t="s">
        <v>3757</v>
      </c>
      <c r="AI425" s="768" t="s">
        <v>3757</v>
      </c>
      <c r="AJ425" s="769"/>
      <c r="AK425" s="769" t="str">
        <f ca="1">L425</f>
        <v>EA</v>
      </c>
      <c r="AL425" s="704"/>
      <c r="AM425" s="1028" t="str">
        <f>IF(AND(ISTEXT($E425),ISTEXT($B425)),"산출기준 &gt;&gt;  "&amp;_xlfn.XLOOKUP($E425,산출기준!$D:$D,산출기준!$E:$E,"매칭실패"),"")</f>
        <v/>
      </c>
    </row>
    <row r="426" spans="1:39" ht="54.95" customHeight="1">
      <c r="A426" s="1019"/>
      <c r="B426" s="705"/>
      <c r="C426" s="706"/>
      <c r="D426" s="711"/>
      <c r="E426" s="708"/>
      <c r="F426" s="1029"/>
      <c r="G426" s="882"/>
      <c r="H426" s="1371" t="str">
        <f ca="1">_xlfn.IFNA(_xlfn.XLOOKUP(J426,'WM-AR'!I:I,'WM-AR'!F:F),"")</f>
        <v/>
      </c>
      <c r="I426" s="1372"/>
      <c r="J426" s="712" t="str" cm="1">
        <f t="array" aca="1" ref="J426" ca="1">IF(ISTEXT(I426),INDIRECT("I"&amp;_xlfn.XMATCH("#",$I$1:INDIRECT("I"&amp;ROW()),,-1)+1)&amp;"-"&amp;I426,"")</f>
        <v/>
      </c>
      <c r="K426" s="1030"/>
      <c r="L426" s="1031" t="str">
        <f ca="1">IFERROR(VLOOKUP($J426,'WM-AR'!$I$7:$AS$3267,34,FALSE),"")</f>
        <v/>
      </c>
      <c r="M426" s="1373" t="str">
        <f ca="1">IFERROR(VLOOKUP($J426,'WM-AR'!$I$7:$AS$3267,4,FALSE),"")</f>
        <v/>
      </c>
      <c r="N426" s="1373" t="str">
        <f ca="1">IFERROR(VLOOKUP($J426,'WM-AR'!$I$7:$AS$3267,6,FALSE),"")</f>
        <v/>
      </c>
      <c r="O426" s="1373" t="str">
        <f ca="1">IFERROR(VLOOKUP($J426,'WM-AR'!$I$7:$AS$3267,8,FALSE),"")</f>
        <v/>
      </c>
      <c r="P426" s="1032" t="str">
        <f ca="1">IFERROR(VLOOKUP($J426,'WM-AR'!$I$7:$AS$3267,10,FALSE),"")</f>
        <v/>
      </c>
      <c r="Q426" s="1033" t="str">
        <f ca="1">IFERROR(VLOOKUP($J426,'WM-AR'!$I$7:$AS$3267,12,FALSE),"")</f>
        <v/>
      </c>
      <c r="R426" s="1033" t="str">
        <f ca="1">IFERROR(VLOOKUP($J426,'WM-AR'!$I$7:$AS$3267,14,FALSE),"")</f>
        <v/>
      </c>
      <c r="S426" s="1033" t="str">
        <f ca="1">IFERROR(VLOOKUP($J426,'WM-AR'!$I$7:$AS$3267,16,FALSE),"")</f>
        <v/>
      </c>
      <c r="T426" s="1033" t="str">
        <f ca="1">IFERROR(VLOOKUP($J426,'WM-AR'!$I$7:$AS$3267,18,FALSE),"")</f>
        <v/>
      </c>
      <c r="U426" s="1033" t="str">
        <f ca="1">IFERROR(VLOOKUP($J426,'WM-AR'!$I$7:$AS$3267,20,FALSE),"")</f>
        <v/>
      </c>
      <c r="V426" s="1033" t="str">
        <f ca="1">IFERROR(VLOOKUP($J426,'WM-AR'!$I$7:$AS$3267,22,FALSE),"")</f>
        <v/>
      </c>
      <c r="W426" s="1033" t="str">
        <f ca="1">IFERROR(VLOOKUP($J426,'WM-AR'!$I$7:$AS$3267,24,FALSE),"")</f>
        <v/>
      </c>
      <c r="X426" s="1033" t="str">
        <f ca="1">IFERROR(VLOOKUP($J426,'WM-AR'!$I$7:$AS$3267,25,FALSE),"")</f>
        <v/>
      </c>
      <c r="Y426" s="1033" t="str">
        <f ca="1">IFERROR(VLOOKUP($J426,'WM-AR'!$I$7:$AS$3267,26,FALSE),"")</f>
        <v/>
      </c>
      <c r="Z426" s="1033" t="str">
        <f ca="1">IFERROR(VLOOKUP($J426,'WM-AR'!$I$7:$AS$3267,27,FALSE),"")</f>
        <v/>
      </c>
      <c r="AA426" s="1033" t="str">
        <f ca="1">IFERROR(VLOOKUP($J426,'WM-AR'!$I$7:$AS$3267,28,FALSE),"")</f>
        <v/>
      </c>
      <c r="AB426" s="1033" t="str">
        <f ca="1">IFERROR(VLOOKUP($J426,'WM-AR'!$I$7:$AS$3267,29,FALSE),"")</f>
        <v/>
      </c>
      <c r="AC426" s="1033" t="str">
        <f ca="1">IFERROR(VLOOKUP($J426,'WM-AR'!$I$7:$AS$3267,30,FALSE),"")</f>
        <v/>
      </c>
      <c r="AD426" s="1033" t="str">
        <f ca="1">IFERROR(VLOOKUP($J426,'WM-AR'!$I$7:$AS$3267,31,FALSE),"")</f>
        <v/>
      </c>
      <c r="AE426" s="1033" t="str">
        <f ca="1">IFERROR(VLOOKUP($J426,'WM-AR'!$I$7:$AS$3267,32,FALSE),"")</f>
        <v/>
      </c>
      <c r="AF426" s="1033" t="str">
        <f ca="1">IFERROR(VLOOKUP($J426,'WM-AR'!$I$7:$AS$3267,33,FALSE),"")</f>
        <v/>
      </c>
      <c r="AG426" s="1374"/>
      <c r="AH426" s="1375" t="s">
        <v>3757</v>
      </c>
      <c r="AI426" s="1375" t="s">
        <v>3757</v>
      </c>
      <c r="AJ426" s="1375"/>
      <c r="AK426" s="1375" t="str">
        <f t="shared" ref="AK426:AK427" ca="1" si="47">L426</f>
        <v/>
      </c>
      <c r="AL426" s="723"/>
      <c r="AM426" s="1028" t="str">
        <f>IF(AND(ISTEXT($E426),ISTEXT($B426)),"산출기준 &gt;&gt;  "&amp;_xlfn.XLOOKUP($E426,산출기준!$D:$D,산출기준!$E:$E,"매칭실패"),"")</f>
        <v/>
      </c>
    </row>
    <row r="427" spans="1:39" ht="54.95" customHeight="1">
      <c r="A427" s="1019"/>
      <c r="B427" s="724"/>
      <c r="C427" s="725"/>
      <c r="D427" s="731"/>
      <c r="E427" s="727"/>
      <c r="F427" s="1035"/>
      <c r="G427" s="886"/>
      <c r="H427" s="1376" t="str">
        <f ca="1">_xlfn.IFNA(_xlfn.XLOOKUP(J427,'WM-AR'!I:I,'WM-AR'!F:F),"")</f>
        <v/>
      </c>
      <c r="I427" s="1377"/>
      <c r="J427" s="732" t="str" cm="1">
        <f t="array" aca="1" ref="J427" ca="1">IF(ISTEXT(I427),INDIRECT("I"&amp;_xlfn.XMATCH("#",$I$1:INDIRECT("I"&amp;ROW()),,-1)+1)&amp;"-"&amp;I427,"")</f>
        <v/>
      </c>
      <c r="K427" s="1036"/>
      <c r="L427" s="1037" t="str">
        <f ca="1">IFERROR(VLOOKUP($J427,'WM-AR'!$I$7:$AS$3267,34,FALSE),"")</f>
        <v/>
      </c>
      <c r="M427" s="1378" t="str">
        <f ca="1">IFERROR(VLOOKUP($J427,'WM-AR'!$I$7:$AS$3267,4,FALSE),"")</f>
        <v/>
      </c>
      <c r="N427" s="1378" t="str">
        <f ca="1">IFERROR(VLOOKUP($J427,'WM-AR'!$I$7:$AS$3267,6,FALSE),"")</f>
        <v/>
      </c>
      <c r="O427" s="1378" t="str">
        <f ca="1">IFERROR(VLOOKUP($J427,'WM-AR'!$I$7:$AS$3267,8,FALSE),"")</f>
        <v/>
      </c>
      <c r="P427" s="1038" t="str">
        <f ca="1">IFERROR(VLOOKUP($J427,'WM-AR'!$I$7:$AS$3267,10,FALSE),"")</f>
        <v/>
      </c>
      <c r="Q427" s="1039" t="str">
        <f ca="1">IFERROR(VLOOKUP($J427,'WM-AR'!$I$7:$AS$3267,12,FALSE),"")</f>
        <v/>
      </c>
      <c r="R427" s="1039" t="str">
        <f ca="1">IFERROR(VLOOKUP($J427,'WM-AR'!$I$7:$AS$3267,14,FALSE),"")</f>
        <v/>
      </c>
      <c r="S427" s="1039" t="str">
        <f ca="1">IFERROR(VLOOKUP($J427,'WM-AR'!$I$7:$AS$3267,16,FALSE),"")</f>
        <v/>
      </c>
      <c r="T427" s="1039" t="str">
        <f ca="1">IFERROR(VLOOKUP($J427,'WM-AR'!$I$7:$AS$3267,18,FALSE),"")</f>
        <v/>
      </c>
      <c r="U427" s="1039" t="str">
        <f ca="1">IFERROR(VLOOKUP($J427,'WM-AR'!$I$7:$AS$3267,20,FALSE),"")</f>
        <v/>
      </c>
      <c r="V427" s="1039" t="str">
        <f ca="1">IFERROR(VLOOKUP($J427,'WM-AR'!$I$7:$AS$3267,22,FALSE),"")</f>
        <v/>
      </c>
      <c r="W427" s="1039" t="str">
        <f ca="1">IFERROR(VLOOKUP($J427,'WM-AR'!$I$7:$AS$3267,24,FALSE),"")</f>
        <v/>
      </c>
      <c r="X427" s="1039" t="str">
        <f ca="1">IFERROR(VLOOKUP($J427,'WM-AR'!$I$7:$AS$3267,25,FALSE),"")</f>
        <v/>
      </c>
      <c r="Y427" s="1039" t="str">
        <f ca="1">IFERROR(VLOOKUP($J427,'WM-AR'!$I$7:$AS$3267,26,FALSE),"")</f>
        <v/>
      </c>
      <c r="Z427" s="1039" t="str">
        <f ca="1">IFERROR(VLOOKUP($J427,'WM-AR'!$I$7:$AS$3267,27,FALSE),"")</f>
        <v/>
      </c>
      <c r="AA427" s="1039" t="str">
        <f ca="1">IFERROR(VLOOKUP($J427,'WM-AR'!$I$7:$AS$3267,28,FALSE),"")</f>
        <v/>
      </c>
      <c r="AB427" s="1039" t="str">
        <f ca="1">IFERROR(VLOOKUP($J427,'WM-AR'!$I$7:$AS$3267,29,FALSE),"")</f>
        <v/>
      </c>
      <c r="AC427" s="1039" t="str">
        <f ca="1">IFERROR(VLOOKUP($J427,'WM-AR'!$I$7:$AS$3267,30,FALSE),"")</f>
        <v/>
      </c>
      <c r="AD427" s="1039" t="str">
        <f ca="1">IFERROR(VLOOKUP($J427,'WM-AR'!$I$7:$AS$3267,31,FALSE),"")</f>
        <v/>
      </c>
      <c r="AE427" s="1039" t="str">
        <f ca="1">IFERROR(VLOOKUP($J427,'WM-AR'!$I$7:$AS$3267,32,FALSE),"")</f>
        <v/>
      </c>
      <c r="AF427" s="1039" t="str">
        <f ca="1">IFERROR(VLOOKUP($J427,'WM-AR'!$I$7:$AS$3267,33,FALSE),"")</f>
        <v/>
      </c>
      <c r="AG427" s="1379"/>
      <c r="AH427" s="1380" t="s">
        <v>3757</v>
      </c>
      <c r="AI427" s="1380" t="s">
        <v>3757</v>
      </c>
      <c r="AJ427" s="1380"/>
      <c r="AK427" s="1380" t="str">
        <f t="shared" ca="1" si="47"/>
        <v/>
      </c>
      <c r="AL427" s="743"/>
      <c r="AM427" s="1028" t="str">
        <f>IF(AND(ISTEXT($E427),ISTEXT($B427)),"산출기준 &gt;&gt;  "&amp;_xlfn.XLOOKUP($E427,산출기준!$D:$D,산출기준!$E:$E,"매칭실패"),"")</f>
        <v/>
      </c>
    </row>
    <row r="428" spans="1:39">
      <c r="B428" s="635"/>
      <c r="C428" s="636"/>
      <c r="D428" s="636"/>
      <c r="E428" s="636"/>
      <c r="F428" s="638"/>
      <c r="G428" s="639"/>
      <c r="H428" s="639"/>
      <c r="I428" s="639"/>
      <c r="J428" s="641"/>
      <c r="K428" s="642"/>
      <c r="L428" s="642"/>
      <c r="M428" s="642"/>
      <c r="N428" s="642"/>
      <c r="O428" s="642"/>
      <c r="P428" s="642"/>
      <c r="Q428" s="642"/>
      <c r="R428" s="642"/>
      <c r="S428" s="642"/>
      <c r="T428" s="642"/>
      <c r="U428" s="642"/>
      <c r="V428" s="642"/>
      <c r="W428" s="642"/>
      <c r="X428" s="642"/>
      <c r="Y428" s="642"/>
      <c r="Z428" s="642"/>
      <c r="AA428" s="642"/>
      <c r="AB428" s="642"/>
      <c r="AC428" s="642"/>
      <c r="AD428" s="642"/>
      <c r="AE428" s="642"/>
      <c r="AF428" s="642"/>
      <c r="AG428" s="636"/>
      <c r="AH428" s="643"/>
      <c r="AI428" s="643"/>
      <c r="AJ428" s="644"/>
      <c r="AK428" s="644"/>
      <c r="AL428" s="639"/>
      <c r="AM428" s="88" t="str">
        <f>IF(AND(ISTEXT($E428),ISTEXT($B428)),"산출기준 &gt;&gt;  "&amp;_xlfn.XLOOKUP($E428,산출기준!$D:$D,산출기준!$E:$E,"매칭실패"),"")</f>
        <v/>
      </c>
    </row>
    <row r="429" spans="1:39">
      <c r="B429" s="645"/>
      <c r="C429" s="646" t="s">
        <v>3924</v>
      </c>
      <c r="D429" s="648"/>
      <c r="E429" s="648"/>
      <c r="F429" s="1057" t="s">
        <v>3978</v>
      </c>
      <c r="G429" s="645"/>
      <c r="H429" s="651"/>
      <c r="I429" s="651"/>
      <c r="J429" s="652"/>
      <c r="K429" s="652"/>
      <c r="L429" s="653"/>
      <c r="M429" s="653"/>
      <c r="N429" s="653"/>
      <c r="O429" s="653"/>
      <c r="P429" s="653"/>
      <c r="Q429" s="653"/>
      <c r="R429" s="653"/>
      <c r="S429" s="653"/>
      <c r="T429" s="653"/>
      <c r="U429" s="653"/>
      <c r="V429" s="653"/>
      <c r="W429" s="653"/>
      <c r="X429" s="653"/>
      <c r="Y429" s="653"/>
      <c r="Z429" s="653"/>
      <c r="AA429" s="653"/>
      <c r="AB429" s="653"/>
      <c r="AC429" s="653"/>
      <c r="AD429" s="653"/>
      <c r="AE429" s="653"/>
      <c r="AF429" s="653"/>
      <c r="AG429" s="656"/>
      <c r="AH429" s="656"/>
      <c r="AI429" s="656"/>
      <c r="AJ429" s="656"/>
      <c r="AK429" s="656"/>
      <c r="AL429" s="657"/>
      <c r="AM429" s="88" t="str">
        <f>IF(AND(ISTEXT($E429),ISTEXT($B429)),"산출기준 &gt;&gt;  "&amp;_xlfn.XLOOKUP($E429,산출기준!$D:$D,산출기준!$E:$E,"매칭실패"),"")</f>
        <v/>
      </c>
    </row>
    <row r="430" spans="1:39">
      <c r="B430" s="658"/>
      <c r="C430" s="659"/>
      <c r="D430" s="659"/>
      <c r="E430" s="659"/>
      <c r="F430" s="1056"/>
      <c r="G430" s="662"/>
      <c r="H430" s="662"/>
      <c r="I430" s="662"/>
      <c r="J430" s="652"/>
      <c r="K430" s="664"/>
      <c r="L430" s="664"/>
      <c r="M430" s="664"/>
      <c r="N430" s="664"/>
      <c r="O430" s="664"/>
      <c r="P430" s="664"/>
      <c r="Q430" s="664"/>
      <c r="R430" s="664"/>
      <c r="S430" s="664"/>
      <c r="T430" s="664"/>
      <c r="U430" s="664"/>
      <c r="V430" s="664"/>
      <c r="W430" s="664"/>
      <c r="X430" s="664"/>
      <c r="Y430" s="664"/>
      <c r="Z430" s="664"/>
      <c r="AA430" s="664"/>
      <c r="AB430" s="664"/>
      <c r="AC430" s="664"/>
      <c r="AD430" s="664"/>
      <c r="AE430" s="664"/>
      <c r="AF430" s="664"/>
      <c r="AG430" s="659"/>
      <c r="AH430" s="665"/>
      <c r="AI430" s="665"/>
      <c r="AJ430" s="666"/>
      <c r="AK430" s="666"/>
      <c r="AL430" s="662"/>
      <c r="AM430" s="88" t="str">
        <f>IF(AND(ISTEXT($E430),ISTEXT($B430)),"산출기준 &gt;&gt;  "&amp;_xlfn.XLOOKUP($E430,산출기준!$D:$D,산출기준!$E:$E,"매칭실패"),"")</f>
        <v/>
      </c>
    </row>
    <row r="431" spans="1:39" ht="34.9" customHeight="1">
      <c r="B431" s="808" t="str" cm="1">
        <f t="array" aca="1" ref="B431" ca="1">_xlfn.IFNA(INDIRECT("Family_표준_구성도!B"&amp;MATCH(F431,INDIRECT("Family_표준_구성도!"&amp;"C:C"),0)),"")</f>
        <v>8.4.1.4.1</v>
      </c>
      <c r="C431" s="668" t="s">
        <v>2016</v>
      </c>
      <c r="D431" s="809"/>
      <c r="E431" s="668" t="s">
        <v>3761</v>
      </c>
      <c r="F431" s="1265" t="s">
        <v>3979</v>
      </c>
      <c r="G431" s="811"/>
      <c r="H431" s="917" t="s">
        <v>3980</v>
      </c>
      <c r="I431" s="1356" t="s">
        <v>1653</v>
      </c>
      <c r="J431" s="1356"/>
      <c r="K431" s="674"/>
      <c r="L431" s="674"/>
      <c r="M431" s="1357" t="str" cm="1">
        <f t="array" aca="1" ref="M431" ca="1">TRANSPOSE(INDIRECT("'WM-AR'!B"&amp;_xlfn.XMATCH($I432,'WM-AR'!G:G,0,1)):INDIRECT("'WM-AR'!B"&amp;_xlfn.XMATCH($I432,'WM-AR'!G:G,0,-1)))</f>
        <v>Steel Swing Door w/ Steel Frame (UoM: EA)</v>
      </c>
      <c r="N431" s="1357"/>
      <c r="O431" s="1358"/>
      <c r="P431" s="1359"/>
      <c r="Q431" s="1360"/>
      <c r="R431" s="1360"/>
      <c r="S431" s="1360"/>
      <c r="T431" s="1360"/>
      <c r="U431" s="1360"/>
      <c r="V431" s="1360"/>
      <c r="W431" s="1361"/>
      <c r="X431" s="1362"/>
      <c r="Y431" s="679"/>
      <c r="Z431" s="679"/>
      <c r="AA431" s="679"/>
      <c r="AB431" s="679"/>
      <c r="AC431" s="679"/>
      <c r="AD431" s="679"/>
      <c r="AE431" s="679"/>
      <c r="AF431" s="679"/>
      <c r="AG431" s="1043"/>
      <c r="AH431" s="682"/>
      <c r="AI431" s="682"/>
      <c r="AJ431" s="682"/>
      <c r="AK431" s="682"/>
      <c r="AL431" s="683"/>
      <c r="AM431" s="88" t="str">
        <f ca="1">IF(AND(ISTEXT($E431),ISTEXT($B431)),"산출기준 &gt;&gt;  "&amp;_xlfn.XLOOKUP($E431,산출기준!$D:$D,산출기준!$E:$E,"매칭실패"),"")</f>
        <v>산출기준 &gt;&gt;  [ 도어 일반 산출 ]</v>
      </c>
    </row>
    <row r="432" spans="1:39" ht="49.9" customHeight="1" outlineLevel="1">
      <c r="B432" s="758"/>
      <c r="C432" s="759"/>
      <c r="D432" s="759"/>
      <c r="E432" s="814"/>
      <c r="F432" s="775"/>
      <c r="G432" s="1363" t="s">
        <v>3752</v>
      </c>
      <c r="H432" s="1364" t="str">
        <f>_xlfn.XLOOKUP(I432,'WM-AR'!G:G,'WM-AR'!E:E)</f>
        <v>A04AR139 Finishing Work Door &amp; Window Work Steel Swing Door w/ Steel Frame (UoM: EA)</v>
      </c>
      <c r="I432" s="765" t="s">
        <v>3981</v>
      </c>
      <c r="J432" s="1365"/>
      <c r="K432" s="766"/>
      <c r="L432" s="766"/>
      <c r="M432" s="1366"/>
      <c r="N432" s="1366"/>
      <c r="O432" s="1366"/>
      <c r="P432" s="1366"/>
      <c r="Q432" s="1366"/>
      <c r="R432" s="1366"/>
      <c r="S432" s="1366"/>
      <c r="T432" s="1366"/>
      <c r="U432" s="1366"/>
      <c r="V432" s="1366"/>
      <c r="W432" s="1366"/>
      <c r="X432" s="1366"/>
      <c r="Y432" s="766"/>
      <c r="Z432" s="766"/>
      <c r="AA432" s="766"/>
      <c r="AB432" s="766"/>
      <c r="AC432" s="766"/>
      <c r="AD432" s="766"/>
      <c r="AE432" s="766"/>
      <c r="AF432" s="766"/>
      <c r="AG432" s="773"/>
      <c r="AH432" s="1045"/>
      <c r="AI432" s="1045"/>
      <c r="AJ432" s="1046"/>
      <c r="AK432" s="1046"/>
      <c r="AL432" s="759"/>
      <c r="AM432" s="88" t="str">
        <f>IF(AND(ISTEXT($E432),ISTEXT($B432)),"산출기준 &gt;&gt;  "&amp;_xlfn.XLOOKUP($E432,산출기준!$D:$D,산출기준!$E:$E,"매칭실패"),"")</f>
        <v/>
      </c>
    </row>
    <row r="433" spans="1:39" ht="54.95" customHeight="1">
      <c r="A433" s="1019"/>
      <c r="B433" s="684"/>
      <c r="C433" s="685"/>
      <c r="D433" s="1020"/>
      <c r="E433" s="687"/>
      <c r="F433" s="1021"/>
      <c r="G433" s="875" t="s">
        <v>2450</v>
      </c>
      <c r="H433" s="1367" t="str">
        <f ca="1">_xlfn.IFNA(_xlfn.XLOOKUP(J433,'WM-AR'!I:I,'WM-AR'!F:F),"")</f>
        <v xml:space="preserve">A04AR139-00001 Finishing Work Door &amp; Window Work Steel Swing Door w/ Steel Frame (UoM: EA)      w/ Hardware &amp; Accessories  </v>
      </c>
      <c r="I433" s="1368" t="s">
        <v>3755</v>
      </c>
      <c r="J433" s="692" t="str" cm="1">
        <f t="array" aca="1" ref="J433" ca="1">IF(ISTEXT(I433),INDIRECT("I"&amp;_xlfn.XMATCH("#",$I$1:INDIRECT("I"&amp;ROW()),,-1)+1)&amp;"-"&amp;I433,"")</f>
        <v>A04AR139-00001</v>
      </c>
      <c r="K433" s="1022"/>
      <c r="L433" s="1023" t="str">
        <f ca="1">IFERROR(VLOOKUP($J433,'WM-AR'!$I$7:$AS$3267,34,FALSE),"")</f>
        <v>EA</v>
      </c>
      <c r="M433" s="1369" t="str">
        <f ca="1">IFERROR(VLOOKUP($J433,'WM-AR'!$I$7:$AS$3267,4,FALSE),"")</f>
        <v>Finishing Work</v>
      </c>
      <c r="N433" s="1369" t="str">
        <f ca="1">IFERROR(VLOOKUP($J433,'WM-AR'!$I$7:$AS$3267,6,FALSE),"")</f>
        <v>Door &amp; Window Work</v>
      </c>
      <c r="O433" s="1369" t="str">
        <f ca="1">IFERROR(VLOOKUP($J433,'WM-AR'!$I$7:$AS$3267,8,FALSE),"")</f>
        <v>Steel Swing Door w/ Steel Frame (UoM: EA)</v>
      </c>
      <c r="P433" s="1025">
        <f ca="1">IFERROR(VLOOKUP($J433,'WM-AR'!$I$7:$AS$3267,10,FALSE),"")</f>
        <v>0</v>
      </c>
      <c r="Q433" s="1026">
        <f ca="1">IFERROR(VLOOKUP($J433,'WM-AR'!$I$7:$AS$3267,12,FALSE),"")</f>
        <v>0</v>
      </c>
      <c r="R433" s="1026">
        <f ca="1">IFERROR(VLOOKUP($J433,'WM-AR'!$I$7:$AS$3267,14,FALSE),"")</f>
        <v>0</v>
      </c>
      <c r="S433" s="1026">
        <f ca="1">IFERROR(VLOOKUP($J433,'WM-AR'!$I$7:$AS$3267,16,FALSE),"")</f>
        <v>0</v>
      </c>
      <c r="T433" s="1026">
        <f ca="1">IFERROR(VLOOKUP($J433,'WM-AR'!$I$7:$AS$3267,18,FALSE),"")</f>
        <v>0</v>
      </c>
      <c r="U433" s="1026" t="str">
        <f ca="1">IFERROR(VLOOKUP($J433,'WM-AR'!$I$7:$AS$3267,20,FALSE),"")</f>
        <v>w/ Hardware &amp; Accessories</v>
      </c>
      <c r="V433" s="1026">
        <f ca="1">IFERROR(VLOOKUP($J433,'WM-AR'!$I$7:$AS$3267,22,FALSE),"")</f>
        <v>0</v>
      </c>
      <c r="W433" s="1026">
        <f ca="1">IFERROR(VLOOKUP($J433,'WM-AR'!$I$7:$AS$3267,24,FALSE),"")</f>
        <v>0</v>
      </c>
      <c r="X433" s="1026">
        <f ca="1">IFERROR(VLOOKUP($J433,'WM-AR'!$I$7:$AS$3267,25,FALSE),"")</f>
        <v>0</v>
      </c>
      <c r="Y433" s="1026" t="str">
        <f ca="1">IFERROR(VLOOKUP($J433,'WM-AR'!$I$7:$AS$3267,26,FALSE),"")</f>
        <v>W x H=(  )mm x (  )mm</v>
      </c>
      <c r="Z433" s="1026">
        <f ca="1">IFERROR(VLOOKUP($J433,'WM-AR'!$I$7:$AS$3267,27,FALSE),"")</f>
        <v>0</v>
      </c>
      <c r="AA433" s="1026">
        <f ca="1">IFERROR(VLOOKUP($J433,'WM-AR'!$I$7:$AS$3267,28,FALSE),"")</f>
        <v>0</v>
      </c>
      <c r="AB433" s="1026">
        <f ca="1">IFERROR(VLOOKUP($J433,'WM-AR'!$I$7:$AS$3267,29,FALSE),"")</f>
        <v>0</v>
      </c>
      <c r="AC433" s="1026">
        <f ca="1">IFERROR(VLOOKUP($J433,'WM-AR'!$I$7:$AS$3267,30,FALSE),"")</f>
        <v>0</v>
      </c>
      <c r="AD433" s="1026">
        <f ca="1">IFERROR(VLOOKUP($J433,'WM-AR'!$I$7:$AS$3267,31,FALSE),"")</f>
        <v>0</v>
      </c>
      <c r="AE433" s="1026">
        <f ca="1">IFERROR(VLOOKUP($J433,'WM-AR'!$I$7:$AS$3267,32,FALSE),"")</f>
        <v>0</v>
      </c>
      <c r="AF433" s="1026" t="str">
        <f ca="1">IFERROR(VLOOKUP($J433,'WM-AR'!$I$7:$AS$3267,33,FALSE),"")</f>
        <v/>
      </c>
      <c r="AG433" s="1370" t="s">
        <v>3931</v>
      </c>
      <c r="AH433" s="768" t="s">
        <v>3757</v>
      </c>
      <c r="AI433" s="768" t="s">
        <v>3757</v>
      </c>
      <c r="AJ433" s="769"/>
      <c r="AK433" s="769" t="str">
        <f ca="1">L433</f>
        <v>EA</v>
      </c>
      <c r="AL433" s="704"/>
      <c r="AM433" s="1028" t="str">
        <f>IF(AND(ISTEXT($E433),ISTEXT($B433)),"산출기준 &gt;&gt;  "&amp;_xlfn.XLOOKUP($E433,산출기준!$D:$D,산출기준!$E:$E,"매칭실패"),"")</f>
        <v/>
      </c>
    </row>
    <row r="434" spans="1:39" ht="54.95" customHeight="1">
      <c r="A434" s="1019"/>
      <c r="B434" s="705"/>
      <c r="C434" s="706"/>
      <c r="D434" s="711"/>
      <c r="E434" s="708"/>
      <c r="F434" s="1029"/>
      <c r="G434" s="882"/>
      <c r="H434" s="1371" t="str">
        <f ca="1">_xlfn.IFNA(_xlfn.XLOOKUP(J434,'WM-AR'!I:I,'WM-AR'!F:F),"")</f>
        <v/>
      </c>
      <c r="I434" s="1372"/>
      <c r="J434" s="712" t="str" cm="1">
        <f t="array" aca="1" ref="J434" ca="1">IF(ISTEXT(I434),INDIRECT("I"&amp;_xlfn.XMATCH("#",$I$1:INDIRECT("I"&amp;ROW()),,-1)+1)&amp;"-"&amp;I434,"")</f>
        <v/>
      </c>
      <c r="K434" s="1030"/>
      <c r="L434" s="1031" t="str">
        <f ca="1">IFERROR(VLOOKUP($J434,'WM-AR'!$I$7:$AS$3267,34,FALSE),"")</f>
        <v/>
      </c>
      <c r="M434" s="1373" t="str">
        <f ca="1">IFERROR(VLOOKUP($J434,'WM-AR'!$I$7:$AS$3267,4,FALSE),"")</f>
        <v/>
      </c>
      <c r="N434" s="1373" t="str">
        <f ca="1">IFERROR(VLOOKUP($J434,'WM-AR'!$I$7:$AS$3267,6,FALSE),"")</f>
        <v/>
      </c>
      <c r="O434" s="1373" t="str">
        <f ca="1">IFERROR(VLOOKUP($J434,'WM-AR'!$I$7:$AS$3267,8,FALSE),"")</f>
        <v/>
      </c>
      <c r="P434" s="1032" t="str">
        <f ca="1">IFERROR(VLOOKUP($J434,'WM-AR'!$I$7:$AS$3267,10,FALSE),"")</f>
        <v/>
      </c>
      <c r="Q434" s="1033" t="str">
        <f ca="1">IFERROR(VLOOKUP($J434,'WM-AR'!$I$7:$AS$3267,12,FALSE),"")</f>
        <v/>
      </c>
      <c r="R434" s="1033" t="str">
        <f ca="1">IFERROR(VLOOKUP($J434,'WM-AR'!$I$7:$AS$3267,14,FALSE),"")</f>
        <v/>
      </c>
      <c r="S434" s="1033" t="str">
        <f ca="1">IFERROR(VLOOKUP($J434,'WM-AR'!$I$7:$AS$3267,16,FALSE),"")</f>
        <v/>
      </c>
      <c r="T434" s="1033" t="str">
        <f ca="1">IFERROR(VLOOKUP($J434,'WM-AR'!$I$7:$AS$3267,18,FALSE),"")</f>
        <v/>
      </c>
      <c r="U434" s="1033" t="str">
        <f ca="1">IFERROR(VLOOKUP($J434,'WM-AR'!$I$7:$AS$3267,20,FALSE),"")</f>
        <v/>
      </c>
      <c r="V434" s="1033" t="str">
        <f ca="1">IFERROR(VLOOKUP($J434,'WM-AR'!$I$7:$AS$3267,22,FALSE),"")</f>
        <v/>
      </c>
      <c r="W434" s="1033" t="str">
        <f ca="1">IFERROR(VLOOKUP($J434,'WM-AR'!$I$7:$AS$3267,24,FALSE),"")</f>
        <v/>
      </c>
      <c r="X434" s="1033" t="str">
        <f ca="1">IFERROR(VLOOKUP($J434,'WM-AR'!$I$7:$AS$3267,25,FALSE),"")</f>
        <v/>
      </c>
      <c r="Y434" s="1033" t="str">
        <f ca="1">IFERROR(VLOOKUP($J434,'WM-AR'!$I$7:$AS$3267,26,FALSE),"")</f>
        <v/>
      </c>
      <c r="Z434" s="1033" t="str">
        <f ca="1">IFERROR(VLOOKUP($J434,'WM-AR'!$I$7:$AS$3267,27,FALSE),"")</f>
        <v/>
      </c>
      <c r="AA434" s="1033" t="str">
        <f ca="1">IFERROR(VLOOKUP($J434,'WM-AR'!$I$7:$AS$3267,28,FALSE),"")</f>
        <v/>
      </c>
      <c r="AB434" s="1033" t="str">
        <f ca="1">IFERROR(VLOOKUP($J434,'WM-AR'!$I$7:$AS$3267,29,FALSE),"")</f>
        <v/>
      </c>
      <c r="AC434" s="1033" t="str">
        <f ca="1">IFERROR(VLOOKUP($J434,'WM-AR'!$I$7:$AS$3267,30,FALSE),"")</f>
        <v/>
      </c>
      <c r="AD434" s="1033" t="str">
        <f ca="1">IFERROR(VLOOKUP($J434,'WM-AR'!$I$7:$AS$3267,31,FALSE),"")</f>
        <v/>
      </c>
      <c r="AE434" s="1033" t="str">
        <f ca="1">IFERROR(VLOOKUP($J434,'WM-AR'!$I$7:$AS$3267,32,FALSE),"")</f>
        <v/>
      </c>
      <c r="AF434" s="1033" t="str">
        <f ca="1">IFERROR(VLOOKUP($J434,'WM-AR'!$I$7:$AS$3267,33,FALSE),"")</f>
        <v/>
      </c>
      <c r="AG434" s="1374"/>
      <c r="AH434" s="1375" t="s">
        <v>3757</v>
      </c>
      <c r="AI434" s="1375" t="s">
        <v>3757</v>
      </c>
      <c r="AJ434" s="1375"/>
      <c r="AK434" s="1375" t="str">
        <f t="shared" ref="AK434:AK435" ca="1" si="48">L434</f>
        <v/>
      </c>
      <c r="AL434" s="723"/>
      <c r="AM434" s="1028" t="str">
        <f>IF(AND(ISTEXT($E434),ISTEXT($B434)),"산출기준 &gt;&gt;  "&amp;_xlfn.XLOOKUP($E434,산출기준!$D:$D,산출기준!$E:$E,"매칭실패"),"")</f>
        <v/>
      </c>
    </row>
    <row r="435" spans="1:39" ht="54.95" customHeight="1">
      <c r="A435" s="1019"/>
      <c r="B435" s="724"/>
      <c r="C435" s="725"/>
      <c r="D435" s="731"/>
      <c r="E435" s="727"/>
      <c r="F435" s="1035"/>
      <c r="G435" s="886"/>
      <c r="H435" s="1376" t="str">
        <f ca="1">_xlfn.IFNA(_xlfn.XLOOKUP(J435,'WM-AR'!I:I,'WM-AR'!F:F),"")</f>
        <v/>
      </c>
      <c r="I435" s="1377"/>
      <c r="J435" s="732" t="str" cm="1">
        <f t="array" aca="1" ref="J435" ca="1">IF(ISTEXT(I435),INDIRECT("I"&amp;_xlfn.XMATCH("#",$I$1:INDIRECT("I"&amp;ROW()),,-1)+1)&amp;"-"&amp;I435,"")</f>
        <v/>
      </c>
      <c r="K435" s="1036"/>
      <c r="L435" s="1037" t="str">
        <f ca="1">IFERROR(VLOOKUP($J435,'WM-AR'!$I$7:$AS$3267,34,FALSE),"")</f>
        <v/>
      </c>
      <c r="M435" s="1378" t="str">
        <f ca="1">IFERROR(VLOOKUP($J435,'WM-AR'!$I$7:$AS$3267,4,FALSE),"")</f>
        <v/>
      </c>
      <c r="N435" s="1378" t="str">
        <f ca="1">IFERROR(VLOOKUP($J435,'WM-AR'!$I$7:$AS$3267,6,FALSE),"")</f>
        <v/>
      </c>
      <c r="O435" s="1378" t="str">
        <f ca="1">IFERROR(VLOOKUP($J435,'WM-AR'!$I$7:$AS$3267,8,FALSE),"")</f>
        <v/>
      </c>
      <c r="P435" s="1038" t="str">
        <f ca="1">IFERROR(VLOOKUP($J435,'WM-AR'!$I$7:$AS$3267,10,FALSE),"")</f>
        <v/>
      </c>
      <c r="Q435" s="1039" t="str">
        <f ca="1">IFERROR(VLOOKUP($J435,'WM-AR'!$I$7:$AS$3267,12,FALSE),"")</f>
        <v/>
      </c>
      <c r="R435" s="1039" t="str">
        <f ca="1">IFERROR(VLOOKUP($J435,'WM-AR'!$I$7:$AS$3267,14,FALSE),"")</f>
        <v/>
      </c>
      <c r="S435" s="1039" t="str">
        <f ca="1">IFERROR(VLOOKUP($J435,'WM-AR'!$I$7:$AS$3267,16,FALSE),"")</f>
        <v/>
      </c>
      <c r="T435" s="1039" t="str">
        <f ca="1">IFERROR(VLOOKUP($J435,'WM-AR'!$I$7:$AS$3267,18,FALSE),"")</f>
        <v/>
      </c>
      <c r="U435" s="1039" t="str">
        <f ca="1">IFERROR(VLOOKUP($J435,'WM-AR'!$I$7:$AS$3267,20,FALSE),"")</f>
        <v/>
      </c>
      <c r="V435" s="1039" t="str">
        <f ca="1">IFERROR(VLOOKUP($J435,'WM-AR'!$I$7:$AS$3267,22,FALSE),"")</f>
        <v/>
      </c>
      <c r="W435" s="1039" t="str">
        <f ca="1">IFERROR(VLOOKUP($J435,'WM-AR'!$I$7:$AS$3267,24,FALSE),"")</f>
        <v/>
      </c>
      <c r="X435" s="1039" t="str">
        <f ca="1">IFERROR(VLOOKUP($J435,'WM-AR'!$I$7:$AS$3267,25,FALSE),"")</f>
        <v/>
      </c>
      <c r="Y435" s="1039" t="str">
        <f ca="1">IFERROR(VLOOKUP($J435,'WM-AR'!$I$7:$AS$3267,26,FALSE),"")</f>
        <v/>
      </c>
      <c r="Z435" s="1039" t="str">
        <f ca="1">IFERROR(VLOOKUP($J435,'WM-AR'!$I$7:$AS$3267,27,FALSE),"")</f>
        <v/>
      </c>
      <c r="AA435" s="1039" t="str">
        <f ca="1">IFERROR(VLOOKUP($J435,'WM-AR'!$I$7:$AS$3267,28,FALSE),"")</f>
        <v/>
      </c>
      <c r="AB435" s="1039" t="str">
        <f ca="1">IFERROR(VLOOKUP($J435,'WM-AR'!$I$7:$AS$3267,29,FALSE),"")</f>
        <v/>
      </c>
      <c r="AC435" s="1039" t="str">
        <f ca="1">IFERROR(VLOOKUP($J435,'WM-AR'!$I$7:$AS$3267,30,FALSE),"")</f>
        <v/>
      </c>
      <c r="AD435" s="1039" t="str">
        <f ca="1">IFERROR(VLOOKUP($J435,'WM-AR'!$I$7:$AS$3267,31,FALSE),"")</f>
        <v/>
      </c>
      <c r="AE435" s="1039" t="str">
        <f ca="1">IFERROR(VLOOKUP($J435,'WM-AR'!$I$7:$AS$3267,32,FALSE),"")</f>
        <v/>
      </c>
      <c r="AF435" s="1039" t="str">
        <f ca="1">IFERROR(VLOOKUP($J435,'WM-AR'!$I$7:$AS$3267,33,FALSE),"")</f>
        <v/>
      </c>
      <c r="AG435" s="1379"/>
      <c r="AH435" s="1380" t="s">
        <v>3757</v>
      </c>
      <c r="AI435" s="1380" t="s">
        <v>3757</v>
      </c>
      <c r="AJ435" s="1380"/>
      <c r="AK435" s="1380" t="str">
        <f t="shared" ca="1" si="48"/>
        <v/>
      </c>
      <c r="AL435" s="743"/>
      <c r="AM435" s="1028" t="str">
        <f>IF(AND(ISTEXT($E435),ISTEXT($B435)),"산출기준 &gt;&gt;  "&amp;_xlfn.XLOOKUP($E435,산출기준!$D:$D,산출기준!$E:$E,"매칭실패"),"")</f>
        <v/>
      </c>
    </row>
    <row r="436" spans="1:39">
      <c r="B436" s="658"/>
      <c r="C436" s="659"/>
      <c r="D436" s="659"/>
      <c r="E436" s="659"/>
      <c r="F436" s="1056"/>
      <c r="G436" s="662"/>
      <c r="H436" s="662"/>
      <c r="I436" s="662"/>
      <c r="J436" s="652"/>
      <c r="K436" s="664"/>
      <c r="L436" s="664"/>
      <c r="M436" s="664"/>
      <c r="N436" s="664"/>
      <c r="O436" s="664"/>
      <c r="P436" s="664"/>
      <c r="Q436" s="664"/>
      <c r="R436" s="664"/>
      <c r="S436" s="664"/>
      <c r="T436" s="664"/>
      <c r="U436" s="664"/>
      <c r="V436" s="664"/>
      <c r="W436" s="664"/>
      <c r="X436" s="664"/>
      <c r="Y436" s="664"/>
      <c r="Z436" s="664"/>
      <c r="AA436" s="664"/>
      <c r="AB436" s="664"/>
      <c r="AC436" s="664"/>
      <c r="AD436" s="664"/>
      <c r="AE436" s="664"/>
      <c r="AF436" s="664"/>
      <c r="AG436" s="659"/>
      <c r="AH436" s="665"/>
      <c r="AI436" s="665"/>
      <c r="AJ436" s="666"/>
      <c r="AK436" s="666"/>
      <c r="AL436" s="662"/>
      <c r="AM436" s="88" t="str">
        <f>IF(AND(ISTEXT($E436),ISTEXT($B436)),"산출기준 &gt;&gt;  "&amp;_xlfn.XLOOKUP($E436,산출기준!$D:$D,산출기준!$E:$E,"매칭실패"),"")</f>
        <v/>
      </c>
    </row>
    <row r="437" spans="1:39" ht="34.9" customHeight="1">
      <c r="B437" s="808" t="str" cm="1">
        <f t="array" aca="1" ref="B437" ca="1">_xlfn.IFNA(INDIRECT("Family_표준_구성도!B"&amp;MATCH(F437,INDIRECT("Family_표준_구성도!"&amp;"C:C"),0)),"")</f>
        <v>8.4.1.4.2</v>
      </c>
      <c r="C437" s="668" t="s">
        <v>2016</v>
      </c>
      <c r="D437" s="809"/>
      <c r="E437" s="668" t="s">
        <v>3761</v>
      </c>
      <c r="F437" s="1265" t="s">
        <v>3982</v>
      </c>
      <c r="G437" s="811"/>
      <c r="H437" s="917" t="s">
        <v>3983</v>
      </c>
      <c r="I437" s="1356" t="s">
        <v>1653</v>
      </c>
      <c r="J437" s="1356"/>
      <c r="K437" s="674"/>
      <c r="L437" s="674"/>
      <c r="M437" s="1357" t="str" cm="1">
        <f t="array" aca="1" ref="M437" ca="1">TRANSPOSE(INDIRECT("'WM-AR'!D"&amp;_xlfn.XMATCH($I438,'WM-AR'!G:G,0,1)):INDIRECT("'WM-AR'!D"&amp;_xlfn.XMATCH($I438,'WM-AR'!G:G,0,-1)))</f>
        <v>Aluminum Swing Door w/ Aluminum Frame (UoM: EA)</v>
      </c>
      <c r="N437" s="1357"/>
      <c r="O437" s="1358"/>
      <c r="P437" s="1359"/>
      <c r="Q437" s="1360"/>
      <c r="R437" s="1360"/>
      <c r="S437" s="1360"/>
      <c r="T437" s="1360"/>
      <c r="U437" s="1360"/>
      <c r="V437" s="1360"/>
      <c r="W437" s="1361"/>
      <c r="X437" s="1362"/>
      <c r="Y437" s="679"/>
      <c r="Z437" s="679"/>
      <c r="AA437" s="679"/>
      <c r="AB437" s="679"/>
      <c r="AC437" s="679"/>
      <c r="AD437" s="679"/>
      <c r="AE437" s="679"/>
      <c r="AF437" s="679"/>
      <c r="AG437" s="1043"/>
      <c r="AH437" s="682"/>
      <c r="AI437" s="682"/>
      <c r="AJ437" s="682"/>
      <c r="AK437" s="682"/>
      <c r="AL437" s="683"/>
      <c r="AM437" s="88" t="str">
        <f ca="1">IF(AND(ISTEXT($E437),ISTEXT($B437)),"산출기준 &gt;&gt;  "&amp;_xlfn.XLOOKUP($E437,산출기준!$D:$D,산출기준!$E:$E,"매칭실패"),"")</f>
        <v>산출기준 &gt;&gt;  [ 도어 일반 산출 ]</v>
      </c>
    </row>
    <row r="438" spans="1:39" ht="49.9" customHeight="1" outlineLevel="1">
      <c r="B438" s="758"/>
      <c r="C438" s="759"/>
      <c r="D438" s="759"/>
      <c r="E438" s="814"/>
      <c r="F438" s="775"/>
      <c r="G438" s="1363" t="s">
        <v>3752</v>
      </c>
      <c r="H438" s="1364" t="str">
        <f>_xlfn.XLOOKUP(I438,'WM-AR'!G:G,'WM-AR'!E:E)</f>
        <v>A04AR141 Finishing Work Door &amp; Window Work Aluminum Swing Door w/ Aluminum Frame (UoM: EA)</v>
      </c>
      <c r="I438" s="765" t="s">
        <v>3984</v>
      </c>
      <c r="J438" s="1365"/>
      <c r="K438" s="766"/>
      <c r="L438" s="766"/>
      <c r="M438" s="1366"/>
      <c r="N438" s="1366"/>
      <c r="O438" s="1366"/>
      <c r="P438" s="1366"/>
      <c r="Q438" s="1366"/>
      <c r="R438" s="1366"/>
      <c r="S438" s="1366"/>
      <c r="T438" s="1366"/>
      <c r="U438" s="1366"/>
      <c r="V438" s="1366"/>
      <c r="W438" s="1366"/>
      <c r="X438" s="1366"/>
      <c r="Y438" s="766"/>
      <c r="Z438" s="766"/>
      <c r="AA438" s="766"/>
      <c r="AB438" s="766"/>
      <c r="AC438" s="766"/>
      <c r="AD438" s="766"/>
      <c r="AE438" s="766"/>
      <c r="AF438" s="766"/>
      <c r="AG438" s="773"/>
      <c r="AH438" s="1045"/>
      <c r="AI438" s="1045"/>
      <c r="AJ438" s="1046"/>
      <c r="AK438" s="1046"/>
      <c r="AL438" s="759"/>
      <c r="AM438" s="88" t="str">
        <f>IF(AND(ISTEXT($E438),ISTEXT($B438)),"산출기준 &gt;&gt;  "&amp;_xlfn.XLOOKUP($E438,산출기준!$D:$D,산출기준!$E:$E,"매칭실패"),"")</f>
        <v/>
      </c>
    </row>
    <row r="439" spans="1:39" ht="54.95" customHeight="1">
      <c r="A439" s="1019"/>
      <c r="B439" s="684"/>
      <c r="C439" s="685"/>
      <c r="D439" s="1020"/>
      <c r="E439" s="687"/>
      <c r="F439" s="1021"/>
      <c r="G439" s="875" t="s">
        <v>2451</v>
      </c>
      <c r="H439" s="1367" t="str">
        <f ca="1">_xlfn.IFNA(_xlfn.XLOOKUP(J439,'WM-AR'!I:I,'WM-AR'!F:F),"")</f>
        <v xml:space="preserve">A04AR141-00001 Finishing Work Door &amp; Window Work Aluminum Swing Door w/ Aluminum Frame (UoM: EA)      w/ Hardware &amp; Accessories  </v>
      </c>
      <c r="I439" s="1368" t="s">
        <v>3755</v>
      </c>
      <c r="J439" s="692" t="str" cm="1">
        <f t="array" aca="1" ref="J439" ca="1">IF(ISTEXT(I439),INDIRECT("I"&amp;_xlfn.XMATCH("#",$I$1:INDIRECT("I"&amp;ROW()),,-1)+1)&amp;"-"&amp;I439,"")</f>
        <v>A04AR141-00001</v>
      </c>
      <c r="K439" s="1022"/>
      <c r="L439" s="1023" t="str">
        <f ca="1">IFERROR(VLOOKUP($J439,'WM-AR'!$I$7:$AS$3267,34,FALSE),"")</f>
        <v>EA</v>
      </c>
      <c r="M439" s="1369" t="str">
        <f ca="1">IFERROR(VLOOKUP($J439,'WM-AR'!$I$7:$AS$3267,4,FALSE),"")</f>
        <v>Finishing Work</v>
      </c>
      <c r="N439" s="1369" t="str">
        <f ca="1">IFERROR(VLOOKUP($J439,'WM-AR'!$I$7:$AS$3267,6,FALSE),"")</f>
        <v>Door &amp; Window Work</v>
      </c>
      <c r="O439" s="1369" t="str">
        <f ca="1">IFERROR(VLOOKUP($J439,'WM-AR'!$I$7:$AS$3267,8,FALSE),"")</f>
        <v>Aluminum Swing Door w/ Aluminum Frame (UoM: EA)</v>
      </c>
      <c r="P439" s="1025">
        <f ca="1">IFERROR(VLOOKUP($J439,'WM-AR'!$I$7:$AS$3267,10,FALSE),"")</f>
        <v>0</v>
      </c>
      <c r="Q439" s="1026">
        <f ca="1">IFERROR(VLOOKUP($J439,'WM-AR'!$I$7:$AS$3267,12,FALSE),"")</f>
        <v>0</v>
      </c>
      <c r="R439" s="1026">
        <f ca="1">IFERROR(VLOOKUP($J439,'WM-AR'!$I$7:$AS$3267,14,FALSE),"")</f>
        <v>0</v>
      </c>
      <c r="S439" s="1026">
        <f ca="1">IFERROR(VLOOKUP($J439,'WM-AR'!$I$7:$AS$3267,16,FALSE),"")</f>
        <v>0</v>
      </c>
      <c r="T439" s="1026">
        <f ca="1">IFERROR(VLOOKUP($J439,'WM-AR'!$I$7:$AS$3267,18,FALSE),"")</f>
        <v>0</v>
      </c>
      <c r="U439" s="1026" t="str">
        <f ca="1">IFERROR(VLOOKUP($J439,'WM-AR'!$I$7:$AS$3267,20,FALSE),"")</f>
        <v>w/ Hardware &amp; Accessories</v>
      </c>
      <c r="V439" s="1026">
        <f ca="1">IFERROR(VLOOKUP($J439,'WM-AR'!$I$7:$AS$3267,22,FALSE),"")</f>
        <v>0</v>
      </c>
      <c r="W439" s="1026">
        <f ca="1">IFERROR(VLOOKUP($J439,'WM-AR'!$I$7:$AS$3267,24,FALSE),"")</f>
        <v>0</v>
      </c>
      <c r="X439" s="1026">
        <f ca="1">IFERROR(VLOOKUP($J439,'WM-AR'!$I$7:$AS$3267,25,FALSE),"")</f>
        <v>0</v>
      </c>
      <c r="Y439" s="1026" t="str">
        <f ca="1">IFERROR(VLOOKUP($J439,'WM-AR'!$I$7:$AS$3267,26,FALSE),"")</f>
        <v>W x H=(  )mm x (  )mm</v>
      </c>
      <c r="Z439" s="1026">
        <f ca="1">IFERROR(VLOOKUP($J439,'WM-AR'!$I$7:$AS$3267,27,FALSE),"")</f>
        <v>0</v>
      </c>
      <c r="AA439" s="1026">
        <f ca="1">IFERROR(VLOOKUP($J439,'WM-AR'!$I$7:$AS$3267,28,FALSE),"")</f>
        <v>0</v>
      </c>
      <c r="AB439" s="1026">
        <f ca="1">IFERROR(VLOOKUP($J439,'WM-AR'!$I$7:$AS$3267,29,FALSE),"")</f>
        <v>0</v>
      </c>
      <c r="AC439" s="1026">
        <f ca="1">IFERROR(VLOOKUP($J439,'WM-AR'!$I$7:$AS$3267,30,FALSE),"")</f>
        <v>0</v>
      </c>
      <c r="AD439" s="1026">
        <f ca="1">IFERROR(VLOOKUP($J439,'WM-AR'!$I$7:$AS$3267,31,FALSE),"")</f>
        <v>0</v>
      </c>
      <c r="AE439" s="1026">
        <f ca="1">IFERROR(VLOOKUP($J439,'WM-AR'!$I$7:$AS$3267,32,FALSE),"")</f>
        <v>0</v>
      </c>
      <c r="AF439" s="1026" t="str">
        <f ca="1">IFERROR(VLOOKUP($J439,'WM-AR'!$I$7:$AS$3267,33,FALSE),"")</f>
        <v/>
      </c>
      <c r="AG439" s="1370" t="s">
        <v>3931</v>
      </c>
      <c r="AH439" s="768" t="s">
        <v>3757</v>
      </c>
      <c r="AI439" s="768" t="s">
        <v>3757</v>
      </c>
      <c r="AJ439" s="769"/>
      <c r="AK439" s="769" t="str">
        <f ca="1">L439</f>
        <v>EA</v>
      </c>
      <c r="AL439" s="704"/>
      <c r="AM439" s="1028" t="str">
        <f>IF(AND(ISTEXT($E439),ISTEXT($B439)),"산출기준 &gt;&gt;  "&amp;_xlfn.XLOOKUP($E439,산출기준!$D:$D,산출기준!$E:$E,"매칭실패"),"")</f>
        <v/>
      </c>
    </row>
    <row r="440" spans="1:39" ht="54.95" customHeight="1">
      <c r="A440" s="1019"/>
      <c r="B440" s="705"/>
      <c r="C440" s="706"/>
      <c r="D440" s="711"/>
      <c r="E440" s="708"/>
      <c r="F440" s="1029"/>
      <c r="G440" s="882"/>
      <c r="H440" s="1371" t="str">
        <f ca="1">_xlfn.IFNA(_xlfn.XLOOKUP(J440,'WM-AR'!I:I,'WM-AR'!F:F),"")</f>
        <v/>
      </c>
      <c r="I440" s="1372"/>
      <c r="J440" s="712" t="str" cm="1">
        <f t="array" aca="1" ref="J440" ca="1">IF(ISTEXT(I440),INDIRECT("I"&amp;_xlfn.XMATCH("#",$I$1:INDIRECT("I"&amp;ROW()),,-1)+1)&amp;"-"&amp;I440,"")</f>
        <v/>
      </c>
      <c r="K440" s="1030"/>
      <c r="L440" s="1031" t="str">
        <f ca="1">IFERROR(VLOOKUP($J440,'WM-AR'!$I$7:$AS$3267,34,FALSE),"")</f>
        <v/>
      </c>
      <c r="M440" s="1373" t="str">
        <f ca="1">IFERROR(VLOOKUP($J440,'WM-AR'!$I$7:$AS$3267,4,FALSE),"")</f>
        <v/>
      </c>
      <c r="N440" s="1373" t="str">
        <f ca="1">IFERROR(VLOOKUP($J440,'WM-AR'!$I$7:$AS$3267,6,FALSE),"")</f>
        <v/>
      </c>
      <c r="O440" s="1373" t="str">
        <f ca="1">IFERROR(VLOOKUP($J440,'WM-AR'!$I$7:$AS$3267,8,FALSE),"")</f>
        <v/>
      </c>
      <c r="P440" s="1032" t="str">
        <f ca="1">IFERROR(VLOOKUP($J440,'WM-AR'!$I$7:$AS$3267,10,FALSE),"")</f>
        <v/>
      </c>
      <c r="Q440" s="1033" t="str">
        <f ca="1">IFERROR(VLOOKUP($J440,'WM-AR'!$I$7:$AS$3267,12,FALSE),"")</f>
        <v/>
      </c>
      <c r="R440" s="1033" t="str">
        <f ca="1">IFERROR(VLOOKUP($J440,'WM-AR'!$I$7:$AS$3267,14,FALSE),"")</f>
        <v/>
      </c>
      <c r="S440" s="1033" t="str">
        <f ca="1">IFERROR(VLOOKUP($J440,'WM-AR'!$I$7:$AS$3267,16,FALSE),"")</f>
        <v/>
      </c>
      <c r="T440" s="1033" t="str">
        <f ca="1">IFERROR(VLOOKUP($J440,'WM-AR'!$I$7:$AS$3267,18,FALSE),"")</f>
        <v/>
      </c>
      <c r="U440" s="1033" t="str">
        <f ca="1">IFERROR(VLOOKUP($J440,'WM-AR'!$I$7:$AS$3267,20,FALSE),"")</f>
        <v/>
      </c>
      <c r="V440" s="1033" t="str">
        <f ca="1">IFERROR(VLOOKUP($J440,'WM-AR'!$I$7:$AS$3267,22,FALSE),"")</f>
        <v/>
      </c>
      <c r="W440" s="1033" t="str">
        <f ca="1">IFERROR(VLOOKUP($J440,'WM-AR'!$I$7:$AS$3267,24,FALSE),"")</f>
        <v/>
      </c>
      <c r="X440" s="1033" t="str">
        <f ca="1">IFERROR(VLOOKUP($J440,'WM-AR'!$I$7:$AS$3267,25,FALSE),"")</f>
        <v/>
      </c>
      <c r="Y440" s="1033" t="str">
        <f ca="1">IFERROR(VLOOKUP($J440,'WM-AR'!$I$7:$AS$3267,26,FALSE),"")</f>
        <v/>
      </c>
      <c r="Z440" s="1033" t="str">
        <f ca="1">IFERROR(VLOOKUP($J440,'WM-AR'!$I$7:$AS$3267,27,FALSE),"")</f>
        <v/>
      </c>
      <c r="AA440" s="1033" t="str">
        <f ca="1">IFERROR(VLOOKUP($J440,'WM-AR'!$I$7:$AS$3267,28,FALSE),"")</f>
        <v/>
      </c>
      <c r="AB440" s="1033" t="str">
        <f ca="1">IFERROR(VLOOKUP($J440,'WM-AR'!$I$7:$AS$3267,29,FALSE),"")</f>
        <v/>
      </c>
      <c r="AC440" s="1033" t="str">
        <f ca="1">IFERROR(VLOOKUP($J440,'WM-AR'!$I$7:$AS$3267,30,FALSE),"")</f>
        <v/>
      </c>
      <c r="AD440" s="1033" t="str">
        <f ca="1">IFERROR(VLOOKUP($J440,'WM-AR'!$I$7:$AS$3267,31,FALSE),"")</f>
        <v/>
      </c>
      <c r="AE440" s="1033" t="str">
        <f ca="1">IFERROR(VLOOKUP($J440,'WM-AR'!$I$7:$AS$3267,32,FALSE),"")</f>
        <v/>
      </c>
      <c r="AF440" s="1033" t="str">
        <f ca="1">IFERROR(VLOOKUP($J440,'WM-AR'!$I$7:$AS$3267,33,FALSE),"")</f>
        <v/>
      </c>
      <c r="AG440" s="1374"/>
      <c r="AH440" s="1375" t="s">
        <v>3757</v>
      </c>
      <c r="AI440" s="1375" t="s">
        <v>3757</v>
      </c>
      <c r="AJ440" s="1375"/>
      <c r="AK440" s="1375" t="str">
        <f t="shared" ref="AK440:AK441" ca="1" si="49">L440</f>
        <v/>
      </c>
      <c r="AL440" s="723"/>
      <c r="AM440" s="1028" t="str">
        <f>IF(AND(ISTEXT($E440),ISTEXT($B440)),"산출기준 &gt;&gt;  "&amp;_xlfn.XLOOKUP($E440,산출기준!$D:$D,산출기준!$E:$E,"매칭실패"),"")</f>
        <v/>
      </c>
    </row>
    <row r="441" spans="1:39" ht="54.95" customHeight="1">
      <c r="A441" s="1019"/>
      <c r="B441" s="724"/>
      <c r="C441" s="725"/>
      <c r="D441" s="731"/>
      <c r="E441" s="727"/>
      <c r="F441" s="1035"/>
      <c r="G441" s="886"/>
      <c r="H441" s="1376" t="str">
        <f ca="1">_xlfn.IFNA(_xlfn.XLOOKUP(J441,'WM-AR'!I:I,'WM-AR'!F:F),"")</f>
        <v/>
      </c>
      <c r="I441" s="1377"/>
      <c r="J441" s="732" t="str" cm="1">
        <f t="array" aca="1" ref="J441" ca="1">IF(ISTEXT(I441),INDIRECT("I"&amp;_xlfn.XMATCH("#",$I$1:INDIRECT("I"&amp;ROW()),,-1)+1)&amp;"-"&amp;I441,"")</f>
        <v/>
      </c>
      <c r="K441" s="1036"/>
      <c r="L441" s="1037" t="str">
        <f ca="1">IFERROR(VLOOKUP($J441,'WM-AR'!$I$7:$AS$3267,34,FALSE),"")</f>
        <v/>
      </c>
      <c r="M441" s="1378" t="str">
        <f ca="1">IFERROR(VLOOKUP($J441,'WM-AR'!$I$7:$AS$3267,4,FALSE),"")</f>
        <v/>
      </c>
      <c r="N441" s="1378" t="str">
        <f ca="1">IFERROR(VLOOKUP($J441,'WM-AR'!$I$7:$AS$3267,6,FALSE),"")</f>
        <v/>
      </c>
      <c r="O441" s="1378" t="str">
        <f ca="1">IFERROR(VLOOKUP($J441,'WM-AR'!$I$7:$AS$3267,8,FALSE),"")</f>
        <v/>
      </c>
      <c r="P441" s="1038" t="str">
        <f ca="1">IFERROR(VLOOKUP($J441,'WM-AR'!$I$7:$AS$3267,10,FALSE),"")</f>
        <v/>
      </c>
      <c r="Q441" s="1039" t="str">
        <f ca="1">IFERROR(VLOOKUP($J441,'WM-AR'!$I$7:$AS$3267,12,FALSE),"")</f>
        <v/>
      </c>
      <c r="R441" s="1039" t="str">
        <f ca="1">IFERROR(VLOOKUP($J441,'WM-AR'!$I$7:$AS$3267,14,FALSE),"")</f>
        <v/>
      </c>
      <c r="S441" s="1039" t="str">
        <f ca="1">IFERROR(VLOOKUP($J441,'WM-AR'!$I$7:$AS$3267,16,FALSE),"")</f>
        <v/>
      </c>
      <c r="T441" s="1039" t="str">
        <f ca="1">IFERROR(VLOOKUP($J441,'WM-AR'!$I$7:$AS$3267,18,FALSE),"")</f>
        <v/>
      </c>
      <c r="U441" s="1039" t="str">
        <f ca="1">IFERROR(VLOOKUP($J441,'WM-AR'!$I$7:$AS$3267,20,FALSE),"")</f>
        <v/>
      </c>
      <c r="V441" s="1039" t="str">
        <f ca="1">IFERROR(VLOOKUP($J441,'WM-AR'!$I$7:$AS$3267,22,FALSE),"")</f>
        <v/>
      </c>
      <c r="W441" s="1039" t="str">
        <f ca="1">IFERROR(VLOOKUP($J441,'WM-AR'!$I$7:$AS$3267,24,FALSE),"")</f>
        <v/>
      </c>
      <c r="X441" s="1039" t="str">
        <f ca="1">IFERROR(VLOOKUP($J441,'WM-AR'!$I$7:$AS$3267,25,FALSE),"")</f>
        <v/>
      </c>
      <c r="Y441" s="1039" t="str">
        <f ca="1">IFERROR(VLOOKUP($J441,'WM-AR'!$I$7:$AS$3267,26,FALSE),"")</f>
        <v/>
      </c>
      <c r="Z441" s="1039" t="str">
        <f ca="1">IFERROR(VLOOKUP($J441,'WM-AR'!$I$7:$AS$3267,27,FALSE),"")</f>
        <v/>
      </c>
      <c r="AA441" s="1039" t="str">
        <f ca="1">IFERROR(VLOOKUP($J441,'WM-AR'!$I$7:$AS$3267,28,FALSE),"")</f>
        <v/>
      </c>
      <c r="AB441" s="1039" t="str">
        <f ca="1">IFERROR(VLOOKUP($J441,'WM-AR'!$I$7:$AS$3267,29,FALSE),"")</f>
        <v/>
      </c>
      <c r="AC441" s="1039" t="str">
        <f ca="1">IFERROR(VLOOKUP($J441,'WM-AR'!$I$7:$AS$3267,30,FALSE),"")</f>
        <v/>
      </c>
      <c r="AD441" s="1039" t="str">
        <f ca="1">IFERROR(VLOOKUP($J441,'WM-AR'!$I$7:$AS$3267,31,FALSE),"")</f>
        <v/>
      </c>
      <c r="AE441" s="1039" t="str">
        <f ca="1">IFERROR(VLOOKUP($J441,'WM-AR'!$I$7:$AS$3267,32,FALSE),"")</f>
        <v/>
      </c>
      <c r="AF441" s="1039" t="str">
        <f ca="1">IFERROR(VLOOKUP($J441,'WM-AR'!$I$7:$AS$3267,33,FALSE),"")</f>
        <v/>
      </c>
      <c r="AG441" s="1379"/>
      <c r="AH441" s="1380" t="s">
        <v>3757</v>
      </c>
      <c r="AI441" s="1380" t="s">
        <v>3757</v>
      </c>
      <c r="AJ441" s="1380"/>
      <c r="AK441" s="1380" t="str">
        <f t="shared" ca="1" si="49"/>
        <v/>
      </c>
      <c r="AL441" s="743"/>
      <c r="AM441" s="1028" t="str">
        <f>IF(AND(ISTEXT($E441),ISTEXT($B441)),"산출기준 &gt;&gt;  "&amp;_xlfn.XLOOKUP($E441,산출기준!$D:$D,산출기준!$E:$E,"매칭실패"),"")</f>
        <v/>
      </c>
    </row>
    <row r="442" spans="1:39">
      <c r="B442" s="635"/>
      <c r="C442" s="636"/>
      <c r="D442" s="636"/>
      <c r="E442" s="636"/>
      <c r="F442" s="638"/>
      <c r="G442" s="639"/>
      <c r="H442" s="639"/>
      <c r="I442" s="639"/>
      <c r="J442" s="641"/>
      <c r="K442" s="642"/>
      <c r="L442" s="642"/>
      <c r="M442" s="642"/>
      <c r="N442" s="642"/>
      <c r="O442" s="642"/>
      <c r="P442" s="642"/>
      <c r="Q442" s="642"/>
      <c r="R442" s="642"/>
      <c r="S442" s="642"/>
      <c r="T442" s="642"/>
      <c r="U442" s="642"/>
      <c r="V442" s="642"/>
      <c r="W442" s="642"/>
      <c r="X442" s="642"/>
      <c r="Y442" s="642"/>
      <c r="Z442" s="642"/>
      <c r="AA442" s="642"/>
      <c r="AB442" s="642"/>
      <c r="AC442" s="642"/>
      <c r="AD442" s="642"/>
      <c r="AE442" s="642"/>
      <c r="AF442" s="642"/>
      <c r="AG442" s="636"/>
      <c r="AH442" s="643"/>
      <c r="AI442" s="643"/>
      <c r="AJ442" s="644"/>
      <c r="AK442" s="644"/>
      <c r="AL442" s="639"/>
      <c r="AM442" s="88" t="str">
        <f>IF(AND(ISTEXT($E442),ISTEXT($B442)),"산출기준 &gt;&gt;  "&amp;_xlfn.XLOOKUP($E442,산출기준!$D:$D,산출기준!$E:$E,"매칭실패"),"")</f>
        <v/>
      </c>
    </row>
    <row r="443" spans="1:39">
      <c r="B443" s="645"/>
      <c r="C443" s="646" t="s">
        <v>3924</v>
      </c>
      <c r="D443" s="648"/>
      <c r="E443" s="648"/>
      <c r="F443" s="1057" t="s">
        <v>3985</v>
      </c>
      <c r="G443" s="645"/>
      <c r="H443" s="651"/>
      <c r="I443" s="651"/>
      <c r="J443" s="652"/>
      <c r="K443" s="652"/>
      <c r="L443" s="653"/>
      <c r="M443" s="653"/>
      <c r="N443" s="653"/>
      <c r="O443" s="653"/>
      <c r="P443" s="653"/>
      <c r="Q443" s="653"/>
      <c r="R443" s="653"/>
      <c r="S443" s="653"/>
      <c r="T443" s="653"/>
      <c r="U443" s="653"/>
      <c r="V443" s="653"/>
      <c r="W443" s="653"/>
      <c r="X443" s="653"/>
      <c r="Y443" s="653"/>
      <c r="Z443" s="653"/>
      <c r="AA443" s="653"/>
      <c r="AB443" s="653"/>
      <c r="AC443" s="653"/>
      <c r="AD443" s="653"/>
      <c r="AE443" s="653"/>
      <c r="AF443" s="653"/>
      <c r="AG443" s="656"/>
      <c r="AH443" s="656"/>
      <c r="AI443" s="656"/>
      <c r="AJ443" s="656"/>
      <c r="AK443" s="656"/>
      <c r="AL443" s="657"/>
      <c r="AM443" s="88" t="str">
        <f>IF(AND(ISTEXT($E443),ISTEXT($B443)),"산출기준 &gt;&gt;  "&amp;_xlfn.XLOOKUP($E443,산출기준!$D:$D,산출기준!$E:$E,"매칭실패"),"")</f>
        <v/>
      </c>
    </row>
    <row r="444" spans="1:39">
      <c r="B444" s="658"/>
      <c r="C444" s="659"/>
      <c r="D444" s="659"/>
      <c r="E444" s="659"/>
      <c r="F444" s="1056"/>
      <c r="G444" s="662"/>
      <c r="H444" s="662"/>
      <c r="I444" s="662"/>
      <c r="J444" s="652"/>
      <c r="K444" s="664"/>
      <c r="L444" s="664"/>
      <c r="M444" s="664"/>
      <c r="N444" s="664"/>
      <c r="O444" s="664"/>
      <c r="P444" s="664"/>
      <c r="Q444" s="664"/>
      <c r="R444" s="664"/>
      <c r="S444" s="664"/>
      <c r="T444" s="664"/>
      <c r="U444" s="664"/>
      <c r="V444" s="664"/>
      <c r="W444" s="664"/>
      <c r="X444" s="664"/>
      <c r="Y444" s="664"/>
      <c r="Z444" s="664"/>
      <c r="AA444" s="664"/>
      <c r="AB444" s="664"/>
      <c r="AC444" s="664"/>
      <c r="AD444" s="664"/>
      <c r="AE444" s="664"/>
      <c r="AF444" s="664"/>
      <c r="AG444" s="659"/>
      <c r="AH444" s="665"/>
      <c r="AI444" s="665"/>
      <c r="AJ444" s="666"/>
      <c r="AK444" s="666"/>
      <c r="AL444" s="662"/>
      <c r="AM444" s="88" t="str">
        <f>IF(AND(ISTEXT($E444),ISTEXT($B444)),"산출기준 &gt;&gt;  "&amp;_xlfn.XLOOKUP($E444,산출기준!$D:$D,산출기준!$E:$E,"매칭실패"),"")</f>
        <v/>
      </c>
    </row>
    <row r="445" spans="1:39" ht="34.9" customHeight="1">
      <c r="B445" s="808" t="str" cm="1">
        <f t="array" aca="1" ref="B445" ca="1">_xlfn.IFNA(INDIRECT("Family_표준_구성도!B"&amp;MATCH(F445,INDIRECT("Family_표준_구성도!"&amp;"C:C"),0)),"")</f>
        <v>8.4.1.5.1</v>
      </c>
      <c r="C445" s="668" t="s">
        <v>2016</v>
      </c>
      <c r="D445" s="809"/>
      <c r="E445" s="668" t="s">
        <v>3761</v>
      </c>
      <c r="F445" s="1265" t="s">
        <v>3986</v>
      </c>
      <c r="G445" s="811"/>
      <c r="H445" s="917" t="s">
        <v>3987</v>
      </c>
      <c r="I445" s="1356" t="s">
        <v>1653</v>
      </c>
      <c r="J445" s="1356"/>
      <c r="K445" s="674"/>
      <c r="L445" s="674"/>
      <c r="M445" s="1357" t="str" cm="1">
        <f t="array" aca="1" ref="M445:N445" ca="1">TRANSPOSE(INDIRECT("'WM-AR'!B"&amp;_xlfn.XMATCH($I446,'WM-AR'!G:G,0,1)):INDIRECT("'WM-AR'!B"&amp;_xlfn.XMATCH($I446,'WM-AR'!G:G,0,-1)))</f>
        <v>Revolving Door (UoM: EA)</v>
      </c>
      <c r="N445" s="1357" t="str">
        <f ca="1"/>
        <v>Revolving Door (UoM: EA)</v>
      </c>
      <c r="O445" s="1358"/>
      <c r="P445" s="1359"/>
      <c r="Q445" s="1360"/>
      <c r="R445" s="1360"/>
      <c r="S445" s="1360"/>
      <c r="T445" s="1360"/>
      <c r="U445" s="1360"/>
      <c r="V445" s="1360"/>
      <c r="W445" s="1361"/>
      <c r="X445" s="1362"/>
      <c r="Y445" s="679"/>
      <c r="Z445" s="679"/>
      <c r="AA445" s="679"/>
      <c r="AB445" s="679"/>
      <c r="AC445" s="679"/>
      <c r="AD445" s="679"/>
      <c r="AE445" s="679"/>
      <c r="AF445" s="679"/>
      <c r="AG445" s="1043"/>
      <c r="AH445" s="682"/>
      <c r="AI445" s="682"/>
      <c r="AJ445" s="682"/>
      <c r="AK445" s="682"/>
      <c r="AL445" s="683"/>
      <c r="AM445" s="88" t="str">
        <f ca="1">IF(AND(ISTEXT($E445),ISTEXT($B445)),"산출기준 &gt;&gt;  "&amp;_xlfn.XLOOKUP($E445,산출기준!$D:$D,산출기준!$E:$E,"매칭실패"),"")</f>
        <v>산출기준 &gt;&gt;  [ 도어 일반 산출 ]</v>
      </c>
    </row>
    <row r="446" spans="1:39" ht="49.9" customHeight="1" outlineLevel="1">
      <c r="B446" s="758"/>
      <c r="C446" s="759"/>
      <c r="D446" s="759"/>
      <c r="E446" s="814"/>
      <c r="F446" s="775"/>
      <c r="G446" s="1363" t="s">
        <v>3752</v>
      </c>
      <c r="H446" s="1364" t="str">
        <f>_xlfn.XLOOKUP(I446,'WM-AR'!G:G,'WM-AR'!E:E)</f>
        <v>A04AR142 Finishing Work Door &amp; Window Work Revolving Door (UoM: EA)</v>
      </c>
      <c r="I446" s="765" t="s">
        <v>3988</v>
      </c>
      <c r="J446" s="1365"/>
      <c r="K446" s="766"/>
      <c r="L446" s="766"/>
      <c r="M446" s="1366"/>
      <c r="N446" s="1366"/>
      <c r="O446" s="1366"/>
      <c r="P446" s="1366"/>
      <c r="Q446" s="1366"/>
      <c r="R446" s="1366"/>
      <c r="S446" s="1366"/>
      <c r="T446" s="1366"/>
      <c r="U446" s="1366"/>
      <c r="V446" s="1366"/>
      <c r="W446" s="1366"/>
      <c r="X446" s="1366"/>
      <c r="Y446" s="766"/>
      <c r="Z446" s="766"/>
      <c r="AA446" s="766"/>
      <c r="AB446" s="766"/>
      <c r="AC446" s="766"/>
      <c r="AD446" s="766"/>
      <c r="AE446" s="766"/>
      <c r="AF446" s="766"/>
      <c r="AG446" s="773"/>
      <c r="AH446" s="1045"/>
      <c r="AI446" s="1045"/>
      <c r="AJ446" s="1046"/>
      <c r="AK446" s="1046"/>
      <c r="AL446" s="759"/>
      <c r="AM446" s="88" t="str">
        <f>IF(AND(ISTEXT($E446),ISTEXT($B446)),"산출기준 &gt;&gt;  "&amp;_xlfn.XLOOKUP($E446,산출기준!$D:$D,산출기준!$E:$E,"매칭실패"),"")</f>
        <v/>
      </c>
    </row>
    <row r="447" spans="1:39" ht="54.95" customHeight="1">
      <c r="A447" s="1019"/>
      <c r="B447" s="684"/>
      <c r="C447" s="685"/>
      <c r="D447" s="1020"/>
      <c r="E447" s="687"/>
      <c r="F447" s="1021"/>
      <c r="G447" s="875" t="s">
        <v>2452</v>
      </c>
      <c r="H447" s="1367" t="str">
        <f ca="1">_xlfn.IFNA(_xlfn.XLOOKUP(J447,'WM-AR'!I:I,'WM-AR'!F:F),"")</f>
        <v xml:space="preserve">A04AR142-00001 Finishing Work Door &amp; Window Work Revolving Door (UoM: EA) Manual Revolving Door     w/ Hardware &amp; Accessories  </v>
      </c>
      <c r="I447" s="1368" t="s">
        <v>3755</v>
      </c>
      <c r="J447" s="692" t="str" cm="1">
        <f t="array" aca="1" ref="J447" ca="1">IF(ISTEXT(I447),INDIRECT("I"&amp;_xlfn.XMATCH("#",$I$1:INDIRECT("I"&amp;ROW()),,-1)+1)&amp;"-"&amp;I447,"")</f>
        <v>A04AR142-00001</v>
      </c>
      <c r="K447" s="1022"/>
      <c r="L447" s="1023" t="str">
        <f ca="1">IFERROR(VLOOKUP($J447,'WM-AR'!$I$7:$AS$3267,34,FALSE),"")</f>
        <v>EA</v>
      </c>
      <c r="M447" s="1369" t="str">
        <f ca="1">IFERROR(VLOOKUP($J447,'WM-AR'!$I$7:$AS$3267,4,FALSE),"")</f>
        <v>Finishing Work</v>
      </c>
      <c r="N447" s="1369" t="str">
        <f ca="1">IFERROR(VLOOKUP($J447,'WM-AR'!$I$7:$AS$3267,6,FALSE),"")</f>
        <v>Door &amp; Window Work</v>
      </c>
      <c r="O447" s="1369" t="str">
        <f ca="1">IFERROR(VLOOKUP($J447,'WM-AR'!$I$7:$AS$3267,8,FALSE),"")</f>
        <v>Revolving Door (UoM: EA)</v>
      </c>
      <c r="P447" s="1025" t="str">
        <f ca="1">IFERROR(VLOOKUP($J447,'WM-AR'!$I$7:$AS$3267,10,FALSE),"")</f>
        <v>Manual Revolving Door</v>
      </c>
      <c r="Q447" s="1026">
        <f ca="1">IFERROR(VLOOKUP($J447,'WM-AR'!$I$7:$AS$3267,12,FALSE),"")</f>
        <v>0</v>
      </c>
      <c r="R447" s="1026">
        <f ca="1">IFERROR(VLOOKUP($J447,'WM-AR'!$I$7:$AS$3267,14,FALSE),"")</f>
        <v>0</v>
      </c>
      <c r="S447" s="1026">
        <f ca="1">IFERROR(VLOOKUP($J447,'WM-AR'!$I$7:$AS$3267,16,FALSE),"")</f>
        <v>0</v>
      </c>
      <c r="T447" s="1026">
        <f ca="1">IFERROR(VLOOKUP($J447,'WM-AR'!$I$7:$AS$3267,18,FALSE),"")</f>
        <v>0</v>
      </c>
      <c r="U447" s="1026" t="str">
        <f ca="1">IFERROR(VLOOKUP($J447,'WM-AR'!$I$7:$AS$3267,20,FALSE),"")</f>
        <v>w/ Hardware &amp; Accessories</v>
      </c>
      <c r="V447" s="1026">
        <f ca="1">IFERROR(VLOOKUP($J447,'WM-AR'!$I$7:$AS$3267,22,FALSE),"")</f>
        <v>0</v>
      </c>
      <c r="W447" s="1026">
        <f ca="1">IFERROR(VLOOKUP($J447,'WM-AR'!$I$7:$AS$3267,24,FALSE),"")</f>
        <v>0</v>
      </c>
      <c r="X447" s="1026">
        <f ca="1">IFERROR(VLOOKUP($J447,'WM-AR'!$I$7:$AS$3267,25,FALSE),"")</f>
        <v>0</v>
      </c>
      <c r="Y447" s="1026" t="str">
        <f ca="1">IFERROR(VLOOKUP($J447,'WM-AR'!$I$7:$AS$3267,26,FALSE),"")</f>
        <v>DIA=(  )mm</v>
      </c>
      <c r="Z447" s="1026">
        <f ca="1">IFERROR(VLOOKUP($J447,'WM-AR'!$I$7:$AS$3267,27,FALSE),"")</f>
        <v>0</v>
      </c>
      <c r="AA447" s="1026">
        <f ca="1">IFERROR(VLOOKUP($J447,'WM-AR'!$I$7:$AS$3267,28,FALSE),"")</f>
        <v>0</v>
      </c>
      <c r="AB447" s="1026">
        <f ca="1">IFERROR(VLOOKUP($J447,'WM-AR'!$I$7:$AS$3267,29,FALSE),"")</f>
        <v>0</v>
      </c>
      <c r="AC447" s="1026">
        <f ca="1">IFERROR(VLOOKUP($J447,'WM-AR'!$I$7:$AS$3267,30,FALSE),"")</f>
        <v>0</v>
      </c>
      <c r="AD447" s="1026">
        <f ca="1">IFERROR(VLOOKUP($J447,'WM-AR'!$I$7:$AS$3267,31,FALSE),"")</f>
        <v>0</v>
      </c>
      <c r="AE447" s="1026">
        <f ca="1">IFERROR(VLOOKUP($J447,'WM-AR'!$I$7:$AS$3267,32,FALSE),"")</f>
        <v>0</v>
      </c>
      <c r="AF447" s="1026" t="str">
        <f ca="1">IFERROR(VLOOKUP($J447,'WM-AR'!$I$7:$AS$3267,33,FALSE),"")</f>
        <v/>
      </c>
      <c r="AG447" s="1370" t="s">
        <v>3931</v>
      </c>
      <c r="AH447" s="768" t="s">
        <v>3757</v>
      </c>
      <c r="AI447" s="768" t="s">
        <v>3757</v>
      </c>
      <c r="AJ447" s="769"/>
      <c r="AK447" s="769" t="str">
        <f ca="1">L447</f>
        <v>EA</v>
      </c>
      <c r="AL447" s="704"/>
      <c r="AM447" s="1028" t="str">
        <f>IF(AND(ISTEXT($E447),ISTEXT($B447)),"산출기준 &gt;&gt;  "&amp;_xlfn.XLOOKUP($E447,산출기준!$D:$D,산출기준!$E:$E,"매칭실패"),"")</f>
        <v/>
      </c>
    </row>
    <row r="448" spans="1:39" ht="54.95" customHeight="1">
      <c r="A448" s="1019"/>
      <c r="B448" s="705"/>
      <c r="C448" s="706"/>
      <c r="D448" s="711"/>
      <c r="E448" s="708"/>
      <c r="F448" s="1029"/>
      <c r="G448" s="882"/>
      <c r="H448" s="1371" t="str">
        <f ca="1">_xlfn.IFNA(_xlfn.XLOOKUP(J448,'WM-AR'!I:I,'WM-AR'!F:F),"")</f>
        <v/>
      </c>
      <c r="I448" s="1372"/>
      <c r="J448" s="712" t="str" cm="1">
        <f t="array" aca="1" ref="J448" ca="1">IF(ISTEXT(I448),INDIRECT("I"&amp;_xlfn.XMATCH("#",$I$1:INDIRECT("I"&amp;ROW()),,-1)+1)&amp;"-"&amp;I448,"")</f>
        <v/>
      </c>
      <c r="K448" s="1030"/>
      <c r="L448" s="1031" t="str">
        <f ca="1">IFERROR(VLOOKUP($J448,'WM-AR'!$I$7:$AS$3267,34,FALSE),"")</f>
        <v/>
      </c>
      <c r="M448" s="1373" t="str">
        <f ca="1">IFERROR(VLOOKUP($J448,'WM-AR'!$I$7:$AS$3267,4,FALSE),"")</f>
        <v/>
      </c>
      <c r="N448" s="1373" t="str">
        <f ca="1">IFERROR(VLOOKUP($J448,'WM-AR'!$I$7:$AS$3267,6,FALSE),"")</f>
        <v/>
      </c>
      <c r="O448" s="1373" t="str">
        <f ca="1">IFERROR(VLOOKUP($J448,'WM-AR'!$I$7:$AS$3267,8,FALSE),"")</f>
        <v/>
      </c>
      <c r="P448" s="1032" t="str">
        <f ca="1">IFERROR(VLOOKUP($J448,'WM-AR'!$I$7:$AS$3267,10,FALSE),"")</f>
        <v/>
      </c>
      <c r="Q448" s="1033" t="str">
        <f ca="1">IFERROR(VLOOKUP($J448,'WM-AR'!$I$7:$AS$3267,12,FALSE),"")</f>
        <v/>
      </c>
      <c r="R448" s="1033" t="str">
        <f ca="1">IFERROR(VLOOKUP($J448,'WM-AR'!$I$7:$AS$3267,14,FALSE),"")</f>
        <v/>
      </c>
      <c r="S448" s="1033" t="str">
        <f ca="1">IFERROR(VLOOKUP($J448,'WM-AR'!$I$7:$AS$3267,16,FALSE),"")</f>
        <v/>
      </c>
      <c r="T448" s="1033" t="str">
        <f ca="1">IFERROR(VLOOKUP($J448,'WM-AR'!$I$7:$AS$3267,18,FALSE),"")</f>
        <v/>
      </c>
      <c r="U448" s="1033" t="str">
        <f ca="1">IFERROR(VLOOKUP($J448,'WM-AR'!$I$7:$AS$3267,20,FALSE),"")</f>
        <v/>
      </c>
      <c r="V448" s="1033" t="str">
        <f ca="1">IFERROR(VLOOKUP($J448,'WM-AR'!$I$7:$AS$3267,22,FALSE),"")</f>
        <v/>
      </c>
      <c r="W448" s="1033" t="str">
        <f ca="1">IFERROR(VLOOKUP($J448,'WM-AR'!$I$7:$AS$3267,24,FALSE),"")</f>
        <v/>
      </c>
      <c r="X448" s="1033" t="str">
        <f ca="1">IFERROR(VLOOKUP($J448,'WM-AR'!$I$7:$AS$3267,25,FALSE),"")</f>
        <v/>
      </c>
      <c r="Y448" s="1033" t="str">
        <f ca="1">IFERROR(VLOOKUP($J448,'WM-AR'!$I$7:$AS$3267,26,FALSE),"")</f>
        <v/>
      </c>
      <c r="Z448" s="1033" t="str">
        <f ca="1">IFERROR(VLOOKUP($J448,'WM-AR'!$I$7:$AS$3267,27,FALSE),"")</f>
        <v/>
      </c>
      <c r="AA448" s="1033" t="str">
        <f ca="1">IFERROR(VLOOKUP($J448,'WM-AR'!$I$7:$AS$3267,28,FALSE),"")</f>
        <v/>
      </c>
      <c r="AB448" s="1033" t="str">
        <f ca="1">IFERROR(VLOOKUP($J448,'WM-AR'!$I$7:$AS$3267,29,FALSE),"")</f>
        <v/>
      </c>
      <c r="AC448" s="1033" t="str">
        <f ca="1">IFERROR(VLOOKUP($J448,'WM-AR'!$I$7:$AS$3267,30,FALSE),"")</f>
        <v/>
      </c>
      <c r="AD448" s="1033" t="str">
        <f ca="1">IFERROR(VLOOKUP($J448,'WM-AR'!$I$7:$AS$3267,31,FALSE),"")</f>
        <v/>
      </c>
      <c r="AE448" s="1033" t="str">
        <f ca="1">IFERROR(VLOOKUP($J448,'WM-AR'!$I$7:$AS$3267,32,FALSE),"")</f>
        <v/>
      </c>
      <c r="AF448" s="1033" t="str">
        <f ca="1">IFERROR(VLOOKUP($J448,'WM-AR'!$I$7:$AS$3267,33,FALSE),"")</f>
        <v/>
      </c>
      <c r="AG448" s="1374"/>
      <c r="AH448" s="1375" t="s">
        <v>3757</v>
      </c>
      <c r="AI448" s="1375" t="s">
        <v>3757</v>
      </c>
      <c r="AJ448" s="1375"/>
      <c r="AK448" s="1375" t="str">
        <f t="shared" ref="AK448:AK449" ca="1" si="50">L448</f>
        <v/>
      </c>
      <c r="AL448" s="723"/>
      <c r="AM448" s="1028" t="str">
        <f>IF(AND(ISTEXT($E448),ISTEXT($B448)),"산출기준 &gt;&gt;  "&amp;_xlfn.XLOOKUP($E448,산출기준!$D:$D,산출기준!$E:$E,"매칭실패"),"")</f>
        <v/>
      </c>
    </row>
    <row r="449" spans="1:39" ht="54.95" customHeight="1">
      <c r="A449" s="1019"/>
      <c r="B449" s="724"/>
      <c r="C449" s="725"/>
      <c r="D449" s="731"/>
      <c r="E449" s="727"/>
      <c r="F449" s="1035"/>
      <c r="G449" s="886"/>
      <c r="H449" s="1376" t="str">
        <f ca="1">_xlfn.IFNA(_xlfn.XLOOKUP(J449,'WM-AR'!I:I,'WM-AR'!F:F),"")</f>
        <v/>
      </c>
      <c r="I449" s="1377"/>
      <c r="J449" s="732" t="str" cm="1">
        <f t="array" aca="1" ref="J449" ca="1">IF(ISTEXT(I449),INDIRECT("I"&amp;_xlfn.XMATCH("#",$I$1:INDIRECT("I"&amp;ROW()),,-1)+1)&amp;"-"&amp;I449,"")</f>
        <v/>
      </c>
      <c r="K449" s="1036"/>
      <c r="L449" s="1037" t="str">
        <f ca="1">IFERROR(VLOOKUP($J449,'WM-AR'!$I$7:$AS$3267,34,FALSE),"")</f>
        <v/>
      </c>
      <c r="M449" s="1378" t="str">
        <f ca="1">IFERROR(VLOOKUP($J449,'WM-AR'!$I$7:$AS$3267,4,FALSE),"")</f>
        <v/>
      </c>
      <c r="N449" s="1378" t="str">
        <f ca="1">IFERROR(VLOOKUP($J449,'WM-AR'!$I$7:$AS$3267,6,FALSE),"")</f>
        <v/>
      </c>
      <c r="O449" s="1378" t="str">
        <f ca="1">IFERROR(VLOOKUP($J449,'WM-AR'!$I$7:$AS$3267,8,FALSE),"")</f>
        <v/>
      </c>
      <c r="P449" s="1038" t="str">
        <f ca="1">IFERROR(VLOOKUP($J449,'WM-AR'!$I$7:$AS$3267,10,FALSE),"")</f>
        <v/>
      </c>
      <c r="Q449" s="1039" t="str">
        <f ca="1">IFERROR(VLOOKUP($J449,'WM-AR'!$I$7:$AS$3267,12,FALSE),"")</f>
        <v/>
      </c>
      <c r="R449" s="1039" t="str">
        <f ca="1">IFERROR(VLOOKUP($J449,'WM-AR'!$I$7:$AS$3267,14,FALSE),"")</f>
        <v/>
      </c>
      <c r="S449" s="1039" t="str">
        <f ca="1">IFERROR(VLOOKUP($J449,'WM-AR'!$I$7:$AS$3267,16,FALSE),"")</f>
        <v/>
      </c>
      <c r="T449" s="1039" t="str">
        <f ca="1">IFERROR(VLOOKUP($J449,'WM-AR'!$I$7:$AS$3267,18,FALSE),"")</f>
        <v/>
      </c>
      <c r="U449" s="1039" t="str">
        <f ca="1">IFERROR(VLOOKUP($J449,'WM-AR'!$I$7:$AS$3267,20,FALSE),"")</f>
        <v/>
      </c>
      <c r="V449" s="1039" t="str">
        <f ca="1">IFERROR(VLOOKUP($J449,'WM-AR'!$I$7:$AS$3267,22,FALSE),"")</f>
        <v/>
      </c>
      <c r="W449" s="1039" t="str">
        <f ca="1">IFERROR(VLOOKUP($J449,'WM-AR'!$I$7:$AS$3267,24,FALSE),"")</f>
        <v/>
      </c>
      <c r="X449" s="1039" t="str">
        <f ca="1">IFERROR(VLOOKUP($J449,'WM-AR'!$I$7:$AS$3267,25,FALSE),"")</f>
        <v/>
      </c>
      <c r="Y449" s="1039" t="str">
        <f ca="1">IFERROR(VLOOKUP($J449,'WM-AR'!$I$7:$AS$3267,26,FALSE),"")</f>
        <v/>
      </c>
      <c r="Z449" s="1039" t="str">
        <f ca="1">IFERROR(VLOOKUP($J449,'WM-AR'!$I$7:$AS$3267,27,FALSE),"")</f>
        <v/>
      </c>
      <c r="AA449" s="1039" t="str">
        <f ca="1">IFERROR(VLOOKUP($J449,'WM-AR'!$I$7:$AS$3267,28,FALSE),"")</f>
        <v/>
      </c>
      <c r="AB449" s="1039" t="str">
        <f ca="1">IFERROR(VLOOKUP($J449,'WM-AR'!$I$7:$AS$3267,29,FALSE),"")</f>
        <v/>
      </c>
      <c r="AC449" s="1039" t="str">
        <f ca="1">IFERROR(VLOOKUP($J449,'WM-AR'!$I$7:$AS$3267,30,FALSE),"")</f>
        <v/>
      </c>
      <c r="AD449" s="1039" t="str">
        <f ca="1">IFERROR(VLOOKUP($J449,'WM-AR'!$I$7:$AS$3267,31,FALSE),"")</f>
        <v/>
      </c>
      <c r="AE449" s="1039" t="str">
        <f ca="1">IFERROR(VLOOKUP($J449,'WM-AR'!$I$7:$AS$3267,32,FALSE),"")</f>
        <v/>
      </c>
      <c r="AF449" s="1039" t="str">
        <f ca="1">IFERROR(VLOOKUP($J449,'WM-AR'!$I$7:$AS$3267,33,FALSE),"")</f>
        <v/>
      </c>
      <c r="AG449" s="1379"/>
      <c r="AH449" s="1380" t="s">
        <v>3757</v>
      </c>
      <c r="AI449" s="1380" t="s">
        <v>3757</v>
      </c>
      <c r="AJ449" s="1380"/>
      <c r="AK449" s="1380" t="str">
        <f t="shared" ca="1" si="50"/>
        <v/>
      </c>
      <c r="AL449" s="743"/>
      <c r="AM449" s="1028" t="str">
        <f>IF(AND(ISTEXT($E449),ISTEXT($B449)),"산출기준 &gt;&gt;  "&amp;_xlfn.XLOOKUP($E449,산출기준!$D:$D,산출기준!$E:$E,"매칭실패"),"")</f>
        <v/>
      </c>
    </row>
    <row r="450" spans="1:39">
      <c r="B450" s="658"/>
      <c r="C450" s="659"/>
      <c r="D450" s="659"/>
      <c r="E450" s="659"/>
      <c r="F450" s="1056"/>
      <c r="G450" s="662"/>
      <c r="H450" s="662"/>
      <c r="I450" s="662"/>
      <c r="J450" s="652"/>
      <c r="K450" s="664"/>
      <c r="L450" s="664"/>
      <c r="M450" s="664"/>
      <c r="N450" s="664"/>
      <c r="O450" s="664"/>
      <c r="P450" s="664"/>
      <c r="Q450" s="664"/>
      <c r="R450" s="664"/>
      <c r="S450" s="664"/>
      <c r="T450" s="664"/>
      <c r="U450" s="664"/>
      <c r="V450" s="664"/>
      <c r="W450" s="664"/>
      <c r="X450" s="664"/>
      <c r="Y450" s="664"/>
      <c r="Z450" s="664"/>
      <c r="AA450" s="664"/>
      <c r="AB450" s="664"/>
      <c r="AC450" s="664"/>
      <c r="AD450" s="664"/>
      <c r="AE450" s="664"/>
      <c r="AF450" s="664"/>
      <c r="AG450" s="659"/>
      <c r="AH450" s="665"/>
      <c r="AI450" s="665"/>
      <c r="AJ450" s="666"/>
      <c r="AK450" s="666"/>
      <c r="AL450" s="662"/>
      <c r="AM450" s="88" t="str">
        <f>IF(AND(ISTEXT($E450),ISTEXT($B450)),"산출기준 &gt;&gt;  "&amp;_xlfn.XLOOKUP($E450,산출기준!$D:$D,산출기준!$E:$E,"매칭실패"),"")</f>
        <v/>
      </c>
    </row>
    <row r="451" spans="1:39" ht="34.9" customHeight="1">
      <c r="B451" s="808" t="str" cm="1">
        <f t="array" aca="1" ref="B451" ca="1">_xlfn.IFNA(INDIRECT("Family_표준_구성도!B"&amp;MATCH(F451,INDIRECT("Family_표준_구성도!"&amp;"C:C"),0)),"")</f>
        <v>8.4.1.5.2</v>
      </c>
      <c r="C451" s="668" t="s">
        <v>2016</v>
      </c>
      <c r="D451" s="809"/>
      <c r="E451" s="668" t="s">
        <v>3761</v>
      </c>
      <c r="F451" s="1265" t="s">
        <v>3989</v>
      </c>
      <c r="G451" s="811"/>
      <c r="H451" s="917" t="s">
        <v>3990</v>
      </c>
      <c r="I451" s="1356" t="s">
        <v>1653</v>
      </c>
      <c r="J451" s="1356"/>
      <c r="K451" s="674"/>
      <c r="L451" s="674"/>
      <c r="M451" s="1357" t="str" cm="1">
        <f t="array" aca="1" ref="M451:N451" ca="1">TRANSPOSE(INDIRECT("'WM-AR'!B"&amp;_xlfn.XMATCH($I452,'WM-AR'!G:G,0,1)):INDIRECT("'WM-AR'!B"&amp;_xlfn.XMATCH($I452,'WM-AR'!G:G,0,-1)))</f>
        <v>Revolving Door (UoM: EA)</v>
      </c>
      <c r="N451" s="1357" t="str">
        <f ca="1"/>
        <v>Revolving Door (UoM: EA)</v>
      </c>
      <c r="O451" s="1358"/>
      <c r="P451" s="1359"/>
      <c r="Q451" s="1360"/>
      <c r="R451" s="1360"/>
      <c r="S451" s="1360"/>
      <c r="T451" s="1360"/>
      <c r="U451" s="1360"/>
      <c r="V451" s="1360"/>
      <c r="W451" s="1361"/>
      <c r="X451" s="1362"/>
      <c r="Y451" s="679"/>
      <c r="Z451" s="679"/>
      <c r="AA451" s="679"/>
      <c r="AB451" s="679"/>
      <c r="AC451" s="679"/>
      <c r="AD451" s="679"/>
      <c r="AE451" s="679"/>
      <c r="AF451" s="679"/>
      <c r="AG451" s="1043"/>
      <c r="AH451" s="682"/>
      <c r="AI451" s="682"/>
      <c r="AJ451" s="682"/>
      <c r="AK451" s="682"/>
      <c r="AL451" s="683"/>
      <c r="AM451" s="88" t="str">
        <f ca="1">IF(AND(ISTEXT($E451),ISTEXT($B451)),"산출기준 &gt;&gt;  "&amp;_xlfn.XLOOKUP($E451,산출기준!$D:$D,산출기준!$E:$E,"매칭실패"),"")</f>
        <v>산출기준 &gt;&gt;  [ 도어 일반 산출 ]</v>
      </c>
    </row>
    <row r="452" spans="1:39" ht="49.9" customHeight="1" outlineLevel="1">
      <c r="B452" s="758"/>
      <c r="C452" s="759"/>
      <c r="D452" s="759"/>
      <c r="E452" s="814"/>
      <c r="F452" s="775"/>
      <c r="G452" s="1363" t="s">
        <v>3752</v>
      </c>
      <c r="H452" s="1364" t="str">
        <f>_xlfn.XLOOKUP(I452,'WM-AR'!G:G,'WM-AR'!E:E)</f>
        <v>A04AR142 Finishing Work Door &amp; Window Work Revolving Door (UoM: EA)</v>
      </c>
      <c r="I452" s="765" t="s">
        <v>3991</v>
      </c>
      <c r="J452" s="1365"/>
      <c r="K452" s="766"/>
      <c r="L452" s="766"/>
      <c r="M452" s="1366"/>
      <c r="N452" s="1366"/>
      <c r="O452" s="1366"/>
      <c r="P452" s="1366"/>
      <c r="Q452" s="1366"/>
      <c r="R452" s="1366"/>
      <c r="S452" s="1366"/>
      <c r="T452" s="1366"/>
      <c r="U452" s="1366"/>
      <c r="V452" s="1366"/>
      <c r="W452" s="1366"/>
      <c r="X452" s="1366"/>
      <c r="Y452" s="766"/>
      <c r="Z452" s="766"/>
      <c r="AA452" s="766"/>
      <c r="AB452" s="766"/>
      <c r="AC452" s="766"/>
      <c r="AD452" s="766"/>
      <c r="AE452" s="766"/>
      <c r="AF452" s="766"/>
      <c r="AG452" s="773"/>
      <c r="AH452" s="1045"/>
      <c r="AI452" s="1045"/>
      <c r="AJ452" s="1046"/>
      <c r="AK452" s="1046"/>
      <c r="AL452" s="759"/>
      <c r="AM452" s="88" t="str">
        <f>IF(AND(ISTEXT($E452),ISTEXT($B452)),"산출기준 &gt;&gt;  "&amp;_xlfn.XLOOKUP($E452,산출기준!$D:$D,산출기준!$E:$E,"매칭실패"),"")</f>
        <v/>
      </c>
    </row>
    <row r="453" spans="1:39" ht="54.95" customHeight="1">
      <c r="A453" s="1019"/>
      <c r="B453" s="684"/>
      <c r="C453" s="685"/>
      <c r="D453" s="1020"/>
      <c r="E453" s="687"/>
      <c r="F453" s="1021"/>
      <c r="G453" s="875" t="s">
        <v>2453</v>
      </c>
      <c r="H453" s="1367" t="str">
        <f ca="1">_xlfn.IFNA(_xlfn.XLOOKUP(J453,'WM-AR'!I:I,'WM-AR'!F:F),"")</f>
        <v xml:space="preserve">A04AR142-00002 Finishing Work Door &amp; Window Work Revolving Door (UoM: EA) Auto Revolving Door     w/ Hardware &amp; Accessories  </v>
      </c>
      <c r="I453" s="1368" t="s">
        <v>3836</v>
      </c>
      <c r="J453" s="692" t="str" cm="1">
        <f t="array" aca="1" ref="J453" ca="1">IF(ISTEXT(I453),INDIRECT("I"&amp;_xlfn.XMATCH("#",$I$1:INDIRECT("I"&amp;ROW()),,-1)+1)&amp;"-"&amp;I453,"")</f>
        <v>A04AR142-00002</v>
      </c>
      <c r="K453" s="1022"/>
      <c r="L453" s="1023" t="str">
        <f ca="1">IFERROR(VLOOKUP($J453,'WM-AR'!$I$7:$AS$3267,34,FALSE),"")</f>
        <v>EA</v>
      </c>
      <c r="M453" s="1369" t="str">
        <f ca="1">IFERROR(VLOOKUP($J453,'WM-AR'!$I$7:$AS$3267,4,FALSE),"")</f>
        <v>Finishing Work</v>
      </c>
      <c r="N453" s="1369" t="str">
        <f ca="1">IFERROR(VLOOKUP($J453,'WM-AR'!$I$7:$AS$3267,6,FALSE),"")</f>
        <v>Door &amp; Window Work</v>
      </c>
      <c r="O453" s="1369" t="str">
        <f ca="1">IFERROR(VLOOKUP($J453,'WM-AR'!$I$7:$AS$3267,8,FALSE),"")</f>
        <v>Revolving Door (UoM: EA)</v>
      </c>
      <c r="P453" s="1025" t="str">
        <f ca="1">IFERROR(VLOOKUP($J453,'WM-AR'!$I$7:$AS$3267,10,FALSE),"")</f>
        <v>Auto Revolving Door</v>
      </c>
      <c r="Q453" s="1026">
        <f ca="1">IFERROR(VLOOKUP($J453,'WM-AR'!$I$7:$AS$3267,12,FALSE),"")</f>
        <v>0</v>
      </c>
      <c r="R453" s="1026">
        <f ca="1">IFERROR(VLOOKUP($J453,'WM-AR'!$I$7:$AS$3267,14,FALSE),"")</f>
        <v>0</v>
      </c>
      <c r="S453" s="1026">
        <f ca="1">IFERROR(VLOOKUP($J453,'WM-AR'!$I$7:$AS$3267,16,FALSE),"")</f>
        <v>0</v>
      </c>
      <c r="T453" s="1026">
        <f ca="1">IFERROR(VLOOKUP($J453,'WM-AR'!$I$7:$AS$3267,18,FALSE),"")</f>
        <v>0</v>
      </c>
      <c r="U453" s="1026" t="str">
        <f ca="1">IFERROR(VLOOKUP($J453,'WM-AR'!$I$7:$AS$3267,20,FALSE),"")</f>
        <v>w/ Hardware &amp; Accessories</v>
      </c>
      <c r="V453" s="1026">
        <f ca="1">IFERROR(VLOOKUP($J453,'WM-AR'!$I$7:$AS$3267,22,FALSE),"")</f>
        <v>0</v>
      </c>
      <c r="W453" s="1026">
        <f ca="1">IFERROR(VLOOKUP($J453,'WM-AR'!$I$7:$AS$3267,24,FALSE),"")</f>
        <v>0</v>
      </c>
      <c r="X453" s="1026">
        <f ca="1">IFERROR(VLOOKUP($J453,'WM-AR'!$I$7:$AS$3267,25,FALSE),"")</f>
        <v>0</v>
      </c>
      <c r="Y453" s="1026" t="str">
        <f ca="1">IFERROR(VLOOKUP($J453,'WM-AR'!$I$7:$AS$3267,26,FALSE),"")</f>
        <v>DIA=(  )mm</v>
      </c>
      <c r="Z453" s="1026">
        <f ca="1">IFERROR(VLOOKUP($J453,'WM-AR'!$I$7:$AS$3267,27,FALSE),"")</f>
        <v>0</v>
      </c>
      <c r="AA453" s="1026">
        <f ca="1">IFERROR(VLOOKUP($J453,'WM-AR'!$I$7:$AS$3267,28,FALSE),"")</f>
        <v>0</v>
      </c>
      <c r="AB453" s="1026">
        <f ca="1">IFERROR(VLOOKUP($J453,'WM-AR'!$I$7:$AS$3267,29,FALSE),"")</f>
        <v>0</v>
      </c>
      <c r="AC453" s="1026">
        <f ca="1">IFERROR(VLOOKUP($J453,'WM-AR'!$I$7:$AS$3267,30,FALSE),"")</f>
        <v>0</v>
      </c>
      <c r="AD453" s="1026">
        <f ca="1">IFERROR(VLOOKUP($J453,'WM-AR'!$I$7:$AS$3267,31,FALSE),"")</f>
        <v>0</v>
      </c>
      <c r="AE453" s="1026">
        <f ca="1">IFERROR(VLOOKUP($J453,'WM-AR'!$I$7:$AS$3267,32,FALSE),"")</f>
        <v>0</v>
      </c>
      <c r="AF453" s="1026" t="str">
        <f ca="1">IFERROR(VLOOKUP($J453,'WM-AR'!$I$7:$AS$3267,33,FALSE),"")</f>
        <v/>
      </c>
      <c r="AG453" s="1370" t="s">
        <v>3931</v>
      </c>
      <c r="AH453" s="768" t="s">
        <v>3757</v>
      </c>
      <c r="AI453" s="768" t="s">
        <v>3757</v>
      </c>
      <c r="AJ453" s="769"/>
      <c r="AK453" s="769" t="str">
        <f ca="1">L453</f>
        <v>EA</v>
      </c>
      <c r="AL453" s="704"/>
      <c r="AM453" s="1028" t="str">
        <f>IF(AND(ISTEXT($E453),ISTEXT($B453)),"산출기준 &gt;&gt;  "&amp;_xlfn.XLOOKUP($E453,산출기준!$D:$D,산출기준!$E:$E,"매칭실패"),"")</f>
        <v/>
      </c>
    </row>
    <row r="454" spans="1:39" ht="54.95" customHeight="1">
      <c r="A454" s="1019"/>
      <c r="B454" s="705"/>
      <c r="C454" s="706"/>
      <c r="D454" s="711"/>
      <c r="E454" s="708"/>
      <c r="F454" s="1029"/>
      <c r="G454" s="882"/>
      <c r="H454" s="1371" t="str">
        <f ca="1">_xlfn.IFNA(_xlfn.XLOOKUP(J454,'WM-AR'!I:I,'WM-AR'!F:F),"")</f>
        <v/>
      </c>
      <c r="I454" s="1372"/>
      <c r="J454" s="712" t="str" cm="1">
        <f t="array" aca="1" ref="J454" ca="1">IF(ISTEXT(I454),INDIRECT("I"&amp;_xlfn.XMATCH("#",$I$1:INDIRECT("I"&amp;ROW()),,-1)+1)&amp;"-"&amp;I454,"")</f>
        <v/>
      </c>
      <c r="K454" s="1030"/>
      <c r="L454" s="1031" t="str">
        <f ca="1">IFERROR(VLOOKUP($J454,'WM-AR'!$I$7:$AS$3267,34,FALSE),"")</f>
        <v/>
      </c>
      <c r="M454" s="1373" t="str">
        <f ca="1">IFERROR(VLOOKUP($J454,'WM-AR'!$I$7:$AS$3267,4,FALSE),"")</f>
        <v/>
      </c>
      <c r="N454" s="1373" t="str">
        <f ca="1">IFERROR(VLOOKUP($J454,'WM-AR'!$I$7:$AS$3267,6,FALSE),"")</f>
        <v/>
      </c>
      <c r="O454" s="1373" t="str">
        <f ca="1">IFERROR(VLOOKUP($J454,'WM-AR'!$I$7:$AS$3267,8,FALSE),"")</f>
        <v/>
      </c>
      <c r="P454" s="1032" t="str">
        <f ca="1">IFERROR(VLOOKUP($J454,'WM-AR'!$I$7:$AS$3267,10,FALSE),"")</f>
        <v/>
      </c>
      <c r="Q454" s="1033" t="str">
        <f ca="1">IFERROR(VLOOKUP($J454,'WM-AR'!$I$7:$AS$3267,12,FALSE),"")</f>
        <v/>
      </c>
      <c r="R454" s="1033" t="str">
        <f ca="1">IFERROR(VLOOKUP($J454,'WM-AR'!$I$7:$AS$3267,14,FALSE),"")</f>
        <v/>
      </c>
      <c r="S454" s="1033" t="str">
        <f ca="1">IFERROR(VLOOKUP($J454,'WM-AR'!$I$7:$AS$3267,16,FALSE),"")</f>
        <v/>
      </c>
      <c r="T454" s="1033" t="str">
        <f ca="1">IFERROR(VLOOKUP($J454,'WM-AR'!$I$7:$AS$3267,18,FALSE),"")</f>
        <v/>
      </c>
      <c r="U454" s="1033" t="str">
        <f ca="1">IFERROR(VLOOKUP($J454,'WM-AR'!$I$7:$AS$3267,20,FALSE),"")</f>
        <v/>
      </c>
      <c r="V454" s="1033" t="str">
        <f ca="1">IFERROR(VLOOKUP($J454,'WM-AR'!$I$7:$AS$3267,22,FALSE),"")</f>
        <v/>
      </c>
      <c r="W454" s="1033" t="str">
        <f ca="1">IFERROR(VLOOKUP($J454,'WM-AR'!$I$7:$AS$3267,24,FALSE),"")</f>
        <v/>
      </c>
      <c r="X454" s="1033" t="str">
        <f ca="1">IFERROR(VLOOKUP($J454,'WM-AR'!$I$7:$AS$3267,25,FALSE),"")</f>
        <v/>
      </c>
      <c r="Y454" s="1033" t="str">
        <f ca="1">IFERROR(VLOOKUP($J454,'WM-AR'!$I$7:$AS$3267,26,FALSE),"")</f>
        <v/>
      </c>
      <c r="Z454" s="1033" t="str">
        <f ca="1">IFERROR(VLOOKUP($J454,'WM-AR'!$I$7:$AS$3267,27,FALSE),"")</f>
        <v/>
      </c>
      <c r="AA454" s="1033" t="str">
        <f ca="1">IFERROR(VLOOKUP($J454,'WM-AR'!$I$7:$AS$3267,28,FALSE),"")</f>
        <v/>
      </c>
      <c r="AB454" s="1033" t="str">
        <f ca="1">IFERROR(VLOOKUP($J454,'WM-AR'!$I$7:$AS$3267,29,FALSE),"")</f>
        <v/>
      </c>
      <c r="AC454" s="1033" t="str">
        <f ca="1">IFERROR(VLOOKUP($J454,'WM-AR'!$I$7:$AS$3267,30,FALSE),"")</f>
        <v/>
      </c>
      <c r="AD454" s="1033" t="str">
        <f ca="1">IFERROR(VLOOKUP($J454,'WM-AR'!$I$7:$AS$3267,31,FALSE),"")</f>
        <v/>
      </c>
      <c r="AE454" s="1033" t="str">
        <f ca="1">IFERROR(VLOOKUP($J454,'WM-AR'!$I$7:$AS$3267,32,FALSE),"")</f>
        <v/>
      </c>
      <c r="AF454" s="1033" t="str">
        <f ca="1">IFERROR(VLOOKUP($J454,'WM-AR'!$I$7:$AS$3267,33,FALSE),"")</f>
        <v/>
      </c>
      <c r="AG454" s="1374"/>
      <c r="AH454" s="1375" t="s">
        <v>3757</v>
      </c>
      <c r="AI454" s="1375" t="s">
        <v>3757</v>
      </c>
      <c r="AJ454" s="1375"/>
      <c r="AK454" s="1375" t="str">
        <f t="shared" ref="AK454:AK455" ca="1" si="51">L454</f>
        <v/>
      </c>
      <c r="AL454" s="723"/>
      <c r="AM454" s="1028" t="str">
        <f>IF(AND(ISTEXT($E454),ISTEXT($B454)),"산출기준 &gt;&gt;  "&amp;_xlfn.XLOOKUP($E454,산출기준!$D:$D,산출기준!$E:$E,"매칭실패"),"")</f>
        <v/>
      </c>
    </row>
    <row r="455" spans="1:39" ht="54.95" customHeight="1">
      <c r="A455" s="1019"/>
      <c r="B455" s="724"/>
      <c r="C455" s="725"/>
      <c r="D455" s="731"/>
      <c r="E455" s="727"/>
      <c r="F455" s="1035"/>
      <c r="G455" s="886"/>
      <c r="H455" s="1376" t="str">
        <f ca="1">_xlfn.IFNA(_xlfn.XLOOKUP(J455,'WM-AR'!I:I,'WM-AR'!F:F),"")</f>
        <v/>
      </c>
      <c r="I455" s="1377"/>
      <c r="J455" s="732" t="str" cm="1">
        <f t="array" aca="1" ref="J455" ca="1">IF(ISTEXT(I455),INDIRECT("I"&amp;_xlfn.XMATCH("#",$I$1:INDIRECT("I"&amp;ROW()),,-1)+1)&amp;"-"&amp;I455,"")</f>
        <v/>
      </c>
      <c r="K455" s="1036"/>
      <c r="L455" s="1037" t="str">
        <f ca="1">IFERROR(VLOOKUP($J455,'WM-AR'!$I$7:$AS$3267,34,FALSE),"")</f>
        <v/>
      </c>
      <c r="M455" s="1378" t="str">
        <f ca="1">IFERROR(VLOOKUP($J455,'WM-AR'!$I$7:$AS$3267,4,FALSE),"")</f>
        <v/>
      </c>
      <c r="N455" s="1378" t="str">
        <f ca="1">IFERROR(VLOOKUP($J455,'WM-AR'!$I$7:$AS$3267,6,FALSE),"")</f>
        <v/>
      </c>
      <c r="O455" s="1378" t="str">
        <f ca="1">IFERROR(VLOOKUP($J455,'WM-AR'!$I$7:$AS$3267,8,FALSE),"")</f>
        <v/>
      </c>
      <c r="P455" s="1038" t="str">
        <f ca="1">IFERROR(VLOOKUP($J455,'WM-AR'!$I$7:$AS$3267,10,FALSE),"")</f>
        <v/>
      </c>
      <c r="Q455" s="1039" t="str">
        <f ca="1">IFERROR(VLOOKUP($J455,'WM-AR'!$I$7:$AS$3267,12,FALSE),"")</f>
        <v/>
      </c>
      <c r="R455" s="1039" t="str">
        <f ca="1">IFERROR(VLOOKUP($J455,'WM-AR'!$I$7:$AS$3267,14,FALSE),"")</f>
        <v/>
      </c>
      <c r="S455" s="1039" t="str">
        <f ca="1">IFERROR(VLOOKUP($J455,'WM-AR'!$I$7:$AS$3267,16,FALSE),"")</f>
        <v/>
      </c>
      <c r="T455" s="1039" t="str">
        <f ca="1">IFERROR(VLOOKUP($J455,'WM-AR'!$I$7:$AS$3267,18,FALSE),"")</f>
        <v/>
      </c>
      <c r="U455" s="1039" t="str">
        <f ca="1">IFERROR(VLOOKUP($J455,'WM-AR'!$I$7:$AS$3267,20,FALSE),"")</f>
        <v/>
      </c>
      <c r="V455" s="1039" t="str">
        <f ca="1">IFERROR(VLOOKUP($J455,'WM-AR'!$I$7:$AS$3267,22,FALSE),"")</f>
        <v/>
      </c>
      <c r="W455" s="1039" t="str">
        <f ca="1">IFERROR(VLOOKUP($J455,'WM-AR'!$I$7:$AS$3267,24,FALSE),"")</f>
        <v/>
      </c>
      <c r="X455" s="1039" t="str">
        <f ca="1">IFERROR(VLOOKUP($J455,'WM-AR'!$I$7:$AS$3267,25,FALSE),"")</f>
        <v/>
      </c>
      <c r="Y455" s="1039" t="str">
        <f ca="1">IFERROR(VLOOKUP($J455,'WM-AR'!$I$7:$AS$3267,26,FALSE),"")</f>
        <v/>
      </c>
      <c r="Z455" s="1039" t="str">
        <f ca="1">IFERROR(VLOOKUP($J455,'WM-AR'!$I$7:$AS$3267,27,FALSE),"")</f>
        <v/>
      </c>
      <c r="AA455" s="1039" t="str">
        <f ca="1">IFERROR(VLOOKUP($J455,'WM-AR'!$I$7:$AS$3267,28,FALSE),"")</f>
        <v/>
      </c>
      <c r="AB455" s="1039" t="str">
        <f ca="1">IFERROR(VLOOKUP($J455,'WM-AR'!$I$7:$AS$3267,29,FALSE),"")</f>
        <v/>
      </c>
      <c r="AC455" s="1039" t="str">
        <f ca="1">IFERROR(VLOOKUP($J455,'WM-AR'!$I$7:$AS$3267,30,FALSE),"")</f>
        <v/>
      </c>
      <c r="AD455" s="1039" t="str">
        <f ca="1">IFERROR(VLOOKUP($J455,'WM-AR'!$I$7:$AS$3267,31,FALSE),"")</f>
        <v/>
      </c>
      <c r="AE455" s="1039" t="str">
        <f ca="1">IFERROR(VLOOKUP($J455,'WM-AR'!$I$7:$AS$3267,32,FALSE),"")</f>
        <v/>
      </c>
      <c r="AF455" s="1039" t="str">
        <f ca="1">IFERROR(VLOOKUP($J455,'WM-AR'!$I$7:$AS$3267,33,FALSE),"")</f>
        <v/>
      </c>
      <c r="AG455" s="1379"/>
      <c r="AH455" s="1380" t="s">
        <v>3757</v>
      </c>
      <c r="AI455" s="1380" t="s">
        <v>3757</v>
      </c>
      <c r="AJ455" s="1380"/>
      <c r="AK455" s="1380" t="str">
        <f t="shared" ca="1" si="51"/>
        <v/>
      </c>
      <c r="AL455" s="743"/>
      <c r="AM455" s="1028" t="str">
        <f>IF(AND(ISTEXT($E455),ISTEXT($B455)),"산출기준 &gt;&gt;  "&amp;_xlfn.XLOOKUP($E455,산출기준!$D:$D,산출기준!$E:$E,"매칭실패"),"")</f>
        <v/>
      </c>
    </row>
    <row r="456" spans="1:39">
      <c r="B456" s="635"/>
      <c r="C456" s="636"/>
      <c r="D456" s="636"/>
      <c r="E456" s="636"/>
      <c r="F456" s="638"/>
      <c r="G456" s="639"/>
      <c r="H456" s="639"/>
      <c r="I456" s="639"/>
      <c r="J456" s="641"/>
      <c r="K456" s="642"/>
      <c r="L456" s="642"/>
      <c r="M456" s="642"/>
      <c r="N456" s="642"/>
      <c r="O456" s="642"/>
      <c r="P456" s="642"/>
      <c r="Q456" s="642"/>
      <c r="R456" s="642"/>
      <c r="S456" s="642"/>
      <c r="T456" s="642"/>
      <c r="U456" s="642"/>
      <c r="V456" s="642"/>
      <c r="W456" s="642"/>
      <c r="X456" s="642"/>
      <c r="Y456" s="642"/>
      <c r="Z456" s="642"/>
      <c r="AA456" s="642"/>
      <c r="AB456" s="642"/>
      <c r="AC456" s="642"/>
      <c r="AD456" s="642"/>
      <c r="AE456" s="642"/>
      <c r="AF456" s="642"/>
      <c r="AG456" s="636"/>
      <c r="AH456" s="643"/>
      <c r="AI456" s="643"/>
      <c r="AJ456" s="644"/>
      <c r="AK456" s="644"/>
      <c r="AL456" s="639"/>
      <c r="AM456" s="88" t="str">
        <f>IF(AND(ISTEXT($E456),ISTEXT($B456)),"산출기준 &gt;&gt;  "&amp;_xlfn.XLOOKUP($E456,산출기준!$D:$D,산출기준!$E:$E,"매칭실패"),"")</f>
        <v/>
      </c>
    </row>
    <row r="457" spans="1:39">
      <c r="B457" s="645"/>
      <c r="C457" s="646" t="s">
        <v>3924</v>
      </c>
      <c r="D457" s="648"/>
      <c r="E457" s="648"/>
      <c r="F457" s="1057" t="s">
        <v>3992</v>
      </c>
      <c r="G457" s="645"/>
      <c r="H457" s="651"/>
      <c r="I457" s="651"/>
      <c r="J457" s="652"/>
      <c r="K457" s="652"/>
      <c r="L457" s="653"/>
      <c r="M457" s="653"/>
      <c r="N457" s="653"/>
      <c r="O457" s="653"/>
      <c r="P457" s="653"/>
      <c r="Q457" s="653"/>
      <c r="R457" s="653"/>
      <c r="S457" s="653"/>
      <c r="T457" s="653"/>
      <c r="U457" s="653"/>
      <c r="V457" s="653"/>
      <c r="W457" s="653"/>
      <c r="X457" s="653"/>
      <c r="Y457" s="653"/>
      <c r="Z457" s="653"/>
      <c r="AA457" s="653"/>
      <c r="AB457" s="653"/>
      <c r="AC457" s="653"/>
      <c r="AD457" s="653"/>
      <c r="AE457" s="653"/>
      <c r="AF457" s="653"/>
      <c r="AG457" s="656"/>
      <c r="AH457" s="656"/>
      <c r="AI457" s="656"/>
      <c r="AJ457" s="656"/>
      <c r="AK457" s="656"/>
      <c r="AL457" s="657"/>
      <c r="AM457" s="88" t="str">
        <f>IF(AND(ISTEXT($E457),ISTEXT($B457)),"산출기준 &gt;&gt;  "&amp;_xlfn.XLOOKUP($E457,산출기준!$D:$D,산출기준!$E:$E,"매칭실패"),"")</f>
        <v/>
      </c>
    </row>
    <row r="458" spans="1:39">
      <c r="B458" s="658"/>
      <c r="C458" s="659"/>
      <c r="D458" s="659"/>
      <c r="E458" s="659"/>
      <c r="F458" s="1056" t="s">
        <v>3993</v>
      </c>
      <c r="G458" s="662"/>
      <c r="H458" s="662"/>
      <c r="I458" s="662"/>
      <c r="J458" s="652"/>
      <c r="K458" s="664"/>
      <c r="L458" s="664"/>
      <c r="M458" s="664"/>
      <c r="N458" s="664"/>
      <c r="O458" s="664"/>
      <c r="P458" s="664"/>
      <c r="Q458" s="664"/>
      <c r="R458" s="664"/>
      <c r="S458" s="664"/>
      <c r="T458" s="664"/>
      <c r="U458" s="664"/>
      <c r="V458" s="664"/>
      <c r="W458" s="664"/>
      <c r="X458" s="664"/>
      <c r="Y458" s="664"/>
      <c r="Z458" s="664"/>
      <c r="AA458" s="664"/>
      <c r="AB458" s="664"/>
      <c r="AC458" s="664"/>
      <c r="AD458" s="664"/>
      <c r="AE458" s="664"/>
      <c r="AF458" s="664"/>
      <c r="AG458" s="659"/>
      <c r="AH458" s="665"/>
      <c r="AI458" s="665"/>
      <c r="AJ458" s="666"/>
      <c r="AK458" s="666"/>
      <c r="AL458" s="662"/>
      <c r="AM458" s="88" t="str">
        <f>IF(AND(ISTEXT($E458),ISTEXT($B458)),"산출기준 &gt;&gt;  "&amp;_xlfn.XLOOKUP($E458,산출기준!$D:$D,산출기준!$E:$E,"매칭실패"),"")</f>
        <v/>
      </c>
    </row>
    <row r="459" spans="1:39" ht="34.9" customHeight="1">
      <c r="B459" s="808" t="str" cm="1">
        <f t="array" aca="1" ref="B459" ca="1">_xlfn.IFNA(INDIRECT("Family_표준_구성도!B"&amp;MATCH(F459,INDIRECT("Family_표준_구성도!"&amp;"C:C"),0)),"")</f>
        <v>8.4.1.6.1</v>
      </c>
      <c r="C459" s="668" t="s">
        <v>2016</v>
      </c>
      <c r="D459" s="809"/>
      <c r="E459" s="668" t="s">
        <v>3761</v>
      </c>
      <c r="F459" s="1265" t="s">
        <v>3994</v>
      </c>
      <c r="G459" s="811"/>
      <c r="H459" s="917" t="s">
        <v>3995</v>
      </c>
      <c r="I459" s="1356" t="s">
        <v>1653</v>
      </c>
      <c r="J459" s="1356"/>
      <c r="K459" s="674"/>
      <c r="L459" s="674"/>
      <c r="M459" s="1357" t="str" cm="1">
        <f t="array" aca="1" ref="M459:N459" ca="1">TRANSPOSE(INDIRECT("'WM-AR'!B"&amp;_xlfn.XMATCH($I460,'WM-AR'!G:G,0,1)):INDIRECT("'WM-AR'!B"&amp;_xlfn.XMATCH($I460,'WM-AR'!G:G,0,-1)))</f>
        <v/>
      </c>
      <c r="N459" s="1357" t="str">
        <f ca="1"/>
        <v>Manual Type</v>
      </c>
      <c r="O459" s="1358"/>
      <c r="P459" s="1359"/>
      <c r="Q459" s="1360"/>
      <c r="R459" s="1360"/>
      <c r="S459" s="1360"/>
      <c r="T459" s="1360"/>
      <c r="U459" s="1360"/>
      <c r="V459" s="1360"/>
      <c r="W459" s="1361"/>
      <c r="X459" s="1362"/>
      <c r="Y459" s="679"/>
      <c r="Z459" s="679"/>
      <c r="AA459" s="679"/>
      <c r="AB459" s="679"/>
      <c r="AC459" s="679"/>
      <c r="AD459" s="679"/>
      <c r="AE459" s="679"/>
      <c r="AF459" s="679"/>
      <c r="AG459" s="1043"/>
      <c r="AH459" s="682"/>
      <c r="AI459" s="682"/>
      <c r="AJ459" s="682"/>
      <c r="AK459" s="682"/>
      <c r="AL459" s="683"/>
      <c r="AM459" s="88" t="str">
        <f ca="1">IF(AND(ISTEXT($E459),ISTEXT($B459)),"산출기준 &gt;&gt;  "&amp;_xlfn.XLOOKUP($E459,산출기준!$D:$D,산출기준!$E:$E,"매칭실패"),"")</f>
        <v>산출기준 &gt;&gt;  [ 도어 일반 산출 ]</v>
      </c>
    </row>
    <row r="460" spans="1:39" ht="49.9" customHeight="1" outlineLevel="1">
      <c r="B460" s="758"/>
      <c r="C460" s="759"/>
      <c r="D460" s="759"/>
      <c r="E460" s="814"/>
      <c r="F460" s="775"/>
      <c r="G460" s="1363" t="s">
        <v>3752</v>
      </c>
      <c r="H460" s="1364" t="str">
        <f>_xlfn.XLOOKUP(I460,'WM-AR'!G:G,'WM-AR'!E:E)</f>
        <v>A04AR144 Finishing Work Door &amp; Window Work Steel Folding(Accordion) Door w/ Steel Frame (UoM: EA)</v>
      </c>
      <c r="I460" s="765" t="s">
        <v>3996</v>
      </c>
      <c r="J460" s="1365"/>
      <c r="K460" s="766"/>
      <c r="L460" s="766"/>
      <c r="M460" s="1366"/>
      <c r="N460" s="1366"/>
      <c r="O460" s="1366"/>
      <c r="P460" s="1366"/>
      <c r="Q460" s="1366"/>
      <c r="R460" s="1366"/>
      <c r="S460" s="1366"/>
      <c r="T460" s="1366"/>
      <c r="U460" s="1366"/>
      <c r="V460" s="1366"/>
      <c r="W460" s="1366"/>
      <c r="X460" s="1366"/>
      <c r="Y460" s="766"/>
      <c r="Z460" s="766"/>
      <c r="AA460" s="766"/>
      <c r="AB460" s="766"/>
      <c r="AC460" s="766"/>
      <c r="AD460" s="766"/>
      <c r="AE460" s="766"/>
      <c r="AF460" s="766"/>
      <c r="AG460" s="773"/>
      <c r="AH460" s="1045"/>
      <c r="AI460" s="1045"/>
      <c r="AJ460" s="1046"/>
      <c r="AK460" s="1046"/>
      <c r="AL460" s="759"/>
      <c r="AM460" s="88" t="str">
        <f>IF(AND(ISTEXT($E460),ISTEXT($B460)),"산출기준 &gt;&gt;  "&amp;_xlfn.XLOOKUP($E460,산출기준!$D:$D,산출기준!$E:$E,"매칭실패"),"")</f>
        <v/>
      </c>
    </row>
    <row r="461" spans="1:39" ht="54.95" customHeight="1">
      <c r="A461" s="1019"/>
      <c r="B461" s="684"/>
      <c r="C461" s="685"/>
      <c r="D461" s="1020"/>
      <c r="E461" s="687"/>
      <c r="F461" s="1021"/>
      <c r="G461" s="875" t="s">
        <v>2454</v>
      </c>
      <c r="H461" s="1367" t="str">
        <f ca="1">_xlfn.IFNA(_xlfn.XLOOKUP(J461,'WM-AR'!I:I,'WM-AR'!F:F),"")</f>
        <v xml:space="preserve">A04AR144-00002 Finishing Work Door &amp; Window Work Steel Folding(Accordion) Door w/ Steel Frame (UoM: EA) Manual Type     w/ Hardware &amp; Accessories  </v>
      </c>
      <c r="I461" s="1368" t="s">
        <v>3836</v>
      </c>
      <c r="J461" s="692" t="str" cm="1">
        <f t="array" aca="1" ref="J461" ca="1">IF(ISTEXT(I461),INDIRECT("I"&amp;_xlfn.XMATCH("#",$I$1:INDIRECT("I"&amp;ROW()),,-1)+1)&amp;"-"&amp;I461,"")</f>
        <v>A04AR144-00002</v>
      </c>
      <c r="K461" s="1022"/>
      <c r="L461" s="1023" t="str">
        <f ca="1">IFERROR(VLOOKUP($J461,'WM-AR'!$I$7:$AS$3267,34,FALSE),"")</f>
        <v>EA</v>
      </c>
      <c r="M461" s="1369" t="str">
        <f ca="1">IFERROR(VLOOKUP($J461,'WM-AR'!$I$7:$AS$3267,4,FALSE),"")</f>
        <v>Finishing Work</v>
      </c>
      <c r="N461" s="1369" t="str">
        <f ca="1">IFERROR(VLOOKUP($J461,'WM-AR'!$I$7:$AS$3267,6,FALSE),"")</f>
        <v>Door &amp; Window Work</v>
      </c>
      <c r="O461" s="1369" t="str">
        <f ca="1">IFERROR(VLOOKUP($J461,'WM-AR'!$I$7:$AS$3267,8,FALSE),"")</f>
        <v>Steel Folding(Accordion) Door w/ Steel Frame (UoM: EA)</v>
      </c>
      <c r="P461" s="1025" t="str">
        <f ca="1">IFERROR(VLOOKUP($J461,'WM-AR'!$I$7:$AS$3267,10,FALSE),"")</f>
        <v>Manual Type</v>
      </c>
      <c r="Q461" s="1026">
        <f ca="1">IFERROR(VLOOKUP($J461,'WM-AR'!$I$7:$AS$3267,12,FALSE),"")</f>
        <v>0</v>
      </c>
      <c r="R461" s="1026">
        <f ca="1">IFERROR(VLOOKUP($J461,'WM-AR'!$I$7:$AS$3267,14,FALSE),"")</f>
        <v>0</v>
      </c>
      <c r="S461" s="1026">
        <f ca="1">IFERROR(VLOOKUP($J461,'WM-AR'!$I$7:$AS$3267,16,FALSE),"")</f>
        <v>0</v>
      </c>
      <c r="T461" s="1026">
        <f ca="1">IFERROR(VLOOKUP($J461,'WM-AR'!$I$7:$AS$3267,18,FALSE),"")</f>
        <v>0</v>
      </c>
      <c r="U461" s="1026" t="str">
        <f ca="1">IFERROR(VLOOKUP($J461,'WM-AR'!$I$7:$AS$3267,20,FALSE),"")</f>
        <v>w/ Hardware &amp; Accessories</v>
      </c>
      <c r="V461" s="1026">
        <f ca="1">IFERROR(VLOOKUP($J461,'WM-AR'!$I$7:$AS$3267,22,FALSE),"")</f>
        <v>0</v>
      </c>
      <c r="W461" s="1026">
        <f ca="1">IFERROR(VLOOKUP($J461,'WM-AR'!$I$7:$AS$3267,24,FALSE),"")</f>
        <v>0</v>
      </c>
      <c r="X461" s="1026">
        <f ca="1">IFERROR(VLOOKUP($J461,'WM-AR'!$I$7:$AS$3267,25,FALSE),"")</f>
        <v>0</v>
      </c>
      <c r="Y461" s="1026" t="str">
        <f ca="1">IFERROR(VLOOKUP($J461,'WM-AR'!$I$7:$AS$3267,26,FALSE),"")</f>
        <v>W x H=(  )mm x (  )mm</v>
      </c>
      <c r="Z461" s="1026">
        <f ca="1">IFERROR(VLOOKUP($J461,'WM-AR'!$I$7:$AS$3267,27,FALSE),"")</f>
        <v>0</v>
      </c>
      <c r="AA461" s="1026">
        <f ca="1">IFERROR(VLOOKUP($J461,'WM-AR'!$I$7:$AS$3267,28,FALSE),"")</f>
        <v>0</v>
      </c>
      <c r="AB461" s="1026">
        <f ca="1">IFERROR(VLOOKUP($J461,'WM-AR'!$I$7:$AS$3267,29,FALSE),"")</f>
        <v>0</v>
      </c>
      <c r="AC461" s="1026">
        <f ca="1">IFERROR(VLOOKUP($J461,'WM-AR'!$I$7:$AS$3267,30,FALSE),"")</f>
        <v>0</v>
      </c>
      <c r="AD461" s="1026">
        <f ca="1">IFERROR(VLOOKUP($J461,'WM-AR'!$I$7:$AS$3267,31,FALSE),"")</f>
        <v>0</v>
      </c>
      <c r="AE461" s="1026">
        <f ca="1">IFERROR(VLOOKUP($J461,'WM-AR'!$I$7:$AS$3267,32,FALSE),"")</f>
        <v>0</v>
      </c>
      <c r="AF461" s="1026" t="str">
        <f ca="1">IFERROR(VLOOKUP($J461,'WM-AR'!$I$7:$AS$3267,33,FALSE),"")</f>
        <v/>
      </c>
      <c r="AG461" s="1370" t="s">
        <v>3931</v>
      </c>
      <c r="AH461" s="768" t="s">
        <v>3757</v>
      </c>
      <c r="AI461" s="768" t="s">
        <v>3757</v>
      </c>
      <c r="AJ461" s="769"/>
      <c r="AK461" s="769" t="str">
        <f ca="1">L461</f>
        <v>EA</v>
      </c>
      <c r="AL461" s="704"/>
      <c r="AM461" s="1028" t="str">
        <f>IF(AND(ISTEXT($E461),ISTEXT($B461)),"산출기준 &gt;&gt;  "&amp;_xlfn.XLOOKUP($E461,산출기준!$D:$D,산출기준!$E:$E,"매칭실패"),"")</f>
        <v/>
      </c>
    </row>
    <row r="462" spans="1:39" ht="54.95" customHeight="1">
      <c r="A462" s="1019"/>
      <c r="B462" s="705"/>
      <c r="C462" s="706"/>
      <c r="D462" s="711"/>
      <c r="E462" s="708"/>
      <c r="F462" s="1029"/>
      <c r="G462" s="882"/>
      <c r="H462" s="1371" t="str">
        <f ca="1">_xlfn.IFNA(_xlfn.XLOOKUP(J462,'WM-AR'!I:I,'WM-AR'!F:F),"")</f>
        <v/>
      </c>
      <c r="I462" s="1372"/>
      <c r="J462" s="712" t="str" cm="1">
        <f t="array" aca="1" ref="J462" ca="1">IF(ISTEXT(I462),INDIRECT("I"&amp;_xlfn.XMATCH("#",$I$1:INDIRECT("I"&amp;ROW()),,-1)+1)&amp;"-"&amp;I462,"")</f>
        <v/>
      </c>
      <c r="K462" s="1030"/>
      <c r="L462" s="1031" t="str">
        <f ca="1">IFERROR(VLOOKUP($J462,'WM-AR'!$I$7:$AS$3267,34,FALSE),"")</f>
        <v/>
      </c>
      <c r="M462" s="1373" t="str">
        <f ca="1">IFERROR(VLOOKUP($J462,'WM-AR'!$I$7:$AS$3267,4,FALSE),"")</f>
        <v/>
      </c>
      <c r="N462" s="1373" t="str">
        <f ca="1">IFERROR(VLOOKUP($J462,'WM-AR'!$I$7:$AS$3267,6,FALSE),"")</f>
        <v/>
      </c>
      <c r="O462" s="1373" t="str">
        <f ca="1">IFERROR(VLOOKUP($J462,'WM-AR'!$I$7:$AS$3267,8,FALSE),"")</f>
        <v/>
      </c>
      <c r="P462" s="1032" t="str">
        <f ca="1">IFERROR(VLOOKUP($J462,'WM-AR'!$I$7:$AS$3267,10,FALSE),"")</f>
        <v/>
      </c>
      <c r="Q462" s="1033" t="str">
        <f ca="1">IFERROR(VLOOKUP($J462,'WM-AR'!$I$7:$AS$3267,12,FALSE),"")</f>
        <v/>
      </c>
      <c r="R462" s="1033" t="str">
        <f ca="1">IFERROR(VLOOKUP($J462,'WM-AR'!$I$7:$AS$3267,14,FALSE),"")</f>
        <v/>
      </c>
      <c r="S462" s="1033" t="str">
        <f ca="1">IFERROR(VLOOKUP($J462,'WM-AR'!$I$7:$AS$3267,16,FALSE),"")</f>
        <v/>
      </c>
      <c r="T462" s="1033" t="str">
        <f ca="1">IFERROR(VLOOKUP($J462,'WM-AR'!$I$7:$AS$3267,18,FALSE),"")</f>
        <v/>
      </c>
      <c r="U462" s="1033" t="str">
        <f ca="1">IFERROR(VLOOKUP($J462,'WM-AR'!$I$7:$AS$3267,20,FALSE),"")</f>
        <v/>
      </c>
      <c r="V462" s="1033" t="str">
        <f ca="1">IFERROR(VLOOKUP($J462,'WM-AR'!$I$7:$AS$3267,22,FALSE),"")</f>
        <v/>
      </c>
      <c r="W462" s="1033" t="str">
        <f ca="1">IFERROR(VLOOKUP($J462,'WM-AR'!$I$7:$AS$3267,24,FALSE),"")</f>
        <v/>
      </c>
      <c r="X462" s="1033" t="str">
        <f ca="1">IFERROR(VLOOKUP($J462,'WM-AR'!$I$7:$AS$3267,25,FALSE),"")</f>
        <v/>
      </c>
      <c r="Y462" s="1033" t="str">
        <f ca="1">IFERROR(VLOOKUP($J462,'WM-AR'!$I$7:$AS$3267,26,FALSE),"")</f>
        <v/>
      </c>
      <c r="Z462" s="1033" t="str">
        <f ca="1">IFERROR(VLOOKUP($J462,'WM-AR'!$I$7:$AS$3267,27,FALSE),"")</f>
        <v/>
      </c>
      <c r="AA462" s="1033" t="str">
        <f ca="1">IFERROR(VLOOKUP($J462,'WM-AR'!$I$7:$AS$3267,28,FALSE),"")</f>
        <v/>
      </c>
      <c r="AB462" s="1033" t="str">
        <f ca="1">IFERROR(VLOOKUP($J462,'WM-AR'!$I$7:$AS$3267,29,FALSE),"")</f>
        <v/>
      </c>
      <c r="AC462" s="1033" t="str">
        <f ca="1">IFERROR(VLOOKUP($J462,'WM-AR'!$I$7:$AS$3267,30,FALSE),"")</f>
        <v/>
      </c>
      <c r="AD462" s="1033" t="str">
        <f ca="1">IFERROR(VLOOKUP($J462,'WM-AR'!$I$7:$AS$3267,31,FALSE),"")</f>
        <v/>
      </c>
      <c r="AE462" s="1033" t="str">
        <f ca="1">IFERROR(VLOOKUP($J462,'WM-AR'!$I$7:$AS$3267,32,FALSE),"")</f>
        <v/>
      </c>
      <c r="AF462" s="1033" t="str">
        <f ca="1">IFERROR(VLOOKUP($J462,'WM-AR'!$I$7:$AS$3267,33,FALSE),"")</f>
        <v/>
      </c>
      <c r="AG462" s="1374"/>
      <c r="AH462" s="1375" t="s">
        <v>3757</v>
      </c>
      <c r="AI462" s="1375" t="s">
        <v>3757</v>
      </c>
      <c r="AJ462" s="1375"/>
      <c r="AK462" s="1375" t="str">
        <f t="shared" ref="AK462:AK463" ca="1" si="52">L462</f>
        <v/>
      </c>
      <c r="AL462" s="723"/>
      <c r="AM462" s="1028" t="str">
        <f>IF(AND(ISTEXT($E462),ISTEXT($B462)),"산출기준 &gt;&gt;  "&amp;_xlfn.XLOOKUP($E462,산출기준!$D:$D,산출기준!$E:$E,"매칭실패"),"")</f>
        <v/>
      </c>
    </row>
    <row r="463" spans="1:39" ht="54.95" customHeight="1">
      <c r="A463" s="1019"/>
      <c r="B463" s="724"/>
      <c r="C463" s="725"/>
      <c r="D463" s="731"/>
      <c r="E463" s="727"/>
      <c r="F463" s="1035"/>
      <c r="G463" s="886"/>
      <c r="H463" s="1376" t="str">
        <f ca="1">_xlfn.IFNA(_xlfn.XLOOKUP(J463,'WM-AR'!I:I,'WM-AR'!F:F),"")</f>
        <v/>
      </c>
      <c r="I463" s="1377"/>
      <c r="J463" s="732" t="str" cm="1">
        <f t="array" aca="1" ref="J463" ca="1">IF(ISTEXT(I463),INDIRECT("I"&amp;_xlfn.XMATCH("#",$I$1:INDIRECT("I"&amp;ROW()),,-1)+1)&amp;"-"&amp;I463,"")</f>
        <v/>
      </c>
      <c r="K463" s="1036"/>
      <c r="L463" s="1037" t="str">
        <f ca="1">IFERROR(VLOOKUP($J463,'WM-AR'!$I$7:$AS$3267,34,FALSE),"")</f>
        <v/>
      </c>
      <c r="M463" s="1378" t="str">
        <f ca="1">IFERROR(VLOOKUP($J463,'WM-AR'!$I$7:$AS$3267,4,FALSE),"")</f>
        <v/>
      </c>
      <c r="N463" s="1378" t="str">
        <f ca="1">IFERROR(VLOOKUP($J463,'WM-AR'!$I$7:$AS$3267,6,FALSE),"")</f>
        <v/>
      </c>
      <c r="O463" s="1378" t="str">
        <f ca="1">IFERROR(VLOOKUP($J463,'WM-AR'!$I$7:$AS$3267,8,FALSE),"")</f>
        <v/>
      </c>
      <c r="P463" s="1038" t="str">
        <f ca="1">IFERROR(VLOOKUP($J463,'WM-AR'!$I$7:$AS$3267,10,FALSE),"")</f>
        <v/>
      </c>
      <c r="Q463" s="1039" t="str">
        <f ca="1">IFERROR(VLOOKUP($J463,'WM-AR'!$I$7:$AS$3267,12,FALSE),"")</f>
        <v/>
      </c>
      <c r="R463" s="1039" t="str">
        <f ca="1">IFERROR(VLOOKUP($J463,'WM-AR'!$I$7:$AS$3267,14,FALSE),"")</f>
        <v/>
      </c>
      <c r="S463" s="1039" t="str">
        <f ca="1">IFERROR(VLOOKUP($J463,'WM-AR'!$I$7:$AS$3267,16,FALSE),"")</f>
        <v/>
      </c>
      <c r="T463" s="1039" t="str">
        <f ca="1">IFERROR(VLOOKUP($J463,'WM-AR'!$I$7:$AS$3267,18,FALSE),"")</f>
        <v/>
      </c>
      <c r="U463" s="1039" t="str">
        <f ca="1">IFERROR(VLOOKUP($J463,'WM-AR'!$I$7:$AS$3267,20,FALSE),"")</f>
        <v/>
      </c>
      <c r="V463" s="1039" t="str">
        <f ca="1">IFERROR(VLOOKUP($J463,'WM-AR'!$I$7:$AS$3267,22,FALSE),"")</f>
        <v/>
      </c>
      <c r="W463" s="1039" t="str">
        <f ca="1">IFERROR(VLOOKUP($J463,'WM-AR'!$I$7:$AS$3267,24,FALSE),"")</f>
        <v/>
      </c>
      <c r="X463" s="1039" t="str">
        <f ca="1">IFERROR(VLOOKUP($J463,'WM-AR'!$I$7:$AS$3267,25,FALSE),"")</f>
        <v/>
      </c>
      <c r="Y463" s="1039" t="str">
        <f ca="1">IFERROR(VLOOKUP($J463,'WM-AR'!$I$7:$AS$3267,26,FALSE),"")</f>
        <v/>
      </c>
      <c r="Z463" s="1039" t="str">
        <f ca="1">IFERROR(VLOOKUP($J463,'WM-AR'!$I$7:$AS$3267,27,FALSE),"")</f>
        <v/>
      </c>
      <c r="AA463" s="1039" t="str">
        <f ca="1">IFERROR(VLOOKUP($J463,'WM-AR'!$I$7:$AS$3267,28,FALSE),"")</f>
        <v/>
      </c>
      <c r="AB463" s="1039" t="str">
        <f ca="1">IFERROR(VLOOKUP($J463,'WM-AR'!$I$7:$AS$3267,29,FALSE),"")</f>
        <v/>
      </c>
      <c r="AC463" s="1039" t="str">
        <f ca="1">IFERROR(VLOOKUP($J463,'WM-AR'!$I$7:$AS$3267,30,FALSE),"")</f>
        <v/>
      </c>
      <c r="AD463" s="1039" t="str">
        <f ca="1">IFERROR(VLOOKUP($J463,'WM-AR'!$I$7:$AS$3267,31,FALSE),"")</f>
        <v/>
      </c>
      <c r="AE463" s="1039" t="str">
        <f ca="1">IFERROR(VLOOKUP($J463,'WM-AR'!$I$7:$AS$3267,32,FALSE),"")</f>
        <v/>
      </c>
      <c r="AF463" s="1039" t="str">
        <f ca="1">IFERROR(VLOOKUP($J463,'WM-AR'!$I$7:$AS$3267,33,FALSE),"")</f>
        <v/>
      </c>
      <c r="AG463" s="1379"/>
      <c r="AH463" s="1380" t="s">
        <v>3757</v>
      </c>
      <c r="AI463" s="1380" t="s">
        <v>3757</v>
      </c>
      <c r="AJ463" s="1380"/>
      <c r="AK463" s="1380" t="str">
        <f t="shared" ca="1" si="52"/>
        <v/>
      </c>
      <c r="AL463" s="743"/>
      <c r="AM463" s="1028" t="str">
        <f>IF(AND(ISTEXT($E463),ISTEXT($B463)),"산출기준 &gt;&gt;  "&amp;_xlfn.XLOOKUP($E463,산출기준!$D:$D,산출기준!$E:$E,"매칭실패"),"")</f>
        <v/>
      </c>
    </row>
    <row r="464" spans="1:39">
      <c r="B464" s="658"/>
      <c r="C464" s="659"/>
      <c r="D464" s="659"/>
      <c r="E464" s="659"/>
      <c r="F464" s="1056"/>
      <c r="G464" s="662"/>
      <c r="H464" s="662"/>
      <c r="I464" s="662"/>
      <c r="J464" s="652"/>
      <c r="K464" s="664"/>
      <c r="L464" s="664"/>
      <c r="M464" s="664"/>
      <c r="N464" s="664"/>
      <c r="O464" s="664"/>
      <c r="P464" s="664"/>
      <c r="Q464" s="664"/>
      <c r="R464" s="664"/>
      <c r="S464" s="664"/>
      <c r="T464" s="664"/>
      <c r="U464" s="664"/>
      <c r="V464" s="664"/>
      <c r="W464" s="664"/>
      <c r="X464" s="664"/>
      <c r="Y464" s="664"/>
      <c r="Z464" s="664"/>
      <c r="AA464" s="664"/>
      <c r="AB464" s="664"/>
      <c r="AC464" s="664"/>
      <c r="AD464" s="664"/>
      <c r="AE464" s="664"/>
      <c r="AF464" s="664"/>
      <c r="AG464" s="659"/>
      <c r="AH464" s="665"/>
      <c r="AI464" s="665"/>
      <c r="AJ464" s="666"/>
      <c r="AK464" s="666"/>
      <c r="AL464" s="662"/>
      <c r="AM464" s="88" t="str">
        <f>IF(AND(ISTEXT($E464),ISTEXT($B464)),"산출기준 &gt;&gt;  "&amp;_xlfn.XLOOKUP($E464,산출기준!$D:$D,산출기준!$E:$E,"매칭실패"),"")</f>
        <v/>
      </c>
    </row>
    <row r="465" spans="1:39" ht="34.9" customHeight="1">
      <c r="B465" s="808" t="str" cm="1">
        <f t="array" aca="1" ref="B465" ca="1">_xlfn.IFNA(INDIRECT("Family_표준_구성도!B"&amp;MATCH(F465,INDIRECT("Family_표준_구성도!"&amp;"C:C"),0)),"")</f>
        <v>8.4.1.6.2</v>
      </c>
      <c r="C465" s="668" t="s">
        <v>2016</v>
      </c>
      <c r="D465" s="809"/>
      <c r="E465" s="668" t="s">
        <v>3761</v>
      </c>
      <c r="F465" s="1265" t="s">
        <v>3997</v>
      </c>
      <c r="G465" s="811"/>
      <c r="H465" s="917" t="s">
        <v>3998</v>
      </c>
      <c r="I465" s="1356" t="s">
        <v>1653</v>
      </c>
      <c r="J465" s="1356"/>
      <c r="K465" s="674"/>
      <c r="L465" s="674"/>
      <c r="M465" s="1357" t="str" cm="1">
        <f t="array" aca="1" ref="M465:N465" ca="1">TRANSPOSE(INDIRECT("'WM-AR'!D"&amp;_xlfn.XMATCH($I466,'WM-AR'!G:G,0,1)):INDIRECT("'WM-AR'!D"&amp;_xlfn.XMATCH($I466,'WM-AR'!G:G,0,-1)))</f>
        <v>Motorized Type</v>
      </c>
      <c r="N465" s="1357" t="str">
        <f ca="1"/>
        <v/>
      </c>
      <c r="O465" s="1358"/>
      <c r="P465" s="1359"/>
      <c r="Q465" s="1360"/>
      <c r="R465" s="1360"/>
      <c r="S465" s="1360"/>
      <c r="T465" s="1360"/>
      <c r="U465" s="1360"/>
      <c r="V465" s="1360"/>
      <c r="W465" s="1361"/>
      <c r="X465" s="1362"/>
      <c r="Y465" s="679"/>
      <c r="Z465" s="679"/>
      <c r="AA465" s="679"/>
      <c r="AB465" s="679"/>
      <c r="AC465" s="679"/>
      <c r="AD465" s="679"/>
      <c r="AE465" s="679"/>
      <c r="AF465" s="679"/>
      <c r="AG465" s="1043"/>
      <c r="AH465" s="682"/>
      <c r="AI465" s="682"/>
      <c r="AJ465" s="682"/>
      <c r="AK465" s="682"/>
      <c r="AL465" s="683"/>
      <c r="AM465" s="88" t="str">
        <f ca="1">IF(AND(ISTEXT($E465),ISTEXT($B465)),"산출기준 &gt;&gt;  "&amp;_xlfn.XLOOKUP($E465,산출기준!$D:$D,산출기준!$E:$E,"매칭실패"),"")</f>
        <v>산출기준 &gt;&gt;  [ 도어 일반 산출 ]</v>
      </c>
    </row>
    <row r="466" spans="1:39" ht="49.9" customHeight="1" outlineLevel="1">
      <c r="B466" s="758"/>
      <c r="C466" s="759"/>
      <c r="D466" s="759"/>
      <c r="E466" s="814"/>
      <c r="F466" s="775"/>
      <c r="G466" s="1363" t="s">
        <v>3752</v>
      </c>
      <c r="H466" s="1364" t="str">
        <f>_xlfn.XLOOKUP(I466,'WM-AR'!G:G,'WM-AR'!E:E)</f>
        <v>A04AR144 Finishing Work Door &amp; Window Work Steel Folding(Accordion) Door w/ Steel Frame (UoM: EA)</v>
      </c>
      <c r="I466" s="765" t="s">
        <v>3999</v>
      </c>
      <c r="J466" s="1365"/>
      <c r="K466" s="766"/>
      <c r="L466" s="766"/>
      <c r="M466" s="1366"/>
      <c r="N466" s="1366"/>
      <c r="O466" s="1366"/>
      <c r="P466" s="1366"/>
      <c r="Q466" s="1366"/>
      <c r="R466" s="1366"/>
      <c r="S466" s="1366"/>
      <c r="T466" s="1366"/>
      <c r="U466" s="1366"/>
      <c r="V466" s="1366"/>
      <c r="W466" s="1366"/>
      <c r="X466" s="1366"/>
      <c r="Y466" s="766"/>
      <c r="Z466" s="766"/>
      <c r="AA466" s="766"/>
      <c r="AB466" s="766"/>
      <c r="AC466" s="766"/>
      <c r="AD466" s="766"/>
      <c r="AE466" s="766"/>
      <c r="AF466" s="766"/>
      <c r="AG466" s="773"/>
      <c r="AH466" s="1045"/>
      <c r="AI466" s="1045"/>
      <c r="AJ466" s="1046"/>
      <c r="AK466" s="1046"/>
      <c r="AL466" s="759"/>
      <c r="AM466" s="88" t="str">
        <f>IF(AND(ISTEXT($E466),ISTEXT($B466)),"산출기준 &gt;&gt;  "&amp;_xlfn.XLOOKUP($E466,산출기준!$D:$D,산출기준!$E:$E,"매칭실패"),"")</f>
        <v/>
      </c>
    </row>
    <row r="467" spans="1:39" ht="54.95" customHeight="1">
      <c r="A467" s="1019"/>
      <c r="B467" s="684"/>
      <c r="C467" s="685"/>
      <c r="D467" s="1020"/>
      <c r="E467" s="687"/>
      <c r="F467" s="1021"/>
      <c r="G467" s="875" t="s">
        <v>2455</v>
      </c>
      <c r="H467" s="1367" t="str">
        <f ca="1">_xlfn.IFNA(_xlfn.XLOOKUP(J467,'WM-AR'!I:I,'WM-AR'!F:F),"")</f>
        <v xml:space="preserve">A04AR144-00001 Finishing Work Door &amp; Window Work Steel Folding(Accordion) Door w/ Steel Frame (UoM: EA) Motorized Type     w/ Hardware &amp; Accessories  </v>
      </c>
      <c r="I467" s="1368" t="s">
        <v>3755</v>
      </c>
      <c r="J467" s="692" t="str" cm="1">
        <f t="array" aca="1" ref="J467" ca="1">IF(ISTEXT(I467),INDIRECT("I"&amp;_xlfn.XMATCH("#",$I$1:INDIRECT("I"&amp;ROW()),,-1)+1)&amp;"-"&amp;I467,"")</f>
        <v>A04AR144-00001</v>
      </c>
      <c r="K467" s="1022"/>
      <c r="L467" s="1023" t="str">
        <f ca="1">IFERROR(VLOOKUP($J467,'WM-AR'!$I$7:$AS$3267,34,FALSE),"")</f>
        <v>EA</v>
      </c>
      <c r="M467" s="1369" t="str">
        <f ca="1">IFERROR(VLOOKUP($J467,'WM-AR'!$I$7:$AS$3267,4,FALSE),"")</f>
        <v>Finishing Work</v>
      </c>
      <c r="N467" s="1369" t="str">
        <f ca="1">IFERROR(VLOOKUP($J467,'WM-AR'!$I$7:$AS$3267,6,FALSE),"")</f>
        <v>Door &amp; Window Work</v>
      </c>
      <c r="O467" s="1369" t="str">
        <f ca="1">IFERROR(VLOOKUP($J467,'WM-AR'!$I$7:$AS$3267,8,FALSE),"")</f>
        <v>Steel Folding(Accordion) Door w/ Steel Frame (UoM: EA)</v>
      </c>
      <c r="P467" s="1025" t="str">
        <f ca="1">IFERROR(VLOOKUP($J467,'WM-AR'!$I$7:$AS$3267,10,FALSE),"")</f>
        <v>Motorized Type</v>
      </c>
      <c r="Q467" s="1026">
        <f ca="1">IFERROR(VLOOKUP($J467,'WM-AR'!$I$7:$AS$3267,12,FALSE),"")</f>
        <v>0</v>
      </c>
      <c r="R467" s="1026">
        <f ca="1">IFERROR(VLOOKUP($J467,'WM-AR'!$I$7:$AS$3267,14,FALSE),"")</f>
        <v>0</v>
      </c>
      <c r="S467" s="1026">
        <f ca="1">IFERROR(VLOOKUP($J467,'WM-AR'!$I$7:$AS$3267,16,FALSE),"")</f>
        <v>0</v>
      </c>
      <c r="T467" s="1026">
        <f ca="1">IFERROR(VLOOKUP($J467,'WM-AR'!$I$7:$AS$3267,18,FALSE),"")</f>
        <v>0</v>
      </c>
      <c r="U467" s="1026" t="str">
        <f ca="1">IFERROR(VLOOKUP($J467,'WM-AR'!$I$7:$AS$3267,20,FALSE),"")</f>
        <v>w/ Hardware &amp; Accessories</v>
      </c>
      <c r="V467" s="1026">
        <f ca="1">IFERROR(VLOOKUP($J467,'WM-AR'!$I$7:$AS$3267,22,FALSE),"")</f>
        <v>0</v>
      </c>
      <c r="W467" s="1026">
        <f ca="1">IFERROR(VLOOKUP($J467,'WM-AR'!$I$7:$AS$3267,24,FALSE),"")</f>
        <v>0</v>
      </c>
      <c r="X467" s="1026">
        <f ca="1">IFERROR(VLOOKUP($J467,'WM-AR'!$I$7:$AS$3267,25,FALSE),"")</f>
        <v>0</v>
      </c>
      <c r="Y467" s="1026" t="str">
        <f ca="1">IFERROR(VLOOKUP($J467,'WM-AR'!$I$7:$AS$3267,26,FALSE),"")</f>
        <v>W x H=(  )mm x (  )mm</v>
      </c>
      <c r="Z467" s="1026">
        <f ca="1">IFERROR(VLOOKUP($J467,'WM-AR'!$I$7:$AS$3267,27,FALSE),"")</f>
        <v>0</v>
      </c>
      <c r="AA467" s="1026">
        <f ca="1">IFERROR(VLOOKUP($J467,'WM-AR'!$I$7:$AS$3267,28,FALSE),"")</f>
        <v>0</v>
      </c>
      <c r="AB467" s="1026">
        <f ca="1">IFERROR(VLOOKUP($J467,'WM-AR'!$I$7:$AS$3267,29,FALSE),"")</f>
        <v>0</v>
      </c>
      <c r="AC467" s="1026">
        <f ca="1">IFERROR(VLOOKUP($J467,'WM-AR'!$I$7:$AS$3267,30,FALSE),"")</f>
        <v>0</v>
      </c>
      <c r="AD467" s="1026">
        <f ca="1">IFERROR(VLOOKUP($J467,'WM-AR'!$I$7:$AS$3267,31,FALSE),"")</f>
        <v>0</v>
      </c>
      <c r="AE467" s="1026">
        <f ca="1">IFERROR(VLOOKUP($J467,'WM-AR'!$I$7:$AS$3267,32,FALSE),"")</f>
        <v>0</v>
      </c>
      <c r="AF467" s="1026" t="str">
        <f ca="1">IFERROR(VLOOKUP($J467,'WM-AR'!$I$7:$AS$3267,33,FALSE),"")</f>
        <v/>
      </c>
      <c r="AG467" s="1370" t="s">
        <v>3931</v>
      </c>
      <c r="AH467" s="768" t="s">
        <v>3757</v>
      </c>
      <c r="AI467" s="768" t="s">
        <v>3757</v>
      </c>
      <c r="AJ467" s="769"/>
      <c r="AK467" s="769" t="str">
        <f ca="1">L467</f>
        <v>EA</v>
      </c>
      <c r="AL467" s="704"/>
      <c r="AM467" s="1028" t="str">
        <f>IF(AND(ISTEXT($E467),ISTEXT($B467)),"산출기준 &gt;&gt;  "&amp;_xlfn.XLOOKUP($E467,산출기준!$D:$D,산출기준!$E:$E,"매칭실패"),"")</f>
        <v/>
      </c>
    </row>
    <row r="468" spans="1:39" ht="54.95" customHeight="1">
      <c r="A468" s="1019"/>
      <c r="B468" s="705"/>
      <c r="C468" s="706"/>
      <c r="D468" s="711"/>
      <c r="E468" s="708"/>
      <c r="F468" s="1029"/>
      <c r="G468" s="882"/>
      <c r="H468" s="1371" t="str">
        <f ca="1">_xlfn.IFNA(_xlfn.XLOOKUP(J468,'WM-AR'!I:I,'WM-AR'!F:F),"")</f>
        <v/>
      </c>
      <c r="I468" s="1372"/>
      <c r="J468" s="712" t="str" cm="1">
        <f t="array" aca="1" ref="J468" ca="1">IF(ISTEXT(I468),INDIRECT("I"&amp;_xlfn.XMATCH("#",$I$1:INDIRECT("I"&amp;ROW()),,-1)+1)&amp;"-"&amp;I468,"")</f>
        <v/>
      </c>
      <c r="K468" s="1030"/>
      <c r="L468" s="1031" t="str">
        <f ca="1">IFERROR(VLOOKUP($J468,'WM-AR'!$I$7:$AS$3267,34,FALSE),"")</f>
        <v/>
      </c>
      <c r="M468" s="1373" t="str">
        <f ca="1">IFERROR(VLOOKUP($J468,'WM-AR'!$I$7:$AS$3267,4,FALSE),"")</f>
        <v/>
      </c>
      <c r="N468" s="1373" t="str">
        <f ca="1">IFERROR(VLOOKUP($J468,'WM-AR'!$I$7:$AS$3267,6,FALSE),"")</f>
        <v/>
      </c>
      <c r="O468" s="1373" t="str">
        <f ca="1">IFERROR(VLOOKUP($J468,'WM-AR'!$I$7:$AS$3267,8,FALSE),"")</f>
        <v/>
      </c>
      <c r="P468" s="1032" t="str">
        <f ca="1">IFERROR(VLOOKUP($J468,'WM-AR'!$I$7:$AS$3267,10,FALSE),"")</f>
        <v/>
      </c>
      <c r="Q468" s="1033" t="str">
        <f ca="1">IFERROR(VLOOKUP($J468,'WM-AR'!$I$7:$AS$3267,12,FALSE),"")</f>
        <v/>
      </c>
      <c r="R468" s="1033" t="str">
        <f ca="1">IFERROR(VLOOKUP($J468,'WM-AR'!$I$7:$AS$3267,14,FALSE),"")</f>
        <v/>
      </c>
      <c r="S468" s="1033" t="str">
        <f ca="1">IFERROR(VLOOKUP($J468,'WM-AR'!$I$7:$AS$3267,16,FALSE),"")</f>
        <v/>
      </c>
      <c r="T468" s="1033" t="str">
        <f ca="1">IFERROR(VLOOKUP($J468,'WM-AR'!$I$7:$AS$3267,18,FALSE),"")</f>
        <v/>
      </c>
      <c r="U468" s="1033" t="str">
        <f ca="1">IFERROR(VLOOKUP($J468,'WM-AR'!$I$7:$AS$3267,20,FALSE),"")</f>
        <v/>
      </c>
      <c r="V468" s="1033" t="str">
        <f ca="1">IFERROR(VLOOKUP($J468,'WM-AR'!$I$7:$AS$3267,22,FALSE),"")</f>
        <v/>
      </c>
      <c r="W468" s="1033" t="str">
        <f ca="1">IFERROR(VLOOKUP($J468,'WM-AR'!$I$7:$AS$3267,24,FALSE),"")</f>
        <v/>
      </c>
      <c r="X468" s="1033" t="str">
        <f ca="1">IFERROR(VLOOKUP($J468,'WM-AR'!$I$7:$AS$3267,25,FALSE),"")</f>
        <v/>
      </c>
      <c r="Y468" s="1033" t="str">
        <f ca="1">IFERROR(VLOOKUP($J468,'WM-AR'!$I$7:$AS$3267,26,FALSE),"")</f>
        <v/>
      </c>
      <c r="Z468" s="1033" t="str">
        <f ca="1">IFERROR(VLOOKUP($J468,'WM-AR'!$I$7:$AS$3267,27,FALSE),"")</f>
        <v/>
      </c>
      <c r="AA468" s="1033" t="str">
        <f ca="1">IFERROR(VLOOKUP($J468,'WM-AR'!$I$7:$AS$3267,28,FALSE),"")</f>
        <v/>
      </c>
      <c r="AB468" s="1033" t="str">
        <f ca="1">IFERROR(VLOOKUP($J468,'WM-AR'!$I$7:$AS$3267,29,FALSE),"")</f>
        <v/>
      </c>
      <c r="AC468" s="1033" t="str">
        <f ca="1">IFERROR(VLOOKUP($J468,'WM-AR'!$I$7:$AS$3267,30,FALSE),"")</f>
        <v/>
      </c>
      <c r="AD468" s="1033" t="str">
        <f ca="1">IFERROR(VLOOKUP($J468,'WM-AR'!$I$7:$AS$3267,31,FALSE),"")</f>
        <v/>
      </c>
      <c r="AE468" s="1033" t="str">
        <f ca="1">IFERROR(VLOOKUP($J468,'WM-AR'!$I$7:$AS$3267,32,FALSE),"")</f>
        <v/>
      </c>
      <c r="AF468" s="1033" t="str">
        <f ca="1">IFERROR(VLOOKUP($J468,'WM-AR'!$I$7:$AS$3267,33,FALSE),"")</f>
        <v/>
      </c>
      <c r="AG468" s="1374"/>
      <c r="AH468" s="1375" t="s">
        <v>3757</v>
      </c>
      <c r="AI468" s="1375" t="s">
        <v>3757</v>
      </c>
      <c r="AJ468" s="1375"/>
      <c r="AK468" s="1375" t="str">
        <f t="shared" ref="AK468:AK469" ca="1" si="53">L468</f>
        <v/>
      </c>
      <c r="AL468" s="723"/>
      <c r="AM468" s="1028" t="str">
        <f>IF(AND(ISTEXT($E468),ISTEXT($B468)),"산출기준 &gt;&gt;  "&amp;_xlfn.XLOOKUP($E468,산출기준!$D:$D,산출기준!$E:$E,"매칭실패"),"")</f>
        <v/>
      </c>
    </row>
    <row r="469" spans="1:39" ht="54.95" customHeight="1">
      <c r="A469" s="1019"/>
      <c r="B469" s="724"/>
      <c r="C469" s="725"/>
      <c r="D469" s="731"/>
      <c r="E469" s="727"/>
      <c r="F469" s="1035"/>
      <c r="G469" s="886"/>
      <c r="H469" s="1376" t="str">
        <f ca="1">_xlfn.IFNA(_xlfn.XLOOKUP(J469,'WM-AR'!I:I,'WM-AR'!F:F),"")</f>
        <v/>
      </c>
      <c r="I469" s="1377"/>
      <c r="J469" s="732" t="str" cm="1">
        <f t="array" aca="1" ref="J469" ca="1">IF(ISTEXT(I469),INDIRECT("I"&amp;_xlfn.XMATCH("#",$I$1:INDIRECT("I"&amp;ROW()),,-1)+1)&amp;"-"&amp;I469,"")</f>
        <v/>
      </c>
      <c r="K469" s="1036"/>
      <c r="L469" s="1037" t="str">
        <f ca="1">IFERROR(VLOOKUP($J469,'WM-AR'!$I$7:$AS$3267,34,FALSE),"")</f>
        <v/>
      </c>
      <c r="M469" s="1378" t="str">
        <f ca="1">IFERROR(VLOOKUP($J469,'WM-AR'!$I$7:$AS$3267,4,FALSE),"")</f>
        <v/>
      </c>
      <c r="N469" s="1378" t="str">
        <f ca="1">IFERROR(VLOOKUP($J469,'WM-AR'!$I$7:$AS$3267,6,FALSE),"")</f>
        <v/>
      </c>
      <c r="O469" s="1378" t="str">
        <f ca="1">IFERROR(VLOOKUP($J469,'WM-AR'!$I$7:$AS$3267,8,FALSE),"")</f>
        <v/>
      </c>
      <c r="P469" s="1038" t="str">
        <f ca="1">IFERROR(VLOOKUP($J469,'WM-AR'!$I$7:$AS$3267,10,FALSE),"")</f>
        <v/>
      </c>
      <c r="Q469" s="1039" t="str">
        <f ca="1">IFERROR(VLOOKUP($J469,'WM-AR'!$I$7:$AS$3267,12,FALSE),"")</f>
        <v/>
      </c>
      <c r="R469" s="1039" t="str">
        <f ca="1">IFERROR(VLOOKUP($J469,'WM-AR'!$I$7:$AS$3267,14,FALSE),"")</f>
        <v/>
      </c>
      <c r="S469" s="1039" t="str">
        <f ca="1">IFERROR(VLOOKUP($J469,'WM-AR'!$I$7:$AS$3267,16,FALSE),"")</f>
        <v/>
      </c>
      <c r="T469" s="1039" t="str">
        <f ca="1">IFERROR(VLOOKUP($J469,'WM-AR'!$I$7:$AS$3267,18,FALSE),"")</f>
        <v/>
      </c>
      <c r="U469" s="1039" t="str">
        <f ca="1">IFERROR(VLOOKUP($J469,'WM-AR'!$I$7:$AS$3267,20,FALSE),"")</f>
        <v/>
      </c>
      <c r="V469" s="1039" t="str">
        <f ca="1">IFERROR(VLOOKUP($J469,'WM-AR'!$I$7:$AS$3267,22,FALSE),"")</f>
        <v/>
      </c>
      <c r="W469" s="1039" t="str">
        <f ca="1">IFERROR(VLOOKUP($J469,'WM-AR'!$I$7:$AS$3267,24,FALSE),"")</f>
        <v/>
      </c>
      <c r="X469" s="1039" t="str">
        <f ca="1">IFERROR(VLOOKUP($J469,'WM-AR'!$I$7:$AS$3267,25,FALSE),"")</f>
        <v/>
      </c>
      <c r="Y469" s="1039" t="str">
        <f ca="1">IFERROR(VLOOKUP($J469,'WM-AR'!$I$7:$AS$3267,26,FALSE),"")</f>
        <v/>
      </c>
      <c r="Z469" s="1039" t="str">
        <f ca="1">IFERROR(VLOOKUP($J469,'WM-AR'!$I$7:$AS$3267,27,FALSE),"")</f>
        <v/>
      </c>
      <c r="AA469" s="1039" t="str">
        <f ca="1">IFERROR(VLOOKUP($J469,'WM-AR'!$I$7:$AS$3267,28,FALSE),"")</f>
        <v/>
      </c>
      <c r="AB469" s="1039" t="str">
        <f ca="1">IFERROR(VLOOKUP($J469,'WM-AR'!$I$7:$AS$3267,29,FALSE),"")</f>
        <v/>
      </c>
      <c r="AC469" s="1039" t="str">
        <f ca="1">IFERROR(VLOOKUP($J469,'WM-AR'!$I$7:$AS$3267,30,FALSE),"")</f>
        <v/>
      </c>
      <c r="AD469" s="1039" t="str">
        <f ca="1">IFERROR(VLOOKUP($J469,'WM-AR'!$I$7:$AS$3267,31,FALSE),"")</f>
        <v/>
      </c>
      <c r="AE469" s="1039" t="str">
        <f ca="1">IFERROR(VLOOKUP($J469,'WM-AR'!$I$7:$AS$3267,32,FALSE),"")</f>
        <v/>
      </c>
      <c r="AF469" s="1039" t="str">
        <f ca="1">IFERROR(VLOOKUP($J469,'WM-AR'!$I$7:$AS$3267,33,FALSE),"")</f>
        <v/>
      </c>
      <c r="AG469" s="1379"/>
      <c r="AH469" s="1380" t="s">
        <v>3757</v>
      </c>
      <c r="AI469" s="1380" t="s">
        <v>3757</v>
      </c>
      <c r="AJ469" s="1380"/>
      <c r="AK469" s="1380" t="str">
        <f t="shared" ca="1" si="53"/>
        <v/>
      </c>
      <c r="AL469" s="743"/>
      <c r="AM469" s="1028" t="str">
        <f>IF(AND(ISTEXT($E469),ISTEXT($B469)),"산출기준 &gt;&gt;  "&amp;_xlfn.XLOOKUP($E469,산출기준!$D:$D,산출기준!$E:$E,"매칭실패"),"")</f>
        <v/>
      </c>
    </row>
    <row r="470" spans="1:39">
      <c r="B470" s="635"/>
      <c r="C470" s="636"/>
      <c r="D470" s="636"/>
      <c r="E470" s="636"/>
      <c r="F470" s="638"/>
      <c r="G470" s="639"/>
      <c r="H470" s="639"/>
      <c r="I470" s="639"/>
      <c r="J470" s="641"/>
      <c r="K470" s="642"/>
      <c r="L470" s="642"/>
      <c r="M470" s="642"/>
      <c r="N470" s="642"/>
      <c r="O470" s="642"/>
      <c r="P470" s="642"/>
      <c r="Q470" s="642"/>
      <c r="R470" s="642"/>
      <c r="S470" s="642"/>
      <c r="T470" s="642"/>
      <c r="U470" s="642"/>
      <c r="V470" s="642"/>
      <c r="W470" s="642"/>
      <c r="X470" s="642"/>
      <c r="Y470" s="642"/>
      <c r="Z470" s="642"/>
      <c r="AA470" s="642"/>
      <c r="AB470" s="642"/>
      <c r="AC470" s="642"/>
      <c r="AD470" s="642"/>
      <c r="AE470" s="642"/>
      <c r="AF470" s="642"/>
      <c r="AG470" s="636"/>
      <c r="AH470" s="643"/>
      <c r="AI470" s="643"/>
      <c r="AJ470" s="644"/>
      <c r="AK470" s="644"/>
      <c r="AL470" s="639"/>
      <c r="AM470" s="88" t="str">
        <f>IF(AND(ISTEXT($E470),ISTEXT($B470)),"산출기준 &gt;&gt;  "&amp;_xlfn.XLOOKUP($E470,산출기준!$D:$D,산출기준!$E:$E,"매칭실패"),"")</f>
        <v/>
      </c>
    </row>
    <row r="471" spans="1:39">
      <c r="B471" s="645"/>
      <c r="C471" s="646" t="s">
        <v>3924</v>
      </c>
      <c r="D471" s="648"/>
      <c r="E471" s="648"/>
      <c r="F471" s="1057" t="s">
        <v>3992</v>
      </c>
      <c r="G471" s="645"/>
      <c r="H471" s="651"/>
      <c r="I471" s="651"/>
      <c r="J471" s="652"/>
      <c r="K471" s="652"/>
      <c r="L471" s="653"/>
      <c r="M471" s="653"/>
      <c r="N471" s="653"/>
      <c r="O471" s="653"/>
      <c r="P471" s="653"/>
      <c r="Q471" s="653"/>
      <c r="R471" s="653"/>
      <c r="S471" s="653"/>
      <c r="T471" s="653"/>
      <c r="U471" s="653"/>
      <c r="V471" s="653"/>
      <c r="W471" s="653"/>
      <c r="X471" s="653"/>
      <c r="Y471" s="653"/>
      <c r="Z471" s="653"/>
      <c r="AA471" s="653"/>
      <c r="AB471" s="653"/>
      <c r="AC471" s="653"/>
      <c r="AD471" s="653"/>
      <c r="AE471" s="653"/>
      <c r="AF471" s="653"/>
      <c r="AG471" s="656"/>
      <c r="AH471" s="656"/>
      <c r="AI471" s="656"/>
      <c r="AJ471" s="656"/>
      <c r="AK471" s="656"/>
      <c r="AL471" s="657"/>
      <c r="AM471" s="88" t="str">
        <f>IF(AND(ISTEXT($E471),ISTEXT($B471)),"산출기준 &gt;&gt;  "&amp;_xlfn.XLOOKUP($E471,산출기준!$D:$D,산출기준!$E:$E,"매칭실패"),"")</f>
        <v/>
      </c>
    </row>
    <row r="472" spans="1:39">
      <c r="B472" s="658"/>
      <c r="C472" s="659"/>
      <c r="D472" s="659"/>
      <c r="E472" s="659"/>
      <c r="F472" s="1056" t="s">
        <v>4000</v>
      </c>
      <c r="G472" s="662"/>
      <c r="H472" s="662"/>
      <c r="I472" s="662"/>
      <c r="J472" s="652"/>
      <c r="K472" s="664"/>
      <c r="L472" s="664"/>
      <c r="M472" s="664"/>
      <c r="N472" s="664"/>
      <c r="O472" s="664"/>
      <c r="P472" s="664"/>
      <c r="Q472" s="664"/>
      <c r="R472" s="664"/>
      <c r="S472" s="664"/>
      <c r="T472" s="664"/>
      <c r="U472" s="664"/>
      <c r="V472" s="664"/>
      <c r="W472" s="664"/>
      <c r="X472" s="664"/>
      <c r="Y472" s="664"/>
      <c r="Z472" s="664"/>
      <c r="AA472" s="664"/>
      <c r="AB472" s="664"/>
      <c r="AC472" s="664"/>
      <c r="AD472" s="664"/>
      <c r="AE472" s="664"/>
      <c r="AF472" s="664"/>
      <c r="AG472" s="659"/>
      <c r="AH472" s="665"/>
      <c r="AI472" s="665"/>
      <c r="AJ472" s="666"/>
      <c r="AK472" s="666"/>
      <c r="AL472" s="662"/>
      <c r="AM472" s="88" t="str">
        <f>IF(AND(ISTEXT($E472),ISTEXT($B472)),"산출기준 &gt;&gt;  "&amp;_xlfn.XLOOKUP($E472,산출기준!$D:$D,산출기준!$E:$E,"매칭실패"),"")</f>
        <v/>
      </c>
    </row>
    <row r="473" spans="1:39" ht="34.9" customHeight="1">
      <c r="B473" s="808" t="str" cm="1">
        <f t="array" aca="1" ref="B473" ca="1">_xlfn.IFNA(INDIRECT("Family_표준_구성도!B"&amp;MATCH(F473,INDIRECT("Family_표준_구성도!"&amp;"C:C"),0)),"")</f>
        <v>8.4.1.6.3</v>
      </c>
      <c r="C473" s="668" t="s">
        <v>2016</v>
      </c>
      <c r="D473" s="809"/>
      <c r="E473" s="668" t="s">
        <v>3761</v>
      </c>
      <c r="F473" s="1265" t="s">
        <v>4001</v>
      </c>
      <c r="G473" s="811"/>
      <c r="H473" s="917" t="s">
        <v>4002</v>
      </c>
      <c r="I473" s="1356" t="s">
        <v>1653</v>
      </c>
      <c r="J473" s="1356"/>
      <c r="K473" s="674"/>
      <c r="L473" s="674"/>
      <c r="M473" s="1357" t="str" cm="1">
        <f t="array" aca="1" ref="M473:N473" ca="1">TRANSPOSE(INDIRECT("'WM-AR'!B"&amp;_xlfn.XMATCH($I474,'WM-AR'!G:G,0,1)):INDIRECT("'WM-AR'!B"&amp;_xlfn.XMATCH($I474,'WM-AR'!G:G,0,-1)))</f>
        <v/>
      </c>
      <c r="N473" s="1357" t="str">
        <f ca="1"/>
        <v>Manual Type</v>
      </c>
      <c r="O473" s="1358"/>
      <c r="P473" s="1359"/>
      <c r="Q473" s="1360"/>
      <c r="R473" s="1360"/>
      <c r="S473" s="1360"/>
      <c r="T473" s="1360"/>
      <c r="U473" s="1360"/>
      <c r="V473" s="1360"/>
      <c r="W473" s="1361"/>
      <c r="X473" s="1362"/>
      <c r="Y473" s="679"/>
      <c r="Z473" s="679"/>
      <c r="AA473" s="679"/>
      <c r="AB473" s="679"/>
      <c r="AC473" s="679"/>
      <c r="AD473" s="679"/>
      <c r="AE473" s="679"/>
      <c r="AF473" s="679"/>
      <c r="AG473" s="1043"/>
      <c r="AH473" s="682"/>
      <c r="AI473" s="682"/>
      <c r="AJ473" s="682"/>
      <c r="AK473" s="682"/>
      <c r="AL473" s="683"/>
      <c r="AM473" s="88" t="str">
        <f ca="1">IF(AND(ISTEXT($E473),ISTEXT($B473)),"산출기준 &gt;&gt;  "&amp;_xlfn.XLOOKUP($E473,산출기준!$D:$D,산출기준!$E:$E,"매칭실패"),"")</f>
        <v>산출기준 &gt;&gt;  [ 도어 일반 산출 ]</v>
      </c>
    </row>
    <row r="474" spans="1:39" ht="49.9" customHeight="1" outlineLevel="1">
      <c r="B474" s="758"/>
      <c r="C474" s="759"/>
      <c r="D474" s="759"/>
      <c r="E474" s="814"/>
      <c r="F474" s="775"/>
      <c r="G474" s="1363" t="s">
        <v>3752</v>
      </c>
      <c r="H474" s="1364" t="str">
        <f>_xlfn.XLOOKUP(I474,'WM-AR'!G:G,'WM-AR'!E:E)</f>
        <v>A04AR146 Finishing Work Door &amp; Window Work Aluminum Folding(Accordion) Door w/ Aluminum Frame (UoM: EA)</v>
      </c>
      <c r="I474" s="765" t="s">
        <v>4003</v>
      </c>
      <c r="J474" s="1365"/>
      <c r="K474" s="766"/>
      <c r="L474" s="766"/>
      <c r="M474" s="1366"/>
      <c r="N474" s="1366"/>
      <c r="O474" s="1366"/>
      <c r="P474" s="1366"/>
      <c r="Q474" s="1366"/>
      <c r="R474" s="1366"/>
      <c r="S474" s="1366"/>
      <c r="T474" s="1366"/>
      <c r="U474" s="1366"/>
      <c r="V474" s="1366"/>
      <c r="W474" s="1366"/>
      <c r="X474" s="1366"/>
      <c r="Y474" s="766"/>
      <c r="Z474" s="766"/>
      <c r="AA474" s="766"/>
      <c r="AB474" s="766"/>
      <c r="AC474" s="766"/>
      <c r="AD474" s="766"/>
      <c r="AE474" s="766"/>
      <c r="AF474" s="766"/>
      <c r="AG474" s="773"/>
      <c r="AH474" s="1045"/>
      <c r="AI474" s="1045"/>
      <c r="AJ474" s="1046"/>
      <c r="AK474" s="1046"/>
      <c r="AL474" s="759"/>
      <c r="AM474" s="88" t="str">
        <f>IF(AND(ISTEXT($E474),ISTEXT($B474)),"산출기준 &gt;&gt;  "&amp;_xlfn.XLOOKUP($E474,산출기준!$D:$D,산출기준!$E:$E,"매칭실패"),"")</f>
        <v/>
      </c>
    </row>
    <row r="475" spans="1:39" ht="54.95" customHeight="1">
      <c r="A475" s="1019"/>
      <c r="B475" s="684"/>
      <c r="C475" s="685"/>
      <c r="D475" s="1020"/>
      <c r="E475" s="687"/>
      <c r="F475" s="1021"/>
      <c r="G475" s="875" t="s">
        <v>2456</v>
      </c>
      <c r="H475" s="1367" t="str">
        <f ca="1">_xlfn.IFNA(_xlfn.XLOOKUP(J475,'WM-AR'!I:I,'WM-AR'!F:F),"")</f>
        <v xml:space="preserve">A04AR146-00002 Finishing Work Door &amp; Window Work Aluminum Folding(Accordion) Door w/ Aluminum Frame (UoM: EA) Manual Type     w/ Hardware &amp; Accessories  </v>
      </c>
      <c r="I475" s="1368" t="s">
        <v>3836</v>
      </c>
      <c r="J475" s="692" t="str" cm="1">
        <f t="array" aca="1" ref="J475" ca="1">IF(ISTEXT(I475),INDIRECT("I"&amp;_xlfn.XMATCH("#",$I$1:INDIRECT("I"&amp;ROW()),,-1)+1)&amp;"-"&amp;I475,"")</f>
        <v>A04AR146-00002</v>
      </c>
      <c r="K475" s="1022"/>
      <c r="L475" s="1023" t="str">
        <f ca="1">IFERROR(VLOOKUP($J475,'WM-AR'!$I$7:$AS$3267,34,FALSE),"")</f>
        <v>EA</v>
      </c>
      <c r="M475" s="1369" t="str">
        <f ca="1">IFERROR(VLOOKUP($J475,'WM-AR'!$I$7:$AS$3267,4,FALSE),"")</f>
        <v>Finishing Work</v>
      </c>
      <c r="N475" s="1369" t="str">
        <f ca="1">IFERROR(VLOOKUP($J475,'WM-AR'!$I$7:$AS$3267,6,FALSE),"")</f>
        <v>Door &amp; Window Work</v>
      </c>
      <c r="O475" s="1369" t="str">
        <f ca="1">IFERROR(VLOOKUP($J475,'WM-AR'!$I$7:$AS$3267,8,FALSE),"")</f>
        <v>Aluminum Folding(Accordion) Door w/ Aluminum Frame (UoM: EA)</v>
      </c>
      <c r="P475" s="1025" t="str">
        <f ca="1">IFERROR(VLOOKUP($J475,'WM-AR'!$I$7:$AS$3267,10,FALSE),"")</f>
        <v>Manual Type</v>
      </c>
      <c r="Q475" s="1026">
        <f ca="1">IFERROR(VLOOKUP($J475,'WM-AR'!$I$7:$AS$3267,12,FALSE),"")</f>
        <v>0</v>
      </c>
      <c r="R475" s="1026">
        <f ca="1">IFERROR(VLOOKUP($J475,'WM-AR'!$I$7:$AS$3267,14,FALSE),"")</f>
        <v>0</v>
      </c>
      <c r="S475" s="1026">
        <f ca="1">IFERROR(VLOOKUP($J475,'WM-AR'!$I$7:$AS$3267,16,FALSE),"")</f>
        <v>0</v>
      </c>
      <c r="T475" s="1026">
        <f ca="1">IFERROR(VLOOKUP($J475,'WM-AR'!$I$7:$AS$3267,18,FALSE),"")</f>
        <v>0</v>
      </c>
      <c r="U475" s="1026" t="str">
        <f ca="1">IFERROR(VLOOKUP($J475,'WM-AR'!$I$7:$AS$3267,20,FALSE),"")</f>
        <v>w/ Hardware &amp; Accessories</v>
      </c>
      <c r="V475" s="1026">
        <f ca="1">IFERROR(VLOOKUP($J475,'WM-AR'!$I$7:$AS$3267,22,FALSE),"")</f>
        <v>0</v>
      </c>
      <c r="W475" s="1026">
        <f ca="1">IFERROR(VLOOKUP($J475,'WM-AR'!$I$7:$AS$3267,24,FALSE),"")</f>
        <v>0</v>
      </c>
      <c r="X475" s="1026">
        <f ca="1">IFERROR(VLOOKUP($J475,'WM-AR'!$I$7:$AS$3267,25,FALSE),"")</f>
        <v>0</v>
      </c>
      <c r="Y475" s="1026" t="str">
        <f ca="1">IFERROR(VLOOKUP($J475,'WM-AR'!$I$7:$AS$3267,26,FALSE),"")</f>
        <v>W x H=(  )mm x (  )mm</v>
      </c>
      <c r="Z475" s="1026">
        <f ca="1">IFERROR(VLOOKUP($J475,'WM-AR'!$I$7:$AS$3267,27,FALSE),"")</f>
        <v>0</v>
      </c>
      <c r="AA475" s="1026">
        <f ca="1">IFERROR(VLOOKUP($J475,'WM-AR'!$I$7:$AS$3267,28,FALSE),"")</f>
        <v>0</v>
      </c>
      <c r="AB475" s="1026">
        <f ca="1">IFERROR(VLOOKUP($J475,'WM-AR'!$I$7:$AS$3267,29,FALSE),"")</f>
        <v>0</v>
      </c>
      <c r="AC475" s="1026">
        <f ca="1">IFERROR(VLOOKUP($J475,'WM-AR'!$I$7:$AS$3267,30,FALSE),"")</f>
        <v>0</v>
      </c>
      <c r="AD475" s="1026">
        <f ca="1">IFERROR(VLOOKUP($J475,'WM-AR'!$I$7:$AS$3267,31,FALSE),"")</f>
        <v>0</v>
      </c>
      <c r="AE475" s="1026">
        <f ca="1">IFERROR(VLOOKUP($J475,'WM-AR'!$I$7:$AS$3267,32,FALSE),"")</f>
        <v>0</v>
      </c>
      <c r="AF475" s="1026" t="str">
        <f ca="1">IFERROR(VLOOKUP($J475,'WM-AR'!$I$7:$AS$3267,33,FALSE),"")</f>
        <v/>
      </c>
      <c r="AG475" s="1370" t="s">
        <v>3931</v>
      </c>
      <c r="AH475" s="768" t="s">
        <v>3757</v>
      </c>
      <c r="AI475" s="768" t="s">
        <v>3757</v>
      </c>
      <c r="AJ475" s="769"/>
      <c r="AK475" s="769" t="str">
        <f ca="1">L475</f>
        <v>EA</v>
      </c>
      <c r="AL475" s="704"/>
      <c r="AM475" s="1028" t="str">
        <f>IF(AND(ISTEXT($E475),ISTEXT($B475)),"산출기준 &gt;&gt;  "&amp;_xlfn.XLOOKUP($E475,산출기준!$D:$D,산출기준!$E:$E,"매칭실패"),"")</f>
        <v/>
      </c>
    </row>
    <row r="476" spans="1:39" ht="54.95" customHeight="1">
      <c r="A476" s="1019"/>
      <c r="B476" s="705"/>
      <c r="C476" s="706"/>
      <c r="D476" s="711"/>
      <c r="E476" s="708"/>
      <c r="F476" s="1029"/>
      <c r="G476" s="882"/>
      <c r="H476" s="1371" t="str">
        <f ca="1">_xlfn.IFNA(_xlfn.XLOOKUP(J476,'WM-AR'!I:I,'WM-AR'!F:F),"")</f>
        <v/>
      </c>
      <c r="I476" s="1372"/>
      <c r="J476" s="712" t="str" cm="1">
        <f t="array" aca="1" ref="J476" ca="1">IF(ISTEXT(I476),INDIRECT("I"&amp;_xlfn.XMATCH("#",$I$1:INDIRECT("I"&amp;ROW()),,-1)+1)&amp;"-"&amp;I476,"")</f>
        <v/>
      </c>
      <c r="K476" s="1030"/>
      <c r="L476" s="1031" t="str">
        <f ca="1">IFERROR(VLOOKUP($J476,'WM-AR'!$I$7:$AS$3267,34,FALSE),"")</f>
        <v/>
      </c>
      <c r="M476" s="1373" t="str">
        <f ca="1">IFERROR(VLOOKUP($J476,'WM-AR'!$I$7:$AS$3267,4,FALSE),"")</f>
        <v/>
      </c>
      <c r="N476" s="1373" t="str">
        <f ca="1">IFERROR(VLOOKUP($J476,'WM-AR'!$I$7:$AS$3267,6,FALSE),"")</f>
        <v/>
      </c>
      <c r="O476" s="1373" t="str">
        <f ca="1">IFERROR(VLOOKUP($J476,'WM-AR'!$I$7:$AS$3267,8,FALSE),"")</f>
        <v/>
      </c>
      <c r="P476" s="1032" t="str">
        <f ca="1">IFERROR(VLOOKUP($J476,'WM-AR'!$I$7:$AS$3267,10,FALSE),"")</f>
        <v/>
      </c>
      <c r="Q476" s="1033" t="str">
        <f ca="1">IFERROR(VLOOKUP($J476,'WM-AR'!$I$7:$AS$3267,12,FALSE),"")</f>
        <v/>
      </c>
      <c r="R476" s="1033" t="str">
        <f ca="1">IFERROR(VLOOKUP($J476,'WM-AR'!$I$7:$AS$3267,14,FALSE),"")</f>
        <v/>
      </c>
      <c r="S476" s="1033" t="str">
        <f ca="1">IFERROR(VLOOKUP($J476,'WM-AR'!$I$7:$AS$3267,16,FALSE),"")</f>
        <v/>
      </c>
      <c r="T476" s="1033" t="str">
        <f ca="1">IFERROR(VLOOKUP($J476,'WM-AR'!$I$7:$AS$3267,18,FALSE),"")</f>
        <v/>
      </c>
      <c r="U476" s="1033" t="str">
        <f ca="1">IFERROR(VLOOKUP($J476,'WM-AR'!$I$7:$AS$3267,20,FALSE),"")</f>
        <v/>
      </c>
      <c r="V476" s="1033" t="str">
        <f ca="1">IFERROR(VLOOKUP($J476,'WM-AR'!$I$7:$AS$3267,22,FALSE),"")</f>
        <v/>
      </c>
      <c r="W476" s="1033" t="str">
        <f ca="1">IFERROR(VLOOKUP($J476,'WM-AR'!$I$7:$AS$3267,24,FALSE),"")</f>
        <v/>
      </c>
      <c r="X476" s="1033" t="str">
        <f ca="1">IFERROR(VLOOKUP($J476,'WM-AR'!$I$7:$AS$3267,25,FALSE),"")</f>
        <v/>
      </c>
      <c r="Y476" s="1033" t="str">
        <f ca="1">IFERROR(VLOOKUP($J476,'WM-AR'!$I$7:$AS$3267,26,FALSE),"")</f>
        <v/>
      </c>
      <c r="Z476" s="1033" t="str">
        <f ca="1">IFERROR(VLOOKUP($J476,'WM-AR'!$I$7:$AS$3267,27,FALSE),"")</f>
        <v/>
      </c>
      <c r="AA476" s="1033" t="str">
        <f ca="1">IFERROR(VLOOKUP($J476,'WM-AR'!$I$7:$AS$3267,28,FALSE),"")</f>
        <v/>
      </c>
      <c r="AB476" s="1033" t="str">
        <f ca="1">IFERROR(VLOOKUP($J476,'WM-AR'!$I$7:$AS$3267,29,FALSE),"")</f>
        <v/>
      </c>
      <c r="AC476" s="1033" t="str">
        <f ca="1">IFERROR(VLOOKUP($J476,'WM-AR'!$I$7:$AS$3267,30,FALSE),"")</f>
        <v/>
      </c>
      <c r="AD476" s="1033" t="str">
        <f ca="1">IFERROR(VLOOKUP($J476,'WM-AR'!$I$7:$AS$3267,31,FALSE),"")</f>
        <v/>
      </c>
      <c r="AE476" s="1033" t="str">
        <f ca="1">IFERROR(VLOOKUP($J476,'WM-AR'!$I$7:$AS$3267,32,FALSE),"")</f>
        <v/>
      </c>
      <c r="AF476" s="1033" t="str">
        <f ca="1">IFERROR(VLOOKUP($J476,'WM-AR'!$I$7:$AS$3267,33,FALSE),"")</f>
        <v/>
      </c>
      <c r="AG476" s="1374"/>
      <c r="AH476" s="1375" t="s">
        <v>3757</v>
      </c>
      <c r="AI476" s="1375" t="s">
        <v>3757</v>
      </c>
      <c r="AJ476" s="1375"/>
      <c r="AK476" s="1375" t="str">
        <f t="shared" ref="AK476:AK477" ca="1" si="54">L476</f>
        <v/>
      </c>
      <c r="AL476" s="723"/>
      <c r="AM476" s="1028" t="str">
        <f>IF(AND(ISTEXT($E476),ISTEXT($B476)),"산출기준 &gt;&gt;  "&amp;_xlfn.XLOOKUP($E476,산출기준!$D:$D,산출기준!$E:$E,"매칭실패"),"")</f>
        <v/>
      </c>
    </row>
    <row r="477" spans="1:39" ht="54.95" customHeight="1">
      <c r="A477" s="1019"/>
      <c r="B477" s="724"/>
      <c r="C477" s="725"/>
      <c r="D477" s="731"/>
      <c r="E477" s="727"/>
      <c r="F477" s="1035"/>
      <c r="G477" s="886"/>
      <c r="H477" s="1376" t="str">
        <f ca="1">_xlfn.IFNA(_xlfn.XLOOKUP(J477,'WM-AR'!I:I,'WM-AR'!F:F),"")</f>
        <v/>
      </c>
      <c r="I477" s="1377"/>
      <c r="J477" s="732" t="str" cm="1">
        <f t="array" aca="1" ref="J477" ca="1">IF(ISTEXT(I477),INDIRECT("I"&amp;_xlfn.XMATCH("#",$I$1:INDIRECT("I"&amp;ROW()),,-1)+1)&amp;"-"&amp;I477,"")</f>
        <v/>
      </c>
      <c r="K477" s="1036"/>
      <c r="L477" s="1037" t="str">
        <f ca="1">IFERROR(VLOOKUP($J477,'WM-AR'!$I$7:$AS$3267,34,FALSE),"")</f>
        <v/>
      </c>
      <c r="M477" s="1378" t="str">
        <f ca="1">IFERROR(VLOOKUP($J477,'WM-AR'!$I$7:$AS$3267,4,FALSE),"")</f>
        <v/>
      </c>
      <c r="N477" s="1378" t="str">
        <f ca="1">IFERROR(VLOOKUP($J477,'WM-AR'!$I$7:$AS$3267,6,FALSE),"")</f>
        <v/>
      </c>
      <c r="O477" s="1378" t="str">
        <f ca="1">IFERROR(VLOOKUP($J477,'WM-AR'!$I$7:$AS$3267,8,FALSE),"")</f>
        <v/>
      </c>
      <c r="P477" s="1038" t="str">
        <f ca="1">IFERROR(VLOOKUP($J477,'WM-AR'!$I$7:$AS$3267,10,FALSE),"")</f>
        <v/>
      </c>
      <c r="Q477" s="1039" t="str">
        <f ca="1">IFERROR(VLOOKUP($J477,'WM-AR'!$I$7:$AS$3267,12,FALSE),"")</f>
        <v/>
      </c>
      <c r="R477" s="1039" t="str">
        <f ca="1">IFERROR(VLOOKUP($J477,'WM-AR'!$I$7:$AS$3267,14,FALSE),"")</f>
        <v/>
      </c>
      <c r="S477" s="1039" t="str">
        <f ca="1">IFERROR(VLOOKUP($J477,'WM-AR'!$I$7:$AS$3267,16,FALSE),"")</f>
        <v/>
      </c>
      <c r="T477" s="1039" t="str">
        <f ca="1">IFERROR(VLOOKUP($J477,'WM-AR'!$I$7:$AS$3267,18,FALSE),"")</f>
        <v/>
      </c>
      <c r="U477" s="1039" t="str">
        <f ca="1">IFERROR(VLOOKUP($J477,'WM-AR'!$I$7:$AS$3267,20,FALSE),"")</f>
        <v/>
      </c>
      <c r="V477" s="1039" t="str">
        <f ca="1">IFERROR(VLOOKUP($J477,'WM-AR'!$I$7:$AS$3267,22,FALSE),"")</f>
        <v/>
      </c>
      <c r="W477" s="1039" t="str">
        <f ca="1">IFERROR(VLOOKUP($J477,'WM-AR'!$I$7:$AS$3267,24,FALSE),"")</f>
        <v/>
      </c>
      <c r="X477" s="1039" t="str">
        <f ca="1">IFERROR(VLOOKUP($J477,'WM-AR'!$I$7:$AS$3267,25,FALSE),"")</f>
        <v/>
      </c>
      <c r="Y477" s="1039" t="str">
        <f ca="1">IFERROR(VLOOKUP($J477,'WM-AR'!$I$7:$AS$3267,26,FALSE),"")</f>
        <v/>
      </c>
      <c r="Z477" s="1039" t="str">
        <f ca="1">IFERROR(VLOOKUP($J477,'WM-AR'!$I$7:$AS$3267,27,FALSE),"")</f>
        <v/>
      </c>
      <c r="AA477" s="1039" t="str">
        <f ca="1">IFERROR(VLOOKUP($J477,'WM-AR'!$I$7:$AS$3267,28,FALSE),"")</f>
        <v/>
      </c>
      <c r="AB477" s="1039" t="str">
        <f ca="1">IFERROR(VLOOKUP($J477,'WM-AR'!$I$7:$AS$3267,29,FALSE),"")</f>
        <v/>
      </c>
      <c r="AC477" s="1039" t="str">
        <f ca="1">IFERROR(VLOOKUP($J477,'WM-AR'!$I$7:$AS$3267,30,FALSE),"")</f>
        <v/>
      </c>
      <c r="AD477" s="1039" t="str">
        <f ca="1">IFERROR(VLOOKUP($J477,'WM-AR'!$I$7:$AS$3267,31,FALSE),"")</f>
        <v/>
      </c>
      <c r="AE477" s="1039" t="str">
        <f ca="1">IFERROR(VLOOKUP($J477,'WM-AR'!$I$7:$AS$3267,32,FALSE),"")</f>
        <v/>
      </c>
      <c r="AF477" s="1039" t="str">
        <f ca="1">IFERROR(VLOOKUP($J477,'WM-AR'!$I$7:$AS$3267,33,FALSE),"")</f>
        <v/>
      </c>
      <c r="AG477" s="1379"/>
      <c r="AH477" s="1380" t="s">
        <v>3757</v>
      </c>
      <c r="AI477" s="1380" t="s">
        <v>3757</v>
      </c>
      <c r="AJ477" s="1380"/>
      <c r="AK477" s="1380" t="str">
        <f t="shared" ca="1" si="54"/>
        <v/>
      </c>
      <c r="AL477" s="743"/>
      <c r="AM477" s="1028" t="str">
        <f>IF(AND(ISTEXT($E477),ISTEXT($B477)),"산출기준 &gt;&gt;  "&amp;_xlfn.XLOOKUP($E477,산출기준!$D:$D,산출기준!$E:$E,"매칭실패"),"")</f>
        <v/>
      </c>
    </row>
    <row r="478" spans="1:39">
      <c r="B478" s="658"/>
      <c r="C478" s="659"/>
      <c r="D478" s="659"/>
      <c r="E478" s="659"/>
      <c r="F478" s="1056"/>
      <c r="G478" s="662"/>
      <c r="H478" s="662"/>
      <c r="I478" s="662"/>
      <c r="J478" s="652"/>
      <c r="K478" s="664"/>
      <c r="L478" s="664"/>
      <c r="M478" s="664"/>
      <c r="N478" s="664"/>
      <c r="O478" s="664"/>
      <c r="P478" s="664"/>
      <c r="Q478" s="664"/>
      <c r="R478" s="664"/>
      <c r="S478" s="664"/>
      <c r="T478" s="664"/>
      <c r="U478" s="664"/>
      <c r="V478" s="664"/>
      <c r="W478" s="664"/>
      <c r="X478" s="664"/>
      <c r="Y478" s="664"/>
      <c r="Z478" s="664"/>
      <c r="AA478" s="664"/>
      <c r="AB478" s="664"/>
      <c r="AC478" s="664"/>
      <c r="AD478" s="664"/>
      <c r="AE478" s="664"/>
      <c r="AF478" s="664"/>
      <c r="AG478" s="659"/>
      <c r="AH478" s="665"/>
      <c r="AI478" s="665"/>
      <c r="AJ478" s="666"/>
      <c r="AK478" s="666"/>
      <c r="AL478" s="662"/>
      <c r="AM478" s="88" t="str">
        <f>IF(AND(ISTEXT($E478),ISTEXT($B478)),"산출기준 &gt;&gt;  "&amp;_xlfn.XLOOKUP($E478,산출기준!$D:$D,산출기준!$E:$E,"매칭실패"),"")</f>
        <v/>
      </c>
    </row>
    <row r="479" spans="1:39" ht="34.9" customHeight="1">
      <c r="B479" s="808" t="str" cm="1">
        <f t="array" aca="1" ref="B479" ca="1">_xlfn.IFNA(INDIRECT("Family_표준_구성도!B"&amp;MATCH(F479,INDIRECT("Family_표준_구성도!"&amp;"C:C"),0)),"")</f>
        <v>8.4.1.6.4</v>
      </c>
      <c r="C479" s="668" t="s">
        <v>2016</v>
      </c>
      <c r="D479" s="809"/>
      <c r="E479" s="668" t="s">
        <v>3761</v>
      </c>
      <c r="F479" s="1265" t="s">
        <v>4004</v>
      </c>
      <c r="G479" s="811"/>
      <c r="H479" s="917" t="s">
        <v>4005</v>
      </c>
      <c r="I479" s="1356" t="s">
        <v>1653</v>
      </c>
      <c r="J479" s="1356"/>
      <c r="K479" s="674"/>
      <c r="L479" s="674"/>
      <c r="M479" s="1357" t="str" cm="1">
        <f t="array" aca="1" ref="M479:N479" ca="1">TRANSPOSE(INDIRECT("'WM-AR'!D"&amp;_xlfn.XMATCH($I480,'WM-AR'!G:G,0,1)):INDIRECT("'WM-AR'!D"&amp;_xlfn.XMATCH($I480,'WM-AR'!G:G,0,-1)))</f>
        <v>Motorized Type</v>
      </c>
      <c r="N479" s="1357" t="str">
        <f ca="1"/>
        <v/>
      </c>
      <c r="O479" s="1358"/>
      <c r="P479" s="1359"/>
      <c r="Q479" s="1360"/>
      <c r="R479" s="1360"/>
      <c r="S479" s="1360"/>
      <c r="T479" s="1360"/>
      <c r="U479" s="1360"/>
      <c r="V479" s="1360"/>
      <c r="W479" s="1361"/>
      <c r="X479" s="1362"/>
      <c r="Y479" s="679"/>
      <c r="Z479" s="679"/>
      <c r="AA479" s="679"/>
      <c r="AB479" s="679"/>
      <c r="AC479" s="679"/>
      <c r="AD479" s="679"/>
      <c r="AE479" s="679"/>
      <c r="AF479" s="679"/>
      <c r="AG479" s="1043"/>
      <c r="AH479" s="682"/>
      <c r="AI479" s="682"/>
      <c r="AJ479" s="682"/>
      <c r="AK479" s="682"/>
      <c r="AL479" s="683"/>
      <c r="AM479" s="88" t="str">
        <f ca="1">IF(AND(ISTEXT($E479),ISTEXT($B479)),"산출기준 &gt;&gt;  "&amp;_xlfn.XLOOKUP($E479,산출기준!$D:$D,산출기준!$E:$E,"매칭실패"),"")</f>
        <v>산출기준 &gt;&gt;  [ 도어 일반 산출 ]</v>
      </c>
    </row>
    <row r="480" spans="1:39" ht="49.9" customHeight="1" outlineLevel="1">
      <c r="B480" s="758"/>
      <c r="C480" s="759"/>
      <c r="D480" s="759"/>
      <c r="E480" s="814"/>
      <c r="F480" s="775"/>
      <c r="G480" s="1363" t="s">
        <v>3752</v>
      </c>
      <c r="H480" s="1364" t="str">
        <f>_xlfn.XLOOKUP(I480,'WM-AR'!G:G,'WM-AR'!E:E)</f>
        <v>A04AR146 Finishing Work Door &amp; Window Work Aluminum Folding(Accordion) Door w/ Aluminum Frame (UoM: EA)</v>
      </c>
      <c r="I480" s="765" t="s">
        <v>4006</v>
      </c>
      <c r="J480" s="1365"/>
      <c r="K480" s="766"/>
      <c r="L480" s="766"/>
      <c r="M480" s="1366"/>
      <c r="N480" s="1366"/>
      <c r="O480" s="1366"/>
      <c r="P480" s="1366"/>
      <c r="Q480" s="1366"/>
      <c r="R480" s="1366"/>
      <c r="S480" s="1366"/>
      <c r="T480" s="1366"/>
      <c r="U480" s="1366"/>
      <c r="V480" s="1366"/>
      <c r="W480" s="1366"/>
      <c r="X480" s="1366"/>
      <c r="Y480" s="766"/>
      <c r="Z480" s="766"/>
      <c r="AA480" s="766"/>
      <c r="AB480" s="766"/>
      <c r="AC480" s="766"/>
      <c r="AD480" s="766"/>
      <c r="AE480" s="766"/>
      <c r="AF480" s="766"/>
      <c r="AG480" s="773"/>
      <c r="AH480" s="1045"/>
      <c r="AI480" s="1045"/>
      <c r="AJ480" s="1046"/>
      <c r="AK480" s="1046"/>
      <c r="AL480" s="759"/>
      <c r="AM480" s="88" t="str">
        <f>IF(AND(ISTEXT($E480),ISTEXT($B480)),"산출기준 &gt;&gt;  "&amp;_xlfn.XLOOKUP($E480,산출기준!$D:$D,산출기준!$E:$E,"매칭실패"),"")</f>
        <v/>
      </c>
    </row>
    <row r="481" spans="1:39" ht="54.95" customHeight="1">
      <c r="A481" s="1019"/>
      <c r="B481" s="684"/>
      <c r="C481" s="685"/>
      <c r="D481" s="1020"/>
      <c r="E481" s="687"/>
      <c r="F481" s="1021"/>
      <c r="G481" s="875" t="s">
        <v>2457</v>
      </c>
      <c r="H481" s="1367" t="str">
        <f ca="1">_xlfn.IFNA(_xlfn.XLOOKUP(J481,'WM-AR'!I:I,'WM-AR'!F:F),"")</f>
        <v xml:space="preserve">A04AR146-00001 Finishing Work Door &amp; Window Work Aluminum Folding(Accordion) Door w/ Aluminum Frame (UoM: EA) Motorized Type     w/ Hardware &amp; Accessories  </v>
      </c>
      <c r="I481" s="1368" t="s">
        <v>3755</v>
      </c>
      <c r="J481" s="692" t="str" cm="1">
        <f t="array" aca="1" ref="J481" ca="1">IF(ISTEXT(I481),INDIRECT("I"&amp;_xlfn.XMATCH("#",$I$1:INDIRECT("I"&amp;ROW()),,-1)+1)&amp;"-"&amp;I481,"")</f>
        <v>A04AR146-00001</v>
      </c>
      <c r="K481" s="1022"/>
      <c r="L481" s="1023" t="str">
        <f ca="1">IFERROR(VLOOKUP($J481,'WM-AR'!$I$7:$AS$3267,34,FALSE),"")</f>
        <v>EA</v>
      </c>
      <c r="M481" s="1369" t="str">
        <f ca="1">IFERROR(VLOOKUP($J481,'WM-AR'!$I$7:$AS$3267,4,FALSE),"")</f>
        <v>Finishing Work</v>
      </c>
      <c r="N481" s="1369" t="str">
        <f ca="1">IFERROR(VLOOKUP($J481,'WM-AR'!$I$7:$AS$3267,6,FALSE),"")</f>
        <v>Door &amp; Window Work</v>
      </c>
      <c r="O481" s="1369" t="str">
        <f ca="1">IFERROR(VLOOKUP($J481,'WM-AR'!$I$7:$AS$3267,8,FALSE),"")</f>
        <v>Aluminum Folding(Accordion) Door w/ Aluminum Frame (UoM: EA)</v>
      </c>
      <c r="P481" s="1025" t="str">
        <f ca="1">IFERROR(VLOOKUP($J481,'WM-AR'!$I$7:$AS$3267,10,FALSE),"")</f>
        <v>Motorized Type</v>
      </c>
      <c r="Q481" s="1026">
        <f ca="1">IFERROR(VLOOKUP($J481,'WM-AR'!$I$7:$AS$3267,12,FALSE),"")</f>
        <v>0</v>
      </c>
      <c r="R481" s="1026">
        <f ca="1">IFERROR(VLOOKUP($J481,'WM-AR'!$I$7:$AS$3267,14,FALSE),"")</f>
        <v>0</v>
      </c>
      <c r="S481" s="1026">
        <f ca="1">IFERROR(VLOOKUP($J481,'WM-AR'!$I$7:$AS$3267,16,FALSE),"")</f>
        <v>0</v>
      </c>
      <c r="T481" s="1026">
        <f ca="1">IFERROR(VLOOKUP($J481,'WM-AR'!$I$7:$AS$3267,18,FALSE),"")</f>
        <v>0</v>
      </c>
      <c r="U481" s="1026" t="str">
        <f ca="1">IFERROR(VLOOKUP($J481,'WM-AR'!$I$7:$AS$3267,20,FALSE),"")</f>
        <v>w/ Hardware &amp; Accessories</v>
      </c>
      <c r="V481" s="1026">
        <f ca="1">IFERROR(VLOOKUP($J481,'WM-AR'!$I$7:$AS$3267,22,FALSE),"")</f>
        <v>0</v>
      </c>
      <c r="W481" s="1026">
        <f ca="1">IFERROR(VLOOKUP($J481,'WM-AR'!$I$7:$AS$3267,24,FALSE),"")</f>
        <v>0</v>
      </c>
      <c r="X481" s="1026">
        <f ca="1">IFERROR(VLOOKUP($J481,'WM-AR'!$I$7:$AS$3267,25,FALSE),"")</f>
        <v>0</v>
      </c>
      <c r="Y481" s="1026" t="str">
        <f ca="1">IFERROR(VLOOKUP($J481,'WM-AR'!$I$7:$AS$3267,26,FALSE),"")</f>
        <v>W x H=(  )mm x (  )mm</v>
      </c>
      <c r="Z481" s="1026">
        <f ca="1">IFERROR(VLOOKUP($J481,'WM-AR'!$I$7:$AS$3267,27,FALSE),"")</f>
        <v>0</v>
      </c>
      <c r="AA481" s="1026">
        <f ca="1">IFERROR(VLOOKUP($J481,'WM-AR'!$I$7:$AS$3267,28,FALSE),"")</f>
        <v>0</v>
      </c>
      <c r="AB481" s="1026">
        <f ca="1">IFERROR(VLOOKUP($J481,'WM-AR'!$I$7:$AS$3267,29,FALSE),"")</f>
        <v>0</v>
      </c>
      <c r="AC481" s="1026">
        <f ca="1">IFERROR(VLOOKUP($J481,'WM-AR'!$I$7:$AS$3267,30,FALSE),"")</f>
        <v>0</v>
      </c>
      <c r="AD481" s="1026">
        <f ca="1">IFERROR(VLOOKUP($J481,'WM-AR'!$I$7:$AS$3267,31,FALSE),"")</f>
        <v>0</v>
      </c>
      <c r="AE481" s="1026">
        <f ca="1">IFERROR(VLOOKUP($J481,'WM-AR'!$I$7:$AS$3267,32,FALSE),"")</f>
        <v>0</v>
      </c>
      <c r="AF481" s="1026" t="str">
        <f ca="1">IFERROR(VLOOKUP($J481,'WM-AR'!$I$7:$AS$3267,33,FALSE),"")</f>
        <v/>
      </c>
      <c r="AG481" s="1370" t="s">
        <v>3931</v>
      </c>
      <c r="AH481" s="768" t="s">
        <v>3757</v>
      </c>
      <c r="AI481" s="768" t="s">
        <v>3757</v>
      </c>
      <c r="AJ481" s="769"/>
      <c r="AK481" s="769" t="str">
        <f ca="1">L481</f>
        <v>EA</v>
      </c>
      <c r="AL481" s="704"/>
      <c r="AM481" s="1028" t="str">
        <f>IF(AND(ISTEXT($E481),ISTEXT($B481)),"산출기준 &gt;&gt;  "&amp;_xlfn.XLOOKUP($E481,산출기준!$D:$D,산출기준!$E:$E,"매칭실패"),"")</f>
        <v/>
      </c>
    </row>
    <row r="482" spans="1:39" ht="54.95" customHeight="1">
      <c r="A482" s="1019"/>
      <c r="B482" s="705"/>
      <c r="C482" s="706"/>
      <c r="D482" s="711"/>
      <c r="E482" s="708"/>
      <c r="F482" s="1029"/>
      <c r="G482" s="882"/>
      <c r="H482" s="1371" t="str">
        <f ca="1">_xlfn.IFNA(_xlfn.XLOOKUP(J482,'WM-AR'!I:I,'WM-AR'!F:F),"")</f>
        <v/>
      </c>
      <c r="I482" s="1372"/>
      <c r="J482" s="712" t="str" cm="1">
        <f t="array" aca="1" ref="J482" ca="1">IF(ISTEXT(I482),INDIRECT("I"&amp;_xlfn.XMATCH("#",$I$1:INDIRECT("I"&amp;ROW()),,-1)+1)&amp;"-"&amp;I482,"")</f>
        <v/>
      </c>
      <c r="K482" s="1030"/>
      <c r="L482" s="1031" t="str">
        <f ca="1">IFERROR(VLOOKUP($J482,'WM-AR'!$I$7:$AS$3267,34,FALSE),"")</f>
        <v/>
      </c>
      <c r="M482" s="1373" t="str">
        <f ca="1">IFERROR(VLOOKUP($J482,'WM-AR'!$I$7:$AS$3267,4,FALSE),"")</f>
        <v/>
      </c>
      <c r="N482" s="1373" t="str">
        <f ca="1">IFERROR(VLOOKUP($J482,'WM-AR'!$I$7:$AS$3267,6,FALSE),"")</f>
        <v/>
      </c>
      <c r="O482" s="1373" t="str">
        <f ca="1">IFERROR(VLOOKUP($J482,'WM-AR'!$I$7:$AS$3267,8,FALSE),"")</f>
        <v/>
      </c>
      <c r="P482" s="1032" t="str">
        <f ca="1">IFERROR(VLOOKUP($J482,'WM-AR'!$I$7:$AS$3267,10,FALSE),"")</f>
        <v/>
      </c>
      <c r="Q482" s="1033" t="str">
        <f ca="1">IFERROR(VLOOKUP($J482,'WM-AR'!$I$7:$AS$3267,12,FALSE),"")</f>
        <v/>
      </c>
      <c r="R482" s="1033" t="str">
        <f ca="1">IFERROR(VLOOKUP($J482,'WM-AR'!$I$7:$AS$3267,14,FALSE),"")</f>
        <v/>
      </c>
      <c r="S482" s="1033" t="str">
        <f ca="1">IFERROR(VLOOKUP($J482,'WM-AR'!$I$7:$AS$3267,16,FALSE),"")</f>
        <v/>
      </c>
      <c r="T482" s="1033" t="str">
        <f ca="1">IFERROR(VLOOKUP($J482,'WM-AR'!$I$7:$AS$3267,18,FALSE),"")</f>
        <v/>
      </c>
      <c r="U482" s="1033" t="str">
        <f ca="1">IFERROR(VLOOKUP($J482,'WM-AR'!$I$7:$AS$3267,20,FALSE),"")</f>
        <v/>
      </c>
      <c r="V482" s="1033" t="str">
        <f ca="1">IFERROR(VLOOKUP($J482,'WM-AR'!$I$7:$AS$3267,22,FALSE),"")</f>
        <v/>
      </c>
      <c r="W482" s="1033" t="str">
        <f ca="1">IFERROR(VLOOKUP($J482,'WM-AR'!$I$7:$AS$3267,24,FALSE),"")</f>
        <v/>
      </c>
      <c r="X482" s="1033" t="str">
        <f ca="1">IFERROR(VLOOKUP($J482,'WM-AR'!$I$7:$AS$3267,25,FALSE),"")</f>
        <v/>
      </c>
      <c r="Y482" s="1033" t="str">
        <f ca="1">IFERROR(VLOOKUP($J482,'WM-AR'!$I$7:$AS$3267,26,FALSE),"")</f>
        <v/>
      </c>
      <c r="Z482" s="1033" t="str">
        <f ca="1">IFERROR(VLOOKUP($J482,'WM-AR'!$I$7:$AS$3267,27,FALSE),"")</f>
        <v/>
      </c>
      <c r="AA482" s="1033" t="str">
        <f ca="1">IFERROR(VLOOKUP($J482,'WM-AR'!$I$7:$AS$3267,28,FALSE),"")</f>
        <v/>
      </c>
      <c r="AB482" s="1033" t="str">
        <f ca="1">IFERROR(VLOOKUP($J482,'WM-AR'!$I$7:$AS$3267,29,FALSE),"")</f>
        <v/>
      </c>
      <c r="AC482" s="1033" t="str">
        <f ca="1">IFERROR(VLOOKUP($J482,'WM-AR'!$I$7:$AS$3267,30,FALSE),"")</f>
        <v/>
      </c>
      <c r="AD482" s="1033" t="str">
        <f ca="1">IFERROR(VLOOKUP($J482,'WM-AR'!$I$7:$AS$3267,31,FALSE),"")</f>
        <v/>
      </c>
      <c r="AE482" s="1033" t="str">
        <f ca="1">IFERROR(VLOOKUP($J482,'WM-AR'!$I$7:$AS$3267,32,FALSE),"")</f>
        <v/>
      </c>
      <c r="AF482" s="1033" t="str">
        <f ca="1">IFERROR(VLOOKUP($J482,'WM-AR'!$I$7:$AS$3267,33,FALSE),"")</f>
        <v/>
      </c>
      <c r="AG482" s="1374"/>
      <c r="AH482" s="1375" t="s">
        <v>3757</v>
      </c>
      <c r="AI482" s="1375" t="s">
        <v>3757</v>
      </c>
      <c r="AJ482" s="1375"/>
      <c r="AK482" s="1375" t="str">
        <f t="shared" ref="AK482:AK483" ca="1" si="55">L482</f>
        <v/>
      </c>
      <c r="AL482" s="723"/>
      <c r="AM482" s="1028" t="str">
        <f>IF(AND(ISTEXT($E482),ISTEXT($B482)),"산출기준 &gt;&gt;  "&amp;_xlfn.XLOOKUP($E482,산출기준!$D:$D,산출기준!$E:$E,"매칭실패"),"")</f>
        <v/>
      </c>
    </row>
    <row r="483" spans="1:39" ht="54.95" customHeight="1">
      <c r="A483" s="1019"/>
      <c r="B483" s="724"/>
      <c r="C483" s="725"/>
      <c r="D483" s="731"/>
      <c r="E483" s="727"/>
      <c r="F483" s="1035"/>
      <c r="G483" s="886"/>
      <c r="H483" s="1376" t="str">
        <f ca="1">_xlfn.IFNA(_xlfn.XLOOKUP(J483,'WM-AR'!I:I,'WM-AR'!F:F),"")</f>
        <v/>
      </c>
      <c r="I483" s="1377"/>
      <c r="J483" s="732" t="str" cm="1">
        <f t="array" aca="1" ref="J483" ca="1">IF(ISTEXT(I483),INDIRECT("I"&amp;_xlfn.XMATCH("#",$I$1:INDIRECT("I"&amp;ROW()),,-1)+1)&amp;"-"&amp;I483,"")</f>
        <v/>
      </c>
      <c r="K483" s="1036"/>
      <c r="L483" s="1037" t="str">
        <f ca="1">IFERROR(VLOOKUP($J483,'WM-AR'!$I$7:$AS$3267,34,FALSE),"")</f>
        <v/>
      </c>
      <c r="M483" s="1378" t="str">
        <f ca="1">IFERROR(VLOOKUP($J483,'WM-AR'!$I$7:$AS$3267,4,FALSE),"")</f>
        <v/>
      </c>
      <c r="N483" s="1378" t="str">
        <f ca="1">IFERROR(VLOOKUP($J483,'WM-AR'!$I$7:$AS$3267,6,FALSE),"")</f>
        <v/>
      </c>
      <c r="O483" s="1378" t="str">
        <f ca="1">IFERROR(VLOOKUP($J483,'WM-AR'!$I$7:$AS$3267,8,FALSE),"")</f>
        <v/>
      </c>
      <c r="P483" s="1038" t="str">
        <f ca="1">IFERROR(VLOOKUP($J483,'WM-AR'!$I$7:$AS$3267,10,FALSE),"")</f>
        <v/>
      </c>
      <c r="Q483" s="1039" t="str">
        <f ca="1">IFERROR(VLOOKUP($J483,'WM-AR'!$I$7:$AS$3267,12,FALSE),"")</f>
        <v/>
      </c>
      <c r="R483" s="1039" t="str">
        <f ca="1">IFERROR(VLOOKUP($J483,'WM-AR'!$I$7:$AS$3267,14,FALSE),"")</f>
        <v/>
      </c>
      <c r="S483" s="1039" t="str">
        <f ca="1">IFERROR(VLOOKUP($J483,'WM-AR'!$I$7:$AS$3267,16,FALSE),"")</f>
        <v/>
      </c>
      <c r="T483" s="1039" t="str">
        <f ca="1">IFERROR(VLOOKUP($J483,'WM-AR'!$I$7:$AS$3267,18,FALSE),"")</f>
        <v/>
      </c>
      <c r="U483" s="1039" t="str">
        <f ca="1">IFERROR(VLOOKUP($J483,'WM-AR'!$I$7:$AS$3267,20,FALSE),"")</f>
        <v/>
      </c>
      <c r="V483" s="1039" t="str">
        <f ca="1">IFERROR(VLOOKUP($J483,'WM-AR'!$I$7:$AS$3267,22,FALSE),"")</f>
        <v/>
      </c>
      <c r="W483" s="1039" t="str">
        <f ca="1">IFERROR(VLOOKUP($J483,'WM-AR'!$I$7:$AS$3267,24,FALSE),"")</f>
        <v/>
      </c>
      <c r="X483" s="1039" t="str">
        <f ca="1">IFERROR(VLOOKUP($J483,'WM-AR'!$I$7:$AS$3267,25,FALSE),"")</f>
        <v/>
      </c>
      <c r="Y483" s="1039" t="str">
        <f ca="1">IFERROR(VLOOKUP($J483,'WM-AR'!$I$7:$AS$3267,26,FALSE),"")</f>
        <v/>
      </c>
      <c r="Z483" s="1039" t="str">
        <f ca="1">IFERROR(VLOOKUP($J483,'WM-AR'!$I$7:$AS$3267,27,FALSE),"")</f>
        <v/>
      </c>
      <c r="AA483" s="1039" t="str">
        <f ca="1">IFERROR(VLOOKUP($J483,'WM-AR'!$I$7:$AS$3267,28,FALSE),"")</f>
        <v/>
      </c>
      <c r="AB483" s="1039" t="str">
        <f ca="1">IFERROR(VLOOKUP($J483,'WM-AR'!$I$7:$AS$3267,29,FALSE),"")</f>
        <v/>
      </c>
      <c r="AC483" s="1039" t="str">
        <f ca="1">IFERROR(VLOOKUP($J483,'WM-AR'!$I$7:$AS$3267,30,FALSE),"")</f>
        <v/>
      </c>
      <c r="AD483" s="1039" t="str">
        <f ca="1">IFERROR(VLOOKUP($J483,'WM-AR'!$I$7:$AS$3267,31,FALSE),"")</f>
        <v/>
      </c>
      <c r="AE483" s="1039" t="str">
        <f ca="1">IFERROR(VLOOKUP($J483,'WM-AR'!$I$7:$AS$3267,32,FALSE),"")</f>
        <v/>
      </c>
      <c r="AF483" s="1039" t="str">
        <f ca="1">IFERROR(VLOOKUP($J483,'WM-AR'!$I$7:$AS$3267,33,FALSE),"")</f>
        <v/>
      </c>
      <c r="AG483" s="1379"/>
      <c r="AH483" s="1380" t="s">
        <v>3757</v>
      </c>
      <c r="AI483" s="1380" t="s">
        <v>3757</v>
      </c>
      <c r="AJ483" s="1380"/>
      <c r="AK483" s="1380" t="str">
        <f t="shared" ca="1" si="55"/>
        <v/>
      </c>
      <c r="AL483" s="743"/>
      <c r="AM483" s="1028" t="str">
        <f>IF(AND(ISTEXT($E483),ISTEXT($B483)),"산출기준 &gt;&gt;  "&amp;_xlfn.XLOOKUP($E483,산출기준!$D:$D,산출기준!$E:$E,"매칭실패"),"")</f>
        <v/>
      </c>
    </row>
    <row r="484" spans="1:39">
      <c r="B484" s="635"/>
      <c r="C484" s="636"/>
      <c r="D484" s="636"/>
      <c r="E484" s="636"/>
      <c r="F484" s="638"/>
      <c r="G484" s="639"/>
      <c r="H484" s="639"/>
      <c r="I484" s="639"/>
      <c r="J484" s="641"/>
      <c r="K484" s="642"/>
      <c r="L484" s="642"/>
      <c r="M484" s="642"/>
      <c r="N484" s="642"/>
      <c r="O484" s="642"/>
      <c r="P484" s="642"/>
      <c r="Q484" s="642"/>
      <c r="R484" s="642"/>
      <c r="S484" s="642"/>
      <c r="T484" s="642"/>
      <c r="U484" s="642"/>
      <c r="V484" s="642"/>
      <c r="W484" s="642"/>
      <c r="X484" s="642"/>
      <c r="Y484" s="642"/>
      <c r="Z484" s="642"/>
      <c r="AA484" s="642"/>
      <c r="AB484" s="642"/>
      <c r="AC484" s="642"/>
      <c r="AD484" s="642"/>
      <c r="AE484" s="642"/>
      <c r="AF484" s="642"/>
      <c r="AG484" s="636"/>
      <c r="AH484" s="643"/>
      <c r="AI484" s="643"/>
      <c r="AJ484" s="644"/>
      <c r="AK484" s="644"/>
      <c r="AL484" s="639"/>
      <c r="AM484" s="88" t="str">
        <f>IF(AND(ISTEXT($E484),ISTEXT($B484)),"산출기준 &gt;&gt;  "&amp;_xlfn.XLOOKUP($E484,산출기준!$D:$D,산출기준!$E:$E,"매칭실패"),"")</f>
        <v/>
      </c>
    </row>
    <row r="485" spans="1:39">
      <c r="B485" s="645"/>
      <c r="C485" s="646" t="s">
        <v>3924</v>
      </c>
      <c r="D485" s="648"/>
      <c r="E485" s="648"/>
      <c r="F485" s="1057" t="s">
        <v>3992</v>
      </c>
      <c r="G485" s="645"/>
      <c r="H485" s="651"/>
      <c r="I485" s="651"/>
      <c r="J485" s="652"/>
      <c r="K485" s="652"/>
      <c r="L485" s="653"/>
      <c r="M485" s="653"/>
      <c r="N485" s="653"/>
      <c r="O485" s="653"/>
      <c r="P485" s="653"/>
      <c r="Q485" s="653"/>
      <c r="R485" s="653"/>
      <c r="S485" s="653"/>
      <c r="T485" s="653"/>
      <c r="U485" s="653"/>
      <c r="V485" s="653"/>
      <c r="W485" s="653"/>
      <c r="X485" s="653"/>
      <c r="Y485" s="653"/>
      <c r="Z485" s="653"/>
      <c r="AA485" s="653"/>
      <c r="AB485" s="653"/>
      <c r="AC485" s="653"/>
      <c r="AD485" s="653"/>
      <c r="AE485" s="653"/>
      <c r="AF485" s="653"/>
      <c r="AG485" s="656"/>
      <c r="AH485" s="656"/>
      <c r="AI485" s="656"/>
      <c r="AJ485" s="656"/>
      <c r="AK485" s="656"/>
      <c r="AL485" s="657"/>
      <c r="AM485" s="88" t="str">
        <f>IF(AND(ISTEXT($E485),ISTEXT($B485)),"산출기준 &gt;&gt;  "&amp;_xlfn.XLOOKUP($E485,산출기준!$D:$D,산출기준!$E:$E,"매칭실패"),"")</f>
        <v/>
      </c>
    </row>
    <row r="486" spans="1:39">
      <c r="B486" s="658"/>
      <c r="C486" s="659"/>
      <c r="D486" s="659"/>
      <c r="E486" s="659"/>
      <c r="F486" s="1056" t="s">
        <v>4007</v>
      </c>
      <c r="G486" s="662"/>
      <c r="H486" s="662"/>
      <c r="I486" s="662"/>
      <c r="J486" s="652"/>
      <c r="K486" s="664"/>
      <c r="L486" s="664"/>
      <c r="M486" s="664"/>
      <c r="N486" s="664"/>
      <c r="O486" s="664"/>
      <c r="P486" s="664"/>
      <c r="Q486" s="664"/>
      <c r="R486" s="664"/>
      <c r="S486" s="664"/>
      <c r="T486" s="664"/>
      <c r="U486" s="664"/>
      <c r="V486" s="664"/>
      <c r="W486" s="664"/>
      <c r="X486" s="664"/>
      <c r="Y486" s="664"/>
      <c r="Z486" s="664"/>
      <c r="AA486" s="664"/>
      <c r="AB486" s="664"/>
      <c r="AC486" s="664"/>
      <c r="AD486" s="664"/>
      <c r="AE486" s="664"/>
      <c r="AF486" s="664"/>
      <c r="AG486" s="659"/>
      <c r="AH486" s="665"/>
      <c r="AI486" s="665"/>
      <c r="AJ486" s="666"/>
      <c r="AK486" s="666"/>
      <c r="AL486" s="662"/>
      <c r="AM486" s="88" t="str">
        <f>IF(AND(ISTEXT($E486),ISTEXT($B486)),"산출기준 &gt;&gt;  "&amp;_xlfn.XLOOKUP($E486,산출기준!$D:$D,산출기준!$E:$E,"매칭실패"),"")</f>
        <v/>
      </c>
    </row>
    <row r="487" spans="1:39" ht="34.9" customHeight="1">
      <c r="B487" s="808" t="str" cm="1">
        <f t="array" aca="1" ref="B487" ca="1">_xlfn.IFNA(INDIRECT("Family_표준_구성도!B"&amp;MATCH(F487,INDIRECT("Family_표준_구성도!"&amp;"C:C"),0)),"")</f>
        <v>8.4.1.6.5</v>
      </c>
      <c r="C487" s="668" t="s">
        <v>2016</v>
      </c>
      <c r="D487" s="809"/>
      <c r="E487" s="668" t="s">
        <v>3761</v>
      </c>
      <c r="F487" s="1265" t="s">
        <v>4008</v>
      </c>
      <c r="G487" s="811"/>
      <c r="H487" s="917" t="s">
        <v>4009</v>
      </c>
      <c r="I487" s="1356" t="s">
        <v>1653</v>
      </c>
      <c r="J487" s="1356"/>
      <c r="K487" s="674"/>
      <c r="L487" s="674"/>
      <c r="M487" s="1357" t="str" cm="1">
        <f t="array" aca="1" ref="M487" ca="1">TRANSPOSE(INDIRECT("'WM-AR'!B"&amp;_xlfn.XMATCH($I488,'WM-AR'!G:G,0,1)):INDIRECT("'WM-AR'!B"&amp;_xlfn.XMATCH($I488,'WM-AR'!G:G,0,-1)))</f>
        <v>Manual Type</v>
      </c>
      <c r="N487" s="1357"/>
      <c r="O487" s="1358"/>
      <c r="P487" s="1359"/>
      <c r="Q487" s="1360"/>
      <c r="R487" s="1360"/>
      <c r="S487" s="1360"/>
      <c r="T487" s="1360"/>
      <c r="U487" s="1360"/>
      <c r="V487" s="1360"/>
      <c r="W487" s="1361"/>
      <c r="X487" s="1362"/>
      <c r="Y487" s="679"/>
      <c r="Z487" s="679"/>
      <c r="AA487" s="679"/>
      <c r="AB487" s="679"/>
      <c r="AC487" s="679"/>
      <c r="AD487" s="679"/>
      <c r="AE487" s="679"/>
      <c r="AF487" s="679"/>
      <c r="AG487" s="1043"/>
      <c r="AH487" s="682"/>
      <c r="AI487" s="682"/>
      <c r="AJ487" s="682"/>
      <c r="AK487" s="682"/>
      <c r="AL487" s="683"/>
      <c r="AM487" s="88" t="str">
        <f ca="1">IF(AND(ISTEXT($E487),ISTEXT($B487)),"산출기준 &gt;&gt;  "&amp;_xlfn.XLOOKUP($E487,산출기준!$D:$D,산출기준!$E:$E,"매칭실패"),"")</f>
        <v>산출기준 &gt;&gt;  [ 도어 일반 산출 ]</v>
      </c>
    </row>
    <row r="488" spans="1:39" ht="49.9" customHeight="1" outlineLevel="1">
      <c r="B488" s="758"/>
      <c r="C488" s="759"/>
      <c r="D488" s="759"/>
      <c r="E488" s="814"/>
      <c r="F488" s="775"/>
      <c r="G488" s="1363" t="s">
        <v>3752</v>
      </c>
      <c r="H488" s="1364" t="str">
        <f>_xlfn.XLOOKUP(I488,'WM-AR'!G:G,'WM-AR'!E:E)</f>
        <v>A04AR148 Finishing Work Door &amp; Window Work PVC Folding(Accordion) Door w/ PVC Frame (UoM: EA)</v>
      </c>
      <c r="I488" s="765" t="s">
        <v>4010</v>
      </c>
      <c r="J488" s="1365"/>
      <c r="K488" s="766"/>
      <c r="L488" s="766"/>
      <c r="M488" s="1366"/>
      <c r="N488" s="1366"/>
      <c r="O488" s="1366"/>
      <c r="P488" s="1366"/>
      <c r="Q488" s="1366"/>
      <c r="R488" s="1366"/>
      <c r="S488" s="1366"/>
      <c r="T488" s="1366"/>
      <c r="U488" s="1366"/>
      <c r="V488" s="1366"/>
      <c r="W488" s="1366"/>
      <c r="X488" s="1366"/>
      <c r="Y488" s="766"/>
      <c r="Z488" s="766"/>
      <c r="AA488" s="766"/>
      <c r="AB488" s="766"/>
      <c r="AC488" s="766"/>
      <c r="AD488" s="766"/>
      <c r="AE488" s="766"/>
      <c r="AF488" s="766"/>
      <c r="AG488" s="773"/>
      <c r="AH488" s="1045"/>
      <c r="AI488" s="1045"/>
      <c r="AJ488" s="1046"/>
      <c r="AK488" s="1046"/>
      <c r="AL488" s="759"/>
      <c r="AM488" s="88" t="str">
        <f>IF(AND(ISTEXT($E488),ISTEXT($B488)),"산출기준 &gt;&gt;  "&amp;_xlfn.XLOOKUP($E488,산출기준!$D:$D,산출기준!$E:$E,"매칭실패"),"")</f>
        <v/>
      </c>
    </row>
    <row r="489" spans="1:39" ht="54.95" customHeight="1">
      <c r="A489" s="1019"/>
      <c r="B489" s="684"/>
      <c r="C489" s="685"/>
      <c r="D489" s="1020"/>
      <c r="E489" s="687"/>
      <c r="F489" s="1021"/>
      <c r="G489" s="875" t="s">
        <v>2458</v>
      </c>
      <c r="H489" s="1367" t="str">
        <f ca="1">_xlfn.IFNA(_xlfn.XLOOKUP(J489,'WM-AR'!I:I,'WM-AR'!F:F),"")</f>
        <v xml:space="preserve">A04AR148-00001 Finishing Work Door &amp; Window Work PVC Folding(Accordion) Door w/ PVC Frame (UoM: EA) Manual Type     w/ Hardware &amp; Accessories  </v>
      </c>
      <c r="I489" s="1368" t="s">
        <v>3755</v>
      </c>
      <c r="J489" s="692" t="str" cm="1">
        <f t="array" aca="1" ref="J489" ca="1">IF(ISTEXT(I489),INDIRECT("I"&amp;_xlfn.XMATCH("#",$I$1:INDIRECT("I"&amp;ROW()),,-1)+1)&amp;"-"&amp;I489,"")</f>
        <v>A04AR148-00001</v>
      </c>
      <c r="K489" s="1022"/>
      <c r="L489" s="1023" t="str">
        <f ca="1">IFERROR(VLOOKUP($J489,'WM-AR'!$I$7:$AS$3267,34,FALSE),"")</f>
        <v>EA</v>
      </c>
      <c r="M489" s="1369" t="str">
        <f ca="1">IFERROR(VLOOKUP($J489,'WM-AR'!$I$7:$AS$3267,4,FALSE),"")</f>
        <v>Finishing Work</v>
      </c>
      <c r="N489" s="1369" t="str">
        <f ca="1">IFERROR(VLOOKUP($J489,'WM-AR'!$I$7:$AS$3267,6,FALSE),"")</f>
        <v>Door &amp; Window Work</v>
      </c>
      <c r="O489" s="1369" t="str">
        <f ca="1">IFERROR(VLOOKUP($J489,'WM-AR'!$I$7:$AS$3267,8,FALSE),"")</f>
        <v>PVC Folding(Accordion) Door w/ PVC Frame (UoM: EA)</v>
      </c>
      <c r="P489" s="1025" t="str">
        <f ca="1">IFERROR(VLOOKUP($J489,'WM-AR'!$I$7:$AS$3267,10,FALSE),"")</f>
        <v>Manual Type</v>
      </c>
      <c r="Q489" s="1026">
        <f ca="1">IFERROR(VLOOKUP($J489,'WM-AR'!$I$7:$AS$3267,12,FALSE),"")</f>
        <v>0</v>
      </c>
      <c r="R489" s="1026">
        <f ca="1">IFERROR(VLOOKUP($J489,'WM-AR'!$I$7:$AS$3267,14,FALSE),"")</f>
        <v>0</v>
      </c>
      <c r="S489" s="1026">
        <f ca="1">IFERROR(VLOOKUP($J489,'WM-AR'!$I$7:$AS$3267,16,FALSE),"")</f>
        <v>0</v>
      </c>
      <c r="T489" s="1026">
        <f ca="1">IFERROR(VLOOKUP($J489,'WM-AR'!$I$7:$AS$3267,18,FALSE),"")</f>
        <v>0</v>
      </c>
      <c r="U489" s="1026" t="str">
        <f ca="1">IFERROR(VLOOKUP($J489,'WM-AR'!$I$7:$AS$3267,20,FALSE),"")</f>
        <v>w/ Hardware &amp; Accessories</v>
      </c>
      <c r="V489" s="1026">
        <f ca="1">IFERROR(VLOOKUP($J489,'WM-AR'!$I$7:$AS$3267,22,FALSE),"")</f>
        <v>0</v>
      </c>
      <c r="W489" s="1026">
        <f ca="1">IFERROR(VLOOKUP($J489,'WM-AR'!$I$7:$AS$3267,24,FALSE),"")</f>
        <v>0</v>
      </c>
      <c r="X489" s="1026">
        <f ca="1">IFERROR(VLOOKUP($J489,'WM-AR'!$I$7:$AS$3267,25,FALSE),"")</f>
        <v>0</v>
      </c>
      <c r="Y489" s="1026" t="str">
        <f ca="1">IFERROR(VLOOKUP($J489,'WM-AR'!$I$7:$AS$3267,26,FALSE),"")</f>
        <v>W x H=(  )mm x (  )mm</v>
      </c>
      <c r="Z489" s="1026">
        <f ca="1">IFERROR(VLOOKUP($J489,'WM-AR'!$I$7:$AS$3267,27,FALSE),"")</f>
        <v>0</v>
      </c>
      <c r="AA489" s="1026">
        <f ca="1">IFERROR(VLOOKUP($J489,'WM-AR'!$I$7:$AS$3267,28,FALSE),"")</f>
        <v>0</v>
      </c>
      <c r="AB489" s="1026">
        <f ca="1">IFERROR(VLOOKUP($J489,'WM-AR'!$I$7:$AS$3267,29,FALSE),"")</f>
        <v>0</v>
      </c>
      <c r="AC489" s="1026">
        <f ca="1">IFERROR(VLOOKUP($J489,'WM-AR'!$I$7:$AS$3267,30,FALSE),"")</f>
        <v>0</v>
      </c>
      <c r="AD489" s="1026">
        <f ca="1">IFERROR(VLOOKUP($J489,'WM-AR'!$I$7:$AS$3267,31,FALSE),"")</f>
        <v>0</v>
      </c>
      <c r="AE489" s="1026">
        <f ca="1">IFERROR(VLOOKUP($J489,'WM-AR'!$I$7:$AS$3267,32,FALSE),"")</f>
        <v>0</v>
      </c>
      <c r="AF489" s="1026" t="str">
        <f ca="1">IFERROR(VLOOKUP($J489,'WM-AR'!$I$7:$AS$3267,33,FALSE),"")</f>
        <v/>
      </c>
      <c r="AG489" s="1370" t="s">
        <v>3931</v>
      </c>
      <c r="AH489" s="768" t="s">
        <v>3757</v>
      </c>
      <c r="AI489" s="768" t="s">
        <v>3757</v>
      </c>
      <c r="AJ489" s="769"/>
      <c r="AK489" s="769" t="str">
        <f ca="1">L489</f>
        <v>EA</v>
      </c>
      <c r="AL489" s="704"/>
      <c r="AM489" s="1028" t="str">
        <f>IF(AND(ISTEXT($E489),ISTEXT($B489)),"산출기준 &gt;&gt;  "&amp;_xlfn.XLOOKUP($E489,산출기준!$D:$D,산출기준!$E:$E,"매칭실패"),"")</f>
        <v/>
      </c>
    </row>
    <row r="490" spans="1:39" ht="54.95" customHeight="1">
      <c r="A490" s="1019"/>
      <c r="B490" s="705"/>
      <c r="C490" s="706"/>
      <c r="D490" s="711"/>
      <c r="E490" s="708"/>
      <c r="F490" s="1029"/>
      <c r="G490" s="882"/>
      <c r="H490" s="1371" t="str">
        <f ca="1">_xlfn.IFNA(_xlfn.XLOOKUP(J490,'WM-AR'!I:I,'WM-AR'!F:F),"")</f>
        <v/>
      </c>
      <c r="I490" s="1372"/>
      <c r="J490" s="712" t="str" cm="1">
        <f t="array" aca="1" ref="J490" ca="1">IF(ISTEXT(I490),INDIRECT("I"&amp;_xlfn.XMATCH("#",$I$1:INDIRECT("I"&amp;ROW()),,-1)+1)&amp;"-"&amp;I490,"")</f>
        <v/>
      </c>
      <c r="K490" s="1030"/>
      <c r="L490" s="1031" t="str">
        <f ca="1">IFERROR(VLOOKUP($J490,'WM-AR'!$I$7:$AS$3267,34,FALSE),"")</f>
        <v/>
      </c>
      <c r="M490" s="1373" t="str">
        <f ca="1">IFERROR(VLOOKUP($J490,'WM-AR'!$I$7:$AS$3267,4,FALSE),"")</f>
        <v/>
      </c>
      <c r="N490" s="1373" t="str">
        <f ca="1">IFERROR(VLOOKUP($J490,'WM-AR'!$I$7:$AS$3267,6,FALSE),"")</f>
        <v/>
      </c>
      <c r="O490" s="1373" t="str">
        <f ca="1">IFERROR(VLOOKUP($J490,'WM-AR'!$I$7:$AS$3267,8,FALSE),"")</f>
        <v/>
      </c>
      <c r="P490" s="1032" t="str">
        <f ca="1">IFERROR(VLOOKUP($J490,'WM-AR'!$I$7:$AS$3267,10,FALSE),"")</f>
        <v/>
      </c>
      <c r="Q490" s="1033" t="str">
        <f ca="1">IFERROR(VLOOKUP($J490,'WM-AR'!$I$7:$AS$3267,12,FALSE),"")</f>
        <v/>
      </c>
      <c r="R490" s="1033" t="str">
        <f ca="1">IFERROR(VLOOKUP($J490,'WM-AR'!$I$7:$AS$3267,14,FALSE),"")</f>
        <v/>
      </c>
      <c r="S490" s="1033" t="str">
        <f ca="1">IFERROR(VLOOKUP($J490,'WM-AR'!$I$7:$AS$3267,16,FALSE),"")</f>
        <v/>
      </c>
      <c r="T490" s="1033" t="str">
        <f ca="1">IFERROR(VLOOKUP($J490,'WM-AR'!$I$7:$AS$3267,18,FALSE),"")</f>
        <v/>
      </c>
      <c r="U490" s="1033" t="str">
        <f ca="1">IFERROR(VLOOKUP($J490,'WM-AR'!$I$7:$AS$3267,20,FALSE),"")</f>
        <v/>
      </c>
      <c r="V490" s="1033" t="str">
        <f ca="1">IFERROR(VLOOKUP($J490,'WM-AR'!$I$7:$AS$3267,22,FALSE),"")</f>
        <v/>
      </c>
      <c r="W490" s="1033" t="str">
        <f ca="1">IFERROR(VLOOKUP($J490,'WM-AR'!$I$7:$AS$3267,24,FALSE),"")</f>
        <v/>
      </c>
      <c r="X490" s="1033" t="str">
        <f ca="1">IFERROR(VLOOKUP($J490,'WM-AR'!$I$7:$AS$3267,25,FALSE),"")</f>
        <v/>
      </c>
      <c r="Y490" s="1033" t="str">
        <f ca="1">IFERROR(VLOOKUP($J490,'WM-AR'!$I$7:$AS$3267,26,FALSE),"")</f>
        <v/>
      </c>
      <c r="Z490" s="1033" t="str">
        <f ca="1">IFERROR(VLOOKUP($J490,'WM-AR'!$I$7:$AS$3267,27,FALSE),"")</f>
        <v/>
      </c>
      <c r="AA490" s="1033" t="str">
        <f ca="1">IFERROR(VLOOKUP($J490,'WM-AR'!$I$7:$AS$3267,28,FALSE),"")</f>
        <v/>
      </c>
      <c r="AB490" s="1033" t="str">
        <f ca="1">IFERROR(VLOOKUP($J490,'WM-AR'!$I$7:$AS$3267,29,FALSE),"")</f>
        <v/>
      </c>
      <c r="AC490" s="1033" t="str">
        <f ca="1">IFERROR(VLOOKUP($J490,'WM-AR'!$I$7:$AS$3267,30,FALSE),"")</f>
        <v/>
      </c>
      <c r="AD490" s="1033" t="str">
        <f ca="1">IFERROR(VLOOKUP($J490,'WM-AR'!$I$7:$AS$3267,31,FALSE),"")</f>
        <v/>
      </c>
      <c r="AE490" s="1033" t="str">
        <f ca="1">IFERROR(VLOOKUP($J490,'WM-AR'!$I$7:$AS$3267,32,FALSE),"")</f>
        <v/>
      </c>
      <c r="AF490" s="1033" t="str">
        <f ca="1">IFERROR(VLOOKUP($J490,'WM-AR'!$I$7:$AS$3267,33,FALSE),"")</f>
        <v/>
      </c>
      <c r="AG490" s="1374"/>
      <c r="AH490" s="1375" t="s">
        <v>3757</v>
      </c>
      <c r="AI490" s="1375" t="s">
        <v>3757</v>
      </c>
      <c r="AJ490" s="1375"/>
      <c r="AK490" s="1375" t="str">
        <f t="shared" ref="AK490:AK491" ca="1" si="56">L490</f>
        <v/>
      </c>
      <c r="AL490" s="723"/>
      <c r="AM490" s="1028" t="str">
        <f>IF(AND(ISTEXT($E490),ISTEXT($B490)),"산출기준 &gt;&gt;  "&amp;_xlfn.XLOOKUP($E490,산출기준!$D:$D,산출기준!$E:$E,"매칭실패"),"")</f>
        <v/>
      </c>
    </row>
    <row r="491" spans="1:39" ht="54.95" customHeight="1">
      <c r="A491" s="1019"/>
      <c r="B491" s="724"/>
      <c r="C491" s="725"/>
      <c r="D491" s="731"/>
      <c r="E491" s="727"/>
      <c r="F491" s="1035"/>
      <c r="G491" s="886"/>
      <c r="H491" s="1376" t="str">
        <f ca="1">_xlfn.IFNA(_xlfn.XLOOKUP(J491,'WM-AR'!I:I,'WM-AR'!F:F),"")</f>
        <v/>
      </c>
      <c r="I491" s="1377"/>
      <c r="J491" s="732" t="str" cm="1">
        <f t="array" aca="1" ref="J491" ca="1">IF(ISTEXT(I491),INDIRECT("I"&amp;_xlfn.XMATCH("#",$I$1:INDIRECT("I"&amp;ROW()),,-1)+1)&amp;"-"&amp;I491,"")</f>
        <v/>
      </c>
      <c r="K491" s="1036"/>
      <c r="L491" s="1037" t="str">
        <f ca="1">IFERROR(VLOOKUP($J491,'WM-AR'!$I$7:$AS$3267,34,FALSE),"")</f>
        <v/>
      </c>
      <c r="M491" s="1378" t="str">
        <f ca="1">IFERROR(VLOOKUP($J491,'WM-AR'!$I$7:$AS$3267,4,FALSE),"")</f>
        <v/>
      </c>
      <c r="N491" s="1378" t="str">
        <f ca="1">IFERROR(VLOOKUP($J491,'WM-AR'!$I$7:$AS$3267,6,FALSE),"")</f>
        <v/>
      </c>
      <c r="O491" s="1378" t="str">
        <f ca="1">IFERROR(VLOOKUP($J491,'WM-AR'!$I$7:$AS$3267,8,FALSE),"")</f>
        <v/>
      </c>
      <c r="P491" s="1038" t="str">
        <f ca="1">IFERROR(VLOOKUP($J491,'WM-AR'!$I$7:$AS$3267,10,FALSE),"")</f>
        <v/>
      </c>
      <c r="Q491" s="1039" t="str">
        <f ca="1">IFERROR(VLOOKUP($J491,'WM-AR'!$I$7:$AS$3267,12,FALSE),"")</f>
        <v/>
      </c>
      <c r="R491" s="1039" t="str">
        <f ca="1">IFERROR(VLOOKUP($J491,'WM-AR'!$I$7:$AS$3267,14,FALSE),"")</f>
        <v/>
      </c>
      <c r="S491" s="1039" t="str">
        <f ca="1">IFERROR(VLOOKUP($J491,'WM-AR'!$I$7:$AS$3267,16,FALSE),"")</f>
        <v/>
      </c>
      <c r="T491" s="1039" t="str">
        <f ca="1">IFERROR(VLOOKUP($J491,'WM-AR'!$I$7:$AS$3267,18,FALSE),"")</f>
        <v/>
      </c>
      <c r="U491" s="1039" t="str">
        <f ca="1">IFERROR(VLOOKUP($J491,'WM-AR'!$I$7:$AS$3267,20,FALSE),"")</f>
        <v/>
      </c>
      <c r="V491" s="1039" t="str">
        <f ca="1">IFERROR(VLOOKUP($J491,'WM-AR'!$I$7:$AS$3267,22,FALSE),"")</f>
        <v/>
      </c>
      <c r="W491" s="1039" t="str">
        <f ca="1">IFERROR(VLOOKUP($J491,'WM-AR'!$I$7:$AS$3267,24,FALSE),"")</f>
        <v/>
      </c>
      <c r="X491" s="1039" t="str">
        <f ca="1">IFERROR(VLOOKUP($J491,'WM-AR'!$I$7:$AS$3267,25,FALSE),"")</f>
        <v/>
      </c>
      <c r="Y491" s="1039" t="str">
        <f ca="1">IFERROR(VLOOKUP($J491,'WM-AR'!$I$7:$AS$3267,26,FALSE),"")</f>
        <v/>
      </c>
      <c r="Z491" s="1039" t="str">
        <f ca="1">IFERROR(VLOOKUP($J491,'WM-AR'!$I$7:$AS$3267,27,FALSE),"")</f>
        <v/>
      </c>
      <c r="AA491" s="1039" t="str">
        <f ca="1">IFERROR(VLOOKUP($J491,'WM-AR'!$I$7:$AS$3267,28,FALSE),"")</f>
        <v/>
      </c>
      <c r="AB491" s="1039" t="str">
        <f ca="1">IFERROR(VLOOKUP($J491,'WM-AR'!$I$7:$AS$3267,29,FALSE),"")</f>
        <v/>
      </c>
      <c r="AC491" s="1039" t="str">
        <f ca="1">IFERROR(VLOOKUP($J491,'WM-AR'!$I$7:$AS$3267,30,FALSE),"")</f>
        <v/>
      </c>
      <c r="AD491" s="1039" t="str">
        <f ca="1">IFERROR(VLOOKUP($J491,'WM-AR'!$I$7:$AS$3267,31,FALSE),"")</f>
        <v/>
      </c>
      <c r="AE491" s="1039" t="str">
        <f ca="1">IFERROR(VLOOKUP($J491,'WM-AR'!$I$7:$AS$3267,32,FALSE),"")</f>
        <v/>
      </c>
      <c r="AF491" s="1039" t="str">
        <f ca="1">IFERROR(VLOOKUP($J491,'WM-AR'!$I$7:$AS$3267,33,FALSE),"")</f>
        <v/>
      </c>
      <c r="AG491" s="1379"/>
      <c r="AH491" s="1380" t="s">
        <v>3757</v>
      </c>
      <c r="AI491" s="1380" t="s">
        <v>3757</v>
      </c>
      <c r="AJ491" s="1380"/>
      <c r="AK491" s="1380" t="str">
        <f t="shared" ca="1" si="56"/>
        <v/>
      </c>
      <c r="AL491" s="743"/>
      <c r="AM491" s="1028" t="str">
        <f>IF(AND(ISTEXT($E491),ISTEXT($B491)),"산출기준 &gt;&gt;  "&amp;_xlfn.XLOOKUP($E491,산출기준!$D:$D,산출기준!$E:$E,"매칭실패"),"")</f>
        <v/>
      </c>
    </row>
    <row r="492" spans="1:39">
      <c r="B492" s="658"/>
      <c r="C492" s="659"/>
      <c r="D492" s="659"/>
      <c r="E492" s="659"/>
      <c r="F492" s="1056"/>
      <c r="G492" s="662"/>
      <c r="H492" s="662"/>
      <c r="I492" s="662"/>
      <c r="J492" s="652"/>
      <c r="K492" s="664"/>
      <c r="L492" s="664"/>
      <c r="M492" s="664"/>
      <c r="N492" s="664"/>
      <c r="O492" s="664"/>
      <c r="P492" s="664"/>
      <c r="Q492" s="664"/>
      <c r="R492" s="664"/>
      <c r="S492" s="664"/>
      <c r="T492" s="664"/>
      <c r="U492" s="664"/>
      <c r="V492" s="664"/>
      <c r="W492" s="664"/>
      <c r="X492" s="664"/>
      <c r="Y492" s="664"/>
      <c r="Z492" s="664"/>
      <c r="AA492" s="664"/>
      <c r="AB492" s="664"/>
      <c r="AC492" s="664"/>
      <c r="AD492" s="664"/>
      <c r="AE492" s="664"/>
      <c r="AF492" s="664"/>
      <c r="AG492" s="659"/>
      <c r="AH492" s="665"/>
      <c r="AI492" s="665"/>
      <c r="AJ492" s="666"/>
      <c r="AK492" s="666"/>
      <c r="AL492" s="662"/>
      <c r="AM492" s="88" t="str">
        <f>IF(AND(ISTEXT($E492),ISTEXT($B492)),"산출기준 &gt;&gt;  "&amp;_xlfn.XLOOKUP($E492,산출기준!$D:$D,산출기준!$E:$E,"매칭실패"),"")</f>
        <v/>
      </c>
    </row>
    <row r="493" spans="1:39" ht="34.9" customHeight="1">
      <c r="B493" s="808" t="str" cm="1">
        <f t="array" aca="1" ref="B493" ca="1">_xlfn.IFNA(INDIRECT("Family_표준_구성도!B"&amp;MATCH(F493,INDIRECT("Family_표준_구성도!"&amp;"C:C"),0)),"")</f>
        <v>8.4.1.6.6</v>
      </c>
      <c r="C493" s="668" t="s">
        <v>2016</v>
      </c>
      <c r="D493" s="809"/>
      <c r="E493" s="668" t="s">
        <v>3761</v>
      </c>
      <c r="F493" s="1265" t="s">
        <v>4011</v>
      </c>
      <c r="G493" s="811"/>
      <c r="H493" s="917" t="s">
        <v>4012</v>
      </c>
      <c r="I493" s="1356" t="s">
        <v>1653</v>
      </c>
      <c r="J493" s="1356"/>
      <c r="K493" s="674"/>
      <c r="L493" s="674"/>
      <c r="M493" s="1357"/>
      <c r="N493" s="1357"/>
      <c r="O493" s="1358"/>
      <c r="P493" s="1359"/>
      <c r="Q493" s="1360"/>
      <c r="R493" s="1360"/>
      <c r="S493" s="1360"/>
      <c r="T493" s="1360"/>
      <c r="U493" s="1360"/>
      <c r="V493" s="1360"/>
      <c r="W493" s="1361"/>
      <c r="X493" s="1362"/>
      <c r="Y493" s="679"/>
      <c r="Z493" s="679"/>
      <c r="AA493" s="679"/>
      <c r="AB493" s="679"/>
      <c r="AC493" s="679"/>
      <c r="AD493" s="679"/>
      <c r="AE493" s="679"/>
      <c r="AF493" s="679"/>
      <c r="AG493" s="1043"/>
      <c r="AH493" s="682"/>
      <c r="AI493" s="682"/>
      <c r="AJ493" s="682"/>
      <c r="AK493" s="682"/>
      <c r="AL493" s="683"/>
      <c r="AM493" s="88" t="str">
        <f ca="1">IF(AND(ISTEXT($E493),ISTEXT($B493)),"산출기준 &gt;&gt;  "&amp;_xlfn.XLOOKUP($E493,산출기준!$D:$D,산출기준!$E:$E,"매칭실패"),"")</f>
        <v>산출기준 &gt;&gt;  [ 도어 일반 산출 ]</v>
      </c>
    </row>
    <row r="494" spans="1:39" ht="49.9" customHeight="1" outlineLevel="1">
      <c r="B494" s="758"/>
      <c r="C494" s="759"/>
      <c r="D494" s="759"/>
      <c r="E494" s="814"/>
      <c r="F494" s="775"/>
      <c r="G494" s="1363" t="s">
        <v>3752</v>
      </c>
      <c r="H494" s="1364">
        <f>_xlfn.XLOOKUP(I494,'WM-AR'!G:G,'WM-AR'!E:E)</f>
        <v>0</v>
      </c>
      <c r="I494" s="765"/>
      <c r="J494" s="1365"/>
      <c r="K494" s="766"/>
      <c r="L494" s="766"/>
      <c r="M494" s="1366"/>
      <c r="N494" s="1366"/>
      <c r="O494" s="1366"/>
      <c r="P494" s="1366"/>
      <c r="Q494" s="1366"/>
      <c r="R494" s="1366"/>
      <c r="S494" s="1366"/>
      <c r="T494" s="1366"/>
      <c r="U494" s="1366"/>
      <c r="V494" s="1366"/>
      <c r="W494" s="1366"/>
      <c r="X494" s="1366"/>
      <c r="Y494" s="766"/>
      <c r="Z494" s="766"/>
      <c r="AA494" s="766"/>
      <c r="AB494" s="766"/>
      <c r="AC494" s="766"/>
      <c r="AD494" s="766"/>
      <c r="AE494" s="766"/>
      <c r="AF494" s="766"/>
      <c r="AG494" s="773"/>
      <c r="AH494" s="1045"/>
      <c r="AI494" s="1045"/>
      <c r="AJ494" s="1046"/>
      <c r="AK494" s="1046"/>
      <c r="AL494" s="759"/>
      <c r="AM494" s="88" t="str">
        <f>IF(AND(ISTEXT($E494),ISTEXT($B494)),"산출기준 &gt;&gt;  "&amp;_xlfn.XLOOKUP($E494,산출기준!$D:$D,산출기준!$E:$E,"매칭실패"),"")</f>
        <v/>
      </c>
    </row>
    <row r="495" spans="1:39" ht="27">
      <c r="A495" s="1019"/>
      <c r="B495" s="684"/>
      <c r="C495" s="685"/>
      <c r="D495" s="1020"/>
      <c r="E495" s="687"/>
      <c r="F495" s="1021" t="s">
        <v>4013</v>
      </c>
      <c r="G495" s="875" t="s">
        <v>2459</v>
      </c>
      <c r="H495" s="1367" t="str">
        <f ca="1">_xlfn.IFNA(_xlfn.XLOOKUP(J495,'WM-AR'!I:I,'WM-AR'!F:F),"")</f>
        <v/>
      </c>
      <c r="I495" s="1368"/>
      <c r="J495" s="692" t="str" cm="1">
        <f t="array" aca="1" ref="J495" ca="1">IF(ISTEXT(I495),INDIRECT("I"&amp;_xlfn.XMATCH("#",$I$1:INDIRECT("I"&amp;ROW()),,-1)+1)&amp;"-"&amp;I495,"")</f>
        <v/>
      </c>
      <c r="K495" s="1022"/>
      <c r="L495" s="1023" t="str">
        <f ca="1">IFERROR(VLOOKUP($J495,'WM-AR'!$I$7:$AS$3267,34,FALSE),"")</f>
        <v/>
      </c>
      <c r="M495" s="1369" t="str">
        <f ca="1">IFERROR(VLOOKUP($J495,'WM-AR'!$I$7:$AS$3267,4,FALSE),"")</f>
        <v/>
      </c>
      <c r="N495" s="1369" t="str">
        <f ca="1">IFERROR(VLOOKUP($J495,'WM-AR'!$I$7:$AS$3267,6,FALSE),"")</f>
        <v/>
      </c>
      <c r="O495" s="1369" t="str">
        <f ca="1">IFERROR(VLOOKUP($J495,'WM-AR'!$I$7:$AS$3267,8,FALSE),"")</f>
        <v/>
      </c>
      <c r="P495" s="1025" t="str">
        <f ca="1">IFERROR(VLOOKUP($J495,'WM-AR'!$I$7:$AS$3267,10,FALSE),"")</f>
        <v/>
      </c>
      <c r="Q495" s="1026" t="str">
        <f ca="1">IFERROR(VLOOKUP($J495,'WM-AR'!$I$7:$AS$3267,12,FALSE),"")</f>
        <v/>
      </c>
      <c r="R495" s="1026" t="str">
        <f ca="1">IFERROR(VLOOKUP($J495,'WM-AR'!$I$7:$AS$3267,14,FALSE),"")</f>
        <v/>
      </c>
      <c r="S495" s="1026" t="str">
        <f ca="1">IFERROR(VLOOKUP($J495,'WM-AR'!$I$7:$AS$3267,16,FALSE),"")</f>
        <v/>
      </c>
      <c r="T495" s="1026" t="str">
        <f ca="1">IFERROR(VLOOKUP($J495,'WM-AR'!$I$7:$AS$3267,18,FALSE),"")</f>
        <v/>
      </c>
      <c r="U495" s="1026" t="str">
        <f ca="1">IFERROR(VLOOKUP($J495,'WM-AR'!$I$7:$AS$3267,20,FALSE),"")</f>
        <v/>
      </c>
      <c r="V495" s="1026" t="str">
        <f ca="1">IFERROR(VLOOKUP($J495,'WM-AR'!$I$7:$AS$3267,22,FALSE),"")</f>
        <v/>
      </c>
      <c r="W495" s="1026" t="str">
        <f ca="1">IFERROR(VLOOKUP($J495,'WM-AR'!$I$7:$AS$3267,24,FALSE),"")</f>
        <v/>
      </c>
      <c r="X495" s="1026" t="str">
        <f ca="1">IFERROR(VLOOKUP($J495,'WM-AR'!$I$7:$AS$3267,25,FALSE),"")</f>
        <v/>
      </c>
      <c r="Y495" s="1026" t="str">
        <f ca="1">IFERROR(VLOOKUP($J495,'WM-AR'!$I$7:$AS$3267,26,FALSE),"")</f>
        <v/>
      </c>
      <c r="Z495" s="1026" t="str">
        <f ca="1">IFERROR(VLOOKUP($J495,'WM-AR'!$I$7:$AS$3267,27,FALSE),"")</f>
        <v/>
      </c>
      <c r="AA495" s="1026" t="str">
        <f ca="1">IFERROR(VLOOKUP($J495,'WM-AR'!$I$7:$AS$3267,28,FALSE),"")</f>
        <v/>
      </c>
      <c r="AB495" s="1026" t="str">
        <f ca="1">IFERROR(VLOOKUP($J495,'WM-AR'!$I$7:$AS$3267,29,FALSE),"")</f>
        <v/>
      </c>
      <c r="AC495" s="1026" t="str">
        <f ca="1">IFERROR(VLOOKUP($J495,'WM-AR'!$I$7:$AS$3267,30,FALSE),"")</f>
        <v/>
      </c>
      <c r="AD495" s="1026" t="str">
        <f ca="1">IFERROR(VLOOKUP($J495,'WM-AR'!$I$7:$AS$3267,31,FALSE),"")</f>
        <v/>
      </c>
      <c r="AE495" s="1026" t="str">
        <f ca="1">IFERROR(VLOOKUP($J495,'WM-AR'!$I$7:$AS$3267,32,FALSE),"")</f>
        <v/>
      </c>
      <c r="AF495" s="1026" t="str">
        <f ca="1">IFERROR(VLOOKUP($J495,'WM-AR'!$I$7:$AS$3267,33,FALSE),"")</f>
        <v/>
      </c>
      <c r="AG495" s="1370" t="s">
        <v>3931</v>
      </c>
      <c r="AH495" s="768" t="s">
        <v>3757</v>
      </c>
      <c r="AI495" s="768" t="s">
        <v>3757</v>
      </c>
      <c r="AJ495" s="769"/>
      <c r="AK495" s="769" t="str">
        <f ca="1">L495</f>
        <v/>
      </c>
      <c r="AL495" s="704"/>
      <c r="AM495" s="1028" t="str">
        <f>IF(AND(ISTEXT($E495),ISTEXT($B495)),"산출기준 &gt;&gt;  "&amp;_xlfn.XLOOKUP($E495,산출기준!$D:$D,산출기준!$E:$E,"매칭실패"),"")</f>
        <v/>
      </c>
    </row>
    <row r="496" spans="1:39">
      <c r="A496" s="1019"/>
      <c r="B496" s="705"/>
      <c r="C496" s="706"/>
      <c r="D496" s="711"/>
      <c r="E496" s="708"/>
      <c r="F496" s="1029"/>
      <c r="G496" s="882"/>
      <c r="H496" s="1371" t="str">
        <f ca="1">_xlfn.IFNA(_xlfn.XLOOKUP(J496,'WM-AR'!I:I,'WM-AR'!F:F),"")</f>
        <v/>
      </c>
      <c r="I496" s="1372"/>
      <c r="J496" s="712" t="str" cm="1">
        <f t="array" aca="1" ref="J496" ca="1">IF(ISTEXT(I496),INDIRECT("I"&amp;_xlfn.XMATCH("#",$I$1:INDIRECT("I"&amp;ROW()),,-1)+1)&amp;"-"&amp;I496,"")</f>
        <v/>
      </c>
      <c r="K496" s="1030"/>
      <c r="L496" s="1031" t="str">
        <f ca="1">IFERROR(VLOOKUP($J496,'WM-AR'!$I$7:$AS$3267,34,FALSE),"")</f>
        <v/>
      </c>
      <c r="M496" s="1373" t="str">
        <f ca="1">IFERROR(VLOOKUP($J496,'WM-AR'!$I$7:$AS$3267,4,FALSE),"")</f>
        <v/>
      </c>
      <c r="N496" s="1373" t="str">
        <f ca="1">IFERROR(VLOOKUP($J496,'WM-AR'!$I$7:$AS$3267,6,FALSE),"")</f>
        <v/>
      </c>
      <c r="O496" s="1373" t="str">
        <f ca="1">IFERROR(VLOOKUP($J496,'WM-AR'!$I$7:$AS$3267,8,FALSE),"")</f>
        <v/>
      </c>
      <c r="P496" s="1032" t="str">
        <f ca="1">IFERROR(VLOOKUP($J496,'WM-AR'!$I$7:$AS$3267,10,FALSE),"")</f>
        <v/>
      </c>
      <c r="Q496" s="1033" t="str">
        <f ca="1">IFERROR(VLOOKUP($J496,'WM-AR'!$I$7:$AS$3267,12,FALSE),"")</f>
        <v/>
      </c>
      <c r="R496" s="1033" t="str">
        <f ca="1">IFERROR(VLOOKUP($J496,'WM-AR'!$I$7:$AS$3267,14,FALSE),"")</f>
        <v/>
      </c>
      <c r="S496" s="1033" t="str">
        <f ca="1">IFERROR(VLOOKUP($J496,'WM-AR'!$I$7:$AS$3267,16,FALSE),"")</f>
        <v/>
      </c>
      <c r="T496" s="1033" t="str">
        <f ca="1">IFERROR(VLOOKUP($J496,'WM-AR'!$I$7:$AS$3267,18,FALSE),"")</f>
        <v/>
      </c>
      <c r="U496" s="1033" t="str">
        <f ca="1">IFERROR(VLOOKUP($J496,'WM-AR'!$I$7:$AS$3267,20,FALSE),"")</f>
        <v/>
      </c>
      <c r="V496" s="1033" t="str">
        <f ca="1">IFERROR(VLOOKUP($J496,'WM-AR'!$I$7:$AS$3267,22,FALSE),"")</f>
        <v/>
      </c>
      <c r="W496" s="1033" t="str">
        <f ca="1">IFERROR(VLOOKUP($J496,'WM-AR'!$I$7:$AS$3267,24,FALSE),"")</f>
        <v/>
      </c>
      <c r="X496" s="1033" t="str">
        <f ca="1">IFERROR(VLOOKUP($J496,'WM-AR'!$I$7:$AS$3267,25,FALSE),"")</f>
        <v/>
      </c>
      <c r="Y496" s="1033" t="str">
        <f ca="1">IFERROR(VLOOKUP($J496,'WM-AR'!$I$7:$AS$3267,26,FALSE),"")</f>
        <v/>
      </c>
      <c r="Z496" s="1033" t="str">
        <f ca="1">IFERROR(VLOOKUP($J496,'WM-AR'!$I$7:$AS$3267,27,FALSE),"")</f>
        <v/>
      </c>
      <c r="AA496" s="1033" t="str">
        <f ca="1">IFERROR(VLOOKUP($J496,'WM-AR'!$I$7:$AS$3267,28,FALSE),"")</f>
        <v/>
      </c>
      <c r="AB496" s="1033" t="str">
        <f ca="1">IFERROR(VLOOKUP($J496,'WM-AR'!$I$7:$AS$3267,29,FALSE),"")</f>
        <v/>
      </c>
      <c r="AC496" s="1033" t="str">
        <f ca="1">IFERROR(VLOOKUP($J496,'WM-AR'!$I$7:$AS$3267,30,FALSE),"")</f>
        <v/>
      </c>
      <c r="AD496" s="1033" t="str">
        <f ca="1">IFERROR(VLOOKUP($J496,'WM-AR'!$I$7:$AS$3267,31,FALSE),"")</f>
        <v/>
      </c>
      <c r="AE496" s="1033" t="str">
        <f ca="1">IFERROR(VLOOKUP($J496,'WM-AR'!$I$7:$AS$3267,32,FALSE),"")</f>
        <v/>
      </c>
      <c r="AF496" s="1033" t="str">
        <f ca="1">IFERROR(VLOOKUP($J496,'WM-AR'!$I$7:$AS$3267,33,FALSE),"")</f>
        <v/>
      </c>
      <c r="AG496" s="1374"/>
      <c r="AH496" s="1375" t="s">
        <v>3757</v>
      </c>
      <c r="AI496" s="1375" t="s">
        <v>3757</v>
      </c>
      <c r="AJ496" s="1375"/>
      <c r="AK496" s="1375" t="str">
        <f t="shared" ref="AK496:AK497" ca="1" si="57">L496</f>
        <v/>
      </c>
      <c r="AL496" s="723"/>
      <c r="AM496" s="1028" t="str">
        <f>IF(AND(ISTEXT($E496),ISTEXT($B496)),"산출기준 &gt;&gt;  "&amp;_xlfn.XLOOKUP($E496,산출기준!$D:$D,산출기준!$E:$E,"매칭실패"),"")</f>
        <v/>
      </c>
    </row>
    <row r="497" spans="1:39">
      <c r="A497" s="1019"/>
      <c r="B497" s="724"/>
      <c r="C497" s="725"/>
      <c r="D497" s="731"/>
      <c r="E497" s="727"/>
      <c r="F497" s="1035"/>
      <c r="G497" s="886"/>
      <c r="H497" s="1376" t="str">
        <f ca="1">_xlfn.IFNA(_xlfn.XLOOKUP(J497,'WM-AR'!I:I,'WM-AR'!F:F),"")</f>
        <v/>
      </c>
      <c r="I497" s="1377"/>
      <c r="J497" s="732" t="str" cm="1">
        <f t="array" aca="1" ref="J497" ca="1">IF(ISTEXT(I497),INDIRECT("I"&amp;_xlfn.XMATCH("#",$I$1:INDIRECT("I"&amp;ROW()),,-1)+1)&amp;"-"&amp;I497,"")</f>
        <v/>
      </c>
      <c r="K497" s="1036"/>
      <c r="L497" s="1037" t="str">
        <f ca="1">IFERROR(VLOOKUP($J497,'WM-AR'!$I$7:$AS$3267,34,FALSE),"")</f>
        <v/>
      </c>
      <c r="M497" s="1378" t="str">
        <f ca="1">IFERROR(VLOOKUP($J497,'WM-AR'!$I$7:$AS$3267,4,FALSE),"")</f>
        <v/>
      </c>
      <c r="N497" s="1378" t="str">
        <f ca="1">IFERROR(VLOOKUP($J497,'WM-AR'!$I$7:$AS$3267,6,FALSE),"")</f>
        <v/>
      </c>
      <c r="O497" s="1378" t="str">
        <f ca="1">IFERROR(VLOOKUP($J497,'WM-AR'!$I$7:$AS$3267,8,FALSE),"")</f>
        <v/>
      </c>
      <c r="P497" s="1038" t="str">
        <f ca="1">IFERROR(VLOOKUP($J497,'WM-AR'!$I$7:$AS$3267,10,FALSE),"")</f>
        <v/>
      </c>
      <c r="Q497" s="1039" t="str">
        <f ca="1">IFERROR(VLOOKUP($J497,'WM-AR'!$I$7:$AS$3267,12,FALSE),"")</f>
        <v/>
      </c>
      <c r="R497" s="1039" t="str">
        <f ca="1">IFERROR(VLOOKUP($J497,'WM-AR'!$I$7:$AS$3267,14,FALSE),"")</f>
        <v/>
      </c>
      <c r="S497" s="1039" t="str">
        <f ca="1">IFERROR(VLOOKUP($J497,'WM-AR'!$I$7:$AS$3267,16,FALSE),"")</f>
        <v/>
      </c>
      <c r="T497" s="1039" t="str">
        <f ca="1">IFERROR(VLOOKUP($J497,'WM-AR'!$I$7:$AS$3267,18,FALSE),"")</f>
        <v/>
      </c>
      <c r="U497" s="1039" t="str">
        <f ca="1">IFERROR(VLOOKUP($J497,'WM-AR'!$I$7:$AS$3267,20,FALSE),"")</f>
        <v/>
      </c>
      <c r="V497" s="1039" t="str">
        <f ca="1">IFERROR(VLOOKUP($J497,'WM-AR'!$I$7:$AS$3267,22,FALSE),"")</f>
        <v/>
      </c>
      <c r="W497" s="1039" t="str">
        <f ca="1">IFERROR(VLOOKUP($J497,'WM-AR'!$I$7:$AS$3267,24,FALSE),"")</f>
        <v/>
      </c>
      <c r="X497" s="1039" t="str">
        <f ca="1">IFERROR(VLOOKUP($J497,'WM-AR'!$I$7:$AS$3267,25,FALSE),"")</f>
        <v/>
      </c>
      <c r="Y497" s="1039" t="str">
        <f ca="1">IFERROR(VLOOKUP($J497,'WM-AR'!$I$7:$AS$3267,26,FALSE),"")</f>
        <v/>
      </c>
      <c r="Z497" s="1039" t="str">
        <f ca="1">IFERROR(VLOOKUP($J497,'WM-AR'!$I$7:$AS$3267,27,FALSE),"")</f>
        <v/>
      </c>
      <c r="AA497" s="1039" t="str">
        <f ca="1">IFERROR(VLOOKUP($J497,'WM-AR'!$I$7:$AS$3267,28,FALSE),"")</f>
        <v/>
      </c>
      <c r="AB497" s="1039" t="str">
        <f ca="1">IFERROR(VLOOKUP($J497,'WM-AR'!$I$7:$AS$3267,29,FALSE),"")</f>
        <v/>
      </c>
      <c r="AC497" s="1039" t="str">
        <f ca="1">IFERROR(VLOOKUP($J497,'WM-AR'!$I$7:$AS$3267,30,FALSE),"")</f>
        <v/>
      </c>
      <c r="AD497" s="1039" t="str">
        <f ca="1">IFERROR(VLOOKUP($J497,'WM-AR'!$I$7:$AS$3267,31,FALSE),"")</f>
        <v/>
      </c>
      <c r="AE497" s="1039" t="str">
        <f ca="1">IFERROR(VLOOKUP($J497,'WM-AR'!$I$7:$AS$3267,32,FALSE),"")</f>
        <v/>
      </c>
      <c r="AF497" s="1039" t="str">
        <f ca="1">IFERROR(VLOOKUP($J497,'WM-AR'!$I$7:$AS$3267,33,FALSE),"")</f>
        <v/>
      </c>
      <c r="AG497" s="1379"/>
      <c r="AH497" s="1380" t="s">
        <v>3757</v>
      </c>
      <c r="AI497" s="1380" t="s">
        <v>3757</v>
      </c>
      <c r="AJ497" s="1380"/>
      <c r="AK497" s="1380" t="str">
        <f t="shared" ca="1" si="57"/>
        <v/>
      </c>
      <c r="AL497" s="743"/>
      <c r="AM497" s="1028" t="str">
        <f>IF(AND(ISTEXT($E497),ISTEXT($B497)),"산출기준 &gt;&gt;  "&amp;_xlfn.XLOOKUP($E497,산출기준!$D:$D,산출기준!$E:$E,"매칭실패"),"")</f>
        <v/>
      </c>
    </row>
    <row r="498" spans="1:39">
      <c r="B498" s="658"/>
      <c r="C498" s="659"/>
      <c r="D498" s="659"/>
      <c r="E498" s="659"/>
      <c r="F498" s="1056"/>
      <c r="G498" s="662"/>
      <c r="H498" s="662"/>
      <c r="I498" s="662"/>
      <c r="J498" s="652"/>
      <c r="K498" s="664"/>
      <c r="L498" s="664"/>
      <c r="M498" s="664"/>
      <c r="N498" s="664"/>
      <c r="O498" s="664"/>
      <c r="P498" s="664"/>
      <c r="Q498" s="664"/>
      <c r="R498" s="664"/>
      <c r="S498" s="664"/>
      <c r="T498" s="664"/>
      <c r="U498" s="664"/>
      <c r="V498" s="664"/>
      <c r="W498" s="664"/>
      <c r="X498" s="664"/>
      <c r="Y498" s="664"/>
      <c r="Z498" s="664"/>
      <c r="AA498" s="664"/>
      <c r="AB498" s="664"/>
      <c r="AC498" s="664"/>
      <c r="AD498" s="664"/>
      <c r="AE498" s="664"/>
      <c r="AF498" s="664"/>
      <c r="AG498" s="659"/>
      <c r="AH498" s="665"/>
      <c r="AI498" s="665"/>
      <c r="AJ498" s="666"/>
      <c r="AK498" s="666"/>
      <c r="AL498" s="662"/>
    </row>
    <row r="499" spans="1:39">
      <c r="B499" s="658"/>
      <c r="C499" s="659"/>
      <c r="D499" s="659"/>
      <c r="E499" s="659"/>
      <c r="F499" s="1056"/>
      <c r="G499" s="662"/>
      <c r="H499" s="662"/>
      <c r="I499" s="662"/>
      <c r="J499" s="652"/>
      <c r="K499" s="664"/>
      <c r="L499" s="664"/>
      <c r="M499" s="664"/>
      <c r="N499" s="664"/>
      <c r="O499" s="664"/>
      <c r="P499" s="664"/>
      <c r="Q499" s="664"/>
      <c r="R499" s="664"/>
      <c r="S499" s="664"/>
      <c r="T499" s="664"/>
      <c r="U499" s="664"/>
      <c r="V499" s="664"/>
      <c r="W499" s="664"/>
      <c r="X499" s="664"/>
      <c r="Y499" s="664"/>
      <c r="Z499" s="664"/>
      <c r="AA499" s="664"/>
      <c r="AB499" s="664"/>
      <c r="AC499" s="664"/>
      <c r="AD499" s="664"/>
      <c r="AE499" s="664"/>
      <c r="AF499" s="664"/>
      <c r="AG499" s="659"/>
      <c r="AH499" s="665"/>
      <c r="AI499" s="665"/>
      <c r="AJ499" s="666"/>
      <c r="AK499" s="666"/>
      <c r="AL499" s="662"/>
    </row>
    <row r="500" spans="1:39">
      <c r="B500" s="658"/>
      <c r="C500" s="659"/>
      <c r="D500" s="659"/>
      <c r="E500" s="659"/>
      <c r="F500" s="661"/>
      <c r="G500" s="662"/>
      <c r="H500" s="662"/>
      <c r="I500" s="662"/>
      <c r="J500" s="652"/>
      <c r="K500" s="664"/>
      <c r="L500" s="664"/>
      <c r="M500" s="664"/>
      <c r="N500" s="664"/>
      <c r="O500" s="664"/>
      <c r="P500" s="664"/>
      <c r="Q500" s="664"/>
      <c r="R500" s="664"/>
      <c r="S500" s="664"/>
      <c r="T500" s="664"/>
      <c r="U500" s="664"/>
      <c r="V500" s="664"/>
      <c r="W500" s="664"/>
      <c r="X500" s="664"/>
      <c r="Y500" s="664"/>
      <c r="Z500" s="664"/>
      <c r="AA500" s="664"/>
      <c r="AB500" s="664"/>
      <c r="AC500" s="664"/>
      <c r="AD500" s="664"/>
      <c r="AE500" s="664"/>
      <c r="AF500" s="664"/>
      <c r="AG500" s="659"/>
      <c r="AH500" s="665"/>
      <c r="AI500" s="665"/>
      <c r="AJ500" s="666"/>
      <c r="AK500" s="666"/>
      <c r="AL500" s="662"/>
    </row>
    <row r="501" spans="1:39">
      <c r="B501" s="645"/>
      <c r="C501" s="646"/>
      <c r="D501" s="648"/>
      <c r="E501" s="648"/>
      <c r="F501" s="1047"/>
      <c r="G501" s="645"/>
      <c r="H501" s="651"/>
      <c r="I501" s="651"/>
      <c r="J501" s="1384"/>
      <c r="K501" s="652"/>
      <c r="L501" s="653"/>
      <c r="M501" s="653"/>
      <c r="N501" s="653"/>
      <c r="O501" s="653"/>
      <c r="P501" s="653"/>
      <c r="Q501" s="653"/>
      <c r="R501" s="653"/>
      <c r="S501" s="653"/>
      <c r="T501" s="653"/>
      <c r="U501" s="653"/>
      <c r="V501" s="653"/>
      <c r="W501" s="653"/>
      <c r="X501" s="653"/>
      <c r="Y501" s="653"/>
      <c r="Z501" s="653"/>
      <c r="AA501" s="653"/>
      <c r="AB501" s="653"/>
      <c r="AC501" s="653"/>
      <c r="AD501" s="653"/>
      <c r="AE501" s="653"/>
      <c r="AF501" s="653"/>
      <c r="AG501" s="656"/>
      <c r="AH501" s="656"/>
      <c r="AI501" s="656"/>
      <c r="AJ501" s="656"/>
      <c r="AK501" s="656"/>
      <c r="AL501" s="657"/>
    </row>
    <row r="502" spans="1:39">
      <c r="B502" s="645"/>
      <c r="C502" s="646"/>
      <c r="D502" s="648"/>
      <c r="E502" s="648"/>
      <c r="F502" s="1047"/>
      <c r="G502" s="645"/>
      <c r="H502" s="651"/>
      <c r="I502" s="651"/>
      <c r="J502" s="652"/>
      <c r="K502" s="652"/>
      <c r="L502" s="653"/>
      <c r="M502" s="653"/>
      <c r="N502" s="653"/>
      <c r="O502" s="653"/>
      <c r="P502" s="653"/>
      <c r="Q502" s="653"/>
      <c r="R502" s="653"/>
      <c r="S502" s="653"/>
      <c r="T502" s="653"/>
      <c r="U502" s="653"/>
      <c r="V502" s="653"/>
      <c r="W502" s="653"/>
      <c r="X502" s="653"/>
      <c r="Y502" s="653"/>
      <c r="Z502" s="653"/>
      <c r="AA502" s="653"/>
      <c r="AB502" s="653"/>
      <c r="AC502" s="653"/>
      <c r="AD502" s="653"/>
      <c r="AE502" s="653"/>
      <c r="AF502" s="653"/>
      <c r="AG502" s="656"/>
      <c r="AH502" s="656"/>
      <c r="AI502" s="656"/>
      <c r="AJ502" s="656"/>
      <c r="AK502" s="656"/>
      <c r="AL502" s="657"/>
    </row>
    <row r="503" spans="1:39">
      <c r="B503" s="658"/>
      <c r="C503" s="659"/>
      <c r="D503" s="659"/>
      <c r="E503" s="659"/>
      <c r="F503" s="661"/>
      <c r="G503" s="662"/>
      <c r="H503" s="662"/>
      <c r="I503" s="662"/>
      <c r="J503" s="652"/>
      <c r="K503" s="664"/>
      <c r="L503" s="664"/>
      <c r="M503" s="664"/>
      <c r="N503" s="664"/>
      <c r="O503" s="664"/>
      <c r="P503" s="664"/>
      <c r="Q503" s="664"/>
      <c r="R503" s="664"/>
      <c r="S503" s="664"/>
      <c r="T503" s="664"/>
      <c r="U503" s="664"/>
      <c r="V503" s="664"/>
      <c r="W503" s="664"/>
      <c r="X503" s="664"/>
      <c r="Y503" s="664"/>
      <c r="Z503" s="664"/>
      <c r="AA503" s="664"/>
      <c r="AB503" s="664"/>
      <c r="AC503" s="664"/>
      <c r="AD503" s="664"/>
      <c r="AE503" s="664"/>
      <c r="AF503" s="664"/>
      <c r="AG503" s="659"/>
      <c r="AH503" s="665"/>
      <c r="AI503" s="665"/>
      <c r="AJ503" s="666"/>
      <c r="AK503" s="666"/>
      <c r="AL503" s="662"/>
    </row>
    <row r="504" spans="1:39">
      <c r="B504" s="658"/>
      <c r="C504" s="659"/>
      <c r="D504" s="659"/>
      <c r="E504" s="659"/>
      <c r="F504" s="661"/>
      <c r="G504" s="662"/>
      <c r="H504" s="662"/>
      <c r="I504" s="662"/>
      <c r="J504" s="652"/>
      <c r="K504" s="664"/>
      <c r="L504" s="664"/>
      <c r="M504" s="664"/>
      <c r="N504" s="664"/>
      <c r="O504" s="664"/>
      <c r="P504" s="664"/>
      <c r="Q504" s="664"/>
      <c r="R504" s="664"/>
      <c r="S504" s="664"/>
      <c r="T504" s="664"/>
      <c r="U504" s="664"/>
      <c r="V504" s="664"/>
      <c r="W504" s="664"/>
      <c r="X504" s="664"/>
      <c r="Y504" s="664"/>
      <c r="Z504" s="664"/>
      <c r="AA504" s="664"/>
      <c r="AB504" s="664"/>
      <c r="AC504" s="664"/>
      <c r="AD504" s="664"/>
      <c r="AE504" s="664"/>
      <c r="AF504" s="664"/>
      <c r="AG504" s="659"/>
      <c r="AH504" s="665"/>
      <c r="AI504" s="665"/>
      <c r="AJ504" s="666"/>
      <c r="AK504" s="666"/>
      <c r="AL504" s="662"/>
    </row>
    <row r="505" spans="1:39">
      <c r="B505" s="658"/>
      <c r="C505" s="659"/>
      <c r="D505" s="659"/>
      <c r="E505" s="659"/>
      <c r="F505" s="661"/>
      <c r="G505" s="662"/>
      <c r="H505" s="662"/>
      <c r="I505" s="662"/>
      <c r="J505" s="652"/>
      <c r="K505" s="664"/>
      <c r="L505" s="664"/>
      <c r="M505" s="664"/>
      <c r="N505" s="664"/>
      <c r="O505" s="664"/>
      <c r="P505" s="664"/>
      <c r="Q505" s="664"/>
      <c r="R505" s="664"/>
      <c r="S505" s="664"/>
      <c r="T505" s="664"/>
      <c r="U505" s="664"/>
      <c r="V505" s="664"/>
      <c r="W505" s="664"/>
      <c r="X505" s="664"/>
      <c r="Y505" s="664"/>
      <c r="Z505" s="664"/>
      <c r="AA505" s="664"/>
      <c r="AB505" s="664"/>
      <c r="AC505" s="664"/>
      <c r="AD505" s="664"/>
      <c r="AE505" s="664"/>
      <c r="AF505" s="664"/>
      <c r="AG505" s="659"/>
      <c r="AH505" s="665"/>
      <c r="AI505" s="665"/>
      <c r="AJ505" s="666"/>
      <c r="AK505" s="666"/>
      <c r="AL505" s="662"/>
    </row>
    <row r="506" spans="1:39">
      <c r="B506" s="658"/>
      <c r="C506" s="659"/>
      <c r="D506" s="659"/>
      <c r="E506" s="659"/>
      <c r="F506" s="661"/>
      <c r="G506" s="662"/>
      <c r="H506" s="662"/>
      <c r="I506" s="662"/>
      <c r="J506" s="652"/>
      <c r="K506" s="664"/>
      <c r="L506" s="664"/>
      <c r="M506" s="664"/>
      <c r="N506" s="664"/>
      <c r="O506" s="664"/>
      <c r="P506" s="664"/>
      <c r="Q506" s="664"/>
      <c r="R506" s="664"/>
      <c r="S506" s="664"/>
      <c r="T506" s="664"/>
      <c r="U506" s="664"/>
      <c r="V506" s="664"/>
      <c r="W506" s="664"/>
      <c r="X506" s="664"/>
      <c r="Y506" s="664"/>
      <c r="Z506" s="664"/>
      <c r="AA506" s="664"/>
      <c r="AB506" s="664"/>
      <c r="AC506" s="664"/>
      <c r="AD506" s="664"/>
      <c r="AE506" s="664"/>
      <c r="AF506" s="664"/>
      <c r="AG506" s="659"/>
      <c r="AH506" s="665"/>
      <c r="AI506" s="665"/>
      <c r="AJ506" s="666"/>
      <c r="AK506" s="666"/>
      <c r="AL506" s="662"/>
    </row>
    <row r="507" spans="1:39">
      <c r="B507" s="658"/>
      <c r="C507" s="659"/>
      <c r="D507" s="659"/>
      <c r="E507" s="659"/>
      <c r="F507" s="661"/>
      <c r="G507" s="662"/>
      <c r="H507" s="662"/>
      <c r="I507" s="662"/>
      <c r="J507" s="652"/>
      <c r="K507" s="664"/>
      <c r="L507" s="664"/>
      <c r="M507" s="664"/>
      <c r="N507" s="664"/>
      <c r="O507" s="664"/>
      <c r="P507" s="664"/>
      <c r="Q507" s="664"/>
      <c r="R507" s="664"/>
      <c r="S507" s="664"/>
      <c r="T507" s="664"/>
      <c r="U507" s="664"/>
      <c r="V507" s="664"/>
      <c r="W507" s="664"/>
      <c r="X507" s="664"/>
      <c r="Y507" s="664"/>
      <c r="Z507" s="664"/>
      <c r="AA507" s="664"/>
      <c r="AB507" s="664"/>
      <c r="AC507" s="664"/>
      <c r="AD507" s="664"/>
      <c r="AE507" s="664"/>
      <c r="AF507" s="664"/>
      <c r="AG507" s="659"/>
      <c r="AH507" s="665"/>
      <c r="AI507" s="665"/>
      <c r="AJ507" s="666"/>
      <c r="AK507" s="666"/>
      <c r="AL507" s="662"/>
    </row>
    <row r="508" spans="1:39">
      <c r="B508" s="658"/>
      <c r="C508" s="659"/>
      <c r="D508" s="659"/>
      <c r="E508" s="659"/>
      <c r="F508" s="661"/>
      <c r="G508" s="662"/>
      <c r="H508" s="662"/>
      <c r="I508" s="662"/>
      <c r="J508" s="652"/>
      <c r="K508" s="664"/>
      <c r="L508" s="664"/>
      <c r="M508" s="664"/>
      <c r="N508" s="664"/>
      <c r="O508" s="664"/>
      <c r="P508" s="664"/>
      <c r="Q508" s="664"/>
      <c r="R508" s="664"/>
      <c r="S508" s="664"/>
      <c r="T508" s="664"/>
      <c r="U508" s="664"/>
      <c r="V508" s="664"/>
      <c r="W508" s="664"/>
      <c r="X508" s="664"/>
      <c r="Y508" s="664"/>
      <c r="Z508" s="664"/>
      <c r="AA508" s="664"/>
      <c r="AB508" s="664"/>
      <c r="AC508" s="664"/>
      <c r="AD508" s="664"/>
      <c r="AE508" s="664"/>
      <c r="AF508" s="664"/>
      <c r="AG508" s="659"/>
      <c r="AH508" s="665"/>
      <c r="AI508" s="665"/>
      <c r="AJ508" s="666"/>
      <c r="AK508" s="666"/>
      <c r="AL508" s="662"/>
    </row>
  </sheetData>
  <mergeCells count="1">
    <mergeCell ref="AJ2:AK2"/>
  </mergeCells>
  <phoneticPr fontId="4" type="noConversion"/>
  <dataValidations count="8">
    <dataValidation type="list" allowBlank="1" showInputMessage="1" showErrorMessage="1" sqref="I389:I391" xr:uid="{F0301DF1-26A6-4D71-AE62-ABCCD706EC25}">
      <formula1>"'00001,'00003,'00005,'00007,'00009"</formula1>
    </dataValidation>
    <dataValidation type="list" allowBlank="1" showInputMessage="1" showErrorMessage="1" sqref="I383:I385" xr:uid="{43D80BC7-ECFB-4B68-97BC-82542E95B9EB}">
      <formula1>"'00002,'00004,'00006,'00008,'00010"</formula1>
    </dataValidation>
    <dataValidation type="list" allowBlank="1" showInputMessage="1" showErrorMessage="1" sqref="I355:I359" xr:uid="{ADEA4316-4A58-48FB-AD13-49A3F9726B61}">
      <formula1>"'00001,'00003,'00005"</formula1>
    </dataValidation>
    <dataValidation type="list" allowBlank="1" showInputMessage="1" showErrorMessage="1" sqref="I347:I351" xr:uid="{F2AA3B76-5495-4E19-BA1D-0DB790CE7E93}">
      <formula1>"'00002,'00004,'00006"</formula1>
    </dataValidation>
    <dataValidation type="list" allowBlank="1" showInputMessage="1" showErrorMessage="1" sqref="I96:I100 I124:I128 I134:I138 I116:I120 I106:I110 I373:I377 I417:I419 I403:I405 I425:I427 I433:I435 I439:I441 I447:I449 I462:I463 I467 I476:I477 I481 I489:I491 I495" xr:uid="{48A234C1-B9B8-4E4C-887F-28D130069A91}">
      <formula1>"'00001"</formula1>
    </dataValidation>
    <dataValidation type="list" allowBlank="1" showInputMessage="1" showErrorMessage="1" sqref="I233:I237 I243:I247 I253:I257 I261:I265 I365:I369 I411:I413 I397:I399 I453:I455 I461 I468:I469 I475 I482:I483 I496:I497" xr:uid="{F7FAD30E-04CE-465F-8555-1569D8A710D7}">
      <formula1>"'00002"</formula1>
    </dataValidation>
    <dataValidation type="list" allowBlank="1" showInputMessage="1" showErrorMessage="1" sqref="I147:I151 I155:I159 I163:I167 I181:I185 I189:I193 I199:I203 I207:I211 I215:I219 I223:I227 I274:I278 I282:I286 I290:I294 I171:I175 I298:I302 I308:I312 I316:I320 I329:I333" xr:uid="{830A5E83-90DB-41F8-94DE-519115DCE28E}">
      <formula1>"'00002,'00004,'00006,'00008,'00010,'00012"</formula1>
    </dataValidation>
    <dataValidation type="list" allowBlank="1" showInputMessage="1" showErrorMessage="1" sqref="I10:I14 I18:I22 I26:I30 I34:I38 I44:I48 I52:I56 I62:I66 I70:I74 I78:I82 I86:I90 I337:I341" xr:uid="{14B42095-51D7-47D0-A894-B04F6C2BEFFD}">
      <formula1>"'00001,'00003,'00005,'00007,'00009,'00011"</formula1>
    </dataValidation>
  </dataValidations>
  <pageMargins left="0.70866141732283472" right="0.70866141732283472" top="0.55118110236220474" bottom="0.55118110236220474" header="0.11811023622047245" footer="0.11811023622047245"/>
  <pageSetup paperSize="8" scale="45" orientation="landscape" horizontalDpi="1200" verticalDpi="1200" r:id="rId1"/>
  <headerFooter>
    <oddHeader>&amp;L&amp;"Calibri"&amp;8&amp;K000000 대외비(Restricted)&amp;1#_x000D_</oddHeader>
  </headerFooter>
  <extLst>
    <ext xmlns:x14="http://schemas.microsoft.com/office/spreadsheetml/2009/9/main" uri="{78C0D931-6437-407d-A8EE-F0AAD7539E65}">
      <x14:conditionalFormattings>
        <x14:conditionalFormatting xmlns:xm="http://schemas.microsoft.com/office/excel/2006/main">
          <x14:cfRule type="expression" priority="2" id="{C50BC666-03C2-4C69-A1CE-E739E8148A62}">
            <xm:f>Family_표준_구성도!$E$2="실행"</xm:f>
            <x14:dxf>
              <font>
                <strike/>
                <color theme="1" tint="0.34998626667073579"/>
              </font>
            </x14:dxf>
          </x14:cfRule>
          <xm:sqref>AH1:AH1048576</xm:sqref>
        </x14:conditionalFormatting>
        <x14:conditionalFormatting xmlns:xm="http://schemas.microsoft.com/office/excel/2006/main">
          <x14:cfRule type="expression" priority="1" id="{25930AB8-F355-41B5-B155-8DB6C9F6D452}">
            <xm:f>Family_표준_구성도!$E$2="입찰"</xm:f>
            <x14:dxf>
              <font>
                <strike/>
                <color theme="1" tint="0.34998626667073579"/>
              </font>
            </x14:dxf>
          </x14:cfRule>
          <xm:sqref>AI1:AI1048576</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60444-3299-4151-8432-BE8C8F6DAD97}">
  <sheetPr>
    <tabColor theme="7" tint="0.79998168889431442"/>
  </sheetPr>
  <dimension ref="A1:AM269"/>
  <sheetViews>
    <sheetView view="pageBreakPreview" zoomScale="65" zoomScaleNormal="70" zoomScaleSheetLayoutView="65" workbookViewId="0">
      <pane ySplit="2" topLeftCell="A3" activePane="bottomLeft" state="frozen"/>
      <selection activeCell="C227" sqref="C227"/>
      <selection pane="bottomLeft" activeCell="C227" sqref="C227"/>
    </sheetView>
  </sheetViews>
  <sheetFormatPr defaultColWidth="9" defaultRowHeight="16.5" outlineLevelRow="1" outlineLevelCol="1"/>
  <cols>
    <col min="1" max="1" width="1.75" style="88" customWidth="1"/>
    <col min="2" max="2" width="6" style="88" customWidth="1"/>
    <col min="3" max="5" width="7.75" style="593" customWidth="1"/>
    <col min="6" max="6" width="8.375" style="596" customWidth="1"/>
    <col min="7" max="7" width="51.75" style="88" customWidth="1"/>
    <col min="8" max="8" width="45.625" style="593" customWidth="1"/>
    <col min="9" max="9" width="9.375" style="593" bestFit="1" customWidth="1"/>
    <col min="10" max="10" width="18.5" style="598" customWidth="1"/>
    <col min="11" max="11" width="5.75" style="598" customWidth="1"/>
    <col min="12" max="12" width="4.75" style="599" customWidth="1"/>
    <col min="13" max="13" width="8.75" style="599" hidden="1" customWidth="1" outlineLevel="1"/>
    <col min="14" max="15" width="9.75" style="599" hidden="1" customWidth="1" outlineLevel="1"/>
    <col min="16" max="17" width="7.75" style="599" hidden="1" customWidth="1" outlineLevel="1"/>
    <col min="18" max="18" width="8.75" style="599" hidden="1" customWidth="1" outlineLevel="1"/>
    <col min="19" max="23" width="7.75" style="599" hidden="1" customWidth="1" outlineLevel="1"/>
    <col min="24" max="32" width="5.75" style="599" hidden="1" customWidth="1" outlineLevel="1"/>
    <col min="33" max="33" width="24.75" style="88" customWidth="1" collapsed="1"/>
    <col min="34" max="35" width="12.75" style="88" customWidth="1"/>
    <col min="36" max="36" width="7.75" style="88" customWidth="1"/>
    <col min="37" max="37" width="4.75" style="88" customWidth="1"/>
    <col min="38" max="38" width="18.75" style="599" customWidth="1"/>
    <col min="39" max="39" width="19.625" style="88" customWidth="1"/>
    <col min="40" max="16384" width="9" style="88"/>
  </cols>
  <sheetData>
    <row r="1" spans="1:39" ht="34.9" customHeight="1">
      <c r="B1" s="592" t="s">
        <v>4014</v>
      </c>
      <c r="G1" s="233" t="str">
        <f>HYPERLINK("#Family_표준_구성도!$B$7","표준구성도로 가기")</f>
        <v>표준구성도로 가기</v>
      </c>
    </row>
    <row r="2" spans="1:39" ht="49.9" customHeight="1">
      <c r="B2" s="602" t="s">
        <v>2554</v>
      </c>
      <c r="C2" s="602" t="s">
        <v>2555</v>
      </c>
      <c r="D2" s="603" t="s">
        <v>2556</v>
      </c>
      <c r="E2" s="602" t="s">
        <v>1646</v>
      </c>
      <c r="F2" s="604" t="s">
        <v>2557</v>
      </c>
      <c r="G2" s="603" t="s">
        <v>2558</v>
      </c>
      <c r="H2" s="602" t="s">
        <v>2560</v>
      </c>
      <c r="I2" s="602"/>
      <c r="J2" s="602" t="s">
        <v>2561</v>
      </c>
      <c r="K2" s="603" t="s">
        <v>2562</v>
      </c>
      <c r="L2" s="606" t="s">
        <v>2563</v>
      </c>
      <c r="M2" s="606" t="s">
        <v>2564</v>
      </c>
      <c r="N2" s="606" t="s">
        <v>2565</v>
      </c>
      <c r="O2" s="606" t="s">
        <v>2566</v>
      </c>
      <c r="P2" s="606" t="s">
        <v>2567</v>
      </c>
      <c r="Q2" s="606" t="s">
        <v>2568</v>
      </c>
      <c r="R2" s="606" t="s">
        <v>2569</v>
      </c>
      <c r="S2" s="606" t="s">
        <v>2570</v>
      </c>
      <c r="T2" s="606" t="s">
        <v>2571</v>
      </c>
      <c r="U2" s="606" t="s">
        <v>2572</v>
      </c>
      <c r="V2" s="606" t="s">
        <v>2573</v>
      </c>
      <c r="W2" s="606" t="s">
        <v>2574</v>
      </c>
      <c r="X2" s="606" t="s">
        <v>2575</v>
      </c>
      <c r="Y2" s="606" t="s">
        <v>2576</v>
      </c>
      <c r="Z2" s="606" t="s">
        <v>2577</v>
      </c>
      <c r="AA2" s="606" t="s">
        <v>2578</v>
      </c>
      <c r="AB2" s="606" t="s">
        <v>2579</v>
      </c>
      <c r="AC2" s="606" t="s">
        <v>2580</v>
      </c>
      <c r="AD2" s="606" t="s">
        <v>2581</v>
      </c>
      <c r="AE2" s="606" t="s">
        <v>2582</v>
      </c>
      <c r="AF2" s="606" t="s">
        <v>2583</v>
      </c>
      <c r="AG2" s="603" t="s">
        <v>2584</v>
      </c>
      <c r="AH2" s="610" t="s">
        <v>2665</v>
      </c>
      <c r="AI2" s="610" t="s">
        <v>2666</v>
      </c>
      <c r="AJ2" s="608" t="s">
        <v>2587</v>
      </c>
      <c r="AK2" s="609"/>
      <c r="AL2" s="610" t="s">
        <v>2588</v>
      </c>
    </row>
    <row r="3" spans="1:39" ht="34.9" customHeight="1">
      <c r="B3" s="611">
        <v>9</v>
      </c>
      <c r="C3" s="612" t="s">
        <v>4015</v>
      </c>
      <c r="D3" s="612"/>
      <c r="E3" s="612"/>
      <c r="F3" s="614"/>
      <c r="G3" s="615"/>
      <c r="H3" s="617"/>
      <c r="I3" s="617"/>
      <c r="J3" s="618"/>
      <c r="K3" s="618"/>
      <c r="L3" s="619"/>
      <c r="M3" s="619"/>
      <c r="N3" s="619"/>
      <c r="O3" s="619"/>
      <c r="P3" s="619"/>
      <c r="Q3" s="619"/>
      <c r="R3" s="619"/>
      <c r="S3" s="619"/>
      <c r="T3" s="619"/>
      <c r="U3" s="619"/>
      <c r="V3" s="619"/>
      <c r="W3" s="619"/>
      <c r="X3" s="619"/>
      <c r="Y3" s="619"/>
      <c r="Z3" s="619"/>
      <c r="AA3" s="619"/>
      <c r="AB3" s="619"/>
      <c r="AC3" s="619"/>
      <c r="AD3" s="619"/>
      <c r="AE3" s="619"/>
      <c r="AF3" s="619"/>
      <c r="AG3" s="622"/>
      <c r="AH3" s="622"/>
      <c r="AI3" s="622"/>
      <c r="AJ3" s="622"/>
      <c r="AK3" s="622"/>
      <c r="AL3" s="619"/>
    </row>
    <row r="4" spans="1:39" ht="34.9" customHeight="1">
      <c r="B4" s="623">
        <v>9.1</v>
      </c>
      <c r="C4" s="626" t="s">
        <v>1371</v>
      </c>
      <c r="D4" s="626"/>
      <c r="E4" s="626"/>
      <c r="F4" s="627"/>
      <c r="G4" s="628"/>
      <c r="H4" s="628"/>
      <c r="I4" s="628"/>
      <c r="J4" s="630"/>
      <c r="K4" s="630"/>
      <c r="L4" s="631"/>
      <c r="M4" s="631"/>
      <c r="N4" s="631"/>
      <c r="O4" s="631"/>
      <c r="P4" s="631"/>
      <c r="Q4" s="631"/>
      <c r="R4" s="631"/>
      <c r="S4" s="631"/>
      <c r="T4" s="631"/>
      <c r="U4" s="631"/>
      <c r="V4" s="631"/>
      <c r="W4" s="631"/>
      <c r="X4" s="631"/>
      <c r="Y4" s="631"/>
      <c r="Z4" s="631"/>
      <c r="AA4" s="631"/>
      <c r="AB4" s="631"/>
      <c r="AC4" s="631"/>
      <c r="AD4" s="631"/>
      <c r="AE4" s="631"/>
      <c r="AF4" s="631"/>
      <c r="AG4" s="634"/>
      <c r="AH4" s="634"/>
      <c r="AI4" s="634"/>
      <c r="AJ4" s="634"/>
      <c r="AK4" s="634"/>
      <c r="AL4" s="634"/>
    </row>
    <row r="5" spans="1:39">
      <c r="B5" s="635"/>
      <c r="C5" s="636"/>
      <c r="D5" s="636"/>
      <c r="E5" s="636"/>
      <c r="F5" s="638"/>
      <c r="G5" s="639"/>
      <c r="H5" s="639"/>
      <c r="I5" s="639"/>
      <c r="J5" s="641"/>
      <c r="K5" s="642"/>
      <c r="L5" s="642"/>
      <c r="M5" s="642"/>
      <c r="N5" s="642"/>
      <c r="O5" s="642"/>
      <c r="P5" s="642"/>
      <c r="Q5" s="642"/>
      <c r="R5" s="642"/>
      <c r="S5" s="642"/>
      <c r="T5" s="642"/>
      <c r="U5" s="642"/>
      <c r="V5" s="642"/>
      <c r="W5" s="642"/>
      <c r="X5" s="642"/>
      <c r="Y5" s="642"/>
      <c r="Z5" s="642"/>
      <c r="AA5" s="642"/>
      <c r="AB5" s="642"/>
      <c r="AC5" s="642"/>
      <c r="AD5" s="642"/>
      <c r="AE5" s="642"/>
      <c r="AF5" s="642"/>
      <c r="AG5" s="636"/>
      <c r="AH5" s="643"/>
      <c r="AI5" s="643"/>
      <c r="AJ5" s="644"/>
      <c r="AK5" s="644"/>
      <c r="AL5" s="639"/>
    </row>
    <row r="6" spans="1:39">
      <c r="B6" s="645"/>
      <c r="C6" s="646" t="s">
        <v>4016</v>
      </c>
      <c r="D6" s="648"/>
      <c r="E6" s="648"/>
      <c r="F6" s="1057" t="s">
        <v>4017</v>
      </c>
      <c r="G6" s="645"/>
      <c r="H6" s="651"/>
      <c r="I6" s="651"/>
      <c r="J6" s="652"/>
      <c r="K6" s="652"/>
      <c r="L6" s="653"/>
      <c r="M6" s="653"/>
      <c r="N6" s="653"/>
      <c r="O6" s="653"/>
      <c r="P6" s="653"/>
      <c r="Q6" s="653"/>
      <c r="R6" s="653"/>
      <c r="S6" s="653"/>
      <c r="T6" s="653"/>
      <c r="U6" s="653"/>
      <c r="V6" s="653"/>
      <c r="W6" s="653"/>
      <c r="X6" s="653"/>
      <c r="Y6" s="653"/>
      <c r="Z6" s="653"/>
      <c r="AA6" s="653"/>
      <c r="AB6" s="653"/>
      <c r="AC6" s="653"/>
      <c r="AD6" s="653"/>
      <c r="AE6" s="653"/>
      <c r="AF6" s="653"/>
      <c r="AG6" s="656"/>
      <c r="AH6" s="656"/>
      <c r="AI6" s="656"/>
      <c r="AJ6" s="656"/>
      <c r="AK6" s="656"/>
      <c r="AL6" s="657"/>
    </row>
    <row r="7" spans="1:39">
      <c r="B7" s="658"/>
      <c r="C7" s="659"/>
      <c r="D7" s="659"/>
      <c r="E7" s="659"/>
      <c r="F7" s="1056"/>
      <c r="G7" s="662"/>
      <c r="H7" s="662"/>
      <c r="I7" s="662"/>
      <c r="J7" s="652"/>
      <c r="K7" s="664"/>
      <c r="L7" s="664"/>
      <c r="M7" s="664"/>
      <c r="N7" s="664"/>
      <c r="O7" s="664"/>
      <c r="P7" s="664"/>
      <c r="Q7" s="664"/>
      <c r="R7" s="664"/>
      <c r="S7" s="664"/>
      <c r="T7" s="664"/>
      <c r="U7" s="664"/>
      <c r="V7" s="664"/>
      <c r="W7" s="664"/>
      <c r="X7" s="664"/>
      <c r="Y7" s="664"/>
      <c r="Z7" s="664"/>
      <c r="AA7" s="664"/>
      <c r="AB7" s="664"/>
      <c r="AC7" s="664"/>
      <c r="AD7" s="664"/>
      <c r="AE7" s="664"/>
      <c r="AF7" s="664"/>
      <c r="AG7" s="659"/>
      <c r="AH7" s="665"/>
      <c r="AI7" s="665"/>
      <c r="AJ7" s="666"/>
      <c r="AK7" s="666"/>
      <c r="AL7" s="662"/>
    </row>
    <row r="8" spans="1:39" ht="34.9" customHeight="1">
      <c r="B8" s="808" t="str" cm="1">
        <f t="array" aca="1" ref="B8" ca="1">_xlfn.IFNA(INDIRECT("Family_표준_구성도!B"&amp;MATCH(F8,INDIRECT("Family_표준_구성도!"&amp;"C:C"),0)),"")</f>
        <v>9.1.1.1.1</v>
      </c>
      <c r="C8" s="668" t="s">
        <v>2016</v>
      </c>
      <c r="D8" s="809"/>
      <c r="E8" s="668" t="s">
        <v>2021</v>
      </c>
      <c r="F8" s="1265" t="s">
        <v>1377</v>
      </c>
      <c r="G8" s="811"/>
      <c r="H8" s="917" t="s">
        <v>4018</v>
      </c>
      <c r="I8" s="1356" t="s">
        <v>1653</v>
      </c>
      <c r="J8" s="1356"/>
      <c r="K8" s="674"/>
      <c r="L8" s="674"/>
      <c r="M8" s="1357" t="str" cm="1">
        <f t="array" aca="1" ref="M8:O8" ca="1">TRANSPOSE(INDIRECT("'WM-AR'!D"&amp;_xlfn.XMATCH($I9,'WM-AR'!G:G,0,1)):INDIRECT("'WM-AR'!D"&amp;_xlfn.XMATCH($I9,'WM-AR'!G:G,0,-1)))</f>
        <v>Fire Protective Rating: N/A</v>
      </c>
      <c r="N8" s="1357" t="str">
        <f ca="1"/>
        <v>Fire Protective Rating: 0.5-hr</v>
      </c>
      <c r="O8" s="1358" t="str">
        <f ca="1"/>
        <v>Fire Protective Rating: 1-hr</v>
      </c>
      <c r="P8" s="1359"/>
      <c r="Q8" s="1360"/>
      <c r="R8" s="1360"/>
      <c r="S8" s="1360"/>
      <c r="T8" s="1360"/>
      <c r="U8" s="1360"/>
      <c r="V8" s="1360"/>
      <c r="W8" s="1361"/>
      <c r="X8" s="1362"/>
      <c r="Y8" s="679"/>
      <c r="Z8" s="679"/>
      <c r="AA8" s="679"/>
      <c r="AB8" s="679"/>
      <c r="AC8" s="679"/>
      <c r="AD8" s="679"/>
      <c r="AE8" s="679"/>
      <c r="AF8" s="679"/>
      <c r="AG8" s="1043"/>
      <c r="AH8" s="682"/>
      <c r="AI8" s="682"/>
      <c r="AJ8" s="682"/>
      <c r="AK8" s="682"/>
      <c r="AL8" s="683"/>
      <c r="AM8" s="88" t="str">
        <f ca="1">IF(AND(ISTEXT($E8),ISTEXT($B8)),"산출기준 &gt;&gt;  "&amp;_xlfn.XLOOKUP($E8,산출기준!$D:$D,산출기준!$E:$E,"매칭실패"),"")</f>
        <v>산출기준 &gt;&gt;  [ 윈도우 일반 산출 ]</v>
      </c>
    </row>
    <row r="9" spans="1:39" ht="49.9" customHeight="1" outlineLevel="1">
      <c r="B9" s="758"/>
      <c r="C9" s="759"/>
      <c r="D9" s="759"/>
      <c r="E9" s="814"/>
      <c r="F9" s="775"/>
      <c r="G9" s="1363" t="s">
        <v>3752</v>
      </c>
      <c r="H9" s="1364" t="str">
        <f>_xlfn.XLOOKUP(I9,'WM-AR'!G:G,'WM-AR'!E:E)</f>
        <v>A04AR153 Finishing Work Door &amp; Window Work Steel Window (UoM: EA)</v>
      </c>
      <c r="I9" s="765" t="s">
        <v>4019</v>
      </c>
      <c r="J9" s="1365"/>
      <c r="K9" s="766"/>
      <c r="L9" s="766"/>
      <c r="M9" s="1366"/>
      <c r="N9" s="1366"/>
      <c r="O9" s="1366"/>
      <c r="P9" s="1366"/>
      <c r="Q9" s="1366"/>
      <c r="R9" s="1366"/>
      <c r="S9" s="1366"/>
      <c r="T9" s="1366"/>
      <c r="U9" s="1366"/>
      <c r="V9" s="1366"/>
      <c r="W9" s="1366"/>
      <c r="X9" s="1366"/>
      <c r="Y9" s="766"/>
      <c r="Z9" s="766"/>
      <c r="AA9" s="766"/>
      <c r="AB9" s="766"/>
      <c r="AC9" s="766"/>
      <c r="AD9" s="766"/>
      <c r="AE9" s="766"/>
      <c r="AF9" s="766"/>
      <c r="AG9" s="1385" t="s">
        <v>4020</v>
      </c>
      <c r="AH9" s="1045"/>
      <c r="AI9" s="1045"/>
      <c r="AJ9" s="1046"/>
      <c r="AK9" s="1046"/>
      <c r="AL9" s="759"/>
      <c r="AM9" s="88" t="str">
        <f>IF(AND(ISTEXT($E9),ISTEXT($B9)),"산출기준 &gt;&gt;  "&amp;_xlfn.XLOOKUP($E9,산출기준!$D:$D,산출기준!$E:$E,"매칭실패"),"")</f>
        <v/>
      </c>
    </row>
    <row r="10" spans="1:39" ht="54.95" customHeight="1">
      <c r="A10" s="1019"/>
      <c r="B10" s="684"/>
      <c r="C10" s="685"/>
      <c r="D10" s="1020"/>
      <c r="E10" s="687"/>
      <c r="F10" s="1021"/>
      <c r="G10" s="875" t="s">
        <v>2460</v>
      </c>
      <c r="H10" s="1367" t="str">
        <f ca="1">_xlfn.IFNA(_xlfn.XLOOKUP(J10,'WM-AR'!I:I,'WM-AR'!F:F),"")</f>
        <v xml:space="preserve">A04AR153-00001 Finishing Work Door &amp; Window Work Steel Window (UoM: EA) Fire Protective Rating: N/A     w/ Hardware &amp; Accessories  </v>
      </c>
      <c r="I10" s="1368" t="s">
        <v>3755</v>
      </c>
      <c r="J10" s="692" t="str" cm="1">
        <f t="array" aca="1" ref="J10" ca="1">IF(ISTEXT(I10),INDIRECT("I"&amp;_xlfn.XMATCH("#",$I$1:INDIRECT("I"&amp;ROW()),,-1)+1)&amp;"-"&amp;I10,"")</f>
        <v>A04AR153-00001</v>
      </c>
      <c r="K10" s="1022"/>
      <c r="L10" s="1023" t="str">
        <f ca="1">IFERROR(VLOOKUP($J10,'WM-AR'!$I$7:$AS$3267,34,FALSE),"")</f>
        <v>EA</v>
      </c>
      <c r="M10" s="1369" t="str">
        <f ca="1">IFERROR(VLOOKUP($J10,'WM-AR'!$I$7:$AS$3267,4,FALSE),"")</f>
        <v>Finishing Work</v>
      </c>
      <c r="N10" s="1369" t="str">
        <f ca="1">IFERROR(VLOOKUP($J10,'WM-AR'!$I$7:$AS$3267,6,FALSE),"")</f>
        <v>Door &amp; Window Work</v>
      </c>
      <c r="O10" s="1369" t="str">
        <f ca="1">IFERROR(VLOOKUP($J10,'WM-AR'!$I$7:$AS$3267,8,FALSE),"")</f>
        <v>Steel Window (UoM: EA)</v>
      </c>
      <c r="P10" s="1025" t="str">
        <f ca="1">IFERROR(VLOOKUP($J10,'WM-AR'!$I$7:$AS$3267,10,FALSE),"")</f>
        <v>Fire Protective Rating: N/A</v>
      </c>
      <c r="Q10" s="1026">
        <f ca="1">IFERROR(VLOOKUP($J10,'WM-AR'!$I$7:$AS$3267,12,FALSE),"")</f>
        <v>0</v>
      </c>
      <c r="R10" s="1026">
        <f ca="1">IFERROR(VLOOKUP($J10,'WM-AR'!$I$7:$AS$3267,14,FALSE),"")</f>
        <v>0</v>
      </c>
      <c r="S10" s="1026">
        <f ca="1">IFERROR(VLOOKUP($J10,'WM-AR'!$I$7:$AS$3267,16,FALSE),"")</f>
        <v>0</v>
      </c>
      <c r="T10" s="1026">
        <f ca="1">IFERROR(VLOOKUP($J10,'WM-AR'!$I$7:$AS$3267,18,FALSE),"")</f>
        <v>0</v>
      </c>
      <c r="U10" s="1026" t="str">
        <f ca="1">IFERROR(VLOOKUP($J10,'WM-AR'!$I$7:$AS$3267,20,FALSE),"")</f>
        <v>w/ Hardware &amp; Accessories</v>
      </c>
      <c r="V10" s="1026">
        <f ca="1">IFERROR(VLOOKUP($J10,'WM-AR'!$I$7:$AS$3267,22,FALSE),"")</f>
        <v>0</v>
      </c>
      <c r="W10" s="1026">
        <f ca="1">IFERROR(VLOOKUP($J10,'WM-AR'!$I$7:$AS$3267,24,FALSE),"")</f>
        <v>0</v>
      </c>
      <c r="X10" s="1026">
        <f ca="1">IFERROR(VLOOKUP($J10,'WM-AR'!$I$7:$AS$3267,25,FALSE),"")</f>
        <v>0</v>
      </c>
      <c r="Y10" s="1026" t="str">
        <f ca="1">IFERROR(VLOOKUP($J10,'WM-AR'!$I$7:$AS$3267,26,FALSE),"")</f>
        <v>W x H=(  )mm x (  )mm</v>
      </c>
      <c r="Z10" s="1026">
        <f ca="1">IFERROR(VLOOKUP($J10,'WM-AR'!$I$7:$AS$3267,27,FALSE),"")</f>
        <v>0</v>
      </c>
      <c r="AA10" s="1026">
        <f ca="1">IFERROR(VLOOKUP($J10,'WM-AR'!$I$7:$AS$3267,28,FALSE),"")</f>
        <v>0</v>
      </c>
      <c r="AB10" s="1026">
        <f ca="1">IFERROR(VLOOKUP($J10,'WM-AR'!$I$7:$AS$3267,29,FALSE),"")</f>
        <v>0</v>
      </c>
      <c r="AC10" s="1026">
        <f ca="1">IFERROR(VLOOKUP($J10,'WM-AR'!$I$7:$AS$3267,30,FALSE),"")</f>
        <v>0</v>
      </c>
      <c r="AD10" s="1026">
        <f ca="1">IFERROR(VLOOKUP($J10,'WM-AR'!$I$7:$AS$3267,31,FALSE),"")</f>
        <v>0</v>
      </c>
      <c r="AE10" s="1026">
        <f ca="1">IFERROR(VLOOKUP($J10,'WM-AR'!$I$7:$AS$3267,32,FALSE),"")</f>
        <v>0</v>
      </c>
      <c r="AF10" s="1026" t="str">
        <f ca="1">IFERROR(VLOOKUP($J10,'WM-AR'!$I$7:$AS$3267,33,FALSE),"")</f>
        <v/>
      </c>
      <c r="AG10" s="1370" t="s">
        <v>4021</v>
      </c>
      <c r="AH10" s="834" t="s">
        <v>3757</v>
      </c>
      <c r="AI10" s="834" t="s">
        <v>3757</v>
      </c>
      <c r="AJ10" s="836"/>
      <c r="AK10" s="836" t="str">
        <f ca="1">L10</f>
        <v>EA</v>
      </c>
      <c r="AL10" s="704"/>
      <c r="AM10" s="1028" t="str">
        <f>IF(AND(ISTEXT($E10),ISTEXT($B10)),"산출기준 &gt;&gt;  "&amp;_xlfn.XLOOKUP($E10,산출기준!$D:$D,산출기준!$E:$E,"매칭실패"),"")</f>
        <v/>
      </c>
    </row>
    <row r="11" spans="1:39" ht="54.95" customHeight="1">
      <c r="A11" s="1019"/>
      <c r="B11" s="705"/>
      <c r="C11" s="706"/>
      <c r="D11" s="711"/>
      <c r="E11" s="708"/>
      <c r="F11" s="1029"/>
      <c r="G11" s="882" t="s">
        <v>2461</v>
      </c>
      <c r="H11" s="1371" t="str">
        <f ca="1">_xlfn.IFNA(_xlfn.XLOOKUP(J11,'WM-AR'!I:I,'WM-AR'!F:F),"")</f>
        <v xml:space="preserve">A04AR153-00001 Finishing Work Door &amp; Window Work Steel Window (UoM: EA) Fire Protective Rating: N/A     w/ Hardware &amp; Accessories  </v>
      </c>
      <c r="I11" s="1372" t="s">
        <v>3755</v>
      </c>
      <c r="J11" s="712" t="str" cm="1">
        <f t="array" aca="1" ref="J11" ca="1">IF(ISTEXT(I11),INDIRECT("I"&amp;_xlfn.XMATCH("#",$I$1:INDIRECT("I"&amp;ROW()),,-1)+1)&amp;"-"&amp;I11,"")</f>
        <v>A04AR153-00001</v>
      </c>
      <c r="K11" s="1030"/>
      <c r="L11" s="1031" t="str">
        <f ca="1">IFERROR(VLOOKUP($J11,'WM-AR'!$I$7:$AS$3267,34,FALSE),"")</f>
        <v>EA</v>
      </c>
      <c r="M11" s="1373" t="str">
        <f ca="1">IFERROR(VLOOKUP($J11,'WM-AR'!$I$7:$AS$3267,4,FALSE),"")</f>
        <v>Finishing Work</v>
      </c>
      <c r="N11" s="1373" t="str">
        <f ca="1">IFERROR(VLOOKUP($J11,'WM-AR'!$I$7:$AS$3267,6,FALSE),"")</f>
        <v>Door &amp; Window Work</v>
      </c>
      <c r="O11" s="1373" t="str">
        <f ca="1">IFERROR(VLOOKUP($J11,'WM-AR'!$I$7:$AS$3267,8,FALSE),"")</f>
        <v>Steel Window (UoM: EA)</v>
      </c>
      <c r="P11" s="1032" t="str">
        <f ca="1">IFERROR(VLOOKUP($J11,'WM-AR'!$I$7:$AS$3267,10,FALSE),"")</f>
        <v>Fire Protective Rating: N/A</v>
      </c>
      <c r="Q11" s="1033">
        <f ca="1">IFERROR(VLOOKUP($J11,'WM-AR'!$I$7:$AS$3267,12,FALSE),"")</f>
        <v>0</v>
      </c>
      <c r="R11" s="1033">
        <f ca="1">IFERROR(VLOOKUP($J11,'WM-AR'!$I$7:$AS$3267,14,FALSE),"")</f>
        <v>0</v>
      </c>
      <c r="S11" s="1033">
        <f ca="1">IFERROR(VLOOKUP($J11,'WM-AR'!$I$7:$AS$3267,16,FALSE),"")</f>
        <v>0</v>
      </c>
      <c r="T11" s="1033">
        <f ca="1">IFERROR(VLOOKUP($J11,'WM-AR'!$I$7:$AS$3267,18,FALSE),"")</f>
        <v>0</v>
      </c>
      <c r="U11" s="1033" t="str">
        <f ca="1">IFERROR(VLOOKUP($J11,'WM-AR'!$I$7:$AS$3267,20,FALSE),"")</f>
        <v>w/ Hardware &amp; Accessories</v>
      </c>
      <c r="V11" s="1033">
        <f ca="1">IFERROR(VLOOKUP($J11,'WM-AR'!$I$7:$AS$3267,22,FALSE),"")</f>
        <v>0</v>
      </c>
      <c r="W11" s="1033">
        <f ca="1">IFERROR(VLOOKUP($J11,'WM-AR'!$I$7:$AS$3267,24,FALSE),"")</f>
        <v>0</v>
      </c>
      <c r="X11" s="1033">
        <f ca="1">IFERROR(VLOOKUP($J11,'WM-AR'!$I$7:$AS$3267,25,FALSE),"")</f>
        <v>0</v>
      </c>
      <c r="Y11" s="1033" t="str">
        <f ca="1">IFERROR(VLOOKUP($J11,'WM-AR'!$I$7:$AS$3267,26,FALSE),"")</f>
        <v>W x H=(  )mm x (  )mm</v>
      </c>
      <c r="Z11" s="1033">
        <f ca="1">IFERROR(VLOOKUP($J11,'WM-AR'!$I$7:$AS$3267,27,FALSE),"")</f>
        <v>0</v>
      </c>
      <c r="AA11" s="1033">
        <f ca="1">IFERROR(VLOOKUP($J11,'WM-AR'!$I$7:$AS$3267,28,FALSE),"")</f>
        <v>0</v>
      </c>
      <c r="AB11" s="1033">
        <f ca="1">IFERROR(VLOOKUP($J11,'WM-AR'!$I$7:$AS$3267,29,FALSE),"")</f>
        <v>0</v>
      </c>
      <c r="AC11" s="1033">
        <f ca="1">IFERROR(VLOOKUP($J11,'WM-AR'!$I$7:$AS$3267,30,FALSE),"")</f>
        <v>0</v>
      </c>
      <c r="AD11" s="1033">
        <f ca="1">IFERROR(VLOOKUP($J11,'WM-AR'!$I$7:$AS$3267,31,FALSE),"")</f>
        <v>0</v>
      </c>
      <c r="AE11" s="1033">
        <f ca="1">IFERROR(VLOOKUP($J11,'WM-AR'!$I$7:$AS$3267,32,FALSE),"")</f>
        <v>0</v>
      </c>
      <c r="AF11" s="1033" t="str">
        <f ca="1">IFERROR(VLOOKUP($J11,'WM-AR'!$I$7:$AS$3267,33,FALSE),"")</f>
        <v/>
      </c>
      <c r="AG11" s="1354" t="s">
        <v>4021</v>
      </c>
      <c r="AH11" s="1375" t="s">
        <v>3757</v>
      </c>
      <c r="AI11" s="1375" t="s">
        <v>3757</v>
      </c>
      <c r="AJ11" s="1375"/>
      <c r="AK11" s="1375" t="str">
        <f t="shared" ref="AK11:AK14" ca="1" si="0">L11</f>
        <v>EA</v>
      </c>
      <c r="AL11" s="723"/>
      <c r="AM11" s="1028" t="str">
        <f>IF(AND(ISTEXT($E11),ISTEXT($B11)),"산출기준 &gt;&gt;  "&amp;_xlfn.XLOOKUP($E11,산출기준!$D:$D,산출기준!$E:$E,"매칭실패"),"")</f>
        <v/>
      </c>
    </row>
    <row r="12" spans="1:39" ht="54.95" customHeight="1">
      <c r="A12" s="1019"/>
      <c r="B12" s="705"/>
      <c r="C12" s="706"/>
      <c r="D12" s="711" t="s">
        <v>2715</v>
      </c>
      <c r="E12" s="708"/>
      <c r="F12" s="1029"/>
      <c r="G12" s="882" t="s">
        <v>4022</v>
      </c>
      <c r="H12" s="1371" t="str">
        <f ca="1">_xlfn.IFNA(_xlfn.XLOOKUP(J12,'WM-AR'!I:I,'WM-AR'!F:F),"")</f>
        <v/>
      </c>
      <c r="I12" s="1372"/>
      <c r="J12" s="712" t="str" cm="1">
        <f t="array" aca="1" ref="J12" ca="1">IF(ISTEXT(I12),INDIRECT("I"&amp;_xlfn.XMATCH("#",$I$1:INDIRECT("I"&amp;ROW()),,-1)+1)&amp;"-"&amp;I12,"")</f>
        <v/>
      </c>
      <c r="K12" s="1030"/>
      <c r="L12" s="1031" t="str">
        <f ca="1">IFERROR(VLOOKUP($J12,'WM-AR'!$I$7:$AS$3267,34,FALSE),"")</f>
        <v/>
      </c>
      <c r="M12" s="1373" t="str">
        <f ca="1">IFERROR(VLOOKUP($J12,'WM-AR'!$I$7:$AS$3267,4,FALSE),"")</f>
        <v/>
      </c>
      <c r="N12" s="1373" t="str">
        <f ca="1">IFERROR(VLOOKUP($J12,'WM-AR'!$I$7:$AS$3267,6,FALSE),"")</f>
        <v/>
      </c>
      <c r="O12" s="1373" t="str">
        <f ca="1">IFERROR(VLOOKUP($J12,'WM-AR'!$I$7:$AS$3267,8,FALSE),"")</f>
        <v/>
      </c>
      <c r="P12" s="1032" t="str">
        <f ca="1">IFERROR(VLOOKUP($J12,'WM-AR'!$I$7:$AS$3267,10,FALSE),"")</f>
        <v/>
      </c>
      <c r="Q12" s="1033" t="str">
        <f ca="1">IFERROR(VLOOKUP($J12,'WM-AR'!$I$7:$AS$3267,12,FALSE),"")</f>
        <v/>
      </c>
      <c r="R12" s="1033" t="str">
        <f ca="1">IFERROR(VLOOKUP($J12,'WM-AR'!$I$7:$AS$3267,14,FALSE),"")</f>
        <v/>
      </c>
      <c r="S12" s="1033" t="str">
        <f ca="1">IFERROR(VLOOKUP($J12,'WM-AR'!$I$7:$AS$3267,16,FALSE),"")</f>
        <v/>
      </c>
      <c r="T12" s="1033" t="str">
        <f ca="1">IFERROR(VLOOKUP($J12,'WM-AR'!$I$7:$AS$3267,18,FALSE),"")</f>
        <v/>
      </c>
      <c r="U12" s="1033" t="str">
        <f ca="1">IFERROR(VLOOKUP($J12,'WM-AR'!$I$7:$AS$3267,20,FALSE),"")</f>
        <v/>
      </c>
      <c r="V12" s="1033" t="str">
        <f ca="1">IFERROR(VLOOKUP($J12,'WM-AR'!$I$7:$AS$3267,22,FALSE),"")</f>
        <v/>
      </c>
      <c r="W12" s="1033" t="str">
        <f ca="1">IFERROR(VLOOKUP($J12,'WM-AR'!$I$7:$AS$3267,24,FALSE),"")</f>
        <v/>
      </c>
      <c r="X12" s="1033" t="str">
        <f ca="1">IFERROR(VLOOKUP($J12,'WM-AR'!$I$7:$AS$3267,25,FALSE),"")</f>
        <v/>
      </c>
      <c r="Y12" s="1033" t="str">
        <f ca="1">IFERROR(VLOOKUP($J12,'WM-AR'!$I$7:$AS$3267,26,FALSE),"")</f>
        <v/>
      </c>
      <c r="Z12" s="1033" t="str">
        <f ca="1">IFERROR(VLOOKUP($J12,'WM-AR'!$I$7:$AS$3267,27,FALSE),"")</f>
        <v/>
      </c>
      <c r="AA12" s="1033" t="str">
        <f ca="1">IFERROR(VLOOKUP($J12,'WM-AR'!$I$7:$AS$3267,28,FALSE),"")</f>
        <v/>
      </c>
      <c r="AB12" s="1033" t="str">
        <f ca="1">IFERROR(VLOOKUP($J12,'WM-AR'!$I$7:$AS$3267,29,FALSE),"")</f>
        <v/>
      </c>
      <c r="AC12" s="1033" t="str">
        <f ca="1">IFERROR(VLOOKUP($J12,'WM-AR'!$I$7:$AS$3267,30,FALSE),"")</f>
        <v/>
      </c>
      <c r="AD12" s="1033" t="str">
        <f ca="1">IFERROR(VLOOKUP($J12,'WM-AR'!$I$7:$AS$3267,31,FALSE),"")</f>
        <v/>
      </c>
      <c r="AE12" s="1033" t="str">
        <f ca="1">IFERROR(VLOOKUP($J12,'WM-AR'!$I$7:$AS$3267,32,FALSE),"")</f>
        <v/>
      </c>
      <c r="AF12" s="1033" t="str">
        <f ca="1">IFERROR(VLOOKUP($J12,'WM-AR'!$I$7:$AS$3267,33,FALSE),"")</f>
        <v/>
      </c>
      <c r="AG12" s="1374"/>
      <c r="AH12" s="1375" t="s">
        <v>3757</v>
      </c>
      <c r="AI12" s="1375" t="s">
        <v>3757</v>
      </c>
      <c r="AJ12" s="1375"/>
      <c r="AK12" s="1375" t="str">
        <f t="shared" ca="1" si="0"/>
        <v/>
      </c>
      <c r="AL12" s="723"/>
      <c r="AM12" s="1028" t="str">
        <f>IF(AND(ISTEXT($E12),ISTEXT($B12)),"산출기준 &gt;&gt;  "&amp;_xlfn.XLOOKUP($E12,산출기준!$D:$D,산출기준!$E:$E,"매칭실패"),"")</f>
        <v/>
      </c>
    </row>
    <row r="13" spans="1:39" ht="54.95" customHeight="1">
      <c r="A13" s="1019"/>
      <c r="B13" s="705"/>
      <c r="C13" s="706"/>
      <c r="D13" s="711"/>
      <c r="E13" s="708"/>
      <c r="F13" s="1029"/>
      <c r="G13" s="882"/>
      <c r="H13" s="1371" t="str">
        <f ca="1">_xlfn.IFNA(_xlfn.XLOOKUP(J13,'WM-AR'!I:I,'WM-AR'!F:F),"")</f>
        <v/>
      </c>
      <c r="I13" s="1372"/>
      <c r="J13" s="712" t="str" cm="1">
        <f t="array" aca="1" ref="J13" ca="1">IF(ISTEXT(I13),INDIRECT("I"&amp;_xlfn.XMATCH("#",$I$1:INDIRECT("I"&amp;ROW()),,-1)+1)&amp;"-"&amp;I13,"")</f>
        <v/>
      </c>
      <c r="K13" s="1030"/>
      <c r="L13" s="1031" t="str">
        <f ca="1">IFERROR(VLOOKUP($J13,'WM-AR'!$I$7:$AS$3267,34,FALSE),"")</f>
        <v/>
      </c>
      <c r="M13" s="1373" t="str">
        <f ca="1">IFERROR(VLOOKUP($J13,'WM-AR'!$I$7:$AS$3267,4,FALSE),"")</f>
        <v/>
      </c>
      <c r="N13" s="1373" t="str">
        <f ca="1">IFERROR(VLOOKUP($J13,'WM-AR'!$I$7:$AS$3267,6,FALSE),"")</f>
        <v/>
      </c>
      <c r="O13" s="1373" t="str">
        <f ca="1">IFERROR(VLOOKUP($J13,'WM-AR'!$I$7:$AS$3267,8,FALSE),"")</f>
        <v/>
      </c>
      <c r="P13" s="1032" t="str">
        <f ca="1">IFERROR(VLOOKUP($J13,'WM-AR'!$I$7:$AS$3267,10,FALSE),"")</f>
        <v/>
      </c>
      <c r="Q13" s="1033" t="str">
        <f ca="1">IFERROR(VLOOKUP($J13,'WM-AR'!$I$7:$AS$3267,12,FALSE),"")</f>
        <v/>
      </c>
      <c r="R13" s="1033" t="str">
        <f ca="1">IFERROR(VLOOKUP($J13,'WM-AR'!$I$7:$AS$3267,14,FALSE),"")</f>
        <v/>
      </c>
      <c r="S13" s="1033" t="str">
        <f ca="1">IFERROR(VLOOKUP($J13,'WM-AR'!$I$7:$AS$3267,16,FALSE),"")</f>
        <v/>
      </c>
      <c r="T13" s="1033" t="str">
        <f ca="1">IFERROR(VLOOKUP($J13,'WM-AR'!$I$7:$AS$3267,18,FALSE),"")</f>
        <v/>
      </c>
      <c r="U13" s="1033" t="str">
        <f ca="1">IFERROR(VLOOKUP($J13,'WM-AR'!$I$7:$AS$3267,20,FALSE),"")</f>
        <v/>
      </c>
      <c r="V13" s="1033" t="str">
        <f ca="1">IFERROR(VLOOKUP($J13,'WM-AR'!$I$7:$AS$3267,22,FALSE),"")</f>
        <v/>
      </c>
      <c r="W13" s="1033" t="str">
        <f ca="1">IFERROR(VLOOKUP($J13,'WM-AR'!$I$7:$AS$3267,24,FALSE),"")</f>
        <v/>
      </c>
      <c r="X13" s="1033" t="str">
        <f ca="1">IFERROR(VLOOKUP($J13,'WM-AR'!$I$7:$AS$3267,25,FALSE),"")</f>
        <v/>
      </c>
      <c r="Y13" s="1033" t="str">
        <f ca="1">IFERROR(VLOOKUP($J13,'WM-AR'!$I$7:$AS$3267,26,FALSE),"")</f>
        <v/>
      </c>
      <c r="Z13" s="1033" t="str">
        <f ca="1">IFERROR(VLOOKUP($J13,'WM-AR'!$I$7:$AS$3267,27,FALSE),"")</f>
        <v/>
      </c>
      <c r="AA13" s="1033" t="str">
        <f ca="1">IFERROR(VLOOKUP($J13,'WM-AR'!$I$7:$AS$3267,28,FALSE),"")</f>
        <v/>
      </c>
      <c r="AB13" s="1033" t="str">
        <f ca="1">IFERROR(VLOOKUP($J13,'WM-AR'!$I$7:$AS$3267,29,FALSE),"")</f>
        <v/>
      </c>
      <c r="AC13" s="1033" t="str">
        <f ca="1">IFERROR(VLOOKUP($J13,'WM-AR'!$I$7:$AS$3267,30,FALSE),"")</f>
        <v/>
      </c>
      <c r="AD13" s="1033" t="str">
        <f ca="1">IFERROR(VLOOKUP($J13,'WM-AR'!$I$7:$AS$3267,31,FALSE),"")</f>
        <v/>
      </c>
      <c r="AE13" s="1033" t="str">
        <f ca="1">IFERROR(VLOOKUP($J13,'WM-AR'!$I$7:$AS$3267,32,FALSE),"")</f>
        <v/>
      </c>
      <c r="AF13" s="1033" t="str">
        <f ca="1">IFERROR(VLOOKUP($J13,'WM-AR'!$I$7:$AS$3267,33,FALSE),"")</f>
        <v/>
      </c>
      <c r="AG13" s="1374"/>
      <c r="AH13" s="1375" t="s">
        <v>3757</v>
      </c>
      <c r="AI13" s="1375" t="s">
        <v>3757</v>
      </c>
      <c r="AJ13" s="1375"/>
      <c r="AK13" s="1375" t="str">
        <f t="shared" ca="1" si="0"/>
        <v/>
      </c>
      <c r="AL13" s="723"/>
      <c r="AM13" s="1028" t="str">
        <f>IF(AND(ISTEXT($E13),ISTEXT($B13)),"산출기준 &gt;&gt;  "&amp;_xlfn.XLOOKUP($E13,산출기준!$D:$D,산출기준!$E:$E,"매칭실패"),"")</f>
        <v/>
      </c>
    </row>
    <row r="14" spans="1:39" ht="54.95" customHeight="1">
      <c r="A14" s="1019"/>
      <c r="B14" s="724"/>
      <c r="C14" s="725"/>
      <c r="D14" s="731"/>
      <c r="E14" s="727"/>
      <c r="F14" s="1035"/>
      <c r="G14" s="886"/>
      <c r="H14" s="1376" t="str">
        <f ca="1">_xlfn.IFNA(_xlfn.XLOOKUP(J14,'WM-AR'!I:I,'WM-AR'!F:F),"")</f>
        <v/>
      </c>
      <c r="I14" s="1377"/>
      <c r="J14" s="732" t="str" cm="1">
        <f t="array" aca="1" ref="J14" ca="1">IF(ISTEXT(I14),INDIRECT("I"&amp;_xlfn.XMATCH("#",$I$1:INDIRECT("I"&amp;ROW()),,-1)+1)&amp;"-"&amp;I14,"")</f>
        <v/>
      </c>
      <c r="K14" s="1036"/>
      <c r="L14" s="1037" t="str">
        <f ca="1">IFERROR(VLOOKUP($J14,'WM-AR'!$I$7:$AS$3267,34,FALSE),"")</f>
        <v/>
      </c>
      <c r="M14" s="1378" t="str">
        <f ca="1">IFERROR(VLOOKUP($J14,'WM-AR'!$I$7:$AS$3267,4,FALSE),"")</f>
        <v/>
      </c>
      <c r="N14" s="1378" t="str">
        <f ca="1">IFERROR(VLOOKUP($J14,'WM-AR'!$I$7:$AS$3267,6,FALSE),"")</f>
        <v/>
      </c>
      <c r="O14" s="1378" t="str">
        <f ca="1">IFERROR(VLOOKUP($J14,'WM-AR'!$I$7:$AS$3267,8,FALSE),"")</f>
        <v/>
      </c>
      <c r="P14" s="1038" t="str">
        <f ca="1">IFERROR(VLOOKUP($J14,'WM-AR'!$I$7:$AS$3267,10,FALSE),"")</f>
        <v/>
      </c>
      <c r="Q14" s="1039" t="str">
        <f ca="1">IFERROR(VLOOKUP($J14,'WM-AR'!$I$7:$AS$3267,12,FALSE),"")</f>
        <v/>
      </c>
      <c r="R14" s="1039" t="str">
        <f ca="1">IFERROR(VLOOKUP($J14,'WM-AR'!$I$7:$AS$3267,14,FALSE),"")</f>
        <v/>
      </c>
      <c r="S14" s="1039" t="str">
        <f ca="1">IFERROR(VLOOKUP($J14,'WM-AR'!$I$7:$AS$3267,16,FALSE),"")</f>
        <v/>
      </c>
      <c r="T14" s="1039" t="str">
        <f ca="1">IFERROR(VLOOKUP($J14,'WM-AR'!$I$7:$AS$3267,18,FALSE),"")</f>
        <v/>
      </c>
      <c r="U14" s="1039" t="str">
        <f ca="1">IFERROR(VLOOKUP($J14,'WM-AR'!$I$7:$AS$3267,20,FALSE),"")</f>
        <v/>
      </c>
      <c r="V14" s="1039" t="str">
        <f ca="1">IFERROR(VLOOKUP($J14,'WM-AR'!$I$7:$AS$3267,22,FALSE),"")</f>
        <v/>
      </c>
      <c r="W14" s="1039" t="str">
        <f ca="1">IFERROR(VLOOKUP($J14,'WM-AR'!$I$7:$AS$3267,24,FALSE),"")</f>
        <v/>
      </c>
      <c r="X14" s="1039" t="str">
        <f ca="1">IFERROR(VLOOKUP($J14,'WM-AR'!$I$7:$AS$3267,25,FALSE),"")</f>
        <v/>
      </c>
      <c r="Y14" s="1039" t="str">
        <f ca="1">IFERROR(VLOOKUP($J14,'WM-AR'!$I$7:$AS$3267,26,FALSE),"")</f>
        <v/>
      </c>
      <c r="Z14" s="1039" t="str">
        <f ca="1">IFERROR(VLOOKUP($J14,'WM-AR'!$I$7:$AS$3267,27,FALSE),"")</f>
        <v/>
      </c>
      <c r="AA14" s="1039" t="str">
        <f ca="1">IFERROR(VLOOKUP($J14,'WM-AR'!$I$7:$AS$3267,28,FALSE),"")</f>
        <v/>
      </c>
      <c r="AB14" s="1039" t="str">
        <f ca="1">IFERROR(VLOOKUP($J14,'WM-AR'!$I$7:$AS$3267,29,FALSE),"")</f>
        <v/>
      </c>
      <c r="AC14" s="1039" t="str">
        <f ca="1">IFERROR(VLOOKUP($J14,'WM-AR'!$I$7:$AS$3267,30,FALSE),"")</f>
        <v/>
      </c>
      <c r="AD14" s="1039" t="str">
        <f ca="1">IFERROR(VLOOKUP($J14,'WM-AR'!$I$7:$AS$3267,31,FALSE),"")</f>
        <v/>
      </c>
      <c r="AE14" s="1039" t="str">
        <f ca="1">IFERROR(VLOOKUP($J14,'WM-AR'!$I$7:$AS$3267,32,FALSE),"")</f>
        <v/>
      </c>
      <c r="AF14" s="1039" t="str">
        <f ca="1">IFERROR(VLOOKUP($J14,'WM-AR'!$I$7:$AS$3267,33,FALSE),"")</f>
        <v/>
      </c>
      <c r="AG14" s="1379"/>
      <c r="AH14" s="1380" t="s">
        <v>3757</v>
      </c>
      <c r="AI14" s="1380" t="s">
        <v>3757</v>
      </c>
      <c r="AJ14" s="1380"/>
      <c r="AK14" s="1380" t="str">
        <f t="shared" ca="1" si="0"/>
        <v/>
      </c>
      <c r="AL14" s="743"/>
      <c r="AM14" s="1028" t="str">
        <f>IF(AND(ISTEXT($E14),ISTEXT($B14)),"산출기준 &gt;&gt;  "&amp;_xlfn.XLOOKUP($E14,산출기준!$D:$D,산출기준!$E:$E,"매칭실패"),"")</f>
        <v/>
      </c>
    </row>
    <row r="15" spans="1:39">
      <c r="B15" s="635"/>
      <c r="C15" s="636"/>
      <c r="D15" s="636"/>
      <c r="E15" s="636"/>
      <c r="F15" s="638"/>
      <c r="G15" s="639"/>
      <c r="H15" s="639"/>
      <c r="I15" s="639"/>
      <c r="J15" s="641"/>
      <c r="K15" s="642"/>
      <c r="L15" s="642"/>
      <c r="M15" s="642"/>
      <c r="N15" s="642"/>
      <c r="O15" s="642"/>
      <c r="P15" s="642"/>
      <c r="Q15" s="642"/>
      <c r="R15" s="642"/>
      <c r="S15" s="642"/>
      <c r="T15" s="642"/>
      <c r="U15" s="642"/>
      <c r="V15" s="642"/>
      <c r="W15" s="642"/>
      <c r="X15" s="642"/>
      <c r="Y15" s="642"/>
      <c r="Z15" s="642"/>
      <c r="AA15" s="642"/>
      <c r="AB15" s="642"/>
      <c r="AC15" s="642"/>
      <c r="AD15" s="642"/>
      <c r="AE15" s="642"/>
      <c r="AF15" s="642"/>
      <c r="AG15" s="636"/>
      <c r="AH15" s="643"/>
      <c r="AI15" s="643"/>
      <c r="AJ15" s="644"/>
      <c r="AK15" s="644"/>
      <c r="AL15" s="639"/>
      <c r="AM15" s="88" t="str">
        <f>IF(AND(ISTEXT($E15),ISTEXT($B15)),"산출기준 &gt;&gt;  "&amp;_xlfn.XLOOKUP($E15,산출기준!$D:$D,산출기준!$E:$E,"매칭실패"),"")</f>
        <v/>
      </c>
    </row>
    <row r="16" spans="1:39">
      <c r="B16" s="645"/>
      <c r="C16" s="646" t="s">
        <v>4016</v>
      </c>
      <c r="D16" s="648"/>
      <c r="E16" s="648"/>
      <c r="F16" s="1057" t="s">
        <v>4023</v>
      </c>
      <c r="G16" s="645"/>
      <c r="H16" s="651"/>
      <c r="I16" s="651"/>
      <c r="J16" s="652"/>
      <c r="K16" s="652"/>
      <c r="L16" s="653"/>
      <c r="M16" s="653"/>
      <c r="N16" s="653"/>
      <c r="O16" s="653"/>
      <c r="P16" s="653"/>
      <c r="Q16" s="653"/>
      <c r="R16" s="653"/>
      <c r="S16" s="653"/>
      <c r="T16" s="653"/>
      <c r="U16" s="653"/>
      <c r="V16" s="653"/>
      <c r="W16" s="653"/>
      <c r="X16" s="653"/>
      <c r="Y16" s="653"/>
      <c r="Z16" s="653"/>
      <c r="AA16" s="653"/>
      <c r="AB16" s="653"/>
      <c r="AC16" s="653"/>
      <c r="AD16" s="653"/>
      <c r="AE16" s="653"/>
      <c r="AF16" s="653"/>
      <c r="AG16" s="656"/>
      <c r="AH16" s="656"/>
      <c r="AI16" s="656"/>
      <c r="AJ16" s="656"/>
      <c r="AK16" s="656"/>
      <c r="AL16" s="657"/>
      <c r="AM16" s="88" t="str">
        <f>IF(AND(ISTEXT($E16),ISTEXT($B16)),"산출기준 &gt;&gt;  "&amp;_xlfn.XLOOKUP($E16,산출기준!$D:$D,산출기준!$E:$E,"매칭실패"),"")</f>
        <v/>
      </c>
    </row>
    <row r="17" spans="1:39">
      <c r="B17" s="658"/>
      <c r="C17" s="659"/>
      <c r="D17" s="659"/>
      <c r="E17" s="659"/>
      <c r="F17" s="1056"/>
      <c r="G17" s="662"/>
      <c r="H17" s="662"/>
      <c r="I17" s="662"/>
      <c r="J17" s="652"/>
      <c r="K17" s="664"/>
      <c r="L17" s="664"/>
      <c r="M17" s="664"/>
      <c r="N17" s="664"/>
      <c r="O17" s="664"/>
      <c r="P17" s="664"/>
      <c r="Q17" s="664"/>
      <c r="R17" s="664"/>
      <c r="S17" s="664"/>
      <c r="T17" s="664"/>
      <c r="U17" s="664"/>
      <c r="V17" s="664"/>
      <c r="W17" s="664"/>
      <c r="X17" s="664"/>
      <c r="Y17" s="664"/>
      <c r="Z17" s="664"/>
      <c r="AA17" s="664"/>
      <c r="AB17" s="664"/>
      <c r="AC17" s="664"/>
      <c r="AD17" s="664"/>
      <c r="AE17" s="664"/>
      <c r="AF17" s="664"/>
      <c r="AG17" s="659"/>
      <c r="AH17" s="665"/>
      <c r="AI17" s="665"/>
      <c r="AJ17" s="666"/>
      <c r="AK17" s="666"/>
      <c r="AL17" s="662"/>
      <c r="AM17" s="88" t="str">
        <f>IF(AND(ISTEXT($E17),ISTEXT($B17)),"산출기준 &gt;&gt;  "&amp;_xlfn.XLOOKUP($E17,산출기준!$D:$D,산출기준!$E:$E,"매칭실패"),"")</f>
        <v/>
      </c>
    </row>
    <row r="18" spans="1:39" ht="34.9" customHeight="1">
      <c r="B18" s="808" t="str" cm="1">
        <f t="array" aca="1" ref="B18" ca="1">_xlfn.IFNA(INDIRECT("Family_표준_구성도!B"&amp;MATCH(F18,INDIRECT("Family_표준_구성도!"&amp;"C:C"),0)),"")</f>
        <v>9.1.1.2.1</v>
      </c>
      <c r="C18" s="668" t="s">
        <v>2016</v>
      </c>
      <c r="D18" s="809"/>
      <c r="E18" s="668" t="s">
        <v>2021</v>
      </c>
      <c r="F18" s="1265" t="s">
        <v>1381</v>
      </c>
      <c r="G18" s="811"/>
      <c r="H18" s="917" t="s">
        <v>4024</v>
      </c>
      <c r="I18" s="1356" t="s">
        <v>1653</v>
      </c>
      <c r="J18" s="1356"/>
      <c r="K18" s="674"/>
      <c r="L18" s="674"/>
      <c r="M18" s="1357" t="str" cm="1">
        <f t="array" aca="1" ref="M18:O18" ca="1">TRANSPOSE(INDIRECT("'WM-AR'!D"&amp;_xlfn.XMATCH($I19,'WM-AR'!G:G,0,1)):INDIRECT("'WM-AR'!D"&amp;_xlfn.XMATCH($I19,'WM-AR'!G:G,0,-1)))</f>
        <v>Fire Protective Rating: N/A</v>
      </c>
      <c r="N18" s="1357" t="str">
        <f ca="1"/>
        <v>Fire Protective Rating: 0.5-hr</v>
      </c>
      <c r="O18" s="1358" t="str">
        <f ca="1"/>
        <v>Fire Protective Rating: 1-hr</v>
      </c>
      <c r="P18" s="1359"/>
      <c r="Q18" s="1360"/>
      <c r="R18" s="1360"/>
      <c r="S18" s="1360"/>
      <c r="T18" s="1360"/>
      <c r="U18" s="1360"/>
      <c r="V18" s="1360"/>
      <c r="W18" s="1361"/>
      <c r="X18" s="1362"/>
      <c r="Y18" s="679"/>
      <c r="Z18" s="679"/>
      <c r="AA18" s="679"/>
      <c r="AB18" s="679"/>
      <c r="AC18" s="679"/>
      <c r="AD18" s="679"/>
      <c r="AE18" s="679"/>
      <c r="AF18" s="679"/>
      <c r="AG18" s="1043"/>
      <c r="AH18" s="682"/>
      <c r="AI18" s="682"/>
      <c r="AJ18" s="682"/>
      <c r="AK18" s="682"/>
      <c r="AL18" s="683"/>
      <c r="AM18" s="88" t="str">
        <f ca="1">IF(AND(ISTEXT($E18),ISTEXT($B18)),"산출기준 &gt;&gt;  "&amp;_xlfn.XLOOKUP($E18,산출기준!$D:$D,산출기준!$E:$E,"매칭실패"),"")</f>
        <v>산출기준 &gt;&gt;  [ 윈도우 일반 산출 ]</v>
      </c>
    </row>
    <row r="19" spans="1:39" ht="49.9" customHeight="1" outlineLevel="1">
      <c r="B19" s="758"/>
      <c r="C19" s="759"/>
      <c r="D19" s="759"/>
      <c r="E19" s="814"/>
      <c r="F19" s="775"/>
      <c r="G19" s="1363" t="s">
        <v>3752</v>
      </c>
      <c r="H19" s="1364" t="str">
        <f>_xlfn.XLOOKUP(I19,'WM-AR'!G:G,'WM-AR'!E:E)</f>
        <v>A04AR159 Finishing Work Door &amp; Window Work Aluminum Window (UoM: EA)</v>
      </c>
      <c r="I19" s="765" t="s">
        <v>4025</v>
      </c>
      <c r="J19" s="1365"/>
      <c r="K19" s="766"/>
      <c r="L19" s="766"/>
      <c r="M19" s="1366"/>
      <c r="N19" s="1366"/>
      <c r="O19" s="1366"/>
      <c r="P19" s="1366"/>
      <c r="Q19" s="1366"/>
      <c r="R19" s="1366"/>
      <c r="S19" s="1366"/>
      <c r="T19" s="1366"/>
      <c r="U19" s="1366"/>
      <c r="V19" s="1366"/>
      <c r="W19" s="1366"/>
      <c r="X19" s="1366"/>
      <c r="Y19" s="766"/>
      <c r="Z19" s="766"/>
      <c r="AA19" s="766"/>
      <c r="AB19" s="766"/>
      <c r="AC19" s="766"/>
      <c r="AD19" s="766"/>
      <c r="AE19" s="766"/>
      <c r="AF19" s="766"/>
      <c r="AG19" s="1385" t="s">
        <v>4020</v>
      </c>
      <c r="AH19" s="1045"/>
      <c r="AI19" s="1045"/>
      <c r="AJ19" s="1046"/>
      <c r="AK19" s="1046"/>
      <c r="AL19" s="759"/>
      <c r="AM19" s="88" t="str">
        <f>IF(AND(ISTEXT($E19),ISTEXT($B19)),"산출기준 &gt;&gt;  "&amp;_xlfn.XLOOKUP($E19,산출기준!$D:$D,산출기준!$E:$E,"매칭실패"),"")</f>
        <v/>
      </c>
    </row>
    <row r="20" spans="1:39" ht="54.95" customHeight="1">
      <c r="A20" s="1019"/>
      <c r="B20" s="684"/>
      <c r="C20" s="685"/>
      <c r="D20" s="1020"/>
      <c r="E20" s="687"/>
      <c r="F20" s="1021"/>
      <c r="G20" s="875" t="s">
        <v>2462</v>
      </c>
      <c r="H20" s="1367" t="str">
        <f ca="1">_xlfn.IFNA(_xlfn.XLOOKUP(J20,'WM-AR'!I:I,'WM-AR'!F:F),"")</f>
        <v xml:space="preserve">A04AR159-00001 Finishing Work Door &amp; Window Work Aluminum Window (UoM: EA) Fire Protective Rating: N/A     w/ Hardware &amp; Accessories  </v>
      </c>
      <c r="I20" s="1368" t="s">
        <v>3755</v>
      </c>
      <c r="J20" s="692" t="str" cm="1">
        <f t="array" aca="1" ref="J20" ca="1">IF(ISTEXT(I20),INDIRECT("I"&amp;_xlfn.XMATCH("#",$I$1:INDIRECT("I"&amp;ROW()),,-1)+1)&amp;"-"&amp;I20,"")</f>
        <v>A04AR159-00001</v>
      </c>
      <c r="K20" s="1022"/>
      <c r="L20" s="1023" t="str">
        <f ca="1">IFERROR(VLOOKUP($J20,'WM-AR'!$I$7:$AS$3267,34,FALSE),"")</f>
        <v>EA</v>
      </c>
      <c r="M20" s="1369" t="str">
        <f ca="1">IFERROR(VLOOKUP($J20,'WM-AR'!$I$7:$AS$3267,4,FALSE),"")</f>
        <v>Finishing Work</v>
      </c>
      <c r="N20" s="1369" t="str">
        <f ca="1">IFERROR(VLOOKUP($J20,'WM-AR'!$I$7:$AS$3267,6,FALSE),"")</f>
        <v>Door &amp; Window Work</v>
      </c>
      <c r="O20" s="1369" t="str">
        <f ca="1">IFERROR(VLOOKUP($J20,'WM-AR'!$I$7:$AS$3267,8,FALSE),"")</f>
        <v>Aluminum Window (UoM: EA)</v>
      </c>
      <c r="P20" s="1025" t="str">
        <f ca="1">IFERROR(VLOOKUP($J20,'WM-AR'!$I$7:$AS$3267,10,FALSE),"")</f>
        <v>Fire Protective Rating: N/A</v>
      </c>
      <c r="Q20" s="1026">
        <f ca="1">IFERROR(VLOOKUP($J20,'WM-AR'!$I$7:$AS$3267,12,FALSE),"")</f>
        <v>0</v>
      </c>
      <c r="R20" s="1026">
        <f ca="1">IFERROR(VLOOKUP($J20,'WM-AR'!$I$7:$AS$3267,14,FALSE),"")</f>
        <v>0</v>
      </c>
      <c r="S20" s="1026">
        <f ca="1">IFERROR(VLOOKUP($J20,'WM-AR'!$I$7:$AS$3267,16,FALSE),"")</f>
        <v>0</v>
      </c>
      <c r="T20" s="1026">
        <f ca="1">IFERROR(VLOOKUP($J20,'WM-AR'!$I$7:$AS$3267,18,FALSE),"")</f>
        <v>0</v>
      </c>
      <c r="U20" s="1026" t="str">
        <f ca="1">IFERROR(VLOOKUP($J20,'WM-AR'!$I$7:$AS$3267,20,FALSE),"")</f>
        <v>w/ Hardware &amp; Accessories</v>
      </c>
      <c r="V20" s="1026">
        <f ca="1">IFERROR(VLOOKUP($J20,'WM-AR'!$I$7:$AS$3267,22,FALSE),"")</f>
        <v>0</v>
      </c>
      <c r="W20" s="1026">
        <f ca="1">IFERROR(VLOOKUP($J20,'WM-AR'!$I$7:$AS$3267,24,FALSE),"")</f>
        <v>0</v>
      </c>
      <c r="X20" s="1026">
        <f ca="1">IFERROR(VLOOKUP($J20,'WM-AR'!$I$7:$AS$3267,25,FALSE),"")</f>
        <v>0</v>
      </c>
      <c r="Y20" s="1026" t="str">
        <f ca="1">IFERROR(VLOOKUP($J20,'WM-AR'!$I$7:$AS$3267,26,FALSE),"")</f>
        <v>W x H=(  )mm x (  )mm</v>
      </c>
      <c r="Z20" s="1026">
        <f ca="1">IFERROR(VLOOKUP($J20,'WM-AR'!$I$7:$AS$3267,27,FALSE),"")</f>
        <v>0</v>
      </c>
      <c r="AA20" s="1026">
        <f ca="1">IFERROR(VLOOKUP($J20,'WM-AR'!$I$7:$AS$3267,28,FALSE),"")</f>
        <v>0</v>
      </c>
      <c r="AB20" s="1026">
        <f ca="1">IFERROR(VLOOKUP($J20,'WM-AR'!$I$7:$AS$3267,29,FALSE),"")</f>
        <v>0</v>
      </c>
      <c r="AC20" s="1026">
        <f ca="1">IFERROR(VLOOKUP($J20,'WM-AR'!$I$7:$AS$3267,30,FALSE),"")</f>
        <v>0</v>
      </c>
      <c r="AD20" s="1026">
        <f ca="1">IFERROR(VLOOKUP($J20,'WM-AR'!$I$7:$AS$3267,31,FALSE),"")</f>
        <v>0</v>
      </c>
      <c r="AE20" s="1026">
        <f ca="1">IFERROR(VLOOKUP($J20,'WM-AR'!$I$7:$AS$3267,32,FALSE),"")</f>
        <v>0</v>
      </c>
      <c r="AF20" s="1026" t="str">
        <f ca="1">IFERROR(VLOOKUP($J20,'WM-AR'!$I$7:$AS$3267,33,FALSE),"")</f>
        <v/>
      </c>
      <c r="AG20" s="1370" t="s">
        <v>4021</v>
      </c>
      <c r="AH20" s="834" t="s">
        <v>3757</v>
      </c>
      <c r="AI20" s="834" t="s">
        <v>3757</v>
      </c>
      <c r="AJ20" s="836"/>
      <c r="AK20" s="836" t="str">
        <f ca="1">L20</f>
        <v>EA</v>
      </c>
      <c r="AL20" s="704"/>
      <c r="AM20" s="1028" t="str">
        <f>IF(AND(ISTEXT($E20),ISTEXT($B20)),"산출기준 &gt;&gt;  "&amp;_xlfn.XLOOKUP($E20,산출기준!$D:$D,산출기준!$E:$E,"매칭실패"),"")</f>
        <v/>
      </c>
    </row>
    <row r="21" spans="1:39" ht="54.95" customHeight="1">
      <c r="A21" s="1019"/>
      <c r="B21" s="705"/>
      <c r="C21" s="706"/>
      <c r="D21" s="711"/>
      <c r="E21" s="708"/>
      <c r="F21" s="1029"/>
      <c r="G21" s="882" t="s">
        <v>2463</v>
      </c>
      <c r="H21" s="1371" t="str">
        <f ca="1">_xlfn.IFNA(_xlfn.XLOOKUP(J21,'WM-AR'!I:I,'WM-AR'!F:F),"")</f>
        <v xml:space="preserve">A04AR159-00001 Finishing Work Door &amp; Window Work Aluminum Window (UoM: EA) Fire Protective Rating: N/A     w/ Hardware &amp; Accessories  </v>
      </c>
      <c r="I21" s="1372" t="s">
        <v>3755</v>
      </c>
      <c r="J21" s="712" t="str" cm="1">
        <f t="array" aca="1" ref="J21" ca="1">IF(ISTEXT(I21),INDIRECT("I"&amp;_xlfn.XMATCH("#",$I$1:INDIRECT("I"&amp;ROW()),,-1)+1)&amp;"-"&amp;I21,"")</f>
        <v>A04AR159-00001</v>
      </c>
      <c r="K21" s="1030"/>
      <c r="L21" s="1031" t="str">
        <f ca="1">IFERROR(VLOOKUP($J21,'WM-AR'!$I$7:$AS$3267,34,FALSE),"")</f>
        <v>EA</v>
      </c>
      <c r="M21" s="1373" t="str">
        <f ca="1">IFERROR(VLOOKUP($J21,'WM-AR'!$I$7:$AS$3267,4,FALSE),"")</f>
        <v>Finishing Work</v>
      </c>
      <c r="N21" s="1373" t="str">
        <f ca="1">IFERROR(VLOOKUP($J21,'WM-AR'!$I$7:$AS$3267,6,FALSE),"")</f>
        <v>Door &amp; Window Work</v>
      </c>
      <c r="O21" s="1373" t="str">
        <f ca="1">IFERROR(VLOOKUP($J21,'WM-AR'!$I$7:$AS$3267,8,FALSE),"")</f>
        <v>Aluminum Window (UoM: EA)</v>
      </c>
      <c r="P21" s="1032" t="str">
        <f ca="1">IFERROR(VLOOKUP($J21,'WM-AR'!$I$7:$AS$3267,10,FALSE),"")</f>
        <v>Fire Protective Rating: N/A</v>
      </c>
      <c r="Q21" s="1033">
        <f ca="1">IFERROR(VLOOKUP($J21,'WM-AR'!$I$7:$AS$3267,12,FALSE),"")</f>
        <v>0</v>
      </c>
      <c r="R21" s="1033">
        <f ca="1">IFERROR(VLOOKUP($J21,'WM-AR'!$I$7:$AS$3267,14,FALSE),"")</f>
        <v>0</v>
      </c>
      <c r="S21" s="1033">
        <f ca="1">IFERROR(VLOOKUP($J21,'WM-AR'!$I$7:$AS$3267,16,FALSE),"")</f>
        <v>0</v>
      </c>
      <c r="T21" s="1033">
        <f ca="1">IFERROR(VLOOKUP($J21,'WM-AR'!$I$7:$AS$3267,18,FALSE),"")</f>
        <v>0</v>
      </c>
      <c r="U21" s="1033" t="str">
        <f ca="1">IFERROR(VLOOKUP($J21,'WM-AR'!$I$7:$AS$3267,20,FALSE),"")</f>
        <v>w/ Hardware &amp; Accessories</v>
      </c>
      <c r="V21" s="1033">
        <f ca="1">IFERROR(VLOOKUP($J21,'WM-AR'!$I$7:$AS$3267,22,FALSE),"")</f>
        <v>0</v>
      </c>
      <c r="W21" s="1033">
        <f ca="1">IFERROR(VLOOKUP($J21,'WM-AR'!$I$7:$AS$3267,24,FALSE),"")</f>
        <v>0</v>
      </c>
      <c r="X21" s="1033">
        <f ca="1">IFERROR(VLOOKUP($J21,'WM-AR'!$I$7:$AS$3267,25,FALSE),"")</f>
        <v>0</v>
      </c>
      <c r="Y21" s="1033" t="str">
        <f ca="1">IFERROR(VLOOKUP($J21,'WM-AR'!$I$7:$AS$3267,26,FALSE),"")</f>
        <v>W x H=(  )mm x (  )mm</v>
      </c>
      <c r="Z21" s="1033">
        <f ca="1">IFERROR(VLOOKUP($J21,'WM-AR'!$I$7:$AS$3267,27,FALSE),"")</f>
        <v>0</v>
      </c>
      <c r="AA21" s="1033">
        <f ca="1">IFERROR(VLOOKUP($J21,'WM-AR'!$I$7:$AS$3267,28,FALSE),"")</f>
        <v>0</v>
      </c>
      <c r="AB21" s="1033">
        <f ca="1">IFERROR(VLOOKUP($J21,'WM-AR'!$I$7:$AS$3267,29,FALSE),"")</f>
        <v>0</v>
      </c>
      <c r="AC21" s="1033">
        <f ca="1">IFERROR(VLOOKUP($J21,'WM-AR'!$I$7:$AS$3267,30,FALSE),"")</f>
        <v>0</v>
      </c>
      <c r="AD21" s="1033">
        <f ca="1">IFERROR(VLOOKUP($J21,'WM-AR'!$I$7:$AS$3267,31,FALSE),"")</f>
        <v>0</v>
      </c>
      <c r="AE21" s="1033">
        <f ca="1">IFERROR(VLOOKUP($J21,'WM-AR'!$I$7:$AS$3267,32,FALSE),"")</f>
        <v>0</v>
      </c>
      <c r="AF21" s="1033" t="str">
        <f ca="1">IFERROR(VLOOKUP($J21,'WM-AR'!$I$7:$AS$3267,33,FALSE),"")</f>
        <v/>
      </c>
      <c r="AG21" s="1354" t="s">
        <v>4021</v>
      </c>
      <c r="AH21" s="1375" t="s">
        <v>3757</v>
      </c>
      <c r="AI21" s="1375" t="s">
        <v>3757</v>
      </c>
      <c r="AJ21" s="1375"/>
      <c r="AK21" s="1375" t="str">
        <f t="shared" ref="AK21:AK24" ca="1" si="1">L21</f>
        <v>EA</v>
      </c>
      <c r="AL21" s="723"/>
      <c r="AM21" s="1028" t="str">
        <f>IF(AND(ISTEXT($E21),ISTEXT($B21)),"산출기준 &gt;&gt;  "&amp;_xlfn.XLOOKUP($E21,산출기준!$D:$D,산출기준!$E:$E,"매칭실패"),"")</f>
        <v/>
      </c>
    </row>
    <row r="22" spans="1:39" ht="54.95" customHeight="1">
      <c r="A22" s="1019"/>
      <c r="B22" s="705"/>
      <c r="C22" s="706"/>
      <c r="D22" s="711"/>
      <c r="E22" s="708"/>
      <c r="F22" s="1029"/>
      <c r="G22" s="882"/>
      <c r="H22" s="1371" t="str">
        <f ca="1">_xlfn.IFNA(_xlfn.XLOOKUP(J22,'WM-AR'!I:I,'WM-AR'!F:F),"")</f>
        <v/>
      </c>
      <c r="I22" s="1372"/>
      <c r="J22" s="712" t="str" cm="1">
        <f t="array" aca="1" ref="J22" ca="1">IF(ISTEXT(I22),INDIRECT("I"&amp;_xlfn.XMATCH("#",$I$1:INDIRECT("I"&amp;ROW()),,-1)+1)&amp;"-"&amp;I22,"")</f>
        <v/>
      </c>
      <c r="K22" s="1030"/>
      <c r="L22" s="1031" t="str">
        <f ca="1">IFERROR(VLOOKUP($J22,'WM-AR'!$I$7:$AS$3267,34,FALSE),"")</f>
        <v/>
      </c>
      <c r="M22" s="1373" t="str">
        <f ca="1">IFERROR(VLOOKUP($J22,'WM-AR'!$I$7:$AS$3267,4,FALSE),"")</f>
        <v/>
      </c>
      <c r="N22" s="1373" t="str">
        <f ca="1">IFERROR(VLOOKUP($J22,'WM-AR'!$I$7:$AS$3267,6,FALSE),"")</f>
        <v/>
      </c>
      <c r="O22" s="1373" t="str">
        <f ca="1">IFERROR(VLOOKUP($J22,'WM-AR'!$I$7:$AS$3267,8,FALSE),"")</f>
        <v/>
      </c>
      <c r="P22" s="1032" t="str">
        <f ca="1">IFERROR(VLOOKUP($J22,'WM-AR'!$I$7:$AS$3267,10,FALSE),"")</f>
        <v/>
      </c>
      <c r="Q22" s="1033" t="str">
        <f ca="1">IFERROR(VLOOKUP($J22,'WM-AR'!$I$7:$AS$3267,12,FALSE),"")</f>
        <v/>
      </c>
      <c r="R22" s="1033" t="str">
        <f ca="1">IFERROR(VLOOKUP($J22,'WM-AR'!$I$7:$AS$3267,14,FALSE),"")</f>
        <v/>
      </c>
      <c r="S22" s="1033" t="str">
        <f ca="1">IFERROR(VLOOKUP($J22,'WM-AR'!$I$7:$AS$3267,16,FALSE),"")</f>
        <v/>
      </c>
      <c r="T22" s="1033" t="str">
        <f ca="1">IFERROR(VLOOKUP($J22,'WM-AR'!$I$7:$AS$3267,18,FALSE),"")</f>
        <v/>
      </c>
      <c r="U22" s="1033" t="str">
        <f ca="1">IFERROR(VLOOKUP($J22,'WM-AR'!$I$7:$AS$3267,20,FALSE),"")</f>
        <v/>
      </c>
      <c r="V22" s="1033" t="str">
        <f ca="1">IFERROR(VLOOKUP($J22,'WM-AR'!$I$7:$AS$3267,22,FALSE),"")</f>
        <v/>
      </c>
      <c r="W22" s="1033" t="str">
        <f ca="1">IFERROR(VLOOKUP($J22,'WM-AR'!$I$7:$AS$3267,24,FALSE),"")</f>
        <v/>
      </c>
      <c r="X22" s="1033" t="str">
        <f ca="1">IFERROR(VLOOKUP($J22,'WM-AR'!$I$7:$AS$3267,25,FALSE),"")</f>
        <v/>
      </c>
      <c r="Y22" s="1033" t="str">
        <f ca="1">IFERROR(VLOOKUP($J22,'WM-AR'!$I$7:$AS$3267,26,FALSE),"")</f>
        <v/>
      </c>
      <c r="Z22" s="1033" t="str">
        <f ca="1">IFERROR(VLOOKUP($J22,'WM-AR'!$I$7:$AS$3267,27,FALSE),"")</f>
        <v/>
      </c>
      <c r="AA22" s="1033" t="str">
        <f ca="1">IFERROR(VLOOKUP($J22,'WM-AR'!$I$7:$AS$3267,28,FALSE),"")</f>
        <v/>
      </c>
      <c r="AB22" s="1033" t="str">
        <f ca="1">IFERROR(VLOOKUP($J22,'WM-AR'!$I$7:$AS$3267,29,FALSE),"")</f>
        <v/>
      </c>
      <c r="AC22" s="1033" t="str">
        <f ca="1">IFERROR(VLOOKUP($J22,'WM-AR'!$I$7:$AS$3267,30,FALSE),"")</f>
        <v/>
      </c>
      <c r="AD22" s="1033" t="str">
        <f ca="1">IFERROR(VLOOKUP($J22,'WM-AR'!$I$7:$AS$3267,31,FALSE),"")</f>
        <v/>
      </c>
      <c r="AE22" s="1033" t="str">
        <f ca="1">IFERROR(VLOOKUP($J22,'WM-AR'!$I$7:$AS$3267,32,FALSE),"")</f>
        <v/>
      </c>
      <c r="AF22" s="1033" t="str">
        <f ca="1">IFERROR(VLOOKUP($J22,'WM-AR'!$I$7:$AS$3267,33,FALSE),"")</f>
        <v/>
      </c>
      <c r="AG22" s="1374"/>
      <c r="AH22" s="1375" t="s">
        <v>3757</v>
      </c>
      <c r="AI22" s="1375" t="s">
        <v>3757</v>
      </c>
      <c r="AJ22" s="1375"/>
      <c r="AK22" s="1375" t="str">
        <f t="shared" ca="1" si="1"/>
        <v/>
      </c>
      <c r="AL22" s="723"/>
      <c r="AM22" s="1028" t="str">
        <f>IF(AND(ISTEXT($E22),ISTEXT($B22)),"산출기준 &gt;&gt;  "&amp;_xlfn.XLOOKUP($E22,산출기준!$D:$D,산출기준!$E:$E,"매칭실패"),"")</f>
        <v/>
      </c>
    </row>
    <row r="23" spans="1:39" ht="54.95" customHeight="1">
      <c r="A23" s="1019"/>
      <c r="B23" s="705"/>
      <c r="C23" s="706"/>
      <c r="D23" s="711"/>
      <c r="E23" s="708"/>
      <c r="F23" s="1029"/>
      <c r="G23" s="882"/>
      <c r="H23" s="1371" t="str">
        <f ca="1">_xlfn.IFNA(_xlfn.XLOOKUP(J23,'WM-AR'!I:I,'WM-AR'!F:F),"")</f>
        <v/>
      </c>
      <c r="I23" s="1372"/>
      <c r="J23" s="712" t="str" cm="1">
        <f t="array" aca="1" ref="J23" ca="1">IF(ISTEXT(I23),INDIRECT("I"&amp;_xlfn.XMATCH("#",$I$1:INDIRECT("I"&amp;ROW()),,-1)+1)&amp;"-"&amp;I23,"")</f>
        <v/>
      </c>
      <c r="K23" s="1030"/>
      <c r="L23" s="1031" t="str">
        <f ca="1">IFERROR(VLOOKUP($J23,'WM-AR'!$I$7:$AS$3267,34,FALSE),"")</f>
        <v/>
      </c>
      <c r="M23" s="1373" t="str">
        <f ca="1">IFERROR(VLOOKUP($J23,'WM-AR'!$I$7:$AS$3267,4,FALSE),"")</f>
        <v/>
      </c>
      <c r="N23" s="1373" t="str">
        <f ca="1">IFERROR(VLOOKUP($J23,'WM-AR'!$I$7:$AS$3267,6,FALSE),"")</f>
        <v/>
      </c>
      <c r="O23" s="1373" t="str">
        <f ca="1">IFERROR(VLOOKUP($J23,'WM-AR'!$I$7:$AS$3267,8,FALSE),"")</f>
        <v/>
      </c>
      <c r="P23" s="1032" t="str">
        <f ca="1">IFERROR(VLOOKUP($J23,'WM-AR'!$I$7:$AS$3267,10,FALSE),"")</f>
        <v/>
      </c>
      <c r="Q23" s="1033" t="str">
        <f ca="1">IFERROR(VLOOKUP($J23,'WM-AR'!$I$7:$AS$3267,12,FALSE),"")</f>
        <v/>
      </c>
      <c r="R23" s="1033" t="str">
        <f ca="1">IFERROR(VLOOKUP($J23,'WM-AR'!$I$7:$AS$3267,14,FALSE),"")</f>
        <v/>
      </c>
      <c r="S23" s="1033" t="str">
        <f ca="1">IFERROR(VLOOKUP($J23,'WM-AR'!$I$7:$AS$3267,16,FALSE),"")</f>
        <v/>
      </c>
      <c r="T23" s="1033" t="str">
        <f ca="1">IFERROR(VLOOKUP($J23,'WM-AR'!$I$7:$AS$3267,18,FALSE),"")</f>
        <v/>
      </c>
      <c r="U23" s="1033" t="str">
        <f ca="1">IFERROR(VLOOKUP($J23,'WM-AR'!$I$7:$AS$3267,20,FALSE),"")</f>
        <v/>
      </c>
      <c r="V23" s="1033" t="str">
        <f ca="1">IFERROR(VLOOKUP($J23,'WM-AR'!$I$7:$AS$3267,22,FALSE),"")</f>
        <v/>
      </c>
      <c r="W23" s="1033" t="str">
        <f ca="1">IFERROR(VLOOKUP($J23,'WM-AR'!$I$7:$AS$3267,24,FALSE),"")</f>
        <v/>
      </c>
      <c r="X23" s="1033" t="str">
        <f ca="1">IFERROR(VLOOKUP($J23,'WM-AR'!$I$7:$AS$3267,25,FALSE),"")</f>
        <v/>
      </c>
      <c r="Y23" s="1033" t="str">
        <f ca="1">IFERROR(VLOOKUP($J23,'WM-AR'!$I$7:$AS$3267,26,FALSE),"")</f>
        <v/>
      </c>
      <c r="Z23" s="1033" t="str">
        <f ca="1">IFERROR(VLOOKUP($J23,'WM-AR'!$I$7:$AS$3267,27,FALSE),"")</f>
        <v/>
      </c>
      <c r="AA23" s="1033" t="str">
        <f ca="1">IFERROR(VLOOKUP($J23,'WM-AR'!$I$7:$AS$3267,28,FALSE),"")</f>
        <v/>
      </c>
      <c r="AB23" s="1033" t="str">
        <f ca="1">IFERROR(VLOOKUP($J23,'WM-AR'!$I$7:$AS$3267,29,FALSE),"")</f>
        <v/>
      </c>
      <c r="AC23" s="1033" t="str">
        <f ca="1">IFERROR(VLOOKUP($J23,'WM-AR'!$I$7:$AS$3267,30,FALSE),"")</f>
        <v/>
      </c>
      <c r="AD23" s="1033" t="str">
        <f ca="1">IFERROR(VLOOKUP($J23,'WM-AR'!$I$7:$AS$3267,31,FALSE),"")</f>
        <v/>
      </c>
      <c r="AE23" s="1033" t="str">
        <f ca="1">IFERROR(VLOOKUP($J23,'WM-AR'!$I$7:$AS$3267,32,FALSE),"")</f>
        <v/>
      </c>
      <c r="AF23" s="1033" t="str">
        <f ca="1">IFERROR(VLOOKUP($J23,'WM-AR'!$I$7:$AS$3267,33,FALSE),"")</f>
        <v/>
      </c>
      <c r="AG23" s="1374"/>
      <c r="AH23" s="1375" t="s">
        <v>3757</v>
      </c>
      <c r="AI23" s="1375" t="s">
        <v>3757</v>
      </c>
      <c r="AJ23" s="1375"/>
      <c r="AK23" s="1375" t="str">
        <f t="shared" ca="1" si="1"/>
        <v/>
      </c>
      <c r="AL23" s="723"/>
      <c r="AM23" s="1028" t="str">
        <f>IF(AND(ISTEXT($E23),ISTEXT($B23)),"산출기준 &gt;&gt;  "&amp;_xlfn.XLOOKUP($E23,산출기준!$D:$D,산출기준!$E:$E,"매칭실패"),"")</f>
        <v/>
      </c>
    </row>
    <row r="24" spans="1:39" ht="54.95" customHeight="1">
      <c r="A24" s="1019"/>
      <c r="B24" s="724"/>
      <c r="C24" s="725"/>
      <c r="D24" s="731"/>
      <c r="E24" s="727"/>
      <c r="F24" s="1035"/>
      <c r="G24" s="886"/>
      <c r="H24" s="1376" t="str">
        <f ca="1">_xlfn.IFNA(_xlfn.XLOOKUP(J24,'WM-AR'!I:I,'WM-AR'!F:F),"")</f>
        <v/>
      </c>
      <c r="I24" s="1377"/>
      <c r="J24" s="732" t="str" cm="1">
        <f t="array" aca="1" ref="J24" ca="1">IF(ISTEXT(I24),INDIRECT("I"&amp;_xlfn.XMATCH("#",$I$1:INDIRECT("I"&amp;ROW()),,-1)+1)&amp;"-"&amp;I24,"")</f>
        <v/>
      </c>
      <c r="K24" s="1036"/>
      <c r="L24" s="1037" t="str">
        <f ca="1">IFERROR(VLOOKUP($J24,'WM-AR'!$I$7:$AS$3267,34,FALSE),"")</f>
        <v/>
      </c>
      <c r="M24" s="1378" t="str">
        <f ca="1">IFERROR(VLOOKUP($J24,'WM-AR'!$I$7:$AS$3267,4,FALSE),"")</f>
        <v/>
      </c>
      <c r="N24" s="1378" t="str">
        <f ca="1">IFERROR(VLOOKUP($J24,'WM-AR'!$I$7:$AS$3267,6,FALSE),"")</f>
        <v/>
      </c>
      <c r="O24" s="1378" t="str">
        <f ca="1">IFERROR(VLOOKUP($J24,'WM-AR'!$I$7:$AS$3267,8,FALSE),"")</f>
        <v/>
      </c>
      <c r="P24" s="1038" t="str">
        <f ca="1">IFERROR(VLOOKUP($J24,'WM-AR'!$I$7:$AS$3267,10,FALSE),"")</f>
        <v/>
      </c>
      <c r="Q24" s="1039" t="str">
        <f ca="1">IFERROR(VLOOKUP($J24,'WM-AR'!$I$7:$AS$3267,12,FALSE),"")</f>
        <v/>
      </c>
      <c r="R24" s="1039" t="str">
        <f ca="1">IFERROR(VLOOKUP($J24,'WM-AR'!$I$7:$AS$3267,14,FALSE),"")</f>
        <v/>
      </c>
      <c r="S24" s="1039" t="str">
        <f ca="1">IFERROR(VLOOKUP($J24,'WM-AR'!$I$7:$AS$3267,16,FALSE),"")</f>
        <v/>
      </c>
      <c r="T24" s="1039" t="str">
        <f ca="1">IFERROR(VLOOKUP($J24,'WM-AR'!$I$7:$AS$3267,18,FALSE),"")</f>
        <v/>
      </c>
      <c r="U24" s="1039" t="str">
        <f ca="1">IFERROR(VLOOKUP($J24,'WM-AR'!$I$7:$AS$3267,20,FALSE),"")</f>
        <v/>
      </c>
      <c r="V24" s="1039" t="str">
        <f ca="1">IFERROR(VLOOKUP($J24,'WM-AR'!$I$7:$AS$3267,22,FALSE),"")</f>
        <v/>
      </c>
      <c r="W24" s="1039" t="str">
        <f ca="1">IFERROR(VLOOKUP($J24,'WM-AR'!$I$7:$AS$3267,24,FALSE),"")</f>
        <v/>
      </c>
      <c r="X24" s="1039" t="str">
        <f ca="1">IFERROR(VLOOKUP($J24,'WM-AR'!$I$7:$AS$3267,25,FALSE),"")</f>
        <v/>
      </c>
      <c r="Y24" s="1039" t="str">
        <f ca="1">IFERROR(VLOOKUP($J24,'WM-AR'!$I$7:$AS$3267,26,FALSE),"")</f>
        <v/>
      </c>
      <c r="Z24" s="1039" t="str">
        <f ca="1">IFERROR(VLOOKUP($J24,'WM-AR'!$I$7:$AS$3267,27,FALSE),"")</f>
        <v/>
      </c>
      <c r="AA24" s="1039" t="str">
        <f ca="1">IFERROR(VLOOKUP($J24,'WM-AR'!$I$7:$AS$3267,28,FALSE),"")</f>
        <v/>
      </c>
      <c r="AB24" s="1039" t="str">
        <f ca="1">IFERROR(VLOOKUP($J24,'WM-AR'!$I$7:$AS$3267,29,FALSE),"")</f>
        <v/>
      </c>
      <c r="AC24" s="1039" t="str">
        <f ca="1">IFERROR(VLOOKUP($J24,'WM-AR'!$I$7:$AS$3267,30,FALSE),"")</f>
        <v/>
      </c>
      <c r="AD24" s="1039" t="str">
        <f ca="1">IFERROR(VLOOKUP($J24,'WM-AR'!$I$7:$AS$3267,31,FALSE),"")</f>
        <v/>
      </c>
      <c r="AE24" s="1039" t="str">
        <f ca="1">IFERROR(VLOOKUP($J24,'WM-AR'!$I$7:$AS$3267,32,FALSE),"")</f>
        <v/>
      </c>
      <c r="AF24" s="1039" t="str">
        <f ca="1">IFERROR(VLOOKUP($J24,'WM-AR'!$I$7:$AS$3267,33,FALSE),"")</f>
        <v/>
      </c>
      <c r="AG24" s="1379"/>
      <c r="AH24" s="1380" t="s">
        <v>3757</v>
      </c>
      <c r="AI24" s="1380" t="s">
        <v>3757</v>
      </c>
      <c r="AJ24" s="1380"/>
      <c r="AK24" s="1380" t="str">
        <f t="shared" ca="1" si="1"/>
        <v/>
      </c>
      <c r="AL24" s="743"/>
      <c r="AM24" s="1028" t="str">
        <f>IF(AND(ISTEXT($E24),ISTEXT($B24)),"산출기준 &gt;&gt;  "&amp;_xlfn.XLOOKUP($E24,산출기준!$D:$D,산출기준!$E:$E,"매칭실패"),"")</f>
        <v/>
      </c>
    </row>
    <row r="25" spans="1:39">
      <c r="B25" s="635"/>
      <c r="C25" s="636"/>
      <c r="D25" s="636"/>
      <c r="E25" s="636"/>
      <c r="F25" s="638"/>
      <c r="G25" s="639"/>
      <c r="H25" s="639"/>
      <c r="I25" s="639"/>
      <c r="J25" s="641"/>
      <c r="K25" s="642"/>
      <c r="L25" s="642"/>
      <c r="M25" s="642"/>
      <c r="N25" s="642"/>
      <c r="O25" s="642"/>
      <c r="P25" s="642"/>
      <c r="Q25" s="642"/>
      <c r="R25" s="642"/>
      <c r="S25" s="642"/>
      <c r="T25" s="642"/>
      <c r="U25" s="642"/>
      <c r="V25" s="642"/>
      <c r="W25" s="642"/>
      <c r="X25" s="642"/>
      <c r="Y25" s="642"/>
      <c r="Z25" s="642"/>
      <c r="AA25" s="642"/>
      <c r="AB25" s="642"/>
      <c r="AC25" s="642"/>
      <c r="AD25" s="642"/>
      <c r="AE25" s="642"/>
      <c r="AF25" s="642"/>
      <c r="AG25" s="636"/>
      <c r="AH25" s="643"/>
      <c r="AI25" s="643"/>
      <c r="AJ25" s="644"/>
      <c r="AK25" s="644"/>
      <c r="AL25" s="639"/>
      <c r="AM25" s="88" t="str">
        <f>IF(AND(ISTEXT($E25),ISTEXT($B25)),"산출기준 &gt;&gt;  "&amp;_xlfn.XLOOKUP($E25,산출기준!$D:$D,산출기준!$E:$E,"매칭실패"),"")</f>
        <v/>
      </c>
    </row>
    <row r="26" spans="1:39">
      <c r="B26" s="645"/>
      <c r="C26" s="646" t="s">
        <v>4016</v>
      </c>
      <c r="D26" s="648"/>
      <c r="E26" s="648"/>
      <c r="F26" s="1057" t="s">
        <v>4026</v>
      </c>
      <c r="G26" s="645"/>
      <c r="H26" s="651"/>
      <c r="I26" s="651"/>
      <c r="J26" s="652"/>
      <c r="K26" s="652"/>
      <c r="L26" s="653"/>
      <c r="M26" s="653"/>
      <c r="N26" s="653"/>
      <c r="O26" s="653"/>
      <c r="P26" s="653"/>
      <c r="Q26" s="653"/>
      <c r="R26" s="653"/>
      <c r="S26" s="653"/>
      <c r="T26" s="653"/>
      <c r="U26" s="653"/>
      <c r="V26" s="653"/>
      <c r="W26" s="653"/>
      <c r="X26" s="653"/>
      <c r="Y26" s="653"/>
      <c r="Z26" s="653"/>
      <c r="AA26" s="653"/>
      <c r="AB26" s="653"/>
      <c r="AC26" s="653"/>
      <c r="AD26" s="653"/>
      <c r="AE26" s="653"/>
      <c r="AF26" s="653"/>
      <c r="AG26" s="656"/>
      <c r="AH26" s="656"/>
      <c r="AI26" s="656"/>
      <c r="AJ26" s="656"/>
      <c r="AK26" s="656"/>
      <c r="AL26" s="657"/>
      <c r="AM26" s="88" t="str">
        <f>IF(AND(ISTEXT($E26),ISTEXT($B26)),"산출기준 &gt;&gt;  "&amp;_xlfn.XLOOKUP($E26,산출기준!$D:$D,산출기준!$E:$E,"매칭실패"),"")</f>
        <v/>
      </c>
    </row>
    <row r="27" spans="1:39">
      <c r="B27" s="658"/>
      <c r="C27" s="659"/>
      <c r="D27" s="659"/>
      <c r="E27" s="659"/>
      <c r="F27" s="1056"/>
      <c r="G27" s="662"/>
      <c r="H27" s="662"/>
      <c r="I27" s="662"/>
      <c r="J27" s="652"/>
      <c r="K27" s="664"/>
      <c r="L27" s="664"/>
      <c r="M27" s="664"/>
      <c r="N27" s="664"/>
      <c r="O27" s="664"/>
      <c r="P27" s="664"/>
      <c r="Q27" s="664"/>
      <c r="R27" s="664"/>
      <c r="S27" s="664"/>
      <c r="T27" s="664"/>
      <c r="U27" s="664"/>
      <c r="V27" s="664"/>
      <c r="W27" s="664"/>
      <c r="X27" s="664"/>
      <c r="Y27" s="664"/>
      <c r="Z27" s="664"/>
      <c r="AA27" s="664"/>
      <c r="AB27" s="664"/>
      <c r="AC27" s="664"/>
      <c r="AD27" s="664"/>
      <c r="AE27" s="664"/>
      <c r="AF27" s="664"/>
      <c r="AG27" s="659"/>
      <c r="AH27" s="665"/>
      <c r="AI27" s="665"/>
      <c r="AJ27" s="666"/>
      <c r="AK27" s="666"/>
      <c r="AL27" s="662"/>
      <c r="AM27" s="88" t="str">
        <f>IF(AND(ISTEXT($E27),ISTEXT($B27)),"산출기준 &gt;&gt;  "&amp;_xlfn.XLOOKUP($E27,산출기준!$D:$D,산출기준!$E:$E,"매칭실패"),"")</f>
        <v/>
      </c>
    </row>
    <row r="28" spans="1:39" ht="34.9" customHeight="1">
      <c r="B28" s="808" t="str" cm="1">
        <f t="array" aca="1" ref="B28" ca="1">_xlfn.IFNA(INDIRECT("Family_표준_구성도!B"&amp;MATCH(F28,INDIRECT("Family_표준_구성도!"&amp;"C:C"),0)),"")</f>
        <v>9.1.1.3.1</v>
      </c>
      <c r="C28" s="668" t="s">
        <v>2016</v>
      </c>
      <c r="D28" s="809"/>
      <c r="E28" s="668" t="s">
        <v>2021</v>
      </c>
      <c r="F28" s="1265" t="s">
        <v>4027</v>
      </c>
      <c r="G28" s="811"/>
      <c r="H28" s="917" t="s">
        <v>4028</v>
      </c>
      <c r="I28" s="1356" t="s">
        <v>1653</v>
      </c>
      <c r="J28" s="1356"/>
      <c r="K28" s="674"/>
      <c r="L28" s="674"/>
      <c r="M28" s="1357" cm="1">
        <f t="array" aca="1" ref="M28" ca="1">TRANSPOSE(INDIRECT("'WM-AR'!D"&amp;_xlfn.XMATCH($I29,'WM-AR'!G:G,0,1)):INDIRECT("'WM-AR'!D"&amp;_xlfn.XMATCH($I29,'WM-AR'!G:G,0,-1)))</f>
        <v>0</v>
      </c>
      <c r="N28" s="1357"/>
      <c r="O28" s="1358"/>
      <c r="P28" s="1359"/>
      <c r="Q28" s="1360"/>
      <c r="R28" s="1360"/>
      <c r="S28" s="1360"/>
      <c r="T28" s="1360"/>
      <c r="U28" s="1360"/>
      <c r="V28" s="1360"/>
      <c r="W28" s="1361"/>
      <c r="X28" s="1362"/>
      <c r="Y28" s="679"/>
      <c r="Z28" s="679"/>
      <c r="AA28" s="679"/>
      <c r="AB28" s="679"/>
      <c r="AC28" s="679"/>
      <c r="AD28" s="679"/>
      <c r="AE28" s="679"/>
      <c r="AF28" s="679"/>
      <c r="AG28" s="1043"/>
      <c r="AH28" s="682"/>
      <c r="AI28" s="682"/>
      <c r="AJ28" s="682"/>
      <c r="AK28" s="682"/>
      <c r="AL28" s="683"/>
      <c r="AM28" s="88" t="str">
        <f ca="1">IF(AND(ISTEXT($E28),ISTEXT($B28)),"산출기준 &gt;&gt;  "&amp;_xlfn.XLOOKUP($E28,산출기준!$D:$D,산출기준!$E:$E,"매칭실패"),"")</f>
        <v>산출기준 &gt;&gt;  [ 윈도우 일반 산출 ]</v>
      </c>
    </row>
    <row r="29" spans="1:39" ht="49.9" customHeight="1" outlineLevel="1">
      <c r="B29" s="758"/>
      <c r="C29" s="759"/>
      <c r="D29" s="759"/>
      <c r="E29" s="814"/>
      <c r="F29" s="775"/>
      <c r="G29" s="1363" t="s">
        <v>3752</v>
      </c>
      <c r="H29" s="1364" t="str">
        <f>_xlfn.XLOOKUP(I29,'WM-AR'!G:G,'WM-AR'!E:E)</f>
        <v>A04AR161 Finishing Work Door &amp; Window Work uPVC Window (UoM: EA)</v>
      </c>
      <c r="I29" s="765" t="s">
        <v>4029</v>
      </c>
      <c r="J29" s="1365"/>
      <c r="K29" s="766"/>
      <c r="L29" s="766"/>
      <c r="M29" s="1366"/>
      <c r="N29" s="1366"/>
      <c r="O29" s="1366"/>
      <c r="P29" s="1366"/>
      <c r="Q29" s="1366"/>
      <c r="R29" s="1366"/>
      <c r="S29" s="1366"/>
      <c r="T29" s="1366"/>
      <c r="U29" s="1366"/>
      <c r="V29" s="1366"/>
      <c r="W29" s="1366"/>
      <c r="X29" s="1366"/>
      <c r="Y29" s="766"/>
      <c r="Z29" s="766"/>
      <c r="AA29" s="766"/>
      <c r="AB29" s="766"/>
      <c r="AC29" s="766"/>
      <c r="AD29" s="766"/>
      <c r="AE29" s="766"/>
      <c r="AF29" s="766"/>
      <c r="AG29" s="1385" t="s">
        <v>4020</v>
      </c>
      <c r="AH29" s="1045"/>
      <c r="AI29" s="1045"/>
      <c r="AJ29" s="1046"/>
      <c r="AK29" s="1046"/>
      <c r="AL29" s="759"/>
      <c r="AM29" s="88" t="str">
        <f>IF(AND(ISTEXT($E29),ISTEXT($B29)),"산출기준 &gt;&gt;  "&amp;_xlfn.XLOOKUP($E29,산출기준!$D:$D,산출기준!$E:$E,"매칭실패"),"")</f>
        <v/>
      </c>
    </row>
    <row r="30" spans="1:39" ht="54.95" customHeight="1">
      <c r="A30" s="1019"/>
      <c r="B30" s="684"/>
      <c r="C30" s="685"/>
      <c r="D30" s="1020"/>
      <c r="E30" s="687"/>
      <c r="F30" s="1021"/>
      <c r="G30" s="875" t="s">
        <v>2464</v>
      </c>
      <c r="H30" s="1367" t="str">
        <f ca="1">_xlfn.IFNA(_xlfn.XLOOKUP(J30,'WM-AR'!I:I,'WM-AR'!F:F),"")</f>
        <v xml:space="preserve">A04AR161-00001 Finishing Work Door &amp; Window Work uPVC Window (UoM: EA)      w/ Hardware &amp; Accessories  </v>
      </c>
      <c r="I30" s="1368" t="s">
        <v>3755</v>
      </c>
      <c r="J30" s="692" t="str" cm="1">
        <f t="array" aca="1" ref="J30" ca="1">IF(ISTEXT(I30),INDIRECT("I"&amp;_xlfn.XMATCH("#",$I$1:INDIRECT("I"&amp;ROW()),,-1)+1)&amp;"-"&amp;I30,"")</f>
        <v>A04AR161-00001</v>
      </c>
      <c r="K30" s="1022"/>
      <c r="L30" s="1023" t="str">
        <f ca="1">IFERROR(VLOOKUP($J30,'WM-AR'!$I$7:$AS$3267,34,FALSE),"")</f>
        <v>EA</v>
      </c>
      <c r="M30" s="1369" t="str">
        <f ca="1">IFERROR(VLOOKUP($J30,'WM-AR'!$I$7:$AS$3267,4,FALSE),"")</f>
        <v>Finishing Work</v>
      </c>
      <c r="N30" s="1369" t="str">
        <f ca="1">IFERROR(VLOOKUP($J30,'WM-AR'!$I$7:$AS$3267,6,FALSE),"")</f>
        <v>Door &amp; Window Work</v>
      </c>
      <c r="O30" s="1369" t="str">
        <f ca="1">IFERROR(VLOOKUP($J30,'WM-AR'!$I$7:$AS$3267,8,FALSE),"")</f>
        <v>uPVC Window (UoM: EA)</v>
      </c>
      <c r="P30" s="1025">
        <f ca="1">IFERROR(VLOOKUP($J30,'WM-AR'!$I$7:$AS$3267,10,FALSE),"")</f>
        <v>0</v>
      </c>
      <c r="Q30" s="1026">
        <f ca="1">IFERROR(VLOOKUP($J30,'WM-AR'!$I$7:$AS$3267,12,FALSE),"")</f>
        <v>0</v>
      </c>
      <c r="R30" s="1026">
        <f ca="1">IFERROR(VLOOKUP($J30,'WM-AR'!$I$7:$AS$3267,14,FALSE),"")</f>
        <v>0</v>
      </c>
      <c r="S30" s="1026">
        <f ca="1">IFERROR(VLOOKUP($J30,'WM-AR'!$I$7:$AS$3267,16,FALSE),"")</f>
        <v>0</v>
      </c>
      <c r="T30" s="1026">
        <f ca="1">IFERROR(VLOOKUP($J30,'WM-AR'!$I$7:$AS$3267,18,FALSE),"")</f>
        <v>0</v>
      </c>
      <c r="U30" s="1026" t="str">
        <f ca="1">IFERROR(VLOOKUP($J30,'WM-AR'!$I$7:$AS$3267,20,FALSE),"")</f>
        <v>w/ Hardware &amp; Accessories</v>
      </c>
      <c r="V30" s="1026">
        <f ca="1">IFERROR(VLOOKUP($J30,'WM-AR'!$I$7:$AS$3267,22,FALSE),"")</f>
        <v>0</v>
      </c>
      <c r="W30" s="1026">
        <f ca="1">IFERROR(VLOOKUP($J30,'WM-AR'!$I$7:$AS$3267,24,FALSE),"")</f>
        <v>0</v>
      </c>
      <c r="X30" s="1026">
        <f ca="1">IFERROR(VLOOKUP($J30,'WM-AR'!$I$7:$AS$3267,25,FALSE),"")</f>
        <v>0</v>
      </c>
      <c r="Y30" s="1026" t="str">
        <f ca="1">IFERROR(VLOOKUP($J30,'WM-AR'!$I$7:$AS$3267,26,FALSE),"")</f>
        <v>W x H=(  )mm x (  )mm</v>
      </c>
      <c r="Z30" s="1026">
        <f ca="1">IFERROR(VLOOKUP($J30,'WM-AR'!$I$7:$AS$3267,27,FALSE),"")</f>
        <v>0</v>
      </c>
      <c r="AA30" s="1026">
        <f ca="1">IFERROR(VLOOKUP($J30,'WM-AR'!$I$7:$AS$3267,28,FALSE),"")</f>
        <v>0</v>
      </c>
      <c r="AB30" s="1026">
        <f ca="1">IFERROR(VLOOKUP($J30,'WM-AR'!$I$7:$AS$3267,29,FALSE),"")</f>
        <v>0</v>
      </c>
      <c r="AC30" s="1026">
        <f ca="1">IFERROR(VLOOKUP($J30,'WM-AR'!$I$7:$AS$3267,30,FALSE),"")</f>
        <v>0</v>
      </c>
      <c r="AD30" s="1026">
        <f ca="1">IFERROR(VLOOKUP($J30,'WM-AR'!$I$7:$AS$3267,31,FALSE),"")</f>
        <v>0</v>
      </c>
      <c r="AE30" s="1026">
        <f ca="1">IFERROR(VLOOKUP($J30,'WM-AR'!$I$7:$AS$3267,32,FALSE),"")</f>
        <v>0</v>
      </c>
      <c r="AF30" s="1026" t="str">
        <f ca="1">IFERROR(VLOOKUP($J30,'WM-AR'!$I$7:$AS$3267,33,FALSE),"")</f>
        <v/>
      </c>
      <c r="AG30" s="1370" t="s">
        <v>4021</v>
      </c>
      <c r="AH30" s="834" t="s">
        <v>3757</v>
      </c>
      <c r="AI30" s="834" t="s">
        <v>3757</v>
      </c>
      <c r="AJ30" s="836"/>
      <c r="AK30" s="836" t="str">
        <f ca="1">L30</f>
        <v>EA</v>
      </c>
      <c r="AL30" s="704"/>
      <c r="AM30" s="1028" t="str">
        <f>IF(AND(ISTEXT($E30),ISTEXT($B30)),"산출기준 &gt;&gt;  "&amp;_xlfn.XLOOKUP($E30,산출기준!$D:$D,산출기준!$E:$E,"매칭실패"),"")</f>
        <v/>
      </c>
    </row>
    <row r="31" spans="1:39" ht="54.95" customHeight="1">
      <c r="A31" s="1019"/>
      <c r="B31" s="705"/>
      <c r="C31" s="706"/>
      <c r="D31" s="711"/>
      <c r="E31" s="708"/>
      <c r="F31" s="1029"/>
      <c r="G31" s="882" t="s">
        <v>2465</v>
      </c>
      <c r="H31" s="1371" t="str">
        <f ca="1">_xlfn.IFNA(_xlfn.XLOOKUP(J31,'WM-AR'!I:I,'WM-AR'!F:F),"")</f>
        <v xml:space="preserve">A04AR161-00001 Finishing Work Door &amp; Window Work uPVC Window (UoM: EA)      w/ Hardware &amp; Accessories  </v>
      </c>
      <c r="I31" s="1372" t="s">
        <v>3755</v>
      </c>
      <c r="J31" s="712" t="str" cm="1">
        <f t="array" aca="1" ref="J31" ca="1">IF(ISTEXT(I31),INDIRECT("I"&amp;_xlfn.XMATCH("#",$I$1:INDIRECT("I"&amp;ROW()),,-1)+1)&amp;"-"&amp;I31,"")</f>
        <v>A04AR161-00001</v>
      </c>
      <c r="K31" s="1030"/>
      <c r="L31" s="1031" t="str">
        <f ca="1">IFERROR(VLOOKUP($J31,'WM-AR'!$I$7:$AS$3267,34,FALSE),"")</f>
        <v>EA</v>
      </c>
      <c r="M31" s="1373" t="str">
        <f ca="1">IFERROR(VLOOKUP($J31,'WM-AR'!$I$7:$AS$3267,4,FALSE),"")</f>
        <v>Finishing Work</v>
      </c>
      <c r="N31" s="1373" t="str">
        <f ca="1">IFERROR(VLOOKUP($J31,'WM-AR'!$I$7:$AS$3267,6,FALSE),"")</f>
        <v>Door &amp; Window Work</v>
      </c>
      <c r="O31" s="1373" t="str">
        <f ca="1">IFERROR(VLOOKUP($J31,'WM-AR'!$I$7:$AS$3267,8,FALSE),"")</f>
        <v>uPVC Window (UoM: EA)</v>
      </c>
      <c r="P31" s="1032">
        <f ca="1">IFERROR(VLOOKUP($J31,'WM-AR'!$I$7:$AS$3267,10,FALSE),"")</f>
        <v>0</v>
      </c>
      <c r="Q31" s="1033">
        <f ca="1">IFERROR(VLOOKUP($J31,'WM-AR'!$I$7:$AS$3267,12,FALSE),"")</f>
        <v>0</v>
      </c>
      <c r="R31" s="1033">
        <f ca="1">IFERROR(VLOOKUP($J31,'WM-AR'!$I$7:$AS$3267,14,FALSE),"")</f>
        <v>0</v>
      </c>
      <c r="S31" s="1033">
        <f ca="1">IFERROR(VLOOKUP($J31,'WM-AR'!$I$7:$AS$3267,16,FALSE),"")</f>
        <v>0</v>
      </c>
      <c r="T31" s="1033">
        <f ca="1">IFERROR(VLOOKUP($J31,'WM-AR'!$I$7:$AS$3267,18,FALSE),"")</f>
        <v>0</v>
      </c>
      <c r="U31" s="1033" t="str">
        <f ca="1">IFERROR(VLOOKUP($J31,'WM-AR'!$I$7:$AS$3267,20,FALSE),"")</f>
        <v>w/ Hardware &amp; Accessories</v>
      </c>
      <c r="V31" s="1033">
        <f ca="1">IFERROR(VLOOKUP($J31,'WM-AR'!$I$7:$AS$3267,22,FALSE),"")</f>
        <v>0</v>
      </c>
      <c r="W31" s="1033">
        <f ca="1">IFERROR(VLOOKUP($J31,'WM-AR'!$I$7:$AS$3267,24,FALSE),"")</f>
        <v>0</v>
      </c>
      <c r="X31" s="1033">
        <f ca="1">IFERROR(VLOOKUP($J31,'WM-AR'!$I$7:$AS$3267,25,FALSE),"")</f>
        <v>0</v>
      </c>
      <c r="Y31" s="1033" t="str">
        <f ca="1">IFERROR(VLOOKUP($J31,'WM-AR'!$I$7:$AS$3267,26,FALSE),"")</f>
        <v>W x H=(  )mm x (  )mm</v>
      </c>
      <c r="Z31" s="1033">
        <f ca="1">IFERROR(VLOOKUP($J31,'WM-AR'!$I$7:$AS$3267,27,FALSE),"")</f>
        <v>0</v>
      </c>
      <c r="AA31" s="1033">
        <f ca="1">IFERROR(VLOOKUP($J31,'WM-AR'!$I$7:$AS$3267,28,FALSE),"")</f>
        <v>0</v>
      </c>
      <c r="AB31" s="1033">
        <f ca="1">IFERROR(VLOOKUP($J31,'WM-AR'!$I$7:$AS$3267,29,FALSE),"")</f>
        <v>0</v>
      </c>
      <c r="AC31" s="1033">
        <f ca="1">IFERROR(VLOOKUP($J31,'WM-AR'!$I$7:$AS$3267,30,FALSE),"")</f>
        <v>0</v>
      </c>
      <c r="AD31" s="1033">
        <f ca="1">IFERROR(VLOOKUP($J31,'WM-AR'!$I$7:$AS$3267,31,FALSE),"")</f>
        <v>0</v>
      </c>
      <c r="AE31" s="1033">
        <f ca="1">IFERROR(VLOOKUP($J31,'WM-AR'!$I$7:$AS$3267,32,FALSE),"")</f>
        <v>0</v>
      </c>
      <c r="AF31" s="1033" t="str">
        <f ca="1">IFERROR(VLOOKUP($J31,'WM-AR'!$I$7:$AS$3267,33,FALSE),"")</f>
        <v/>
      </c>
      <c r="AG31" s="1354" t="s">
        <v>4021</v>
      </c>
      <c r="AH31" s="1375" t="s">
        <v>3757</v>
      </c>
      <c r="AI31" s="1375" t="s">
        <v>3757</v>
      </c>
      <c r="AJ31" s="1375"/>
      <c r="AK31" s="1375" t="str">
        <f t="shared" ref="AK31:AK34" ca="1" si="2">L31</f>
        <v>EA</v>
      </c>
      <c r="AL31" s="723"/>
      <c r="AM31" s="1028" t="str">
        <f>IF(AND(ISTEXT($E31),ISTEXT($B31)),"산출기준 &gt;&gt;  "&amp;_xlfn.XLOOKUP($E31,산출기준!$D:$D,산출기준!$E:$E,"매칭실패"),"")</f>
        <v/>
      </c>
    </row>
    <row r="32" spans="1:39" ht="54.95" customHeight="1">
      <c r="A32" s="1019"/>
      <c r="B32" s="705"/>
      <c r="C32" s="706"/>
      <c r="D32" s="711"/>
      <c r="E32" s="708"/>
      <c r="F32" s="1029"/>
      <c r="G32" s="882"/>
      <c r="H32" s="1371" t="str">
        <f ca="1">_xlfn.IFNA(_xlfn.XLOOKUP(J32,'WM-AR'!I:I,'WM-AR'!F:F),"")</f>
        <v/>
      </c>
      <c r="I32" s="1372"/>
      <c r="J32" s="712" t="str" cm="1">
        <f t="array" aca="1" ref="J32" ca="1">IF(ISTEXT(I32),INDIRECT("I"&amp;_xlfn.XMATCH("#",$I$1:INDIRECT("I"&amp;ROW()),,-1)+1)&amp;"-"&amp;I32,"")</f>
        <v/>
      </c>
      <c r="K32" s="1030"/>
      <c r="L32" s="1031" t="str">
        <f ca="1">IFERROR(VLOOKUP($J32,'WM-AR'!$I$7:$AS$3267,34,FALSE),"")</f>
        <v/>
      </c>
      <c r="M32" s="1373" t="str">
        <f ca="1">IFERROR(VLOOKUP($J32,'WM-AR'!$I$7:$AS$3267,4,FALSE),"")</f>
        <v/>
      </c>
      <c r="N32" s="1373" t="str">
        <f ca="1">IFERROR(VLOOKUP($J32,'WM-AR'!$I$7:$AS$3267,6,FALSE),"")</f>
        <v/>
      </c>
      <c r="O32" s="1373" t="str">
        <f ca="1">IFERROR(VLOOKUP($J32,'WM-AR'!$I$7:$AS$3267,8,FALSE),"")</f>
        <v/>
      </c>
      <c r="P32" s="1032" t="str">
        <f ca="1">IFERROR(VLOOKUP($J32,'WM-AR'!$I$7:$AS$3267,10,FALSE),"")</f>
        <v/>
      </c>
      <c r="Q32" s="1033" t="str">
        <f ca="1">IFERROR(VLOOKUP($J32,'WM-AR'!$I$7:$AS$3267,12,FALSE),"")</f>
        <v/>
      </c>
      <c r="R32" s="1033" t="str">
        <f ca="1">IFERROR(VLOOKUP($J32,'WM-AR'!$I$7:$AS$3267,14,FALSE),"")</f>
        <v/>
      </c>
      <c r="S32" s="1033" t="str">
        <f ca="1">IFERROR(VLOOKUP($J32,'WM-AR'!$I$7:$AS$3267,16,FALSE),"")</f>
        <v/>
      </c>
      <c r="T32" s="1033" t="str">
        <f ca="1">IFERROR(VLOOKUP($J32,'WM-AR'!$I$7:$AS$3267,18,FALSE),"")</f>
        <v/>
      </c>
      <c r="U32" s="1033" t="str">
        <f ca="1">IFERROR(VLOOKUP($J32,'WM-AR'!$I$7:$AS$3267,20,FALSE),"")</f>
        <v/>
      </c>
      <c r="V32" s="1033" t="str">
        <f ca="1">IFERROR(VLOOKUP($J32,'WM-AR'!$I$7:$AS$3267,22,FALSE),"")</f>
        <v/>
      </c>
      <c r="W32" s="1033" t="str">
        <f ca="1">IFERROR(VLOOKUP($J32,'WM-AR'!$I$7:$AS$3267,24,FALSE),"")</f>
        <v/>
      </c>
      <c r="X32" s="1033" t="str">
        <f ca="1">IFERROR(VLOOKUP($J32,'WM-AR'!$I$7:$AS$3267,25,FALSE),"")</f>
        <v/>
      </c>
      <c r="Y32" s="1033" t="str">
        <f ca="1">IFERROR(VLOOKUP($J32,'WM-AR'!$I$7:$AS$3267,26,FALSE),"")</f>
        <v/>
      </c>
      <c r="Z32" s="1033" t="str">
        <f ca="1">IFERROR(VLOOKUP($J32,'WM-AR'!$I$7:$AS$3267,27,FALSE),"")</f>
        <v/>
      </c>
      <c r="AA32" s="1033" t="str">
        <f ca="1">IFERROR(VLOOKUP($J32,'WM-AR'!$I$7:$AS$3267,28,FALSE),"")</f>
        <v/>
      </c>
      <c r="AB32" s="1033" t="str">
        <f ca="1">IFERROR(VLOOKUP($J32,'WM-AR'!$I$7:$AS$3267,29,FALSE),"")</f>
        <v/>
      </c>
      <c r="AC32" s="1033" t="str">
        <f ca="1">IFERROR(VLOOKUP($J32,'WM-AR'!$I$7:$AS$3267,30,FALSE),"")</f>
        <v/>
      </c>
      <c r="AD32" s="1033" t="str">
        <f ca="1">IFERROR(VLOOKUP($J32,'WM-AR'!$I$7:$AS$3267,31,FALSE),"")</f>
        <v/>
      </c>
      <c r="AE32" s="1033" t="str">
        <f ca="1">IFERROR(VLOOKUP($J32,'WM-AR'!$I$7:$AS$3267,32,FALSE),"")</f>
        <v/>
      </c>
      <c r="AF32" s="1033" t="str">
        <f ca="1">IFERROR(VLOOKUP($J32,'WM-AR'!$I$7:$AS$3267,33,FALSE),"")</f>
        <v/>
      </c>
      <c r="AG32" s="1374"/>
      <c r="AH32" s="1375" t="s">
        <v>3757</v>
      </c>
      <c r="AI32" s="1375" t="s">
        <v>3757</v>
      </c>
      <c r="AJ32" s="1375"/>
      <c r="AK32" s="1375" t="str">
        <f t="shared" ca="1" si="2"/>
        <v/>
      </c>
      <c r="AL32" s="723"/>
      <c r="AM32" s="1028" t="str">
        <f>IF(AND(ISTEXT($E32),ISTEXT($B32)),"산출기준 &gt;&gt;  "&amp;_xlfn.XLOOKUP($E32,산출기준!$D:$D,산출기준!$E:$E,"매칭실패"),"")</f>
        <v/>
      </c>
    </row>
    <row r="33" spans="1:39" ht="54.95" customHeight="1">
      <c r="A33" s="1019"/>
      <c r="B33" s="705"/>
      <c r="C33" s="706"/>
      <c r="D33" s="711"/>
      <c r="E33" s="708"/>
      <c r="F33" s="1029"/>
      <c r="G33" s="882"/>
      <c r="H33" s="1371" t="str">
        <f ca="1">_xlfn.IFNA(_xlfn.XLOOKUP(J33,'WM-AR'!I:I,'WM-AR'!F:F),"")</f>
        <v/>
      </c>
      <c r="I33" s="1372"/>
      <c r="J33" s="712" t="str" cm="1">
        <f t="array" aca="1" ref="J33" ca="1">IF(ISTEXT(I33),INDIRECT("I"&amp;_xlfn.XMATCH("#",$I$1:INDIRECT("I"&amp;ROW()),,-1)+1)&amp;"-"&amp;I33,"")</f>
        <v/>
      </c>
      <c r="K33" s="1030"/>
      <c r="L33" s="1031" t="str">
        <f ca="1">IFERROR(VLOOKUP($J33,'WM-AR'!$I$7:$AS$3267,34,FALSE),"")</f>
        <v/>
      </c>
      <c r="M33" s="1373" t="str">
        <f ca="1">IFERROR(VLOOKUP($J33,'WM-AR'!$I$7:$AS$3267,4,FALSE),"")</f>
        <v/>
      </c>
      <c r="N33" s="1373" t="str">
        <f ca="1">IFERROR(VLOOKUP($J33,'WM-AR'!$I$7:$AS$3267,6,FALSE),"")</f>
        <v/>
      </c>
      <c r="O33" s="1373" t="str">
        <f ca="1">IFERROR(VLOOKUP($J33,'WM-AR'!$I$7:$AS$3267,8,FALSE),"")</f>
        <v/>
      </c>
      <c r="P33" s="1032" t="str">
        <f ca="1">IFERROR(VLOOKUP($J33,'WM-AR'!$I$7:$AS$3267,10,FALSE),"")</f>
        <v/>
      </c>
      <c r="Q33" s="1033" t="str">
        <f ca="1">IFERROR(VLOOKUP($J33,'WM-AR'!$I$7:$AS$3267,12,FALSE),"")</f>
        <v/>
      </c>
      <c r="R33" s="1033" t="str">
        <f ca="1">IFERROR(VLOOKUP($J33,'WM-AR'!$I$7:$AS$3267,14,FALSE),"")</f>
        <v/>
      </c>
      <c r="S33" s="1033" t="str">
        <f ca="1">IFERROR(VLOOKUP($J33,'WM-AR'!$I$7:$AS$3267,16,FALSE),"")</f>
        <v/>
      </c>
      <c r="T33" s="1033" t="str">
        <f ca="1">IFERROR(VLOOKUP($J33,'WM-AR'!$I$7:$AS$3267,18,FALSE),"")</f>
        <v/>
      </c>
      <c r="U33" s="1033" t="str">
        <f ca="1">IFERROR(VLOOKUP($J33,'WM-AR'!$I$7:$AS$3267,20,FALSE),"")</f>
        <v/>
      </c>
      <c r="V33" s="1033" t="str">
        <f ca="1">IFERROR(VLOOKUP($J33,'WM-AR'!$I$7:$AS$3267,22,FALSE),"")</f>
        <v/>
      </c>
      <c r="W33" s="1033" t="str">
        <f ca="1">IFERROR(VLOOKUP($J33,'WM-AR'!$I$7:$AS$3267,24,FALSE),"")</f>
        <v/>
      </c>
      <c r="X33" s="1033" t="str">
        <f ca="1">IFERROR(VLOOKUP($J33,'WM-AR'!$I$7:$AS$3267,25,FALSE),"")</f>
        <v/>
      </c>
      <c r="Y33" s="1033" t="str">
        <f ca="1">IFERROR(VLOOKUP($J33,'WM-AR'!$I$7:$AS$3267,26,FALSE),"")</f>
        <v/>
      </c>
      <c r="Z33" s="1033" t="str">
        <f ca="1">IFERROR(VLOOKUP($J33,'WM-AR'!$I$7:$AS$3267,27,FALSE),"")</f>
        <v/>
      </c>
      <c r="AA33" s="1033" t="str">
        <f ca="1">IFERROR(VLOOKUP($J33,'WM-AR'!$I$7:$AS$3267,28,FALSE),"")</f>
        <v/>
      </c>
      <c r="AB33" s="1033" t="str">
        <f ca="1">IFERROR(VLOOKUP($J33,'WM-AR'!$I$7:$AS$3267,29,FALSE),"")</f>
        <v/>
      </c>
      <c r="AC33" s="1033" t="str">
        <f ca="1">IFERROR(VLOOKUP($J33,'WM-AR'!$I$7:$AS$3267,30,FALSE),"")</f>
        <v/>
      </c>
      <c r="AD33" s="1033" t="str">
        <f ca="1">IFERROR(VLOOKUP($J33,'WM-AR'!$I$7:$AS$3267,31,FALSE),"")</f>
        <v/>
      </c>
      <c r="AE33" s="1033" t="str">
        <f ca="1">IFERROR(VLOOKUP($J33,'WM-AR'!$I$7:$AS$3267,32,FALSE),"")</f>
        <v/>
      </c>
      <c r="AF33" s="1033" t="str">
        <f ca="1">IFERROR(VLOOKUP($J33,'WM-AR'!$I$7:$AS$3267,33,FALSE),"")</f>
        <v/>
      </c>
      <c r="AG33" s="1374"/>
      <c r="AH33" s="1375" t="s">
        <v>3757</v>
      </c>
      <c r="AI33" s="1375" t="s">
        <v>3757</v>
      </c>
      <c r="AJ33" s="1375"/>
      <c r="AK33" s="1375" t="str">
        <f t="shared" ca="1" si="2"/>
        <v/>
      </c>
      <c r="AL33" s="723"/>
      <c r="AM33" s="1028" t="str">
        <f>IF(AND(ISTEXT($E33),ISTEXT($B33)),"산출기준 &gt;&gt;  "&amp;_xlfn.XLOOKUP($E33,산출기준!$D:$D,산출기준!$E:$E,"매칭실패"),"")</f>
        <v/>
      </c>
    </row>
    <row r="34" spans="1:39" ht="54.95" customHeight="1">
      <c r="A34" s="1019"/>
      <c r="B34" s="724"/>
      <c r="C34" s="725"/>
      <c r="D34" s="731"/>
      <c r="E34" s="727"/>
      <c r="F34" s="1035"/>
      <c r="G34" s="886"/>
      <c r="H34" s="1376" t="str">
        <f ca="1">_xlfn.IFNA(_xlfn.XLOOKUP(J34,'WM-AR'!I:I,'WM-AR'!F:F),"")</f>
        <v/>
      </c>
      <c r="I34" s="1377"/>
      <c r="J34" s="732" t="str" cm="1">
        <f t="array" aca="1" ref="J34" ca="1">IF(ISTEXT(I34),INDIRECT("I"&amp;_xlfn.XMATCH("#",$I$1:INDIRECT("I"&amp;ROW()),,-1)+1)&amp;"-"&amp;I34,"")</f>
        <v/>
      </c>
      <c r="K34" s="1036"/>
      <c r="L34" s="1037" t="str">
        <f ca="1">IFERROR(VLOOKUP($J34,'WM-AR'!$I$7:$AS$3267,34,FALSE),"")</f>
        <v/>
      </c>
      <c r="M34" s="1378" t="str">
        <f ca="1">IFERROR(VLOOKUP($J34,'WM-AR'!$I$7:$AS$3267,4,FALSE),"")</f>
        <v/>
      </c>
      <c r="N34" s="1378" t="str">
        <f ca="1">IFERROR(VLOOKUP($J34,'WM-AR'!$I$7:$AS$3267,6,FALSE),"")</f>
        <v/>
      </c>
      <c r="O34" s="1378" t="str">
        <f ca="1">IFERROR(VLOOKUP($J34,'WM-AR'!$I$7:$AS$3267,8,FALSE),"")</f>
        <v/>
      </c>
      <c r="P34" s="1038" t="str">
        <f ca="1">IFERROR(VLOOKUP($J34,'WM-AR'!$I$7:$AS$3267,10,FALSE),"")</f>
        <v/>
      </c>
      <c r="Q34" s="1039" t="str">
        <f ca="1">IFERROR(VLOOKUP($J34,'WM-AR'!$I$7:$AS$3267,12,FALSE),"")</f>
        <v/>
      </c>
      <c r="R34" s="1039" t="str">
        <f ca="1">IFERROR(VLOOKUP($J34,'WM-AR'!$I$7:$AS$3267,14,FALSE),"")</f>
        <v/>
      </c>
      <c r="S34" s="1039" t="str">
        <f ca="1">IFERROR(VLOOKUP($J34,'WM-AR'!$I$7:$AS$3267,16,FALSE),"")</f>
        <v/>
      </c>
      <c r="T34" s="1039" t="str">
        <f ca="1">IFERROR(VLOOKUP($J34,'WM-AR'!$I$7:$AS$3267,18,FALSE),"")</f>
        <v/>
      </c>
      <c r="U34" s="1039" t="str">
        <f ca="1">IFERROR(VLOOKUP($J34,'WM-AR'!$I$7:$AS$3267,20,FALSE),"")</f>
        <v/>
      </c>
      <c r="V34" s="1039" t="str">
        <f ca="1">IFERROR(VLOOKUP($J34,'WM-AR'!$I$7:$AS$3267,22,FALSE),"")</f>
        <v/>
      </c>
      <c r="W34" s="1039" t="str">
        <f ca="1">IFERROR(VLOOKUP($J34,'WM-AR'!$I$7:$AS$3267,24,FALSE),"")</f>
        <v/>
      </c>
      <c r="X34" s="1039" t="str">
        <f ca="1">IFERROR(VLOOKUP($J34,'WM-AR'!$I$7:$AS$3267,25,FALSE),"")</f>
        <v/>
      </c>
      <c r="Y34" s="1039" t="str">
        <f ca="1">IFERROR(VLOOKUP($J34,'WM-AR'!$I$7:$AS$3267,26,FALSE),"")</f>
        <v/>
      </c>
      <c r="Z34" s="1039" t="str">
        <f ca="1">IFERROR(VLOOKUP($J34,'WM-AR'!$I$7:$AS$3267,27,FALSE),"")</f>
        <v/>
      </c>
      <c r="AA34" s="1039" t="str">
        <f ca="1">IFERROR(VLOOKUP($J34,'WM-AR'!$I$7:$AS$3267,28,FALSE),"")</f>
        <v/>
      </c>
      <c r="AB34" s="1039" t="str">
        <f ca="1">IFERROR(VLOOKUP($J34,'WM-AR'!$I$7:$AS$3267,29,FALSE),"")</f>
        <v/>
      </c>
      <c r="AC34" s="1039" t="str">
        <f ca="1">IFERROR(VLOOKUP($J34,'WM-AR'!$I$7:$AS$3267,30,FALSE),"")</f>
        <v/>
      </c>
      <c r="AD34" s="1039" t="str">
        <f ca="1">IFERROR(VLOOKUP($J34,'WM-AR'!$I$7:$AS$3267,31,FALSE),"")</f>
        <v/>
      </c>
      <c r="AE34" s="1039" t="str">
        <f ca="1">IFERROR(VLOOKUP($J34,'WM-AR'!$I$7:$AS$3267,32,FALSE),"")</f>
        <v/>
      </c>
      <c r="AF34" s="1039" t="str">
        <f ca="1">IFERROR(VLOOKUP($J34,'WM-AR'!$I$7:$AS$3267,33,FALSE),"")</f>
        <v/>
      </c>
      <c r="AG34" s="1379"/>
      <c r="AH34" s="1380" t="s">
        <v>3757</v>
      </c>
      <c r="AI34" s="1380" t="s">
        <v>3757</v>
      </c>
      <c r="AJ34" s="1380"/>
      <c r="AK34" s="1380" t="str">
        <f t="shared" ca="1" si="2"/>
        <v/>
      </c>
      <c r="AL34" s="743"/>
      <c r="AM34" s="1028" t="str">
        <f>IF(AND(ISTEXT($E34),ISTEXT($B34)),"산출기준 &gt;&gt;  "&amp;_xlfn.XLOOKUP($E34,산출기준!$D:$D,산출기준!$E:$E,"매칭실패"),"")</f>
        <v/>
      </c>
    </row>
    <row r="35" spans="1:39">
      <c r="B35" s="635"/>
      <c r="C35" s="636"/>
      <c r="D35" s="636"/>
      <c r="E35" s="636"/>
      <c r="F35" s="638"/>
      <c r="G35" s="639"/>
      <c r="H35" s="639"/>
      <c r="I35" s="639"/>
      <c r="J35" s="641"/>
      <c r="K35" s="642"/>
      <c r="L35" s="642"/>
      <c r="M35" s="642"/>
      <c r="N35" s="642"/>
      <c r="O35" s="642"/>
      <c r="P35" s="642"/>
      <c r="Q35" s="642"/>
      <c r="R35" s="642"/>
      <c r="S35" s="642"/>
      <c r="T35" s="642"/>
      <c r="U35" s="642"/>
      <c r="V35" s="642"/>
      <c r="W35" s="642"/>
      <c r="X35" s="642"/>
      <c r="Y35" s="642"/>
      <c r="Z35" s="642"/>
      <c r="AA35" s="642"/>
      <c r="AB35" s="642"/>
      <c r="AC35" s="642"/>
      <c r="AD35" s="642"/>
      <c r="AE35" s="642"/>
      <c r="AF35" s="642"/>
      <c r="AG35" s="636"/>
      <c r="AH35" s="643"/>
      <c r="AI35" s="643"/>
      <c r="AJ35" s="644"/>
      <c r="AK35" s="644"/>
      <c r="AL35" s="639"/>
      <c r="AM35" s="88" t="str">
        <f>IF(AND(ISTEXT($E35),ISTEXT($B35)),"산출기준 &gt;&gt;  "&amp;_xlfn.XLOOKUP($E35,산출기준!$D:$D,산출기준!$E:$E,"매칭실패"),"")</f>
        <v/>
      </c>
    </row>
    <row r="36" spans="1:39">
      <c r="B36" s="645"/>
      <c r="C36" s="646" t="s">
        <v>4016</v>
      </c>
      <c r="D36" s="648"/>
      <c r="E36" s="648"/>
      <c r="F36" s="1057" t="s">
        <v>4030</v>
      </c>
      <c r="G36" s="645"/>
      <c r="H36" s="651"/>
      <c r="I36" s="651"/>
      <c r="J36" s="652"/>
      <c r="K36" s="652"/>
      <c r="L36" s="653"/>
      <c r="M36" s="653"/>
      <c r="N36" s="653"/>
      <c r="O36" s="653"/>
      <c r="P36" s="653"/>
      <c r="Q36" s="653"/>
      <c r="R36" s="653"/>
      <c r="S36" s="653"/>
      <c r="T36" s="653"/>
      <c r="U36" s="653"/>
      <c r="V36" s="653"/>
      <c r="W36" s="653"/>
      <c r="X36" s="653"/>
      <c r="Y36" s="653"/>
      <c r="Z36" s="653"/>
      <c r="AA36" s="653"/>
      <c r="AB36" s="653"/>
      <c r="AC36" s="653"/>
      <c r="AD36" s="653"/>
      <c r="AE36" s="653"/>
      <c r="AF36" s="653"/>
      <c r="AG36" s="656"/>
      <c r="AH36" s="656"/>
      <c r="AI36" s="656"/>
      <c r="AJ36" s="656"/>
      <c r="AK36" s="656"/>
      <c r="AL36" s="657"/>
      <c r="AM36" s="88" t="str">
        <f>IF(AND(ISTEXT($E36),ISTEXT($B36)),"산출기준 &gt;&gt;  "&amp;_xlfn.XLOOKUP($E36,산출기준!$D:$D,산출기준!$E:$E,"매칭실패"),"")</f>
        <v/>
      </c>
    </row>
    <row r="37" spans="1:39">
      <c r="B37" s="658"/>
      <c r="C37" s="659"/>
      <c r="D37" s="659"/>
      <c r="E37" s="659"/>
      <c r="F37" s="1056"/>
      <c r="G37" s="662"/>
      <c r="H37" s="662"/>
      <c r="I37" s="662"/>
      <c r="J37" s="652"/>
      <c r="K37" s="664"/>
      <c r="L37" s="664"/>
      <c r="M37" s="664"/>
      <c r="N37" s="664"/>
      <c r="O37" s="664"/>
      <c r="P37" s="664"/>
      <c r="Q37" s="664"/>
      <c r="R37" s="664"/>
      <c r="S37" s="664"/>
      <c r="T37" s="664"/>
      <c r="U37" s="664"/>
      <c r="V37" s="664"/>
      <c r="W37" s="664"/>
      <c r="X37" s="664"/>
      <c r="Y37" s="664"/>
      <c r="Z37" s="664"/>
      <c r="AA37" s="664"/>
      <c r="AB37" s="664"/>
      <c r="AC37" s="664"/>
      <c r="AD37" s="664"/>
      <c r="AE37" s="664"/>
      <c r="AF37" s="664"/>
      <c r="AG37" s="659"/>
      <c r="AH37" s="665"/>
      <c r="AI37" s="665"/>
      <c r="AJ37" s="666"/>
      <c r="AK37" s="666"/>
      <c r="AL37" s="662"/>
      <c r="AM37" s="88" t="str">
        <f>IF(AND(ISTEXT($E37),ISTEXT($B37)),"산출기준 &gt;&gt;  "&amp;_xlfn.XLOOKUP($E37,산출기준!$D:$D,산출기준!$E:$E,"매칭실패"),"")</f>
        <v/>
      </c>
    </row>
    <row r="38" spans="1:39" ht="34.9" customHeight="1">
      <c r="B38" s="808" t="str" cm="1">
        <f t="array" aca="1" ref="B38" ca="1">_xlfn.IFNA(INDIRECT("Family_표준_구성도!B"&amp;MATCH(F38,INDIRECT("Family_표준_구성도!"&amp;"C:C"),0)),"")</f>
        <v>9.1.1.4.1</v>
      </c>
      <c r="C38" s="668" t="s">
        <v>2016</v>
      </c>
      <c r="D38" s="809"/>
      <c r="E38" s="668" t="s">
        <v>2021</v>
      </c>
      <c r="F38" s="1265" t="s">
        <v>1389</v>
      </c>
      <c r="G38" s="811"/>
      <c r="H38" s="917" t="s">
        <v>4031</v>
      </c>
      <c r="I38" s="1356" t="s">
        <v>1653</v>
      </c>
      <c r="J38" s="1356"/>
      <c r="K38" s="674"/>
      <c r="L38" s="674"/>
      <c r="M38" s="1357" cm="1">
        <f t="array" aca="1" ref="M38" ca="1">TRANSPOSE(INDIRECT("'WM-AR'!D"&amp;_xlfn.XMATCH($I39,'WM-AR'!G:G,0,1)):INDIRECT("'WM-AR'!D"&amp;_xlfn.XMATCH($I39,'WM-AR'!G:G,0,-1)))</f>
        <v>0</v>
      </c>
      <c r="N38" s="1357"/>
      <c r="O38" s="1358"/>
      <c r="P38" s="1359"/>
      <c r="Q38" s="1360"/>
      <c r="R38" s="1360"/>
      <c r="S38" s="1360"/>
      <c r="T38" s="1360"/>
      <c r="U38" s="1360"/>
      <c r="V38" s="1360"/>
      <c r="W38" s="1361"/>
      <c r="X38" s="1362"/>
      <c r="Y38" s="679"/>
      <c r="Z38" s="679"/>
      <c r="AA38" s="679"/>
      <c r="AB38" s="679"/>
      <c r="AC38" s="679"/>
      <c r="AD38" s="679"/>
      <c r="AE38" s="679"/>
      <c r="AF38" s="679"/>
      <c r="AG38" s="1043"/>
      <c r="AH38" s="682"/>
      <c r="AI38" s="682"/>
      <c r="AJ38" s="682"/>
      <c r="AK38" s="682"/>
      <c r="AL38" s="683"/>
      <c r="AM38" s="88" t="str">
        <f ca="1">IF(AND(ISTEXT($E38),ISTEXT($B38)),"산출기준 &gt;&gt;  "&amp;_xlfn.XLOOKUP($E38,산출기준!$D:$D,산출기준!$E:$E,"매칭실패"),"")</f>
        <v>산출기준 &gt;&gt;  [ 윈도우 일반 산출 ]</v>
      </c>
    </row>
    <row r="39" spans="1:39" ht="49.9" customHeight="1" outlineLevel="1">
      <c r="B39" s="758"/>
      <c r="C39" s="759"/>
      <c r="D39" s="759"/>
      <c r="E39" s="814"/>
      <c r="F39" s="775"/>
      <c r="G39" s="1363" t="s">
        <v>3752</v>
      </c>
      <c r="H39" s="1364" t="str">
        <f>_xlfn.XLOOKUP(I39,'WM-AR'!G:G,'WM-AR'!E:E)</f>
        <v>A04AR155 Finishing Work Door &amp; Window Work Blast Resistant Steel Window (UoM: EA)</v>
      </c>
      <c r="I39" s="765" t="s">
        <v>4032</v>
      </c>
      <c r="J39" s="1365"/>
      <c r="K39" s="766"/>
      <c r="L39" s="766"/>
      <c r="M39" s="1366"/>
      <c r="N39" s="1366"/>
      <c r="O39" s="1366"/>
      <c r="P39" s="1366"/>
      <c r="Q39" s="1366"/>
      <c r="R39" s="1366"/>
      <c r="S39" s="1366"/>
      <c r="T39" s="1366"/>
      <c r="U39" s="1366"/>
      <c r="V39" s="1366"/>
      <c r="W39" s="1366"/>
      <c r="X39" s="1366"/>
      <c r="Y39" s="766"/>
      <c r="Z39" s="766"/>
      <c r="AA39" s="766"/>
      <c r="AB39" s="766"/>
      <c r="AC39" s="766"/>
      <c r="AD39" s="766"/>
      <c r="AE39" s="766"/>
      <c r="AF39" s="766"/>
      <c r="AG39" s="1385" t="s">
        <v>4020</v>
      </c>
      <c r="AH39" s="1045"/>
      <c r="AI39" s="1045"/>
      <c r="AJ39" s="1046"/>
      <c r="AK39" s="1046"/>
      <c r="AL39" s="759"/>
      <c r="AM39" s="88" t="str">
        <f>IF(AND(ISTEXT($E39),ISTEXT($B39)),"산출기준 &gt;&gt;  "&amp;_xlfn.XLOOKUP($E39,산출기준!$D:$D,산출기준!$E:$E,"매칭실패"),"")</f>
        <v/>
      </c>
    </row>
    <row r="40" spans="1:39" ht="54.95" customHeight="1">
      <c r="A40" s="1019"/>
      <c r="B40" s="684"/>
      <c r="C40" s="685"/>
      <c r="D40" s="1020"/>
      <c r="E40" s="687"/>
      <c r="F40" s="1021"/>
      <c r="G40" s="875" t="s">
        <v>2466</v>
      </c>
      <c r="H40" s="1367" t="str">
        <f ca="1">_xlfn.IFNA(_xlfn.XLOOKUP(J40,'WM-AR'!I:I,'WM-AR'!F:F),"")</f>
        <v xml:space="preserve">A04AR155-00001 Finishing Work Door &amp; Window Work Blast Resistant Steel Window (UoM: EA)      w/ Hardware &amp; Accessories  </v>
      </c>
      <c r="I40" s="1368" t="s">
        <v>3755</v>
      </c>
      <c r="J40" s="692" t="str" cm="1">
        <f t="array" aca="1" ref="J40" ca="1">IF(ISTEXT(I40),INDIRECT("I"&amp;_xlfn.XMATCH("#",$I$1:INDIRECT("I"&amp;ROW()),,-1)+1)&amp;"-"&amp;I40,"")</f>
        <v>A04AR155-00001</v>
      </c>
      <c r="K40" s="1022"/>
      <c r="L40" s="1023" t="str">
        <f ca="1">IFERROR(VLOOKUP($J40,'WM-AR'!$I$7:$AS$3267,34,FALSE),"")</f>
        <v>EA</v>
      </c>
      <c r="M40" s="1369" t="str">
        <f ca="1">IFERROR(VLOOKUP($J40,'WM-AR'!$I$7:$AS$3267,4,FALSE),"")</f>
        <v>Finishing Work</v>
      </c>
      <c r="N40" s="1369" t="str">
        <f ca="1">IFERROR(VLOOKUP($J40,'WM-AR'!$I$7:$AS$3267,6,FALSE),"")</f>
        <v>Door &amp; Window Work</v>
      </c>
      <c r="O40" s="1369" t="str">
        <f ca="1">IFERROR(VLOOKUP($J40,'WM-AR'!$I$7:$AS$3267,8,FALSE),"")</f>
        <v>Blast Resistant Steel Window (UoM: EA)</v>
      </c>
      <c r="P40" s="1025">
        <f ca="1">IFERROR(VLOOKUP($J40,'WM-AR'!$I$7:$AS$3267,10,FALSE),"")</f>
        <v>0</v>
      </c>
      <c r="Q40" s="1026">
        <f ca="1">IFERROR(VLOOKUP($J40,'WM-AR'!$I$7:$AS$3267,12,FALSE),"")</f>
        <v>0</v>
      </c>
      <c r="R40" s="1026">
        <f ca="1">IFERROR(VLOOKUP($J40,'WM-AR'!$I$7:$AS$3267,14,FALSE),"")</f>
        <v>0</v>
      </c>
      <c r="S40" s="1026">
        <f ca="1">IFERROR(VLOOKUP($J40,'WM-AR'!$I$7:$AS$3267,16,FALSE),"")</f>
        <v>0</v>
      </c>
      <c r="T40" s="1026">
        <f ca="1">IFERROR(VLOOKUP($J40,'WM-AR'!$I$7:$AS$3267,18,FALSE),"")</f>
        <v>0</v>
      </c>
      <c r="U40" s="1026" t="str">
        <f ca="1">IFERROR(VLOOKUP($J40,'WM-AR'!$I$7:$AS$3267,20,FALSE),"")</f>
        <v>w/ Hardware &amp; Accessories</v>
      </c>
      <c r="V40" s="1026">
        <f ca="1">IFERROR(VLOOKUP($J40,'WM-AR'!$I$7:$AS$3267,22,FALSE),"")</f>
        <v>0</v>
      </c>
      <c r="W40" s="1026">
        <f ca="1">IFERROR(VLOOKUP($J40,'WM-AR'!$I$7:$AS$3267,24,FALSE),"")</f>
        <v>0</v>
      </c>
      <c r="X40" s="1026">
        <f ca="1">IFERROR(VLOOKUP($J40,'WM-AR'!$I$7:$AS$3267,25,FALSE),"")</f>
        <v>0</v>
      </c>
      <c r="Y40" s="1026" t="str">
        <f ca="1">IFERROR(VLOOKUP($J40,'WM-AR'!$I$7:$AS$3267,26,FALSE),"")</f>
        <v>W x H=(  )mm x (  )mm</v>
      </c>
      <c r="Z40" s="1026">
        <f ca="1">IFERROR(VLOOKUP($J40,'WM-AR'!$I$7:$AS$3267,27,FALSE),"")</f>
        <v>0</v>
      </c>
      <c r="AA40" s="1026">
        <f ca="1">IFERROR(VLOOKUP($J40,'WM-AR'!$I$7:$AS$3267,28,FALSE),"")</f>
        <v>0</v>
      </c>
      <c r="AB40" s="1026">
        <f ca="1">IFERROR(VLOOKUP($J40,'WM-AR'!$I$7:$AS$3267,29,FALSE),"")</f>
        <v>0</v>
      </c>
      <c r="AC40" s="1026">
        <f ca="1">IFERROR(VLOOKUP($J40,'WM-AR'!$I$7:$AS$3267,30,FALSE),"")</f>
        <v>0</v>
      </c>
      <c r="AD40" s="1026" t="str">
        <f ca="1">IFERROR(VLOOKUP($J40,'WM-AR'!$I$7:$AS$3267,31,FALSE),"")</f>
        <v>Blast Load: Overpressure (   )psi, Duration (  )ms</v>
      </c>
      <c r="AE40" s="1026">
        <f ca="1">IFERROR(VLOOKUP($J40,'WM-AR'!$I$7:$AS$3267,32,FALSE),"")</f>
        <v>0</v>
      </c>
      <c r="AF40" s="1026" t="str">
        <f ca="1">IFERROR(VLOOKUP($J40,'WM-AR'!$I$7:$AS$3267,33,FALSE),"")</f>
        <v/>
      </c>
      <c r="AG40" s="1370" t="s">
        <v>4021</v>
      </c>
      <c r="AH40" s="834" t="s">
        <v>3757</v>
      </c>
      <c r="AI40" s="834" t="s">
        <v>3757</v>
      </c>
      <c r="AJ40" s="836"/>
      <c r="AK40" s="836" t="str">
        <f ca="1">L40</f>
        <v>EA</v>
      </c>
      <c r="AL40" s="704"/>
      <c r="AM40" s="1028" t="str">
        <f>IF(AND(ISTEXT($E40),ISTEXT($B40)),"산출기준 &gt;&gt;  "&amp;_xlfn.XLOOKUP($E40,산출기준!$D:$D,산출기준!$E:$E,"매칭실패"),"")</f>
        <v/>
      </c>
    </row>
    <row r="41" spans="1:39" ht="54.95" customHeight="1">
      <c r="A41" s="1019"/>
      <c r="B41" s="705"/>
      <c r="C41" s="706"/>
      <c r="D41" s="711"/>
      <c r="E41" s="708"/>
      <c r="F41" s="1029"/>
      <c r="G41" s="882"/>
      <c r="H41" s="1371" t="str">
        <f ca="1">_xlfn.IFNA(_xlfn.XLOOKUP(J41,'WM-AR'!I:I,'WM-AR'!F:F),"")</f>
        <v/>
      </c>
      <c r="I41" s="1372"/>
      <c r="J41" s="712" t="str" cm="1">
        <f t="array" aca="1" ref="J41" ca="1">IF(ISTEXT(I41),INDIRECT("I"&amp;_xlfn.XMATCH("#",$I$1:INDIRECT("I"&amp;ROW()),,-1)+1)&amp;"-"&amp;I41,"")</f>
        <v/>
      </c>
      <c r="K41" s="1030"/>
      <c r="L41" s="1031" t="str">
        <f ca="1">IFERROR(VLOOKUP($J41,'WM-AR'!$I$7:$AS$3267,34,FALSE),"")</f>
        <v/>
      </c>
      <c r="M41" s="1373" t="str">
        <f ca="1">IFERROR(VLOOKUP($J41,'WM-AR'!$I$7:$AS$3267,4,FALSE),"")</f>
        <v/>
      </c>
      <c r="N41" s="1373" t="str">
        <f ca="1">IFERROR(VLOOKUP($J41,'WM-AR'!$I$7:$AS$3267,6,FALSE),"")</f>
        <v/>
      </c>
      <c r="O41" s="1373" t="str">
        <f ca="1">IFERROR(VLOOKUP($J41,'WM-AR'!$I$7:$AS$3267,8,FALSE),"")</f>
        <v/>
      </c>
      <c r="P41" s="1032" t="str">
        <f ca="1">IFERROR(VLOOKUP($J41,'WM-AR'!$I$7:$AS$3267,10,FALSE),"")</f>
        <v/>
      </c>
      <c r="Q41" s="1033" t="str">
        <f ca="1">IFERROR(VLOOKUP($J41,'WM-AR'!$I$7:$AS$3267,12,FALSE),"")</f>
        <v/>
      </c>
      <c r="R41" s="1033" t="str">
        <f ca="1">IFERROR(VLOOKUP($J41,'WM-AR'!$I$7:$AS$3267,14,FALSE),"")</f>
        <v/>
      </c>
      <c r="S41" s="1033" t="str">
        <f ca="1">IFERROR(VLOOKUP($J41,'WM-AR'!$I$7:$AS$3267,16,FALSE),"")</f>
        <v/>
      </c>
      <c r="T41" s="1033" t="str">
        <f ca="1">IFERROR(VLOOKUP($J41,'WM-AR'!$I$7:$AS$3267,18,FALSE),"")</f>
        <v/>
      </c>
      <c r="U41" s="1033" t="str">
        <f ca="1">IFERROR(VLOOKUP($J41,'WM-AR'!$I$7:$AS$3267,20,FALSE),"")</f>
        <v/>
      </c>
      <c r="V41" s="1033" t="str">
        <f ca="1">IFERROR(VLOOKUP($J41,'WM-AR'!$I$7:$AS$3267,22,FALSE),"")</f>
        <v/>
      </c>
      <c r="W41" s="1033" t="str">
        <f ca="1">IFERROR(VLOOKUP($J41,'WM-AR'!$I$7:$AS$3267,24,FALSE),"")</f>
        <v/>
      </c>
      <c r="X41" s="1033" t="str">
        <f ca="1">IFERROR(VLOOKUP($J41,'WM-AR'!$I$7:$AS$3267,25,FALSE),"")</f>
        <v/>
      </c>
      <c r="Y41" s="1033" t="str">
        <f ca="1">IFERROR(VLOOKUP($J41,'WM-AR'!$I$7:$AS$3267,26,FALSE),"")</f>
        <v/>
      </c>
      <c r="Z41" s="1033" t="str">
        <f ca="1">IFERROR(VLOOKUP($J41,'WM-AR'!$I$7:$AS$3267,27,FALSE),"")</f>
        <v/>
      </c>
      <c r="AA41" s="1033" t="str">
        <f ca="1">IFERROR(VLOOKUP($J41,'WM-AR'!$I$7:$AS$3267,28,FALSE),"")</f>
        <v/>
      </c>
      <c r="AB41" s="1033" t="str">
        <f ca="1">IFERROR(VLOOKUP($J41,'WM-AR'!$I$7:$AS$3267,29,FALSE),"")</f>
        <v/>
      </c>
      <c r="AC41" s="1033" t="str">
        <f ca="1">IFERROR(VLOOKUP($J41,'WM-AR'!$I$7:$AS$3267,30,FALSE),"")</f>
        <v/>
      </c>
      <c r="AD41" s="1033" t="str">
        <f ca="1">IFERROR(VLOOKUP($J41,'WM-AR'!$I$7:$AS$3267,31,FALSE),"")</f>
        <v/>
      </c>
      <c r="AE41" s="1033" t="str">
        <f ca="1">IFERROR(VLOOKUP($J41,'WM-AR'!$I$7:$AS$3267,32,FALSE),"")</f>
        <v/>
      </c>
      <c r="AF41" s="1033" t="str">
        <f ca="1">IFERROR(VLOOKUP($J41,'WM-AR'!$I$7:$AS$3267,33,FALSE),"")</f>
        <v/>
      </c>
      <c r="AG41" s="1354"/>
      <c r="AH41" s="1375" t="s">
        <v>3757</v>
      </c>
      <c r="AI41" s="1375" t="s">
        <v>3757</v>
      </c>
      <c r="AJ41" s="1375"/>
      <c r="AK41" s="1375" t="str">
        <f t="shared" ref="AK41:AK44" ca="1" si="3">L41</f>
        <v/>
      </c>
      <c r="AL41" s="723"/>
      <c r="AM41" s="1028" t="str">
        <f>IF(AND(ISTEXT($E41),ISTEXT($B41)),"산출기준 &gt;&gt;  "&amp;_xlfn.XLOOKUP($E41,산출기준!$D:$D,산출기준!$E:$E,"매칭실패"),"")</f>
        <v/>
      </c>
    </row>
    <row r="42" spans="1:39" ht="54.95" customHeight="1">
      <c r="A42" s="1019"/>
      <c r="B42" s="705"/>
      <c r="C42" s="706"/>
      <c r="D42" s="711"/>
      <c r="E42" s="708"/>
      <c r="F42" s="1029"/>
      <c r="G42" s="882"/>
      <c r="H42" s="1371" t="str">
        <f ca="1">_xlfn.IFNA(_xlfn.XLOOKUP(J42,'WM-AR'!I:I,'WM-AR'!F:F),"")</f>
        <v/>
      </c>
      <c r="I42" s="1372"/>
      <c r="J42" s="712" t="str" cm="1">
        <f t="array" aca="1" ref="J42" ca="1">IF(ISTEXT(I42),INDIRECT("I"&amp;_xlfn.XMATCH("#",$I$1:INDIRECT("I"&amp;ROW()),,-1)+1)&amp;"-"&amp;I42,"")</f>
        <v/>
      </c>
      <c r="K42" s="1030"/>
      <c r="L42" s="1031" t="str">
        <f ca="1">IFERROR(VLOOKUP($J42,'WM-AR'!$I$7:$AS$3267,34,FALSE),"")</f>
        <v/>
      </c>
      <c r="M42" s="1373" t="str">
        <f ca="1">IFERROR(VLOOKUP($J42,'WM-AR'!$I$7:$AS$3267,4,FALSE),"")</f>
        <v/>
      </c>
      <c r="N42" s="1373" t="str">
        <f ca="1">IFERROR(VLOOKUP($J42,'WM-AR'!$I$7:$AS$3267,6,FALSE),"")</f>
        <v/>
      </c>
      <c r="O42" s="1373" t="str">
        <f ca="1">IFERROR(VLOOKUP($J42,'WM-AR'!$I$7:$AS$3267,8,FALSE),"")</f>
        <v/>
      </c>
      <c r="P42" s="1032" t="str">
        <f ca="1">IFERROR(VLOOKUP($J42,'WM-AR'!$I$7:$AS$3267,10,FALSE),"")</f>
        <v/>
      </c>
      <c r="Q42" s="1033" t="str">
        <f ca="1">IFERROR(VLOOKUP($J42,'WM-AR'!$I$7:$AS$3267,12,FALSE),"")</f>
        <v/>
      </c>
      <c r="R42" s="1033" t="str">
        <f ca="1">IFERROR(VLOOKUP($J42,'WM-AR'!$I$7:$AS$3267,14,FALSE),"")</f>
        <v/>
      </c>
      <c r="S42" s="1033" t="str">
        <f ca="1">IFERROR(VLOOKUP($J42,'WM-AR'!$I$7:$AS$3267,16,FALSE),"")</f>
        <v/>
      </c>
      <c r="T42" s="1033" t="str">
        <f ca="1">IFERROR(VLOOKUP($J42,'WM-AR'!$I$7:$AS$3267,18,FALSE),"")</f>
        <v/>
      </c>
      <c r="U42" s="1033" t="str">
        <f ca="1">IFERROR(VLOOKUP($J42,'WM-AR'!$I$7:$AS$3267,20,FALSE),"")</f>
        <v/>
      </c>
      <c r="V42" s="1033" t="str">
        <f ca="1">IFERROR(VLOOKUP($J42,'WM-AR'!$I$7:$AS$3267,22,FALSE),"")</f>
        <v/>
      </c>
      <c r="W42" s="1033" t="str">
        <f ca="1">IFERROR(VLOOKUP($J42,'WM-AR'!$I$7:$AS$3267,24,FALSE),"")</f>
        <v/>
      </c>
      <c r="X42" s="1033" t="str">
        <f ca="1">IFERROR(VLOOKUP($J42,'WM-AR'!$I$7:$AS$3267,25,FALSE),"")</f>
        <v/>
      </c>
      <c r="Y42" s="1033" t="str">
        <f ca="1">IFERROR(VLOOKUP($J42,'WM-AR'!$I$7:$AS$3267,26,FALSE),"")</f>
        <v/>
      </c>
      <c r="Z42" s="1033" t="str">
        <f ca="1">IFERROR(VLOOKUP($J42,'WM-AR'!$I$7:$AS$3267,27,FALSE),"")</f>
        <v/>
      </c>
      <c r="AA42" s="1033" t="str">
        <f ca="1">IFERROR(VLOOKUP($J42,'WM-AR'!$I$7:$AS$3267,28,FALSE),"")</f>
        <v/>
      </c>
      <c r="AB42" s="1033" t="str">
        <f ca="1">IFERROR(VLOOKUP($J42,'WM-AR'!$I$7:$AS$3267,29,FALSE),"")</f>
        <v/>
      </c>
      <c r="AC42" s="1033" t="str">
        <f ca="1">IFERROR(VLOOKUP($J42,'WM-AR'!$I$7:$AS$3267,30,FALSE),"")</f>
        <v/>
      </c>
      <c r="AD42" s="1033" t="str">
        <f ca="1">IFERROR(VLOOKUP($J42,'WM-AR'!$I$7:$AS$3267,31,FALSE),"")</f>
        <v/>
      </c>
      <c r="AE42" s="1033" t="str">
        <f ca="1">IFERROR(VLOOKUP($J42,'WM-AR'!$I$7:$AS$3267,32,FALSE),"")</f>
        <v/>
      </c>
      <c r="AF42" s="1033" t="str">
        <f ca="1">IFERROR(VLOOKUP($J42,'WM-AR'!$I$7:$AS$3267,33,FALSE),"")</f>
        <v/>
      </c>
      <c r="AG42" s="1374"/>
      <c r="AH42" s="1375" t="s">
        <v>3757</v>
      </c>
      <c r="AI42" s="1375" t="s">
        <v>3757</v>
      </c>
      <c r="AJ42" s="1375"/>
      <c r="AK42" s="1375" t="str">
        <f t="shared" ca="1" si="3"/>
        <v/>
      </c>
      <c r="AL42" s="723"/>
      <c r="AM42" s="1028" t="str">
        <f>IF(AND(ISTEXT($E42),ISTEXT($B42)),"산출기준 &gt;&gt;  "&amp;_xlfn.XLOOKUP($E42,산출기준!$D:$D,산출기준!$E:$E,"매칭실패"),"")</f>
        <v/>
      </c>
    </row>
    <row r="43" spans="1:39" ht="54.95" customHeight="1">
      <c r="A43" s="1019"/>
      <c r="B43" s="705"/>
      <c r="C43" s="706"/>
      <c r="D43" s="711"/>
      <c r="E43" s="708"/>
      <c r="F43" s="1029"/>
      <c r="G43" s="882"/>
      <c r="H43" s="1371" t="str">
        <f ca="1">_xlfn.IFNA(_xlfn.XLOOKUP(J43,'WM-AR'!I:I,'WM-AR'!F:F),"")</f>
        <v/>
      </c>
      <c r="I43" s="1372"/>
      <c r="J43" s="712" t="str" cm="1">
        <f t="array" aca="1" ref="J43" ca="1">IF(ISTEXT(I43),INDIRECT("I"&amp;_xlfn.XMATCH("#",$I$1:INDIRECT("I"&amp;ROW()),,-1)+1)&amp;"-"&amp;I43,"")</f>
        <v/>
      </c>
      <c r="K43" s="1030"/>
      <c r="L43" s="1031" t="str">
        <f ca="1">IFERROR(VLOOKUP($J43,'WM-AR'!$I$7:$AS$3267,34,FALSE),"")</f>
        <v/>
      </c>
      <c r="M43" s="1373" t="str">
        <f ca="1">IFERROR(VLOOKUP($J43,'WM-AR'!$I$7:$AS$3267,4,FALSE),"")</f>
        <v/>
      </c>
      <c r="N43" s="1373" t="str">
        <f ca="1">IFERROR(VLOOKUP($J43,'WM-AR'!$I$7:$AS$3267,6,FALSE),"")</f>
        <v/>
      </c>
      <c r="O43" s="1373" t="str">
        <f ca="1">IFERROR(VLOOKUP($J43,'WM-AR'!$I$7:$AS$3267,8,FALSE),"")</f>
        <v/>
      </c>
      <c r="P43" s="1032" t="str">
        <f ca="1">IFERROR(VLOOKUP($J43,'WM-AR'!$I$7:$AS$3267,10,FALSE),"")</f>
        <v/>
      </c>
      <c r="Q43" s="1033" t="str">
        <f ca="1">IFERROR(VLOOKUP($J43,'WM-AR'!$I$7:$AS$3267,12,FALSE),"")</f>
        <v/>
      </c>
      <c r="R43" s="1033" t="str">
        <f ca="1">IFERROR(VLOOKUP($J43,'WM-AR'!$I$7:$AS$3267,14,FALSE),"")</f>
        <v/>
      </c>
      <c r="S43" s="1033" t="str">
        <f ca="1">IFERROR(VLOOKUP($J43,'WM-AR'!$I$7:$AS$3267,16,FALSE),"")</f>
        <v/>
      </c>
      <c r="T43" s="1033" t="str">
        <f ca="1">IFERROR(VLOOKUP($J43,'WM-AR'!$I$7:$AS$3267,18,FALSE),"")</f>
        <v/>
      </c>
      <c r="U43" s="1033" t="str">
        <f ca="1">IFERROR(VLOOKUP($J43,'WM-AR'!$I$7:$AS$3267,20,FALSE),"")</f>
        <v/>
      </c>
      <c r="V43" s="1033" t="str">
        <f ca="1">IFERROR(VLOOKUP($J43,'WM-AR'!$I$7:$AS$3267,22,FALSE),"")</f>
        <v/>
      </c>
      <c r="W43" s="1033" t="str">
        <f ca="1">IFERROR(VLOOKUP($J43,'WM-AR'!$I$7:$AS$3267,24,FALSE),"")</f>
        <v/>
      </c>
      <c r="X43" s="1033" t="str">
        <f ca="1">IFERROR(VLOOKUP($J43,'WM-AR'!$I$7:$AS$3267,25,FALSE),"")</f>
        <v/>
      </c>
      <c r="Y43" s="1033" t="str">
        <f ca="1">IFERROR(VLOOKUP($J43,'WM-AR'!$I$7:$AS$3267,26,FALSE),"")</f>
        <v/>
      </c>
      <c r="Z43" s="1033" t="str">
        <f ca="1">IFERROR(VLOOKUP($J43,'WM-AR'!$I$7:$AS$3267,27,FALSE),"")</f>
        <v/>
      </c>
      <c r="AA43" s="1033" t="str">
        <f ca="1">IFERROR(VLOOKUP($J43,'WM-AR'!$I$7:$AS$3267,28,FALSE),"")</f>
        <v/>
      </c>
      <c r="AB43" s="1033" t="str">
        <f ca="1">IFERROR(VLOOKUP($J43,'WM-AR'!$I$7:$AS$3267,29,FALSE),"")</f>
        <v/>
      </c>
      <c r="AC43" s="1033" t="str">
        <f ca="1">IFERROR(VLOOKUP($J43,'WM-AR'!$I$7:$AS$3267,30,FALSE),"")</f>
        <v/>
      </c>
      <c r="AD43" s="1033" t="str">
        <f ca="1">IFERROR(VLOOKUP($J43,'WM-AR'!$I$7:$AS$3267,31,FALSE),"")</f>
        <v/>
      </c>
      <c r="AE43" s="1033" t="str">
        <f ca="1">IFERROR(VLOOKUP($J43,'WM-AR'!$I$7:$AS$3267,32,FALSE),"")</f>
        <v/>
      </c>
      <c r="AF43" s="1033" t="str">
        <f ca="1">IFERROR(VLOOKUP($J43,'WM-AR'!$I$7:$AS$3267,33,FALSE),"")</f>
        <v/>
      </c>
      <c r="AG43" s="1374"/>
      <c r="AH43" s="1375" t="s">
        <v>3757</v>
      </c>
      <c r="AI43" s="1375" t="s">
        <v>3757</v>
      </c>
      <c r="AJ43" s="1375"/>
      <c r="AK43" s="1375" t="str">
        <f t="shared" ca="1" si="3"/>
        <v/>
      </c>
      <c r="AL43" s="723"/>
      <c r="AM43" s="1028" t="str">
        <f>IF(AND(ISTEXT($E43),ISTEXT($B43)),"산출기준 &gt;&gt;  "&amp;_xlfn.XLOOKUP($E43,산출기준!$D:$D,산출기준!$E:$E,"매칭실패"),"")</f>
        <v/>
      </c>
    </row>
    <row r="44" spans="1:39" ht="54.95" customHeight="1">
      <c r="A44" s="1019"/>
      <c r="B44" s="724"/>
      <c r="C44" s="725"/>
      <c r="D44" s="731"/>
      <c r="E44" s="727"/>
      <c r="F44" s="1035"/>
      <c r="G44" s="886"/>
      <c r="H44" s="1376" t="str">
        <f ca="1">_xlfn.IFNA(_xlfn.XLOOKUP(J44,'WM-AR'!I:I,'WM-AR'!F:F),"")</f>
        <v/>
      </c>
      <c r="I44" s="1377"/>
      <c r="J44" s="732" t="str" cm="1">
        <f t="array" aca="1" ref="J44" ca="1">IF(ISTEXT(I44),INDIRECT("I"&amp;_xlfn.XMATCH("#",$I$1:INDIRECT("I"&amp;ROW()),,-1)+1)&amp;"-"&amp;I44,"")</f>
        <v/>
      </c>
      <c r="K44" s="1036"/>
      <c r="L44" s="1037" t="str">
        <f ca="1">IFERROR(VLOOKUP($J44,'WM-AR'!$I$7:$AS$3267,34,FALSE),"")</f>
        <v/>
      </c>
      <c r="M44" s="1378" t="str">
        <f ca="1">IFERROR(VLOOKUP($J44,'WM-AR'!$I$7:$AS$3267,4,FALSE),"")</f>
        <v/>
      </c>
      <c r="N44" s="1378" t="str">
        <f ca="1">IFERROR(VLOOKUP($J44,'WM-AR'!$I$7:$AS$3267,6,FALSE),"")</f>
        <v/>
      </c>
      <c r="O44" s="1378" t="str">
        <f ca="1">IFERROR(VLOOKUP($J44,'WM-AR'!$I$7:$AS$3267,8,FALSE),"")</f>
        <v/>
      </c>
      <c r="P44" s="1038" t="str">
        <f ca="1">IFERROR(VLOOKUP($J44,'WM-AR'!$I$7:$AS$3267,10,FALSE),"")</f>
        <v/>
      </c>
      <c r="Q44" s="1039" t="str">
        <f ca="1">IFERROR(VLOOKUP($J44,'WM-AR'!$I$7:$AS$3267,12,FALSE),"")</f>
        <v/>
      </c>
      <c r="R44" s="1039" t="str">
        <f ca="1">IFERROR(VLOOKUP($J44,'WM-AR'!$I$7:$AS$3267,14,FALSE),"")</f>
        <v/>
      </c>
      <c r="S44" s="1039" t="str">
        <f ca="1">IFERROR(VLOOKUP($J44,'WM-AR'!$I$7:$AS$3267,16,FALSE),"")</f>
        <v/>
      </c>
      <c r="T44" s="1039" t="str">
        <f ca="1">IFERROR(VLOOKUP($J44,'WM-AR'!$I$7:$AS$3267,18,FALSE),"")</f>
        <v/>
      </c>
      <c r="U44" s="1039" t="str">
        <f ca="1">IFERROR(VLOOKUP($J44,'WM-AR'!$I$7:$AS$3267,20,FALSE),"")</f>
        <v/>
      </c>
      <c r="V44" s="1039" t="str">
        <f ca="1">IFERROR(VLOOKUP($J44,'WM-AR'!$I$7:$AS$3267,22,FALSE),"")</f>
        <v/>
      </c>
      <c r="W44" s="1039" t="str">
        <f ca="1">IFERROR(VLOOKUP($J44,'WM-AR'!$I$7:$AS$3267,24,FALSE),"")</f>
        <v/>
      </c>
      <c r="X44" s="1039" t="str">
        <f ca="1">IFERROR(VLOOKUP($J44,'WM-AR'!$I$7:$AS$3267,25,FALSE),"")</f>
        <v/>
      </c>
      <c r="Y44" s="1039" t="str">
        <f ca="1">IFERROR(VLOOKUP($J44,'WM-AR'!$I$7:$AS$3267,26,FALSE),"")</f>
        <v/>
      </c>
      <c r="Z44" s="1039" t="str">
        <f ca="1">IFERROR(VLOOKUP($J44,'WM-AR'!$I$7:$AS$3267,27,FALSE),"")</f>
        <v/>
      </c>
      <c r="AA44" s="1039" t="str">
        <f ca="1">IFERROR(VLOOKUP($J44,'WM-AR'!$I$7:$AS$3267,28,FALSE),"")</f>
        <v/>
      </c>
      <c r="AB44" s="1039" t="str">
        <f ca="1">IFERROR(VLOOKUP($J44,'WM-AR'!$I$7:$AS$3267,29,FALSE),"")</f>
        <v/>
      </c>
      <c r="AC44" s="1039" t="str">
        <f ca="1">IFERROR(VLOOKUP($J44,'WM-AR'!$I$7:$AS$3267,30,FALSE),"")</f>
        <v/>
      </c>
      <c r="AD44" s="1039" t="str">
        <f ca="1">IFERROR(VLOOKUP($J44,'WM-AR'!$I$7:$AS$3267,31,FALSE),"")</f>
        <v/>
      </c>
      <c r="AE44" s="1039" t="str">
        <f ca="1">IFERROR(VLOOKUP($J44,'WM-AR'!$I$7:$AS$3267,32,FALSE),"")</f>
        <v/>
      </c>
      <c r="AF44" s="1039" t="str">
        <f ca="1">IFERROR(VLOOKUP($J44,'WM-AR'!$I$7:$AS$3267,33,FALSE),"")</f>
        <v/>
      </c>
      <c r="AG44" s="1379"/>
      <c r="AH44" s="1380" t="s">
        <v>3757</v>
      </c>
      <c r="AI44" s="1380" t="s">
        <v>3757</v>
      </c>
      <c r="AJ44" s="1380"/>
      <c r="AK44" s="1380" t="str">
        <f t="shared" ca="1" si="3"/>
        <v/>
      </c>
      <c r="AL44" s="743"/>
      <c r="AM44" s="1028" t="str">
        <f>IF(AND(ISTEXT($E44),ISTEXT($B44)),"산출기준 &gt;&gt;  "&amp;_xlfn.XLOOKUP($E44,산출기준!$D:$D,산출기준!$E:$E,"매칭실패"),"")</f>
        <v/>
      </c>
    </row>
    <row r="45" spans="1:39">
      <c r="B45" s="635"/>
      <c r="C45" s="636"/>
      <c r="D45" s="636"/>
      <c r="E45" s="636"/>
      <c r="F45" s="638"/>
      <c r="G45" s="639"/>
      <c r="H45" s="639"/>
      <c r="I45" s="639"/>
      <c r="J45" s="641"/>
      <c r="K45" s="642"/>
      <c r="L45" s="642"/>
      <c r="M45" s="642"/>
      <c r="N45" s="642"/>
      <c r="O45" s="642"/>
      <c r="P45" s="642"/>
      <c r="Q45" s="642"/>
      <c r="R45" s="642"/>
      <c r="S45" s="642"/>
      <c r="T45" s="642"/>
      <c r="U45" s="642"/>
      <c r="V45" s="642"/>
      <c r="W45" s="642"/>
      <c r="X45" s="642"/>
      <c r="Y45" s="642"/>
      <c r="Z45" s="642"/>
      <c r="AA45" s="642"/>
      <c r="AB45" s="642"/>
      <c r="AC45" s="642"/>
      <c r="AD45" s="642"/>
      <c r="AE45" s="642"/>
      <c r="AF45" s="642"/>
      <c r="AG45" s="636"/>
      <c r="AH45" s="643"/>
      <c r="AI45" s="643"/>
      <c r="AJ45" s="644"/>
      <c r="AK45" s="644"/>
      <c r="AL45" s="639"/>
      <c r="AM45" s="88" t="str">
        <f>IF(AND(ISTEXT($E45),ISTEXT($B45)),"산출기준 &gt;&gt;  "&amp;_xlfn.XLOOKUP($E45,산출기준!$D:$D,산출기준!$E:$E,"매칭실패"),"")</f>
        <v/>
      </c>
    </row>
    <row r="46" spans="1:39">
      <c r="B46" s="645"/>
      <c r="C46" s="646" t="s">
        <v>4016</v>
      </c>
      <c r="D46" s="648"/>
      <c r="E46" s="648"/>
      <c r="F46" s="1057" t="s">
        <v>4033</v>
      </c>
      <c r="G46" s="645"/>
      <c r="H46" s="651"/>
      <c r="I46" s="651"/>
      <c r="J46" s="652"/>
      <c r="K46" s="652"/>
      <c r="L46" s="653"/>
      <c r="M46" s="653"/>
      <c r="N46" s="653"/>
      <c r="O46" s="653"/>
      <c r="P46" s="653"/>
      <c r="Q46" s="653"/>
      <c r="R46" s="653"/>
      <c r="S46" s="653"/>
      <c r="T46" s="653"/>
      <c r="U46" s="653"/>
      <c r="V46" s="653"/>
      <c r="W46" s="653"/>
      <c r="X46" s="653"/>
      <c r="Y46" s="653"/>
      <c r="Z46" s="653"/>
      <c r="AA46" s="653"/>
      <c r="AB46" s="653"/>
      <c r="AC46" s="653"/>
      <c r="AD46" s="653"/>
      <c r="AE46" s="653"/>
      <c r="AF46" s="653"/>
      <c r="AG46" s="656"/>
      <c r="AH46" s="656"/>
      <c r="AI46" s="656"/>
      <c r="AJ46" s="656"/>
      <c r="AK46" s="656"/>
      <c r="AL46" s="657"/>
      <c r="AM46" s="88" t="str">
        <f>IF(AND(ISTEXT($E46),ISTEXT($B46)),"산출기준 &gt;&gt;  "&amp;_xlfn.XLOOKUP($E46,산출기준!$D:$D,산출기준!$E:$E,"매칭실패"),"")</f>
        <v/>
      </c>
    </row>
    <row r="47" spans="1:39">
      <c r="B47" s="658"/>
      <c r="C47" s="659"/>
      <c r="D47" s="659"/>
      <c r="E47" s="659"/>
      <c r="F47" s="1056"/>
      <c r="G47" s="662"/>
      <c r="H47" s="662"/>
      <c r="I47" s="662"/>
      <c r="J47" s="652"/>
      <c r="K47" s="664"/>
      <c r="L47" s="664"/>
      <c r="M47" s="664"/>
      <c r="N47" s="664"/>
      <c r="O47" s="664"/>
      <c r="P47" s="664"/>
      <c r="Q47" s="664"/>
      <c r="R47" s="664"/>
      <c r="S47" s="664"/>
      <c r="T47" s="664"/>
      <c r="U47" s="664"/>
      <c r="V47" s="664"/>
      <c r="W47" s="664"/>
      <c r="X47" s="664"/>
      <c r="Y47" s="664"/>
      <c r="Z47" s="664"/>
      <c r="AA47" s="664"/>
      <c r="AB47" s="664"/>
      <c r="AC47" s="664"/>
      <c r="AD47" s="664"/>
      <c r="AE47" s="664"/>
      <c r="AF47" s="664"/>
      <c r="AG47" s="659"/>
      <c r="AH47" s="665"/>
      <c r="AI47" s="665"/>
      <c r="AJ47" s="666"/>
      <c r="AK47" s="666"/>
      <c r="AL47" s="662"/>
      <c r="AM47" s="88" t="str">
        <f>IF(AND(ISTEXT($E47),ISTEXT($B47)),"산출기준 &gt;&gt;  "&amp;_xlfn.XLOOKUP($E47,산출기준!$D:$D,산출기준!$E:$E,"매칭실패"),"")</f>
        <v/>
      </c>
    </row>
    <row r="48" spans="1:39" ht="34.9" customHeight="1">
      <c r="B48" s="808" t="str" cm="1">
        <f t="array" aca="1" ref="B48" ca="1">_xlfn.IFNA(INDIRECT("Family_표준_구성도!B"&amp;MATCH(F48,INDIRECT("Family_표준_구성도!"&amp;"C:C"),0)),"")</f>
        <v>9.1.1.5.1</v>
      </c>
      <c r="C48" s="668" t="s">
        <v>2016</v>
      </c>
      <c r="D48" s="809"/>
      <c r="E48" s="668" t="s">
        <v>2021</v>
      </c>
      <c r="F48" s="1265" t="s">
        <v>4034</v>
      </c>
      <c r="G48" s="811"/>
      <c r="H48" s="917" t="s">
        <v>4035</v>
      </c>
      <c r="I48" s="1356" t="s">
        <v>1653</v>
      </c>
      <c r="J48" s="1356"/>
      <c r="K48" s="674"/>
      <c r="L48" s="674"/>
      <c r="M48" s="1357" cm="1">
        <f t="array" aca="1" ref="M48" ca="1">TRANSPOSE(INDIRECT("'WM-AR'!D"&amp;_xlfn.XMATCH($I49,'WM-AR'!G:G,0,1)):INDIRECT("'WM-AR'!D"&amp;_xlfn.XMATCH($I49,'WM-AR'!G:G,0,-1)))</f>
        <v>0</v>
      </c>
      <c r="N48" s="1357"/>
      <c r="O48" s="1358"/>
      <c r="P48" s="1359"/>
      <c r="Q48" s="1360"/>
      <c r="R48" s="1360"/>
      <c r="S48" s="1360"/>
      <c r="T48" s="1360"/>
      <c r="U48" s="1360"/>
      <c r="V48" s="1360"/>
      <c r="W48" s="1361"/>
      <c r="X48" s="1362"/>
      <c r="Y48" s="679"/>
      <c r="Z48" s="679"/>
      <c r="AA48" s="679"/>
      <c r="AB48" s="679"/>
      <c r="AC48" s="679"/>
      <c r="AD48" s="679"/>
      <c r="AE48" s="679"/>
      <c r="AF48" s="679"/>
      <c r="AG48" s="1043"/>
      <c r="AH48" s="682"/>
      <c r="AI48" s="682"/>
      <c r="AJ48" s="682"/>
      <c r="AK48" s="682"/>
      <c r="AL48" s="683"/>
      <c r="AM48" s="88" t="str">
        <f ca="1">IF(AND(ISTEXT($E48),ISTEXT($B48)),"산출기준 &gt;&gt;  "&amp;_xlfn.XLOOKUP($E48,산출기준!$D:$D,산출기준!$E:$E,"매칭실패"),"")</f>
        <v>산출기준 &gt;&gt;  [ 윈도우 일반 산출 ]</v>
      </c>
    </row>
    <row r="49" spans="1:39" ht="49.9" customHeight="1" outlineLevel="1">
      <c r="B49" s="758"/>
      <c r="C49" s="759"/>
      <c r="D49" s="759"/>
      <c r="E49" s="814"/>
      <c r="F49" s="775"/>
      <c r="G49" s="1363" t="s">
        <v>3752</v>
      </c>
      <c r="H49" s="1364" t="str">
        <f>_xlfn.XLOOKUP(I49,'WM-AR'!G:G,'WM-AR'!E:E)</f>
        <v>A04AR157 Finishing Work Door &amp; Window Work Bullet-Proof Steel Window (UoM: EA)</v>
      </c>
      <c r="I49" s="765" t="s">
        <v>4036</v>
      </c>
      <c r="J49" s="1365"/>
      <c r="K49" s="766"/>
      <c r="L49" s="766"/>
      <c r="M49" s="1366"/>
      <c r="N49" s="1366"/>
      <c r="O49" s="1366"/>
      <c r="P49" s="1366"/>
      <c r="Q49" s="1366"/>
      <c r="R49" s="1366"/>
      <c r="S49" s="1366"/>
      <c r="T49" s="1366"/>
      <c r="U49" s="1366"/>
      <c r="V49" s="1366"/>
      <c r="W49" s="1366"/>
      <c r="X49" s="1366"/>
      <c r="Y49" s="766"/>
      <c r="Z49" s="766"/>
      <c r="AA49" s="766"/>
      <c r="AB49" s="766"/>
      <c r="AC49" s="766"/>
      <c r="AD49" s="766"/>
      <c r="AE49" s="766"/>
      <c r="AF49" s="766"/>
      <c r="AG49" s="1385" t="s">
        <v>4020</v>
      </c>
      <c r="AH49" s="1045"/>
      <c r="AI49" s="1045"/>
      <c r="AJ49" s="1046"/>
      <c r="AK49" s="1046"/>
      <c r="AL49" s="759"/>
      <c r="AM49" s="88" t="str">
        <f>IF(AND(ISTEXT($E49),ISTEXT($B49)),"산출기준 &gt;&gt;  "&amp;_xlfn.XLOOKUP($E49,산출기준!$D:$D,산출기준!$E:$E,"매칭실패"),"")</f>
        <v/>
      </c>
    </row>
    <row r="50" spans="1:39" ht="54.95" customHeight="1">
      <c r="A50" s="1019"/>
      <c r="B50" s="684"/>
      <c r="C50" s="685"/>
      <c r="D50" s="1020"/>
      <c r="E50" s="687"/>
      <c r="F50" s="1021"/>
      <c r="G50" s="875" t="s">
        <v>2467</v>
      </c>
      <c r="H50" s="1367" t="str">
        <f ca="1">_xlfn.IFNA(_xlfn.XLOOKUP(J50,'WM-AR'!I:I,'WM-AR'!F:F),"")</f>
        <v xml:space="preserve">A04AR157-00001 Finishing Work Door &amp; Window Work Bullet-Proof Steel Window (UoM: EA)      w/ Hardware &amp; Accessories  </v>
      </c>
      <c r="I50" s="1368" t="s">
        <v>3755</v>
      </c>
      <c r="J50" s="692" t="str" cm="1">
        <f t="array" aca="1" ref="J50" ca="1">IF(ISTEXT(I50),INDIRECT("I"&amp;_xlfn.XMATCH("#",$I$1:INDIRECT("I"&amp;ROW()),,-1)+1)&amp;"-"&amp;I50,"")</f>
        <v>A04AR157-00001</v>
      </c>
      <c r="K50" s="1022"/>
      <c r="L50" s="1023" t="str">
        <f ca="1">IFERROR(VLOOKUP($J50,'WM-AR'!$I$7:$AS$3267,34,FALSE),"")</f>
        <v>EA</v>
      </c>
      <c r="M50" s="1369" t="str">
        <f ca="1">IFERROR(VLOOKUP($J50,'WM-AR'!$I$7:$AS$3267,4,FALSE),"")</f>
        <v>Finishing Work</v>
      </c>
      <c r="N50" s="1369" t="str">
        <f ca="1">IFERROR(VLOOKUP($J50,'WM-AR'!$I$7:$AS$3267,6,FALSE),"")</f>
        <v>Door &amp; Window Work</v>
      </c>
      <c r="O50" s="1369" t="str">
        <f ca="1">IFERROR(VLOOKUP($J50,'WM-AR'!$I$7:$AS$3267,8,FALSE),"")</f>
        <v>Bullet-Proof Steel Window (UoM: EA)</v>
      </c>
      <c r="P50" s="1025">
        <f ca="1">IFERROR(VLOOKUP($J50,'WM-AR'!$I$7:$AS$3267,10,FALSE),"")</f>
        <v>0</v>
      </c>
      <c r="Q50" s="1026">
        <f ca="1">IFERROR(VLOOKUP($J50,'WM-AR'!$I$7:$AS$3267,12,FALSE),"")</f>
        <v>0</v>
      </c>
      <c r="R50" s="1026">
        <f ca="1">IFERROR(VLOOKUP($J50,'WM-AR'!$I$7:$AS$3267,14,FALSE),"")</f>
        <v>0</v>
      </c>
      <c r="S50" s="1026">
        <f ca="1">IFERROR(VLOOKUP($J50,'WM-AR'!$I$7:$AS$3267,16,FALSE),"")</f>
        <v>0</v>
      </c>
      <c r="T50" s="1026">
        <f ca="1">IFERROR(VLOOKUP($J50,'WM-AR'!$I$7:$AS$3267,18,FALSE),"")</f>
        <v>0</v>
      </c>
      <c r="U50" s="1026" t="str">
        <f ca="1">IFERROR(VLOOKUP($J50,'WM-AR'!$I$7:$AS$3267,20,FALSE),"")</f>
        <v>w/ Hardware &amp; Accessories</v>
      </c>
      <c r="V50" s="1026">
        <f ca="1">IFERROR(VLOOKUP($J50,'WM-AR'!$I$7:$AS$3267,22,FALSE),"")</f>
        <v>0</v>
      </c>
      <c r="W50" s="1026">
        <f ca="1">IFERROR(VLOOKUP($J50,'WM-AR'!$I$7:$AS$3267,24,FALSE),"")</f>
        <v>0</v>
      </c>
      <c r="X50" s="1026">
        <f ca="1">IFERROR(VLOOKUP($J50,'WM-AR'!$I$7:$AS$3267,25,FALSE),"")</f>
        <v>0</v>
      </c>
      <c r="Y50" s="1026" t="str">
        <f ca="1">IFERROR(VLOOKUP($J50,'WM-AR'!$I$7:$AS$3267,26,FALSE),"")</f>
        <v>W x H=(  )mm x (  )mm</v>
      </c>
      <c r="Z50" s="1026">
        <f ca="1">IFERROR(VLOOKUP($J50,'WM-AR'!$I$7:$AS$3267,27,FALSE),"")</f>
        <v>0</v>
      </c>
      <c r="AA50" s="1026">
        <f ca="1">IFERROR(VLOOKUP($J50,'WM-AR'!$I$7:$AS$3267,28,FALSE),"")</f>
        <v>0</v>
      </c>
      <c r="AB50" s="1026">
        <f ca="1">IFERROR(VLOOKUP($J50,'WM-AR'!$I$7:$AS$3267,29,FALSE),"")</f>
        <v>0</v>
      </c>
      <c r="AC50" s="1026">
        <f ca="1">IFERROR(VLOOKUP($J50,'WM-AR'!$I$7:$AS$3267,30,FALSE),"")</f>
        <v>0</v>
      </c>
      <c r="AD50" s="1026">
        <f ca="1">IFERROR(VLOOKUP($J50,'WM-AR'!$I$7:$AS$3267,31,FALSE),"")</f>
        <v>0</v>
      </c>
      <c r="AE50" s="1026">
        <f ca="1">IFERROR(VLOOKUP($J50,'WM-AR'!$I$7:$AS$3267,32,FALSE),"")</f>
        <v>0</v>
      </c>
      <c r="AF50" s="1026" t="str">
        <f ca="1">IFERROR(VLOOKUP($J50,'WM-AR'!$I$7:$AS$3267,33,FALSE),"")</f>
        <v/>
      </c>
      <c r="AG50" s="1370" t="s">
        <v>4021</v>
      </c>
      <c r="AH50" s="834" t="s">
        <v>3757</v>
      </c>
      <c r="AI50" s="834" t="s">
        <v>3757</v>
      </c>
      <c r="AJ50" s="836"/>
      <c r="AK50" s="836" t="str">
        <f ca="1">L50</f>
        <v>EA</v>
      </c>
      <c r="AL50" s="704"/>
      <c r="AM50" s="1028" t="str">
        <f>IF(AND(ISTEXT($E50),ISTEXT($B50)),"산출기준 &gt;&gt;  "&amp;_xlfn.XLOOKUP($E50,산출기준!$D:$D,산출기준!$E:$E,"매칭실패"),"")</f>
        <v/>
      </c>
    </row>
    <row r="51" spans="1:39" ht="54.95" customHeight="1">
      <c r="A51" s="1019"/>
      <c r="B51" s="705"/>
      <c r="C51" s="706"/>
      <c r="D51" s="711"/>
      <c r="E51" s="708"/>
      <c r="F51" s="1029"/>
      <c r="G51" s="882"/>
      <c r="H51" s="1371" t="str">
        <f ca="1">_xlfn.IFNA(_xlfn.XLOOKUP(J51,'WM-AR'!I:I,'WM-AR'!F:F),"")</f>
        <v/>
      </c>
      <c r="I51" s="1372"/>
      <c r="J51" s="712" t="str" cm="1">
        <f t="array" aca="1" ref="J51" ca="1">IF(ISTEXT(I51),INDIRECT("I"&amp;_xlfn.XMATCH("#",$I$1:INDIRECT("I"&amp;ROW()),,-1)+1)&amp;"-"&amp;I51,"")</f>
        <v/>
      </c>
      <c r="K51" s="1030"/>
      <c r="L51" s="1031" t="str">
        <f ca="1">IFERROR(VLOOKUP($J51,'WM-AR'!$I$7:$AS$3267,34,FALSE),"")</f>
        <v/>
      </c>
      <c r="M51" s="1373" t="str">
        <f ca="1">IFERROR(VLOOKUP($J51,'WM-AR'!$I$7:$AS$3267,4,FALSE),"")</f>
        <v/>
      </c>
      <c r="N51" s="1373" t="str">
        <f ca="1">IFERROR(VLOOKUP($J51,'WM-AR'!$I$7:$AS$3267,6,FALSE),"")</f>
        <v/>
      </c>
      <c r="O51" s="1373" t="str">
        <f ca="1">IFERROR(VLOOKUP($J51,'WM-AR'!$I$7:$AS$3267,8,FALSE),"")</f>
        <v/>
      </c>
      <c r="P51" s="1032" t="str">
        <f ca="1">IFERROR(VLOOKUP($J51,'WM-AR'!$I$7:$AS$3267,10,FALSE),"")</f>
        <v/>
      </c>
      <c r="Q51" s="1033" t="str">
        <f ca="1">IFERROR(VLOOKUP($J51,'WM-AR'!$I$7:$AS$3267,12,FALSE),"")</f>
        <v/>
      </c>
      <c r="R51" s="1033" t="str">
        <f ca="1">IFERROR(VLOOKUP($J51,'WM-AR'!$I$7:$AS$3267,14,FALSE),"")</f>
        <v/>
      </c>
      <c r="S51" s="1033" t="str">
        <f ca="1">IFERROR(VLOOKUP($J51,'WM-AR'!$I$7:$AS$3267,16,FALSE),"")</f>
        <v/>
      </c>
      <c r="T51" s="1033" t="str">
        <f ca="1">IFERROR(VLOOKUP($J51,'WM-AR'!$I$7:$AS$3267,18,FALSE),"")</f>
        <v/>
      </c>
      <c r="U51" s="1033" t="str">
        <f ca="1">IFERROR(VLOOKUP($J51,'WM-AR'!$I$7:$AS$3267,20,FALSE),"")</f>
        <v/>
      </c>
      <c r="V51" s="1033" t="str">
        <f ca="1">IFERROR(VLOOKUP($J51,'WM-AR'!$I$7:$AS$3267,22,FALSE),"")</f>
        <v/>
      </c>
      <c r="W51" s="1033" t="str">
        <f ca="1">IFERROR(VLOOKUP($J51,'WM-AR'!$I$7:$AS$3267,24,FALSE),"")</f>
        <v/>
      </c>
      <c r="X51" s="1033" t="str">
        <f ca="1">IFERROR(VLOOKUP($J51,'WM-AR'!$I$7:$AS$3267,25,FALSE),"")</f>
        <v/>
      </c>
      <c r="Y51" s="1033" t="str">
        <f ca="1">IFERROR(VLOOKUP($J51,'WM-AR'!$I$7:$AS$3267,26,FALSE),"")</f>
        <v/>
      </c>
      <c r="Z51" s="1033" t="str">
        <f ca="1">IFERROR(VLOOKUP($J51,'WM-AR'!$I$7:$AS$3267,27,FALSE),"")</f>
        <v/>
      </c>
      <c r="AA51" s="1033" t="str">
        <f ca="1">IFERROR(VLOOKUP($J51,'WM-AR'!$I$7:$AS$3267,28,FALSE),"")</f>
        <v/>
      </c>
      <c r="AB51" s="1033" t="str">
        <f ca="1">IFERROR(VLOOKUP($J51,'WM-AR'!$I$7:$AS$3267,29,FALSE),"")</f>
        <v/>
      </c>
      <c r="AC51" s="1033" t="str">
        <f ca="1">IFERROR(VLOOKUP($J51,'WM-AR'!$I$7:$AS$3267,30,FALSE),"")</f>
        <v/>
      </c>
      <c r="AD51" s="1033" t="str">
        <f ca="1">IFERROR(VLOOKUP($J51,'WM-AR'!$I$7:$AS$3267,31,FALSE),"")</f>
        <v/>
      </c>
      <c r="AE51" s="1033" t="str">
        <f ca="1">IFERROR(VLOOKUP($J51,'WM-AR'!$I$7:$AS$3267,32,FALSE),"")</f>
        <v/>
      </c>
      <c r="AF51" s="1033" t="str">
        <f ca="1">IFERROR(VLOOKUP($J51,'WM-AR'!$I$7:$AS$3267,33,FALSE),"")</f>
        <v/>
      </c>
      <c r="AG51" s="1354"/>
      <c r="AH51" s="1375" t="s">
        <v>3757</v>
      </c>
      <c r="AI51" s="1375" t="s">
        <v>3757</v>
      </c>
      <c r="AJ51" s="1375"/>
      <c r="AK51" s="1375" t="str">
        <f t="shared" ref="AK51:AK54" ca="1" si="4">L51</f>
        <v/>
      </c>
      <c r="AL51" s="723"/>
      <c r="AM51" s="1028" t="str">
        <f>IF(AND(ISTEXT($E51),ISTEXT($B51)),"산출기준 &gt;&gt;  "&amp;_xlfn.XLOOKUP($E51,산출기준!$D:$D,산출기준!$E:$E,"매칭실패"),"")</f>
        <v/>
      </c>
    </row>
    <row r="52" spans="1:39" ht="54.95" customHeight="1">
      <c r="A52" s="1019"/>
      <c r="B52" s="705"/>
      <c r="C52" s="706"/>
      <c r="D52" s="711"/>
      <c r="E52" s="708"/>
      <c r="F52" s="1029"/>
      <c r="G52" s="882"/>
      <c r="H52" s="1371" t="str">
        <f ca="1">_xlfn.IFNA(_xlfn.XLOOKUP(J52,'WM-AR'!I:I,'WM-AR'!F:F),"")</f>
        <v/>
      </c>
      <c r="I52" s="1372"/>
      <c r="J52" s="712" t="str" cm="1">
        <f t="array" aca="1" ref="J52" ca="1">IF(ISTEXT(I52),INDIRECT("I"&amp;_xlfn.XMATCH("#",$I$1:INDIRECT("I"&amp;ROW()),,-1)+1)&amp;"-"&amp;I52,"")</f>
        <v/>
      </c>
      <c r="K52" s="1030"/>
      <c r="L52" s="1031" t="str">
        <f ca="1">IFERROR(VLOOKUP($J52,'WM-AR'!$I$7:$AS$3267,34,FALSE),"")</f>
        <v/>
      </c>
      <c r="M52" s="1373" t="str">
        <f ca="1">IFERROR(VLOOKUP($J52,'WM-AR'!$I$7:$AS$3267,4,FALSE),"")</f>
        <v/>
      </c>
      <c r="N52" s="1373" t="str">
        <f ca="1">IFERROR(VLOOKUP($J52,'WM-AR'!$I$7:$AS$3267,6,FALSE),"")</f>
        <v/>
      </c>
      <c r="O52" s="1373" t="str">
        <f ca="1">IFERROR(VLOOKUP($J52,'WM-AR'!$I$7:$AS$3267,8,FALSE),"")</f>
        <v/>
      </c>
      <c r="P52" s="1032" t="str">
        <f ca="1">IFERROR(VLOOKUP($J52,'WM-AR'!$I$7:$AS$3267,10,FALSE),"")</f>
        <v/>
      </c>
      <c r="Q52" s="1033" t="str">
        <f ca="1">IFERROR(VLOOKUP($J52,'WM-AR'!$I$7:$AS$3267,12,FALSE),"")</f>
        <v/>
      </c>
      <c r="R52" s="1033" t="str">
        <f ca="1">IFERROR(VLOOKUP($J52,'WM-AR'!$I$7:$AS$3267,14,FALSE),"")</f>
        <v/>
      </c>
      <c r="S52" s="1033" t="str">
        <f ca="1">IFERROR(VLOOKUP($J52,'WM-AR'!$I$7:$AS$3267,16,FALSE),"")</f>
        <v/>
      </c>
      <c r="T52" s="1033" t="str">
        <f ca="1">IFERROR(VLOOKUP($J52,'WM-AR'!$I$7:$AS$3267,18,FALSE),"")</f>
        <v/>
      </c>
      <c r="U52" s="1033" t="str">
        <f ca="1">IFERROR(VLOOKUP($J52,'WM-AR'!$I$7:$AS$3267,20,FALSE),"")</f>
        <v/>
      </c>
      <c r="V52" s="1033" t="str">
        <f ca="1">IFERROR(VLOOKUP($J52,'WM-AR'!$I$7:$AS$3267,22,FALSE),"")</f>
        <v/>
      </c>
      <c r="W52" s="1033" t="str">
        <f ca="1">IFERROR(VLOOKUP($J52,'WM-AR'!$I$7:$AS$3267,24,FALSE),"")</f>
        <v/>
      </c>
      <c r="X52" s="1033" t="str">
        <f ca="1">IFERROR(VLOOKUP($J52,'WM-AR'!$I$7:$AS$3267,25,FALSE),"")</f>
        <v/>
      </c>
      <c r="Y52" s="1033" t="str">
        <f ca="1">IFERROR(VLOOKUP($J52,'WM-AR'!$I$7:$AS$3267,26,FALSE),"")</f>
        <v/>
      </c>
      <c r="Z52" s="1033" t="str">
        <f ca="1">IFERROR(VLOOKUP($J52,'WM-AR'!$I$7:$AS$3267,27,FALSE),"")</f>
        <v/>
      </c>
      <c r="AA52" s="1033" t="str">
        <f ca="1">IFERROR(VLOOKUP($J52,'WM-AR'!$I$7:$AS$3267,28,FALSE),"")</f>
        <v/>
      </c>
      <c r="AB52" s="1033" t="str">
        <f ca="1">IFERROR(VLOOKUP($J52,'WM-AR'!$I$7:$AS$3267,29,FALSE),"")</f>
        <v/>
      </c>
      <c r="AC52" s="1033" t="str">
        <f ca="1">IFERROR(VLOOKUP($J52,'WM-AR'!$I$7:$AS$3267,30,FALSE),"")</f>
        <v/>
      </c>
      <c r="AD52" s="1033" t="str">
        <f ca="1">IFERROR(VLOOKUP($J52,'WM-AR'!$I$7:$AS$3267,31,FALSE),"")</f>
        <v/>
      </c>
      <c r="AE52" s="1033" t="str">
        <f ca="1">IFERROR(VLOOKUP($J52,'WM-AR'!$I$7:$AS$3267,32,FALSE),"")</f>
        <v/>
      </c>
      <c r="AF52" s="1033" t="str">
        <f ca="1">IFERROR(VLOOKUP($J52,'WM-AR'!$I$7:$AS$3267,33,FALSE),"")</f>
        <v/>
      </c>
      <c r="AG52" s="1374"/>
      <c r="AH52" s="1375" t="s">
        <v>3757</v>
      </c>
      <c r="AI52" s="1375" t="s">
        <v>3757</v>
      </c>
      <c r="AJ52" s="1375"/>
      <c r="AK52" s="1375" t="str">
        <f t="shared" ca="1" si="4"/>
        <v/>
      </c>
      <c r="AL52" s="723"/>
      <c r="AM52" s="1028" t="str">
        <f>IF(AND(ISTEXT($E52),ISTEXT($B52)),"산출기준 &gt;&gt;  "&amp;_xlfn.XLOOKUP($E52,산출기준!$D:$D,산출기준!$E:$E,"매칭실패"),"")</f>
        <v/>
      </c>
    </row>
    <row r="53" spans="1:39" ht="54.95" customHeight="1">
      <c r="A53" s="1019"/>
      <c r="B53" s="705"/>
      <c r="C53" s="706"/>
      <c r="D53" s="711"/>
      <c r="E53" s="708"/>
      <c r="F53" s="1029"/>
      <c r="G53" s="882"/>
      <c r="H53" s="1371" t="str">
        <f ca="1">_xlfn.IFNA(_xlfn.XLOOKUP(J53,'WM-AR'!I:I,'WM-AR'!F:F),"")</f>
        <v/>
      </c>
      <c r="I53" s="1372"/>
      <c r="J53" s="712" t="str" cm="1">
        <f t="array" aca="1" ref="J53" ca="1">IF(ISTEXT(I53),INDIRECT("I"&amp;_xlfn.XMATCH("#",$I$1:INDIRECT("I"&amp;ROW()),,-1)+1)&amp;"-"&amp;I53,"")</f>
        <v/>
      </c>
      <c r="K53" s="1030"/>
      <c r="L53" s="1031" t="str">
        <f ca="1">IFERROR(VLOOKUP($J53,'WM-AR'!$I$7:$AS$3267,34,FALSE),"")</f>
        <v/>
      </c>
      <c r="M53" s="1373" t="str">
        <f ca="1">IFERROR(VLOOKUP($J53,'WM-AR'!$I$7:$AS$3267,4,FALSE),"")</f>
        <v/>
      </c>
      <c r="N53" s="1373" t="str">
        <f ca="1">IFERROR(VLOOKUP($J53,'WM-AR'!$I$7:$AS$3267,6,FALSE),"")</f>
        <v/>
      </c>
      <c r="O53" s="1373" t="str">
        <f ca="1">IFERROR(VLOOKUP($J53,'WM-AR'!$I$7:$AS$3267,8,FALSE),"")</f>
        <v/>
      </c>
      <c r="P53" s="1032" t="str">
        <f ca="1">IFERROR(VLOOKUP($J53,'WM-AR'!$I$7:$AS$3267,10,FALSE),"")</f>
        <v/>
      </c>
      <c r="Q53" s="1033" t="str">
        <f ca="1">IFERROR(VLOOKUP($J53,'WM-AR'!$I$7:$AS$3267,12,FALSE),"")</f>
        <v/>
      </c>
      <c r="R53" s="1033" t="str">
        <f ca="1">IFERROR(VLOOKUP($J53,'WM-AR'!$I$7:$AS$3267,14,FALSE),"")</f>
        <v/>
      </c>
      <c r="S53" s="1033" t="str">
        <f ca="1">IFERROR(VLOOKUP($J53,'WM-AR'!$I$7:$AS$3267,16,FALSE),"")</f>
        <v/>
      </c>
      <c r="T53" s="1033" t="str">
        <f ca="1">IFERROR(VLOOKUP($J53,'WM-AR'!$I$7:$AS$3267,18,FALSE),"")</f>
        <v/>
      </c>
      <c r="U53" s="1033" t="str">
        <f ca="1">IFERROR(VLOOKUP($J53,'WM-AR'!$I$7:$AS$3267,20,FALSE),"")</f>
        <v/>
      </c>
      <c r="V53" s="1033" t="str">
        <f ca="1">IFERROR(VLOOKUP($J53,'WM-AR'!$I$7:$AS$3267,22,FALSE),"")</f>
        <v/>
      </c>
      <c r="W53" s="1033" t="str">
        <f ca="1">IFERROR(VLOOKUP($J53,'WM-AR'!$I$7:$AS$3267,24,FALSE),"")</f>
        <v/>
      </c>
      <c r="X53" s="1033" t="str">
        <f ca="1">IFERROR(VLOOKUP($J53,'WM-AR'!$I$7:$AS$3267,25,FALSE),"")</f>
        <v/>
      </c>
      <c r="Y53" s="1033" t="str">
        <f ca="1">IFERROR(VLOOKUP($J53,'WM-AR'!$I$7:$AS$3267,26,FALSE),"")</f>
        <v/>
      </c>
      <c r="Z53" s="1033" t="str">
        <f ca="1">IFERROR(VLOOKUP($J53,'WM-AR'!$I$7:$AS$3267,27,FALSE),"")</f>
        <v/>
      </c>
      <c r="AA53" s="1033" t="str">
        <f ca="1">IFERROR(VLOOKUP($J53,'WM-AR'!$I$7:$AS$3267,28,FALSE),"")</f>
        <v/>
      </c>
      <c r="AB53" s="1033" t="str">
        <f ca="1">IFERROR(VLOOKUP($J53,'WM-AR'!$I$7:$AS$3267,29,FALSE),"")</f>
        <v/>
      </c>
      <c r="AC53" s="1033" t="str">
        <f ca="1">IFERROR(VLOOKUP($J53,'WM-AR'!$I$7:$AS$3267,30,FALSE),"")</f>
        <v/>
      </c>
      <c r="AD53" s="1033" t="str">
        <f ca="1">IFERROR(VLOOKUP($J53,'WM-AR'!$I$7:$AS$3267,31,FALSE),"")</f>
        <v/>
      </c>
      <c r="AE53" s="1033" t="str">
        <f ca="1">IFERROR(VLOOKUP($J53,'WM-AR'!$I$7:$AS$3267,32,FALSE),"")</f>
        <v/>
      </c>
      <c r="AF53" s="1033" t="str">
        <f ca="1">IFERROR(VLOOKUP($J53,'WM-AR'!$I$7:$AS$3267,33,FALSE),"")</f>
        <v/>
      </c>
      <c r="AG53" s="1374"/>
      <c r="AH53" s="1375" t="s">
        <v>3757</v>
      </c>
      <c r="AI53" s="1375" t="s">
        <v>3757</v>
      </c>
      <c r="AJ53" s="1375"/>
      <c r="AK53" s="1375" t="str">
        <f t="shared" ca="1" si="4"/>
        <v/>
      </c>
      <c r="AL53" s="723"/>
      <c r="AM53" s="1028" t="str">
        <f>IF(AND(ISTEXT($E53),ISTEXT($B53)),"산출기준 &gt;&gt;  "&amp;_xlfn.XLOOKUP($E53,산출기준!$D:$D,산출기준!$E:$E,"매칭실패"),"")</f>
        <v/>
      </c>
    </row>
    <row r="54" spans="1:39" ht="54.95" customHeight="1">
      <c r="A54" s="1019"/>
      <c r="B54" s="724"/>
      <c r="C54" s="725"/>
      <c r="D54" s="731"/>
      <c r="E54" s="727"/>
      <c r="F54" s="1035"/>
      <c r="G54" s="886"/>
      <c r="H54" s="1376" t="str">
        <f ca="1">_xlfn.IFNA(_xlfn.XLOOKUP(J54,'WM-AR'!I:I,'WM-AR'!F:F),"")</f>
        <v/>
      </c>
      <c r="I54" s="1377"/>
      <c r="J54" s="732" t="str" cm="1">
        <f t="array" aca="1" ref="J54" ca="1">IF(ISTEXT(I54),INDIRECT("I"&amp;_xlfn.XMATCH("#",$I$1:INDIRECT("I"&amp;ROW()),,-1)+1)&amp;"-"&amp;I54,"")</f>
        <v/>
      </c>
      <c r="K54" s="1036"/>
      <c r="L54" s="1037" t="str">
        <f ca="1">IFERROR(VLOOKUP($J54,'WM-AR'!$I$7:$AS$3267,34,FALSE),"")</f>
        <v/>
      </c>
      <c r="M54" s="1378" t="str">
        <f ca="1">IFERROR(VLOOKUP($J54,'WM-AR'!$I$7:$AS$3267,4,FALSE),"")</f>
        <v/>
      </c>
      <c r="N54" s="1378" t="str">
        <f ca="1">IFERROR(VLOOKUP($J54,'WM-AR'!$I$7:$AS$3267,6,FALSE),"")</f>
        <v/>
      </c>
      <c r="O54" s="1378" t="str">
        <f ca="1">IFERROR(VLOOKUP($J54,'WM-AR'!$I$7:$AS$3267,8,FALSE),"")</f>
        <v/>
      </c>
      <c r="P54" s="1038" t="str">
        <f ca="1">IFERROR(VLOOKUP($J54,'WM-AR'!$I$7:$AS$3267,10,FALSE),"")</f>
        <v/>
      </c>
      <c r="Q54" s="1039" t="str">
        <f ca="1">IFERROR(VLOOKUP($J54,'WM-AR'!$I$7:$AS$3267,12,FALSE),"")</f>
        <v/>
      </c>
      <c r="R54" s="1039" t="str">
        <f ca="1">IFERROR(VLOOKUP($J54,'WM-AR'!$I$7:$AS$3267,14,FALSE),"")</f>
        <v/>
      </c>
      <c r="S54" s="1039" t="str">
        <f ca="1">IFERROR(VLOOKUP($J54,'WM-AR'!$I$7:$AS$3267,16,FALSE),"")</f>
        <v/>
      </c>
      <c r="T54" s="1039" t="str">
        <f ca="1">IFERROR(VLOOKUP($J54,'WM-AR'!$I$7:$AS$3267,18,FALSE),"")</f>
        <v/>
      </c>
      <c r="U54" s="1039" t="str">
        <f ca="1">IFERROR(VLOOKUP($J54,'WM-AR'!$I$7:$AS$3267,20,FALSE),"")</f>
        <v/>
      </c>
      <c r="V54" s="1039" t="str">
        <f ca="1">IFERROR(VLOOKUP($J54,'WM-AR'!$I$7:$AS$3267,22,FALSE),"")</f>
        <v/>
      </c>
      <c r="W54" s="1039" t="str">
        <f ca="1">IFERROR(VLOOKUP($J54,'WM-AR'!$I$7:$AS$3267,24,FALSE),"")</f>
        <v/>
      </c>
      <c r="X54" s="1039" t="str">
        <f ca="1">IFERROR(VLOOKUP($J54,'WM-AR'!$I$7:$AS$3267,25,FALSE),"")</f>
        <v/>
      </c>
      <c r="Y54" s="1039" t="str">
        <f ca="1">IFERROR(VLOOKUP($J54,'WM-AR'!$I$7:$AS$3267,26,FALSE),"")</f>
        <v/>
      </c>
      <c r="Z54" s="1039" t="str">
        <f ca="1">IFERROR(VLOOKUP($J54,'WM-AR'!$I$7:$AS$3267,27,FALSE),"")</f>
        <v/>
      </c>
      <c r="AA54" s="1039" t="str">
        <f ca="1">IFERROR(VLOOKUP($J54,'WM-AR'!$I$7:$AS$3267,28,FALSE),"")</f>
        <v/>
      </c>
      <c r="AB54" s="1039" t="str">
        <f ca="1">IFERROR(VLOOKUP($J54,'WM-AR'!$I$7:$AS$3267,29,FALSE),"")</f>
        <v/>
      </c>
      <c r="AC54" s="1039" t="str">
        <f ca="1">IFERROR(VLOOKUP($J54,'WM-AR'!$I$7:$AS$3267,30,FALSE),"")</f>
        <v/>
      </c>
      <c r="AD54" s="1039" t="str">
        <f ca="1">IFERROR(VLOOKUP($J54,'WM-AR'!$I$7:$AS$3267,31,FALSE),"")</f>
        <v/>
      </c>
      <c r="AE54" s="1039" t="str">
        <f ca="1">IFERROR(VLOOKUP($J54,'WM-AR'!$I$7:$AS$3267,32,FALSE),"")</f>
        <v/>
      </c>
      <c r="AF54" s="1039" t="str">
        <f ca="1">IFERROR(VLOOKUP($J54,'WM-AR'!$I$7:$AS$3267,33,FALSE),"")</f>
        <v/>
      </c>
      <c r="AG54" s="1379"/>
      <c r="AH54" s="1380" t="s">
        <v>3757</v>
      </c>
      <c r="AI54" s="1380" t="s">
        <v>3757</v>
      </c>
      <c r="AJ54" s="1380"/>
      <c r="AK54" s="1380" t="str">
        <f t="shared" ca="1" si="4"/>
        <v/>
      </c>
      <c r="AL54" s="743"/>
      <c r="AM54" s="1028" t="str">
        <f>IF(AND(ISTEXT($E54),ISTEXT($B54)),"산출기준 &gt;&gt;  "&amp;_xlfn.XLOOKUP($E54,산출기준!$D:$D,산출기준!$E:$E,"매칭실패"),"")</f>
        <v/>
      </c>
    </row>
    <row r="55" spans="1:39">
      <c r="B55" s="658"/>
      <c r="C55" s="659"/>
      <c r="D55" s="659"/>
      <c r="E55" s="659"/>
      <c r="F55" s="1056"/>
      <c r="G55" s="662"/>
      <c r="H55" s="662"/>
      <c r="I55" s="662"/>
      <c r="J55" s="652"/>
      <c r="K55" s="664"/>
      <c r="L55" s="664"/>
      <c r="M55" s="664"/>
      <c r="N55" s="664"/>
      <c r="O55" s="664"/>
      <c r="P55" s="664"/>
      <c r="Q55" s="664"/>
      <c r="R55" s="664"/>
      <c r="S55" s="664"/>
      <c r="T55" s="664"/>
      <c r="U55" s="664"/>
      <c r="V55" s="664"/>
      <c r="W55" s="664"/>
      <c r="X55" s="664"/>
      <c r="Y55" s="664"/>
      <c r="Z55" s="664"/>
      <c r="AA55" s="664"/>
      <c r="AB55" s="664"/>
      <c r="AC55" s="664"/>
      <c r="AD55" s="664"/>
      <c r="AE55" s="664"/>
      <c r="AF55" s="664"/>
      <c r="AG55" s="659"/>
      <c r="AH55" s="665"/>
      <c r="AI55" s="665"/>
      <c r="AJ55" s="666"/>
      <c r="AK55" s="666"/>
      <c r="AL55" s="662"/>
      <c r="AM55" s="88" t="str">
        <f>IF(AND(ISTEXT($E55),ISTEXT($B55)),"산출기준 &gt;&gt;  "&amp;_xlfn.XLOOKUP($E55,산출기준!$D:$D,산출기준!$E:$E,"매칭실패"),"")</f>
        <v/>
      </c>
    </row>
    <row r="56" spans="1:39">
      <c r="B56" s="658"/>
      <c r="C56" s="659"/>
      <c r="D56" s="659"/>
      <c r="E56" s="659"/>
      <c r="F56" s="1056"/>
      <c r="G56" s="662"/>
      <c r="H56" s="662"/>
      <c r="I56" s="662"/>
      <c r="J56" s="652"/>
      <c r="K56" s="664"/>
      <c r="L56" s="664"/>
      <c r="M56" s="664"/>
      <c r="N56" s="664"/>
      <c r="O56" s="664"/>
      <c r="P56" s="664"/>
      <c r="Q56" s="664"/>
      <c r="R56" s="664"/>
      <c r="S56" s="664"/>
      <c r="T56" s="664"/>
      <c r="U56" s="664"/>
      <c r="V56" s="664"/>
      <c r="W56" s="664"/>
      <c r="X56" s="664"/>
      <c r="Y56" s="664"/>
      <c r="Z56" s="664"/>
      <c r="AA56" s="664"/>
      <c r="AB56" s="664"/>
      <c r="AC56" s="664"/>
      <c r="AD56" s="664"/>
      <c r="AE56" s="664"/>
      <c r="AF56" s="664"/>
      <c r="AG56" s="659"/>
      <c r="AH56" s="665"/>
      <c r="AI56" s="665"/>
      <c r="AJ56" s="666"/>
      <c r="AK56" s="666"/>
      <c r="AL56" s="662"/>
      <c r="AM56" s="88" t="str">
        <f>IF(AND(ISTEXT($E56),ISTEXT($B56)),"산출기준 &gt;&gt;  "&amp;_xlfn.XLOOKUP($E56,산출기준!$D:$D,산출기준!$E:$E,"매칭실패"),"")</f>
        <v/>
      </c>
    </row>
    <row r="57" spans="1:39" ht="34.9" customHeight="1">
      <c r="B57" s="623">
        <v>9.1999999999999993</v>
      </c>
      <c r="C57" s="626" t="s">
        <v>1394</v>
      </c>
      <c r="D57" s="626"/>
      <c r="E57" s="626"/>
      <c r="F57" s="627"/>
      <c r="G57" s="628"/>
      <c r="H57" s="628"/>
      <c r="I57" s="628"/>
      <c r="J57" s="630"/>
      <c r="K57" s="630"/>
      <c r="L57" s="631"/>
      <c r="M57" s="631"/>
      <c r="N57" s="631"/>
      <c r="O57" s="631"/>
      <c r="P57" s="631"/>
      <c r="Q57" s="631"/>
      <c r="R57" s="631"/>
      <c r="S57" s="631"/>
      <c r="T57" s="631"/>
      <c r="U57" s="631"/>
      <c r="V57" s="631"/>
      <c r="W57" s="631"/>
      <c r="X57" s="631"/>
      <c r="Y57" s="631"/>
      <c r="Z57" s="631"/>
      <c r="AA57" s="631"/>
      <c r="AB57" s="631"/>
      <c r="AC57" s="631"/>
      <c r="AD57" s="631"/>
      <c r="AE57" s="631"/>
      <c r="AF57" s="631"/>
      <c r="AG57" s="634"/>
      <c r="AH57" s="634"/>
      <c r="AI57" s="634"/>
      <c r="AJ57" s="634"/>
      <c r="AK57" s="634"/>
      <c r="AL57" s="634"/>
      <c r="AM57" s="88" t="str">
        <f>IF(AND(ISTEXT($E57),ISTEXT($B57)),"산출기준 &gt;&gt;  "&amp;_xlfn.XLOOKUP($E57,산출기준!$D:$D,산출기준!$E:$E,"매칭실패"),"")</f>
        <v/>
      </c>
    </row>
    <row r="58" spans="1:39">
      <c r="B58" s="635"/>
      <c r="C58" s="636"/>
      <c r="D58" s="636"/>
      <c r="E58" s="636"/>
      <c r="F58" s="638"/>
      <c r="G58" s="639"/>
      <c r="H58" s="639"/>
      <c r="I58" s="639"/>
      <c r="J58" s="641"/>
      <c r="K58" s="642"/>
      <c r="L58" s="642"/>
      <c r="M58" s="642"/>
      <c r="N58" s="642"/>
      <c r="O58" s="642"/>
      <c r="P58" s="642"/>
      <c r="Q58" s="642"/>
      <c r="R58" s="642"/>
      <c r="S58" s="642"/>
      <c r="T58" s="642"/>
      <c r="U58" s="642"/>
      <c r="V58" s="642"/>
      <c r="W58" s="642"/>
      <c r="X58" s="642"/>
      <c r="Y58" s="642"/>
      <c r="Z58" s="642"/>
      <c r="AA58" s="642"/>
      <c r="AB58" s="642"/>
      <c r="AC58" s="642"/>
      <c r="AD58" s="642"/>
      <c r="AE58" s="642"/>
      <c r="AF58" s="642"/>
      <c r="AG58" s="636"/>
      <c r="AH58" s="643"/>
      <c r="AI58" s="643"/>
      <c r="AJ58" s="644"/>
      <c r="AK58" s="644"/>
      <c r="AL58" s="639"/>
      <c r="AM58" s="88" t="str">
        <f>IF(AND(ISTEXT($E58),ISTEXT($B58)),"산출기준 &gt;&gt;  "&amp;_xlfn.XLOOKUP($E58,산출기준!$D:$D,산출기준!$E:$E,"매칭실패"),"")</f>
        <v/>
      </c>
    </row>
    <row r="59" spans="1:39">
      <c r="B59" s="645"/>
      <c r="C59" s="646" t="s">
        <v>4037</v>
      </c>
      <c r="D59" s="648"/>
      <c r="E59" s="648"/>
      <c r="F59" s="1057" t="s">
        <v>4038</v>
      </c>
      <c r="G59" s="645"/>
      <c r="H59" s="651"/>
      <c r="I59" s="651"/>
      <c r="J59" s="652"/>
      <c r="K59" s="652"/>
      <c r="L59" s="653"/>
      <c r="M59" s="653"/>
      <c r="N59" s="653"/>
      <c r="O59" s="653"/>
      <c r="P59" s="653"/>
      <c r="Q59" s="653"/>
      <c r="R59" s="653"/>
      <c r="S59" s="653"/>
      <c r="T59" s="653"/>
      <c r="U59" s="653"/>
      <c r="V59" s="653"/>
      <c r="W59" s="653"/>
      <c r="X59" s="653"/>
      <c r="Y59" s="653"/>
      <c r="Z59" s="653"/>
      <c r="AA59" s="653"/>
      <c r="AB59" s="653"/>
      <c r="AC59" s="653"/>
      <c r="AD59" s="653"/>
      <c r="AE59" s="653"/>
      <c r="AF59" s="653"/>
      <c r="AG59" s="656"/>
      <c r="AH59" s="656"/>
      <c r="AI59" s="656"/>
      <c r="AJ59" s="656"/>
      <c r="AK59" s="656"/>
      <c r="AL59" s="657"/>
      <c r="AM59" s="88" t="str">
        <f>IF(AND(ISTEXT($E59),ISTEXT($B59)),"산출기준 &gt;&gt;  "&amp;_xlfn.XLOOKUP($E59,산출기준!$D:$D,산출기준!$E:$E,"매칭실패"),"")</f>
        <v/>
      </c>
    </row>
    <row r="60" spans="1:39">
      <c r="B60" s="658"/>
      <c r="C60" s="659"/>
      <c r="D60" s="659"/>
      <c r="E60" s="659"/>
      <c r="F60" s="1056"/>
      <c r="G60" s="662"/>
      <c r="H60" s="662"/>
      <c r="I60" s="662"/>
      <c r="J60" s="652"/>
      <c r="K60" s="664"/>
      <c r="L60" s="664"/>
      <c r="M60" s="664"/>
      <c r="N60" s="664"/>
      <c r="O60" s="664"/>
      <c r="P60" s="664"/>
      <c r="Q60" s="664"/>
      <c r="R60" s="664"/>
      <c r="S60" s="664"/>
      <c r="T60" s="664"/>
      <c r="U60" s="664"/>
      <c r="V60" s="664"/>
      <c r="W60" s="664"/>
      <c r="X60" s="664"/>
      <c r="Y60" s="664"/>
      <c r="Z60" s="664"/>
      <c r="AA60" s="664"/>
      <c r="AB60" s="664"/>
      <c r="AC60" s="664"/>
      <c r="AD60" s="664"/>
      <c r="AE60" s="664"/>
      <c r="AF60" s="664"/>
      <c r="AG60" s="659"/>
      <c r="AH60" s="665"/>
      <c r="AI60" s="665"/>
      <c r="AJ60" s="666"/>
      <c r="AK60" s="666"/>
      <c r="AL60" s="662"/>
      <c r="AM60" s="88" t="str">
        <f>IF(AND(ISTEXT($E60),ISTEXT($B60)),"산출기준 &gt;&gt;  "&amp;_xlfn.XLOOKUP($E60,산출기준!$D:$D,산출기준!$E:$E,"매칭실패"),"")</f>
        <v/>
      </c>
    </row>
    <row r="61" spans="1:39" ht="34.9" customHeight="1">
      <c r="B61" s="808" t="str" cm="1">
        <f t="array" aca="1" ref="B61" ca="1">_xlfn.IFNA(INDIRECT("Family_표준_구성도!B"&amp;MATCH(F61,INDIRECT("Family_표준_구성도!"&amp;"C:C"),0)),"")</f>
        <v>9.2.1.1.1</v>
      </c>
      <c r="C61" s="668" t="s">
        <v>2016</v>
      </c>
      <c r="D61" s="809"/>
      <c r="E61" s="668" t="s">
        <v>2021</v>
      </c>
      <c r="F61" s="1265" t="s">
        <v>4039</v>
      </c>
      <c r="G61" s="811"/>
      <c r="H61" s="917" t="s">
        <v>4040</v>
      </c>
      <c r="I61" s="1356" t="s">
        <v>1653</v>
      </c>
      <c r="J61" s="1356"/>
      <c r="K61" s="674"/>
      <c r="L61" s="674"/>
      <c r="M61" s="1357" t="str" cm="1">
        <f t="array" aca="1" ref="M61:O61" ca="1">TRANSPOSE(INDIRECT("'WM-AR'!D"&amp;_xlfn.XMATCH($I62,'WM-AR'!G:G,0,1)):INDIRECT("'WM-AR'!D"&amp;_xlfn.XMATCH($I62,'WM-AR'!G:G,0,-1)))</f>
        <v>Fire Protective Rating: N/A</v>
      </c>
      <c r="N61" s="1357" t="str">
        <f ca="1"/>
        <v>Fire Protective Rating: 0.5-hr</v>
      </c>
      <c r="O61" s="1358" t="str">
        <f ca="1"/>
        <v>Fire Protective Rating: 1-hr</v>
      </c>
      <c r="P61" s="1359"/>
      <c r="Q61" s="1360"/>
      <c r="R61" s="1360"/>
      <c r="S61" s="1360"/>
      <c r="T61" s="1360"/>
      <c r="U61" s="1360"/>
      <c r="V61" s="1360"/>
      <c r="W61" s="1361"/>
      <c r="X61" s="1362"/>
      <c r="Y61" s="679"/>
      <c r="Z61" s="679"/>
      <c r="AA61" s="679"/>
      <c r="AB61" s="679"/>
      <c r="AC61" s="679"/>
      <c r="AD61" s="679"/>
      <c r="AE61" s="679"/>
      <c r="AF61" s="679"/>
      <c r="AG61" s="1043"/>
      <c r="AH61" s="682"/>
      <c r="AI61" s="682"/>
      <c r="AJ61" s="682"/>
      <c r="AK61" s="682"/>
      <c r="AL61" s="683"/>
      <c r="AM61" s="88" t="str">
        <f ca="1">IF(AND(ISTEXT($E61),ISTEXT($B61)),"산출기준 &gt;&gt;  "&amp;_xlfn.XLOOKUP($E61,산출기준!$D:$D,산출기준!$E:$E,"매칭실패"),"")</f>
        <v>산출기준 &gt;&gt;  [ 윈도우 일반 산출 ]</v>
      </c>
    </row>
    <row r="62" spans="1:39" ht="49.9" customHeight="1" outlineLevel="1">
      <c r="B62" s="758"/>
      <c r="C62" s="759"/>
      <c r="D62" s="759"/>
      <c r="E62" s="814"/>
      <c r="F62" s="775"/>
      <c r="G62" s="1363" t="s">
        <v>3752</v>
      </c>
      <c r="H62" s="1364" t="str">
        <f>_xlfn.XLOOKUP(I62,'WM-AR'!G:G,'WM-AR'!E:E)</f>
        <v>A04AR153 Finishing Work Door &amp; Window Work Steel Window (UoM: EA)</v>
      </c>
      <c r="I62" s="765" t="s">
        <v>4019</v>
      </c>
      <c r="J62" s="1365"/>
      <c r="K62" s="766"/>
      <c r="L62" s="766"/>
      <c r="M62" s="1366"/>
      <c r="N62" s="1366"/>
      <c r="O62" s="1366"/>
      <c r="P62" s="1366"/>
      <c r="Q62" s="1366"/>
      <c r="R62" s="1366"/>
      <c r="S62" s="1366"/>
      <c r="T62" s="1366"/>
      <c r="U62" s="1366"/>
      <c r="V62" s="1366"/>
      <c r="W62" s="1366"/>
      <c r="X62" s="1366"/>
      <c r="Y62" s="766"/>
      <c r="Z62" s="766"/>
      <c r="AA62" s="766"/>
      <c r="AB62" s="766"/>
      <c r="AC62" s="766"/>
      <c r="AD62" s="766"/>
      <c r="AE62" s="766"/>
      <c r="AF62" s="766"/>
      <c r="AG62" s="1385" t="s">
        <v>4020</v>
      </c>
      <c r="AH62" s="1045"/>
      <c r="AI62" s="1045"/>
      <c r="AJ62" s="1046"/>
      <c r="AK62" s="1046"/>
      <c r="AL62" s="759"/>
      <c r="AM62" s="88" t="str">
        <f>IF(AND(ISTEXT($E62),ISTEXT($B62)),"산출기준 &gt;&gt;  "&amp;_xlfn.XLOOKUP($E62,산출기준!$D:$D,산출기준!$E:$E,"매칭실패"),"")</f>
        <v/>
      </c>
    </row>
    <row r="63" spans="1:39" ht="54.95" customHeight="1">
      <c r="A63" s="1019"/>
      <c r="B63" s="684"/>
      <c r="C63" s="685"/>
      <c r="D63" s="1020"/>
      <c r="E63" s="687"/>
      <c r="F63" s="1021"/>
      <c r="G63" s="875" t="s">
        <v>2468</v>
      </c>
      <c r="H63" s="1367" t="str">
        <f ca="1">_xlfn.IFNA(_xlfn.XLOOKUP(J63,'WM-AR'!I:I,'WM-AR'!F:F),"")</f>
        <v xml:space="preserve">A04AR153-00001 Finishing Work Door &amp; Window Work Steel Window (UoM: EA) Fire Protective Rating: N/A     w/ Hardware &amp; Accessories  </v>
      </c>
      <c r="I63" s="1368" t="s">
        <v>3755</v>
      </c>
      <c r="J63" s="692" t="str" cm="1">
        <f t="array" aca="1" ref="J63" ca="1">IF(ISTEXT(I63),INDIRECT("I"&amp;_xlfn.XMATCH("#",$I$1:INDIRECT("I"&amp;ROW()),,-1)+1)&amp;"-"&amp;I63,"")</f>
        <v>A04AR153-00001</v>
      </c>
      <c r="K63" s="1022"/>
      <c r="L63" s="1023" t="str">
        <f ca="1">IFERROR(VLOOKUP($J63,'WM-AR'!$I$7:$AS$3267,34,FALSE),"")</f>
        <v>EA</v>
      </c>
      <c r="M63" s="1369" t="str">
        <f ca="1">IFERROR(VLOOKUP($J63,'WM-AR'!$I$7:$AS$3267,4,FALSE),"")</f>
        <v>Finishing Work</v>
      </c>
      <c r="N63" s="1369" t="str">
        <f ca="1">IFERROR(VLOOKUP($J63,'WM-AR'!$I$7:$AS$3267,6,FALSE),"")</f>
        <v>Door &amp; Window Work</v>
      </c>
      <c r="O63" s="1369" t="str">
        <f ca="1">IFERROR(VLOOKUP($J63,'WM-AR'!$I$7:$AS$3267,8,FALSE),"")</f>
        <v>Steel Window (UoM: EA)</v>
      </c>
      <c r="P63" s="1025" t="str">
        <f ca="1">IFERROR(VLOOKUP($J63,'WM-AR'!$I$7:$AS$3267,10,FALSE),"")</f>
        <v>Fire Protective Rating: N/A</v>
      </c>
      <c r="Q63" s="1026">
        <f ca="1">IFERROR(VLOOKUP($J63,'WM-AR'!$I$7:$AS$3267,12,FALSE),"")</f>
        <v>0</v>
      </c>
      <c r="R63" s="1026">
        <f ca="1">IFERROR(VLOOKUP($J63,'WM-AR'!$I$7:$AS$3267,14,FALSE),"")</f>
        <v>0</v>
      </c>
      <c r="S63" s="1026">
        <f ca="1">IFERROR(VLOOKUP($J63,'WM-AR'!$I$7:$AS$3267,16,FALSE),"")</f>
        <v>0</v>
      </c>
      <c r="T63" s="1026">
        <f ca="1">IFERROR(VLOOKUP($J63,'WM-AR'!$I$7:$AS$3267,18,FALSE),"")</f>
        <v>0</v>
      </c>
      <c r="U63" s="1026" t="str">
        <f ca="1">IFERROR(VLOOKUP($J63,'WM-AR'!$I$7:$AS$3267,20,FALSE),"")</f>
        <v>w/ Hardware &amp; Accessories</v>
      </c>
      <c r="V63" s="1026">
        <f ca="1">IFERROR(VLOOKUP($J63,'WM-AR'!$I$7:$AS$3267,22,FALSE),"")</f>
        <v>0</v>
      </c>
      <c r="W63" s="1026">
        <f ca="1">IFERROR(VLOOKUP($J63,'WM-AR'!$I$7:$AS$3267,24,FALSE),"")</f>
        <v>0</v>
      </c>
      <c r="X63" s="1026">
        <f ca="1">IFERROR(VLOOKUP($J63,'WM-AR'!$I$7:$AS$3267,25,FALSE),"")</f>
        <v>0</v>
      </c>
      <c r="Y63" s="1026" t="str">
        <f ca="1">IFERROR(VLOOKUP($J63,'WM-AR'!$I$7:$AS$3267,26,FALSE),"")</f>
        <v>W x H=(  )mm x (  )mm</v>
      </c>
      <c r="Z63" s="1026">
        <f ca="1">IFERROR(VLOOKUP($J63,'WM-AR'!$I$7:$AS$3267,27,FALSE),"")</f>
        <v>0</v>
      </c>
      <c r="AA63" s="1026">
        <f ca="1">IFERROR(VLOOKUP($J63,'WM-AR'!$I$7:$AS$3267,28,FALSE),"")</f>
        <v>0</v>
      </c>
      <c r="AB63" s="1026">
        <f ca="1">IFERROR(VLOOKUP($J63,'WM-AR'!$I$7:$AS$3267,29,FALSE),"")</f>
        <v>0</v>
      </c>
      <c r="AC63" s="1026">
        <f ca="1">IFERROR(VLOOKUP($J63,'WM-AR'!$I$7:$AS$3267,30,FALSE),"")</f>
        <v>0</v>
      </c>
      <c r="AD63" s="1026">
        <f ca="1">IFERROR(VLOOKUP($J63,'WM-AR'!$I$7:$AS$3267,31,FALSE),"")</f>
        <v>0</v>
      </c>
      <c r="AE63" s="1026">
        <f ca="1">IFERROR(VLOOKUP($J63,'WM-AR'!$I$7:$AS$3267,32,FALSE),"")</f>
        <v>0</v>
      </c>
      <c r="AF63" s="1026" t="str">
        <f ca="1">IFERROR(VLOOKUP($J63,'WM-AR'!$I$7:$AS$3267,33,FALSE),"")</f>
        <v/>
      </c>
      <c r="AG63" s="1370" t="s">
        <v>4021</v>
      </c>
      <c r="AH63" s="834" t="s">
        <v>3757</v>
      </c>
      <c r="AI63" s="834" t="s">
        <v>3757</v>
      </c>
      <c r="AJ63" s="836"/>
      <c r="AK63" s="836" t="str">
        <f ca="1">L63</f>
        <v>EA</v>
      </c>
      <c r="AL63" s="704"/>
      <c r="AM63" s="1028" t="str">
        <f>IF(AND(ISTEXT($E63),ISTEXT($B63)),"산출기준 &gt;&gt;  "&amp;_xlfn.XLOOKUP($E63,산출기준!$D:$D,산출기준!$E:$E,"매칭실패"),"")</f>
        <v/>
      </c>
    </row>
    <row r="64" spans="1:39" ht="54.95" customHeight="1">
      <c r="A64" s="1019"/>
      <c r="B64" s="705"/>
      <c r="C64" s="706"/>
      <c r="D64" s="711"/>
      <c r="E64" s="708"/>
      <c r="F64" s="1029"/>
      <c r="G64" s="882" t="s">
        <v>2469</v>
      </c>
      <c r="H64" s="1371" t="str">
        <f ca="1">_xlfn.IFNA(_xlfn.XLOOKUP(J64,'WM-AR'!I:I,'WM-AR'!F:F),"")</f>
        <v xml:space="preserve">A04AR153-00002 Finishing Work Door &amp; Window Work Steel Window (UoM: EA) Fire Protective Rating: 0.5-hr     w/ Hardware &amp; Accessories  </v>
      </c>
      <c r="I64" s="1372" t="s">
        <v>3836</v>
      </c>
      <c r="J64" s="712" t="str" cm="1">
        <f t="array" aca="1" ref="J64" ca="1">IF(ISTEXT(I64),INDIRECT("I"&amp;_xlfn.XMATCH("#",$I$1:INDIRECT("I"&amp;ROW()),,-1)+1)&amp;"-"&amp;I64,"")</f>
        <v>A04AR153-00002</v>
      </c>
      <c r="K64" s="1030"/>
      <c r="L64" s="1031" t="str">
        <f ca="1">IFERROR(VLOOKUP($J64,'WM-AR'!$I$7:$AS$3267,34,FALSE),"")</f>
        <v>EA</v>
      </c>
      <c r="M64" s="1373" t="str">
        <f ca="1">IFERROR(VLOOKUP($J64,'WM-AR'!$I$7:$AS$3267,4,FALSE),"")</f>
        <v>Finishing Work</v>
      </c>
      <c r="N64" s="1373" t="str">
        <f ca="1">IFERROR(VLOOKUP($J64,'WM-AR'!$I$7:$AS$3267,6,FALSE),"")</f>
        <v>Door &amp; Window Work</v>
      </c>
      <c r="O64" s="1373" t="str">
        <f ca="1">IFERROR(VLOOKUP($J64,'WM-AR'!$I$7:$AS$3267,8,FALSE),"")</f>
        <v>Steel Window (UoM: EA)</v>
      </c>
      <c r="P64" s="1032" t="str">
        <f ca="1">IFERROR(VLOOKUP($J64,'WM-AR'!$I$7:$AS$3267,10,FALSE),"")</f>
        <v>Fire Protective Rating: 0.5-hr</v>
      </c>
      <c r="Q64" s="1033">
        <f ca="1">IFERROR(VLOOKUP($J64,'WM-AR'!$I$7:$AS$3267,12,FALSE),"")</f>
        <v>0</v>
      </c>
      <c r="R64" s="1033">
        <f ca="1">IFERROR(VLOOKUP($J64,'WM-AR'!$I$7:$AS$3267,14,FALSE),"")</f>
        <v>0</v>
      </c>
      <c r="S64" s="1033">
        <f ca="1">IFERROR(VLOOKUP($J64,'WM-AR'!$I$7:$AS$3267,16,FALSE),"")</f>
        <v>0</v>
      </c>
      <c r="T64" s="1033">
        <f ca="1">IFERROR(VLOOKUP($J64,'WM-AR'!$I$7:$AS$3267,18,FALSE),"")</f>
        <v>0</v>
      </c>
      <c r="U64" s="1033" t="str">
        <f ca="1">IFERROR(VLOOKUP($J64,'WM-AR'!$I$7:$AS$3267,20,FALSE),"")</f>
        <v>w/ Hardware &amp; Accessories</v>
      </c>
      <c r="V64" s="1033">
        <f ca="1">IFERROR(VLOOKUP($J64,'WM-AR'!$I$7:$AS$3267,22,FALSE),"")</f>
        <v>0</v>
      </c>
      <c r="W64" s="1033">
        <f ca="1">IFERROR(VLOOKUP($J64,'WM-AR'!$I$7:$AS$3267,24,FALSE),"")</f>
        <v>0</v>
      </c>
      <c r="X64" s="1033">
        <f ca="1">IFERROR(VLOOKUP($J64,'WM-AR'!$I$7:$AS$3267,25,FALSE),"")</f>
        <v>0</v>
      </c>
      <c r="Y64" s="1033" t="str">
        <f ca="1">IFERROR(VLOOKUP($J64,'WM-AR'!$I$7:$AS$3267,26,FALSE),"")</f>
        <v>W x H=(  )mm x (  )mm</v>
      </c>
      <c r="Z64" s="1033">
        <f ca="1">IFERROR(VLOOKUP($J64,'WM-AR'!$I$7:$AS$3267,27,FALSE),"")</f>
        <v>0</v>
      </c>
      <c r="AA64" s="1033">
        <f ca="1">IFERROR(VLOOKUP($J64,'WM-AR'!$I$7:$AS$3267,28,FALSE),"")</f>
        <v>0</v>
      </c>
      <c r="AB64" s="1033">
        <f ca="1">IFERROR(VLOOKUP($J64,'WM-AR'!$I$7:$AS$3267,29,FALSE),"")</f>
        <v>0</v>
      </c>
      <c r="AC64" s="1033">
        <f ca="1">IFERROR(VLOOKUP($J64,'WM-AR'!$I$7:$AS$3267,30,FALSE),"")</f>
        <v>0</v>
      </c>
      <c r="AD64" s="1033">
        <f ca="1">IFERROR(VLOOKUP($J64,'WM-AR'!$I$7:$AS$3267,31,FALSE),"")</f>
        <v>0</v>
      </c>
      <c r="AE64" s="1033">
        <f ca="1">IFERROR(VLOOKUP($J64,'WM-AR'!$I$7:$AS$3267,32,FALSE),"")</f>
        <v>0</v>
      </c>
      <c r="AF64" s="1033" t="str">
        <f ca="1">IFERROR(VLOOKUP($J64,'WM-AR'!$I$7:$AS$3267,33,FALSE),"")</f>
        <v/>
      </c>
      <c r="AG64" s="1354" t="s">
        <v>4021</v>
      </c>
      <c r="AH64" s="1375" t="s">
        <v>3757</v>
      </c>
      <c r="AI64" s="1375" t="s">
        <v>3757</v>
      </c>
      <c r="AJ64" s="1375"/>
      <c r="AK64" s="1375" t="str">
        <f t="shared" ref="AK64:AK67" ca="1" si="5">L64</f>
        <v>EA</v>
      </c>
      <c r="AL64" s="723"/>
      <c r="AM64" s="1028" t="str">
        <f>IF(AND(ISTEXT($E64),ISTEXT($B64)),"산출기준 &gt;&gt;  "&amp;_xlfn.XLOOKUP($E64,산출기준!$D:$D,산출기준!$E:$E,"매칭실패"),"")</f>
        <v/>
      </c>
    </row>
    <row r="65" spans="1:39" ht="54.95" customHeight="1">
      <c r="A65" s="1019"/>
      <c r="B65" s="705"/>
      <c r="C65" s="706"/>
      <c r="D65" s="711"/>
      <c r="E65" s="708"/>
      <c r="F65" s="1029"/>
      <c r="G65" s="882"/>
      <c r="H65" s="1371" t="str">
        <f ca="1">_xlfn.IFNA(_xlfn.XLOOKUP(J65,'WM-AR'!I:I,'WM-AR'!F:F),"")</f>
        <v/>
      </c>
      <c r="I65" s="1372"/>
      <c r="J65" s="712" t="str" cm="1">
        <f t="array" aca="1" ref="J65" ca="1">IF(ISTEXT(I65),INDIRECT("I"&amp;_xlfn.XMATCH("#",$I$1:INDIRECT("I"&amp;ROW()),,-1)+1)&amp;"-"&amp;I65,"")</f>
        <v/>
      </c>
      <c r="K65" s="1030"/>
      <c r="L65" s="1031" t="str">
        <f ca="1">IFERROR(VLOOKUP($J65,'WM-AR'!$I$7:$AS$3267,34,FALSE),"")</f>
        <v/>
      </c>
      <c r="M65" s="1373" t="str">
        <f ca="1">IFERROR(VLOOKUP($J65,'WM-AR'!$I$7:$AS$3267,4,FALSE),"")</f>
        <v/>
      </c>
      <c r="N65" s="1373" t="str">
        <f ca="1">IFERROR(VLOOKUP($J65,'WM-AR'!$I$7:$AS$3267,6,FALSE),"")</f>
        <v/>
      </c>
      <c r="O65" s="1373" t="str">
        <f ca="1">IFERROR(VLOOKUP($J65,'WM-AR'!$I$7:$AS$3267,8,FALSE),"")</f>
        <v/>
      </c>
      <c r="P65" s="1032" t="str">
        <f ca="1">IFERROR(VLOOKUP($J65,'WM-AR'!$I$7:$AS$3267,10,FALSE),"")</f>
        <v/>
      </c>
      <c r="Q65" s="1033" t="str">
        <f ca="1">IFERROR(VLOOKUP($J65,'WM-AR'!$I$7:$AS$3267,12,FALSE),"")</f>
        <v/>
      </c>
      <c r="R65" s="1033" t="str">
        <f ca="1">IFERROR(VLOOKUP($J65,'WM-AR'!$I$7:$AS$3267,14,FALSE),"")</f>
        <v/>
      </c>
      <c r="S65" s="1033" t="str">
        <f ca="1">IFERROR(VLOOKUP($J65,'WM-AR'!$I$7:$AS$3267,16,FALSE),"")</f>
        <v/>
      </c>
      <c r="T65" s="1033" t="str">
        <f ca="1">IFERROR(VLOOKUP($J65,'WM-AR'!$I$7:$AS$3267,18,FALSE),"")</f>
        <v/>
      </c>
      <c r="U65" s="1033" t="str">
        <f ca="1">IFERROR(VLOOKUP($J65,'WM-AR'!$I$7:$AS$3267,20,FALSE),"")</f>
        <v/>
      </c>
      <c r="V65" s="1033" t="str">
        <f ca="1">IFERROR(VLOOKUP($J65,'WM-AR'!$I$7:$AS$3267,22,FALSE),"")</f>
        <v/>
      </c>
      <c r="W65" s="1033" t="str">
        <f ca="1">IFERROR(VLOOKUP($J65,'WM-AR'!$I$7:$AS$3267,24,FALSE),"")</f>
        <v/>
      </c>
      <c r="X65" s="1033" t="str">
        <f ca="1">IFERROR(VLOOKUP($J65,'WM-AR'!$I$7:$AS$3267,25,FALSE),"")</f>
        <v/>
      </c>
      <c r="Y65" s="1033" t="str">
        <f ca="1">IFERROR(VLOOKUP($J65,'WM-AR'!$I$7:$AS$3267,26,FALSE),"")</f>
        <v/>
      </c>
      <c r="Z65" s="1033" t="str">
        <f ca="1">IFERROR(VLOOKUP($J65,'WM-AR'!$I$7:$AS$3267,27,FALSE),"")</f>
        <v/>
      </c>
      <c r="AA65" s="1033" t="str">
        <f ca="1">IFERROR(VLOOKUP($J65,'WM-AR'!$I$7:$AS$3267,28,FALSE),"")</f>
        <v/>
      </c>
      <c r="AB65" s="1033" t="str">
        <f ca="1">IFERROR(VLOOKUP($J65,'WM-AR'!$I$7:$AS$3267,29,FALSE),"")</f>
        <v/>
      </c>
      <c r="AC65" s="1033" t="str">
        <f ca="1">IFERROR(VLOOKUP($J65,'WM-AR'!$I$7:$AS$3267,30,FALSE),"")</f>
        <v/>
      </c>
      <c r="AD65" s="1033" t="str">
        <f ca="1">IFERROR(VLOOKUP($J65,'WM-AR'!$I$7:$AS$3267,31,FALSE),"")</f>
        <v/>
      </c>
      <c r="AE65" s="1033" t="str">
        <f ca="1">IFERROR(VLOOKUP($J65,'WM-AR'!$I$7:$AS$3267,32,FALSE),"")</f>
        <v/>
      </c>
      <c r="AF65" s="1033" t="str">
        <f ca="1">IFERROR(VLOOKUP($J65,'WM-AR'!$I$7:$AS$3267,33,FALSE),"")</f>
        <v/>
      </c>
      <c r="AG65" s="1374"/>
      <c r="AH65" s="1375" t="s">
        <v>3757</v>
      </c>
      <c r="AI65" s="1375" t="s">
        <v>3757</v>
      </c>
      <c r="AJ65" s="1375"/>
      <c r="AK65" s="1375" t="str">
        <f t="shared" ca="1" si="5"/>
        <v/>
      </c>
      <c r="AL65" s="723"/>
      <c r="AM65" s="1028" t="str">
        <f>IF(AND(ISTEXT($E65),ISTEXT($B65)),"산출기준 &gt;&gt;  "&amp;_xlfn.XLOOKUP($E65,산출기준!$D:$D,산출기준!$E:$E,"매칭실패"),"")</f>
        <v/>
      </c>
    </row>
    <row r="66" spans="1:39" ht="54.95" customHeight="1">
      <c r="A66" s="1019"/>
      <c r="B66" s="705"/>
      <c r="C66" s="706"/>
      <c r="D66" s="711"/>
      <c r="E66" s="708"/>
      <c r="F66" s="1029"/>
      <c r="G66" s="882"/>
      <c r="H66" s="1371" t="str">
        <f ca="1">_xlfn.IFNA(_xlfn.XLOOKUP(J66,'WM-AR'!I:I,'WM-AR'!F:F),"")</f>
        <v/>
      </c>
      <c r="I66" s="1372"/>
      <c r="J66" s="712" t="str" cm="1">
        <f t="array" aca="1" ref="J66" ca="1">IF(ISTEXT(I66),INDIRECT("I"&amp;_xlfn.XMATCH("#",$I$1:INDIRECT("I"&amp;ROW()),,-1)+1)&amp;"-"&amp;I66,"")</f>
        <v/>
      </c>
      <c r="K66" s="1030"/>
      <c r="L66" s="1031" t="str">
        <f ca="1">IFERROR(VLOOKUP($J66,'WM-AR'!$I$7:$AS$3267,34,FALSE),"")</f>
        <v/>
      </c>
      <c r="M66" s="1373" t="str">
        <f ca="1">IFERROR(VLOOKUP($J66,'WM-AR'!$I$7:$AS$3267,4,FALSE),"")</f>
        <v/>
      </c>
      <c r="N66" s="1373" t="str">
        <f ca="1">IFERROR(VLOOKUP($J66,'WM-AR'!$I$7:$AS$3267,6,FALSE),"")</f>
        <v/>
      </c>
      <c r="O66" s="1373" t="str">
        <f ca="1">IFERROR(VLOOKUP($J66,'WM-AR'!$I$7:$AS$3267,8,FALSE),"")</f>
        <v/>
      </c>
      <c r="P66" s="1032" t="str">
        <f ca="1">IFERROR(VLOOKUP($J66,'WM-AR'!$I$7:$AS$3267,10,FALSE),"")</f>
        <v/>
      </c>
      <c r="Q66" s="1033" t="str">
        <f ca="1">IFERROR(VLOOKUP($J66,'WM-AR'!$I$7:$AS$3267,12,FALSE),"")</f>
        <v/>
      </c>
      <c r="R66" s="1033" t="str">
        <f ca="1">IFERROR(VLOOKUP($J66,'WM-AR'!$I$7:$AS$3267,14,FALSE),"")</f>
        <v/>
      </c>
      <c r="S66" s="1033" t="str">
        <f ca="1">IFERROR(VLOOKUP($J66,'WM-AR'!$I$7:$AS$3267,16,FALSE),"")</f>
        <v/>
      </c>
      <c r="T66" s="1033" t="str">
        <f ca="1">IFERROR(VLOOKUP($J66,'WM-AR'!$I$7:$AS$3267,18,FALSE),"")</f>
        <v/>
      </c>
      <c r="U66" s="1033" t="str">
        <f ca="1">IFERROR(VLOOKUP($J66,'WM-AR'!$I$7:$AS$3267,20,FALSE),"")</f>
        <v/>
      </c>
      <c r="V66" s="1033" t="str">
        <f ca="1">IFERROR(VLOOKUP($J66,'WM-AR'!$I$7:$AS$3267,22,FALSE),"")</f>
        <v/>
      </c>
      <c r="W66" s="1033" t="str">
        <f ca="1">IFERROR(VLOOKUP($J66,'WM-AR'!$I$7:$AS$3267,24,FALSE),"")</f>
        <v/>
      </c>
      <c r="X66" s="1033" t="str">
        <f ca="1">IFERROR(VLOOKUP($J66,'WM-AR'!$I$7:$AS$3267,25,FALSE),"")</f>
        <v/>
      </c>
      <c r="Y66" s="1033" t="str">
        <f ca="1">IFERROR(VLOOKUP($J66,'WM-AR'!$I$7:$AS$3267,26,FALSE),"")</f>
        <v/>
      </c>
      <c r="Z66" s="1033" t="str">
        <f ca="1">IFERROR(VLOOKUP($J66,'WM-AR'!$I$7:$AS$3267,27,FALSE),"")</f>
        <v/>
      </c>
      <c r="AA66" s="1033" t="str">
        <f ca="1">IFERROR(VLOOKUP($J66,'WM-AR'!$I$7:$AS$3267,28,FALSE),"")</f>
        <v/>
      </c>
      <c r="AB66" s="1033" t="str">
        <f ca="1">IFERROR(VLOOKUP($J66,'WM-AR'!$I$7:$AS$3267,29,FALSE),"")</f>
        <v/>
      </c>
      <c r="AC66" s="1033" t="str">
        <f ca="1">IFERROR(VLOOKUP($J66,'WM-AR'!$I$7:$AS$3267,30,FALSE),"")</f>
        <v/>
      </c>
      <c r="AD66" s="1033" t="str">
        <f ca="1">IFERROR(VLOOKUP($J66,'WM-AR'!$I$7:$AS$3267,31,FALSE),"")</f>
        <v/>
      </c>
      <c r="AE66" s="1033" t="str">
        <f ca="1">IFERROR(VLOOKUP($J66,'WM-AR'!$I$7:$AS$3267,32,FALSE),"")</f>
        <v/>
      </c>
      <c r="AF66" s="1033" t="str">
        <f ca="1">IFERROR(VLOOKUP($J66,'WM-AR'!$I$7:$AS$3267,33,FALSE),"")</f>
        <v/>
      </c>
      <c r="AG66" s="1374"/>
      <c r="AH66" s="1375" t="s">
        <v>3757</v>
      </c>
      <c r="AI66" s="1375" t="s">
        <v>3757</v>
      </c>
      <c r="AJ66" s="1375"/>
      <c r="AK66" s="1375" t="str">
        <f t="shared" ca="1" si="5"/>
        <v/>
      </c>
      <c r="AL66" s="723"/>
      <c r="AM66" s="1028" t="str">
        <f>IF(AND(ISTEXT($E66),ISTEXT($B66)),"산출기준 &gt;&gt;  "&amp;_xlfn.XLOOKUP($E66,산출기준!$D:$D,산출기준!$E:$E,"매칭실패"),"")</f>
        <v/>
      </c>
    </row>
    <row r="67" spans="1:39" ht="54.95" customHeight="1">
      <c r="A67" s="1019"/>
      <c r="B67" s="724"/>
      <c r="C67" s="725"/>
      <c r="D67" s="731"/>
      <c r="E67" s="727"/>
      <c r="F67" s="1035"/>
      <c r="G67" s="886"/>
      <c r="H67" s="1376" t="str">
        <f ca="1">_xlfn.IFNA(_xlfn.XLOOKUP(J67,'WM-AR'!I:I,'WM-AR'!F:F),"")</f>
        <v/>
      </c>
      <c r="I67" s="1377"/>
      <c r="J67" s="732" t="str" cm="1">
        <f t="array" aca="1" ref="J67" ca="1">IF(ISTEXT(I67),INDIRECT("I"&amp;_xlfn.XMATCH("#",$I$1:INDIRECT("I"&amp;ROW()),,-1)+1)&amp;"-"&amp;I67,"")</f>
        <v/>
      </c>
      <c r="K67" s="1036"/>
      <c r="L67" s="1037" t="str">
        <f ca="1">IFERROR(VLOOKUP($J67,'WM-AR'!$I$7:$AS$3267,34,FALSE),"")</f>
        <v/>
      </c>
      <c r="M67" s="1378" t="str">
        <f ca="1">IFERROR(VLOOKUP($J67,'WM-AR'!$I$7:$AS$3267,4,FALSE),"")</f>
        <v/>
      </c>
      <c r="N67" s="1378" t="str">
        <f ca="1">IFERROR(VLOOKUP($J67,'WM-AR'!$I$7:$AS$3267,6,FALSE),"")</f>
        <v/>
      </c>
      <c r="O67" s="1378" t="str">
        <f ca="1">IFERROR(VLOOKUP($J67,'WM-AR'!$I$7:$AS$3267,8,FALSE),"")</f>
        <v/>
      </c>
      <c r="P67" s="1038" t="str">
        <f ca="1">IFERROR(VLOOKUP($J67,'WM-AR'!$I$7:$AS$3267,10,FALSE),"")</f>
        <v/>
      </c>
      <c r="Q67" s="1039" t="str">
        <f ca="1">IFERROR(VLOOKUP($J67,'WM-AR'!$I$7:$AS$3267,12,FALSE),"")</f>
        <v/>
      </c>
      <c r="R67" s="1039" t="str">
        <f ca="1">IFERROR(VLOOKUP($J67,'WM-AR'!$I$7:$AS$3267,14,FALSE),"")</f>
        <v/>
      </c>
      <c r="S67" s="1039" t="str">
        <f ca="1">IFERROR(VLOOKUP($J67,'WM-AR'!$I$7:$AS$3267,16,FALSE),"")</f>
        <v/>
      </c>
      <c r="T67" s="1039" t="str">
        <f ca="1">IFERROR(VLOOKUP($J67,'WM-AR'!$I$7:$AS$3267,18,FALSE),"")</f>
        <v/>
      </c>
      <c r="U67" s="1039" t="str">
        <f ca="1">IFERROR(VLOOKUP($J67,'WM-AR'!$I$7:$AS$3267,20,FALSE),"")</f>
        <v/>
      </c>
      <c r="V67" s="1039" t="str">
        <f ca="1">IFERROR(VLOOKUP($J67,'WM-AR'!$I$7:$AS$3267,22,FALSE),"")</f>
        <v/>
      </c>
      <c r="W67" s="1039" t="str">
        <f ca="1">IFERROR(VLOOKUP($J67,'WM-AR'!$I$7:$AS$3267,24,FALSE),"")</f>
        <v/>
      </c>
      <c r="X67" s="1039" t="str">
        <f ca="1">IFERROR(VLOOKUP($J67,'WM-AR'!$I$7:$AS$3267,25,FALSE),"")</f>
        <v/>
      </c>
      <c r="Y67" s="1039" t="str">
        <f ca="1">IFERROR(VLOOKUP($J67,'WM-AR'!$I$7:$AS$3267,26,FALSE),"")</f>
        <v/>
      </c>
      <c r="Z67" s="1039" t="str">
        <f ca="1">IFERROR(VLOOKUP($J67,'WM-AR'!$I$7:$AS$3267,27,FALSE),"")</f>
        <v/>
      </c>
      <c r="AA67" s="1039" t="str">
        <f ca="1">IFERROR(VLOOKUP($J67,'WM-AR'!$I$7:$AS$3267,28,FALSE),"")</f>
        <v/>
      </c>
      <c r="AB67" s="1039" t="str">
        <f ca="1">IFERROR(VLOOKUP($J67,'WM-AR'!$I$7:$AS$3267,29,FALSE),"")</f>
        <v/>
      </c>
      <c r="AC67" s="1039" t="str">
        <f ca="1">IFERROR(VLOOKUP($J67,'WM-AR'!$I$7:$AS$3267,30,FALSE),"")</f>
        <v/>
      </c>
      <c r="AD67" s="1039" t="str">
        <f ca="1">IFERROR(VLOOKUP($J67,'WM-AR'!$I$7:$AS$3267,31,FALSE),"")</f>
        <v/>
      </c>
      <c r="AE67" s="1039" t="str">
        <f ca="1">IFERROR(VLOOKUP($J67,'WM-AR'!$I$7:$AS$3267,32,FALSE),"")</f>
        <v/>
      </c>
      <c r="AF67" s="1039" t="str">
        <f ca="1">IFERROR(VLOOKUP($J67,'WM-AR'!$I$7:$AS$3267,33,FALSE),"")</f>
        <v/>
      </c>
      <c r="AG67" s="1379"/>
      <c r="AH67" s="1380" t="s">
        <v>3757</v>
      </c>
      <c r="AI67" s="1380" t="s">
        <v>3757</v>
      </c>
      <c r="AJ67" s="1380"/>
      <c r="AK67" s="1380" t="str">
        <f t="shared" ca="1" si="5"/>
        <v/>
      </c>
      <c r="AL67" s="743"/>
      <c r="AM67" s="1028" t="str">
        <f>IF(AND(ISTEXT($E67),ISTEXT($B67)),"산출기준 &gt;&gt;  "&amp;_xlfn.XLOOKUP($E67,산출기준!$D:$D,산출기준!$E:$E,"매칭실패"),"")</f>
        <v/>
      </c>
    </row>
    <row r="68" spans="1:39">
      <c r="B68" s="635"/>
      <c r="C68" s="636"/>
      <c r="D68" s="636"/>
      <c r="E68" s="636"/>
      <c r="F68" s="638"/>
      <c r="G68" s="639"/>
      <c r="H68" s="639"/>
      <c r="I68" s="639"/>
      <c r="J68" s="641"/>
      <c r="K68" s="642"/>
      <c r="L68" s="642"/>
      <c r="M68" s="642"/>
      <c r="N68" s="642"/>
      <c r="O68" s="642"/>
      <c r="P68" s="642"/>
      <c r="Q68" s="642"/>
      <c r="R68" s="642"/>
      <c r="S68" s="642"/>
      <c r="T68" s="642"/>
      <c r="U68" s="642"/>
      <c r="V68" s="642"/>
      <c r="W68" s="642"/>
      <c r="X68" s="642"/>
      <c r="Y68" s="642"/>
      <c r="Z68" s="642"/>
      <c r="AA68" s="642"/>
      <c r="AB68" s="642"/>
      <c r="AC68" s="642"/>
      <c r="AD68" s="642"/>
      <c r="AE68" s="642"/>
      <c r="AF68" s="642"/>
      <c r="AG68" s="636"/>
      <c r="AH68" s="643"/>
      <c r="AI68" s="643"/>
      <c r="AJ68" s="644"/>
      <c r="AK68" s="644"/>
      <c r="AL68" s="639"/>
      <c r="AM68" s="88" t="str">
        <f>IF(AND(ISTEXT($E68),ISTEXT($B68)),"산출기준 &gt;&gt;  "&amp;_xlfn.XLOOKUP($E68,산출기준!$D:$D,산출기준!$E:$E,"매칭실패"),"")</f>
        <v/>
      </c>
    </row>
    <row r="69" spans="1:39">
      <c r="B69" s="645"/>
      <c r="C69" s="646" t="s">
        <v>4037</v>
      </c>
      <c r="D69" s="648"/>
      <c r="E69" s="648"/>
      <c r="F69" s="1057" t="s">
        <v>4041</v>
      </c>
      <c r="G69" s="645"/>
      <c r="H69" s="651"/>
      <c r="I69" s="651"/>
      <c r="J69" s="652"/>
      <c r="K69" s="652"/>
      <c r="L69" s="653"/>
      <c r="M69" s="653"/>
      <c r="N69" s="653"/>
      <c r="O69" s="653"/>
      <c r="P69" s="653"/>
      <c r="Q69" s="653"/>
      <c r="R69" s="653"/>
      <c r="S69" s="653"/>
      <c r="T69" s="653"/>
      <c r="U69" s="653"/>
      <c r="V69" s="653"/>
      <c r="W69" s="653"/>
      <c r="X69" s="653"/>
      <c r="Y69" s="653"/>
      <c r="Z69" s="653"/>
      <c r="AA69" s="653"/>
      <c r="AB69" s="653"/>
      <c r="AC69" s="653"/>
      <c r="AD69" s="653"/>
      <c r="AE69" s="653"/>
      <c r="AF69" s="653"/>
      <c r="AG69" s="656"/>
      <c r="AH69" s="656"/>
      <c r="AI69" s="656"/>
      <c r="AJ69" s="656"/>
      <c r="AK69" s="656"/>
      <c r="AL69" s="657"/>
      <c r="AM69" s="88" t="str">
        <f>IF(AND(ISTEXT($E69),ISTEXT($B69)),"산출기준 &gt;&gt;  "&amp;_xlfn.XLOOKUP($E69,산출기준!$D:$D,산출기준!$E:$E,"매칭실패"),"")</f>
        <v/>
      </c>
    </row>
    <row r="70" spans="1:39">
      <c r="B70" s="658"/>
      <c r="C70" s="659"/>
      <c r="D70" s="659"/>
      <c r="E70" s="659"/>
      <c r="F70" s="1056"/>
      <c r="G70" s="662"/>
      <c r="H70" s="662"/>
      <c r="I70" s="662"/>
      <c r="J70" s="652"/>
      <c r="K70" s="664"/>
      <c r="L70" s="664"/>
      <c r="M70" s="664"/>
      <c r="N70" s="664"/>
      <c r="O70" s="664"/>
      <c r="P70" s="664"/>
      <c r="Q70" s="664"/>
      <c r="R70" s="664"/>
      <c r="S70" s="664"/>
      <c r="T70" s="664"/>
      <c r="U70" s="664"/>
      <c r="V70" s="664"/>
      <c r="W70" s="664"/>
      <c r="X70" s="664"/>
      <c r="Y70" s="664"/>
      <c r="Z70" s="664"/>
      <c r="AA70" s="664"/>
      <c r="AB70" s="664"/>
      <c r="AC70" s="664"/>
      <c r="AD70" s="664"/>
      <c r="AE70" s="664"/>
      <c r="AF70" s="664"/>
      <c r="AG70" s="659"/>
      <c r="AH70" s="665"/>
      <c r="AI70" s="665"/>
      <c r="AJ70" s="666"/>
      <c r="AK70" s="666"/>
      <c r="AL70" s="662"/>
      <c r="AM70" s="88" t="str">
        <f>IF(AND(ISTEXT($E70),ISTEXT($B70)),"산출기준 &gt;&gt;  "&amp;_xlfn.XLOOKUP($E70,산출기준!$D:$D,산출기준!$E:$E,"매칭실패"),"")</f>
        <v/>
      </c>
    </row>
    <row r="71" spans="1:39" ht="34.9" customHeight="1">
      <c r="B71" s="808" t="str" cm="1">
        <f t="array" aca="1" ref="B71" ca="1">_xlfn.IFNA(INDIRECT("Family_표준_구성도!B"&amp;MATCH(F71,INDIRECT("Family_표준_구성도!"&amp;"C:C"),0)),"")</f>
        <v>9.2.1.2.1</v>
      </c>
      <c r="C71" s="668" t="s">
        <v>2016</v>
      </c>
      <c r="D71" s="809"/>
      <c r="E71" s="668" t="s">
        <v>2021</v>
      </c>
      <c r="F71" s="1265" t="s">
        <v>1404</v>
      </c>
      <c r="G71" s="811"/>
      <c r="H71" s="917" t="s">
        <v>4042</v>
      </c>
      <c r="I71" s="1356" t="s">
        <v>1653</v>
      </c>
      <c r="J71" s="1356"/>
      <c r="K71" s="674"/>
      <c r="L71" s="674"/>
      <c r="M71" s="1357" t="str" cm="1">
        <f t="array" aca="1" ref="M71:O71" ca="1">TRANSPOSE(INDIRECT("'WM-AR'!D"&amp;_xlfn.XMATCH($I72,'WM-AR'!G:G,0,1)):INDIRECT("'WM-AR'!D"&amp;_xlfn.XMATCH($I72,'WM-AR'!G:G,0,-1)))</f>
        <v>Fire Protective Rating: N/A</v>
      </c>
      <c r="N71" s="1357" t="str">
        <f ca="1"/>
        <v>Fire Protective Rating: 0.5-hr</v>
      </c>
      <c r="O71" s="1358" t="str">
        <f ca="1"/>
        <v>Fire Protective Rating: 1-hr</v>
      </c>
      <c r="P71" s="1359"/>
      <c r="Q71" s="1360"/>
      <c r="R71" s="1360"/>
      <c r="S71" s="1360"/>
      <c r="T71" s="1360"/>
      <c r="U71" s="1360"/>
      <c r="V71" s="1360"/>
      <c r="W71" s="1361"/>
      <c r="X71" s="1362"/>
      <c r="Y71" s="679"/>
      <c r="Z71" s="679"/>
      <c r="AA71" s="679"/>
      <c r="AB71" s="679"/>
      <c r="AC71" s="679"/>
      <c r="AD71" s="679"/>
      <c r="AE71" s="679"/>
      <c r="AF71" s="679"/>
      <c r="AG71" s="1043"/>
      <c r="AH71" s="682"/>
      <c r="AI71" s="682"/>
      <c r="AJ71" s="682"/>
      <c r="AK71" s="682"/>
      <c r="AL71" s="683"/>
      <c r="AM71" s="88" t="str">
        <f ca="1">IF(AND(ISTEXT($E71),ISTEXT($B71)),"산출기준 &gt;&gt;  "&amp;_xlfn.XLOOKUP($E71,산출기준!$D:$D,산출기준!$E:$E,"매칭실패"),"")</f>
        <v>산출기준 &gt;&gt;  [ 윈도우 일반 산출 ]</v>
      </c>
    </row>
    <row r="72" spans="1:39" ht="49.9" customHeight="1" outlineLevel="1">
      <c r="B72" s="758"/>
      <c r="C72" s="759"/>
      <c r="D72" s="759"/>
      <c r="E72" s="814"/>
      <c r="F72" s="775"/>
      <c r="G72" s="1363" t="s">
        <v>3752</v>
      </c>
      <c r="H72" s="1364" t="str">
        <f>_xlfn.XLOOKUP(I72,'WM-AR'!G:G,'WM-AR'!E:E)</f>
        <v>A04AR159 Finishing Work Door &amp; Window Work Aluminum Window (UoM: EA)</v>
      </c>
      <c r="I72" s="765" t="s">
        <v>4025</v>
      </c>
      <c r="J72" s="1365"/>
      <c r="K72" s="766"/>
      <c r="L72" s="766"/>
      <c r="M72" s="1366"/>
      <c r="N72" s="1366"/>
      <c r="O72" s="1366"/>
      <c r="P72" s="1366"/>
      <c r="Q72" s="1366"/>
      <c r="R72" s="1366"/>
      <c r="S72" s="1366"/>
      <c r="T72" s="1366"/>
      <c r="U72" s="1366"/>
      <c r="V72" s="1366"/>
      <c r="W72" s="1366"/>
      <c r="X72" s="1366"/>
      <c r="Y72" s="766"/>
      <c r="Z72" s="766"/>
      <c r="AA72" s="766"/>
      <c r="AB72" s="766"/>
      <c r="AC72" s="766"/>
      <c r="AD72" s="766"/>
      <c r="AE72" s="766"/>
      <c r="AF72" s="766"/>
      <c r="AG72" s="1385" t="s">
        <v>4020</v>
      </c>
      <c r="AH72" s="1045"/>
      <c r="AI72" s="1045"/>
      <c r="AJ72" s="1046"/>
      <c r="AK72" s="1046"/>
      <c r="AL72" s="759"/>
      <c r="AM72" s="88" t="str">
        <f>IF(AND(ISTEXT($E72),ISTEXT($B72)),"산출기준 &gt;&gt;  "&amp;_xlfn.XLOOKUP($E72,산출기준!$D:$D,산출기준!$E:$E,"매칭실패"),"")</f>
        <v/>
      </c>
    </row>
    <row r="73" spans="1:39" ht="54.95" customHeight="1">
      <c r="A73" s="1019"/>
      <c r="B73" s="684"/>
      <c r="C73" s="685"/>
      <c r="D73" s="1020"/>
      <c r="E73" s="687"/>
      <c r="F73" s="1021"/>
      <c r="G73" s="875" t="s">
        <v>2470</v>
      </c>
      <c r="H73" s="1367" t="str">
        <f ca="1">_xlfn.IFNA(_xlfn.XLOOKUP(J73,'WM-AR'!I:I,'WM-AR'!F:F),"")</f>
        <v xml:space="preserve">A04AR159-00001 Finishing Work Door &amp; Window Work Aluminum Window (UoM: EA) Fire Protective Rating: N/A     w/ Hardware &amp; Accessories  </v>
      </c>
      <c r="I73" s="1368" t="s">
        <v>3755</v>
      </c>
      <c r="J73" s="692" t="str" cm="1">
        <f t="array" aca="1" ref="J73" ca="1">IF(ISTEXT(I73),INDIRECT("I"&amp;_xlfn.XMATCH("#",$I$1:INDIRECT("I"&amp;ROW()),,-1)+1)&amp;"-"&amp;I73,"")</f>
        <v>A04AR159-00001</v>
      </c>
      <c r="K73" s="1022"/>
      <c r="L73" s="1023" t="str">
        <f ca="1">IFERROR(VLOOKUP($J73,'WM-AR'!$I$7:$AS$3267,34,FALSE),"")</f>
        <v>EA</v>
      </c>
      <c r="M73" s="1369" t="str">
        <f ca="1">IFERROR(VLOOKUP($J73,'WM-AR'!$I$7:$AS$3267,4,FALSE),"")</f>
        <v>Finishing Work</v>
      </c>
      <c r="N73" s="1369" t="str">
        <f ca="1">IFERROR(VLOOKUP($J73,'WM-AR'!$I$7:$AS$3267,6,FALSE),"")</f>
        <v>Door &amp; Window Work</v>
      </c>
      <c r="O73" s="1369" t="str">
        <f ca="1">IFERROR(VLOOKUP($J73,'WM-AR'!$I$7:$AS$3267,8,FALSE),"")</f>
        <v>Aluminum Window (UoM: EA)</v>
      </c>
      <c r="P73" s="1025" t="str">
        <f ca="1">IFERROR(VLOOKUP($J73,'WM-AR'!$I$7:$AS$3267,10,FALSE),"")</f>
        <v>Fire Protective Rating: N/A</v>
      </c>
      <c r="Q73" s="1026">
        <f ca="1">IFERROR(VLOOKUP($J73,'WM-AR'!$I$7:$AS$3267,12,FALSE),"")</f>
        <v>0</v>
      </c>
      <c r="R73" s="1026">
        <f ca="1">IFERROR(VLOOKUP($J73,'WM-AR'!$I$7:$AS$3267,14,FALSE),"")</f>
        <v>0</v>
      </c>
      <c r="S73" s="1026">
        <f ca="1">IFERROR(VLOOKUP($J73,'WM-AR'!$I$7:$AS$3267,16,FALSE),"")</f>
        <v>0</v>
      </c>
      <c r="T73" s="1026">
        <f ca="1">IFERROR(VLOOKUP($J73,'WM-AR'!$I$7:$AS$3267,18,FALSE),"")</f>
        <v>0</v>
      </c>
      <c r="U73" s="1026" t="str">
        <f ca="1">IFERROR(VLOOKUP($J73,'WM-AR'!$I$7:$AS$3267,20,FALSE),"")</f>
        <v>w/ Hardware &amp; Accessories</v>
      </c>
      <c r="V73" s="1026">
        <f ca="1">IFERROR(VLOOKUP($J73,'WM-AR'!$I$7:$AS$3267,22,FALSE),"")</f>
        <v>0</v>
      </c>
      <c r="W73" s="1026">
        <f ca="1">IFERROR(VLOOKUP($J73,'WM-AR'!$I$7:$AS$3267,24,FALSE),"")</f>
        <v>0</v>
      </c>
      <c r="X73" s="1026">
        <f ca="1">IFERROR(VLOOKUP($J73,'WM-AR'!$I$7:$AS$3267,25,FALSE),"")</f>
        <v>0</v>
      </c>
      <c r="Y73" s="1026" t="str">
        <f ca="1">IFERROR(VLOOKUP($J73,'WM-AR'!$I$7:$AS$3267,26,FALSE),"")</f>
        <v>W x H=(  )mm x (  )mm</v>
      </c>
      <c r="Z73" s="1026">
        <f ca="1">IFERROR(VLOOKUP($J73,'WM-AR'!$I$7:$AS$3267,27,FALSE),"")</f>
        <v>0</v>
      </c>
      <c r="AA73" s="1026">
        <f ca="1">IFERROR(VLOOKUP($J73,'WM-AR'!$I$7:$AS$3267,28,FALSE),"")</f>
        <v>0</v>
      </c>
      <c r="AB73" s="1026">
        <f ca="1">IFERROR(VLOOKUP($J73,'WM-AR'!$I$7:$AS$3267,29,FALSE),"")</f>
        <v>0</v>
      </c>
      <c r="AC73" s="1026">
        <f ca="1">IFERROR(VLOOKUP($J73,'WM-AR'!$I$7:$AS$3267,30,FALSE),"")</f>
        <v>0</v>
      </c>
      <c r="AD73" s="1026">
        <f ca="1">IFERROR(VLOOKUP($J73,'WM-AR'!$I$7:$AS$3267,31,FALSE),"")</f>
        <v>0</v>
      </c>
      <c r="AE73" s="1026">
        <f ca="1">IFERROR(VLOOKUP($J73,'WM-AR'!$I$7:$AS$3267,32,FALSE),"")</f>
        <v>0</v>
      </c>
      <c r="AF73" s="1026" t="str">
        <f ca="1">IFERROR(VLOOKUP($J73,'WM-AR'!$I$7:$AS$3267,33,FALSE),"")</f>
        <v/>
      </c>
      <c r="AG73" s="1370" t="s">
        <v>4021</v>
      </c>
      <c r="AH73" s="834" t="s">
        <v>3757</v>
      </c>
      <c r="AI73" s="834" t="s">
        <v>3757</v>
      </c>
      <c r="AJ73" s="836"/>
      <c r="AK73" s="836" t="str">
        <f ca="1">L73</f>
        <v>EA</v>
      </c>
      <c r="AL73" s="704"/>
      <c r="AM73" s="1028" t="str">
        <f>IF(AND(ISTEXT($E73),ISTEXT($B73)),"산출기준 &gt;&gt;  "&amp;_xlfn.XLOOKUP($E73,산출기준!$D:$D,산출기준!$E:$E,"매칭실패"),"")</f>
        <v/>
      </c>
    </row>
    <row r="74" spans="1:39" ht="54.95" customHeight="1">
      <c r="A74" s="1019"/>
      <c r="B74" s="705"/>
      <c r="C74" s="706"/>
      <c r="D74" s="711"/>
      <c r="E74" s="708"/>
      <c r="F74" s="1029"/>
      <c r="G74" s="882" t="s">
        <v>2471</v>
      </c>
      <c r="H74" s="1371" t="str">
        <f ca="1">_xlfn.IFNA(_xlfn.XLOOKUP(J74,'WM-AR'!I:I,'WM-AR'!F:F),"")</f>
        <v xml:space="preserve">A04AR159-00002 Finishing Work Door &amp; Window Work Aluminum Window (UoM: EA) Fire Protective Rating: 0.5-hr     w/ Hardware &amp; Accessories  </v>
      </c>
      <c r="I74" s="1372" t="s">
        <v>3836</v>
      </c>
      <c r="J74" s="712" t="str" cm="1">
        <f t="array" aca="1" ref="J74" ca="1">IF(ISTEXT(I74),INDIRECT("I"&amp;_xlfn.XMATCH("#",$I$1:INDIRECT("I"&amp;ROW()),,-1)+1)&amp;"-"&amp;I74,"")</f>
        <v>A04AR159-00002</v>
      </c>
      <c r="K74" s="1030"/>
      <c r="L74" s="1031" t="str">
        <f ca="1">IFERROR(VLOOKUP($J74,'WM-AR'!$I$7:$AS$3267,34,FALSE),"")</f>
        <v>EA</v>
      </c>
      <c r="M74" s="1373" t="str">
        <f ca="1">IFERROR(VLOOKUP($J74,'WM-AR'!$I$7:$AS$3267,4,FALSE),"")</f>
        <v>Finishing Work</v>
      </c>
      <c r="N74" s="1373" t="str">
        <f ca="1">IFERROR(VLOOKUP($J74,'WM-AR'!$I$7:$AS$3267,6,FALSE),"")</f>
        <v>Door &amp; Window Work</v>
      </c>
      <c r="O74" s="1373" t="str">
        <f ca="1">IFERROR(VLOOKUP($J74,'WM-AR'!$I$7:$AS$3267,8,FALSE),"")</f>
        <v>Aluminum Window (UoM: EA)</v>
      </c>
      <c r="P74" s="1032" t="str">
        <f ca="1">IFERROR(VLOOKUP($J74,'WM-AR'!$I$7:$AS$3267,10,FALSE),"")</f>
        <v>Fire Protective Rating: 0.5-hr</v>
      </c>
      <c r="Q74" s="1033">
        <f ca="1">IFERROR(VLOOKUP($J74,'WM-AR'!$I$7:$AS$3267,12,FALSE),"")</f>
        <v>0</v>
      </c>
      <c r="R74" s="1033">
        <f ca="1">IFERROR(VLOOKUP($J74,'WM-AR'!$I$7:$AS$3267,14,FALSE),"")</f>
        <v>0</v>
      </c>
      <c r="S74" s="1033">
        <f ca="1">IFERROR(VLOOKUP($J74,'WM-AR'!$I$7:$AS$3267,16,FALSE),"")</f>
        <v>0</v>
      </c>
      <c r="T74" s="1033">
        <f ca="1">IFERROR(VLOOKUP($J74,'WM-AR'!$I$7:$AS$3267,18,FALSE),"")</f>
        <v>0</v>
      </c>
      <c r="U74" s="1033" t="str">
        <f ca="1">IFERROR(VLOOKUP($J74,'WM-AR'!$I$7:$AS$3267,20,FALSE),"")</f>
        <v>w/ Hardware &amp; Accessories</v>
      </c>
      <c r="V74" s="1033">
        <f ca="1">IFERROR(VLOOKUP($J74,'WM-AR'!$I$7:$AS$3267,22,FALSE),"")</f>
        <v>0</v>
      </c>
      <c r="W74" s="1033">
        <f ca="1">IFERROR(VLOOKUP($J74,'WM-AR'!$I$7:$AS$3267,24,FALSE),"")</f>
        <v>0</v>
      </c>
      <c r="X74" s="1033">
        <f ca="1">IFERROR(VLOOKUP($J74,'WM-AR'!$I$7:$AS$3267,25,FALSE),"")</f>
        <v>0</v>
      </c>
      <c r="Y74" s="1033" t="str">
        <f ca="1">IFERROR(VLOOKUP($J74,'WM-AR'!$I$7:$AS$3267,26,FALSE),"")</f>
        <v>W x H=(  )mm x (  )mm</v>
      </c>
      <c r="Z74" s="1033">
        <f ca="1">IFERROR(VLOOKUP($J74,'WM-AR'!$I$7:$AS$3267,27,FALSE),"")</f>
        <v>0</v>
      </c>
      <c r="AA74" s="1033">
        <f ca="1">IFERROR(VLOOKUP($J74,'WM-AR'!$I$7:$AS$3267,28,FALSE),"")</f>
        <v>0</v>
      </c>
      <c r="AB74" s="1033">
        <f ca="1">IFERROR(VLOOKUP($J74,'WM-AR'!$I$7:$AS$3267,29,FALSE),"")</f>
        <v>0</v>
      </c>
      <c r="AC74" s="1033">
        <f ca="1">IFERROR(VLOOKUP($J74,'WM-AR'!$I$7:$AS$3267,30,FALSE),"")</f>
        <v>0</v>
      </c>
      <c r="AD74" s="1033">
        <f ca="1">IFERROR(VLOOKUP($J74,'WM-AR'!$I$7:$AS$3267,31,FALSE),"")</f>
        <v>0</v>
      </c>
      <c r="AE74" s="1033">
        <f ca="1">IFERROR(VLOOKUP($J74,'WM-AR'!$I$7:$AS$3267,32,FALSE),"")</f>
        <v>0</v>
      </c>
      <c r="AF74" s="1033" t="str">
        <f ca="1">IFERROR(VLOOKUP($J74,'WM-AR'!$I$7:$AS$3267,33,FALSE),"")</f>
        <v/>
      </c>
      <c r="AG74" s="1354" t="s">
        <v>4021</v>
      </c>
      <c r="AH74" s="1375" t="s">
        <v>3757</v>
      </c>
      <c r="AI74" s="1375" t="s">
        <v>3757</v>
      </c>
      <c r="AJ74" s="1375"/>
      <c r="AK74" s="1375" t="str">
        <f t="shared" ref="AK74:AK77" ca="1" si="6">L74</f>
        <v>EA</v>
      </c>
      <c r="AL74" s="723"/>
      <c r="AM74" s="1028" t="str">
        <f>IF(AND(ISTEXT($E74),ISTEXT($B74)),"산출기준 &gt;&gt;  "&amp;_xlfn.XLOOKUP($E74,산출기준!$D:$D,산출기준!$E:$E,"매칭실패"),"")</f>
        <v/>
      </c>
    </row>
    <row r="75" spans="1:39" ht="54.95" customHeight="1">
      <c r="A75" s="1019"/>
      <c r="B75" s="705"/>
      <c r="C75" s="706"/>
      <c r="D75" s="711"/>
      <c r="E75" s="708"/>
      <c r="F75" s="1029"/>
      <c r="G75" s="882"/>
      <c r="H75" s="1371" t="str">
        <f ca="1">_xlfn.IFNA(_xlfn.XLOOKUP(J75,'WM-AR'!I:I,'WM-AR'!F:F),"")</f>
        <v/>
      </c>
      <c r="I75" s="1372"/>
      <c r="J75" s="712" t="str" cm="1">
        <f t="array" aca="1" ref="J75" ca="1">IF(ISTEXT(I75),INDIRECT("I"&amp;_xlfn.XMATCH("#",$I$1:INDIRECT("I"&amp;ROW()),,-1)+1)&amp;"-"&amp;I75,"")</f>
        <v/>
      </c>
      <c r="K75" s="1030"/>
      <c r="L75" s="1031" t="str">
        <f ca="1">IFERROR(VLOOKUP($J75,'WM-AR'!$I$7:$AS$3267,34,FALSE),"")</f>
        <v/>
      </c>
      <c r="M75" s="1373" t="str">
        <f ca="1">IFERROR(VLOOKUP($J75,'WM-AR'!$I$7:$AS$3267,4,FALSE),"")</f>
        <v/>
      </c>
      <c r="N75" s="1373" t="str">
        <f ca="1">IFERROR(VLOOKUP($J75,'WM-AR'!$I$7:$AS$3267,6,FALSE),"")</f>
        <v/>
      </c>
      <c r="O75" s="1373" t="str">
        <f ca="1">IFERROR(VLOOKUP($J75,'WM-AR'!$I$7:$AS$3267,8,FALSE),"")</f>
        <v/>
      </c>
      <c r="P75" s="1032" t="str">
        <f ca="1">IFERROR(VLOOKUP($J75,'WM-AR'!$I$7:$AS$3267,10,FALSE),"")</f>
        <v/>
      </c>
      <c r="Q75" s="1033" t="str">
        <f ca="1">IFERROR(VLOOKUP($J75,'WM-AR'!$I$7:$AS$3267,12,FALSE),"")</f>
        <v/>
      </c>
      <c r="R75" s="1033" t="str">
        <f ca="1">IFERROR(VLOOKUP($J75,'WM-AR'!$I$7:$AS$3267,14,FALSE),"")</f>
        <v/>
      </c>
      <c r="S75" s="1033" t="str">
        <f ca="1">IFERROR(VLOOKUP($J75,'WM-AR'!$I$7:$AS$3267,16,FALSE),"")</f>
        <v/>
      </c>
      <c r="T75" s="1033" t="str">
        <f ca="1">IFERROR(VLOOKUP($J75,'WM-AR'!$I$7:$AS$3267,18,FALSE),"")</f>
        <v/>
      </c>
      <c r="U75" s="1033" t="str">
        <f ca="1">IFERROR(VLOOKUP($J75,'WM-AR'!$I$7:$AS$3267,20,FALSE),"")</f>
        <v/>
      </c>
      <c r="V75" s="1033" t="str">
        <f ca="1">IFERROR(VLOOKUP($J75,'WM-AR'!$I$7:$AS$3267,22,FALSE),"")</f>
        <v/>
      </c>
      <c r="W75" s="1033" t="str">
        <f ca="1">IFERROR(VLOOKUP($J75,'WM-AR'!$I$7:$AS$3267,24,FALSE),"")</f>
        <v/>
      </c>
      <c r="X75" s="1033" t="str">
        <f ca="1">IFERROR(VLOOKUP($J75,'WM-AR'!$I$7:$AS$3267,25,FALSE),"")</f>
        <v/>
      </c>
      <c r="Y75" s="1033" t="str">
        <f ca="1">IFERROR(VLOOKUP($J75,'WM-AR'!$I$7:$AS$3267,26,FALSE),"")</f>
        <v/>
      </c>
      <c r="Z75" s="1033" t="str">
        <f ca="1">IFERROR(VLOOKUP($J75,'WM-AR'!$I$7:$AS$3267,27,FALSE),"")</f>
        <v/>
      </c>
      <c r="AA75" s="1033" t="str">
        <f ca="1">IFERROR(VLOOKUP($J75,'WM-AR'!$I$7:$AS$3267,28,FALSE),"")</f>
        <v/>
      </c>
      <c r="AB75" s="1033" t="str">
        <f ca="1">IFERROR(VLOOKUP($J75,'WM-AR'!$I$7:$AS$3267,29,FALSE),"")</f>
        <v/>
      </c>
      <c r="AC75" s="1033" t="str">
        <f ca="1">IFERROR(VLOOKUP($J75,'WM-AR'!$I$7:$AS$3267,30,FALSE),"")</f>
        <v/>
      </c>
      <c r="AD75" s="1033" t="str">
        <f ca="1">IFERROR(VLOOKUP($J75,'WM-AR'!$I$7:$AS$3267,31,FALSE),"")</f>
        <v/>
      </c>
      <c r="AE75" s="1033" t="str">
        <f ca="1">IFERROR(VLOOKUP($J75,'WM-AR'!$I$7:$AS$3267,32,FALSE),"")</f>
        <v/>
      </c>
      <c r="AF75" s="1033" t="str">
        <f ca="1">IFERROR(VLOOKUP($J75,'WM-AR'!$I$7:$AS$3267,33,FALSE),"")</f>
        <v/>
      </c>
      <c r="AG75" s="1374"/>
      <c r="AH75" s="1375" t="s">
        <v>3757</v>
      </c>
      <c r="AI75" s="1375" t="s">
        <v>3757</v>
      </c>
      <c r="AJ75" s="1375"/>
      <c r="AK75" s="1375" t="str">
        <f t="shared" ca="1" si="6"/>
        <v/>
      </c>
      <c r="AL75" s="723"/>
      <c r="AM75" s="1028" t="str">
        <f>IF(AND(ISTEXT($E75),ISTEXT($B75)),"산출기준 &gt;&gt;  "&amp;_xlfn.XLOOKUP($E75,산출기준!$D:$D,산출기준!$E:$E,"매칭실패"),"")</f>
        <v/>
      </c>
    </row>
    <row r="76" spans="1:39" ht="54.95" customHeight="1">
      <c r="A76" s="1019"/>
      <c r="B76" s="705"/>
      <c r="C76" s="706"/>
      <c r="D76" s="711"/>
      <c r="E76" s="708"/>
      <c r="F76" s="1029"/>
      <c r="G76" s="882"/>
      <c r="H76" s="1371" t="str">
        <f ca="1">_xlfn.IFNA(_xlfn.XLOOKUP(J76,'WM-AR'!I:I,'WM-AR'!F:F),"")</f>
        <v/>
      </c>
      <c r="I76" s="1372"/>
      <c r="J76" s="712" t="str" cm="1">
        <f t="array" aca="1" ref="J76" ca="1">IF(ISTEXT(I76),INDIRECT("I"&amp;_xlfn.XMATCH("#",$I$1:INDIRECT("I"&amp;ROW()),,-1)+1)&amp;"-"&amp;I76,"")</f>
        <v/>
      </c>
      <c r="K76" s="1030"/>
      <c r="L76" s="1031" t="str">
        <f ca="1">IFERROR(VLOOKUP($J76,'WM-AR'!$I$7:$AS$3267,34,FALSE),"")</f>
        <v/>
      </c>
      <c r="M76" s="1373" t="str">
        <f ca="1">IFERROR(VLOOKUP($J76,'WM-AR'!$I$7:$AS$3267,4,FALSE),"")</f>
        <v/>
      </c>
      <c r="N76" s="1373" t="str">
        <f ca="1">IFERROR(VLOOKUP($J76,'WM-AR'!$I$7:$AS$3267,6,FALSE),"")</f>
        <v/>
      </c>
      <c r="O76" s="1373" t="str">
        <f ca="1">IFERROR(VLOOKUP($J76,'WM-AR'!$I$7:$AS$3267,8,FALSE),"")</f>
        <v/>
      </c>
      <c r="P76" s="1032" t="str">
        <f ca="1">IFERROR(VLOOKUP($J76,'WM-AR'!$I$7:$AS$3267,10,FALSE),"")</f>
        <v/>
      </c>
      <c r="Q76" s="1033" t="str">
        <f ca="1">IFERROR(VLOOKUP($J76,'WM-AR'!$I$7:$AS$3267,12,FALSE),"")</f>
        <v/>
      </c>
      <c r="R76" s="1033" t="str">
        <f ca="1">IFERROR(VLOOKUP($J76,'WM-AR'!$I$7:$AS$3267,14,FALSE),"")</f>
        <v/>
      </c>
      <c r="S76" s="1033" t="str">
        <f ca="1">IFERROR(VLOOKUP($J76,'WM-AR'!$I$7:$AS$3267,16,FALSE),"")</f>
        <v/>
      </c>
      <c r="T76" s="1033" t="str">
        <f ca="1">IFERROR(VLOOKUP($J76,'WM-AR'!$I$7:$AS$3267,18,FALSE),"")</f>
        <v/>
      </c>
      <c r="U76" s="1033" t="str">
        <f ca="1">IFERROR(VLOOKUP($J76,'WM-AR'!$I$7:$AS$3267,20,FALSE),"")</f>
        <v/>
      </c>
      <c r="V76" s="1033" t="str">
        <f ca="1">IFERROR(VLOOKUP($J76,'WM-AR'!$I$7:$AS$3267,22,FALSE),"")</f>
        <v/>
      </c>
      <c r="W76" s="1033" t="str">
        <f ca="1">IFERROR(VLOOKUP($J76,'WM-AR'!$I$7:$AS$3267,24,FALSE),"")</f>
        <v/>
      </c>
      <c r="X76" s="1033" t="str">
        <f ca="1">IFERROR(VLOOKUP($J76,'WM-AR'!$I$7:$AS$3267,25,FALSE),"")</f>
        <v/>
      </c>
      <c r="Y76" s="1033" t="str">
        <f ca="1">IFERROR(VLOOKUP($J76,'WM-AR'!$I$7:$AS$3267,26,FALSE),"")</f>
        <v/>
      </c>
      <c r="Z76" s="1033" t="str">
        <f ca="1">IFERROR(VLOOKUP($J76,'WM-AR'!$I$7:$AS$3267,27,FALSE),"")</f>
        <v/>
      </c>
      <c r="AA76" s="1033" t="str">
        <f ca="1">IFERROR(VLOOKUP($J76,'WM-AR'!$I$7:$AS$3267,28,FALSE),"")</f>
        <v/>
      </c>
      <c r="AB76" s="1033" t="str">
        <f ca="1">IFERROR(VLOOKUP($J76,'WM-AR'!$I$7:$AS$3267,29,FALSE),"")</f>
        <v/>
      </c>
      <c r="AC76" s="1033" t="str">
        <f ca="1">IFERROR(VLOOKUP($J76,'WM-AR'!$I$7:$AS$3267,30,FALSE),"")</f>
        <v/>
      </c>
      <c r="AD76" s="1033" t="str">
        <f ca="1">IFERROR(VLOOKUP($J76,'WM-AR'!$I$7:$AS$3267,31,FALSE),"")</f>
        <v/>
      </c>
      <c r="AE76" s="1033" t="str">
        <f ca="1">IFERROR(VLOOKUP($J76,'WM-AR'!$I$7:$AS$3267,32,FALSE),"")</f>
        <v/>
      </c>
      <c r="AF76" s="1033" t="str">
        <f ca="1">IFERROR(VLOOKUP($J76,'WM-AR'!$I$7:$AS$3267,33,FALSE),"")</f>
        <v/>
      </c>
      <c r="AG76" s="1374"/>
      <c r="AH76" s="1375" t="s">
        <v>3757</v>
      </c>
      <c r="AI76" s="1375" t="s">
        <v>3757</v>
      </c>
      <c r="AJ76" s="1375"/>
      <c r="AK76" s="1375" t="str">
        <f t="shared" ca="1" si="6"/>
        <v/>
      </c>
      <c r="AL76" s="723"/>
      <c r="AM76" s="1028" t="str">
        <f>IF(AND(ISTEXT($E76),ISTEXT($B76)),"산출기준 &gt;&gt;  "&amp;_xlfn.XLOOKUP($E76,산출기준!$D:$D,산출기준!$E:$E,"매칭실패"),"")</f>
        <v/>
      </c>
    </row>
    <row r="77" spans="1:39" ht="54.95" customHeight="1">
      <c r="A77" s="1019"/>
      <c r="B77" s="724"/>
      <c r="C77" s="725"/>
      <c r="D77" s="731"/>
      <c r="E77" s="727"/>
      <c r="F77" s="1035"/>
      <c r="G77" s="886"/>
      <c r="H77" s="1376" t="str">
        <f ca="1">_xlfn.IFNA(_xlfn.XLOOKUP(J77,'WM-AR'!I:I,'WM-AR'!F:F),"")</f>
        <v/>
      </c>
      <c r="I77" s="1377"/>
      <c r="J77" s="732" t="str" cm="1">
        <f t="array" aca="1" ref="J77" ca="1">IF(ISTEXT(I77),INDIRECT("I"&amp;_xlfn.XMATCH("#",$I$1:INDIRECT("I"&amp;ROW()),,-1)+1)&amp;"-"&amp;I77,"")</f>
        <v/>
      </c>
      <c r="K77" s="1036"/>
      <c r="L77" s="1037" t="str">
        <f ca="1">IFERROR(VLOOKUP($J77,'WM-AR'!$I$7:$AS$3267,34,FALSE),"")</f>
        <v/>
      </c>
      <c r="M77" s="1378" t="str">
        <f ca="1">IFERROR(VLOOKUP($J77,'WM-AR'!$I$7:$AS$3267,4,FALSE),"")</f>
        <v/>
      </c>
      <c r="N77" s="1378" t="str">
        <f ca="1">IFERROR(VLOOKUP($J77,'WM-AR'!$I$7:$AS$3267,6,FALSE),"")</f>
        <v/>
      </c>
      <c r="O77" s="1378" t="str">
        <f ca="1">IFERROR(VLOOKUP($J77,'WM-AR'!$I$7:$AS$3267,8,FALSE),"")</f>
        <v/>
      </c>
      <c r="P77" s="1038" t="str">
        <f ca="1">IFERROR(VLOOKUP($J77,'WM-AR'!$I$7:$AS$3267,10,FALSE),"")</f>
        <v/>
      </c>
      <c r="Q77" s="1039" t="str">
        <f ca="1">IFERROR(VLOOKUP($J77,'WM-AR'!$I$7:$AS$3267,12,FALSE),"")</f>
        <v/>
      </c>
      <c r="R77" s="1039" t="str">
        <f ca="1">IFERROR(VLOOKUP($J77,'WM-AR'!$I$7:$AS$3267,14,FALSE),"")</f>
        <v/>
      </c>
      <c r="S77" s="1039" t="str">
        <f ca="1">IFERROR(VLOOKUP($J77,'WM-AR'!$I$7:$AS$3267,16,FALSE),"")</f>
        <v/>
      </c>
      <c r="T77" s="1039" t="str">
        <f ca="1">IFERROR(VLOOKUP($J77,'WM-AR'!$I$7:$AS$3267,18,FALSE),"")</f>
        <v/>
      </c>
      <c r="U77" s="1039" t="str">
        <f ca="1">IFERROR(VLOOKUP($J77,'WM-AR'!$I$7:$AS$3267,20,FALSE),"")</f>
        <v/>
      </c>
      <c r="V77" s="1039" t="str">
        <f ca="1">IFERROR(VLOOKUP($J77,'WM-AR'!$I$7:$AS$3267,22,FALSE),"")</f>
        <v/>
      </c>
      <c r="W77" s="1039" t="str">
        <f ca="1">IFERROR(VLOOKUP($J77,'WM-AR'!$I$7:$AS$3267,24,FALSE),"")</f>
        <v/>
      </c>
      <c r="X77" s="1039" t="str">
        <f ca="1">IFERROR(VLOOKUP($J77,'WM-AR'!$I$7:$AS$3267,25,FALSE),"")</f>
        <v/>
      </c>
      <c r="Y77" s="1039" t="str">
        <f ca="1">IFERROR(VLOOKUP($J77,'WM-AR'!$I$7:$AS$3267,26,FALSE),"")</f>
        <v/>
      </c>
      <c r="Z77" s="1039" t="str">
        <f ca="1">IFERROR(VLOOKUP($J77,'WM-AR'!$I$7:$AS$3267,27,FALSE),"")</f>
        <v/>
      </c>
      <c r="AA77" s="1039" t="str">
        <f ca="1">IFERROR(VLOOKUP($J77,'WM-AR'!$I$7:$AS$3267,28,FALSE),"")</f>
        <v/>
      </c>
      <c r="AB77" s="1039" t="str">
        <f ca="1">IFERROR(VLOOKUP($J77,'WM-AR'!$I$7:$AS$3267,29,FALSE),"")</f>
        <v/>
      </c>
      <c r="AC77" s="1039" t="str">
        <f ca="1">IFERROR(VLOOKUP($J77,'WM-AR'!$I$7:$AS$3267,30,FALSE),"")</f>
        <v/>
      </c>
      <c r="AD77" s="1039" t="str">
        <f ca="1">IFERROR(VLOOKUP($J77,'WM-AR'!$I$7:$AS$3267,31,FALSE),"")</f>
        <v/>
      </c>
      <c r="AE77" s="1039" t="str">
        <f ca="1">IFERROR(VLOOKUP($J77,'WM-AR'!$I$7:$AS$3267,32,FALSE),"")</f>
        <v/>
      </c>
      <c r="AF77" s="1039" t="str">
        <f ca="1">IFERROR(VLOOKUP($J77,'WM-AR'!$I$7:$AS$3267,33,FALSE),"")</f>
        <v/>
      </c>
      <c r="AG77" s="1379"/>
      <c r="AH77" s="1380" t="s">
        <v>3757</v>
      </c>
      <c r="AI77" s="1380" t="s">
        <v>3757</v>
      </c>
      <c r="AJ77" s="1380"/>
      <c r="AK77" s="1380" t="str">
        <f t="shared" ca="1" si="6"/>
        <v/>
      </c>
      <c r="AL77" s="743"/>
      <c r="AM77" s="1028" t="str">
        <f>IF(AND(ISTEXT($E77),ISTEXT($B77)),"산출기준 &gt;&gt;  "&amp;_xlfn.XLOOKUP($E77,산출기준!$D:$D,산출기준!$E:$E,"매칭실패"),"")</f>
        <v/>
      </c>
    </row>
    <row r="78" spans="1:39">
      <c r="B78" s="635"/>
      <c r="C78" s="636"/>
      <c r="D78" s="636"/>
      <c r="E78" s="636"/>
      <c r="F78" s="638"/>
      <c r="G78" s="639"/>
      <c r="H78" s="639"/>
      <c r="I78" s="639"/>
      <c r="J78" s="641"/>
      <c r="K78" s="642"/>
      <c r="L78" s="642"/>
      <c r="M78" s="642"/>
      <c r="N78" s="642"/>
      <c r="O78" s="642"/>
      <c r="P78" s="642"/>
      <c r="Q78" s="642"/>
      <c r="R78" s="642"/>
      <c r="S78" s="642"/>
      <c r="T78" s="642"/>
      <c r="U78" s="642"/>
      <c r="V78" s="642"/>
      <c r="W78" s="642"/>
      <c r="X78" s="642"/>
      <c r="Y78" s="642"/>
      <c r="Z78" s="642"/>
      <c r="AA78" s="642"/>
      <c r="AB78" s="642"/>
      <c r="AC78" s="642"/>
      <c r="AD78" s="642"/>
      <c r="AE78" s="642"/>
      <c r="AF78" s="642"/>
      <c r="AG78" s="636"/>
      <c r="AH78" s="643"/>
      <c r="AI78" s="643"/>
      <c r="AJ78" s="644"/>
      <c r="AK78" s="644"/>
      <c r="AL78" s="639"/>
      <c r="AM78" s="88" t="str">
        <f>IF(AND(ISTEXT($E78),ISTEXT($B78)),"산출기준 &gt;&gt;  "&amp;_xlfn.XLOOKUP($E78,산출기준!$D:$D,산출기준!$E:$E,"매칭실패"),"")</f>
        <v/>
      </c>
    </row>
    <row r="79" spans="1:39">
      <c r="B79" s="645"/>
      <c r="C79" s="646" t="s">
        <v>4037</v>
      </c>
      <c r="D79" s="648"/>
      <c r="E79" s="648"/>
      <c r="F79" s="1057" t="s">
        <v>4043</v>
      </c>
      <c r="G79" s="645"/>
      <c r="H79" s="651"/>
      <c r="I79" s="651"/>
      <c r="J79" s="652"/>
      <c r="K79" s="652"/>
      <c r="L79" s="653"/>
      <c r="M79" s="653"/>
      <c r="N79" s="653"/>
      <c r="O79" s="653"/>
      <c r="P79" s="653"/>
      <c r="Q79" s="653"/>
      <c r="R79" s="653"/>
      <c r="S79" s="653"/>
      <c r="T79" s="653"/>
      <c r="U79" s="653"/>
      <c r="V79" s="653"/>
      <c r="W79" s="653"/>
      <c r="X79" s="653"/>
      <c r="Y79" s="653"/>
      <c r="Z79" s="653"/>
      <c r="AA79" s="653"/>
      <c r="AB79" s="653"/>
      <c r="AC79" s="653"/>
      <c r="AD79" s="653"/>
      <c r="AE79" s="653"/>
      <c r="AF79" s="653"/>
      <c r="AG79" s="656"/>
      <c r="AH79" s="656"/>
      <c r="AI79" s="656"/>
      <c r="AJ79" s="656"/>
      <c r="AK79" s="656"/>
      <c r="AL79" s="657"/>
      <c r="AM79" s="88" t="str">
        <f>IF(AND(ISTEXT($E79),ISTEXT($B79)),"산출기준 &gt;&gt;  "&amp;_xlfn.XLOOKUP($E79,산출기준!$D:$D,산출기준!$E:$E,"매칭실패"),"")</f>
        <v/>
      </c>
    </row>
    <row r="80" spans="1:39">
      <c r="B80" s="658"/>
      <c r="C80" s="659"/>
      <c r="D80" s="659"/>
      <c r="E80" s="659"/>
      <c r="F80" s="1056"/>
      <c r="G80" s="662"/>
      <c r="H80" s="662"/>
      <c r="I80" s="662"/>
      <c r="J80" s="652"/>
      <c r="K80" s="664"/>
      <c r="L80" s="664"/>
      <c r="M80" s="664"/>
      <c r="N80" s="664"/>
      <c r="O80" s="664"/>
      <c r="P80" s="664"/>
      <c r="Q80" s="664"/>
      <c r="R80" s="664"/>
      <c r="S80" s="664"/>
      <c r="T80" s="664"/>
      <c r="U80" s="664"/>
      <c r="V80" s="664"/>
      <c r="W80" s="664"/>
      <c r="X80" s="664"/>
      <c r="Y80" s="664"/>
      <c r="Z80" s="664"/>
      <c r="AA80" s="664"/>
      <c r="AB80" s="664"/>
      <c r="AC80" s="664"/>
      <c r="AD80" s="664"/>
      <c r="AE80" s="664"/>
      <c r="AF80" s="664"/>
      <c r="AG80" s="659"/>
      <c r="AH80" s="665"/>
      <c r="AI80" s="665"/>
      <c r="AJ80" s="666"/>
      <c r="AK80" s="666"/>
      <c r="AL80" s="662"/>
      <c r="AM80" s="88" t="str">
        <f>IF(AND(ISTEXT($E80),ISTEXT($B80)),"산출기준 &gt;&gt;  "&amp;_xlfn.XLOOKUP($E80,산출기준!$D:$D,산출기준!$E:$E,"매칭실패"),"")</f>
        <v/>
      </c>
    </row>
    <row r="81" spans="1:39" ht="34.9" customHeight="1">
      <c r="B81" s="808" t="str" cm="1">
        <f t="array" aca="1" ref="B81" ca="1">_xlfn.IFNA(INDIRECT("Family_표준_구성도!B"&amp;MATCH(F81,INDIRECT("Family_표준_구성도!"&amp;"C:C"),0)),"")</f>
        <v>9.2.1.3.1</v>
      </c>
      <c r="C81" s="668" t="s">
        <v>2016</v>
      </c>
      <c r="D81" s="809"/>
      <c r="E81" s="668" t="s">
        <v>2021</v>
      </c>
      <c r="F81" s="1265" t="s">
        <v>4044</v>
      </c>
      <c r="G81" s="811"/>
      <c r="H81" s="917" t="s">
        <v>4045</v>
      </c>
      <c r="I81" s="1356" t="s">
        <v>1653</v>
      </c>
      <c r="J81" s="1356"/>
      <c r="K81" s="674"/>
      <c r="L81" s="674"/>
      <c r="M81" s="1357" cm="1">
        <f t="array" aca="1" ref="M81" ca="1">TRANSPOSE(INDIRECT("'WM-AR'!D"&amp;_xlfn.XMATCH($I82,'WM-AR'!G:G,0,1)):INDIRECT("'WM-AR'!D"&amp;_xlfn.XMATCH($I82,'WM-AR'!G:G,0,-1)))</f>
        <v>0</v>
      </c>
      <c r="N81" s="1357"/>
      <c r="O81" s="1358"/>
      <c r="P81" s="1359"/>
      <c r="Q81" s="1360"/>
      <c r="R81" s="1360"/>
      <c r="S81" s="1360"/>
      <c r="T81" s="1360"/>
      <c r="U81" s="1360"/>
      <c r="V81" s="1360"/>
      <c r="W81" s="1361"/>
      <c r="X81" s="1362"/>
      <c r="Y81" s="679"/>
      <c r="Z81" s="679"/>
      <c r="AA81" s="679"/>
      <c r="AB81" s="679"/>
      <c r="AC81" s="679"/>
      <c r="AD81" s="679"/>
      <c r="AE81" s="679"/>
      <c r="AF81" s="679"/>
      <c r="AG81" s="1043"/>
      <c r="AH81" s="682"/>
      <c r="AI81" s="682"/>
      <c r="AJ81" s="682"/>
      <c r="AK81" s="682"/>
      <c r="AL81" s="683"/>
      <c r="AM81" s="88" t="str">
        <f ca="1">IF(AND(ISTEXT($E81),ISTEXT($B81)),"산출기준 &gt;&gt;  "&amp;_xlfn.XLOOKUP($E81,산출기준!$D:$D,산출기준!$E:$E,"매칭실패"),"")</f>
        <v>산출기준 &gt;&gt;  [ 윈도우 일반 산출 ]</v>
      </c>
    </row>
    <row r="82" spans="1:39" ht="49.9" customHeight="1" outlineLevel="1">
      <c r="B82" s="758"/>
      <c r="C82" s="759"/>
      <c r="D82" s="759"/>
      <c r="E82" s="814"/>
      <c r="F82" s="775"/>
      <c r="G82" s="1363" t="s">
        <v>3752</v>
      </c>
      <c r="H82" s="1364" t="str">
        <f>_xlfn.XLOOKUP(I82,'WM-AR'!G:G,'WM-AR'!E:E)</f>
        <v>A04AR161 Finishing Work Door &amp; Window Work uPVC Window (UoM: EA)</v>
      </c>
      <c r="I82" s="765" t="s">
        <v>4029</v>
      </c>
      <c r="J82" s="1365"/>
      <c r="K82" s="766"/>
      <c r="L82" s="766"/>
      <c r="M82" s="1366"/>
      <c r="N82" s="1366"/>
      <c r="O82" s="1366"/>
      <c r="P82" s="1366"/>
      <c r="Q82" s="1366"/>
      <c r="R82" s="1366"/>
      <c r="S82" s="1366"/>
      <c r="T82" s="1366"/>
      <c r="U82" s="1366"/>
      <c r="V82" s="1366"/>
      <c r="W82" s="1366"/>
      <c r="X82" s="1366"/>
      <c r="Y82" s="766"/>
      <c r="Z82" s="766"/>
      <c r="AA82" s="766"/>
      <c r="AB82" s="766"/>
      <c r="AC82" s="766"/>
      <c r="AD82" s="766"/>
      <c r="AE82" s="766"/>
      <c r="AF82" s="766"/>
      <c r="AG82" s="1385" t="s">
        <v>4020</v>
      </c>
      <c r="AH82" s="1045"/>
      <c r="AI82" s="1045"/>
      <c r="AJ82" s="1046"/>
      <c r="AK82" s="1046"/>
      <c r="AL82" s="759"/>
      <c r="AM82" s="88" t="str">
        <f>IF(AND(ISTEXT($E82),ISTEXT($B82)),"산출기준 &gt;&gt;  "&amp;_xlfn.XLOOKUP($E82,산출기준!$D:$D,산출기준!$E:$E,"매칭실패"),"")</f>
        <v/>
      </c>
    </row>
    <row r="83" spans="1:39" ht="54.95" customHeight="1">
      <c r="A83" s="1019"/>
      <c r="B83" s="684"/>
      <c r="C83" s="685"/>
      <c r="D83" s="1020"/>
      <c r="E83" s="687"/>
      <c r="F83" s="1021"/>
      <c r="G83" s="875" t="s">
        <v>2472</v>
      </c>
      <c r="H83" s="1367" t="str">
        <f ca="1">_xlfn.IFNA(_xlfn.XLOOKUP(J83,'WM-AR'!I:I,'WM-AR'!F:F),"")</f>
        <v xml:space="preserve">A04AR161-00001 Finishing Work Door &amp; Window Work uPVC Window (UoM: EA)      w/ Hardware &amp; Accessories  </v>
      </c>
      <c r="I83" s="1368" t="s">
        <v>3755</v>
      </c>
      <c r="J83" s="692" t="str" cm="1">
        <f t="array" aca="1" ref="J83" ca="1">IF(ISTEXT(I83),INDIRECT("I"&amp;_xlfn.XMATCH("#",$I$1:INDIRECT("I"&amp;ROW()),,-1)+1)&amp;"-"&amp;I83,"")</f>
        <v>A04AR161-00001</v>
      </c>
      <c r="K83" s="1022"/>
      <c r="L83" s="1023" t="str">
        <f ca="1">IFERROR(VLOOKUP($J83,'WM-AR'!$I$7:$AS$3267,34,FALSE),"")</f>
        <v>EA</v>
      </c>
      <c r="M83" s="1369" t="str">
        <f ca="1">IFERROR(VLOOKUP($J83,'WM-AR'!$I$7:$AS$3267,4,FALSE),"")</f>
        <v>Finishing Work</v>
      </c>
      <c r="N83" s="1369" t="str">
        <f ca="1">IFERROR(VLOOKUP($J83,'WM-AR'!$I$7:$AS$3267,6,FALSE),"")</f>
        <v>Door &amp; Window Work</v>
      </c>
      <c r="O83" s="1369" t="str">
        <f ca="1">IFERROR(VLOOKUP($J83,'WM-AR'!$I$7:$AS$3267,8,FALSE),"")</f>
        <v>uPVC Window (UoM: EA)</v>
      </c>
      <c r="P83" s="1025">
        <f ca="1">IFERROR(VLOOKUP($J83,'WM-AR'!$I$7:$AS$3267,10,FALSE),"")</f>
        <v>0</v>
      </c>
      <c r="Q83" s="1026">
        <f ca="1">IFERROR(VLOOKUP($J83,'WM-AR'!$I$7:$AS$3267,12,FALSE),"")</f>
        <v>0</v>
      </c>
      <c r="R83" s="1026">
        <f ca="1">IFERROR(VLOOKUP($J83,'WM-AR'!$I$7:$AS$3267,14,FALSE),"")</f>
        <v>0</v>
      </c>
      <c r="S83" s="1026">
        <f ca="1">IFERROR(VLOOKUP($J83,'WM-AR'!$I$7:$AS$3267,16,FALSE),"")</f>
        <v>0</v>
      </c>
      <c r="T83" s="1026">
        <f ca="1">IFERROR(VLOOKUP($J83,'WM-AR'!$I$7:$AS$3267,18,FALSE),"")</f>
        <v>0</v>
      </c>
      <c r="U83" s="1026" t="str">
        <f ca="1">IFERROR(VLOOKUP($J83,'WM-AR'!$I$7:$AS$3267,20,FALSE),"")</f>
        <v>w/ Hardware &amp; Accessories</v>
      </c>
      <c r="V83" s="1026">
        <f ca="1">IFERROR(VLOOKUP($J83,'WM-AR'!$I$7:$AS$3267,22,FALSE),"")</f>
        <v>0</v>
      </c>
      <c r="W83" s="1026">
        <f ca="1">IFERROR(VLOOKUP($J83,'WM-AR'!$I$7:$AS$3267,24,FALSE),"")</f>
        <v>0</v>
      </c>
      <c r="X83" s="1026">
        <f ca="1">IFERROR(VLOOKUP($J83,'WM-AR'!$I$7:$AS$3267,25,FALSE),"")</f>
        <v>0</v>
      </c>
      <c r="Y83" s="1026" t="str">
        <f ca="1">IFERROR(VLOOKUP($J83,'WM-AR'!$I$7:$AS$3267,26,FALSE),"")</f>
        <v>W x H=(  )mm x (  )mm</v>
      </c>
      <c r="Z83" s="1026">
        <f ca="1">IFERROR(VLOOKUP($J83,'WM-AR'!$I$7:$AS$3267,27,FALSE),"")</f>
        <v>0</v>
      </c>
      <c r="AA83" s="1026">
        <f ca="1">IFERROR(VLOOKUP($J83,'WM-AR'!$I$7:$AS$3267,28,FALSE),"")</f>
        <v>0</v>
      </c>
      <c r="AB83" s="1026">
        <f ca="1">IFERROR(VLOOKUP($J83,'WM-AR'!$I$7:$AS$3267,29,FALSE),"")</f>
        <v>0</v>
      </c>
      <c r="AC83" s="1026">
        <f ca="1">IFERROR(VLOOKUP($J83,'WM-AR'!$I$7:$AS$3267,30,FALSE),"")</f>
        <v>0</v>
      </c>
      <c r="AD83" s="1026">
        <f ca="1">IFERROR(VLOOKUP($J83,'WM-AR'!$I$7:$AS$3267,31,FALSE),"")</f>
        <v>0</v>
      </c>
      <c r="AE83" s="1026">
        <f ca="1">IFERROR(VLOOKUP($J83,'WM-AR'!$I$7:$AS$3267,32,FALSE),"")</f>
        <v>0</v>
      </c>
      <c r="AF83" s="1026" t="str">
        <f ca="1">IFERROR(VLOOKUP($J83,'WM-AR'!$I$7:$AS$3267,33,FALSE),"")</f>
        <v/>
      </c>
      <c r="AG83" s="1370" t="s">
        <v>4021</v>
      </c>
      <c r="AH83" s="834" t="s">
        <v>3757</v>
      </c>
      <c r="AI83" s="834" t="s">
        <v>3757</v>
      </c>
      <c r="AJ83" s="836"/>
      <c r="AK83" s="836" t="str">
        <f ca="1">L83</f>
        <v>EA</v>
      </c>
      <c r="AL83" s="704"/>
      <c r="AM83" s="1028" t="str">
        <f>IF(AND(ISTEXT($E83),ISTEXT($B83)),"산출기준 &gt;&gt;  "&amp;_xlfn.XLOOKUP($E83,산출기준!$D:$D,산출기준!$E:$E,"매칭실패"),"")</f>
        <v/>
      </c>
    </row>
    <row r="84" spans="1:39" ht="54.95" customHeight="1">
      <c r="A84" s="1019"/>
      <c r="B84" s="705"/>
      <c r="C84" s="706"/>
      <c r="D84" s="711"/>
      <c r="E84" s="708"/>
      <c r="F84" s="1029"/>
      <c r="G84" s="882" t="s">
        <v>4046</v>
      </c>
      <c r="H84" s="1371" t="str">
        <f ca="1">_xlfn.IFNA(_xlfn.XLOOKUP(J84,'WM-AR'!I:I,'WM-AR'!F:F),"")</f>
        <v xml:space="preserve">A04AR161-00001 Finishing Work Door &amp; Window Work uPVC Window (UoM: EA)      w/ Hardware &amp; Accessories  </v>
      </c>
      <c r="I84" s="1372" t="s">
        <v>3755</v>
      </c>
      <c r="J84" s="712" t="str" cm="1">
        <f t="array" aca="1" ref="J84" ca="1">IF(ISTEXT(I84),INDIRECT("I"&amp;_xlfn.XMATCH("#",$I$1:INDIRECT("I"&amp;ROW()),,-1)+1)&amp;"-"&amp;I84,"")</f>
        <v>A04AR161-00001</v>
      </c>
      <c r="K84" s="1030"/>
      <c r="L84" s="1031" t="str">
        <f ca="1">IFERROR(VLOOKUP($J84,'WM-AR'!$I$7:$AS$3267,34,FALSE),"")</f>
        <v>EA</v>
      </c>
      <c r="M84" s="1373" t="str">
        <f ca="1">IFERROR(VLOOKUP($J84,'WM-AR'!$I$7:$AS$3267,4,FALSE),"")</f>
        <v>Finishing Work</v>
      </c>
      <c r="N84" s="1373" t="str">
        <f ca="1">IFERROR(VLOOKUP($J84,'WM-AR'!$I$7:$AS$3267,6,FALSE),"")</f>
        <v>Door &amp; Window Work</v>
      </c>
      <c r="O84" s="1373" t="str">
        <f ca="1">IFERROR(VLOOKUP($J84,'WM-AR'!$I$7:$AS$3267,8,FALSE),"")</f>
        <v>uPVC Window (UoM: EA)</v>
      </c>
      <c r="P84" s="1032">
        <f ca="1">IFERROR(VLOOKUP($J84,'WM-AR'!$I$7:$AS$3267,10,FALSE),"")</f>
        <v>0</v>
      </c>
      <c r="Q84" s="1033">
        <f ca="1">IFERROR(VLOOKUP($J84,'WM-AR'!$I$7:$AS$3267,12,FALSE),"")</f>
        <v>0</v>
      </c>
      <c r="R84" s="1033">
        <f ca="1">IFERROR(VLOOKUP($J84,'WM-AR'!$I$7:$AS$3267,14,FALSE),"")</f>
        <v>0</v>
      </c>
      <c r="S84" s="1033">
        <f ca="1">IFERROR(VLOOKUP($J84,'WM-AR'!$I$7:$AS$3267,16,FALSE),"")</f>
        <v>0</v>
      </c>
      <c r="T84" s="1033">
        <f ca="1">IFERROR(VLOOKUP($J84,'WM-AR'!$I$7:$AS$3267,18,FALSE),"")</f>
        <v>0</v>
      </c>
      <c r="U84" s="1033" t="str">
        <f ca="1">IFERROR(VLOOKUP($J84,'WM-AR'!$I$7:$AS$3267,20,FALSE),"")</f>
        <v>w/ Hardware &amp; Accessories</v>
      </c>
      <c r="V84" s="1033">
        <f ca="1">IFERROR(VLOOKUP($J84,'WM-AR'!$I$7:$AS$3267,22,FALSE),"")</f>
        <v>0</v>
      </c>
      <c r="W84" s="1033">
        <f ca="1">IFERROR(VLOOKUP($J84,'WM-AR'!$I$7:$AS$3267,24,FALSE),"")</f>
        <v>0</v>
      </c>
      <c r="X84" s="1033">
        <f ca="1">IFERROR(VLOOKUP($J84,'WM-AR'!$I$7:$AS$3267,25,FALSE),"")</f>
        <v>0</v>
      </c>
      <c r="Y84" s="1033" t="str">
        <f ca="1">IFERROR(VLOOKUP($J84,'WM-AR'!$I$7:$AS$3267,26,FALSE),"")</f>
        <v>W x H=(  )mm x (  )mm</v>
      </c>
      <c r="Z84" s="1033">
        <f ca="1">IFERROR(VLOOKUP($J84,'WM-AR'!$I$7:$AS$3267,27,FALSE),"")</f>
        <v>0</v>
      </c>
      <c r="AA84" s="1033">
        <f ca="1">IFERROR(VLOOKUP($J84,'WM-AR'!$I$7:$AS$3267,28,FALSE),"")</f>
        <v>0</v>
      </c>
      <c r="AB84" s="1033">
        <f ca="1">IFERROR(VLOOKUP($J84,'WM-AR'!$I$7:$AS$3267,29,FALSE),"")</f>
        <v>0</v>
      </c>
      <c r="AC84" s="1033">
        <f ca="1">IFERROR(VLOOKUP($J84,'WM-AR'!$I$7:$AS$3267,30,FALSE),"")</f>
        <v>0</v>
      </c>
      <c r="AD84" s="1033">
        <f ca="1">IFERROR(VLOOKUP($J84,'WM-AR'!$I$7:$AS$3267,31,FALSE),"")</f>
        <v>0</v>
      </c>
      <c r="AE84" s="1033">
        <f ca="1">IFERROR(VLOOKUP($J84,'WM-AR'!$I$7:$AS$3267,32,FALSE),"")</f>
        <v>0</v>
      </c>
      <c r="AF84" s="1033" t="str">
        <f ca="1">IFERROR(VLOOKUP($J84,'WM-AR'!$I$7:$AS$3267,33,FALSE),"")</f>
        <v/>
      </c>
      <c r="AG84" s="1354" t="s">
        <v>4021</v>
      </c>
      <c r="AH84" s="1375" t="s">
        <v>3757</v>
      </c>
      <c r="AI84" s="1375" t="s">
        <v>3757</v>
      </c>
      <c r="AJ84" s="1375"/>
      <c r="AK84" s="1375" t="str">
        <f t="shared" ref="AK84:AK87" ca="1" si="7">L84</f>
        <v>EA</v>
      </c>
      <c r="AL84" s="723"/>
      <c r="AM84" s="1028" t="str">
        <f>IF(AND(ISTEXT($E84),ISTEXT($B84)),"산출기준 &gt;&gt;  "&amp;_xlfn.XLOOKUP($E84,산출기준!$D:$D,산출기준!$E:$E,"매칭실패"),"")</f>
        <v/>
      </c>
    </row>
    <row r="85" spans="1:39" ht="54.95" customHeight="1">
      <c r="A85" s="1019"/>
      <c r="B85" s="705"/>
      <c r="C85" s="706"/>
      <c r="D85" s="711"/>
      <c r="E85" s="708"/>
      <c r="F85" s="1029"/>
      <c r="G85" s="882"/>
      <c r="H85" s="1371" t="str">
        <f ca="1">_xlfn.IFNA(_xlfn.XLOOKUP(J85,'WM-AR'!I:I,'WM-AR'!F:F),"")</f>
        <v/>
      </c>
      <c r="I85" s="1372"/>
      <c r="J85" s="712" t="str" cm="1">
        <f t="array" aca="1" ref="J85" ca="1">IF(ISTEXT(I85),INDIRECT("I"&amp;_xlfn.XMATCH("#",$I$1:INDIRECT("I"&amp;ROW()),,-1)+1)&amp;"-"&amp;I85,"")</f>
        <v/>
      </c>
      <c r="K85" s="1030"/>
      <c r="L85" s="1031" t="str">
        <f ca="1">IFERROR(VLOOKUP($J85,'WM-AR'!$I$7:$AS$3267,34,FALSE),"")</f>
        <v/>
      </c>
      <c r="M85" s="1373" t="str">
        <f ca="1">IFERROR(VLOOKUP($J85,'WM-AR'!$I$7:$AS$3267,4,FALSE),"")</f>
        <v/>
      </c>
      <c r="N85" s="1373" t="str">
        <f ca="1">IFERROR(VLOOKUP($J85,'WM-AR'!$I$7:$AS$3267,6,FALSE),"")</f>
        <v/>
      </c>
      <c r="O85" s="1373" t="str">
        <f ca="1">IFERROR(VLOOKUP($J85,'WM-AR'!$I$7:$AS$3267,8,FALSE),"")</f>
        <v/>
      </c>
      <c r="P85" s="1032" t="str">
        <f ca="1">IFERROR(VLOOKUP($J85,'WM-AR'!$I$7:$AS$3267,10,FALSE),"")</f>
        <v/>
      </c>
      <c r="Q85" s="1033" t="str">
        <f ca="1">IFERROR(VLOOKUP($J85,'WM-AR'!$I$7:$AS$3267,12,FALSE),"")</f>
        <v/>
      </c>
      <c r="R85" s="1033" t="str">
        <f ca="1">IFERROR(VLOOKUP($J85,'WM-AR'!$I$7:$AS$3267,14,FALSE),"")</f>
        <v/>
      </c>
      <c r="S85" s="1033" t="str">
        <f ca="1">IFERROR(VLOOKUP($J85,'WM-AR'!$I$7:$AS$3267,16,FALSE),"")</f>
        <v/>
      </c>
      <c r="T85" s="1033" t="str">
        <f ca="1">IFERROR(VLOOKUP($J85,'WM-AR'!$I$7:$AS$3267,18,FALSE),"")</f>
        <v/>
      </c>
      <c r="U85" s="1033" t="str">
        <f ca="1">IFERROR(VLOOKUP($J85,'WM-AR'!$I$7:$AS$3267,20,FALSE),"")</f>
        <v/>
      </c>
      <c r="V85" s="1033" t="str">
        <f ca="1">IFERROR(VLOOKUP($J85,'WM-AR'!$I$7:$AS$3267,22,FALSE),"")</f>
        <v/>
      </c>
      <c r="W85" s="1033" t="str">
        <f ca="1">IFERROR(VLOOKUP($J85,'WM-AR'!$I$7:$AS$3267,24,FALSE),"")</f>
        <v/>
      </c>
      <c r="X85" s="1033" t="str">
        <f ca="1">IFERROR(VLOOKUP($J85,'WM-AR'!$I$7:$AS$3267,25,FALSE),"")</f>
        <v/>
      </c>
      <c r="Y85" s="1033" t="str">
        <f ca="1">IFERROR(VLOOKUP($J85,'WM-AR'!$I$7:$AS$3267,26,FALSE),"")</f>
        <v/>
      </c>
      <c r="Z85" s="1033" t="str">
        <f ca="1">IFERROR(VLOOKUP($J85,'WM-AR'!$I$7:$AS$3267,27,FALSE),"")</f>
        <v/>
      </c>
      <c r="AA85" s="1033" t="str">
        <f ca="1">IFERROR(VLOOKUP($J85,'WM-AR'!$I$7:$AS$3267,28,FALSE),"")</f>
        <v/>
      </c>
      <c r="AB85" s="1033" t="str">
        <f ca="1">IFERROR(VLOOKUP($J85,'WM-AR'!$I$7:$AS$3267,29,FALSE),"")</f>
        <v/>
      </c>
      <c r="AC85" s="1033" t="str">
        <f ca="1">IFERROR(VLOOKUP($J85,'WM-AR'!$I$7:$AS$3267,30,FALSE),"")</f>
        <v/>
      </c>
      <c r="AD85" s="1033" t="str">
        <f ca="1">IFERROR(VLOOKUP($J85,'WM-AR'!$I$7:$AS$3267,31,FALSE),"")</f>
        <v/>
      </c>
      <c r="AE85" s="1033" t="str">
        <f ca="1">IFERROR(VLOOKUP($J85,'WM-AR'!$I$7:$AS$3267,32,FALSE),"")</f>
        <v/>
      </c>
      <c r="AF85" s="1033" t="str">
        <f ca="1">IFERROR(VLOOKUP($J85,'WM-AR'!$I$7:$AS$3267,33,FALSE),"")</f>
        <v/>
      </c>
      <c r="AG85" s="1374"/>
      <c r="AH85" s="1375" t="s">
        <v>3757</v>
      </c>
      <c r="AI85" s="1375" t="s">
        <v>3757</v>
      </c>
      <c r="AJ85" s="1375"/>
      <c r="AK85" s="1375" t="str">
        <f t="shared" ca="1" si="7"/>
        <v/>
      </c>
      <c r="AL85" s="723"/>
      <c r="AM85" s="1028" t="str">
        <f>IF(AND(ISTEXT($E85),ISTEXT($B85)),"산출기준 &gt;&gt;  "&amp;_xlfn.XLOOKUP($E85,산출기준!$D:$D,산출기준!$E:$E,"매칭실패"),"")</f>
        <v/>
      </c>
    </row>
    <row r="86" spans="1:39" ht="54.95" customHeight="1">
      <c r="A86" s="1019"/>
      <c r="B86" s="705"/>
      <c r="C86" s="706"/>
      <c r="D86" s="711"/>
      <c r="E86" s="708"/>
      <c r="F86" s="1029"/>
      <c r="G86" s="882"/>
      <c r="H86" s="1371" t="str">
        <f ca="1">_xlfn.IFNA(_xlfn.XLOOKUP(J86,'WM-AR'!I:I,'WM-AR'!F:F),"")</f>
        <v/>
      </c>
      <c r="I86" s="1372"/>
      <c r="J86" s="712" t="str" cm="1">
        <f t="array" aca="1" ref="J86" ca="1">IF(ISTEXT(I86),INDIRECT("I"&amp;_xlfn.XMATCH("#",$I$1:INDIRECT("I"&amp;ROW()),,-1)+1)&amp;"-"&amp;I86,"")</f>
        <v/>
      </c>
      <c r="K86" s="1030"/>
      <c r="L86" s="1031" t="str">
        <f ca="1">IFERROR(VLOOKUP($J86,'WM-AR'!$I$7:$AS$3267,34,FALSE),"")</f>
        <v/>
      </c>
      <c r="M86" s="1373" t="str">
        <f ca="1">IFERROR(VLOOKUP($J86,'WM-AR'!$I$7:$AS$3267,4,FALSE),"")</f>
        <v/>
      </c>
      <c r="N86" s="1373" t="str">
        <f ca="1">IFERROR(VLOOKUP($J86,'WM-AR'!$I$7:$AS$3267,6,FALSE),"")</f>
        <v/>
      </c>
      <c r="O86" s="1373" t="str">
        <f ca="1">IFERROR(VLOOKUP($J86,'WM-AR'!$I$7:$AS$3267,8,FALSE),"")</f>
        <v/>
      </c>
      <c r="P86" s="1032" t="str">
        <f ca="1">IFERROR(VLOOKUP($J86,'WM-AR'!$I$7:$AS$3267,10,FALSE),"")</f>
        <v/>
      </c>
      <c r="Q86" s="1033" t="str">
        <f ca="1">IFERROR(VLOOKUP($J86,'WM-AR'!$I$7:$AS$3267,12,FALSE),"")</f>
        <v/>
      </c>
      <c r="R86" s="1033" t="str">
        <f ca="1">IFERROR(VLOOKUP($J86,'WM-AR'!$I$7:$AS$3267,14,FALSE),"")</f>
        <v/>
      </c>
      <c r="S86" s="1033" t="str">
        <f ca="1">IFERROR(VLOOKUP($J86,'WM-AR'!$I$7:$AS$3267,16,FALSE),"")</f>
        <v/>
      </c>
      <c r="T86" s="1033" t="str">
        <f ca="1">IFERROR(VLOOKUP($J86,'WM-AR'!$I$7:$AS$3267,18,FALSE),"")</f>
        <v/>
      </c>
      <c r="U86" s="1033" t="str">
        <f ca="1">IFERROR(VLOOKUP($J86,'WM-AR'!$I$7:$AS$3267,20,FALSE),"")</f>
        <v/>
      </c>
      <c r="V86" s="1033" t="str">
        <f ca="1">IFERROR(VLOOKUP($J86,'WM-AR'!$I$7:$AS$3267,22,FALSE),"")</f>
        <v/>
      </c>
      <c r="W86" s="1033" t="str">
        <f ca="1">IFERROR(VLOOKUP($J86,'WM-AR'!$I$7:$AS$3267,24,FALSE),"")</f>
        <v/>
      </c>
      <c r="X86" s="1033" t="str">
        <f ca="1">IFERROR(VLOOKUP($J86,'WM-AR'!$I$7:$AS$3267,25,FALSE),"")</f>
        <v/>
      </c>
      <c r="Y86" s="1033" t="str">
        <f ca="1">IFERROR(VLOOKUP($J86,'WM-AR'!$I$7:$AS$3267,26,FALSE),"")</f>
        <v/>
      </c>
      <c r="Z86" s="1033" t="str">
        <f ca="1">IFERROR(VLOOKUP($J86,'WM-AR'!$I$7:$AS$3267,27,FALSE),"")</f>
        <v/>
      </c>
      <c r="AA86" s="1033" t="str">
        <f ca="1">IFERROR(VLOOKUP($J86,'WM-AR'!$I$7:$AS$3267,28,FALSE),"")</f>
        <v/>
      </c>
      <c r="AB86" s="1033" t="str">
        <f ca="1">IFERROR(VLOOKUP($J86,'WM-AR'!$I$7:$AS$3267,29,FALSE),"")</f>
        <v/>
      </c>
      <c r="AC86" s="1033" t="str">
        <f ca="1">IFERROR(VLOOKUP($J86,'WM-AR'!$I$7:$AS$3267,30,FALSE),"")</f>
        <v/>
      </c>
      <c r="AD86" s="1033" t="str">
        <f ca="1">IFERROR(VLOOKUP($J86,'WM-AR'!$I$7:$AS$3267,31,FALSE),"")</f>
        <v/>
      </c>
      <c r="AE86" s="1033" t="str">
        <f ca="1">IFERROR(VLOOKUP($J86,'WM-AR'!$I$7:$AS$3267,32,FALSE),"")</f>
        <v/>
      </c>
      <c r="AF86" s="1033" t="str">
        <f ca="1">IFERROR(VLOOKUP($J86,'WM-AR'!$I$7:$AS$3267,33,FALSE),"")</f>
        <v/>
      </c>
      <c r="AG86" s="1374"/>
      <c r="AH86" s="1375" t="s">
        <v>3757</v>
      </c>
      <c r="AI86" s="1375" t="s">
        <v>3757</v>
      </c>
      <c r="AJ86" s="1375"/>
      <c r="AK86" s="1375" t="str">
        <f t="shared" ca="1" si="7"/>
        <v/>
      </c>
      <c r="AL86" s="723"/>
      <c r="AM86" s="1028" t="str">
        <f>IF(AND(ISTEXT($E86),ISTEXT($B86)),"산출기준 &gt;&gt;  "&amp;_xlfn.XLOOKUP($E86,산출기준!$D:$D,산출기준!$E:$E,"매칭실패"),"")</f>
        <v/>
      </c>
    </row>
    <row r="87" spans="1:39" ht="54.95" customHeight="1">
      <c r="A87" s="1019"/>
      <c r="B87" s="724"/>
      <c r="C87" s="725"/>
      <c r="D87" s="731"/>
      <c r="E87" s="727"/>
      <c r="F87" s="1035"/>
      <c r="G87" s="886"/>
      <c r="H87" s="1376" t="str">
        <f ca="1">_xlfn.IFNA(_xlfn.XLOOKUP(J87,'WM-AR'!I:I,'WM-AR'!F:F),"")</f>
        <v/>
      </c>
      <c r="I87" s="1377"/>
      <c r="J87" s="732" t="str" cm="1">
        <f t="array" aca="1" ref="J87" ca="1">IF(ISTEXT(I87),INDIRECT("I"&amp;_xlfn.XMATCH("#",$I$1:INDIRECT("I"&amp;ROW()),,-1)+1)&amp;"-"&amp;I87,"")</f>
        <v/>
      </c>
      <c r="K87" s="1036"/>
      <c r="L87" s="1037" t="str">
        <f ca="1">IFERROR(VLOOKUP($J87,'WM-AR'!$I$7:$AS$3267,34,FALSE),"")</f>
        <v/>
      </c>
      <c r="M87" s="1378" t="str">
        <f ca="1">IFERROR(VLOOKUP($J87,'WM-AR'!$I$7:$AS$3267,4,FALSE),"")</f>
        <v/>
      </c>
      <c r="N87" s="1378" t="str">
        <f ca="1">IFERROR(VLOOKUP($J87,'WM-AR'!$I$7:$AS$3267,6,FALSE),"")</f>
        <v/>
      </c>
      <c r="O87" s="1378" t="str">
        <f ca="1">IFERROR(VLOOKUP($J87,'WM-AR'!$I$7:$AS$3267,8,FALSE),"")</f>
        <v/>
      </c>
      <c r="P87" s="1038" t="str">
        <f ca="1">IFERROR(VLOOKUP($J87,'WM-AR'!$I$7:$AS$3267,10,FALSE),"")</f>
        <v/>
      </c>
      <c r="Q87" s="1039" t="str">
        <f ca="1">IFERROR(VLOOKUP($J87,'WM-AR'!$I$7:$AS$3267,12,FALSE),"")</f>
        <v/>
      </c>
      <c r="R87" s="1039" t="str">
        <f ca="1">IFERROR(VLOOKUP($J87,'WM-AR'!$I$7:$AS$3267,14,FALSE),"")</f>
        <v/>
      </c>
      <c r="S87" s="1039" t="str">
        <f ca="1">IFERROR(VLOOKUP($J87,'WM-AR'!$I$7:$AS$3267,16,FALSE),"")</f>
        <v/>
      </c>
      <c r="T87" s="1039" t="str">
        <f ca="1">IFERROR(VLOOKUP($J87,'WM-AR'!$I$7:$AS$3267,18,FALSE),"")</f>
        <v/>
      </c>
      <c r="U87" s="1039" t="str">
        <f ca="1">IFERROR(VLOOKUP($J87,'WM-AR'!$I$7:$AS$3267,20,FALSE),"")</f>
        <v/>
      </c>
      <c r="V87" s="1039" t="str">
        <f ca="1">IFERROR(VLOOKUP($J87,'WM-AR'!$I$7:$AS$3267,22,FALSE),"")</f>
        <v/>
      </c>
      <c r="W87" s="1039" t="str">
        <f ca="1">IFERROR(VLOOKUP($J87,'WM-AR'!$I$7:$AS$3267,24,FALSE),"")</f>
        <v/>
      </c>
      <c r="X87" s="1039" t="str">
        <f ca="1">IFERROR(VLOOKUP($J87,'WM-AR'!$I$7:$AS$3267,25,FALSE),"")</f>
        <v/>
      </c>
      <c r="Y87" s="1039" t="str">
        <f ca="1">IFERROR(VLOOKUP($J87,'WM-AR'!$I$7:$AS$3267,26,FALSE),"")</f>
        <v/>
      </c>
      <c r="Z87" s="1039" t="str">
        <f ca="1">IFERROR(VLOOKUP($J87,'WM-AR'!$I$7:$AS$3267,27,FALSE),"")</f>
        <v/>
      </c>
      <c r="AA87" s="1039" t="str">
        <f ca="1">IFERROR(VLOOKUP($J87,'WM-AR'!$I$7:$AS$3267,28,FALSE),"")</f>
        <v/>
      </c>
      <c r="AB87" s="1039" t="str">
        <f ca="1">IFERROR(VLOOKUP($J87,'WM-AR'!$I$7:$AS$3267,29,FALSE),"")</f>
        <v/>
      </c>
      <c r="AC87" s="1039" t="str">
        <f ca="1">IFERROR(VLOOKUP($J87,'WM-AR'!$I$7:$AS$3267,30,FALSE),"")</f>
        <v/>
      </c>
      <c r="AD87" s="1039" t="str">
        <f ca="1">IFERROR(VLOOKUP($J87,'WM-AR'!$I$7:$AS$3267,31,FALSE),"")</f>
        <v/>
      </c>
      <c r="AE87" s="1039" t="str">
        <f ca="1">IFERROR(VLOOKUP($J87,'WM-AR'!$I$7:$AS$3267,32,FALSE),"")</f>
        <v/>
      </c>
      <c r="AF87" s="1039" t="str">
        <f ca="1">IFERROR(VLOOKUP($J87,'WM-AR'!$I$7:$AS$3267,33,FALSE),"")</f>
        <v/>
      </c>
      <c r="AG87" s="1379"/>
      <c r="AH87" s="1380" t="s">
        <v>3757</v>
      </c>
      <c r="AI87" s="1380" t="s">
        <v>3757</v>
      </c>
      <c r="AJ87" s="1380"/>
      <c r="AK87" s="1380" t="str">
        <f t="shared" ca="1" si="7"/>
        <v/>
      </c>
      <c r="AL87" s="743"/>
      <c r="AM87" s="1028" t="str">
        <f>IF(AND(ISTEXT($E87),ISTEXT($B87)),"산출기준 &gt;&gt;  "&amp;_xlfn.XLOOKUP($E87,산출기준!$D:$D,산출기준!$E:$E,"매칭실패"),"")</f>
        <v/>
      </c>
    </row>
    <row r="88" spans="1:39">
      <c r="B88" s="635"/>
      <c r="C88" s="636"/>
      <c r="D88" s="636"/>
      <c r="E88" s="636"/>
      <c r="F88" s="638"/>
      <c r="G88" s="639"/>
      <c r="H88" s="639"/>
      <c r="I88" s="639"/>
      <c r="J88" s="641"/>
      <c r="K88" s="642"/>
      <c r="L88" s="642"/>
      <c r="M88" s="642"/>
      <c r="N88" s="642"/>
      <c r="O88" s="642"/>
      <c r="P88" s="642"/>
      <c r="Q88" s="642"/>
      <c r="R88" s="642"/>
      <c r="S88" s="642"/>
      <c r="T88" s="642"/>
      <c r="U88" s="642"/>
      <c r="V88" s="642"/>
      <c r="W88" s="642"/>
      <c r="X88" s="642"/>
      <c r="Y88" s="642"/>
      <c r="Z88" s="642"/>
      <c r="AA88" s="642"/>
      <c r="AB88" s="642"/>
      <c r="AC88" s="642"/>
      <c r="AD88" s="642"/>
      <c r="AE88" s="642"/>
      <c r="AF88" s="642"/>
      <c r="AG88" s="636"/>
      <c r="AH88" s="643"/>
      <c r="AI88" s="643"/>
      <c r="AJ88" s="644"/>
      <c r="AK88" s="644"/>
      <c r="AL88" s="639"/>
      <c r="AM88" s="88" t="str">
        <f>IF(AND(ISTEXT($E88),ISTEXT($B88)),"산출기준 &gt;&gt;  "&amp;_xlfn.XLOOKUP($E88,산출기준!$D:$D,산출기준!$E:$E,"매칭실패"),"")</f>
        <v/>
      </c>
    </row>
    <row r="89" spans="1:39">
      <c r="B89" s="645"/>
      <c r="C89" s="646" t="s">
        <v>4037</v>
      </c>
      <c r="D89" s="648"/>
      <c r="E89" s="648"/>
      <c r="F89" s="1057" t="s">
        <v>4047</v>
      </c>
      <c r="G89" s="645"/>
      <c r="H89" s="651"/>
      <c r="I89" s="651"/>
      <c r="J89" s="652"/>
      <c r="K89" s="652"/>
      <c r="L89" s="653"/>
      <c r="M89" s="653"/>
      <c r="N89" s="653"/>
      <c r="O89" s="653"/>
      <c r="P89" s="653"/>
      <c r="Q89" s="653"/>
      <c r="R89" s="653"/>
      <c r="S89" s="653"/>
      <c r="T89" s="653"/>
      <c r="U89" s="653"/>
      <c r="V89" s="653"/>
      <c r="W89" s="653"/>
      <c r="X89" s="653"/>
      <c r="Y89" s="653"/>
      <c r="Z89" s="653"/>
      <c r="AA89" s="653"/>
      <c r="AB89" s="653"/>
      <c r="AC89" s="653"/>
      <c r="AD89" s="653"/>
      <c r="AE89" s="653"/>
      <c r="AF89" s="653"/>
      <c r="AG89" s="656"/>
      <c r="AH89" s="656"/>
      <c r="AI89" s="656"/>
      <c r="AJ89" s="656"/>
      <c r="AK89" s="656"/>
      <c r="AL89" s="657"/>
      <c r="AM89" s="88" t="str">
        <f>IF(AND(ISTEXT($E89),ISTEXT($B89)),"산출기준 &gt;&gt;  "&amp;_xlfn.XLOOKUP($E89,산출기준!$D:$D,산출기준!$E:$E,"매칭실패"),"")</f>
        <v/>
      </c>
    </row>
    <row r="90" spans="1:39">
      <c r="B90" s="658"/>
      <c r="C90" s="659"/>
      <c r="D90" s="659"/>
      <c r="E90" s="659"/>
      <c r="F90" s="1056"/>
      <c r="G90" s="662"/>
      <c r="H90" s="662"/>
      <c r="I90" s="662"/>
      <c r="J90" s="652"/>
      <c r="K90" s="664"/>
      <c r="L90" s="664"/>
      <c r="M90" s="664"/>
      <c r="N90" s="664"/>
      <c r="O90" s="664"/>
      <c r="P90" s="664"/>
      <c r="Q90" s="664"/>
      <c r="R90" s="664"/>
      <c r="S90" s="664"/>
      <c r="T90" s="664"/>
      <c r="U90" s="664"/>
      <c r="V90" s="664"/>
      <c r="W90" s="664"/>
      <c r="X90" s="664"/>
      <c r="Y90" s="664"/>
      <c r="Z90" s="664"/>
      <c r="AA90" s="664"/>
      <c r="AB90" s="664"/>
      <c r="AC90" s="664"/>
      <c r="AD90" s="664"/>
      <c r="AE90" s="664"/>
      <c r="AF90" s="664"/>
      <c r="AG90" s="659"/>
      <c r="AH90" s="665"/>
      <c r="AI90" s="665"/>
      <c r="AJ90" s="666"/>
      <c r="AK90" s="666"/>
      <c r="AL90" s="662"/>
      <c r="AM90" s="88" t="str">
        <f>IF(AND(ISTEXT($E90),ISTEXT($B90)),"산출기준 &gt;&gt;  "&amp;_xlfn.XLOOKUP($E90,산출기준!$D:$D,산출기준!$E:$E,"매칭실패"),"")</f>
        <v/>
      </c>
    </row>
    <row r="91" spans="1:39" ht="34.9" customHeight="1">
      <c r="B91" s="808" t="str" cm="1">
        <f t="array" aca="1" ref="B91" ca="1">_xlfn.IFNA(INDIRECT("Family_표준_구성도!B"&amp;MATCH(F91,INDIRECT("Family_표준_구성도!"&amp;"C:C"),0)),"")</f>
        <v>9.2.1.4.1</v>
      </c>
      <c r="C91" s="668" t="s">
        <v>2016</v>
      </c>
      <c r="D91" s="809"/>
      <c r="E91" s="668" t="s">
        <v>2021</v>
      </c>
      <c r="F91" s="1265" t="s">
        <v>1412</v>
      </c>
      <c r="G91" s="811"/>
      <c r="H91" s="917" t="s">
        <v>4048</v>
      </c>
      <c r="I91" s="1356" t="s">
        <v>1653</v>
      </c>
      <c r="J91" s="1356"/>
      <c r="K91" s="674"/>
      <c r="L91" s="674"/>
      <c r="M91" s="1357" cm="1">
        <f t="array" aca="1" ref="M91" ca="1">TRANSPOSE(INDIRECT("'WM-AR'!D"&amp;_xlfn.XMATCH($I92,'WM-AR'!G:G,0,1)):INDIRECT("'WM-AR'!D"&amp;_xlfn.XMATCH($I92,'WM-AR'!G:G,0,-1)))</f>
        <v>0</v>
      </c>
      <c r="N91" s="1357"/>
      <c r="O91" s="1358"/>
      <c r="P91" s="1359"/>
      <c r="Q91" s="1360"/>
      <c r="R91" s="1360"/>
      <c r="S91" s="1360"/>
      <c r="T91" s="1360"/>
      <c r="U91" s="1360"/>
      <c r="V91" s="1360"/>
      <c r="W91" s="1361"/>
      <c r="X91" s="1362"/>
      <c r="Y91" s="679"/>
      <c r="Z91" s="679"/>
      <c r="AA91" s="679"/>
      <c r="AB91" s="679"/>
      <c r="AC91" s="679"/>
      <c r="AD91" s="679"/>
      <c r="AE91" s="679"/>
      <c r="AF91" s="679"/>
      <c r="AG91" s="1043"/>
      <c r="AH91" s="682"/>
      <c r="AI91" s="682"/>
      <c r="AJ91" s="682"/>
      <c r="AK91" s="682"/>
      <c r="AL91" s="683"/>
      <c r="AM91" s="88" t="str">
        <f ca="1">IF(AND(ISTEXT($E91),ISTEXT($B91)),"산출기준 &gt;&gt;  "&amp;_xlfn.XLOOKUP($E91,산출기준!$D:$D,산출기준!$E:$E,"매칭실패"),"")</f>
        <v>산출기준 &gt;&gt;  [ 윈도우 일반 산출 ]</v>
      </c>
    </row>
    <row r="92" spans="1:39" ht="49.9" customHeight="1" outlineLevel="1">
      <c r="B92" s="758"/>
      <c r="C92" s="759"/>
      <c r="D92" s="759"/>
      <c r="E92" s="814"/>
      <c r="F92" s="775"/>
      <c r="G92" s="1363" t="s">
        <v>3752</v>
      </c>
      <c r="H92" s="1364" t="str">
        <f>_xlfn.XLOOKUP(I92,'WM-AR'!G:G,'WM-AR'!E:E)</f>
        <v>A04AR155 Finishing Work Door &amp; Window Work Blast Resistant Steel Window (UoM: EA)</v>
      </c>
      <c r="I92" s="765" t="s">
        <v>4032</v>
      </c>
      <c r="J92" s="1365"/>
      <c r="K92" s="766"/>
      <c r="L92" s="766"/>
      <c r="M92" s="1366"/>
      <c r="N92" s="1366"/>
      <c r="O92" s="1366"/>
      <c r="P92" s="1366"/>
      <c r="Q92" s="1366"/>
      <c r="R92" s="1366"/>
      <c r="S92" s="1366"/>
      <c r="T92" s="1366"/>
      <c r="U92" s="1366"/>
      <c r="V92" s="1366"/>
      <c r="W92" s="1366"/>
      <c r="X92" s="1366"/>
      <c r="Y92" s="766"/>
      <c r="Z92" s="766"/>
      <c r="AA92" s="766"/>
      <c r="AB92" s="766"/>
      <c r="AC92" s="766"/>
      <c r="AD92" s="766"/>
      <c r="AE92" s="766"/>
      <c r="AF92" s="766"/>
      <c r="AG92" s="1385" t="s">
        <v>4020</v>
      </c>
      <c r="AH92" s="1045"/>
      <c r="AI92" s="1045"/>
      <c r="AJ92" s="1046"/>
      <c r="AK92" s="1046"/>
      <c r="AL92" s="759"/>
      <c r="AM92" s="88" t="str">
        <f>IF(AND(ISTEXT($E92),ISTEXT($B92)),"산출기준 &gt;&gt;  "&amp;_xlfn.XLOOKUP($E92,산출기준!$D:$D,산출기준!$E:$E,"매칭실패"),"")</f>
        <v/>
      </c>
    </row>
    <row r="93" spans="1:39" ht="54.95" customHeight="1">
      <c r="A93" s="1019"/>
      <c r="B93" s="684"/>
      <c r="C93" s="685"/>
      <c r="D93" s="1020"/>
      <c r="E93" s="687"/>
      <c r="F93" s="1021"/>
      <c r="G93" s="875" t="s">
        <v>2474</v>
      </c>
      <c r="H93" s="1367" t="str">
        <f ca="1">_xlfn.IFNA(_xlfn.XLOOKUP(J93,'WM-AR'!I:I,'WM-AR'!F:F),"")</f>
        <v xml:space="preserve">A04AR155-00001 Finishing Work Door &amp; Window Work Blast Resistant Steel Window (UoM: EA)      w/ Hardware &amp; Accessories  </v>
      </c>
      <c r="I93" s="1368" t="s">
        <v>3755</v>
      </c>
      <c r="J93" s="692" t="str" cm="1">
        <f t="array" aca="1" ref="J93" ca="1">IF(ISTEXT(I93),INDIRECT("I"&amp;_xlfn.XMATCH("#",$I$1:INDIRECT("I"&amp;ROW()),,-1)+1)&amp;"-"&amp;I93,"")</f>
        <v>A04AR155-00001</v>
      </c>
      <c r="K93" s="1022"/>
      <c r="L93" s="1023" t="str">
        <f ca="1">IFERROR(VLOOKUP($J93,'WM-AR'!$I$7:$AS$3267,34,FALSE),"")</f>
        <v>EA</v>
      </c>
      <c r="M93" s="1369" t="str">
        <f ca="1">IFERROR(VLOOKUP($J93,'WM-AR'!$I$7:$AS$3267,4,FALSE),"")</f>
        <v>Finishing Work</v>
      </c>
      <c r="N93" s="1369" t="str">
        <f ca="1">IFERROR(VLOOKUP($J93,'WM-AR'!$I$7:$AS$3267,6,FALSE),"")</f>
        <v>Door &amp; Window Work</v>
      </c>
      <c r="O93" s="1369" t="str">
        <f ca="1">IFERROR(VLOOKUP($J93,'WM-AR'!$I$7:$AS$3267,8,FALSE),"")</f>
        <v>Blast Resistant Steel Window (UoM: EA)</v>
      </c>
      <c r="P93" s="1025">
        <f ca="1">IFERROR(VLOOKUP($J93,'WM-AR'!$I$7:$AS$3267,10,FALSE),"")</f>
        <v>0</v>
      </c>
      <c r="Q93" s="1026">
        <f ca="1">IFERROR(VLOOKUP($J93,'WM-AR'!$I$7:$AS$3267,12,FALSE),"")</f>
        <v>0</v>
      </c>
      <c r="R93" s="1026">
        <f ca="1">IFERROR(VLOOKUP($J93,'WM-AR'!$I$7:$AS$3267,14,FALSE),"")</f>
        <v>0</v>
      </c>
      <c r="S93" s="1026">
        <f ca="1">IFERROR(VLOOKUP($J93,'WM-AR'!$I$7:$AS$3267,16,FALSE),"")</f>
        <v>0</v>
      </c>
      <c r="T93" s="1026">
        <f ca="1">IFERROR(VLOOKUP($J93,'WM-AR'!$I$7:$AS$3267,18,FALSE),"")</f>
        <v>0</v>
      </c>
      <c r="U93" s="1026" t="str">
        <f ca="1">IFERROR(VLOOKUP($J93,'WM-AR'!$I$7:$AS$3267,20,FALSE),"")</f>
        <v>w/ Hardware &amp; Accessories</v>
      </c>
      <c r="V93" s="1026">
        <f ca="1">IFERROR(VLOOKUP($J93,'WM-AR'!$I$7:$AS$3267,22,FALSE),"")</f>
        <v>0</v>
      </c>
      <c r="W93" s="1026">
        <f ca="1">IFERROR(VLOOKUP($J93,'WM-AR'!$I$7:$AS$3267,24,FALSE),"")</f>
        <v>0</v>
      </c>
      <c r="X93" s="1026">
        <f ca="1">IFERROR(VLOOKUP($J93,'WM-AR'!$I$7:$AS$3267,25,FALSE),"")</f>
        <v>0</v>
      </c>
      <c r="Y93" s="1026" t="str">
        <f ca="1">IFERROR(VLOOKUP($J93,'WM-AR'!$I$7:$AS$3267,26,FALSE),"")</f>
        <v>W x H=(  )mm x (  )mm</v>
      </c>
      <c r="Z93" s="1026">
        <f ca="1">IFERROR(VLOOKUP($J93,'WM-AR'!$I$7:$AS$3267,27,FALSE),"")</f>
        <v>0</v>
      </c>
      <c r="AA93" s="1026">
        <f ca="1">IFERROR(VLOOKUP($J93,'WM-AR'!$I$7:$AS$3267,28,FALSE),"")</f>
        <v>0</v>
      </c>
      <c r="AB93" s="1026">
        <f ca="1">IFERROR(VLOOKUP($J93,'WM-AR'!$I$7:$AS$3267,29,FALSE),"")</f>
        <v>0</v>
      </c>
      <c r="AC93" s="1026">
        <f ca="1">IFERROR(VLOOKUP($J93,'WM-AR'!$I$7:$AS$3267,30,FALSE),"")</f>
        <v>0</v>
      </c>
      <c r="AD93" s="1026" t="str">
        <f ca="1">IFERROR(VLOOKUP($J93,'WM-AR'!$I$7:$AS$3267,31,FALSE),"")</f>
        <v>Blast Load: Overpressure (   )psi, Duration (  )ms</v>
      </c>
      <c r="AE93" s="1026">
        <f ca="1">IFERROR(VLOOKUP($J93,'WM-AR'!$I$7:$AS$3267,32,FALSE),"")</f>
        <v>0</v>
      </c>
      <c r="AF93" s="1026" t="str">
        <f ca="1">IFERROR(VLOOKUP($J93,'WM-AR'!$I$7:$AS$3267,33,FALSE),"")</f>
        <v/>
      </c>
      <c r="AG93" s="1370" t="s">
        <v>4021</v>
      </c>
      <c r="AH93" s="834" t="s">
        <v>3757</v>
      </c>
      <c r="AI93" s="834" t="s">
        <v>3757</v>
      </c>
      <c r="AJ93" s="836"/>
      <c r="AK93" s="836" t="str">
        <f ca="1">L93</f>
        <v>EA</v>
      </c>
      <c r="AL93" s="704"/>
      <c r="AM93" s="1028" t="str">
        <f>IF(AND(ISTEXT($E93),ISTEXT($B93)),"산출기준 &gt;&gt;  "&amp;_xlfn.XLOOKUP($E93,산출기준!$D:$D,산출기준!$E:$E,"매칭실패"),"")</f>
        <v/>
      </c>
    </row>
    <row r="94" spans="1:39" ht="54.95" customHeight="1">
      <c r="A94" s="1019"/>
      <c r="B94" s="705"/>
      <c r="C94" s="706"/>
      <c r="D94" s="711"/>
      <c r="E94" s="708"/>
      <c r="F94" s="1029"/>
      <c r="G94" s="882"/>
      <c r="H94" s="1371" t="str">
        <f ca="1">_xlfn.IFNA(_xlfn.XLOOKUP(J94,'WM-AR'!I:I,'WM-AR'!F:F),"")</f>
        <v/>
      </c>
      <c r="I94" s="1372"/>
      <c r="J94" s="712" t="str" cm="1">
        <f t="array" aca="1" ref="J94" ca="1">IF(ISTEXT(I94),INDIRECT("I"&amp;_xlfn.XMATCH("#",$I$1:INDIRECT("I"&amp;ROW()),,-1)+1)&amp;"-"&amp;I94,"")</f>
        <v/>
      </c>
      <c r="K94" s="1030"/>
      <c r="L94" s="1031" t="str">
        <f ca="1">IFERROR(VLOOKUP($J94,'WM-AR'!$I$7:$AS$3267,34,FALSE),"")</f>
        <v/>
      </c>
      <c r="M94" s="1373" t="str">
        <f ca="1">IFERROR(VLOOKUP($J94,'WM-AR'!$I$7:$AS$3267,4,FALSE),"")</f>
        <v/>
      </c>
      <c r="N94" s="1373" t="str">
        <f ca="1">IFERROR(VLOOKUP($J94,'WM-AR'!$I$7:$AS$3267,6,FALSE),"")</f>
        <v/>
      </c>
      <c r="O94" s="1373" t="str">
        <f ca="1">IFERROR(VLOOKUP($J94,'WM-AR'!$I$7:$AS$3267,8,FALSE),"")</f>
        <v/>
      </c>
      <c r="P94" s="1032" t="str">
        <f ca="1">IFERROR(VLOOKUP($J94,'WM-AR'!$I$7:$AS$3267,10,FALSE),"")</f>
        <v/>
      </c>
      <c r="Q94" s="1033" t="str">
        <f ca="1">IFERROR(VLOOKUP($J94,'WM-AR'!$I$7:$AS$3267,12,FALSE),"")</f>
        <v/>
      </c>
      <c r="R94" s="1033" t="str">
        <f ca="1">IFERROR(VLOOKUP($J94,'WM-AR'!$I$7:$AS$3267,14,FALSE),"")</f>
        <v/>
      </c>
      <c r="S94" s="1033" t="str">
        <f ca="1">IFERROR(VLOOKUP($J94,'WM-AR'!$I$7:$AS$3267,16,FALSE),"")</f>
        <v/>
      </c>
      <c r="T94" s="1033" t="str">
        <f ca="1">IFERROR(VLOOKUP($J94,'WM-AR'!$I$7:$AS$3267,18,FALSE),"")</f>
        <v/>
      </c>
      <c r="U94" s="1033" t="str">
        <f ca="1">IFERROR(VLOOKUP($J94,'WM-AR'!$I$7:$AS$3267,20,FALSE),"")</f>
        <v/>
      </c>
      <c r="V94" s="1033" t="str">
        <f ca="1">IFERROR(VLOOKUP($J94,'WM-AR'!$I$7:$AS$3267,22,FALSE),"")</f>
        <v/>
      </c>
      <c r="W94" s="1033" t="str">
        <f ca="1">IFERROR(VLOOKUP($J94,'WM-AR'!$I$7:$AS$3267,24,FALSE),"")</f>
        <v/>
      </c>
      <c r="X94" s="1033" t="str">
        <f ca="1">IFERROR(VLOOKUP($J94,'WM-AR'!$I$7:$AS$3267,25,FALSE),"")</f>
        <v/>
      </c>
      <c r="Y94" s="1033" t="str">
        <f ca="1">IFERROR(VLOOKUP($J94,'WM-AR'!$I$7:$AS$3267,26,FALSE),"")</f>
        <v/>
      </c>
      <c r="Z94" s="1033" t="str">
        <f ca="1">IFERROR(VLOOKUP($J94,'WM-AR'!$I$7:$AS$3267,27,FALSE),"")</f>
        <v/>
      </c>
      <c r="AA94" s="1033" t="str">
        <f ca="1">IFERROR(VLOOKUP($J94,'WM-AR'!$I$7:$AS$3267,28,FALSE),"")</f>
        <v/>
      </c>
      <c r="AB94" s="1033" t="str">
        <f ca="1">IFERROR(VLOOKUP($J94,'WM-AR'!$I$7:$AS$3267,29,FALSE),"")</f>
        <v/>
      </c>
      <c r="AC94" s="1033" t="str">
        <f ca="1">IFERROR(VLOOKUP($J94,'WM-AR'!$I$7:$AS$3267,30,FALSE),"")</f>
        <v/>
      </c>
      <c r="AD94" s="1033" t="str">
        <f ca="1">IFERROR(VLOOKUP($J94,'WM-AR'!$I$7:$AS$3267,31,FALSE),"")</f>
        <v/>
      </c>
      <c r="AE94" s="1033" t="str">
        <f ca="1">IFERROR(VLOOKUP($J94,'WM-AR'!$I$7:$AS$3267,32,FALSE),"")</f>
        <v/>
      </c>
      <c r="AF94" s="1033" t="str">
        <f ca="1">IFERROR(VLOOKUP($J94,'WM-AR'!$I$7:$AS$3267,33,FALSE),"")</f>
        <v/>
      </c>
      <c r="AG94" s="1354"/>
      <c r="AH94" s="1375" t="s">
        <v>3757</v>
      </c>
      <c r="AI94" s="1375" t="s">
        <v>3757</v>
      </c>
      <c r="AJ94" s="1375"/>
      <c r="AK94" s="1375" t="str">
        <f t="shared" ref="AK94:AK97" ca="1" si="8">L94</f>
        <v/>
      </c>
      <c r="AL94" s="723"/>
      <c r="AM94" s="1028" t="str">
        <f>IF(AND(ISTEXT($E94),ISTEXT($B94)),"산출기준 &gt;&gt;  "&amp;_xlfn.XLOOKUP($E94,산출기준!$D:$D,산출기준!$E:$E,"매칭실패"),"")</f>
        <v/>
      </c>
    </row>
    <row r="95" spans="1:39" ht="54.95" customHeight="1">
      <c r="A95" s="1019"/>
      <c r="B95" s="705"/>
      <c r="C95" s="706"/>
      <c r="D95" s="711"/>
      <c r="E95" s="708"/>
      <c r="F95" s="1029"/>
      <c r="G95" s="882"/>
      <c r="H95" s="1371" t="str">
        <f ca="1">_xlfn.IFNA(_xlfn.XLOOKUP(J95,'WM-AR'!I:I,'WM-AR'!F:F),"")</f>
        <v/>
      </c>
      <c r="I95" s="1372"/>
      <c r="J95" s="712" t="str" cm="1">
        <f t="array" aca="1" ref="J95" ca="1">IF(ISTEXT(I95),INDIRECT("I"&amp;_xlfn.XMATCH("#",$I$1:INDIRECT("I"&amp;ROW()),,-1)+1)&amp;"-"&amp;I95,"")</f>
        <v/>
      </c>
      <c r="K95" s="1030"/>
      <c r="L95" s="1031" t="str">
        <f ca="1">IFERROR(VLOOKUP($J95,'WM-AR'!$I$7:$AS$3267,34,FALSE),"")</f>
        <v/>
      </c>
      <c r="M95" s="1373" t="str">
        <f ca="1">IFERROR(VLOOKUP($J95,'WM-AR'!$I$7:$AS$3267,4,FALSE),"")</f>
        <v/>
      </c>
      <c r="N95" s="1373" t="str">
        <f ca="1">IFERROR(VLOOKUP($J95,'WM-AR'!$I$7:$AS$3267,6,FALSE),"")</f>
        <v/>
      </c>
      <c r="O95" s="1373" t="str">
        <f ca="1">IFERROR(VLOOKUP($J95,'WM-AR'!$I$7:$AS$3267,8,FALSE),"")</f>
        <v/>
      </c>
      <c r="P95" s="1032" t="str">
        <f ca="1">IFERROR(VLOOKUP($J95,'WM-AR'!$I$7:$AS$3267,10,FALSE),"")</f>
        <v/>
      </c>
      <c r="Q95" s="1033" t="str">
        <f ca="1">IFERROR(VLOOKUP($J95,'WM-AR'!$I$7:$AS$3267,12,FALSE),"")</f>
        <v/>
      </c>
      <c r="R95" s="1033" t="str">
        <f ca="1">IFERROR(VLOOKUP($J95,'WM-AR'!$I$7:$AS$3267,14,FALSE),"")</f>
        <v/>
      </c>
      <c r="S95" s="1033" t="str">
        <f ca="1">IFERROR(VLOOKUP($J95,'WM-AR'!$I$7:$AS$3267,16,FALSE),"")</f>
        <v/>
      </c>
      <c r="T95" s="1033" t="str">
        <f ca="1">IFERROR(VLOOKUP($J95,'WM-AR'!$I$7:$AS$3267,18,FALSE),"")</f>
        <v/>
      </c>
      <c r="U95" s="1033" t="str">
        <f ca="1">IFERROR(VLOOKUP($J95,'WM-AR'!$I$7:$AS$3267,20,FALSE),"")</f>
        <v/>
      </c>
      <c r="V95" s="1033" t="str">
        <f ca="1">IFERROR(VLOOKUP($J95,'WM-AR'!$I$7:$AS$3267,22,FALSE),"")</f>
        <v/>
      </c>
      <c r="W95" s="1033" t="str">
        <f ca="1">IFERROR(VLOOKUP($J95,'WM-AR'!$I$7:$AS$3267,24,FALSE),"")</f>
        <v/>
      </c>
      <c r="X95" s="1033" t="str">
        <f ca="1">IFERROR(VLOOKUP($J95,'WM-AR'!$I$7:$AS$3267,25,FALSE),"")</f>
        <v/>
      </c>
      <c r="Y95" s="1033" t="str">
        <f ca="1">IFERROR(VLOOKUP($J95,'WM-AR'!$I$7:$AS$3267,26,FALSE),"")</f>
        <v/>
      </c>
      <c r="Z95" s="1033" t="str">
        <f ca="1">IFERROR(VLOOKUP($J95,'WM-AR'!$I$7:$AS$3267,27,FALSE),"")</f>
        <v/>
      </c>
      <c r="AA95" s="1033" t="str">
        <f ca="1">IFERROR(VLOOKUP($J95,'WM-AR'!$I$7:$AS$3267,28,FALSE),"")</f>
        <v/>
      </c>
      <c r="AB95" s="1033" t="str">
        <f ca="1">IFERROR(VLOOKUP($J95,'WM-AR'!$I$7:$AS$3267,29,FALSE),"")</f>
        <v/>
      </c>
      <c r="AC95" s="1033" t="str">
        <f ca="1">IFERROR(VLOOKUP($J95,'WM-AR'!$I$7:$AS$3267,30,FALSE),"")</f>
        <v/>
      </c>
      <c r="AD95" s="1033" t="str">
        <f ca="1">IFERROR(VLOOKUP($J95,'WM-AR'!$I$7:$AS$3267,31,FALSE),"")</f>
        <v/>
      </c>
      <c r="AE95" s="1033" t="str">
        <f ca="1">IFERROR(VLOOKUP($J95,'WM-AR'!$I$7:$AS$3267,32,FALSE),"")</f>
        <v/>
      </c>
      <c r="AF95" s="1033" t="str">
        <f ca="1">IFERROR(VLOOKUP($J95,'WM-AR'!$I$7:$AS$3267,33,FALSE),"")</f>
        <v/>
      </c>
      <c r="AG95" s="1374"/>
      <c r="AH95" s="1375" t="s">
        <v>3757</v>
      </c>
      <c r="AI95" s="1375" t="s">
        <v>3757</v>
      </c>
      <c r="AJ95" s="1375"/>
      <c r="AK95" s="1375" t="str">
        <f t="shared" ca="1" si="8"/>
        <v/>
      </c>
      <c r="AL95" s="723"/>
      <c r="AM95" s="1028" t="str">
        <f>IF(AND(ISTEXT($E95),ISTEXT($B95)),"산출기준 &gt;&gt;  "&amp;_xlfn.XLOOKUP($E95,산출기준!$D:$D,산출기준!$E:$E,"매칭실패"),"")</f>
        <v/>
      </c>
    </row>
    <row r="96" spans="1:39" ht="54.95" customHeight="1">
      <c r="A96" s="1019"/>
      <c r="B96" s="705"/>
      <c r="C96" s="706"/>
      <c r="D96" s="711"/>
      <c r="E96" s="708"/>
      <c r="F96" s="1029"/>
      <c r="G96" s="882"/>
      <c r="H96" s="1371" t="str">
        <f ca="1">_xlfn.IFNA(_xlfn.XLOOKUP(J96,'WM-AR'!I:I,'WM-AR'!F:F),"")</f>
        <v/>
      </c>
      <c r="I96" s="1372"/>
      <c r="J96" s="712" t="str" cm="1">
        <f t="array" aca="1" ref="J96" ca="1">IF(ISTEXT(I96),INDIRECT("I"&amp;_xlfn.XMATCH("#",$I$1:INDIRECT("I"&amp;ROW()),,-1)+1)&amp;"-"&amp;I96,"")</f>
        <v/>
      </c>
      <c r="K96" s="1030"/>
      <c r="L96" s="1031" t="str">
        <f ca="1">IFERROR(VLOOKUP($J96,'WM-AR'!$I$7:$AS$3267,34,FALSE),"")</f>
        <v/>
      </c>
      <c r="M96" s="1373" t="str">
        <f ca="1">IFERROR(VLOOKUP($J96,'WM-AR'!$I$7:$AS$3267,4,FALSE),"")</f>
        <v/>
      </c>
      <c r="N96" s="1373" t="str">
        <f ca="1">IFERROR(VLOOKUP($J96,'WM-AR'!$I$7:$AS$3267,6,FALSE),"")</f>
        <v/>
      </c>
      <c r="O96" s="1373" t="str">
        <f ca="1">IFERROR(VLOOKUP($J96,'WM-AR'!$I$7:$AS$3267,8,FALSE),"")</f>
        <v/>
      </c>
      <c r="P96" s="1032" t="str">
        <f ca="1">IFERROR(VLOOKUP($J96,'WM-AR'!$I$7:$AS$3267,10,FALSE),"")</f>
        <v/>
      </c>
      <c r="Q96" s="1033" t="str">
        <f ca="1">IFERROR(VLOOKUP($J96,'WM-AR'!$I$7:$AS$3267,12,FALSE),"")</f>
        <v/>
      </c>
      <c r="R96" s="1033" t="str">
        <f ca="1">IFERROR(VLOOKUP($J96,'WM-AR'!$I$7:$AS$3267,14,FALSE),"")</f>
        <v/>
      </c>
      <c r="S96" s="1033" t="str">
        <f ca="1">IFERROR(VLOOKUP($J96,'WM-AR'!$I$7:$AS$3267,16,FALSE),"")</f>
        <v/>
      </c>
      <c r="T96" s="1033" t="str">
        <f ca="1">IFERROR(VLOOKUP($J96,'WM-AR'!$I$7:$AS$3267,18,FALSE),"")</f>
        <v/>
      </c>
      <c r="U96" s="1033" t="str">
        <f ca="1">IFERROR(VLOOKUP($J96,'WM-AR'!$I$7:$AS$3267,20,FALSE),"")</f>
        <v/>
      </c>
      <c r="V96" s="1033" t="str">
        <f ca="1">IFERROR(VLOOKUP($J96,'WM-AR'!$I$7:$AS$3267,22,FALSE),"")</f>
        <v/>
      </c>
      <c r="W96" s="1033" t="str">
        <f ca="1">IFERROR(VLOOKUP($J96,'WM-AR'!$I$7:$AS$3267,24,FALSE),"")</f>
        <v/>
      </c>
      <c r="X96" s="1033" t="str">
        <f ca="1">IFERROR(VLOOKUP($J96,'WM-AR'!$I$7:$AS$3267,25,FALSE),"")</f>
        <v/>
      </c>
      <c r="Y96" s="1033" t="str">
        <f ca="1">IFERROR(VLOOKUP($J96,'WM-AR'!$I$7:$AS$3267,26,FALSE),"")</f>
        <v/>
      </c>
      <c r="Z96" s="1033" t="str">
        <f ca="1">IFERROR(VLOOKUP($J96,'WM-AR'!$I$7:$AS$3267,27,FALSE),"")</f>
        <v/>
      </c>
      <c r="AA96" s="1033" t="str">
        <f ca="1">IFERROR(VLOOKUP($J96,'WM-AR'!$I$7:$AS$3267,28,FALSE),"")</f>
        <v/>
      </c>
      <c r="AB96" s="1033" t="str">
        <f ca="1">IFERROR(VLOOKUP($J96,'WM-AR'!$I$7:$AS$3267,29,FALSE),"")</f>
        <v/>
      </c>
      <c r="AC96" s="1033" t="str">
        <f ca="1">IFERROR(VLOOKUP($J96,'WM-AR'!$I$7:$AS$3267,30,FALSE),"")</f>
        <v/>
      </c>
      <c r="AD96" s="1033" t="str">
        <f ca="1">IFERROR(VLOOKUP($J96,'WM-AR'!$I$7:$AS$3267,31,FALSE),"")</f>
        <v/>
      </c>
      <c r="AE96" s="1033" t="str">
        <f ca="1">IFERROR(VLOOKUP($J96,'WM-AR'!$I$7:$AS$3267,32,FALSE),"")</f>
        <v/>
      </c>
      <c r="AF96" s="1033" t="str">
        <f ca="1">IFERROR(VLOOKUP($J96,'WM-AR'!$I$7:$AS$3267,33,FALSE),"")</f>
        <v/>
      </c>
      <c r="AG96" s="1374"/>
      <c r="AH96" s="1375" t="s">
        <v>3757</v>
      </c>
      <c r="AI96" s="1375" t="s">
        <v>3757</v>
      </c>
      <c r="AJ96" s="1375"/>
      <c r="AK96" s="1375" t="str">
        <f t="shared" ca="1" si="8"/>
        <v/>
      </c>
      <c r="AL96" s="723"/>
      <c r="AM96" s="1028" t="str">
        <f>IF(AND(ISTEXT($E96),ISTEXT($B96)),"산출기준 &gt;&gt;  "&amp;_xlfn.XLOOKUP($E96,산출기준!$D:$D,산출기준!$E:$E,"매칭실패"),"")</f>
        <v/>
      </c>
    </row>
    <row r="97" spans="1:39" ht="54.95" customHeight="1">
      <c r="A97" s="1019"/>
      <c r="B97" s="724"/>
      <c r="C97" s="725"/>
      <c r="D97" s="731"/>
      <c r="E97" s="727"/>
      <c r="F97" s="1035"/>
      <c r="G97" s="886"/>
      <c r="H97" s="1376" t="str">
        <f ca="1">_xlfn.IFNA(_xlfn.XLOOKUP(J97,'WM-AR'!I:I,'WM-AR'!F:F),"")</f>
        <v/>
      </c>
      <c r="I97" s="1377"/>
      <c r="J97" s="732" t="str" cm="1">
        <f t="array" aca="1" ref="J97" ca="1">IF(ISTEXT(I97),INDIRECT("I"&amp;_xlfn.XMATCH("#",$I$1:INDIRECT("I"&amp;ROW()),,-1)+1)&amp;"-"&amp;I97,"")</f>
        <v/>
      </c>
      <c r="K97" s="1036"/>
      <c r="L97" s="1037" t="str">
        <f ca="1">IFERROR(VLOOKUP($J97,'WM-AR'!$I$7:$AS$3267,34,FALSE),"")</f>
        <v/>
      </c>
      <c r="M97" s="1378" t="str">
        <f ca="1">IFERROR(VLOOKUP($J97,'WM-AR'!$I$7:$AS$3267,4,FALSE),"")</f>
        <v/>
      </c>
      <c r="N97" s="1378" t="str">
        <f ca="1">IFERROR(VLOOKUP($J97,'WM-AR'!$I$7:$AS$3267,6,FALSE),"")</f>
        <v/>
      </c>
      <c r="O97" s="1378" t="str">
        <f ca="1">IFERROR(VLOOKUP($J97,'WM-AR'!$I$7:$AS$3267,8,FALSE),"")</f>
        <v/>
      </c>
      <c r="P97" s="1038" t="str">
        <f ca="1">IFERROR(VLOOKUP($J97,'WM-AR'!$I$7:$AS$3267,10,FALSE),"")</f>
        <v/>
      </c>
      <c r="Q97" s="1039" t="str">
        <f ca="1">IFERROR(VLOOKUP($J97,'WM-AR'!$I$7:$AS$3267,12,FALSE),"")</f>
        <v/>
      </c>
      <c r="R97" s="1039" t="str">
        <f ca="1">IFERROR(VLOOKUP($J97,'WM-AR'!$I$7:$AS$3267,14,FALSE),"")</f>
        <v/>
      </c>
      <c r="S97" s="1039" t="str">
        <f ca="1">IFERROR(VLOOKUP($J97,'WM-AR'!$I$7:$AS$3267,16,FALSE),"")</f>
        <v/>
      </c>
      <c r="T97" s="1039" t="str">
        <f ca="1">IFERROR(VLOOKUP($J97,'WM-AR'!$I$7:$AS$3267,18,FALSE),"")</f>
        <v/>
      </c>
      <c r="U97" s="1039" t="str">
        <f ca="1">IFERROR(VLOOKUP($J97,'WM-AR'!$I$7:$AS$3267,20,FALSE),"")</f>
        <v/>
      </c>
      <c r="V97" s="1039" t="str">
        <f ca="1">IFERROR(VLOOKUP($J97,'WM-AR'!$I$7:$AS$3267,22,FALSE),"")</f>
        <v/>
      </c>
      <c r="W97" s="1039" t="str">
        <f ca="1">IFERROR(VLOOKUP($J97,'WM-AR'!$I$7:$AS$3267,24,FALSE),"")</f>
        <v/>
      </c>
      <c r="X97" s="1039" t="str">
        <f ca="1">IFERROR(VLOOKUP($J97,'WM-AR'!$I$7:$AS$3267,25,FALSE),"")</f>
        <v/>
      </c>
      <c r="Y97" s="1039" t="str">
        <f ca="1">IFERROR(VLOOKUP($J97,'WM-AR'!$I$7:$AS$3267,26,FALSE),"")</f>
        <v/>
      </c>
      <c r="Z97" s="1039" t="str">
        <f ca="1">IFERROR(VLOOKUP($J97,'WM-AR'!$I$7:$AS$3267,27,FALSE),"")</f>
        <v/>
      </c>
      <c r="AA97" s="1039" t="str">
        <f ca="1">IFERROR(VLOOKUP($J97,'WM-AR'!$I$7:$AS$3267,28,FALSE),"")</f>
        <v/>
      </c>
      <c r="AB97" s="1039" t="str">
        <f ca="1">IFERROR(VLOOKUP($J97,'WM-AR'!$I$7:$AS$3267,29,FALSE),"")</f>
        <v/>
      </c>
      <c r="AC97" s="1039" t="str">
        <f ca="1">IFERROR(VLOOKUP($J97,'WM-AR'!$I$7:$AS$3267,30,FALSE),"")</f>
        <v/>
      </c>
      <c r="AD97" s="1039" t="str">
        <f ca="1">IFERROR(VLOOKUP($J97,'WM-AR'!$I$7:$AS$3267,31,FALSE),"")</f>
        <v/>
      </c>
      <c r="AE97" s="1039" t="str">
        <f ca="1">IFERROR(VLOOKUP($J97,'WM-AR'!$I$7:$AS$3267,32,FALSE),"")</f>
        <v/>
      </c>
      <c r="AF97" s="1039" t="str">
        <f ca="1">IFERROR(VLOOKUP($J97,'WM-AR'!$I$7:$AS$3267,33,FALSE),"")</f>
        <v/>
      </c>
      <c r="AG97" s="1379"/>
      <c r="AH97" s="1380" t="s">
        <v>3757</v>
      </c>
      <c r="AI97" s="1380" t="s">
        <v>3757</v>
      </c>
      <c r="AJ97" s="1380"/>
      <c r="AK97" s="1380" t="str">
        <f t="shared" ca="1" si="8"/>
        <v/>
      </c>
      <c r="AL97" s="743"/>
      <c r="AM97" s="1028" t="str">
        <f>IF(AND(ISTEXT($E97),ISTEXT($B97)),"산출기준 &gt;&gt;  "&amp;_xlfn.XLOOKUP($E97,산출기준!$D:$D,산출기준!$E:$E,"매칭실패"),"")</f>
        <v/>
      </c>
    </row>
    <row r="98" spans="1:39">
      <c r="B98" s="635"/>
      <c r="C98" s="636"/>
      <c r="D98" s="636"/>
      <c r="E98" s="636"/>
      <c r="F98" s="638"/>
      <c r="G98" s="639"/>
      <c r="H98" s="639"/>
      <c r="I98" s="639"/>
      <c r="J98" s="641"/>
      <c r="K98" s="642"/>
      <c r="L98" s="642"/>
      <c r="M98" s="642"/>
      <c r="N98" s="642"/>
      <c r="O98" s="642"/>
      <c r="P98" s="642"/>
      <c r="Q98" s="642"/>
      <c r="R98" s="642"/>
      <c r="S98" s="642"/>
      <c r="T98" s="642"/>
      <c r="U98" s="642"/>
      <c r="V98" s="642"/>
      <c r="W98" s="642"/>
      <c r="X98" s="642"/>
      <c r="Y98" s="642"/>
      <c r="Z98" s="642"/>
      <c r="AA98" s="642"/>
      <c r="AB98" s="642"/>
      <c r="AC98" s="642"/>
      <c r="AD98" s="642"/>
      <c r="AE98" s="642"/>
      <c r="AF98" s="642"/>
      <c r="AG98" s="636"/>
      <c r="AH98" s="643"/>
      <c r="AI98" s="643"/>
      <c r="AJ98" s="644"/>
      <c r="AK98" s="644"/>
      <c r="AL98" s="639"/>
      <c r="AM98" s="88" t="str">
        <f>IF(AND(ISTEXT($E98),ISTEXT($B98)),"산출기준 &gt;&gt;  "&amp;_xlfn.XLOOKUP($E98,산출기준!$D:$D,산출기준!$E:$E,"매칭실패"),"")</f>
        <v/>
      </c>
    </row>
    <row r="99" spans="1:39">
      <c r="B99" s="645"/>
      <c r="C99" s="646" t="s">
        <v>4037</v>
      </c>
      <c r="D99" s="648"/>
      <c r="E99" s="648"/>
      <c r="F99" s="1057" t="s">
        <v>4049</v>
      </c>
      <c r="G99" s="645"/>
      <c r="H99" s="651"/>
      <c r="I99" s="651"/>
      <c r="J99" s="652"/>
      <c r="K99" s="652"/>
      <c r="L99" s="653"/>
      <c r="M99" s="653"/>
      <c r="N99" s="653"/>
      <c r="O99" s="653"/>
      <c r="P99" s="653"/>
      <c r="Q99" s="653"/>
      <c r="R99" s="653"/>
      <c r="S99" s="653"/>
      <c r="T99" s="653"/>
      <c r="U99" s="653"/>
      <c r="V99" s="653"/>
      <c r="W99" s="653"/>
      <c r="X99" s="653"/>
      <c r="Y99" s="653"/>
      <c r="Z99" s="653"/>
      <c r="AA99" s="653"/>
      <c r="AB99" s="653"/>
      <c r="AC99" s="653"/>
      <c r="AD99" s="653"/>
      <c r="AE99" s="653"/>
      <c r="AF99" s="653"/>
      <c r="AG99" s="656"/>
      <c r="AH99" s="656"/>
      <c r="AI99" s="656"/>
      <c r="AJ99" s="656"/>
      <c r="AK99" s="656"/>
      <c r="AL99" s="657"/>
      <c r="AM99" s="88" t="str">
        <f>IF(AND(ISTEXT($E99),ISTEXT($B99)),"산출기준 &gt;&gt;  "&amp;_xlfn.XLOOKUP($E99,산출기준!$D:$D,산출기준!$E:$E,"매칭실패"),"")</f>
        <v/>
      </c>
    </row>
    <row r="100" spans="1:39">
      <c r="B100" s="658"/>
      <c r="C100" s="659"/>
      <c r="D100" s="659"/>
      <c r="E100" s="659"/>
      <c r="F100" s="1056"/>
      <c r="G100" s="662"/>
      <c r="H100" s="662"/>
      <c r="I100" s="662"/>
      <c r="J100" s="652"/>
      <c r="K100" s="664"/>
      <c r="L100" s="664"/>
      <c r="M100" s="664"/>
      <c r="N100" s="664"/>
      <c r="O100" s="664"/>
      <c r="P100" s="664"/>
      <c r="Q100" s="664"/>
      <c r="R100" s="664"/>
      <c r="S100" s="664"/>
      <c r="T100" s="664"/>
      <c r="U100" s="664"/>
      <c r="V100" s="664"/>
      <c r="W100" s="664"/>
      <c r="X100" s="664"/>
      <c r="Y100" s="664"/>
      <c r="Z100" s="664"/>
      <c r="AA100" s="664"/>
      <c r="AB100" s="664"/>
      <c r="AC100" s="664"/>
      <c r="AD100" s="664"/>
      <c r="AE100" s="664"/>
      <c r="AF100" s="664"/>
      <c r="AG100" s="659"/>
      <c r="AH100" s="665"/>
      <c r="AI100" s="665"/>
      <c r="AJ100" s="666"/>
      <c r="AK100" s="666"/>
      <c r="AL100" s="662"/>
      <c r="AM100" s="88" t="str">
        <f>IF(AND(ISTEXT($E100),ISTEXT($B100)),"산출기준 &gt;&gt;  "&amp;_xlfn.XLOOKUP($E100,산출기준!$D:$D,산출기준!$E:$E,"매칭실패"),"")</f>
        <v/>
      </c>
    </row>
    <row r="101" spans="1:39" ht="34.9" customHeight="1">
      <c r="B101" s="808" t="str" cm="1">
        <f t="array" aca="1" ref="B101" ca="1">_xlfn.IFNA(INDIRECT("Family_표준_구성도!B"&amp;MATCH(F101,INDIRECT("Family_표준_구성도!"&amp;"C:C"),0)),"")</f>
        <v>9.2.1.5.1</v>
      </c>
      <c r="C101" s="668" t="s">
        <v>2016</v>
      </c>
      <c r="D101" s="809"/>
      <c r="E101" s="668" t="s">
        <v>2021</v>
      </c>
      <c r="F101" s="1265" t="s">
        <v>4050</v>
      </c>
      <c r="G101" s="811"/>
      <c r="H101" s="917" t="s">
        <v>4051</v>
      </c>
      <c r="I101" s="1356" t="s">
        <v>1653</v>
      </c>
      <c r="J101" s="1356"/>
      <c r="K101" s="674"/>
      <c r="L101" s="674"/>
      <c r="M101" s="1357" cm="1">
        <f t="array" aca="1" ref="M101" ca="1">TRANSPOSE(INDIRECT("'WM-AR'!D"&amp;_xlfn.XMATCH($I102,'WM-AR'!G:G,0,1)):INDIRECT("'WM-AR'!D"&amp;_xlfn.XMATCH($I102,'WM-AR'!G:G,0,-1)))</f>
        <v>0</v>
      </c>
      <c r="N101" s="1357"/>
      <c r="O101" s="1358"/>
      <c r="P101" s="1359"/>
      <c r="Q101" s="1360"/>
      <c r="R101" s="1360"/>
      <c r="S101" s="1360"/>
      <c r="T101" s="1360"/>
      <c r="U101" s="1360"/>
      <c r="V101" s="1360"/>
      <c r="W101" s="1361"/>
      <c r="X101" s="1362"/>
      <c r="Y101" s="679"/>
      <c r="Z101" s="679"/>
      <c r="AA101" s="679"/>
      <c r="AB101" s="679"/>
      <c r="AC101" s="679"/>
      <c r="AD101" s="679"/>
      <c r="AE101" s="679"/>
      <c r="AF101" s="679"/>
      <c r="AG101" s="1043"/>
      <c r="AH101" s="682"/>
      <c r="AI101" s="682"/>
      <c r="AJ101" s="682"/>
      <c r="AK101" s="682"/>
      <c r="AL101" s="683"/>
      <c r="AM101" s="88" t="str">
        <f ca="1">IF(AND(ISTEXT($E101),ISTEXT($B101)),"산출기준 &gt;&gt;  "&amp;_xlfn.XLOOKUP($E101,산출기준!$D:$D,산출기준!$E:$E,"매칭실패"),"")</f>
        <v>산출기준 &gt;&gt;  [ 윈도우 일반 산출 ]</v>
      </c>
    </row>
    <row r="102" spans="1:39" ht="49.9" customHeight="1" outlineLevel="1">
      <c r="B102" s="758"/>
      <c r="C102" s="759"/>
      <c r="D102" s="759"/>
      <c r="E102" s="814"/>
      <c r="F102" s="775"/>
      <c r="G102" s="1363" t="s">
        <v>3752</v>
      </c>
      <c r="H102" s="1364" t="str">
        <f>_xlfn.XLOOKUP(I102,'WM-AR'!G:G,'WM-AR'!E:E)</f>
        <v>A04AR157 Finishing Work Door &amp; Window Work Bullet-Proof Steel Window (UoM: EA)</v>
      </c>
      <c r="I102" s="765" t="s">
        <v>4036</v>
      </c>
      <c r="J102" s="1365"/>
      <c r="K102" s="766"/>
      <c r="L102" s="766"/>
      <c r="M102" s="1366"/>
      <c r="N102" s="1366"/>
      <c r="O102" s="1366"/>
      <c r="P102" s="1366"/>
      <c r="Q102" s="1366"/>
      <c r="R102" s="1366"/>
      <c r="S102" s="1366"/>
      <c r="T102" s="1366"/>
      <c r="U102" s="1366"/>
      <c r="V102" s="1366"/>
      <c r="W102" s="1366"/>
      <c r="X102" s="1366"/>
      <c r="Y102" s="766"/>
      <c r="Z102" s="766"/>
      <c r="AA102" s="766"/>
      <c r="AB102" s="766"/>
      <c r="AC102" s="766"/>
      <c r="AD102" s="766"/>
      <c r="AE102" s="766"/>
      <c r="AF102" s="766"/>
      <c r="AG102" s="1385" t="s">
        <v>4020</v>
      </c>
      <c r="AH102" s="1045"/>
      <c r="AI102" s="1045"/>
      <c r="AJ102" s="1046"/>
      <c r="AK102" s="1046"/>
      <c r="AL102" s="759"/>
      <c r="AM102" s="88" t="str">
        <f>IF(AND(ISTEXT($E102),ISTEXT($B102)),"산출기준 &gt;&gt;  "&amp;_xlfn.XLOOKUP($E102,산출기준!$D:$D,산출기준!$E:$E,"매칭실패"),"")</f>
        <v/>
      </c>
    </row>
    <row r="103" spans="1:39" ht="54.95" customHeight="1">
      <c r="A103" s="1019"/>
      <c r="B103" s="684"/>
      <c r="C103" s="685"/>
      <c r="D103" s="1020"/>
      <c r="E103" s="687"/>
      <c r="F103" s="1021"/>
      <c r="G103" s="875" t="s">
        <v>2475</v>
      </c>
      <c r="H103" s="1367" t="str">
        <f ca="1">_xlfn.IFNA(_xlfn.XLOOKUP(J103,'WM-AR'!I:I,'WM-AR'!F:F),"")</f>
        <v xml:space="preserve">A04AR157-00001 Finishing Work Door &amp; Window Work Bullet-Proof Steel Window (UoM: EA)      w/ Hardware &amp; Accessories  </v>
      </c>
      <c r="I103" s="1368" t="s">
        <v>3755</v>
      </c>
      <c r="J103" s="692" t="str" cm="1">
        <f t="array" aca="1" ref="J103" ca="1">IF(ISTEXT(I103),INDIRECT("I"&amp;_xlfn.XMATCH("#",$I$1:INDIRECT("I"&amp;ROW()),,-1)+1)&amp;"-"&amp;I103,"")</f>
        <v>A04AR157-00001</v>
      </c>
      <c r="K103" s="1022"/>
      <c r="L103" s="1023" t="str">
        <f ca="1">IFERROR(VLOOKUP($J103,'WM-AR'!$I$7:$AS$3267,34,FALSE),"")</f>
        <v>EA</v>
      </c>
      <c r="M103" s="1369" t="str">
        <f ca="1">IFERROR(VLOOKUP($J103,'WM-AR'!$I$7:$AS$3267,4,FALSE),"")</f>
        <v>Finishing Work</v>
      </c>
      <c r="N103" s="1369" t="str">
        <f ca="1">IFERROR(VLOOKUP($J103,'WM-AR'!$I$7:$AS$3267,6,FALSE),"")</f>
        <v>Door &amp; Window Work</v>
      </c>
      <c r="O103" s="1369" t="str">
        <f ca="1">IFERROR(VLOOKUP($J103,'WM-AR'!$I$7:$AS$3267,8,FALSE),"")</f>
        <v>Bullet-Proof Steel Window (UoM: EA)</v>
      </c>
      <c r="P103" s="1025">
        <f ca="1">IFERROR(VLOOKUP($J103,'WM-AR'!$I$7:$AS$3267,10,FALSE),"")</f>
        <v>0</v>
      </c>
      <c r="Q103" s="1026">
        <f ca="1">IFERROR(VLOOKUP($J103,'WM-AR'!$I$7:$AS$3267,12,FALSE),"")</f>
        <v>0</v>
      </c>
      <c r="R103" s="1026">
        <f ca="1">IFERROR(VLOOKUP($J103,'WM-AR'!$I$7:$AS$3267,14,FALSE),"")</f>
        <v>0</v>
      </c>
      <c r="S103" s="1026">
        <f ca="1">IFERROR(VLOOKUP($J103,'WM-AR'!$I$7:$AS$3267,16,FALSE),"")</f>
        <v>0</v>
      </c>
      <c r="T103" s="1026">
        <f ca="1">IFERROR(VLOOKUP($J103,'WM-AR'!$I$7:$AS$3267,18,FALSE),"")</f>
        <v>0</v>
      </c>
      <c r="U103" s="1026" t="str">
        <f ca="1">IFERROR(VLOOKUP($J103,'WM-AR'!$I$7:$AS$3267,20,FALSE),"")</f>
        <v>w/ Hardware &amp; Accessories</v>
      </c>
      <c r="V103" s="1026">
        <f ca="1">IFERROR(VLOOKUP($J103,'WM-AR'!$I$7:$AS$3267,22,FALSE),"")</f>
        <v>0</v>
      </c>
      <c r="W103" s="1026">
        <f ca="1">IFERROR(VLOOKUP($J103,'WM-AR'!$I$7:$AS$3267,24,FALSE),"")</f>
        <v>0</v>
      </c>
      <c r="X103" s="1026">
        <f ca="1">IFERROR(VLOOKUP($J103,'WM-AR'!$I$7:$AS$3267,25,FALSE),"")</f>
        <v>0</v>
      </c>
      <c r="Y103" s="1026" t="str">
        <f ca="1">IFERROR(VLOOKUP($J103,'WM-AR'!$I$7:$AS$3267,26,FALSE),"")</f>
        <v>W x H=(  )mm x (  )mm</v>
      </c>
      <c r="Z103" s="1026">
        <f ca="1">IFERROR(VLOOKUP($J103,'WM-AR'!$I$7:$AS$3267,27,FALSE),"")</f>
        <v>0</v>
      </c>
      <c r="AA103" s="1026">
        <f ca="1">IFERROR(VLOOKUP($J103,'WM-AR'!$I$7:$AS$3267,28,FALSE),"")</f>
        <v>0</v>
      </c>
      <c r="AB103" s="1026">
        <f ca="1">IFERROR(VLOOKUP($J103,'WM-AR'!$I$7:$AS$3267,29,FALSE),"")</f>
        <v>0</v>
      </c>
      <c r="AC103" s="1026">
        <f ca="1">IFERROR(VLOOKUP($J103,'WM-AR'!$I$7:$AS$3267,30,FALSE),"")</f>
        <v>0</v>
      </c>
      <c r="AD103" s="1026">
        <f ca="1">IFERROR(VLOOKUP($J103,'WM-AR'!$I$7:$AS$3267,31,FALSE),"")</f>
        <v>0</v>
      </c>
      <c r="AE103" s="1026">
        <f ca="1">IFERROR(VLOOKUP($J103,'WM-AR'!$I$7:$AS$3267,32,FALSE),"")</f>
        <v>0</v>
      </c>
      <c r="AF103" s="1026" t="str">
        <f ca="1">IFERROR(VLOOKUP($J103,'WM-AR'!$I$7:$AS$3267,33,FALSE),"")</f>
        <v/>
      </c>
      <c r="AG103" s="1370" t="s">
        <v>4021</v>
      </c>
      <c r="AH103" s="834" t="s">
        <v>3757</v>
      </c>
      <c r="AI103" s="834" t="s">
        <v>3757</v>
      </c>
      <c r="AJ103" s="836"/>
      <c r="AK103" s="836" t="str">
        <f ca="1">L103</f>
        <v>EA</v>
      </c>
      <c r="AL103" s="704"/>
      <c r="AM103" s="1028" t="str">
        <f>IF(AND(ISTEXT($E103),ISTEXT($B103)),"산출기준 &gt;&gt;  "&amp;_xlfn.XLOOKUP($E103,산출기준!$D:$D,산출기준!$E:$E,"매칭실패"),"")</f>
        <v/>
      </c>
    </row>
    <row r="104" spans="1:39" ht="54.95" customHeight="1">
      <c r="A104" s="1019"/>
      <c r="B104" s="705"/>
      <c r="C104" s="706"/>
      <c r="D104" s="711"/>
      <c r="E104" s="708"/>
      <c r="F104" s="1029"/>
      <c r="G104" s="882"/>
      <c r="H104" s="1371" t="str">
        <f ca="1">_xlfn.IFNA(_xlfn.XLOOKUP(J104,'WM-AR'!I:I,'WM-AR'!F:F),"")</f>
        <v/>
      </c>
      <c r="I104" s="1372"/>
      <c r="J104" s="712" t="str" cm="1">
        <f t="array" aca="1" ref="J104" ca="1">IF(ISTEXT(I104),INDIRECT("I"&amp;_xlfn.XMATCH("#",$I$1:INDIRECT("I"&amp;ROW()),,-1)+1)&amp;"-"&amp;I104,"")</f>
        <v/>
      </c>
      <c r="K104" s="1030"/>
      <c r="L104" s="1031" t="str">
        <f ca="1">IFERROR(VLOOKUP($J104,'WM-AR'!$I$7:$AS$3267,34,FALSE),"")</f>
        <v/>
      </c>
      <c r="M104" s="1373" t="str">
        <f ca="1">IFERROR(VLOOKUP($J104,'WM-AR'!$I$7:$AS$3267,4,FALSE),"")</f>
        <v/>
      </c>
      <c r="N104" s="1373" t="str">
        <f ca="1">IFERROR(VLOOKUP($J104,'WM-AR'!$I$7:$AS$3267,6,FALSE),"")</f>
        <v/>
      </c>
      <c r="O104" s="1373" t="str">
        <f ca="1">IFERROR(VLOOKUP($J104,'WM-AR'!$I$7:$AS$3267,8,FALSE),"")</f>
        <v/>
      </c>
      <c r="P104" s="1032" t="str">
        <f ca="1">IFERROR(VLOOKUP($J104,'WM-AR'!$I$7:$AS$3267,10,FALSE),"")</f>
        <v/>
      </c>
      <c r="Q104" s="1033" t="str">
        <f ca="1">IFERROR(VLOOKUP($J104,'WM-AR'!$I$7:$AS$3267,12,FALSE),"")</f>
        <v/>
      </c>
      <c r="R104" s="1033" t="str">
        <f ca="1">IFERROR(VLOOKUP($J104,'WM-AR'!$I$7:$AS$3267,14,FALSE),"")</f>
        <v/>
      </c>
      <c r="S104" s="1033" t="str">
        <f ca="1">IFERROR(VLOOKUP($J104,'WM-AR'!$I$7:$AS$3267,16,FALSE),"")</f>
        <v/>
      </c>
      <c r="T104" s="1033" t="str">
        <f ca="1">IFERROR(VLOOKUP($J104,'WM-AR'!$I$7:$AS$3267,18,FALSE),"")</f>
        <v/>
      </c>
      <c r="U104" s="1033" t="str">
        <f ca="1">IFERROR(VLOOKUP($J104,'WM-AR'!$I$7:$AS$3267,20,FALSE),"")</f>
        <v/>
      </c>
      <c r="V104" s="1033" t="str">
        <f ca="1">IFERROR(VLOOKUP($J104,'WM-AR'!$I$7:$AS$3267,22,FALSE),"")</f>
        <v/>
      </c>
      <c r="W104" s="1033" t="str">
        <f ca="1">IFERROR(VLOOKUP($J104,'WM-AR'!$I$7:$AS$3267,24,FALSE),"")</f>
        <v/>
      </c>
      <c r="X104" s="1033" t="str">
        <f ca="1">IFERROR(VLOOKUP($J104,'WM-AR'!$I$7:$AS$3267,25,FALSE),"")</f>
        <v/>
      </c>
      <c r="Y104" s="1033" t="str">
        <f ca="1">IFERROR(VLOOKUP($J104,'WM-AR'!$I$7:$AS$3267,26,FALSE),"")</f>
        <v/>
      </c>
      <c r="Z104" s="1033" t="str">
        <f ca="1">IFERROR(VLOOKUP($J104,'WM-AR'!$I$7:$AS$3267,27,FALSE),"")</f>
        <v/>
      </c>
      <c r="AA104" s="1033" t="str">
        <f ca="1">IFERROR(VLOOKUP($J104,'WM-AR'!$I$7:$AS$3267,28,FALSE),"")</f>
        <v/>
      </c>
      <c r="AB104" s="1033" t="str">
        <f ca="1">IFERROR(VLOOKUP($J104,'WM-AR'!$I$7:$AS$3267,29,FALSE),"")</f>
        <v/>
      </c>
      <c r="AC104" s="1033" t="str">
        <f ca="1">IFERROR(VLOOKUP($J104,'WM-AR'!$I$7:$AS$3267,30,FALSE),"")</f>
        <v/>
      </c>
      <c r="AD104" s="1033" t="str">
        <f ca="1">IFERROR(VLOOKUP($J104,'WM-AR'!$I$7:$AS$3267,31,FALSE),"")</f>
        <v/>
      </c>
      <c r="AE104" s="1033" t="str">
        <f ca="1">IFERROR(VLOOKUP($J104,'WM-AR'!$I$7:$AS$3267,32,FALSE),"")</f>
        <v/>
      </c>
      <c r="AF104" s="1033" t="str">
        <f ca="1">IFERROR(VLOOKUP($J104,'WM-AR'!$I$7:$AS$3267,33,FALSE),"")</f>
        <v/>
      </c>
      <c r="AG104" s="1354"/>
      <c r="AH104" s="1375" t="s">
        <v>3757</v>
      </c>
      <c r="AI104" s="1375" t="s">
        <v>3757</v>
      </c>
      <c r="AJ104" s="1375"/>
      <c r="AK104" s="1375" t="str">
        <f t="shared" ref="AK104:AK107" ca="1" si="9">L104</f>
        <v/>
      </c>
      <c r="AL104" s="723"/>
      <c r="AM104" s="1028" t="str">
        <f>IF(AND(ISTEXT($E104),ISTEXT($B104)),"산출기준 &gt;&gt;  "&amp;_xlfn.XLOOKUP($E104,산출기준!$D:$D,산출기준!$E:$E,"매칭실패"),"")</f>
        <v/>
      </c>
    </row>
    <row r="105" spans="1:39" ht="54.95" customHeight="1">
      <c r="A105" s="1019"/>
      <c r="B105" s="705"/>
      <c r="C105" s="706"/>
      <c r="D105" s="711"/>
      <c r="E105" s="708"/>
      <c r="F105" s="1029"/>
      <c r="G105" s="882"/>
      <c r="H105" s="1371" t="str">
        <f ca="1">_xlfn.IFNA(_xlfn.XLOOKUP(J105,'WM-AR'!I:I,'WM-AR'!F:F),"")</f>
        <v/>
      </c>
      <c r="I105" s="1372"/>
      <c r="J105" s="712" t="str" cm="1">
        <f t="array" aca="1" ref="J105" ca="1">IF(ISTEXT(I105),INDIRECT("I"&amp;_xlfn.XMATCH("#",$I$1:INDIRECT("I"&amp;ROW()),,-1)+1)&amp;"-"&amp;I105,"")</f>
        <v/>
      </c>
      <c r="K105" s="1030"/>
      <c r="L105" s="1031" t="str">
        <f ca="1">IFERROR(VLOOKUP($J105,'WM-AR'!$I$7:$AS$3267,34,FALSE),"")</f>
        <v/>
      </c>
      <c r="M105" s="1373" t="str">
        <f ca="1">IFERROR(VLOOKUP($J105,'WM-AR'!$I$7:$AS$3267,4,FALSE),"")</f>
        <v/>
      </c>
      <c r="N105" s="1373" t="str">
        <f ca="1">IFERROR(VLOOKUP($J105,'WM-AR'!$I$7:$AS$3267,6,FALSE),"")</f>
        <v/>
      </c>
      <c r="O105" s="1373" t="str">
        <f ca="1">IFERROR(VLOOKUP($J105,'WM-AR'!$I$7:$AS$3267,8,FALSE),"")</f>
        <v/>
      </c>
      <c r="P105" s="1032" t="str">
        <f ca="1">IFERROR(VLOOKUP($J105,'WM-AR'!$I$7:$AS$3267,10,FALSE),"")</f>
        <v/>
      </c>
      <c r="Q105" s="1033" t="str">
        <f ca="1">IFERROR(VLOOKUP($J105,'WM-AR'!$I$7:$AS$3267,12,FALSE),"")</f>
        <v/>
      </c>
      <c r="R105" s="1033" t="str">
        <f ca="1">IFERROR(VLOOKUP($J105,'WM-AR'!$I$7:$AS$3267,14,FALSE),"")</f>
        <v/>
      </c>
      <c r="S105" s="1033" t="str">
        <f ca="1">IFERROR(VLOOKUP($J105,'WM-AR'!$I$7:$AS$3267,16,FALSE),"")</f>
        <v/>
      </c>
      <c r="T105" s="1033" t="str">
        <f ca="1">IFERROR(VLOOKUP($J105,'WM-AR'!$I$7:$AS$3267,18,FALSE),"")</f>
        <v/>
      </c>
      <c r="U105" s="1033" t="str">
        <f ca="1">IFERROR(VLOOKUP($J105,'WM-AR'!$I$7:$AS$3267,20,FALSE),"")</f>
        <v/>
      </c>
      <c r="V105" s="1033" t="str">
        <f ca="1">IFERROR(VLOOKUP($J105,'WM-AR'!$I$7:$AS$3267,22,FALSE),"")</f>
        <v/>
      </c>
      <c r="W105" s="1033" t="str">
        <f ca="1">IFERROR(VLOOKUP($J105,'WM-AR'!$I$7:$AS$3267,24,FALSE),"")</f>
        <v/>
      </c>
      <c r="X105" s="1033" t="str">
        <f ca="1">IFERROR(VLOOKUP($J105,'WM-AR'!$I$7:$AS$3267,25,FALSE),"")</f>
        <v/>
      </c>
      <c r="Y105" s="1033" t="str">
        <f ca="1">IFERROR(VLOOKUP($J105,'WM-AR'!$I$7:$AS$3267,26,FALSE),"")</f>
        <v/>
      </c>
      <c r="Z105" s="1033" t="str">
        <f ca="1">IFERROR(VLOOKUP($J105,'WM-AR'!$I$7:$AS$3267,27,FALSE),"")</f>
        <v/>
      </c>
      <c r="AA105" s="1033" t="str">
        <f ca="1">IFERROR(VLOOKUP($J105,'WM-AR'!$I$7:$AS$3267,28,FALSE),"")</f>
        <v/>
      </c>
      <c r="AB105" s="1033" t="str">
        <f ca="1">IFERROR(VLOOKUP($J105,'WM-AR'!$I$7:$AS$3267,29,FALSE),"")</f>
        <v/>
      </c>
      <c r="AC105" s="1033" t="str">
        <f ca="1">IFERROR(VLOOKUP($J105,'WM-AR'!$I$7:$AS$3267,30,FALSE),"")</f>
        <v/>
      </c>
      <c r="AD105" s="1033" t="str">
        <f ca="1">IFERROR(VLOOKUP($J105,'WM-AR'!$I$7:$AS$3267,31,FALSE),"")</f>
        <v/>
      </c>
      <c r="AE105" s="1033" t="str">
        <f ca="1">IFERROR(VLOOKUP($J105,'WM-AR'!$I$7:$AS$3267,32,FALSE),"")</f>
        <v/>
      </c>
      <c r="AF105" s="1033" t="str">
        <f ca="1">IFERROR(VLOOKUP($J105,'WM-AR'!$I$7:$AS$3267,33,FALSE),"")</f>
        <v/>
      </c>
      <c r="AG105" s="1374"/>
      <c r="AH105" s="1375" t="s">
        <v>3757</v>
      </c>
      <c r="AI105" s="1375" t="s">
        <v>3757</v>
      </c>
      <c r="AJ105" s="1375"/>
      <c r="AK105" s="1375" t="str">
        <f t="shared" ca="1" si="9"/>
        <v/>
      </c>
      <c r="AL105" s="723"/>
      <c r="AM105" s="1028" t="str">
        <f>IF(AND(ISTEXT($E105),ISTEXT($B105)),"산출기준 &gt;&gt;  "&amp;_xlfn.XLOOKUP($E105,산출기준!$D:$D,산출기준!$E:$E,"매칭실패"),"")</f>
        <v/>
      </c>
    </row>
    <row r="106" spans="1:39" ht="54.95" customHeight="1">
      <c r="A106" s="1019"/>
      <c r="B106" s="705"/>
      <c r="C106" s="706"/>
      <c r="D106" s="711"/>
      <c r="E106" s="708"/>
      <c r="F106" s="1029"/>
      <c r="G106" s="882"/>
      <c r="H106" s="1371" t="str">
        <f ca="1">_xlfn.IFNA(_xlfn.XLOOKUP(J106,'WM-AR'!I:I,'WM-AR'!F:F),"")</f>
        <v/>
      </c>
      <c r="I106" s="1372"/>
      <c r="J106" s="712" t="str" cm="1">
        <f t="array" aca="1" ref="J106" ca="1">IF(ISTEXT(I106),INDIRECT("I"&amp;_xlfn.XMATCH("#",$I$1:INDIRECT("I"&amp;ROW()),,-1)+1)&amp;"-"&amp;I106,"")</f>
        <v/>
      </c>
      <c r="K106" s="1030"/>
      <c r="L106" s="1031" t="str">
        <f ca="1">IFERROR(VLOOKUP($J106,'WM-AR'!$I$7:$AS$3267,34,FALSE),"")</f>
        <v/>
      </c>
      <c r="M106" s="1373" t="str">
        <f ca="1">IFERROR(VLOOKUP($J106,'WM-AR'!$I$7:$AS$3267,4,FALSE),"")</f>
        <v/>
      </c>
      <c r="N106" s="1373" t="str">
        <f ca="1">IFERROR(VLOOKUP($J106,'WM-AR'!$I$7:$AS$3267,6,FALSE),"")</f>
        <v/>
      </c>
      <c r="O106" s="1373" t="str">
        <f ca="1">IFERROR(VLOOKUP($J106,'WM-AR'!$I$7:$AS$3267,8,FALSE),"")</f>
        <v/>
      </c>
      <c r="P106" s="1032" t="str">
        <f ca="1">IFERROR(VLOOKUP($J106,'WM-AR'!$I$7:$AS$3267,10,FALSE),"")</f>
        <v/>
      </c>
      <c r="Q106" s="1033" t="str">
        <f ca="1">IFERROR(VLOOKUP($J106,'WM-AR'!$I$7:$AS$3267,12,FALSE),"")</f>
        <v/>
      </c>
      <c r="R106" s="1033" t="str">
        <f ca="1">IFERROR(VLOOKUP($J106,'WM-AR'!$I$7:$AS$3267,14,FALSE),"")</f>
        <v/>
      </c>
      <c r="S106" s="1033" t="str">
        <f ca="1">IFERROR(VLOOKUP($J106,'WM-AR'!$I$7:$AS$3267,16,FALSE),"")</f>
        <v/>
      </c>
      <c r="T106" s="1033" t="str">
        <f ca="1">IFERROR(VLOOKUP($J106,'WM-AR'!$I$7:$AS$3267,18,FALSE),"")</f>
        <v/>
      </c>
      <c r="U106" s="1033" t="str">
        <f ca="1">IFERROR(VLOOKUP($J106,'WM-AR'!$I$7:$AS$3267,20,FALSE),"")</f>
        <v/>
      </c>
      <c r="V106" s="1033" t="str">
        <f ca="1">IFERROR(VLOOKUP($J106,'WM-AR'!$I$7:$AS$3267,22,FALSE),"")</f>
        <v/>
      </c>
      <c r="W106" s="1033" t="str">
        <f ca="1">IFERROR(VLOOKUP($J106,'WM-AR'!$I$7:$AS$3267,24,FALSE),"")</f>
        <v/>
      </c>
      <c r="X106" s="1033" t="str">
        <f ca="1">IFERROR(VLOOKUP($J106,'WM-AR'!$I$7:$AS$3267,25,FALSE),"")</f>
        <v/>
      </c>
      <c r="Y106" s="1033" t="str">
        <f ca="1">IFERROR(VLOOKUP($J106,'WM-AR'!$I$7:$AS$3267,26,FALSE),"")</f>
        <v/>
      </c>
      <c r="Z106" s="1033" t="str">
        <f ca="1">IFERROR(VLOOKUP($J106,'WM-AR'!$I$7:$AS$3267,27,FALSE),"")</f>
        <v/>
      </c>
      <c r="AA106" s="1033" t="str">
        <f ca="1">IFERROR(VLOOKUP($J106,'WM-AR'!$I$7:$AS$3267,28,FALSE),"")</f>
        <v/>
      </c>
      <c r="AB106" s="1033" t="str">
        <f ca="1">IFERROR(VLOOKUP($J106,'WM-AR'!$I$7:$AS$3267,29,FALSE),"")</f>
        <v/>
      </c>
      <c r="AC106" s="1033" t="str">
        <f ca="1">IFERROR(VLOOKUP($J106,'WM-AR'!$I$7:$AS$3267,30,FALSE),"")</f>
        <v/>
      </c>
      <c r="AD106" s="1033" t="str">
        <f ca="1">IFERROR(VLOOKUP($J106,'WM-AR'!$I$7:$AS$3267,31,FALSE),"")</f>
        <v/>
      </c>
      <c r="AE106" s="1033" t="str">
        <f ca="1">IFERROR(VLOOKUP($J106,'WM-AR'!$I$7:$AS$3267,32,FALSE),"")</f>
        <v/>
      </c>
      <c r="AF106" s="1033" t="str">
        <f ca="1">IFERROR(VLOOKUP($J106,'WM-AR'!$I$7:$AS$3267,33,FALSE),"")</f>
        <v/>
      </c>
      <c r="AG106" s="1374"/>
      <c r="AH106" s="1375" t="s">
        <v>3757</v>
      </c>
      <c r="AI106" s="1375" t="s">
        <v>3757</v>
      </c>
      <c r="AJ106" s="1375"/>
      <c r="AK106" s="1375" t="str">
        <f t="shared" ca="1" si="9"/>
        <v/>
      </c>
      <c r="AL106" s="723"/>
      <c r="AM106" s="1028" t="str">
        <f>IF(AND(ISTEXT($E106),ISTEXT($B106)),"산출기준 &gt;&gt;  "&amp;_xlfn.XLOOKUP($E106,산출기준!$D:$D,산출기준!$E:$E,"매칭실패"),"")</f>
        <v/>
      </c>
    </row>
    <row r="107" spans="1:39" ht="54.95" customHeight="1">
      <c r="A107" s="1019"/>
      <c r="B107" s="724"/>
      <c r="C107" s="725"/>
      <c r="D107" s="731"/>
      <c r="E107" s="727"/>
      <c r="F107" s="1035"/>
      <c r="G107" s="886"/>
      <c r="H107" s="1376" t="str">
        <f ca="1">_xlfn.IFNA(_xlfn.XLOOKUP(J107,'WM-AR'!I:I,'WM-AR'!F:F),"")</f>
        <v/>
      </c>
      <c r="I107" s="1377"/>
      <c r="J107" s="732" t="str" cm="1">
        <f t="array" aca="1" ref="J107" ca="1">IF(ISTEXT(I107),INDIRECT("I"&amp;_xlfn.XMATCH("#",$I$1:INDIRECT("I"&amp;ROW()),,-1)+1)&amp;"-"&amp;I107,"")</f>
        <v/>
      </c>
      <c r="K107" s="1036"/>
      <c r="L107" s="1037" t="str">
        <f ca="1">IFERROR(VLOOKUP($J107,'WM-AR'!$I$7:$AS$3267,34,FALSE),"")</f>
        <v/>
      </c>
      <c r="M107" s="1378" t="str">
        <f ca="1">IFERROR(VLOOKUP($J107,'WM-AR'!$I$7:$AS$3267,4,FALSE),"")</f>
        <v/>
      </c>
      <c r="N107" s="1378" t="str">
        <f ca="1">IFERROR(VLOOKUP($J107,'WM-AR'!$I$7:$AS$3267,6,FALSE),"")</f>
        <v/>
      </c>
      <c r="O107" s="1378" t="str">
        <f ca="1">IFERROR(VLOOKUP($J107,'WM-AR'!$I$7:$AS$3267,8,FALSE),"")</f>
        <v/>
      </c>
      <c r="P107" s="1038" t="str">
        <f ca="1">IFERROR(VLOOKUP($J107,'WM-AR'!$I$7:$AS$3267,10,FALSE),"")</f>
        <v/>
      </c>
      <c r="Q107" s="1039" t="str">
        <f ca="1">IFERROR(VLOOKUP($J107,'WM-AR'!$I$7:$AS$3267,12,FALSE),"")</f>
        <v/>
      </c>
      <c r="R107" s="1039" t="str">
        <f ca="1">IFERROR(VLOOKUP($J107,'WM-AR'!$I$7:$AS$3267,14,FALSE),"")</f>
        <v/>
      </c>
      <c r="S107" s="1039" t="str">
        <f ca="1">IFERROR(VLOOKUP($J107,'WM-AR'!$I$7:$AS$3267,16,FALSE),"")</f>
        <v/>
      </c>
      <c r="T107" s="1039" t="str">
        <f ca="1">IFERROR(VLOOKUP($J107,'WM-AR'!$I$7:$AS$3267,18,FALSE),"")</f>
        <v/>
      </c>
      <c r="U107" s="1039" t="str">
        <f ca="1">IFERROR(VLOOKUP($J107,'WM-AR'!$I$7:$AS$3267,20,FALSE),"")</f>
        <v/>
      </c>
      <c r="V107" s="1039" t="str">
        <f ca="1">IFERROR(VLOOKUP($J107,'WM-AR'!$I$7:$AS$3267,22,FALSE),"")</f>
        <v/>
      </c>
      <c r="W107" s="1039" t="str">
        <f ca="1">IFERROR(VLOOKUP($J107,'WM-AR'!$I$7:$AS$3267,24,FALSE),"")</f>
        <v/>
      </c>
      <c r="X107" s="1039" t="str">
        <f ca="1">IFERROR(VLOOKUP($J107,'WM-AR'!$I$7:$AS$3267,25,FALSE),"")</f>
        <v/>
      </c>
      <c r="Y107" s="1039" t="str">
        <f ca="1">IFERROR(VLOOKUP($J107,'WM-AR'!$I$7:$AS$3267,26,FALSE),"")</f>
        <v/>
      </c>
      <c r="Z107" s="1039" t="str">
        <f ca="1">IFERROR(VLOOKUP($J107,'WM-AR'!$I$7:$AS$3267,27,FALSE),"")</f>
        <v/>
      </c>
      <c r="AA107" s="1039" t="str">
        <f ca="1">IFERROR(VLOOKUP($J107,'WM-AR'!$I$7:$AS$3267,28,FALSE),"")</f>
        <v/>
      </c>
      <c r="AB107" s="1039" t="str">
        <f ca="1">IFERROR(VLOOKUP($J107,'WM-AR'!$I$7:$AS$3267,29,FALSE),"")</f>
        <v/>
      </c>
      <c r="AC107" s="1039" t="str">
        <f ca="1">IFERROR(VLOOKUP($J107,'WM-AR'!$I$7:$AS$3267,30,FALSE),"")</f>
        <v/>
      </c>
      <c r="AD107" s="1039" t="str">
        <f ca="1">IFERROR(VLOOKUP($J107,'WM-AR'!$I$7:$AS$3267,31,FALSE),"")</f>
        <v/>
      </c>
      <c r="AE107" s="1039" t="str">
        <f ca="1">IFERROR(VLOOKUP($J107,'WM-AR'!$I$7:$AS$3267,32,FALSE),"")</f>
        <v/>
      </c>
      <c r="AF107" s="1039" t="str">
        <f ca="1">IFERROR(VLOOKUP($J107,'WM-AR'!$I$7:$AS$3267,33,FALSE),"")</f>
        <v/>
      </c>
      <c r="AG107" s="1379"/>
      <c r="AH107" s="1380" t="s">
        <v>3757</v>
      </c>
      <c r="AI107" s="1380" t="s">
        <v>3757</v>
      </c>
      <c r="AJ107" s="1380"/>
      <c r="AK107" s="1380" t="str">
        <f t="shared" ca="1" si="9"/>
        <v/>
      </c>
      <c r="AL107" s="743"/>
      <c r="AM107" s="1028" t="str">
        <f>IF(AND(ISTEXT($E107),ISTEXT($B107)),"산출기준 &gt;&gt;  "&amp;_xlfn.XLOOKUP($E107,산출기준!$D:$D,산출기준!$E:$E,"매칭실패"),"")</f>
        <v/>
      </c>
    </row>
    <row r="108" spans="1:39">
      <c r="B108" s="658"/>
      <c r="C108" s="659"/>
      <c r="D108" s="659"/>
      <c r="E108" s="659"/>
      <c r="F108" s="1056"/>
      <c r="G108" s="662"/>
      <c r="H108" s="662"/>
      <c r="I108" s="662"/>
      <c r="J108" s="652"/>
      <c r="K108" s="664"/>
      <c r="L108" s="664"/>
      <c r="M108" s="664"/>
      <c r="N108" s="664"/>
      <c r="O108" s="664"/>
      <c r="P108" s="664"/>
      <c r="Q108" s="664"/>
      <c r="R108" s="664"/>
      <c r="S108" s="664"/>
      <c r="T108" s="664"/>
      <c r="U108" s="664"/>
      <c r="V108" s="664"/>
      <c r="W108" s="664"/>
      <c r="X108" s="664"/>
      <c r="Y108" s="664"/>
      <c r="Z108" s="664"/>
      <c r="AA108" s="664"/>
      <c r="AB108" s="664"/>
      <c r="AC108" s="664"/>
      <c r="AD108" s="664"/>
      <c r="AE108" s="664"/>
      <c r="AF108" s="664"/>
      <c r="AG108" s="659"/>
      <c r="AH108" s="665"/>
      <c r="AI108" s="665"/>
      <c r="AJ108" s="666"/>
      <c r="AK108" s="666"/>
      <c r="AL108" s="662"/>
      <c r="AM108" s="88" t="str">
        <f>IF(AND(ISTEXT($E108),ISTEXT($B108)),"산출기준 &gt;&gt;  "&amp;_xlfn.XLOOKUP($E108,산출기준!$D:$D,산출기준!$E:$E,"매칭실패"),"")</f>
        <v/>
      </c>
    </row>
    <row r="109" spans="1:39">
      <c r="B109" s="658"/>
      <c r="C109" s="659"/>
      <c r="D109" s="659"/>
      <c r="E109" s="659"/>
      <c r="F109" s="1056"/>
      <c r="G109" s="662"/>
      <c r="H109" s="662"/>
      <c r="I109" s="662"/>
      <c r="J109" s="652"/>
      <c r="K109" s="664"/>
      <c r="L109" s="664"/>
      <c r="M109" s="664"/>
      <c r="N109" s="664"/>
      <c r="O109" s="664"/>
      <c r="P109" s="664"/>
      <c r="Q109" s="664"/>
      <c r="R109" s="664"/>
      <c r="S109" s="664"/>
      <c r="T109" s="664"/>
      <c r="U109" s="664"/>
      <c r="V109" s="664"/>
      <c r="W109" s="664"/>
      <c r="X109" s="664"/>
      <c r="Y109" s="664"/>
      <c r="Z109" s="664"/>
      <c r="AA109" s="664"/>
      <c r="AB109" s="664"/>
      <c r="AC109" s="664"/>
      <c r="AD109" s="664"/>
      <c r="AE109" s="664"/>
      <c r="AF109" s="664"/>
      <c r="AG109" s="659"/>
      <c r="AH109" s="665"/>
      <c r="AI109" s="665"/>
      <c r="AJ109" s="666"/>
      <c r="AK109" s="666"/>
      <c r="AL109" s="662"/>
      <c r="AM109" s="88" t="str">
        <f>IF(AND(ISTEXT($E109),ISTEXT($B109)),"산출기준 &gt;&gt;  "&amp;_xlfn.XLOOKUP($E109,산출기준!$D:$D,산출기준!$E:$E,"매칭실패"),"")</f>
        <v/>
      </c>
    </row>
    <row r="110" spans="1:39" ht="34.9" customHeight="1">
      <c r="B110" s="623">
        <v>9.3000000000000007</v>
      </c>
      <c r="C110" s="626" t="s">
        <v>1417</v>
      </c>
      <c r="D110" s="626"/>
      <c r="E110" s="626"/>
      <c r="F110" s="627"/>
      <c r="G110" s="628"/>
      <c r="H110" s="628"/>
      <c r="I110" s="628"/>
      <c r="J110" s="630"/>
      <c r="K110" s="630"/>
      <c r="L110" s="631"/>
      <c r="M110" s="631"/>
      <c r="N110" s="631"/>
      <c r="O110" s="631"/>
      <c r="P110" s="631"/>
      <c r="Q110" s="631"/>
      <c r="R110" s="631"/>
      <c r="S110" s="631"/>
      <c r="T110" s="631"/>
      <c r="U110" s="631"/>
      <c r="V110" s="631"/>
      <c r="W110" s="631"/>
      <c r="X110" s="631"/>
      <c r="Y110" s="631"/>
      <c r="Z110" s="631"/>
      <c r="AA110" s="631"/>
      <c r="AB110" s="631"/>
      <c r="AC110" s="631"/>
      <c r="AD110" s="631"/>
      <c r="AE110" s="631"/>
      <c r="AF110" s="631"/>
      <c r="AG110" s="634"/>
      <c r="AH110" s="634"/>
      <c r="AI110" s="634"/>
      <c r="AJ110" s="634"/>
      <c r="AK110" s="634"/>
      <c r="AL110" s="634"/>
      <c r="AM110" s="88" t="str">
        <f>IF(AND(ISTEXT($E110),ISTEXT($B110)),"산출기준 &gt;&gt;  "&amp;_xlfn.XLOOKUP($E110,산출기준!$D:$D,산출기준!$E:$E,"매칭실패"),"")</f>
        <v/>
      </c>
    </row>
    <row r="111" spans="1:39">
      <c r="B111" s="635"/>
      <c r="C111" s="636"/>
      <c r="D111" s="636"/>
      <c r="E111" s="636"/>
      <c r="F111" s="638"/>
      <c r="G111" s="639"/>
      <c r="H111" s="639"/>
      <c r="I111" s="639"/>
      <c r="J111" s="641"/>
      <c r="K111" s="642"/>
      <c r="L111" s="642"/>
      <c r="M111" s="642"/>
      <c r="N111" s="642"/>
      <c r="O111" s="642"/>
      <c r="P111" s="642"/>
      <c r="Q111" s="642"/>
      <c r="R111" s="642"/>
      <c r="S111" s="642"/>
      <c r="T111" s="642"/>
      <c r="U111" s="642"/>
      <c r="V111" s="642"/>
      <c r="W111" s="642"/>
      <c r="X111" s="642"/>
      <c r="Y111" s="642"/>
      <c r="Z111" s="642"/>
      <c r="AA111" s="642"/>
      <c r="AB111" s="642"/>
      <c r="AC111" s="642"/>
      <c r="AD111" s="642"/>
      <c r="AE111" s="642"/>
      <c r="AF111" s="642"/>
      <c r="AG111" s="636"/>
      <c r="AH111" s="643"/>
      <c r="AI111" s="643"/>
      <c r="AJ111" s="644"/>
      <c r="AK111" s="644"/>
      <c r="AL111" s="639"/>
      <c r="AM111" s="88" t="str">
        <f>IF(AND(ISTEXT($E111),ISTEXT($B111)),"산출기준 &gt;&gt;  "&amp;_xlfn.XLOOKUP($E111,산출기준!$D:$D,산출기준!$E:$E,"매칭실패"),"")</f>
        <v/>
      </c>
    </row>
    <row r="112" spans="1:39">
      <c r="B112" s="645"/>
      <c r="C112" s="646" t="s">
        <v>4052</v>
      </c>
      <c r="D112" s="648"/>
      <c r="E112" s="648"/>
      <c r="F112" s="1057" t="s">
        <v>4053</v>
      </c>
      <c r="G112" s="645"/>
      <c r="H112" s="651"/>
      <c r="I112" s="651"/>
      <c r="J112" s="652"/>
      <c r="K112" s="652"/>
      <c r="L112" s="653"/>
      <c r="M112" s="653"/>
      <c r="N112" s="653"/>
      <c r="O112" s="653"/>
      <c r="P112" s="653"/>
      <c r="Q112" s="653"/>
      <c r="R112" s="653"/>
      <c r="S112" s="653"/>
      <c r="T112" s="653"/>
      <c r="U112" s="653"/>
      <c r="V112" s="653"/>
      <c r="W112" s="653"/>
      <c r="X112" s="653"/>
      <c r="Y112" s="653"/>
      <c r="Z112" s="653"/>
      <c r="AA112" s="653"/>
      <c r="AB112" s="653"/>
      <c r="AC112" s="653"/>
      <c r="AD112" s="653"/>
      <c r="AE112" s="653"/>
      <c r="AF112" s="653"/>
      <c r="AG112" s="656"/>
      <c r="AH112" s="656"/>
      <c r="AI112" s="656"/>
      <c r="AJ112" s="656"/>
      <c r="AK112" s="656"/>
      <c r="AL112" s="657"/>
      <c r="AM112" s="88" t="str">
        <f>IF(AND(ISTEXT($E112),ISTEXT($B112)),"산출기준 &gt;&gt;  "&amp;_xlfn.XLOOKUP($E112,산출기준!$D:$D,산출기준!$E:$E,"매칭실패"),"")</f>
        <v/>
      </c>
    </row>
    <row r="113" spans="1:39">
      <c r="B113" s="658"/>
      <c r="C113" s="659"/>
      <c r="D113" s="659"/>
      <c r="E113" s="659"/>
      <c r="F113" s="1056"/>
      <c r="G113" s="662"/>
      <c r="H113" s="662"/>
      <c r="I113" s="662"/>
      <c r="J113" s="652"/>
      <c r="K113" s="664"/>
      <c r="L113" s="664"/>
      <c r="M113" s="664"/>
      <c r="N113" s="664"/>
      <c r="O113" s="664"/>
      <c r="P113" s="664"/>
      <c r="Q113" s="664"/>
      <c r="R113" s="664"/>
      <c r="S113" s="664"/>
      <c r="T113" s="664"/>
      <c r="U113" s="664"/>
      <c r="V113" s="664"/>
      <c r="W113" s="664"/>
      <c r="X113" s="664"/>
      <c r="Y113" s="664"/>
      <c r="Z113" s="664"/>
      <c r="AA113" s="664"/>
      <c r="AB113" s="664"/>
      <c r="AC113" s="664"/>
      <c r="AD113" s="664"/>
      <c r="AE113" s="664"/>
      <c r="AF113" s="664"/>
      <c r="AG113" s="659"/>
      <c r="AH113" s="665"/>
      <c r="AI113" s="665"/>
      <c r="AJ113" s="666"/>
      <c r="AK113" s="666"/>
      <c r="AL113" s="662"/>
      <c r="AM113" s="88" t="str">
        <f>IF(AND(ISTEXT($E113),ISTEXT($B113)),"산출기준 &gt;&gt;  "&amp;_xlfn.XLOOKUP($E113,산출기준!$D:$D,산출기준!$E:$E,"매칭실패"),"")</f>
        <v/>
      </c>
    </row>
    <row r="114" spans="1:39" ht="34.9" customHeight="1">
      <c r="B114" s="808" t="str" cm="1">
        <f t="array" aca="1" ref="B114" ca="1">_xlfn.IFNA(INDIRECT("Family_표준_구성도!B"&amp;MATCH(F114,INDIRECT("Family_표준_구성도!"&amp;"C:C"),0)),"")</f>
        <v>9.3.1.1.1</v>
      </c>
      <c r="C114" s="668" t="s">
        <v>2016</v>
      </c>
      <c r="D114" s="809"/>
      <c r="E114" s="668" t="s">
        <v>2021</v>
      </c>
      <c r="F114" s="1265" t="s">
        <v>4054</v>
      </c>
      <c r="G114" s="811"/>
      <c r="H114" s="917" t="s">
        <v>4055</v>
      </c>
      <c r="I114" s="1356" t="s">
        <v>1653</v>
      </c>
      <c r="J114" s="1356"/>
      <c r="K114" s="674"/>
      <c r="L114" s="674"/>
      <c r="M114" s="1357" t="str" cm="1">
        <f t="array" aca="1" ref="M114:O114" ca="1">TRANSPOSE(INDIRECT("'WM-AR'!D"&amp;_xlfn.XMATCH($I115,'WM-AR'!G:G,0,1)):INDIRECT("'WM-AR'!D"&amp;_xlfn.XMATCH($I115,'WM-AR'!G:G,0,-1)))</f>
        <v>Fire Protective Rating: N/A</v>
      </c>
      <c r="N114" s="1357" t="str">
        <f ca="1"/>
        <v>Fire Protective Rating: 0.5-hr</v>
      </c>
      <c r="O114" s="1358" t="str">
        <f ca="1"/>
        <v>Fire Protective Rating: 1-hr</v>
      </c>
      <c r="P114" s="1359"/>
      <c r="Q114" s="1360"/>
      <c r="R114" s="1360"/>
      <c r="S114" s="1360"/>
      <c r="T114" s="1360"/>
      <c r="U114" s="1360"/>
      <c r="V114" s="1360"/>
      <c r="W114" s="1361"/>
      <c r="X114" s="1362"/>
      <c r="Y114" s="679"/>
      <c r="Z114" s="679"/>
      <c r="AA114" s="679"/>
      <c r="AB114" s="679"/>
      <c r="AC114" s="679"/>
      <c r="AD114" s="679"/>
      <c r="AE114" s="679"/>
      <c r="AF114" s="679"/>
      <c r="AG114" s="1043"/>
      <c r="AH114" s="682"/>
      <c r="AI114" s="682"/>
      <c r="AJ114" s="682"/>
      <c r="AK114" s="682"/>
      <c r="AL114" s="683"/>
      <c r="AM114" s="88" t="str">
        <f ca="1">IF(AND(ISTEXT($E114),ISTEXT($B114)),"산출기준 &gt;&gt;  "&amp;_xlfn.XLOOKUP($E114,산출기준!$D:$D,산출기준!$E:$E,"매칭실패"),"")</f>
        <v>산출기준 &gt;&gt;  [ 윈도우 일반 산출 ]</v>
      </c>
    </row>
    <row r="115" spans="1:39" ht="49.9" customHeight="1" outlineLevel="1">
      <c r="B115" s="758"/>
      <c r="C115" s="759"/>
      <c r="D115" s="759"/>
      <c r="E115" s="814"/>
      <c r="F115" s="775"/>
      <c r="G115" s="1363" t="s">
        <v>3752</v>
      </c>
      <c r="H115" s="1364" t="str">
        <f>_xlfn.XLOOKUP(I115,'WM-AR'!G:G,'WM-AR'!E:E)</f>
        <v>A04AR153 Finishing Work Door &amp; Window Work Steel Window (UoM: EA)</v>
      </c>
      <c r="I115" s="765" t="s">
        <v>4019</v>
      </c>
      <c r="J115" s="1365"/>
      <c r="K115" s="766"/>
      <c r="L115" s="766"/>
      <c r="M115" s="1366"/>
      <c r="N115" s="1366"/>
      <c r="O115" s="1366"/>
      <c r="P115" s="1366"/>
      <c r="Q115" s="1366"/>
      <c r="R115" s="1366"/>
      <c r="S115" s="1366"/>
      <c r="T115" s="1366"/>
      <c r="U115" s="1366"/>
      <c r="V115" s="1366"/>
      <c r="W115" s="1366"/>
      <c r="X115" s="1366"/>
      <c r="Y115" s="766"/>
      <c r="Z115" s="766"/>
      <c r="AA115" s="766"/>
      <c r="AB115" s="766"/>
      <c r="AC115" s="766"/>
      <c r="AD115" s="766"/>
      <c r="AE115" s="766"/>
      <c r="AF115" s="766"/>
      <c r="AG115" s="1385" t="s">
        <v>4020</v>
      </c>
      <c r="AH115" s="1045"/>
      <c r="AI115" s="1045"/>
      <c r="AJ115" s="1046"/>
      <c r="AK115" s="1046"/>
      <c r="AL115" s="759"/>
      <c r="AM115" s="88" t="str">
        <f>IF(AND(ISTEXT($E115),ISTEXT($B115)),"산출기준 &gt;&gt;  "&amp;_xlfn.XLOOKUP($E115,산출기준!$D:$D,산출기준!$E:$E,"매칭실패"),"")</f>
        <v/>
      </c>
    </row>
    <row r="116" spans="1:39" ht="54.95" customHeight="1">
      <c r="A116" s="1019"/>
      <c r="B116" s="684"/>
      <c r="C116" s="685"/>
      <c r="D116" s="1020"/>
      <c r="E116" s="687"/>
      <c r="F116" s="1021"/>
      <c r="G116" s="875" t="s">
        <v>2476</v>
      </c>
      <c r="H116" s="1367" t="str">
        <f ca="1">_xlfn.IFNA(_xlfn.XLOOKUP(J116,'WM-AR'!I:I,'WM-AR'!F:F),"")</f>
        <v xml:space="preserve">A04AR153-00001 Finishing Work Door &amp; Window Work Steel Window (UoM: EA) Fire Protective Rating: N/A     w/ Hardware &amp; Accessories  </v>
      </c>
      <c r="I116" s="1368" t="s">
        <v>3755</v>
      </c>
      <c r="J116" s="692" t="str" cm="1">
        <f t="array" aca="1" ref="J116" ca="1">IF(ISTEXT(I116),INDIRECT("I"&amp;_xlfn.XMATCH("#",$I$1:INDIRECT("I"&amp;ROW()),,-1)+1)&amp;"-"&amp;I116,"")</f>
        <v>A04AR153-00001</v>
      </c>
      <c r="K116" s="1022"/>
      <c r="L116" s="1023" t="str">
        <f ca="1">IFERROR(VLOOKUP($J116,'WM-AR'!$I$7:$AS$3267,34,FALSE),"")</f>
        <v>EA</v>
      </c>
      <c r="M116" s="1369" t="str">
        <f ca="1">IFERROR(VLOOKUP($J116,'WM-AR'!$I$7:$AS$3267,4,FALSE),"")</f>
        <v>Finishing Work</v>
      </c>
      <c r="N116" s="1369" t="str">
        <f ca="1">IFERROR(VLOOKUP($J116,'WM-AR'!$I$7:$AS$3267,6,FALSE),"")</f>
        <v>Door &amp; Window Work</v>
      </c>
      <c r="O116" s="1369" t="str">
        <f ca="1">IFERROR(VLOOKUP($J116,'WM-AR'!$I$7:$AS$3267,8,FALSE),"")</f>
        <v>Steel Window (UoM: EA)</v>
      </c>
      <c r="P116" s="1025" t="str">
        <f ca="1">IFERROR(VLOOKUP($J116,'WM-AR'!$I$7:$AS$3267,10,FALSE),"")</f>
        <v>Fire Protective Rating: N/A</v>
      </c>
      <c r="Q116" s="1026">
        <f ca="1">IFERROR(VLOOKUP($J116,'WM-AR'!$I$7:$AS$3267,12,FALSE),"")</f>
        <v>0</v>
      </c>
      <c r="R116" s="1026">
        <f ca="1">IFERROR(VLOOKUP($J116,'WM-AR'!$I$7:$AS$3267,14,FALSE),"")</f>
        <v>0</v>
      </c>
      <c r="S116" s="1026">
        <f ca="1">IFERROR(VLOOKUP($J116,'WM-AR'!$I$7:$AS$3267,16,FALSE),"")</f>
        <v>0</v>
      </c>
      <c r="T116" s="1026">
        <f ca="1">IFERROR(VLOOKUP($J116,'WM-AR'!$I$7:$AS$3267,18,FALSE),"")</f>
        <v>0</v>
      </c>
      <c r="U116" s="1026" t="str">
        <f ca="1">IFERROR(VLOOKUP($J116,'WM-AR'!$I$7:$AS$3267,20,FALSE),"")</f>
        <v>w/ Hardware &amp; Accessories</v>
      </c>
      <c r="V116" s="1026">
        <f ca="1">IFERROR(VLOOKUP($J116,'WM-AR'!$I$7:$AS$3267,22,FALSE),"")</f>
        <v>0</v>
      </c>
      <c r="W116" s="1026">
        <f ca="1">IFERROR(VLOOKUP($J116,'WM-AR'!$I$7:$AS$3267,24,FALSE),"")</f>
        <v>0</v>
      </c>
      <c r="X116" s="1026">
        <f ca="1">IFERROR(VLOOKUP($J116,'WM-AR'!$I$7:$AS$3267,25,FALSE),"")</f>
        <v>0</v>
      </c>
      <c r="Y116" s="1026" t="str">
        <f ca="1">IFERROR(VLOOKUP($J116,'WM-AR'!$I$7:$AS$3267,26,FALSE),"")</f>
        <v>W x H=(  )mm x (  )mm</v>
      </c>
      <c r="Z116" s="1026">
        <f ca="1">IFERROR(VLOOKUP($J116,'WM-AR'!$I$7:$AS$3267,27,FALSE),"")</f>
        <v>0</v>
      </c>
      <c r="AA116" s="1026">
        <f ca="1">IFERROR(VLOOKUP($J116,'WM-AR'!$I$7:$AS$3267,28,FALSE),"")</f>
        <v>0</v>
      </c>
      <c r="AB116" s="1026">
        <f ca="1">IFERROR(VLOOKUP($J116,'WM-AR'!$I$7:$AS$3267,29,FALSE),"")</f>
        <v>0</v>
      </c>
      <c r="AC116" s="1026">
        <f ca="1">IFERROR(VLOOKUP($J116,'WM-AR'!$I$7:$AS$3267,30,FALSE),"")</f>
        <v>0</v>
      </c>
      <c r="AD116" s="1026">
        <f ca="1">IFERROR(VLOOKUP($J116,'WM-AR'!$I$7:$AS$3267,31,FALSE),"")</f>
        <v>0</v>
      </c>
      <c r="AE116" s="1026">
        <f ca="1">IFERROR(VLOOKUP($J116,'WM-AR'!$I$7:$AS$3267,32,FALSE),"")</f>
        <v>0</v>
      </c>
      <c r="AF116" s="1026" t="str">
        <f ca="1">IFERROR(VLOOKUP($J116,'WM-AR'!$I$7:$AS$3267,33,FALSE),"")</f>
        <v/>
      </c>
      <c r="AG116" s="1370" t="s">
        <v>4021</v>
      </c>
      <c r="AH116" s="834" t="s">
        <v>3757</v>
      </c>
      <c r="AI116" s="834" t="s">
        <v>3757</v>
      </c>
      <c r="AJ116" s="836"/>
      <c r="AK116" s="836" t="str">
        <f ca="1">L116</f>
        <v>EA</v>
      </c>
      <c r="AL116" s="704"/>
      <c r="AM116" s="1028" t="str">
        <f>IF(AND(ISTEXT($E116),ISTEXT($B116)),"산출기준 &gt;&gt;  "&amp;_xlfn.XLOOKUP($E116,산출기준!$D:$D,산출기준!$E:$E,"매칭실패"),"")</f>
        <v/>
      </c>
    </row>
    <row r="117" spans="1:39" ht="54.95" customHeight="1">
      <c r="A117" s="1019"/>
      <c r="B117" s="705"/>
      <c r="C117" s="706"/>
      <c r="D117" s="711"/>
      <c r="E117" s="708"/>
      <c r="F117" s="1029"/>
      <c r="G117" s="882" t="s">
        <v>4056</v>
      </c>
      <c r="H117" s="1371" t="str">
        <f ca="1">_xlfn.IFNA(_xlfn.XLOOKUP(J117,'WM-AR'!I:I,'WM-AR'!F:F),"")</f>
        <v xml:space="preserve">A04AR153-00002 Finishing Work Door &amp; Window Work Steel Window (UoM: EA) Fire Protective Rating: 0.5-hr     w/ Hardware &amp; Accessories  </v>
      </c>
      <c r="I117" s="1372" t="s">
        <v>3836</v>
      </c>
      <c r="J117" s="712" t="str" cm="1">
        <f t="array" aca="1" ref="J117" ca="1">IF(ISTEXT(I117),INDIRECT("I"&amp;_xlfn.XMATCH("#",$I$1:INDIRECT("I"&amp;ROW()),,-1)+1)&amp;"-"&amp;I117,"")</f>
        <v>A04AR153-00002</v>
      </c>
      <c r="K117" s="1030"/>
      <c r="L117" s="1031" t="str">
        <f ca="1">IFERROR(VLOOKUP($J117,'WM-AR'!$I$7:$AS$3267,34,FALSE),"")</f>
        <v>EA</v>
      </c>
      <c r="M117" s="1373" t="str">
        <f ca="1">IFERROR(VLOOKUP($J117,'WM-AR'!$I$7:$AS$3267,4,FALSE),"")</f>
        <v>Finishing Work</v>
      </c>
      <c r="N117" s="1373" t="str">
        <f ca="1">IFERROR(VLOOKUP($J117,'WM-AR'!$I$7:$AS$3267,6,FALSE),"")</f>
        <v>Door &amp; Window Work</v>
      </c>
      <c r="O117" s="1373" t="str">
        <f ca="1">IFERROR(VLOOKUP($J117,'WM-AR'!$I$7:$AS$3267,8,FALSE),"")</f>
        <v>Steel Window (UoM: EA)</v>
      </c>
      <c r="P117" s="1032" t="str">
        <f ca="1">IFERROR(VLOOKUP($J117,'WM-AR'!$I$7:$AS$3267,10,FALSE),"")</f>
        <v>Fire Protective Rating: 0.5-hr</v>
      </c>
      <c r="Q117" s="1033">
        <f ca="1">IFERROR(VLOOKUP($J117,'WM-AR'!$I$7:$AS$3267,12,FALSE),"")</f>
        <v>0</v>
      </c>
      <c r="R117" s="1033">
        <f ca="1">IFERROR(VLOOKUP($J117,'WM-AR'!$I$7:$AS$3267,14,FALSE),"")</f>
        <v>0</v>
      </c>
      <c r="S117" s="1033">
        <f ca="1">IFERROR(VLOOKUP($J117,'WM-AR'!$I$7:$AS$3267,16,FALSE),"")</f>
        <v>0</v>
      </c>
      <c r="T117" s="1033">
        <f ca="1">IFERROR(VLOOKUP($J117,'WM-AR'!$I$7:$AS$3267,18,FALSE),"")</f>
        <v>0</v>
      </c>
      <c r="U117" s="1033" t="str">
        <f ca="1">IFERROR(VLOOKUP($J117,'WM-AR'!$I$7:$AS$3267,20,FALSE),"")</f>
        <v>w/ Hardware &amp; Accessories</v>
      </c>
      <c r="V117" s="1033">
        <f ca="1">IFERROR(VLOOKUP($J117,'WM-AR'!$I$7:$AS$3267,22,FALSE),"")</f>
        <v>0</v>
      </c>
      <c r="W117" s="1033">
        <f ca="1">IFERROR(VLOOKUP($J117,'WM-AR'!$I$7:$AS$3267,24,FALSE),"")</f>
        <v>0</v>
      </c>
      <c r="X117" s="1033">
        <f ca="1">IFERROR(VLOOKUP($J117,'WM-AR'!$I$7:$AS$3267,25,FALSE),"")</f>
        <v>0</v>
      </c>
      <c r="Y117" s="1033" t="str">
        <f ca="1">IFERROR(VLOOKUP($J117,'WM-AR'!$I$7:$AS$3267,26,FALSE),"")</f>
        <v>W x H=(  )mm x (  )mm</v>
      </c>
      <c r="Z117" s="1033">
        <f ca="1">IFERROR(VLOOKUP($J117,'WM-AR'!$I$7:$AS$3267,27,FALSE),"")</f>
        <v>0</v>
      </c>
      <c r="AA117" s="1033">
        <f ca="1">IFERROR(VLOOKUP($J117,'WM-AR'!$I$7:$AS$3267,28,FALSE),"")</f>
        <v>0</v>
      </c>
      <c r="AB117" s="1033">
        <f ca="1">IFERROR(VLOOKUP($J117,'WM-AR'!$I$7:$AS$3267,29,FALSE),"")</f>
        <v>0</v>
      </c>
      <c r="AC117" s="1033">
        <f ca="1">IFERROR(VLOOKUP($J117,'WM-AR'!$I$7:$AS$3267,30,FALSE),"")</f>
        <v>0</v>
      </c>
      <c r="AD117" s="1033">
        <f ca="1">IFERROR(VLOOKUP($J117,'WM-AR'!$I$7:$AS$3267,31,FALSE),"")</f>
        <v>0</v>
      </c>
      <c r="AE117" s="1033">
        <f ca="1">IFERROR(VLOOKUP($J117,'WM-AR'!$I$7:$AS$3267,32,FALSE),"")</f>
        <v>0</v>
      </c>
      <c r="AF117" s="1033" t="str">
        <f ca="1">IFERROR(VLOOKUP($J117,'WM-AR'!$I$7:$AS$3267,33,FALSE),"")</f>
        <v/>
      </c>
      <c r="AG117" s="1354" t="s">
        <v>4021</v>
      </c>
      <c r="AH117" s="1375" t="s">
        <v>3757</v>
      </c>
      <c r="AI117" s="1375" t="s">
        <v>3757</v>
      </c>
      <c r="AJ117" s="1375"/>
      <c r="AK117" s="1375" t="str">
        <f t="shared" ref="AK117:AK120" ca="1" si="10">L117</f>
        <v>EA</v>
      </c>
      <c r="AL117" s="723"/>
      <c r="AM117" s="1028" t="str">
        <f>IF(AND(ISTEXT($E117),ISTEXT($B117)),"산출기준 &gt;&gt;  "&amp;_xlfn.XLOOKUP($E117,산출기준!$D:$D,산출기준!$E:$E,"매칭실패"),"")</f>
        <v/>
      </c>
    </row>
    <row r="118" spans="1:39" ht="54.95" customHeight="1">
      <c r="A118" s="1019"/>
      <c r="B118" s="705"/>
      <c r="C118" s="706"/>
      <c r="D118" s="711"/>
      <c r="E118" s="708"/>
      <c r="F118" s="1029"/>
      <c r="G118" s="882"/>
      <c r="H118" s="1371" t="str">
        <f ca="1">_xlfn.IFNA(_xlfn.XLOOKUP(J118,'WM-AR'!I:I,'WM-AR'!F:F),"")</f>
        <v/>
      </c>
      <c r="I118" s="1372"/>
      <c r="J118" s="712" t="str" cm="1">
        <f t="array" aca="1" ref="J118" ca="1">IF(ISTEXT(I118),INDIRECT("I"&amp;_xlfn.XMATCH("#",$I$1:INDIRECT("I"&amp;ROW()),,-1)+1)&amp;"-"&amp;I118,"")</f>
        <v/>
      </c>
      <c r="K118" s="1030"/>
      <c r="L118" s="1031" t="str">
        <f ca="1">IFERROR(VLOOKUP($J118,'WM-AR'!$I$7:$AS$3267,34,FALSE),"")</f>
        <v/>
      </c>
      <c r="M118" s="1373" t="str">
        <f ca="1">IFERROR(VLOOKUP($J118,'WM-AR'!$I$7:$AS$3267,4,FALSE),"")</f>
        <v/>
      </c>
      <c r="N118" s="1373" t="str">
        <f ca="1">IFERROR(VLOOKUP($J118,'WM-AR'!$I$7:$AS$3267,6,FALSE),"")</f>
        <v/>
      </c>
      <c r="O118" s="1373" t="str">
        <f ca="1">IFERROR(VLOOKUP($J118,'WM-AR'!$I$7:$AS$3267,8,FALSE),"")</f>
        <v/>
      </c>
      <c r="P118" s="1032" t="str">
        <f ca="1">IFERROR(VLOOKUP($J118,'WM-AR'!$I$7:$AS$3267,10,FALSE),"")</f>
        <v/>
      </c>
      <c r="Q118" s="1033" t="str">
        <f ca="1">IFERROR(VLOOKUP($J118,'WM-AR'!$I$7:$AS$3267,12,FALSE),"")</f>
        <v/>
      </c>
      <c r="R118" s="1033" t="str">
        <f ca="1">IFERROR(VLOOKUP($J118,'WM-AR'!$I$7:$AS$3267,14,FALSE),"")</f>
        <v/>
      </c>
      <c r="S118" s="1033" t="str">
        <f ca="1">IFERROR(VLOOKUP($J118,'WM-AR'!$I$7:$AS$3267,16,FALSE),"")</f>
        <v/>
      </c>
      <c r="T118" s="1033" t="str">
        <f ca="1">IFERROR(VLOOKUP($J118,'WM-AR'!$I$7:$AS$3267,18,FALSE),"")</f>
        <v/>
      </c>
      <c r="U118" s="1033" t="str">
        <f ca="1">IFERROR(VLOOKUP($J118,'WM-AR'!$I$7:$AS$3267,20,FALSE),"")</f>
        <v/>
      </c>
      <c r="V118" s="1033" t="str">
        <f ca="1">IFERROR(VLOOKUP($J118,'WM-AR'!$I$7:$AS$3267,22,FALSE),"")</f>
        <v/>
      </c>
      <c r="W118" s="1033" t="str">
        <f ca="1">IFERROR(VLOOKUP($J118,'WM-AR'!$I$7:$AS$3267,24,FALSE),"")</f>
        <v/>
      </c>
      <c r="X118" s="1033" t="str">
        <f ca="1">IFERROR(VLOOKUP($J118,'WM-AR'!$I$7:$AS$3267,25,FALSE),"")</f>
        <v/>
      </c>
      <c r="Y118" s="1033" t="str">
        <f ca="1">IFERROR(VLOOKUP($J118,'WM-AR'!$I$7:$AS$3267,26,FALSE),"")</f>
        <v/>
      </c>
      <c r="Z118" s="1033" t="str">
        <f ca="1">IFERROR(VLOOKUP($J118,'WM-AR'!$I$7:$AS$3267,27,FALSE),"")</f>
        <v/>
      </c>
      <c r="AA118" s="1033" t="str">
        <f ca="1">IFERROR(VLOOKUP($J118,'WM-AR'!$I$7:$AS$3267,28,FALSE),"")</f>
        <v/>
      </c>
      <c r="AB118" s="1033" t="str">
        <f ca="1">IFERROR(VLOOKUP($J118,'WM-AR'!$I$7:$AS$3267,29,FALSE),"")</f>
        <v/>
      </c>
      <c r="AC118" s="1033" t="str">
        <f ca="1">IFERROR(VLOOKUP($J118,'WM-AR'!$I$7:$AS$3267,30,FALSE),"")</f>
        <v/>
      </c>
      <c r="AD118" s="1033" t="str">
        <f ca="1">IFERROR(VLOOKUP($J118,'WM-AR'!$I$7:$AS$3267,31,FALSE),"")</f>
        <v/>
      </c>
      <c r="AE118" s="1033" t="str">
        <f ca="1">IFERROR(VLOOKUP($J118,'WM-AR'!$I$7:$AS$3267,32,FALSE),"")</f>
        <v/>
      </c>
      <c r="AF118" s="1033" t="str">
        <f ca="1">IFERROR(VLOOKUP($J118,'WM-AR'!$I$7:$AS$3267,33,FALSE),"")</f>
        <v/>
      </c>
      <c r="AG118" s="1374"/>
      <c r="AH118" s="1375" t="s">
        <v>3757</v>
      </c>
      <c r="AI118" s="1375" t="s">
        <v>3757</v>
      </c>
      <c r="AJ118" s="1375"/>
      <c r="AK118" s="1375" t="str">
        <f t="shared" ca="1" si="10"/>
        <v/>
      </c>
      <c r="AL118" s="723"/>
      <c r="AM118" s="1028" t="str">
        <f>IF(AND(ISTEXT($E118),ISTEXT($B118)),"산출기준 &gt;&gt;  "&amp;_xlfn.XLOOKUP($E118,산출기준!$D:$D,산출기준!$E:$E,"매칭실패"),"")</f>
        <v/>
      </c>
    </row>
    <row r="119" spans="1:39" ht="54.95" customHeight="1">
      <c r="A119" s="1019"/>
      <c r="B119" s="705"/>
      <c r="C119" s="706"/>
      <c r="D119" s="711"/>
      <c r="E119" s="708"/>
      <c r="F119" s="1029"/>
      <c r="G119" s="882"/>
      <c r="H119" s="1371" t="str">
        <f ca="1">_xlfn.IFNA(_xlfn.XLOOKUP(J119,'WM-AR'!I:I,'WM-AR'!F:F),"")</f>
        <v/>
      </c>
      <c r="I119" s="1372"/>
      <c r="J119" s="712" t="str" cm="1">
        <f t="array" aca="1" ref="J119" ca="1">IF(ISTEXT(I119),INDIRECT("I"&amp;_xlfn.XMATCH("#",$I$1:INDIRECT("I"&amp;ROW()),,-1)+1)&amp;"-"&amp;I119,"")</f>
        <v/>
      </c>
      <c r="K119" s="1030"/>
      <c r="L119" s="1031" t="str">
        <f ca="1">IFERROR(VLOOKUP($J119,'WM-AR'!$I$7:$AS$3267,34,FALSE),"")</f>
        <v/>
      </c>
      <c r="M119" s="1373" t="str">
        <f ca="1">IFERROR(VLOOKUP($J119,'WM-AR'!$I$7:$AS$3267,4,FALSE),"")</f>
        <v/>
      </c>
      <c r="N119" s="1373" t="str">
        <f ca="1">IFERROR(VLOOKUP($J119,'WM-AR'!$I$7:$AS$3267,6,FALSE),"")</f>
        <v/>
      </c>
      <c r="O119" s="1373" t="str">
        <f ca="1">IFERROR(VLOOKUP($J119,'WM-AR'!$I$7:$AS$3267,8,FALSE),"")</f>
        <v/>
      </c>
      <c r="P119" s="1032" t="str">
        <f ca="1">IFERROR(VLOOKUP($J119,'WM-AR'!$I$7:$AS$3267,10,FALSE),"")</f>
        <v/>
      </c>
      <c r="Q119" s="1033" t="str">
        <f ca="1">IFERROR(VLOOKUP($J119,'WM-AR'!$I$7:$AS$3267,12,FALSE),"")</f>
        <v/>
      </c>
      <c r="R119" s="1033" t="str">
        <f ca="1">IFERROR(VLOOKUP($J119,'WM-AR'!$I$7:$AS$3267,14,FALSE),"")</f>
        <v/>
      </c>
      <c r="S119" s="1033" t="str">
        <f ca="1">IFERROR(VLOOKUP($J119,'WM-AR'!$I$7:$AS$3267,16,FALSE),"")</f>
        <v/>
      </c>
      <c r="T119" s="1033" t="str">
        <f ca="1">IFERROR(VLOOKUP($J119,'WM-AR'!$I$7:$AS$3267,18,FALSE),"")</f>
        <v/>
      </c>
      <c r="U119" s="1033" t="str">
        <f ca="1">IFERROR(VLOOKUP($J119,'WM-AR'!$I$7:$AS$3267,20,FALSE),"")</f>
        <v/>
      </c>
      <c r="V119" s="1033" t="str">
        <f ca="1">IFERROR(VLOOKUP($J119,'WM-AR'!$I$7:$AS$3267,22,FALSE),"")</f>
        <v/>
      </c>
      <c r="W119" s="1033" t="str">
        <f ca="1">IFERROR(VLOOKUP($J119,'WM-AR'!$I$7:$AS$3267,24,FALSE),"")</f>
        <v/>
      </c>
      <c r="X119" s="1033" t="str">
        <f ca="1">IFERROR(VLOOKUP($J119,'WM-AR'!$I$7:$AS$3267,25,FALSE),"")</f>
        <v/>
      </c>
      <c r="Y119" s="1033" t="str">
        <f ca="1">IFERROR(VLOOKUP($J119,'WM-AR'!$I$7:$AS$3267,26,FALSE),"")</f>
        <v/>
      </c>
      <c r="Z119" s="1033" t="str">
        <f ca="1">IFERROR(VLOOKUP($J119,'WM-AR'!$I$7:$AS$3267,27,FALSE),"")</f>
        <v/>
      </c>
      <c r="AA119" s="1033" t="str">
        <f ca="1">IFERROR(VLOOKUP($J119,'WM-AR'!$I$7:$AS$3267,28,FALSE),"")</f>
        <v/>
      </c>
      <c r="AB119" s="1033" t="str">
        <f ca="1">IFERROR(VLOOKUP($J119,'WM-AR'!$I$7:$AS$3267,29,FALSE),"")</f>
        <v/>
      </c>
      <c r="AC119" s="1033" t="str">
        <f ca="1">IFERROR(VLOOKUP($J119,'WM-AR'!$I$7:$AS$3267,30,FALSE),"")</f>
        <v/>
      </c>
      <c r="AD119" s="1033" t="str">
        <f ca="1">IFERROR(VLOOKUP($J119,'WM-AR'!$I$7:$AS$3267,31,FALSE),"")</f>
        <v/>
      </c>
      <c r="AE119" s="1033" t="str">
        <f ca="1">IFERROR(VLOOKUP($J119,'WM-AR'!$I$7:$AS$3267,32,FALSE),"")</f>
        <v/>
      </c>
      <c r="AF119" s="1033" t="str">
        <f ca="1">IFERROR(VLOOKUP($J119,'WM-AR'!$I$7:$AS$3267,33,FALSE),"")</f>
        <v/>
      </c>
      <c r="AG119" s="1374"/>
      <c r="AH119" s="1375" t="s">
        <v>3757</v>
      </c>
      <c r="AI119" s="1375" t="s">
        <v>3757</v>
      </c>
      <c r="AJ119" s="1375"/>
      <c r="AK119" s="1375" t="str">
        <f t="shared" ca="1" si="10"/>
        <v/>
      </c>
      <c r="AL119" s="723"/>
      <c r="AM119" s="1028" t="str">
        <f>IF(AND(ISTEXT($E119),ISTEXT($B119)),"산출기준 &gt;&gt;  "&amp;_xlfn.XLOOKUP($E119,산출기준!$D:$D,산출기준!$E:$E,"매칭실패"),"")</f>
        <v/>
      </c>
    </row>
    <row r="120" spans="1:39" ht="54.95" customHeight="1">
      <c r="A120" s="1019"/>
      <c r="B120" s="724"/>
      <c r="C120" s="725"/>
      <c r="D120" s="731"/>
      <c r="E120" s="727"/>
      <c r="F120" s="1035"/>
      <c r="G120" s="886"/>
      <c r="H120" s="1376" t="str">
        <f ca="1">_xlfn.IFNA(_xlfn.XLOOKUP(J120,'WM-AR'!I:I,'WM-AR'!F:F),"")</f>
        <v/>
      </c>
      <c r="I120" s="1377"/>
      <c r="J120" s="732" t="str" cm="1">
        <f t="array" aca="1" ref="J120" ca="1">IF(ISTEXT(I120),INDIRECT("I"&amp;_xlfn.XMATCH("#",$I$1:INDIRECT("I"&amp;ROW()),,-1)+1)&amp;"-"&amp;I120,"")</f>
        <v/>
      </c>
      <c r="K120" s="1036"/>
      <c r="L120" s="1037" t="str">
        <f ca="1">IFERROR(VLOOKUP($J120,'WM-AR'!$I$7:$AS$3267,34,FALSE),"")</f>
        <v/>
      </c>
      <c r="M120" s="1378" t="str">
        <f ca="1">IFERROR(VLOOKUP($J120,'WM-AR'!$I$7:$AS$3267,4,FALSE),"")</f>
        <v/>
      </c>
      <c r="N120" s="1378" t="str">
        <f ca="1">IFERROR(VLOOKUP($J120,'WM-AR'!$I$7:$AS$3267,6,FALSE),"")</f>
        <v/>
      </c>
      <c r="O120" s="1378" t="str">
        <f ca="1">IFERROR(VLOOKUP($J120,'WM-AR'!$I$7:$AS$3267,8,FALSE),"")</f>
        <v/>
      </c>
      <c r="P120" s="1038" t="str">
        <f ca="1">IFERROR(VLOOKUP($J120,'WM-AR'!$I$7:$AS$3267,10,FALSE),"")</f>
        <v/>
      </c>
      <c r="Q120" s="1039" t="str">
        <f ca="1">IFERROR(VLOOKUP($J120,'WM-AR'!$I$7:$AS$3267,12,FALSE),"")</f>
        <v/>
      </c>
      <c r="R120" s="1039" t="str">
        <f ca="1">IFERROR(VLOOKUP($J120,'WM-AR'!$I$7:$AS$3267,14,FALSE),"")</f>
        <v/>
      </c>
      <c r="S120" s="1039" t="str">
        <f ca="1">IFERROR(VLOOKUP($J120,'WM-AR'!$I$7:$AS$3267,16,FALSE),"")</f>
        <v/>
      </c>
      <c r="T120" s="1039" t="str">
        <f ca="1">IFERROR(VLOOKUP($J120,'WM-AR'!$I$7:$AS$3267,18,FALSE),"")</f>
        <v/>
      </c>
      <c r="U120" s="1039" t="str">
        <f ca="1">IFERROR(VLOOKUP($J120,'WM-AR'!$I$7:$AS$3267,20,FALSE),"")</f>
        <v/>
      </c>
      <c r="V120" s="1039" t="str">
        <f ca="1">IFERROR(VLOOKUP($J120,'WM-AR'!$I$7:$AS$3267,22,FALSE),"")</f>
        <v/>
      </c>
      <c r="W120" s="1039" t="str">
        <f ca="1">IFERROR(VLOOKUP($J120,'WM-AR'!$I$7:$AS$3267,24,FALSE),"")</f>
        <v/>
      </c>
      <c r="X120" s="1039" t="str">
        <f ca="1">IFERROR(VLOOKUP($J120,'WM-AR'!$I$7:$AS$3267,25,FALSE),"")</f>
        <v/>
      </c>
      <c r="Y120" s="1039" t="str">
        <f ca="1">IFERROR(VLOOKUP($J120,'WM-AR'!$I$7:$AS$3267,26,FALSE),"")</f>
        <v/>
      </c>
      <c r="Z120" s="1039" t="str">
        <f ca="1">IFERROR(VLOOKUP($J120,'WM-AR'!$I$7:$AS$3267,27,FALSE),"")</f>
        <v/>
      </c>
      <c r="AA120" s="1039" t="str">
        <f ca="1">IFERROR(VLOOKUP($J120,'WM-AR'!$I$7:$AS$3267,28,FALSE),"")</f>
        <v/>
      </c>
      <c r="AB120" s="1039" t="str">
        <f ca="1">IFERROR(VLOOKUP($J120,'WM-AR'!$I$7:$AS$3267,29,FALSE),"")</f>
        <v/>
      </c>
      <c r="AC120" s="1039" t="str">
        <f ca="1">IFERROR(VLOOKUP($J120,'WM-AR'!$I$7:$AS$3267,30,FALSE),"")</f>
        <v/>
      </c>
      <c r="AD120" s="1039" t="str">
        <f ca="1">IFERROR(VLOOKUP($J120,'WM-AR'!$I$7:$AS$3267,31,FALSE),"")</f>
        <v/>
      </c>
      <c r="AE120" s="1039" t="str">
        <f ca="1">IFERROR(VLOOKUP($J120,'WM-AR'!$I$7:$AS$3267,32,FALSE),"")</f>
        <v/>
      </c>
      <c r="AF120" s="1039" t="str">
        <f ca="1">IFERROR(VLOOKUP($J120,'WM-AR'!$I$7:$AS$3267,33,FALSE),"")</f>
        <v/>
      </c>
      <c r="AG120" s="1379"/>
      <c r="AH120" s="1380" t="s">
        <v>3757</v>
      </c>
      <c r="AI120" s="1380" t="s">
        <v>3757</v>
      </c>
      <c r="AJ120" s="1380"/>
      <c r="AK120" s="1380" t="str">
        <f t="shared" ca="1" si="10"/>
        <v/>
      </c>
      <c r="AL120" s="743"/>
      <c r="AM120" s="1028" t="str">
        <f>IF(AND(ISTEXT($E120),ISTEXT($B120)),"산출기준 &gt;&gt;  "&amp;_xlfn.XLOOKUP($E120,산출기준!$D:$D,산출기준!$E:$E,"매칭실패"),"")</f>
        <v/>
      </c>
    </row>
    <row r="121" spans="1:39">
      <c r="B121" s="635"/>
      <c r="C121" s="636"/>
      <c r="D121" s="636"/>
      <c r="E121" s="636"/>
      <c r="F121" s="638"/>
      <c r="G121" s="639"/>
      <c r="H121" s="639"/>
      <c r="I121" s="639"/>
      <c r="J121" s="641"/>
      <c r="K121" s="642"/>
      <c r="L121" s="642"/>
      <c r="M121" s="642"/>
      <c r="N121" s="642"/>
      <c r="O121" s="642"/>
      <c r="P121" s="642"/>
      <c r="Q121" s="642"/>
      <c r="R121" s="642"/>
      <c r="S121" s="642"/>
      <c r="T121" s="642"/>
      <c r="U121" s="642"/>
      <c r="V121" s="642"/>
      <c r="W121" s="642"/>
      <c r="X121" s="642"/>
      <c r="Y121" s="642"/>
      <c r="Z121" s="642"/>
      <c r="AA121" s="642"/>
      <c r="AB121" s="642"/>
      <c r="AC121" s="642"/>
      <c r="AD121" s="642"/>
      <c r="AE121" s="642"/>
      <c r="AF121" s="642"/>
      <c r="AG121" s="636"/>
      <c r="AH121" s="643"/>
      <c r="AI121" s="643"/>
      <c r="AJ121" s="644"/>
      <c r="AK121" s="644"/>
      <c r="AL121" s="639"/>
      <c r="AM121" s="88" t="str">
        <f>IF(AND(ISTEXT($E121),ISTEXT($B121)),"산출기준 &gt;&gt;  "&amp;_xlfn.XLOOKUP($E121,산출기준!$D:$D,산출기준!$E:$E,"매칭실패"),"")</f>
        <v/>
      </c>
    </row>
    <row r="122" spans="1:39">
      <c r="B122" s="645"/>
      <c r="C122" s="646" t="s">
        <v>4052</v>
      </c>
      <c r="D122" s="648"/>
      <c r="E122" s="648"/>
      <c r="F122" s="1057" t="s">
        <v>4057</v>
      </c>
      <c r="G122" s="645"/>
      <c r="H122" s="651"/>
      <c r="I122" s="651"/>
      <c r="J122" s="652"/>
      <c r="K122" s="652"/>
      <c r="L122" s="653"/>
      <c r="M122" s="653"/>
      <c r="N122" s="653"/>
      <c r="O122" s="653"/>
      <c r="P122" s="653"/>
      <c r="Q122" s="653"/>
      <c r="R122" s="653"/>
      <c r="S122" s="653"/>
      <c r="T122" s="653"/>
      <c r="U122" s="653"/>
      <c r="V122" s="653"/>
      <c r="W122" s="653"/>
      <c r="X122" s="653"/>
      <c r="Y122" s="653"/>
      <c r="Z122" s="653"/>
      <c r="AA122" s="653"/>
      <c r="AB122" s="653"/>
      <c r="AC122" s="653"/>
      <c r="AD122" s="653"/>
      <c r="AE122" s="653"/>
      <c r="AF122" s="653"/>
      <c r="AG122" s="656"/>
      <c r="AH122" s="656"/>
      <c r="AI122" s="656"/>
      <c r="AJ122" s="656"/>
      <c r="AK122" s="656"/>
      <c r="AL122" s="657"/>
      <c r="AM122" s="88" t="str">
        <f>IF(AND(ISTEXT($E122),ISTEXT($B122)),"산출기준 &gt;&gt;  "&amp;_xlfn.XLOOKUP($E122,산출기준!$D:$D,산출기준!$E:$E,"매칭실패"),"")</f>
        <v/>
      </c>
    </row>
    <row r="123" spans="1:39">
      <c r="B123" s="658"/>
      <c r="C123" s="659"/>
      <c r="D123" s="659"/>
      <c r="E123" s="659"/>
      <c r="F123" s="1056"/>
      <c r="G123" s="662"/>
      <c r="H123" s="662"/>
      <c r="I123" s="662"/>
      <c r="J123" s="652"/>
      <c r="K123" s="664"/>
      <c r="L123" s="664"/>
      <c r="M123" s="664"/>
      <c r="N123" s="664"/>
      <c r="O123" s="664"/>
      <c r="P123" s="664"/>
      <c r="Q123" s="664"/>
      <c r="R123" s="664"/>
      <c r="S123" s="664"/>
      <c r="T123" s="664"/>
      <c r="U123" s="664"/>
      <c r="V123" s="664"/>
      <c r="W123" s="664"/>
      <c r="X123" s="664"/>
      <c r="Y123" s="664"/>
      <c r="Z123" s="664"/>
      <c r="AA123" s="664"/>
      <c r="AB123" s="664"/>
      <c r="AC123" s="664"/>
      <c r="AD123" s="664"/>
      <c r="AE123" s="664"/>
      <c r="AF123" s="664"/>
      <c r="AG123" s="659"/>
      <c r="AH123" s="665"/>
      <c r="AI123" s="665"/>
      <c r="AJ123" s="666"/>
      <c r="AK123" s="666"/>
      <c r="AL123" s="662"/>
      <c r="AM123" s="88" t="str">
        <f>IF(AND(ISTEXT($E123),ISTEXT($B123)),"산출기준 &gt;&gt;  "&amp;_xlfn.XLOOKUP($E123,산출기준!$D:$D,산출기준!$E:$E,"매칭실패"),"")</f>
        <v/>
      </c>
    </row>
    <row r="124" spans="1:39" ht="34.9" customHeight="1">
      <c r="B124" s="808" t="str" cm="1">
        <f t="array" aca="1" ref="B124" ca="1">_xlfn.IFNA(INDIRECT("Family_표준_구성도!B"&amp;MATCH(F124,INDIRECT("Family_표준_구성도!"&amp;"C:C"),0)),"")</f>
        <v>9.3.1.2.1</v>
      </c>
      <c r="C124" s="668" t="s">
        <v>2016</v>
      </c>
      <c r="D124" s="809"/>
      <c r="E124" s="668" t="s">
        <v>2021</v>
      </c>
      <c r="F124" s="1265" t="s">
        <v>4058</v>
      </c>
      <c r="G124" s="811"/>
      <c r="H124" s="917" t="s">
        <v>4059</v>
      </c>
      <c r="I124" s="1356" t="s">
        <v>1653</v>
      </c>
      <c r="J124" s="1356"/>
      <c r="K124" s="674"/>
      <c r="L124" s="674"/>
      <c r="M124" s="1357" t="str" cm="1">
        <f t="array" aca="1" ref="M124:O124" ca="1">TRANSPOSE(INDIRECT("'WM-AR'!D"&amp;_xlfn.XMATCH($I125,'WM-AR'!G:G,0,1)):INDIRECT("'WM-AR'!D"&amp;_xlfn.XMATCH($I125,'WM-AR'!G:G,0,-1)))</f>
        <v>Fire Protective Rating: N/A</v>
      </c>
      <c r="N124" s="1357" t="str">
        <f ca="1"/>
        <v>Fire Protective Rating: 0.5-hr</v>
      </c>
      <c r="O124" s="1358" t="str">
        <f ca="1"/>
        <v>Fire Protective Rating: 1-hr</v>
      </c>
      <c r="P124" s="1359"/>
      <c r="Q124" s="1360"/>
      <c r="R124" s="1360"/>
      <c r="S124" s="1360"/>
      <c r="T124" s="1360"/>
      <c r="U124" s="1360"/>
      <c r="V124" s="1360"/>
      <c r="W124" s="1361"/>
      <c r="X124" s="1362"/>
      <c r="Y124" s="679"/>
      <c r="Z124" s="679"/>
      <c r="AA124" s="679"/>
      <c r="AB124" s="679"/>
      <c r="AC124" s="679"/>
      <c r="AD124" s="679"/>
      <c r="AE124" s="679"/>
      <c r="AF124" s="679"/>
      <c r="AG124" s="1043"/>
      <c r="AH124" s="682"/>
      <c r="AI124" s="682"/>
      <c r="AJ124" s="682"/>
      <c r="AK124" s="682"/>
      <c r="AL124" s="683"/>
      <c r="AM124" s="88" t="str">
        <f ca="1">IF(AND(ISTEXT($E124),ISTEXT($B124)),"산출기준 &gt;&gt;  "&amp;_xlfn.XLOOKUP($E124,산출기준!$D:$D,산출기준!$E:$E,"매칭실패"),"")</f>
        <v>산출기준 &gt;&gt;  [ 윈도우 일반 산출 ]</v>
      </c>
    </row>
    <row r="125" spans="1:39" ht="49.9" customHeight="1" outlineLevel="1">
      <c r="B125" s="758"/>
      <c r="C125" s="759"/>
      <c r="D125" s="759"/>
      <c r="E125" s="814"/>
      <c r="F125" s="775"/>
      <c r="G125" s="1363" t="s">
        <v>3752</v>
      </c>
      <c r="H125" s="1364" t="str">
        <f>_xlfn.XLOOKUP(I125,'WM-AR'!G:G,'WM-AR'!E:E)</f>
        <v>A04AR159 Finishing Work Door &amp; Window Work Aluminum Window (UoM: EA)</v>
      </c>
      <c r="I125" s="765" t="s">
        <v>4025</v>
      </c>
      <c r="J125" s="1365"/>
      <c r="K125" s="766"/>
      <c r="L125" s="766"/>
      <c r="M125" s="1366"/>
      <c r="N125" s="1366"/>
      <c r="O125" s="1366"/>
      <c r="P125" s="1366"/>
      <c r="Q125" s="1366"/>
      <c r="R125" s="1366"/>
      <c r="S125" s="1366"/>
      <c r="T125" s="1366"/>
      <c r="U125" s="1366"/>
      <c r="V125" s="1366"/>
      <c r="W125" s="1366"/>
      <c r="X125" s="1366"/>
      <c r="Y125" s="766"/>
      <c r="Z125" s="766"/>
      <c r="AA125" s="766"/>
      <c r="AB125" s="766"/>
      <c r="AC125" s="766"/>
      <c r="AD125" s="766"/>
      <c r="AE125" s="766"/>
      <c r="AF125" s="766"/>
      <c r="AG125" s="1385" t="s">
        <v>4020</v>
      </c>
      <c r="AH125" s="1045"/>
      <c r="AI125" s="1045"/>
      <c r="AJ125" s="1046"/>
      <c r="AK125" s="1046"/>
      <c r="AL125" s="759"/>
      <c r="AM125" s="88" t="str">
        <f>IF(AND(ISTEXT($E125),ISTEXT($B125)),"산출기준 &gt;&gt;  "&amp;_xlfn.XLOOKUP($E125,산출기준!$D:$D,산출기준!$E:$E,"매칭실패"),"")</f>
        <v/>
      </c>
    </row>
    <row r="126" spans="1:39" ht="54.95" customHeight="1">
      <c r="A126" s="1019"/>
      <c r="B126" s="684"/>
      <c r="C126" s="685"/>
      <c r="D126" s="1020"/>
      <c r="E126" s="687"/>
      <c r="F126" s="1021"/>
      <c r="G126" s="875" t="s">
        <v>2478</v>
      </c>
      <c r="H126" s="1367" t="str">
        <f ca="1">_xlfn.IFNA(_xlfn.XLOOKUP(J126,'WM-AR'!I:I,'WM-AR'!F:F),"")</f>
        <v xml:space="preserve">A04AR159-00001 Finishing Work Door &amp; Window Work Aluminum Window (UoM: EA) Fire Protective Rating: N/A     w/ Hardware &amp; Accessories  </v>
      </c>
      <c r="I126" s="1368" t="s">
        <v>3755</v>
      </c>
      <c r="J126" s="692" t="str" cm="1">
        <f t="array" aca="1" ref="J126" ca="1">IF(ISTEXT(I126),INDIRECT("I"&amp;_xlfn.XMATCH("#",$I$1:INDIRECT("I"&amp;ROW()),,-1)+1)&amp;"-"&amp;I126,"")</f>
        <v>A04AR159-00001</v>
      </c>
      <c r="K126" s="1022"/>
      <c r="L126" s="1023" t="str">
        <f ca="1">IFERROR(VLOOKUP($J126,'WM-AR'!$I$7:$AS$3267,34,FALSE),"")</f>
        <v>EA</v>
      </c>
      <c r="M126" s="1369" t="str">
        <f ca="1">IFERROR(VLOOKUP($J126,'WM-AR'!$I$7:$AS$3267,4,FALSE),"")</f>
        <v>Finishing Work</v>
      </c>
      <c r="N126" s="1369" t="str">
        <f ca="1">IFERROR(VLOOKUP($J126,'WM-AR'!$I$7:$AS$3267,6,FALSE),"")</f>
        <v>Door &amp; Window Work</v>
      </c>
      <c r="O126" s="1369" t="str">
        <f ca="1">IFERROR(VLOOKUP($J126,'WM-AR'!$I$7:$AS$3267,8,FALSE),"")</f>
        <v>Aluminum Window (UoM: EA)</v>
      </c>
      <c r="P126" s="1025" t="str">
        <f ca="1">IFERROR(VLOOKUP($J126,'WM-AR'!$I$7:$AS$3267,10,FALSE),"")</f>
        <v>Fire Protective Rating: N/A</v>
      </c>
      <c r="Q126" s="1026">
        <f ca="1">IFERROR(VLOOKUP($J126,'WM-AR'!$I$7:$AS$3267,12,FALSE),"")</f>
        <v>0</v>
      </c>
      <c r="R126" s="1026">
        <f ca="1">IFERROR(VLOOKUP($J126,'WM-AR'!$I$7:$AS$3267,14,FALSE),"")</f>
        <v>0</v>
      </c>
      <c r="S126" s="1026">
        <f ca="1">IFERROR(VLOOKUP($J126,'WM-AR'!$I$7:$AS$3267,16,FALSE),"")</f>
        <v>0</v>
      </c>
      <c r="T126" s="1026">
        <f ca="1">IFERROR(VLOOKUP($J126,'WM-AR'!$I$7:$AS$3267,18,FALSE),"")</f>
        <v>0</v>
      </c>
      <c r="U126" s="1026" t="str">
        <f ca="1">IFERROR(VLOOKUP($J126,'WM-AR'!$I$7:$AS$3267,20,FALSE),"")</f>
        <v>w/ Hardware &amp; Accessories</v>
      </c>
      <c r="V126" s="1026">
        <f ca="1">IFERROR(VLOOKUP($J126,'WM-AR'!$I$7:$AS$3267,22,FALSE),"")</f>
        <v>0</v>
      </c>
      <c r="W126" s="1026">
        <f ca="1">IFERROR(VLOOKUP($J126,'WM-AR'!$I$7:$AS$3267,24,FALSE),"")</f>
        <v>0</v>
      </c>
      <c r="X126" s="1026">
        <f ca="1">IFERROR(VLOOKUP($J126,'WM-AR'!$I$7:$AS$3267,25,FALSE),"")</f>
        <v>0</v>
      </c>
      <c r="Y126" s="1026" t="str">
        <f ca="1">IFERROR(VLOOKUP($J126,'WM-AR'!$I$7:$AS$3267,26,FALSE),"")</f>
        <v>W x H=(  )mm x (  )mm</v>
      </c>
      <c r="Z126" s="1026">
        <f ca="1">IFERROR(VLOOKUP($J126,'WM-AR'!$I$7:$AS$3267,27,FALSE),"")</f>
        <v>0</v>
      </c>
      <c r="AA126" s="1026">
        <f ca="1">IFERROR(VLOOKUP($J126,'WM-AR'!$I$7:$AS$3267,28,FALSE),"")</f>
        <v>0</v>
      </c>
      <c r="AB126" s="1026">
        <f ca="1">IFERROR(VLOOKUP($J126,'WM-AR'!$I$7:$AS$3267,29,FALSE),"")</f>
        <v>0</v>
      </c>
      <c r="AC126" s="1026">
        <f ca="1">IFERROR(VLOOKUP($J126,'WM-AR'!$I$7:$AS$3267,30,FALSE),"")</f>
        <v>0</v>
      </c>
      <c r="AD126" s="1026">
        <f ca="1">IFERROR(VLOOKUP($J126,'WM-AR'!$I$7:$AS$3267,31,FALSE),"")</f>
        <v>0</v>
      </c>
      <c r="AE126" s="1026">
        <f ca="1">IFERROR(VLOOKUP($J126,'WM-AR'!$I$7:$AS$3267,32,FALSE),"")</f>
        <v>0</v>
      </c>
      <c r="AF126" s="1026" t="str">
        <f ca="1">IFERROR(VLOOKUP($J126,'WM-AR'!$I$7:$AS$3267,33,FALSE),"")</f>
        <v/>
      </c>
      <c r="AG126" s="1370" t="s">
        <v>4021</v>
      </c>
      <c r="AH126" s="834" t="s">
        <v>3757</v>
      </c>
      <c r="AI126" s="834" t="s">
        <v>3757</v>
      </c>
      <c r="AJ126" s="836"/>
      <c r="AK126" s="836" t="str">
        <f ca="1">L126</f>
        <v>EA</v>
      </c>
      <c r="AL126" s="704"/>
      <c r="AM126" s="1028" t="str">
        <f>IF(AND(ISTEXT($E126),ISTEXT($B126)),"산출기준 &gt;&gt;  "&amp;_xlfn.XLOOKUP($E126,산출기준!$D:$D,산출기준!$E:$E,"매칭실패"),"")</f>
        <v/>
      </c>
    </row>
    <row r="127" spans="1:39" ht="54.95" customHeight="1">
      <c r="A127" s="1019"/>
      <c r="B127" s="705"/>
      <c r="C127" s="706"/>
      <c r="D127" s="711"/>
      <c r="E127" s="708"/>
      <c r="F127" s="1029"/>
      <c r="G127" s="882" t="s">
        <v>4060</v>
      </c>
      <c r="H127" s="1371" t="str">
        <f ca="1">_xlfn.IFNA(_xlfn.XLOOKUP(J127,'WM-AR'!I:I,'WM-AR'!F:F),"")</f>
        <v xml:space="preserve">A04AR159-00002 Finishing Work Door &amp; Window Work Aluminum Window (UoM: EA) Fire Protective Rating: 0.5-hr     w/ Hardware &amp; Accessories  </v>
      </c>
      <c r="I127" s="1372" t="s">
        <v>3836</v>
      </c>
      <c r="J127" s="712" t="str" cm="1">
        <f t="array" aca="1" ref="J127" ca="1">IF(ISTEXT(I127),INDIRECT("I"&amp;_xlfn.XMATCH("#",$I$1:INDIRECT("I"&amp;ROW()),,-1)+1)&amp;"-"&amp;I127,"")</f>
        <v>A04AR159-00002</v>
      </c>
      <c r="K127" s="1030"/>
      <c r="L127" s="1031" t="str">
        <f ca="1">IFERROR(VLOOKUP($J127,'WM-AR'!$I$7:$AS$3267,34,FALSE),"")</f>
        <v>EA</v>
      </c>
      <c r="M127" s="1373" t="str">
        <f ca="1">IFERROR(VLOOKUP($J127,'WM-AR'!$I$7:$AS$3267,4,FALSE),"")</f>
        <v>Finishing Work</v>
      </c>
      <c r="N127" s="1373" t="str">
        <f ca="1">IFERROR(VLOOKUP($J127,'WM-AR'!$I$7:$AS$3267,6,FALSE),"")</f>
        <v>Door &amp; Window Work</v>
      </c>
      <c r="O127" s="1373" t="str">
        <f ca="1">IFERROR(VLOOKUP($J127,'WM-AR'!$I$7:$AS$3267,8,FALSE),"")</f>
        <v>Aluminum Window (UoM: EA)</v>
      </c>
      <c r="P127" s="1032" t="str">
        <f ca="1">IFERROR(VLOOKUP($J127,'WM-AR'!$I$7:$AS$3267,10,FALSE),"")</f>
        <v>Fire Protective Rating: 0.5-hr</v>
      </c>
      <c r="Q127" s="1033">
        <f ca="1">IFERROR(VLOOKUP($J127,'WM-AR'!$I$7:$AS$3267,12,FALSE),"")</f>
        <v>0</v>
      </c>
      <c r="R127" s="1033">
        <f ca="1">IFERROR(VLOOKUP($J127,'WM-AR'!$I$7:$AS$3267,14,FALSE),"")</f>
        <v>0</v>
      </c>
      <c r="S127" s="1033">
        <f ca="1">IFERROR(VLOOKUP($J127,'WM-AR'!$I$7:$AS$3267,16,FALSE),"")</f>
        <v>0</v>
      </c>
      <c r="T127" s="1033">
        <f ca="1">IFERROR(VLOOKUP($J127,'WM-AR'!$I$7:$AS$3267,18,FALSE),"")</f>
        <v>0</v>
      </c>
      <c r="U127" s="1033" t="str">
        <f ca="1">IFERROR(VLOOKUP($J127,'WM-AR'!$I$7:$AS$3267,20,FALSE),"")</f>
        <v>w/ Hardware &amp; Accessories</v>
      </c>
      <c r="V127" s="1033">
        <f ca="1">IFERROR(VLOOKUP($J127,'WM-AR'!$I$7:$AS$3267,22,FALSE),"")</f>
        <v>0</v>
      </c>
      <c r="W127" s="1033">
        <f ca="1">IFERROR(VLOOKUP($J127,'WM-AR'!$I$7:$AS$3267,24,FALSE),"")</f>
        <v>0</v>
      </c>
      <c r="X127" s="1033">
        <f ca="1">IFERROR(VLOOKUP($J127,'WM-AR'!$I$7:$AS$3267,25,FALSE),"")</f>
        <v>0</v>
      </c>
      <c r="Y127" s="1033" t="str">
        <f ca="1">IFERROR(VLOOKUP($J127,'WM-AR'!$I$7:$AS$3267,26,FALSE),"")</f>
        <v>W x H=(  )mm x (  )mm</v>
      </c>
      <c r="Z127" s="1033">
        <f ca="1">IFERROR(VLOOKUP($J127,'WM-AR'!$I$7:$AS$3267,27,FALSE),"")</f>
        <v>0</v>
      </c>
      <c r="AA127" s="1033">
        <f ca="1">IFERROR(VLOOKUP($J127,'WM-AR'!$I$7:$AS$3267,28,FALSE),"")</f>
        <v>0</v>
      </c>
      <c r="AB127" s="1033">
        <f ca="1">IFERROR(VLOOKUP($J127,'WM-AR'!$I$7:$AS$3267,29,FALSE),"")</f>
        <v>0</v>
      </c>
      <c r="AC127" s="1033">
        <f ca="1">IFERROR(VLOOKUP($J127,'WM-AR'!$I$7:$AS$3267,30,FALSE),"")</f>
        <v>0</v>
      </c>
      <c r="AD127" s="1033">
        <f ca="1">IFERROR(VLOOKUP($J127,'WM-AR'!$I$7:$AS$3267,31,FALSE),"")</f>
        <v>0</v>
      </c>
      <c r="AE127" s="1033">
        <f ca="1">IFERROR(VLOOKUP($J127,'WM-AR'!$I$7:$AS$3267,32,FALSE),"")</f>
        <v>0</v>
      </c>
      <c r="AF127" s="1033" t="str">
        <f ca="1">IFERROR(VLOOKUP($J127,'WM-AR'!$I$7:$AS$3267,33,FALSE),"")</f>
        <v/>
      </c>
      <c r="AG127" s="1354" t="s">
        <v>4021</v>
      </c>
      <c r="AH127" s="1375" t="s">
        <v>3757</v>
      </c>
      <c r="AI127" s="1375" t="s">
        <v>3757</v>
      </c>
      <c r="AJ127" s="1375"/>
      <c r="AK127" s="1375" t="str">
        <f t="shared" ref="AK127:AK130" ca="1" si="11">L127</f>
        <v>EA</v>
      </c>
      <c r="AL127" s="723"/>
      <c r="AM127" s="1028" t="str">
        <f>IF(AND(ISTEXT($E127),ISTEXT($B127)),"산출기준 &gt;&gt;  "&amp;_xlfn.XLOOKUP($E127,산출기준!$D:$D,산출기준!$E:$E,"매칭실패"),"")</f>
        <v/>
      </c>
    </row>
    <row r="128" spans="1:39" ht="54.95" customHeight="1">
      <c r="A128" s="1019"/>
      <c r="B128" s="705"/>
      <c r="C128" s="706"/>
      <c r="D128" s="711"/>
      <c r="E128" s="708"/>
      <c r="F128" s="1029"/>
      <c r="G128" s="882" t="s">
        <v>2480</v>
      </c>
      <c r="H128" s="1371" t="str">
        <f ca="1">_xlfn.IFNA(_xlfn.XLOOKUP(J128,'WM-AR'!I:I,'WM-AR'!F:F),"")</f>
        <v xml:space="preserve">A04AR159-00001 Finishing Work Door &amp; Window Work Aluminum Window (UoM: EA) Fire Protective Rating: N/A     w/ Hardware &amp; Accessories  </v>
      </c>
      <c r="I128" s="1372" t="s">
        <v>3755</v>
      </c>
      <c r="J128" s="712" t="str" cm="1">
        <f t="array" aca="1" ref="J128" ca="1">IF(ISTEXT(I128),INDIRECT("I"&amp;_xlfn.XMATCH("#",$I$1:INDIRECT("I"&amp;ROW()),,-1)+1)&amp;"-"&amp;I128,"")</f>
        <v>A04AR159-00001</v>
      </c>
      <c r="K128" s="1030"/>
      <c r="L128" s="1031" t="str">
        <f ca="1">IFERROR(VLOOKUP($J128,'WM-AR'!$I$7:$AS$3267,34,FALSE),"")</f>
        <v>EA</v>
      </c>
      <c r="M128" s="1373" t="str">
        <f ca="1">IFERROR(VLOOKUP($J128,'WM-AR'!$I$7:$AS$3267,4,FALSE),"")</f>
        <v>Finishing Work</v>
      </c>
      <c r="N128" s="1373" t="str">
        <f ca="1">IFERROR(VLOOKUP($J128,'WM-AR'!$I$7:$AS$3267,6,FALSE),"")</f>
        <v>Door &amp; Window Work</v>
      </c>
      <c r="O128" s="1373" t="str">
        <f ca="1">IFERROR(VLOOKUP($J128,'WM-AR'!$I$7:$AS$3267,8,FALSE),"")</f>
        <v>Aluminum Window (UoM: EA)</v>
      </c>
      <c r="P128" s="1032" t="str">
        <f ca="1">IFERROR(VLOOKUP($J128,'WM-AR'!$I$7:$AS$3267,10,FALSE),"")</f>
        <v>Fire Protective Rating: N/A</v>
      </c>
      <c r="Q128" s="1033">
        <f ca="1">IFERROR(VLOOKUP($J128,'WM-AR'!$I$7:$AS$3267,12,FALSE),"")</f>
        <v>0</v>
      </c>
      <c r="R128" s="1033">
        <f ca="1">IFERROR(VLOOKUP($J128,'WM-AR'!$I$7:$AS$3267,14,FALSE),"")</f>
        <v>0</v>
      </c>
      <c r="S128" s="1033">
        <f ca="1">IFERROR(VLOOKUP($J128,'WM-AR'!$I$7:$AS$3267,16,FALSE),"")</f>
        <v>0</v>
      </c>
      <c r="T128" s="1033">
        <f ca="1">IFERROR(VLOOKUP($J128,'WM-AR'!$I$7:$AS$3267,18,FALSE),"")</f>
        <v>0</v>
      </c>
      <c r="U128" s="1033" t="str">
        <f ca="1">IFERROR(VLOOKUP($J128,'WM-AR'!$I$7:$AS$3267,20,FALSE),"")</f>
        <v>w/ Hardware &amp; Accessories</v>
      </c>
      <c r="V128" s="1033">
        <f ca="1">IFERROR(VLOOKUP($J128,'WM-AR'!$I$7:$AS$3267,22,FALSE),"")</f>
        <v>0</v>
      </c>
      <c r="W128" s="1033">
        <f ca="1">IFERROR(VLOOKUP($J128,'WM-AR'!$I$7:$AS$3267,24,FALSE),"")</f>
        <v>0</v>
      </c>
      <c r="X128" s="1033">
        <f ca="1">IFERROR(VLOOKUP($J128,'WM-AR'!$I$7:$AS$3267,25,FALSE),"")</f>
        <v>0</v>
      </c>
      <c r="Y128" s="1033" t="str">
        <f ca="1">IFERROR(VLOOKUP($J128,'WM-AR'!$I$7:$AS$3267,26,FALSE),"")</f>
        <v>W x H=(  )mm x (  )mm</v>
      </c>
      <c r="Z128" s="1033">
        <f ca="1">IFERROR(VLOOKUP($J128,'WM-AR'!$I$7:$AS$3267,27,FALSE),"")</f>
        <v>0</v>
      </c>
      <c r="AA128" s="1033">
        <f ca="1">IFERROR(VLOOKUP($J128,'WM-AR'!$I$7:$AS$3267,28,FALSE),"")</f>
        <v>0</v>
      </c>
      <c r="AB128" s="1033">
        <f ca="1">IFERROR(VLOOKUP($J128,'WM-AR'!$I$7:$AS$3267,29,FALSE),"")</f>
        <v>0</v>
      </c>
      <c r="AC128" s="1033">
        <f ca="1">IFERROR(VLOOKUP($J128,'WM-AR'!$I$7:$AS$3267,30,FALSE),"")</f>
        <v>0</v>
      </c>
      <c r="AD128" s="1033">
        <f ca="1">IFERROR(VLOOKUP($J128,'WM-AR'!$I$7:$AS$3267,31,FALSE),"")</f>
        <v>0</v>
      </c>
      <c r="AE128" s="1033">
        <f ca="1">IFERROR(VLOOKUP($J128,'WM-AR'!$I$7:$AS$3267,32,FALSE),"")</f>
        <v>0</v>
      </c>
      <c r="AF128" s="1033" t="str">
        <f ca="1">IFERROR(VLOOKUP($J128,'WM-AR'!$I$7:$AS$3267,33,FALSE),"")</f>
        <v/>
      </c>
      <c r="AG128" s="1354" t="s">
        <v>4021</v>
      </c>
      <c r="AH128" s="1375" t="s">
        <v>3757</v>
      </c>
      <c r="AI128" s="1375" t="s">
        <v>3757</v>
      </c>
      <c r="AJ128" s="1375"/>
      <c r="AK128" s="1375" t="str">
        <f t="shared" ca="1" si="11"/>
        <v>EA</v>
      </c>
      <c r="AL128" s="723"/>
      <c r="AM128" s="1028" t="str">
        <f>IF(AND(ISTEXT($E128),ISTEXT($B128)),"산출기준 &gt;&gt;  "&amp;_xlfn.XLOOKUP($E128,산출기준!$D:$D,산출기준!$E:$E,"매칭실패"),"")</f>
        <v/>
      </c>
    </row>
    <row r="129" spans="1:39" ht="54.95" customHeight="1">
      <c r="A129" s="1019"/>
      <c r="B129" s="705"/>
      <c r="C129" s="706"/>
      <c r="D129" s="711" t="s">
        <v>2715</v>
      </c>
      <c r="E129" s="708"/>
      <c r="F129" s="1029"/>
      <c r="G129" s="882" t="s">
        <v>4061</v>
      </c>
      <c r="H129" s="1371" t="str">
        <f ca="1">_xlfn.IFNA(_xlfn.XLOOKUP(J129,'WM-AR'!I:I,'WM-AR'!F:F),"")</f>
        <v/>
      </c>
      <c r="I129" s="1372"/>
      <c r="J129" s="712" t="str" cm="1">
        <f t="array" aca="1" ref="J129" ca="1">IF(ISTEXT(I129),INDIRECT("I"&amp;_xlfn.XMATCH("#",$I$1:INDIRECT("I"&amp;ROW()),,-1)+1)&amp;"-"&amp;I129,"")</f>
        <v/>
      </c>
      <c r="K129" s="1030"/>
      <c r="L129" s="1031" t="str">
        <f ca="1">IFERROR(VLOOKUP($J129,'WM-AR'!$I$7:$AS$3267,34,FALSE),"")</f>
        <v/>
      </c>
      <c r="M129" s="1373" t="str">
        <f ca="1">IFERROR(VLOOKUP($J129,'WM-AR'!$I$7:$AS$3267,4,FALSE),"")</f>
        <v/>
      </c>
      <c r="N129" s="1373" t="str">
        <f ca="1">IFERROR(VLOOKUP($J129,'WM-AR'!$I$7:$AS$3267,6,FALSE),"")</f>
        <v/>
      </c>
      <c r="O129" s="1373" t="str">
        <f ca="1">IFERROR(VLOOKUP($J129,'WM-AR'!$I$7:$AS$3267,8,FALSE),"")</f>
        <v/>
      </c>
      <c r="P129" s="1032" t="str">
        <f ca="1">IFERROR(VLOOKUP($J129,'WM-AR'!$I$7:$AS$3267,10,FALSE),"")</f>
        <v/>
      </c>
      <c r="Q129" s="1033" t="str">
        <f ca="1">IFERROR(VLOOKUP($J129,'WM-AR'!$I$7:$AS$3267,12,FALSE),"")</f>
        <v/>
      </c>
      <c r="R129" s="1033" t="str">
        <f ca="1">IFERROR(VLOOKUP($J129,'WM-AR'!$I$7:$AS$3267,14,FALSE),"")</f>
        <v/>
      </c>
      <c r="S129" s="1033" t="str">
        <f ca="1">IFERROR(VLOOKUP($J129,'WM-AR'!$I$7:$AS$3267,16,FALSE),"")</f>
        <v/>
      </c>
      <c r="T129" s="1033" t="str">
        <f ca="1">IFERROR(VLOOKUP($J129,'WM-AR'!$I$7:$AS$3267,18,FALSE),"")</f>
        <v/>
      </c>
      <c r="U129" s="1033" t="str">
        <f ca="1">IFERROR(VLOOKUP($J129,'WM-AR'!$I$7:$AS$3267,20,FALSE),"")</f>
        <v/>
      </c>
      <c r="V129" s="1033" t="str">
        <f ca="1">IFERROR(VLOOKUP($J129,'WM-AR'!$I$7:$AS$3267,22,FALSE),"")</f>
        <v/>
      </c>
      <c r="W129" s="1033" t="str">
        <f ca="1">IFERROR(VLOOKUP($J129,'WM-AR'!$I$7:$AS$3267,24,FALSE),"")</f>
        <v/>
      </c>
      <c r="X129" s="1033" t="str">
        <f ca="1">IFERROR(VLOOKUP($J129,'WM-AR'!$I$7:$AS$3267,25,FALSE),"")</f>
        <v/>
      </c>
      <c r="Y129" s="1033" t="str">
        <f ca="1">IFERROR(VLOOKUP($J129,'WM-AR'!$I$7:$AS$3267,26,FALSE),"")</f>
        <v/>
      </c>
      <c r="Z129" s="1033" t="str">
        <f ca="1">IFERROR(VLOOKUP($J129,'WM-AR'!$I$7:$AS$3267,27,FALSE),"")</f>
        <v/>
      </c>
      <c r="AA129" s="1033" t="str">
        <f ca="1">IFERROR(VLOOKUP($J129,'WM-AR'!$I$7:$AS$3267,28,FALSE),"")</f>
        <v/>
      </c>
      <c r="AB129" s="1033" t="str">
        <f ca="1">IFERROR(VLOOKUP($J129,'WM-AR'!$I$7:$AS$3267,29,FALSE),"")</f>
        <v/>
      </c>
      <c r="AC129" s="1033" t="str">
        <f ca="1">IFERROR(VLOOKUP($J129,'WM-AR'!$I$7:$AS$3267,30,FALSE),"")</f>
        <v/>
      </c>
      <c r="AD129" s="1033" t="str">
        <f ca="1">IFERROR(VLOOKUP($J129,'WM-AR'!$I$7:$AS$3267,31,FALSE),"")</f>
        <v/>
      </c>
      <c r="AE129" s="1033" t="str">
        <f ca="1">IFERROR(VLOOKUP($J129,'WM-AR'!$I$7:$AS$3267,32,FALSE),"")</f>
        <v/>
      </c>
      <c r="AF129" s="1033" t="str">
        <f ca="1">IFERROR(VLOOKUP($J129,'WM-AR'!$I$7:$AS$3267,33,FALSE),"")</f>
        <v/>
      </c>
      <c r="AG129" s="1374"/>
      <c r="AH129" s="1375" t="s">
        <v>3757</v>
      </c>
      <c r="AI129" s="1375" t="s">
        <v>3757</v>
      </c>
      <c r="AJ129" s="1375"/>
      <c r="AK129" s="1375" t="str">
        <f t="shared" ca="1" si="11"/>
        <v/>
      </c>
      <c r="AL129" s="723"/>
      <c r="AM129" s="1028" t="str">
        <f>IF(AND(ISTEXT($E129),ISTEXT($B129)),"산출기준 &gt;&gt;  "&amp;_xlfn.XLOOKUP($E129,산출기준!$D:$D,산출기준!$E:$E,"매칭실패"),"")</f>
        <v/>
      </c>
    </row>
    <row r="130" spans="1:39" ht="54.95" customHeight="1">
      <c r="A130" s="1019"/>
      <c r="B130" s="724"/>
      <c r="C130" s="725"/>
      <c r="D130" s="731"/>
      <c r="E130" s="727"/>
      <c r="F130" s="1035"/>
      <c r="G130" s="886"/>
      <c r="H130" s="1376" t="str">
        <f ca="1">_xlfn.IFNA(_xlfn.XLOOKUP(J130,'WM-AR'!I:I,'WM-AR'!F:F),"")</f>
        <v/>
      </c>
      <c r="I130" s="1377"/>
      <c r="J130" s="732" t="str" cm="1">
        <f t="array" aca="1" ref="J130" ca="1">IF(ISTEXT(I130),INDIRECT("I"&amp;_xlfn.XMATCH("#",$I$1:INDIRECT("I"&amp;ROW()),,-1)+1)&amp;"-"&amp;I130,"")</f>
        <v/>
      </c>
      <c r="K130" s="1036"/>
      <c r="L130" s="1037" t="str">
        <f ca="1">IFERROR(VLOOKUP($J130,'WM-AR'!$I$7:$AS$3267,34,FALSE),"")</f>
        <v/>
      </c>
      <c r="M130" s="1378" t="str">
        <f ca="1">IFERROR(VLOOKUP($J130,'WM-AR'!$I$7:$AS$3267,4,FALSE),"")</f>
        <v/>
      </c>
      <c r="N130" s="1378" t="str">
        <f ca="1">IFERROR(VLOOKUP($J130,'WM-AR'!$I$7:$AS$3267,6,FALSE),"")</f>
        <v/>
      </c>
      <c r="O130" s="1378" t="str">
        <f ca="1">IFERROR(VLOOKUP($J130,'WM-AR'!$I$7:$AS$3267,8,FALSE),"")</f>
        <v/>
      </c>
      <c r="P130" s="1038" t="str">
        <f ca="1">IFERROR(VLOOKUP($J130,'WM-AR'!$I$7:$AS$3267,10,FALSE),"")</f>
        <v/>
      </c>
      <c r="Q130" s="1039" t="str">
        <f ca="1">IFERROR(VLOOKUP($J130,'WM-AR'!$I$7:$AS$3267,12,FALSE),"")</f>
        <v/>
      </c>
      <c r="R130" s="1039" t="str">
        <f ca="1">IFERROR(VLOOKUP($J130,'WM-AR'!$I$7:$AS$3267,14,FALSE),"")</f>
        <v/>
      </c>
      <c r="S130" s="1039" t="str">
        <f ca="1">IFERROR(VLOOKUP($J130,'WM-AR'!$I$7:$AS$3267,16,FALSE),"")</f>
        <v/>
      </c>
      <c r="T130" s="1039" t="str">
        <f ca="1">IFERROR(VLOOKUP($J130,'WM-AR'!$I$7:$AS$3267,18,FALSE),"")</f>
        <v/>
      </c>
      <c r="U130" s="1039" t="str">
        <f ca="1">IFERROR(VLOOKUP($J130,'WM-AR'!$I$7:$AS$3267,20,FALSE),"")</f>
        <v/>
      </c>
      <c r="V130" s="1039" t="str">
        <f ca="1">IFERROR(VLOOKUP($J130,'WM-AR'!$I$7:$AS$3267,22,FALSE),"")</f>
        <v/>
      </c>
      <c r="W130" s="1039" t="str">
        <f ca="1">IFERROR(VLOOKUP($J130,'WM-AR'!$I$7:$AS$3267,24,FALSE),"")</f>
        <v/>
      </c>
      <c r="X130" s="1039" t="str">
        <f ca="1">IFERROR(VLOOKUP($J130,'WM-AR'!$I$7:$AS$3267,25,FALSE),"")</f>
        <v/>
      </c>
      <c r="Y130" s="1039" t="str">
        <f ca="1">IFERROR(VLOOKUP($J130,'WM-AR'!$I$7:$AS$3267,26,FALSE),"")</f>
        <v/>
      </c>
      <c r="Z130" s="1039" t="str">
        <f ca="1">IFERROR(VLOOKUP($J130,'WM-AR'!$I$7:$AS$3267,27,FALSE),"")</f>
        <v/>
      </c>
      <c r="AA130" s="1039" t="str">
        <f ca="1">IFERROR(VLOOKUP($J130,'WM-AR'!$I$7:$AS$3267,28,FALSE),"")</f>
        <v/>
      </c>
      <c r="AB130" s="1039" t="str">
        <f ca="1">IFERROR(VLOOKUP($J130,'WM-AR'!$I$7:$AS$3267,29,FALSE),"")</f>
        <v/>
      </c>
      <c r="AC130" s="1039" t="str">
        <f ca="1">IFERROR(VLOOKUP($J130,'WM-AR'!$I$7:$AS$3267,30,FALSE),"")</f>
        <v/>
      </c>
      <c r="AD130" s="1039" t="str">
        <f ca="1">IFERROR(VLOOKUP($J130,'WM-AR'!$I$7:$AS$3267,31,FALSE),"")</f>
        <v/>
      </c>
      <c r="AE130" s="1039" t="str">
        <f ca="1">IFERROR(VLOOKUP($J130,'WM-AR'!$I$7:$AS$3267,32,FALSE),"")</f>
        <v/>
      </c>
      <c r="AF130" s="1039" t="str">
        <f ca="1">IFERROR(VLOOKUP($J130,'WM-AR'!$I$7:$AS$3267,33,FALSE),"")</f>
        <v/>
      </c>
      <c r="AG130" s="1379"/>
      <c r="AH130" s="1380" t="s">
        <v>3757</v>
      </c>
      <c r="AI130" s="1380" t="s">
        <v>3757</v>
      </c>
      <c r="AJ130" s="1380"/>
      <c r="AK130" s="1380" t="str">
        <f t="shared" ca="1" si="11"/>
        <v/>
      </c>
      <c r="AL130" s="743"/>
      <c r="AM130" s="1028" t="str">
        <f>IF(AND(ISTEXT($E130),ISTEXT($B130)),"산출기준 &gt;&gt;  "&amp;_xlfn.XLOOKUP($E130,산출기준!$D:$D,산출기준!$E:$E,"매칭실패"),"")</f>
        <v/>
      </c>
    </row>
    <row r="131" spans="1:39">
      <c r="B131" s="635"/>
      <c r="C131" s="636"/>
      <c r="D131" s="636"/>
      <c r="E131" s="636"/>
      <c r="F131" s="638"/>
      <c r="G131" s="639"/>
      <c r="H131" s="639"/>
      <c r="I131" s="639"/>
      <c r="J131" s="641"/>
      <c r="K131" s="642"/>
      <c r="L131" s="642"/>
      <c r="M131" s="642"/>
      <c r="N131" s="642"/>
      <c r="O131" s="642"/>
      <c r="P131" s="642"/>
      <c r="Q131" s="642"/>
      <c r="R131" s="642"/>
      <c r="S131" s="642"/>
      <c r="T131" s="642"/>
      <c r="U131" s="642"/>
      <c r="V131" s="642"/>
      <c r="W131" s="642"/>
      <c r="X131" s="642"/>
      <c r="Y131" s="642"/>
      <c r="Z131" s="642"/>
      <c r="AA131" s="642"/>
      <c r="AB131" s="642"/>
      <c r="AC131" s="642"/>
      <c r="AD131" s="642"/>
      <c r="AE131" s="642"/>
      <c r="AF131" s="642"/>
      <c r="AG131" s="636"/>
      <c r="AH131" s="643"/>
      <c r="AI131" s="643"/>
      <c r="AJ131" s="644"/>
      <c r="AK131" s="644"/>
      <c r="AL131" s="639"/>
      <c r="AM131" s="88" t="str">
        <f>IF(AND(ISTEXT($E131),ISTEXT($B131)),"산출기준 &gt;&gt;  "&amp;_xlfn.XLOOKUP($E131,산출기준!$D:$D,산출기준!$E:$E,"매칭실패"),"")</f>
        <v/>
      </c>
    </row>
    <row r="132" spans="1:39">
      <c r="B132" s="645"/>
      <c r="C132" s="646" t="s">
        <v>4052</v>
      </c>
      <c r="D132" s="648"/>
      <c r="E132" s="648"/>
      <c r="F132" s="1057" t="s">
        <v>4062</v>
      </c>
      <c r="G132" s="645"/>
      <c r="H132" s="651"/>
      <c r="I132" s="651"/>
      <c r="J132" s="652"/>
      <c r="K132" s="652"/>
      <c r="L132" s="653"/>
      <c r="M132" s="653"/>
      <c r="N132" s="653"/>
      <c r="O132" s="653"/>
      <c r="P132" s="653"/>
      <c r="Q132" s="653"/>
      <c r="R132" s="653"/>
      <c r="S132" s="653"/>
      <c r="T132" s="653"/>
      <c r="U132" s="653"/>
      <c r="V132" s="653"/>
      <c r="W132" s="653"/>
      <c r="X132" s="653"/>
      <c r="Y132" s="653"/>
      <c r="Z132" s="653"/>
      <c r="AA132" s="653"/>
      <c r="AB132" s="653"/>
      <c r="AC132" s="653"/>
      <c r="AD132" s="653"/>
      <c r="AE132" s="653"/>
      <c r="AF132" s="653"/>
      <c r="AG132" s="656"/>
      <c r="AH132" s="656"/>
      <c r="AI132" s="656"/>
      <c r="AJ132" s="656"/>
      <c r="AK132" s="656"/>
      <c r="AL132" s="657"/>
      <c r="AM132" s="88" t="str">
        <f>IF(AND(ISTEXT($E132),ISTEXT($B132)),"산출기준 &gt;&gt;  "&amp;_xlfn.XLOOKUP($E132,산출기준!$D:$D,산출기준!$E:$E,"매칭실패"),"")</f>
        <v/>
      </c>
    </row>
    <row r="133" spans="1:39">
      <c r="B133" s="658"/>
      <c r="C133" s="659"/>
      <c r="D133" s="659"/>
      <c r="E133" s="659"/>
      <c r="F133" s="1056"/>
      <c r="G133" s="662"/>
      <c r="H133" s="662"/>
      <c r="I133" s="662"/>
      <c r="J133" s="652"/>
      <c r="K133" s="664"/>
      <c r="L133" s="664"/>
      <c r="M133" s="664"/>
      <c r="N133" s="664"/>
      <c r="O133" s="664"/>
      <c r="P133" s="664"/>
      <c r="Q133" s="664"/>
      <c r="R133" s="664"/>
      <c r="S133" s="664"/>
      <c r="T133" s="664"/>
      <c r="U133" s="664"/>
      <c r="V133" s="664"/>
      <c r="W133" s="664"/>
      <c r="X133" s="664"/>
      <c r="Y133" s="664"/>
      <c r="Z133" s="664"/>
      <c r="AA133" s="664"/>
      <c r="AB133" s="664"/>
      <c r="AC133" s="664"/>
      <c r="AD133" s="664"/>
      <c r="AE133" s="664"/>
      <c r="AF133" s="664"/>
      <c r="AG133" s="659"/>
      <c r="AH133" s="665"/>
      <c r="AI133" s="665"/>
      <c r="AJ133" s="666"/>
      <c r="AK133" s="666"/>
      <c r="AL133" s="662"/>
      <c r="AM133" s="88" t="str">
        <f>IF(AND(ISTEXT($E133),ISTEXT($B133)),"산출기준 &gt;&gt;  "&amp;_xlfn.XLOOKUP($E133,산출기준!$D:$D,산출기준!$E:$E,"매칭실패"),"")</f>
        <v/>
      </c>
    </row>
    <row r="134" spans="1:39" ht="34.9" customHeight="1">
      <c r="B134" s="808" t="str" cm="1">
        <f t="array" aca="1" ref="B134" ca="1">_xlfn.IFNA(INDIRECT("Family_표준_구성도!B"&amp;MATCH(F134,INDIRECT("Family_표준_구성도!"&amp;"C:C"),0)),"")</f>
        <v>9.3.1.3.1</v>
      </c>
      <c r="C134" s="668" t="s">
        <v>2016</v>
      </c>
      <c r="D134" s="809"/>
      <c r="E134" s="668" t="s">
        <v>2021</v>
      </c>
      <c r="F134" s="1265" t="s">
        <v>4063</v>
      </c>
      <c r="G134" s="811"/>
      <c r="H134" s="917" t="s">
        <v>4064</v>
      </c>
      <c r="I134" s="1356" t="s">
        <v>1653</v>
      </c>
      <c r="J134" s="1356"/>
      <c r="K134" s="674"/>
      <c r="L134" s="674"/>
      <c r="M134" s="1357" cm="1">
        <f t="array" aca="1" ref="M134" ca="1">TRANSPOSE(INDIRECT("'WM-AR'!D"&amp;_xlfn.XMATCH($I135,'WM-AR'!G:G,0,1)):INDIRECT("'WM-AR'!D"&amp;_xlfn.XMATCH($I135,'WM-AR'!G:G,0,-1)))</f>
        <v>0</v>
      </c>
      <c r="N134" s="1357"/>
      <c r="O134" s="1358"/>
      <c r="P134" s="1359"/>
      <c r="Q134" s="1360"/>
      <c r="R134" s="1360"/>
      <c r="S134" s="1360"/>
      <c r="T134" s="1360"/>
      <c r="U134" s="1360"/>
      <c r="V134" s="1360"/>
      <c r="W134" s="1361"/>
      <c r="X134" s="1362"/>
      <c r="Y134" s="679"/>
      <c r="Z134" s="679"/>
      <c r="AA134" s="679"/>
      <c r="AB134" s="679"/>
      <c r="AC134" s="679"/>
      <c r="AD134" s="679"/>
      <c r="AE134" s="679"/>
      <c r="AF134" s="679"/>
      <c r="AG134" s="1043"/>
      <c r="AH134" s="682"/>
      <c r="AI134" s="682"/>
      <c r="AJ134" s="682"/>
      <c r="AK134" s="682"/>
      <c r="AL134" s="683"/>
      <c r="AM134" s="88" t="str">
        <f ca="1">IF(AND(ISTEXT($E134),ISTEXT($B134)),"산출기준 &gt;&gt;  "&amp;_xlfn.XLOOKUP($E134,산출기준!$D:$D,산출기준!$E:$E,"매칭실패"),"")</f>
        <v>산출기준 &gt;&gt;  [ 윈도우 일반 산출 ]</v>
      </c>
    </row>
    <row r="135" spans="1:39" ht="49.9" customHeight="1" outlineLevel="1">
      <c r="B135" s="758"/>
      <c r="C135" s="759"/>
      <c r="D135" s="759"/>
      <c r="E135" s="814"/>
      <c r="F135" s="775"/>
      <c r="G135" s="1363" t="s">
        <v>3752</v>
      </c>
      <c r="H135" s="1364" t="str">
        <f>_xlfn.XLOOKUP(I135,'WM-AR'!G:G,'WM-AR'!E:E)</f>
        <v>A04AR161 Finishing Work Door &amp; Window Work uPVC Window (UoM: EA)</v>
      </c>
      <c r="I135" s="765" t="s">
        <v>4029</v>
      </c>
      <c r="J135" s="1365"/>
      <c r="K135" s="766"/>
      <c r="L135" s="766"/>
      <c r="M135" s="1366"/>
      <c r="N135" s="1366"/>
      <c r="O135" s="1366"/>
      <c r="P135" s="1366"/>
      <c r="Q135" s="1366"/>
      <c r="R135" s="1366"/>
      <c r="S135" s="1366"/>
      <c r="T135" s="1366"/>
      <c r="U135" s="1366"/>
      <c r="V135" s="1366"/>
      <c r="W135" s="1366"/>
      <c r="X135" s="1366"/>
      <c r="Y135" s="766"/>
      <c r="Z135" s="766"/>
      <c r="AA135" s="766"/>
      <c r="AB135" s="766"/>
      <c r="AC135" s="766"/>
      <c r="AD135" s="766"/>
      <c r="AE135" s="766"/>
      <c r="AF135" s="766"/>
      <c r="AG135" s="1385" t="s">
        <v>4020</v>
      </c>
      <c r="AH135" s="1045"/>
      <c r="AI135" s="1045"/>
      <c r="AJ135" s="1046"/>
      <c r="AK135" s="1046"/>
      <c r="AL135" s="759"/>
      <c r="AM135" s="88" t="str">
        <f>IF(AND(ISTEXT($E135),ISTEXT($B135)),"산출기준 &gt;&gt;  "&amp;_xlfn.XLOOKUP($E135,산출기준!$D:$D,산출기준!$E:$E,"매칭실패"),"")</f>
        <v/>
      </c>
    </row>
    <row r="136" spans="1:39" ht="54.95" customHeight="1">
      <c r="A136" s="1019"/>
      <c r="B136" s="684"/>
      <c r="C136" s="685"/>
      <c r="D136" s="1020"/>
      <c r="E136" s="687"/>
      <c r="F136" s="1021"/>
      <c r="G136" s="875" t="s">
        <v>2481</v>
      </c>
      <c r="H136" s="1367" t="str">
        <f ca="1">_xlfn.IFNA(_xlfn.XLOOKUP(J136,'WM-AR'!I:I,'WM-AR'!F:F),"")</f>
        <v xml:space="preserve">A04AR161-00001 Finishing Work Door &amp; Window Work uPVC Window (UoM: EA)      w/ Hardware &amp; Accessories  </v>
      </c>
      <c r="I136" s="1368" t="s">
        <v>3755</v>
      </c>
      <c r="J136" s="692" t="str" cm="1">
        <f t="array" aca="1" ref="J136" ca="1">IF(ISTEXT(I136),INDIRECT("I"&amp;_xlfn.XMATCH("#",$I$1:INDIRECT("I"&amp;ROW()),,-1)+1)&amp;"-"&amp;I136,"")</f>
        <v>A04AR161-00001</v>
      </c>
      <c r="K136" s="1022"/>
      <c r="L136" s="1023" t="str">
        <f ca="1">IFERROR(VLOOKUP($J136,'WM-AR'!$I$7:$AS$3267,34,FALSE),"")</f>
        <v>EA</v>
      </c>
      <c r="M136" s="1369" t="str">
        <f ca="1">IFERROR(VLOOKUP($J136,'WM-AR'!$I$7:$AS$3267,4,FALSE),"")</f>
        <v>Finishing Work</v>
      </c>
      <c r="N136" s="1369" t="str">
        <f ca="1">IFERROR(VLOOKUP($J136,'WM-AR'!$I$7:$AS$3267,6,FALSE),"")</f>
        <v>Door &amp; Window Work</v>
      </c>
      <c r="O136" s="1369" t="str">
        <f ca="1">IFERROR(VLOOKUP($J136,'WM-AR'!$I$7:$AS$3267,8,FALSE),"")</f>
        <v>uPVC Window (UoM: EA)</v>
      </c>
      <c r="P136" s="1025">
        <f ca="1">IFERROR(VLOOKUP($J136,'WM-AR'!$I$7:$AS$3267,10,FALSE),"")</f>
        <v>0</v>
      </c>
      <c r="Q136" s="1026">
        <f ca="1">IFERROR(VLOOKUP($J136,'WM-AR'!$I$7:$AS$3267,12,FALSE),"")</f>
        <v>0</v>
      </c>
      <c r="R136" s="1026">
        <f ca="1">IFERROR(VLOOKUP($J136,'WM-AR'!$I$7:$AS$3267,14,FALSE),"")</f>
        <v>0</v>
      </c>
      <c r="S136" s="1026">
        <f ca="1">IFERROR(VLOOKUP($J136,'WM-AR'!$I$7:$AS$3267,16,FALSE),"")</f>
        <v>0</v>
      </c>
      <c r="T136" s="1026">
        <f ca="1">IFERROR(VLOOKUP($J136,'WM-AR'!$I$7:$AS$3267,18,FALSE),"")</f>
        <v>0</v>
      </c>
      <c r="U136" s="1026" t="str">
        <f ca="1">IFERROR(VLOOKUP($J136,'WM-AR'!$I$7:$AS$3267,20,FALSE),"")</f>
        <v>w/ Hardware &amp; Accessories</v>
      </c>
      <c r="V136" s="1026">
        <f ca="1">IFERROR(VLOOKUP($J136,'WM-AR'!$I$7:$AS$3267,22,FALSE),"")</f>
        <v>0</v>
      </c>
      <c r="W136" s="1026">
        <f ca="1">IFERROR(VLOOKUP($J136,'WM-AR'!$I$7:$AS$3267,24,FALSE),"")</f>
        <v>0</v>
      </c>
      <c r="X136" s="1026">
        <f ca="1">IFERROR(VLOOKUP($J136,'WM-AR'!$I$7:$AS$3267,25,FALSE),"")</f>
        <v>0</v>
      </c>
      <c r="Y136" s="1026" t="str">
        <f ca="1">IFERROR(VLOOKUP($J136,'WM-AR'!$I$7:$AS$3267,26,FALSE),"")</f>
        <v>W x H=(  )mm x (  )mm</v>
      </c>
      <c r="Z136" s="1026">
        <f ca="1">IFERROR(VLOOKUP($J136,'WM-AR'!$I$7:$AS$3267,27,FALSE),"")</f>
        <v>0</v>
      </c>
      <c r="AA136" s="1026">
        <f ca="1">IFERROR(VLOOKUP($J136,'WM-AR'!$I$7:$AS$3267,28,FALSE),"")</f>
        <v>0</v>
      </c>
      <c r="AB136" s="1026">
        <f ca="1">IFERROR(VLOOKUP($J136,'WM-AR'!$I$7:$AS$3267,29,FALSE),"")</f>
        <v>0</v>
      </c>
      <c r="AC136" s="1026">
        <f ca="1">IFERROR(VLOOKUP($J136,'WM-AR'!$I$7:$AS$3267,30,FALSE),"")</f>
        <v>0</v>
      </c>
      <c r="AD136" s="1026">
        <f ca="1">IFERROR(VLOOKUP($J136,'WM-AR'!$I$7:$AS$3267,31,FALSE),"")</f>
        <v>0</v>
      </c>
      <c r="AE136" s="1026">
        <f ca="1">IFERROR(VLOOKUP($J136,'WM-AR'!$I$7:$AS$3267,32,FALSE),"")</f>
        <v>0</v>
      </c>
      <c r="AF136" s="1026" t="str">
        <f ca="1">IFERROR(VLOOKUP($J136,'WM-AR'!$I$7:$AS$3267,33,FALSE),"")</f>
        <v/>
      </c>
      <c r="AG136" s="1370" t="s">
        <v>4021</v>
      </c>
      <c r="AH136" s="834" t="s">
        <v>3757</v>
      </c>
      <c r="AI136" s="834" t="s">
        <v>3757</v>
      </c>
      <c r="AJ136" s="836"/>
      <c r="AK136" s="836" t="str">
        <f ca="1">L136</f>
        <v>EA</v>
      </c>
      <c r="AL136" s="704"/>
      <c r="AM136" s="1028" t="str">
        <f>IF(AND(ISTEXT($E136),ISTEXT($B136)),"산출기준 &gt;&gt;  "&amp;_xlfn.XLOOKUP($E136,산출기준!$D:$D,산출기준!$E:$E,"매칭실패"),"")</f>
        <v/>
      </c>
    </row>
    <row r="137" spans="1:39" ht="54.95" customHeight="1">
      <c r="A137" s="1019"/>
      <c r="B137" s="705"/>
      <c r="C137" s="706"/>
      <c r="D137" s="711"/>
      <c r="E137" s="708"/>
      <c r="F137" s="1029"/>
      <c r="G137" s="882" t="s">
        <v>4065</v>
      </c>
      <c r="H137" s="1371" t="str">
        <f ca="1">_xlfn.IFNA(_xlfn.XLOOKUP(J137,'WM-AR'!I:I,'WM-AR'!F:F),"")</f>
        <v xml:space="preserve">A04AR161-00001 Finishing Work Door &amp; Window Work uPVC Window (UoM: EA)      w/ Hardware &amp; Accessories  </v>
      </c>
      <c r="I137" s="1372" t="s">
        <v>3755</v>
      </c>
      <c r="J137" s="712" t="str" cm="1">
        <f t="array" aca="1" ref="J137" ca="1">IF(ISTEXT(I137),INDIRECT("I"&amp;_xlfn.XMATCH("#",$I$1:INDIRECT("I"&amp;ROW()),,-1)+1)&amp;"-"&amp;I137,"")</f>
        <v>A04AR161-00001</v>
      </c>
      <c r="K137" s="1030"/>
      <c r="L137" s="1031" t="str">
        <f ca="1">IFERROR(VLOOKUP($J137,'WM-AR'!$I$7:$AS$3267,34,FALSE),"")</f>
        <v>EA</v>
      </c>
      <c r="M137" s="1373" t="str">
        <f ca="1">IFERROR(VLOOKUP($J137,'WM-AR'!$I$7:$AS$3267,4,FALSE),"")</f>
        <v>Finishing Work</v>
      </c>
      <c r="N137" s="1373" t="str">
        <f ca="1">IFERROR(VLOOKUP($J137,'WM-AR'!$I$7:$AS$3267,6,FALSE),"")</f>
        <v>Door &amp; Window Work</v>
      </c>
      <c r="O137" s="1373" t="str">
        <f ca="1">IFERROR(VLOOKUP($J137,'WM-AR'!$I$7:$AS$3267,8,FALSE),"")</f>
        <v>uPVC Window (UoM: EA)</v>
      </c>
      <c r="P137" s="1032">
        <f ca="1">IFERROR(VLOOKUP($J137,'WM-AR'!$I$7:$AS$3267,10,FALSE),"")</f>
        <v>0</v>
      </c>
      <c r="Q137" s="1033">
        <f ca="1">IFERROR(VLOOKUP($J137,'WM-AR'!$I$7:$AS$3267,12,FALSE),"")</f>
        <v>0</v>
      </c>
      <c r="R137" s="1033">
        <f ca="1">IFERROR(VLOOKUP($J137,'WM-AR'!$I$7:$AS$3267,14,FALSE),"")</f>
        <v>0</v>
      </c>
      <c r="S137" s="1033">
        <f ca="1">IFERROR(VLOOKUP($J137,'WM-AR'!$I$7:$AS$3267,16,FALSE),"")</f>
        <v>0</v>
      </c>
      <c r="T137" s="1033">
        <f ca="1">IFERROR(VLOOKUP($J137,'WM-AR'!$I$7:$AS$3267,18,FALSE),"")</f>
        <v>0</v>
      </c>
      <c r="U137" s="1033" t="str">
        <f ca="1">IFERROR(VLOOKUP($J137,'WM-AR'!$I$7:$AS$3267,20,FALSE),"")</f>
        <v>w/ Hardware &amp; Accessories</v>
      </c>
      <c r="V137" s="1033">
        <f ca="1">IFERROR(VLOOKUP($J137,'WM-AR'!$I$7:$AS$3267,22,FALSE),"")</f>
        <v>0</v>
      </c>
      <c r="W137" s="1033">
        <f ca="1">IFERROR(VLOOKUP($J137,'WM-AR'!$I$7:$AS$3267,24,FALSE),"")</f>
        <v>0</v>
      </c>
      <c r="X137" s="1033">
        <f ca="1">IFERROR(VLOOKUP($J137,'WM-AR'!$I$7:$AS$3267,25,FALSE),"")</f>
        <v>0</v>
      </c>
      <c r="Y137" s="1033" t="str">
        <f ca="1">IFERROR(VLOOKUP($J137,'WM-AR'!$I$7:$AS$3267,26,FALSE),"")</f>
        <v>W x H=(  )mm x (  )mm</v>
      </c>
      <c r="Z137" s="1033">
        <f ca="1">IFERROR(VLOOKUP($J137,'WM-AR'!$I$7:$AS$3267,27,FALSE),"")</f>
        <v>0</v>
      </c>
      <c r="AA137" s="1033">
        <f ca="1">IFERROR(VLOOKUP($J137,'WM-AR'!$I$7:$AS$3267,28,FALSE),"")</f>
        <v>0</v>
      </c>
      <c r="AB137" s="1033">
        <f ca="1">IFERROR(VLOOKUP($J137,'WM-AR'!$I$7:$AS$3267,29,FALSE),"")</f>
        <v>0</v>
      </c>
      <c r="AC137" s="1033">
        <f ca="1">IFERROR(VLOOKUP($J137,'WM-AR'!$I$7:$AS$3267,30,FALSE),"")</f>
        <v>0</v>
      </c>
      <c r="AD137" s="1033">
        <f ca="1">IFERROR(VLOOKUP($J137,'WM-AR'!$I$7:$AS$3267,31,FALSE),"")</f>
        <v>0</v>
      </c>
      <c r="AE137" s="1033">
        <f ca="1">IFERROR(VLOOKUP($J137,'WM-AR'!$I$7:$AS$3267,32,FALSE),"")</f>
        <v>0</v>
      </c>
      <c r="AF137" s="1033" t="str">
        <f ca="1">IFERROR(VLOOKUP($J137,'WM-AR'!$I$7:$AS$3267,33,FALSE),"")</f>
        <v/>
      </c>
      <c r="AG137" s="1354" t="s">
        <v>4021</v>
      </c>
      <c r="AH137" s="1375" t="s">
        <v>3757</v>
      </c>
      <c r="AI137" s="1375" t="s">
        <v>3757</v>
      </c>
      <c r="AJ137" s="1375"/>
      <c r="AK137" s="1375" t="str">
        <f t="shared" ref="AK137:AK140" ca="1" si="12">L137</f>
        <v>EA</v>
      </c>
      <c r="AL137" s="723"/>
      <c r="AM137" s="1028" t="str">
        <f>IF(AND(ISTEXT($E137),ISTEXT($B137)),"산출기준 &gt;&gt;  "&amp;_xlfn.XLOOKUP($E137,산출기준!$D:$D,산출기준!$E:$E,"매칭실패"),"")</f>
        <v/>
      </c>
    </row>
    <row r="138" spans="1:39" ht="54.95" customHeight="1">
      <c r="A138" s="1019"/>
      <c r="B138" s="705"/>
      <c r="C138" s="706"/>
      <c r="D138" s="711"/>
      <c r="E138" s="708"/>
      <c r="F138" s="1029"/>
      <c r="G138" s="882"/>
      <c r="H138" s="1371" t="str">
        <f ca="1">_xlfn.IFNA(_xlfn.XLOOKUP(J138,'WM-AR'!I:I,'WM-AR'!F:F),"")</f>
        <v/>
      </c>
      <c r="I138" s="1372"/>
      <c r="J138" s="712" t="str" cm="1">
        <f t="array" aca="1" ref="J138" ca="1">IF(ISTEXT(I138),INDIRECT("I"&amp;_xlfn.XMATCH("#",$I$1:INDIRECT("I"&amp;ROW()),,-1)+1)&amp;"-"&amp;I138,"")</f>
        <v/>
      </c>
      <c r="K138" s="1030"/>
      <c r="L138" s="1031" t="str">
        <f ca="1">IFERROR(VLOOKUP($J138,'WM-AR'!$I$7:$AS$3267,34,FALSE),"")</f>
        <v/>
      </c>
      <c r="M138" s="1373" t="str">
        <f ca="1">IFERROR(VLOOKUP($J138,'WM-AR'!$I$7:$AS$3267,4,FALSE),"")</f>
        <v/>
      </c>
      <c r="N138" s="1373" t="str">
        <f ca="1">IFERROR(VLOOKUP($J138,'WM-AR'!$I$7:$AS$3267,6,FALSE),"")</f>
        <v/>
      </c>
      <c r="O138" s="1373" t="str">
        <f ca="1">IFERROR(VLOOKUP($J138,'WM-AR'!$I$7:$AS$3267,8,FALSE),"")</f>
        <v/>
      </c>
      <c r="P138" s="1032" t="str">
        <f ca="1">IFERROR(VLOOKUP($J138,'WM-AR'!$I$7:$AS$3267,10,FALSE),"")</f>
        <v/>
      </c>
      <c r="Q138" s="1033" t="str">
        <f ca="1">IFERROR(VLOOKUP($J138,'WM-AR'!$I$7:$AS$3267,12,FALSE),"")</f>
        <v/>
      </c>
      <c r="R138" s="1033" t="str">
        <f ca="1">IFERROR(VLOOKUP($J138,'WM-AR'!$I$7:$AS$3267,14,FALSE),"")</f>
        <v/>
      </c>
      <c r="S138" s="1033" t="str">
        <f ca="1">IFERROR(VLOOKUP($J138,'WM-AR'!$I$7:$AS$3267,16,FALSE),"")</f>
        <v/>
      </c>
      <c r="T138" s="1033" t="str">
        <f ca="1">IFERROR(VLOOKUP($J138,'WM-AR'!$I$7:$AS$3267,18,FALSE),"")</f>
        <v/>
      </c>
      <c r="U138" s="1033" t="str">
        <f ca="1">IFERROR(VLOOKUP($J138,'WM-AR'!$I$7:$AS$3267,20,FALSE),"")</f>
        <v/>
      </c>
      <c r="V138" s="1033" t="str">
        <f ca="1">IFERROR(VLOOKUP($J138,'WM-AR'!$I$7:$AS$3267,22,FALSE),"")</f>
        <v/>
      </c>
      <c r="W138" s="1033" t="str">
        <f ca="1">IFERROR(VLOOKUP($J138,'WM-AR'!$I$7:$AS$3267,24,FALSE),"")</f>
        <v/>
      </c>
      <c r="X138" s="1033" t="str">
        <f ca="1">IFERROR(VLOOKUP($J138,'WM-AR'!$I$7:$AS$3267,25,FALSE),"")</f>
        <v/>
      </c>
      <c r="Y138" s="1033" t="str">
        <f ca="1">IFERROR(VLOOKUP($J138,'WM-AR'!$I$7:$AS$3267,26,FALSE),"")</f>
        <v/>
      </c>
      <c r="Z138" s="1033" t="str">
        <f ca="1">IFERROR(VLOOKUP($J138,'WM-AR'!$I$7:$AS$3267,27,FALSE),"")</f>
        <v/>
      </c>
      <c r="AA138" s="1033" t="str">
        <f ca="1">IFERROR(VLOOKUP($J138,'WM-AR'!$I$7:$AS$3267,28,FALSE),"")</f>
        <v/>
      </c>
      <c r="AB138" s="1033" t="str">
        <f ca="1">IFERROR(VLOOKUP($J138,'WM-AR'!$I$7:$AS$3267,29,FALSE),"")</f>
        <v/>
      </c>
      <c r="AC138" s="1033" t="str">
        <f ca="1">IFERROR(VLOOKUP($J138,'WM-AR'!$I$7:$AS$3267,30,FALSE),"")</f>
        <v/>
      </c>
      <c r="AD138" s="1033" t="str">
        <f ca="1">IFERROR(VLOOKUP($J138,'WM-AR'!$I$7:$AS$3267,31,FALSE),"")</f>
        <v/>
      </c>
      <c r="AE138" s="1033" t="str">
        <f ca="1">IFERROR(VLOOKUP($J138,'WM-AR'!$I$7:$AS$3267,32,FALSE),"")</f>
        <v/>
      </c>
      <c r="AF138" s="1033" t="str">
        <f ca="1">IFERROR(VLOOKUP($J138,'WM-AR'!$I$7:$AS$3267,33,FALSE),"")</f>
        <v/>
      </c>
      <c r="AG138" s="1374"/>
      <c r="AH138" s="1375" t="s">
        <v>3757</v>
      </c>
      <c r="AI138" s="1375" t="s">
        <v>3757</v>
      </c>
      <c r="AJ138" s="1375"/>
      <c r="AK138" s="1375" t="str">
        <f t="shared" ca="1" si="12"/>
        <v/>
      </c>
      <c r="AL138" s="723"/>
      <c r="AM138" s="1028" t="str">
        <f>IF(AND(ISTEXT($E138),ISTEXT($B138)),"산출기준 &gt;&gt;  "&amp;_xlfn.XLOOKUP($E138,산출기준!$D:$D,산출기준!$E:$E,"매칭실패"),"")</f>
        <v/>
      </c>
    </row>
    <row r="139" spans="1:39" ht="54.95" customHeight="1">
      <c r="A139" s="1019"/>
      <c r="B139" s="705"/>
      <c r="C139" s="706"/>
      <c r="D139" s="711"/>
      <c r="E139" s="708"/>
      <c r="F139" s="1029"/>
      <c r="G139" s="882"/>
      <c r="H139" s="1371" t="str">
        <f ca="1">_xlfn.IFNA(_xlfn.XLOOKUP(J139,'WM-AR'!I:I,'WM-AR'!F:F),"")</f>
        <v/>
      </c>
      <c r="I139" s="1372"/>
      <c r="J139" s="712" t="str" cm="1">
        <f t="array" aca="1" ref="J139" ca="1">IF(ISTEXT(I139),INDIRECT("I"&amp;_xlfn.XMATCH("#",$I$1:INDIRECT("I"&amp;ROW()),,-1)+1)&amp;"-"&amp;I139,"")</f>
        <v/>
      </c>
      <c r="K139" s="1030"/>
      <c r="L139" s="1031" t="str">
        <f ca="1">IFERROR(VLOOKUP($J139,'WM-AR'!$I$7:$AS$3267,34,FALSE),"")</f>
        <v/>
      </c>
      <c r="M139" s="1373" t="str">
        <f ca="1">IFERROR(VLOOKUP($J139,'WM-AR'!$I$7:$AS$3267,4,FALSE),"")</f>
        <v/>
      </c>
      <c r="N139" s="1373" t="str">
        <f ca="1">IFERROR(VLOOKUP($J139,'WM-AR'!$I$7:$AS$3267,6,FALSE),"")</f>
        <v/>
      </c>
      <c r="O139" s="1373" t="str">
        <f ca="1">IFERROR(VLOOKUP($J139,'WM-AR'!$I$7:$AS$3267,8,FALSE),"")</f>
        <v/>
      </c>
      <c r="P139" s="1032" t="str">
        <f ca="1">IFERROR(VLOOKUP($J139,'WM-AR'!$I$7:$AS$3267,10,FALSE),"")</f>
        <v/>
      </c>
      <c r="Q139" s="1033" t="str">
        <f ca="1">IFERROR(VLOOKUP($J139,'WM-AR'!$I$7:$AS$3267,12,FALSE),"")</f>
        <v/>
      </c>
      <c r="R139" s="1033" t="str">
        <f ca="1">IFERROR(VLOOKUP($J139,'WM-AR'!$I$7:$AS$3267,14,FALSE),"")</f>
        <v/>
      </c>
      <c r="S139" s="1033" t="str">
        <f ca="1">IFERROR(VLOOKUP($J139,'WM-AR'!$I$7:$AS$3267,16,FALSE),"")</f>
        <v/>
      </c>
      <c r="T139" s="1033" t="str">
        <f ca="1">IFERROR(VLOOKUP($J139,'WM-AR'!$I$7:$AS$3267,18,FALSE),"")</f>
        <v/>
      </c>
      <c r="U139" s="1033" t="str">
        <f ca="1">IFERROR(VLOOKUP($J139,'WM-AR'!$I$7:$AS$3267,20,FALSE),"")</f>
        <v/>
      </c>
      <c r="V139" s="1033" t="str">
        <f ca="1">IFERROR(VLOOKUP($J139,'WM-AR'!$I$7:$AS$3267,22,FALSE),"")</f>
        <v/>
      </c>
      <c r="W139" s="1033" t="str">
        <f ca="1">IFERROR(VLOOKUP($J139,'WM-AR'!$I$7:$AS$3267,24,FALSE),"")</f>
        <v/>
      </c>
      <c r="X139" s="1033" t="str">
        <f ca="1">IFERROR(VLOOKUP($J139,'WM-AR'!$I$7:$AS$3267,25,FALSE),"")</f>
        <v/>
      </c>
      <c r="Y139" s="1033" t="str">
        <f ca="1">IFERROR(VLOOKUP($J139,'WM-AR'!$I$7:$AS$3267,26,FALSE),"")</f>
        <v/>
      </c>
      <c r="Z139" s="1033" t="str">
        <f ca="1">IFERROR(VLOOKUP($J139,'WM-AR'!$I$7:$AS$3267,27,FALSE),"")</f>
        <v/>
      </c>
      <c r="AA139" s="1033" t="str">
        <f ca="1">IFERROR(VLOOKUP($J139,'WM-AR'!$I$7:$AS$3267,28,FALSE),"")</f>
        <v/>
      </c>
      <c r="AB139" s="1033" t="str">
        <f ca="1">IFERROR(VLOOKUP($J139,'WM-AR'!$I$7:$AS$3267,29,FALSE),"")</f>
        <v/>
      </c>
      <c r="AC139" s="1033" t="str">
        <f ca="1">IFERROR(VLOOKUP($J139,'WM-AR'!$I$7:$AS$3267,30,FALSE),"")</f>
        <v/>
      </c>
      <c r="AD139" s="1033" t="str">
        <f ca="1">IFERROR(VLOOKUP($J139,'WM-AR'!$I$7:$AS$3267,31,FALSE),"")</f>
        <v/>
      </c>
      <c r="AE139" s="1033" t="str">
        <f ca="1">IFERROR(VLOOKUP($J139,'WM-AR'!$I$7:$AS$3267,32,FALSE),"")</f>
        <v/>
      </c>
      <c r="AF139" s="1033" t="str">
        <f ca="1">IFERROR(VLOOKUP($J139,'WM-AR'!$I$7:$AS$3267,33,FALSE),"")</f>
        <v/>
      </c>
      <c r="AG139" s="1374"/>
      <c r="AH139" s="1375" t="s">
        <v>3757</v>
      </c>
      <c r="AI139" s="1375" t="s">
        <v>3757</v>
      </c>
      <c r="AJ139" s="1375"/>
      <c r="AK139" s="1375" t="str">
        <f t="shared" ca="1" si="12"/>
        <v/>
      </c>
      <c r="AL139" s="723"/>
      <c r="AM139" s="1028" t="str">
        <f>IF(AND(ISTEXT($E139),ISTEXT($B139)),"산출기준 &gt;&gt;  "&amp;_xlfn.XLOOKUP($E139,산출기준!$D:$D,산출기준!$E:$E,"매칭실패"),"")</f>
        <v/>
      </c>
    </row>
    <row r="140" spans="1:39" ht="54.95" customHeight="1">
      <c r="A140" s="1019"/>
      <c r="B140" s="724"/>
      <c r="C140" s="725"/>
      <c r="D140" s="731"/>
      <c r="E140" s="727"/>
      <c r="F140" s="1035"/>
      <c r="G140" s="886"/>
      <c r="H140" s="1376" t="str">
        <f ca="1">_xlfn.IFNA(_xlfn.XLOOKUP(J140,'WM-AR'!I:I,'WM-AR'!F:F),"")</f>
        <v/>
      </c>
      <c r="I140" s="1377"/>
      <c r="J140" s="732" t="str" cm="1">
        <f t="array" aca="1" ref="J140" ca="1">IF(ISTEXT(I140),INDIRECT("I"&amp;_xlfn.XMATCH("#",$I$1:INDIRECT("I"&amp;ROW()),,-1)+1)&amp;"-"&amp;I140,"")</f>
        <v/>
      </c>
      <c r="K140" s="1036"/>
      <c r="L140" s="1037" t="str">
        <f ca="1">IFERROR(VLOOKUP($J140,'WM-AR'!$I$7:$AS$3267,34,FALSE),"")</f>
        <v/>
      </c>
      <c r="M140" s="1378" t="str">
        <f ca="1">IFERROR(VLOOKUP($J140,'WM-AR'!$I$7:$AS$3267,4,FALSE),"")</f>
        <v/>
      </c>
      <c r="N140" s="1378" t="str">
        <f ca="1">IFERROR(VLOOKUP($J140,'WM-AR'!$I$7:$AS$3267,6,FALSE),"")</f>
        <v/>
      </c>
      <c r="O140" s="1378" t="str">
        <f ca="1">IFERROR(VLOOKUP($J140,'WM-AR'!$I$7:$AS$3267,8,FALSE),"")</f>
        <v/>
      </c>
      <c r="P140" s="1038" t="str">
        <f ca="1">IFERROR(VLOOKUP($J140,'WM-AR'!$I$7:$AS$3267,10,FALSE),"")</f>
        <v/>
      </c>
      <c r="Q140" s="1039" t="str">
        <f ca="1">IFERROR(VLOOKUP($J140,'WM-AR'!$I$7:$AS$3267,12,FALSE),"")</f>
        <v/>
      </c>
      <c r="R140" s="1039" t="str">
        <f ca="1">IFERROR(VLOOKUP($J140,'WM-AR'!$I$7:$AS$3267,14,FALSE),"")</f>
        <v/>
      </c>
      <c r="S140" s="1039" t="str">
        <f ca="1">IFERROR(VLOOKUP($J140,'WM-AR'!$I$7:$AS$3267,16,FALSE),"")</f>
        <v/>
      </c>
      <c r="T140" s="1039" t="str">
        <f ca="1">IFERROR(VLOOKUP($J140,'WM-AR'!$I$7:$AS$3267,18,FALSE),"")</f>
        <v/>
      </c>
      <c r="U140" s="1039" t="str">
        <f ca="1">IFERROR(VLOOKUP($J140,'WM-AR'!$I$7:$AS$3267,20,FALSE),"")</f>
        <v/>
      </c>
      <c r="V140" s="1039" t="str">
        <f ca="1">IFERROR(VLOOKUP($J140,'WM-AR'!$I$7:$AS$3267,22,FALSE),"")</f>
        <v/>
      </c>
      <c r="W140" s="1039" t="str">
        <f ca="1">IFERROR(VLOOKUP($J140,'WM-AR'!$I$7:$AS$3267,24,FALSE),"")</f>
        <v/>
      </c>
      <c r="X140" s="1039" t="str">
        <f ca="1">IFERROR(VLOOKUP($J140,'WM-AR'!$I$7:$AS$3267,25,FALSE),"")</f>
        <v/>
      </c>
      <c r="Y140" s="1039" t="str">
        <f ca="1">IFERROR(VLOOKUP($J140,'WM-AR'!$I$7:$AS$3267,26,FALSE),"")</f>
        <v/>
      </c>
      <c r="Z140" s="1039" t="str">
        <f ca="1">IFERROR(VLOOKUP($J140,'WM-AR'!$I$7:$AS$3267,27,FALSE),"")</f>
        <v/>
      </c>
      <c r="AA140" s="1039" t="str">
        <f ca="1">IFERROR(VLOOKUP($J140,'WM-AR'!$I$7:$AS$3267,28,FALSE),"")</f>
        <v/>
      </c>
      <c r="AB140" s="1039" t="str">
        <f ca="1">IFERROR(VLOOKUP($J140,'WM-AR'!$I$7:$AS$3267,29,FALSE),"")</f>
        <v/>
      </c>
      <c r="AC140" s="1039" t="str">
        <f ca="1">IFERROR(VLOOKUP($J140,'WM-AR'!$I$7:$AS$3267,30,FALSE),"")</f>
        <v/>
      </c>
      <c r="AD140" s="1039" t="str">
        <f ca="1">IFERROR(VLOOKUP($J140,'WM-AR'!$I$7:$AS$3267,31,FALSE),"")</f>
        <v/>
      </c>
      <c r="AE140" s="1039" t="str">
        <f ca="1">IFERROR(VLOOKUP($J140,'WM-AR'!$I$7:$AS$3267,32,FALSE),"")</f>
        <v/>
      </c>
      <c r="AF140" s="1039" t="str">
        <f ca="1">IFERROR(VLOOKUP($J140,'WM-AR'!$I$7:$AS$3267,33,FALSE),"")</f>
        <v/>
      </c>
      <c r="AG140" s="1379"/>
      <c r="AH140" s="1380" t="s">
        <v>3757</v>
      </c>
      <c r="AI140" s="1380" t="s">
        <v>3757</v>
      </c>
      <c r="AJ140" s="1380"/>
      <c r="AK140" s="1380" t="str">
        <f t="shared" ca="1" si="12"/>
        <v/>
      </c>
      <c r="AL140" s="743"/>
      <c r="AM140" s="1028" t="str">
        <f>IF(AND(ISTEXT($E140),ISTEXT($B140)),"산출기준 &gt;&gt;  "&amp;_xlfn.XLOOKUP($E140,산출기준!$D:$D,산출기준!$E:$E,"매칭실패"),"")</f>
        <v/>
      </c>
    </row>
    <row r="141" spans="1:39">
      <c r="B141" s="635"/>
      <c r="C141" s="636"/>
      <c r="D141" s="636"/>
      <c r="E141" s="636"/>
      <c r="F141" s="638"/>
      <c r="G141" s="639"/>
      <c r="H141" s="639"/>
      <c r="I141" s="639"/>
      <c r="J141" s="641"/>
      <c r="K141" s="642"/>
      <c r="L141" s="642"/>
      <c r="M141" s="642"/>
      <c r="N141" s="642"/>
      <c r="O141" s="642"/>
      <c r="P141" s="642"/>
      <c r="Q141" s="642"/>
      <c r="R141" s="642"/>
      <c r="S141" s="642"/>
      <c r="T141" s="642"/>
      <c r="U141" s="642"/>
      <c r="V141" s="642"/>
      <c r="W141" s="642"/>
      <c r="X141" s="642"/>
      <c r="Y141" s="642"/>
      <c r="Z141" s="642"/>
      <c r="AA141" s="642"/>
      <c r="AB141" s="642"/>
      <c r="AC141" s="642"/>
      <c r="AD141" s="642"/>
      <c r="AE141" s="642"/>
      <c r="AF141" s="642"/>
      <c r="AG141" s="636"/>
      <c r="AH141" s="643"/>
      <c r="AI141" s="643"/>
      <c r="AJ141" s="644"/>
      <c r="AK141" s="644"/>
      <c r="AL141" s="639"/>
      <c r="AM141" s="88" t="str">
        <f>IF(AND(ISTEXT($E141),ISTEXT($B141)),"산출기준 &gt;&gt;  "&amp;_xlfn.XLOOKUP($E141,산출기준!$D:$D,산출기준!$E:$E,"매칭실패"),"")</f>
        <v/>
      </c>
    </row>
    <row r="142" spans="1:39">
      <c r="B142" s="645"/>
      <c r="C142" s="646" t="s">
        <v>4052</v>
      </c>
      <c r="D142" s="648"/>
      <c r="E142" s="648"/>
      <c r="F142" s="1057" t="s">
        <v>4066</v>
      </c>
      <c r="G142" s="645"/>
      <c r="H142" s="651"/>
      <c r="I142" s="651"/>
      <c r="J142" s="652"/>
      <c r="K142" s="652"/>
      <c r="L142" s="653"/>
      <c r="M142" s="653"/>
      <c r="N142" s="653"/>
      <c r="O142" s="653"/>
      <c r="P142" s="653"/>
      <c r="Q142" s="653"/>
      <c r="R142" s="653"/>
      <c r="S142" s="653"/>
      <c r="T142" s="653"/>
      <c r="U142" s="653"/>
      <c r="V142" s="653"/>
      <c r="W142" s="653"/>
      <c r="X142" s="653"/>
      <c r="Y142" s="653"/>
      <c r="Z142" s="653"/>
      <c r="AA142" s="653"/>
      <c r="AB142" s="653"/>
      <c r="AC142" s="653"/>
      <c r="AD142" s="653"/>
      <c r="AE142" s="653"/>
      <c r="AF142" s="653"/>
      <c r="AG142" s="656"/>
      <c r="AH142" s="656"/>
      <c r="AI142" s="656"/>
      <c r="AJ142" s="656"/>
      <c r="AK142" s="656"/>
      <c r="AL142" s="657"/>
      <c r="AM142" s="88" t="str">
        <f>IF(AND(ISTEXT($E142),ISTEXT($B142)),"산출기준 &gt;&gt;  "&amp;_xlfn.XLOOKUP($E142,산출기준!$D:$D,산출기준!$E:$E,"매칭실패"),"")</f>
        <v/>
      </c>
    </row>
    <row r="143" spans="1:39">
      <c r="B143" s="658"/>
      <c r="C143" s="659"/>
      <c r="D143" s="659"/>
      <c r="E143" s="659"/>
      <c r="F143" s="1056"/>
      <c r="G143" s="662"/>
      <c r="H143" s="662"/>
      <c r="I143" s="662"/>
      <c r="J143" s="652"/>
      <c r="K143" s="664"/>
      <c r="L143" s="664"/>
      <c r="M143" s="664"/>
      <c r="N143" s="664"/>
      <c r="O143" s="664"/>
      <c r="P143" s="664"/>
      <c r="Q143" s="664"/>
      <c r="R143" s="664"/>
      <c r="S143" s="664"/>
      <c r="T143" s="664"/>
      <c r="U143" s="664"/>
      <c r="V143" s="664"/>
      <c r="W143" s="664"/>
      <c r="X143" s="664"/>
      <c r="Y143" s="664"/>
      <c r="Z143" s="664"/>
      <c r="AA143" s="664"/>
      <c r="AB143" s="664"/>
      <c r="AC143" s="664"/>
      <c r="AD143" s="664"/>
      <c r="AE143" s="664"/>
      <c r="AF143" s="664"/>
      <c r="AG143" s="659"/>
      <c r="AH143" s="665"/>
      <c r="AI143" s="665"/>
      <c r="AJ143" s="666"/>
      <c r="AK143" s="666"/>
      <c r="AL143" s="662"/>
      <c r="AM143" s="88" t="str">
        <f>IF(AND(ISTEXT($E143),ISTEXT($B143)),"산출기준 &gt;&gt;  "&amp;_xlfn.XLOOKUP($E143,산출기준!$D:$D,산출기준!$E:$E,"매칭실패"),"")</f>
        <v/>
      </c>
    </row>
    <row r="144" spans="1:39" ht="34.9" customHeight="1">
      <c r="B144" s="808" t="str" cm="1">
        <f t="array" aca="1" ref="B144" ca="1">_xlfn.IFNA(INDIRECT("Family_표준_구성도!B"&amp;MATCH(F144,INDIRECT("Family_표준_구성도!"&amp;"C:C"),0)),"")</f>
        <v/>
      </c>
      <c r="C144" s="668" t="s">
        <v>2016</v>
      </c>
      <c r="D144" s="809"/>
      <c r="E144" s="668" t="s">
        <v>2021</v>
      </c>
      <c r="F144" s="1265" t="s">
        <v>2483</v>
      </c>
      <c r="G144" s="811"/>
      <c r="H144" s="917" t="s">
        <v>4067</v>
      </c>
      <c r="I144" s="1356" t="s">
        <v>1653</v>
      </c>
      <c r="J144" s="1356"/>
      <c r="K144" s="674"/>
      <c r="L144" s="674"/>
      <c r="M144" s="1357" cm="1">
        <f t="array" aca="1" ref="M144" ca="1">TRANSPOSE(INDIRECT("'WM-AR'!D"&amp;_xlfn.XMATCH($I145,'WM-AR'!G:G,0,1)):INDIRECT("'WM-AR'!D"&amp;_xlfn.XMATCH($I145,'WM-AR'!G:G,0,-1)))</f>
        <v>0</v>
      </c>
      <c r="N144" s="1357"/>
      <c r="O144" s="1358"/>
      <c r="P144" s="1359"/>
      <c r="Q144" s="1360"/>
      <c r="R144" s="1360"/>
      <c r="S144" s="1360"/>
      <c r="T144" s="1360"/>
      <c r="U144" s="1360"/>
      <c r="V144" s="1360"/>
      <c r="W144" s="1361"/>
      <c r="X144" s="1362"/>
      <c r="Y144" s="679"/>
      <c r="Z144" s="679"/>
      <c r="AA144" s="679"/>
      <c r="AB144" s="679"/>
      <c r="AC144" s="679"/>
      <c r="AD144" s="679"/>
      <c r="AE144" s="679"/>
      <c r="AF144" s="679"/>
      <c r="AG144" s="1043"/>
      <c r="AH144" s="682"/>
      <c r="AI144" s="682"/>
      <c r="AJ144" s="682"/>
      <c r="AK144" s="682"/>
      <c r="AL144" s="683"/>
      <c r="AM144" s="88" t="str">
        <f ca="1">IF(AND(ISTEXT($E144),ISTEXT($B144)),"산출기준 &gt;&gt;  "&amp;_xlfn.XLOOKUP($E144,산출기준!$D:$D,산출기준!$E:$E,"매칭실패"),"")</f>
        <v>산출기준 &gt;&gt;  [ 윈도우 일반 산출 ]</v>
      </c>
    </row>
    <row r="145" spans="1:39" ht="49.9" customHeight="1" outlineLevel="1">
      <c r="B145" s="758"/>
      <c r="C145" s="759"/>
      <c r="D145" s="759"/>
      <c r="E145" s="814"/>
      <c r="F145" s="775"/>
      <c r="G145" s="1363" t="s">
        <v>3752</v>
      </c>
      <c r="H145" s="1364" t="str">
        <f>_xlfn.XLOOKUP(I145,'WM-AR'!G:G,'WM-AR'!E:E)</f>
        <v>A04AR155 Finishing Work Door &amp; Window Work Blast Resistant Steel Window (UoM: EA)</v>
      </c>
      <c r="I145" s="765" t="s">
        <v>4032</v>
      </c>
      <c r="J145" s="1365"/>
      <c r="K145" s="766"/>
      <c r="L145" s="766"/>
      <c r="M145" s="1366"/>
      <c r="N145" s="1366"/>
      <c r="O145" s="1366"/>
      <c r="P145" s="1366"/>
      <c r="Q145" s="1366"/>
      <c r="R145" s="1366"/>
      <c r="S145" s="1366"/>
      <c r="T145" s="1366"/>
      <c r="U145" s="1366"/>
      <c r="V145" s="1366"/>
      <c r="W145" s="1366"/>
      <c r="X145" s="1366"/>
      <c r="Y145" s="766"/>
      <c r="Z145" s="766"/>
      <c r="AA145" s="766"/>
      <c r="AB145" s="766"/>
      <c r="AC145" s="766"/>
      <c r="AD145" s="766"/>
      <c r="AE145" s="766"/>
      <c r="AF145" s="766"/>
      <c r="AG145" s="1385" t="s">
        <v>4020</v>
      </c>
      <c r="AH145" s="1045"/>
      <c r="AI145" s="1045"/>
      <c r="AJ145" s="1046"/>
      <c r="AK145" s="1046"/>
      <c r="AL145" s="759"/>
      <c r="AM145" s="88" t="str">
        <f>IF(AND(ISTEXT($E145),ISTEXT($B145)),"산출기준 &gt;&gt;  "&amp;_xlfn.XLOOKUP($E145,산출기준!$D:$D,산출기준!$E:$E,"매칭실패"),"")</f>
        <v/>
      </c>
    </row>
    <row r="146" spans="1:39" ht="54.95" customHeight="1">
      <c r="A146" s="1019"/>
      <c r="B146" s="684"/>
      <c r="C146" s="685"/>
      <c r="D146" s="1020"/>
      <c r="E146" s="687"/>
      <c r="F146" s="1021"/>
      <c r="G146" s="875" t="s">
        <v>2484</v>
      </c>
      <c r="H146" s="1367" t="str">
        <f ca="1">_xlfn.IFNA(_xlfn.XLOOKUP(J146,'WM-AR'!I:I,'WM-AR'!F:F),"")</f>
        <v xml:space="preserve">A04AR155-00001 Finishing Work Door &amp; Window Work Blast Resistant Steel Window (UoM: EA)      w/ Hardware &amp; Accessories  </v>
      </c>
      <c r="I146" s="1368" t="s">
        <v>3755</v>
      </c>
      <c r="J146" s="692" t="str" cm="1">
        <f t="array" aca="1" ref="J146" ca="1">IF(ISTEXT(I146),INDIRECT("I"&amp;_xlfn.XMATCH("#",$I$1:INDIRECT("I"&amp;ROW()),,-1)+1)&amp;"-"&amp;I146,"")</f>
        <v>A04AR155-00001</v>
      </c>
      <c r="K146" s="1022"/>
      <c r="L146" s="1023" t="str">
        <f ca="1">IFERROR(VLOOKUP($J146,'WM-AR'!$I$7:$AS$3267,34,FALSE),"")</f>
        <v>EA</v>
      </c>
      <c r="M146" s="1369" t="str">
        <f ca="1">IFERROR(VLOOKUP($J146,'WM-AR'!$I$7:$AS$3267,4,FALSE),"")</f>
        <v>Finishing Work</v>
      </c>
      <c r="N146" s="1369" t="str">
        <f ca="1">IFERROR(VLOOKUP($J146,'WM-AR'!$I$7:$AS$3267,6,FALSE),"")</f>
        <v>Door &amp; Window Work</v>
      </c>
      <c r="O146" s="1369" t="str">
        <f ca="1">IFERROR(VLOOKUP($J146,'WM-AR'!$I$7:$AS$3267,8,FALSE),"")</f>
        <v>Blast Resistant Steel Window (UoM: EA)</v>
      </c>
      <c r="P146" s="1025">
        <f ca="1">IFERROR(VLOOKUP($J146,'WM-AR'!$I$7:$AS$3267,10,FALSE),"")</f>
        <v>0</v>
      </c>
      <c r="Q146" s="1026">
        <f ca="1">IFERROR(VLOOKUP($J146,'WM-AR'!$I$7:$AS$3267,12,FALSE),"")</f>
        <v>0</v>
      </c>
      <c r="R146" s="1026">
        <f ca="1">IFERROR(VLOOKUP($J146,'WM-AR'!$I$7:$AS$3267,14,FALSE),"")</f>
        <v>0</v>
      </c>
      <c r="S146" s="1026">
        <f ca="1">IFERROR(VLOOKUP($J146,'WM-AR'!$I$7:$AS$3267,16,FALSE),"")</f>
        <v>0</v>
      </c>
      <c r="T146" s="1026">
        <f ca="1">IFERROR(VLOOKUP($J146,'WM-AR'!$I$7:$AS$3267,18,FALSE),"")</f>
        <v>0</v>
      </c>
      <c r="U146" s="1026" t="str">
        <f ca="1">IFERROR(VLOOKUP($J146,'WM-AR'!$I$7:$AS$3267,20,FALSE),"")</f>
        <v>w/ Hardware &amp; Accessories</v>
      </c>
      <c r="V146" s="1026">
        <f ca="1">IFERROR(VLOOKUP($J146,'WM-AR'!$I$7:$AS$3267,22,FALSE),"")</f>
        <v>0</v>
      </c>
      <c r="W146" s="1026">
        <f ca="1">IFERROR(VLOOKUP($J146,'WM-AR'!$I$7:$AS$3267,24,FALSE),"")</f>
        <v>0</v>
      </c>
      <c r="X146" s="1026">
        <f ca="1">IFERROR(VLOOKUP($J146,'WM-AR'!$I$7:$AS$3267,25,FALSE),"")</f>
        <v>0</v>
      </c>
      <c r="Y146" s="1026" t="str">
        <f ca="1">IFERROR(VLOOKUP($J146,'WM-AR'!$I$7:$AS$3267,26,FALSE),"")</f>
        <v>W x H=(  )mm x (  )mm</v>
      </c>
      <c r="Z146" s="1026">
        <f ca="1">IFERROR(VLOOKUP($J146,'WM-AR'!$I$7:$AS$3267,27,FALSE),"")</f>
        <v>0</v>
      </c>
      <c r="AA146" s="1026">
        <f ca="1">IFERROR(VLOOKUP($J146,'WM-AR'!$I$7:$AS$3267,28,FALSE),"")</f>
        <v>0</v>
      </c>
      <c r="AB146" s="1026">
        <f ca="1">IFERROR(VLOOKUP($J146,'WM-AR'!$I$7:$AS$3267,29,FALSE),"")</f>
        <v>0</v>
      </c>
      <c r="AC146" s="1026">
        <f ca="1">IFERROR(VLOOKUP($J146,'WM-AR'!$I$7:$AS$3267,30,FALSE),"")</f>
        <v>0</v>
      </c>
      <c r="AD146" s="1026" t="str">
        <f ca="1">IFERROR(VLOOKUP($J146,'WM-AR'!$I$7:$AS$3267,31,FALSE),"")</f>
        <v>Blast Load: Overpressure (   )psi, Duration (  )ms</v>
      </c>
      <c r="AE146" s="1026">
        <f ca="1">IFERROR(VLOOKUP($J146,'WM-AR'!$I$7:$AS$3267,32,FALSE),"")</f>
        <v>0</v>
      </c>
      <c r="AF146" s="1026" t="str">
        <f ca="1">IFERROR(VLOOKUP($J146,'WM-AR'!$I$7:$AS$3267,33,FALSE),"")</f>
        <v/>
      </c>
      <c r="AG146" s="1370" t="s">
        <v>4021</v>
      </c>
      <c r="AH146" s="834" t="s">
        <v>3757</v>
      </c>
      <c r="AI146" s="834" t="s">
        <v>3757</v>
      </c>
      <c r="AJ146" s="836"/>
      <c r="AK146" s="836" t="str">
        <f ca="1">L146</f>
        <v>EA</v>
      </c>
      <c r="AL146" s="704"/>
      <c r="AM146" s="1028" t="str">
        <f>IF(AND(ISTEXT($E146),ISTEXT($B146)),"산출기준 &gt;&gt;  "&amp;_xlfn.XLOOKUP($E146,산출기준!$D:$D,산출기준!$E:$E,"매칭실패"),"")</f>
        <v/>
      </c>
    </row>
    <row r="147" spans="1:39" ht="54.95" customHeight="1">
      <c r="A147" s="1019"/>
      <c r="B147" s="705"/>
      <c r="C147" s="706"/>
      <c r="D147" s="711"/>
      <c r="E147" s="708"/>
      <c r="F147" s="1029"/>
      <c r="G147" s="882"/>
      <c r="H147" s="1371" t="str">
        <f ca="1">_xlfn.IFNA(_xlfn.XLOOKUP(J147,'WM-AR'!I:I,'WM-AR'!F:F),"")</f>
        <v/>
      </c>
      <c r="I147" s="1372"/>
      <c r="J147" s="712" t="str" cm="1">
        <f t="array" aca="1" ref="J147" ca="1">IF(ISTEXT(I147),INDIRECT("I"&amp;_xlfn.XMATCH("#",$I$1:INDIRECT("I"&amp;ROW()),,-1)+1)&amp;"-"&amp;I147,"")</f>
        <v/>
      </c>
      <c r="K147" s="1030"/>
      <c r="L147" s="1031" t="str">
        <f ca="1">IFERROR(VLOOKUP($J147,'WM-AR'!$I$7:$AS$3267,34,FALSE),"")</f>
        <v/>
      </c>
      <c r="M147" s="1373" t="str">
        <f ca="1">IFERROR(VLOOKUP($J147,'WM-AR'!$I$7:$AS$3267,4,FALSE),"")</f>
        <v/>
      </c>
      <c r="N147" s="1373" t="str">
        <f ca="1">IFERROR(VLOOKUP($J147,'WM-AR'!$I$7:$AS$3267,6,FALSE),"")</f>
        <v/>
      </c>
      <c r="O147" s="1373" t="str">
        <f ca="1">IFERROR(VLOOKUP($J147,'WM-AR'!$I$7:$AS$3267,8,FALSE),"")</f>
        <v/>
      </c>
      <c r="P147" s="1032" t="str">
        <f ca="1">IFERROR(VLOOKUP($J147,'WM-AR'!$I$7:$AS$3267,10,FALSE),"")</f>
        <v/>
      </c>
      <c r="Q147" s="1033" t="str">
        <f ca="1">IFERROR(VLOOKUP($J147,'WM-AR'!$I$7:$AS$3267,12,FALSE),"")</f>
        <v/>
      </c>
      <c r="R147" s="1033" t="str">
        <f ca="1">IFERROR(VLOOKUP($J147,'WM-AR'!$I$7:$AS$3267,14,FALSE),"")</f>
        <v/>
      </c>
      <c r="S147" s="1033" t="str">
        <f ca="1">IFERROR(VLOOKUP($J147,'WM-AR'!$I$7:$AS$3267,16,FALSE),"")</f>
        <v/>
      </c>
      <c r="T147" s="1033" t="str">
        <f ca="1">IFERROR(VLOOKUP($J147,'WM-AR'!$I$7:$AS$3267,18,FALSE),"")</f>
        <v/>
      </c>
      <c r="U147" s="1033" t="str">
        <f ca="1">IFERROR(VLOOKUP($J147,'WM-AR'!$I$7:$AS$3267,20,FALSE),"")</f>
        <v/>
      </c>
      <c r="V147" s="1033" t="str">
        <f ca="1">IFERROR(VLOOKUP($J147,'WM-AR'!$I$7:$AS$3267,22,FALSE),"")</f>
        <v/>
      </c>
      <c r="W147" s="1033" t="str">
        <f ca="1">IFERROR(VLOOKUP($J147,'WM-AR'!$I$7:$AS$3267,24,FALSE),"")</f>
        <v/>
      </c>
      <c r="X147" s="1033" t="str">
        <f ca="1">IFERROR(VLOOKUP($J147,'WM-AR'!$I$7:$AS$3267,25,FALSE),"")</f>
        <v/>
      </c>
      <c r="Y147" s="1033" t="str">
        <f ca="1">IFERROR(VLOOKUP($J147,'WM-AR'!$I$7:$AS$3267,26,FALSE),"")</f>
        <v/>
      </c>
      <c r="Z147" s="1033" t="str">
        <f ca="1">IFERROR(VLOOKUP($J147,'WM-AR'!$I$7:$AS$3267,27,FALSE),"")</f>
        <v/>
      </c>
      <c r="AA147" s="1033" t="str">
        <f ca="1">IFERROR(VLOOKUP($J147,'WM-AR'!$I$7:$AS$3267,28,FALSE),"")</f>
        <v/>
      </c>
      <c r="AB147" s="1033" t="str">
        <f ca="1">IFERROR(VLOOKUP($J147,'WM-AR'!$I$7:$AS$3267,29,FALSE),"")</f>
        <v/>
      </c>
      <c r="AC147" s="1033" t="str">
        <f ca="1">IFERROR(VLOOKUP($J147,'WM-AR'!$I$7:$AS$3267,30,FALSE),"")</f>
        <v/>
      </c>
      <c r="AD147" s="1033" t="str">
        <f ca="1">IFERROR(VLOOKUP($J147,'WM-AR'!$I$7:$AS$3267,31,FALSE),"")</f>
        <v/>
      </c>
      <c r="AE147" s="1033" t="str">
        <f ca="1">IFERROR(VLOOKUP($J147,'WM-AR'!$I$7:$AS$3267,32,FALSE),"")</f>
        <v/>
      </c>
      <c r="AF147" s="1033" t="str">
        <f ca="1">IFERROR(VLOOKUP($J147,'WM-AR'!$I$7:$AS$3267,33,FALSE),"")</f>
        <v/>
      </c>
      <c r="AG147" s="1354"/>
      <c r="AH147" s="1375" t="s">
        <v>3757</v>
      </c>
      <c r="AI147" s="1375" t="s">
        <v>3757</v>
      </c>
      <c r="AJ147" s="1375"/>
      <c r="AK147" s="1375" t="str">
        <f t="shared" ref="AK147:AK150" ca="1" si="13">L147</f>
        <v/>
      </c>
      <c r="AL147" s="723"/>
      <c r="AM147" s="1028" t="str">
        <f>IF(AND(ISTEXT($E147),ISTEXT($B147)),"산출기준 &gt;&gt;  "&amp;_xlfn.XLOOKUP($E147,산출기준!$D:$D,산출기준!$E:$E,"매칭실패"),"")</f>
        <v/>
      </c>
    </row>
    <row r="148" spans="1:39" ht="54.95" customHeight="1">
      <c r="A148" s="1019"/>
      <c r="B148" s="705"/>
      <c r="C148" s="706"/>
      <c r="D148" s="711"/>
      <c r="E148" s="708"/>
      <c r="F148" s="1029"/>
      <c r="G148" s="882"/>
      <c r="H148" s="1371" t="str">
        <f ca="1">_xlfn.IFNA(_xlfn.XLOOKUP(J148,'WM-AR'!I:I,'WM-AR'!F:F),"")</f>
        <v/>
      </c>
      <c r="I148" s="1372"/>
      <c r="J148" s="712" t="str" cm="1">
        <f t="array" aca="1" ref="J148" ca="1">IF(ISTEXT(I148),INDIRECT("I"&amp;_xlfn.XMATCH("#",$I$1:INDIRECT("I"&amp;ROW()),,-1)+1)&amp;"-"&amp;I148,"")</f>
        <v/>
      </c>
      <c r="K148" s="1030"/>
      <c r="L148" s="1031" t="str">
        <f ca="1">IFERROR(VLOOKUP($J148,'WM-AR'!$I$7:$AS$3267,34,FALSE),"")</f>
        <v/>
      </c>
      <c r="M148" s="1373" t="str">
        <f ca="1">IFERROR(VLOOKUP($J148,'WM-AR'!$I$7:$AS$3267,4,FALSE),"")</f>
        <v/>
      </c>
      <c r="N148" s="1373" t="str">
        <f ca="1">IFERROR(VLOOKUP($J148,'WM-AR'!$I$7:$AS$3267,6,FALSE),"")</f>
        <v/>
      </c>
      <c r="O148" s="1373" t="str">
        <f ca="1">IFERROR(VLOOKUP($J148,'WM-AR'!$I$7:$AS$3267,8,FALSE),"")</f>
        <v/>
      </c>
      <c r="P148" s="1032" t="str">
        <f ca="1">IFERROR(VLOOKUP($J148,'WM-AR'!$I$7:$AS$3267,10,FALSE),"")</f>
        <v/>
      </c>
      <c r="Q148" s="1033" t="str">
        <f ca="1">IFERROR(VLOOKUP($J148,'WM-AR'!$I$7:$AS$3267,12,FALSE),"")</f>
        <v/>
      </c>
      <c r="R148" s="1033" t="str">
        <f ca="1">IFERROR(VLOOKUP($J148,'WM-AR'!$I$7:$AS$3267,14,FALSE),"")</f>
        <v/>
      </c>
      <c r="S148" s="1033" t="str">
        <f ca="1">IFERROR(VLOOKUP($J148,'WM-AR'!$I$7:$AS$3267,16,FALSE),"")</f>
        <v/>
      </c>
      <c r="T148" s="1033" t="str">
        <f ca="1">IFERROR(VLOOKUP($J148,'WM-AR'!$I$7:$AS$3267,18,FALSE),"")</f>
        <v/>
      </c>
      <c r="U148" s="1033" t="str">
        <f ca="1">IFERROR(VLOOKUP($J148,'WM-AR'!$I$7:$AS$3267,20,FALSE),"")</f>
        <v/>
      </c>
      <c r="V148" s="1033" t="str">
        <f ca="1">IFERROR(VLOOKUP($J148,'WM-AR'!$I$7:$AS$3267,22,FALSE),"")</f>
        <v/>
      </c>
      <c r="W148" s="1033" t="str">
        <f ca="1">IFERROR(VLOOKUP($J148,'WM-AR'!$I$7:$AS$3267,24,FALSE),"")</f>
        <v/>
      </c>
      <c r="X148" s="1033" t="str">
        <f ca="1">IFERROR(VLOOKUP($J148,'WM-AR'!$I$7:$AS$3267,25,FALSE),"")</f>
        <v/>
      </c>
      <c r="Y148" s="1033" t="str">
        <f ca="1">IFERROR(VLOOKUP($J148,'WM-AR'!$I$7:$AS$3267,26,FALSE),"")</f>
        <v/>
      </c>
      <c r="Z148" s="1033" t="str">
        <f ca="1">IFERROR(VLOOKUP($J148,'WM-AR'!$I$7:$AS$3267,27,FALSE),"")</f>
        <v/>
      </c>
      <c r="AA148" s="1033" t="str">
        <f ca="1">IFERROR(VLOOKUP($J148,'WM-AR'!$I$7:$AS$3267,28,FALSE),"")</f>
        <v/>
      </c>
      <c r="AB148" s="1033" t="str">
        <f ca="1">IFERROR(VLOOKUP($J148,'WM-AR'!$I$7:$AS$3267,29,FALSE),"")</f>
        <v/>
      </c>
      <c r="AC148" s="1033" t="str">
        <f ca="1">IFERROR(VLOOKUP($J148,'WM-AR'!$I$7:$AS$3267,30,FALSE),"")</f>
        <v/>
      </c>
      <c r="AD148" s="1033" t="str">
        <f ca="1">IFERROR(VLOOKUP($J148,'WM-AR'!$I$7:$AS$3267,31,FALSE),"")</f>
        <v/>
      </c>
      <c r="AE148" s="1033" t="str">
        <f ca="1">IFERROR(VLOOKUP($J148,'WM-AR'!$I$7:$AS$3267,32,FALSE),"")</f>
        <v/>
      </c>
      <c r="AF148" s="1033" t="str">
        <f ca="1">IFERROR(VLOOKUP($J148,'WM-AR'!$I$7:$AS$3267,33,FALSE),"")</f>
        <v/>
      </c>
      <c r="AG148" s="1374"/>
      <c r="AH148" s="1375" t="s">
        <v>3757</v>
      </c>
      <c r="AI148" s="1375" t="s">
        <v>3757</v>
      </c>
      <c r="AJ148" s="1375"/>
      <c r="AK148" s="1375" t="str">
        <f t="shared" ca="1" si="13"/>
        <v/>
      </c>
      <c r="AL148" s="723"/>
      <c r="AM148" s="1028" t="str">
        <f>IF(AND(ISTEXT($E148),ISTEXT($B148)),"산출기준 &gt;&gt;  "&amp;_xlfn.XLOOKUP($E148,산출기준!$D:$D,산출기준!$E:$E,"매칭실패"),"")</f>
        <v/>
      </c>
    </row>
    <row r="149" spans="1:39" ht="54.95" customHeight="1">
      <c r="A149" s="1019"/>
      <c r="B149" s="705"/>
      <c r="C149" s="706"/>
      <c r="D149" s="711"/>
      <c r="E149" s="708"/>
      <c r="F149" s="1029"/>
      <c r="G149" s="882"/>
      <c r="H149" s="1371" t="str">
        <f ca="1">_xlfn.IFNA(_xlfn.XLOOKUP(J149,'WM-AR'!I:I,'WM-AR'!F:F),"")</f>
        <v/>
      </c>
      <c r="I149" s="1372"/>
      <c r="J149" s="712" t="str" cm="1">
        <f t="array" aca="1" ref="J149" ca="1">IF(ISTEXT(I149),INDIRECT("I"&amp;_xlfn.XMATCH("#",$I$1:INDIRECT("I"&amp;ROW()),,-1)+1)&amp;"-"&amp;I149,"")</f>
        <v/>
      </c>
      <c r="K149" s="1030"/>
      <c r="L149" s="1031" t="str">
        <f ca="1">IFERROR(VLOOKUP($J149,'WM-AR'!$I$7:$AS$3267,34,FALSE),"")</f>
        <v/>
      </c>
      <c r="M149" s="1373" t="str">
        <f ca="1">IFERROR(VLOOKUP($J149,'WM-AR'!$I$7:$AS$3267,4,FALSE),"")</f>
        <v/>
      </c>
      <c r="N149" s="1373" t="str">
        <f ca="1">IFERROR(VLOOKUP($J149,'WM-AR'!$I$7:$AS$3267,6,FALSE),"")</f>
        <v/>
      </c>
      <c r="O149" s="1373" t="str">
        <f ca="1">IFERROR(VLOOKUP($J149,'WM-AR'!$I$7:$AS$3267,8,FALSE),"")</f>
        <v/>
      </c>
      <c r="P149" s="1032" t="str">
        <f ca="1">IFERROR(VLOOKUP($J149,'WM-AR'!$I$7:$AS$3267,10,FALSE),"")</f>
        <v/>
      </c>
      <c r="Q149" s="1033" t="str">
        <f ca="1">IFERROR(VLOOKUP($J149,'WM-AR'!$I$7:$AS$3267,12,FALSE),"")</f>
        <v/>
      </c>
      <c r="R149" s="1033" t="str">
        <f ca="1">IFERROR(VLOOKUP($J149,'WM-AR'!$I$7:$AS$3267,14,FALSE),"")</f>
        <v/>
      </c>
      <c r="S149" s="1033" t="str">
        <f ca="1">IFERROR(VLOOKUP($J149,'WM-AR'!$I$7:$AS$3267,16,FALSE),"")</f>
        <v/>
      </c>
      <c r="T149" s="1033" t="str">
        <f ca="1">IFERROR(VLOOKUP($J149,'WM-AR'!$I$7:$AS$3267,18,FALSE),"")</f>
        <v/>
      </c>
      <c r="U149" s="1033" t="str">
        <f ca="1">IFERROR(VLOOKUP($J149,'WM-AR'!$I$7:$AS$3267,20,FALSE),"")</f>
        <v/>
      </c>
      <c r="V149" s="1033" t="str">
        <f ca="1">IFERROR(VLOOKUP($J149,'WM-AR'!$I$7:$AS$3267,22,FALSE),"")</f>
        <v/>
      </c>
      <c r="W149" s="1033" t="str">
        <f ca="1">IFERROR(VLOOKUP($J149,'WM-AR'!$I$7:$AS$3267,24,FALSE),"")</f>
        <v/>
      </c>
      <c r="X149" s="1033" t="str">
        <f ca="1">IFERROR(VLOOKUP($J149,'WM-AR'!$I$7:$AS$3267,25,FALSE),"")</f>
        <v/>
      </c>
      <c r="Y149" s="1033" t="str">
        <f ca="1">IFERROR(VLOOKUP($J149,'WM-AR'!$I$7:$AS$3267,26,FALSE),"")</f>
        <v/>
      </c>
      <c r="Z149" s="1033" t="str">
        <f ca="1">IFERROR(VLOOKUP($J149,'WM-AR'!$I$7:$AS$3267,27,FALSE),"")</f>
        <v/>
      </c>
      <c r="AA149" s="1033" t="str">
        <f ca="1">IFERROR(VLOOKUP($J149,'WM-AR'!$I$7:$AS$3267,28,FALSE),"")</f>
        <v/>
      </c>
      <c r="AB149" s="1033" t="str">
        <f ca="1">IFERROR(VLOOKUP($J149,'WM-AR'!$I$7:$AS$3267,29,FALSE),"")</f>
        <v/>
      </c>
      <c r="AC149" s="1033" t="str">
        <f ca="1">IFERROR(VLOOKUP($J149,'WM-AR'!$I$7:$AS$3267,30,FALSE),"")</f>
        <v/>
      </c>
      <c r="AD149" s="1033" t="str">
        <f ca="1">IFERROR(VLOOKUP($J149,'WM-AR'!$I$7:$AS$3267,31,FALSE),"")</f>
        <v/>
      </c>
      <c r="AE149" s="1033" t="str">
        <f ca="1">IFERROR(VLOOKUP($J149,'WM-AR'!$I$7:$AS$3267,32,FALSE),"")</f>
        <v/>
      </c>
      <c r="AF149" s="1033" t="str">
        <f ca="1">IFERROR(VLOOKUP($J149,'WM-AR'!$I$7:$AS$3267,33,FALSE),"")</f>
        <v/>
      </c>
      <c r="AG149" s="1374"/>
      <c r="AH149" s="1375" t="s">
        <v>3757</v>
      </c>
      <c r="AI149" s="1375" t="s">
        <v>3757</v>
      </c>
      <c r="AJ149" s="1375"/>
      <c r="AK149" s="1375" t="str">
        <f t="shared" ca="1" si="13"/>
        <v/>
      </c>
      <c r="AL149" s="723"/>
      <c r="AM149" s="1028" t="str">
        <f>IF(AND(ISTEXT($E149),ISTEXT($B149)),"산출기준 &gt;&gt;  "&amp;_xlfn.XLOOKUP($E149,산출기준!$D:$D,산출기준!$E:$E,"매칭실패"),"")</f>
        <v/>
      </c>
    </row>
    <row r="150" spans="1:39" ht="54.95" customHeight="1">
      <c r="A150" s="1019"/>
      <c r="B150" s="724"/>
      <c r="C150" s="725"/>
      <c r="D150" s="731"/>
      <c r="E150" s="727"/>
      <c r="F150" s="1035"/>
      <c r="G150" s="886"/>
      <c r="H150" s="1376" t="str">
        <f ca="1">_xlfn.IFNA(_xlfn.XLOOKUP(J150,'WM-AR'!I:I,'WM-AR'!F:F),"")</f>
        <v/>
      </c>
      <c r="I150" s="1377"/>
      <c r="J150" s="732" t="str" cm="1">
        <f t="array" aca="1" ref="J150" ca="1">IF(ISTEXT(I150),INDIRECT("I"&amp;_xlfn.XMATCH("#",$I$1:INDIRECT("I"&amp;ROW()),,-1)+1)&amp;"-"&amp;I150,"")</f>
        <v/>
      </c>
      <c r="K150" s="1036"/>
      <c r="L150" s="1037" t="str">
        <f ca="1">IFERROR(VLOOKUP($J150,'WM-AR'!$I$7:$AS$3267,34,FALSE),"")</f>
        <v/>
      </c>
      <c r="M150" s="1378" t="str">
        <f ca="1">IFERROR(VLOOKUP($J150,'WM-AR'!$I$7:$AS$3267,4,FALSE),"")</f>
        <v/>
      </c>
      <c r="N150" s="1378" t="str">
        <f ca="1">IFERROR(VLOOKUP($J150,'WM-AR'!$I$7:$AS$3267,6,FALSE),"")</f>
        <v/>
      </c>
      <c r="O150" s="1378" t="str">
        <f ca="1">IFERROR(VLOOKUP($J150,'WM-AR'!$I$7:$AS$3267,8,FALSE),"")</f>
        <v/>
      </c>
      <c r="P150" s="1038" t="str">
        <f ca="1">IFERROR(VLOOKUP($J150,'WM-AR'!$I$7:$AS$3267,10,FALSE),"")</f>
        <v/>
      </c>
      <c r="Q150" s="1039" t="str">
        <f ca="1">IFERROR(VLOOKUP($J150,'WM-AR'!$I$7:$AS$3267,12,FALSE),"")</f>
        <v/>
      </c>
      <c r="R150" s="1039" t="str">
        <f ca="1">IFERROR(VLOOKUP($J150,'WM-AR'!$I$7:$AS$3267,14,FALSE),"")</f>
        <v/>
      </c>
      <c r="S150" s="1039" t="str">
        <f ca="1">IFERROR(VLOOKUP($J150,'WM-AR'!$I$7:$AS$3267,16,FALSE),"")</f>
        <v/>
      </c>
      <c r="T150" s="1039" t="str">
        <f ca="1">IFERROR(VLOOKUP($J150,'WM-AR'!$I$7:$AS$3267,18,FALSE),"")</f>
        <v/>
      </c>
      <c r="U150" s="1039" t="str">
        <f ca="1">IFERROR(VLOOKUP($J150,'WM-AR'!$I$7:$AS$3267,20,FALSE),"")</f>
        <v/>
      </c>
      <c r="V150" s="1039" t="str">
        <f ca="1">IFERROR(VLOOKUP($J150,'WM-AR'!$I$7:$AS$3267,22,FALSE),"")</f>
        <v/>
      </c>
      <c r="W150" s="1039" t="str">
        <f ca="1">IFERROR(VLOOKUP($J150,'WM-AR'!$I$7:$AS$3267,24,FALSE),"")</f>
        <v/>
      </c>
      <c r="X150" s="1039" t="str">
        <f ca="1">IFERROR(VLOOKUP($J150,'WM-AR'!$I$7:$AS$3267,25,FALSE),"")</f>
        <v/>
      </c>
      <c r="Y150" s="1039" t="str">
        <f ca="1">IFERROR(VLOOKUP($J150,'WM-AR'!$I$7:$AS$3267,26,FALSE),"")</f>
        <v/>
      </c>
      <c r="Z150" s="1039" t="str">
        <f ca="1">IFERROR(VLOOKUP($J150,'WM-AR'!$I$7:$AS$3267,27,FALSE),"")</f>
        <v/>
      </c>
      <c r="AA150" s="1039" t="str">
        <f ca="1">IFERROR(VLOOKUP($J150,'WM-AR'!$I$7:$AS$3267,28,FALSE),"")</f>
        <v/>
      </c>
      <c r="AB150" s="1039" t="str">
        <f ca="1">IFERROR(VLOOKUP($J150,'WM-AR'!$I$7:$AS$3267,29,FALSE),"")</f>
        <v/>
      </c>
      <c r="AC150" s="1039" t="str">
        <f ca="1">IFERROR(VLOOKUP($J150,'WM-AR'!$I$7:$AS$3267,30,FALSE),"")</f>
        <v/>
      </c>
      <c r="AD150" s="1039" t="str">
        <f ca="1">IFERROR(VLOOKUP($J150,'WM-AR'!$I$7:$AS$3267,31,FALSE),"")</f>
        <v/>
      </c>
      <c r="AE150" s="1039" t="str">
        <f ca="1">IFERROR(VLOOKUP($J150,'WM-AR'!$I$7:$AS$3267,32,FALSE),"")</f>
        <v/>
      </c>
      <c r="AF150" s="1039" t="str">
        <f ca="1">IFERROR(VLOOKUP($J150,'WM-AR'!$I$7:$AS$3267,33,FALSE),"")</f>
        <v/>
      </c>
      <c r="AG150" s="1379"/>
      <c r="AH150" s="1380" t="s">
        <v>3757</v>
      </c>
      <c r="AI150" s="1380" t="s">
        <v>3757</v>
      </c>
      <c r="AJ150" s="1380"/>
      <c r="AK150" s="1380" t="str">
        <f t="shared" ca="1" si="13"/>
        <v/>
      </c>
      <c r="AL150" s="743"/>
      <c r="AM150" s="1028" t="str">
        <f>IF(AND(ISTEXT($E150),ISTEXT($B150)),"산출기준 &gt;&gt;  "&amp;_xlfn.XLOOKUP($E150,산출기준!$D:$D,산출기준!$E:$E,"매칭실패"),"")</f>
        <v/>
      </c>
    </row>
    <row r="151" spans="1:39">
      <c r="B151" s="635"/>
      <c r="C151" s="636"/>
      <c r="D151" s="636"/>
      <c r="E151" s="636"/>
      <c r="F151" s="638"/>
      <c r="G151" s="639"/>
      <c r="H151" s="639"/>
      <c r="I151" s="639"/>
      <c r="J151" s="641"/>
      <c r="K151" s="642"/>
      <c r="L151" s="642"/>
      <c r="M151" s="642"/>
      <c r="N151" s="642"/>
      <c r="O151" s="642"/>
      <c r="P151" s="642"/>
      <c r="Q151" s="642"/>
      <c r="R151" s="642"/>
      <c r="S151" s="642"/>
      <c r="T151" s="642"/>
      <c r="U151" s="642"/>
      <c r="V151" s="642"/>
      <c r="W151" s="642"/>
      <c r="X151" s="642"/>
      <c r="Y151" s="642"/>
      <c r="Z151" s="642"/>
      <c r="AA151" s="642"/>
      <c r="AB151" s="642"/>
      <c r="AC151" s="642"/>
      <c r="AD151" s="642"/>
      <c r="AE151" s="642"/>
      <c r="AF151" s="642"/>
      <c r="AG151" s="636"/>
      <c r="AH151" s="643"/>
      <c r="AI151" s="643"/>
      <c r="AJ151" s="644"/>
      <c r="AK151" s="644"/>
      <c r="AL151" s="639"/>
      <c r="AM151" s="88" t="str">
        <f>IF(AND(ISTEXT($E151),ISTEXT($B151)),"산출기준 &gt;&gt;  "&amp;_xlfn.XLOOKUP($E151,산출기준!$D:$D,산출기준!$E:$E,"매칭실패"),"")</f>
        <v/>
      </c>
    </row>
    <row r="152" spans="1:39">
      <c r="B152" s="645"/>
      <c r="C152" s="646" t="s">
        <v>4052</v>
      </c>
      <c r="D152" s="648"/>
      <c r="E152" s="648"/>
      <c r="F152" s="1057" t="s">
        <v>4068</v>
      </c>
      <c r="G152" s="645"/>
      <c r="H152" s="651"/>
      <c r="I152" s="651"/>
      <c r="J152" s="652"/>
      <c r="K152" s="652"/>
      <c r="L152" s="653"/>
      <c r="M152" s="653"/>
      <c r="N152" s="653"/>
      <c r="O152" s="653"/>
      <c r="P152" s="653"/>
      <c r="Q152" s="653"/>
      <c r="R152" s="653"/>
      <c r="S152" s="653"/>
      <c r="T152" s="653"/>
      <c r="U152" s="653"/>
      <c r="V152" s="653"/>
      <c r="W152" s="653"/>
      <c r="X152" s="653"/>
      <c r="Y152" s="653"/>
      <c r="Z152" s="653"/>
      <c r="AA152" s="653"/>
      <c r="AB152" s="653"/>
      <c r="AC152" s="653"/>
      <c r="AD152" s="653"/>
      <c r="AE152" s="653"/>
      <c r="AF152" s="653"/>
      <c r="AG152" s="656"/>
      <c r="AH152" s="656"/>
      <c r="AI152" s="656"/>
      <c r="AJ152" s="656"/>
      <c r="AK152" s="656"/>
      <c r="AL152" s="657"/>
      <c r="AM152" s="88" t="str">
        <f>IF(AND(ISTEXT($E152),ISTEXT($B152)),"산출기준 &gt;&gt;  "&amp;_xlfn.XLOOKUP($E152,산출기준!$D:$D,산출기준!$E:$E,"매칭실패"),"")</f>
        <v/>
      </c>
    </row>
    <row r="153" spans="1:39">
      <c r="B153" s="658"/>
      <c r="C153" s="659"/>
      <c r="D153" s="659"/>
      <c r="E153" s="659"/>
      <c r="F153" s="1056"/>
      <c r="G153" s="662"/>
      <c r="H153" s="662"/>
      <c r="I153" s="662"/>
      <c r="J153" s="652"/>
      <c r="K153" s="664"/>
      <c r="L153" s="664"/>
      <c r="M153" s="664"/>
      <c r="N153" s="664"/>
      <c r="O153" s="664"/>
      <c r="P153" s="664"/>
      <c r="Q153" s="664"/>
      <c r="R153" s="664"/>
      <c r="S153" s="664"/>
      <c r="T153" s="664"/>
      <c r="U153" s="664"/>
      <c r="V153" s="664"/>
      <c r="W153" s="664"/>
      <c r="X153" s="664"/>
      <c r="Y153" s="664"/>
      <c r="Z153" s="664"/>
      <c r="AA153" s="664"/>
      <c r="AB153" s="664"/>
      <c r="AC153" s="664"/>
      <c r="AD153" s="664"/>
      <c r="AE153" s="664"/>
      <c r="AF153" s="664"/>
      <c r="AG153" s="659"/>
      <c r="AH153" s="665"/>
      <c r="AI153" s="665"/>
      <c r="AJ153" s="666"/>
      <c r="AK153" s="666"/>
      <c r="AL153" s="662"/>
      <c r="AM153" s="88" t="str">
        <f>IF(AND(ISTEXT($E153),ISTEXT($B153)),"산출기준 &gt;&gt;  "&amp;_xlfn.XLOOKUP($E153,산출기준!$D:$D,산출기준!$E:$E,"매칭실패"),"")</f>
        <v/>
      </c>
    </row>
    <row r="154" spans="1:39" ht="34.9" customHeight="1">
      <c r="B154" s="808" t="str" cm="1">
        <f t="array" aca="1" ref="B154" ca="1">_xlfn.IFNA(INDIRECT("Family_표준_구성도!B"&amp;MATCH(F154,INDIRECT("Family_표준_구성도!"&amp;"C:C"),0)),"")</f>
        <v>9.3.1.5.1</v>
      </c>
      <c r="C154" s="668" t="s">
        <v>2016</v>
      </c>
      <c r="D154" s="809"/>
      <c r="E154" s="668" t="s">
        <v>2021</v>
      </c>
      <c r="F154" s="1265" t="s">
        <v>1439</v>
      </c>
      <c r="G154" s="811"/>
      <c r="H154" s="917" t="s">
        <v>4069</v>
      </c>
      <c r="I154" s="1356" t="s">
        <v>1653</v>
      </c>
      <c r="J154" s="1356"/>
      <c r="K154" s="674"/>
      <c r="L154" s="674"/>
      <c r="M154" s="1357" cm="1">
        <f t="array" aca="1" ref="M154" ca="1">TRANSPOSE(INDIRECT("'WM-AR'!D"&amp;_xlfn.XMATCH($I155,'WM-AR'!G:G,0,1)):INDIRECT("'WM-AR'!D"&amp;_xlfn.XMATCH($I155,'WM-AR'!G:G,0,-1)))</f>
        <v>0</v>
      </c>
      <c r="N154" s="1357"/>
      <c r="O154" s="1358"/>
      <c r="P154" s="1359"/>
      <c r="Q154" s="1360"/>
      <c r="R154" s="1360"/>
      <c r="S154" s="1360"/>
      <c r="T154" s="1360"/>
      <c r="U154" s="1360"/>
      <c r="V154" s="1360"/>
      <c r="W154" s="1361"/>
      <c r="X154" s="1362"/>
      <c r="Y154" s="679"/>
      <c r="Z154" s="679"/>
      <c r="AA154" s="679"/>
      <c r="AB154" s="679"/>
      <c r="AC154" s="679"/>
      <c r="AD154" s="679"/>
      <c r="AE154" s="679"/>
      <c r="AF154" s="679"/>
      <c r="AG154" s="1043"/>
      <c r="AH154" s="682"/>
      <c r="AI154" s="682"/>
      <c r="AJ154" s="682"/>
      <c r="AK154" s="682"/>
      <c r="AL154" s="683"/>
      <c r="AM154" s="88" t="str">
        <f ca="1">IF(AND(ISTEXT($E154),ISTEXT($B154)),"산출기준 &gt;&gt;  "&amp;_xlfn.XLOOKUP($E154,산출기준!$D:$D,산출기준!$E:$E,"매칭실패"),"")</f>
        <v>산출기준 &gt;&gt;  [ 윈도우 일반 산출 ]</v>
      </c>
    </row>
    <row r="155" spans="1:39" ht="49.9" customHeight="1" outlineLevel="1">
      <c r="B155" s="758"/>
      <c r="C155" s="759"/>
      <c r="D155" s="759"/>
      <c r="E155" s="814"/>
      <c r="F155" s="775"/>
      <c r="G155" s="1363" t="s">
        <v>3752</v>
      </c>
      <c r="H155" s="1364" t="str">
        <f>_xlfn.XLOOKUP(I155,'WM-AR'!G:G,'WM-AR'!E:E)</f>
        <v>A04AR157 Finishing Work Door &amp; Window Work Bullet-Proof Steel Window (UoM: EA)</v>
      </c>
      <c r="I155" s="765" t="s">
        <v>4036</v>
      </c>
      <c r="J155" s="1365"/>
      <c r="K155" s="766"/>
      <c r="L155" s="766"/>
      <c r="M155" s="1366"/>
      <c r="N155" s="1366"/>
      <c r="O155" s="1366"/>
      <c r="P155" s="1366"/>
      <c r="Q155" s="1366"/>
      <c r="R155" s="1366"/>
      <c r="S155" s="1366"/>
      <c r="T155" s="1366"/>
      <c r="U155" s="1366"/>
      <c r="V155" s="1366"/>
      <c r="W155" s="1366"/>
      <c r="X155" s="1366"/>
      <c r="Y155" s="766"/>
      <c r="Z155" s="766"/>
      <c r="AA155" s="766"/>
      <c r="AB155" s="766"/>
      <c r="AC155" s="766"/>
      <c r="AD155" s="766"/>
      <c r="AE155" s="766"/>
      <c r="AF155" s="766"/>
      <c r="AG155" s="1385" t="s">
        <v>4020</v>
      </c>
      <c r="AH155" s="1045"/>
      <c r="AI155" s="1045"/>
      <c r="AJ155" s="1046"/>
      <c r="AK155" s="1046"/>
      <c r="AL155" s="759"/>
      <c r="AM155" s="88" t="str">
        <f>IF(AND(ISTEXT($E155),ISTEXT($B155)),"산출기준 &gt;&gt;  "&amp;_xlfn.XLOOKUP($E155,산출기준!$D:$D,산출기준!$E:$E,"매칭실패"),"")</f>
        <v/>
      </c>
    </row>
    <row r="156" spans="1:39" ht="54.95" customHeight="1">
      <c r="A156" s="1019"/>
      <c r="B156" s="684"/>
      <c r="C156" s="685"/>
      <c r="D156" s="1020"/>
      <c r="E156" s="687"/>
      <c r="F156" s="1021"/>
      <c r="G156" s="875" t="s">
        <v>2485</v>
      </c>
      <c r="H156" s="1367" t="str">
        <f ca="1">_xlfn.IFNA(_xlfn.XLOOKUP(J156,'WM-AR'!I:I,'WM-AR'!F:F),"")</f>
        <v xml:space="preserve">A04AR157-00001 Finishing Work Door &amp; Window Work Bullet-Proof Steel Window (UoM: EA)      w/ Hardware &amp; Accessories  </v>
      </c>
      <c r="I156" s="1368" t="s">
        <v>3755</v>
      </c>
      <c r="J156" s="692" t="str" cm="1">
        <f t="array" aca="1" ref="J156" ca="1">IF(ISTEXT(I156),INDIRECT("I"&amp;_xlfn.XMATCH("#",$I$1:INDIRECT("I"&amp;ROW()),,-1)+1)&amp;"-"&amp;I156,"")</f>
        <v>A04AR157-00001</v>
      </c>
      <c r="K156" s="1022"/>
      <c r="L156" s="1023" t="str">
        <f ca="1">IFERROR(VLOOKUP($J156,'WM-AR'!$I$7:$AS$3267,34,FALSE),"")</f>
        <v>EA</v>
      </c>
      <c r="M156" s="1369" t="str">
        <f ca="1">IFERROR(VLOOKUP($J156,'WM-AR'!$I$7:$AS$3267,4,FALSE),"")</f>
        <v>Finishing Work</v>
      </c>
      <c r="N156" s="1369" t="str">
        <f ca="1">IFERROR(VLOOKUP($J156,'WM-AR'!$I$7:$AS$3267,6,FALSE),"")</f>
        <v>Door &amp; Window Work</v>
      </c>
      <c r="O156" s="1369" t="str">
        <f ca="1">IFERROR(VLOOKUP($J156,'WM-AR'!$I$7:$AS$3267,8,FALSE),"")</f>
        <v>Bullet-Proof Steel Window (UoM: EA)</v>
      </c>
      <c r="P156" s="1025">
        <f ca="1">IFERROR(VLOOKUP($J156,'WM-AR'!$I$7:$AS$3267,10,FALSE),"")</f>
        <v>0</v>
      </c>
      <c r="Q156" s="1026">
        <f ca="1">IFERROR(VLOOKUP($J156,'WM-AR'!$I$7:$AS$3267,12,FALSE),"")</f>
        <v>0</v>
      </c>
      <c r="R156" s="1026">
        <f ca="1">IFERROR(VLOOKUP($J156,'WM-AR'!$I$7:$AS$3267,14,FALSE),"")</f>
        <v>0</v>
      </c>
      <c r="S156" s="1026">
        <f ca="1">IFERROR(VLOOKUP($J156,'WM-AR'!$I$7:$AS$3267,16,FALSE),"")</f>
        <v>0</v>
      </c>
      <c r="T156" s="1026">
        <f ca="1">IFERROR(VLOOKUP($J156,'WM-AR'!$I$7:$AS$3267,18,FALSE),"")</f>
        <v>0</v>
      </c>
      <c r="U156" s="1026" t="str">
        <f ca="1">IFERROR(VLOOKUP($J156,'WM-AR'!$I$7:$AS$3267,20,FALSE),"")</f>
        <v>w/ Hardware &amp; Accessories</v>
      </c>
      <c r="V156" s="1026">
        <f ca="1">IFERROR(VLOOKUP($J156,'WM-AR'!$I$7:$AS$3267,22,FALSE),"")</f>
        <v>0</v>
      </c>
      <c r="W156" s="1026">
        <f ca="1">IFERROR(VLOOKUP($J156,'WM-AR'!$I$7:$AS$3267,24,FALSE),"")</f>
        <v>0</v>
      </c>
      <c r="X156" s="1026">
        <f ca="1">IFERROR(VLOOKUP($J156,'WM-AR'!$I$7:$AS$3267,25,FALSE),"")</f>
        <v>0</v>
      </c>
      <c r="Y156" s="1026" t="str">
        <f ca="1">IFERROR(VLOOKUP($J156,'WM-AR'!$I$7:$AS$3267,26,FALSE),"")</f>
        <v>W x H=(  )mm x (  )mm</v>
      </c>
      <c r="Z156" s="1026">
        <f ca="1">IFERROR(VLOOKUP($J156,'WM-AR'!$I$7:$AS$3267,27,FALSE),"")</f>
        <v>0</v>
      </c>
      <c r="AA156" s="1026">
        <f ca="1">IFERROR(VLOOKUP($J156,'WM-AR'!$I$7:$AS$3267,28,FALSE),"")</f>
        <v>0</v>
      </c>
      <c r="AB156" s="1026">
        <f ca="1">IFERROR(VLOOKUP($J156,'WM-AR'!$I$7:$AS$3267,29,FALSE),"")</f>
        <v>0</v>
      </c>
      <c r="AC156" s="1026">
        <f ca="1">IFERROR(VLOOKUP($J156,'WM-AR'!$I$7:$AS$3267,30,FALSE),"")</f>
        <v>0</v>
      </c>
      <c r="AD156" s="1026">
        <f ca="1">IFERROR(VLOOKUP($J156,'WM-AR'!$I$7:$AS$3267,31,FALSE),"")</f>
        <v>0</v>
      </c>
      <c r="AE156" s="1026">
        <f ca="1">IFERROR(VLOOKUP($J156,'WM-AR'!$I$7:$AS$3267,32,FALSE),"")</f>
        <v>0</v>
      </c>
      <c r="AF156" s="1026" t="str">
        <f ca="1">IFERROR(VLOOKUP($J156,'WM-AR'!$I$7:$AS$3267,33,FALSE),"")</f>
        <v/>
      </c>
      <c r="AG156" s="1370" t="s">
        <v>4021</v>
      </c>
      <c r="AH156" s="834" t="s">
        <v>3757</v>
      </c>
      <c r="AI156" s="834" t="s">
        <v>3757</v>
      </c>
      <c r="AJ156" s="836"/>
      <c r="AK156" s="836" t="str">
        <f ca="1">L156</f>
        <v>EA</v>
      </c>
      <c r="AL156" s="704"/>
      <c r="AM156" s="1028" t="str">
        <f>IF(AND(ISTEXT($E156),ISTEXT($B156)),"산출기준 &gt;&gt;  "&amp;_xlfn.XLOOKUP($E156,산출기준!$D:$D,산출기준!$E:$E,"매칭실패"),"")</f>
        <v/>
      </c>
    </row>
    <row r="157" spans="1:39" ht="54.95" customHeight="1">
      <c r="A157" s="1019"/>
      <c r="B157" s="705"/>
      <c r="C157" s="706"/>
      <c r="D157" s="711"/>
      <c r="E157" s="708"/>
      <c r="F157" s="1029"/>
      <c r="G157" s="882"/>
      <c r="H157" s="1371" t="str">
        <f ca="1">_xlfn.IFNA(_xlfn.XLOOKUP(J157,'WM-AR'!I:I,'WM-AR'!F:F),"")</f>
        <v/>
      </c>
      <c r="I157" s="1372"/>
      <c r="J157" s="712" t="str" cm="1">
        <f t="array" aca="1" ref="J157" ca="1">IF(ISTEXT(I157),INDIRECT("I"&amp;_xlfn.XMATCH("#",$I$1:INDIRECT("I"&amp;ROW()),,-1)+1)&amp;"-"&amp;I157,"")</f>
        <v/>
      </c>
      <c r="K157" s="1030"/>
      <c r="L157" s="1031" t="str">
        <f ca="1">IFERROR(VLOOKUP($J157,'WM-AR'!$I$7:$AS$3267,34,FALSE),"")</f>
        <v/>
      </c>
      <c r="M157" s="1373" t="str">
        <f ca="1">IFERROR(VLOOKUP($J157,'WM-AR'!$I$7:$AS$3267,4,FALSE),"")</f>
        <v/>
      </c>
      <c r="N157" s="1373" t="str">
        <f ca="1">IFERROR(VLOOKUP($J157,'WM-AR'!$I$7:$AS$3267,6,FALSE),"")</f>
        <v/>
      </c>
      <c r="O157" s="1373" t="str">
        <f ca="1">IFERROR(VLOOKUP($J157,'WM-AR'!$I$7:$AS$3267,8,FALSE),"")</f>
        <v/>
      </c>
      <c r="P157" s="1032" t="str">
        <f ca="1">IFERROR(VLOOKUP($J157,'WM-AR'!$I$7:$AS$3267,10,FALSE),"")</f>
        <v/>
      </c>
      <c r="Q157" s="1033" t="str">
        <f ca="1">IFERROR(VLOOKUP($J157,'WM-AR'!$I$7:$AS$3267,12,FALSE),"")</f>
        <v/>
      </c>
      <c r="R157" s="1033" t="str">
        <f ca="1">IFERROR(VLOOKUP($J157,'WM-AR'!$I$7:$AS$3267,14,FALSE),"")</f>
        <v/>
      </c>
      <c r="S157" s="1033" t="str">
        <f ca="1">IFERROR(VLOOKUP($J157,'WM-AR'!$I$7:$AS$3267,16,FALSE),"")</f>
        <v/>
      </c>
      <c r="T157" s="1033" t="str">
        <f ca="1">IFERROR(VLOOKUP($J157,'WM-AR'!$I$7:$AS$3267,18,FALSE),"")</f>
        <v/>
      </c>
      <c r="U157" s="1033" t="str">
        <f ca="1">IFERROR(VLOOKUP($J157,'WM-AR'!$I$7:$AS$3267,20,FALSE),"")</f>
        <v/>
      </c>
      <c r="V157" s="1033" t="str">
        <f ca="1">IFERROR(VLOOKUP($J157,'WM-AR'!$I$7:$AS$3267,22,FALSE),"")</f>
        <v/>
      </c>
      <c r="W157" s="1033" t="str">
        <f ca="1">IFERROR(VLOOKUP($J157,'WM-AR'!$I$7:$AS$3267,24,FALSE),"")</f>
        <v/>
      </c>
      <c r="X157" s="1033" t="str">
        <f ca="1">IFERROR(VLOOKUP($J157,'WM-AR'!$I$7:$AS$3267,25,FALSE),"")</f>
        <v/>
      </c>
      <c r="Y157" s="1033" t="str">
        <f ca="1">IFERROR(VLOOKUP($J157,'WM-AR'!$I$7:$AS$3267,26,FALSE),"")</f>
        <v/>
      </c>
      <c r="Z157" s="1033" t="str">
        <f ca="1">IFERROR(VLOOKUP($J157,'WM-AR'!$I$7:$AS$3267,27,FALSE),"")</f>
        <v/>
      </c>
      <c r="AA157" s="1033" t="str">
        <f ca="1">IFERROR(VLOOKUP($J157,'WM-AR'!$I$7:$AS$3267,28,FALSE),"")</f>
        <v/>
      </c>
      <c r="AB157" s="1033" t="str">
        <f ca="1">IFERROR(VLOOKUP($J157,'WM-AR'!$I$7:$AS$3267,29,FALSE),"")</f>
        <v/>
      </c>
      <c r="AC157" s="1033" t="str">
        <f ca="1">IFERROR(VLOOKUP($J157,'WM-AR'!$I$7:$AS$3267,30,FALSE),"")</f>
        <v/>
      </c>
      <c r="AD157" s="1033" t="str">
        <f ca="1">IFERROR(VLOOKUP($J157,'WM-AR'!$I$7:$AS$3267,31,FALSE),"")</f>
        <v/>
      </c>
      <c r="AE157" s="1033" t="str">
        <f ca="1">IFERROR(VLOOKUP($J157,'WM-AR'!$I$7:$AS$3267,32,FALSE),"")</f>
        <v/>
      </c>
      <c r="AF157" s="1033" t="str">
        <f ca="1">IFERROR(VLOOKUP($J157,'WM-AR'!$I$7:$AS$3267,33,FALSE),"")</f>
        <v/>
      </c>
      <c r="AG157" s="1354"/>
      <c r="AH157" s="1375" t="s">
        <v>3757</v>
      </c>
      <c r="AI157" s="1375" t="s">
        <v>3757</v>
      </c>
      <c r="AJ157" s="1375"/>
      <c r="AK157" s="1375" t="str">
        <f t="shared" ref="AK157:AK160" ca="1" si="14">L157</f>
        <v/>
      </c>
      <c r="AL157" s="723"/>
      <c r="AM157" s="1028" t="str">
        <f>IF(AND(ISTEXT($E157),ISTEXT($B157)),"산출기준 &gt;&gt;  "&amp;_xlfn.XLOOKUP($E157,산출기준!$D:$D,산출기준!$E:$E,"매칭실패"),"")</f>
        <v/>
      </c>
    </row>
    <row r="158" spans="1:39" ht="54.95" customHeight="1">
      <c r="A158" s="1019"/>
      <c r="B158" s="705"/>
      <c r="C158" s="706"/>
      <c r="D158" s="711"/>
      <c r="E158" s="708"/>
      <c r="F158" s="1029"/>
      <c r="G158" s="882"/>
      <c r="H158" s="1371" t="str">
        <f ca="1">_xlfn.IFNA(_xlfn.XLOOKUP(J158,'WM-AR'!I:I,'WM-AR'!F:F),"")</f>
        <v/>
      </c>
      <c r="I158" s="1372"/>
      <c r="J158" s="712" t="str" cm="1">
        <f t="array" aca="1" ref="J158" ca="1">IF(ISTEXT(I158),INDIRECT("I"&amp;_xlfn.XMATCH("#",$I$1:INDIRECT("I"&amp;ROW()),,-1)+1)&amp;"-"&amp;I158,"")</f>
        <v/>
      </c>
      <c r="K158" s="1030"/>
      <c r="L158" s="1031" t="str">
        <f ca="1">IFERROR(VLOOKUP($J158,'WM-AR'!$I$7:$AS$3267,34,FALSE),"")</f>
        <v/>
      </c>
      <c r="M158" s="1373" t="str">
        <f ca="1">IFERROR(VLOOKUP($J158,'WM-AR'!$I$7:$AS$3267,4,FALSE),"")</f>
        <v/>
      </c>
      <c r="N158" s="1373" t="str">
        <f ca="1">IFERROR(VLOOKUP($J158,'WM-AR'!$I$7:$AS$3267,6,FALSE),"")</f>
        <v/>
      </c>
      <c r="O158" s="1373" t="str">
        <f ca="1">IFERROR(VLOOKUP($J158,'WM-AR'!$I$7:$AS$3267,8,FALSE),"")</f>
        <v/>
      </c>
      <c r="P158" s="1032" t="str">
        <f ca="1">IFERROR(VLOOKUP($J158,'WM-AR'!$I$7:$AS$3267,10,FALSE),"")</f>
        <v/>
      </c>
      <c r="Q158" s="1033" t="str">
        <f ca="1">IFERROR(VLOOKUP($J158,'WM-AR'!$I$7:$AS$3267,12,FALSE),"")</f>
        <v/>
      </c>
      <c r="R158" s="1033" t="str">
        <f ca="1">IFERROR(VLOOKUP($J158,'WM-AR'!$I$7:$AS$3267,14,FALSE),"")</f>
        <v/>
      </c>
      <c r="S158" s="1033" t="str">
        <f ca="1">IFERROR(VLOOKUP($J158,'WM-AR'!$I$7:$AS$3267,16,FALSE),"")</f>
        <v/>
      </c>
      <c r="T158" s="1033" t="str">
        <f ca="1">IFERROR(VLOOKUP($J158,'WM-AR'!$I$7:$AS$3267,18,FALSE),"")</f>
        <v/>
      </c>
      <c r="U158" s="1033" t="str">
        <f ca="1">IFERROR(VLOOKUP($J158,'WM-AR'!$I$7:$AS$3267,20,FALSE),"")</f>
        <v/>
      </c>
      <c r="V158" s="1033" t="str">
        <f ca="1">IFERROR(VLOOKUP($J158,'WM-AR'!$I$7:$AS$3267,22,FALSE),"")</f>
        <v/>
      </c>
      <c r="W158" s="1033" t="str">
        <f ca="1">IFERROR(VLOOKUP($J158,'WM-AR'!$I$7:$AS$3267,24,FALSE),"")</f>
        <v/>
      </c>
      <c r="X158" s="1033" t="str">
        <f ca="1">IFERROR(VLOOKUP($J158,'WM-AR'!$I$7:$AS$3267,25,FALSE),"")</f>
        <v/>
      </c>
      <c r="Y158" s="1033" t="str">
        <f ca="1">IFERROR(VLOOKUP($J158,'WM-AR'!$I$7:$AS$3267,26,FALSE),"")</f>
        <v/>
      </c>
      <c r="Z158" s="1033" t="str">
        <f ca="1">IFERROR(VLOOKUP($J158,'WM-AR'!$I$7:$AS$3267,27,FALSE),"")</f>
        <v/>
      </c>
      <c r="AA158" s="1033" t="str">
        <f ca="1">IFERROR(VLOOKUP($J158,'WM-AR'!$I$7:$AS$3267,28,FALSE),"")</f>
        <v/>
      </c>
      <c r="AB158" s="1033" t="str">
        <f ca="1">IFERROR(VLOOKUP($J158,'WM-AR'!$I$7:$AS$3267,29,FALSE),"")</f>
        <v/>
      </c>
      <c r="AC158" s="1033" t="str">
        <f ca="1">IFERROR(VLOOKUP($J158,'WM-AR'!$I$7:$AS$3267,30,FALSE),"")</f>
        <v/>
      </c>
      <c r="AD158" s="1033" t="str">
        <f ca="1">IFERROR(VLOOKUP($J158,'WM-AR'!$I$7:$AS$3267,31,FALSE),"")</f>
        <v/>
      </c>
      <c r="AE158" s="1033" t="str">
        <f ca="1">IFERROR(VLOOKUP($J158,'WM-AR'!$I$7:$AS$3267,32,FALSE),"")</f>
        <v/>
      </c>
      <c r="AF158" s="1033" t="str">
        <f ca="1">IFERROR(VLOOKUP($J158,'WM-AR'!$I$7:$AS$3267,33,FALSE),"")</f>
        <v/>
      </c>
      <c r="AG158" s="1374"/>
      <c r="AH158" s="1375" t="s">
        <v>3757</v>
      </c>
      <c r="AI158" s="1375" t="s">
        <v>3757</v>
      </c>
      <c r="AJ158" s="1375"/>
      <c r="AK158" s="1375" t="str">
        <f t="shared" ca="1" si="14"/>
        <v/>
      </c>
      <c r="AL158" s="723"/>
      <c r="AM158" s="1028" t="str">
        <f>IF(AND(ISTEXT($E158),ISTEXT($B158)),"산출기준 &gt;&gt;  "&amp;_xlfn.XLOOKUP($E158,산출기준!$D:$D,산출기준!$E:$E,"매칭실패"),"")</f>
        <v/>
      </c>
    </row>
    <row r="159" spans="1:39" ht="54.95" customHeight="1">
      <c r="A159" s="1019"/>
      <c r="B159" s="705"/>
      <c r="C159" s="706"/>
      <c r="D159" s="711"/>
      <c r="E159" s="708"/>
      <c r="F159" s="1029"/>
      <c r="G159" s="882"/>
      <c r="H159" s="1371" t="str">
        <f ca="1">_xlfn.IFNA(_xlfn.XLOOKUP(J159,'WM-AR'!I:I,'WM-AR'!F:F),"")</f>
        <v/>
      </c>
      <c r="I159" s="1372"/>
      <c r="J159" s="712" t="str" cm="1">
        <f t="array" aca="1" ref="J159" ca="1">IF(ISTEXT(I159),INDIRECT("I"&amp;_xlfn.XMATCH("#",$I$1:INDIRECT("I"&amp;ROW()),,-1)+1)&amp;"-"&amp;I159,"")</f>
        <v/>
      </c>
      <c r="K159" s="1030"/>
      <c r="L159" s="1031" t="str">
        <f ca="1">IFERROR(VLOOKUP($J159,'WM-AR'!$I$7:$AS$3267,34,FALSE),"")</f>
        <v/>
      </c>
      <c r="M159" s="1373" t="str">
        <f ca="1">IFERROR(VLOOKUP($J159,'WM-AR'!$I$7:$AS$3267,4,FALSE),"")</f>
        <v/>
      </c>
      <c r="N159" s="1373" t="str">
        <f ca="1">IFERROR(VLOOKUP($J159,'WM-AR'!$I$7:$AS$3267,6,FALSE),"")</f>
        <v/>
      </c>
      <c r="O159" s="1373" t="str">
        <f ca="1">IFERROR(VLOOKUP($J159,'WM-AR'!$I$7:$AS$3267,8,FALSE),"")</f>
        <v/>
      </c>
      <c r="P159" s="1032" t="str">
        <f ca="1">IFERROR(VLOOKUP($J159,'WM-AR'!$I$7:$AS$3267,10,FALSE),"")</f>
        <v/>
      </c>
      <c r="Q159" s="1033" t="str">
        <f ca="1">IFERROR(VLOOKUP($J159,'WM-AR'!$I$7:$AS$3267,12,FALSE),"")</f>
        <v/>
      </c>
      <c r="R159" s="1033" t="str">
        <f ca="1">IFERROR(VLOOKUP($J159,'WM-AR'!$I$7:$AS$3267,14,FALSE),"")</f>
        <v/>
      </c>
      <c r="S159" s="1033" t="str">
        <f ca="1">IFERROR(VLOOKUP($J159,'WM-AR'!$I$7:$AS$3267,16,FALSE),"")</f>
        <v/>
      </c>
      <c r="T159" s="1033" t="str">
        <f ca="1">IFERROR(VLOOKUP($J159,'WM-AR'!$I$7:$AS$3267,18,FALSE),"")</f>
        <v/>
      </c>
      <c r="U159" s="1033" t="str">
        <f ca="1">IFERROR(VLOOKUP($J159,'WM-AR'!$I$7:$AS$3267,20,FALSE),"")</f>
        <v/>
      </c>
      <c r="V159" s="1033" t="str">
        <f ca="1">IFERROR(VLOOKUP($J159,'WM-AR'!$I$7:$AS$3267,22,FALSE),"")</f>
        <v/>
      </c>
      <c r="W159" s="1033" t="str">
        <f ca="1">IFERROR(VLOOKUP($J159,'WM-AR'!$I$7:$AS$3267,24,FALSE),"")</f>
        <v/>
      </c>
      <c r="X159" s="1033" t="str">
        <f ca="1">IFERROR(VLOOKUP($J159,'WM-AR'!$I$7:$AS$3267,25,FALSE),"")</f>
        <v/>
      </c>
      <c r="Y159" s="1033" t="str">
        <f ca="1">IFERROR(VLOOKUP($J159,'WM-AR'!$I$7:$AS$3267,26,FALSE),"")</f>
        <v/>
      </c>
      <c r="Z159" s="1033" t="str">
        <f ca="1">IFERROR(VLOOKUP($J159,'WM-AR'!$I$7:$AS$3267,27,FALSE),"")</f>
        <v/>
      </c>
      <c r="AA159" s="1033" t="str">
        <f ca="1">IFERROR(VLOOKUP($J159,'WM-AR'!$I$7:$AS$3267,28,FALSE),"")</f>
        <v/>
      </c>
      <c r="AB159" s="1033" t="str">
        <f ca="1">IFERROR(VLOOKUP($J159,'WM-AR'!$I$7:$AS$3267,29,FALSE),"")</f>
        <v/>
      </c>
      <c r="AC159" s="1033" t="str">
        <f ca="1">IFERROR(VLOOKUP($J159,'WM-AR'!$I$7:$AS$3267,30,FALSE),"")</f>
        <v/>
      </c>
      <c r="AD159" s="1033" t="str">
        <f ca="1">IFERROR(VLOOKUP($J159,'WM-AR'!$I$7:$AS$3267,31,FALSE),"")</f>
        <v/>
      </c>
      <c r="AE159" s="1033" t="str">
        <f ca="1">IFERROR(VLOOKUP($J159,'WM-AR'!$I$7:$AS$3267,32,FALSE),"")</f>
        <v/>
      </c>
      <c r="AF159" s="1033" t="str">
        <f ca="1">IFERROR(VLOOKUP($J159,'WM-AR'!$I$7:$AS$3267,33,FALSE),"")</f>
        <v/>
      </c>
      <c r="AG159" s="1374"/>
      <c r="AH159" s="1375" t="s">
        <v>3757</v>
      </c>
      <c r="AI159" s="1375" t="s">
        <v>3757</v>
      </c>
      <c r="AJ159" s="1375"/>
      <c r="AK159" s="1375" t="str">
        <f t="shared" ca="1" si="14"/>
        <v/>
      </c>
      <c r="AL159" s="723"/>
      <c r="AM159" s="1028" t="str">
        <f>IF(AND(ISTEXT($E159),ISTEXT($B159)),"산출기준 &gt;&gt;  "&amp;_xlfn.XLOOKUP($E159,산출기준!$D:$D,산출기준!$E:$E,"매칭실패"),"")</f>
        <v/>
      </c>
    </row>
    <row r="160" spans="1:39" ht="54.95" customHeight="1">
      <c r="A160" s="1019"/>
      <c r="B160" s="724"/>
      <c r="C160" s="725"/>
      <c r="D160" s="731"/>
      <c r="E160" s="727"/>
      <c r="F160" s="1035"/>
      <c r="G160" s="886"/>
      <c r="H160" s="1376" t="str">
        <f ca="1">_xlfn.IFNA(_xlfn.XLOOKUP(J160,'WM-AR'!I:I,'WM-AR'!F:F),"")</f>
        <v/>
      </c>
      <c r="I160" s="1377"/>
      <c r="J160" s="732" t="str" cm="1">
        <f t="array" aca="1" ref="J160" ca="1">IF(ISTEXT(I160),INDIRECT("I"&amp;_xlfn.XMATCH("#",$I$1:INDIRECT("I"&amp;ROW()),,-1)+1)&amp;"-"&amp;I160,"")</f>
        <v/>
      </c>
      <c r="K160" s="1036"/>
      <c r="L160" s="1037" t="str">
        <f ca="1">IFERROR(VLOOKUP($J160,'WM-AR'!$I$7:$AS$3267,34,FALSE),"")</f>
        <v/>
      </c>
      <c r="M160" s="1378" t="str">
        <f ca="1">IFERROR(VLOOKUP($J160,'WM-AR'!$I$7:$AS$3267,4,FALSE),"")</f>
        <v/>
      </c>
      <c r="N160" s="1378" t="str">
        <f ca="1">IFERROR(VLOOKUP($J160,'WM-AR'!$I$7:$AS$3267,6,FALSE),"")</f>
        <v/>
      </c>
      <c r="O160" s="1378" t="str">
        <f ca="1">IFERROR(VLOOKUP($J160,'WM-AR'!$I$7:$AS$3267,8,FALSE),"")</f>
        <v/>
      </c>
      <c r="P160" s="1038" t="str">
        <f ca="1">IFERROR(VLOOKUP($J160,'WM-AR'!$I$7:$AS$3267,10,FALSE),"")</f>
        <v/>
      </c>
      <c r="Q160" s="1039" t="str">
        <f ca="1">IFERROR(VLOOKUP($J160,'WM-AR'!$I$7:$AS$3267,12,FALSE),"")</f>
        <v/>
      </c>
      <c r="R160" s="1039" t="str">
        <f ca="1">IFERROR(VLOOKUP($J160,'WM-AR'!$I$7:$AS$3267,14,FALSE),"")</f>
        <v/>
      </c>
      <c r="S160" s="1039" t="str">
        <f ca="1">IFERROR(VLOOKUP($J160,'WM-AR'!$I$7:$AS$3267,16,FALSE),"")</f>
        <v/>
      </c>
      <c r="T160" s="1039" t="str">
        <f ca="1">IFERROR(VLOOKUP($J160,'WM-AR'!$I$7:$AS$3267,18,FALSE),"")</f>
        <v/>
      </c>
      <c r="U160" s="1039" t="str">
        <f ca="1">IFERROR(VLOOKUP($J160,'WM-AR'!$I$7:$AS$3267,20,FALSE),"")</f>
        <v/>
      </c>
      <c r="V160" s="1039" t="str">
        <f ca="1">IFERROR(VLOOKUP($J160,'WM-AR'!$I$7:$AS$3267,22,FALSE),"")</f>
        <v/>
      </c>
      <c r="W160" s="1039" t="str">
        <f ca="1">IFERROR(VLOOKUP($J160,'WM-AR'!$I$7:$AS$3267,24,FALSE),"")</f>
        <v/>
      </c>
      <c r="X160" s="1039" t="str">
        <f ca="1">IFERROR(VLOOKUP($J160,'WM-AR'!$I$7:$AS$3267,25,FALSE),"")</f>
        <v/>
      </c>
      <c r="Y160" s="1039" t="str">
        <f ca="1">IFERROR(VLOOKUP($J160,'WM-AR'!$I$7:$AS$3267,26,FALSE),"")</f>
        <v/>
      </c>
      <c r="Z160" s="1039" t="str">
        <f ca="1">IFERROR(VLOOKUP($J160,'WM-AR'!$I$7:$AS$3267,27,FALSE),"")</f>
        <v/>
      </c>
      <c r="AA160" s="1039" t="str">
        <f ca="1">IFERROR(VLOOKUP($J160,'WM-AR'!$I$7:$AS$3267,28,FALSE),"")</f>
        <v/>
      </c>
      <c r="AB160" s="1039" t="str">
        <f ca="1">IFERROR(VLOOKUP($J160,'WM-AR'!$I$7:$AS$3267,29,FALSE),"")</f>
        <v/>
      </c>
      <c r="AC160" s="1039" t="str">
        <f ca="1">IFERROR(VLOOKUP($J160,'WM-AR'!$I$7:$AS$3267,30,FALSE),"")</f>
        <v/>
      </c>
      <c r="AD160" s="1039" t="str">
        <f ca="1">IFERROR(VLOOKUP($J160,'WM-AR'!$I$7:$AS$3267,31,FALSE),"")</f>
        <v/>
      </c>
      <c r="AE160" s="1039" t="str">
        <f ca="1">IFERROR(VLOOKUP($J160,'WM-AR'!$I$7:$AS$3267,32,FALSE),"")</f>
        <v/>
      </c>
      <c r="AF160" s="1039" t="str">
        <f ca="1">IFERROR(VLOOKUP($J160,'WM-AR'!$I$7:$AS$3267,33,FALSE),"")</f>
        <v/>
      </c>
      <c r="AG160" s="1379"/>
      <c r="AH160" s="1380" t="s">
        <v>3757</v>
      </c>
      <c r="AI160" s="1380" t="s">
        <v>3757</v>
      </c>
      <c r="AJ160" s="1380"/>
      <c r="AK160" s="1380" t="str">
        <f t="shared" ca="1" si="14"/>
        <v/>
      </c>
      <c r="AL160" s="743"/>
      <c r="AM160" s="1028" t="str">
        <f>IF(AND(ISTEXT($E160),ISTEXT($B160)),"산출기준 &gt;&gt;  "&amp;_xlfn.XLOOKUP($E160,산출기준!$D:$D,산출기준!$E:$E,"매칭실패"),"")</f>
        <v/>
      </c>
    </row>
    <row r="161" spans="1:39">
      <c r="B161" s="658"/>
      <c r="C161" s="659"/>
      <c r="D161" s="659"/>
      <c r="E161" s="659"/>
      <c r="F161" s="1056"/>
      <c r="G161" s="662"/>
      <c r="H161" s="662"/>
      <c r="I161" s="662"/>
      <c r="J161" s="652"/>
      <c r="K161" s="664"/>
      <c r="L161" s="664"/>
      <c r="M161" s="664"/>
      <c r="N161" s="664"/>
      <c r="O161" s="664"/>
      <c r="P161" s="664"/>
      <c r="Q161" s="664"/>
      <c r="R161" s="664"/>
      <c r="S161" s="664"/>
      <c r="T161" s="664"/>
      <c r="U161" s="664"/>
      <c r="V161" s="664"/>
      <c r="W161" s="664"/>
      <c r="X161" s="664"/>
      <c r="Y161" s="664"/>
      <c r="Z161" s="664"/>
      <c r="AA161" s="664"/>
      <c r="AB161" s="664"/>
      <c r="AC161" s="664"/>
      <c r="AD161" s="664"/>
      <c r="AE161" s="664"/>
      <c r="AF161" s="664"/>
      <c r="AG161" s="659"/>
      <c r="AH161" s="665"/>
      <c r="AI161" s="665"/>
      <c r="AJ161" s="666"/>
      <c r="AK161" s="666"/>
      <c r="AL161" s="662"/>
      <c r="AM161" s="88" t="str">
        <f>IF(AND(ISTEXT($E161),ISTEXT($B161)),"산출기준 &gt;&gt;  "&amp;_xlfn.XLOOKUP($E161,산출기준!$D:$D,산출기준!$E:$E,"매칭실패"),"")</f>
        <v/>
      </c>
    </row>
    <row r="162" spans="1:39">
      <c r="B162" s="658"/>
      <c r="C162" s="659"/>
      <c r="D162" s="659"/>
      <c r="E162" s="659"/>
      <c r="F162" s="661"/>
      <c r="G162" s="662"/>
      <c r="H162" s="662"/>
      <c r="I162" s="662"/>
      <c r="J162" s="652"/>
      <c r="K162" s="664"/>
      <c r="L162" s="664"/>
      <c r="M162" s="664"/>
      <c r="N162" s="664"/>
      <c r="O162" s="664"/>
      <c r="P162" s="664"/>
      <c r="Q162" s="664"/>
      <c r="R162" s="664"/>
      <c r="S162" s="664"/>
      <c r="T162" s="664"/>
      <c r="U162" s="664"/>
      <c r="V162" s="664"/>
      <c r="W162" s="664"/>
      <c r="X162" s="664"/>
      <c r="Y162" s="664"/>
      <c r="Z162" s="664"/>
      <c r="AA162" s="664"/>
      <c r="AB162" s="664"/>
      <c r="AC162" s="664"/>
      <c r="AD162" s="664"/>
      <c r="AE162" s="664"/>
      <c r="AF162" s="664"/>
      <c r="AG162" s="659"/>
      <c r="AH162" s="665"/>
      <c r="AI162" s="665"/>
      <c r="AJ162" s="666"/>
      <c r="AK162" s="666"/>
      <c r="AL162" s="662"/>
      <c r="AM162" s="88" t="str">
        <f>IF(AND(ISTEXT($E162),ISTEXT($B162)),"산출기준 &gt;&gt;  "&amp;_xlfn.XLOOKUP($E162,산출기준!$D:$D,산출기준!$E:$E,"매칭실패"),"")</f>
        <v/>
      </c>
    </row>
    <row r="163" spans="1:39" ht="34.9" customHeight="1">
      <c r="B163" s="623">
        <v>9.4</v>
      </c>
      <c r="C163" s="626" t="s">
        <v>1440</v>
      </c>
      <c r="D163" s="626"/>
      <c r="E163" s="626"/>
      <c r="F163" s="627"/>
      <c r="G163" s="628"/>
      <c r="H163" s="628"/>
      <c r="I163" s="628"/>
      <c r="J163" s="630"/>
      <c r="K163" s="630"/>
      <c r="L163" s="631"/>
      <c r="M163" s="631"/>
      <c r="N163" s="631"/>
      <c r="O163" s="631"/>
      <c r="P163" s="631"/>
      <c r="Q163" s="631"/>
      <c r="R163" s="631"/>
      <c r="S163" s="631"/>
      <c r="T163" s="631"/>
      <c r="U163" s="631"/>
      <c r="V163" s="631"/>
      <c r="W163" s="631"/>
      <c r="X163" s="631"/>
      <c r="Y163" s="631"/>
      <c r="Z163" s="631"/>
      <c r="AA163" s="631"/>
      <c r="AB163" s="631"/>
      <c r="AC163" s="631"/>
      <c r="AD163" s="631"/>
      <c r="AE163" s="631"/>
      <c r="AF163" s="631"/>
      <c r="AG163" s="634"/>
      <c r="AH163" s="634"/>
      <c r="AI163" s="634"/>
      <c r="AJ163" s="634"/>
      <c r="AK163" s="634"/>
      <c r="AL163" s="634"/>
      <c r="AM163" s="88" t="str">
        <f>IF(AND(ISTEXT($E163),ISTEXT($B163)),"산출기준 &gt;&gt;  "&amp;_xlfn.XLOOKUP($E163,산출기준!$D:$D,산출기준!$E:$E,"매칭실패"),"")</f>
        <v/>
      </c>
    </row>
    <row r="164" spans="1:39">
      <c r="B164" s="635"/>
      <c r="C164" s="636"/>
      <c r="D164" s="636"/>
      <c r="E164" s="636"/>
      <c r="F164" s="638"/>
      <c r="G164" s="639"/>
      <c r="H164" s="639"/>
      <c r="I164" s="639"/>
      <c r="J164" s="641"/>
      <c r="K164" s="642"/>
      <c r="L164" s="642"/>
      <c r="M164" s="642"/>
      <c r="N164" s="642"/>
      <c r="O164" s="642"/>
      <c r="P164" s="642"/>
      <c r="Q164" s="642"/>
      <c r="R164" s="642"/>
      <c r="S164" s="642"/>
      <c r="T164" s="642"/>
      <c r="U164" s="642"/>
      <c r="V164" s="642"/>
      <c r="W164" s="642"/>
      <c r="X164" s="642"/>
      <c r="Y164" s="642"/>
      <c r="Z164" s="642"/>
      <c r="AA164" s="642"/>
      <c r="AB164" s="642"/>
      <c r="AC164" s="642"/>
      <c r="AD164" s="642"/>
      <c r="AE164" s="642"/>
      <c r="AF164" s="642"/>
      <c r="AG164" s="636"/>
      <c r="AH164" s="643"/>
      <c r="AI164" s="643"/>
      <c r="AJ164" s="644"/>
      <c r="AK164" s="644"/>
      <c r="AL164" s="639"/>
      <c r="AM164" s="88" t="str">
        <f>IF(AND(ISTEXT($E164),ISTEXT($B164)),"산출기준 &gt;&gt;  "&amp;_xlfn.XLOOKUP($E164,산출기준!$D:$D,산출기준!$E:$E,"매칭실패"),"")</f>
        <v/>
      </c>
    </row>
    <row r="165" spans="1:39">
      <c r="B165" s="645"/>
      <c r="C165" s="646" t="s">
        <v>4070</v>
      </c>
      <c r="D165" s="648"/>
      <c r="E165" s="648"/>
      <c r="F165" s="1057" t="s">
        <v>4071</v>
      </c>
      <c r="G165" s="645"/>
      <c r="H165" s="651"/>
      <c r="I165" s="651"/>
      <c r="J165" s="652"/>
      <c r="K165" s="652"/>
      <c r="L165" s="653"/>
      <c r="M165" s="653"/>
      <c r="N165" s="653"/>
      <c r="O165" s="653"/>
      <c r="P165" s="653"/>
      <c r="Q165" s="653"/>
      <c r="R165" s="653"/>
      <c r="S165" s="653"/>
      <c r="T165" s="653"/>
      <c r="U165" s="653"/>
      <c r="V165" s="653"/>
      <c r="W165" s="653"/>
      <c r="X165" s="653"/>
      <c r="Y165" s="653"/>
      <c r="Z165" s="653"/>
      <c r="AA165" s="653"/>
      <c r="AB165" s="653"/>
      <c r="AC165" s="653"/>
      <c r="AD165" s="653"/>
      <c r="AE165" s="653"/>
      <c r="AF165" s="653"/>
      <c r="AG165" s="656"/>
      <c r="AH165" s="656"/>
      <c r="AI165" s="656"/>
      <c r="AJ165" s="656"/>
      <c r="AK165" s="656"/>
      <c r="AL165" s="657"/>
      <c r="AM165" s="88" t="str">
        <f>IF(AND(ISTEXT($E165),ISTEXT($B165)),"산출기준 &gt;&gt;  "&amp;_xlfn.XLOOKUP($E165,산출기준!$D:$D,산출기준!$E:$E,"매칭실패"),"")</f>
        <v/>
      </c>
    </row>
    <row r="166" spans="1:39">
      <c r="B166" s="658"/>
      <c r="C166" s="659"/>
      <c r="D166" s="659"/>
      <c r="E166" s="659"/>
      <c r="F166" s="1056"/>
      <c r="G166" s="662"/>
      <c r="H166" s="662"/>
      <c r="I166" s="662"/>
      <c r="J166" s="652"/>
      <c r="K166" s="664"/>
      <c r="L166" s="664"/>
      <c r="M166" s="664"/>
      <c r="N166" s="664"/>
      <c r="O166" s="664"/>
      <c r="P166" s="664"/>
      <c r="Q166" s="664"/>
      <c r="R166" s="664"/>
      <c r="S166" s="664"/>
      <c r="T166" s="664"/>
      <c r="U166" s="664"/>
      <c r="V166" s="664"/>
      <c r="W166" s="664"/>
      <c r="X166" s="664"/>
      <c r="Y166" s="664"/>
      <c r="Z166" s="664"/>
      <c r="AA166" s="664"/>
      <c r="AB166" s="664"/>
      <c r="AC166" s="664"/>
      <c r="AD166" s="664"/>
      <c r="AE166" s="664"/>
      <c r="AF166" s="664"/>
      <c r="AG166" s="659"/>
      <c r="AH166" s="665"/>
      <c r="AI166" s="665"/>
      <c r="AJ166" s="666"/>
      <c r="AK166" s="666"/>
      <c r="AL166" s="662"/>
      <c r="AM166" s="88" t="str">
        <f>IF(AND(ISTEXT($E166),ISTEXT($B166)),"산출기준 &gt;&gt;  "&amp;_xlfn.XLOOKUP($E166,산출기준!$D:$D,산출기준!$E:$E,"매칭실패"),"")</f>
        <v/>
      </c>
    </row>
    <row r="167" spans="1:39" ht="34.9" customHeight="1">
      <c r="B167" s="808" t="str" cm="1">
        <f t="array" aca="1" ref="B167" ca="1">_xlfn.IFNA(INDIRECT("Family_표준_구성도!B"&amp;MATCH(F167,INDIRECT("Family_표준_구성도!"&amp;"C:C"),0)),"")</f>
        <v>9.4.1.1.1</v>
      </c>
      <c r="C167" s="668" t="s">
        <v>2016</v>
      </c>
      <c r="D167" s="809"/>
      <c r="E167" s="668" t="s">
        <v>2021</v>
      </c>
      <c r="F167" s="1265" t="s">
        <v>4072</v>
      </c>
      <c r="G167" s="811"/>
      <c r="H167" s="917" t="s">
        <v>4073</v>
      </c>
      <c r="I167" s="1356" t="s">
        <v>1653</v>
      </c>
      <c r="J167" s="1356"/>
      <c r="K167" s="674"/>
      <c r="L167" s="674"/>
      <c r="M167" s="1357" t="str" cm="1">
        <f t="array" aca="1" ref="M167:O167" ca="1">TRANSPOSE(INDIRECT("'WM-AR'!D"&amp;_xlfn.XMATCH($I168,'WM-AR'!G:G,0,1)):INDIRECT("'WM-AR'!D"&amp;_xlfn.XMATCH($I168,'WM-AR'!G:G,0,-1)))</f>
        <v>Fire Protective Rating: N/A</v>
      </c>
      <c r="N167" s="1357" t="str">
        <f ca="1"/>
        <v>Fire Protective Rating: 0.5-hr</v>
      </c>
      <c r="O167" s="1358" t="str">
        <f ca="1"/>
        <v>Fire Protective Rating: 1-hr</v>
      </c>
      <c r="P167" s="1359"/>
      <c r="Q167" s="1360"/>
      <c r="R167" s="1360"/>
      <c r="S167" s="1360"/>
      <c r="T167" s="1360"/>
      <c r="U167" s="1360"/>
      <c r="V167" s="1360"/>
      <c r="W167" s="1361"/>
      <c r="X167" s="1362"/>
      <c r="Y167" s="679"/>
      <c r="Z167" s="679"/>
      <c r="AA167" s="679"/>
      <c r="AB167" s="679"/>
      <c r="AC167" s="679"/>
      <c r="AD167" s="679"/>
      <c r="AE167" s="679"/>
      <c r="AF167" s="679"/>
      <c r="AG167" s="1043"/>
      <c r="AH167" s="682"/>
      <c r="AI167" s="682"/>
      <c r="AJ167" s="682"/>
      <c r="AK167" s="682"/>
      <c r="AL167" s="683"/>
      <c r="AM167" s="88" t="str">
        <f ca="1">IF(AND(ISTEXT($E167),ISTEXT($B167)),"산출기준 &gt;&gt;  "&amp;_xlfn.XLOOKUP($E167,산출기준!$D:$D,산출기준!$E:$E,"매칭실패"),"")</f>
        <v>산출기준 &gt;&gt;  [ 윈도우 일반 산출 ]</v>
      </c>
    </row>
    <row r="168" spans="1:39" ht="49.9" customHeight="1" outlineLevel="1">
      <c r="B168" s="758"/>
      <c r="C168" s="759"/>
      <c r="D168" s="759"/>
      <c r="E168" s="814"/>
      <c r="F168" s="775"/>
      <c r="G168" s="1363" t="s">
        <v>3752</v>
      </c>
      <c r="H168" s="1364" t="str">
        <f>_xlfn.XLOOKUP(I168,'WM-AR'!G:G,'WM-AR'!E:E)</f>
        <v>A04AR153 Finishing Work Door &amp; Window Work Steel Window (UoM: EA)</v>
      </c>
      <c r="I168" s="765" t="s">
        <v>4019</v>
      </c>
      <c r="J168" s="1365"/>
      <c r="K168" s="766"/>
      <c r="L168" s="766"/>
      <c r="M168" s="1366"/>
      <c r="N168" s="1366"/>
      <c r="O168" s="1366"/>
      <c r="P168" s="1366"/>
      <c r="Q168" s="1366"/>
      <c r="R168" s="1366"/>
      <c r="S168" s="1366"/>
      <c r="T168" s="1366"/>
      <c r="U168" s="1366"/>
      <c r="V168" s="1366"/>
      <c r="W168" s="1366"/>
      <c r="X168" s="1366"/>
      <c r="Y168" s="766"/>
      <c r="Z168" s="766"/>
      <c r="AA168" s="766"/>
      <c r="AB168" s="766"/>
      <c r="AC168" s="766"/>
      <c r="AD168" s="766"/>
      <c r="AE168" s="766"/>
      <c r="AF168" s="766"/>
      <c r="AG168" s="1385" t="s">
        <v>4020</v>
      </c>
      <c r="AH168" s="1045"/>
      <c r="AI168" s="1045"/>
      <c r="AJ168" s="1046"/>
      <c r="AK168" s="1046"/>
      <c r="AL168" s="759"/>
      <c r="AM168" s="88" t="str">
        <f>IF(AND(ISTEXT($E168),ISTEXT($B168)),"산출기준 &gt;&gt;  "&amp;_xlfn.XLOOKUP($E168,산출기준!$D:$D,산출기준!$E:$E,"매칭실패"),"")</f>
        <v/>
      </c>
    </row>
    <row r="169" spans="1:39" ht="54.95" customHeight="1">
      <c r="A169" s="1019"/>
      <c r="B169" s="684"/>
      <c r="C169" s="685"/>
      <c r="D169" s="1020"/>
      <c r="E169" s="687"/>
      <c r="F169" s="1021"/>
      <c r="G169" s="875" t="s">
        <v>2486</v>
      </c>
      <c r="H169" s="1367" t="str">
        <f ca="1">_xlfn.IFNA(_xlfn.XLOOKUP(J169,'WM-AR'!I:I,'WM-AR'!F:F),"")</f>
        <v xml:space="preserve">A04AR153-00001 Finishing Work Door &amp; Window Work Steel Window (UoM: EA) Fire Protective Rating: N/A     w/ Hardware &amp; Accessories  </v>
      </c>
      <c r="I169" s="1368" t="s">
        <v>3755</v>
      </c>
      <c r="J169" s="692" t="str" cm="1">
        <f t="array" aca="1" ref="J169" ca="1">IF(ISTEXT(I169),INDIRECT("I"&amp;_xlfn.XMATCH("#",$I$1:INDIRECT("I"&amp;ROW()),,-1)+1)&amp;"-"&amp;I169,"")</f>
        <v>A04AR153-00001</v>
      </c>
      <c r="K169" s="1022"/>
      <c r="L169" s="1023" t="str">
        <f ca="1">IFERROR(VLOOKUP($J169,'WM-AR'!$I$7:$AS$3267,34,FALSE),"")</f>
        <v>EA</v>
      </c>
      <c r="M169" s="1369" t="str">
        <f ca="1">IFERROR(VLOOKUP($J169,'WM-AR'!$I$7:$AS$3267,4,FALSE),"")</f>
        <v>Finishing Work</v>
      </c>
      <c r="N169" s="1369" t="str">
        <f ca="1">IFERROR(VLOOKUP($J169,'WM-AR'!$I$7:$AS$3267,6,FALSE),"")</f>
        <v>Door &amp; Window Work</v>
      </c>
      <c r="O169" s="1369" t="str">
        <f ca="1">IFERROR(VLOOKUP($J169,'WM-AR'!$I$7:$AS$3267,8,FALSE),"")</f>
        <v>Steel Window (UoM: EA)</v>
      </c>
      <c r="P169" s="1025" t="str">
        <f ca="1">IFERROR(VLOOKUP($J169,'WM-AR'!$I$7:$AS$3267,10,FALSE),"")</f>
        <v>Fire Protective Rating: N/A</v>
      </c>
      <c r="Q169" s="1026">
        <f ca="1">IFERROR(VLOOKUP($J169,'WM-AR'!$I$7:$AS$3267,12,FALSE),"")</f>
        <v>0</v>
      </c>
      <c r="R169" s="1026">
        <f ca="1">IFERROR(VLOOKUP($J169,'WM-AR'!$I$7:$AS$3267,14,FALSE),"")</f>
        <v>0</v>
      </c>
      <c r="S169" s="1026">
        <f ca="1">IFERROR(VLOOKUP($J169,'WM-AR'!$I$7:$AS$3267,16,FALSE),"")</f>
        <v>0</v>
      </c>
      <c r="T169" s="1026">
        <f ca="1">IFERROR(VLOOKUP($J169,'WM-AR'!$I$7:$AS$3267,18,FALSE),"")</f>
        <v>0</v>
      </c>
      <c r="U169" s="1026" t="str">
        <f ca="1">IFERROR(VLOOKUP($J169,'WM-AR'!$I$7:$AS$3267,20,FALSE),"")</f>
        <v>w/ Hardware &amp; Accessories</v>
      </c>
      <c r="V169" s="1026">
        <f ca="1">IFERROR(VLOOKUP($J169,'WM-AR'!$I$7:$AS$3267,22,FALSE),"")</f>
        <v>0</v>
      </c>
      <c r="W169" s="1026">
        <f ca="1">IFERROR(VLOOKUP($J169,'WM-AR'!$I$7:$AS$3267,24,FALSE),"")</f>
        <v>0</v>
      </c>
      <c r="X169" s="1026">
        <f ca="1">IFERROR(VLOOKUP($J169,'WM-AR'!$I$7:$AS$3267,25,FALSE),"")</f>
        <v>0</v>
      </c>
      <c r="Y169" s="1026" t="str">
        <f ca="1">IFERROR(VLOOKUP($J169,'WM-AR'!$I$7:$AS$3267,26,FALSE),"")</f>
        <v>W x H=(  )mm x (  )mm</v>
      </c>
      <c r="Z169" s="1026">
        <f ca="1">IFERROR(VLOOKUP($J169,'WM-AR'!$I$7:$AS$3267,27,FALSE),"")</f>
        <v>0</v>
      </c>
      <c r="AA169" s="1026">
        <f ca="1">IFERROR(VLOOKUP($J169,'WM-AR'!$I$7:$AS$3267,28,FALSE),"")</f>
        <v>0</v>
      </c>
      <c r="AB169" s="1026">
        <f ca="1">IFERROR(VLOOKUP($J169,'WM-AR'!$I$7:$AS$3267,29,FALSE),"")</f>
        <v>0</v>
      </c>
      <c r="AC169" s="1026">
        <f ca="1">IFERROR(VLOOKUP($J169,'WM-AR'!$I$7:$AS$3267,30,FALSE),"")</f>
        <v>0</v>
      </c>
      <c r="AD169" s="1026">
        <f ca="1">IFERROR(VLOOKUP($J169,'WM-AR'!$I$7:$AS$3267,31,FALSE),"")</f>
        <v>0</v>
      </c>
      <c r="AE169" s="1026">
        <f ca="1">IFERROR(VLOOKUP($J169,'WM-AR'!$I$7:$AS$3267,32,FALSE),"")</f>
        <v>0</v>
      </c>
      <c r="AF169" s="1026" t="str">
        <f ca="1">IFERROR(VLOOKUP($J169,'WM-AR'!$I$7:$AS$3267,33,FALSE),"")</f>
        <v/>
      </c>
      <c r="AG169" s="1370" t="s">
        <v>4021</v>
      </c>
      <c r="AH169" s="834" t="s">
        <v>3757</v>
      </c>
      <c r="AI169" s="834" t="s">
        <v>3757</v>
      </c>
      <c r="AJ169" s="836"/>
      <c r="AK169" s="836" t="str">
        <f ca="1">L169</f>
        <v>EA</v>
      </c>
      <c r="AL169" s="704"/>
      <c r="AM169" s="1028" t="str">
        <f>IF(AND(ISTEXT($E169),ISTEXT($B169)),"산출기준 &gt;&gt;  "&amp;_xlfn.XLOOKUP($E169,산출기준!$D:$D,산출기준!$E:$E,"매칭실패"),"")</f>
        <v/>
      </c>
    </row>
    <row r="170" spans="1:39" ht="54.95" customHeight="1">
      <c r="A170" s="1019"/>
      <c r="B170" s="705"/>
      <c r="C170" s="706"/>
      <c r="D170" s="711"/>
      <c r="E170" s="708"/>
      <c r="F170" s="1029"/>
      <c r="G170" s="882" t="s">
        <v>4074</v>
      </c>
      <c r="H170" s="1371" t="str">
        <f ca="1">_xlfn.IFNA(_xlfn.XLOOKUP(J170,'WM-AR'!I:I,'WM-AR'!F:F),"")</f>
        <v xml:space="preserve">A04AR153-00002 Finishing Work Door &amp; Window Work Steel Window (UoM: EA) Fire Protective Rating: 0.5-hr     w/ Hardware &amp; Accessories  </v>
      </c>
      <c r="I170" s="1372" t="s">
        <v>3836</v>
      </c>
      <c r="J170" s="712" t="str" cm="1">
        <f t="array" aca="1" ref="J170" ca="1">IF(ISTEXT(I170),INDIRECT("I"&amp;_xlfn.XMATCH("#",$I$1:INDIRECT("I"&amp;ROW()),,-1)+1)&amp;"-"&amp;I170,"")</f>
        <v>A04AR153-00002</v>
      </c>
      <c r="K170" s="1030"/>
      <c r="L170" s="1031" t="str">
        <f ca="1">IFERROR(VLOOKUP($J170,'WM-AR'!$I$7:$AS$3267,34,FALSE),"")</f>
        <v>EA</v>
      </c>
      <c r="M170" s="1373" t="str">
        <f ca="1">IFERROR(VLOOKUP($J170,'WM-AR'!$I$7:$AS$3267,4,FALSE),"")</f>
        <v>Finishing Work</v>
      </c>
      <c r="N170" s="1373" t="str">
        <f ca="1">IFERROR(VLOOKUP($J170,'WM-AR'!$I$7:$AS$3267,6,FALSE),"")</f>
        <v>Door &amp; Window Work</v>
      </c>
      <c r="O170" s="1373" t="str">
        <f ca="1">IFERROR(VLOOKUP($J170,'WM-AR'!$I$7:$AS$3267,8,FALSE),"")</f>
        <v>Steel Window (UoM: EA)</v>
      </c>
      <c r="P170" s="1032" t="str">
        <f ca="1">IFERROR(VLOOKUP($J170,'WM-AR'!$I$7:$AS$3267,10,FALSE),"")</f>
        <v>Fire Protective Rating: 0.5-hr</v>
      </c>
      <c r="Q170" s="1033">
        <f ca="1">IFERROR(VLOOKUP($J170,'WM-AR'!$I$7:$AS$3267,12,FALSE),"")</f>
        <v>0</v>
      </c>
      <c r="R170" s="1033">
        <f ca="1">IFERROR(VLOOKUP($J170,'WM-AR'!$I$7:$AS$3267,14,FALSE),"")</f>
        <v>0</v>
      </c>
      <c r="S170" s="1033">
        <f ca="1">IFERROR(VLOOKUP($J170,'WM-AR'!$I$7:$AS$3267,16,FALSE),"")</f>
        <v>0</v>
      </c>
      <c r="T170" s="1033">
        <f ca="1">IFERROR(VLOOKUP($J170,'WM-AR'!$I$7:$AS$3267,18,FALSE),"")</f>
        <v>0</v>
      </c>
      <c r="U170" s="1033" t="str">
        <f ca="1">IFERROR(VLOOKUP($J170,'WM-AR'!$I$7:$AS$3267,20,FALSE),"")</f>
        <v>w/ Hardware &amp; Accessories</v>
      </c>
      <c r="V170" s="1033">
        <f ca="1">IFERROR(VLOOKUP($J170,'WM-AR'!$I$7:$AS$3267,22,FALSE),"")</f>
        <v>0</v>
      </c>
      <c r="W170" s="1033">
        <f ca="1">IFERROR(VLOOKUP($J170,'WM-AR'!$I$7:$AS$3267,24,FALSE),"")</f>
        <v>0</v>
      </c>
      <c r="X170" s="1033">
        <f ca="1">IFERROR(VLOOKUP($J170,'WM-AR'!$I$7:$AS$3267,25,FALSE),"")</f>
        <v>0</v>
      </c>
      <c r="Y170" s="1033" t="str">
        <f ca="1">IFERROR(VLOOKUP($J170,'WM-AR'!$I$7:$AS$3267,26,FALSE),"")</f>
        <v>W x H=(  )mm x (  )mm</v>
      </c>
      <c r="Z170" s="1033">
        <f ca="1">IFERROR(VLOOKUP($J170,'WM-AR'!$I$7:$AS$3267,27,FALSE),"")</f>
        <v>0</v>
      </c>
      <c r="AA170" s="1033">
        <f ca="1">IFERROR(VLOOKUP($J170,'WM-AR'!$I$7:$AS$3267,28,FALSE),"")</f>
        <v>0</v>
      </c>
      <c r="AB170" s="1033">
        <f ca="1">IFERROR(VLOOKUP($J170,'WM-AR'!$I$7:$AS$3267,29,FALSE),"")</f>
        <v>0</v>
      </c>
      <c r="AC170" s="1033">
        <f ca="1">IFERROR(VLOOKUP($J170,'WM-AR'!$I$7:$AS$3267,30,FALSE),"")</f>
        <v>0</v>
      </c>
      <c r="AD170" s="1033">
        <f ca="1">IFERROR(VLOOKUP($J170,'WM-AR'!$I$7:$AS$3267,31,FALSE),"")</f>
        <v>0</v>
      </c>
      <c r="AE170" s="1033">
        <f ca="1">IFERROR(VLOOKUP($J170,'WM-AR'!$I$7:$AS$3267,32,FALSE),"")</f>
        <v>0</v>
      </c>
      <c r="AF170" s="1033" t="str">
        <f ca="1">IFERROR(VLOOKUP($J170,'WM-AR'!$I$7:$AS$3267,33,FALSE),"")</f>
        <v/>
      </c>
      <c r="AG170" s="1354" t="s">
        <v>4021</v>
      </c>
      <c r="AH170" s="1375" t="s">
        <v>3757</v>
      </c>
      <c r="AI170" s="1375" t="s">
        <v>3757</v>
      </c>
      <c r="AJ170" s="1375"/>
      <c r="AK170" s="1375" t="str">
        <f t="shared" ref="AK170:AK173" ca="1" si="15">L170</f>
        <v>EA</v>
      </c>
      <c r="AL170" s="723"/>
      <c r="AM170" s="1028" t="str">
        <f>IF(AND(ISTEXT($E170),ISTEXT($B170)),"산출기준 &gt;&gt;  "&amp;_xlfn.XLOOKUP($E170,산출기준!$D:$D,산출기준!$E:$E,"매칭실패"),"")</f>
        <v/>
      </c>
    </row>
    <row r="171" spans="1:39" ht="54.95" customHeight="1">
      <c r="A171" s="1019"/>
      <c r="B171" s="705"/>
      <c r="C171" s="706"/>
      <c r="D171" s="711"/>
      <c r="E171" s="708"/>
      <c r="F171" s="1029"/>
      <c r="G171" s="882"/>
      <c r="H171" s="1371" t="str">
        <f ca="1">_xlfn.IFNA(_xlfn.XLOOKUP(J171,'WM-AR'!I:I,'WM-AR'!F:F),"")</f>
        <v/>
      </c>
      <c r="I171" s="1372"/>
      <c r="J171" s="712" t="str" cm="1">
        <f t="array" aca="1" ref="J171" ca="1">IF(ISTEXT(I171),INDIRECT("I"&amp;_xlfn.XMATCH("#",$I$1:INDIRECT("I"&amp;ROW()),,-1)+1)&amp;"-"&amp;I171,"")</f>
        <v/>
      </c>
      <c r="K171" s="1030"/>
      <c r="L171" s="1031" t="str">
        <f ca="1">IFERROR(VLOOKUP($J171,'WM-AR'!$I$7:$AS$3267,34,FALSE),"")</f>
        <v/>
      </c>
      <c r="M171" s="1373" t="str">
        <f ca="1">IFERROR(VLOOKUP($J171,'WM-AR'!$I$7:$AS$3267,4,FALSE),"")</f>
        <v/>
      </c>
      <c r="N171" s="1373" t="str">
        <f ca="1">IFERROR(VLOOKUP($J171,'WM-AR'!$I$7:$AS$3267,6,FALSE),"")</f>
        <v/>
      </c>
      <c r="O171" s="1373" t="str">
        <f ca="1">IFERROR(VLOOKUP($J171,'WM-AR'!$I$7:$AS$3267,8,FALSE),"")</f>
        <v/>
      </c>
      <c r="P171" s="1032" t="str">
        <f ca="1">IFERROR(VLOOKUP($J171,'WM-AR'!$I$7:$AS$3267,10,FALSE),"")</f>
        <v/>
      </c>
      <c r="Q171" s="1033" t="str">
        <f ca="1">IFERROR(VLOOKUP($J171,'WM-AR'!$I$7:$AS$3267,12,FALSE),"")</f>
        <v/>
      </c>
      <c r="R171" s="1033" t="str">
        <f ca="1">IFERROR(VLOOKUP($J171,'WM-AR'!$I$7:$AS$3267,14,FALSE),"")</f>
        <v/>
      </c>
      <c r="S171" s="1033" t="str">
        <f ca="1">IFERROR(VLOOKUP($J171,'WM-AR'!$I$7:$AS$3267,16,FALSE),"")</f>
        <v/>
      </c>
      <c r="T171" s="1033" t="str">
        <f ca="1">IFERROR(VLOOKUP($J171,'WM-AR'!$I$7:$AS$3267,18,FALSE),"")</f>
        <v/>
      </c>
      <c r="U171" s="1033" t="str">
        <f ca="1">IFERROR(VLOOKUP($J171,'WM-AR'!$I$7:$AS$3267,20,FALSE),"")</f>
        <v/>
      </c>
      <c r="V171" s="1033" t="str">
        <f ca="1">IFERROR(VLOOKUP($J171,'WM-AR'!$I$7:$AS$3267,22,FALSE),"")</f>
        <v/>
      </c>
      <c r="W171" s="1033" t="str">
        <f ca="1">IFERROR(VLOOKUP($J171,'WM-AR'!$I$7:$AS$3267,24,FALSE),"")</f>
        <v/>
      </c>
      <c r="X171" s="1033" t="str">
        <f ca="1">IFERROR(VLOOKUP($J171,'WM-AR'!$I$7:$AS$3267,25,FALSE),"")</f>
        <v/>
      </c>
      <c r="Y171" s="1033" t="str">
        <f ca="1">IFERROR(VLOOKUP($J171,'WM-AR'!$I$7:$AS$3267,26,FALSE),"")</f>
        <v/>
      </c>
      <c r="Z171" s="1033" t="str">
        <f ca="1">IFERROR(VLOOKUP($J171,'WM-AR'!$I$7:$AS$3267,27,FALSE),"")</f>
        <v/>
      </c>
      <c r="AA171" s="1033" t="str">
        <f ca="1">IFERROR(VLOOKUP($J171,'WM-AR'!$I$7:$AS$3267,28,FALSE),"")</f>
        <v/>
      </c>
      <c r="AB171" s="1033" t="str">
        <f ca="1">IFERROR(VLOOKUP($J171,'WM-AR'!$I$7:$AS$3267,29,FALSE),"")</f>
        <v/>
      </c>
      <c r="AC171" s="1033" t="str">
        <f ca="1">IFERROR(VLOOKUP($J171,'WM-AR'!$I$7:$AS$3267,30,FALSE),"")</f>
        <v/>
      </c>
      <c r="AD171" s="1033" t="str">
        <f ca="1">IFERROR(VLOOKUP($J171,'WM-AR'!$I$7:$AS$3267,31,FALSE),"")</f>
        <v/>
      </c>
      <c r="AE171" s="1033" t="str">
        <f ca="1">IFERROR(VLOOKUP($J171,'WM-AR'!$I$7:$AS$3267,32,FALSE),"")</f>
        <v/>
      </c>
      <c r="AF171" s="1033" t="str">
        <f ca="1">IFERROR(VLOOKUP($J171,'WM-AR'!$I$7:$AS$3267,33,FALSE),"")</f>
        <v/>
      </c>
      <c r="AG171" s="1374"/>
      <c r="AH171" s="1375" t="s">
        <v>3757</v>
      </c>
      <c r="AI171" s="1375" t="s">
        <v>3757</v>
      </c>
      <c r="AJ171" s="1375"/>
      <c r="AK171" s="1375" t="str">
        <f t="shared" ca="1" si="15"/>
        <v/>
      </c>
      <c r="AL171" s="723"/>
      <c r="AM171" s="1028" t="str">
        <f>IF(AND(ISTEXT($E171),ISTEXT($B171)),"산출기준 &gt;&gt;  "&amp;_xlfn.XLOOKUP($E171,산출기준!$D:$D,산출기준!$E:$E,"매칭실패"),"")</f>
        <v/>
      </c>
    </row>
    <row r="172" spans="1:39" ht="54.95" customHeight="1">
      <c r="A172" s="1019"/>
      <c r="B172" s="705"/>
      <c r="C172" s="706"/>
      <c r="D172" s="711"/>
      <c r="E172" s="708"/>
      <c r="F172" s="1029"/>
      <c r="G172" s="882"/>
      <c r="H172" s="1371" t="str">
        <f ca="1">_xlfn.IFNA(_xlfn.XLOOKUP(J172,'WM-AR'!I:I,'WM-AR'!F:F),"")</f>
        <v/>
      </c>
      <c r="I172" s="1372"/>
      <c r="J172" s="712" t="str" cm="1">
        <f t="array" aca="1" ref="J172" ca="1">IF(ISTEXT(I172),INDIRECT("I"&amp;_xlfn.XMATCH("#",$I$1:INDIRECT("I"&amp;ROW()),,-1)+1)&amp;"-"&amp;I172,"")</f>
        <v/>
      </c>
      <c r="K172" s="1030"/>
      <c r="L172" s="1031" t="str">
        <f ca="1">IFERROR(VLOOKUP($J172,'WM-AR'!$I$7:$AS$3267,34,FALSE),"")</f>
        <v/>
      </c>
      <c r="M172" s="1373" t="str">
        <f ca="1">IFERROR(VLOOKUP($J172,'WM-AR'!$I$7:$AS$3267,4,FALSE),"")</f>
        <v/>
      </c>
      <c r="N172" s="1373" t="str">
        <f ca="1">IFERROR(VLOOKUP($J172,'WM-AR'!$I$7:$AS$3267,6,FALSE),"")</f>
        <v/>
      </c>
      <c r="O172" s="1373" t="str">
        <f ca="1">IFERROR(VLOOKUP($J172,'WM-AR'!$I$7:$AS$3267,8,FALSE),"")</f>
        <v/>
      </c>
      <c r="P172" s="1032" t="str">
        <f ca="1">IFERROR(VLOOKUP($J172,'WM-AR'!$I$7:$AS$3267,10,FALSE),"")</f>
        <v/>
      </c>
      <c r="Q172" s="1033" t="str">
        <f ca="1">IFERROR(VLOOKUP($J172,'WM-AR'!$I$7:$AS$3267,12,FALSE),"")</f>
        <v/>
      </c>
      <c r="R172" s="1033" t="str">
        <f ca="1">IFERROR(VLOOKUP($J172,'WM-AR'!$I$7:$AS$3267,14,FALSE),"")</f>
        <v/>
      </c>
      <c r="S172" s="1033" t="str">
        <f ca="1">IFERROR(VLOOKUP($J172,'WM-AR'!$I$7:$AS$3267,16,FALSE),"")</f>
        <v/>
      </c>
      <c r="T172" s="1033" t="str">
        <f ca="1">IFERROR(VLOOKUP($J172,'WM-AR'!$I$7:$AS$3267,18,FALSE),"")</f>
        <v/>
      </c>
      <c r="U172" s="1033" t="str">
        <f ca="1">IFERROR(VLOOKUP($J172,'WM-AR'!$I$7:$AS$3267,20,FALSE),"")</f>
        <v/>
      </c>
      <c r="V172" s="1033" t="str">
        <f ca="1">IFERROR(VLOOKUP($J172,'WM-AR'!$I$7:$AS$3267,22,FALSE),"")</f>
        <v/>
      </c>
      <c r="W172" s="1033" t="str">
        <f ca="1">IFERROR(VLOOKUP($J172,'WM-AR'!$I$7:$AS$3267,24,FALSE),"")</f>
        <v/>
      </c>
      <c r="X172" s="1033" t="str">
        <f ca="1">IFERROR(VLOOKUP($J172,'WM-AR'!$I$7:$AS$3267,25,FALSE),"")</f>
        <v/>
      </c>
      <c r="Y172" s="1033" t="str">
        <f ca="1">IFERROR(VLOOKUP($J172,'WM-AR'!$I$7:$AS$3267,26,FALSE),"")</f>
        <v/>
      </c>
      <c r="Z172" s="1033" t="str">
        <f ca="1">IFERROR(VLOOKUP($J172,'WM-AR'!$I$7:$AS$3267,27,FALSE),"")</f>
        <v/>
      </c>
      <c r="AA172" s="1033" t="str">
        <f ca="1">IFERROR(VLOOKUP($J172,'WM-AR'!$I$7:$AS$3267,28,FALSE),"")</f>
        <v/>
      </c>
      <c r="AB172" s="1033" t="str">
        <f ca="1">IFERROR(VLOOKUP($J172,'WM-AR'!$I$7:$AS$3267,29,FALSE),"")</f>
        <v/>
      </c>
      <c r="AC172" s="1033" t="str">
        <f ca="1">IFERROR(VLOOKUP($J172,'WM-AR'!$I$7:$AS$3267,30,FALSE),"")</f>
        <v/>
      </c>
      <c r="AD172" s="1033" t="str">
        <f ca="1">IFERROR(VLOOKUP($J172,'WM-AR'!$I$7:$AS$3267,31,FALSE),"")</f>
        <v/>
      </c>
      <c r="AE172" s="1033" t="str">
        <f ca="1">IFERROR(VLOOKUP($J172,'WM-AR'!$I$7:$AS$3267,32,FALSE),"")</f>
        <v/>
      </c>
      <c r="AF172" s="1033" t="str">
        <f ca="1">IFERROR(VLOOKUP($J172,'WM-AR'!$I$7:$AS$3267,33,FALSE),"")</f>
        <v/>
      </c>
      <c r="AG172" s="1374"/>
      <c r="AH172" s="1375" t="s">
        <v>3757</v>
      </c>
      <c r="AI172" s="1375" t="s">
        <v>3757</v>
      </c>
      <c r="AJ172" s="1375"/>
      <c r="AK172" s="1375" t="str">
        <f t="shared" ca="1" si="15"/>
        <v/>
      </c>
      <c r="AL172" s="723"/>
      <c r="AM172" s="1028" t="str">
        <f>IF(AND(ISTEXT($E172),ISTEXT($B172)),"산출기준 &gt;&gt;  "&amp;_xlfn.XLOOKUP($E172,산출기준!$D:$D,산출기준!$E:$E,"매칭실패"),"")</f>
        <v/>
      </c>
    </row>
    <row r="173" spans="1:39" ht="54.95" customHeight="1">
      <c r="A173" s="1019"/>
      <c r="B173" s="724"/>
      <c r="C173" s="725"/>
      <c r="D173" s="731"/>
      <c r="E173" s="727"/>
      <c r="F173" s="1035"/>
      <c r="G173" s="886"/>
      <c r="H173" s="1376" t="str">
        <f ca="1">_xlfn.IFNA(_xlfn.XLOOKUP(J173,'WM-AR'!I:I,'WM-AR'!F:F),"")</f>
        <v/>
      </c>
      <c r="I173" s="1377"/>
      <c r="J173" s="732" t="str" cm="1">
        <f t="array" aca="1" ref="J173" ca="1">IF(ISTEXT(I173),INDIRECT("I"&amp;_xlfn.XMATCH("#",$I$1:INDIRECT("I"&amp;ROW()),,-1)+1)&amp;"-"&amp;I173,"")</f>
        <v/>
      </c>
      <c r="K173" s="1036"/>
      <c r="L173" s="1037" t="str">
        <f ca="1">IFERROR(VLOOKUP($J173,'WM-AR'!$I$7:$AS$3267,34,FALSE),"")</f>
        <v/>
      </c>
      <c r="M173" s="1378" t="str">
        <f ca="1">IFERROR(VLOOKUP($J173,'WM-AR'!$I$7:$AS$3267,4,FALSE),"")</f>
        <v/>
      </c>
      <c r="N173" s="1378" t="str">
        <f ca="1">IFERROR(VLOOKUP($J173,'WM-AR'!$I$7:$AS$3267,6,FALSE),"")</f>
        <v/>
      </c>
      <c r="O173" s="1378" t="str">
        <f ca="1">IFERROR(VLOOKUP($J173,'WM-AR'!$I$7:$AS$3267,8,FALSE),"")</f>
        <v/>
      </c>
      <c r="P173" s="1038" t="str">
        <f ca="1">IFERROR(VLOOKUP($J173,'WM-AR'!$I$7:$AS$3267,10,FALSE),"")</f>
        <v/>
      </c>
      <c r="Q173" s="1039" t="str">
        <f ca="1">IFERROR(VLOOKUP($J173,'WM-AR'!$I$7:$AS$3267,12,FALSE),"")</f>
        <v/>
      </c>
      <c r="R173" s="1039" t="str">
        <f ca="1">IFERROR(VLOOKUP($J173,'WM-AR'!$I$7:$AS$3267,14,FALSE),"")</f>
        <v/>
      </c>
      <c r="S173" s="1039" t="str">
        <f ca="1">IFERROR(VLOOKUP($J173,'WM-AR'!$I$7:$AS$3267,16,FALSE),"")</f>
        <v/>
      </c>
      <c r="T173" s="1039" t="str">
        <f ca="1">IFERROR(VLOOKUP($J173,'WM-AR'!$I$7:$AS$3267,18,FALSE),"")</f>
        <v/>
      </c>
      <c r="U173" s="1039" t="str">
        <f ca="1">IFERROR(VLOOKUP($J173,'WM-AR'!$I$7:$AS$3267,20,FALSE),"")</f>
        <v/>
      </c>
      <c r="V173" s="1039" t="str">
        <f ca="1">IFERROR(VLOOKUP($J173,'WM-AR'!$I$7:$AS$3267,22,FALSE),"")</f>
        <v/>
      </c>
      <c r="W173" s="1039" t="str">
        <f ca="1">IFERROR(VLOOKUP($J173,'WM-AR'!$I$7:$AS$3267,24,FALSE),"")</f>
        <v/>
      </c>
      <c r="X173" s="1039" t="str">
        <f ca="1">IFERROR(VLOOKUP($J173,'WM-AR'!$I$7:$AS$3267,25,FALSE),"")</f>
        <v/>
      </c>
      <c r="Y173" s="1039" t="str">
        <f ca="1">IFERROR(VLOOKUP($J173,'WM-AR'!$I$7:$AS$3267,26,FALSE),"")</f>
        <v/>
      </c>
      <c r="Z173" s="1039" t="str">
        <f ca="1">IFERROR(VLOOKUP($J173,'WM-AR'!$I$7:$AS$3267,27,FALSE),"")</f>
        <v/>
      </c>
      <c r="AA173" s="1039" t="str">
        <f ca="1">IFERROR(VLOOKUP($J173,'WM-AR'!$I$7:$AS$3267,28,FALSE),"")</f>
        <v/>
      </c>
      <c r="AB173" s="1039" t="str">
        <f ca="1">IFERROR(VLOOKUP($J173,'WM-AR'!$I$7:$AS$3267,29,FALSE),"")</f>
        <v/>
      </c>
      <c r="AC173" s="1039" t="str">
        <f ca="1">IFERROR(VLOOKUP($J173,'WM-AR'!$I$7:$AS$3267,30,FALSE),"")</f>
        <v/>
      </c>
      <c r="AD173" s="1039" t="str">
        <f ca="1">IFERROR(VLOOKUP($J173,'WM-AR'!$I$7:$AS$3267,31,FALSE),"")</f>
        <v/>
      </c>
      <c r="AE173" s="1039" t="str">
        <f ca="1">IFERROR(VLOOKUP($J173,'WM-AR'!$I$7:$AS$3267,32,FALSE),"")</f>
        <v/>
      </c>
      <c r="AF173" s="1039" t="str">
        <f ca="1">IFERROR(VLOOKUP($J173,'WM-AR'!$I$7:$AS$3267,33,FALSE),"")</f>
        <v/>
      </c>
      <c r="AG173" s="1379"/>
      <c r="AH173" s="1380" t="s">
        <v>3757</v>
      </c>
      <c r="AI173" s="1380" t="s">
        <v>3757</v>
      </c>
      <c r="AJ173" s="1380"/>
      <c r="AK173" s="1380" t="str">
        <f t="shared" ca="1" si="15"/>
        <v/>
      </c>
      <c r="AL173" s="743"/>
      <c r="AM173" s="1028" t="str">
        <f>IF(AND(ISTEXT($E173),ISTEXT($B173)),"산출기준 &gt;&gt;  "&amp;_xlfn.XLOOKUP($E173,산출기준!$D:$D,산출기준!$E:$E,"매칭실패"),"")</f>
        <v/>
      </c>
    </row>
    <row r="174" spans="1:39">
      <c r="B174" s="635"/>
      <c r="C174" s="636"/>
      <c r="D174" s="636"/>
      <c r="E174" s="636"/>
      <c r="F174" s="638"/>
      <c r="G174" s="639"/>
      <c r="H174" s="639"/>
      <c r="I174" s="639"/>
      <c r="J174" s="641"/>
      <c r="K174" s="642"/>
      <c r="L174" s="642"/>
      <c r="M174" s="642"/>
      <c r="N174" s="642"/>
      <c r="O174" s="642"/>
      <c r="P174" s="642"/>
      <c r="Q174" s="642"/>
      <c r="R174" s="642"/>
      <c r="S174" s="642"/>
      <c r="T174" s="642"/>
      <c r="U174" s="642"/>
      <c r="V174" s="642"/>
      <c r="W174" s="642"/>
      <c r="X174" s="642"/>
      <c r="Y174" s="642"/>
      <c r="Z174" s="642"/>
      <c r="AA174" s="642"/>
      <c r="AB174" s="642"/>
      <c r="AC174" s="642"/>
      <c r="AD174" s="642"/>
      <c r="AE174" s="642"/>
      <c r="AF174" s="642"/>
      <c r="AG174" s="636"/>
      <c r="AH174" s="643"/>
      <c r="AI174" s="643"/>
      <c r="AJ174" s="644"/>
      <c r="AK174" s="644"/>
      <c r="AL174" s="639"/>
      <c r="AM174" s="88" t="str">
        <f>IF(AND(ISTEXT($E174),ISTEXT($B174)),"산출기준 &gt;&gt;  "&amp;_xlfn.XLOOKUP($E174,산출기준!$D:$D,산출기준!$E:$E,"매칭실패"),"")</f>
        <v/>
      </c>
    </row>
    <row r="175" spans="1:39">
      <c r="B175" s="645"/>
      <c r="C175" s="646" t="s">
        <v>4070</v>
      </c>
      <c r="D175" s="648"/>
      <c r="E175" s="648"/>
      <c r="F175" s="1057" t="s">
        <v>4075</v>
      </c>
      <c r="G175" s="645"/>
      <c r="H175" s="651"/>
      <c r="I175" s="651"/>
      <c r="J175" s="652"/>
      <c r="K175" s="652"/>
      <c r="L175" s="653"/>
      <c r="M175" s="653"/>
      <c r="N175" s="653"/>
      <c r="O175" s="653"/>
      <c r="P175" s="653"/>
      <c r="Q175" s="653"/>
      <c r="R175" s="653"/>
      <c r="S175" s="653"/>
      <c r="T175" s="653"/>
      <c r="U175" s="653"/>
      <c r="V175" s="653"/>
      <c r="W175" s="653"/>
      <c r="X175" s="653"/>
      <c r="Y175" s="653"/>
      <c r="Z175" s="653"/>
      <c r="AA175" s="653"/>
      <c r="AB175" s="653"/>
      <c r="AC175" s="653"/>
      <c r="AD175" s="653"/>
      <c r="AE175" s="653"/>
      <c r="AF175" s="653"/>
      <c r="AG175" s="656"/>
      <c r="AH175" s="656"/>
      <c r="AI175" s="656"/>
      <c r="AJ175" s="656"/>
      <c r="AK175" s="656"/>
      <c r="AL175" s="657"/>
      <c r="AM175" s="88" t="str">
        <f>IF(AND(ISTEXT($E175),ISTEXT($B175)),"산출기준 &gt;&gt;  "&amp;_xlfn.XLOOKUP($E175,산출기준!$D:$D,산출기준!$E:$E,"매칭실패"),"")</f>
        <v/>
      </c>
    </row>
    <row r="176" spans="1:39">
      <c r="B176" s="658"/>
      <c r="C176" s="659"/>
      <c r="D176" s="659"/>
      <c r="E176" s="659"/>
      <c r="F176" s="1056"/>
      <c r="G176" s="662"/>
      <c r="H176" s="662"/>
      <c r="I176" s="662"/>
      <c r="J176" s="652"/>
      <c r="K176" s="664"/>
      <c r="L176" s="664"/>
      <c r="M176" s="664"/>
      <c r="N176" s="664"/>
      <c r="O176" s="664"/>
      <c r="P176" s="664"/>
      <c r="Q176" s="664"/>
      <c r="R176" s="664"/>
      <c r="S176" s="664"/>
      <c r="T176" s="664"/>
      <c r="U176" s="664"/>
      <c r="V176" s="664"/>
      <c r="W176" s="664"/>
      <c r="X176" s="664"/>
      <c r="Y176" s="664"/>
      <c r="Z176" s="664"/>
      <c r="AA176" s="664"/>
      <c r="AB176" s="664"/>
      <c r="AC176" s="664"/>
      <c r="AD176" s="664"/>
      <c r="AE176" s="664"/>
      <c r="AF176" s="664"/>
      <c r="AG176" s="659"/>
      <c r="AH176" s="665"/>
      <c r="AI176" s="665"/>
      <c r="AJ176" s="666"/>
      <c r="AK176" s="666"/>
      <c r="AL176" s="662"/>
      <c r="AM176" s="88" t="str">
        <f>IF(AND(ISTEXT($E176),ISTEXT($B176)),"산출기준 &gt;&gt;  "&amp;_xlfn.XLOOKUP($E176,산출기준!$D:$D,산출기준!$E:$E,"매칭실패"),"")</f>
        <v/>
      </c>
    </row>
    <row r="177" spans="1:39" ht="34.9" customHeight="1">
      <c r="B177" s="808" t="str" cm="1">
        <f t="array" aca="1" ref="B177" ca="1">_xlfn.IFNA(INDIRECT("Family_표준_구성도!B"&amp;MATCH(F177,INDIRECT("Family_표준_구성도!"&amp;"C:C"),0)),"")</f>
        <v>9.4.1.2.1</v>
      </c>
      <c r="C177" s="668" t="s">
        <v>2016</v>
      </c>
      <c r="D177" s="809"/>
      <c r="E177" s="668" t="s">
        <v>2021</v>
      </c>
      <c r="F177" s="1265" t="s">
        <v>4076</v>
      </c>
      <c r="G177" s="811"/>
      <c r="H177" s="917" t="s">
        <v>4077</v>
      </c>
      <c r="I177" s="1356" t="s">
        <v>1653</v>
      </c>
      <c r="J177" s="1356"/>
      <c r="K177" s="674"/>
      <c r="L177" s="674"/>
      <c r="M177" s="1357" t="str" cm="1">
        <f t="array" aca="1" ref="M177:O177" ca="1">TRANSPOSE(INDIRECT("'WM-AR'!D"&amp;_xlfn.XMATCH($I178,'WM-AR'!G:G,0,1)):INDIRECT("'WM-AR'!D"&amp;_xlfn.XMATCH($I178,'WM-AR'!G:G,0,-1)))</f>
        <v>Fire Protective Rating: N/A</v>
      </c>
      <c r="N177" s="1357" t="str">
        <f ca="1"/>
        <v>Fire Protective Rating: 0.5-hr</v>
      </c>
      <c r="O177" s="1358" t="str">
        <f ca="1"/>
        <v>Fire Protective Rating: 1-hr</v>
      </c>
      <c r="P177" s="1359"/>
      <c r="Q177" s="1360"/>
      <c r="R177" s="1360"/>
      <c r="S177" s="1360"/>
      <c r="T177" s="1360"/>
      <c r="U177" s="1360"/>
      <c r="V177" s="1360"/>
      <c r="W177" s="1361"/>
      <c r="X177" s="1362"/>
      <c r="Y177" s="679"/>
      <c r="Z177" s="679"/>
      <c r="AA177" s="679"/>
      <c r="AB177" s="679"/>
      <c r="AC177" s="679"/>
      <c r="AD177" s="679"/>
      <c r="AE177" s="679"/>
      <c r="AF177" s="679"/>
      <c r="AG177" s="1043"/>
      <c r="AH177" s="682"/>
      <c r="AI177" s="682"/>
      <c r="AJ177" s="682"/>
      <c r="AK177" s="682"/>
      <c r="AL177" s="683"/>
      <c r="AM177" s="88" t="str">
        <f ca="1">IF(AND(ISTEXT($E177),ISTEXT($B177)),"산출기준 &gt;&gt;  "&amp;_xlfn.XLOOKUP($E177,산출기준!$D:$D,산출기준!$E:$E,"매칭실패"),"")</f>
        <v>산출기준 &gt;&gt;  [ 윈도우 일반 산출 ]</v>
      </c>
    </row>
    <row r="178" spans="1:39" ht="49.9" customHeight="1" outlineLevel="1">
      <c r="B178" s="758"/>
      <c r="C178" s="759"/>
      <c r="D178" s="759"/>
      <c r="E178" s="814"/>
      <c r="F178" s="775"/>
      <c r="G178" s="1363" t="s">
        <v>3752</v>
      </c>
      <c r="H178" s="1364" t="str">
        <f>_xlfn.XLOOKUP(I178,'WM-AR'!G:G,'WM-AR'!E:E)</f>
        <v>A04AR159 Finishing Work Door &amp; Window Work Aluminum Window (UoM: EA)</v>
      </c>
      <c r="I178" s="765" t="s">
        <v>4025</v>
      </c>
      <c r="J178" s="1365"/>
      <c r="K178" s="766"/>
      <c r="L178" s="766"/>
      <c r="M178" s="1366"/>
      <c r="N178" s="1366"/>
      <c r="O178" s="1366"/>
      <c r="P178" s="1366"/>
      <c r="Q178" s="1366"/>
      <c r="R178" s="1366"/>
      <c r="S178" s="1366"/>
      <c r="T178" s="1366"/>
      <c r="U178" s="1366"/>
      <c r="V178" s="1366"/>
      <c r="W178" s="1366"/>
      <c r="X178" s="1366"/>
      <c r="Y178" s="766"/>
      <c r="Z178" s="766"/>
      <c r="AA178" s="766"/>
      <c r="AB178" s="766"/>
      <c r="AC178" s="766"/>
      <c r="AD178" s="766"/>
      <c r="AE178" s="766"/>
      <c r="AF178" s="766"/>
      <c r="AG178" s="1385" t="s">
        <v>4020</v>
      </c>
      <c r="AH178" s="1045"/>
      <c r="AI178" s="1045"/>
      <c r="AJ178" s="1046"/>
      <c r="AK178" s="1046"/>
      <c r="AL178" s="759"/>
      <c r="AM178" s="88" t="str">
        <f>IF(AND(ISTEXT($E178),ISTEXT($B178)),"산출기준 &gt;&gt;  "&amp;_xlfn.XLOOKUP($E178,산출기준!$D:$D,산출기준!$E:$E,"매칭실패"),"")</f>
        <v/>
      </c>
    </row>
    <row r="179" spans="1:39" ht="54.95" customHeight="1">
      <c r="A179" s="1019"/>
      <c r="B179" s="684"/>
      <c r="C179" s="685"/>
      <c r="D179" s="1020"/>
      <c r="E179" s="687"/>
      <c r="F179" s="1021"/>
      <c r="G179" s="875" t="s">
        <v>2488</v>
      </c>
      <c r="H179" s="1367" t="str">
        <f ca="1">_xlfn.IFNA(_xlfn.XLOOKUP(J179,'WM-AR'!I:I,'WM-AR'!F:F),"")</f>
        <v xml:space="preserve">A04AR159-00001 Finishing Work Door &amp; Window Work Aluminum Window (UoM: EA) Fire Protective Rating: N/A     w/ Hardware &amp; Accessories  </v>
      </c>
      <c r="I179" s="1368" t="s">
        <v>3755</v>
      </c>
      <c r="J179" s="692" t="str" cm="1">
        <f t="array" aca="1" ref="J179" ca="1">IF(ISTEXT(I179),INDIRECT("I"&amp;_xlfn.XMATCH("#",$I$1:INDIRECT("I"&amp;ROW()),,-1)+1)&amp;"-"&amp;I179,"")</f>
        <v>A04AR159-00001</v>
      </c>
      <c r="K179" s="1022"/>
      <c r="L179" s="1023" t="str">
        <f ca="1">IFERROR(VLOOKUP($J179,'WM-AR'!$I$7:$AS$3267,34,FALSE),"")</f>
        <v>EA</v>
      </c>
      <c r="M179" s="1369" t="str">
        <f ca="1">IFERROR(VLOOKUP($J179,'WM-AR'!$I$7:$AS$3267,4,FALSE),"")</f>
        <v>Finishing Work</v>
      </c>
      <c r="N179" s="1369" t="str">
        <f ca="1">IFERROR(VLOOKUP($J179,'WM-AR'!$I$7:$AS$3267,6,FALSE),"")</f>
        <v>Door &amp; Window Work</v>
      </c>
      <c r="O179" s="1369" t="str">
        <f ca="1">IFERROR(VLOOKUP($J179,'WM-AR'!$I$7:$AS$3267,8,FALSE),"")</f>
        <v>Aluminum Window (UoM: EA)</v>
      </c>
      <c r="P179" s="1025" t="str">
        <f ca="1">IFERROR(VLOOKUP($J179,'WM-AR'!$I$7:$AS$3267,10,FALSE),"")</f>
        <v>Fire Protective Rating: N/A</v>
      </c>
      <c r="Q179" s="1026">
        <f ca="1">IFERROR(VLOOKUP($J179,'WM-AR'!$I$7:$AS$3267,12,FALSE),"")</f>
        <v>0</v>
      </c>
      <c r="R179" s="1026">
        <f ca="1">IFERROR(VLOOKUP($J179,'WM-AR'!$I$7:$AS$3267,14,FALSE),"")</f>
        <v>0</v>
      </c>
      <c r="S179" s="1026">
        <f ca="1">IFERROR(VLOOKUP($J179,'WM-AR'!$I$7:$AS$3267,16,FALSE),"")</f>
        <v>0</v>
      </c>
      <c r="T179" s="1026">
        <f ca="1">IFERROR(VLOOKUP($J179,'WM-AR'!$I$7:$AS$3267,18,FALSE),"")</f>
        <v>0</v>
      </c>
      <c r="U179" s="1026" t="str">
        <f ca="1">IFERROR(VLOOKUP($J179,'WM-AR'!$I$7:$AS$3267,20,FALSE),"")</f>
        <v>w/ Hardware &amp; Accessories</v>
      </c>
      <c r="V179" s="1026">
        <f ca="1">IFERROR(VLOOKUP($J179,'WM-AR'!$I$7:$AS$3267,22,FALSE),"")</f>
        <v>0</v>
      </c>
      <c r="W179" s="1026">
        <f ca="1">IFERROR(VLOOKUP($J179,'WM-AR'!$I$7:$AS$3267,24,FALSE),"")</f>
        <v>0</v>
      </c>
      <c r="X179" s="1026">
        <f ca="1">IFERROR(VLOOKUP($J179,'WM-AR'!$I$7:$AS$3267,25,FALSE),"")</f>
        <v>0</v>
      </c>
      <c r="Y179" s="1026" t="str">
        <f ca="1">IFERROR(VLOOKUP($J179,'WM-AR'!$I$7:$AS$3267,26,FALSE),"")</f>
        <v>W x H=(  )mm x (  )mm</v>
      </c>
      <c r="Z179" s="1026">
        <f ca="1">IFERROR(VLOOKUP($J179,'WM-AR'!$I$7:$AS$3267,27,FALSE),"")</f>
        <v>0</v>
      </c>
      <c r="AA179" s="1026">
        <f ca="1">IFERROR(VLOOKUP($J179,'WM-AR'!$I$7:$AS$3267,28,FALSE),"")</f>
        <v>0</v>
      </c>
      <c r="AB179" s="1026">
        <f ca="1">IFERROR(VLOOKUP($J179,'WM-AR'!$I$7:$AS$3267,29,FALSE),"")</f>
        <v>0</v>
      </c>
      <c r="AC179" s="1026">
        <f ca="1">IFERROR(VLOOKUP($J179,'WM-AR'!$I$7:$AS$3267,30,FALSE),"")</f>
        <v>0</v>
      </c>
      <c r="AD179" s="1026">
        <f ca="1">IFERROR(VLOOKUP($J179,'WM-AR'!$I$7:$AS$3267,31,FALSE),"")</f>
        <v>0</v>
      </c>
      <c r="AE179" s="1026">
        <f ca="1">IFERROR(VLOOKUP($J179,'WM-AR'!$I$7:$AS$3267,32,FALSE),"")</f>
        <v>0</v>
      </c>
      <c r="AF179" s="1026" t="str">
        <f ca="1">IFERROR(VLOOKUP($J179,'WM-AR'!$I$7:$AS$3267,33,FALSE),"")</f>
        <v/>
      </c>
      <c r="AG179" s="1370" t="s">
        <v>4021</v>
      </c>
      <c r="AH179" s="834" t="s">
        <v>3757</v>
      </c>
      <c r="AI179" s="834" t="s">
        <v>3757</v>
      </c>
      <c r="AJ179" s="836"/>
      <c r="AK179" s="836" t="str">
        <f ca="1">L179</f>
        <v>EA</v>
      </c>
      <c r="AL179" s="704"/>
      <c r="AM179" s="1028" t="str">
        <f>IF(AND(ISTEXT($E179),ISTEXT($B179)),"산출기준 &gt;&gt;  "&amp;_xlfn.XLOOKUP($E179,산출기준!$D:$D,산출기준!$E:$E,"매칭실패"),"")</f>
        <v/>
      </c>
    </row>
    <row r="180" spans="1:39" ht="54.95" customHeight="1">
      <c r="A180" s="1019"/>
      <c r="B180" s="705"/>
      <c r="C180" s="706"/>
      <c r="D180" s="711"/>
      <c r="E180" s="708"/>
      <c r="F180" s="1029"/>
      <c r="G180" s="882" t="s">
        <v>4078</v>
      </c>
      <c r="H180" s="1371" t="str">
        <f ca="1">_xlfn.IFNA(_xlfn.XLOOKUP(J180,'WM-AR'!I:I,'WM-AR'!F:F),"")</f>
        <v xml:space="preserve">A04AR159-00002 Finishing Work Door &amp; Window Work Aluminum Window (UoM: EA) Fire Protective Rating: 0.5-hr     w/ Hardware &amp; Accessories  </v>
      </c>
      <c r="I180" s="1372" t="s">
        <v>3836</v>
      </c>
      <c r="J180" s="712" t="str" cm="1">
        <f t="array" aca="1" ref="J180" ca="1">IF(ISTEXT(I180),INDIRECT("I"&amp;_xlfn.XMATCH("#",$I$1:INDIRECT("I"&amp;ROW()),,-1)+1)&amp;"-"&amp;I180,"")</f>
        <v>A04AR159-00002</v>
      </c>
      <c r="K180" s="1030"/>
      <c r="L180" s="1031" t="str">
        <f ca="1">IFERROR(VLOOKUP($J180,'WM-AR'!$I$7:$AS$3267,34,FALSE),"")</f>
        <v>EA</v>
      </c>
      <c r="M180" s="1373" t="str">
        <f ca="1">IFERROR(VLOOKUP($J180,'WM-AR'!$I$7:$AS$3267,4,FALSE),"")</f>
        <v>Finishing Work</v>
      </c>
      <c r="N180" s="1373" t="str">
        <f ca="1">IFERROR(VLOOKUP($J180,'WM-AR'!$I$7:$AS$3267,6,FALSE),"")</f>
        <v>Door &amp; Window Work</v>
      </c>
      <c r="O180" s="1373" t="str">
        <f ca="1">IFERROR(VLOOKUP($J180,'WM-AR'!$I$7:$AS$3267,8,FALSE),"")</f>
        <v>Aluminum Window (UoM: EA)</v>
      </c>
      <c r="P180" s="1032" t="str">
        <f ca="1">IFERROR(VLOOKUP($J180,'WM-AR'!$I$7:$AS$3267,10,FALSE),"")</f>
        <v>Fire Protective Rating: 0.5-hr</v>
      </c>
      <c r="Q180" s="1033">
        <f ca="1">IFERROR(VLOOKUP($J180,'WM-AR'!$I$7:$AS$3267,12,FALSE),"")</f>
        <v>0</v>
      </c>
      <c r="R180" s="1033">
        <f ca="1">IFERROR(VLOOKUP($J180,'WM-AR'!$I$7:$AS$3267,14,FALSE),"")</f>
        <v>0</v>
      </c>
      <c r="S180" s="1033">
        <f ca="1">IFERROR(VLOOKUP($J180,'WM-AR'!$I$7:$AS$3267,16,FALSE),"")</f>
        <v>0</v>
      </c>
      <c r="T180" s="1033">
        <f ca="1">IFERROR(VLOOKUP($J180,'WM-AR'!$I$7:$AS$3267,18,FALSE),"")</f>
        <v>0</v>
      </c>
      <c r="U180" s="1033" t="str">
        <f ca="1">IFERROR(VLOOKUP($J180,'WM-AR'!$I$7:$AS$3267,20,FALSE),"")</f>
        <v>w/ Hardware &amp; Accessories</v>
      </c>
      <c r="V180" s="1033">
        <f ca="1">IFERROR(VLOOKUP($J180,'WM-AR'!$I$7:$AS$3267,22,FALSE),"")</f>
        <v>0</v>
      </c>
      <c r="W180" s="1033">
        <f ca="1">IFERROR(VLOOKUP($J180,'WM-AR'!$I$7:$AS$3267,24,FALSE),"")</f>
        <v>0</v>
      </c>
      <c r="X180" s="1033">
        <f ca="1">IFERROR(VLOOKUP($J180,'WM-AR'!$I$7:$AS$3267,25,FALSE),"")</f>
        <v>0</v>
      </c>
      <c r="Y180" s="1033" t="str">
        <f ca="1">IFERROR(VLOOKUP($J180,'WM-AR'!$I$7:$AS$3267,26,FALSE),"")</f>
        <v>W x H=(  )mm x (  )mm</v>
      </c>
      <c r="Z180" s="1033">
        <f ca="1">IFERROR(VLOOKUP($J180,'WM-AR'!$I$7:$AS$3267,27,FALSE),"")</f>
        <v>0</v>
      </c>
      <c r="AA180" s="1033">
        <f ca="1">IFERROR(VLOOKUP($J180,'WM-AR'!$I$7:$AS$3267,28,FALSE),"")</f>
        <v>0</v>
      </c>
      <c r="AB180" s="1033">
        <f ca="1">IFERROR(VLOOKUP($J180,'WM-AR'!$I$7:$AS$3267,29,FALSE),"")</f>
        <v>0</v>
      </c>
      <c r="AC180" s="1033">
        <f ca="1">IFERROR(VLOOKUP($J180,'WM-AR'!$I$7:$AS$3267,30,FALSE),"")</f>
        <v>0</v>
      </c>
      <c r="AD180" s="1033">
        <f ca="1">IFERROR(VLOOKUP($J180,'WM-AR'!$I$7:$AS$3267,31,FALSE),"")</f>
        <v>0</v>
      </c>
      <c r="AE180" s="1033">
        <f ca="1">IFERROR(VLOOKUP($J180,'WM-AR'!$I$7:$AS$3267,32,FALSE),"")</f>
        <v>0</v>
      </c>
      <c r="AF180" s="1033" t="str">
        <f ca="1">IFERROR(VLOOKUP($J180,'WM-AR'!$I$7:$AS$3267,33,FALSE),"")</f>
        <v/>
      </c>
      <c r="AG180" s="1354" t="s">
        <v>4021</v>
      </c>
      <c r="AH180" s="1375" t="s">
        <v>3757</v>
      </c>
      <c r="AI180" s="1375" t="s">
        <v>3757</v>
      </c>
      <c r="AJ180" s="1375"/>
      <c r="AK180" s="1375" t="str">
        <f t="shared" ref="AK180:AK183" ca="1" si="16">L180</f>
        <v>EA</v>
      </c>
      <c r="AL180" s="723"/>
      <c r="AM180" s="1028" t="str">
        <f>IF(AND(ISTEXT($E180),ISTEXT($B180)),"산출기준 &gt;&gt;  "&amp;_xlfn.XLOOKUP($E180,산출기준!$D:$D,산출기준!$E:$E,"매칭실패"),"")</f>
        <v/>
      </c>
    </row>
    <row r="181" spans="1:39" ht="54.95" customHeight="1">
      <c r="A181" s="1019"/>
      <c r="B181" s="705"/>
      <c r="C181" s="706"/>
      <c r="D181" s="711"/>
      <c r="E181" s="708"/>
      <c r="F181" s="1029"/>
      <c r="G181" s="882" t="s">
        <v>2490</v>
      </c>
      <c r="H181" s="1371" t="str">
        <f ca="1">_xlfn.IFNA(_xlfn.XLOOKUP(J181,'WM-AR'!I:I,'WM-AR'!F:F),"")</f>
        <v xml:space="preserve">A04AR159-00001 Finishing Work Door &amp; Window Work Aluminum Window (UoM: EA) Fire Protective Rating: N/A     w/ Hardware &amp; Accessories  </v>
      </c>
      <c r="I181" s="1372" t="s">
        <v>3755</v>
      </c>
      <c r="J181" s="712" t="str" cm="1">
        <f t="array" aca="1" ref="J181" ca="1">IF(ISTEXT(I181),INDIRECT("I"&amp;_xlfn.XMATCH("#",$I$1:INDIRECT("I"&amp;ROW()),,-1)+1)&amp;"-"&amp;I181,"")</f>
        <v>A04AR159-00001</v>
      </c>
      <c r="K181" s="1030"/>
      <c r="L181" s="1031" t="str">
        <f ca="1">IFERROR(VLOOKUP($J181,'WM-AR'!$I$7:$AS$3267,34,FALSE),"")</f>
        <v>EA</v>
      </c>
      <c r="M181" s="1373" t="str">
        <f ca="1">IFERROR(VLOOKUP($J181,'WM-AR'!$I$7:$AS$3267,4,FALSE),"")</f>
        <v>Finishing Work</v>
      </c>
      <c r="N181" s="1373" t="str">
        <f ca="1">IFERROR(VLOOKUP($J181,'WM-AR'!$I$7:$AS$3267,6,FALSE),"")</f>
        <v>Door &amp; Window Work</v>
      </c>
      <c r="O181" s="1373" t="str">
        <f ca="1">IFERROR(VLOOKUP($J181,'WM-AR'!$I$7:$AS$3267,8,FALSE),"")</f>
        <v>Aluminum Window (UoM: EA)</v>
      </c>
      <c r="P181" s="1032" t="str">
        <f ca="1">IFERROR(VLOOKUP($J181,'WM-AR'!$I$7:$AS$3267,10,FALSE),"")</f>
        <v>Fire Protective Rating: N/A</v>
      </c>
      <c r="Q181" s="1033">
        <f ca="1">IFERROR(VLOOKUP($J181,'WM-AR'!$I$7:$AS$3267,12,FALSE),"")</f>
        <v>0</v>
      </c>
      <c r="R181" s="1033">
        <f ca="1">IFERROR(VLOOKUP($J181,'WM-AR'!$I$7:$AS$3267,14,FALSE),"")</f>
        <v>0</v>
      </c>
      <c r="S181" s="1033">
        <f ca="1">IFERROR(VLOOKUP($J181,'WM-AR'!$I$7:$AS$3267,16,FALSE),"")</f>
        <v>0</v>
      </c>
      <c r="T181" s="1033">
        <f ca="1">IFERROR(VLOOKUP($J181,'WM-AR'!$I$7:$AS$3267,18,FALSE),"")</f>
        <v>0</v>
      </c>
      <c r="U181" s="1033" t="str">
        <f ca="1">IFERROR(VLOOKUP($J181,'WM-AR'!$I$7:$AS$3267,20,FALSE),"")</f>
        <v>w/ Hardware &amp; Accessories</v>
      </c>
      <c r="V181" s="1033">
        <f ca="1">IFERROR(VLOOKUP($J181,'WM-AR'!$I$7:$AS$3267,22,FALSE),"")</f>
        <v>0</v>
      </c>
      <c r="W181" s="1033">
        <f ca="1">IFERROR(VLOOKUP($J181,'WM-AR'!$I$7:$AS$3267,24,FALSE),"")</f>
        <v>0</v>
      </c>
      <c r="X181" s="1033">
        <f ca="1">IFERROR(VLOOKUP($J181,'WM-AR'!$I$7:$AS$3267,25,FALSE),"")</f>
        <v>0</v>
      </c>
      <c r="Y181" s="1033" t="str">
        <f ca="1">IFERROR(VLOOKUP($J181,'WM-AR'!$I$7:$AS$3267,26,FALSE),"")</f>
        <v>W x H=(  )mm x (  )mm</v>
      </c>
      <c r="Z181" s="1033">
        <f ca="1">IFERROR(VLOOKUP($J181,'WM-AR'!$I$7:$AS$3267,27,FALSE),"")</f>
        <v>0</v>
      </c>
      <c r="AA181" s="1033">
        <f ca="1">IFERROR(VLOOKUP($J181,'WM-AR'!$I$7:$AS$3267,28,FALSE),"")</f>
        <v>0</v>
      </c>
      <c r="AB181" s="1033">
        <f ca="1">IFERROR(VLOOKUP($J181,'WM-AR'!$I$7:$AS$3267,29,FALSE),"")</f>
        <v>0</v>
      </c>
      <c r="AC181" s="1033">
        <f ca="1">IFERROR(VLOOKUP($J181,'WM-AR'!$I$7:$AS$3267,30,FALSE),"")</f>
        <v>0</v>
      </c>
      <c r="AD181" s="1033">
        <f ca="1">IFERROR(VLOOKUP($J181,'WM-AR'!$I$7:$AS$3267,31,FALSE),"")</f>
        <v>0</v>
      </c>
      <c r="AE181" s="1033">
        <f ca="1">IFERROR(VLOOKUP($J181,'WM-AR'!$I$7:$AS$3267,32,FALSE),"")</f>
        <v>0</v>
      </c>
      <c r="AF181" s="1033" t="str">
        <f ca="1">IFERROR(VLOOKUP($J181,'WM-AR'!$I$7:$AS$3267,33,FALSE),"")</f>
        <v/>
      </c>
      <c r="AG181" s="1354" t="s">
        <v>4021</v>
      </c>
      <c r="AH181" s="1375" t="s">
        <v>3757</v>
      </c>
      <c r="AI181" s="1375" t="s">
        <v>3757</v>
      </c>
      <c r="AJ181" s="1375"/>
      <c r="AK181" s="1375" t="str">
        <f t="shared" ca="1" si="16"/>
        <v>EA</v>
      </c>
      <c r="AL181" s="723"/>
      <c r="AM181" s="1028" t="str">
        <f>IF(AND(ISTEXT($E181),ISTEXT($B181)),"산출기준 &gt;&gt;  "&amp;_xlfn.XLOOKUP($E181,산출기준!$D:$D,산출기준!$E:$E,"매칭실패"),"")</f>
        <v/>
      </c>
    </row>
    <row r="182" spans="1:39" ht="54.95" customHeight="1">
      <c r="A182" s="1019"/>
      <c r="B182" s="705"/>
      <c r="C182" s="706"/>
      <c r="D182" s="711"/>
      <c r="E182" s="708"/>
      <c r="F182" s="1029"/>
      <c r="G182" s="882"/>
      <c r="H182" s="1371" t="str">
        <f ca="1">_xlfn.IFNA(_xlfn.XLOOKUP(J182,'WM-AR'!I:I,'WM-AR'!F:F),"")</f>
        <v/>
      </c>
      <c r="I182" s="1372"/>
      <c r="J182" s="712" t="str" cm="1">
        <f t="array" aca="1" ref="J182" ca="1">IF(ISTEXT(I182),INDIRECT("I"&amp;_xlfn.XMATCH("#",$I$1:INDIRECT("I"&amp;ROW()),,-1)+1)&amp;"-"&amp;I182,"")</f>
        <v/>
      </c>
      <c r="K182" s="1030"/>
      <c r="L182" s="1031" t="str">
        <f ca="1">IFERROR(VLOOKUP($J182,'WM-AR'!$I$7:$AS$3267,34,FALSE),"")</f>
        <v/>
      </c>
      <c r="M182" s="1373" t="str">
        <f ca="1">IFERROR(VLOOKUP($J182,'WM-AR'!$I$7:$AS$3267,4,FALSE),"")</f>
        <v/>
      </c>
      <c r="N182" s="1373" t="str">
        <f ca="1">IFERROR(VLOOKUP($J182,'WM-AR'!$I$7:$AS$3267,6,FALSE),"")</f>
        <v/>
      </c>
      <c r="O182" s="1373" t="str">
        <f ca="1">IFERROR(VLOOKUP($J182,'WM-AR'!$I$7:$AS$3267,8,FALSE),"")</f>
        <v/>
      </c>
      <c r="P182" s="1032" t="str">
        <f ca="1">IFERROR(VLOOKUP($J182,'WM-AR'!$I$7:$AS$3267,10,FALSE),"")</f>
        <v/>
      </c>
      <c r="Q182" s="1033" t="str">
        <f ca="1">IFERROR(VLOOKUP($J182,'WM-AR'!$I$7:$AS$3267,12,FALSE),"")</f>
        <v/>
      </c>
      <c r="R182" s="1033" t="str">
        <f ca="1">IFERROR(VLOOKUP($J182,'WM-AR'!$I$7:$AS$3267,14,FALSE),"")</f>
        <v/>
      </c>
      <c r="S182" s="1033" t="str">
        <f ca="1">IFERROR(VLOOKUP($J182,'WM-AR'!$I$7:$AS$3267,16,FALSE),"")</f>
        <v/>
      </c>
      <c r="T182" s="1033" t="str">
        <f ca="1">IFERROR(VLOOKUP($J182,'WM-AR'!$I$7:$AS$3267,18,FALSE),"")</f>
        <v/>
      </c>
      <c r="U182" s="1033" t="str">
        <f ca="1">IFERROR(VLOOKUP($J182,'WM-AR'!$I$7:$AS$3267,20,FALSE),"")</f>
        <v/>
      </c>
      <c r="V182" s="1033" t="str">
        <f ca="1">IFERROR(VLOOKUP($J182,'WM-AR'!$I$7:$AS$3267,22,FALSE),"")</f>
        <v/>
      </c>
      <c r="W182" s="1033" t="str">
        <f ca="1">IFERROR(VLOOKUP($J182,'WM-AR'!$I$7:$AS$3267,24,FALSE),"")</f>
        <v/>
      </c>
      <c r="X182" s="1033" t="str">
        <f ca="1">IFERROR(VLOOKUP($J182,'WM-AR'!$I$7:$AS$3267,25,FALSE),"")</f>
        <v/>
      </c>
      <c r="Y182" s="1033" t="str">
        <f ca="1">IFERROR(VLOOKUP($J182,'WM-AR'!$I$7:$AS$3267,26,FALSE),"")</f>
        <v/>
      </c>
      <c r="Z182" s="1033" t="str">
        <f ca="1">IFERROR(VLOOKUP($J182,'WM-AR'!$I$7:$AS$3267,27,FALSE),"")</f>
        <v/>
      </c>
      <c r="AA182" s="1033" t="str">
        <f ca="1">IFERROR(VLOOKUP($J182,'WM-AR'!$I$7:$AS$3267,28,FALSE),"")</f>
        <v/>
      </c>
      <c r="AB182" s="1033" t="str">
        <f ca="1">IFERROR(VLOOKUP($J182,'WM-AR'!$I$7:$AS$3267,29,FALSE),"")</f>
        <v/>
      </c>
      <c r="AC182" s="1033" t="str">
        <f ca="1">IFERROR(VLOOKUP($J182,'WM-AR'!$I$7:$AS$3267,30,FALSE),"")</f>
        <v/>
      </c>
      <c r="AD182" s="1033" t="str">
        <f ca="1">IFERROR(VLOOKUP($J182,'WM-AR'!$I$7:$AS$3267,31,FALSE),"")</f>
        <v/>
      </c>
      <c r="AE182" s="1033" t="str">
        <f ca="1">IFERROR(VLOOKUP($J182,'WM-AR'!$I$7:$AS$3267,32,FALSE),"")</f>
        <v/>
      </c>
      <c r="AF182" s="1033" t="str">
        <f ca="1">IFERROR(VLOOKUP($J182,'WM-AR'!$I$7:$AS$3267,33,FALSE),"")</f>
        <v/>
      </c>
      <c r="AG182" s="1374"/>
      <c r="AH182" s="1375" t="s">
        <v>3757</v>
      </c>
      <c r="AI182" s="1375" t="s">
        <v>3757</v>
      </c>
      <c r="AJ182" s="1375"/>
      <c r="AK182" s="1375" t="str">
        <f t="shared" ca="1" si="16"/>
        <v/>
      </c>
      <c r="AL182" s="723"/>
      <c r="AM182" s="1028" t="str">
        <f>IF(AND(ISTEXT($E182),ISTEXT($B182)),"산출기준 &gt;&gt;  "&amp;_xlfn.XLOOKUP($E182,산출기준!$D:$D,산출기준!$E:$E,"매칭실패"),"")</f>
        <v/>
      </c>
    </row>
    <row r="183" spans="1:39" ht="54.95" customHeight="1">
      <c r="A183" s="1019"/>
      <c r="B183" s="724"/>
      <c r="C183" s="725"/>
      <c r="D183" s="731"/>
      <c r="E183" s="727"/>
      <c r="F183" s="1035"/>
      <c r="G183" s="886"/>
      <c r="H183" s="1376" t="str">
        <f ca="1">_xlfn.IFNA(_xlfn.XLOOKUP(J183,'WM-AR'!I:I,'WM-AR'!F:F),"")</f>
        <v/>
      </c>
      <c r="I183" s="1377"/>
      <c r="J183" s="732" t="str" cm="1">
        <f t="array" aca="1" ref="J183" ca="1">IF(ISTEXT(I183),INDIRECT("I"&amp;_xlfn.XMATCH("#",$I$1:INDIRECT("I"&amp;ROW()),,-1)+1)&amp;"-"&amp;I183,"")</f>
        <v/>
      </c>
      <c r="K183" s="1036"/>
      <c r="L183" s="1037" t="str">
        <f ca="1">IFERROR(VLOOKUP($J183,'WM-AR'!$I$7:$AS$3267,34,FALSE),"")</f>
        <v/>
      </c>
      <c r="M183" s="1378" t="str">
        <f ca="1">IFERROR(VLOOKUP($J183,'WM-AR'!$I$7:$AS$3267,4,FALSE),"")</f>
        <v/>
      </c>
      <c r="N183" s="1378" t="str">
        <f ca="1">IFERROR(VLOOKUP($J183,'WM-AR'!$I$7:$AS$3267,6,FALSE),"")</f>
        <v/>
      </c>
      <c r="O183" s="1378" t="str">
        <f ca="1">IFERROR(VLOOKUP($J183,'WM-AR'!$I$7:$AS$3267,8,FALSE),"")</f>
        <v/>
      </c>
      <c r="P183" s="1038" t="str">
        <f ca="1">IFERROR(VLOOKUP($J183,'WM-AR'!$I$7:$AS$3267,10,FALSE),"")</f>
        <v/>
      </c>
      <c r="Q183" s="1039" t="str">
        <f ca="1">IFERROR(VLOOKUP($J183,'WM-AR'!$I$7:$AS$3267,12,FALSE),"")</f>
        <v/>
      </c>
      <c r="R183" s="1039" t="str">
        <f ca="1">IFERROR(VLOOKUP($J183,'WM-AR'!$I$7:$AS$3267,14,FALSE),"")</f>
        <v/>
      </c>
      <c r="S183" s="1039" t="str">
        <f ca="1">IFERROR(VLOOKUP($J183,'WM-AR'!$I$7:$AS$3267,16,FALSE),"")</f>
        <v/>
      </c>
      <c r="T183" s="1039" t="str">
        <f ca="1">IFERROR(VLOOKUP($J183,'WM-AR'!$I$7:$AS$3267,18,FALSE),"")</f>
        <v/>
      </c>
      <c r="U183" s="1039" t="str">
        <f ca="1">IFERROR(VLOOKUP($J183,'WM-AR'!$I$7:$AS$3267,20,FALSE),"")</f>
        <v/>
      </c>
      <c r="V183" s="1039" t="str">
        <f ca="1">IFERROR(VLOOKUP($J183,'WM-AR'!$I$7:$AS$3267,22,FALSE),"")</f>
        <v/>
      </c>
      <c r="W183" s="1039" t="str">
        <f ca="1">IFERROR(VLOOKUP($J183,'WM-AR'!$I$7:$AS$3267,24,FALSE),"")</f>
        <v/>
      </c>
      <c r="X183" s="1039" t="str">
        <f ca="1">IFERROR(VLOOKUP($J183,'WM-AR'!$I$7:$AS$3267,25,FALSE),"")</f>
        <v/>
      </c>
      <c r="Y183" s="1039" t="str">
        <f ca="1">IFERROR(VLOOKUP($J183,'WM-AR'!$I$7:$AS$3267,26,FALSE),"")</f>
        <v/>
      </c>
      <c r="Z183" s="1039" t="str">
        <f ca="1">IFERROR(VLOOKUP($J183,'WM-AR'!$I$7:$AS$3267,27,FALSE),"")</f>
        <v/>
      </c>
      <c r="AA183" s="1039" t="str">
        <f ca="1">IFERROR(VLOOKUP($J183,'WM-AR'!$I$7:$AS$3267,28,FALSE),"")</f>
        <v/>
      </c>
      <c r="AB183" s="1039" t="str">
        <f ca="1">IFERROR(VLOOKUP($J183,'WM-AR'!$I$7:$AS$3267,29,FALSE),"")</f>
        <v/>
      </c>
      <c r="AC183" s="1039" t="str">
        <f ca="1">IFERROR(VLOOKUP($J183,'WM-AR'!$I$7:$AS$3267,30,FALSE),"")</f>
        <v/>
      </c>
      <c r="AD183" s="1039" t="str">
        <f ca="1">IFERROR(VLOOKUP($J183,'WM-AR'!$I$7:$AS$3267,31,FALSE),"")</f>
        <v/>
      </c>
      <c r="AE183" s="1039" t="str">
        <f ca="1">IFERROR(VLOOKUP($J183,'WM-AR'!$I$7:$AS$3267,32,FALSE),"")</f>
        <v/>
      </c>
      <c r="AF183" s="1039" t="str">
        <f ca="1">IFERROR(VLOOKUP($J183,'WM-AR'!$I$7:$AS$3267,33,FALSE),"")</f>
        <v/>
      </c>
      <c r="AG183" s="1379"/>
      <c r="AH183" s="1380" t="s">
        <v>3757</v>
      </c>
      <c r="AI183" s="1380" t="s">
        <v>3757</v>
      </c>
      <c r="AJ183" s="1380"/>
      <c r="AK183" s="1380" t="str">
        <f t="shared" ca="1" si="16"/>
        <v/>
      </c>
      <c r="AL183" s="743"/>
      <c r="AM183" s="1028" t="str">
        <f>IF(AND(ISTEXT($E183),ISTEXT($B183)),"산출기준 &gt;&gt;  "&amp;_xlfn.XLOOKUP($E183,산출기준!$D:$D,산출기준!$E:$E,"매칭실패"),"")</f>
        <v/>
      </c>
    </row>
    <row r="184" spans="1:39">
      <c r="B184" s="635"/>
      <c r="C184" s="636"/>
      <c r="D184" s="636"/>
      <c r="E184" s="636"/>
      <c r="F184" s="638"/>
      <c r="G184" s="639"/>
      <c r="H184" s="639"/>
      <c r="I184" s="639"/>
      <c r="J184" s="641"/>
      <c r="K184" s="642"/>
      <c r="L184" s="642"/>
      <c r="M184" s="642"/>
      <c r="N184" s="642"/>
      <c r="O184" s="642"/>
      <c r="P184" s="642"/>
      <c r="Q184" s="642"/>
      <c r="R184" s="642"/>
      <c r="S184" s="642"/>
      <c r="T184" s="642"/>
      <c r="U184" s="642"/>
      <c r="V184" s="642"/>
      <c r="W184" s="642"/>
      <c r="X184" s="642"/>
      <c r="Y184" s="642"/>
      <c r="Z184" s="642"/>
      <c r="AA184" s="642"/>
      <c r="AB184" s="642"/>
      <c r="AC184" s="642"/>
      <c r="AD184" s="642"/>
      <c r="AE184" s="642"/>
      <c r="AF184" s="642"/>
      <c r="AG184" s="636"/>
      <c r="AH184" s="643"/>
      <c r="AI184" s="643"/>
      <c r="AJ184" s="644"/>
      <c r="AK184" s="644"/>
      <c r="AL184" s="639"/>
      <c r="AM184" s="88" t="str">
        <f>IF(AND(ISTEXT($E184),ISTEXT($B184)),"산출기준 &gt;&gt;  "&amp;_xlfn.XLOOKUP($E184,산출기준!$D:$D,산출기준!$E:$E,"매칭실패"),"")</f>
        <v/>
      </c>
    </row>
    <row r="185" spans="1:39">
      <c r="B185" s="645"/>
      <c r="C185" s="646" t="s">
        <v>4070</v>
      </c>
      <c r="D185" s="648"/>
      <c r="E185" s="648"/>
      <c r="F185" s="1057" t="s">
        <v>4079</v>
      </c>
      <c r="G185" s="645"/>
      <c r="H185" s="651"/>
      <c r="I185" s="651"/>
      <c r="J185" s="652"/>
      <c r="K185" s="652"/>
      <c r="L185" s="653"/>
      <c r="M185" s="653"/>
      <c r="N185" s="653"/>
      <c r="O185" s="653"/>
      <c r="P185" s="653"/>
      <c r="Q185" s="653"/>
      <c r="R185" s="653"/>
      <c r="S185" s="653"/>
      <c r="T185" s="653"/>
      <c r="U185" s="653"/>
      <c r="V185" s="653"/>
      <c r="W185" s="653"/>
      <c r="X185" s="653"/>
      <c r="Y185" s="653"/>
      <c r="Z185" s="653"/>
      <c r="AA185" s="653"/>
      <c r="AB185" s="653"/>
      <c r="AC185" s="653"/>
      <c r="AD185" s="653"/>
      <c r="AE185" s="653"/>
      <c r="AF185" s="653"/>
      <c r="AG185" s="656"/>
      <c r="AH185" s="656"/>
      <c r="AI185" s="656"/>
      <c r="AJ185" s="656"/>
      <c r="AK185" s="656"/>
      <c r="AL185" s="657"/>
      <c r="AM185" s="88" t="str">
        <f>IF(AND(ISTEXT($E185),ISTEXT($B185)),"산출기준 &gt;&gt;  "&amp;_xlfn.XLOOKUP($E185,산출기준!$D:$D,산출기준!$E:$E,"매칭실패"),"")</f>
        <v/>
      </c>
    </row>
    <row r="186" spans="1:39">
      <c r="B186" s="658"/>
      <c r="C186" s="659"/>
      <c r="D186" s="659"/>
      <c r="E186" s="659"/>
      <c r="F186" s="1056"/>
      <c r="G186" s="662"/>
      <c r="H186" s="662"/>
      <c r="I186" s="662"/>
      <c r="J186" s="652"/>
      <c r="K186" s="664"/>
      <c r="L186" s="664"/>
      <c r="M186" s="664"/>
      <c r="N186" s="664"/>
      <c r="O186" s="664"/>
      <c r="P186" s="664"/>
      <c r="Q186" s="664"/>
      <c r="R186" s="664"/>
      <c r="S186" s="664"/>
      <c r="T186" s="664"/>
      <c r="U186" s="664"/>
      <c r="V186" s="664"/>
      <c r="W186" s="664"/>
      <c r="X186" s="664"/>
      <c r="Y186" s="664"/>
      <c r="Z186" s="664"/>
      <c r="AA186" s="664"/>
      <c r="AB186" s="664"/>
      <c r="AC186" s="664"/>
      <c r="AD186" s="664"/>
      <c r="AE186" s="664"/>
      <c r="AF186" s="664"/>
      <c r="AG186" s="659"/>
      <c r="AH186" s="665"/>
      <c r="AI186" s="665"/>
      <c r="AJ186" s="666"/>
      <c r="AK186" s="666"/>
      <c r="AL186" s="662"/>
      <c r="AM186" s="88" t="str">
        <f>IF(AND(ISTEXT($E186),ISTEXT($B186)),"산출기준 &gt;&gt;  "&amp;_xlfn.XLOOKUP($E186,산출기준!$D:$D,산출기준!$E:$E,"매칭실패"),"")</f>
        <v/>
      </c>
    </row>
    <row r="187" spans="1:39" ht="34.9" customHeight="1">
      <c r="B187" s="808" t="str" cm="1">
        <f t="array" aca="1" ref="B187" ca="1">_xlfn.IFNA(INDIRECT("Family_표준_구성도!B"&amp;MATCH(F187,INDIRECT("Family_표준_구성도!"&amp;"C:C"),0)),"")</f>
        <v>9.4.1.3.1</v>
      </c>
      <c r="C187" s="668" t="s">
        <v>2016</v>
      </c>
      <c r="D187" s="809"/>
      <c r="E187" s="668" t="s">
        <v>2021</v>
      </c>
      <c r="F187" s="1265" t="s">
        <v>4080</v>
      </c>
      <c r="G187" s="811"/>
      <c r="H187" s="917" t="s">
        <v>4081</v>
      </c>
      <c r="I187" s="1356" t="s">
        <v>1653</v>
      </c>
      <c r="J187" s="1356"/>
      <c r="K187" s="674"/>
      <c r="L187" s="674"/>
      <c r="M187" s="1357" cm="1">
        <f t="array" aca="1" ref="M187" ca="1">TRANSPOSE(INDIRECT("'WM-AR'!D"&amp;_xlfn.XMATCH($I188,'WM-AR'!G:G,0,1)):INDIRECT("'WM-AR'!D"&amp;_xlfn.XMATCH($I188,'WM-AR'!G:G,0,-1)))</f>
        <v>0</v>
      </c>
      <c r="N187" s="1357"/>
      <c r="O187" s="1358"/>
      <c r="P187" s="1359"/>
      <c r="Q187" s="1360"/>
      <c r="R187" s="1360"/>
      <c r="S187" s="1360"/>
      <c r="T187" s="1360"/>
      <c r="U187" s="1360"/>
      <c r="V187" s="1360"/>
      <c r="W187" s="1361"/>
      <c r="X187" s="1362"/>
      <c r="Y187" s="679"/>
      <c r="Z187" s="679"/>
      <c r="AA187" s="679"/>
      <c r="AB187" s="679"/>
      <c r="AC187" s="679"/>
      <c r="AD187" s="679"/>
      <c r="AE187" s="679"/>
      <c r="AF187" s="679"/>
      <c r="AG187" s="1043"/>
      <c r="AH187" s="682"/>
      <c r="AI187" s="682"/>
      <c r="AJ187" s="682"/>
      <c r="AK187" s="682"/>
      <c r="AL187" s="683"/>
      <c r="AM187" s="88" t="str">
        <f ca="1">IF(AND(ISTEXT($E187),ISTEXT($B187)),"산출기준 &gt;&gt;  "&amp;_xlfn.XLOOKUP($E187,산출기준!$D:$D,산출기준!$E:$E,"매칭실패"),"")</f>
        <v>산출기준 &gt;&gt;  [ 윈도우 일반 산출 ]</v>
      </c>
    </row>
    <row r="188" spans="1:39" ht="49.9" customHeight="1" outlineLevel="1">
      <c r="B188" s="758"/>
      <c r="C188" s="759"/>
      <c r="D188" s="759"/>
      <c r="E188" s="814"/>
      <c r="F188" s="775"/>
      <c r="G188" s="1363" t="s">
        <v>3752</v>
      </c>
      <c r="H188" s="1364" t="str">
        <f>_xlfn.XLOOKUP(I188,'WM-AR'!G:G,'WM-AR'!E:E)</f>
        <v>A04AR161 Finishing Work Door &amp; Window Work uPVC Window (UoM: EA)</v>
      </c>
      <c r="I188" s="765" t="s">
        <v>4029</v>
      </c>
      <c r="J188" s="1365"/>
      <c r="K188" s="766"/>
      <c r="L188" s="766"/>
      <c r="M188" s="1366"/>
      <c r="N188" s="1366"/>
      <c r="O188" s="1366"/>
      <c r="P188" s="1366"/>
      <c r="Q188" s="1366"/>
      <c r="R188" s="1366"/>
      <c r="S188" s="1366"/>
      <c r="T188" s="1366"/>
      <c r="U188" s="1366"/>
      <c r="V188" s="1366"/>
      <c r="W188" s="1366"/>
      <c r="X188" s="1366"/>
      <c r="Y188" s="766"/>
      <c r="Z188" s="766"/>
      <c r="AA188" s="766"/>
      <c r="AB188" s="766"/>
      <c r="AC188" s="766"/>
      <c r="AD188" s="766"/>
      <c r="AE188" s="766"/>
      <c r="AF188" s="766"/>
      <c r="AG188" s="1385" t="s">
        <v>4020</v>
      </c>
      <c r="AH188" s="1045"/>
      <c r="AI188" s="1045"/>
      <c r="AJ188" s="1046"/>
      <c r="AK188" s="1046"/>
      <c r="AL188" s="759"/>
      <c r="AM188" s="88" t="str">
        <f>IF(AND(ISTEXT($E188),ISTEXT($B188)),"산출기준 &gt;&gt;  "&amp;_xlfn.XLOOKUP($E188,산출기준!$D:$D,산출기준!$E:$E,"매칭실패"),"")</f>
        <v/>
      </c>
    </row>
    <row r="189" spans="1:39" ht="54.95" customHeight="1">
      <c r="A189" s="1019"/>
      <c r="B189" s="684"/>
      <c r="C189" s="685"/>
      <c r="D189" s="1020"/>
      <c r="E189" s="687"/>
      <c r="F189" s="1021"/>
      <c r="G189" s="875" t="s">
        <v>2491</v>
      </c>
      <c r="H189" s="1367" t="str">
        <f ca="1">_xlfn.IFNA(_xlfn.XLOOKUP(J189,'WM-AR'!I:I,'WM-AR'!F:F),"")</f>
        <v xml:space="preserve">A04AR161-00001 Finishing Work Door &amp; Window Work uPVC Window (UoM: EA)      w/ Hardware &amp; Accessories  </v>
      </c>
      <c r="I189" s="1368" t="s">
        <v>3755</v>
      </c>
      <c r="J189" s="692" t="str" cm="1">
        <f t="array" aca="1" ref="J189" ca="1">IF(ISTEXT(I189),INDIRECT("I"&amp;_xlfn.XMATCH("#",$I$1:INDIRECT("I"&amp;ROW()),,-1)+1)&amp;"-"&amp;I189,"")</f>
        <v>A04AR161-00001</v>
      </c>
      <c r="K189" s="1022"/>
      <c r="L189" s="1023" t="str">
        <f ca="1">IFERROR(VLOOKUP($J189,'WM-AR'!$I$7:$AS$3267,34,FALSE),"")</f>
        <v>EA</v>
      </c>
      <c r="M189" s="1369" t="str">
        <f ca="1">IFERROR(VLOOKUP($J189,'WM-AR'!$I$7:$AS$3267,4,FALSE),"")</f>
        <v>Finishing Work</v>
      </c>
      <c r="N189" s="1369" t="str">
        <f ca="1">IFERROR(VLOOKUP($J189,'WM-AR'!$I$7:$AS$3267,6,FALSE),"")</f>
        <v>Door &amp; Window Work</v>
      </c>
      <c r="O189" s="1369" t="str">
        <f ca="1">IFERROR(VLOOKUP($J189,'WM-AR'!$I$7:$AS$3267,8,FALSE),"")</f>
        <v>uPVC Window (UoM: EA)</v>
      </c>
      <c r="P189" s="1025">
        <f ca="1">IFERROR(VLOOKUP($J189,'WM-AR'!$I$7:$AS$3267,10,FALSE),"")</f>
        <v>0</v>
      </c>
      <c r="Q189" s="1026">
        <f ca="1">IFERROR(VLOOKUP($J189,'WM-AR'!$I$7:$AS$3267,12,FALSE),"")</f>
        <v>0</v>
      </c>
      <c r="R189" s="1026">
        <f ca="1">IFERROR(VLOOKUP($J189,'WM-AR'!$I$7:$AS$3267,14,FALSE),"")</f>
        <v>0</v>
      </c>
      <c r="S189" s="1026">
        <f ca="1">IFERROR(VLOOKUP($J189,'WM-AR'!$I$7:$AS$3267,16,FALSE),"")</f>
        <v>0</v>
      </c>
      <c r="T189" s="1026">
        <f ca="1">IFERROR(VLOOKUP($J189,'WM-AR'!$I$7:$AS$3267,18,FALSE),"")</f>
        <v>0</v>
      </c>
      <c r="U189" s="1026" t="str">
        <f ca="1">IFERROR(VLOOKUP($J189,'WM-AR'!$I$7:$AS$3267,20,FALSE),"")</f>
        <v>w/ Hardware &amp; Accessories</v>
      </c>
      <c r="V189" s="1026">
        <f ca="1">IFERROR(VLOOKUP($J189,'WM-AR'!$I$7:$AS$3267,22,FALSE),"")</f>
        <v>0</v>
      </c>
      <c r="W189" s="1026">
        <f ca="1">IFERROR(VLOOKUP($J189,'WM-AR'!$I$7:$AS$3267,24,FALSE),"")</f>
        <v>0</v>
      </c>
      <c r="X189" s="1026">
        <f ca="1">IFERROR(VLOOKUP($J189,'WM-AR'!$I$7:$AS$3267,25,FALSE),"")</f>
        <v>0</v>
      </c>
      <c r="Y189" s="1026" t="str">
        <f ca="1">IFERROR(VLOOKUP($J189,'WM-AR'!$I$7:$AS$3267,26,FALSE),"")</f>
        <v>W x H=(  )mm x (  )mm</v>
      </c>
      <c r="Z189" s="1026">
        <f ca="1">IFERROR(VLOOKUP($J189,'WM-AR'!$I$7:$AS$3267,27,FALSE),"")</f>
        <v>0</v>
      </c>
      <c r="AA189" s="1026">
        <f ca="1">IFERROR(VLOOKUP($J189,'WM-AR'!$I$7:$AS$3267,28,FALSE),"")</f>
        <v>0</v>
      </c>
      <c r="AB189" s="1026">
        <f ca="1">IFERROR(VLOOKUP($J189,'WM-AR'!$I$7:$AS$3267,29,FALSE),"")</f>
        <v>0</v>
      </c>
      <c r="AC189" s="1026">
        <f ca="1">IFERROR(VLOOKUP($J189,'WM-AR'!$I$7:$AS$3267,30,FALSE),"")</f>
        <v>0</v>
      </c>
      <c r="AD189" s="1026">
        <f ca="1">IFERROR(VLOOKUP($J189,'WM-AR'!$I$7:$AS$3267,31,FALSE),"")</f>
        <v>0</v>
      </c>
      <c r="AE189" s="1026">
        <f ca="1">IFERROR(VLOOKUP($J189,'WM-AR'!$I$7:$AS$3267,32,FALSE),"")</f>
        <v>0</v>
      </c>
      <c r="AF189" s="1026" t="str">
        <f ca="1">IFERROR(VLOOKUP($J189,'WM-AR'!$I$7:$AS$3267,33,FALSE),"")</f>
        <v/>
      </c>
      <c r="AG189" s="1370" t="s">
        <v>4021</v>
      </c>
      <c r="AH189" s="834" t="s">
        <v>3757</v>
      </c>
      <c r="AI189" s="834" t="s">
        <v>3757</v>
      </c>
      <c r="AJ189" s="836"/>
      <c r="AK189" s="836" t="str">
        <f ca="1">L189</f>
        <v>EA</v>
      </c>
      <c r="AL189" s="704"/>
      <c r="AM189" s="1028" t="str">
        <f>IF(AND(ISTEXT($E189),ISTEXT($B189)),"산출기준 &gt;&gt;  "&amp;_xlfn.XLOOKUP($E189,산출기준!$D:$D,산출기준!$E:$E,"매칭실패"),"")</f>
        <v/>
      </c>
    </row>
    <row r="190" spans="1:39" ht="54.95" customHeight="1">
      <c r="A190" s="1019"/>
      <c r="B190" s="705"/>
      <c r="C190" s="706"/>
      <c r="D190" s="711"/>
      <c r="E190" s="708"/>
      <c r="F190" s="1029"/>
      <c r="G190" s="882" t="s">
        <v>4082</v>
      </c>
      <c r="H190" s="1371" t="str">
        <f ca="1">_xlfn.IFNA(_xlfn.XLOOKUP(J190,'WM-AR'!I:I,'WM-AR'!F:F),"")</f>
        <v xml:space="preserve">A04AR161-00001 Finishing Work Door &amp; Window Work uPVC Window (UoM: EA)      w/ Hardware &amp; Accessories  </v>
      </c>
      <c r="I190" s="1372" t="s">
        <v>3755</v>
      </c>
      <c r="J190" s="712" t="str" cm="1">
        <f t="array" aca="1" ref="J190" ca="1">IF(ISTEXT(I190),INDIRECT("I"&amp;_xlfn.XMATCH("#",$I$1:INDIRECT("I"&amp;ROW()),,-1)+1)&amp;"-"&amp;I190,"")</f>
        <v>A04AR161-00001</v>
      </c>
      <c r="K190" s="1030"/>
      <c r="L190" s="1031" t="str">
        <f ca="1">IFERROR(VLOOKUP($J190,'WM-AR'!$I$7:$AS$3267,34,FALSE),"")</f>
        <v>EA</v>
      </c>
      <c r="M190" s="1373" t="str">
        <f ca="1">IFERROR(VLOOKUP($J190,'WM-AR'!$I$7:$AS$3267,4,FALSE),"")</f>
        <v>Finishing Work</v>
      </c>
      <c r="N190" s="1373" t="str">
        <f ca="1">IFERROR(VLOOKUP($J190,'WM-AR'!$I$7:$AS$3267,6,FALSE),"")</f>
        <v>Door &amp; Window Work</v>
      </c>
      <c r="O190" s="1373" t="str">
        <f ca="1">IFERROR(VLOOKUP($J190,'WM-AR'!$I$7:$AS$3267,8,FALSE),"")</f>
        <v>uPVC Window (UoM: EA)</v>
      </c>
      <c r="P190" s="1032">
        <f ca="1">IFERROR(VLOOKUP($J190,'WM-AR'!$I$7:$AS$3267,10,FALSE),"")</f>
        <v>0</v>
      </c>
      <c r="Q190" s="1033">
        <f ca="1">IFERROR(VLOOKUP($J190,'WM-AR'!$I$7:$AS$3267,12,FALSE),"")</f>
        <v>0</v>
      </c>
      <c r="R190" s="1033">
        <f ca="1">IFERROR(VLOOKUP($J190,'WM-AR'!$I$7:$AS$3267,14,FALSE),"")</f>
        <v>0</v>
      </c>
      <c r="S190" s="1033">
        <f ca="1">IFERROR(VLOOKUP($J190,'WM-AR'!$I$7:$AS$3267,16,FALSE),"")</f>
        <v>0</v>
      </c>
      <c r="T190" s="1033">
        <f ca="1">IFERROR(VLOOKUP($J190,'WM-AR'!$I$7:$AS$3267,18,FALSE),"")</f>
        <v>0</v>
      </c>
      <c r="U190" s="1033" t="str">
        <f ca="1">IFERROR(VLOOKUP($J190,'WM-AR'!$I$7:$AS$3267,20,FALSE),"")</f>
        <v>w/ Hardware &amp; Accessories</v>
      </c>
      <c r="V190" s="1033">
        <f ca="1">IFERROR(VLOOKUP($J190,'WM-AR'!$I$7:$AS$3267,22,FALSE),"")</f>
        <v>0</v>
      </c>
      <c r="W190" s="1033">
        <f ca="1">IFERROR(VLOOKUP($J190,'WM-AR'!$I$7:$AS$3267,24,FALSE),"")</f>
        <v>0</v>
      </c>
      <c r="X190" s="1033">
        <f ca="1">IFERROR(VLOOKUP($J190,'WM-AR'!$I$7:$AS$3267,25,FALSE),"")</f>
        <v>0</v>
      </c>
      <c r="Y190" s="1033" t="str">
        <f ca="1">IFERROR(VLOOKUP($J190,'WM-AR'!$I$7:$AS$3267,26,FALSE),"")</f>
        <v>W x H=(  )mm x (  )mm</v>
      </c>
      <c r="Z190" s="1033">
        <f ca="1">IFERROR(VLOOKUP($J190,'WM-AR'!$I$7:$AS$3267,27,FALSE),"")</f>
        <v>0</v>
      </c>
      <c r="AA190" s="1033">
        <f ca="1">IFERROR(VLOOKUP($J190,'WM-AR'!$I$7:$AS$3267,28,FALSE),"")</f>
        <v>0</v>
      </c>
      <c r="AB190" s="1033">
        <f ca="1">IFERROR(VLOOKUP($J190,'WM-AR'!$I$7:$AS$3267,29,FALSE),"")</f>
        <v>0</v>
      </c>
      <c r="AC190" s="1033">
        <f ca="1">IFERROR(VLOOKUP($J190,'WM-AR'!$I$7:$AS$3267,30,FALSE),"")</f>
        <v>0</v>
      </c>
      <c r="AD190" s="1033">
        <f ca="1">IFERROR(VLOOKUP($J190,'WM-AR'!$I$7:$AS$3267,31,FALSE),"")</f>
        <v>0</v>
      </c>
      <c r="AE190" s="1033">
        <f ca="1">IFERROR(VLOOKUP($J190,'WM-AR'!$I$7:$AS$3267,32,FALSE),"")</f>
        <v>0</v>
      </c>
      <c r="AF190" s="1033" t="str">
        <f ca="1">IFERROR(VLOOKUP($J190,'WM-AR'!$I$7:$AS$3267,33,FALSE),"")</f>
        <v/>
      </c>
      <c r="AG190" s="1354" t="s">
        <v>4021</v>
      </c>
      <c r="AH190" s="1375" t="s">
        <v>3757</v>
      </c>
      <c r="AI190" s="1375" t="s">
        <v>3757</v>
      </c>
      <c r="AJ190" s="1375"/>
      <c r="AK190" s="1375" t="str">
        <f t="shared" ref="AK190:AK193" ca="1" si="17">L190</f>
        <v>EA</v>
      </c>
      <c r="AL190" s="723"/>
      <c r="AM190" s="1028" t="str">
        <f>IF(AND(ISTEXT($E190),ISTEXT($B190)),"산출기준 &gt;&gt;  "&amp;_xlfn.XLOOKUP($E190,산출기준!$D:$D,산출기준!$E:$E,"매칭실패"),"")</f>
        <v/>
      </c>
    </row>
    <row r="191" spans="1:39" ht="54.95" customHeight="1">
      <c r="A191" s="1019"/>
      <c r="B191" s="705"/>
      <c r="C191" s="706"/>
      <c r="D191" s="711"/>
      <c r="E191" s="708"/>
      <c r="F191" s="1029"/>
      <c r="G191" s="882"/>
      <c r="H191" s="1371" t="str">
        <f ca="1">_xlfn.IFNA(_xlfn.XLOOKUP(J191,'WM-AR'!I:I,'WM-AR'!F:F),"")</f>
        <v/>
      </c>
      <c r="I191" s="1372"/>
      <c r="J191" s="712" t="str" cm="1">
        <f t="array" aca="1" ref="J191" ca="1">IF(ISTEXT(I191),INDIRECT("I"&amp;_xlfn.XMATCH("#",$I$1:INDIRECT("I"&amp;ROW()),,-1)+1)&amp;"-"&amp;I191,"")</f>
        <v/>
      </c>
      <c r="K191" s="1030"/>
      <c r="L191" s="1031" t="str">
        <f ca="1">IFERROR(VLOOKUP($J191,'WM-AR'!$I$7:$AS$3267,34,FALSE),"")</f>
        <v/>
      </c>
      <c r="M191" s="1373" t="str">
        <f ca="1">IFERROR(VLOOKUP($J191,'WM-AR'!$I$7:$AS$3267,4,FALSE),"")</f>
        <v/>
      </c>
      <c r="N191" s="1373" t="str">
        <f ca="1">IFERROR(VLOOKUP($J191,'WM-AR'!$I$7:$AS$3267,6,FALSE),"")</f>
        <v/>
      </c>
      <c r="O191" s="1373" t="str">
        <f ca="1">IFERROR(VLOOKUP($J191,'WM-AR'!$I$7:$AS$3267,8,FALSE),"")</f>
        <v/>
      </c>
      <c r="P191" s="1032" t="str">
        <f ca="1">IFERROR(VLOOKUP($J191,'WM-AR'!$I$7:$AS$3267,10,FALSE),"")</f>
        <v/>
      </c>
      <c r="Q191" s="1033" t="str">
        <f ca="1">IFERROR(VLOOKUP($J191,'WM-AR'!$I$7:$AS$3267,12,FALSE),"")</f>
        <v/>
      </c>
      <c r="R191" s="1033" t="str">
        <f ca="1">IFERROR(VLOOKUP($J191,'WM-AR'!$I$7:$AS$3267,14,FALSE),"")</f>
        <v/>
      </c>
      <c r="S191" s="1033" t="str">
        <f ca="1">IFERROR(VLOOKUP($J191,'WM-AR'!$I$7:$AS$3267,16,FALSE),"")</f>
        <v/>
      </c>
      <c r="T191" s="1033" t="str">
        <f ca="1">IFERROR(VLOOKUP($J191,'WM-AR'!$I$7:$AS$3267,18,FALSE),"")</f>
        <v/>
      </c>
      <c r="U191" s="1033" t="str">
        <f ca="1">IFERROR(VLOOKUP($J191,'WM-AR'!$I$7:$AS$3267,20,FALSE),"")</f>
        <v/>
      </c>
      <c r="V191" s="1033" t="str">
        <f ca="1">IFERROR(VLOOKUP($J191,'WM-AR'!$I$7:$AS$3267,22,FALSE),"")</f>
        <v/>
      </c>
      <c r="W191" s="1033" t="str">
        <f ca="1">IFERROR(VLOOKUP($J191,'WM-AR'!$I$7:$AS$3267,24,FALSE),"")</f>
        <v/>
      </c>
      <c r="X191" s="1033" t="str">
        <f ca="1">IFERROR(VLOOKUP($J191,'WM-AR'!$I$7:$AS$3267,25,FALSE),"")</f>
        <v/>
      </c>
      <c r="Y191" s="1033" t="str">
        <f ca="1">IFERROR(VLOOKUP($J191,'WM-AR'!$I$7:$AS$3267,26,FALSE),"")</f>
        <v/>
      </c>
      <c r="Z191" s="1033" t="str">
        <f ca="1">IFERROR(VLOOKUP($J191,'WM-AR'!$I$7:$AS$3267,27,FALSE),"")</f>
        <v/>
      </c>
      <c r="AA191" s="1033" t="str">
        <f ca="1">IFERROR(VLOOKUP($J191,'WM-AR'!$I$7:$AS$3267,28,FALSE),"")</f>
        <v/>
      </c>
      <c r="AB191" s="1033" t="str">
        <f ca="1">IFERROR(VLOOKUP($J191,'WM-AR'!$I$7:$AS$3267,29,FALSE),"")</f>
        <v/>
      </c>
      <c r="AC191" s="1033" t="str">
        <f ca="1">IFERROR(VLOOKUP($J191,'WM-AR'!$I$7:$AS$3267,30,FALSE),"")</f>
        <v/>
      </c>
      <c r="AD191" s="1033" t="str">
        <f ca="1">IFERROR(VLOOKUP($J191,'WM-AR'!$I$7:$AS$3267,31,FALSE),"")</f>
        <v/>
      </c>
      <c r="AE191" s="1033" t="str">
        <f ca="1">IFERROR(VLOOKUP($J191,'WM-AR'!$I$7:$AS$3267,32,FALSE),"")</f>
        <v/>
      </c>
      <c r="AF191" s="1033" t="str">
        <f ca="1">IFERROR(VLOOKUP($J191,'WM-AR'!$I$7:$AS$3267,33,FALSE),"")</f>
        <v/>
      </c>
      <c r="AG191" s="1354"/>
      <c r="AH191" s="1375" t="s">
        <v>3757</v>
      </c>
      <c r="AI191" s="1375" t="s">
        <v>3757</v>
      </c>
      <c r="AJ191" s="1375"/>
      <c r="AK191" s="1375" t="str">
        <f t="shared" ca="1" si="17"/>
        <v/>
      </c>
      <c r="AL191" s="723"/>
      <c r="AM191" s="1028" t="str">
        <f>IF(AND(ISTEXT($E191),ISTEXT($B191)),"산출기준 &gt;&gt;  "&amp;_xlfn.XLOOKUP($E191,산출기준!$D:$D,산출기준!$E:$E,"매칭실패"),"")</f>
        <v/>
      </c>
    </row>
    <row r="192" spans="1:39" ht="54.95" customHeight="1">
      <c r="A192" s="1019"/>
      <c r="B192" s="705"/>
      <c r="C192" s="706"/>
      <c r="D192" s="711"/>
      <c r="E192" s="708"/>
      <c r="F192" s="1029"/>
      <c r="G192" s="882"/>
      <c r="H192" s="1371" t="str">
        <f ca="1">_xlfn.IFNA(_xlfn.XLOOKUP(J192,'WM-AR'!I:I,'WM-AR'!F:F),"")</f>
        <v/>
      </c>
      <c r="I192" s="1372"/>
      <c r="J192" s="712" t="str" cm="1">
        <f t="array" aca="1" ref="J192" ca="1">IF(ISTEXT(I192),INDIRECT("I"&amp;_xlfn.XMATCH("#",$I$1:INDIRECT("I"&amp;ROW()),,-1)+1)&amp;"-"&amp;I192,"")</f>
        <v/>
      </c>
      <c r="K192" s="1030"/>
      <c r="L192" s="1031" t="str">
        <f ca="1">IFERROR(VLOOKUP($J192,'WM-AR'!$I$7:$AS$3267,34,FALSE),"")</f>
        <v/>
      </c>
      <c r="M192" s="1373" t="str">
        <f ca="1">IFERROR(VLOOKUP($J192,'WM-AR'!$I$7:$AS$3267,4,FALSE),"")</f>
        <v/>
      </c>
      <c r="N192" s="1373" t="str">
        <f ca="1">IFERROR(VLOOKUP($J192,'WM-AR'!$I$7:$AS$3267,6,FALSE),"")</f>
        <v/>
      </c>
      <c r="O192" s="1373" t="str">
        <f ca="1">IFERROR(VLOOKUP($J192,'WM-AR'!$I$7:$AS$3267,8,FALSE),"")</f>
        <v/>
      </c>
      <c r="P192" s="1032" t="str">
        <f ca="1">IFERROR(VLOOKUP($J192,'WM-AR'!$I$7:$AS$3267,10,FALSE),"")</f>
        <v/>
      </c>
      <c r="Q192" s="1033" t="str">
        <f ca="1">IFERROR(VLOOKUP($J192,'WM-AR'!$I$7:$AS$3267,12,FALSE),"")</f>
        <v/>
      </c>
      <c r="R192" s="1033" t="str">
        <f ca="1">IFERROR(VLOOKUP($J192,'WM-AR'!$I$7:$AS$3267,14,FALSE),"")</f>
        <v/>
      </c>
      <c r="S192" s="1033" t="str">
        <f ca="1">IFERROR(VLOOKUP($J192,'WM-AR'!$I$7:$AS$3267,16,FALSE),"")</f>
        <v/>
      </c>
      <c r="T192" s="1033" t="str">
        <f ca="1">IFERROR(VLOOKUP($J192,'WM-AR'!$I$7:$AS$3267,18,FALSE),"")</f>
        <v/>
      </c>
      <c r="U192" s="1033" t="str">
        <f ca="1">IFERROR(VLOOKUP($J192,'WM-AR'!$I$7:$AS$3267,20,FALSE),"")</f>
        <v/>
      </c>
      <c r="V192" s="1033" t="str">
        <f ca="1">IFERROR(VLOOKUP($J192,'WM-AR'!$I$7:$AS$3267,22,FALSE),"")</f>
        <v/>
      </c>
      <c r="W192" s="1033" t="str">
        <f ca="1">IFERROR(VLOOKUP($J192,'WM-AR'!$I$7:$AS$3267,24,FALSE),"")</f>
        <v/>
      </c>
      <c r="X192" s="1033" t="str">
        <f ca="1">IFERROR(VLOOKUP($J192,'WM-AR'!$I$7:$AS$3267,25,FALSE),"")</f>
        <v/>
      </c>
      <c r="Y192" s="1033" t="str">
        <f ca="1">IFERROR(VLOOKUP($J192,'WM-AR'!$I$7:$AS$3267,26,FALSE),"")</f>
        <v/>
      </c>
      <c r="Z192" s="1033" t="str">
        <f ca="1">IFERROR(VLOOKUP($J192,'WM-AR'!$I$7:$AS$3267,27,FALSE),"")</f>
        <v/>
      </c>
      <c r="AA192" s="1033" t="str">
        <f ca="1">IFERROR(VLOOKUP($J192,'WM-AR'!$I$7:$AS$3267,28,FALSE),"")</f>
        <v/>
      </c>
      <c r="AB192" s="1033" t="str">
        <f ca="1">IFERROR(VLOOKUP($J192,'WM-AR'!$I$7:$AS$3267,29,FALSE),"")</f>
        <v/>
      </c>
      <c r="AC192" s="1033" t="str">
        <f ca="1">IFERROR(VLOOKUP($J192,'WM-AR'!$I$7:$AS$3267,30,FALSE),"")</f>
        <v/>
      </c>
      <c r="AD192" s="1033" t="str">
        <f ca="1">IFERROR(VLOOKUP($J192,'WM-AR'!$I$7:$AS$3267,31,FALSE),"")</f>
        <v/>
      </c>
      <c r="AE192" s="1033" t="str">
        <f ca="1">IFERROR(VLOOKUP($J192,'WM-AR'!$I$7:$AS$3267,32,FALSE),"")</f>
        <v/>
      </c>
      <c r="AF192" s="1033" t="str">
        <f ca="1">IFERROR(VLOOKUP($J192,'WM-AR'!$I$7:$AS$3267,33,FALSE),"")</f>
        <v/>
      </c>
      <c r="AG192" s="1374"/>
      <c r="AH192" s="1375" t="s">
        <v>3757</v>
      </c>
      <c r="AI192" s="1375" t="s">
        <v>3757</v>
      </c>
      <c r="AJ192" s="1375"/>
      <c r="AK192" s="1375" t="str">
        <f t="shared" ca="1" si="17"/>
        <v/>
      </c>
      <c r="AL192" s="723"/>
      <c r="AM192" s="1028" t="str">
        <f>IF(AND(ISTEXT($E192),ISTEXT($B192)),"산출기준 &gt;&gt;  "&amp;_xlfn.XLOOKUP($E192,산출기준!$D:$D,산출기준!$E:$E,"매칭실패"),"")</f>
        <v/>
      </c>
    </row>
    <row r="193" spans="1:39" ht="54.95" customHeight="1">
      <c r="A193" s="1019"/>
      <c r="B193" s="724"/>
      <c r="C193" s="725"/>
      <c r="D193" s="731"/>
      <c r="E193" s="727"/>
      <c r="F193" s="1035"/>
      <c r="G193" s="886"/>
      <c r="H193" s="1376" t="str">
        <f ca="1">_xlfn.IFNA(_xlfn.XLOOKUP(J193,'WM-AR'!I:I,'WM-AR'!F:F),"")</f>
        <v/>
      </c>
      <c r="I193" s="1377"/>
      <c r="J193" s="732" t="str" cm="1">
        <f t="array" aca="1" ref="J193" ca="1">IF(ISTEXT(I193),INDIRECT("I"&amp;_xlfn.XMATCH("#",$I$1:INDIRECT("I"&amp;ROW()),,-1)+1)&amp;"-"&amp;I193,"")</f>
        <v/>
      </c>
      <c r="K193" s="1036"/>
      <c r="L193" s="1037" t="str">
        <f ca="1">IFERROR(VLOOKUP($J193,'WM-AR'!$I$7:$AS$3267,34,FALSE),"")</f>
        <v/>
      </c>
      <c r="M193" s="1378" t="str">
        <f ca="1">IFERROR(VLOOKUP($J193,'WM-AR'!$I$7:$AS$3267,4,FALSE),"")</f>
        <v/>
      </c>
      <c r="N193" s="1378" t="str">
        <f ca="1">IFERROR(VLOOKUP($J193,'WM-AR'!$I$7:$AS$3267,6,FALSE),"")</f>
        <v/>
      </c>
      <c r="O193" s="1378" t="str">
        <f ca="1">IFERROR(VLOOKUP($J193,'WM-AR'!$I$7:$AS$3267,8,FALSE),"")</f>
        <v/>
      </c>
      <c r="P193" s="1038" t="str">
        <f ca="1">IFERROR(VLOOKUP($J193,'WM-AR'!$I$7:$AS$3267,10,FALSE),"")</f>
        <v/>
      </c>
      <c r="Q193" s="1039" t="str">
        <f ca="1">IFERROR(VLOOKUP($J193,'WM-AR'!$I$7:$AS$3267,12,FALSE),"")</f>
        <v/>
      </c>
      <c r="R193" s="1039" t="str">
        <f ca="1">IFERROR(VLOOKUP($J193,'WM-AR'!$I$7:$AS$3267,14,FALSE),"")</f>
        <v/>
      </c>
      <c r="S193" s="1039" t="str">
        <f ca="1">IFERROR(VLOOKUP($J193,'WM-AR'!$I$7:$AS$3267,16,FALSE),"")</f>
        <v/>
      </c>
      <c r="T193" s="1039" t="str">
        <f ca="1">IFERROR(VLOOKUP($J193,'WM-AR'!$I$7:$AS$3267,18,FALSE),"")</f>
        <v/>
      </c>
      <c r="U193" s="1039" t="str">
        <f ca="1">IFERROR(VLOOKUP($J193,'WM-AR'!$I$7:$AS$3267,20,FALSE),"")</f>
        <v/>
      </c>
      <c r="V193" s="1039" t="str">
        <f ca="1">IFERROR(VLOOKUP($J193,'WM-AR'!$I$7:$AS$3267,22,FALSE),"")</f>
        <v/>
      </c>
      <c r="W193" s="1039" t="str">
        <f ca="1">IFERROR(VLOOKUP($J193,'WM-AR'!$I$7:$AS$3267,24,FALSE),"")</f>
        <v/>
      </c>
      <c r="X193" s="1039" t="str">
        <f ca="1">IFERROR(VLOOKUP($J193,'WM-AR'!$I$7:$AS$3267,25,FALSE),"")</f>
        <v/>
      </c>
      <c r="Y193" s="1039" t="str">
        <f ca="1">IFERROR(VLOOKUP($J193,'WM-AR'!$I$7:$AS$3267,26,FALSE),"")</f>
        <v/>
      </c>
      <c r="Z193" s="1039" t="str">
        <f ca="1">IFERROR(VLOOKUP($J193,'WM-AR'!$I$7:$AS$3267,27,FALSE),"")</f>
        <v/>
      </c>
      <c r="AA193" s="1039" t="str">
        <f ca="1">IFERROR(VLOOKUP($J193,'WM-AR'!$I$7:$AS$3267,28,FALSE),"")</f>
        <v/>
      </c>
      <c r="AB193" s="1039" t="str">
        <f ca="1">IFERROR(VLOOKUP($J193,'WM-AR'!$I$7:$AS$3267,29,FALSE),"")</f>
        <v/>
      </c>
      <c r="AC193" s="1039" t="str">
        <f ca="1">IFERROR(VLOOKUP($J193,'WM-AR'!$I$7:$AS$3267,30,FALSE),"")</f>
        <v/>
      </c>
      <c r="AD193" s="1039" t="str">
        <f ca="1">IFERROR(VLOOKUP($J193,'WM-AR'!$I$7:$AS$3267,31,FALSE),"")</f>
        <v/>
      </c>
      <c r="AE193" s="1039" t="str">
        <f ca="1">IFERROR(VLOOKUP($J193,'WM-AR'!$I$7:$AS$3267,32,FALSE),"")</f>
        <v/>
      </c>
      <c r="AF193" s="1039" t="str">
        <f ca="1">IFERROR(VLOOKUP($J193,'WM-AR'!$I$7:$AS$3267,33,FALSE),"")</f>
        <v/>
      </c>
      <c r="AG193" s="1379"/>
      <c r="AH193" s="1380" t="s">
        <v>3757</v>
      </c>
      <c r="AI193" s="1380" t="s">
        <v>3757</v>
      </c>
      <c r="AJ193" s="1380"/>
      <c r="AK193" s="1380" t="str">
        <f t="shared" ca="1" si="17"/>
        <v/>
      </c>
      <c r="AL193" s="743"/>
      <c r="AM193" s="1028" t="str">
        <f>IF(AND(ISTEXT($E193),ISTEXT($B193)),"산출기준 &gt;&gt;  "&amp;_xlfn.XLOOKUP($E193,산출기준!$D:$D,산출기준!$E:$E,"매칭실패"),"")</f>
        <v/>
      </c>
    </row>
    <row r="194" spans="1:39">
      <c r="B194" s="658"/>
      <c r="C194" s="659"/>
      <c r="D194" s="659"/>
      <c r="E194" s="659"/>
      <c r="F194" s="1056"/>
      <c r="G194" s="662"/>
      <c r="H194" s="662"/>
      <c r="I194" s="662"/>
      <c r="J194" s="652"/>
      <c r="K194" s="664"/>
      <c r="L194" s="664"/>
      <c r="M194" s="664"/>
      <c r="N194" s="664"/>
      <c r="O194" s="664"/>
      <c r="P194" s="664"/>
      <c r="Q194" s="664"/>
      <c r="R194" s="664"/>
      <c r="S194" s="664"/>
      <c r="T194" s="664"/>
      <c r="U194" s="664"/>
      <c r="V194" s="664"/>
      <c r="W194" s="664"/>
      <c r="X194" s="664"/>
      <c r="Y194" s="664"/>
      <c r="Z194" s="664"/>
      <c r="AA194" s="664"/>
      <c r="AB194" s="664"/>
      <c r="AC194" s="664"/>
      <c r="AD194" s="664"/>
      <c r="AE194" s="664"/>
      <c r="AF194" s="664"/>
      <c r="AG194" s="659"/>
      <c r="AH194" s="665"/>
      <c r="AI194" s="665"/>
      <c r="AJ194" s="666"/>
      <c r="AK194" s="666"/>
      <c r="AL194" s="662"/>
      <c r="AM194" s="88" t="str">
        <f>IF(AND(ISTEXT($E194),ISTEXT($B194)),"산출기준 &gt;&gt;  "&amp;_xlfn.XLOOKUP($E194,산출기준!$D:$D,산출기준!$E:$E,"매칭실패"),"")</f>
        <v/>
      </c>
    </row>
    <row r="195" spans="1:39">
      <c r="B195" s="658"/>
      <c r="C195" s="659"/>
      <c r="D195" s="659"/>
      <c r="E195" s="659"/>
      <c r="F195" s="661"/>
      <c r="G195" s="662"/>
      <c r="H195" s="662"/>
      <c r="I195" s="662"/>
      <c r="J195" s="652"/>
      <c r="K195" s="664"/>
      <c r="L195" s="664"/>
      <c r="M195" s="664"/>
      <c r="N195" s="664"/>
      <c r="O195" s="664"/>
      <c r="P195" s="664"/>
      <c r="Q195" s="664"/>
      <c r="R195" s="664"/>
      <c r="S195" s="664"/>
      <c r="T195" s="664"/>
      <c r="U195" s="664"/>
      <c r="V195" s="664"/>
      <c r="W195" s="664"/>
      <c r="X195" s="664"/>
      <c r="Y195" s="664"/>
      <c r="Z195" s="664"/>
      <c r="AA195" s="664"/>
      <c r="AB195" s="664"/>
      <c r="AC195" s="664"/>
      <c r="AD195" s="664"/>
      <c r="AE195" s="664"/>
      <c r="AF195" s="664"/>
      <c r="AG195" s="659"/>
      <c r="AH195" s="665"/>
      <c r="AI195" s="665"/>
      <c r="AJ195" s="666"/>
      <c r="AK195" s="666"/>
      <c r="AL195" s="662"/>
      <c r="AM195" s="88" t="str">
        <f>IF(AND(ISTEXT($E195),ISTEXT($B195)),"산출기준 &gt;&gt;  "&amp;_xlfn.XLOOKUP($E195,산출기준!$D:$D,산출기준!$E:$E,"매칭실패"),"")</f>
        <v/>
      </c>
    </row>
    <row r="196" spans="1:39" ht="34.9" customHeight="1">
      <c r="B196" s="623">
        <v>9.5</v>
      </c>
      <c r="C196" s="626" t="s">
        <v>1455</v>
      </c>
      <c r="D196" s="626"/>
      <c r="E196" s="626"/>
      <c r="F196" s="627"/>
      <c r="G196" s="628"/>
      <c r="H196" s="628"/>
      <c r="I196" s="628"/>
      <c r="J196" s="630"/>
      <c r="K196" s="630"/>
      <c r="L196" s="631"/>
      <c r="M196" s="631"/>
      <c r="N196" s="631"/>
      <c r="O196" s="631"/>
      <c r="P196" s="631"/>
      <c r="Q196" s="631"/>
      <c r="R196" s="631"/>
      <c r="S196" s="631"/>
      <c r="T196" s="631"/>
      <c r="U196" s="631"/>
      <c r="V196" s="631"/>
      <c r="W196" s="631"/>
      <c r="X196" s="631"/>
      <c r="Y196" s="631"/>
      <c r="Z196" s="631"/>
      <c r="AA196" s="631"/>
      <c r="AB196" s="631"/>
      <c r="AC196" s="631"/>
      <c r="AD196" s="631"/>
      <c r="AE196" s="631"/>
      <c r="AF196" s="631"/>
      <c r="AG196" s="634"/>
      <c r="AH196" s="634"/>
      <c r="AI196" s="634"/>
      <c r="AJ196" s="634"/>
      <c r="AK196" s="634"/>
      <c r="AL196" s="634"/>
      <c r="AM196" s="88" t="str">
        <f>IF(AND(ISTEXT($E196),ISTEXT($B196)),"산출기준 &gt;&gt;  "&amp;_xlfn.XLOOKUP($E196,산출기준!$D:$D,산출기준!$E:$E,"매칭실패"),"")</f>
        <v/>
      </c>
    </row>
    <row r="197" spans="1:39">
      <c r="B197" s="635"/>
      <c r="C197" s="636"/>
      <c r="D197" s="636"/>
      <c r="E197" s="636"/>
      <c r="F197" s="638"/>
      <c r="G197" s="639"/>
      <c r="H197" s="639"/>
      <c r="I197" s="639"/>
      <c r="J197" s="641"/>
      <c r="K197" s="642"/>
      <c r="L197" s="642"/>
      <c r="M197" s="642"/>
      <c r="N197" s="642"/>
      <c r="O197" s="642"/>
      <c r="P197" s="642"/>
      <c r="Q197" s="642"/>
      <c r="R197" s="642"/>
      <c r="S197" s="642"/>
      <c r="T197" s="642"/>
      <c r="U197" s="642"/>
      <c r="V197" s="642"/>
      <c r="W197" s="642"/>
      <c r="X197" s="642"/>
      <c r="Y197" s="642"/>
      <c r="Z197" s="642"/>
      <c r="AA197" s="642"/>
      <c r="AB197" s="642"/>
      <c r="AC197" s="642"/>
      <c r="AD197" s="642"/>
      <c r="AE197" s="642"/>
      <c r="AF197" s="642"/>
      <c r="AG197" s="636"/>
      <c r="AH197" s="643"/>
      <c r="AI197" s="643"/>
      <c r="AJ197" s="644"/>
      <c r="AK197" s="644"/>
      <c r="AL197" s="639"/>
      <c r="AM197" s="88" t="str">
        <f>IF(AND(ISTEXT($E197),ISTEXT($B197)),"산출기준 &gt;&gt;  "&amp;_xlfn.XLOOKUP($E197,산출기준!$D:$D,산출기준!$E:$E,"매칭실패"),"")</f>
        <v/>
      </c>
    </row>
    <row r="198" spans="1:39">
      <c r="B198" s="645"/>
      <c r="C198" s="646" t="s">
        <v>4083</v>
      </c>
      <c r="D198" s="648"/>
      <c r="E198" s="648"/>
      <c r="F198" s="1057" t="s">
        <v>4084</v>
      </c>
      <c r="G198" s="645"/>
      <c r="H198" s="651"/>
      <c r="I198" s="651"/>
      <c r="J198" s="652"/>
      <c r="K198" s="652"/>
      <c r="L198" s="653"/>
      <c r="M198" s="653"/>
      <c r="N198" s="653"/>
      <c r="O198" s="653"/>
      <c r="P198" s="653"/>
      <c r="Q198" s="653"/>
      <c r="R198" s="653"/>
      <c r="S198" s="653"/>
      <c r="T198" s="653"/>
      <c r="U198" s="653"/>
      <c r="V198" s="653"/>
      <c r="W198" s="653"/>
      <c r="X198" s="653"/>
      <c r="Y198" s="653"/>
      <c r="Z198" s="653"/>
      <c r="AA198" s="653"/>
      <c r="AB198" s="653"/>
      <c r="AC198" s="653"/>
      <c r="AD198" s="653"/>
      <c r="AE198" s="653"/>
      <c r="AF198" s="653"/>
      <c r="AG198" s="656"/>
      <c r="AH198" s="656"/>
      <c r="AI198" s="656"/>
      <c r="AJ198" s="656"/>
      <c r="AK198" s="656"/>
      <c r="AL198" s="657"/>
      <c r="AM198" s="88" t="str">
        <f>IF(AND(ISTEXT($E198),ISTEXT($B198)),"산출기준 &gt;&gt;  "&amp;_xlfn.XLOOKUP($E198,산출기준!$D:$D,산출기준!$E:$E,"매칭실패"),"")</f>
        <v/>
      </c>
    </row>
    <row r="199" spans="1:39">
      <c r="B199" s="658"/>
      <c r="C199" s="659"/>
      <c r="D199" s="659"/>
      <c r="E199" s="659"/>
      <c r="F199" s="1056"/>
      <c r="G199" s="662"/>
      <c r="H199" s="662"/>
      <c r="I199" s="662"/>
      <c r="J199" s="652"/>
      <c r="K199" s="664"/>
      <c r="L199" s="664"/>
      <c r="M199" s="664"/>
      <c r="N199" s="664"/>
      <c r="O199" s="664"/>
      <c r="P199" s="664"/>
      <c r="Q199" s="664"/>
      <c r="R199" s="664"/>
      <c r="S199" s="664"/>
      <c r="T199" s="664"/>
      <c r="U199" s="664"/>
      <c r="V199" s="664"/>
      <c r="W199" s="664"/>
      <c r="X199" s="664"/>
      <c r="Y199" s="664"/>
      <c r="Z199" s="664"/>
      <c r="AA199" s="664"/>
      <c r="AB199" s="664"/>
      <c r="AC199" s="664"/>
      <c r="AD199" s="664"/>
      <c r="AE199" s="664"/>
      <c r="AF199" s="664"/>
      <c r="AG199" s="659"/>
      <c r="AH199" s="665"/>
      <c r="AI199" s="665"/>
      <c r="AJ199" s="666"/>
      <c r="AK199" s="666"/>
      <c r="AL199" s="662"/>
      <c r="AM199" s="88" t="str">
        <f>IF(AND(ISTEXT($E199),ISTEXT($B199)),"산출기준 &gt;&gt;  "&amp;_xlfn.XLOOKUP($E199,산출기준!$D:$D,산출기준!$E:$E,"매칭실패"),"")</f>
        <v/>
      </c>
    </row>
    <row r="200" spans="1:39" ht="34.9" customHeight="1">
      <c r="B200" s="808" t="str" cm="1">
        <f t="array" aca="1" ref="B200" ca="1">_xlfn.IFNA(INDIRECT("Family_표준_구성도!B"&amp;MATCH(F200,INDIRECT("Family_표준_구성도!"&amp;"C:C"),0)),"")</f>
        <v>9.5.1.1.1</v>
      </c>
      <c r="C200" s="668" t="s">
        <v>2016</v>
      </c>
      <c r="D200" s="809"/>
      <c r="E200" s="668" t="s">
        <v>2021</v>
      </c>
      <c r="F200" s="1265" t="s">
        <v>1461</v>
      </c>
      <c r="G200" s="811"/>
      <c r="H200" s="917" t="s">
        <v>4085</v>
      </c>
      <c r="I200" s="1356" t="s">
        <v>1653</v>
      </c>
      <c r="J200" s="1356"/>
      <c r="K200" s="674"/>
      <c r="L200" s="674"/>
      <c r="M200" s="1357" t="str" cm="1">
        <f t="array" aca="1" ref="M200:N200" ca="1">TRANSPOSE(INDIRECT("'WM-AR'!D"&amp;_xlfn.XMATCH($I201,'WM-AR'!G:G,0,1)):INDIRECT("'WM-AR'!D"&amp;_xlfn.XMATCH($I201,'WM-AR'!G:G,0,-1)))</f>
        <v/>
      </c>
      <c r="N200" s="1357" t="str">
        <f ca="1"/>
        <v/>
      </c>
      <c r="O200" s="1358"/>
      <c r="P200" s="1359"/>
      <c r="Q200" s="1360"/>
      <c r="R200" s="1360"/>
      <c r="S200" s="1360"/>
      <c r="T200" s="1360"/>
      <c r="U200" s="1360"/>
      <c r="V200" s="1360"/>
      <c r="W200" s="1361"/>
      <c r="X200" s="1362"/>
      <c r="Y200" s="679"/>
      <c r="Z200" s="679"/>
      <c r="AA200" s="679"/>
      <c r="AB200" s="679"/>
      <c r="AC200" s="679"/>
      <c r="AD200" s="679"/>
      <c r="AE200" s="679"/>
      <c r="AF200" s="679"/>
      <c r="AG200" s="1043"/>
      <c r="AH200" s="682"/>
      <c r="AI200" s="682"/>
      <c r="AJ200" s="682"/>
      <c r="AK200" s="682"/>
      <c r="AL200" s="683"/>
      <c r="AM200" s="88" t="str">
        <f ca="1">IF(AND(ISTEXT($E200),ISTEXT($B200)),"산출기준 &gt;&gt;  "&amp;_xlfn.XLOOKUP($E200,산출기준!$D:$D,산출기준!$E:$E,"매칭실패"),"")</f>
        <v>산출기준 &gt;&gt;  [ 윈도우 일반 산출 ]</v>
      </c>
    </row>
    <row r="201" spans="1:39" ht="49.9" customHeight="1" outlineLevel="1">
      <c r="B201" s="758"/>
      <c r="C201" s="759"/>
      <c r="D201" s="759"/>
      <c r="E201" s="814"/>
      <c r="F201" s="775"/>
      <c r="G201" s="1363" t="s">
        <v>3752</v>
      </c>
      <c r="H201" s="1364" t="str">
        <f>_xlfn.XLOOKUP(I201,'WM-AR'!G:G,'WM-AR'!E:E)</f>
        <v>A04AR162 Finishing Work Door &amp; Window Work Skylight (UoM: M2)</v>
      </c>
      <c r="I201" s="765" t="s">
        <v>4086</v>
      </c>
      <c r="J201" s="1365"/>
      <c r="K201" s="766"/>
      <c r="L201" s="766"/>
      <c r="M201" s="1366"/>
      <c r="N201" s="1366"/>
      <c r="O201" s="1366"/>
      <c r="P201" s="1366"/>
      <c r="Q201" s="1366"/>
      <c r="R201" s="1366"/>
      <c r="S201" s="1366"/>
      <c r="T201" s="1366"/>
      <c r="U201" s="1366"/>
      <c r="V201" s="1366"/>
      <c r="W201" s="1366"/>
      <c r="X201" s="1366"/>
      <c r="Y201" s="766"/>
      <c r="Z201" s="766"/>
      <c r="AA201" s="766"/>
      <c r="AB201" s="766"/>
      <c r="AC201" s="766"/>
      <c r="AD201" s="766"/>
      <c r="AE201" s="766"/>
      <c r="AF201" s="766"/>
      <c r="AG201" s="1385" t="s">
        <v>4020</v>
      </c>
      <c r="AH201" s="1045"/>
      <c r="AI201" s="1045"/>
      <c r="AJ201" s="1046"/>
      <c r="AK201" s="1046"/>
      <c r="AL201" s="759"/>
      <c r="AM201" s="88" t="str">
        <f>IF(AND(ISTEXT($E201),ISTEXT($B201)),"산출기준 &gt;&gt;  "&amp;_xlfn.XLOOKUP($E201,산출기준!$D:$D,산출기준!$E:$E,"매칭실패"),"")</f>
        <v/>
      </c>
    </row>
    <row r="202" spans="1:39" ht="54.95" customHeight="1">
      <c r="A202" s="1019"/>
      <c r="B202" s="684"/>
      <c r="C202" s="685"/>
      <c r="D202" s="1020"/>
      <c r="E202" s="687"/>
      <c r="F202" s="1021"/>
      <c r="G202" s="875" t="s">
        <v>2493</v>
      </c>
      <c r="H202" s="1367" t="str">
        <f ca="1">_xlfn.IFNA(_xlfn.XLOOKUP(J202,'WM-AR'!I:I,'WM-AR'!F:F),"")</f>
        <v xml:space="preserve">A04AR162-00001 Finishing Work Door &amp; Window Work Skylight (UoM: M2) FRP(Fiberglass Reinforced Plastics) Skylight       </v>
      </c>
      <c r="I202" s="1368" t="s">
        <v>3755</v>
      </c>
      <c r="J202" s="692" t="str" cm="1">
        <f t="array" aca="1" ref="J202" ca="1">IF(ISTEXT(I202),INDIRECT("I"&amp;_xlfn.XMATCH("#",$I$1:INDIRECT("I"&amp;ROW()),,-1)+1)&amp;"-"&amp;I202,"")</f>
        <v>A04AR162-00001</v>
      </c>
      <c r="K202" s="1022"/>
      <c r="L202" s="1023" t="str">
        <f ca="1">IFERROR(VLOOKUP($J202,'WM-AR'!$I$7:$AS$3267,34,FALSE),"")</f>
        <v>M2</v>
      </c>
      <c r="M202" s="1369" t="str">
        <f ca="1">IFERROR(VLOOKUP($J202,'WM-AR'!$I$7:$AS$3267,4,FALSE),"")</f>
        <v>Finishing Work</v>
      </c>
      <c r="N202" s="1369" t="str">
        <f ca="1">IFERROR(VLOOKUP($J202,'WM-AR'!$I$7:$AS$3267,6,FALSE),"")</f>
        <v>Door &amp; Window Work</v>
      </c>
      <c r="O202" s="1369" t="str">
        <f ca="1">IFERROR(VLOOKUP($J202,'WM-AR'!$I$7:$AS$3267,8,FALSE),"")</f>
        <v>Skylight (UoM: M2)</v>
      </c>
      <c r="P202" s="1025" t="str">
        <f ca="1">IFERROR(VLOOKUP($J202,'WM-AR'!$I$7:$AS$3267,10,FALSE),"")</f>
        <v>FRP(Fiberglass Reinforced Plastics) Skylight</v>
      </c>
      <c r="Q202" s="1026">
        <f ca="1">IFERROR(VLOOKUP($J202,'WM-AR'!$I$7:$AS$3267,12,FALSE),"")</f>
        <v>0</v>
      </c>
      <c r="R202" s="1026">
        <f ca="1">IFERROR(VLOOKUP($J202,'WM-AR'!$I$7:$AS$3267,14,FALSE),"")</f>
        <v>0</v>
      </c>
      <c r="S202" s="1026">
        <f ca="1">IFERROR(VLOOKUP($J202,'WM-AR'!$I$7:$AS$3267,16,FALSE),"")</f>
        <v>0</v>
      </c>
      <c r="T202" s="1026">
        <f ca="1">IFERROR(VLOOKUP($J202,'WM-AR'!$I$7:$AS$3267,18,FALSE),"")</f>
        <v>0</v>
      </c>
      <c r="U202" s="1026" t="str">
        <f ca="1">IFERROR(VLOOKUP($J202,'WM-AR'!$I$7:$AS$3267,20,FALSE),"")</f>
        <v/>
      </c>
      <c r="V202" s="1026">
        <f ca="1">IFERROR(VLOOKUP($J202,'WM-AR'!$I$7:$AS$3267,22,FALSE),"")</f>
        <v>0</v>
      </c>
      <c r="W202" s="1026">
        <f ca="1">IFERROR(VLOOKUP($J202,'WM-AR'!$I$7:$AS$3267,24,FALSE),"")</f>
        <v>0</v>
      </c>
      <c r="X202" s="1026">
        <f ca="1">IFERROR(VLOOKUP($J202,'WM-AR'!$I$7:$AS$3267,25,FALSE),"")</f>
        <v>0</v>
      </c>
      <c r="Y202" s="1026" t="str">
        <f ca="1">IFERROR(VLOOKUP($J202,'WM-AR'!$I$7:$AS$3267,26,FALSE),"")</f>
        <v/>
      </c>
      <c r="Z202" s="1026">
        <f ca="1">IFERROR(VLOOKUP($J202,'WM-AR'!$I$7:$AS$3267,27,FALSE),"")</f>
        <v>0</v>
      </c>
      <c r="AA202" s="1026">
        <f ca="1">IFERROR(VLOOKUP($J202,'WM-AR'!$I$7:$AS$3267,28,FALSE),"")</f>
        <v>0</v>
      </c>
      <c r="AB202" s="1026">
        <f ca="1">IFERROR(VLOOKUP($J202,'WM-AR'!$I$7:$AS$3267,29,FALSE),"")</f>
        <v>0</v>
      </c>
      <c r="AC202" s="1026">
        <f ca="1">IFERROR(VLOOKUP($J202,'WM-AR'!$I$7:$AS$3267,30,FALSE),"")</f>
        <v>0</v>
      </c>
      <c r="AD202" s="1026">
        <f ca="1">IFERROR(VLOOKUP($J202,'WM-AR'!$I$7:$AS$3267,31,FALSE),"")</f>
        <v>0</v>
      </c>
      <c r="AE202" s="1026">
        <f ca="1">IFERROR(VLOOKUP($J202,'WM-AR'!$I$7:$AS$3267,32,FALSE),"")</f>
        <v>0</v>
      </c>
      <c r="AF202" s="1026" t="str">
        <f ca="1">IFERROR(VLOOKUP($J202,'WM-AR'!$I$7:$AS$3267,33,FALSE),"")</f>
        <v/>
      </c>
      <c r="AG202" s="1370" t="s">
        <v>4021</v>
      </c>
      <c r="AH202" s="834" t="s">
        <v>4087</v>
      </c>
      <c r="AI202" s="834" t="s">
        <v>2026</v>
      </c>
      <c r="AJ202" s="836"/>
      <c r="AK202" s="836" t="str">
        <f ca="1">L202</f>
        <v>M2</v>
      </c>
      <c r="AL202" s="704"/>
      <c r="AM202" s="1028" t="str">
        <f>IF(AND(ISTEXT($E202),ISTEXT($B202)),"산출기준 &gt;&gt;  "&amp;_xlfn.XLOOKUP($E202,산출기준!$D:$D,산출기준!$E:$E,"매칭실패"),"")</f>
        <v/>
      </c>
    </row>
    <row r="203" spans="1:39" ht="54.95" customHeight="1">
      <c r="A203" s="1019"/>
      <c r="B203" s="705"/>
      <c r="C203" s="706"/>
      <c r="D203" s="711"/>
      <c r="E203" s="708"/>
      <c r="F203" s="1029"/>
      <c r="G203" s="882" t="s">
        <v>2494</v>
      </c>
      <c r="H203" s="1371" t="str">
        <f ca="1">_xlfn.IFNA(_xlfn.XLOOKUP(J203,'WM-AR'!I:I,'WM-AR'!F:F),"")</f>
        <v xml:space="preserve">A04AR162-00002 Finishing Work Door &amp; Window Work Skylight (UoM: M2) Acrylic Skylight w/ Ventilation       </v>
      </c>
      <c r="I203" s="1372" t="s">
        <v>3836</v>
      </c>
      <c r="J203" s="712" t="str" cm="1">
        <f t="array" aca="1" ref="J203" ca="1">IF(ISTEXT(I203),INDIRECT("I"&amp;_xlfn.XMATCH("#",$I$1:INDIRECT("I"&amp;ROW()),,-1)+1)&amp;"-"&amp;I203,"")</f>
        <v>A04AR162-00002</v>
      </c>
      <c r="K203" s="1030"/>
      <c r="L203" s="1031" t="str">
        <f ca="1">IFERROR(VLOOKUP($J203,'WM-AR'!$I$7:$AS$3267,34,FALSE),"")</f>
        <v>M2</v>
      </c>
      <c r="M203" s="1373" t="str">
        <f ca="1">IFERROR(VLOOKUP($J203,'WM-AR'!$I$7:$AS$3267,4,FALSE),"")</f>
        <v>Finishing Work</v>
      </c>
      <c r="N203" s="1373" t="str">
        <f ca="1">IFERROR(VLOOKUP($J203,'WM-AR'!$I$7:$AS$3267,6,FALSE),"")</f>
        <v>Door &amp; Window Work</v>
      </c>
      <c r="O203" s="1373" t="str">
        <f ca="1">IFERROR(VLOOKUP($J203,'WM-AR'!$I$7:$AS$3267,8,FALSE),"")</f>
        <v>Skylight (UoM: M2)</v>
      </c>
      <c r="P203" s="1032" t="str">
        <f ca="1">IFERROR(VLOOKUP($J203,'WM-AR'!$I$7:$AS$3267,10,FALSE),"")</f>
        <v>Acrylic Skylight w/ Ventilation</v>
      </c>
      <c r="Q203" s="1033">
        <f ca="1">IFERROR(VLOOKUP($J203,'WM-AR'!$I$7:$AS$3267,12,FALSE),"")</f>
        <v>0</v>
      </c>
      <c r="R203" s="1033">
        <f ca="1">IFERROR(VLOOKUP($J203,'WM-AR'!$I$7:$AS$3267,14,FALSE),"")</f>
        <v>0</v>
      </c>
      <c r="S203" s="1033">
        <f ca="1">IFERROR(VLOOKUP($J203,'WM-AR'!$I$7:$AS$3267,16,FALSE),"")</f>
        <v>0</v>
      </c>
      <c r="T203" s="1033">
        <f ca="1">IFERROR(VLOOKUP($J203,'WM-AR'!$I$7:$AS$3267,18,FALSE),"")</f>
        <v>0</v>
      </c>
      <c r="U203" s="1033" t="str">
        <f ca="1">IFERROR(VLOOKUP($J203,'WM-AR'!$I$7:$AS$3267,20,FALSE),"")</f>
        <v/>
      </c>
      <c r="V203" s="1033">
        <f ca="1">IFERROR(VLOOKUP($J203,'WM-AR'!$I$7:$AS$3267,22,FALSE),"")</f>
        <v>0</v>
      </c>
      <c r="W203" s="1033">
        <f ca="1">IFERROR(VLOOKUP($J203,'WM-AR'!$I$7:$AS$3267,24,FALSE),"")</f>
        <v>0</v>
      </c>
      <c r="X203" s="1033">
        <f ca="1">IFERROR(VLOOKUP($J203,'WM-AR'!$I$7:$AS$3267,25,FALSE),"")</f>
        <v>0</v>
      </c>
      <c r="Y203" s="1033" t="str">
        <f ca="1">IFERROR(VLOOKUP($J203,'WM-AR'!$I$7:$AS$3267,26,FALSE),"")</f>
        <v/>
      </c>
      <c r="Z203" s="1033">
        <f ca="1">IFERROR(VLOOKUP($J203,'WM-AR'!$I$7:$AS$3267,27,FALSE),"")</f>
        <v>0</v>
      </c>
      <c r="AA203" s="1033">
        <f ca="1">IFERROR(VLOOKUP($J203,'WM-AR'!$I$7:$AS$3267,28,FALSE),"")</f>
        <v>0</v>
      </c>
      <c r="AB203" s="1033">
        <f ca="1">IFERROR(VLOOKUP($J203,'WM-AR'!$I$7:$AS$3267,29,FALSE),"")</f>
        <v>0</v>
      </c>
      <c r="AC203" s="1033">
        <f ca="1">IFERROR(VLOOKUP($J203,'WM-AR'!$I$7:$AS$3267,30,FALSE),"")</f>
        <v>0</v>
      </c>
      <c r="AD203" s="1033">
        <f ca="1">IFERROR(VLOOKUP($J203,'WM-AR'!$I$7:$AS$3267,31,FALSE),"")</f>
        <v>0</v>
      </c>
      <c r="AE203" s="1033">
        <f ca="1">IFERROR(VLOOKUP($J203,'WM-AR'!$I$7:$AS$3267,32,FALSE),"")</f>
        <v>0</v>
      </c>
      <c r="AF203" s="1033" t="str">
        <f ca="1">IFERROR(VLOOKUP($J203,'WM-AR'!$I$7:$AS$3267,33,FALSE),"")</f>
        <v/>
      </c>
      <c r="AG203" s="1354" t="s">
        <v>4021</v>
      </c>
      <c r="AH203" s="834" t="s">
        <v>4087</v>
      </c>
      <c r="AI203" s="834" t="s">
        <v>2026</v>
      </c>
      <c r="AJ203" s="1375"/>
      <c r="AK203" s="1375" t="str">
        <f t="shared" ref="AK203:AK206" ca="1" si="18">L203</f>
        <v>M2</v>
      </c>
      <c r="AL203" s="723"/>
      <c r="AM203" s="1028" t="str">
        <f>IF(AND(ISTEXT($E203),ISTEXT($B203)),"산출기준 &gt;&gt;  "&amp;_xlfn.XLOOKUP($E203,산출기준!$D:$D,산출기준!$E:$E,"매칭실패"),"")</f>
        <v/>
      </c>
    </row>
    <row r="204" spans="1:39" ht="54.95" customHeight="1">
      <c r="A204" s="1019"/>
      <c r="B204" s="705"/>
      <c r="C204" s="706"/>
      <c r="D204" s="711"/>
      <c r="E204" s="708"/>
      <c r="F204" s="1029"/>
      <c r="G204" s="882"/>
      <c r="H204" s="1371" t="str">
        <f ca="1">_xlfn.IFNA(_xlfn.XLOOKUP(J204,'WM-AR'!I:I,'WM-AR'!F:F),"")</f>
        <v/>
      </c>
      <c r="I204" s="1372"/>
      <c r="J204" s="712" t="str" cm="1">
        <f t="array" aca="1" ref="J204" ca="1">IF(ISTEXT(I204),INDIRECT("I"&amp;_xlfn.XMATCH("#",$I$1:INDIRECT("I"&amp;ROW()),,-1)+1)&amp;"-"&amp;I204,"")</f>
        <v/>
      </c>
      <c r="K204" s="1030"/>
      <c r="L204" s="1031" t="str">
        <f ca="1">IFERROR(VLOOKUP($J204,'WM-AR'!$I$7:$AS$3267,34,FALSE),"")</f>
        <v/>
      </c>
      <c r="M204" s="1373" t="str">
        <f ca="1">IFERROR(VLOOKUP($J204,'WM-AR'!$I$7:$AS$3267,4,FALSE),"")</f>
        <v/>
      </c>
      <c r="N204" s="1373" t="str">
        <f ca="1">IFERROR(VLOOKUP($J204,'WM-AR'!$I$7:$AS$3267,6,FALSE),"")</f>
        <v/>
      </c>
      <c r="O204" s="1373" t="str">
        <f ca="1">IFERROR(VLOOKUP($J204,'WM-AR'!$I$7:$AS$3267,8,FALSE),"")</f>
        <v/>
      </c>
      <c r="P204" s="1032" t="str">
        <f ca="1">IFERROR(VLOOKUP($J204,'WM-AR'!$I$7:$AS$3267,10,FALSE),"")</f>
        <v/>
      </c>
      <c r="Q204" s="1033" t="str">
        <f ca="1">IFERROR(VLOOKUP($J204,'WM-AR'!$I$7:$AS$3267,12,FALSE),"")</f>
        <v/>
      </c>
      <c r="R204" s="1033" t="str">
        <f ca="1">IFERROR(VLOOKUP($J204,'WM-AR'!$I$7:$AS$3267,14,FALSE),"")</f>
        <v/>
      </c>
      <c r="S204" s="1033" t="str">
        <f ca="1">IFERROR(VLOOKUP($J204,'WM-AR'!$I$7:$AS$3267,16,FALSE),"")</f>
        <v/>
      </c>
      <c r="T204" s="1033" t="str">
        <f ca="1">IFERROR(VLOOKUP($J204,'WM-AR'!$I$7:$AS$3267,18,FALSE),"")</f>
        <v/>
      </c>
      <c r="U204" s="1033" t="str">
        <f ca="1">IFERROR(VLOOKUP($J204,'WM-AR'!$I$7:$AS$3267,20,FALSE),"")</f>
        <v/>
      </c>
      <c r="V204" s="1033" t="str">
        <f ca="1">IFERROR(VLOOKUP($J204,'WM-AR'!$I$7:$AS$3267,22,FALSE),"")</f>
        <v/>
      </c>
      <c r="W204" s="1033" t="str">
        <f ca="1">IFERROR(VLOOKUP($J204,'WM-AR'!$I$7:$AS$3267,24,FALSE),"")</f>
        <v/>
      </c>
      <c r="X204" s="1033" t="str">
        <f ca="1">IFERROR(VLOOKUP($J204,'WM-AR'!$I$7:$AS$3267,25,FALSE),"")</f>
        <v/>
      </c>
      <c r="Y204" s="1033" t="str">
        <f ca="1">IFERROR(VLOOKUP($J204,'WM-AR'!$I$7:$AS$3267,26,FALSE),"")</f>
        <v/>
      </c>
      <c r="Z204" s="1033" t="str">
        <f ca="1">IFERROR(VLOOKUP($J204,'WM-AR'!$I$7:$AS$3267,27,FALSE),"")</f>
        <v/>
      </c>
      <c r="AA204" s="1033" t="str">
        <f ca="1">IFERROR(VLOOKUP($J204,'WM-AR'!$I$7:$AS$3267,28,FALSE),"")</f>
        <v/>
      </c>
      <c r="AB204" s="1033" t="str">
        <f ca="1">IFERROR(VLOOKUP($J204,'WM-AR'!$I$7:$AS$3267,29,FALSE),"")</f>
        <v/>
      </c>
      <c r="AC204" s="1033" t="str">
        <f ca="1">IFERROR(VLOOKUP($J204,'WM-AR'!$I$7:$AS$3267,30,FALSE),"")</f>
        <v/>
      </c>
      <c r="AD204" s="1033" t="str">
        <f ca="1">IFERROR(VLOOKUP($J204,'WM-AR'!$I$7:$AS$3267,31,FALSE),"")</f>
        <v/>
      </c>
      <c r="AE204" s="1033" t="str">
        <f ca="1">IFERROR(VLOOKUP($J204,'WM-AR'!$I$7:$AS$3267,32,FALSE),"")</f>
        <v/>
      </c>
      <c r="AF204" s="1033" t="str">
        <f ca="1">IFERROR(VLOOKUP($J204,'WM-AR'!$I$7:$AS$3267,33,FALSE),"")</f>
        <v/>
      </c>
      <c r="AG204" s="1354"/>
      <c r="AH204" s="834" t="s">
        <v>4087</v>
      </c>
      <c r="AI204" s="834" t="s">
        <v>2026</v>
      </c>
      <c r="AJ204" s="1375"/>
      <c r="AK204" s="1375" t="str">
        <f t="shared" ca="1" si="18"/>
        <v/>
      </c>
      <c r="AL204" s="723"/>
      <c r="AM204" s="1028" t="str">
        <f>IF(AND(ISTEXT($E204),ISTEXT($B204)),"산출기준 &gt;&gt;  "&amp;_xlfn.XLOOKUP($E204,산출기준!$D:$D,산출기준!$E:$E,"매칭실패"),"")</f>
        <v/>
      </c>
    </row>
    <row r="205" spans="1:39" ht="54.95" customHeight="1">
      <c r="A205" s="1019"/>
      <c r="B205" s="705"/>
      <c r="C205" s="706"/>
      <c r="D205" s="711"/>
      <c r="E205" s="708"/>
      <c r="F205" s="1029"/>
      <c r="G205" s="882"/>
      <c r="H205" s="1371" t="str">
        <f ca="1">_xlfn.IFNA(_xlfn.XLOOKUP(J205,'WM-AR'!I:I,'WM-AR'!F:F),"")</f>
        <v/>
      </c>
      <c r="I205" s="1372"/>
      <c r="J205" s="712" t="str" cm="1">
        <f t="array" aca="1" ref="J205" ca="1">IF(ISTEXT(I205),INDIRECT("I"&amp;_xlfn.XMATCH("#",$I$1:INDIRECT("I"&amp;ROW()),,-1)+1)&amp;"-"&amp;I205,"")</f>
        <v/>
      </c>
      <c r="K205" s="1030"/>
      <c r="L205" s="1031" t="str">
        <f ca="1">IFERROR(VLOOKUP($J205,'WM-AR'!$I$7:$AS$3267,34,FALSE),"")</f>
        <v/>
      </c>
      <c r="M205" s="1373" t="str">
        <f ca="1">IFERROR(VLOOKUP($J205,'WM-AR'!$I$7:$AS$3267,4,FALSE),"")</f>
        <v/>
      </c>
      <c r="N205" s="1373" t="str">
        <f ca="1">IFERROR(VLOOKUP($J205,'WM-AR'!$I$7:$AS$3267,6,FALSE),"")</f>
        <v/>
      </c>
      <c r="O205" s="1373" t="str">
        <f ca="1">IFERROR(VLOOKUP($J205,'WM-AR'!$I$7:$AS$3267,8,FALSE),"")</f>
        <v/>
      </c>
      <c r="P205" s="1032" t="str">
        <f ca="1">IFERROR(VLOOKUP($J205,'WM-AR'!$I$7:$AS$3267,10,FALSE),"")</f>
        <v/>
      </c>
      <c r="Q205" s="1033" t="str">
        <f ca="1">IFERROR(VLOOKUP($J205,'WM-AR'!$I$7:$AS$3267,12,FALSE),"")</f>
        <v/>
      </c>
      <c r="R205" s="1033" t="str">
        <f ca="1">IFERROR(VLOOKUP($J205,'WM-AR'!$I$7:$AS$3267,14,FALSE),"")</f>
        <v/>
      </c>
      <c r="S205" s="1033" t="str">
        <f ca="1">IFERROR(VLOOKUP($J205,'WM-AR'!$I$7:$AS$3267,16,FALSE),"")</f>
        <v/>
      </c>
      <c r="T205" s="1033" t="str">
        <f ca="1">IFERROR(VLOOKUP($J205,'WM-AR'!$I$7:$AS$3267,18,FALSE),"")</f>
        <v/>
      </c>
      <c r="U205" s="1033" t="str">
        <f ca="1">IFERROR(VLOOKUP($J205,'WM-AR'!$I$7:$AS$3267,20,FALSE),"")</f>
        <v/>
      </c>
      <c r="V205" s="1033" t="str">
        <f ca="1">IFERROR(VLOOKUP($J205,'WM-AR'!$I$7:$AS$3267,22,FALSE),"")</f>
        <v/>
      </c>
      <c r="W205" s="1033" t="str">
        <f ca="1">IFERROR(VLOOKUP($J205,'WM-AR'!$I$7:$AS$3267,24,FALSE),"")</f>
        <v/>
      </c>
      <c r="X205" s="1033" t="str">
        <f ca="1">IFERROR(VLOOKUP($J205,'WM-AR'!$I$7:$AS$3267,25,FALSE),"")</f>
        <v/>
      </c>
      <c r="Y205" s="1033" t="str">
        <f ca="1">IFERROR(VLOOKUP($J205,'WM-AR'!$I$7:$AS$3267,26,FALSE),"")</f>
        <v/>
      </c>
      <c r="Z205" s="1033" t="str">
        <f ca="1">IFERROR(VLOOKUP($J205,'WM-AR'!$I$7:$AS$3267,27,FALSE),"")</f>
        <v/>
      </c>
      <c r="AA205" s="1033" t="str">
        <f ca="1">IFERROR(VLOOKUP($J205,'WM-AR'!$I$7:$AS$3267,28,FALSE),"")</f>
        <v/>
      </c>
      <c r="AB205" s="1033" t="str">
        <f ca="1">IFERROR(VLOOKUP($J205,'WM-AR'!$I$7:$AS$3267,29,FALSE),"")</f>
        <v/>
      </c>
      <c r="AC205" s="1033" t="str">
        <f ca="1">IFERROR(VLOOKUP($J205,'WM-AR'!$I$7:$AS$3267,30,FALSE),"")</f>
        <v/>
      </c>
      <c r="AD205" s="1033" t="str">
        <f ca="1">IFERROR(VLOOKUP($J205,'WM-AR'!$I$7:$AS$3267,31,FALSE),"")</f>
        <v/>
      </c>
      <c r="AE205" s="1033" t="str">
        <f ca="1">IFERROR(VLOOKUP($J205,'WM-AR'!$I$7:$AS$3267,32,FALSE),"")</f>
        <v/>
      </c>
      <c r="AF205" s="1033" t="str">
        <f ca="1">IFERROR(VLOOKUP($J205,'WM-AR'!$I$7:$AS$3267,33,FALSE),"")</f>
        <v/>
      </c>
      <c r="AG205" s="1374"/>
      <c r="AH205" s="834" t="s">
        <v>4087</v>
      </c>
      <c r="AI205" s="834" t="s">
        <v>2026</v>
      </c>
      <c r="AJ205" s="1375"/>
      <c r="AK205" s="1375" t="str">
        <f t="shared" ca="1" si="18"/>
        <v/>
      </c>
      <c r="AL205" s="723"/>
      <c r="AM205" s="1028" t="str">
        <f>IF(AND(ISTEXT($E205),ISTEXT($B205)),"산출기준 &gt;&gt;  "&amp;_xlfn.XLOOKUP($E205,산출기준!$D:$D,산출기준!$E:$E,"매칭실패"),"")</f>
        <v/>
      </c>
    </row>
    <row r="206" spans="1:39" ht="54.95" customHeight="1">
      <c r="A206" s="1019"/>
      <c r="B206" s="724"/>
      <c r="C206" s="725"/>
      <c r="D206" s="731"/>
      <c r="E206" s="727"/>
      <c r="F206" s="1035"/>
      <c r="G206" s="886"/>
      <c r="H206" s="1376" t="str">
        <f ca="1">_xlfn.IFNA(_xlfn.XLOOKUP(J206,'WM-AR'!I:I,'WM-AR'!F:F),"")</f>
        <v/>
      </c>
      <c r="I206" s="1377"/>
      <c r="J206" s="732" t="str" cm="1">
        <f t="array" aca="1" ref="J206" ca="1">IF(ISTEXT(I206),INDIRECT("I"&amp;_xlfn.XMATCH("#",$I$1:INDIRECT("I"&amp;ROW()),,-1)+1)&amp;"-"&amp;I206,"")</f>
        <v/>
      </c>
      <c r="K206" s="1036"/>
      <c r="L206" s="1037" t="str">
        <f ca="1">IFERROR(VLOOKUP($J206,'WM-AR'!$I$7:$AS$3267,34,FALSE),"")</f>
        <v/>
      </c>
      <c r="M206" s="1378" t="str">
        <f ca="1">IFERROR(VLOOKUP($J206,'WM-AR'!$I$7:$AS$3267,4,FALSE),"")</f>
        <v/>
      </c>
      <c r="N206" s="1378" t="str">
        <f ca="1">IFERROR(VLOOKUP($J206,'WM-AR'!$I$7:$AS$3267,6,FALSE),"")</f>
        <v/>
      </c>
      <c r="O206" s="1378" t="str">
        <f ca="1">IFERROR(VLOOKUP($J206,'WM-AR'!$I$7:$AS$3267,8,FALSE),"")</f>
        <v/>
      </c>
      <c r="P206" s="1038" t="str">
        <f ca="1">IFERROR(VLOOKUP($J206,'WM-AR'!$I$7:$AS$3267,10,FALSE),"")</f>
        <v/>
      </c>
      <c r="Q206" s="1039" t="str">
        <f ca="1">IFERROR(VLOOKUP($J206,'WM-AR'!$I$7:$AS$3267,12,FALSE),"")</f>
        <v/>
      </c>
      <c r="R206" s="1039" t="str">
        <f ca="1">IFERROR(VLOOKUP($J206,'WM-AR'!$I$7:$AS$3267,14,FALSE),"")</f>
        <v/>
      </c>
      <c r="S206" s="1039" t="str">
        <f ca="1">IFERROR(VLOOKUP($J206,'WM-AR'!$I$7:$AS$3267,16,FALSE),"")</f>
        <v/>
      </c>
      <c r="T206" s="1039" t="str">
        <f ca="1">IFERROR(VLOOKUP($J206,'WM-AR'!$I$7:$AS$3267,18,FALSE),"")</f>
        <v/>
      </c>
      <c r="U206" s="1039" t="str">
        <f ca="1">IFERROR(VLOOKUP($J206,'WM-AR'!$I$7:$AS$3267,20,FALSE),"")</f>
        <v/>
      </c>
      <c r="V206" s="1039" t="str">
        <f ca="1">IFERROR(VLOOKUP($J206,'WM-AR'!$I$7:$AS$3267,22,FALSE),"")</f>
        <v/>
      </c>
      <c r="W206" s="1039" t="str">
        <f ca="1">IFERROR(VLOOKUP($J206,'WM-AR'!$I$7:$AS$3267,24,FALSE),"")</f>
        <v/>
      </c>
      <c r="X206" s="1039" t="str">
        <f ca="1">IFERROR(VLOOKUP($J206,'WM-AR'!$I$7:$AS$3267,25,FALSE),"")</f>
        <v/>
      </c>
      <c r="Y206" s="1039" t="str">
        <f ca="1">IFERROR(VLOOKUP($J206,'WM-AR'!$I$7:$AS$3267,26,FALSE),"")</f>
        <v/>
      </c>
      <c r="Z206" s="1039" t="str">
        <f ca="1">IFERROR(VLOOKUP($J206,'WM-AR'!$I$7:$AS$3267,27,FALSE),"")</f>
        <v/>
      </c>
      <c r="AA206" s="1039" t="str">
        <f ca="1">IFERROR(VLOOKUP($J206,'WM-AR'!$I$7:$AS$3267,28,FALSE),"")</f>
        <v/>
      </c>
      <c r="AB206" s="1039" t="str">
        <f ca="1">IFERROR(VLOOKUP($J206,'WM-AR'!$I$7:$AS$3267,29,FALSE),"")</f>
        <v/>
      </c>
      <c r="AC206" s="1039" t="str">
        <f ca="1">IFERROR(VLOOKUP($J206,'WM-AR'!$I$7:$AS$3267,30,FALSE),"")</f>
        <v/>
      </c>
      <c r="AD206" s="1039" t="str">
        <f ca="1">IFERROR(VLOOKUP($J206,'WM-AR'!$I$7:$AS$3267,31,FALSE),"")</f>
        <v/>
      </c>
      <c r="AE206" s="1039" t="str">
        <f ca="1">IFERROR(VLOOKUP($J206,'WM-AR'!$I$7:$AS$3267,32,FALSE),"")</f>
        <v/>
      </c>
      <c r="AF206" s="1039" t="str">
        <f ca="1">IFERROR(VLOOKUP($J206,'WM-AR'!$I$7:$AS$3267,33,FALSE),"")</f>
        <v/>
      </c>
      <c r="AG206" s="1379"/>
      <c r="AH206" s="834" t="s">
        <v>4087</v>
      </c>
      <c r="AI206" s="834" t="s">
        <v>2026</v>
      </c>
      <c r="AJ206" s="1380"/>
      <c r="AK206" s="1380" t="str">
        <f t="shared" ca="1" si="18"/>
        <v/>
      </c>
      <c r="AL206" s="743"/>
      <c r="AM206" s="1028" t="str">
        <f>IF(AND(ISTEXT($E206),ISTEXT($B206)),"산출기준 &gt;&gt;  "&amp;_xlfn.XLOOKUP($E206,산출기준!$D:$D,산출기준!$E:$E,"매칭실패"),"")</f>
        <v/>
      </c>
    </row>
    <row r="207" spans="1:39">
      <c r="B207" s="658"/>
      <c r="C207" s="659"/>
      <c r="D207" s="659"/>
      <c r="E207" s="659"/>
      <c r="F207" s="1056"/>
      <c r="G207" s="662"/>
      <c r="H207" s="662"/>
      <c r="I207" s="662"/>
      <c r="J207" s="652"/>
      <c r="K207" s="664"/>
      <c r="L207" s="664"/>
      <c r="M207" s="664"/>
      <c r="N207" s="664"/>
      <c r="O207" s="664"/>
      <c r="P207" s="664"/>
      <c r="Q207" s="664"/>
      <c r="R207" s="664"/>
      <c r="S207" s="664"/>
      <c r="T207" s="664"/>
      <c r="U207" s="664"/>
      <c r="V207" s="664"/>
      <c r="W207" s="664"/>
      <c r="X207" s="664"/>
      <c r="Y207" s="664"/>
      <c r="Z207" s="664"/>
      <c r="AA207" s="664"/>
      <c r="AB207" s="664"/>
      <c r="AC207" s="664"/>
      <c r="AD207" s="664"/>
      <c r="AE207" s="664"/>
      <c r="AF207" s="664"/>
      <c r="AG207" s="659"/>
      <c r="AH207" s="665"/>
      <c r="AI207" s="665"/>
      <c r="AJ207" s="666"/>
      <c r="AK207" s="666"/>
      <c r="AL207" s="662"/>
      <c r="AM207" s="88" t="str">
        <f>IF(AND(ISTEXT($E207),ISTEXT($B207)),"산출기준 &gt;&gt;  "&amp;_xlfn.XLOOKUP($E207,산출기준!$D:$D,산출기준!$E:$E,"매칭실패"),"")</f>
        <v/>
      </c>
    </row>
    <row r="208" spans="1:39">
      <c r="B208" s="658"/>
      <c r="C208" s="659"/>
      <c r="D208" s="659"/>
      <c r="E208" s="659"/>
      <c r="F208" s="661"/>
      <c r="G208" s="662"/>
      <c r="H208" s="662"/>
      <c r="I208" s="662"/>
      <c r="J208" s="652"/>
      <c r="K208" s="664"/>
      <c r="L208" s="664"/>
      <c r="M208" s="664"/>
      <c r="N208" s="664"/>
      <c r="O208" s="664"/>
      <c r="P208" s="664"/>
      <c r="Q208" s="664"/>
      <c r="R208" s="664"/>
      <c r="S208" s="664"/>
      <c r="T208" s="664"/>
      <c r="U208" s="664"/>
      <c r="V208" s="664"/>
      <c r="W208" s="664"/>
      <c r="X208" s="664"/>
      <c r="Y208" s="664"/>
      <c r="Z208" s="664"/>
      <c r="AA208" s="664"/>
      <c r="AB208" s="664"/>
      <c r="AC208" s="664"/>
      <c r="AD208" s="664"/>
      <c r="AE208" s="664"/>
      <c r="AF208" s="664"/>
      <c r="AG208" s="659"/>
      <c r="AH208" s="665"/>
      <c r="AI208" s="665"/>
      <c r="AJ208" s="666"/>
      <c r="AK208" s="666"/>
      <c r="AL208" s="662"/>
      <c r="AM208" s="88" t="str">
        <f>IF(AND(ISTEXT($E208),ISTEXT($B208)),"산출기준 &gt;&gt;  "&amp;_xlfn.XLOOKUP($E208,산출기준!$D:$D,산출기준!$E:$E,"매칭실패"),"")</f>
        <v/>
      </c>
    </row>
    <row r="209" spans="1:39" ht="34.9" customHeight="1">
      <c r="B209" s="623">
        <v>9.6</v>
      </c>
      <c r="C209" s="626" t="s">
        <v>1462</v>
      </c>
      <c r="D209" s="626"/>
      <c r="E209" s="626"/>
      <c r="F209" s="627"/>
      <c r="G209" s="628"/>
      <c r="H209" s="628"/>
      <c r="I209" s="628"/>
      <c r="J209" s="630"/>
      <c r="K209" s="630"/>
      <c r="L209" s="631"/>
      <c r="M209" s="631"/>
      <c r="N209" s="631"/>
      <c r="O209" s="631"/>
      <c r="P209" s="631"/>
      <c r="Q209" s="631"/>
      <c r="R209" s="631"/>
      <c r="S209" s="631"/>
      <c r="T209" s="631"/>
      <c r="U209" s="631"/>
      <c r="V209" s="631"/>
      <c r="W209" s="631"/>
      <c r="X209" s="631"/>
      <c r="Y209" s="631"/>
      <c r="Z209" s="631"/>
      <c r="AA209" s="631"/>
      <c r="AB209" s="631"/>
      <c r="AC209" s="631"/>
      <c r="AD209" s="631"/>
      <c r="AE209" s="631"/>
      <c r="AF209" s="631"/>
      <c r="AG209" s="634"/>
      <c r="AH209" s="634"/>
      <c r="AI209" s="634"/>
      <c r="AJ209" s="634"/>
      <c r="AK209" s="634"/>
      <c r="AL209" s="634"/>
      <c r="AM209" s="88" t="str">
        <f>IF(AND(ISTEXT($E209),ISTEXT($B209)),"산출기준 &gt;&gt;  "&amp;_xlfn.XLOOKUP($E209,산출기준!$D:$D,산출기준!$E:$E,"매칭실패"),"")</f>
        <v/>
      </c>
    </row>
    <row r="210" spans="1:39">
      <c r="B210" s="635"/>
      <c r="C210" s="636"/>
      <c r="D210" s="636"/>
      <c r="E210" s="636"/>
      <c r="F210" s="638"/>
      <c r="G210" s="639"/>
      <c r="H210" s="639"/>
      <c r="I210" s="639"/>
      <c r="J210" s="641"/>
      <c r="K210" s="642"/>
      <c r="L210" s="642"/>
      <c r="M210" s="642"/>
      <c r="N210" s="642"/>
      <c r="O210" s="642"/>
      <c r="P210" s="642"/>
      <c r="Q210" s="642"/>
      <c r="R210" s="642"/>
      <c r="S210" s="642"/>
      <c r="T210" s="642"/>
      <c r="U210" s="642"/>
      <c r="V210" s="642"/>
      <c r="W210" s="642"/>
      <c r="X210" s="642"/>
      <c r="Y210" s="642"/>
      <c r="Z210" s="642"/>
      <c r="AA210" s="642"/>
      <c r="AB210" s="642"/>
      <c r="AC210" s="642"/>
      <c r="AD210" s="642"/>
      <c r="AE210" s="642"/>
      <c r="AF210" s="642"/>
      <c r="AG210" s="636"/>
      <c r="AH210" s="643"/>
      <c r="AI210" s="643"/>
      <c r="AJ210" s="644"/>
      <c r="AK210" s="644"/>
      <c r="AL210" s="639"/>
      <c r="AM210" s="88" t="str">
        <f>IF(AND(ISTEXT($E210),ISTEXT($B210)),"산출기준 &gt;&gt;  "&amp;_xlfn.XLOOKUP($E210,산출기준!$D:$D,산출기준!$E:$E,"매칭실패"),"")</f>
        <v/>
      </c>
    </row>
    <row r="211" spans="1:39">
      <c r="B211" s="645"/>
      <c r="C211" s="646" t="s">
        <v>4088</v>
      </c>
      <c r="D211" s="648"/>
      <c r="E211" s="648"/>
      <c r="F211" s="1057" t="s">
        <v>4089</v>
      </c>
      <c r="G211" s="645"/>
      <c r="H211" s="651"/>
      <c r="I211" s="651"/>
      <c r="J211" s="652"/>
      <c r="K211" s="652"/>
      <c r="L211" s="653"/>
      <c r="M211" s="653"/>
      <c r="N211" s="653"/>
      <c r="O211" s="653"/>
      <c r="P211" s="653"/>
      <c r="Q211" s="653"/>
      <c r="R211" s="653"/>
      <c r="S211" s="653"/>
      <c r="T211" s="653"/>
      <c r="U211" s="653"/>
      <c r="V211" s="653"/>
      <c r="W211" s="653"/>
      <c r="X211" s="653"/>
      <c r="Y211" s="653"/>
      <c r="Z211" s="653"/>
      <c r="AA211" s="653"/>
      <c r="AB211" s="653"/>
      <c r="AC211" s="653"/>
      <c r="AD211" s="653"/>
      <c r="AE211" s="653"/>
      <c r="AF211" s="653"/>
      <c r="AG211" s="656"/>
      <c r="AH211" s="656"/>
      <c r="AI211" s="656"/>
      <c r="AJ211" s="656"/>
      <c r="AK211" s="656"/>
      <c r="AL211" s="657"/>
      <c r="AM211" s="88" t="str">
        <f>IF(AND(ISTEXT($E211),ISTEXT($B211)),"산출기준 &gt;&gt;  "&amp;_xlfn.XLOOKUP($E211,산출기준!$D:$D,산출기준!$E:$E,"매칭실패"),"")</f>
        <v/>
      </c>
    </row>
    <row r="212" spans="1:39">
      <c r="B212" s="658"/>
      <c r="C212" s="659"/>
      <c r="D212" s="659"/>
      <c r="E212" s="659"/>
      <c r="F212" s="1056"/>
      <c r="G212" s="662"/>
      <c r="H212" s="662"/>
      <c r="I212" s="662"/>
      <c r="J212" s="652"/>
      <c r="K212" s="664"/>
      <c r="L212" s="664"/>
      <c r="M212" s="664"/>
      <c r="N212" s="664"/>
      <c r="O212" s="664"/>
      <c r="P212" s="664"/>
      <c r="Q212" s="664"/>
      <c r="R212" s="664"/>
      <c r="S212" s="664"/>
      <c r="T212" s="664"/>
      <c r="U212" s="664"/>
      <c r="V212" s="664"/>
      <c r="W212" s="664"/>
      <c r="X212" s="664"/>
      <c r="Y212" s="664"/>
      <c r="Z212" s="664"/>
      <c r="AA212" s="664"/>
      <c r="AB212" s="664"/>
      <c r="AC212" s="664"/>
      <c r="AD212" s="664"/>
      <c r="AE212" s="664"/>
      <c r="AF212" s="664"/>
      <c r="AG212" s="659"/>
      <c r="AH212" s="665"/>
      <c r="AI212" s="665"/>
      <c r="AJ212" s="666"/>
      <c r="AK212" s="666"/>
      <c r="AL212" s="662"/>
      <c r="AM212" s="88" t="str">
        <f>IF(AND(ISTEXT($E212),ISTEXT($B212)),"산출기준 &gt;&gt;  "&amp;_xlfn.XLOOKUP($E212,산출기준!$D:$D,산출기준!$E:$E,"매칭실패"),"")</f>
        <v/>
      </c>
    </row>
    <row r="213" spans="1:39" ht="34.9" customHeight="1">
      <c r="B213" s="808" t="str" cm="1">
        <f t="array" aca="1" ref="B213" ca="1">_xlfn.IFNA(INDIRECT("Family_표준_구성도!B"&amp;MATCH(F213,INDIRECT("Family_표준_구성도!"&amp;"C:C"),0)),"")</f>
        <v>9.6.1.1.1</v>
      </c>
      <c r="C213" s="668" t="s">
        <v>2016</v>
      </c>
      <c r="D213" s="809"/>
      <c r="E213" s="668" t="s">
        <v>2021</v>
      </c>
      <c r="F213" s="1265" t="s">
        <v>1468</v>
      </c>
      <c r="G213" s="811"/>
      <c r="H213" s="917" t="s">
        <v>4090</v>
      </c>
      <c r="I213" s="1356" t="s">
        <v>1653</v>
      </c>
      <c r="J213" s="1356"/>
      <c r="K213" s="674"/>
      <c r="L213" s="674"/>
      <c r="M213" s="1357" t="str" cm="1">
        <f t="array" aca="1" ref="M213:O213" ca="1">TRANSPOSE(INDIRECT("'WM-AR'!D"&amp;_xlfn.XMATCH($I214,'WM-AR'!G:G,0,1)):INDIRECT("'WM-AR'!D"&amp;_xlfn.XMATCH($I214,'WM-AR'!G:G,0,-1)))</f>
        <v>Fire Protective Rating: N/A</v>
      </c>
      <c r="N213" s="1357" t="str">
        <f ca="1"/>
        <v>Fire Protective Rating: 0.5-hr</v>
      </c>
      <c r="O213" s="1358" t="str">
        <f ca="1"/>
        <v>Fire Protective Rating: 1-hr</v>
      </c>
      <c r="P213" s="1359"/>
      <c r="Q213" s="1360"/>
      <c r="R213" s="1360"/>
      <c r="S213" s="1360"/>
      <c r="T213" s="1360"/>
      <c r="U213" s="1360"/>
      <c r="V213" s="1360"/>
      <c r="W213" s="1361"/>
      <c r="X213" s="1362"/>
      <c r="Y213" s="679"/>
      <c r="Z213" s="679"/>
      <c r="AA213" s="679"/>
      <c r="AB213" s="679"/>
      <c r="AC213" s="679"/>
      <c r="AD213" s="679"/>
      <c r="AE213" s="679"/>
      <c r="AF213" s="679"/>
      <c r="AG213" s="1043"/>
      <c r="AH213" s="682"/>
      <c r="AI213" s="682"/>
      <c r="AJ213" s="682"/>
      <c r="AK213" s="682"/>
      <c r="AL213" s="683"/>
      <c r="AM213" s="88" t="str">
        <f ca="1">IF(AND(ISTEXT($E213),ISTEXT($B213)),"산출기준 &gt;&gt;  "&amp;_xlfn.XLOOKUP($E213,산출기준!$D:$D,산출기준!$E:$E,"매칭실패"),"")</f>
        <v>산출기준 &gt;&gt;  [ 윈도우 일반 산출 ]</v>
      </c>
    </row>
    <row r="214" spans="1:39" ht="49.9" customHeight="1" outlineLevel="1">
      <c r="B214" s="758"/>
      <c r="C214" s="759"/>
      <c r="D214" s="759"/>
      <c r="E214" s="814"/>
      <c r="F214" s="775"/>
      <c r="G214" s="1363" t="s">
        <v>3752</v>
      </c>
      <c r="H214" s="1364" t="str">
        <f>_xlfn.XLOOKUP(I214,'WM-AR'!G:G,'WM-AR'!E:E)</f>
        <v>A04AR159 Finishing Work Door &amp; Window Work Aluminum Window (UoM: EA)</v>
      </c>
      <c r="I214" s="765" t="s">
        <v>4025</v>
      </c>
      <c r="J214" s="1365"/>
      <c r="K214" s="766"/>
      <c r="L214" s="766"/>
      <c r="M214" s="1366"/>
      <c r="N214" s="1366"/>
      <c r="O214" s="1366"/>
      <c r="P214" s="1366"/>
      <c r="Q214" s="1366"/>
      <c r="R214" s="1366"/>
      <c r="S214" s="1366"/>
      <c r="T214" s="1366"/>
      <c r="U214" s="1366"/>
      <c r="V214" s="1366"/>
      <c r="W214" s="1366"/>
      <c r="X214" s="1366"/>
      <c r="Y214" s="766"/>
      <c r="Z214" s="766"/>
      <c r="AA214" s="766"/>
      <c r="AB214" s="766"/>
      <c r="AC214" s="766"/>
      <c r="AD214" s="766"/>
      <c r="AE214" s="766"/>
      <c r="AF214" s="766"/>
      <c r="AG214" s="1385" t="s">
        <v>4020</v>
      </c>
      <c r="AH214" s="1045"/>
      <c r="AI214" s="1045"/>
      <c r="AJ214" s="1046"/>
      <c r="AK214" s="1046"/>
      <c r="AL214" s="759"/>
      <c r="AM214" s="88" t="str">
        <f>IF(AND(ISTEXT($E214),ISTEXT($B214)),"산출기준 &gt;&gt;  "&amp;_xlfn.XLOOKUP($E214,산출기준!$D:$D,산출기준!$E:$E,"매칭실패"),"")</f>
        <v/>
      </c>
    </row>
    <row r="215" spans="1:39" ht="54.95" customHeight="1">
      <c r="A215" s="1019"/>
      <c r="B215" s="684"/>
      <c r="C215" s="685"/>
      <c r="D215" s="1020"/>
      <c r="E215" s="687"/>
      <c r="F215" s="1021"/>
      <c r="G215" s="875" t="s">
        <v>2495</v>
      </c>
      <c r="H215" s="1367" t="str">
        <f ca="1">_xlfn.IFNA(_xlfn.XLOOKUP(J215,'WM-AR'!I:I,'WM-AR'!F:F),"")</f>
        <v xml:space="preserve">A04AR159-00001 Finishing Work Door &amp; Window Work Aluminum Window (UoM: EA) Fire Protective Rating: N/A     w/ Hardware &amp; Accessories  </v>
      </c>
      <c r="I215" s="1368" t="s">
        <v>3755</v>
      </c>
      <c r="J215" s="692" t="str" cm="1">
        <f t="array" aca="1" ref="J215" ca="1">IF(ISTEXT(I215),INDIRECT("I"&amp;_xlfn.XMATCH("#",$I$1:INDIRECT("I"&amp;ROW()),,-1)+1)&amp;"-"&amp;I215,"")</f>
        <v>A04AR159-00001</v>
      </c>
      <c r="K215" s="1022"/>
      <c r="L215" s="1023" t="str">
        <f ca="1">IFERROR(VLOOKUP($J215,'WM-AR'!$I$7:$AS$3267,34,FALSE),"")</f>
        <v>EA</v>
      </c>
      <c r="M215" s="1369" t="str">
        <f ca="1">IFERROR(VLOOKUP($J215,'WM-AR'!$I$7:$AS$3267,4,FALSE),"")</f>
        <v>Finishing Work</v>
      </c>
      <c r="N215" s="1369" t="str">
        <f ca="1">IFERROR(VLOOKUP($J215,'WM-AR'!$I$7:$AS$3267,6,FALSE),"")</f>
        <v>Door &amp; Window Work</v>
      </c>
      <c r="O215" s="1369" t="str">
        <f ca="1">IFERROR(VLOOKUP($J215,'WM-AR'!$I$7:$AS$3267,8,FALSE),"")</f>
        <v>Aluminum Window (UoM: EA)</v>
      </c>
      <c r="P215" s="1025" t="str">
        <f ca="1">IFERROR(VLOOKUP($J215,'WM-AR'!$I$7:$AS$3267,10,FALSE),"")</f>
        <v>Fire Protective Rating: N/A</v>
      </c>
      <c r="Q215" s="1026">
        <f ca="1">IFERROR(VLOOKUP($J215,'WM-AR'!$I$7:$AS$3267,12,FALSE),"")</f>
        <v>0</v>
      </c>
      <c r="R215" s="1026">
        <f ca="1">IFERROR(VLOOKUP($J215,'WM-AR'!$I$7:$AS$3267,14,FALSE),"")</f>
        <v>0</v>
      </c>
      <c r="S215" s="1026">
        <f ca="1">IFERROR(VLOOKUP($J215,'WM-AR'!$I$7:$AS$3267,16,FALSE),"")</f>
        <v>0</v>
      </c>
      <c r="T215" s="1026">
        <f ca="1">IFERROR(VLOOKUP($J215,'WM-AR'!$I$7:$AS$3267,18,FALSE),"")</f>
        <v>0</v>
      </c>
      <c r="U215" s="1026" t="str">
        <f ca="1">IFERROR(VLOOKUP($J215,'WM-AR'!$I$7:$AS$3267,20,FALSE),"")</f>
        <v>w/ Hardware &amp; Accessories</v>
      </c>
      <c r="V215" s="1026">
        <f ca="1">IFERROR(VLOOKUP($J215,'WM-AR'!$I$7:$AS$3267,22,FALSE),"")</f>
        <v>0</v>
      </c>
      <c r="W215" s="1026">
        <f ca="1">IFERROR(VLOOKUP($J215,'WM-AR'!$I$7:$AS$3267,24,FALSE),"")</f>
        <v>0</v>
      </c>
      <c r="X215" s="1026">
        <f ca="1">IFERROR(VLOOKUP($J215,'WM-AR'!$I$7:$AS$3267,25,FALSE),"")</f>
        <v>0</v>
      </c>
      <c r="Y215" s="1026" t="str">
        <f ca="1">IFERROR(VLOOKUP($J215,'WM-AR'!$I$7:$AS$3267,26,FALSE),"")</f>
        <v>W x H=(  )mm x (  )mm</v>
      </c>
      <c r="Z215" s="1026">
        <f ca="1">IFERROR(VLOOKUP($J215,'WM-AR'!$I$7:$AS$3267,27,FALSE),"")</f>
        <v>0</v>
      </c>
      <c r="AA215" s="1026">
        <f ca="1">IFERROR(VLOOKUP($J215,'WM-AR'!$I$7:$AS$3267,28,FALSE),"")</f>
        <v>0</v>
      </c>
      <c r="AB215" s="1026">
        <f ca="1">IFERROR(VLOOKUP($J215,'WM-AR'!$I$7:$AS$3267,29,FALSE),"")</f>
        <v>0</v>
      </c>
      <c r="AC215" s="1026">
        <f ca="1">IFERROR(VLOOKUP($J215,'WM-AR'!$I$7:$AS$3267,30,FALSE),"")</f>
        <v>0</v>
      </c>
      <c r="AD215" s="1026">
        <f ca="1">IFERROR(VLOOKUP($J215,'WM-AR'!$I$7:$AS$3267,31,FALSE),"")</f>
        <v>0</v>
      </c>
      <c r="AE215" s="1026">
        <f ca="1">IFERROR(VLOOKUP($J215,'WM-AR'!$I$7:$AS$3267,32,FALSE),"")</f>
        <v>0</v>
      </c>
      <c r="AF215" s="1026" t="str">
        <f ca="1">IFERROR(VLOOKUP($J215,'WM-AR'!$I$7:$AS$3267,33,FALSE),"")</f>
        <v/>
      </c>
      <c r="AG215" s="1370" t="s">
        <v>4021</v>
      </c>
      <c r="AH215" s="834" t="s">
        <v>3757</v>
      </c>
      <c r="AI215" s="834" t="s">
        <v>3757</v>
      </c>
      <c r="AJ215" s="836"/>
      <c r="AK215" s="836" t="str">
        <f ca="1">L215</f>
        <v>EA</v>
      </c>
      <c r="AL215" s="704"/>
      <c r="AM215" s="1028" t="str">
        <f>IF(AND(ISTEXT($E215),ISTEXT($B215)),"산출기준 &gt;&gt;  "&amp;_xlfn.XLOOKUP($E215,산출기준!$D:$D,산출기준!$E:$E,"매칭실패"),"")</f>
        <v/>
      </c>
    </row>
    <row r="216" spans="1:39" ht="54.95" customHeight="1">
      <c r="A216" s="1019"/>
      <c r="B216" s="705"/>
      <c r="C216" s="706"/>
      <c r="D216" s="711"/>
      <c r="E216" s="708"/>
      <c r="F216" s="1029"/>
      <c r="G216" s="882"/>
      <c r="H216" s="1371" t="str">
        <f ca="1">_xlfn.IFNA(_xlfn.XLOOKUP(J216,'WM-AR'!I:I,'WM-AR'!F:F),"")</f>
        <v/>
      </c>
      <c r="I216" s="1372"/>
      <c r="J216" s="712" t="str" cm="1">
        <f t="array" aca="1" ref="J216" ca="1">IF(ISTEXT(I216),INDIRECT("I"&amp;_xlfn.XMATCH("#",$I$1:INDIRECT("I"&amp;ROW()),,-1)+1)&amp;"-"&amp;I216,"")</f>
        <v/>
      </c>
      <c r="K216" s="1030"/>
      <c r="L216" s="1031" t="str">
        <f ca="1">IFERROR(VLOOKUP($J216,'WM-AR'!$I$7:$AS$3267,34,FALSE),"")</f>
        <v/>
      </c>
      <c r="M216" s="1373" t="str">
        <f ca="1">IFERROR(VLOOKUP($J216,'WM-AR'!$I$7:$AS$3267,4,FALSE),"")</f>
        <v/>
      </c>
      <c r="N216" s="1373" t="str">
        <f ca="1">IFERROR(VLOOKUP($J216,'WM-AR'!$I$7:$AS$3267,6,FALSE),"")</f>
        <v/>
      </c>
      <c r="O216" s="1373" t="str">
        <f ca="1">IFERROR(VLOOKUP($J216,'WM-AR'!$I$7:$AS$3267,8,FALSE),"")</f>
        <v/>
      </c>
      <c r="P216" s="1032" t="str">
        <f ca="1">IFERROR(VLOOKUP($J216,'WM-AR'!$I$7:$AS$3267,10,FALSE),"")</f>
        <v/>
      </c>
      <c r="Q216" s="1033" t="str">
        <f ca="1">IFERROR(VLOOKUP($J216,'WM-AR'!$I$7:$AS$3267,12,FALSE),"")</f>
        <v/>
      </c>
      <c r="R216" s="1033" t="str">
        <f ca="1">IFERROR(VLOOKUP($J216,'WM-AR'!$I$7:$AS$3267,14,FALSE),"")</f>
        <v/>
      </c>
      <c r="S216" s="1033" t="str">
        <f ca="1">IFERROR(VLOOKUP($J216,'WM-AR'!$I$7:$AS$3267,16,FALSE),"")</f>
        <v/>
      </c>
      <c r="T216" s="1033" t="str">
        <f ca="1">IFERROR(VLOOKUP($J216,'WM-AR'!$I$7:$AS$3267,18,FALSE),"")</f>
        <v/>
      </c>
      <c r="U216" s="1033" t="str">
        <f ca="1">IFERROR(VLOOKUP($J216,'WM-AR'!$I$7:$AS$3267,20,FALSE),"")</f>
        <v/>
      </c>
      <c r="V216" s="1033" t="str">
        <f ca="1">IFERROR(VLOOKUP($J216,'WM-AR'!$I$7:$AS$3267,22,FALSE),"")</f>
        <v/>
      </c>
      <c r="W216" s="1033" t="str">
        <f ca="1">IFERROR(VLOOKUP($J216,'WM-AR'!$I$7:$AS$3267,24,FALSE),"")</f>
        <v/>
      </c>
      <c r="X216" s="1033" t="str">
        <f ca="1">IFERROR(VLOOKUP($J216,'WM-AR'!$I$7:$AS$3267,25,FALSE),"")</f>
        <v/>
      </c>
      <c r="Y216" s="1033" t="str">
        <f ca="1">IFERROR(VLOOKUP($J216,'WM-AR'!$I$7:$AS$3267,26,FALSE),"")</f>
        <v/>
      </c>
      <c r="Z216" s="1033" t="str">
        <f ca="1">IFERROR(VLOOKUP($J216,'WM-AR'!$I$7:$AS$3267,27,FALSE),"")</f>
        <v/>
      </c>
      <c r="AA216" s="1033" t="str">
        <f ca="1">IFERROR(VLOOKUP($J216,'WM-AR'!$I$7:$AS$3267,28,FALSE),"")</f>
        <v/>
      </c>
      <c r="AB216" s="1033" t="str">
        <f ca="1">IFERROR(VLOOKUP($J216,'WM-AR'!$I$7:$AS$3267,29,FALSE),"")</f>
        <v/>
      </c>
      <c r="AC216" s="1033" t="str">
        <f ca="1">IFERROR(VLOOKUP($J216,'WM-AR'!$I$7:$AS$3267,30,FALSE),"")</f>
        <v/>
      </c>
      <c r="AD216" s="1033" t="str">
        <f ca="1">IFERROR(VLOOKUP($J216,'WM-AR'!$I$7:$AS$3267,31,FALSE),"")</f>
        <v/>
      </c>
      <c r="AE216" s="1033" t="str">
        <f ca="1">IFERROR(VLOOKUP($J216,'WM-AR'!$I$7:$AS$3267,32,FALSE),"")</f>
        <v/>
      </c>
      <c r="AF216" s="1033" t="str">
        <f ca="1">IFERROR(VLOOKUP($J216,'WM-AR'!$I$7:$AS$3267,33,FALSE),"")</f>
        <v/>
      </c>
      <c r="AG216" s="1374"/>
      <c r="AH216" s="1375" t="s">
        <v>3757</v>
      </c>
      <c r="AI216" s="1375" t="s">
        <v>3757</v>
      </c>
      <c r="AJ216" s="1375"/>
      <c r="AK216" s="1375" t="str">
        <f t="shared" ref="AK216:AK217" ca="1" si="19">L216</f>
        <v/>
      </c>
      <c r="AL216" s="723"/>
      <c r="AM216" s="1028" t="str">
        <f>IF(AND(ISTEXT($E216),ISTEXT($B216)),"산출기준 &gt;&gt;  "&amp;_xlfn.XLOOKUP($E216,산출기준!$D:$D,산출기준!$E:$E,"매칭실패"),"")</f>
        <v/>
      </c>
    </row>
    <row r="217" spans="1:39" ht="54.95" customHeight="1">
      <c r="A217" s="1019"/>
      <c r="B217" s="724"/>
      <c r="C217" s="725"/>
      <c r="D217" s="731"/>
      <c r="E217" s="727"/>
      <c r="F217" s="1035"/>
      <c r="G217" s="886"/>
      <c r="H217" s="1376" t="str">
        <f ca="1">_xlfn.IFNA(_xlfn.XLOOKUP(J217,'WM-AR'!I:I,'WM-AR'!F:F),"")</f>
        <v/>
      </c>
      <c r="I217" s="1377"/>
      <c r="J217" s="732" t="str" cm="1">
        <f t="array" aca="1" ref="J217" ca="1">IF(ISTEXT(I217),INDIRECT("I"&amp;_xlfn.XMATCH("#",$I$1:INDIRECT("I"&amp;ROW()),,-1)+1)&amp;"-"&amp;I217,"")</f>
        <v/>
      </c>
      <c r="K217" s="1036"/>
      <c r="L217" s="1037" t="str">
        <f ca="1">IFERROR(VLOOKUP($J217,'WM-AR'!$I$7:$AS$3267,34,FALSE),"")</f>
        <v/>
      </c>
      <c r="M217" s="1378" t="str">
        <f ca="1">IFERROR(VLOOKUP($J217,'WM-AR'!$I$7:$AS$3267,4,FALSE),"")</f>
        <v/>
      </c>
      <c r="N217" s="1378" t="str">
        <f ca="1">IFERROR(VLOOKUP($J217,'WM-AR'!$I$7:$AS$3267,6,FALSE),"")</f>
        <v/>
      </c>
      <c r="O217" s="1378" t="str">
        <f ca="1">IFERROR(VLOOKUP($J217,'WM-AR'!$I$7:$AS$3267,8,FALSE),"")</f>
        <v/>
      </c>
      <c r="P217" s="1038" t="str">
        <f ca="1">IFERROR(VLOOKUP($J217,'WM-AR'!$I$7:$AS$3267,10,FALSE),"")</f>
        <v/>
      </c>
      <c r="Q217" s="1039" t="str">
        <f ca="1">IFERROR(VLOOKUP($J217,'WM-AR'!$I$7:$AS$3267,12,FALSE),"")</f>
        <v/>
      </c>
      <c r="R217" s="1039" t="str">
        <f ca="1">IFERROR(VLOOKUP($J217,'WM-AR'!$I$7:$AS$3267,14,FALSE),"")</f>
        <v/>
      </c>
      <c r="S217" s="1039" t="str">
        <f ca="1">IFERROR(VLOOKUP($J217,'WM-AR'!$I$7:$AS$3267,16,FALSE),"")</f>
        <v/>
      </c>
      <c r="T217" s="1039" t="str">
        <f ca="1">IFERROR(VLOOKUP($J217,'WM-AR'!$I$7:$AS$3267,18,FALSE),"")</f>
        <v/>
      </c>
      <c r="U217" s="1039" t="str">
        <f ca="1">IFERROR(VLOOKUP($J217,'WM-AR'!$I$7:$AS$3267,20,FALSE),"")</f>
        <v/>
      </c>
      <c r="V217" s="1039" t="str">
        <f ca="1">IFERROR(VLOOKUP($J217,'WM-AR'!$I$7:$AS$3267,22,FALSE),"")</f>
        <v/>
      </c>
      <c r="W217" s="1039" t="str">
        <f ca="1">IFERROR(VLOOKUP($J217,'WM-AR'!$I$7:$AS$3267,24,FALSE),"")</f>
        <v/>
      </c>
      <c r="X217" s="1039" t="str">
        <f ca="1">IFERROR(VLOOKUP($J217,'WM-AR'!$I$7:$AS$3267,25,FALSE),"")</f>
        <v/>
      </c>
      <c r="Y217" s="1039" t="str">
        <f ca="1">IFERROR(VLOOKUP($J217,'WM-AR'!$I$7:$AS$3267,26,FALSE),"")</f>
        <v/>
      </c>
      <c r="Z217" s="1039" t="str">
        <f ca="1">IFERROR(VLOOKUP($J217,'WM-AR'!$I$7:$AS$3267,27,FALSE),"")</f>
        <v/>
      </c>
      <c r="AA217" s="1039" t="str">
        <f ca="1">IFERROR(VLOOKUP($J217,'WM-AR'!$I$7:$AS$3267,28,FALSE),"")</f>
        <v/>
      </c>
      <c r="AB217" s="1039" t="str">
        <f ca="1">IFERROR(VLOOKUP($J217,'WM-AR'!$I$7:$AS$3267,29,FALSE),"")</f>
        <v/>
      </c>
      <c r="AC217" s="1039" t="str">
        <f ca="1">IFERROR(VLOOKUP($J217,'WM-AR'!$I$7:$AS$3267,30,FALSE),"")</f>
        <v/>
      </c>
      <c r="AD217" s="1039" t="str">
        <f ca="1">IFERROR(VLOOKUP($J217,'WM-AR'!$I$7:$AS$3267,31,FALSE),"")</f>
        <v/>
      </c>
      <c r="AE217" s="1039" t="str">
        <f ca="1">IFERROR(VLOOKUP($J217,'WM-AR'!$I$7:$AS$3267,32,FALSE),"")</f>
        <v/>
      </c>
      <c r="AF217" s="1039" t="str">
        <f ca="1">IFERROR(VLOOKUP($J217,'WM-AR'!$I$7:$AS$3267,33,FALSE),"")</f>
        <v/>
      </c>
      <c r="AG217" s="1379"/>
      <c r="AH217" s="1380" t="s">
        <v>3757</v>
      </c>
      <c r="AI217" s="1380" t="s">
        <v>3757</v>
      </c>
      <c r="AJ217" s="1380"/>
      <c r="AK217" s="1380" t="str">
        <f t="shared" ca="1" si="19"/>
        <v/>
      </c>
      <c r="AL217" s="743"/>
      <c r="AM217" s="1028" t="str">
        <f>IF(AND(ISTEXT($E217),ISTEXT($B217)),"산출기준 &gt;&gt;  "&amp;_xlfn.XLOOKUP($E217,산출기준!$D:$D,산출기준!$E:$E,"매칭실패"),"")</f>
        <v/>
      </c>
    </row>
    <row r="218" spans="1:39">
      <c r="B218" s="635"/>
      <c r="C218" s="636"/>
      <c r="D218" s="636"/>
      <c r="E218" s="636"/>
      <c r="F218" s="638"/>
      <c r="G218" s="639"/>
      <c r="H218" s="639"/>
      <c r="I218" s="639"/>
      <c r="J218" s="641"/>
      <c r="K218" s="642"/>
      <c r="L218" s="642"/>
      <c r="M218" s="642"/>
      <c r="N218" s="642"/>
      <c r="O218" s="642"/>
      <c r="P218" s="642"/>
      <c r="Q218" s="642"/>
      <c r="R218" s="642"/>
      <c r="S218" s="642"/>
      <c r="T218" s="642"/>
      <c r="U218" s="642"/>
      <c r="V218" s="642"/>
      <c r="W218" s="642"/>
      <c r="X218" s="642"/>
      <c r="Y218" s="642"/>
      <c r="Z218" s="642"/>
      <c r="AA218" s="642"/>
      <c r="AB218" s="642"/>
      <c r="AC218" s="642"/>
      <c r="AD218" s="642"/>
      <c r="AE218" s="642"/>
      <c r="AF218" s="642"/>
      <c r="AG218" s="636"/>
      <c r="AH218" s="643"/>
      <c r="AI218" s="643"/>
      <c r="AJ218" s="644"/>
      <c r="AK218" s="644"/>
      <c r="AL218" s="639"/>
      <c r="AM218" s="88" t="str">
        <f>IF(AND(ISTEXT($E218),ISTEXT($B218)),"산출기준 &gt;&gt;  "&amp;_xlfn.XLOOKUP($E218,산출기준!$D:$D,산출기준!$E:$E,"매칭실패"),"")</f>
        <v/>
      </c>
    </row>
    <row r="219" spans="1:39">
      <c r="B219" s="645"/>
      <c r="C219" s="646" t="s">
        <v>4088</v>
      </c>
      <c r="D219" s="648"/>
      <c r="E219" s="648"/>
      <c r="F219" s="1057" t="s">
        <v>4091</v>
      </c>
      <c r="G219" s="645"/>
      <c r="H219" s="651"/>
      <c r="I219" s="651"/>
      <c r="J219" s="652"/>
      <c r="K219" s="652"/>
      <c r="L219" s="653"/>
      <c r="M219" s="653"/>
      <c r="N219" s="653"/>
      <c r="O219" s="653"/>
      <c r="P219" s="653"/>
      <c r="Q219" s="653"/>
      <c r="R219" s="653"/>
      <c r="S219" s="653"/>
      <c r="T219" s="653"/>
      <c r="U219" s="653"/>
      <c r="V219" s="653"/>
      <c r="W219" s="653"/>
      <c r="X219" s="653"/>
      <c r="Y219" s="653"/>
      <c r="Z219" s="653"/>
      <c r="AA219" s="653"/>
      <c r="AB219" s="653"/>
      <c r="AC219" s="653"/>
      <c r="AD219" s="653"/>
      <c r="AE219" s="653"/>
      <c r="AF219" s="653"/>
      <c r="AG219" s="656"/>
      <c r="AH219" s="656"/>
      <c r="AI219" s="656"/>
      <c r="AJ219" s="656"/>
      <c r="AK219" s="656"/>
      <c r="AL219" s="657"/>
      <c r="AM219" s="88" t="str">
        <f>IF(AND(ISTEXT($E219),ISTEXT($B219)),"산출기준 &gt;&gt;  "&amp;_xlfn.XLOOKUP($E219,산출기준!$D:$D,산출기준!$E:$E,"매칭실패"),"")</f>
        <v/>
      </c>
    </row>
    <row r="220" spans="1:39">
      <c r="B220" s="658"/>
      <c r="C220" s="659"/>
      <c r="D220" s="659"/>
      <c r="E220" s="659"/>
      <c r="F220" s="1056"/>
      <c r="G220" s="662"/>
      <c r="H220" s="662"/>
      <c r="I220" s="662"/>
      <c r="J220" s="652"/>
      <c r="K220" s="664"/>
      <c r="L220" s="664"/>
      <c r="M220" s="664"/>
      <c r="N220" s="664"/>
      <c r="O220" s="664"/>
      <c r="P220" s="664"/>
      <c r="Q220" s="664"/>
      <c r="R220" s="664"/>
      <c r="S220" s="664"/>
      <c r="T220" s="664"/>
      <c r="U220" s="664"/>
      <c r="V220" s="664"/>
      <c r="W220" s="664"/>
      <c r="X220" s="664"/>
      <c r="Y220" s="664"/>
      <c r="Z220" s="664"/>
      <c r="AA220" s="664"/>
      <c r="AB220" s="664"/>
      <c r="AC220" s="664"/>
      <c r="AD220" s="664"/>
      <c r="AE220" s="664"/>
      <c r="AF220" s="664"/>
      <c r="AG220" s="659"/>
      <c r="AH220" s="665"/>
      <c r="AI220" s="665"/>
      <c r="AJ220" s="666"/>
      <c r="AK220" s="666"/>
      <c r="AL220" s="662"/>
      <c r="AM220" s="88" t="str">
        <f>IF(AND(ISTEXT($E220),ISTEXT($B220)),"산출기준 &gt;&gt;  "&amp;_xlfn.XLOOKUP($E220,산출기준!$D:$D,산출기준!$E:$E,"매칭실패"),"")</f>
        <v/>
      </c>
    </row>
    <row r="221" spans="1:39" ht="34.9" customHeight="1">
      <c r="B221" s="808" t="str" cm="1">
        <f t="array" aca="1" ref="B221" ca="1">_xlfn.IFNA(INDIRECT("Family_표준_구성도!B"&amp;MATCH(F221,INDIRECT("Family_표준_구성도!"&amp;"C:C"),0)),"")</f>
        <v>9.6.1.2.1</v>
      </c>
      <c r="C221" s="668" t="s">
        <v>2016</v>
      </c>
      <c r="D221" s="809"/>
      <c r="E221" s="668" t="s">
        <v>2021</v>
      </c>
      <c r="F221" s="1265" t="s">
        <v>1472</v>
      </c>
      <c r="G221" s="811"/>
      <c r="H221" s="917" t="s">
        <v>4092</v>
      </c>
      <c r="I221" s="1356" t="s">
        <v>1653</v>
      </c>
      <c r="J221" s="1356"/>
      <c r="K221" s="674"/>
      <c r="L221" s="674"/>
      <c r="M221" s="1357" t="str" cm="1">
        <f t="array" aca="1" ref="M221:O221" ca="1">TRANSPOSE(INDIRECT("'WM-AR'!D"&amp;_xlfn.XMATCH($I222,'WM-AR'!G:G,0,1)):INDIRECT("'WM-AR'!D"&amp;_xlfn.XMATCH($I222,'WM-AR'!G:G,0,-1)))</f>
        <v>Fire Protective Rating: N/A</v>
      </c>
      <c r="N221" s="1357" t="str">
        <f ca="1"/>
        <v>Fire Protective Rating: 0.5-hr</v>
      </c>
      <c r="O221" s="1358" t="str">
        <f ca="1"/>
        <v>Fire Protective Rating: 1-hr</v>
      </c>
      <c r="P221" s="1359"/>
      <c r="Q221" s="1360"/>
      <c r="R221" s="1360"/>
      <c r="S221" s="1360"/>
      <c r="T221" s="1360"/>
      <c r="U221" s="1360"/>
      <c r="V221" s="1360"/>
      <c r="W221" s="1361"/>
      <c r="X221" s="1362"/>
      <c r="Y221" s="679"/>
      <c r="Z221" s="679"/>
      <c r="AA221" s="679"/>
      <c r="AB221" s="679"/>
      <c r="AC221" s="679"/>
      <c r="AD221" s="679"/>
      <c r="AE221" s="679"/>
      <c r="AF221" s="679"/>
      <c r="AG221" s="1043"/>
      <c r="AH221" s="682"/>
      <c r="AI221" s="682"/>
      <c r="AJ221" s="682"/>
      <c r="AK221" s="682"/>
      <c r="AL221" s="683"/>
      <c r="AM221" s="88" t="str">
        <f ca="1">IF(AND(ISTEXT($E221),ISTEXT($B221)),"산출기준 &gt;&gt;  "&amp;_xlfn.XLOOKUP($E221,산출기준!$D:$D,산출기준!$E:$E,"매칭실패"),"")</f>
        <v>산출기준 &gt;&gt;  [ 윈도우 일반 산출 ]</v>
      </c>
    </row>
    <row r="222" spans="1:39" ht="49.9" customHeight="1" outlineLevel="1">
      <c r="B222" s="758"/>
      <c r="C222" s="759"/>
      <c r="D222" s="759"/>
      <c r="E222" s="814"/>
      <c r="F222" s="775"/>
      <c r="G222" s="1363" t="s">
        <v>3752</v>
      </c>
      <c r="H222" s="1364" t="str">
        <f>_xlfn.XLOOKUP(I222,'WM-AR'!G:G,'WM-AR'!E:E)</f>
        <v>A04AR159 Finishing Work Door &amp; Window Work Aluminum Window (UoM: EA)</v>
      </c>
      <c r="I222" s="765" t="s">
        <v>4025</v>
      </c>
      <c r="J222" s="1365"/>
      <c r="K222" s="766"/>
      <c r="L222" s="766"/>
      <c r="M222" s="1366"/>
      <c r="N222" s="1366"/>
      <c r="O222" s="1366"/>
      <c r="P222" s="1366"/>
      <c r="Q222" s="1366"/>
      <c r="R222" s="1366"/>
      <c r="S222" s="1366"/>
      <c r="T222" s="1366"/>
      <c r="U222" s="1366"/>
      <c r="V222" s="1366"/>
      <c r="W222" s="1366"/>
      <c r="X222" s="1366"/>
      <c r="Y222" s="766"/>
      <c r="Z222" s="766"/>
      <c r="AA222" s="766"/>
      <c r="AB222" s="766"/>
      <c r="AC222" s="766"/>
      <c r="AD222" s="766"/>
      <c r="AE222" s="766"/>
      <c r="AF222" s="766"/>
      <c r="AG222" s="1385" t="s">
        <v>4020</v>
      </c>
      <c r="AH222" s="1045"/>
      <c r="AI222" s="1045"/>
      <c r="AJ222" s="1046"/>
      <c r="AK222" s="1046"/>
      <c r="AL222" s="759"/>
      <c r="AM222" s="88" t="str">
        <f>IF(AND(ISTEXT($E222),ISTEXT($B222)),"산출기준 &gt;&gt;  "&amp;_xlfn.XLOOKUP($E222,산출기준!$D:$D,산출기준!$E:$E,"매칭실패"),"")</f>
        <v/>
      </c>
    </row>
    <row r="223" spans="1:39" ht="54.95" customHeight="1">
      <c r="A223" s="1019"/>
      <c r="B223" s="684"/>
      <c r="C223" s="685"/>
      <c r="D223" s="1020"/>
      <c r="E223" s="687"/>
      <c r="F223" s="1021"/>
      <c r="G223" s="875" t="s">
        <v>2496</v>
      </c>
      <c r="H223" s="1367" t="str">
        <f ca="1">_xlfn.IFNA(_xlfn.XLOOKUP(J223,'WM-AR'!I:I,'WM-AR'!F:F),"")</f>
        <v xml:space="preserve">A04AR159-00001 Finishing Work Door &amp; Window Work Aluminum Window (UoM: EA) Fire Protective Rating: N/A     w/ Hardware &amp; Accessories  </v>
      </c>
      <c r="I223" s="1368" t="s">
        <v>3755</v>
      </c>
      <c r="J223" s="692" t="str" cm="1">
        <f t="array" aca="1" ref="J223" ca="1">IF(ISTEXT(I223),INDIRECT("I"&amp;_xlfn.XMATCH("#",$I$1:INDIRECT("I"&amp;ROW()),,-1)+1)&amp;"-"&amp;I223,"")</f>
        <v>A04AR159-00001</v>
      </c>
      <c r="K223" s="1022"/>
      <c r="L223" s="1023" t="str">
        <f ca="1">IFERROR(VLOOKUP($J223,'WM-AR'!$I$7:$AS$3267,34,FALSE),"")</f>
        <v>EA</v>
      </c>
      <c r="M223" s="1369" t="str">
        <f ca="1">IFERROR(VLOOKUP($J223,'WM-AR'!$I$7:$AS$3267,4,FALSE),"")</f>
        <v>Finishing Work</v>
      </c>
      <c r="N223" s="1369" t="str">
        <f ca="1">IFERROR(VLOOKUP($J223,'WM-AR'!$I$7:$AS$3267,6,FALSE),"")</f>
        <v>Door &amp; Window Work</v>
      </c>
      <c r="O223" s="1369" t="str">
        <f ca="1">IFERROR(VLOOKUP($J223,'WM-AR'!$I$7:$AS$3267,8,FALSE),"")</f>
        <v>Aluminum Window (UoM: EA)</v>
      </c>
      <c r="P223" s="1025" t="str">
        <f ca="1">IFERROR(VLOOKUP($J223,'WM-AR'!$I$7:$AS$3267,10,FALSE),"")</f>
        <v>Fire Protective Rating: N/A</v>
      </c>
      <c r="Q223" s="1026">
        <f ca="1">IFERROR(VLOOKUP($J223,'WM-AR'!$I$7:$AS$3267,12,FALSE),"")</f>
        <v>0</v>
      </c>
      <c r="R223" s="1026">
        <f ca="1">IFERROR(VLOOKUP($J223,'WM-AR'!$I$7:$AS$3267,14,FALSE),"")</f>
        <v>0</v>
      </c>
      <c r="S223" s="1026">
        <f ca="1">IFERROR(VLOOKUP($J223,'WM-AR'!$I$7:$AS$3267,16,FALSE),"")</f>
        <v>0</v>
      </c>
      <c r="T223" s="1026">
        <f ca="1">IFERROR(VLOOKUP($J223,'WM-AR'!$I$7:$AS$3267,18,FALSE),"")</f>
        <v>0</v>
      </c>
      <c r="U223" s="1026" t="str">
        <f ca="1">IFERROR(VLOOKUP($J223,'WM-AR'!$I$7:$AS$3267,20,FALSE),"")</f>
        <v>w/ Hardware &amp; Accessories</v>
      </c>
      <c r="V223" s="1026">
        <f ca="1">IFERROR(VLOOKUP($J223,'WM-AR'!$I$7:$AS$3267,22,FALSE),"")</f>
        <v>0</v>
      </c>
      <c r="W223" s="1026">
        <f ca="1">IFERROR(VLOOKUP($J223,'WM-AR'!$I$7:$AS$3267,24,FALSE),"")</f>
        <v>0</v>
      </c>
      <c r="X223" s="1026">
        <f ca="1">IFERROR(VLOOKUP($J223,'WM-AR'!$I$7:$AS$3267,25,FALSE),"")</f>
        <v>0</v>
      </c>
      <c r="Y223" s="1026" t="str">
        <f ca="1">IFERROR(VLOOKUP($J223,'WM-AR'!$I$7:$AS$3267,26,FALSE),"")</f>
        <v>W x H=(  )mm x (  )mm</v>
      </c>
      <c r="Z223" s="1026">
        <f ca="1">IFERROR(VLOOKUP($J223,'WM-AR'!$I$7:$AS$3267,27,FALSE),"")</f>
        <v>0</v>
      </c>
      <c r="AA223" s="1026">
        <f ca="1">IFERROR(VLOOKUP($J223,'WM-AR'!$I$7:$AS$3267,28,FALSE),"")</f>
        <v>0</v>
      </c>
      <c r="AB223" s="1026">
        <f ca="1">IFERROR(VLOOKUP($J223,'WM-AR'!$I$7:$AS$3267,29,FALSE),"")</f>
        <v>0</v>
      </c>
      <c r="AC223" s="1026">
        <f ca="1">IFERROR(VLOOKUP($J223,'WM-AR'!$I$7:$AS$3267,30,FALSE),"")</f>
        <v>0</v>
      </c>
      <c r="AD223" s="1026">
        <f ca="1">IFERROR(VLOOKUP($J223,'WM-AR'!$I$7:$AS$3267,31,FALSE),"")</f>
        <v>0</v>
      </c>
      <c r="AE223" s="1026">
        <f ca="1">IFERROR(VLOOKUP($J223,'WM-AR'!$I$7:$AS$3267,32,FALSE),"")</f>
        <v>0</v>
      </c>
      <c r="AF223" s="1026" t="str">
        <f ca="1">IFERROR(VLOOKUP($J223,'WM-AR'!$I$7:$AS$3267,33,FALSE),"")</f>
        <v/>
      </c>
      <c r="AG223" s="1370" t="s">
        <v>4021</v>
      </c>
      <c r="AH223" s="834" t="s">
        <v>3757</v>
      </c>
      <c r="AI223" s="834" t="s">
        <v>3757</v>
      </c>
      <c r="AJ223" s="836"/>
      <c r="AK223" s="836" t="str">
        <f ca="1">L223</f>
        <v>EA</v>
      </c>
      <c r="AL223" s="704"/>
      <c r="AM223" s="1028" t="str">
        <f>IF(AND(ISTEXT($E223),ISTEXT($B223)),"산출기준 &gt;&gt;  "&amp;_xlfn.XLOOKUP($E223,산출기준!$D:$D,산출기준!$E:$E,"매칭실패"),"")</f>
        <v/>
      </c>
    </row>
    <row r="224" spans="1:39" ht="54.95" customHeight="1">
      <c r="A224" s="1019"/>
      <c r="B224" s="705"/>
      <c r="C224" s="706"/>
      <c r="D224" s="711"/>
      <c r="E224" s="708"/>
      <c r="F224" s="1029"/>
      <c r="G224" s="882" t="s">
        <v>2497</v>
      </c>
      <c r="H224" s="1371" t="str">
        <f ca="1">_xlfn.IFNA(_xlfn.XLOOKUP(J224,'WM-AR'!I:I,'WM-AR'!F:F),"")</f>
        <v xml:space="preserve">A04AR159-00001 Finishing Work Door &amp; Window Work Aluminum Window (UoM: EA) Fire Protective Rating: N/A     w/ Hardware &amp; Accessories  </v>
      </c>
      <c r="I224" s="1372" t="s">
        <v>3755</v>
      </c>
      <c r="J224" s="712" t="str" cm="1">
        <f t="array" aca="1" ref="J224" ca="1">IF(ISTEXT(I224),INDIRECT("I"&amp;_xlfn.XMATCH("#",$I$1:INDIRECT("I"&amp;ROW()),,-1)+1)&amp;"-"&amp;I224,"")</f>
        <v>A04AR159-00001</v>
      </c>
      <c r="K224" s="1030"/>
      <c r="L224" s="1031" t="str">
        <f ca="1">IFERROR(VLOOKUP($J224,'WM-AR'!$I$7:$AS$3267,34,FALSE),"")</f>
        <v>EA</v>
      </c>
      <c r="M224" s="1373" t="str">
        <f ca="1">IFERROR(VLOOKUP($J224,'WM-AR'!$I$7:$AS$3267,4,FALSE),"")</f>
        <v>Finishing Work</v>
      </c>
      <c r="N224" s="1373" t="str">
        <f ca="1">IFERROR(VLOOKUP($J224,'WM-AR'!$I$7:$AS$3267,6,FALSE),"")</f>
        <v>Door &amp; Window Work</v>
      </c>
      <c r="O224" s="1373" t="str">
        <f ca="1">IFERROR(VLOOKUP($J224,'WM-AR'!$I$7:$AS$3267,8,FALSE),"")</f>
        <v>Aluminum Window (UoM: EA)</v>
      </c>
      <c r="P224" s="1032" t="str">
        <f ca="1">IFERROR(VLOOKUP($J224,'WM-AR'!$I$7:$AS$3267,10,FALSE),"")</f>
        <v>Fire Protective Rating: N/A</v>
      </c>
      <c r="Q224" s="1033">
        <f ca="1">IFERROR(VLOOKUP($J224,'WM-AR'!$I$7:$AS$3267,12,FALSE),"")</f>
        <v>0</v>
      </c>
      <c r="R224" s="1033">
        <f ca="1">IFERROR(VLOOKUP($J224,'WM-AR'!$I$7:$AS$3267,14,FALSE),"")</f>
        <v>0</v>
      </c>
      <c r="S224" s="1033">
        <f ca="1">IFERROR(VLOOKUP($J224,'WM-AR'!$I$7:$AS$3267,16,FALSE),"")</f>
        <v>0</v>
      </c>
      <c r="T224" s="1033">
        <f ca="1">IFERROR(VLOOKUP($J224,'WM-AR'!$I$7:$AS$3267,18,FALSE),"")</f>
        <v>0</v>
      </c>
      <c r="U224" s="1033" t="str">
        <f ca="1">IFERROR(VLOOKUP($J224,'WM-AR'!$I$7:$AS$3267,20,FALSE),"")</f>
        <v>w/ Hardware &amp; Accessories</v>
      </c>
      <c r="V224" s="1033">
        <f ca="1">IFERROR(VLOOKUP($J224,'WM-AR'!$I$7:$AS$3267,22,FALSE),"")</f>
        <v>0</v>
      </c>
      <c r="W224" s="1033">
        <f ca="1">IFERROR(VLOOKUP($J224,'WM-AR'!$I$7:$AS$3267,24,FALSE),"")</f>
        <v>0</v>
      </c>
      <c r="X224" s="1033">
        <f ca="1">IFERROR(VLOOKUP($J224,'WM-AR'!$I$7:$AS$3267,25,FALSE),"")</f>
        <v>0</v>
      </c>
      <c r="Y224" s="1033" t="str">
        <f ca="1">IFERROR(VLOOKUP($J224,'WM-AR'!$I$7:$AS$3267,26,FALSE),"")</f>
        <v>W x H=(  )mm x (  )mm</v>
      </c>
      <c r="Z224" s="1033">
        <f ca="1">IFERROR(VLOOKUP($J224,'WM-AR'!$I$7:$AS$3267,27,FALSE),"")</f>
        <v>0</v>
      </c>
      <c r="AA224" s="1033">
        <f ca="1">IFERROR(VLOOKUP($J224,'WM-AR'!$I$7:$AS$3267,28,FALSE),"")</f>
        <v>0</v>
      </c>
      <c r="AB224" s="1033">
        <f ca="1">IFERROR(VLOOKUP($J224,'WM-AR'!$I$7:$AS$3267,29,FALSE),"")</f>
        <v>0</v>
      </c>
      <c r="AC224" s="1033">
        <f ca="1">IFERROR(VLOOKUP($J224,'WM-AR'!$I$7:$AS$3267,30,FALSE),"")</f>
        <v>0</v>
      </c>
      <c r="AD224" s="1033">
        <f ca="1">IFERROR(VLOOKUP($J224,'WM-AR'!$I$7:$AS$3267,31,FALSE),"")</f>
        <v>0</v>
      </c>
      <c r="AE224" s="1033">
        <f ca="1">IFERROR(VLOOKUP($J224,'WM-AR'!$I$7:$AS$3267,32,FALSE),"")</f>
        <v>0</v>
      </c>
      <c r="AF224" s="1033" t="str">
        <f ca="1">IFERROR(VLOOKUP($J224,'WM-AR'!$I$7:$AS$3267,33,FALSE),"")</f>
        <v/>
      </c>
      <c r="AG224" s="1354" t="s">
        <v>4021</v>
      </c>
      <c r="AH224" s="1375" t="s">
        <v>3757</v>
      </c>
      <c r="AI224" s="1375" t="s">
        <v>3757</v>
      </c>
      <c r="AJ224" s="1375"/>
      <c r="AK224" s="1375" t="str">
        <f t="shared" ref="AK224:AK227" ca="1" si="20">L224</f>
        <v>EA</v>
      </c>
      <c r="AL224" s="723"/>
      <c r="AM224" s="1028" t="str">
        <f>IF(AND(ISTEXT($E224),ISTEXT($B224)),"산출기준 &gt;&gt;  "&amp;_xlfn.XLOOKUP($E224,산출기준!$D:$D,산출기준!$E:$E,"매칭실패"),"")</f>
        <v/>
      </c>
    </row>
    <row r="225" spans="1:39" ht="54.95" customHeight="1">
      <c r="A225" s="1019"/>
      <c r="B225" s="705"/>
      <c r="C225" s="706"/>
      <c r="D225" s="711"/>
      <c r="E225" s="708"/>
      <c r="F225" s="1029"/>
      <c r="G225" s="882" t="s">
        <v>2498</v>
      </c>
      <c r="H225" s="1371" t="str">
        <f ca="1">_xlfn.IFNA(_xlfn.XLOOKUP(J225,'WM-AR'!I:I,'WM-AR'!F:F),"")</f>
        <v xml:space="preserve">A04AR159-00001 Finishing Work Door &amp; Window Work Aluminum Window (UoM: EA) Fire Protective Rating: N/A     w/ Hardware &amp; Accessories  </v>
      </c>
      <c r="I225" s="1372" t="s">
        <v>3755</v>
      </c>
      <c r="J225" s="712" t="str" cm="1">
        <f t="array" aca="1" ref="J225" ca="1">IF(ISTEXT(I225),INDIRECT("I"&amp;_xlfn.XMATCH("#",$I$1:INDIRECT("I"&amp;ROW()),,-1)+1)&amp;"-"&amp;I225,"")</f>
        <v>A04AR159-00001</v>
      </c>
      <c r="K225" s="1030"/>
      <c r="L225" s="1031" t="str">
        <f ca="1">IFERROR(VLOOKUP($J225,'WM-AR'!$I$7:$AS$3267,34,FALSE),"")</f>
        <v>EA</v>
      </c>
      <c r="M225" s="1373" t="str">
        <f ca="1">IFERROR(VLOOKUP($J225,'WM-AR'!$I$7:$AS$3267,4,FALSE),"")</f>
        <v>Finishing Work</v>
      </c>
      <c r="N225" s="1373" t="str">
        <f ca="1">IFERROR(VLOOKUP($J225,'WM-AR'!$I$7:$AS$3267,6,FALSE),"")</f>
        <v>Door &amp; Window Work</v>
      </c>
      <c r="O225" s="1373" t="str">
        <f ca="1">IFERROR(VLOOKUP($J225,'WM-AR'!$I$7:$AS$3267,8,FALSE),"")</f>
        <v>Aluminum Window (UoM: EA)</v>
      </c>
      <c r="P225" s="1032" t="str">
        <f ca="1">IFERROR(VLOOKUP($J225,'WM-AR'!$I$7:$AS$3267,10,FALSE),"")</f>
        <v>Fire Protective Rating: N/A</v>
      </c>
      <c r="Q225" s="1033">
        <f ca="1">IFERROR(VLOOKUP($J225,'WM-AR'!$I$7:$AS$3267,12,FALSE),"")</f>
        <v>0</v>
      </c>
      <c r="R225" s="1033">
        <f ca="1">IFERROR(VLOOKUP($J225,'WM-AR'!$I$7:$AS$3267,14,FALSE),"")</f>
        <v>0</v>
      </c>
      <c r="S225" s="1033">
        <f ca="1">IFERROR(VLOOKUP($J225,'WM-AR'!$I$7:$AS$3267,16,FALSE),"")</f>
        <v>0</v>
      </c>
      <c r="T225" s="1033">
        <f ca="1">IFERROR(VLOOKUP($J225,'WM-AR'!$I$7:$AS$3267,18,FALSE),"")</f>
        <v>0</v>
      </c>
      <c r="U225" s="1033" t="str">
        <f ca="1">IFERROR(VLOOKUP($J225,'WM-AR'!$I$7:$AS$3267,20,FALSE),"")</f>
        <v>w/ Hardware &amp; Accessories</v>
      </c>
      <c r="V225" s="1033">
        <f ca="1">IFERROR(VLOOKUP($J225,'WM-AR'!$I$7:$AS$3267,22,FALSE),"")</f>
        <v>0</v>
      </c>
      <c r="W225" s="1033">
        <f ca="1">IFERROR(VLOOKUP($J225,'WM-AR'!$I$7:$AS$3267,24,FALSE),"")</f>
        <v>0</v>
      </c>
      <c r="X225" s="1033">
        <f ca="1">IFERROR(VLOOKUP($J225,'WM-AR'!$I$7:$AS$3267,25,FALSE),"")</f>
        <v>0</v>
      </c>
      <c r="Y225" s="1033" t="str">
        <f ca="1">IFERROR(VLOOKUP($J225,'WM-AR'!$I$7:$AS$3267,26,FALSE),"")</f>
        <v>W x H=(  )mm x (  )mm</v>
      </c>
      <c r="Z225" s="1033">
        <f ca="1">IFERROR(VLOOKUP($J225,'WM-AR'!$I$7:$AS$3267,27,FALSE),"")</f>
        <v>0</v>
      </c>
      <c r="AA225" s="1033">
        <f ca="1">IFERROR(VLOOKUP($J225,'WM-AR'!$I$7:$AS$3267,28,FALSE),"")</f>
        <v>0</v>
      </c>
      <c r="AB225" s="1033">
        <f ca="1">IFERROR(VLOOKUP($J225,'WM-AR'!$I$7:$AS$3267,29,FALSE),"")</f>
        <v>0</v>
      </c>
      <c r="AC225" s="1033">
        <f ca="1">IFERROR(VLOOKUP($J225,'WM-AR'!$I$7:$AS$3267,30,FALSE),"")</f>
        <v>0</v>
      </c>
      <c r="AD225" s="1033">
        <f ca="1">IFERROR(VLOOKUP($J225,'WM-AR'!$I$7:$AS$3267,31,FALSE),"")</f>
        <v>0</v>
      </c>
      <c r="AE225" s="1033">
        <f ca="1">IFERROR(VLOOKUP($J225,'WM-AR'!$I$7:$AS$3267,32,FALSE),"")</f>
        <v>0</v>
      </c>
      <c r="AF225" s="1033" t="str">
        <f ca="1">IFERROR(VLOOKUP($J225,'WM-AR'!$I$7:$AS$3267,33,FALSE),"")</f>
        <v/>
      </c>
      <c r="AG225" s="1354" t="s">
        <v>4021</v>
      </c>
      <c r="AH225" s="1375" t="s">
        <v>3757</v>
      </c>
      <c r="AI225" s="1375" t="s">
        <v>3757</v>
      </c>
      <c r="AJ225" s="1375"/>
      <c r="AK225" s="1375" t="str">
        <f t="shared" ca="1" si="20"/>
        <v>EA</v>
      </c>
      <c r="AL225" s="723"/>
      <c r="AM225" s="1028" t="str">
        <f>IF(AND(ISTEXT($E225),ISTEXT($B225)),"산출기준 &gt;&gt;  "&amp;_xlfn.XLOOKUP($E225,산출기준!$D:$D,산출기준!$E:$E,"매칭실패"),"")</f>
        <v/>
      </c>
    </row>
    <row r="226" spans="1:39" ht="54.95" customHeight="1">
      <c r="A226" s="1019"/>
      <c r="B226" s="705"/>
      <c r="C226" s="706"/>
      <c r="D226" s="711"/>
      <c r="E226" s="708"/>
      <c r="F226" s="1029"/>
      <c r="G226" s="882"/>
      <c r="H226" s="1371" t="str">
        <f ca="1">_xlfn.IFNA(_xlfn.XLOOKUP(J226,'WM-AR'!I:I,'WM-AR'!F:F),"")</f>
        <v/>
      </c>
      <c r="I226" s="1372"/>
      <c r="J226" s="712" t="str" cm="1">
        <f t="array" aca="1" ref="J226" ca="1">IF(ISTEXT(I226),INDIRECT("I"&amp;_xlfn.XMATCH("#",$I$1:INDIRECT("I"&amp;ROW()),,-1)+1)&amp;"-"&amp;I226,"")</f>
        <v/>
      </c>
      <c r="K226" s="1030"/>
      <c r="L226" s="1031" t="str">
        <f ca="1">IFERROR(VLOOKUP($J226,'WM-AR'!$I$7:$AS$3267,34,FALSE),"")</f>
        <v/>
      </c>
      <c r="M226" s="1373" t="str">
        <f ca="1">IFERROR(VLOOKUP($J226,'WM-AR'!$I$7:$AS$3267,4,FALSE),"")</f>
        <v/>
      </c>
      <c r="N226" s="1373" t="str">
        <f ca="1">IFERROR(VLOOKUP($J226,'WM-AR'!$I$7:$AS$3267,6,FALSE),"")</f>
        <v/>
      </c>
      <c r="O226" s="1373" t="str">
        <f ca="1">IFERROR(VLOOKUP($J226,'WM-AR'!$I$7:$AS$3267,8,FALSE),"")</f>
        <v/>
      </c>
      <c r="P226" s="1032" t="str">
        <f ca="1">IFERROR(VLOOKUP($J226,'WM-AR'!$I$7:$AS$3267,10,FALSE),"")</f>
        <v/>
      </c>
      <c r="Q226" s="1033" t="str">
        <f ca="1">IFERROR(VLOOKUP($J226,'WM-AR'!$I$7:$AS$3267,12,FALSE),"")</f>
        <v/>
      </c>
      <c r="R226" s="1033" t="str">
        <f ca="1">IFERROR(VLOOKUP($J226,'WM-AR'!$I$7:$AS$3267,14,FALSE),"")</f>
        <v/>
      </c>
      <c r="S226" s="1033" t="str">
        <f ca="1">IFERROR(VLOOKUP($J226,'WM-AR'!$I$7:$AS$3267,16,FALSE),"")</f>
        <v/>
      </c>
      <c r="T226" s="1033" t="str">
        <f ca="1">IFERROR(VLOOKUP($J226,'WM-AR'!$I$7:$AS$3267,18,FALSE),"")</f>
        <v/>
      </c>
      <c r="U226" s="1033" t="str">
        <f ca="1">IFERROR(VLOOKUP($J226,'WM-AR'!$I$7:$AS$3267,20,FALSE),"")</f>
        <v/>
      </c>
      <c r="V226" s="1033" t="str">
        <f ca="1">IFERROR(VLOOKUP($J226,'WM-AR'!$I$7:$AS$3267,22,FALSE),"")</f>
        <v/>
      </c>
      <c r="W226" s="1033" t="str">
        <f ca="1">IFERROR(VLOOKUP($J226,'WM-AR'!$I$7:$AS$3267,24,FALSE),"")</f>
        <v/>
      </c>
      <c r="X226" s="1033" t="str">
        <f ca="1">IFERROR(VLOOKUP($J226,'WM-AR'!$I$7:$AS$3267,25,FALSE),"")</f>
        <v/>
      </c>
      <c r="Y226" s="1033" t="str">
        <f ca="1">IFERROR(VLOOKUP($J226,'WM-AR'!$I$7:$AS$3267,26,FALSE),"")</f>
        <v/>
      </c>
      <c r="Z226" s="1033" t="str">
        <f ca="1">IFERROR(VLOOKUP($J226,'WM-AR'!$I$7:$AS$3267,27,FALSE),"")</f>
        <v/>
      </c>
      <c r="AA226" s="1033" t="str">
        <f ca="1">IFERROR(VLOOKUP($J226,'WM-AR'!$I$7:$AS$3267,28,FALSE),"")</f>
        <v/>
      </c>
      <c r="AB226" s="1033" t="str">
        <f ca="1">IFERROR(VLOOKUP($J226,'WM-AR'!$I$7:$AS$3267,29,FALSE),"")</f>
        <v/>
      </c>
      <c r="AC226" s="1033" t="str">
        <f ca="1">IFERROR(VLOOKUP($J226,'WM-AR'!$I$7:$AS$3267,30,FALSE),"")</f>
        <v/>
      </c>
      <c r="AD226" s="1033" t="str">
        <f ca="1">IFERROR(VLOOKUP($J226,'WM-AR'!$I$7:$AS$3267,31,FALSE),"")</f>
        <v/>
      </c>
      <c r="AE226" s="1033" t="str">
        <f ca="1">IFERROR(VLOOKUP($J226,'WM-AR'!$I$7:$AS$3267,32,FALSE),"")</f>
        <v/>
      </c>
      <c r="AF226" s="1033" t="str">
        <f ca="1">IFERROR(VLOOKUP($J226,'WM-AR'!$I$7:$AS$3267,33,FALSE),"")</f>
        <v/>
      </c>
      <c r="AG226" s="1374"/>
      <c r="AH226" s="1375" t="s">
        <v>3757</v>
      </c>
      <c r="AI226" s="1375" t="s">
        <v>3757</v>
      </c>
      <c r="AJ226" s="1375"/>
      <c r="AK226" s="1375" t="str">
        <f t="shared" ca="1" si="20"/>
        <v/>
      </c>
      <c r="AL226" s="723"/>
      <c r="AM226" s="1028" t="str">
        <f>IF(AND(ISTEXT($E226),ISTEXT($B226)),"산출기준 &gt;&gt;  "&amp;_xlfn.XLOOKUP($E226,산출기준!$D:$D,산출기준!$E:$E,"매칭실패"),"")</f>
        <v/>
      </c>
    </row>
    <row r="227" spans="1:39" ht="54.95" customHeight="1">
      <c r="A227" s="1019"/>
      <c r="B227" s="724"/>
      <c r="C227" s="725"/>
      <c r="D227" s="731"/>
      <c r="E227" s="727"/>
      <c r="F227" s="1035"/>
      <c r="G227" s="886"/>
      <c r="H227" s="1376" t="str">
        <f ca="1">_xlfn.IFNA(_xlfn.XLOOKUP(J227,'WM-AR'!I:I,'WM-AR'!F:F),"")</f>
        <v/>
      </c>
      <c r="I227" s="1377"/>
      <c r="J227" s="732" t="str" cm="1">
        <f t="array" aca="1" ref="J227" ca="1">IF(ISTEXT(I227),INDIRECT("I"&amp;_xlfn.XMATCH("#",$I$1:INDIRECT("I"&amp;ROW()),,-1)+1)&amp;"-"&amp;I227,"")</f>
        <v/>
      </c>
      <c r="K227" s="1036"/>
      <c r="L227" s="1037" t="str">
        <f ca="1">IFERROR(VLOOKUP($J227,'WM-AR'!$I$7:$AS$3267,34,FALSE),"")</f>
        <v/>
      </c>
      <c r="M227" s="1378" t="str">
        <f ca="1">IFERROR(VLOOKUP($J227,'WM-AR'!$I$7:$AS$3267,4,FALSE),"")</f>
        <v/>
      </c>
      <c r="N227" s="1378" t="str">
        <f ca="1">IFERROR(VLOOKUP($J227,'WM-AR'!$I$7:$AS$3267,6,FALSE),"")</f>
        <v/>
      </c>
      <c r="O227" s="1378" t="str">
        <f ca="1">IFERROR(VLOOKUP($J227,'WM-AR'!$I$7:$AS$3267,8,FALSE),"")</f>
        <v/>
      </c>
      <c r="P227" s="1038" t="str">
        <f ca="1">IFERROR(VLOOKUP($J227,'WM-AR'!$I$7:$AS$3267,10,FALSE),"")</f>
        <v/>
      </c>
      <c r="Q227" s="1039" t="str">
        <f ca="1">IFERROR(VLOOKUP($J227,'WM-AR'!$I$7:$AS$3267,12,FALSE),"")</f>
        <v/>
      </c>
      <c r="R227" s="1039" t="str">
        <f ca="1">IFERROR(VLOOKUP($J227,'WM-AR'!$I$7:$AS$3267,14,FALSE),"")</f>
        <v/>
      </c>
      <c r="S227" s="1039" t="str">
        <f ca="1">IFERROR(VLOOKUP($J227,'WM-AR'!$I$7:$AS$3267,16,FALSE),"")</f>
        <v/>
      </c>
      <c r="T227" s="1039" t="str">
        <f ca="1">IFERROR(VLOOKUP($J227,'WM-AR'!$I$7:$AS$3267,18,FALSE),"")</f>
        <v/>
      </c>
      <c r="U227" s="1039" t="str">
        <f ca="1">IFERROR(VLOOKUP($J227,'WM-AR'!$I$7:$AS$3267,20,FALSE),"")</f>
        <v/>
      </c>
      <c r="V227" s="1039" t="str">
        <f ca="1">IFERROR(VLOOKUP($J227,'WM-AR'!$I$7:$AS$3267,22,FALSE),"")</f>
        <v/>
      </c>
      <c r="W227" s="1039" t="str">
        <f ca="1">IFERROR(VLOOKUP($J227,'WM-AR'!$I$7:$AS$3267,24,FALSE),"")</f>
        <v/>
      </c>
      <c r="X227" s="1039" t="str">
        <f ca="1">IFERROR(VLOOKUP($J227,'WM-AR'!$I$7:$AS$3267,25,FALSE),"")</f>
        <v/>
      </c>
      <c r="Y227" s="1039" t="str">
        <f ca="1">IFERROR(VLOOKUP($J227,'WM-AR'!$I$7:$AS$3267,26,FALSE),"")</f>
        <v/>
      </c>
      <c r="Z227" s="1039" t="str">
        <f ca="1">IFERROR(VLOOKUP($J227,'WM-AR'!$I$7:$AS$3267,27,FALSE),"")</f>
        <v/>
      </c>
      <c r="AA227" s="1039" t="str">
        <f ca="1">IFERROR(VLOOKUP($J227,'WM-AR'!$I$7:$AS$3267,28,FALSE),"")</f>
        <v/>
      </c>
      <c r="AB227" s="1039" t="str">
        <f ca="1">IFERROR(VLOOKUP($J227,'WM-AR'!$I$7:$AS$3267,29,FALSE),"")</f>
        <v/>
      </c>
      <c r="AC227" s="1039" t="str">
        <f ca="1">IFERROR(VLOOKUP($J227,'WM-AR'!$I$7:$AS$3267,30,FALSE),"")</f>
        <v/>
      </c>
      <c r="AD227" s="1039" t="str">
        <f ca="1">IFERROR(VLOOKUP($J227,'WM-AR'!$I$7:$AS$3267,31,FALSE),"")</f>
        <v/>
      </c>
      <c r="AE227" s="1039" t="str">
        <f ca="1">IFERROR(VLOOKUP($J227,'WM-AR'!$I$7:$AS$3267,32,FALSE),"")</f>
        <v/>
      </c>
      <c r="AF227" s="1039" t="str">
        <f ca="1">IFERROR(VLOOKUP($J227,'WM-AR'!$I$7:$AS$3267,33,FALSE),"")</f>
        <v/>
      </c>
      <c r="AG227" s="1379"/>
      <c r="AH227" s="1380" t="s">
        <v>3757</v>
      </c>
      <c r="AI227" s="1380" t="s">
        <v>3757</v>
      </c>
      <c r="AJ227" s="1380"/>
      <c r="AK227" s="1380" t="str">
        <f t="shared" ca="1" si="20"/>
        <v/>
      </c>
      <c r="AL227" s="743"/>
      <c r="AM227" s="1028" t="str">
        <f>IF(AND(ISTEXT($E227),ISTEXT($B227)),"산출기준 &gt;&gt;  "&amp;_xlfn.XLOOKUP($E227,산출기준!$D:$D,산출기준!$E:$E,"매칭실패"),"")</f>
        <v/>
      </c>
    </row>
    <row r="228" spans="1:39">
      <c r="B228" s="635"/>
      <c r="C228" s="636"/>
      <c r="D228" s="636"/>
      <c r="E228" s="636"/>
      <c r="F228" s="638"/>
      <c r="G228" s="639"/>
      <c r="H228" s="639"/>
      <c r="I228" s="639"/>
      <c r="J228" s="641"/>
      <c r="K228" s="642"/>
      <c r="L228" s="642"/>
      <c r="M228" s="642"/>
      <c r="N228" s="642"/>
      <c r="O228" s="642"/>
      <c r="P228" s="642"/>
      <c r="Q228" s="642"/>
      <c r="R228" s="642"/>
      <c r="S228" s="642"/>
      <c r="T228" s="642"/>
      <c r="U228" s="642"/>
      <c r="V228" s="642"/>
      <c r="W228" s="642"/>
      <c r="X228" s="642"/>
      <c r="Y228" s="642"/>
      <c r="Z228" s="642"/>
      <c r="AA228" s="642"/>
      <c r="AB228" s="642"/>
      <c r="AC228" s="642"/>
      <c r="AD228" s="642"/>
      <c r="AE228" s="642"/>
      <c r="AF228" s="642"/>
      <c r="AG228" s="636"/>
      <c r="AH228" s="643"/>
      <c r="AI228" s="643"/>
      <c r="AJ228" s="644"/>
      <c r="AK228" s="644"/>
      <c r="AL228" s="639"/>
      <c r="AM228" s="88" t="str">
        <f>IF(AND(ISTEXT($E228),ISTEXT($B228)),"산출기준 &gt;&gt;  "&amp;_xlfn.XLOOKUP($E228,산출기준!$D:$D,산출기준!$E:$E,"매칭실패"),"")</f>
        <v/>
      </c>
    </row>
    <row r="229" spans="1:39">
      <c r="B229" s="645"/>
      <c r="C229" s="646" t="s">
        <v>4088</v>
      </c>
      <c r="D229" s="648"/>
      <c r="E229" s="648"/>
      <c r="F229" s="1057" t="s">
        <v>4093</v>
      </c>
      <c r="G229" s="645"/>
      <c r="H229" s="651"/>
      <c r="I229" s="651"/>
      <c r="J229" s="652"/>
      <c r="K229" s="652"/>
      <c r="L229" s="653"/>
      <c r="M229" s="653"/>
      <c r="N229" s="653"/>
      <c r="O229" s="653"/>
      <c r="P229" s="653"/>
      <c r="Q229" s="653"/>
      <c r="R229" s="653"/>
      <c r="S229" s="653"/>
      <c r="T229" s="653"/>
      <c r="U229" s="653"/>
      <c r="V229" s="653"/>
      <c r="W229" s="653"/>
      <c r="X229" s="653"/>
      <c r="Y229" s="653"/>
      <c r="Z229" s="653"/>
      <c r="AA229" s="653"/>
      <c r="AB229" s="653"/>
      <c r="AC229" s="653"/>
      <c r="AD229" s="653"/>
      <c r="AE229" s="653"/>
      <c r="AF229" s="653"/>
      <c r="AG229" s="656"/>
      <c r="AH229" s="656"/>
      <c r="AI229" s="656"/>
      <c r="AJ229" s="656"/>
      <c r="AK229" s="656"/>
      <c r="AL229" s="657"/>
      <c r="AM229" s="88" t="str">
        <f>IF(AND(ISTEXT($E229),ISTEXT($B229)),"산출기준 &gt;&gt;  "&amp;_xlfn.XLOOKUP($E229,산출기준!$D:$D,산출기준!$E:$E,"매칭실패"),"")</f>
        <v/>
      </c>
    </row>
    <row r="230" spans="1:39">
      <c r="B230" s="658"/>
      <c r="C230" s="659"/>
      <c r="D230" s="659"/>
      <c r="E230" s="659"/>
      <c r="F230" s="1056"/>
      <c r="G230" s="662"/>
      <c r="H230" s="662"/>
      <c r="I230" s="662"/>
      <c r="J230" s="652"/>
      <c r="K230" s="664"/>
      <c r="L230" s="664"/>
      <c r="M230" s="664"/>
      <c r="N230" s="664"/>
      <c r="O230" s="664"/>
      <c r="P230" s="664"/>
      <c r="Q230" s="664"/>
      <c r="R230" s="664"/>
      <c r="S230" s="664"/>
      <c r="T230" s="664"/>
      <c r="U230" s="664"/>
      <c r="V230" s="664"/>
      <c r="W230" s="664"/>
      <c r="X230" s="664"/>
      <c r="Y230" s="664"/>
      <c r="Z230" s="664"/>
      <c r="AA230" s="664"/>
      <c r="AB230" s="664"/>
      <c r="AC230" s="664"/>
      <c r="AD230" s="664"/>
      <c r="AE230" s="664"/>
      <c r="AF230" s="664"/>
      <c r="AG230" s="659"/>
      <c r="AH230" s="665"/>
      <c r="AI230" s="665"/>
      <c r="AJ230" s="666"/>
      <c r="AK230" s="666"/>
      <c r="AL230" s="662"/>
      <c r="AM230" s="88" t="str">
        <f>IF(AND(ISTEXT($E230),ISTEXT($B230)),"산출기준 &gt;&gt;  "&amp;_xlfn.XLOOKUP($E230,산출기준!$D:$D,산출기준!$E:$E,"매칭실패"),"")</f>
        <v/>
      </c>
    </row>
    <row r="231" spans="1:39" ht="34.9" customHeight="1">
      <c r="B231" s="808" t="str" cm="1">
        <f t="array" aca="1" ref="B231" ca="1">_xlfn.IFNA(INDIRECT("Family_표준_구성도!B"&amp;MATCH(F231,INDIRECT("Family_표준_구성도!"&amp;"C:C"),0)),"")</f>
        <v>9.6.1.3.1</v>
      </c>
      <c r="C231" s="668" t="s">
        <v>2016</v>
      </c>
      <c r="D231" s="809"/>
      <c r="E231" s="668" t="s">
        <v>2021</v>
      </c>
      <c r="F231" s="1265" t="s">
        <v>1476</v>
      </c>
      <c r="G231" s="811"/>
      <c r="H231" s="917" t="s">
        <v>4094</v>
      </c>
      <c r="I231" s="1356" t="s">
        <v>1653</v>
      </c>
      <c r="J231" s="1356"/>
      <c r="K231" s="674"/>
      <c r="L231" s="674"/>
      <c r="M231" s="1357" t="str" cm="1">
        <f t="array" aca="1" ref="M231:O231" ca="1">TRANSPOSE(INDIRECT("'WM-AR'!D"&amp;_xlfn.XMATCH($I232,'WM-AR'!G:G,0,1)):INDIRECT("'WM-AR'!D"&amp;_xlfn.XMATCH($I232,'WM-AR'!G:G,0,-1)))</f>
        <v>Fire Protective Rating: N/A</v>
      </c>
      <c r="N231" s="1357" t="str">
        <f ca="1"/>
        <v>Fire Protective Rating: 0.5-hr</v>
      </c>
      <c r="O231" s="1358" t="str">
        <f ca="1"/>
        <v>Fire Protective Rating: 1-hr</v>
      </c>
      <c r="P231" s="1359"/>
      <c r="Q231" s="1360"/>
      <c r="R231" s="1360"/>
      <c r="S231" s="1360"/>
      <c r="T231" s="1360"/>
      <c r="U231" s="1360"/>
      <c r="V231" s="1360"/>
      <c r="W231" s="1361"/>
      <c r="X231" s="1362"/>
      <c r="Y231" s="679"/>
      <c r="Z231" s="679"/>
      <c r="AA231" s="679"/>
      <c r="AB231" s="679"/>
      <c r="AC231" s="679"/>
      <c r="AD231" s="679"/>
      <c r="AE231" s="679"/>
      <c r="AF231" s="679"/>
      <c r="AG231" s="1043"/>
      <c r="AH231" s="682"/>
      <c r="AI231" s="682"/>
      <c r="AJ231" s="682"/>
      <c r="AK231" s="682"/>
      <c r="AL231" s="683"/>
      <c r="AM231" s="88" t="str">
        <f ca="1">IF(AND(ISTEXT($E231),ISTEXT($B231)),"산출기준 &gt;&gt;  "&amp;_xlfn.XLOOKUP($E231,산출기준!$D:$D,산출기준!$E:$E,"매칭실패"),"")</f>
        <v>산출기준 &gt;&gt;  [ 윈도우 일반 산출 ]</v>
      </c>
    </row>
    <row r="232" spans="1:39" ht="49.9" customHeight="1" outlineLevel="1">
      <c r="B232" s="758"/>
      <c r="C232" s="759"/>
      <c r="D232" s="759"/>
      <c r="E232" s="814"/>
      <c r="F232" s="775"/>
      <c r="G232" s="1363" t="s">
        <v>3752</v>
      </c>
      <c r="H232" s="1364" t="str">
        <f>_xlfn.XLOOKUP(I232,'WM-AR'!G:G,'WM-AR'!E:E)</f>
        <v>A04AR159 Finishing Work Door &amp; Window Work Aluminum Window (UoM: EA)</v>
      </c>
      <c r="I232" s="765" t="s">
        <v>4025</v>
      </c>
      <c r="J232" s="1365"/>
      <c r="K232" s="766"/>
      <c r="L232" s="766"/>
      <c r="M232" s="1366"/>
      <c r="N232" s="1366"/>
      <c r="O232" s="1366"/>
      <c r="P232" s="1366"/>
      <c r="Q232" s="1366"/>
      <c r="R232" s="1366"/>
      <c r="S232" s="1366"/>
      <c r="T232" s="1366"/>
      <c r="U232" s="1366"/>
      <c r="V232" s="1366"/>
      <c r="W232" s="1366"/>
      <c r="X232" s="1366"/>
      <c r="Y232" s="766"/>
      <c r="Z232" s="766"/>
      <c r="AA232" s="766"/>
      <c r="AB232" s="766"/>
      <c r="AC232" s="766"/>
      <c r="AD232" s="766"/>
      <c r="AE232" s="766"/>
      <c r="AF232" s="766"/>
      <c r="AG232" s="1385" t="s">
        <v>4020</v>
      </c>
      <c r="AH232" s="1045"/>
      <c r="AI232" s="1045"/>
      <c r="AJ232" s="1046"/>
      <c r="AK232" s="1046"/>
      <c r="AL232" s="759"/>
      <c r="AM232" s="88" t="str">
        <f>IF(AND(ISTEXT($E232),ISTEXT($B232)),"산출기준 &gt;&gt;  "&amp;_xlfn.XLOOKUP($E232,산출기준!$D:$D,산출기준!$E:$E,"매칭실패"),"")</f>
        <v/>
      </c>
    </row>
    <row r="233" spans="1:39" ht="54.95" customHeight="1">
      <c r="A233" s="1019"/>
      <c r="B233" s="684"/>
      <c r="C233" s="685"/>
      <c r="D233" s="1020"/>
      <c r="E233" s="687"/>
      <c r="F233" s="1021"/>
      <c r="G233" s="875" t="s">
        <v>2499</v>
      </c>
      <c r="H233" s="1367" t="str">
        <f ca="1">_xlfn.IFNA(_xlfn.XLOOKUP(J233,'WM-AR'!I:I,'WM-AR'!F:F),"")</f>
        <v xml:space="preserve">A04AR159-00001 Finishing Work Door &amp; Window Work Aluminum Window (UoM: EA) Fire Protective Rating: N/A     w/ Hardware &amp; Accessories  </v>
      </c>
      <c r="I233" s="1368" t="s">
        <v>3755</v>
      </c>
      <c r="J233" s="692" t="str" cm="1">
        <f t="array" aca="1" ref="J233" ca="1">IF(ISTEXT(I233),INDIRECT("I"&amp;_xlfn.XMATCH("#",$I$1:INDIRECT("I"&amp;ROW()),,-1)+1)&amp;"-"&amp;I233,"")</f>
        <v>A04AR159-00001</v>
      </c>
      <c r="K233" s="1022"/>
      <c r="L233" s="1023" t="str">
        <f ca="1">IFERROR(VLOOKUP($J233,'WM-AR'!$I$7:$AS$3267,34,FALSE),"")</f>
        <v>EA</v>
      </c>
      <c r="M233" s="1369" t="str">
        <f ca="1">IFERROR(VLOOKUP($J233,'WM-AR'!$I$7:$AS$3267,4,FALSE),"")</f>
        <v>Finishing Work</v>
      </c>
      <c r="N233" s="1369" t="str">
        <f ca="1">IFERROR(VLOOKUP($J233,'WM-AR'!$I$7:$AS$3267,6,FALSE),"")</f>
        <v>Door &amp; Window Work</v>
      </c>
      <c r="O233" s="1369" t="str">
        <f ca="1">IFERROR(VLOOKUP($J233,'WM-AR'!$I$7:$AS$3267,8,FALSE),"")</f>
        <v>Aluminum Window (UoM: EA)</v>
      </c>
      <c r="P233" s="1025" t="str">
        <f ca="1">IFERROR(VLOOKUP($J233,'WM-AR'!$I$7:$AS$3267,10,FALSE),"")</f>
        <v>Fire Protective Rating: N/A</v>
      </c>
      <c r="Q233" s="1026">
        <f ca="1">IFERROR(VLOOKUP($J233,'WM-AR'!$I$7:$AS$3267,12,FALSE),"")</f>
        <v>0</v>
      </c>
      <c r="R233" s="1026">
        <f ca="1">IFERROR(VLOOKUP($J233,'WM-AR'!$I$7:$AS$3267,14,FALSE),"")</f>
        <v>0</v>
      </c>
      <c r="S233" s="1026">
        <f ca="1">IFERROR(VLOOKUP($J233,'WM-AR'!$I$7:$AS$3267,16,FALSE),"")</f>
        <v>0</v>
      </c>
      <c r="T233" s="1026">
        <f ca="1">IFERROR(VLOOKUP($J233,'WM-AR'!$I$7:$AS$3267,18,FALSE),"")</f>
        <v>0</v>
      </c>
      <c r="U233" s="1026" t="str">
        <f ca="1">IFERROR(VLOOKUP($J233,'WM-AR'!$I$7:$AS$3267,20,FALSE),"")</f>
        <v>w/ Hardware &amp; Accessories</v>
      </c>
      <c r="V233" s="1026">
        <f ca="1">IFERROR(VLOOKUP($J233,'WM-AR'!$I$7:$AS$3267,22,FALSE),"")</f>
        <v>0</v>
      </c>
      <c r="W233" s="1026">
        <f ca="1">IFERROR(VLOOKUP($J233,'WM-AR'!$I$7:$AS$3267,24,FALSE),"")</f>
        <v>0</v>
      </c>
      <c r="X233" s="1026">
        <f ca="1">IFERROR(VLOOKUP($J233,'WM-AR'!$I$7:$AS$3267,25,FALSE),"")</f>
        <v>0</v>
      </c>
      <c r="Y233" s="1026" t="str">
        <f ca="1">IFERROR(VLOOKUP($J233,'WM-AR'!$I$7:$AS$3267,26,FALSE),"")</f>
        <v>W x H=(  )mm x (  )mm</v>
      </c>
      <c r="Z233" s="1026">
        <f ca="1">IFERROR(VLOOKUP($J233,'WM-AR'!$I$7:$AS$3267,27,FALSE),"")</f>
        <v>0</v>
      </c>
      <c r="AA233" s="1026">
        <f ca="1">IFERROR(VLOOKUP($J233,'WM-AR'!$I$7:$AS$3267,28,FALSE),"")</f>
        <v>0</v>
      </c>
      <c r="AB233" s="1026">
        <f ca="1">IFERROR(VLOOKUP($J233,'WM-AR'!$I$7:$AS$3267,29,FALSE),"")</f>
        <v>0</v>
      </c>
      <c r="AC233" s="1026">
        <f ca="1">IFERROR(VLOOKUP($J233,'WM-AR'!$I$7:$AS$3267,30,FALSE),"")</f>
        <v>0</v>
      </c>
      <c r="AD233" s="1026">
        <f ca="1">IFERROR(VLOOKUP($J233,'WM-AR'!$I$7:$AS$3267,31,FALSE),"")</f>
        <v>0</v>
      </c>
      <c r="AE233" s="1026">
        <f ca="1">IFERROR(VLOOKUP($J233,'WM-AR'!$I$7:$AS$3267,32,FALSE),"")</f>
        <v>0</v>
      </c>
      <c r="AF233" s="1026" t="str">
        <f ca="1">IFERROR(VLOOKUP($J233,'WM-AR'!$I$7:$AS$3267,33,FALSE),"")</f>
        <v/>
      </c>
      <c r="AG233" s="1370" t="s">
        <v>4021</v>
      </c>
      <c r="AH233" s="834" t="s">
        <v>3757</v>
      </c>
      <c r="AI233" s="834" t="s">
        <v>3757</v>
      </c>
      <c r="AJ233" s="836"/>
      <c r="AK233" s="836" t="str">
        <f ca="1">L233</f>
        <v>EA</v>
      </c>
      <c r="AL233" s="704"/>
      <c r="AM233" s="1028" t="str">
        <f>IF(AND(ISTEXT($E233),ISTEXT($B233)),"산출기준 &gt;&gt;  "&amp;_xlfn.XLOOKUP($E233,산출기준!$D:$D,산출기준!$E:$E,"매칭실패"),"")</f>
        <v/>
      </c>
    </row>
    <row r="234" spans="1:39" ht="54.95" customHeight="1">
      <c r="A234" s="1019"/>
      <c r="B234" s="705"/>
      <c r="C234" s="706"/>
      <c r="D234" s="711"/>
      <c r="E234" s="708"/>
      <c r="F234" s="1029"/>
      <c r="G234" s="882"/>
      <c r="H234" s="1371" t="str">
        <f ca="1">_xlfn.IFNA(_xlfn.XLOOKUP(J234,'WM-AR'!I:I,'WM-AR'!F:F),"")</f>
        <v/>
      </c>
      <c r="I234" s="1372"/>
      <c r="J234" s="712" t="str" cm="1">
        <f t="array" aca="1" ref="J234" ca="1">IF(ISTEXT(I234),INDIRECT("I"&amp;_xlfn.XMATCH("#",$I$1:INDIRECT("I"&amp;ROW()),,-1)+1)&amp;"-"&amp;I234,"")</f>
        <v/>
      </c>
      <c r="K234" s="1030"/>
      <c r="L234" s="1031" t="str">
        <f ca="1">IFERROR(VLOOKUP($J234,'WM-AR'!$I$7:$AS$3267,34,FALSE),"")</f>
        <v/>
      </c>
      <c r="M234" s="1373" t="str">
        <f ca="1">IFERROR(VLOOKUP($J234,'WM-AR'!$I$7:$AS$3267,4,FALSE),"")</f>
        <v/>
      </c>
      <c r="N234" s="1373" t="str">
        <f ca="1">IFERROR(VLOOKUP($J234,'WM-AR'!$I$7:$AS$3267,6,FALSE),"")</f>
        <v/>
      </c>
      <c r="O234" s="1373" t="str">
        <f ca="1">IFERROR(VLOOKUP($J234,'WM-AR'!$I$7:$AS$3267,8,FALSE),"")</f>
        <v/>
      </c>
      <c r="P234" s="1032" t="str">
        <f ca="1">IFERROR(VLOOKUP($J234,'WM-AR'!$I$7:$AS$3267,10,FALSE),"")</f>
        <v/>
      </c>
      <c r="Q234" s="1033" t="str">
        <f ca="1">IFERROR(VLOOKUP($J234,'WM-AR'!$I$7:$AS$3267,12,FALSE),"")</f>
        <v/>
      </c>
      <c r="R234" s="1033" t="str">
        <f ca="1">IFERROR(VLOOKUP($J234,'WM-AR'!$I$7:$AS$3267,14,FALSE),"")</f>
        <v/>
      </c>
      <c r="S234" s="1033" t="str">
        <f ca="1">IFERROR(VLOOKUP($J234,'WM-AR'!$I$7:$AS$3267,16,FALSE),"")</f>
        <v/>
      </c>
      <c r="T234" s="1033" t="str">
        <f ca="1">IFERROR(VLOOKUP($J234,'WM-AR'!$I$7:$AS$3267,18,FALSE),"")</f>
        <v/>
      </c>
      <c r="U234" s="1033" t="str">
        <f ca="1">IFERROR(VLOOKUP($J234,'WM-AR'!$I$7:$AS$3267,20,FALSE),"")</f>
        <v/>
      </c>
      <c r="V234" s="1033" t="str">
        <f ca="1">IFERROR(VLOOKUP($J234,'WM-AR'!$I$7:$AS$3267,22,FALSE),"")</f>
        <v/>
      </c>
      <c r="W234" s="1033" t="str">
        <f ca="1">IFERROR(VLOOKUP($J234,'WM-AR'!$I$7:$AS$3267,24,FALSE),"")</f>
        <v/>
      </c>
      <c r="X234" s="1033" t="str">
        <f ca="1">IFERROR(VLOOKUP($J234,'WM-AR'!$I$7:$AS$3267,25,FALSE),"")</f>
        <v/>
      </c>
      <c r="Y234" s="1033" t="str">
        <f ca="1">IFERROR(VLOOKUP($J234,'WM-AR'!$I$7:$AS$3267,26,FALSE),"")</f>
        <v/>
      </c>
      <c r="Z234" s="1033" t="str">
        <f ca="1">IFERROR(VLOOKUP($J234,'WM-AR'!$I$7:$AS$3267,27,FALSE),"")</f>
        <v/>
      </c>
      <c r="AA234" s="1033" t="str">
        <f ca="1">IFERROR(VLOOKUP($J234,'WM-AR'!$I$7:$AS$3267,28,FALSE),"")</f>
        <v/>
      </c>
      <c r="AB234" s="1033" t="str">
        <f ca="1">IFERROR(VLOOKUP($J234,'WM-AR'!$I$7:$AS$3267,29,FALSE),"")</f>
        <v/>
      </c>
      <c r="AC234" s="1033" t="str">
        <f ca="1">IFERROR(VLOOKUP($J234,'WM-AR'!$I$7:$AS$3267,30,FALSE),"")</f>
        <v/>
      </c>
      <c r="AD234" s="1033" t="str">
        <f ca="1">IFERROR(VLOOKUP($J234,'WM-AR'!$I$7:$AS$3267,31,FALSE),"")</f>
        <v/>
      </c>
      <c r="AE234" s="1033" t="str">
        <f ca="1">IFERROR(VLOOKUP($J234,'WM-AR'!$I$7:$AS$3267,32,FALSE),"")</f>
        <v/>
      </c>
      <c r="AF234" s="1033" t="str">
        <f ca="1">IFERROR(VLOOKUP($J234,'WM-AR'!$I$7:$AS$3267,33,FALSE),"")</f>
        <v/>
      </c>
      <c r="AG234" s="1354"/>
      <c r="AH234" s="1375" t="s">
        <v>3757</v>
      </c>
      <c r="AI234" s="1375" t="s">
        <v>3757</v>
      </c>
      <c r="AJ234" s="1375"/>
      <c r="AK234" s="1375" t="str">
        <f t="shared" ref="AK234:AK237" ca="1" si="21">L234</f>
        <v/>
      </c>
      <c r="AL234" s="723"/>
      <c r="AM234" s="1028" t="str">
        <f>IF(AND(ISTEXT($E234),ISTEXT($B234)),"산출기준 &gt;&gt;  "&amp;_xlfn.XLOOKUP($E234,산출기준!$D:$D,산출기준!$E:$E,"매칭실패"),"")</f>
        <v/>
      </c>
    </row>
    <row r="235" spans="1:39" ht="54.95" customHeight="1">
      <c r="A235" s="1019"/>
      <c r="B235" s="705"/>
      <c r="C235" s="706"/>
      <c r="D235" s="711"/>
      <c r="E235" s="708"/>
      <c r="F235" s="1029"/>
      <c r="G235" s="882"/>
      <c r="H235" s="1371" t="str">
        <f ca="1">_xlfn.IFNA(_xlfn.XLOOKUP(J235,'WM-AR'!I:I,'WM-AR'!F:F),"")</f>
        <v/>
      </c>
      <c r="I235" s="1372"/>
      <c r="J235" s="712" t="str" cm="1">
        <f t="array" aca="1" ref="J235" ca="1">IF(ISTEXT(I235),INDIRECT("I"&amp;_xlfn.XMATCH("#",$I$1:INDIRECT("I"&amp;ROW()),,-1)+1)&amp;"-"&amp;I235,"")</f>
        <v/>
      </c>
      <c r="K235" s="1030"/>
      <c r="L235" s="1031" t="str">
        <f ca="1">IFERROR(VLOOKUP($J235,'WM-AR'!$I$7:$AS$3267,34,FALSE),"")</f>
        <v/>
      </c>
      <c r="M235" s="1373" t="str">
        <f ca="1">IFERROR(VLOOKUP($J235,'WM-AR'!$I$7:$AS$3267,4,FALSE),"")</f>
        <v/>
      </c>
      <c r="N235" s="1373" t="str">
        <f ca="1">IFERROR(VLOOKUP($J235,'WM-AR'!$I$7:$AS$3267,6,FALSE),"")</f>
        <v/>
      </c>
      <c r="O235" s="1373" t="str">
        <f ca="1">IFERROR(VLOOKUP($J235,'WM-AR'!$I$7:$AS$3267,8,FALSE),"")</f>
        <v/>
      </c>
      <c r="P235" s="1032" t="str">
        <f ca="1">IFERROR(VLOOKUP($J235,'WM-AR'!$I$7:$AS$3267,10,FALSE),"")</f>
        <v/>
      </c>
      <c r="Q235" s="1033" t="str">
        <f ca="1">IFERROR(VLOOKUP($J235,'WM-AR'!$I$7:$AS$3267,12,FALSE),"")</f>
        <v/>
      </c>
      <c r="R235" s="1033" t="str">
        <f ca="1">IFERROR(VLOOKUP($J235,'WM-AR'!$I$7:$AS$3267,14,FALSE),"")</f>
        <v/>
      </c>
      <c r="S235" s="1033" t="str">
        <f ca="1">IFERROR(VLOOKUP($J235,'WM-AR'!$I$7:$AS$3267,16,FALSE),"")</f>
        <v/>
      </c>
      <c r="T235" s="1033" t="str">
        <f ca="1">IFERROR(VLOOKUP($J235,'WM-AR'!$I$7:$AS$3267,18,FALSE),"")</f>
        <v/>
      </c>
      <c r="U235" s="1033" t="str">
        <f ca="1">IFERROR(VLOOKUP($J235,'WM-AR'!$I$7:$AS$3267,20,FALSE),"")</f>
        <v/>
      </c>
      <c r="V235" s="1033" t="str">
        <f ca="1">IFERROR(VLOOKUP($J235,'WM-AR'!$I$7:$AS$3267,22,FALSE),"")</f>
        <v/>
      </c>
      <c r="W235" s="1033" t="str">
        <f ca="1">IFERROR(VLOOKUP($J235,'WM-AR'!$I$7:$AS$3267,24,FALSE),"")</f>
        <v/>
      </c>
      <c r="X235" s="1033" t="str">
        <f ca="1">IFERROR(VLOOKUP($J235,'WM-AR'!$I$7:$AS$3267,25,FALSE),"")</f>
        <v/>
      </c>
      <c r="Y235" s="1033" t="str">
        <f ca="1">IFERROR(VLOOKUP($J235,'WM-AR'!$I$7:$AS$3267,26,FALSE),"")</f>
        <v/>
      </c>
      <c r="Z235" s="1033" t="str">
        <f ca="1">IFERROR(VLOOKUP($J235,'WM-AR'!$I$7:$AS$3267,27,FALSE),"")</f>
        <v/>
      </c>
      <c r="AA235" s="1033" t="str">
        <f ca="1">IFERROR(VLOOKUP($J235,'WM-AR'!$I$7:$AS$3267,28,FALSE),"")</f>
        <v/>
      </c>
      <c r="AB235" s="1033" t="str">
        <f ca="1">IFERROR(VLOOKUP($J235,'WM-AR'!$I$7:$AS$3267,29,FALSE),"")</f>
        <v/>
      </c>
      <c r="AC235" s="1033" t="str">
        <f ca="1">IFERROR(VLOOKUP($J235,'WM-AR'!$I$7:$AS$3267,30,FALSE),"")</f>
        <v/>
      </c>
      <c r="AD235" s="1033" t="str">
        <f ca="1">IFERROR(VLOOKUP($J235,'WM-AR'!$I$7:$AS$3267,31,FALSE),"")</f>
        <v/>
      </c>
      <c r="AE235" s="1033" t="str">
        <f ca="1">IFERROR(VLOOKUP($J235,'WM-AR'!$I$7:$AS$3267,32,FALSE),"")</f>
        <v/>
      </c>
      <c r="AF235" s="1033" t="str">
        <f ca="1">IFERROR(VLOOKUP($J235,'WM-AR'!$I$7:$AS$3267,33,FALSE),"")</f>
        <v/>
      </c>
      <c r="AG235" s="1354"/>
      <c r="AH235" s="1375" t="s">
        <v>3757</v>
      </c>
      <c r="AI235" s="1375" t="s">
        <v>3757</v>
      </c>
      <c r="AJ235" s="1375"/>
      <c r="AK235" s="1375" t="str">
        <f t="shared" ca="1" si="21"/>
        <v/>
      </c>
      <c r="AL235" s="723"/>
      <c r="AM235" s="1028" t="str">
        <f>IF(AND(ISTEXT($E235),ISTEXT($B235)),"산출기준 &gt;&gt;  "&amp;_xlfn.XLOOKUP($E235,산출기준!$D:$D,산출기준!$E:$E,"매칭실패"),"")</f>
        <v/>
      </c>
    </row>
    <row r="236" spans="1:39" ht="54.95" customHeight="1">
      <c r="A236" s="1019"/>
      <c r="B236" s="705"/>
      <c r="C236" s="706"/>
      <c r="D236" s="711"/>
      <c r="E236" s="708"/>
      <c r="F236" s="1029"/>
      <c r="G236" s="882"/>
      <c r="H236" s="1371" t="str">
        <f ca="1">_xlfn.IFNA(_xlfn.XLOOKUP(J236,'WM-AR'!I:I,'WM-AR'!F:F),"")</f>
        <v/>
      </c>
      <c r="I236" s="1372"/>
      <c r="J236" s="712" t="str" cm="1">
        <f t="array" aca="1" ref="J236" ca="1">IF(ISTEXT(I236),INDIRECT("I"&amp;_xlfn.XMATCH("#",$I$1:INDIRECT("I"&amp;ROW()),,-1)+1)&amp;"-"&amp;I236,"")</f>
        <v/>
      </c>
      <c r="K236" s="1030"/>
      <c r="L236" s="1031" t="str">
        <f ca="1">IFERROR(VLOOKUP($J236,'WM-AR'!$I$7:$AS$3267,34,FALSE),"")</f>
        <v/>
      </c>
      <c r="M236" s="1373" t="str">
        <f ca="1">IFERROR(VLOOKUP($J236,'WM-AR'!$I$7:$AS$3267,4,FALSE),"")</f>
        <v/>
      </c>
      <c r="N236" s="1373" t="str">
        <f ca="1">IFERROR(VLOOKUP($J236,'WM-AR'!$I$7:$AS$3267,6,FALSE),"")</f>
        <v/>
      </c>
      <c r="O236" s="1373" t="str">
        <f ca="1">IFERROR(VLOOKUP($J236,'WM-AR'!$I$7:$AS$3267,8,FALSE),"")</f>
        <v/>
      </c>
      <c r="P236" s="1032" t="str">
        <f ca="1">IFERROR(VLOOKUP($J236,'WM-AR'!$I$7:$AS$3267,10,FALSE),"")</f>
        <v/>
      </c>
      <c r="Q236" s="1033" t="str">
        <f ca="1">IFERROR(VLOOKUP($J236,'WM-AR'!$I$7:$AS$3267,12,FALSE),"")</f>
        <v/>
      </c>
      <c r="R236" s="1033" t="str">
        <f ca="1">IFERROR(VLOOKUP($J236,'WM-AR'!$I$7:$AS$3267,14,FALSE),"")</f>
        <v/>
      </c>
      <c r="S236" s="1033" t="str">
        <f ca="1">IFERROR(VLOOKUP($J236,'WM-AR'!$I$7:$AS$3267,16,FALSE),"")</f>
        <v/>
      </c>
      <c r="T236" s="1033" t="str">
        <f ca="1">IFERROR(VLOOKUP($J236,'WM-AR'!$I$7:$AS$3267,18,FALSE),"")</f>
        <v/>
      </c>
      <c r="U236" s="1033" t="str">
        <f ca="1">IFERROR(VLOOKUP($J236,'WM-AR'!$I$7:$AS$3267,20,FALSE),"")</f>
        <v/>
      </c>
      <c r="V236" s="1033" t="str">
        <f ca="1">IFERROR(VLOOKUP($J236,'WM-AR'!$I$7:$AS$3267,22,FALSE),"")</f>
        <v/>
      </c>
      <c r="W236" s="1033" t="str">
        <f ca="1">IFERROR(VLOOKUP($J236,'WM-AR'!$I$7:$AS$3267,24,FALSE),"")</f>
        <v/>
      </c>
      <c r="X236" s="1033" t="str">
        <f ca="1">IFERROR(VLOOKUP($J236,'WM-AR'!$I$7:$AS$3267,25,FALSE),"")</f>
        <v/>
      </c>
      <c r="Y236" s="1033" t="str">
        <f ca="1">IFERROR(VLOOKUP($J236,'WM-AR'!$I$7:$AS$3267,26,FALSE),"")</f>
        <v/>
      </c>
      <c r="Z236" s="1033" t="str">
        <f ca="1">IFERROR(VLOOKUP($J236,'WM-AR'!$I$7:$AS$3267,27,FALSE),"")</f>
        <v/>
      </c>
      <c r="AA236" s="1033" t="str">
        <f ca="1">IFERROR(VLOOKUP($J236,'WM-AR'!$I$7:$AS$3267,28,FALSE),"")</f>
        <v/>
      </c>
      <c r="AB236" s="1033" t="str">
        <f ca="1">IFERROR(VLOOKUP($J236,'WM-AR'!$I$7:$AS$3267,29,FALSE),"")</f>
        <v/>
      </c>
      <c r="AC236" s="1033" t="str">
        <f ca="1">IFERROR(VLOOKUP($J236,'WM-AR'!$I$7:$AS$3267,30,FALSE),"")</f>
        <v/>
      </c>
      <c r="AD236" s="1033" t="str">
        <f ca="1">IFERROR(VLOOKUP($J236,'WM-AR'!$I$7:$AS$3267,31,FALSE),"")</f>
        <v/>
      </c>
      <c r="AE236" s="1033" t="str">
        <f ca="1">IFERROR(VLOOKUP($J236,'WM-AR'!$I$7:$AS$3267,32,FALSE),"")</f>
        <v/>
      </c>
      <c r="AF236" s="1033" t="str">
        <f ca="1">IFERROR(VLOOKUP($J236,'WM-AR'!$I$7:$AS$3267,33,FALSE),"")</f>
        <v/>
      </c>
      <c r="AG236" s="1374"/>
      <c r="AH236" s="1375" t="s">
        <v>3757</v>
      </c>
      <c r="AI236" s="1375" t="s">
        <v>3757</v>
      </c>
      <c r="AJ236" s="1375"/>
      <c r="AK236" s="1375" t="str">
        <f t="shared" ca="1" si="21"/>
        <v/>
      </c>
      <c r="AL236" s="723"/>
      <c r="AM236" s="1028" t="str">
        <f>IF(AND(ISTEXT($E236),ISTEXT($B236)),"산출기준 &gt;&gt;  "&amp;_xlfn.XLOOKUP($E236,산출기준!$D:$D,산출기준!$E:$E,"매칭실패"),"")</f>
        <v/>
      </c>
    </row>
    <row r="237" spans="1:39" ht="54.95" customHeight="1">
      <c r="A237" s="1019"/>
      <c r="B237" s="724"/>
      <c r="C237" s="725"/>
      <c r="D237" s="731"/>
      <c r="E237" s="727"/>
      <c r="F237" s="1035"/>
      <c r="G237" s="886"/>
      <c r="H237" s="1376" t="str">
        <f ca="1">_xlfn.IFNA(_xlfn.XLOOKUP(J237,'WM-AR'!I:I,'WM-AR'!F:F),"")</f>
        <v/>
      </c>
      <c r="I237" s="1377"/>
      <c r="J237" s="732" t="str" cm="1">
        <f t="array" aca="1" ref="J237" ca="1">IF(ISTEXT(I237),INDIRECT("I"&amp;_xlfn.XMATCH("#",$I$1:INDIRECT("I"&amp;ROW()),,-1)+1)&amp;"-"&amp;I237,"")</f>
        <v/>
      </c>
      <c r="K237" s="1036"/>
      <c r="L237" s="1037" t="str">
        <f ca="1">IFERROR(VLOOKUP($J237,'WM-AR'!$I$7:$AS$3267,34,FALSE),"")</f>
        <v/>
      </c>
      <c r="M237" s="1378" t="str">
        <f ca="1">IFERROR(VLOOKUP($J237,'WM-AR'!$I$7:$AS$3267,4,FALSE),"")</f>
        <v/>
      </c>
      <c r="N237" s="1378" t="str">
        <f ca="1">IFERROR(VLOOKUP($J237,'WM-AR'!$I$7:$AS$3267,6,FALSE),"")</f>
        <v/>
      </c>
      <c r="O237" s="1378" t="str">
        <f ca="1">IFERROR(VLOOKUP($J237,'WM-AR'!$I$7:$AS$3267,8,FALSE),"")</f>
        <v/>
      </c>
      <c r="P237" s="1038" t="str">
        <f ca="1">IFERROR(VLOOKUP($J237,'WM-AR'!$I$7:$AS$3267,10,FALSE),"")</f>
        <v/>
      </c>
      <c r="Q237" s="1039" t="str">
        <f ca="1">IFERROR(VLOOKUP($J237,'WM-AR'!$I$7:$AS$3267,12,FALSE),"")</f>
        <v/>
      </c>
      <c r="R237" s="1039" t="str">
        <f ca="1">IFERROR(VLOOKUP($J237,'WM-AR'!$I$7:$AS$3267,14,FALSE),"")</f>
        <v/>
      </c>
      <c r="S237" s="1039" t="str">
        <f ca="1">IFERROR(VLOOKUP($J237,'WM-AR'!$I$7:$AS$3267,16,FALSE),"")</f>
        <v/>
      </c>
      <c r="T237" s="1039" t="str">
        <f ca="1">IFERROR(VLOOKUP($J237,'WM-AR'!$I$7:$AS$3267,18,FALSE),"")</f>
        <v/>
      </c>
      <c r="U237" s="1039" t="str">
        <f ca="1">IFERROR(VLOOKUP($J237,'WM-AR'!$I$7:$AS$3267,20,FALSE),"")</f>
        <v/>
      </c>
      <c r="V237" s="1039" t="str">
        <f ca="1">IFERROR(VLOOKUP($J237,'WM-AR'!$I$7:$AS$3267,22,FALSE),"")</f>
        <v/>
      </c>
      <c r="W237" s="1039" t="str">
        <f ca="1">IFERROR(VLOOKUP($J237,'WM-AR'!$I$7:$AS$3267,24,FALSE),"")</f>
        <v/>
      </c>
      <c r="X237" s="1039" t="str">
        <f ca="1">IFERROR(VLOOKUP($J237,'WM-AR'!$I$7:$AS$3267,25,FALSE),"")</f>
        <v/>
      </c>
      <c r="Y237" s="1039" t="str">
        <f ca="1">IFERROR(VLOOKUP($J237,'WM-AR'!$I$7:$AS$3267,26,FALSE),"")</f>
        <v/>
      </c>
      <c r="Z237" s="1039" t="str">
        <f ca="1">IFERROR(VLOOKUP($J237,'WM-AR'!$I$7:$AS$3267,27,FALSE),"")</f>
        <v/>
      </c>
      <c r="AA237" s="1039" t="str">
        <f ca="1">IFERROR(VLOOKUP($J237,'WM-AR'!$I$7:$AS$3267,28,FALSE),"")</f>
        <v/>
      </c>
      <c r="AB237" s="1039" t="str">
        <f ca="1">IFERROR(VLOOKUP($J237,'WM-AR'!$I$7:$AS$3267,29,FALSE),"")</f>
        <v/>
      </c>
      <c r="AC237" s="1039" t="str">
        <f ca="1">IFERROR(VLOOKUP($J237,'WM-AR'!$I$7:$AS$3267,30,FALSE),"")</f>
        <v/>
      </c>
      <c r="AD237" s="1039" t="str">
        <f ca="1">IFERROR(VLOOKUP($J237,'WM-AR'!$I$7:$AS$3267,31,FALSE),"")</f>
        <v/>
      </c>
      <c r="AE237" s="1039" t="str">
        <f ca="1">IFERROR(VLOOKUP($J237,'WM-AR'!$I$7:$AS$3267,32,FALSE),"")</f>
        <v/>
      </c>
      <c r="AF237" s="1039" t="str">
        <f ca="1">IFERROR(VLOOKUP($J237,'WM-AR'!$I$7:$AS$3267,33,FALSE),"")</f>
        <v/>
      </c>
      <c r="AG237" s="1379"/>
      <c r="AH237" s="1380" t="s">
        <v>3757</v>
      </c>
      <c r="AI237" s="1380" t="s">
        <v>3757</v>
      </c>
      <c r="AJ237" s="1380"/>
      <c r="AK237" s="1380" t="str">
        <f t="shared" ca="1" si="21"/>
        <v/>
      </c>
      <c r="AL237" s="743"/>
      <c r="AM237" s="1028" t="str">
        <f>IF(AND(ISTEXT($E237),ISTEXT($B237)),"산출기준 &gt;&gt;  "&amp;_xlfn.XLOOKUP($E237,산출기준!$D:$D,산출기준!$E:$E,"매칭실패"),"")</f>
        <v/>
      </c>
    </row>
    <row r="238" spans="1:39">
      <c r="B238" s="635"/>
      <c r="C238" s="636"/>
      <c r="D238" s="636"/>
      <c r="E238" s="636"/>
      <c r="F238" s="638"/>
      <c r="G238" s="639"/>
      <c r="H238" s="639"/>
      <c r="I238" s="639"/>
      <c r="J238" s="641"/>
      <c r="K238" s="642"/>
      <c r="L238" s="642"/>
      <c r="M238" s="642"/>
      <c r="N238" s="642"/>
      <c r="O238" s="642"/>
      <c r="P238" s="642"/>
      <c r="Q238" s="642"/>
      <c r="R238" s="642"/>
      <c r="S238" s="642"/>
      <c r="T238" s="642"/>
      <c r="U238" s="642"/>
      <c r="V238" s="642"/>
      <c r="W238" s="642"/>
      <c r="X238" s="642"/>
      <c r="Y238" s="642"/>
      <c r="Z238" s="642"/>
      <c r="AA238" s="642"/>
      <c r="AB238" s="642"/>
      <c r="AC238" s="642"/>
      <c r="AD238" s="642"/>
      <c r="AE238" s="642"/>
      <c r="AF238" s="642"/>
      <c r="AG238" s="636"/>
      <c r="AH238" s="643"/>
      <c r="AI238" s="643"/>
      <c r="AJ238" s="644"/>
      <c r="AK238" s="644"/>
      <c r="AL238" s="639"/>
      <c r="AM238" s="88" t="str">
        <f>IF(AND(ISTEXT($E238),ISTEXT($B238)),"산출기준 &gt;&gt;  "&amp;_xlfn.XLOOKUP($E238,산출기준!$D:$D,산출기준!$E:$E,"매칭실패"),"")</f>
        <v/>
      </c>
    </row>
    <row r="239" spans="1:39">
      <c r="B239" s="645"/>
      <c r="C239" s="646" t="s">
        <v>4088</v>
      </c>
      <c r="D239" s="648"/>
      <c r="E239" s="648"/>
      <c r="F239" s="1057" t="s">
        <v>4095</v>
      </c>
      <c r="G239" s="645"/>
      <c r="H239" s="651"/>
      <c r="I239" s="651"/>
      <c r="J239" s="652"/>
      <c r="K239" s="652"/>
      <c r="L239" s="653"/>
      <c r="M239" s="653"/>
      <c r="N239" s="653"/>
      <c r="O239" s="653"/>
      <c r="P239" s="653"/>
      <c r="Q239" s="653"/>
      <c r="R239" s="653"/>
      <c r="S239" s="653"/>
      <c r="T239" s="653"/>
      <c r="U239" s="653"/>
      <c r="V239" s="653"/>
      <c r="W239" s="653"/>
      <c r="X239" s="653"/>
      <c r="Y239" s="653"/>
      <c r="Z239" s="653"/>
      <c r="AA239" s="653"/>
      <c r="AB239" s="653"/>
      <c r="AC239" s="653"/>
      <c r="AD239" s="653"/>
      <c r="AE239" s="653"/>
      <c r="AF239" s="653"/>
      <c r="AG239" s="656"/>
      <c r="AH239" s="656"/>
      <c r="AI239" s="656"/>
      <c r="AJ239" s="656"/>
      <c r="AK239" s="656"/>
      <c r="AL239" s="657"/>
      <c r="AM239" s="88" t="str">
        <f>IF(AND(ISTEXT($E239),ISTEXT($B239)),"산출기준 &gt;&gt;  "&amp;_xlfn.XLOOKUP($E239,산출기준!$D:$D,산출기준!$E:$E,"매칭실패"),"")</f>
        <v/>
      </c>
    </row>
    <row r="240" spans="1:39">
      <c r="B240" s="658"/>
      <c r="C240" s="659"/>
      <c r="D240" s="659"/>
      <c r="E240" s="659"/>
      <c r="F240" s="1056"/>
      <c r="G240" s="662"/>
      <c r="H240" s="662"/>
      <c r="I240" s="662"/>
      <c r="J240" s="652"/>
      <c r="K240" s="664"/>
      <c r="L240" s="664"/>
      <c r="M240" s="664"/>
      <c r="N240" s="664"/>
      <c r="O240" s="664"/>
      <c r="P240" s="664"/>
      <c r="Q240" s="664"/>
      <c r="R240" s="664"/>
      <c r="S240" s="664"/>
      <c r="T240" s="664"/>
      <c r="U240" s="664"/>
      <c r="V240" s="664"/>
      <c r="W240" s="664"/>
      <c r="X240" s="664"/>
      <c r="Y240" s="664"/>
      <c r="Z240" s="664"/>
      <c r="AA240" s="664"/>
      <c r="AB240" s="664"/>
      <c r="AC240" s="664"/>
      <c r="AD240" s="664"/>
      <c r="AE240" s="664"/>
      <c r="AF240" s="664"/>
      <c r="AG240" s="659"/>
      <c r="AH240" s="665"/>
      <c r="AI240" s="665"/>
      <c r="AJ240" s="666"/>
      <c r="AK240" s="666"/>
      <c r="AL240" s="662"/>
      <c r="AM240" s="88" t="str">
        <f>IF(AND(ISTEXT($E240),ISTEXT($B240)),"산출기준 &gt;&gt;  "&amp;_xlfn.XLOOKUP($E240,산출기준!$D:$D,산출기준!$E:$E,"매칭실패"),"")</f>
        <v/>
      </c>
    </row>
    <row r="241" spans="1:39" ht="34.9" customHeight="1">
      <c r="B241" s="808" t="str" cm="1">
        <f t="array" aca="1" ref="B241" ca="1">_xlfn.IFNA(INDIRECT("Family_표준_구성도!B"&amp;MATCH(F241,INDIRECT("Family_표준_구성도!"&amp;"C:C"),0)),"")</f>
        <v>9.6.1.4.1</v>
      </c>
      <c r="C241" s="668" t="s">
        <v>2016</v>
      </c>
      <c r="D241" s="809"/>
      <c r="E241" s="668" t="s">
        <v>2021</v>
      </c>
      <c r="F241" s="1265" t="s">
        <v>1480</v>
      </c>
      <c r="G241" s="811"/>
      <c r="H241" s="917" t="s">
        <v>4096</v>
      </c>
      <c r="I241" s="1356" t="s">
        <v>1653</v>
      </c>
      <c r="J241" s="1356"/>
      <c r="K241" s="674"/>
      <c r="L241" s="674"/>
      <c r="M241" s="1357" t="str" cm="1">
        <f t="array" aca="1" ref="M241:O241" ca="1">TRANSPOSE(INDIRECT("'WM-AR'!D"&amp;_xlfn.XMATCH($I242,'WM-AR'!G:G,0,1)):INDIRECT("'WM-AR'!D"&amp;_xlfn.XMATCH($I242,'WM-AR'!G:G,0,-1)))</f>
        <v>Fire Protective Rating: N/A</v>
      </c>
      <c r="N241" s="1357" t="str">
        <f ca="1"/>
        <v>Fire Protective Rating: 0.5-hr</v>
      </c>
      <c r="O241" s="1358" t="str">
        <f ca="1"/>
        <v>Fire Protective Rating: 1-hr</v>
      </c>
      <c r="P241" s="1359"/>
      <c r="Q241" s="1360"/>
      <c r="R241" s="1360"/>
      <c r="S241" s="1360"/>
      <c r="T241" s="1360"/>
      <c r="U241" s="1360"/>
      <c r="V241" s="1360"/>
      <c r="W241" s="1361"/>
      <c r="X241" s="1362"/>
      <c r="Y241" s="679"/>
      <c r="Z241" s="679"/>
      <c r="AA241" s="679"/>
      <c r="AB241" s="679"/>
      <c r="AC241" s="679"/>
      <c r="AD241" s="679"/>
      <c r="AE241" s="679"/>
      <c r="AF241" s="679"/>
      <c r="AG241" s="1043"/>
      <c r="AH241" s="682"/>
      <c r="AI241" s="682"/>
      <c r="AJ241" s="682"/>
      <c r="AK241" s="682"/>
      <c r="AL241" s="683"/>
      <c r="AM241" s="88" t="str">
        <f ca="1">IF(AND(ISTEXT($E241),ISTEXT($B241)),"산출기준 &gt;&gt;  "&amp;_xlfn.XLOOKUP($E241,산출기준!$D:$D,산출기준!$E:$E,"매칭실패"),"")</f>
        <v>산출기준 &gt;&gt;  [ 윈도우 일반 산출 ]</v>
      </c>
    </row>
    <row r="242" spans="1:39" ht="49.9" customHeight="1" outlineLevel="1">
      <c r="B242" s="758"/>
      <c r="C242" s="759"/>
      <c r="D242" s="759"/>
      <c r="E242" s="814"/>
      <c r="F242" s="775"/>
      <c r="G242" s="1363" t="s">
        <v>3752</v>
      </c>
      <c r="H242" s="1364" t="str">
        <f>_xlfn.XLOOKUP(I242,'WM-AR'!G:G,'WM-AR'!E:E)</f>
        <v>A04AR159 Finishing Work Door &amp; Window Work Aluminum Window (UoM: EA)</v>
      </c>
      <c r="I242" s="765" t="s">
        <v>4025</v>
      </c>
      <c r="J242" s="1365"/>
      <c r="K242" s="766"/>
      <c r="L242" s="766"/>
      <c r="M242" s="1366"/>
      <c r="N242" s="1366"/>
      <c r="O242" s="1366"/>
      <c r="P242" s="1366"/>
      <c r="Q242" s="1366"/>
      <c r="R242" s="1366"/>
      <c r="S242" s="1366"/>
      <c r="T242" s="1366"/>
      <c r="U242" s="1366"/>
      <c r="V242" s="1366"/>
      <c r="W242" s="1366"/>
      <c r="X242" s="1366"/>
      <c r="Y242" s="766"/>
      <c r="Z242" s="766"/>
      <c r="AA242" s="766"/>
      <c r="AB242" s="766"/>
      <c r="AC242" s="766"/>
      <c r="AD242" s="766"/>
      <c r="AE242" s="766"/>
      <c r="AF242" s="766"/>
      <c r="AG242" s="1385" t="s">
        <v>4020</v>
      </c>
      <c r="AH242" s="1045"/>
      <c r="AI242" s="1045"/>
      <c r="AJ242" s="1046"/>
      <c r="AK242" s="1046"/>
      <c r="AL242" s="759"/>
      <c r="AM242" s="88" t="str">
        <f>IF(AND(ISTEXT($E242),ISTEXT($B242)),"산출기준 &gt;&gt;  "&amp;_xlfn.XLOOKUP($E242,산출기준!$D:$D,산출기준!$E:$E,"매칭실패"),"")</f>
        <v/>
      </c>
    </row>
    <row r="243" spans="1:39" ht="54.95" customHeight="1">
      <c r="A243" s="1019"/>
      <c r="B243" s="684"/>
      <c r="C243" s="685"/>
      <c r="D243" s="1020"/>
      <c r="E243" s="687"/>
      <c r="F243" s="1021"/>
      <c r="G243" s="875" t="s">
        <v>2500</v>
      </c>
      <c r="H243" s="1367" t="str">
        <f ca="1">_xlfn.IFNA(_xlfn.XLOOKUP(J243,'WM-AR'!I:I,'WM-AR'!F:F),"")</f>
        <v xml:space="preserve">A04AR159-00001 Finishing Work Door &amp; Window Work Aluminum Window (UoM: EA) Fire Protective Rating: N/A     w/ Hardware &amp; Accessories  </v>
      </c>
      <c r="I243" s="1368" t="s">
        <v>3755</v>
      </c>
      <c r="J243" s="692" t="str" cm="1">
        <f t="array" aca="1" ref="J243" ca="1">IF(ISTEXT(I243),INDIRECT("I"&amp;_xlfn.XMATCH("#",$I$1:INDIRECT("I"&amp;ROW()),,-1)+1)&amp;"-"&amp;I243,"")</f>
        <v>A04AR159-00001</v>
      </c>
      <c r="K243" s="1022"/>
      <c r="L243" s="1023" t="str">
        <f ca="1">IFERROR(VLOOKUP($J243,'WM-AR'!$I$7:$AS$3267,34,FALSE),"")</f>
        <v>EA</v>
      </c>
      <c r="M243" s="1369" t="str">
        <f ca="1">IFERROR(VLOOKUP($J243,'WM-AR'!$I$7:$AS$3267,4,FALSE),"")</f>
        <v>Finishing Work</v>
      </c>
      <c r="N243" s="1369" t="str">
        <f ca="1">IFERROR(VLOOKUP($J243,'WM-AR'!$I$7:$AS$3267,6,FALSE),"")</f>
        <v>Door &amp; Window Work</v>
      </c>
      <c r="O243" s="1369" t="str">
        <f ca="1">IFERROR(VLOOKUP($J243,'WM-AR'!$I$7:$AS$3267,8,FALSE),"")</f>
        <v>Aluminum Window (UoM: EA)</v>
      </c>
      <c r="P243" s="1025" t="str">
        <f ca="1">IFERROR(VLOOKUP($J243,'WM-AR'!$I$7:$AS$3267,10,FALSE),"")</f>
        <v>Fire Protective Rating: N/A</v>
      </c>
      <c r="Q243" s="1026">
        <f ca="1">IFERROR(VLOOKUP($J243,'WM-AR'!$I$7:$AS$3267,12,FALSE),"")</f>
        <v>0</v>
      </c>
      <c r="R243" s="1026">
        <f ca="1">IFERROR(VLOOKUP($J243,'WM-AR'!$I$7:$AS$3267,14,FALSE),"")</f>
        <v>0</v>
      </c>
      <c r="S243" s="1026">
        <f ca="1">IFERROR(VLOOKUP($J243,'WM-AR'!$I$7:$AS$3267,16,FALSE),"")</f>
        <v>0</v>
      </c>
      <c r="T243" s="1026">
        <f ca="1">IFERROR(VLOOKUP($J243,'WM-AR'!$I$7:$AS$3267,18,FALSE),"")</f>
        <v>0</v>
      </c>
      <c r="U243" s="1026" t="str">
        <f ca="1">IFERROR(VLOOKUP($J243,'WM-AR'!$I$7:$AS$3267,20,FALSE),"")</f>
        <v>w/ Hardware &amp; Accessories</v>
      </c>
      <c r="V243" s="1026">
        <f ca="1">IFERROR(VLOOKUP($J243,'WM-AR'!$I$7:$AS$3267,22,FALSE),"")</f>
        <v>0</v>
      </c>
      <c r="W243" s="1026">
        <f ca="1">IFERROR(VLOOKUP($J243,'WM-AR'!$I$7:$AS$3267,24,FALSE),"")</f>
        <v>0</v>
      </c>
      <c r="X243" s="1026">
        <f ca="1">IFERROR(VLOOKUP($J243,'WM-AR'!$I$7:$AS$3267,25,FALSE),"")</f>
        <v>0</v>
      </c>
      <c r="Y243" s="1026" t="str">
        <f ca="1">IFERROR(VLOOKUP($J243,'WM-AR'!$I$7:$AS$3267,26,FALSE),"")</f>
        <v>W x H=(  )mm x (  )mm</v>
      </c>
      <c r="Z243" s="1026">
        <f ca="1">IFERROR(VLOOKUP($J243,'WM-AR'!$I$7:$AS$3267,27,FALSE),"")</f>
        <v>0</v>
      </c>
      <c r="AA243" s="1026">
        <f ca="1">IFERROR(VLOOKUP($J243,'WM-AR'!$I$7:$AS$3267,28,FALSE),"")</f>
        <v>0</v>
      </c>
      <c r="AB243" s="1026">
        <f ca="1">IFERROR(VLOOKUP($J243,'WM-AR'!$I$7:$AS$3267,29,FALSE),"")</f>
        <v>0</v>
      </c>
      <c r="AC243" s="1026">
        <f ca="1">IFERROR(VLOOKUP($J243,'WM-AR'!$I$7:$AS$3267,30,FALSE),"")</f>
        <v>0</v>
      </c>
      <c r="AD243" s="1026">
        <f ca="1">IFERROR(VLOOKUP($J243,'WM-AR'!$I$7:$AS$3267,31,FALSE),"")</f>
        <v>0</v>
      </c>
      <c r="AE243" s="1026">
        <f ca="1">IFERROR(VLOOKUP($J243,'WM-AR'!$I$7:$AS$3267,32,FALSE),"")</f>
        <v>0</v>
      </c>
      <c r="AF243" s="1026" t="str">
        <f ca="1">IFERROR(VLOOKUP($J243,'WM-AR'!$I$7:$AS$3267,33,FALSE),"")</f>
        <v/>
      </c>
      <c r="AG243" s="1370" t="s">
        <v>4021</v>
      </c>
      <c r="AH243" s="834" t="s">
        <v>3757</v>
      </c>
      <c r="AI243" s="834" t="s">
        <v>3757</v>
      </c>
      <c r="AJ243" s="836"/>
      <c r="AK243" s="836" t="str">
        <f ca="1">L243</f>
        <v>EA</v>
      </c>
      <c r="AL243" s="704"/>
      <c r="AM243" s="1028" t="str">
        <f>IF(AND(ISTEXT($E243),ISTEXT($B243)),"산출기준 &gt;&gt;  "&amp;_xlfn.XLOOKUP($E243,산출기준!$D:$D,산출기준!$E:$E,"매칭실패"),"")</f>
        <v/>
      </c>
    </row>
    <row r="244" spans="1:39" ht="54.95" customHeight="1">
      <c r="A244" s="1019"/>
      <c r="B244" s="705"/>
      <c r="C244" s="706"/>
      <c r="D244" s="711"/>
      <c r="E244" s="708"/>
      <c r="F244" s="1029"/>
      <c r="G244" s="882"/>
      <c r="H244" s="1371" t="str">
        <f ca="1">_xlfn.IFNA(_xlfn.XLOOKUP(J244,'WM-AR'!I:I,'WM-AR'!F:F),"")</f>
        <v/>
      </c>
      <c r="I244" s="1372"/>
      <c r="J244" s="712" t="str" cm="1">
        <f t="array" aca="1" ref="J244" ca="1">IF(ISTEXT(I244),INDIRECT("I"&amp;_xlfn.XMATCH("#",$I$1:INDIRECT("I"&amp;ROW()),,-1)+1)&amp;"-"&amp;I244,"")</f>
        <v/>
      </c>
      <c r="K244" s="1030"/>
      <c r="L244" s="1031" t="str">
        <f ca="1">IFERROR(VLOOKUP($J244,'WM-AR'!$I$7:$AS$3267,34,FALSE),"")</f>
        <v/>
      </c>
      <c r="M244" s="1373" t="str">
        <f ca="1">IFERROR(VLOOKUP($J244,'WM-AR'!$I$7:$AS$3267,4,FALSE),"")</f>
        <v/>
      </c>
      <c r="N244" s="1373" t="str">
        <f ca="1">IFERROR(VLOOKUP($J244,'WM-AR'!$I$7:$AS$3267,6,FALSE),"")</f>
        <v/>
      </c>
      <c r="O244" s="1373" t="str">
        <f ca="1">IFERROR(VLOOKUP($J244,'WM-AR'!$I$7:$AS$3267,8,FALSE),"")</f>
        <v/>
      </c>
      <c r="P244" s="1032" t="str">
        <f ca="1">IFERROR(VLOOKUP($J244,'WM-AR'!$I$7:$AS$3267,10,FALSE),"")</f>
        <v/>
      </c>
      <c r="Q244" s="1033" t="str">
        <f ca="1">IFERROR(VLOOKUP($J244,'WM-AR'!$I$7:$AS$3267,12,FALSE),"")</f>
        <v/>
      </c>
      <c r="R244" s="1033" t="str">
        <f ca="1">IFERROR(VLOOKUP($J244,'WM-AR'!$I$7:$AS$3267,14,FALSE),"")</f>
        <v/>
      </c>
      <c r="S244" s="1033" t="str">
        <f ca="1">IFERROR(VLOOKUP($J244,'WM-AR'!$I$7:$AS$3267,16,FALSE),"")</f>
        <v/>
      </c>
      <c r="T244" s="1033" t="str">
        <f ca="1">IFERROR(VLOOKUP($J244,'WM-AR'!$I$7:$AS$3267,18,FALSE),"")</f>
        <v/>
      </c>
      <c r="U244" s="1033" t="str">
        <f ca="1">IFERROR(VLOOKUP($J244,'WM-AR'!$I$7:$AS$3267,20,FALSE),"")</f>
        <v/>
      </c>
      <c r="V244" s="1033" t="str">
        <f ca="1">IFERROR(VLOOKUP($J244,'WM-AR'!$I$7:$AS$3267,22,FALSE),"")</f>
        <v/>
      </c>
      <c r="W244" s="1033" t="str">
        <f ca="1">IFERROR(VLOOKUP($J244,'WM-AR'!$I$7:$AS$3267,24,FALSE),"")</f>
        <v/>
      </c>
      <c r="X244" s="1033" t="str">
        <f ca="1">IFERROR(VLOOKUP($J244,'WM-AR'!$I$7:$AS$3267,25,FALSE),"")</f>
        <v/>
      </c>
      <c r="Y244" s="1033" t="str">
        <f ca="1">IFERROR(VLOOKUP($J244,'WM-AR'!$I$7:$AS$3267,26,FALSE),"")</f>
        <v/>
      </c>
      <c r="Z244" s="1033" t="str">
        <f ca="1">IFERROR(VLOOKUP($J244,'WM-AR'!$I$7:$AS$3267,27,FALSE),"")</f>
        <v/>
      </c>
      <c r="AA244" s="1033" t="str">
        <f ca="1">IFERROR(VLOOKUP($J244,'WM-AR'!$I$7:$AS$3267,28,FALSE),"")</f>
        <v/>
      </c>
      <c r="AB244" s="1033" t="str">
        <f ca="1">IFERROR(VLOOKUP($J244,'WM-AR'!$I$7:$AS$3267,29,FALSE),"")</f>
        <v/>
      </c>
      <c r="AC244" s="1033" t="str">
        <f ca="1">IFERROR(VLOOKUP($J244,'WM-AR'!$I$7:$AS$3267,30,FALSE),"")</f>
        <v/>
      </c>
      <c r="AD244" s="1033" t="str">
        <f ca="1">IFERROR(VLOOKUP($J244,'WM-AR'!$I$7:$AS$3267,31,FALSE),"")</f>
        <v/>
      </c>
      <c r="AE244" s="1033" t="str">
        <f ca="1">IFERROR(VLOOKUP($J244,'WM-AR'!$I$7:$AS$3267,32,FALSE),"")</f>
        <v/>
      </c>
      <c r="AF244" s="1033" t="str">
        <f ca="1">IFERROR(VLOOKUP($J244,'WM-AR'!$I$7:$AS$3267,33,FALSE),"")</f>
        <v/>
      </c>
      <c r="AG244" s="1354"/>
      <c r="AH244" s="1375" t="s">
        <v>3757</v>
      </c>
      <c r="AI244" s="1375" t="s">
        <v>3757</v>
      </c>
      <c r="AJ244" s="1375"/>
      <c r="AK244" s="1375" t="str">
        <f t="shared" ref="AK244:AK247" ca="1" si="22">L244</f>
        <v/>
      </c>
      <c r="AL244" s="723"/>
      <c r="AM244" s="1028" t="str">
        <f>IF(AND(ISTEXT($E244),ISTEXT($B244)),"산출기준 &gt;&gt;  "&amp;_xlfn.XLOOKUP($E244,산출기준!$D:$D,산출기준!$E:$E,"매칭실패"),"")</f>
        <v/>
      </c>
    </row>
    <row r="245" spans="1:39" ht="54.95" customHeight="1">
      <c r="A245" s="1019"/>
      <c r="B245" s="705"/>
      <c r="C245" s="706"/>
      <c r="D245" s="711"/>
      <c r="E245" s="708"/>
      <c r="F245" s="1029"/>
      <c r="G245" s="882"/>
      <c r="H245" s="1371" t="str">
        <f ca="1">_xlfn.IFNA(_xlfn.XLOOKUP(J245,'WM-AR'!I:I,'WM-AR'!F:F),"")</f>
        <v/>
      </c>
      <c r="I245" s="1372"/>
      <c r="J245" s="712" t="str" cm="1">
        <f t="array" aca="1" ref="J245" ca="1">IF(ISTEXT(I245),INDIRECT("I"&amp;_xlfn.XMATCH("#",$I$1:INDIRECT("I"&amp;ROW()),,-1)+1)&amp;"-"&amp;I245,"")</f>
        <v/>
      </c>
      <c r="K245" s="1030"/>
      <c r="L245" s="1031" t="str">
        <f ca="1">IFERROR(VLOOKUP($J245,'WM-AR'!$I$7:$AS$3267,34,FALSE),"")</f>
        <v/>
      </c>
      <c r="M245" s="1373" t="str">
        <f ca="1">IFERROR(VLOOKUP($J245,'WM-AR'!$I$7:$AS$3267,4,FALSE),"")</f>
        <v/>
      </c>
      <c r="N245" s="1373" t="str">
        <f ca="1">IFERROR(VLOOKUP($J245,'WM-AR'!$I$7:$AS$3267,6,FALSE),"")</f>
        <v/>
      </c>
      <c r="O245" s="1373" t="str">
        <f ca="1">IFERROR(VLOOKUP($J245,'WM-AR'!$I$7:$AS$3267,8,FALSE),"")</f>
        <v/>
      </c>
      <c r="P245" s="1032" t="str">
        <f ca="1">IFERROR(VLOOKUP($J245,'WM-AR'!$I$7:$AS$3267,10,FALSE),"")</f>
        <v/>
      </c>
      <c r="Q245" s="1033" t="str">
        <f ca="1">IFERROR(VLOOKUP($J245,'WM-AR'!$I$7:$AS$3267,12,FALSE),"")</f>
        <v/>
      </c>
      <c r="R245" s="1033" t="str">
        <f ca="1">IFERROR(VLOOKUP($J245,'WM-AR'!$I$7:$AS$3267,14,FALSE),"")</f>
        <v/>
      </c>
      <c r="S245" s="1033" t="str">
        <f ca="1">IFERROR(VLOOKUP($J245,'WM-AR'!$I$7:$AS$3267,16,FALSE),"")</f>
        <v/>
      </c>
      <c r="T245" s="1033" t="str">
        <f ca="1">IFERROR(VLOOKUP($J245,'WM-AR'!$I$7:$AS$3267,18,FALSE),"")</f>
        <v/>
      </c>
      <c r="U245" s="1033" t="str">
        <f ca="1">IFERROR(VLOOKUP($J245,'WM-AR'!$I$7:$AS$3267,20,FALSE),"")</f>
        <v/>
      </c>
      <c r="V245" s="1033" t="str">
        <f ca="1">IFERROR(VLOOKUP($J245,'WM-AR'!$I$7:$AS$3267,22,FALSE),"")</f>
        <v/>
      </c>
      <c r="W245" s="1033" t="str">
        <f ca="1">IFERROR(VLOOKUP($J245,'WM-AR'!$I$7:$AS$3267,24,FALSE),"")</f>
        <v/>
      </c>
      <c r="X245" s="1033" t="str">
        <f ca="1">IFERROR(VLOOKUP($J245,'WM-AR'!$I$7:$AS$3267,25,FALSE),"")</f>
        <v/>
      </c>
      <c r="Y245" s="1033" t="str">
        <f ca="1">IFERROR(VLOOKUP($J245,'WM-AR'!$I$7:$AS$3267,26,FALSE),"")</f>
        <v/>
      </c>
      <c r="Z245" s="1033" t="str">
        <f ca="1">IFERROR(VLOOKUP($J245,'WM-AR'!$I$7:$AS$3267,27,FALSE),"")</f>
        <v/>
      </c>
      <c r="AA245" s="1033" t="str">
        <f ca="1">IFERROR(VLOOKUP($J245,'WM-AR'!$I$7:$AS$3267,28,FALSE),"")</f>
        <v/>
      </c>
      <c r="AB245" s="1033" t="str">
        <f ca="1">IFERROR(VLOOKUP($J245,'WM-AR'!$I$7:$AS$3267,29,FALSE),"")</f>
        <v/>
      </c>
      <c r="AC245" s="1033" t="str">
        <f ca="1">IFERROR(VLOOKUP($J245,'WM-AR'!$I$7:$AS$3267,30,FALSE),"")</f>
        <v/>
      </c>
      <c r="AD245" s="1033" t="str">
        <f ca="1">IFERROR(VLOOKUP($J245,'WM-AR'!$I$7:$AS$3267,31,FALSE),"")</f>
        <v/>
      </c>
      <c r="AE245" s="1033" t="str">
        <f ca="1">IFERROR(VLOOKUP($J245,'WM-AR'!$I$7:$AS$3267,32,FALSE),"")</f>
        <v/>
      </c>
      <c r="AF245" s="1033" t="str">
        <f ca="1">IFERROR(VLOOKUP($J245,'WM-AR'!$I$7:$AS$3267,33,FALSE),"")</f>
        <v/>
      </c>
      <c r="AG245" s="1354"/>
      <c r="AH245" s="1375" t="s">
        <v>3757</v>
      </c>
      <c r="AI245" s="1375" t="s">
        <v>3757</v>
      </c>
      <c r="AJ245" s="1375"/>
      <c r="AK245" s="1375" t="str">
        <f t="shared" ca="1" si="22"/>
        <v/>
      </c>
      <c r="AL245" s="723"/>
      <c r="AM245" s="1028" t="str">
        <f>IF(AND(ISTEXT($E245),ISTEXT($B245)),"산출기준 &gt;&gt;  "&amp;_xlfn.XLOOKUP($E245,산출기준!$D:$D,산출기준!$E:$E,"매칭실패"),"")</f>
        <v/>
      </c>
    </row>
    <row r="246" spans="1:39" ht="54.95" customHeight="1">
      <c r="A246" s="1019"/>
      <c r="B246" s="705"/>
      <c r="C246" s="706"/>
      <c r="D246" s="711"/>
      <c r="E246" s="708"/>
      <c r="F246" s="1029"/>
      <c r="G246" s="882"/>
      <c r="H246" s="1371" t="str">
        <f ca="1">_xlfn.IFNA(_xlfn.XLOOKUP(J246,'WM-AR'!I:I,'WM-AR'!F:F),"")</f>
        <v/>
      </c>
      <c r="I246" s="1372"/>
      <c r="J246" s="712" t="str" cm="1">
        <f t="array" aca="1" ref="J246" ca="1">IF(ISTEXT(I246),INDIRECT("I"&amp;_xlfn.XMATCH("#",$I$1:INDIRECT("I"&amp;ROW()),,-1)+1)&amp;"-"&amp;I246,"")</f>
        <v/>
      </c>
      <c r="K246" s="1030"/>
      <c r="L246" s="1031" t="str">
        <f ca="1">IFERROR(VLOOKUP($J246,'WM-AR'!$I$7:$AS$3267,34,FALSE),"")</f>
        <v/>
      </c>
      <c r="M246" s="1373" t="str">
        <f ca="1">IFERROR(VLOOKUP($J246,'WM-AR'!$I$7:$AS$3267,4,FALSE),"")</f>
        <v/>
      </c>
      <c r="N246" s="1373" t="str">
        <f ca="1">IFERROR(VLOOKUP($J246,'WM-AR'!$I$7:$AS$3267,6,FALSE),"")</f>
        <v/>
      </c>
      <c r="O246" s="1373" t="str">
        <f ca="1">IFERROR(VLOOKUP($J246,'WM-AR'!$I$7:$AS$3267,8,FALSE),"")</f>
        <v/>
      </c>
      <c r="P246" s="1032" t="str">
        <f ca="1">IFERROR(VLOOKUP($J246,'WM-AR'!$I$7:$AS$3267,10,FALSE),"")</f>
        <v/>
      </c>
      <c r="Q246" s="1033" t="str">
        <f ca="1">IFERROR(VLOOKUP($J246,'WM-AR'!$I$7:$AS$3267,12,FALSE),"")</f>
        <v/>
      </c>
      <c r="R246" s="1033" t="str">
        <f ca="1">IFERROR(VLOOKUP($J246,'WM-AR'!$I$7:$AS$3267,14,FALSE),"")</f>
        <v/>
      </c>
      <c r="S246" s="1033" t="str">
        <f ca="1">IFERROR(VLOOKUP($J246,'WM-AR'!$I$7:$AS$3267,16,FALSE),"")</f>
        <v/>
      </c>
      <c r="T246" s="1033" t="str">
        <f ca="1">IFERROR(VLOOKUP($J246,'WM-AR'!$I$7:$AS$3267,18,FALSE),"")</f>
        <v/>
      </c>
      <c r="U246" s="1033" t="str">
        <f ca="1">IFERROR(VLOOKUP($J246,'WM-AR'!$I$7:$AS$3267,20,FALSE),"")</f>
        <v/>
      </c>
      <c r="V246" s="1033" t="str">
        <f ca="1">IFERROR(VLOOKUP($J246,'WM-AR'!$I$7:$AS$3267,22,FALSE),"")</f>
        <v/>
      </c>
      <c r="W246" s="1033" t="str">
        <f ca="1">IFERROR(VLOOKUP($J246,'WM-AR'!$I$7:$AS$3267,24,FALSE),"")</f>
        <v/>
      </c>
      <c r="X246" s="1033" t="str">
        <f ca="1">IFERROR(VLOOKUP($J246,'WM-AR'!$I$7:$AS$3267,25,FALSE),"")</f>
        <v/>
      </c>
      <c r="Y246" s="1033" t="str">
        <f ca="1">IFERROR(VLOOKUP($J246,'WM-AR'!$I$7:$AS$3267,26,FALSE),"")</f>
        <v/>
      </c>
      <c r="Z246" s="1033" t="str">
        <f ca="1">IFERROR(VLOOKUP($J246,'WM-AR'!$I$7:$AS$3267,27,FALSE),"")</f>
        <v/>
      </c>
      <c r="AA246" s="1033" t="str">
        <f ca="1">IFERROR(VLOOKUP($J246,'WM-AR'!$I$7:$AS$3267,28,FALSE),"")</f>
        <v/>
      </c>
      <c r="AB246" s="1033" t="str">
        <f ca="1">IFERROR(VLOOKUP($J246,'WM-AR'!$I$7:$AS$3267,29,FALSE),"")</f>
        <v/>
      </c>
      <c r="AC246" s="1033" t="str">
        <f ca="1">IFERROR(VLOOKUP($J246,'WM-AR'!$I$7:$AS$3267,30,FALSE),"")</f>
        <v/>
      </c>
      <c r="AD246" s="1033" t="str">
        <f ca="1">IFERROR(VLOOKUP($J246,'WM-AR'!$I$7:$AS$3267,31,FALSE),"")</f>
        <v/>
      </c>
      <c r="AE246" s="1033" t="str">
        <f ca="1">IFERROR(VLOOKUP($J246,'WM-AR'!$I$7:$AS$3267,32,FALSE),"")</f>
        <v/>
      </c>
      <c r="AF246" s="1033" t="str">
        <f ca="1">IFERROR(VLOOKUP($J246,'WM-AR'!$I$7:$AS$3267,33,FALSE),"")</f>
        <v/>
      </c>
      <c r="AG246" s="1374"/>
      <c r="AH246" s="1375" t="s">
        <v>3757</v>
      </c>
      <c r="AI246" s="1375" t="s">
        <v>3757</v>
      </c>
      <c r="AJ246" s="1375"/>
      <c r="AK246" s="1375" t="str">
        <f t="shared" ca="1" si="22"/>
        <v/>
      </c>
      <c r="AL246" s="723"/>
      <c r="AM246" s="1028" t="str">
        <f>IF(AND(ISTEXT($E246),ISTEXT($B246)),"산출기준 &gt;&gt;  "&amp;_xlfn.XLOOKUP($E246,산출기준!$D:$D,산출기준!$E:$E,"매칭실패"),"")</f>
        <v/>
      </c>
    </row>
    <row r="247" spans="1:39" ht="54.95" customHeight="1">
      <c r="A247" s="1019"/>
      <c r="B247" s="724"/>
      <c r="C247" s="725"/>
      <c r="D247" s="731"/>
      <c r="E247" s="727"/>
      <c r="F247" s="1035"/>
      <c r="G247" s="886"/>
      <c r="H247" s="1376" t="str">
        <f ca="1">_xlfn.IFNA(_xlfn.XLOOKUP(J247,'WM-AR'!I:I,'WM-AR'!F:F),"")</f>
        <v/>
      </c>
      <c r="I247" s="1377"/>
      <c r="J247" s="732" t="str" cm="1">
        <f t="array" aca="1" ref="J247" ca="1">IF(ISTEXT(I247),INDIRECT("I"&amp;_xlfn.XMATCH("#",$I$1:INDIRECT("I"&amp;ROW()),,-1)+1)&amp;"-"&amp;I247,"")</f>
        <v/>
      </c>
      <c r="K247" s="1036"/>
      <c r="L247" s="1037" t="str">
        <f ca="1">IFERROR(VLOOKUP($J247,'WM-AR'!$I$7:$AS$3267,34,FALSE),"")</f>
        <v/>
      </c>
      <c r="M247" s="1378" t="str">
        <f ca="1">IFERROR(VLOOKUP($J247,'WM-AR'!$I$7:$AS$3267,4,FALSE),"")</f>
        <v/>
      </c>
      <c r="N247" s="1378" t="str">
        <f ca="1">IFERROR(VLOOKUP($J247,'WM-AR'!$I$7:$AS$3267,6,FALSE),"")</f>
        <v/>
      </c>
      <c r="O247" s="1378" t="str">
        <f ca="1">IFERROR(VLOOKUP($J247,'WM-AR'!$I$7:$AS$3267,8,FALSE),"")</f>
        <v/>
      </c>
      <c r="P247" s="1038" t="str">
        <f ca="1">IFERROR(VLOOKUP($J247,'WM-AR'!$I$7:$AS$3267,10,FALSE),"")</f>
        <v/>
      </c>
      <c r="Q247" s="1039" t="str">
        <f ca="1">IFERROR(VLOOKUP($J247,'WM-AR'!$I$7:$AS$3267,12,FALSE),"")</f>
        <v/>
      </c>
      <c r="R247" s="1039" t="str">
        <f ca="1">IFERROR(VLOOKUP($J247,'WM-AR'!$I$7:$AS$3267,14,FALSE),"")</f>
        <v/>
      </c>
      <c r="S247" s="1039" t="str">
        <f ca="1">IFERROR(VLOOKUP($J247,'WM-AR'!$I$7:$AS$3267,16,FALSE),"")</f>
        <v/>
      </c>
      <c r="T247" s="1039" t="str">
        <f ca="1">IFERROR(VLOOKUP($J247,'WM-AR'!$I$7:$AS$3267,18,FALSE),"")</f>
        <v/>
      </c>
      <c r="U247" s="1039" t="str">
        <f ca="1">IFERROR(VLOOKUP($J247,'WM-AR'!$I$7:$AS$3267,20,FALSE),"")</f>
        <v/>
      </c>
      <c r="V247" s="1039" t="str">
        <f ca="1">IFERROR(VLOOKUP($J247,'WM-AR'!$I$7:$AS$3267,22,FALSE),"")</f>
        <v/>
      </c>
      <c r="W247" s="1039" t="str">
        <f ca="1">IFERROR(VLOOKUP($J247,'WM-AR'!$I$7:$AS$3267,24,FALSE),"")</f>
        <v/>
      </c>
      <c r="X247" s="1039" t="str">
        <f ca="1">IFERROR(VLOOKUP($J247,'WM-AR'!$I$7:$AS$3267,25,FALSE),"")</f>
        <v/>
      </c>
      <c r="Y247" s="1039" t="str">
        <f ca="1">IFERROR(VLOOKUP($J247,'WM-AR'!$I$7:$AS$3267,26,FALSE),"")</f>
        <v/>
      </c>
      <c r="Z247" s="1039" t="str">
        <f ca="1">IFERROR(VLOOKUP($J247,'WM-AR'!$I$7:$AS$3267,27,FALSE),"")</f>
        <v/>
      </c>
      <c r="AA247" s="1039" t="str">
        <f ca="1">IFERROR(VLOOKUP($J247,'WM-AR'!$I$7:$AS$3267,28,FALSE),"")</f>
        <v/>
      </c>
      <c r="AB247" s="1039" t="str">
        <f ca="1">IFERROR(VLOOKUP($J247,'WM-AR'!$I$7:$AS$3267,29,FALSE),"")</f>
        <v/>
      </c>
      <c r="AC247" s="1039" t="str">
        <f ca="1">IFERROR(VLOOKUP($J247,'WM-AR'!$I$7:$AS$3267,30,FALSE),"")</f>
        <v/>
      </c>
      <c r="AD247" s="1039" t="str">
        <f ca="1">IFERROR(VLOOKUP($J247,'WM-AR'!$I$7:$AS$3267,31,FALSE),"")</f>
        <v/>
      </c>
      <c r="AE247" s="1039" t="str">
        <f ca="1">IFERROR(VLOOKUP($J247,'WM-AR'!$I$7:$AS$3267,32,FALSE),"")</f>
        <v/>
      </c>
      <c r="AF247" s="1039" t="str">
        <f ca="1">IFERROR(VLOOKUP($J247,'WM-AR'!$I$7:$AS$3267,33,FALSE),"")</f>
        <v/>
      </c>
      <c r="AG247" s="1379"/>
      <c r="AH247" s="1380" t="s">
        <v>3757</v>
      </c>
      <c r="AI247" s="1380" t="s">
        <v>3757</v>
      </c>
      <c r="AJ247" s="1380"/>
      <c r="AK247" s="1380" t="str">
        <f t="shared" ca="1" si="22"/>
        <v/>
      </c>
      <c r="AL247" s="743"/>
      <c r="AM247" s="1028" t="str">
        <f>IF(AND(ISTEXT($E247),ISTEXT($B247)),"산출기준 &gt;&gt;  "&amp;_xlfn.XLOOKUP($E247,산출기준!$D:$D,산출기준!$E:$E,"매칭실패"),"")</f>
        <v/>
      </c>
    </row>
    <row r="248" spans="1:39">
      <c r="B248" s="658"/>
      <c r="C248" s="659"/>
      <c r="D248" s="659"/>
      <c r="E248" s="659"/>
      <c r="F248" s="1056"/>
      <c r="G248" s="662"/>
      <c r="H248" s="662"/>
      <c r="I248" s="662"/>
      <c r="J248" s="652"/>
      <c r="K248" s="664"/>
      <c r="L248" s="664"/>
      <c r="M248" s="664"/>
      <c r="N248" s="664"/>
      <c r="O248" s="664"/>
      <c r="P248" s="664"/>
      <c r="Q248" s="664"/>
      <c r="R248" s="664"/>
      <c r="S248" s="664"/>
      <c r="T248" s="664"/>
      <c r="U248" s="664"/>
      <c r="V248" s="664"/>
      <c r="W248" s="664"/>
      <c r="X248" s="664"/>
      <c r="Y248" s="664"/>
      <c r="Z248" s="664"/>
      <c r="AA248" s="664"/>
      <c r="AB248" s="664"/>
      <c r="AC248" s="664"/>
      <c r="AD248" s="664"/>
      <c r="AE248" s="664"/>
      <c r="AF248" s="664"/>
      <c r="AG248" s="659"/>
      <c r="AH248" s="665"/>
      <c r="AI248" s="665"/>
      <c r="AJ248" s="666"/>
      <c r="AK248" s="666"/>
      <c r="AL248" s="662"/>
      <c r="AM248" s="88" t="str">
        <f>IF(AND(ISTEXT($E248),ISTEXT($B248)),"산출기준 &gt;&gt;  "&amp;_xlfn.XLOOKUP($E248,산출기준!$D:$D,산출기준!$E:$E,"매칭실패"),"")</f>
        <v/>
      </c>
    </row>
    <row r="249" spans="1:39">
      <c r="B249" s="658"/>
      <c r="C249" s="659"/>
      <c r="D249" s="659"/>
      <c r="E249" s="659"/>
      <c r="F249" s="661"/>
      <c r="G249" s="662"/>
      <c r="H249" s="662"/>
      <c r="I249" s="662"/>
      <c r="J249" s="652"/>
      <c r="K249" s="664"/>
      <c r="L249" s="664"/>
      <c r="M249" s="664"/>
      <c r="N249" s="664"/>
      <c r="O249" s="664"/>
      <c r="P249" s="664"/>
      <c r="Q249" s="664"/>
      <c r="R249" s="664"/>
      <c r="S249" s="664"/>
      <c r="T249" s="664"/>
      <c r="U249" s="664"/>
      <c r="V249" s="664"/>
      <c r="W249" s="664"/>
      <c r="X249" s="664"/>
      <c r="Y249" s="664"/>
      <c r="Z249" s="664"/>
      <c r="AA249" s="664"/>
      <c r="AB249" s="664"/>
      <c r="AC249" s="664"/>
      <c r="AD249" s="664"/>
      <c r="AE249" s="664"/>
      <c r="AF249" s="664"/>
      <c r="AG249" s="659"/>
      <c r="AH249" s="665"/>
      <c r="AI249" s="665"/>
      <c r="AJ249" s="666"/>
      <c r="AK249" s="666"/>
      <c r="AL249" s="662"/>
      <c r="AM249" s="88" t="str">
        <f>IF(AND(ISTEXT($E249),ISTEXT($B249)),"산출기준 &gt;&gt;  "&amp;_xlfn.XLOOKUP($E249,산출기준!$D:$D,산출기준!$E:$E,"매칭실패"),"")</f>
        <v/>
      </c>
    </row>
    <row r="250" spans="1:39" ht="34.9" customHeight="1">
      <c r="B250" s="623">
        <v>9.6999999999999993</v>
      </c>
      <c r="C250" s="626" t="s">
        <v>1481</v>
      </c>
      <c r="D250" s="626"/>
      <c r="E250" s="626"/>
      <c r="F250" s="627"/>
      <c r="G250" s="628"/>
      <c r="H250" s="628"/>
      <c r="I250" s="628"/>
      <c r="J250" s="630"/>
      <c r="K250" s="630"/>
      <c r="L250" s="631"/>
      <c r="M250" s="631"/>
      <c r="N250" s="631"/>
      <c r="O250" s="631"/>
      <c r="P250" s="631"/>
      <c r="Q250" s="631"/>
      <c r="R250" s="631"/>
      <c r="S250" s="631"/>
      <c r="T250" s="631"/>
      <c r="U250" s="631"/>
      <c r="V250" s="631"/>
      <c r="W250" s="631"/>
      <c r="X250" s="631"/>
      <c r="Y250" s="631"/>
      <c r="Z250" s="631"/>
      <c r="AA250" s="631"/>
      <c r="AB250" s="631"/>
      <c r="AC250" s="631"/>
      <c r="AD250" s="631"/>
      <c r="AE250" s="631"/>
      <c r="AF250" s="631"/>
      <c r="AG250" s="634"/>
      <c r="AH250" s="634"/>
      <c r="AI250" s="634"/>
      <c r="AJ250" s="634"/>
      <c r="AK250" s="634"/>
      <c r="AL250" s="634"/>
      <c r="AM250" s="88" t="str">
        <f>IF(AND(ISTEXT($E250),ISTEXT($B250)),"산출기준 &gt;&gt;  "&amp;_xlfn.XLOOKUP($E250,산출기준!$D:$D,산출기준!$E:$E,"매칭실패"),"")</f>
        <v/>
      </c>
    </row>
    <row r="251" spans="1:39">
      <c r="B251" s="635"/>
      <c r="C251" s="636"/>
      <c r="D251" s="636"/>
      <c r="E251" s="636"/>
      <c r="F251" s="638"/>
      <c r="G251" s="639"/>
      <c r="H251" s="639"/>
      <c r="I251" s="639"/>
      <c r="J251" s="641"/>
      <c r="K251" s="642"/>
      <c r="L251" s="642"/>
      <c r="M251" s="642"/>
      <c r="N251" s="642"/>
      <c r="O251" s="642"/>
      <c r="P251" s="642"/>
      <c r="Q251" s="642"/>
      <c r="R251" s="642"/>
      <c r="S251" s="642"/>
      <c r="T251" s="642"/>
      <c r="U251" s="642"/>
      <c r="V251" s="642"/>
      <c r="W251" s="642"/>
      <c r="X251" s="642"/>
      <c r="Y251" s="642"/>
      <c r="Z251" s="642"/>
      <c r="AA251" s="642"/>
      <c r="AB251" s="642"/>
      <c r="AC251" s="642"/>
      <c r="AD251" s="642"/>
      <c r="AE251" s="642"/>
      <c r="AF251" s="642"/>
      <c r="AG251" s="636"/>
      <c r="AH251" s="643"/>
      <c r="AI251" s="643"/>
      <c r="AJ251" s="644"/>
      <c r="AK251" s="644"/>
      <c r="AL251" s="639"/>
      <c r="AM251" s="88" t="str">
        <f>IF(AND(ISTEXT($E251),ISTEXT($B251)),"산출기준 &gt;&gt;  "&amp;_xlfn.XLOOKUP($E251,산출기준!$D:$D,산출기준!$E:$E,"매칭실패"),"")</f>
        <v/>
      </c>
    </row>
    <row r="252" spans="1:39">
      <c r="B252" s="645"/>
      <c r="C252" s="646" t="s">
        <v>4097</v>
      </c>
      <c r="D252" s="648"/>
      <c r="E252" s="648"/>
      <c r="F252" s="1057" t="s">
        <v>4098</v>
      </c>
      <c r="G252" s="645"/>
      <c r="H252" s="651"/>
      <c r="I252" s="651"/>
      <c r="J252" s="652"/>
      <c r="K252" s="652"/>
      <c r="L252" s="653"/>
      <c r="M252" s="653"/>
      <c r="N252" s="653"/>
      <c r="O252" s="653"/>
      <c r="P252" s="653"/>
      <c r="Q252" s="653"/>
      <c r="R252" s="653"/>
      <c r="S252" s="653"/>
      <c r="T252" s="653"/>
      <c r="U252" s="653"/>
      <c r="V252" s="653"/>
      <c r="W252" s="653"/>
      <c r="X252" s="653"/>
      <c r="Y252" s="653"/>
      <c r="Z252" s="653"/>
      <c r="AA252" s="653"/>
      <c r="AB252" s="653"/>
      <c r="AC252" s="653"/>
      <c r="AD252" s="653"/>
      <c r="AE252" s="653"/>
      <c r="AF252" s="653"/>
      <c r="AG252" s="656"/>
      <c r="AH252" s="656"/>
      <c r="AI252" s="656"/>
      <c r="AJ252" s="656"/>
      <c r="AK252" s="656"/>
      <c r="AL252" s="657"/>
      <c r="AM252" s="88" t="str">
        <f>IF(AND(ISTEXT($E252),ISTEXT($B252)),"산출기준 &gt;&gt;  "&amp;_xlfn.XLOOKUP($E252,산출기준!$D:$D,산출기준!$E:$E,"매칭실패"),"")</f>
        <v/>
      </c>
    </row>
    <row r="253" spans="1:39">
      <c r="B253" s="658"/>
      <c r="C253" s="659"/>
      <c r="D253" s="659"/>
      <c r="E253" s="659"/>
      <c r="F253" s="1056"/>
      <c r="G253" s="662"/>
      <c r="H253" s="662"/>
      <c r="I253" s="662"/>
      <c r="J253" s="652"/>
      <c r="K253" s="664"/>
      <c r="L253" s="664"/>
      <c r="M253" s="664"/>
      <c r="N253" s="664"/>
      <c r="O253" s="664"/>
      <c r="P253" s="664"/>
      <c r="Q253" s="664"/>
      <c r="R253" s="664"/>
      <c r="S253" s="664"/>
      <c r="T253" s="664"/>
      <c r="U253" s="664"/>
      <c r="V253" s="664"/>
      <c r="W253" s="664"/>
      <c r="X253" s="664"/>
      <c r="Y253" s="664"/>
      <c r="Z253" s="664"/>
      <c r="AA253" s="664"/>
      <c r="AB253" s="664"/>
      <c r="AC253" s="664"/>
      <c r="AD253" s="664"/>
      <c r="AE253" s="664"/>
      <c r="AF253" s="664"/>
      <c r="AG253" s="659"/>
      <c r="AH253" s="665"/>
      <c r="AI253" s="665"/>
      <c r="AJ253" s="666"/>
      <c r="AK253" s="666"/>
      <c r="AL253" s="662"/>
      <c r="AM253" s="88" t="str">
        <f>IF(AND(ISTEXT($E253),ISTEXT($B253)),"산출기준 &gt;&gt;  "&amp;_xlfn.XLOOKUP($E253,산출기준!$D:$D,산출기준!$E:$E,"매칭실패"),"")</f>
        <v/>
      </c>
    </row>
    <row r="254" spans="1:39" ht="34.9" customHeight="1">
      <c r="B254" s="808" t="str" cm="1">
        <f t="array" aca="1" ref="B254" ca="1">_xlfn.IFNA(INDIRECT("Family_표준_구성도!B"&amp;MATCH(F254,INDIRECT("Family_표준_구성도!"&amp;"C:C"),0)),"")</f>
        <v>9.7.1.1.1</v>
      </c>
      <c r="C254" s="668" t="s">
        <v>2016</v>
      </c>
      <c r="D254" s="809"/>
      <c r="E254" s="668" t="s">
        <v>2021</v>
      </c>
      <c r="F254" s="1265" t="s">
        <v>4099</v>
      </c>
      <c r="G254" s="811"/>
      <c r="H254" s="917" t="s">
        <v>4100</v>
      </c>
      <c r="I254" s="1356" t="s">
        <v>1653</v>
      </c>
      <c r="J254" s="1356"/>
      <c r="K254" s="674"/>
      <c r="L254" s="674"/>
      <c r="M254" s="1357" t="str" cm="1">
        <f t="array" aca="1" ref="M254:N254" ca="1">TRANSPOSE(INDIRECT("'WM-AR'!D"&amp;_xlfn.XMATCH($I255,'WM-AR'!G:G,0,1)):INDIRECT("'WM-AR'!D"&amp;_xlfn.XMATCH($I255,'WM-AR'!G:G,0,-1)))</f>
        <v>Aluminum</v>
      </c>
      <c r="N254" s="1357" t="str">
        <f ca="1"/>
        <v>Steel</v>
      </c>
      <c r="O254" s="1358"/>
      <c r="P254" s="1359"/>
      <c r="Q254" s="1360"/>
      <c r="R254" s="1360"/>
      <c r="S254" s="1360"/>
      <c r="T254" s="1360"/>
      <c r="U254" s="1360"/>
      <c r="V254" s="1360"/>
      <c r="W254" s="1361"/>
      <c r="X254" s="1362"/>
      <c r="Y254" s="679"/>
      <c r="Z254" s="679"/>
      <c r="AA254" s="679"/>
      <c r="AB254" s="679"/>
      <c r="AC254" s="679"/>
      <c r="AD254" s="679"/>
      <c r="AE254" s="679"/>
      <c r="AF254" s="679"/>
      <c r="AG254" s="1043"/>
      <c r="AH254" s="682"/>
      <c r="AI254" s="682"/>
      <c r="AJ254" s="682"/>
      <c r="AK254" s="682"/>
      <c r="AL254" s="683"/>
      <c r="AM254" s="88" t="str">
        <f ca="1">IF(AND(ISTEXT($E254),ISTEXT($B254)),"산출기준 &gt;&gt;  "&amp;_xlfn.XLOOKUP($E254,산출기준!$D:$D,산출기준!$E:$E,"매칭실패"),"")</f>
        <v>산출기준 &gt;&gt;  [ 윈도우 일반 산출 ]</v>
      </c>
    </row>
    <row r="255" spans="1:39" ht="49.9" customHeight="1" outlineLevel="1">
      <c r="B255" s="758"/>
      <c r="C255" s="759"/>
      <c r="D255" s="759"/>
      <c r="E255" s="814"/>
      <c r="F255" s="775"/>
      <c r="G255" s="1363" t="s">
        <v>3752</v>
      </c>
      <c r="H255" s="1364" t="str">
        <f>_xlfn.XLOOKUP(I255,'WM-AR'!G:G,'WM-AR'!E:E)</f>
        <v>A04AR164 Finishing Work Door &amp; Window Work Louver (UoM: EA)</v>
      </c>
      <c r="I255" s="765" t="s">
        <v>4101</v>
      </c>
      <c r="J255" s="1365"/>
      <c r="K255" s="766"/>
      <c r="L255" s="766"/>
      <c r="M255" s="1366"/>
      <c r="N255" s="1366"/>
      <c r="O255" s="1366"/>
      <c r="P255" s="1366"/>
      <c r="Q255" s="1366"/>
      <c r="R255" s="1366"/>
      <c r="S255" s="1366"/>
      <c r="T255" s="1366"/>
      <c r="U255" s="1366"/>
      <c r="V255" s="1366"/>
      <c r="W255" s="1366"/>
      <c r="X255" s="1366"/>
      <c r="Y255" s="766"/>
      <c r="Z255" s="766"/>
      <c r="AA255" s="766"/>
      <c r="AB255" s="766"/>
      <c r="AC255" s="766"/>
      <c r="AD255" s="766"/>
      <c r="AE255" s="766"/>
      <c r="AF255" s="766"/>
      <c r="AG255" s="1385" t="s">
        <v>4020</v>
      </c>
      <c r="AH255" s="1045"/>
      <c r="AI255" s="1045"/>
      <c r="AJ255" s="1046"/>
      <c r="AK255" s="1046"/>
      <c r="AL255" s="759"/>
      <c r="AM255" s="88" t="str">
        <f>IF(AND(ISTEXT($E255),ISTEXT($B255)),"산출기준 &gt;&gt;  "&amp;_xlfn.XLOOKUP($E255,산출기준!$D:$D,산출기준!$E:$E,"매칭실패"),"")</f>
        <v/>
      </c>
    </row>
    <row r="256" spans="1:39" ht="54.95" customHeight="1">
      <c r="A256" s="1019"/>
      <c r="B256" s="684"/>
      <c r="C256" s="685"/>
      <c r="D256" s="1020"/>
      <c r="E256" s="687"/>
      <c r="F256" s="1021"/>
      <c r="G256" s="875" t="s">
        <v>2501</v>
      </c>
      <c r="H256" s="1367" t="str">
        <f ca="1">_xlfn.IFNA(_xlfn.XLOOKUP(J256,'WM-AR'!I:I,'WM-AR'!F:F),"")</f>
        <v xml:space="preserve">A04AR164-00001 Finishing Work Door &amp; Window Work Louver (UoM: EA) Aluminum     w/ Hardware &amp; Accessories  </v>
      </c>
      <c r="I256" s="1368" t="s">
        <v>3755</v>
      </c>
      <c r="J256" s="692" t="str" cm="1">
        <f t="array" aca="1" ref="J256" ca="1">IF(ISTEXT(I256),INDIRECT("I"&amp;_xlfn.XMATCH("#",$I$1:INDIRECT("I"&amp;ROW()),,-1)+1)&amp;"-"&amp;I256,"")</f>
        <v>A04AR164-00001</v>
      </c>
      <c r="K256" s="1022"/>
      <c r="L256" s="1023" t="str">
        <f ca="1">IFERROR(VLOOKUP($J256,'WM-AR'!$I$7:$AS$3267,34,FALSE),"")</f>
        <v>EA</v>
      </c>
      <c r="M256" s="1369" t="str">
        <f ca="1">IFERROR(VLOOKUP($J256,'WM-AR'!$I$7:$AS$3267,4,FALSE),"")</f>
        <v>Finishing Work</v>
      </c>
      <c r="N256" s="1369" t="str">
        <f ca="1">IFERROR(VLOOKUP($J256,'WM-AR'!$I$7:$AS$3267,6,FALSE),"")</f>
        <v>Door &amp; Window Work</v>
      </c>
      <c r="O256" s="1369" t="str">
        <f ca="1">IFERROR(VLOOKUP($J256,'WM-AR'!$I$7:$AS$3267,8,FALSE),"")</f>
        <v>Louver (UoM: EA)</v>
      </c>
      <c r="P256" s="1025" t="str">
        <f ca="1">IFERROR(VLOOKUP($J256,'WM-AR'!$I$7:$AS$3267,10,FALSE),"")</f>
        <v>Aluminum</v>
      </c>
      <c r="Q256" s="1026">
        <f ca="1">IFERROR(VLOOKUP($J256,'WM-AR'!$I$7:$AS$3267,12,FALSE),"")</f>
        <v>0</v>
      </c>
      <c r="R256" s="1026">
        <f ca="1">IFERROR(VLOOKUP($J256,'WM-AR'!$I$7:$AS$3267,14,FALSE),"")</f>
        <v>0</v>
      </c>
      <c r="S256" s="1026">
        <f ca="1">IFERROR(VLOOKUP($J256,'WM-AR'!$I$7:$AS$3267,16,FALSE),"")</f>
        <v>0</v>
      </c>
      <c r="T256" s="1026">
        <f ca="1">IFERROR(VLOOKUP($J256,'WM-AR'!$I$7:$AS$3267,18,FALSE),"")</f>
        <v>0</v>
      </c>
      <c r="U256" s="1026" t="str">
        <f ca="1">IFERROR(VLOOKUP($J256,'WM-AR'!$I$7:$AS$3267,20,FALSE),"")</f>
        <v>w/ Hardware &amp; Accessories</v>
      </c>
      <c r="V256" s="1026">
        <f ca="1">IFERROR(VLOOKUP($J256,'WM-AR'!$I$7:$AS$3267,22,FALSE),"")</f>
        <v>0</v>
      </c>
      <c r="W256" s="1026">
        <f ca="1">IFERROR(VLOOKUP($J256,'WM-AR'!$I$7:$AS$3267,24,FALSE),"")</f>
        <v>0</v>
      </c>
      <c r="X256" s="1026">
        <f ca="1">IFERROR(VLOOKUP($J256,'WM-AR'!$I$7:$AS$3267,25,FALSE),"")</f>
        <v>0</v>
      </c>
      <c r="Y256" s="1026" t="str">
        <f ca="1">IFERROR(VLOOKUP($J256,'WM-AR'!$I$7:$AS$3267,26,FALSE),"")</f>
        <v>W x H=(  )mm x (  )mm</v>
      </c>
      <c r="Z256" s="1026">
        <f ca="1">IFERROR(VLOOKUP($J256,'WM-AR'!$I$7:$AS$3267,27,FALSE),"")</f>
        <v>0</v>
      </c>
      <c r="AA256" s="1026">
        <f ca="1">IFERROR(VLOOKUP($J256,'WM-AR'!$I$7:$AS$3267,28,FALSE),"")</f>
        <v>0</v>
      </c>
      <c r="AB256" s="1026">
        <f ca="1">IFERROR(VLOOKUP($J256,'WM-AR'!$I$7:$AS$3267,29,FALSE),"")</f>
        <v>0</v>
      </c>
      <c r="AC256" s="1026">
        <f ca="1">IFERROR(VLOOKUP($J256,'WM-AR'!$I$7:$AS$3267,30,FALSE),"")</f>
        <v>0</v>
      </c>
      <c r="AD256" s="1026">
        <f ca="1">IFERROR(VLOOKUP($J256,'WM-AR'!$I$7:$AS$3267,31,FALSE),"")</f>
        <v>0</v>
      </c>
      <c r="AE256" s="1026">
        <f ca="1">IFERROR(VLOOKUP($J256,'WM-AR'!$I$7:$AS$3267,32,FALSE),"")</f>
        <v>0</v>
      </c>
      <c r="AF256" s="1026" t="str">
        <f ca="1">IFERROR(VLOOKUP($J256,'WM-AR'!$I$7:$AS$3267,33,FALSE),"")</f>
        <v/>
      </c>
      <c r="AG256" s="1370" t="s">
        <v>4021</v>
      </c>
      <c r="AH256" s="834" t="s">
        <v>3757</v>
      </c>
      <c r="AI256" s="834" t="s">
        <v>3757</v>
      </c>
      <c r="AJ256" s="836"/>
      <c r="AK256" s="836" t="str">
        <f ca="1">L256</f>
        <v>EA</v>
      </c>
      <c r="AL256" s="704"/>
      <c r="AM256" s="1028" t="str">
        <f>IF(AND(ISTEXT($E256),ISTEXT($B256)),"산출기준 &gt;&gt;  "&amp;_xlfn.XLOOKUP($E256,산출기준!$D:$D,산출기준!$E:$E,"매칭실패"),"")</f>
        <v/>
      </c>
    </row>
    <row r="257" spans="1:39" ht="54.95" customHeight="1">
      <c r="A257" s="1019"/>
      <c r="B257" s="705"/>
      <c r="C257" s="706"/>
      <c r="D257" s="787" t="s">
        <v>2715</v>
      </c>
      <c r="E257" s="708"/>
      <c r="F257" s="1029"/>
      <c r="G257" s="882" t="s">
        <v>4102</v>
      </c>
      <c r="H257" s="1371" t="str">
        <f ca="1">_xlfn.IFNA(_xlfn.XLOOKUP(J257,'WM-AR'!I:I,'WM-AR'!F:F),"")</f>
        <v/>
      </c>
      <c r="I257" s="1372"/>
      <c r="J257" s="712" t="str" cm="1">
        <f t="array" aca="1" ref="J257" ca="1">IF(ISTEXT(I257),INDIRECT("I"&amp;_xlfn.XMATCH("#",$I$1:INDIRECT("I"&amp;ROW()),,-1)+1)&amp;"-"&amp;I257,"")</f>
        <v/>
      </c>
      <c r="K257" s="1030"/>
      <c r="L257" s="1031" t="str">
        <f ca="1">IFERROR(VLOOKUP($J257,'WM-AR'!$I$7:$AS$3267,34,FALSE),"")</f>
        <v/>
      </c>
      <c r="M257" s="1373" t="str">
        <f ca="1">IFERROR(VLOOKUP($J257,'WM-AR'!$I$7:$AS$3267,4,FALSE),"")</f>
        <v/>
      </c>
      <c r="N257" s="1373" t="str">
        <f ca="1">IFERROR(VLOOKUP($J257,'WM-AR'!$I$7:$AS$3267,6,FALSE),"")</f>
        <v/>
      </c>
      <c r="O257" s="1373" t="str">
        <f ca="1">IFERROR(VLOOKUP($J257,'WM-AR'!$I$7:$AS$3267,8,FALSE),"")</f>
        <v/>
      </c>
      <c r="P257" s="1032" t="str">
        <f ca="1">IFERROR(VLOOKUP($J257,'WM-AR'!$I$7:$AS$3267,10,FALSE),"")</f>
        <v/>
      </c>
      <c r="Q257" s="1033" t="str">
        <f ca="1">IFERROR(VLOOKUP($J257,'WM-AR'!$I$7:$AS$3267,12,FALSE),"")</f>
        <v/>
      </c>
      <c r="R257" s="1033" t="str">
        <f ca="1">IFERROR(VLOOKUP($J257,'WM-AR'!$I$7:$AS$3267,14,FALSE),"")</f>
        <v/>
      </c>
      <c r="S257" s="1033" t="str">
        <f ca="1">IFERROR(VLOOKUP($J257,'WM-AR'!$I$7:$AS$3267,16,FALSE),"")</f>
        <v/>
      </c>
      <c r="T257" s="1033" t="str">
        <f ca="1">IFERROR(VLOOKUP($J257,'WM-AR'!$I$7:$AS$3267,18,FALSE),"")</f>
        <v/>
      </c>
      <c r="U257" s="1033" t="str">
        <f ca="1">IFERROR(VLOOKUP($J257,'WM-AR'!$I$7:$AS$3267,20,FALSE),"")</f>
        <v/>
      </c>
      <c r="V257" s="1033" t="str">
        <f ca="1">IFERROR(VLOOKUP($J257,'WM-AR'!$I$7:$AS$3267,22,FALSE),"")</f>
        <v/>
      </c>
      <c r="W257" s="1033" t="str">
        <f ca="1">IFERROR(VLOOKUP($J257,'WM-AR'!$I$7:$AS$3267,24,FALSE),"")</f>
        <v/>
      </c>
      <c r="X257" s="1033" t="str">
        <f ca="1">IFERROR(VLOOKUP($J257,'WM-AR'!$I$7:$AS$3267,25,FALSE),"")</f>
        <v/>
      </c>
      <c r="Y257" s="1033" t="str">
        <f ca="1">IFERROR(VLOOKUP($J257,'WM-AR'!$I$7:$AS$3267,26,FALSE),"")</f>
        <v/>
      </c>
      <c r="Z257" s="1033" t="str">
        <f ca="1">IFERROR(VLOOKUP($J257,'WM-AR'!$I$7:$AS$3267,27,FALSE),"")</f>
        <v/>
      </c>
      <c r="AA257" s="1033" t="str">
        <f ca="1">IFERROR(VLOOKUP($J257,'WM-AR'!$I$7:$AS$3267,28,FALSE),"")</f>
        <v/>
      </c>
      <c r="AB257" s="1033" t="str">
        <f ca="1">IFERROR(VLOOKUP($J257,'WM-AR'!$I$7:$AS$3267,29,FALSE),"")</f>
        <v/>
      </c>
      <c r="AC257" s="1033" t="str">
        <f ca="1">IFERROR(VLOOKUP($J257,'WM-AR'!$I$7:$AS$3267,30,FALSE),"")</f>
        <v/>
      </c>
      <c r="AD257" s="1033" t="str">
        <f ca="1">IFERROR(VLOOKUP($J257,'WM-AR'!$I$7:$AS$3267,31,FALSE),"")</f>
        <v/>
      </c>
      <c r="AE257" s="1033" t="str">
        <f ca="1">IFERROR(VLOOKUP($J257,'WM-AR'!$I$7:$AS$3267,32,FALSE),"")</f>
        <v/>
      </c>
      <c r="AF257" s="1033" t="str">
        <f ca="1">IFERROR(VLOOKUP($J257,'WM-AR'!$I$7:$AS$3267,33,FALSE),"")</f>
        <v/>
      </c>
      <c r="AG257" s="1354" t="s">
        <v>4103</v>
      </c>
      <c r="AH257" s="1375" t="s">
        <v>3757</v>
      </c>
      <c r="AI257" s="1375" t="s">
        <v>3757</v>
      </c>
      <c r="AJ257" s="1375"/>
      <c r="AK257" s="1375" t="str">
        <f t="shared" ref="AK257:AK258" ca="1" si="23">L257</f>
        <v/>
      </c>
      <c r="AL257" s="723"/>
      <c r="AM257" s="1028" t="str">
        <f>IF(AND(ISTEXT($E257),ISTEXT($B257)),"산출기준 &gt;&gt;  "&amp;_xlfn.XLOOKUP($E257,산출기준!$D:$D,산출기준!$E:$E,"매칭실패"),"")</f>
        <v/>
      </c>
    </row>
    <row r="258" spans="1:39" ht="54.95" customHeight="1">
      <c r="A258" s="1019"/>
      <c r="B258" s="724"/>
      <c r="C258" s="725"/>
      <c r="D258" s="731"/>
      <c r="E258" s="727"/>
      <c r="F258" s="1035"/>
      <c r="G258" s="886"/>
      <c r="H258" s="1376" t="str">
        <f ca="1">_xlfn.IFNA(_xlfn.XLOOKUP(J258,'WM-AR'!I:I,'WM-AR'!F:F),"")</f>
        <v/>
      </c>
      <c r="I258" s="1377"/>
      <c r="J258" s="732" t="str" cm="1">
        <f t="array" aca="1" ref="J258" ca="1">IF(ISTEXT(I258),INDIRECT("I"&amp;_xlfn.XMATCH("#",$I$1:INDIRECT("I"&amp;ROW()),,-1)+1)&amp;"-"&amp;I258,"")</f>
        <v/>
      </c>
      <c r="K258" s="1036"/>
      <c r="L258" s="1037" t="str">
        <f ca="1">IFERROR(VLOOKUP($J258,'WM-AR'!$I$7:$AS$3267,34,FALSE),"")</f>
        <v/>
      </c>
      <c r="M258" s="1378" t="str">
        <f ca="1">IFERROR(VLOOKUP($J258,'WM-AR'!$I$7:$AS$3267,4,FALSE),"")</f>
        <v/>
      </c>
      <c r="N258" s="1378" t="str">
        <f ca="1">IFERROR(VLOOKUP($J258,'WM-AR'!$I$7:$AS$3267,6,FALSE),"")</f>
        <v/>
      </c>
      <c r="O258" s="1378" t="str">
        <f ca="1">IFERROR(VLOOKUP($J258,'WM-AR'!$I$7:$AS$3267,8,FALSE),"")</f>
        <v/>
      </c>
      <c r="P258" s="1038" t="str">
        <f ca="1">IFERROR(VLOOKUP($J258,'WM-AR'!$I$7:$AS$3267,10,FALSE),"")</f>
        <v/>
      </c>
      <c r="Q258" s="1039" t="str">
        <f ca="1">IFERROR(VLOOKUP($J258,'WM-AR'!$I$7:$AS$3267,12,FALSE),"")</f>
        <v/>
      </c>
      <c r="R258" s="1039" t="str">
        <f ca="1">IFERROR(VLOOKUP($J258,'WM-AR'!$I$7:$AS$3267,14,FALSE),"")</f>
        <v/>
      </c>
      <c r="S258" s="1039" t="str">
        <f ca="1">IFERROR(VLOOKUP($J258,'WM-AR'!$I$7:$AS$3267,16,FALSE),"")</f>
        <v/>
      </c>
      <c r="T258" s="1039" t="str">
        <f ca="1">IFERROR(VLOOKUP($J258,'WM-AR'!$I$7:$AS$3267,18,FALSE),"")</f>
        <v/>
      </c>
      <c r="U258" s="1039" t="str">
        <f ca="1">IFERROR(VLOOKUP($J258,'WM-AR'!$I$7:$AS$3267,20,FALSE),"")</f>
        <v/>
      </c>
      <c r="V258" s="1039" t="str">
        <f ca="1">IFERROR(VLOOKUP($J258,'WM-AR'!$I$7:$AS$3267,22,FALSE),"")</f>
        <v/>
      </c>
      <c r="W258" s="1039" t="str">
        <f ca="1">IFERROR(VLOOKUP($J258,'WM-AR'!$I$7:$AS$3267,24,FALSE),"")</f>
        <v/>
      </c>
      <c r="X258" s="1039" t="str">
        <f ca="1">IFERROR(VLOOKUP($J258,'WM-AR'!$I$7:$AS$3267,25,FALSE),"")</f>
        <v/>
      </c>
      <c r="Y258" s="1039" t="str">
        <f ca="1">IFERROR(VLOOKUP($J258,'WM-AR'!$I$7:$AS$3267,26,FALSE),"")</f>
        <v/>
      </c>
      <c r="Z258" s="1039" t="str">
        <f ca="1">IFERROR(VLOOKUP($J258,'WM-AR'!$I$7:$AS$3267,27,FALSE),"")</f>
        <v/>
      </c>
      <c r="AA258" s="1039" t="str">
        <f ca="1">IFERROR(VLOOKUP($J258,'WM-AR'!$I$7:$AS$3267,28,FALSE),"")</f>
        <v/>
      </c>
      <c r="AB258" s="1039" t="str">
        <f ca="1">IFERROR(VLOOKUP($J258,'WM-AR'!$I$7:$AS$3267,29,FALSE),"")</f>
        <v/>
      </c>
      <c r="AC258" s="1039" t="str">
        <f ca="1">IFERROR(VLOOKUP($J258,'WM-AR'!$I$7:$AS$3267,30,FALSE),"")</f>
        <v/>
      </c>
      <c r="AD258" s="1039" t="str">
        <f ca="1">IFERROR(VLOOKUP($J258,'WM-AR'!$I$7:$AS$3267,31,FALSE),"")</f>
        <v/>
      </c>
      <c r="AE258" s="1039" t="str">
        <f ca="1">IFERROR(VLOOKUP($J258,'WM-AR'!$I$7:$AS$3267,32,FALSE),"")</f>
        <v/>
      </c>
      <c r="AF258" s="1039" t="str">
        <f ca="1">IFERROR(VLOOKUP($J258,'WM-AR'!$I$7:$AS$3267,33,FALSE),"")</f>
        <v/>
      </c>
      <c r="AG258" s="1379"/>
      <c r="AH258" s="1380" t="s">
        <v>3757</v>
      </c>
      <c r="AI258" s="1380" t="s">
        <v>3757</v>
      </c>
      <c r="AJ258" s="1380"/>
      <c r="AK258" s="1380" t="str">
        <f t="shared" ca="1" si="23"/>
        <v/>
      </c>
      <c r="AL258" s="743"/>
      <c r="AM258" s="1028" t="str">
        <f>IF(AND(ISTEXT($E258),ISTEXT($B258)),"산출기준 &gt;&gt;  "&amp;_xlfn.XLOOKUP($E258,산출기준!$D:$D,산출기준!$E:$E,"매칭실패"),"")</f>
        <v/>
      </c>
    </row>
    <row r="259" spans="1:39">
      <c r="B259" s="645"/>
      <c r="C259" s="646"/>
      <c r="D259" s="648"/>
      <c r="E259" s="648"/>
      <c r="F259" s="1047"/>
      <c r="G259" s="645"/>
      <c r="H259" s="651"/>
      <c r="I259" s="651"/>
      <c r="J259" s="1384"/>
      <c r="K259" s="652"/>
      <c r="L259" s="653"/>
      <c r="M259" s="653"/>
      <c r="N259" s="653"/>
      <c r="O259" s="653"/>
      <c r="P259" s="653"/>
      <c r="Q259" s="653"/>
      <c r="R259" s="653"/>
      <c r="S259" s="653"/>
      <c r="T259" s="653"/>
      <c r="U259" s="653"/>
      <c r="V259" s="653"/>
      <c r="W259" s="653"/>
      <c r="X259" s="653"/>
      <c r="Y259" s="653"/>
      <c r="Z259" s="653"/>
      <c r="AA259" s="653"/>
      <c r="AB259" s="653"/>
      <c r="AC259" s="653"/>
      <c r="AD259" s="653"/>
      <c r="AE259" s="653"/>
      <c r="AF259" s="653"/>
      <c r="AG259" s="656"/>
      <c r="AH259" s="656"/>
      <c r="AI259" s="656"/>
      <c r="AJ259" s="656"/>
      <c r="AK259" s="656"/>
      <c r="AL259" s="657"/>
    </row>
    <row r="260" spans="1:39">
      <c r="B260" s="645"/>
      <c r="C260" s="646"/>
      <c r="D260" s="648"/>
      <c r="E260" s="648"/>
      <c r="F260" s="1047"/>
      <c r="G260" s="645"/>
      <c r="H260" s="651"/>
      <c r="I260" s="651"/>
      <c r="J260" s="652"/>
      <c r="K260" s="652"/>
      <c r="L260" s="653"/>
      <c r="M260" s="653"/>
      <c r="N260" s="653"/>
      <c r="O260" s="653"/>
      <c r="P260" s="653"/>
      <c r="Q260" s="653"/>
      <c r="R260" s="653"/>
      <c r="S260" s="653"/>
      <c r="T260" s="653"/>
      <c r="U260" s="653"/>
      <c r="V260" s="653"/>
      <c r="W260" s="653"/>
      <c r="X260" s="653"/>
      <c r="Y260" s="653"/>
      <c r="Z260" s="653"/>
      <c r="AA260" s="653"/>
      <c r="AB260" s="653"/>
      <c r="AC260" s="653"/>
      <c r="AD260" s="653"/>
      <c r="AE260" s="653"/>
      <c r="AF260" s="653"/>
      <c r="AG260" s="656"/>
      <c r="AH260" s="656"/>
      <c r="AI260" s="656"/>
      <c r="AJ260" s="656"/>
      <c r="AK260" s="656"/>
      <c r="AL260" s="657"/>
    </row>
    <row r="261" spans="1:39">
      <c r="B261" s="658"/>
      <c r="C261" s="659"/>
      <c r="D261" s="659"/>
      <c r="E261" s="659"/>
      <c r="F261" s="661"/>
      <c r="G261" s="662"/>
      <c r="H261" s="662"/>
      <c r="I261" s="662"/>
      <c r="J261" s="652"/>
      <c r="K261" s="664"/>
      <c r="L261" s="664"/>
      <c r="M261" s="664"/>
      <c r="N261" s="664"/>
      <c r="O261" s="664"/>
      <c r="P261" s="664"/>
      <c r="Q261" s="664"/>
      <c r="R261" s="664"/>
      <c r="S261" s="664"/>
      <c r="T261" s="664"/>
      <c r="U261" s="664"/>
      <c r="V261" s="664"/>
      <c r="W261" s="664"/>
      <c r="X261" s="664"/>
      <c r="Y261" s="664"/>
      <c r="Z261" s="664"/>
      <c r="AA261" s="664"/>
      <c r="AB261" s="664"/>
      <c r="AC261" s="664"/>
      <c r="AD261" s="664"/>
      <c r="AE261" s="664"/>
      <c r="AF261" s="664"/>
      <c r="AG261" s="659"/>
      <c r="AH261" s="665"/>
      <c r="AI261" s="665"/>
      <c r="AJ261" s="666"/>
      <c r="AK261" s="666"/>
      <c r="AL261" s="662"/>
    </row>
    <row r="262" spans="1:39">
      <c r="B262" s="645"/>
      <c r="C262" s="646"/>
      <c r="D262" s="648"/>
      <c r="E262" s="648"/>
      <c r="F262" s="1047"/>
      <c r="G262" s="645"/>
      <c r="H262" s="651"/>
      <c r="I262" s="651"/>
      <c r="J262" s="1384"/>
      <c r="K262" s="652"/>
      <c r="L262" s="653"/>
      <c r="M262" s="653"/>
      <c r="N262" s="653"/>
      <c r="O262" s="653"/>
      <c r="P262" s="653"/>
      <c r="Q262" s="653"/>
      <c r="R262" s="653"/>
      <c r="S262" s="653"/>
      <c r="T262" s="653"/>
      <c r="U262" s="653"/>
      <c r="V262" s="653"/>
      <c r="W262" s="653"/>
      <c r="X262" s="653"/>
      <c r="Y262" s="653"/>
      <c r="Z262" s="653"/>
      <c r="AA262" s="653"/>
      <c r="AB262" s="653"/>
      <c r="AC262" s="653"/>
      <c r="AD262" s="653"/>
      <c r="AE262" s="653"/>
      <c r="AF262" s="653"/>
      <c r="AG262" s="656"/>
      <c r="AH262" s="656"/>
      <c r="AI262" s="656"/>
      <c r="AJ262" s="656"/>
      <c r="AK262" s="656"/>
      <c r="AL262" s="657"/>
    </row>
    <row r="263" spans="1:39">
      <c r="B263" s="645"/>
      <c r="C263" s="646"/>
      <c r="D263" s="648"/>
      <c r="E263" s="648"/>
      <c r="F263" s="1047"/>
      <c r="G263" s="645"/>
      <c r="H263" s="651"/>
      <c r="I263" s="651"/>
      <c r="J263" s="652"/>
      <c r="K263" s="652"/>
      <c r="L263" s="653"/>
      <c r="M263" s="653"/>
      <c r="N263" s="653"/>
      <c r="O263" s="653"/>
      <c r="P263" s="653"/>
      <c r="Q263" s="653"/>
      <c r="R263" s="653"/>
      <c r="S263" s="653"/>
      <c r="T263" s="653"/>
      <c r="U263" s="653"/>
      <c r="V263" s="653"/>
      <c r="W263" s="653"/>
      <c r="X263" s="653"/>
      <c r="Y263" s="653"/>
      <c r="Z263" s="653"/>
      <c r="AA263" s="653"/>
      <c r="AB263" s="653"/>
      <c r="AC263" s="653"/>
      <c r="AD263" s="653"/>
      <c r="AE263" s="653"/>
      <c r="AF263" s="653"/>
      <c r="AG263" s="656"/>
      <c r="AH263" s="656"/>
      <c r="AI263" s="656"/>
      <c r="AJ263" s="656"/>
      <c r="AK263" s="656"/>
      <c r="AL263" s="657"/>
    </row>
    <row r="264" spans="1:39">
      <c r="B264" s="658"/>
      <c r="C264" s="659"/>
      <c r="D264" s="659"/>
      <c r="E264" s="659"/>
      <c r="F264" s="661"/>
      <c r="G264" s="662"/>
      <c r="H264" s="662"/>
      <c r="I264" s="662"/>
      <c r="J264" s="652"/>
      <c r="K264" s="664"/>
      <c r="L264" s="664"/>
      <c r="M264" s="664"/>
      <c r="N264" s="664"/>
      <c r="O264" s="664"/>
      <c r="P264" s="664"/>
      <c r="Q264" s="664"/>
      <c r="R264" s="664"/>
      <c r="S264" s="664"/>
      <c r="T264" s="664"/>
      <c r="U264" s="664"/>
      <c r="V264" s="664"/>
      <c r="W264" s="664"/>
      <c r="X264" s="664"/>
      <c r="Y264" s="664"/>
      <c r="Z264" s="664"/>
      <c r="AA264" s="664"/>
      <c r="AB264" s="664"/>
      <c r="AC264" s="664"/>
      <c r="AD264" s="664"/>
      <c r="AE264" s="664"/>
      <c r="AF264" s="664"/>
      <c r="AG264" s="659"/>
      <c r="AH264" s="665"/>
      <c r="AI264" s="665"/>
      <c r="AJ264" s="666"/>
      <c r="AK264" s="666"/>
      <c r="AL264" s="662"/>
    </row>
    <row r="265" spans="1:39">
      <c r="B265" s="658"/>
      <c r="C265" s="659"/>
      <c r="D265" s="659"/>
      <c r="E265" s="659"/>
      <c r="F265" s="661"/>
      <c r="G265" s="662"/>
      <c r="H265" s="662"/>
      <c r="I265" s="662"/>
      <c r="J265" s="652"/>
      <c r="K265" s="664"/>
      <c r="L265" s="664"/>
      <c r="M265" s="664"/>
      <c r="N265" s="664"/>
      <c r="O265" s="664"/>
      <c r="P265" s="664"/>
      <c r="Q265" s="664"/>
      <c r="R265" s="664"/>
      <c r="S265" s="664"/>
      <c r="T265" s="664"/>
      <c r="U265" s="664"/>
      <c r="V265" s="664"/>
      <c r="W265" s="664"/>
      <c r="X265" s="664"/>
      <c r="Y265" s="664"/>
      <c r="Z265" s="664"/>
      <c r="AA265" s="664"/>
      <c r="AB265" s="664"/>
      <c r="AC265" s="664"/>
      <c r="AD265" s="664"/>
      <c r="AE265" s="664"/>
      <c r="AF265" s="664"/>
      <c r="AG265" s="659"/>
      <c r="AH265" s="665"/>
      <c r="AI265" s="665"/>
      <c r="AJ265" s="666"/>
      <c r="AK265" s="666"/>
      <c r="AL265" s="662"/>
    </row>
    <row r="266" spans="1:39">
      <c r="B266" s="658"/>
      <c r="C266" s="659"/>
      <c r="D266" s="659"/>
      <c r="E266" s="659"/>
      <c r="F266" s="661"/>
      <c r="G266" s="662"/>
      <c r="H266" s="662"/>
      <c r="I266" s="662"/>
      <c r="J266" s="652"/>
      <c r="K266" s="664"/>
      <c r="L266" s="664"/>
      <c r="M266" s="664"/>
      <c r="N266" s="664"/>
      <c r="O266" s="664"/>
      <c r="P266" s="664"/>
      <c r="Q266" s="664"/>
      <c r="R266" s="664"/>
      <c r="S266" s="664"/>
      <c r="T266" s="664"/>
      <c r="U266" s="664"/>
      <c r="V266" s="664"/>
      <c r="W266" s="664"/>
      <c r="X266" s="664"/>
      <c r="Y266" s="664"/>
      <c r="Z266" s="664"/>
      <c r="AA266" s="664"/>
      <c r="AB266" s="664"/>
      <c r="AC266" s="664"/>
      <c r="AD266" s="664"/>
      <c r="AE266" s="664"/>
      <c r="AF266" s="664"/>
      <c r="AG266" s="659"/>
      <c r="AH266" s="665"/>
      <c r="AI266" s="665"/>
      <c r="AJ266" s="666"/>
      <c r="AK266" s="666"/>
      <c r="AL266" s="662"/>
    </row>
    <row r="267" spans="1:39">
      <c r="B267" s="658"/>
      <c r="C267" s="659"/>
      <c r="D267" s="659"/>
      <c r="E267" s="659"/>
      <c r="F267" s="661"/>
      <c r="G267" s="662"/>
      <c r="H267" s="662"/>
      <c r="I267" s="662"/>
      <c r="J267" s="652"/>
      <c r="K267" s="664"/>
      <c r="L267" s="664"/>
      <c r="M267" s="664"/>
      <c r="N267" s="664"/>
      <c r="O267" s="664"/>
      <c r="P267" s="664"/>
      <c r="Q267" s="664"/>
      <c r="R267" s="664"/>
      <c r="S267" s="664"/>
      <c r="T267" s="664"/>
      <c r="U267" s="664"/>
      <c r="V267" s="664"/>
      <c r="W267" s="664"/>
      <c r="X267" s="664"/>
      <c r="Y267" s="664"/>
      <c r="Z267" s="664"/>
      <c r="AA267" s="664"/>
      <c r="AB267" s="664"/>
      <c r="AC267" s="664"/>
      <c r="AD267" s="664"/>
      <c r="AE267" s="664"/>
      <c r="AF267" s="664"/>
      <c r="AG267" s="659"/>
      <c r="AH267" s="665"/>
      <c r="AI267" s="665"/>
      <c r="AJ267" s="666"/>
      <c r="AK267" s="666"/>
      <c r="AL267" s="662"/>
    </row>
    <row r="268" spans="1:39">
      <c r="B268" s="658"/>
      <c r="C268" s="659"/>
      <c r="D268" s="659"/>
      <c r="E268" s="659"/>
      <c r="F268" s="661"/>
      <c r="G268" s="662"/>
      <c r="H268" s="662"/>
      <c r="I268" s="662"/>
      <c r="J268" s="652"/>
      <c r="K268" s="664"/>
      <c r="L268" s="664"/>
      <c r="M268" s="664"/>
      <c r="N268" s="664"/>
      <c r="O268" s="664"/>
      <c r="P268" s="664"/>
      <c r="Q268" s="664"/>
      <c r="R268" s="664"/>
      <c r="S268" s="664"/>
      <c r="T268" s="664"/>
      <c r="U268" s="664"/>
      <c r="V268" s="664"/>
      <c r="W268" s="664"/>
      <c r="X268" s="664"/>
      <c r="Y268" s="664"/>
      <c r="Z268" s="664"/>
      <c r="AA268" s="664"/>
      <c r="AB268" s="664"/>
      <c r="AC268" s="664"/>
      <c r="AD268" s="664"/>
      <c r="AE268" s="664"/>
      <c r="AF268" s="664"/>
      <c r="AG268" s="659"/>
      <c r="AH268" s="665"/>
      <c r="AI268" s="665"/>
      <c r="AJ268" s="666"/>
      <c r="AK268" s="666"/>
      <c r="AL268" s="662"/>
    </row>
    <row r="269" spans="1:39">
      <c r="B269" s="658"/>
      <c r="C269" s="659"/>
      <c r="D269" s="659"/>
      <c r="E269" s="659"/>
      <c r="F269" s="661"/>
      <c r="G269" s="662"/>
      <c r="H269" s="662"/>
      <c r="I269" s="662"/>
      <c r="J269" s="652"/>
      <c r="K269" s="664"/>
      <c r="L269" s="664"/>
      <c r="M269" s="664"/>
      <c r="N269" s="664"/>
      <c r="O269" s="664"/>
      <c r="P269" s="664"/>
      <c r="Q269" s="664"/>
      <c r="R269" s="664"/>
      <c r="S269" s="664"/>
      <c r="T269" s="664"/>
      <c r="U269" s="664"/>
      <c r="V269" s="664"/>
      <c r="W269" s="664"/>
      <c r="X269" s="664"/>
      <c r="Y269" s="664"/>
      <c r="Z269" s="664"/>
      <c r="AA269" s="664"/>
      <c r="AB269" s="664"/>
      <c r="AC269" s="664"/>
      <c r="AD269" s="664"/>
      <c r="AE269" s="664"/>
      <c r="AF269" s="664"/>
      <c r="AG269" s="659"/>
      <c r="AH269" s="665"/>
      <c r="AI269" s="665"/>
      <c r="AJ269" s="666"/>
      <c r="AK269" s="666"/>
      <c r="AL269" s="662"/>
    </row>
  </sheetData>
  <mergeCells count="1">
    <mergeCell ref="AJ2:AK2"/>
  </mergeCells>
  <phoneticPr fontId="4" type="noConversion"/>
  <dataValidations count="3">
    <dataValidation type="list" allowBlank="1" showInputMessage="1" showErrorMessage="1" sqref="I202:I206 I256:I258" xr:uid="{1D67904B-7F50-46B3-8A95-378560CD2E16}">
      <formula1>"'00001,'00002"</formula1>
    </dataValidation>
    <dataValidation type="list" allowBlank="1" showInputMessage="1" showErrorMessage="1" sqref="I30:I34 I40:I44 I50:I54 I83:I87 I93:I97 I103:I107 I136:I140 I146:I150 I156:I160 I189:I193" xr:uid="{F6AFAC58-AA7F-4FB6-9284-1FA21AE00F67}">
      <formula1>"'00001"</formula1>
    </dataValidation>
    <dataValidation type="list" allowBlank="1" showInputMessage="1" showErrorMessage="1" sqref="I10:I14 I20:I24 I63:I67 I73:I77 I116:I120 I126:I130 I169:I173 I179:I183 I215:I217 I223:I227 I233:I237 I243:I247" xr:uid="{0E127304-9FA6-43F7-9031-28D2A1E2F111}">
      <formula1>"'00001,'00002,'00003"</formula1>
    </dataValidation>
  </dataValidations>
  <pageMargins left="0.70866141732283472" right="0.70866141732283472" top="0.55118110236220474" bottom="0.55118110236220474" header="0.11811023622047245" footer="0.11811023622047245"/>
  <pageSetup paperSize="8" scale="61" orientation="landscape" horizontalDpi="1200" verticalDpi="1200" r:id="rId1"/>
  <headerFooter>
    <oddHeader>&amp;L&amp;"Calibri"&amp;8&amp;K000000 대외비(Restricted)&amp;1#_x000D_</oddHeader>
  </headerFooter>
  <rowBreaks count="1" manualBreakCount="1">
    <brk id="232" max="37" man="1"/>
  </rowBreaks>
  <extLst>
    <ext xmlns:x14="http://schemas.microsoft.com/office/spreadsheetml/2009/9/main" uri="{78C0D931-6437-407d-A8EE-F0AAD7539E65}">
      <x14:conditionalFormattings>
        <x14:conditionalFormatting xmlns:xm="http://schemas.microsoft.com/office/excel/2006/main">
          <x14:cfRule type="expression" priority="2" id="{495D7B72-0DE4-4A12-98DB-51A2BE1420A7}">
            <xm:f>Family_표준_구성도!$E$2="실행"</xm:f>
            <x14:dxf>
              <font>
                <strike/>
                <color theme="1" tint="0.34998626667073579"/>
              </font>
            </x14:dxf>
          </x14:cfRule>
          <xm:sqref>AH1:AH1048576</xm:sqref>
        </x14:conditionalFormatting>
        <x14:conditionalFormatting xmlns:xm="http://schemas.microsoft.com/office/excel/2006/main">
          <x14:cfRule type="expression" priority="1" id="{7B7C3CE6-D771-4883-BB0F-C0F1DA0C1166}">
            <xm:f>Family_표준_구성도!$E$2="입찰"</xm:f>
            <x14:dxf>
              <font>
                <strike/>
                <color theme="1" tint="0.34998626667073579"/>
              </font>
            </x14:dxf>
          </x14:cfRule>
          <xm:sqref>AI1:AI1048576</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D9F71-6483-4917-8A59-DAF105F459BF}">
  <sheetPr>
    <tabColor theme="7" tint="0.79998168889431442"/>
  </sheetPr>
  <dimension ref="B1:AL38"/>
  <sheetViews>
    <sheetView view="pageBreakPreview" zoomScale="70" zoomScaleNormal="70" zoomScaleSheetLayoutView="70" workbookViewId="0">
      <pane ySplit="2" topLeftCell="A3" activePane="bottomLeft" state="frozen"/>
      <selection activeCell="C227" sqref="C227"/>
      <selection pane="bottomLeft" activeCell="C227" sqref="C227"/>
    </sheetView>
  </sheetViews>
  <sheetFormatPr defaultColWidth="9" defaultRowHeight="16.5" outlineLevelRow="1" outlineLevelCol="1"/>
  <cols>
    <col min="1" max="1" width="1.75" style="88" customWidth="1"/>
    <col min="2" max="2" width="6" style="88" customWidth="1"/>
    <col min="3" max="6" width="7.75" style="593" customWidth="1"/>
    <col min="7" max="7" width="50.75" style="88" customWidth="1"/>
    <col min="8" max="8" width="45.625" style="88" customWidth="1"/>
    <col min="9" max="9" width="12.75" style="598" customWidth="1"/>
    <col min="10" max="10" width="5.75" style="598" customWidth="1"/>
    <col min="11" max="11" width="4.75" style="599" customWidth="1"/>
    <col min="12" max="12" width="8.125" style="599" hidden="1" customWidth="1" outlineLevel="1"/>
    <col min="13" max="14" width="9.75" style="599" hidden="1" customWidth="1" outlineLevel="1"/>
    <col min="15" max="15" width="9.25" style="599" hidden="1" customWidth="1" outlineLevel="1"/>
    <col min="16" max="16" width="7.75" style="599" hidden="1" customWidth="1" outlineLevel="1"/>
    <col min="17" max="17" width="8.75" style="599" hidden="1" customWidth="1" outlineLevel="1"/>
    <col min="18" max="22" width="7.75" style="599" hidden="1" customWidth="1" outlineLevel="1"/>
    <col min="23" max="31" width="5.75" style="599" hidden="1" customWidth="1" outlineLevel="1"/>
    <col min="32" max="32" width="24.75" style="88" customWidth="1" collapsed="1"/>
    <col min="33" max="34" width="15.75" style="88" customWidth="1"/>
    <col min="35" max="35" width="8.75" style="88" customWidth="1"/>
    <col min="36" max="36" width="4.75" style="88" customWidth="1"/>
    <col min="37" max="37" width="15.75" style="599" customWidth="1"/>
    <col min="38" max="38" width="19.625" style="88" customWidth="1"/>
    <col min="39" max="16384" width="9" style="88"/>
  </cols>
  <sheetData>
    <row r="1" spans="2:38" ht="34.9" customHeight="1">
      <c r="B1" s="592" t="s">
        <v>4104</v>
      </c>
      <c r="G1" s="233" t="str">
        <f>HYPERLINK("#Family_표준_구성도!$B$7","표준구성도로 가기")</f>
        <v>표준구성도로 가기</v>
      </c>
    </row>
    <row r="2" spans="2:38" ht="49.9" customHeight="1">
      <c r="B2" s="602" t="s">
        <v>2554</v>
      </c>
      <c r="C2" s="602" t="s">
        <v>2555</v>
      </c>
      <c r="D2" s="603" t="s">
        <v>2556</v>
      </c>
      <c r="E2" s="602" t="s">
        <v>1646</v>
      </c>
      <c r="F2" s="604" t="s">
        <v>2557</v>
      </c>
      <c r="G2" s="603" t="s">
        <v>2558</v>
      </c>
      <c r="H2" s="602" t="s">
        <v>2560</v>
      </c>
      <c r="I2" s="602" t="s">
        <v>3414</v>
      </c>
      <c r="J2" s="603" t="s">
        <v>2562</v>
      </c>
      <c r="K2" s="606" t="s">
        <v>2563</v>
      </c>
      <c r="L2" s="606" t="s">
        <v>2564</v>
      </c>
      <c r="M2" s="606" t="s">
        <v>2565</v>
      </c>
      <c r="N2" s="606" t="s">
        <v>2566</v>
      </c>
      <c r="O2" s="606" t="s">
        <v>2567</v>
      </c>
      <c r="P2" s="606" t="s">
        <v>2568</v>
      </c>
      <c r="Q2" s="606" t="s">
        <v>2569</v>
      </c>
      <c r="R2" s="606" t="s">
        <v>2570</v>
      </c>
      <c r="S2" s="606" t="s">
        <v>2571</v>
      </c>
      <c r="T2" s="606" t="s">
        <v>2572</v>
      </c>
      <c r="U2" s="606" t="s">
        <v>2573</v>
      </c>
      <c r="V2" s="606" t="s">
        <v>2574</v>
      </c>
      <c r="W2" s="606" t="s">
        <v>2575</v>
      </c>
      <c r="X2" s="606" t="s">
        <v>2576</v>
      </c>
      <c r="Y2" s="606" t="s">
        <v>2577</v>
      </c>
      <c r="Z2" s="606" t="s">
        <v>2578</v>
      </c>
      <c r="AA2" s="606" t="s">
        <v>2579</v>
      </c>
      <c r="AB2" s="606" t="s">
        <v>2580</v>
      </c>
      <c r="AC2" s="606" t="s">
        <v>2581</v>
      </c>
      <c r="AD2" s="606" t="s">
        <v>2582</v>
      </c>
      <c r="AE2" s="606" t="s">
        <v>2583</v>
      </c>
      <c r="AF2" s="603" t="s">
        <v>2584</v>
      </c>
      <c r="AG2" s="610" t="s">
        <v>2665</v>
      </c>
      <c r="AH2" s="610" t="s">
        <v>2666</v>
      </c>
      <c r="AI2" s="608" t="s">
        <v>2587</v>
      </c>
      <c r="AJ2" s="609"/>
      <c r="AK2" s="610" t="s">
        <v>2588</v>
      </c>
    </row>
    <row r="3" spans="2:38" ht="34.9" customHeight="1">
      <c r="B3" s="611">
        <v>10</v>
      </c>
      <c r="C3" s="612" t="s">
        <v>4105</v>
      </c>
      <c r="D3" s="612"/>
      <c r="E3" s="612"/>
      <c r="F3" s="612"/>
      <c r="G3" s="1063"/>
      <c r="H3" s="1063"/>
      <c r="I3" s="618"/>
      <c r="J3" s="618"/>
      <c r="K3" s="619"/>
      <c r="L3" s="619"/>
      <c r="M3" s="619"/>
      <c r="N3" s="619"/>
      <c r="O3" s="619"/>
      <c r="P3" s="619"/>
      <c r="Q3" s="619"/>
      <c r="R3" s="619"/>
      <c r="S3" s="619"/>
      <c r="T3" s="619"/>
      <c r="U3" s="619"/>
      <c r="V3" s="619"/>
      <c r="W3" s="619"/>
      <c r="X3" s="619"/>
      <c r="Y3" s="619"/>
      <c r="Z3" s="619"/>
      <c r="AA3" s="619"/>
      <c r="AB3" s="619"/>
      <c r="AC3" s="619"/>
      <c r="AD3" s="619"/>
      <c r="AE3" s="619"/>
      <c r="AF3" s="622"/>
      <c r="AG3" s="622"/>
      <c r="AH3" s="622"/>
      <c r="AI3" s="622"/>
      <c r="AJ3" s="622"/>
      <c r="AK3" s="619"/>
    </row>
    <row r="4" spans="2:38" ht="34.9" customHeight="1">
      <c r="B4" s="623">
        <v>10.1</v>
      </c>
      <c r="C4" s="626" t="s">
        <v>4106</v>
      </c>
      <c r="D4" s="626"/>
      <c r="E4" s="626"/>
      <c r="F4" s="626"/>
      <c r="G4" s="1066"/>
      <c r="H4" s="1066"/>
      <c r="I4" s="630"/>
      <c r="J4" s="630"/>
      <c r="K4" s="631"/>
      <c r="L4" s="631"/>
      <c r="M4" s="631"/>
      <c r="N4" s="631"/>
      <c r="O4" s="631"/>
      <c r="P4" s="631"/>
      <c r="Q4" s="631"/>
      <c r="R4" s="631"/>
      <c r="S4" s="631"/>
      <c r="T4" s="631"/>
      <c r="U4" s="631"/>
      <c r="V4" s="631"/>
      <c r="W4" s="631"/>
      <c r="X4" s="631"/>
      <c r="Y4" s="631"/>
      <c r="Z4" s="631"/>
      <c r="AA4" s="631"/>
      <c r="AB4" s="631"/>
      <c r="AC4" s="631"/>
      <c r="AD4" s="631"/>
      <c r="AE4" s="631"/>
      <c r="AF4" s="634"/>
      <c r="AG4" s="634"/>
      <c r="AH4" s="634"/>
      <c r="AI4" s="634"/>
      <c r="AJ4" s="634"/>
      <c r="AK4" s="634"/>
    </row>
    <row r="5" spans="2:38" s="658" customFormat="1" ht="20.100000000000001" customHeight="1">
      <c r="B5" s="1072"/>
      <c r="C5" s="639"/>
      <c r="D5" s="639"/>
      <c r="E5" s="639"/>
      <c r="F5" s="639"/>
      <c r="G5" s="639"/>
      <c r="H5" s="639"/>
      <c r="I5" s="641"/>
      <c r="J5" s="642"/>
      <c r="K5" s="642"/>
      <c r="L5" s="642"/>
      <c r="M5" s="642"/>
      <c r="N5" s="642"/>
      <c r="O5" s="642"/>
      <c r="P5" s="642"/>
      <c r="Q5" s="642"/>
      <c r="R5" s="642"/>
      <c r="S5" s="642"/>
      <c r="T5" s="642"/>
      <c r="U5" s="642"/>
      <c r="V5" s="642"/>
      <c r="W5" s="642"/>
      <c r="X5" s="642"/>
      <c r="Y5" s="642"/>
      <c r="Z5" s="642"/>
      <c r="AA5" s="642"/>
      <c r="AB5" s="642"/>
      <c r="AC5" s="642"/>
      <c r="AD5" s="642"/>
      <c r="AE5" s="642"/>
      <c r="AF5" s="636"/>
      <c r="AG5" s="643"/>
      <c r="AH5" s="643"/>
      <c r="AI5" s="644"/>
      <c r="AJ5" s="644"/>
      <c r="AK5" s="639"/>
    </row>
    <row r="6" spans="2:38" s="658" customFormat="1" ht="20.100000000000001" customHeight="1">
      <c r="B6" s="1261"/>
      <c r="C6" s="1057" t="s">
        <v>4107</v>
      </c>
      <c r="D6" s="648"/>
      <c r="E6" s="648"/>
      <c r="F6" s="1386" t="s">
        <v>4108</v>
      </c>
      <c r="G6" s="1057"/>
      <c r="H6" s="1057"/>
      <c r="I6" s="1262"/>
      <c r="J6" s="1263"/>
      <c r="K6" s="805"/>
      <c r="L6" s="805"/>
      <c r="M6" s="806"/>
      <c r="N6" s="806"/>
      <c r="O6" s="806"/>
      <c r="P6" s="806"/>
      <c r="Q6" s="806"/>
      <c r="R6" s="806"/>
      <c r="S6" s="806"/>
      <c r="T6" s="806"/>
      <c r="U6" s="806"/>
      <c r="V6" s="806"/>
      <c r="W6" s="806"/>
      <c r="X6" s="806"/>
      <c r="Y6" s="806"/>
      <c r="Z6" s="806"/>
      <c r="AA6" s="806"/>
      <c r="AB6" s="806"/>
      <c r="AC6" s="806"/>
      <c r="AD6" s="806"/>
      <c r="AE6" s="806"/>
      <c r="AF6" s="806"/>
      <c r="AG6" s="806"/>
      <c r="AH6" s="806"/>
    </row>
    <row r="7" spans="2:38" s="658" customFormat="1" ht="20.100000000000001" customHeight="1">
      <c r="B7" s="802"/>
      <c r="C7" s="662"/>
      <c r="D7" s="662"/>
      <c r="E7" s="662"/>
      <c r="F7" s="662"/>
      <c r="G7" s="662"/>
      <c r="H7" s="662"/>
      <c r="I7" s="652"/>
      <c r="J7" s="664"/>
      <c r="K7" s="664"/>
      <c r="L7" s="664"/>
      <c r="M7" s="664"/>
      <c r="N7" s="664"/>
      <c r="O7" s="664"/>
      <c r="P7" s="664"/>
      <c r="Q7" s="664"/>
      <c r="R7" s="664"/>
      <c r="S7" s="664"/>
      <c r="T7" s="664"/>
      <c r="U7" s="664"/>
      <c r="V7" s="664"/>
      <c r="W7" s="664"/>
      <c r="X7" s="664"/>
      <c r="Y7" s="664"/>
      <c r="Z7" s="664"/>
      <c r="AA7" s="664"/>
      <c r="AB7" s="664"/>
      <c r="AC7" s="664"/>
      <c r="AD7" s="664"/>
      <c r="AE7" s="664"/>
      <c r="AF7" s="659"/>
      <c r="AG7" s="665"/>
      <c r="AH7" s="665"/>
      <c r="AI7" s="666"/>
      <c r="AJ7" s="666"/>
      <c r="AK7" s="662"/>
    </row>
    <row r="8" spans="2:38" ht="34.9" customHeight="1">
      <c r="B8" s="808" t="str" cm="1">
        <f t="array" aca="1" ref="B8" ca="1">_xlfn.IFNA(INDIRECT("Family_표준_구성도!B"&amp;MATCH(F8,INDIRECT("Family_표준_구성도!"&amp;"C:C"),0)),"")</f>
        <v>10.1.1.1.1</v>
      </c>
      <c r="C8" s="668" t="s">
        <v>2016</v>
      </c>
      <c r="D8" s="809"/>
      <c r="E8" s="668" t="s">
        <v>2067</v>
      </c>
      <c r="F8" s="811" t="s">
        <v>4109</v>
      </c>
      <c r="G8" s="1079"/>
      <c r="H8" s="1079"/>
      <c r="I8" s="674"/>
      <c r="J8" s="674"/>
      <c r="K8" s="674"/>
      <c r="L8" s="674"/>
      <c r="M8" s="674"/>
      <c r="N8" s="675"/>
      <c r="O8" s="676"/>
      <c r="P8" s="677"/>
      <c r="Q8" s="677"/>
      <c r="R8" s="677"/>
      <c r="S8" s="677"/>
      <c r="T8" s="677"/>
      <c r="U8" s="677"/>
      <c r="V8" s="678"/>
      <c r="W8" s="679"/>
      <c r="X8" s="679"/>
      <c r="Y8" s="679"/>
      <c r="Z8" s="679"/>
      <c r="AA8" s="679"/>
      <c r="AB8" s="679"/>
      <c r="AC8" s="679"/>
      <c r="AD8" s="679"/>
      <c r="AE8" s="679"/>
      <c r="AF8" s="902"/>
      <c r="AG8" s="682"/>
      <c r="AH8" s="682"/>
      <c r="AI8" s="682"/>
      <c r="AJ8" s="682"/>
      <c r="AK8" s="903"/>
      <c r="AL8" s="88" t="str">
        <f ca="1">IF(AND(ISTEXT($E8),ISTEXT($B8)),"산출기준 &gt;&gt;  "&amp;_xlfn.XLOOKUP($E8,산출기준!$D:$D,산출기준!$E:$E,"매칭실패"),"")</f>
        <v>산출기준 &gt;&gt;  [Steel Stair]</v>
      </c>
    </row>
    <row r="9" spans="2:38" ht="49.9" customHeight="1" outlineLevel="1">
      <c r="B9" s="772"/>
      <c r="C9" s="773"/>
      <c r="D9" s="773"/>
      <c r="E9" s="773"/>
      <c r="F9" s="773"/>
      <c r="G9" s="759" t="str">
        <f>N9&amp;" "&amp;IF(Q9=0,"",Q9)</f>
        <v xml:space="preserve">Steel Stairs </v>
      </c>
      <c r="H9" s="817" t="s">
        <v>4110</v>
      </c>
      <c r="I9" s="765" t="str">
        <f>LEFT(H9,14)</f>
        <v>S02AA019-00003</v>
      </c>
      <c r="J9" s="766"/>
      <c r="K9" s="766" t="str">
        <f>IFERROR(VLOOKUP($I9,'WM-AR'!$I$7:$AS$3267,34,FALSE),"")</f>
        <v>M</v>
      </c>
      <c r="L9" s="766" t="str">
        <f>IFERROR(VLOOKUP($I9,'WM-AR'!$I$7:$AS$3267,4,FALSE),"")</f>
        <v>Miscellaneous Steel Fabrication Work</v>
      </c>
      <c r="M9" s="766" t="str">
        <f>IFERROR(VLOOKUP($I9,'WM-AR'!$I$7:$AS$3267,6,FALSE),"")</f>
        <v>Shelter/Building</v>
      </c>
      <c r="N9" s="766" t="str">
        <f>IFERROR(VLOOKUP($I9,'WM-AR'!$I$7:$AS$3267,8,FALSE),"")</f>
        <v>Steel Stairs</v>
      </c>
      <c r="O9" s="766" t="str">
        <f>IFERROR(VLOOKUP($I9,'WM-AR'!$I$7:$AS$3267,10,FALSE),"")</f>
        <v>Galvanized Steel W/Painting</v>
      </c>
      <c r="P9" s="766">
        <f>IFERROR(VLOOKUP($I9,'WM-AR'!$I$7:$AS$3267,12,FALSE),"")</f>
        <v>0</v>
      </c>
      <c r="Q9" s="766" t="str">
        <f>IFERROR(VLOOKUP($I9,'WM-AR'!$I$7:$AS$3267,14,FALSE),"")</f>
        <v/>
      </c>
      <c r="R9" s="766" t="str">
        <f>IFERROR(VLOOKUP($I9,'WM-AR'!$I$7:$AS$3267,16,FALSE),"")</f>
        <v/>
      </c>
      <c r="S9" s="766" t="str">
        <f>IFERROR(VLOOKUP($I9,'WM-AR'!$I$7:$AS$3267,18,FALSE),"")</f>
        <v/>
      </c>
      <c r="T9" s="766" t="str">
        <f>IFERROR(VLOOKUP($I9,'WM-AR'!$I$7:$AS$3267,20,FALSE),"")</f>
        <v/>
      </c>
      <c r="U9" s="766" t="str">
        <f>IFERROR(VLOOKUP($I9,'WM-AR'!$I$7:$AS$3267,22,FALSE),"")</f>
        <v/>
      </c>
      <c r="V9" s="766" t="str">
        <f>IFERROR(VLOOKUP($I9,'WM-AR'!$I$7:$AS$3267,24,FALSE),"")</f>
        <v/>
      </c>
      <c r="W9" s="766">
        <f>IFERROR(VLOOKUP($I9,'WM-AR'!$I$7:$AS$3267,25,FALSE),"")</f>
        <v>0</v>
      </c>
      <c r="X9" s="766">
        <f>IFERROR(VLOOKUP($I9,'WM-AR'!$I$7:$AS$3267,26,FALSE),"")</f>
        <v>0</v>
      </c>
      <c r="Y9" s="766">
        <f>IFERROR(VLOOKUP($I9,'WM-AR'!$I$7:$AS$3267,27,FALSE),"")</f>
        <v>0</v>
      </c>
      <c r="Z9" s="766">
        <f>IFERROR(VLOOKUP($I9,'WM-AR'!$I$7:$AS$3267,28,FALSE),"")</f>
        <v>0</v>
      </c>
      <c r="AA9" s="766">
        <f>IFERROR(VLOOKUP($I9,'WM-AR'!$I$7:$AS$3267,29,FALSE),"")</f>
        <v>0</v>
      </c>
      <c r="AB9" s="766">
        <f>IFERROR(VLOOKUP($I9,'WM-AR'!$I$7:$AS$3267,30,FALSE),"")</f>
        <v>0</v>
      </c>
      <c r="AC9" s="766">
        <f>IFERROR(VLOOKUP($I9,'WM-AR'!$I$7:$AS$3267,31,FALSE),"")</f>
        <v>0</v>
      </c>
      <c r="AD9" s="766">
        <f>IFERROR(VLOOKUP($I9,'WM-AR'!$I$7:$AS$3267,32,FALSE),"")</f>
        <v>0</v>
      </c>
      <c r="AE9" s="766">
        <f>IFERROR(VLOOKUP($I9,'WM-AR'!$I$7:$AS$3267,33,FALSE),"")</f>
        <v>0</v>
      </c>
      <c r="AF9" s="817"/>
      <c r="AG9" s="768" t="s">
        <v>2070</v>
      </c>
      <c r="AH9" s="768" t="s">
        <v>4111</v>
      </c>
      <c r="AI9" s="1135"/>
      <c r="AJ9" s="1135" t="str">
        <f>K9</f>
        <v>M</v>
      </c>
      <c r="AK9" s="905"/>
      <c r="AL9" s="88" t="str">
        <f>IF(AND(ISTEXT($E9),ISTEXT($B9)),"산출기준 &gt;&gt;  "&amp;_xlfn.XLOOKUP($E9,산출기준!$D:$D,산출기준!$E:$E,"매칭실패"),"")</f>
        <v/>
      </c>
    </row>
    <row r="10" spans="2:38" ht="49.9" customHeight="1" outlineLevel="1">
      <c r="B10" s="772"/>
      <c r="C10" s="773"/>
      <c r="D10" s="773"/>
      <c r="E10" s="773"/>
      <c r="F10" s="773"/>
      <c r="G10" s="759" t="str">
        <f>N10&amp;" "&amp;IF(Q10=0,"",Q10)</f>
        <v xml:space="preserve">Steel Stairs </v>
      </c>
      <c r="H10" s="817" t="s">
        <v>4112</v>
      </c>
      <c r="I10" s="765" t="str">
        <f>LEFT(H10,14)</f>
        <v>S04AA019-00001</v>
      </c>
      <c r="J10" s="766"/>
      <c r="K10" s="766" t="str">
        <f>IFERROR(VLOOKUP($I10,'WM-AR'!$I$7:$AS$3267,34,FALSE),"")</f>
        <v>M</v>
      </c>
      <c r="L10" s="766" t="str">
        <f>IFERROR(VLOOKUP($I10,'WM-AR'!$I$7:$AS$3267,4,FALSE),"")</f>
        <v>Miscellaneous Steel Erection Work</v>
      </c>
      <c r="M10" s="766" t="str">
        <f>IFERROR(VLOOKUP($I10,'WM-AR'!$I$7:$AS$3267,6,FALSE),"")</f>
        <v>Shelter/Building</v>
      </c>
      <c r="N10" s="766" t="str">
        <f>IFERROR(VLOOKUP($I10,'WM-AR'!$I$7:$AS$3267,8,FALSE),"")</f>
        <v>Steel Stairs</v>
      </c>
      <c r="O10" s="766">
        <f>IFERROR(VLOOKUP($I10,'WM-AR'!$I$7:$AS$3267,10,FALSE),"")</f>
        <v>0</v>
      </c>
      <c r="P10" s="766">
        <f>IFERROR(VLOOKUP($I10,'WM-AR'!$I$7:$AS$3267,12,FALSE),"")</f>
        <v>0</v>
      </c>
      <c r="Q10" s="766" t="str">
        <f>IFERROR(VLOOKUP($I10,'WM-AR'!$I$7:$AS$3267,14,FALSE),"")</f>
        <v/>
      </c>
      <c r="R10" s="766" t="str">
        <f>IFERROR(VLOOKUP($I10,'WM-AR'!$I$7:$AS$3267,16,FALSE),"")</f>
        <v/>
      </c>
      <c r="S10" s="766" t="str">
        <f>IFERROR(VLOOKUP($I10,'WM-AR'!$I$7:$AS$3267,18,FALSE),"")</f>
        <v/>
      </c>
      <c r="T10" s="766" t="str">
        <f>IFERROR(VLOOKUP($I10,'WM-AR'!$I$7:$AS$3267,20,FALSE),"")</f>
        <v/>
      </c>
      <c r="U10" s="766" t="str">
        <f>IFERROR(VLOOKUP($I10,'WM-AR'!$I$7:$AS$3267,22,FALSE),"")</f>
        <v/>
      </c>
      <c r="V10" s="766" t="str">
        <f>IFERROR(VLOOKUP($I10,'WM-AR'!$I$7:$AS$3267,24,FALSE),"")</f>
        <v/>
      </c>
      <c r="W10" s="766">
        <f>IFERROR(VLOOKUP($I10,'WM-AR'!$I$7:$AS$3267,25,FALSE),"")</f>
        <v>0</v>
      </c>
      <c r="X10" s="766">
        <f>IFERROR(VLOOKUP($I10,'WM-AR'!$I$7:$AS$3267,26,FALSE),"")</f>
        <v>0</v>
      </c>
      <c r="Y10" s="766">
        <f>IFERROR(VLOOKUP($I10,'WM-AR'!$I$7:$AS$3267,27,FALSE),"")</f>
        <v>0</v>
      </c>
      <c r="Z10" s="766">
        <f>IFERROR(VLOOKUP($I10,'WM-AR'!$I$7:$AS$3267,28,FALSE),"")</f>
        <v>0</v>
      </c>
      <c r="AA10" s="766" t="str">
        <f>IFERROR(VLOOKUP($I10,'WM-AR'!$I$7:$AS$3267,29,FALSE),"")</f>
        <v>Material: (   )</v>
      </c>
      <c r="AB10" s="766">
        <f>IFERROR(VLOOKUP($I10,'WM-AR'!$I$7:$AS$3267,30,FALSE),"")</f>
        <v>0</v>
      </c>
      <c r="AC10" s="766">
        <f>IFERROR(VLOOKUP($I10,'WM-AR'!$I$7:$AS$3267,31,FALSE),"")</f>
        <v>0</v>
      </c>
      <c r="AD10" s="766">
        <f>IFERROR(VLOOKUP($I10,'WM-AR'!$I$7:$AS$3267,32,FALSE),"")</f>
        <v>0</v>
      </c>
      <c r="AE10" s="766">
        <f>IFERROR(VLOOKUP($I10,'WM-AR'!$I$7:$AS$3267,33,FALSE),"")</f>
        <v>0</v>
      </c>
      <c r="AF10" s="817"/>
      <c r="AG10" s="768" t="s">
        <v>4111</v>
      </c>
      <c r="AH10" s="768" t="s">
        <v>4111</v>
      </c>
      <c r="AI10" s="1135"/>
      <c r="AJ10" s="1135" t="str">
        <f>K10</f>
        <v>M</v>
      </c>
      <c r="AK10" s="905"/>
      <c r="AL10" s="88" t="str">
        <f>IF(AND(ISTEXT($E10),ISTEXT($B10)),"산출기준 &gt;&gt;  "&amp;_xlfn.XLOOKUP($E10,산출기준!$D:$D,산출기준!$E:$E,"매칭실패"),"")</f>
        <v/>
      </c>
    </row>
    <row r="11" spans="2:38">
      <c r="B11" s="1127"/>
      <c r="C11" s="1165"/>
      <c r="D11" s="1165"/>
      <c r="E11" s="1165"/>
      <c r="F11" s="1165"/>
      <c r="G11" s="1131" t="s">
        <v>2503</v>
      </c>
      <c r="H11" s="1131"/>
      <c r="I11" s="1130" t="str">
        <f t="shared" ref="I11:I13" si="0">LEFT(H11,14)</f>
        <v/>
      </c>
      <c r="J11" s="1132"/>
      <c r="K11" s="1132" t="str">
        <f>IFERROR(VLOOKUP($I11,'WM-AR'!$I$7:$AS$3267,34,FALSE),"")</f>
        <v/>
      </c>
      <c r="L11" s="1132" t="str">
        <f>IFERROR(VLOOKUP($I11,'WM-AR'!$I$7:$AS$3267,4,FALSE),"")</f>
        <v/>
      </c>
      <c r="M11" s="1132" t="str">
        <f>IFERROR(VLOOKUP($I11,'WM-AR'!$I$7:$AS$3267,6,FALSE),"")</f>
        <v/>
      </c>
      <c r="N11" s="1132" t="str">
        <f>IFERROR(VLOOKUP($I11,'WM-AR'!$I$7:$AS$3267,8,FALSE),"")</f>
        <v/>
      </c>
      <c r="O11" s="1132" t="str">
        <f>IFERROR(VLOOKUP($I11,'WM-AR'!$I$7:$AS$3267,10,FALSE),"")</f>
        <v/>
      </c>
      <c r="P11" s="1132" t="str">
        <f>IFERROR(VLOOKUP($I11,'WM-AR'!$I$7:$AS$3267,12,FALSE),"")</f>
        <v/>
      </c>
      <c r="Q11" s="1132" t="str">
        <f>IFERROR(VLOOKUP($I11,'WM-AR'!$I$7:$AS$3267,14,FALSE),"")</f>
        <v/>
      </c>
      <c r="R11" s="1132" t="str">
        <f>IFERROR(VLOOKUP($I11,'WM-AR'!$I$7:$AS$3267,16,FALSE),"")</f>
        <v/>
      </c>
      <c r="S11" s="1132" t="str">
        <f>IFERROR(VLOOKUP($I11,'WM-AR'!$I$7:$AS$3267,18,FALSE),"")</f>
        <v/>
      </c>
      <c r="T11" s="1132" t="str">
        <f>IFERROR(VLOOKUP($I11,'WM-AR'!$I$7:$AS$3267,20,FALSE),"")</f>
        <v/>
      </c>
      <c r="U11" s="1132" t="str">
        <f>IFERROR(VLOOKUP($I11,'WM-AR'!$I$7:$AS$3267,22,FALSE),"")</f>
        <v/>
      </c>
      <c r="V11" s="1132" t="str">
        <f>IFERROR(VLOOKUP($I11,'WM-AR'!$I$7:$AS$3267,24,FALSE),"")</f>
        <v/>
      </c>
      <c r="W11" s="1132" t="str">
        <f>IFERROR(VLOOKUP($I11,'WM-AR'!$I$7:$AS$3267,25,FALSE),"")</f>
        <v/>
      </c>
      <c r="X11" s="1132" t="str">
        <f>IFERROR(VLOOKUP($I11,'WM-AR'!$I$7:$AS$3267,26,FALSE),"")</f>
        <v/>
      </c>
      <c r="Y11" s="1132" t="str">
        <f>IFERROR(VLOOKUP($I11,'WM-AR'!$I$7:$AS$3267,27,FALSE),"")</f>
        <v/>
      </c>
      <c r="Z11" s="1132" t="str">
        <f>IFERROR(VLOOKUP($I11,'WM-AR'!$I$7:$AS$3267,28,FALSE),"")</f>
        <v/>
      </c>
      <c r="AA11" s="1132" t="str">
        <f>IFERROR(VLOOKUP($I11,'WM-AR'!$I$7:$AS$3267,29,FALSE),"")</f>
        <v/>
      </c>
      <c r="AB11" s="1132" t="str">
        <f>IFERROR(VLOOKUP($I11,'WM-AR'!$I$7:$AS$3267,30,FALSE),"")</f>
        <v/>
      </c>
      <c r="AC11" s="1132" t="str">
        <f>IFERROR(VLOOKUP($I11,'WM-AR'!$I$7:$AS$3267,31,FALSE),"")</f>
        <v/>
      </c>
      <c r="AD11" s="1132" t="str">
        <f>IFERROR(VLOOKUP($I11,'WM-AR'!$I$7:$AS$3267,32,FALSE),"")</f>
        <v/>
      </c>
      <c r="AE11" s="1132" t="str">
        <f>IFERROR(VLOOKUP($I11,'WM-AR'!$I$7:$AS$3267,33,FALSE),"")</f>
        <v/>
      </c>
      <c r="AF11" s="1353"/>
      <c r="AG11" s="1134"/>
      <c r="AH11" s="1134"/>
      <c r="AI11" s="1135"/>
      <c r="AJ11" s="1135" t="str">
        <f t="shared" ref="AJ11:AJ13" si="1">K11</f>
        <v/>
      </c>
      <c r="AK11" s="1136"/>
      <c r="AL11" s="88" t="str">
        <f>IF(AND(ISTEXT($E11),ISTEXT($B11)),"산출기준 &gt;&gt;  "&amp;_xlfn.XLOOKUP($E11,산출기준!$D:$D,산출기준!$E:$E,"매칭실패"),"")</f>
        <v/>
      </c>
    </row>
    <row r="12" spans="2:38" ht="33">
      <c r="B12" s="1111"/>
      <c r="C12" s="1166"/>
      <c r="D12" s="1166" t="s">
        <v>4113</v>
      </c>
      <c r="E12" s="1166"/>
      <c r="F12" s="1166"/>
      <c r="G12" s="843" t="s">
        <v>4114</v>
      </c>
      <c r="H12" s="843"/>
      <c r="I12" s="712" t="str">
        <f t="shared" si="0"/>
        <v/>
      </c>
      <c r="J12" s="714"/>
      <c r="K12" s="714" t="str">
        <f>IFERROR(VLOOKUP($I12,'WM-AR'!$I$7:$AS$3267,34,FALSE),"")</f>
        <v/>
      </c>
      <c r="L12" s="714" t="str">
        <f>IFERROR(VLOOKUP($I12,'WM-AR'!$I$7:$AS$3267,4,FALSE),"")</f>
        <v/>
      </c>
      <c r="M12" s="714" t="str">
        <f>IFERROR(VLOOKUP($I12,'WM-AR'!$I$7:$AS$3267,6,FALSE),"")</f>
        <v/>
      </c>
      <c r="N12" s="714" t="str">
        <f>IFERROR(VLOOKUP($I12,'WM-AR'!$I$7:$AS$3267,8,FALSE),"")</f>
        <v/>
      </c>
      <c r="O12" s="714" t="str">
        <f>IFERROR(VLOOKUP($I12,'WM-AR'!$I$7:$AS$3267,10,FALSE),"")</f>
        <v/>
      </c>
      <c r="P12" s="714" t="str">
        <f>IFERROR(VLOOKUP($I12,'WM-AR'!$I$7:$AS$3267,12,FALSE),"")</f>
        <v/>
      </c>
      <c r="Q12" s="714" t="str">
        <f>IFERROR(VLOOKUP($I12,'WM-AR'!$I$7:$AS$3267,14,FALSE),"")</f>
        <v/>
      </c>
      <c r="R12" s="714" t="str">
        <f>IFERROR(VLOOKUP($I12,'WM-AR'!$I$7:$AS$3267,16,FALSE),"")</f>
        <v/>
      </c>
      <c r="S12" s="714" t="str">
        <f>IFERROR(VLOOKUP($I12,'WM-AR'!$I$7:$AS$3267,18,FALSE),"")</f>
        <v/>
      </c>
      <c r="T12" s="714" t="str">
        <f>IFERROR(VLOOKUP($I12,'WM-AR'!$I$7:$AS$3267,20,FALSE),"")</f>
        <v/>
      </c>
      <c r="U12" s="714" t="str">
        <f>IFERROR(VLOOKUP($I12,'WM-AR'!$I$7:$AS$3267,22,FALSE),"")</f>
        <v/>
      </c>
      <c r="V12" s="714" t="str">
        <f>IFERROR(VLOOKUP($I12,'WM-AR'!$I$7:$AS$3267,24,FALSE),"")</f>
        <v/>
      </c>
      <c r="W12" s="714" t="str">
        <f>IFERROR(VLOOKUP($I12,'WM-AR'!$I$7:$AS$3267,25,FALSE),"")</f>
        <v/>
      </c>
      <c r="X12" s="714" t="str">
        <f>IFERROR(VLOOKUP($I12,'WM-AR'!$I$7:$AS$3267,26,FALSE),"")</f>
        <v/>
      </c>
      <c r="Y12" s="714" t="str">
        <f>IFERROR(VLOOKUP($I12,'WM-AR'!$I$7:$AS$3267,27,FALSE),"")</f>
        <v/>
      </c>
      <c r="Z12" s="714" t="str">
        <f>IFERROR(VLOOKUP($I12,'WM-AR'!$I$7:$AS$3267,28,FALSE),"")</f>
        <v/>
      </c>
      <c r="AA12" s="714" t="str">
        <f>IFERROR(VLOOKUP($I12,'WM-AR'!$I$7:$AS$3267,29,FALSE),"")</f>
        <v/>
      </c>
      <c r="AB12" s="714" t="str">
        <f>IFERROR(VLOOKUP($I12,'WM-AR'!$I$7:$AS$3267,30,FALSE),"")</f>
        <v/>
      </c>
      <c r="AC12" s="714" t="str">
        <f>IFERROR(VLOOKUP($I12,'WM-AR'!$I$7:$AS$3267,31,FALSE),"")</f>
        <v/>
      </c>
      <c r="AD12" s="714" t="str">
        <f>IFERROR(VLOOKUP($I12,'WM-AR'!$I$7:$AS$3267,32,FALSE),"")</f>
        <v/>
      </c>
      <c r="AE12" s="714" t="str">
        <f>IFERROR(VLOOKUP($I12,'WM-AR'!$I$7:$AS$3267,33,FALSE),"")</f>
        <v/>
      </c>
      <c r="AF12" s="1354"/>
      <c r="AG12" s="852"/>
      <c r="AH12" s="852"/>
      <c r="AI12" s="854"/>
      <c r="AJ12" s="854" t="str">
        <f t="shared" si="1"/>
        <v/>
      </c>
      <c r="AK12" s="1114"/>
      <c r="AL12" s="88" t="str">
        <f>IF(AND(ISTEXT($E12),ISTEXT($B12)),"산출기준 &gt;&gt;  "&amp;_xlfn.XLOOKUP($E12,산출기준!$D:$D,산출기준!$E:$E,"매칭실패"),"")</f>
        <v/>
      </c>
    </row>
    <row r="13" spans="2:38">
      <c r="B13" s="1116"/>
      <c r="C13" s="1167"/>
      <c r="D13" s="1167" t="s">
        <v>2715</v>
      </c>
      <c r="E13" s="1167"/>
      <c r="F13" s="1167"/>
      <c r="G13" s="1120" t="s">
        <v>4115</v>
      </c>
      <c r="H13" s="1120"/>
      <c r="I13" s="1119" t="str">
        <f t="shared" si="0"/>
        <v/>
      </c>
      <c r="J13" s="1121"/>
      <c r="K13" s="1121" t="str">
        <f>IFERROR(VLOOKUP($I13,'WM-AR'!$I$7:$AS$3267,34,FALSE),"")</f>
        <v/>
      </c>
      <c r="L13" s="1121" t="str">
        <f>IFERROR(VLOOKUP($I13,'WM-AR'!$I$7:$AS$3267,4,FALSE),"")</f>
        <v/>
      </c>
      <c r="M13" s="1121" t="str">
        <f>IFERROR(VLOOKUP($I13,'WM-AR'!$I$7:$AS$3267,6,FALSE),"")</f>
        <v/>
      </c>
      <c r="N13" s="1121" t="str">
        <f>IFERROR(VLOOKUP($I13,'WM-AR'!$I$7:$AS$3267,8,FALSE),"")</f>
        <v/>
      </c>
      <c r="O13" s="1121" t="str">
        <f>IFERROR(VLOOKUP($I13,'WM-AR'!$I$7:$AS$3267,10,FALSE),"")</f>
        <v/>
      </c>
      <c r="P13" s="1121" t="str">
        <f>IFERROR(VLOOKUP($I13,'WM-AR'!$I$7:$AS$3267,12,FALSE),"")</f>
        <v/>
      </c>
      <c r="Q13" s="1121" t="str">
        <f>IFERROR(VLOOKUP($I13,'WM-AR'!$I$7:$AS$3267,14,FALSE),"")</f>
        <v/>
      </c>
      <c r="R13" s="1121" t="str">
        <f>IFERROR(VLOOKUP($I13,'WM-AR'!$I$7:$AS$3267,16,FALSE),"")</f>
        <v/>
      </c>
      <c r="S13" s="1121" t="str">
        <f>IFERROR(VLOOKUP($I13,'WM-AR'!$I$7:$AS$3267,18,FALSE),"")</f>
        <v/>
      </c>
      <c r="T13" s="1121" t="str">
        <f>IFERROR(VLOOKUP($I13,'WM-AR'!$I$7:$AS$3267,20,FALSE),"")</f>
        <v/>
      </c>
      <c r="U13" s="1121" t="str">
        <f>IFERROR(VLOOKUP($I13,'WM-AR'!$I$7:$AS$3267,22,FALSE),"")</f>
        <v/>
      </c>
      <c r="V13" s="1121" t="str">
        <f>IFERROR(VLOOKUP($I13,'WM-AR'!$I$7:$AS$3267,24,FALSE),"")</f>
        <v/>
      </c>
      <c r="W13" s="1121" t="str">
        <f>IFERROR(VLOOKUP($I13,'WM-AR'!$I$7:$AS$3267,25,FALSE),"")</f>
        <v/>
      </c>
      <c r="X13" s="1121" t="str">
        <f>IFERROR(VLOOKUP($I13,'WM-AR'!$I$7:$AS$3267,26,FALSE),"")</f>
        <v/>
      </c>
      <c r="Y13" s="1121" t="str">
        <f>IFERROR(VLOOKUP($I13,'WM-AR'!$I$7:$AS$3267,27,FALSE),"")</f>
        <v/>
      </c>
      <c r="Z13" s="1121" t="str">
        <f>IFERROR(VLOOKUP($I13,'WM-AR'!$I$7:$AS$3267,28,FALSE),"")</f>
        <v/>
      </c>
      <c r="AA13" s="1121" t="str">
        <f>IFERROR(VLOOKUP($I13,'WM-AR'!$I$7:$AS$3267,29,FALSE),"")</f>
        <v/>
      </c>
      <c r="AB13" s="1121" t="str">
        <f>IFERROR(VLOOKUP($I13,'WM-AR'!$I$7:$AS$3267,30,FALSE),"")</f>
        <v/>
      </c>
      <c r="AC13" s="1121" t="str">
        <f>IFERROR(VLOOKUP($I13,'WM-AR'!$I$7:$AS$3267,31,FALSE),"")</f>
        <v/>
      </c>
      <c r="AD13" s="1121" t="str">
        <f>IFERROR(VLOOKUP($I13,'WM-AR'!$I$7:$AS$3267,32,FALSE),"")</f>
        <v/>
      </c>
      <c r="AE13" s="1121" t="str">
        <f>IFERROR(VLOOKUP($I13,'WM-AR'!$I$7:$AS$3267,33,FALSE),"")</f>
        <v/>
      </c>
      <c r="AF13" s="1355"/>
      <c r="AG13" s="1123"/>
      <c r="AH13" s="1123"/>
      <c r="AI13" s="1124"/>
      <c r="AJ13" s="1124" t="str">
        <f t="shared" si="1"/>
        <v/>
      </c>
      <c r="AK13" s="1125"/>
      <c r="AL13" s="88" t="str">
        <f>IF(AND(ISTEXT($E13),ISTEXT($B13)),"산출기준 &gt;&gt;  "&amp;_xlfn.XLOOKUP($E13,산출기준!$D:$D,산출기준!$E:$E,"매칭실패"),"")</f>
        <v/>
      </c>
    </row>
    <row r="14" spans="2:38" s="658" customFormat="1" ht="20.100000000000001" customHeight="1">
      <c r="B14" s="1072"/>
      <c r="C14" s="639"/>
      <c r="D14" s="639"/>
      <c r="E14" s="639"/>
      <c r="F14" s="639"/>
      <c r="G14" s="639"/>
      <c r="H14" s="639"/>
      <c r="I14" s="641"/>
      <c r="J14" s="642"/>
      <c r="K14" s="642"/>
      <c r="L14" s="642"/>
      <c r="M14" s="642"/>
      <c r="N14" s="642"/>
      <c r="O14" s="642"/>
      <c r="P14" s="642"/>
      <c r="Q14" s="642"/>
      <c r="R14" s="642"/>
      <c r="S14" s="642"/>
      <c r="T14" s="642"/>
      <c r="U14" s="642"/>
      <c r="V14" s="642"/>
      <c r="W14" s="642"/>
      <c r="X14" s="642"/>
      <c r="Y14" s="642"/>
      <c r="Z14" s="642"/>
      <c r="AA14" s="642"/>
      <c r="AB14" s="642"/>
      <c r="AC14" s="642"/>
      <c r="AD14" s="642"/>
      <c r="AE14" s="642"/>
      <c r="AF14" s="636"/>
      <c r="AG14" s="643"/>
      <c r="AH14" s="643"/>
      <c r="AI14" s="644"/>
      <c r="AJ14" s="644"/>
      <c r="AK14" s="639"/>
      <c r="AL14" s="658" t="str">
        <f>IF(AND(ISTEXT($E14),ISTEXT($B14)),"산출기준 &gt;&gt;  "&amp;_xlfn.XLOOKUP($E14,산출기준!$D:$D,산출기준!$E:$E,"매칭실패"),"")</f>
        <v/>
      </c>
    </row>
    <row r="15" spans="2:38" s="658" customFormat="1" ht="20.100000000000001" customHeight="1">
      <c r="B15" s="802"/>
      <c r="C15" s="662"/>
      <c r="D15" s="662"/>
      <c r="E15" s="662"/>
      <c r="F15" s="662"/>
      <c r="G15" s="662"/>
      <c r="H15" s="662"/>
      <c r="I15" s="652"/>
      <c r="J15" s="664"/>
      <c r="K15" s="664"/>
      <c r="L15" s="664"/>
      <c r="M15" s="664"/>
      <c r="N15" s="664"/>
      <c r="O15" s="664"/>
      <c r="P15" s="664"/>
      <c r="Q15" s="664"/>
      <c r="R15" s="664"/>
      <c r="S15" s="664"/>
      <c r="T15" s="664"/>
      <c r="U15" s="664"/>
      <c r="V15" s="664"/>
      <c r="W15" s="664"/>
      <c r="X15" s="664"/>
      <c r="Y15" s="664"/>
      <c r="Z15" s="664"/>
      <c r="AA15" s="664"/>
      <c r="AB15" s="664"/>
      <c r="AC15" s="664"/>
      <c r="AD15" s="664"/>
      <c r="AE15" s="664"/>
      <c r="AF15" s="659"/>
      <c r="AG15" s="665"/>
      <c r="AH15" s="665"/>
      <c r="AI15" s="666"/>
      <c r="AJ15" s="666"/>
      <c r="AK15" s="662"/>
      <c r="AL15" s="658" t="str">
        <f>IF(AND(ISTEXT($E15),ISTEXT($B15)),"산출기준 &gt;&gt;  "&amp;_xlfn.XLOOKUP($E15,산출기준!$D:$D,산출기준!$E:$E,"매칭실패"),"")</f>
        <v/>
      </c>
    </row>
    <row r="16" spans="2:38" ht="34.9" customHeight="1">
      <c r="B16" s="623">
        <v>10.199999999999999</v>
      </c>
      <c r="C16" s="626" t="s">
        <v>4116</v>
      </c>
      <c r="D16" s="626"/>
      <c r="E16" s="626"/>
      <c r="F16" s="626"/>
      <c r="G16" s="1066"/>
      <c r="H16" s="1066"/>
      <c r="I16" s="630"/>
      <c r="J16" s="630"/>
      <c r="K16" s="631"/>
      <c r="L16" s="631"/>
      <c r="M16" s="631"/>
      <c r="N16" s="631"/>
      <c r="O16" s="631"/>
      <c r="P16" s="631"/>
      <c r="Q16" s="631"/>
      <c r="R16" s="631"/>
      <c r="S16" s="631"/>
      <c r="T16" s="631"/>
      <c r="U16" s="631"/>
      <c r="V16" s="631"/>
      <c r="W16" s="631"/>
      <c r="X16" s="631"/>
      <c r="Y16" s="631"/>
      <c r="Z16" s="631"/>
      <c r="AA16" s="631"/>
      <c r="AB16" s="631"/>
      <c r="AC16" s="631"/>
      <c r="AD16" s="631"/>
      <c r="AE16" s="631"/>
      <c r="AF16" s="634"/>
      <c r="AG16" s="634"/>
      <c r="AH16" s="634"/>
      <c r="AI16" s="634"/>
      <c r="AJ16" s="634"/>
      <c r="AK16" s="634"/>
      <c r="AL16" s="88" t="str">
        <f>IF(AND(ISTEXT($E16),ISTEXT($B16)),"산출기준 &gt;&gt;  "&amp;_xlfn.XLOOKUP($E16,산출기준!$D:$D,산출기준!$E:$E,"매칭실패"),"")</f>
        <v/>
      </c>
    </row>
    <row r="17" spans="2:38" s="658" customFormat="1" ht="20.100000000000001" customHeight="1">
      <c r="B17" s="1072"/>
      <c r="C17" s="639"/>
      <c r="D17" s="639"/>
      <c r="E17" s="639"/>
      <c r="F17" s="639"/>
      <c r="G17" s="639"/>
      <c r="H17" s="639"/>
      <c r="I17" s="641"/>
      <c r="J17" s="642"/>
      <c r="K17" s="642"/>
      <c r="L17" s="642"/>
      <c r="M17" s="642"/>
      <c r="N17" s="642"/>
      <c r="O17" s="642"/>
      <c r="P17" s="642"/>
      <c r="Q17" s="642"/>
      <c r="R17" s="642"/>
      <c r="S17" s="642"/>
      <c r="T17" s="642"/>
      <c r="U17" s="642"/>
      <c r="V17" s="642"/>
      <c r="W17" s="642"/>
      <c r="X17" s="642"/>
      <c r="Y17" s="642"/>
      <c r="Z17" s="642"/>
      <c r="AA17" s="642"/>
      <c r="AB17" s="642"/>
      <c r="AC17" s="642"/>
      <c r="AD17" s="642"/>
      <c r="AE17" s="642"/>
      <c r="AF17" s="636"/>
      <c r="AG17" s="643"/>
      <c r="AH17" s="643"/>
      <c r="AI17" s="644"/>
      <c r="AJ17" s="644"/>
      <c r="AK17" s="639"/>
      <c r="AL17" s="658" t="str">
        <f>IF(AND(ISTEXT($E17),ISTEXT($B17)),"산출기준 &gt;&gt;  "&amp;_xlfn.XLOOKUP($E17,산출기준!$D:$D,산출기준!$E:$E,"매칭실패"),"")</f>
        <v/>
      </c>
    </row>
    <row r="18" spans="2:38" s="658" customFormat="1" ht="20.100000000000001" customHeight="1">
      <c r="B18" s="1261"/>
      <c r="C18" s="1057" t="s">
        <v>4117</v>
      </c>
      <c r="D18" s="648"/>
      <c r="E18" s="648"/>
      <c r="F18" s="1386" t="s">
        <v>4118</v>
      </c>
      <c r="G18" s="1057"/>
      <c r="H18" s="1057"/>
      <c r="I18" s="1262"/>
      <c r="J18" s="1263"/>
      <c r="K18" s="805"/>
      <c r="L18" s="805"/>
      <c r="M18" s="806"/>
      <c r="N18" s="806"/>
      <c r="O18" s="806"/>
      <c r="P18" s="806"/>
      <c r="Q18" s="806"/>
      <c r="R18" s="806"/>
      <c r="S18" s="806"/>
      <c r="T18" s="806"/>
      <c r="U18" s="806"/>
      <c r="V18" s="806"/>
      <c r="W18" s="806"/>
      <c r="X18" s="806"/>
      <c r="Y18" s="806"/>
      <c r="Z18" s="806"/>
      <c r="AA18" s="806"/>
      <c r="AB18" s="806"/>
      <c r="AC18" s="806"/>
      <c r="AD18" s="806"/>
      <c r="AE18" s="806"/>
      <c r="AF18" s="806"/>
      <c r="AG18" s="806"/>
      <c r="AH18" s="806"/>
      <c r="AL18" s="658" t="str">
        <f>IF(AND(ISTEXT($E18),ISTEXT($B18)),"산출기준 &gt;&gt;  "&amp;_xlfn.XLOOKUP($E18,산출기준!$D:$D,산출기준!$E:$E,"매칭실패"),"")</f>
        <v/>
      </c>
    </row>
    <row r="19" spans="2:38" s="658" customFormat="1" ht="20.100000000000001" customHeight="1">
      <c r="B19" s="802"/>
      <c r="C19" s="662"/>
      <c r="D19" s="662"/>
      <c r="E19" s="662"/>
      <c r="F19" s="662"/>
      <c r="G19" s="662"/>
      <c r="H19" s="662"/>
      <c r="I19" s="652"/>
      <c r="J19" s="664"/>
      <c r="K19" s="664"/>
      <c r="L19" s="664"/>
      <c r="M19" s="664"/>
      <c r="N19" s="664"/>
      <c r="O19" s="664"/>
      <c r="P19" s="664"/>
      <c r="Q19" s="664"/>
      <c r="R19" s="664"/>
      <c r="S19" s="664"/>
      <c r="T19" s="664"/>
      <c r="U19" s="664"/>
      <c r="V19" s="664"/>
      <c r="W19" s="664"/>
      <c r="X19" s="664"/>
      <c r="Y19" s="664"/>
      <c r="Z19" s="664"/>
      <c r="AA19" s="664"/>
      <c r="AB19" s="664"/>
      <c r="AC19" s="664"/>
      <c r="AD19" s="664"/>
      <c r="AE19" s="664"/>
      <c r="AF19" s="659"/>
      <c r="AG19" s="665"/>
      <c r="AH19" s="665"/>
      <c r="AI19" s="666"/>
      <c r="AJ19" s="666"/>
      <c r="AK19" s="662"/>
      <c r="AL19" s="658" t="str">
        <f>IF(AND(ISTEXT($E19),ISTEXT($B19)),"산출기준 &gt;&gt;  "&amp;_xlfn.XLOOKUP($E19,산출기준!$D:$D,산출기준!$E:$E,"매칭실패"),"")</f>
        <v/>
      </c>
    </row>
    <row r="20" spans="2:38" ht="34.9" customHeight="1">
      <c r="B20" s="808" t="str" cm="1">
        <f t="array" aca="1" ref="B20" ca="1">_xlfn.IFNA(INDIRECT("Family_표준_구성도!B"&amp;MATCH(F20,INDIRECT("Family_표준_구성도!"&amp;"C:C"),0)),"")</f>
        <v>10.2.1.1.1</v>
      </c>
      <c r="C20" s="668" t="s">
        <v>2016</v>
      </c>
      <c r="D20" s="809"/>
      <c r="E20" s="668" t="s">
        <v>4119</v>
      </c>
      <c r="F20" s="811" t="s">
        <v>4120</v>
      </c>
      <c r="G20" s="1079"/>
      <c r="H20" s="1079"/>
      <c r="I20" s="674"/>
      <c r="J20" s="674"/>
      <c r="K20" s="674"/>
      <c r="L20" s="674"/>
      <c r="M20" s="674"/>
      <c r="N20" s="675"/>
      <c r="O20" s="676"/>
      <c r="P20" s="677"/>
      <c r="Q20" s="677"/>
      <c r="R20" s="677"/>
      <c r="S20" s="677"/>
      <c r="T20" s="677"/>
      <c r="U20" s="677"/>
      <c r="V20" s="678"/>
      <c r="W20" s="679"/>
      <c r="X20" s="679"/>
      <c r="Y20" s="679"/>
      <c r="Z20" s="679"/>
      <c r="AA20" s="679"/>
      <c r="AB20" s="679"/>
      <c r="AC20" s="679"/>
      <c r="AD20" s="679"/>
      <c r="AE20" s="679"/>
      <c r="AF20" s="902"/>
      <c r="AG20" s="682"/>
      <c r="AH20" s="682"/>
      <c r="AI20" s="682"/>
      <c r="AJ20" s="682"/>
      <c r="AK20" s="903"/>
      <c r="AL20" s="88" t="str">
        <f ca="1">IF(AND(ISTEXT($E20),ISTEXT($B20)),"산출기준 &gt;&gt;  "&amp;_xlfn.XLOOKUP($E20,산출기준!$D:$D,산출기준!$E:$E,"매칭실패"),"")</f>
        <v>산출기준 &gt;&gt;  [Concrete Stair]</v>
      </c>
    </row>
    <row r="21" spans="2:38" ht="49.9" customHeight="1" outlineLevel="1">
      <c r="B21" s="772"/>
      <c r="C21" s="773"/>
      <c r="D21" s="773"/>
      <c r="E21" s="773"/>
      <c r="F21" s="1387" t="s">
        <v>2671</v>
      </c>
      <c r="G21" s="759" t="str">
        <f>N21&amp;" "&amp;IF(Q21=0,"",Q21)</f>
        <v>Structural Concrete 25MPa ≤ F'c (Cylinder Strength) &lt; 30MPa</v>
      </c>
      <c r="H21" s="817" t="s">
        <v>2672</v>
      </c>
      <c r="I21" s="765" t="str">
        <f>LEFT(H21,14)</f>
        <v>A03AF032-00022</v>
      </c>
      <c r="J21" s="766"/>
      <c r="K21" s="766" t="str">
        <f>IFERROR(VLOOKUP($I21,'WM-AR'!$I$7:$AS$3267,34,FALSE),"")</f>
        <v>M3</v>
      </c>
      <c r="L21" s="766" t="str">
        <f>IFERROR(VLOOKUP($I21,'WM-AR'!$I$7:$AS$3267,4,FALSE),"")</f>
        <v>Concrete Work</v>
      </c>
      <c r="M21" s="766" t="str">
        <f>IFERROR(VLOOKUP($I21,'WM-AR'!$I$7:$AS$3267,6,FALSE),"")</f>
        <v>Superstructure Work</v>
      </c>
      <c r="N21" s="766" t="str">
        <f>IFERROR(VLOOKUP($I21,'WM-AR'!$I$7:$AS$3267,8,FALSE),"")</f>
        <v>Structural Concrete</v>
      </c>
      <c r="O21" s="766">
        <f>IFERROR(VLOOKUP($I21,'WM-AR'!$I$7:$AS$3267,10,FALSE),"")</f>
        <v>0</v>
      </c>
      <c r="P21" s="766" t="str">
        <f>IFERROR(VLOOKUP($I21,'WM-AR'!$I$7:$AS$3267,12,FALSE),"")</f>
        <v>Cement Type-1</v>
      </c>
      <c r="Q21" s="766" t="str">
        <f>IFERROR(VLOOKUP($I21,'WM-AR'!$I$7:$AS$3267,14,FALSE),"")</f>
        <v>25MPa ≤ F'c (Cylinder Strength) &lt; 30MPa</v>
      </c>
      <c r="R21" s="766">
        <f>IFERROR(VLOOKUP($I21,'WM-AR'!$I$7:$AS$3267,16,FALSE),"")</f>
        <v>0</v>
      </c>
      <c r="S21" s="766">
        <f>IFERROR(VLOOKUP($I21,'WM-AR'!$I$7:$AS$3267,18,FALSE),"")</f>
        <v>0</v>
      </c>
      <c r="T21" s="766" t="str">
        <f>IFERROR(VLOOKUP($I21,'WM-AR'!$I$7:$AS$3267,20,FALSE),"")</f>
        <v/>
      </c>
      <c r="U21" s="766">
        <f>IFERROR(VLOOKUP($I21,'WM-AR'!$I$7:$AS$3267,22,FALSE),"")</f>
        <v>0</v>
      </c>
      <c r="V21" s="766" t="str">
        <f>IFERROR(VLOOKUP($I21,'WM-AR'!$I$7:$AS$3267,24,FALSE),"")</f>
        <v/>
      </c>
      <c r="W21" s="766">
        <f>IFERROR(VLOOKUP($I21,'WM-AR'!$I$7:$AS$3267,25,FALSE),"")</f>
        <v>0</v>
      </c>
      <c r="X21" s="766" t="str">
        <f>IFERROR(VLOOKUP($I21,'WM-AR'!$I$7:$AS$3267,26,FALSE),"")</f>
        <v/>
      </c>
      <c r="Y21" s="766">
        <f>IFERROR(VLOOKUP($I21,'WM-AR'!$I$7:$AS$3267,27,FALSE),"")</f>
        <v>0</v>
      </c>
      <c r="Z21" s="766">
        <f>IFERROR(VLOOKUP($I21,'WM-AR'!$I$7:$AS$3267,28,FALSE),"")</f>
        <v>0</v>
      </c>
      <c r="AA21" s="766">
        <f>IFERROR(VLOOKUP($I21,'WM-AR'!$I$7:$AS$3267,29,FALSE),"")</f>
        <v>0</v>
      </c>
      <c r="AB21" s="766">
        <f>IFERROR(VLOOKUP($I21,'WM-AR'!$I$7:$AS$3267,30,FALSE),"")</f>
        <v>0</v>
      </c>
      <c r="AC21" s="766">
        <f>IFERROR(VLOOKUP($I21,'WM-AR'!$I$7:$AS$3267,31,FALSE),"")</f>
        <v>0</v>
      </c>
      <c r="AD21" s="766">
        <f>IFERROR(VLOOKUP($I21,'WM-AR'!$I$7:$AS$3267,32,FALSE),"")</f>
        <v>0</v>
      </c>
      <c r="AE21" s="766" t="str">
        <f>IFERROR(VLOOKUP($I21,'WM-AR'!$I$7:$AS$3267,33,FALSE),"")</f>
        <v/>
      </c>
      <c r="AF21" s="817" t="s">
        <v>3420</v>
      </c>
      <c r="AG21" s="1388" t="s">
        <v>4121</v>
      </c>
      <c r="AH21" s="1388" t="s">
        <v>4122</v>
      </c>
      <c r="AI21" s="1135"/>
      <c r="AJ21" s="1135" t="str">
        <f>K21</f>
        <v>M3</v>
      </c>
      <c r="AK21" s="905"/>
      <c r="AL21" s="88" t="str">
        <f>IF(AND(ISTEXT($E21),ISTEXT($B21)),"산출기준 &gt;&gt;  "&amp;_xlfn.XLOOKUP($E21,산출기준!$D:$D,산출기준!$E:$E,"매칭실패"),"")</f>
        <v/>
      </c>
    </row>
    <row r="22" spans="2:38" ht="49.9" customHeight="1" outlineLevel="1">
      <c r="B22" s="772"/>
      <c r="C22" s="773"/>
      <c r="D22" s="773"/>
      <c r="E22" s="773"/>
      <c r="F22" s="1389" t="s">
        <v>2674</v>
      </c>
      <c r="G22" s="759" t="str">
        <f>N22&amp;" "&amp;IF(Q22=0,"",Q22)</f>
        <v>Rebar Work 400MPa&lt;Fy≤470MPa</v>
      </c>
      <c r="H22" s="817" t="s">
        <v>3032</v>
      </c>
      <c r="I22" s="765" t="str">
        <f>LEFT(H22,14)</f>
        <v>A03AD037-00002</v>
      </c>
      <c r="J22" s="766"/>
      <c r="K22" s="766" t="str">
        <f>IFERROR(VLOOKUP($I22,'WM-AR'!$I$7:$AS$3267,34,FALSE),"")</f>
        <v>TON</v>
      </c>
      <c r="L22" s="766" t="str">
        <f>IFERROR(VLOOKUP($I22,'WM-AR'!$I$7:$AS$3267,4,FALSE),"")</f>
        <v>Concrete Work</v>
      </c>
      <c r="M22" s="766" t="str">
        <f>IFERROR(VLOOKUP($I22,'WM-AR'!$I$7:$AS$3267,6,FALSE),"")</f>
        <v>Substructure Work</v>
      </c>
      <c r="N22" s="766" t="str">
        <f>IFERROR(VLOOKUP($I22,'WM-AR'!$I$7:$AS$3267,8,FALSE),"")</f>
        <v>Rebar Work</v>
      </c>
      <c r="O22" s="766" t="str">
        <f>IFERROR(VLOOKUP($I22,'WM-AR'!$I$7:$AS$3267,10,FALSE),"")</f>
        <v>Deformed Bar (Non-Coat.)</v>
      </c>
      <c r="P22" s="766">
        <f>IFERROR(VLOOKUP($I22,'WM-AR'!$I$7:$AS$3267,12,FALSE),"")</f>
        <v>0</v>
      </c>
      <c r="Q22" s="766" t="str">
        <f>IFERROR(VLOOKUP($I22,'WM-AR'!$I$7:$AS$3267,14,FALSE),"")</f>
        <v>400MPa&lt;Fy≤470MPa</v>
      </c>
      <c r="R22" s="766">
        <f>IFERROR(VLOOKUP($I22,'WM-AR'!$I$7:$AS$3267,16,FALSE),"")</f>
        <v>0</v>
      </c>
      <c r="S22" s="766">
        <f>IFERROR(VLOOKUP($I22,'WM-AR'!$I$7:$AS$3267,18,FALSE),"")</f>
        <v>0</v>
      </c>
      <c r="T22" s="766" t="str">
        <f>IFERROR(VLOOKUP($I22,'WM-AR'!$I$7:$AS$3267,20,FALSE),"")</f>
        <v/>
      </c>
      <c r="U22" s="766">
        <f>IFERROR(VLOOKUP($I22,'WM-AR'!$I$7:$AS$3267,22,FALSE),"")</f>
        <v>0</v>
      </c>
      <c r="V22" s="766" t="str">
        <f>IFERROR(VLOOKUP($I22,'WM-AR'!$I$7:$AS$3267,24,FALSE),"")</f>
        <v/>
      </c>
      <c r="W22" s="766">
        <f>IFERROR(VLOOKUP($I22,'WM-AR'!$I$7:$AS$3267,25,FALSE),"")</f>
        <v>0</v>
      </c>
      <c r="X22" s="766" t="str">
        <f>IFERROR(VLOOKUP($I22,'WM-AR'!$I$7:$AS$3267,26,FALSE),"")</f>
        <v/>
      </c>
      <c r="Y22" s="766">
        <f>IFERROR(VLOOKUP($I22,'WM-AR'!$I$7:$AS$3267,27,FALSE),"")</f>
        <v>0</v>
      </c>
      <c r="Z22" s="766">
        <f>IFERROR(VLOOKUP($I22,'WM-AR'!$I$7:$AS$3267,28,FALSE),"")</f>
        <v>0</v>
      </c>
      <c r="AA22" s="766">
        <f>IFERROR(VLOOKUP($I22,'WM-AR'!$I$7:$AS$3267,29,FALSE),"")</f>
        <v>0</v>
      </c>
      <c r="AB22" s="766">
        <f>IFERROR(VLOOKUP($I22,'WM-AR'!$I$7:$AS$3267,30,FALSE),"")</f>
        <v>0</v>
      </c>
      <c r="AC22" s="766">
        <f>IFERROR(VLOOKUP($I22,'WM-AR'!$I$7:$AS$3267,31,FALSE),"")</f>
        <v>0</v>
      </c>
      <c r="AD22" s="766">
        <f>IFERROR(VLOOKUP($I22,'WM-AR'!$I$7:$AS$3267,32,FALSE),"")</f>
        <v>0</v>
      </c>
      <c r="AE22" s="766" t="str">
        <f>IFERROR(VLOOKUP($I22,'WM-AR'!$I$7:$AS$3267,33,FALSE),"")</f>
        <v/>
      </c>
      <c r="AF22" s="817" t="s">
        <v>3027</v>
      </c>
      <c r="AG22" s="1390" t="s">
        <v>4123</v>
      </c>
      <c r="AH22" s="1390" t="s">
        <v>4123</v>
      </c>
      <c r="AI22" s="1135"/>
      <c r="AJ22" s="1135" t="str">
        <f>K22</f>
        <v>TON</v>
      </c>
      <c r="AK22" s="905"/>
      <c r="AL22" s="88" t="str">
        <f>IF(AND(ISTEXT($E22),ISTEXT($B22)),"산출기준 &gt;&gt;  "&amp;_xlfn.XLOOKUP($E22,산출기준!$D:$D,산출기준!$E:$E,"매칭실패"),"")</f>
        <v/>
      </c>
    </row>
    <row r="23" spans="2:38" ht="49.9" customHeight="1" outlineLevel="1">
      <c r="B23" s="772"/>
      <c r="C23" s="773"/>
      <c r="D23" s="773"/>
      <c r="E23" s="773"/>
      <c r="F23" s="1389" t="s">
        <v>2679</v>
      </c>
      <c r="G23" s="759" t="str">
        <f>N23&amp;" "&amp;IF(Q23=0,"",Q23)</f>
        <v xml:space="preserve">Form Work (1 time in use) </v>
      </c>
      <c r="H23" s="817" t="s">
        <v>2680</v>
      </c>
      <c r="I23" s="765" t="str">
        <f>LEFT(H23,14)</f>
        <v>A03AF036-00001</v>
      </c>
      <c r="J23" s="766"/>
      <c r="K23" s="766" t="str">
        <f>IFERROR(VLOOKUP($I23,'WM-AR'!$I$7:$AS$3267,34,FALSE),"")</f>
        <v>M2</v>
      </c>
      <c r="L23" s="766" t="str">
        <f>IFERROR(VLOOKUP($I23,'WM-AR'!$I$7:$AS$3267,4,FALSE),"")</f>
        <v>Concrete Work</v>
      </c>
      <c r="M23" s="766" t="str">
        <f>IFERROR(VLOOKUP($I23,'WM-AR'!$I$7:$AS$3267,6,FALSE),"")</f>
        <v>Superstructure Work</v>
      </c>
      <c r="N23" s="766" t="str">
        <f>IFERROR(VLOOKUP($I23,'WM-AR'!$I$7:$AS$3267,8,FALSE),"")</f>
        <v>Form Work (1 time in use)</v>
      </c>
      <c r="O23" s="766" t="str">
        <f>IFERROR(VLOOKUP($I23,'WM-AR'!$I$7:$AS$3267,10,FALSE),"")</f>
        <v>Flat Form</v>
      </c>
      <c r="P23" s="766">
        <f>IFERROR(VLOOKUP($I23,'WM-AR'!$I$7:$AS$3267,12,FALSE),"")</f>
        <v>0</v>
      </c>
      <c r="Q23" s="766">
        <f>IFERROR(VLOOKUP($I23,'WM-AR'!$I$7:$AS$3267,14,FALSE),"")</f>
        <v>0</v>
      </c>
      <c r="R23" s="766">
        <f>IFERROR(VLOOKUP($I23,'WM-AR'!$I$7:$AS$3267,16,FALSE),"")</f>
        <v>0</v>
      </c>
      <c r="S23" s="766">
        <f>IFERROR(VLOOKUP($I23,'WM-AR'!$I$7:$AS$3267,18,FALSE),"")</f>
        <v>0</v>
      </c>
      <c r="T23" s="766" t="str">
        <f>IFERROR(VLOOKUP($I23,'WM-AR'!$I$7:$AS$3267,20,FALSE),"")</f>
        <v>Dressed Lumber, Plywood or Steel Form(Wood Planks are not Allowed) incl. Chamfer</v>
      </c>
      <c r="U23" s="766">
        <f>IFERROR(VLOOKUP($I23,'WM-AR'!$I$7:$AS$3267,22,FALSE),"")</f>
        <v>0</v>
      </c>
      <c r="V23" s="766" t="str">
        <f>IFERROR(VLOOKUP($I23,'WM-AR'!$I$7:$AS$3267,24,FALSE),"")</f>
        <v/>
      </c>
      <c r="W23" s="766">
        <f>IFERROR(VLOOKUP($I23,'WM-AR'!$I$7:$AS$3267,25,FALSE),"")</f>
        <v>0</v>
      </c>
      <c r="X23" s="766" t="str">
        <f>IFERROR(VLOOKUP($I23,'WM-AR'!$I$7:$AS$3267,26,FALSE),"")</f>
        <v/>
      </c>
      <c r="Y23" s="766">
        <f>IFERROR(VLOOKUP($I23,'WM-AR'!$I$7:$AS$3267,27,FALSE),"")</f>
        <v>0</v>
      </c>
      <c r="Z23" s="766">
        <f>IFERROR(VLOOKUP($I23,'WM-AR'!$I$7:$AS$3267,28,FALSE),"")</f>
        <v>0</v>
      </c>
      <c r="AA23" s="766">
        <f>IFERROR(VLOOKUP($I23,'WM-AR'!$I$7:$AS$3267,29,FALSE),"")</f>
        <v>0</v>
      </c>
      <c r="AB23" s="766">
        <f>IFERROR(VLOOKUP($I23,'WM-AR'!$I$7:$AS$3267,30,FALSE),"")</f>
        <v>0</v>
      </c>
      <c r="AC23" s="766">
        <f>IFERROR(VLOOKUP($I23,'WM-AR'!$I$7:$AS$3267,31,FALSE),"")</f>
        <v>0</v>
      </c>
      <c r="AD23" s="766">
        <f>IFERROR(VLOOKUP($I23,'WM-AR'!$I$7:$AS$3267,32,FALSE),"")</f>
        <v>0</v>
      </c>
      <c r="AE23" s="766" t="str">
        <f>IFERROR(VLOOKUP($I23,'WM-AR'!$I$7:$AS$3267,33,FALSE),"")</f>
        <v/>
      </c>
      <c r="AF23" s="817"/>
      <c r="AG23" s="1390" t="s">
        <v>4124</v>
      </c>
      <c r="AH23" s="1390" t="s">
        <v>4124</v>
      </c>
      <c r="AI23" s="1135"/>
      <c r="AJ23" s="1135" t="str">
        <f>K23</f>
        <v>M2</v>
      </c>
      <c r="AK23" s="905"/>
      <c r="AL23" s="88" t="str">
        <f>IF(AND(ISTEXT($E23),ISTEXT($B23)),"산출기준 &gt;&gt;  "&amp;_xlfn.XLOOKUP($E23,산출기준!$D:$D,산출기준!$E:$E,"매칭실패"),"")</f>
        <v/>
      </c>
    </row>
    <row r="24" spans="2:38">
      <c r="B24" s="1127"/>
      <c r="C24" s="1165"/>
      <c r="D24" s="1165"/>
      <c r="E24" s="1165"/>
      <c r="F24" s="1165"/>
      <c r="G24" s="1131" t="s">
        <v>2504</v>
      </c>
      <c r="H24" s="1131"/>
      <c r="I24" s="1130" t="str">
        <f t="shared" ref="I24:I26" si="2">LEFT(H24,14)</f>
        <v/>
      </c>
      <c r="J24" s="1132"/>
      <c r="K24" s="1132" t="str">
        <f>IFERROR(VLOOKUP($I24,'WM-AR'!$I$7:$AS$3267,34,FALSE),"")</f>
        <v/>
      </c>
      <c r="L24" s="1132" t="str">
        <f>IFERROR(VLOOKUP($I24,'WM-AR'!$I$7:$AS$3267,4,FALSE),"")</f>
        <v/>
      </c>
      <c r="M24" s="1132" t="str">
        <f>IFERROR(VLOOKUP($I24,'WM-AR'!$I$7:$AS$3267,6,FALSE),"")</f>
        <v/>
      </c>
      <c r="N24" s="1132" t="str">
        <f>IFERROR(VLOOKUP($I24,'WM-AR'!$I$7:$AS$3267,8,FALSE),"")</f>
        <v/>
      </c>
      <c r="O24" s="1132" t="str">
        <f>IFERROR(VLOOKUP($I24,'WM-AR'!$I$7:$AS$3267,10,FALSE),"")</f>
        <v/>
      </c>
      <c r="P24" s="1132" t="str">
        <f>IFERROR(VLOOKUP($I24,'WM-AR'!$I$7:$AS$3267,12,FALSE),"")</f>
        <v/>
      </c>
      <c r="Q24" s="1132" t="str">
        <f>IFERROR(VLOOKUP($I24,'WM-AR'!$I$7:$AS$3267,14,FALSE),"")</f>
        <v/>
      </c>
      <c r="R24" s="1132" t="str">
        <f>IFERROR(VLOOKUP($I24,'WM-AR'!$I$7:$AS$3267,16,FALSE),"")</f>
        <v/>
      </c>
      <c r="S24" s="1132" t="str">
        <f>IFERROR(VLOOKUP($I24,'WM-AR'!$I$7:$AS$3267,18,FALSE),"")</f>
        <v/>
      </c>
      <c r="T24" s="1132" t="str">
        <f>IFERROR(VLOOKUP($I24,'WM-AR'!$I$7:$AS$3267,20,FALSE),"")</f>
        <v/>
      </c>
      <c r="U24" s="1132" t="str">
        <f>IFERROR(VLOOKUP($I24,'WM-AR'!$I$7:$AS$3267,22,FALSE),"")</f>
        <v/>
      </c>
      <c r="V24" s="1132" t="str">
        <f>IFERROR(VLOOKUP($I24,'WM-AR'!$I$7:$AS$3267,24,FALSE),"")</f>
        <v/>
      </c>
      <c r="W24" s="1132" t="str">
        <f>IFERROR(VLOOKUP($I24,'WM-AR'!$I$7:$AS$3267,25,FALSE),"")</f>
        <v/>
      </c>
      <c r="X24" s="1132" t="str">
        <f>IFERROR(VLOOKUP($I24,'WM-AR'!$I$7:$AS$3267,26,FALSE),"")</f>
        <v/>
      </c>
      <c r="Y24" s="1132" t="str">
        <f>IFERROR(VLOOKUP($I24,'WM-AR'!$I$7:$AS$3267,27,FALSE),"")</f>
        <v/>
      </c>
      <c r="Z24" s="1132" t="str">
        <f>IFERROR(VLOOKUP($I24,'WM-AR'!$I$7:$AS$3267,28,FALSE),"")</f>
        <v/>
      </c>
      <c r="AA24" s="1132" t="str">
        <f>IFERROR(VLOOKUP($I24,'WM-AR'!$I$7:$AS$3267,29,FALSE),"")</f>
        <v/>
      </c>
      <c r="AB24" s="1132" t="str">
        <f>IFERROR(VLOOKUP($I24,'WM-AR'!$I$7:$AS$3267,30,FALSE),"")</f>
        <v/>
      </c>
      <c r="AC24" s="1132" t="str">
        <f>IFERROR(VLOOKUP($I24,'WM-AR'!$I$7:$AS$3267,31,FALSE),"")</f>
        <v/>
      </c>
      <c r="AD24" s="1132" t="str">
        <f>IFERROR(VLOOKUP($I24,'WM-AR'!$I$7:$AS$3267,32,FALSE),"")</f>
        <v/>
      </c>
      <c r="AE24" s="1132" t="str">
        <f>IFERROR(VLOOKUP($I24,'WM-AR'!$I$7:$AS$3267,33,FALSE),"")</f>
        <v/>
      </c>
      <c r="AF24" s="1353"/>
      <c r="AG24" s="1134"/>
      <c r="AH24" s="1134"/>
      <c r="AI24" s="1135"/>
      <c r="AJ24" s="1135" t="str">
        <f t="shared" ref="AJ24:AJ26" si="3">K24</f>
        <v/>
      </c>
      <c r="AK24" s="1136"/>
      <c r="AL24" s="88" t="str">
        <f>IF(AND(ISTEXT($E24),ISTEXT($B24)),"산출기준 &gt;&gt;  "&amp;_xlfn.XLOOKUP($E24,산출기준!$D:$D,산출기준!$E:$E,"매칭실패"),"")</f>
        <v/>
      </c>
    </row>
    <row r="25" spans="2:38">
      <c r="B25" s="1111"/>
      <c r="C25" s="1166"/>
      <c r="D25" s="1166"/>
      <c r="E25" s="1166"/>
      <c r="F25" s="1166"/>
      <c r="G25" s="843"/>
      <c r="H25" s="843"/>
      <c r="I25" s="712" t="str">
        <f t="shared" si="2"/>
        <v/>
      </c>
      <c r="J25" s="714"/>
      <c r="K25" s="714" t="str">
        <f>IFERROR(VLOOKUP($I25,'WM-AR'!$I$7:$AS$3267,34,FALSE),"")</f>
        <v/>
      </c>
      <c r="L25" s="714" t="str">
        <f>IFERROR(VLOOKUP($I25,'WM-AR'!$I$7:$AS$3267,4,FALSE),"")</f>
        <v/>
      </c>
      <c r="M25" s="714" t="str">
        <f>IFERROR(VLOOKUP($I25,'WM-AR'!$I$7:$AS$3267,6,FALSE),"")</f>
        <v/>
      </c>
      <c r="N25" s="714" t="str">
        <f>IFERROR(VLOOKUP($I25,'WM-AR'!$I$7:$AS$3267,8,FALSE),"")</f>
        <v/>
      </c>
      <c r="O25" s="714" t="str">
        <f>IFERROR(VLOOKUP($I25,'WM-AR'!$I$7:$AS$3267,10,FALSE),"")</f>
        <v/>
      </c>
      <c r="P25" s="714" t="str">
        <f>IFERROR(VLOOKUP($I25,'WM-AR'!$I$7:$AS$3267,12,FALSE),"")</f>
        <v/>
      </c>
      <c r="Q25" s="714" t="str">
        <f>IFERROR(VLOOKUP($I25,'WM-AR'!$I$7:$AS$3267,14,FALSE),"")</f>
        <v/>
      </c>
      <c r="R25" s="714" t="str">
        <f>IFERROR(VLOOKUP($I25,'WM-AR'!$I$7:$AS$3267,16,FALSE),"")</f>
        <v/>
      </c>
      <c r="S25" s="714" t="str">
        <f>IFERROR(VLOOKUP($I25,'WM-AR'!$I$7:$AS$3267,18,FALSE),"")</f>
        <v/>
      </c>
      <c r="T25" s="714" t="str">
        <f>IFERROR(VLOOKUP($I25,'WM-AR'!$I$7:$AS$3267,20,FALSE),"")</f>
        <v/>
      </c>
      <c r="U25" s="714" t="str">
        <f>IFERROR(VLOOKUP($I25,'WM-AR'!$I$7:$AS$3267,22,FALSE),"")</f>
        <v/>
      </c>
      <c r="V25" s="714" t="str">
        <f>IFERROR(VLOOKUP($I25,'WM-AR'!$I$7:$AS$3267,24,FALSE),"")</f>
        <v/>
      </c>
      <c r="W25" s="714" t="str">
        <f>IFERROR(VLOOKUP($I25,'WM-AR'!$I$7:$AS$3267,25,FALSE),"")</f>
        <v/>
      </c>
      <c r="X25" s="714" t="str">
        <f>IFERROR(VLOOKUP($I25,'WM-AR'!$I$7:$AS$3267,26,FALSE),"")</f>
        <v/>
      </c>
      <c r="Y25" s="714" t="str">
        <f>IFERROR(VLOOKUP($I25,'WM-AR'!$I$7:$AS$3267,27,FALSE),"")</f>
        <v/>
      </c>
      <c r="Z25" s="714" t="str">
        <f>IFERROR(VLOOKUP($I25,'WM-AR'!$I$7:$AS$3267,28,FALSE),"")</f>
        <v/>
      </c>
      <c r="AA25" s="714" t="str">
        <f>IFERROR(VLOOKUP($I25,'WM-AR'!$I$7:$AS$3267,29,FALSE),"")</f>
        <v/>
      </c>
      <c r="AB25" s="714" t="str">
        <f>IFERROR(VLOOKUP($I25,'WM-AR'!$I$7:$AS$3267,30,FALSE),"")</f>
        <v/>
      </c>
      <c r="AC25" s="714" t="str">
        <f>IFERROR(VLOOKUP($I25,'WM-AR'!$I$7:$AS$3267,31,FALSE),"")</f>
        <v/>
      </c>
      <c r="AD25" s="714" t="str">
        <f>IFERROR(VLOOKUP($I25,'WM-AR'!$I$7:$AS$3267,32,FALSE),"")</f>
        <v/>
      </c>
      <c r="AE25" s="714" t="str">
        <f>IFERROR(VLOOKUP($I25,'WM-AR'!$I$7:$AS$3267,33,FALSE),"")</f>
        <v/>
      </c>
      <c r="AF25" s="1354"/>
      <c r="AG25" s="852"/>
      <c r="AH25" s="852"/>
      <c r="AI25" s="854"/>
      <c r="AJ25" s="854" t="str">
        <f t="shared" si="3"/>
        <v/>
      </c>
      <c r="AK25" s="1114"/>
      <c r="AL25" s="88" t="str">
        <f>IF(AND(ISTEXT($E25),ISTEXT($B25)),"산출기준 &gt;&gt;  "&amp;_xlfn.XLOOKUP($E25,산출기준!$D:$D,산출기준!$E:$E,"매칭실패"),"")</f>
        <v/>
      </c>
    </row>
    <row r="26" spans="2:38">
      <c r="B26" s="1116"/>
      <c r="C26" s="1167"/>
      <c r="D26" s="1167"/>
      <c r="E26" s="1167"/>
      <c r="F26" s="1167"/>
      <c r="G26" s="1120"/>
      <c r="H26" s="1120"/>
      <c r="I26" s="1119" t="str">
        <f t="shared" si="2"/>
        <v/>
      </c>
      <c r="J26" s="1121"/>
      <c r="K26" s="1121" t="str">
        <f>IFERROR(VLOOKUP($I26,'WM-AR'!$I$7:$AS$3267,34,FALSE),"")</f>
        <v/>
      </c>
      <c r="L26" s="1121" t="str">
        <f>IFERROR(VLOOKUP($I26,'WM-AR'!$I$7:$AS$3267,4,FALSE),"")</f>
        <v/>
      </c>
      <c r="M26" s="1121" t="str">
        <f>IFERROR(VLOOKUP($I26,'WM-AR'!$I$7:$AS$3267,6,FALSE),"")</f>
        <v/>
      </c>
      <c r="N26" s="1121" t="str">
        <f>IFERROR(VLOOKUP($I26,'WM-AR'!$I$7:$AS$3267,8,FALSE),"")</f>
        <v/>
      </c>
      <c r="O26" s="1121" t="str">
        <f>IFERROR(VLOOKUP($I26,'WM-AR'!$I$7:$AS$3267,10,FALSE),"")</f>
        <v/>
      </c>
      <c r="P26" s="1121" t="str">
        <f>IFERROR(VLOOKUP($I26,'WM-AR'!$I$7:$AS$3267,12,FALSE),"")</f>
        <v/>
      </c>
      <c r="Q26" s="1121" t="str">
        <f>IFERROR(VLOOKUP($I26,'WM-AR'!$I$7:$AS$3267,14,FALSE),"")</f>
        <v/>
      </c>
      <c r="R26" s="1121" t="str">
        <f>IFERROR(VLOOKUP($I26,'WM-AR'!$I$7:$AS$3267,16,FALSE),"")</f>
        <v/>
      </c>
      <c r="S26" s="1121" t="str">
        <f>IFERROR(VLOOKUP($I26,'WM-AR'!$I$7:$AS$3267,18,FALSE),"")</f>
        <v/>
      </c>
      <c r="T26" s="1121" t="str">
        <f>IFERROR(VLOOKUP($I26,'WM-AR'!$I$7:$AS$3267,20,FALSE),"")</f>
        <v/>
      </c>
      <c r="U26" s="1121" t="str">
        <f>IFERROR(VLOOKUP($I26,'WM-AR'!$I$7:$AS$3267,22,FALSE),"")</f>
        <v/>
      </c>
      <c r="V26" s="1121" t="str">
        <f>IFERROR(VLOOKUP($I26,'WM-AR'!$I$7:$AS$3267,24,FALSE),"")</f>
        <v/>
      </c>
      <c r="W26" s="1121" t="str">
        <f>IFERROR(VLOOKUP($I26,'WM-AR'!$I$7:$AS$3267,25,FALSE),"")</f>
        <v/>
      </c>
      <c r="X26" s="1121" t="str">
        <f>IFERROR(VLOOKUP($I26,'WM-AR'!$I$7:$AS$3267,26,FALSE),"")</f>
        <v/>
      </c>
      <c r="Y26" s="1121" t="str">
        <f>IFERROR(VLOOKUP($I26,'WM-AR'!$I$7:$AS$3267,27,FALSE),"")</f>
        <v/>
      </c>
      <c r="Z26" s="1121" t="str">
        <f>IFERROR(VLOOKUP($I26,'WM-AR'!$I$7:$AS$3267,28,FALSE),"")</f>
        <v/>
      </c>
      <c r="AA26" s="1121" t="str">
        <f>IFERROR(VLOOKUP($I26,'WM-AR'!$I$7:$AS$3267,29,FALSE),"")</f>
        <v/>
      </c>
      <c r="AB26" s="1121" t="str">
        <f>IFERROR(VLOOKUP($I26,'WM-AR'!$I$7:$AS$3267,30,FALSE),"")</f>
        <v/>
      </c>
      <c r="AC26" s="1121" t="str">
        <f>IFERROR(VLOOKUP($I26,'WM-AR'!$I$7:$AS$3267,31,FALSE),"")</f>
        <v/>
      </c>
      <c r="AD26" s="1121" t="str">
        <f>IFERROR(VLOOKUP($I26,'WM-AR'!$I$7:$AS$3267,32,FALSE),"")</f>
        <v/>
      </c>
      <c r="AE26" s="1121" t="str">
        <f>IFERROR(VLOOKUP($I26,'WM-AR'!$I$7:$AS$3267,33,FALSE),"")</f>
        <v/>
      </c>
      <c r="AF26" s="1355"/>
      <c r="AG26" s="1123"/>
      <c r="AH26" s="1123"/>
      <c r="AI26" s="1124"/>
      <c r="AJ26" s="1124" t="str">
        <f t="shared" si="3"/>
        <v/>
      </c>
      <c r="AK26" s="1125"/>
      <c r="AL26" s="88" t="str">
        <f>IF(AND(ISTEXT($E26),ISTEXT($B26)),"산출기준 &gt;&gt;  "&amp;_xlfn.XLOOKUP($E26,산출기준!$D:$D,산출기준!$E:$E,"매칭실패"),"")</f>
        <v/>
      </c>
    </row>
    <row r="27" spans="2:38" s="658" customFormat="1" ht="20.100000000000001" customHeight="1">
      <c r="B27" s="802"/>
      <c r="C27" s="662"/>
      <c r="D27" s="662"/>
      <c r="E27" s="662"/>
      <c r="F27" s="662"/>
      <c r="G27" s="662"/>
      <c r="H27" s="662"/>
      <c r="I27" s="652"/>
      <c r="J27" s="664"/>
      <c r="K27" s="664"/>
      <c r="L27" s="664"/>
      <c r="M27" s="664"/>
      <c r="N27" s="664"/>
      <c r="O27" s="664"/>
      <c r="P27" s="664"/>
      <c r="Q27" s="664"/>
      <c r="R27" s="664"/>
      <c r="S27" s="664"/>
      <c r="T27" s="664"/>
      <c r="U27" s="664"/>
      <c r="V27" s="664"/>
      <c r="W27" s="664"/>
      <c r="X27" s="664"/>
      <c r="Y27" s="664"/>
      <c r="Z27" s="664"/>
      <c r="AA27" s="664"/>
      <c r="AB27" s="664"/>
      <c r="AC27" s="664"/>
      <c r="AD27" s="664"/>
      <c r="AE27" s="664"/>
      <c r="AF27" s="659"/>
      <c r="AG27" s="665"/>
      <c r="AH27" s="665"/>
      <c r="AI27" s="666"/>
      <c r="AJ27" s="666"/>
      <c r="AK27" s="662"/>
    </row>
    <row r="28" spans="2:38" s="658" customFormat="1" ht="20.100000000000001" customHeight="1">
      <c r="B28" s="802"/>
      <c r="C28" s="662"/>
      <c r="D28" s="662"/>
      <c r="E28" s="662"/>
      <c r="F28" s="662"/>
      <c r="G28" s="662"/>
      <c r="H28" s="662"/>
      <c r="I28" s="652"/>
      <c r="J28" s="664"/>
      <c r="K28" s="664"/>
      <c r="L28" s="664"/>
      <c r="M28" s="664"/>
      <c r="N28" s="664"/>
      <c r="O28" s="664"/>
      <c r="P28" s="664"/>
      <c r="Q28" s="664"/>
      <c r="R28" s="664"/>
      <c r="S28" s="664"/>
      <c r="T28" s="664"/>
      <c r="U28" s="664"/>
      <c r="V28" s="664"/>
      <c r="W28" s="664"/>
      <c r="X28" s="664"/>
      <c r="Y28" s="664"/>
      <c r="Z28" s="664"/>
      <c r="AA28" s="664"/>
      <c r="AB28" s="664"/>
      <c r="AC28" s="664"/>
      <c r="AD28" s="664"/>
      <c r="AE28" s="664"/>
      <c r="AF28" s="659"/>
      <c r="AG28" s="665"/>
      <c r="AH28" s="665"/>
      <c r="AI28" s="666"/>
      <c r="AJ28" s="666"/>
      <c r="AK28" s="662"/>
    </row>
    <row r="29" spans="2:38" ht="16.5" customHeight="1"/>
    <row r="30" spans="2:38" ht="16.5" customHeight="1"/>
    <row r="31" spans="2:38" ht="16.5" customHeight="1"/>
    <row r="32" spans="2:38" ht="16.5" customHeight="1"/>
    <row r="33" ht="16.5" customHeight="1"/>
    <row r="34" ht="16.5" customHeight="1"/>
    <row r="35" ht="16.5" customHeight="1"/>
    <row r="36" ht="16.5" customHeight="1"/>
    <row r="37" ht="16.5" customHeight="1"/>
    <row r="38" ht="16.5" customHeight="1"/>
  </sheetData>
  <mergeCells count="1">
    <mergeCell ref="AI2:AJ2"/>
  </mergeCells>
  <phoneticPr fontId="4"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78C0D931-6437-407d-A8EE-F0AAD7539E65}">
      <x14:conditionalFormattings>
        <x14:conditionalFormatting xmlns:xm="http://schemas.microsoft.com/office/excel/2006/main">
          <x14:cfRule type="expression" priority="2" id="{B6EE0153-C6D9-45A5-BC64-8014E0C90959}">
            <xm:f>Family_표준_구성도!$E$2="실행"</xm:f>
            <x14:dxf>
              <font>
                <strike/>
                <color theme="1" tint="0.34998626667073579"/>
              </font>
            </x14:dxf>
          </x14:cfRule>
          <xm:sqref>AG1:AG1048576</xm:sqref>
        </x14:conditionalFormatting>
        <x14:conditionalFormatting xmlns:xm="http://schemas.microsoft.com/office/excel/2006/main">
          <x14:cfRule type="expression" priority="1" id="{BE67B870-00D5-45C1-9DEB-293A6A59101C}">
            <xm:f>Family_표준_구성도!$E$2="입찰"</xm:f>
            <x14:dxf>
              <font>
                <strike/>
                <color theme="1" tint="0.34998626667073579"/>
              </font>
            </x14:dxf>
          </x14:cfRule>
          <xm:sqref>AH1:AH1048576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80741142-6784-41FF-A568-6673F29EC7D7}">
          <x14:formula1>
            <xm:f>'WM-AR'!$F$7:$F$2292</xm:f>
          </x14:formula1>
          <xm:sqref>H9:H13 H21:H26</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29CD4-C042-483A-BAEB-91C19736948F}">
  <sheetPr>
    <tabColor theme="7" tint="0.79998168889431442"/>
  </sheetPr>
  <dimension ref="B1:AL38"/>
  <sheetViews>
    <sheetView view="pageBreakPreview" zoomScale="70" zoomScaleNormal="70" zoomScaleSheetLayoutView="70" workbookViewId="0">
      <pane ySplit="2" topLeftCell="A3" activePane="bottomLeft" state="frozen"/>
      <selection activeCell="C227" sqref="C227"/>
      <selection pane="bottomLeft" activeCell="C227" sqref="C227"/>
    </sheetView>
  </sheetViews>
  <sheetFormatPr defaultColWidth="9" defaultRowHeight="16.5" outlineLevelRow="1" outlineLevelCol="1"/>
  <cols>
    <col min="1" max="1" width="1.75" style="88" customWidth="1"/>
    <col min="2" max="2" width="6" style="88" customWidth="1"/>
    <col min="3" max="6" width="7.75" style="593" customWidth="1"/>
    <col min="7" max="7" width="50.75" style="88" customWidth="1"/>
    <col min="8" max="8" width="45.625" style="88" customWidth="1"/>
    <col min="9" max="9" width="12.75" style="598" customWidth="1"/>
    <col min="10" max="10" width="5.75" style="598" customWidth="1"/>
    <col min="11" max="11" width="4.75" style="599" customWidth="1"/>
    <col min="12" max="12" width="8.125" style="599" hidden="1" customWidth="1" outlineLevel="1"/>
    <col min="13" max="14" width="9.75" style="599" hidden="1" customWidth="1" outlineLevel="1"/>
    <col min="15" max="15" width="9.25" style="599" hidden="1" customWidth="1" outlineLevel="1"/>
    <col min="16" max="16" width="7.75" style="599" hidden="1" customWidth="1" outlineLevel="1"/>
    <col min="17" max="17" width="8.75" style="599" hidden="1" customWidth="1" outlineLevel="1"/>
    <col min="18" max="22" width="7.75" style="599" hidden="1" customWidth="1" outlineLevel="1"/>
    <col min="23" max="31" width="5.75" style="599" hidden="1" customWidth="1" outlineLevel="1"/>
    <col min="32" max="32" width="24.75" style="88" customWidth="1" collapsed="1"/>
    <col min="33" max="34" width="15.75" style="88" customWidth="1"/>
    <col min="35" max="35" width="8.75" style="88" customWidth="1"/>
    <col min="36" max="36" width="4.75" style="88" customWidth="1"/>
    <col min="37" max="37" width="15.75" style="599" customWidth="1"/>
    <col min="38" max="38" width="19.625" style="88" customWidth="1"/>
    <col min="39" max="16384" width="9" style="88"/>
  </cols>
  <sheetData>
    <row r="1" spans="2:38" ht="34.9" customHeight="1">
      <c r="B1" s="592" t="s">
        <v>4125</v>
      </c>
      <c r="G1" s="233" t="str">
        <f>HYPERLINK("#Family_표준_구성도!$B$7","표준구성도로 가기")</f>
        <v>표준구성도로 가기</v>
      </c>
    </row>
    <row r="2" spans="2:38" ht="49.9" customHeight="1">
      <c r="B2" s="602" t="s">
        <v>2554</v>
      </c>
      <c r="C2" s="602" t="s">
        <v>2555</v>
      </c>
      <c r="D2" s="603" t="s">
        <v>2556</v>
      </c>
      <c r="E2" s="602" t="s">
        <v>1646</v>
      </c>
      <c r="F2" s="604" t="s">
        <v>2557</v>
      </c>
      <c r="G2" s="603" t="s">
        <v>2558</v>
      </c>
      <c r="H2" s="602" t="s">
        <v>2560</v>
      </c>
      <c r="I2" s="602" t="s">
        <v>3414</v>
      </c>
      <c r="J2" s="603" t="s">
        <v>2562</v>
      </c>
      <c r="K2" s="606" t="s">
        <v>2563</v>
      </c>
      <c r="L2" s="606" t="s">
        <v>2564</v>
      </c>
      <c r="M2" s="606" t="s">
        <v>2565</v>
      </c>
      <c r="N2" s="606" t="s">
        <v>2566</v>
      </c>
      <c r="O2" s="606" t="s">
        <v>2567</v>
      </c>
      <c r="P2" s="606" t="s">
        <v>2568</v>
      </c>
      <c r="Q2" s="606" t="s">
        <v>2569</v>
      </c>
      <c r="R2" s="606" t="s">
        <v>2570</v>
      </c>
      <c r="S2" s="606" t="s">
        <v>2571</v>
      </c>
      <c r="T2" s="606" t="s">
        <v>2572</v>
      </c>
      <c r="U2" s="606" t="s">
        <v>2573</v>
      </c>
      <c r="V2" s="606" t="s">
        <v>2574</v>
      </c>
      <c r="W2" s="606" t="s">
        <v>2575</v>
      </c>
      <c r="X2" s="606" t="s">
        <v>2576</v>
      </c>
      <c r="Y2" s="606" t="s">
        <v>2577</v>
      </c>
      <c r="Z2" s="606" t="s">
        <v>2578</v>
      </c>
      <c r="AA2" s="606" t="s">
        <v>2579</v>
      </c>
      <c r="AB2" s="606" t="s">
        <v>2580</v>
      </c>
      <c r="AC2" s="606" t="s">
        <v>2581</v>
      </c>
      <c r="AD2" s="606" t="s">
        <v>2582</v>
      </c>
      <c r="AE2" s="606" t="s">
        <v>2583</v>
      </c>
      <c r="AF2" s="603" t="s">
        <v>2584</v>
      </c>
      <c r="AG2" s="610" t="s">
        <v>2665</v>
      </c>
      <c r="AH2" s="610" t="s">
        <v>2666</v>
      </c>
      <c r="AI2" s="608" t="s">
        <v>2587</v>
      </c>
      <c r="AJ2" s="609"/>
      <c r="AK2" s="610" t="s">
        <v>2588</v>
      </c>
    </row>
    <row r="3" spans="2:38" ht="34.9" customHeight="1">
      <c r="B3" s="611">
        <v>11</v>
      </c>
      <c r="C3" s="612" t="s">
        <v>4126</v>
      </c>
      <c r="D3" s="612"/>
      <c r="E3" s="612"/>
      <c r="F3" s="612"/>
      <c r="G3" s="1063"/>
      <c r="H3" s="1063"/>
      <c r="I3" s="618"/>
      <c r="J3" s="618"/>
      <c r="K3" s="619"/>
      <c r="L3" s="619"/>
      <c r="M3" s="619"/>
      <c r="N3" s="619"/>
      <c r="O3" s="619"/>
      <c r="P3" s="619"/>
      <c r="Q3" s="619"/>
      <c r="R3" s="619"/>
      <c r="S3" s="619"/>
      <c r="T3" s="619"/>
      <c r="U3" s="619"/>
      <c r="V3" s="619"/>
      <c r="W3" s="619"/>
      <c r="X3" s="619"/>
      <c r="Y3" s="619"/>
      <c r="Z3" s="619"/>
      <c r="AA3" s="619"/>
      <c r="AB3" s="619"/>
      <c r="AC3" s="619"/>
      <c r="AD3" s="619"/>
      <c r="AE3" s="619"/>
      <c r="AF3" s="622"/>
      <c r="AG3" s="622"/>
      <c r="AH3" s="622"/>
      <c r="AI3" s="622"/>
      <c r="AJ3" s="622"/>
      <c r="AK3" s="619"/>
    </row>
    <row r="4" spans="2:38" ht="34.9" customHeight="1">
      <c r="B4" s="623">
        <v>11.1</v>
      </c>
      <c r="C4" s="626" t="s">
        <v>4127</v>
      </c>
      <c r="D4" s="626"/>
      <c r="E4" s="626"/>
      <c r="F4" s="626"/>
      <c r="G4" s="1066"/>
      <c r="H4" s="1066"/>
      <c r="I4" s="630"/>
      <c r="J4" s="630"/>
      <c r="K4" s="631"/>
      <c r="L4" s="631"/>
      <c r="M4" s="631"/>
      <c r="N4" s="631"/>
      <c r="O4" s="631"/>
      <c r="P4" s="631"/>
      <c r="Q4" s="631"/>
      <c r="R4" s="631"/>
      <c r="S4" s="631"/>
      <c r="T4" s="631"/>
      <c r="U4" s="631"/>
      <c r="V4" s="631"/>
      <c r="W4" s="631"/>
      <c r="X4" s="631"/>
      <c r="Y4" s="631"/>
      <c r="Z4" s="631"/>
      <c r="AA4" s="631"/>
      <c r="AB4" s="631"/>
      <c r="AC4" s="631"/>
      <c r="AD4" s="631"/>
      <c r="AE4" s="631"/>
      <c r="AF4" s="634"/>
      <c r="AG4" s="634"/>
      <c r="AH4" s="634"/>
      <c r="AI4" s="634"/>
      <c r="AJ4" s="634"/>
      <c r="AK4" s="634"/>
    </row>
    <row r="5" spans="2:38" s="658" customFormat="1" ht="20.100000000000001" customHeight="1">
      <c r="B5" s="1072"/>
      <c r="C5" s="639"/>
      <c r="D5" s="639"/>
      <c r="E5" s="639"/>
      <c r="F5" s="639"/>
      <c r="G5" s="639"/>
      <c r="H5" s="639"/>
      <c r="I5" s="641"/>
      <c r="J5" s="642"/>
      <c r="K5" s="642"/>
      <c r="L5" s="642"/>
      <c r="M5" s="642"/>
      <c r="N5" s="642"/>
      <c r="O5" s="642"/>
      <c r="P5" s="642"/>
      <c r="Q5" s="642"/>
      <c r="R5" s="642"/>
      <c r="S5" s="642"/>
      <c r="T5" s="642"/>
      <c r="U5" s="642"/>
      <c r="V5" s="642"/>
      <c r="W5" s="642"/>
      <c r="X5" s="642"/>
      <c r="Y5" s="642"/>
      <c r="Z5" s="642"/>
      <c r="AA5" s="642"/>
      <c r="AB5" s="642"/>
      <c r="AC5" s="642"/>
      <c r="AD5" s="642"/>
      <c r="AE5" s="642"/>
      <c r="AF5" s="636"/>
      <c r="AG5" s="643"/>
      <c r="AH5" s="643"/>
      <c r="AI5" s="644"/>
      <c r="AJ5" s="644"/>
      <c r="AK5" s="639"/>
    </row>
    <row r="6" spans="2:38" s="658" customFormat="1" ht="20.100000000000001" customHeight="1">
      <c r="B6" s="1261"/>
      <c r="C6" s="1386" t="s">
        <v>4128</v>
      </c>
      <c r="D6" s="648"/>
      <c r="E6" s="648"/>
      <c r="F6" s="1057" t="s">
        <v>4129</v>
      </c>
      <c r="G6" s="1057"/>
      <c r="H6" s="1057"/>
      <c r="I6" s="1262"/>
      <c r="J6" s="1263"/>
      <c r="K6" s="805"/>
      <c r="L6" s="805"/>
      <c r="M6" s="806"/>
      <c r="N6" s="806"/>
      <c r="O6" s="806"/>
      <c r="P6" s="806"/>
      <c r="Q6" s="806"/>
      <c r="R6" s="806"/>
      <c r="S6" s="806"/>
      <c r="T6" s="806"/>
      <c r="U6" s="806"/>
      <c r="V6" s="806"/>
      <c r="W6" s="806"/>
      <c r="X6" s="806"/>
      <c r="Y6" s="806"/>
      <c r="Z6" s="806"/>
      <c r="AA6" s="806"/>
      <c r="AB6" s="806"/>
      <c r="AC6" s="806"/>
      <c r="AD6" s="806"/>
      <c r="AE6" s="806"/>
      <c r="AF6" s="806"/>
      <c r="AG6" s="806"/>
      <c r="AH6" s="806"/>
    </row>
    <row r="7" spans="2:38" s="658" customFormat="1" ht="20.100000000000001" customHeight="1">
      <c r="B7" s="802"/>
      <c r="C7" s="662"/>
      <c r="D7" s="662"/>
      <c r="E7" s="662"/>
      <c r="F7" s="662"/>
      <c r="G7" s="662"/>
      <c r="H7" s="662"/>
      <c r="I7" s="652"/>
      <c r="J7" s="664"/>
      <c r="K7" s="664"/>
      <c r="L7" s="664"/>
      <c r="M7" s="664"/>
      <c r="N7" s="664"/>
      <c r="O7" s="664"/>
      <c r="P7" s="664"/>
      <c r="Q7" s="664"/>
      <c r="R7" s="664"/>
      <c r="S7" s="664"/>
      <c r="T7" s="664"/>
      <c r="U7" s="664"/>
      <c r="V7" s="664"/>
      <c r="W7" s="664"/>
      <c r="X7" s="664"/>
      <c r="Y7" s="664"/>
      <c r="Z7" s="664"/>
      <c r="AA7" s="664"/>
      <c r="AB7" s="664"/>
      <c r="AC7" s="664"/>
      <c r="AD7" s="664"/>
      <c r="AE7" s="664"/>
      <c r="AF7" s="659"/>
      <c r="AG7" s="665"/>
      <c r="AH7" s="665"/>
      <c r="AI7" s="666"/>
      <c r="AJ7" s="666"/>
      <c r="AK7" s="662"/>
    </row>
    <row r="8" spans="2:38" ht="34.9" customHeight="1">
      <c r="B8" s="808" t="str" cm="1">
        <f t="array" aca="1" ref="B8" ca="1">_xlfn.IFNA(INDIRECT("Family_표준_구성도!B"&amp;MATCH(F8,INDIRECT("Family_표준_구성도!"&amp;"C:C"),0)),"")</f>
        <v>11.1.1.1.1</v>
      </c>
      <c r="C8" s="668" t="s">
        <v>2016</v>
      </c>
      <c r="D8" s="809"/>
      <c r="E8" s="668" t="s">
        <v>4130</v>
      </c>
      <c r="F8" s="811" t="s">
        <v>4131</v>
      </c>
      <c r="G8" s="1079"/>
      <c r="H8" s="1079"/>
      <c r="I8" s="674"/>
      <c r="J8" s="674"/>
      <c r="K8" s="674"/>
      <c r="L8" s="674"/>
      <c r="M8" s="674"/>
      <c r="N8" s="675"/>
      <c r="O8" s="676"/>
      <c r="P8" s="677"/>
      <c r="Q8" s="677"/>
      <c r="R8" s="677"/>
      <c r="S8" s="677"/>
      <c r="T8" s="677"/>
      <c r="U8" s="677"/>
      <c r="V8" s="678"/>
      <c r="W8" s="679"/>
      <c r="X8" s="679"/>
      <c r="Y8" s="679"/>
      <c r="Z8" s="679"/>
      <c r="AA8" s="679"/>
      <c r="AB8" s="679"/>
      <c r="AC8" s="679"/>
      <c r="AD8" s="679"/>
      <c r="AE8" s="679"/>
      <c r="AF8" s="902"/>
      <c r="AG8" s="682"/>
      <c r="AH8" s="682"/>
      <c r="AI8" s="682"/>
      <c r="AJ8" s="682"/>
      <c r="AK8" s="903"/>
      <c r="AL8" s="88" t="str">
        <f ca="1">IF(AND(ISTEXT($E8),ISTEXT($B8)),"산출기준 &gt;&gt;  "&amp;_xlfn.XLOOKUP($E8,산출기준!$D:$D,산출기준!$E:$E,"매칭실패"),"")</f>
        <v>산출기준 &gt;&gt;  [Handrail]</v>
      </c>
    </row>
    <row r="9" spans="2:38" ht="49.9" customHeight="1" outlineLevel="1">
      <c r="B9" s="772"/>
      <c r="C9" s="773"/>
      <c r="D9" s="773"/>
      <c r="E9" s="773"/>
      <c r="F9" s="773"/>
      <c r="G9" s="759" t="str">
        <f>N9&amp;" "&amp;IF(Q9=0,"",Q9)</f>
        <v xml:space="preserve">Steel Handrails </v>
      </c>
      <c r="H9" s="817" t="s">
        <v>4132</v>
      </c>
      <c r="I9" s="765" t="str">
        <f>LEFT(H9,14)</f>
        <v>S02AA020-00002</v>
      </c>
      <c r="J9" s="766"/>
      <c r="K9" s="766" t="str">
        <f>IFERROR(VLOOKUP($I9,'WM-AR'!$I$7:$AS$3267,34,FALSE),"")</f>
        <v>M</v>
      </c>
      <c r="L9" s="766" t="str">
        <f>IFERROR(VLOOKUP($I9,'WM-AR'!$I$7:$AS$3267,4,FALSE),"")</f>
        <v>Miscellaneous Steel Fabrication Work</v>
      </c>
      <c r="M9" s="766" t="str">
        <f>IFERROR(VLOOKUP($I9,'WM-AR'!$I$7:$AS$3267,6,FALSE),"")</f>
        <v>Shelter/Building</v>
      </c>
      <c r="N9" s="766" t="str">
        <f>IFERROR(VLOOKUP($I9,'WM-AR'!$I$7:$AS$3267,8,FALSE),"")</f>
        <v>Steel Handrails</v>
      </c>
      <c r="O9" s="766" t="str">
        <f>IFERROR(VLOOKUP($I9,'WM-AR'!$I$7:$AS$3267,10,FALSE),"")</f>
        <v>W/Painting</v>
      </c>
      <c r="P9" s="766">
        <f>IFERROR(VLOOKUP($I9,'WM-AR'!$I$7:$AS$3267,12,FALSE),"")</f>
        <v>0</v>
      </c>
      <c r="Q9" s="766" t="str">
        <f>IFERROR(VLOOKUP($I9,'WM-AR'!$I$7:$AS$3267,14,FALSE),"")</f>
        <v/>
      </c>
      <c r="R9" s="766" t="str">
        <f>IFERROR(VLOOKUP($I9,'WM-AR'!$I$7:$AS$3267,16,FALSE),"")</f>
        <v/>
      </c>
      <c r="S9" s="766" t="str">
        <f>IFERROR(VLOOKUP($I9,'WM-AR'!$I$7:$AS$3267,18,FALSE),"")</f>
        <v/>
      </c>
      <c r="T9" s="766" t="str">
        <f>IFERROR(VLOOKUP($I9,'WM-AR'!$I$7:$AS$3267,20,FALSE),"")</f>
        <v/>
      </c>
      <c r="U9" s="766" t="str">
        <f>IFERROR(VLOOKUP($I9,'WM-AR'!$I$7:$AS$3267,22,FALSE),"")</f>
        <v/>
      </c>
      <c r="V9" s="766" t="str">
        <f>IFERROR(VLOOKUP($I9,'WM-AR'!$I$7:$AS$3267,24,FALSE),"")</f>
        <v/>
      </c>
      <c r="W9" s="766">
        <f>IFERROR(VLOOKUP($I9,'WM-AR'!$I$7:$AS$3267,25,FALSE),"")</f>
        <v>0</v>
      </c>
      <c r="X9" s="766">
        <f>IFERROR(VLOOKUP($I9,'WM-AR'!$I$7:$AS$3267,26,FALSE),"")</f>
        <v>0</v>
      </c>
      <c r="Y9" s="766">
        <f>IFERROR(VLOOKUP($I9,'WM-AR'!$I$7:$AS$3267,27,FALSE),"")</f>
        <v>0</v>
      </c>
      <c r="Z9" s="766">
        <f>IFERROR(VLOOKUP($I9,'WM-AR'!$I$7:$AS$3267,28,FALSE),"")</f>
        <v>0</v>
      </c>
      <c r="AA9" s="766">
        <f>IFERROR(VLOOKUP($I9,'WM-AR'!$I$7:$AS$3267,29,FALSE),"")</f>
        <v>0</v>
      </c>
      <c r="AB9" s="766">
        <f>IFERROR(VLOOKUP($I9,'WM-AR'!$I$7:$AS$3267,30,FALSE),"")</f>
        <v>0</v>
      </c>
      <c r="AC9" s="766">
        <f>IFERROR(VLOOKUP($I9,'WM-AR'!$I$7:$AS$3267,31,FALSE),"")</f>
        <v>0</v>
      </c>
      <c r="AD9" s="766" t="str">
        <f>IFERROR(VLOOKUP($I9,'WM-AR'!$I$7:$AS$3267,32,FALSE),"")</f>
        <v>H=(  )mm</v>
      </c>
      <c r="AE9" s="766">
        <f>IFERROR(VLOOKUP($I9,'WM-AR'!$I$7:$AS$3267,33,FALSE),"")</f>
        <v>0</v>
      </c>
      <c r="AF9" s="817" t="s">
        <v>4133</v>
      </c>
      <c r="AG9" s="768" t="s">
        <v>2914</v>
      </c>
      <c r="AH9" s="768" t="s">
        <v>1723</v>
      </c>
      <c r="AI9" s="1135"/>
      <c r="AJ9" s="1135" t="str">
        <f>K9</f>
        <v>M</v>
      </c>
      <c r="AK9" s="905"/>
      <c r="AL9" s="88" t="str">
        <f>IF(AND(ISTEXT($E9),ISTEXT($B9)),"산출기준 &gt;&gt;  "&amp;_xlfn.XLOOKUP($E9,산출기준!$D:$D,산출기준!$E:$E,"매칭실패"),"")</f>
        <v/>
      </c>
    </row>
    <row r="10" spans="2:38" ht="49.9" customHeight="1" outlineLevel="1">
      <c r="B10" s="772"/>
      <c r="C10" s="773"/>
      <c r="D10" s="773"/>
      <c r="E10" s="773"/>
      <c r="F10" s="773"/>
      <c r="G10" s="759" t="str">
        <f>N10&amp;" "&amp;IF(Q10=0,"",Q10)</f>
        <v xml:space="preserve">Steel Handrails </v>
      </c>
      <c r="H10" s="817" t="s">
        <v>4134</v>
      </c>
      <c r="I10" s="765" t="str">
        <f>LEFT(H10,14)</f>
        <v>S04AA020-00001</v>
      </c>
      <c r="J10" s="766"/>
      <c r="K10" s="766" t="str">
        <f>IFERROR(VLOOKUP($I10,'WM-AR'!$I$7:$AS$3267,34,FALSE),"")</f>
        <v>M</v>
      </c>
      <c r="L10" s="766" t="str">
        <f>IFERROR(VLOOKUP($I10,'WM-AR'!$I$7:$AS$3267,4,FALSE),"")</f>
        <v>Miscellaneous Steel Erection Work</v>
      </c>
      <c r="M10" s="766" t="str">
        <f>IFERROR(VLOOKUP($I10,'WM-AR'!$I$7:$AS$3267,6,FALSE),"")</f>
        <v>Shelter/Building</v>
      </c>
      <c r="N10" s="766" t="str">
        <f>IFERROR(VLOOKUP($I10,'WM-AR'!$I$7:$AS$3267,8,FALSE),"")</f>
        <v>Steel Handrails</v>
      </c>
      <c r="O10" s="766">
        <f>IFERROR(VLOOKUP($I10,'WM-AR'!$I$7:$AS$3267,10,FALSE),"")</f>
        <v>0</v>
      </c>
      <c r="P10" s="766">
        <f>IFERROR(VLOOKUP($I10,'WM-AR'!$I$7:$AS$3267,12,FALSE),"")</f>
        <v>0</v>
      </c>
      <c r="Q10" s="766" t="str">
        <f>IFERROR(VLOOKUP($I10,'WM-AR'!$I$7:$AS$3267,14,FALSE),"")</f>
        <v/>
      </c>
      <c r="R10" s="766" t="str">
        <f>IFERROR(VLOOKUP($I10,'WM-AR'!$I$7:$AS$3267,16,FALSE),"")</f>
        <v/>
      </c>
      <c r="S10" s="766" t="str">
        <f>IFERROR(VLOOKUP($I10,'WM-AR'!$I$7:$AS$3267,18,FALSE),"")</f>
        <v/>
      </c>
      <c r="T10" s="766" t="str">
        <f>IFERROR(VLOOKUP($I10,'WM-AR'!$I$7:$AS$3267,20,FALSE),"")</f>
        <v/>
      </c>
      <c r="U10" s="766" t="str">
        <f>IFERROR(VLOOKUP($I10,'WM-AR'!$I$7:$AS$3267,22,FALSE),"")</f>
        <v/>
      </c>
      <c r="V10" s="766" t="str">
        <f>IFERROR(VLOOKUP($I10,'WM-AR'!$I$7:$AS$3267,24,FALSE),"")</f>
        <v/>
      </c>
      <c r="W10" s="766">
        <f>IFERROR(VLOOKUP($I10,'WM-AR'!$I$7:$AS$3267,25,FALSE),"")</f>
        <v>0</v>
      </c>
      <c r="X10" s="766">
        <f>IFERROR(VLOOKUP($I10,'WM-AR'!$I$7:$AS$3267,26,FALSE),"")</f>
        <v>0</v>
      </c>
      <c r="Y10" s="766">
        <f>IFERROR(VLOOKUP($I10,'WM-AR'!$I$7:$AS$3267,27,FALSE),"")</f>
        <v>0</v>
      </c>
      <c r="Z10" s="766">
        <f>IFERROR(VLOOKUP($I10,'WM-AR'!$I$7:$AS$3267,28,FALSE),"")</f>
        <v>0</v>
      </c>
      <c r="AA10" s="766" t="str">
        <f>IFERROR(VLOOKUP($I10,'WM-AR'!$I$7:$AS$3267,29,FALSE),"")</f>
        <v>Material: (   )</v>
      </c>
      <c r="AB10" s="766">
        <f>IFERROR(VLOOKUP($I10,'WM-AR'!$I$7:$AS$3267,30,FALSE),"")</f>
        <v>0</v>
      </c>
      <c r="AC10" s="766">
        <f>IFERROR(VLOOKUP($I10,'WM-AR'!$I$7:$AS$3267,31,FALSE),"")</f>
        <v>0</v>
      </c>
      <c r="AD10" s="766" t="str">
        <f>IFERROR(VLOOKUP($I10,'WM-AR'!$I$7:$AS$3267,32,FALSE),"")</f>
        <v>H=(  )mm</v>
      </c>
      <c r="AE10" s="766">
        <f>IFERROR(VLOOKUP($I10,'WM-AR'!$I$7:$AS$3267,33,FALSE),"")</f>
        <v>0</v>
      </c>
      <c r="AF10" s="817" t="s">
        <v>4133</v>
      </c>
      <c r="AG10" s="768" t="s">
        <v>1723</v>
      </c>
      <c r="AH10" s="768" t="s">
        <v>1723</v>
      </c>
      <c r="AI10" s="1135"/>
      <c r="AJ10" s="1135" t="str">
        <f>K10</f>
        <v>M</v>
      </c>
      <c r="AK10" s="905"/>
      <c r="AL10" s="88" t="str">
        <f>IF(AND(ISTEXT($E10),ISTEXT($B10)),"산출기준 &gt;&gt;  "&amp;_xlfn.XLOOKUP($E10,산출기준!$D:$D,산출기준!$E:$E,"매칭실패"),"")</f>
        <v/>
      </c>
    </row>
    <row r="11" spans="2:38">
      <c r="B11" s="1127"/>
      <c r="C11" s="1165"/>
      <c r="D11" s="1165"/>
      <c r="E11" s="1165"/>
      <c r="F11" s="1165"/>
      <c r="G11" s="1131" t="s">
        <v>2505</v>
      </c>
      <c r="H11" s="1131"/>
      <c r="I11" s="1130" t="str">
        <f t="shared" ref="I11:I17" si="0">LEFT(H11,14)</f>
        <v/>
      </c>
      <c r="J11" s="1132"/>
      <c r="K11" s="1132" t="str">
        <f>IFERROR(VLOOKUP($I11,'WM-AR'!$I$7:$AS$3267,34,FALSE),"")</f>
        <v/>
      </c>
      <c r="L11" s="1132" t="str">
        <f>IFERROR(VLOOKUP($I11,'WM-AR'!$I$7:$AS$3267,4,FALSE),"")</f>
        <v/>
      </c>
      <c r="M11" s="1132" t="str">
        <f>IFERROR(VLOOKUP($I11,'WM-AR'!$I$7:$AS$3267,6,FALSE),"")</f>
        <v/>
      </c>
      <c r="N11" s="1132" t="str">
        <f>IFERROR(VLOOKUP($I11,'WM-AR'!$I$7:$AS$3267,8,FALSE),"")</f>
        <v/>
      </c>
      <c r="O11" s="1132" t="str">
        <f>IFERROR(VLOOKUP($I11,'WM-AR'!$I$7:$AS$3267,10,FALSE),"")</f>
        <v/>
      </c>
      <c r="P11" s="1132" t="str">
        <f>IFERROR(VLOOKUP($I11,'WM-AR'!$I$7:$AS$3267,12,FALSE),"")</f>
        <v/>
      </c>
      <c r="Q11" s="1132" t="str">
        <f>IFERROR(VLOOKUP($I11,'WM-AR'!$I$7:$AS$3267,14,FALSE),"")</f>
        <v/>
      </c>
      <c r="R11" s="1132" t="str">
        <f>IFERROR(VLOOKUP($I11,'WM-AR'!$I$7:$AS$3267,16,FALSE),"")</f>
        <v/>
      </c>
      <c r="S11" s="1132" t="str">
        <f>IFERROR(VLOOKUP($I11,'WM-AR'!$I$7:$AS$3267,18,FALSE),"")</f>
        <v/>
      </c>
      <c r="T11" s="1132" t="str">
        <f>IFERROR(VLOOKUP($I11,'WM-AR'!$I$7:$AS$3267,20,FALSE),"")</f>
        <v/>
      </c>
      <c r="U11" s="1132" t="str">
        <f>IFERROR(VLOOKUP($I11,'WM-AR'!$I$7:$AS$3267,22,FALSE),"")</f>
        <v/>
      </c>
      <c r="V11" s="1132" t="str">
        <f>IFERROR(VLOOKUP($I11,'WM-AR'!$I$7:$AS$3267,24,FALSE),"")</f>
        <v/>
      </c>
      <c r="W11" s="1132" t="str">
        <f>IFERROR(VLOOKUP($I11,'WM-AR'!$I$7:$AS$3267,25,FALSE),"")</f>
        <v/>
      </c>
      <c r="X11" s="1132" t="str">
        <f>IFERROR(VLOOKUP($I11,'WM-AR'!$I$7:$AS$3267,26,FALSE),"")</f>
        <v/>
      </c>
      <c r="Y11" s="1132" t="str">
        <f>IFERROR(VLOOKUP($I11,'WM-AR'!$I$7:$AS$3267,27,FALSE),"")</f>
        <v/>
      </c>
      <c r="Z11" s="1132" t="str">
        <f>IFERROR(VLOOKUP($I11,'WM-AR'!$I$7:$AS$3267,28,FALSE),"")</f>
        <v/>
      </c>
      <c r="AA11" s="1132" t="str">
        <f>IFERROR(VLOOKUP($I11,'WM-AR'!$I$7:$AS$3267,29,FALSE),"")</f>
        <v/>
      </c>
      <c r="AB11" s="1132" t="str">
        <f>IFERROR(VLOOKUP($I11,'WM-AR'!$I$7:$AS$3267,30,FALSE),"")</f>
        <v/>
      </c>
      <c r="AC11" s="1132" t="str">
        <f>IFERROR(VLOOKUP($I11,'WM-AR'!$I$7:$AS$3267,31,FALSE),"")</f>
        <v/>
      </c>
      <c r="AD11" s="1132" t="str">
        <f>IFERROR(VLOOKUP($I11,'WM-AR'!$I$7:$AS$3267,32,FALSE),"")</f>
        <v/>
      </c>
      <c r="AE11" s="1132" t="str">
        <f>IFERROR(VLOOKUP($I11,'WM-AR'!$I$7:$AS$3267,33,FALSE),"")</f>
        <v/>
      </c>
      <c r="AF11" s="1353"/>
      <c r="AG11" s="1134"/>
      <c r="AH11" s="1134"/>
      <c r="AI11" s="1135"/>
      <c r="AJ11" s="1135" t="str">
        <f t="shared" ref="AJ11:AJ17" si="1">K11</f>
        <v/>
      </c>
      <c r="AK11" s="1136"/>
      <c r="AL11" s="88" t="str">
        <f>IF(AND(ISTEXT($E11),ISTEXT($B11)),"산출기준 &gt;&gt;  "&amp;_xlfn.XLOOKUP($E11,산출기준!$D:$D,산출기준!$E:$E,"매칭실패"),"")</f>
        <v/>
      </c>
    </row>
    <row r="12" spans="2:38" ht="49.5">
      <c r="B12" s="1111"/>
      <c r="C12" s="1166"/>
      <c r="D12" s="1166" t="s">
        <v>4135</v>
      </c>
      <c r="E12" s="1166"/>
      <c r="F12" s="1166"/>
      <c r="G12" s="843" t="s">
        <v>4136</v>
      </c>
      <c r="H12" s="843"/>
      <c r="I12" s="712" t="str">
        <f t="shared" si="0"/>
        <v/>
      </c>
      <c r="J12" s="714"/>
      <c r="K12" s="714" t="str">
        <f>IFERROR(VLOOKUP($I12,'WM-AR'!$I$7:$AS$3267,34,FALSE),"")</f>
        <v/>
      </c>
      <c r="L12" s="714" t="str">
        <f>IFERROR(VLOOKUP($I12,'WM-AR'!$I$7:$AS$3267,4,FALSE),"")</f>
        <v/>
      </c>
      <c r="M12" s="714" t="str">
        <f>IFERROR(VLOOKUP($I12,'WM-AR'!$I$7:$AS$3267,6,FALSE),"")</f>
        <v/>
      </c>
      <c r="N12" s="714" t="str">
        <f>IFERROR(VLOOKUP($I12,'WM-AR'!$I$7:$AS$3267,8,FALSE),"")</f>
        <v/>
      </c>
      <c r="O12" s="714" t="str">
        <f>IFERROR(VLOOKUP($I12,'WM-AR'!$I$7:$AS$3267,10,FALSE),"")</f>
        <v/>
      </c>
      <c r="P12" s="714" t="str">
        <f>IFERROR(VLOOKUP($I12,'WM-AR'!$I$7:$AS$3267,12,FALSE),"")</f>
        <v/>
      </c>
      <c r="Q12" s="714" t="str">
        <f>IFERROR(VLOOKUP($I12,'WM-AR'!$I$7:$AS$3267,14,FALSE),"")</f>
        <v/>
      </c>
      <c r="R12" s="714" t="str">
        <f>IFERROR(VLOOKUP($I12,'WM-AR'!$I$7:$AS$3267,16,FALSE),"")</f>
        <v/>
      </c>
      <c r="S12" s="714" t="str">
        <f>IFERROR(VLOOKUP($I12,'WM-AR'!$I$7:$AS$3267,18,FALSE),"")</f>
        <v/>
      </c>
      <c r="T12" s="714" t="str">
        <f>IFERROR(VLOOKUP($I12,'WM-AR'!$I$7:$AS$3267,20,FALSE),"")</f>
        <v/>
      </c>
      <c r="U12" s="714" t="str">
        <f>IFERROR(VLOOKUP($I12,'WM-AR'!$I$7:$AS$3267,22,FALSE),"")</f>
        <v/>
      </c>
      <c r="V12" s="714" t="str">
        <f>IFERROR(VLOOKUP($I12,'WM-AR'!$I$7:$AS$3267,24,FALSE),"")</f>
        <v/>
      </c>
      <c r="W12" s="714" t="str">
        <f>IFERROR(VLOOKUP($I12,'WM-AR'!$I$7:$AS$3267,25,FALSE),"")</f>
        <v/>
      </c>
      <c r="X12" s="714" t="str">
        <f>IFERROR(VLOOKUP($I12,'WM-AR'!$I$7:$AS$3267,26,FALSE),"")</f>
        <v/>
      </c>
      <c r="Y12" s="714" t="str">
        <f>IFERROR(VLOOKUP($I12,'WM-AR'!$I$7:$AS$3267,27,FALSE),"")</f>
        <v/>
      </c>
      <c r="Z12" s="714" t="str">
        <f>IFERROR(VLOOKUP($I12,'WM-AR'!$I$7:$AS$3267,28,FALSE),"")</f>
        <v/>
      </c>
      <c r="AA12" s="714" t="str">
        <f>IFERROR(VLOOKUP($I12,'WM-AR'!$I$7:$AS$3267,29,FALSE),"")</f>
        <v/>
      </c>
      <c r="AB12" s="714" t="str">
        <f>IFERROR(VLOOKUP($I12,'WM-AR'!$I$7:$AS$3267,30,FALSE),"")</f>
        <v/>
      </c>
      <c r="AC12" s="714" t="str">
        <f>IFERROR(VLOOKUP($I12,'WM-AR'!$I$7:$AS$3267,31,FALSE),"")</f>
        <v/>
      </c>
      <c r="AD12" s="714" t="str">
        <f>IFERROR(VLOOKUP($I12,'WM-AR'!$I$7:$AS$3267,32,FALSE),"")</f>
        <v/>
      </c>
      <c r="AE12" s="714" t="str">
        <f>IFERROR(VLOOKUP($I12,'WM-AR'!$I$7:$AS$3267,33,FALSE),"")</f>
        <v/>
      </c>
      <c r="AF12" s="1354"/>
      <c r="AG12" s="852"/>
      <c r="AH12" s="852"/>
      <c r="AI12" s="854"/>
      <c r="AJ12" s="854" t="str">
        <f t="shared" si="1"/>
        <v/>
      </c>
      <c r="AK12" s="1114"/>
      <c r="AL12" s="88" t="str">
        <f>IF(AND(ISTEXT($E12),ISTEXT($B12)),"산출기준 &gt;&gt;  "&amp;_xlfn.XLOOKUP($E12,산출기준!$D:$D,산출기준!$E:$E,"매칭실패"),"")</f>
        <v/>
      </c>
    </row>
    <row r="13" spans="2:38">
      <c r="B13" s="1111"/>
      <c r="C13" s="1166"/>
      <c r="D13" s="1166" t="s">
        <v>2716</v>
      </c>
      <c r="E13" s="1166"/>
      <c r="F13" s="1166"/>
      <c r="G13" s="843" t="s">
        <v>4137</v>
      </c>
      <c r="H13" s="843"/>
      <c r="I13" s="712" t="str">
        <f t="shared" si="0"/>
        <v/>
      </c>
      <c r="J13" s="714"/>
      <c r="K13" s="714" t="str">
        <f>IFERROR(VLOOKUP($I13,'WM-AR'!$I$7:$AS$3267,34,FALSE),"")</f>
        <v/>
      </c>
      <c r="L13" s="714" t="str">
        <f>IFERROR(VLOOKUP($I13,'WM-AR'!$I$7:$AS$3267,4,FALSE),"")</f>
        <v/>
      </c>
      <c r="M13" s="714" t="str">
        <f>IFERROR(VLOOKUP($I13,'WM-AR'!$I$7:$AS$3267,6,FALSE),"")</f>
        <v/>
      </c>
      <c r="N13" s="714" t="str">
        <f>IFERROR(VLOOKUP($I13,'WM-AR'!$I$7:$AS$3267,8,FALSE),"")</f>
        <v/>
      </c>
      <c r="O13" s="714" t="str">
        <f>IFERROR(VLOOKUP($I13,'WM-AR'!$I$7:$AS$3267,10,FALSE),"")</f>
        <v/>
      </c>
      <c r="P13" s="714" t="str">
        <f>IFERROR(VLOOKUP($I13,'WM-AR'!$I$7:$AS$3267,12,FALSE),"")</f>
        <v/>
      </c>
      <c r="Q13" s="714" t="str">
        <f>IFERROR(VLOOKUP($I13,'WM-AR'!$I$7:$AS$3267,14,FALSE),"")</f>
        <v/>
      </c>
      <c r="R13" s="714" t="str">
        <f>IFERROR(VLOOKUP($I13,'WM-AR'!$I$7:$AS$3267,16,FALSE),"")</f>
        <v/>
      </c>
      <c r="S13" s="714" t="str">
        <f>IFERROR(VLOOKUP($I13,'WM-AR'!$I$7:$AS$3267,18,FALSE),"")</f>
        <v/>
      </c>
      <c r="T13" s="714" t="str">
        <f>IFERROR(VLOOKUP($I13,'WM-AR'!$I$7:$AS$3267,20,FALSE),"")</f>
        <v/>
      </c>
      <c r="U13" s="714" t="str">
        <f>IFERROR(VLOOKUP($I13,'WM-AR'!$I$7:$AS$3267,22,FALSE),"")</f>
        <v/>
      </c>
      <c r="V13" s="714" t="str">
        <f>IFERROR(VLOOKUP($I13,'WM-AR'!$I$7:$AS$3267,24,FALSE),"")</f>
        <v/>
      </c>
      <c r="W13" s="714" t="str">
        <f>IFERROR(VLOOKUP($I13,'WM-AR'!$I$7:$AS$3267,25,FALSE),"")</f>
        <v/>
      </c>
      <c r="X13" s="714" t="str">
        <f>IFERROR(VLOOKUP($I13,'WM-AR'!$I$7:$AS$3267,26,FALSE),"")</f>
        <v/>
      </c>
      <c r="Y13" s="714" t="str">
        <f>IFERROR(VLOOKUP($I13,'WM-AR'!$I$7:$AS$3267,27,FALSE),"")</f>
        <v/>
      </c>
      <c r="Z13" s="714" t="str">
        <f>IFERROR(VLOOKUP($I13,'WM-AR'!$I$7:$AS$3267,28,FALSE),"")</f>
        <v/>
      </c>
      <c r="AA13" s="714" t="str">
        <f>IFERROR(VLOOKUP($I13,'WM-AR'!$I$7:$AS$3267,29,FALSE),"")</f>
        <v/>
      </c>
      <c r="AB13" s="714" t="str">
        <f>IFERROR(VLOOKUP($I13,'WM-AR'!$I$7:$AS$3267,30,FALSE),"")</f>
        <v/>
      </c>
      <c r="AC13" s="714" t="str">
        <f>IFERROR(VLOOKUP($I13,'WM-AR'!$I$7:$AS$3267,31,FALSE),"")</f>
        <v/>
      </c>
      <c r="AD13" s="714" t="str">
        <f>IFERROR(VLOOKUP($I13,'WM-AR'!$I$7:$AS$3267,32,FALSE),"")</f>
        <v/>
      </c>
      <c r="AE13" s="714" t="str">
        <f>IFERROR(VLOOKUP($I13,'WM-AR'!$I$7:$AS$3267,33,FALSE),"")</f>
        <v/>
      </c>
      <c r="AF13" s="1354"/>
      <c r="AG13" s="852"/>
      <c r="AH13" s="852"/>
      <c r="AI13" s="854"/>
      <c r="AJ13" s="854" t="str">
        <f t="shared" si="1"/>
        <v/>
      </c>
      <c r="AK13" s="1114"/>
      <c r="AL13" s="88" t="str">
        <f>IF(AND(ISTEXT($E13),ISTEXT($B13)),"산출기준 &gt;&gt;  "&amp;_xlfn.XLOOKUP($E13,산출기준!$D:$D,산출기준!$E:$E,"매칭실패"),"")</f>
        <v/>
      </c>
    </row>
    <row r="14" spans="2:38" ht="49.5">
      <c r="B14" s="1111"/>
      <c r="C14" s="1166"/>
      <c r="D14" s="1166" t="s">
        <v>4135</v>
      </c>
      <c r="E14" s="1166"/>
      <c r="F14" s="1166"/>
      <c r="G14" s="843" t="s">
        <v>4138</v>
      </c>
      <c r="H14" s="843"/>
      <c r="I14" s="712" t="str">
        <f t="shared" si="0"/>
        <v/>
      </c>
      <c r="J14" s="714"/>
      <c r="K14" s="714" t="str">
        <f>IFERROR(VLOOKUP($I14,'WM-AR'!$I$7:$AS$3267,34,FALSE),"")</f>
        <v/>
      </c>
      <c r="L14" s="714" t="str">
        <f>IFERROR(VLOOKUP($I14,'WM-AR'!$I$7:$AS$3267,4,FALSE),"")</f>
        <v/>
      </c>
      <c r="M14" s="714" t="str">
        <f>IFERROR(VLOOKUP($I14,'WM-AR'!$I$7:$AS$3267,6,FALSE),"")</f>
        <v/>
      </c>
      <c r="N14" s="714" t="str">
        <f>IFERROR(VLOOKUP($I14,'WM-AR'!$I$7:$AS$3267,8,FALSE),"")</f>
        <v/>
      </c>
      <c r="O14" s="714" t="str">
        <f>IFERROR(VLOOKUP($I14,'WM-AR'!$I$7:$AS$3267,10,FALSE),"")</f>
        <v/>
      </c>
      <c r="P14" s="714" t="str">
        <f>IFERROR(VLOOKUP($I14,'WM-AR'!$I$7:$AS$3267,12,FALSE),"")</f>
        <v/>
      </c>
      <c r="Q14" s="714" t="str">
        <f>IFERROR(VLOOKUP($I14,'WM-AR'!$I$7:$AS$3267,14,FALSE),"")</f>
        <v/>
      </c>
      <c r="R14" s="714" t="str">
        <f>IFERROR(VLOOKUP($I14,'WM-AR'!$I$7:$AS$3267,16,FALSE),"")</f>
        <v/>
      </c>
      <c r="S14" s="714" t="str">
        <f>IFERROR(VLOOKUP($I14,'WM-AR'!$I$7:$AS$3267,18,FALSE),"")</f>
        <v/>
      </c>
      <c r="T14" s="714" t="str">
        <f>IFERROR(VLOOKUP($I14,'WM-AR'!$I$7:$AS$3267,20,FALSE),"")</f>
        <v/>
      </c>
      <c r="U14" s="714" t="str">
        <f>IFERROR(VLOOKUP($I14,'WM-AR'!$I$7:$AS$3267,22,FALSE),"")</f>
        <v/>
      </c>
      <c r="V14" s="714" t="str">
        <f>IFERROR(VLOOKUP($I14,'WM-AR'!$I$7:$AS$3267,24,FALSE),"")</f>
        <v/>
      </c>
      <c r="W14" s="714" t="str">
        <f>IFERROR(VLOOKUP($I14,'WM-AR'!$I$7:$AS$3267,25,FALSE),"")</f>
        <v/>
      </c>
      <c r="X14" s="714" t="str">
        <f>IFERROR(VLOOKUP($I14,'WM-AR'!$I$7:$AS$3267,26,FALSE),"")</f>
        <v/>
      </c>
      <c r="Y14" s="714" t="str">
        <f>IFERROR(VLOOKUP($I14,'WM-AR'!$I$7:$AS$3267,27,FALSE),"")</f>
        <v/>
      </c>
      <c r="Z14" s="714" t="str">
        <f>IFERROR(VLOOKUP($I14,'WM-AR'!$I$7:$AS$3267,28,FALSE),"")</f>
        <v/>
      </c>
      <c r="AA14" s="714" t="str">
        <f>IFERROR(VLOOKUP($I14,'WM-AR'!$I$7:$AS$3267,29,FALSE),"")</f>
        <v/>
      </c>
      <c r="AB14" s="714" t="str">
        <f>IFERROR(VLOOKUP($I14,'WM-AR'!$I$7:$AS$3267,30,FALSE),"")</f>
        <v/>
      </c>
      <c r="AC14" s="714" t="str">
        <f>IFERROR(VLOOKUP($I14,'WM-AR'!$I$7:$AS$3267,31,FALSE),"")</f>
        <v/>
      </c>
      <c r="AD14" s="714" t="str">
        <f>IFERROR(VLOOKUP($I14,'WM-AR'!$I$7:$AS$3267,32,FALSE),"")</f>
        <v/>
      </c>
      <c r="AE14" s="714" t="str">
        <f>IFERROR(VLOOKUP($I14,'WM-AR'!$I$7:$AS$3267,33,FALSE),"")</f>
        <v/>
      </c>
      <c r="AF14" s="1354"/>
      <c r="AG14" s="852"/>
      <c r="AH14" s="852"/>
      <c r="AI14" s="854"/>
      <c r="AJ14" s="854" t="str">
        <f t="shared" si="1"/>
        <v/>
      </c>
      <c r="AK14" s="1114"/>
      <c r="AL14" s="88" t="str">
        <f>IF(AND(ISTEXT($E14),ISTEXT($B14)),"산출기준 &gt;&gt;  "&amp;_xlfn.XLOOKUP($E14,산출기준!$D:$D,산출기준!$E:$E,"매칭실패"),"")</f>
        <v/>
      </c>
    </row>
    <row r="15" spans="2:38">
      <c r="B15" s="1111"/>
      <c r="C15" s="1166"/>
      <c r="D15" s="1166"/>
      <c r="E15" s="1166"/>
      <c r="F15" s="1166"/>
      <c r="G15" s="843" t="s">
        <v>4139</v>
      </c>
      <c r="H15" s="843"/>
      <c r="I15" s="712" t="str">
        <f t="shared" si="0"/>
        <v/>
      </c>
      <c r="J15" s="714"/>
      <c r="K15" s="714" t="str">
        <f>IFERROR(VLOOKUP($I15,'WM-AR'!$I$7:$AS$3267,34,FALSE),"")</f>
        <v/>
      </c>
      <c r="L15" s="714" t="str">
        <f>IFERROR(VLOOKUP($I15,'WM-AR'!$I$7:$AS$3267,4,FALSE),"")</f>
        <v/>
      </c>
      <c r="M15" s="714" t="str">
        <f>IFERROR(VLOOKUP($I15,'WM-AR'!$I$7:$AS$3267,6,FALSE),"")</f>
        <v/>
      </c>
      <c r="N15" s="714" t="str">
        <f>IFERROR(VLOOKUP($I15,'WM-AR'!$I$7:$AS$3267,8,FALSE),"")</f>
        <v/>
      </c>
      <c r="O15" s="714" t="str">
        <f>IFERROR(VLOOKUP($I15,'WM-AR'!$I$7:$AS$3267,10,FALSE),"")</f>
        <v/>
      </c>
      <c r="P15" s="714" t="str">
        <f>IFERROR(VLOOKUP($I15,'WM-AR'!$I$7:$AS$3267,12,FALSE),"")</f>
        <v/>
      </c>
      <c r="Q15" s="714" t="str">
        <f>IFERROR(VLOOKUP($I15,'WM-AR'!$I$7:$AS$3267,14,FALSE),"")</f>
        <v/>
      </c>
      <c r="R15" s="714" t="str">
        <f>IFERROR(VLOOKUP($I15,'WM-AR'!$I$7:$AS$3267,16,FALSE),"")</f>
        <v/>
      </c>
      <c r="S15" s="714" t="str">
        <f>IFERROR(VLOOKUP($I15,'WM-AR'!$I$7:$AS$3267,18,FALSE),"")</f>
        <v/>
      </c>
      <c r="T15" s="714" t="str">
        <f>IFERROR(VLOOKUP($I15,'WM-AR'!$I$7:$AS$3267,20,FALSE),"")</f>
        <v/>
      </c>
      <c r="U15" s="714" t="str">
        <f>IFERROR(VLOOKUP($I15,'WM-AR'!$I$7:$AS$3267,22,FALSE),"")</f>
        <v/>
      </c>
      <c r="V15" s="714" t="str">
        <f>IFERROR(VLOOKUP($I15,'WM-AR'!$I$7:$AS$3267,24,FALSE),"")</f>
        <v/>
      </c>
      <c r="W15" s="714" t="str">
        <f>IFERROR(VLOOKUP($I15,'WM-AR'!$I$7:$AS$3267,25,FALSE),"")</f>
        <v/>
      </c>
      <c r="X15" s="714" t="str">
        <f>IFERROR(VLOOKUP($I15,'WM-AR'!$I$7:$AS$3267,26,FALSE),"")</f>
        <v/>
      </c>
      <c r="Y15" s="714" t="str">
        <f>IFERROR(VLOOKUP($I15,'WM-AR'!$I$7:$AS$3267,27,FALSE),"")</f>
        <v/>
      </c>
      <c r="Z15" s="714" t="str">
        <f>IFERROR(VLOOKUP($I15,'WM-AR'!$I$7:$AS$3267,28,FALSE),"")</f>
        <v/>
      </c>
      <c r="AA15" s="714" t="str">
        <f>IFERROR(VLOOKUP($I15,'WM-AR'!$I$7:$AS$3267,29,FALSE),"")</f>
        <v/>
      </c>
      <c r="AB15" s="714" t="str">
        <f>IFERROR(VLOOKUP($I15,'WM-AR'!$I$7:$AS$3267,30,FALSE),"")</f>
        <v/>
      </c>
      <c r="AC15" s="714" t="str">
        <f>IFERROR(VLOOKUP($I15,'WM-AR'!$I$7:$AS$3267,31,FALSE),"")</f>
        <v/>
      </c>
      <c r="AD15" s="714" t="str">
        <f>IFERROR(VLOOKUP($I15,'WM-AR'!$I$7:$AS$3267,32,FALSE),"")</f>
        <v/>
      </c>
      <c r="AE15" s="714" t="str">
        <f>IFERROR(VLOOKUP($I15,'WM-AR'!$I$7:$AS$3267,33,FALSE),"")</f>
        <v/>
      </c>
      <c r="AF15" s="1354"/>
      <c r="AG15" s="852"/>
      <c r="AH15" s="852"/>
      <c r="AI15" s="854"/>
      <c r="AJ15" s="854" t="str">
        <f t="shared" si="1"/>
        <v/>
      </c>
      <c r="AK15" s="1114"/>
      <c r="AL15" s="88" t="str">
        <f>IF(AND(ISTEXT($E15),ISTEXT($B15)),"산출기준 &gt;&gt;  "&amp;_xlfn.XLOOKUP($E15,산출기준!$D:$D,산출기준!$E:$E,"매칭실패"),"")</f>
        <v/>
      </c>
    </row>
    <row r="16" spans="2:38">
      <c r="B16" s="1111"/>
      <c r="C16" s="1166"/>
      <c r="D16" s="1166"/>
      <c r="E16" s="1166"/>
      <c r="F16" s="1166"/>
      <c r="G16" s="843"/>
      <c r="H16" s="843"/>
      <c r="I16" s="712" t="str">
        <f t="shared" si="0"/>
        <v/>
      </c>
      <c r="J16" s="714"/>
      <c r="K16" s="714" t="str">
        <f>IFERROR(VLOOKUP($I16,'WM-AR'!$I$7:$AS$3267,34,FALSE),"")</f>
        <v/>
      </c>
      <c r="L16" s="714" t="str">
        <f>IFERROR(VLOOKUP($I16,'WM-AR'!$I$7:$AS$3267,4,FALSE),"")</f>
        <v/>
      </c>
      <c r="M16" s="714" t="str">
        <f>IFERROR(VLOOKUP($I16,'WM-AR'!$I$7:$AS$3267,6,FALSE),"")</f>
        <v/>
      </c>
      <c r="N16" s="714" t="str">
        <f>IFERROR(VLOOKUP($I16,'WM-AR'!$I$7:$AS$3267,8,FALSE),"")</f>
        <v/>
      </c>
      <c r="O16" s="714" t="str">
        <f>IFERROR(VLOOKUP($I16,'WM-AR'!$I$7:$AS$3267,10,FALSE),"")</f>
        <v/>
      </c>
      <c r="P16" s="714" t="str">
        <f>IFERROR(VLOOKUP($I16,'WM-AR'!$I$7:$AS$3267,12,FALSE),"")</f>
        <v/>
      </c>
      <c r="Q16" s="714" t="str">
        <f>IFERROR(VLOOKUP($I16,'WM-AR'!$I$7:$AS$3267,14,FALSE),"")</f>
        <v/>
      </c>
      <c r="R16" s="714" t="str">
        <f>IFERROR(VLOOKUP($I16,'WM-AR'!$I$7:$AS$3267,16,FALSE),"")</f>
        <v/>
      </c>
      <c r="S16" s="714" t="str">
        <f>IFERROR(VLOOKUP($I16,'WM-AR'!$I$7:$AS$3267,18,FALSE),"")</f>
        <v/>
      </c>
      <c r="T16" s="714" t="str">
        <f>IFERROR(VLOOKUP($I16,'WM-AR'!$I$7:$AS$3267,20,FALSE),"")</f>
        <v/>
      </c>
      <c r="U16" s="714" t="str">
        <f>IFERROR(VLOOKUP($I16,'WM-AR'!$I$7:$AS$3267,22,FALSE),"")</f>
        <v/>
      </c>
      <c r="V16" s="714" t="str">
        <f>IFERROR(VLOOKUP($I16,'WM-AR'!$I$7:$AS$3267,24,FALSE),"")</f>
        <v/>
      </c>
      <c r="W16" s="714" t="str">
        <f>IFERROR(VLOOKUP($I16,'WM-AR'!$I$7:$AS$3267,25,FALSE),"")</f>
        <v/>
      </c>
      <c r="X16" s="714" t="str">
        <f>IFERROR(VLOOKUP($I16,'WM-AR'!$I$7:$AS$3267,26,FALSE),"")</f>
        <v/>
      </c>
      <c r="Y16" s="714" t="str">
        <f>IFERROR(VLOOKUP($I16,'WM-AR'!$I$7:$AS$3267,27,FALSE),"")</f>
        <v/>
      </c>
      <c r="Z16" s="714" t="str">
        <f>IFERROR(VLOOKUP($I16,'WM-AR'!$I$7:$AS$3267,28,FALSE),"")</f>
        <v/>
      </c>
      <c r="AA16" s="714" t="str">
        <f>IFERROR(VLOOKUP($I16,'WM-AR'!$I$7:$AS$3267,29,FALSE),"")</f>
        <v/>
      </c>
      <c r="AB16" s="714" t="str">
        <f>IFERROR(VLOOKUP($I16,'WM-AR'!$I$7:$AS$3267,30,FALSE),"")</f>
        <v/>
      </c>
      <c r="AC16" s="714" t="str">
        <f>IFERROR(VLOOKUP($I16,'WM-AR'!$I$7:$AS$3267,31,FALSE),"")</f>
        <v/>
      </c>
      <c r="AD16" s="714" t="str">
        <f>IFERROR(VLOOKUP($I16,'WM-AR'!$I$7:$AS$3267,32,FALSE),"")</f>
        <v/>
      </c>
      <c r="AE16" s="714" t="str">
        <f>IFERROR(VLOOKUP($I16,'WM-AR'!$I$7:$AS$3267,33,FALSE),"")</f>
        <v/>
      </c>
      <c r="AF16" s="1354"/>
      <c r="AG16" s="852"/>
      <c r="AH16" s="852"/>
      <c r="AI16" s="854"/>
      <c r="AJ16" s="854" t="str">
        <f t="shared" si="1"/>
        <v/>
      </c>
      <c r="AK16" s="1114"/>
      <c r="AL16" s="88" t="str">
        <f>IF(AND(ISTEXT($E16),ISTEXT($B16)),"산출기준 &gt;&gt;  "&amp;_xlfn.XLOOKUP($E16,산출기준!$D:$D,산출기준!$E:$E,"매칭실패"),"")</f>
        <v/>
      </c>
    </row>
    <row r="17" spans="2:38">
      <c r="B17" s="1116"/>
      <c r="C17" s="1167"/>
      <c r="D17" s="1167"/>
      <c r="E17" s="1167"/>
      <c r="F17" s="1167"/>
      <c r="G17" s="1120"/>
      <c r="H17" s="1120"/>
      <c r="I17" s="1119" t="str">
        <f t="shared" si="0"/>
        <v/>
      </c>
      <c r="J17" s="1121"/>
      <c r="K17" s="1121" t="str">
        <f>IFERROR(VLOOKUP($I17,'WM-AR'!$I$7:$AS$3267,34,FALSE),"")</f>
        <v/>
      </c>
      <c r="L17" s="1121" t="str">
        <f>IFERROR(VLOOKUP($I17,'WM-AR'!$I$7:$AS$3267,4,FALSE),"")</f>
        <v/>
      </c>
      <c r="M17" s="1121" t="str">
        <f>IFERROR(VLOOKUP($I17,'WM-AR'!$I$7:$AS$3267,6,FALSE),"")</f>
        <v/>
      </c>
      <c r="N17" s="1121" t="str">
        <f>IFERROR(VLOOKUP($I17,'WM-AR'!$I$7:$AS$3267,8,FALSE),"")</f>
        <v/>
      </c>
      <c r="O17" s="1121" t="str">
        <f>IFERROR(VLOOKUP($I17,'WM-AR'!$I$7:$AS$3267,10,FALSE),"")</f>
        <v/>
      </c>
      <c r="P17" s="1121" t="str">
        <f>IFERROR(VLOOKUP($I17,'WM-AR'!$I$7:$AS$3267,12,FALSE),"")</f>
        <v/>
      </c>
      <c r="Q17" s="1121" t="str">
        <f>IFERROR(VLOOKUP($I17,'WM-AR'!$I$7:$AS$3267,14,FALSE),"")</f>
        <v/>
      </c>
      <c r="R17" s="1121" t="str">
        <f>IFERROR(VLOOKUP($I17,'WM-AR'!$I$7:$AS$3267,16,FALSE),"")</f>
        <v/>
      </c>
      <c r="S17" s="1121" t="str">
        <f>IFERROR(VLOOKUP($I17,'WM-AR'!$I$7:$AS$3267,18,FALSE),"")</f>
        <v/>
      </c>
      <c r="T17" s="1121" t="str">
        <f>IFERROR(VLOOKUP($I17,'WM-AR'!$I$7:$AS$3267,20,FALSE),"")</f>
        <v/>
      </c>
      <c r="U17" s="1121" t="str">
        <f>IFERROR(VLOOKUP($I17,'WM-AR'!$I$7:$AS$3267,22,FALSE),"")</f>
        <v/>
      </c>
      <c r="V17" s="1121" t="str">
        <f>IFERROR(VLOOKUP($I17,'WM-AR'!$I$7:$AS$3267,24,FALSE),"")</f>
        <v/>
      </c>
      <c r="W17" s="1121" t="str">
        <f>IFERROR(VLOOKUP($I17,'WM-AR'!$I$7:$AS$3267,25,FALSE),"")</f>
        <v/>
      </c>
      <c r="X17" s="1121" t="str">
        <f>IFERROR(VLOOKUP($I17,'WM-AR'!$I$7:$AS$3267,26,FALSE),"")</f>
        <v/>
      </c>
      <c r="Y17" s="1121" t="str">
        <f>IFERROR(VLOOKUP($I17,'WM-AR'!$I$7:$AS$3267,27,FALSE),"")</f>
        <v/>
      </c>
      <c r="Z17" s="1121" t="str">
        <f>IFERROR(VLOOKUP($I17,'WM-AR'!$I$7:$AS$3267,28,FALSE),"")</f>
        <v/>
      </c>
      <c r="AA17" s="1121" t="str">
        <f>IFERROR(VLOOKUP($I17,'WM-AR'!$I$7:$AS$3267,29,FALSE),"")</f>
        <v/>
      </c>
      <c r="AB17" s="1121" t="str">
        <f>IFERROR(VLOOKUP($I17,'WM-AR'!$I$7:$AS$3267,30,FALSE),"")</f>
        <v/>
      </c>
      <c r="AC17" s="1121" t="str">
        <f>IFERROR(VLOOKUP($I17,'WM-AR'!$I$7:$AS$3267,31,FALSE),"")</f>
        <v/>
      </c>
      <c r="AD17" s="1121" t="str">
        <f>IFERROR(VLOOKUP($I17,'WM-AR'!$I$7:$AS$3267,32,FALSE),"")</f>
        <v/>
      </c>
      <c r="AE17" s="1121" t="str">
        <f>IFERROR(VLOOKUP($I17,'WM-AR'!$I$7:$AS$3267,33,FALSE),"")</f>
        <v/>
      </c>
      <c r="AF17" s="1355"/>
      <c r="AG17" s="1123"/>
      <c r="AH17" s="1123"/>
      <c r="AI17" s="1124"/>
      <c r="AJ17" s="1124" t="str">
        <f t="shared" si="1"/>
        <v/>
      </c>
      <c r="AK17" s="1125"/>
      <c r="AL17" s="88" t="str">
        <f>IF(AND(ISTEXT($E17),ISTEXT($B17)),"산출기준 &gt;&gt;  "&amp;_xlfn.XLOOKUP($E17,산출기준!$D:$D,산출기준!$E:$E,"매칭실패"),"")</f>
        <v/>
      </c>
    </row>
    <row r="18" spans="2:38" s="658" customFormat="1" ht="20.100000000000001" customHeight="1">
      <c r="B18" s="802"/>
      <c r="C18" s="662"/>
      <c r="D18" s="662"/>
      <c r="E18" s="662"/>
      <c r="F18" s="662"/>
      <c r="G18" s="662"/>
      <c r="H18" s="662"/>
      <c r="I18" s="652"/>
      <c r="J18" s="664"/>
      <c r="K18" s="664"/>
      <c r="L18" s="664"/>
      <c r="M18" s="664"/>
      <c r="N18" s="664"/>
      <c r="O18" s="664"/>
      <c r="P18" s="664"/>
      <c r="Q18" s="664"/>
      <c r="R18" s="664"/>
      <c r="S18" s="664"/>
      <c r="T18" s="664"/>
      <c r="U18" s="664"/>
      <c r="V18" s="664"/>
      <c r="W18" s="664"/>
      <c r="X18" s="664"/>
      <c r="Y18" s="664"/>
      <c r="Z18" s="664"/>
      <c r="AA18" s="664"/>
      <c r="AB18" s="664"/>
      <c r="AC18" s="664"/>
      <c r="AD18" s="664"/>
      <c r="AE18" s="664"/>
      <c r="AF18" s="659"/>
      <c r="AG18" s="665"/>
      <c r="AH18" s="665"/>
      <c r="AI18" s="666"/>
      <c r="AJ18" s="666"/>
      <c r="AK18" s="662"/>
      <c r="AL18" s="658" t="str">
        <f>IF(AND(ISTEXT($E18),ISTEXT($B18)),"산출기준 &gt;&gt;  "&amp;_xlfn.XLOOKUP($E18,산출기준!$D:$D,산출기준!$E:$E,"매칭실패"),"")</f>
        <v/>
      </c>
    </row>
    <row r="19" spans="2:38" ht="34.9" customHeight="1">
      <c r="B19" s="808" t="str" cm="1">
        <f t="array" aca="1" ref="B19" ca="1">_xlfn.IFNA(INDIRECT("Family_표준_구성도!B"&amp;MATCH(F19,INDIRECT("Family_표준_구성도!"&amp;"C:C"),0)),"")</f>
        <v>11.1.1.1.2</v>
      </c>
      <c r="C19" s="668" t="s">
        <v>2016</v>
      </c>
      <c r="D19" s="809"/>
      <c r="E19" s="668" t="s">
        <v>4130</v>
      </c>
      <c r="F19" s="811" t="s">
        <v>4140</v>
      </c>
      <c r="G19" s="1079"/>
      <c r="H19" s="1079"/>
      <c r="I19" s="674"/>
      <c r="J19" s="674"/>
      <c r="K19" s="674"/>
      <c r="L19" s="674"/>
      <c r="M19" s="674"/>
      <c r="N19" s="675"/>
      <c r="O19" s="676"/>
      <c r="P19" s="677"/>
      <c r="Q19" s="677"/>
      <c r="R19" s="677"/>
      <c r="S19" s="677"/>
      <c r="T19" s="677"/>
      <c r="U19" s="677"/>
      <c r="V19" s="678"/>
      <c r="W19" s="679"/>
      <c r="X19" s="679"/>
      <c r="Y19" s="679"/>
      <c r="Z19" s="679"/>
      <c r="AA19" s="679"/>
      <c r="AB19" s="679"/>
      <c r="AC19" s="679"/>
      <c r="AD19" s="679"/>
      <c r="AE19" s="679"/>
      <c r="AF19" s="902"/>
      <c r="AG19" s="682"/>
      <c r="AH19" s="682"/>
      <c r="AI19" s="682"/>
      <c r="AJ19" s="682"/>
      <c r="AK19" s="903"/>
      <c r="AL19" s="88" t="str">
        <f ca="1">IF(AND(ISTEXT($E19),ISTEXT($B19)),"산출기준 &gt;&gt;  "&amp;_xlfn.XLOOKUP($E19,산출기준!$D:$D,산출기준!$E:$E,"매칭실패"),"")</f>
        <v>산출기준 &gt;&gt;  [Handrail]</v>
      </c>
    </row>
    <row r="20" spans="2:38" ht="49.9" customHeight="1" outlineLevel="1">
      <c r="B20" s="772"/>
      <c r="C20" s="773"/>
      <c r="D20" s="773"/>
      <c r="E20" s="773"/>
      <c r="F20" s="773"/>
      <c r="G20" s="759" t="str">
        <f>N20&amp;" "&amp;IF(Q20=0,"",Q20)</f>
        <v xml:space="preserve">Steel Handrails - Removable </v>
      </c>
      <c r="H20" s="817" t="s">
        <v>4141</v>
      </c>
      <c r="I20" s="765" t="str">
        <f>LEFT(H20,14)</f>
        <v>S02AA021-00002</v>
      </c>
      <c r="J20" s="766"/>
      <c r="K20" s="766" t="str">
        <f>IFERROR(VLOOKUP($I20,'WM-AR'!$I$7:$AS$3267,34,FALSE),"")</f>
        <v>M</v>
      </c>
      <c r="L20" s="766" t="str">
        <f>IFERROR(VLOOKUP($I20,'WM-AR'!$I$7:$AS$3267,4,FALSE),"")</f>
        <v>Miscellaneous Steel Fabrication Work</v>
      </c>
      <c r="M20" s="766" t="str">
        <f>IFERROR(VLOOKUP($I20,'WM-AR'!$I$7:$AS$3267,6,FALSE),"")</f>
        <v>Shelter/Building</v>
      </c>
      <c r="N20" s="766" t="str">
        <f>IFERROR(VLOOKUP($I20,'WM-AR'!$I$7:$AS$3267,8,FALSE),"")</f>
        <v>Steel Handrails - Removable</v>
      </c>
      <c r="O20" s="766" t="str">
        <f>IFERROR(VLOOKUP($I20,'WM-AR'!$I$7:$AS$3267,10,FALSE),"")</f>
        <v>W/Painting</v>
      </c>
      <c r="P20" s="766">
        <f>IFERROR(VLOOKUP($I20,'WM-AR'!$I$7:$AS$3267,12,FALSE),"")</f>
        <v>0</v>
      </c>
      <c r="Q20" s="766" t="str">
        <f>IFERROR(VLOOKUP($I20,'WM-AR'!$I$7:$AS$3267,14,FALSE),"")</f>
        <v/>
      </c>
      <c r="R20" s="766" t="str">
        <f>IFERROR(VLOOKUP($I20,'WM-AR'!$I$7:$AS$3267,16,FALSE),"")</f>
        <v/>
      </c>
      <c r="S20" s="766" t="str">
        <f>IFERROR(VLOOKUP($I20,'WM-AR'!$I$7:$AS$3267,18,FALSE),"")</f>
        <v/>
      </c>
      <c r="T20" s="766" t="str">
        <f>IFERROR(VLOOKUP($I20,'WM-AR'!$I$7:$AS$3267,20,FALSE),"")</f>
        <v/>
      </c>
      <c r="U20" s="766" t="str">
        <f>IFERROR(VLOOKUP($I20,'WM-AR'!$I$7:$AS$3267,22,FALSE),"")</f>
        <v/>
      </c>
      <c r="V20" s="766" t="str">
        <f>IFERROR(VLOOKUP($I20,'WM-AR'!$I$7:$AS$3267,24,FALSE),"")</f>
        <v/>
      </c>
      <c r="W20" s="766">
        <f>IFERROR(VLOOKUP($I20,'WM-AR'!$I$7:$AS$3267,25,FALSE),"")</f>
        <v>0</v>
      </c>
      <c r="X20" s="766">
        <f>IFERROR(VLOOKUP($I20,'WM-AR'!$I$7:$AS$3267,26,FALSE),"")</f>
        <v>0</v>
      </c>
      <c r="Y20" s="766">
        <f>IFERROR(VLOOKUP($I20,'WM-AR'!$I$7:$AS$3267,27,FALSE),"")</f>
        <v>0</v>
      </c>
      <c r="Z20" s="766">
        <f>IFERROR(VLOOKUP($I20,'WM-AR'!$I$7:$AS$3267,28,FALSE),"")</f>
        <v>0</v>
      </c>
      <c r="AA20" s="766">
        <f>IFERROR(VLOOKUP($I20,'WM-AR'!$I$7:$AS$3267,29,FALSE),"")</f>
        <v>0</v>
      </c>
      <c r="AB20" s="766">
        <f>IFERROR(VLOOKUP($I20,'WM-AR'!$I$7:$AS$3267,30,FALSE),"")</f>
        <v>0</v>
      </c>
      <c r="AC20" s="766">
        <f>IFERROR(VLOOKUP($I20,'WM-AR'!$I$7:$AS$3267,31,FALSE),"")</f>
        <v>0</v>
      </c>
      <c r="AD20" s="766" t="str">
        <f>IFERROR(VLOOKUP($I20,'WM-AR'!$I$7:$AS$3267,32,FALSE),"")</f>
        <v>H=(  )mm</v>
      </c>
      <c r="AE20" s="766">
        <f>IFERROR(VLOOKUP($I20,'WM-AR'!$I$7:$AS$3267,33,FALSE),"")</f>
        <v>0</v>
      </c>
      <c r="AF20" s="817" t="s">
        <v>4133</v>
      </c>
      <c r="AG20" s="768" t="s">
        <v>1723</v>
      </c>
      <c r="AH20" s="768" t="s">
        <v>1723</v>
      </c>
      <c r="AI20" s="1135"/>
      <c r="AJ20" s="1135" t="str">
        <f>K20</f>
        <v>M</v>
      </c>
      <c r="AK20" s="905"/>
      <c r="AL20" s="88" t="str">
        <f>IF(AND(ISTEXT($E20),ISTEXT($B20)),"산출기준 &gt;&gt;  "&amp;_xlfn.XLOOKUP($E20,산출기준!$D:$D,산출기준!$E:$E,"매칭실패"),"")</f>
        <v/>
      </c>
    </row>
    <row r="21" spans="2:38" ht="49.9" customHeight="1" outlineLevel="1">
      <c r="B21" s="772"/>
      <c r="C21" s="773"/>
      <c r="D21" s="773"/>
      <c r="E21" s="773"/>
      <c r="F21" s="773"/>
      <c r="G21" s="759" t="str">
        <f>N21&amp;" "&amp;IF(Q21=0,"",Q21)</f>
        <v xml:space="preserve">Steel Handrails - Removable </v>
      </c>
      <c r="H21" s="817" t="s">
        <v>4142</v>
      </c>
      <c r="I21" s="765" t="str">
        <f>LEFT(H21,14)</f>
        <v>S04AA021-00001</v>
      </c>
      <c r="J21" s="766"/>
      <c r="K21" s="766" t="str">
        <f>IFERROR(VLOOKUP($I21,'WM-AR'!$I$7:$AS$3267,34,FALSE),"")</f>
        <v>M</v>
      </c>
      <c r="L21" s="766" t="str">
        <f>IFERROR(VLOOKUP($I21,'WM-AR'!$I$7:$AS$3267,4,FALSE),"")</f>
        <v>Miscellaneous Steel Erection Work</v>
      </c>
      <c r="M21" s="766" t="str">
        <f>IFERROR(VLOOKUP($I21,'WM-AR'!$I$7:$AS$3267,6,FALSE),"")</f>
        <v>Shelter/Building</v>
      </c>
      <c r="N21" s="766" t="str">
        <f>IFERROR(VLOOKUP($I21,'WM-AR'!$I$7:$AS$3267,8,FALSE),"")</f>
        <v>Steel Handrails - Removable</v>
      </c>
      <c r="O21" s="766">
        <f>IFERROR(VLOOKUP($I21,'WM-AR'!$I$7:$AS$3267,10,FALSE),"")</f>
        <v>0</v>
      </c>
      <c r="P21" s="766">
        <f>IFERROR(VLOOKUP($I21,'WM-AR'!$I$7:$AS$3267,12,FALSE),"")</f>
        <v>0</v>
      </c>
      <c r="Q21" s="766" t="str">
        <f>IFERROR(VLOOKUP($I21,'WM-AR'!$I$7:$AS$3267,14,FALSE),"")</f>
        <v/>
      </c>
      <c r="R21" s="766" t="str">
        <f>IFERROR(VLOOKUP($I21,'WM-AR'!$I$7:$AS$3267,16,FALSE),"")</f>
        <v/>
      </c>
      <c r="S21" s="766" t="str">
        <f>IFERROR(VLOOKUP($I21,'WM-AR'!$I$7:$AS$3267,18,FALSE),"")</f>
        <v/>
      </c>
      <c r="T21" s="766" t="str">
        <f>IFERROR(VLOOKUP($I21,'WM-AR'!$I$7:$AS$3267,20,FALSE),"")</f>
        <v/>
      </c>
      <c r="U21" s="766" t="str">
        <f>IFERROR(VLOOKUP($I21,'WM-AR'!$I$7:$AS$3267,22,FALSE),"")</f>
        <v/>
      </c>
      <c r="V21" s="766" t="str">
        <f>IFERROR(VLOOKUP($I21,'WM-AR'!$I$7:$AS$3267,24,FALSE),"")</f>
        <v/>
      </c>
      <c r="W21" s="766">
        <f>IFERROR(VLOOKUP($I21,'WM-AR'!$I$7:$AS$3267,25,FALSE),"")</f>
        <v>0</v>
      </c>
      <c r="X21" s="766">
        <f>IFERROR(VLOOKUP($I21,'WM-AR'!$I$7:$AS$3267,26,FALSE),"")</f>
        <v>0</v>
      </c>
      <c r="Y21" s="766">
        <f>IFERROR(VLOOKUP($I21,'WM-AR'!$I$7:$AS$3267,27,FALSE),"")</f>
        <v>0</v>
      </c>
      <c r="Z21" s="766">
        <f>IFERROR(VLOOKUP($I21,'WM-AR'!$I$7:$AS$3267,28,FALSE),"")</f>
        <v>0</v>
      </c>
      <c r="AA21" s="766" t="str">
        <f>IFERROR(VLOOKUP($I21,'WM-AR'!$I$7:$AS$3267,29,FALSE),"")</f>
        <v>Material: (   )</v>
      </c>
      <c r="AB21" s="766">
        <f>IFERROR(VLOOKUP($I21,'WM-AR'!$I$7:$AS$3267,30,FALSE),"")</f>
        <v>0</v>
      </c>
      <c r="AC21" s="766">
        <f>IFERROR(VLOOKUP($I21,'WM-AR'!$I$7:$AS$3267,31,FALSE),"")</f>
        <v>0</v>
      </c>
      <c r="AD21" s="766" t="str">
        <f>IFERROR(VLOOKUP($I21,'WM-AR'!$I$7:$AS$3267,32,FALSE),"")</f>
        <v>H=(  )mm</v>
      </c>
      <c r="AE21" s="766">
        <f>IFERROR(VLOOKUP($I21,'WM-AR'!$I$7:$AS$3267,33,FALSE),"")</f>
        <v>0</v>
      </c>
      <c r="AF21" s="817" t="s">
        <v>4133</v>
      </c>
      <c r="AG21" s="768" t="s">
        <v>1723</v>
      </c>
      <c r="AH21" s="768" t="s">
        <v>1723</v>
      </c>
      <c r="AI21" s="1135"/>
      <c r="AJ21" s="1135" t="str">
        <f>K21</f>
        <v>M</v>
      </c>
      <c r="AK21" s="905"/>
      <c r="AL21" s="88" t="str">
        <f>IF(AND(ISTEXT($E21),ISTEXT($B21)),"산출기준 &gt;&gt;  "&amp;_xlfn.XLOOKUP($E21,산출기준!$D:$D,산출기준!$E:$E,"매칭실패"),"")</f>
        <v/>
      </c>
    </row>
    <row r="22" spans="2:38">
      <c r="B22" s="1127"/>
      <c r="C22" s="1165"/>
      <c r="D22" s="1165"/>
      <c r="E22" s="1165"/>
      <c r="F22" s="1165"/>
      <c r="G22" s="1131" t="s">
        <v>2506</v>
      </c>
      <c r="H22" s="1131"/>
      <c r="I22" s="1130" t="str">
        <f t="shared" ref="I22:I24" si="2">LEFT(H22,14)</f>
        <v/>
      </c>
      <c r="J22" s="1132"/>
      <c r="K22" s="1132" t="str">
        <f>IFERROR(VLOOKUP($I22,'WM-AR'!$I$7:$AS$3267,34,FALSE),"")</f>
        <v/>
      </c>
      <c r="L22" s="1132" t="str">
        <f>IFERROR(VLOOKUP($I22,'WM-AR'!$I$7:$AS$3267,4,FALSE),"")</f>
        <v/>
      </c>
      <c r="M22" s="1132" t="str">
        <f>IFERROR(VLOOKUP($I22,'WM-AR'!$I$7:$AS$3267,6,FALSE),"")</f>
        <v/>
      </c>
      <c r="N22" s="1132" t="str">
        <f>IFERROR(VLOOKUP($I22,'WM-AR'!$I$7:$AS$3267,8,FALSE),"")</f>
        <v/>
      </c>
      <c r="O22" s="1132" t="str">
        <f>IFERROR(VLOOKUP($I22,'WM-AR'!$I$7:$AS$3267,10,FALSE),"")</f>
        <v/>
      </c>
      <c r="P22" s="1132" t="str">
        <f>IFERROR(VLOOKUP($I22,'WM-AR'!$I$7:$AS$3267,12,FALSE),"")</f>
        <v/>
      </c>
      <c r="Q22" s="1132" t="str">
        <f>IFERROR(VLOOKUP($I22,'WM-AR'!$I$7:$AS$3267,14,FALSE),"")</f>
        <v/>
      </c>
      <c r="R22" s="1132" t="str">
        <f>IFERROR(VLOOKUP($I22,'WM-AR'!$I$7:$AS$3267,16,FALSE),"")</f>
        <v/>
      </c>
      <c r="S22" s="1132" t="str">
        <f>IFERROR(VLOOKUP($I22,'WM-AR'!$I$7:$AS$3267,18,FALSE),"")</f>
        <v/>
      </c>
      <c r="T22" s="1132" t="str">
        <f>IFERROR(VLOOKUP($I22,'WM-AR'!$I$7:$AS$3267,20,FALSE),"")</f>
        <v/>
      </c>
      <c r="U22" s="1132" t="str">
        <f>IFERROR(VLOOKUP($I22,'WM-AR'!$I$7:$AS$3267,22,FALSE),"")</f>
        <v/>
      </c>
      <c r="V22" s="1132" t="str">
        <f>IFERROR(VLOOKUP($I22,'WM-AR'!$I$7:$AS$3267,24,FALSE),"")</f>
        <v/>
      </c>
      <c r="W22" s="1132" t="str">
        <f>IFERROR(VLOOKUP($I22,'WM-AR'!$I$7:$AS$3267,25,FALSE),"")</f>
        <v/>
      </c>
      <c r="X22" s="1132" t="str">
        <f>IFERROR(VLOOKUP($I22,'WM-AR'!$I$7:$AS$3267,26,FALSE),"")</f>
        <v/>
      </c>
      <c r="Y22" s="1132" t="str">
        <f>IFERROR(VLOOKUP($I22,'WM-AR'!$I$7:$AS$3267,27,FALSE),"")</f>
        <v/>
      </c>
      <c r="Z22" s="1132" t="str">
        <f>IFERROR(VLOOKUP($I22,'WM-AR'!$I$7:$AS$3267,28,FALSE),"")</f>
        <v/>
      </c>
      <c r="AA22" s="1132" t="str">
        <f>IFERROR(VLOOKUP($I22,'WM-AR'!$I$7:$AS$3267,29,FALSE),"")</f>
        <v/>
      </c>
      <c r="AB22" s="1132" t="str">
        <f>IFERROR(VLOOKUP($I22,'WM-AR'!$I$7:$AS$3267,30,FALSE),"")</f>
        <v/>
      </c>
      <c r="AC22" s="1132" t="str">
        <f>IFERROR(VLOOKUP($I22,'WM-AR'!$I$7:$AS$3267,31,FALSE),"")</f>
        <v/>
      </c>
      <c r="AD22" s="1132" t="str">
        <f>IFERROR(VLOOKUP($I22,'WM-AR'!$I$7:$AS$3267,32,FALSE),"")</f>
        <v/>
      </c>
      <c r="AE22" s="1132" t="str">
        <f>IFERROR(VLOOKUP($I22,'WM-AR'!$I$7:$AS$3267,33,FALSE),"")</f>
        <v/>
      </c>
      <c r="AF22" s="1353"/>
      <c r="AG22" s="1134"/>
      <c r="AH22" s="1134"/>
      <c r="AI22" s="1135"/>
      <c r="AJ22" s="1135" t="str">
        <f t="shared" ref="AJ22:AJ24" si="3">K22</f>
        <v/>
      </c>
      <c r="AK22" s="1136"/>
      <c r="AL22" s="88" t="str">
        <f>IF(AND(ISTEXT($E22),ISTEXT($B22)),"산출기준 &gt;&gt;  "&amp;_xlfn.XLOOKUP($E22,산출기준!$D:$D,산출기준!$E:$E,"매칭실패"),"")</f>
        <v/>
      </c>
    </row>
    <row r="23" spans="2:38">
      <c r="B23" s="1111"/>
      <c r="C23" s="1166"/>
      <c r="D23" s="1166"/>
      <c r="E23" s="1166"/>
      <c r="F23" s="1166"/>
      <c r="G23" s="843"/>
      <c r="H23" s="843"/>
      <c r="I23" s="712" t="str">
        <f t="shared" si="2"/>
        <v/>
      </c>
      <c r="J23" s="714"/>
      <c r="K23" s="714" t="str">
        <f>IFERROR(VLOOKUP($I23,'WM-AR'!$I$7:$AS$3267,34,FALSE),"")</f>
        <v/>
      </c>
      <c r="L23" s="714" t="str">
        <f>IFERROR(VLOOKUP($I23,'WM-AR'!$I$7:$AS$3267,4,FALSE),"")</f>
        <v/>
      </c>
      <c r="M23" s="714" t="str">
        <f>IFERROR(VLOOKUP($I23,'WM-AR'!$I$7:$AS$3267,6,FALSE),"")</f>
        <v/>
      </c>
      <c r="N23" s="714" t="str">
        <f>IFERROR(VLOOKUP($I23,'WM-AR'!$I$7:$AS$3267,8,FALSE),"")</f>
        <v/>
      </c>
      <c r="O23" s="714" t="str">
        <f>IFERROR(VLOOKUP($I23,'WM-AR'!$I$7:$AS$3267,10,FALSE),"")</f>
        <v/>
      </c>
      <c r="P23" s="714" t="str">
        <f>IFERROR(VLOOKUP($I23,'WM-AR'!$I$7:$AS$3267,12,FALSE),"")</f>
        <v/>
      </c>
      <c r="Q23" s="714" t="str">
        <f>IFERROR(VLOOKUP($I23,'WM-AR'!$I$7:$AS$3267,14,FALSE),"")</f>
        <v/>
      </c>
      <c r="R23" s="714" t="str">
        <f>IFERROR(VLOOKUP($I23,'WM-AR'!$I$7:$AS$3267,16,FALSE),"")</f>
        <v/>
      </c>
      <c r="S23" s="714" t="str">
        <f>IFERROR(VLOOKUP($I23,'WM-AR'!$I$7:$AS$3267,18,FALSE),"")</f>
        <v/>
      </c>
      <c r="T23" s="714" t="str">
        <f>IFERROR(VLOOKUP($I23,'WM-AR'!$I$7:$AS$3267,20,FALSE),"")</f>
        <v/>
      </c>
      <c r="U23" s="714" t="str">
        <f>IFERROR(VLOOKUP($I23,'WM-AR'!$I$7:$AS$3267,22,FALSE),"")</f>
        <v/>
      </c>
      <c r="V23" s="714" t="str">
        <f>IFERROR(VLOOKUP($I23,'WM-AR'!$I$7:$AS$3267,24,FALSE),"")</f>
        <v/>
      </c>
      <c r="W23" s="714" t="str">
        <f>IFERROR(VLOOKUP($I23,'WM-AR'!$I$7:$AS$3267,25,FALSE),"")</f>
        <v/>
      </c>
      <c r="X23" s="714" t="str">
        <f>IFERROR(VLOOKUP($I23,'WM-AR'!$I$7:$AS$3267,26,FALSE),"")</f>
        <v/>
      </c>
      <c r="Y23" s="714" t="str">
        <f>IFERROR(VLOOKUP($I23,'WM-AR'!$I$7:$AS$3267,27,FALSE),"")</f>
        <v/>
      </c>
      <c r="Z23" s="714" t="str">
        <f>IFERROR(VLOOKUP($I23,'WM-AR'!$I$7:$AS$3267,28,FALSE),"")</f>
        <v/>
      </c>
      <c r="AA23" s="714" t="str">
        <f>IFERROR(VLOOKUP($I23,'WM-AR'!$I$7:$AS$3267,29,FALSE),"")</f>
        <v/>
      </c>
      <c r="AB23" s="714" t="str">
        <f>IFERROR(VLOOKUP($I23,'WM-AR'!$I$7:$AS$3267,30,FALSE),"")</f>
        <v/>
      </c>
      <c r="AC23" s="714" t="str">
        <f>IFERROR(VLOOKUP($I23,'WM-AR'!$I$7:$AS$3267,31,FALSE),"")</f>
        <v/>
      </c>
      <c r="AD23" s="714" t="str">
        <f>IFERROR(VLOOKUP($I23,'WM-AR'!$I$7:$AS$3267,32,FALSE),"")</f>
        <v/>
      </c>
      <c r="AE23" s="714" t="str">
        <f>IFERROR(VLOOKUP($I23,'WM-AR'!$I$7:$AS$3267,33,FALSE),"")</f>
        <v/>
      </c>
      <c r="AF23" s="1354"/>
      <c r="AG23" s="852"/>
      <c r="AH23" s="852"/>
      <c r="AI23" s="854"/>
      <c r="AJ23" s="854" t="str">
        <f t="shared" si="3"/>
        <v/>
      </c>
      <c r="AK23" s="1114"/>
      <c r="AL23" s="88" t="str">
        <f>IF(AND(ISTEXT($E23),ISTEXT($B23)),"산출기준 &gt;&gt;  "&amp;_xlfn.XLOOKUP($E23,산출기준!$D:$D,산출기준!$E:$E,"매칭실패"),"")</f>
        <v/>
      </c>
    </row>
    <row r="24" spans="2:38">
      <c r="B24" s="1116"/>
      <c r="C24" s="1167"/>
      <c r="D24" s="1167"/>
      <c r="E24" s="1167"/>
      <c r="F24" s="1167"/>
      <c r="G24" s="1120"/>
      <c r="H24" s="1120"/>
      <c r="I24" s="1119" t="str">
        <f t="shared" si="2"/>
        <v/>
      </c>
      <c r="J24" s="1121"/>
      <c r="K24" s="1121" t="str">
        <f>IFERROR(VLOOKUP($I24,'WM-AR'!$I$7:$AS$3267,34,FALSE),"")</f>
        <v/>
      </c>
      <c r="L24" s="1121" t="str">
        <f>IFERROR(VLOOKUP($I24,'WM-AR'!$I$7:$AS$3267,4,FALSE),"")</f>
        <v/>
      </c>
      <c r="M24" s="1121" t="str">
        <f>IFERROR(VLOOKUP($I24,'WM-AR'!$I$7:$AS$3267,6,FALSE),"")</f>
        <v/>
      </c>
      <c r="N24" s="1121" t="str">
        <f>IFERROR(VLOOKUP($I24,'WM-AR'!$I$7:$AS$3267,8,FALSE),"")</f>
        <v/>
      </c>
      <c r="O24" s="1121" t="str">
        <f>IFERROR(VLOOKUP($I24,'WM-AR'!$I$7:$AS$3267,10,FALSE),"")</f>
        <v/>
      </c>
      <c r="P24" s="1121" t="str">
        <f>IFERROR(VLOOKUP($I24,'WM-AR'!$I$7:$AS$3267,12,FALSE),"")</f>
        <v/>
      </c>
      <c r="Q24" s="1121" t="str">
        <f>IFERROR(VLOOKUP($I24,'WM-AR'!$I$7:$AS$3267,14,FALSE),"")</f>
        <v/>
      </c>
      <c r="R24" s="1121" t="str">
        <f>IFERROR(VLOOKUP($I24,'WM-AR'!$I$7:$AS$3267,16,FALSE),"")</f>
        <v/>
      </c>
      <c r="S24" s="1121" t="str">
        <f>IFERROR(VLOOKUP($I24,'WM-AR'!$I$7:$AS$3267,18,FALSE),"")</f>
        <v/>
      </c>
      <c r="T24" s="1121" t="str">
        <f>IFERROR(VLOOKUP($I24,'WM-AR'!$I$7:$AS$3267,20,FALSE),"")</f>
        <v/>
      </c>
      <c r="U24" s="1121" t="str">
        <f>IFERROR(VLOOKUP($I24,'WM-AR'!$I$7:$AS$3267,22,FALSE),"")</f>
        <v/>
      </c>
      <c r="V24" s="1121" t="str">
        <f>IFERROR(VLOOKUP($I24,'WM-AR'!$I$7:$AS$3267,24,FALSE),"")</f>
        <v/>
      </c>
      <c r="W24" s="1121" t="str">
        <f>IFERROR(VLOOKUP($I24,'WM-AR'!$I$7:$AS$3267,25,FALSE),"")</f>
        <v/>
      </c>
      <c r="X24" s="1121" t="str">
        <f>IFERROR(VLOOKUP($I24,'WM-AR'!$I$7:$AS$3267,26,FALSE),"")</f>
        <v/>
      </c>
      <c r="Y24" s="1121" t="str">
        <f>IFERROR(VLOOKUP($I24,'WM-AR'!$I$7:$AS$3267,27,FALSE),"")</f>
        <v/>
      </c>
      <c r="Z24" s="1121" t="str">
        <f>IFERROR(VLOOKUP($I24,'WM-AR'!$I$7:$AS$3267,28,FALSE),"")</f>
        <v/>
      </c>
      <c r="AA24" s="1121" t="str">
        <f>IFERROR(VLOOKUP($I24,'WM-AR'!$I$7:$AS$3267,29,FALSE),"")</f>
        <v/>
      </c>
      <c r="AB24" s="1121" t="str">
        <f>IFERROR(VLOOKUP($I24,'WM-AR'!$I$7:$AS$3267,30,FALSE),"")</f>
        <v/>
      </c>
      <c r="AC24" s="1121" t="str">
        <f>IFERROR(VLOOKUP($I24,'WM-AR'!$I$7:$AS$3267,31,FALSE),"")</f>
        <v/>
      </c>
      <c r="AD24" s="1121" t="str">
        <f>IFERROR(VLOOKUP($I24,'WM-AR'!$I$7:$AS$3267,32,FALSE),"")</f>
        <v/>
      </c>
      <c r="AE24" s="1121" t="str">
        <f>IFERROR(VLOOKUP($I24,'WM-AR'!$I$7:$AS$3267,33,FALSE),"")</f>
        <v/>
      </c>
      <c r="AF24" s="1355"/>
      <c r="AG24" s="1123"/>
      <c r="AH24" s="1123"/>
      <c r="AI24" s="1124"/>
      <c r="AJ24" s="1124" t="str">
        <f t="shared" si="3"/>
        <v/>
      </c>
      <c r="AK24" s="1125"/>
      <c r="AL24" s="88" t="str">
        <f>IF(AND(ISTEXT($E24),ISTEXT($B24)),"산출기준 &gt;&gt;  "&amp;_xlfn.XLOOKUP($E24,산출기준!$D:$D,산출기준!$E:$E,"매칭실패"),"")</f>
        <v/>
      </c>
    </row>
    <row r="25" spans="2:38" s="658" customFormat="1" ht="20.100000000000001" customHeight="1">
      <c r="B25" s="1072"/>
      <c r="C25" s="639"/>
      <c r="D25" s="639"/>
      <c r="E25" s="639"/>
      <c r="F25" s="639"/>
      <c r="G25" s="639"/>
      <c r="H25" s="639"/>
      <c r="I25" s="641"/>
      <c r="J25" s="642"/>
      <c r="K25" s="642"/>
      <c r="L25" s="642"/>
      <c r="M25" s="642"/>
      <c r="N25" s="642"/>
      <c r="O25" s="642"/>
      <c r="P25" s="642"/>
      <c r="Q25" s="642"/>
      <c r="R25" s="642"/>
      <c r="S25" s="642"/>
      <c r="T25" s="642"/>
      <c r="U25" s="642"/>
      <c r="V25" s="642"/>
      <c r="W25" s="642"/>
      <c r="X25" s="642"/>
      <c r="Y25" s="642"/>
      <c r="Z25" s="642"/>
      <c r="AA25" s="642"/>
      <c r="AB25" s="642"/>
      <c r="AC25" s="642"/>
      <c r="AD25" s="642"/>
      <c r="AE25" s="642"/>
      <c r="AF25" s="636"/>
      <c r="AG25" s="643"/>
      <c r="AH25" s="643"/>
      <c r="AI25" s="644"/>
      <c r="AJ25" s="644"/>
      <c r="AK25" s="639"/>
    </row>
    <row r="26" spans="2:38" s="658" customFormat="1" ht="20.100000000000001" customHeight="1">
      <c r="B26" s="802"/>
      <c r="C26" s="662"/>
      <c r="D26" s="662"/>
      <c r="E26" s="662"/>
      <c r="F26" s="662"/>
      <c r="G26" s="662"/>
      <c r="H26" s="662"/>
      <c r="I26" s="652"/>
      <c r="J26" s="664"/>
      <c r="K26" s="664"/>
      <c r="L26" s="664"/>
      <c r="M26" s="664"/>
      <c r="N26" s="664"/>
      <c r="O26" s="664"/>
      <c r="P26" s="664"/>
      <c r="Q26" s="664"/>
      <c r="R26" s="664"/>
      <c r="S26" s="664"/>
      <c r="T26" s="664"/>
      <c r="U26" s="664"/>
      <c r="V26" s="664"/>
      <c r="W26" s="664"/>
      <c r="X26" s="664"/>
      <c r="Y26" s="664"/>
      <c r="Z26" s="664"/>
      <c r="AA26" s="664"/>
      <c r="AB26" s="664"/>
      <c r="AC26" s="664"/>
      <c r="AD26" s="664"/>
      <c r="AE26" s="664"/>
      <c r="AF26" s="659"/>
      <c r="AG26" s="665"/>
      <c r="AH26" s="665"/>
      <c r="AI26" s="666"/>
      <c r="AJ26" s="666"/>
      <c r="AK26" s="662"/>
    </row>
    <row r="27" spans="2:38" s="658" customFormat="1" ht="20.100000000000001" customHeight="1">
      <c r="B27" s="802"/>
      <c r="C27" s="662"/>
      <c r="D27" s="662"/>
      <c r="E27" s="662"/>
      <c r="F27" s="662"/>
      <c r="G27" s="662"/>
      <c r="H27" s="662"/>
      <c r="I27" s="652"/>
      <c r="J27" s="664"/>
      <c r="K27" s="664"/>
      <c r="L27" s="664"/>
      <c r="M27" s="664"/>
      <c r="N27" s="664"/>
      <c r="O27" s="664"/>
      <c r="P27" s="664"/>
      <c r="Q27" s="664"/>
      <c r="R27" s="664"/>
      <c r="S27" s="664"/>
      <c r="T27" s="664"/>
      <c r="U27" s="664"/>
      <c r="V27" s="664"/>
      <c r="W27" s="664"/>
      <c r="X27" s="664"/>
      <c r="Y27" s="664"/>
      <c r="Z27" s="664"/>
      <c r="AA27" s="664"/>
      <c r="AB27" s="664"/>
      <c r="AC27" s="664"/>
      <c r="AD27" s="664"/>
      <c r="AE27" s="664"/>
      <c r="AF27" s="659"/>
      <c r="AG27" s="665"/>
      <c r="AH27" s="665"/>
      <c r="AI27" s="666"/>
      <c r="AJ27" s="666"/>
      <c r="AK27" s="662"/>
    </row>
    <row r="28" spans="2:38" s="658" customFormat="1" ht="20.100000000000001" customHeight="1">
      <c r="B28" s="802"/>
      <c r="C28" s="662"/>
      <c r="D28" s="662"/>
      <c r="E28" s="662"/>
      <c r="F28" s="662"/>
      <c r="G28" s="662"/>
      <c r="H28" s="662"/>
      <c r="I28" s="652"/>
      <c r="J28" s="664"/>
      <c r="K28" s="664"/>
      <c r="L28" s="664"/>
      <c r="M28" s="664"/>
      <c r="N28" s="664"/>
      <c r="O28" s="664"/>
      <c r="P28" s="664"/>
      <c r="Q28" s="664"/>
      <c r="R28" s="664"/>
      <c r="S28" s="664"/>
      <c r="T28" s="664"/>
      <c r="U28" s="664"/>
      <c r="V28" s="664"/>
      <c r="W28" s="664"/>
      <c r="X28" s="664"/>
      <c r="Y28" s="664"/>
      <c r="Z28" s="664"/>
      <c r="AA28" s="664"/>
      <c r="AB28" s="664"/>
      <c r="AC28" s="664"/>
      <c r="AD28" s="664"/>
      <c r="AE28" s="664"/>
      <c r="AF28" s="659"/>
      <c r="AG28" s="665"/>
      <c r="AH28" s="665"/>
      <c r="AI28" s="666"/>
      <c r="AJ28" s="666"/>
      <c r="AK28" s="662"/>
    </row>
    <row r="29" spans="2:38" ht="16.5" customHeight="1"/>
    <row r="30" spans="2:38" ht="16.5" customHeight="1"/>
    <row r="31" spans="2:38" ht="16.5" customHeight="1"/>
    <row r="32" spans="2:38" ht="16.5" customHeight="1"/>
    <row r="33" ht="16.5" customHeight="1"/>
    <row r="34" ht="16.5" customHeight="1"/>
    <row r="35" ht="16.5" customHeight="1"/>
    <row r="36" ht="16.5" customHeight="1"/>
    <row r="37" ht="16.5" customHeight="1"/>
    <row r="38" ht="16.5" customHeight="1"/>
  </sheetData>
  <mergeCells count="1">
    <mergeCell ref="AI2:AJ2"/>
  </mergeCells>
  <phoneticPr fontId="4" type="noConversion"/>
  <pageMargins left="0.70866141732283472" right="0.70866141732283472" top="0.55118110236220474" bottom="0.55118110236220474" header="0.11811023622047245" footer="0.11811023622047245"/>
  <pageSetup paperSize="8" scale="65" orientation="landscape" horizontalDpi="1200" verticalDpi="1200" r:id="rId1"/>
  <headerFooter>
    <oddHeader>&amp;L&amp;"Calibri"&amp;8&amp;K000000 대외비(Restricted)&amp;1#_x000D_</oddHeader>
  </headerFooter>
  <extLst>
    <ext xmlns:x14="http://schemas.microsoft.com/office/spreadsheetml/2009/9/main" uri="{78C0D931-6437-407d-A8EE-F0AAD7539E65}">
      <x14:conditionalFormattings>
        <x14:conditionalFormatting xmlns:xm="http://schemas.microsoft.com/office/excel/2006/main">
          <x14:cfRule type="expression" priority="2" id="{23735A17-BAC6-44E6-9688-FB669D781BBB}">
            <xm:f>Family_표준_구성도!$E$2="실행"</xm:f>
            <x14:dxf>
              <font>
                <strike/>
                <color theme="1" tint="0.34998626667073579"/>
              </font>
            </x14:dxf>
          </x14:cfRule>
          <xm:sqref>AG1:AG1048576</xm:sqref>
        </x14:conditionalFormatting>
        <x14:conditionalFormatting xmlns:xm="http://schemas.microsoft.com/office/excel/2006/main">
          <x14:cfRule type="expression" priority="1" id="{8012AD83-BD24-49FC-BA4A-242EF79976D2}">
            <xm:f>Family_표준_구성도!$E$2="입찰"</xm:f>
            <x14:dxf>
              <font>
                <strike/>
                <color theme="1" tint="0.34998626667073579"/>
              </font>
            </x14:dxf>
          </x14:cfRule>
          <xm:sqref>AH1:AH1048576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2EB0D8C2-A558-46C2-8365-95D4C6E151D4}">
          <x14:formula1>
            <xm:f>'WM-AR'!$F$7:$F$2292</xm:f>
          </x14:formula1>
          <xm:sqref>H20:H24 H9:H17</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F5D-6077-4772-8BC9-A7C6FCD1CB86}">
  <sheetPr>
    <tabColor theme="7" tint="0.79998168889431442"/>
  </sheetPr>
  <dimension ref="B1:AL110"/>
  <sheetViews>
    <sheetView view="pageBreakPreview" zoomScale="70" zoomScaleNormal="70" zoomScaleSheetLayoutView="70" workbookViewId="0">
      <pane ySplit="2" topLeftCell="A75" activePane="bottomLeft" state="frozen"/>
      <selection activeCell="C227" sqref="C227"/>
      <selection pane="bottomLeft" activeCell="C227" sqref="C227"/>
    </sheetView>
  </sheetViews>
  <sheetFormatPr defaultColWidth="9" defaultRowHeight="16.5" outlineLevelRow="1" outlineLevelCol="1"/>
  <cols>
    <col min="1" max="1" width="1.75" style="88" customWidth="1"/>
    <col min="2" max="2" width="6" style="88" customWidth="1"/>
    <col min="3" max="6" width="7.75" style="593" customWidth="1"/>
    <col min="7" max="7" width="50.75" style="88" customWidth="1"/>
    <col min="8" max="8" width="45.625" style="88" customWidth="1"/>
    <col min="9" max="9" width="12.75" style="598" customWidth="1"/>
    <col min="10" max="10" width="5.75" style="598" customWidth="1"/>
    <col min="11" max="11" width="4.75" style="599" customWidth="1"/>
    <col min="12" max="12" width="8.125" style="599" hidden="1" customWidth="1" outlineLevel="1"/>
    <col min="13" max="14" width="9.75" style="599" hidden="1" customWidth="1" outlineLevel="1"/>
    <col min="15" max="15" width="9.25" style="599" hidden="1" customWidth="1" outlineLevel="1"/>
    <col min="16" max="16" width="7.75" style="599" hidden="1" customWidth="1" outlineLevel="1"/>
    <col min="17" max="17" width="8.75" style="599" hidden="1" customWidth="1" outlineLevel="1"/>
    <col min="18" max="22" width="7.75" style="599" hidden="1" customWidth="1" outlineLevel="1"/>
    <col min="23" max="31" width="5.75" style="599" hidden="1" customWidth="1" outlineLevel="1"/>
    <col min="32" max="32" width="24.75" style="88" customWidth="1" collapsed="1"/>
    <col min="33" max="34" width="15.75" style="88" customWidth="1"/>
    <col min="35" max="35" width="8.75" style="88" customWidth="1"/>
    <col min="36" max="36" width="4.75" style="88" customWidth="1"/>
    <col min="37" max="37" width="15.75" style="599" customWidth="1"/>
    <col min="38" max="38" width="19.625" style="88" customWidth="1"/>
    <col min="39" max="16384" width="9" style="88"/>
  </cols>
  <sheetData>
    <row r="1" spans="2:38" ht="34.9" customHeight="1">
      <c r="B1" s="592" t="s">
        <v>4143</v>
      </c>
      <c r="G1" s="233" t="str">
        <f>HYPERLINK("#Family_표준_구성도!$B$7","표준구성도로 가기")</f>
        <v>표준구성도로 가기</v>
      </c>
    </row>
    <row r="2" spans="2:38" ht="49.9" customHeight="1">
      <c r="B2" s="602" t="s">
        <v>2554</v>
      </c>
      <c r="C2" s="602" t="s">
        <v>2555</v>
      </c>
      <c r="D2" s="603" t="s">
        <v>2556</v>
      </c>
      <c r="E2" s="602" t="s">
        <v>1646</v>
      </c>
      <c r="F2" s="604" t="s">
        <v>2557</v>
      </c>
      <c r="G2" s="603" t="s">
        <v>2558</v>
      </c>
      <c r="H2" s="602" t="s">
        <v>2560</v>
      </c>
      <c r="I2" s="602" t="s">
        <v>3414</v>
      </c>
      <c r="J2" s="603" t="s">
        <v>2562</v>
      </c>
      <c r="K2" s="606" t="s">
        <v>2563</v>
      </c>
      <c r="L2" s="606" t="s">
        <v>2564</v>
      </c>
      <c r="M2" s="606" t="s">
        <v>2565</v>
      </c>
      <c r="N2" s="606" t="s">
        <v>2566</v>
      </c>
      <c r="O2" s="606" t="s">
        <v>2567</v>
      </c>
      <c r="P2" s="606" t="s">
        <v>2568</v>
      </c>
      <c r="Q2" s="606" t="s">
        <v>2569</v>
      </c>
      <c r="R2" s="606" t="s">
        <v>2570</v>
      </c>
      <c r="S2" s="606" t="s">
        <v>2571</v>
      </c>
      <c r="T2" s="606" t="s">
        <v>2572</v>
      </c>
      <c r="U2" s="606" t="s">
        <v>2573</v>
      </c>
      <c r="V2" s="606" t="s">
        <v>2574</v>
      </c>
      <c r="W2" s="606" t="s">
        <v>2575</v>
      </c>
      <c r="X2" s="606" t="s">
        <v>2576</v>
      </c>
      <c r="Y2" s="606" t="s">
        <v>2577</v>
      </c>
      <c r="Z2" s="606" t="s">
        <v>2578</v>
      </c>
      <c r="AA2" s="606" t="s">
        <v>2579</v>
      </c>
      <c r="AB2" s="606" t="s">
        <v>2580</v>
      </c>
      <c r="AC2" s="606" t="s">
        <v>2581</v>
      </c>
      <c r="AD2" s="606" t="s">
        <v>2582</v>
      </c>
      <c r="AE2" s="606" t="s">
        <v>2583</v>
      </c>
      <c r="AF2" s="603" t="s">
        <v>2584</v>
      </c>
      <c r="AG2" s="610" t="s">
        <v>2665</v>
      </c>
      <c r="AH2" s="610" t="s">
        <v>2666</v>
      </c>
      <c r="AI2" s="608" t="s">
        <v>2587</v>
      </c>
      <c r="AJ2" s="609"/>
      <c r="AK2" s="610" t="s">
        <v>2588</v>
      </c>
    </row>
    <row r="3" spans="2:38" ht="34.9" customHeight="1">
      <c r="B3" s="611">
        <v>12</v>
      </c>
      <c r="C3" s="612" t="s">
        <v>4144</v>
      </c>
      <c r="D3" s="612"/>
      <c r="E3" s="612"/>
      <c r="F3" s="612"/>
      <c r="G3" s="1063"/>
      <c r="H3" s="1063"/>
      <c r="I3" s="618"/>
      <c r="J3" s="618"/>
      <c r="K3" s="619"/>
      <c r="L3" s="619"/>
      <c r="M3" s="619"/>
      <c r="N3" s="619"/>
      <c r="O3" s="619"/>
      <c r="P3" s="619"/>
      <c r="Q3" s="619"/>
      <c r="R3" s="619"/>
      <c r="S3" s="619"/>
      <c r="T3" s="619"/>
      <c r="U3" s="619"/>
      <c r="V3" s="619"/>
      <c r="W3" s="619"/>
      <c r="X3" s="619"/>
      <c r="Y3" s="619"/>
      <c r="Z3" s="619"/>
      <c r="AA3" s="619"/>
      <c r="AB3" s="619"/>
      <c r="AC3" s="619"/>
      <c r="AD3" s="619"/>
      <c r="AE3" s="619"/>
      <c r="AF3" s="622"/>
      <c r="AG3" s="622"/>
      <c r="AH3" s="622"/>
      <c r="AI3" s="622"/>
      <c r="AJ3" s="622"/>
      <c r="AK3" s="619"/>
    </row>
    <row r="4" spans="2:38" ht="34.9" customHeight="1">
      <c r="B4" s="623">
        <v>12.1</v>
      </c>
      <c r="C4" s="626" t="s">
        <v>4145</v>
      </c>
      <c r="D4" s="626"/>
      <c r="E4" s="626"/>
      <c r="F4" s="626"/>
      <c r="G4" s="1066"/>
      <c r="H4" s="1066"/>
      <c r="I4" s="630"/>
      <c r="J4" s="630"/>
      <c r="K4" s="631"/>
      <c r="L4" s="631"/>
      <c r="M4" s="631"/>
      <c r="N4" s="631"/>
      <c r="O4" s="631"/>
      <c r="P4" s="631"/>
      <c r="Q4" s="631"/>
      <c r="R4" s="631"/>
      <c r="S4" s="631"/>
      <c r="T4" s="631"/>
      <c r="U4" s="631"/>
      <c r="V4" s="631"/>
      <c r="W4" s="631"/>
      <c r="X4" s="631"/>
      <c r="Y4" s="631"/>
      <c r="Z4" s="631"/>
      <c r="AA4" s="631"/>
      <c r="AB4" s="631"/>
      <c r="AC4" s="631"/>
      <c r="AD4" s="631"/>
      <c r="AE4" s="631"/>
      <c r="AF4" s="634"/>
      <c r="AG4" s="634"/>
      <c r="AH4" s="634"/>
      <c r="AI4" s="634"/>
      <c r="AJ4" s="634"/>
      <c r="AK4" s="634"/>
    </row>
    <row r="5" spans="2:38" s="658" customFormat="1" ht="20.100000000000001" customHeight="1">
      <c r="B5" s="1072"/>
      <c r="C5" s="639"/>
      <c r="D5" s="639"/>
      <c r="E5" s="639"/>
      <c r="F5" s="639"/>
      <c r="G5" s="639"/>
      <c r="H5" s="639"/>
      <c r="I5" s="641"/>
      <c r="J5" s="642"/>
      <c r="K5" s="642"/>
      <c r="L5" s="642"/>
      <c r="M5" s="642"/>
      <c r="N5" s="642"/>
      <c r="O5" s="642"/>
      <c r="P5" s="642"/>
      <c r="Q5" s="642"/>
      <c r="R5" s="642"/>
      <c r="S5" s="642"/>
      <c r="T5" s="642"/>
      <c r="U5" s="642"/>
      <c r="V5" s="642"/>
      <c r="W5" s="642"/>
      <c r="X5" s="642"/>
      <c r="Y5" s="642"/>
      <c r="Z5" s="642"/>
      <c r="AA5" s="642"/>
      <c r="AB5" s="642"/>
      <c r="AC5" s="642"/>
      <c r="AD5" s="642"/>
      <c r="AE5" s="642"/>
      <c r="AF5" s="636"/>
      <c r="AG5" s="643"/>
      <c r="AH5" s="643"/>
      <c r="AI5" s="644"/>
      <c r="AJ5" s="644"/>
      <c r="AK5" s="639"/>
    </row>
    <row r="6" spans="2:38" s="658" customFormat="1" ht="20.100000000000001" customHeight="1">
      <c r="B6" s="1261"/>
      <c r="C6" s="1386" t="s">
        <v>4146</v>
      </c>
      <c r="D6" s="648"/>
      <c r="E6" s="648"/>
      <c r="F6" s="646" t="s">
        <v>4147</v>
      </c>
      <c r="G6" s="1057"/>
      <c r="H6" s="1057"/>
      <c r="I6" s="1262"/>
      <c r="J6" s="1263"/>
      <c r="K6" s="805"/>
      <c r="L6" s="805"/>
      <c r="M6" s="806"/>
      <c r="N6" s="806"/>
      <c r="O6" s="806"/>
      <c r="P6" s="806"/>
      <c r="Q6" s="806"/>
      <c r="R6" s="806"/>
      <c r="S6" s="806"/>
      <c r="T6" s="806"/>
      <c r="U6" s="806"/>
      <c r="V6" s="806"/>
      <c r="W6" s="806"/>
      <c r="X6" s="806"/>
      <c r="Y6" s="806"/>
      <c r="Z6" s="806"/>
      <c r="AA6" s="806"/>
      <c r="AB6" s="806"/>
      <c r="AC6" s="806"/>
      <c r="AD6" s="806"/>
      <c r="AE6" s="806"/>
      <c r="AF6" s="806"/>
      <c r="AG6" s="806"/>
      <c r="AH6" s="806"/>
    </row>
    <row r="7" spans="2:38" s="658" customFormat="1" ht="20.100000000000001" customHeight="1">
      <c r="B7" s="802"/>
      <c r="C7" s="662"/>
      <c r="D7" s="662"/>
      <c r="E7" s="662"/>
      <c r="F7" s="662"/>
      <c r="G7" s="662"/>
      <c r="H7" s="662"/>
      <c r="I7" s="652"/>
      <c r="J7" s="664"/>
      <c r="K7" s="664"/>
      <c r="L7" s="664"/>
      <c r="M7" s="664"/>
      <c r="N7" s="664"/>
      <c r="O7" s="664"/>
      <c r="P7" s="664"/>
      <c r="Q7" s="664"/>
      <c r="R7" s="664"/>
      <c r="S7" s="664"/>
      <c r="T7" s="664"/>
      <c r="U7" s="664"/>
      <c r="V7" s="664"/>
      <c r="W7" s="664"/>
      <c r="X7" s="664"/>
      <c r="Y7" s="664"/>
      <c r="Z7" s="664"/>
      <c r="AA7" s="664"/>
      <c r="AB7" s="664"/>
      <c r="AC7" s="664"/>
      <c r="AD7" s="664"/>
      <c r="AE7" s="664"/>
      <c r="AF7" s="659"/>
      <c r="AG7" s="665"/>
      <c r="AH7" s="665"/>
      <c r="AI7" s="666"/>
      <c r="AJ7" s="666"/>
      <c r="AK7" s="662"/>
    </row>
    <row r="8" spans="2:38" ht="34.9" customHeight="1">
      <c r="B8" s="808" t="str" cm="1">
        <f t="array" aca="1" ref="B8" ca="1">_xlfn.IFNA(INDIRECT("Family_표준_구성도!B"&amp;MATCH(F8,INDIRECT("Family_표준_구성도!"&amp;"C:C"),0)),"")</f>
        <v>12.1.1.1.1</v>
      </c>
      <c r="C8" s="668" t="s">
        <v>2016</v>
      </c>
      <c r="D8" s="809"/>
      <c r="E8" s="668" t="s">
        <v>2074</v>
      </c>
      <c r="F8" s="811" t="s">
        <v>1520</v>
      </c>
      <c r="G8" s="1079"/>
      <c r="H8" s="1079"/>
      <c r="I8" s="674"/>
      <c r="J8" s="674"/>
      <c r="K8" s="674"/>
      <c r="L8" s="674"/>
      <c r="M8" s="674"/>
      <c r="N8" s="675"/>
      <c r="O8" s="676"/>
      <c r="P8" s="677"/>
      <c r="Q8" s="677"/>
      <c r="R8" s="677"/>
      <c r="S8" s="677"/>
      <c r="T8" s="677"/>
      <c r="U8" s="677"/>
      <c r="V8" s="678"/>
      <c r="W8" s="679"/>
      <c r="X8" s="679"/>
      <c r="Y8" s="679"/>
      <c r="Z8" s="679"/>
      <c r="AA8" s="679"/>
      <c r="AB8" s="679"/>
      <c r="AC8" s="679"/>
      <c r="AD8" s="679"/>
      <c r="AE8" s="679"/>
      <c r="AF8" s="902"/>
      <c r="AG8" s="682"/>
      <c r="AH8" s="682"/>
      <c r="AI8" s="682"/>
      <c r="AJ8" s="682"/>
      <c r="AK8" s="903"/>
      <c r="AL8" s="88" t="str">
        <f ca="1">IF(AND(ISTEXT($E8),ISTEXT($B8)),"산출기준 &gt;&gt;  "&amp;_xlfn.XLOOKUP($E8,산출기준!$D:$D,산출기준!$E:$E,"매칭실패"),"")</f>
        <v>산출기준 &gt;&gt;  [Caged Ladder]</v>
      </c>
    </row>
    <row r="9" spans="2:38" ht="49.9" customHeight="1" outlineLevel="1">
      <c r="B9" s="772"/>
      <c r="C9" s="773"/>
      <c r="D9" s="773"/>
      <c r="E9" s="773"/>
      <c r="F9" s="773"/>
      <c r="G9" s="759" t="str">
        <f>N9&amp;" "&amp;IF(Q9=0,"",Q9)</f>
        <v xml:space="preserve">Steel Ladder w/ Cage </v>
      </c>
      <c r="H9" s="817" t="s">
        <v>4148</v>
      </c>
      <c r="I9" s="765" t="str">
        <f>LEFT(H9,14)</f>
        <v>S02AA041-00001</v>
      </c>
      <c r="J9" s="766"/>
      <c r="K9" s="766" t="str">
        <f>IFERROR(VLOOKUP($I9,'WM-AR'!$I$7:$AS$3267,34,FALSE),"")</f>
        <v>M</v>
      </c>
      <c r="L9" s="766" t="str">
        <f>IFERROR(VLOOKUP($I9,'WM-AR'!$I$7:$AS$3267,4,FALSE),"")</f>
        <v>Miscellaneous Steel Fabrication Work</v>
      </c>
      <c r="M9" s="766" t="str">
        <f>IFERROR(VLOOKUP($I9,'WM-AR'!$I$7:$AS$3267,6,FALSE),"")</f>
        <v>Shelter/Building</v>
      </c>
      <c r="N9" s="766" t="str">
        <f>IFERROR(VLOOKUP($I9,'WM-AR'!$I$7:$AS$3267,8,FALSE),"")</f>
        <v>Steel Ladder w/ Cage</v>
      </c>
      <c r="O9" s="766" t="str">
        <f>IFERROR(VLOOKUP($I9,'WM-AR'!$I$7:$AS$3267,10,FALSE),"")</f>
        <v>W/Painting</v>
      </c>
      <c r="P9" s="766">
        <f>IFERROR(VLOOKUP($I9,'WM-AR'!$I$7:$AS$3267,12,FALSE),"")</f>
        <v>0</v>
      </c>
      <c r="Q9" s="766" t="str">
        <f>IFERROR(VLOOKUP($I9,'WM-AR'!$I$7:$AS$3267,14,FALSE),"")</f>
        <v/>
      </c>
      <c r="R9" s="766" t="str">
        <f>IFERROR(VLOOKUP($I9,'WM-AR'!$I$7:$AS$3267,16,FALSE),"")</f>
        <v/>
      </c>
      <c r="S9" s="766" t="str">
        <f>IFERROR(VLOOKUP($I9,'WM-AR'!$I$7:$AS$3267,18,FALSE),"")</f>
        <v/>
      </c>
      <c r="T9" s="766" t="str">
        <f>IFERROR(VLOOKUP($I9,'WM-AR'!$I$7:$AS$3267,20,FALSE),"")</f>
        <v/>
      </c>
      <c r="U9" s="766" t="str">
        <f>IFERROR(VLOOKUP($I9,'WM-AR'!$I$7:$AS$3267,22,FALSE),"")</f>
        <v/>
      </c>
      <c r="V9" s="766" t="str">
        <f>IFERROR(VLOOKUP($I9,'WM-AR'!$I$7:$AS$3267,24,FALSE),"")</f>
        <v/>
      </c>
      <c r="W9" s="766">
        <f>IFERROR(VLOOKUP($I9,'WM-AR'!$I$7:$AS$3267,25,FALSE),"")</f>
        <v>0</v>
      </c>
      <c r="X9" s="766">
        <f>IFERROR(VLOOKUP($I9,'WM-AR'!$I$7:$AS$3267,26,FALSE),"")</f>
        <v>0</v>
      </c>
      <c r="Y9" s="766">
        <f>IFERROR(VLOOKUP($I9,'WM-AR'!$I$7:$AS$3267,27,FALSE),"")</f>
        <v>0</v>
      </c>
      <c r="Z9" s="766">
        <f>IFERROR(VLOOKUP($I9,'WM-AR'!$I$7:$AS$3267,28,FALSE),"")</f>
        <v>0</v>
      </c>
      <c r="AA9" s="766">
        <f>IFERROR(VLOOKUP($I9,'WM-AR'!$I$7:$AS$3267,29,FALSE),"")</f>
        <v>0</v>
      </c>
      <c r="AB9" s="766">
        <f>IFERROR(VLOOKUP($I9,'WM-AR'!$I$7:$AS$3267,30,FALSE),"")</f>
        <v>0</v>
      </c>
      <c r="AC9" s="766">
        <f>IFERROR(VLOOKUP($I9,'WM-AR'!$I$7:$AS$3267,31,FALSE),"")</f>
        <v>0</v>
      </c>
      <c r="AD9" s="766">
        <f>IFERROR(VLOOKUP($I9,'WM-AR'!$I$7:$AS$3267,32,FALSE),"")</f>
        <v>0</v>
      </c>
      <c r="AE9" s="766">
        <f>IFERROR(VLOOKUP($I9,'WM-AR'!$I$7:$AS$3267,33,FALSE),"")</f>
        <v>0</v>
      </c>
      <c r="AF9" s="817"/>
      <c r="AG9" s="768" t="s">
        <v>2914</v>
      </c>
      <c r="AH9" s="768" t="s">
        <v>1723</v>
      </c>
      <c r="AI9" s="1135"/>
      <c r="AJ9" s="1135" t="str">
        <f>K9</f>
        <v>M</v>
      </c>
      <c r="AK9" s="905"/>
      <c r="AL9" s="88" t="str">
        <f>IF(AND(ISTEXT($E9),ISTEXT($B9)),"산출기준 &gt;&gt;  "&amp;_xlfn.XLOOKUP($E9,산출기준!$D:$D,산출기준!$E:$E,"매칭실패"),"")</f>
        <v/>
      </c>
    </row>
    <row r="10" spans="2:38" ht="49.9" customHeight="1" outlineLevel="1">
      <c r="B10" s="772"/>
      <c r="C10" s="773"/>
      <c r="D10" s="773"/>
      <c r="E10" s="773"/>
      <c r="F10" s="773"/>
      <c r="G10" s="759" t="str">
        <f>N10&amp;" "&amp;IF(Q10=0,"",Q10)</f>
        <v xml:space="preserve">Steel Ladder w/ Cage </v>
      </c>
      <c r="H10" s="817" t="s">
        <v>4149</v>
      </c>
      <c r="I10" s="765" t="str">
        <f>LEFT(H10,14)</f>
        <v>S04AA041-00001</v>
      </c>
      <c r="J10" s="766"/>
      <c r="K10" s="766" t="str">
        <f>IFERROR(VLOOKUP($I10,'WM-AR'!$I$7:$AS$3267,34,FALSE),"")</f>
        <v>M</v>
      </c>
      <c r="L10" s="766" t="str">
        <f>IFERROR(VLOOKUP($I10,'WM-AR'!$I$7:$AS$3267,4,FALSE),"")</f>
        <v>Miscellaneous Steel Erection Work</v>
      </c>
      <c r="M10" s="766" t="str">
        <f>IFERROR(VLOOKUP($I10,'WM-AR'!$I$7:$AS$3267,6,FALSE),"")</f>
        <v>Shelter/Building</v>
      </c>
      <c r="N10" s="766" t="str">
        <f>IFERROR(VLOOKUP($I10,'WM-AR'!$I$7:$AS$3267,8,FALSE),"")</f>
        <v>Steel Ladder w/ Cage</v>
      </c>
      <c r="O10" s="766">
        <f>IFERROR(VLOOKUP($I10,'WM-AR'!$I$7:$AS$3267,10,FALSE),"")</f>
        <v>0</v>
      </c>
      <c r="P10" s="766">
        <f>IFERROR(VLOOKUP($I10,'WM-AR'!$I$7:$AS$3267,12,FALSE),"")</f>
        <v>0</v>
      </c>
      <c r="Q10" s="766" t="str">
        <f>IFERROR(VLOOKUP($I10,'WM-AR'!$I$7:$AS$3267,14,FALSE),"")</f>
        <v/>
      </c>
      <c r="R10" s="766" t="str">
        <f>IFERROR(VLOOKUP($I10,'WM-AR'!$I$7:$AS$3267,16,FALSE),"")</f>
        <v/>
      </c>
      <c r="S10" s="766" t="str">
        <f>IFERROR(VLOOKUP($I10,'WM-AR'!$I$7:$AS$3267,18,FALSE),"")</f>
        <v/>
      </c>
      <c r="T10" s="766" t="str">
        <f>IFERROR(VLOOKUP($I10,'WM-AR'!$I$7:$AS$3267,20,FALSE),"")</f>
        <v/>
      </c>
      <c r="U10" s="766" t="str">
        <f>IFERROR(VLOOKUP($I10,'WM-AR'!$I$7:$AS$3267,22,FALSE),"")</f>
        <v/>
      </c>
      <c r="V10" s="766" t="str">
        <f>IFERROR(VLOOKUP($I10,'WM-AR'!$I$7:$AS$3267,24,FALSE),"")</f>
        <v/>
      </c>
      <c r="W10" s="766">
        <f>IFERROR(VLOOKUP($I10,'WM-AR'!$I$7:$AS$3267,25,FALSE),"")</f>
        <v>0</v>
      </c>
      <c r="X10" s="766">
        <f>IFERROR(VLOOKUP($I10,'WM-AR'!$I$7:$AS$3267,26,FALSE),"")</f>
        <v>0</v>
      </c>
      <c r="Y10" s="766">
        <f>IFERROR(VLOOKUP($I10,'WM-AR'!$I$7:$AS$3267,27,FALSE),"")</f>
        <v>0</v>
      </c>
      <c r="Z10" s="766">
        <f>IFERROR(VLOOKUP($I10,'WM-AR'!$I$7:$AS$3267,28,FALSE),"")</f>
        <v>0</v>
      </c>
      <c r="AA10" s="766">
        <f>IFERROR(VLOOKUP($I10,'WM-AR'!$I$7:$AS$3267,29,FALSE),"")</f>
        <v>0</v>
      </c>
      <c r="AB10" s="766">
        <f>IFERROR(VLOOKUP($I10,'WM-AR'!$I$7:$AS$3267,30,FALSE),"")</f>
        <v>0</v>
      </c>
      <c r="AC10" s="766">
        <f>IFERROR(VLOOKUP($I10,'WM-AR'!$I$7:$AS$3267,31,FALSE),"")</f>
        <v>0</v>
      </c>
      <c r="AD10" s="766">
        <f>IFERROR(VLOOKUP($I10,'WM-AR'!$I$7:$AS$3267,32,FALSE),"")</f>
        <v>0</v>
      </c>
      <c r="AE10" s="766">
        <f>IFERROR(VLOOKUP($I10,'WM-AR'!$I$7:$AS$3267,33,FALSE),"")</f>
        <v>0</v>
      </c>
      <c r="AF10" s="817"/>
      <c r="AG10" s="768" t="s">
        <v>1723</v>
      </c>
      <c r="AH10" s="768" t="s">
        <v>1723</v>
      </c>
      <c r="AI10" s="1135"/>
      <c r="AJ10" s="1135" t="str">
        <f>K10</f>
        <v>M</v>
      </c>
      <c r="AK10" s="905"/>
      <c r="AL10" s="88" t="str">
        <f>IF(AND(ISTEXT($E10),ISTEXT($B10)),"산출기준 &gt;&gt;  "&amp;_xlfn.XLOOKUP($E10,산출기준!$D:$D,산출기준!$E:$E,"매칭실패"),"")</f>
        <v/>
      </c>
    </row>
    <row r="11" spans="2:38" ht="49.9" customHeight="1" outlineLevel="1">
      <c r="B11" s="772"/>
      <c r="C11" s="773"/>
      <c r="D11" s="773"/>
      <c r="E11" s="773"/>
      <c r="F11" s="773"/>
      <c r="G11" s="759" t="str">
        <f>N11&amp;" "&amp;IF(Q11=0,"",Q11)</f>
        <v>Structural Concrete 25MPa ≤ F'c (Cylinder Strength) &lt; 30MPa</v>
      </c>
      <c r="H11" s="816" t="s">
        <v>2672</v>
      </c>
      <c r="I11" s="765" t="str">
        <f>LEFT(H11,14)</f>
        <v>A03AF032-00022</v>
      </c>
      <c r="J11" s="766"/>
      <c r="K11" s="766" t="str">
        <f>IFERROR(VLOOKUP($I11,'WM-AR'!$I$7:$AS$3267,34,FALSE),"")</f>
        <v>M3</v>
      </c>
      <c r="L11" s="766" t="str">
        <f>IFERROR(VLOOKUP($I11,'WM-AR'!$I$7:$AS$3267,4,FALSE),"")</f>
        <v>Concrete Work</v>
      </c>
      <c r="M11" s="766" t="str">
        <f>IFERROR(VLOOKUP($I11,'WM-AR'!$I$7:$AS$3267,6,FALSE),"")</f>
        <v>Superstructure Work</v>
      </c>
      <c r="N11" s="766" t="str">
        <f>IFERROR(VLOOKUP($I11,'WM-AR'!$I$7:$AS$3267,8,FALSE),"")</f>
        <v>Structural Concrete</v>
      </c>
      <c r="O11" s="766">
        <f>IFERROR(VLOOKUP($I11,'WM-AR'!$I$7:$AS$3267,10,FALSE),"")</f>
        <v>0</v>
      </c>
      <c r="P11" s="766" t="str">
        <f>IFERROR(VLOOKUP($I11,'WM-AR'!$I$7:$AS$3267,12,FALSE),"")</f>
        <v>Cement Type-1</v>
      </c>
      <c r="Q11" s="766" t="str">
        <f>IFERROR(VLOOKUP($I11,'WM-AR'!$I$7:$AS$3267,14,FALSE),"")</f>
        <v>25MPa ≤ F'c (Cylinder Strength) &lt; 30MPa</v>
      </c>
      <c r="R11" s="766">
        <f>IFERROR(VLOOKUP($I11,'WM-AR'!$I$7:$AS$3267,16,FALSE),"")</f>
        <v>0</v>
      </c>
      <c r="S11" s="766">
        <f>IFERROR(VLOOKUP($I11,'WM-AR'!$I$7:$AS$3267,18,FALSE),"")</f>
        <v>0</v>
      </c>
      <c r="T11" s="766" t="str">
        <f>IFERROR(VLOOKUP($I11,'WM-AR'!$I$7:$AS$3267,20,FALSE),"")</f>
        <v/>
      </c>
      <c r="U11" s="766">
        <f>IFERROR(VLOOKUP($I11,'WM-AR'!$I$7:$AS$3267,22,FALSE),"")</f>
        <v>0</v>
      </c>
      <c r="V11" s="766" t="str">
        <f>IFERROR(VLOOKUP($I11,'WM-AR'!$I$7:$AS$3267,24,FALSE),"")</f>
        <v/>
      </c>
      <c r="W11" s="766">
        <f>IFERROR(VLOOKUP($I11,'WM-AR'!$I$7:$AS$3267,25,FALSE),"")</f>
        <v>0</v>
      </c>
      <c r="X11" s="766" t="str">
        <f>IFERROR(VLOOKUP($I11,'WM-AR'!$I$7:$AS$3267,26,FALSE),"")</f>
        <v/>
      </c>
      <c r="Y11" s="766">
        <f>IFERROR(VLOOKUP($I11,'WM-AR'!$I$7:$AS$3267,27,FALSE),"")</f>
        <v>0</v>
      </c>
      <c r="Z11" s="766">
        <f>IFERROR(VLOOKUP($I11,'WM-AR'!$I$7:$AS$3267,28,FALSE),"")</f>
        <v>0</v>
      </c>
      <c r="AA11" s="766">
        <f>IFERROR(VLOOKUP($I11,'WM-AR'!$I$7:$AS$3267,29,FALSE),"")</f>
        <v>0</v>
      </c>
      <c r="AB11" s="766">
        <f>IFERROR(VLOOKUP($I11,'WM-AR'!$I$7:$AS$3267,30,FALSE),"")</f>
        <v>0</v>
      </c>
      <c r="AC11" s="766">
        <f>IFERROR(VLOOKUP($I11,'WM-AR'!$I$7:$AS$3267,31,FALSE),"")</f>
        <v>0</v>
      </c>
      <c r="AD11" s="766">
        <f>IFERROR(VLOOKUP($I11,'WM-AR'!$I$7:$AS$3267,32,FALSE),"")</f>
        <v>0</v>
      </c>
      <c r="AE11" s="766" t="str">
        <f>IFERROR(VLOOKUP($I11,'WM-AR'!$I$7:$AS$3267,33,FALSE),"")</f>
        <v/>
      </c>
      <c r="AF11" s="817"/>
      <c r="AG11" s="768" t="s">
        <v>4150</v>
      </c>
      <c r="AH11" s="768" t="s">
        <v>4150</v>
      </c>
      <c r="AI11" s="1135"/>
      <c r="AJ11" s="1135" t="str">
        <f>K11</f>
        <v>M3</v>
      </c>
      <c r="AK11" s="1269" t="s">
        <v>4151</v>
      </c>
      <c r="AL11" s="88" t="str">
        <f>IF(AND(ISTEXT($E11),ISTEXT($B11)),"산출기준 &gt;&gt;  "&amp;_xlfn.XLOOKUP($E11,산출기준!$D:$D,산출기준!$E:$E,"매칭실패"),"")</f>
        <v/>
      </c>
    </row>
    <row r="12" spans="2:38">
      <c r="B12" s="1127"/>
      <c r="C12" s="1165"/>
      <c r="D12" s="1165"/>
      <c r="E12" s="1165"/>
      <c r="F12" s="1165"/>
      <c r="G12" s="1131" t="s">
        <v>2507</v>
      </c>
      <c r="H12" s="1131"/>
      <c r="I12" s="1130" t="str">
        <f t="shared" ref="I12:I15" si="0">LEFT(H12,14)</f>
        <v/>
      </c>
      <c r="J12" s="1132"/>
      <c r="K12" s="1132" t="str">
        <f>IFERROR(VLOOKUP($I12,'WM-AR'!$I$7:$AS$3267,34,FALSE),"")</f>
        <v/>
      </c>
      <c r="L12" s="1132" t="str">
        <f>IFERROR(VLOOKUP($I12,'WM-AR'!$I$7:$AS$3267,4,FALSE),"")</f>
        <v/>
      </c>
      <c r="M12" s="1132" t="str">
        <f>IFERROR(VLOOKUP($I12,'WM-AR'!$I$7:$AS$3267,6,FALSE),"")</f>
        <v/>
      </c>
      <c r="N12" s="1132" t="str">
        <f>IFERROR(VLOOKUP($I12,'WM-AR'!$I$7:$AS$3267,8,FALSE),"")</f>
        <v/>
      </c>
      <c r="O12" s="1132" t="str">
        <f>IFERROR(VLOOKUP($I12,'WM-AR'!$I$7:$AS$3267,10,FALSE),"")</f>
        <v/>
      </c>
      <c r="P12" s="1132" t="str">
        <f>IFERROR(VLOOKUP($I12,'WM-AR'!$I$7:$AS$3267,12,FALSE),"")</f>
        <v/>
      </c>
      <c r="Q12" s="1132" t="str">
        <f>IFERROR(VLOOKUP($I12,'WM-AR'!$I$7:$AS$3267,14,FALSE),"")</f>
        <v/>
      </c>
      <c r="R12" s="1132" t="str">
        <f>IFERROR(VLOOKUP($I12,'WM-AR'!$I$7:$AS$3267,16,FALSE),"")</f>
        <v/>
      </c>
      <c r="S12" s="1132" t="str">
        <f>IFERROR(VLOOKUP($I12,'WM-AR'!$I$7:$AS$3267,18,FALSE),"")</f>
        <v/>
      </c>
      <c r="T12" s="1132" t="str">
        <f>IFERROR(VLOOKUP($I12,'WM-AR'!$I$7:$AS$3267,20,FALSE),"")</f>
        <v/>
      </c>
      <c r="U12" s="1132" t="str">
        <f>IFERROR(VLOOKUP($I12,'WM-AR'!$I$7:$AS$3267,22,FALSE),"")</f>
        <v/>
      </c>
      <c r="V12" s="1132" t="str">
        <f>IFERROR(VLOOKUP($I12,'WM-AR'!$I$7:$AS$3267,24,FALSE),"")</f>
        <v/>
      </c>
      <c r="W12" s="1132" t="str">
        <f>IFERROR(VLOOKUP($I12,'WM-AR'!$I$7:$AS$3267,25,FALSE),"")</f>
        <v/>
      </c>
      <c r="X12" s="1132" t="str">
        <f>IFERROR(VLOOKUP($I12,'WM-AR'!$I$7:$AS$3267,26,FALSE),"")</f>
        <v/>
      </c>
      <c r="Y12" s="1132" t="str">
        <f>IFERROR(VLOOKUP($I12,'WM-AR'!$I$7:$AS$3267,27,FALSE),"")</f>
        <v/>
      </c>
      <c r="Z12" s="1132" t="str">
        <f>IFERROR(VLOOKUP($I12,'WM-AR'!$I$7:$AS$3267,28,FALSE),"")</f>
        <v/>
      </c>
      <c r="AA12" s="1132" t="str">
        <f>IFERROR(VLOOKUP($I12,'WM-AR'!$I$7:$AS$3267,29,FALSE),"")</f>
        <v/>
      </c>
      <c r="AB12" s="1132" t="str">
        <f>IFERROR(VLOOKUP($I12,'WM-AR'!$I$7:$AS$3267,30,FALSE),"")</f>
        <v/>
      </c>
      <c r="AC12" s="1132" t="str">
        <f>IFERROR(VLOOKUP($I12,'WM-AR'!$I$7:$AS$3267,31,FALSE),"")</f>
        <v/>
      </c>
      <c r="AD12" s="1132" t="str">
        <f>IFERROR(VLOOKUP($I12,'WM-AR'!$I$7:$AS$3267,32,FALSE),"")</f>
        <v/>
      </c>
      <c r="AE12" s="1132" t="str">
        <f>IFERROR(VLOOKUP($I12,'WM-AR'!$I$7:$AS$3267,33,FALSE),"")</f>
        <v/>
      </c>
      <c r="AF12" s="1353"/>
      <c r="AG12" s="1134"/>
      <c r="AH12" s="1134"/>
      <c r="AI12" s="1135"/>
      <c r="AJ12" s="1135" t="str">
        <f t="shared" ref="AJ12:AJ15" si="1">K12</f>
        <v/>
      </c>
      <c r="AK12" s="1136"/>
      <c r="AL12" s="88" t="str">
        <f>IF(AND(ISTEXT($E12),ISTEXT($B12)),"산출기준 &gt;&gt;  "&amp;_xlfn.XLOOKUP($E12,산출기준!$D:$D,산출기준!$E:$E,"매칭실패"),"")</f>
        <v/>
      </c>
    </row>
    <row r="13" spans="2:38">
      <c r="B13" s="1111"/>
      <c r="C13" s="1166"/>
      <c r="D13" s="1166" t="s">
        <v>2716</v>
      </c>
      <c r="E13" s="1166"/>
      <c r="F13" s="1166"/>
      <c r="G13" s="843" t="s">
        <v>4152</v>
      </c>
      <c r="H13" s="843"/>
      <c r="I13" s="712" t="str">
        <f t="shared" si="0"/>
        <v/>
      </c>
      <c r="J13" s="714"/>
      <c r="K13" s="714" t="str">
        <f>IFERROR(VLOOKUP($I13,'WM-AR'!$I$7:$AS$3267,34,FALSE),"")</f>
        <v/>
      </c>
      <c r="L13" s="714" t="str">
        <f>IFERROR(VLOOKUP($I13,'WM-AR'!$I$7:$AS$3267,4,FALSE),"")</f>
        <v/>
      </c>
      <c r="M13" s="714" t="str">
        <f>IFERROR(VLOOKUP($I13,'WM-AR'!$I$7:$AS$3267,6,FALSE),"")</f>
        <v/>
      </c>
      <c r="N13" s="714" t="str">
        <f>IFERROR(VLOOKUP($I13,'WM-AR'!$I$7:$AS$3267,8,FALSE),"")</f>
        <v/>
      </c>
      <c r="O13" s="714" t="str">
        <f>IFERROR(VLOOKUP($I13,'WM-AR'!$I$7:$AS$3267,10,FALSE),"")</f>
        <v/>
      </c>
      <c r="P13" s="714" t="str">
        <f>IFERROR(VLOOKUP($I13,'WM-AR'!$I$7:$AS$3267,12,FALSE),"")</f>
        <v/>
      </c>
      <c r="Q13" s="714" t="str">
        <f>IFERROR(VLOOKUP($I13,'WM-AR'!$I$7:$AS$3267,14,FALSE),"")</f>
        <v/>
      </c>
      <c r="R13" s="714" t="str">
        <f>IFERROR(VLOOKUP($I13,'WM-AR'!$I$7:$AS$3267,16,FALSE),"")</f>
        <v/>
      </c>
      <c r="S13" s="714" t="str">
        <f>IFERROR(VLOOKUP($I13,'WM-AR'!$I$7:$AS$3267,18,FALSE),"")</f>
        <v/>
      </c>
      <c r="T13" s="714" t="str">
        <f>IFERROR(VLOOKUP($I13,'WM-AR'!$I$7:$AS$3267,20,FALSE),"")</f>
        <v/>
      </c>
      <c r="U13" s="714" t="str">
        <f>IFERROR(VLOOKUP($I13,'WM-AR'!$I$7:$AS$3267,22,FALSE),"")</f>
        <v/>
      </c>
      <c r="V13" s="714" t="str">
        <f>IFERROR(VLOOKUP($I13,'WM-AR'!$I$7:$AS$3267,24,FALSE),"")</f>
        <v/>
      </c>
      <c r="W13" s="714" t="str">
        <f>IFERROR(VLOOKUP($I13,'WM-AR'!$I$7:$AS$3267,25,FALSE),"")</f>
        <v/>
      </c>
      <c r="X13" s="714" t="str">
        <f>IFERROR(VLOOKUP($I13,'WM-AR'!$I$7:$AS$3267,26,FALSE),"")</f>
        <v/>
      </c>
      <c r="Y13" s="714" t="str">
        <f>IFERROR(VLOOKUP($I13,'WM-AR'!$I$7:$AS$3267,27,FALSE),"")</f>
        <v/>
      </c>
      <c r="Z13" s="714" t="str">
        <f>IFERROR(VLOOKUP($I13,'WM-AR'!$I$7:$AS$3267,28,FALSE),"")</f>
        <v/>
      </c>
      <c r="AA13" s="714" t="str">
        <f>IFERROR(VLOOKUP($I13,'WM-AR'!$I$7:$AS$3267,29,FALSE),"")</f>
        <v/>
      </c>
      <c r="AB13" s="714" t="str">
        <f>IFERROR(VLOOKUP($I13,'WM-AR'!$I$7:$AS$3267,30,FALSE),"")</f>
        <v/>
      </c>
      <c r="AC13" s="714" t="str">
        <f>IFERROR(VLOOKUP($I13,'WM-AR'!$I$7:$AS$3267,31,FALSE),"")</f>
        <v/>
      </c>
      <c r="AD13" s="714" t="str">
        <f>IFERROR(VLOOKUP($I13,'WM-AR'!$I$7:$AS$3267,32,FALSE),"")</f>
        <v/>
      </c>
      <c r="AE13" s="714" t="str">
        <f>IFERROR(VLOOKUP($I13,'WM-AR'!$I$7:$AS$3267,33,FALSE),"")</f>
        <v/>
      </c>
      <c r="AF13" s="1354"/>
      <c r="AG13" s="852"/>
      <c r="AH13" s="852"/>
      <c r="AI13" s="854"/>
      <c r="AJ13" s="854" t="str">
        <f t="shared" si="1"/>
        <v/>
      </c>
      <c r="AK13" s="1114"/>
      <c r="AL13" s="88" t="str">
        <f>IF(AND(ISTEXT($E13),ISTEXT($B13)),"산출기준 &gt;&gt;  "&amp;_xlfn.XLOOKUP($E13,산출기준!$D:$D,산출기준!$E:$E,"매칭실패"),"")</f>
        <v/>
      </c>
    </row>
    <row r="14" spans="2:38">
      <c r="B14" s="1111"/>
      <c r="C14" s="1166"/>
      <c r="D14" s="1166" t="s">
        <v>2716</v>
      </c>
      <c r="E14" s="1166"/>
      <c r="F14" s="1166"/>
      <c r="G14" s="843" t="s">
        <v>4153</v>
      </c>
      <c r="H14" s="843"/>
      <c r="I14" s="712" t="str">
        <f t="shared" si="0"/>
        <v/>
      </c>
      <c r="J14" s="714"/>
      <c r="K14" s="714" t="str">
        <f>IFERROR(VLOOKUP($I14,'WM-AR'!$I$7:$AS$3267,34,FALSE),"")</f>
        <v/>
      </c>
      <c r="L14" s="714" t="str">
        <f>IFERROR(VLOOKUP($I14,'WM-AR'!$I$7:$AS$3267,4,FALSE),"")</f>
        <v/>
      </c>
      <c r="M14" s="714" t="str">
        <f>IFERROR(VLOOKUP($I14,'WM-AR'!$I$7:$AS$3267,6,FALSE),"")</f>
        <v/>
      </c>
      <c r="N14" s="714" t="str">
        <f>IFERROR(VLOOKUP($I14,'WM-AR'!$I$7:$AS$3267,8,FALSE),"")</f>
        <v/>
      </c>
      <c r="O14" s="714" t="str">
        <f>IFERROR(VLOOKUP($I14,'WM-AR'!$I$7:$AS$3267,10,FALSE),"")</f>
        <v/>
      </c>
      <c r="P14" s="714" t="str">
        <f>IFERROR(VLOOKUP($I14,'WM-AR'!$I$7:$AS$3267,12,FALSE),"")</f>
        <v/>
      </c>
      <c r="Q14" s="714" t="str">
        <f>IFERROR(VLOOKUP($I14,'WM-AR'!$I$7:$AS$3267,14,FALSE),"")</f>
        <v/>
      </c>
      <c r="R14" s="714" t="str">
        <f>IFERROR(VLOOKUP($I14,'WM-AR'!$I$7:$AS$3267,16,FALSE),"")</f>
        <v/>
      </c>
      <c r="S14" s="714" t="str">
        <f>IFERROR(VLOOKUP($I14,'WM-AR'!$I$7:$AS$3267,18,FALSE),"")</f>
        <v/>
      </c>
      <c r="T14" s="714" t="str">
        <f>IFERROR(VLOOKUP($I14,'WM-AR'!$I$7:$AS$3267,20,FALSE),"")</f>
        <v/>
      </c>
      <c r="U14" s="714" t="str">
        <f>IFERROR(VLOOKUP($I14,'WM-AR'!$I$7:$AS$3267,22,FALSE),"")</f>
        <v/>
      </c>
      <c r="V14" s="714" t="str">
        <f>IFERROR(VLOOKUP($I14,'WM-AR'!$I$7:$AS$3267,24,FALSE),"")</f>
        <v/>
      </c>
      <c r="W14" s="714" t="str">
        <f>IFERROR(VLOOKUP($I14,'WM-AR'!$I$7:$AS$3267,25,FALSE),"")</f>
        <v/>
      </c>
      <c r="X14" s="714" t="str">
        <f>IFERROR(VLOOKUP($I14,'WM-AR'!$I$7:$AS$3267,26,FALSE),"")</f>
        <v/>
      </c>
      <c r="Y14" s="714" t="str">
        <f>IFERROR(VLOOKUP($I14,'WM-AR'!$I$7:$AS$3267,27,FALSE),"")</f>
        <v/>
      </c>
      <c r="Z14" s="714" t="str">
        <f>IFERROR(VLOOKUP($I14,'WM-AR'!$I$7:$AS$3267,28,FALSE),"")</f>
        <v/>
      </c>
      <c r="AA14" s="714" t="str">
        <f>IFERROR(VLOOKUP($I14,'WM-AR'!$I$7:$AS$3267,29,FALSE),"")</f>
        <v/>
      </c>
      <c r="AB14" s="714" t="str">
        <f>IFERROR(VLOOKUP($I14,'WM-AR'!$I$7:$AS$3267,30,FALSE),"")</f>
        <v/>
      </c>
      <c r="AC14" s="714" t="str">
        <f>IFERROR(VLOOKUP($I14,'WM-AR'!$I$7:$AS$3267,31,FALSE),"")</f>
        <v/>
      </c>
      <c r="AD14" s="714" t="str">
        <f>IFERROR(VLOOKUP($I14,'WM-AR'!$I$7:$AS$3267,32,FALSE),"")</f>
        <v/>
      </c>
      <c r="AE14" s="714" t="str">
        <f>IFERROR(VLOOKUP($I14,'WM-AR'!$I$7:$AS$3267,33,FALSE),"")</f>
        <v/>
      </c>
      <c r="AF14" s="1354"/>
      <c r="AG14" s="852"/>
      <c r="AH14" s="852"/>
      <c r="AI14" s="854"/>
      <c r="AJ14" s="854" t="str">
        <f t="shared" si="1"/>
        <v/>
      </c>
      <c r="AK14" s="1114"/>
      <c r="AL14" s="88" t="str">
        <f>IF(AND(ISTEXT($E14),ISTEXT($B14)),"산출기준 &gt;&gt;  "&amp;_xlfn.XLOOKUP($E14,산출기준!$D:$D,산출기준!$E:$E,"매칭실패"),"")</f>
        <v/>
      </c>
    </row>
    <row r="15" spans="2:38">
      <c r="B15" s="1116"/>
      <c r="C15" s="1167"/>
      <c r="D15" s="1167"/>
      <c r="E15" s="1167"/>
      <c r="F15" s="1167"/>
      <c r="G15" s="1120"/>
      <c r="H15" s="1120"/>
      <c r="I15" s="1119" t="str">
        <f t="shared" si="0"/>
        <v/>
      </c>
      <c r="J15" s="1121"/>
      <c r="K15" s="1121" t="str">
        <f>IFERROR(VLOOKUP($I15,'WM-AR'!$I$7:$AS$3267,34,FALSE),"")</f>
        <v/>
      </c>
      <c r="L15" s="1121" t="str">
        <f>IFERROR(VLOOKUP($I15,'WM-AR'!$I$7:$AS$3267,4,FALSE),"")</f>
        <v/>
      </c>
      <c r="M15" s="1121" t="str">
        <f>IFERROR(VLOOKUP($I15,'WM-AR'!$I$7:$AS$3267,6,FALSE),"")</f>
        <v/>
      </c>
      <c r="N15" s="1121" t="str">
        <f>IFERROR(VLOOKUP($I15,'WM-AR'!$I$7:$AS$3267,8,FALSE),"")</f>
        <v/>
      </c>
      <c r="O15" s="1121" t="str">
        <f>IFERROR(VLOOKUP($I15,'WM-AR'!$I$7:$AS$3267,10,FALSE),"")</f>
        <v/>
      </c>
      <c r="P15" s="1121" t="str">
        <f>IFERROR(VLOOKUP($I15,'WM-AR'!$I$7:$AS$3267,12,FALSE),"")</f>
        <v/>
      </c>
      <c r="Q15" s="1121" t="str">
        <f>IFERROR(VLOOKUP($I15,'WM-AR'!$I$7:$AS$3267,14,FALSE),"")</f>
        <v/>
      </c>
      <c r="R15" s="1121" t="str">
        <f>IFERROR(VLOOKUP($I15,'WM-AR'!$I$7:$AS$3267,16,FALSE),"")</f>
        <v/>
      </c>
      <c r="S15" s="1121" t="str">
        <f>IFERROR(VLOOKUP($I15,'WM-AR'!$I$7:$AS$3267,18,FALSE),"")</f>
        <v/>
      </c>
      <c r="T15" s="1121" t="str">
        <f>IFERROR(VLOOKUP($I15,'WM-AR'!$I$7:$AS$3267,20,FALSE),"")</f>
        <v/>
      </c>
      <c r="U15" s="1121" t="str">
        <f>IFERROR(VLOOKUP($I15,'WM-AR'!$I$7:$AS$3267,22,FALSE),"")</f>
        <v/>
      </c>
      <c r="V15" s="1121" t="str">
        <f>IFERROR(VLOOKUP($I15,'WM-AR'!$I$7:$AS$3267,24,FALSE),"")</f>
        <v/>
      </c>
      <c r="W15" s="1121" t="str">
        <f>IFERROR(VLOOKUP($I15,'WM-AR'!$I$7:$AS$3267,25,FALSE),"")</f>
        <v/>
      </c>
      <c r="X15" s="1121" t="str">
        <f>IFERROR(VLOOKUP($I15,'WM-AR'!$I$7:$AS$3267,26,FALSE),"")</f>
        <v/>
      </c>
      <c r="Y15" s="1121" t="str">
        <f>IFERROR(VLOOKUP($I15,'WM-AR'!$I$7:$AS$3267,27,FALSE),"")</f>
        <v/>
      </c>
      <c r="Z15" s="1121" t="str">
        <f>IFERROR(VLOOKUP($I15,'WM-AR'!$I$7:$AS$3267,28,FALSE),"")</f>
        <v/>
      </c>
      <c r="AA15" s="1121" t="str">
        <f>IFERROR(VLOOKUP($I15,'WM-AR'!$I$7:$AS$3267,29,FALSE),"")</f>
        <v/>
      </c>
      <c r="AB15" s="1121" t="str">
        <f>IFERROR(VLOOKUP($I15,'WM-AR'!$I$7:$AS$3267,30,FALSE),"")</f>
        <v/>
      </c>
      <c r="AC15" s="1121" t="str">
        <f>IFERROR(VLOOKUP($I15,'WM-AR'!$I$7:$AS$3267,31,FALSE),"")</f>
        <v/>
      </c>
      <c r="AD15" s="1121" t="str">
        <f>IFERROR(VLOOKUP($I15,'WM-AR'!$I$7:$AS$3267,32,FALSE),"")</f>
        <v/>
      </c>
      <c r="AE15" s="1121" t="str">
        <f>IFERROR(VLOOKUP($I15,'WM-AR'!$I$7:$AS$3267,33,FALSE),"")</f>
        <v/>
      </c>
      <c r="AF15" s="1355"/>
      <c r="AG15" s="1123"/>
      <c r="AH15" s="1123"/>
      <c r="AI15" s="1124"/>
      <c r="AJ15" s="1124" t="str">
        <f t="shared" si="1"/>
        <v/>
      </c>
      <c r="AK15" s="1125"/>
      <c r="AL15" s="88" t="str">
        <f>IF(AND(ISTEXT($E15),ISTEXT($B15)),"산출기준 &gt;&gt;  "&amp;_xlfn.XLOOKUP($E15,산출기준!$D:$D,산출기준!$E:$E,"매칭실패"),"")</f>
        <v/>
      </c>
    </row>
    <row r="16" spans="2:38" s="658" customFormat="1" ht="20.100000000000001" customHeight="1">
      <c r="B16" s="1072"/>
      <c r="C16" s="639"/>
      <c r="D16" s="639"/>
      <c r="E16" s="639"/>
      <c r="F16" s="639"/>
      <c r="G16" s="639"/>
      <c r="H16" s="639"/>
      <c r="I16" s="641"/>
      <c r="J16" s="642"/>
      <c r="K16" s="642"/>
      <c r="L16" s="642"/>
      <c r="M16" s="642"/>
      <c r="N16" s="642"/>
      <c r="O16" s="642"/>
      <c r="P16" s="642"/>
      <c r="Q16" s="642"/>
      <c r="R16" s="642"/>
      <c r="S16" s="642"/>
      <c r="T16" s="642"/>
      <c r="U16" s="642"/>
      <c r="V16" s="642"/>
      <c r="W16" s="642"/>
      <c r="X16" s="642"/>
      <c r="Y16" s="642"/>
      <c r="Z16" s="642"/>
      <c r="AA16" s="642"/>
      <c r="AB16" s="642"/>
      <c r="AC16" s="642"/>
      <c r="AD16" s="642"/>
      <c r="AE16" s="642"/>
      <c r="AF16" s="636"/>
      <c r="AG16" s="643"/>
      <c r="AH16" s="643"/>
      <c r="AI16" s="644"/>
      <c r="AJ16" s="644"/>
      <c r="AK16" s="639"/>
      <c r="AL16" s="658" t="str">
        <f>IF(AND(ISTEXT($E16),ISTEXT($B16)),"산출기준 &gt;&gt;  "&amp;_xlfn.XLOOKUP($E16,산출기준!$D:$D,산출기준!$E:$E,"매칭실패"),"")</f>
        <v/>
      </c>
    </row>
    <row r="17" spans="2:38" s="658" customFormat="1" ht="20.100000000000001" customHeight="1">
      <c r="B17" s="1261"/>
      <c r="C17" s="1386" t="s">
        <v>4146</v>
      </c>
      <c r="D17" s="648"/>
      <c r="E17" s="648"/>
      <c r="F17" s="646" t="s">
        <v>4154</v>
      </c>
      <c r="G17" s="1057"/>
      <c r="H17" s="1057"/>
      <c r="I17" s="1262"/>
      <c r="J17" s="1263"/>
      <c r="K17" s="805"/>
      <c r="L17" s="805"/>
      <c r="M17" s="806"/>
      <c r="N17" s="806"/>
      <c r="O17" s="806"/>
      <c r="P17" s="806"/>
      <c r="Q17" s="806"/>
      <c r="R17" s="806"/>
      <c r="S17" s="806"/>
      <c r="T17" s="806"/>
      <c r="U17" s="806"/>
      <c r="V17" s="806"/>
      <c r="W17" s="806"/>
      <c r="X17" s="806"/>
      <c r="Y17" s="806"/>
      <c r="Z17" s="806"/>
      <c r="AA17" s="806"/>
      <c r="AB17" s="806"/>
      <c r="AC17" s="806"/>
      <c r="AD17" s="806"/>
      <c r="AE17" s="806"/>
      <c r="AF17" s="806"/>
      <c r="AG17" s="806"/>
      <c r="AH17" s="806"/>
      <c r="AL17" s="658" t="str">
        <f>IF(AND(ISTEXT($E17),ISTEXT($B17)),"산출기준 &gt;&gt;  "&amp;_xlfn.XLOOKUP($E17,산출기준!$D:$D,산출기준!$E:$E,"매칭실패"),"")</f>
        <v/>
      </c>
    </row>
    <row r="18" spans="2:38" s="658" customFormat="1" ht="20.100000000000001" customHeight="1">
      <c r="B18" s="802"/>
      <c r="C18" s="662"/>
      <c r="D18" s="662"/>
      <c r="E18" s="662"/>
      <c r="F18" s="662"/>
      <c r="G18" s="662"/>
      <c r="H18" s="662"/>
      <c r="I18" s="652"/>
      <c r="J18" s="664"/>
      <c r="K18" s="664"/>
      <c r="L18" s="664"/>
      <c r="M18" s="664"/>
      <c r="N18" s="664"/>
      <c r="O18" s="664"/>
      <c r="P18" s="664"/>
      <c r="Q18" s="664"/>
      <c r="R18" s="664"/>
      <c r="S18" s="664"/>
      <c r="T18" s="664"/>
      <c r="U18" s="664"/>
      <c r="V18" s="664"/>
      <c r="W18" s="664"/>
      <c r="X18" s="664"/>
      <c r="Y18" s="664"/>
      <c r="Z18" s="664"/>
      <c r="AA18" s="664"/>
      <c r="AB18" s="664"/>
      <c r="AC18" s="664"/>
      <c r="AD18" s="664"/>
      <c r="AE18" s="664"/>
      <c r="AF18" s="659"/>
      <c r="AG18" s="665"/>
      <c r="AH18" s="665"/>
      <c r="AI18" s="666"/>
      <c r="AJ18" s="666"/>
      <c r="AK18" s="662"/>
      <c r="AL18" s="658" t="str">
        <f>IF(AND(ISTEXT($E18),ISTEXT($B18)),"산출기준 &gt;&gt;  "&amp;_xlfn.XLOOKUP($E18,산출기준!$D:$D,산출기준!$E:$E,"매칭실패"),"")</f>
        <v/>
      </c>
    </row>
    <row r="19" spans="2:38" ht="34.9" customHeight="1">
      <c r="B19" s="808" t="str" cm="1">
        <f t="array" aca="1" ref="B19" ca="1">_xlfn.IFNA(INDIRECT("Family_표준_구성도!B"&amp;MATCH(F19,INDIRECT("Family_표준_구성도!"&amp;"C:C"),0)),"")</f>
        <v>12.1.1.2.1</v>
      </c>
      <c r="C19" s="668" t="s">
        <v>2016</v>
      </c>
      <c r="D19" s="809"/>
      <c r="E19" s="668" t="s">
        <v>2086</v>
      </c>
      <c r="F19" s="811" t="s">
        <v>1524</v>
      </c>
      <c r="G19" s="1079"/>
      <c r="H19" s="1079"/>
      <c r="I19" s="674"/>
      <c r="J19" s="674"/>
      <c r="K19" s="674"/>
      <c r="L19" s="674"/>
      <c r="M19" s="674"/>
      <c r="N19" s="675"/>
      <c r="O19" s="676"/>
      <c r="P19" s="677"/>
      <c r="Q19" s="677"/>
      <c r="R19" s="677"/>
      <c r="S19" s="677"/>
      <c r="T19" s="677"/>
      <c r="U19" s="677"/>
      <c r="V19" s="678"/>
      <c r="W19" s="679"/>
      <c r="X19" s="679"/>
      <c r="Y19" s="679"/>
      <c r="Z19" s="679"/>
      <c r="AA19" s="679"/>
      <c r="AB19" s="679"/>
      <c r="AC19" s="679"/>
      <c r="AD19" s="679"/>
      <c r="AE19" s="679"/>
      <c r="AF19" s="902"/>
      <c r="AG19" s="682"/>
      <c r="AH19" s="682"/>
      <c r="AI19" s="682"/>
      <c r="AJ19" s="682"/>
      <c r="AK19" s="903"/>
      <c r="AL19" s="88" t="str">
        <f ca="1">IF(AND(ISTEXT($E19),ISTEXT($B19)),"산출기준 &gt;&gt;  "&amp;_xlfn.XLOOKUP($E19,산출기준!$D:$D,산출기준!$E:$E,"매칭실패"),"")</f>
        <v>산출기준 &gt;&gt;  [Non-Caged Ladder]</v>
      </c>
    </row>
    <row r="20" spans="2:38" ht="49.9" customHeight="1" outlineLevel="1">
      <c r="B20" s="772"/>
      <c r="C20" s="773"/>
      <c r="D20" s="773"/>
      <c r="E20" s="773"/>
      <c r="F20" s="773"/>
      <c r="G20" s="759" t="str">
        <f>N20&amp;" "&amp;IF(Q20=0,"",Q20)</f>
        <v xml:space="preserve">Steel Ladder w/o Cage </v>
      </c>
      <c r="H20" s="817" t="s">
        <v>4155</v>
      </c>
      <c r="I20" s="765" t="str">
        <f>LEFT(H20,14)</f>
        <v>S02AA044-00001</v>
      </c>
      <c r="J20" s="766"/>
      <c r="K20" s="766" t="str">
        <f>IFERROR(VLOOKUP($I20,'WM-AR'!$I$7:$AS$3267,34,FALSE),"")</f>
        <v>M</v>
      </c>
      <c r="L20" s="766" t="str">
        <f>IFERROR(VLOOKUP($I20,'WM-AR'!$I$7:$AS$3267,4,FALSE),"")</f>
        <v>Miscellaneous Steel Fabrication Work</v>
      </c>
      <c r="M20" s="766" t="str">
        <f>IFERROR(VLOOKUP($I20,'WM-AR'!$I$7:$AS$3267,6,FALSE),"")</f>
        <v>Shelter/Building</v>
      </c>
      <c r="N20" s="766" t="str">
        <f>IFERROR(VLOOKUP($I20,'WM-AR'!$I$7:$AS$3267,8,FALSE),"")</f>
        <v>Steel Ladder w/o Cage</v>
      </c>
      <c r="O20" s="766" t="str">
        <f>IFERROR(VLOOKUP($I20,'WM-AR'!$I$7:$AS$3267,10,FALSE),"")</f>
        <v>W/Painting</v>
      </c>
      <c r="P20" s="766">
        <f>IFERROR(VLOOKUP($I20,'WM-AR'!$I$7:$AS$3267,12,FALSE),"")</f>
        <v>0</v>
      </c>
      <c r="Q20" s="766" t="str">
        <f>IFERROR(VLOOKUP($I20,'WM-AR'!$I$7:$AS$3267,14,FALSE),"")</f>
        <v/>
      </c>
      <c r="R20" s="766" t="str">
        <f>IFERROR(VLOOKUP($I20,'WM-AR'!$I$7:$AS$3267,16,FALSE),"")</f>
        <v/>
      </c>
      <c r="S20" s="766" t="str">
        <f>IFERROR(VLOOKUP($I20,'WM-AR'!$I$7:$AS$3267,18,FALSE),"")</f>
        <v/>
      </c>
      <c r="T20" s="766" t="str">
        <f>IFERROR(VLOOKUP($I20,'WM-AR'!$I$7:$AS$3267,20,FALSE),"")</f>
        <v/>
      </c>
      <c r="U20" s="766" t="str">
        <f>IFERROR(VLOOKUP($I20,'WM-AR'!$I$7:$AS$3267,22,FALSE),"")</f>
        <v/>
      </c>
      <c r="V20" s="766" t="str">
        <f>IFERROR(VLOOKUP($I20,'WM-AR'!$I$7:$AS$3267,24,FALSE),"")</f>
        <v/>
      </c>
      <c r="W20" s="766">
        <f>IFERROR(VLOOKUP($I20,'WM-AR'!$I$7:$AS$3267,25,FALSE),"")</f>
        <v>0</v>
      </c>
      <c r="X20" s="766">
        <f>IFERROR(VLOOKUP($I20,'WM-AR'!$I$7:$AS$3267,26,FALSE),"")</f>
        <v>0</v>
      </c>
      <c r="Y20" s="766">
        <f>IFERROR(VLOOKUP($I20,'WM-AR'!$I$7:$AS$3267,27,FALSE),"")</f>
        <v>0</v>
      </c>
      <c r="Z20" s="766">
        <f>IFERROR(VLOOKUP($I20,'WM-AR'!$I$7:$AS$3267,28,FALSE),"")</f>
        <v>0</v>
      </c>
      <c r="AA20" s="766">
        <f>IFERROR(VLOOKUP($I20,'WM-AR'!$I$7:$AS$3267,29,FALSE),"")</f>
        <v>0</v>
      </c>
      <c r="AB20" s="766">
        <f>IFERROR(VLOOKUP($I20,'WM-AR'!$I$7:$AS$3267,30,FALSE),"")</f>
        <v>0</v>
      </c>
      <c r="AC20" s="766">
        <f>IFERROR(VLOOKUP($I20,'WM-AR'!$I$7:$AS$3267,31,FALSE),"")</f>
        <v>0</v>
      </c>
      <c r="AD20" s="766">
        <f>IFERROR(VLOOKUP($I20,'WM-AR'!$I$7:$AS$3267,32,FALSE),"")</f>
        <v>0</v>
      </c>
      <c r="AE20" s="766">
        <f>IFERROR(VLOOKUP($I20,'WM-AR'!$I$7:$AS$3267,33,FALSE),"")</f>
        <v>0</v>
      </c>
      <c r="AF20" s="817"/>
      <c r="AG20" s="768" t="s">
        <v>1723</v>
      </c>
      <c r="AH20" s="768" t="s">
        <v>1723</v>
      </c>
      <c r="AI20" s="1135"/>
      <c r="AJ20" s="1135" t="str">
        <f>K20</f>
        <v>M</v>
      </c>
      <c r="AK20" s="905"/>
      <c r="AL20" s="88" t="str">
        <f>IF(AND(ISTEXT($E20),ISTEXT($B20)),"산출기준 &gt;&gt;  "&amp;_xlfn.XLOOKUP($E20,산출기준!$D:$D,산출기준!$E:$E,"매칭실패"),"")</f>
        <v/>
      </c>
    </row>
    <row r="21" spans="2:38" ht="49.9" customHeight="1" outlineLevel="1">
      <c r="B21" s="772"/>
      <c r="C21" s="773"/>
      <c r="D21" s="773"/>
      <c r="E21" s="773"/>
      <c r="F21" s="773"/>
      <c r="G21" s="759" t="str">
        <f>N21&amp;" "&amp;IF(Q21=0,"",Q21)</f>
        <v xml:space="preserve">Steel Ladder w/o Cage </v>
      </c>
      <c r="H21" s="817" t="s">
        <v>4156</v>
      </c>
      <c r="I21" s="765" t="str">
        <f>LEFT(H21,14)</f>
        <v>S04AA044-00001</v>
      </c>
      <c r="J21" s="766"/>
      <c r="K21" s="766" t="str">
        <f>IFERROR(VLOOKUP($I21,'WM-AR'!$I$7:$AS$3267,34,FALSE),"")</f>
        <v>M</v>
      </c>
      <c r="L21" s="766" t="str">
        <f>IFERROR(VLOOKUP($I21,'WM-AR'!$I$7:$AS$3267,4,FALSE),"")</f>
        <v>Miscellaneous Steel Erection Work</v>
      </c>
      <c r="M21" s="766" t="str">
        <f>IFERROR(VLOOKUP($I21,'WM-AR'!$I$7:$AS$3267,6,FALSE),"")</f>
        <v>Shelter/Building</v>
      </c>
      <c r="N21" s="766" t="str">
        <f>IFERROR(VLOOKUP($I21,'WM-AR'!$I$7:$AS$3267,8,FALSE),"")</f>
        <v>Steel Ladder w/o Cage</v>
      </c>
      <c r="O21" s="766">
        <f>IFERROR(VLOOKUP($I21,'WM-AR'!$I$7:$AS$3267,10,FALSE),"")</f>
        <v>0</v>
      </c>
      <c r="P21" s="766">
        <f>IFERROR(VLOOKUP($I21,'WM-AR'!$I$7:$AS$3267,12,FALSE),"")</f>
        <v>0</v>
      </c>
      <c r="Q21" s="766" t="str">
        <f>IFERROR(VLOOKUP($I21,'WM-AR'!$I$7:$AS$3267,14,FALSE),"")</f>
        <v/>
      </c>
      <c r="R21" s="766" t="str">
        <f>IFERROR(VLOOKUP($I21,'WM-AR'!$I$7:$AS$3267,16,FALSE),"")</f>
        <v/>
      </c>
      <c r="S21" s="766" t="str">
        <f>IFERROR(VLOOKUP($I21,'WM-AR'!$I$7:$AS$3267,18,FALSE),"")</f>
        <v/>
      </c>
      <c r="T21" s="766" t="str">
        <f>IFERROR(VLOOKUP($I21,'WM-AR'!$I$7:$AS$3267,20,FALSE),"")</f>
        <v/>
      </c>
      <c r="U21" s="766" t="str">
        <f>IFERROR(VLOOKUP($I21,'WM-AR'!$I$7:$AS$3267,22,FALSE),"")</f>
        <v/>
      </c>
      <c r="V21" s="766" t="str">
        <f>IFERROR(VLOOKUP($I21,'WM-AR'!$I$7:$AS$3267,24,FALSE),"")</f>
        <v/>
      </c>
      <c r="W21" s="766">
        <f>IFERROR(VLOOKUP($I21,'WM-AR'!$I$7:$AS$3267,25,FALSE),"")</f>
        <v>0</v>
      </c>
      <c r="X21" s="766">
        <f>IFERROR(VLOOKUP($I21,'WM-AR'!$I$7:$AS$3267,26,FALSE),"")</f>
        <v>0</v>
      </c>
      <c r="Y21" s="766">
        <f>IFERROR(VLOOKUP($I21,'WM-AR'!$I$7:$AS$3267,27,FALSE),"")</f>
        <v>0</v>
      </c>
      <c r="Z21" s="766">
        <f>IFERROR(VLOOKUP($I21,'WM-AR'!$I$7:$AS$3267,28,FALSE),"")</f>
        <v>0</v>
      </c>
      <c r="AA21" s="766">
        <f>IFERROR(VLOOKUP($I21,'WM-AR'!$I$7:$AS$3267,29,FALSE),"")</f>
        <v>0</v>
      </c>
      <c r="AB21" s="766">
        <f>IFERROR(VLOOKUP($I21,'WM-AR'!$I$7:$AS$3267,30,FALSE),"")</f>
        <v>0</v>
      </c>
      <c r="AC21" s="766">
        <f>IFERROR(VLOOKUP($I21,'WM-AR'!$I$7:$AS$3267,31,FALSE),"")</f>
        <v>0</v>
      </c>
      <c r="AD21" s="766">
        <f>IFERROR(VLOOKUP($I21,'WM-AR'!$I$7:$AS$3267,32,FALSE),"")</f>
        <v>0</v>
      </c>
      <c r="AE21" s="766">
        <f>IFERROR(VLOOKUP($I21,'WM-AR'!$I$7:$AS$3267,33,FALSE),"")</f>
        <v>0</v>
      </c>
      <c r="AF21" s="817"/>
      <c r="AG21" s="768" t="s">
        <v>1723</v>
      </c>
      <c r="AH21" s="768" t="s">
        <v>1723</v>
      </c>
      <c r="AI21" s="1135"/>
      <c r="AJ21" s="1135" t="str">
        <f>K21</f>
        <v>M</v>
      </c>
      <c r="AK21" s="905"/>
      <c r="AL21" s="88" t="str">
        <f>IF(AND(ISTEXT($E21),ISTEXT($B21)),"산출기준 &gt;&gt;  "&amp;_xlfn.XLOOKUP($E21,산출기준!$D:$D,산출기준!$E:$E,"매칭실패"),"")</f>
        <v/>
      </c>
    </row>
    <row r="22" spans="2:38" ht="49.9" customHeight="1" outlineLevel="1">
      <c r="B22" s="772"/>
      <c r="C22" s="773"/>
      <c r="D22" s="773"/>
      <c r="E22" s="773"/>
      <c r="F22" s="773"/>
      <c r="G22" s="759" t="str">
        <f>N22&amp;" "&amp;IF(Q22=0,"",Q22)</f>
        <v>Structural Concrete 25MPa ≤ F'c (Cylinder Strength) &lt; 30MPa</v>
      </c>
      <c r="H22" s="816" t="s">
        <v>2672</v>
      </c>
      <c r="I22" s="765" t="str">
        <f>LEFT(H22,14)</f>
        <v>A03AF032-00022</v>
      </c>
      <c r="J22" s="766"/>
      <c r="K22" s="766" t="str">
        <f>IFERROR(VLOOKUP($I22,'WM-AR'!$I$7:$AS$3267,34,FALSE),"")</f>
        <v>M3</v>
      </c>
      <c r="L22" s="766" t="str">
        <f>IFERROR(VLOOKUP($I22,'WM-AR'!$I$7:$AS$3267,4,FALSE),"")</f>
        <v>Concrete Work</v>
      </c>
      <c r="M22" s="766" t="str">
        <f>IFERROR(VLOOKUP($I22,'WM-AR'!$I$7:$AS$3267,6,FALSE),"")</f>
        <v>Superstructure Work</v>
      </c>
      <c r="N22" s="766" t="str">
        <f>IFERROR(VLOOKUP($I22,'WM-AR'!$I$7:$AS$3267,8,FALSE),"")</f>
        <v>Structural Concrete</v>
      </c>
      <c r="O22" s="766">
        <f>IFERROR(VLOOKUP($I22,'WM-AR'!$I$7:$AS$3267,10,FALSE),"")</f>
        <v>0</v>
      </c>
      <c r="P22" s="766" t="str">
        <f>IFERROR(VLOOKUP($I22,'WM-AR'!$I$7:$AS$3267,12,FALSE),"")</f>
        <v>Cement Type-1</v>
      </c>
      <c r="Q22" s="766" t="str">
        <f>IFERROR(VLOOKUP($I22,'WM-AR'!$I$7:$AS$3267,14,FALSE),"")</f>
        <v>25MPa ≤ F'c (Cylinder Strength) &lt; 30MPa</v>
      </c>
      <c r="R22" s="766">
        <f>IFERROR(VLOOKUP($I22,'WM-AR'!$I$7:$AS$3267,16,FALSE),"")</f>
        <v>0</v>
      </c>
      <c r="S22" s="766">
        <f>IFERROR(VLOOKUP($I22,'WM-AR'!$I$7:$AS$3267,18,FALSE),"")</f>
        <v>0</v>
      </c>
      <c r="T22" s="766" t="str">
        <f>IFERROR(VLOOKUP($I22,'WM-AR'!$I$7:$AS$3267,20,FALSE),"")</f>
        <v/>
      </c>
      <c r="U22" s="766">
        <f>IFERROR(VLOOKUP($I22,'WM-AR'!$I$7:$AS$3267,22,FALSE),"")</f>
        <v>0</v>
      </c>
      <c r="V22" s="766" t="str">
        <f>IFERROR(VLOOKUP($I22,'WM-AR'!$I$7:$AS$3267,24,FALSE),"")</f>
        <v/>
      </c>
      <c r="W22" s="766">
        <f>IFERROR(VLOOKUP($I22,'WM-AR'!$I$7:$AS$3267,25,FALSE),"")</f>
        <v>0</v>
      </c>
      <c r="X22" s="766" t="str">
        <f>IFERROR(VLOOKUP($I22,'WM-AR'!$I$7:$AS$3267,26,FALSE),"")</f>
        <v/>
      </c>
      <c r="Y22" s="766">
        <f>IFERROR(VLOOKUP($I22,'WM-AR'!$I$7:$AS$3267,27,FALSE),"")</f>
        <v>0</v>
      </c>
      <c r="Z22" s="766">
        <f>IFERROR(VLOOKUP($I22,'WM-AR'!$I$7:$AS$3267,28,FALSE),"")</f>
        <v>0</v>
      </c>
      <c r="AA22" s="766">
        <f>IFERROR(VLOOKUP($I22,'WM-AR'!$I$7:$AS$3267,29,FALSE),"")</f>
        <v>0</v>
      </c>
      <c r="AB22" s="766">
        <f>IFERROR(VLOOKUP($I22,'WM-AR'!$I$7:$AS$3267,30,FALSE),"")</f>
        <v>0</v>
      </c>
      <c r="AC22" s="766">
        <f>IFERROR(VLOOKUP($I22,'WM-AR'!$I$7:$AS$3267,31,FALSE),"")</f>
        <v>0</v>
      </c>
      <c r="AD22" s="766">
        <f>IFERROR(VLOOKUP($I22,'WM-AR'!$I$7:$AS$3267,32,FALSE),"")</f>
        <v>0</v>
      </c>
      <c r="AE22" s="766" t="str">
        <f>IFERROR(VLOOKUP($I22,'WM-AR'!$I$7:$AS$3267,33,FALSE),"")</f>
        <v/>
      </c>
      <c r="AF22" s="817"/>
      <c r="AG22" s="768" t="s">
        <v>4150</v>
      </c>
      <c r="AH22" s="768" t="s">
        <v>4150</v>
      </c>
      <c r="AI22" s="1135"/>
      <c r="AJ22" s="1135" t="str">
        <f>K22</f>
        <v>M3</v>
      </c>
      <c r="AK22" s="1269" t="s">
        <v>4151</v>
      </c>
      <c r="AL22" s="88" t="str">
        <f>IF(AND(ISTEXT($E22),ISTEXT($B22)),"산출기준 &gt;&gt;  "&amp;_xlfn.XLOOKUP($E22,산출기준!$D:$D,산출기준!$E:$E,"매칭실패"),"")</f>
        <v/>
      </c>
    </row>
    <row r="23" spans="2:38">
      <c r="B23" s="1127"/>
      <c r="C23" s="1165"/>
      <c r="D23" s="1165"/>
      <c r="E23" s="1165"/>
      <c r="F23" s="1165"/>
      <c r="G23" s="1131" t="s">
        <v>2508</v>
      </c>
      <c r="H23" s="1131"/>
      <c r="I23" s="1130" t="str">
        <f t="shared" ref="I23:I25" si="2">LEFT(H23,14)</f>
        <v/>
      </c>
      <c r="J23" s="1132"/>
      <c r="K23" s="1132" t="str">
        <f>IFERROR(VLOOKUP($I23,'WM-AR'!$I$7:$AS$3267,34,FALSE),"")</f>
        <v/>
      </c>
      <c r="L23" s="1132" t="str">
        <f>IFERROR(VLOOKUP($I23,'WM-AR'!$I$7:$AS$3267,4,FALSE),"")</f>
        <v/>
      </c>
      <c r="M23" s="1132" t="str">
        <f>IFERROR(VLOOKUP($I23,'WM-AR'!$I$7:$AS$3267,6,FALSE),"")</f>
        <v/>
      </c>
      <c r="N23" s="1132" t="str">
        <f>IFERROR(VLOOKUP($I23,'WM-AR'!$I$7:$AS$3267,8,FALSE),"")</f>
        <v/>
      </c>
      <c r="O23" s="1132" t="str">
        <f>IFERROR(VLOOKUP($I23,'WM-AR'!$I$7:$AS$3267,10,FALSE),"")</f>
        <v/>
      </c>
      <c r="P23" s="1132" t="str">
        <f>IFERROR(VLOOKUP($I23,'WM-AR'!$I$7:$AS$3267,12,FALSE),"")</f>
        <v/>
      </c>
      <c r="Q23" s="1132" t="str">
        <f>IFERROR(VLOOKUP($I23,'WM-AR'!$I$7:$AS$3267,14,FALSE),"")</f>
        <v/>
      </c>
      <c r="R23" s="1132" t="str">
        <f>IFERROR(VLOOKUP($I23,'WM-AR'!$I$7:$AS$3267,16,FALSE),"")</f>
        <v/>
      </c>
      <c r="S23" s="1132" t="str">
        <f>IFERROR(VLOOKUP($I23,'WM-AR'!$I$7:$AS$3267,18,FALSE),"")</f>
        <v/>
      </c>
      <c r="T23" s="1132" t="str">
        <f>IFERROR(VLOOKUP($I23,'WM-AR'!$I$7:$AS$3267,20,FALSE),"")</f>
        <v/>
      </c>
      <c r="U23" s="1132" t="str">
        <f>IFERROR(VLOOKUP($I23,'WM-AR'!$I$7:$AS$3267,22,FALSE),"")</f>
        <v/>
      </c>
      <c r="V23" s="1132" t="str">
        <f>IFERROR(VLOOKUP($I23,'WM-AR'!$I$7:$AS$3267,24,FALSE),"")</f>
        <v/>
      </c>
      <c r="W23" s="1132" t="str">
        <f>IFERROR(VLOOKUP($I23,'WM-AR'!$I$7:$AS$3267,25,FALSE),"")</f>
        <v/>
      </c>
      <c r="X23" s="1132" t="str">
        <f>IFERROR(VLOOKUP($I23,'WM-AR'!$I$7:$AS$3267,26,FALSE),"")</f>
        <v/>
      </c>
      <c r="Y23" s="1132" t="str">
        <f>IFERROR(VLOOKUP($I23,'WM-AR'!$I$7:$AS$3267,27,FALSE),"")</f>
        <v/>
      </c>
      <c r="Z23" s="1132" t="str">
        <f>IFERROR(VLOOKUP($I23,'WM-AR'!$I$7:$AS$3267,28,FALSE),"")</f>
        <v/>
      </c>
      <c r="AA23" s="1132" t="str">
        <f>IFERROR(VLOOKUP($I23,'WM-AR'!$I$7:$AS$3267,29,FALSE),"")</f>
        <v/>
      </c>
      <c r="AB23" s="1132" t="str">
        <f>IFERROR(VLOOKUP($I23,'WM-AR'!$I$7:$AS$3267,30,FALSE),"")</f>
        <v/>
      </c>
      <c r="AC23" s="1132" t="str">
        <f>IFERROR(VLOOKUP($I23,'WM-AR'!$I$7:$AS$3267,31,FALSE),"")</f>
        <v/>
      </c>
      <c r="AD23" s="1132" t="str">
        <f>IFERROR(VLOOKUP($I23,'WM-AR'!$I$7:$AS$3267,32,FALSE),"")</f>
        <v/>
      </c>
      <c r="AE23" s="1132" t="str">
        <f>IFERROR(VLOOKUP($I23,'WM-AR'!$I$7:$AS$3267,33,FALSE),"")</f>
        <v/>
      </c>
      <c r="AF23" s="1353"/>
      <c r="AG23" s="1134"/>
      <c r="AH23" s="1134"/>
      <c r="AI23" s="1135"/>
      <c r="AJ23" s="1135" t="str">
        <f t="shared" ref="AJ23:AJ25" si="3">K23</f>
        <v/>
      </c>
      <c r="AK23" s="1136"/>
      <c r="AL23" s="88" t="str">
        <f>IF(AND(ISTEXT($E23),ISTEXT($B23)),"산출기준 &gt;&gt;  "&amp;_xlfn.XLOOKUP($E23,산출기준!$D:$D,산출기준!$E:$E,"매칭실패"),"")</f>
        <v/>
      </c>
    </row>
    <row r="24" spans="2:38">
      <c r="B24" s="1111"/>
      <c r="C24" s="1166"/>
      <c r="D24" s="1166"/>
      <c r="E24" s="1166"/>
      <c r="F24" s="1166"/>
      <c r="G24" s="843"/>
      <c r="H24" s="843"/>
      <c r="I24" s="712" t="str">
        <f t="shared" si="2"/>
        <v/>
      </c>
      <c r="J24" s="714"/>
      <c r="K24" s="714" t="str">
        <f>IFERROR(VLOOKUP($I24,'WM-AR'!$I$7:$AS$3267,34,FALSE),"")</f>
        <v/>
      </c>
      <c r="L24" s="714" t="str">
        <f>IFERROR(VLOOKUP($I24,'WM-AR'!$I$7:$AS$3267,4,FALSE),"")</f>
        <v/>
      </c>
      <c r="M24" s="714" t="str">
        <f>IFERROR(VLOOKUP($I24,'WM-AR'!$I$7:$AS$3267,6,FALSE),"")</f>
        <v/>
      </c>
      <c r="N24" s="714" t="str">
        <f>IFERROR(VLOOKUP($I24,'WM-AR'!$I$7:$AS$3267,8,FALSE),"")</f>
        <v/>
      </c>
      <c r="O24" s="714" t="str">
        <f>IFERROR(VLOOKUP($I24,'WM-AR'!$I$7:$AS$3267,10,FALSE),"")</f>
        <v/>
      </c>
      <c r="P24" s="714" t="str">
        <f>IFERROR(VLOOKUP($I24,'WM-AR'!$I$7:$AS$3267,12,FALSE),"")</f>
        <v/>
      </c>
      <c r="Q24" s="714" t="str">
        <f>IFERROR(VLOOKUP($I24,'WM-AR'!$I$7:$AS$3267,14,FALSE),"")</f>
        <v/>
      </c>
      <c r="R24" s="714" t="str">
        <f>IFERROR(VLOOKUP($I24,'WM-AR'!$I$7:$AS$3267,16,FALSE),"")</f>
        <v/>
      </c>
      <c r="S24" s="714" t="str">
        <f>IFERROR(VLOOKUP($I24,'WM-AR'!$I$7:$AS$3267,18,FALSE),"")</f>
        <v/>
      </c>
      <c r="T24" s="714" t="str">
        <f>IFERROR(VLOOKUP($I24,'WM-AR'!$I$7:$AS$3267,20,FALSE),"")</f>
        <v/>
      </c>
      <c r="U24" s="714" t="str">
        <f>IFERROR(VLOOKUP($I24,'WM-AR'!$I$7:$AS$3267,22,FALSE),"")</f>
        <v/>
      </c>
      <c r="V24" s="714" t="str">
        <f>IFERROR(VLOOKUP($I24,'WM-AR'!$I$7:$AS$3267,24,FALSE),"")</f>
        <v/>
      </c>
      <c r="W24" s="714" t="str">
        <f>IFERROR(VLOOKUP($I24,'WM-AR'!$I$7:$AS$3267,25,FALSE),"")</f>
        <v/>
      </c>
      <c r="X24" s="714" t="str">
        <f>IFERROR(VLOOKUP($I24,'WM-AR'!$I$7:$AS$3267,26,FALSE),"")</f>
        <v/>
      </c>
      <c r="Y24" s="714" t="str">
        <f>IFERROR(VLOOKUP($I24,'WM-AR'!$I$7:$AS$3267,27,FALSE),"")</f>
        <v/>
      </c>
      <c r="Z24" s="714" t="str">
        <f>IFERROR(VLOOKUP($I24,'WM-AR'!$I$7:$AS$3267,28,FALSE),"")</f>
        <v/>
      </c>
      <c r="AA24" s="714" t="str">
        <f>IFERROR(VLOOKUP($I24,'WM-AR'!$I$7:$AS$3267,29,FALSE),"")</f>
        <v/>
      </c>
      <c r="AB24" s="714" t="str">
        <f>IFERROR(VLOOKUP($I24,'WM-AR'!$I$7:$AS$3267,30,FALSE),"")</f>
        <v/>
      </c>
      <c r="AC24" s="714" t="str">
        <f>IFERROR(VLOOKUP($I24,'WM-AR'!$I$7:$AS$3267,31,FALSE),"")</f>
        <v/>
      </c>
      <c r="AD24" s="714" t="str">
        <f>IFERROR(VLOOKUP($I24,'WM-AR'!$I$7:$AS$3267,32,FALSE),"")</f>
        <v/>
      </c>
      <c r="AE24" s="714" t="str">
        <f>IFERROR(VLOOKUP($I24,'WM-AR'!$I$7:$AS$3267,33,FALSE),"")</f>
        <v/>
      </c>
      <c r="AF24" s="1354"/>
      <c r="AG24" s="852"/>
      <c r="AH24" s="852"/>
      <c r="AI24" s="854"/>
      <c r="AJ24" s="854" t="str">
        <f t="shared" si="3"/>
        <v/>
      </c>
      <c r="AK24" s="1114"/>
      <c r="AL24" s="88" t="str">
        <f>IF(AND(ISTEXT($E24),ISTEXT($B24)),"산출기준 &gt;&gt;  "&amp;_xlfn.XLOOKUP($E24,산출기준!$D:$D,산출기준!$E:$E,"매칭실패"),"")</f>
        <v/>
      </c>
    </row>
    <row r="25" spans="2:38">
      <c r="B25" s="1116"/>
      <c r="C25" s="1167"/>
      <c r="D25" s="1167"/>
      <c r="E25" s="1167"/>
      <c r="F25" s="1167"/>
      <c r="G25" s="1120"/>
      <c r="H25" s="1120"/>
      <c r="I25" s="1119" t="str">
        <f t="shared" si="2"/>
        <v/>
      </c>
      <c r="J25" s="1121"/>
      <c r="K25" s="1121" t="str">
        <f>IFERROR(VLOOKUP($I25,'WM-AR'!$I$7:$AS$3267,34,FALSE),"")</f>
        <v/>
      </c>
      <c r="L25" s="1121" t="str">
        <f>IFERROR(VLOOKUP($I25,'WM-AR'!$I$7:$AS$3267,4,FALSE),"")</f>
        <v/>
      </c>
      <c r="M25" s="1121" t="str">
        <f>IFERROR(VLOOKUP($I25,'WM-AR'!$I$7:$AS$3267,6,FALSE),"")</f>
        <v/>
      </c>
      <c r="N25" s="1121" t="str">
        <f>IFERROR(VLOOKUP($I25,'WM-AR'!$I$7:$AS$3267,8,FALSE),"")</f>
        <v/>
      </c>
      <c r="O25" s="1121" t="str">
        <f>IFERROR(VLOOKUP($I25,'WM-AR'!$I$7:$AS$3267,10,FALSE),"")</f>
        <v/>
      </c>
      <c r="P25" s="1121" t="str">
        <f>IFERROR(VLOOKUP($I25,'WM-AR'!$I$7:$AS$3267,12,FALSE),"")</f>
        <v/>
      </c>
      <c r="Q25" s="1121" t="str">
        <f>IFERROR(VLOOKUP($I25,'WM-AR'!$I$7:$AS$3267,14,FALSE),"")</f>
        <v/>
      </c>
      <c r="R25" s="1121" t="str">
        <f>IFERROR(VLOOKUP($I25,'WM-AR'!$I$7:$AS$3267,16,FALSE),"")</f>
        <v/>
      </c>
      <c r="S25" s="1121" t="str">
        <f>IFERROR(VLOOKUP($I25,'WM-AR'!$I$7:$AS$3267,18,FALSE),"")</f>
        <v/>
      </c>
      <c r="T25" s="1121" t="str">
        <f>IFERROR(VLOOKUP($I25,'WM-AR'!$I$7:$AS$3267,20,FALSE),"")</f>
        <v/>
      </c>
      <c r="U25" s="1121" t="str">
        <f>IFERROR(VLOOKUP($I25,'WM-AR'!$I$7:$AS$3267,22,FALSE),"")</f>
        <v/>
      </c>
      <c r="V25" s="1121" t="str">
        <f>IFERROR(VLOOKUP($I25,'WM-AR'!$I$7:$AS$3267,24,FALSE),"")</f>
        <v/>
      </c>
      <c r="W25" s="1121" t="str">
        <f>IFERROR(VLOOKUP($I25,'WM-AR'!$I$7:$AS$3267,25,FALSE),"")</f>
        <v/>
      </c>
      <c r="X25" s="1121" t="str">
        <f>IFERROR(VLOOKUP($I25,'WM-AR'!$I$7:$AS$3267,26,FALSE),"")</f>
        <v/>
      </c>
      <c r="Y25" s="1121" t="str">
        <f>IFERROR(VLOOKUP($I25,'WM-AR'!$I$7:$AS$3267,27,FALSE),"")</f>
        <v/>
      </c>
      <c r="Z25" s="1121" t="str">
        <f>IFERROR(VLOOKUP($I25,'WM-AR'!$I$7:$AS$3267,28,FALSE),"")</f>
        <v/>
      </c>
      <c r="AA25" s="1121" t="str">
        <f>IFERROR(VLOOKUP($I25,'WM-AR'!$I$7:$AS$3267,29,FALSE),"")</f>
        <v/>
      </c>
      <c r="AB25" s="1121" t="str">
        <f>IFERROR(VLOOKUP($I25,'WM-AR'!$I$7:$AS$3267,30,FALSE),"")</f>
        <v/>
      </c>
      <c r="AC25" s="1121" t="str">
        <f>IFERROR(VLOOKUP($I25,'WM-AR'!$I$7:$AS$3267,31,FALSE),"")</f>
        <v/>
      </c>
      <c r="AD25" s="1121" t="str">
        <f>IFERROR(VLOOKUP($I25,'WM-AR'!$I$7:$AS$3267,32,FALSE),"")</f>
        <v/>
      </c>
      <c r="AE25" s="1121" t="str">
        <f>IFERROR(VLOOKUP($I25,'WM-AR'!$I$7:$AS$3267,33,FALSE),"")</f>
        <v/>
      </c>
      <c r="AF25" s="1355"/>
      <c r="AG25" s="1123"/>
      <c r="AH25" s="1123"/>
      <c r="AI25" s="1124"/>
      <c r="AJ25" s="1124" t="str">
        <f t="shared" si="3"/>
        <v/>
      </c>
      <c r="AK25" s="1125"/>
      <c r="AL25" s="88" t="str">
        <f>IF(AND(ISTEXT($E25),ISTEXT($B25)),"산출기준 &gt;&gt;  "&amp;_xlfn.XLOOKUP($E25,산출기준!$D:$D,산출기준!$E:$E,"매칭실패"),"")</f>
        <v/>
      </c>
    </row>
    <row r="26" spans="2:38" s="658" customFormat="1" ht="20.100000000000001" customHeight="1">
      <c r="B26" s="802"/>
      <c r="C26" s="662"/>
      <c r="D26" s="662"/>
      <c r="E26" s="662"/>
      <c r="F26" s="662"/>
      <c r="G26" s="662"/>
      <c r="H26" s="662"/>
      <c r="I26" s="652"/>
      <c r="J26" s="664"/>
      <c r="K26" s="664"/>
      <c r="L26" s="664"/>
      <c r="M26" s="664"/>
      <c r="N26" s="664"/>
      <c r="O26" s="664"/>
      <c r="P26" s="664"/>
      <c r="Q26" s="664"/>
      <c r="R26" s="664"/>
      <c r="S26" s="664"/>
      <c r="T26" s="664"/>
      <c r="U26" s="664"/>
      <c r="V26" s="664"/>
      <c r="W26" s="664"/>
      <c r="X26" s="664"/>
      <c r="Y26" s="664"/>
      <c r="Z26" s="664"/>
      <c r="AA26" s="664"/>
      <c r="AB26" s="664"/>
      <c r="AC26" s="664"/>
      <c r="AD26" s="664"/>
      <c r="AE26" s="664"/>
      <c r="AF26" s="659"/>
      <c r="AG26" s="665"/>
      <c r="AH26" s="665"/>
      <c r="AI26" s="666"/>
      <c r="AJ26" s="666"/>
      <c r="AK26" s="662"/>
      <c r="AL26" s="658" t="str">
        <f>IF(AND(ISTEXT($E26),ISTEXT($B26)),"산출기준 &gt;&gt;  "&amp;_xlfn.XLOOKUP($E26,산출기준!$D:$D,산출기준!$E:$E,"매칭실패"),"")</f>
        <v/>
      </c>
    </row>
    <row r="27" spans="2:38" s="658" customFormat="1" ht="20.100000000000001" customHeight="1">
      <c r="B27" s="802"/>
      <c r="C27" s="662"/>
      <c r="D27" s="662"/>
      <c r="E27" s="662"/>
      <c r="F27" s="662"/>
      <c r="G27" s="662"/>
      <c r="H27" s="662"/>
      <c r="I27" s="652"/>
      <c r="J27" s="664"/>
      <c r="K27" s="664"/>
      <c r="L27" s="664"/>
      <c r="M27" s="664"/>
      <c r="N27" s="664"/>
      <c r="O27" s="664"/>
      <c r="P27" s="664"/>
      <c r="Q27" s="664"/>
      <c r="R27" s="664"/>
      <c r="S27" s="664"/>
      <c r="T27" s="664"/>
      <c r="U27" s="664"/>
      <c r="V27" s="664"/>
      <c r="W27" s="664"/>
      <c r="X27" s="664"/>
      <c r="Y27" s="664"/>
      <c r="Z27" s="664"/>
      <c r="AA27" s="664"/>
      <c r="AB27" s="664"/>
      <c r="AC27" s="664"/>
      <c r="AD27" s="664"/>
      <c r="AE27" s="664"/>
      <c r="AF27" s="659"/>
      <c r="AG27" s="665"/>
      <c r="AH27" s="665"/>
      <c r="AI27" s="666"/>
      <c r="AJ27" s="666"/>
      <c r="AK27" s="662"/>
      <c r="AL27" s="658" t="str">
        <f>IF(AND(ISTEXT($E27),ISTEXT($B27)),"산출기준 &gt;&gt;  "&amp;_xlfn.XLOOKUP($E27,산출기준!$D:$D,산출기준!$E:$E,"매칭실패"),"")</f>
        <v/>
      </c>
    </row>
    <row r="28" spans="2:38" ht="34.9" customHeight="1">
      <c r="B28" s="623">
        <v>12.2</v>
      </c>
      <c r="C28" s="626" t="s">
        <v>4157</v>
      </c>
      <c r="D28" s="626"/>
      <c r="E28" s="626"/>
      <c r="F28" s="626"/>
      <c r="G28" s="1066"/>
      <c r="H28" s="1066"/>
      <c r="I28" s="630"/>
      <c r="J28" s="630"/>
      <c r="K28" s="631"/>
      <c r="L28" s="631"/>
      <c r="M28" s="631"/>
      <c r="N28" s="631"/>
      <c r="O28" s="631"/>
      <c r="P28" s="631"/>
      <c r="Q28" s="631"/>
      <c r="R28" s="631"/>
      <c r="S28" s="631"/>
      <c r="T28" s="631"/>
      <c r="U28" s="631"/>
      <c r="V28" s="631"/>
      <c r="W28" s="631"/>
      <c r="X28" s="631"/>
      <c r="Y28" s="631"/>
      <c r="Z28" s="631"/>
      <c r="AA28" s="631"/>
      <c r="AB28" s="631"/>
      <c r="AC28" s="631"/>
      <c r="AD28" s="631"/>
      <c r="AE28" s="631"/>
      <c r="AF28" s="634"/>
      <c r="AG28" s="634"/>
      <c r="AH28" s="634"/>
      <c r="AI28" s="634"/>
      <c r="AJ28" s="634"/>
      <c r="AK28" s="634"/>
      <c r="AL28" s="88" t="str">
        <f>IF(AND(ISTEXT($E28),ISTEXT($B28)),"산출기준 &gt;&gt;  "&amp;_xlfn.XLOOKUP($E28,산출기준!$D:$D,산출기준!$E:$E,"매칭실패"),"")</f>
        <v/>
      </c>
    </row>
    <row r="29" spans="2:38" s="658" customFormat="1" ht="20.100000000000001" customHeight="1">
      <c r="B29" s="1072"/>
      <c r="C29" s="639"/>
      <c r="D29" s="639"/>
      <c r="E29" s="639"/>
      <c r="F29" s="639"/>
      <c r="G29" s="639"/>
      <c r="H29" s="639"/>
      <c r="I29" s="641"/>
      <c r="J29" s="642"/>
      <c r="K29" s="642"/>
      <c r="L29" s="642"/>
      <c r="M29" s="642"/>
      <c r="N29" s="642"/>
      <c r="O29" s="642"/>
      <c r="P29" s="642"/>
      <c r="Q29" s="642"/>
      <c r="R29" s="642"/>
      <c r="S29" s="642"/>
      <c r="T29" s="642"/>
      <c r="U29" s="642"/>
      <c r="V29" s="642"/>
      <c r="W29" s="642"/>
      <c r="X29" s="642"/>
      <c r="Y29" s="642"/>
      <c r="Z29" s="642"/>
      <c r="AA29" s="642"/>
      <c r="AB29" s="642"/>
      <c r="AC29" s="642"/>
      <c r="AD29" s="642"/>
      <c r="AE29" s="642"/>
      <c r="AF29" s="636"/>
      <c r="AG29" s="643"/>
      <c r="AH29" s="643"/>
      <c r="AI29" s="644"/>
      <c r="AJ29" s="644"/>
      <c r="AK29" s="639"/>
      <c r="AL29" s="658" t="str">
        <f>IF(AND(ISTEXT($E29),ISTEXT($B29)),"산출기준 &gt;&gt;  "&amp;_xlfn.XLOOKUP($E29,산출기준!$D:$D,산출기준!$E:$E,"매칭실패"),"")</f>
        <v/>
      </c>
    </row>
    <row r="30" spans="2:38" s="658" customFormat="1" ht="20.100000000000001" customHeight="1">
      <c r="B30" s="1261"/>
      <c r="C30" s="1386" t="s">
        <v>4158</v>
      </c>
      <c r="D30" s="648"/>
      <c r="E30" s="648"/>
      <c r="F30" s="646" t="s">
        <v>4159</v>
      </c>
      <c r="G30" s="1057"/>
      <c r="H30" s="1057"/>
      <c r="I30" s="1262"/>
      <c r="J30" s="1263"/>
      <c r="K30" s="805"/>
      <c r="L30" s="805"/>
      <c r="M30" s="806"/>
      <c r="N30" s="806"/>
      <c r="O30" s="806"/>
      <c r="P30" s="806"/>
      <c r="Q30" s="806"/>
      <c r="R30" s="806"/>
      <c r="S30" s="806"/>
      <c r="T30" s="806"/>
      <c r="U30" s="806"/>
      <c r="V30" s="806"/>
      <c r="W30" s="806"/>
      <c r="X30" s="806"/>
      <c r="Y30" s="806"/>
      <c r="Z30" s="806"/>
      <c r="AA30" s="806"/>
      <c r="AB30" s="806"/>
      <c r="AC30" s="806"/>
      <c r="AD30" s="806"/>
      <c r="AE30" s="806"/>
      <c r="AF30" s="806"/>
      <c r="AG30" s="806"/>
      <c r="AH30" s="806"/>
      <c r="AL30" s="658" t="str">
        <f>IF(AND(ISTEXT($E30),ISTEXT($B30)),"산출기준 &gt;&gt;  "&amp;_xlfn.XLOOKUP($E30,산출기준!$D:$D,산출기준!$E:$E,"매칭실패"),"")</f>
        <v/>
      </c>
    </row>
    <row r="31" spans="2:38" s="658" customFormat="1" ht="20.100000000000001" customHeight="1">
      <c r="B31" s="802"/>
      <c r="C31" s="662"/>
      <c r="D31" s="662"/>
      <c r="E31" s="662"/>
      <c r="F31" s="662"/>
      <c r="G31" s="662"/>
      <c r="H31" s="662"/>
      <c r="I31" s="652"/>
      <c r="J31" s="664"/>
      <c r="K31" s="664"/>
      <c r="L31" s="664"/>
      <c r="M31" s="664"/>
      <c r="N31" s="664"/>
      <c r="O31" s="664"/>
      <c r="P31" s="664"/>
      <c r="Q31" s="664"/>
      <c r="R31" s="664"/>
      <c r="S31" s="664"/>
      <c r="T31" s="664"/>
      <c r="U31" s="664"/>
      <c r="V31" s="664"/>
      <c r="W31" s="664"/>
      <c r="X31" s="664"/>
      <c r="Y31" s="664"/>
      <c r="Z31" s="664"/>
      <c r="AA31" s="664"/>
      <c r="AB31" s="664"/>
      <c r="AC31" s="664"/>
      <c r="AD31" s="664"/>
      <c r="AE31" s="664"/>
      <c r="AF31" s="659"/>
      <c r="AG31" s="665"/>
      <c r="AH31" s="665"/>
      <c r="AI31" s="666"/>
      <c r="AJ31" s="666"/>
      <c r="AK31" s="662"/>
      <c r="AL31" s="658" t="str">
        <f>IF(AND(ISTEXT($E31),ISTEXT($B31)),"산출기준 &gt;&gt;  "&amp;_xlfn.XLOOKUP($E31,산출기준!$D:$D,산출기준!$E:$E,"매칭실패"),"")</f>
        <v/>
      </c>
    </row>
    <row r="32" spans="2:38" ht="34.9" customHeight="1">
      <c r="B32" s="808" t="str" cm="1">
        <f t="array" aca="1" ref="B32" ca="1">_xlfn.IFNA(INDIRECT("Family_표준_구성도!B"&amp;MATCH(F32,INDIRECT("Family_표준_구성도!"&amp;"C:C"),0)),"")</f>
        <v>12.2.1.1.1</v>
      </c>
      <c r="C32" s="668" t="s">
        <v>2016</v>
      </c>
      <c r="D32" s="809"/>
      <c r="E32" s="668" t="s">
        <v>4160</v>
      </c>
      <c r="F32" s="811" t="s">
        <v>1531</v>
      </c>
      <c r="G32" s="1079"/>
      <c r="H32" s="1079"/>
      <c r="I32" s="674"/>
      <c r="J32" s="674"/>
      <c r="K32" s="674"/>
      <c r="L32" s="674"/>
      <c r="M32" s="674"/>
      <c r="N32" s="675"/>
      <c r="O32" s="676"/>
      <c r="P32" s="677"/>
      <c r="Q32" s="677"/>
      <c r="R32" s="677"/>
      <c r="S32" s="677"/>
      <c r="T32" s="677"/>
      <c r="U32" s="677"/>
      <c r="V32" s="678"/>
      <c r="W32" s="679"/>
      <c r="X32" s="679"/>
      <c r="Y32" s="679"/>
      <c r="Z32" s="679"/>
      <c r="AA32" s="679"/>
      <c r="AB32" s="679"/>
      <c r="AC32" s="679"/>
      <c r="AD32" s="679"/>
      <c r="AE32" s="679"/>
      <c r="AF32" s="902"/>
      <c r="AG32" s="682"/>
      <c r="AH32" s="682"/>
      <c r="AI32" s="682"/>
      <c r="AJ32" s="682"/>
      <c r="AK32" s="903"/>
      <c r="AL32" s="88" t="str">
        <f ca="1">IF(AND(ISTEXT($E32),ISTEXT($B32)),"산출기준 &gt;&gt;  "&amp;_xlfn.XLOOKUP($E32,산출기준!$D:$D,산출기준!$E:$E,"매칭실패"),"")</f>
        <v>산출기준 &gt;&gt;  [MISC : EA base]</v>
      </c>
    </row>
    <row r="33" spans="2:38" ht="49.9" customHeight="1" outlineLevel="1">
      <c r="B33" s="772"/>
      <c r="C33" s="773"/>
      <c r="D33" s="773"/>
      <c r="E33" s="773"/>
      <c r="F33" s="773"/>
      <c r="G33" s="759" t="str">
        <f>N33&amp;" "&amp;IF(Q33=0,"",Q33)</f>
        <v xml:space="preserve">Steel Bollard </v>
      </c>
      <c r="H33" s="817" t="s">
        <v>4161</v>
      </c>
      <c r="I33" s="765" t="str">
        <f>LEFT(H33,14)</f>
        <v>A04AV219-00002</v>
      </c>
      <c r="J33" s="766"/>
      <c r="K33" s="766" t="str">
        <f>IFERROR(VLOOKUP($I33,'WM-AR'!$I$7:$AS$3267,34,FALSE),"")</f>
        <v>EA</v>
      </c>
      <c r="L33" s="766" t="str">
        <f>IFERROR(VLOOKUP($I33,'WM-AR'!$I$7:$AS$3267,4,FALSE),"")</f>
        <v>Finishing Work</v>
      </c>
      <c r="M33" s="766" t="str">
        <f>IFERROR(VLOOKUP($I33,'WM-AR'!$I$7:$AS$3267,6,FALSE),"")</f>
        <v>Misc. Work</v>
      </c>
      <c r="N33" s="766" t="str">
        <f>IFERROR(VLOOKUP($I33,'WM-AR'!$I$7:$AS$3267,8,FALSE),"")</f>
        <v>Steel Bollard</v>
      </c>
      <c r="O33" s="766" t="str">
        <f>IFERROR(VLOOKUP($I33,'WM-AR'!$I$7:$AS$3267,10,FALSE),"")</f>
        <v>Removable Type</v>
      </c>
      <c r="P33" s="766">
        <f>IFERROR(VLOOKUP($I33,'WM-AR'!$I$7:$AS$3267,12,FALSE),"")</f>
        <v>0</v>
      </c>
      <c r="Q33" s="766">
        <f>IFERROR(VLOOKUP($I33,'WM-AR'!$I$7:$AS$3267,14,FALSE),"")</f>
        <v>0</v>
      </c>
      <c r="R33" s="766">
        <f>IFERROR(VLOOKUP($I33,'WM-AR'!$I$7:$AS$3267,16,FALSE),"")</f>
        <v>0</v>
      </c>
      <c r="S33" s="766">
        <f>IFERROR(VLOOKUP($I33,'WM-AR'!$I$7:$AS$3267,18,FALSE),"")</f>
        <v>0</v>
      </c>
      <c r="T33" s="766" t="str">
        <f>IFERROR(VLOOKUP($I33,'WM-AR'!$I$7:$AS$3267,20,FALSE),"")</f>
        <v>w/ Paint, Concrete Fill</v>
      </c>
      <c r="U33" s="766">
        <f>IFERROR(VLOOKUP($I33,'WM-AR'!$I$7:$AS$3267,22,FALSE),"")</f>
        <v>0</v>
      </c>
      <c r="V33" s="766">
        <f>IFERROR(VLOOKUP($I33,'WM-AR'!$I$7:$AS$3267,24,FALSE),"")</f>
        <v>0</v>
      </c>
      <c r="W33" s="766">
        <f>IFERROR(VLOOKUP($I33,'WM-AR'!$I$7:$AS$3267,25,FALSE),"")</f>
        <v>0</v>
      </c>
      <c r="X33" s="766" t="str">
        <f>IFERROR(VLOOKUP($I33,'WM-AR'!$I$7:$AS$3267,26,FALSE),"")</f>
        <v>DIA=(  )mm / H=(  )mm</v>
      </c>
      <c r="Y33" s="766">
        <f>IFERROR(VLOOKUP($I33,'WM-AR'!$I$7:$AS$3267,27,FALSE),"")</f>
        <v>0</v>
      </c>
      <c r="Z33" s="766">
        <f>IFERROR(VLOOKUP($I33,'WM-AR'!$I$7:$AS$3267,28,FALSE),"")</f>
        <v>0</v>
      </c>
      <c r="AA33" s="766">
        <f>IFERROR(VLOOKUP($I33,'WM-AR'!$I$7:$AS$3267,29,FALSE),"")</f>
        <v>0</v>
      </c>
      <c r="AB33" s="766">
        <f>IFERROR(VLOOKUP($I33,'WM-AR'!$I$7:$AS$3267,30,FALSE),"")</f>
        <v>0</v>
      </c>
      <c r="AC33" s="766">
        <f>IFERROR(VLOOKUP($I33,'WM-AR'!$I$7:$AS$3267,31,FALSE),"")</f>
        <v>0</v>
      </c>
      <c r="AD33" s="766">
        <f>IFERROR(VLOOKUP($I33,'WM-AR'!$I$7:$AS$3267,32,FALSE),"")</f>
        <v>0</v>
      </c>
      <c r="AE33" s="766" t="str">
        <f>IFERROR(VLOOKUP($I33,'WM-AR'!$I$7:$AS$3267,33,FALSE),"")</f>
        <v/>
      </c>
      <c r="AF33" s="817" t="s">
        <v>4162</v>
      </c>
      <c r="AG33" s="768" t="s">
        <v>4163</v>
      </c>
      <c r="AH33" s="768" t="s">
        <v>4163</v>
      </c>
      <c r="AI33" s="1135"/>
      <c r="AJ33" s="1135" t="str">
        <f>K33</f>
        <v>EA</v>
      </c>
      <c r="AK33" s="905"/>
      <c r="AL33" s="88" t="str">
        <f>IF(AND(ISTEXT($E33),ISTEXT($B33)),"산출기준 &gt;&gt;  "&amp;_xlfn.XLOOKUP($E33,산출기준!$D:$D,산출기준!$E:$E,"매칭실패"),"")</f>
        <v/>
      </c>
    </row>
    <row r="34" spans="2:38" ht="33">
      <c r="B34" s="1127"/>
      <c r="C34" s="1165"/>
      <c r="D34" s="1165" t="s">
        <v>3326</v>
      </c>
      <c r="E34" s="1165"/>
      <c r="F34" s="1165"/>
      <c r="G34" s="1131" t="s">
        <v>2509</v>
      </c>
      <c r="H34" s="1131"/>
      <c r="I34" s="1130" t="str">
        <f t="shared" ref="I34:I36" si="4">LEFT(H34,14)</f>
        <v/>
      </c>
      <c r="J34" s="1132"/>
      <c r="K34" s="1132" t="str">
        <f>IFERROR(VLOOKUP($I34,'WM-AR'!$I$7:$AS$3267,34,FALSE),"")</f>
        <v/>
      </c>
      <c r="L34" s="1132" t="str">
        <f>IFERROR(VLOOKUP($I34,'WM-AR'!$I$7:$AS$3267,4,FALSE),"")</f>
        <v/>
      </c>
      <c r="M34" s="1132" t="str">
        <f>IFERROR(VLOOKUP($I34,'WM-AR'!$I$7:$AS$3267,6,FALSE),"")</f>
        <v/>
      </c>
      <c r="N34" s="1132" t="str">
        <f>IFERROR(VLOOKUP($I34,'WM-AR'!$I$7:$AS$3267,8,FALSE),"")</f>
        <v/>
      </c>
      <c r="O34" s="1132" t="str">
        <f>IFERROR(VLOOKUP($I34,'WM-AR'!$I$7:$AS$3267,10,FALSE),"")</f>
        <v/>
      </c>
      <c r="P34" s="1132" t="str">
        <f>IFERROR(VLOOKUP($I34,'WM-AR'!$I$7:$AS$3267,12,FALSE),"")</f>
        <v/>
      </c>
      <c r="Q34" s="1132" t="str">
        <f>IFERROR(VLOOKUP($I34,'WM-AR'!$I$7:$AS$3267,14,FALSE),"")</f>
        <v/>
      </c>
      <c r="R34" s="1132" t="str">
        <f>IFERROR(VLOOKUP($I34,'WM-AR'!$I$7:$AS$3267,16,FALSE),"")</f>
        <v/>
      </c>
      <c r="S34" s="1132" t="str">
        <f>IFERROR(VLOOKUP($I34,'WM-AR'!$I$7:$AS$3267,18,FALSE),"")</f>
        <v/>
      </c>
      <c r="T34" s="1132" t="str">
        <f>IFERROR(VLOOKUP($I34,'WM-AR'!$I$7:$AS$3267,20,FALSE),"")</f>
        <v/>
      </c>
      <c r="U34" s="1132" t="str">
        <f>IFERROR(VLOOKUP($I34,'WM-AR'!$I$7:$AS$3267,22,FALSE),"")</f>
        <v/>
      </c>
      <c r="V34" s="1132" t="str">
        <f>IFERROR(VLOOKUP($I34,'WM-AR'!$I$7:$AS$3267,24,FALSE),"")</f>
        <v/>
      </c>
      <c r="W34" s="1132" t="str">
        <f>IFERROR(VLOOKUP($I34,'WM-AR'!$I$7:$AS$3267,25,FALSE),"")</f>
        <v/>
      </c>
      <c r="X34" s="1132" t="str">
        <f>IFERROR(VLOOKUP($I34,'WM-AR'!$I$7:$AS$3267,26,FALSE),"")</f>
        <v/>
      </c>
      <c r="Y34" s="1132" t="str">
        <f>IFERROR(VLOOKUP($I34,'WM-AR'!$I$7:$AS$3267,27,FALSE),"")</f>
        <v/>
      </c>
      <c r="Z34" s="1132" t="str">
        <f>IFERROR(VLOOKUP($I34,'WM-AR'!$I$7:$AS$3267,28,FALSE),"")</f>
        <v/>
      </c>
      <c r="AA34" s="1132" t="str">
        <f>IFERROR(VLOOKUP($I34,'WM-AR'!$I$7:$AS$3267,29,FALSE),"")</f>
        <v/>
      </c>
      <c r="AB34" s="1132" t="str">
        <f>IFERROR(VLOOKUP($I34,'WM-AR'!$I$7:$AS$3267,30,FALSE),"")</f>
        <v/>
      </c>
      <c r="AC34" s="1132" t="str">
        <f>IFERROR(VLOOKUP($I34,'WM-AR'!$I$7:$AS$3267,31,FALSE),"")</f>
        <v/>
      </c>
      <c r="AD34" s="1132" t="str">
        <f>IFERROR(VLOOKUP($I34,'WM-AR'!$I$7:$AS$3267,32,FALSE),"")</f>
        <v/>
      </c>
      <c r="AE34" s="1132" t="str">
        <f>IFERROR(VLOOKUP($I34,'WM-AR'!$I$7:$AS$3267,33,FALSE),"")</f>
        <v/>
      </c>
      <c r="AF34" s="1353"/>
      <c r="AG34" s="1134"/>
      <c r="AH34" s="1134"/>
      <c r="AI34" s="1135"/>
      <c r="AJ34" s="1135" t="str">
        <f t="shared" ref="AJ34:AJ36" si="5">K34</f>
        <v/>
      </c>
      <c r="AK34" s="1136"/>
      <c r="AL34" s="88" t="str">
        <f>IF(AND(ISTEXT($E34),ISTEXT($B34)),"산출기준 &gt;&gt;  "&amp;_xlfn.XLOOKUP($E34,산출기준!$D:$D,산출기준!$E:$E,"매칭실패"),"")</f>
        <v/>
      </c>
    </row>
    <row r="35" spans="2:38">
      <c r="B35" s="1111"/>
      <c r="C35" s="1166"/>
      <c r="D35" s="1166"/>
      <c r="E35" s="1166"/>
      <c r="F35" s="1166"/>
      <c r="G35" s="843"/>
      <c r="H35" s="843"/>
      <c r="I35" s="712" t="str">
        <f t="shared" si="4"/>
        <v/>
      </c>
      <c r="J35" s="714"/>
      <c r="K35" s="714" t="str">
        <f>IFERROR(VLOOKUP($I35,'WM-AR'!$I$7:$AS$3267,34,FALSE),"")</f>
        <v/>
      </c>
      <c r="L35" s="714" t="str">
        <f>IFERROR(VLOOKUP($I35,'WM-AR'!$I$7:$AS$3267,4,FALSE),"")</f>
        <v/>
      </c>
      <c r="M35" s="714" t="str">
        <f>IFERROR(VLOOKUP($I35,'WM-AR'!$I$7:$AS$3267,6,FALSE),"")</f>
        <v/>
      </c>
      <c r="N35" s="714" t="str">
        <f>IFERROR(VLOOKUP($I35,'WM-AR'!$I$7:$AS$3267,8,FALSE),"")</f>
        <v/>
      </c>
      <c r="O35" s="714" t="str">
        <f>IFERROR(VLOOKUP($I35,'WM-AR'!$I$7:$AS$3267,10,FALSE),"")</f>
        <v/>
      </c>
      <c r="P35" s="714" t="str">
        <f>IFERROR(VLOOKUP($I35,'WM-AR'!$I$7:$AS$3267,12,FALSE),"")</f>
        <v/>
      </c>
      <c r="Q35" s="714" t="str">
        <f>IFERROR(VLOOKUP($I35,'WM-AR'!$I$7:$AS$3267,14,FALSE),"")</f>
        <v/>
      </c>
      <c r="R35" s="714" t="str">
        <f>IFERROR(VLOOKUP($I35,'WM-AR'!$I$7:$AS$3267,16,FALSE),"")</f>
        <v/>
      </c>
      <c r="S35" s="714" t="str">
        <f>IFERROR(VLOOKUP($I35,'WM-AR'!$I$7:$AS$3267,18,FALSE),"")</f>
        <v/>
      </c>
      <c r="T35" s="714" t="str">
        <f>IFERROR(VLOOKUP($I35,'WM-AR'!$I$7:$AS$3267,20,FALSE),"")</f>
        <v/>
      </c>
      <c r="U35" s="714" t="str">
        <f>IFERROR(VLOOKUP($I35,'WM-AR'!$I$7:$AS$3267,22,FALSE),"")</f>
        <v/>
      </c>
      <c r="V35" s="714" t="str">
        <f>IFERROR(VLOOKUP($I35,'WM-AR'!$I$7:$AS$3267,24,FALSE),"")</f>
        <v/>
      </c>
      <c r="W35" s="714" t="str">
        <f>IFERROR(VLOOKUP($I35,'WM-AR'!$I$7:$AS$3267,25,FALSE),"")</f>
        <v/>
      </c>
      <c r="X35" s="714" t="str">
        <f>IFERROR(VLOOKUP($I35,'WM-AR'!$I$7:$AS$3267,26,FALSE),"")</f>
        <v/>
      </c>
      <c r="Y35" s="714" t="str">
        <f>IFERROR(VLOOKUP($I35,'WM-AR'!$I$7:$AS$3267,27,FALSE),"")</f>
        <v/>
      </c>
      <c r="Z35" s="714" t="str">
        <f>IFERROR(VLOOKUP($I35,'WM-AR'!$I$7:$AS$3267,28,FALSE),"")</f>
        <v/>
      </c>
      <c r="AA35" s="714" t="str">
        <f>IFERROR(VLOOKUP($I35,'WM-AR'!$I$7:$AS$3267,29,FALSE),"")</f>
        <v/>
      </c>
      <c r="AB35" s="714" t="str">
        <f>IFERROR(VLOOKUP($I35,'WM-AR'!$I$7:$AS$3267,30,FALSE),"")</f>
        <v/>
      </c>
      <c r="AC35" s="714" t="str">
        <f>IFERROR(VLOOKUP($I35,'WM-AR'!$I$7:$AS$3267,31,FALSE),"")</f>
        <v/>
      </c>
      <c r="AD35" s="714" t="str">
        <f>IFERROR(VLOOKUP($I35,'WM-AR'!$I$7:$AS$3267,32,FALSE),"")</f>
        <v/>
      </c>
      <c r="AE35" s="714" t="str">
        <f>IFERROR(VLOOKUP($I35,'WM-AR'!$I$7:$AS$3267,33,FALSE),"")</f>
        <v/>
      </c>
      <c r="AF35" s="1354"/>
      <c r="AG35" s="852"/>
      <c r="AH35" s="852"/>
      <c r="AI35" s="854"/>
      <c r="AJ35" s="854" t="str">
        <f t="shared" si="5"/>
        <v/>
      </c>
      <c r="AK35" s="1114"/>
      <c r="AL35" s="88" t="str">
        <f>IF(AND(ISTEXT($E35),ISTEXT($B35)),"산출기준 &gt;&gt;  "&amp;_xlfn.XLOOKUP($E35,산출기준!$D:$D,산출기준!$E:$E,"매칭실패"),"")</f>
        <v/>
      </c>
    </row>
    <row r="36" spans="2:38">
      <c r="B36" s="1116"/>
      <c r="C36" s="1167"/>
      <c r="D36" s="1167"/>
      <c r="E36" s="1167"/>
      <c r="F36" s="1167"/>
      <c r="G36" s="1120"/>
      <c r="H36" s="1120"/>
      <c r="I36" s="1119" t="str">
        <f t="shared" si="4"/>
        <v/>
      </c>
      <c r="J36" s="1121"/>
      <c r="K36" s="1121" t="str">
        <f>IFERROR(VLOOKUP($I36,'WM-AR'!$I$7:$AS$3267,34,FALSE),"")</f>
        <v/>
      </c>
      <c r="L36" s="1121" t="str">
        <f>IFERROR(VLOOKUP($I36,'WM-AR'!$I$7:$AS$3267,4,FALSE),"")</f>
        <v/>
      </c>
      <c r="M36" s="1121" t="str">
        <f>IFERROR(VLOOKUP($I36,'WM-AR'!$I$7:$AS$3267,6,FALSE),"")</f>
        <v/>
      </c>
      <c r="N36" s="1121" t="str">
        <f>IFERROR(VLOOKUP($I36,'WM-AR'!$I$7:$AS$3267,8,FALSE),"")</f>
        <v/>
      </c>
      <c r="O36" s="1121" t="str">
        <f>IFERROR(VLOOKUP($I36,'WM-AR'!$I$7:$AS$3267,10,FALSE),"")</f>
        <v/>
      </c>
      <c r="P36" s="1121" t="str">
        <f>IFERROR(VLOOKUP($I36,'WM-AR'!$I$7:$AS$3267,12,FALSE),"")</f>
        <v/>
      </c>
      <c r="Q36" s="1121" t="str">
        <f>IFERROR(VLOOKUP($I36,'WM-AR'!$I$7:$AS$3267,14,FALSE),"")</f>
        <v/>
      </c>
      <c r="R36" s="1121" t="str">
        <f>IFERROR(VLOOKUP($I36,'WM-AR'!$I$7:$AS$3267,16,FALSE),"")</f>
        <v/>
      </c>
      <c r="S36" s="1121" t="str">
        <f>IFERROR(VLOOKUP($I36,'WM-AR'!$I$7:$AS$3267,18,FALSE),"")</f>
        <v/>
      </c>
      <c r="T36" s="1121" t="str">
        <f>IFERROR(VLOOKUP($I36,'WM-AR'!$I$7:$AS$3267,20,FALSE),"")</f>
        <v/>
      </c>
      <c r="U36" s="1121" t="str">
        <f>IFERROR(VLOOKUP($I36,'WM-AR'!$I$7:$AS$3267,22,FALSE),"")</f>
        <v/>
      </c>
      <c r="V36" s="1121" t="str">
        <f>IFERROR(VLOOKUP($I36,'WM-AR'!$I$7:$AS$3267,24,FALSE),"")</f>
        <v/>
      </c>
      <c r="W36" s="1121" t="str">
        <f>IFERROR(VLOOKUP($I36,'WM-AR'!$I$7:$AS$3267,25,FALSE),"")</f>
        <v/>
      </c>
      <c r="X36" s="1121" t="str">
        <f>IFERROR(VLOOKUP($I36,'WM-AR'!$I$7:$AS$3267,26,FALSE),"")</f>
        <v/>
      </c>
      <c r="Y36" s="1121" t="str">
        <f>IFERROR(VLOOKUP($I36,'WM-AR'!$I$7:$AS$3267,27,FALSE),"")</f>
        <v/>
      </c>
      <c r="Z36" s="1121" t="str">
        <f>IFERROR(VLOOKUP($I36,'WM-AR'!$I$7:$AS$3267,28,FALSE),"")</f>
        <v/>
      </c>
      <c r="AA36" s="1121" t="str">
        <f>IFERROR(VLOOKUP($I36,'WM-AR'!$I$7:$AS$3267,29,FALSE),"")</f>
        <v/>
      </c>
      <c r="AB36" s="1121" t="str">
        <f>IFERROR(VLOOKUP($I36,'WM-AR'!$I$7:$AS$3267,30,FALSE),"")</f>
        <v/>
      </c>
      <c r="AC36" s="1121" t="str">
        <f>IFERROR(VLOOKUP($I36,'WM-AR'!$I$7:$AS$3267,31,FALSE),"")</f>
        <v/>
      </c>
      <c r="AD36" s="1121" t="str">
        <f>IFERROR(VLOOKUP($I36,'WM-AR'!$I$7:$AS$3267,32,FALSE),"")</f>
        <v/>
      </c>
      <c r="AE36" s="1121" t="str">
        <f>IFERROR(VLOOKUP($I36,'WM-AR'!$I$7:$AS$3267,33,FALSE),"")</f>
        <v/>
      </c>
      <c r="AF36" s="1355"/>
      <c r="AG36" s="1123"/>
      <c r="AH36" s="1123"/>
      <c r="AI36" s="1124"/>
      <c r="AJ36" s="1124" t="str">
        <f t="shared" si="5"/>
        <v/>
      </c>
      <c r="AK36" s="1125"/>
      <c r="AL36" s="88" t="str">
        <f>IF(AND(ISTEXT($E36),ISTEXT($B36)),"산출기준 &gt;&gt;  "&amp;_xlfn.XLOOKUP($E36,산출기준!$D:$D,산출기준!$E:$E,"매칭실패"),"")</f>
        <v/>
      </c>
    </row>
    <row r="37" spans="2:38" s="658" customFormat="1" ht="20.100000000000001" customHeight="1">
      <c r="B37" s="802"/>
      <c r="C37" s="662"/>
      <c r="D37" s="662"/>
      <c r="E37" s="662"/>
      <c r="F37" s="662"/>
      <c r="G37" s="662"/>
      <c r="H37" s="662"/>
      <c r="I37" s="652"/>
      <c r="J37" s="664"/>
      <c r="K37" s="664"/>
      <c r="L37" s="664"/>
      <c r="M37" s="664"/>
      <c r="N37" s="664"/>
      <c r="O37" s="664"/>
      <c r="P37" s="664"/>
      <c r="Q37" s="664"/>
      <c r="R37" s="664"/>
      <c r="S37" s="664"/>
      <c r="T37" s="664"/>
      <c r="U37" s="664"/>
      <c r="V37" s="664"/>
      <c r="W37" s="664"/>
      <c r="X37" s="664"/>
      <c r="Y37" s="664"/>
      <c r="Z37" s="664"/>
      <c r="AA37" s="664"/>
      <c r="AB37" s="664"/>
      <c r="AC37" s="664"/>
      <c r="AD37" s="664"/>
      <c r="AE37" s="664"/>
      <c r="AF37" s="659"/>
      <c r="AG37" s="665"/>
      <c r="AH37" s="665"/>
      <c r="AI37" s="666"/>
      <c r="AJ37" s="666"/>
      <c r="AK37" s="662"/>
      <c r="AL37" s="658" t="str">
        <f>IF(AND(ISTEXT($E37),ISTEXT($B37)),"산출기준 &gt;&gt;  "&amp;_xlfn.XLOOKUP($E37,산출기준!$D:$D,산출기준!$E:$E,"매칭실패"),"")</f>
        <v/>
      </c>
    </row>
    <row r="38" spans="2:38" s="658" customFormat="1" ht="20.100000000000001" customHeight="1">
      <c r="B38" s="802"/>
      <c r="C38" s="662"/>
      <c r="D38" s="662"/>
      <c r="E38" s="662"/>
      <c r="F38" s="662"/>
      <c r="G38" s="662"/>
      <c r="H38" s="662"/>
      <c r="I38" s="652"/>
      <c r="J38" s="664"/>
      <c r="K38" s="664"/>
      <c r="L38" s="664"/>
      <c r="M38" s="664"/>
      <c r="N38" s="664"/>
      <c r="O38" s="664"/>
      <c r="P38" s="664"/>
      <c r="Q38" s="664"/>
      <c r="R38" s="664"/>
      <c r="S38" s="664"/>
      <c r="T38" s="664"/>
      <c r="U38" s="664"/>
      <c r="V38" s="664"/>
      <c r="W38" s="664"/>
      <c r="X38" s="664"/>
      <c r="Y38" s="664"/>
      <c r="Z38" s="664"/>
      <c r="AA38" s="664"/>
      <c r="AB38" s="664"/>
      <c r="AC38" s="664"/>
      <c r="AD38" s="664"/>
      <c r="AE38" s="664"/>
      <c r="AF38" s="659"/>
      <c r="AG38" s="665"/>
      <c r="AH38" s="665"/>
      <c r="AI38" s="666"/>
      <c r="AJ38" s="666"/>
      <c r="AK38" s="662"/>
      <c r="AL38" s="658" t="str">
        <f>IF(AND(ISTEXT($E38),ISTEXT($B38)),"산출기준 &gt;&gt;  "&amp;_xlfn.XLOOKUP($E38,산출기준!$D:$D,산출기준!$E:$E,"매칭실패"),"")</f>
        <v/>
      </c>
    </row>
    <row r="39" spans="2:38" ht="34.9" customHeight="1">
      <c r="B39" s="623">
        <v>12.3</v>
      </c>
      <c r="C39" s="626" t="s">
        <v>1532</v>
      </c>
      <c r="D39" s="626"/>
      <c r="E39" s="626"/>
      <c r="F39" s="626"/>
      <c r="G39" s="1066"/>
      <c r="H39" s="1066"/>
      <c r="I39" s="630"/>
      <c r="J39" s="630"/>
      <c r="K39" s="631"/>
      <c r="L39" s="631"/>
      <c r="M39" s="631"/>
      <c r="N39" s="631"/>
      <c r="O39" s="631"/>
      <c r="P39" s="631"/>
      <c r="Q39" s="631"/>
      <c r="R39" s="631"/>
      <c r="S39" s="631"/>
      <c r="T39" s="631"/>
      <c r="U39" s="631"/>
      <c r="V39" s="631"/>
      <c r="W39" s="631"/>
      <c r="X39" s="631"/>
      <c r="Y39" s="631"/>
      <c r="Z39" s="631"/>
      <c r="AA39" s="631"/>
      <c r="AB39" s="631"/>
      <c r="AC39" s="631"/>
      <c r="AD39" s="631"/>
      <c r="AE39" s="631"/>
      <c r="AF39" s="634"/>
      <c r="AG39" s="634"/>
      <c r="AH39" s="634"/>
      <c r="AI39" s="634"/>
      <c r="AJ39" s="634"/>
      <c r="AK39" s="634"/>
      <c r="AL39" s="88" t="str">
        <f>IF(AND(ISTEXT($E39),ISTEXT($B39)),"산출기준 &gt;&gt;  "&amp;_xlfn.XLOOKUP($E39,산출기준!$D:$D,산출기준!$E:$E,"매칭실패"),"")</f>
        <v/>
      </c>
    </row>
    <row r="40" spans="2:38" s="658" customFormat="1" ht="20.100000000000001" customHeight="1">
      <c r="B40" s="1072"/>
      <c r="C40" s="639"/>
      <c r="D40" s="639"/>
      <c r="E40" s="639"/>
      <c r="F40" s="639"/>
      <c r="G40" s="639"/>
      <c r="H40" s="639"/>
      <c r="I40" s="641"/>
      <c r="J40" s="642"/>
      <c r="K40" s="642"/>
      <c r="L40" s="642"/>
      <c r="M40" s="642"/>
      <c r="N40" s="642"/>
      <c r="O40" s="642"/>
      <c r="P40" s="642"/>
      <c r="Q40" s="642"/>
      <c r="R40" s="642"/>
      <c r="S40" s="642"/>
      <c r="T40" s="642"/>
      <c r="U40" s="642"/>
      <c r="V40" s="642"/>
      <c r="W40" s="642"/>
      <c r="X40" s="642"/>
      <c r="Y40" s="642"/>
      <c r="Z40" s="642"/>
      <c r="AA40" s="642"/>
      <c r="AB40" s="642"/>
      <c r="AC40" s="642"/>
      <c r="AD40" s="642"/>
      <c r="AE40" s="642"/>
      <c r="AF40" s="636"/>
      <c r="AG40" s="643"/>
      <c r="AH40" s="643"/>
      <c r="AI40" s="644"/>
      <c r="AJ40" s="644"/>
      <c r="AK40" s="639"/>
      <c r="AL40" s="658" t="str">
        <f>IF(AND(ISTEXT($E40),ISTEXT($B40)),"산출기준 &gt;&gt;  "&amp;_xlfn.XLOOKUP($E40,산출기준!$D:$D,산출기준!$E:$E,"매칭실패"),"")</f>
        <v/>
      </c>
    </row>
    <row r="41" spans="2:38" s="658" customFormat="1" ht="20.100000000000001" customHeight="1">
      <c r="B41" s="1261"/>
      <c r="C41" s="1386" t="s">
        <v>4164</v>
      </c>
      <c r="D41" s="648"/>
      <c r="E41" s="648"/>
      <c r="F41" s="646" t="s">
        <v>4165</v>
      </c>
      <c r="G41" s="1057"/>
      <c r="H41" s="1057"/>
      <c r="I41" s="1262"/>
      <c r="J41" s="1263"/>
      <c r="K41" s="805"/>
      <c r="L41" s="805"/>
      <c r="M41" s="806"/>
      <c r="N41" s="806"/>
      <c r="O41" s="806"/>
      <c r="P41" s="806"/>
      <c r="Q41" s="806"/>
      <c r="R41" s="806"/>
      <c r="S41" s="806"/>
      <c r="T41" s="806"/>
      <c r="U41" s="806"/>
      <c r="V41" s="806"/>
      <c r="W41" s="806"/>
      <c r="X41" s="806"/>
      <c r="Y41" s="806"/>
      <c r="Z41" s="806"/>
      <c r="AA41" s="806"/>
      <c r="AB41" s="806"/>
      <c r="AC41" s="806"/>
      <c r="AD41" s="806"/>
      <c r="AE41" s="806"/>
      <c r="AF41" s="806"/>
      <c r="AG41" s="806"/>
      <c r="AH41" s="806"/>
      <c r="AL41" s="658" t="str">
        <f>IF(AND(ISTEXT($E41),ISTEXT($B41)),"산출기준 &gt;&gt;  "&amp;_xlfn.XLOOKUP($E41,산출기준!$D:$D,산출기준!$E:$E,"매칭실패"),"")</f>
        <v/>
      </c>
    </row>
    <row r="42" spans="2:38" s="658" customFormat="1" ht="20.100000000000001" customHeight="1">
      <c r="B42" s="802"/>
      <c r="C42" s="662"/>
      <c r="D42" s="662"/>
      <c r="E42" s="662"/>
      <c r="F42" s="662"/>
      <c r="G42" s="662"/>
      <c r="H42" s="662"/>
      <c r="I42" s="652"/>
      <c r="J42" s="664"/>
      <c r="K42" s="664"/>
      <c r="L42" s="664"/>
      <c r="M42" s="664"/>
      <c r="N42" s="664"/>
      <c r="O42" s="664"/>
      <c r="P42" s="664"/>
      <c r="Q42" s="664"/>
      <c r="R42" s="664"/>
      <c r="S42" s="664"/>
      <c r="T42" s="664"/>
      <c r="U42" s="664"/>
      <c r="V42" s="664"/>
      <c r="W42" s="664"/>
      <c r="X42" s="664"/>
      <c r="Y42" s="664"/>
      <c r="Z42" s="664"/>
      <c r="AA42" s="664"/>
      <c r="AB42" s="664"/>
      <c r="AC42" s="664"/>
      <c r="AD42" s="664"/>
      <c r="AE42" s="664"/>
      <c r="AF42" s="659"/>
      <c r="AG42" s="665"/>
      <c r="AH42" s="665"/>
      <c r="AI42" s="666"/>
      <c r="AJ42" s="666"/>
      <c r="AK42" s="662"/>
      <c r="AL42" s="658" t="str">
        <f>IF(AND(ISTEXT($E42),ISTEXT($B42)),"산출기준 &gt;&gt;  "&amp;_xlfn.XLOOKUP($E42,산출기준!$D:$D,산출기준!$E:$E,"매칭실패"),"")</f>
        <v/>
      </c>
    </row>
    <row r="43" spans="2:38" ht="34.9" customHeight="1">
      <c r="B43" s="808" t="str" cm="1">
        <f t="array" aca="1" ref="B43" ca="1">_xlfn.IFNA(INDIRECT("Family_표준_구성도!B"&amp;MATCH(F43,INDIRECT("Family_표준_구성도!"&amp;"C:C"),0)),"")</f>
        <v>12.3.1.1.1</v>
      </c>
      <c r="C43" s="668" t="s">
        <v>2016</v>
      </c>
      <c r="D43" s="809"/>
      <c r="E43" s="668" t="s">
        <v>4160</v>
      </c>
      <c r="F43" s="811" t="s">
        <v>1538</v>
      </c>
      <c r="G43" s="1079"/>
      <c r="H43" s="1079"/>
      <c r="I43" s="674"/>
      <c r="J43" s="674"/>
      <c r="K43" s="674"/>
      <c r="L43" s="674"/>
      <c r="M43" s="674"/>
      <c r="N43" s="675"/>
      <c r="O43" s="676"/>
      <c r="P43" s="677"/>
      <c r="Q43" s="677"/>
      <c r="R43" s="677"/>
      <c r="S43" s="677"/>
      <c r="T43" s="677"/>
      <c r="U43" s="677"/>
      <c r="V43" s="678"/>
      <c r="W43" s="679"/>
      <c r="X43" s="679"/>
      <c r="Y43" s="679"/>
      <c r="Z43" s="679"/>
      <c r="AA43" s="679"/>
      <c r="AB43" s="679"/>
      <c r="AC43" s="679"/>
      <c r="AD43" s="679"/>
      <c r="AE43" s="679"/>
      <c r="AF43" s="902"/>
      <c r="AG43" s="682"/>
      <c r="AH43" s="682"/>
      <c r="AI43" s="682"/>
      <c r="AJ43" s="682"/>
      <c r="AK43" s="903"/>
      <c r="AL43" s="88" t="str">
        <f ca="1">IF(AND(ISTEXT($E43),ISTEXT($B43)),"산출기준 &gt;&gt;  "&amp;_xlfn.XLOOKUP($E43,산출기준!$D:$D,산출기준!$E:$E,"매칭실패"),"")</f>
        <v>산출기준 &gt;&gt;  [MISC : EA base]</v>
      </c>
    </row>
    <row r="44" spans="2:38" ht="49.9" customHeight="1" outlineLevel="1">
      <c r="B44" s="772"/>
      <c r="C44" s="773"/>
      <c r="D44" s="773"/>
      <c r="E44" s="773"/>
      <c r="F44" s="773"/>
      <c r="G44" s="759" t="str">
        <f>N44&amp;" "&amp;IF(Q44=0,"",Q44)</f>
        <v xml:space="preserve">Roof Drain (for Building) </v>
      </c>
      <c r="H44" s="817" t="s">
        <v>4166</v>
      </c>
      <c r="I44" s="765" t="str">
        <f>LEFT(H44,14)</f>
        <v>A04AV205-00010</v>
      </c>
      <c r="J44" s="766"/>
      <c r="K44" s="766" t="str">
        <f>IFERROR(VLOOKUP($I44,'WM-AR'!$I$7:$AS$3267,34,FALSE),"")</f>
        <v>EA</v>
      </c>
      <c r="L44" s="766" t="str">
        <f>IFERROR(VLOOKUP($I44,'WM-AR'!$I$7:$AS$3267,4,FALSE),"")</f>
        <v>Finishing Work</v>
      </c>
      <c r="M44" s="766" t="str">
        <f>IFERROR(VLOOKUP($I44,'WM-AR'!$I$7:$AS$3267,6,FALSE),"")</f>
        <v>Misc. Work</v>
      </c>
      <c r="N44" s="766" t="str">
        <f>IFERROR(VLOOKUP($I44,'WM-AR'!$I$7:$AS$3267,8,FALSE),"")</f>
        <v>Roof Drain (for Building)</v>
      </c>
      <c r="O44" s="766" t="str">
        <f>IFERROR(VLOOKUP($I44,'WM-AR'!$I$7:$AS$3267,10,FALSE),"")</f>
        <v>Stainless Steel Type</v>
      </c>
      <c r="P44" s="766">
        <f>IFERROR(VLOOKUP($I44,'WM-AR'!$I$7:$AS$3267,12,FALSE),"")</f>
        <v>0</v>
      </c>
      <c r="Q44" s="766">
        <f>IFERROR(VLOOKUP($I44,'WM-AR'!$I$7:$AS$3267,14,FALSE),"")</f>
        <v>0</v>
      </c>
      <c r="R44" s="766">
        <f>IFERROR(VLOOKUP($I44,'WM-AR'!$I$7:$AS$3267,16,FALSE),"")</f>
        <v>0</v>
      </c>
      <c r="S44" s="766">
        <f>IFERROR(VLOOKUP($I44,'WM-AR'!$I$7:$AS$3267,18,FALSE),"")</f>
        <v>0</v>
      </c>
      <c r="T44" s="766" t="str">
        <f>IFERROR(VLOOKUP($I44,'WM-AR'!$I$7:$AS$3267,20,FALSE),"")</f>
        <v/>
      </c>
      <c r="U44" s="766">
        <f>IFERROR(VLOOKUP($I44,'WM-AR'!$I$7:$AS$3267,22,FALSE),"")</f>
        <v>0</v>
      </c>
      <c r="V44" s="766" t="str">
        <f>IFERROR(VLOOKUP($I44,'WM-AR'!$I$7:$AS$3267,24,FALSE),"")</f>
        <v>DIA=150mm</v>
      </c>
      <c r="W44" s="766">
        <f>IFERROR(VLOOKUP($I44,'WM-AR'!$I$7:$AS$3267,25,FALSE),"")</f>
        <v>0</v>
      </c>
      <c r="X44" s="766" t="str">
        <f>IFERROR(VLOOKUP($I44,'WM-AR'!$I$7:$AS$3267,26,FALSE),"")</f>
        <v/>
      </c>
      <c r="Y44" s="766">
        <f>IFERROR(VLOOKUP($I44,'WM-AR'!$I$7:$AS$3267,27,FALSE),"")</f>
        <v>0</v>
      </c>
      <c r="Z44" s="766">
        <f>IFERROR(VLOOKUP($I44,'WM-AR'!$I$7:$AS$3267,28,FALSE),"")</f>
        <v>0</v>
      </c>
      <c r="AA44" s="766">
        <f>IFERROR(VLOOKUP($I44,'WM-AR'!$I$7:$AS$3267,29,FALSE),"")</f>
        <v>0</v>
      </c>
      <c r="AB44" s="766">
        <f>IFERROR(VLOOKUP($I44,'WM-AR'!$I$7:$AS$3267,30,FALSE),"")</f>
        <v>0</v>
      </c>
      <c r="AC44" s="766">
        <f>IFERROR(VLOOKUP($I44,'WM-AR'!$I$7:$AS$3267,31,FALSE),"")</f>
        <v>0</v>
      </c>
      <c r="AD44" s="766">
        <f>IFERROR(VLOOKUP($I44,'WM-AR'!$I$7:$AS$3267,32,FALSE),"")</f>
        <v>0</v>
      </c>
      <c r="AE44" s="766" t="str">
        <f>IFERROR(VLOOKUP($I44,'WM-AR'!$I$7:$AS$3267,33,FALSE),"")</f>
        <v/>
      </c>
      <c r="AF44" s="817"/>
      <c r="AG44" s="768" t="s">
        <v>4163</v>
      </c>
      <c r="AH44" s="768" t="s">
        <v>4163</v>
      </c>
      <c r="AI44" s="1135"/>
      <c r="AJ44" s="1135" t="str">
        <f>K44</f>
        <v>EA</v>
      </c>
      <c r="AK44" s="905"/>
      <c r="AL44" s="88" t="str">
        <f>IF(AND(ISTEXT($E44),ISTEXT($B44)),"산출기준 &gt;&gt;  "&amp;_xlfn.XLOOKUP($E44,산출기준!$D:$D,산출기준!$E:$E,"매칭실패"),"")</f>
        <v/>
      </c>
    </row>
    <row r="45" spans="2:38">
      <c r="B45" s="1127"/>
      <c r="C45" s="1165"/>
      <c r="D45" s="1165"/>
      <c r="E45" s="1165"/>
      <c r="F45" s="1165"/>
      <c r="G45" s="1131" t="s">
        <v>4167</v>
      </c>
      <c r="H45" s="1131"/>
      <c r="I45" s="1130" t="str">
        <f t="shared" ref="I45:I47" si="6">LEFT(H45,14)</f>
        <v/>
      </c>
      <c r="J45" s="1132"/>
      <c r="K45" s="1132" t="str">
        <f>IFERROR(VLOOKUP($I45,'WM-AR'!$I$7:$AS$3267,34,FALSE),"")</f>
        <v/>
      </c>
      <c r="L45" s="1132" t="str">
        <f>IFERROR(VLOOKUP($I45,'WM-AR'!$I$7:$AS$3267,4,FALSE),"")</f>
        <v/>
      </c>
      <c r="M45" s="1132" t="str">
        <f>IFERROR(VLOOKUP($I45,'WM-AR'!$I$7:$AS$3267,6,FALSE),"")</f>
        <v/>
      </c>
      <c r="N45" s="1132" t="str">
        <f>IFERROR(VLOOKUP($I45,'WM-AR'!$I$7:$AS$3267,8,FALSE),"")</f>
        <v/>
      </c>
      <c r="O45" s="1132" t="str">
        <f>IFERROR(VLOOKUP($I45,'WM-AR'!$I$7:$AS$3267,10,FALSE),"")</f>
        <v/>
      </c>
      <c r="P45" s="1132" t="str">
        <f>IFERROR(VLOOKUP($I45,'WM-AR'!$I$7:$AS$3267,12,FALSE),"")</f>
        <v/>
      </c>
      <c r="Q45" s="1132" t="str">
        <f>IFERROR(VLOOKUP($I45,'WM-AR'!$I$7:$AS$3267,14,FALSE),"")</f>
        <v/>
      </c>
      <c r="R45" s="1132" t="str">
        <f>IFERROR(VLOOKUP($I45,'WM-AR'!$I$7:$AS$3267,16,FALSE),"")</f>
        <v/>
      </c>
      <c r="S45" s="1132" t="str">
        <f>IFERROR(VLOOKUP($I45,'WM-AR'!$I$7:$AS$3267,18,FALSE),"")</f>
        <v/>
      </c>
      <c r="T45" s="1132" t="str">
        <f>IFERROR(VLOOKUP($I45,'WM-AR'!$I$7:$AS$3267,20,FALSE),"")</f>
        <v/>
      </c>
      <c r="U45" s="1132" t="str">
        <f>IFERROR(VLOOKUP($I45,'WM-AR'!$I$7:$AS$3267,22,FALSE),"")</f>
        <v/>
      </c>
      <c r="V45" s="1132" t="str">
        <f>IFERROR(VLOOKUP($I45,'WM-AR'!$I$7:$AS$3267,24,FALSE),"")</f>
        <v/>
      </c>
      <c r="W45" s="1132" t="str">
        <f>IFERROR(VLOOKUP($I45,'WM-AR'!$I$7:$AS$3267,25,FALSE),"")</f>
        <v/>
      </c>
      <c r="X45" s="1132" t="str">
        <f>IFERROR(VLOOKUP($I45,'WM-AR'!$I$7:$AS$3267,26,FALSE),"")</f>
        <v/>
      </c>
      <c r="Y45" s="1132" t="str">
        <f>IFERROR(VLOOKUP($I45,'WM-AR'!$I$7:$AS$3267,27,FALSE),"")</f>
        <v/>
      </c>
      <c r="Z45" s="1132" t="str">
        <f>IFERROR(VLOOKUP($I45,'WM-AR'!$I$7:$AS$3267,28,FALSE),"")</f>
        <v/>
      </c>
      <c r="AA45" s="1132" t="str">
        <f>IFERROR(VLOOKUP($I45,'WM-AR'!$I$7:$AS$3267,29,FALSE),"")</f>
        <v/>
      </c>
      <c r="AB45" s="1132" t="str">
        <f>IFERROR(VLOOKUP($I45,'WM-AR'!$I$7:$AS$3267,30,FALSE),"")</f>
        <v/>
      </c>
      <c r="AC45" s="1132" t="str">
        <f>IFERROR(VLOOKUP($I45,'WM-AR'!$I$7:$AS$3267,31,FALSE),"")</f>
        <v/>
      </c>
      <c r="AD45" s="1132" t="str">
        <f>IFERROR(VLOOKUP($I45,'WM-AR'!$I$7:$AS$3267,32,FALSE),"")</f>
        <v/>
      </c>
      <c r="AE45" s="1132" t="str">
        <f>IFERROR(VLOOKUP($I45,'WM-AR'!$I$7:$AS$3267,33,FALSE),"")</f>
        <v/>
      </c>
      <c r="AF45" s="1353"/>
      <c r="AG45" s="1134"/>
      <c r="AH45" s="1134"/>
      <c r="AI45" s="1135"/>
      <c r="AJ45" s="1135" t="str">
        <f t="shared" ref="AJ45:AJ47" si="7">K45</f>
        <v/>
      </c>
      <c r="AK45" s="1136"/>
      <c r="AL45" s="88" t="str">
        <f>IF(AND(ISTEXT($E45),ISTEXT($B45)),"산출기준 &gt;&gt;  "&amp;_xlfn.XLOOKUP($E45,산출기준!$D:$D,산출기준!$E:$E,"매칭실패"),"")</f>
        <v/>
      </c>
    </row>
    <row r="46" spans="2:38">
      <c r="B46" s="1111"/>
      <c r="C46" s="1166"/>
      <c r="D46" s="1166"/>
      <c r="E46" s="1166"/>
      <c r="F46" s="1166"/>
      <c r="G46" s="843"/>
      <c r="H46" s="843"/>
      <c r="I46" s="712" t="str">
        <f t="shared" si="6"/>
        <v/>
      </c>
      <c r="J46" s="714"/>
      <c r="K46" s="714" t="str">
        <f>IFERROR(VLOOKUP($I46,'WM-AR'!$I$7:$AS$3267,34,FALSE),"")</f>
        <v/>
      </c>
      <c r="L46" s="714" t="str">
        <f>IFERROR(VLOOKUP($I46,'WM-AR'!$I$7:$AS$3267,4,FALSE),"")</f>
        <v/>
      </c>
      <c r="M46" s="714" t="str">
        <f>IFERROR(VLOOKUP($I46,'WM-AR'!$I$7:$AS$3267,6,FALSE),"")</f>
        <v/>
      </c>
      <c r="N46" s="714" t="str">
        <f>IFERROR(VLOOKUP($I46,'WM-AR'!$I$7:$AS$3267,8,FALSE),"")</f>
        <v/>
      </c>
      <c r="O46" s="714" t="str">
        <f>IFERROR(VLOOKUP($I46,'WM-AR'!$I$7:$AS$3267,10,FALSE),"")</f>
        <v/>
      </c>
      <c r="P46" s="714" t="str">
        <f>IFERROR(VLOOKUP($I46,'WM-AR'!$I$7:$AS$3267,12,FALSE),"")</f>
        <v/>
      </c>
      <c r="Q46" s="714" t="str">
        <f>IFERROR(VLOOKUP($I46,'WM-AR'!$I$7:$AS$3267,14,FALSE),"")</f>
        <v/>
      </c>
      <c r="R46" s="714" t="str">
        <f>IFERROR(VLOOKUP($I46,'WM-AR'!$I$7:$AS$3267,16,FALSE),"")</f>
        <v/>
      </c>
      <c r="S46" s="714" t="str">
        <f>IFERROR(VLOOKUP($I46,'WM-AR'!$I$7:$AS$3267,18,FALSE),"")</f>
        <v/>
      </c>
      <c r="T46" s="714" t="str">
        <f>IFERROR(VLOOKUP($I46,'WM-AR'!$I$7:$AS$3267,20,FALSE),"")</f>
        <v/>
      </c>
      <c r="U46" s="714" t="str">
        <f>IFERROR(VLOOKUP($I46,'WM-AR'!$I$7:$AS$3267,22,FALSE),"")</f>
        <v/>
      </c>
      <c r="V46" s="714" t="str">
        <f>IFERROR(VLOOKUP($I46,'WM-AR'!$I$7:$AS$3267,24,FALSE),"")</f>
        <v/>
      </c>
      <c r="W46" s="714" t="str">
        <f>IFERROR(VLOOKUP($I46,'WM-AR'!$I$7:$AS$3267,25,FALSE),"")</f>
        <v/>
      </c>
      <c r="X46" s="714" t="str">
        <f>IFERROR(VLOOKUP($I46,'WM-AR'!$I$7:$AS$3267,26,FALSE),"")</f>
        <v/>
      </c>
      <c r="Y46" s="714" t="str">
        <f>IFERROR(VLOOKUP($I46,'WM-AR'!$I$7:$AS$3267,27,FALSE),"")</f>
        <v/>
      </c>
      <c r="Z46" s="714" t="str">
        <f>IFERROR(VLOOKUP($I46,'WM-AR'!$I$7:$AS$3267,28,FALSE),"")</f>
        <v/>
      </c>
      <c r="AA46" s="714" t="str">
        <f>IFERROR(VLOOKUP($I46,'WM-AR'!$I$7:$AS$3267,29,FALSE),"")</f>
        <v/>
      </c>
      <c r="AB46" s="714" t="str">
        <f>IFERROR(VLOOKUP($I46,'WM-AR'!$I$7:$AS$3267,30,FALSE),"")</f>
        <v/>
      </c>
      <c r="AC46" s="714" t="str">
        <f>IFERROR(VLOOKUP($I46,'WM-AR'!$I$7:$AS$3267,31,FALSE),"")</f>
        <v/>
      </c>
      <c r="AD46" s="714" t="str">
        <f>IFERROR(VLOOKUP($I46,'WM-AR'!$I$7:$AS$3267,32,FALSE),"")</f>
        <v/>
      </c>
      <c r="AE46" s="714" t="str">
        <f>IFERROR(VLOOKUP($I46,'WM-AR'!$I$7:$AS$3267,33,FALSE),"")</f>
        <v/>
      </c>
      <c r="AF46" s="1354"/>
      <c r="AG46" s="852"/>
      <c r="AH46" s="852"/>
      <c r="AI46" s="854"/>
      <c r="AJ46" s="854" t="str">
        <f t="shared" si="7"/>
        <v/>
      </c>
      <c r="AK46" s="1114"/>
      <c r="AL46" s="88" t="str">
        <f>IF(AND(ISTEXT($E46),ISTEXT($B46)),"산출기준 &gt;&gt;  "&amp;_xlfn.XLOOKUP($E46,산출기준!$D:$D,산출기준!$E:$E,"매칭실패"),"")</f>
        <v/>
      </c>
    </row>
    <row r="47" spans="2:38">
      <c r="B47" s="1116"/>
      <c r="C47" s="1167"/>
      <c r="D47" s="1167"/>
      <c r="E47" s="1167"/>
      <c r="F47" s="1167"/>
      <c r="G47" s="1120"/>
      <c r="H47" s="1120"/>
      <c r="I47" s="1119" t="str">
        <f t="shared" si="6"/>
        <v/>
      </c>
      <c r="J47" s="1121"/>
      <c r="K47" s="1121" t="str">
        <f>IFERROR(VLOOKUP($I47,'WM-AR'!$I$7:$AS$3267,34,FALSE),"")</f>
        <v/>
      </c>
      <c r="L47" s="1121" t="str">
        <f>IFERROR(VLOOKUP($I47,'WM-AR'!$I$7:$AS$3267,4,FALSE),"")</f>
        <v/>
      </c>
      <c r="M47" s="1121" t="str">
        <f>IFERROR(VLOOKUP($I47,'WM-AR'!$I$7:$AS$3267,6,FALSE),"")</f>
        <v/>
      </c>
      <c r="N47" s="1121" t="str">
        <f>IFERROR(VLOOKUP($I47,'WM-AR'!$I$7:$AS$3267,8,FALSE),"")</f>
        <v/>
      </c>
      <c r="O47" s="1121" t="str">
        <f>IFERROR(VLOOKUP($I47,'WM-AR'!$I$7:$AS$3267,10,FALSE),"")</f>
        <v/>
      </c>
      <c r="P47" s="1121" t="str">
        <f>IFERROR(VLOOKUP($I47,'WM-AR'!$I$7:$AS$3267,12,FALSE),"")</f>
        <v/>
      </c>
      <c r="Q47" s="1121" t="str">
        <f>IFERROR(VLOOKUP($I47,'WM-AR'!$I$7:$AS$3267,14,FALSE),"")</f>
        <v/>
      </c>
      <c r="R47" s="1121" t="str">
        <f>IFERROR(VLOOKUP($I47,'WM-AR'!$I$7:$AS$3267,16,FALSE),"")</f>
        <v/>
      </c>
      <c r="S47" s="1121" t="str">
        <f>IFERROR(VLOOKUP($I47,'WM-AR'!$I$7:$AS$3267,18,FALSE),"")</f>
        <v/>
      </c>
      <c r="T47" s="1121" t="str">
        <f>IFERROR(VLOOKUP($I47,'WM-AR'!$I$7:$AS$3267,20,FALSE),"")</f>
        <v/>
      </c>
      <c r="U47" s="1121" t="str">
        <f>IFERROR(VLOOKUP($I47,'WM-AR'!$I$7:$AS$3267,22,FALSE),"")</f>
        <v/>
      </c>
      <c r="V47" s="1121" t="str">
        <f>IFERROR(VLOOKUP($I47,'WM-AR'!$I$7:$AS$3267,24,FALSE),"")</f>
        <v/>
      </c>
      <c r="W47" s="1121" t="str">
        <f>IFERROR(VLOOKUP($I47,'WM-AR'!$I$7:$AS$3267,25,FALSE),"")</f>
        <v/>
      </c>
      <c r="X47" s="1121" t="str">
        <f>IFERROR(VLOOKUP($I47,'WM-AR'!$I$7:$AS$3267,26,FALSE),"")</f>
        <v/>
      </c>
      <c r="Y47" s="1121" t="str">
        <f>IFERROR(VLOOKUP($I47,'WM-AR'!$I$7:$AS$3267,27,FALSE),"")</f>
        <v/>
      </c>
      <c r="Z47" s="1121" t="str">
        <f>IFERROR(VLOOKUP($I47,'WM-AR'!$I$7:$AS$3267,28,FALSE),"")</f>
        <v/>
      </c>
      <c r="AA47" s="1121" t="str">
        <f>IFERROR(VLOOKUP($I47,'WM-AR'!$I$7:$AS$3267,29,FALSE),"")</f>
        <v/>
      </c>
      <c r="AB47" s="1121" t="str">
        <f>IFERROR(VLOOKUP($I47,'WM-AR'!$I$7:$AS$3267,30,FALSE),"")</f>
        <v/>
      </c>
      <c r="AC47" s="1121" t="str">
        <f>IFERROR(VLOOKUP($I47,'WM-AR'!$I$7:$AS$3267,31,FALSE),"")</f>
        <v/>
      </c>
      <c r="AD47" s="1121" t="str">
        <f>IFERROR(VLOOKUP($I47,'WM-AR'!$I$7:$AS$3267,32,FALSE),"")</f>
        <v/>
      </c>
      <c r="AE47" s="1121" t="str">
        <f>IFERROR(VLOOKUP($I47,'WM-AR'!$I$7:$AS$3267,33,FALSE),"")</f>
        <v/>
      </c>
      <c r="AF47" s="1355"/>
      <c r="AG47" s="1123"/>
      <c r="AH47" s="1123"/>
      <c r="AI47" s="1124"/>
      <c r="AJ47" s="1124" t="str">
        <f t="shared" si="7"/>
        <v/>
      </c>
      <c r="AK47" s="1125"/>
      <c r="AL47" s="88" t="str">
        <f>IF(AND(ISTEXT($E47),ISTEXT($B47)),"산출기준 &gt;&gt;  "&amp;_xlfn.XLOOKUP($E47,산출기준!$D:$D,산출기준!$E:$E,"매칭실패"),"")</f>
        <v/>
      </c>
    </row>
    <row r="48" spans="2:38" s="658" customFormat="1" ht="20.100000000000001" customHeight="1">
      <c r="B48" s="1072"/>
      <c r="C48" s="639"/>
      <c r="D48" s="639"/>
      <c r="E48" s="639"/>
      <c r="F48" s="639"/>
      <c r="G48" s="639"/>
      <c r="H48" s="639"/>
      <c r="I48" s="641"/>
      <c r="J48" s="642"/>
      <c r="K48" s="642"/>
      <c r="L48" s="642"/>
      <c r="M48" s="642"/>
      <c r="N48" s="642"/>
      <c r="O48" s="642"/>
      <c r="P48" s="642"/>
      <c r="Q48" s="642"/>
      <c r="R48" s="642"/>
      <c r="S48" s="642"/>
      <c r="T48" s="642"/>
      <c r="U48" s="642"/>
      <c r="V48" s="642"/>
      <c r="W48" s="642"/>
      <c r="X48" s="642"/>
      <c r="Y48" s="642"/>
      <c r="Z48" s="642"/>
      <c r="AA48" s="642"/>
      <c r="AB48" s="642"/>
      <c r="AC48" s="642"/>
      <c r="AD48" s="642"/>
      <c r="AE48" s="642"/>
      <c r="AF48" s="636"/>
      <c r="AG48" s="643"/>
      <c r="AH48" s="643"/>
      <c r="AI48" s="644"/>
      <c r="AJ48" s="644"/>
      <c r="AK48" s="639"/>
      <c r="AL48" s="658" t="str">
        <f>IF(AND(ISTEXT($E48),ISTEXT($B48)),"산출기준 &gt;&gt;  "&amp;_xlfn.XLOOKUP($E48,산출기준!$D:$D,산출기준!$E:$E,"매칭실패"),"")</f>
        <v/>
      </c>
    </row>
    <row r="49" spans="2:38" s="658" customFormat="1" ht="20.100000000000001" customHeight="1">
      <c r="B49" s="1261"/>
      <c r="C49" s="1386" t="s">
        <v>4168</v>
      </c>
      <c r="D49" s="648"/>
      <c r="E49" s="648"/>
      <c r="F49" s="646" t="s">
        <v>4169</v>
      </c>
      <c r="G49" s="1057"/>
      <c r="H49" s="1057"/>
      <c r="I49" s="1262"/>
      <c r="J49" s="1263"/>
      <c r="K49" s="805"/>
      <c r="L49" s="805"/>
      <c r="M49" s="806"/>
      <c r="N49" s="806"/>
      <c r="O49" s="806"/>
      <c r="P49" s="806"/>
      <c r="Q49" s="806"/>
      <c r="R49" s="806"/>
      <c r="S49" s="806"/>
      <c r="T49" s="806"/>
      <c r="U49" s="806"/>
      <c r="V49" s="806"/>
      <c r="W49" s="806"/>
      <c r="X49" s="806"/>
      <c r="Y49" s="806"/>
      <c r="Z49" s="806"/>
      <c r="AA49" s="806"/>
      <c r="AB49" s="806"/>
      <c r="AC49" s="806"/>
      <c r="AD49" s="806"/>
      <c r="AE49" s="806"/>
      <c r="AF49" s="806"/>
      <c r="AG49" s="806"/>
      <c r="AH49" s="806"/>
      <c r="AL49" s="658" t="str">
        <f>IF(AND(ISTEXT($E49),ISTEXT($B49)),"산출기준 &gt;&gt;  "&amp;_xlfn.XLOOKUP($E49,산출기준!$D:$D,산출기준!$E:$E,"매칭실패"),"")</f>
        <v/>
      </c>
    </row>
    <row r="50" spans="2:38" s="658" customFormat="1" ht="20.100000000000001" customHeight="1">
      <c r="B50" s="802"/>
      <c r="C50" s="662"/>
      <c r="D50" s="662"/>
      <c r="E50" s="662"/>
      <c r="F50" s="662"/>
      <c r="G50" s="662"/>
      <c r="H50" s="662"/>
      <c r="I50" s="652"/>
      <c r="J50" s="664"/>
      <c r="K50" s="664"/>
      <c r="L50" s="664"/>
      <c r="M50" s="664"/>
      <c r="N50" s="664"/>
      <c r="O50" s="664"/>
      <c r="P50" s="664"/>
      <c r="Q50" s="664"/>
      <c r="R50" s="664"/>
      <c r="S50" s="664"/>
      <c r="T50" s="664"/>
      <c r="U50" s="664"/>
      <c r="V50" s="664"/>
      <c r="W50" s="664"/>
      <c r="X50" s="664"/>
      <c r="Y50" s="664"/>
      <c r="Z50" s="664"/>
      <c r="AA50" s="664"/>
      <c r="AB50" s="664"/>
      <c r="AC50" s="664"/>
      <c r="AD50" s="664"/>
      <c r="AE50" s="664"/>
      <c r="AF50" s="659"/>
      <c r="AG50" s="665"/>
      <c r="AH50" s="665"/>
      <c r="AI50" s="666"/>
      <c r="AJ50" s="666"/>
      <c r="AK50" s="662"/>
      <c r="AL50" s="658" t="str">
        <f>IF(AND(ISTEXT($E50),ISTEXT($B50)),"산출기준 &gt;&gt;  "&amp;_xlfn.XLOOKUP($E50,산출기준!$D:$D,산출기준!$E:$E,"매칭실패"),"")</f>
        <v/>
      </c>
    </row>
    <row r="51" spans="2:38" ht="34.9" customHeight="1">
      <c r="B51" s="808" t="str" cm="1">
        <f t="array" aca="1" ref="B51" ca="1">_xlfn.IFNA(INDIRECT("Family_표준_구성도!B"&amp;MATCH(F51,INDIRECT("Family_표준_구성도!"&amp;"C:C"),0)),"")</f>
        <v>12.3.2.1.1</v>
      </c>
      <c r="C51" s="668" t="s">
        <v>2016</v>
      </c>
      <c r="D51" s="809"/>
      <c r="E51" s="668" t="s">
        <v>2089</v>
      </c>
      <c r="F51" s="811" t="s">
        <v>4170</v>
      </c>
      <c r="G51" s="1079"/>
      <c r="H51" s="1079"/>
      <c r="I51" s="674"/>
      <c r="J51" s="674"/>
      <c r="K51" s="674"/>
      <c r="L51" s="674"/>
      <c r="M51" s="674"/>
      <c r="N51" s="675"/>
      <c r="O51" s="676"/>
      <c r="P51" s="677"/>
      <c r="Q51" s="677"/>
      <c r="R51" s="677"/>
      <c r="S51" s="677"/>
      <c r="T51" s="677"/>
      <c r="U51" s="677"/>
      <c r="V51" s="678"/>
      <c r="W51" s="679"/>
      <c r="X51" s="679"/>
      <c r="Y51" s="679"/>
      <c r="Z51" s="679"/>
      <c r="AA51" s="679"/>
      <c r="AB51" s="679"/>
      <c r="AC51" s="679"/>
      <c r="AD51" s="679"/>
      <c r="AE51" s="679"/>
      <c r="AF51" s="902"/>
      <c r="AG51" s="682"/>
      <c r="AH51" s="682"/>
      <c r="AI51" s="682"/>
      <c r="AJ51" s="682"/>
      <c r="AK51" s="903"/>
      <c r="AL51" s="88" t="str">
        <f ca="1">IF(AND(ISTEXT($E51),ISTEXT($B51)),"산출기준 &gt;&gt;  "&amp;_xlfn.XLOOKUP($E51,산출기준!$D:$D,산출기준!$E:$E,"매칭실패"),"")</f>
        <v>산출기준 &gt;&gt;  [Downspout &amp; Splash Block]</v>
      </c>
    </row>
    <row r="52" spans="2:38" ht="49.9" customHeight="1" outlineLevel="1">
      <c r="B52" s="772"/>
      <c r="C52" s="773"/>
      <c r="D52" s="773"/>
      <c r="E52" s="773"/>
      <c r="F52" s="773"/>
      <c r="G52" s="759" t="str">
        <f>N52&amp;" "&amp;IF(Q52=0,"",Q52)</f>
        <v xml:space="preserve">Downspout </v>
      </c>
      <c r="H52" s="817" t="s">
        <v>4171</v>
      </c>
      <c r="I52" s="765" t="str">
        <f>LEFT(H52,14)</f>
        <v>A04AV207-00010</v>
      </c>
      <c r="J52" s="766"/>
      <c r="K52" s="766" t="str">
        <f>IFERROR(VLOOKUP($I52,'WM-AR'!$I$7:$AS$3267,34,FALSE),"")</f>
        <v>M</v>
      </c>
      <c r="L52" s="766" t="str">
        <f>IFERROR(VLOOKUP($I52,'WM-AR'!$I$7:$AS$3267,4,FALSE),"")</f>
        <v>Finishing Work</v>
      </c>
      <c r="M52" s="766" t="str">
        <f>IFERROR(VLOOKUP($I52,'WM-AR'!$I$7:$AS$3267,6,FALSE),"")</f>
        <v>Misc. Work</v>
      </c>
      <c r="N52" s="766" t="str">
        <f>IFERROR(VLOOKUP($I52,'WM-AR'!$I$7:$AS$3267,8,FALSE),"")</f>
        <v>Downspout</v>
      </c>
      <c r="O52" s="766" t="str">
        <f>IFERROR(VLOOKUP($I52,'WM-AR'!$I$7:$AS$3267,10,FALSE),"")</f>
        <v>Stainless Steel Type</v>
      </c>
      <c r="P52" s="766">
        <f>IFERROR(VLOOKUP($I52,'WM-AR'!$I$7:$AS$3267,12,FALSE),"")</f>
        <v>0</v>
      </c>
      <c r="Q52" s="766">
        <f>IFERROR(VLOOKUP($I52,'WM-AR'!$I$7:$AS$3267,14,FALSE),"")</f>
        <v>0</v>
      </c>
      <c r="R52" s="766">
        <f>IFERROR(VLOOKUP($I52,'WM-AR'!$I$7:$AS$3267,16,FALSE),"")</f>
        <v>0</v>
      </c>
      <c r="S52" s="766">
        <f>IFERROR(VLOOKUP($I52,'WM-AR'!$I$7:$AS$3267,18,FALSE),"")</f>
        <v>0</v>
      </c>
      <c r="T52" s="766" t="str">
        <f>IFERROR(VLOOKUP($I52,'WM-AR'!$I$7:$AS$3267,20,FALSE),"")</f>
        <v>w/ Fixing Accessories</v>
      </c>
      <c r="U52" s="766">
        <f>IFERROR(VLOOKUP($I52,'WM-AR'!$I$7:$AS$3267,22,FALSE),"")</f>
        <v>0</v>
      </c>
      <c r="V52" s="766" t="str">
        <f>IFERROR(VLOOKUP($I52,'WM-AR'!$I$7:$AS$3267,24,FALSE),"")</f>
        <v>DIA=150mm</v>
      </c>
      <c r="W52" s="766">
        <f>IFERROR(VLOOKUP($I52,'WM-AR'!$I$7:$AS$3267,25,FALSE),"")</f>
        <v>0</v>
      </c>
      <c r="X52" s="766" t="str">
        <f>IFERROR(VLOOKUP($I52,'WM-AR'!$I$7:$AS$3267,26,FALSE),"")</f>
        <v/>
      </c>
      <c r="Y52" s="766">
        <f>IFERROR(VLOOKUP($I52,'WM-AR'!$I$7:$AS$3267,27,FALSE),"")</f>
        <v>0</v>
      </c>
      <c r="Z52" s="766">
        <f>IFERROR(VLOOKUP($I52,'WM-AR'!$I$7:$AS$3267,28,FALSE),"")</f>
        <v>0</v>
      </c>
      <c r="AA52" s="766">
        <f>IFERROR(VLOOKUP($I52,'WM-AR'!$I$7:$AS$3267,29,FALSE),"")</f>
        <v>0</v>
      </c>
      <c r="AB52" s="766">
        <f>IFERROR(VLOOKUP($I52,'WM-AR'!$I$7:$AS$3267,30,FALSE),"")</f>
        <v>0</v>
      </c>
      <c r="AC52" s="766">
        <f>IFERROR(VLOOKUP($I52,'WM-AR'!$I$7:$AS$3267,31,FALSE),"")</f>
        <v>0</v>
      </c>
      <c r="AD52" s="766">
        <f>IFERROR(VLOOKUP($I52,'WM-AR'!$I$7:$AS$3267,32,FALSE),"")</f>
        <v>0</v>
      </c>
      <c r="AE52" s="766" t="str">
        <f>IFERROR(VLOOKUP($I52,'WM-AR'!$I$7:$AS$3267,33,FALSE),"")</f>
        <v/>
      </c>
      <c r="AF52" s="817"/>
      <c r="AG52" s="768" t="s">
        <v>1723</v>
      </c>
      <c r="AH52" s="768" t="s">
        <v>1723</v>
      </c>
      <c r="AI52" s="1135">
        <v>31.47</v>
      </c>
      <c r="AJ52" s="1135" t="str">
        <f>K52</f>
        <v>M</v>
      </c>
      <c r="AK52" s="905"/>
      <c r="AL52" s="88" t="str">
        <f>IF(AND(ISTEXT($E52),ISTEXT($B52)),"산출기준 &gt;&gt;  "&amp;_xlfn.XLOOKUP($E52,산출기준!$D:$D,산출기준!$E:$E,"매칭실패"),"")</f>
        <v/>
      </c>
    </row>
    <row r="53" spans="2:38" ht="49.5">
      <c r="B53" s="1127"/>
      <c r="C53" s="1165"/>
      <c r="D53" s="1165" t="s">
        <v>2904</v>
      </c>
      <c r="E53" s="1165"/>
      <c r="F53" s="1165"/>
      <c r="G53" s="824" t="s">
        <v>4167</v>
      </c>
      <c r="H53" s="1131"/>
      <c r="I53" s="1130" t="str">
        <f t="shared" ref="I53:I57" si="8">LEFT(H53,14)</f>
        <v/>
      </c>
      <c r="J53" s="1132"/>
      <c r="K53" s="1132" t="str">
        <f>IFERROR(VLOOKUP($I53,'WM-AR'!$I$7:$AS$3267,34,FALSE),"")</f>
        <v/>
      </c>
      <c r="L53" s="1132" t="str">
        <f>IFERROR(VLOOKUP($I53,'WM-AR'!$I$7:$AS$3267,4,FALSE),"")</f>
        <v/>
      </c>
      <c r="M53" s="1132" t="str">
        <f>IFERROR(VLOOKUP($I53,'WM-AR'!$I$7:$AS$3267,6,FALSE),"")</f>
        <v/>
      </c>
      <c r="N53" s="1132" t="str">
        <f>IFERROR(VLOOKUP($I53,'WM-AR'!$I$7:$AS$3267,8,FALSE),"")</f>
        <v/>
      </c>
      <c r="O53" s="1132" t="str">
        <f>IFERROR(VLOOKUP($I53,'WM-AR'!$I$7:$AS$3267,10,FALSE),"")</f>
        <v/>
      </c>
      <c r="P53" s="1132" t="str">
        <f>IFERROR(VLOOKUP($I53,'WM-AR'!$I$7:$AS$3267,12,FALSE),"")</f>
        <v/>
      </c>
      <c r="Q53" s="1132" t="str">
        <f>IFERROR(VLOOKUP($I53,'WM-AR'!$I$7:$AS$3267,14,FALSE),"")</f>
        <v/>
      </c>
      <c r="R53" s="1132" t="str">
        <f>IFERROR(VLOOKUP($I53,'WM-AR'!$I$7:$AS$3267,16,FALSE),"")</f>
        <v/>
      </c>
      <c r="S53" s="1132" t="str">
        <f>IFERROR(VLOOKUP($I53,'WM-AR'!$I$7:$AS$3267,18,FALSE),"")</f>
        <v/>
      </c>
      <c r="T53" s="1132" t="str">
        <f>IFERROR(VLOOKUP($I53,'WM-AR'!$I$7:$AS$3267,20,FALSE),"")</f>
        <v/>
      </c>
      <c r="U53" s="1132" t="str">
        <f>IFERROR(VLOOKUP($I53,'WM-AR'!$I$7:$AS$3267,22,FALSE),"")</f>
        <v/>
      </c>
      <c r="V53" s="1132" t="str">
        <f>IFERROR(VLOOKUP($I53,'WM-AR'!$I$7:$AS$3267,24,FALSE),"")</f>
        <v/>
      </c>
      <c r="W53" s="1132" t="str">
        <f>IFERROR(VLOOKUP($I53,'WM-AR'!$I$7:$AS$3267,25,FALSE),"")</f>
        <v/>
      </c>
      <c r="X53" s="1132" t="str">
        <f>IFERROR(VLOOKUP($I53,'WM-AR'!$I$7:$AS$3267,26,FALSE),"")</f>
        <v/>
      </c>
      <c r="Y53" s="1132" t="str">
        <f>IFERROR(VLOOKUP($I53,'WM-AR'!$I$7:$AS$3267,27,FALSE),"")</f>
        <v/>
      </c>
      <c r="Z53" s="1132" t="str">
        <f>IFERROR(VLOOKUP($I53,'WM-AR'!$I$7:$AS$3267,28,FALSE),"")</f>
        <v/>
      </c>
      <c r="AA53" s="1132" t="str">
        <f>IFERROR(VLOOKUP($I53,'WM-AR'!$I$7:$AS$3267,29,FALSE),"")</f>
        <v/>
      </c>
      <c r="AB53" s="1132" t="str">
        <f>IFERROR(VLOOKUP($I53,'WM-AR'!$I$7:$AS$3267,30,FALSE),"")</f>
        <v/>
      </c>
      <c r="AC53" s="1132" t="str">
        <f>IFERROR(VLOOKUP($I53,'WM-AR'!$I$7:$AS$3267,31,FALSE),"")</f>
        <v/>
      </c>
      <c r="AD53" s="1132" t="str">
        <f>IFERROR(VLOOKUP($I53,'WM-AR'!$I$7:$AS$3267,32,FALSE),"")</f>
        <v/>
      </c>
      <c r="AE53" s="1132" t="str">
        <f>IFERROR(VLOOKUP($I53,'WM-AR'!$I$7:$AS$3267,33,FALSE),"")</f>
        <v/>
      </c>
      <c r="AF53" s="1353"/>
      <c r="AG53" s="1134"/>
      <c r="AH53" s="1134"/>
      <c r="AI53" s="1135"/>
      <c r="AJ53" s="1135" t="str">
        <f t="shared" ref="AJ53:AJ57" si="9">K53</f>
        <v/>
      </c>
      <c r="AK53" s="1136"/>
      <c r="AL53" s="88" t="str">
        <f>IF(AND(ISTEXT($E53),ISTEXT($B53)),"산출기준 &gt;&gt;  "&amp;_xlfn.XLOOKUP($E53,산출기준!$D:$D,산출기준!$E:$E,"매칭실패"),"")</f>
        <v/>
      </c>
    </row>
    <row r="54" spans="2:38">
      <c r="B54" s="1111"/>
      <c r="C54" s="1166"/>
      <c r="D54" s="1166"/>
      <c r="E54" s="1166"/>
      <c r="F54" s="1166"/>
      <c r="G54" s="843" t="s">
        <v>4172</v>
      </c>
      <c r="H54" s="843"/>
      <c r="I54" s="712" t="str">
        <f t="shared" si="8"/>
        <v/>
      </c>
      <c r="J54" s="714"/>
      <c r="K54" s="714" t="str">
        <f>IFERROR(VLOOKUP($I54,'WM-AR'!$I$7:$AS$3267,34,FALSE),"")</f>
        <v/>
      </c>
      <c r="L54" s="714" t="str">
        <f>IFERROR(VLOOKUP($I54,'WM-AR'!$I$7:$AS$3267,4,FALSE),"")</f>
        <v/>
      </c>
      <c r="M54" s="714" t="str">
        <f>IFERROR(VLOOKUP($I54,'WM-AR'!$I$7:$AS$3267,6,FALSE),"")</f>
        <v/>
      </c>
      <c r="N54" s="714" t="str">
        <f>IFERROR(VLOOKUP($I54,'WM-AR'!$I$7:$AS$3267,8,FALSE),"")</f>
        <v/>
      </c>
      <c r="O54" s="714" t="str">
        <f>IFERROR(VLOOKUP($I54,'WM-AR'!$I$7:$AS$3267,10,FALSE),"")</f>
        <v/>
      </c>
      <c r="P54" s="714" t="str">
        <f>IFERROR(VLOOKUP($I54,'WM-AR'!$I$7:$AS$3267,12,FALSE),"")</f>
        <v/>
      </c>
      <c r="Q54" s="714" t="str">
        <f>IFERROR(VLOOKUP($I54,'WM-AR'!$I$7:$AS$3267,14,FALSE),"")</f>
        <v/>
      </c>
      <c r="R54" s="714" t="str">
        <f>IFERROR(VLOOKUP($I54,'WM-AR'!$I$7:$AS$3267,16,FALSE),"")</f>
        <v/>
      </c>
      <c r="S54" s="714" t="str">
        <f>IFERROR(VLOOKUP($I54,'WM-AR'!$I$7:$AS$3267,18,FALSE),"")</f>
        <v/>
      </c>
      <c r="T54" s="714" t="str">
        <f>IFERROR(VLOOKUP($I54,'WM-AR'!$I$7:$AS$3267,20,FALSE),"")</f>
        <v/>
      </c>
      <c r="U54" s="714" t="str">
        <f>IFERROR(VLOOKUP($I54,'WM-AR'!$I$7:$AS$3267,22,FALSE),"")</f>
        <v/>
      </c>
      <c r="V54" s="714" t="str">
        <f>IFERROR(VLOOKUP($I54,'WM-AR'!$I$7:$AS$3267,24,FALSE),"")</f>
        <v/>
      </c>
      <c r="W54" s="714" t="str">
        <f>IFERROR(VLOOKUP($I54,'WM-AR'!$I$7:$AS$3267,25,FALSE),"")</f>
        <v/>
      </c>
      <c r="X54" s="714" t="str">
        <f>IFERROR(VLOOKUP($I54,'WM-AR'!$I$7:$AS$3267,26,FALSE),"")</f>
        <v/>
      </c>
      <c r="Y54" s="714" t="str">
        <f>IFERROR(VLOOKUP($I54,'WM-AR'!$I$7:$AS$3267,27,FALSE),"")</f>
        <v/>
      </c>
      <c r="Z54" s="714" t="str">
        <f>IFERROR(VLOOKUP($I54,'WM-AR'!$I$7:$AS$3267,28,FALSE),"")</f>
        <v/>
      </c>
      <c r="AA54" s="714" t="str">
        <f>IFERROR(VLOOKUP($I54,'WM-AR'!$I$7:$AS$3267,29,FALSE),"")</f>
        <v/>
      </c>
      <c r="AB54" s="714" t="str">
        <f>IFERROR(VLOOKUP($I54,'WM-AR'!$I$7:$AS$3267,30,FALSE),"")</f>
        <v/>
      </c>
      <c r="AC54" s="714" t="str">
        <f>IFERROR(VLOOKUP($I54,'WM-AR'!$I$7:$AS$3267,31,FALSE),"")</f>
        <v/>
      </c>
      <c r="AD54" s="714" t="str">
        <f>IFERROR(VLOOKUP($I54,'WM-AR'!$I$7:$AS$3267,32,FALSE),"")</f>
        <v/>
      </c>
      <c r="AE54" s="714" t="str">
        <f>IFERROR(VLOOKUP($I54,'WM-AR'!$I$7:$AS$3267,33,FALSE),"")</f>
        <v/>
      </c>
      <c r="AF54" s="1354"/>
      <c r="AG54" s="852"/>
      <c r="AH54" s="852"/>
      <c r="AI54" s="854"/>
      <c r="AJ54" s="854" t="str">
        <f t="shared" si="9"/>
        <v/>
      </c>
      <c r="AK54" s="1114"/>
      <c r="AL54" s="88" t="str">
        <f>IF(AND(ISTEXT($E54),ISTEXT($B54)),"산출기준 &gt;&gt;  "&amp;_xlfn.XLOOKUP($E54,산출기준!$D:$D,산출기준!$E:$E,"매칭실패"),"")</f>
        <v/>
      </c>
    </row>
    <row r="55" spans="2:38">
      <c r="B55" s="1111"/>
      <c r="C55" s="1166"/>
      <c r="D55" s="1166"/>
      <c r="E55" s="1166"/>
      <c r="F55" s="1166"/>
      <c r="G55" s="843" t="s">
        <v>4173</v>
      </c>
      <c r="H55" s="843"/>
      <c r="I55" s="712" t="str">
        <f t="shared" si="8"/>
        <v/>
      </c>
      <c r="J55" s="714"/>
      <c r="K55" s="714" t="str">
        <f>IFERROR(VLOOKUP($I55,'WM-AR'!$I$7:$AS$3267,34,FALSE),"")</f>
        <v/>
      </c>
      <c r="L55" s="714" t="str">
        <f>IFERROR(VLOOKUP($I55,'WM-AR'!$I$7:$AS$3267,4,FALSE),"")</f>
        <v/>
      </c>
      <c r="M55" s="714" t="str">
        <f>IFERROR(VLOOKUP($I55,'WM-AR'!$I$7:$AS$3267,6,FALSE),"")</f>
        <v/>
      </c>
      <c r="N55" s="714" t="str">
        <f>IFERROR(VLOOKUP($I55,'WM-AR'!$I$7:$AS$3267,8,FALSE),"")</f>
        <v/>
      </c>
      <c r="O55" s="714" t="str">
        <f>IFERROR(VLOOKUP($I55,'WM-AR'!$I$7:$AS$3267,10,FALSE),"")</f>
        <v/>
      </c>
      <c r="P55" s="714" t="str">
        <f>IFERROR(VLOOKUP($I55,'WM-AR'!$I$7:$AS$3267,12,FALSE),"")</f>
        <v/>
      </c>
      <c r="Q55" s="714" t="str">
        <f>IFERROR(VLOOKUP($I55,'WM-AR'!$I$7:$AS$3267,14,FALSE),"")</f>
        <v/>
      </c>
      <c r="R55" s="714" t="str">
        <f>IFERROR(VLOOKUP($I55,'WM-AR'!$I$7:$AS$3267,16,FALSE),"")</f>
        <v/>
      </c>
      <c r="S55" s="714" t="str">
        <f>IFERROR(VLOOKUP($I55,'WM-AR'!$I$7:$AS$3267,18,FALSE),"")</f>
        <v/>
      </c>
      <c r="T55" s="714" t="str">
        <f>IFERROR(VLOOKUP($I55,'WM-AR'!$I$7:$AS$3267,20,FALSE),"")</f>
        <v/>
      </c>
      <c r="U55" s="714" t="str">
        <f>IFERROR(VLOOKUP($I55,'WM-AR'!$I$7:$AS$3267,22,FALSE),"")</f>
        <v/>
      </c>
      <c r="V55" s="714" t="str">
        <f>IFERROR(VLOOKUP($I55,'WM-AR'!$I$7:$AS$3267,24,FALSE),"")</f>
        <v/>
      </c>
      <c r="W55" s="714" t="str">
        <f>IFERROR(VLOOKUP($I55,'WM-AR'!$I$7:$AS$3267,25,FALSE),"")</f>
        <v/>
      </c>
      <c r="X55" s="714" t="str">
        <f>IFERROR(VLOOKUP($I55,'WM-AR'!$I$7:$AS$3267,26,FALSE),"")</f>
        <v/>
      </c>
      <c r="Y55" s="714" t="str">
        <f>IFERROR(VLOOKUP($I55,'WM-AR'!$I$7:$AS$3267,27,FALSE),"")</f>
        <v/>
      </c>
      <c r="Z55" s="714" t="str">
        <f>IFERROR(VLOOKUP($I55,'WM-AR'!$I$7:$AS$3267,28,FALSE),"")</f>
        <v/>
      </c>
      <c r="AA55" s="714" t="str">
        <f>IFERROR(VLOOKUP($I55,'WM-AR'!$I$7:$AS$3267,29,FALSE),"")</f>
        <v/>
      </c>
      <c r="AB55" s="714" t="str">
        <f>IFERROR(VLOOKUP($I55,'WM-AR'!$I$7:$AS$3267,30,FALSE),"")</f>
        <v/>
      </c>
      <c r="AC55" s="714" t="str">
        <f>IFERROR(VLOOKUP($I55,'WM-AR'!$I$7:$AS$3267,31,FALSE),"")</f>
        <v/>
      </c>
      <c r="AD55" s="714" t="str">
        <f>IFERROR(VLOOKUP($I55,'WM-AR'!$I$7:$AS$3267,32,FALSE),"")</f>
        <v/>
      </c>
      <c r="AE55" s="714" t="str">
        <f>IFERROR(VLOOKUP($I55,'WM-AR'!$I$7:$AS$3267,33,FALSE),"")</f>
        <v/>
      </c>
      <c r="AF55" s="1354"/>
      <c r="AG55" s="852"/>
      <c r="AH55" s="852"/>
      <c r="AI55" s="854"/>
      <c r="AJ55" s="854" t="str">
        <f t="shared" si="9"/>
        <v/>
      </c>
      <c r="AK55" s="1114"/>
      <c r="AL55" s="88" t="str">
        <f>IF(AND(ISTEXT($E55),ISTEXT($B55)),"산출기준 &gt;&gt;  "&amp;_xlfn.XLOOKUP($E55,산출기준!$D:$D,산출기준!$E:$E,"매칭실패"),"")</f>
        <v/>
      </c>
    </row>
    <row r="56" spans="2:38">
      <c r="B56" s="1111"/>
      <c r="C56" s="1166"/>
      <c r="D56" s="1166"/>
      <c r="E56" s="1166"/>
      <c r="F56" s="1166"/>
      <c r="G56" s="1274" t="s">
        <v>4174</v>
      </c>
      <c r="H56" s="843"/>
      <c r="I56" s="712" t="str">
        <f t="shared" si="8"/>
        <v/>
      </c>
      <c r="J56" s="714"/>
      <c r="K56" s="714" t="str">
        <f>IFERROR(VLOOKUP($I56,'WM-AR'!$I$7:$AS$3267,34,FALSE),"")</f>
        <v/>
      </c>
      <c r="L56" s="714" t="str">
        <f>IFERROR(VLOOKUP($I56,'WM-AR'!$I$7:$AS$3267,4,FALSE),"")</f>
        <v/>
      </c>
      <c r="M56" s="714" t="str">
        <f>IFERROR(VLOOKUP($I56,'WM-AR'!$I$7:$AS$3267,6,FALSE),"")</f>
        <v/>
      </c>
      <c r="N56" s="714" t="str">
        <f>IFERROR(VLOOKUP($I56,'WM-AR'!$I$7:$AS$3267,8,FALSE),"")</f>
        <v/>
      </c>
      <c r="O56" s="714" t="str">
        <f>IFERROR(VLOOKUP($I56,'WM-AR'!$I$7:$AS$3267,10,FALSE),"")</f>
        <v/>
      </c>
      <c r="P56" s="714" t="str">
        <f>IFERROR(VLOOKUP($I56,'WM-AR'!$I$7:$AS$3267,12,FALSE),"")</f>
        <v/>
      </c>
      <c r="Q56" s="714" t="str">
        <f>IFERROR(VLOOKUP($I56,'WM-AR'!$I$7:$AS$3267,14,FALSE),"")</f>
        <v/>
      </c>
      <c r="R56" s="714" t="str">
        <f>IFERROR(VLOOKUP($I56,'WM-AR'!$I$7:$AS$3267,16,FALSE),"")</f>
        <v/>
      </c>
      <c r="S56" s="714" t="str">
        <f>IFERROR(VLOOKUP($I56,'WM-AR'!$I$7:$AS$3267,18,FALSE),"")</f>
        <v/>
      </c>
      <c r="T56" s="714" t="str">
        <f>IFERROR(VLOOKUP($I56,'WM-AR'!$I$7:$AS$3267,20,FALSE),"")</f>
        <v/>
      </c>
      <c r="U56" s="714" t="str">
        <f>IFERROR(VLOOKUP($I56,'WM-AR'!$I$7:$AS$3267,22,FALSE),"")</f>
        <v/>
      </c>
      <c r="V56" s="714" t="str">
        <f>IFERROR(VLOOKUP($I56,'WM-AR'!$I$7:$AS$3267,24,FALSE),"")</f>
        <v/>
      </c>
      <c r="W56" s="714" t="str">
        <f>IFERROR(VLOOKUP($I56,'WM-AR'!$I$7:$AS$3267,25,FALSE),"")</f>
        <v/>
      </c>
      <c r="X56" s="714" t="str">
        <f>IFERROR(VLOOKUP($I56,'WM-AR'!$I$7:$AS$3267,26,FALSE),"")</f>
        <v/>
      </c>
      <c r="Y56" s="714" t="str">
        <f>IFERROR(VLOOKUP($I56,'WM-AR'!$I$7:$AS$3267,27,FALSE),"")</f>
        <v/>
      </c>
      <c r="Z56" s="714" t="str">
        <f>IFERROR(VLOOKUP($I56,'WM-AR'!$I$7:$AS$3267,28,FALSE),"")</f>
        <v/>
      </c>
      <c r="AA56" s="714" t="str">
        <f>IFERROR(VLOOKUP($I56,'WM-AR'!$I$7:$AS$3267,29,FALSE),"")</f>
        <v/>
      </c>
      <c r="AB56" s="714" t="str">
        <f>IFERROR(VLOOKUP($I56,'WM-AR'!$I$7:$AS$3267,30,FALSE),"")</f>
        <v/>
      </c>
      <c r="AC56" s="714" t="str">
        <f>IFERROR(VLOOKUP($I56,'WM-AR'!$I$7:$AS$3267,31,FALSE),"")</f>
        <v/>
      </c>
      <c r="AD56" s="714" t="str">
        <f>IFERROR(VLOOKUP($I56,'WM-AR'!$I$7:$AS$3267,32,FALSE),"")</f>
        <v/>
      </c>
      <c r="AE56" s="714" t="str">
        <f>IFERROR(VLOOKUP($I56,'WM-AR'!$I$7:$AS$3267,33,FALSE),"")</f>
        <v/>
      </c>
      <c r="AF56" s="1354"/>
      <c r="AG56" s="852"/>
      <c r="AH56" s="852"/>
      <c r="AI56" s="854"/>
      <c r="AJ56" s="854" t="str">
        <f t="shared" si="9"/>
        <v/>
      </c>
      <c r="AK56" s="1114"/>
      <c r="AL56" s="88" t="str">
        <f>IF(AND(ISTEXT($E56),ISTEXT($B56)),"산출기준 &gt;&gt;  "&amp;_xlfn.XLOOKUP($E56,산출기준!$D:$D,산출기준!$E:$E,"매칭실패"),"")</f>
        <v/>
      </c>
    </row>
    <row r="57" spans="2:38">
      <c r="B57" s="1116"/>
      <c r="C57" s="1167"/>
      <c r="D57" s="1167"/>
      <c r="E57" s="1167"/>
      <c r="F57" s="1167"/>
      <c r="G57" s="1120"/>
      <c r="H57" s="1120"/>
      <c r="I57" s="1119" t="str">
        <f t="shared" si="8"/>
        <v/>
      </c>
      <c r="J57" s="1121"/>
      <c r="K57" s="1121" t="str">
        <f>IFERROR(VLOOKUP($I57,'WM-AR'!$I$7:$AS$3267,34,FALSE),"")</f>
        <v/>
      </c>
      <c r="L57" s="1121" t="str">
        <f>IFERROR(VLOOKUP($I57,'WM-AR'!$I$7:$AS$3267,4,FALSE),"")</f>
        <v/>
      </c>
      <c r="M57" s="1121" t="str">
        <f>IFERROR(VLOOKUP($I57,'WM-AR'!$I$7:$AS$3267,6,FALSE),"")</f>
        <v/>
      </c>
      <c r="N57" s="1121" t="str">
        <f>IFERROR(VLOOKUP($I57,'WM-AR'!$I$7:$AS$3267,8,FALSE),"")</f>
        <v/>
      </c>
      <c r="O57" s="1121" t="str">
        <f>IFERROR(VLOOKUP($I57,'WM-AR'!$I$7:$AS$3267,10,FALSE),"")</f>
        <v/>
      </c>
      <c r="P57" s="1121" t="str">
        <f>IFERROR(VLOOKUP($I57,'WM-AR'!$I$7:$AS$3267,12,FALSE),"")</f>
        <v/>
      </c>
      <c r="Q57" s="1121" t="str">
        <f>IFERROR(VLOOKUP($I57,'WM-AR'!$I$7:$AS$3267,14,FALSE),"")</f>
        <v/>
      </c>
      <c r="R57" s="1121" t="str">
        <f>IFERROR(VLOOKUP($I57,'WM-AR'!$I$7:$AS$3267,16,FALSE),"")</f>
        <v/>
      </c>
      <c r="S57" s="1121" t="str">
        <f>IFERROR(VLOOKUP($I57,'WM-AR'!$I$7:$AS$3267,18,FALSE),"")</f>
        <v/>
      </c>
      <c r="T57" s="1121" t="str">
        <f>IFERROR(VLOOKUP($I57,'WM-AR'!$I$7:$AS$3267,20,FALSE),"")</f>
        <v/>
      </c>
      <c r="U57" s="1121" t="str">
        <f>IFERROR(VLOOKUP($I57,'WM-AR'!$I$7:$AS$3267,22,FALSE),"")</f>
        <v/>
      </c>
      <c r="V57" s="1121" t="str">
        <f>IFERROR(VLOOKUP($I57,'WM-AR'!$I$7:$AS$3267,24,FALSE),"")</f>
        <v/>
      </c>
      <c r="W57" s="1121" t="str">
        <f>IFERROR(VLOOKUP($I57,'WM-AR'!$I$7:$AS$3267,25,FALSE),"")</f>
        <v/>
      </c>
      <c r="X57" s="1121" t="str">
        <f>IFERROR(VLOOKUP($I57,'WM-AR'!$I$7:$AS$3267,26,FALSE),"")</f>
        <v/>
      </c>
      <c r="Y57" s="1121" t="str">
        <f>IFERROR(VLOOKUP($I57,'WM-AR'!$I$7:$AS$3267,27,FALSE),"")</f>
        <v/>
      </c>
      <c r="Z57" s="1121" t="str">
        <f>IFERROR(VLOOKUP($I57,'WM-AR'!$I$7:$AS$3267,28,FALSE),"")</f>
        <v/>
      </c>
      <c r="AA57" s="1121" t="str">
        <f>IFERROR(VLOOKUP($I57,'WM-AR'!$I$7:$AS$3267,29,FALSE),"")</f>
        <v/>
      </c>
      <c r="AB57" s="1121" t="str">
        <f>IFERROR(VLOOKUP($I57,'WM-AR'!$I$7:$AS$3267,30,FALSE),"")</f>
        <v/>
      </c>
      <c r="AC57" s="1121" t="str">
        <f>IFERROR(VLOOKUP($I57,'WM-AR'!$I$7:$AS$3267,31,FALSE),"")</f>
        <v/>
      </c>
      <c r="AD57" s="1121" t="str">
        <f>IFERROR(VLOOKUP($I57,'WM-AR'!$I$7:$AS$3267,32,FALSE),"")</f>
        <v/>
      </c>
      <c r="AE57" s="1121" t="str">
        <f>IFERROR(VLOOKUP($I57,'WM-AR'!$I$7:$AS$3267,33,FALSE),"")</f>
        <v/>
      </c>
      <c r="AF57" s="1355"/>
      <c r="AG57" s="1123"/>
      <c r="AH57" s="1123"/>
      <c r="AI57" s="1124"/>
      <c r="AJ57" s="1124" t="str">
        <f t="shared" si="9"/>
        <v/>
      </c>
      <c r="AK57" s="1125"/>
      <c r="AL57" s="88" t="str">
        <f>IF(AND(ISTEXT($E57),ISTEXT($B57)),"산출기준 &gt;&gt;  "&amp;_xlfn.XLOOKUP($E57,산출기준!$D:$D,산출기준!$E:$E,"매칭실패"),"")</f>
        <v/>
      </c>
    </row>
    <row r="58" spans="2:38" s="658" customFormat="1" ht="20.100000000000001" customHeight="1">
      <c r="B58" s="1072"/>
      <c r="C58" s="639"/>
      <c r="D58" s="639"/>
      <c r="E58" s="639"/>
      <c r="F58" s="639"/>
      <c r="G58" s="639"/>
      <c r="H58" s="639"/>
      <c r="I58" s="641"/>
      <c r="J58" s="642"/>
      <c r="K58" s="642"/>
      <c r="L58" s="642"/>
      <c r="M58" s="642"/>
      <c r="N58" s="642"/>
      <c r="O58" s="642"/>
      <c r="P58" s="642"/>
      <c r="Q58" s="642"/>
      <c r="R58" s="642"/>
      <c r="S58" s="642"/>
      <c r="T58" s="642"/>
      <c r="U58" s="642"/>
      <c r="V58" s="642"/>
      <c r="W58" s="642"/>
      <c r="X58" s="642"/>
      <c r="Y58" s="642"/>
      <c r="Z58" s="642"/>
      <c r="AA58" s="642"/>
      <c r="AB58" s="642"/>
      <c r="AC58" s="642"/>
      <c r="AD58" s="642"/>
      <c r="AE58" s="642"/>
      <c r="AF58" s="636"/>
      <c r="AG58" s="643"/>
      <c r="AH58" s="643"/>
      <c r="AI58" s="644"/>
      <c r="AJ58" s="644"/>
      <c r="AK58" s="639"/>
      <c r="AL58" s="658" t="str">
        <f>IF(AND(ISTEXT($E58),ISTEXT($B58)),"산출기준 &gt;&gt;  "&amp;_xlfn.XLOOKUP($E58,산출기준!$D:$D,산출기준!$E:$E,"매칭실패"),"")</f>
        <v/>
      </c>
    </row>
    <row r="59" spans="2:38" s="658" customFormat="1" ht="20.100000000000001" customHeight="1">
      <c r="B59" s="1261"/>
      <c r="C59" s="1386" t="s">
        <v>4168</v>
      </c>
      <c r="D59" s="648"/>
      <c r="E59" s="648"/>
      <c r="F59" s="646" t="s">
        <v>4175</v>
      </c>
      <c r="G59" s="1057"/>
      <c r="H59" s="1057"/>
      <c r="I59" s="1262"/>
      <c r="J59" s="1263"/>
      <c r="K59" s="805"/>
      <c r="L59" s="805"/>
      <c r="M59" s="806"/>
      <c r="N59" s="806"/>
      <c r="O59" s="806"/>
      <c r="P59" s="806"/>
      <c r="Q59" s="806"/>
      <c r="R59" s="806"/>
      <c r="S59" s="806"/>
      <c r="T59" s="806"/>
      <c r="U59" s="806"/>
      <c r="V59" s="806"/>
      <c r="W59" s="806"/>
      <c r="X59" s="806"/>
      <c r="Y59" s="806"/>
      <c r="Z59" s="806"/>
      <c r="AA59" s="806"/>
      <c r="AB59" s="806"/>
      <c r="AC59" s="806"/>
      <c r="AD59" s="806"/>
      <c r="AE59" s="806"/>
      <c r="AF59" s="806"/>
      <c r="AG59" s="806"/>
      <c r="AH59" s="806"/>
      <c r="AL59" s="658" t="str">
        <f>IF(AND(ISTEXT($E59),ISTEXT($B59)),"산출기준 &gt;&gt;  "&amp;_xlfn.XLOOKUP($E59,산출기준!$D:$D,산출기준!$E:$E,"매칭실패"),"")</f>
        <v/>
      </c>
    </row>
    <row r="60" spans="2:38" s="658" customFormat="1" ht="20.100000000000001" customHeight="1">
      <c r="B60" s="802"/>
      <c r="C60" s="662"/>
      <c r="D60" s="662"/>
      <c r="E60" s="662"/>
      <c r="F60" s="662"/>
      <c r="G60" s="662"/>
      <c r="H60" s="662"/>
      <c r="I60" s="652"/>
      <c r="J60" s="664"/>
      <c r="K60" s="664"/>
      <c r="L60" s="664"/>
      <c r="M60" s="664"/>
      <c r="N60" s="664"/>
      <c r="O60" s="664"/>
      <c r="P60" s="664"/>
      <c r="Q60" s="664"/>
      <c r="R60" s="664"/>
      <c r="S60" s="664"/>
      <c r="T60" s="664"/>
      <c r="U60" s="664"/>
      <c r="V60" s="664"/>
      <c r="W60" s="664"/>
      <c r="X60" s="664"/>
      <c r="Y60" s="664"/>
      <c r="Z60" s="664"/>
      <c r="AA60" s="664"/>
      <c r="AB60" s="664"/>
      <c r="AC60" s="664"/>
      <c r="AD60" s="664"/>
      <c r="AE60" s="664"/>
      <c r="AF60" s="659"/>
      <c r="AG60" s="665"/>
      <c r="AH60" s="665"/>
      <c r="AI60" s="666"/>
      <c r="AJ60" s="666"/>
      <c r="AK60" s="662"/>
      <c r="AL60" s="658" t="str">
        <f>IF(AND(ISTEXT($E60),ISTEXT($B60)),"산출기준 &gt;&gt;  "&amp;_xlfn.XLOOKUP($E60,산출기준!$D:$D,산출기준!$E:$E,"매칭실패"),"")</f>
        <v/>
      </c>
    </row>
    <row r="61" spans="2:38" ht="34.9" customHeight="1">
      <c r="B61" s="808" t="str" cm="1">
        <f t="array" aca="1" ref="B61" ca="1">_xlfn.IFNA(INDIRECT("Family_표준_구성도!B"&amp;MATCH(F61,INDIRECT("Family_표준_구성도!"&amp;"C:C"),0)),"")</f>
        <v>12.3.2.2.1</v>
      </c>
      <c r="C61" s="668" t="s">
        <v>2016</v>
      </c>
      <c r="D61" s="809"/>
      <c r="E61" s="668" t="s">
        <v>2089</v>
      </c>
      <c r="F61" s="811" t="s">
        <v>4176</v>
      </c>
      <c r="G61" s="1079"/>
      <c r="H61" s="1079"/>
      <c r="I61" s="674"/>
      <c r="J61" s="674"/>
      <c r="K61" s="674"/>
      <c r="L61" s="674"/>
      <c r="M61" s="674"/>
      <c r="N61" s="675"/>
      <c r="O61" s="676"/>
      <c r="P61" s="677"/>
      <c r="Q61" s="677"/>
      <c r="R61" s="677"/>
      <c r="S61" s="677"/>
      <c r="T61" s="677"/>
      <c r="U61" s="677"/>
      <c r="V61" s="678"/>
      <c r="W61" s="679"/>
      <c r="X61" s="679"/>
      <c r="Y61" s="679"/>
      <c r="Z61" s="679"/>
      <c r="AA61" s="679"/>
      <c r="AB61" s="679"/>
      <c r="AC61" s="679"/>
      <c r="AD61" s="679"/>
      <c r="AE61" s="679"/>
      <c r="AF61" s="902"/>
      <c r="AG61" s="682"/>
      <c r="AH61" s="682"/>
      <c r="AI61" s="682"/>
      <c r="AJ61" s="682"/>
      <c r="AK61" s="903"/>
      <c r="AL61" s="88" t="str">
        <f ca="1">IF(AND(ISTEXT($E61),ISTEXT($B61)),"산출기준 &gt;&gt;  "&amp;_xlfn.XLOOKUP($E61,산출기준!$D:$D,산출기준!$E:$E,"매칭실패"),"")</f>
        <v>산출기준 &gt;&gt;  [Downspout &amp; Splash Block]</v>
      </c>
    </row>
    <row r="62" spans="2:38" ht="49.9" customHeight="1" outlineLevel="1">
      <c r="B62" s="772"/>
      <c r="C62" s="773"/>
      <c r="D62" s="773"/>
      <c r="E62" s="773"/>
      <c r="F62" s="773"/>
      <c r="G62" s="759" t="str">
        <f>N62&amp;" "&amp;IF(Q62=0,"",Q62)</f>
        <v xml:space="preserve">Splash Block </v>
      </c>
      <c r="H62" s="817" t="s">
        <v>4177</v>
      </c>
      <c r="I62" s="765" t="str">
        <f>LEFT(H62,14)</f>
        <v>A04AV209-00001</v>
      </c>
      <c r="J62" s="766"/>
      <c r="K62" s="766" t="str">
        <f>IFERROR(VLOOKUP($I62,'WM-AR'!$I$7:$AS$3267,34,FALSE),"")</f>
        <v>EA</v>
      </c>
      <c r="L62" s="766" t="str">
        <f>IFERROR(VLOOKUP($I62,'WM-AR'!$I$7:$AS$3267,4,FALSE),"")</f>
        <v>Finishing Work</v>
      </c>
      <c r="M62" s="766" t="str">
        <f>IFERROR(VLOOKUP($I62,'WM-AR'!$I$7:$AS$3267,6,FALSE),"")</f>
        <v>Misc. Work</v>
      </c>
      <c r="N62" s="766" t="str">
        <f>IFERROR(VLOOKUP($I62,'WM-AR'!$I$7:$AS$3267,8,FALSE),"")</f>
        <v>Splash Block</v>
      </c>
      <c r="O62" s="766" t="str">
        <f>IFERROR(VLOOKUP($I62,'WM-AR'!$I$7:$AS$3267,10,FALSE),"")</f>
        <v>Precast Concrete Block Type</v>
      </c>
      <c r="P62" s="766">
        <f>IFERROR(VLOOKUP($I62,'WM-AR'!$I$7:$AS$3267,12,FALSE),"")</f>
        <v>0</v>
      </c>
      <c r="Q62" s="766">
        <f>IFERROR(VLOOKUP($I62,'WM-AR'!$I$7:$AS$3267,14,FALSE),"")</f>
        <v>0</v>
      </c>
      <c r="R62" s="766">
        <f>IFERROR(VLOOKUP($I62,'WM-AR'!$I$7:$AS$3267,16,FALSE),"")</f>
        <v>0</v>
      </c>
      <c r="S62" s="766">
        <f>IFERROR(VLOOKUP($I62,'WM-AR'!$I$7:$AS$3267,18,FALSE),"")</f>
        <v>0</v>
      </c>
      <c r="T62" s="766" t="str">
        <f>IFERROR(VLOOKUP($I62,'WM-AR'!$I$7:$AS$3267,20,FALSE),"")</f>
        <v/>
      </c>
      <c r="U62" s="766">
        <f>IFERROR(VLOOKUP($I62,'WM-AR'!$I$7:$AS$3267,22,FALSE),"")</f>
        <v>0</v>
      </c>
      <c r="V62" s="766">
        <f>IFERROR(VLOOKUP($I62,'WM-AR'!$I$7:$AS$3267,24,FALSE),"")</f>
        <v>0</v>
      </c>
      <c r="W62" s="766">
        <f>IFERROR(VLOOKUP($I62,'WM-AR'!$I$7:$AS$3267,25,FALSE),"")</f>
        <v>0</v>
      </c>
      <c r="X62" s="766">
        <f>IFERROR(VLOOKUP($I62,'WM-AR'!$I$7:$AS$3267,26,FALSE),"")</f>
        <v>0</v>
      </c>
      <c r="Y62" s="766">
        <f>IFERROR(VLOOKUP($I62,'WM-AR'!$I$7:$AS$3267,27,FALSE),"")</f>
        <v>0</v>
      </c>
      <c r="Z62" s="766">
        <f>IFERROR(VLOOKUP($I62,'WM-AR'!$I$7:$AS$3267,28,FALSE),"")</f>
        <v>0</v>
      </c>
      <c r="AA62" s="766">
        <f>IFERROR(VLOOKUP($I62,'WM-AR'!$I$7:$AS$3267,29,FALSE),"")</f>
        <v>0</v>
      </c>
      <c r="AB62" s="766">
        <f>IFERROR(VLOOKUP($I62,'WM-AR'!$I$7:$AS$3267,30,FALSE),"")</f>
        <v>0</v>
      </c>
      <c r="AC62" s="766">
        <f>IFERROR(VLOOKUP($I62,'WM-AR'!$I$7:$AS$3267,31,FALSE),"")</f>
        <v>0</v>
      </c>
      <c r="AD62" s="766">
        <f>IFERROR(VLOOKUP($I62,'WM-AR'!$I$7:$AS$3267,32,FALSE),"")</f>
        <v>0</v>
      </c>
      <c r="AE62" s="766" t="str">
        <f>IFERROR(VLOOKUP($I62,'WM-AR'!$I$7:$AS$3267,33,FALSE),"")</f>
        <v/>
      </c>
      <c r="AF62" s="817"/>
      <c r="AG62" s="768" t="s">
        <v>4163</v>
      </c>
      <c r="AH62" s="768" t="s">
        <v>4163</v>
      </c>
      <c r="AI62" s="1135">
        <v>4</v>
      </c>
      <c r="AJ62" s="1135" t="str">
        <f>K62</f>
        <v>EA</v>
      </c>
      <c r="AK62" s="905"/>
      <c r="AL62" s="88" t="str">
        <f>IF(AND(ISTEXT($E62),ISTEXT($B62)),"산출기준 &gt;&gt;  "&amp;_xlfn.XLOOKUP($E62,산출기준!$D:$D,산출기준!$E:$E,"매칭실패"),"")</f>
        <v/>
      </c>
    </row>
    <row r="63" spans="2:38">
      <c r="B63" s="1127"/>
      <c r="C63" s="1165"/>
      <c r="D63" s="1165"/>
      <c r="E63" s="1165"/>
      <c r="F63" s="1165"/>
      <c r="G63" s="1131" t="s">
        <v>2512</v>
      </c>
      <c r="H63" s="1131"/>
      <c r="I63" s="1130" t="str">
        <f t="shared" ref="I63:I65" si="10">LEFT(H63,14)</f>
        <v/>
      </c>
      <c r="J63" s="1132"/>
      <c r="K63" s="1132" t="str">
        <f>IFERROR(VLOOKUP($I63,'WM-AR'!$I$7:$AS$3267,34,FALSE),"")</f>
        <v/>
      </c>
      <c r="L63" s="1132" t="str">
        <f>IFERROR(VLOOKUP($I63,'WM-AR'!$I$7:$AS$3267,4,FALSE),"")</f>
        <v/>
      </c>
      <c r="M63" s="1132" t="str">
        <f>IFERROR(VLOOKUP($I63,'WM-AR'!$I$7:$AS$3267,6,FALSE),"")</f>
        <v/>
      </c>
      <c r="N63" s="1132" t="str">
        <f>IFERROR(VLOOKUP($I63,'WM-AR'!$I$7:$AS$3267,8,FALSE),"")</f>
        <v/>
      </c>
      <c r="O63" s="1132" t="str">
        <f>IFERROR(VLOOKUP($I63,'WM-AR'!$I$7:$AS$3267,10,FALSE),"")</f>
        <v/>
      </c>
      <c r="P63" s="1132" t="str">
        <f>IFERROR(VLOOKUP($I63,'WM-AR'!$I$7:$AS$3267,12,FALSE),"")</f>
        <v/>
      </c>
      <c r="Q63" s="1132" t="str">
        <f>IFERROR(VLOOKUP($I63,'WM-AR'!$I$7:$AS$3267,14,FALSE),"")</f>
        <v/>
      </c>
      <c r="R63" s="1132" t="str">
        <f>IFERROR(VLOOKUP($I63,'WM-AR'!$I$7:$AS$3267,16,FALSE),"")</f>
        <v/>
      </c>
      <c r="S63" s="1132" t="str">
        <f>IFERROR(VLOOKUP($I63,'WM-AR'!$I$7:$AS$3267,18,FALSE),"")</f>
        <v/>
      </c>
      <c r="T63" s="1132" t="str">
        <f>IFERROR(VLOOKUP($I63,'WM-AR'!$I$7:$AS$3267,20,FALSE),"")</f>
        <v/>
      </c>
      <c r="U63" s="1132" t="str">
        <f>IFERROR(VLOOKUP($I63,'WM-AR'!$I$7:$AS$3267,22,FALSE),"")</f>
        <v/>
      </c>
      <c r="V63" s="1132" t="str">
        <f>IFERROR(VLOOKUP($I63,'WM-AR'!$I$7:$AS$3267,24,FALSE),"")</f>
        <v/>
      </c>
      <c r="W63" s="1132" t="str">
        <f>IFERROR(VLOOKUP($I63,'WM-AR'!$I$7:$AS$3267,25,FALSE),"")</f>
        <v/>
      </c>
      <c r="X63" s="1132" t="str">
        <f>IFERROR(VLOOKUP($I63,'WM-AR'!$I$7:$AS$3267,26,FALSE),"")</f>
        <v/>
      </c>
      <c r="Y63" s="1132" t="str">
        <f>IFERROR(VLOOKUP($I63,'WM-AR'!$I$7:$AS$3267,27,FALSE),"")</f>
        <v/>
      </c>
      <c r="Z63" s="1132" t="str">
        <f>IFERROR(VLOOKUP($I63,'WM-AR'!$I$7:$AS$3267,28,FALSE),"")</f>
        <v/>
      </c>
      <c r="AA63" s="1132" t="str">
        <f>IFERROR(VLOOKUP($I63,'WM-AR'!$I$7:$AS$3267,29,FALSE),"")</f>
        <v/>
      </c>
      <c r="AB63" s="1132" t="str">
        <f>IFERROR(VLOOKUP($I63,'WM-AR'!$I$7:$AS$3267,30,FALSE),"")</f>
        <v/>
      </c>
      <c r="AC63" s="1132" t="str">
        <f>IFERROR(VLOOKUP($I63,'WM-AR'!$I$7:$AS$3267,31,FALSE),"")</f>
        <v/>
      </c>
      <c r="AD63" s="1132" t="str">
        <f>IFERROR(VLOOKUP($I63,'WM-AR'!$I$7:$AS$3267,32,FALSE),"")</f>
        <v/>
      </c>
      <c r="AE63" s="1132" t="str">
        <f>IFERROR(VLOOKUP($I63,'WM-AR'!$I$7:$AS$3267,33,FALSE),"")</f>
        <v/>
      </c>
      <c r="AF63" s="1353"/>
      <c r="AG63" s="1134"/>
      <c r="AH63" s="1134"/>
      <c r="AI63" s="1135"/>
      <c r="AJ63" s="1135" t="str">
        <f t="shared" ref="AJ63:AJ65" si="11">K63</f>
        <v/>
      </c>
      <c r="AK63" s="1136"/>
      <c r="AL63" s="88" t="str">
        <f>IF(AND(ISTEXT($E63),ISTEXT($B63)),"산출기준 &gt;&gt;  "&amp;_xlfn.XLOOKUP($E63,산출기준!$D:$D,산출기준!$E:$E,"매칭실패"),"")</f>
        <v/>
      </c>
    </row>
    <row r="64" spans="2:38">
      <c r="B64" s="1111"/>
      <c r="C64" s="1166"/>
      <c r="D64" s="1166"/>
      <c r="E64" s="1166"/>
      <c r="F64" s="1166"/>
      <c r="G64" s="1319" t="s">
        <v>4178</v>
      </c>
      <c r="H64" s="843"/>
      <c r="I64" s="712" t="str">
        <f t="shared" si="10"/>
        <v/>
      </c>
      <c r="J64" s="714"/>
      <c r="K64" s="714" t="str">
        <f>IFERROR(VLOOKUP($I64,'WM-AR'!$I$7:$AS$3267,34,FALSE),"")</f>
        <v/>
      </c>
      <c r="L64" s="714" t="str">
        <f>IFERROR(VLOOKUP($I64,'WM-AR'!$I$7:$AS$3267,4,FALSE),"")</f>
        <v/>
      </c>
      <c r="M64" s="714" t="str">
        <f>IFERROR(VLOOKUP($I64,'WM-AR'!$I$7:$AS$3267,6,FALSE),"")</f>
        <v/>
      </c>
      <c r="N64" s="714" t="str">
        <f>IFERROR(VLOOKUP($I64,'WM-AR'!$I$7:$AS$3267,8,FALSE),"")</f>
        <v/>
      </c>
      <c r="O64" s="714" t="str">
        <f>IFERROR(VLOOKUP($I64,'WM-AR'!$I$7:$AS$3267,10,FALSE),"")</f>
        <v/>
      </c>
      <c r="P64" s="714" t="str">
        <f>IFERROR(VLOOKUP($I64,'WM-AR'!$I$7:$AS$3267,12,FALSE),"")</f>
        <v/>
      </c>
      <c r="Q64" s="714" t="str">
        <f>IFERROR(VLOOKUP($I64,'WM-AR'!$I$7:$AS$3267,14,FALSE),"")</f>
        <v/>
      </c>
      <c r="R64" s="714" t="str">
        <f>IFERROR(VLOOKUP($I64,'WM-AR'!$I$7:$AS$3267,16,FALSE),"")</f>
        <v/>
      </c>
      <c r="S64" s="714" t="str">
        <f>IFERROR(VLOOKUP($I64,'WM-AR'!$I$7:$AS$3267,18,FALSE),"")</f>
        <v/>
      </c>
      <c r="T64" s="714" t="str">
        <f>IFERROR(VLOOKUP($I64,'WM-AR'!$I$7:$AS$3267,20,FALSE),"")</f>
        <v/>
      </c>
      <c r="U64" s="714" t="str">
        <f>IFERROR(VLOOKUP($I64,'WM-AR'!$I$7:$AS$3267,22,FALSE),"")</f>
        <v/>
      </c>
      <c r="V64" s="714" t="str">
        <f>IFERROR(VLOOKUP($I64,'WM-AR'!$I$7:$AS$3267,24,FALSE),"")</f>
        <v/>
      </c>
      <c r="W64" s="714" t="str">
        <f>IFERROR(VLOOKUP($I64,'WM-AR'!$I$7:$AS$3267,25,FALSE),"")</f>
        <v/>
      </c>
      <c r="X64" s="714" t="str">
        <f>IFERROR(VLOOKUP($I64,'WM-AR'!$I$7:$AS$3267,26,FALSE),"")</f>
        <v/>
      </c>
      <c r="Y64" s="714" t="str">
        <f>IFERROR(VLOOKUP($I64,'WM-AR'!$I$7:$AS$3267,27,FALSE),"")</f>
        <v/>
      </c>
      <c r="Z64" s="714" t="str">
        <f>IFERROR(VLOOKUP($I64,'WM-AR'!$I$7:$AS$3267,28,FALSE),"")</f>
        <v/>
      </c>
      <c r="AA64" s="714" t="str">
        <f>IFERROR(VLOOKUP($I64,'WM-AR'!$I$7:$AS$3267,29,FALSE),"")</f>
        <v/>
      </c>
      <c r="AB64" s="714" t="str">
        <f>IFERROR(VLOOKUP($I64,'WM-AR'!$I$7:$AS$3267,30,FALSE),"")</f>
        <v/>
      </c>
      <c r="AC64" s="714" t="str">
        <f>IFERROR(VLOOKUP($I64,'WM-AR'!$I$7:$AS$3267,31,FALSE),"")</f>
        <v/>
      </c>
      <c r="AD64" s="714" t="str">
        <f>IFERROR(VLOOKUP($I64,'WM-AR'!$I$7:$AS$3267,32,FALSE),"")</f>
        <v/>
      </c>
      <c r="AE64" s="714" t="str">
        <f>IFERROR(VLOOKUP($I64,'WM-AR'!$I$7:$AS$3267,33,FALSE),"")</f>
        <v/>
      </c>
      <c r="AF64" s="1354"/>
      <c r="AG64" s="852"/>
      <c r="AH64" s="852"/>
      <c r="AI64" s="854"/>
      <c r="AJ64" s="854" t="str">
        <f t="shared" si="11"/>
        <v/>
      </c>
      <c r="AK64" s="1114"/>
      <c r="AL64" s="88" t="str">
        <f>IF(AND(ISTEXT($E64),ISTEXT($B64)),"산출기준 &gt;&gt;  "&amp;_xlfn.XLOOKUP($E64,산출기준!$D:$D,산출기준!$E:$E,"매칭실패"),"")</f>
        <v/>
      </c>
    </row>
    <row r="65" spans="2:38">
      <c r="B65" s="1116"/>
      <c r="C65" s="1167"/>
      <c r="D65" s="1167"/>
      <c r="E65" s="1167"/>
      <c r="F65" s="1167"/>
      <c r="G65" s="1120" t="s">
        <v>4179</v>
      </c>
      <c r="H65" s="1120"/>
      <c r="I65" s="1119" t="str">
        <f t="shared" si="10"/>
        <v/>
      </c>
      <c r="J65" s="1121"/>
      <c r="K65" s="1121" t="str">
        <f>IFERROR(VLOOKUP($I65,'WM-AR'!$I$7:$AS$3267,34,FALSE),"")</f>
        <v/>
      </c>
      <c r="L65" s="1121" t="str">
        <f>IFERROR(VLOOKUP($I65,'WM-AR'!$I$7:$AS$3267,4,FALSE),"")</f>
        <v/>
      </c>
      <c r="M65" s="1121" t="str">
        <f>IFERROR(VLOOKUP($I65,'WM-AR'!$I$7:$AS$3267,6,FALSE),"")</f>
        <v/>
      </c>
      <c r="N65" s="1121" t="str">
        <f>IFERROR(VLOOKUP($I65,'WM-AR'!$I$7:$AS$3267,8,FALSE),"")</f>
        <v/>
      </c>
      <c r="O65" s="1121" t="str">
        <f>IFERROR(VLOOKUP($I65,'WM-AR'!$I$7:$AS$3267,10,FALSE),"")</f>
        <v/>
      </c>
      <c r="P65" s="1121" t="str">
        <f>IFERROR(VLOOKUP($I65,'WM-AR'!$I$7:$AS$3267,12,FALSE),"")</f>
        <v/>
      </c>
      <c r="Q65" s="1121" t="str">
        <f>IFERROR(VLOOKUP($I65,'WM-AR'!$I$7:$AS$3267,14,FALSE),"")</f>
        <v/>
      </c>
      <c r="R65" s="1121" t="str">
        <f>IFERROR(VLOOKUP($I65,'WM-AR'!$I$7:$AS$3267,16,FALSE),"")</f>
        <v/>
      </c>
      <c r="S65" s="1121" t="str">
        <f>IFERROR(VLOOKUP($I65,'WM-AR'!$I$7:$AS$3267,18,FALSE),"")</f>
        <v/>
      </c>
      <c r="T65" s="1121" t="str">
        <f>IFERROR(VLOOKUP($I65,'WM-AR'!$I$7:$AS$3267,20,FALSE),"")</f>
        <v/>
      </c>
      <c r="U65" s="1121" t="str">
        <f>IFERROR(VLOOKUP($I65,'WM-AR'!$I$7:$AS$3267,22,FALSE),"")</f>
        <v/>
      </c>
      <c r="V65" s="1121" t="str">
        <f>IFERROR(VLOOKUP($I65,'WM-AR'!$I$7:$AS$3267,24,FALSE),"")</f>
        <v/>
      </c>
      <c r="W65" s="1121" t="str">
        <f>IFERROR(VLOOKUP($I65,'WM-AR'!$I$7:$AS$3267,25,FALSE),"")</f>
        <v/>
      </c>
      <c r="X65" s="1121" t="str">
        <f>IFERROR(VLOOKUP($I65,'WM-AR'!$I$7:$AS$3267,26,FALSE),"")</f>
        <v/>
      </c>
      <c r="Y65" s="1121" t="str">
        <f>IFERROR(VLOOKUP($I65,'WM-AR'!$I$7:$AS$3267,27,FALSE),"")</f>
        <v/>
      </c>
      <c r="Z65" s="1121" t="str">
        <f>IFERROR(VLOOKUP($I65,'WM-AR'!$I$7:$AS$3267,28,FALSE),"")</f>
        <v/>
      </c>
      <c r="AA65" s="1121" t="str">
        <f>IFERROR(VLOOKUP($I65,'WM-AR'!$I$7:$AS$3267,29,FALSE),"")</f>
        <v/>
      </c>
      <c r="AB65" s="1121" t="str">
        <f>IFERROR(VLOOKUP($I65,'WM-AR'!$I$7:$AS$3267,30,FALSE),"")</f>
        <v/>
      </c>
      <c r="AC65" s="1121" t="str">
        <f>IFERROR(VLOOKUP($I65,'WM-AR'!$I$7:$AS$3267,31,FALSE),"")</f>
        <v/>
      </c>
      <c r="AD65" s="1121" t="str">
        <f>IFERROR(VLOOKUP($I65,'WM-AR'!$I$7:$AS$3267,32,FALSE),"")</f>
        <v/>
      </c>
      <c r="AE65" s="1121" t="str">
        <f>IFERROR(VLOOKUP($I65,'WM-AR'!$I$7:$AS$3267,33,FALSE),"")</f>
        <v/>
      </c>
      <c r="AF65" s="1355"/>
      <c r="AG65" s="1123"/>
      <c r="AH65" s="1123"/>
      <c r="AI65" s="1124"/>
      <c r="AJ65" s="1124" t="str">
        <f t="shared" si="11"/>
        <v/>
      </c>
      <c r="AK65" s="1125"/>
      <c r="AL65" s="88" t="str">
        <f>IF(AND(ISTEXT($E65),ISTEXT($B65)),"산출기준 &gt;&gt;  "&amp;_xlfn.XLOOKUP($E65,산출기준!$D:$D,산출기준!$E:$E,"매칭실패"),"")</f>
        <v/>
      </c>
    </row>
    <row r="66" spans="2:38" s="658" customFormat="1" ht="20.100000000000001" customHeight="1">
      <c r="B66" s="802"/>
      <c r="C66" s="662"/>
      <c r="D66" s="662"/>
      <c r="E66" s="662"/>
      <c r="F66" s="662"/>
      <c r="G66" s="662"/>
      <c r="H66" s="662"/>
      <c r="I66" s="652"/>
      <c r="J66" s="664"/>
      <c r="K66" s="664"/>
      <c r="L66" s="664"/>
      <c r="M66" s="664"/>
      <c r="N66" s="664"/>
      <c r="O66" s="664"/>
      <c r="P66" s="664"/>
      <c r="Q66" s="664"/>
      <c r="R66" s="664"/>
      <c r="S66" s="664"/>
      <c r="T66" s="664"/>
      <c r="U66" s="664"/>
      <c r="V66" s="664"/>
      <c r="W66" s="664"/>
      <c r="X66" s="664"/>
      <c r="Y66" s="664"/>
      <c r="Z66" s="664"/>
      <c r="AA66" s="664"/>
      <c r="AB66" s="664"/>
      <c r="AC66" s="664"/>
      <c r="AD66" s="664"/>
      <c r="AE66" s="664"/>
      <c r="AF66" s="659"/>
      <c r="AG66" s="665"/>
      <c r="AH66" s="665"/>
      <c r="AI66" s="666"/>
      <c r="AJ66" s="666"/>
      <c r="AK66" s="662"/>
      <c r="AL66" s="658" t="str">
        <f>IF(AND(ISTEXT($E66),ISTEXT($B66)),"산출기준 &gt;&gt;  "&amp;_xlfn.XLOOKUP($E66,산출기준!$D:$D,산출기준!$E:$E,"매칭실패"),"")</f>
        <v/>
      </c>
    </row>
    <row r="67" spans="2:38" s="658" customFormat="1" ht="20.100000000000001" customHeight="1">
      <c r="B67" s="802"/>
      <c r="C67" s="662"/>
      <c r="D67" s="662"/>
      <c r="E67" s="662"/>
      <c r="F67" s="662"/>
      <c r="G67" s="662"/>
      <c r="H67" s="662"/>
      <c r="I67" s="652"/>
      <c r="J67" s="664"/>
      <c r="K67" s="664"/>
      <c r="L67" s="664"/>
      <c r="M67" s="664"/>
      <c r="N67" s="664"/>
      <c r="O67" s="664"/>
      <c r="P67" s="664"/>
      <c r="Q67" s="664"/>
      <c r="R67" s="664"/>
      <c r="S67" s="664"/>
      <c r="T67" s="664"/>
      <c r="U67" s="664"/>
      <c r="V67" s="664"/>
      <c r="W67" s="664"/>
      <c r="X67" s="664"/>
      <c r="Y67" s="664"/>
      <c r="Z67" s="664"/>
      <c r="AA67" s="664"/>
      <c r="AB67" s="664"/>
      <c r="AC67" s="664"/>
      <c r="AD67" s="664"/>
      <c r="AE67" s="664"/>
      <c r="AF67" s="659"/>
      <c r="AG67" s="665"/>
      <c r="AH67" s="665"/>
      <c r="AI67" s="666"/>
      <c r="AJ67" s="666"/>
      <c r="AK67" s="662"/>
      <c r="AL67" s="658" t="str">
        <f>IF(AND(ISTEXT($E67),ISTEXT($B67)),"산출기준 &gt;&gt;  "&amp;_xlfn.XLOOKUP($E67,산출기준!$D:$D,산출기준!$E:$E,"매칭실패"),"")</f>
        <v/>
      </c>
    </row>
    <row r="68" spans="2:38" ht="34.9" customHeight="1">
      <c r="B68" s="623">
        <v>12.4</v>
      </c>
      <c r="C68" s="626" t="s">
        <v>4180</v>
      </c>
      <c r="D68" s="626"/>
      <c r="E68" s="626"/>
      <c r="F68" s="626"/>
      <c r="G68" s="1066"/>
      <c r="H68" s="1066"/>
      <c r="I68" s="630"/>
      <c r="J68" s="630"/>
      <c r="K68" s="631"/>
      <c r="L68" s="631"/>
      <c r="M68" s="631"/>
      <c r="N68" s="631"/>
      <c r="O68" s="631"/>
      <c r="P68" s="631"/>
      <c r="Q68" s="631"/>
      <c r="R68" s="631"/>
      <c r="S68" s="631"/>
      <c r="T68" s="631"/>
      <c r="U68" s="631"/>
      <c r="V68" s="631"/>
      <c r="W68" s="631"/>
      <c r="X68" s="631"/>
      <c r="Y68" s="631"/>
      <c r="Z68" s="631"/>
      <c r="AA68" s="631"/>
      <c r="AB68" s="631"/>
      <c r="AC68" s="631"/>
      <c r="AD68" s="631"/>
      <c r="AE68" s="631"/>
      <c r="AF68" s="634"/>
      <c r="AG68" s="634"/>
      <c r="AH68" s="634"/>
      <c r="AI68" s="634"/>
      <c r="AJ68" s="634"/>
      <c r="AK68" s="634"/>
      <c r="AL68" s="88" t="str">
        <f>IF(AND(ISTEXT($E68),ISTEXT($B68)),"산출기준 &gt;&gt;  "&amp;_xlfn.XLOOKUP($E68,산출기준!$D:$D,산출기준!$E:$E,"매칭실패"),"")</f>
        <v/>
      </c>
    </row>
    <row r="69" spans="2:38" s="658" customFormat="1" ht="20.100000000000001" customHeight="1">
      <c r="B69" s="1072"/>
      <c r="C69" s="639"/>
      <c r="D69" s="639"/>
      <c r="E69" s="639"/>
      <c r="F69" s="639"/>
      <c r="G69" s="639"/>
      <c r="H69" s="639"/>
      <c r="I69" s="641"/>
      <c r="J69" s="642"/>
      <c r="K69" s="642"/>
      <c r="L69" s="642"/>
      <c r="M69" s="642"/>
      <c r="N69" s="642"/>
      <c r="O69" s="642"/>
      <c r="P69" s="642"/>
      <c r="Q69" s="642"/>
      <c r="R69" s="642"/>
      <c r="S69" s="642"/>
      <c r="T69" s="642"/>
      <c r="U69" s="642"/>
      <c r="V69" s="642"/>
      <c r="W69" s="642"/>
      <c r="X69" s="642"/>
      <c r="Y69" s="642"/>
      <c r="Z69" s="642"/>
      <c r="AA69" s="642"/>
      <c r="AB69" s="642"/>
      <c r="AC69" s="642"/>
      <c r="AD69" s="642"/>
      <c r="AE69" s="642"/>
      <c r="AF69" s="636"/>
      <c r="AG69" s="643"/>
      <c r="AH69" s="643"/>
      <c r="AI69" s="644"/>
      <c r="AJ69" s="644"/>
      <c r="AK69" s="639"/>
      <c r="AL69" s="658" t="str">
        <f>IF(AND(ISTEXT($E69),ISTEXT($B69)),"산출기준 &gt;&gt;  "&amp;_xlfn.XLOOKUP($E69,산출기준!$D:$D,산출기준!$E:$E,"매칭실패"),"")</f>
        <v/>
      </c>
    </row>
    <row r="70" spans="2:38" s="658" customFormat="1" ht="20.100000000000001" customHeight="1">
      <c r="B70" s="1261"/>
      <c r="C70" s="1386" t="s">
        <v>4181</v>
      </c>
      <c r="D70" s="648"/>
      <c r="E70" s="648"/>
      <c r="F70" s="646" t="s">
        <v>4182</v>
      </c>
      <c r="G70" s="1057"/>
      <c r="H70" s="1057"/>
      <c r="I70" s="1262"/>
      <c r="J70" s="1263"/>
      <c r="K70" s="805"/>
      <c r="L70" s="805"/>
      <c r="M70" s="806"/>
      <c r="N70" s="806"/>
      <c r="O70" s="806"/>
      <c r="P70" s="806"/>
      <c r="Q70" s="806"/>
      <c r="R70" s="806"/>
      <c r="S70" s="806"/>
      <c r="T70" s="806"/>
      <c r="U70" s="806"/>
      <c r="V70" s="806"/>
      <c r="W70" s="806"/>
      <c r="X70" s="806"/>
      <c r="Y70" s="806"/>
      <c r="Z70" s="806"/>
      <c r="AA70" s="806"/>
      <c r="AB70" s="806"/>
      <c r="AC70" s="806"/>
      <c r="AD70" s="806"/>
      <c r="AE70" s="806"/>
      <c r="AF70" s="806"/>
      <c r="AG70" s="806"/>
      <c r="AH70" s="806"/>
      <c r="AL70" s="658" t="str">
        <f>IF(AND(ISTEXT($E70),ISTEXT($B70)),"산출기준 &gt;&gt;  "&amp;_xlfn.XLOOKUP($E70,산출기준!$D:$D,산출기준!$E:$E,"매칭실패"),"")</f>
        <v/>
      </c>
    </row>
    <row r="71" spans="2:38" s="658" customFormat="1" ht="20.100000000000001" customHeight="1">
      <c r="B71" s="802"/>
      <c r="C71" s="662"/>
      <c r="D71" s="662"/>
      <c r="E71" s="662"/>
      <c r="F71" s="662"/>
      <c r="G71" s="662"/>
      <c r="H71" s="662"/>
      <c r="I71" s="652"/>
      <c r="J71" s="664"/>
      <c r="K71" s="664"/>
      <c r="L71" s="664"/>
      <c r="M71" s="664"/>
      <c r="N71" s="664"/>
      <c r="O71" s="664"/>
      <c r="P71" s="664"/>
      <c r="Q71" s="664"/>
      <c r="R71" s="664"/>
      <c r="S71" s="664"/>
      <c r="T71" s="664"/>
      <c r="U71" s="664"/>
      <c r="V71" s="664"/>
      <c r="W71" s="664"/>
      <c r="X71" s="664"/>
      <c r="Y71" s="664"/>
      <c r="Z71" s="664"/>
      <c r="AA71" s="664"/>
      <c r="AB71" s="664"/>
      <c r="AC71" s="664"/>
      <c r="AD71" s="664"/>
      <c r="AE71" s="664"/>
      <c r="AF71" s="659"/>
      <c r="AG71" s="665"/>
      <c r="AH71" s="665"/>
      <c r="AI71" s="666"/>
      <c r="AJ71" s="666"/>
      <c r="AK71" s="662"/>
      <c r="AL71" s="658" t="str">
        <f>IF(AND(ISTEXT($E71),ISTEXT($B71)),"산출기준 &gt;&gt;  "&amp;_xlfn.XLOOKUP($E71,산출기준!$D:$D,산출기준!$E:$E,"매칭실패"),"")</f>
        <v/>
      </c>
    </row>
    <row r="72" spans="2:38" ht="34.9" customHeight="1">
      <c r="B72" s="808" t="str" cm="1">
        <f t="array" aca="1" ref="B72" ca="1">_xlfn.IFNA(INDIRECT("Family_표준_구성도!B"&amp;MATCH(F72,INDIRECT("Family_표준_구성도!"&amp;"C:C"),0)),"")</f>
        <v>12.4.1.1.1</v>
      </c>
      <c r="C72" s="668" t="s">
        <v>2016</v>
      </c>
      <c r="D72" s="809"/>
      <c r="E72" s="668" t="s">
        <v>4183</v>
      </c>
      <c r="F72" s="811" t="s">
        <v>4184</v>
      </c>
      <c r="G72" s="1079"/>
      <c r="H72" s="1079"/>
      <c r="I72" s="674"/>
      <c r="J72" s="674"/>
      <c r="K72" s="674"/>
      <c r="L72" s="674"/>
      <c r="M72" s="674"/>
      <c r="N72" s="675"/>
      <c r="O72" s="676"/>
      <c r="P72" s="677"/>
      <c r="Q72" s="677"/>
      <c r="R72" s="677"/>
      <c r="S72" s="677"/>
      <c r="T72" s="677"/>
      <c r="U72" s="677"/>
      <c r="V72" s="678"/>
      <c r="W72" s="679"/>
      <c r="X72" s="679"/>
      <c r="Y72" s="679"/>
      <c r="Z72" s="679"/>
      <c r="AA72" s="679"/>
      <c r="AB72" s="679"/>
      <c r="AC72" s="679"/>
      <c r="AD72" s="679"/>
      <c r="AE72" s="679"/>
      <c r="AF72" s="902"/>
      <c r="AG72" s="682"/>
      <c r="AH72" s="682"/>
      <c r="AI72" s="682"/>
      <c r="AJ72" s="682"/>
      <c r="AK72" s="903"/>
      <c r="AL72" s="88" t="str">
        <f ca="1">IF(AND(ISTEXT($E72),ISTEXT($B72)),"산출기준 &gt;&gt;  "&amp;_xlfn.XLOOKUP($E72,산출기준!$D:$D,산출기준!$E:$E,"매칭실패"),"")</f>
        <v>산출기준 &gt;&gt;  [Grouting]</v>
      </c>
    </row>
    <row r="73" spans="2:38" ht="49.9" customHeight="1" outlineLevel="1">
      <c r="B73" s="772"/>
      <c r="C73" s="773"/>
      <c r="D73" s="773"/>
      <c r="E73" s="773"/>
      <c r="F73" s="773"/>
      <c r="G73" s="759" t="str">
        <f>N73&amp;" "&amp;IF(Q73=0,"",Q73)</f>
        <v xml:space="preserve">Non-Shrink Grouting </v>
      </c>
      <c r="H73" s="817" t="s">
        <v>3464</v>
      </c>
      <c r="I73" s="765" t="str">
        <f>LEFT(H73,14)</f>
        <v>S03AA030-00001</v>
      </c>
      <c r="J73" s="766"/>
      <c r="K73" s="766" t="str">
        <f>IFERROR(VLOOKUP($I73,'WM-AR'!$I$7:$AS$3267,34,FALSE),"")</f>
        <v>M3</v>
      </c>
      <c r="L73" s="766" t="str">
        <f>IFERROR(VLOOKUP($I73,'WM-AR'!$I$7:$AS$3267,4,FALSE),"")</f>
        <v>Main Steel Structure Erection Work</v>
      </c>
      <c r="M73" s="766" t="str">
        <f>IFERROR(VLOOKUP($I73,'WM-AR'!$I$7:$AS$3267,6,FALSE),"")</f>
        <v>Shelter/Building</v>
      </c>
      <c r="N73" s="766" t="str">
        <f>IFERROR(VLOOKUP($I73,'WM-AR'!$I$7:$AS$3267,8,FALSE),"")</f>
        <v>Non-Shrink Grouting</v>
      </c>
      <c r="O73" s="766">
        <f>IFERROR(VLOOKUP($I73,'WM-AR'!$I$7:$AS$3267,10,FALSE),"")</f>
        <v>0</v>
      </c>
      <c r="P73" s="766">
        <f>IFERROR(VLOOKUP($I73,'WM-AR'!$I$7:$AS$3267,12,FALSE),"")</f>
        <v>0</v>
      </c>
      <c r="Q73" s="766" t="str">
        <f>IFERROR(VLOOKUP($I73,'WM-AR'!$I$7:$AS$3267,14,FALSE),"")</f>
        <v/>
      </c>
      <c r="R73" s="766" t="str">
        <f>IFERROR(VLOOKUP($I73,'WM-AR'!$I$7:$AS$3267,16,FALSE),"")</f>
        <v/>
      </c>
      <c r="S73" s="766" t="str">
        <f>IFERROR(VLOOKUP($I73,'WM-AR'!$I$7:$AS$3267,18,FALSE),"")</f>
        <v/>
      </c>
      <c r="T73" s="766" t="str">
        <f>IFERROR(VLOOKUP($I73,'WM-AR'!$I$7:$AS$3267,20,FALSE),"")</f>
        <v/>
      </c>
      <c r="U73" s="766" t="str">
        <f>IFERROR(VLOOKUP($I73,'WM-AR'!$I$7:$AS$3267,22,FALSE),"")</f>
        <v/>
      </c>
      <c r="V73" s="766" t="str">
        <f>IFERROR(VLOOKUP($I73,'WM-AR'!$I$7:$AS$3267,24,FALSE),"")</f>
        <v/>
      </c>
      <c r="W73" s="766">
        <f>IFERROR(VLOOKUP($I73,'WM-AR'!$I$7:$AS$3267,25,FALSE),"")</f>
        <v>0</v>
      </c>
      <c r="X73" s="766">
        <f>IFERROR(VLOOKUP($I73,'WM-AR'!$I$7:$AS$3267,26,FALSE),"")</f>
        <v>0</v>
      </c>
      <c r="Y73" s="766">
        <f>IFERROR(VLOOKUP($I73,'WM-AR'!$I$7:$AS$3267,27,FALSE),"")</f>
        <v>0</v>
      </c>
      <c r="Z73" s="766">
        <f>IFERROR(VLOOKUP($I73,'WM-AR'!$I$7:$AS$3267,28,FALSE),"")</f>
        <v>0</v>
      </c>
      <c r="AA73" s="766" t="str">
        <f>IFERROR(VLOOKUP($I73,'WM-AR'!$I$7:$AS$3267,29,FALSE),"")</f>
        <v>Material: (   )</v>
      </c>
      <c r="AB73" s="766">
        <f>IFERROR(VLOOKUP($I73,'WM-AR'!$I$7:$AS$3267,30,FALSE),"")</f>
        <v>0</v>
      </c>
      <c r="AC73" s="766" t="str">
        <f>IFERROR(VLOOKUP($I73,'WM-AR'!$I$7:$AS$3267,31,FALSE),"")</f>
        <v>THK=(  )mm</v>
      </c>
      <c r="AD73" s="766">
        <f>IFERROR(VLOOKUP($I73,'WM-AR'!$I$7:$AS$3267,32,FALSE),"")</f>
        <v>0</v>
      </c>
      <c r="AE73" s="766">
        <f>IFERROR(VLOOKUP($I73,'WM-AR'!$I$7:$AS$3267,33,FALSE),"")</f>
        <v>0</v>
      </c>
      <c r="AF73" s="817"/>
      <c r="AG73" s="768" t="s">
        <v>4185</v>
      </c>
      <c r="AH73" s="768" t="s">
        <v>4185</v>
      </c>
      <c r="AI73" s="1135"/>
      <c r="AJ73" s="1135" t="str">
        <f>K73</f>
        <v>M3</v>
      </c>
      <c r="AK73" s="905"/>
      <c r="AL73" s="88" t="str">
        <f>IF(AND(ISTEXT($E73),ISTEXT($B73)),"산출기준 &gt;&gt;  "&amp;_xlfn.XLOOKUP($E73,산출기준!$D:$D,산출기준!$E:$E,"매칭실패"),"")</f>
        <v/>
      </c>
    </row>
    <row r="74" spans="2:38">
      <c r="B74" s="1127"/>
      <c r="C74" s="1165"/>
      <c r="D74" s="1165"/>
      <c r="E74" s="1165"/>
      <c r="F74" s="1165"/>
      <c r="G74" s="1131" t="s">
        <v>2513</v>
      </c>
      <c r="H74" s="1131"/>
      <c r="I74" s="1130" t="str">
        <f t="shared" ref="I74:I76" si="12">LEFT(H74,14)</f>
        <v/>
      </c>
      <c r="J74" s="1132"/>
      <c r="K74" s="1132" t="str">
        <f>IFERROR(VLOOKUP($I74,'WM-AR'!$I$7:$AS$3267,34,FALSE),"")</f>
        <v/>
      </c>
      <c r="L74" s="1132" t="str">
        <f>IFERROR(VLOOKUP($I74,'WM-AR'!$I$7:$AS$3267,4,FALSE),"")</f>
        <v/>
      </c>
      <c r="M74" s="1132" t="str">
        <f>IFERROR(VLOOKUP($I74,'WM-AR'!$I$7:$AS$3267,6,FALSE),"")</f>
        <v/>
      </c>
      <c r="N74" s="1132" t="str">
        <f>IFERROR(VLOOKUP($I74,'WM-AR'!$I$7:$AS$3267,8,FALSE),"")</f>
        <v/>
      </c>
      <c r="O74" s="1132" t="str">
        <f>IFERROR(VLOOKUP($I74,'WM-AR'!$I$7:$AS$3267,10,FALSE),"")</f>
        <v/>
      </c>
      <c r="P74" s="1132" t="str">
        <f>IFERROR(VLOOKUP($I74,'WM-AR'!$I$7:$AS$3267,12,FALSE),"")</f>
        <v/>
      </c>
      <c r="Q74" s="1132" t="str">
        <f>IFERROR(VLOOKUP($I74,'WM-AR'!$I$7:$AS$3267,14,FALSE),"")</f>
        <v/>
      </c>
      <c r="R74" s="1132" t="str">
        <f>IFERROR(VLOOKUP($I74,'WM-AR'!$I$7:$AS$3267,16,FALSE),"")</f>
        <v/>
      </c>
      <c r="S74" s="1132" t="str">
        <f>IFERROR(VLOOKUP($I74,'WM-AR'!$I$7:$AS$3267,18,FALSE),"")</f>
        <v/>
      </c>
      <c r="T74" s="1132" t="str">
        <f>IFERROR(VLOOKUP($I74,'WM-AR'!$I$7:$AS$3267,20,FALSE),"")</f>
        <v/>
      </c>
      <c r="U74" s="1132" t="str">
        <f>IFERROR(VLOOKUP($I74,'WM-AR'!$I$7:$AS$3267,22,FALSE),"")</f>
        <v/>
      </c>
      <c r="V74" s="1132" t="str">
        <f>IFERROR(VLOOKUP($I74,'WM-AR'!$I$7:$AS$3267,24,FALSE),"")</f>
        <v/>
      </c>
      <c r="W74" s="1132" t="str">
        <f>IFERROR(VLOOKUP($I74,'WM-AR'!$I$7:$AS$3267,25,FALSE),"")</f>
        <v/>
      </c>
      <c r="X74" s="1132" t="str">
        <f>IFERROR(VLOOKUP($I74,'WM-AR'!$I$7:$AS$3267,26,FALSE),"")</f>
        <v/>
      </c>
      <c r="Y74" s="1132" t="str">
        <f>IFERROR(VLOOKUP($I74,'WM-AR'!$I$7:$AS$3267,27,FALSE),"")</f>
        <v/>
      </c>
      <c r="Z74" s="1132" t="str">
        <f>IFERROR(VLOOKUP($I74,'WM-AR'!$I$7:$AS$3267,28,FALSE),"")</f>
        <v/>
      </c>
      <c r="AA74" s="1132" t="str">
        <f>IFERROR(VLOOKUP($I74,'WM-AR'!$I$7:$AS$3267,29,FALSE),"")</f>
        <v/>
      </c>
      <c r="AB74" s="1132" t="str">
        <f>IFERROR(VLOOKUP($I74,'WM-AR'!$I$7:$AS$3267,30,FALSE),"")</f>
        <v/>
      </c>
      <c r="AC74" s="1132" t="str">
        <f>IFERROR(VLOOKUP($I74,'WM-AR'!$I$7:$AS$3267,31,FALSE),"")</f>
        <v/>
      </c>
      <c r="AD74" s="1132" t="str">
        <f>IFERROR(VLOOKUP($I74,'WM-AR'!$I$7:$AS$3267,32,FALSE),"")</f>
        <v/>
      </c>
      <c r="AE74" s="1132" t="str">
        <f>IFERROR(VLOOKUP($I74,'WM-AR'!$I$7:$AS$3267,33,FALSE),"")</f>
        <v/>
      </c>
      <c r="AF74" s="1353"/>
      <c r="AG74" s="1134"/>
      <c r="AH74" s="1134"/>
      <c r="AI74" s="1135"/>
      <c r="AJ74" s="1135" t="str">
        <f t="shared" ref="AJ74:AJ76" si="13">K74</f>
        <v/>
      </c>
      <c r="AK74" s="1136"/>
      <c r="AL74" s="88" t="str">
        <f>IF(AND(ISTEXT($E74),ISTEXT($B74)),"산출기준 &gt;&gt;  "&amp;_xlfn.XLOOKUP($E74,산출기준!$D:$D,산출기준!$E:$E,"매칭실패"),"")</f>
        <v/>
      </c>
    </row>
    <row r="75" spans="2:38">
      <c r="B75" s="1111"/>
      <c r="C75" s="1166"/>
      <c r="D75" s="1166"/>
      <c r="E75" s="1166"/>
      <c r="F75" s="1166"/>
      <c r="G75" s="843"/>
      <c r="H75" s="843"/>
      <c r="I75" s="712" t="str">
        <f t="shared" si="12"/>
        <v/>
      </c>
      <c r="J75" s="714"/>
      <c r="K75" s="714" t="str">
        <f>IFERROR(VLOOKUP($I75,'WM-AR'!$I$7:$AS$3267,34,FALSE),"")</f>
        <v/>
      </c>
      <c r="L75" s="714" t="str">
        <f>IFERROR(VLOOKUP($I75,'WM-AR'!$I$7:$AS$3267,4,FALSE),"")</f>
        <v/>
      </c>
      <c r="M75" s="714" t="str">
        <f>IFERROR(VLOOKUP($I75,'WM-AR'!$I$7:$AS$3267,6,FALSE),"")</f>
        <v/>
      </c>
      <c r="N75" s="714" t="str">
        <f>IFERROR(VLOOKUP($I75,'WM-AR'!$I$7:$AS$3267,8,FALSE),"")</f>
        <v/>
      </c>
      <c r="O75" s="714" t="str">
        <f>IFERROR(VLOOKUP($I75,'WM-AR'!$I$7:$AS$3267,10,FALSE),"")</f>
        <v/>
      </c>
      <c r="P75" s="714" t="str">
        <f>IFERROR(VLOOKUP($I75,'WM-AR'!$I$7:$AS$3267,12,FALSE),"")</f>
        <v/>
      </c>
      <c r="Q75" s="714" t="str">
        <f>IFERROR(VLOOKUP($I75,'WM-AR'!$I$7:$AS$3267,14,FALSE),"")</f>
        <v/>
      </c>
      <c r="R75" s="714" t="str">
        <f>IFERROR(VLOOKUP($I75,'WM-AR'!$I$7:$AS$3267,16,FALSE),"")</f>
        <v/>
      </c>
      <c r="S75" s="714" t="str">
        <f>IFERROR(VLOOKUP($I75,'WM-AR'!$I$7:$AS$3267,18,FALSE),"")</f>
        <v/>
      </c>
      <c r="T75" s="714" t="str">
        <f>IFERROR(VLOOKUP($I75,'WM-AR'!$I$7:$AS$3267,20,FALSE),"")</f>
        <v/>
      </c>
      <c r="U75" s="714" t="str">
        <f>IFERROR(VLOOKUP($I75,'WM-AR'!$I$7:$AS$3267,22,FALSE),"")</f>
        <v/>
      </c>
      <c r="V75" s="714" t="str">
        <f>IFERROR(VLOOKUP($I75,'WM-AR'!$I$7:$AS$3267,24,FALSE),"")</f>
        <v/>
      </c>
      <c r="W75" s="714" t="str">
        <f>IFERROR(VLOOKUP($I75,'WM-AR'!$I$7:$AS$3267,25,FALSE),"")</f>
        <v/>
      </c>
      <c r="X75" s="714" t="str">
        <f>IFERROR(VLOOKUP($I75,'WM-AR'!$I$7:$AS$3267,26,FALSE),"")</f>
        <v/>
      </c>
      <c r="Y75" s="714" t="str">
        <f>IFERROR(VLOOKUP($I75,'WM-AR'!$I$7:$AS$3267,27,FALSE),"")</f>
        <v/>
      </c>
      <c r="Z75" s="714" t="str">
        <f>IFERROR(VLOOKUP($I75,'WM-AR'!$I$7:$AS$3267,28,FALSE),"")</f>
        <v/>
      </c>
      <c r="AA75" s="714" t="str">
        <f>IFERROR(VLOOKUP($I75,'WM-AR'!$I$7:$AS$3267,29,FALSE),"")</f>
        <v/>
      </c>
      <c r="AB75" s="714" t="str">
        <f>IFERROR(VLOOKUP($I75,'WM-AR'!$I$7:$AS$3267,30,FALSE),"")</f>
        <v/>
      </c>
      <c r="AC75" s="714" t="str">
        <f>IFERROR(VLOOKUP($I75,'WM-AR'!$I$7:$AS$3267,31,FALSE),"")</f>
        <v/>
      </c>
      <c r="AD75" s="714" t="str">
        <f>IFERROR(VLOOKUP($I75,'WM-AR'!$I$7:$AS$3267,32,FALSE),"")</f>
        <v/>
      </c>
      <c r="AE75" s="714" t="str">
        <f>IFERROR(VLOOKUP($I75,'WM-AR'!$I$7:$AS$3267,33,FALSE),"")</f>
        <v/>
      </c>
      <c r="AF75" s="1354"/>
      <c r="AG75" s="852"/>
      <c r="AH75" s="852"/>
      <c r="AI75" s="854"/>
      <c r="AJ75" s="854" t="str">
        <f t="shared" si="13"/>
        <v/>
      </c>
      <c r="AK75" s="1114"/>
      <c r="AL75" s="88" t="str">
        <f>IF(AND(ISTEXT($E75),ISTEXT($B75)),"산출기준 &gt;&gt;  "&amp;_xlfn.XLOOKUP($E75,산출기준!$D:$D,산출기준!$E:$E,"매칭실패"),"")</f>
        <v/>
      </c>
    </row>
    <row r="76" spans="2:38">
      <c r="B76" s="1116"/>
      <c r="C76" s="1167"/>
      <c r="D76" s="1167"/>
      <c r="E76" s="1167"/>
      <c r="F76" s="1167"/>
      <c r="G76" s="1120"/>
      <c r="H76" s="1120"/>
      <c r="I76" s="1119" t="str">
        <f t="shared" si="12"/>
        <v/>
      </c>
      <c r="J76" s="1121"/>
      <c r="K76" s="1121" t="str">
        <f>IFERROR(VLOOKUP($I76,'WM-AR'!$I$7:$AS$3267,34,FALSE),"")</f>
        <v/>
      </c>
      <c r="L76" s="1121" t="str">
        <f>IFERROR(VLOOKUP($I76,'WM-AR'!$I$7:$AS$3267,4,FALSE),"")</f>
        <v/>
      </c>
      <c r="M76" s="1121" t="str">
        <f>IFERROR(VLOOKUP($I76,'WM-AR'!$I$7:$AS$3267,6,FALSE),"")</f>
        <v/>
      </c>
      <c r="N76" s="1121" t="str">
        <f>IFERROR(VLOOKUP($I76,'WM-AR'!$I$7:$AS$3267,8,FALSE),"")</f>
        <v/>
      </c>
      <c r="O76" s="1121" t="str">
        <f>IFERROR(VLOOKUP($I76,'WM-AR'!$I$7:$AS$3267,10,FALSE),"")</f>
        <v/>
      </c>
      <c r="P76" s="1121" t="str">
        <f>IFERROR(VLOOKUP($I76,'WM-AR'!$I$7:$AS$3267,12,FALSE),"")</f>
        <v/>
      </c>
      <c r="Q76" s="1121" t="str">
        <f>IFERROR(VLOOKUP($I76,'WM-AR'!$I$7:$AS$3267,14,FALSE),"")</f>
        <v/>
      </c>
      <c r="R76" s="1121" t="str">
        <f>IFERROR(VLOOKUP($I76,'WM-AR'!$I$7:$AS$3267,16,FALSE),"")</f>
        <v/>
      </c>
      <c r="S76" s="1121" t="str">
        <f>IFERROR(VLOOKUP($I76,'WM-AR'!$I$7:$AS$3267,18,FALSE),"")</f>
        <v/>
      </c>
      <c r="T76" s="1121" t="str">
        <f>IFERROR(VLOOKUP($I76,'WM-AR'!$I$7:$AS$3267,20,FALSE),"")</f>
        <v/>
      </c>
      <c r="U76" s="1121" t="str">
        <f>IFERROR(VLOOKUP($I76,'WM-AR'!$I$7:$AS$3267,22,FALSE),"")</f>
        <v/>
      </c>
      <c r="V76" s="1121" t="str">
        <f>IFERROR(VLOOKUP($I76,'WM-AR'!$I$7:$AS$3267,24,FALSE),"")</f>
        <v/>
      </c>
      <c r="W76" s="1121" t="str">
        <f>IFERROR(VLOOKUP($I76,'WM-AR'!$I$7:$AS$3267,25,FALSE),"")</f>
        <v/>
      </c>
      <c r="X76" s="1121" t="str">
        <f>IFERROR(VLOOKUP($I76,'WM-AR'!$I$7:$AS$3267,26,FALSE),"")</f>
        <v/>
      </c>
      <c r="Y76" s="1121" t="str">
        <f>IFERROR(VLOOKUP($I76,'WM-AR'!$I$7:$AS$3267,27,FALSE),"")</f>
        <v/>
      </c>
      <c r="Z76" s="1121" t="str">
        <f>IFERROR(VLOOKUP($I76,'WM-AR'!$I$7:$AS$3267,28,FALSE),"")</f>
        <v/>
      </c>
      <c r="AA76" s="1121" t="str">
        <f>IFERROR(VLOOKUP($I76,'WM-AR'!$I$7:$AS$3267,29,FALSE),"")</f>
        <v/>
      </c>
      <c r="AB76" s="1121" t="str">
        <f>IFERROR(VLOOKUP($I76,'WM-AR'!$I$7:$AS$3267,30,FALSE),"")</f>
        <v/>
      </c>
      <c r="AC76" s="1121" t="str">
        <f>IFERROR(VLOOKUP($I76,'WM-AR'!$I$7:$AS$3267,31,FALSE),"")</f>
        <v/>
      </c>
      <c r="AD76" s="1121" t="str">
        <f>IFERROR(VLOOKUP($I76,'WM-AR'!$I$7:$AS$3267,32,FALSE),"")</f>
        <v/>
      </c>
      <c r="AE76" s="1121" t="str">
        <f>IFERROR(VLOOKUP($I76,'WM-AR'!$I$7:$AS$3267,33,FALSE),"")</f>
        <v/>
      </c>
      <c r="AF76" s="1355"/>
      <c r="AG76" s="1123"/>
      <c r="AH76" s="1123"/>
      <c r="AI76" s="1124"/>
      <c r="AJ76" s="1124" t="str">
        <f t="shared" si="13"/>
        <v/>
      </c>
      <c r="AK76" s="1125"/>
      <c r="AL76" s="88" t="str">
        <f>IF(AND(ISTEXT($E76),ISTEXT($B76)),"산출기준 &gt;&gt;  "&amp;_xlfn.XLOOKUP($E76,산출기준!$D:$D,산출기준!$E:$E,"매칭실패"),"")</f>
        <v/>
      </c>
    </row>
    <row r="77" spans="2:38" s="658" customFormat="1" ht="20.100000000000001" customHeight="1">
      <c r="B77" s="802"/>
      <c r="C77" s="662"/>
      <c r="D77" s="662"/>
      <c r="E77" s="662"/>
      <c r="F77" s="662"/>
      <c r="G77" s="662"/>
      <c r="H77" s="662"/>
      <c r="I77" s="652"/>
      <c r="J77" s="664"/>
      <c r="K77" s="664"/>
      <c r="L77" s="664"/>
      <c r="M77" s="664"/>
      <c r="N77" s="664"/>
      <c r="O77" s="664"/>
      <c r="P77" s="664"/>
      <c r="Q77" s="664"/>
      <c r="R77" s="664"/>
      <c r="S77" s="664"/>
      <c r="T77" s="664"/>
      <c r="U77" s="664"/>
      <c r="V77" s="664"/>
      <c r="W77" s="664"/>
      <c r="X77" s="664"/>
      <c r="Y77" s="664"/>
      <c r="Z77" s="664"/>
      <c r="AA77" s="664"/>
      <c r="AB77" s="664"/>
      <c r="AC77" s="664"/>
      <c r="AD77" s="664"/>
      <c r="AE77" s="664"/>
      <c r="AF77" s="659"/>
      <c r="AG77" s="665"/>
      <c r="AH77" s="665"/>
      <c r="AI77" s="666"/>
      <c r="AJ77" s="666"/>
      <c r="AK77" s="662"/>
      <c r="AL77" s="658" t="str">
        <f>IF(AND(ISTEXT($E77),ISTEXT($B77)),"산출기준 &gt;&gt;  "&amp;_xlfn.XLOOKUP($E77,산출기준!$D:$D,산출기준!$E:$E,"매칭실패"),"")</f>
        <v/>
      </c>
    </row>
    <row r="78" spans="2:38" s="658" customFormat="1" ht="20.100000000000001" customHeight="1">
      <c r="B78" s="802"/>
      <c r="C78" s="662"/>
      <c r="D78" s="662"/>
      <c r="E78" s="662"/>
      <c r="F78" s="662"/>
      <c r="G78" s="662"/>
      <c r="H78" s="662"/>
      <c r="I78" s="652"/>
      <c r="J78" s="664"/>
      <c r="K78" s="664"/>
      <c r="L78" s="664"/>
      <c r="M78" s="664"/>
      <c r="N78" s="664"/>
      <c r="O78" s="664"/>
      <c r="P78" s="664"/>
      <c r="Q78" s="664"/>
      <c r="R78" s="664"/>
      <c r="S78" s="664"/>
      <c r="T78" s="664"/>
      <c r="U78" s="664"/>
      <c r="V78" s="664"/>
      <c r="W78" s="664"/>
      <c r="X78" s="664"/>
      <c r="Y78" s="664"/>
      <c r="Z78" s="664"/>
      <c r="AA78" s="664"/>
      <c r="AB78" s="664"/>
      <c r="AC78" s="664"/>
      <c r="AD78" s="664"/>
      <c r="AE78" s="664"/>
      <c r="AF78" s="659"/>
      <c r="AG78" s="665"/>
      <c r="AH78" s="665"/>
      <c r="AI78" s="666"/>
      <c r="AJ78" s="666"/>
      <c r="AK78" s="662"/>
      <c r="AL78" s="658" t="str">
        <f>IF(AND(ISTEXT($E78),ISTEXT($B78)),"산출기준 &gt;&gt;  "&amp;_xlfn.XLOOKUP($E78,산출기준!$D:$D,산출기준!$E:$E,"매칭실패"),"")</f>
        <v/>
      </c>
    </row>
    <row r="79" spans="2:38" ht="34.9" customHeight="1">
      <c r="B79" s="623">
        <v>12.5</v>
      </c>
      <c r="C79" s="626" t="s">
        <v>1555</v>
      </c>
      <c r="D79" s="626"/>
      <c r="E79" s="626"/>
      <c r="F79" s="626"/>
      <c r="G79" s="1066"/>
      <c r="H79" s="1066"/>
      <c r="I79" s="630"/>
      <c r="J79" s="630"/>
      <c r="K79" s="631"/>
      <c r="L79" s="631"/>
      <c r="M79" s="631"/>
      <c r="N79" s="631"/>
      <c r="O79" s="631"/>
      <c r="P79" s="631"/>
      <c r="Q79" s="631"/>
      <c r="R79" s="631"/>
      <c r="S79" s="631"/>
      <c r="T79" s="631"/>
      <c r="U79" s="631"/>
      <c r="V79" s="631"/>
      <c r="W79" s="631"/>
      <c r="X79" s="631"/>
      <c r="Y79" s="631"/>
      <c r="Z79" s="631"/>
      <c r="AA79" s="631"/>
      <c r="AB79" s="631"/>
      <c r="AC79" s="631"/>
      <c r="AD79" s="631"/>
      <c r="AE79" s="631"/>
      <c r="AF79" s="634"/>
      <c r="AG79" s="634"/>
      <c r="AH79" s="634"/>
      <c r="AI79" s="634"/>
      <c r="AJ79" s="634"/>
      <c r="AK79" s="634"/>
      <c r="AL79" s="88" t="str">
        <f>IF(AND(ISTEXT($E79),ISTEXT($B79)),"산출기준 &gt;&gt;  "&amp;_xlfn.XLOOKUP($E79,산출기준!$D:$D,산출기준!$E:$E,"매칭실패"),"")</f>
        <v/>
      </c>
    </row>
    <row r="80" spans="2:38" s="658" customFormat="1" ht="20.100000000000001" customHeight="1">
      <c r="B80" s="1072"/>
      <c r="C80" s="639"/>
      <c r="D80" s="639"/>
      <c r="E80" s="639"/>
      <c r="F80" s="639"/>
      <c r="G80" s="639"/>
      <c r="H80" s="639"/>
      <c r="I80" s="641"/>
      <c r="J80" s="642"/>
      <c r="K80" s="642"/>
      <c r="L80" s="642"/>
      <c r="M80" s="642"/>
      <c r="N80" s="642"/>
      <c r="O80" s="642"/>
      <c r="P80" s="642"/>
      <c r="Q80" s="642"/>
      <c r="R80" s="642"/>
      <c r="S80" s="642"/>
      <c r="T80" s="642"/>
      <c r="U80" s="642"/>
      <c r="V80" s="642"/>
      <c r="W80" s="642"/>
      <c r="X80" s="642"/>
      <c r="Y80" s="642"/>
      <c r="Z80" s="642"/>
      <c r="AA80" s="642"/>
      <c r="AB80" s="642"/>
      <c r="AC80" s="642"/>
      <c r="AD80" s="642"/>
      <c r="AE80" s="642"/>
      <c r="AF80" s="636"/>
      <c r="AG80" s="643"/>
      <c r="AH80" s="643"/>
      <c r="AI80" s="644"/>
      <c r="AJ80" s="644"/>
      <c r="AK80" s="639"/>
      <c r="AL80" s="658" t="str">
        <f>IF(AND(ISTEXT($E80),ISTEXT($B80)),"산출기준 &gt;&gt;  "&amp;_xlfn.XLOOKUP($E80,산출기준!$D:$D,산출기준!$E:$E,"매칭실패"),"")</f>
        <v/>
      </c>
    </row>
    <row r="81" spans="2:38" s="658" customFormat="1" ht="20.100000000000001" customHeight="1">
      <c r="B81" s="1261"/>
      <c r="C81" s="1386" t="s">
        <v>4186</v>
      </c>
      <c r="D81" s="648"/>
      <c r="E81" s="648"/>
      <c r="F81" s="646" t="s">
        <v>4187</v>
      </c>
      <c r="G81" s="1057"/>
      <c r="H81" s="1057"/>
      <c r="I81" s="1262"/>
      <c r="J81" s="1263"/>
      <c r="K81" s="805"/>
      <c r="L81" s="805"/>
      <c r="M81" s="806"/>
      <c r="N81" s="806"/>
      <c r="O81" s="806"/>
      <c r="P81" s="806"/>
      <c r="Q81" s="806"/>
      <c r="R81" s="806"/>
      <c r="S81" s="806"/>
      <c r="T81" s="806"/>
      <c r="U81" s="806"/>
      <c r="V81" s="806"/>
      <c r="W81" s="806"/>
      <c r="X81" s="806"/>
      <c r="Y81" s="806"/>
      <c r="Z81" s="806"/>
      <c r="AA81" s="806"/>
      <c r="AB81" s="806"/>
      <c r="AC81" s="806"/>
      <c r="AD81" s="806"/>
      <c r="AE81" s="806"/>
      <c r="AF81" s="806"/>
      <c r="AG81" s="806"/>
      <c r="AH81" s="806"/>
      <c r="AL81" s="658" t="str">
        <f>IF(AND(ISTEXT($E81),ISTEXT($B81)),"산출기준 &gt;&gt;  "&amp;_xlfn.XLOOKUP($E81,산출기준!$D:$D,산출기준!$E:$E,"매칭실패"),"")</f>
        <v/>
      </c>
    </row>
    <row r="82" spans="2:38" s="658" customFormat="1" ht="20.100000000000001" customHeight="1">
      <c r="B82" s="802"/>
      <c r="C82" s="662"/>
      <c r="D82" s="662"/>
      <c r="E82" s="662"/>
      <c r="F82" s="662"/>
      <c r="G82" s="662"/>
      <c r="H82" s="662"/>
      <c r="I82" s="652"/>
      <c r="J82" s="664"/>
      <c r="K82" s="664"/>
      <c r="L82" s="664"/>
      <c r="M82" s="664"/>
      <c r="N82" s="664"/>
      <c r="O82" s="664"/>
      <c r="P82" s="664"/>
      <c r="Q82" s="664"/>
      <c r="R82" s="664"/>
      <c r="S82" s="664"/>
      <c r="T82" s="664"/>
      <c r="U82" s="664"/>
      <c r="V82" s="664"/>
      <c r="W82" s="664"/>
      <c r="X82" s="664"/>
      <c r="Y82" s="664"/>
      <c r="Z82" s="664"/>
      <c r="AA82" s="664"/>
      <c r="AB82" s="664"/>
      <c r="AC82" s="664"/>
      <c r="AD82" s="664"/>
      <c r="AE82" s="664"/>
      <c r="AF82" s="659"/>
      <c r="AG82" s="665"/>
      <c r="AH82" s="665"/>
      <c r="AI82" s="666"/>
      <c r="AJ82" s="666"/>
      <c r="AK82" s="662"/>
      <c r="AL82" s="658" t="str">
        <f>IF(AND(ISTEXT($E82),ISTEXT($B82)),"산출기준 &gt;&gt;  "&amp;_xlfn.XLOOKUP($E82,산출기준!$D:$D,산출기준!$E:$E,"매칭실패"),"")</f>
        <v/>
      </c>
    </row>
    <row r="83" spans="2:38" ht="34.9" customHeight="1">
      <c r="B83" s="808" t="str" cm="1">
        <f t="array" aca="1" ref="B83" ca="1">_xlfn.IFNA(INDIRECT("Family_표준_구성도!B"&amp;MATCH(F83,INDIRECT("Family_표준_구성도!"&amp;"C:C"),0)),"")</f>
        <v>12.5.1.1.1</v>
      </c>
      <c r="C83" s="668" t="s">
        <v>2016</v>
      </c>
      <c r="D83" s="809"/>
      <c r="E83" s="668" t="s">
        <v>4160</v>
      </c>
      <c r="F83" s="811" t="s">
        <v>1561</v>
      </c>
      <c r="G83" s="1079"/>
      <c r="H83" s="1079"/>
      <c r="I83" s="674"/>
      <c r="J83" s="674"/>
      <c r="K83" s="674"/>
      <c r="L83" s="674"/>
      <c r="M83" s="674"/>
      <c r="N83" s="675"/>
      <c r="O83" s="676"/>
      <c r="P83" s="677"/>
      <c r="Q83" s="677"/>
      <c r="R83" s="677"/>
      <c r="S83" s="677"/>
      <c r="T83" s="677"/>
      <c r="U83" s="677"/>
      <c r="V83" s="678"/>
      <c r="W83" s="679"/>
      <c r="X83" s="679"/>
      <c r="Y83" s="679"/>
      <c r="Z83" s="679"/>
      <c r="AA83" s="679"/>
      <c r="AB83" s="679"/>
      <c r="AC83" s="679"/>
      <c r="AD83" s="679"/>
      <c r="AE83" s="679"/>
      <c r="AF83" s="902"/>
      <c r="AG83" s="682"/>
      <c r="AH83" s="682"/>
      <c r="AI83" s="682"/>
      <c r="AJ83" s="682"/>
      <c r="AK83" s="903"/>
      <c r="AL83" s="88" t="str">
        <f ca="1">IF(AND(ISTEXT($E83),ISTEXT($B83)),"산출기준 &gt;&gt;  "&amp;_xlfn.XLOOKUP($E83,산출기준!$D:$D,산출기준!$E:$E,"매칭실패"),"")</f>
        <v>산출기준 &gt;&gt;  [MISC : EA base]</v>
      </c>
    </row>
    <row r="84" spans="2:38" ht="49.9" customHeight="1" outlineLevel="1">
      <c r="B84" s="772"/>
      <c r="C84" s="773"/>
      <c r="D84" s="773"/>
      <c r="E84" s="773"/>
      <c r="F84" s="773"/>
      <c r="G84" s="759" t="str">
        <f>N84&amp;" "&amp;IF(Q84=0,"",Q84)</f>
        <v xml:space="preserve"> </v>
      </c>
      <c r="H84" s="817"/>
      <c r="I84" s="765" t="str">
        <f>LEFT(H84,14)</f>
        <v/>
      </c>
      <c r="J84" s="766"/>
      <c r="K84" s="766" t="str">
        <f>IFERROR(VLOOKUP($I84,'WM-AR'!$I$7:$AS$3267,34,FALSE),"")</f>
        <v/>
      </c>
      <c r="L84" s="766" t="str">
        <f>IFERROR(VLOOKUP($I84,'WM-AR'!$I$7:$AS$3267,4,FALSE),"")</f>
        <v/>
      </c>
      <c r="M84" s="766" t="str">
        <f>IFERROR(VLOOKUP($I84,'WM-AR'!$I$7:$AS$3267,6,FALSE),"")</f>
        <v/>
      </c>
      <c r="N84" s="766" t="str">
        <f>IFERROR(VLOOKUP($I84,'WM-AR'!$I$7:$AS$3267,8,FALSE),"")</f>
        <v/>
      </c>
      <c r="O84" s="766" t="str">
        <f>IFERROR(VLOOKUP($I84,'WM-AR'!$I$7:$AS$3267,10,FALSE),"")</f>
        <v/>
      </c>
      <c r="P84" s="766" t="str">
        <f>IFERROR(VLOOKUP($I84,'WM-AR'!$I$7:$AS$3267,12,FALSE),"")</f>
        <v/>
      </c>
      <c r="Q84" s="766" t="str">
        <f>IFERROR(VLOOKUP($I84,'WM-AR'!$I$7:$AS$3267,14,FALSE),"")</f>
        <v/>
      </c>
      <c r="R84" s="766" t="str">
        <f>IFERROR(VLOOKUP($I84,'WM-AR'!$I$7:$AS$3267,16,FALSE),"")</f>
        <v/>
      </c>
      <c r="S84" s="766" t="str">
        <f>IFERROR(VLOOKUP($I84,'WM-AR'!$I$7:$AS$3267,18,FALSE),"")</f>
        <v/>
      </c>
      <c r="T84" s="766" t="str">
        <f>IFERROR(VLOOKUP($I84,'WM-AR'!$I$7:$AS$3267,20,FALSE),"")</f>
        <v/>
      </c>
      <c r="U84" s="766" t="str">
        <f>IFERROR(VLOOKUP($I84,'WM-AR'!$I$7:$AS$3267,22,FALSE),"")</f>
        <v/>
      </c>
      <c r="V84" s="766" t="str">
        <f>IFERROR(VLOOKUP($I84,'WM-AR'!$I$7:$AS$3267,24,FALSE),"")</f>
        <v/>
      </c>
      <c r="W84" s="766" t="str">
        <f>IFERROR(VLOOKUP($I84,'WM-AR'!$I$7:$AS$3267,25,FALSE),"")</f>
        <v/>
      </c>
      <c r="X84" s="766" t="str">
        <f>IFERROR(VLOOKUP($I84,'WM-AR'!$I$7:$AS$3267,26,FALSE),"")</f>
        <v/>
      </c>
      <c r="Y84" s="766" t="str">
        <f>IFERROR(VLOOKUP($I84,'WM-AR'!$I$7:$AS$3267,27,FALSE),"")</f>
        <v/>
      </c>
      <c r="Z84" s="766" t="str">
        <f>IFERROR(VLOOKUP($I84,'WM-AR'!$I$7:$AS$3267,28,FALSE),"")</f>
        <v/>
      </c>
      <c r="AA84" s="766" t="str">
        <f>IFERROR(VLOOKUP($I84,'WM-AR'!$I$7:$AS$3267,29,FALSE),"")</f>
        <v/>
      </c>
      <c r="AB84" s="766" t="str">
        <f>IFERROR(VLOOKUP($I84,'WM-AR'!$I$7:$AS$3267,30,FALSE),"")</f>
        <v/>
      </c>
      <c r="AC84" s="766" t="str">
        <f>IFERROR(VLOOKUP($I84,'WM-AR'!$I$7:$AS$3267,31,FALSE),"")</f>
        <v/>
      </c>
      <c r="AD84" s="766" t="str">
        <f>IFERROR(VLOOKUP($I84,'WM-AR'!$I$7:$AS$3267,32,FALSE),"")</f>
        <v/>
      </c>
      <c r="AE84" s="766" t="str">
        <f>IFERROR(VLOOKUP($I84,'WM-AR'!$I$7:$AS$3267,33,FALSE),"")</f>
        <v/>
      </c>
      <c r="AF84" s="817"/>
      <c r="AG84" s="768"/>
      <c r="AH84" s="768"/>
      <c r="AI84" s="1135"/>
      <c r="AJ84" s="1135" t="str">
        <f>K84</f>
        <v/>
      </c>
      <c r="AK84" s="905"/>
      <c r="AL84" s="88" t="str">
        <f>IF(AND(ISTEXT($E84),ISTEXT($B84)),"산출기준 &gt;&gt;  "&amp;_xlfn.XLOOKUP($E84,산출기준!$D:$D,산출기준!$E:$E,"매칭실패"),"")</f>
        <v/>
      </c>
    </row>
    <row r="85" spans="2:38" ht="135">
      <c r="B85" s="1127"/>
      <c r="C85" s="1165"/>
      <c r="D85" s="1165"/>
      <c r="E85" s="1165"/>
      <c r="F85" s="1165"/>
      <c r="G85" s="1131" t="s">
        <v>4188</v>
      </c>
      <c r="H85" s="1131" t="s">
        <v>4189</v>
      </c>
      <c r="I85" s="1130" t="str">
        <f t="shared" ref="I85:I92" si="14">LEFT(H85,14)</f>
        <v>A03AE053-00001</v>
      </c>
      <c r="J85" s="1132"/>
      <c r="K85" s="1132" t="str">
        <f>IFERROR(VLOOKUP($I85,'WM-AR'!$I$7:$AS$3267,34,FALSE),"")</f>
        <v>EA</v>
      </c>
      <c r="L85" s="1132" t="str">
        <f>IFERROR(VLOOKUP($I85,'WM-AR'!$I$7:$AS$3267,4,FALSE),"")</f>
        <v>Concrete Work</v>
      </c>
      <c r="M85" s="1132" t="str">
        <f>IFERROR(VLOOKUP($I85,'WM-AR'!$I$7:$AS$3267,6,FALSE),"")</f>
        <v>Mass Concrete Work</v>
      </c>
      <c r="N85" s="1132" t="str">
        <f>IFERROR(VLOOKUP($I85,'WM-AR'!$I$7:$AS$3267,8,FALSE),"")</f>
        <v>Steel Casing for CEP</v>
      </c>
      <c r="O85" s="1132">
        <f>IFERROR(VLOOKUP($I85,'WM-AR'!$I$7:$AS$3267,10,FALSE),"")</f>
        <v>0</v>
      </c>
      <c r="P85" s="1132">
        <f>IFERROR(VLOOKUP($I85,'WM-AR'!$I$7:$AS$3267,12,FALSE),"")</f>
        <v>0</v>
      </c>
      <c r="Q85" s="1132">
        <f>IFERROR(VLOOKUP($I85,'WM-AR'!$I$7:$AS$3267,14,FALSE),"")</f>
        <v>0</v>
      </c>
      <c r="R85" s="1132">
        <f>IFERROR(VLOOKUP($I85,'WM-AR'!$I$7:$AS$3267,16,FALSE),"")</f>
        <v>0</v>
      </c>
      <c r="S85" s="1132">
        <f>IFERROR(VLOOKUP($I85,'WM-AR'!$I$7:$AS$3267,18,FALSE),"")</f>
        <v>0</v>
      </c>
      <c r="T85" s="1132" t="str">
        <f>IFERROR(VLOOKUP($I85,'WM-AR'!$I$7:$AS$3267,20,FALSE),"")</f>
        <v>Including Anchoring, Tar Epoxy Coating, Frame &amp; Accessories, Weldings</v>
      </c>
      <c r="U85" s="1132">
        <f>IFERROR(VLOOKUP($I85,'WM-AR'!$I$7:$AS$3267,22,FALSE),"")</f>
        <v>0</v>
      </c>
      <c r="V85" s="1132">
        <f>IFERROR(VLOOKUP($I85,'WM-AR'!$I$7:$AS$3267,24,FALSE),"")</f>
        <v>0</v>
      </c>
      <c r="W85" s="1132">
        <f>IFERROR(VLOOKUP($I85,'WM-AR'!$I$7:$AS$3267,25,FALSE),"")</f>
        <v>0</v>
      </c>
      <c r="X85" s="1132" t="str">
        <f>IFERROR(VLOOKUP($I85,'WM-AR'!$I$7:$AS$3267,26,FALSE),"")</f>
        <v>Steel Pipe: D(  )mm x THK(  )t x L(  )m, Steel Plate: W(  )mm x L(  )mm x THK(  )t</v>
      </c>
      <c r="Y85" s="1132">
        <f>IFERROR(VLOOKUP($I85,'WM-AR'!$I$7:$AS$3267,27,FALSE),"")</f>
        <v>0</v>
      </c>
      <c r="Z85" s="1132">
        <f>IFERROR(VLOOKUP($I85,'WM-AR'!$I$7:$AS$3267,28,FALSE),"")</f>
        <v>0</v>
      </c>
      <c r="AA85" s="1132">
        <f>IFERROR(VLOOKUP($I85,'WM-AR'!$I$7:$AS$3267,29,FALSE),"")</f>
        <v>0</v>
      </c>
      <c r="AB85" s="1132">
        <f>IFERROR(VLOOKUP($I85,'WM-AR'!$I$7:$AS$3267,30,FALSE),"")</f>
        <v>0</v>
      </c>
      <c r="AC85" s="1132">
        <f>IFERROR(VLOOKUP($I85,'WM-AR'!$I$7:$AS$3267,31,FALSE),"")</f>
        <v>0</v>
      </c>
      <c r="AD85" s="1132">
        <f>IFERROR(VLOOKUP($I85,'WM-AR'!$I$7:$AS$3267,32,FALSE),"")</f>
        <v>0</v>
      </c>
      <c r="AE85" s="1132" t="str">
        <f>IFERROR(VLOOKUP($I85,'WM-AR'!$I$7:$AS$3267,33,FALSE),"")</f>
        <v/>
      </c>
      <c r="AF85" s="1353"/>
      <c r="AG85" s="1134" t="s">
        <v>3442</v>
      </c>
      <c r="AH85" s="1134" t="s">
        <v>3442</v>
      </c>
      <c r="AI85" s="1135"/>
      <c r="AJ85" s="1135" t="str">
        <f t="shared" ref="AJ85:AJ92" si="15">K85</f>
        <v>EA</v>
      </c>
      <c r="AK85" s="1136"/>
      <c r="AL85" s="88" t="str">
        <f>IF(AND(ISTEXT($E85),ISTEXT($B85)),"산출기준 &gt;&gt;  "&amp;_xlfn.XLOOKUP($E85,산출기준!$D:$D,산출기준!$E:$E,"매칭실패"),"")</f>
        <v/>
      </c>
    </row>
    <row r="86" spans="2:38">
      <c r="B86" s="1111"/>
      <c r="C86" s="1166"/>
      <c r="D86" s="1166"/>
      <c r="E86" s="1166"/>
      <c r="F86" s="1166"/>
      <c r="G86" s="1391"/>
      <c r="H86" s="843"/>
      <c r="I86" s="712" t="str">
        <f t="shared" si="14"/>
        <v/>
      </c>
      <c r="J86" s="714"/>
      <c r="K86" s="714" t="str">
        <f>IFERROR(VLOOKUP($I86,'WM-AR'!$I$7:$AS$3267,34,FALSE),"")</f>
        <v/>
      </c>
      <c r="L86" s="714" t="str">
        <f>IFERROR(VLOOKUP($I86,'WM-AR'!$I$7:$AS$3267,4,FALSE),"")</f>
        <v/>
      </c>
      <c r="M86" s="714" t="str">
        <f>IFERROR(VLOOKUP($I86,'WM-AR'!$I$7:$AS$3267,6,FALSE),"")</f>
        <v/>
      </c>
      <c r="N86" s="714" t="str">
        <f>IFERROR(VLOOKUP($I86,'WM-AR'!$I$7:$AS$3267,8,FALSE),"")</f>
        <v/>
      </c>
      <c r="O86" s="714" t="str">
        <f>IFERROR(VLOOKUP($I86,'WM-AR'!$I$7:$AS$3267,10,FALSE),"")</f>
        <v/>
      </c>
      <c r="P86" s="714" t="str">
        <f>IFERROR(VLOOKUP($I86,'WM-AR'!$I$7:$AS$3267,12,FALSE),"")</f>
        <v/>
      </c>
      <c r="Q86" s="714" t="str">
        <f>IFERROR(VLOOKUP($I86,'WM-AR'!$I$7:$AS$3267,14,FALSE),"")</f>
        <v/>
      </c>
      <c r="R86" s="714" t="str">
        <f>IFERROR(VLOOKUP($I86,'WM-AR'!$I$7:$AS$3267,16,FALSE),"")</f>
        <v/>
      </c>
      <c r="S86" s="714" t="str">
        <f>IFERROR(VLOOKUP($I86,'WM-AR'!$I$7:$AS$3267,18,FALSE),"")</f>
        <v/>
      </c>
      <c r="T86" s="714" t="str">
        <f>IFERROR(VLOOKUP($I86,'WM-AR'!$I$7:$AS$3267,20,FALSE),"")</f>
        <v/>
      </c>
      <c r="U86" s="714" t="str">
        <f>IFERROR(VLOOKUP($I86,'WM-AR'!$I$7:$AS$3267,22,FALSE),"")</f>
        <v/>
      </c>
      <c r="V86" s="714" t="str">
        <f>IFERROR(VLOOKUP($I86,'WM-AR'!$I$7:$AS$3267,24,FALSE),"")</f>
        <v/>
      </c>
      <c r="W86" s="714" t="str">
        <f>IFERROR(VLOOKUP($I86,'WM-AR'!$I$7:$AS$3267,25,FALSE),"")</f>
        <v/>
      </c>
      <c r="X86" s="714" t="str">
        <f>IFERROR(VLOOKUP($I86,'WM-AR'!$I$7:$AS$3267,26,FALSE),"")</f>
        <v/>
      </c>
      <c r="Y86" s="714" t="str">
        <f>IFERROR(VLOOKUP($I86,'WM-AR'!$I$7:$AS$3267,27,FALSE),"")</f>
        <v/>
      </c>
      <c r="Z86" s="714" t="str">
        <f>IFERROR(VLOOKUP($I86,'WM-AR'!$I$7:$AS$3267,28,FALSE),"")</f>
        <v/>
      </c>
      <c r="AA86" s="714" t="str">
        <f>IFERROR(VLOOKUP($I86,'WM-AR'!$I$7:$AS$3267,29,FALSE),"")</f>
        <v/>
      </c>
      <c r="AB86" s="714" t="str">
        <f>IFERROR(VLOOKUP($I86,'WM-AR'!$I$7:$AS$3267,30,FALSE),"")</f>
        <v/>
      </c>
      <c r="AC86" s="714" t="str">
        <f>IFERROR(VLOOKUP($I86,'WM-AR'!$I$7:$AS$3267,31,FALSE),"")</f>
        <v/>
      </c>
      <c r="AD86" s="714" t="str">
        <f>IFERROR(VLOOKUP($I86,'WM-AR'!$I$7:$AS$3267,32,FALSE),"")</f>
        <v/>
      </c>
      <c r="AE86" s="714" t="str">
        <f>IFERROR(VLOOKUP($I86,'WM-AR'!$I$7:$AS$3267,33,FALSE),"")</f>
        <v/>
      </c>
      <c r="AF86" s="1354"/>
      <c r="AG86" s="852"/>
      <c r="AH86" s="852"/>
      <c r="AI86" s="854"/>
      <c r="AJ86" s="854" t="str">
        <f t="shared" si="15"/>
        <v/>
      </c>
      <c r="AK86" s="1114"/>
      <c r="AL86" s="88" t="str">
        <f>IF(AND(ISTEXT($E86),ISTEXT($B86)),"산출기준 &gt;&gt;  "&amp;_xlfn.XLOOKUP($E86,산출기준!$D:$D,산출기준!$E:$E,"매칭실패"),"")</f>
        <v/>
      </c>
    </row>
    <row r="87" spans="2:38">
      <c r="B87" s="1111"/>
      <c r="C87" s="1166"/>
      <c r="D87" s="1166"/>
      <c r="E87" s="1166"/>
      <c r="F87" s="1166"/>
      <c r="G87" s="843"/>
      <c r="H87" s="843"/>
      <c r="I87" s="712" t="str">
        <f t="shared" si="14"/>
        <v/>
      </c>
      <c r="J87" s="714"/>
      <c r="K87" s="714" t="str">
        <f>IFERROR(VLOOKUP($I87,'WM-AR'!$I$7:$AS$3267,34,FALSE),"")</f>
        <v/>
      </c>
      <c r="L87" s="714" t="str">
        <f>IFERROR(VLOOKUP($I87,'WM-AR'!$I$7:$AS$3267,4,FALSE),"")</f>
        <v/>
      </c>
      <c r="M87" s="714" t="str">
        <f>IFERROR(VLOOKUP($I87,'WM-AR'!$I$7:$AS$3267,6,FALSE),"")</f>
        <v/>
      </c>
      <c r="N87" s="714" t="str">
        <f>IFERROR(VLOOKUP($I87,'WM-AR'!$I$7:$AS$3267,8,FALSE),"")</f>
        <v/>
      </c>
      <c r="O87" s="714" t="str">
        <f>IFERROR(VLOOKUP($I87,'WM-AR'!$I$7:$AS$3267,10,FALSE),"")</f>
        <v/>
      </c>
      <c r="P87" s="714" t="str">
        <f>IFERROR(VLOOKUP($I87,'WM-AR'!$I$7:$AS$3267,12,FALSE),"")</f>
        <v/>
      </c>
      <c r="Q87" s="714" t="str">
        <f>IFERROR(VLOOKUP($I87,'WM-AR'!$I$7:$AS$3267,14,FALSE),"")</f>
        <v/>
      </c>
      <c r="R87" s="714" t="str">
        <f>IFERROR(VLOOKUP($I87,'WM-AR'!$I$7:$AS$3267,16,FALSE),"")</f>
        <v/>
      </c>
      <c r="S87" s="714" t="str">
        <f>IFERROR(VLOOKUP($I87,'WM-AR'!$I$7:$AS$3267,18,FALSE),"")</f>
        <v/>
      </c>
      <c r="T87" s="714" t="str">
        <f>IFERROR(VLOOKUP($I87,'WM-AR'!$I$7:$AS$3267,20,FALSE),"")</f>
        <v/>
      </c>
      <c r="U87" s="714" t="str">
        <f>IFERROR(VLOOKUP($I87,'WM-AR'!$I$7:$AS$3267,22,FALSE),"")</f>
        <v/>
      </c>
      <c r="V87" s="714" t="str">
        <f>IFERROR(VLOOKUP($I87,'WM-AR'!$I$7:$AS$3267,24,FALSE),"")</f>
        <v/>
      </c>
      <c r="W87" s="714" t="str">
        <f>IFERROR(VLOOKUP($I87,'WM-AR'!$I$7:$AS$3267,25,FALSE),"")</f>
        <v/>
      </c>
      <c r="X87" s="714" t="str">
        <f>IFERROR(VLOOKUP($I87,'WM-AR'!$I$7:$AS$3267,26,FALSE),"")</f>
        <v/>
      </c>
      <c r="Y87" s="714" t="str">
        <f>IFERROR(VLOOKUP($I87,'WM-AR'!$I$7:$AS$3267,27,FALSE),"")</f>
        <v/>
      </c>
      <c r="Z87" s="714" t="str">
        <f>IFERROR(VLOOKUP($I87,'WM-AR'!$I$7:$AS$3267,28,FALSE),"")</f>
        <v/>
      </c>
      <c r="AA87" s="714" t="str">
        <f>IFERROR(VLOOKUP($I87,'WM-AR'!$I$7:$AS$3267,29,FALSE),"")</f>
        <v/>
      </c>
      <c r="AB87" s="714" t="str">
        <f>IFERROR(VLOOKUP($I87,'WM-AR'!$I$7:$AS$3267,30,FALSE),"")</f>
        <v/>
      </c>
      <c r="AC87" s="714" t="str">
        <f>IFERROR(VLOOKUP($I87,'WM-AR'!$I$7:$AS$3267,31,FALSE),"")</f>
        <v/>
      </c>
      <c r="AD87" s="714" t="str">
        <f>IFERROR(VLOOKUP($I87,'WM-AR'!$I$7:$AS$3267,32,FALSE),"")</f>
        <v/>
      </c>
      <c r="AE87" s="714" t="str">
        <f>IFERROR(VLOOKUP($I87,'WM-AR'!$I$7:$AS$3267,33,FALSE),"")</f>
        <v/>
      </c>
      <c r="AF87" s="1354"/>
      <c r="AG87" s="852"/>
      <c r="AH87" s="852"/>
      <c r="AI87" s="854"/>
      <c r="AJ87" s="854" t="str">
        <f t="shared" si="15"/>
        <v/>
      </c>
      <c r="AK87" s="1114"/>
      <c r="AL87" s="88" t="str">
        <f>IF(AND(ISTEXT($E87),ISTEXT($B87)),"산출기준 &gt;&gt;  "&amp;_xlfn.XLOOKUP($E87,산출기준!$D:$D,산출기준!$E:$E,"매칭실패"),"")</f>
        <v/>
      </c>
    </row>
    <row r="88" spans="2:38">
      <c r="B88" s="1111"/>
      <c r="C88" s="1166"/>
      <c r="D88" s="1166"/>
      <c r="E88" s="1166"/>
      <c r="F88" s="1166"/>
      <c r="G88" s="843"/>
      <c r="H88" s="843"/>
      <c r="I88" s="712" t="str">
        <f t="shared" si="14"/>
        <v/>
      </c>
      <c r="J88" s="714"/>
      <c r="K88" s="714" t="str">
        <f>IFERROR(VLOOKUP($I88,'WM-AR'!$I$7:$AS$3267,34,FALSE),"")</f>
        <v/>
      </c>
      <c r="L88" s="714" t="str">
        <f>IFERROR(VLOOKUP($I88,'WM-AR'!$I$7:$AS$3267,4,FALSE),"")</f>
        <v/>
      </c>
      <c r="M88" s="714" t="str">
        <f>IFERROR(VLOOKUP($I88,'WM-AR'!$I$7:$AS$3267,6,FALSE),"")</f>
        <v/>
      </c>
      <c r="N88" s="714" t="str">
        <f>IFERROR(VLOOKUP($I88,'WM-AR'!$I$7:$AS$3267,8,FALSE),"")</f>
        <v/>
      </c>
      <c r="O88" s="714" t="str">
        <f>IFERROR(VLOOKUP($I88,'WM-AR'!$I$7:$AS$3267,10,FALSE),"")</f>
        <v/>
      </c>
      <c r="P88" s="714" t="str">
        <f>IFERROR(VLOOKUP($I88,'WM-AR'!$I$7:$AS$3267,12,FALSE),"")</f>
        <v/>
      </c>
      <c r="Q88" s="714" t="str">
        <f>IFERROR(VLOOKUP($I88,'WM-AR'!$I$7:$AS$3267,14,FALSE),"")</f>
        <v/>
      </c>
      <c r="R88" s="714" t="str">
        <f>IFERROR(VLOOKUP($I88,'WM-AR'!$I$7:$AS$3267,16,FALSE),"")</f>
        <v/>
      </c>
      <c r="S88" s="714" t="str">
        <f>IFERROR(VLOOKUP($I88,'WM-AR'!$I$7:$AS$3267,18,FALSE),"")</f>
        <v/>
      </c>
      <c r="T88" s="714" t="str">
        <f>IFERROR(VLOOKUP($I88,'WM-AR'!$I$7:$AS$3267,20,FALSE),"")</f>
        <v/>
      </c>
      <c r="U88" s="714" t="str">
        <f>IFERROR(VLOOKUP($I88,'WM-AR'!$I$7:$AS$3267,22,FALSE),"")</f>
        <v/>
      </c>
      <c r="V88" s="714" t="str">
        <f>IFERROR(VLOOKUP($I88,'WM-AR'!$I$7:$AS$3267,24,FALSE),"")</f>
        <v/>
      </c>
      <c r="W88" s="714" t="str">
        <f>IFERROR(VLOOKUP($I88,'WM-AR'!$I$7:$AS$3267,25,FALSE),"")</f>
        <v/>
      </c>
      <c r="X88" s="714" t="str">
        <f>IFERROR(VLOOKUP($I88,'WM-AR'!$I$7:$AS$3267,26,FALSE),"")</f>
        <v/>
      </c>
      <c r="Y88" s="714" t="str">
        <f>IFERROR(VLOOKUP($I88,'WM-AR'!$I$7:$AS$3267,27,FALSE),"")</f>
        <v/>
      </c>
      <c r="Z88" s="714" t="str">
        <f>IFERROR(VLOOKUP($I88,'WM-AR'!$I$7:$AS$3267,28,FALSE),"")</f>
        <v/>
      </c>
      <c r="AA88" s="714" t="str">
        <f>IFERROR(VLOOKUP($I88,'WM-AR'!$I$7:$AS$3267,29,FALSE),"")</f>
        <v/>
      </c>
      <c r="AB88" s="714" t="str">
        <f>IFERROR(VLOOKUP($I88,'WM-AR'!$I$7:$AS$3267,30,FALSE),"")</f>
        <v/>
      </c>
      <c r="AC88" s="714" t="str">
        <f>IFERROR(VLOOKUP($I88,'WM-AR'!$I$7:$AS$3267,31,FALSE),"")</f>
        <v/>
      </c>
      <c r="AD88" s="714" t="str">
        <f>IFERROR(VLOOKUP($I88,'WM-AR'!$I$7:$AS$3267,32,FALSE),"")</f>
        <v/>
      </c>
      <c r="AE88" s="714" t="str">
        <f>IFERROR(VLOOKUP($I88,'WM-AR'!$I$7:$AS$3267,33,FALSE),"")</f>
        <v/>
      </c>
      <c r="AF88" s="1354"/>
      <c r="AG88" s="852"/>
      <c r="AH88" s="852"/>
      <c r="AI88" s="854"/>
      <c r="AJ88" s="854" t="str">
        <f t="shared" si="15"/>
        <v/>
      </c>
      <c r="AK88" s="1114"/>
      <c r="AL88" s="88" t="str">
        <f>IF(AND(ISTEXT($E88),ISTEXT($B88)),"산출기준 &gt;&gt;  "&amp;_xlfn.XLOOKUP($E88,산출기준!$D:$D,산출기준!$E:$E,"매칭실패"),"")</f>
        <v/>
      </c>
    </row>
    <row r="89" spans="2:38">
      <c r="B89" s="1111"/>
      <c r="C89" s="1166"/>
      <c r="D89" s="1166"/>
      <c r="E89" s="1166"/>
      <c r="F89" s="1166"/>
      <c r="G89" s="843"/>
      <c r="H89" s="843"/>
      <c r="I89" s="712" t="str">
        <f t="shared" si="14"/>
        <v/>
      </c>
      <c r="J89" s="714"/>
      <c r="K89" s="714" t="str">
        <f>IFERROR(VLOOKUP($I89,'WM-AR'!$I$7:$AS$3267,34,FALSE),"")</f>
        <v/>
      </c>
      <c r="L89" s="714" t="str">
        <f>IFERROR(VLOOKUP($I89,'WM-AR'!$I$7:$AS$3267,4,FALSE),"")</f>
        <v/>
      </c>
      <c r="M89" s="714" t="str">
        <f>IFERROR(VLOOKUP($I89,'WM-AR'!$I$7:$AS$3267,6,FALSE),"")</f>
        <v/>
      </c>
      <c r="N89" s="714" t="str">
        <f>IFERROR(VLOOKUP($I89,'WM-AR'!$I$7:$AS$3267,8,FALSE),"")</f>
        <v/>
      </c>
      <c r="O89" s="714" t="str">
        <f>IFERROR(VLOOKUP($I89,'WM-AR'!$I$7:$AS$3267,10,FALSE),"")</f>
        <v/>
      </c>
      <c r="P89" s="714" t="str">
        <f>IFERROR(VLOOKUP($I89,'WM-AR'!$I$7:$AS$3267,12,FALSE),"")</f>
        <v/>
      </c>
      <c r="Q89" s="714" t="str">
        <f>IFERROR(VLOOKUP($I89,'WM-AR'!$I$7:$AS$3267,14,FALSE),"")</f>
        <v/>
      </c>
      <c r="R89" s="714" t="str">
        <f>IFERROR(VLOOKUP($I89,'WM-AR'!$I$7:$AS$3267,16,FALSE),"")</f>
        <v/>
      </c>
      <c r="S89" s="714" t="str">
        <f>IFERROR(VLOOKUP($I89,'WM-AR'!$I$7:$AS$3267,18,FALSE),"")</f>
        <v/>
      </c>
      <c r="T89" s="714" t="str">
        <f>IFERROR(VLOOKUP($I89,'WM-AR'!$I$7:$AS$3267,20,FALSE),"")</f>
        <v/>
      </c>
      <c r="U89" s="714" t="str">
        <f>IFERROR(VLOOKUP($I89,'WM-AR'!$I$7:$AS$3267,22,FALSE),"")</f>
        <v/>
      </c>
      <c r="V89" s="714" t="str">
        <f>IFERROR(VLOOKUP($I89,'WM-AR'!$I$7:$AS$3267,24,FALSE),"")</f>
        <v/>
      </c>
      <c r="W89" s="714" t="str">
        <f>IFERROR(VLOOKUP($I89,'WM-AR'!$I$7:$AS$3267,25,FALSE),"")</f>
        <v/>
      </c>
      <c r="X89" s="714" t="str">
        <f>IFERROR(VLOOKUP($I89,'WM-AR'!$I$7:$AS$3267,26,FALSE),"")</f>
        <v/>
      </c>
      <c r="Y89" s="714" t="str">
        <f>IFERROR(VLOOKUP($I89,'WM-AR'!$I$7:$AS$3267,27,FALSE),"")</f>
        <v/>
      </c>
      <c r="Z89" s="714" t="str">
        <f>IFERROR(VLOOKUP($I89,'WM-AR'!$I$7:$AS$3267,28,FALSE),"")</f>
        <v/>
      </c>
      <c r="AA89" s="714" t="str">
        <f>IFERROR(VLOOKUP($I89,'WM-AR'!$I$7:$AS$3267,29,FALSE),"")</f>
        <v/>
      </c>
      <c r="AB89" s="714" t="str">
        <f>IFERROR(VLOOKUP($I89,'WM-AR'!$I$7:$AS$3267,30,FALSE),"")</f>
        <v/>
      </c>
      <c r="AC89" s="714" t="str">
        <f>IFERROR(VLOOKUP($I89,'WM-AR'!$I$7:$AS$3267,31,FALSE),"")</f>
        <v/>
      </c>
      <c r="AD89" s="714" t="str">
        <f>IFERROR(VLOOKUP($I89,'WM-AR'!$I$7:$AS$3267,32,FALSE),"")</f>
        <v/>
      </c>
      <c r="AE89" s="714" t="str">
        <f>IFERROR(VLOOKUP($I89,'WM-AR'!$I$7:$AS$3267,33,FALSE),"")</f>
        <v/>
      </c>
      <c r="AF89" s="1354"/>
      <c r="AG89" s="852"/>
      <c r="AH89" s="852"/>
      <c r="AI89" s="854"/>
      <c r="AJ89" s="854" t="str">
        <f t="shared" si="15"/>
        <v/>
      </c>
      <c r="AK89" s="1114"/>
      <c r="AL89" s="88" t="str">
        <f>IF(AND(ISTEXT($E89),ISTEXT($B89)),"산출기준 &gt;&gt;  "&amp;_xlfn.XLOOKUP($E89,산출기준!$D:$D,산출기준!$E:$E,"매칭실패"),"")</f>
        <v/>
      </c>
    </row>
    <row r="90" spans="2:38">
      <c r="B90" s="1111"/>
      <c r="C90" s="1166"/>
      <c r="D90" s="1166"/>
      <c r="E90" s="1166"/>
      <c r="F90" s="1166"/>
      <c r="G90" s="843"/>
      <c r="H90" s="843"/>
      <c r="I90" s="712" t="str">
        <f t="shared" si="14"/>
        <v/>
      </c>
      <c r="J90" s="714"/>
      <c r="K90" s="714" t="str">
        <f>IFERROR(VLOOKUP($I90,'WM-AR'!$I$7:$AS$3267,34,FALSE),"")</f>
        <v/>
      </c>
      <c r="L90" s="714" t="str">
        <f>IFERROR(VLOOKUP($I90,'WM-AR'!$I$7:$AS$3267,4,FALSE),"")</f>
        <v/>
      </c>
      <c r="M90" s="714" t="str">
        <f>IFERROR(VLOOKUP($I90,'WM-AR'!$I$7:$AS$3267,6,FALSE),"")</f>
        <v/>
      </c>
      <c r="N90" s="714" t="str">
        <f>IFERROR(VLOOKUP($I90,'WM-AR'!$I$7:$AS$3267,8,FALSE),"")</f>
        <v/>
      </c>
      <c r="O90" s="714" t="str">
        <f>IFERROR(VLOOKUP($I90,'WM-AR'!$I$7:$AS$3267,10,FALSE),"")</f>
        <v/>
      </c>
      <c r="P90" s="714" t="str">
        <f>IFERROR(VLOOKUP($I90,'WM-AR'!$I$7:$AS$3267,12,FALSE),"")</f>
        <v/>
      </c>
      <c r="Q90" s="714" t="str">
        <f>IFERROR(VLOOKUP($I90,'WM-AR'!$I$7:$AS$3267,14,FALSE),"")</f>
        <v/>
      </c>
      <c r="R90" s="714" t="str">
        <f>IFERROR(VLOOKUP($I90,'WM-AR'!$I$7:$AS$3267,16,FALSE),"")</f>
        <v/>
      </c>
      <c r="S90" s="714" t="str">
        <f>IFERROR(VLOOKUP($I90,'WM-AR'!$I$7:$AS$3267,18,FALSE),"")</f>
        <v/>
      </c>
      <c r="T90" s="714" t="str">
        <f>IFERROR(VLOOKUP($I90,'WM-AR'!$I$7:$AS$3267,20,FALSE),"")</f>
        <v/>
      </c>
      <c r="U90" s="714" t="str">
        <f>IFERROR(VLOOKUP($I90,'WM-AR'!$I$7:$AS$3267,22,FALSE),"")</f>
        <v/>
      </c>
      <c r="V90" s="714" t="str">
        <f>IFERROR(VLOOKUP($I90,'WM-AR'!$I$7:$AS$3267,24,FALSE),"")</f>
        <v/>
      </c>
      <c r="W90" s="714" t="str">
        <f>IFERROR(VLOOKUP($I90,'WM-AR'!$I$7:$AS$3267,25,FALSE),"")</f>
        <v/>
      </c>
      <c r="X90" s="714" t="str">
        <f>IFERROR(VLOOKUP($I90,'WM-AR'!$I$7:$AS$3267,26,FALSE),"")</f>
        <v/>
      </c>
      <c r="Y90" s="714" t="str">
        <f>IFERROR(VLOOKUP($I90,'WM-AR'!$I$7:$AS$3267,27,FALSE),"")</f>
        <v/>
      </c>
      <c r="Z90" s="714" t="str">
        <f>IFERROR(VLOOKUP($I90,'WM-AR'!$I$7:$AS$3267,28,FALSE),"")</f>
        <v/>
      </c>
      <c r="AA90" s="714" t="str">
        <f>IFERROR(VLOOKUP($I90,'WM-AR'!$I$7:$AS$3267,29,FALSE),"")</f>
        <v/>
      </c>
      <c r="AB90" s="714" t="str">
        <f>IFERROR(VLOOKUP($I90,'WM-AR'!$I$7:$AS$3267,30,FALSE),"")</f>
        <v/>
      </c>
      <c r="AC90" s="714" t="str">
        <f>IFERROR(VLOOKUP($I90,'WM-AR'!$I$7:$AS$3267,31,FALSE),"")</f>
        <v/>
      </c>
      <c r="AD90" s="714" t="str">
        <f>IFERROR(VLOOKUP($I90,'WM-AR'!$I$7:$AS$3267,32,FALSE),"")</f>
        <v/>
      </c>
      <c r="AE90" s="714" t="str">
        <f>IFERROR(VLOOKUP($I90,'WM-AR'!$I$7:$AS$3267,33,FALSE),"")</f>
        <v/>
      </c>
      <c r="AF90" s="1354"/>
      <c r="AG90" s="852"/>
      <c r="AH90" s="852"/>
      <c r="AI90" s="854"/>
      <c r="AJ90" s="854" t="str">
        <f t="shared" si="15"/>
        <v/>
      </c>
      <c r="AK90" s="1114"/>
      <c r="AL90" s="88" t="str">
        <f>IF(AND(ISTEXT($E90),ISTEXT($B90)),"산출기준 &gt;&gt;  "&amp;_xlfn.XLOOKUP($E90,산출기준!$D:$D,산출기준!$E:$E,"매칭실패"),"")</f>
        <v/>
      </c>
    </row>
    <row r="91" spans="2:38">
      <c r="B91" s="1111"/>
      <c r="C91" s="1166"/>
      <c r="D91" s="1166"/>
      <c r="E91" s="1166"/>
      <c r="F91" s="1166"/>
      <c r="G91" s="843"/>
      <c r="H91" s="843"/>
      <c r="I91" s="712" t="str">
        <f t="shared" si="14"/>
        <v/>
      </c>
      <c r="J91" s="714"/>
      <c r="K91" s="714" t="str">
        <f>IFERROR(VLOOKUP($I91,'WM-AR'!$I$7:$AS$3267,34,FALSE),"")</f>
        <v/>
      </c>
      <c r="L91" s="714" t="str">
        <f>IFERROR(VLOOKUP($I91,'WM-AR'!$I$7:$AS$3267,4,FALSE),"")</f>
        <v/>
      </c>
      <c r="M91" s="714" t="str">
        <f>IFERROR(VLOOKUP($I91,'WM-AR'!$I$7:$AS$3267,6,FALSE),"")</f>
        <v/>
      </c>
      <c r="N91" s="714" t="str">
        <f>IFERROR(VLOOKUP($I91,'WM-AR'!$I$7:$AS$3267,8,FALSE),"")</f>
        <v/>
      </c>
      <c r="O91" s="714" t="str">
        <f>IFERROR(VLOOKUP($I91,'WM-AR'!$I$7:$AS$3267,10,FALSE),"")</f>
        <v/>
      </c>
      <c r="P91" s="714" t="str">
        <f>IFERROR(VLOOKUP($I91,'WM-AR'!$I$7:$AS$3267,12,FALSE),"")</f>
        <v/>
      </c>
      <c r="Q91" s="714" t="str">
        <f>IFERROR(VLOOKUP($I91,'WM-AR'!$I$7:$AS$3267,14,FALSE),"")</f>
        <v/>
      </c>
      <c r="R91" s="714" t="str">
        <f>IFERROR(VLOOKUP($I91,'WM-AR'!$I$7:$AS$3267,16,FALSE),"")</f>
        <v/>
      </c>
      <c r="S91" s="714" t="str">
        <f>IFERROR(VLOOKUP($I91,'WM-AR'!$I$7:$AS$3267,18,FALSE),"")</f>
        <v/>
      </c>
      <c r="T91" s="714" t="str">
        <f>IFERROR(VLOOKUP($I91,'WM-AR'!$I$7:$AS$3267,20,FALSE),"")</f>
        <v/>
      </c>
      <c r="U91" s="714" t="str">
        <f>IFERROR(VLOOKUP($I91,'WM-AR'!$I$7:$AS$3267,22,FALSE),"")</f>
        <v/>
      </c>
      <c r="V91" s="714" t="str">
        <f>IFERROR(VLOOKUP($I91,'WM-AR'!$I$7:$AS$3267,24,FALSE),"")</f>
        <v/>
      </c>
      <c r="W91" s="714" t="str">
        <f>IFERROR(VLOOKUP($I91,'WM-AR'!$I$7:$AS$3267,25,FALSE),"")</f>
        <v/>
      </c>
      <c r="X91" s="714" t="str">
        <f>IFERROR(VLOOKUP($I91,'WM-AR'!$I$7:$AS$3267,26,FALSE),"")</f>
        <v/>
      </c>
      <c r="Y91" s="714" t="str">
        <f>IFERROR(VLOOKUP($I91,'WM-AR'!$I$7:$AS$3267,27,FALSE),"")</f>
        <v/>
      </c>
      <c r="Z91" s="714" t="str">
        <f>IFERROR(VLOOKUP($I91,'WM-AR'!$I$7:$AS$3267,28,FALSE),"")</f>
        <v/>
      </c>
      <c r="AA91" s="714" t="str">
        <f>IFERROR(VLOOKUP($I91,'WM-AR'!$I$7:$AS$3267,29,FALSE),"")</f>
        <v/>
      </c>
      <c r="AB91" s="714" t="str">
        <f>IFERROR(VLOOKUP($I91,'WM-AR'!$I$7:$AS$3267,30,FALSE),"")</f>
        <v/>
      </c>
      <c r="AC91" s="714" t="str">
        <f>IFERROR(VLOOKUP($I91,'WM-AR'!$I$7:$AS$3267,31,FALSE),"")</f>
        <v/>
      </c>
      <c r="AD91" s="714" t="str">
        <f>IFERROR(VLOOKUP($I91,'WM-AR'!$I$7:$AS$3267,32,FALSE),"")</f>
        <v/>
      </c>
      <c r="AE91" s="714" t="str">
        <f>IFERROR(VLOOKUP($I91,'WM-AR'!$I$7:$AS$3267,33,FALSE),"")</f>
        <v/>
      </c>
      <c r="AF91" s="1354"/>
      <c r="AG91" s="852"/>
      <c r="AH91" s="852"/>
      <c r="AI91" s="854"/>
      <c r="AJ91" s="854" t="str">
        <f t="shared" si="15"/>
        <v/>
      </c>
      <c r="AK91" s="1114"/>
      <c r="AL91" s="88" t="str">
        <f>IF(AND(ISTEXT($E91),ISTEXT($B91)),"산출기준 &gt;&gt;  "&amp;_xlfn.XLOOKUP($E91,산출기준!$D:$D,산출기준!$E:$E,"매칭실패"),"")</f>
        <v/>
      </c>
    </row>
    <row r="92" spans="2:38">
      <c r="B92" s="1116"/>
      <c r="C92" s="1167"/>
      <c r="D92" s="1167"/>
      <c r="E92" s="1167"/>
      <c r="F92" s="1167"/>
      <c r="G92" s="1120"/>
      <c r="H92" s="1120"/>
      <c r="I92" s="1119" t="str">
        <f t="shared" si="14"/>
        <v/>
      </c>
      <c r="J92" s="1121"/>
      <c r="K92" s="1121" t="str">
        <f>IFERROR(VLOOKUP($I92,'WM-AR'!$I$7:$AS$3267,34,FALSE),"")</f>
        <v/>
      </c>
      <c r="L92" s="1121" t="str">
        <f>IFERROR(VLOOKUP($I92,'WM-AR'!$I$7:$AS$3267,4,FALSE),"")</f>
        <v/>
      </c>
      <c r="M92" s="1121" t="str">
        <f>IFERROR(VLOOKUP($I92,'WM-AR'!$I$7:$AS$3267,6,FALSE),"")</f>
        <v/>
      </c>
      <c r="N92" s="1121" t="str">
        <f>IFERROR(VLOOKUP($I92,'WM-AR'!$I$7:$AS$3267,8,FALSE),"")</f>
        <v/>
      </c>
      <c r="O92" s="1121" t="str">
        <f>IFERROR(VLOOKUP($I92,'WM-AR'!$I$7:$AS$3267,10,FALSE),"")</f>
        <v/>
      </c>
      <c r="P92" s="1121" t="str">
        <f>IFERROR(VLOOKUP($I92,'WM-AR'!$I$7:$AS$3267,12,FALSE),"")</f>
        <v/>
      </c>
      <c r="Q92" s="1121" t="str">
        <f>IFERROR(VLOOKUP($I92,'WM-AR'!$I$7:$AS$3267,14,FALSE),"")</f>
        <v/>
      </c>
      <c r="R92" s="1121" t="str">
        <f>IFERROR(VLOOKUP($I92,'WM-AR'!$I$7:$AS$3267,16,FALSE),"")</f>
        <v/>
      </c>
      <c r="S92" s="1121" t="str">
        <f>IFERROR(VLOOKUP($I92,'WM-AR'!$I$7:$AS$3267,18,FALSE),"")</f>
        <v/>
      </c>
      <c r="T92" s="1121" t="str">
        <f>IFERROR(VLOOKUP($I92,'WM-AR'!$I$7:$AS$3267,20,FALSE),"")</f>
        <v/>
      </c>
      <c r="U92" s="1121" t="str">
        <f>IFERROR(VLOOKUP($I92,'WM-AR'!$I$7:$AS$3267,22,FALSE),"")</f>
        <v/>
      </c>
      <c r="V92" s="1121" t="str">
        <f>IFERROR(VLOOKUP($I92,'WM-AR'!$I$7:$AS$3267,24,FALSE),"")</f>
        <v/>
      </c>
      <c r="W92" s="1121" t="str">
        <f>IFERROR(VLOOKUP($I92,'WM-AR'!$I$7:$AS$3267,25,FALSE),"")</f>
        <v/>
      </c>
      <c r="X92" s="1121" t="str">
        <f>IFERROR(VLOOKUP($I92,'WM-AR'!$I$7:$AS$3267,26,FALSE),"")</f>
        <v/>
      </c>
      <c r="Y92" s="1121" t="str">
        <f>IFERROR(VLOOKUP($I92,'WM-AR'!$I$7:$AS$3267,27,FALSE),"")</f>
        <v/>
      </c>
      <c r="Z92" s="1121" t="str">
        <f>IFERROR(VLOOKUP($I92,'WM-AR'!$I$7:$AS$3267,28,FALSE),"")</f>
        <v/>
      </c>
      <c r="AA92" s="1121" t="str">
        <f>IFERROR(VLOOKUP($I92,'WM-AR'!$I$7:$AS$3267,29,FALSE),"")</f>
        <v/>
      </c>
      <c r="AB92" s="1121" t="str">
        <f>IFERROR(VLOOKUP($I92,'WM-AR'!$I$7:$AS$3267,30,FALSE),"")</f>
        <v/>
      </c>
      <c r="AC92" s="1121" t="str">
        <f>IFERROR(VLOOKUP($I92,'WM-AR'!$I$7:$AS$3267,31,FALSE),"")</f>
        <v/>
      </c>
      <c r="AD92" s="1121" t="str">
        <f>IFERROR(VLOOKUP($I92,'WM-AR'!$I$7:$AS$3267,32,FALSE),"")</f>
        <v/>
      </c>
      <c r="AE92" s="1121" t="str">
        <f>IFERROR(VLOOKUP($I92,'WM-AR'!$I$7:$AS$3267,33,FALSE),"")</f>
        <v/>
      </c>
      <c r="AF92" s="1355"/>
      <c r="AG92" s="1123"/>
      <c r="AH92" s="1123"/>
      <c r="AI92" s="1124"/>
      <c r="AJ92" s="1124" t="str">
        <f t="shared" si="15"/>
        <v/>
      </c>
      <c r="AK92" s="1125"/>
      <c r="AL92" s="88" t="str">
        <f>IF(AND(ISTEXT($E92),ISTEXT($B92)),"산출기준 &gt;&gt;  "&amp;_xlfn.XLOOKUP($E92,산출기준!$D:$D,산출기준!$E:$E,"매칭실패"),"")</f>
        <v/>
      </c>
    </row>
    <row r="93" spans="2:38" s="658" customFormat="1" ht="20.100000000000001" customHeight="1">
      <c r="B93" s="802"/>
      <c r="C93" s="662"/>
      <c r="D93" s="662"/>
      <c r="E93" s="662"/>
      <c r="F93" s="662"/>
      <c r="G93" s="662"/>
      <c r="H93" s="662"/>
      <c r="I93" s="652"/>
      <c r="J93" s="664"/>
      <c r="K93" s="664"/>
      <c r="L93" s="664"/>
      <c r="M93" s="664"/>
      <c r="N93" s="664"/>
      <c r="O93" s="664"/>
      <c r="P93" s="664"/>
      <c r="Q93" s="664"/>
      <c r="R93" s="664"/>
      <c r="S93" s="664"/>
      <c r="T93" s="664"/>
      <c r="U93" s="664"/>
      <c r="V93" s="664"/>
      <c r="W93" s="664"/>
      <c r="X93" s="664"/>
      <c r="Y93" s="664"/>
      <c r="Z93" s="664"/>
      <c r="AA93" s="664"/>
      <c r="AB93" s="664"/>
      <c r="AC93" s="664"/>
      <c r="AD93" s="664"/>
      <c r="AE93" s="664"/>
      <c r="AF93" s="659"/>
      <c r="AG93" s="665"/>
      <c r="AH93" s="665"/>
      <c r="AI93" s="666"/>
      <c r="AJ93" s="666"/>
      <c r="AK93" s="662"/>
    </row>
    <row r="94" spans="2:38" s="658" customFormat="1" ht="20.100000000000001" customHeight="1">
      <c r="B94" s="802"/>
      <c r="C94" s="662"/>
      <c r="D94" s="662"/>
      <c r="E94" s="662"/>
      <c r="F94" s="662"/>
      <c r="G94" s="662"/>
      <c r="H94" s="662"/>
      <c r="I94" s="652"/>
      <c r="J94" s="664"/>
      <c r="K94" s="664"/>
      <c r="L94" s="664"/>
      <c r="M94" s="664"/>
      <c r="N94" s="664"/>
      <c r="O94" s="664"/>
      <c r="P94" s="664"/>
      <c r="Q94" s="664"/>
      <c r="R94" s="664"/>
      <c r="S94" s="664"/>
      <c r="T94" s="664"/>
      <c r="U94" s="664"/>
      <c r="V94" s="664"/>
      <c r="W94" s="664"/>
      <c r="X94" s="664"/>
      <c r="Y94" s="664"/>
      <c r="Z94" s="664"/>
      <c r="AA94" s="664"/>
      <c r="AB94" s="664"/>
      <c r="AC94" s="664"/>
      <c r="AD94" s="664"/>
      <c r="AE94" s="664"/>
      <c r="AF94" s="659"/>
      <c r="AG94" s="665"/>
      <c r="AH94" s="665"/>
      <c r="AI94" s="666"/>
      <c r="AJ94" s="666"/>
      <c r="AK94" s="662"/>
    </row>
    <row r="95" spans="2:38" s="658" customFormat="1" ht="20.100000000000001" customHeight="1">
      <c r="B95" s="802"/>
      <c r="C95" s="662"/>
      <c r="D95" s="662"/>
      <c r="E95" s="662"/>
      <c r="F95" s="662"/>
      <c r="G95" s="662"/>
      <c r="H95" s="662"/>
      <c r="I95" s="652"/>
      <c r="J95" s="664"/>
      <c r="K95" s="664"/>
      <c r="L95" s="664"/>
      <c r="M95" s="664"/>
      <c r="N95" s="664"/>
      <c r="O95" s="664"/>
      <c r="P95" s="664"/>
      <c r="Q95" s="664"/>
      <c r="R95" s="664"/>
      <c r="S95" s="664"/>
      <c r="T95" s="664"/>
      <c r="U95" s="664"/>
      <c r="V95" s="664"/>
      <c r="W95" s="664"/>
      <c r="X95" s="664"/>
      <c r="Y95" s="664"/>
      <c r="Z95" s="664"/>
      <c r="AA95" s="664"/>
      <c r="AB95" s="664"/>
      <c r="AC95" s="664"/>
      <c r="AD95" s="664"/>
      <c r="AE95" s="664"/>
      <c r="AF95" s="659"/>
      <c r="AG95" s="665"/>
      <c r="AH95" s="665"/>
      <c r="AI95" s="666"/>
      <c r="AJ95" s="666"/>
      <c r="AK95" s="662"/>
    </row>
    <row r="96" spans="2:38" s="658" customFormat="1" ht="20.100000000000001" customHeight="1">
      <c r="B96" s="802"/>
      <c r="C96" s="662"/>
      <c r="D96" s="662"/>
      <c r="E96" s="662"/>
      <c r="F96" s="662"/>
      <c r="G96" s="662"/>
      <c r="H96" s="662"/>
      <c r="I96" s="652"/>
      <c r="J96" s="664"/>
      <c r="K96" s="664"/>
      <c r="L96" s="664"/>
      <c r="M96" s="664"/>
      <c r="N96" s="664"/>
      <c r="O96" s="664"/>
      <c r="P96" s="664"/>
      <c r="Q96" s="664"/>
      <c r="R96" s="664"/>
      <c r="S96" s="664"/>
      <c r="T96" s="664"/>
      <c r="U96" s="664"/>
      <c r="V96" s="664"/>
      <c r="W96" s="664"/>
      <c r="X96" s="664"/>
      <c r="Y96" s="664"/>
      <c r="Z96" s="664"/>
      <c r="AA96" s="664"/>
      <c r="AB96" s="664"/>
      <c r="AC96" s="664"/>
      <c r="AD96" s="664"/>
      <c r="AE96" s="664"/>
      <c r="AF96" s="659"/>
      <c r="AG96" s="665"/>
      <c r="AH96" s="665"/>
      <c r="AI96" s="666"/>
      <c r="AJ96" s="666"/>
      <c r="AK96" s="662"/>
    </row>
    <row r="97" spans="2:37" s="658" customFormat="1" ht="20.100000000000001" customHeight="1">
      <c r="B97" s="802"/>
      <c r="C97" s="662"/>
      <c r="D97" s="662"/>
      <c r="E97" s="662"/>
      <c r="F97" s="662"/>
      <c r="G97" s="662"/>
      <c r="H97" s="662"/>
      <c r="I97" s="652"/>
      <c r="J97" s="664"/>
      <c r="K97" s="664"/>
      <c r="L97" s="664"/>
      <c r="M97" s="664"/>
      <c r="N97" s="664"/>
      <c r="O97" s="664"/>
      <c r="P97" s="664"/>
      <c r="Q97" s="664"/>
      <c r="R97" s="664"/>
      <c r="S97" s="664"/>
      <c r="T97" s="664"/>
      <c r="U97" s="664"/>
      <c r="V97" s="664"/>
      <c r="W97" s="664"/>
      <c r="X97" s="664"/>
      <c r="Y97" s="664"/>
      <c r="Z97" s="664"/>
      <c r="AA97" s="664"/>
      <c r="AB97" s="664"/>
      <c r="AC97" s="664"/>
      <c r="AD97" s="664"/>
      <c r="AE97" s="664"/>
      <c r="AF97" s="659"/>
      <c r="AG97" s="665"/>
      <c r="AH97" s="665"/>
      <c r="AI97" s="666"/>
      <c r="AJ97" s="666"/>
      <c r="AK97" s="662"/>
    </row>
    <row r="98" spans="2:37" s="658" customFormat="1" ht="20.100000000000001" customHeight="1">
      <c r="B98" s="802"/>
      <c r="C98" s="662"/>
      <c r="D98" s="662"/>
      <c r="E98" s="662"/>
      <c r="F98" s="662"/>
      <c r="G98" s="662"/>
      <c r="H98" s="662"/>
      <c r="I98" s="652"/>
      <c r="J98" s="664"/>
      <c r="K98" s="664"/>
      <c r="L98" s="664"/>
      <c r="M98" s="664"/>
      <c r="N98" s="664"/>
      <c r="O98" s="664"/>
      <c r="P98" s="664"/>
      <c r="Q98" s="664"/>
      <c r="R98" s="664"/>
      <c r="S98" s="664"/>
      <c r="T98" s="664"/>
      <c r="U98" s="664"/>
      <c r="V98" s="664"/>
      <c r="W98" s="664"/>
      <c r="X98" s="664"/>
      <c r="Y98" s="664"/>
      <c r="Z98" s="664"/>
      <c r="AA98" s="664"/>
      <c r="AB98" s="664"/>
      <c r="AC98" s="664"/>
      <c r="AD98" s="664"/>
      <c r="AE98" s="664"/>
      <c r="AF98" s="659"/>
      <c r="AG98" s="665"/>
      <c r="AH98" s="665"/>
      <c r="AI98" s="666"/>
      <c r="AJ98" s="666"/>
      <c r="AK98" s="662"/>
    </row>
    <row r="99" spans="2:37" s="658" customFormat="1" ht="20.100000000000001" customHeight="1">
      <c r="B99" s="802"/>
      <c r="C99" s="662"/>
      <c r="D99" s="662"/>
      <c r="E99" s="662"/>
      <c r="F99" s="662"/>
      <c r="G99" s="662"/>
      <c r="H99" s="662"/>
      <c r="I99" s="652"/>
      <c r="J99" s="664"/>
      <c r="K99" s="664"/>
      <c r="L99" s="664"/>
      <c r="M99" s="664"/>
      <c r="N99" s="664"/>
      <c r="O99" s="664"/>
      <c r="P99" s="664"/>
      <c r="Q99" s="664"/>
      <c r="R99" s="664"/>
      <c r="S99" s="664"/>
      <c r="T99" s="664"/>
      <c r="U99" s="664"/>
      <c r="V99" s="664"/>
      <c r="W99" s="664"/>
      <c r="X99" s="664"/>
      <c r="Y99" s="664"/>
      <c r="Z99" s="664"/>
      <c r="AA99" s="664"/>
      <c r="AB99" s="664"/>
      <c r="AC99" s="664"/>
      <c r="AD99" s="664"/>
      <c r="AE99" s="664"/>
      <c r="AF99" s="659"/>
      <c r="AG99" s="665"/>
      <c r="AH99" s="665"/>
      <c r="AI99" s="666"/>
      <c r="AJ99" s="666"/>
      <c r="AK99" s="662"/>
    </row>
    <row r="100" spans="2:37" s="658" customFormat="1" ht="20.100000000000001" customHeight="1">
      <c r="B100" s="802"/>
      <c r="C100" s="662"/>
      <c r="D100" s="662"/>
      <c r="E100" s="662"/>
      <c r="F100" s="662"/>
      <c r="G100" s="662"/>
      <c r="H100" s="662"/>
      <c r="I100" s="652"/>
      <c r="J100" s="664"/>
      <c r="K100" s="664"/>
      <c r="L100" s="664"/>
      <c r="M100" s="664"/>
      <c r="N100" s="664"/>
      <c r="O100" s="664"/>
      <c r="P100" s="664"/>
      <c r="Q100" s="664"/>
      <c r="R100" s="664"/>
      <c r="S100" s="664"/>
      <c r="T100" s="664"/>
      <c r="U100" s="664"/>
      <c r="V100" s="664"/>
      <c r="W100" s="664"/>
      <c r="X100" s="664"/>
      <c r="Y100" s="664"/>
      <c r="Z100" s="664"/>
      <c r="AA100" s="664"/>
      <c r="AB100" s="664"/>
      <c r="AC100" s="664"/>
      <c r="AD100" s="664"/>
      <c r="AE100" s="664"/>
      <c r="AF100" s="659"/>
      <c r="AG100" s="665"/>
      <c r="AH100" s="665"/>
      <c r="AI100" s="666"/>
      <c r="AJ100" s="666"/>
      <c r="AK100" s="662"/>
    </row>
    <row r="101" spans="2:37" ht="16.5" customHeight="1"/>
    <row r="102" spans="2:37" ht="16.5" customHeight="1"/>
    <row r="103" spans="2:37" ht="16.5" customHeight="1"/>
    <row r="104" spans="2:37" ht="16.5" customHeight="1"/>
    <row r="105" spans="2:37" ht="16.5" customHeight="1"/>
    <row r="106" spans="2:37" ht="16.5" customHeight="1"/>
    <row r="107" spans="2:37" ht="16.5" customHeight="1"/>
    <row r="108" spans="2:37" ht="16.5" customHeight="1"/>
    <row r="109" spans="2:37" ht="16.5" customHeight="1"/>
    <row r="110" spans="2:37" ht="16.5" customHeight="1"/>
  </sheetData>
  <mergeCells count="1">
    <mergeCell ref="AI2:AJ2"/>
  </mergeCells>
  <phoneticPr fontId="4" type="noConversion"/>
  <pageMargins left="0.70866141732283472" right="0.70866141732283472" top="0.55118110236220474" bottom="0.55118110236220474" header="0.11811023622047245" footer="0.11811023622047245"/>
  <pageSetup paperSize="8" scale="63" orientation="landscape" horizontalDpi="1200" verticalDpi="1200" r:id="rId1"/>
  <headerFooter>
    <oddHeader>&amp;L&amp;"Calibri"&amp;8&amp;K000000 대외비(Restricted)&amp;1#_x000D_</oddHeader>
  </headerFooter>
  <rowBreaks count="1" manualBreakCount="1">
    <brk id="47" max="16383" man="1"/>
  </rowBreaks>
  <extLst>
    <ext xmlns:x14="http://schemas.microsoft.com/office/spreadsheetml/2009/9/main" uri="{78C0D931-6437-407d-A8EE-F0AAD7539E65}">
      <x14:conditionalFormattings>
        <x14:conditionalFormatting xmlns:xm="http://schemas.microsoft.com/office/excel/2006/main">
          <x14:cfRule type="expression" priority="2" id="{184B749A-EE77-44F7-8DAD-E3E1ADCEA9A1}">
            <xm:f>Family_표준_구성도!$E$2="실행"</xm:f>
            <x14:dxf>
              <font>
                <strike/>
                <color theme="1" tint="0.34998626667073579"/>
              </font>
            </x14:dxf>
          </x14:cfRule>
          <xm:sqref>AG1:AG1048576</xm:sqref>
        </x14:conditionalFormatting>
        <x14:conditionalFormatting xmlns:xm="http://schemas.microsoft.com/office/excel/2006/main">
          <x14:cfRule type="expression" priority="1" id="{D88D1ADD-8C67-4B67-96FC-7A51105A4076}">
            <xm:f>Family_표준_구성도!$E$2="입찰"</xm:f>
            <x14:dxf>
              <font>
                <strike/>
                <color theme="1" tint="0.34998626667073579"/>
              </font>
            </x14:dxf>
          </x14:cfRule>
          <xm:sqref>AH1:AH1048576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A4A1C97A-973B-4930-9B42-372D4228466F}">
          <x14:formula1>
            <xm:f>'WM-AR'!$F$7:$F$2292</xm:f>
          </x14:formula1>
          <xm:sqref>H20:H25 H9:H15 H33:H36 H44:H47 H84:H92 H62:H65 H73:H76 H52:H57</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18758-7599-498E-A089-18B7208349D7}">
  <sheetPr>
    <tabColor theme="7" tint="0.79998168889431442"/>
  </sheetPr>
  <dimension ref="A1:AK180"/>
  <sheetViews>
    <sheetView view="pageBreakPreview" zoomScale="70" zoomScaleNormal="70" zoomScaleSheetLayoutView="70" workbookViewId="0">
      <pane ySplit="2" topLeftCell="A67" activePane="bottomLeft" state="frozen"/>
      <selection activeCell="C227" sqref="C227"/>
      <selection pane="bottomLeft" activeCell="C227" sqref="C227"/>
    </sheetView>
  </sheetViews>
  <sheetFormatPr defaultColWidth="9" defaultRowHeight="16.5" outlineLevelRow="1" outlineLevelCol="1"/>
  <cols>
    <col min="1" max="1" width="1.75" style="658" customWidth="1"/>
    <col min="2" max="2" width="6" style="88" customWidth="1"/>
    <col min="3" max="6" width="7.75" style="593" customWidth="1"/>
    <col min="7" max="7" width="50.75" style="88" customWidth="1"/>
    <col min="8" max="8" width="45.625" style="88" customWidth="1"/>
    <col min="9" max="9" width="12.75" style="598" customWidth="1"/>
    <col min="10" max="10" width="5.75" style="598" customWidth="1"/>
    <col min="11" max="11" width="4.75" style="599" customWidth="1"/>
    <col min="12" max="12" width="8.125" style="599" hidden="1" customWidth="1" outlineLevel="1"/>
    <col min="13" max="14" width="9.75" style="599" hidden="1" customWidth="1" outlineLevel="1"/>
    <col min="15" max="15" width="9.25" style="599" hidden="1" customWidth="1" outlineLevel="1"/>
    <col min="16" max="16" width="7.75" style="599" hidden="1" customWidth="1" outlineLevel="1"/>
    <col min="17" max="17" width="8.75" style="599" hidden="1" customWidth="1" outlineLevel="1"/>
    <col min="18" max="22" width="7.75" style="599" hidden="1" customWidth="1" outlineLevel="1"/>
    <col min="23" max="31" width="5.75" style="599" hidden="1" customWidth="1" outlineLevel="1"/>
    <col min="32" max="32" width="24.75" style="88" customWidth="1" collapsed="1"/>
    <col min="33" max="34" width="15.75" style="88" customWidth="1"/>
    <col min="35" max="35" width="8.75" style="88" customWidth="1"/>
    <col min="36" max="36" width="4.75" style="88" customWidth="1"/>
    <col min="37" max="37" width="15.75" style="599" customWidth="1"/>
    <col min="38" max="38" width="19.625" style="88" customWidth="1"/>
    <col min="39" max="16384" width="9" style="88"/>
  </cols>
  <sheetData>
    <row r="1" spans="2:37" s="658" customFormat="1" ht="34.9" customHeight="1">
      <c r="B1" s="801" t="s">
        <v>4190</v>
      </c>
      <c r="C1" s="802"/>
      <c r="D1" s="802"/>
      <c r="E1" s="802"/>
      <c r="F1" s="802"/>
      <c r="G1" s="804" t="str">
        <f>HYPERLINK("#Family_표준_구성도!$B$7","표준구성도로 가기")</f>
        <v>표준구성도로 가기</v>
      </c>
      <c r="I1" s="805"/>
      <c r="J1" s="805"/>
      <c r="K1" s="806"/>
      <c r="L1" s="806"/>
      <c r="M1" s="806"/>
      <c r="N1" s="806"/>
      <c r="O1" s="806"/>
      <c r="P1" s="806"/>
      <c r="Q1" s="806"/>
      <c r="R1" s="806"/>
      <c r="S1" s="806"/>
      <c r="T1" s="806"/>
      <c r="U1" s="806"/>
      <c r="V1" s="806"/>
      <c r="W1" s="806"/>
      <c r="X1" s="806"/>
      <c r="Y1" s="806"/>
      <c r="Z1" s="806"/>
      <c r="AA1" s="806"/>
      <c r="AB1" s="806"/>
      <c r="AC1" s="806"/>
      <c r="AD1" s="806"/>
      <c r="AE1" s="806"/>
      <c r="AK1" s="806"/>
    </row>
    <row r="2" spans="2:37" ht="49.9" customHeight="1">
      <c r="B2" s="602" t="s">
        <v>2554</v>
      </c>
      <c r="C2" s="602" t="s">
        <v>2555</v>
      </c>
      <c r="D2" s="603" t="s">
        <v>2556</v>
      </c>
      <c r="E2" s="602" t="s">
        <v>1646</v>
      </c>
      <c r="F2" s="604" t="s">
        <v>2557</v>
      </c>
      <c r="G2" s="603" t="s">
        <v>2558</v>
      </c>
      <c r="H2" s="602" t="s">
        <v>2560</v>
      </c>
      <c r="I2" s="602" t="s">
        <v>3414</v>
      </c>
      <c r="J2" s="603" t="s">
        <v>2562</v>
      </c>
      <c r="K2" s="606" t="s">
        <v>2563</v>
      </c>
      <c r="L2" s="606" t="s">
        <v>2564</v>
      </c>
      <c r="M2" s="606" t="s">
        <v>2565</v>
      </c>
      <c r="N2" s="606" t="s">
        <v>2566</v>
      </c>
      <c r="O2" s="606" t="s">
        <v>2567</v>
      </c>
      <c r="P2" s="606" t="s">
        <v>2568</v>
      </c>
      <c r="Q2" s="606" t="s">
        <v>2569</v>
      </c>
      <c r="R2" s="606" t="s">
        <v>2570</v>
      </c>
      <c r="S2" s="606" t="s">
        <v>2571</v>
      </c>
      <c r="T2" s="606" t="s">
        <v>2572</v>
      </c>
      <c r="U2" s="606" t="s">
        <v>2573</v>
      </c>
      <c r="V2" s="606" t="s">
        <v>2574</v>
      </c>
      <c r="W2" s="606" t="s">
        <v>2575</v>
      </c>
      <c r="X2" s="606" t="s">
        <v>2576</v>
      </c>
      <c r="Y2" s="606" t="s">
        <v>2577</v>
      </c>
      <c r="Z2" s="606" t="s">
        <v>2578</v>
      </c>
      <c r="AA2" s="606" t="s">
        <v>2579</v>
      </c>
      <c r="AB2" s="606" t="s">
        <v>2580</v>
      </c>
      <c r="AC2" s="606" t="s">
        <v>2581</v>
      </c>
      <c r="AD2" s="606" t="s">
        <v>2582</v>
      </c>
      <c r="AE2" s="606" t="s">
        <v>2583</v>
      </c>
      <c r="AF2" s="603" t="s">
        <v>2584</v>
      </c>
      <c r="AG2" s="610" t="s">
        <v>2665</v>
      </c>
      <c r="AH2" s="610" t="s">
        <v>2666</v>
      </c>
      <c r="AI2" s="608" t="s">
        <v>2587</v>
      </c>
      <c r="AJ2" s="609"/>
      <c r="AK2" s="610" t="s">
        <v>2588</v>
      </c>
    </row>
    <row r="3" spans="2:37" ht="34.9" customHeight="1">
      <c r="B3" s="611">
        <v>13</v>
      </c>
      <c r="C3" s="612" t="s">
        <v>1555</v>
      </c>
      <c r="D3" s="612"/>
      <c r="E3" s="612"/>
      <c r="F3" s="612"/>
      <c r="G3" s="1063"/>
      <c r="H3" s="1063"/>
      <c r="I3" s="618"/>
      <c r="J3" s="618"/>
      <c r="K3" s="619"/>
      <c r="L3" s="619"/>
      <c r="M3" s="619"/>
      <c r="N3" s="619"/>
      <c r="O3" s="619"/>
      <c r="P3" s="619"/>
      <c r="Q3" s="619"/>
      <c r="R3" s="619"/>
      <c r="S3" s="619"/>
      <c r="T3" s="619"/>
      <c r="U3" s="619"/>
      <c r="V3" s="619"/>
      <c r="W3" s="619"/>
      <c r="X3" s="619"/>
      <c r="Y3" s="619"/>
      <c r="Z3" s="619"/>
      <c r="AA3" s="619"/>
      <c r="AB3" s="619"/>
      <c r="AC3" s="619"/>
      <c r="AD3" s="619"/>
      <c r="AE3" s="619"/>
      <c r="AF3" s="622"/>
      <c r="AG3" s="622"/>
      <c r="AH3" s="622"/>
      <c r="AI3" s="622"/>
      <c r="AJ3" s="622"/>
      <c r="AK3" s="619"/>
    </row>
    <row r="4" spans="2:37" ht="34.9" customHeight="1">
      <c r="B4" s="623">
        <v>13.1</v>
      </c>
      <c r="C4" s="626" t="s">
        <v>4145</v>
      </c>
      <c r="D4" s="626"/>
      <c r="E4" s="626"/>
      <c r="F4" s="626"/>
      <c r="G4" s="1066"/>
      <c r="H4" s="1066"/>
      <c r="I4" s="630"/>
      <c r="J4" s="630"/>
      <c r="K4" s="631"/>
      <c r="L4" s="631"/>
      <c r="M4" s="631"/>
      <c r="N4" s="631"/>
      <c r="O4" s="631"/>
      <c r="P4" s="631"/>
      <c r="Q4" s="631"/>
      <c r="R4" s="631"/>
      <c r="S4" s="631"/>
      <c r="T4" s="631"/>
      <c r="U4" s="631"/>
      <c r="V4" s="631"/>
      <c r="W4" s="631"/>
      <c r="X4" s="631"/>
      <c r="Y4" s="631"/>
      <c r="Z4" s="631"/>
      <c r="AA4" s="631"/>
      <c r="AB4" s="631"/>
      <c r="AC4" s="631"/>
      <c r="AD4" s="631"/>
      <c r="AE4" s="631"/>
      <c r="AF4" s="634"/>
      <c r="AG4" s="634"/>
      <c r="AH4" s="634"/>
      <c r="AI4" s="634"/>
      <c r="AJ4" s="634"/>
      <c r="AK4" s="634"/>
    </row>
    <row r="5" spans="2:37" s="658" customFormat="1" ht="20.100000000000001" customHeight="1">
      <c r="B5" s="1072"/>
      <c r="C5" s="639"/>
      <c r="D5" s="639"/>
      <c r="E5" s="639"/>
      <c r="F5" s="639"/>
      <c r="G5" s="639"/>
      <c r="H5" s="639"/>
      <c r="I5" s="641"/>
      <c r="J5" s="642"/>
      <c r="K5" s="642"/>
      <c r="L5" s="642"/>
      <c r="M5" s="642"/>
      <c r="N5" s="642"/>
      <c r="O5" s="642"/>
      <c r="P5" s="642"/>
      <c r="Q5" s="642"/>
      <c r="R5" s="642"/>
      <c r="S5" s="642"/>
      <c r="T5" s="642"/>
      <c r="U5" s="642"/>
      <c r="V5" s="642"/>
      <c r="W5" s="642"/>
      <c r="X5" s="642"/>
      <c r="Y5" s="642"/>
      <c r="Z5" s="642"/>
      <c r="AA5" s="642"/>
      <c r="AB5" s="642"/>
      <c r="AC5" s="642"/>
      <c r="AD5" s="642"/>
      <c r="AE5" s="642"/>
      <c r="AF5" s="636"/>
      <c r="AG5" s="643"/>
      <c r="AH5" s="643"/>
      <c r="AI5" s="644"/>
      <c r="AJ5" s="644"/>
      <c r="AK5" s="639"/>
    </row>
    <row r="6" spans="2:37" s="658" customFormat="1" ht="20.100000000000001" customHeight="1">
      <c r="B6" s="1261"/>
      <c r="C6" s="1386" t="s">
        <v>4191</v>
      </c>
      <c r="D6" s="648"/>
      <c r="E6" s="648"/>
      <c r="F6" s="646" t="s">
        <v>4147</v>
      </c>
      <c r="G6" s="1057"/>
      <c r="H6" s="1057"/>
      <c r="I6" s="1262"/>
      <c r="J6" s="1263"/>
      <c r="K6" s="805"/>
      <c r="L6" s="805"/>
      <c r="M6" s="806"/>
      <c r="N6" s="806"/>
      <c r="O6" s="806"/>
      <c r="P6" s="806"/>
      <c r="Q6" s="806"/>
      <c r="R6" s="806"/>
      <c r="S6" s="806"/>
      <c r="T6" s="806"/>
      <c r="U6" s="806"/>
      <c r="V6" s="806"/>
      <c r="W6" s="806"/>
      <c r="X6" s="806"/>
      <c r="Y6" s="806"/>
      <c r="Z6" s="806"/>
      <c r="AA6" s="806"/>
      <c r="AB6" s="806"/>
      <c r="AC6" s="806"/>
      <c r="AD6" s="806"/>
      <c r="AE6" s="806"/>
      <c r="AF6" s="806"/>
      <c r="AG6" s="806"/>
      <c r="AH6" s="806"/>
    </row>
    <row r="7" spans="2:37" s="658" customFormat="1" ht="20.100000000000001" customHeight="1">
      <c r="B7" s="802"/>
      <c r="C7" s="662"/>
      <c r="D7" s="662"/>
      <c r="E7" s="662"/>
      <c r="F7" s="662"/>
      <c r="G7" s="662"/>
      <c r="H7" s="662"/>
      <c r="I7" s="652"/>
      <c r="J7" s="664"/>
      <c r="K7" s="664"/>
      <c r="L7" s="664"/>
      <c r="M7" s="664"/>
      <c r="N7" s="664"/>
      <c r="O7" s="664"/>
      <c r="P7" s="664"/>
      <c r="Q7" s="664"/>
      <c r="R7" s="664"/>
      <c r="S7" s="664"/>
      <c r="T7" s="664"/>
      <c r="U7" s="664"/>
      <c r="V7" s="664"/>
      <c r="W7" s="664"/>
      <c r="X7" s="664"/>
      <c r="Y7" s="664"/>
      <c r="Z7" s="664"/>
      <c r="AA7" s="664"/>
      <c r="AB7" s="664"/>
      <c r="AC7" s="664"/>
      <c r="AD7" s="664"/>
      <c r="AE7" s="664"/>
      <c r="AF7" s="659"/>
      <c r="AG7" s="665"/>
      <c r="AH7" s="665"/>
      <c r="AI7" s="666"/>
      <c r="AJ7" s="666"/>
      <c r="AK7" s="662"/>
    </row>
    <row r="8" spans="2:37" ht="34.9" customHeight="1">
      <c r="B8" s="808" t="str" cm="1">
        <f t="array" aca="1" ref="B8" ca="1">_xlfn.IFNA(INDIRECT("Family_표준_구성도!B"&amp;MATCH(F8,INDIRECT("Family_표준_구성도!"&amp;"C:C"),0)),"")</f>
        <v>13.1.1.1.1</v>
      </c>
      <c r="C8" s="668"/>
      <c r="D8" s="809"/>
      <c r="E8" s="46" t="s">
        <v>4192</v>
      </c>
      <c r="F8" s="811" t="s">
        <v>1571</v>
      </c>
      <c r="G8" s="1079"/>
      <c r="H8" s="1079"/>
      <c r="I8" s="674"/>
      <c r="J8" s="674"/>
      <c r="K8" s="674"/>
      <c r="L8" s="674"/>
      <c r="M8" s="674"/>
      <c r="N8" s="675"/>
      <c r="O8" s="676"/>
      <c r="P8" s="677"/>
      <c r="Q8" s="677"/>
      <c r="R8" s="677"/>
      <c r="S8" s="677"/>
      <c r="T8" s="677"/>
      <c r="U8" s="677"/>
      <c r="V8" s="678"/>
      <c r="W8" s="679"/>
      <c r="X8" s="679"/>
      <c r="Y8" s="679"/>
      <c r="Z8" s="679"/>
      <c r="AA8" s="679"/>
      <c r="AB8" s="679"/>
      <c r="AC8" s="679"/>
      <c r="AD8" s="679"/>
      <c r="AE8" s="679"/>
      <c r="AF8" s="902"/>
      <c r="AG8" s="682"/>
      <c r="AH8" s="682"/>
      <c r="AI8" s="682"/>
      <c r="AJ8" s="682"/>
      <c r="AK8" s="903"/>
    </row>
    <row r="9" spans="2:37" ht="49.9" hidden="1" customHeight="1" outlineLevel="1">
      <c r="B9" s="772"/>
      <c r="C9" s="773"/>
      <c r="D9" s="773"/>
      <c r="E9" s="773"/>
      <c r="F9" s="773"/>
      <c r="G9" s="759" t="str">
        <f>N9&amp;" "&amp;IF(Q9=0,"",Q9)</f>
        <v xml:space="preserve"> </v>
      </c>
      <c r="H9" s="817"/>
      <c r="I9" s="765" t="str">
        <f>LEFT(H9,14)</f>
        <v/>
      </c>
      <c r="J9" s="766"/>
      <c r="K9" s="766" t="str">
        <f>IFERROR(VLOOKUP($I9,'WM-AR'!$I$7:$AS$3267,34,FALSE),"")</f>
        <v/>
      </c>
      <c r="L9" s="766" t="str">
        <f>IFERROR(VLOOKUP($I9,'WM-AR'!$I$7:$AS$3267,4,FALSE),"")</f>
        <v/>
      </c>
      <c r="M9" s="766" t="str">
        <f>IFERROR(VLOOKUP($I9,'WM-AR'!$I$7:$AS$3267,6,FALSE),"")</f>
        <v/>
      </c>
      <c r="N9" s="766" t="str">
        <f>IFERROR(VLOOKUP($I9,'WM-AR'!$I$7:$AS$3267,8,FALSE),"")</f>
        <v/>
      </c>
      <c r="O9" s="766" t="str">
        <f>IFERROR(VLOOKUP($I9,'WM-AR'!$I$7:$AS$3267,10,FALSE),"")</f>
        <v/>
      </c>
      <c r="P9" s="766" t="str">
        <f>IFERROR(VLOOKUP($I9,'WM-AR'!$I$7:$AS$3267,12,FALSE),"")</f>
        <v/>
      </c>
      <c r="Q9" s="766" t="str">
        <f>IFERROR(VLOOKUP($I9,'WM-AR'!$I$7:$AS$3267,14,FALSE),"")</f>
        <v/>
      </c>
      <c r="R9" s="766" t="str">
        <f>IFERROR(VLOOKUP($I9,'WM-AR'!$I$7:$AS$3267,16,FALSE),"")</f>
        <v/>
      </c>
      <c r="S9" s="766" t="str">
        <f>IFERROR(VLOOKUP($I9,'WM-AR'!$I$7:$AS$3267,18,FALSE),"")</f>
        <v/>
      </c>
      <c r="T9" s="766" t="str">
        <f>IFERROR(VLOOKUP($I9,'WM-AR'!$I$7:$AS$3267,20,FALSE),"")</f>
        <v/>
      </c>
      <c r="U9" s="766" t="str">
        <f>IFERROR(VLOOKUP($I9,'WM-AR'!$I$7:$AS$3267,22,FALSE),"")</f>
        <v/>
      </c>
      <c r="V9" s="766" t="str">
        <f>IFERROR(VLOOKUP($I9,'WM-AR'!$I$7:$AS$3267,24,FALSE),"")</f>
        <v/>
      </c>
      <c r="W9" s="766" t="str">
        <f>IFERROR(VLOOKUP($I9,'WM-AR'!$I$7:$AS$3267,25,FALSE),"")</f>
        <v/>
      </c>
      <c r="X9" s="766" t="str">
        <f>IFERROR(VLOOKUP($I9,'WM-AR'!$I$7:$AS$3267,26,FALSE),"")</f>
        <v/>
      </c>
      <c r="Y9" s="766" t="str">
        <f>IFERROR(VLOOKUP($I9,'WM-AR'!$I$7:$AS$3267,27,FALSE),"")</f>
        <v/>
      </c>
      <c r="Z9" s="766" t="str">
        <f>IFERROR(VLOOKUP($I9,'WM-AR'!$I$7:$AS$3267,28,FALSE),"")</f>
        <v/>
      </c>
      <c r="AA9" s="766" t="str">
        <f>IFERROR(VLOOKUP($I9,'WM-AR'!$I$7:$AS$3267,29,FALSE),"")</f>
        <v/>
      </c>
      <c r="AB9" s="766" t="str">
        <f>IFERROR(VLOOKUP($I9,'WM-AR'!$I$7:$AS$3267,30,FALSE),"")</f>
        <v/>
      </c>
      <c r="AC9" s="766" t="str">
        <f>IFERROR(VLOOKUP($I9,'WM-AR'!$I$7:$AS$3267,31,FALSE),"")</f>
        <v/>
      </c>
      <c r="AD9" s="766" t="str">
        <f>IFERROR(VLOOKUP($I9,'WM-AR'!$I$7:$AS$3267,32,FALSE),"")</f>
        <v/>
      </c>
      <c r="AE9" s="766" t="str">
        <f>IFERROR(VLOOKUP($I9,'WM-AR'!$I$7:$AS$3267,33,FALSE),"")</f>
        <v/>
      </c>
      <c r="AF9" s="817"/>
      <c r="AG9" s="768"/>
      <c r="AH9" s="768"/>
      <c r="AI9" s="1135"/>
      <c r="AJ9" s="1135" t="str">
        <f>K9</f>
        <v/>
      </c>
      <c r="AK9" s="905"/>
    </row>
    <row r="10" spans="2:37" ht="49.9" hidden="1" customHeight="1" outlineLevel="1">
      <c r="B10" s="772"/>
      <c r="C10" s="773"/>
      <c r="D10" s="773"/>
      <c r="E10" s="773"/>
      <c r="F10" s="773"/>
      <c r="G10" s="759" t="str">
        <f>N10&amp;" "&amp;IF(Q10=0,"",Q10)</f>
        <v xml:space="preserve"> </v>
      </c>
      <c r="H10" s="817"/>
      <c r="I10" s="765" t="str">
        <f>LEFT(H10,14)</f>
        <v/>
      </c>
      <c r="J10" s="766"/>
      <c r="K10" s="766" t="str">
        <f>IFERROR(VLOOKUP($I10,'WM-AR'!$I$7:$AS$3267,34,FALSE),"")</f>
        <v/>
      </c>
      <c r="L10" s="766" t="str">
        <f>IFERROR(VLOOKUP($I10,'WM-AR'!$I$7:$AS$3267,4,FALSE),"")</f>
        <v/>
      </c>
      <c r="M10" s="766" t="str">
        <f>IFERROR(VLOOKUP($I10,'WM-AR'!$I$7:$AS$3267,6,FALSE),"")</f>
        <v/>
      </c>
      <c r="N10" s="766" t="str">
        <f>IFERROR(VLOOKUP($I10,'WM-AR'!$I$7:$AS$3267,8,FALSE),"")</f>
        <v/>
      </c>
      <c r="O10" s="766" t="str">
        <f>IFERROR(VLOOKUP($I10,'WM-AR'!$I$7:$AS$3267,10,FALSE),"")</f>
        <v/>
      </c>
      <c r="P10" s="766" t="str">
        <f>IFERROR(VLOOKUP($I10,'WM-AR'!$I$7:$AS$3267,12,FALSE),"")</f>
        <v/>
      </c>
      <c r="Q10" s="766" t="str">
        <f>IFERROR(VLOOKUP($I10,'WM-AR'!$I$7:$AS$3267,14,FALSE),"")</f>
        <v/>
      </c>
      <c r="R10" s="766" t="str">
        <f>IFERROR(VLOOKUP($I10,'WM-AR'!$I$7:$AS$3267,16,FALSE),"")</f>
        <v/>
      </c>
      <c r="S10" s="766" t="str">
        <f>IFERROR(VLOOKUP($I10,'WM-AR'!$I$7:$AS$3267,18,FALSE),"")</f>
        <v/>
      </c>
      <c r="T10" s="766" t="str">
        <f>IFERROR(VLOOKUP($I10,'WM-AR'!$I$7:$AS$3267,20,FALSE),"")</f>
        <v/>
      </c>
      <c r="U10" s="766" t="str">
        <f>IFERROR(VLOOKUP($I10,'WM-AR'!$I$7:$AS$3267,22,FALSE),"")</f>
        <v/>
      </c>
      <c r="V10" s="766" t="str">
        <f>IFERROR(VLOOKUP($I10,'WM-AR'!$I$7:$AS$3267,24,FALSE),"")</f>
        <v/>
      </c>
      <c r="W10" s="766" t="str">
        <f>IFERROR(VLOOKUP($I10,'WM-AR'!$I$7:$AS$3267,25,FALSE),"")</f>
        <v/>
      </c>
      <c r="X10" s="766" t="str">
        <f>IFERROR(VLOOKUP($I10,'WM-AR'!$I$7:$AS$3267,26,FALSE),"")</f>
        <v/>
      </c>
      <c r="Y10" s="766" t="str">
        <f>IFERROR(VLOOKUP($I10,'WM-AR'!$I$7:$AS$3267,27,FALSE),"")</f>
        <v/>
      </c>
      <c r="Z10" s="766" t="str">
        <f>IFERROR(VLOOKUP($I10,'WM-AR'!$I$7:$AS$3267,28,FALSE),"")</f>
        <v/>
      </c>
      <c r="AA10" s="766" t="str">
        <f>IFERROR(VLOOKUP($I10,'WM-AR'!$I$7:$AS$3267,29,FALSE),"")</f>
        <v/>
      </c>
      <c r="AB10" s="766" t="str">
        <f>IFERROR(VLOOKUP($I10,'WM-AR'!$I$7:$AS$3267,30,FALSE),"")</f>
        <v/>
      </c>
      <c r="AC10" s="766" t="str">
        <f>IFERROR(VLOOKUP($I10,'WM-AR'!$I$7:$AS$3267,31,FALSE),"")</f>
        <v/>
      </c>
      <c r="AD10" s="766" t="str">
        <f>IFERROR(VLOOKUP($I10,'WM-AR'!$I$7:$AS$3267,32,FALSE),"")</f>
        <v/>
      </c>
      <c r="AE10" s="766" t="str">
        <f>IFERROR(VLOOKUP($I10,'WM-AR'!$I$7:$AS$3267,33,FALSE),"")</f>
        <v/>
      </c>
      <c r="AF10" s="817"/>
      <c r="AG10" s="768"/>
      <c r="AH10" s="768"/>
      <c r="AI10" s="1135"/>
      <c r="AJ10" s="1135" t="str">
        <f>K10</f>
        <v/>
      </c>
      <c r="AK10" s="905"/>
    </row>
    <row r="11" spans="2:37" ht="30" customHeight="1" collapsed="1">
      <c r="B11" s="1127"/>
      <c r="C11" s="1165"/>
      <c r="D11" s="1165"/>
      <c r="E11" s="1165"/>
      <c r="F11" s="1165"/>
      <c r="G11" s="1131" t="s">
        <v>2515</v>
      </c>
      <c r="H11" s="1131" t="s">
        <v>4193</v>
      </c>
      <c r="I11" s="1130" t="str">
        <f t="shared" ref="I11:I14" si="0">LEFT(H11,14)</f>
        <v>S02AA041-00002</v>
      </c>
      <c r="J11" s="1132"/>
      <c r="K11" s="1132" t="str">
        <f>IFERROR(VLOOKUP($I11,'WM-AR'!$I$7:$AS$3267,34,FALSE),"")</f>
        <v>M</v>
      </c>
      <c r="L11" s="1132" t="str">
        <f>IFERROR(VLOOKUP($I11,'WM-AR'!$I$7:$AS$3267,4,FALSE),"")</f>
        <v>Miscellaneous Steel Fabrication Work</v>
      </c>
      <c r="M11" s="1132" t="str">
        <f>IFERROR(VLOOKUP($I11,'WM-AR'!$I$7:$AS$3267,6,FALSE),"")</f>
        <v>Shelter/Building</v>
      </c>
      <c r="N11" s="1132" t="str">
        <f>IFERROR(VLOOKUP($I11,'WM-AR'!$I$7:$AS$3267,8,FALSE),"")</f>
        <v>Steel Ladder w/ Cage</v>
      </c>
      <c r="O11" s="1132" t="str">
        <f>IFERROR(VLOOKUP($I11,'WM-AR'!$I$7:$AS$3267,10,FALSE),"")</f>
        <v>Galvanized Steel</v>
      </c>
      <c r="P11" s="1132">
        <f>IFERROR(VLOOKUP($I11,'WM-AR'!$I$7:$AS$3267,12,FALSE),"")</f>
        <v>0</v>
      </c>
      <c r="Q11" s="1132" t="str">
        <f>IFERROR(VLOOKUP($I11,'WM-AR'!$I$7:$AS$3267,14,FALSE),"")</f>
        <v/>
      </c>
      <c r="R11" s="1132" t="str">
        <f>IFERROR(VLOOKUP($I11,'WM-AR'!$I$7:$AS$3267,16,FALSE),"")</f>
        <v/>
      </c>
      <c r="S11" s="1132" t="str">
        <f>IFERROR(VLOOKUP($I11,'WM-AR'!$I$7:$AS$3267,18,FALSE),"")</f>
        <v/>
      </c>
      <c r="T11" s="1132" t="str">
        <f>IFERROR(VLOOKUP($I11,'WM-AR'!$I$7:$AS$3267,20,FALSE),"")</f>
        <v/>
      </c>
      <c r="U11" s="1132" t="str">
        <f>IFERROR(VLOOKUP($I11,'WM-AR'!$I$7:$AS$3267,22,FALSE),"")</f>
        <v/>
      </c>
      <c r="V11" s="1132" t="str">
        <f>IFERROR(VLOOKUP($I11,'WM-AR'!$I$7:$AS$3267,24,FALSE),"")</f>
        <v/>
      </c>
      <c r="W11" s="1132">
        <f>IFERROR(VLOOKUP($I11,'WM-AR'!$I$7:$AS$3267,25,FALSE),"")</f>
        <v>0</v>
      </c>
      <c r="X11" s="1132">
        <f>IFERROR(VLOOKUP($I11,'WM-AR'!$I$7:$AS$3267,26,FALSE),"")</f>
        <v>0</v>
      </c>
      <c r="Y11" s="1132">
        <f>IFERROR(VLOOKUP($I11,'WM-AR'!$I$7:$AS$3267,27,FALSE),"")</f>
        <v>0</v>
      </c>
      <c r="Z11" s="1132">
        <f>IFERROR(VLOOKUP($I11,'WM-AR'!$I$7:$AS$3267,28,FALSE),"")</f>
        <v>0</v>
      </c>
      <c r="AA11" s="1132">
        <f>IFERROR(VLOOKUP($I11,'WM-AR'!$I$7:$AS$3267,29,FALSE),"")</f>
        <v>0</v>
      </c>
      <c r="AB11" s="1132">
        <f>IFERROR(VLOOKUP($I11,'WM-AR'!$I$7:$AS$3267,30,FALSE),"")</f>
        <v>0</v>
      </c>
      <c r="AC11" s="1132">
        <f>IFERROR(VLOOKUP($I11,'WM-AR'!$I$7:$AS$3267,31,FALSE),"")</f>
        <v>0</v>
      </c>
      <c r="AD11" s="1132">
        <f>IFERROR(VLOOKUP($I11,'WM-AR'!$I$7:$AS$3267,32,FALSE),"")</f>
        <v>0</v>
      </c>
      <c r="AE11" s="1132">
        <f>IFERROR(VLOOKUP($I11,'WM-AR'!$I$7:$AS$3267,33,FALSE),"")</f>
        <v>0</v>
      </c>
      <c r="AF11" s="1353" t="s">
        <v>4194</v>
      </c>
      <c r="AG11" s="1392" t="s">
        <v>4195</v>
      </c>
      <c r="AH11" s="1392" t="s">
        <v>4195</v>
      </c>
      <c r="AI11" s="1135"/>
      <c r="AJ11" s="1135" t="str">
        <f t="shared" ref="AJ11:AJ14" si="1">K11</f>
        <v>M</v>
      </c>
      <c r="AK11" s="1136"/>
    </row>
    <row r="12" spans="2:37" ht="30" customHeight="1">
      <c r="B12" s="1111"/>
      <c r="C12" s="1166"/>
      <c r="D12" s="1166"/>
      <c r="E12" s="1166"/>
      <c r="F12" s="1166"/>
      <c r="G12" s="843" t="s">
        <v>2515</v>
      </c>
      <c r="H12" s="843" t="s">
        <v>4149</v>
      </c>
      <c r="I12" s="712" t="str">
        <f t="shared" si="0"/>
        <v>S04AA041-00001</v>
      </c>
      <c r="J12" s="714"/>
      <c r="K12" s="714" t="str">
        <f>IFERROR(VLOOKUP($I12,'WM-AR'!$I$7:$AS$3267,34,FALSE),"")</f>
        <v>M</v>
      </c>
      <c r="L12" s="714" t="str">
        <f>IFERROR(VLOOKUP($I12,'WM-AR'!$I$7:$AS$3267,4,FALSE),"")</f>
        <v>Miscellaneous Steel Erection Work</v>
      </c>
      <c r="M12" s="714" t="str">
        <f>IFERROR(VLOOKUP($I12,'WM-AR'!$I$7:$AS$3267,6,FALSE),"")</f>
        <v>Shelter/Building</v>
      </c>
      <c r="N12" s="714" t="str">
        <f>IFERROR(VLOOKUP($I12,'WM-AR'!$I$7:$AS$3267,8,FALSE),"")</f>
        <v>Steel Ladder w/ Cage</v>
      </c>
      <c r="O12" s="714">
        <f>IFERROR(VLOOKUP($I12,'WM-AR'!$I$7:$AS$3267,10,FALSE),"")</f>
        <v>0</v>
      </c>
      <c r="P12" s="714">
        <f>IFERROR(VLOOKUP($I12,'WM-AR'!$I$7:$AS$3267,12,FALSE),"")</f>
        <v>0</v>
      </c>
      <c r="Q12" s="714" t="str">
        <f>IFERROR(VLOOKUP($I12,'WM-AR'!$I$7:$AS$3267,14,FALSE),"")</f>
        <v/>
      </c>
      <c r="R12" s="714" t="str">
        <f>IFERROR(VLOOKUP($I12,'WM-AR'!$I$7:$AS$3267,16,FALSE),"")</f>
        <v/>
      </c>
      <c r="S12" s="714" t="str">
        <f>IFERROR(VLOOKUP($I12,'WM-AR'!$I$7:$AS$3267,18,FALSE),"")</f>
        <v/>
      </c>
      <c r="T12" s="714" t="str">
        <f>IFERROR(VLOOKUP($I12,'WM-AR'!$I$7:$AS$3267,20,FALSE),"")</f>
        <v/>
      </c>
      <c r="U12" s="714" t="str">
        <f>IFERROR(VLOOKUP($I12,'WM-AR'!$I$7:$AS$3267,22,FALSE),"")</f>
        <v/>
      </c>
      <c r="V12" s="714" t="str">
        <f>IFERROR(VLOOKUP($I12,'WM-AR'!$I$7:$AS$3267,24,FALSE),"")</f>
        <v/>
      </c>
      <c r="W12" s="714">
        <f>IFERROR(VLOOKUP($I12,'WM-AR'!$I$7:$AS$3267,25,FALSE),"")</f>
        <v>0</v>
      </c>
      <c r="X12" s="714">
        <f>IFERROR(VLOOKUP($I12,'WM-AR'!$I$7:$AS$3267,26,FALSE),"")</f>
        <v>0</v>
      </c>
      <c r="Y12" s="714">
        <f>IFERROR(VLOOKUP($I12,'WM-AR'!$I$7:$AS$3267,27,FALSE),"")</f>
        <v>0</v>
      </c>
      <c r="Z12" s="714">
        <f>IFERROR(VLOOKUP($I12,'WM-AR'!$I$7:$AS$3267,28,FALSE),"")</f>
        <v>0</v>
      </c>
      <c r="AA12" s="714">
        <f>IFERROR(VLOOKUP($I12,'WM-AR'!$I$7:$AS$3267,29,FALSE),"")</f>
        <v>0</v>
      </c>
      <c r="AB12" s="714">
        <f>IFERROR(VLOOKUP($I12,'WM-AR'!$I$7:$AS$3267,30,FALSE),"")</f>
        <v>0</v>
      </c>
      <c r="AC12" s="714">
        <f>IFERROR(VLOOKUP($I12,'WM-AR'!$I$7:$AS$3267,31,FALSE),"")</f>
        <v>0</v>
      </c>
      <c r="AD12" s="714">
        <f>IFERROR(VLOOKUP($I12,'WM-AR'!$I$7:$AS$3267,32,FALSE),"")</f>
        <v>0</v>
      </c>
      <c r="AE12" s="714">
        <f>IFERROR(VLOOKUP($I12,'WM-AR'!$I$7:$AS$3267,33,FALSE),"")</f>
        <v>0</v>
      </c>
      <c r="AF12" s="1354" t="s">
        <v>4196</v>
      </c>
      <c r="AG12" s="1393" t="s">
        <v>4195</v>
      </c>
      <c r="AH12" s="852" t="s">
        <v>4197</v>
      </c>
      <c r="AI12" s="854"/>
      <c r="AJ12" s="854" t="str">
        <f t="shared" si="1"/>
        <v>M</v>
      </c>
      <c r="AK12" s="1114"/>
    </row>
    <row r="13" spans="2:37" ht="30" customHeight="1">
      <c r="B13" s="1111"/>
      <c r="C13" s="1166"/>
      <c r="D13" s="1166"/>
      <c r="E13" s="1166"/>
      <c r="F13" s="1166"/>
      <c r="G13" s="843"/>
      <c r="H13" s="843"/>
      <c r="I13" s="712" t="str">
        <f t="shared" si="0"/>
        <v/>
      </c>
      <c r="J13" s="714"/>
      <c r="K13" s="714" t="str">
        <f>IFERROR(VLOOKUP($I13,'WM-AR'!$I$7:$AS$3267,34,FALSE),"")</f>
        <v/>
      </c>
      <c r="L13" s="714" t="str">
        <f>IFERROR(VLOOKUP($I13,'WM-AR'!$I$7:$AS$3267,4,FALSE),"")</f>
        <v/>
      </c>
      <c r="M13" s="714" t="str">
        <f>IFERROR(VLOOKUP($I13,'WM-AR'!$I$7:$AS$3267,6,FALSE),"")</f>
        <v/>
      </c>
      <c r="N13" s="714" t="str">
        <f>IFERROR(VLOOKUP($I13,'WM-AR'!$I$7:$AS$3267,8,FALSE),"")</f>
        <v/>
      </c>
      <c r="O13" s="714" t="str">
        <f>IFERROR(VLOOKUP($I13,'WM-AR'!$I$7:$AS$3267,10,FALSE),"")</f>
        <v/>
      </c>
      <c r="P13" s="714" t="str">
        <f>IFERROR(VLOOKUP($I13,'WM-AR'!$I$7:$AS$3267,12,FALSE),"")</f>
        <v/>
      </c>
      <c r="Q13" s="714" t="str">
        <f>IFERROR(VLOOKUP($I13,'WM-AR'!$I$7:$AS$3267,14,FALSE),"")</f>
        <v/>
      </c>
      <c r="R13" s="714" t="str">
        <f>IFERROR(VLOOKUP($I13,'WM-AR'!$I$7:$AS$3267,16,FALSE),"")</f>
        <v/>
      </c>
      <c r="S13" s="714" t="str">
        <f>IFERROR(VLOOKUP($I13,'WM-AR'!$I$7:$AS$3267,18,FALSE),"")</f>
        <v/>
      </c>
      <c r="T13" s="714" t="str">
        <f>IFERROR(VLOOKUP($I13,'WM-AR'!$I$7:$AS$3267,20,FALSE),"")</f>
        <v/>
      </c>
      <c r="U13" s="714" t="str">
        <f>IFERROR(VLOOKUP($I13,'WM-AR'!$I$7:$AS$3267,22,FALSE),"")</f>
        <v/>
      </c>
      <c r="V13" s="714" t="str">
        <f>IFERROR(VLOOKUP($I13,'WM-AR'!$I$7:$AS$3267,24,FALSE),"")</f>
        <v/>
      </c>
      <c r="W13" s="714" t="str">
        <f>IFERROR(VLOOKUP($I13,'WM-AR'!$I$7:$AS$3267,25,FALSE),"")</f>
        <v/>
      </c>
      <c r="X13" s="714" t="str">
        <f>IFERROR(VLOOKUP($I13,'WM-AR'!$I$7:$AS$3267,26,FALSE),"")</f>
        <v/>
      </c>
      <c r="Y13" s="714" t="str">
        <f>IFERROR(VLOOKUP($I13,'WM-AR'!$I$7:$AS$3267,27,FALSE),"")</f>
        <v/>
      </c>
      <c r="Z13" s="714" t="str">
        <f>IFERROR(VLOOKUP($I13,'WM-AR'!$I$7:$AS$3267,28,FALSE),"")</f>
        <v/>
      </c>
      <c r="AA13" s="714" t="str">
        <f>IFERROR(VLOOKUP($I13,'WM-AR'!$I$7:$AS$3267,29,FALSE),"")</f>
        <v/>
      </c>
      <c r="AB13" s="714" t="str">
        <f>IFERROR(VLOOKUP($I13,'WM-AR'!$I$7:$AS$3267,30,FALSE),"")</f>
        <v/>
      </c>
      <c r="AC13" s="714" t="str">
        <f>IFERROR(VLOOKUP($I13,'WM-AR'!$I$7:$AS$3267,31,FALSE),"")</f>
        <v/>
      </c>
      <c r="AD13" s="714" t="str">
        <f>IFERROR(VLOOKUP($I13,'WM-AR'!$I$7:$AS$3267,32,FALSE),"")</f>
        <v/>
      </c>
      <c r="AE13" s="714" t="str">
        <f>IFERROR(VLOOKUP($I13,'WM-AR'!$I$7:$AS$3267,33,FALSE),"")</f>
        <v/>
      </c>
      <c r="AF13" s="1354"/>
      <c r="AG13" s="1393"/>
      <c r="AH13" s="852"/>
      <c r="AI13" s="854"/>
      <c r="AJ13" s="854" t="str">
        <f t="shared" si="1"/>
        <v/>
      </c>
      <c r="AK13" s="1114"/>
    </row>
    <row r="14" spans="2:37" ht="30" customHeight="1">
      <c r="B14" s="1116"/>
      <c r="C14" s="1167"/>
      <c r="D14" s="1167"/>
      <c r="E14" s="1167"/>
      <c r="F14" s="1167"/>
      <c r="G14" s="1120"/>
      <c r="H14" s="1120"/>
      <c r="I14" s="1119" t="str">
        <f t="shared" si="0"/>
        <v/>
      </c>
      <c r="J14" s="1121"/>
      <c r="K14" s="1121" t="str">
        <f>IFERROR(VLOOKUP($I14,'WM-AR'!$I$7:$AS$3267,34,FALSE),"")</f>
        <v/>
      </c>
      <c r="L14" s="1121" t="str">
        <f>IFERROR(VLOOKUP($I14,'WM-AR'!$I$7:$AS$3267,4,FALSE),"")</f>
        <v/>
      </c>
      <c r="M14" s="1121" t="str">
        <f>IFERROR(VLOOKUP($I14,'WM-AR'!$I$7:$AS$3267,6,FALSE),"")</f>
        <v/>
      </c>
      <c r="N14" s="1121" t="str">
        <f>IFERROR(VLOOKUP($I14,'WM-AR'!$I$7:$AS$3267,8,FALSE),"")</f>
        <v/>
      </c>
      <c r="O14" s="1121" t="str">
        <f>IFERROR(VLOOKUP($I14,'WM-AR'!$I$7:$AS$3267,10,FALSE),"")</f>
        <v/>
      </c>
      <c r="P14" s="1121" t="str">
        <f>IFERROR(VLOOKUP($I14,'WM-AR'!$I$7:$AS$3267,12,FALSE),"")</f>
        <v/>
      </c>
      <c r="Q14" s="1121" t="str">
        <f>IFERROR(VLOOKUP($I14,'WM-AR'!$I$7:$AS$3267,14,FALSE),"")</f>
        <v/>
      </c>
      <c r="R14" s="1121" t="str">
        <f>IFERROR(VLOOKUP($I14,'WM-AR'!$I$7:$AS$3267,16,FALSE),"")</f>
        <v/>
      </c>
      <c r="S14" s="1121" t="str">
        <f>IFERROR(VLOOKUP($I14,'WM-AR'!$I$7:$AS$3267,18,FALSE),"")</f>
        <v/>
      </c>
      <c r="T14" s="1121" t="str">
        <f>IFERROR(VLOOKUP($I14,'WM-AR'!$I$7:$AS$3267,20,FALSE),"")</f>
        <v/>
      </c>
      <c r="U14" s="1121" t="str">
        <f>IFERROR(VLOOKUP($I14,'WM-AR'!$I$7:$AS$3267,22,FALSE),"")</f>
        <v/>
      </c>
      <c r="V14" s="1121" t="str">
        <f>IFERROR(VLOOKUP($I14,'WM-AR'!$I$7:$AS$3267,24,FALSE),"")</f>
        <v/>
      </c>
      <c r="W14" s="1121" t="str">
        <f>IFERROR(VLOOKUP($I14,'WM-AR'!$I$7:$AS$3267,25,FALSE),"")</f>
        <v/>
      </c>
      <c r="X14" s="1121" t="str">
        <f>IFERROR(VLOOKUP($I14,'WM-AR'!$I$7:$AS$3267,26,FALSE),"")</f>
        <v/>
      </c>
      <c r="Y14" s="1121" t="str">
        <f>IFERROR(VLOOKUP($I14,'WM-AR'!$I$7:$AS$3267,27,FALSE),"")</f>
        <v/>
      </c>
      <c r="Z14" s="1121" t="str">
        <f>IFERROR(VLOOKUP($I14,'WM-AR'!$I$7:$AS$3267,28,FALSE),"")</f>
        <v/>
      </c>
      <c r="AA14" s="1121" t="str">
        <f>IFERROR(VLOOKUP($I14,'WM-AR'!$I$7:$AS$3267,29,FALSE),"")</f>
        <v/>
      </c>
      <c r="AB14" s="1121" t="str">
        <f>IFERROR(VLOOKUP($I14,'WM-AR'!$I$7:$AS$3267,30,FALSE),"")</f>
        <v/>
      </c>
      <c r="AC14" s="1121" t="str">
        <f>IFERROR(VLOOKUP($I14,'WM-AR'!$I$7:$AS$3267,31,FALSE),"")</f>
        <v/>
      </c>
      <c r="AD14" s="1121" t="str">
        <f>IFERROR(VLOOKUP($I14,'WM-AR'!$I$7:$AS$3267,32,FALSE),"")</f>
        <v/>
      </c>
      <c r="AE14" s="1121" t="str">
        <f>IFERROR(VLOOKUP($I14,'WM-AR'!$I$7:$AS$3267,33,FALSE),"")</f>
        <v/>
      </c>
      <c r="AF14" s="1355"/>
      <c r="AG14" s="1123"/>
      <c r="AH14" s="1123"/>
      <c r="AI14" s="1124"/>
      <c r="AJ14" s="1124" t="str">
        <f t="shared" si="1"/>
        <v/>
      </c>
      <c r="AK14" s="1125"/>
    </row>
    <row r="15" spans="2:37" s="658" customFormat="1" ht="20.100000000000001" customHeight="1">
      <c r="B15" s="1072"/>
      <c r="C15" s="639"/>
      <c r="D15" s="639"/>
      <c r="E15" s="639"/>
      <c r="F15" s="639"/>
      <c r="G15" s="639"/>
      <c r="H15" s="639"/>
      <c r="I15" s="641"/>
      <c r="J15" s="642"/>
      <c r="K15" s="642"/>
      <c r="L15" s="642"/>
      <c r="M15" s="642"/>
      <c r="N15" s="642"/>
      <c r="O15" s="642"/>
      <c r="P15" s="642"/>
      <c r="Q15" s="642"/>
      <c r="R15" s="642"/>
      <c r="S15" s="642"/>
      <c r="T15" s="642"/>
      <c r="U15" s="642"/>
      <c r="V15" s="642"/>
      <c r="W15" s="642"/>
      <c r="X15" s="642"/>
      <c r="Y15" s="642"/>
      <c r="Z15" s="642"/>
      <c r="AA15" s="642"/>
      <c r="AB15" s="642"/>
      <c r="AC15" s="642"/>
      <c r="AD15" s="642"/>
      <c r="AE15" s="642"/>
      <c r="AF15" s="636"/>
      <c r="AG15" s="643"/>
      <c r="AH15" s="643"/>
      <c r="AI15" s="644"/>
      <c r="AJ15" s="644"/>
      <c r="AK15" s="639"/>
    </row>
    <row r="16" spans="2:37" s="658" customFormat="1" ht="20.100000000000001" customHeight="1">
      <c r="B16" s="1261"/>
      <c r="C16" s="1386" t="s">
        <v>4191</v>
      </c>
      <c r="D16" s="648"/>
      <c r="E16" s="648"/>
      <c r="F16" s="646" t="s">
        <v>4154</v>
      </c>
      <c r="G16" s="1057"/>
      <c r="H16" s="1057"/>
      <c r="I16" s="1262"/>
      <c r="J16" s="1263"/>
      <c r="K16" s="805"/>
      <c r="L16" s="805"/>
      <c r="M16" s="806"/>
      <c r="N16" s="806"/>
      <c r="O16" s="806"/>
      <c r="P16" s="806"/>
      <c r="Q16" s="806"/>
      <c r="R16" s="806"/>
      <c r="S16" s="806"/>
      <c r="T16" s="806"/>
      <c r="U16" s="806"/>
      <c r="V16" s="806"/>
      <c r="W16" s="806"/>
      <c r="X16" s="806"/>
      <c r="Y16" s="806"/>
      <c r="Z16" s="806"/>
      <c r="AA16" s="806"/>
      <c r="AB16" s="806"/>
      <c r="AC16" s="806"/>
      <c r="AD16" s="806"/>
      <c r="AE16" s="806"/>
      <c r="AF16" s="806"/>
      <c r="AG16" s="806"/>
      <c r="AH16" s="806"/>
    </row>
    <row r="17" spans="2:37" s="658" customFormat="1" ht="20.100000000000001" customHeight="1">
      <c r="B17" s="802"/>
      <c r="C17" s="662"/>
      <c r="D17" s="662"/>
      <c r="E17" s="662"/>
      <c r="F17" s="662"/>
      <c r="G17" s="662"/>
      <c r="H17" s="662"/>
      <c r="I17" s="652"/>
      <c r="J17" s="664"/>
      <c r="K17" s="664"/>
      <c r="L17" s="664"/>
      <c r="M17" s="664"/>
      <c r="N17" s="664"/>
      <c r="O17" s="664"/>
      <c r="P17" s="664"/>
      <c r="Q17" s="664"/>
      <c r="R17" s="664"/>
      <c r="S17" s="664"/>
      <c r="T17" s="664"/>
      <c r="U17" s="664"/>
      <c r="V17" s="664"/>
      <c r="W17" s="664"/>
      <c r="X17" s="664"/>
      <c r="Y17" s="664"/>
      <c r="Z17" s="664"/>
      <c r="AA17" s="664"/>
      <c r="AB17" s="664"/>
      <c r="AC17" s="664"/>
      <c r="AD17" s="664"/>
      <c r="AE17" s="664"/>
      <c r="AF17" s="659"/>
      <c r="AG17" s="665"/>
      <c r="AH17" s="665"/>
      <c r="AI17" s="666"/>
      <c r="AJ17" s="666"/>
      <c r="AK17" s="662"/>
    </row>
    <row r="18" spans="2:37" ht="34.9" customHeight="1">
      <c r="B18" s="808" t="str" cm="1">
        <f t="array" aca="1" ref="B18" ca="1">_xlfn.IFNA(INDIRECT("Family_표준_구성도!B"&amp;MATCH(F18,INDIRECT("Family_표준_구성도!"&amp;"C:C"),0)),"")</f>
        <v>13.1.1.2.1</v>
      </c>
      <c r="C18" s="668"/>
      <c r="D18" s="809"/>
      <c r="E18" s="46" t="s">
        <v>4192</v>
      </c>
      <c r="F18" s="811" t="s">
        <v>1574</v>
      </c>
      <c r="G18" s="1079"/>
      <c r="H18" s="1079"/>
      <c r="I18" s="674"/>
      <c r="J18" s="674"/>
      <c r="K18" s="674"/>
      <c r="L18" s="674"/>
      <c r="M18" s="674"/>
      <c r="N18" s="675"/>
      <c r="O18" s="676"/>
      <c r="P18" s="677"/>
      <c r="Q18" s="677"/>
      <c r="R18" s="677"/>
      <c r="S18" s="677"/>
      <c r="T18" s="677"/>
      <c r="U18" s="677"/>
      <c r="V18" s="678"/>
      <c r="W18" s="679"/>
      <c r="X18" s="679"/>
      <c r="Y18" s="679"/>
      <c r="Z18" s="679"/>
      <c r="AA18" s="679"/>
      <c r="AB18" s="679"/>
      <c r="AC18" s="679"/>
      <c r="AD18" s="679"/>
      <c r="AE18" s="679"/>
      <c r="AF18" s="902"/>
      <c r="AG18" s="682"/>
      <c r="AH18" s="682"/>
      <c r="AI18" s="682"/>
      <c r="AJ18" s="682"/>
      <c r="AK18" s="903"/>
    </row>
    <row r="19" spans="2:37" ht="49.9" hidden="1" customHeight="1" outlineLevel="1">
      <c r="B19" s="772"/>
      <c r="C19" s="773"/>
      <c r="D19" s="773"/>
      <c r="E19" s="773"/>
      <c r="F19" s="773"/>
      <c r="G19" s="759" t="str">
        <f>N19&amp;" "&amp;IF(Q19=0,"",Q19)</f>
        <v xml:space="preserve"> </v>
      </c>
      <c r="H19" s="817"/>
      <c r="I19" s="765" t="str">
        <f>LEFT(H19,14)</f>
        <v/>
      </c>
      <c r="J19" s="766"/>
      <c r="K19" s="766" t="str">
        <f>IFERROR(VLOOKUP($I19,'WM-AR'!$I$7:$AS$3267,34,FALSE),"")</f>
        <v/>
      </c>
      <c r="L19" s="766" t="str">
        <f>IFERROR(VLOOKUP($I19,'WM-AR'!$I$7:$AS$3267,4,FALSE),"")</f>
        <v/>
      </c>
      <c r="M19" s="766" t="str">
        <f>IFERROR(VLOOKUP($I19,'WM-AR'!$I$7:$AS$3267,6,FALSE),"")</f>
        <v/>
      </c>
      <c r="N19" s="766" t="str">
        <f>IFERROR(VLOOKUP($I19,'WM-AR'!$I$7:$AS$3267,8,FALSE),"")</f>
        <v/>
      </c>
      <c r="O19" s="766" t="str">
        <f>IFERROR(VLOOKUP($I19,'WM-AR'!$I$7:$AS$3267,10,FALSE),"")</f>
        <v/>
      </c>
      <c r="P19" s="766" t="str">
        <f>IFERROR(VLOOKUP($I19,'WM-AR'!$I$7:$AS$3267,12,FALSE),"")</f>
        <v/>
      </c>
      <c r="Q19" s="766" t="str">
        <f>IFERROR(VLOOKUP($I19,'WM-AR'!$I$7:$AS$3267,14,FALSE),"")</f>
        <v/>
      </c>
      <c r="R19" s="766" t="str">
        <f>IFERROR(VLOOKUP($I19,'WM-AR'!$I$7:$AS$3267,16,FALSE),"")</f>
        <v/>
      </c>
      <c r="S19" s="766" t="str">
        <f>IFERROR(VLOOKUP($I19,'WM-AR'!$I$7:$AS$3267,18,FALSE),"")</f>
        <v/>
      </c>
      <c r="T19" s="766" t="str">
        <f>IFERROR(VLOOKUP($I19,'WM-AR'!$I$7:$AS$3267,20,FALSE),"")</f>
        <v/>
      </c>
      <c r="U19" s="766" t="str">
        <f>IFERROR(VLOOKUP($I19,'WM-AR'!$I$7:$AS$3267,22,FALSE),"")</f>
        <v/>
      </c>
      <c r="V19" s="766" t="str">
        <f>IFERROR(VLOOKUP($I19,'WM-AR'!$I$7:$AS$3267,24,FALSE),"")</f>
        <v/>
      </c>
      <c r="W19" s="766" t="str">
        <f>IFERROR(VLOOKUP($I19,'WM-AR'!$I$7:$AS$3267,25,FALSE),"")</f>
        <v/>
      </c>
      <c r="X19" s="766" t="str">
        <f>IFERROR(VLOOKUP($I19,'WM-AR'!$I$7:$AS$3267,26,FALSE),"")</f>
        <v/>
      </c>
      <c r="Y19" s="766" t="str">
        <f>IFERROR(VLOOKUP($I19,'WM-AR'!$I$7:$AS$3267,27,FALSE),"")</f>
        <v/>
      </c>
      <c r="Z19" s="766" t="str">
        <f>IFERROR(VLOOKUP($I19,'WM-AR'!$I$7:$AS$3267,28,FALSE),"")</f>
        <v/>
      </c>
      <c r="AA19" s="766" t="str">
        <f>IFERROR(VLOOKUP($I19,'WM-AR'!$I$7:$AS$3267,29,FALSE),"")</f>
        <v/>
      </c>
      <c r="AB19" s="766" t="str">
        <f>IFERROR(VLOOKUP($I19,'WM-AR'!$I$7:$AS$3267,30,FALSE),"")</f>
        <v/>
      </c>
      <c r="AC19" s="766" t="str">
        <f>IFERROR(VLOOKUP($I19,'WM-AR'!$I$7:$AS$3267,31,FALSE),"")</f>
        <v/>
      </c>
      <c r="AD19" s="766" t="str">
        <f>IFERROR(VLOOKUP($I19,'WM-AR'!$I$7:$AS$3267,32,FALSE),"")</f>
        <v/>
      </c>
      <c r="AE19" s="766" t="str">
        <f>IFERROR(VLOOKUP($I19,'WM-AR'!$I$7:$AS$3267,33,FALSE),"")</f>
        <v/>
      </c>
      <c r="AF19" s="817"/>
      <c r="AG19" s="768"/>
      <c r="AH19" s="768"/>
      <c r="AI19" s="1135"/>
      <c r="AJ19" s="1135" t="str">
        <f>K19</f>
        <v/>
      </c>
      <c r="AK19" s="905"/>
    </row>
    <row r="20" spans="2:37" ht="49.9" hidden="1" customHeight="1" outlineLevel="1">
      <c r="B20" s="772"/>
      <c r="C20" s="773"/>
      <c r="D20" s="773"/>
      <c r="E20" s="773"/>
      <c r="F20" s="773"/>
      <c r="G20" s="759" t="str">
        <f>N20&amp;" "&amp;IF(Q20=0,"",Q20)</f>
        <v xml:space="preserve"> </v>
      </c>
      <c r="H20" s="817"/>
      <c r="I20" s="765" t="str">
        <f>LEFT(H20,14)</f>
        <v/>
      </c>
      <c r="J20" s="766"/>
      <c r="K20" s="766" t="str">
        <f>IFERROR(VLOOKUP($I20,'WM-AR'!$I$7:$AS$3267,34,FALSE),"")</f>
        <v/>
      </c>
      <c r="L20" s="766" t="str">
        <f>IFERROR(VLOOKUP($I20,'WM-AR'!$I$7:$AS$3267,4,FALSE),"")</f>
        <v/>
      </c>
      <c r="M20" s="766" t="str">
        <f>IFERROR(VLOOKUP($I20,'WM-AR'!$I$7:$AS$3267,6,FALSE),"")</f>
        <v/>
      </c>
      <c r="N20" s="766" t="str">
        <f>IFERROR(VLOOKUP($I20,'WM-AR'!$I$7:$AS$3267,8,FALSE),"")</f>
        <v/>
      </c>
      <c r="O20" s="766" t="str">
        <f>IFERROR(VLOOKUP($I20,'WM-AR'!$I$7:$AS$3267,10,FALSE),"")</f>
        <v/>
      </c>
      <c r="P20" s="766" t="str">
        <f>IFERROR(VLOOKUP($I20,'WM-AR'!$I$7:$AS$3267,12,FALSE),"")</f>
        <v/>
      </c>
      <c r="Q20" s="766" t="str">
        <f>IFERROR(VLOOKUP($I20,'WM-AR'!$I$7:$AS$3267,14,FALSE),"")</f>
        <v/>
      </c>
      <c r="R20" s="766" t="str">
        <f>IFERROR(VLOOKUP($I20,'WM-AR'!$I$7:$AS$3267,16,FALSE),"")</f>
        <v/>
      </c>
      <c r="S20" s="766" t="str">
        <f>IFERROR(VLOOKUP($I20,'WM-AR'!$I$7:$AS$3267,18,FALSE),"")</f>
        <v/>
      </c>
      <c r="T20" s="766" t="str">
        <f>IFERROR(VLOOKUP($I20,'WM-AR'!$I$7:$AS$3267,20,FALSE),"")</f>
        <v/>
      </c>
      <c r="U20" s="766" t="str">
        <f>IFERROR(VLOOKUP($I20,'WM-AR'!$I$7:$AS$3267,22,FALSE),"")</f>
        <v/>
      </c>
      <c r="V20" s="766" t="str">
        <f>IFERROR(VLOOKUP($I20,'WM-AR'!$I$7:$AS$3267,24,FALSE),"")</f>
        <v/>
      </c>
      <c r="W20" s="766" t="str">
        <f>IFERROR(VLOOKUP($I20,'WM-AR'!$I$7:$AS$3267,25,FALSE),"")</f>
        <v/>
      </c>
      <c r="X20" s="766" t="str">
        <f>IFERROR(VLOOKUP($I20,'WM-AR'!$I$7:$AS$3267,26,FALSE),"")</f>
        <v/>
      </c>
      <c r="Y20" s="766" t="str">
        <f>IFERROR(VLOOKUP($I20,'WM-AR'!$I$7:$AS$3267,27,FALSE),"")</f>
        <v/>
      </c>
      <c r="Z20" s="766" t="str">
        <f>IFERROR(VLOOKUP($I20,'WM-AR'!$I$7:$AS$3267,28,FALSE),"")</f>
        <v/>
      </c>
      <c r="AA20" s="766" t="str">
        <f>IFERROR(VLOOKUP($I20,'WM-AR'!$I$7:$AS$3267,29,FALSE),"")</f>
        <v/>
      </c>
      <c r="AB20" s="766" t="str">
        <f>IFERROR(VLOOKUP($I20,'WM-AR'!$I$7:$AS$3267,30,FALSE),"")</f>
        <v/>
      </c>
      <c r="AC20" s="766" t="str">
        <f>IFERROR(VLOOKUP($I20,'WM-AR'!$I$7:$AS$3267,31,FALSE),"")</f>
        <v/>
      </c>
      <c r="AD20" s="766" t="str">
        <f>IFERROR(VLOOKUP($I20,'WM-AR'!$I$7:$AS$3267,32,FALSE),"")</f>
        <v/>
      </c>
      <c r="AE20" s="766" t="str">
        <f>IFERROR(VLOOKUP($I20,'WM-AR'!$I$7:$AS$3267,33,FALSE),"")</f>
        <v/>
      </c>
      <c r="AF20" s="817"/>
      <c r="AG20" s="768"/>
      <c r="AH20" s="768"/>
      <c r="AI20" s="1135"/>
      <c r="AJ20" s="1135" t="str">
        <f>K20</f>
        <v/>
      </c>
      <c r="AK20" s="905"/>
    </row>
    <row r="21" spans="2:37" ht="30" customHeight="1" collapsed="1">
      <c r="B21" s="1127"/>
      <c r="C21" s="1165"/>
      <c r="D21" s="1165"/>
      <c r="E21" s="1165"/>
      <c r="F21" s="1165"/>
      <c r="G21" s="1131" t="s">
        <v>2516</v>
      </c>
      <c r="H21" s="1131" t="s">
        <v>4198</v>
      </c>
      <c r="I21" s="1130" t="str">
        <f t="shared" ref="I21:I24" si="2">LEFT(H21,14)</f>
        <v>S02AA044-00002</v>
      </c>
      <c r="J21" s="1132"/>
      <c r="K21" s="1132" t="str">
        <f>IFERROR(VLOOKUP($I21,'WM-AR'!$I$7:$AS$3267,34,FALSE),"")</f>
        <v>M</v>
      </c>
      <c r="L21" s="1132" t="str">
        <f>IFERROR(VLOOKUP($I21,'WM-AR'!$I$7:$AS$3267,4,FALSE),"")</f>
        <v>Miscellaneous Steel Fabrication Work</v>
      </c>
      <c r="M21" s="1132" t="str">
        <f>IFERROR(VLOOKUP($I21,'WM-AR'!$I$7:$AS$3267,6,FALSE),"")</f>
        <v>Shelter/Building</v>
      </c>
      <c r="N21" s="1132" t="str">
        <f>IFERROR(VLOOKUP($I21,'WM-AR'!$I$7:$AS$3267,8,FALSE),"")</f>
        <v>Steel Ladder w/o Cage</v>
      </c>
      <c r="O21" s="1132" t="str">
        <f>IFERROR(VLOOKUP($I21,'WM-AR'!$I$7:$AS$3267,10,FALSE),"")</f>
        <v>Galvanized Steel</v>
      </c>
      <c r="P21" s="1132">
        <f>IFERROR(VLOOKUP($I21,'WM-AR'!$I$7:$AS$3267,12,FALSE),"")</f>
        <v>0</v>
      </c>
      <c r="Q21" s="1132" t="str">
        <f>IFERROR(VLOOKUP($I21,'WM-AR'!$I$7:$AS$3267,14,FALSE),"")</f>
        <v/>
      </c>
      <c r="R21" s="1132" t="str">
        <f>IFERROR(VLOOKUP($I21,'WM-AR'!$I$7:$AS$3267,16,FALSE),"")</f>
        <v/>
      </c>
      <c r="S21" s="1132" t="str">
        <f>IFERROR(VLOOKUP($I21,'WM-AR'!$I$7:$AS$3267,18,FALSE),"")</f>
        <v/>
      </c>
      <c r="T21" s="1132" t="str">
        <f>IFERROR(VLOOKUP($I21,'WM-AR'!$I$7:$AS$3267,20,FALSE),"")</f>
        <v/>
      </c>
      <c r="U21" s="1132" t="str">
        <f>IFERROR(VLOOKUP($I21,'WM-AR'!$I$7:$AS$3267,22,FALSE),"")</f>
        <v/>
      </c>
      <c r="V21" s="1132" t="str">
        <f>IFERROR(VLOOKUP($I21,'WM-AR'!$I$7:$AS$3267,24,FALSE),"")</f>
        <v/>
      </c>
      <c r="W21" s="1132">
        <f>IFERROR(VLOOKUP($I21,'WM-AR'!$I$7:$AS$3267,25,FALSE),"")</f>
        <v>0</v>
      </c>
      <c r="X21" s="1132">
        <f>IFERROR(VLOOKUP($I21,'WM-AR'!$I$7:$AS$3267,26,FALSE),"")</f>
        <v>0</v>
      </c>
      <c r="Y21" s="1132">
        <f>IFERROR(VLOOKUP($I21,'WM-AR'!$I$7:$AS$3267,27,FALSE),"")</f>
        <v>0</v>
      </c>
      <c r="Z21" s="1132">
        <f>IFERROR(VLOOKUP($I21,'WM-AR'!$I$7:$AS$3267,28,FALSE),"")</f>
        <v>0</v>
      </c>
      <c r="AA21" s="1132">
        <f>IFERROR(VLOOKUP($I21,'WM-AR'!$I$7:$AS$3267,29,FALSE),"")</f>
        <v>0</v>
      </c>
      <c r="AB21" s="1132">
        <f>IFERROR(VLOOKUP($I21,'WM-AR'!$I$7:$AS$3267,30,FALSE),"")</f>
        <v>0</v>
      </c>
      <c r="AC21" s="1132">
        <f>IFERROR(VLOOKUP($I21,'WM-AR'!$I$7:$AS$3267,31,FALSE),"")</f>
        <v>0</v>
      </c>
      <c r="AD21" s="1132">
        <f>IFERROR(VLOOKUP($I21,'WM-AR'!$I$7:$AS$3267,32,FALSE),"")</f>
        <v>0</v>
      </c>
      <c r="AE21" s="1132">
        <f>IFERROR(VLOOKUP($I21,'WM-AR'!$I$7:$AS$3267,33,FALSE),"")</f>
        <v>0</v>
      </c>
      <c r="AF21" s="1353" t="s">
        <v>4194</v>
      </c>
      <c r="AG21" s="1392" t="s">
        <v>4195</v>
      </c>
      <c r="AH21" s="1392" t="s">
        <v>4195</v>
      </c>
      <c r="AI21" s="1135"/>
      <c r="AJ21" s="1135" t="str">
        <f t="shared" ref="AJ21:AJ24" si="3">K21</f>
        <v>M</v>
      </c>
      <c r="AK21" s="1136"/>
    </row>
    <row r="22" spans="2:37" ht="30" customHeight="1">
      <c r="B22" s="1111"/>
      <c r="C22" s="1166"/>
      <c r="D22" s="1166"/>
      <c r="E22" s="1166"/>
      <c r="F22" s="1166"/>
      <c r="G22" s="843" t="s">
        <v>2516</v>
      </c>
      <c r="H22" s="843" t="s">
        <v>4156</v>
      </c>
      <c r="I22" s="712" t="str">
        <f t="shared" si="2"/>
        <v>S04AA044-00001</v>
      </c>
      <c r="J22" s="714"/>
      <c r="K22" s="714" t="str">
        <f>IFERROR(VLOOKUP($I22,'WM-AR'!$I$7:$AS$3267,34,FALSE),"")</f>
        <v>M</v>
      </c>
      <c r="L22" s="714" t="str">
        <f>IFERROR(VLOOKUP($I22,'WM-AR'!$I$7:$AS$3267,4,FALSE),"")</f>
        <v>Miscellaneous Steel Erection Work</v>
      </c>
      <c r="M22" s="714" t="str">
        <f>IFERROR(VLOOKUP($I22,'WM-AR'!$I$7:$AS$3267,6,FALSE),"")</f>
        <v>Shelter/Building</v>
      </c>
      <c r="N22" s="714" t="str">
        <f>IFERROR(VLOOKUP($I22,'WM-AR'!$I$7:$AS$3267,8,FALSE),"")</f>
        <v>Steel Ladder w/o Cage</v>
      </c>
      <c r="O22" s="714">
        <f>IFERROR(VLOOKUP($I22,'WM-AR'!$I$7:$AS$3267,10,FALSE),"")</f>
        <v>0</v>
      </c>
      <c r="P22" s="714">
        <f>IFERROR(VLOOKUP($I22,'WM-AR'!$I$7:$AS$3267,12,FALSE),"")</f>
        <v>0</v>
      </c>
      <c r="Q22" s="714" t="str">
        <f>IFERROR(VLOOKUP($I22,'WM-AR'!$I$7:$AS$3267,14,FALSE),"")</f>
        <v/>
      </c>
      <c r="R22" s="714" t="str">
        <f>IFERROR(VLOOKUP($I22,'WM-AR'!$I$7:$AS$3267,16,FALSE),"")</f>
        <v/>
      </c>
      <c r="S22" s="714" t="str">
        <f>IFERROR(VLOOKUP($I22,'WM-AR'!$I$7:$AS$3267,18,FALSE),"")</f>
        <v/>
      </c>
      <c r="T22" s="714" t="str">
        <f>IFERROR(VLOOKUP($I22,'WM-AR'!$I$7:$AS$3267,20,FALSE),"")</f>
        <v/>
      </c>
      <c r="U22" s="714" t="str">
        <f>IFERROR(VLOOKUP($I22,'WM-AR'!$I$7:$AS$3267,22,FALSE),"")</f>
        <v/>
      </c>
      <c r="V22" s="714" t="str">
        <f>IFERROR(VLOOKUP($I22,'WM-AR'!$I$7:$AS$3267,24,FALSE),"")</f>
        <v/>
      </c>
      <c r="W22" s="714">
        <f>IFERROR(VLOOKUP($I22,'WM-AR'!$I$7:$AS$3267,25,FALSE),"")</f>
        <v>0</v>
      </c>
      <c r="X22" s="714">
        <f>IFERROR(VLOOKUP($I22,'WM-AR'!$I$7:$AS$3267,26,FALSE),"")</f>
        <v>0</v>
      </c>
      <c r="Y22" s="714">
        <f>IFERROR(VLOOKUP($I22,'WM-AR'!$I$7:$AS$3267,27,FALSE),"")</f>
        <v>0</v>
      </c>
      <c r="Z22" s="714">
        <f>IFERROR(VLOOKUP($I22,'WM-AR'!$I$7:$AS$3267,28,FALSE),"")</f>
        <v>0</v>
      </c>
      <c r="AA22" s="714">
        <f>IFERROR(VLOOKUP($I22,'WM-AR'!$I$7:$AS$3267,29,FALSE),"")</f>
        <v>0</v>
      </c>
      <c r="AB22" s="714">
        <f>IFERROR(VLOOKUP($I22,'WM-AR'!$I$7:$AS$3267,30,FALSE),"")</f>
        <v>0</v>
      </c>
      <c r="AC22" s="714">
        <f>IFERROR(VLOOKUP($I22,'WM-AR'!$I$7:$AS$3267,31,FALSE),"")</f>
        <v>0</v>
      </c>
      <c r="AD22" s="714">
        <f>IFERROR(VLOOKUP($I22,'WM-AR'!$I$7:$AS$3267,32,FALSE),"")</f>
        <v>0</v>
      </c>
      <c r="AE22" s="714">
        <f>IFERROR(VLOOKUP($I22,'WM-AR'!$I$7:$AS$3267,33,FALSE),"")</f>
        <v>0</v>
      </c>
      <c r="AF22" s="1354" t="s">
        <v>4196</v>
      </c>
      <c r="AG22" s="1393" t="s">
        <v>4195</v>
      </c>
      <c r="AH22" s="852" t="s">
        <v>4197</v>
      </c>
      <c r="AI22" s="854"/>
      <c r="AJ22" s="854" t="str">
        <f t="shared" si="3"/>
        <v>M</v>
      </c>
      <c r="AK22" s="1114"/>
    </row>
    <row r="23" spans="2:37" ht="30" customHeight="1">
      <c r="B23" s="1111"/>
      <c r="C23" s="1166"/>
      <c r="D23" s="1166"/>
      <c r="E23" s="1166"/>
      <c r="F23" s="1166"/>
      <c r="G23" s="843"/>
      <c r="H23" s="843"/>
      <c r="I23" s="712" t="str">
        <f t="shared" si="2"/>
        <v/>
      </c>
      <c r="J23" s="714"/>
      <c r="K23" s="714" t="str">
        <f>IFERROR(VLOOKUP($I23,'WM-AR'!$I$7:$AS$3267,34,FALSE),"")</f>
        <v/>
      </c>
      <c r="L23" s="714" t="str">
        <f>IFERROR(VLOOKUP($I23,'WM-AR'!$I$7:$AS$3267,4,FALSE),"")</f>
        <v/>
      </c>
      <c r="M23" s="714" t="str">
        <f>IFERROR(VLOOKUP($I23,'WM-AR'!$I$7:$AS$3267,6,FALSE),"")</f>
        <v/>
      </c>
      <c r="N23" s="714" t="str">
        <f>IFERROR(VLOOKUP($I23,'WM-AR'!$I$7:$AS$3267,8,FALSE),"")</f>
        <v/>
      </c>
      <c r="O23" s="714" t="str">
        <f>IFERROR(VLOOKUP($I23,'WM-AR'!$I$7:$AS$3267,10,FALSE),"")</f>
        <v/>
      </c>
      <c r="P23" s="714" t="str">
        <f>IFERROR(VLOOKUP($I23,'WM-AR'!$I$7:$AS$3267,12,FALSE),"")</f>
        <v/>
      </c>
      <c r="Q23" s="714" t="str">
        <f>IFERROR(VLOOKUP($I23,'WM-AR'!$I$7:$AS$3267,14,FALSE),"")</f>
        <v/>
      </c>
      <c r="R23" s="714" t="str">
        <f>IFERROR(VLOOKUP($I23,'WM-AR'!$I$7:$AS$3267,16,FALSE),"")</f>
        <v/>
      </c>
      <c r="S23" s="714" t="str">
        <f>IFERROR(VLOOKUP($I23,'WM-AR'!$I$7:$AS$3267,18,FALSE),"")</f>
        <v/>
      </c>
      <c r="T23" s="714" t="str">
        <f>IFERROR(VLOOKUP($I23,'WM-AR'!$I$7:$AS$3267,20,FALSE),"")</f>
        <v/>
      </c>
      <c r="U23" s="714" t="str">
        <f>IFERROR(VLOOKUP($I23,'WM-AR'!$I$7:$AS$3267,22,FALSE),"")</f>
        <v/>
      </c>
      <c r="V23" s="714" t="str">
        <f>IFERROR(VLOOKUP($I23,'WM-AR'!$I$7:$AS$3267,24,FALSE),"")</f>
        <v/>
      </c>
      <c r="W23" s="714" t="str">
        <f>IFERROR(VLOOKUP($I23,'WM-AR'!$I$7:$AS$3267,25,FALSE),"")</f>
        <v/>
      </c>
      <c r="X23" s="714" t="str">
        <f>IFERROR(VLOOKUP($I23,'WM-AR'!$I$7:$AS$3267,26,FALSE),"")</f>
        <v/>
      </c>
      <c r="Y23" s="714" t="str">
        <f>IFERROR(VLOOKUP($I23,'WM-AR'!$I$7:$AS$3267,27,FALSE),"")</f>
        <v/>
      </c>
      <c r="Z23" s="714" t="str">
        <f>IFERROR(VLOOKUP($I23,'WM-AR'!$I$7:$AS$3267,28,FALSE),"")</f>
        <v/>
      </c>
      <c r="AA23" s="714" t="str">
        <f>IFERROR(VLOOKUP($I23,'WM-AR'!$I$7:$AS$3267,29,FALSE),"")</f>
        <v/>
      </c>
      <c r="AB23" s="714" t="str">
        <f>IFERROR(VLOOKUP($I23,'WM-AR'!$I$7:$AS$3267,30,FALSE),"")</f>
        <v/>
      </c>
      <c r="AC23" s="714" t="str">
        <f>IFERROR(VLOOKUP($I23,'WM-AR'!$I$7:$AS$3267,31,FALSE),"")</f>
        <v/>
      </c>
      <c r="AD23" s="714" t="str">
        <f>IFERROR(VLOOKUP($I23,'WM-AR'!$I$7:$AS$3267,32,FALSE),"")</f>
        <v/>
      </c>
      <c r="AE23" s="714" t="str">
        <f>IFERROR(VLOOKUP($I23,'WM-AR'!$I$7:$AS$3267,33,FALSE),"")</f>
        <v/>
      </c>
      <c r="AF23" s="1354"/>
      <c r="AG23" s="852"/>
      <c r="AH23" s="852"/>
      <c r="AI23" s="854"/>
      <c r="AJ23" s="854" t="str">
        <f t="shared" si="3"/>
        <v/>
      </c>
      <c r="AK23" s="1114"/>
    </row>
    <row r="24" spans="2:37" ht="30" customHeight="1">
      <c r="B24" s="1116"/>
      <c r="C24" s="1167"/>
      <c r="D24" s="1167"/>
      <c r="E24" s="1167"/>
      <c r="F24" s="1167"/>
      <c r="G24" s="1120"/>
      <c r="H24" s="1120"/>
      <c r="I24" s="1119" t="str">
        <f t="shared" si="2"/>
        <v/>
      </c>
      <c r="J24" s="1121"/>
      <c r="K24" s="1121" t="str">
        <f>IFERROR(VLOOKUP($I24,'WM-AR'!$I$7:$AS$3267,34,FALSE),"")</f>
        <v/>
      </c>
      <c r="L24" s="1121" t="str">
        <f>IFERROR(VLOOKUP($I24,'WM-AR'!$I$7:$AS$3267,4,FALSE),"")</f>
        <v/>
      </c>
      <c r="M24" s="1121" t="str">
        <f>IFERROR(VLOOKUP($I24,'WM-AR'!$I$7:$AS$3267,6,FALSE),"")</f>
        <v/>
      </c>
      <c r="N24" s="1121" t="str">
        <f>IFERROR(VLOOKUP($I24,'WM-AR'!$I$7:$AS$3267,8,FALSE),"")</f>
        <v/>
      </c>
      <c r="O24" s="1121" t="str">
        <f>IFERROR(VLOOKUP($I24,'WM-AR'!$I$7:$AS$3267,10,FALSE),"")</f>
        <v/>
      </c>
      <c r="P24" s="1121" t="str">
        <f>IFERROR(VLOOKUP($I24,'WM-AR'!$I$7:$AS$3267,12,FALSE),"")</f>
        <v/>
      </c>
      <c r="Q24" s="1121" t="str">
        <f>IFERROR(VLOOKUP($I24,'WM-AR'!$I$7:$AS$3267,14,FALSE),"")</f>
        <v/>
      </c>
      <c r="R24" s="1121" t="str">
        <f>IFERROR(VLOOKUP($I24,'WM-AR'!$I$7:$AS$3267,16,FALSE),"")</f>
        <v/>
      </c>
      <c r="S24" s="1121" t="str">
        <f>IFERROR(VLOOKUP($I24,'WM-AR'!$I$7:$AS$3267,18,FALSE),"")</f>
        <v/>
      </c>
      <c r="T24" s="1121" t="str">
        <f>IFERROR(VLOOKUP($I24,'WM-AR'!$I$7:$AS$3267,20,FALSE),"")</f>
        <v/>
      </c>
      <c r="U24" s="1121" t="str">
        <f>IFERROR(VLOOKUP($I24,'WM-AR'!$I$7:$AS$3267,22,FALSE),"")</f>
        <v/>
      </c>
      <c r="V24" s="1121" t="str">
        <f>IFERROR(VLOOKUP($I24,'WM-AR'!$I$7:$AS$3267,24,FALSE),"")</f>
        <v/>
      </c>
      <c r="W24" s="1121" t="str">
        <f>IFERROR(VLOOKUP($I24,'WM-AR'!$I$7:$AS$3267,25,FALSE),"")</f>
        <v/>
      </c>
      <c r="X24" s="1121" t="str">
        <f>IFERROR(VLOOKUP($I24,'WM-AR'!$I$7:$AS$3267,26,FALSE),"")</f>
        <v/>
      </c>
      <c r="Y24" s="1121" t="str">
        <f>IFERROR(VLOOKUP($I24,'WM-AR'!$I$7:$AS$3267,27,FALSE),"")</f>
        <v/>
      </c>
      <c r="Z24" s="1121" t="str">
        <f>IFERROR(VLOOKUP($I24,'WM-AR'!$I$7:$AS$3267,28,FALSE),"")</f>
        <v/>
      </c>
      <c r="AA24" s="1121" t="str">
        <f>IFERROR(VLOOKUP($I24,'WM-AR'!$I$7:$AS$3267,29,FALSE),"")</f>
        <v/>
      </c>
      <c r="AB24" s="1121" t="str">
        <f>IFERROR(VLOOKUP($I24,'WM-AR'!$I$7:$AS$3267,30,FALSE),"")</f>
        <v/>
      </c>
      <c r="AC24" s="1121" t="str">
        <f>IFERROR(VLOOKUP($I24,'WM-AR'!$I$7:$AS$3267,31,FALSE),"")</f>
        <v/>
      </c>
      <c r="AD24" s="1121" t="str">
        <f>IFERROR(VLOOKUP($I24,'WM-AR'!$I$7:$AS$3267,32,FALSE),"")</f>
        <v/>
      </c>
      <c r="AE24" s="1121" t="str">
        <f>IFERROR(VLOOKUP($I24,'WM-AR'!$I$7:$AS$3267,33,FALSE),"")</f>
        <v/>
      </c>
      <c r="AF24" s="1355"/>
      <c r="AG24" s="1123"/>
      <c r="AH24" s="1123"/>
      <c r="AI24" s="1124"/>
      <c r="AJ24" s="1124" t="str">
        <f t="shared" si="3"/>
        <v/>
      </c>
      <c r="AK24" s="1125"/>
    </row>
    <row r="25" spans="2:37" s="658" customFormat="1" ht="20.100000000000001" customHeight="1">
      <c r="B25" s="802"/>
      <c r="C25" s="662"/>
      <c r="D25" s="662"/>
      <c r="E25" s="662"/>
      <c r="F25" s="662"/>
      <c r="G25" s="662"/>
      <c r="H25" s="662"/>
      <c r="I25" s="652"/>
      <c r="J25" s="664"/>
      <c r="K25" s="664"/>
      <c r="L25" s="664"/>
      <c r="M25" s="664"/>
      <c r="N25" s="664"/>
      <c r="O25" s="664"/>
      <c r="P25" s="664"/>
      <c r="Q25" s="664"/>
      <c r="R25" s="664"/>
      <c r="S25" s="664"/>
      <c r="T25" s="664"/>
      <c r="U25" s="664"/>
      <c r="V25" s="664"/>
      <c r="W25" s="664"/>
      <c r="X25" s="664"/>
      <c r="Y25" s="664"/>
      <c r="Z25" s="664"/>
      <c r="AA25" s="664"/>
      <c r="AB25" s="664"/>
      <c r="AC25" s="664"/>
      <c r="AD25" s="664"/>
      <c r="AE25" s="664"/>
      <c r="AF25" s="659"/>
      <c r="AG25" s="665"/>
      <c r="AH25" s="665"/>
      <c r="AI25" s="666"/>
      <c r="AJ25" s="666"/>
      <c r="AK25" s="662"/>
    </row>
    <row r="26" spans="2:37" s="658" customFormat="1" ht="20.100000000000001" customHeight="1">
      <c r="B26" s="802"/>
      <c r="C26" s="662"/>
      <c r="D26" s="662"/>
      <c r="E26" s="662"/>
      <c r="F26" s="662"/>
      <c r="G26" s="662"/>
      <c r="H26" s="662"/>
      <c r="I26" s="652"/>
      <c r="J26" s="664"/>
      <c r="K26" s="664"/>
      <c r="L26" s="664"/>
      <c r="M26" s="664"/>
      <c r="N26" s="664"/>
      <c r="O26" s="664"/>
      <c r="P26" s="664"/>
      <c r="Q26" s="664"/>
      <c r="R26" s="664"/>
      <c r="S26" s="664"/>
      <c r="T26" s="664"/>
      <c r="U26" s="664"/>
      <c r="V26" s="664"/>
      <c r="W26" s="664"/>
      <c r="X26" s="664"/>
      <c r="Y26" s="664"/>
      <c r="Z26" s="664"/>
      <c r="AA26" s="664"/>
      <c r="AB26" s="664"/>
      <c r="AC26" s="664"/>
      <c r="AD26" s="664"/>
      <c r="AE26" s="664"/>
      <c r="AF26" s="659"/>
      <c r="AG26" s="665"/>
      <c r="AH26" s="665"/>
      <c r="AI26" s="666"/>
      <c r="AJ26" s="666"/>
      <c r="AK26" s="662"/>
    </row>
    <row r="27" spans="2:37" ht="34.9" customHeight="1">
      <c r="B27" s="623">
        <v>13.2</v>
      </c>
      <c r="C27" s="626" t="s">
        <v>4157</v>
      </c>
      <c r="D27" s="626"/>
      <c r="E27" s="626"/>
      <c r="F27" s="626"/>
      <c r="G27" s="1066"/>
      <c r="H27" s="1066"/>
      <c r="I27" s="630"/>
      <c r="J27" s="630"/>
      <c r="K27" s="631"/>
      <c r="L27" s="631"/>
      <c r="M27" s="631"/>
      <c r="N27" s="631"/>
      <c r="O27" s="631"/>
      <c r="P27" s="631"/>
      <c r="Q27" s="631"/>
      <c r="R27" s="631"/>
      <c r="S27" s="631"/>
      <c r="T27" s="631"/>
      <c r="U27" s="631"/>
      <c r="V27" s="631"/>
      <c r="W27" s="631"/>
      <c r="X27" s="631"/>
      <c r="Y27" s="631"/>
      <c r="Z27" s="631"/>
      <c r="AA27" s="631"/>
      <c r="AB27" s="631"/>
      <c r="AC27" s="631"/>
      <c r="AD27" s="631"/>
      <c r="AE27" s="631"/>
      <c r="AF27" s="634"/>
      <c r="AG27" s="634"/>
      <c r="AH27" s="634"/>
      <c r="AI27" s="634"/>
      <c r="AJ27" s="634"/>
      <c r="AK27" s="634"/>
    </row>
    <row r="28" spans="2:37" s="658" customFormat="1" ht="20.100000000000001" customHeight="1">
      <c r="B28" s="1072"/>
      <c r="C28" s="639"/>
      <c r="D28" s="639"/>
      <c r="E28" s="639"/>
      <c r="F28" s="639"/>
      <c r="G28" s="639"/>
      <c r="H28" s="639"/>
      <c r="I28" s="641"/>
      <c r="J28" s="642"/>
      <c r="K28" s="642"/>
      <c r="L28" s="642"/>
      <c r="M28" s="642"/>
      <c r="N28" s="642"/>
      <c r="O28" s="642"/>
      <c r="P28" s="642"/>
      <c r="Q28" s="642"/>
      <c r="R28" s="642"/>
      <c r="S28" s="642"/>
      <c r="T28" s="642"/>
      <c r="U28" s="642"/>
      <c r="V28" s="642"/>
      <c r="W28" s="642"/>
      <c r="X28" s="642"/>
      <c r="Y28" s="642"/>
      <c r="Z28" s="642"/>
      <c r="AA28" s="642"/>
      <c r="AB28" s="642"/>
      <c r="AC28" s="642"/>
      <c r="AD28" s="642"/>
      <c r="AE28" s="642"/>
      <c r="AF28" s="636"/>
      <c r="AG28" s="643"/>
      <c r="AH28" s="643"/>
      <c r="AI28" s="644"/>
      <c r="AJ28" s="644"/>
      <c r="AK28" s="639"/>
    </row>
    <row r="29" spans="2:37" s="658" customFormat="1" ht="20.100000000000001" customHeight="1">
      <c r="B29" s="1261"/>
      <c r="C29" s="1386" t="s">
        <v>4199</v>
      </c>
      <c r="D29" s="648"/>
      <c r="E29" s="648"/>
      <c r="F29" s="646" t="s">
        <v>4159</v>
      </c>
      <c r="G29" s="1057"/>
      <c r="H29" s="1057"/>
      <c r="I29" s="1262"/>
      <c r="J29" s="1263"/>
      <c r="K29" s="805"/>
      <c r="L29" s="805"/>
      <c r="M29" s="806"/>
      <c r="N29" s="806"/>
      <c r="O29" s="806"/>
      <c r="P29" s="806"/>
      <c r="Q29" s="806"/>
      <c r="R29" s="806"/>
      <c r="S29" s="806"/>
      <c r="T29" s="806"/>
      <c r="U29" s="806"/>
      <c r="V29" s="806"/>
      <c r="W29" s="806"/>
      <c r="X29" s="806"/>
      <c r="Y29" s="806"/>
      <c r="Z29" s="806"/>
      <c r="AA29" s="806"/>
      <c r="AB29" s="806"/>
      <c r="AC29" s="806"/>
      <c r="AD29" s="806"/>
      <c r="AE29" s="806"/>
      <c r="AF29" s="806"/>
      <c r="AG29" s="806"/>
      <c r="AH29" s="806"/>
    </row>
    <row r="30" spans="2:37" s="658" customFormat="1" ht="20.100000000000001" customHeight="1">
      <c r="B30" s="802"/>
      <c r="C30" s="662"/>
      <c r="D30" s="662"/>
      <c r="E30" s="662"/>
      <c r="F30" s="662"/>
      <c r="G30" s="662"/>
      <c r="H30" s="662"/>
      <c r="I30" s="652"/>
      <c r="J30" s="664"/>
      <c r="K30" s="664"/>
      <c r="L30" s="664"/>
      <c r="M30" s="664"/>
      <c r="N30" s="664"/>
      <c r="O30" s="664"/>
      <c r="P30" s="664"/>
      <c r="Q30" s="664"/>
      <c r="R30" s="664"/>
      <c r="S30" s="664"/>
      <c r="T30" s="664"/>
      <c r="U30" s="664"/>
      <c r="V30" s="664"/>
      <c r="W30" s="664"/>
      <c r="X30" s="664"/>
      <c r="Y30" s="664"/>
      <c r="Z30" s="664"/>
      <c r="AA30" s="664"/>
      <c r="AB30" s="664"/>
      <c r="AC30" s="664"/>
      <c r="AD30" s="664"/>
      <c r="AE30" s="664"/>
      <c r="AF30" s="659"/>
      <c r="AG30" s="665"/>
      <c r="AH30" s="665"/>
      <c r="AI30" s="666"/>
      <c r="AJ30" s="666"/>
      <c r="AK30" s="662"/>
    </row>
    <row r="31" spans="2:37" ht="34.9" customHeight="1">
      <c r="B31" s="808" t="str" cm="1">
        <f t="array" aca="1" ref="B31" ca="1">_xlfn.IFNA(INDIRECT("Family_표준_구성도!B"&amp;MATCH(F31,INDIRECT("Family_표준_구성도!"&amp;"C:C"),0)),"")</f>
        <v>13.2.1.1.1</v>
      </c>
      <c r="C31" s="668"/>
      <c r="D31" s="809"/>
      <c r="E31" s="46" t="s">
        <v>4192</v>
      </c>
      <c r="F31" s="811" t="s">
        <v>1578</v>
      </c>
      <c r="G31" s="1079"/>
      <c r="H31" s="1079"/>
      <c r="I31" s="674"/>
      <c r="J31" s="674"/>
      <c r="K31" s="674"/>
      <c r="L31" s="674"/>
      <c r="M31" s="674"/>
      <c r="N31" s="675"/>
      <c r="O31" s="676"/>
      <c r="P31" s="677"/>
      <c r="Q31" s="677"/>
      <c r="R31" s="677"/>
      <c r="S31" s="677"/>
      <c r="T31" s="677"/>
      <c r="U31" s="677"/>
      <c r="V31" s="678"/>
      <c r="W31" s="679"/>
      <c r="X31" s="679"/>
      <c r="Y31" s="679"/>
      <c r="Z31" s="679"/>
      <c r="AA31" s="679"/>
      <c r="AB31" s="679"/>
      <c r="AC31" s="679"/>
      <c r="AD31" s="679"/>
      <c r="AE31" s="679"/>
      <c r="AF31" s="902"/>
      <c r="AG31" s="682"/>
      <c r="AH31" s="682"/>
      <c r="AI31" s="682"/>
      <c r="AJ31" s="682"/>
      <c r="AK31" s="903"/>
    </row>
    <row r="32" spans="2:37" ht="49.9" hidden="1" customHeight="1" outlineLevel="1">
      <c r="B32" s="772"/>
      <c r="C32" s="773"/>
      <c r="D32" s="773"/>
      <c r="E32" s="773"/>
      <c r="F32" s="773"/>
      <c r="G32" s="759" t="str">
        <f>N32&amp;" "&amp;IF(Q32=0,"",Q32)</f>
        <v xml:space="preserve"> </v>
      </c>
      <c r="H32" s="817"/>
      <c r="I32" s="765" t="str">
        <f>LEFT(H32,14)</f>
        <v/>
      </c>
      <c r="J32" s="766"/>
      <c r="K32" s="766" t="str">
        <f>IFERROR(VLOOKUP($I32,'WM-AR'!$I$7:$AS$3267,34,FALSE),"")</f>
        <v/>
      </c>
      <c r="L32" s="766" t="str">
        <f>IFERROR(VLOOKUP($I32,'WM-AR'!$I$7:$AS$3267,4,FALSE),"")</f>
        <v/>
      </c>
      <c r="M32" s="766" t="str">
        <f>IFERROR(VLOOKUP($I32,'WM-AR'!$I$7:$AS$3267,6,FALSE),"")</f>
        <v/>
      </c>
      <c r="N32" s="766" t="str">
        <f>IFERROR(VLOOKUP($I32,'WM-AR'!$I$7:$AS$3267,8,FALSE),"")</f>
        <v/>
      </c>
      <c r="O32" s="766" t="str">
        <f>IFERROR(VLOOKUP($I32,'WM-AR'!$I$7:$AS$3267,10,FALSE),"")</f>
        <v/>
      </c>
      <c r="P32" s="766" t="str">
        <f>IFERROR(VLOOKUP($I32,'WM-AR'!$I$7:$AS$3267,12,FALSE),"")</f>
        <v/>
      </c>
      <c r="Q32" s="766" t="str">
        <f>IFERROR(VLOOKUP($I32,'WM-AR'!$I$7:$AS$3267,14,FALSE),"")</f>
        <v/>
      </c>
      <c r="R32" s="766" t="str">
        <f>IFERROR(VLOOKUP($I32,'WM-AR'!$I$7:$AS$3267,16,FALSE),"")</f>
        <v/>
      </c>
      <c r="S32" s="766" t="str">
        <f>IFERROR(VLOOKUP($I32,'WM-AR'!$I$7:$AS$3267,18,FALSE),"")</f>
        <v/>
      </c>
      <c r="T32" s="766" t="str">
        <f>IFERROR(VLOOKUP($I32,'WM-AR'!$I$7:$AS$3267,20,FALSE),"")</f>
        <v/>
      </c>
      <c r="U32" s="766" t="str">
        <f>IFERROR(VLOOKUP($I32,'WM-AR'!$I$7:$AS$3267,22,FALSE),"")</f>
        <v/>
      </c>
      <c r="V32" s="766" t="str">
        <f>IFERROR(VLOOKUP($I32,'WM-AR'!$I$7:$AS$3267,24,FALSE),"")</f>
        <v/>
      </c>
      <c r="W32" s="766" t="str">
        <f>IFERROR(VLOOKUP($I32,'WM-AR'!$I$7:$AS$3267,25,FALSE),"")</f>
        <v/>
      </c>
      <c r="X32" s="766" t="str">
        <f>IFERROR(VLOOKUP($I32,'WM-AR'!$I$7:$AS$3267,26,FALSE),"")</f>
        <v/>
      </c>
      <c r="Y32" s="766" t="str">
        <f>IFERROR(VLOOKUP($I32,'WM-AR'!$I$7:$AS$3267,27,FALSE),"")</f>
        <v/>
      </c>
      <c r="Z32" s="766" t="str">
        <f>IFERROR(VLOOKUP($I32,'WM-AR'!$I$7:$AS$3267,28,FALSE),"")</f>
        <v/>
      </c>
      <c r="AA32" s="766" t="str">
        <f>IFERROR(VLOOKUP($I32,'WM-AR'!$I$7:$AS$3267,29,FALSE),"")</f>
        <v/>
      </c>
      <c r="AB32" s="766" t="str">
        <f>IFERROR(VLOOKUP($I32,'WM-AR'!$I$7:$AS$3267,30,FALSE),"")</f>
        <v/>
      </c>
      <c r="AC32" s="766" t="str">
        <f>IFERROR(VLOOKUP($I32,'WM-AR'!$I$7:$AS$3267,31,FALSE),"")</f>
        <v/>
      </c>
      <c r="AD32" s="766" t="str">
        <f>IFERROR(VLOOKUP($I32,'WM-AR'!$I$7:$AS$3267,32,FALSE),"")</f>
        <v/>
      </c>
      <c r="AE32" s="766" t="str">
        <f>IFERROR(VLOOKUP($I32,'WM-AR'!$I$7:$AS$3267,33,FALSE),"")</f>
        <v/>
      </c>
      <c r="AF32" s="817"/>
      <c r="AG32" s="768"/>
      <c r="AH32" s="768"/>
      <c r="AI32" s="1135"/>
      <c r="AJ32" s="1135" t="str">
        <f>K32</f>
        <v/>
      </c>
      <c r="AK32" s="905"/>
    </row>
    <row r="33" spans="2:37" ht="30" customHeight="1" collapsed="1">
      <c r="B33" s="1127"/>
      <c r="C33" s="1165"/>
      <c r="D33" s="1165"/>
      <c r="E33" s="1165"/>
      <c r="F33" s="1165"/>
      <c r="G33" s="1131" t="s">
        <v>2517</v>
      </c>
      <c r="H33" s="1131" t="s">
        <v>4200</v>
      </c>
      <c r="I33" s="1130" t="str">
        <f t="shared" ref="I33:I35" si="4">LEFT(H33,14)</f>
        <v>A04AV219-00001</v>
      </c>
      <c r="J33" s="1132"/>
      <c r="K33" s="1132" t="str">
        <f>IFERROR(VLOOKUP($I33,'WM-AR'!$I$7:$AS$3267,34,FALSE),"")</f>
        <v>EA</v>
      </c>
      <c r="L33" s="1132" t="str">
        <f>IFERROR(VLOOKUP($I33,'WM-AR'!$I$7:$AS$3267,4,FALSE),"")</f>
        <v>Finishing Work</v>
      </c>
      <c r="M33" s="1132" t="str">
        <f>IFERROR(VLOOKUP($I33,'WM-AR'!$I$7:$AS$3267,6,FALSE),"")</f>
        <v>Misc. Work</v>
      </c>
      <c r="N33" s="1132" t="str">
        <f>IFERROR(VLOOKUP($I33,'WM-AR'!$I$7:$AS$3267,8,FALSE),"")</f>
        <v>Steel Bollard</v>
      </c>
      <c r="O33" s="1132" t="str">
        <f>IFERROR(VLOOKUP($I33,'WM-AR'!$I$7:$AS$3267,10,FALSE),"")</f>
        <v>Fixed Type</v>
      </c>
      <c r="P33" s="1132">
        <f>IFERROR(VLOOKUP($I33,'WM-AR'!$I$7:$AS$3267,12,FALSE),"")</f>
        <v>0</v>
      </c>
      <c r="Q33" s="1132">
        <f>IFERROR(VLOOKUP($I33,'WM-AR'!$I$7:$AS$3267,14,FALSE),"")</f>
        <v>0</v>
      </c>
      <c r="R33" s="1132">
        <f>IFERROR(VLOOKUP($I33,'WM-AR'!$I$7:$AS$3267,16,FALSE),"")</f>
        <v>0</v>
      </c>
      <c r="S33" s="1132">
        <f>IFERROR(VLOOKUP($I33,'WM-AR'!$I$7:$AS$3267,18,FALSE),"")</f>
        <v>0</v>
      </c>
      <c r="T33" s="1132" t="str">
        <f>IFERROR(VLOOKUP($I33,'WM-AR'!$I$7:$AS$3267,20,FALSE),"")</f>
        <v>w/ Paint, Concrete Fill</v>
      </c>
      <c r="U33" s="1132">
        <f>IFERROR(VLOOKUP($I33,'WM-AR'!$I$7:$AS$3267,22,FALSE),"")</f>
        <v>0</v>
      </c>
      <c r="V33" s="1132">
        <f>IFERROR(VLOOKUP($I33,'WM-AR'!$I$7:$AS$3267,24,FALSE),"")</f>
        <v>0</v>
      </c>
      <c r="W33" s="1132">
        <f>IFERROR(VLOOKUP($I33,'WM-AR'!$I$7:$AS$3267,25,FALSE),"")</f>
        <v>0</v>
      </c>
      <c r="X33" s="1132" t="str">
        <f>IFERROR(VLOOKUP($I33,'WM-AR'!$I$7:$AS$3267,26,FALSE),"")</f>
        <v>DIA=(  )mm / H=(  )mm</v>
      </c>
      <c r="Y33" s="1132">
        <f>IFERROR(VLOOKUP($I33,'WM-AR'!$I$7:$AS$3267,27,FALSE),"")</f>
        <v>0</v>
      </c>
      <c r="Z33" s="1132">
        <f>IFERROR(VLOOKUP($I33,'WM-AR'!$I$7:$AS$3267,28,FALSE),"")</f>
        <v>0</v>
      </c>
      <c r="AA33" s="1132">
        <f>IFERROR(VLOOKUP($I33,'WM-AR'!$I$7:$AS$3267,29,FALSE),"")</f>
        <v>0</v>
      </c>
      <c r="AB33" s="1132">
        <f>IFERROR(VLOOKUP($I33,'WM-AR'!$I$7:$AS$3267,30,FALSE),"")</f>
        <v>0</v>
      </c>
      <c r="AC33" s="1132">
        <f>IFERROR(VLOOKUP($I33,'WM-AR'!$I$7:$AS$3267,31,FALSE),"")</f>
        <v>0</v>
      </c>
      <c r="AD33" s="1132">
        <f>IFERROR(VLOOKUP($I33,'WM-AR'!$I$7:$AS$3267,32,FALSE),"")</f>
        <v>0</v>
      </c>
      <c r="AE33" s="1132" t="str">
        <f>IFERROR(VLOOKUP($I33,'WM-AR'!$I$7:$AS$3267,33,FALSE),"")</f>
        <v/>
      </c>
      <c r="AF33" s="1353" t="s">
        <v>4201</v>
      </c>
      <c r="AG33" s="1392" t="s">
        <v>4195</v>
      </c>
      <c r="AH33" s="1392" t="s">
        <v>4195</v>
      </c>
      <c r="AI33" s="1135"/>
      <c r="AJ33" s="1135" t="str">
        <f t="shared" ref="AJ33:AJ35" si="5">K33</f>
        <v>EA</v>
      </c>
      <c r="AK33" s="1136"/>
    </row>
    <row r="34" spans="2:37" ht="30" customHeight="1">
      <c r="B34" s="1111"/>
      <c r="C34" s="1166"/>
      <c r="D34" s="1166"/>
      <c r="E34" s="1166"/>
      <c r="F34" s="1166"/>
      <c r="G34" s="843" t="s">
        <v>2518</v>
      </c>
      <c r="H34" s="843" t="s">
        <v>4161</v>
      </c>
      <c r="I34" s="712" t="str">
        <f t="shared" si="4"/>
        <v>A04AV219-00002</v>
      </c>
      <c r="J34" s="714"/>
      <c r="K34" s="714" t="str">
        <f>IFERROR(VLOOKUP($I34,'WM-AR'!$I$7:$AS$3267,34,FALSE),"")</f>
        <v>EA</v>
      </c>
      <c r="L34" s="714" t="str">
        <f>IFERROR(VLOOKUP($I34,'WM-AR'!$I$7:$AS$3267,4,FALSE),"")</f>
        <v>Finishing Work</v>
      </c>
      <c r="M34" s="714" t="str">
        <f>IFERROR(VLOOKUP($I34,'WM-AR'!$I$7:$AS$3267,6,FALSE),"")</f>
        <v>Misc. Work</v>
      </c>
      <c r="N34" s="714" t="str">
        <f>IFERROR(VLOOKUP($I34,'WM-AR'!$I$7:$AS$3267,8,FALSE),"")</f>
        <v>Steel Bollard</v>
      </c>
      <c r="O34" s="714" t="str">
        <f>IFERROR(VLOOKUP($I34,'WM-AR'!$I$7:$AS$3267,10,FALSE),"")</f>
        <v>Removable Type</v>
      </c>
      <c r="P34" s="714">
        <f>IFERROR(VLOOKUP($I34,'WM-AR'!$I$7:$AS$3267,12,FALSE),"")</f>
        <v>0</v>
      </c>
      <c r="Q34" s="714">
        <f>IFERROR(VLOOKUP($I34,'WM-AR'!$I$7:$AS$3267,14,FALSE),"")</f>
        <v>0</v>
      </c>
      <c r="R34" s="714">
        <f>IFERROR(VLOOKUP($I34,'WM-AR'!$I$7:$AS$3267,16,FALSE),"")</f>
        <v>0</v>
      </c>
      <c r="S34" s="714">
        <f>IFERROR(VLOOKUP($I34,'WM-AR'!$I$7:$AS$3267,18,FALSE),"")</f>
        <v>0</v>
      </c>
      <c r="T34" s="714" t="str">
        <f>IFERROR(VLOOKUP($I34,'WM-AR'!$I$7:$AS$3267,20,FALSE),"")</f>
        <v>w/ Paint, Concrete Fill</v>
      </c>
      <c r="U34" s="714">
        <f>IFERROR(VLOOKUP($I34,'WM-AR'!$I$7:$AS$3267,22,FALSE),"")</f>
        <v>0</v>
      </c>
      <c r="V34" s="714">
        <f>IFERROR(VLOOKUP($I34,'WM-AR'!$I$7:$AS$3267,24,FALSE),"")</f>
        <v>0</v>
      </c>
      <c r="W34" s="714">
        <f>IFERROR(VLOOKUP($I34,'WM-AR'!$I$7:$AS$3267,25,FALSE),"")</f>
        <v>0</v>
      </c>
      <c r="X34" s="714" t="str">
        <f>IFERROR(VLOOKUP($I34,'WM-AR'!$I$7:$AS$3267,26,FALSE),"")</f>
        <v>DIA=(  )mm / H=(  )mm</v>
      </c>
      <c r="Y34" s="714">
        <f>IFERROR(VLOOKUP($I34,'WM-AR'!$I$7:$AS$3267,27,FALSE),"")</f>
        <v>0</v>
      </c>
      <c r="Z34" s="714">
        <f>IFERROR(VLOOKUP($I34,'WM-AR'!$I$7:$AS$3267,28,FALSE),"")</f>
        <v>0</v>
      </c>
      <c r="AA34" s="714">
        <f>IFERROR(VLOOKUP($I34,'WM-AR'!$I$7:$AS$3267,29,FALSE),"")</f>
        <v>0</v>
      </c>
      <c r="AB34" s="714">
        <f>IFERROR(VLOOKUP($I34,'WM-AR'!$I$7:$AS$3267,30,FALSE),"")</f>
        <v>0</v>
      </c>
      <c r="AC34" s="714">
        <f>IFERROR(VLOOKUP($I34,'WM-AR'!$I$7:$AS$3267,31,FALSE),"")</f>
        <v>0</v>
      </c>
      <c r="AD34" s="714">
        <f>IFERROR(VLOOKUP($I34,'WM-AR'!$I$7:$AS$3267,32,FALSE),"")</f>
        <v>0</v>
      </c>
      <c r="AE34" s="714" t="str">
        <f>IFERROR(VLOOKUP($I34,'WM-AR'!$I$7:$AS$3267,33,FALSE),"")</f>
        <v/>
      </c>
      <c r="AF34" s="1354" t="s">
        <v>4201</v>
      </c>
      <c r="AG34" s="1393" t="s">
        <v>4195</v>
      </c>
      <c r="AH34" s="852" t="s">
        <v>4197</v>
      </c>
      <c r="AI34" s="854"/>
      <c r="AJ34" s="854" t="str">
        <f t="shared" si="5"/>
        <v>EA</v>
      </c>
      <c r="AK34" s="1114"/>
    </row>
    <row r="35" spans="2:37" ht="30" customHeight="1">
      <c r="B35" s="1116"/>
      <c r="C35" s="1167"/>
      <c r="D35" s="1167"/>
      <c r="E35" s="1167"/>
      <c r="F35" s="1167"/>
      <c r="G35" s="1120"/>
      <c r="H35" s="1120"/>
      <c r="I35" s="1119" t="str">
        <f t="shared" si="4"/>
        <v/>
      </c>
      <c r="J35" s="1121"/>
      <c r="K35" s="1121" t="str">
        <f>IFERROR(VLOOKUP($I35,'WM-AR'!$I$7:$AS$3267,34,FALSE),"")</f>
        <v/>
      </c>
      <c r="L35" s="1121" t="str">
        <f>IFERROR(VLOOKUP($I35,'WM-AR'!$I$7:$AS$3267,4,FALSE),"")</f>
        <v/>
      </c>
      <c r="M35" s="1121" t="str">
        <f>IFERROR(VLOOKUP($I35,'WM-AR'!$I$7:$AS$3267,6,FALSE),"")</f>
        <v/>
      </c>
      <c r="N35" s="1121" t="str">
        <f>IFERROR(VLOOKUP($I35,'WM-AR'!$I$7:$AS$3267,8,FALSE),"")</f>
        <v/>
      </c>
      <c r="O35" s="1121" t="str">
        <f>IFERROR(VLOOKUP($I35,'WM-AR'!$I$7:$AS$3267,10,FALSE),"")</f>
        <v/>
      </c>
      <c r="P35" s="1121" t="str">
        <f>IFERROR(VLOOKUP($I35,'WM-AR'!$I$7:$AS$3267,12,FALSE),"")</f>
        <v/>
      </c>
      <c r="Q35" s="1121" t="str">
        <f>IFERROR(VLOOKUP($I35,'WM-AR'!$I$7:$AS$3267,14,FALSE),"")</f>
        <v/>
      </c>
      <c r="R35" s="1121" t="str">
        <f>IFERROR(VLOOKUP($I35,'WM-AR'!$I$7:$AS$3267,16,FALSE),"")</f>
        <v/>
      </c>
      <c r="S35" s="1121" t="str">
        <f>IFERROR(VLOOKUP($I35,'WM-AR'!$I$7:$AS$3267,18,FALSE),"")</f>
        <v/>
      </c>
      <c r="T35" s="1121" t="str">
        <f>IFERROR(VLOOKUP($I35,'WM-AR'!$I$7:$AS$3267,20,FALSE),"")</f>
        <v/>
      </c>
      <c r="U35" s="1121" t="str">
        <f>IFERROR(VLOOKUP($I35,'WM-AR'!$I$7:$AS$3267,22,FALSE),"")</f>
        <v/>
      </c>
      <c r="V35" s="1121" t="str">
        <f>IFERROR(VLOOKUP($I35,'WM-AR'!$I$7:$AS$3267,24,FALSE),"")</f>
        <v/>
      </c>
      <c r="W35" s="1121" t="str">
        <f>IFERROR(VLOOKUP($I35,'WM-AR'!$I$7:$AS$3267,25,FALSE),"")</f>
        <v/>
      </c>
      <c r="X35" s="1121" t="str">
        <f>IFERROR(VLOOKUP($I35,'WM-AR'!$I$7:$AS$3267,26,FALSE),"")</f>
        <v/>
      </c>
      <c r="Y35" s="1121" t="str">
        <f>IFERROR(VLOOKUP($I35,'WM-AR'!$I$7:$AS$3267,27,FALSE),"")</f>
        <v/>
      </c>
      <c r="Z35" s="1121" t="str">
        <f>IFERROR(VLOOKUP($I35,'WM-AR'!$I$7:$AS$3267,28,FALSE),"")</f>
        <v/>
      </c>
      <c r="AA35" s="1121" t="str">
        <f>IFERROR(VLOOKUP($I35,'WM-AR'!$I$7:$AS$3267,29,FALSE),"")</f>
        <v/>
      </c>
      <c r="AB35" s="1121" t="str">
        <f>IFERROR(VLOOKUP($I35,'WM-AR'!$I$7:$AS$3267,30,FALSE),"")</f>
        <v/>
      </c>
      <c r="AC35" s="1121" t="str">
        <f>IFERROR(VLOOKUP($I35,'WM-AR'!$I$7:$AS$3267,31,FALSE),"")</f>
        <v/>
      </c>
      <c r="AD35" s="1121" t="str">
        <f>IFERROR(VLOOKUP($I35,'WM-AR'!$I$7:$AS$3267,32,FALSE),"")</f>
        <v/>
      </c>
      <c r="AE35" s="1121" t="str">
        <f>IFERROR(VLOOKUP($I35,'WM-AR'!$I$7:$AS$3267,33,FALSE),"")</f>
        <v/>
      </c>
      <c r="AF35" s="1355"/>
      <c r="AG35" s="1123"/>
      <c r="AH35" s="1123"/>
      <c r="AI35" s="1124"/>
      <c r="AJ35" s="1124" t="str">
        <f t="shared" si="5"/>
        <v/>
      </c>
      <c r="AK35" s="1125"/>
    </row>
    <row r="36" spans="2:37" s="658" customFormat="1" ht="20.100000000000001" customHeight="1">
      <c r="B36" s="802"/>
      <c r="C36" s="662"/>
      <c r="D36" s="662"/>
      <c r="E36" s="662"/>
      <c r="F36" s="662"/>
      <c r="G36" s="662"/>
      <c r="H36" s="662"/>
      <c r="I36" s="652"/>
      <c r="J36" s="664"/>
      <c r="K36" s="664"/>
      <c r="L36" s="664"/>
      <c r="M36" s="664"/>
      <c r="N36" s="664"/>
      <c r="O36" s="664"/>
      <c r="P36" s="664"/>
      <c r="Q36" s="664"/>
      <c r="R36" s="664"/>
      <c r="S36" s="664"/>
      <c r="T36" s="664"/>
      <c r="U36" s="664"/>
      <c r="V36" s="664"/>
      <c r="W36" s="664"/>
      <c r="X36" s="664"/>
      <c r="Y36" s="664"/>
      <c r="Z36" s="664"/>
      <c r="AA36" s="664"/>
      <c r="AB36" s="664"/>
      <c r="AC36" s="664"/>
      <c r="AD36" s="664"/>
      <c r="AE36" s="664"/>
      <c r="AF36" s="659"/>
      <c r="AG36" s="665"/>
      <c r="AH36" s="665"/>
      <c r="AI36" s="666"/>
      <c r="AJ36" s="666"/>
      <c r="AK36" s="662"/>
    </row>
    <row r="37" spans="2:37" s="658" customFormat="1" ht="20.100000000000001" customHeight="1">
      <c r="B37" s="802"/>
      <c r="C37" s="662"/>
      <c r="D37" s="662"/>
      <c r="E37" s="662"/>
      <c r="F37" s="662"/>
      <c r="G37" s="662"/>
      <c r="H37" s="662"/>
      <c r="I37" s="652"/>
      <c r="J37" s="664"/>
      <c r="K37" s="664"/>
      <c r="L37" s="664"/>
      <c r="M37" s="664"/>
      <c r="N37" s="664"/>
      <c r="O37" s="664"/>
      <c r="P37" s="664"/>
      <c r="Q37" s="664"/>
      <c r="R37" s="664"/>
      <c r="S37" s="664"/>
      <c r="T37" s="664"/>
      <c r="U37" s="664"/>
      <c r="V37" s="664"/>
      <c r="W37" s="664"/>
      <c r="X37" s="664"/>
      <c r="Y37" s="664"/>
      <c r="Z37" s="664"/>
      <c r="AA37" s="664"/>
      <c r="AB37" s="664"/>
      <c r="AC37" s="664"/>
      <c r="AD37" s="664"/>
      <c r="AE37" s="664"/>
      <c r="AF37" s="659"/>
      <c r="AG37" s="665"/>
      <c r="AH37" s="665"/>
      <c r="AI37" s="666"/>
      <c r="AJ37" s="666"/>
      <c r="AK37" s="662"/>
    </row>
    <row r="38" spans="2:37" ht="34.9" customHeight="1">
      <c r="B38" s="623">
        <v>13.3</v>
      </c>
      <c r="C38" s="626" t="s">
        <v>1532</v>
      </c>
      <c r="D38" s="626"/>
      <c r="E38" s="626"/>
      <c r="F38" s="626"/>
      <c r="G38" s="1066"/>
      <c r="H38" s="1066"/>
      <c r="I38" s="630"/>
      <c r="J38" s="630"/>
      <c r="K38" s="631"/>
      <c r="L38" s="631"/>
      <c r="M38" s="631"/>
      <c r="N38" s="631"/>
      <c r="O38" s="631"/>
      <c r="P38" s="631"/>
      <c r="Q38" s="631"/>
      <c r="R38" s="631"/>
      <c r="S38" s="631"/>
      <c r="T38" s="631"/>
      <c r="U38" s="631"/>
      <c r="V38" s="631"/>
      <c r="W38" s="631"/>
      <c r="X38" s="631"/>
      <c r="Y38" s="631"/>
      <c r="Z38" s="631"/>
      <c r="AA38" s="631"/>
      <c r="AB38" s="631"/>
      <c r="AC38" s="631"/>
      <c r="AD38" s="631"/>
      <c r="AE38" s="631"/>
      <c r="AF38" s="634"/>
      <c r="AG38" s="634"/>
      <c r="AH38" s="634"/>
      <c r="AI38" s="634"/>
      <c r="AJ38" s="634"/>
      <c r="AK38" s="634"/>
    </row>
    <row r="39" spans="2:37" s="658" customFormat="1" ht="20.100000000000001" customHeight="1">
      <c r="B39" s="1072"/>
      <c r="C39" s="639"/>
      <c r="D39" s="639"/>
      <c r="E39" s="639"/>
      <c r="F39" s="639"/>
      <c r="G39" s="639"/>
      <c r="H39" s="639"/>
      <c r="I39" s="641"/>
      <c r="J39" s="642"/>
      <c r="K39" s="642"/>
      <c r="L39" s="642"/>
      <c r="M39" s="642"/>
      <c r="N39" s="642"/>
      <c r="O39" s="642"/>
      <c r="P39" s="642"/>
      <c r="Q39" s="642"/>
      <c r="R39" s="642"/>
      <c r="S39" s="642"/>
      <c r="T39" s="642"/>
      <c r="U39" s="642"/>
      <c r="V39" s="642"/>
      <c r="W39" s="642"/>
      <c r="X39" s="642"/>
      <c r="Y39" s="642"/>
      <c r="Z39" s="642"/>
      <c r="AA39" s="642"/>
      <c r="AB39" s="642"/>
      <c r="AC39" s="642"/>
      <c r="AD39" s="642"/>
      <c r="AE39" s="642"/>
      <c r="AF39" s="636"/>
      <c r="AG39" s="643"/>
      <c r="AH39" s="643"/>
      <c r="AI39" s="644"/>
      <c r="AJ39" s="644"/>
      <c r="AK39" s="639"/>
    </row>
    <row r="40" spans="2:37" s="658" customFormat="1" ht="20.100000000000001" customHeight="1">
      <c r="B40" s="1261"/>
      <c r="C40" s="1386" t="s">
        <v>4202</v>
      </c>
      <c r="D40" s="648"/>
      <c r="E40" s="648"/>
      <c r="F40" s="646" t="s">
        <v>4165</v>
      </c>
      <c r="G40" s="1057"/>
      <c r="H40" s="1057"/>
      <c r="I40" s="1262"/>
      <c r="J40" s="1263"/>
      <c r="K40" s="805"/>
      <c r="L40" s="805"/>
      <c r="M40" s="806"/>
      <c r="N40" s="806"/>
      <c r="O40" s="806"/>
      <c r="P40" s="806"/>
      <c r="Q40" s="806"/>
      <c r="R40" s="806"/>
      <c r="S40" s="806"/>
      <c r="T40" s="806"/>
      <c r="U40" s="806"/>
      <c r="V40" s="806"/>
      <c r="W40" s="806"/>
      <c r="X40" s="806"/>
      <c r="Y40" s="806"/>
      <c r="Z40" s="806"/>
      <c r="AA40" s="806"/>
      <c r="AB40" s="806"/>
      <c r="AC40" s="806"/>
      <c r="AD40" s="806"/>
      <c r="AE40" s="806"/>
      <c r="AF40" s="806"/>
      <c r="AG40" s="806"/>
      <c r="AH40" s="806"/>
    </row>
    <row r="41" spans="2:37" s="658" customFormat="1" ht="20.100000000000001" customHeight="1">
      <c r="B41" s="802"/>
      <c r="C41" s="662"/>
      <c r="D41" s="662"/>
      <c r="E41" s="662"/>
      <c r="F41" s="662"/>
      <c r="G41" s="662"/>
      <c r="H41" s="662"/>
      <c r="I41" s="652"/>
      <c r="J41" s="664"/>
      <c r="K41" s="664"/>
      <c r="L41" s="664"/>
      <c r="M41" s="664"/>
      <c r="N41" s="664"/>
      <c r="O41" s="664"/>
      <c r="P41" s="664"/>
      <c r="Q41" s="664"/>
      <c r="R41" s="664"/>
      <c r="S41" s="664"/>
      <c r="T41" s="664"/>
      <c r="U41" s="664"/>
      <c r="V41" s="664"/>
      <c r="W41" s="664"/>
      <c r="X41" s="664"/>
      <c r="Y41" s="664"/>
      <c r="Z41" s="664"/>
      <c r="AA41" s="664"/>
      <c r="AB41" s="664"/>
      <c r="AC41" s="664"/>
      <c r="AD41" s="664"/>
      <c r="AE41" s="664"/>
      <c r="AF41" s="659"/>
      <c r="AG41" s="665"/>
      <c r="AH41" s="665"/>
      <c r="AI41" s="666"/>
      <c r="AJ41" s="666"/>
      <c r="AK41" s="662"/>
    </row>
    <row r="42" spans="2:37" ht="34.9" customHeight="1">
      <c r="B42" s="808" t="str" cm="1">
        <f t="array" aca="1" ref="B42" ca="1">_xlfn.IFNA(INDIRECT("Family_표준_구성도!B"&amp;MATCH(F42,INDIRECT("Family_표준_구성도!"&amp;"C:C"),0)),"")</f>
        <v>13.3.1.1.1</v>
      </c>
      <c r="C42" s="668"/>
      <c r="D42" s="809"/>
      <c r="E42" s="46" t="s">
        <v>4192</v>
      </c>
      <c r="F42" s="811" t="s">
        <v>1583</v>
      </c>
      <c r="G42" s="1079"/>
      <c r="H42" s="1079"/>
      <c r="I42" s="674"/>
      <c r="J42" s="674"/>
      <c r="K42" s="674"/>
      <c r="L42" s="674"/>
      <c r="M42" s="674"/>
      <c r="N42" s="675"/>
      <c r="O42" s="676"/>
      <c r="P42" s="677"/>
      <c r="Q42" s="677"/>
      <c r="R42" s="677"/>
      <c r="S42" s="677"/>
      <c r="T42" s="677"/>
      <c r="U42" s="677"/>
      <c r="V42" s="678"/>
      <c r="W42" s="679"/>
      <c r="X42" s="679"/>
      <c r="Y42" s="679"/>
      <c r="Z42" s="679"/>
      <c r="AA42" s="679"/>
      <c r="AB42" s="679"/>
      <c r="AC42" s="679"/>
      <c r="AD42" s="679"/>
      <c r="AE42" s="679"/>
      <c r="AF42" s="902"/>
      <c r="AG42" s="682"/>
      <c r="AH42" s="682"/>
      <c r="AI42" s="682"/>
      <c r="AJ42" s="682"/>
      <c r="AK42" s="903"/>
    </row>
    <row r="43" spans="2:37" ht="49.9" hidden="1" customHeight="1" outlineLevel="1">
      <c r="B43" s="772"/>
      <c r="C43" s="773"/>
      <c r="D43" s="773"/>
      <c r="E43" s="773"/>
      <c r="F43" s="773"/>
      <c r="G43" s="759" t="str">
        <f>N43&amp;" "&amp;IF(Q43=0,"",Q43)</f>
        <v xml:space="preserve"> </v>
      </c>
      <c r="H43" s="817"/>
      <c r="I43" s="765" t="str">
        <f>LEFT(H43,14)</f>
        <v/>
      </c>
      <c r="J43" s="766"/>
      <c r="K43" s="766" t="str">
        <f>IFERROR(VLOOKUP($I43,'WM-AR'!$I$7:$AS$3267,34,FALSE),"")</f>
        <v/>
      </c>
      <c r="L43" s="766" t="str">
        <f>IFERROR(VLOOKUP($I43,'WM-AR'!$I$7:$AS$3267,4,FALSE),"")</f>
        <v/>
      </c>
      <c r="M43" s="766" t="str">
        <f>IFERROR(VLOOKUP($I43,'WM-AR'!$I$7:$AS$3267,6,FALSE),"")</f>
        <v/>
      </c>
      <c r="N43" s="766" t="str">
        <f>IFERROR(VLOOKUP($I43,'WM-AR'!$I$7:$AS$3267,8,FALSE),"")</f>
        <v/>
      </c>
      <c r="O43" s="766" t="str">
        <f>IFERROR(VLOOKUP($I43,'WM-AR'!$I$7:$AS$3267,10,FALSE),"")</f>
        <v/>
      </c>
      <c r="P43" s="766" t="str">
        <f>IFERROR(VLOOKUP($I43,'WM-AR'!$I$7:$AS$3267,12,FALSE),"")</f>
        <v/>
      </c>
      <c r="Q43" s="766" t="str">
        <f>IFERROR(VLOOKUP($I43,'WM-AR'!$I$7:$AS$3267,14,FALSE),"")</f>
        <v/>
      </c>
      <c r="R43" s="766" t="str">
        <f>IFERROR(VLOOKUP($I43,'WM-AR'!$I$7:$AS$3267,16,FALSE),"")</f>
        <v/>
      </c>
      <c r="S43" s="766" t="str">
        <f>IFERROR(VLOOKUP($I43,'WM-AR'!$I$7:$AS$3267,18,FALSE),"")</f>
        <v/>
      </c>
      <c r="T43" s="766" t="str">
        <f>IFERROR(VLOOKUP($I43,'WM-AR'!$I$7:$AS$3267,20,FALSE),"")</f>
        <v/>
      </c>
      <c r="U43" s="766" t="str">
        <f>IFERROR(VLOOKUP($I43,'WM-AR'!$I$7:$AS$3267,22,FALSE),"")</f>
        <v/>
      </c>
      <c r="V43" s="766" t="str">
        <f>IFERROR(VLOOKUP($I43,'WM-AR'!$I$7:$AS$3267,24,FALSE),"")</f>
        <v/>
      </c>
      <c r="W43" s="766" t="str">
        <f>IFERROR(VLOOKUP($I43,'WM-AR'!$I$7:$AS$3267,25,FALSE),"")</f>
        <v/>
      </c>
      <c r="X43" s="766" t="str">
        <f>IFERROR(VLOOKUP($I43,'WM-AR'!$I$7:$AS$3267,26,FALSE),"")</f>
        <v/>
      </c>
      <c r="Y43" s="766" t="str">
        <f>IFERROR(VLOOKUP($I43,'WM-AR'!$I$7:$AS$3267,27,FALSE),"")</f>
        <v/>
      </c>
      <c r="Z43" s="766" t="str">
        <f>IFERROR(VLOOKUP($I43,'WM-AR'!$I$7:$AS$3267,28,FALSE),"")</f>
        <v/>
      </c>
      <c r="AA43" s="766" t="str">
        <f>IFERROR(VLOOKUP($I43,'WM-AR'!$I$7:$AS$3267,29,FALSE),"")</f>
        <v/>
      </c>
      <c r="AB43" s="766" t="str">
        <f>IFERROR(VLOOKUP($I43,'WM-AR'!$I$7:$AS$3267,30,FALSE),"")</f>
        <v/>
      </c>
      <c r="AC43" s="766" t="str">
        <f>IFERROR(VLOOKUP($I43,'WM-AR'!$I$7:$AS$3267,31,FALSE),"")</f>
        <v/>
      </c>
      <c r="AD43" s="766" t="str">
        <f>IFERROR(VLOOKUP($I43,'WM-AR'!$I$7:$AS$3267,32,FALSE),"")</f>
        <v/>
      </c>
      <c r="AE43" s="766" t="str">
        <f>IFERROR(VLOOKUP($I43,'WM-AR'!$I$7:$AS$3267,33,FALSE),"")</f>
        <v/>
      </c>
      <c r="AF43" s="817"/>
      <c r="AG43" s="768"/>
      <c r="AH43" s="768"/>
      <c r="AI43" s="1135"/>
      <c r="AJ43" s="1135" t="str">
        <f>K43</f>
        <v/>
      </c>
      <c r="AK43" s="905"/>
    </row>
    <row r="44" spans="2:37" ht="30" customHeight="1" collapsed="1">
      <c r="B44" s="1141"/>
      <c r="C44" s="1270"/>
      <c r="D44" s="1270"/>
      <c r="E44" s="1270"/>
      <c r="F44" s="1270"/>
      <c r="G44" s="824" t="s">
        <v>2519</v>
      </c>
      <c r="H44" s="824" t="s">
        <v>4203</v>
      </c>
      <c r="I44" s="692" t="str">
        <f t="shared" ref="I44:I45" si="6">LEFT(H44,14)</f>
        <v>A04AV205-00001</v>
      </c>
      <c r="J44" s="694"/>
      <c r="K44" s="694" t="str">
        <f>IFERROR(VLOOKUP($I44,'WM-AR'!$I$7:$AS$3267,34,FALSE),"")</f>
        <v>EA</v>
      </c>
      <c r="L44" s="694" t="str">
        <f>IFERROR(VLOOKUP($I44,'WM-AR'!$I$7:$AS$3267,4,FALSE),"")</f>
        <v>Finishing Work</v>
      </c>
      <c r="M44" s="694" t="str">
        <f>IFERROR(VLOOKUP($I44,'WM-AR'!$I$7:$AS$3267,6,FALSE),"")</f>
        <v>Misc. Work</v>
      </c>
      <c r="N44" s="694" t="str">
        <f>IFERROR(VLOOKUP($I44,'WM-AR'!$I$7:$AS$3267,8,FALSE),"")</f>
        <v>Roof Drain (for Building)</v>
      </c>
      <c r="O44" s="694" t="str">
        <f>IFERROR(VLOOKUP($I44,'WM-AR'!$I$7:$AS$3267,10,FALSE),"")</f>
        <v>Cast Iron Type</v>
      </c>
      <c r="P44" s="694">
        <f>IFERROR(VLOOKUP($I44,'WM-AR'!$I$7:$AS$3267,12,FALSE),"")</f>
        <v>0</v>
      </c>
      <c r="Q44" s="694">
        <f>IFERROR(VLOOKUP($I44,'WM-AR'!$I$7:$AS$3267,14,FALSE),"")</f>
        <v>0</v>
      </c>
      <c r="R44" s="694">
        <f>IFERROR(VLOOKUP($I44,'WM-AR'!$I$7:$AS$3267,16,FALSE),"")</f>
        <v>0</v>
      </c>
      <c r="S44" s="694">
        <f>IFERROR(VLOOKUP($I44,'WM-AR'!$I$7:$AS$3267,18,FALSE),"")</f>
        <v>0</v>
      </c>
      <c r="T44" s="694" t="str">
        <f>IFERROR(VLOOKUP($I44,'WM-AR'!$I$7:$AS$3267,20,FALSE),"")</f>
        <v/>
      </c>
      <c r="U44" s="694">
        <f>IFERROR(VLOOKUP($I44,'WM-AR'!$I$7:$AS$3267,22,FALSE),"")</f>
        <v>0</v>
      </c>
      <c r="V44" s="694" t="str">
        <f>IFERROR(VLOOKUP($I44,'WM-AR'!$I$7:$AS$3267,24,FALSE),"")</f>
        <v>DIA=100mm</v>
      </c>
      <c r="W44" s="694">
        <f>IFERROR(VLOOKUP($I44,'WM-AR'!$I$7:$AS$3267,25,FALSE),"")</f>
        <v>0</v>
      </c>
      <c r="X44" s="694" t="str">
        <f>IFERROR(VLOOKUP($I44,'WM-AR'!$I$7:$AS$3267,26,FALSE),"")</f>
        <v/>
      </c>
      <c r="Y44" s="694">
        <f>IFERROR(VLOOKUP($I44,'WM-AR'!$I$7:$AS$3267,27,FALSE),"")</f>
        <v>0</v>
      </c>
      <c r="Z44" s="694">
        <f>IFERROR(VLOOKUP($I44,'WM-AR'!$I$7:$AS$3267,28,FALSE),"")</f>
        <v>0</v>
      </c>
      <c r="AA44" s="694">
        <f>IFERROR(VLOOKUP($I44,'WM-AR'!$I$7:$AS$3267,29,FALSE),"")</f>
        <v>0</v>
      </c>
      <c r="AB44" s="694">
        <f>IFERROR(VLOOKUP($I44,'WM-AR'!$I$7:$AS$3267,30,FALSE),"")</f>
        <v>0</v>
      </c>
      <c r="AC44" s="694">
        <f>IFERROR(VLOOKUP($I44,'WM-AR'!$I$7:$AS$3267,31,FALSE),"")</f>
        <v>0</v>
      </c>
      <c r="AD44" s="694">
        <f>IFERROR(VLOOKUP($I44,'WM-AR'!$I$7:$AS$3267,32,FALSE),"")</f>
        <v>0</v>
      </c>
      <c r="AE44" s="694" t="str">
        <f>IFERROR(VLOOKUP($I44,'WM-AR'!$I$7:$AS$3267,33,FALSE),"")</f>
        <v/>
      </c>
      <c r="AF44" s="1370"/>
      <c r="AG44" s="1394" t="s">
        <v>4195</v>
      </c>
      <c r="AH44" s="1394" t="s">
        <v>4195</v>
      </c>
      <c r="AI44" s="836"/>
      <c r="AJ44" s="836" t="str">
        <f t="shared" ref="AJ44:AJ45" si="7">K44</f>
        <v>EA</v>
      </c>
      <c r="AK44" s="1145"/>
    </row>
    <row r="45" spans="2:37" ht="30" customHeight="1">
      <c r="B45" s="1239"/>
      <c r="C45" s="1395"/>
      <c r="D45" s="1395"/>
      <c r="E45" s="1395"/>
      <c r="F45" s="1395"/>
      <c r="G45" s="861"/>
      <c r="H45" s="861"/>
      <c r="I45" s="732" t="str">
        <f t="shared" si="6"/>
        <v/>
      </c>
      <c r="J45" s="734"/>
      <c r="K45" s="734" t="str">
        <f>IFERROR(VLOOKUP($I45,'WM-AR'!$I$7:$AS$3267,34,FALSE),"")</f>
        <v/>
      </c>
      <c r="L45" s="734" t="str">
        <f>IFERROR(VLOOKUP($I45,'WM-AR'!$I$7:$AS$3267,4,FALSE),"")</f>
        <v/>
      </c>
      <c r="M45" s="734" t="str">
        <f>IFERROR(VLOOKUP($I45,'WM-AR'!$I$7:$AS$3267,6,FALSE),"")</f>
        <v/>
      </c>
      <c r="N45" s="734" t="str">
        <f>IFERROR(VLOOKUP($I45,'WM-AR'!$I$7:$AS$3267,8,FALSE),"")</f>
        <v/>
      </c>
      <c r="O45" s="734" t="str">
        <f>IFERROR(VLOOKUP($I45,'WM-AR'!$I$7:$AS$3267,10,FALSE),"")</f>
        <v/>
      </c>
      <c r="P45" s="734" t="str">
        <f>IFERROR(VLOOKUP($I45,'WM-AR'!$I$7:$AS$3267,12,FALSE),"")</f>
        <v/>
      </c>
      <c r="Q45" s="734" t="str">
        <f>IFERROR(VLOOKUP($I45,'WM-AR'!$I$7:$AS$3267,14,FALSE),"")</f>
        <v/>
      </c>
      <c r="R45" s="734" t="str">
        <f>IFERROR(VLOOKUP($I45,'WM-AR'!$I$7:$AS$3267,16,FALSE),"")</f>
        <v/>
      </c>
      <c r="S45" s="734" t="str">
        <f>IFERROR(VLOOKUP($I45,'WM-AR'!$I$7:$AS$3267,18,FALSE),"")</f>
        <v/>
      </c>
      <c r="T45" s="734" t="str">
        <f>IFERROR(VLOOKUP($I45,'WM-AR'!$I$7:$AS$3267,20,FALSE),"")</f>
        <v/>
      </c>
      <c r="U45" s="734" t="str">
        <f>IFERROR(VLOOKUP($I45,'WM-AR'!$I$7:$AS$3267,22,FALSE),"")</f>
        <v/>
      </c>
      <c r="V45" s="734" t="str">
        <f>IFERROR(VLOOKUP($I45,'WM-AR'!$I$7:$AS$3267,24,FALSE),"")</f>
        <v/>
      </c>
      <c r="W45" s="734" t="str">
        <f>IFERROR(VLOOKUP($I45,'WM-AR'!$I$7:$AS$3267,25,FALSE),"")</f>
        <v/>
      </c>
      <c r="X45" s="734" t="str">
        <f>IFERROR(VLOOKUP($I45,'WM-AR'!$I$7:$AS$3267,26,FALSE),"")</f>
        <v/>
      </c>
      <c r="Y45" s="734" t="str">
        <f>IFERROR(VLOOKUP($I45,'WM-AR'!$I$7:$AS$3267,27,FALSE),"")</f>
        <v/>
      </c>
      <c r="Z45" s="734" t="str">
        <f>IFERROR(VLOOKUP($I45,'WM-AR'!$I$7:$AS$3267,28,FALSE),"")</f>
        <v/>
      </c>
      <c r="AA45" s="734" t="str">
        <f>IFERROR(VLOOKUP($I45,'WM-AR'!$I$7:$AS$3267,29,FALSE),"")</f>
        <v/>
      </c>
      <c r="AB45" s="734" t="str">
        <f>IFERROR(VLOOKUP($I45,'WM-AR'!$I$7:$AS$3267,30,FALSE),"")</f>
        <v/>
      </c>
      <c r="AC45" s="734" t="str">
        <f>IFERROR(VLOOKUP($I45,'WM-AR'!$I$7:$AS$3267,31,FALSE),"")</f>
        <v/>
      </c>
      <c r="AD45" s="734" t="str">
        <f>IFERROR(VLOOKUP($I45,'WM-AR'!$I$7:$AS$3267,32,FALSE),"")</f>
        <v/>
      </c>
      <c r="AE45" s="734" t="str">
        <f>IFERROR(VLOOKUP($I45,'WM-AR'!$I$7:$AS$3267,33,FALSE),"")</f>
        <v/>
      </c>
      <c r="AF45" s="1396"/>
      <c r="AG45" s="870"/>
      <c r="AH45" s="870"/>
      <c r="AI45" s="871"/>
      <c r="AJ45" s="871" t="str">
        <f t="shared" si="7"/>
        <v/>
      </c>
      <c r="AK45" s="1240"/>
    </row>
    <row r="46" spans="2:37" s="658" customFormat="1" ht="20.100000000000001" customHeight="1">
      <c r="B46" s="1072"/>
      <c r="C46" s="639"/>
      <c r="D46" s="639"/>
      <c r="E46" s="639"/>
      <c r="F46" s="639"/>
      <c r="G46" s="639"/>
      <c r="H46" s="639"/>
      <c r="I46" s="641"/>
      <c r="J46" s="642"/>
      <c r="K46" s="642"/>
      <c r="L46" s="642"/>
      <c r="M46" s="642"/>
      <c r="N46" s="642"/>
      <c r="O46" s="642"/>
      <c r="P46" s="642"/>
      <c r="Q46" s="642"/>
      <c r="R46" s="642"/>
      <c r="S46" s="642"/>
      <c r="T46" s="642"/>
      <c r="U46" s="642"/>
      <c r="V46" s="642"/>
      <c r="W46" s="642"/>
      <c r="X46" s="642"/>
      <c r="Y46" s="642"/>
      <c r="Z46" s="642"/>
      <c r="AA46" s="642"/>
      <c r="AB46" s="642"/>
      <c r="AC46" s="642"/>
      <c r="AD46" s="642"/>
      <c r="AE46" s="642"/>
      <c r="AF46" s="636"/>
      <c r="AG46" s="643"/>
      <c r="AH46" s="643"/>
      <c r="AI46" s="644"/>
      <c r="AJ46" s="644"/>
      <c r="AK46" s="639"/>
    </row>
    <row r="47" spans="2:37" s="658" customFormat="1" ht="20.100000000000001" customHeight="1">
      <c r="B47" s="1261"/>
      <c r="C47" s="1386" t="s">
        <v>4202</v>
      </c>
      <c r="D47" s="648"/>
      <c r="E47" s="648"/>
      <c r="F47" s="646" t="s">
        <v>4169</v>
      </c>
      <c r="G47" s="1057"/>
      <c r="H47" s="1057"/>
      <c r="I47" s="1262"/>
      <c r="J47" s="1263"/>
      <c r="K47" s="805"/>
      <c r="L47" s="805"/>
      <c r="M47" s="806"/>
      <c r="N47" s="806"/>
      <c r="O47" s="806"/>
      <c r="P47" s="806"/>
      <c r="Q47" s="806"/>
      <c r="R47" s="806"/>
      <c r="S47" s="806"/>
      <c r="T47" s="806"/>
      <c r="U47" s="806"/>
      <c r="V47" s="806"/>
      <c r="W47" s="806"/>
      <c r="X47" s="806"/>
      <c r="Y47" s="806"/>
      <c r="Z47" s="806"/>
      <c r="AA47" s="806"/>
      <c r="AB47" s="806"/>
      <c r="AC47" s="806"/>
      <c r="AD47" s="806"/>
      <c r="AE47" s="806"/>
      <c r="AF47" s="806"/>
      <c r="AG47" s="806"/>
      <c r="AH47" s="806"/>
    </row>
    <row r="48" spans="2:37" s="658" customFormat="1" ht="20.100000000000001" customHeight="1">
      <c r="B48" s="802"/>
      <c r="C48" s="662"/>
      <c r="D48" s="662"/>
      <c r="E48" s="662"/>
      <c r="F48" s="662"/>
      <c r="G48" s="662"/>
      <c r="H48" s="662"/>
      <c r="I48" s="652"/>
      <c r="J48" s="664"/>
      <c r="K48" s="664"/>
      <c r="L48" s="664"/>
      <c r="M48" s="664"/>
      <c r="N48" s="664"/>
      <c r="O48" s="664"/>
      <c r="P48" s="664"/>
      <c r="Q48" s="664"/>
      <c r="R48" s="664"/>
      <c r="S48" s="664"/>
      <c r="T48" s="664"/>
      <c r="U48" s="664"/>
      <c r="V48" s="664"/>
      <c r="W48" s="664"/>
      <c r="X48" s="664"/>
      <c r="Y48" s="664"/>
      <c r="Z48" s="664"/>
      <c r="AA48" s="664"/>
      <c r="AB48" s="664"/>
      <c r="AC48" s="664"/>
      <c r="AD48" s="664"/>
      <c r="AE48" s="664"/>
      <c r="AF48" s="659"/>
      <c r="AG48" s="665"/>
      <c r="AH48" s="665"/>
      <c r="AI48" s="666"/>
      <c r="AJ48" s="666"/>
      <c r="AK48" s="662"/>
    </row>
    <row r="49" spans="2:37" ht="34.9" customHeight="1">
      <c r="B49" s="808" t="str" cm="1">
        <f t="array" aca="1" ref="B49" ca="1">_xlfn.IFNA(INDIRECT("Family_표준_구성도!B"&amp;MATCH(F49,INDIRECT("Family_표준_구성도!"&amp;"C:C"),0)),"")</f>
        <v>13.3.1.2.1</v>
      </c>
      <c r="C49" s="668"/>
      <c r="D49" s="809"/>
      <c r="E49" s="46" t="s">
        <v>4192</v>
      </c>
      <c r="F49" s="811" t="s">
        <v>1586</v>
      </c>
      <c r="G49" s="1079"/>
      <c r="H49" s="1079"/>
      <c r="I49" s="674"/>
      <c r="J49" s="674"/>
      <c r="K49" s="674"/>
      <c r="L49" s="674"/>
      <c r="M49" s="674"/>
      <c r="N49" s="675"/>
      <c r="O49" s="676"/>
      <c r="P49" s="677"/>
      <c r="Q49" s="677"/>
      <c r="R49" s="677"/>
      <c r="S49" s="677"/>
      <c r="T49" s="677"/>
      <c r="U49" s="677"/>
      <c r="V49" s="678"/>
      <c r="W49" s="679"/>
      <c r="X49" s="679"/>
      <c r="Y49" s="679"/>
      <c r="Z49" s="679"/>
      <c r="AA49" s="679"/>
      <c r="AB49" s="679"/>
      <c r="AC49" s="679"/>
      <c r="AD49" s="679"/>
      <c r="AE49" s="679"/>
      <c r="AF49" s="902"/>
      <c r="AG49" s="682"/>
      <c r="AH49" s="682"/>
      <c r="AI49" s="682"/>
      <c r="AJ49" s="682"/>
      <c r="AK49" s="903"/>
    </row>
    <row r="50" spans="2:37" ht="49.9" hidden="1" customHeight="1" outlineLevel="1">
      <c r="B50" s="772"/>
      <c r="C50" s="773"/>
      <c r="D50" s="773"/>
      <c r="E50" s="773"/>
      <c r="F50" s="773"/>
      <c r="G50" s="759" t="str">
        <f>N50&amp;" "&amp;IF(Q50=0,"",Q50)</f>
        <v xml:space="preserve"> </v>
      </c>
      <c r="H50" s="817"/>
      <c r="I50" s="765" t="str">
        <f>LEFT(H50,14)</f>
        <v/>
      </c>
      <c r="J50" s="766"/>
      <c r="K50" s="766" t="str">
        <f>IFERROR(VLOOKUP($I50,'WM-AR'!$I$7:$AS$3267,34,FALSE),"")</f>
        <v/>
      </c>
      <c r="L50" s="766" t="str">
        <f>IFERROR(VLOOKUP($I50,'WM-AR'!$I$7:$AS$3267,4,FALSE),"")</f>
        <v/>
      </c>
      <c r="M50" s="766" t="str">
        <f>IFERROR(VLOOKUP($I50,'WM-AR'!$I$7:$AS$3267,6,FALSE),"")</f>
        <v/>
      </c>
      <c r="N50" s="766" t="str">
        <f>IFERROR(VLOOKUP($I50,'WM-AR'!$I$7:$AS$3267,8,FALSE),"")</f>
        <v/>
      </c>
      <c r="O50" s="766" t="str">
        <f>IFERROR(VLOOKUP($I50,'WM-AR'!$I$7:$AS$3267,10,FALSE),"")</f>
        <v/>
      </c>
      <c r="P50" s="766" t="str">
        <f>IFERROR(VLOOKUP($I50,'WM-AR'!$I$7:$AS$3267,12,FALSE),"")</f>
        <v/>
      </c>
      <c r="Q50" s="766" t="str">
        <f>IFERROR(VLOOKUP($I50,'WM-AR'!$I$7:$AS$3267,14,FALSE),"")</f>
        <v/>
      </c>
      <c r="R50" s="766" t="str">
        <f>IFERROR(VLOOKUP($I50,'WM-AR'!$I$7:$AS$3267,16,FALSE),"")</f>
        <v/>
      </c>
      <c r="S50" s="766" t="str">
        <f>IFERROR(VLOOKUP($I50,'WM-AR'!$I$7:$AS$3267,18,FALSE),"")</f>
        <v/>
      </c>
      <c r="T50" s="766" t="str">
        <f>IFERROR(VLOOKUP($I50,'WM-AR'!$I$7:$AS$3267,20,FALSE),"")</f>
        <v/>
      </c>
      <c r="U50" s="766" t="str">
        <f>IFERROR(VLOOKUP($I50,'WM-AR'!$I$7:$AS$3267,22,FALSE),"")</f>
        <v/>
      </c>
      <c r="V50" s="766" t="str">
        <f>IFERROR(VLOOKUP($I50,'WM-AR'!$I$7:$AS$3267,24,FALSE),"")</f>
        <v/>
      </c>
      <c r="W50" s="766" t="str">
        <f>IFERROR(VLOOKUP($I50,'WM-AR'!$I$7:$AS$3267,25,FALSE),"")</f>
        <v/>
      </c>
      <c r="X50" s="766" t="str">
        <f>IFERROR(VLOOKUP($I50,'WM-AR'!$I$7:$AS$3267,26,FALSE),"")</f>
        <v/>
      </c>
      <c r="Y50" s="766" t="str">
        <f>IFERROR(VLOOKUP($I50,'WM-AR'!$I$7:$AS$3267,27,FALSE),"")</f>
        <v/>
      </c>
      <c r="Z50" s="766" t="str">
        <f>IFERROR(VLOOKUP($I50,'WM-AR'!$I$7:$AS$3267,28,FALSE),"")</f>
        <v/>
      </c>
      <c r="AA50" s="766" t="str">
        <f>IFERROR(VLOOKUP($I50,'WM-AR'!$I$7:$AS$3267,29,FALSE),"")</f>
        <v/>
      </c>
      <c r="AB50" s="766" t="str">
        <f>IFERROR(VLOOKUP($I50,'WM-AR'!$I$7:$AS$3267,30,FALSE),"")</f>
        <v/>
      </c>
      <c r="AC50" s="766" t="str">
        <f>IFERROR(VLOOKUP($I50,'WM-AR'!$I$7:$AS$3267,31,FALSE),"")</f>
        <v/>
      </c>
      <c r="AD50" s="766" t="str">
        <f>IFERROR(VLOOKUP($I50,'WM-AR'!$I$7:$AS$3267,32,FALSE),"")</f>
        <v/>
      </c>
      <c r="AE50" s="766" t="str">
        <f>IFERROR(VLOOKUP($I50,'WM-AR'!$I$7:$AS$3267,33,FALSE),"")</f>
        <v/>
      </c>
      <c r="AF50" s="817"/>
      <c r="AG50" s="768"/>
      <c r="AH50" s="768"/>
      <c r="AI50" s="1135"/>
      <c r="AJ50" s="1135" t="str">
        <f>K50</f>
        <v/>
      </c>
      <c r="AK50" s="905"/>
    </row>
    <row r="51" spans="2:37" ht="30" customHeight="1" collapsed="1">
      <c r="B51" s="1141"/>
      <c r="C51" s="1270"/>
      <c r="D51" s="1270"/>
      <c r="E51" s="1270"/>
      <c r="F51" s="1270"/>
      <c r="G51" s="824" t="s">
        <v>2520</v>
      </c>
      <c r="H51" s="824" t="s">
        <v>4204</v>
      </c>
      <c r="I51" s="692" t="str">
        <f t="shared" ref="I51:I52" si="8">LEFT(H51,14)</f>
        <v>A04AV207-00002</v>
      </c>
      <c r="J51" s="694"/>
      <c r="K51" s="694" t="str">
        <f>IFERROR(VLOOKUP($I51,'WM-AR'!$I$7:$AS$3267,34,FALSE),"")</f>
        <v>M</v>
      </c>
      <c r="L51" s="694" t="str">
        <f>IFERROR(VLOOKUP($I51,'WM-AR'!$I$7:$AS$3267,4,FALSE),"")</f>
        <v>Finishing Work</v>
      </c>
      <c r="M51" s="694" t="str">
        <f>IFERROR(VLOOKUP($I51,'WM-AR'!$I$7:$AS$3267,6,FALSE),"")</f>
        <v>Misc. Work</v>
      </c>
      <c r="N51" s="694" t="str">
        <f>IFERROR(VLOOKUP($I51,'WM-AR'!$I$7:$AS$3267,8,FALSE),"")</f>
        <v>Downspout</v>
      </c>
      <c r="O51" s="694" t="str">
        <f>IFERROR(VLOOKUP($I51,'WM-AR'!$I$7:$AS$3267,10,FALSE),"")</f>
        <v>Galvanized Steel Type</v>
      </c>
      <c r="P51" s="694">
        <f>IFERROR(VLOOKUP($I51,'WM-AR'!$I$7:$AS$3267,12,FALSE),"")</f>
        <v>0</v>
      </c>
      <c r="Q51" s="694">
        <f>IFERROR(VLOOKUP($I51,'WM-AR'!$I$7:$AS$3267,14,FALSE),"")</f>
        <v>0</v>
      </c>
      <c r="R51" s="694">
        <f>IFERROR(VLOOKUP($I51,'WM-AR'!$I$7:$AS$3267,16,FALSE),"")</f>
        <v>0</v>
      </c>
      <c r="S51" s="694">
        <f>IFERROR(VLOOKUP($I51,'WM-AR'!$I$7:$AS$3267,18,FALSE),"")</f>
        <v>0</v>
      </c>
      <c r="T51" s="694" t="str">
        <f>IFERROR(VLOOKUP($I51,'WM-AR'!$I$7:$AS$3267,20,FALSE),"")</f>
        <v>w/ Fixing Accessories</v>
      </c>
      <c r="U51" s="694">
        <f>IFERROR(VLOOKUP($I51,'WM-AR'!$I$7:$AS$3267,22,FALSE),"")</f>
        <v>0</v>
      </c>
      <c r="V51" s="694" t="str">
        <f>IFERROR(VLOOKUP($I51,'WM-AR'!$I$7:$AS$3267,24,FALSE),"")</f>
        <v>DIA=150mm</v>
      </c>
      <c r="W51" s="694">
        <f>IFERROR(VLOOKUP($I51,'WM-AR'!$I$7:$AS$3267,25,FALSE),"")</f>
        <v>0</v>
      </c>
      <c r="X51" s="694" t="str">
        <f>IFERROR(VLOOKUP($I51,'WM-AR'!$I$7:$AS$3267,26,FALSE),"")</f>
        <v/>
      </c>
      <c r="Y51" s="694">
        <f>IFERROR(VLOOKUP($I51,'WM-AR'!$I$7:$AS$3267,27,FALSE),"")</f>
        <v>0</v>
      </c>
      <c r="Z51" s="694">
        <f>IFERROR(VLOOKUP($I51,'WM-AR'!$I$7:$AS$3267,28,FALSE),"")</f>
        <v>0</v>
      </c>
      <c r="AA51" s="694">
        <f>IFERROR(VLOOKUP($I51,'WM-AR'!$I$7:$AS$3267,29,FALSE),"")</f>
        <v>0</v>
      </c>
      <c r="AB51" s="694">
        <f>IFERROR(VLOOKUP($I51,'WM-AR'!$I$7:$AS$3267,30,FALSE),"")</f>
        <v>0</v>
      </c>
      <c r="AC51" s="694">
        <f>IFERROR(VLOOKUP($I51,'WM-AR'!$I$7:$AS$3267,31,FALSE),"")</f>
        <v>0</v>
      </c>
      <c r="AD51" s="694">
        <f>IFERROR(VLOOKUP($I51,'WM-AR'!$I$7:$AS$3267,32,FALSE),"")</f>
        <v>0</v>
      </c>
      <c r="AE51" s="694" t="str">
        <f>IFERROR(VLOOKUP($I51,'WM-AR'!$I$7:$AS$3267,33,FALSE),"")</f>
        <v/>
      </c>
      <c r="AF51" s="1370"/>
      <c r="AG51" s="1394" t="s">
        <v>4195</v>
      </c>
      <c r="AH51" s="1394" t="s">
        <v>4195</v>
      </c>
      <c r="AI51" s="836"/>
      <c r="AJ51" s="836" t="str">
        <f t="shared" ref="AJ51:AJ52" si="9">K51</f>
        <v>M</v>
      </c>
      <c r="AK51" s="1145"/>
    </row>
    <row r="52" spans="2:37" ht="30" customHeight="1">
      <c r="B52" s="1239"/>
      <c r="C52" s="1395"/>
      <c r="D52" s="1395"/>
      <c r="E52" s="1395"/>
      <c r="F52" s="1395"/>
      <c r="G52" s="861"/>
      <c r="H52" s="861"/>
      <c r="I52" s="732" t="str">
        <f t="shared" si="8"/>
        <v/>
      </c>
      <c r="J52" s="734"/>
      <c r="K52" s="734" t="str">
        <f>IFERROR(VLOOKUP($I52,'WM-AR'!$I$7:$AS$3267,34,FALSE),"")</f>
        <v/>
      </c>
      <c r="L52" s="734" t="str">
        <f>IFERROR(VLOOKUP($I52,'WM-AR'!$I$7:$AS$3267,4,FALSE),"")</f>
        <v/>
      </c>
      <c r="M52" s="734" t="str">
        <f>IFERROR(VLOOKUP($I52,'WM-AR'!$I$7:$AS$3267,6,FALSE),"")</f>
        <v/>
      </c>
      <c r="N52" s="734" t="str">
        <f>IFERROR(VLOOKUP($I52,'WM-AR'!$I$7:$AS$3267,8,FALSE),"")</f>
        <v/>
      </c>
      <c r="O52" s="734" t="str">
        <f>IFERROR(VLOOKUP($I52,'WM-AR'!$I$7:$AS$3267,10,FALSE),"")</f>
        <v/>
      </c>
      <c r="P52" s="734" t="str">
        <f>IFERROR(VLOOKUP($I52,'WM-AR'!$I$7:$AS$3267,12,FALSE),"")</f>
        <v/>
      </c>
      <c r="Q52" s="734" t="str">
        <f>IFERROR(VLOOKUP($I52,'WM-AR'!$I$7:$AS$3267,14,FALSE),"")</f>
        <v/>
      </c>
      <c r="R52" s="734" t="str">
        <f>IFERROR(VLOOKUP($I52,'WM-AR'!$I$7:$AS$3267,16,FALSE),"")</f>
        <v/>
      </c>
      <c r="S52" s="734" t="str">
        <f>IFERROR(VLOOKUP($I52,'WM-AR'!$I$7:$AS$3267,18,FALSE),"")</f>
        <v/>
      </c>
      <c r="T52" s="734" t="str">
        <f>IFERROR(VLOOKUP($I52,'WM-AR'!$I$7:$AS$3267,20,FALSE),"")</f>
        <v/>
      </c>
      <c r="U52" s="734" t="str">
        <f>IFERROR(VLOOKUP($I52,'WM-AR'!$I$7:$AS$3267,22,FALSE),"")</f>
        <v/>
      </c>
      <c r="V52" s="734" t="str">
        <f>IFERROR(VLOOKUP($I52,'WM-AR'!$I$7:$AS$3267,24,FALSE),"")</f>
        <v/>
      </c>
      <c r="W52" s="734" t="str">
        <f>IFERROR(VLOOKUP($I52,'WM-AR'!$I$7:$AS$3267,25,FALSE),"")</f>
        <v/>
      </c>
      <c r="X52" s="734" t="str">
        <f>IFERROR(VLOOKUP($I52,'WM-AR'!$I$7:$AS$3267,26,FALSE),"")</f>
        <v/>
      </c>
      <c r="Y52" s="734" t="str">
        <f>IFERROR(VLOOKUP($I52,'WM-AR'!$I$7:$AS$3267,27,FALSE),"")</f>
        <v/>
      </c>
      <c r="Z52" s="734" t="str">
        <f>IFERROR(VLOOKUP($I52,'WM-AR'!$I$7:$AS$3267,28,FALSE),"")</f>
        <v/>
      </c>
      <c r="AA52" s="734" t="str">
        <f>IFERROR(VLOOKUP($I52,'WM-AR'!$I$7:$AS$3267,29,FALSE),"")</f>
        <v/>
      </c>
      <c r="AB52" s="734" t="str">
        <f>IFERROR(VLOOKUP($I52,'WM-AR'!$I$7:$AS$3267,30,FALSE),"")</f>
        <v/>
      </c>
      <c r="AC52" s="734" t="str">
        <f>IFERROR(VLOOKUP($I52,'WM-AR'!$I$7:$AS$3267,31,FALSE),"")</f>
        <v/>
      </c>
      <c r="AD52" s="734" t="str">
        <f>IFERROR(VLOOKUP($I52,'WM-AR'!$I$7:$AS$3267,32,FALSE),"")</f>
        <v/>
      </c>
      <c r="AE52" s="734" t="str">
        <f>IFERROR(VLOOKUP($I52,'WM-AR'!$I$7:$AS$3267,33,FALSE),"")</f>
        <v/>
      </c>
      <c r="AF52" s="1396"/>
      <c r="AG52" s="870"/>
      <c r="AH52" s="870"/>
      <c r="AI52" s="871"/>
      <c r="AJ52" s="871" t="str">
        <f t="shared" si="9"/>
        <v/>
      </c>
      <c r="AK52" s="1240"/>
    </row>
    <row r="53" spans="2:37" s="658" customFormat="1" ht="20.100000000000001" customHeight="1">
      <c r="B53" s="1072"/>
      <c r="C53" s="639"/>
      <c r="D53" s="639"/>
      <c r="E53" s="639"/>
      <c r="F53" s="639"/>
      <c r="G53" s="639"/>
      <c r="H53" s="639"/>
      <c r="I53" s="641"/>
      <c r="J53" s="642"/>
      <c r="K53" s="642"/>
      <c r="L53" s="642"/>
      <c r="M53" s="642"/>
      <c r="N53" s="642"/>
      <c r="O53" s="642"/>
      <c r="P53" s="642"/>
      <c r="Q53" s="642"/>
      <c r="R53" s="642"/>
      <c r="S53" s="642"/>
      <c r="T53" s="642"/>
      <c r="U53" s="642"/>
      <c r="V53" s="642"/>
      <c r="W53" s="642"/>
      <c r="X53" s="642"/>
      <c r="Y53" s="642"/>
      <c r="Z53" s="642"/>
      <c r="AA53" s="642"/>
      <c r="AB53" s="642"/>
      <c r="AC53" s="642"/>
      <c r="AD53" s="642"/>
      <c r="AE53" s="642"/>
      <c r="AF53" s="636"/>
      <c r="AG53" s="643"/>
      <c r="AH53" s="643"/>
      <c r="AI53" s="644"/>
      <c r="AJ53" s="644"/>
      <c r="AK53" s="639"/>
    </row>
    <row r="54" spans="2:37" s="658" customFormat="1" ht="20.100000000000001" customHeight="1">
      <c r="B54" s="1261"/>
      <c r="C54" s="1386" t="s">
        <v>4202</v>
      </c>
      <c r="D54" s="648"/>
      <c r="E54" s="648"/>
      <c r="F54" s="646" t="s">
        <v>4205</v>
      </c>
      <c r="G54" s="1057"/>
      <c r="H54" s="1057"/>
      <c r="I54" s="1262"/>
      <c r="J54" s="1263"/>
      <c r="K54" s="805"/>
      <c r="L54" s="805"/>
      <c r="M54" s="806"/>
      <c r="N54" s="806"/>
      <c r="O54" s="806"/>
      <c r="P54" s="806"/>
      <c r="Q54" s="806"/>
      <c r="R54" s="806"/>
      <c r="S54" s="806"/>
      <c r="T54" s="806"/>
      <c r="U54" s="806"/>
      <c r="V54" s="806"/>
      <c r="W54" s="806"/>
      <c r="X54" s="806"/>
      <c r="Y54" s="806"/>
      <c r="Z54" s="806"/>
      <c r="AA54" s="806"/>
      <c r="AB54" s="806"/>
      <c r="AC54" s="806"/>
      <c r="AD54" s="806"/>
      <c r="AE54" s="806"/>
      <c r="AF54" s="806"/>
      <c r="AG54" s="806"/>
      <c r="AH54" s="806"/>
    </row>
    <row r="55" spans="2:37" s="658" customFormat="1" ht="20.100000000000001" customHeight="1">
      <c r="B55" s="802"/>
      <c r="C55" s="662"/>
      <c r="D55" s="662"/>
      <c r="E55" s="662"/>
      <c r="F55" s="662"/>
      <c r="G55" s="662"/>
      <c r="H55" s="662"/>
      <c r="I55" s="652"/>
      <c r="J55" s="664"/>
      <c r="K55" s="664"/>
      <c r="L55" s="664"/>
      <c r="M55" s="664"/>
      <c r="N55" s="664"/>
      <c r="O55" s="664"/>
      <c r="P55" s="664"/>
      <c r="Q55" s="664"/>
      <c r="R55" s="664"/>
      <c r="S55" s="664"/>
      <c r="T55" s="664"/>
      <c r="U55" s="664"/>
      <c r="V55" s="664"/>
      <c r="W55" s="664"/>
      <c r="X55" s="664"/>
      <c r="Y55" s="664"/>
      <c r="Z55" s="664"/>
      <c r="AA55" s="664"/>
      <c r="AB55" s="664"/>
      <c r="AC55" s="664"/>
      <c r="AD55" s="664"/>
      <c r="AE55" s="664"/>
      <c r="AF55" s="659"/>
      <c r="AG55" s="665"/>
      <c r="AH55" s="665"/>
      <c r="AI55" s="666"/>
      <c r="AJ55" s="666"/>
      <c r="AK55" s="662"/>
    </row>
    <row r="56" spans="2:37" ht="34.9" customHeight="1">
      <c r="B56" s="808" t="str" cm="1">
        <f t="array" aca="1" ref="B56" ca="1">_xlfn.IFNA(INDIRECT("Family_표준_구성도!B"&amp;MATCH(F56,INDIRECT("Family_표준_구성도!"&amp;"C:C"),0)),"")</f>
        <v>13.3.1.3.1</v>
      </c>
      <c r="C56" s="668"/>
      <c r="D56" s="809"/>
      <c r="E56" s="46" t="s">
        <v>4192</v>
      </c>
      <c r="F56" s="811" t="s">
        <v>1590</v>
      </c>
      <c r="G56" s="1079"/>
      <c r="H56" s="1079"/>
      <c r="I56" s="674"/>
      <c r="J56" s="674"/>
      <c r="K56" s="674"/>
      <c r="L56" s="674"/>
      <c r="M56" s="674"/>
      <c r="N56" s="675"/>
      <c r="O56" s="676"/>
      <c r="P56" s="677"/>
      <c r="Q56" s="677"/>
      <c r="R56" s="677"/>
      <c r="S56" s="677"/>
      <c r="T56" s="677"/>
      <c r="U56" s="677"/>
      <c r="V56" s="678"/>
      <c r="W56" s="679"/>
      <c r="X56" s="679"/>
      <c r="Y56" s="679"/>
      <c r="Z56" s="679"/>
      <c r="AA56" s="679"/>
      <c r="AB56" s="679"/>
      <c r="AC56" s="679"/>
      <c r="AD56" s="679"/>
      <c r="AE56" s="679"/>
      <c r="AF56" s="902"/>
      <c r="AG56" s="682"/>
      <c r="AH56" s="682"/>
      <c r="AI56" s="682"/>
      <c r="AJ56" s="682"/>
      <c r="AK56" s="903"/>
    </row>
    <row r="57" spans="2:37" ht="49.9" hidden="1" customHeight="1" outlineLevel="1">
      <c r="B57" s="772"/>
      <c r="C57" s="773"/>
      <c r="D57" s="773"/>
      <c r="E57" s="773"/>
      <c r="F57" s="773"/>
      <c r="G57" s="759" t="str">
        <f>N57&amp;" "&amp;IF(Q57=0,"",Q57)</f>
        <v xml:space="preserve"> </v>
      </c>
      <c r="H57" s="817"/>
      <c r="I57" s="765" t="str">
        <f>LEFT(H57,14)</f>
        <v/>
      </c>
      <c r="J57" s="766"/>
      <c r="K57" s="766" t="str">
        <f>IFERROR(VLOOKUP($I57,'WM-AR'!$I$7:$AS$3267,34,FALSE),"")</f>
        <v/>
      </c>
      <c r="L57" s="766" t="str">
        <f>IFERROR(VLOOKUP($I57,'WM-AR'!$I$7:$AS$3267,4,FALSE),"")</f>
        <v/>
      </c>
      <c r="M57" s="766" t="str">
        <f>IFERROR(VLOOKUP($I57,'WM-AR'!$I$7:$AS$3267,6,FALSE),"")</f>
        <v/>
      </c>
      <c r="N57" s="766" t="str">
        <f>IFERROR(VLOOKUP($I57,'WM-AR'!$I$7:$AS$3267,8,FALSE),"")</f>
        <v/>
      </c>
      <c r="O57" s="766" t="str">
        <f>IFERROR(VLOOKUP($I57,'WM-AR'!$I$7:$AS$3267,10,FALSE),"")</f>
        <v/>
      </c>
      <c r="P57" s="766" t="str">
        <f>IFERROR(VLOOKUP($I57,'WM-AR'!$I$7:$AS$3267,12,FALSE),"")</f>
        <v/>
      </c>
      <c r="Q57" s="766" t="str">
        <f>IFERROR(VLOOKUP($I57,'WM-AR'!$I$7:$AS$3267,14,FALSE),"")</f>
        <v/>
      </c>
      <c r="R57" s="766" t="str">
        <f>IFERROR(VLOOKUP($I57,'WM-AR'!$I$7:$AS$3267,16,FALSE),"")</f>
        <v/>
      </c>
      <c r="S57" s="766" t="str">
        <f>IFERROR(VLOOKUP($I57,'WM-AR'!$I$7:$AS$3267,18,FALSE),"")</f>
        <v/>
      </c>
      <c r="T57" s="766" t="str">
        <f>IFERROR(VLOOKUP($I57,'WM-AR'!$I$7:$AS$3267,20,FALSE),"")</f>
        <v/>
      </c>
      <c r="U57" s="766" t="str">
        <f>IFERROR(VLOOKUP($I57,'WM-AR'!$I$7:$AS$3267,22,FALSE),"")</f>
        <v/>
      </c>
      <c r="V57" s="766" t="str">
        <f>IFERROR(VLOOKUP($I57,'WM-AR'!$I$7:$AS$3267,24,FALSE),"")</f>
        <v/>
      </c>
      <c r="W57" s="766" t="str">
        <f>IFERROR(VLOOKUP($I57,'WM-AR'!$I$7:$AS$3267,25,FALSE),"")</f>
        <v/>
      </c>
      <c r="X57" s="766" t="str">
        <f>IFERROR(VLOOKUP($I57,'WM-AR'!$I$7:$AS$3267,26,FALSE),"")</f>
        <v/>
      </c>
      <c r="Y57" s="766" t="str">
        <f>IFERROR(VLOOKUP($I57,'WM-AR'!$I$7:$AS$3267,27,FALSE),"")</f>
        <v/>
      </c>
      <c r="Z57" s="766" t="str">
        <f>IFERROR(VLOOKUP($I57,'WM-AR'!$I$7:$AS$3267,28,FALSE),"")</f>
        <v/>
      </c>
      <c r="AA57" s="766" t="str">
        <f>IFERROR(VLOOKUP($I57,'WM-AR'!$I$7:$AS$3267,29,FALSE),"")</f>
        <v/>
      </c>
      <c r="AB57" s="766" t="str">
        <f>IFERROR(VLOOKUP($I57,'WM-AR'!$I$7:$AS$3267,30,FALSE),"")</f>
        <v/>
      </c>
      <c r="AC57" s="766" t="str">
        <f>IFERROR(VLOOKUP($I57,'WM-AR'!$I$7:$AS$3267,31,FALSE),"")</f>
        <v/>
      </c>
      <c r="AD57" s="766" t="str">
        <f>IFERROR(VLOOKUP($I57,'WM-AR'!$I$7:$AS$3267,32,FALSE),"")</f>
        <v/>
      </c>
      <c r="AE57" s="766" t="str">
        <f>IFERROR(VLOOKUP($I57,'WM-AR'!$I$7:$AS$3267,33,FALSE),"")</f>
        <v/>
      </c>
      <c r="AF57" s="817"/>
      <c r="AG57" s="768"/>
      <c r="AH57" s="768"/>
      <c r="AI57" s="1135"/>
      <c r="AJ57" s="1135" t="str">
        <f>K57</f>
        <v/>
      </c>
      <c r="AK57" s="905"/>
    </row>
    <row r="58" spans="2:37" ht="30" customHeight="1" collapsed="1">
      <c r="B58" s="1141"/>
      <c r="C58" s="1270"/>
      <c r="D58" s="1270"/>
      <c r="E58" s="1270"/>
      <c r="F58" s="1270"/>
      <c r="G58" s="824" t="s">
        <v>2521</v>
      </c>
      <c r="H58" s="824" t="s">
        <v>4204</v>
      </c>
      <c r="I58" s="692" t="str">
        <f t="shared" ref="I58:I59" si="10">LEFT(H58,14)</f>
        <v>A04AV207-00002</v>
      </c>
      <c r="J58" s="694"/>
      <c r="K58" s="694" t="str">
        <f>IFERROR(VLOOKUP($I58,'WM-AR'!$I$7:$AS$3267,34,FALSE),"")</f>
        <v>M</v>
      </c>
      <c r="L58" s="694" t="str">
        <f>IFERROR(VLOOKUP($I58,'WM-AR'!$I$7:$AS$3267,4,FALSE),"")</f>
        <v>Finishing Work</v>
      </c>
      <c r="M58" s="694" t="str">
        <f>IFERROR(VLOOKUP($I58,'WM-AR'!$I$7:$AS$3267,6,FALSE),"")</f>
        <v>Misc. Work</v>
      </c>
      <c r="N58" s="694" t="str">
        <f>IFERROR(VLOOKUP($I58,'WM-AR'!$I$7:$AS$3267,8,FALSE),"")</f>
        <v>Downspout</v>
      </c>
      <c r="O58" s="694" t="str">
        <f>IFERROR(VLOOKUP($I58,'WM-AR'!$I$7:$AS$3267,10,FALSE),"")</f>
        <v>Galvanized Steel Type</v>
      </c>
      <c r="P58" s="694">
        <f>IFERROR(VLOOKUP($I58,'WM-AR'!$I$7:$AS$3267,12,FALSE),"")</f>
        <v>0</v>
      </c>
      <c r="Q58" s="694">
        <f>IFERROR(VLOOKUP($I58,'WM-AR'!$I$7:$AS$3267,14,FALSE),"")</f>
        <v>0</v>
      </c>
      <c r="R58" s="694">
        <f>IFERROR(VLOOKUP($I58,'WM-AR'!$I$7:$AS$3267,16,FALSE),"")</f>
        <v>0</v>
      </c>
      <c r="S58" s="694">
        <f>IFERROR(VLOOKUP($I58,'WM-AR'!$I$7:$AS$3267,18,FALSE),"")</f>
        <v>0</v>
      </c>
      <c r="T58" s="694" t="str">
        <f>IFERROR(VLOOKUP($I58,'WM-AR'!$I$7:$AS$3267,20,FALSE),"")</f>
        <v>w/ Fixing Accessories</v>
      </c>
      <c r="U58" s="694">
        <f>IFERROR(VLOOKUP($I58,'WM-AR'!$I$7:$AS$3267,22,FALSE),"")</f>
        <v>0</v>
      </c>
      <c r="V58" s="694" t="str">
        <f>IFERROR(VLOOKUP($I58,'WM-AR'!$I$7:$AS$3267,24,FALSE),"")</f>
        <v>DIA=150mm</v>
      </c>
      <c r="W58" s="694">
        <f>IFERROR(VLOOKUP($I58,'WM-AR'!$I$7:$AS$3267,25,FALSE),"")</f>
        <v>0</v>
      </c>
      <c r="X58" s="694" t="str">
        <f>IFERROR(VLOOKUP($I58,'WM-AR'!$I$7:$AS$3267,26,FALSE),"")</f>
        <v/>
      </c>
      <c r="Y58" s="694">
        <f>IFERROR(VLOOKUP($I58,'WM-AR'!$I$7:$AS$3267,27,FALSE),"")</f>
        <v>0</v>
      </c>
      <c r="Z58" s="694">
        <f>IFERROR(VLOOKUP($I58,'WM-AR'!$I$7:$AS$3267,28,FALSE),"")</f>
        <v>0</v>
      </c>
      <c r="AA58" s="694">
        <f>IFERROR(VLOOKUP($I58,'WM-AR'!$I$7:$AS$3267,29,FALSE),"")</f>
        <v>0</v>
      </c>
      <c r="AB58" s="694">
        <f>IFERROR(VLOOKUP($I58,'WM-AR'!$I$7:$AS$3267,30,FALSE),"")</f>
        <v>0</v>
      </c>
      <c r="AC58" s="694">
        <f>IFERROR(VLOOKUP($I58,'WM-AR'!$I$7:$AS$3267,31,FALSE),"")</f>
        <v>0</v>
      </c>
      <c r="AD58" s="694">
        <f>IFERROR(VLOOKUP($I58,'WM-AR'!$I$7:$AS$3267,32,FALSE),"")</f>
        <v>0</v>
      </c>
      <c r="AE58" s="694" t="str">
        <f>IFERROR(VLOOKUP($I58,'WM-AR'!$I$7:$AS$3267,33,FALSE),"")</f>
        <v/>
      </c>
      <c r="AF58" s="1370"/>
      <c r="AG58" s="1394" t="s">
        <v>4195</v>
      </c>
      <c r="AH58" s="1394" t="s">
        <v>4195</v>
      </c>
      <c r="AI58" s="836"/>
      <c r="AJ58" s="836" t="str">
        <f t="shared" ref="AJ58:AJ59" si="11">K58</f>
        <v>M</v>
      </c>
      <c r="AK58" s="1145"/>
    </row>
    <row r="59" spans="2:37" ht="30" customHeight="1">
      <c r="B59" s="1239"/>
      <c r="C59" s="1395"/>
      <c r="D59" s="1395"/>
      <c r="E59" s="1395"/>
      <c r="F59" s="1395"/>
      <c r="G59" s="861"/>
      <c r="H59" s="861"/>
      <c r="I59" s="732" t="str">
        <f t="shared" si="10"/>
        <v/>
      </c>
      <c r="J59" s="734"/>
      <c r="K59" s="734" t="str">
        <f>IFERROR(VLOOKUP($I59,'WM-AR'!$I$7:$AS$3267,34,FALSE),"")</f>
        <v/>
      </c>
      <c r="L59" s="734" t="str">
        <f>IFERROR(VLOOKUP($I59,'WM-AR'!$I$7:$AS$3267,4,FALSE),"")</f>
        <v/>
      </c>
      <c r="M59" s="734" t="str">
        <f>IFERROR(VLOOKUP($I59,'WM-AR'!$I$7:$AS$3267,6,FALSE),"")</f>
        <v/>
      </c>
      <c r="N59" s="734" t="str">
        <f>IFERROR(VLOOKUP($I59,'WM-AR'!$I$7:$AS$3267,8,FALSE),"")</f>
        <v/>
      </c>
      <c r="O59" s="734" t="str">
        <f>IFERROR(VLOOKUP($I59,'WM-AR'!$I$7:$AS$3267,10,FALSE),"")</f>
        <v/>
      </c>
      <c r="P59" s="734" t="str">
        <f>IFERROR(VLOOKUP($I59,'WM-AR'!$I$7:$AS$3267,12,FALSE),"")</f>
        <v/>
      </c>
      <c r="Q59" s="734" t="str">
        <f>IFERROR(VLOOKUP($I59,'WM-AR'!$I$7:$AS$3267,14,FALSE),"")</f>
        <v/>
      </c>
      <c r="R59" s="734" t="str">
        <f>IFERROR(VLOOKUP($I59,'WM-AR'!$I$7:$AS$3267,16,FALSE),"")</f>
        <v/>
      </c>
      <c r="S59" s="734" t="str">
        <f>IFERROR(VLOOKUP($I59,'WM-AR'!$I$7:$AS$3267,18,FALSE),"")</f>
        <v/>
      </c>
      <c r="T59" s="734" t="str">
        <f>IFERROR(VLOOKUP($I59,'WM-AR'!$I$7:$AS$3267,20,FALSE),"")</f>
        <v/>
      </c>
      <c r="U59" s="734" t="str">
        <f>IFERROR(VLOOKUP($I59,'WM-AR'!$I$7:$AS$3267,22,FALSE),"")</f>
        <v/>
      </c>
      <c r="V59" s="734" t="str">
        <f>IFERROR(VLOOKUP($I59,'WM-AR'!$I$7:$AS$3267,24,FALSE),"")</f>
        <v/>
      </c>
      <c r="W59" s="734" t="str">
        <f>IFERROR(VLOOKUP($I59,'WM-AR'!$I$7:$AS$3267,25,FALSE),"")</f>
        <v/>
      </c>
      <c r="X59" s="734" t="str">
        <f>IFERROR(VLOOKUP($I59,'WM-AR'!$I$7:$AS$3267,26,FALSE),"")</f>
        <v/>
      </c>
      <c r="Y59" s="734" t="str">
        <f>IFERROR(VLOOKUP($I59,'WM-AR'!$I$7:$AS$3267,27,FALSE),"")</f>
        <v/>
      </c>
      <c r="Z59" s="734" t="str">
        <f>IFERROR(VLOOKUP($I59,'WM-AR'!$I$7:$AS$3267,28,FALSE),"")</f>
        <v/>
      </c>
      <c r="AA59" s="734" t="str">
        <f>IFERROR(VLOOKUP($I59,'WM-AR'!$I$7:$AS$3267,29,FALSE),"")</f>
        <v/>
      </c>
      <c r="AB59" s="734" t="str">
        <f>IFERROR(VLOOKUP($I59,'WM-AR'!$I$7:$AS$3267,30,FALSE),"")</f>
        <v/>
      </c>
      <c r="AC59" s="734" t="str">
        <f>IFERROR(VLOOKUP($I59,'WM-AR'!$I$7:$AS$3267,31,FALSE),"")</f>
        <v/>
      </c>
      <c r="AD59" s="734" t="str">
        <f>IFERROR(VLOOKUP($I59,'WM-AR'!$I$7:$AS$3267,32,FALSE),"")</f>
        <v/>
      </c>
      <c r="AE59" s="734" t="str">
        <f>IFERROR(VLOOKUP($I59,'WM-AR'!$I$7:$AS$3267,33,FALSE),"")</f>
        <v/>
      </c>
      <c r="AF59" s="1396"/>
      <c r="AG59" s="870"/>
      <c r="AH59" s="870"/>
      <c r="AI59" s="871"/>
      <c r="AJ59" s="871" t="str">
        <f t="shared" si="11"/>
        <v/>
      </c>
      <c r="AK59" s="1240"/>
    </row>
    <row r="60" spans="2:37" s="658" customFormat="1" ht="20.100000000000001" customHeight="1">
      <c r="B60" s="1072"/>
      <c r="C60" s="639"/>
      <c r="D60" s="639"/>
      <c r="E60" s="639"/>
      <c r="F60" s="639"/>
      <c r="G60" s="639"/>
      <c r="H60" s="639"/>
      <c r="I60" s="641"/>
      <c r="J60" s="642"/>
      <c r="K60" s="642"/>
      <c r="L60" s="642"/>
      <c r="M60" s="642"/>
      <c r="N60" s="642"/>
      <c r="O60" s="642"/>
      <c r="P60" s="642"/>
      <c r="Q60" s="642"/>
      <c r="R60" s="642"/>
      <c r="S60" s="642"/>
      <c r="T60" s="642"/>
      <c r="U60" s="642"/>
      <c r="V60" s="642"/>
      <c r="W60" s="642"/>
      <c r="X60" s="642"/>
      <c r="Y60" s="642"/>
      <c r="Z60" s="642"/>
      <c r="AA60" s="642"/>
      <c r="AB60" s="642"/>
      <c r="AC60" s="642"/>
      <c r="AD60" s="642"/>
      <c r="AE60" s="642"/>
      <c r="AF60" s="636"/>
      <c r="AG60" s="643"/>
      <c r="AH60" s="643"/>
      <c r="AI60" s="644"/>
      <c r="AJ60" s="644"/>
      <c r="AK60" s="639"/>
    </row>
    <row r="61" spans="2:37" s="658" customFormat="1" ht="20.100000000000001" customHeight="1">
      <c r="B61" s="1261"/>
      <c r="C61" s="1386" t="s">
        <v>4202</v>
      </c>
      <c r="D61" s="648"/>
      <c r="E61" s="648"/>
      <c r="F61" s="646" t="s">
        <v>4175</v>
      </c>
      <c r="G61" s="1057"/>
      <c r="H61" s="1057"/>
      <c r="I61" s="1262"/>
      <c r="J61" s="1263"/>
      <c r="K61" s="805"/>
      <c r="L61" s="805"/>
      <c r="M61" s="806"/>
      <c r="N61" s="806"/>
      <c r="O61" s="806"/>
      <c r="P61" s="806"/>
      <c r="Q61" s="806"/>
      <c r="R61" s="806"/>
      <c r="S61" s="806"/>
      <c r="T61" s="806"/>
      <c r="U61" s="806"/>
      <c r="V61" s="806"/>
      <c r="W61" s="806"/>
      <c r="X61" s="806"/>
      <c r="Y61" s="806"/>
      <c r="Z61" s="806"/>
      <c r="AA61" s="806"/>
      <c r="AB61" s="806"/>
      <c r="AC61" s="806"/>
      <c r="AD61" s="806"/>
      <c r="AE61" s="806"/>
      <c r="AF61" s="806"/>
      <c r="AG61" s="806"/>
      <c r="AH61" s="806"/>
    </row>
    <row r="62" spans="2:37" s="658" customFormat="1" ht="20.100000000000001" customHeight="1">
      <c r="B62" s="802"/>
      <c r="C62" s="662"/>
      <c r="D62" s="662"/>
      <c r="E62" s="662"/>
      <c r="F62" s="662"/>
      <c r="G62" s="662"/>
      <c r="H62" s="662"/>
      <c r="I62" s="652"/>
      <c r="J62" s="664"/>
      <c r="K62" s="664"/>
      <c r="L62" s="664"/>
      <c r="M62" s="664"/>
      <c r="N62" s="664"/>
      <c r="O62" s="664"/>
      <c r="P62" s="664"/>
      <c r="Q62" s="664"/>
      <c r="R62" s="664"/>
      <c r="S62" s="664"/>
      <c r="T62" s="664"/>
      <c r="U62" s="664"/>
      <c r="V62" s="664"/>
      <c r="W62" s="664"/>
      <c r="X62" s="664"/>
      <c r="Y62" s="664"/>
      <c r="Z62" s="664"/>
      <c r="AA62" s="664"/>
      <c r="AB62" s="664"/>
      <c r="AC62" s="664"/>
      <c r="AD62" s="664"/>
      <c r="AE62" s="664"/>
      <c r="AF62" s="659"/>
      <c r="AG62" s="665"/>
      <c r="AH62" s="665"/>
      <c r="AI62" s="666"/>
      <c r="AJ62" s="666"/>
      <c r="AK62" s="662"/>
    </row>
    <row r="63" spans="2:37" ht="34.9" customHeight="1">
      <c r="B63" s="808" t="str" cm="1">
        <f t="array" aca="1" ref="B63" ca="1">_xlfn.IFNA(INDIRECT("Family_표준_구성도!B"&amp;MATCH(F63,INDIRECT("Family_표준_구성도!"&amp;"C:C"),0)),"")</f>
        <v>13.3.1.4.1</v>
      </c>
      <c r="C63" s="668"/>
      <c r="D63" s="809"/>
      <c r="E63" s="46" t="s">
        <v>4192</v>
      </c>
      <c r="F63" s="811" t="s">
        <v>1593</v>
      </c>
      <c r="G63" s="1079"/>
      <c r="H63" s="1079"/>
      <c r="I63" s="674"/>
      <c r="J63" s="674"/>
      <c r="K63" s="674"/>
      <c r="L63" s="674"/>
      <c r="M63" s="674"/>
      <c r="N63" s="675"/>
      <c r="O63" s="676"/>
      <c r="P63" s="677"/>
      <c r="Q63" s="677"/>
      <c r="R63" s="677"/>
      <c r="S63" s="677"/>
      <c r="T63" s="677"/>
      <c r="U63" s="677"/>
      <c r="V63" s="678"/>
      <c r="W63" s="679"/>
      <c r="X63" s="679"/>
      <c r="Y63" s="679"/>
      <c r="Z63" s="679"/>
      <c r="AA63" s="679"/>
      <c r="AB63" s="679"/>
      <c r="AC63" s="679"/>
      <c r="AD63" s="679"/>
      <c r="AE63" s="679"/>
      <c r="AF63" s="902"/>
      <c r="AG63" s="682"/>
      <c r="AH63" s="682"/>
      <c r="AI63" s="682"/>
      <c r="AJ63" s="682"/>
      <c r="AK63" s="903"/>
    </row>
    <row r="64" spans="2:37" ht="49.9" hidden="1" customHeight="1" outlineLevel="1">
      <c r="B64" s="772"/>
      <c r="C64" s="773"/>
      <c r="D64" s="773"/>
      <c r="E64" s="773"/>
      <c r="F64" s="773"/>
      <c r="G64" s="759" t="str">
        <f>N64&amp;" "&amp;IF(Q64=0,"",Q64)</f>
        <v xml:space="preserve"> </v>
      </c>
      <c r="H64" s="817"/>
      <c r="I64" s="765" t="str">
        <f>LEFT(H64,14)</f>
        <v/>
      </c>
      <c r="J64" s="766"/>
      <c r="K64" s="766" t="str">
        <f>IFERROR(VLOOKUP($I64,'WM-AR'!$I$7:$AS$3267,34,FALSE),"")</f>
        <v/>
      </c>
      <c r="L64" s="766" t="str">
        <f>IFERROR(VLOOKUP($I64,'WM-AR'!$I$7:$AS$3267,4,FALSE),"")</f>
        <v/>
      </c>
      <c r="M64" s="766" t="str">
        <f>IFERROR(VLOOKUP($I64,'WM-AR'!$I$7:$AS$3267,6,FALSE),"")</f>
        <v/>
      </c>
      <c r="N64" s="766" t="str">
        <f>IFERROR(VLOOKUP($I64,'WM-AR'!$I$7:$AS$3267,8,FALSE),"")</f>
        <v/>
      </c>
      <c r="O64" s="766" t="str">
        <f>IFERROR(VLOOKUP($I64,'WM-AR'!$I$7:$AS$3267,10,FALSE),"")</f>
        <v/>
      </c>
      <c r="P64" s="766" t="str">
        <f>IFERROR(VLOOKUP($I64,'WM-AR'!$I$7:$AS$3267,12,FALSE),"")</f>
        <v/>
      </c>
      <c r="Q64" s="766" t="str">
        <f>IFERROR(VLOOKUP($I64,'WM-AR'!$I$7:$AS$3267,14,FALSE),"")</f>
        <v/>
      </c>
      <c r="R64" s="766" t="str">
        <f>IFERROR(VLOOKUP($I64,'WM-AR'!$I$7:$AS$3267,16,FALSE),"")</f>
        <v/>
      </c>
      <c r="S64" s="766" t="str">
        <f>IFERROR(VLOOKUP($I64,'WM-AR'!$I$7:$AS$3267,18,FALSE),"")</f>
        <v/>
      </c>
      <c r="T64" s="766" t="str">
        <f>IFERROR(VLOOKUP($I64,'WM-AR'!$I$7:$AS$3267,20,FALSE),"")</f>
        <v/>
      </c>
      <c r="U64" s="766" t="str">
        <f>IFERROR(VLOOKUP($I64,'WM-AR'!$I$7:$AS$3267,22,FALSE),"")</f>
        <v/>
      </c>
      <c r="V64" s="766" t="str">
        <f>IFERROR(VLOOKUP($I64,'WM-AR'!$I$7:$AS$3267,24,FALSE),"")</f>
        <v/>
      </c>
      <c r="W64" s="766" t="str">
        <f>IFERROR(VLOOKUP($I64,'WM-AR'!$I$7:$AS$3267,25,FALSE),"")</f>
        <v/>
      </c>
      <c r="X64" s="766" t="str">
        <f>IFERROR(VLOOKUP($I64,'WM-AR'!$I$7:$AS$3267,26,FALSE),"")</f>
        <v/>
      </c>
      <c r="Y64" s="766" t="str">
        <f>IFERROR(VLOOKUP($I64,'WM-AR'!$I$7:$AS$3267,27,FALSE),"")</f>
        <v/>
      </c>
      <c r="Z64" s="766" t="str">
        <f>IFERROR(VLOOKUP($I64,'WM-AR'!$I$7:$AS$3267,28,FALSE),"")</f>
        <v/>
      </c>
      <c r="AA64" s="766" t="str">
        <f>IFERROR(VLOOKUP($I64,'WM-AR'!$I$7:$AS$3267,29,FALSE),"")</f>
        <v/>
      </c>
      <c r="AB64" s="766" t="str">
        <f>IFERROR(VLOOKUP($I64,'WM-AR'!$I$7:$AS$3267,30,FALSE),"")</f>
        <v/>
      </c>
      <c r="AC64" s="766" t="str">
        <f>IFERROR(VLOOKUP($I64,'WM-AR'!$I$7:$AS$3267,31,FALSE),"")</f>
        <v/>
      </c>
      <c r="AD64" s="766" t="str">
        <f>IFERROR(VLOOKUP($I64,'WM-AR'!$I$7:$AS$3267,32,FALSE),"")</f>
        <v/>
      </c>
      <c r="AE64" s="766" t="str">
        <f>IFERROR(VLOOKUP($I64,'WM-AR'!$I$7:$AS$3267,33,FALSE),"")</f>
        <v/>
      </c>
      <c r="AF64" s="817"/>
      <c r="AG64" s="768"/>
      <c r="AH64" s="768"/>
      <c r="AI64" s="1135"/>
      <c r="AJ64" s="1135" t="str">
        <f>K64</f>
        <v/>
      </c>
      <c r="AK64" s="905"/>
    </row>
    <row r="65" spans="2:37" ht="30" customHeight="1" collapsed="1">
      <c r="B65" s="1141"/>
      <c r="C65" s="1270"/>
      <c r="D65" s="1270"/>
      <c r="E65" s="1270"/>
      <c r="F65" s="1270"/>
      <c r="G65" s="824" t="s">
        <v>2522</v>
      </c>
      <c r="H65" s="824" t="s">
        <v>4177</v>
      </c>
      <c r="I65" s="692" t="str">
        <f t="shared" ref="I65:I66" si="12">LEFT(H65,14)</f>
        <v>A04AV209-00001</v>
      </c>
      <c r="J65" s="694"/>
      <c r="K65" s="694" t="str">
        <f>IFERROR(VLOOKUP($I65,'WM-AR'!$I$7:$AS$3267,34,FALSE),"")</f>
        <v>EA</v>
      </c>
      <c r="L65" s="694" t="str">
        <f>IFERROR(VLOOKUP($I65,'WM-AR'!$I$7:$AS$3267,4,FALSE),"")</f>
        <v>Finishing Work</v>
      </c>
      <c r="M65" s="694" t="str">
        <f>IFERROR(VLOOKUP($I65,'WM-AR'!$I$7:$AS$3267,6,FALSE),"")</f>
        <v>Misc. Work</v>
      </c>
      <c r="N65" s="694" t="str">
        <f>IFERROR(VLOOKUP($I65,'WM-AR'!$I$7:$AS$3267,8,FALSE),"")</f>
        <v>Splash Block</v>
      </c>
      <c r="O65" s="694" t="str">
        <f>IFERROR(VLOOKUP($I65,'WM-AR'!$I$7:$AS$3267,10,FALSE),"")</f>
        <v>Precast Concrete Block Type</v>
      </c>
      <c r="P65" s="694">
        <f>IFERROR(VLOOKUP($I65,'WM-AR'!$I$7:$AS$3267,12,FALSE),"")</f>
        <v>0</v>
      </c>
      <c r="Q65" s="694">
        <f>IFERROR(VLOOKUP($I65,'WM-AR'!$I$7:$AS$3267,14,FALSE),"")</f>
        <v>0</v>
      </c>
      <c r="R65" s="694">
        <f>IFERROR(VLOOKUP($I65,'WM-AR'!$I$7:$AS$3267,16,FALSE),"")</f>
        <v>0</v>
      </c>
      <c r="S65" s="694">
        <f>IFERROR(VLOOKUP($I65,'WM-AR'!$I$7:$AS$3267,18,FALSE),"")</f>
        <v>0</v>
      </c>
      <c r="T65" s="694" t="str">
        <f>IFERROR(VLOOKUP($I65,'WM-AR'!$I$7:$AS$3267,20,FALSE),"")</f>
        <v/>
      </c>
      <c r="U65" s="694">
        <f>IFERROR(VLOOKUP($I65,'WM-AR'!$I$7:$AS$3267,22,FALSE),"")</f>
        <v>0</v>
      </c>
      <c r="V65" s="694">
        <f>IFERROR(VLOOKUP($I65,'WM-AR'!$I$7:$AS$3267,24,FALSE),"")</f>
        <v>0</v>
      </c>
      <c r="W65" s="694">
        <f>IFERROR(VLOOKUP($I65,'WM-AR'!$I$7:$AS$3267,25,FALSE),"")</f>
        <v>0</v>
      </c>
      <c r="X65" s="694">
        <f>IFERROR(VLOOKUP($I65,'WM-AR'!$I$7:$AS$3267,26,FALSE),"")</f>
        <v>0</v>
      </c>
      <c r="Y65" s="694">
        <f>IFERROR(VLOOKUP($I65,'WM-AR'!$I$7:$AS$3267,27,FALSE),"")</f>
        <v>0</v>
      </c>
      <c r="Z65" s="694">
        <f>IFERROR(VLOOKUP($I65,'WM-AR'!$I$7:$AS$3267,28,FALSE),"")</f>
        <v>0</v>
      </c>
      <c r="AA65" s="694">
        <f>IFERROR(VLOOKUP($I65,'WM-AR'!$I$7:$AS$3267,29,FALSE),"")</f>
        <v>0</v>
      </c>
      <c r="AB65" s="694">
        <f>IFERROR(VLOOKUP($I65,'WM-AR'!$I$7:$AS$3267,30,FALSE),"")</f>
        <v>0</v>
      </c>
      <c r="AC65" s="694">
        <f>IFERROR(VLOOKUP($I65,'WM-AR'!$I$7:$AS$3267,31,FALSE),"")</f>
        <v>0</v>
      </c>
      <c r="AD65" s="694">
        <f>IFERROR(VLOOKUP($I65,'WM-AR'!$I$7:$AS$3267,32,FALSE),"")</f>
        <v>0</v>
      </c>
      <c r="AE65" s="694" t="str">
        <f>IFERROR(VLOOKUP($I65,'WM-AR'!$I$7:$AS$3267,33,FALSE),"")</f>
        <v/>
      </c>
      <c r="AF65" s="1370"/>
      <c r="AG65" s="1394" t="s">
        <v>4195</v>
      </c>
      <c r="AH65" s="1394" t="s">
        <v>4195</v>
      </c>
      <c r="AI65" s="836"/>
      <c r="AJ65" s="836" t="str">
        <f t="shared" ref="AJ65:AJ66" si="13">K65</f>
        <v>EA</v>
      </c>
      <c r="AK65" s="1145"/>
    </row>
    <row r="66" spans="2:37" ht="30" customHeight="1">
      <c r="B66" s="1239"/>
      <c r="C66" s="1395"/>
      <c r="D66" s="1395"/>
      <c r="E66" s="1395"/>
      <c r="F66" s="1395"/>
      <c r="G66" s="861"/>
      <c r="H66" s="861"/>
      <c r="I66" s="732" t="str">
        <f t="shared" si="12"/>
        <v/>
      </c>
      <c r="J66" s="734"/>
      <c r="K66" s="734" t="str">
        <f>IFERROR(VLOOKUP($I66,'WM-AR'!$I$7:$AS$3267,34,FALSE),"")</f>
        <v/>
      </c>
      <c r="L66" s="734" t="str">
        <f>IFERROR(VLOOKUP($I66,'WM-AR'!$I$7:$AS$3267,4,FALSE),"")</f>
        <v/>
      </c>
      <c r="M66" s="734" t="str">
        <f>IFERROR(VLOOKUP($I66,'WM-AR'!$I$7:$AS$3267,6,FALSE),"")</f>
        <v/>
      </c>
      <c r="N66" s="734" t="str">
        <f>IFERROR(VLOOKUP($I66,'WM-AR'!$I$7:$AS$3267,8,FALSE),"")</f>
        <v/>
      </c>
      <c r="O66" s="734" t="str">
        <f>IFERROR(VLOOKUP($I66,'WM-AR'!$I$7:$AS$3267,10,FALSE),"")</f>
        <v/>
      </c>
      <c r="P66" s="734" t="str">
        <f>IFERROR(VLOOKUP($I66,'WM-AR'!$I$7:$AS$3267,12,FALSE),"")</f>
        <v/>
      </c>
      <c r="Q66" s="734" t="str">
        <f>IFERROR(VLOOKUP($I66,'WM-AR'!$I$7:$AS$3267,14,FALSE),"")</f>
        <v/>
      </c>
      <c r="R66" s="734" t="str">
        <f>IFERROR(VLOOKUP($I66,'WM-AR'!$I$7:$AS$3267,16,FALSE),"")</f>
        <v/>
      </c>
      <c r="S66" s="734" t="str">
        <f>IFERROR(VLOOKUP($I66,'WM-AR'!$I$7:$AS$3267,18,FALSE),"")</f>
        <v/>
      </c>
      <c r="T66" s="734" t="str">
        <f>IFERROR(VLOOKUP($I66,'WM-AR'!$I$7:$AS$3267,20,FALSE),"")</f>
        <v/>
      </c>
      <c r="U66" s="734" t="str">
        <f>IFERROR(VLOOKUP($I66,'WM-AR'!$I$7:$AS$3267,22,FALSE),"")</f>
        <v/>
      </c>
      <c r="V66" s="734" t="str">
        <f>IFERROR(VLOOKUP($I66,'WM-AR'!$I$7:$AS$3267,24,FALSE),"")</f>
        <v/>
      </c>
      <c r="W66" s="734" t="str">
        <f>IFERROR(VLOOKUP($I66,'WM-AR'!$I$7:$AS$3267,25,FALSE),"")</f>
        <v/>
      </c>
      <c r="X66" s="734" t="str">
        <f>IFERROR(VLOOKUP($I66,'WM-AR'!$I$7:$AS$3267,26,FALSE),"")</f>
        <v/>
      </c>
      <c r="Y66" s="734" t="str">
        <f>IFERROR(VLOOKUP($I66,'WM-AR'!$I$7:$AS$3267,27,FALSE),"")</f>
        <v/>
      </c>
      <c r="Z66" s="734" t="str">
        <f>IFERROR(VLOOKUP($I66,'WM-AR'!$I$7:$AS$3267,28,FALSE),"")</f>
        <v/>
      </c>
      <c r="AA66" s="734" t="str">
        <f>IFERROR(VLOOKUP($I66,'WM-AR'!$I$7:$AS$3267,29,FALSE),"")</f>
        <v/>
      </c>
      <c r="AB66" s="734" t="str">
        <f>IFERROR(VLOOKUP($I66,'WM-AR'!$I$7:$AS$3267,30,FALSE),"")</f>
        <v/>
      </c>
      <c r="AC66" s="734" t="str">
        <f>IFERROR(VLOOKUP($I66,'WM-AR'!$I$7:$AS$3267,31,FALSE),"")</f>
        <v/>
      </c>
      <c r="AD66" s="734" t="str">
        <f>IFERROR(VLOOKUP($I66,'WM-AR'!$I$7:$AS$3267,32,FALSE),"")</f>
        <v/>
      </c>
      <c r="AE66" s="734" t="str">
        <f>IFERROR(VLOOKUP($I66,'WM-AR'!$I$7:$AS$3267,33,FALSE),"")</f>
        <v/>
      </c>
      <c r="AF66" s="1396"/>
      <c r="AG66" s="870"/>
      <c r="AH66" s="870"/>
      <c r="AI66" s="871"/>
      <c r="AJ66" s="871" t="str">
        <f t="shared" si="13"/>
        <v/>
      </c>
      <c r="AK66" s="1240"/>
    </row>
    <row r="67" spans="2:37" s="658" customFormat="1" ht="20.100000000000001" customHeight="1">
      <c r="B67" s="802"/>
      <c r="C67" s="662"/>
      <c r="D67" s="662"/>
      <c r="E67" s="662"/>
      <c r="F67" s="662"/>
      <c r="G67" s="662"/>
      <c r="H67" s="662"/>
      <c r="I67" s="652"/>
      <c r="J67" s="664"/>
      <c r="K67" s="664"/>
      <c r="L67" s="664"/>
      <c r="M67" s="664"/>
      <c r="N67" s="664"/>
      <c r="O67" s="664"/>
      <c r="P67" s="664"/>
      <c r="Q67" s="664"/>
      <c r="R67" s="664"/>
      <c r="S67" s="664"/>
      <c r="T67" s="664"/>
      <c r="U67" s="664"/>
      <c r="V67" s="664"/>
      <c r="W67" s="664"/>
      <c r="X67" s="664"/>
      <c r="Y67" s="664"/>
      <c r="Z67" s="664"/>
      <c r="AA67" s="664"/>
      <c r="AB67" s="664"/>
      <c r="AC67" s="664"/>
      <c r="AD67" s="664"/>
      <c r="AE67" s="664"/>
      <c r="AF67" s="659"/>
      <c r="AG67" s="665"/>
      <c r="AH67" s="665"/>
      <c r="AI67" s="666"/>
      <c r="AJ67" s="666"/>
      <c r="AK67" s="662"/>
    </row>
    <row r="68" spans="2:37" s="658" customFormat="1" ht="20.100000000000001" customHeight="1">
      <c r="B68" s="802"/>
      <c r="C68" s="662"/>
      <c r="D68" s="662"/>
      <c r="E68" s="662"/>
      <c r="F68" s="662"/>
      <c r="G68" s="662"/>
      <c r="H68" s="662"/>
      <c r="I68" s="652"/>
      <c r="J68" s="664"/>
      <c r="K68" s="664"/>
      <c r="L68" s="664"/>
      <c r="M68" s="664"/>
      <c r="N68" s="664"/>
      <c r="O68" s="664"/>
      <c r="P68" s="664"/>
      <c r="Q68" s="664"/>
      <c r="R68" s="664"/>
      <c r="S68" s="664"/>
      <c r="T68" s="664"/>
      <c r="U68" s="664"/>
      <c r="V68" s="664"/>
      <c r="W68" s="664"/>
      <c r="X68" s="664"/>
      <c r="Y68" s="664"/>
      <c r="Z68" s="664"/>
      <c r="AA68" s="664"/>
      <c r="AB68" s="664"/>
      <c r="AC68" s="664"/>
      <c r="AD68" s="664"/>
      <c r="AE68" s="664"/>
      <c r="AF68" s="659"/>
      <c r="AG68" s="665"/>
      <c r="AH68" s="665"/>
      <c r="AI68" s="666"/>
      <c r="AJ68" s="666"/>
      <c r="AK68" s="662"/>
    </row>
    <row r="69" spans="2:37" ht="34.9" customHeight="1">
      <c r="B69" s="623">
        <v>13.4</v>
      </c>
      <c r="C69" s="626" t="s">
        <v>4180</v>
      </c>
      <c r="D69" s="626"/>
      <c r="E69" s="626"/>
      <c r="F69" s="626"/>
      <c r="G69" s="1066"/>
      <c r="H69" s="1066"/>
      <c r="I69" s="630"/>
      <c r="J69" s="630"/>
      <c r="K69" s="631"/>
      <c r="L69" s="631"/>
      <c r="M69" s="631"/>
      <c r="N69" s="631"/>
      <c r="O69" s="631"/>
      <c r="P69" s="631"/>
      <c r="Q69" s="631"/>
      <c r="R69" s="631"/>
      <c r="S69" s="631"/>
      <c r="T69" s="631"/>
      <c r="U69" s="631"/>
      <c r="V69" s="631"/>
      <c r="W69" s="631"/>
      <c r="X69" s="631"/>
      <c r="Y69" s="631"/>
      <c r="Z69" s="631"/>
      <c r="AA69" s="631"/>
      <c r="AB69" s="631"/>
      <c r="AC69" s="631"/>
      <c r="AD69" s="631"/>
      <c r="AE69" s="631"/>
      <c r="AF69" s="634"/>
      <c r="AG69" s="634"/>
      <c r="AH69" s="634"/>
      <c r="AI69" s="634"/>
      <c r="AJ69" s="634"/>
      <c r="AK69" s="634"/>
    </row>
    <row r="70" spans="2:37" s="658" customFormat="1" ht="20.100000000000001" customHeight="1">
      <c r="B70" s="1072"/>
      <c r="C70" s="639"/>
      <c r="D70" s="639"/>
      <c r="E70" s="639"/>
      <c r="F70" s="639"/>
      <c r="G70" s="639"/>
      <c r="H70" s="639"/>
      <c r="I70" s="641"/>
      <c r="J70" s="642"/>
      <c r="K70" s="642"/>
      <c r="L70" s="642"/>
      <c r="M70" s="642"/>
      <c r="N70" s="642"/>
      <c r="O70" s="642"/>
      <c r="P70" s="642"/>
      <c r="Q70" s="642"/>
      <c r="R70" s="642"/>
      <c r="S70" s="642"/>
      <c r="T70" s="642"/>
      <c r="U70" s="642"/>
      <c r="V70" s="642"/>
      <c r="W70" s="642"/>
      <c r="X70" s="642"/>
      <c r="Y70" s="642"/>
      <c r="Z70" s="642"/>
      <c r="AA70" s="642"/>
      <c r="AB70" s="642"/>
      <c r="AC70" s="642"/>
      <c r="AD70" s="642"/>
      <c r="AE70" s="642"/>
      <c r="AF70" s="636"/>
      <c r="AG70" s="643"/>
      <c r="AH70" s="643"/>
      <c r="AI70" s="644"/>
      <c r="AJ70" s="644"/>
      <c r="AK70" s="639"/>
    </row>
    <row r="71" spans="2:37" s="658" customFormat="1" ht="20.100000000000001" customHeight="1">
      <c r="B71" s="1261"/>
      <c r="C71" s="1386" t="s">
        <v>4206</v>
      </c>
      <c r="D71" s="648"/>
      <c r="E71" s="648"/>
      <c r="F71" s="646" t="s">
        <v>4182</v>
      </c>
      <c r="G71" s="1057"/>
      <c r="H71" s="1057"/>
      <c r="I71" s="1262"/>
      <c r="J71" s="1263"/>
      <c r="K71" s="805"/>
      <c r="L71" s="805"/>
      <c r="M71" s="806"/>
      <c r="N71" s="806"/>
      <c r="O71" s="806"/>
      <c r="P71" s="806"/>
      <c r="Q71" s="806"/>
      <c r="R71" s="806"/>
      <c r="S71" s="806"/>
      <c r="T71" s="806"/>
      <c r="U71" s="806"/>
      <c r="V71" s="806"/>
      <c r="W71" s="806"/>
      <c r="X71" s="806"/>
      <c r="Y71" s="806"/>
      <c r="Z71" s="806"/>
      <c r="AA71" s="806"/>
      <c r="AB71" s="806"/>
      <c r="AC71" s="806"/>
      <c r="AD71" s="806"/>
      <c r="AE71" s="806"/>
      <c r="AF71" s="806"/>
      <c r="AG71" s="806"/>
      <c r="AH71" s="806"/>
    </row>
    <row r="72" spans="2:37" s="658" customFormat="1" ht="20.100000000000001" customHeight="1">
      <c r="B72" s="802"/>
      <c r="C72" s="662"/>
      <c r="D72" s="662"/>
      <c r="E72" s="662"/>
      <c r="F72" s="662"/>
      <c r="G72" s="662"/>
      <c r="H72" s="662"/>
      <c r="I72" s="652"/>
      <c r="J72" s="664"/>
      <c r="K72" s="664"/>
      <c r="L72" s="664"/>
      <c r="M72" s="664"/>
      <c r="N72" s="664"/>
      <c r="O72" s="664"/>
      <c r="P72" s="664"/>
      <c r="Q72" s="664"/>
      <c r="R72" s="664"/>
      <c r="S72" s="664"/>
      <c r="T72" s="664"/>
      <c r="U72" s="664"/>
      <c r="V72" s="664"/>
      <c r="W72" s="664"/>
      <c r="X72" s="664"/>
      <c r="Y72" s="664"/>
      <c r="Z72" s="664"/>
      <c r="AA72" s="664"/>
      <c r="AB72" s="664"/>
      <c r="AC72" s="664"/>
      <c r="AD72" s="664"/>
      <c r="AE72" s="664"/>
      <c r="AF72" s="659"/>
      <c r="AG72" s="665"/>
      <c r="AH72" s="665"/>
      <c r="AI72" s="666"/>
      <c r="AJ72" s="666"/>
      <c r="AK72" s="662"/>
    </row>
    <row r="73" spans="2:37" ht="34.9" customHeight="1">
      <c r="B73" s="808" t="str" cm="1">
        <f t="array" aca="1" ref="B73" ca="1">_xlfn.IFNA(INDIRECT("Family_표준_구성도!B"&amp;MATCH(F73,INDIRECT("Family_표준_구성도!"&amp;"C:C"),0)),"")</f>
        <v>13.4.1.1.1</v>
      </c>
      <c r="C73" s="668"/>
      <c r="D73" s="809"/>
      <c r="E73" s="46" t="s">
        <v>4192</v>
      </c>
      <c r="F73" s="811" t="s">
        <v>1598</v>
      </c>
      <c r="G73" s="1079"/>
      <c r="H73" s="1079"/>
      <c r="I73" s="674"/>
      <c r="J73" s="674"/>
      <c r="K73" s="674"/>
      <c r="L73" s="674"/>
      <c r="M73" s="674"/>
      <c r="N73" s="675"/>
      <c r="O73" s="676"/>
      <c r="P73" s="677"/>
      <c r="Q73" s="677"/>
      <c r="R73" s="677"/>
      <c r="S73" s="677"/>
      <c r="T73" s="677"/>
      <c r="U73" s="677"/>
      <c r="V73" s="678"/>
      <c r="W73" s="679"/>
      <c r="X73" s="679"/>
      <c r="Y73" s="679"/>
      <c r="Z73" s="679"/>
      <c r="AA73" s="679"/>
      <c r="AB73" s="679"/>
      <c r="AC73" s="679"/>
      <c r="AD73" s="679"/>
      <c r="AE73" s="679"/>
      <c r="AF73" s="902"/>
      <c r="AG73" s="682"/>
      <c r="AH73" s="682"/>
      <c r="AI73" s="682"/>
      <c r="AJ73" s="682"/>
      <c r="AK73" s="903"/>
    </row>
    <row r="74" spans="2:37" ht="49.9" hidden="1" customHeight="1" outlineLevel="1">
      <c r="B74" s="772"/>
      <c r="C74" s="773"/>
      <c r="D74" s="773"/>
      <c r="E74" s="773"/>
      <c r="F74" s="773"/>
      <c r="G74" s="759" t="str">
        <f>N74&amp;" "&amp;IF(Q74=0,"",Q74)</f>
        <v xml:space="preserve"> </v>
      </c>
      <c r="H74" s="817"/>
      <c r="I74" s="765" t="str">
        <f>LEFT(H74,14)</f>
        <v/>
      </c>
      <c r="J74" s="766"/>
      <c r="K74" s="766" t="str">
        <f>IFERROR(VLOOKUP($I74,'WM-AR'!$I$7:$AS$3267,34,FALSE),"")</f>
        <v/>
      </c>
      <c r="L74" s="766" t="str">
        <f>IFERROR(VLOOKUP($I74,'WM-AR'!$I$7:$AS$3267,4,FALSE),"")</f>
        <v/>
      </c>
      <c r="M74" s="766" t="str">
        <f>IFERROR(VLOOKUP($I74,'WM-AR'!$I$7:$AS$3267,6,FALSE),"")</f>
        <v/>
      </c>
      <c r="N74" s="766" t="str">
        <f>IFERROR(VLOOKUP($I74,'WM-AR'!$I$7:$AS$3267,8,FALSE),"")</f>
        <v/>
      </c>
      <c r="O74" s="766" t="str">
        <f>IFERROR(VLOOKUP($I74,'WM-AR'!$I$7:$AS$3267,10,FALSE),"")</f>
        <v/>
      </c>
      <c r="P74" s="766" t="str">
        <f>IFERROR(VLOOKUP($I74,'WM-AR'!$I$7:$AS$3267,12,FALSE),"")</f>
        <v/>
      </c>
      <c r="Q74" s="766" t="str">
        <f>IFERROR(VLOOKUP($I74,'WM-AR'!$I$7:$AS$3267,14,FALSE),"")</f>
        <v/>
      </c>
      <c r="R74" s="766" t="str">
        <f>IFERROR(VLOOKUP($I74,'WM-AR'!$I$7:$AS$3267,16,FALSE),"")</f>
        <v/>
      </c>
      <c r="S74" s="766" t="str">
        <f>IFERROR(VLOOKUP($I74,'WM-AR'!$I$7:$AS$3267,18,FALSE),"")</f>
        <v/>
      </c>
      <c r="T74" s="766" t="str">
        <f>IFERROR(VLOOKUP($I74,'WM-AR'!$I$7:$AS$3267,20,FALSE),"")</f>
        <v/>
      </c>
      <c r="U74" s="766" t="str">
        <f>IFERROR(VLOOKUP($I74,'WM-AR'!$I$7:$AS$3267,22,FALSE),"")</f>
        <v/>
      </c>
      <c r="V74" s="766" t="str">
        <f>IFERROR(VLOOKUP($I74,'WM-AR'!$I$7:$AS$3267,24,FALSE),"")</f>
        <v/>
      </c>
      <c r="W74" s="766" t="str">
        <f>IFERROR(VLOOKUP($I74,'WM-AR'!$I$7:$AS$3267,25,FALSE),"")</f>
        <v/>
      </c>
      <c r="X74" s="766" t="str">
        <f>IFERROR(VLOOKUP($I74,'WM-AR'!$I$7:$AS$3267,26,FALSE),"")</f>
        <v/>
      </c>
      <c r="Y74" s="766" t="str">
        <f>IFERROR(VLOOKUP($I74,'WM-AR'!$I$7:$AS$3267,27,FALSE),"")</f>
        <v/>
      </c>
      <c r="Z74" s="766" t="str">
        <f>IFERROR(VLOOKUP($I74,'WM-AR'!$I$7:$AS$3267,28,FALSE),"")</f>
        <v/>
      </c>
      <c r="AA74" s="766" t="str">
        <f>IFERROR(VLOOKUP($I74,'WM-AR'!$I$7:$AS$3267,29,FALSE),"")</f>
        <v/>
      </c>
      <c r="AB74" s="766" t="str">
        <f>IFERROR(VLOOKUP($I74,'WM-AR'!$I$7:$AS$3267,30,FALSE),"")</f>
        <v/>
      </c>
      <c r="AC74" s="766" t="str">
        <f>IFERROR(VLOOKUP($I74,'WM-AR'!$I$7:$AS$3267,31,FALSE),"")</f>
        <v/>
      </c>
      <c r="AD74" s="766" t="str">
        <f>IFERROR(VLOOKUP($I74,'WM-AR'!$I$7:$AS$3267,32,FALSE),"")</f>
        <v/>
      </c>
      <c r="AE74" s="766" t="str">
        <f>IFERROR(VLOOKUP($I74,'WM-AR'!$I$7:$AS$3267,33,FALSE),"")</f>
        <v/>
      </c>
      <c r="AF74" s="817"/>
      <c r="AG74" s="768"/>
      <c r="AH74" s="768"/>
      <c r="AI74" s="1135"/>
      <c r="AJ74" s="1135" t="str">
        <f>K74</f>
        <v/>
      </c>
      <c r="AK74" s="905"/>
    </row>
    <row r="75" spans="2:37" ht="40.15" customHeight="1" collapsed="1">
      <c r="B75" s="1141"/>
      <c r="C75" s="1270"/>
      <c r="D75" s="1270"/>
      <c r="E75" s="1270"/>
      <c r="F75" s="1270"/>
      <c r="G75" s="824" t="s">
        <v>2523</v>
      </c>
      <c r="H75" s="824" t="s">
        <v>3464</v>
      </c>
      <c r="I75" s="692" t="str">
        <f t="shared" ref="I75:I76" si="14">LEFT(H75,14)</f>
        <v>S03AA030-00001</v>
      </c>
      <c r="J75" s="694"/>
      <c r="K75" s="694" t="str">
        <f>IFERROR(VLOOKUP($I75,'WM-AR'!$I$7:$AS$3267,34,FALSE),"")</f>
        <v>M3</v>
      </c>
      <c r="L75" s="694" t="str">
        <f>IFERROR(VLOOKUP($I75,'WM-AR'!$I$7:$AS$3267,4,FALSE),"")</f>
        <v>Main Steel Structure Erection Work</v>
      </c>
      <c r="M75" s="694" t="str">
        <f>IFERROR(VLOOKUP($I75,'WM-AR'!$I$7:$AS$3267,6,FALSE),"")</f>
        <v>Shelter/Building</v>
      </c>
      <c r="N75" s="694" t="str">
        <f>IFERROR(VLOOKUP($I75,'WM-AR'!$I$7:$AS$3267,8,FALSE),"")</f>
        <v>Non-Shrink Grouting</v>
      </c>
      <c r="O75" s="694">
        <f>IFERROR(VLOOKUP($I75,'WM-AR'!$I$7:$AS$3267,10,FALSE),"")</f>
        <v>0</v>
      </c>
      <c r="P75" s="694">
        <f>IFERROR(VLOOKUP($I75,'WM-AR'!$I$7:$AS$3267,12,FALSE),"")</f>
        <v>0</v>
      </c>
      <c r="Q75" s="694" t="str">
        <f>IFERROR(VLOOKUP($I75,'WM-AR'!$I$7:$AS$3267,14,FALSE),"")</f>
        <v/>
      </c>
      <c r="R75" s="694" t="str">
        <f>IFERROR(VLOOKUP($I75,'WM-AR'!$I$7:$AS$3267,16,FALSE),"")</f>
        <v/>
      </c>
      <c r="S75" s="694" t="str">
        <f>IFERROR(VLOOKUP($I75,'WM-AR'!$I$7:$AS$3267,18,FALSE),"")</f>
        <v/>
      </c>
      <c r="T75" s="694" t="str">
        <f>IFERROR(VLOOKUP($I75,'WM-AR'!$I$7:$AS$3267,20,FALSE),"")</f>
        <v/>
      </c>
      <c r="U75" s="694" t="str">
        <f>IFERROR(VLOOKUP($I75,'WM-AR'!$I$7:$AS$3267,22,FALSE),"")</f>
        <v/>
      </c>
      <c r="V75" s="694" t="str">
        <f>IFERROR(VLOOKUP($I75,'WM-AR'!$I$7:$AS$3267,24,FALSE),"")</f>
        <v/>
      </c>
      <c r="W75" s="694">
        <f>IFERROR(VLOOKUP($I75,'WM-AR'!$I$7:$AS$3267,25,FALSE),"")</f>
        <v>0</v>
      </c>
      <c r="X75" s="694">
        <f>IFERROR(VLOOKUP($I75,'WM-AR'!$I$7:$AS$3267,26,FALSE),"")</f>
        <v>0</v>
      </c>
      <c r="Y75" s="694">
        <f>IFERROR(VLOOKUP($I75,'WM-AR'!$I$7:$AS$3267,27,FALSE),"")</f>
        <v>0</v>
      </c>
      <c r="Z75" s="694">
        <f>IFERROR(VLOOKUP($I75,'WM-AR'!$I$7:$AS$3267,28,FALSE),"")</f>
        <v>0</v>
      </c>
      <c r="AA75" s="694" t="str">
        <f>IFERROR(VLOOKUP($I75,'WM-AR'!$I$7:$AS$3267,29,FALSE),"")</f>
        <v>Material: (   )</v>
      </c>
      <c r="AB75" s="694">
        <f>IFERROR(VLOOKUP($I75,'WM-AR'!$I$7:$AS$3267,30,FALSE),"")</f>
        <v>0</v>
      </c>
      <c r="AC75" s="694" t="str">
        <f>IFERROR(VLOOKUP($I75,'WM-AR'!$I$7:$AS$3267,31,FALSE),"")</f>
        <v>THK=(  )mm</v>
      </c>
      <c r="AD75" s="694">
        <f>IFERROR(VLOOKUP($I75,'WM-AR'!$I$7:$AS$3267,32,FALSE),"")</f>
        <v>0</v>
      </c>
      <c r="AE75" s="694">
        <f>IFERROR(VLOOKUP($I75,'WM-AR'!$I$7:$AS$3267,33,FALSE),"")</f>
        <v>0</v>
      </c>
      <c r="AF75" s="1370"/>
      <c r="AG75" s="1394" t="s">
        <v>4195</v>
      </c>
      <c r="AH75" s="1394" t="s">
        <v>4195</v>
      </c>
      <c r="AI75" s="836"/>
      <c r="AJ75" s="836" t="str">
        <f t="shared" ref="AJ75:AJ76" si="15">K75</f>
        <v>M3</v>
      </c>
      <c r="AK75" s="1145"/>
    </row>
    <row r="76" spans="2:37" ht="40.15" customHeight="1">
      <c r="B76" s="1239"/>
      <c r="C76" s="1395"/>
      <c r="D76" s="1395"/>
      <c r="E76" s="1395"/>
      <c r="F76" s="1395"/>
      <c r="G76" s="861"/>
      <c r="H76" s="861"/>
      <c r="I76" s="732" t="str">
        <f t="shared" si="14"/>
        <v/>
      </c>
      <c r="J76" s="734"/>
      <c r="K76" s="734" t="str">
        <f>IFERROR(VLOOKUP($I76,'WM-AR'!$I$7:$AS$3267,34,FALSE),"")</f>
        <v/>
      </c>
      <c r="L76" s="734" t="str">
        <f>IFERROR(VLOOKUP($I76,'WM-AR'!$I$7:$AS$3267,4,FALSE),"")</f>
        <v/>
      </c>
      <c r="M76" s="734" t="str">
        <f>IFERROR(VLOOKUP($I76,'WM-AR'!$I$7:$AS$3267,6,FALSE),"")</f>
        <v/>
      </c>
      <c r="N76" s="734" t="str">
        <f>IFERROR(VLOOKUP($I76,'WM-AR'!$I$7:$AS$3267,8,FALSE),"")</f>
        <v/>
      </c>
      <c r="O76" s="734" t="str">
        <f>IFERROR(VLOOKUP($I76,'WM-AR'!$I$7:$AS$3267,10,FALSE),"")</f>
        <v/>
      </c>
      <c r="P76" s="734" t="str">
        <f>IFERROR(VLOOKUP($I76,'WM-AR'!$I$7:$AS$3267,12,FALSE),"")</f>
        <v/>
      </c>
      <c r="Q76" s="734" t="str">
        <f>IFERROR(VLOOKUP($I76,'WM-AR'!$I$7:$AS$3267,14,FALSE),"")</f>
        <v/>
      </c>
      <c r="R76" s="734" t="str">
        <f>IFERROR(VLOOKUP($I76,'WM-AR'!$I$7:$AS$3267,16,FALSE),"")</f>
        <v/>
      </c>
      <c r="S76" s="734" t="str">
        <f>IFERROR(VLOOKUP($I76,'WM-AR'!$I$7:$AS$3267,18,FALSE),"")</f>
        <v/>
      </c>
      <c r="T76" s="734" t="str">
        <f>IFERROR(VLOOKUP($I76,'WM-AR'!$I$7:$AS$3267,20,FALSE),"")</f>
        <v/>
      </c>
      <c r="U76" s="734" t="str">
        <f>IFERROR(VLOOKUP($I76,'WM-AR'!$I$7:$AS$3267,22,FALSE),"")</f>
        <v/>
      </c>
      <c r="V76" s="734" t="str">
        <f>IFERROR(VLOOKUP($I76,'WM-AR'!$I$7:$AS$3267,24,FALSE),"")</f>
        <v/>
      </c>
      <c r="W76" s="734" t="str">
        <f>IFERROR(VLOOKUP($I76,'WM-AR'!$I$7:$AS$3267,25,FALSE),"")</f>
        <v/>
      </c>
      <c r="X76" s="734" t="str">
        <f>IFERROR(VLOOKUP($I76,'WM-AR'!$I$7:$AS$3267,26,FALSE),"")</f>
        <v/>
      </c>
      <c r="Y76" s="734" t="str">
        <f>IFERROR(VLOOKUP($I76,'WM-AR'!$I$7:$AS$3267,27,FALSE),"")</f>
        <v/>
      </c>
      <c r="Z76" s="734" t="str">
        <f>IFERROR(VLOOKUP($I76,'WM-AR'!$I$7:$AS$3267,28,FALSE),"")</f>
        <v/>
      </c>
      <c r="AA76" s="734" t="str">
        <f>IFERROR(VLOOKUP($I76,'WM-AR'!$I$7:$AS$3267,29,FALSE),"")</f>
        <v/>
      </c>
      <c r="AB76" s="734" t="str">
        <f>IFERROR(VLOOKUP($I76,'WM-AR'!$I$7:$AS$3267,30,FALSE),"")</f>
        <v/>
      </c>
      <c r="AC76" s="734" t="str">
        <f>IFERROR(VLOOKUP($I76,'WM-AR'!$I$7:$AS$3267,31,FALSE),"")</f>
        <v/>
      </c>
      <c r="AD76" s="734" t="str">
        <f>IFERROR(VLOOKUP($I76,'WM-AR'!$I$7:$AS$3267,32,FALSE),"")</f>
        <v/>
      </c>
      <c r="AE76" s="734" t="str">
        <f>IFERROR(VLOOKUP($I76,'WM-AR'!$I$7:$AS$3267,33,FALSE),"")</f>
        <v/>
      </c>
      <c r="AF76" s="1396"/>
      <c r="AG76" s="870"/>
      <c r="AH76" s="870"/>
      <c r="AI76" s="871"/>
      <c r="AJ76" s="871" t="str">
        <f t="shared" si="15"/>
        <v/>
      </c>
      <c r="AK76" s="1240"/>
    </row>
    <row r="77" spans="2:37" s="658" customFormat="1" ht="20.100000000000001" customHeight="1">
      <c r="B77" s="802"/>
      <c r="C77" s="662"/>
      <c r="D77" s="662"/>
      <c r="E77" s="662"/>
      <c r="F77" s="662"/>
      <c r="G77" s="662"/>
      <c r="H77" s="662"/>
      <c r="I77" s="652"/>
      <c r="J77" s="664"/>
      <c r="K77" s="664"/>
      <c r="L77" s="664"/>
      <c r="M77" s="664"/>
      <c r="N77" s="664"/>
      <c r="O77" s="664"/>
      <c r="P77" s="664"/>
      <c r="Q77" s="664"/>
      <c r="R77" s="664"/>
      <c r="S77" s="664"/>
      <c r="T77" s="664"/>
      <c r="U77" s="664"/>
      <c r="V77" s="664"/>
      <c r="W77" s="664"/>
      <c r="X77" s="664"/>
      <c r="Y77" s="664"/>
      <c r="Z77" s="664"/>
      <c r="AA77" s="664"/>
      <c r="AB77" s="664"/>
      <c r="AC77" s="664"/>
      <c r="AD77" s="664"/>
      <c r="AE77" s="664"/>
      <c r="AF77" s="659"/>
      <c r="AG77" s="665"/>
      <c r="AH77" s="665"/>
      <c r="AI77" s="666"/>
      <c r="AJ77" s="666"/>
      <c r="AK77" s="662"/>
    </row>
    <row r="78" spans="2:37" s="658" customFormat="1" ht="20.100000000000001" customHeight="1">
      <c r="B78" s="802"/>
      <c r="C78" s="662"/>
      <c r="D78" s="662"/>
      <c r="E78" s="662"/>
      <c r="F78" s="662"/>
      <c r="G78" s="662"/>
      <c r="H78" s="662"/>
      <c r="I78" s="652"/>
      <c r="J78" s="664"/>
      <c r="K78" s="664"/>
      <c r="L78" s="664"/>
      <c r="M78" s="664"/>
      <c r="N78" s="664"/>
      <c r="O78" s="664"/>
      <c r="P78" s="664"/>
      <c r="Q78" s="664"/>
      <c r="R78" s="664"/>
      <c r="S78" s="664"/>
      <c r="T78" s="664"/>
      <c r="U78" s="664"/>
      <c r="V78" s="664"/>
      <c r="W78" s="664"/>
      <c r="X78" s="664"/>
      <c r="Y78" s="664"/>
      <c r="Z78" s="664"/>
      <c r="AA78" s="664"/>
      <c r="AB78" s="664"/>
      <c r="AC78" s="664"/>
      <c r="AD78" s="664"/>
      <c r="AE78" s="664"/>
      <c r="AF78" s="659"/>
      <c r="AG78" s="665"/>
      <c r="AH78" s="665"/>
      <c r="AI78" s="666"/>
      <c r="AJ78" s="666"/>
      <c r="AK78" s="662"/>
    </row>
    <row r="79" spans="2:37" ht="34.9" customHeight="1">
      <c r="B79" s="623">
        <v>13.5</v>
      </c>
      <c r="C79" s="626" t="s">
        <v>171</v>
      </c>
      <c r="D79" s="626"/>
      <c r="E79" s="626"/>
      <c r="F79" s="626"/>
      <c r="G79" s="1066"/>
      <c r="H79" s="1066"/>
      <c r="I79" s="630"/>
      <c r="J79" s="630"/>
      <c r="K79" s="631"/>
      <c r="L79" s="631"/>
      <c r="M79" s="631"/>
      <c r="N79" s="631"/>
      <c r="O79" s="631"/>
      <c r="P79" s="631"/>
      <c r="Q79" s="631"/>
      <c r="R79" s="631"/>
      <c r="S79" s="631"/>
      <c r="T79" s="631"/>
      <c r="U79" s="631"/>
      <c r="V79" s="631"/>
      <c r="W79" s="631"/>
      <c r="X79" s="631"/>
      <c r="Y79" s="631"/>
      <c r="Z79" s="631"/>
      <c r="AA79" s="631"/>
      <c r="AB79" s="631"/>
      <c r="AC79" s="631"/>
      <c r="AD79" s="631"/>
      <c r="AE79" s="631"/>
      <c r="AF79" s="634"/>
      <c r="AG79" s="634"/>
      <c r="AH79" s="634"/>
      <c r="AI79" s="634"/>
      <c r="AJ79" s="634"/>
      <c r="AK79" s="634"/>
    </row>
    <row r="80" spans="2:37" s="658" customFormat="1" ht="20.100000000000001" customHeight="1">
      <c r="B80" s="1072"/>
      <c r="C80" s="639"/>
      <c r="D80" s="639"/>
      <c r="E80" s="639"/>
      <c r="F80" s="639"/>
      <c r="G80" s="639"/>
      <c r="H80" s="639"/>
      <c r="I80" s="641"/>
      <c r="J80" s="642"/>
      <c r="K80" s="642"/>
      <c r="L80" s="642"/>
      <c r="M80" s="642"/>
      <c r="N80" s="642"/>
      <c r="O80" s="642"/>
      <c r="P80" s="642"/>
      <c r="Q80" s="642"/>
      <c r="R80" s="642"/>
      <c r="S80" s="642"/>
      <c r="T80" s="642"/>
      <c r="U80" s="642"/>
      <c r="V80" s="642"/>
      <c r="W80" s="642"/>
      <c r="X80" s="642"/>
      <c r="Y80" s="642"/>
      <c r="Z80" s="642"/>
      <c r="AA80" s="642"/>
      <c r="AB80" s="642"/>
      <c r="AC80" s="642"/>
      <c r="AD80" s="642"/>
      <c r="AE80" s="642"/>
      <c r="AF80" s="636"/>
      <c r="AG80" s="643"/>
      <c r="AH80" s="643"/>
      <c r="AI80" s="644"/>
      <c r="AJ80" s="644"/>
      <c r="AK80" s="639"/>
    </row>
    <row r="81" spans="2:37" s="658" customFormat="1" ht="20.100000000000001" customHeight="1">
      <c r="B81" s="1261"/>
      <c r="C81" s="1386" t="s">
        <v>4207</v>
      </c>
      <c r="D81" s="648"/>
      <c r="E81" s="648"/>
      <c r="F81" s="646" t="s">
        <v>4208</v>
      </c>
      <c r="G81" s="1057"/>
      <c r="H81" s="1057"/>
      <c r="I81" s="1262"/>
      <c r="J81" s="1263"/>
      <c r="K81" s="805"/>
      <c r="L81" s="805"/>
      <c r="M81" s="806"/>
      <c r="N81" s="806"/>
      <c r="O81" s="806"/>
      <c r="P81" s="806"/>
      <c r="Q81" s="806"/>
      <c r="R81" s="806"/>
      <c r="S81" s="806"/>
      <c r="T81" s="806"/>
      <c r="U81" s="806"/>
      <c r="V81" s="806"/>
      <c r="W81" s="806"/>
      <c r="X81" s="806"/>
      <c r="Y81" s="806"/>
      <c r="Z81" s="806"/>
      <c r="AA81" s="806"/>
      <c r="AB81" s="806"/>
      <c r="AC81" s="806"/>
      <c r="AD81" s="806"/>
      <c r="AE81" s="806"/>
      <c r="AF81" s="806"/>
      <c r="AG81" s="806"/>
      <c r="AH81" s="806"/>
    </row>
    <row r="82" spans="2:37" s="658" customFormat="1" ht="20.100000000000001" customHeight="1">
      <c r="B82" s="802"/>
      <c r="C82" s="662"/>
      <c r="D82" s="662"/>
      <c r="E82" s="662"/>
      <c r="F82" s="662"/>
      <c r="G82" s="662"/>
      <c r="H82" s="662"/>
      <c r="I82" s="652"/>
      <c r="J82" s="664"/>
      <c r="K82" s="664"/>
      <c r="L82" s="664"/>
      <c r="M82" s="664"/>
      <c r="N82" s="664"/>
      <c r="O82" s="664"/>
      <c r="P82" s="664"/>
      <c r="Q82" s="664"/>
      <c r="R82" s="664"/>
      <c r="S82" s="664"/>
      <c r="T82" s="664"/>
      <c r="U82" s="664"/>
      <c r="V82" s="664"/>
      <c r="W82" s="664"/>
      <c r="X82" s="664"/>
      <c r="Y82" s="664"/>
      <c r="Z82" s="664"/>
      <c r="AA82" s="664"/>
      <c r="AB82" s="664"/>
      <c r="AC82" s="664"/>
      <c r="AD82" s="664"/>
      <c r="AE82" s="664"/>
      <c r="AF82" s="659"/>
      <c r="AG82" s="665"/>
      <c r="AH82" s="665"/>
      <c r="AI82" s="666"/>
      <c r="AJ82" s="666"/>
      <c r="AK82" s="662"/>
    </row>
    <row r="83" spans="2:37" ht="34.9" customHeight="1">
      <c r="B83" s="808" t="str" cm="1">
        <f t="array" aca="1" ref="B83" ca="1">_xlfn.IFNA(INDIRECT("Family_표준_구성도!B"&amp;MATCH(F83,INDIRECT("Family_표준_구성도!"&amp;"C:C"),0)),"")</f>
        <v>13.5.1.1.1</v>
      </c>
      <c r="C83" s="668"/>
      <c r="D83" s="809"/>
      <c r="E83" s="46" t="s">
        <v>4192</v>
      </c>
      <c r="F83" s="811" t="s">
        <v>1604</v>
      </c>
      <c r="G83" s="1079"/>
      <c r="H83" s="1079"/>
      <c r="I83" s="674"/>
      <c r="J83" s="674"/>
      <c r="K83" s="674"/>
      <c r="L83" s="674"/>
      <c r="M83" s="674"/>
      <c r="N83" s="675"/>
      <c r="O83" s="676"/>
      <c r="P83" s="677"/>
      <c r="Q83" s="677"/>
      <c r="R83" s="677"/>
      <c r="S83" s="677"/>
      <c r="T83" s="677"/>
      <c r="U83" s="677"/>
      <c r="V83" s="678"/>
      <c r="W83" s="679"/>
      <c r="X83" s="679"/>
      <c r="Y83" s="679"/>
      <c r="Z83" s="679"/>
      <c r="AA83" s="679"/>
      <c r="AB83" s="679"/>
      <c r="AC83" s="679"/>
      <c r="AD83" s="679"/>
      <c r="AE83" s="679"/>
      <c r="AF83" s="902"/>
      <c r="AG83" s="682"/>
      <c r="AH83" s="682"/>
      <c r="AI83" s="682"/>
      <c r="AJ83" s="682"/>
      <c r="AK83" s="903"/>
    </row>
    <row r="84" spans="2:37" ht="49.9" hidden="1" customHeight="1" outlineLevel="1">
      <c r="B84" s="772"/>
      <c r="C84" s="773"/>
      <c r="D84" s="773"/>
      <c r="E84" s="773"/>
      <c r="F84" s="773"/>
      <c r="G84" s="759" t="str">
        <f>N84&amp;" "&amp;IF(Q84=0,"",Q84)</f>
        <v xml:space="preserve"> </v>
      </c>
      <c r="H84" s="817"/>
      <c r="I84" s="765" t="str">
        <f>LEFT(H84,14)</f>
        <v/>
      </c>
      <c r="J84" s="766"/>
      <c r="K84" s="766" t="str">
        <f>IFERROR(VLOOKUP($I84,'WM-AR'!$I$7:$AS$3267,34,FALSE),"")</f>
        <v/>
      </c>
      <c r="L84" s="766" t="str">
        <f>IFERROR(VLOOKUP($I84,'WM-AR'!$I$7:$AS$3267,4,FALSE),"")</f>
        <v/>
      </c>
      <c r="M84" s="766" t="str">
        <f>IFERROR(VLOOKUP($I84,'WM-AR'!$I$7:$AS$3267,6,FALSE),"")</f>
        <v/>
      </c>
      <c r="N84" s="766" t="str">
        <f>IFERROR(VLOOKUP($I84,'WM-AR'!$I$7:$AS$3267,8,FALSE),"")</f>
        <v/>
      </c>
      <c r="O84" s="766" t="str">
        <f>IFERROR(VLOOKUP($I84,'WM-AR'!$I$7:$AS$3267,10,FALSE),"")</f>
        <v/>
      </c>
      <c r="P84" s="766" t="str">
        <f>IFERROR(VLOOKUP($I84,'WM-AR'!$I$7:$AS$3267,12,FALSE),"")</f>
        <v/>
      </c>
      <c r="Q84" s="766" t="str">
        <f>IFERROR(VLOOKUP($I84,'WM-AR'!$I$7:$AS$3267,14,FALSE),"")</f>
        <v/>
      </c>
      <c r="R84" s="766" t="str">
        <f>IFERROR(VLOOKUP($I84,'WM-AR'!$I$7:$AS$3267,16,FALSE),"")</f>
        <v/>
      </c>
      <c r="S84" s="766" t="str">
        <f>IFERROR(VLOOKUP($I84,'WM-AR'!$I$7:$AS$3267,18,FALSE),"")</f>
        <v/>
      </c>
      <c r="T84" s="766" t="str">
        <f>IFERROR(VLOOKUP($I84,'WM-AR'!$I$7:$AS$3267,20,FALSE),"")</f>
        <v/>
      </c>
      <c r="U84" s="766" t="str">
        <f>IFERROR(VLOOKUP($I84,'WM-AR'!$I$7:$AS$3267,22,FALSE),"")</f>
        <v/>
      </c>
      <c r="V84" s="766" t="str">
        <f>IFERROR(VLOOKUP($I84,'WM-AR'!$I$7:$AS$3267,24,FALSE),"")</f>
        <v/>
      </c>
      <c r="W84" s="766" t="str">
        <f>IFERROR(VLOOKUP($I84,'WM-AR'!$I$7:$AS$3267,25,FALSE),"")</f>
        <v/>
      </c>
      <c r="X84" s="766" t="str">
        <f>IFERROR(VLOOKUP($I84,'WM-AR'!$I$7:$AS$3267,26,FALSE),"")</f>
        <v/>
      </c>
      <c r="Y84" s="766" t="str">
        <f>IFERROR(VLOOKUP($I84,'WM-AR'!$I$7:$AS$3267,27,FALSE),"")</f>
        <v/>
      </c>
      <c r="Z84" s="766" t="str">
        <f>IFERROR(VLOOKUP($I84,'WM-AR'!$I$7:$AS$3267,28,FALSE),"")</f>
        <v/>
      </c>
      <c r="AA84" s="766" t="str">
        <f>IFERROR(VLOOKUP($I84,'WM-AR'!$I$7:$AS$3267,29,FALSE),"")</f>
        <v/>
      </c>
      <c r="AB84" s="766" t="str">
        <f>IFERROR(VLOOKUP($I84,'WM-AR'!$I$7:$AS$3267,30,FALSE),"")</f>
        <v/>
      </c>
      <c r="AC84" s="766" t="str">
        <f>IFERROR(VLOOKUP($I84,'WM-AR'!$I$7:$AS$3267,31,FALSE),"")</f>
        <v/>
      </c>
      <c r="AD84" s="766" t="str">
        <f>IFERROR(VLOOKUP($I84,'WM-AR'!$I$7:$AS$3267,32,FALSE),"")</f>
        <v/>
      </c>
      <c r="AE84" s="766" t="str">
        <f>IFERROR(VLOOKUP($I84,'WM-AR'!$I$7:$AS$3267,33,FALSE),"")</f>
        <v/>
      </c>
      <c r="AF84" s="817"/>
      <c r="AG84" s="1397"/>
      <c r="AH84" s="1397"/>
      <c r="AI84" s="1135"/>
      <c r="AJ84" s="1135" t="str">
        <f>K84</f>
        <v/>
      </c>
      <c r="AK84" s="905"/>
    </row>
    <row r="85" spans="2:37" ht="39.6" customHeight="1" collapsed="1">
      <c r="B85" s="1127"/>
      <c r="C85" s="1165"/>
      <c r="D85" s="1165"/>
      <c r="E85" s="1165"/>
      <c r="F85" s="1165"/>
      <c r="G85" s="1131" t="s">
        <v>2524</v>
      </c>
      <c r="H85" s="1131" t="s">
        <v>4209</v>
      </c>
      <c r="I85" s="1130" t="str">
        <f t="shared" ref="I85:I93" si="16">LEFT(H85,14)</f>
        <v>A03AD329-00001</v>
      </c>
      <c r="J85" s="1132"/>
      <c r="K85" s="1132" t="str">
        <f>IFERROR(VLOOKUP($I85,'WM-AR'!$I$7:$AS$3267,34,FALSE),"")</f>
        <v>EA</v>
      </c>
      <c r="L85" s="1132" t="str">
        <f>IFERROR(VLOOKUP($I85,'WM-AR'!$I$7:$AS$3267,4,FALSE),"")</f>
        <v>Concrete Work</v>
      </c>
      <c r="M85" s="1132" t="str">
        <f>IFERROR(VLOOKUP($I85,'WM-AR'!$I$7:$AS$3267,6,FALSE),"")</f>
        <v>Substructure Work</v>
      </c>
      <c r="N85" s="1132" t="str">
        <f>IFERROR(VLOOKUP($I85,'WM-AR'!$I$7:$AS$3267,8,FALSE),"")</f>
        <v>Anchor Bolt (Purchase &amp; Installation)</v>
      </c>
      <c r="O85" s="1132">
        <f>IFERROR(VLOOKUP($I85,'WM-AR'!$I$7:$AS$3267,10,FALSE),"")</f>
        <v>0</v>
      </c>
      <c r="P85" s="1132">
        <f>IFERROR(VLOOKUP($I85,'WM-AR'!$I$7:$AS$3267,12,FALSE),"")</f>
        <v>0</v>
      </c>
      <c r="Q85" s="1132">
        <f>IFERROR(VLOOKUP($I85,'WM-AR'!$I$7:$AS$3267,14,FALSE),"")</f>
        <v>0</v>
      </c>
      <c r="R85" s="1132">
        <f>IFERROR(VLOOKUP($I85,'WM-AR'!$I$7:$AS$3267,16,FALSE),"")</f>
        <v>0</v>
      </c>
      <c r="S85" s="1132">
        <f>IFERROR(VLOOKUP($I85,'WM-AR'!$I$7:$AS$3267,18,FALSE),"")</f>
        <v>0</v>
      </c>
      <c r="T85" s="1132">
        <f>IFERROR(VLOOKUP($I85,'WM-AR'!$I$7:$AS$3267,20,FALSE),"")</f>
        <v>0</v>
      </c>
      <c r="U85" s="1132">
        <f>IFERROR(VLOOKUP($I85,'WM-AR'!$I$7:$AS$3267,22,FALSE),"")</f>
        <v>0</v>
      </c>
      <c r="V85" s="1132" t="str">
        <f>IFERROR(VLOOKUP($I85,'WM-AR'!$I$7:$AS$3267,24,FALSE),"")</f>
        <v>M12</v>
      </c>
      <c r="W85" s="1132">
        <f>IFERROR(VLOOKUP($I85,'WM-AR'!$I$7:$AS$3267,25,FALSE),"")</f>
        <v>0</v>
      </c>
      <c r="X85" s="1132">
        <f>IFERROR(VLOOKUP($I85,'WM-AR'!$I$7:$AS$3267,26,FALSE),"")</f>
        <v>0</v>
      </c>
      <c r="Y85" s="1132">
        <f>IFERROR(VLOOKUP($I85,'WM-AR'!$I$7:$AS$3267,27,FALSE),"")</f>
        <v>0</v>
      </c>
      <c r="Z85" s="1132">
        <f>IFERROR(VLOOKUP($I85,'WM-AR'!$I$7:$AS$3267,28,FALSE),"")</f>
        <v>0</v>
      </c>
      <c r="AA85" s="1132">
        <f>IFERROR(VLOOKUP($I85,'WM-AR'!$I$7:$AS$3267,29,FALSE),"")</f>
        <v>0</v>
      </c>
      <c r="AB85" s="1132">
        <f>IFERROR(VLOOKUP($I85,'WM-AR'!$I$7:$AS$3267,30,FALSE),"")</f>
        <v>0</v>
      </c>
      <c r="AC85" s="1132">
        <f>IFERROR(VLOOKUP($I85,'WM-AR'!$I$7:$AS$3267,31,FALSE),"")</f>
        <v>0</v>
      </c>
      <c r="AD85" s="1132">
        <f>IFERROR(VLOOKUP($I85,'WM-AR'!$I$7:$AS$3267,32,FALSE),"")</f>
        <v>0</v>
      </c>
      <c r="AE85" s="1132" t="str">
        <f>IFERROR(VLOOKUP($I85,'WM-AR'!$I$7:$AS$3267,33,FALSE),"")</f>
        <v/>
      </c>
      <c r="AF85" s="1353"/>
      <c r="AG85" s="1392" t="s">
        <v>4195</v>
      </c>
      <c r="AH85" s="1392" t="s">
        <v>4195</v>
      </c>
      <c r="AI85" s="1135"/>
      <c r="AJ85" s="1135" t="str">
        <f t="shared" ref="AJ85:AJ93" si="17">K85</f>
        <v>EA</v>
      </c>
      <c r="AK85" s="1136"/>
    </row>
    <row r="86" spans="2:37" ht="39.6" customHeight="1">
      <c r="B86" s="1111"/>
      <c r="C86" s="1166"/>
      <c r="D86" s="1166"/>
      <c r="E86" s="1166"/>
      <c r="F86" s="1166"/>
      <c r="G86" s="843" t="s">
        <v>2525</v>
      </c>
      <c r="H86" s="843" t="s">
        <v>4210</v>
      </c>
      <c r="I86" s="712" t="str">
        <f t="shared" si="16"/>
        <v>A03AD329-00002</v>
      </c>
      <c r="J86" s="714"/>
      <c r="K86" s="714" t="str">
        <f>IFERROR(VLOOKUP($I86,'WM-AR'!$I$7:$AS$3267,34,FALSE),"")</f>
        <v>EA</v>
      </c>
      <c r="L86" s="714" t="str">
        <f>IFERROR(VLOOKUP($I86,'WM-AR'!$I$7:$AS$3267,4,FALSE),"")</f>
        <v>Concrete Work</v>
      </c>
      <c r="M86" s="714" t="str">
        <f>IFERROR(VLOOKUP($I86,'WM-AR'!$I$7:$AS$3267,6,FALSE),"")</f>
        <v>Substructure Work</v>
      </c>
      <c r="N86" s="714" t="str">
        <f>IFERROR(VLOOKUP($I86,'WM-AR'!$I$7:$AS$3267,8,FALSE),"")</f>
        <v>Anchor Bolt (Purchase &amp; Installation)</v>
      </c>
      <c r="O86" s="714">
        <f>IFERROR(VLOOKUP($I86,'WM-AR'!$I$7:$AS$3267,10,FALSE),"")</f>
        <v>0</v>
      </c>
      <c r="P86" s="714">
        <f>IFERROR(VLOOKUP($I86,'WM-AR'!$I$7:$AS$3267,12,FALSE),"")</f>
        <v>0</v>
      </c>
      <c r="Q86" s="714">
        <f>IFERROR(VLOOKUP($I86,'WM-AR'!$I$7:$AS$3267,14,FALSE),"")</f>
        <v>0</v>
      </c>
      <c r="R86" s="714">
        <f>IFERROR(VLOOKUP($I86,'WM-AR'!$I$7:$AS$3267,16,FALSE),"")</f>
        <v>0</v>
      </c>
      <c r="S86" s="714">
        <f>IFERROR(VLOOKUP($I86,'WM-AR'!$I$7:$AS$3267,18,FALSE),"")</f>
        <v>0</v>
      </c>
      <c r="T86" s="714">
        <f>IFERROR(VLOOKUP($I86,'WM-AR'!$I$7:$AS$3267,20,FALSE),"")</f>
        <v>0</v>
      </c>
      <c r="U86" s="714">
        <f>IFERROR(VLOOKUP($I86,'WM-AR'!$I$7:$AS$3267,22,FALSE),"")</f>
        <v>0</v>
      </c>
      <c r="V86" s="714" t="str">
        <f>IFERROR(VLOOKUP($I86,'WM-AR'!$I$7:$AS$3267,24,FALSE),"")</f>
        <v>M16</v>
      </c>
      <c r="W86" s="714">
        <f>IFERROR(VLOOKUP($I86,'WM-AR'!$I$7:$AS$3267,25,FALSE),"")</f>
        <v>0</v>
      </c>
      <c r="X86" s="714">
        <f>IFERROR(VLOOKUP($I86,'WM-AR'!$I$7:$AS$3267,26,FALSE),"")</f>
        <v>0</v>
      </c>
      <c r="Y86" s="714">
        <f>IFERROR(VLOOKUP($I86,'WM-AR'!$I$7:$AS$3267,27,FALSE),"")</f>
        <v>0</v>
      </c>
      <c r="Z86" s="714">
        <f>IFERROR(VLOOKUP($I86,'WM-AR'!$I$7:$AS$3267,28,FALSE),"")</f>
        <v>0</v>
      </c>
      <c r="AA86" s="714">
        <f>IFERROR(VLOOKUP($I86,'WM-AR'!$I$7:$AS$3267,29,FALSE),"")</f>
        <v>0</v>
      </c>
      <c r="AB86" s="714">
        <f>IFERROR(VLOOKUP($I86,'WM-AR'!$I$7:$AS$3267,30,FALSE),"")</f>
        <v>0</v>
      </c>
      <c r="AC86" s="714">
        <f>IFERROR(VLOOKUP($I86,'WM-AR'!$I$7:$AS$3267,31,FALSE),"")</f>
        <v>0</v>
      </c>
      <c r="AD86" s="714">
        <f>IFERROR(VLOOKUP($I86,'WM-AR'!$I$7:$AS$3267,32,FALSE),"")</f>
        <v>0</v>
      </c>
      <c r="AE86" s="714" t="str">
        <f>IFERROR(VLOOKUP($I86,'WM-AR'!$I$7:$AS$3267,33,FALSE),"")</f>
        <v/>
      </c>
      <c r="AF86" s="1354"/>
      <c r="AG86" s="1393" t="s">
        <v>4195</v>
      </c>
      <c r="AH86" s="852" t="s">
        <v>4197</v>
      </c>
      <c r="AI86" s="854"/>
      <c r="AJ86" s="854" t="str">
        <f t="shared" si="17"/>
        <v>EA</v>
      </c>
      <c r="AK86" s="1114"/>
    </row>
    <row r="87" spans="2:37" ht="39.6" customHeight="1">
      <c r="B87" s="1116"/>
      <c r="C87" s="1167"/>
      <c r="D87" s="1167"/>
      <c r="E87" s="1167"/>
      <c r="F87" s="1167"/>
      <c r="G87" s="1120" t="s">
        <v>2526</v>
      </c>
      <c r="H87" s="1120" t="s">
        <v>4211</v>
      </c>
      <c r="I87" s="1119" t="str">
        <f t="shared" si="16"/>
        <v>A03AD329-00003</v>
      </c>
      <c r="J87" s="1121"/>
      <c r="K87" s="1121" t="str">
        <f>IFERROR(VLOOKUP($I87,'WM-AR'!$I$7:$AS$3267,34,FALSE),"")</f>
        <v>EA</v>
      </c>
      <c r="L87" s="1121" t="str">
        <f>IFERROR(VLOOKUP($I87,'WM-AR'!$I$7:$AS$3267,4,FALSE),"")</f>
        <v>Concrete Work</v>
      </c>
      <c r="M87" s="1121" t="str">
        <f>IFERROR(VLOOKUP($I87,'WM-AR'!$I$7:$AS$3267,6,FALSE),"")</f>
        <v>Substructure Work</v>
      </c>
      <c r="N87" s="1121" t="str">
        <f>IFERROR(VLOOKUP($I87,'WM-AR'!$I$7:$AS$3267,8,FALSE),"")</f>
        <v>Anchor Bolt (Purchase &amp; Installation)</v>
      </c>
      <c r="O87" s="1121">
        <f>IFERROR(VLOOKUP($I87,'WM-AR'!$I$7:$AS$3267,10,FALSE),"")</f>
        <v>0</v>
      </c>
      <c r="P87" s="1121">
        <f>IFERROR(VLOOKUP($I87,'WM-AR'!$I$7:$AS$3267,12,FALSE),"")</f>
        <v>0</v>
      </c>
      <c r="Q87" s="1121">
        <f>IFERROR(VLOOKUP($I87,'WM-AR'!$I$7:$AS$3267,14,FALSE),"")</f>
        <v>0</v>
      </c>
      <c r="R87" s="1121">
        <f>IFERROR(VLOOKUP($I87,'WM-AR'!$I$7:$AS$3267,16,FALSE),"")</f>
        <v>0</v>
      </c>
      <c r="S87" s="1121">
        <f>IFERROR(VLOOKUP($I87,'WM-AR'!$I$7:$AS$3267,18,FALSE),"")</f>
        <v>0</v>
      </c>
      <c r="T87" s="1121">
        <f>IFERROR(VLOOKUP($I87,'WM-AR'!$I$7:$AS$3267,20,FALSE),"")</f>
        <v>0</v>
      </c>
      <c r="U87" s="1121">
        <f>IFERROR(VLOOKUP($I87,'WM-AR'!$I$7:$AS$3267,22,FALSE),"")</f>
        <v>0</v>
      </c>
      <c r="V87" s="1121" t="str">
        <f>IFERROR(VLOOKUP($I87,'WM-AR'!$I$7:$AS$3267,24,FALSE),"")</f>
        <v>M20</v>
      </c>
      <c r="W87" s="1121">
        <f>IFERROR(VLOOKUP($I87,'WM-AR'!$I$7:$AS$3267,25,FALSE),"")</f>
        <v>0</v>
      </c>
      <c r="X87" s="1121">
        <f>IFERROR(VLOOKUP($I87,'WM-AR'!$I$7:$AS$3267,26,FALSE),"")</f>
        <v>0</v>
      </c>
      <c r="Y87" s="1121">
        <f>IFERROR(VLOOKUP($I87,'WM-AR'!$I$7:$AS$3267,27,FALSE),"")</f>
        <v>0</v>
      </c>
      <c r="Z87" s="1121">
        <f>IFERROR(VLOOKUP($I87,'WM-AR'!$I$7:$AS$3267,28,FALSE),"")</f>
        <v>0</v>
      </c>
      <c r="AA87" s="1121">
        <f>IFERROR(VLOOKUP($I87,'WM-AR'!$I$7:$AS$3267,29,FALSE),"")</f>
        <v>0</v>
      </c>
      <c r="AB87" s="1121">
        <f>IFERROR(VLOOKUP($I87,'WM-AR'!$I$7:$AS$3267,30,FALSE),"")</f>
        <v>0</v>
      </c>
      <c r="AC87" s="1121">
        <f>IFERROR(VLOOKUP($I87,'WM-AR'!$I$7:$AS$3267,31,FALSE),"")</f>
        <v>0</v>
      </c>
      <c r="AD87" s="1121">
        <f>IFERROR(VLOOKUP($I87,'WM-AR'!$I$7:$AS$3267,32,FALSE),"")</f>
        <v>0</v>
      </c>
      <c r="AE87" s="1121" t="str">
        <f>IFERROR(VLOOKUP($I87,'WM-AR'!$I$7:$AS$3267,33,FALSE),"")</f>
        <v/>
      </c>
      <c r="AF87" s="1355"/>
      <c r="AG87" s="1398" t="s">
        <v>4195</v>
      </c>
      <c r="AH87" s="1123" t="s">
        <v>4197</v>
      </c>
      <c r="AI87" s="1124"/>
      <c r="AJ87" s="1124" t="str">
        <f t="shared" si="17"/>
        <v>EA</v>
      </c>
      <c r="AK87" s="1125"/>
    </row>
    <row r="88" spans="2:37" ht="40.15" customHeight="1">
      <c r="B88" s="1127"/>
      <c r="C88" s="1165"/>
      <c r="D88" s="1165"/>
      <c r="E88" s="1165"/>
      <c r="F88" s="1165"/>
      <c r="G88" s="1131" t="s">
        <v>2527</v>
      </c>
      <c r="H88" s="1131" t="s">
        <v>4212</v>
      </c>
      <c r="I88" s="1130" t="str">
        <f t="shared" si="16"/>
        <v>A03AD030-00001</v>
      </c>
      <c r="J88" s="1132"/>
      <c r="K88" s="1132" t="str">
        <f>IFERROR(VLOOKUP($I88,'WM-AR'!$I$7:$AS$3267,34,FALSE),"")</f>
        <v>EA</v>
      </c>
      <c r="L88" s="1132" t="str">
        <f>IFERROR(VLOOKUP($I88,'WM-AR'!$I$7:$AS$3267,4,FALSE),"")</f>
        <v>Concrete Work</v>
      </c>
      <c r="M88" s="1132" t="str">
        <f>IFERROR(VLOOKUP($I88,'WM-AR'!$I$7:$AS$3267,6,FALSE),"")</f>
        <v>Substructure Work</v>
      </c>
      <c r="N88" s="1132" t="str">
        <f>IFERROR(VLOOKUP($I88,'WM-AR'!$I$7:$AS$3267,8,FALSE),"")</f>
        <v>Chemical Anchor Bolt</v>
      </c>
      <c r="O88" s="1132">
        <f>IFERROR(VLOOKUP($I88,'WM-AR'!$I$7:$AS$3267,10,FALSE),"")</f>
        <v>0</v>
      </c>
      <c r="P88" s="1132">
        <f>IFERROR(VLOOKUP($I88,'WM-AR'!$I$7:$AS$3267,12,FALSE),"")</f>
        <v>0</v>
      </c>
      <c r="Q88" s="1132">
        <f>IFERROR(VLOOKUP($I88,'WM-AR'!$I$7:$AS$3267,14,FALSE),"")</f>
        <v>0</v>
      </c>
      <c r="R88" s="1132">
        <f>IFERROR(VLOOKUP($I88,'WM-AR'!$I$7:$AS$3267,16,FALSE),"")</f>
        <v>0</v>
      </c>
      <c r="S88" s="1132">
        <f>IFERROR(VLOOKUP($I88,'WM-AR'!$I$7:$AS$3267,18,FALSE),"")</f>
        <v>0</v>
      </c>
      <c r="T88" s="1132" t="str">
        <f>IFERROR(VLOOKUP($I88,'WM-AR'!$I$7:$AS$3267,20,FALSE),"")</f>
        <v>Including injected Chemical material</v>
      </c>
      <c r="U88" s="1132">
        <f>IFERROR(VLOOKUP($I88,'WM-AR'!$I$7:$AS$3267,22,FALSE),"")</f>
        <v>0</v>
      </c>
      <c r="V88" s="1132" t="str">
        <f>IFERROR(VLOOKUP($I88,'WM-AR'!$I$7:$AS$3267,24,FALSE),"")</f>
        <v>M10</v>
      </c>
      <c r="W88" s="1132">
        <f>IFERROR(VLOOKUP($I88,'WM-AR'!$I$7:$AS$3267,25,FALSE),"")</f>
        <v>0</v>
      </c>
      <c r="X88" s="1132" t="str">
        <f>IFERROR(VLOOKUP($I88,'WM-AR'!$I$7:$AS$3267,26,FALSE),"")</f>
        <v/>
      </c>
      <c r="Y88" s="1132">
        <f>IFERROR(VLOOKUP($I88,'WM-AR'!$I$7:$AS$3267,27,FALSE),"")</f>
        <v>0</v>
      </c>
      <c r="Z88" s="1132">
        <f>IFERROR(VLOOKUP($I88,'WM-AR'!$I$7:$AS$3267,28,FALSE),"")</f>
        <v>0</v>
      </c>
      <c r="AA88" s="1132">
        <f>IFERROR(VLOOKUP($I88,'WM-AR'!$I$7:$AS$3267,29,FALSE),"")</f>
        <v>0</v>
      </c>
      <c r="AB88" s="1132">
        <f>IFERROR(VLOOKUP($I88,'WM-AR'!$I$7:$AS$3267,30,FALSE),"")</f>
        <v>0</v>
      </c>
      <c r="AC88" s="1132">
        <f>IFERROR(VLOOKUP($I88,'WM-AR'!$I$7:$AS$3267,31,FALSE),"")</f>
        <v>0</v>
      </c>
      <c r="AD88" s="1132">
        <f>IFERROR(VLOOKUP($I88,'WM-AR'!$I$7:$AS$3267,32,FALSE),"")</f>
        <v>0</v>
      </c>
      <c r="AE88" s="1132" t="str">
        <f>IFERROR(VLOOKUP($I88,'WM-AR'!$I$7:$AS$3267,33,FALSE),"")</f>
        <v/>
      </c>
      <c r="AF88" s="1353"/>
      <c r="AG88" s="1392" t="s">
        <v>4195</v>
      </c>
      <c r="AH88" s="1392" t="s">
        <v>4195</v>
      </c>
      <c r="AI88" s="1135"/>
      <c r="AJ88" s="1135" t="str">
        <f t="shared" si="17"/>
        <v>EA</v>
      </c>
      <c r="AK88" s="1136"/>
    </row>
    <row r="89" spans="2:37" ht="40.15" customHeight="1">
      <c r="B89" s="1111"/>
      <c r="C89" s="1166"/>
      <c r="D89" s="1166"/>
      <c r="E89" s="1166"/>
      <c r="F89" s="1166"/>
      <c r="G89" s="843" t="s">
        <v>2528</v>
      </c>
      <c r="H89" s="843" t="s">
        <v>4213</v>
      </c>
      <c r="I89" s="712" t="str">
        <f t="shared" si="16"/>
        <v>A03AD030-00002</v>
      </c>
      <c r="J89" s="714"/>
      <c r="K89" s="714" t="str">
        <f>IFERROR(VLOOKUP($I89,'WM-AR'!$I$7:$AS$3267,34,FALSE),"")</f>
        <v>EA</v>
      </c>
      <c r="L89" s="714" t="str">
        <f>IFERROR(VLOOKUP($I89,'WM-AR'!$I$7:$AS$3267,4,FALSE),"")</f>
        <v>Concrete Work</v>
      </c>
      <c r="M89" s="714" t="str">
        <f>IFERROR(VLOOKUP($I89,'WM-AR'!$I$7:$AS$3267,6,FALSE),"")</f>
        <v>Substructure Work</v>
      </c>
      <c r="N89" s="714" t="str">
        <f>IFERROR(VLOOKUP($I89,'WM-AR'!$I$7:$AS$3267,8,FALSE),"")</f>
        <v>Chemical Anchor Bolt</v>
      </c>
      <c r="O89" s="714">
        <f>IFERROR(VLOOKUP($I89,'WM-AR'!$I$7:$AS$3267,10,FALSE),"")</f>
        <v>0</v>
      </c>
      <c r="P89" s="714">
        <f>IFERROR(VLOOKUP($I89,'WM-AR'!$I$7:$AS$3267,12,FALSE),"")</f>
        <v>0</v>
      </c>
      <c r="Q89" s="714">
        <f>IFERROR(VLOOKUP($I89,'WM-AR'!$I$7:$AS$3267,14,FALSE),"")</f>
        <v>0</v>
      </c>
      <c r="R89" s="714">
        <f>IFERROR(VLOOKUP($I89,'WM-AR'!$I$7:$AS$3267,16,FALSE),"")</f>
        <v>0</v>
      </c>
      <c r="S89" s="714">
        <f>IFERROR(VLOOKUP($I89,'WM-AR'!$I$7:$AS$3267,18,FALSE),"")</f>
        <v>0</v>
      </c>
      <c r="T89" s="714" t="str">
        <f>IFERROR(VLOOKUP($I89,'WM-AR'!$I$7:$AS$3267,20,FALSE),"")</f>
        <v>Including injected Chemical material</v>
      </c>
      <c r="U89" s="714">
        <f>IFERROR(VLOOKUP($I89,'WM-AR'!$I$7:$AS$3267,22,FALSE),"")</f>
        <v>0</v>
      </c>
      <c r="V89" s="714" t="str">
        <f>IFERROR(VLOOKUP($I89,'WM-AR'!$I$7:$AS$3267,24,FALSE),"")</f>
        <v>M12</v>
      </c>
      <c r="W89" s="714">
        <f>IFERROR(VLOOKUP($I89,'WM-AR'!$I$7:$AS$3267,25,FALSE),"")</f>
        <v>0</v>
      </c>
      <c r="X89" s="714" t="str">
        <f>IFERROR(VLOOKUP($I89,'WM-AR'!$I$7:$AS$3267,26,FALSE),"")</f>
        <v/>
      </c>
      <c r="Y89" s="714">
        <f>IFERROR(VLOOKUP($I89,'WM-AR'!$I$7:$AS$3267,27,FALSE),"")</f>
        <v>0</v>
      </c>
      <c r="Z89" s="714">
        <f>IFERROR(VLOOKUP($I89,'WM-AR'!$I$7:$AS$3267,28,FALSE),"")</f>
        <v>0</v>
      </c>
      <c r="AA89" s="714">
        <f>IFERROR(VLOOKUP($I89,'WM-AR'!$I$7:$AS$3267,29,FALSE),"")</f>
        <v>0</v>
      </c>
      <c r="AB89" s="714">
        <f>IFERROR(VLOOKUP($I89,'WM-AR'!$I$7:$AS$3267,30,FALSE),"")</f>
        <v>0</v>
      </c>
      <c r="AC89" s="714">
        <f>IFERROR(VLOOKUP($I89,'WM-AR'!$I$7:$AS$3267,31,FALSE),"")</f>
        <v>0</v>
      </c>
      <c r="AD89" s="714">
        <f>IFERROR(VLOOKUP($I89,'WM-AR'!$I$7:$AS$3267,32,FALSE),"")</f>
        <v>0</v>
      </c>
      <c r="AE89" s="714" t="str">
        <f>IFERROR(VLOOKUP($I89,'WM-AR'!$I$7:$AS$3267,33,FALSE),"")</f>
        <v/>
      </c>
      <c r="AF89" s="1354"/>
      <c r="AG89" s="1393" t="s">
        <v>4195</v>
      </c>
      <c r="AH89" s="852" t="s">
        <v>4197</v>
      </c>
      <c r="AI89" s="854"/>
      <c r="AJ89" s="854" t="str">
        <f t="shared" si="17"/>
        <v>EA</v>
      </c>
      <c r="AK89" s="1114"/>
    </row>
    <row r="90" spans="2:37" ht="40.15" customHeight="1">
      <c r="B90" s="1116"/>
      <c r="C90" s="1167"/>
      <c r="D90" s="1167"/>
      <c r="E90" s="1167"/>
      <c r="F90" s="1167"/>
      <c r="G90" s="1120" t="s">
        <v>2529</v>
      </c>
      <c r="H90" s="1120" t="s">
        <v>4214</v>
      </c>
      <c r="I90" s="1119" t="str">
        <f t="shared" si="16"/>
        <v>A03AD030-00003</v>
      </c>
      <c r="J90" s="1121"/>
      <c r="K90" s="1121" t="str">
        <f>IFERROR(VLOOKUP($I90,'WM-AR'!$I$7:$AS$3267,34,FALSE),"")</f>
        <v>EA</v>
      </c>
      <c r="L90" s="1121" t="str">
        <f>IFERROR(VLOOKUP($I90,'WM-AR'!$I$7:$AS$3267,4,FALSE),"")</f>
        <v>Concrete Work</v>
      </c>
      <c r="M90" s="1121" t="str">
        <f>IFERROR(VLOOKUP($I90,'WM-AR'!$I$7:$AS$3267,6,FALSE),"")</f>
        <v>Substructure Work</v>
      </c>
      <c r="N90" s="1121" t="str">
        <f>IFERROR(VLOOKUP($I90,'WM-AR'!$I$7:$AS$3267,8,FALSE),"")</f>
        <v>Chemical Anchor Bolt</v>
      </c>
      <c r="O90" s="1121">
        <f>IFERROR(VLOOKUP($I90,'WM-AR'!$I$7:$AS$3267,10,FALSE),"")</f>
        <v>0</v>
      </c>
      <c r="P90" s="1121">
        <f>IFERROR(VLOOKUP($I90,'WM-AR'!$I$7:$AS$3267,12,FALSE),"")</f>
        <v>0</v>
      </c>
      <c r="Q90" s="1121">
        <f>IFERROR(VLOOKUP($I90,'WM-AR'!$I$7:$AS$3267,14,FALSE),"")</f>
        <v>0</v>
      </c>
      <c r="R90" s="1121">
        <f>IFERROR(VLOOKUP($I90,'WM-AR'!$I$7:$AS$3267,16,FALSE),"")</f>
        <v>0</v>
      </c>
      <c r="S90" s="1121">
        <f>IFERROR(VLOOKUP($I90,'WM-AR'!$I$7:$AS$3267,18,FALSE),"")</f>
        <v>0</v>
      </c>
      <c r="T90" s="1121" t="str">
        <f>IFERROR(VLOOKUP($I90,'WM-AR'!$I$7:$AS$3267,20,FALSE),"")</f>
        <v>Including injected Chemical material</v>
      </c>
      <c r="U90" s="1121">
        <f>IFERROR(VLOOKUP($I90,'WM-AR'!$I$7:$AS$3267,22,FALSE),"")</f>
        <v>0</v>
      </c>
      <c r="V90" s="1121" t="str">
        <f>IFERROR(VLOOKUP($I90,'WM-AR'!$I$7:$AS$3267,24,FALSE),"")</f>
        <v>M16</v>
      </c>
      <c r="W90" s="1121">
        <f>IFERROR(VLOOKUP($I90,'WM-AR'!$I$7:$AS$3267,25,FALSE),"")</f>
        <v>0</v>
      </c>
      <c r="X90" s="1121" t="str">
        <f>IFERROR(VLOOKUP($I90,'WM-AR'!$I$7:$AS$3267,26,FALSE),"")</f>
        <v/>
      </c>
      <c r="Y90" s="1121">
        <f>IFERROR(VLOOKUP($I90,'WM-AR'!$I$7:$AS$3267,27,FALSE),"")</f>
        <v>0</v>
      </c>
      <c r="Z90" s="1121">
        <f>IFERROR(VLOOKUP($I90,'WM-AR'!$I$7:$AS$3267,28,FALSE),"")</f>
        <v>0</v>
      </c>
      <c r="AA90" s="1121">
        <f>IFERROR(VLOOKUP($I90,'WM-AR'!$I$7:$AS$3267,29,FALSE),"")</f>
        <v>0</v>
      </c>
      <c r="AB90" s="1121">
        <f>IFERROR(VLOOKUP($I90,'WM-AR'!$I$7:$AS$3267,30,FALSE),"")</f>
        <v>0</v>
      </c>
      <c r="AC90" s="1121">
        <f>IFERROR(VLOOKUP($I90,'WM-AR'!$I$7:$AS$3267,31,FALSE),"")</f>
        <v>0</v>
      </c>
      <c r="AD90" s="1121">
        <f>IFERROR(VLOOKUP($I90,'WM-AR'!$I$7:$AS$3267,32,FALSE),"")</f>
        <v>0</v>
      </c>
      <c r="AE90" s="1121" t="str">
        <f>IFERROR(VLOOKUP($I90,'WM-AR'!$I$7:$AS$3267,33,FALSE),"")</f>
        <v/>
      </c>
      <c r="AF90" s="1355"/>
      <c r="AG90" s="1398" t="s">
        <v>4195</v>
      </c>
      <c r="AH90" s="1123" t="s">
        <v>4197</v>
      </c>
      <c r="AI90" s="1124"/>
      <c r="AJ90" s="1124" t="str">
        <f t="shared" si="17"/>
        <v>EA</v>
      </c>
      <c r="AK90" s="1125"/>
    </row>
    <row r="91" spans="2:37" ht="39.75" customHeight="1">
      <c r="B91" s="1127"/>
      <c r="C91" s="1165"/>
      <c r="D91" s="1165"/>
      <c r="E91" s="1165"/>
      <c r="F91" s="1165"/>
      <c r="G91" s="1131" t="s">
        <v>2530</v>
      </c>
      <c r="H91" s="1131" t="s">
        <v>4215</v>
      </c>
      <c r="I91" s="1130" t="str">
        <f t="shared" si="16"/>
        <v>A03AD031-00001</v>
      </c>
      <c r="J91" s="1132"/>
      <c r="K91" s="1132" t="str">
        <f>IFERROR(VLOOKUP($I91,'WM-AR'!$I$7:$AS$3267,34,FALSE),"")</f>
        <v>EA</v>
      </c>
      <c r="L91" s="1132" t="str">
        <f>IFERROR(VLOOKUP($I91,'WM-AR'!$I$7:$AS$3267,4,FALSE),"")</f>
        <v>Concrete Work</v>
      </c>
      <c r="M91" s="1132" t="str">
        <f>IFERROR(VLOOKUP($I91,'WM-AR'!$I$7:$AS$3267,6,FALSE),"")</f>
        <v>Substructure Work</v>
      </c>
      <c r="N91" s="1132" t="str">
        <f>IFERROR(VLOOKUP($I91,'WM-AR'!$I$7:$AS$3267,8,FALSE),"")</f>
        <v>Expansion Anchor Bolt</v>
      </c>
      <c r="O91" s="1132">
        <f>IFERROR(VLOOKUP($I91,'WM-AR'!$I$7:$AS$3267,10,FALSE),"")</f>
        <v>0</v>
      </c>
      <c r="P91" s="1132">
        <f>IFERROR(VLOOKUP($I91,'WM-AR'!$I$7:$AS$3267,12,FALSE),"")</f>
        <v>0</v>
      </c>
      <c r="Q91" s="1132">
        <f>IFERROR(VLOOKUP($I91,'WM-AR'!$I$7:$AS$3267,14,FALSE),"")</f>
        <v>0</v>
      </c>
      <c r="R91" s="1132">
        <f>IFERROR(VLOOKUP($I91,'WM-AR'!$I$7:$AS$3267,16,FALSE),"")</f>
        <v>0</v>
      </c>
      <c r="S91" s="1132">
        <f>IFERROR(VLOOKUP($I91,'WM-AR'!$I$7:$AS$3267,18,FALSE),"")</f>
        <v>0</v>
      </c>
      <c r="T91" s="1132">
        <f>IFERROR(VLOOKUP($I91,'WM-AR'!$I$7:$AS$3267,20,FALSE),"")</f>
        <v>0</v>
      </c>
      <c r="U91" s="1132">
        <f>IFERROR(VLOOKUP($I91,'WM-AR'!$I$7:$AS$3267,22,FALSE),"")</f>
        <v>0</v>
      </c>
      <c r="V91" s="1132" t="str">
        <f>IFERROR(VLOOKUP($I91,'WM-AR'!$I$7:$AS$3267,24,FALSE),"")</f>
        <v>M10</v>
      </c>
      <c r="W91" s="1132">
        <f>IFERROR(VLOOKUP($I91,'WM-AR'!$I$7:$AS$3267,25,FALSE),"")</f>
        <v>0</v>
      </c>
      <c r="X91" s="1132" t="str">
        <f>IFERROR(VLOOKUP($I91,'WM-AR'!$I$7:$AS$3267,26,FALSE),"")</f>
        <v/>
      </c>
      <c r="Y91" s="1132">
        <f>IFERROR(VLOOKUP($I91,'WM-AR'!$I$7:$AS$3267,27,FALSE),"")</f>
        <v>0</v>
      </c>
      <c r="Z91" s="1132">
        <f>IFERROR(VLOOKUP($I91,'WM-AR'!$I$7:$AS$3267,28,FALSE),"")</f>
        <v>0</v>
      </c>
      <c r="AA91" s="1132">
        <f>IFERROR(VLOOKUP($I91,'WM-AR'!$I$7:$AS$3267,29,FALSE),"")</f>
        <v>0</v>
      </c>
      <c r="AB91" s="1132">
        <f>IFERROR(VLOOKUP($I91,'WM-AR'!$I$7:$AS$3267,30,FALSE),"")</f>
        <v>0</v>
      </c>
      <c r="AC91" s="1132">
        <f>IFERROR(VLOOKUP($I91,'WM-AR'!$I$7:$AS$3267,31,FALSE),"")</f>
        <v>0</v>
      </c>
      <c r="AD91" s="1132">
        <f>IFERROR(VLOOKUP($I91,'WM-AR'!$I$7:$AS$3267,32,FALSE),"")</f>
        <v>0</v>
      </c>
      <c r="AE91" s="1132" t="str">
        <f>IFERROR(VLOOKUP($I91,'WM-AR'!$I$7:$AS$3267,33,FALSE),"")</f>
        <v/>
      </c>
      <c r="AF91" s="1353"/>
      <c r="AG91" s="1392" t="s">
        <v>4195</v>
      </c>
      <c r="AH91" s="1392" t="s">
        <v>4195</v>
      </c>
      <c r="AI91" s="1135"/>
      <c r="AJ91" s="1135" t="str">
        <f t="shared" si="17"/>
        <v>EA</v>
      </c>
      <c r="AK91" s="1136"/>
    </row>
    <row r="92" spans="2:37" ht="39.75" customHeight="1">
      <c r="B92" s="1111"/>
      <c r="C92" s="1166"/>
      <c r="D92" s="1166"/>
      <c r="E92" s="1166"/>
      <c r="F92" s="1166"/>
      <c r="G92" s="843" t="s">
        <v>2531</v>
      </c>
      <c r="H92" s="843" t="s">
        <v>4216</v>
      </c>
      <c r="I92" s="712" t="str">
        <f t="shared" si="16"/>
        <v>A03AD031-00002</v>
      </c>
      <c r="J92" s="714"/>
      <c r="K92" s="714" t="str">
        <f>IFERROR(VLOOKUP($I92,'WM-AR'!$I$7:$AS$3267,34,FALSE),"")</f>
        <v>EA</v>
      </c>
      <c r="L92" s="714" t="str">
        <f>IFERROR(VLOOKUP($I92,'WM-AR'!$I$7:$AS$3267,4,FALSE),"")</f>
        <v>Concrete Work</v>
      </c>
      <c r="M92" s="714" t="str">
        <f>IFERROR(VLOOKUP($I92,'WM-AR'!$I$7:$AS$3267,6,FALSE),"")</f>
        <v>Substructure Work</v>
      </c>
      <c r="N92" s="714" t="str">
        <f>IFERROR(VLOOKUP($I92,'WM-AR'!$I$7:$AS$3267,8,FALSE),"")</f>
        <v>Expansion Anchor Bolt</v>
      </c>
      <c r="O92" s="714">
        <f>IFERROR(VLOOKUP($I92,'WM-AR'!$I$7:$AS$3267,10,FALSE),"")</f>
        <v>0</v>
      </c>
      <c r="P92" s="714">
        <f>IFERROR(VLOOKUP($I92,'WM-AR'!$I$7:$AS$3267,12,FALSE),"")</f>
        <v>0</v>
      </c>
      <c r="Q92" s="714">
        <f>IFERROR(VLOOKUP($I92,'WM-AR'!$I$7:$AS$3267,14,FALSE),"")</f>
        <v>0</v>
      </c>
      <c r="R92" s="714">
        <f>IFERROR(VLOOKUP($I92,'WM-AR'!$I$7:$AS$3267,16,FALSE),"")</f>
        <v>0</v>
      </c>
      <c r="S92" s="714">
        <f>IFERROR(VLOOKUP($I92,'WM-AR'!$I$7:$AS$3267,18,FALSE),"")</f>
        <v>0</v>
      </c>
      <c r="T92" s="714">
        <f>IFERROR(VLOOKUP($I92,'WM-AR'!$I$7:$AS$3267,20,FALSE),"")</f>
        <v>0</v>
      </c>
      <c r="U92" s="714">
        <f>IFERROR(VLOOKUP($I92,'WM-AR'!$I$7:$AS$3267,22,FALSE),"")</f>
        <v>0</v>
      </c>
      <c r="V92" s="714" t="str">
        <f>IFERROR(VLOOKUP($I92,'WM-AR'!$I$7:$AS$3267,24,FALSE),"")</f>
        <v>M12</v>
      </c>
      <c r="W92" s="714">
        <f>IFERROR(VLOOKUP($I92,'WM-AR'!$I$7:$AS$3267,25,FALSE),"")</f>
        <v>0</v>
      </c>
      <c r="X92" s="714" t="str">
        <f>IFERROR(VLOOKUP($I92,'WM-AR'!$I$7:$AS$3267,26,FALSE),"")</f>
        <v/>
      </c>
      <c r="Y92" s="714">
        <f>IFERROR(VLOOKUP($I92,'WM-AR'!$I$7:$AS$3267,27,FALSE),"")</f>
        <v>0</v>
      </c>
      <c r="Z92" s="714">
        <f>IFERROR(VLOOKUP($I92,'WM-AR'!$I$7:$AS$3267,28,FALSE),"")</f>
        <v>0</v>
      </c>
      <c r="AA92" s="714">
        <f>IFERROR(VLOOKUP($I92,'WM-AR'!$I$7:$AS$3267,29,FALSE),"")</f>
        <v>0</v>
      </c>
      <c r="AB92" s="714">
        <f>IFERROR(VLOOKUP($I92,'WM-AR'!$I$7:$AS$3267,30,FALSE),"")</f>
        <v>0</v>
      </c>
      <c r="AC92" s="714">
        <f>IFERROR(VLOOKUP($I92,'WM-AR'!$I$7:$AS$3267,31,FALSE),"")</f>
        <v>0</v>
      </c>
      <c r="AD92" s="714">
        <f>IFERROR(VLOOKUP($I92,'WM-AR'!$I$7:$AS$3267,32,FALSE),"")</f>
        <v>0</v>
      </c>
      <c r="AE92" s="714" t="str">
        <f>IFERROR(VLOOKUP($I92,'WM-AR'!$I$7:$AS$3267,33,FALSE),"")</f>
        <v/>
      </c>
      <c r="AF92" s="1354"/>
      <c r="AG92" s="1393" t="s">
        <v>4195</v>
      </c>
      <c r="AH92" s="852" t="s">
        <v>4197</v>
      </c>
      <c r="AI92" s="854"/>
      <c r="AJ92" s="854" t="str">
        <f t="shared" si="17"/>
        <v>EA</v>
      </c>
      <c r="AK92" s="1114"/>
    </row>
    <row r="93" spans="2:37" ht="39.75" customHeight="1">
      <c r="B93" s="1116"/>
      <c r="C93" s="1167"/>
      <c r="D93" s="1167"/>
      <c r="E93" s="1167"/>
      <c r="F93" s="1167"/>
      <c r="G93" s="1120" t="s">
        <v>2532</v>
      </c>
      <c r="H93" s="1120" t="s">
        <v>4217</v>
      </c>
      <c r="I93" s="1119" t="str">
        <f t="shared" si="16"/>
        <v>A03AD031-00003</v>
      </c>
      <c r="J93" s="1121"/>
      <c r="K93" s="1121" t="str">
        <f>IFERROR(VLOOKUP($I93,'WM-AR'!$I$7:$AS$3267,34,FALSE),"")</f>
        <v>EA</v>
      </c>
      <c r="L93" s="1121" t="str">
        <f>IFERROR(VLOOKUP($I93,'WM-AR'!$I$7:$AS$3267,4,FALSE),"")</f>
        <v>Concrete Work</v>
      </c>
      <c r="M93" s="1121" t="str">
        <f>IFERROR(VLOOKUP($I93,'WM-AR'!$I$7:$AS$3267,6,FALSE),"")</f>
        <v>Substructure Work</v>
      </c>
      <c r="N93" s="1121" t="str">
        <f>IFERROR(VLOOKUP($I93,'WM-AR'!$I$7:$AS$3267,8,FALSE),"")</f>
        <v>Expansion Anchor Bolt</v>
      </c>
      <c r="O93" s="1121">
        <f>IFERROR(VLOOKUP($I93,'WM-AR'!$I$7:$AS$3267,10,FALSE),"")</f>
        <v>0</v>
      </c>
      <c r="P93" s="1121">
        <f>IFERROR(VLOOKUP($I93,'WM-AR'!$I$7:$AS$3267,12,FALSE),"")</f>
        <v>0</v>
      </c>
      <c r="Q93" s="1121">
        <f>IFERROR(VLOOKUP($I93,'WM-AR'!$I$7:$AS$3267,14,FALSE),"")</f>
        <v>0</v>
      </c>
      <c r="R93" s="1121">
        <f>IFERROR(VLOOKUP($I93,'WM-AR'!$I$7:$AS$3267,16,FALSE),"")</f>
        <v>0</v>
      </c>
      <c r="S93" s="1121">
        <f>IFERROR(VLOOKUP($I93,'WM-AR'!$I$7:$AS$3267,18,FALSE),"")</f>
        <v>0</v>
      </c>
      <c r="T93" s="1121">
        <f>IFERROR(VLOOKUP($I93,'WM-AR'!$I$7:$AS$3267,20,FALSE),"")</f>
        <v>0</v>
      </c>
      <c r="U93" s="1121">
        <f>IFERROR(VLOOKUP($I93,'WM-AR'!$I$7:$AS$3267,22,FALSE),"")</f>
        <v>0</v>
      </c>
      <c r="V93" s="1121" t="str">
        <f>IFERROR(VLOOKUP($I93,'WM-AR'!$I$7:$AS$3267,24,FALSE),"")</f>
        <v>M16</v>
      </c>
      <c r="W93" s="1121">
        <f>IFERROR(VLOOKUP($I93,'WM-AR'!$I$7:$AS$3267,25,FALSE),"")</f>
        <v>0</v>
      </c>
      <c r="X93" s="1121" t="str">
        <f>IFERROR(VLOOKUP($I93,'WM-AR'!$I$7:$AS$3267,26,FALSE),"")</f>
        <v/>
      </c>
      <c r="Y93" s="1121">
        <f>IFERROR(VLOOKUP($I93,'WM-AR'!$I$7:$AS$3267,27,FALSE),"")</f>
        <v>0</v>
      </c>
      <c r="Z93" s="1121">
        <f>IFERROR(VLOOKUP($I93,'WM-AR'!$I$7:$AS$3267,28,FALSE),"")</f>
        <v>0</v>
      </c>
      <c r="AA93" s="1121">
        <f>IFERROR(VLOOKUP($I93,'WM-AR'!$I$7:$AS$3267,29,FALSE),"")</f>
        <v>0</v>
      </c>
      <c r="AB93" s="1121">
        <f>IFERROR(VLOOKUP($I93,'WM-AR'!$I$7:$AS$3267,30,FALSE),"")</f>
        <v>0</v>
      </c>
      <c r="AC93" s="1121">
        <f>IFERROR(VLOOKUP($I93,'WM-AR'!$I$7:$AS$3267,31,FALSE),"")</f>
        <v>0</v>
      </c>
      <c r="AD93" s="1121">
        <f>IFERROR(VLOOKUP($I93,'WM-AR'!$I$7:$AS$3267,32,FALSE),"")</f>
        <v>0</v>
      </c>
      <c r="AE93" s="1121" t="str">
        <f>IFERROR(VLOOKUP($I93,'WM-AR'!$I$7:$AS$3267,33,FALSE),"")</f>
        <v/>
      </c>
      <c r="AF93" s="1355"/>
      <c r="AG93" s="1398" t="s">
        <v>4195</v>
      </c>
      <c r="AH93" s="1123" t="s">
        <v>4197</v>
      </c>
      <c r="AI93" s="1124"/>
      <c r="AJ93" s="1124" t="str">
        <f t="shared" si="17"/>
        <v>EA</v>
      </c>
      <c r="AK93" s="1125"/>
    </row>
    <row r="94" spans="2:37" s="658" customFormat="1" ht="20.100000000000001" customHeight="1">
      <c r="B94" s="802"/>
      <c r="C94" s="662"/>
      <c r="D94" s="662"/>
      <c r="E94" s="662"/>
      <c r="F94" s="662"/>
      <c r="G94" s="662"/>
      <c r="H94" s="662"/>
      <c r="I94" s="652"/>
      <c r="J94" s="664"/>
      <c r="K94" s="664"/>
      <c r="L94" s="664"/>
      <c r="M94" s="664"/>
      <c r="N94" s="664"/>
      <c r="O94" s="664"/>
      <c r="P94" s="664"/>
      <c r="Q94" s="664"/>
      <c r="R94" s="664"/>
      <c r="S94" s="664"/>
      <c r="T94" s="664"/>
      <c r="U94" s="664"/>
      <c r="V94" s="664"/>
      <c r="W94" s="664"/>
      <c r="X94" s="664"/>
      <c r="Y94" s="664"/>
      <c r="Z94" s="664"/>
      <c r="AA94" s="664"/>
      <c r="AB94" s="664"/>
      <c r="AC94" s="664"/>
      <c r="AD94" s="664"/>
      <c r="AE94" s="664"/>
      <c r="AF94" s="659"/>
      <c r="AG94" s="665"/>
      <c r="AH94" s="665"/>
      <c r="AI94" s="666"/>
      <c r="AJ94" s="666"/>
      <c r="AK94" s="662"/>
    </row>
    <row r="95" spans="2:37" s="658" customFormat="1" ht="20.100000000000001" customHeight="1">
      <c r="B95" s="1261"/>
      <c r="C95" s="1386" t="s">
        <v>4207</v>
      </c>
      <c r="D95" s="648"/>
      <c r="E95" s="648"/>
      <c r="F95" s="646" t="s">
        <v>4218</v>
      </c>
      <c r="G95" s="1057"/>
      <c r="H95" s="1057"/>
      <c r="I95" s="1262"/>
      <c r="J95" s="1263"/>
      <c r="K95" s="805"/>
      <c r="L95" s="805"/>
      <c r="M95" s="806"/>
      <c r="N95" s="806"/>
      <c r="O95" s="806"/>
      <c r="P95" s="806"/>
      <c r="Q95" s="806"/>
      <c r="R95" s="806"/>
      <c r="S95" s="806"/>
      <c r="T95" s="806"/>
      <c r="U95" s="806"/>
      <c r="V95" s="806"/>
      <c r="W95" s="806"/>
      <c r="X95" s="806"/>
      <c r="Y95" s="806"/>
      <c r="Z95" s="806"/>
      <c r="AA95" s="806"/>
      <c r="AB95" s="806"/>
      <c r="AC95" s="806"/>
      <c r="AD95" s="806"/>
      <c r="AE95" s="806"/>
      <c r="AF95" s="806"/>
      <c r="AG95" s="806"/>
      <c r="AH95" s="806"/>
    </row>
    <row r="96" spans="2:37" s="658" customFormat="1" ht="20.100000000000001" customHeight="1">
      <c r="B96" s="802"/>
      <c r="C96" s="662"/>
      <c r="D96" s="662"/>
      <c r="E96" s="662"/>
      <c r="F96" s="662"/>
      <c r="G96" s="662"/>
      <c r="H96" s="662"/>
      <c r="I96" s="652"/>
      <c r="J96" s="664"/>
      <c r="K96" s="664"/>
      <c r="L96" s="664"/>
      <c r="M96" s="664"/>
      <c r="N96" s="664"/>
      <c r="O96" s="664"/>
      <c r="P96" s="664"/>
      <c r="Q96" s="664"/>
      <c r="R96" s="664"/>
      <c r="S96" s="664"/>
      <c r="T96" s="664"/>
      <c r="U96" s="664"/>
      <c r="V96" s="664"/>
      <c r="W96" s="664"/>
      <c r="X96" s="664"/>
      <c r="Y96" s="664"/>
      <c r="Z96" s="664"/>
      <c r="AA96" s="664"/>
      <c r="AB96" s="664"/>
      <c r="AC96" s="664"/>
      <c r="AD96" s="664"/>
      <c r="AE96" s="664"/>
      <c r="AF96" s="659"/>
      <c r="AG96" s="665"/>
      <c r="AH96" s="665"/>
      <c r="AI96" s="666"/>
      <c r="AJ96" s="666"/>
      <c r="AK96" s="662"/>
    </row>
    <row r="97" spans="2:37" ht="34.9" customHeight="1">
      <c r="B97" s="808" t="str" cm="1">
        <f t="array" aca="1" ref="B97" ca="1">_xlfn.IFNA(INDIRECT("Family_표준_구성도!B"&amp;MATCH(F97,INDIRECT("Family_표준_구성도!"&amp;"C:C"),0)),"")</f>
        <v>13.5.1.2.1</v>
      </c>
      <c r="C97" s="668"/>
      <c r="D97" s="809"/>
      <c r="E97" s="46" t="s">
        <v>4192</v>
      </c>
      <c r="F97" s="811" t="s">
        <v>1608</v>
      </c>
      <c r="G97" s="1079"/>
      <c r="H97" s="1079"/>
      <c r="I97" s="674"/>
      <c r="J97" s="674"/>
      <c r="K97" s="674"/>
      <c r="L97" s="674"/>
      <c r="M97" s="674"/>
      <c r="N97" s="675"/>
      <c r="O97" s="676"/>
      <c r="P97" s="677"/>
      <c r="Q97" s="677"/>
      <c r="R97" s="677"/>
      <c r="S97" s="677"/>
      <c r="T97" s="677"/>
      <c r="U97" s="677"/>
      <c r="V97" s="678"/>
      <c r="W97" s="679"/>
      <c r="X97" s="679"/>
      <c r="Y97" s="679"/>
      <c r="Z97" s="679"/>
      <c r="AA97" s="679"/>
      <c r="AB97" s="679"/>
      <c r="AC97" s="679"/>
      <c r="AD97" s="679"/>
      <c r="AE97" s="679"/>
      <c r="AF97" s="902"/>
      <c r="AG97" s="682"/>
      <c r="AH97" s="682"/>
      <c r="AI97" s="682"/>
      <c r="AJ97" s="682"/>
      <c r="AK97" s="903"/>
    </row>
    <row r="98" spans="2:37" ht="49.9" hidden="1" customHeight="1" outlineLevel="1">
      <c r="B98" s="772"/>
      <c r="C98" s="773"/>
      <c r="D98" s="773"/>
      <c r="E98" s="773"/>
      <c r="F98" s="773"/>
      <c r="G98" s="759" t="str">
        <f>N98&amp;" "&amp;IF(Q98=0,"",Q98)</f>
        <v xml:space="preserve"> </v>
      </c>
      <c r="H98" s="817"/>
      <c r="I98" s="765" t="str">
        <f>LEFT(H98,14)</f>
        <v/>
      </c>
      <c r="J98" s="766"/>
      <c r="K98" s="766" t="str">
        <f>IFERROR(VLOOKUP($I98,'WM-AR'!$I$7:$AS$3267,34,FALSE),"")</f>
        <v/>
      </c>
      <c r="L98" s="766" t="str">
        <f>IFERROR(VLOOKUP($I98,'WM-AR'!$I$7:$AS$3267,4,FALSE),"")</f>
        <v/>
      </c>
      <c r="M98" s="766" t="str">
        <f>IFERROR(VLOOKUP($I98,'WM-AR'!$I$7:$AS$3267,6,FALSE),"")</f>
        <v/>
      </c>
      <c r="N98" s="766" t="str">
        <f>IFERROR(VLOOKUP($I98,'WM-AR'!$I$7:$AS$3267,8,FALSE),"")</f>
        <v/>
      </c>
      <c r="O98" s="766" t="str">
        <f>IFERROR(VLOOKUP($I98,'WM-AR'!$I$7:$AS$3267,10,FALSE),"")</f>
        <v/>
      </c>
      <c r="P98" s="766" t="str">
        <f>IFERROR(VLOOKUP($I98,'WM-AR'!$I$7:$AS$3267,12,FALSE),"")</f>
        <v/>
      </c>
      <c r="Q98" s="766" t="str">
        <f>IFERROR(VLOOKUP($I98,'WM-AR'!$I$7:$AS$3267,14,FALSE),"")</f>
        <v/>
      </c>
      <c r="R98" s="766" t="str">
        <f>IFERROR(VLOOKUP($I98,'WM-AR'!$I$7:$AS$3267,16,FALSE),"")</f>
        <v/>
      </c>
      <c r="S98" s="766" t="str">
        <f>IFERROR(VLOOKUP($I98,'WM-AR'!$I$7:$AS$3267,18,FALSE),"")</f>
        <v/>
      </c>
      <c r="T98" s="766" t="str">
        <f>IFERROR(VLOOKUP($I98,'WM-AR'!$I$7:$AS$3267,20,FALSE),"")</f>
        <v/>
      </c>
      <c r="U98" s="766" t="str">
        <f>IFERROR(VLOOKUP($I98,'WM-AR'!$I$7:$AS$3267,22,FALSE),"")</f>
        <v/>
      </c>
      <c r="V98" s="766" t="str">
        <f>IFERROR(VLOOKUP($I98,'WM-AR'!$I$7:$AS$3267,24,FALSE),"")</f>
        <v/>
      </c>
      <c r="W98" s="766" t="str">
        <f>IFERROR(VLOOKUP($I98,'WM-AR'!$I$7:$AS$3267,25,FALSE),"")</f>
        <v/>
      </c>
      <c r="X98" s="766" t="str">
        <f>IFERROR(VLOOKUP($I98,'WM-AR'!$I$7:$AS$3267,26,FALSE),"")</f>
        <v/>
      </c>
      <c r="Y98" s="766" t="str">
        <f>IFERROR(VLOOKUP($I98,'WM-AR'!$I$7:$AS$3267,27,FALSE),"")</f>
        <v/>
      </c>
      <c r="Z98" s="766" t="str">
        <f>IFERROR(VLOOKUP($I98,'WM-AR'!$I$7:$AS$3267,28,FALSE),"")</f>
        <v/>
      </c>
      <c r="AA98" s="766" t="str">
        <f>IFERROR(VLOOKUP($I98,'WM-AR'!$I$7:$AS$3267,29,FALSE),"")</f>
        <v/>
      </c>
      <c r="AB98" s="766" t="str">
        <f>IFERROR(VLOOKUP($I98,'WM-AR'!$I$7:$AS$3267,30,FALSE),"")</f>
        <v/>
      </c>
      <c r="AC98" s="766" t="str">
        <f>IFERROR(VLOOKUP($I98,'WM-AR'!$I$7:$AS$3267,31,FALSE),"")</f>
        <v/>
      </c>
      <c r="AD98" s="766" t="str">
        <f>IFERROR(VLOOKUP($I98,'WM-AR'!$I$7:$AS$3267,32,FALSE),"")</f>
        <v/>
      </c>
      <c r="AE98" s="766" t="str">
        <f>IFERROR(VLOOKUP($I98,'WM-AR'!$I$7:$AS$3267,33,FALSE),"")</f>
        <v/>
      </c>
      <c r="AF98" s="817"/>
      <c r="AG98" s="1397"/>
      <c r="AH98" s="1397"/>
      <c r="AI98" s="1135"/>
      <c r="AJ98" s="1135" t="str">
        <f>K98</f>
        <v/>
      </c>
      <c r="AK98" s="905"/>
    </row>
    <row r="99" spans="2:37" ht="39.6" customHeight="1" collapsed="1">
      <c r="B99" s="1127"/>
      <c r="C99" s="1165"/>
      <c r="D99" s="1165"/>
      <c r="E99" s="1165"/>
      <c r="F99" s="1165"/>
      <c r="G99" s="1131" t="s">
        <v>2533</v>
      </c>
      <c r="H99" s="1131" t="s">
        <v>4219</v>
      </c>
      <c r="I99" s="1130" t="str">
        <f t="shared" ref="I99:I101" si="18">LEFT(H99,14)</f>
        <v>A03AG329-00001</v>
      </c>
      <c r="J99" s="1132"/>
      <c r="K99" s="1132" t="str">
        <f>IFERROR(VLOOKUP($I99,'WM-AR'!$I$7:$AS$3267,34,FALSE),"")</f>
        <v>EA</v>
      </c>
      <c r="L99" s="1132" t="str">
        <f>IFERROR(VLOOKUP($I99,'WM-AR'!$I$7:$AS$3267,4,FALSE),"")</f>
        <v>Concrete Work</v>
      </c>
      <c r="M99" s="1132" t="str">
        <f>IFERROR(VLOOKUP($I99,'WM-AR'!$I$7:$AS$3267,6,FALSE),"")</f>
        <v>Equipment Foundation Work</v>
      </c>
      <c r="N99" s="1132" t="str">
        <f>IFERROR(VLOOKUP($I99,'WM-AR'!$I$7:$AS$3267,8,FALSE),"")</f>
        <v>Anchor Bolt (Purchase &amp; Installation)</v>
      </c>
      <c r="O99" s="1132">
        <f>IFERROR(VLOOKUP($I99,'WM-AR'!$I$7:$AS$3267,10,FALSE),"")</f>
        <v>0</v>
      </c>
      <c r="P99" s="1132">
        <f>IFERROR(VLOOKUP($I99,'WM-AR'!$I$7:$AS$3267,12,FALSE),"")</f>
        <v>0</v>
      </c>
      <c r="Q99" s="1132">
        <f>IFERROR(VLOOKUP($I99,'WM-AR'!$I$7:$AS$3267,14,FALSE),"")</f>
        <v>0</v>
      </c>
      <c r="R99" s="1132">
        <f>IFERROR(VLOOKUP($I99,'WM-AR'!$I$7:$AS$3267,16,FALSE),"")</f>
        <v>0</v>
      </c>
      <c r="S99" s="1132">
        <f>IFERROR(VLOOKUP($I99,'WM-AR'!$I$7:$AS$3267,18,FALSE),"")</f>
        <v>0</v>
      </c>
      <c r="T99" s="1132">
        <f>IFERROR(VLOOKUP($I99,'WM-AR'!$I$7:$AS$3267,20,FALSE),"")</f>
        <v>0</v>
      </c>
      <c r="U99" s="1132">
        <f>IFERROR(VLOOKUP($I99,'WM-AR'!$I$7:$AS$3267,22,FALSE),"")</f>
        <v>0</v>
      </c>
      <c r="V99" s="1132" t="str">
        <f>IFERROR(VLOOKUP($I99,'WM-AR'!$I$7:$AS$3267,24,FALSE),"")</f>
        <v>M12</v>
      </c>
      <c r="W99" s="1132">
        <f>IFERROR(VLOOKUP($I99,'WM-AR'!$I$7:$AS$3267,25,FALSE),"")</f>
        <v>0</v>
      </c>
      <c r="X99" s="1132">
        <f>IFERROR(VLOOKUP($I99,'WM-AR'!$I$7:$AS$3267,26,FALSE),"")</f>
        <v>0</v>
      </c>
      <c r="Y99" s="1132">
        <f>IFERROR(VLOOKUP($I99,'WM-AR'!$I$7:$AS$3267,27,FALSE),"")</f>
        <v>0</v>
      </c>
      <c r="Z99" s="1132">
        <f>IFERROR(VLOOKUP($I99,'WM-AR'!$I$7:$AS$3267,28,FALSE),"")</f>
        <v>0</v>
      </c>
      <c r="AA99" s="1132">
        <f>IFERROR(VLOOKUP($I99,'WM-AR'!$I$7:$AS$3267,29,FALSE),"")</f>
        <v>0</v>
      </c>
      <c r="AB99" s="1132">
        <f>IFERROR(VLOOKUP($I99,'WM-AR'!$I$7:$AS$3267,30,FALSE),"")</f>
        <v>0</v>
      </c>
      <c r="AC99" s="1132">
        <f>IFERROR(VLOOKUP($I99,'WM-AR'!$I$7:$AS$3267,31,FALSE),"")</f>
        <v>0</v>
      </c>
      <c r="AD99" s="1132">
        <f>IFERROR(VLOOKUP($I99,'WM-AR'!$I$7:$AS$3267,32,FALSE),"")</f>
        <v>0</v>
      </c>
      <c r="AE99" s="1132" t="str">
        <f>IFERROR(VLOOKUP($I99,'WM-AR'!$I$7:$AS$3267,33,FALSE),"")</f>
        <v/>
      </c>
      <c r="AF99" s="1353"/>
      <c r="AG99" s="1392" t="s">
        <v>4195</v>
      </c>
      <c r="AH99" s="1392" t="s">
        <v>4195</v>
      </c>
      <c r="AI99" s="1135"/>
      <c r="AJ99" s="1135" t="str">
        <f t="shared" ref="AJ99:AJ101" si="19">K99</f>
        <v>EA</v>
      </c>
      <c r="AK99" s="1136"/>
    </row>
    <row r="100" spans="2:37" ht="39.6" customHeight="1">
      <c r="B100" s="1111"/>
      <c r="C100" s="1166"/>
      <c r="D100" s="1166"/>
      <c r="E100" s="1166"/>
      <c r="F100" s="1166"/>
      <c r="G100" s="843" t="s">
        <v>2534</v>
      </c>
      <c r="H100" s="843" t="s">
        <v>4220</v>
      </c>
      <c r="I100" s="712" t="str">
        <f t="shared" si="18"/>
        <v>A03AG329-00002</v>
      </c>
      <c r="J100" s="714"/>
      <c r="K100" s="714" t="str">
        <f>IFERROR(VLOOKUP($I100,'WM-AR'!$I$7:$AS$3267,34,FALSE),"")</f>
        <v>EA</v>
      </c>
      <c r="L100" s="714" t="str">
        <f>IFERROR(VLOOKUP($I100,'WM-AR'!$I$7:$AS$3267,4,FALSE),"")</f>
        <v>Concrete Work</v>
      </c>
      <c r="M100" s="714" t="str">
        <f>IFERROR(VLOOKUP($I100,'WM-AR'!$I$7:$AS$3267,6,FALSE),"")</f>
        <v>Equipment Foundation Work</v>
      </c>
      <c r="N100" s="714" t="str">
        <f>IFERROR(VLOOKUP($I100,'WM-AR'!$I$7:$AS$3267,8,FALSE),"")</f>
        <v>Anchor Bolt (Purchase &amp; Installation)</v>
      </c>
      <c r="O100" s="714">
        <f>IFERROR(VLOOKUP($I100,'WM-AR'!$I$7:$AS$3267,10,FALSE),"")</f>
        <v>0</v>
      </c>
      <c r="P100" s="714">
        <f>IFERROR(VLOOKUP($I100,'WM-AR'!$I$7:$AS$3267,12,FALSE),"")</f>
        <v>0</v>
      </c>
      <c r="Q100" s="714">
        <f>IFERROR(VLOOKUP($I100,'WM-AR'!$I$7:$AS$3267,14,FALSE),"")</f>
        <v>0</v>
      </c>
      <c r="R100" s="714">
        <f>IFERROR(VLOOKUP($I100,'WM-AR'!$I$7:$AS$3267,16,FALSE),"")</f>
        <v>0</v>
      </c>
      <c r="S100" s="714">
        <f>IFERROR(VLOOKUP($I100,'WM-AR'!$I$7:$AS$3267,18,FALSE),"")</f>
        <v>0</v>
      </c>
      <c r="T100" s="714">
        <f>IFERROR(VLOOKUP($I100,'WM-AR'!$I$7:$AS$3267,20,FALSE),"")</f>
        <v>0</v>
      </c>
      <c r="U100" s="714">
        <f>IFERROR(VLOOKUP($I100,'WM-AR'!$I$7:$AS$3267,22,FALSE),"")</f>
        <v>0</v>
      </c>
      <c r="V100" s="714" t="str">
        <f>IFERROR(VLOOKUP($I100,'WM-AR'!$I$7:$AS$3267,24,FALSE),"")</f>
        <v>M16</v>
      </c>
      <c r="W100" s="714">
        <f>IFERROR(VLOOKUP($I100,'WM-AR'!$I$7:$AS$3267,25,FALSE),"")</f>
        <v>0</v>
      </c>
      <c r="X100" s="714">
        <f>IFERROR(VLOOKUP($I100,'WM-AR'!$I$7:$AS$3267,26,FALSE),"")</f>
        <v>0</v>
      </c>
      <c r="Y100" s="714">
        <f>IFERROR(VLOOKUP($I100,'WM-AR'!$I$7:$AS$3267,27,FALSE),"")</f>
        <v>0</v>
      </c>
      <c r="Z100" s="714">
        <f>IFERROR(VLOOKUP($I100,'WM-AR'!$I$7:$AS$3267,28,FALSE),"")</f>
        <v>0</v>
      </c>
      <c r="AA100" s="714">
        <f>IFERROR(VLOOKUP($I100,'WM-AR'!$I$7:$AS$3267,29,FALSE),"")</f>
        <v>0</v>
      </c>
      <c r="AB100" s="714">
        <f>IFERROR(VLOOKUP($I100,'WM-AR'!$I$7:$AS$3267,30,FALSE),"")</f>
        <v>0</v>
      </c>
      <c r="AC100" s="714">
        <f>IFERROR(VLOOKUP($I100,'WM-AR'!$I$7:$AS$3267,31,FALSE),"")</f>
        <v>0</v>
      </c>
      <c r="AD100" s="714">
        <f>IFERROR(VLOOKUP($I100,'WM-AR'!$I$7:$AS$3267,32,FALSE),"")</f>
        <v>0</v>
      </c>
      <c r="AE100" s="714" t="str">
        <f>IFERROR(VLOOKUP($I100,'WM-AR'!$I$7:$AS$3267,33,FALSE),"")</f>
        <v/>
      </c>
      <c r="AF100" s="1354"/>
      <c r="AG100" s="1393" t="s">
        <v>4195</v>
      </c>
      <c r="AH100" s="852" t="s">
        <v>4197</v>
      </c>
      <c r="AI100" s="854"/>
      <c r="AJ100" s="854" t="str">
        <f t="shared" si="19"/>
        <v>EA</v>
      </c>
      <c r="AK100" s="1114"/>
    </row>
    <row r="101" spans="2:37" ht="39.6" customHeight="1">
      <c r="B101" s="1116"/>
      <c r="C101" s="1167"/>
      <c r="D101" s="1167"/>
      <c r="E101" s="1167"/>
      <c r="F101" s="1167"/>
      <c r="G101" s="1120" t="s">
        <v>2535</v>
      </c>
      <c r="H101" s="1120" t="s">
        <v>4221</v>
      </c>
      <c r="I101" s="1119" t="str">
        <f t="shared" si="18"/>
        <v>A03AG329-00003</v>
      </c>
      <c r="J101" s="1121"/>
      <c r="K101" s="1121" t="str">
        <f>IFERROR(VLOOKUP($I101,'WM-AR'!$I$7:$AS$3267,34,FALSE),"")</f>
        <v>EA</v>
      </c>
      <c r="L101" s="1121" t="str">
        <f>IFERROR(VLOOKUP($I101,'WM-AR'!$I$7:$AS$3267,4,FALSE),"")</f>
        <v>Concrete Work</v>
      </c>
      <c r="M101" s="1121" t="str">
        <f>IFERROR(VLOOKUP($I101,'WM-AR'!$I$7:$AS$3267,6,FALSE),"")</f>
        <v>Equipment Foundation Work</v>
      </c>
      <c r="N101" s="1121" t="str">
        <f>IFERROR(VLOOKUP($I101,'WM-AR'!$I$7:$AS$3267,8,FALSE),"")</f>
        <v>Anchor Bolt (Purchase &amp; Installation)</v>
      </c>
      <c r="O101" s="1121">
        <f>IFERROR(VLOOKUP($I101,'WM-AR'!$I$7:$AS$3267,10,FALSE),"")</f>
        <v>0</v>
      </c>
      <c r="P101" s="1121">
        <f>IFERROR(VLOOKUP($I101,'WM-AR'!$I$7:$AS$3267,12,FALSE),"")</f>
        <v>0</v>
      </c>
      <c r="Q101" s="1121">
        <f>IFERROR(VLOOKUP($I101,'WM-AR'!$I$7:$AS$3267,14,FALSE),"")</f>
        <v>0</v>
      </c>
      <c r="R101" s="1121">
        <f>IFERROR(VLOOKUP($I101,'WM-AR'!$I$7:$AS$3267,16,FALSE),"")</f>
        <v>0</v>
      </c>
      <c r="S101" s="1121">
        <f>IFERROR(VLOOKUP($I101,'WM-AR'!$I$7:$AS$3267,18,FALSE),"")</f>
        <v>0</v>
      </c>
      <c r="T101" s="1121">
        <f>IFERROR(VLOOKUP($I101,'WM-AR'!$I$7:$AS$3267,20,FALSE),"")</f>
        <v>0</v>
      </c>
      <c r="U101" s="1121">
        <f>IFERROR(VLOOKUP($I101,'WM-AR'!$I$7:$AS$3267,22,FALSE),"")</f>
        <v>0</v>
      </c>
      <c r="V101" s="1121" t="str">
        <f>IFERROR(VLOOKUP($I101,'WM-AR'!$I$7:$AS$3267,24,FALSE),"")</f>
        <v>M20</v>
      </c>
      <c r="W101" s="1121">
        <f>IFERROR(VLOOKUP($I101,'WM-AR'!$I$7:$AS$3267,25,FALSE),"")</f>
        <v>0</v>
      </c>
      <c r="X101" s="1121">
        <f>IFERROR(VLOOKUP($I101,'WM-AR'!$I$7:$AS$3267,26,FALSE),"")</f>
        <v>0</v>
      </c>
      <c r="Y101" s="1121">
        <f>IFERROR(VLOOKUP($I101,'WM-AR'!$I$7:$AS$3267,27,FALSE),"")</f>
        <v>0</v>
      </c>
      <c r="Z101" s="1121">
        <f>IFERROR(VLOOKUP($I101,'WM-AR'!$I$7:$AS$3267,28,FALSE),"")</f>
        <v>0</v>
      </c>
      <c r="AA101" s="1121">
        <f>IFERROR(VLOOKUP($I101,'WM-AR'!$I$7:$AS$3267,29,FALSE),"")</f>
        <v>0</v>
      </c>
      <c r="AB101" s="1121">
        <f>IFERROR(VLOOKUP($I101,'WM-AR'!$I$7:$AS$3267,30,FALSE),"")</f>
        <v>0</v>
      </c>
      <c r="AC101" s="1121">
        <f>IFERROR(VLOOKUP($I101,'WM-AR'!$I$7:$AS$3267,31,FALSE),"")</f>
        <v>0</v>
      </c>
      <c r="AD101" s="1121">
        <f>IFERROR(VLOOKUP($I101,'WM-AR'!$I$7:$AS$3267,32,FALSE),"")</f>
        <v>0</v>
      </c>
      <c r="AE101" s="1121" t="str">
        <f>IFERROR(VLOOKUP($I101,'WM-AR'!$I$7:$AS$3267,33,FALSE),"")</f>
        <v/>
      </c>
      <c r="AF101" s="1355"/>
      <c r="AG101" s="1398" t="s">
        <v>4195</v>
      </c>
      <c r="AH101" s="1123" t="s">
        <v>4197</v>
      </c>
      <c r="AI101" s="1124"/>
      <c r="AJ101" s="1124" t="str">
        <f t="shared" si="19"/>
        <v>EA</v>
      </c>
      <c r="AK101" s="1125"/>
    </row>
    <row r="102" spans="2:37" s="658" customFormat="1" ht="20.100000000000001" customHeight="1">
      <c r="B102" s="802"/>
      <c r="C102" s="662"/>
      <c r="D102" s="662"/>
      <c r="E102" s="662"/>
      <c r="F102" s="662"/>
      <c r="G102" s="662"/>
      <c r="H102" s="662"/>
      <c r="I102" s="652"/>
      <c r="J102" s="664"/>
      <c r="K102" s="664"/>
      <c r="L102" s="664"/>
      <c r="M102" s="664"/>
      <c r="N102" s="664"/>
      <c r="O102" s="664"/>
      <c r="P102" s="664"/>
      <c r="Q102" s="664"/>
      <c r="R102" s="664"/>
      <c r="S102" s="664"/>
      <c r="T102" s="664"/>
      <c r="U102" s="664"/>
      <c r="V102" s="664"/>
      <c r="W102" s="664"/>
      <c r="X102" s="664"/>
      <c r="Y102" s="664"/>
      <c r="Z102" s="664"/>
      <c r="AA102" s="664"/>
      <c r="AB102" s="664"/>
      <c r="AC102" s="664"/>
      <c r="AD102" s="664"/>
      <c r="AE102" s="664"/>
      <c r="AF102" s="659"/>
      <c r="AG102" s="665"/>
      <c r="AH102" s="665"/>
      <c r="AI102" s="666"/>
      <c r="AJ102" s="666"/>
      <c r="AK102" s="662"/>
    </row>
    <row r="103" spans="2:37" s="658" customFormat="1" ht="20.100000000000001" customHeight="1">
      <c r="B103" s="1261"/>
      <c r="C103" s="1386" t="s">
        <v>4207</v>
      </c>
      <c r="D103" s="648"/>
      <c r="E103" s="648"/>
      <c r="F103" s="646" t="s">
        <v>4222</v>
      </c>
      <c r="G103" s="1057"/>
      <c r="H103" s="1057"/>
      <c r="I103" s="1262"/>
      <c r="J103" s="1263"/>
      <c r="K103" s="805"/>
      <c r="L103" s="805"/>
      <c r="M103" s="806"/>
      <c r="N103" s="806"/>
      <c r="O103" s="806"/>
      <c r="P103" s="806"/>
      <c r="Q103" s="806"/>
      <c r="R103" s="806"/>
      <c r="S103" s="806"/>
      <c r="T103" s="806"/>
      <c r="U103" s="806"/>
      <c r="V103" s="806"/>
      <c r="W103" s="806"/>
      <c r="X103" s="806"/>
      <c r="Y103" s="806"/>
      <c r="Z103" s="806"/>
      <c r="AA103" s="806"/>
      <c r="AB103" s="806"/>
      <c r="AC103" s="806"/>
      <c r="AD103" s="806"/>
      <c r="AE103" s="806"/>
      <c r="AF103" s="806"/>
      <c r="AG103" s="806"/>
      <c r="AH103" s="806"/>
    </row>
    <row r="104" spans="2:37" s="658" customFormat="1" ht="20.100000000000001" customHeight="1">
      <c r="B104" s="802"/>
      <c r="C104" s="662"/>
      <c r="D104" s="662"/>
      <c r="E104" s="662"/>
      <c r="F104" s="662"/>
      <c r="G104" s="662"/>
      <c r="H104" s="662"/>
      <c r="I104" s="652"/>
      <c r="J104" s="664"/>
      <c r="K104" s="664"/>
      <c r="L104" s="664"/>
      <c r="M104" s="664"/>
      <c r="N104" s="664"/>
      <c r="O104" s="664"/>
      <c r="P104" s="664"/>
      <c r="Q104" s="664"/>
      <c r="R104" s="664"/>
      <c r="S104" s="664"/>
      <c r="T104" s="664"/>
      <c r="U104" s="664"/>
      <c r="V104" s="664"/>
      <c r="W104" s="664"/>
      <c r="X104" s="664"/>
      <c r="Y104" s="664"/>
      <c r="Z104" s="664"/>
      <c r="AA104" s="664"/>
      <c r="AB104" s="664"/>
      <c r="AC104" s="664"/>
      <c r="AD104" s="664"/>
      <c r="AE104" s="664"/>
      <c r="AF104" s="659"/>
      <c r="AG104" s="665"/>
      <c r="AH104" s="665"/>
      <c r="AI104" s="666"/>
      <c r="AJ104" s="666"/>
      <c r="AK104" s="662"/>
    </row>
    <row r="105" spans="2:37" ht="34.9" customHeight="1">
      <c r="B105" s="808" t="str" cm="1">
        <f t="array" aca="1" ref="B105" ca="1">_xlfn.IFNA(INDIRECT("Family_표준_구성도!B"&amp;MATCH(F105,INDIRECT("Family_표준_구성도!"&amp;"C:C"),0)),"")</f>
        <v>13.5.1.3.1</v>
      </c>
      <c r="C105" s="668"/>
      <c r="D105" s="809"/>
      <c r="E105" s="46" t="s">
        <v>4192</v>
      </c>
      <c r="F105" s="811" t="s">
        <v>1612</v>
      </c>
      <c r="G105" s="1079"/>
      <c r="H105" s="1079"/>
      <c r="I105" s="674"/>
      <c r="J105" s="674"/>
      <c r="K105" s="674"/>
      <c r="L105" s="674"/>
      <c r="M105" s="674"/>
      <c r="N105" s="675"/>
      <c r="O105" s="676"/>
      <c r="P105" s="677"/>
      <c r="Q105" s="677"/>
      <c r="R105" s="677"/>
      <c r="S105" s="677"/>
      <c r="T105" s="677"/>
      <c r="U105" s="677"/>
      <c r="V105" s="678"/>
      <c r="W105" s="679"/>
      <c r="X105" s="679"/>
      <c r="Y105" s="679"/>
      <c r="Z105" s="679"/>
      <c r="AA105" s="679"/>
      <c r="AB105" s="679"/>
      <c r="AC105" s="679"/>
      <c r="AD105" s="679"/>
      <c r="AE105" s="679"/>
      <c r="AF105" s="902"/>
      <c r="AG105" s="682"/>
      <c r="AH105" s="682"/>
      <c r="AI105" s="682"/>
      <c r="AJ105" s="682"/>
      <c r="AK105" s="903"/>
    </row>
    <row r="106" spans="2:37" ht="49.9" hidden="1" customHeight="1" outlineLevel="1">
      <c r="B106" s="772"/>
      <c r="C106" s="773"/>
      <c r="D106" s="773"/>
      <c r="E106" s="773"/>
      <c r="F106" s="773"/>
      <c r="G106" s="759" t="str">
        <f>N106&amp;" "&amp;IF(Q106=0,"",Q106)</f>
        <v xml:space="preserve"> </v>
      </c>
      <c r="H106" s="817"/>
      <c r="I106" s="765" t="str">
        <f>LEFT(H106,14)</f>
        <v/>
      </c>
      <c r="J106" s="766"/>
      <c r="K106" s="766" t="str">
        <f>IFERROR(VLOOKUP($I106,'WM-AR'!$I$7:$AS$3267,34,FALSE),"")</f>
        <v/>
      </c>
      <c r="L106" s="766" t="str">
        <f>IFERROR(VLOOKUP($I106,'WM-AR'!$I$7:$AS$3267,4,FALSE),"")</f>
        <v/>
      </c>
      <c r="M106" s="766" t="str">
        <f>IFERROR(VLOOKUP($I106,'WM-AR'!$I$7:$AS$3267,6,FALSE),"")</f>
        <v/>
      </c>
      <c r="N106" s="766" t="str">
        <f>IFERROR(VLOOKUP($I106,'WM-AR'!$I$7:$AS$3267,8,FALSE),"")</f>
        <v/>
      </c>
      <c r="O106" s="766" t="str">
        <f>IFERROR(VLOOKUP($I106,'WM-AR'!$I$7:$AS$3267,10,FALSE),"")</f>
        <v/>
      </c>
      <c r="P106" s="766" t="str">
        <f>IFERROR(VLOOKUP($I106,'WM-AR'!$I$7:$AS$3267,12,FALSE),"")</f>
        <v/>
      </c>
      <c r="Q106" s="766" t="str">
        <f>IFERROR(VLOOKUP($I106,'WM-AR'!$I$7:$AS$3267,14,FALSE),"")</f>
        <v/>
      </c>
      <c r="R106" s="766" t="str">
        <f>IFERROR(VLOOKUP($I106,'WM-AR'!$I$7:$AS$3267,16,FALSE),"")</f>
        <v/>
      </c>
      <c r="S106" s="766" t="str">
        <f>IFERROR(VLOOKUP($I106,'WM-AR'!$I$7:$AS$3267,18,FALSE),"")</f>
        <v/>
      </c>
      <c r="T106" s="766" t="str">
        <f>IFERROR(VLOOKUP($I106,'WM-AR'!$I$7:$AS$3267,20,FALSE),"")</f>
        <v/>
      </c>
      <c r="U106" s="766" t="str">
        <f>IFERROR(VLOOKUP($I106,'WM-AR'!$I$7:$AS$3267,22,FALSE),"")</f>
        <v/>
      </c>
      <c r="V106" s="766" t="str">
        <f>IFERROR(VLOOKUP($I106,'WM-AR'!$I$7:$AS$3267,24,FALSE),"")</f>
        <v/>
      </c>
      <c r="W106" s="766" t="str">
        <f>IFERROR(VLOOKUP($I106,'WM-AR'!$I$7:$AS$3267,25,FALSE),"")</f>
        <v/>
      </c>
      <c r="X106" s="766" t="str">
        <f>IFERROR(VLOOKUP($I106,'WM-AR'!$I$7:$AS$3267,26,FALSE),"")</f>
        <v/>
      </c>
      <c r="Y106" s="766" t="str">
        <f>IFERROR(VLOOKUP($I106,'WM-AR'!$I$7:$AS$3267,27,FALSE),"")</f>
        <v/>
      </c>
      <c r="Z106" s="766" t="str">
        <f>IFERROR(VLOOKUP($I106,'WM-AR'!$I$7:$AS$3267,28,FALSE),"")</f>
        <v/>
      </c>
      <c r="AA106" s="766" t="str">
        <f>IFERROR(VLOOKUP($I106,'WM-AR'!$I$7:$AS$3267,29,FALSE),"")</f>
        <v/>
      </c>
      <c r="AB106" s="766" t="str">
        <f>IFERROR(VLOOKUP($I106,'WM-AR'!$I$7:$AS$3267,30,FALSE),"")</f>
        <v/>
      </c>
      <c r="AC106" s="766" t="str">
        <f>IFERROR(VLOOKUP($I106,'WM-AR'!$I$7:$AS$3267,31,FALSE),"")</f>
        <v/>
      </c>
      <c r="AD106" s="766" t="str">
        <f>IFERROR(VLOOKUP($I106,'WM-AR'!$I$7:$AS$3267,32,FALSE),"")</f>
        <v/>
      </c>
      <c r="AE106" s="766" t="str">
        <f>IFERROR(VLOOKUP($I106,'WM-AR'!$I$7:$AS$3267,33,FALSE),"")</f>
        <v/>
      </c>
      <c r="AF106" s="817"/>
      <c r="AG106" s="1397" t="s">
        <v>4223</v>
      </c>
      <c r="AH106" s="1397" t="s">
        <v>4223</v>
      </c>
      <c r="AI106" s="1135"/>
      <c r="AJ106" s="1135" t="str">
        <f>K106</f>
        <v/>
      </c>
      <c r="AK106" s="905"/>
    </row>
    <row r="107" spans="2:37" ht="39.6" customHeight="1" collapsed="1">
      <c r="B107" s="1127"/>
      <c r="C107" s="1165"/>
      <c r="D107" s="1165"/>
      <c r="E107" s="1165"/>
      <c r="F107" s="1165"/>
      <c r="G107" s="1131" t="s">
        <v>2536</v>
      </c>
      <c r="H107" s="1131" t="s">
        <v>4224</v>
      </c>
      <c r="I107" s="1130" t="str">
        <f t="shared" ref="I107:I109" si="20">LEFT(H107,14)</f>
        <v>A03AE329-00001</v>
      </c>
      <c r="J107" s="1132"/>
      <c r="K107" s="1132" t="str">
        <f>IFERROR(VLOOKUP($I107,'WM-AR'!$I$7:$AS$3267,34,FALSE),"")</f>
        <v>EA</v>
      </c>
      <c r="L107" s="1132" t="str">
        <f>IFERROR(VLOOKUP($I107,'WM-AR'!$I$7:$AS$3267,4,FALSE),"")</f>
        <v>Concrete Work</v>
      </c>
      <c r="M107" s="1132" t="str">
        <f>IFERROR(VLOOKUP($I107,'WM-AR'!$I$7:$AS$3267,6,FALSE),"")</f>
        <v>Mass Concrete Work</v>
      </c>
      <c r="N107" s="1132" t="str">
        <f>IFERROR(VLOOKUP($I107,'WM-AR'!$I$7:$AS$3267,8,FALSE),"")</f>
        <v>Anchor Bolt (Purchase &amp; Installation)</v>
      </c>
      <c r="O107" s="1132">
        <f>IFERROR(VLOOKUP($I107,'WM-AR'!$I$7:$AS$3267,10,FALSE),"")</f>
        <v>0</v>
      </c>
      <c r="P107" s="1132">
        <f>IFERROR(VLOOKUP($I107,'WM-AR'!$I$7:$AS$3267,12,FALSE),"")</f>
        <v>0</v>
      </c>
      <c r="Q107" s="1132">
        <f>IFERROR(VLOOKUP($I107,'WM-AR'!$I$7:$AS$3267,14,FALSE),"")</f>
        <v>0</v>
      </c>
      <c r="R107" s="1132">
        <f>IFERROR(VLOOKUP($I107,'WM-AR'!$I$7:$AS$3267,16,FALSE),"")</f>
        <v>0</v>
      </c>
      <c r="S107" s="1132">
        <f>IFERROR(VLOOKUP($I107,'WM-AR'!$I$7:$AS$3267,18,FALSE),"")</f>
        <v>0</v>
      </c>
      <c r="T107" s="1132">
        <f>IFERROR(VLOOKUP($I107,'WM-AR'!$I$7:$AS$3267,20,FALSE),"")</f>
        <v>0</v>
      </c>
      <c r="U107" s="1132">
        <f>IFERROR(VLOOKUP($I107,'WM-AR'!$I$7:$AS$3267,22,FALSE),"")</f>
        <v>0</v>
      </c>
      <c r="V107" s="1132" t="str">
        <f>IFERROR(VLOOKUP($I107,'WM-AR'!$I$7:$AS$3267,24,FALSE),"")</f>
        <v>M12</v>
      </c>
      <c r="W107" s="1132">
        <f>IFERROR(VLOOKUP($I107,'WM-AR'!$I$7:$AS$3267,25,FALSE),"")</f>
        <v>0</v>
      </c>
      <c r="X107" s="1132">
        <f>IFERROR(VLOOKUP($I107,'WM-AR'!$I$7:$AS$3267,26,FALSE),"")</f>
        <v>0</v>
      </c>
      <c r="Y107" s="1132">
        <f>IFERROR(VLOOKUP($I107,'WM-AR'!$I$7:$AS$3267,27,FALSE),"")</f>
        <v>0</v>
      </c>
      <c r="Z107" s="1132">
        <f>IFERROR(VLOOKUP($I107,'WM-AR'!$I$7:$AS$3267,28,FALSE),"")</f>
        <v>0</v>
      </c>
      <c r="AA107" s="1132">
        <f>IFERROR(VLOOKUP($I107,'WM-AR'!$I$7:$AS$3267,29,FALSE),"")</f>
        <v>0</v>
      </c>
      <c r="AB107" s="1132">
        <f>IFERROR(VLOOKUP($I107,'WM-AR'!$I$7:$AS$3267,30,FALSE),"")</f>
        <v>0</v>
      </c>
      <c r="AC107" s="1132">
        <f>IFERROR(VLOOKUP($I107,'WM-AR'!$I$7:$AS$3267,31,FALSE),"")</f>
        <v>0</v>
      </c>
      <c r="AD107" s="1132">
        <f>IFERROR(VLOOKUP($I107,'WM-AR'!$I$7:$AS$3267,32,FALSE),"")</f>
        <v>0</v>
      </c>
      <c r="AE107" s="1132" t="str">
        <f>IFERROR(VLOOKUP($I107,'WM-AR'!$I$7:$AS$3267,33,FALSE),"")</f>
        <v/>
      </c>
      <c r="AF107" s="1353"/>
      <c r="AG107" s="1392" t="s">
        <v>4195</v>
      </c>
      <c r="AH107" s="1392" t="s">
        <v>4195</v>
      </c>
      <c r="AI107" s="1135"/>
      <c r="AJ107" s="1135" t="str">
        <f t="shared" ref="AJ107:AJ109" si="21">K107</f>
        <v>EA</v>
      </c>
      <c r="AK107" s="1136"/>
    </row>
    <row r="108" spans="2:37" ht="39.6" customHeight="1">
      <c r="B108" s="1111"/>
      <c r="C108" s="1166"/>
      <c r="D108" s="1166"/>
      <c r="E108" s="1166"/>
      <c r="F108" s="1166"/>
      <c r="G108" s="843" t="s">
        <v>2537</v>
      </c>
      <c r="H108" s="843" t="s">
        <v>4225</v>
      </c>
      <c r="I108" s="712" t="str">
        <f t="shared" si="20"/>
        <v>A03AE329-00002</v>
      </c>
      <c r="J108" s="714"/>
      <c r="K108" s="714" t="str">
        <f>IFERROR(VLOOKUP($I108,'WM-AR'!$I$7:$AS$3267,34,FALSE),"")</f>
        <v>EA</v>
      </c>
      <c r="L108" s="714" t="str">
        <f>IFERROR(VLOOKUP($I108,'WM-AR'!$I$7:$AS$3267,4,FALSE),"")</f>
        <v>Concrete Work</v>
      </c>
      <c r="M108" s="714" t="str">
        <f>IFERROR(VLOOKUP($I108,'WM-AR'!$I$7:$AS$3267,6,FALSE),"")</f>
        <v>Mass Concrete Work</v>
      </c>
      <c r="N108" s="714" t="str">
        <f>IFERROR(VLOOKUP($I108,'WM-AR'!$I$7:$AS$3267,8,FALSE),"")</f>
        <v>Anchor Bolt (Purchase &amp; Installation)</v>
      </c>
      <c r="O108" s="714">
        <f>IFERROR(VLOOKUP($I108,'WM-AR'!$I$7:$AS$3267,10,FALSE),"")</f>
        <v>0</v>
      </c>
      <c r="P108" s="714">
        <f>IFERROR(VLOOKUP($I108,'WM-AR'!$I$7:$AS$3267,12,FALSE),"")</f>
        <v>0</v>
      </c>
      <c r="Q108" s="714">
        <f>IFERROR(VLOOKUP($I108,'WM-AR'!$I$7:$AS$3267,14,FALSE),"")</f>
        <v>0</v>
      </c>
      <c r="R108" s="714">
        <f>IFERROR(VLOOKUP($I108,'WM-AR'!$I$7:$AS$3267,16,FALSE),"")</f>
        <v>0</v>
      </c>
      <c r="S108" s="714">
        <f>IFERROR(VLOOKUP($I108,'WM-AR'!$I$7:$AS$3267,18,FALSE),"")</f>
        <v>0</v>
      </c>
      <c r="T108" s="714">
        <f>IFERROR(VLOOKUP($I108,'WM-AR'!$I$7:$AS$3267,20,FALSE),"")</f>
        <v>0</v>
      </c>
      <c r="U108" s="714">
        <f>IFERROR(VLOOKUP($I108,'WM-AR'!$I$7:$AS$3267,22,FALSE),"")</f>
        <v>0</v>
      </c>
      <c r="V108" s="714" t="str">
        <f>IFERROR(VLOOKUP($I108,'WM-AR'!$I$7:$AS$3267,24,FALSE),"")</f>
        <v>M16</v>
      </c>
      <c r="W108" s="714">
        <f>IFERROR(VLOOKUP($I108,'WM-AR'!$I$7:$AS$3267,25,FALSE),"")</f>
        <v>0</v>
      </c>
      <c r="X108" s="714">
        <f>IFERROR(VLOOKUP($I108,'WM-AR'!$I$7:$AS$3267,26,FALSE),"")</f>
        <v>0</v>
      </c>
      <c r="Y108" s="714">
        <f>IFERROR(VLOOKUP($I108,'WM-AR'!$I$7:$AS$3267,27,FALSE),"")</f>
        <v>0</v>
      </c>
      <c r="Z108" s="714">
        <f>IFERROR(VLOOKUP($I108,'WM-AR'!$I$7:$AS$3267,28,FALSE),"")</f>
        <v>0</v>
      </c>
      <c r="AA108" s="714">
        <f>IFERROR(VLOOKUP($I108,'WM-AR'!$I$7:$AS$3267,29,FALSE),"")</f>
        <v>0</v>
      </c>
      <c r="AB108" s="714">
        <f>IFERROR(VLOOKUP($I108,'WM-AR'!$I$7:$AS$3267,30,FALSE),"")</f>
        <v>0</v>
      </c>
      <c r="AC108" s="714">
        <f>IFERROR(VLOOKUP($I108,'WM-AR'!$I$7:$AS$3267,31,FALSE),"")</f>
        <v>0</v>
      </c>
      <c r="AD108" s="714">
        <f>IFERROR(VLOOKUP($I108,'WM-AR'!$I$7:$AS$3267,32,FALSE),"")</f>
        <v>0</v>
      </c>
      <c r="AE108" s="714" t="str">
        <f>IFERROR(VLOOKUP($I108,'WM-AR'!$I$7:$AS$3267,33,FALSE),"")</f>
        <v/>
      </c>
      <c r="AF108" s="1354"/>
      <c r="AG108" s="1393" t="s">
        <v>4195</v>
      </c>
      <c r="AH108" s="852" t="s">
        <v>4197</v>
      </c>
      <c r="AI108" s="854"/>
      <c r="AJ108" s="854" t="str">
        <f t="shared" si="21"/>
        <v>EA</v>
      </c>
      <c r="AK108" s="1114"/>
    </row>
    <row r="109" spans="2:37" ht="39.6" customHeight="1">
      <c r="B109" s="1116"/>
      <c r="C109" s="1167"/>
      <c r="D109" s="1167"/>
      <c r="E109" s="1167"/>
      <c r="F109" s="1167"/>
      <c r="G109" s="1120" t="s">
        <v>2538</v>
      </c>
      <c r="H109" s="1120" t="s">
        <v>4226</v>
      </c>
      <c r="I109" s="1119" t="str">
        <f t="shared" si="20"/>
        <v>A03AE329-00003</v>
      </c>
      <c r="J109" s="1121"/>
      <c r="K109" s="1121" t="str">
        <f>IFERROR(VLOOKUP($I109,'WM-AR'!$I$7:$AS$3267,34,FALSE),"")</f>
        <v>EA</v>
      </c>
      <c r="L109" s="1121" t="str">
        <f>IFERROR(VLOOKUP($I109,'WM-AR'!$I$7:$AS$3267,4,FALSE),"")</f>
        <v>Concrete Work</v>
      </c>
      <c r="M109" s="1121" t="str">
        <f>IFERROR(VLOOKUP($I109,'WM-AR'!$I$7:$AS$3267,6,FALSE),"")</f>
        <v>Mass Concrete Work</v>
      </c>
      <c r="N109" s="1121" t="str">
        <f>IFERROR(VLOOKUP($I109,'WM-AR'!$I$7:$AS$3267,8,FALSE),"")</f>
        <v>Anchor Bolt (Purchase &amp; Installation)</v>
      </c>
      <c r="O109" s="1121">
        <f>IFERROR(VLOOKUP($I109,'WM-AR'!$I$7:$AS$3267,10,FALSE),"")</f>
        <v>0</v>
      </c>
      <c r="P109" s="1121">
        <f>IFERROR(VLOOKUP($I109,'WM-AR'!$I$7:$AS$3267,12,FALSE),"")</f>
        <v>0</v>
      </c>
      <c r="Q109" s="1121">
        <f>IFERROR(VLOOKUP($I109,'WM-AR'!$I$7:$AS$3267,14,FALSE),"")</f>
        <v>0</v>
      </c>
      <c r="R109" s="1121">
        <f>IFERROR(VLOOKUP($I109,'WM-AR'!$I$7:$AS$3267,16,FALSE),"")</f>
        <v>0</v>
      </c>
      <c r="S109" s="1121">
        <f>IFERROR(VLOOKUP($I109,'WM-AR'!$I$7:$AS$3267,18,FALSE),"")</f>
        <v>0</v>
      </c>
      <c r="T109" s="1121">
        <f>IFERROR(VLOOKUP($I109,'WM-AR'!$I$7:$AS$3267,20,FALSE),"")</f>
        <v>0</v>
      </c>
      <c r="U109" s="1121">
        <f>IFERROR(VLOOKUP($I109,'WM-AR'!$I$7:$AS$3267,22,FALSE),"")</f>
        <v>0</v>
      </c>
      <c r="V109" s="1121" t="str">
        <f>IFERROR(VLOOKUP($I109,'WM-AR'!$I$7:$AS$3267,24,FALSE),"")</f>
        <v>M20</v>
      </c>
      <c r="W109" s="1121">
        <f>IFERROR(VLOOKUP($I109,'WM-AR'!$I$7:$AS$3267,25,FALSE),"")</f>
        <v>0</v>
      </c>
      <c r="X109" s="1121">
        <f>IFERROR(VLOOKUP($I109,'WM-AR'!$I$7:$AS$3267,26,FALSE),"")</f>
        <v>0</v>
      </c>
      <c r="Y109" s="1121">
        <f>IFERROR(VLOOKUP($I109,'WM-AR'!$I$7:$AS$3267,27,FALSE),"")</f>
        <v>0</v>
      </c>
      <c r="Z109" s="1121">
        <f>IFERROR(VLOOKUP($I109,'WM-AR'!$I$7:$AS$3267,28,FALSE),"")</f>
        <v>0</v>
      </c>
      <c r="AA109" s="1121">
        <f>IFERROR(VLOOKUP($I109,'WM-AR'!$I$7:$AS$3267,29,FALSE),"")</f>
        <v>0</v>
      </c>
      <c r="AB109" s="1121">
        <f>IFERROR(VLOOKUP($I109,'WM-AR'!$I$7:$AS$3267,30,FALSE),"")</f>
        <v>0</v>
      </c>
      <c r="AC109" s="1121">
        <f>IFERROR(VLOOKUP($I109,'WM-AR'!$I$7:$AS$3267,31,FALSE),"")</f>
        <v>0</v>
      </c>
      <c r="AD109" s="1121">
        <f>IFERROR(VLOOKUP($I109,'WM-AR'!$I$7:$AS$3267,32,FALSE),"")</f>
        <v>0</v>
      </c>
      <c r="AE109" s="1121" t="str">
        <f>IFERROR(VLOOKUP($I109,'WM-AR'!$I$7:$AS$3267,33,FALSE),"")</f>
        <v/>
      </c>
      <c r="AF109" s="1355"/>
      <c r="AG109" s="1398" t="s">
        <v>4195</v>
      </c>
      <c r="AH109" s="1123" t="s">
        <v>4197</v>
      </c>
      <c r="AI109" s="1124"/>
      <c r="AJ109" s="1124" t="str">
        <f t="shared" si="21"/>
        <v>EA</v>
      </c>
      <c r="AK109" s="1125"/>
    </row>
    <row r="110" spans="2:37" s="658" customFormat="1" ht="20.100000000000001" customHeight="1">
      <c r="B110" s="802"/>
      <c r="C110" s="662"/>
      <c r="D110" s="662"/>
      <c r="E110" s="662"/>
      <c r="F110" s="662"/>
      <c r="G110" s="662"/>
      <c r="H110" s="662"/>
      <c r="I110" s="652"/>
      <c r="J110" s="664"/>
      <c r="K110" s="664"/>
      <c r="L110" s="664"/>
      <c r="M110" s="664"/>
      <c r="N110" s="664"/>
      <c r="O110" s="664"/>
      <c r="P110" s="664"/>
      <c r="Q110" s="664"/>
      <c r="R110" s="664"/>
      <c r="S110" s="664"/>
      <c r="T110" s="664"/>
      <c r="U110" s="664"/>
      <c r="V110" s="664"/>
      <c r="W110" s="664"/>
      <c r="X110" s="664"/>
      <c r="Y110" s="664"/>
      <c r="Z110" s="664"/>
      <c r="AA110" s="664"/>
      <c r="AB110" s="664"/>
      <c r="AC110" s="664"/>
      <c r="AD110" s="664"/>
      <c r="AE110" s="664"/>
      <c r="AF110" s="659"/>
      <c r="AG110" s="665"/>
      <c r="AH110" s="665"/>
      <c r="AI110" s="666"/>
      <c r="AJ110" s="666"/>
      <c r="AK110" s="662"/>
    </row>
    <row r="111" spans="2:37" s="658" customFormat="1" ht="20.100000000000001" customHeight="1">
      <c r="B111" s="802"/>
      <c r="C111" s="662"/>
      <c r="D111" s="662"/>
      <c r="E111" s="662"/>
      <c r="F111" s="662"/>
      <c r="G111" s="662"/>
      <c r="H111" s="662"/>
      <c r="I111" s="652"/>
      <c r="J111" s="664"/>
      <c r="K111" s="664"/>
      <c r="L111" s="664"/>
      <c r="M111" s="664"/>
      <c r="N111" s="664"/>
      <c r="O111" s="664"/>
      <c r="P111" s="664"/>
      <c r="Q111" s="664"/>
      <c r="R111" s="664"/>
      <c r="S111" s="664"/>
      <c r="T111" s="664"/>
      <c r="U111" s="664"/>
      <c r="V111" s="664"/>
      <c r="W111" s="664"/>
      <c r="X111" s="664"/>
      <c r="Y111" s="664"/>
      <c r="Z111" s="664"/>
      <c r="AA111" s="664"/>
      <c r="AB111" s="664"/>
      <c r="AC111" s="664"/>
      <c r="AD111" s="664"/>
      <c r="AE111" s="664"/>
      <c r="AF111" s="659"/>
      <c r="AG111" s="665"/>
      <c r="AH111" s="665"/>
      <c r="AI111" s="666"/>
      <c r="AJ111" s="666"/>
      <c r="AK111" s="662"/>
    </row>
    <row r="112" spans="2:37" ht="34.9" customHeight="1">
      <c r="B112" s="623">
        <v>13.6</v>
      </c>
      <c r="C112" s="626" t="s">
        <v>1613</v>
      </c>
      <c r="D112" s="626"/>
      <c r="E112" s="626"/>
      <c r="F112" s="626"/>
      <c r="G112" s="1066"/>
      <c r="H112" s="1066"/>
      <c r="I112" s="630"/>
      <c r="J112" s="630"/>
      <c r="K112" s="631"/>
      <c r="L112" s="631"/>
      <c r="M112" s="631"/>
      <c r="N112" s="631"/>
      <c r="O112" s="631"/>
      <c r="P112" s="631"/>
      <c r="Q112" s="631"/>
      <c r="R112" s="631"/>
      <c r="S112" s="631"/>
      <c r="T112" s="631"/>
      <c r="U112" s="631"/>
      <c r="V112" s="631"/>
      <c r="W112" s="631"/>
      <c r="X112" s="631"/>
      <c r="Y112" s="631"/>
      <c r="Z112" s="631"/>
      <c r="AA112" s="631"/>
      <c r="AB112" s="631"/>
      <c r="AC112" s="631"/>
      <c r="AD112" s="631"/>
      <c r="AE112" s="631"/>
      <c r="AF112" s="634"/>
      <c r="AG112" s="634"/>
      <c r="AH112" s="634"/>
      <c r="AI112" s="634"/>
      <c r="AJ112" s="634"/>
      <c r="AK112" s="634"/>
    </row>
    <row r="113" spans="2:37" s="658" customFormat="1" ht="20.100000000000001" customHeight="1">
      <c r="B113" s="1072"/>
      <c r="C113" s="639"/>
      <c r="D113" s="639"/>
      <c r="E113" s="639"/>
      <c r="F113" s="639"/>
      <c r="G113" s="639"/>
      <c r="H113" s="639"/>
      <c r="I113" s="641"/>
      <c r="J113" s="642"/>
      <c r="K113" s="642"/>
      <c r="L113" s="642"/>
      <c r="M113" s="642"/>
      <c r="N113" s="642"/>
      <c r="O113" s="642"/>
      <c r="P113" s="642"/>
      <c r="Q113" s="642"/>
      <c r="R113" s="642"/>
      <c r="S113" s="642"/>
      <c r="T113" s="642"/>
      <c r="U113" s="642"/>
      <c r="V113" s="642"/>
      <c r="W113" s="642"/>
      <c r="X113" s="642"/>
      <c r="Y113" s="642"/>
      <c r="Z113" s="642"/>
      <c r="AA113" s="642"/>
      <c r="AB113" s="642"/>
      <c r="AC113" s="642"/>
      <c r="AD113" s="642"/>
      <c r="AE113" s="642"/>
      <c r="AF113" s="636"/>
      <c r="AG113" s="643"/>
      <c r="AH113" s="643"/>
      <c r="AI113" s="644"/>
      <c r="AJ113" s="644"/>
      <c r="AK113" s="639"/>
    </row>
    <row r="114" spans="2:37" s="658" customFormat="1" ht="20.100000000000001" customHeight="1">
      <c r="B114" s="1261"/>
      <c r="C114" s="1386" t="s">
        <v>4227</v>
      </c>
      <c r="D114" s="648"/>
      <c r="E114" s="648"/>
      <c r="F114" s="646" t="s">
        <v>4228</v>
      </c>
      <c r="G114" s="1057"/>
      <c r="H114" s="1057"/>
      <c r="I114" s="1262"/>
      <c r="J114" s="1263"/>
      <c r="K114" s="805"/>
      <c r="L114" s="805"/>
      <c r="M114" s="806"/>
      <c r="N114" s="806"/>
      <c r="O114" s="806"/>
      <c r="P114" s="806"/>
      <c r="Q114" s="806"/>
      <c r="R114" s="806"/>
      <c r="S114" s="806"/>
      <c r="T114" s="806"/>
      <c r="U114" s="806"/>
      <c r="V114" s="806"/>
      <c r="W114" s="806"/>
      <c r="X114" s="806"/>
      <c r="Y114" s="806"/>
      <c r="Z114" s="806"/>
      <c r="AA114" s="806"/>
      <c r="AB114" s="806"/>
      <c r="AC114" s="806"/>
      <c r="AD114" s="806"/>
      <c r="AE114" s="806"/>
      <c r="AF114" s="806"/>
      <c r="AG114" s="806"/>
      <c r="AH114" s="806"/>
    </row>
    <row r="115" spans="2:37" s="658" customFormat="1" ht="20.100000000000001" customHeight="1">
      <c r="B115" s="802"/>
      <c r="C115" s="662"/>
      <c r="D115" s="662"/>
      <c r="E115" s="662"/>
      <c r="F115" s="662"/>
      <c r="G115" s="662"/>
      <c r="H115" s="662"/>
      <c r="I115" s="652"/>
      <c r="J115" s="664"/>
      <c r="K115" s="664"/>
      <c r="L115" s="664"/>
      <c r="M115" s="664"/>
      <c r="N115" s="664"/>
      <c r="O115" s="664"/>
      <c r="P115" s="664"/>
      <c r="Q115" s="664"/>
      <c r="R115" s="664"/>
      <c r="S115" s="664"/>
      <c r="T115" s="664"/>
      <c r="U115" s="664"/>
      <c r="V115" s="664"/>
      <c r="W115" s="664"/>
      <c r="X115" s="664"/>
      <c r="Y115" s="664"/>
      <c r="Z115" s="664"/>
      <c r="AA115" s="664"/>
      <c r="AB115" s="664"/>
      <c r="AC115" s="664"/>
      <c r="AD115" s="664"/>
      <c r="AE115" s="664"/>
      <c r="AF115" s="659"/>
      <c r="AG115" s="665"/>
      <c r="AH115" s="665"/>
      <c r="AI115" s="666"/>
      <c r="AJ115" s="666"/>
      <c r="AK115" s="662"/>
    </row>
    <row r="116" spans="2:37" ht="34.9" customHeight="1">
      <c r="B116" s="808" t="str" cm="1">
        <f t="array" aca="1" ref="B116" ca="1">_xlfn.IFNA(INDIRECT("Family_표준_구성도!B"&amp;MATCH(F116,INDIRECT("Family_표준_구성도!"&amp;"C:C"),0)),"")</f>
        <v>13.6.1.1.1</v>
      </c>
      <c r="C116" s="668"/>
      <c r="D116" s="809"/>
      <c r="E116" s="46" t="s">
        <v>4192</v>
      </c>
      <c r="F116" s="811" t="s">
        <v>1619</v>
      </c>
      <c r="G116" s="1079"/>
      <c r="H116" s="1079"/>
      <c r="I116" s="674"/>
      <c r="J116" s="674"/>
      <c r="K116" s="674"/>
      <c r="L116" s="674"/>
      <c r="M116" s="674"/>
      <c r="N116" s="675"/>
      <c r="O116" s="676"/>
      <c r="P116" s="677"/>
      <c r="Q116" s="677"/>
      <c r="R116" s="677"/>
      <c r="S116" s="677"/>
      <c r="T116" s="677"/>
      <c r="U116" s="677"/>
      <c r="V116" s="678"/>
      <c r="W116" s="679"/>
      <c r="X116" s="679"/>
      <c r="Y116" s="679"/>
      <c r="Z116" s="679"/>
      <c r="AA116" s="679"/>
      <c r="AB116" s="679"/>
      <c r="AC116" s="679"/>
      <c r="AD116" s="679"/>
      <c r="AE116" s="679"/>
      <c r="AF116" s="902"/>
      <c r="AG116" s="682"/>
      <c r="AH116" s="682"/>
      <c r="AI116" s="682"/>
      <c r="AJ116" s="682"/>
      <c r="AK116" s="903"/>
    </row>
    <row r="117" spans="2:37" ht="55.15" hidden="1" customHeight="1" outlineLevel="1">
      <c r="B117" s="772"/>
      <c r="C117" s="773"/>
      <c r="D117" s="773"/>
      <c r="E117" s="773"/>
      <c r="F117" s="773"/>
      <c r="G117" s="759" t="str">
        <f>N117&amp;" "&amp;IF(Q117=0,"",Q117)</f>
        <v xml:space="preserve"> </v>
      </c>
      <c r="H117" s="817"/>
      <c r="I117" s="765" t="str">
        <f>LEFT(H117,14)</f>
        <v/>
      </c>
      <c r="J117" s="766"/>
      <c r="K117" s="766" t="str">
        <f>IFERROR(VLOOKUP($I117,'WM-AR'!$I$7:$AS$3267,34,FALSE),"")</f>
        <v/>
      </c>
      <c r="L117" s="766" t="str">
        <f>IFERROR(VLOOKUP($I117,'WM-AR'!$I$7:$AS$3267,4,FALSE),"")</f>
        <v/>
      </c>
      <c r="M117" s="766" t="str">
        <f>IFERROR(VLOOKUP($I117,'WM-AR'!$I$7:$AS$3267,6,FALSE),"")</f>
        <v/>
      </c>
      <c r="N117" s="766" t="str">
        <f>IFERROR(VLOOKUP($I117,'WM-AR'!$I$7:$AS$3267,8,FALSE),"")</f>
        <v/>
      </c>
      <c r="O117" s="766" t="str">
        <f>IFERROR(VLOOKUP($I117,'WM-AR'!$I$7:$AS$3267,10,FALSE),"")</f>
        <v/>
      </c>
      <c r="P117" s="766" t="str">
        <f>IFERROR(VLOOKUP($I117,'WM-AR'!$I$7:$AS$3267,12,FALSE),"")</f>
        <v/>
      </c>
      <c r="Q117" s="766" t="str">
        <f>IFERROR(VLOOKUP($I117,'WM-AR'!$I$7:$AS$3267,14,FALSE),"")</f>
        <v/>
      </c>
      <c r="R117" s="766" t="str">
        <f>IFERROR(VLOOKUP($I117,'WM-AR'!$I$7:$AS$3267,16,FALSE),"")</f>
        <v/>
      </c>
      <c r="S117" s="766" t="str">
        <f>IFERROR(VLOOKUP($I117,'WM-AR'!$I$7:$AS$3267,18,FALSE),"")</f>
        <v/>
      </c>
      <c r="T117" s="766" t="str">
        <f>IFERROR(VLOOKUP($I117,'WM-AR'!$I$7:$AS$3267,20,FALSE),"")</f>
        <v/>
      </c>
      <c r="U117" s="766" t="str">
        <f>IFERROR(VLOOKUP($I117,'WM-AR'!$I$7:$AS$3267,22,FALSE),"")</f>
        <v/>
      </c>
      <c r="V117" s="766" t="str">
        <f>IFERROR(VLOOKUP($I117,'WM-AR'!$I$7:$AS$3267,24,FALSE),"")</f>
        <v/>
      </c>
      <c r="W117" s="766" t="str">
        <f>IFERROR(VLOOKUP($I117,'WM-AR'!$I$7:$AS$3267,25,FALSE),"")</f>
        <v/>
      </c>
      <c r="X117" s="766" t="str">
        <f>IFERROR(VLOOKUP($I117,'WM-AR'!$I$7:$AS$3267,26,FALSE),"")</f>
        <v/>
      </c>
      <c r="Y117" s="766" t="str">
        <f>IFERROR(VLOOKUP($I117,'WM-AR'!$I$7:$AS$3267,27,FALSE),"")</f>
        <v/>
      </c>
      <c r="Z117" s="766" t="str">
        <f>IFERROR(VLOOKUP($I117,'WM-AR'!$I$7:$AS$3267,28,FALSE),"")</f>
        <v/>
      </c>
      <c r="AA117" s="766" t="str">
        <f>IFERROR(VLOOKUP($I117,'WM-AR'!$I$7:$AS$3267,29,FALSE),"")</f>
        <v/>
      </c>
      <c r="AB117" s="766" t="str">
        <f>IFERROR(VLOOKUP($I117,'WM-AR'!$I$7:$AS$3267,30,FALSE),"")</f>
        <v/>
      </c>
      <c r="AC117" s="766" t="str">
        <f>IFERROR(VLOOKUP($I117,'WM-AR'!$I$7:$AS$3267,31,FALSE),"")</f>
        <v/>
      </c>
      <c r="AD117" s="766" t="str">
        <f>IFERROR(VLOOKUP($I117,'WM-AR'!$I$7:$AS$3267,32,FALSE),"")</f>
        <v/>
      </c>
      <c r="AE117" s="766" t="str">
        <f>IFERROR(VLOOKUP($I117,'WM-AR'!$I$7:$AS$3267,33,FALSE),"")</f>
        <v/>
      </c>
      <c r="AF117" s="817"/>
      <c r="AG117" s="1397"/>
      <c r="AH117" s="1397"/>
      <c r="AI117" s="1135"/>
      <c r="AJ117" s="1135" t="str">
        <f>K117</f>
        <v/>
      </c>
      <c r="AK117" s="905"/>
    </row>
    <row r="118" spans="2:37" ht="55.15" customHeight="1" collapsed="1">
      <c r="B118" s="1127"/>
      <c r="C118" s="1165"/>
      <c r="D118" s="1165"/>
      <c r="E118" s="1165"/>
      <c r="F118" s="1165"/>
      <c r="G118" s="1131" t="s">
        <v>2539</v>
      </c>
      <c r="H118" s="1131" t="s">
        <v>4229</v>
      </c>
      <c r="I118" s="1130" t="str">
        <f t="shared" ref="I118:I120" si="22">LEFT(H118,14)</f>
        <v>A03AG049-00001</v>
      </c>
      <c r="J118" s="1132"/>
      <c r="K118" s="1132" t="str">
        <f>IFERROR(VLOOKUP($I118,'WM-AR'!$I$7:$AS$3267,34,FALSE),"")</f>
        <v>TON</v>
      </c>
      <c r="L118" s="1132" t="str">
        <f>IFERROR(VLOOKUP($I118,'WM-AR'!$I$7:$AS$3267,4,FALSE),"")</f>
        <v>Concrete Work</v>
      </c>
      <c r="M118" s="1132" t="str">
        <f>IFERROR(VLOOKUP($I118,'WM-AR'!$I$7:$AS$3267,6,FALSE),"")</f>
        <v>Equipment Foundation Work</v>
      </c>
      <c r="N118" s="1132" t="str">
        <f>IFERROR(VLOOKUP($I118,'WM-AR'!$I$7:$AS$3267,8,FALSE),"")</f>
        <v>Embedded Steel(Steel Plate, Corner Angle and etc.) w/ Anchor Bar (Purchase &amp; Installation)</v>
      </c>
      <c r="O118" s="1132" t="str">
        <f>IFERROR(VLOOKUP($I118,'WM-AR'!$I$7:$AS$3267,10,FALSE),"")</f>
        <v>Hot-Dip Galvanized Steel</v>
      </c>
      <c r="P118" s="1132">
        <f>IFERROR(VLOOKUP($I118,'WM-AR'!$I$7:$AS$3267,12,FALSE),"")</f>
        <v>0</v>
      </c>
      <c r="Q118" s="1132">
        <f>IFERROR(VLOOKUP($I118,'WM-AR'!$I$7:$AS$3267,14,FALSE),"")</f>
        <v>0</v>
      </c>
      <c r="R118" s="1132">
        <f>IFERROR(VLOOKUP($I118,'WM-AR'!$I$7:$AS$3267,16,FALSE),"")</f>
        <v>0</v>
      </c>
      <c r="S118" s="1132">
        <f>IFERROR(VLOOKUP($I118,'WM-AR'!$I$7:$AS$3267,18,FALSE),"")</f>
        <v>0</v>
      </c>
      <c r="T118" s="1132" t="str">
        <f>IFERROR(VLOOKUP($I118,'WM-AR'!$I$7:$AS$3267,20,FALSE),"")</f>
        <v>Galv.: ASTM A123</v>
      </c>
      <c r="U118" s="1132">
        <f>IFERROR(VLOOKUP($I118,'WM-AR'!$I$7:$AS$3267,22,FALSE),"")</f>
        <v>0</v>
      </c>
      <c r="V118" s="1132" t="str">
        <f>IFERROR(VLOOKUP($I118,'WM-AR'!$I$7:$AS$3267,24,FALSE),"")</f>
        <v/>
      </c>
      <c r="W118" s="1132">
        <f>IFERROR(VLOOKUP($I118,'WM-AR'!$I$7:$AS$3267,25,FALSE),"")</f>
        <v>0</v>
      </c>
      <c r="X118" s="1132" t="str">
        <f>IFERROR(VLOOKUP($I118,'WM-AR'!$I$7:$AS$3267,26,FALSE),"")</f>
        <v/>
      </c>
      <c r="Y118" s="1132">
        <f>IFERROR(VLOOKUP($I118,'WM-AR'!$I$7:$AS$3267,27,FALSE),"")</f>
        <v>0</v>
      </c>
      <c r="Z118" s="1132">
        <f>IFERROR(VLOOKUP($I118,'WM-AR'!$I$7:$AS$3267,28,FALSE),"")</f>
        <v>0</v>
      </c>
      <c r="AA118" s="1132">
        <f>IFERROR(VLOOKUP($I118,'WM-AR'!$I$7:$AS$3267,29,FALSE),"")</f>
        <v>0</v>
      </c>
      <c r="AB118" s="1132">
        <f>IFERROR(VLOOKUP($I118,'WM-AR'!$I$7:$AS$3267,30,FALSE),"")</f>
        <v>0</v>
      </c>
      <c r="AC118" s="1132">
        <f>IFERROR(VLOOKUP($I118,'WM-AR'!$I$7:$AS$3267,31,FALSE),"")</f>
        <v>0</v>
      </c>
      <c r="AD118" s="1132">
        <f>IFERROR(VLOOKUP($I118,'WM-AR'!$I$7:$AS$3267,32,FALSE),"")</f>
        <v>0</v>
      </c>
      <c r="AE118" s="1132" t="str">
        <f>IFERROR(VLOOKUP($I118,'WM-AR'!$I$7:$AS$3267,33,FALSE),"")</f>
        <v/>
      </c>
      <c r="AF118" s="1353" t="s">
        <v>4230</v>
      </c>
      <c r="AG118" s="1392" t="s">
        <v>4195</v>
      </c>
      <c r="AH118" s="1392" t="s">
        <v>4195</v>
      </c>
      <c r="AI118" s="1135"/>
      <c r="AJ118" s="1135" t="str">
        <f t="shared" ref="AJ118:AJ120" si="23">K118</f>
        <v>TON</v>
      </c>
      <c r="AK118" s="1136"/>
    </row>
    <row r="119" spans="2:37" ht="55.15" customHeight="1">
      <c r="B119" s="1111"/>
      <c r="C119" s="1166"/>
      <c r="D119" s="1166"/>
      <c r="E119" s="1166"/>
      <c r="F119" s="1166"/>
      <c r="G119" s="843" t="s">
        <v>2540</v>
      </c>
      <c r="H119" s="843" t="s">
        <v>4231</v>
      </c>
      <c r="I119" s="712" t="str">
        <f t="shared" si="22"/>
        <v>A03AG049-00003</v>
      </c>
      <c r="J119" s="714"/>
      <c r="K119" s="714" t="str">
        <f>IFERROR(VLOOKUP($I119,'WM-AR'!$I$7:$AS$3267,34,FALSE),"")</f>
        <v>TON</v>
      </c>
      <c r="L119" s="714" t="str">
        <f>IFERROR(VLOOKUP($I119,'WM-AR'!$I$7:$AS$3267,4,FALSE),"")</f>
        <v>Concrete Work</v>
      </c>
      <c r="M119" s="714" t="str">
        <f>IFERROR(VLOOKUP($I119,'WM-AR'!$I$7:$AS$3267,6,FALSE),"")</f>
        <v>Equipment Foundation Work</v>
      </c>
      <c r="N119" s="714" t="str">
        <f>IFERROR(VLOOKUP($I119,'WM-AR'!$I$7:$AS$3267,8,FALSE),"")</f>
        <v>Embedded Steel(Steel Plate, Corner Angle and etc.) w/ Anchor Bar (Purchase &amp; Installation)</v>
      </c>
      <c r="O119" s="714" t="str">
        <f>IFERROR(VLOOKUP($I119,'WM-AR'!$I$7:$AS$3267,10,FALSE),"")</f>
        <v>SUS</v>
      </c>
      <c r="P119" s="714">
        <f>IFERROR(VLOOKUP($I119,'WM-AR'!$I$7:$AS$3267,12,FALSE),"")</f>
        <v>0</v>
      </c>
      <c r="Q119" s="714">
        <f>IFERROR(VLOOKUP($I119,'WM-AR'!$I$7:$AS$3267,14,FALSE),"")</f>
        <v>0</v>
      </c>
      <c r="R119" s="714">
        <f>IFERROR(VLOOKUP($I119,'WM-AR'!$I$7:$AS$3267,16,FALSE),"")</f>
        <v>0</v>
      </c>
      <c r="S119" s="714">
        <f>IFERROR(VLOOKUP($I119,'WM-AR'!$I$7:$AS$3267,18,FALSE),"")</f>
        <v>0</v>
      </c>
      <c r="T119" s="714" t="str">
        <f>IFERROR(VLOOKUP($I119,'WM-AR'!$I$7:$AS$3267,20,FALSE),"")</f>
        <v>SUS 304</v>
      </c>
      <c r="U119" s="714">
        <f>IFERROR(VLOOKUP($I119,'WM-AR'!$I$7:$AS$3267,22,FALSE),"")</f>
        <v>0</v>
      </c>
      <c r="V119" s="714" t="str">
        <f>IFERROR(VLOOKUP($I119,'WM-AR'!$I$7:$AS$3267,24,FALSE),"")</f>
        <v/>
      </c>
      <c r="W119" s="714">
        <f>IFERROR(VLOOKUP($I119,'WM-AR'!$I$7:$AS$3267,25,FALSE),"")</f>
        <v>0</v>
      </c>
      <c r="X119" s="714" t="str">
        <f>IFERROR(VLOOKUP($I119,'WM-AR'!$I$7:$AS$3267,26,FALSE),"")</f>
        <v/>
      </c>
      <c r="Y119" s="714">
        <f>IFERROR(VLOOKUP($I119,'WM-AR'!$I$7:$AS$3267,27,FALSE),"")</f>
        <v>0</v>
      </c>
      <c r="Z119" s="714">
        <f>IFERROR(VLOOKUP($I119,'WM-AR'!$I$7:$AS$3267,28,FALSE),"")</f>
        <v>0</v>
      </c>
      <c r="AA119" s="714">
        <f>IFERROR(VLOOKUP($I119,'WM-AR'!$I$7:$AS$3267,29,FALSE),"")</f>
        <v>0</v>
      </c>
      <c r="AB119" s="714">
        <f>IFERROR(VLOOKUP($I119,'WM-AR'!$I$7:$AS$3267,30,FALSE),"")</f>
        <v>0</v>
      </c>
      <c r="AC119" s="714">
        <f>IFERROR(VLOOKUP($I119,'WM-AR'!$I$7:$AS$3267,31,FALSE),"")</f>
        <v>0</v>
      </c>
      <c r="AD119" s="714">
        <f>IFERROR(VLOOKUP($I119,'WM-AR'!$I$7:$AS$3267,32,FALSE),"")</f>
        <v>0</v>
      </c>
      <c r="AE119" s="714" t="str">
        <f>IFERROR(VLOOKUP($I119,'WM-AR'!$I$7:$AS$3267,33,FALSE),"")</f>
        <v/>
      </c>
      <c r="AF119" s="1354" t="s">
        <v>4232</v>
      </c>
      <c r="AG119" s="1393" t="s">
        <v>4195</v>
      </c>
      <c r="AH119" s="852" t="s">
        <v>4197</v>
      </c>
      <c r="AI119" s="854"/>
      <c r="AJ119" s="854" t="str">
        <f t="shared" si="23"/>
        <v>TON</v>
      </c>
      <c r="AK119" s="1114"/>
    </row>
    <row r="120" spans="2:37" ht="55.15" customHeight="1">
      <c r="B120" s="1116"/>
      <c r="C120" s="1167"/>
      <c r="D120" s="1167"/>
      <c r="E120" s="1167"/>
      <c r="F120" s="1167"/>
      <c r="G120" s="1120" t="s">
        <v>2541</v>
      </c>
      <c r="H120" s="1120" t="s">
        <v>4233</v>
      </c>
      <c r="I120" s="1119" t="str">
        <f t="shared" si="22"/>
        <v>A03AG049-00004</v>
      </c>
      <c r="J120" s="1121"/>
      <c r="K120" s="1121" t="str">
        <f>IFERROR(VLOOKUP($I120,'WM-AR'!$I$7:$AS$3267,34,FALSE),"")</f>
        <v>TON</v>
      </c>
      <c r="L120" s="1121" t="str">
        <f>IFERROR(VLOOKUP($I120,'WM-AR'!$I$7:$AS$3267,4,FALSE),"")</f>
        <v>Concrete Work</v>
      </c>
      <c r="M120" s="1121" t="str">
        <f>IFERROR(VLOOKUP($I120,'WM-AR'!$I$7:$AS$3267,6,FALSE),"")</f>
        <v>Equipment Foundation Work</v>
      </c>
      <c r="N120" s="1121" t="str">
        <f>IFERROR(VLOOKUP($I120,'WM-AR'!$I$7:$AS$3267,8,FALSE),"")</f>
        <v>Embedded Steel(Steel Plate, Corner Angle and etc.) w/ Anchor Bar (Purchase &amp; Installation)</v>
      </c>
      <c r="O120" s="1121" t="str">
        <f>IFERROR(VLOOKUP($I120,'WM-AR'!$I$7:$AS$3267,10,FALSE),"")</f>
        <v>SUS</v>
      </c>
      <c r="P120" s="1121">
        <f>IFERROR(VLOOKUP($I120,'WM-AR'!$I$7:$AS$3267,12,FALSE),"")</f>
        <v>0</v>
      </c>
      <c r="Q120" s="1121">
        <f>IFERROR(VLOOKUP($I120,'WM-AR'!$I$7:$AS$3267,14,FALSE),"")</f>
        <v>0</v>
      </c>
      <c r="R120" s="1121">
        <f>IFERROR(VLOOKUP($I120,'WM-AR'!$I$7:$AS$3267,16,FALSE),"")</f>
        <v>0</v>
      </c>
      <c r="S120" s="1121">
        <f>IFERROR(VLOOKUP($I120,'WM-AR'!$I$7:$AS$3267,18,FALSE),"")</f>
        <v>0</v>
      </c>
      <c r="T120" s="1121" t="str">
        <f>IFERROR(VLOOKUP($I120,'WM-AR'!$I$7:$AS$3267,20,FALSE),"")</f>
        <v>SUS 316L</v>
      </c>
      <c r="U120" s="1121">
        <f>IFERROR(VLOOKUP($I120,'WM-AR'!$I$7:$AS$3267,22,FALSE),"")</f>
        <v>0</v>
      </c>
      <c r="V120" s="1121" t="str">
        <f>IFERROR(VLOOKUP($I120,'WM-AR'!$I$7:$AS$3267,24,FALSE),"")</f>
        <v/>
      </c>
      <c r="W120" s="1121">
        <f>IFERROR(VLOOKUP($I120,'WM-AR'!$I$7:$AS$3267,25,FALSE),"")</f>
        <v>0</v>
      </c>
      <c r="X120" s="1121" t="str">
        <f>IFERROR(VLOOKUP($I120,'WM-AR'!$I$7:$AS$3267,26,FALSE),"")</f>
        <v/>
      </c>
      <c r="Y120" s="1121">
        <f>IFERROR(VLOOKUP($I120,'WM-AR'!$I$7:$AS$3267,27,FALSE),"")</f>
        <v>0</v>
      </c>
      <c r="Z120" s="1121">
        <f>IFERROR(VLOOKUP($I120,'WM-AR'!$I$7:$AS$3267,28,FALSE),"")</f>
        <v>0</v>
      </c>
      <c r="AA120" s="1121">
        <f>IFERROR(VLOOKUP($I120,'WM-AR'!$I$7:$AS$3267,29,FALSE),"")</f>
        <v>0</v>
      </c>
      <c r="AB120" s="1121">
        <f>IFERROR(VLOOKUP($I120,'WM-AR'!$I$7:$AS$3267,30,FALSE),"")</f>
        <v>0</v>
      </c>
      <c r="AC120" s="1121">
        <f>IFERROR(VLOOKUP($I120,'WM-AR'!$I$7:$AS$3267,31,FALSE),"")</f>
        <v>0</v>
      </c>
      <c r="AD120" s="1121">
        <f>IFERROR(VLOOKUP($I120,'WM-AR'!$I$7:$AS$3267,32,FALSE),"")</f>
        <v>0</v>
      </c>
      <c r="AE120" s="1121" t="str">
        <f>IFERROR(VLOOKUP($I120,'WM-AR'!$I$7:$AS$3267,33,FALSE),"")</f>
        <v/>
      </c>
      <c r="AF120" s="1355" t="s">
        <v>4234</v>
      </c>
      <c r="AG120" s="1398" t="s">
        <v>4195</v>
      </c>
      <c r="AH120" s="1123" t="s">
        <v>4197</v>
      </c>
      <c r="AI120" s="1124"/>
      <c r="AJ120" s="1124" t="str">
        <f t="shared" si="23"/>
        <v>TON</v>
      </c>
      <c r="AK120" s="1125"/>
    </row>
    <row r="121" spans="2:37" s="658" customFormat="1" ht="20.100000000000001" customHeight="1">
      <c r="B121" s="802"/>
      <c r="C121" s="662"/>
      <c r="D121" s="662"/>
      <c r="E121" s="662"/>
      <c r="F121" s="662"/>
      <c r="G121" s="662"/>
      <c r="H121" s="662"/>
      <c r="I121" s="652"/>
      <c r="J121" s="664"/>
      <c r="K121" s="664"/>
      <c r="L121" s="664"/>
      <c r="M121" s="664"/>
      <c r="N121" s="664"/>
      <c r="O121" s="664"/>
      <c r="P121" s="664"/>
      <c r="Q121" s="664"/>
      <c r="R121" s="664"/>
      <c r="S121" s="664"/>
      <c r="T121" s="664"/>
      <c r="U121" s="664"/>
      <c r="V121" s="664"/>
      <c r="W121" s="664"/>
      <c r="X121" s="664"/>
      <c r="Y121" s="664"/>
      <c r="Z121" s="664"/>
      <c r="AA121" s="664"/>
      <c r="AB121" s="664"/>
      <c r="AC121" s="664"/>
      <c r="AD121" s="664"/>
      <c r="AE121" s="664"/>
      <c r="AF121" s="659"/>
      <c r="AG121" s="665"/>
      <c r="AH121" s="665"/>
      <c r="AI121" s="666"/>
      <c r="AJ121" s="666"/>
      <c r="AK121" s="662"/>
    </row>
    <row r="122" spans="2:37" s="658" customFormat="1" ht="20.100000000000001" customHeight="1">
      <c r="B122" s="802"/>
      <c r="C122" s="662"/>
      <c r="D122" s="662"/>
      <c r="E122" s="662"/>
      <c r="F122" s="662"/>
      <c r="G122" s="662"/>
      <c r="H122" s="662"/>
      <c r="I122" s="652"/>
      <c r="J122" s="664"/>
      <c r="K122" s="664"/>
      <c r="L122" s="664"/>
      <c r="M122" s="664"/>
      <c r="N122" s="664"/>
      <c r="O122" s="664"/>
      <c r="P122" s="664"/>
      <c r="Q122" s="664"/>
      <c r="R122" s="664"/>
      <c r="S122" s="664"/>
      <c r="T122" s="664"/>
      <c r="U122" s="664"/>
      <c r="V122" s="664"/>
      <c r="W122" s="664"/>
      <c r="X122" s="664"/>
      <c r="Y122" s="664"/>
      <c r="Z122" s="664"/>
      <c r="AA122" s="664"/>
      <c r="AB122" s="664"/>
      <c r="AC122" s="664"/>
      <c r="AD122" s="664"/>
      <c r="AE122" s="664"/>
      <c r="AF122" s="659"/>
      <c r="AG122" s="665"/>
      <c r="AH122" s="665"/>
      <c r="AI122" s="666"/>
      <c r="AJ122" s="666"/>
      <c r="AK122" s="662"/>
    </row>
    <row r="123" spans="2:37" ht="34.9" customHeight="1">
      <c r="B123" s="623">
        <v>13.7</v>
      </c>
      <c r="C123" s="626" t="s">
        <v>1620</v>
      </c>
      <c r="D123" s="626"/>
      <c r="E123" s="626"/>
      <c r="F123" s="626"/>
      <c r="G123" s="1066"/>
      <c r="H123" s="1066"/>
      <c r="I123" s="630"/>
      <c r="J123" s="630"/>
      <c r="K123" s="631"/>
      <c r="L123" s="631"/>
      <c r="M123" s="631"/>
      <c r="N123" s="631"/>
      <c r="O123" s="631"/>
      <c r="P123" s="631"/>
      <c r="Q123" s="631"/>
      <c r="R123" s="631"/>
      <c r="S123" s="631"/>
      <c r="T123" s="631"/>
      <c r="U123" s="631"/>
      <c r="V123" s="631"/>
      <c r="W123" s="631"/>
      <c r="X123" s="631"/>
      <c r="Y123" s="631"/>
      <c r="Z123" s="631"/>
      <c r="AA123" s="631"/>
      <c r="AB123" s="631"/>
      <c r="AC123" s="631"/>
      <c r="AD123" s="631"/>
      <c r="AE123" s="631"/>
      <c r="AF123" s="634"/>
      <c r="AG123" s="634"/>
      <c r="AH123" s="634"/>
      <c r="AI123" s="634"/>
      <c r="AJ123" s="634"/>
      <c r="AK123" s="634"/>
    </row>
    <row r="124" spans="2:37" s="658" customFormat="1" ht="20.100000000000001" customHeight="1">
      <c r="B124" s="1072"/>
      <c r="C124" s="639"/>
      <c r="D124" s="639"/>
      <c r="E124" s="639"/>
      <c r="F124" s="639"/>
      <c r="G124" s="639"/>
      <c r="H124" s="639"/>
      <c r="I124" s="641"/>
      <c r="J124" s="642"/>
      <c r="K124" s="642"/>
      <c r="L124" s="642"/>
      <c r="M124" s="642"/>
      <c r="N124" s="642"/>
      <c r="O124" s="642"/>
      <c r="P124" s="642"/>
      <c r="Q124" s="642"/>
      <c r="R124" s="642"/>
      <c r="S124" s="642"/>
      <c r="T124" s="642"/>
      <c r="U124" s="642"/>
      <c r="V124" s="642"/>
      <c r="W124" s="642"/>
      <c r="X124" s="642"/>
      <c r="Y124" s="642"/>
      <c r="Z124" s="642"/>
      <c r="AA124" s="642"/>
      <c r="AB124" s="642"/>
      <c r="AC124" s="642"/>
      <c r="AD124" s="642"/>
      <c r="AE124" s="642"/>
      <c r="AF124" s="636"/>
      <c r="AG124" s="643"/>
      <c r="AH124" s="643"/>
      <c r="AI124" s="644"/>
      <c r="AJ124" s="644"/>
      <c r="AK124" s="639"/>
    </row>
    <row r="125" spans="2:37" s="658" customFormat="1" ht="20.100000000000001" customHeight="1">
      <c r="B125" s="1261"/>
      <c r="C125" s="1386" t="s">
        <v>4235</v>
      </c>
      <c r="D125" s="648"/>
      <c r="E125" s="648"/>
      <c r="F125" s="646" t="s">
        <v>4236</v>
      </c>
      <c r="G125" s="1057"/>
      <c r="H125" s="1057"/>
      <c r="I125" s="1262"/>
      <c r="J125" s="1263"/>
      <c r="K125" s="805"/>
      <c r="L125" s="805"/>
      <c r="M125" s="806"/>
      <c r="N125" s="806"/>
      <c r="O125" s="806"/>
      <c r="P125" s="806"/>
      <c r="Q125" s="806"/>
      <c r="R125" s="806"/>
      <c r="S125" s="806"/>
      <c r="T125" s="806"/>
      <c r="U125" s="806"/>
      <c r="V125" s="806"/>
      <c r="W125" s="806"/>
      <c r="X125" s="806"/>
      <c r="Y125" s="806"/>
      <c r="Z125" s="806"/>
      <c r="AA125" s="806"/>
      <c r="AB125" s="806"/>
      <c r="AC125" s="806"/>
      <c r="AD125" s="806"/>
      <c r="AE125" s="806"/>
      <c r="AF125" s="806"/>
      <c r="AG125" s="806"/>
      <c r="AH125" s="806"/>
    </row>
    <row r="126" spans="2:37" s="658" customFormat="1" ht="20.100000000000001" customHeight="1">
      <c r="B126" s="802"/>
      <c r="C126" s="662"/>
      <c r="D126" s="662"/>
      <c r="E126" s="662"/>
      <c r="F126" s="662"/>
      <c r="G126" s="662"/>
      <c r="H126" s="662"/>
      <c r="I126" s="652"/>
      <c r="J126" s="664"/>
      <c r="K126" s="664"/>
      <c r="L126" s="664"/>
      <c r="M126" s="664"/>
      <c r="N126" s="664"/>
      <c r="O126" s="664"/>
      <c r="P126" s="664"/>
      <c r="Q126" s="664"/>
      <c r="R126" s="664"/>
      <c r="S126" s="664"/>
      <c r="T126" s="664"/>
      <c r="U126" s="664"/>
      <c r="V126" s="664"/>
      <c r="W126" s="664"/>
      <c r="X126" s="664"/>
      <c r="Y126" s="664"/>
      <c r="Z126" s="664"/>
      <c r="AA126" s="664"/>
      <c r="AB126" s="664"/>
      <c r="AC126" s="664"/>
      <c r="AD126" s="664"/>
      <c r="AE126" s="664"/>
      <c r="AF126" s="659"/>
      <c r="AG126" s="665"/>
      <c r="AH126" s="665"/>
      <c r="AI126" s="666"/>
      <c r="AJ126" s="666"/>
      <c r="AK126" s="662"/>
    </row>
    <row r="127" spans="2:37" ht="34.9" customHeight="1">
      <c r="B127" s="808" t="str" cm="1">
        <f t="array" aca="1" ref="B127" ca="1">_xlfn.IFNA(INDIRECT("Family_표준_구성도!B"&amp;MATCH(F127,INDIRECT("Family_표준_구성도!"&amp;"C:C"),0)),"")</f>
        <v>13.7.1.1.1</v>
      </c>
      <c r="C127" s="668"/>
      <c r="D127" s="809"/>
      <c r="E127" s="46" t="s">
        <v>4192</v>
      </c>
      <c r="F127" s="811" t="s">
        <v>1626</v>
      </c>
      <c r="G127" s="1079"/>
      <c r="H127" s="1079"/>
      <c r="I127" s="674"/>
      <c r="J127" s="674"/>
      <c r="K127" s="674"/>
      <c r="L127" s="674"/>
      <c r="M127" s="674"/>
      <c r="N127" s="675"/>
      <c r="O127" s="676"/>
      <c r="P127" s="677"/>
      <c r="Q127" s="677"/>
      <c r="R127" s="677"/>
      <c r="S127" s="677"/>
      <c r="T127" s="677"/>
      <c r="U127" s="677"/>
      <c r="V127" s="678"/>
      <c r="W127" s="679"/>
      <c r="X127" s="679"/>
      <c r="Y127" s="679"/>
      <c r="Z127" s="679"/>
      <c r="AA127" s="679"/>
      <c r="AB127" s="679"/>
      <c r="AC127" s="679"/>
      <c r="AD127" s="679"/>
      <c r="AE127" s="679"/>
      <c r="AF127" s="902"/>
      <c r="AG127" s="682"/>
      <c r="AH127" s="682"/>
      <c r="AI127" s="682"/>
      <c r="AJ127" s="682"/>
      <c r="AK127" s="903"/>
    </row>
    <row r="128" spans="2:37" ht="49.9" hidden="1" customHeight="1" outlineLevel="1">
      <c r="B128" s="772"/>
      <c r="C128" s="773"/>
      <c r="D128" s="773"/>
      <c r="E128" s="773"/>
      <c r="F128" s="773"/>
      <c r="G128" s="759" t="str">
        <f>N128&amp;" "&amp;IF(Q128=0,"",Q128)</f>
        <v xml:space="preserve"> </v>
      </c>
      <c r="H128" s="817"/>
      <c r="I128" s="765" t="str">
        <f>LEFT(H128,14)</f>
        <v/>
      </c>
      <c r="J128" s="766"/>
      <c r="K128" s="766" t="str">
        <f>IFERROR(VLOOKUP($I128,'WM-AR'!$I$7:$AS$3267,34,FALSE),"")</f>
        <v/>
      </c>
      <c r="L128" s="766" t="str">
        <f>IFERROR(VLOOKUP($I128,'WM-AR'!$I$7:$AS$3267,4,FALSE),"")</f>
        <v/>
      </c>
      <c r="M128" s="766" t="str">
        <f>IFERROR(VLOOKUP($I128,'WM-AR'!$I$7:$AS$3267,6,FALSE),"")</f>
        <v/>
      </c>
      <c r="N128" s="766" t="str">
        <f>IFERROR(VLOOKUP($I128,'WM-AR'!$I$7:$AS$3267,8,FALSE),"")</f>
        <v/>
      </c>
      <c r="O128" s="766" t="str">
        <f>IFERROR(VLOOKUP($I128,'WM-AR'!$I$7:$AS$3267,10,FALSE),"")</f>
        <v/>
      </c>
      <c r="P128" s="766" t="str">
        <f>IFERROR(VLOOKUP($I128,'WM-AR'!$I$7:$AS$3267,12,FALSE),"")</f>
        <v/>
      </c>
      <c r="Q128" s="766" t="str">
        <f>IFERROR(VLOOKUP($I128,'WM-AR'!$I$7:$AS$3267,14,FALSE),"")</f>
        <v/>
      </c>
      <c r="R128" s="766" t="str">
        <f>IFERROR(VLOOKUP($I128,'WM-AR'!$I$7:$AS$3267,16,FALSE),"")</f>
        <v/>
      </c>
      <c r="S128" s="766" t="str">
        <f>IFERROR(VLOOKUP($I128,'WM-AR'!$I$7:$AS$3267,18,FALSE),"")</f>
        <v/>
      </c>
      <c r="T128" s="766" t="str">
        <f>IFERROR(VLOOKUP($I128,'WM-AR'!$I$7:$AS$3267,20,FALSE),"")</f>
        <v/>
      </c>
      <c r="U128" s="766" t="str">
        <f>IFERROR(VLOOKUP($I128,'WM-AR'!$I$7:$AS$3267,22,FALSE),"")</f>
        <v/>
      </c>
      <c r="V128" s="766" t="str">
        <f>IFERROR(VLOOKUP($I128,'WM-AR'!$I$7:$AS$3267,24,FALSE),"")</f>
        <v/>
      </c>
      <c r="W128" s="766" t="str">
        <f>IFERROR(VLOOKUP($I128,'WM-AR'!$I$7:$AS$3267,25,FALSE),"")</f>
        <v/>
      </c>
      <c r="X128" s="766" t="str">
        <f>IFERROR(VLOOKUP($I128,'WM-AR'!$I$7:$AS$3267,26,FALSE),"")</f>
        <v/>
      </c>
      <c r="Y128" s="766" t="str">
        <f>IFERROR(VLOOKUP($I128,'WM-AR'!$I$7:$AS$3267,27,FALSE),"")</f>
        <v/>
      </c>
      <c r="Z128" s="766" t="str">
        <f>IFERROR(VLOOKUP($I128,'WM-AR'!$I$7:$AS$3267,28,FALSE),"")</f>
        <v/>
      </c>
      <c r="AA128" s="766" t="str">
        <f>IFERROR(VLOOKUP($I128,'WM-AR'!$I$7:$AS$3267,29,FALSE),"")</f>
        <v/>
      </c>
      <c r="AB128" s="766" t="str">
        <f>IFERROR(VLOOKUP($I128,'WM-AR'!$I$7:$AS$3267,30,FALSE),"")</f>
        <v/>
      </c>
      <c r="AC128" s="766" t="str">
        <f>IFERROR(VLOOKUP($I128,'WM-AR'!$I$7:$AS$3267,31,FALSE),"")</f>
        <v/>
      </c>
      <c r="AD128" s="766" t="str">
        <f>IFERROR(VLOOKUP($I128,'WM-AR'!$I$7:$AS$3267,32,FALSE),"")</f>
        <v/>
      </c>
      <c r="AE128" s="766" t="str">
        <f>IFERROR(VLOOKUP($I128,'WM-AR'!$I$7:$AS$3267,33,FALSE),"")</f>
        <v/>
      </c>
      <c r="AF128" s="817"/>
      <c r="AG128" s="1397"/>
      <c r="AH128" s="1397"/>
      <c r="AI128" s="1135"/>
      <c r="AJ128" s="1135" t="str">
        <f>K128</f>
        <v/>
      </c>
      <c r="AK128" s="905"/>
    </row>
    <row r="129" spans="1:37" ht="30" customHeight="1" collapsed="1">
      <c r="B129" s="772"/>
      <c r="C129" s="1084"/>
      <c r="D129" s="1084"/>
      <c r="E129" s="1084"/>
      <c r="F129" s="1084"/>
      <c r="G129" s="779" t="s">
        <v>2542</v>
      </c>
      <c r="H129" s="779" t="s">
        <v>4237</v>
      </c>
      <c r="I129" s="765" t="str">
        <f t="shared" ref="I129:I131" si="24">LEFT(H129,14)</f>
        <v>A04AV221-00001</v>
      </c>
      <c r="J129" s="766"/>
      <c r="K129" s="766" t="str">
        <f>IFERROR(VLOOKUP($I129,'WM-AR'!$I$7:$AS$3267,34,FALSE),"")</f>
        <v>SET</v>
      </c>
      <c r="L129" s="766" t="str">
        <f>IFERROR(VLOOKUP($I129,'WM-AR'!$I$7:$AS$3267,4,FALSE),"")</f>
        <v>Finishing Work</v>
      </c>
      <c r="M129" s="766" t="str">
        <f>IFERROR(VLOOKUP($I129,'WM-AR'!$I$7:$AS$3267,6,FALSE),"")</f>
        <v>Misc. Work</v>
      </c>
      <c r="N129" s="766" t="str">
        <f>IFERROR(VLOOKUP($I129,'WM-AR'!$I$7:$AS$3267,8,FALSE),"")</f>
        <v>Room Signage</v>
      </c>
      <c r="O129" s="766">
        <f>IFERROR(VLOOKUP($I129,'WM-AR'!$I$7:$AS$3267,10,FALSE),"")</f>
        <v>0</v>
      </c>
      <c r="P129" s="766">
        <f>IFERROR(VLOOKUP($I129,'WM-AR'!$I$7:$AS$3267,12,FALSE),"")</f>
        <v>0</v>
      </c>
      <c r="Q129" s="766">
        <f>IFERROR(VLOOKUP($I129,'WM-AR'!$I$7:$AS$3267,14,FALSE),"")</f>
        <v>0</v>
      </c>
      <c r="R129" s="766">
        <f>IFERROR(VLOOKUP($I129,'WM-AR'!$I$7:$AS$3267,16,FALSE),"")</f>
        <v>0</v>
      </c>
      <c r="S129" s="766">
        <f>IFERROR(VLOOKUP($I129,'WM-AR'!$I$7:$AS$3267,18,FALSE),"")</f>
        <v>0</v>
      </c>
      <c r="T129" s="766" t="str">
        <f>IFERROR(VLOOKUP($I129,'WM-AR'!$I$7:$AS$3267,20,FALSE),"")</f>
        <v/>
      </c>
      <c r="U129" s="766">
        <f>IFERROR(VLOOKUP($I129,'WM-AR'!$I$7:$AS$3267,22,FALSE),"")</f>
        <v>0</v>
      </c>
      <c r="V129" s="766" t="str">
        <f>IFERROR(VLOOKUP($I129,'WM-AR'!$I$7:$AS$3267,24,FALSE),"")</f>
        <v/>
      </c>
      <c r="W129" s="766">
        <f>IFERROR(VLOOKUP($I129,'WM-AR'!$I$7:$AS$3267,25,FALSE),"")</f>
        <v>0</v>
      </c>
      <c r="X129" s="766" t="str">
        <f>IFERROR(VLOOKUP($I129,'WM-AR'!$I$7:$AS$3267,26,FALSE),"")</f>
        <v/>
      </c>
      <c r="Y129" s="766">
        <f>IFERROR(VLOOKUP($I129,'WM-AR'!$I$7:$AS$3267,27,FALSE),"")</f>
        <v>0</v>
      </c>
      <c r="Z129" s="766">
        <f>IFERROR(VLOOKUP($I129,'WM-AR'!$I$7:$AS$3267,28,FALSE),"")</f>
        <v>0</v>
      </c>
      <c r="AA129" s="766">
        <f>IFERROR(VLOOKUP($I129,'WM-AR'!$I$7:$AS$3267,29,FALSE),"")</f>
        <v>0</v>
      </c>
      <c r="AB129" s="766">
        <f>IFERROR(VLOOKUP($I129,'WM-AR'!$I$7:$AS$3267,30,FALSE),"")</f>
        <v>0</v>
      </c>
      <c r="AC129" s="766">
        <f>IFERROR(VLOOKUP($I129,'WM-AR'!$I$7:$AS$3267,31,FALSE),"")</f>
        <v>0</v>
      </c>
      <c r="AD129" s="766">
        <f>IFERROR(VLOOKUP($I129,'WM-AR'!$I$7:$AS$3267,32,FALSE),"")</f>
        <v>0</v>
      </c>
      <c r="AE129" s="766" t="str">
        <f>IFERROR(VLOOKUP($I129,'WM-AR'!$I$7:$AS$3267,33,FALSE),"")</f>
        <v/>
      </c>
      <c r="AF129" s="817"/>
      <c r="AG129" s="768" t="s">
        <v>4238</v>
      </c>
      <c r="AH129" s="768" t="s">
        <v>4238</v>
      </c>
      <c r="AI129" s="769"/>
      <c r="AJ129" s="769" t="str">
        <f t="shared" ref="AJ129:AJ131" si="25">K129</f>
        <v>SET</v>
      </c>
      <c r="AK129" s="905"/>
    </row>
    <row r="130" spans="1:37" ht="30" customHeight="1">
      <c r="B130" s="772"/>
      <c r="C130" s="1084"/>
      <c r="D130" s="1084"/>
      <c r="E130" s="1084"/>
      <c r="F130" s="1084"/>
      <c r="G130" s="779" t="s">
        <v>2543</v>
      </c>
      <c r="H130" s="779" t="s">
        <v>4239</v>
      </c>
      <c r="I130" s="765" t="str">
        <f t="shared" si="24"/>
        <v>A04AV220-00001</v>
      </c>
      <c r="J130" s="766"/>
      <c r="K130" s="766" t="str">
        <f>IFERROR(VLOOKUP($I130,'WM-AR'!$I$7:$AS$3267,34,FALSE),"")</f>
        <v>SET</v>
      </c>
      <c r="L130" s="766" t="str">
        <f>IFERROR(VLOOKUP($I130,'WM-AR'!$I$7:$AS$3267,4,FALSE),"")</f>
        <v>Finishing Work</v>
      </c>
      <c r="M130" s="766" t="str">
        <f>IFERROR(VLOOKUP($I130,'WM-AR'!$I$7:$AS$3267,6,FALSE),"")</f>
        <v>Misc. Work</v>
      </c>
      <c r="N130" s="766" t="str">
        <f>IFERROR(VLOOKUP($I130,'WM-AR'!$I$7:$AS$3267,8,FALSE),"")</f>
        <v>Building Signage</v>
      </c>
      <c r="O130" s="766">
        <f>IFERROR(VLOOKUP($I130,'WM-AR'!$I$7:$AS$3267,10,FALSE),"")</f>
        <v>0</v>
      </c>
      <c r="P130" s="766">
        <f>IFERROR(VLOOKUP($I130,'WM-AR'!$I$7:$AS$3267,12,FALSE),"")</f>
        <v>0</v>
      </c>
      <c r="Q130" s="766">
        <f>IFERROR(VLOOKUP($I130,'WM-AR'!$I$7:$AS$3267,14,FALSE),"")</f>
        <v>0</v>
      </c>
      <c r="R130" s="766">
        <f>IFERROR(VLOOKUP($I130,'WM-AR'!$I$7:$AS$3267,16,FALSE),"")</f>
        <v>0</v>
      </c>
      <c r="S130" s="766">
        <f>IFERROR(VLOOKUP($I130,'WM-AR'!$I$7:$AS$3267,18,FALSE),"")</f>
        <v>0</v>
      </c>
      <c r="T130" s="766" t="str">
        <f>IFERROR(VLOOKUP($I130,'WM-AR'!$I$7:$AS$3267,20,FALSE),"")</f>
        <v/>
      </c>
      <c r="U130" s="766">
        <f>IFERROR(VLOOKUP($I130,'WM-AR'!$I$7:$AS$3267,22,FALSE),"")</f>
        <v>0</v>
      </c>
      <c r="V130" s="766" t="str">
        <f>IFERROR(VLOOKUP($I130,'WM-AR'!$I$7:$AS$3267,24,FALSE),"")</f>
        <v/>
      </c>
      <c r="W130" s="766">
        <f>IFERROR(VLOOKUP($I130,'WM-AR'!$I$7:$AS$3267,25,FALSE),"")</f>
        <v>0</v>
      </c>
      <c r="X130" s="766" t="str">
        <f>IFERROR(VLOOKUP($I130,'WM-AR'!$I$7:$AS$3267,26,FALSE),"")</f>
        <v/>
      </c>
      <c r="Y130" s="766">
        <f>IFERROR(VLOOKUP($I130,'WM-AR'!$I$7:$AS$3267,27,FALSE),"")</f>
        <v>0</v>
      </c>
      <c r="Z130" s="766">
        <f>IFERROR(VLOOKUP($I130,'WM-AR'!$I$7:$AS$3267,28,FALSE),"")</f>
        <v>0</v>
      </c>
      <c r="AA130" s="766">
        <f>IFERROR(VLOOKUP($I130,'WM-AR'!$I$7:$AS$3267,29,FALSE),"")</f>
        <v>0</v>
      </c>
      <c r="AB130" s="766">
        <f>IFERROR(VLOOKUP($I130,'WM-AR'!$I$7:$AS$3267,30,FALSE),"")</f>
        <v>0</v>
      </c>
      <c r="AC130" s="766">
        <f>IFERROR(VLOOKUP($I130,'WM-AR'!$I$7:$AS$3267,31,FALSE),"")</f>
        <v>0</v>
      </c>
      <c r="AD130" s="766">
        <f>IFERROR(VLOOKUP($I130,'WM-AR'!$I$7:$AS$3267,32,FALSE),"")</f>
        <v>0</v>
      </c>
      <c r="AE130" s="766" t="str">
        <f>IFERROR(VLOOKUP($I130,'WM-AR'!$I$7:$AS$3267,33,FALSE),"")</f>
        <v/>
      </c>
      <c r="AF130" s="817"/>
      <c r="AG130" s="768" t="s">
        <v>4238</v>
      </c>
      <c r="AH130" s="768" t="s">
        <v>4238</v>
      </c>
      <c r="AI130" s="769"/>
      <c r="AJ130" s="769" t="str">
        <f t="shared" si="25"/>
        <v>SET</v>
      </c>
      <c r="AK130" s="905"/>
    </row>
    <row r="131" spans="1:37" ht="30" customHeight="1">
      <c r="B131" s="1116"/>
      <c r="C131" s="1167"/>
      <c r="D131" s="1167"/>
      <c r="E131" s="1167"/>
      <c r="F131" s="1167"/>
      <c r="G131" s="1120"/>
      <c r="H131" s="1120"/>
      <c r="I131" s="1119" t="str">
        <f t="shared" si="24"/>
        <v/>
      </c>
      <c r="J131" s="1121"/>
      <c r="K131" s="1121" t="str">
        <f>IFERROR(VLOOKUP($I131,'WM-AR'!$I$7:$AS$3267,34,FALSE),"")</f>
        <v/>
      </c>
      <c r="L131" s="1121" t="str">
        <f>IFERROR(VLOOKUP($I131,'WM-AR'!$I$7:$AS$3267,4,FALSE),"")</f>
        <v/>
      </c>
      <c r="M131" s="1121" t="str">
        <f>IFERROR(VLOOKUP($I131,'WM-AR'!$I$7:$AS$3267,6,FALSE),"")</f>
        <v/>
      </c>
      <c r="N131" s="1121" t="str">
        <f>IFERROR(VLOOKUP($I131,'WM-AR'!$I$7:$AS$3267,8,FALSE),"")</f>
        <v/>
      </c>
      <c r="O131" s="1121" t="str">
        <f>IFERROR(VLOOKUP($I131,'WM-AR'!$I$7:$AS$3267,10,FALSE),"")</f>
        <v/>
      </c>
      <c r="P131" s="1121" t="str">
        <f>IFERROR(VLOOKUP($I131,'WM-AR'!$I$7:$AS$3267,12,FALSE),"")</f>
        <v/>
      </c>
      <c r="Q131" s="1121" t="str">
        <f>IFERROR(VLOOKUP($I131,'WM-AR'!$I$7:$AS$3267,14,FALSE),"")</f>
        <v/>
      </c>
      <c r="R131" s="1121" t="str">
        <f>IFERROR(VLOOKUP($I131,'WM-AR'!$I$7:$AS$3267,16,FALSE),"")</f>
        <v/>
      </c>
      <c r="S131" s="1121" t="str">
        <f>IFERROR(VLOOKUP($I131,'WM-AR'!$I$7:$AS$3267,18,FALSE),"")</f>
        <v/>
      </c>
      <c r="T131" s="1121" t="str">
        <f>IFERROR(VLOOKUP($I131,'WM-AR'!$I$7:$AS$3267,20,FALSE),"")</f>
        <v/>
      </c>
      <c r="U131" s="1121" t="str">
        <f>IFERROR(VLOOKUP($I131,'WM-AR'!$I$7:$AS$3267,22,FALSE),"")</f>
        <v/>
      </c>
      <c r="V131" s="1121" t="str">
        <f>IFERROR(VLOOKUP($I131,'WM-AR'!$I$7:$AS$3267,24,FALSE),"")</f>
        <v/>
      </c>
      <c r="W131" s="1121" t="str">
        <f>IFERROR(VLOOKUP($I131,'WM-AR'!$I$7:$AS$3267,25,FALSE),"")</f>
        <v/>
      </c>
      <c r="X131" s="1121" t="str">
        <f>IFERROR(VLOOKUP($I131,'WM-AR'!$I$7:$AS$3267,26,FALSE),"")</f>
        <v/>
      </c>
      <c r="Y131" s="1121" t="str">
        <f>IFERROR(VLOOKUP($I131,'WM-AR'!$I$7:$AS$3267,27,FALSE),"")</f>
        <v/>
      </c>
      <c r="Z131" s="1121" t="str">
        <f>IFERROR(VLOOKUP($I131,'WM-AR'!$I$7:$AS$3267,28,FALSE),"")</f>
        <v/>
      </c>
      <c r="AA131" s="1121" t="str">
        <f>IFERROR(VLOOKUP($I131,'WM-AR'!$I$7:$AS$3267,29,FALSE),"")</f>
        <v/>
      </c>
      <c r="AB131" s="1121" t="str">
        <f>IFERROR(VLOOKUP($I131,'WM-AR'!$I$7:$AS$3267,30,FALSE),"")</f>
        <v/>
      </c>
      <c r="AC131" s="1121" t="str">
        <f>IFERROR(VLOOKUP($I131,'WM-AR'!$I$7:$AS$3267,31,FALSE),"")</f>
        <v/>
      </c>
      <c r="AD131" s="1121" t="str">
        <f>IFERROR(VLOOKUP($I131,'WM-AR'!$I$7:$AS$3267,32,FALSE),"")</f>
        <v/>
      </c>
      <c r="AE131" s="1121" t="str">
        <f>IFERROR(VLOOKUP($I131,'WM-AR'!$I$7:$AS$3267,33,FALSE),"")</f>
        <v/>
      </c>
      <c r="AF131" s="1355"/>
      <c r="AG131" s="1123"/>
      <c r="AH131" s="1123"/>
      <c r="AI131" s="1124"/>
      <c r="AJ131" s="1124" t="str">
        <f t="shared" si="25"/>
        <v/>
      </c>
      <c r="AK131" s="1125"/>
    </row>
    <row r="132" spans="1:37" s="658" customFormat="1" ht="20.100000000000001" customHeight="1">
      <c r="B132" s="802"/>
      <c r="C132" s="662"/>
      <c r="D132" s="662"/>
      <c r="E132" s="662"/>
      <c r="F132" s="662"/>
      <c r="G132" s="662"/>
      <c r="H132" s="662"/>
      <c r="I132" s="652"/>
      <c r="J132" s="664"/>
      <c r="K132" s="664"/>
      <c r="L132" s="664"/>
      <c r="M132" s="664"/>
      <c r="N132" s="664"/>
      <c r="O132" s="664"/>
      <c r="P132" s="664"/>
      <c r="Q132" s="664"/>
      <c r="R132" s="664"/>
      <c r="S132" s="664"/>
      <c r="T132" s="664"/>
      <c r="U132" s="664"/>
      <c r="V132" s="664"/>
      <c r="W132" s="664"/>
      <c r="X132" s="664"/>
      <c r="Y132" s="664"/>
      <c r="Z132" s="664"/>
      <c r="AA132" s="664"/>
      <c r="AB132" s="664"/>
      <c r="AC132" s="664"/>
      <c r="AD132" s="664"/>
      <c r="AE132" s="664"/>
      <c r="AF132" s="659"/>
      <c r="AG132" s="665"/>
      <c r="AH132" s="665"/>
      <c r="AI132" s="666"/>
      <c r="AJ132" s="666"/>
      <c r="AK132" s="662"/>
    </row>
    <row r="133" spans="1:37" s="658" customFormat="1" ht="20.100000000000001" customHeight="1">
      <c r="B133" s="802"/>
      <c r="C133" s="662"/>
      <c r="D133" s="662"/>
      <c r="E133" s="662"/>
      <c r="F133" s="662"/>
      <c r="G133" s="662"/>
      <c r="H133" s="662"/>
      <c r="I133" s="652"/>
      <c r="J133" s="664"/>
      <c r="K133" s="664"/>
      <c r="L133" s="664"/>
      <c r="M133" s="664"/>
      <c r="N133" s="664"/>
      <c r="O133" s="664"/>
      <c r="P133" s="664"/>
      <c r="Q133" s="664"/>
      <c r="R133" s="664"/>
      <c r="S133" s="664"/>
      <c r="T133" s="664"/>
      <c r="U133" s="664"/>
      <c r="V133" s="664"/>
      <c r="W133" s="664"/>
      <c r="X133" s="664"/>
      <c r="Y133" s="664"/>
      <c r="Z133" s="664"/>
      <c r="AA133" s="664"/>
      <c r="AB133" s="664"/>
      <c r="AC133" s="664"/>
      <c r="AD133" s="664"/>
      <c r="AE133" s="664"/>
      <c r="AF133" s="659"/>
      <c r="AG133" s="665"/>
      <c r="AH133" s="665"/>
      <c r="AI133" s="666"/>
      <c r="AJ133" s="666"/>
      <c r="AK133" s="662"/>
    </row>
    <row r="134" spans="1:37" s="658" customFormat="1" ht="20.100000000000001" customHeight="1">
      <c r="B134" s="1261"/>
      <c r="C134" s="1386" t="s">
        <v>4235</v>
      </c>
      <c r="D134" s="648"/>
      <c r="E134" s="648"/>
      <c r="F134" s="646" t="s">
        <v>4240</v>
      </c>
      <c r="G134" s="1057"/>
      <c r="H134" s="1057"/>
      <c r="I134" s="1262"/>
      <c r="J134" s="1263"/>
      <c r="K134" s="805"/>
      <c r="L134" s="805"/>
      <c r="M134" s="806"/>
      <c r="N134" s="806"/>
      <c r="O134" s="806"/>
      <c r="P134" s="806"/>
      <c r="Q134" s="806"/>
      <c r="R134" s="806"/>
      <c r="S134" s="806"/>
      <c r="T134" s="806"/>
      <c r="U134" s="806"/>
      <c r="V134" s="806"/>
      <c r="W134" s="806"/>
      <c r="X134" s="806"/>
      <c r="Y134" s="806"/>
      <c r="Z134" s="806"/>
      <c r="AA134" s="806"/>
      <c r="AB134" s="806"/>
      <c r="AC134" s="806"/>
      <c r="AD134" s="806"/>
      <c r="AE134" s="806"/>
      <c r="AF134" s="806"/>
      <c r="AG134" s="806"/>
      <c r="AH134" s="806"/>
    </row>
    <row r="135" spans="1:37" s="658" customFormat="1" ht="20.100000000000001" customHeight="1">
      <c r="B135" s="802"/>
      <c r="C135" s="662"/>
      <c r="D135" s="662"/>
      <c r="E135" s="662"/>
      <c r="F135" s="662"/>
      <c r="G135" s="662"/>
      <c r="H135" s="662"/>
      <c r="I135" s="652"/>
      <c r="J135" s="664"/>
      <c r="K135" s="664"/>
      <c r="L135" s="664"/>
      <c r="M135" s="664"/>
      <c r="N135" s="664"/>
      <c r="O135" s="664"/>
      <c r="P135" s="664"/>
      <c r="Q135" s="664"/>
      <c r="R135" s="664"/>
      <c r="S135" s="664"/>
      <c r="T135" s="664"/>
      <c r="U135" s="664"/>
      <c r="V135" s="664"/>
      <c r="W135" s="664"/>
      <c r="X135" s="664"/>
      <c r="Y135" s="664"/>
      <c r="Z135" s="664"/>
      <c r="AA135" s="664"/>
      <c r="AB135" s="664"/>
      <c r="AC135" s="664"/>
      <c r="AD135" s="664"/>
      <c r="AE135" s="664"/>
      <c r="AF135" s="659"/>
      <c r="AG135" s="665"/>
      <c r="AH135" s="665"/>
      <c r="AI135" s="666"/>
      <c r="AJ135" s="666"/>
      <c r="AK135" s="662"/>
    </row>
    <row r="136" spans="1:37" ht="34.9" customHeight="1">
      <c r="A136" s="88"/>
      <c r="B136" s="808" t="str" cm="1">
        <f t="array" aca="1" ref="B136" ca="1">_xlfn.IFNA(INDIRECT("Family_표준_구성도!B"&amp;MATCH(F136,INDIRECT("Family_표준_구성도!"&amp;"C:C"),0)),"")</f>
        <v>13.7.1.2.1</v>
      </c>
      <c r="C136" s="668"/>
      <c r="D136" s="809"/>
      <c r="E136" s="46" t="s">
        <v>4192</v>
      </c>
      <c r="F136" s="811" t="s">
        <v>1630</v>
      </c>
      <c r="G136" s="1079"/>
      <c r="H136" s="1079"/>
      <c r="I136" s="674"/>
      <c r="J136" s="674"/>
      <c r="K136" s="674"/>
      <c r="L136" s="674"/>
      <c r="M136" s="674"/>
      <c r="N136" s="675"/>
      <c r="O136" s="676"/>
      <c r="P136" s="677"/>
      <c r="Q136" s="677"/>
      <c r="R136" s="677"/>
      <c r="S136" s="677"/>
      <c r="T136" s="677"/>
      <c r="U136" s="677"/>
      <c r="V136" s="678"/>
      <c r="W136" s="679"/>
      <c r="X136" s="679"/>
      <c r="Y136" s="679"/>
      <c r="Z136" s="679"/>
      <c r="AA136" s="679"/>
      <c r="AB136" s="679"/>
      <c r="AC136" s="679"/>
      <c r="AD136" s="679"/>
      <c r="AE136" s="679"/>
      <c r="AF136" s="902"/>
      <c r="AG136" s="682"/>
      <c r="AH136" s="682"/>
      <c r="AI136" s="682"/>
      <c r="AJ136" s="682"/>
      <c r="AK136" s="903"/>
    </row>
    <row r="137" spans="1:37" ht="49.9" hidden="1" customHeight="1" outlineLevel="1">
      <c r="A137" s="88"/>
      <c r="B137" s="772"/>
      <c r="C137" s="773"/>
      <c r="D137" s="773"/>
      <c r="E137" s="773"/>
      <c r="F137" s="773"/>
      <c r="G137" s="759" t="str">
        <f>N137&amp;" "&amp;IF(Q137=0,"",Q137)</f>
        <v xml:space="preserve"> </v>
      </c>
      <c r="H137" s="817"/>
      <c r="I137" s="765" t="str">
        <f>LEFT(H137,14)</f>
        <v/>
      </c>
      <c r="J137" s="766"/>
      <c r="K137" s="766" t="s">
        <v>2965</v>
      </c>
      <c r="L137" s="766" t="s">
        <v>2965</v>
      </c>
      <c r="M137" s="766" t="s">
        <v>2965</v>
      </c>
      <c r="N137" s="766" t="s">
        <v>2965</v>
      </c>
      <c r="O137" s="766" t="s">
        <v>2965</v>
      </c>
      <c r="P137" s="766" t="s">
        <v>2965</v>
      </c>
      <c r="Q137" s="766" t="s">
        <v>2965</v>
      </c>
      <c r="R137" s="766" t="s">
        <v>2965</v>
      </c>
      <c r="S137" s="766" t="s">
        <v>2965</v>
      </c>
      <c r="T137" s="766" t="s">
        <v>2965</v>
      </c>
      <c r="U137" s="766" t="s">
        <v>2965</v>
      </c>
      <c r="V137" s="766" t="s">
        <v>2965</v>
      </c>
      <c r="W137" s="766" t="s">
        <v>2965</v>
      </c>
      <c r="X137" s="766" t="s">
        <v>2965</v>
      </c>
      <c r="Y137" s="766" t="s">
        <v>2965</v>
      </c>
      <c r="Z137" s="766" t="s">
        <v>2965</v>
      </c>
      <c r="AA137" s="766" t="s">
        <v>2965</v>
      </c>
      <c r="AB137" s="766" t="s">
        <v>2965</v>
      </c>
      <c r="AC137" s="766" t="s">
        <v>2965</v>
      </c>
      <c r="AD137" s="766" t="s">
        <v>2965</v>
      </c>
      <c r="AE137" s="766" t="s">
        <v>2965</v>
      </c>
      <c r="AF137" s="817"/>
      <c r="AG137" s="1397"/>
      <c r="AH137" s="1397"/>
      <c r="AI137" s="1135"/>
      <c r="AJ137" s="1135" t="str">
        <f>K137</f>
        <v/>
      </c>
      <c r="AK137" s="905"/>
    </row>
    <row r="138" spans="1:37" ht="30" customHeight="1" collapsed="1">
      <c r="B138" s="1127"/>
      <c r="C138" s="1165"/>
      <c r="D138" s="1165"/>
      <c r="E138" s="1165"/>
      <c r="F138" s="1165"/>
      <c r="G138" s="1131" t="s">
        <v>2544</v>
      </c>
      <c r="H138" s="1131" t="s">
        <v>4241</v>
      </c>
      <c r="I138" s="1130" t="str">
        <f t="shared" ref="I138:I144" si="26">LEFT(H138,14)</f>
        <v>A04AV225-00001</v>
      </c>
      <c r="J138" s="1132"/>
      <c r="K138" s="1132" t="str">
        <f>IFERROR(VLOOKUP($I138,'WM-AR'!$I$7:$AS$3267,34,FALSE),"")</f>
        <v>EA</v>
      </c>
      <c r="L138" s="1132" t="str">
        <f>IFERROR(VLOOKUP($I138,'WM-AR'!$I$7:$AS$3267,4,FALSE),"")</f>
        <v>Finishing Work</v>
      </c>
      <c r="M138" s="1132" t="str">
        <f>IFERROR(VLOOKUP($I138,'WM-AR'!$I$7:$AS$3267,6,FALSE),"")</f>
        <v>Misc. Work</v>
      </c>
      <c r="N138" s="1132" t="str">
        <f>IFERROR(VLOOKUP($I138,'WM-AR'!$I$7:$AS$3267,8,FALSE),"")</f>
        <v>Mirror w/ Shelf</v>
      </c>
      <c r="O138" s="1132" t="str">
        <f>IFERROR(VLOOKUP($I138,'WM-AR'!$I$7:$AS$3267,10,FALSE),"")</f>
        <v>Stainless Steel, Surface Mounted Type</v>
      </c>
      <c r="P138" s="1132">
        <f>IFERROR(VLOOKUP($I138,'WM-AR'!$I$7:$AS$3267,12,FALSE),"")</f>
        <v>0</v>
      </c>
      <c r="Q138" s="1132">
        <f>IFERROR(VLOOKUP($I138,'WM-AR'!$I$7:$AS$3267,14,FALSE),"")</f>
        <v>0</v>
      </c>
      <c r="R138" s="1132">
        <f>IFERROR(VLOOKUP($I138,'WM-AR'!$I$7:$AS$3267,16,FALSE),"")</f>
        <v>0</v>
      </c>
      <c r="S138" s="1132">
        <f>IFERROR(VLOOKUP($I138,'WM-AR'!$I$7:$AS$3267,18,FALSE),"")</f>
        <v>0</v>
      </c>
      <c r="T138" s="1132" t="str">
        <f>IFERROR(VLOOKUP($I138,'WM-AR'!$I$7:$AS$3267,20,FALSE),"")</f>
        <v/>
      </c>
      <c r="U138" s="1132">
        <f>IFERROR(VLOOKUP($I138,'WM-AR'!$I$7:$AS$3267,22,FALSE),"")</f>
        <v>0</v>
      </c>
      <c r="V138" s="1132">
        <f>IFERROR(VLOOKUP($I138,'WM-AR'!$I$7:$AS$3267,24,FALSE),"")</f>
        <v>0</v>
      </c>
      <c r="W138" s="1132">
        <f>IFERROR(VLOOKUP($I138,'WM-AR'!$I$7:$AS$3267,25,FALSE),"")</f>
        <v>0</v>
      </c>
      <c r="X138" s="1132" t="str">
        <f>IFERROR(VLOOKUP($I138,'WM-AR'!$I$7:$AS$3267,26,FALSE),"")</f>
        <v>W x H=(  )mm x (  )mm</v>
      </c>
      <c r="Y138" s="1132">
        <f>IFERROR(VLOOKUP($I138,'WM-AR'!$I$7:$AS$3267,27,FALSE),"")</f>
        <v>0</v>
      </c>
      <c r="Z138" s="1132">
        <f>IFERROR(VLOOKUP($I138,'WM-AR'!$I$7:$AS$3267,28,FALSE),"")</f>
        <v>0</v>
      </c>
      <c r="AA138" s="1132">
        <f>IFERROR(VLOOKUP($I138,'WM-AR'!$I$7:$AS$3267,29,FALSE),"")</f>
        <v>0</v>
      </c>
      <c r="AB138" s="1132">
        <f>IFERROR(VLOOKUP($I138,'WM-AR'!$I$7:$AS$3267,30,FALSE),"")</f>
        <v>0</v>
      </c>
      <c r="AC138" s="1132">
        <f>IFERROR(VLOOKUP($I138,'WM-AR'!$I$7:$AS$3267,31,FALSE),"")</f>
        <v>0</v>
      </c>
      <c r="AD138" s="1132">
        <f>IFERROR(VLOOKUP($I138,'WM-AR'!$I$7:$AS$3267,32,FALSE),"")</f>
        <v>0</v>
      </c>
      <c r="AE138" s="1132" t="str">
        <f>IFERROR(VLOOKUP($I138,'WM-AR'!$I$7:$AS$3267,33,FALSE),"")</f>
        <v/>
      </c>
      <c r="AF138" s="1353"/>
      <c r="AG138" s="1134" t="s">
        <v>4238</v>
      </c>
      <c r="AH138" s="1134" t="s">
        <v>4238</v>
      </c>
      <c r="AI138" s="1135"/>
      <c r="AJ138" s="1135" t="str">
        <f t="shared" ref="AJ138:AJ144" si="27">K138</f>
        <v>EA</v>
      </c>
      <c r="AK138" s="1136"/>
    </row>
    <row r="139" spans="1:37" ht="30" customHeight="1">
      <c r="B139" s="1127"/>
      <c r="C139" s="1165"/>
      <c r="D139" s="1165"/>
      <c r="E139" s="1165"/>
      <c r="F139" s="1165"/>
      <c r="G139" s="1131" t="s">
        <v>2545</v>
      </c>
      <c r="H139" s="1131" t="s">
        <v>4242</v>
      </c>
      <c r="I139" s="1130" t="str">
        <f t="shared" si="26"/>
        <v>A04AV227-00001</v>
      </c>
      <c r="J139" s="1132"/>
      <c r="K139" s="1132" t="str">
        <f>IFERROR(VLOOKUP($I139,'WM-AR'!$I$7:$AS$3267,34,FALSE),"")</f>
        <v>EA</v>
      </c>
      <c r="L139" s="1132" t="str">
        <f>IFERROR(VLOOKUP($I139,'WM-AR'!$I$7:$AS$3267,4,FALSE),"")</f>
        <v>Finishing Work</v>
      </c>
      <c r="M139" s="1132" t="str">
        <f>IFERROR(VLOOKUP($I139,'WM-AR'!$I$7:$AS$3267,6,FALSE),"")</f>
        <v>Misc. Work</v>
      </c>
      <c r="N139" s="1132" t="str">
        <f>IFERROR(VLOOKUP($I139,'WM-AR'!$I$7:$AS$3267,8,FALSE),"")</f>
        <v>Soap Dish</v>
      </c>
      <c r="O139" s="1132" t="str">
        <f>IFERROR(VLOOKUP($I139,'WM-AR'!$I$7:$AS$3267,10,FALSE),"")</f>
        <v>Stainless Steel, Surface Mounted Type</v>
      </c>
      <c r="P139" s="1132">
        <f>IFERROR(VLOOKUP($I139,'WM-AR'!$I$7:$AS$3267,12,FALSE),"")</f>
        <v>0</v>
      </c>
      <c r="Q139" s="1132">
        <f>IFERROR(VLOOKUP($I139,'WM-AR'!$I$7:$AS$3267,14,FALSE),"")</f>
        <v>0</v>
      </c>
      <c r="R139" s="1132">
        <f>IFERROR(VLOOKUP($I139,'WM-AR'!$I$7:$AS$3267,16,FALSE),"")</f>
        <v>0</v>
      </c>
      <c r="S139" s="1132">
        <f>IFERROR(VLOOKUP($I139,'WM-AR'!$I$7:$AS$3267,18,FALSE),"")</f>
        <v>0</v>
      </c>
      <c r="T139" s="1132" t="str">
        <f>IFERROR(VLOOKUP($I139,'WM-AR'!$I$7:$AS$3267,20,FALSE),"")</f>
        <v/>
      </c>
      <c r="U139" s="1132">
        <f>IFERROR(VLOOKUP($I139,'WM-AR'!$I$7:$AS$3267,22,FALSE),"")</f>
        <v>0</v>
      </c>
      <c r="V139" s="1132" t="str">
        <f>IFERROR(VLOOKUP($I139,'WM-AR'!$I$7:$AS$3267,24,FALSE),"")</f>
        <v/>
      </c>
      <c r="W139" s="1132">
        <f>IFERROR(VLOOKUP($I139,'WM-AR'!$I$7:$AS$3267,25,FALSE),"")</f>
        <v>0</v>
      </c>
      <c r="X139" s="1132" t="str">
        <f>IFERROR(VLOOKUP($I139,'WM-AR'!$I$7:$AS$3267,26,FALSE),"")</f>
        <v/>
      </c>
      <c r="Y139" s="1132">
        <f>IFERROR(VLOOKUP($I139,'WM-AR'!$I$7:$AS$3267,27,FALSE),"")</f>
        <v>0</v>
      </c>
      <c r="Z139" s="1132">
        <f>IFERROR(VLOOKUP($I139,'WM-AR'!$I$7:$AS$3267,28,FALSE),"")</f>
        <v>0</v>
      </c>
      <c r="AA139" s="1132">
        <f>IFERROR(VLOOKUP($I139,'WM-AR'!$I$7:$AS$3267,29,FALSE),"")</f>
        <v>0</v>
      </c>
      <c r="AB139" s="1132">
        <f>IFERROR(VLOOKUP($I139,'WM-AR'!$I$7:$AS$3267,30,FALSE),"")</f>
        <v>0</v>
      </c>
      <c r="AC139" s="1132">
        <f>IFERROR(VLOOKUP($I139,'WM-AR'!$I$7:$AS$3267,31,FALSE),"")</f>
        <v>0</v>
      </c>
      <c r="AD139" s="1132">
        <f>IFERROR(VLOOKUP($I139,'WM-AR'!$I$7:$AS$3267,32,FALSE),"")</f>
        <v>0</v>
      </c>
      <c r="AE139" s="1132" t="str">
        <f>IFERROR(VLOOKUP($I139,'WM-AR'!$I$7:$AS$3267,33,FALSE),"")</f>
        <v/>
      </c>
      <c r="AF139" s="1353"/>
      <c r="AG139" s="1134" t="s">
        <v>4238</v>
      </c>
      <c r="AH139" s="1134" t="s">
        <v>4238</v>
      </c>
      <c r="AI139" s="1135"/>
      <c r="AJ139" s="1135" t="str">
        <f t="shared" si="27"/>
        <v>EA</v>
      </c>
      <c r="AK139" s="1136"/>
    </row>
    <row r="140" spans="1:37" ht="30" customHeight="1">
      <c r="B140" s="1127"/>
      <c r="C140" s="1165"/>
      <c r="D140" s="1165"/>
      <c r="E140" s="1165"/>
      <c r="F140" s="1165"/>
      <c r="G140" s="1131" t="s">
        <v>2546</v>
      </c>
      <c r="H140" s="1131" t="s">
        <v>4243</v>
      </c>
      <c r="I140" s="1130" t="str">
        <f t="shared" si="26"/>
        <v>A04AV228-00001</v>
      </c>
      <c r="J140" s="1132"/>
      <c r="K140" s="1132" t="str">
        <f>IFERROR(VLOOKUP($I140,'WM-AR'!$I$7:$AS$3267,34,FALSE),"")</f>
        <v>EA</v>
      </c>
      <c r="L140" s="1132" t="str">
        <f>IFERROR(VLOOKUP($I140,'WM-AR'!$I$7:$AS$3267,4,FALSE),"")</f>
        <v>Finishing Work</v>
      </c>
      <c r="M140" s="1132" t="str">
        <f>IFERROR(VLOOKUP($I140,'WM-AR'!$I$7:$AS$3267,6,FALSE),"")</f>
        <v>Misc. Work</v>
      </c>
      <c r="N140" s="1132" t="str">
        <f>IFERROR(VLOOKUP($I140,'WM-AR'!$I$7:$AS$3267,8,FALSE),"")</f>
        <v>Towel Bar</v>
      </c>
      <c r="O140" s="1132" t="str">
        <f>IFERROR(VLOOKUP($I140,'WM-AR'!$I$7:$AS$3267,10,FALSE),"")</f>
        <v>Stainless Steel, Surface Mounted Type</v>
      </c>
      <c r="P140" s="1132">
        <f>IFERROR(VLOOKUP($I140,'WM-AR'!$I$7:$AS$3267,12,FALSE),"")</f>
        <v>0</v>
      </c>
      <c r="Q140" s="1132">
        <f>IFERROR(VLOOKUP($I140,'WM-AR'!$I$7:$AS$3267,14,FALSE),"")</f>
        <v>0</v>
      </c>
      <c r="R140" s="1132">
        <f>IFERROR(VLOOKUP($I140,'WM-AR'!$I$7:$AS$3267,16,FALSE),"")</f>
        <v>0</v>
      </c>
      <c r="S140" s="1132">
        <f>IFERROR(VLOOKUP($I140,'WM-AR'!$I$7:$AS$3267,18,FALSE),"")</f>
        <v>0</v>
      </c>
      <c r="T140" s="1132" t="str">
        <f>IFERROR(VLOOKUP($I140,'WM-AR'!$I$7:$AS$3267,20,FALSE),"")</f>
        <v/>
      </c>
      <c r="U140" s="1132">
        <f>IFERROR(VLOOKUP($I140,'WM-AR'!$I$7:$AS$3267,22,FALSE),"")</f>
        <v>0</v>
      </c>
      <c r="V140" s="1132" t="str">
        <f>IFERROR(VLOOKUP($I140,'WM-AR'!$I$7:$AS$3267,24,FALSE),"")</f>
        <v/>
      </c>
      <c r="W140" s="1132">
        <f>IFERROR(VLOOKUP($I140,'WM-AR'!$I$7:$AS$3267,25,FALSE),"")</f>
        <v>0</v>
      </c>
      <c r="X140" s="1132" t="str">
        <f>IFERROR(VLOOKUP($I140,'WM-AR'!$I$7:$AS$3267,26,FALSE),"")</f>
        <v/>
      </c>
      <c r="Y140" s="1132">
        <f>IFERROR(VLOOKUP($I140,'WM-AR'!$I$7:$AS$3267,27,FALSE),"")</f>
        <v>0</v>
      </c>
      <c r="Z140" s="1132">
        <f>IFERROR(VLOOKUP($I140,'WM-AR'!$I$7:$AS$3267,28,FALSE),"")</f>
        <v>0</v>
      </c>
      <c r="AA140" s="1132">
        <f>IFERROR(VLOOKUP($I140,'WM-AR'!$I$7:$AS$3267,29,FALSE),"")</f>
        <v>0</v>
      </c>
      <c r="AB140" s="1132">
        <f>IFERROR(VLOOKUP($I140,'WM-AR'!$I$7:$AS$3267,30,FALSE),"")</f>
        <v>0</v>
      </c>
      <c r="AC140" s="1132">
        <f>IFERROR(VLOOKUP($I140,'WM-AR'!$I$7:$AS$3267,31,FALSE),"")</f>
        <v>0</v>
      </c>
      <c r="AD140" s="1132">
        <f>IFERROR(VLOOKUP($I140,'WM-AR'!$I$7:$AS$3267,32,FALSE),"")</f>
        <v>0</v>
      </c>
      <c r="AE140" s="1132" t="str">
        <f>IFERROR(VLOOKUP($I140,'WM-AR'!$I$7:$AS$3267,33,FALSE),"")</f>
        <v/>
      </c>
      <c r="AF140" s="1353"/>
      <c r="AG140" s="1134" t="s">
        <v>4238</v>
      </c>
      <c r="AH140" s="1134" t="s">
        <v>4238</v>
      </c>
      <c r="AI140" s="1135"/>
      <c r="AJ140" s="1135" t="str">
        <f t="shared" si="27"/>
        <v>EA</v>
      </c>
      <c r="AK140" s="1136"/>
    </row>
    <row r="141" spans="1:37" ht="30" customHeight="1">
      <c r="B141" s="1127"/>
      <c r="C141" s="1165"/>
      <c r="D141" s="1165"/>
      <c r="E141" s="1165"/>
      <c r="F141" s="1165"/>
      <c r="G141" s="1131" t="s">
        <v>2547</v>
      </c>
      <c r="H141" s="1131" t="s">
        <v>4244</v>
      </c>
      <c r="I141" s="1130" t="str">
        <f t="shared" si="26"/>
        <v>A04AV231-00001</v>
      </c>
      <c r="J141" s="1132"/>
      <c r="K141" s="1132" t="str">
        <f>IFERROR(VLOOKUP($I141,'WM-AR'!$I$7:$AS$3267,34,FALSE),"")</f>
        <v>EA</v>
      </c>
      <c r="L141" s="1132" t="str">
        <f>IFERROR(VLOOKUP($I141,'WM-AR'!$I$7:$AS$3267,4,FALSE),"")</f>
        <v>Finishing Work</v>
      </c>
      <c r="M141" s="1132" t="str">
        <f>IFERROR(VLOOKUP($I141,'WM-AR'!$I$7:$AS$3267,6,FALSE),"")</f>
        <v>Misc. Work</v>
      </c>
      <c r="N141" s="1132" t="str">
        <f>IFERROR(VLOOKUP($I141,'WM-AR'!$I$7:$AS$3267,8,FALSE),"")</f>
        <v>Paper Tower Dispenser</v>
      </c>
      <c r="O141" s="1132" t="str">
        <f>IFERROR(VLOOKUP($I141,'WM-AR'!$I$7:$AS$3267,10,FALSE),"")</f>
        <v>Stainless Steel, Surface Mounted Type</v>
      </c>
      <c r="P141" s="1132">
        <f>IFERROR(VLOOKUP($I141,'WM-AR'!$I$7:$AS$3267,12,FALSE),"")</f>
        <v>0</v>
      </c>
      <c r="Q141" s="1132">
        <f>IFERROR(VLOOKUP($I141,'WM-AR'!$I$7:$AS$3267,14,FALSE),"")</f>
        <v>0</v>
      </c>
      <c r="R141" s="1132">
        <f>IFERROR(VLOOKUP($I141,'WM-AR'!$I$7:$AS$3267,16,FALSE),"")</f>
        <v>0</v>
      </c>
      <c r="S141" s="1132">
        <f>IFERROR(VLOOKUP($I141,'WM-AR'!$I$7:$AS$3267,18,FALSE),"")</f>
        <v>0</v>
      </c>
      <c r="T141" s="1132" t="str">
        <f>IFERROR(VLOOKUP($I141,'WM-AR'!$I$7:$AS$3267,20,FALSE),"")</f>
        <v/>
      </c>
      <c r="U141" s="1132">
        <f>IFERROR(VLOOKUP($I141,'WM-AR'!$I$7:$AS$3267,22,FALSE),"")</f>
        <v>0</v>
      </c>
      <c r="V141" s="1132" t="str">
        <f>IFERROR(VLOOKUP($I141,'WM-AR'!$I$7:$AS$3267,24,FALSE),"")</f>
        <v/>
      </c>
      <c r="W141" s="1132">
        <f>IFERROR(VLOOKUP($I141,'WM-AR'!$I$7:$AS$3267,25,FALSE),"")</f>
        <v>0</v>
      </c>
      <c r="X141" s="1132" t="str">
        <f>IFERROR(VLOOKUP($I141,'WM-AR'!$I$7:$AS$3267,26,FALSE),"")</f>
        <v/>
      </c>
      <c r="Y141" s="1132">
        <f>IFERROR(VLOOKUP($I141,'WM-AR'!$I$7:$AS$3267,27,FALSE),"")</f>
        <v>0</v>
      </c>
      <c r="Z141" s="1132">
        <f>IFERROR(VLOOKUP($I141,'WM-AR'!$I$7:$AS$3267,28,FALSE),"")</f>
        <v>0</v>
      </c>
      <c r="AA141" s="1132">
        <f>IFERROR(VLOOKUP($I141,'WM-AR'!$I$7:$AS$3267,29,FALSE),"")</f>
        <v>0</v>
      </c>
      <c r="AB141" s="1132">
        <f>IFERROR(VLOOKUP($I141,'WM-AR'!$I$7:$AS$3267,30,FALSE),"")</f>
        <v>0</v>
      </c>
      <c r="AC141" s="1132">
        <f>IFERROR(VLOOKUP($I141,'WM-AR'!$I$7:$AS$3267,31,FALSE),"")</f>
        <v>0</v>
      </c>
      <c r="AD141" s="1132">
        <f>IFERROR(VLOOKUP($I141,'WM-AR'!$I$7:$AS$3267,32,FALSE),"")</f>
        <v>0</v>
      </c>
      <c r="AE141" s="1132" t="str">
        <f>IFERROR(VLOOKUP($I141,'WM-AR'!$I$7:$AS$3267,33,FALSE),"")</f>
        <v/>
      </c>
      <c r="AF141" s="1353"/>
      <c r="AG141" s="1134" t="s">
        <v>4238</v>
      </c>
      <c r="AH141" s="1134" t="s">
        <v>4238</v>
      </c>
      <c r="AI141" s="1135"/>
      <c r="AJ141" s="1135" t="str">
        <f t="shared" si="27"/>
        <v>EA</v>
      </c>
      <c r="AK141" s="1136"/>
    </row>
    <row r="142" spans="1:37" ht="30" customHeight="1">
      <c r="B142" s="1127"/>
      <c r="C142" s="1165"/>
      <c r="D142" s="1165"/>
      <c r="E142" s="1165"/>
      <c r="F142" s="1165"/>
      <c r="G142" s="1131" t="s">
        <v>2548</v>
      </c>
      <c r="H142" s="1131" t="s">
        <v>4245</v>
      </c>
      <c r="I142" s="1130" t="str">
        <f t="shared" si="26"/>
        <v>A04AV240-00001</v>
      </c>
      <c r="J142" s="1132"/>
      <c r="K142" s="1132" t="str">
        <f>IFERROR(VLOOKUP($I142,'WM-AR'!$I$7:$AS$3267,34,FALSE),"")</f>
        <v>EA</v>
      </c>
      <c r="L142" s="1132" t="str">
        <f>IFERROR(VLOOKUP($I142,'WM-AR'!$I$7:$AS$3267,4,FALSE),"")</f>
        <v>Finishing Work</v>
      </c>
      <c r="M142" s="1132" t="str">
        <f>IFERROR(VLOOKUP($I142,'WM-AR'!$I$7:$AS$3267,6,FALSE),"")</f>
        <v>Misc. Work</v>
      </c>
      <c r="N142" s="1132" t="str">
        <f>IFERROR(VLOOKUP($I142,'WM-AR'!$I$7:$AS$3267,8,FALSE),"")</f>
        <v>Urinal Partition</v>
      </c>
      <c r="O142" s="1132">
        <f>IFERROR(VLOOKUP($I142,'WM-AR'!$I$7:$AS$3267,10,FALSE),"")</f>
        <v>0</v>
      </c>
      <c r="P142" s="1132">
        <f>IFERROR(VLOOKUP($I142,'WM-AR'!$I$7:$AS$3267,12,FALSE),"")</f>
        <v>0</v>
      </c>
      <c r="Q142" s="1132">
        <f>IFERROR(VLOOKUP($I142,'WM-AR'!$I$7:$AS$3267,14,FALSE),"")</f>
        <v>0</v>
      </c>
      <c r="R142" s="1132">
        <f>IFERROR(VLOOKUP($I142,'WM-AR'!$I$7:$AS$3267,16,FALSE),"")</f>
        <v>0</v>
      </c>
      <c r="S142" s="1132">
        <f>IFERROR(VLOOKUP($I142,'WM-AR'!$I$7:$AS$3267,18,FALSE),"")</f>
        <v>0</v>
      </c>
      <c r="T142" s="1132" t="str">
        <f>IFERROR(VLOOKUP($I142,'WM-AR'!$I$7:$AS$3267,20,FALSE),"")</f>
        <v/>
      </c>
      <c r="U142" s="1132">
        <f>IFERROR(VLOOKUP($I142,'WM-AR'!$I$7:$AS$3267,22,FALSE),"")</f>
        <v>0</v>
      </c>
      <c r="V142" s="1132" t="str">
        <f>IFERROR(VLOOKUP($I142,'WM-AR'!$I$7:$AS$3267,24,FALSE),"")</f>
        <v/>
      </c>
      <c r="W142" s="1132">
        <f>IFERROR(VLOOKUP($I142,'WM-AR'!$I$7:$AS$3267,25,FALSE),"")</f>
        <v>0</v>
      </c>
      <c r="X142" s="1132" t="str">
        <f>IFERROR(VLOOKUP($I142,'WM-AR'!$I$7:$AS$3267,26,FALSE),"")</f>
        <v/>
      </c>
      <c r="Y142" s="1132">
        <f>IFERROR(VLOOKUP($I142,'WM-AR'!$I$7:$AS$3267,27,FALSE),"")</f>
        <v>0</v>
      </c>
      <c r="Z142" s="1132">
        <f>IFERROR(VLOOKUP($I142,'WM-AR'!$I$7:$AS$3267,28,FALSE),"")</f>
        <v>0</v>
      </c>
      <c r="AA142" s="1132">
        <f>IFERROR(VLOOKUP($I142,'WM-AR'!$I$7:$AS$3267,29,FALSE),"")</f>
        <v>0</v>
      </c>
      <c r="AB142" s="1132">
        <f>IFERROR(VLOOKUP($I142,'WM-AR'!$I$7:$AS$3267,30,FALSE),"")</f>
        <v>0</v>
      </c>
      <c r="AC142" s="1132">
        <f>IFERROR(VLOOKUP($I142,'WM-AR'!$I$7:$AS$3267,31,FALSE),"")</f>
        <v>0</v>
      </c>
      <c r="AD142" s="1132">
        <f>IFERROR(VLOOKUP($I142,'WM-AR'!$I$7:$AS$3267,32,FALSE),"")</f>
        <v>0</v>
      </c>
      <c r="AE142" s="1132" t="str">
        <f>IFERROR(VLOOKUP($I142,'WM-AR'!$I$7:$AS$3267,33,FALSE),"")</f>
        <v/>
      </c>
      <c r="AF142" s="1353"/>
      <c r="AG142" s="1134" t="s">
        <v>4238</v>
      </c>
      <c r="AH142" s="1134" t="s">
        <v>4238</v>
      </c>
      <c r="AI142" s="1135"/>
      <c r="AJ142" s="1135" t="str">
        <f t="shared" si="27"/>
        <v>EA</v>
      </c>
      <c r="AK142" s="1136"/>
    </row>
    <row r="143" spans="1:37" ht="30" customHeight="1">
      <c r="B143" s="1127"/>
      <c r="C143" s="1165"/>
      <c r="D143" s="1165"/>
      <c r="E143" s="1165"/>
      <c r="F143" s="1165"/>
      <c r="G143" s="1131" t="s">
        <v>2549</v>
      </c>
      <c r="H143" s="1131" t="s">
        <v>4246</v>
      </c>
      <c r="I143" s="1130" t="str">
        <f t="shared" si="26"/>
        <v>A04AV244-00001</v>
      </c>
      <c r="J143" s="1132"/>
      <c r="K143" s="1132" t="str">
        <f>IFERROR(VLOOKUP($I143,'WM-AR'!$I$7:$AS$3267,34,FALSE),"")</f>
        <v>M</v>
      </c>
      <c r="L143" s="1132" t="str">
        <f>IFERROR(VLOOKUP($I143,'WM-AR'!$I$7:$AS$3267,4,FALSE),"")</f>
        <v>Finishing Work</v>
      </c>
      <c r="M143" s="1132" t="str">
        <f>IFERROR(VLOOKUP($I143,'WM-AR'!$I$7:$AS$3267,6,FALSE),"")</f>
        <v>Misc. Work</v>
      </c>
      <c r="N143" s="1132" t="str">
        <f>IFERROR(VLOOKUP($I143,'WM-AR'!$I$7:$AS$3267,8,FALSE),"")</f>
        <v>Marble Washstand</v>
      </c>
      <c r="O143" s="1132">
        <f>IFERROR(VLOOKUP($I143,'WM-AR'!$I$7:$AS$3267,10,FALSE),"")</f>
        <v>0</v>
      </c>
      <c r="P143" s="1132">
        <f>IFERROR(VLOOKUP($I143,'WM-AR'!$I$7:$AS$3267,12,FALSE),"")</f>
        <v>0</v>
      </c>
      <c r="Q143" s="1132">
        <f>IFERROR(VLOOKUP($I143,'WM-AR'!$I$7:$AS$3267,14,FALSE),"")</f>
        <v>0</v>
      </c>
      <c r="R143" s="1132">
        <f>IFERROR(VLOOKUP($I143,'WM-AR'!$I$7:$AS$3267,16,FALSE),"")</f>
        <v>0</v>
      </c>
      <c r="S143" s="1132">
        <f>IFERROR(VLOOKUP($I143,'WM-AR'!$I$7:$AS$3267,18,FALSE),"")</f>
        <v>0</v>
      </c>
      <c r="T143" s="1132" t="str">
        <f>IFERROR(VLOOKUP($I143,'WM-AR'!$I$7:$AS$3267,20,FALSE),"")</f>
        <v>w/ Mortar Bond Coat or Adhesive</v>
      </c>
      <c r="U143" s="1132">
        <f>IFERROR(VLOOKUP($I143,'WM-AR'!$I$7:$AS$3267,22,FALSE),"")</f>
        <v>0</v>
      </c>
      <c r="V143" s="1132">
        <f>IFERROR(VLOOKUP($I143,'WM-AR'!$I$7:$AS$3267,24,FALSE),"")</f>
        <v>0</v>
      </c>
      <c r="W143" s="1132">
        <f>IFERROR(VLOOKUP($I143,'WM-AR'!$I$7:$AS$3267,25,FALSE),"")</f>
        <v>0</v>
      </c>
      <c r="X143" s="1132" t="str">
        <f>IFERROR(VLOOKUP($I143,'WM-AR'!$I$7:$AS$3267,26,FALSE),"")</f>
        <v>THK=(  )mm / W=(  )mm</v>
      </c>
      <c r="Y143" s="1132">
        <f>IFERROR(VLOOKUP($I143,'WM-AR'!$I$7:$AS$3267,27,FALSE),"")</f>
        <v>0</v>
      </c>
      <c r="Z143" s="1132">
        <f>IFERROR(VLOOKUP($I143,'WM-AR'!$I$7:$AS$3267,28,FALSE),"")</f>
        <v>0</v>
      </c>
      <c r="AA143" s="1132">
        <f>IFERROR(VLOOKUP($I143,'WM-AR'!$I$7:$AS$3267,29,FALSE),"")</f>
        <v>0</v>
      </c>
      <c r="AB143" s="1132">
        <f>IFERROR(VLOOKUP($I143,'WM-AR'!$I$7:$AS$3267,30,FALSE),"")</f>
        <v>0</v>
      </c>
      <c r="AC143" s="1132">
        <f>IFERROR(VLOOKUP($I143,'WM-AR'!$I$7:$AS$3267,31,FALSE),"")</f>
        <v>0</v>
      </c>
      <c r="AD143" s="1132">
        <f>IFERROR(VLOOKUP($I143,'WM-AR'!$I$7:$AS$3267,32,FALSE),"")</f>
        <v>0</v>
      </c>
      <c r="AE143" s="1132" t="str">
        <f>IFERROR(VLOOKUP($I143,'WM-AR'!$I$7:$AS$3267,33,FALSE),"")</f>
        <v/>
      </c>
      <c r="AF143" s="1353"/>
      <c r="AG143" s="1134" t="s">
        <v>4238</v>
      </c>
      <c r="AH143" s="1134" t="s">
        <v>4238</v>
      </c>
      <c r="AI143" s="1135"/>
      <c r="AJ143" s="1135" t="str">
        <f t="shared" si="27"/>
        <v>M</v>
      </c>
      <c r="AK143" s="1136"/>
    </row>
    <row r="144" spans="1:37" ht="30" customHeight="1">
      <c r="B144" s="1239"/>
      <c r="C144" s="1395"/>
      <c r="D144" s="1395"/>
      <c r="E144" s="1395"/>
      <c r="F144" s="1395"/>
      <c r="G144" s="861"/>
      <c r="H144" s="861"/>
      <c r="I144" s="732" t="str">
        <f t="shared" si="26"/>
        <v/>
      </c>
      <c r="J144" s="734"/>
      <c r="K144" s="734" t="str">
        <f>IFERROR(VLOOKUP($I144,'WM-AR'!$I$7:$AS$3267,34,FALSE),"")</f>
        <v/>
      </c>
      <c r="L144" s="734" t="str">
        <f>IFERROR(VLOOKUP($I144,'WM-AR'!$I$7:$AS$3267,4,FALSE),"")</f>
        <v/>
      </c>
      <c r="M144" s="734" t="str">
        <f>IFERROR(VLOOKUP($I144,'WM-AR'!$I$7:$AS$3267,6,FALSE),"")</f>
        <v/>
      </c>
      <c r="N144" s="734" t="str">
        <f>IFERROR(VLOOKUP($I144,'WM-AR'!$I$7:$AS$3267,8,FALSE),"")</f>
        <v/>
      </c>
      <c r="O144" s="734" t="str">
        <f>IFERROR(VLOOKUP($I144,'WM-AR'!$I$7:$AS$3267,10,FALSE),"")</f>
        <v/>
      </c>
      <c r="P144" s="734" t="str">
        <f>IFERROR(VLOOKUP($I144,'WM-AR'!$I$7:$AS$3267,12,FALSE),"")</f>
        <v/>
      </c>
      <c r="Q144" s="734" t="str">
        <f>IFERROR(VLOOKUP($I144,'WM-AR'!$I$7:$AS$3267,14,FALSE),"")</f>
        <v/>
      </c>
      <c r="R144" s="734" t="str">
        <f>IFERROR(VLOOKUP($I144,'WM-AR'!$I$7:$AS$3267,16,FALSE),"")</f>
        <v/>
      </c>
      <c r="S144" s="734" t="str">
        <f>IFERROR(VLOOKUP($I144,'WM-AR'!$I$7:$AS$3267,18,FALSE),"")</f>
        <v/>
      </c>
      <c r="T144" s="734" t="str">
        <f>IFERROR(VLOOKUP($I144,'WM-AR'!$I$7:$AS$3267,20,FALSE),"")</f>
        <v/>
      </c>
      <c r="U144" s="734" t="str">
        <f>IFERROR(VLOOKUP($I144,'WM-AR'!$I$7:$AS$3267,22,FALSE),"")</f>
        <v/>
      </c>
      <c r="V144" s="734" t="str">
        <f>IFERROR(VLOOKUP($I144,'WM-AR'!$I$7:$AS$3267,24,FALSE),"")</f>
        <v/>
      </c>
      <c r="W144" s="734" t="str">
        <f>IFERROR(VLOOKUP($I144,'WM-AR'!$I$7:$AS$3267,25,FALSE),"")</f>
        <v/>
      </c>
      <c r="X144" s="734" t="str">
        <f>IFERROR(VLOOKUP($I144,'WM-AR'!$I$7:$AS$3267,26,FALSE),"")</f>
        <v/>
      </c>
      <c r="Y144" s="734" t="str">
        <f>IFERROR(VLOOKUP($I144,'WM-AR'!$I$7:$AS$3267,27,FALSE),"")</f>
        <v/>
      </c>
      <c r="Z144" s="734" t="str">
        <f>IFERROR(VLOOKUP($I144,'WM-AR'!$I$7:$AS$3267,28,FALSE),"")</f>
        <v/>
      </c>
      <c r="AA144" s="734" t="str">
        <f>IFERROR(VLOOKUP($I144,'WM-AR'!$I$7:$AS$3267,29,FALSE),"")</f>
        <v/>
      </c>
      <c r="AB144" s="734" t="str">
        <f>IFERROR(VLOOKUP($I144,'WM-AR'!$I$7:$AS$3267,30,FALSE),"")</f>
        <v/>
      </c>
      <c r="AC144" s="734" t="str">
        <f>IFERROR(VLOOKUP($I144,'WM-AR'!$I$7:$AS$3267,31,FALSE),"")</f>
        <v/>
      </c>
      <c r="AD144" s="734" t="str">
        <f>IFERROR(VLOOKUP($I144,'WM-AR'!$I$7:$AS$3267,32,FALSE),"")</f>
        <v/>
      </c>
      <c r="AE144" s="734" t="str">
        <f>IFERROR(VLOOKUP($I144,'WM-AR'!$I$7:$AS$3267,33,FALSE),"")</f>
        <v/>
      </c>
      <c r="AF144" s="1396"/>
      <c r="AG144" s="870"/>
      <c r="AH144" s="870"/>
      <c r="AI144" s="871"/>
      <c r="AJ144" s="871" t="str">
        <f t="shared" si="27"/>
        <v/>
      </c>
      <c r="AK144" s="1240"/>
    </row>
    <row r="145" spans="1:37" s="658" customFormat="1" ht="20.100000000000001" customHeight="1">
      <c r="B145" s="802"/>
      <c r="C145" s="662"/>
      <c r="D145" s="662"/>
      <c r="E145" s="662"/>
      <c r="F145" s="662"/>
      <c r="G145" s="662"/>
      <c r="H145" s="662"/>
      <c r="I145" s="652"/>
      <c r="J145" s="664"/>
      <c r="K145" s="664"/>
      <c r="L145" s="664"/>
      <c r="M145" s="664"/>
      <c r="N145" s="664"/>
      <c r="O145" s="664"/>
      <c r="P145" s="664"/>
      <c r="Q145" s="664"/>
      <c r="R145" s="664"/>
      <c r="S145" s="664"/>
      <c r="T145" s="664"/>
      <c r="U145" s="664"/>
      <c r="V145" s="664"/>
      <c r="W145" s="664"/>
      <c r="X145" s="664"/>
      <c r="Y145" s="664"/>
      <c r="Z145" s="664"/>
      <c r="AA145" s="664"/>
      <c r="AB145" s="664"/>
      <c r="AC145" s="664"/>
      <c r="AD145" s="664"/>
      <c r="AE145" s="664"/>
      <c r="AF145" s="659"/>
      <c r="AG145" s="665"/>
      <c r="AH145" s="665"/>
      <c r="AI145" s="666"/>
      <c r="AJ145" s="666"/>
      <c r="AK145" s="662"/>
    </row>
    <row r="146" spans="1:37" s="658" customFormat="1" ht="20.100000000000001" customHeight="1">
      <c r="B146" s="1261"/>
      <c r="C146" s="1386" t="s">
        <v>4235</v>
      </c>
      <c r="D146" s="648"/>
      <c r="E146" s="648"/>
      <c r="F146" s="646" t="s">
        <v>4247</v>
      </c>
      <c r="G146" s="1057"/>
      <c r="H146" s="1057"/>
      <c r="I146" s="1262"/>
      <c r="J146" s="1263"/>
      <c r="K146" s="805"/>
      <c r="L146" s="805"/>
      <c r="M146" s="806"/>
      <c r="N146" s="806"/>
      <c r="O146" s="806"/>
      <c r="P146" s="806"/>
      <c r="Q146" s="806"/>
      <c r="R146" s="806"/>
      <c r="S146" s="806"/>
      <c r="T146" s="806"/>
      <c r="U146" s="806"/>
      <c r="V146" s="806"/>
      <c r="W146" s="806"/>
      <c r="X146" s="806"/>
      <c r="Y146" s="806"/>
      <c r="Z146" s="806"/>
      <c r="AA146" s="806"/>
      <c r="AB146" s="806"/>
      <c r="AC146" s="806"/>
      <c r="AD146" s="806"/>
      <c r="AE146" s="806"/>
      <c r="AF146" s="806"/>
      <c r="AG146" s="806"/>
      <c r="AH146" s="806"/>
    </row>
    <row r="147" spans="1:37" s="658" customFormat="1" ht="20.100000000000001" customHeight="1">
      <c r="B147" s="802"/>
      <c r="C147" s="662"/>
      <c r="D147" s="662"/>
      <c r="E147" s="662"/>
      <c r="F147" s="662"/>
      <c r="G147" s="662"/>
      <c r="H147" s="662"/>
      <c r="I147" s="652"/>
      <c r="J147" s="664"/>
      <c r="K147" s="664"/>
      <c r="L147" s="664"/>
      <c r="M147" s="664"/>
      <c r="N147" s="664"/>
      <c r="O147" s="664"/>
      <c r="P147" s="664"/>
      <c r="Q147" s="664"/>
      <c r="R147" s="664"/>
      <c r="S147" s="664"/>
      <c r="T147" s="664"/>
      <c r="U147" s="664"/>
      <c r="V147" s="664"/>
      <c r="W147" s="664"/>
      <c r="X147" s="664"/>
      <c r="Y147" s="664"/>
      <c r="Z147" s="664"/>
      <c r="AA147" s="664"/>
      <c r="AB147" s="664"/>
      <c r="AC147" s="664"/>
      <c r="AD147" s="664"/>
      <c r="AE147" s="664"/>
      <c r="AF147" s="659"/>
      <c r="AG147" s="665"/>
      <c r="AH147" s="665"/>
      <c r="AI147" s="666"/>
      <c r="AJ147" s="666"/>
      <c r="AK147" s="662"/>
    </row>
    <row r="148" spans="1:37" ht="34.9" customHeight="1">
      <c r="A148" s="88"/>
      <c r="B148" s="808" t="str" cm="1">
        <f t="array" aca="1" ref="B148" ca="1">_xlfn.IFNA(INDIRECT("Family_표준_구성도!B"&amp;MATCH(F148,INDIRECT("Family_표준_구성도!"&amp;"C:C"),0)),"")</f>
        <v>13.7.1.3.1</v>
      </c>
      <c r="C148" s="668"/>
      <c r="D148" s="809"/>
      <c r="E148" s="46" t="s">
        <v>4192</v>
      </c>
      <c r="F148" s="811" t="s">
        <v>1634</v>
      </c>
      <c r="G148" s="1079"/>
      <c r="H148" s="1079"/>
      <c r="I148" s="674"/>
      <c r="J148" s="674"/>
      <c r="K148" s="674"/>
      <c r="L148" s="674"/>
      <c r="M148" s="674"/>
      <c r="N148" s="675"/>
      <c r="O148" s="676"/>
      <c r="P148" s="677"/>
      <c r="Q148" s="677"/>
      <c r="R148" s="677"/>
      <c r="S148" s="677"/>
      <c r="T148" s="677"/>
      <c r="U148" s="677"/>
      <c r="V148" s="678"/>
      <c r="W148" s="679"/>
      <c r="X148" s="679"/>
      <c r="Y148" s="679"/>
      <c r="Z148" s="679"/>
      <c r="AA148" s="679"/>
      <c r="AB148" s="679"/>
      <c r="AC148" s="679"/>
      <c r="AD148" s="679"/>
      <c r="AE148" s="679"/>
      <c r="AF148" s="902"/>
      <c r="AG148" s="682"/>
      <c r="AH148" s="682"/>
      <c r="AI148" s="682"/>
      <c r="AJ148" s="682"/>
      <c r="AK148" s="903"/>
    </row>
    <row r="149" spans="1:37" ht="49.9" hidden="1" customHeight="1" outlineLevel="1">
      <c r="A149" s="88"/>
      <c r="B149" s="772"/>
      <c r="C149" s="773"/>
      <c r="D149" s="773"/>
      <c r="E149" s="773"/>
      <c r="F149" s="773"/>
      <c r="G149" s="759" t="str">
        <f>N149&amp;" "&amp;IF(Q149=0,"",Q149)</f>
        <v xml:space="preserve"> </v>
      </c>
      <c r="H149" s="817" t="s">
        <v>4248</v>
      </c>
      <c r="I149" s="765" t="str">
        <f>LEFT(H149,14)</f>
        <v>A04AV241-00001</v>
      </c>
      <c r="J149" s="766"/>
      <c r="K149" s="766" t="s">
        <v>2965</v>
      </c>
      <c r="L149" s="766" t="s">
        <v>2965</v>
      </c>
      <c r="M149" s="766" t="s">
        <v>2965</v>
      </c>
      <c r="N149" s="766" t="s">
        <v>2965</v>
      </c>
      <c r="O149" s="766" t="s">
        <v>2965</v>
      </c>
      <c r="P149" s="766" t="s">
        <v>2965</v>
      </c>
      <c r="Q149" s="766" t="s">
        <v>2965</v>
      </c>
      <c r="R149" s="766" t="s">
        <v>2965</v>
      </c>
      <c r="S149" s="766" t="s">
        <v>2965</v>
      </c>
      <c r="T149" s="766" t="s">
        <v>2965</v>
      </c>
      <c r="U149" s="766" t="s">
        <v>2965</v>
      </c>
      <c r="V149" s="766" t="s">
        <v>2965</v>
      </c>
      <c r="W149" s="766" t="s">
        <v>2965</v>
      </c>
      <c r="X149" s="766" t="s">
        <v>2965</v>
      </c>
      <c r="Y149" s="766" t="s">
        <v>2965</v>
      </c>
      <c r="Z149" s="766" t="s">
        <v>2965</v>
      </c>
      <c r="AA149" s="766" t="s">
        <v>2965</v>
      </c>
      <c r="AB149" s="766" t="s">
        <v>2965</v>
      </c>
      <c r="AC149" s="766" t="s">
        <v>2965</v>
      </c>
      <c r="AD149" s="766" t="s">
        <v>2965</v>
      </c>
      <c r="AE149" s="766" t="s">
        <v>2965</v>
      </c>
      <c r="AF149" s="817"/>
      <c r="AG149" s="1397"/>
      <c r="AH149" s="1397"/>
      <c r="AI149" s="1135"/>
      <c r="AJ149" s="1135" t="str">
        <f>K149</f>
        <v/>
      </c>
      <c r="AK149" s="905"/>
    </row>
    <row r="150" spans="1:37" ht="49.9" customHeight="1" collapsed="1">
      <c r="B150" s="1127"/>
      <c r="C150" s="1165"/>
      <c r="D150" s="1165"/>
      <c r="E150" s="1165"/>
      <c r="F150" s="1165"/>
      <c r="G150" s="1131" t="s">
        <v>2550</v>
      </c>
      <c r="H150" s="1131" t="s">
        <v>4248</v>
      </c>
      <c r="I150" s="1130" t="str">
        <f t="shared" ref="I150:I151" si="28">LEFT(H150,14)</f>
        <v>A04AV241-00001</v>
      </c>
      <c r="J150" s="1132"/>
      <c r="K150" s="1132" t="str">
        <f>IFERROR(VLOOKUP($I150,'WM-AR'!$I$7:$AS$3267,34,FALSE),"")</f>
        <v>EA</v>
      </c>
      <c r="L150" s="1132" t="str">
        <f>IFERROR(VLOOKUP($I150,'WM-AR'!$I$7:$AS$3267,4,FALSE),"")</f>
        <v>Finishing Work</v>
      </c>
      <c r="M150" s="1132" t="str">
        <f>IFERROR(VLOOKUP($I150,'WM-AR'!$I$7:$AS$3267,6,FALSE),"")</f>
        <v>Misc. Work</v>
      </c>
      <c r="N150" s="1132" t="str">
        <f>IFERROR(VLOOKUP($I150,'WM-AR'!$I$7:$AS$3267,8,FALSE),"")</f>
        <v>Septic Tank</v>
      </c>
      <c r="O150" s="1132" t="str">
        <f>IFERROR(VLOOKUP($I150,'WM-AR'!$I$7:$AS$3267,10,FALSE),"")</f>
        <v>FRP Type</v>
      </c>
      <c r="P150" s="1132">
        <f>IFERROR(VLOOKUP($I150,'WM-AR'!$I$7:$AS$3267,12,FALSE),"")</f>
        <v>0</v>
      </c>
      <c r="Q150" s="1132">
        <f>IFERROR(VLOOKUP($I150,'WM-AR'!$I$7:$AS$3267,14,FALSE),"")</f>
        <v>0</v>
      </c>
      <c r="R150" s="1132">
        <f>IFERROR(VLOOKUP($I150,'WM-AR'!$I$7:$AS$3267,16,FALSE),"")</f>
        <v>0</v>
      </c>
      <c r="S150" s="1132">
        <f>IFERROR(VLOOKUP($I150,'WM-AR'!$I$7:$AS$3267,18,FALSE),"")</f>
        <v>0</v>
      </c>
      <c r="T150" s="1132" t="str">
        <f>IFERROR(VLOOKUP($I150,'WM-AR'!$I$7:$AS$3267,20,FALSE),"")</f>
        <v>Including Excatvation, Installation, Backfilling and Any Other Works to Complete the Work</v>
      </c>
      <c r="U150" s="1132">
        <f>IFERROR(VLOOKUP($I150,'WM-AR'!$I$7:$AS$3267,22,FALSE),"")</f>
        <v>0</v>
      </c>
      <c r="V150" s="1132" t="str">
        <f>IFERROR(VLOOKUP($I150,'WM-AR'!$I$7:$AS$3267,24,FALSE),"")</f>
        <v>10 People≤Capa.&lt;50 People</v>
      </c>
      <c r="W150" s="1132">
        <f>IFERROR(VLOOKUP($I150,'WM-AR'!$I$7:$AS$3267,25,FALSE),"")</f>
        <v>0</v>
      </c>
      <c r="X150" s="1132" t="str">
        <f>IFERROR(VLOOKUP($I150,'WM-AR'!$I$7:$AS$3267,26,FALSE),"")</f>
        <v/>
      </c>
      <c r="Y150" s="1132">
        <f>IFERROR(VLOOKUP($I150,'WM-AR'!$I$7:$AS$3267,27,FALSE),"")</f>
        <v>0</v>
      </c>
      <c r="Z150" s="1132">
        <f>IFERROR(VLOOKUP($I150,'WM-AR'!$I$7:$AS$3267,28,FALSE),"")</f>
        <v>0</v>
      </c>
      <c r="AA150" s="1132">
        <f>IFERROR(VLOOKUP($I150,'WM-AR'!$I$7:$AS$3267,29,FALSE),"")</f>
        <v>0</v>
      </c>
      <c r="AB150" s="1132">
        <f>IFERROR(VLOOKUP($I150,'WM-AR'!$I$7:$AS$3267,30,FALSE),"")</f>
        <v>0</v>
      </c>
      <c r="AC150" s="1132">
        <f>IFERROR(VLOOKUP($I150,'WM-AR'!$I$7:$AS$3267,31,FALSE),"")</f>
        <v>0</v>
      </c>
      <c r="AD150" s="1132" t="str">
        <f>IFERROR(VLOOKUP($I150,'WM-AR'!$I$7:$AS$3267,32,FALSE),"")</f>
        <v>Capa.=(  )People</v>
      </c>
      <c r="AE150" s="1132" t="str">
        <f>IFERROR(VLOOKUP($I150,'WM-AR'!$I$7:$AS$3267,33,FALSE),"")</f>
        <v/>
      </c>
      <c r="AF150" s="1353"/>
      <c r="AG150" s="1134" t="s">
        <v>4238</v>
      </c>
      <c r="AH150" s="1134" t="s">
        <v>4238</v>
      </c>
      <c r="AI150" s="1135"/>
      <c r="AJ150" s="1135" t="str">
        <f t="shared" ref="AJ150:AJ151" si="29">K150</f>
        <v>EA</v>
      </c>
      <c r="AK150" s="1136"/>
    </row>
    <row r="151" spans="1:37" ht="49.9" customHeight="1">
      <c r="B151" s="1239"/>
      <c r="C151" s="1395"/>
      <c r="D151" s="1395"/>
      <c r="E151" s="1395"/>
      <c r="F151" s="1395"/>
      <c r="G151" s="861"/>
      <c r="H151" s="861"/>
      <c r="I151" s="732" t="str">
        <f t="shared" si="28"/>
        <v/>
      </c>
      <c r="J151" s="734"/>
      <c r="K151" s="734" t="str">
        <f>IFERROR(VLOOKUP($I151,'WM-AR'!$I$7:$AS$3267,34,FALSE),"")</f>
        <v/>
      </c>
      <c r="L151" s="734" t="str">
        <f>IFERROR(VLOOKUP($I151,'WM-AR'!$I$7:$AS$3267,4,FALSE),"")</f>
        <v/>
      </c>
      <c r="M151" s="734" t="str">
        <f>IFERROR(VLOOKUP($I151,'WM-AR'!$I$7:$AS$3267,6,FALSE),"")</f>
        <v/>
      </c>
      <c r="N151" s="734" t="str">
        <f>IFERROR(VLOOKUP($I151,'WM-AR'!$I$7:$AS$3267,8,FALSE),"")</f>
        <v/>
      </c>
      <c r="O151" s="734" t="str">
        <f>IFERROR(VLOOKUP($I151,'WM-AR'!$I$7:$AS$3267,10,FALSE),"")</f>
        <v/>
      </c>
      <c r="P151" s="734" t="str">
        <f>IFERROR(VLOOKUP($I151,'WM-AR'!$I$7:$AS$3267,12,FALSE),"")</f>
        <v/>
      </c>
      <c r="Q151" s="734" t="str">
        <f>IFERROR(VLOOKUP($I151,'WM-AR'!$I$7:$AS$3267,14,FALSE),"")</f>
        <v/>
      </c>
      <c r="R151" s="734" t="str">
        <f>IFERROR(VLOOKUP($I151,'WM-AR'!$I$7:$AS$3267,16,FALSE),"")</f>
        <v/>
      </c>
      <c r="S151" s="734" t="str">
        <f>IFERROR(VLOOKUP($I151,'WM-AR'!$I$7:$AS$3267,18,FALSE),"")</f>
        <v/>
      </c>
      <c r="T151" s="734" t="str">
        <f>IFERROR(VLOOKUP($I151,'WM-AR'!$I$7:$AS$3267,20,FALSE),"")</f>
        <v/>
      </c>
      <c r="U151" s="734" t="str">
        <f>IFERROR(VLOOKUP($I151,'WM-AR'!$I$7:$AS$3267,22,FALSE),"")</f>
        <v/>
      </c>
      <c r="V151" s="734" t="str">
        <f>IFERROR(VLOOKUP($I151,'WM-AR'!$I$7:$AS$3267,24,FALSE),"")</f>
        <v/>
      </c>
      <c r="W151" s="734" t="str">
        <f>IFERROR(VLOOKUP($I151,'WM-AR'!$I$7:$AS$3267,25,FALSE),"")</f>
        <v/>
      </c>
      <c r="X151" s="734" t="str">
        <f>IFERROR(VLOOKUP($I151,'WM-AR'!$I$7:$AS$3267,26,FALSE),"")</f>
        <v/>
      </c>
      <c r="Y151" s="734" t="str">
        <f>IFERROR(VLOOKUP($I151,'WM-AR'!$I$7:$AS$3267,27,FALSE),"")</f>
        <v/>
      </c>
      <c r="Z151" s="734" t="str">
        <f>IFERROR(VLOOKUP($I151,'WM-AR'!$I$7:$AS$3267,28,FALSE),"")</f>
        <v/>
      </c>
      <c r="AA151" s="734" t="str">
        <f>IFERROR(VLOOKUP($I151,'WM-AR'!$I$7:$AS$3267,29,FALSE),"")</f>
        <v/>
      </c>
      <c r="AB151" s="734" t="str">
        <f>IFERROR(VLOOKUP($I151,'WM-AR'!$I$7:$AS$3267,30,FALSE),"")</f>
        <v/>
      </c>
      <c r="AC151" s="734" t="str">
        <f>IFERROR(VLOOKUP($I151,'WM-AR'!$I$7:$AS$3267,31,FALSE),"")</f>
        <v/>
      </c>
      <c r="AD151" s="734" t="str">
        <f>IFERROR(VLOOKUP($I151,'WM-AR'!$I$7:$AS$3267,32,FALSE),"")</f>
        <v/>
      </c>
      <c r="AE151" s="734" t="str">
        <f>IFERROR(VLOOKUP($I151,'WM-AR'!$I$7:$AS$3267,33,FALSE),"")</f>
        <v/>
      </c>
      <c r="AF151" s="1396"/>
      <c r="AG151" s="870"/>
      <c r="AH151" s="870"/>
      <c r="AI151" s="871"/>
      <c r="AJ151" s="871" t="str">
        <f t="shared" si="29"/>
        <v/>
      </c>
      <c r="AK151" s="1240"/>
    </row>
    <row r="152" spans="1:37" s="658" customFormat="1" ht="20.100000000000001" customHeight="1">
      <c r="B152" s="802"/>
      <c r="C152" s="662"/>
      <c r="D152" s="662"/>
      <c r="E152" s="662"/>
      <c r="F152" s="662"/>
      <c r="G152" s="662"/>
      <c r="H152" s="662"/>
      <c r="I152" s="652"/>
      <c r="J152" s="664"/>
      <c r="K152" s="664"/>
      <c r="L152" s="664"/>
      <c r="M152" s="664"/>
      <c r="N152" s="664"/>
      <c r="O152" s="664"/>
      <c r="P152" s="664"/>
      <c r="Q152" s="664"/>
      <c r="R152" s="664"/>
      <c r="S152" s="664"/>
      <c r="T152" s="664"/>
      <c r="U152" s="664"/>
      <c r="V152" s="664"/>
      <c r="W152" s="664"/>
      <c r="X152" s="664"/>
      <c r="Y152" s="664"/>
      <c r="Z152" s="664"/>
      <c r="AA152" s="664"/>
      <c r="AB152" s="664"/>
      <c r="AC152" s="664"/>
      <c r="AD152" s="664"/>
      <c r="AE152" s="664"/>
      <c r="AF152" s="659"/>
      <c r="AG152" s="665"/>
      <c r="AH152" s="665"/>
      <c r="AI152" s="666"/>
      <c r="AJ152" s="666"/>
      <c r="AK152" s="662"/>
    </row>
    <row r="153" spans="1:37" s="658" customFormat="1" ht="20.100000000000001" customHeight="1">
      <c r="B153" s="802"/>
      <c r="C153" s="662"/>
      <c r="D153" s="662"/>
      <c r="E153" s="662"/>
      <c r="F153" s="662"/>
      <c r="G153" s="662"/>
      <c r="H153" s="662"/>
      <c r="I153" s="652"/>
      <c r="J153" s="664"/>
      <c r="K153" s="664"/>
      <c r="L153" s="664"/>
      <c r="M153" s="664"/>
      <c r="N153" s="664"/>
      <c r="O153" s="664"/>
      <c r="P153" s="664"/>
      <c r="Q153" s="664"/>
      <c r="R153" s="664"/>
      <c r="S153" s="664"/>
      <c r="T153" s="664"/>
      <c r="U153" s="664"/>
      <c r="V153" s="664"/>
      <c r="W153" s="664"/>
      <c r="X153" s="664"/>
      <c r="Y153" s="664"/>
      <c r="Z153" s="664"/>
      <c r="AA153" s="664"/>
      <c r="AB153" s="664"/>
      <c r="AC153" s="664"/>
      <c r="AD153" s="664"/>
      <c r="AE153" s="664"/>
      <c r="AF153" s="659"/>
      <c r="AG153" s="665"/>
      <c r="AH153" s="665"/>
      <c r="AI153" s="666"/>
      <c r="AJ153" s="666"/>
      <c r="AK153" s="662"/>
    </row>
    <row r="154" spans="1:37" ht="34.9" customHeight="1">
      <c r="B154" s="623">
        <v>13.8</v>
      </c>
      <c r="C154" s="626" t="s">
        <v>1635</v>
      </c>
      <c r="D154" s="626"/>
      <c r="E154" s="626"/>
      <c r="F154" s="626"/>
      <c r="G154" s="1066"/>
      <c r="H154" s="1066"/>
      <c r="I154" s="630"/>
      <c r="J154" s="630"/>
      <c r="K154" s="631"/>
      <c r="L154" s="631"/>
      <c r="M154" s="631"/>
      <c r="N154" s="631"/>
      <c r="O154" s="631"/>
      <c r="P154" s="631"/>
      <c r="Q154" s="631"/>
      <c r="R154" s="631"/>
      <c r="S154" s="631"/>
      <c r="T154" s="631"/>
      <c r="U154" s="631"/>
      <c r="V154" s="631"/>
      <c r="W154" s="631"/>
      <c r="X154" s="631"/>
      <c r="Y154" s="631"/>
      <c r="Z154" s="631"/>
      <c r="AA154" s="631"/>
      <c r="AB154" s="631"/>
      <c r="AC154" s="631"/>
      <c r="AD154" s="631"/>
      <c r="AE154" s="631"/>
      <c r="AF154" s="634"/>
      <c r="AG154" s="634"/>
      <c r="AH154" s="634"/>
      <c r="AI154" s="634"/>
      <c r="AJ154" s="634"/>
      <c r="AK154" s="634"/>
    </row>
    <row r="155" spans="1:37" s="658" customFormat="1" ht="20.100000000000001" customHeight="1">
      <c r="B155" s="1072"/>
      <c r="C155" s="639"/>
      <c r="D155" s="639"/>
      <c r="E155" s="639"/>
      <c r="F155" s="639"/>
      <c r="G155" s="639"/>
      <c r="H155" s="639"/>
      <c r="I155" s="641"/>
      <c r="J155" s="642"/>
      <c r="K155" s="642"/>
      <c r="L155" s="642"/>
      <c r="M155" s="642"/>
      <c r="N155" s="642"/>
      <c r="O155" s="642"/>
      <c r="P155" s="642"/>
      <c r="Q155" s="642"/>
      <c r="R155" s="642"/>
      <c r="S155" s="642"/>
      <c r="T155" s="642"/>
      <c r="U155" s="642"/>
      <c r="V155" s="642"/>
      <c r="W155" s="642"/>
      <c r="X155" s="642"/>
      <c r="Y155" s="642"/>
      <c r="Z155" s="642"/>
      <c r="AA155" s="642"/>
      <c r="AB155" s="642"/>
      <c r="AC155" s="642"/>
      <c r="AD155" s="642"/>
      <c r="AE155" s="642"/>
      <c r="AF155" s="636"/>
      <c r="AG155" s="643"/>
      <c r="AH155" s="643"/>
      <c r="AI155" s="644"/>
      <c r="AJ155" s="644"/>
      <c r="AK155" s="639"/>
    </row>
    <row r="156" spans="1:37" s="658" customFormat="1" ht="20.100000000000001" customHeight="1">
      <c r="B156" s="1261"/>
      <c r="C156" s="1386" t="s">
        <v>4249</v>
      </c>
      <c r="D156" s="648"/>
      <c r="E156" s="648"/>
      <c r="F156" s="646" t="s">
        <v>4250</v>
      </c>
      <c r="G156" s="1057"/>
      <c r="H156" s="1057"/>
      <c r="I156" s="1262"/>
      <c r="J156" s="1263"/>
      <c r="K156" s="805"/>
      <c r="L156" s="805"/>
      <c r="M156" s="806"/>
      <c r="N156" s="806"/>
      <c r="O156" s="806"/>
      <c r="P156" s="806"/>
      <c r="Q156" s="806"/>
      <c r="R156" s="806"/>
      <c r="S156" s="806"/>
      <c r="T156" s="806"/>
      <c r="U156" s="806"/>
      <c r="V156" s="806"/>
      <c r="W156" s="806"/>
      <c r="X156" s="806"/>
      <c r="Y156" s="806"/>
      <c r="Z156" s="806"/>
      <c r="AA156" s="806"/>
      <c r="AB156" s="806"/>
      <c r="AC156" s="806"/>
      <c r="AD156" s="806"/>
      <c r="AE156" s="806"/>
      <c r="AF156" s="806"/>
      <c r="AG156" s="806"/>
      <c r="AH156" s="806"/>
    </row>
    <row r="157" spans="1:37" s="658" customFormat="1" ht="20.100000000000001" customHeight="1">
      <c r="B157" s="802"/>
      <c r="C157" s="662"/>
      <c r="D157" s="662"/>
      <c r="E157" s="662"/>
      <c r="F157" s="662"/>
      <c r="G157" s="662"/>
      <c r="H157" s="662"/>
      <c r="I157" s="652"/>
      <c r="J157" s="664"/>
      <c r="K157" s="664"/>
      <c r="L157" s="664"/>
      <c r="M157" s="664"/>
      <c r="N157" s="664"/>
      <c r="O157" s="664"/>
      <c r="P157" s="664"/>
      <c r="Q157" s="664"/>
      <c r="R157" s="664"/>
      <c r="S157" s="664"/>
      <c r="T157" s="664"/>
      <c r="U157" s="664"/>
      <c r="V157" s="664"/>
      <c r="W157" s="664"/>
      <c r="X157" s="664"/>
      <c r="Y157" s="664"/>
      <c r="Z157" s="664"/>
      <c r="AA157" s="664"/>
      <c r="AB157" s="664"/>
      <c r="AC157" s="664"/>
      <c r="AD157" s="664"/>
      <c r="AE157" s="664"/>
      <c r="AF157" s="659"/>
      <c r="AG157" s="665"/>
      <c r="AH157" s="665"/>
      <c r="AI157" s="666"/>
      <c r="AJ157" s="666"/>
      <c r="AK157" s="662"/>
    </row>
    <row r="158" spans="1:37" ht="34.9" customHeight="1">
      <c r="A158" s="88"/>
      <c r="B158" s="808" t="str" cm="1">
        <f t="array" aca="1" ref="B158" ca="1">_xlfn.IFNA(INDIRECT("Family_표준_구성도!B"&amp;MATCH(F158,INDIRECT("Family_표준_구성도!"&amp;"C:C"),0)),"")</f>
        <v>13.8.1.1.1</v>
      </c>
      <c r="C158" s="668"/>
      <c r="D158" s="809"/>
      <c r="E158" s="46" t="s">
        <v>4192</v>
      </c>
      <c r="F158" s="811" t="s">
        <v>1641</v>
      </c>
      <c r="G158" s="1079"/>
      <c r="H158" s="1079"/>
      <c r="I158" s="674"/>
      <c r="J158" s="674"/>
      <c r="K158" s="674"/>
      <c r="L158" s="674"/>
      <c r="M158" s="674"/>
      <c r="N158" s="675"/>
      <c r="O158" s="676"/>
      <c r="P158" s="677"/>
      <c r="Q158" s="677"/>
      <c r="R158" s="677"/>
      <c r="S158" s="677"/>
      <c r="T158" s="677"/>
      <c r="U158" s="677"/>
      <c r="V158" s="678"/>
      <c r="W158" s="679"/>
      <c r="X158" s="679"/>
      <c r="Y158" s="679"/>
      <c r="Z158" s="679"/>
      <c r="AA158" s="679"/>
      <c r="AB158" s="679"/>
      <c r="AC158" s="679"/>
      <c r="AD158" s="679"/>
      <c r="AE158" s="679"/>
      <c r="AF158" s="902"/>
      <c r="AG158" s="682"/>
      <c r="AH158" s="682"/>
      <c r="AI158" s="682"/>
      <c r="AJ158" s="682"/>
      <c r="AK158" s="903"/>
    </row>
    <row r="159" spans="1:37" ht="49.9" hidden="1" customHeight="1" outlineLevel="1">
      <c r="A159" s="88"/>
      <c r="B159" s="772"/>
      <c r="C159" s="773"/>
      <c r="D159" s="773"/>
      <c r="E159" s="773"/>
      <c r="F159" s="773"/>
      <c r="G159" s="759" t="str">
        <f>N159&amp;" "&amp;IF(Q159=0,"",Q159)</f>
        <v xml:space="preserve"> </v>
      </c>
      <c r="H159" s="817"/>
      <c r="I159" s="765" t="str">
        <f>LEFT(H159,14)</f>
        <v/>
      </c>
      <c r="J159" s="766"/>
      <c r="K159" s="766" t="s">
        <v>2965</v>
      </c>
      <c r="L159" s="766" t="s">
        <v>2965</v>
      </c>
      <c r="M159" s="766" t="s">
        <v>2965</v>
      </c>
      <c r="N159" s="766" t="s">
        <v>2965</v>
      </c>
      <c r="O159" s="766" t="s">
        <v>2965</v>
      </c>
      <c r="P159" s="766" t="s">
        <v>2965</v>
      </c>
      <c r="Q159" s="766" t="s">
        <v>2965</v>
      </c>
      <c r="R159" s="766" t="s">
        <v>2965</v>
      </c>
      <c r="S159" s="766" t="s">
        <v>2965</v>
      </c>
      <c r="T159" s="766" t="s">
        <v>2965</v>
      </c>
      <c r="U159" s="766" t="s">
        <v>2965</v>
      </c>
      <c r="V159" s="766" t="s">
        <v>2965</v>
      </c>
      <c r="W159" s="766" t="s">
        <v>2965</v>
      </c>
      <c r="X159" s="766" t="s">
        <v>2965</v>
      </c>
      <c r="Y159" s="766" t="s">
        <v>2965</v>
      </c>
      <c r="Z159" s="766" t="s">
        <v>2965</v>
      </c>
      <c r="AA159" s="766" t="s">
        <v>2965</v>
      </c>
      <c r="AB159" s="766" t="s">
        <v>2965</v>
      </c>
      <c r="AC159" s="766" t="s">
        <v>2965</v>
      </c>
      <c r="AD159" s="766" t="s">
        <v>2965</v>
      </c>
      <c r="AE159" s="766" t="s">
        <v>2965</v>
      </c>
      <c r="AF159" s="817"/>
      <c r="AG159" s="1397"/>
      <c r="AH159" s="1397"/>
      <c r="AI159" s="1135"/>
      <c r="AJ159" s="1135" t="str">
        <f>K159</f>
        <v/>
      </c>
      <c r="AK159" s="905"/>
    </row>
    <row r="160" spans="1:37" ht="30" customHeight="1" collapsed="1">
      <c r="B160" s="1127"/>
      <c r="C160" s="1165"/>
      <c r="D160" s="1165"/>
      <c r="E160" s="1165"/>
      <c r="F160" s="1165"/>
      <c r="G160" s="1131" t="s">
        <v>2551</v>
      </c>
      <c r="H160" s="1131" t="s">
        <v>4251</v>
      </c>
      <c r="I160" s="1130" t="str">
        <f t="shared" ref="I160:I162" si="30">LEFT(H160,14)</f>
        <v>A04BA260-00001</v>
      </c>
      <c r="J160" s="1132"/>
      <c r="K160" s="1132" t="str">
        <f>IFERROR(VLOOKUP($I160,'WM-AR'!$I$7:$AS$3267,34,FALSE),"")</f>
        <v>EA</v>
      </c>
      <c r="L160" s="1132" t="str">
        <f>IFERROR(VLOOKUP($I160,'WM-AR'!$I$7:$AS$3267,4,FALSE),"")</f>
        <v>Finishing Work</v>
      </c>
      <c r="M160" s="1132" t="str">
        <f>IFERROR(VLOOKUP($I160,'WM-AR'!$I$7:$AS$3267,6,FALSE),"")</f>
        <v>Furniture Installation</v>
      </c>
      <c r="N160" s="1132" t="str">
        <f>IFERROR(VLOOKUP($I160,'WM-AR'!$I$7:$AS$3267,8,FALSE),"")</f>
        <v>Desk</v>
      </c>
      <c r="O160" s="1132">
        <f>IFERROR(VLOOKUP($I160,'WM-AR'!$I$7:$AS$3267,10,FALSE),"")</f>
        <v>0</v>
      </c>
      <c r="P160" s="1132">
        <f>IFERROR(VLOOKUP($I160,'WM-AR'!$I$7:$AS$3267,12,FALSE),"")</f>
        <v>0</v>
      </c>
      <c r="Q160" s="1132">
        <f>IFERROR(VLOOKUP($I160,'WM-AR'!$I$7:$AS$3267,14,FALSE),"")</f>
        <v>0</v>
      </c>
      <c r="R160" s="1132">
        <f>IFERROR(VLOOKUP($I160,'WM-AR'!$I$7:$AS$3267,16,FALSE),"")</f>
        <v>0</v>
      </c>
      <c r="S160" s="1132">
        <f>IFERROR(VLOOKUP($I160,'WM-AR'!$I$7:$AS$3267,18,FALSE),"")</f>
        <v>0</v>
      </c>
      <c r="T160" s="1132" t="str">
        <f>IFERROR(VLOOKUP($I160,'WM-AR'!$I$7:$AS$3267,20,FALSE),"")</f>
        <v/>
      </c>
      <c r="U160" s="1132">
        <f>IFERROR(VLOOKUP($I160,'WM-AR'!$I$7:$AS$3267,22,FALSE),"")</f>
        <v>0</v>
      </c>
      <c r="V160" s="1132">
        <f>IFERROR(VLOOKUP($I160,'WM-AR'!$I$7:$AS$3267,24,FALSE),"")</f>
        <v>0</v>
      </c>
      <c r="W160" s="1132">
        <f>IFERROR(VLOOKUP($I160,'WM-AR'!$I$7:$AS$3267,25,FALSE),"")</f>
        <v>0</v>
      </c>
      <c r="X160" s="1132" t="str">
        <f>IFERROR(VLOOKUP($I160,'WM-AR'!$I$7:$AS$3267,26,FALSE),"")</f>
        <v/>
      </c>
      <c r="Y160" s="1132">
        <f>IFERROR(VLOOKUP($I160,'WM-AR'!$I$7:$AS$3267,27,FALSE),"")</f>
        <v>0</v>
      </c>
      <c r="Z160" s="1132">
        <f>IFERROR(VLOOKUP($I160,'WM-AR'!$I$7:$AS$3267,28,FALSE),"")</f>
        <v>0</v>
      </c>
      <c r="AA160" s="1132">
        <f>IFERROR(VLOOKUP($I160,'WM-AR'!$I$7:$AS$3267,29,FALSE),"")</f>
        <v>0</v>
      </c>
      <c r="AB160" s="1132">
        <f>IFERROR(VLOOKUP($I160,'WM-AR'!$I$7:$AS$3267,30,FALSE),"")</f>
        <v>0</v>
      </c>
      <c r="AC160" s="1132">
        <f>IFERROR(VLOOKUP($I160,'WM-AR'!$I$7:$AS$3267,31,FALSE),"")</f>
        <v>0</v>
      </c>
      <c r="AD160" s="1132">
        <f>IFERROR(VLOOKUP($I160,'WM-AR'!$I$7:$AS$3267,32,FALSE),"")</f>
        <v>0</v>
      </c>
      <c r="AE160" s="1132" t="str">
        <f>IFERROR(VLOOKUP($I160,'WM-AR'!$I$7:$AS$3267,33,FALSE),"")</f>
        <v/>
      </c>
      <c r="AF160" s="1353"/>
      <c r="AG160" s="1134" t="s">
        <v>4238</v>
      </c>
      <c r="AH160" s="1134" t="s">
        <v>4238</v>
      </c>
      <c r="AI160" s="1135"/>
      <c r="AJ160" s="1135" t="str">
        <f t="shared" ref="AJ160:AJ162" si="31">K160</f>
        <v>EA</v>
      </c>
      <c r="AK160" s="1136"/>
    </row>
    <row r="161" spans="2:37" ht="30" customHeight="1">
      <c r="B161" s="772"/>
      <c r="C161" s="1084"/>
      <c r="D161" s="1084"/>
      <c r="E161" s="1084"/>
      <c r="F161" s="1084"/>
      <c r="G161" s="779" t="s">
        <v>2552</v>
      </c>
      <c r="H161" s="779" t="s">
        <v>4252</v>
      </c>
      <c r="I161" s="765" t="str">
        <f t="shared" si="30"/>
        <v>A04BA291-00001</v>
      </c>
      <c r="J161" s="766"/>
      <c r="K161" s="766" t="str">
        <f>IFERROR(VLOOKUP($I161,'WM-AR'!$I$7:$AS$3267,34,FALSE),"")</f>
        <v>LOT</v>
      </c>
      <c r="L161" s="766" t="str">
        <f>IFERROR(VLOOKUP($I161,'WM-AR'!$I$7:$AS$3267,4,FALSE),"")</f>
        <v>Finishing Work</v>
      </c>
      <c r="M161" s="766" t="str">
        <f>IFERROR(VLOOKUP($I161,'WM-AR'!$I$7:$AS$3267,6,FALSE),"")</f>
        <v>Furniture Installation</v>
      </c>
      <c r="N161" s="766" t="str">
        <f>IFERROR(VLOOKUP($I161,'WM-AR'!$I$7:$AS$3267,8,FALSE),"")</f>
        <v>Washing Unit</v>
      </c>
      <c r="O161" s="766">
        <f>IFERROR(VLOOKUP($I161,'WM-AR'!$I$7:$AS$3267,10,FALSE),"")</f>
        <v>0</v>
      </c>
      <c r="P161" s="766">
        <f>IFERROR(VLOOKUP($I161,'WM-AR'!$I$7:$AS$3267,12,FALSE),"")</f>
        <v>0</v>
      </c>
      <c r="Q161" s="766">
        <f>IFERROR(VLOOKUP($I161,'WM-AR'!$I$7:$AS$3267,14,FALSE),"")</f>
        <v>0</v>
      </c>
      <c r="R161" s="766">
        <f>IFERROR(VLOOKUP($I161,'WM-AR'!$I$7:$AS$3267,16,FALSE),"")</f>
        <v>0</v>
      </c>
      <c r="S161" s="766">
        <f>IFERROR(VLOOKUP($I161,'WM-AR'!$I$7:$AS$3267,18,FALSE),"")</f>
        <v>0</v>
      </c>
      <c r="T161" s="766" t="str">
        <f>IFERROR(VLOOKUP($I161,'WM-AR'!$I$7:$AS$3267,20,FALSE),"")</f>
        <v/>
      </c>
      <c r="U161" s="766">
        <f>IFERROR(VLOOKUP($I161,'WM-AR'!$I$7:$AS$3267,22,FALSE),"")</f>
        <v>0</v>
      </c>
      <c r="V161" s="766" t="str">
        <f>IFERROR(VLOOKUP($I161,'WM-AR'!$I$7:$AS$3267,24,FALSE),"")</f>
        <v/>
      </c>
      <c r="W161" s="766">
        <f>IFERROR(VLOOKUP($I161,'WM-AR'!$I$7:$AS$3267,25,FALSE),"")</f>
        <v>0</v>
      </c>
      <c r="X161" s="766" t="str">
        <f>IFERROR(VLOOKUP($I161,'WM-AR'!$I$7:$AS$3267,26,FALSE),"")</f>
        <v/>
      </c>
      <c r="Y161" s="766">
        <f>IFERROR(VLOOKUP($I161,'WM-AR'!$I$7:$AS$3267,27,FALSE),"")</f>
        <v>0</v>
      </c>
      <c r="Z161" s="766">
        <f>IFERROR(VLOOKUP($I161,'WM-AR'!$I$7:$AS$3267,28,FALSE),"")</f>
        <v>0</v>
      </c>
      <c r="AA161" s="766">
        <f>IFERROR(VLOOKUP($I161,'WM-AR'!$I$7:$AS$3267,29,FALSE),"")</f>
        <v>0</v>
      </c>
      <c r="AB161" s="766">
        <f>IFERROR(VLOOKUP($I161,'WM-AR'!$I$7:$AS$3267,30,FALSE),"")</f>
        <v>0</v>
      </c>
      <c r="AC161" s="766">
        <f>IFERROR(VLOOKUP($I161,'WM-AR'!$I$7:$AS$3267,31,FALSE),"")</f>
        <v>0</v>
      </c>
      <c r="AD161" s="766">
        <f>IFERROR(VLOOKUP($I161,'WM-AR'!$I$7:$AS$3267,32,FALSE),"")</f>
        <v>0</v>
      </c>
      <c r="AE161" s="766" t="str">
        <f>IFERROR(VLOOKUP($I161,'WM-AR'!$I$7:$AS$3267,33,FALSE),"")</f>
        <v/>
      </c>
      <c r="AF161" s="817"/>
      <c r="AG161" s="768" t="s">
        <v>4238</v>
      </c>
      <c r="AH161" s="768" t="s">
        <v>4238</v>
      </c>
      <c r="AI161" s="769"/>
      <c r="AJ161" s="769" t="str">
        <f t="shared" si="31"/>
        <v>LOT</v>
      </c>
      <c r="AK161" s="905"/>
    </row>
    <row r="162" spans="2:37" ht="30" customHeight="1">
      <c r="B162" s="1116"/>
      <c r="C162" s="1167"/>
      <c r="D162" s="1167"/>
      <c r="E162" s="1167"/>
      <c r="F162" s="1167"/>
      <c r="G162" s="1120"/>
      <c r="H162" s="1120"/>
      <c r="I162" s="1119" t="str">
        <f t="shared" si="30"/>
        <v/>
      </c>
      <c r="J162" s="1121"/>
      <c r="K162" s="1121" t="str">
        <f>IFERROR(VLOOKUP($I162,'WM-AR'!$I$7:$AS$3267,34,FALSE),"")</f>
        <v/>
      </c>
      <c r="L162" s="1121" t="str">
        <f>IFERROR(VLOOKUP($I162,'WM-AR'!$I$7:$AS$3267,4,FALSE),"")</f>
        <v/>
      </c>
      <c r="M162" s="1121" t="str">
        <f>IFERROR(VLOOKUP($I162,'WM-AR'!$I$7:$AS$3267,6,FALSE),"")</f>
        <v/>
      </c>
      <c r="N162" s="1121" t="str">
        <f>IFERROR(VLOOKUP($I162,'WM-AR'!$I$7:$AS$3267,8,FALSE),"")</f>
        <v/>
      </c>
      <c r="O162" s="1121" t="str">
        <f>IFERROR(VLOOKUP($I162,'WM-AR'!$I$7:$AS$3267,10,FALSE),"")</f>
        <v/>
      </c>
      <c r="P162" s="1121" t="str">
        <f>IFERROR(VLOOKUP($I162,'WM-AR'!$I$7:$AS$3267,12,FALSE),"")</f>
        <v/>
      </c>
      <c r="Q162" s="1121" t="str">
        <f>IFERROR(VLOOKUP($I162,'WM-AR'!$I$7:$AS$3267,14,FALSE),"")</f>
        <v/>
      </c>
      <c r="R162" s="1121" t="str">
        <f>IFERROR(VLOOKUP($I162,'WM-AR'!$I$7:$AS$3267,16,FALSE),"")</f>
        <v/>
      </c>
      <c r="S162" s="1121" t="str">
        <f>IFERROR(VLOOKUP($I162,'WM-AR'!$I$7:$AS$3267,18,FALSE),"")</f>
        <v/>
      </c>
      <c r="T162" s="1121" t="str">
        <f>IFERROR(VLOOKUP($I162,'WM-AR'!$I$7:$AS$3267,20,FALSE),"")</f>
        <v/>
      </c>
      <c r="U162" s="1121" t="str">
        <f>IFERROR(VLOOKUP($I162,'WM-AR'!$I$7:$AS$3267,22,FALSE),"")</f>
        <v/>
      </c>
      <c r="V162" s="1121" t="str">
        <f>IFERROR(VLOOKUP($I162,'WM-AR'!$I$7:$AS$3267,24,FALSE),"")</f>
        <v/>
      </c>
      <c r="W162" s="1121" t="str">
        <f>IFERROR(VLOOKUP($I162,'WM-AR'!$I$7:$AS$3267,25,FALSE),"")</f>
        <v/>
      </c>
      <c r="X162" s="1121" t="str">
        <f>IFERROR(VLOOKUP($I162,'WM-AR'!$I$7:$AS$3267,26,FALSE),"")</f>
        <v/>
      </c>
      <c r="Y162" s="1121" t="str">
        <f>IFERROR(VLOOKUP($I162,'WM-AR'!$I$7:$AS$3267,27,FALSE),"")</f>
        <v/>
      </c>
      <c r="Z162" s="1121" t="str">
        <f>IFERROR(VLOOKUP($I162,'WM-AR'!$I$7:$AS$3267,28,FALSE),"")</f>
        <v/>
      </c>
      <c r="AA162" s="1121" t="str">
        <f>IFERROR(VLOOKUP($I162,'WM-AR'!$I$7:$AS$3267,29,FALSE),"")</f>
        <v/>
      </c>
      <c r="AB162" s="1121" t="str">
        <f>IFERROR(VLOOKUP($I162,'WM-AR'!$I$7:$AS$3267,30,FALSE),"")</f>
        <v/>
      </c>
      <c r="AC162" s="1121" t="str">
        <f>IFERROR(VLOOKUP($I162,'WM-AR'!$I$7:$AS$3267,31,FALSE),"")</f>
        <v/>
      </c>
      <c r="AD162" s="1121" t="str">
        <f>IFERROR(VLOOKUP($I162,'WM-AR'!$I$7:$AS$3267,32,FALSE),"")</f>
        <v/>
      </c>
      <c r="AE162" s="1121" t="str">
        <f>IFERROR(VLOOKUP($I162,'WM-AR'!$I$7:$AS$3267,33,FALSE),"")</f>
        <v/>
      </c>
      <c r="AF162" s="1355"/>
      <c r="AG162" s="1123"/>
      <c r="AH162" s="1123"/>
      <c r="AI162" s="1124"/>
      <c r="AJ162" s="1124" t="str">
        <f t="shared" si="31"/>
        <v/>
      </c>
      <c r="AK162" s="1125"/>
    </row>
    <row r="163" spans="2:37" s="658" customFormat="1" ht="20.100000000000001" customHeight="1">
      <c r="B163" s="802"/>
      <c r="C163" s="662"/>
      <c r="D163" s="662"/>
      <c r="E163" s="662"/>
      <c r="F163" s="662"/>
      <c r="G163" s="662"/>
      <c r="H163" s="662"/>
      <c r="I163" s="652"/>
      <c r="J163" s="664"/>
      <c r="K163" s="664"/>
      <c r="L163" s="664"/>
      <c r="M163" s="664"/>
      <c r="N163" s="664"/>
      <c r="O163" s="664"/>
      <c r="P163" s="664"/>
      <c r="Q163" s="664"/>
      <c r="R163" s="664"/>
      <c r="S163" s="664"/>
      <c r="T163" s="664"/>
      <c r="U163" s="664"/>
      <c r="V163" s="664"/>
      <c r="W163" s="664"/>
      <c r="X163" s="664"/>
      <c r="Y163" s="664"/>
      <c r="Z163" s="664"/>
      <c r="AA163" s="664"/>
      <c r="AB163" s="664"/>
      <c r="AC163" s="664"/>
      <c r="AD163" s="664"/>
      <c r="AE163" s="664"/>
      <c r="AF163" s="659"/>
      <c r="AG163" s="665"/>
      <c r="AH163" s="665"/>
      <c r="AI163" s="666"/>
      <c r="AJ163" s="666"/>
      <c r="AK163" s="662"/>
    </row>
    <row r="164" spans="2:37" s="658" customFormat="1" ht="20.100000000000001" customHeight="1">
      <c r="B164" s="802"/>
      <c r="C164" s="662"/>
      <c r="D164" s="662"/>
      <c r="E164" s="662"/>
      <c r="F164" s="662"/>
      <c r="G164" s="662"/>
      <c r="H164" s="662"/>
      <c r="I164" s="652"/>
      <c r="J164" s="664"/>
      <c r="K164" s="664"/>
      <c r="L164" s="664"/>
      <c r="M164" s="664"/>
      <c r="N164" s="664"/>
      <c r="O164" s="664"/>
      <c r="P164" s="664"/>
      <c r="Q164" s="664"/>
      <c r="R164" s="664"/>
      <c r="S164" s="664"/>
      <c r="T164" s="664"/>
      <c r="U164" s="664"/>
      <c r="V164" s="664"/>
      <c r="W164" s="664"/>
      <c r="X164" s="664"/>
      <c r="Y164" s="664"/>
      <c r="Z164" s="664"/>
      <c r="AA164" s="664"/>
      <c r="AB164" s="664"/>
      <c r="AC164" s="664"/>
      <c r="AD164" s="664"/>
      <c r="AE164" s="664"/>
      <c r="AF164" s="659"/>
      <c r="AG164" s="665"/>
      <c r="AH164" s="665"/>
      <c r="AI164" s="666"/>
      <c r="AJ164" s="666"/>
      <c r="AK164" s="662"/>
    </row>
    <row r="165" spans="2:37" s="658" customFormat="1" ht="20.100000000000001" customHeight="1">
      <c r="B165" s="802"/>
      <c r="C165" s="662"/>
      <c r="D165" s="662"/>
      <c r="E165" s="662"/>
      <c r="F165" s="662"/>
      <c r="G165" s="662"/>
      <c r="H165" s="662"/>
      <c r="I165" s="652"/>
      <c r="J165" s="664"/>
      <c r="K165" s="664"/>
      <c r="L165" s="664"/>
      <c r="M165" s="664"/>
      <c r="N165" s="664"/>
      <c r="O165" s="664"/>
      <c r="P165" s="664"/>
      <c r="Q165" s="664"/>
      <c r="R165" s="664"/>
      <c r="S165" s="664"/>
      <c r="T165" s="664"/>
      <c r="U165" s="664"/>
      <c r="V165" s="664"/>
      <c r="W165" s="664"/>
      <c r="X165" s="664"/>
      <c r="Y165" s="664"/>
      <c r="Z165" s="664"/>
      <c r="AA165" s="664"/>
      <c r="AB165" s="664"/>
      <c r="AC165" s="664"/>
      <c r="AD165" s="664"/>
      <c r="AE165" s="664"/>
      <c r="AF165" s="659"/>
      <c r="AG165" s="665"/>
      <c r="AH165" s="665"/>
      <c r="AI165" s="666"/>
      <c r="AJ165" s="666"/>
      <c r="AK165" s="662"/>
    </row>
    <row r="166" spans="2:37" s="658" customFormat="1" ht="20.100000000000001" customHeight="1">
      <c r="B166" s="802"/>
      <c r="C166" s="662"/>
      <c r="D166" s="662"/>
      <c r="E166" s="662"/>
      <c r="F166" s="662"/>
      <c r="G166" s="662"/>
      <c r="H166" s="662"/>
      <c r="I166" s="652"/>
      <c r="J166" s="664"/>
      <c r="K166" s="664"/>
      <c r="L166" s="664"/>
      <c r="M166" s="664"/>
      <c r="N166" s="664"/>
      <c r="O166" s="664"/>
      <c r="P166" s="664"/>
      <c r="Q166" s="664"/>
      <c r="R166" s="664"/>
      <c r="S166" s="664"/>
      <c r="T166" s="664"/>
      <c r="U166" s="664"/>
      <c r="V166" s="664"/>
      <c r="W166" s="664"/>
      <c r="X166" s="664"/>
      <c r="Y166" s="664"/>
      <c r="Z166" s="664"/>
      <c r="AA166" s="664"/>
      <c r="AB166" s="664"/>
      <c r="AC166" s="664"/>
      <c r="AD166" s="664"/>
      <c r="AE166" s="664"/>
      <c r="AF166" s="659"/>
      <c r="AG166" s="665"/>
      <c r="AH166" s="665"/>
      <c r="AI166" s="666"/>
      <c r="AJ166" s="666"/>
      <c r="AK166" s="662"/>
    </row>
    <row r="167" spans="2:37" s="658" customFormat="1" ht="20.100000000000001" customHeight="1">
      <c r="B167" s="802"/>
      <c r="C167" s="662"/>
      <c r="D167" s="662"/>
      <c r="E167" s="662"/>
      <c r="F167" s="662"/>
      <c r="G167" s="662"/>
      <c r="H167" s="662"/>
      <c r="I167" s="652"/>
      <c r="J167" s="664"/>
      <c r="K167" s="664"/>
      <c r="L167" s="664"/>
      <c r="M167" s="664"/>
      <c r="N167" s="664"/>
      <c r="O167" s="664"/>
      <c r="P167" s="664"/>
      <c r="Q167" s="664"/>
      <c r="R167" s="664"/>
      <c r="S167" s="664"/>
      <c r="T167" s="664"/>
      <c r="U167" s="664"/>
      <c r="V167" s="664"/>
      <c r="W167" s="664"/>
      <c r="X167" s="664"/>
      <c r="Y167" s="664"/>
      <c r="Z167" s="664"/>
      <c r="AA167" s="664"/>
      <c r="AB167" s="664"/>
      <c r="AC167" s="664"/>
      <c r="AD167" s="664"/>
      <c r="AE167" s="664"/>
      <c r="AF167" s="659"/>
      <c r="AG167" s="665"/>
      <c r="AH167" s="665"/>
      <c r="AI167" s="666"/>
      <c r="AJ167" s="666"/>
      <c r="AK167" s="662"/>
    </row>
    <row r="168" spans="2:37" s="658" customFormat="1" ht="20.100000000000001" customHeight="1">
      <c r="B168" s="802"/>
      <c r="C168" s="662"/>
      <c r="D168" s="662"/>
      <c r="E168" s="662"/>
      <c r="F168" s="662"/>
      <c r="G168" s="662"/>
      <c r="H168" s="662"/>
      <c r="I168" s="652"/>
      <c r="J168" s="664"/>
      <c r="K168" s="664"/>
      <c r="L168" s="664"/>
      <c r="M168" s="664"/>
      <c r="N168" s="664"/>
      <c r="O168" s="664"/>
      <c r="P168" s="664"/>
      <c r="Q168" s="664"/>
      <c r="R168" s="664"/>
      <c r="S168" s="664"/>
      <c r="T168" s="664"/>
      <c r="U168" s="664"/>
      <c r="V168" s="664"/>
      <c r="W168" s="664"/>
      <c r="X168" s="664"/>
      <c r="Y168" s="664"/>
      <c r="Z168" s="664"/>
      <c r="AA168" s="664"/>
      <c r="AB168" s="664"/>
      <c r="AC168" s="664"/>
      <c r="AD168" s="664"/>
      <c r="AE168" s="664"/>
      <c r="AF168" s="659"/>
      <c r="AG168" s="665"/>
      <c r="AH168" s="665"/>
      <c r="AI168" s="666"/>
      <c r="AJ168" s="666"/>
      <c r="AK168" s="662"/>
    </row>
    <row r="169" spans="2:37" s="658" customFormat="1" ht="20.100000000000001" customHeight="1">
      <c r="B169" s="802"/>
      <c r="C169" s="662"/>
      <c r="D169" s="662"/>
      <c r="E169" s="662"/>
      <c r="F169" s="662"/>
      <c r="G169" s="662"/>
      <c r="H169" s="662"/>
      <c r="I169" s="652"/>
      <c r="J169" s="664"/>
      <c r="K169" s="664"/>
      <c r="L169" s="664"/>
      <c r="M169" s="664"/>
      <c r="N169" s="664"/>
      <c r="O169" s="664"/>
      <c r="P169" s="664"/>
      <c r="Q169" s="664"/>
      <c r="R169" s="664"/>
      <c r="S169" s="664"/>
      <c r="T169" s="664"/>
      <c r="U169" s="664"/>
      <c r="V169" s="664"/>
      <c r="W169" s="664"/>
      <c r="X169" s="664"/>
      <c r="Y169" s="664"/>
      <c r="Z169" s="664"/>
      <c r="AA169" s="664"/>
      <c r="AB169" s="664"/>
      <c r="AC169" s="664"/>
      <c r="AD169" s="664"/>
      <c r="AE169" s="664"/>
      <c r="AF169" s="659"/>
      <c r="AG169" s="665"/>
      <c r="AH169" s="665"/>
      <c r="AI169" s="666"/>
      <c r="AJ169" s="666"/>
      <c r="AK169" s="662"/>
    </row>
    <row r="170" spans="2:37" s="658" customFormat="1" ht="20.100000000000001" customHeight="1">
      <c r="B170" s="802"/>
      <c r="C170" s="662"/>
      <c r="D170" s="662"/>
      <c r="E170" s="662"/>
      <c r="F170" s="662"/>
      <c r="G170" s="662"/>
      <c r="H170" s="662"/>
      <c r="I170" s="652"/>
      <c r="J170" s="664"/>
      <c r="K170" s="664"/>
      <c r="L170" s="664"/>
      <c r="M170" s="664"/>
      <c r="N170" s="664"/>
      <c r="O170" s="664"/>
      <c r="P170" s="664"/>
      <c r="Q170" s="664"/>
      <c r="R170" s="664"/>
      <c r="S170" s="664"/>
      <c r="T170" s="664"/>
      <c r="U170" s="664"/>
      <c r="V170" s="664"/>
      <c r="W170" s="664"/>
      <c r="X170" s="664"/>
      <c r="Y170" s="664"/>
      <c r="Z170" s="664"/>
      <c r="AA170" s="664"/>
      <c r="AB170" s="664"/>
      <c r="AC170" s="664"/>
      <c r="AD170" s="664"/>
      <c r="AE170" s="664"/>
      <c r="AF170" s="659"/>
      <c r="AG170" s="665"/>
      <c r="AH170" s="665"/>
      <c r="AI170" s="666"/>
      <c r="AJ170" s="666"/>
      <c r="AK170" s="662"/>
    </row>
    <row r="171" spans="2:37" ht="16.5" customHeight="1"/>
    <row r="172" spans="2:37" ht="16.5" customHeight="1"/>
    <row r="173" spans="2:37" ht="16.5" customHeight="1"/>
    <row r="174" spans="2:37" ht="16.5" customHeight="1"/>
    <row r="175" spans="2:37" ht="16.5" customHeight="1"/>
    <row r="176" spans="2:37" ht="16.5" customHeight="1"/>
    <row r="177" ht="16.5" customHeight="1"/>
    <row r="178" ht="16.5" customHeight="1"/>
    <row r="179" ht="16.5" customHeight="1"/>
    <row r="180" ht="16.5" customHeight="1"/>
  </sheetData>
  <mergeCells count="1">
    <mergeCell ref="AI2:AJ2"/>
  </mergeCells>
  <phoneticPr fontId="4" type="noConversion"/>
  <pageMargins left="0.70866141732283472" right="0.70866141732283472" top="0.55118110236220474" bottom="0.55118110236220474" header="0.11811023622047245" footer="0.11811023622047245"/>
  <pageSetup paperSize="8" scale="63" orientation="landscape" horizontalDpi="1200" verticalDpi="1200" r:id="rId1"/>
  <headerFooter>
    <oddHeader>&amp;L&amp;"Calibri"&amp;8&amp;K000000 대외비(Restricted)&amp;1#_x000D_</oddHeader>
  </headerFooter>
  <rowBreaks count="1" manualBreakCount="1">
    <brk id="45"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16" id="{1FF33C48-C741-40CF-A718-4B48E26177CB}">
            <xm:f>Family_표준_구성도!$E$2="실행"</xm:f>
            <x14:dxf>
              <font>
                <strike/>
                <color theme="1" tint="0.34998626667073579"/>
              </font>
            </x14:dxf>
          </x14:cfRule>
          <xm:sqref>AG1:AG83 AG84:AH84 AG85:AG97 AG98:AH98 AG99:AG105 AG106:AH106 AG107:AG116 AG117:AH117 AG118:AG127 AG164:AG1048576</xm:sqref>
        </x14:conditionalFormatting>
        <x14:conditionalFormatting xmlns:xm="http://schemas.microsoft.com/office/excel/2006/main">
          <x14:cfRule type="expression" priority="2" id="{DC422102-9772-4631-9997-812CAA34E6C1}">
            <xm:f>Family_표준_구성도!$E$2="실행"</xm:f>
            <x14:dxf>
              <font>
                <strike/>
                <color theme="1" tint="0.34998626667073579"/>
              </font>
            </x14:dxf>
          </x14:cfRule>
          <xm:sqref>AG129:AG132</xm:sqref>
        </x14:conditionalFormatting>
        <x14:conditionalFormatting xmlns:xm="http://schemas.microsoft.com/office/excel/2006/main">
          <x14:cfRule type="expression" priority="5" id="{43B92171-E3BA-4660-9C3F-2532FCAECA23}">
            <xm:f>Family_표준_구성도!$E$2="실행"</xm:f>
            <x14:dxf>
              <font>
                <strike/>
                <color theme="1" tint="0.34998626667073579"/>
              </font>
            </x14:dxf>
          </x14:cfRule>
          <xm:sqref>AG138:AG144</xm:sqref>
        </x14:conditionalFormatting>
        <x14:conditionalFormatting xmlns:xm="http://schemas.microsoft.com/office/excel/2006/main">
          <x14:cfRule type="expression" priority="8" id="{296D6902-67F4-481C-A586-17260A054185}">
            <xm:f>Family_표준_구성도!$E$2="실행"</xm:f>
            <x14:dxf>
              <font>
                <strike/>
                <color theme="1" tint="0.34998626667073579"/>
              </font>
            </x14:dxf>
          </x14:cfRule>
          <xm:sqref>AG150:AG151</xm:sqref>
        </x14:conditionalFormatting>
        <x14:conditionalFormatting xmlns:xm="http://schemas.microsoft.com/office/excel/2006/main">
          <x14:cfRule type="expression" priority="14" id="{F104AA22-0423-40A5-A428-CDD691CC3089}">
            <xm:f>Family_표준_구성도!$E$2="실행"</xm:f>
            <x14:dxf>
              <font>
                <strike/>
                <color theme="1" tint="0.34998626667073579"/>
              </font>
            </x14:dxf>
          </x14:cfRule>
          <xm:sqref>AG154:AG155</xm:sqref>
        </x14:conditionalFormatting>
        <x14:conditionalFormatting xmlns:xm="http://schemas.microsoft.com/office/excel/2006/main">
          <x14:cfRule type="expression" priority="11" id="{C8B3995E-306D-4B28-8EBB-3229FCDA66D0}">
            <xm:f>Family_표준_구성도!$E$2="실행"</xm:f>
            <x14:dxf>
              <font>
                <strike/>
                <color theme="1" tint="0.34998626667073579"/>
              </font>
            </x14:dxf>
          </x14:cfRule>
          <xm:sqref>AG160:AG162</xm:sqref>
        </x14:conditionalFormatting>
        <x14:conditionalFormatting xmlns:xm="http://schemas.microsoft.com/office/excel/2006/main">
          <x14:cfRule type="expression" priority="3" id="{5A7EF7DE-AB09-409E-8A25-F9EB6B101B76}">
            <xm:f>Family_표준_구성도!$E$2="실행"</xm:f>
            <x14:dxf>
              <font>
                <strike/>
                <color theme="1" tint="0.34998626667073579"/>
              </font>
            </x14:dxf>
          </x14:cfRule>
          <xm:sqref>AG128:AH128</xm:sqref>
        </x14:conditionalFormatting>
        <x14:conditionalFormatting xmlns:xm="http://schemas.microsoft.com/office/excel/2006/main">
          <x14:cfRule type="expression" priority="6" id="{D8ED0B3E-E1D3-42CD-8EB1-D982C8D3D253}">
            <xm:f>Family_표준_구성도!$E$2="실행"</xm:f>
            <x14:dxf>
              <font>
                <strike/>
                <color theme="1" tint="0.34998626667073579"/>
              </font>
            </x14:dxf>
          </x14:cfRule>
          <xm:sqref>AG137:AH137</xm:sqref>
        </x14:conditionalFormatting>
        <x14:conditionalFormatting xmlns:xm="http://schemas.microsoft.com/office/excel/2006/main">
          <x14:cfRule type="expression" priority="9" id="{B7F9479A-E219-4308-8BE9-E308C13A5A28}">
            <xm:f>Family_표준_구성도!$E$2="실행"</xm:f>
            <x14:dxf>
              <font>
                <strike/>
                <color theme="1" tint="0.34998626667073579"/>
              </font>
            </x14:dxf>
          </x14:cfRule>
          <xm:sqref>AG149:AH149</xm:sqref>
        </x14:conditionalFormatting>
        <x14:conditionalFormatting xmlns:xm="http://schemas.microsoft.com/office/excel/2006/main">
          <x14:cfRule type="expression" priority="12" id="{08A216B4-F9E4-4ABC-A5A6-97A4B534C5B2}">
            <xm:f>Family_표준_구성도!$E$2="실행"</xm:f>
            <x14:dxf>
              <font>
                <strike/>
                <color theme="1" tint="0.34998626667073579"/>
              </font>
            </x14:dxf>
          </x14:cfRule>
          <xm:sqref>AG159:AH159</xm:sqref>
        </x14:conditionalFormatting>
        <x14:conditionalFormatting xmlns:xm="http://schemas.microsoft.com/office/excel/2006/main">
          <x14:cfRule type="expression" priority="1" id="{E7502BA0-3CDB-40E7-98A9-5B7164379D0B}">
            <xm:f>Family_표준_구성도!$E$2="입찰"</xm:f>
            <x14:dxf>
              <font>
                <strike/>
                <color theme="1" tint="0.34998626667073579"/>
              </font>
            </x14:dxf>
          </x14:cfRule>
          <xm:sqref>AH1:AH132</xm:sqref>
        </x14:conditionalFormatting>
        <x14:conditionalFormatting xmlns:xm="http://schemas.microsoft.com/office/excel/2006/main">
          <x14:cfRule type="expression" priority="4" id="{5F524DB1-9082-471D-A541-4374404EC128}">
            <xm:f>Family_표준_구성도!$E$2="입찰"</xm:f>
            <x14:dxf>
              <font>
                <strike/>
                <color theme="1" tint="0.34998626667073579"/>
              </font>
            </x14:dxf>
          </x14:cfRule>
          <xm:sqref>AH137:AH144</xm:sqref>
        </x14:conditionalFormatting>
        <x14:conditionalFormatting xmlns:xm="http://schemas.microsoft.com/office/excel/2006/main">
          <x14:cfRule type="expression" priority="7" id="{7F98718B-8519-4D76-855C-40E19C31DDA9}">
            <xm:f>Family_표준_구성도!$E$2="입찰"</xm:f>
            <x14:dxf>
              <font>
                <strike/>
                <color theme="1" tint="0.34998626667073579"/>
              </font>
            </x14:dxf>
          </x14:cfRule>
          <xm:sqref>AH149:AH151</xm:sqref>
        </x14:conditionalFormatting>
        <x14:conditionalFormatting xmlns:xm="http://schemas.microsoft.com/office/excel/2006/main">
          <x14:cfRule type="expression" priority="13" id="{31B6FFF0-7A7B-4D31-BC8B-315E972D4685}">
            <xm:f>Family_표준_구성도!$E$2="입찰"</xm:f>
            <x14:dxf>
              <font>
                <strike/>
                <color theme="1" tint="0.34998626667073579"/>
              </font>
            </x14:dxf>
          </x14:cfRule>
          <xm:sqref>AH154:AH155</xm:sqref>
        </x14:conditionalFormatting>
        <x14:conditionalFormatting xmlns:xm="http://schemas.microsoft.com/office/excel/2006/main">
          <x14:cfRule type="expression" priority="10" id="{46075D6F-3C16-4891-AA16-6669B181E296}">
            <xm:f>Family_표준_구성도!$E$2="입찰"</xm:f>
            <x14:dxf>
              <font>
                <strike/>
                <color theme="1" tint="0.34998626667073579"/>
              </font>
            </x14:dxf>
          </x14:cfRule>
          <xm:sqref>AH159:AH162</xm:sqref>
        </x14:conditionalFormatting>
        <x14:conditionalFormatting xmlns:xm="http://schemas.microsoft.com/office/excel/2006/main">
          <x14:cfRule type="expression" priority="15" id="{FB23DE78-5B0E-4C54-9ADB-E9BC605E1791}">
            <xm:f>Family_표준_구성도!$E$2="입찰"</xm:f>
            <x14:dxf>
              <font>
                <strike/>
                <color theme="1" tint="0.34998626667073579"/>
              </font>
            </x14:dxf>
          </x14:cfRule>
          <xm:sqref>AH164:AH1048576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804BE78F-BCE2-4CD8-B361-E34EC0C723B4}">
          <x14:formula1>
            <xm:f>'WM-AR'!$F$7:$F$2292</xm:f>
          </x14:formula1>
          <xm:sqref>H128:H131 H32:H35 H9:H14 H149:H151 H19:H24 H98:H101 H106:H109 H117:H120 H137:H144 H159:H162 H43:H45 H50:H52 H64:H66 H74:H76 H84:H93 H57:H59</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F1433-F20B-43CC-8403-E1153737DED9}">
  <sheetPr>
    <outlinePr summaryBelow="0"/>
  </sheetPr>
  <dimension ref="A1:AS3267"/>
  <sheetViews>
    <sheetView topLeftCell="A912" zoomScale="70" zoomScaleNormal="70" workbookViewId="0">
      <selection activeCell="C227" sqref="C227"/>
    </sheetView>
  </sheetViews>
  <sheetFormatPr defaultColWidth="8.75" defaultRowHeight="16.5" outlineLevelCol="1"/>
  <cols>
    <col min="1" max="1" width="11.125" style="1403" customWidth="1" outlineLevel="1"/>
    <col min="2" max="2" width="12.375" style="1403" customWidth="1" outlineLevel="1"/>
    <col min="3" max="3" width="11.625" style="1403" customWidth="1" outlineLevel="1"/>
    <col min="4" max="4" width="17.25" style="1403" customWidth="1" outlineLevel="1"/>
    <col min="5" max="5" width="44.875" style="1403" customWidth="1" outlineLevel="1"/>
    <col min="6" max="6" width="113.5" style="1403" customWidth="1" outlineLevel="1"/>
    <col min="7" max="8" width="17.625" style="1404" customWidth="1" outlineLevel="1"/>
    <col min="9" max="9" width="17.125" style="1405" customWidth="1"/>
    <col min="10" max="10" width="11.375" style="1405" customWidth="1"/>
    <col min="11" max="11" width="5.75" style="1405" customWidth="1"/>
    <col min="12" max="12" width="18.625" style="1405" customWidth="1"/>
    <col min="13" max="13" width="5.75" style="1405" customWidth="1"/>
    <col min="14" max="14" width="25.5" style="1405" customWidth="1"/>
    <col min="15" max="15" width="5.75" style="1405" customWidth="1"/>
    <col min="16" max="16" width="46.5" style="1405" customWidth="1"/>
    <col min="17" max="17" width="5.75" style="1405" customWidth="1"/>
    <col min="18" max="18" width="65.5" style="1405" customWidth="1"/>
    <col min="19" max="19" width="5.75" style="1405" customWidth="1"/>
    <col min="20" max="20" width="14.25" style="1405" customWidth="1"/>
    <col min="21" max="21" width="5.75" style="1405" customWidth="1"/>
    <col min="22" max="22" width="36.25" style="1405" customWidth="1"/>
    <col min="23" max="23" width="5.75" style="1405" customWidth="1"/>
    <col min="24" max="24" width="30.25" style="1405" customWidth="1"/>
    <col min="25" max="25" width="5.75" style="1405" customWidth="1"/>
    <col min="26" max="26" width="43" style="1405" customWidth="1"/>
    <col min="27" max="27" width="5.75" style="1405" customWidth="1"/>
    <col min="28" max="28" width="80.75" style="1405" customWidth="1"/>
    <col min="29" max="29" width="5.75" style="1405" customWidth="1"/>
    <col min="30" max="30" width="14.25" style="1405" customWidth="1"/>
    <col min="31" max="31" width="5.75" style="1405" customWidth="1"/>
    <col min="32" max="32" width="38.25" style="1405" customWidth="1"/>
    <col min="33" max="33" width="14.25" style="1405" customWidth="1"/>
    <col min="34" max="34" width="21.75" style="1405" customWidth="1"/>
    <col min="35" max="41" width="14.25" style="1405" customWidth="1"/>
    <col min="42" max="43" width="7.125" style="1405" customWidth="1"/>
    <col min="44" max="44" width="12.125" style="1405" customWidth="1"/>
    <col min="45" max="45" width="17.125" style="1405" customWidth="1"/>
    <col min="46" max="16384" width="8.75" style="1405"/>
  </cols>
  <sheetData>
    <row r="1" spans="1:45" s="1401" customFormat="1">
      <c r="A1" s="1399"/>
      <c r="B1" s="1399"/>
      <c r="C1" s="1399"/>
      <c r="D1" s="1399"/>
      <c r="E1" s="1399"/>
      <c r="F1" s="1399"/>
      <c r="G1" s="1400"/>
      <c r="H1" s="1400"/>
      <c r="I1" s="1401">
        <v>1</v>
      </c>
      <c r="J1" s="1401">
        <v>2</v>
      </c>
      <c r="K1" s="1401">
        <v>3</v>
      </c>
      <c r="L1" s="1401">
        <v>4</v>
      </c>
      <c r="M1" s="1401">
        <v>5</v>
      </c>
      <c r="N1" s="1401">
        <v>6</v>
      </c>
      <c r="O1" s="1401">
        <v>7</v>
      </c>
      <c r="P1" s="1401">
        <v>8</v>
      </c>
      <c r="Q1" s="1401">
        <v>9</v>
      </c>
      <c r="R1" s="1402">
        <v>10</v>
      </c>
      <c r="S1" s="1401">
        <v>11</v>
      </c>
      <c r="T1" s="1402">
        <v>12</v>
      </c>
      <c r="U1" s="1401">
        <v>13</v>
      </c>
      <c r="V1" s="1402">
        <v>14</v>
      </c>
      <c r="W1" s="1401">
        <v>15</v>
      </c>
      <c r="X1" s="1402">
        <v>16</v>
      </c>
      <c r="Y1" s="1401">
        <v>17</v>
      </c>
      <c r="Z1" s="1402">
        <v>18</v>
      </c>
      <c r="AA1" s="1401">
        <v>19</v>
      </c>
      <c r="AB1" s="1402">
        <v>20</v>
      </c>
      <c r="AC1" s="1401">
        <v>21</v>
      </c>
      <c r="AD1" s="1402">
        <v>22</v>
      </c>
      <c r="AE1" s="1401">
        <v>23</v>
      </c>
      <c r="AF1" s="1402">
        <v>24</v>
      </c>
      <c r="AG1" s="1401">
        <v>25</v>
      </c>
      <c r="AH1" s="1401">
        <v>26</v>
      </c>
      <c r="AI1" s="1401">
        <v>27</v>
      </c>
      <c r="AJ1" s="1401">
        <v>28</v>
      </c>
      <c r="AK1" s="1401">
        <v>29</v>
      </c>
      <c r="AL1" s="1401">
        <v>30</v>
      </c>
      <c r="AM1" s="1401">
        <v>31</v>
      </c>
      <c r="AN1" s="1401">
        <v>32</v>
      </c>
      <c r="AO1" s="1401">
        <v>33</v>
      </c>
      <c r="AP1" s="1401">
        <v>34</v>
      </c>
      <c r="AQ1" s="1401">
        <v>35</v>
      </c>
      <c r="AR1" s="1401">
        <v>36</v>
      </c>
      <c r="AS1" s="1401">
        <v>37</v>
      </c>
    </row>
    <row r="2" spans="1:45" ht="18.75" customHeight="1">
      <c r="H2" s="1404">
        <f>_xlfn.XMATCH(E2,G:G,0,-1)</f>
        <v>1048576</v>
      </c>
      <c r="J2" s="1406" t="s">
        <v>4253</v>
      </c>
      <c r="K2" s="1406"/>
      <c r="L2" s="1406"/>
      <c r="M2" s="1406"/>
      <c r="N2" s="1406"/>
      <c r="O2" s="1406"/>
      <c r="P2" s="1406"/>
      <c r="Q2" s="1406"/>
      <c r="R2" s="1406"/>
      <c r="S2" s="1406"/>
      <c r="T2" s="1406"/>
      <c r="U2" s="1406"/>
      <c r="V2" s="1406"/>
      <c r="W2" s="1406"/>
      <c r="X2" s="1406"/>
      <c r="Y2" s="1406"/>
      <c r="Z2" s="1406"/>
      <c r="AA2" s="1406"/>
      <c r="AB2" s="1406"/>
      <c r="AC2" s="1406"/>
      <c r="AD2" s="1406"/>
      <c r="AE2" s="1406"/>
      <c r="AF2" s="1406"/>
      <c r="AG2" s="1406"/>
      <c r="AH2" s="1406"/>
      <c r="AI2" s="1406"/>
      <c r="AJ2" s="1406"/>
      <c r="AK2" s="1406"/>
      <c r="AL2" s="1406"/>
      <c r="AM2" s="1406"/>
      <c r="AN2" s="1406"/>
      <c r="AO2" s="1406"/>
      <c r="AP2" s="1406"/>
      <c r="AQ2" s="1406"/>
      <c r="AR2" s="1406"/>
      <c r="AS2" s="1406"/>
    </row>
    <row r="3" spans="1:45" ht="13.5" customHeight="1">
      <c r="J3" s="1407" t="s">
        <v>4254</v>
      </c>
      <c r="K3" s="1407"/>
      <c r="L3" s="1407"/>
      <c r="M3" s="1407"/>
      <c r="N3" s="1407"/>
      <c r="O3" s="1407"/>
      <c r="P3" s="1407"/>
      <c r="Q3" s="1407"/>
      <c r="R3" s="1407"/>
      <c r="S3" s="1407"/>
      <c r="T3" s="1407"/>
      <c r="U3" s="1407"/>
      <c r="V3" s="1407"/>
      <c r="W3" s="1407"/>
      <c r="X3" s="1407"/>
      <c r="Y3" s="1407"/>
      <c r="Z3" s="1407"/>
      <c r="AA3" s="1407"/>
      <c r="AB3" s="1407"/>
      <c r="AC3" s="1407"/>
      <c r="AD3" s="1407"/>
      <c r="AE3" s="1407"/>
      <c r="AF3" s="1407"/>
      <c r="AG3" s="1407"/>
      <c r="AH3" s="1407"/>
      <c r="AI3" s="1407"/>
      <c r="AJ3" s="1407"/>
      <c r="AK3" s="1407"/>
      <c r="AL3" s="1407"/>
      <c r="AM3" s="1407"/>
      <c r="AN3" s="1407"/>
      <c r="AO3" s="1407"/>
      <c r="AP3" s="1407"/>
      <c r="AQ3" s="1407"/>
      <c r="AR3" s="1407"/>
      <c r="AS3" s="1407"/>
    </row>
    <row r="4" spans="1:45" ht="23.25" customHeight="1">
      <c r="I4" s="1408" t="s">
        <v>4255</v>
      </c>
      <c r="J4" s="1408" t="s">
        <v>4256</v>
      </c>
      <c r="K4" s="1408" t="s">
        <v>4257</v>
      </c>
      <c r="L4" s="1408"/>
      <c r="M4" s="1408" t="s">
        <v>4258</v>
      </c>
      <c r="N4" s="1408"/>
      <c r="O4" s="1408" t="s">
        <v>4259</v>
      </c>
      <c r="P4" s="1408"/>
      <c r="Q4" s="1408" t="s">
        <v>4260</v>
      </c>
      <c r="R4" s="1408"/>
      <c r="S4" s="1408"/>
      <c r="T4" s="1408"/>
      <c r="U4" s="1408"/>
      <c r="V4" s="1408"/>
      <c r="W4" s="1408"/>
      <c r="X4" s="1408"/>
      <c r="Y4" s="1408"/>
      <c r="Z4" s="1408"/>
      <c r="AA4" s="1408"/>
      <c r="AB4" s="1408"/>
      <c r="AC4" s="1408"/>
      <c r="AD4" s="1408"/>
      <c r="AE4" s="1408"/>
      <c r="AF4" s="1408"/>
      <c r="AG4" s="1408" t="s">
        <v>4261</v>
      </c>
      <c r="AH4" s="1408"/>
      <c r="AI4" s="1408"/>
      <c r="AJ4" s="1408"/>
      <c r="AK4" s="1408"/>
      <c r="AL4" s="1408"/>
      <c r="AM4" s="1408"/>
      <c r="AN4" s="1408"/>
      <c r="AO4" s="1408"/>
      <c r="AP4" s="1408" t="s">
        <v>4262</v>
      </c>
      <c r="AQ4" s="1408"/>
      <c r="AR4" s="1408" t="s">
        <v>4263</v>
      </c>
      <c r="AS4" s="1408" t="s">
        <v>4264</v>
      </c>
    </row>
    <row r="5" spans="1:45" ht="23.25" customHeight="1">
      <c r="A5" s="1403" t="s">
        <v>4265</v>
      </c>
      <c r="C5" s="1403" t="s">
        <v>4266</v>
      </c>
      <c r="E5" s="1409" t="s">
        <v>4267</v>
      </c>
      <c r="F5" s="1409" t="s">
        <v>2560</v>
      </c>
      <c r="G5" s="1410"/>
      <c r="H5" s="1410"/>
      <c r="I5" s="1408"/>
      <c r="J5" s="1408"/>
      <c r="K5" s="1411" t="s">
        <v>4268</v>
      </c>
      <c r="L5" s="1411" t="s">
        <v>4269</v>
      </c>
      <c r="M5" s="1411" t="s">
        <v>4268</v>
      </c>
      <c r="N5" s="1411" t="s">
        <v>4269</v>
      </c>
      <c r="O5" s="1411" t="s">
        <v>4268</v>
      </c>
      <c r="P5" s="1411" t="s">
        <v>4269</v>
      </c>
      <c r="Q5" s="1411" t="s">
        <v>4268</v>
      </c>
      <c r="R5" s="1411" t="s">
        <v>4270</v>
      </c>
      <c r="S5" s="1411" t="s">
        <v>4268</v>
      </c>
      <c r="T5" s="1411" t="s">
        <v>4271</v>
      </c>
      <c r="U5" s="1411" t="s">
        <v>4268</v>
      </c>
      <c r="V5" s="1411" t="s">
        <v>4272</v>
      </c>
      <c r="W5" s="1411" t="s">
        <v>4268</v>
      </c>
      <c r="X5" s="1411" t="s">
        <v>4273</v>
      </c>
      <c r="Y5" s="1411" t="s">
        <v>4268</v>
      </c>
      <c r="Z5" s="1411" t="s">
        <v>4274</v>
      </c>
      <c r="AA5" s="1411" t="s">
        <v>4268</v>
      </c>
      <c r="AB5" s="1411" t="s">
        <v>4275</v>
      </c>
      <c r="AC5" s="1411" t="s">
        <v>4268</v>
      </c>
      <c r="AD5" s="1411" t="s">
        <v>4276</v>
      </c>
      <c r="AE5" s="1411" t="s">
        <v>4268</v>
      </c>
      <c r="AF5" s="1411" t="s">
        <v>4277</v>
      </c>
      <c r="AG5" s="1411" t="s">
        <v>2662</v>
      </c>
      <c r="AH5" s="1411" t="s">
        <v>4278</v>
      </c>
      <c r="AI5" s="1411" t="s">
        <v>2605</v>
      </c>
      <c r="AJ5" s="1411" t="s">
        <v>4279</v>
      </c>
      <c r="AK5" s="1411" t="s">
        <v>4280</v>
      </c>
      <c r="AL5" s="1411" t="s">
        <v>4281</v>
      </c>
      <c r="AM5" s="1411" t="s">
        <v>4282</v>
      </c>
      <c r="AN5" s="1411" t="s">
        <v>4283</v>
      </c>
      <c r="AO5" s="1411" t="s">
        <v>4284</v>
      </c>
      <c r="AP5" s="1411" t="s">
        <v>4285</v>
      </c>
      <c r="AQ5" s="1411" t="s">
        <v>4286</v>
      </c>
      <c r="AR5" s="1408"/>
      <c r="AS5" s="1408"/>
    </row>
    <row r="6" spans="1:45" ht="23.25" customHeight="1">
      <c r="I6" s="1412"/>
      <c r="J6" s="1411"/>
      <c r="K6" s="1411"/>
      <c r="L6" s="1411"/>
      <c r="M6" s="1411"/>
      <c r="N6" s="1411"/>
      <c r="O6" s="1411"/>
      <c r="P6" s="1411"/>
      <c r="Q6" s="1411"/>
      <c r="R6" s="1411"/>
      <c r="S6" s="1411"/>
      <c r="T6" s="1411"/>
      <c r="U6" s="1411"/>
      <c r="V6" s="1411"/>
      <c r="W6" s="1411"/>
      <c r="X6" s="1411"/>
      <c r="Y6" s="1411"/>
      <c r="Z6" s="1411"/>
      <c r="AA6" s="1411"/>
      <c r="AB6" s="1411"/>
      <c r="AC6" s="1411"/>
      <c r="AD6" s="1411"/>
      <c r="AE6" s="1411"/>
      <c r="AF6" s="1411"/>
      <c r="AG6" s="1411"/>
      <c r="AH6" s="1411"/>
      <c r="AI6" s="1411"/>
      <c r="AJ6" s="1411"/>
      <c r="AK6" s="1411"/>
      <c r="AL6" s="1411"/>
      <c r="AM6" s="1411"/>
      <c r="AN6" s="1411"/>
      <c r="AO6" s="1411"/>
      <c r="AP6" s="1411"/>
      <c r="AQ6" s="1411"/>
      <c r="AR6" s="1411"/>
      <c r="AS6" s="1411"/>
    </row>
    <row r="7" spans="1:45" ht="17.25" customHeight="1">
      <c r="E7" s="1403" t="str">
        <f>G7&amp;" "&amp;L7&amp;" "&amp;N7&amp;" "&amp;P7</f>
        <v>A01ZZ001 Earth Work - Excavation</v>
      </c>
      <c r="F7" s="1403" t="str">
        <f>IF(I7=0,"",I7)&amp;" "&amp;IF(L7=0,"",L7)&amp;" "&amp;IF(N7=0,"",N7)&amp;" "&amp;IF(P7=0,"",P7)&amp;" "&amp;IF(R7=0,"",R7)&amp;" "&amp;IF(T7=0,"",T7)&amp;" "&amp;IF(V7=0,"",V7)&amp;" "&amp;IF(X7=0,"",X7)&amp;" "&amp;IF(Z7=0,"",Z7)&amp;" "&amp;IF(AB7=0,"",AB7)&amp;" "&amp;IF(AD7=0,"",AD7)&amp;" "&amp;IF(AF7=0,"",AF7)</f>
        <v xml:space="preserve">A01ZZ001-00010 Earth Work - Excavation Soil, Manual      Manual Excavation Above GWL </v>
      </c>
      <c r="G7" s="1404" t="str" cm="1">
        <f t="array" ref="G7:H7">_xlfn.TEXTSPLIT(I7,"-")</f>
        <v>A01ZZ001</v>
      </c>
      <c r="H7" s="1404" t="str">
        <v>00010</v>
      </c>
      <c r="I7" t="s">
        <v>4287</v>
      </c>
      <c r="J7" t="s">
        <v>4288</v>
      </c>
      <c r="K7" t="s">
        <v>4289</v>
      </c>
      <c r="L7" t="s">
        <v>4290</v>
      </c>
      <c r="M7" t="s">
        <v>4291</v>
      </c>
      <c r="N7" t="s">
        <v>4292</v>
      </c>
      <c r="O7" t="s">
        <v>4293</v>
      </c>
      <c r="P7" t="s">
        <v>4294</v>
      </c>
      <c r="Q7" t="s">
        <v>4295</v>
      </c>
      <c r="R7" t="s">
        <v>4296</v>
      </c>
      <c r="S7" t="s">
        <v>2965</v>
      </c>
      <c r="T7">
        <v>0</v>
      </c>
      <c r="U7" t="s">
        <v>2965</v>
      </c>
      <c r="V7">
        <v>0</v>
      </c>
      <c r="W7" t="s">
        <v>2965</v>
      </c>
      <c r="X7">
        <v>0</v>
      </c>
      <c r="Y7" t="s">
        <v>2965</v>
      </c>
      <c r="Z7">
        <v>0</v>
      </c>
      <c r="AA7" t="s">
        <v>2965</v>
      </c>
      <c r="AB7" t="s">
        <v>2965</v>
      </c>
      <c r="AC7" t="s">
        <v>4297</v>
      </c>
      <c r="AD7" t="s">
        <v>4298</v>
      </c>
      <c r="AE7" t="s">
        <v>2965</v>
      </c>
      <c r="AF7" t="s">
        <v>2965</v>
      </c>
      <c r="AG7">
        <v>0</v>
      </c>
      <c r="AH7" t="s">
        <v>2965</v>
      </c>
      <c r="AI7">
        <v>0</v>
      </c>
      <c r="AJ7">
        <v>0</v>
      </c>
      <c r="AK7">
        <v>0</v>
      </c>
      <c r="AL7">
        <v>0</v>
      </c>
      <c r="AM7">
        <v>0</v>
      </c>
      <c r="AN7">
        <v>0</v>
      </c>
      <c r="AO7" t="s">
        <v>2965</v>
      </c>
      <c r="AP7" t="s">
        <v>4299</v>
      </c>
      <c r="AQ7" t="s">
        <v>4299</v>
      </c>
      <c r="AR7" t="s">
        <v>4300</v>
      </c>
      <c r="AS7" t="s">
        <v>4287</v>
      </c>
    </row>
    <row r="8" spans="1:45" ht="17.25" customHeight="1">
      <c r="E8" s="1403" t="str">
        <f t="shared" ref="E8:E71" si="0">G8&amp;" "&amp;L8&amp;" "&amp;N8&amp;" "&amp;P8</f>
        <v>A01ZZ001 Earth Work - Excavation</v>
      </c>
      <c r="F8" s="1403" t="str">
        <f>IF(I8=0,"",I8)&amp;" "&amp;IF(L8=0,"",L8)&amp;" "&amp;IF(N8=0,"",N8)&amp;" "&amp;IF(P8=0,"",P8)&amp;" "&amp;IF(R8=0,"",R8)&amp;" "&amp;IF(T8=0,"",T8)&amp;" "&amp;IF(V8=0,"",V8)&amp;" "&amp;IF(X8=0,"",X8)&amp;" "&amp;IF(Z8=0,"",Z8)&amp;" "&amp;IF(AB8=0,"",AB8)&amp;" "&amp;IF(AD8=0,"",AD8)&amp;" "&amp;IF(AF8=0,"",AF8)</f>
        <v xml:space="preserve">A01ZZ001-00011 Earth Work - Excavation Soil, Manual      Manual Excavation Below GWL </v>
      </c>
      <c r="G8" s="1404" t="str" cm="1">
        <f t="array" ref="G8:H8">_xlfn.TEXTSPLIT(I8,"-")</f>
        <v>A01ZZ001</v>
      </c>
      <c r="H8" s="1404" t="str">
        <v>00011</v>
      </c>
      <c r="I8" t="s">
        <v>4301</v>
      </c>
      <c r="J8" t="s">
        <v>4288</v>
      </c>
      <c r="K8" t="s">
        <v>4289</v>
      </c>
      <c r="L8" t="s">
        <v>4290</v>
      </c>
      <c r="M8" t="s">
        <v>4291</v>
      </c>
      <c r="N8" t="s">
        <v>4292</v>
      </c>
      <c r="O8" t="s">
        <v>4293</v>
      </c>
      <c r="P8" t="s">
        <v>4294</v>
      </c>
      <c r="Q8" t="s">
        <v>4295</v>
      </c>
      <c r="R8" t="s">
        <v>4296</v>
      </c>
      <c r="S8" t="s">
        <v>2965</v>
      </c>
      <c r="T8">
        <v>0</v>
      </c>
      <c r="U8" t="s">
        <v>2965</v>
      </c>
      <c r="V8">
        <v>0</v>
      </c>
      <c r="W8" t="s">
        <v>2965</v>
      </c>
      <c r="X8">
        <v>0</v>
      </c>
      <c r="Y8" t="s">
        <v>2965</v>
      </c>
      <c r="Z8">
        <v>0</v>
      </c>
      <c r="AA8" t="s">
        <v>2965</v>
      </c>
      <c r="AB8" t="s">
        <v>2965</v>
      </c>
      <c r="AC8" t="s">
        <v>4302</v>
      </c>
      <c r="AD8" t="s">
        <v>4303</v>
      </c>
      <c r="AE8" t="s">
        <v>2965</v>
      </c>
      <c r="AF8" t="s">
        <v>2965</v>
      </c>
      <c r="AG8">
        <v>0</v>
      </c>
      <c r="AH8" t="s">
        <v>2965</v>
      </c>
      <c r="AI8">
        <v>0</v>
      </c>
      <c r="AJ8">
        <v>0</v>
      </c>
      <c r="AK8">
        <v>0</v>
      </c>
      <c r="AL8">
        <v>0</v>
      </c>
      <c r="AM8">
        <v>0</v>
      </c>
      <c r="AN8">
        <v>0</v>
      </c>
      <c r="AO8" t="s">
        <v>2965</v>
      </c>
      <c r="AP8" t="s">
        <v>4299</v>
      </c>
      <c r="AQ8" t="s">
        <v>4299</v>
      </c>
      <c r="AR8" t="s">
        <v>4300</v>
      </c>
      <c r="AS8" t="s">
        <v>4301</v>
      </c>
    </row>
    <row r="9" spans="1:45" ht="17.25" customHeight="1">
      <c r="E9" s="1403" t="str">
        <f t="shared" si="0"/>
        <v>A01ZZ001 Earth Work - Excavation</v>
      </c>
      <c r="F9" s="1403" t="str">
        <f t="shared" ref="F9:F72" si="1">IF(I9=0,"",I9)&amp;" "&amp;IF(L9=0,"",L9)&amp;" "&amp;IF(N9=0,"",N9)&amp;" "&amp;IF(P9=0,"",P9)&amp;" "&amp;IF(R9=0,"",R9)&amp;" "&amp;IF(T9=0,"",T9)&amp;" "&amp;IF(V9=0,"",V9)&amp;" "&amp;IF(X9=0,"",X9)&amp;" "&amp;IF(Z9=0,"",Z9)&amp;" "&amp;IF(AB9=0,"",AB9)&amp;" "&amp;IF(AD9=0,"",AD9)&amp;" "&amp;IF(AF9=0,"",AF9)</f>
        <v xml:space="preserve">A01ZZ001-00012 Earth Work - Excavation Soil, Mech.      Manual Excavation Above GWL </v>
      </c>
      <c r="G9" s="1404" t="str" cm="1">
        <f t="array" ref="G9:H9">_xlfn.TEXTSPLIT(I9,"-")</f>
        <v>A01ZZ001</v>
      </c>
      <c r="H9" s="1404" t="str">
        <v>00012</v>
      </c>
      <c r="I9" t="s">
        <v>4304</v>
      </c>
      <c r="J9" t="s">
        <v>4288</v>
      </c>
      <c r="K9" t="s">
        <v>4289</v>
      </c>
      <c r="L9" t="s">
        <v>4290</v>
      </c>
      <c r="M9" t="s">
        <v>4291</v>
      </c>
      <c r="N9" t="s">
        <v>4292</v>
      </c>
      <c r="O9" t="s">
        <v>4293</v>
      </c>
      <c r="P9" t="s">
        <v>4294</v>
      </c>
      <c r="Q9" t="s">
        <v>4305</v>
      </c>
      <c r="R9" t="s">
        <v>4306</v>
      </c>
      <c r="S9" t="s">
        <v>2965</v>
      </c>
      <c r="T9">
        <v>0</v>
      </c>
      <c r="U9" t="s">
        <v>2965</v>
      </c>
      <c r="V9">
        <v>0</v>
      </c>
      <c r="W9" t="s">
        <v>2965</v>
      </c>
      <c r="X9">
        <v>0</v>
      </c>
      <c r="Y9" t="s">
        <v>2965</v>
      </c>
      <c r="Z9">
        <v>0</v>
      </c>
      <c r="AA9" t="s">
        <v>2965</v>
      </c>
      <c r="AB9" t="s">
        <v>2965</v>
      </c>
      <c r="AC9" t="s">
        <v>4297</v>
      </c>
      <c r="AD9" t="s">
        <v>4298</v>
      </c>
      <c r="AE9" t="s">
        <v>2965</v>
      </c>
      <c r="AF9" t="s">
        <v>2965</v>
      </c>
      <c r="AG9">
        <v>0</v>
      </c>
      <c r="AH9" t="s">
        <v>2965</v>
      </c>
      <c r="AI9">
        <v>0</v>
      </c>
      <c r="AJ9">
        <v>0</v>
      </c>
      <c r="AK9">
        <v>0</v>
      </c>
      <c r="AL9">
        <v>0</v>
      </c>
      <c r="AM9">
        <v>0</v>
      </c>
      <c r="AN9">
        <v>0</v>
      </c>
      <c r="AO9" t="s">
        <v>2965</v>
      </c>
      <c r="AP9" t="s">
        <v>4299</v>
      </c>
      <c r="AQ9" t="s">
        <v>4299</v>
      </c>
      <c r="AR9" t="s">
        <v>4300</v>
      </c>
      <c r="AS9" t="s">
        <v>4304</v>
      </c>
    </row>
    <row r="10" spans="1:45" ht="17.25" customHeight="1">
      <c r="E10" s="1403" t="str">
        <f t="shared" si="0"/>
        <v>A01ZZ001 Earth Work - Excavation</v>
      </c>
      <c r="F10" s="1403" t="str">
        <f t="shared" si="1"/>
        <v xml:space="preserve">A01ZZ001-00013 Earth Work - Excavation Soil, Mech.      Manual Excavation Below GWL </v>
      </c>
      <c r="G10" s="1404" t="str" cm="1">
        <f t="array" ref="G10:H10">_xlfn.TEXTSPLIT(I10,"-")</f>
        <v>A01ZZ001</v>
      </c>
      <c r="H10" s="1404" t="str">
        <v>00013</v>
      </c>
      <c r="I10" t="s">
        <v>4307</v>
      </c>
      <c r="J10" t="s">
        <v>4288</v>
      </c>
      <c r="K10" t="s">
        <v>4289</v>
      </c>
      <c r="L10" t="s">
        <v>4290</v>
      </c>
      <c r="M10" t="s">
        <v>4291</v>
      </c>
      <c r="N10" t="s">
        <v>4292</v>
      </c>
      <c r="O10" t="s">
        <v>4293</v>
      </c>
      <c r="P10" t="s">
        <v>4294</v>
      </c>
      <c r="Q10" t="s">
        <v>4305</v>
      </c>
      <c r="R10" t="s">
        <v>4306</v>
      </c>
      <c r="S10" t="s">
        <v>2965</v>
      </c>
      <c r="T10">
        <v>0</v>
      </c>
      <c r="U10" t="s">
        <v>2965</v>
      </c>
      <c r="V10">
        <v>0</v>
      </c>
      <c r="W10" t="s">
        <v>2965</v>
      </c>
      <c r="X10">
        <v>0</v>
      </c>
      <c r="Y10" t="s">
        <v>2965</v>
      </c>
      <c r="Z10">
        <v>0</v>
      </c>
      <c r="AA10" t="s">
        <v>2965</v>
      </c>
      <c r="AB10" t="s">
        <v>2965</v>
      </c>
      <c r="AC10" t="s">
        <v>4302</v>
      </c>
      <c r="AD10" t="s">
        <v>4303</v>
      </c>
      <c r="AE10" t="s">
        <v>2965</v>
      </c>
      <c r="AF10" t="s">
        <v>2965</v>
      </c>
      <c r="AG10">
        <v>0</v>
      </c>
      <c r="AH10" t="s">
        <v>2965</v>
      </c>
      <c r="AI10">
        <v>0</v>
      </c>
      <c r="AJ10">
        <v>0</v>
      </c>
      <c r="AK10">
        <v>0</v>
      </c>
      <c r="AL10">
        <v>0</v>
      </c>
      <c r="AM10">
        <v>0</v>
      </c>
      <c r="AN10">
        <v>0</v>
      </c>
      <c r="AO10" t="s">
        <v>2965</v>
      </c>
      <c r="AP10" t="s">
        <v>4299</v>
      </c>
      <c r="AQ10" t="s">
        <v>4299</v>
      </c>
      <c r="AR10" t="s">
        <v>4300</v>
      </c>
      <c r="AS10" t="s">
        <v>4307</v>
      </c>
    </row>
    <row r="11" spans="1:45" s="1413" customFormat="1" ht="17.25" customHeight="1">
      <c r="A11" s="1403"/>
      <c r="B11" s="1403"/>
      <c r="C11" s="1403"/>
      <c r="D11" s="1403"/>
      <c r="E11" s="1403" t="str">
        <f t="shared" si="0"/>
        <v>A01ZZ317 Earth Work - Rock Excavation</v>
      </c>
      <c r="F11" s="1403" t="str">
        <f t="shared" si="1"/>
        <v xml:space="preserve">A01ZZ317-00001 Earth Work - Rock Excavation Weathered Rock     w/ Ripping  </v>
      </c>
      <c r="G11" s="1404" t="str" cm="1">
        <f t="array" ref="G11:H11">_xlfn.TEXTSPLIT(I11,"-")</f>
        <v>A01ZZ317</v>
      </c>
      <c r="H11" s="1404" t="str">
        <v>00001</v>
      </c>
      <c r="I11" t="s">
        <v>4308</v>
      </c>
      <c r="J11" t="s">
        <v>4288</v>
      </c>
      <c r="K11" t="s">
        <v>4289</v>
      </c>
      <c r="L11" t="s">
        <v>4290</v>
      </c>
      <c r="M11" t="s">
        <v>4291</v>
      </c>
      <c r="N11" t="s">
        <v>4292</v>
      </c>
      <c r="O11" t="s">
        <v>4309</v>
      </c>
      <c r="P11" t="s">
        <v>4310</v>
      </c>
      <c r="Q11" t="s">
        <v>4311</v>
      </c>
      <c r="R11" t="s">
        <v>4312</v>
      </c>
      <c r="S11" t="s">
        <v>2965</v>
      </c>
      <c r="T11">
        <v>0</v>
      </c>
      <c r="U11" t="s">
        <v>2965</v>
      </c>
      <c r="V11">
        <v>0</v>
      </c>
      <c r="W11" t="s">
        <v>2965</v>
      </c>
      <c r="X11">
        <v>0</v>
      </c>
      <c r="Y11" t="s">
        <v>2965</v>
      </c>
      <c r="Z11">
        <v>0</v>
      </c>
      <c r="AA11" t="s">
        <v>4313</v>
      </c>
      <c r="AB11" t="s">
        <v>4314</v>
      </c>
      <c r="AC11" t="s">
        <v>2965</v>
      </c>
      <c r="AD11">
        <v>0</v>
      </c>
      <c r="AE11" t="s">
        <v>2965</v>
      </c>
      <c r="AF11" t="s">
        <v>2965</v>
      </c>
      <c r="AG11" t="s">
        <v>4315</v>
      </c>
      <c r="AH11" t="s">
        <v>2965</v>
      </c>
      <c r="AI11">
        <v>0</v>
      </c>
      <c r="AJ11">
        <v>0</v>
      </c>
      <c r="AK11">
        <v>0</v>
      </c>
      <c r="AL11">
        <v>0</v>
      </c>
      <c r="AM11">
        <v>0</v>
      </c>
      <c r="AN11">
        <v>0</v>
      </c>
      <c r="AO11" t="s">
        <v>2965</v>
      </c>
      <c r="AP11" t="s">
        <v>4299</v>
      </c>
      <c r="AQ11" t="s">
        <v>4299</v>
      </c>
      <c r="AR11" t="s">
        <v>4316</v>
      </c>
      <c r="AS11" t="s">
        <v>4308</v>
      </c>
    </row>
    <row r="12" spans="1:45" s="1413" customFormat="1" ht="17.25" customHeight="1">
      <c r="A12" s="1403"/>
      <c r="B12" s="1403"/>
      <c r="C12" s="1403"/>
      <c r="D12" s="1403"/>
      <c r="E12" s="1403" t="str">
        <f t="shared" si="0"/>
        <v>A01ZZ317 Earth Work - Rock Excavation</v>
      </c>
      <c r="F12" s="1403" t="str">
        <f t="shared" si="1"/>
        <v xml:space="preserve">A01ZZ317-00002 Earth Work - Rock Excavation Soft Rock     w/ Ripping  </v>
      </c>
      <c r="G12" s="1404" t="str" cm="1">
        <f t="array" ref="G12:H12">_xlfn.TEXTSPLIT(I12,"-")</f>
        <v>A01ZZ317</v>
      </c>
      <c r="H12" s="1404" t="str">
        <v>00002</v>
      </c>
      <c r="I12" t="s">
        <v>4317</v>
      </c>
      <c r="J12" t="s">
        <v>4288</v>
      </c>
      <c r="K12" t="s">
        <v>4289</v>
      </c>
      <c r="L12" t="s">
        <v>4290</v>
      </c>
      <c r="M12" t="s">
        <v>4291</v>
      </c>
      <c r="N12" t="s">
        <v>4292</v>
      </c>
      <c r="O12" t="s">
        <v>4309</v>
      </c>
      <c r="P12" t="s">
        <v>4310</v>
      </c>
      <c r="Q12" t="s">
        <v>4318</v>
      </c>
      <c r="R12" t="s">
        <v>4319</v>
      </c>
      <c r="S12" t="s">
        <v>2965</v>
      </c>
      <c r="T12">
        <v>0</v>
      </c>
      <c r="U12" t="s">
        <v>2965</v>
      </c>
      <c r="V12">
        <v>0</v>
      </c>
      <c r="W12" t="s">
        <v>2965</v>
      </c>
      <c r="X12">
        <v>0</v>
      </c>
      <c r="Y12" t="s">
        <v>2965</v>
      </c>
      <c r="Z12">
        <v>0</v>
      </c>
      <c r="AA12" t="s">
        <v>4313</v>
      </c>
      <c r="AB12" t="s">
        <v>4314</v>
      </c>
      <c r="AC12" t="s">
        <v>2965</v>
      </c>
      <c r="AD12">
        <v>0</v>
      </c>
      <c r="AE12" t="s">
        <v>2965</v>
      </c>
      <c r="AF12" t="s">
        <v>2965</v>
      </c>
      <c r="AG12" t="s">
        <v>4315</v>
      </c>
      <c r="AH12" t="s">
        <v>2965</v>
      </c>
      <c r="AI12">
        <v>0</v>
      </c>
      <c r="AJ12">
        <v>0</v>
      </c>
      <c r="AK12">
        <v>0</v>
      </c>
      <c r="AL12">
        <v>0</v>
      </c>
      <c r="AM12">
        <v>0</v>
      </c>
      <c r="AN12">
        <v>0</v>
      </c>
      <c r="AO12" t="s">
        <v>2965</v>
      </c>
      <c r="AP12" t="s">
        <v>4299</v>
      </c>
      <c r="AQ12" t="s">
        <v>4299</v>
      </c>
      <c r="AR12" t="s">
        <v>4316</v>
      </c>
      <c r="AS12" t="s">
        <v>4317</v>
      </c>
    </row>
    <row r="13" spans="1:45" s="1413" customFormat="1" ht="17.25" customHeight="1">
      <c r="A13" s="1403"/>
      <c r="B13" s="1403"/>
      <c r="C13" s="1403"/>
      <c r="D13" s="1403"/>
      <c r="E13" s="1403" t="str">
        <f t="shared" si="0"/>
        <v>A01ZZ317 Earth Work - Rock Excavation</v>
      </c>
      <c r="F13" s="1403" t="str">
        <f t="shared" si="1"/>
        <v xml:space="preserve">A01ZZ317-00003 Earth Work - Rock Excavation Weathered Rock     w/ Breaking  </v>
      </c>
      <c r="G13" s="1404" t="str" cm="1">
        <f t="array" ref="G13:H13">_xlfn.TEXTSPLIT(I13,"-")</f>
        <v>A01ZZ317</v>
      </c>
      <c r="H13" s="1404" t="str">
        <v>00003</v>
      </c>
      <c r="I13" t="s">
        <v>4320</v>
      </c>
      <c r="J13" t="s">
        <v>4288</v>
      </c>
      <c r="K13" t="s">
        <v>4289</v>
      </c>
      <c r="L13" t="s">
        <v>4290</v>
      </c>
      <c r="M13" t="s">
        <v>4291</v>
      </c>
      <c r="N13" t="s">
        <v>4292</v>
      </c>
      <c r="O13" t="s">
        <v>4309</v>
      </c>
      <c r="P13" t="s">
        <v>4310</v>
      </c>
      <c r="Q13" t="s">
        <v>4311</v>
      </c>
      <c r="R13" t="s">
        <v>4312</v>
      </c>
      <c r="S13" t="s">
        <v>2965</v>
      </c>
      <c r="T13">
        <v>0</v>
      </c>
      <c r="U13" t="s">
        <v>2965</v>
      </c>
      <c r="V13">
        <v>0</v>
      </c>
      <c r="W13" t="s">
        <v>2965</v>
      </c>
      <c r="X13">
        <v>0</v>
      </c>
      <c r="Y13" t="s">
        <v>2965</v>
      </c>
      <c r="Z13">
        <v>0</v>
      </c>
      <c r="AA13" t="s">
        <v>4321</v>
      </c>
      <c r="AB13" t="s">
        <v>4322</v>
      </c>
      <c r="AC13" t="s">
        <v>2965</v>
      </c>
      <c r="AD13">
        <v>0</v>
      </c>
      <c r="AE13" t="s">
        <v>2965</v>
      </c>
      <c r="AF13" t="s">
        <v>2965</v>
      </c>
      <c r="AG13" t="s">
        <v>4315</v>
      </c>
      <c r="AH13" t="s">
        <v>2965</v>
      </c>
      <c r="AI13">
        <v>0</v>
      </c>
      <c r="AJ13">
        <v>0</v>
      </c>
      <c r="AK13">
        <v>0</v>
      </c>
      <c r="AL13">
        <v>0</v>
      </c>
      <c r="AM13">
        <v>0</v>
      </c>
      <c r="AN13">
        <v>0</v>
      </c>
      <c r="AO13" t="s">
        <v>2965</v>
      </c>
      <c r="AP13" t="s">
        <v>4299</v>
      </c>
      <c r="AQ13" t="s">
        <v>4299</v>
      </c>
      <c r="AR13" t="s">
        <v>4316</v>
      </c>
      <c r="AS13" t="s">
        <v>4320</v>
      </c>
    </row>
    <row r="14" spans="1:45" ht="17.25" customHeight="1">
      <c r="E14" s="1403" t="str">
        <f t="shared" si="0"/>
        <v>A01ZZ317 Earth Work - Rock Excavation</v>
      </c>
      <c r="F14" s="1403" t="str">
        <f t="shared" si="1"/>
        <v xml:space="preserve">A01ZZ317-00004 Earth Work - Rock Excavation Soft Rock     w/ Breaking  </v>
      </c>
      <c r="G14" s="1404" t="str" cm="1">
        <f t="array" ref="G14:H14">_xlfn.TEXTSPLIT(I14,"-")</f>
        <v>A01ZZ317</v>
      </c>
      <c r="H14" s="1404" t="str">
        <v>00004</v>
      </c>
      <c r="I14" t="s">
        <v>4323</v>
      </c>
      <c r="J14" t="s">
        <v>4288</v>
      </c>
      <c r="K14" t="s">
        <v>4289</v>
      </c>
      <c r="L14" t="s">
        <v>4290</v>
      </c>
      <c r="M14" t="s">
        <v>4291</v>
      </c>
      <c r="N14" t="s">
        <v>4292</v>
      </c>
      <c r="O14" t="s">
        <v>4309</v>
      </c>
      <c r="P14" t="s">
        <v>4310</v>
      </c>
      <c r="Q14" t="s">
        <v>4318</v>
      </c>
      <c r="R14" t="s">
        <v>4319</v>
      </c>
      <c r="S14" t="s">
        <v>2965</v>
      </c>
      <c r="T14">
        <v>0</v>
      </c>
      <c r="U14" t="s">
        <v>2965</v>
      </c>
      <c r="V14">
        <v>0</v>
      </c>
      <c r="W14" t="s">
        <v>2965</v>
      </c>
      <c r="X14">
        <v>0</v>
      </c>
      <c r="Y14" t="s">
        <v>2965</v>
      </c>
      <c r="Z14">
        <v>0</v>
      </c>
      <c r="AA14" t="s">
        <v>4321</v>
      </c>
      <c r="AB14" t="s">
        <v>4322</v>
      </c>
      <c r="AC14" t="s">
        <v>2965</v>
      </c>
      <c r="AD14">
        <v>0</v>
      </c>
      <c r="AE14" t="s">
        <v>2965</v>
      </c>
      <c r="AF14" t="s">
        <v>2965</v>
      </c>
      <c r="AG14" t="s">
        <v>4315</v>
      </c>
      <c r="AH14" t="s">
        <v>2965</v>
      </c>
      <c r="AI14">
        <v>0</v>
      </c>
      <c r="AJ14">
        <v>0</v>
      </c>
      <c r="AK14">
        <v>0</v>
      </c>
      <c r="AL14">
        <v>0</v>
      </c>
      <c r="AM14">
        <v>0</v>
      </c>
      <c r="AN14">
        <v>0</v>
      </c>
      <c r="AO14" t="s">
        <v>2965</v>
      </c>
      <c r="AP14" t="s">
        <v>4299</v>
      </c>
      <c r="AQ14" t="s">
        <v>4299</v>
      </c>
      <c r="AR14" t="s">
        <v>4316</v>
      </c>
      <c r="AS14" t="s">
        <v>4323</v>
      </c>
    </row>
    <row r="15" spans="1:45" ht="17.25" customHeight="1">
      <c r="E15" s="1403" t="str">
        <f t="shared" si="0"/>
        <v>A01ZZ317 Earth Work - Rock Excavation</v>
      </c>
      <c r="F15" s="1403" t="str">
        <f t="shared" si="1"/>
        <v xml:space="preserve">A01ZZ317-00005 Earth Work - Rock Excavation Soft Rock     w/ Blasting  </v>
      </c>
      <c r="G15" s="1404" t="str" cm="1">
        <f t="array" ref="G15:H15">_xlfn.TEXTSPLIT(I15,"-")</f>
        <v>A01ZZ317</v>
      </c>
      <c r="H15" s="1404" t="str">
        <v>00005</v>
      </c>
      <c r="I15" t="s">
        <v>4324</v>
      </c>
      <c r="J15" t="s">
        <v>4288</v>
      </c>
      <c r="K15" t="s">
        <v>4289</v>
      </c>
      <c r="L15" t="s">
        <v>4290</v>
      </c>
      <c r="M15" t="s">
        <v>4291</v>
      </c>
      <c r="N15" t="s">
        <v>4292</v>
      </c>
      <c r="O15" t="s">
        <v>4309</v>
      </c>
      <c r="P15" t="s">
        <v>4310</v>
      </c>
      <c r="Q15" t="s">
        <v>4318</v>
      </c>
      <c r="R15" t="s">
        <v>4319</v>
      </c>
      <c r="S15" t="s">
        <v>2965</v>
      </c>
      <c r="T15">
        <v>0</v>
      </c>
      <c r="U15" t="s">
        <v>2965</v>
      </c>
      <c r="V15">
        <v>0</v>
      </c>
      <c r="W15" t="s">
        <v>2965</v>
      </c>
      <c r="X15">
        <v>0</v>
      </c>
      <c r="Y15" t="s">
        <v>2965</v>
      </c>
      <c r="Z15">
        <v>0</v>
      </c>
      <c r="AA15" t="s">
        <v>4325</v>
      </c>
      <c r="AB15" t="s">
        <v>4326</v>
      </c>
      <c r="AC15" t="s">
        <v>2965</v>
      </c>
      <c r="AD15">
        <v>0</v>
      </c>
      <c r="AE15" t="s">
        <v>2965</v>
      </c>
      <c r="AF15" t="s">
        <v>2965</v>
      </c>
      <c r="AG15" t="s">
        <v>4315</v>
      </c>
      <c r="AH15" t="s">
        <v>2965</v>
      </c>
      <c r="AI15">
        <v>0</v>
      </c>
      <c r="AJ15">
        <v>0</v>
      </c>
      <c r="AK15">
        <v>0</v>
      </c>
      <c r="AL15">
        <v>0</v>
      </c>
      <c r="AM15">
        <v>0</v>
      </c>
      <c r="AN15">
        <v>0</v>
      </c>
      <c r="AO15" t="s">
        <v>2965</v>
      </c>
      <c r="AP15" t="s">
        <v>4299</v>
      </c>
      <c r="AQ15" t="s">
        <v>4299</v>
      </c>
      <c r="AR15" t="s">
        <v>4316</v>
      </c>
      <c r="AS15" t="s">
        <v>4324</v>
      </c>
    </row>
    <row r="16" spans="1:45" ht="17.25" customHeight="1">
      <c r="E16" s="1403" t="str">
        <f t="shared" si="0"/>
        <v>A01ZZ317 Earth Work - Rock Excavation</v>
      </c>
      <c r="F16" s="1403" t="str">
        <f t="shared" si="1"/>
        <v xml:space="preserve">A01ZZ317-00006 Earth Work - Rock Excavation Hard Rock     w/ Blasting  </v>
      </c>
      <c r="G16" s="1404" t="str" cm="1">
        <f t="array" ref="G16:H16">_xlfn.TEXTSPLIT(I16,"-")</f>
        <v>A01ZZ317</v>
      </c>
      <c r="H16" s="1404" t="str">
        <v>00006</v>
      </c>
      <c r="I16" t="s">
        <v>4327</v>
      </c>
      <c r="J16" t="s">
        <v>4288</v>
      </c>
      <c r="K16" t="s">
        <v>4289</v>
      </c>
      <c r="L16" t="s">
        <v>4290</v>
      </c>
      <c r="M16" t="s">
        <v>4291</v>
      </c>
      <c r="N16" t="s">
        <v>4292</v>
      </c>
      <c r="O16" t="s">
        <v>4309</v>
      </c>
      <c r="P16" t="s">
        <v>4310</v>
      </c>
      <c r="Q16" t="s">
        <v>4328</v>
      </c>
      <c r="R16" t="s">
        <v>4329</v>
      </c>
      <c r="S16" t="s">
        <v>2965</v>
      </c>
      <c r="T16">
        <v>0</v>
      </c>
      <c r="U16" t="s">
        <v>2965</v>
      </c>
      <c r="V16">
        <v>0</v>
      </c>
      <c r="W16" t="s">
        <v>2965</v>
      </c>
      <c r="X16">
        <v>0</v>
      </c>
      <c r="Y16" t="s">
        <v>2965</v>
      </c>
      <c r="Z16">
        <v>0</v>
      </c>
      <c r="AA16" t="s">
        <v>4325</v>
      </c>
      <c r="AB16" t="s">
        <v>4326</v>
      </c>
      <c r="AC16" t="s">
        <v>2965</v>
      </c>
      <c r="AD16">
        <v>0</v>
      </c>
      <c r="AE16" t="s">
        <v>2965</v>
      </c>
      <c r="AF16" t="s">
        <v>2965</v>
      </c>
      <c r="AG16" t="s">
        <v>4315</v>
      </c>
      <c r="AH16" t="s">
        <v>2965</v>
      </c>
      <c r="AI16">
        <v>0</v>
      </c>
      <c r="AJ16">
        <v>0</v>
      </c>
      <c r="AK16">
        <v>0</v>
      </c>
      <c r="AL16">
        <v>0</v>
      </c>
      <c r="AM16">
        <v>0</v>
      </c>
      <c r="AN16">
        <v>0</v>
      </c>
      <c r="AO16" t="s">
        <v>2965</v>
      </c>
      <c r="AP16" t="s">
        <v>4299</v>
      </c>
      <c r="AQ16" t="s">
        <v>4299</v>
      </c>
      <c r="AR16" t="s">
        <v>4316</v>
      </c>
      <c r="AS16" t="s">
        <v>4327</v>
      </c>
    </row>
    <row r="17" spans="1:45" ht="17.25" customHeight="1">
      <c r="E17" s="1403" t="str">
        <f t="shared" si="0"/>
        <v>A01ZZ003 Earth Work - Backfill</v>
      </c>
      <c r="F17" s="1403" t="str">
        <f t="shared" si="1"/>
        <v xml:space="preserve">A01ZZ003-00001 Earth Work - Backfill Re-use, Soil       </v>
      </c>
      <c r="G17" s="1404" t="str" cm="1">
        <f t="array" ref="G17:H17">_xlfn.TEXTSPLIT(I17,"-")</f>
        <v>A01ZZ003</v>
      </c>
      <c r="H17" s="1404" t="str">
        <v>00001</v>
      </c>
      <c r="I17" t="s">
        <v>4330</v>
      </c>
      <c r="J17" t="s">
        <v>4288</v>
      </c>
      <c r="K17" t="s">
        <v>4289</v>
      </c>
      <c r="L17" t="s">
        <v>4290</v>
      </c>
      <c r="M17" t="s">
        <v>4291</v>
      </c>
      <c r="N17" t="s">
        <v>4292</v>
      </c>
      <c r="O17" t="s">
        <v>4331</v>
      </c>
      <c r="P17" t="s">
        <v>4332</v>
      </c>
      <c r="Q17" t="s">
        <v>4333</v>
      </c>
      <c r="R17" t="s">
        <v>4334</v>
      </c>
      <c r="S17" t="s">
        <v>2965</v>
      </c>
      <c r="T17">
        <v>0</v>
      </c>
      <c r="U17" t="s">
        <v>2965</v>
      </c>
      <c r="V17">
        <v>0</v>
      </c>
      <c r="W17" t="s">
        <v>2965</v>
      </c>
      <c r="X17">
        <v>0</v>
      </c>
      <c r="Y17" t="s">
        <v>2965</v>
      </c>
      <c r="Z17">
        <v>0</v>
      </c>
      <c r="AA17" t="s">
        <v>2965</v>
      </c>
      <c r="AB17" t="s">
        <v>2965</v>
      </c>
      <c r="AC17" t="s">
        <v>2965</v>
      </c>
      <c r="AD17">
        <v>0</v>
      </c>
      <c r="AE17" t="s">
        <v>2965</v>
      </c>
      <c r="AF17" t="s">
        <v>2965</v>
      </c>
      <c r="AG17">
        <v>0</v>
      </c>
      <c r="AH17" t="s">
        <v>2965</v>
      </c>
      <c r="AI17">
        <v>0</v>
      </c>
      <c r="AJ17">
        <v>0</v>
      </c>
      <c r="AK17">
        <v>0</v>
      </c>
      <c r="AL17" t="s">
        <v>4335</v>
      </c>
      <c r="AM17">
        <v>0</v>
      </c>
      <c r="AN17">
        <v>0</v>
      </c>
      <c r="AO17" t="s">
        <v>2965</v>
      </c>
      <c r="AP17" t="s">
        <v>4299</v>
      </c>
      <c r="AQ17" t="s">
        <v>4299</v>
      </c>
      <c r="AR17" t="s">
        <v>4336</v>
      </c>
      <c r="AS17" t="s">
        <v>4330</v>
      </c>
    </row>
    <row r="18" spans="1:45" ht="17.25" customHeight="1">
      <c r="E18" s="1403" t="str">
        <f t="shared" si="0"/>
        <v>A01ZZ003 Earth Work - Backfill</v>
      </c>
      <c r="F18" s="1403" t="str">
        <f t="shared" si="1"/>
        <v xml:space="preserve">A01ZZ003-00002 Earth Work - Backfill Borrow Soil (Borrow Pit provided by Client, Free of Charge)       </v>
      </c>
      <c r="G18" s="1404" t="str" cm="1">
        <f t="array" ref="G18:H18">_xlfn.TEXTSPLIT(I18,"-")</f>
        <v>A01ZZ003</v>
      </c>
      <c r="H18" s="1404" t="str">
        <v>00002</v>
      </c>
      <c r="I18" t="s">
        <v>4337</v>
      </c>
      <c r="J18" t="s">
        <v>4288</v>
      </c>
      <c r="K18" t="s">
        <v>4289</v>
      </c>
      <c r="L18" t="s">
        <v>4290</v>
      </c>
      <c r="M18" t="s">
        <v>4291</v>
      </c>
      <c r="N18" t="s">
        <v>4292</v>
      </c>
      <c r="O18" t="s">
        <v>4331</v>
      </c>
      <c r="P18" t="s">
        <v>4332</v>
      </c>
      <c r="Q18" t="s">
        <v>4297</v>
      </c>
      <c r="R18" t="s">
        <v>4338</v>
      </c>
      <c r="S18" t="s">
        <v>2965</v>
      </c>
      <c r="T18">
        <v>0</v>
      </c>
      <c r="U18" t="s">
        <v>2965</v>
      </c>
      <c r="V18">
        <v>0</v>
      </c>
      <c r="W18" t="s">
        <v>2965</v>
      </c>
      <c r="X18">
        <v>0</v>
      </c>
      <c r="Y18" t="s">
        <v>2965</v>
      </c>
      <c r="Z18">
        <v>0</v>
      </c>
      <c r="AA18" t="s">
        <v>2965</v>
      </c>
      <c r="AB18" t="s">
        <v>2965</v>
      </c>
      <c r="AC18" t="s">
        <v>2965</v>
      </c>
      <c r="AD18">
        <v>0</v>
      </c>
      <c r="AE18" t="s">
        <v>2965</v>
      </c>
      <c r="AF18" t="s">
        <v>2965</v>
      </c>
      <c r="AG18">
        <v>0</v>
      </c>
      <c r="AH18" t="s">
        <v>2965</v>
      </c>
      <c r="AI18">
        <v>0</v>
      </c>
      <c r="AJ18" t="s">
        <v>4339</v>
      </c>
      <c r="AK18">
        <v>0</v>
      </c>
      <c r="AL18" t="s">
        <v>4335</v>
      </c>
      <c r="AM18">
        <v>0</v>
      </c>
      <c r="AN18">
        <v>0</v>
      </c>
      <c r="AO18" t="s">
        <v>2965</v>
      </c>
      <c r="AP18" t="s">
        <v>4299</v>
      </c>
      <c r="AQ18" t="s">
        <v>4299</v>
      </c>
      <c r="AR18" t="s">
        <v>4336</v>
      </c>
      <c r="AS18" t="s">
        <v>4337</v>
      </c>
    </row>
    <row r="19" spans="1:45" s="1413" customFormat="1" ht="17.25" customHeight="1">
      <c r="A19" s="1403"/>
      <c r="B19" s="1403"/>
      <c r="C19" s="1403"/>
      <c r="D19" s="1403"/>
      <c r="E19" s="1403" t="str">
        <f t="shared" si="0"/>
        <v>A01ZZ003 Earth Work - Backfill</v>
      </c>
      <c r="F19" s="1403" t="str">
        <f t="shared" si="1"/>
        <v xml:space="preserve">A01ZZ003-00003 Earth Work - Backfill Purchased, Soil       </v>
      </c>
      <c r="G19" s="1404" t="str" cm="1">
        <f t="array" ref="G19:H19">_xlfn.TEXTSPLIT(I19,"-")</f>
        <v>A01ZZ003</v>
      </c>
      <c r="H19" s="1404" t="str">
        <v>00003</v>
      </c>
      <c r="I19" t="s">
        <v>4340</v>
      </c>
      <c r="J19" t="s">
        <v>4288</v>
      </c>
      <c r="K19" t="s">
        <v>4289</v>
      </c>
      <c r="L19" t="s">
        <v>4290</v>
      </c>
      <c r="M19" t="s">
        <v>4291</v>
      </c>
      <c r="N19" t="s">
        <v>4292</v>
      </c>
      <c r="O19" t="s">
        <v>4331</v>
      </c>
      <c r="P19" t="s">
        <v>4332</v>
      </c>
      <c r="Q19" t="s">
        <v>4302</v>
      </c>
      <c r="R19" t="s">
        <v>4341</v>
      </c>
      <c r="S19" t="s">
        <v>2965</v>
      </c>
      <c r="T19">
        <v>0</v>
      </c>
      <c r="U19" t="s">
        <v>2965</v>
      </c>
      <c r="V19">
        <v>0</v>
      </c>
      <c r="W19" t="s">
        <v>2965</v>
      </c>
      <c r="X19">
        <v>0</v>
      </c>
      <c r="Y19" t="s">
        <v>2965</v>
      </c>
      <c r="Z19">
        <v>0</v>
      </c>
      <c r="AA19" t="s">
        <v>2965</v>
      </c>
      <c r="AB19" t="s">
        <v>2965</v>
      </c>
      <c r="AC19" t="s">
        <v>2965</v>
      </c>
      <c r="AD19">
        <v>0</v>
      </c>
      <c r="AE19" t="s">
        <v>2965</v>
      </c>
      <c r="AF19" t="s">
        <v>2965</v>
      </c>
      <c r="AG19">
        <v>0</v>
      </c>
      <c r="AH19" t="s">
        <v>2965</v>
      </c>
      <c r="AI19">
        <v>0</v>
      </c>
      <c r="AJ19">
        <v>0</v>
      </c>
      <c r="AK19">
        <v>0</v>
      </c>
      <c r="AL19" t="s">
        <v>4335</v>
      </c>
      <c r="AM19">
        <v>0</v>
      </c>
      <c r="AN19">
        <v>0</v>
      </c>
      <c r="AO19" t="s">
        <v>2965</v>
      </c>
      <c r="AP19" t="s">
        <v>4299</v>
      </c>
      <c r="AQ19" t="s">
        <v>4299</v>
      </c>
      <c r="AR19" t="s">
        <v>4336</v>
      </c>
      <c r="AS19" t="s">
        <v>4340</v>
      </c>
    </row>
    <row r="20" spans="1:45" s="1413" customFormat="1" ht="17.25" customHeight="1">
      <c r="A20" s="1403"/>
      <c r="B20" s="1403"/>
      <c r="C20" s="1403"/>
      <c r="D20" s="1403"/>
      <c r="E20" s="1403" t="str">
        <f t="shared" si="0"/>
        <v>A01ZZ004 Earth Work - Disposal</v>
      </c>
      <c r="F20" s="1403" t="str">
        <f t="shared" si="1"/>
        <v xml:space="preserve">A01ZZ004-00001 Earth Work - Disposal Soil       </v>
      </c>
      <c r="G20" s="1404" t="str" cm="1">
        <f t="array" ref="G20:H20">_xlfn.TEXTSPLIT(I20,"-")</f>
        <v>A01ZZ004</v>
      </c>
      <c r="H20" s="1404" t="str">
        <v>00001</v>
      </c>
      <c r="I20" t="s">
        <v>4342</v>
      </c>
      <c r="J20" t="s">
        <v>4288</v>
      </c>
      <c r="K20" t="s">
        <v>4289</v>
      </c>
      <c r="L20" t="s">
        <v>4290</v>
      </c>
      <c r="M20" t="s">
        <v>4291</v>
      </c>
      <c r="N20" t="s">
        <v>4292</v>
      </c>
      <c r="O20" t="s">
        <v>4343</v>
      </c>
      <c r="P20" t="s">
        <v>4344</v>
      </c>
      <c r="Q20" t="s">
        <v>4345</v>
      </c>
      <c r="R20" t="s">
        <v>4346</v>
      </c>
      <c r="S20" t="s">
        <v>2965</v>
      </c>
      <c r="T20">
        <v>0</v>
      </c>
      <c r="U20" t="s">
        <v>2965</v>
      </c>
      <c r="V20">
        <v>0</v>
      </c>
      <c r="W20" t="s">
        <v>2965</v>
      </c>
      <c r="X20">
        <v>0</v>
      </c>
      <c r="Y20" t="s">
        <v>2965</v>
      </c>
      <c r="Z20">
        <v>0</v>
      </c>
      <c r="AA20" t="s">
        <v>2965</v>
      </c>
      <c r="AB20" t="s">
        <v>2965</v>
      </c>
      <c r="AC20" t="s">
        <v>2965</v>
      </c>
      <c r="AD20">
        <v>0</v>
      </c>
      <c r="AE20" t="s">
        <v>2965</v>
      </c>
      <c r="AF20" t="s">
        <v>2965</v>
      </c>
      <c r="AG20">
        <v>0</v>
      </c>
      <c r="AH20" t="s">
        <v>2965</v>
      </c>
      <c r="AI20">
        <v>0</v>
      </c>
      <c r="AJ20" t="s">
        <v>4347</v>
      </c>
      <c r="AK20">
        <v>0</v>
      </c>
      <c r="AL20">
        <v>0</v>
      </c>
      <c r="AM20">
        <v>0</v>
      </c>
      <c r="AN20">
        <v>0</v>
      </c>
      <c r="AO20" t="s">
        <v>2965</v>
      </c>
      <c r="AP20" t="s">
        <v>4299</v>
      </c>
      <c r="AQ20" t="s">
        <v>4299</v>
      </c>
      <c r="AR20" t="s">
        <v>4348</v>
      </c>
      <c r="AS20" t="s">
        <v>4342</v>
      </c>
    </row>
    <row r="21" spans="1:45" s="1413" customFormat="1" ht="17.25" customHeight="1">
      <c r="A21" s="1403"/>
      <c r="B21" s="1403"/>
      <c r="C21" s="1403"/>
      <c r="D21" s="1403"/>
      <c r="E21" s="1403" t="str">
        <f t="shared" si="0"/>
        <v>A01ZZ004 Earth Work - Disposal</v>
      </c>
      <c r="F21" s="1403" t="str">
        <f t="shared" si="1"/>
        <v xml:space="preserve">A01ZZ004-00002 Earth Work - Disposal Weathered Rock       </v>
      </c>
      <c r="G21" s="1404" t="str" cm="1">
        <f t="array" ref="G21:H21">_xlfn.TEXTSPLIT(I21,"-")</f>
        <v>A01ZZ004</v>
      </c>
      <c r="H21" s="1404" t="str">
        <v>00002</v>
      </c>
      <c r="I21" t="s">
        <v>4349</v>
      </c>
      <c r="J21" t="s">
        <v>4288</v>
      </c>
      <c r="K21" t="s">
        <v>4289</v>
      </c>
      <c r="L21" t="s">
        <v>4290</v>
      </c>
      <c r="M21" t="s">
        <v>4291</v>
      </c>
      <c r="N21" t="s">
        <v>4292</v>
      </c>
      <c r="O21" t="s">
        <v>4343</v>
      </c>
      <c r="P21" t="s">
        <v>4344</v>
      </c>
      <c r="Q21" t="s">
        <v>4311</v>
      </c>
      <c r="R21" t="s">
        <v>4312</v>
      </c>
      <c r="S21" t="s">
        <v>2965</v>
      </c>
      <c r="T21">
        <v>0</v>
      </c>
      <c r="U21" t="s">
        <v>2965</v>
      </c>
      <c r="V21">
        <v>0</v>
      </c>
      <c r="W21" t="s">
        <v>2965</v>
      </c>
      <c r="X21">
        <v>0</v>
      </c>
      <c r="Y21" t="s">
        <v>2965</v>
      </c>
      <c r="Z21">
        <v>0</v>
      </c>
      <c r="AA21" t="s">
        <v>2965</v>
      </c>
      <c r="AB21" t="s">
        <v>2965</v>
      </c>
      <c r="AC21" t="s">
        <v>2965</v>
      </c>
      <c r="AD21">
        <v>0</v>
      </c>
      <c r="AE21" t="s">
        <v>2965</v>
      </c>
      <c r="AF21" t="s">
        <v>2965</v>
      </c>
      <c r="AG21">
        <v>0</v>
      </c>
      <c r="AH21" t="s">
        <v>2965</v>
      </c>
      <c r="AI21">
        <v>0</v>
      </c>
      <c r="AJ21" t="s">
        <v>4347</v>
      </c>
      <c r="AK21">
        <v>0</v>
      </c>
      <c r="AL21">
        <v>0</v>
      </c>
      <c r="AM21">
        <v>0</v>
      </c>
      <c r="AN21">
        <v>0</v>
      </c>
      <c r="AO21" t="s">
        <v>2965</v>
      </c>
      <c r="AP21" t="s">
        <v>4299</v>
      </c>
      <c r="AQ21" t="s">
        <v>4299</v>
      </c>
      <c r="AR21" t="s">
        <v>4348</v>
      </c>
      <c r="AS21" t="s">
        <v>4349</v>
      </c>
    </row>
    <row r="22" spans="1:45" ht="17.25" customHeight="1">
      <c r="E22" s="1403" t="str">
        <f t="shared" si="0"/>
        <v>A01ZZ004 Earth Work - Disposal</v>
      </c>
      <c r="F22" s="1403" t="str">
        <f t="shared" si="1"/>
        <v xml:space="preserve">A01ZZ004-00003 Earth Work - Disposal Soft Rock       </v>
      </c>
      <c r="G22" s="1404" t="str" cm="1">
        <f t="array" ref="G22:H22">_xlfn.TEXTSPLIT(I22,"-")</f>
        <v>A01ZZ004</v>
      </c>
      <c r="H22" s="1404" t="str">
        <v>00003</v>
      </c>
      <c r="I22" t="s">
        <v>4350</v>
      </c>
      <c r="J22" t="s">
        <v>4288</v>
      </c>
      <c r="K22" t="s">
        <v>4289</v>
      </c>
      <c r="L22" t="s">
        <v>4290</v>
      </c>
      <c r="M22" t="s">
        <v>4291</v>
      </c>
      <c r="N22" t="s">
        <v>4292</v>
      </c>
      <c r="O22" t="s">
        <v>4343</v>
      </c>
      <c r="P22" t="s">
        <v>4344</v>
      </c>
      <c r="Q22" t="s">
        <v>4318</v>
      </c>
      <c r="R22" t="s">
        <v>4319</v>
      </c>
      <c r="S22" t="s">
        <v>2965</v>
      </c>
      <c r="T22">
        <v>0</v>
      </c>
      <c r="U22" t="s">
        <v>2965</v>
      </c>
      <c r="V22">
        <v>0</v>
      </c>
      <c r="W22" t="s">
        <v>2965</v>
      </c>
      <c r="X22">
        <v>0</v>
      </c>
      <c r="Y22" t="s">
        <v>2965</v>
      </c>
      <c r="Z22">
        <v>0</v>
      </c>
      <c r="AA22" t="s">
        <v>2965</v>
      </c>
      <c r="AB22" t="s">
        <v>2965</v>
      </c>
      <c r="AC22" t="s">
        <v>2965</v>
      </c>
      <c r="AD22">
        <v>0</v>
      </c>
      <c r="AE22" t="s">
        <v>2965</v>
      </c>
      <c r="AF22" t="s">
        <v>2965</v>
      </c>
      <c r="AG22">
        <v>0</v>
      </c>
      <c r="AH22" t="s">
        <v>2965</v>
      </c>
      <c r="AI22">
        <v>0</v>
      </c>
      <c r="AJ22" t="s">
        <v>4347</v>
      </c>
      <c r="AK22">
        <v>0</v>
      </c>
      <c r="AL22">
        <v>0</v>
      </c>
      <c r="AM22">
        <v>0</v>
      </c>
      <c r="AN22">
        <v>0</v>
      </c>
      <c r="AO22" t="s">
        <v>2965</v>
      </c>
      <c r="AP22" t="s">
        <v>4299</v>
      </c>
      <c r="AQ22" t="s">
        <v>4299</v>
      </c>
      <c r="AR22" t="s">
        <v>4348</v>
      </c>
      <c r="AS22" t="s">
        <v>4350</v>
      </c>
    </row>
    <row r="23" spans="1:45" ht="17.25" customHeight="1">
      <c r="E23" s="1403" t="str">
        <f t="shared" si="0"/>
        <v>A01ZZ004 Earth Work - Disposal</v>
      </c>
      <c r="F23" s="1403" t="str">
        <f t="shared" si="1"/>
        <v xml:space="preserve">A01ZZ004-00004 Earth Work - Disposal Hard Rock       </v>
      </c>
      <c r="G23" s="1404" t="str" cm="1">
        <f t="array" ref="G23:H23">_xlfn.TEXTSPLIT(I23,"-")</f>
        <v>A01ZZ004</v>
      </c>
      <c r="H23" s="1404" t="str">
        <v>00004</v>
      </c>
      <c r="I23" t="s">
        <v>4351</v>
      </c>
      <c r="J23" t="s">
        <v>4288</v>
      </c>
      <c r="K23" t="s">
        <v>4289</v>
      </c>
      <c r="L23" t="s">
        <v>4290</v>
      </c>
      <c r="M23" t="s">
        <v>4291</v>
      </c>
      <c r="N23" t="s">
        <v>4292</v>
      </c>
      <c r="O23" t="s">
        <v>4343</v>
      </c>
      <c r="P23" t="s">
        <v>4344</v>
      </c>
      <c r="Q23" t="s">
        <v>4328</v>
      </c>
      <c r="R23" t="s">
        <v>4329</v>
      </c>
      <c r="S23" t="s">
        <v>2965</v>
      </c>
      <c r="T23">
        <v>0</v>
      </c>
      <c r="U23" t="s">
        <v>2965</v>
      </c>
      <c r="V23">
        <v>0</v>
      </c>
      <c r="W23" t="s">
        <v>2965</v>
      </c>
      <c r="X23">
        <v>0</v>
      </c>
      <c r="Y23" t="s">
        <v>2965</v>
      </c>
      <c r="Z23">
        <v>0</v>
      </c>
      <c r="AA23" t="s">
        <v>2965</v>
      </c>
      <c r="AB23" t="s">
        <v>2965</v>
      </c>
      <c r="AC23" t="s">
        <v>2965</v>
      </c>
      <c r="AD23">
        <v>0</v>
      </c>
      <c r="AE23" t="s">
        <v>2965</v>
      </c>
      <c r="AF23" t="s">
        <v>2965</v>
      </c>
      <c r="AG23">
        <v>0</v>
      </c>
      <c r="AH23" t="s">
        <v>2965</v>
      </c>
      <c r="AI23">
        <v>0</v>
      </c>
      <c r="AJ23" t="s">
        <v>4347</v>
      </c>
      <c r="AK23">
        <v>0</v>
      </c>
      <c r="AL23">
        <v>0</v>
      </c>
      <c r="AM23">
        <v>0</v>
      </c>
      <c r="AN23">
        <v>0</v>
      </c>
      <c r="AO23" t="s">
        <v>2965</v>
      </c>
      <c r="AP23" t="s">
        <v>4299</v>
      </c>
      <c r="AQ23" t="s">
        <v>4299</v>
      </c>
      <c r="AR23" t="s">
        <v>4348</v>
      </c>
      <c r="AS23" t="s">
        <v>4351</v>
      </c>
    </row>
    <row r="24" spans="1:45" ht="17.25" customHeight="1">
      <c r="E24" s="1403" t="str">
        <f t="shared" si="0"/>
        <v>A01ZZ004 Earth Work - Disposal</v>
      </c>
      <c r="F24" s="1403" t="str">
        <f t="shared" si="1"/>
        <v xml:space="preserve">A01ZZ004-00005 Earth Work - Disposal Contaminated Soil       </v>
      </c>
      <c r="G24" s="1404" t="str" cm="1">
        <f t="array" ref="G24:H24">_xlfn.TEXTSPLIT(I24,"-")</f>
        <v>A01ZZ004</v>
      </c>
      <c r="H24" s="1404" t="str">
        <v>00005</v>
      </c>
      <c r="I24" t="s">
        <v>4352</v>
      </c>
      <c r="J24" t="s">
        <v>4288</v>
      </c>
      <c r="K24" t="s">
        <v>4289</v>
      </c>
      <c r="L24" t="s">
        <v>4290</v>
      </c>
      <c r="M24" t="s">
        <v>4291</v>
      </c>
      <c r="N24" t="s">
        <v>4292</v>
      </c>
      <c r="O24" t="s">
        <v>4343</v>
      </c>
      <c r="P24" t="s">
        <v>4344</v>
      </c>
      <c r="Q24" t="s">
        <v>4353</v>
      </c>
      <c r="R24" t="s">
        <v>4354</v>
      </c>
      <c r="S24" t="s">
        <v>2965</v>
      </c>
      <c r="T24">
        <v>0</v>
      </c>
      <c r="U24" t="s">
        <v>2965</v>
      </c>
      <c r="V24">
        <v>0</v>
      </c>
      <c r="W24" t="s">
        <v>2965</v>
      </c>
      <c r="X24">
        <v>0</v>
      </c>
      <c r="Y24" t="s">
        <v>2965</v>
      </c>
      <c r="Z24">
        <v>0</v>
      </c>
      <c r="AA24" t="s">
        <v>2965</v>
      </c>
      <c r="AB24" t="s">
        <v>2965</v>
      </c>
      <c r="AC24" t="s">
        <v>2965</v>
      </c>
      <c r="AD24">
        <v>0</v>
      </c>
      <c r="AE24" t="s">
        <v>2965</v>
      </c>
      <c r="AF24" t="s">
        <v>2965</v>
      </c>
      <c r="AG24">
        <v>0</v>
      </c>
      <c r="AH24" t="s">
        <v>2965</v>
      </c>
      <c r="AI24">
        <v>0</v>
      </c>
      <c r="AJ24" t="s">
        <v>4347</v>
      </c>
      <c r="AK24">
        <v>0</v>
      </c>
      <c r="AL24">
        <v>0</v>
      </c>
      <c r="AM24">
        <v>0</v>
      </c>
      <c r="AN24">
        <v>0</v>
      </c>
      <c r="AO24" t="s">
        <v>2965</v>
      </c>
      <c r="AP24" t="s">
        <v>4299</v>
      </c>
      <c r="AQ24" t="s">
        <v>4299</v>
      </c>
      <c r="AR24" t="s">
        <v>4348</v>
      </c>
      <c r="AS24" t="s">
        <v>4352</v>
      </c>
    </row>
    <row r="25" spans="1:45" ht="17.25" customHeight="1">
      <c r="E25" s="1403" t="str">
        <f t="shared" si="0"/>
        <v>A01ZZ005 Earth Work - Base Course</v>
      </c>
      <c r="F25" s="1403" t="str">
        <f t="shared" si="1"/>
        <v>A01ZZ005-00001 Earth Work - Base Course        THK≤150mm</v>
      </c>
      <c r="G25" s="1404" t="str" cm="1">
        <f t="array" ref="G25:H25">_xlfn.TEXTSPLIT(I25,"-")</f>
        <v>A01ZZ005</v>
      </c>
      <c r="H25" s="1404" t="str">
        <v>00001</v>
      </c>
      <c r="I25" t="s">
        <v>4355</v>
      </c>
      <c r="J25" t="s">
        <v>4288</v>
      </c>
      <c r="K25" t="s">
        <v>4289</v>
      </c>
      <c r="L25" t="s">
        <v>4290</v>
      </c>
      <c r="M25" t="s">
        <v>4291</v>
      </c>
      <c r="N25" t="s">
        <v>4292</v>
      </c>
      <c r="O25" t="s">
        <v>4356</v>
      </c>
      <c r="P25" t="s">
        <v>4357</v>
      </c>
      <c r="Q25" t="s">
        <v>2965</v>
      </c>
      <c r="R25">
        <v>0</v>
      </c>
      <c r="S25" t="s">
        <v>2965</v>
      </c>
      <c r="T25">
        <v>0</v>
      </c>
      <c r="U25" t="s">
        <v>2965</v>
      </c>
      <c r="V25">
        <v>0</v>
      </c>
      <c r="W25" t="s">
        <v>2965</v>
      </c>
      <c r="X25">
        <v>0</v>
      </c>
      <c r="Y25" t="s">
        <v>2965</v>
      </c>
      <c r="Z25">
        <v>0</v>
      </c>
      <c r="AA25" t="s">
        <v>2965</v>
      </c>
      <c r="AB25">
        <v>0</v>
      </c>
      <c r="AC25" t="s">
        <v>2965</v>
      </c>
      <c r="AD25">
        <v>0</v>
      </c>
      <c r="AE25" t="s">
        <v>4295</v>
      </c>
      <c r="AF25" t="s">
        <v>4358</v>
      </c>
      <c r="AG25">
        <v>0</v>
      </c>
      <c r="AH25" t="s">
        <v>2860</v>
      </c>
      <c r="AI25">
        <v>0</v>
      </c>
      <c r="AJ25">
        <v>0</v>
      </c>
      <c r="AK25" t="s">
        <v>4359</v>
      </c>
      <c r="AL25">
        <v>0</v>
      </c>
      <c r="AM25">
        <v>0</v>
      </c>
      <c r="AN25">
        <v>0</v>
      </c>
      <c r="AO25" t="s">
        <v>2965</v>
      </c>
      <c r="AP25" t="s">
        <v>4360</v>
      </c>
      <c r="AQ25" t="s">
        <v>4360</v>
      </c>
      <c r="AR25" t="s">
        <v>4361</v>
      </c>
      <c r="AS25" t="s">
        <v>4355</v>
      </c>
    </row>
    <row r="26" spans="1:45" ht="17.25" customHeight="1">
      <c r="E26" s="1403" t="str">
        <f t="shared" si="0"/>
        <v>A01ZZ005 Earth Work - Base Course</v>
      </c>
      <c r="F26" s="1403" t="str">
        <f t="shared" si="1"/>
        <v>A01ZZ005-00002 Earth Work - Base Course        150mm&lt;THK≤250mm</v>
      </c>
      <c r="G26" s="1404" t="str" cm="1">
        <f t="array" ref="G26:H26">_xlfn.TEXTSPLIT(I26,"-")</f>
        <v>A01ZZ005</v>
      </c>
      <c r="H26" s="1404" t="str">
        <v>00002</v>
      </c>
      <c r="I26" t="s">
        <v>4362</v>
      </c>
      <c r="J26" t="s">
        <v>4288</v>
      </c>
      <c r="K26" t="s">
        <v>4289</v>
      </c>
      <c r="L26" t="s">
        <v>4290</v>
      </c>
      <c r="M26" t="s">
        <v>4291</v>
      </c>
      <c r="N26" t="s">
        <v>4292</v>
      </c>
      <c r="O26" t="s">
        <v>4356</v>
      </c>
      <c r="P26" t="s">
        <v>4357</v>
      </c>
      <c r="Q26" t="s">
        <v>2965</v>
      </c>
      <c r="R26">
        <v>0</v>
      </c>
      <c r="S26" t="s">
        <v>2965</v>
      </c>
      <c r="T26">
        <v>0</v>
      </c>
      <c r="U26" t="s">
        <v>2965</v>
      </c>
      <c r="V26">
        <v>0</v>
      </c>
      <c r="W26" t="s">
        <v>2965</v>
      </c>
      <c r="X26">
        <v>0</v>
      </c>
      <c r="Y26" t="s">
        <v>2965</v>
      </c>
      <c r="Z26">
        <v>0</v>
      </c>
      <c r="AA26" t="s">
        <v>2965</v>
      </c>
      <c r="AB26">
        <v>0</v>
      </c>
      <c r="AC26" t="s">
        <v>2965</v>
      </c>
      <c r="AD26">
        <v>0</v>
      </c>
      <c r="AE26" t="s">
        <v>4333</v>
      </c>
      <c r="AF26" t="s">
        <v>4363</v>
      </c>
      <c r="AG26">
        <v>0</v>
      </c>
      <c r="AH26" t="s">
        <v>2860</v>
      </c>
      <c r="AI26">
        <v>0</v>
      </c>
      <c r="AJ26">
        <v>0</v>
      </c>
      <c r="AK26" t="s">
        <v>4359</v>
      </c>
      <c r="AL26">
        <v>0</v>
      </c>
      <c r="AM26">
        <v>0</v>
      </c>
      <c r="AN26">
        <v>0</v>
      </c>
      <c r="AO26" t="s">
        <v>2965</v>
      </c>
      <c r="AP26" t="s">
        <v>4360</v>
      </c>
      <c r="AQ26" t="s">
        <v>4360</v>
      </c>
      <c r="AR26" t="s">
        <v>4361</v>
      </c>
      <c r="AS26" t="s">
        <v>4362</v>
      </c>
    </row>
    <row r="27" spans="1:45" s="1414" customFormat="1" ht="17.25" customHeight="1">
      <c r="A27" s="1403"/>
      <c r="B27" s="1403"/>
      <c r="C27" s="1403"/>
      <c r="D27" s="1403"/>
      <c r="E27" s="1403" t="str">
        <f t="shared" si="0"/>
        <v>A01ZZ005 Earth Work - Base Course</v>
      </c>
      <c r="F27" s="1403" t="str">
        <f t="shared" si="1"/>
        <v>A01ZZ005-00003 Earth Work - Base Course        250mm&lt;THK≤350mm</v>
      </c>
      <c r="G27" s="1404" t="str" cm="1">
        <f t="array" ref="G27:H27">_xlfn.TEXTSPLIT(I27,"-")</f>
        <v>A01ZZ005</v>
      </c>
      <c r="H27" s="1404" t="str">
        <v>00003</v>
      </c>
      <c r="I27" t="s">
        <v>4364</v>
      </c>
      <c r="J27" t="s">
        <v>4288</v>
      </c>
      <c r="K27" t="s">
        <v>4289</v>
      </c>
      <c r="L27" t="s">
        <v>4290</v>
      </c>
      <c r="M27" t="s">
        <v>4291</v>
      </c>
      <c r="N27" t="s">
        <v>4292</v>
      </c>
      <c r="O27" t="s">
        <v>4356</v>
      </c>
      <c r="P27" t="s">
        <v>4357</v>
      </c>
      <c r="Q27" t="s">
        <v>2965</v>
      </c>
      <c r="R27">
        <v>0</v>
      </c>
      <c r="S27" t="s">
        <v>2965</v>
      </c>
      <c r="T27">
        <v>0</v>
      </c>
      <c r="U27" t="s">
        <v>2965</v>
      </c>
      <c r="V27">
        <v>0</v>
      </c>
      <c r="W27" t="s">
        <v>2965</v>
      </c>
      <c r="X27">
        <v>0</v>
      </c>
      <c r="Y27" t="s">
        <v>2965</v>
      </c>
      <c r="Z27">
        <v>0</v>
      </c>
      <c r="AA27" t="s">
        <v>2965</v>
      </c>
      <c r="AB27">
        <v>0</v>
      </c>
      <c r="AC27" t="s">
        <v>2965</v>
      </c>
      <c r="AD27">
        <v>0</v>
      </c>
      <c r="AE27" t="s">
        <v>4297</v>
      </c>
      <c r="AF27" t="s">
        <v>4365</v>
      </c>
      <c r="AG27">
        <v>0</v>
      </c>
      <c r="AH27" t="s">
        <v>2860</v>
      </c>
      <c r="AI27">
        <v>0</v>
      </c>
      <c r="AJ27">
        <v>0</v>
      </c>
      <c r="AK27" t="s">
        <v>4359</v>
      </c>
      <c r="AL27">
        <v>0</v>
      </c>
      <c r="AM27">
        <v>0</v>
      </c>
      <c r="AN27">
        <v>0</v>
      </c>
      <c r="AO27" t="s">
        <v>2965</v>
      </c>
      <c r="AP27" t="s">
        <v>4360</v>
      </c>
      <c r="AQ27" t="s">
        <v>4360</v>
      </c>
      <c r="AR27" t="s">
        <v>4361</v>
      </c>
      <c r="AS27" t="s">
        <v>4364</v>
      </c>
    </row>
    <row r="28" spans="1:45" ht="17.25" customHeight="1">
      <c r="E28" s="1403" t="str">
        <f t="shared" si="0"/>
        <v>A01ZZ005 Earth Work - Base Course</v>
      </c>
      <c r="F28" s="1403" t="str">
        <f t="shared" si="1"/>
        <v>A01ZZ005-00004 Earth Work - Base Course        350mm&lt;THK</v>
      </c>
      <c r="G28" s="1404" t="str" cm="1">
        <f t="array" ref="G28:H28">_xlfn.TEXTSPLIT(I28,"-")</f>
        <v>A01ZZ005</v>
      </c>
      <c r="H28" s="1404" t="str">
        <v>00004</v>
      </c>
      <c r="I28" t="s">
        <v>4366</v>
      </c>
      <c r="J28" t="s">
        <v>4288</v>
      </c>
      <c r="K28" t="s">
        <v>4289</v>
      </c>
      <c r="L28" t="s">
        <v>4290</v>
      </c>
      <c r="M28" t="s">
        <v>4291</v>
      </c>
      <c r="N28" t="s">
        <v>4292</v>
      </c>
      <c r="O28" t="s">
        <v>4356</v>
      </c>
      <c r="P28" t="s">
        <v>4357</v>
      </c>
      <c r="Q28" t="s">
        <v>2965</v>
      </c>
      <c r="R28">
        <v>0</v>
      </c>
      <c r="S28" t="s">
        <v>2965</v>
      </c>
      <c r="T28">
        <v>0</v>
      </c>
      <c r="U28" t="s">
        <v>2965</v>
      </c>
      <c r="V28">
        <v>0</v>
      </c>
      <c r="W28" t="s">
        <v>2965</v>
      </c>
      <c r="X28">
        <v>0</v>
      </c>
      <c r="Y28" t="s">
        <v>2965</v>
      </c>
      <c r="Z28">
        <v>0</v>
      </c>
      <c r="AA28" t="s">
        <v>2965</v>
      </c>
      <c r="AB28">
        <v>0</v>
      </c>
      <c r="AC28" t="s">
        <v>2965</v>
      </c>
      <c r="AD28">
        <v>0</v>
      </c>
      <c r="AE28" t="s">
        <v>4302</v>
      </c>
      <c r="AF28" t="s">
        <v>4367</v>
      </c>
      <c r="AG28">
        <v>0</v>
      </c>
      <c r="AH28" t="s">
        <v>2860</v>
      </c>
      <c r="AI28">
        <v>0</v>
      </c>
      <c r="AJ28">
        <v>0</v>
      </c>
      <c r="AK28" t="s">
        <v>4359</v>
      </c>
      <c r="AL28">
        <v>0</v>
      </c>
      <c r="AM28">
        <v>0</v>
      </c>
      <c r="AN28">
        <v>0</v>
      </c>
      <c r="AO28" t="s">
        <v>2965</v>
      </c>
      <c r="AP28" t="s">
        <v>4360</v>
      </c>
      <c r="AQ28" t="s">
        <v>4360</v>
      </c>
      <c r="AR28" t="s">
        <v>4361</v>
      </c>
      <c r="AS28" t="s">
        <v>4366</v>
      </c>
    </row>
    <row r="29" spans="1:45" ht="17.25" customHeight="1">
      <c r="E29" s="1403" t="str">
        <f t="shared" si="0"/>
        <v>A01ZZ006 Earth Work - Subbase Course</v>
      </c>
      <c r="F29" s="1403" t="str">
        <f t="shared" si="1"/>
        <v>A01ZZ006-00001 Earth Work - Subbase Course      Including Compaction of Sub-Grade  THK≤150mm</v>
      </c>
      <c r="G29" s="1404" t="str" cm="1">
        <f t="array" ref="G29:H29">_xlfn.TEXTSPLIT(I29,"-")</f>
        <v>A01ZZ006</v>
      </c>
      <c r="H29" s="1404" t="str">
        <v>00001</v>
      </c>
      <c r="I29" t="s">
        <v>4368</v>
      </c>
      <c r="J29" t="s">
        <v>4288</v>
      </c>
      <c r="K29" t="s">
        <v>4289</v>
      </c>
      <c r="L29" t="s">
        <v>4290</v>
      </c>
      <c r="M29" t="s">
        <v>4291</v>
      </c>
      <c r="N29" t="s">
        <v>4292</v>
      </c>
      <c r="O29" t="s">
        <v>4369</v>
      </c>
      <c r="P29" t="s">
        <v>4370</v>
      </c>
      <c r="Q29" t="s">
        <v>2965</v>
      </c>
      <c r="R29">
        <v>0</v>
      </c>
      <c r="S29" t="s">
        <v>2965</v>
      </c>
      <c r="T29">
        <v>0</v>
      </c>
      <c r="U29" t="s">
        <v>2965</v>
      </c>
      <c r="V29">
        <v>0</v>
      </c>
      <c r="W29" t="s">
        <v>2965</v>
      </c>
      <c r="X29">
        <v>0</v>
      </c>
      <c r="Y29" t="s">
        <v>2965</v>
      </c>
      <c r="Z29">
        <v>0</v>
      </c>
      <c r="AA29" t="s">
        <v>4295</v>
      </c>
      <c r="AB29" t="s">
        <v>4371</v>
      </c>
      <c r="AC29" t="s">
        <v>2965</v>
      </c>
      <c r="AD29">
        <v>0</v>
      </c>
      <c r="AE29" t="s">
        <v>4295</v>
      </c>
      <c r="AF29" t="s">
        <v>4358</v>
      </c>
      <c r="AG29">
        <v>0</v>
      </c>
      <c r="AH29" t="s">
        <v>2860</v>
      </c>
      <c r="AI29">
        <v>0</v>
      </c>
      <c r="AJ29">
        <v>0</v>
      </c>
      <c r="AK29" t="s">
        <v>4372</v>
      </c>
      <c r="AL29" t="s">
        <v>4373</v>
      </c>
      <c r="AM29">
        <v>0</v>
      </c>
      <c r="AN29">
        <v>0</v>
      </c>
      <c r="AO29" t="s">
        <v>2965</v>
      </c>
      <c r="AP29" t="s">
        <v>4360</v>
      </c>
      <c r="AQ29" t="s">
        <v>4360</v>
      </c>
      <c r="AR29" t="s">
        <v>4374</v>
      </c>
      <c r="AS29" t="s">
        <v>4368</v>
      </c>
    </row>
    <row r="30" spans="1:45" ht="17.25" customHeight="1">
      <c r="E30" s="1403" t="str">
        <f t="shared" si="0"/>
        <v>A01ZZ006 Earth Work - Subbase Course</v>
      </c>
      <c r="F30" s="1403" t="str">
        <f t="shared" si="1"/>
        <v>A01ZZ006-00002 Earth Work - Subbase Course      Including Compaction of Sub-Grade  150mm&lt;THK≤250mm</v>
      </c>
      <c r="G30" s="1404" t="str" cm="1">
        <f t="array" ref="G30:H30">_xlfn.TEXTSPLIT(I30,"-")</f>
        <v>A01ZZ006</v>
      </c>
      <c r="H30" s="1404" t="str">
        <v>00002</v>
      </c>
      <c r="I30" t="s">
        <v>4375</v>
      </c>
      <c r="J30" t="s">
        <v>4288</v>
      </c>
      <c r="K30" t="s">
        <v>4289</v>
      </c>
      <c r="L30" t="s">
        <v>4290</v>
      </c>
      <c r="M30" t="s">
        <v>4291</v>
      </c>
      <c r="N30" t="s">
        <v>4292</v>
      </c>
      <c r="O30" t="s">
        <v>4369</v>
      </c>
      <c r="P30" t="s">
        <v>4370</v>
      </c>
      <c r="Q30" t="s">
        <v>2965</v>
      </c>
      <c r="R30">
        <v>0</v>
      </c>
      <c r="S30" t="s">
        <v>2965</v>
      </c>
      <c r="T30">
        <v>0</v>
      </c>
      <c r="U30" t="s">
        <v>2965</v>
      </c>
      <c r="V30">
        <v>0</v>
      </c>
      <c r="W30" t="s">
        <v>2965</v>
      </c>
      <c r="X30">
        <v>0</v>
      </c>
      <c r="Y30" t="s">
        <v>2965</v>
      </c>
      <c r="Z30">
        <v>0</v>
      </c>
      <c r="AA30" t="s">
        <v>4295</v>
      </c>
      <c r="AB30" t="s">
        <v>4371</v>
      </c>
      <c r="AC30" t="s">
        <v>2965</v>
      </c>
      <c r="AD30">
        <v>0</v>
      </c>
      <c r="AE30" t="s">
        <v>4333</v>
      </c>
      <c r="AF30" t="s">
        <v>4363</v>
      </c>
      <c r="AG30">
        <v>0</v>
      </c>
      <c r="AH30" t="s">
        <v>2860</v>
      </c>
      <c r="AI30">
        <v>0</v>
      </c>
      <c r="AJ30">
        <v>0</v>
      </c>
      <c r="AK30" t="s">
        <v>4372</v>
      </c>
      <c r="AL30" t="s">
        <v>4373</v>
      </c>
      <c r="AM30">
        <v>0</v>
      </c>
      <c r="AN30">
        <v>0</v>
      </c>
      <c r="AO30" t="s">
        <v>2965</v>
      </c>
      <c r="AP30" t="s">
        <v>4360</v>
      </c>
      <c r="AQ30" t="s">
        <v>4360</v>
      </c>
      <c r="AR30" t="s">
        <v>4374</v>
      </c>
      <c r="AS30" t="s">
        <v>4375</v>
      </c>
    </row>
    <row r="31" spans="1:45" ht="17.25" customHeight="1">
      <c r="E31" s="1403" t="str">
        <f t="shared" si="0"/>
        <v>A01ZZ006 Earth Work - Subbase Course</v>
      </c>
      <c r="F31" s="1403" t="str">
        <f t="shared" si="1"/>
        <v>A01ZZ006-00003 Earth Work - Subbase Course      Including Compaction of Sub-Grade  250mm&lt;THK≤350mm</v>
      </c>
      <c r="G31" s="1404" t="str" cm="1">
        <f t="array" ref="G31:H31">_xlfn.TEXTSPLIT(I31,"-")</f>
        <v>A01ZZ006</v>
      </c>
      <c r="H31" s="1404" t="str">
        <v>00003</v>
      </c>
      <c r="I31" t="s">
        <v>4376</v>
      </c>
      <c r="J31" t="s">
        <v>4288</v>
      </c>
      <c r="K31" t="s">
        <v>4289</v>
      </c>
      <c r="L31" t="s">
        <v>4290</v>
      </c>
      <c r="M31" t="s">
        <v>4291</v>
      </c>
      <c r="N31" t="s">
        <v>4292</v>
      </c>
      <c r="O31" t="s">
        <v>4369</v>
      </c>
      <c r="P31" t="s">
        <v>4370</v>
      </c>
      <c r="Q31" t="s">
        <v>2965</v>
      </c>
      <c r="R31">
        <v>0</v>
      </c>
      <c r="S31" t="s">
        <v>2965</v>
      </c>
      <c r="T31">
        <v>0</v>
      </c>
      <c r="U31" t="s">
        <v>2965</v>
      </c>
      <c r="V31">
        <v>0</v>
      </c>
      <c r="W31" t="s">
        <v>2965</v>
      </c>
      <c r="X31">
        <v>0</v>
      </c>
      <c r="Y31" t="s">
        <v>2965</v>
      </c>
      <c r="Z31">
        <v>0</v>
      </c>
      <c r="AA31" t="s">
        <v>4295</v>
      </c>
      <c r="AB31" t="s">
        <v>4371</v>
      </c>
      <c r="AC31" t="s">
        <v>2965</v>
      </c>
      <c r="AD31">
        <v>0</v>
      </c>
      <c r="AE31" t="s">
        <v>4297</v>
      </c>
      <c r="AF31" t="s">
        <v>4365</v>
      </c>
      <c r="AG31">
        <v>0</v>
      </c>
      <c r="AH31" t="s">
        <v>2860</v>
      </c>
      <c r="AI31">
        <v>0</v>
      </c>
      <c r="AJ31">
        <v>0</v>
      </c>
      <c r="AK31" t="s">
        <v>4372</v>
      </c>
      <c r="AL31" t="s">
        <v>4373</v>
      </c>
      <c r="AM31">
        <v>0</v>
      </c>
      <c r="AN31">
        <v>0</v>
      </c>
      <c r="AO31" t="s">
        <v>2965</v>
      </c>
      <c r="AP31" t="s">
        <v>4360</v>
      </c>
      <c r="AQ31" t="s">
        <v>4360</v>
      </c>
      <c r="AR31" t="s">
        <v>4374</v>
      </c>
      <c r="AS31" t="s">
        <v>4376</v>
      </c>
    </row>
    <row r="32" spans="1:45" ht="17.25" customHeight="1">
      <c r="E32" s="1403" t="str">
        <f t="shared" si="0"/>
        <v>A01ZZ006 Earth Work - Subbase Course</v>
      </c>
      <c r="F32" s="1403" t="str">
        <f t="shared" si="1"/>
        <v>A01ZZ006-00004 Earth Work - Subbase Course      Including Compaction of Sub-Grade  350mm&lt;THK</v>
      </c>
      <c r="G32" s="1404" t="str" cm="1">
        <f t="array" ref="G32:H32">_xlfn.TEXTSPLIT(I32,"-")</f>
        <v>A01ZZ006</v>
      </c>
      <c r="H32" s="1404" t="str">
        <v>00004</v>
      </c>
      <c r="I32" t="s">
        <v>4377</v>
      </c>
      <c r="J32" t="s">
        <v>4288</v>
      </c>
      <c r="K32" t="s">
        <v>4289</v>
      </c>
      <c r="L32" t="s">
        <v>4290</v>
      </c>
      <c r="M32" t="s">
        <v>4291</v>
      </c>
      <c r="N32" t="s">
        <v>4292</v>
      </c>
      <c r="O32" t="s">
        <v>4369</v>
      </c>
      <c r="P32" t="s">
        <v>4370</v>
      </c>
      <c r="Q32" t="s">
        <v>2965</v>
      </c>
      <c r="R32">
        <v>0</v>
      </c>
      <c r="S32" t="s">
        <v>2965</v>
      </c>
      <c r="T32">
        <v>0</v>
      </c>
      <c r="U32" t="s">
        <v>2965</v>
      </c>
      <c r="V32">
        <v>0</v>
      </c>
      <c r="W32" t="s">
        <v>2965</v>
      </c>
      <c r="X32">
        <v>0</v>
      </c>
      <c r="Y32" t="s">
        <v>2965</v>
      </c>
      <c r="Z32">
        <v>0</v>
      </c>
      <c r="AA32" t="s">
        <v>4295</v>
      </c>
      <c r="AB32" t="s">
        <v>4371</v>
      </c>
      <c r="AC32" t="s">
        <v>2965</v>
      </c>
      <c r="AD32">
        <v>0</v>
      </c>
      <c r="AE32" t="s">
        <v>4302</v>
      </c>
      <c r="AF32" t="s">
        <v>4367</v>
      </c>
      <c r="AG32">
        <v>0</v>
      </c>
      <c r="AH32" t="s">
        <v>2860</v>
      </c>
      <c r="AI32">
        <v>0</v>
      </c>
      <c r="AJ32">
        <v>0</v>
      </c>
      <c r="AK32" t="s">
        <v>4372</v>
      </c>
      <c r="AL32" t="s">
        <v>4373</v>
      </c>
      <c r="AM32">
        <v>0</v>
      </c>
      <c r="AN32">
        <v>0</v>
      </c>
      <c r="AO32" t="s">
        <v>2965</v>
      </c>
      <c r="AP32" t="s">
        <v>4360</v>
      </c>
      <c r="AQ32" t="s">
        <v>4360</v>
      </c>
      <c r="AR32" t="s">
        <v>4374</v>
      </c>
      <c r="AS32" t="s">
        <v>4377</v>
      </c>
    </row>
    <row r="33" spans="1:45" ht="17.25" customHeight="1">
      <c r="E33" s="1403" t="str">
        <f t="shared" si="0"/>
        <v>A01ZZ007 Earth Work - Fill Material (only for Module Base Frame)</v>
      </c>
      <c r="F33" s="1403" t="str">
        <f t="shared" si="1"/>
        <v xml:space="preserve">A01ZZ007-00001 Earth Work - Fill Material (only for Module Base Frame)        </v>
      </c>
      <c r="G33" s="1404" t="str" cm="1">
        <f t="array" ref="G33:H33">_xlfn.TEXTSPLIT(I33,"-")</f>
        <v>A01ZZ007</v>
      </c>
      <c r="H33" s="1404" t="str">
        <v>00001</v>
      </c>
      <c r="I33" t="s">
        <v>4378</v>
      </c>
      <c r="J33" t="s">
        <v>4288</v>
      </c>
      <c r="K33" t="s">
        <v>4289</v>
      </c>
      <c r="L33" t="s">
        <v>4290</v>
      </c>
      <c r="M33" t="s">
        <v>4291</v>
      </c>
      <c r="N33" t="s">
        <v>4292</v>
      </c>
      <c r="O33" t="s">
        <v>4379</v>
      </c>
      <c r="P33" t="s">
        <v>4380</v>
      </c>
      <c r="Q33" t="s">
        <v>2965</v>
      </c>
      <c r="R33">
        <v>0</v>
      </c>
      <c r="S33" t="s">
        <v>2965</v>
      </c>
      <c r="T33">
        <v>0</v>
      </c>
      <c r="U33" t="s">
        <v>2965</v>
      </c>
      <c r="V33">
        <v>0</v>
      </c>
      <c r="W33" t="s">
        <v>2965</v>
      </c>
      <c r="X33">
        <v>0</v>
      </c>
      <c r="Y33" t="s">
        <v>2965</v>
      </c>
      <c r="Z33">
        <v>0</v>
      </c>
      <c r="AA33" t="s">
        <v>2965</v>
      </c>
      <c r="AB33" t="s">
        <v>2965</v>
      </c>
      <c r="AC33" t="s">
        <v>2965</v>
      </c>
      <c r="AD33">
        <v>0</v>
      </c>
      <c r="AE33" t="s">
        <v>2965</v>
      </c>
      <c r="AF33" t="s">
        <v>2965</v>
      </c>
      <c r="AG33">
        <v>0</v>
      </c>
      <c r="AH33" t="s">
        <v>2965</v>
      </c>
      <c r="AI33">
        <v>0</v>
      </c>
      <c r="AJ33">
        <v>0</v>
      </c>
      <c r="AK33">
        <v>0</v>
      </c>
      <c r="AL33">
        <v>0</v>
      </c>
      <c r="AM33">
        <v>0</v>
      </c>
      <c r="AN33">
        <v>0</v>
      </c>
      <c r="AO33" t="s">
        <v>2965</v>
      </c>
      <c r="AP33" t="s">
        <v>4299</v>
      </c>
      <c r="AQ33" t="s">
        <v>4299</v>
      </c>
      <c r="AR33" t="s">
        <v>4381</v>
      </c>
      <c r="AS33" t="s">
        <v>4378</v>
      </c>
    </row>
    <row r="34" spans="1:45" ht="17.25" customHeight="1">
      <c r="E34" s="1403" t="str">
        <f t="shared" si="0"/>
        <v>A01ZZ008 Earth Work - Gravel</v>
      </c>
      <c r="F34" s="1403" t="str">
        <f t="shared" si="1"/>
        <v>A01ZZ008-00002 Earth Work - Gravel        DIA ≤ 25mm</v>
      </c>
      <c r="G34" s="1404" t="str" cm="1">
        <f t="array" ref="G34:H34">_xlfn.TEXTSPLIT(I34,"-")</f>
        <v>A01ZZ008</v>
      </c>
      <c r="H34" s="1404" t="str">
        <v>00002</v>
      </c>
      <c r="I34" t="s">
        <v>4382</v>
      </c>
      <c r="J34" t="s">
        <v>4288</v>
      </c>
      <c r="K34" t="s">
        <v>4289</v>
      </c>
      <c r="L34" t="s">
        <v>4290</v>
      </c>
      <c r="M34" t="s">
        <v>4291</v>
      </c>
      <c r="N34" t="s">
        <v>4292</v>
      </c>
      <c r="O34" t="s">
        <v>4383</v>
      </c>
      <c r="P34" t="s">
        <v>4384</v>
      </c>
      <c r="Q34" t="s">
        <v>2965</v>
      </c>
      <c r="R34">
        <v>0</v>
      </c>
      <c r="S34" t="s">
        <v>2965</v>
      </c>
      <c r="T34">
        <v>0</v>
      </c>
      <c r="U34" t="s">
        <v>2965</v>
      </c>
      <c r="V34">
        <v>0</v>
      </c>
      <c r="W34" t="s">
        <v>2965</v>
      </c>
      <c r="X34">
        <v>0</v>
      </c>
      <c r="Y34" t="s">
        <v>2965</v>
      </c>
      <c r="Z34">
        <v>0</v>
      </c>
      <c r="AA34" t="s">
        <v>2965</v>
      </c>
      <c r="AB34" t="s">
        <v>2965</v>
      </c>
      <c r="AC34" t="s">
        <v>2965</v>
      </c>
      <c r="AD34">
        <v>0</v>
      </c>
      <c r="AE34" t="s">
        <v>4385</v>
      </c>
      <c r="AF34" t="s">
        <v>4386</v>
      </c>
      <c r="AG34">
        <v>0</v>
      </c>
      <c r="AH34" t="s">
        <v>4387</v>
      </c>
      <c r="AI34">
        <v>0</v>
      </c>
      <c r="AJ34">
        <v>0</v>
      </c>
      <c r="AK34">
        <v>0</v>
      </c>
      <c r="AL34">
        <v>0</v>
      </c>
      <c r="AM34">
        <v>0</v>
      </c>
      <c r="AN34">
        <v>0</v>
      </c>
      <c r="AO34" t="s">
        <v>2965</v>
      </c>
      <c r="AP34" t="s">
        <v>4299</v>
      </c>
      <c r="AQ34" t="s">
        <v>4299</v>
      </c>
      <c r="AR34" t="s">
        <v>4388</v>
      </c>
      <c r="AS34" t="s">
        <v>4382</v>
      </c>
    </row>
    <row r="35" spans="1:45" ht="17.25" customHeight="1">
      <c r="E35" s="1403" t="str">
        <f t="shared" si="0"/>
        <v>A01ZZ008 Earth Work - Gravel</v>
      </c>
      <c r="F35" s="1403" t="str">
        <f t="shared" si="1"/>
        <v>A01ZZ008-00003 Earth Work - Gravel        25mm &lt; DIA ≤ 100mm</v>
      </c>
      <c r="G35" s="1404" t="str" cm="1">
        <f t="array" ref="G35:H35">_xlfn.TEXTSPLIT(I35,"-")</f>
        <v>A01ZZ008</v>
      </c>
      <c r="H35" s="1404" t="str">
        <v>00003</v>
      </c>
      <c r="I35" t="s">
        <v>4389</v>
      </c>
      <c r="J35" t="s">
        <v>4288</v>
      </c>
      <c r="K35" t="s">
        <v>4289</v>
      </c>
      <c r="L35" t="s">
        <v>4290</v>
      </c>
      <c r="M35" t="s">
        <v>4291</v>
      </c>
      <c r="N35" t="s">
        <v>4292</v>
      </c>
      <c r="O35" t="s">
        <v>4383</v>
      </c>
      <c r="P35" t="s">
        <v>4384</v>
      </c>
      <c r="Q35" t="s">
        <v>2965</v>
      </c>
      <c r="R35">
        <v>0</v>
      </c>
      <c r="S35" t="s">
        <v>2965</v>
      </c>
      <c r="T35">
        <v>0</v>
      </c>
      <c r="U35" t="s">
        <v>2965</v>
      </c>
      <c r="V35">
        <v>0</v>
      </c>
      <c r="W35" t="s">
        <v>2965</v>
      </c>
      <c r="X35">
        <v>0</v>
      </c>
      <c r="Y35" t="s">
        <v>2965</v>
      </c>
      <c r="Z35">
        <v>0</v>
      </c>
      <c r="AA35" t="s">
        <v>2965</v>
      </c>
      <c r="AB35" t="s">
        <v>2965</v>
      </c>
      <c r="AC35" t="s">
        <v>2965</v>
      </c>
      <c r="AD35">
        <v>0</v>
      </c>
      <c r="AE35" t="s">
        <v>4390</v>
      </c>
      <c r="AF35" t="s">
        <v>4391</v>
      </c>
      <c r="AG35">
        <v>0</v>
      </c>
      <c r="AH35" t="s">
        <v>4387</v>
      </c>
      <c r="AI35">
        <v>0</v>
      </c>
      <c r="AJ35">
        <v>0</v>
      </c>
      <c r="AK35">
        <v>0</v>
      </c>
      <c r="AL35">
        <v>0</v>
      </c>
      <c r="AM35">
        <v>0</v>
      </c>
      <c r="AN35">
        <v>0</v>
      </c>
      <c r="AO35" t="s">
        <v>2965</v>
      </c>
      <c r="AP35" t="s">
        <v>4299</v>
      </c>
      <c r="AQ35" t="s">
        <v>4299</v>
      </c>
      <c r="AR35" t="s">
        <v>4388</v>
      </c>
      <c r="AS35" t="s">
        <v>4389</v>
      </c>
    </row>
    <row r="36" spans="1:45" ht="17.25" customHeight="1">
      <c r="E36" s="1403" t="str">
        <f t="shared" si="0"/>
        <v>A01ZZ009 Earth Work - Crushed Stone</v>
      </c>
      <c r="F36" s="1403" t="str">
        <f t="shared" si="1"/>
        <v>A01ZZ009-00002 Earth Work - Crushed Stone        DIA ≤ 25mm</v>
      </c>
      <c r="G36" s="1404" t="str" cm="1">
        <f t="array" ref="G36:H36">_xlfn.TEXTSPLIT(I36,"-")</f>
        <v>A01ZZ009</v>
      </c>
      <c r="H36" s="1404" t="str">
        <v>00002</v>
      </c>
      <c r="I36" t="s">
        <v>4392</v>
      </c>
      <c r="J36" t="s">
        <v>4288</v>
      </c>
      <c r="K36" t="s">
        <v>4289</v>
      </c>
      <c r="L36" t="s">
        <v>4290</v>
      </c>
      <c r="M36" t="s">
        <v>4291</v>
      </c>
      <c r="N36" t="s">
        <v>4292</v>
      </c>
      <c r="O36" t="s">
        <v>4393</v>
      </c>
      <c r="P36" t="s">
        <v>4394</v>
      </c>
      <c r="Q36" t="s">
        <v>2965</v>
      </c>
      <c r="R36">
        <v>0</v>
      </c>
      <c r="S36" t="s">
        <v>2965</v>
      </c>
      <c r="T36">
        <v>0</v>
      </c>
      <c r="U36" t="s">
        <v>2965</v>
      </c>
      <c r="V36">
        <v>0</v>
      </c>
      <c r="W36" t="s">
        <v>2965</v>
      </c>
      <c r="X36">
        <v>0</v>
      </c>
      <c r="Y36" t="s">
        <v>2965</v>
      </c>
      <c r="Z36">
        <v>0</v>
      </c>
      <c r="AA36" t="s">
        <v>2965</v>
      </c>
      <c r="AB36" t="s">
        <v>2965</v>
      </c>
      <c r="AC36" t="s">
        <v>2965</v>
      </c>
      <c r="AD36">
        <v>0</v>
      </c>
      <c r="AE36" t="s">
        <v>4385</v>
      </c>
      <c r="AF36" t="s">
        <v>4386</v>
      </c>
      <c r="AG36">
        <v>0</v>
      </c>
      <c r="AH36" t="s">
        <v>4387</v>
      </c>
      <c r="AI36">
        <v>0</v>
      </c>
      <c r="AJ36">
        <v>0</v>
      </c>
      <c r="AK36">
        <v>0</v>
      </c>
      <c r="AL36">
        <v>0</v>
      </c>
      <c r="AM36">
        <v>0</v>
      </c>
      <c r="AN36">
        <v>0</v>
      </c>
      <c r="AO36" t="s">
        <v>2965</v>
      </c>
      <c r="AP36" t="s">
        <v>4299</v>
      </c>
      <c r="AQ36" t="s">
        <v>4299</v>
      </c>
      <c r="AR36" t="s">
        <v>4395</v>
      </c>
      <c r="AS36" t="s">
        <v>4392</v>
      </c>
    </row>
    <row r="37" spans="1:45" ht="17.25" customHeight="1">
      <c r="E37" s="1403" t="str">
        <f t="shared" si="0"/>
        <v>A01ZZ009 Earth Work - Crushed Stone</v>
      </c>
      <c r="F37" s="1403" t="str">
        <f t="shared" si="1"/>
        <v>A01ZZ009-00003 Earth Work - Crushed Stone        25mm &lt; DIA ≤ 100mm</v>
      </c>
      <c r="G37" s="1404" t="str" cm="1">
        <f t="array" ref="G37:H37">_xlfn.TEXTSPLIT(I37,"-")</f>
        <v>A01ZZ009</v>
      </c>
      <c r="H37" s="1404" t="str">
        <v>00003</v>
      </c>
      <c r="I37" t="s">
        <v>4396</v>
      </c>
      <c r="J37" t="s">
        <v>4288</v>
      </c>
      <c r="K37" t="s">
        <v>4289</v>
      </c>
      <c r="L37" t="s">
        <v>4290</v>
      </c>
      <c r="M37" t="s">
        <v>4291</v>
      </c>
      <c r="N37" t="s">
        <v>4292</v>
      </c>
      <c r="O37" t="s">
        <v>4393</v>
      </c>
      <c r="P37" t="s">
        <v>4394</v>
      </c>
      <c r="Q37" t="s">
        <v>2965</v>
      </c>
      <c r="R37">
        <v>0</v>
      </c>
      <c r="S37" t="s">
        <v>2965</v>
      </c>
      <c r="T37">
        <v>0</v>
      </c>
      <c r="U37" t="s">
        <v>2965</v>
      </c>
      <c r="V37">
        <v>0</v>
      </c>
      <c r="W37" t="s">
        <v>2965</v>
      </c>
      <c r="X37">
        <v>0</v>
      </c>
      <c r="Y37" t="s">
        <v>2965</v>
      </c>
      <c r="Z37">
        <v>0</v>
      </c>
      <c r="AA37" t="s">
        <v>2965</v>
      </c>
      <c r="AB37" t="s">
        <v>2965</v>
      </c>
      <c r="AC37" t="s">
        <v>2965</v>
      </c>
      <c r="AD37">
        <v>0</v>
      </c>
      <c r="AE37" t="s">
        <v>4390</v>
      </c>
      <c r="AF37" t="s">
        <v>4391</v>
      </c>
      <c r="AG37">
        <v>0</v>
      </c>
      <c r="AH37" t="s">
        <v>4387</v>
      </c>
      <c r="AI37">
        <v>0</v>
      </c>
      <c r="AJ37">
        <v>0</v>
      </c>
      <c r="AK37">
        <v>0</v>
      </c>
      <c r="AL37">
        <v>0</v>
      </c>
      <c r="AM37">
        <v>0</v>
      </c>
      <c r="AN37">
        <v>0</v>
      </c>
      <c r="AO37" t="s">
        <v>2965</v>
      </c>
      <c r="AP37" t="s">
        <v>4299</v>
      </c>
      <c r="AQ37" t="s">
        <v>4299</v>
      </c>
      <c r="AR37" t="s">
        <v>4395</v>
      </c>
      <c r="AS37" t="s">
        <v>4396</v>
      </c>
    </row>
    <row r="38" spans="1:45" ht="17.25" customHeight="1">
      <c r="E38" s="1403" t="str">
        <f t="shared" si="0"/>
        <v>A01ZZ010 Earth Work - Clean Sand for Cable Trench or UG Pipe</v>
      </c>
      <c r="F38" s="1403" t="str">
        <f t="shared" si="1"/>
        <v xml:space="preserve">A01ZZ010-00001 Earth Work - Clean Sand for Cable Trench or UG Pipe        </v>
      </c>
      <c r="G38" s="1404" t="str" cm="1">
        <f t="array" ref="G38:H38">_xlfn.TEXTSPLIT(I38,"-")</f>
        <v>A01ZZ010</v>
      </c>
      <c r="H38" s="1404" t="str">
        <v>00001</v>
      </c>
      <c r="I38" t="s">
        <v>4397</v>
      </c>
      <c r="J38" t="s">
        <v>4288</v>
      </c>
      <c r="K38" t="s">
        <v>4289</v>
      </c>
      <c r="L38" t="s">
        <v>4290</v>
      </c>
      <c r="M38" t="s">
        <v>4291</v>
      </c>
      <c r="N38" t="s">
        <v>4292</v>
      </c>
      <c r="O38" t="s">
        <v>4398</v>
      </c>
      <c r="P38" t="s">
        <v>4399</v>
      </c>
      <c r="Q38" t="s">
        <v>2965</v>
      </c>
      <c r="R38">
        <v>0</v>
      </c>
      <c r="S38" t="s">
        <v>2965</v>
      </c>
      <c r="T38">
        <v>0</v>
      </c>
      <c r="U38" t="s">
        <v>2965</v>
      </c>
      <c r="V38">
        <v>0</v>
      </c>
      <c r="W38" t="s">
        <v>2965</v>
      </c>
      <c r="X38">
        <v>0</v>
      </c>
      <c r="Y38" t="s">
        <v>2965</v>
      </c>
      <c r="Z38">
        <v>0</v>
      </c>
      <c r="AA38" t="s">
        <v>2965</v>
      </c>
      <c r="AB38">
        <v>0</v>
      </c>
      <c r="AC38" t="s">
        <v>2965</v>
      </c>
      <c r="AD38">
        <v>0</v>
      </c>
      <c r="AE38" t="s">
        <v>2965</v>
      </c>
      <c r="AF38">
        <v>0</v>
      </c>
      <c r="AG38">
        <v>0</v>
      </c>
      <c r="AH38" t="s">
        <v>2965</v>
      </c>
      <c r="AI38">
        <v>0</v>
      </c>
      <c r="AJ38">
        <v>0</v>
      </c>
      <c r="AK38">
        <v>0</v>
      </c>
      <c r="AL38">
        <v>0</v>
      </c>
      <c r="AM38">
        <v>0</v>
      </c>
      <c r="AN38">
        <v>0</v>
      </c>
      <c r="AO38" t="s">
        <v>2965</v>
      </c>
      <c r="AP38" t="s">
        <v>4299</v>
      </c>
      <c r="AQ38" t="s">
        <v>4299</v>
      </c>
      <c r="AR38" t="s">
        <v>4400</v>
      </c>
      <c r="AS38" t="s">
        <v>4397</v>
      </c>
    </row>
    <row r="39" spans="1:45" ht="17.25" customHeight="1">
      <c r="E39" s="1403" t="str">
        <f t="shared" si="0"/>
        <v>A01ZZ011 Earth Work - Anti Termite Treatment</v>
      </c>
      <c r="F39" s="1403" t="str">
        <f t="shared" si="1"/>
        <v xml:space="preserve">A01ZZ011-00001 Earth Work - Anti Termite Treatment        </v>
      </c>
      <c r="G39" s="1404" t="str" cm="1">
        <f t="array" ref="G39:H39">_xlfn.TEXTSPLIT(I39,"-")</f>
        <v>A01ZZ011</v>
      </c>
      <c r="H39" s="1404" t="str">
        <v>00001</v>
      </c>
      <c r="I39" t="s">
        <v>4401</v>
      </c>
      <c r="J39" t="s">
        <v>4288</v>
      </c>
      <c r="K39" t="s">
        <v>4289</v>
      </c>
      <c r="L39" t="s">
        <v>4290</v>
      </c>
      <c r="M39" t="s">
        <v>4291</v>
      </c>
      <c r="N39" t="s">
        <v>4292</v>
      </c>
      <c r="O39" t="s">
        <v>4402</v>
      </c>
      <c r="P39" t="s">
        <v>4403</v>
      </c>
      <c r="Q39" t="s">
        <v>2965</v>
      </c>
      <c r="R39">
        <v>0</v>
      </c>
      <c r="S39" t="s">
        <v>2965</v>
      </c>
      <c r="T39">
        <v>0</v>
      </c>
      <c r="U39" t="s">
        <v>2965</v>
      </c>
      <c r="V39">
        <v>0</v>
      </c>
      <c r="W39" t="s">
        <v>2965</v>
      </c>
      <c r="X39">
        <v>0</v>
      </c>
      <c r="Y39" t="s">
        <v>2965</v>
      </c>
      <c r="Z39">
        <v>0</v>
      </c>
      <c r="AA39" t="s">
        <v>2965</v>
      </c>
      <c r="AB39" t="s">
        <v>2965</v>
      </c>
      <c r="AC39" t="s">
        <v>2965</v>
      </c>
      <c r="AD39">
        <v>0</v>
      </c>
      <c r="AE39" t="s">
        <v>2965</v>
      </c>
      <c r="AF39" t="s">
        <v>2965</v>
      </c>
      <c r="AG39">
        <v>0</v>
      </c>
      <c r="AH39" t="s">
        <v>2965</v>
      </c>
      <c r="AI39">
        <v>0</v>
      </c>
      <c r="AJ39">
        <v>0</v>
      </c>
      <c r="AK39">
        <v>0</v>
      </c>
      <c r="AL39">
        <v>0</v>
      </c>
      <c r="AM39">
        <v>0</v>
      </c>
      <c r="AN39">
        <v>0</v>
      </c>
      <c r="AO39" t="s">
        <v>2965</v>
      </c>
      <c r="AP39" t="s">
        <v>4360</v>
      </c>
      <c r="AQ39" t="s">
        <v>4360</v>
      </c>
      <c r="AR39" t="s">
        <v>4404</v>
      </c>
      <c r="AS39" t="s">
        <v>4401</v>
      </c>
    </row>
    <row r="40" spans="1:45" s="1415" customFormat="1" ht="17.25" customHeight="1">
      <c r="A40" s="1403"/>
      <c r="B40" s="1403"/>
      <c r="C40" s="1403"/>
      <c r="D40" s="1403"/>
      <c r="E40" s="1403" t="str">
        <f t="shared" si="0"/>
        <v>A01ZZ012 Earth Work - PE Sheet (Vapor Barrier)</v>
      </c>
      <c r="F40" s="1403" t="str">
        <f t="shared" si="1"/>
        <v>A01ZZ012-00002 Earth Work - PE Sheet (Vapor Barrier)        THK ≤ 0.25mm (or 0.01 inch)</v>
      </c>
      <c r="G40" s="1404" t="str" cm="1">
        <f t="array" ref="G40:H40">_xlfn.TEXTSPLIT(I40,"-")</f>
        <v>A01ZZ012</v>
      </c>
      <c r="H40" s="1404" t="str">
        <v>00002</v>
      </c>
      <c r="I40" t="s">
        <v>4405</v>
      </c>
      <c r="J40" t="s">
        <v>4288</v>
      </c>
      <c r="K40" t="s">
        <v>4289</v>
      </c>
      <c r="L40" t="s">
        <v>4290</v>
      </c>
      <c r="M40" t="s">
        <v>4291</v>
      </c>
      <c r="N40" t="s">
        <v>4292</v>
      </c>
      <c r="O40" t="s">
        <v>4406</v>
      </c>
      <c r="P40" t="s">
        <v>4407</v>
      </c>
      <c r="Q40" t="s">
        <v>2965</v>
      </c>
      <c r="R40">
        <v>0</v>
      </c>
      <c r="S40" t="s">
        <v>2965</v>
      </c>
      <c r="T40">
        <v>0</v>
      </c>
      <c r="U40" t="s">
        <v>2965</v>
      </c>
      <c r="V40">
        <v>0</v>
      </c>
      <c r="W40" t="s">
        <v>2965</v>
      </c>
      <c r="X40">
        <v>0</v>
      </c>
      <c r="Y40" t="s">
        <v>2965</v>
      </c>
      <c r="Z40">
        <v>0</v>
      </c>
      <c r="AA40" t="s">
        <v>2965</v>
      </c>
      <c r="AB40" t="s">
        <v>2965</v>
      </c>
      <c r="AC40" t="s">
        <v>2965</v>
      </c>
      <c r="AD40">
        <v>0</v>
      </c>
      <c r="AE40" t="s">
        <v>4408</v>
      </c>
      <c r="AF40" t="s">
        <v>4409</v>
      </c>
      <c r="AG40">
        <v>0</v>
      </c>
      <c r="AH40" t="s">
        <v>2860</v>
      </c>
      <c r="AI40">
        <v>0</v>
      </c>
      <c r="AJ40">
        <v>0</v>
      </c>
      <c r="AK40">
        <v>0</v>
      </c>
      <c r="AL40">
        <v>0</v>
      </c>
      <c r="AM40">
        <v>0</v>
      </c>
      <c r="AN40">
        <v>0</v>
      </c>
      <c r="AO40" t="s">
        <v>2965</v>
      </c>
      <c r="AP40" t="s">
        <v>4360</v>
      </c>
      <c r="AQ40" t="s">
        <v>4360</v>
      </c>
      <c r="AR40" t="s">
        <v>4410</v>
      </c>
      <c r="AS40" t="s">
        <v>4405</v>
      </c>
    </row>
    <row r="41" spans="1:45" ht="17.25" customHeight="1">
      <c r="E41" s="1403" t="str">
        <f t="shared" si="0"/>
        <v>A01ZZ012 Earth Work - PE Sheet (Vapor Barrier)</v>
      </c>
      <c r="F41" s="1403" t="str">
        <f t="shared" si="1"/>
        <v>A01ZZ012-00003 Earth Work - PE Sheet (Vapor Barrier)        THK &gt; 0.25mm (or 0.01 inch)</v>
      </c>
      <c r="G41" s="1404" t="str" cm="1">
        <f t="array" ref="G41:H41">_xlfn.TEXTSPLIT(I41,"-")</f>
        <v>A01ZZ012</v>
      </c>
      <c r="H41" s="1404" t="str">
        <v>00003</v>
      </c>
      <c r="I41" t="s">
        <v>4411</v>
      </c>
      <c r="J41" t="s">
        <v>4288</v>
      </c>
      <c r="K41" t="s">
        <v>4289</v>
      </c>
      <c r="L41" t="s">
        <v>4290</v>
      </c>
      <c r="M41" t="s">
        <v>4291</v>
      </c>
      <c r="N41" t="s">
        <v>4292</v>
      </c>
      <c r="O41" t="s">
        <v>4406</v>
      </c>
      <c r="P41" t="s">
        <v>4407</v>
      </c>
      <c r="Q41" t="s">
        <v>2965</v>
      </c>
      <c r="R41">
        <v>0</v>
      </c>
      <c r="S41" t="s">
        <v>2965</v>
      </c>
      <c r="T41">
        <v>0</v>
      </c>
      <c r="U41" t="s">
        <v>2965</v>
      </c>
      <c r="V41">
        <v>0</v>
      </c>
      <c r="W41" t="s">
        <v>2965</v>
      </c>
      <c r="X41">
        <v>0</v>
      </c>
      <c r="Y41" t="s">
        <v>2965</v>
      </c>
      <c r="Z41">
        <v>0</v>
      </c>
      <c r="AA41" t="s">
        <v>2965</v>
      </c>
      <c r="AB41" t="s">
        <v>2965</v>
      </c>
      <c r="AC41" t="s">
        <v>2965</v>
      </c>
      <c r="AD41">
        <v>0</v>
      </c>
      <c r="AE41" t="s">
        <v>4412</v>
      </c>
      <c r="AF41" t="s">
        <v>4413</v>
      </c>
      <c r="AG41">
        <v>0</v>
      </c>
      <c r="AH41" t="s">
        <v>2860</v>
      </c>
      <c r="AI41">
        <v>0</v>
      </c>
      <c r="AJ41">
        <v>0</v>
      </c>
      <c r="AK41">
        <v>0</v>
      </c>
      <c r="AL41">
        <v>0</v>
      </c>
      <c r="AM41">
        <v>0</v>
      </c>
      <c r="AN41">
        <v>0</v>
      </c>
      <c r="AO41" t="s">
        <v>2965</v>
      </c>
      <c r="AP41" t="s">
        <v>4360</v>
      </c>
      <c r="AQ41" t="s">
        <v>4360</v>
      </c>
      <c r="AR41" t="s">
        <v>4410</v>
      </c>
      <c r="AS41" t="s">
        <v>4411</v>
      </c>
    </row>
    <row r="42" spans="1:45" ht="17.25" customHeight="1">
      <c r="E42" s="1403" t="str">
        <f t="shared" si="0"/>
        <v>A01ZZ013 Earth Work - Sheet Pile</v>
      </c>
      <c r="F42" s="1403" t="str">
        <f t="shared" si="1"/>
        <v xml:space="preserve">A01ZZ013-00001 Earth Work - Sheet Pile      To Comply with ASTM A 328, Including Dewatering  </v>
      </c>
      <c r="G42" s="1404" t="str" cm="1">
        <f t="array" ref="G42:H42">_xlfn.TEXTSPLIT(I42,"-")</f>
        <v>A01ZZ013</v>
      </c>
      <c r="H42" s="1404" t="str">
        <v>00001</v>
      </c>
      <c r="I42" t="s">
        <v>4414</v>
      </c>
      <c r="J42" t="s">
        <v>4288</v>
      </c>
      <c r="K42" t="s">
        <v>4289</v>
      </c>
      <c r="L42" t="s">
        <v>4290</v>
      </c>
      <c r="M42" t="s">
        <v>4291</v>
      </c>
      <c r="N42" t="s">
        <v>4292</v>
      </c>
      <c r="O42" t="s">
        <v>4415</v>
      </c>
      <c r="P42" t="s">
        <v>4416</v>
      </c>
      <c r="Q42" t="s">
        <v>2965</v>
      </c>
      <c r="R42">
        <v>0</v>
      </c>
      <c r="S42" t="s">
        <v>2965</v>
      </c>
      <c r="T42">
        <v>0</v>
      </c>
      <c r="U42" t="s">
        <v>2965</v>
      </c>
      <c r="V42">
        <v>0</v>
      </c>
      <c r="W42" t="s">
        <v>2965</v>
      </c>
      <c r="X42">
        <v>0</v>
      </c>
      <c r="Y42" t="s">
        <v>2965</v>
      </c>
      <c r="Z42">
        <v>0</v>
      </c>
      <c r="AA42" t="s">
        <v>4305</v>
      </c>
      <c r="AB42" t="s">
        <v>4417</v>
      </c>
      <c r="AC42" t="s">
        <v>2965</v>
      </c>
      <c r="AD42">
        <v>0</v>
      </c>
      <c r="AE42" t="s">
        <v>2965</v>
      </c>
      <c r="AF42">
        <v>0</v>
      </c>
      <c r="AG42">
        <v>0</v>
      </c>
      <c r="AH42" t="s">
        <v>4418</v>
      </c>
      <c r="AI42">
        <v>0</v>
      </c>
      <c r="AJ42">
        <v>0</v>
      </c>
      <c r="AK42">
        <v>0</v>
      </c>
      <c r="AL42">
        <v>0</v>
      </c>
      <c r="AM42">
        <v>0</v>
      </c>
      <c r="AN42">
        <v>0</v>
      </c>
      <c r="AO42" t="s">
        <v>2965</v>
      </c>
      <c r="AP42" t="s">
        <v>4360</v>
      </c>
      <c r="AQ42" t="s">
        <v>4360</v>
      </c>
      <c r="AR42" t="s">
        <v>4419</v>
      </c>
      <c r="AS42" t="s">
        <v>4414</v>
      </c>
    </row>
    <row r="43" spans="1:45" ht="17.25" customHeight="1">
      <c r="E43" s="1403" t="str">
        <f t="shared" si="0"/>
        <v>A01ZZ095 Earth Work - Geotextile</v>
      </c>
      <c r="F43" s="1403" t="str">
        <f t="shared" si="1"/>
        <v xml:space="preserve">A01ZZ095-00001 Earth Work - Geotextile      w/ Fixing Accessories  </v>
      </c>
      <c r="G43" s="1404" t="str" cm="1">
        <f t="array" ref="G43:H43">_xlfn.TEXTSPLIT(I43,"-")</f>
        <v>A01ZZ095</v>
      </c>
      <c r="H43" s="1404" t="str">
        <v>00001</v>
      </c>
      <c r="I43" t="s">
        <v>4420</v>
      </c>
      <c r="J43" t="s">
        <v>4288</v>
      </c>
      <c r="K43" t="s">
        <v>4289</v>
      </c>
      <c r="L43" t="s">
        <v>4290</v>
      </c>
      <c r="M43" t="s">
        <v>4291</v>
      </c>
      <c r="N43" t="s">
        <v>4292</v>
      </c>
      <c r="O43" t="s">
        <v>4421</v>
      </c>
      <c r="P43" t="s">
        <v>4422</v>
      </c>
      <c r="Q43" t="s">
        <v>2965</v>
      </c>
      <c r="R43">
        <v>0</v>
      </c>
      <c r="S43" t="s">
        <v>2965</v>
      </c>
      <c r="T43">
        <v>0</v>
      </c>
      <c r="U43" t="s">
        <v>2965</v>
      </c>
      <c r="V43">
        <v>0</v>
      </c>
      <c r="W43" t="s">
        <v>2965</v>
      </c>
      <c r="X43">
        <v>0</v>
      </c>
      <c r="Y43" t="s">
        <v>2965</v>
      </c>
      <c r="Z43">
        <v>0</v>
      </c>
      <c r="AA43" t="s">
        <v>4423</v>
      </c>
      <c r="AB43" t="s">
        <v>4424</v>
      </c>
      <c r="AC43" t="s">
        <v>2965</v>
      </c>
      <c r="AD43">
        <v>0</v>
      </c>
      <c r="AE43" t="s">
        <v>2965</v>
      </c>
      <c r="AF43" t="s">
        <v>2965</v>
      </c>
      <c r="AG43">
        <v>0</v>
      </c>
      <c r="AH43">
        <v>0</v>
      </c>
      <c r="AI43">
        <v>0</v>
      </c>
      <c r="AJ43">
        <v>0</v>
      </c>
      <c r="AK43">
        <v>0</v>
      </c>
      <c r="AL43">
        <v>0</v>
      </c>
      <c r="AM43">
        <v>0</v>
      </c>
      <c r="AN43">
        <v>0</v>
      </c>
      <c r="AO43" t="s">
        <v>2965</v>
      </c>
      <c r="AP43" t="s">
        <v>4360</v>
      </c>
      <c r="AQ43" t="s">
        <v>4360</v>
      </c>
      <c r="AR43" t="s">
        <v>4425</v>
      </c>
      <c r="AS43" t="s">
        <v>4420</v>
      </c>
    </row>
    <row r="44" spans="1:45" ht="17.25" customHeight="1">
      <c r="E44" s="1403" t="str">
        <f t="shared" si="0"/>
        <v>A02AA014 Pile Work Piling Work Reinforced Concrete Pile (Round Type)</v>
      </c>
      <c r="F44" s="1403" t="str">
        <f t="shared" si="1"/>
        <v>A02AA014-00007 Pile Work Piling Work Reinforced Concrete Pile (Round Type) Direct Driving     Including Pile Connection and Joint Welding Work  250 ≤ DIA &lt;300</v>
      </c>
      <c r="G44" s="1404" t="str" cm="1">
        <f t="array" ref="G44:H44">_xlfn.TEXTSPLIT(I44,"-")</f>
        <v>A02AA014</v>
      </c>
      <c r="H44" s="1404" t="str">
        <v>00007</v>
      </c>
      <c r="I44" t="s">
        <v>4426</v>
      </c>
      <c r="J44" t="s">
        <v>4288</v>
      </c>
      <c r="K44" t="s">
        <v>4427</v>
      </c>
      <c r="L44" t="s">
        <v>4428</v>
      </c>
      <c r="M44" t="s">
        <v>4429</v>
      </c>
      <c r="N44" t="s">
        <v>4430</v>
      </c>
      <c r="O44" t="s">
        <v>4431</v>
      </c>
      <c r="P44" t="s">
        <v>4432</v>
      </c>
      <c r="Q44" t="s">
        <v>4433</v>
      </c>
      <c r="R44" t="s">
        <v>4434</v>
      </c>
      <c r="S44" t="s">
        <v>2965</v>
      </c>
      <c r="T44">
        <v>0</v>
      </c>
      <c r="U44" t="s">
        <v>2965</v>
      </c>
      <c r="V44">
        <v>0</v>
      </c>
      <c r="W44" t="s">
        <v>2965</v>
      </c>
      <c r="X44">
        <v>0</v>
      </c>
      <c r="Y44" t="s">
        <v>2965</v>
      </c>
      <c r="Z44">
        <v>0</v>
      </c>
      <c r="AA44" t="s">
        <v>4311</v>
      </c>
      <c r="AB44" t="s">
        <v>4435</v>
      </c>
      <c r="AC44" t="s">
        <v>2965</v>
      </c>
      <c r="AD44">
        <v>0</v>
      </c>
      <c r="AE44" t="s">
        <v>4436</v>
      </c>
      <c r="AF44" t="s">
        <v>4437</v>
      </c>
      <c r="AG44">
        <v>0</v>
      </c>
      <c r="AH44" t="s">
        <v>4438</v>
      </c>
      <c r="AI44" t="s">
        <v>4439</v>
      </c>
      <c r="AJ44">
        <v>0</v>
      </c>
      <c r="AK44">
        <v>0</v>
      </c>
      <c r="AL44">
        <v>0</v>
      </c>
      <c r="AM44">
        <v>0</v>
      </c>
      <c r="AN44">
        <v>0</v>
      </c>
      <c r="AO44" t="s">
        <v>2965</v>
      </c>
      <c r="AP44" t="s">
        <v>3423</v>
      </c>
      <c r="AQ44" t="s">
        <v>3423</v>
      </c>
      <c r="AR44" t="s">
        <v>4440</v>
      </c>
      <c r="AS44" t="s">
        <v>4426</v>
      </c>
    </row>
    <row r="45" spans="1:45" ht="17.25" customHeight="1">
      <c r="E45" s="1403" t="str">
        <f t="shared" si="0"/>
        <v>A02AA014 Pile Work Piling Work Reinforced Concrete Pile (Round Type)</v>
      </c>
      <c r="F45" s="1403" t="str">
        <f t="shared" si="1"/>
        <v>A02AA014-00008 Pile Work Piling Work Reinforced Concrete Pile (Round Type) Direct Driving     Including Pile Connection and Joint Welding Work  300 ≤ DIA &lt;350</v>
      </c>
      <c r="G45" s="1404" t="str" cm="1">
        <f t="array" ref="G45:H45">_xlfn.TEXTSPLIT(I45,"-")</f>
        <v>A02AA014</v>
      </c>
      <c r="H45" s="1404" t="str">
        <v>00008</v>
      </c>
      <c r="I45" t="s">
        <v>4441</v>
      </c>
      <c r="J45" t="s">
        <v>4288</v>
      </c>
      <c r="K45" t="s">
        <v>4427</v>
      </c>
      <c r="L45" t="s">
        <v>4428</v>
      </c>
      <c r="M45" t="s">
        <v>4429</v>
      </c>
      <c r="N45" t="s">
        <v>4430</v>
      </c>
      <c r="O45" t="s">
        <v>4431</v>
      </c>
      <c r="P45" t="s">
        <v>4432</v>
      </c>
      <c r="Q45" t="s">
        <v>4433</v>
      </c>
      <c r="R45" t="s">
        <v>4434</v>
      </c>
      <c r="S45" t="s">
        <v>2965</v>
      </c>
      <c r="T45">
        <v>0</v>
      </c>
      <c r="U45" t="s">
        <v>2965</v>
      </c>
      <c r="V45">
        <v>0</v>
      </c>
      <c r="W45" t="s">
        <v>2965</v>
      </c>
      <c r="X45">
        <v>0</v>
      </c>
      <c r="Y45" t="s">
        <v>2965</v>
      </c>
      <c r="Z45">
        <v>0</v>
      </c>
      <c r="AA45" t="s">
        <v>4311</v>
      </c>
      <c r="AB45" t="s">
        <v>4435</v>
      </c>
      <c r="AC45" t="s">
        <v>2965</v>
      </c>
      <c r="AD45">
        <v>0</v>
      </c>
      <c r="AE45" t="s">
        <v>4442</v>
      </c>
      <c r="AF45" t="s">
        <v>4443</v>
      </c>
      <c r="AG45">
        <v>0</v>
      </c>
      <c r="AH45" t="s">
        <v>4438</v>
      </c>
      <c r="AI45" t="s">
        <v>4439</v>
      </c>
      <c r="AJ45">
        <v>0</v>
      </c>
      <c r="AK45">
        <v>0</v>
      </c>
      <c r="AL45">
        <v>0</v>
      </c>
      <c r="AM45">
        <v>0</v>
      </c>
      <c r="AN45">
        <v>0</v>
      </c>
      <c r="AO45" t="s">
        <v>2965</v>
      </c>
      <c r="AP45" t="s">
        <v>3423</v>
      </c>
      <c r="AQ45" t="s">
        <v>3423</v>
      </c>
      <c r="AR45" t="s">
        <v>4440</v>
      </c>
      <c r="AS45" t="s">
        <v>4441</v>
      </c>
    </row>
    <row r="46" spans="1:45" ht="17.25" customHeight="1">
      <c r="E46" s="1403" t="str">
        <f t="shared" si="0"/>
        <v>A02AA014 Pile Work Piling Work Reinforced Concrete Pile (Round Type)</v>
      </c>
      <c r="F46" s="1403" t="str">
        <f t="shared" si="1"/>
        <v>A02AA014-00009 Pile Work Piling Work Reinforced Concrete Pile (Round Type) Direct Driving     Including Pile Connection and Joint Welding Work  350 ≤ DIA &lt;400</v>
      </c>
      <c r="G46" s="1404" t="str" cm="1">
        <f t="array" ref="G46:H46">_xlfn.TEXTSPLIT(I46,"-")</f>
        <v>A02AA014</v>
      </c>
      <c r="H46" s="1404" t="str">
        <v>00009</v>
      </c>
      <c r="I46" t="s">
        <v>4444</v>
      </c>
      <c r="J46" t="s">
        <v>4288</v>
      </c>
      <c r="K46" t="s">
        <v>4427</v>
      </c>
      <c r="L46" t="s">
        <v>4428</v>
      </c>
      <c r="M46" t="s">
        <v>4429</v>
      </c>
      <c r="N46" t="s">
        <v>4430</v>
      </c>
      <c r="O46" t="s">
        <v>4431</v>
      </c>
      <c r="P46" t="s">
        <v>4432</v>
      </c>
      <c r="Q46" t="s">
        <v>4433</v>
      </c>
      <c r="R46" t="s">
        <v>4434</v>
      </c>
      <c r="S46" t="s">
        <v>2965</v>
      </c>
      <c r="T46">
        <v>0</v>
      </c>
      <c r="U46" t="s">
        <v>2965</v>
      </c>
      <c r="V46">
        <v>0</v>
      </c>
      <c r="W46" t="s">
        <v>2965</v>
      </c>
      <c r="X46">
        <v>0</v>
      </c>
      <c r="Y46" t="s">
        <v>2965</v>
      </c>
      <c r="Z46">
        <v>0</v>
      </c>
      <c r="AA46" t="s">
        <v>4311</v>
      </c>
      <c r="AB46" t="s">
        <v>4435</v>
      </c>
      <c r="AC46" t="s">
        <v>2965</v>
      </c>
      <c r="AD46">
        <v>0</v>
      </c>
      <c r="AE46" t="s">
        <v>4445</v>
      </c>
      <c r="AF46" t="s">
        <v>4446</v>
      </c>
      <c r="AG46">
        <v>0</v>
      </c>
      <c r="AH46" t="s">
        <v>4438</v>
      </c>
      <c r="AI46" t="s">
        <v>4439</v>
      </c>
      <c r="AJ46">
        <v>0</v>
      </c>
      <c r="AK46">
        <v>0</v>
      </c>
      <c r="AL46">
        <v>0</v>
      </c>
      <c r="AM46">
        <v>0</v>
      </c>
      <c r="AN46">
        <v>0</v>
      </c>
      <c r="AO46" t="s">
        <v>2965</v>
      </c>
      <c r="AP46" t="s">
        <v>3423</v>
      </c>
      <c r="AQ46" t="s">
        <v>3423</v>
      </c>
      <c r="AR46" t="s">
        <v>4440</v>
      </c>
      <c r="AS46" t="s">
        <v>4444</v>
      </c>
    </row>
    <row r="47" spans="1:45" ht="17.25" customHeight="1">
      <c r="E47" s="1403" t="str">
        <f t="shared" si="0"/>
        <v>A02AA014 Pile Work Piling Work Reinforced Concrete Pile (Round Type)</v>
      </c>
      <c r="F47" s="1403" t="str">
        <f t="shared" si="1"/>
        <v>A02AA014-00010 Pile Work Piling Work Reinforced Concrete Pile (Round Type) Direct Driving     Including Pile Connection and Joint Welding Work  400 ≤ DIA &lt;450</v>
      </c>
      <c r="G47" s="1404" t="str" cm="1">
        <f t="array" ref="G47:H47">_xlfn.TEXTSPLIT(I47,"-")</f>
        <v>A02AA014</v>
      </c>
      <c r="H47" s="1404" t="str">
        <v>00010</v>
      </c>
      <c r="I47" t="s">
        <v>4447</v>
      </c>
      <c r="J47" t="s">
        <v>4288</v>
      </c>
      <c r="K47" t="s">
        <v>4427</v>
      </c>
      <c r="L47" t="s">
        <v>4428</v>
      </c>
      <c r="M47" t="s">
        <v>4429</v>
      </c>
      <c r="N47" t="s">
        <v>4430</v>
      </c>
      <c r="O47" t="s">
        <v>4431</v>
      </c>
      <c r="P47" t="s">
        <v>4432</v>
      </c>
      <c r="Q47" t="s">
        <v>4433</v>
      </c>
      <c r="R47" t="s">
        <v>4434</v>
      </c>
      <c r="S47" t="s">
        <v>2965</v>
      </c>
      <c r="T47">
        <v>0</v>
      </c>
      <c r="U47" t="s">
        <v>2965</v>
      </c>
      <c r="V47">
        <v>0</v>
      </c>
      <c r="W47" t="s">
        <v>2965</v>
      </c>
      <c r="X47">
        <v>0</v>
      </c>
      <c r="Y47" t="s">
        <v>2965</v>
      </c>
      <c r="Z47">
        <v>0</v>
      </c>
      <c r="AA47" t="s">
        <v>4311</v>
      </c>
      <c r="AB47" t="s">
        <v>4435</v>
      </c>
      <c r="AC47" t="s">
        <v>2965</v>
      </c>
      <c r="AD47">
        <v>0</v>
      </c>
      <c r="AE47" t="s">
        <v>4448</v>
      </c>
      <c r="AF47" t="s">
        <v>4449</v>
      </c>
      <c r="AG47">
        <v>0</v>
      </c>
      <c r="AH47" t="s">
        <v>4438</v>
      </c>
      <c r="AI47" t="s">
        <v>4439</v>
      </c>
      <c r="AJ47">
        <v>0</v>
      </c>
      <c r="AK47">
        <v>0</v>
      </c>
      <c r="AL47">
        <v>0</v>
      </c>
      <c r="AM47">
        <v>0</v>
      </c>
      <c r="AN47">
        <v>0</v>
      </c>
      <c r="AO47" t="s">
        <v>2965</v>
      </c>
      <c r="AP47" t="s">
        <v>3423</v>
      </c>
      <c r="AQ47" t="s">
        <v>3423</v>
      </c>
      <c r="AR47" t="s">
        <v>4440</v>
      </c>
      <c r="AS47" t="s">
        <v>4447</v>
      </c>
    </row>
    <row r="48" spans="1:45" ht="17.25" customHeight="1">
      <c r="E48" s="1403" t="str">
        <f t="shared" si="0"/>
        <v>A02AA014 Pile Work Piling Work Reinforced Concrete Pile (Round Type)</v>
      </c>
      <c r="F48" s="1403" t="str">
        <f t="shared" si="1"/>
        <v>A02AA014-00011 Pile Work Piling Work Reinforced Concrete Pile (Round Type) Jacking     Including Pile Connection and Joint Welding Work  250 ≤ DIA &lt;300</v>
      </c>
      <c r="G48" s="1404" t="str" cm="1">
        <f t="array" ref="G48:H48">_xlfn.TEXTSPLIT(I48,"-")</f>
        <v>A02AA014</v>
      </c>
      <c r="H48" s="1404" t="str">
        <v>00011</v>
      </c>
      <c r="I48" t="s">
        <v>4450</v>
      </c>
      <c r="J48" t="s">
        <v>4288</v>
      </c>
      <c r="K48" t="s">
        <v>4427</v>
      </c>
      <c r="L48" t="s">
        <v>4428</v>
      </c>
      <c r="M48" t="s">
        <v>4429</v>
      </c>
      <c r="N48" t="s">
        <v>4430</v>
      </c>
      <c r="O48" t="s">
        <v>4431</v>
      </c>
      <c r="P48" t="s">
        <v>4432</v>
      </c>
      <c r="Q48" t="s">
        <v>4451</v>
      </c>
      <c r="R48" t="s">
        <v>4452</v>
      </c>
      <c r="S48" t="s">
        <v>2965</v>
      </c>
      <c r="T48">
        <v>0</v>
      </c>
      <c r="U48" t="s">
        <v>2965</v>
      </c>
      <c r="V48">
        <v>0</v>
      </c>
      <c r="W48" t="s">
        <v>2965</v>
      </c>
      <c r="X48">
        <v>0</v>
      </c>
      <c r="Y48" t="s">
        <v>2965</v>
      </c>
      <c r="Z48">
        <v>0</v>
      </c>
      <c r="AA48" t="s">
        <v>4311</v>
      </c>
      <c r="AB48" t="s">
        <v>4435</v>
      </c>
      <c r="AC48" t="s">
        <v>2965</v>
      </c>
      <c r="AD48">
        <v>0</v>
      </c>
      <c r="AE48" t="s">
        <v>4436</v>
      </c>
      <c r="AF48" t="s">
        <v>4437</v>
      </c>
      <c r="AG48">
        <v>0</v>
      </c>
      <c r="AH48" t="s">
        <v>4438</v>
      </c>
      <c r="AI48" t="s">
        <v>4439</v>
      </c>
      <c r="AJ48">
        <v>0</v>
      </c>
      <c r="AK48">
        <v>0</v>
      </c>
      <c r="AL48">
        <v>0</v>
      </c>
      <c r="AM48">
        <v>0</v>
      </c>
      <c r="AN48">
        <v>0</v>
      </c>
      <c r="AO48" t="s">
        <v>2965</v>
      </c>
      <c r="AP48" t="s">
        <v>3423</v>
      </c>
      <c r="AQ48" t="s">
        <v>3423</v>
      </c>
      <c r="AR48" t="s">
        <v>4440</v>
      </c>
      <c r="AS48" t="s">
        <v>4450</v>
      </c>
    </row>
    <row r="49" spans="1:45" ht="17.25" customHeight="1">
      <c r="E49" s="1403" t="str">
        <f t="shared" si="0"/>
        <v>A02AA014 Pile Work Piling Work Reinforced Concrete Pile (Round Type)</v>
      </c>
      <c r="F49" s="1403" t="str">
        <f t="shared" si="1"/>
        <v>A02AA014-00012 Pile Work Piling Work Reinforced Concrete Pile (Round Type) Jacking     Including Pile Connection and Joint Welding Work  300 ≤ DIA &lt;350</v>
      </c>
      <c r="G49" s="1404" t="str" cm="1">
        <f t="array" ref="G49:H49">_xlfn.TEXTSPLIT(I49,"-")</f>
        <v>A02AA014</v>
      </c>
      <c r="H49" s="1404" t="str">
        <v>00012</v>
      </c>
      <c r="I49" t="s">
        <v>4453</v>
      </c>
      <c r="J49" t="s">
        <v>4288</v>
      </c>
      <c r="K49" t="s">
        <v>4427</v>
      </c>
      <c r="L49" t="s">
        <v>4428</v>
      </c>
      <c r="M49" t="s">
        <v>4429</v>
      </c>
      <c r="N49" t="s">
        <v>4430</v>
      </c>
      <c r="O49" t="s">
        <v>4431</v>
      </c>
      <c r="P49" t="s">
        <v>4432</v>
      </c>
      <c r="Q49" t="s">
        <v>4451</v>
      </c>
      <c r="R49" t="s">
        <v>4452</v>
      </c>
      <c r="S49" t="s">
        <v>2965</v>
      </c>
      <c r="T49">
        <v>0</v>
      </c>
      <c r="U49" t="s">
        <v>2965</v>
      </c>
      <c r="V49">
        <v>0</v>
      </c>
      <c r="W49" t="s">
        <v>2965</v>
      </c>
      <c r="X49">
        <v>0</v>
      </c>
      <c r="Y49" t="s">
        <v>2965</v>
      </c>
      <c r="Z49">
        <v>0</v>
      </c>
      <c r="AA49" t="s">
        <v>4311</v>
      </c>
      <c r="AB49" t="s">
        <v>4435</v>
      </c>
      <c r="AC49" t="s">
        <v>2965</v>
      </c>
      <c r="AD49">
        <v>0</v>
      </c>
      <c r="AE49" t="s">
        <v>4442</v>
      </c>
      <c r="AF49" t="s">
        <v>4443</v>
      </c>
      <c r="AG49">
        <v>0</v>
      </c>
      <c r="AH49" t="s">
        <v>4438</v>
      </c>
      <c r="AI49" t="s">
        <v>4439</v>
      </c>
      <c r="AJ49">
        <v>0</v>
      </c>
      <c r="AK49">
        <v>0</v>
      </c>
      <c r="AL49">
        <v>0</v>
      </c>
      <c r="AM49">
        <v>0</v>
      </c>
      <c r="AN49">
        <v>0</v>
      </c>
      <c r="AO49" t="s">
        <v>2965</v>
      </c>
      <c r="AP49" t="s">
        <v>3423</v>
      </c>
      <c r="AQ49" t="s">
        <v>3423</v>
      </c>
      <c r="AR49" t="s">
        <v>4440</v>
      </c>
      <c r="AS49" t="s">
        <v>4453</v>
      </c>
    </row>
    <row r="50" spans="1:45" ht="17.25" customHeight="1">
      <c r="E50" s="1403" t="str">
        <f t="shared" si="0"/>
        <v>A02AA014 Pile Work Piling Work Reinforced Concrete Pile (Round Type)</v>
      </c>
      <c r="F50" s="1403" t="str">
        <f t="shared" si="1"/>
        <v>A02AA014-00013 Pile Work Piling Work Reinforced Concrete Pile (Round Type) Jacking     Including Pile Connection and Joint Welding Work  350 ≤ DIA &lt;400</v>
      </c>
      <c r="G50" s="1404" t="str" cm="1">
        <f t="array" ref="G50:H50">_xlfn.TEXTSPLIT(I50,"-")</f>
        <v>A02AA014</v>
      </c>
      <c r="H50" s="1404" t="str">
        <v>00013</v>
      </c>
      <c r="I50" t="s">
        <v>4454</v>
      </c>
      <c r="J50" t="s">
        <v>4288</v>
      </c>
      <c r="K50" t="s">
        <v>4427</v>
      </c>
      <c r="L50" t="s">
        <v>4428</v>
      </c>
      <c r="M50" t="s">
        <v>4429</v>
      </c>
      <c r="N50" t="s">
        <v>4430</v>
      </c>
      <c r="O50" t="s">
        <v>4431</v>
      </c>
      <c r="P50" t="s">
        <v>4432</v>
      </c>
      <c r="Q50" t="s">
        <v>4451</v>
      </c>
      <c r="R50" t="s">
        <v>4452</v>
      </c>
      <c r="S50" t="s">
        <v>2965</v>
      </c>
      <c r="T50">
        <v>0</v>
      </c>
      <c r="U50" t="s">
        <v>2965</v>
      </c>
      <c r="V50">
        <v>0</v>
      </c>
      <c r="W50" t="s">
        <v>2965</v>
      </c>
      <c r="X50">
        <v>0</v>
      </c>
      <c r="Y50" t="s">
        <v>2965</v>
      </c>
      <c r="Z50">
        <v>0</v>
      </c>
      <c r="AA50" t="s">
        <v>4311</v>
      </c>
      <c r="AB50" t="s">
        <v>4435</v>
      </c>
      <c r="AC50" t="s">
        <v>2965</v>
      </c>
      <c r="AD50">
        <v>0</v>
      </c>
      <c r="AE50" t="s">
        <v>4445</v>
      </c>
      <c r="AF50" t="s">
        <v>4446</v>
      </c>
      <c r="AG50">
        <v>0</v>
      </c>
      <c r="AH50" t="s">
        <v>4438</v>
      </c>
      <c r="AI50" t="s">
        <v>4439</v>
      </c>
      <c r="AJ50">
        <v>0</v>
      </c>
      <c r="AK50">
        <v>0</v>
      </c>
      <c r="AL50">
        <v>0</v>
      </c>
      <c r="AM50">
        <v>0</v>
      </c>
      <c r="AN50">
        <v>0</v>
      </c>
      <c r="AO50" t="s">
        <v>2965</v>
      </c>
      <c r="AP50" t="s">
        <v>3423</v>
      </c>
      <c r="AQ50" t="s">
        <v>3423</v>
      </c>
      <c r="AR50" t="s">
        <v>4440</v>
      </c>
      <c r="AS50" t="s">
        <v>4454</v>
      </c>
    </row>
    <row r="51" spans="1:45" ht="17.25" customHeight="1">
      <c r="E51" s="1403" t="str">
        <f t="shared" si="0"/>
        <v>A02AA014 Pile Work Piling Work Reinforced Concrete Pile (Round Type)</v>
      </c>
      <c r="F51" s="1403" t="str">
        <f t="shared" si="1"/>
        <v>A02AA014-00014 Pile Work Piling Work Reinforced Concrete Pile (Round Type) Jacking     Including Pile Connection and Joint Welding Work  400 ≤ DIA &lt;450</v>
      </c>
      <c r="G51" s="1404" t="str" cm="1">
        <f t="array" ref="G51:H51">_xlfn.TEXTSPLIT(I51,"-")</f>
        <v>A02AA014</v>
      </c>
      <c r="H51" s="1404" t="str">
        <v>00014</v>
      </c>
      <c r="I51" t="s">
        <v>4455</v>
      </c>
      <c r="J51" t="s">
        <v>4288</v>
      </c>
      <c r="K51" t="s">
        <v>4427</v>
      </c>
      <c r="L51" t="s">
        <v>4428</v>
      </c>
      <c r="M51" t="s">
        <v>4429</v>
      </c>
      <c r="N51" t="s">
        <v>4430</v>
      </c>
      <c r="O51" t="s">
        <v>4431</v>
      </c>
      <c r="P51" t="s">
        <v>4432</v>
      </c>
      <c r="Q51" t="s">
        <v>4451</v>
      </c>
      <c r="R51" t="s">
        <v>4452</v>
      </c>
      <c r="S51" t="s">
        <v>2965</v>
      </c>
      <c r="T51">
        <v>0</v>
      </c>
      <c r="U51" t="s">
        <v>2965</v>
      </c>
      <c r="V51">
        <v>0</v>
      </c>
      <c r="W51" t="s">
        <v>2965</v>
      </c>
      <c r="X51">
        <v>0</v>
      </c>
      <c r="Y51" t="s">
        <v>2965</v>
      </c>
      <c r="Z51">
        <v>0</v>
      </c>
      <c r="AA51" t="s">
        <v>4311</v>
      </c>
      <c r="AB51" t="s">
        <v>4435</v>
      </c>
      <c r="AC51" t="s">
        <v>2965</v>
      </c>
      <c r="AD51">
        <v>0</v>
      </c>
      <c r="AE51" t="s">
        <v>4448</v>
      </c>
      <c r="AF51" t="s">
        <v>4449</v>
      </c>
      <c r="AG51">
        <v>0</v>
      </c>
      <c r="AH51" t="s">
        <v>4438</v>
      </c>
      <c r="AI51" t="s">
        <v>4439</v>
      </c>
      <c r="AJ51">
        <v>0</v>
      </c>
      <c r="AK51">
        <v>0</v>
      </c>
      <c r="AL51">
        <v>0</v>
      </c>
      <c r="AM51">
        <v>0</v>
      </c>
      <c r="AN51">
        <v>0</v>
      </c>
      <c r="AO51" t="s">
        <v>2965</v>
      </c>
      <c r="AP51" t="s">
        <v>3423</v>
      </c>
      <c r="AQ51" t="s">
        <v>3423</v>
      </c>
      <c r="AR51" t="s">
        <v>4440</v>
      </c>
      <c r="AS51" t="s">
        <v>4455</v>
      </c>
    </row>
    <row r="52" spans="1:45" ht="17.25" customHeight="1">
      <c r="E52" s="1403" t="str">
        <f t="shared" si="0"/>
        <v>A02AA014 Pile Work Piling Work Reinforced Concrete Pile (Round Type)</v>
      </c>
      <c r="F52" s="1403" t="str">
        <f t="shared" si="1"/>
        <v>A02AA014-00015 Pile Work Piling Work Reinforced Concrete Pile (Round Type) Augering without Casing     Including Pile Connection and Joint Welding Work  250 ≤ DIA &lt;300</v>
      </c>
      <c r="G52" s="1404" t="str" cm="1">
        <f t="array" ref="G52:H52">_xlfn.TEXTSPLIT(I52,"-")</f>
        <v>A02AA014</v>
      </c>
      <c r="H52" s="1404" t="str">
        <v>00015</v>
      </c>
      <c r="I52" t="s">
        <v>4456</v>
      </c>
      <c r="J52" t="s">
        <v>4288</v>
      </c>
      <c r="K52" t="s">
        <v>4427</v>
      </c>
      <c r="L52" t="s">
        <v>4428</v>
      </c>
      <c r="M52" t="s">
        <v>4429</v>
      </c>
      <c r="N52" t="s">
        <v>4430</v>
      </c>
      <c r="O52" t="s">
        <v>4431</v>
      </c>
      <c r="P52" t="s">
        <v>4432</v>
      </c>
      <c r="Q52" t="s">
        <v>4457</v>
      </c>
      <c r="R52" t="s">
        <v>4458</v>
      </c>
      <c r="S52" t="s">
        <v>2965</v>
      </c>
      <c r="T52">
        <v>0</v>
      </c>
      <c r="U52" t="s">
        <v>2965</v>
      </c>
      <c r="V52">
        <v>0</v>
      </c>
      <c r="W52" t="s">
        <v>2965</v>
      </c>
      <c r="X52">
        <v>0</v>
      </c>
      <c r="Y52" t="s">
        <v>2965</v>
      </c>
      <c r="Z52">
        <v>0</v>
      </c>
      <c r="AA52" t="s">
        <v>4311</v>
      </c>
      <c r="AB52" t="s">
        <v>4435</v>
      </c>
      <c r="AC52" t="s">
        <v>2965</v>
      </c>
      <c r="AD52">
        <v>0</v>
      </c>
      <c r="AE52" t="s">
        <v>4436</v>
      </c>
      <c r="AF52" t="s">
        <v>4437</v>
      </c>
      <c r="AG52">
        <v>0</v>
      </c>
      <c r="AH52" t="s">
        <v>4438</v>
      </c>
      <c r="AI52" t="s">
        <v>4439</v>
      </c>
      <c r="AJ52">
        <v>0</v>
      </c>
      <c r="AK52">
        <v>0</v>
      </c>
      <c r="AL52">
        <v>0</v>
      </c>
      <c r="AM52">
        <v>0</v>
      </c>
      <c r="AN52">
        <v>0</v>
      </c>
      <c r="AO52" t="s">
        <v>2965</v>
      </c>
      <c r="AP52" t="s">
        <v>3423</v>
      </c>
      <c r="AQ52" t="s">
        <v>3423</v>
      </c>
      <c r="AR52" t="s">
        <v>4440</v>
      </c>
      <c r="AS52" t="s">
        <v>4456</v>
      </c>
    </row>
    <row r="53" spans="1:45" ht="17.25" customHeight="1">
      <c r="E53" s="1403" t="str">
        <f t="shared" si="0"/>
        <v>A02AA014 Pile Work Piling Work Reinforced Concrete Pile (Round Type)</v>
      </c>
      <c r="F53" s="1403" t="str">
        <f t="shared" si="1"/>
        <v>A02AA014-00016 Pile Work Piling Work Reinforced Concrete Pile (Round Type) Augering without Casing     Including Pile Connection and Joint Welding Work  300 ≤ DIA &lt;350</v>
      </c>
      <c r="G53" s="1404" t="str" cm="1">
        <f t="array" ref="G53:H53">_xlfn.TEXTSPLIT(I53,"-")</f>
        <v>A02AA014</v>
      </c>
      <c r="H53" s="1404" t="str">
        <v>00016</v>
      </c>
      <c r="I53" t="s">
        <v>4459</v>
      </c>
      <c r="J53" t="s">
        <v>4288</v>
      </c>
      <c r="K53" t="s">
        <v>4427</v>
      </c>
      <c r="L53" t="s">
        <v>4428</v>
      </c>
      <c r="M53" t="s">
        <v>4429</v>
      </c>
      <c r="N53" t="s">
        <v>4430</v>
      </c>
      <c r="O53" t="s">
        <v>4431</v>
      </c>
      <c r="P53" t="s">
        <v>4432</v>
      </c>
      <c r="Q53" t="s">
        <v>4457</v>
      </c>
      <c r="R53" t="s">
        <v>4458</v>
      </c>
      <c r="S53" t="s">
        <v>2965</v>
      </c>
      <c r="T53">
        <v>0</v>
      </c>
      <c r="U53" t="s">
        <v>2965</v>
      </c>
      <c r="V53">
        <v>0</v>
      </c>
      <c r="W53" t="s">
        <v>2965</v>
      </c>
      <c r="X53">
        <v>0</v>
      </c>
      <c r="Y53" t="s">
        <v>2965</v>
      </c>
      <c r="Z53">
        <v>0</v>
      </c>
      <c r="AA53" t="s">
        <v>4311</v>
      </c>
      <c r="AB53" t="s">
        <v>4435</v>
      </c>
      <c r="AC53" t="s">
        <v>2965</v>
      </c>
      <c r="AD53">
        <v>0</v>
      </c>
      <c r="AE53" t="s">
        <v>4442</v>
      </c>
      <c r="AF53" t="s">
        <v>4443</v>
      </c>
      <c r="AG53">
        <v>0</v>
      </c>
      <c r="AH53" t="s">
        <v>4438</v>
      </c>
      <c r="AI53" t="s">
        <v>4439</v>
      </c>
      <c r="AJ53">
        <v>0</v>
      </c>
      <c r="AK53">
        <v>0</v>
      </c>
      <c r="AL53">
        <v>0</v>
      </c>
      <c r="AM53">
        <v>0</v>
      </c>
      <c r="AN53">
        <v>0</v>
      </c>
      <c r="AO53" t="s">
        <v>2965</v>
      </c>
      <c r="AP53" t="s">
        <v>3423</v>
      </c>
      <c r="AQ53" t="s">
        <v>3423</v>
      </c>
      <c r="AR53" t="s">
        <v>4440</v>
      </c>
      <c r="AS53" t="s">
        <v>4459</v>
      </c>
    </row>
    <row r="54" spans="1:45" ht="17.25" customHeight="1">
      <c r="E54" s="1403" t="str">
        <f t="shared" si="0"/>
        <v>A02AA014 Pile Work Piling Work Reinforced Concrete Pile (Round Type)</v>
      </c>
      <c r="F54" s="1403" t="str">
        <f t="shared" si="1"/>
        <v>A02AA014-00017 Pile Work Piling Work Reinforced Concrete Pile (Round Type) Augering without Casing     Including Pile Connection and Joint Welding Work  350 ≤ DIA &lt;400</v>
      </c>
      <c r="G54" s="1404" t="str" cm="1">
        <f t="array" ref="G54:H54">_xlfn.TEXTSPLIT(I54,"-")</f>
        <v>A02AA014</v>
      </c>
      <c r="H54" s="1404" t="str">
        <v>00017</v>
      </c>
      <c r="I54" t="s">
        <v>4460</v>
      </c>
      <c r="J54" t="s">
        <v>4288</v>
      </c>
      <c r="K54" t="s">
        <v>4427</v>
      </c>
      <c r="L54" t="s">
        <v>4428</v>
      </c>
      <c r="M54" t="s">
        <v>4429</v>
      </c>
      <c r="N54" t="s">
        <v>4430</v>
      </c>
      <c r="O54" t="s">
        <v>4431</v>
      </c>
      <c r="P54" t="s">
        <v>4432</v>
      </c>
      <c r="Q54" t="s">
        <v>4457</v>
      </c>
      <c r="R54" t="s">
        <v>4458</v>
      </c>
      <c r="S54" t="s">
        <v>2965</v>
      </c>
      <c r="T54">
        <v>0</v>
      </c>
      <c r="U54" t="s">
        <v>2965</v>
      </c>
      <c r="V54">
        <v>0</v>
      </c>
      <c r="W54" t="s">
        <v>2965</v>
      </c>
      <c r="X54">
        <v>0</v>
      </c>
      <c r="Y54" t="s">
        <v>2965</v>
      </c>
      <c r="Z54">
        <v>0</v>
      </c>
      <c r="AA54" t="s">
        <v>4311</v>
      </c>
      <c r="AB54" t="s">
        <v>4435</v>
      </c>
      <c r="AC54" t="s">
        <v>2965</v>
      </c>
      <c r="AD54">
        <v>0</v>
      </c>
      <c r="AE54" t="s">
        <v>4445</v>
      </c>
      <c r="AF54" t="s">
        <v>4446</v>
      </c>
      <c r="AG54">
        <v>0</v>
      </c>
      <c r="AH54" t="s">
        <v>4438</v>
      </c>
      <c r="AI54" t="s">
        <v>4439</v>
      </c>
      <c r="AJ54">
        <v>0</v>
      </c>
      <c r="AK54">
        <v>0</v>
      </c>
      <c r="AL54">
        <v>0</v>
      </c>
      <c r="AM54">
        <v>0</v>
      </c>
      <c r="AN54">
        <v>0</v>
      </c>
      <c r="AO54" t="s">
        <v>2965</v>
      </c>
      <c r="AP54" t="s">
        <v>3423</v>
      </c>
      <c r="AQ54" t="s">
        <v>3423</v>
      </c>
      <c r="AR54" t="s">
        <v>4440</v>
      </c>
      <c r="AS54" t="s">
        <v>4460</v>
      </c>
    </row>
    <row r="55" spans="1:45" ht="17.25" customHeight="1">
      <c r="E55" s="1403" t="str">
        <f t="shared" si="0"/>
        <v>A02AA014 Pile Work Piling Work Reinforced Concrete Pile (Round Type)</v>
      </c>
      <c r="F55" s="1403" t="str">
        <f t="shared" si="1"/>
        <v>A02AA014-00018 Pile Work Piling Work Reinforced Concrete Pile (Round Type) Augering without Casing     Including Pile Connection and Joint Welding Work  400 ≤ DIA &lt;450</v>
      </c>
      <c r="G55" s="1404" t="str" cm="1">
        <f t="array" ref="G55:H55">_xlfn.TEXTSPLIT(I55,"-")</f>
        <v>A02AA014</v>
      </c>
      <c r="H55" s="1404" t="str">
        <v>00018</v>
      </c>
      <c r="I55" t="s">
        <v>4461</v>
      </c>
      <c r="J55" t="s">
        <v>4288</v>
      </c>
      <c r="K55" t="s">
        <v>4427</v>
      </c>
      <c r="L55" t="s">
        <v>4428</v>
      </c>
      <c r="M55" t="s">
        <v>4429</v>
      </c>
      <c r="N55" t="s">
        <v>4430</v>
      </c>
      <c r="O55" t="s">
        <v>4431</v>
      </c>
      <c r="P55" t="s">
        <v>4432</v>
      </c>
      <c r="Q55" t="s">
        <v>4457</v>
      </c>
      <c r="R55" t="s">
        <v>4458</v>
      </c>
      <c r="S55" t="s">
        <v>2965</v>
      </c>
      <c r="T55">
        <v>0</v>
      </c>
      <c r="U55" t="s">
        <v>2965</v>
      </c>
      <c r="V55">
        <v>0</v>
      </c>
      <c r="W55" t="s">
        <v>2965</v>
      </c>
      <c r="X55">
        <v>0</v>
      </c>
      <c r="Y55" t="s">
        <v>2965</v>
      </c>
      <c r="Z55">
        <v>0</v>
      </c>
      <c r="AA55" t="s">
        <v>4311</v>
      </c>
      <c r="AB55" t="s">
        <v>4435</v>
      </c>
      <c r="AC55" t="s">
        <v>2965</v>
      </c>
      <c r="AD55">
        <v>0</v>
      </c>
      <c r="AE55" t="s">
        <v>4448</v>
      </c>
      <c r="AF55" t="s">
        <v>4449</v>
      </c>
      <c r="AG55">
        <v>0</v>
      </c>
      <c r="AH55" t="s">
        <v>4438</v>
      </c>
      <c r="AI55" t="s">
        <v>4439</v>
      </c>
      <c r="AJ55">
        <v>0</v>
      </c>
      <c r="AK55">
        <v>0</v>
      </c>
      <c r="AL55">
        <v>0</v>
      </c>
      <c r="AM55">
        <v>0</v>
      </c>
      <c r="AN55">
        <v>0</v>
      </c>
      <c r="AO55" t="s">
        <v>2965</v>
      </c>
      <c r="AP55" t="s">
        <v>3423</v>
      </c>
      <c r="AQ55" t="s">
        <v>3423</v>
      </c>
      <c r="AR55" t="s">
        <v>4440</v>
      </c>
      <c r="AS55" t="s">
        <v>4461</v>
      </c>
    </row>
    <row r="56" spans="1:45" ht="17.25" customHeight="1">
      <c r="E56" s="1403" t="str">
        <f t="shared" si="0"/>
        <v>A02AA014 Pile Work Piling Work Reinforced Concrete Pile (Round Type)</v>
      </c>
      <c r="F56" s="1403" t="str">
        <f t="shared" si="1"/>
        <v>A02AA014-00019 Pile Work Piling Work Reinforced Concrete Pile (Round Type) Augering with Casing     Including Pile Connection and Joint Welding Work  250 ≤ DIA &lt;300</v>
      </c>
      <c r="G56" s="1404" t="str" cm="1">
        <f t="array" ref="G56:H56">_xlfn.TEXTSPLIT(I56,"-")</f>
        <v>A02AA014</v>
      </c>
      <c r="H56" s="1404" t="str">
        <v>00019</v>
      </c>
      <c r="I56" t="s">
        <v>4462</v>
      </c>
      <c r="J56" t="s">
        <v>4288</v>
      </c>
      <c r="K56" t="s">
        <v>4427</v>
      </c>
      <c r="L56" t="s">
        <v>4428</v>
      </c>
      <c r="M56" t="s">
        <v>4429</v>
      </c>
      <c r="N56" t="s">
        <v>4430</v>
      </c>
      <c r="O56" t="s">
        <v>4431</v>
      </c>
      <c r="P56" t="s">
        <v>4432</v>
      </c>
      <c r="Q56" t="s">
        <v>4463</v>
      </c>
      <c r="R56" t="s">
        <v>4464</v>
      </c>
      <c r="S56" t="s">
        <v>2965</v>
      </c>
      <c r="T56">
        <v>0</v>
      </c>
      <c r="U56" t="s">
        <v>2965</v>
      </c>
      <c r="V56">
        <v>0</v>
      </c>
      <c r="W56" t="s">
        <v>2965</v>
      </c>
      <c r="X56">
        <v>0</v>
      </c>
      <c r="Y56" t="s">
        <v>2965</v>
      </c>
      <c r="Z56">
        <v>0</v>
      </c>
      <c r="AA56" t="s">
        <v>4311</v>
      </c>
      <c r="AB56" t="s">
        <v>4435</v>
      </c>
      <c r="AC56" t="s">
        <v>2965</v>
      </c>
      <c r="AD56">
        <v>0</v>
      </c>
      <c r="AE56" t="s">
        <v>4436</v>
      </c>
      <c r="AF56" t="s">
        <v>4437</v>
      </c>
      <c r="AG56">
        <v>0</v>
      </c>
      <c r="AH56" t="s">
        <v>4438</v>
      </c>
      <c r="AI56" t="s">
        <v>4439</v>
      </c>
      <c r="AJ56">
        <v>0</v>
      </c>
      <c r="AK56">
        <v>0</v>
      </c>
      <c r="AL56">
        <v>0</v>
      </c>
      <c r="AM56">
        <v>0</v>
      </c>
      <c r="AN56">
        <v>0</v>
      </c>
      <c r="AO56" t="s">
        <v>2965</v>
      </c>
      <c r="AP56" t="s">
        <v>3423</v>
      </c>
      <c r="AQ56" t="s">
        <v>3423</v>
      </c>
      <c r="AR56" t="s">
        <v>4440</v>
      </c>
      <c r="AS56" t="s">
        <v>4462</v>
      </c>
    </row>
    <row r="57" spans="1:45" ht="17.25" customHeight="1">
      <c r="E57" s="1403" t="str">
        <f t="shared" si="0"/>
        <v>A02AA014 Pile Work Piling Work Reinforced Concrete Pile (Round Type)</v>
      </c>
      <c r="F57" s="1403" t="str">
        <f t="shared" si="1"/>
        <v>A02AA014-00020 Pile Work Piling Work Reinforced Concrete Pile (Round Type) Augering with Casing     Including Pile Connection and Joint Welding Work  300 ≤ DIA &lt;350</v>
      </c>
      <c r="G57" s="1404" t="str" cm="1">
        <f t="array" ref="G57:H57">_xlfn.TEXTSPLIT(I57,"-")</f>
        <v>A02AA014</v>
      </c>
      <c r="H57" s="1404" t="str">
        <v>00020</v>
      </c>
      <c r="I57" t="s">
        <v>4465</v>
      </c>
      <c r="J57" t="s">
        <v>4288</v>
      </c>
      <c r="K57" t="s">
        <v>4427</v>
      </c>
      <c r="L57" t="s">
        <v>4428</v>
      </c>
      <c r="M57" t="s">
        <v>4429</v>
      </c>
      <c r="N57" t="s">
        <v>4430</v>
      </c>
      <c r="O57" t="s">
        <v>4431</v>
      </c>
      <c r="P57" t="s">
        <v>4432</v>
      </c>
      <c r="Q57" t="s">
        <v>4463</v>
      </c>
      <c r="R57" t="s">
        <v>4464</v>
      </c>
      <c r="S57" t="s">
        <v>2965</v>
      </c>
      <c r="T57">
        <v>0</v>
      </c>
      <c r="U57" t="s">
        <v>2965</v>
      </c>
      <c r="V57">
        <v>0</v>
      </c>
      <c r="W57" t="s">
        <v>2965</v>
      </c>
      <c r="X57">
        <v>0</v>
      </c>
      <c r="Y57" t="s">
        <v>2965</v>
      </c>
      <c r="Z57">
        <v>0</v>
      </c>
      <c r="AA57" t="s">
        <v>4311</v>
      </c>
      <c r="AB57" t="s">
        <v>4435</v>
      </c>
      <c r="AC57" t="s">
        <v>2965</v>
      </c>
      <c r="AD57">
        <v>0</v>
      </c>
      <c r="AE57" t="s">
        <v>4442</v>
      </c>
      <c r="AF57" t="s">
        <v>4443</v>
      </c>
      <c r="AG57">
        <v>0</v>
      </c>
      <c r="AH57" t="s">
        <v>4438</v>
      </c>
      <c r="AI57" t="s">
        <v>4439</v>
      </c>
      <c r="AJ57">
        <v>0</v>
      </c>
      <c r="AK57">
        <v>0</v>
      </c>
      <c r="AL57">
        <v>0</v>
      </c>
      <c r="AM57">
        <v>0</v>
      </c>
      <c r="AN57">
        <v>0</v>
      </c>
      <c r="AO57" t="s">
        <v>2965</v>
      </c>
      <c r="AP57" t="s">
        <v>3423</v>
      </c>
      <c r="AQ57" t="s">
        <v>3423</v>
      </c>
      <c r="AR57" t="s">
        <v>4440</v>
      </c>
      <c r="AS57" t="s">
        <v>4465</v>
      </c>
    </row>
    <row r="58" spans="1:45" ht="17.25" customHeight="1">
      <c r="E58" s="1403" t="str">
        <f t="shared" si="0"/>
        <v>A02AA014 Pile Work Piling Work Reinforced Concrete Pile (Round Type)</v>
      </c>
      <c r="F58" s="1403" t="str">
        <f t="shared" si="1"/>
        <v>A02AA014-00021 Pile Work Piling Work Reinforced Concrete Pile (Round Type) Augering with Casing     Including Pile Connection and Joint Welding Work  350 ≤ DIA &lt;400</v>
      </c>
      <c r="G58" s="1404" t="str" cm="1">
        <f t="array" ref="G58:H58">_xlfn.TEXTSPLIT(I58,"-")</f>
        <v>A02AA014</v>
      </c>
      <c r="H58" s="1404" t="str">
        <v>00021</v>
      </c>
      <c r="I58" t="s">
        <v>4466</v>
      </c>
      <c r="J58" t="s">
        <v>4288</v>
      </c>
      <c r="K58" t="s">
        <v>4427</v>
      </c>
      <c r="L58" t="s">
        <v>4428</v>
      </c>
      <c r="M58" t="s">
        <v>4429</v>
      </c>
      <c r="N58" t="s">
        <v>4430</v>
      </c>
      <c r="O58" t="s">
        <v>4431</v>
      </c>
      <c r="P58" t="s">
        <v>4432</v>
      </c>
      <c r="Q58" t="s">
        <v>4463</v>
      </c>
      <c r="R58" t="s">
        <v>4464</v>
      </c>
      <c r="S58" t="s">
        <v>2965</v>
      </c>
      <c r="T58">
        <v>0</v>
      </c>
      <c r="U58" t="s">
        <v>2965</v>
      </c>
      <c r="V58">
        <v>0</v>
      </c>
      <c r="W58" t="s">
        <v>2965</v>
      </c>
      <c r="X58">
        <v>0</v>
      </c>
      <c r="Y58" t="s">
        <v>2965</v>
      </c>
      <c r="Z58">
        <v>0</v>
      </c>
      <c r="AA58" t="s">
        <v>4311</v>
      </c>
      <c r="AB58" t="s">
        <v>4435</v>
      </c>
      <c r="AC58" t="s">
        <v>2965</v>
      </c>
      <c r="AD58">
        <v>0</v>
      </c>
      <c r="AE58" t="s">
        <v>4445</v>
      </c>
      <c r="AF58" t="s">
        <v>4446</v>
      </c>
      <c r="AG58">
        <v>0</v>
      </c>
      <c r="AH58" t="s">
        <v>4438</v>
      </c>
      <c r="AI58" t="s">
        <v>4439</v>
      </c>
      <c r="AJ58">
        <v>0</v>
      </c>
      <c r="AK58">
        <v>0</v>
      </c>
      <c r="AL58">
        <v>0</v>
      </c>
      <c r="AM58">
        <v>0</v>
      </c>
      <c r="AN58">
        <v>0</v>
      </c>
      <c r="AO58" t="s">
        <v>2965</v>
      </c>
      <c r="AP58" t="s">
        <v>3423</v>
      </c>
      <c r="AQ58" t="s">
        <v>3423</v>
      </c>
      <c r="AR58" t="s">
        <v>4440</v>
      </c>
      <c r="AS58" t="s">
        <v>4466</v>
      </c>
    </row>
    <row r="59" spans="1:45" ht="17.25" customHeight="1">
      <c r="E59" s="1403" t="str">
        <f t="shared" si="0"/>
        <v>A02AA014 Pile Work Piling Work Reinforced Concrete Pile (Round Type)</v>
      </c>
      <c r="F59" s="1403" t="str">
        <f t="shared" si="1"/>
        <v>A02AA014-00022 Pile Work Piling Work Reinforced Concrete Pile (Round Type) Augering with Casing     Including Pile Connection and Joint Welding Work  400 ≤ DIA &lt;450</v>
      </c>
      <c r="G59" s="1404" t="str" cm="1">
        <f t="array" ref="G59:H59">_xlfn.TEXTSPLIT(I59,"-")</f>
        <v>A02AA014</v>
      </c>
      <c r="H59" s="1404" t="str">
        <v>00022</v>
      </c>
      <c r="I59" t="s">
        <v>4467</v>
      </c>
      <c r="J59" t="s">
        <v>4288</v>
      </c>
      <c r="K59" t="s">
        <v>4427</v>
      </c>
      <c r="L59" t="s">
        <v>4428</v>
      </c>
      <c r="M59" t="s">
        <v>4429</v>
      </c>
      <c r="N59" t="s">
        <v>4430</v>
      </c>
      <c r="O59" t="s">
        <v>4431</v>
      </c>
      <c r="P59" t="s">
        <v>4432</v>
      </c>
      <c r="Q59" t="s">
        <v>4463</v>
      </c>
      <c r="R59" t="s">
        <v>4464</v>
      </c>
      <c r="S59" t="s">
        <v>2965</v>
      </c>
      <c r="T59">
        <v>0</v>
      </c>
      <c r="U59" t="s">
        <v>2965</v>
      </c>
      <c r="V59">
        <v>0</v>
      </c>
      <c r="W59" t="s">
        <v>2965</v>
      </c>
      <c r="X59">
        <v>0</v>
      </c>
      <c r="Y59" t="s">
        <v>2965</v>
      </c>
      <c r="Z59">
        <v>0</v>
      </c>
      <c r="AA59" t="s">
        <v>4311</v>
      </c>
      <c r="AB59" t="s">
        <v>4435</v>
      </c>
      <c r="AC59" t="s">
        <v>2965</v>
      </c>
      <c r="AD59">
        <v>0</v>
      </c>
      <c r="AE59" t="s">
        <v>4448</v>
      </c>
      <c r="AF59" t="s">
        <v>4449</v>
      </c>
      <c r="AG59">
        <v>0</v>
      </c>
      <c r="AH59" t="s">
        <v>4438</v>
      </c>
      <c r="AI59" t="s">
        <v>4439</v>
      </c>
      <c r="AJ59">
        <v>0</v>
      </c>
      <c r="AK59">
        <v>0</v>
      </c>
      <c r="AL59">
        <v>0</v>
      </c>
      <c r="AM59">
        <v>0</v>
      </c>
      <c r="AN59">
        <v>0</v>
      </c>
      <c r="AO59" t="s">
        <v>2965</v>
      </c>
      <c r="AP59" t="s">
        <v>3423</v>
      </c>
      <c r="AQ59" t="s">
        <v>3423</v>
      </c>
      <c r="AR59" t="s">
        <v>4440</v>
      </c>
      <c r="AS59" t="s">
        <v>4467</v>
      </c>
    </row>
    <row r="60" spans="1:45" ht="17.25" customHeight="1">
      <c r="E60" s="1403" t="str">
        <f t="shared" si="0"/>
        <v>A02AA014 Pile Work Piling Work Reinforced Concrete Pile (Round Type)</v>
      </c>
      <c r="F60" s="1403" t="str">
        <f t="shared" si="1"/>
        <v>A02AA014-00023 Pile Work Piling Work Reinforced Concrete Pile (Round Type) Percussion Rotary Drilling with Casing     Including Pile Connection and Joint Welding Work  250 ≤ DIA &lt;300</v>
      </c>
      <c r="G60" s="1404" t="str" cm="1">
        <f t="array" ref="G60:H60">_xlfn.TEXTSPLIT(I60,"-")</f>
        <v>A02AA014</v>
      </c>
      <c r="H60" s="1404" t="str">
        <v>00023</v>
      </c>
      <c r="I60" t="s">
        <v>4468</v>
      </c>
      <c r="J60" t="s">
        <v>4288</v>
      </c>
      <c r="K60" t="s">
        <v>4427</v>
      </c>
      <c r="L60" t="s">
        <v>4428</v>
      </c>
      <c r="M60" t="s">
        <v>4429</v>
      </c>
      <c r="N60" t="s">
        <v>4430</v>
      </c>
      <c r="O60" t="s">
        <v>4431</v>
      </c>
      <c r="P60" t="s">
        <v>4432</v>
      </c>
      <c r="Q60" t="s">
        <v>4469</v>
      </c>
      <c r="R60" t="s">
        <v>4470</v>
      </c>
      <c r="S60" t="s">
        <v>2965</v>
      </c>
      <c r="T60">
        <v>0</v>
      </c>
      <c r="U60" t="s">
        <v>2965</v>
      </c>
      <c r="V60">
        <v>0</v>
      </c>
      <c r="W60" t="s">
        <v>2965</v>
      </c>
      <c r="X60">
        <v>0</v>
      </c>
      <c r="Y60" t="s">
        <v>2965</v>
      </c>
      <c r="Z60">
        <v>0</v>
      </c>
      <c r="AA60" t="s">
        <v>4311</v>
      </c>
      <c r="AB60" t="s">
        <v>4435</v>
      </c>
      <c r="AC60" t="s">
        <v>2965</v>
      </c>
      <c r="AD60">
        <v>0</v>
      </c>
      <c r="AE60" t="s">
        <v>4436</v>
      </c>
      <c r="AF60" t="s">
        <v>4437</v>
      </c>
      <c r="AG60">
        <v>0</v>
      </c>
      <c r="AH60" t="s">
        <v>4438</v>
      </c>
      <c r="AI60" t="s">
        <v>4439</v>
      </c>
      <c r="AJ60">
        <v>0</v>
      </c>
      <c r="AK60">
        <v>0</v>
      </c>
      <c r="AL60">
        <v>0</v>
      </c>
      <c r="AM60">
        <v>0</v>
      </c>
      <c r="AN60">
        <v>0</v>
      </c>
      <c r="AO60" t="s">
        <v>2965</v>
      </c>
      <c r="AP60" t="s">
        <v>3423</v>
      </c>
      <c r="AQ60" t="s">
        <v>3423</v>
      </c>
      <c r="AR60" t="s">
        <v>4440</v>
      </c>
      <c r="AS60" t="s">
        <v>4468</v>
      </c>
    </row>
    <row r="61" spans="1:45" ht="17.25" customHeight="1">
      <c r="E61" s="1403" t="str">
        <f t="shared" si="0"/>
        <v>A02AA014 Pile Work Piling Work Reinforced Concrete Pile (Round Type)</v>
      </c>
      <c r="F61" s="1403" t="str">
        <f t="shared" si="1"/>
        <v>A02AA014-00024 Pile Work Piling Work Reinforced Concrete Pile (Round Type) Percussion Rotary Drilling with Casing     Including Pile Connection and Joint Welding Work  300 ≤ DIA &lt;350</v>
      </c>
      <c r="G61" s="1404" t="str" cm="1">
        <f t="array" ref="G61:H61">_xlfn.TEXTSPLIT(I61,"-")</f>
        <v>A02AA014</v>
      </c>
      <c r="H61" s="1404" t="str">
        <v>00024</v>
      </c>
      <c r="I61" t="s">
        <v>4471</v>
      </c>
      <c r="J61" t="s">
        <v>4288</v>
      </c>
      <c r="K61" t="s">
        <v>4427</v>
      </c>
      <c r="L61" t="s">
        <v>4428</v>
      </c>
      <c r="M61" t="s">
        <v>4429</v>
      </c>
      <c r="N61" t="s">
        <v>4430</v>
      </c>
      <c r="O61" t="s">
        <v>4431</v>
      </c>
      <c r="P61" t="s">
        <v>4432</v>
      </c>
      <c r="Q61" t="s">
        <v>4469</v>
      </c>
      <c r="R61" t="s">
        <v>4470</v>
      </c>
      <c r="S61" t="s">
        <v>2965</v>
      </c>
      <c r="T61">
        <v>0</v>
      </c>
      <c r="U61" t="s">
        <v>2965</v>
      </c>
      <c r="V61">
        <v>0</v>
      </c>
      <c r="W61" t="s">
        <v>2965</v>
      </c>
      <c r="X61">
        <v>0</v>
      </c>
      <c r="Y61" t="s">
        <v>2965</v>
      </c>
      <c r="Z61">
        <v>0</v>
      </c>
      <c r="AA61" t="s">
        <v>4311</v>
      </c>
      <c r="AB61" t="s">
        <v>4435</v>
      </c>
      <c r="AC61" t="s">
        <v>2965</v>
      </c>
      <c r="AD61">
        <v>0</v>
      </c>
      <c r="AE61" t="s">
        <v>4442</v>
      </c>
      <c r="AF61" t="s">
        <v>4443</v>
      </c>
      <c r="AG61">
        <v>0</v>
      </c>
      <c r="AH61" t="s">
        <v>4438</v>
      </c>
      <c r="AI61" t="s">
        <v>4439</v>
      </c>
      <c r="AJ61">
        <v>0</v>
      </c>
      <c r="AK61">
        <v>0</v>
      </c>
      <c r="AL61">
        <v>0</v>
      </c>
      <c r="AM61">
        <v>0</v>
      </c>
      <c r="AN61">
        <v>0</v>
      </c>
      <c r="AO61" t="s">
        <v>2965</v>
      </c>
      <c r="AP61" t="s">
        <v>3423</v>
      </c>
      <c r="AQ61" t="s">
        <v>3423</v>
      </c>
      <c r="AR61" t="s">
        <v>4440</v>
      </c>
      <c r="AS61" t="s">
        <v>4471</v>
      </c>
    </row>
    <row r="62" spans="1:45" ht="17.25" customHeight="1">
      <c r="E62" s="1403" t="str">
        <f t="shared" si="0"/>
        <v>A02AA014 Pile Work Piling Work Reinforced Concrete Pile (Round Type)</v>
      </c>
      <c r="F62" s="1403" t="str">
        <f t="shared" si="1"/>
        <v>A02AA014-00025 Pile Work Piling Work Reinforced Concrete Pile (Round Type) Percussion Rotary Drilling with Casing     Including Pile Connection and Joint Welding Work  350 ≤ DIA &lt;400</v>
      </c>
      <c r="G62" s="1404" t="str" cm="1">
        <f t="array" ref="G62:H62">_xlfn.TEXTSPLIT(I62,"-")</f>
        <v>A02AA014</v>
      </c>
      <c r="H62" s="1404" t="str">
        <v>00025</v>
      </c>
      <c r="I62" t="s">
        <v>4472</v>
      </c>
      <c r="J62" t="s">
        <v>4288</v>
      </c>
      <c r="K62" t="s">
        <v>4427</v>
      </c>
      <c r="L62" t="s">
        <v>4428</v>
      </c>
      <c r="M62" t="s">
        <v>4429</v>
      </c>
      <c r="N62" t="s">
        <v>4430</v>
      </c>
      <c r="O62" t="s">
        <v>4431</v>
      </c>
      <c r="P62" t="s">
        <v>4432</v>
      </c>
      <c r="Q62" t="s">
        <v>4469</v>
      </c>
      <c r="R62" t="s">
        <v>4470</v>
      </c>
      <c r="S62" t="s">
        <v>2965</v>
      </c>
      <c r="T62">
        <v>0</v>
      </c>
      <c r="U62" t="s">
        <v>2965</v>
      </c>
      <c r="V62">
        <v>0</v>
      </c>
      <c r="W62" t="s">
        <v>2965</v>
      </c>
      <c r="X62">
        <v>0</v>
      </c>
      <c r="Y62" t="s">
        <v>2965</v>
      </c>
      <c r="Z62">
        <v>0</v>
      </c>
      <c r="AA62" t="s">
        <v>4311</v>
      </c>
      <c r="AB62" t="s">
        <v>4435</v>
      </c>
      <c r="AC62" t="s">
        <v>2965</v>
      </c>
      <c r="AD62">
        <v>0</v>
      </c>
      <c r="AE62" t="s">
        <v>4445</v>
      </c>
      <c r="AF62" t="s">
        <v>4446</v>
      </c>
      <c r="AG62">
        <v>0</v>
      </c>
      <c r="AH62" t="s">
        <v>4438</v>
      </c>
      <c r="AI62" t="s">
        <v>4439</v>
      </c>
      <c r="AJ62">
        <v>0</v>
      </c>
      <c r="AK62">
        <v>0</v>
      </c>
      <c r="AL62">
        <v>0</v>
      </c>
      <c r="AM62">
        <v>0</v>
      </c>
      <c r="AN62">
        <v>0</v>
      </c>
      <c r="AO62" t="s">
        <v>2965</v>
      </c>
      <c r="AP62" t="s">
        <v>3423</v>
      </c>
      <c r="AQ62" t="s">
        <v>3423</v>
      </c>
      <c r="AR62" t="s">
        <v>4440</v>
      </c>
      <c r="AS62" t="s">
        <v>4472</v>
      </c>
    </row>
    <row r="63" spans="1:45" s="1415" customFormat="1" ht="17.25" customHeight="1">
      <c r="A63" s="1403"/>
      <c r="B63" s="1403"/>
      <c r="C63" s="1403"/>
      <c r="D63" s="1403"/>
      <c r="E63" s="1403" t="str">
        <f t="shared" si="0"/>
        <v>A02AA014 Pile Work Piling Work Reinforced Concrete Pile (Round Type)</v>
      </c>
      <c r="F63" s="1403" t="str">
        <f t="shared" si="1"/>
        <v>A02AA014-00026 Pile Work Piling Work Reinforced Concrete Pile (Round Type) Percussion Rotary Drilling with Casing     Including Pile Connection and Joint Welding Work  400 ≤ DIA &lt;450</v>
      </c>
      <c r="G63" s="1404" t="str" cm="1">
        <f t="array" ref="G63:H63">_xlfn.TEXTSPLIT(I63,"-")</f>
        <v>A02AA014</v>
      </c>
      <c r="H63" s="1404" t="str">
        <v>00026</v>
      </c>
      <c r="I63" t="s">
        <v>4473</v>
      </c>
      <c r="J63" t="s">
        <v>4288</v>
      </c>
      <c r="K63" t="s">
        <v>4427</v>
      </c>
      <c r="L63" t="s">
        <v>4428</v>
      </c>
      <c r="M63" t="s">
        <v>4429</v>
      </c>
      <c r="N63" t="s">
        <v>4430</v>
      </c>
      <c r="O63" t="s">
        <v>4431</v>
      </c>
      <c r="P63" t="s">
        <v>4432</v>
      </c>
      <c r="Q63" t="s">
        <v>4469</v>
      </c>
      <c r="R63" t="s">
        <v>4470</v>
      </c>
      <c r="S63" t="s">
        <v>2965</v>
      </c>
      <c r="T63">
        <v>0</v>
      </c>
      <c r="U63" t="s">
        <v>2965</v>
      </c>
      <c r="V63">
        <v>0</v>
      </c>
      <c r="W63" t="s">
        <v>2965</v>
      </c>
      <c r="X63">
        <v>0</v>
      </c>
      <c r="Y63" t="s">
        <v>2965</v>
      </c>
      <c r="Z63">
        <v>0</v>
      </c>
      <c r="AA63" t="s">
        <v>4311</v>
      </c>
      <c r="AB63" t="s">
        <v>4435</v>
      </c>
      <c r="AC63" t="s">
        <v>2965</v>
      </c>
      <c r="AD63">
        <v>0</v>
      </c>
      <c r="AE63" t="s">
        <v>4448</v>
      </c>
      <c r="AF63" t="s">
        <v>4449</v>
      </c>
      <c r="AG63">
        <v>0</v>
      </c>
      <c r="AH63" t="s">
        <v>4438</v>
      </c>
      <c r="AI63" t="s">
        <v>4439</v>
      </c>
      <c r="AJ63">
        <v>0</v>
      </c>
      <c r="AK63">
        <v>0</v>
      </c>
      <c r="AL63">
        <v>0</v>
      </c>
      <c r="AM63">
        <v>0</v>
      </c>
      <c r="AN63">
        <v>0</v>
      </c>
      <c r="AO63" t="s">
        <v>2965</v>
      </c>
      <c r="AP63" t="s">
        <v>3423</v>
      </c>
      <c r="AQ63" t="s">
        <v>3423</v>
      </c>
      <c r="AR63" t="s">
        <v>4440</v>
      </c>
      <c r="AS63" t="s">
        <v>4473</v>
      </c>
    </row>
    <row r="64" spans="1:45" s="1415" customFormat="1" ht="17.25" customHeight="1">
      <c r="A64" s="1403"/>
      <c r="B64" s="1403"/>
      <c r="C64" s="1403"/>
      <c r="D64" s="1403"/>
      <c r="E64" s="1403" t="str">
        <f t="shared" si="0"/>
        <v>A02AA015 Pile Work Piling Work Reinforced Concrete Pile (Square Type)</v>
      </c>
      <c r="F64" s="1403" t="str">
        <f t="shared" si="1"/>
        <v>A02AA015-00004 Pile Work Piling Work Reinforced Concrete Pile (Square Type) Direct Driving     Including Pile Connection and Joint Welding Work  SIZE &lt;200</v>
      </c>
      <c r="G64" s="1404" t="str" cm="1">
        <f t="array" ref="G64:H64">_xlfn.TEXTSPLIT(I64,"-")</f>
        <v>A02AA015</v>
      </c>
      <c r="H64" s="1404" t="str">
        <v>00004</v>
      </c>
      <c r="I64" t="s">
        <v>4474</v>
      </c>
      <c r="J64" t="s">
        <v>4288</v>
      </c>
      <c r="K64" t="s">
        <v>4427</v>
      </c>
      <c r="L64" t="s">
        <v>4428</v>
      </c>
      <c r="M64" t="s">
        <v>4429</v>
      </c>
      <c r="N64" t="s">
        <v>4430</v>
      </c>
      <c r="O64" t="s">
        <v>4475</v>
      </c>
      <c r="P64" t="s">
        <v>4476</v>
      </c>
      <c r="Q64" t="s">
        <v>4433</v>
      </c>
      <c r="R64" t="s">
        <v>4434</v>
      </c>
      <c r="S64" t="s">
        <v>2965</v>
      </c>
      <c r="T64">
        <v>0</v>
      </c>
      <c r="U64" t="s">
        <v>2965</v>
      </c>
      <c r="V64">
        <v>0</v>
      </c>
      <c r="W64" t="s">
        <v>2965</v>
      </c>
      <c r="X64">
        <v>0</v>
      </c>
      <c r="Y64" t="s">
        <v>2965</v>
      </c>
      <c r="Z64">
        <v>0</v>
      </c>
      <c r="AA64" t="s">
        <v>4311</v>
      </c>
      <c r="AB64" t="s">
        <v>4435</v>
      </c>
      <c r="AC64" t="s">
        <v>2965</v>
      </c>
      <c r="AD64">
        <v>0</v>
      </c>
      <c r="AE64" t="s">
        <v>4477</v>
      </c>
      <c r="AF64" t="s">
        <v>4478</v>
      </c>
      <c r="AG64">
        <v>0</v>
      </c>
      <c r="AH64" t="s">
        <v>4479</v>
      </c>
      <c r="AI64" t="s">
        <v>4439</v>
      </c>
      <c r="AJ64">
        <v>0</v>
      </c>
      <c r="AK64">
        <v>0</v>
      </c>
      <c r="AL64">
        <v>0</v>
      </c>
      <c r="AM64">
        <v>0</v>
      </c>
      <c r="AN64">
        <v>0</v>
      </c>
      <c r="AO64" t="s">
        <v>2965</v>
      </c>
      <c r="AP64" t="s">
        <v>3423</v>
      </c>
      <c r="AQ64" t="s">
        <v>3423</v>
      </c>
      <c r="AR64" t="s">
        <v>4480</v>
      </c>
      <c r="AS64" t="s">
        <v>4474</v>
      </c>
    </row>
    <row r="65" spans="1:45" s="1415" customFormat="1" ht="17.25" customHeight="1">
      <c r="A65" s="1403"/>
      <c r="B65" s="1403"/>
      <c r="C65" s="1403"/>
      <c r="D65" s="1403"/>
      <c r="E65" s="1403" t="str">
        <f t="shared" si="0"/>
        <v>A02AA015 Pile Work Piling Work Reinforced Concrete Pile (Square Type)</v>
      </c>
      <c r="F65" s="1403" t="str">
        <f t="shared" si="1"/>
        <v>A02AA015-00005 Pile Work Piling Work Reinforced Concrete Pile (Square Type) Direct Driving     Including Pile Connection and Joint Welding Work  200 ≤ SIZE &lt;250</v>
      </c>
      <c r="G65" s="1404" t="str" cm="1">
        <f t="array" ref="G65:H65">_xlfn.TEXTSPLIT(I65,"-")</f>
        <v>A02AA015</v>
      </c>
      <c r="H65" s="1404" t="str">
        <v>00005</v>
      </c>
      <c r="I65" t="s">
        <v>4481</v>
      </c>
      <c r="J65" t="s">
        <v>4288</v>
      </c>
      <c r="K65" t="s">
        <v>4427</v>
      </c>
      <c r="L65" t="s">
        <v>4428</v>
      </c>
      <c r="M65" t="s">
        <v>4429</v>
      </c>
      <c r="N65" t="s">
        <v>4430</v>
      </c>
      <c r="O65" t="s">
        <v>4475</v>
      </c>
      <c r="P65" t="s">
        <v>4476</v>
      </c>
      <c r="Q65" t="s">
        <v>4433</v>
      </c>
      <c r="R65" t="s">
        <v>4434</v>
      </c>
      <c r="S65" t="s">
        <v>2965</v>
      </c>
      <c r="T65">
        <v>0</v>
      </c>
      <c r="U65" t="s">
        <v>2965</v>
      </c>
      <c r="V65">
        <v>0</v>
      </c>
      <c r="W65" t="s">
        <v>2965</v>
      </c>
      <c r="X65">
        <v>0</v>
      </c>
      <c r="Y65" t="s">
        <v>2965</v>
      </c>
      <c r="Z65">
        <v>0</v>
      </c>
      <c r="AA65" t="s">
        <v>4311</v>
      </c>
      <c r="AB65" t="s">
        <v>4435</v>
      </c>
      <c r="AC65" t="s">
        <v>2965</v>
      </c>
      <c r="AD65">
        <v>0</v>
      </c>
      <c r="AE65" t="s">
        <v>4482</v>
      </c>
      <c r="AF65" t="s">
        <v>4483</v>
      </c>
      <c r="AG65">
        <v>0</v>
      </c>
      <c r="AH65" t="s">
        <v>4479</v>
      </c>
      <c r="AI65" t="s">
        <v>4439</v>
      </c>
      <c r="AJ65">
        <v>0</v>
      </c>
      <c r="AK65">
        <v>0</v>
      </c>
      <c r="AL65">
        <v>0</v>
      </c>
      <c r="AM65">
        <v>0</v>
      </c>
      <c r="AN65">
        <v>0</v>
      </c>
      <c r="AO65" t="s">
        <v>2965</v>
      </c>
      <c r="AP65" t="s">
        <v>3423</v>
      </c>
      <c r="AQ65" t="s">
        <v>3423</v>
      </c>
      <c r="AR65" t="s">
        <v>4480</v>
      </c>
      <c r="AS65" t="s">
        <v>4481</v>
      </c>
    </row>
    <row r="66" spans="1:45" s="1415" customFormat="1" ht="17.25" customHeight="1">
      <c r="A66" s="1403"/>
      <c r="B66" s="1403"/>
      <c r="C66" s="1403"/>
      <c r="D66" s="1403"/>
      <c r="E66" s="1403" t="str">
        <f t="shared" si="0"/>
        <v>A02AA015 Pile Work Piling Work Reinforced Concrete Pile (Square Type)</v>
      </c>
      <c r="F66" s="1403" t="str">
        <f t="shared" si="1"/>
        <v>A02AA015-00006 Pile Work Piling Work Reinforced Concrete Pile (Square Type) Direct Driving     Including Pile Connection and Joint Welding Work  250 ≤ SIZE &lt;300</v>
      </c>
      <c r="G66" s="1404" t="str" cm="1">
        <f t="array" ref="G66:H66">_xlfn.TEXTSPLIT(I66,"-")</f>
        <v>A02AA015</v>
      </c>
      <c r="H66" s="1404" t="str">
        <v>00006</v>
      </c>
      <c r="I66" t="s">
        <v>4484</v>
      </c>
      <c r="J66" t="s">
        <v>4288</v>
      </c>
      <c r="K66" t="s">
        <v>4427</v>
      </c>
      <c r="L66" t="s">
        <v>4428</v>
      </c>
      <c r="M66" t="s">
        <v>4429</v>
      </c>
      <c r="N66" t="s">
        <v>4430</v>
      </c>
      <c r="O66" t="s">
        <v>4475</v>
      </c>
      <c r="P66" t="s">
        <v>4476</v>
      </c>
      <c r="Q66" t="s">
        <v>4433</v>
      </c>
      <c r="R66" t="s">
        <v>4434</v>
      </c>
      <c r="S66" t="s">
        <v>2965</v>
      </c>
      <c r="T66">
        <v>0</v>
      </c>
      <c r="U66" t="s">
        <v>2965</v>
      </c>
      <c r="V66">
        <v>0</v>
      </c>
      <c r="W66" t="s">
        <v>2965</v>
      </c>
      <c r="X66">
        <v>0</v>
      </c>
      <c r="Y66" t="s">
        <v>2965</v>
      </c>
      <c r="Z66">
        <v>0</v>
      </c>
      <c r="AA66" t="s">
        <v>4311</v>
      </c>
      <c r="AB66" t="s">
        <v>4435</v>
      </c>
      <c r="AC66" t="s">
        <v>2965</v>
      </c>
      <c r="AD66">
        <v>0</v>
      </c>
      <c r="AE66" t="s">
        <v>4485</v>
      </c>
      <c r="AF66" t="s">
        <v>4486</v>
      </c>
      <c r="AG66">
        <v>0</v>
      </c>
      <c r="AH66" t="s">
        <v>4479</v>
      </c>
      <c r="AI66" t="s">
        <v>4439</v>
      </c>
      <c r="AJ66">
        <v>0</v>
      </c>
      <c r="AK66">
        <v>0</v>
      </c>
      <c r="AL66">
        <v>0</v>
      </c>
      <c r="AM66">
        <v>0</v>
      </c>
      <c r="AN66">
        <v>0</v>
      </c>
      <c r="AO66" t="s">
        <v>2965</v>
      </c>
      <c r="AP66" t="s">
        <v>3423</v>
      </c>
      <c r="AQ66" t="s">
        <v>3423</v>
      </c>
      <c r="AR66" t="s">
        <v>4480</v>
      </c>
      <c r="AS66" t="s">
        <v>4484</v>
      </c>
    </row>
    <row r="67" spans="1:45" s="1415" customFormat="1" ht="17.25" customHeight="1">
      <c r="A67" s="1403"/>
      <c r="B67" s="1403"/>
      <c r="C67" s="1403"/>
      <c r="D67" s="1403"/>
      <c r="E67" s="1403" t="str">
        <f t="shared" si="0"/>
        <v>A02AA015 Pile Work Piling Work Reinforced Concrete Pile (Square Type)</v>
      </c>
      <c r="F67" s="1403" t="str">
        <f t="shared" si="1"/>
        <v>A02AA015-00007 Pile Work Piling Work Reinforced Concrete Pile (Square Type) Direct Driving     Including Pile Connection and Joint Welding Work  300 ≤ SIZE &lt;350</v>
      </c>
      <c r="G67" s="1404" t="str" cm="1">
        <f t="array" ref="G67:H67">_xlfn.TEXTSPLIT(I67,"-")</f>
        <v>A02AA015</v>
      </c>
      <c r="H67" s="1404" t="str">
        <v>00007</v>
      </c>
      <c r="I67" t="s">
        <v>4487</v>
      </c>
      <c r="J67" t="s">
        <v>4288</v>
      </c>
      <c r="K67" t="s">
        <v>4427</v>
      </c>
      <c r="L67" t="s">
        <v>4428</v>
      </c>
      <c r="M67" t="s">
        <v>4429</v>
      </c>
      <c r="N67" t="s">
        <v>4430</v>
      </c>
      <c r="O67" t="s">
        <v>4475</v>
      </c>
      <c r="P67" t="s">
        <v>4476</v>
      </c>
      <c r="Q67" t="s">
        <v>4433</v>
      </c>
      <c r="R67" t="s">
        <v>4434</v>
      </c>
      <c r="S67" t="s">
        <v>2965</v>
      </c>
      <c r="T67">
        <v>0</v>
      </c>
      <c r="U67" t="s">
        <v>2965</v>
      </c>
      <c r="V67">
        <v>0</v>
      </c>
      <c r="W67" t="s">
        <v>2965</v>
      </c>
      <c r="X67">
        <v>0</v>
      </c>
      <c r="Y67" t="s">
        <v>2965</v>
      </c>
      <c r="Z67">
        <v>0</v>
      </c>
      <c r="AA67" t="s">
        <v>4311</v>
      </c>
      <c r="AB67" t="s">
        <v>4435</v>
      </c>
      <c r="AC67" t="s">
        <v>2965</v>
      </c>
      <c r="AD67">
        <v>0</v>
      </c>
      <c r="AE67" t="s">
        <v>4488</v>
      </c>
      <c r="AF67" t="s">
        <v>4489</v>
      </c>
      <c r="AG67">
        <v>0</v>
      </c>
      <c r="AH67" t="s">
        <v>4479</v>
      </c>
      <c r="AI67" t="s">
        <v>4439</v>
      </c>
      <c r="AJ67">
        <v>0</v>
      </c>
      <c r="AK67">
        <v>0</v>
      </c>
      <c r="AL67">
        <v>0</v>
      </c>
      <c r="AM67">
        <v>0</v>
      </c>
      <c r="AN67">
        <v>0</v>
      </c>
      <c r="AO67" t="s">
        <v>2965</v>
      </c>
      <c r="AP67" t="s">
        <v>3423</v>
      </c>
      <c r="AQ67" t="s">
        <v>3423</v>
      </c>
      <c r="AR67" t="s">
        <v>4480</v>
      </c>
      <c r="AS67" t="s">
        <v>4487</v>
      </c>
    </row>
    <row r="68" spans="1:45" s="1415" customFormat="1" ht="17.25" customHeight="1">
      <c r="A68" s="1403"/>
      <c r="B68" s="1403"/>
      <c r="C68" s="1403"/>
      <c r="D68" s="1403"/>
      <c r="E68" s="1403" t="str">
        <f t="shared" si="0"/>
        <v>A02AA015 Pile Work Piling Work Reinforced Concrete Pile (Square Type)</v>
      </c>
      <c r="F68" s="1403" t="str">
        <f t="shared" si="1"/>
        <v>A02AA015-00008 Pile Work Piling Work Reinforced Concrete Pile (Square Type) Direct Driving     Including Pile Connection and Joint Welding Work  350 ≤ SIZE &lt;400</v>
      </c>
      <c r="G68" s="1404" t="str" cm="1">
        <f t="array" ref="G68:H68">_xlfn.TEXTSPLIT(I68,"-")</f>
        <v>A02AA015</v>
      </c>
      <c r="H68" s="1404" t="str">
        <v>00008</v>
      </c>
      <c r="I68" t="s">
        <v>4490</v>
      </c>
      <c r="J68" t="s">
        <v>4288</v>
      </c>
      <c r="K68" t="s">
        <v>4427</v>
      </c>
      <c r="L68" t="s">
        <v>4428</v>
      </c>
      <c r="M68" t="s">
        <v>4429</v>
      </c>
      <c r="N68" t="s">
        <v>4430</v>
      </c>
      <c r="O68" t="s">
        <v>4475</v>
      </c>
      <c r="P68" t="s">
        <v>4476</v>
      </c>
      <c r="Q68" t="s">
        <v>4433</v>
      </c>
      <c r="R68" t="s">
        <v>4434</v>
      </c>
      <c r="S68" t="s">
        <v>2965</v>
      </c>
      <c r="T68">
        <v>0</v>
      </c>
      <c r="U68" t="s">
        <v>2965</v>
      </c>
      <c r="V68">
        <v>0</v>
      </c>
      <c r="W68" t="s">
        <v>2965</v>
      </c>
      <c r="X68">
        <v>0</v>
      </c>
      <c r="Y68" t="s">
        <v>2965</v>
      </c>
      <c r="Z68">
        <v>0</v>
      </c>
      <c r="AA68" t="s">
        <v>4311</v>
      </c>
      <c r="AB68" t="s">
        <v>4435</v>
      </c>
      <c r="AC68" t="s">
        <v>2965</v>
      </c>
      <c r="AD68">
        <v>0</v>
      </c>
      <c r="AE68" t="s">
        <v>4491</v>
      </c>
      <c r="AF68" t="s">
        <v>4492</v>
      </c>
      <c r="AG68">
        <v>0</v>
      </c>
      <c r="AH68" t="s">
        <v>4479</v>
      </c>
      <c r="AI68" t="s">
        <v>4439</v>
      </c>
      <c r="AJ68">
        <v>0</v>
      </c>
      <c r="AK68">
        <v>0</v>
      </c>
      <c r="AL68">
        <v>0</v>
      </c>
      <c r="AM68">
        <v>0</v>
      </c>
      <c r="AN68">
        <v>0</v>
      </c>
      <c r="AO68" t="s">
        <v>2965</v>
      </c>
      <c r="AP68" t="s">
        <v>3423</v>
      </c>
      <c r="AQ68" t="s">
        <v>3423</v>
      </c>
      <c r="AR68" t="s">
        <v>4480</v>
      </c>
      <c r="AS68" t="s">
        <v>4490</v>
      </c>
    </row>
    <row r="69" spans="1:45" ht="17.25" customHeight="1">
      <c r="E69" s="1403" t="str">
        <f t="shared" si="0"/>
        <v>A02AA015 Pile Work Piling Work Reinforced Concrete Pile (Square Type)</v>
      </c>
      <c r="F69" s="1403" t="str">
        <f t="shared" si="1"/>
        <v>A02AA015-00009 Pile Work Piling Work Reinforced Concrete Pile (Square Type) Direct Driving     Including Pile Connection and Joint Welding Work  400 ≤ SIZE &lt;450</v>
      </c>
      <c r="G69" s="1404" t="str" cm="1">
        <f t="array" ref="G69:H69">_xlfn.TEXTSPLIT(I69,"-")</f>
        <v>A02AA015</v>
      </c>
      <c r="H69" s="1404" t="str">
        <v>00009</v>
      </c>
      <c r="I69" t="s">
        <v>4493</v>
      </c>
      <c r="J69" t="s">
        <v>4288</v>
      </c>
      <c r="K69" t="s">
        <v>4427</v>
      </c>
      <c r="L69" t="s">
        <v>4428</v>
      </c>
      <c r="M69" t="s">
        <v>4429</v>
      </c>
      <c r="N69" t="s">
        <v>4430</v>
      </c>
      <c r="O69" t="s">
        <v>4475</v>
      </c>
      <c r="P69" t="s">
        <v>4476</v>
      </c>
      <c r="Q69" t="s">
        <v>4433</v>
      </c>
      <c r="R69" t="s">
        <v>4434</v>
      </c>
      <c r="S69" t="s">
        <v>2965</v>
      </c>
      <c r="T69">
        <v>0</v>
      </c>
      <c r="U69" t="s">
        <v>2965</v>
      </c>
      <c r="V69">
        <v>0</v>
      </c>
      <c r="W69" t="s">
        <v>2965</v>
      </c>
      <c r="X69">
        <v>0</v>
      </c>
      <c r="Y69" t="s">
        <v>2965</v>
      </c>
      <c r="Z69">
        <v>0</v>
      </c>
      <c r="AA69" t="s">
        <v>4311</v>
      </c>
      <c r="AB69" t="s">
        <v>4435</v>
      </c>
      <c r="AC69" t="s">
        <v>2965</v>
      </c>
      <c r="AD69">
        <v>0</v>
      </c>
      <c r="AE69" t="s">
        <v>4429</v>
      </c>
      <c r="AF69" t="s">
        <v>4494</v>
      </c>
      <c r="AG69">
        <v>0</v>
      </c>
      <c r="AH69" t="s">
        <v>4479</v>
      </c>
      <c r="AI69" t="s">
        <v>4439</v>
      </c>
      <c r="AJ69">
        <v>0</v>
      </c>
      <c r="AK69">
        <v>0</v>
      </c>
      <c r="AL69">
        <v>0</v>
      </c>
      <c r="AM69">
        <v>0</v>
      </c>
      <c r="AN69">
        <v>0</v>
      </c>
      <c r="AO69" t="s">
        <v>2965</v>
      </c>
      <c r="AP69" t="s">
        <v>3423</v>
      </c>
      <c r="AQ69" t="s">
        <v>3423</v>
      </c>
      <c r="AR69" t="s">
        <v>4480</v>
      </c>
      <c r="AS69" t="s">
        <v>4493</v>
      </c>
    </row>
    <row r="70" spans="1:45" ht="17.25" customHeight="1">
      <c r="E70" s="1403" t="str">
        <f t="shared" si="0"/>
        <v>A02AA015 Pile Work Piling Work Reinforced Concrete Pile (Square Type)</v>
      </c>
      <c r="F70" s="1403" t="str">
        <f t="shared" si="1"/>
        <v>A02AA015-00010 Pile Work Piling Work Reinforced Concrete Pile (Square Type) Jacking     Including Pile Connection and Joint Welding Work  SIZE &lt;200</v>
      </c>
      <c r="G70" s="1404" t="str" cm="1">
        <f t="array" ref="G70:H70">_xlfn.TEXTSPLIT(I70,"-")</f>
        <v>A02AA015</v>
      </c>
      <c r="H70" s="1404" t="str">
        <v>00010</v>
      </c>
      <c r="I70" t="s">
        <v>4495</v>
      </c>
      <c r="J70" t="s">
        <v>4288</v>
      </c>
      <c r="K70" t="s">
        <v>4427</v>
      </c>
      <c r="L70" t="s">
        <v>4428</v>
      </c>
      <c r="M70" t="s">
        <v>4429</v>
      </c>
      <c r="N70" t="s">
        <v>4430</v>
      </c>
      <c r="O70" t="s">
        <v>4475</v>
      </c>
      <c r="P70" t="s">
        <v>4476</v>
      </c>
      <c r="Q70" t="s">
        <v>4451</v>
      </c>
      <c r="R70" t="s">
        <v>4452</v>
      </c>
      <c r="S70" t="s">
        <v>2965</v>
      </c>
      <c r="T70">
        <v>0</v>
      </c>
      <c r="U70" t="s">
        <v>2965</v>
      </c>
      <c r="V70">
        <v>0</v>
      </c>
      <c r="W70" t="s">
        <v>2965</v>
      </c>
      <c r="X70">
        <v>0</v>
      </c>
      <c r="Y70" t="s">
        <v>2965</v>
      </c>
      <c r="Z70">
        <v>0</v>
      </c>
      <c r="AA70" t="s">
        <v>4311</v>
      </c>
      <c r="AB70" t="s">
        <v>4435</v>
      </c>
      <c r="AC70" t="s">
        <v>2965</v>
      </c>
      <c r="AD70">
        <v>0</v>
      </c>
      <c r="AE70" t="s">
        <v>4477</v>
      </c>
      <c r="AF70" t="s">
        <v>4478</v>
      </c>
      <c r="AG70">
        <v>0</v>
      </c>
      <c r="AH70" t="s">
        <v>4479</v>
      </c>
      <c r="AI70" t="s">
        <v>4439</v>
      </c>
      <c r="AJ70">
        <v>0</v>
      </c>
      <c r="AK70">
        <v>0</v>
      </c>
      <c r="AL70">
        <v>0</v>
      </c>
      <c r="AM70">
        <v>0</v>
      </c>
      <c r="AN70">
        <v>0</v>
      </c>
      <c r="AO70" t="s">
        <v>2965</v>
      </c>
      <c r="AP70" t="s">
        <v>3423</v>
      </c>
      <c r="AQ70" t="s">
        <v>3423</v>
      </c>
      <c r="AR70" t="s">
        <v>4480</v>
      </c>
      <c r="AS70" t="s">
        <v>4495</v>
      </c>
    </row>
    <row r="71" spans="1:45" ht="17.25" customHeight="1">
      <c r="E71" s="1403" t="str">
        <f t="shared" si="0"/>
        <v>A02AA015 Pile Work Piling Work Reinforced Concrete Pile (Square Type)</v>
      </c>
      <c r="F71" s="1403" t="str">
        <f t="shared" si="1"/>
        <v>A02AA015-00011 Pile Work Piling Work Reinforced Concrete Pile (Square Type) Jacking     Including Pile Connection and Joint Welding Work  200 ≤ SIZE &lt;250</v>
      </c>
      <c r="G71" s="1404" t="str" cm="1">
        <f t="array" ref="G71:H71">_xlfn.TEXTSPLIT(I71,"-")</f>
        <v>A02AA015</v>
      </c>
      <c r="H71" s="1404" t="str">
        <v>00011</v>
      </c>
      <c r="I71" t="s">
        <v>4496</v>
      </c>
      <c r="J71" t="s">
        <v>4288</v>
      </c>
      <c r="K71" t="s">
        <v>4427</v>
      </c>
      <c r="L71" t="s">
        <v>4428</v>
      </c>
      <c r="M71" t="s">
        <v>4429</v>
      </c>
      <c r="N71" t="s">
        <v>4430</v>
      </c>
      <c r="O71" t="s">
        <v>4475</v>
      </c>
      <c r="P71" t="s">
        <v>4476</v>
      </c>
      <c r="Q71" t="s">
        <v>4451</v>
      </c>
      <c r="R71" t="s">
        <v>4452</v>
      </c>
      <c r="S71" t="s">
        <v>2965</v>
      </c>
      <c r="T71">
        <v>0</v>
      </c>
      <c r="U71" t="s">
        <v>2965</v>
      </c>
      <c r="V71">
        <v>0</v>
      </c>
      <c r="W71" t="s">
        <v>2965</v>
      </c>
      <c r="X71">
        <v>0</v>
      </c>
      <c r="Y71" t="s">
        <v>2965</v>
      </c>
      <c r="Z71">
        <v>0</v>
      </c>
      <c r="AA71" t="s">
        <v>4311</v>
      </c>
      <c r="AB71" t="s">
        <v>4435</v>
      </c>
      <c r="AC71" t="s">
        <v>2965</v>
      </c>
      <c r="AD71">
        <v>0</v>
      </c>
      <c r="AE71" t="s">
        <v>4482</v>
      </c>
      <c r="AF71" t="s">
        <v>4483</v>
      </c>
      <c r="AG71">
        <v>0</v>
      </c>
      <c r="AH71" t="s">
        <v>4479</v>
      </c>
      <c r="AI71" t="s">
        <v>4439</v>
      </c>
      <c r="AJ71">
        <v>0</v>
      </c>
      <c r="AK71">
        <v>0</v>
      </c>
      <c r="AL71">
        <v>0</v>
      </c>
      <c r="AM71">
        <v>0</v>
      </c>
      <c r="AN71">
        <v>0</v>
      </c>
      <c r="AO71" t="s">
        <v>2965</v>
      </c>
      <c r="AP71" t="s">
        <v>3423</v>
      </c>
      <c r="AQ71" t="s">
        <v>3423</v>
      </c>
      <c r="AR71" t="s">
        <v>4480</v>
      </c>
      <c r="AS71" t="s">
        <v>4496</v>
      </c>
    </row>
    <row r="72" spans="1:45" ht="17.25" customHeight="1">
      <c r="E72" s="1403" t="str">
        <f t="shared" ref="E72:E135" si="2">G72&amp;" "&amp;L72&amp;" "&amp;N72&amp;" "&amp;P72</f>
        <v>A02AA015 Pile Work Piling Work Reinforced Concrete Pile (Square Type)</v>
      </c>
      <c r="F72" s="1403" t="str">
        <f t="shared" si="1"/>
        <v>A02AA015-00012 Pile Work Piling Work Reinforced Concrete Pile (Square Type) Jacking     Including Pile Connection and Joint Welding Work  250 ≤ SIZE &lt;300</v>
      </c>
      <c r="G72" s="1404" t="str" cm="1">
        <f t="array" ref="G72:H72">_xlfn.TEXTSPLIT(I72,"-")</f>
        <v>A02AA015</v>
      </c>
      <c r="H72" s="1404" t="str">
        <v>00012</v>
      </c>
      <c r="I72" t="s">
        <v>4497</v>
      </c>
      <c r="J72" t="s">
        <v>4288</v>
      </c>
      <c r="K72" t="s">
        <v>4427</v>
      </c>
      <c r="L72" t="s">
        <v>4428</v>
      </c>
      <c r="M72" t="s">
        <v>4429</v>
      </c>
      <c r="N72" t="s">
        <v>4430</v>
      </c>
      <c r="O72" t="s">
        <v>4475</v>
      </c>
      <c r="P72" t="s">
        <v>4476</v>
      </c>
      <c r="Q72" t="s">
        <v>4451</v>
      </c>
      <c r="R72" t="s">
        <v>4452</v>
      </c>
      <c r="S72" t="s">
        <v>2965</v>
      </c>
      <c r="T72">
        <v>0</v>
      </c>
      <c r="U72" t="s">
        <v>2965</v>
      </c>
      <c r="V72">
        <v>0</v>
      </c>
      <c r="W72" t="s">
        <v>2965</v>
      </c>
      <c r="X72">
        <v>0</v>
      </c>
      <c r="Y72" t="s">
        <v>2965</v>
      </c>
      <c r="Z72">
        <v>0</v>
      </c>
      <c r="AA72" t="s">
        <v>4311</v>
      </c>
      <c r="AB72" t="s">
        <v>4435</v>
      </c>
      <c r="AC72" t="s">
        <v>2965</v>
      </c>
      <c r="AD72">
        <v>0</v>
      </c>
      <c r="AE72" t="s">
        <v>4485</v>
      </c>
      <c r="AF72" t="s">
        <v>4486</v>
      </c>
      <c r="AG72">
        <v>0</v>
      </c>
      <c r="AH72" t="s">
        <v>4479</v>
      </c>
      <c r="AI72" t="s">
        <v>4439</v>
      </c>
      <c r="AJ72">
        <v>0</v>
      </c>
      <c r="AK72">
        <v>0</v>
      </c>
      <c r="AL72">
        <v>0</v>
      </c>
      <c r="AM72">
        <v>0</v>
      </c>
      <c r="AN72">
        <v>0</v>
      </c>
      <c r="AO72" t="s">
        <v>2965</v>
      </c>
      <c r="AP72" t="s">
        <v>3423</v>
      </c>
      <c r="AQ72" t="s">
        <v>3423</v>
      </c>
      <c r="AR72" t="s">
        <v>4480</v>
      </c>
      <c r="AS72" t="s">
        <v>4497</v>
      </c>
    </row>
    <row r="73" spans="1:45" ht="17.25" customHeight="1">
      <c r="E73" s="1403" t="str">
        <f t="shared" si="2"/>
        <v>A02AA015 Pile Work Piling Work Reinforced Concrete Pile (Square Type)</v>
      </c>
      <c r="F73" s="1403" t="str">
        <f t="shared" ref="F73:F136" si="3">IF(I73=0,"",I73)&amp;" "&amp;IF(L73=0,"",L73)&amp;" "&amp;IF(N73=0,"",N73)&amp;" "&amp;IF(P73=0,"",P73)&amp;" "&amp;IF(R73=0,"",R73)&amp;" "&amp;IF(T73=0,"",T73)&amp;" "&amp;IF(V73=0,"",V73)&amp;" "&amp;IF(X73=0,"",X73)&amp;" "&amp;IF(Z73=0,"",Z73)&amp;" "&amp;IF(AB73=0,"",AB73)&amp;" "&amp;IF(AD73=0,"",AD73)&amp;" "&amp;IF(AF73=0,"",AF73)</f>
        <v>A02AA015-00013 Pile Work Piling Work Reinforced Concrete Pile (Square Type) Jacking     Including Pile Connection and Joint Welding Work  300 ≤ SIZE &lt;350</v>
      </c>
      <c r="G73" s="1404" t="str" cm="1">
        <f t="array" ref="G73:H73">_xlfn.TEXTSPLIT(I73,"-")</f>
        <v>A02AA015</v>
      </c>
      <c r="H73" s="1404" t="str">
        <v>00013</v>
      </c>
      <c r="I73" t="s">
        <v>4498</v>
      </c>
      <c r="J73" t="s">
        <v>4288</v>
      </c>
      <c r="K73" t="s">
        <v>4427</v>
      </c>
      <c r="L73" t="s">
        <v>4428</v>
      </c>
      <c r="M73" t="s">
        <v>4429</v>
      </c>
      <c r="N73" t="s">
        <v>4430</v>
      </c>
      <c r="O73" t="s">
        <v>4475</v>
      </c>
      <c r="P73" t="s">
        <v>4476</v>
      </c>
      <c r="Q73" t="s">
        <v>4451</v>
      </c>
      <c r="R73" t="s">
        <v>4452</v>
      </c>
      <c r="S73" t="s">
        <v>2965</v>
      </c>
      <c r="T73">
        <v>0</v>
      </c>
      <c r="U73" t="s">
        <v>2965</v>
      </c>
      <c r="V73">
        <v>0</v>
      </c>
      <c r="W73" t="s">
        <v>2965</v>
      </c>
      <c r="X73">
        <v>0</v>
      </c>
      <c r="Y73" t="s">
        <v>2965</v>
      </c>
      <c r="Z73">
        <v>0</v>
      </c>
      <c r="AA73" t="s">
        <v>4311</v>
      </c>
      <c r="AB73" t="s">
        <v>4435</v>
      </c>
      <c r="AC73" t="s">
        <v>2965</v>
      </c>
      <c r="AD73">
        <v>0</v>
      </c>
      <c r="AE73" t="s">
        <v>4488</v>
      </c>
      <c r="AF73" t="s">
        <v>4489</v>
      </c>
      <c r="AG73">
        <v>0</v>
      </c>
      <c r="AH73" t="s">
        <v>4479</v>
      </c>
      <c r="AI73" t="s">
        <v>4439</v>
      </c>
      <c r="AJ73">
        <v>0</v>
      </c>
      <c r="AK73">
        <v>0</v>
      </c>
      <c r="AL73">
        <v>0</v>
      </c>
      <c r="AM73">
        <v>0</v>
      </c>
      <c r="AN73">
        <v>0</v>
      </c>
      <c r="AO73" t="s">
        <v>2965</v>
      </c>
      <c r="AP73" t="s">
        <v>3423</v>
      </c>
      <c r="AQ73" t="s">
        <v>3423</v>
      </c>
      <c r="AR73" t="s">
        <v>4480</v>
      </c>
      <c r="AS73" t="s">
        <v>4498</v>
      </c>
    </row>
    <row r="74" spans="1:45" ht="17.25" customHeight="1">
      <c r="E74" s="1403" t="str">
        <f t="shared" si="2"/>
        <v>A02AA015 Pile Work Piling Work Reinforced Concrete Pile (Square Type)</v>
      </c>
      <c r="F74" s="1403" t="str">
        <f t="shared" si="3"/>
        <v>A02AA015-00014 Pile Work Piling Work Reinforced Concrete Pile (Square Type) Jacking     Including Pile Connection and Joint Welding Work  350 ≤ SIZE &lt;400</v>
      </c>
      <c r="G74" s="1404" t="str" cm="1">
        <f t="array" ref="G74:H74">_xlfn.TEXTSPLIT(I74,"-")</f>
        <v>A02AA015</v>
      </c>
      <c r="H74" s="1404" t="str">
        <v>00014</v>
      </c>
      <c r="I74" t="s">
        <v>4499</v>
      </c>
      <c r="J74" t="s">
        <v>4288</v>
      </c>
      <c r="K74" t="s">
        <v>4427</v>
      </c>
      <c r="L74" t="s">
        <v>4428</v>
      </c>
      <c r="M74" t="s">
        <v>4429</v>
      </c>
      <c r="N74" t="s">
        <v>4430</v>
      </c>
      <c r="O74" t="s">
        <v>4475</v>
      </c>
      <c r="P74" t="s">
        <v>4476</v>
      </c>
      <c r="Q74" t="s">
        <v>4451</v>
      </c>
      <c r="R74" t="s">
        <v>4452</v>
      </c>
      <c r="S74" t="s">
        <v>2965</v>
      </c>
      <c r="T74">
        <v>0</v>
      </c>
      <c r="U74" t="s">
        <v>2965</v>
      </c>
      <c r="V74">
        <v>0</v>
      </c>
      <c r="W74" t="s">
        <v>2965</v>
      </c>
      <c r="X74">
        <v>0</v>
      </c>
      <c r="Y74" t="s">
        <v>2965</v>
      </c>
      <c r="Z74">
        <v>0</v>
      </c>
      <c r="AA74" t="s">
        <v>4311</v>
      </c>
      <c r="AB74" t="s">
        <v>4435</v>
      </c>
      <c r="AC74" t="s">
        <v>2965</v>
      </c>
      <c r="AD74">
        <v>0</v>
      </c>
      <c r="AE74" t="s">
        <v>4491</v>
      </c>
      <c r="AF74" t="s">
        <v>4492</v>
      </c>
      <c r="AG74">
        <v>0</v>
      </c>
      <c r="AH74" t="s">
        <v>4479</v>
      </c>
      <c r="AI74" t="s">
        <v>4439</v>
      </c>
      <c r="AJ74">
        <v>0</v>
      </c>
      <c r="AK74">
        <v>0</v>
      </c>
      <c r="AL74">
        <v>0</v>
      </c>
      <c r="AM74">
        <v>0</v>
      </c>
      <c r="AN74">
        <v>0</v>
      </c>
      <c r="AO74" t="s">
        <v>2965</v>
      </c>
      <c r="AP74" t="s">
        <v>3423</v>
      </c>
      <c r="AQ74" t="s">
        <v>3423</v>
      </c>
      <c r="AR74" t="s">
        <v>4480</v>
      </c>
      <c r="AS74" t="s">
        <v>4499</v>
      </c>
    </row>
    <row r="75" spans="1:45" s="1416" customFormat="1" ht="17.25" customHeight="1">
      <c r="A75" s="1403"/>
      <c r="B75" s="1403"/>
      <c r="C75" s="1403"/>
      <c r="D75" s="1403"/>
      <c r="E75" s="1403" t="str">
        <f t="shared" si="2"/>
        <v>A02AA015 Pile Work Piling Work Reinforced Concrete Pile (Square Type)</v>
      </c>
      <c r="F75" s="1403" t="str">
        <f t="shared" si="3"/>
        <v>A02AA015-00015 Pile Work Piling Work Reinforced Concrete Pile (Square Type) Jacking     Including Pile Connection and Joint Welding Work  400 ≤ SIZE &lt;450</v>
      </c>
      <c r="G75" s="1404" t="str" cm="1">
        <f t="array" ref="G75:H75">_xlfn.TEXTSPLIT(I75,"-")</f>
        <v>A02AA015</v>
      </c>
      <c r="H75" s="1404" t="str">
        <v>00015</v>
      </c>
      <c r="I75" t="s">
        <v>4500</v>
      </c>
      <c r="J75" t="s">
        <v>4288</v>
      </c>
      <c r="K75" t="s">
        <v>4427</v>
      </c>
      <c r="L75" t="s">
        <v>4428</v>
      </c>
      <c r="M75" t="s">
        <v>4429</v>
      </c>
      <c r="N75" t="s">
        <v>4430</v>
      </c>
      <c r="O75" t="s">
        <v>4475</v>
      </c>
      <c r="P75" t="s">
        <v>4476</v>
      </c>
      <c r="Q75" t="s">
        <v>4451</v>
      </c>
      <c r="R75" t="s">
        <v>4452</v>
      </c>
      <c r="S75" t="s">
        <v>2965</v>
      </c>
      <c r="T75">
        <v>0</v>
      </c>
      <c r="U75" t="s">
        <v>2965</v>
      </c>
      <c r="V75">
        <v>0</v>
      </c>
      <c r="W75" t="s">
        <v>2965</v>
      </c>
      <c r="X75">
        <v>0</v>
      </c>
      <c r="Y75" t="s">
        <v>2965</v>
      </c>
      <c r="Z75">
        <v>0</v>
      </c>
      <c r="AA75" t="s">
        <v>4311</v>
      </c>
      <c r="AB75" t="s">
        <v>4435</v>
      </c>
      <c r="AC75" t="s">
        <v>2965</v>
      </c>
      <c r="AD75">
        <v>0</v>
      </c>
      <c r="AE75" t="s">
        <v>4429</v>
      </c>
      <c r="AF75" t="s">
        <v>4494</v>
      </c>
      <c r="AG75">
        <v>0</v>
      </c>
      <c r="AH75" t="s">
        <v>4479</v>
      </c>
      <c r="AI75" t="s">
        <v>4439</v>
      </c>
      <c r="AJ75">
        <v>0</v>
      </c>
      <c r="AK75">
        <v>0</v>
      </c>
      <c r="AL75">
        <v>0</v>
      </c>
      <c r="AM75">
        <v>0</v>
      </c>
      <c r="AN75">
        <v>0</v>
      </c>
      <c r="AO75" t="s">
        <v>2965</v>
      </c>
      <c r="AP75" t="s">
        <v>3423</v>
      </c>
      <c r="AQ75" t="s">
        <v>3423</v>
      </c>
      <c r="AR75" t="s">
        <v>4480</v>
      </c>
      <c r="AS75" t="s">
        <v>4500</v>
      </c>
    </row>
    <row r="76" spans="1:45" ht="17.25" customHeight="1">
      <c r="E76" s="1403" t="str">
        <f t="shared" si="2"/>
        <v>A02AA015 Pile Work Piling Work Reinforced Concrete Pile (Square Type)</v>
      </c>
      <c r="F76" s="1403" t="str">
        <f t="shared" si="3"/>
        <v>A02AA015-00016 Pile Work Piling Work Reinforced Concrete Pile (Square Type) Augering without Casing     Including Pile Connection and Joint Welding Work  SIZE &lt;200</v>
      </c>
      <c r="G76" s="1404" t="str" cm="1">
        <f t="array" ref="G76:H76">_xlfn.TEXTSPLIT(I76,"-")</f>
        <v>A02AA015</v>
      </c>
      <c r="H76" s="1404" t="str">
        <v>00016</v>
      </c>
      <c r="I76" t="s">
        <v>4501</v>
      </c>
      <c r="J76" t="s">
        <v>4288</v>
      </c>
      <c r="K76" t="s">
        <v>4427</v>
      </c>
      <c r="L76" t="s">
        <v>4428</v>
      </c>
      <c r="M76" t="s">
        <v>4429</v>
      </c>
      <c r="N76" t="s">
        <v>4430</v>
      </c>
      <c r="O76" t="s">
        <v>4475</v>
      </c>
      <c r="P76" t="s">
        <v>4476</v>
      </c>
      <c r="Q76" t="s">
        <v>4457</v>
      </c>
      <c r="R76" t="s">
        <v>4458</v>
      </c>
      <c r="S76" t="s">
        <v>2965</v>
      </c>
      <c r="T76">
        <v>0</v>
      </c>
      <c r="U76" t="s">
        <v>2965</v>
      </c>
      <c r="V76">
        <v>0</v>
      </c>
      <c r="W76" t="s">
        <v>2965</v>
      </c>
      <c r="X76">
        <v>0</v>
      </c>
      <c r="Y76" t="s">
        <v>2965</v>
      </c>
      <c r="Z76">
        <v>0</v>
      </c>
      <c r="AA76" t="s">
        <v>4311</v>
      </c>
      <c r="AB76" t="s">
        <v>4435</v>
      </c>
      <c r="AC76" t="s">
        <v>2965</v>
      </c>
      <c r="AD76">
        <v>0</v>
      </c>
      <c r="AE76" t="s">
        <v>4477</v>
      </c>
      <c r="AF76" t="s">
        <v>4478</v>
      </c>
      <c r="AG76">
        <v>0</v>
      </c>
      <c r="AH76" t="s">
        <v>4479</v>
      </c>
      <c r="AI76" t="s">
        <v>4439</v>
      </c>
      <c r="AJ76">
        <v>0</v>
      </c>
      <c r="AK76">
        <v>0</v>
      </c>
      <c r="AL76">
        <v>0</v>
      </c>
      <c r="AM76">
        <v>0</v>
      </c>
      <c r="AN76">
        <v>0</v>
      </c>
      <c r="AO76" t="s">
        <v>2965</v>
      </c>
      <c r="AP76" t="s">
        <v>3423</v>
      </c>
      <c r="AQ76" t="s">
        <v>3423</v>
      </c>
      <c r="AR76" t="s">
        <v>4480</v>
      </c>
      <c r="AS76" t="s">
        <v>4501</v>
      </c>
    </row>
    <row r="77" spans="1:45" ht="17.25" customHeight="1">
      <c r="E77" s="1403" t="str">
        <f t="shared" si="2"/>
        <v>A02AA015 Pile Work Piling Work Reinforced Concrete Pile (Square Type)</v>
      </c>
      <c r="F77" s="1403" t="str">
        <f t="shared" si="3"/>
        <v>A02AA015-00017 Pile Work Piling Work Reinforced Concrete Pile (Square Type) Augering without Casing     Including Pile Connection and Joint Welding Work  200 ≤ SIZE &lt;250</v>
      </c>
      <c r="G77" s="1404" t="str" cm="1">
        <f t="array" ref="G77:H77">_xlfn.TEXTSPLIT(I77,"-")</f>
        <v>A02AA015</v>
      </c>
      <c r="H77" s="1404" t="str">
        <v>00017</v>
      </c>
      <c r="I77" t="s">
        <v>4502</v>
      </c>
      <c r="J77" t="s">
        <v>4288</v>
      </c>
      <c r="K77" t="s">
        <v>4427</v>
      </c>
      <c r="L77" t="s">
        <v>4428</v>
      </c>
      <c r="M77" t="s">
        <v>4429</v>
      </c>
      <c r="N77" t="s">
        <v>4430</v>
      </c>
      <c r="O77" t="s">
        <v>4475</v>
      </c>
      <c r="P77" t="s">
        <v>4476</v>
      </c>
      <c r="Q77" t="s">
        <v>4457</v>
      </c>
      <c r="R77" t="s">
        <v>4458</v>
      </c>
      <c r="S77" t="s">
        <v>2965</v>
      </c>
      <c r="T77">
        <v>0</v>
      </c>
      <c r="U77" t="s">
        <v>2965</v>
      </c>
      <c r="V77">
        <v>0</v>
      </c>
      <c r="W77" t="s">
        <v>2965</v>
      </c>
      <c r="X77">
        <v>0</v>
      </c>
      <c r="Y77" t="s">
        <v>2965</v>
      </c>
      <c r="Z77">
        <v>0</v>
      </c>
      <c r="AA77" t="s">
        <v>4311</v>
      </c>
      <c r="AB77" t="s">
        <v>4435</v>
      </c>
      <c r="AC77" t="s">
        <v>2965</v>
      </c>
      <c r="AD77">
        <v>0</v>
      </c>
      <c r="AE77" t="s">
        <v>4482</v>
      </c>
      <c r="AF77" t="s">
        <v>4483</v>
      </c>
      <c r="AG77">
        <v>0</v>
      </c>
      <c r="AH77" t="s">
        <v>4479</v>
      </c>
      <c r="AI77" t="s">
        <v>4439</v>
      </c>
      <c r="AJ77">
        <v>0</v>
      </c>
      <c r="AK77">
        <v>0</v>
      </c>
      <c r="AL77">
        <v>0</v>
      </c>
      <c r="AM77">
        <v>0</v>
      </c>
      <c r="AN77">
        <v>0</v>
      </c>
      <c r="AO77" t="s">
        <v>2965</v>
      </c>
      <c r="AP77" t="s">
        <v>3423</v>
      </c>
      <c r="AQ77" t="s">
        <v>3423</v>
      </c>
      <c r="AR77" t="s">
        <v>4480</v>
      </c>
      <c r="AS77" t="s">
        <v>4502</v>
      </c>
    </row>
    <row r="78" spans="1:45" ht="17.25" customHeight="1">
      <c r="E78" s="1403" t="str">
        <f t="shared" si="2"/>
        <v>A02AA015 Pile Work Piling Work Reinforced Concrete Pile (Square Type)</v>
      </c>
      <c r="F78" s="1403" t="str">
        <f t="shared" si="3"/>
        <v>A02AA015-00018 Pile Work Piling Work Reinforced Concrete Pile (Square Type) Augering without Casing     Including Pile Connection and Joint Welding Work  250 ≤ SIZE &lt;300</v>
      </c>
      <c r="G78" s="1404" t="str" cm="1">
        <f t="array" ref="G78:H78">_xlfn.TEXTSPLIT(I78,"-")</f>
        <v>A02AA015</v>
      </c>
      <c r="H78" s="1404" t="str">
        <v>00018</v>
      </c>
      <c r="I78" t="s">
        <v>4503</v>
      </c>
      <c r="J78" t="s">
        <v>4288</v>
      </c>
      <c r="K78" t="s">
        <v>4427</v>
      </c>
      <c r="L78" t="s">
        <v>4428</v>
      </c>
      <c r="M78" t="s">
        <v>4429</v>
      </c>
      <c r="N78" t="s">
        <v>4430</v>
      </c>
      <c r="O78" t="s">
        <v>4475</v>
      </c>
      <c r="P78" t="s">
        <v>4476</v>
      </c>
      <c r="Q78" t="s">
        <v>4457</v>
      </c>
      <c r="R78" t="s">
        <v>4458</v>
      </c>
      <c r="S78" t="s">
        <v>2965</v>
      </c>
      <c r="T78">
        <v>0</v>
      </c>
      <c r="U78" t="s">
        <v>2965</v>
      </c>
      <c r="V78">
        <v>0</v>
      </c>
      <c r="W78" t="s">
        <v>2965</v>
      </c>
      <c r="X78">
        <v>0</v>
      </c>
      <c r="Y78" t="s">
        <v>2965</v>
      </c>
      <c r="Z78">
        <v>0</v>
      </c>
      <c r="AA78" t="s">
        <v>4311</v>
      </c>
      <c r="AB78" t="s">
        <v>4435</v>
      </c>
      <c r="AC78" t="s">
        <v>2965</v>
      </c>
      <c r="AD78">
        <v>0</v>
      </c>
      <c r="AE78" t="s">
        <v>4485</v>
      </c>
      <c r="AF78" t="s">
        <v>4486</v>
      </c>
      <c r="AG78">
        <v>0</v>
      </c>
      <c r="AH78" t="s">
        <v>4479</v>
      </c>
      <c r="AI78" t="s">
        <v>4439</v>
      </c>
      <c r="AJ78">
        <v>0</v>
      </c>
      <c r="AK78">
        <v>0</v>
      </c>
      <c r="AL78">
        <v>0</v>
      </c>
      <c r="AM78">
        <v>0</v>
      </c>
      <c r="AN78">
        <v>0</v>
      </c>
      <c r="AO78" t="s">
        <v>2965</v>
      </c>
      <c r="AP78" t="s">
        <v>3423</v>
      </c>
      <c r="AQ78" t="s">
        <v>3423</v>
      </c>
      <c r="AR78" t="s">
        <v>4480</v>
      </c>
      <c r="AS78" t="s">
        <v>4503</v>
      </c>
    </row>
    <row r="79" spans="1:45" ht="17.25" customHeight="1">
      <c r="E79" s="1403" t="str">
        <f t="shared" si="2"/>
        <v>A02AA015 Pile Work Piling Work Reinforced Concrete Pile (Square Type)</v>
      </c>
      <c r="F79" s="1403" t="str">
        <f t="shared" si="3"/>
        <v>A02AA015-00019 Pile Work Piling Work Reinforced Concrete Pile (Square Type) Augering without Casing     Including Pile Connection and Joint Welding Work  300 ≤ SIZE &lt;350</v>
      </c>
      <c r="G79" s="1404" t="str" cm="1">
        <f t="array" ref="G79:H79">_xlfn.TEXTSPLIT(I79,"-")</f>
        <v>A02AA015</v>
      </c>
      <c r="H79" s="1404" t="str">
        <v>00019</v>
      </c>
      <c r="I79" t="s">
        <v>4504</v>
      </c>
      <c r="J79" t="s">
        <v>4288</v>
      </c>
      <c r="K79" t="s">
        <v>4427</v>
      </c>
      <c r="L79" t="s">
        <v>4428</v>
      </c>
      <c r="M79" t="s">
        <v>4429</v>
      </c>
      <c r="N79" t="s">
        <v>4430</v>
      </c>
      <c r="O79" t="s">
        <v>4475</v>
      </c>
      <c r="P79" t="s">
        <v>4476</v>
      </c>
      <c r="Q79" t="s">
        <v>4457</v>
      </c>
      <c r="R79" t="s">
        <v>4458</v>
      </c>
      <c r="S79" t="s">
        <v>2965</v>
      </c>
      <c r="T79">
        <v>0</v>
      </c>
      <c r="U79" t="s">
        <v>2965</v>
      </c>
      <c r="V79">
        <v>0</v>
      </c>
      <c r="W79" t="s">
        <v>2965</v>
      </c>
      <c r="X79">
        <v>0</v>
      </c>
      <c r="Y79" t="s">
        <v>2965</v>
      </c>
      <c r="Z79">
        <v>0</v>
      </c>
      <c r="AA79" t="s">
        <v>4311</v>
      </c>
      <c r="AB79" t="s">
        <v>4435</v>
      </c>
      <c r="AC79" t="s">
        <v>2965</v>
      </c>
      <c r="AD79">
        <v>0</v>
      </c>
      <c r="AE79" t="s">
        <v>4488</v>
      </c>
      <c r="AF79" t="s">
        <v>4489</v>
      </c>
      <c r="AG79">
        <v>0</v>
      </c>
      <c r="AH79" t="s">
        <v>4479</v>
      </c>
      <c r="AI79" t="s">
        <v>4439</v>
      </c>
      <c r="AJ79">
        <v>0</v>
      </c>
      <c r="AK79">
        <v>0</v>
      </c>
      <c r="AL79">
        <v>0</v>
      </c>
      <c r="AM79">
        <v>0</v>
      </c>
      <c r="AN79">
        <v>0</v>
      </c>
      <c r="AO79" t="s">
        <v>2965</v>
      </c>
      <c r="AP79" t="s">
        <v>3423</v>
      </c>
      <c r="AQ79" t="s">
        <v>3423</v>
      </c>
      <c r="AR79" t="s">
        <v>4480</v>
      </c>
      <c r="AS79" t="s">
        <v>4504</v>
      </c>
    </row>
    <row r="80" spans="1:45" ht="17.25" customHeight="1">
      <c r="E80" s="1403" t="str">
        <f t="shared" si="2"/>
        <v>A02AA015 Pile Work Piling Work Reinforced Concrete Pile (Square Type)</v>
      </c>
      <c r="F80" s="1403" t="str">
        <f t="shared" si="3"/>
        <v>A02AA015-00020 Pile Work Piling Work Reinforced Concrete Pile (Square Type) Augering without Casing     Including Pile Connection and Joint Welding Work  350 ≤ SIZE &lt;400</v>
      </c>
      <c r="G80" s="1404" t="str" cm="1">
        <f t="array" ref="G80:H80">_xlfn.TEXTSPLIT(I80,"-")</f>
        <v>A02AA015</v>
      </c>
      <c r="H80" s="1404" t="str">
        <v>00020</v>
      </c>
      <c r="I80" t="s">
        <v>4505</v>
      </c>
      <c r="J80" t="s">
        <v>4288</v>
      </c>
      <c r="K80" t="s">
        <v>4427</v>
      </c>
      <c r="L80" t="s">
        <v>4428</v>
      </c>
      <c r="M80" t="s">
        <v>4429</v>
      </c>
      <c r="N80" t="s">
        <v>4430</v>
      </c>
      <c r="O80" t="s">
        <v>4475</v>
      </c>
      <c r="P80" t="s">
        <v>4476</v>
      </c>
      <c r="Q80" t="s">
        <v>4457</v>
      </c>
      <c r="R80" t="s">
        <v>4458</v>
      </c>
      <c r="S80" t="s">
        <v>2965</v>
      </c>
      <c r="T80">
        <v>0</v>
      </c>
      <c r="U80" t="s">
        <v>2965</v>
      </c>
      <c r="V80">
        <v>0</v>
      </c>
      <c r="W80" t="s">
        <v>2965</v>
      </c>
      <c r="X80">
        <v>0</v>
      </c>
      <c r="Y80" t="s">
        <v>2965</v>
      </c>
      <c r="Z80">
        <v>0</v>
      </c>
      <c r="AA80" t="s">
        <v>4311</v>
      </c>
      <c r="AB80" t="s">
        <v>4435</v>
      </c>
      <c r="AC80" t="s">
        <v>2965</v>
      </c>
      <c r="AD80">
        <v>0</v>
      </c>
      <c r="AE80" t="s">
        <v>4491</v>
      </c>
      <c r="AF80" t="s">
        <v>4492</v>
      </c>
      <c r="AG80">
        <v>0</v>
      </c>
      <c r="AH80" t="s">
        <v>4479</v>
      </c>
      <c r="AI80" t="s">
        <v>4439</v>
      </c>
      <c r="AJ80">
        <v>0</v>
      </c>
      <c r="AK80">
        <v>0</v>
      </c>
      <c r="AL80">
        <v>0</v>
      </c>
      <c r="AM80">
        <v>0</v>
      </c>
      <c r="AN80">
        <v>0</v>
      </c>
      <c r="AO80" t="s">
        <v>2965</v>
      </c>
      <c r="AP80" t="s">
        <v>3423</v>
      </c>
      <c r="AQ80" t="s">
        <v>3423</v>
      </c>
      <c r="AR80" t="s">
        <v>4480</v>
      </c>
      <c r="AS80" t="s">
        <v>4505</v>
      </c>
    </row>
    <row r="81" spans="1:45" ht="17.25" customHeight="1">
      <c r="E81" s="1403" t="str">
        <f t="shared" si="2"/>
        <v>A02AA015 Pile Work Piling Work Reinforced Concrete Pile (Square Type)</v>
      </c>
      <c r="F81" s="1403" t="str">
        <f t="shared" si="3"/>
        <v>A02AA015-00021 Pile Work Piling Work Reinforced Concrete Pile (Square Type) Augering without Casing     Including Pile Connection and Joint Welding Work  400 ≤ SIZE &lt;450</v>
      </c>
      <c r="G81" s="1404" t="str" cm="1">
        <f t="array" ref="G81:H81">_xlfn.TEXTSPLIT(I81,"-")</f>
        <v>A02AA015</v>
      </c>
      <c r="H81" s="1404" t="str">
        <v>00021</v>
      </c>
      <c r="I81" t="s">
        <v>4506</v>
      </c>
      <c r="J81" t="s">
        <v>4288</v>
      </c>
      <c r="K81" t="s">
        <v>4427</v>
      </c>
      <c r="L81" t="s">
        <v>4428</v>
      </c>
      <c r="M81" t="s">
        <v>4429</v>
      </c>
      <c r="N81" t="s">
        <v>4430</v>
      </c>
      <c r="O81" t="s">
        <v>4475</v>
      </c>
      <c r="P81" t="s">
        <v>4476</v>
      </c>
      <c r="Q81" t="s">
        <v>4457</v>
      </c>
      <c r="R81" t="s">
        <v>4458</v>
      </c>
      <c r="S81" t="s">
        <v>2965</v>
      </c>
      <c r="T81">
        <v>0</v>
      </c>
      <c r="U81" t="s">
        <v>2965</v>
      </c>
      <c r="V81">
        <v>0</v>
      </c>
      <c r="W81" t="s">
        <v>2965</v>
      </c>
      <c r="X81">
        <v>0</v>
      </c>
      <c r="Y81" t="s">
        <v>2965</v>
      </c>
      <c r="Z81">
        <v>0</v>
      </c>
      <c r="AA81" t="s">
        <v>4311</v>
      </c>
      <c r="AB81" t="s">
        <v>4435</v>
      </c>
      <c r="AC81" t="s">
        <v>2965</v>
      </c>
      <c r="AD81">
        <v>0</v>
      </c>
      <c r="AE81" t="s">
        <v>4429</v>
      </c>
      <c r="AF81" t="s">
        <v>4494</v>
      </c>
      <c r="AG81">
        <v>0</v>
      </c>
      <c r="AH81" t="s">
        <v>4479</v>
      </c>
      <c r="AI81" t="s">
        <v>4439</v>
      </c>
      <c r="AJ81">
        <v>0</v>
      </c>
      <c r="AK81">
        <v>0</v>
      </c>
      <c r="AL81">
        <v>0</v>
      </c>
      <c r="AM81">
        <v>0</v>
      </c>
      <c r="AN81">
        <v>0</v>
      </c>
      <c r="AO81" t="s">
        <v>2965</v>
      </c>
      <c r="AP81" t="s">
        <v>3423</v>
      </c>
      <c r="AQ81" t="s">
        <v>3423</v>
      </c>
      <c r="AR81" t="s">
        <v>4480</v>
      </c>
      <c r="AS81" t="s">
        <v>4506</v>
      </c>
    </row>
    <row r="82" spans="1:45" ht="17.25" customHeight="1">
      <c r="E82" s="1403" t="str">
        <f t="shared" si="2"/>
        <v>A02AA015 Pile Work Piling Work Reinforced Concrete Pile (Square Type)</v>
      </c>
      <c r="F82" s="1403" t="str">
        <f t="shared" si="3"/>
        <v>A02AA015-00022 Pile Work Piling Work Reinforced Concrete Pile (Square Type) Augering with Casing     Including Pile Connection and Joint Welding Work  SIZE &lt;200</v>
      </c>
      <c r="G82" s="1404" t="str" cm="1">
        <f t="array" ref="G82:H82">_xlfn.TEXTSPLIT(I82,"-")</f>
        <v>A02AA015</v>
      </c>
      <c r="H82" s="1404" t="str">
        <v>00022</v>
      </c>
      <c r="I82" t="s">
        <v>4507</v>
      </c>
      <c r="J82" t="s">
        <v>4288</v>
      </c>
      <c r="K82" t="s">
        <v>4427</v>
      </c>
      <c r="L82" t="s">
        <v>4428</v>
      </c>
      <c r="M82" t="s">
        <v>4429</v>
      </c>
      <c r="N82" t="s">
        <v>4430</v>
      </c>
      <c r="O82" t="s">
        <v>4475</v>
      </c>
      <c r="P82" t="s">
        <v>4476</v>
      </c>
      <c r="Q82" t="s">
        <v>4463</v>
      </c>
      <c r="R82" t="s">
        <v>4464</v>
      </c>
      <c r="S82" t="s">
        <v>2965</v>
      </c>
      <c r="T82">
        <v>0</v>
      </c>
      <c r="U82" t="s">
        <v>2965</v>
      </c>
      <c r="V82">
        <v>0</v>
      </c>
      <c r="W82" t="s">
        <v>2965</v>
      </c>
      <c r="X82">
        <v>0</v>
      </c>
      <c r="Y82" t="s">
        <v>2965</v>
      </c>
      <c r="Z82">
        <v>0</v>
      </c>
      <c r="AA82" t="s">
        <v>4311</v>
      </c>
      <c r="AB82" t="s">
        <v>4435</v>
      </c>
      <c r="AC82" t="s">
        <v>2965</v>
      </c>
      <c r="AD82">
        <v>0</v>
      </c>
      <c r="AE82" t="s">
        <v>4477</v>
      </c>
      <c r="AF82" t="s">
        <v>4478</v>
      </c>
      <c r="AG82">
        <v>0</v>
      </c>
      <c r="AH82" t="s">
        <v>4479</v>
      </c>
      <c r="AI82" t="s">
        <v>4439</v>
      </c>
      <c r="AJ82">
        <v>0</v>
      </c>
      <c r="AK82">
        <v>0</v>
      </c>
      <c r="AL82">
        <v>0</v>
      </c>
      <c r="AM82">
        <v>0</v>
      </c>
      <c r="AN82">
        <v>0</v>
      </c>
      <c r="AO82" t="s">
        <v>2965</v>
      </c>
      <c r="AP82" t="s">
        <v>3423</v>
      </c>
      <c r="AQ82" t="s">
        <v>3423</v>
      </c>
      <c r="AR82" t="s">
        <v>4480</v>
      </c>
      <c r="AS82" t="s">
        <v>4507</v>
      </c>
    </row>
    <row r="83" spans="1:45" ht="17.25" customHeight="1">
      <c r="E83" s="1403" t="str">
        <f t="shared" si="2"/>
        <v>A02AA015 Pile Work Piling Work Reinforced Concrete Pile (Square Type)</v>
      </c>
      <c r="F83" s="1403" t="str">
        <f t="shared" si="3"/>
        <v>A02AA015-00023 Pile Work Piling Work Reinforced Concrete Pile (Square Type) Augering with Casing     Including Pile Connection and Joint Welding Work  200 ≤ SIZE &lt;250</v>
      </c>
      <c r="G83" s="1404" t="str" cm="1">
        <f t="array" ref="G83:H83">_xlfn.TEXTSPLIT(I83,"-")</f>
        <v>A02AA015</v>
      </c>
      <c r="H83" s="1404" t="str">
        <v>00023</v>
      </c>
      <c r="I83" t="s">
        <v>4508</v>
      </c>
      <c r="J83" t="s">
        <v>4288</v>
      </c>
      <c r="K83" t="s">
        <v>4427</v>
      </c>
      <c r="L83" t="s">
        <v>4428</v>
      </c>
      <c r="M83" t="s">
        <v>4429</v>
      </c>
      <c r="N83" t="s">
        <v>4430</v>
      </c>
      <c r="O83" t="s">
        <v>4475</v>
      </c>
      <c r="P83" t="s">
        <v>4476</v>
      </c>
      <c r="Q83" t="s">
        <v>4463</v>
      </c>
      <c r="R83" t="s">
        <v>4464</v>
      </c>
      <c r="S83" t="s">
        <v>2965</v>
      </c>
      <c r="T83">
        <v>0</v>
      </c>
      <c r="U83" t="s">
        <v>2965</v>
      </c>
      <c r="V83">
        <v>0</v>
      </c>
      <c r="W83" t="s">
        <v>2965</v>
      </c>
      <c r="X83">
        <v>0</v>
      </c>
      <c r="Y83" t="s">
        <v>2965</v>
      </c>
      <c r="Z83">
        <v>0</v>
      </c>
      <c r="AA83" t="s">
        <v>4311</v>
      </c>
      <c r="AB83" t="s">
        <v>4435</v>
      </c>
      <c r="AC83" t="s">
        <v>2965</v>
      </c>
      <c r="AD83">
        <v>0</v>
      </c>
      <c r="AE83" t="s">
        <v>4482</v>
      </c>
      <c r="AF83" t="s">
        <v>4483</v>
      </c>
      <c r="AG83">
        <v>0</v>
      </c>
      <c r="AH83" t="s">
        <v>4479</v>
      </c>
      <c r="AI83" t="s">
        <v>4439</v>
      </c>
      <c r="AJ83">
        <v>0</v>
      </c>
      <c r="AK83">
        <v>0</v>
      </c>
      <c r="AL83">
        <v>0</v>
      </c>
      <c r="AM83">
        <v>0</v>
      </c>
      <c r="AN83">
        <v>0</v>
      </c>
      <c r="AO83" t="s">
        <v>2965</v>
      </c>
      <c r="AP83" t="s">
        <v>3423</v>
      </c>
      <c r="AQ83" t="s">
        <v>3423</v>
      </c>
      <c r="AR83" t="s">
        <v>4480</v>
      </c>
      <c r="AS83" t="s">
        <v>4508</v>
      </c>
    </row>
    <row r="84" spans="1:45" ht="17.25" customHeight="1">
      <c r="E84" s="1403" t="str">
        <f t="shared" si="2"/>
        <v>A02AA015 Pile Work Piling Work Reinforced Concrete Pile (Square Type)</v>
      </c>
      <c r="F84" s="1403" t="str">
        <f t="shared" si="3"/>
        <v>A02AA015-00024 Pile Work Piling Work Reinforced Concrete Pile (Square Type) Augering with Casing     Including Pile Connection and Joint Welding Work  250 ≤ SIZE &lt;300</v>
      </c>
      <c r="G84" s="1404" t="str" cm="1">
        <f t="array" ref="G84:H84">_xlfn.TEXTSPLIT(I84,"-")</f>
        <v>A02AA015</v>
      </c>
      <c r="H84" s="1404" t="str">
        <v>00024</v>
      </c>
      <c r="I84" t="s">
        <v>4509</v>
      </c>
      <c r="J84" t="s">
        <v>4288</v>
      </c>
      <c r="K84" t="s">
        <v>4427</v>
      </c>
      <c r="L84" t="s">
        <v>4428</v>
      </c>
      <c r="M84" t="s">
        <v>4429</v>
      </c>
      <c r="N84" t="s">
        <v>4430</v>
      </c>
      <c r="O84" t="s">
        <v>4475</v>
      </c>
      <c r="P84" t="s">
        <v>4476</v>
      </c>
      <c r="Q84" t="s">
        <v>4463</v>
      </c>
      <c r="R84" t="s">
        <v>4464</v>
      </c>
      <c r="S84" t="s">
        <v>2965</v>
      </c>
      <c r="T84">
        <v>0</v>
      </c>
      <c r="U84" t="s">
        <v>2965</v>
      </c>
      <c r="V84">
        <v>0</v>
      </c>
      <c r="W84" t="s">
        <v>2965</v>
      </c>
      <c r="X84">
        <v>0</v>
      </c>
      <c r="Y84" t="s">
        <v>2965</v>
      </c>
      <c r="Z84">
        <v>0</v>
      </c>
      <c r="AA84" t="s">
        <v>4311</v>
      </c>
      <c r="AB84" t="s">
        <v>4435</v>
      </c>
      <c r="AC84" t="s">
        <v>2965</v>
      </c>
      <c r="AD84">
        <v>0</v>
      </c>
      <c r="AE84" t="s">
        <v>4485</v>
      </c>
      <c r="AF84" t="s">
        <v>4486</v>
      </c>
      <c r="AG84">
        <v>0</v>
      </c>
      <c r="AH84" t="s">
        <v>4479</v>
      </c>
      <c r="AI84" t="s">
        <v>4439</v>
      </c>
      <c r="AJ84">
        <v>0</v>
      </c>
      <c r="AK84">
        <v>0</v>
      </c>
      <c r="AL84">
        <v>0</v>
      </c>
      <c r="AM84">
        <v>0</v>
      </c>
      <c r="AN84">
        <v>0</v>
      </c>
      <c r="AO84" t="s">
        <v>2965</v>
      </c>
      <c r="AP84" t="s">
        <v>3423</v>
      </c>
      <c r="AQ84" t="s">
        <v>3423</v>
      </c>
      <c r="AR84" t="s">
        <v>4480</v>
      </c>
      <c r="AS84" t="s">
        <v>4509</v>
      </c>
    </row>
    <row r="85" spans="1:45" ht="17.25" customHeight="1">
      <c r="E85" s="1403" t="str">
        <f t="shared" si="2"/>
        <v>A02AA015 Pile Work Piling Work Reinforced Concrete Pile (Square Type)</v>
      </c>
      <c r="F85" s="1403" t="str">
        <f t="shared" si="3"/>
        <v>A02AA015-00025 Pile Work Piling Work Reinforced Concrete Pile (Square Type) Augering with Casing     Including Pile Connection and Joint Welding Work  300 ≤ SIZE &lt;350</v>
      </c>
      <c r="G85" s="1404" t="str" cm="1">
        <f t="array" ref="G85:H85">_xlfn.TEXTSPLIT(I85,"-")</f>
        <v>A02AA015</v>
      </c>
      <c r="H85" s="1404" t="str">
        <v>00025</v>
      </c>
      <c r="I85" t="s">
        <v>4510</v>
      </c>
      <c r="J85" t="s">
        <v>4288</v>
      </c>
      <c r="K85" t="s">
        <v>4427</v>
      </c>
      <c r="L85" t="s">
        <v>4428</v>
      </c>
      <c r="M85" t="s">
        <v>4429</v>
      </c>
      <c r="N85" t="s">
        <v>4430</v>
      </c>
      <c r="O85" t="s">
        <v>4475</v>
      </c>
      <c r="P85" t="s">
        <v>4476</v>
      </c>
      <c r="Q85" t="s">
        <v>4463</v>
      </c>
      <c r="R85" t="s">
        <v>4464</v>
      </c>
      <c r="S85" t="s">
        <v>2965</v>
      </c>
      <c r="T85">
        <v>0</v>
      </c>
      <c r="U85" t="s">
        <v>2965</v>
      </c>
      <c r="V85">
        <v>0</v>
      </c>
      <c r="W85" t="s">
        <v>2965</v>
      </c>
      <c r="X85">
        <v>0</v>
      </c>
      <c r="Y85" t="s">
        <v>2965</v>
      </c>
      <c r="Z85">
        <v>0</v>
      </c>
      <c r="AA85" t="s">
        <v>4311</v>
      </c>
      <c r="AB85" t="s">
        <v>4435</v>
      </c>
      <c r="AC85" t="s">
        <v>2965</v>
      </c>
      <c r="AD85">
        <v>0</v>
      </c>
      <c r="AE85" t="s">
        <v>4488</v>
      </c>
      <c r="AF85" t="s">
        <v>4489</v>
      </c>
      <c r="AG85">
        <v>0</v>
      </c>
      <c r="AH85" t="s">
        <v>4479</v>
      </c>
      <c r="AI85" t="s">
        <v>4439</v>
      </c>
      <c r="AJ85">
        <v>0</v>
      </c>
      <c r="AK85">
        <v>0</v>
      </c>
      <c r="AL85">
        <v>0</v>
      </c>
      <c r="AM85">
        <v>0</v>
      </c>
      <c r="AN85">
        <v>0</v>
      </c>
      <c r="AO85" t="s">
        <v>2965</v>
      </c>
      <c r="AP85" t="s">
        <v>3423</v>
      </c>
      <c r="AQ85" t="s">
        <v>3423</v>
      </c>
      <c r="AR85" t="s">
        <v>4480</v>
      </c>
      <c r="AS85" t="s">
        <v>4510</v>
      </c>
    </row>
    <row r="86" spans="1:45" ht="17.25" customHeight="1">
      <c r="E86" s="1403" t="str">
        <f t="shared" si="2"/>
        <v>A02AA015 Pile Work Piling Work Reinforced Concrete Pile (Square Type)</v>
      </c>
      <c r="F86" s="1403" t="str">
        <f t="shared" si="3"/>
        <v>A02AA015-00026 Pile Work Piling Work Reinforced Concrete Pile (Square Type) Augering with Casing     Including Pile Connection and Joint Welding Work  350 ≤ SIZE &lt;400</v>
      </c>
      <c r="G86" s="1404" t="str" cm="1">
        <f t="array" ref="G86:H86">_xlfn.TEXTSPLIT(I86,"-")</f>
        <v>A02AA015</v>
      </c>
      <c r="H86" s="1404" t="str">
        <v>00026</v>
      </c>
      <c r="I86" t="s">
        <v>4511</v>
      </c>
      <c r="J86" t="s">
        <v>4288</v>
      </c>
      <c r="K86" t="s">
        <v>4427</v>
      </c>
      <c r="L86" t="s">
        <v>4428</v>
      </c>
      <c r="M86" t="s">
        <v>4429</v>
      </c>
      <c r="N86" t="s">
        <v>4430</v>
      </c>
      <c r="O86" t="s">
        <v>4475</v>
      </c>
      <c r="P86" t="s">
        <v>4476</v>
      </c>
      <c r="Q86" t="s">
        <v>4463</v>
      </c>
      <c r="R86" t="s">
        <v>4464</v>
      </c>
      <c r="S86" t="s">
        <v>2965</v>
      </c>
      <c r="T86">
        <v>0</v>
      </c>
      <c r="U86" t="s">
        <v>2965</v>
      </c>
      <c r="V86">
        <v>0</v>
      </c>
      <c r="W86" t="s">
        <v>2965</v>
      </c>
      <c r="X86">
        <v>0</v>
      </c>
      <c r="Y86" t="s">
        <v>2965</v>
      </c>
      <c r="Z86">
        <v>0</v>
      </c>
      <c r="AA86" t="s">
        <v>4311</v>
      </c>
      <c r="AB86" t="s">
        <v>4435</v>
      </c>
      <c r="AC86" t="s">
        <v>2965</v>
      </c>
      <c r="AD86">
        <v>0</v>
      </c>
      <c r="AE86" t="s">
        <v>4491</v>
      </c>
      <c r="AF86" t="s">
        <v>4492</v>
      </c>
      <c r="AG86">
        <v>0</v>
      </c>
      <c r="AH86" t="s">
        <v>4479</v>
      </c>
      <c r="AI86" t="s">
        <v>4439</v>
      </c>
      <c r="AJ86">
        <v>0</v>
      </c>
      <c r="AK86">
        <v>0</v>
      </c>
      <c r="AL86">
        <v>0</v>
      </c>
      <c r="AM86">
        <v>0</v>
      </c>
      <c r="AN86">
        <v>0</v>
      </c>
      <c r="AO86" t="s">
        <v>2965</v>
      </c>
      <c r="AP86" t="s">
        <v>3423</v>
      </c>
      <c r="AQ86" t="s">
        <v>3423</v>
      </c>
      <c r="AR86" t="s">
        <v>4480</v>
      </c>
      <c r="AS86" t="s">
        <v>4511</v>
      </c>
    </row>
    <row r="87" spans="1:45" ht="17.25" customHeight="1">
      <c r="E87" s="1403" t="str">
        <f t="shared" si="2"/>
        <v>A02AA015 Pile Work Piling Work Reinforced Concrete Pile (Square Type)</v>
      </c>
      <c r="F87" s="1403" t="str">
        <f t="shared" si="3"/>
        <v>A02AA015-00027 Pile Work Piling Work Reinforced Concrete Pile (Square Type) Augering with Casing     Including Pile Connection and Joint Welding Work  400 ≤ SIZE &lt;450</v>
      </c>
      <c r="G87" s="1404" t="str" cm="1">
        <f t="array" ref="G87:H87">_xlfn.TEXTSPLIT(I87,"-")</f>
        <v>A02AA015</v>
      </c>
      <c r="H87" s="1404" t="str">
        <v>00027</v>
      </c>
      <c r="I87" t="s">
        <v>4512</v>
      </c>
      <c r="J87" t="s">
        <v>4288</v>
      </c>
      <c r="K87" t="s">
        <v>4427</v>
      </c>
      <c r="L87" t="s">
        <v>4428</v>
      </c>
      <c r="M87" t="s">
        <v>4429</v>
      </c>
      <c r="N87" t="s">
        <v>4430</v>
      </c>
      <c r="O87" t="s">
        <v>4475</v>
      </c>
      <c r="P87" t="s">
        <v>4476</v>
      </c>
      <c r="Q87" t="s">
        <v>4463</v>
      </c>
      <c r="R87" t="s">
        <v>4464</v>
      </c>
      <c r="S87" t="s">
        <v>2965</v>
      </c>
      <c r="T87">
        <v>0</v>
      </c>
      <c r="U87" t="s">
        <v>2965</v>
      </c>
      <c r="V87">
        <v>0</v>
      </c>
      <c r="W87" t="s">
        <v>2965</v>
      </c>
      <c r="X87">
        <v>0</v>
      </c>
      <c r="Y87" t="s">
        <v>2965</v>
      </c>
      <c r="Z87">
        <v>0</v>
      </c>
      <c r="AA87" t="s">
        <v>4311</v>
      </c>
      <c r="AB87" t="s">
        <v>4435</v>
      </c>
      <c r="AC87" t="s">
        <v>2965</v>
      </c>
      <c r="AD87">
        <v>0</v>
      </c>
      <c r="AE87" t="s">
        <v>4429</v>
      </c>
      <c r="AF87" t="s">
        <v>4494</v>
      </c>
      <c r="AG87">
        <v>0</v>
      </c>
      <c r="AH87" t="s">
        <v>4479</v>
      </c>
      <c r="AI87" t="s">
        <v>4439</v>
      </c>
      <c r="AJ87">
        <v>0</v>
      </c>
      <c r="AK87">
        <v>0</v>
      </c>
      <c r="AL87">
        <v>0</v>
      </c>
      <c r="AM87">
        <v>0</v>
      </c>
      <c r="AN87">
        <v>0</v>
      </c>
      <c r="AO87" t="s">
        <v>2965</v>
      </c>
      <c r="AP87" t="s">
        <v>3423</v>
      </c>
      <c r="AQ87" t="s">
        <v>3423</v>
      </c>
      <c r="AR87" t="s">
        <v>4480</v>
      </c>
      <c r="AS87" t="s">
        <v>4512</v>
      </c>
    </row>
    <row r="88" spans="1:45" ht="17.25" customHeight="1">
      <c r="E88" s="1403" t="str">
        <f t="shared" si="2"/>
        <v>A02AA015 Pile Work Piling Work Reinforced Concrete Pile (Square Type)</v>
      </c>
      <c r="F88" s="1403" t="str">
        <f t="shared" si="3"/>
        <v>A02AA015-00028 Pile Work Piling Work Reinforced Concrete Pile (Square Type) Percussion Rotary Drilling with Casing     Including Pile Connection and Joint Welding Work  SIZE &lt;200</v>
      </c>
      <c r="G88" s="1404" t="str" cm="1">
        <f t="array" ref="G88:H88">_xlfn.TEXTSPLIT(I88,"-")</f>
        <v>A02AA015</v>
      </c>
      <c r="H88" s="1404" t="str">
        <v>00028</v>
      </c>
      <c r="I88" t="s">
        <v>4513</v>
      </c>
      <c r="J88" t="s">
        <v>4288</v>
      </c>
      <c r="K88" t="s">
        <v>4427</v>
      </c>
      <c r="L88" t="s">
        <v>4428</v>
      </c>
      <c r="M88" t="s">
        <v>4429</v>
      </c>
      <c r="N88" t="s">
        <v>4430</v>
      </c>
      <c r="O88" t="s">
        <v>4475</v>
      </c>
      <c r="P88" t="s">
        <v>4476</v>
      </c>
      <c r="Q88" t="s">
        <v>4469</v>
      </c>
      <c r="R88" t="s">
        <v>4470</v>
      </c>
      <c r="S88" t="s">
        <v>2965</v>
      </c>
      <c r="T88">
        <v>0</v>
      </c>
      <c r="U88" t="s">
        <v>2965</v>
      </c>
      <c r="V88">
        <v>0</v>
      </c>
      <c r="W88" t="s">
        <v>2965</v>
      </c>
      <c r="X88">
        <v>0</v>
      </c>
      <c r="Y88" t="s">
        <v>2965</v>
      </c>
      <c r="Z88">
        <v>0</v>
      </c>
      <c r="AA88" t="s">
        <v>4311</v>
      </c>
      <c r="AB88" t="s">
        <v>4435</v>
      </c>
      <c r="AC88" t="s">
        <v>2965</v>
      </c>
      <c r="AD88">
        <v>0</v>
      </c>
      <c r="AE88" t="s">
        <v>4477</v>
      </c>
      <c r="AF88" t="s">
        <v>4478</v>
      </c>
      <c r="AG88">
        <v>0</v>
      </c>
      <c r="AH88" t="s">
        <v>4479</v>
      </c>
      <c r="AI88" t="s">
        <v>4439</v>
      </c>
      <c r="AJ88">
        <v>0</v>
      </c>
      <c r="AK88">
        <v>0</v>
      </c>
      <c r="AL88">
        <v>0</v>
      </c>
      <c r="AM88">
        <v>0</v>
      </c>
      <c r="AN88">
        <v>0</v>
      </c>
      <c r="AO88" t="s">
        <v>2965</v>
      </c>
      <c r="AP88" t="s">
        <v>3423</v>
      </c>
      <c r="AQ88" t="s">
        <v>3423</v>
      </c>
      <c r="AR88" t="s">
        <v>4480</v>
      </c>
      <c r="AS88" t="s">
        <v>4513</v>
      </c>
    </row>
    <row r="89" spans="1:45" ht="17.25" customHeight="1">
      <c r="E89" s="1403" t="str">
        <f t="shared" si="2"/>
        <v>A02AA015 Pile Work Piling Work Reinforced Concrete Pile (Square Type)</v>
      </c>
      <c r="F89" s="1403" t="str">
        <f t="shared" si="3"/>
        <v>A02AA015-00029 Pile Work Piling Work Reinforced Concrete Pile (Square Type) Percussion Rotary Drilling with Casing     Including Pile Connection and Joint Welding Work  200 ≤ SIZE &lt;250</v>
      </c>
      <c r="G89" s="1404" t="str" cm="1">
        <f t="array" ref="G89:H89">_xlfn.TEXTSPLIT(I89,"-")</f>
        <v>A02AA015</v>
      </c>
      <c r="H89" s="1404" t="str">
        <v>00029</v>
      </c>
      <c r="I89" t="s">
        <v>4514</v>
      </c>
      <c r="J89" t="s">
        <v>4288</v>
      </c>
      <c r="K89" t="s">
        <v>4427</v>
      </c>
      <c r="L89" t="s">
        <v>4428</v>
      </c>
      <c r="M89" t="s">
        <v>4429</v>
      </c>
      <c r="N89" t="s">
        <v>4430</v>
      </c>
      <c r="O89" t="s">
        <v>4475</v>
      </c>
      <c r="P89" t="s">
        <v>4476</v>
      </c>
      <c r="Q89" t="s">
        <v>4469</v>
      </c>
      <c r="R89" t="s">
        <v>4470</v>
      </c>
      <c r="S89" t="s">
        <v>2965</v>
      </c>
      <c r="T89">
        <v>0</v>
      </c>
      <c r="U89" t="s">
        <v>2965</v>
      </c>
      <c r="V89">
        <v>0</v>
      </c>
      <c r="W89" t="s">
        <v>2965</v>
      </c>
      <c r="X89">
        <v>0</v>
      </c>
      <c r="Y89" t="s">
        <v>2965</v>
      </c>
      <c r="Z89">
        <v>0</v>
      </c>
      <c r="AA89" t="s">
        <v>4311</v>
      </c>
      <c r="AB89" t="s">
        <v>4435</v>
      </c>
      <c r="AC89" t="s">
        <v>2965</v>
      </c>
      <c r="AD89">
        <v>0</v>
      </c>
      <c r="AE89" t="s">
        <v>4482</v>
      </c>
      <c r="AF89" t="s">
        <v>4483</v>
      </c>
      <c r="AG89">
        <v>0</v>
      </c>
      <c r="AH89" t="s">
        <v>4479</v>
      </c>
      <c r="AI89" t="s">
        <v>4439</v>
      </c>
      <c r="AJ89">
        <v>0</v>
      </c>
      <c r="AK89">
        <v>0</v>
      </c>
      <c r="AL89">
        <v>0</v>
      </c>
      <c r="AM89">
        <v>0</v>
      </c>
      <c r="AN89">
        <v>0</v>
      </c>
      <c r="AO89" t="s">
        <v>2965</v>
      </c>
      <c r="AP89" t="s">
        <v>3423</v>
      </c>
      <c r="AQ89" t="s">
        <v>3423</v>
      </c>
      <c r="AR89" t="s">
        <v>4480</v>
      </c>
      <c r="AS89" t="s">
        <v>4514</v>
      </c>
    </row>
    <row r="90" spans="1:45" ht="17.25" customHeight="1">
      <c r="E90" s="1403" t="str">
        <f t="shared" si="2"/>
        <v>A02AA015 Pile Work Piling Work Reinforced Concrete Pile (Square Type)</v>
      </c>
      <c r="F90" s="1403" t="str">
        <f t="shared" si="3"/>
        <v>A02AA015-00030 Pile Work Piling Work Reinforced Concrete Pile (Square Type) Percussion Rotary Drilling with Casing     Including Pile Connection and Joint Welding Work  250 ≤ SIZE &lt;300</v>
      </c>
      <c r="G90" s="1404" t="str" cm="1">
        <f t="array" ref="G90:H90">_xlfn.TEXTSPLIT(I90,"-")</f>
        <v>A02AA015</v>
      </c>
      <c r="H90" s="1404" t="str">
        <v>00030</v>
      </c>
      <c r="I90" t="s">
        <v>4515</v>
      </c>
      <c r="J90" t="s">
        <v>4288</v>
      </c>
      <c r="K90" t="s">
        <v>4427</v>
      </c>
      <c r="L90" t="s">
        <v>4428</v>
      </c>
      <c r="M90" t="s">
        <v>4429</v>
      </c>
      <c r="N90" t="s">
        <v>4430</v>
      </c>
      <c r="O90" t="s">
        <v>4475</v>
      </c>
      <c r="P90" t="s">
        <v>4476</v>
      </c>
      <c r="Q90" t="s">
        <v>4469</v>
      </c>
      <c r="R90" t="s">
        <v>4470</v>
      </c>
      <c r="S90" t="s">
        <v>2965</v>
      </c>
      <c r="T90">
        <v>0</v>
      </c>
      <c r="U90" t="s">
        <v>2965</v>
      </c>
      <c r="V90">
        <v>0</v>
      </c>
      <c r="W90" t="s">
        <v>2965</v>
      </c>
      <c r="X90">
        <v>0</v>
      </c>
      <c r="Y90" t="s">
        <v>2965</v>
      </c>
      <c r="Z90">
        <v>0</v>
      </c>
      <c r="AA90" t="s">
        <v>4311</v>
      </c>
      <c r="AB90" t="s">
        <v>4435</v>
      </c>
      <c r="AC90" t="s">
        <v>2965</v>
      </c>
      <c r="AD90">
        <v>0</v>
      </c>
      <c r="AE90" t="s">
        <v>4485</v>
      </c>
      <c r="AF90" t="s">
        <v>4486</v>
      </c>
      <c r="AG90">
        <v>0</v>
      </c>
      <c r="AH90" t="s">
        <v>4479</v>
      </c>
      <c r="AI90" t="s">
        <v>4439</v>
      </c>
      <c r="AJ90">
        <v>0</v>
      </c>
      <c r="AK90">
        <v>0</v>
      </c>
      <c r="AL90">
        <v>0</v>
      </c>
      <c r="AM90">
        <v>0</v>
      </c>
      <c r="AN90">
        <v>0</v>
      </c>
      <c r="AO90" t="s">
        <v>2965</v>
      </c>
      <c r="AP90" t="s">
        <v>3423</v>
      </c>
      <c r="AQ90" t="s">
        <v>3423</v>
      </c>
      <c r="AR90" t="s">
        <v>4480</v>
      </c>
      <c r="AS90" t="s">
        <v>4515</v>
      </c>
    </row>
    <row r="91" spans="1:45" s="1416" customFormat="1" ht="17.25" customHeight="1">
      <c r="A91" s="1403"/>
      <c r="B91" s="1403"/>
      <c r="C91" s="1403"/>
      <c r="D91" s="1403"/>
      <c r="E91" s="1403" t="str">
        <f t="shared" si="2"/>
        <v>A02AA015 Pile Work Piling Work Reinforced Concrete Pile (Square Type)</v>
      </c>
      <c r="F91" s="1403" t="str">
        <f t="shared" si="3"/>
        <v>A02AA015-00031 Pile Work Piling Work Reinforced Concrete Pile (Square Type) Percussion Rotary Drilling with Casing     Including Pile Connection and Joint Welding Work  300 ≤ SIZE &lt;350</v>
      </c>
      <c r="G91" s="1404" t="str" cm="1">
        <f t="array" ref="G91:H91">_xlfn.TEXTSPLIT(I91,"-")</f>
        <v>A02AA015</v>
      </c>
      <c r="H91" s="1404" t="str">
        <v>00031</v>
      </c>
      <c r="I91" t="s">
        <v>4516</v>
      </c>
      <c r="J91" t="s">
        <v>4288</v>
      </c>
      <c r="K91" t="s">
        <v>4427</v>
      </c>
      <c r="L91" t="s">
        <v>4428</v>
      </c>
      <c r="M91" t="s">
        <v>4429</v>
      </c>
      <c r="N91" t="s">
        <v>4430</v>
      </c>
      <c r="O91" t="s">
        <v>4475</v>
      </c>
      <c r="P91" t="s">
        <v>4476</v>
      </c>
      <c r="Q91" t="s">
        <v>4469</v>
      </c>
      <c r="R91" t="s">
        <v>4470</v>
      </c>
      <c r="S91" t="s">
        <v>2965</v>
      </c>
      <c r="T91">
        <v>0</v>
      </c>
      <c r="U91" t="s">
        <v>2965</v>
      </c>
      <c r="V91">
        <v>0</v>
      </c>
      <c r="W91" t="s">
        <v>2965</v>
      </c>
      <c r="X91">
        <v>0</v>
      </c>
      <c r="Y91" t="s">
        <v>2965</v>
      </c>
      <c r="Z91">
        <v>0</v>
      </c>
      <c r="AA91" t="s">
        <v>4311</v>
      </c>
      <c r="AB91" t="s">
        <v>4435</v>
      </c>
      <c r="AC91" t="s">
        <v>2965</v>
      </c>
      <c r="AD91">
        <v>0</v>
      </c>
      <c r="AE91" t="s">
        <v>4488</v>
      </c>
      <c r="AF91" t="s">
        <v>4489</v>
      </c>
      <c r="AG91">
        <v>0</v>
      </c>
      <c r="AH91" t="s">
        <v>4479</v>
      </c>
      <c r="AI91" t="s">
        <v>4439</v>
      </c>
      <c r="AJ91">
        <v>0</v>
      </c>
      <c r="AK91">
        <v>0</v>
      </c>
      <c r="AL91">
        <v>0</v>
      </c>
      <c r="AM91">
        <v>0</v>
      </c>
      <c r="AN91">
        <v>0</v>
      </c>
      <c r="AO91" t="s">
        <v>2965</v>
      </c>
      <c r="AP91" t="s">
        <v>3423</v>
      </c>
      <c r="AQ91" t="s">
        <v>3423</v>
      </c>
      <c r="AR91" t="s">
        <v>4480</v>
      </c>
      <c r="AS91" t="s">
        <v>4516</v>
      </c>
    </row>
    <row r="92" spans="1:45" ht="17.25" customHeight="1">
      <c r="E92" s="1403" t="str">
        <f t="shared" si="2"/>
        <v>A02AA015 Pile Work Piling Work Reinforced Concrete Pile (Square Type)</v>
      </c>
      <c r="F92" s="1403" t="str">
        <f t="shared" si="3"/>
        <v>A02AA015-00032 Pile Work Piling Work Reinforced Concrete Pile (Square Type) Percussion Rotary Drilling with Casing     Including Pile Connection and Joint Welding Work  350 ≤ SIZE &lt;400</v>
      </c>
      <c r="G92" s="1404" t="str" cm="1">
        <f t="array" ref="G92:H92">_xlfn.TEXTSPLIT(I92,"-")</f>
        <v>A02AA015</v>
      </c>
      <c r="H92" s="1404" t="str">
        <v>00032</v>
      </c>
      <c r="I92" t="s">
        <v>4517</v>
      </c>
      <c r="J92" t="s">
        <v>4288</v>
      </c>
      <c r="K92" t="s">
        <v>4427</v>
      </c>
      <c r="L92" t="s">
        <v>4428</v>
      </c>
      <c r="M92" t="s">
        <v>4429</v>
      </c>
      <c r="N92" t="s">
        <v>4430</v>
      </c>
      <c r="O92" t="s">
        <v>4475</v>
      </c>
      <c r="P92" t="s">
        <v>4476</v>
      </c>
      <c r="Q92" t="s">
        <v>4469</v>
      </c>
      <c r="R92" t="s">
        <v>4470</v>
      </c>
      <c r="S92" t="s">
        <v>2965</v>
      </c>
      <c r="T92">
        <v>0</v>
      </c>
      <c r="U92" t="s">
        <v>2965</v>
      </c>
      <c r="V92">
        <v>0</v>
      </c>
      <c r="W92" t="s">
        <v>2965</v>
      </c>
      <c r="X92">
        <v>0</v>
      </c>
      <c r="Y92" t="s">
        <v>2965</v>
      </c>
      <c r="Z92">
        <v>0</v>
      </c>
      <c r="AA92" t="s">
        <v>4311</v>
      </c>
      <c r="AB92" t="s">
        <v>4435</v>
      </c>
      <c r="AC92" t="s">
        <v>2965</v>
      </c>
      <c r="AD92">
        <v>0</v>
      </c>
      <c r="AE92" t="s">
        <v>4491</v>
      </c>
      <c r="AF92" t="s">
        <v>4492</v>
      </c>
      <c r="AG92">
        <v>0</v>
      </c>
      <c r="AH92" t="s">
        <v>4479</v>
      </c>
      <c r="AI92" t="s">
        <v>4439</v>
      </c>
      <c r="AJ92">
        <v>0</v>
      </c>
      <c r="AK92">
        <v>0</v>
      </c>
      <c r="AL92">
        <v>0</v>
      </c>
      <c r="AM92">
        <v>0</v>
      </c>
      <c r="AN92">
        <v>0</v>
      </c>
      <c r="AO92" t="s">
        <v>2965</v>
      </c>
      <c r="AP92" t="s">
        <v>3423</v>
      </c>
      <c r="AQ92" t="s">
        <v>3423</v>
      </c>
      <c r="AR92" t="s">
        <v>4480</v>
      </c>
      <c r="AS92" t="s">
        <v>4517</v>
      </c>
    </row>
    <row r="93" spans="1:45" ht="17.25" customHeight="1">
      <c r="E93" s="1403" t="str">
        <f t="shared" si="2"/>
        <v>A02AA015 Pile Work Piling Work Reinforced Concrete Pile (Square Type)</v>
      </c>
      <c r="F93" s="1403" t="str">
        <f t="shared" si="3"/>
        <v>A02AA015-00033 Pile Work Piling Work Reinforced Concrete Pile (Square Type) Percussion Rotary Drilling with Casing     Including Pile Connection and Joint Welding Work  400 ≤ SIZE &lt;450</v>
      </c>
      <c r="G93" s="1404" t="str" cm="1">
        <f t="array" ref="G93:H93">_xlfn.TEXTSPLIT(I93,"-")</f>
        <v>A02AA015</v>
      </c>
      <c r="H93" s="1404" t="str">
        <v>00033</v>
      </c>
      <c r="I93" t="s">
        <v>4518</v>
      </c>
      <c r="J93" t="s">
        <v>4288</v>
      </c>
      <c r="K93" t="s">
        <v>4427</v>
      </c>
      <c r="L93" t="s">
        <v>4428</v>
      </c>
      <c r="M93" t="s">
        <v>4429</v>
      </c>
      <c r="N93" t="s">
        <v>4430</v>
      </c>
      <c r="O93" t="s">
        <v>4475</v>
      </c>
      <c r="P93" t="s">
        <v>4476</v>
      </c>
      <c r="Q93" t="s">
        <v>4469</v>
      </c>
      <c r="R93" t="s">
        <v>4470</v>
      </c>
      <c r="S93" t="s">
        <v>2965</v>
      </c>
      <c r="T93">
        <v>0</v>
      </c>
      <c r="U93" t="s">
        <v>2965</v>
      </c>
      <c r="V93">
        <v>0</v>
      </c>
      <c r="W93" t="s">
        <v>2965</v>
      </c>
      <c r="X93">
        <v>0</v>
      </c>
      <c r="Y93" t="s">
        <v>2965</v>
      </c>
      <c r="Z93">
        <v>0</v>
      </c>
      <c r="AA93" t="s">
        <v>4311</v>
      </c>
      <c r="AB93" t="s">
        <v>4435</v>
      </c>
      <c r="AC93" t="s">
        <v>2965</v>
      </c>
      <c r="AD93">
        <v>0</v>
      </c>
      <c r="AE93" t="s">
        <v>4429</v>
      </c>
      <c r="AF93" t="s">
        <v>4494</v>
      </c>
      <c r="AG93">
        <v>0</v>
      </c>
      <c r="AH93" t="s">
        <v>4479</v>
      </c>
      <c r="AI93" t="s">
        <v>4439</v>
      </c>
      <c r="AJ93">
        <v>0</v>
      </c>
      <c r="AK93">
        <v>0</v>
      </c>
      <c r="AL93">
        <v>0</v>
      </c>
      <c r="AM93">
        <v>0</v>
      </c>
      <c r="AN93">
        <v>0</v>
      </c>
      <c r="AO93" t="s">
        <v>2965</v>
      </c>
      <c r="AP93" t="s">
        <v>3423</v>
      </c>
      <c r="AQ93" t="s">
        <v>3423</v>
      </c>
      <c r="AR93" t="s">
        <v>4480</v>
      </c>
      <c r="AS93" t="s">
        <v>4518</v>
      </c>
    </row>
    <row r="94" spans="1:45" ht="17.25" customHeight="1">
      <c r="E94" s="1403" t="str">
        <f t="shared" si="2"/>
        <v>A02AA016 Pile Work Piling Work Pretensioned Concrete Pile (Type-A)</v>
      </c>
      <c r="F94" s="1403" t="str">
        <f t="shared" si="3"/>
        <v>A02AA016-00007 Pile Work Piling Work Pretensioned Concrete Pile (Type-A) Direct Driving     Including Pile Connection and Joint Welding Work  DIA&lt;400</v>
      </c>
      <c r="G94" s="1404" t="str" cm="1">
        <f t="array" ref="G94:H94">_xlfn.TEXTSPLIT(I94,"-")</f>
        <v>A02AA016</v>
      </c>
      <c r="H94" s="1404" t="str">
        <v>00007</v>
      </c>
      <c r="I94" t="s">
        <v>4519</v>
      </c>
      <c r="J94" t="s">
        <v>4288</v>
      </c>
      <c r="K94" t="s">
        <v>4427</v>
      </c>
      <c r="L94" t="s">
        <v>4428</v>
      </c>
      <c r="M94" t="s">
        <v>4429</v>
      </c>
      <c r="N94" t="s">
        <v>4430</v>
      </c>
      <c r="O94" t="s">
        <v>4520</v>
      </c>
      <c r="P94" t="s">
        <v>4521</v>
      </c>
      <c r="Q94" t="s">
        <v>4433</v>
      </c>
      <c r="R94" t="s">
        <v>4434</v>
      </c>
      <c r="S94" t="s">
        <v>2965</v>
      </c>
      <c r="T94">
        <v>0</v>
      </c>
      <c r="U94" t="s">
        <v>2965</v>
      </c>
      <c r="V94">
        <v>0</v>
      </c>
      <c r="W94" t="s">
        <v>2965</v>
      </c>
      <c r="X94">
        <v>0</v>
      </c>
      <c r="Y94" t="s">
        <v>2965</v>
      </c>
      <c r="Z94">
        <v>0</v>
      </c>
      <c r="AA94" t="s">
        <v>4311</v>
      </c>
      <c r="AB94" t="s">
        <v>4435</v>
      </c>
      <c r="AC94" t="s">
        <v>2965</v>
      </c>
      <c r="AD94">
        <v>0</v>
      </c>
      <c r="AE94" t="s">
        <v>4522</v>
      </c>
      <c r="AF94" t="s">
        <v>4523</v>
      </c>
      <c r="AG94">
        <v>0</v>
      </c>
      <c r="AH94" t="s">
        <v>4438</v>
      </c>
      <c r="AI94" t="s">
        <v>4439</v>
      </c>
      <c r="AJ94">
        <v>0</v>
      </c>
      <c r="AK94">
        <v>0</v>
      </c>
      <c r="AL94">
        <v>0</v>
      </c>
      <c r="AM94">
        <v>0</v>
      </c>
      <c r="AN94">
        <v>0</v>
      </c>
      <c r="AO94" t="s">
        <v>2965</v>
      </c>
      <c r="AP94" t="s">
        <v>3423</v>
      </c>
      <c r="AQ94" t="s">
        <v>3423</v>
      </c>
      <c r="AR94" t="s">
        <v>4524</v>
      </c>
      <c r="AS94" t="s">
        <v>4519</v>
      </c>
    </row>
    <row r="95" spans="1:45" ht="17.25" customHeight="1">
      <c r="E95" s="1403" t="str">
        <f t="shared" si="2"/>
        <v>A02AA016 Pile Work Piling Work Pretensioned Concrete Pile (Type-A)</v>
      </c>
      <c r="F95" s="1403" t="str">
        <f t="shared" si="3"/>
        <v>A02AA016-00008 Pile Work Piling Work Pretensioned Concrete Pile (Type-A) Direct Driving     Including Pile Connection and Joint Welding Work  400 ≤ DIA &lt;500</v>
      </c>
      <c r="G95" s="1404" t="str" cm="1">
        <f t="array" ref="G95:H95">_xlfn.TEXTSPLIT(I95,"-")</f>
        <v>A02AA016</v>
      </c>
      <c r="H95" s="1404" t="str">
        <v>00008</v>
      </c>
      <c r="I95" t="s">
        <v>4525</v>
      </c>
      <c r="J95" t="s">
        <v>4288</v>
      </c>
      <c r="K95" t="s">
        <v>4427</v>
      </c>
      <c r="L95" t="s">
        <v>4428</v>
      </c>
      <c r="M95" t="s">
        <v>4429</v>
      </c>
      <c r="N95" t="s">
        <v>4430</v>
      </c>
      <c r="O95" t="s">
        <v>4520</v>
      </c>
      <c r="P95" t="s">
        <v>4521</v>
      </c>
      <c r="Q95" t="s">
        <v>4433</v>
      </c>
      <c r="R95" t="s">
        <v>4434</v>
      </c>
      <c r="S95" t="s">
        <v>2965</v>
      </c>
      <c r="T95">
        <v>0</v>
      </c>
      <c r="U95" t="s">
        <v>2965</v>
      </c>
      <c r="V95">
        <v>0</v>
      </c>
      <c r="W95" t="s">
        <v>2965</v>
      </c>
      <c r="X95">
        <v>0</v>
      </c>
      <c r="Y95" t="s">
        <v>2965</v>
      </c>
      <c r="Z95">
        <v>0</v>
      </c>
      <c r="AA95" t="s">
        <v>4311</v>
      </c>
      <c r="AB95" t="s">
        <v>4435</v>
      </c>
      <c r="AC95" t="s">
        <v>2965</v>
      </c>
      <c r="AD95">
        <v>0</v>
      </c>
      <c r="AE95" t="s">
        <v>4526</v>
      </c>
      <c r="AF95" t="s">
        <v>4527</v>
      </c>
      <c r="AG95">
        <v>0</v>
      </c>
      <c r="AH95" t="s">
        <v>4438</v>
      </c>
      <c r="AI95" t="s">
        <v>4439</v>
      </c>
      <c r="AJ95">
        <v>0</v>
      </c>
      <c r="AK95">
        <v>0</v>
      </c>
      <c r="AL95">
        <v>0</v>
      </c>
      <c r="AM95">
        <v>0</v>
      </c>
      <c r="AN95">
        <v>0</v>
      </c>
      <c r="AO95" t="s">
        <v>2965</v>
      </c>
      <c r="AP95" t="s">
        <v>3423</v>
      </c>
      <c r="AQ95" t="s">
        <v>3423</v>
      </c>
      <c r="AR95" t="s">
        <v>4524</v>
      </c>
      <c r="AS95" t="s">
        <v>4525</v>
      </c>
    </row>
    <row r="96" spans="1:45" ht="17.25" customHeight="1">
      <c r="E96" s="1403" t="str">
        <f t="shared" si="2"/>
        <v>A02AA016 Pile Work Piling Work Pretensioned Concrete Pile (Type-A)</v>
      </c>
      <c r="F96" s="1403" t="str">
        <f t="shared" si="3"/>
        <v>A02AA016-00009 Pile Work Piling Work Pretensioned Concrete Pile (Type-A) Direct Driving     Including Pile Connection and Joint Welding Work  500 ≤ DIA &lt;600</v>
      </c>
      <c r="G96" s="1404" t="str" cm="1">
        <f t="array" ref="G96:H96">_xlfn.TEXTSPLIT(I96,"-")</f>
        <v>A02AA016</v>
      </c>
      <c r="H96" s="1404" t="str">
        <v>00009</v>
      </c>
      <c r="I96" t="s">
        <v>4528</v>
      </c>
      <c r="J96" t="s">
        <v>4288</v>
      </c>
      <c r="K96" t="s">
        <v>4427</v>
      </c>
      <c r="L96" t="s">
        <v>4428</v>
      </c>
      <c r="M96" t="s">
        <v>4429</v>
      </c>
      <c r="N96" t="s">
        <v>4430</v>
      </c>
      <c r="O96" t="s">
        <v>4520</v>
      </c>
      <c r="P96" t="s">
        <v>4521</v>
      </c>
      <c r="Q96" t="s">
        <v>4433</v>
      </c>
      <c r="R96" t="s">
        <v>4434</v>
      </c>
      <c r="S96" t="s">
        <v>2965</v>
      </c>
      <c r="T96">
        <v>0</v>
      </c>
      <c r="U96" t="s">
        <v>2965</v>
      </c>
      <c r="V96">
        <v>0</v>
      </c>
      <c r="W96" t="s">
        <v>2965</v>
      </c>
      <c r="X96">
        <v>0</v>
      </c>
      <c r="Y96" t="s">
        <v>2965</v>
      </c>
      <c r="Z96">
        <v>0</v>
      </c>
      <c r="AA96" t="s">
        <v>4311</v>
      </c>
      <c r="AB96" t="s">
        <v>4435</v>
      </c>
      <c r="AC96" t="s">
        <v>2965</v>
      </c>
      <c r="AD96">
        <v>0</v>
      </c>
      <c r="AE96" t="s">
        <v>4529</v>
      </c>
      <c r="AF96" t="s">
        <v>4530</v>
      </c>
      <c r="AG96">
        <v>0</v>
      </c>
      <c r="AH96" t="s">
        <v>4438</v>
      </c>
      <c r="AI96" t="s">
        <v>4439</v>
      </c>
      <c r="AJ96">
        <v>0</v>
      </c>
      <c r="AK96">
        <v>0</v>
      </c>
      <c r="AL96">
        <v>0</v>
      </c>
      <c r="AM96">
        <v>0</v>
      </c>
      <c r="AN96">
        <v>0</v>
      </c>
      <c r="AO96" t="s">
        <v>2965</v>
      </c>
      <c r="AP96" t="s">
        <v>3423</v>
      </c>
      <c r="AQ96" t="s">
        <v>3423</v>
      </c>
      <c r="AR96" t="s">
        <v>4524</v>
      </c>
      <c r="AS96" t="s">
        <v>4528</v>
      </c>
    </row>
    <row r="97" spans="5:45" ht="17.25" customHeight="1">
      <c r="E97" s="1403" t="str">
        <f t="shared" si="2"/>
        <v>A02AA016 Pile Work Piling Work Pretensioned Concrete Pile (Type-A)</v>
      </c>
      <c r="F97" s="1403" t="str">
        <f t="shared" si="3"/>
        <v>A02AA016-00010 Pile Work Piling Work Pretensioned Concrete Pile (Type-A) Direct Driving     Including Pile Connection and Joint Welding Work  600 ≤ DIA &lt;700</v>
      </c>
      <c r="G97" s="1404" t="str" cm="1">
        <f t="array" ref="G97:H97">_xlfn.TEXTSPLIT(I97,"-")</f>
        <v>A02AA016</v>
      </c>
      <c r="H97" s="1404" t="str">
        <v>00010</v>
      </c>
      <c r="I97" t="s">
        <v>4531</v>
      </c>
      <c r="J97" t="s">
        <v>4288</v>
      </c>
      <c r="K97" t="s">
        <v>4427</v>
      </c>
      <c r="L97" t="s">
        <v>4428</v>
      </c>
      <c r="M97" t="s">
        <v>4429</v>
      </c>
      <c r="N97" t="s">
        <v>4430</v>
      </c>
      <c r="O97" t="s">
        <v>4520</v>
      </c>
      <c r="P97" t="s">
        <v>4521</v>
      </c>
      <c r="Q97" t="s">
        <v>4433</v>
      </c>
      <c r="R97" t="s">
        <v>4434</v>
      </c>
      <c r="S97" t="s">
        <v>2965</v>
      </c>
      <c r="T97">
        <v>0</v>
      </c>
      <c r="U97" t="s">
        <v>2965</v>
      </c>
      <c r="V97">
        <v>0</v>
      </c>
      <c r="W97" t="s">
        <v>2965</v>
      </c>
      <c r="X97">
        <v>0</v>
      </c>
      <c r="Y97" t="s">
        <v>2965</v>
      </c>
      <c r="Z97">
        <v>0</v>
      </c>
      <c r="AA97" t="s">
        <v>4311</v>
      </c>
      <c r="AB97" t="s">
        <v>4435</v>
      </c>
      <c r="AC97" t="s">
        <v>2965</v>
      </c>
      <c r="AD97">
        <v>0</v>
      </c>
      <c r="AE97" t="s">
        <v>4532</v>
      </c>
      <c r="AF97" t="s">
        <v>4533</v>
      </c>
      <c r="AG97">
        <v>0</v>
      </c>
      <c r="AH97" t="s">
        <v>4438</v>
      </c>
      <c r="AI97" t="s">
        <v>4439</v>
      </c>
      <c r="AJ97">
        <v>0</v>
      </c>
      <c r="AK97">
        <v>0</v>
      </c>
      <c r="AL97">
        <v>0</v>
      </c>
      <c r="AM97">
        <v>0</v>
      </c>
      <c r="AN97">
        <v>0</v>
      </c>
      <c r="AO97" t="s">
        <v>2965</v>
      </c>
      <c r="AP97" t="s">
        <v>3423</v>
      </c>
      <c r="AQ97" t="s">
        <v>3423</v>
      </c>
      <c r="AR97" t="s">
        <v>4524</v>
      </c>
      <c r="AS97" t="s">
        <v>4531</v>
      </c>
    </row>
    <row r="98" spans="5:45" ht="17.25" customHeight="1">
      <c r="E98" s="1403" t="str">
        <f t="shared" si="2"/>
        <v>A02AA016 Pile Work Piling Work Pretensioned Concrete Pile (Type-A)</v>
      </c>
      <c r="F98" s="1403" t="str">
        <f t="shared" si="3"/>
        <v>A02AA016-00011 Pile Work Piling Work Pretensioned Concrete Pile (Type-A) Direct Driving     Including Pile Connection and Joint Welding Work  700 ≤ DIA &lt;800</v>
      </c>
      <c r="G98" s="1404" t="str" cm="1">
        <f t="array" ref="G98:H98">_xlfn.TEXTSPLIT(I98,"-")</f>
        <v>A02AA016</v>
      </c>
      <c r="H98" s="1404" t="str">
        <v>00011</v>
      </c>
      <c r="I98" t="s">
        <v>4534</v>
      </c>
      <c r="J98" t="s">
        <v>4288</v>
      </c>
      <c r="K98" t="s">
        <v>4427</v>
      </c>
      <c r="L98" t="s">
        <v>4428</v>
      </c>
      <c r="M98" t="s">
        <v>4429</v>
      </c>
      <c r="N98" t="s">
        <v>4430</v>
      </c>
      <c r="O98" t="s">
        <v>4520</v>
      </c>
      <c r="P98" t="s">
        <v>4521</v>
      </c>
      <c r="Q98" t="s">
        <v>4433</v>
      </c>
      <c r="R98" t="s">
        <v>4434</v>
      </c>
      <c r="S98" t="s">
        <v>2965</v>
      </c>
      <c r="T98">
        <v>0</v>
      </c>
      <c r="U98" t="s">
        <v>2965</v>
      </c>
      <c r="V98">
        <v>0</v>
      </c>
      <c r="W98" t="s">
        <v>2965</v>
      </c>
      <c r="X98">
        <v>0</v>
      </c>
      <c r="Y98" t="s">
        <v>2965</v>
      </c>
      <c r="Z98">
        <v>0</v>
      </c>
      <c r="AA98" t="s">
        <v>4311</v>
      </c>
      <c r="AB98" t="s">
        <v>4435</v>
      </c>
      <c r="AC98" t="s">
        <v>2965</v>
      </c>
      <c r="AD98">
        <v>0</v>
      </c>
      <c r="AE98" t="s">
        <v>4535</v>
      </c>
      <c r="AF98" t="s">
        <v>4536</v>
      </c>
      <c r="AG98">
        <v>0</v>
      </c>
      <c r="AH98" t="s">
        <v>4438</v>
      </c>
      <c r="AI98" t="s">
        <v>4439</v>
      </c>
      <c r="AJ98">
        <v>0</v>
      </c>
      <c r="AK98">
        <v>0</v>
      </c>
      <c r="AL98">
        <v>0</v>
      </c>
      <c r="AM98">
        <v>0</v>
      </c>
      <c r="AN98">
        <v>0</v>
      </c>
      <c r="AO98" t="s">
        <v>2965</v>
      </c>
      <c r="AP98" t="s">
        <v>3423</v>
      </c>
      <c r="AQ98" t="s">
        <v>3423</v>
      </c>
      <c r="AR98" t="s">
        <v>4524</v>
      </c>
      <c r="AS98" t="s">
        <v>4534</v>
      </c>
    </row>
    <row r="99" spans="5:45" ht="17.25" customHeight="1">
      <c r="E99" s="1403" t="str">
        <f t="shared" si="2"/>
        <v>A02AA016 Pile Work Piling Work Pretensioned Concrete Pile (Type-A)</v>
      </c>
      <c r="F99" s="1403" t="str">
        <f t="shared" si="3"/>
        <v>A02AA016-00012 Pile Work Piling Work Pretensioned Concrete Pile (Type-A) Direct Driving     Including Pile Connection and Joint Welding Work  800 ≤ DIA &lt;900</v>
      </c>
      <c r="G99" s="1404" t="str" cm="1">
        <f t="array" ref="G99:H99">_xlfn.TEXTSPLIT(I99,"-")</f>
        <v>A02AA016</v>
      </c>
      <c r="H99" s="1404" t="str">
        <v>00012</v>
      </c>
      <c r="I99" t="s">
        <v>4537</v>
      </c>
      <c r="J99" t="s">
        <v>4288</v>
      </c>
      <c r="K99" t="s">
        <v>4427</v>
      </c>
      <c r="L99" t="s">
        <v>4428</v>
      </c>
      <c r="M99" t="s">
        <v>4429</v>
      </c>
      <c r="N99" t="s">
        <v>4430</v>
      </c>
      <c r="O99" t="s">
        <v>4520</v>
      </c>
      <c r="P99" t="s">
        <v>4521</v>
      </c>
      <c r="Q99" t="s">
        <v>4433</v>
      </c>
      <c r="R99" t="s">
        <v>4434</v>
      </c>
      <c r="S99" t="s">
        <v>2965</v>
      </c>
      <c r="T99">
        <v>0</v>
      </c>
      <c r="U99" t="s">
        <v>2965</v>
      </c>
      <c r="V99">
        <v>0</v>
      </c>
      <c r="W99" t="s">
        <v>2965</v>
      </c>
      <c r="X99">
        <v>0</v>
      </c>
      <c r="Y99" t="s">
        <v>2965</v>
      </c>
      <c r="Z99">
        <v>0</v>
      </c>
      <c r="AA99" t="s">
        <v>4311</v>
      </c>
      <c r="AB99" t="s">
        <v>4435</v>
      </c>
      <c r="AC99" t="s">
        <v>2965</v>
      </c>
      <c r="AD99">
        <v>0</v>
      </c>
      <c r="AE99" t="s">
        <v>4538</v>
      </c>
      <c r="AF99" t="s">
        <v>4539</v>
      </c>
      <c r="AG99">
        <v>0</v>
      </c>
      <c r="AH99" t="s">
        <v>4438</v>
      </c>
      <c r="AI99" t="s">
        <v>4439</v>
      </c>
      <c r="AJ99">
        <v>0</v>
      </c>
      <c r="AK99">
        <v>0</v>
      </c>
      <c r="AL99">
        <v>0</v>
      </c>
      <c r="AM99">
        <v>0</v>
      </c>
      <c r="AN99">
        <v>0</v>
      </c>
      <c r="AO99" t="s">
        <v>2965</v>
      </c>
      <c r="AP99" t="s">
        <v>3423</v>
      </c>
      <c r="AQ99" t="s">
        <v>3423</v>
      </c>
      <c r="AR99" t="s">
        <v>4524</v>
      </c>
      <c r="AS99" t="s">
        <v>4537</v>
      </c>
    </row>
    <row r="100" spans="5:45" ht="17.25" customHeight="1">
      <c r="E100" s="1403" t="str">
        <f t="shared" si="2"/>
        <v>A02AA016 Pile Work Piling Work Pretensioned Concrete Pile (Type-A)</v>
      </c>
      <c r="F100" s="1403" t="str">
        <f t="shared" si="3"/>
        <v>A02AA016-00013 Pile Work Piling Work Pretensioned Concrete Pile (Type-A) Direct Driving     Including Pile Connection and Joint Welding Work  900 ≤ DIA &lt;1000</v>
      </c>
      <c r="G100" s="1404" t="str" cm="1">
        <f t="array" ref="G100:H100">_xlfn.TEXTSPLIT(I100,"-")</f>
        <v>A02AA016</v>
      </c>
      <c r="H100" s="1404" t="str">
        <v>00013</v>
      </c>
      <c r="I100" t="s">
        <v>4540</v>
      </c>
      <c r="J100" t="s">
        <v>4288</v>
      </c>
      <c r="K100" t="s">
        <v>4427</v>
      </c>
      <c r="L100" t="s">
        <v>4428</v>
      </c>
      <c r="M100" t="s">
        <v>4429</v>
      </c>
      <c r="N100" t="s">
        <v>4430</v>
      </c>
      <c r="O100" t="s">
        <v>4520</v>
      </c>
      <c r="P100" t="s">
        <v>4521</v>
      </c>
      <c r="Q100" t="s">
        <v>4433</v>
      </c>
      <c r="R100" t="s">
        <v>4434</v>
      </c>
      <c r="S100" t="s">
        <v>2965</v>
      </c>
      <c r="T100">
        <v>0</v>
      </c>
      <c r="U100" t="s">
        <v>2965</v>
      </c>
      <c r="V100">
        <v>0</v>
      </c>
      <c r="W100" t="s">
        <v>2965</v>
      </c>
      <c r="X100">
        <v>0</v>
      </c>
      <c r="Y100" t="s">
        <v>2965</v>
      </c>
      <c r="Z100">
        <v>0</v>
      </c>
      <c r="AA100" t="s">
        <v>4311</v>
      </c>
      <c r="AB100" t="s">
        <v>4435</v>
      </c>
      <c r="AC100" t="s">
        <v>2965</v>
      </c>
      <c r="AD100">
        <v>0</v>
      </c>
      <c r="AE100" t="s">
        <v>4541</v>
      </c>
      <c r="AF100" t="s">
        <v>4542</v>
      </c>
      <c r="AG100">
        <v>0</v>
      </c>
      <c r="AH100" t="s">
        <v>4438</v>
      </c>
      <c r="AI100" t="s">
        <v>4439</v>
      </c>
      <c r="AJ100">
        <v>0</v>
      </c>
      <c r="AK100">
        <v>0</v>
      </c>
      <c r="AL100">
        <v>0</v>
      </c>
      <c r="AM100">
        <v>0</v>
      </c>
      <c r="AN100">
        <v>0</v>
      </c>
      <c r="AO100" t="s">
        <v>2965</v>
      </c>
      <c r="AP100" t="s">
        <v>3423</v>
      </c>
      <c r="AQ100" t="s">
        <v>3423</v>
      </c>
      <c r="AR100" t="s">
        <v>4524</v>
      </c>
      <c r="AS100" t="s">
        <v>4540</v>
      </c>
    </row>
    <row r="101" spans="5:45" ht="17.25" customHeight="1">
      <c r="E101" s="1403" t="str">
        <f t="shared" si="2"/>
        <v>A02AA016 Pile Work Piling Work Pretensioned Concrete Pile (Type-A)</v>
      </c>
      <c r="F101" s="1403" t="str">
        <f t="shared" si="3"/>
        <v>A02AA016-00014 Pile Work Piling Work Pretensioned Concrete Pile (Type-A) Direct Driving     Including Pile Connection and Joint Welding Work  1000 ≤ DIA &lt;1200</v>
      </c>
      <c r="G101" s="1404" t="str" cm="1">
        <f t="array" ref="G101:H101">_xlfn.TEXTSPLIT(I101,"-")</f>
        <v>A02AA016</v>
      </c>
      <c r="H101" s="1404" t="str">
        <v>00014</v>
      </c>
      <c r="I101" t="s">
        <v>4543</v>
      </c>
      <c r="J101" t="s">
        <v>4288</v>
      </c>
      <c r="K101" t="s">
        <v>4427</v>
      </c>
      <c r="L101" t="s">
        <v>4428</v>
      </c>
      <c r="M101" t="s">
        <v>4429</v>
      </c>
      <c r="N101" t="s">
        <v>4430</v>
      </c>
      <c r="O101" t="s">
        <v>4520</v>
      </c>
      <c r="P101" t="s">
        <v>4521</v>
      </c>
      <c r="Q101" t="s">
        <v>4433</v>
      </c>
      <c r="R101" t="s">
        <v>4434</v>
      </c>
      <c r="S101" t="s">
        <v>2965</v>
      </c>
      <c r="T101">
        <v>0</v>
      </c>
      <c r="U101" t="s">
        <v>2965</v>
      </c>
      <c r="V101">
        <v>0</v>
      </c>
      <c r="W101" t="s">
        <v>2965</v>
      </c>
      <c r="X101">
        <v>0</v>
      </c>
      <c r="Y101" t="s">
        <v>2965</v>
      </c>
      <c r="Z101">
        <v>0</v>
      </c>
      <c r="AA101" t="s">
        <v>4311</v>
      </c>
      <c r="AB101" t="s">
        <v>4435</v>
      </c>
      <c r="AC101" t="s">
        <v>2965</v>
      </c>
      <c r="AD101">
        <v>0</v>
      </c>
      <c r="AE101" t="s">
        <v>4544</v>
      </c>
      <c r="AF101" t="s">
        <v>4545</v>
      </c>
      <c r="AG101">
        <v>0</v>
      </c>
      <c r="AH101" t="s">
        <v>4438</v>
      </c>
      <c r="AI101" t="s">
        <v>4439</v>
      </c>
      <c r="AJ101">
        <v>0</v>
      </c>
      <c r="AK101">
        <v>0</v>
      </c>
      <c r="AL101">
        <v>0</v>
      </c>
      <c r="AM101">
        <v>0</v>
      </c>
      <c r="AN101">
        <v>0</v>
      </c>
      <c r="AO101" t="s">
        <v>2965</v>
      </c>
      <c r="AP101" t="s">
        <v>3423</v>
      </c>
      <c r="AQ101" t="s">
        <v>3423</v>
      </c>
      <c r="AR101" t="s">
        <v>4524</v>
      </c>
      <c r="AS101" t="s">
        <v>4543</v>
      </c>
    </row>
    <row r="102" spans="5:45" ht="17.25" customHeight="1">
      <c r="E102" s="1403" t="str">
        <f t="shared" si="2"/>
        <v>A02AA016 Pile Work Piling Work Pretensioned Concrete Pile (Type-A)</v>
      </c>
      <c r="F102" s="1403" t="str">
        <f t="shared" si="3"/>
        <v>A02AA016-00015 Pile Work Piling Work Pretensioned Concrete Pile (Type-A) Jacking     Including Pile Connection and Joint Welding Work  DIA&lt;400</v>
      </c>
      <c r="G102" s="1404" t="str" cm="1">
        <f t="array" ref="G102:H102">_xlfn.TEXTSPLIT(I102,"-")</f>
        <v>A02AA016</v>
      </c>
      <c r="H102" s="1404" t="str">
        <v>00015</v>
      </c>
      <c r="I102" t="s">
        <v>4546</v>
      </c>
      <c r="J102" t="s">
        <v>4288</v>
      </c>
      <c r="K102" t="s">
        <v>4427</v>
      </c>
      <c r="L102" t="s">
        <v>4428</v>
      </c>
      <c r="M102" t="s">
        <v>4429</v>
      </c>
      <c r="N102" t="s">
        <v>4430</v>
      </c>
      <c r="O102" t="s">
        <v>4520</v>
      </c>
      <c r="P102" t="s">
        <v>4521</v>
      </c>
      <c r="Q102" t="s">
        <v>4451</v>
      </c>
      <c r="R102" t="s">
        <v>4452</v>
      </c>
      <c r="S102" t="s">
        <v>2965</v>
      </c>
      <c r="T102">
        <v>0</v>
      </c>
      <c r="U102" t="s">
        <v>2965</v>
      </c>
      <c r="V102">
        <v>0</v>
      </c>
      <c r="W102" t="s">
        <v>2965</v>
      </c>
      <c r="X102">
        <v>0</v>
      </c>
      <c r="Y102" t="s">
        <v>2965</v>
      </c>
      <c r="Z102">
        <v>0</v>
      </c>
      <c r="AA102" t="s">
        <v>4311</v>
      </c>
      <c r="AB102" t="s">
        <v>4435</v>
      </c>
      <c r="AC102" t="s">
        <v>2965</v>
      </c>
      <c r="AD102">
        <v>0</v>
      </c>
      <c r="AE102" t="s">
        <v>4522</v>
      </c>
      <c r="AF102" t="s">
        <v>4523</v>
      </c>
      <c r="AG102">
        <v>0</v>
      </c>
      <c r="AH102" t="s">
        <v>4438</v>
      </c>
      <c r="AI102" t="s">
        <v>4439</v>
      </c>
      <c r="AJ102">
        <v>0</v>
      </c>
      <c r="AK102">
        <v>0</v>
      </c>
      <c r="AL102">
        <v>0</v>
      </c>
      <c r="AM102">
        <v>0</v>
      </c>
      <c r="AN102">
        <v>0</v>
      </c>
      <c r="AO102" t="s">
        <v>2965</v>
      </c>
      <c r="AP102" t="s">
        <v>3423</v>
      </c>
      <c r="AQ102" t="s">
        <v>3423</v>
      </c>
      <c r="AR102" t="s">
        <v>4524</v>
      </c>
      <c r="AS102" t="s">
        <v>4546</v>
      </c>
    </row>
    <row r="103" spans="5:45" ht="17.25" customHeight="1">
      <c r="E103" s="1403" t="str">
        <f t="shared" si="2"/>
        <v>A02AA016 Pile Work Piling Work Pretensioned Concrete Pile (Type-A)</v>
      </c>
      <c r="F103" s="1403" t="str">
        <f t="shared" si="3"/>
        <v>A02AA016-00016 Pile Work Piling Work Pretensioned Concrete Pile (Type-A) Jacking     Including Pile Connection and Joint Welding Work  400 ≤ DIA &lt;500</v>
      </c>
      <c r="G103" s="1404" t="str" cm="1">
        <f t="array" ref="G103:H103">_xlfn.TEXTSPLIT(I103,"-")</f>
        <v>A02AA016</v>
      </c>
      <c r="H103" s="1404" t="str">
        <v>00016</v>
      </c>
      <c r="I103" t="s">
        <v>4547</v>
      </c>
      <c r="J103" t="s">
        <v>4288</v>
      </c>
      <c r="K103" t="s">
        <v>4427</v>
      </c>
      <c r="L103" t="s">
        <v>4428</v>
      </c>
      <c r="M103" t="s">
        <v>4429</v>
      </c>
      <c r="N103" t="s">
        <v>4430</v>
      </c>
      <c r="O103" t="s">
        <v>4520</v>
      </c>
      <c r="P103" t="s">
        <v>4521</v>
      </c>
      <c r="Q103" t="s">
        <v>4451</v>
      </c>
      <c r="R103" t="s">
        <v>4452</v>
      </c>
      <c r="S103" t="s">
        <v>2965</v>
      </c>
      <c r="T103">
        <v>0</v>
      </c>
      <c r="U103" t="s">
        <v>2965</v>
      </c>
      <c r="V103">
        <v>0</v>
      </c>
      <c r="W103" t="s">
        <v>2965</v>
      </c>
      <c r="X103">
        <v>0</v>
      </c>
      <c r="Y103" t="s">
        <v>2965</v>
      </c>
      <c r="Z103">
        <v>0</v>
      </c>
      <c r="AA103" t="s">
        <v>4311</v>
      </c>
      <c r="AB103" t="s">
        <v>4435</v>
      </c>
      <c r="AC103" t="s">
        <v>2965</v>
      </c>
      <c r="AD103">
        <v>0</v>
      </c>
      <c r="AE103" t="s">
        <v>4526</v>
      </c>
      <c r="AF103" t="s">
        <v>4527</v>
      </c>
      <c r="AG103">
        <v>0</v>
      </c>
      <c r="AH103" t="s">
        <v>4438</v>
      </c>
      <c r="AI103" t="s">
        <v>4439</v>
      </c>
      <c r="AJ103">
        <v>0</v>
      </c>
      <c r="AK103">
        <v>0</v>
      </c>
      <c r="AL103">
        <v>0</v>
      </c>
      <c r="AM103">
        <v>0</v>
      </c>
      <c r="AN103">
        <v>0</v>
      </c>
      <c r="AO103" t="s">
        <v>2965</v>
      </c>
      <c r="AP103" t="s">
        <v>3423</v>
      </c>
      <c r="AQ103" t="s">
        <v>3423</v>
      </c>
      <c r="AR103" t="s">
        <v>4524</v>
      </c>
      <c r="AS103" t="s">
        <v>4547</v>
      </c>
    </row>
    <row r="104" spans="5:45" ht="17.25" customHeight="1">
      <c r="E104" s="1403" t="str">
        <f t="shared" si="2"/>
        <v>A02AA016 Pile Work Piling Work Pretensioned Concrete Pile (Type-A)</v>
      </c>
      <c r="F104" s="1403" t="str">
        <f t="shared" si="3"/>
        <v>A02AA016-00017 Pile Work Piling Work Pretensioned Concrete Pile (Type-A) Jacking     Including Pile Connection and Joint Welding Work  500 ≤ DIA &lt;600</v>
      </c>
      <c r="G104" s="1404" t="str" cm="1">
        <f t="array" ref="G104:H104">_xlfn.TEXTSPLIT(I104,"-")</f>
        <v>A02AA016</v>
      </c>
      <c r="H104" s="1404" t="str">
        <v>00017</v>
      </c>
      <c r="I104" t="s">
        <v>4548</v>
      </c>
      <c r="J104" t="s">
        <v>4288</v>
      </c>
      <c r="K104" t="s">
        <v>4427</v>
      </c>
      <c r="L104" t="s">
        <v>4428</v>
      </c>
      <c r="M104" t="s">
        <v>4429</v>
      </c>
      <c r="N104" t="s">
        <v>4430</v>
      </c>
      <c r="O104" t="s">
        <v>4520</v>
      </c>
      <c r="P104" t="s">
        <v>4521</v>
      </c>
      <c r="Q104" t="s">
        <v>4451</v>
      </c>
      <c r="R104" t="s">
        <v>4452</v>
      </c>
      <c r="S104" t="s">
        <v>2965</v>
      </c>
      <c r="T104">
        <v>0</v>
      </c>
      <c r="U104" t="s">
        <v>2965</v>
      </c>
      <c r="V104">
        <v>0</v>
      </c>
      <c r="W104" t="s">
        <v>2965</v>
      </c>
      <c r="X104">
        <v>0</v>
      </c>
      <c r="Y104" t="s">
        <v>2965</v>
      </c>
      <c r="Z104">
        <v>0</v>
      </c>
      <c r="AA104" t="s">
        <v>4311</v>
      </c>
      <c r="AB104" t="s">
        <v>4435</v>
      </c>
      <c r="AC104" t="s">
        <v>2965</v>
      </c>
      <c r="AD104">
        <v>0</v>
      </c>
      <c r="AE104" t="s">
        <v>4529</v>
      </c>
      <c r="AF104" t="s">
        <v>4530</v>
      </c>
      <c r="AG104">
        <v>0</v>
      </c>
      <c r="AH104" t="s">
        <v>4438</v>
      </c>
      <c r="AI104" t="s">
        <v>4439</v>
      </c>
      <c r="AJ104">
        <v>0</v>
      </c>
      <c r="AK104">
        <v>0</v>
      </c>
      <c r="AL104">
        <v>0</v>
      </c>
      <c r="AM104">
        <v>0</v>
      </c>
      <c r="AN104">
        <v>0</v>
      </c>
      <c r="AO104" t="s">
        <v>2965</v>
      </c>
      <c r="AP104" t="s">
        <v>3423</v>
      </c>
      <c r="AQ104" t="s">
        <v>3423</v>
      </c>
      <c r="AR104" t="s">
        <v>4524</v>
      </c>
      <c r="AS104" t="s">
        <v>4548</v>
      </c>
    </row>
    <row r="105" spans="5:45" ht="17.25" customHeight="1">
      <c r="E105" s="1403" t="str">
        <f t="shared" si="2"/>
        <v>A02AA016 Pile Work Piling Work Pretensioned Concrete Pile (Type-A)</v>
      </c>
      <c r="F105" s="1403" t="str">
        <f t="shared" si="3"/>
        <v>A02AA016-00018 Pile Work Piling Work Pretensioned Concrete Pile (Type-A) Jacking     Including Pile Connection and Joint Welding Work  600 ≤ DIA &lt;700</v>
      </c>
      <c r="G105" s="1404" t="str" cm="1">
        <f t="array" ref="G105:H105">_xlfn.TEXTSPLIT(I105,"-")</f>
        <v>A02AA016</v>
      </c>
      <c r="H105" s="1404" t="str">
        <v>00018</v>
      </c>
      <c r="I105" t="s">
        <v>4549</v>
      </c>
      <c r="J105" t="s">
        <v>4288</v>
      </c>
      <c r="K105" t="s">
        <v>4427</v>
      </c>
      <c r="L105" t="s">
        <v>4428</v>
      </c>
      <c r="M105" t="s">
        <v>4429</v>
      </c>
      <c r="N105" t="s">
        <v>4430</v>
      </c>
      <c r="O105" t="s">
        <v>4520</v>
      </c>
      <c r="P105" t="s">
        <v>4521</v>
      </c>
      <c r="Q105" t="s">
        <v>4451</v>
      </c>
      <c r="R105" t="s">
        <v>4452</v>
      </c>
      <c r="S105" t="s">
        <v>2965</v>
      </c>
      <c r="T105">
        <v>0</v>
      </c>
      <c r="U105" t="s">
        <v>2965</v>
      </c>
      <c r="V105">
        <v>0</v>
      </c>
      <c r="W105" t="s">
        <v>2965</v>
      </c>
      <c r="X105">
        <v>0</v>
      </c>
      <c r="Y105" t="s">
        <v>2965</v>
      </c>
      <c r="Z105">
        <v>0</v>
      </c>
      <c r="AA105" t="s">
        <v>4311</v>
      </c>
      <c r="AB105" t="s">
        <v>4435</v>
      </c>
      <c r="AC105" t="s">
        <v>2965</v>
      </c>
      <c r="AD105">
        <v>0</v>
      </c>
      <c r="AE105" t="s">
        <v>4532</v>
      </c>
      <c r="AF105" t="s">
        <v>4533</v>
      </c>
      <c r="AG105">
        <v>0</v>
      </c>
      <c r="AH105" t="s">
        <v>4438</v>
      </c>
      <c r="AI105" t="s">
        <v>4439</v>
      </c>
      <c r="AJ105">
        <v>0</v>
      </c>
      <c r="AK105">
        <v>0</v>
      </c>
      <c r="AL105">
        <v>0</v>
      </c>
      <c r="AM105">
        <v>0</v>
      </c>
      <c r="AN105">
        <v>0</v>
      </c>
      <c r="AO105" t="s">
        <v>2965</v>
      </c>
      <c r="AP105" t="s">
        <v>3423</v>
      </c>
      <c r="AQ105" t="s">
        <v>3423</v>
      </c>
      <c r="AR105" t="s">
        <v>4524</v>
      </c>
      <c r="AS105" t="s">
        <v>4549</v>
      </c>
    </row>
    <row r="106" spans="5:45" ht="17.25" customHeight="1">
      <c r="E106" s="1403" t="str">
        <f t="shared" si="2"/>
        <v>A02AA016 Pile Work Piling Work Pretensioned Concrete Pile (Type-A)</v>
      </c>
      <c r="F106" s="1403" t="str">
        <f t="shared" si="3"/>
        <v>A02AA016-00019 Pile Work Piling Work Pretensioned Concrete Pile (Type-A) Jacking     Including Pile Connection and Joint Welding Work  700 ≤ DIA &lt;800</v>
      </c>
      <c r="G106" s="1404" t="str" cm="1">
        <f t="array" ref="G106:H106">_xlfn.TEXTSPLIT(I106,"-")</f>
        <v>A02AA016</v>
      </c>
      <c r="H106" s="1404" t="str">
        <v>00019</v>
      </c>
      <c r="I106" t="s">
        <v>4550</v>
      </c>
      <c r="J106" t="s">
        <v>4288</v>
      </c>
      <c r="K106" t="s">
        <v>4427</v>
      </c>
      <c r="L106" t="s">
        <v>4428</v>
      </c>
      <c r="M106" t="s">
        <v>4429</v>
      </c>
      <c r="N106" t="s">
        <v>4430</v>
      </c>
      <c r="O106" t="s">
        <v>4520</v>
      </c>
      <c r="P106" t="s">
        <v>4521</v>
      </c>
      <c r="Q106" t="s">
        <v>4451</v>
      </c>
      <c r="R106" t="s">
        <v>4452</v>
      </c>
      <c r="S106" t="s">
        <v>2965</v>
      </c>
      <c r="T106">
        <v>0</v>
      </c>
      <c r="U106" t="s">
        <v>2965</v>
      </c>
      <c r="V106">
        <v>0</v>
      </c>
      <c r="W106" t="s">
        <v>2965</v>
      </c>
      <c r="X106">
        <v>0</v>
      </c>
      <c r="Y106" t="s">
        <v>2965</v>
      </c>
      <c r="Z106">
        <v>0</v>
      </c>
      <c r="AA106" t="s">
        <v>4311</v>
      </c>
      <c r="AB106" t="s">
        <v>4435</v>
      </c>
      <c r="AC106" t="s">
        <v>2965</v>
      </c>
      <c r="AD106">
        <v>0</v>
      </c>
      <c r="AE106" t="s">
        <v>4535</v>
      </c>
      <c r="AF106" t="s">
        <v>4536</v>
      </c>
      <c r="AG106">
        <v>0</v>
      </c>
      <c r="AH106" t="s">
        <v>4438</v>
      </c>
      <c r="AI106" t="s">
        <v>4439</v>
      </c>
      <c r="AJ106">
        <v>0</v>
      </c>
      <c r="AK106">
        <v>0</v>
      </c>
      <c r="AL106">
        <v>0</v>
      </c>
      <c r="AM106">
        <v>0</v>
      </c>
      <c r="AN106">
        <v>0</v>
      </c>
      <c r="AO106" t="s">
        <v>2965</v>
      </c>
      <c r="AP106" t="s">
        <v>3423</v>
      </c>
      <c r="AQ106" t="s">
        <v>3423</v>
      </c>
      <c r="AR106" t="s">
        <v>4524</v>
      </c>
      <c r="AS106" t="s">
        <v>4550</v>
      </c>
    </row>
    <row r="107" spans="5:45" ht="17.25" customHeight="1">
      <c r="E107" s="1403" t="str">
        <f t="shared" si="2"/>
        <v>A02AA016 Pile Work Piling Work Pretensioned Concrete Pile (Type-A)</v>
      </c>
      <c r="F107" s="1403" t="str">
        <f t="shared" si="3"/>
        <v>A02AA016-00020 Pile Work Piling Work Pretensioned Concrete Pile (Type-A) Jacking     Including Pile Connection and Joint Welding Work  800 ≤ DIA &lt;900</v>
      </c>
      <c r="G107" s="1404" t="str" cm="1">
        <f t="array" ref="G107:H107">_xlfn.TEXTSPLIT(I107,"-")</f>
        <v>A02AA016</v>
      </c>
      <c r="H107" s="1404" t="str">
        <v>00020</v>
      </c>
      <c r="I107" t="s">
        <v>4551</v>
      </c>
      <c r="J107" t="s">
        <v>4288</v>
      </c>
      <c r="K107" t="s">
        <v>4427</v>
      </c>
      <c r="L107" t="s">
        <v>4428</v>
      </c>
      <c r="M107" t="s">
        <v>4429</v>
      </c>
      <c r="N107" t="s">
        <v>4430</v>
      </c>
      <c r="O107" t="s">
        <v>4520</v>
      </c>
      <c r="P107" t="s">
        <v>4521</v>
      </c>
      <c r="Q107" t="s">
        <v>4451</v>
      </c>
      <c r="R107" t="s">
        <v>4452</v>
      </c>
      <c r="S107" t="s">
        <v>2965</v>
      </c>
      <c r="T107">
        <v>0</v>
      </c>
      <c r="U107" t="s">
        <v>2965</v>
      </c>
      <c r="V107">
        <v>0</v>
      </c>
      <c r="W107" t="s">
        <v>2965</v>
      </c>
      <c r="X107">
        <v>0</v>
      </c>
      <c r="Y107" t="s">
        <v>2965</v>
      </c>
      <c r="Z107">
        <v>0</v>
      </c>
      <c r="AA107" t="s">
        <v>4311</v>
      </c>
      <c r="AB107" t="s">
        <v>4435</v>
      </c>
      <c r="AC107" t="s">
        <v>2965</v>
      </c>
      <c r="AD107">
        <v>0</v>
      </c>
      <c r="AE107" t="s">
        <v>4538</v>
      </c>
      <c r="AF107" t="s">
        <v>4539</v>
      </c>
      <c r="AG107">
        <v>0</v>
      </c>
      <c r="AH107" t="s">
        <v>4438</v>
      </c>
      <c r="AI107" t="s">
        <v>4439</v>
      </c>
      <c r="AJ107">
        <v>0</v>
      </c>
      <c r="AK107">
        <v>0</v>
      </c>
      <c r="AL107">
        <v>0</v>
      </c>
      <c r="AM107">
        <v>0</v>
      </c>
      <c r="AN107">
        <v>0</v>
      </c>
      <c r="AO107" t="s">
        <v>2965</v>
      </c>
      <c r="AP107" t="s">
        <v>3423</v>
      </c>
      <c r="AQ107" t="s">
        <v>3423</v>
      </c>
      <c r="AR107" t="s">
        <v>4524</v>
      </c>
      <c r="AS107" t="s">
        <v>4551</v>
      </c>
    </row>
    <row r="108" spans="5:45" ht="17.25" customHeight="1">
      <c r="E108" s="1403" t="str">
        <f t="shared" si="2"/>
        <v>A02AA016 Pile Work Piling Work Pretensioned Concrete Pile (Type-A)</v>
      </c>
      <c r="F108" s="1403" t="str">
        <f t="shared" si="3"/>
        <v>A02AA016-00021 Pile Work Piling Work Pretensioned Concrete Pile (Type-A) Jacking     Including Pile Connection and Joint Welding Work  900 ≤ DIA &lt;1000</v>
      </c>
      <c r="G108" s="1404" t="str" cm="1">
        <f t="array" ref="G108:H108">_xlfn.TEXTSPLIT(I108,"-")</f>
        <v>A02AA016</v>
      </c>
      <c r="H108" s="1404" t="str">
        <v>00021</v>
      </c>
      <c r="I108" t="s">
        <v>4552</v>
      </c>
      <c r="J108" t="s">
        <v>4288</v>
      </c>
      <c r="K108" t="s">
        <v>4427</v>
      </c>
      <c r="L108" t="s">
        <v>4428</v>
      </c>
      <c r="M108" t="s">
        <v>4429</v>
      </c>
      <c r="N108" t="s">
        <v>4430</v>
      </c>
      <c r="O108" t="s">
        <v>4520</v>
      </c>
      <c r="P108" t="s">
        <v>4521</v>
      </c>
      <c r="Q108" t="s">
        <v>4451</v>
      </c>
      <c r="R108" t="s">
        <v>4452</v>
      </c>
      <c r="S108" t="s">
        <v>2965</v>
      </c>
      <c r="T108">
        <v>0</v>
      </c>
      <c r="U108" t="s">
        <v>2965</v>
      </c>
      <c r="V108">
        <v>0</v>
      </c>
      <c r="W108" t="s">
        <v>2965</v>
      </c>
      <c r="X108">
        <v>0</v>
      </c>
      <c r="Y108" t="s">
        <v>2965</v>
      </c>
      <c r="Z108">
        <v>0</v>
      </c>
      <c r="AA108" t="s">
        <v>4311</v>
      </c>
      <c r="AB108" t="s">
        <v>4435</v>
      </c>
      <c r="AC108" t="s">
        <v>2965</v>
      </c>
      <c r="AD108">
        <v>0</v>
      </c>
      <c r="AE108" t="s">
        <v>4541</v>
      </c>
      <c r="AF108" t="s">
        <v>4542</v>
      </c>
      <c r="AG108">
        <v>0</v>
      </c>
      <c r="AH108" t="s">
        <v>4438</v>
      </c>
      <c r="AI108" t="s">
        <v>4439</v>
      </c>
      <c r="AJ108">
        <v>0</v>
      </c>
      <c r="AK108">
        <v>0</v>
      </c>
      <c r="AL108">
        <v>0</v>
      </c>
      <c r="AM108">
        <v>0</v>
      </c>
      <c r="AN108">
        <v>0</v>
      </c>
      <c r="AO108" t="s">
        <v>2965</v>
      </c>
      <c r="AP108" t="s">
        <v>3423</v>
      </c>
      <c r="AQ108" t="s">
        <v>3423</v>
      </c>
      <c r="AR108" t="s">
        <v>4524</v>
      </c>
      <c r="AS108" t="s">
        <v>4552</v>
      </c>
    </row>
    <row r="109" spans="5:45" ht="17.25" customHeight="1">
      <c r="E109" s="1403" t="str">
        <f t="shared" si="2"/>
        <v>A02AA016 Pile Work Piling Work Pretensioned Concrete Pile (Type-A)</v>
      </c>
      <c r="F109" s="1403" t="str">
        <f t="shared" si="3"/>
        <v>A02AA016-00022 Pile Work Piling Work Pretensioned Concrete Pile (Type-A) Jacking     Including Pile Connection and Joint Welding Work  1000 ≤ DIA &lt;1200</v>
      </c>
      <c r="G109" s="1404" t="str" cm="1">
        <f t="array" ref="G109:H109">_xlfn.TEXTSPLIT(I109,"-")</f>
        <v>A02AA016</v>
      </c>
      <c r="H109" s="1404" t="str">
        <v>00022</v>
      </c>
      <c r="I109" t="s">
        <v>4553</v>
      </c>
      <c r="J109" t="s">
        <v>4288</v>
      </c>
      <c r="K109" t="s">
        <v>4427</v>
      </c>
      <c r="L109" t="s">
        <v>4428</v>
      </c>
      <c r="M109" t="s">
        <v>4429</v>
      </c>
      <c r="N109" t="s">
        <v>4430</v>
      </c>
      <c r="O109" t="s">
        <v>4520</v>
      </c>
      <c r="P109" t="s">
        <v>4521</v>
      </c>
      <c r="Q109" t="s">
        <v>4451</v>
      </c>
      <c r="R109" t="s">
        <v>4452</v>
      </c>
      <c r="S109" t="s">
        <v>2965</v>
      </c>
      <c r="T109">
        <v>0</v>
      </c>
      <c r="U109" t="s">
        <v>2965</v>
      </c>
      <c r="V109">
        <v>0</v>
      </c>
      <c r="W109" t="s">
        <v>2965</v>
      </c>
      <c r="X109">
        <v>0</v>
      </c>
      <c r="Y109" t="s">
        <v>2965</v>
      </c>
      <c r="Z109">
        <v>0</v>
      </c>
      <c r="AA109" t="s">
        <v>4311</v>
      </c>
      <c r="AB109" t="s">
        <v>4435</v>
      </c>
      <c r="AC109" t="s">
        <v>2965</v>
      </c>
      <c r="AD109">
        <v>0</v>
      </c>
      <c r="AE109" t="s">
        <v>4544</v>
      </c>
      <c r="AF109" t="s">
        <v>4545</v>
      </c>
      <c r="AG109">
        <v>0</v>
      </c>
      <c r="AH109" t="s">
        <v>4438</v>
      </c>
      <c r="AI109" t="s">
        <v>4439</v>
      </c>
      <c r="AJ109">
        <v>0</v>
      </c>
      <c r="AK109">
        <v>0</v>
      </c>
      <c r="AL109">
        <v>0</v>
      </c>
      <c r="AM109">
        <v>0</v>
      </c>
      <c r="AN109">
        <v>0</v>
      </c>
      <c r="AO109" t="s">
        <v>2965</v>
      </c>
      <c r="AP109" t="s">
        <v>3423</v>
      </c>
      <c r="AQ109" t="s">
        <v>3423</v>
      </c>
      <c r="AR109" t="s">
        <v>4524</v>
      </c>
      <c r="AS109" t="s">
        <v>4553</v>
      </c>
    </row>
    <row r="110" spans="5:45" ht="17.25" customHeight="1">
      <c r="E110" s="1403" t="str">
        <f t="shared" si="2"/>
        <v>A02AA016 Pile Work Piling Work Pretensioned Concrete Pile (Type-A)</v>
      </c>
      <c r="F110" s="1403" t="str">
        <f t="shared" si="3"/>
        <v>A02AA016-00023 Pile Work Piling Work Pretensioned Concrete Pile (Type-A) Augering without Casing     Including Pile Connection and Joint Welding Work  DIA&lt;400</v>
      </c>
      <c r="G110" s="1404" t="str" cm="1">
        <f t="array" ref="G110:H110">_xlfn.TEXTSPLIT(I110,"-")</f>
        <v>A02AA016</v>
      </c>
      <c r="H110" s="1404" t="str">
        <v>00023</v>
      </c>
      <c r="I110" t="s">
        <v>4554</v>
      </c>
      <c r="J110" t="s">
        <v>4288</v>
      </c>
      <c r="K110" t="s">
        <v>4427</v>
      </c>
      <c r="L110" t="s">
        <v>4428</v>
      </c>
      <c r="M110" t="s">
        <v>4429</v>
      </c>
      <c r="N110" t="s">
        <v>4430</v>
      </c>
      <c r="O110" t="s">
        <v>4520</v>
      </c>
      <c r="P110" t="s">
        <v>4521</v>
      </c>
      <c r="Q110" t="s">
        <v>4457</v>
      </c>
      <c r="R110" t="s">
        <v>4458</v>
      </c>
      <c r="S110" t="s">
        <v>2965</v>
      </c>
      <c r="T110">
        <v>0</v>
      </c>
      <c r="U110" t="s">
        <v>2965</v>
      </c>
      <c r="V110">
        <v>0</v>
      </c>
      <c r="W110" t="s">
        <v>2965</v>
      </c>
      <c r="X110">
        <v>0</v>
      </c>
      <c r="Y110" t="s">
        <v>2965</v>
      </c>
      <c r="Z110">
        <v>0</v>
      </c>
      <c r="AA110" t="s">
        <v>4311</v>
      </c>
      <c r="AB110" t="s">
        <v>4435</v>
      </c>
      <c r="AC110" t="s">
        <v>2965</v>
      </c>
      <c r="AD110">
        <v>0</v>
      </c>
      <c r="AE110" t="s">
        <v>4522</v>
      </c>
      <c r="AF110" t="s">
        <v>4523</v>
      </c>
      <c r="AG110">
        <v>0</v>
      </c>
      <c r="AH110" t="s">
        <v>4438</v>
      </c>
      <c r="AI110" t="s">
        <v>4439</v>
      </c>
      <c r="AJ110">
        <v>0</v>
      </c>
      <c r="AK110">
        <v>0</v>
      </c>
      <c r="AL110">
        <v>0</v>
      </c>
      <c r="AM110">
        <v>0</v>
      </c>
      <c r="AN110">
        <v>0</v>
      </c>
      <c r="AO110" t="s">
        <v>2965</v>
      </c>
      <c r="AP110" t="s">
        <v>3423</v>
      </c>
      <c r="AQ110" t="s">
        <v>3423</v>
      </c>
      <c r="AR110" t="s">
        <v>4524</v>
      </c>
      <c r="AS110" t="s">
        <v>4554</v>
      </c>
    </row>
    <row r="111" spans="5:45" ht="17.25" customHeight="1">
      <c r="E111" s="1403" t="str">
        <f t="shared" si="2"/>
        <v>A02AA016 Pile Work Piling Work Pretensioned Concrete Pile (Type-A)</v>
      </c>
      <c r="F111" s="1403" t="str">
        <f t="shared" si="3"/>
        <v>A02AA016-00024 Pile Work Piling Work Pretensioned Concrete Pile (Type-A) Augering without Casing     Including Pile Connection and Joint Welding Work  400 ≤ DIA &lt;500</v>
      </c>
      <c r="G111" s="1404" t="str" cm="1">
        <f t="array" ref="G111:H111">_xlfn.TEXTSPLIT(I111,"-")</f>
        <v>A02AA016</v>
      </c>
      <c r="H111" s="1404" t="str">
        <v>00024</v>
      </c>
      <c r="I111" t="s">
        <v>4555</v>
      </c>
      <c r="J111" t="s">
        <v>4288</v>
      </c>
      <c r="K111" t="s">
        <v>4427</v>
      </c>
      <c r="L111" t="s">
        <v>4428</v>
      </c>
      <c r="M111" t="s">
        <v>4429</v>
      </c>
      <c r="N111" t="s">
        <v>4430</v>
      </c>
      <c r="O111" t="s">
        <v>4520</v>
      </c>
      <c r="P111" t="s">
        <v>4521</v>
      </c>
      <c r="Q111" t="s">
        <v>4457</v>
      </c>
      <c r="R111" t="s">
        <v>4458</v>
      </c>
      <c r="S111" t="s">
        <v>2965</v>
      </c>
      <c r="T111">
        <v>0</v>
      </c>
      <c r="U111" t="s">
        <v>2965</v>
      </c>
      <c r="V111">
        <v>0</v>
      </c>
      <c r="W111" t="s">
        <v>2965</v>
      </c>
      <c r="X111">
        <v>0</v>
      </c>
      <c r="Y111" t="s">
        <v>2965</v>
      </c>
      <c r="Z111">
        <v>0</v>
      </c>
      <c r="AA111" t="s">
        <v>4311</v>
      </c>
      <c r="AB111" t="s">
        <v>4435</v>
      </c>
      <c r="AC111" t="s">
        <v>2965</v>
      </c>
      <c r="AD111">
        <v>0</v>
      </c>
      <c r="AE111" t="s">
        <v>4526</v>
      </c>
      <c r="AF111" t="s">
        <v>4527</v>
      </c>
      <c r="AG111">
        <v>0</v>
      </c>
      <c r="AH111" t="s">
        <v>4438</v>
      </c>
      <c r="AI111" t="s">
        <v>4439</v>
      </c>
      <c r="AJ111">
        <v>0</v>
      </c>
      <c r="AK111">
        <v>0</v>
      </c>
      <c r="AL111">
        <v>0</v>
      </c>
      <c r="AM111">
        <v>0</v>
      </c>
      <c r="AN111">
        <v>0</v>
      </c>
      <c r="AO111" t="s">
        <v>2965</v>
      </c>
      <c r="AP111" t="s">
        <v>3423</v>
      </c>
      <c r="AQ111" t="s">
        <v>3423</v>
      </c>
      <c r="AR111" t="s">
        <v>4524</v>
      </c>
      <c r="AS111" t="s">
        <v>4555</v>
      </c>
    </row>
    <row r="112" spans="5:45" ht="17.25" customHeight="1">
      <c r="E112" s="1403" t="str">
        <f t="shared" si="2"/>
        <v>A02AA016 Pile Work Piling Work Pretensioned Concrete Pile (Type-A)</v>
      </c>
      <c r="F112" s="1403" t="str">
        <f t="shared" si="3"/>
        <v>A02AA016-00025 Pile Work Piling Work Pretensioned Concrete Pile (Type-A) Augering without Casing     Including Pile Connection and Joint Welding Work  500 ≤ DIA &lt;600</v>
      </c>
      <c r="G112" s="1404" t="str" cm="1">
        <f t="array" ref="G112:H112">_xlfn.TEXTSPLIT(I112,"-")</f>
        <v>A02AA016</v>
      </c>
      <c r="H112" s="1404" t="str">
        <v>00025</v>
      </c>
      <c r="I112" t="s">
        <v>4556</v>
      </c>
      <c r="J112" t="s">
        <v>4288</v>
      </c>
      <c r="K112" t="s">
        <v>4427</v>
      </c>
      <c r="L112" t="s">
        <v>4428</v>
      </c>
      <c r="M112" t="s">
        <v>4429</v>
      </c>
      <c r="N112" t="s">
        <v>4430</v>
      </c>
      <c r="O112" t="s">
        <v>4520</v>
      </c>
      <c r="P112" t="s">
        <v>4521</v>
      </c>
      <c r="Q112" t="s">
        <v>4457</v>
      </c>
      <c r="R112" t="s">
        <v>4458</v>
      </c>
      <c r="S112" t="s">
        <v>2965</v>
      </c>
      <c r="T112">
        <v>0</v>
      </c>
      <c r="U112" t="s">
        <v>2965</v>
      </c>
      <c r="V112">
        <v>0</v>
      </c>
      <c r="W112" t="s">
        <v>2965</v>
      </c>
      <c r="X112">
        <v>0</v>
      </c>
      <c r="Y112" t="s">
        <v>2965</v>
      </c>
      <c r="Z112">
        <v>0</v>
      </c>
      <c r="AA112" t="s">
        <v>4311</v>
      </c>
      <c r="AB112" t="s">
        <v>4435</v>
      </c>
      <c r="AC112" t="s">
        <v>2965</v>
      </c>
      <c r="AD112">
        <v>0</v>
      </c>
      <c r="AE112" t="s">
        <v>4529</v>
      </c>
      <c r="AF112" t="s">
        <v>4530</v>
      </c>
      <c r="AG112">
        <v>0</v>
      </c>
      <c r="AH112" t="s">
        <v>4438</v>
      </c>
      <c r="AI112" t="s">
        <v>4439</v>
      </c>
      <c r="AJ112">
        <v>0</v>
      </c>
      <c r="AK112">
        <v>0</v>
      </c>
      <c r="AL112">
        <v>0</v>
      </c>
      <c r="AM112">
        <v>0</v>
      </c>
      <c r="AN112">
        <v>0</v>
      </c>
      <c r="AO112" t="s">
        <v>2965</v>
      </c>
      <c r="AP112" t="s">
        <v>3423</v>
      </c>
      <c r="AQ112" t="s">
        <v>3423</v>
      </c>
      <c r="AR112" t="s">
        <v>4524</v>
      </c>
      <c r="AS112" t="s">
        <v>4556</v>
      </c>
    </row>
    <row r="113" spans="5:45" ht="17.25" customHeight="1">
      <c r="E113" s="1403" t="str">
        <f t="shared" si="2"/>
        <v>A02AA016 Pile Work Piling Work Pretensioned Concrete Pile (Type-A)</v>
      </c>
      <c r="F113" s="1403" t="str">
        <f t="shared" si="3"/>
        <v>A02AA016-00026 Pile Work Piling Work Pretensioned Concrete Pile (Type-A) Augering without Casing     Including Pile Connection and Joint Welding Work  600 ≤ DIA &lt;700</v>
      </c>
      <c r="G113" s="1404" t="str" cm="1">
        <f t="array" ref="G113:H113">_xlfn.TEXTSPLIT(I113,"-")</f>
        <v>A02AA016</v>
      </c>
      <c r="H113" s="1404" t="str">
        <v>00026</v>
      </c>
      <c r="I113" t="s">
        <v>4557</v>
      </c>
      <c r="J113" t="s">
        <v>4288</v>
      </c>
      <c r="K113" t="s">
        <v>4427</v>
      </c>
      <c r="L113" t="s">
        <v>4428</v>
      </c>
      <c r="M113" t="s">
        <v>4429</v>
      </c>
      <c r="N113" t="s">
        <v>4430</v>
      </c>
      <c r="O113" t="s">
        <v>4520</v>
      </c>
      <c r="P113" t="s">
        <v>4521</v>
      </c>
      <c r="Q113" t="s">
        <v>4457</v>
      </c>
      <c r="R113" t="s">
        <v>4458</v>
      </c>
      <c r="S113" t="s">
        <v>2965</v>
      </c>
      <c r="T113">
        <v>0</v>
      </c>
      <c r="U113" t="s">
        <v>2965</v>
      </c>
      <c r="V113">
        <v>0</v>
      </c>
      <c r="W113" t="s">
        <v>2965</v>
      </c>
      <c r="X113">
        <v>0</v>
      </c>
      <c r="Y113" t="s">
        <v>2965</v>
      </c>
      <c r="Z113">
        <v>0</v>
      </c>
      <c r="AA113" t="s">
        <v>4311</v>
      </c>
      <c r="AB113" t="s">
        <v>4435</v>
      </c>
      <c r="AC113" t="s">
        <v>2965</v>
      </c>
      <c r="AD113">
        <v>0</v>
      </c>
      <c r="AE113" t="s">
        <v>4532</v>
      </c>
      <c r="AF113" t="s">
        <v>4533</v>
      </c>
      <c r="AG113">
        <v>0</v>
      </c>
      <c r="AH113" t="s">
        <v>4438</v>
      </c>
      <c r="AI113" t="s">
        <v>4439</v>
      </c>
      <c r="AJ113">
        <v>0</v>
      </c>
      <c r="AK113">
        <v>0</v>
      </c>
      <c r="AL113">
        <v>0</v>
      </c>
      <c r="AM113">
        <v>0</v>
      </c>
      <c r="AN113">
        <v>0</v>
      </c>
      <c r="AO113" t="s">
        <v>2965</v>
      </c>
      <c r="AP113" t="s">
        <v>3423</v>
      </c>
      <c r="AQ113" t="s">
        <v>3423</v>
      </c>
      <c r="AR113" t="s">
        <v>4524</v>
      </c>
      <c r="AS113" t="s">
        <v>4557</v>
      </c>
    </row>
    <row r="114" spans="5:45" ht="17.25" customHeight="1">
      <c r="E114" s="1403" t="str">
        <f t="shared" si="2"/>
        <v>A02AA016 Pile Work Piling Work Pretensioned Concrete Pile (Type-A)</v>
      </c>
      <c r="F114" s="1403" t="str">
        <f t="shared" si="3"/>
        <v>A02AA016-00027 Pile Work Piling Work Pretensioned Concrete Pile (Type-A) Augering without Casing     Including Pile Connection and Joint Welding Work  700 ≤ DIA &lt;800</v>
      </c>
      <c r="G114" s="1404" t="str" cm="1">
        <f t="array" ref="G114:H114">_xlfn.TEXTSPLIT(I114,"-")</f>
        <v>A02AA016</v>
      </c>
      <c r="H114" s="1404" t="str">
        <v>00027</v>
      </c>
      <c r="I114" t="s">
        <v>4558</v>
      </c>
      <c r="J114" t="s">
        <v>4288</v>
      </c>
      <c r="K114" t="s">
        <v>4427</v>
      </c>
      <c r="L114" t="s">
        <v>4428</v>
      </c>
      <c r="M114" t="s">
        <v>4429</v>
      </c>
      <c r="N114" t="s">
        <v>4430</v>
      </c>
      <c r="O114" t="s">
        <v>4520</v>
      </c>
      <c r="P114" t="s">
        <v>4521</v>
      </c>
      <c r="Q114" t="s">
        <v>4457</v>
      </c>
      <c r="R114" t="s">
        <v>4458</v>
      </c>
      <c r="S114" t="s">
        <v>2965</v>
      </c>
      <c r="T114">
        <v>0</v>
      </c>
      <c r="U114" t="s">
        <v>2965</v>
      </c>
      <c r="V114">
        <v>0</v>
      </c>
      <c r="W114" t="s">
        <v>2965</v>
      </c>
      <c r="X114">
        <v>0</v>
      </c>
      <c r="Y114" t="s">
        <v>2965</v>
      </c>
      <c r="Z114">
        <v>0</v>
      </c>
      <c r="AA114" t="s">
        <v>4311</v>
      </c>
      <c r="AB114" t="s">
        <v>4435</v>
      </c>
      <c r="AC114" t="s">
        <v>2965</v>
      </c>
      <c r="AD114">
        <v>0</v>
      </c>
      <c r="AE114" t="s">
        <v>4535</v>
      </c>
      <c r="AF114" t="s">
        <v>4536</v>
      </c>
      <c r="AG114">
        <v>0</v>
      </c>
      <c r="AH114" t="s">
        <v>4438</v>
      </c>
      <c r="AI114" t="s">
        <v>4439</v>
      </c>
      <c r="AJ114">
        <v>0</v>
      </c>
      <c r="AK114">
        <v>0</v>
      </c>
      <c r="AL114">
        <v>0</v>
      </c>
      <c r="AM114">
        <v>0</v>
      </c>
      <c r="AN114">
        <v>0</v>
      </c>
      <c r="AO114" t="s">
        <v>2965</v>
      </c>
      <c r="AP114" t="s">
        <v>3423</v>
      </c>
      <c r="AQ114" t="s">
        <v>3423</v>
      </c>
      <c r="AR114" t="s">
        <v>4524</v>
      </c>
      <c r="AS114" t="s">
        <v>4558</v>
      </c>
    </row>
    <row r="115" spans="5:45" ht="17.25" customHeight="1">
      <c r="E115" s="1403" t="str">
        <f t="shared" si="2"/>
        <v>A02AA016 Pile Work Piling Work Pretensioned Concrete Pile (Type-A)</v>
      </c>
      <c r="F115" s="1403" t="str">
        <f t="shared" si="3"/>
        <v>A02AA016-00028 Pile Work Piling Work Pretensioned Concrete Pile (Type-A) Augering without Casing     Including Pile Connection and Joint Welding Work  800 ≤ DIA &lt;900</v>
      </c>
      <c r="G115" s="1404" t="str" cm="1">
        <f t="array" ref="G115:H115">_xlfn.TEXTSPLIT(I115,"-")</f>
        <v>A02AA016</v>
      </c>
      <c r="H115" s="1404" t="str">
        <v>00028</v>
      </c>
      <c r="I115" t="s">
        <v>4559</v>
      </c>
      <c r="J115" t="s">
        <v>4288</v>
      </c>
      <c r="K115" t="s">
        <v>4427</v>
      </c>
      <c r="L115" t="s">
        <v>4428</v>
      </c>
      <c r="M115" t="s">
        <v>4429</v>
      </c>
      <c r="N115" t="s">
        <v>4430</v>
      </c>
      <c r="O115" t="s">
        <v>4520</v>
      </c>
      <c r="P115" t="s">
        <v>4521</v>
      </c>
      <c r="Q115" t="s">
        <v>4457</v>
      </c>
      <c r="R115" t="s">
        <v>4458</v>
      </c>
      <c r="S115" t="s">
        <v>2965</v>
      </c>
      <c r="T115">
        <v>0</v>
      </c>
      <c r="U115" t="s">
        <v>2965</v>
      </c>
      <c r="V115">
        <v>0</v>
      </c>
      <c r="W115" t="s">
        <v>2965</v>
      </c>
      <c r="X115">
        <v>0</v>
      </c>
      <c r="Y115" t="s">
        <v>2965</v>
      </c>
      <c r="Z115">
        <v>0</v>
      </c>
      <c r="AA115" t="s">
        <v>4311</v>
      </c>
      <c r="AB115" t="s">
        <v>4435</v>
      </c>
      <c r="AC115" t="s">
        <v>2965</v>
      </c>
      <c r="AD115">
        <v>0</v>
      </c>
      <c r="AE115" t="s">
        <v>4538</v>
      </c>
      <c r="AF115" t="s">
        <v>4539</v>
      </c>
      <c r="AG115">
        <v>0</v>
      </c>
      <c r="AH115" t="s">
        <v>4438</v>
      </c>
      <c r="AI115" t="s">
        <v>4439</v>
      </c>
      <c r="AJ115">
        <v>0</v>
      </c>
      <c r="AK115">
        <v>0</v>
      </c>
      <c r="AL115">
        <v>0</v>
      </c>
      <c r="AM115">
        <v>0</v>
      </c>
      <c r="AN115">
        <v>0</v>
      </c>
      <c r="AO115" t="s">
        <v>2965</v>
      </c>
      <c r="AP115" t="s">
        <v>3423</v>
      </c>
      <c r="AQ115" t="s">
        <v>3423</v>
      </c>
      <c r="AR115" t="s">
        <v>4524</v>
      </c>
      <c r="AS115" t="s">
        <v>4559</v>
      </c>
    </row>
    <row r="116" spans="5:45" ht="17.25" customHeight="1">
      <c r="E116" s="1403" t="str">
        <f t="shared" si="2"/>
        <v>A02AA016 Pile Work Piling Work Pretensioned Concrete Pile (Type-A)</v>
      </c>
      <c r="F116" s="1403" t="str">
        <f t="shared" si="3"/>
        <v>A02AA016-00029 Pile Work Piling Work Pretensioned Concrete Pile (Type-A) Augering without Casing     Including Pile Connection and Joint Welding Work  900 ≤ DIA &lt;1000</v>
      </c>
      <c r="G116" s="1404" t="str" cm="1">
        <f t="array" ref="G116:H116">_xlfn.TEXTSPLIT(I116,"-")</f>
        <v>A02AA016</v>
      </c>
      <c r="H116" s="1404" t="str">
        <v>00029</v>
      </c>
      <c r="I116" t="s">
        <v>4560</v>
      </c>
      <c r="J116" t="s">
        <v>4288</v>
      </c>
      <c r="K116" t="s">
        <v>4427</v>
      </c>
      <c r="L116" t="s">
        <v>4428</v>
      </c>
      <c r="M116" t="s">
        <v>4429</v>
      </c>
      <c r="N116" t="s">
        <v>4430</v>
      </c>
      <c r="O116" t="s">
        <v>4520</v>
      </c>
      <c r="P116" t="s">
        <v>4521</v>
      </c>
      <c r="Q116" t="s">
        <v>4457</v>
      </c>
      <c r="R116" t="s">
        <v>4458</v>
      </c>
      <c r="S116" t="s">
        <v>2965</v>
      </c>
      <c r="T116">
        <v>0</v>
      </c>
      <c r="U116" t="s">
        <v>2965</v>
      </c>
      <c r="V116">
        <v>0</v>
      </c>
      <c r="W116" t="s">
        <v>2965</v>
      </c>
      <c r="X116">
        <v>0</v>
      </c>
      <c r="Y116" t="s">
        <v>2965</v>
      </c>
      <c r="Z116">
        <v>0</v>
      </c>
      <c r="AA116" t="s">
        <v>4311</v>
      </c>
      <c r="AB116" t="s">
        <v>4435</v>
      </c>
      <c r="AC116" t="s">
        <v>2965</v>
      </c>
      <c r="AD116">
        <v>0</v>
      </c>
      <c r="AE116" t="s">
        <v>4541</v>
      </c>
      <c r="AF116" t="s">
        <v>4542</v>
      </c>
      <c r="AG116">
        <v>0</v>
      </c>
      <c r="AH116" t="s">
        <v>4438</v>
      </c>
      <c r="AI116" t="s">
        <v>4439</v>
      </c>
      <c r="AJ116">
        <v>0</v>
      </c>
      <c r="AK116">
        <v>0</v>
      </c>
      <c r="AL116">
        <v>0</v>
      </c>
      <c r="AM116">
        <v>0</v>
      </c>
      <c r="AN116">
        <v>0</v>
      </c>
      <c r="AO116" t="s">
        <v>2965</v>
      </c>
      <c r="AP116" t="s">
        <v>3423</v>
      </c>
      <c r="AQ116" t="s">
        <v>3423</v>
      </c>
      <c r="AR116" t="s">
        <v>4524</v>
      </c>
      <c r="AS116" t="s">
        <v>4560</v>
      </c>
    </row>
    <row r="117" spans="5:45" ht="17.25" customHeight="1">
      <c r="E117" s="1403" t="str">
        <f t="shared" si="2"/>
        <v>A02AA016 Pile Work Piling Work Pretensioned Concrete Pile (Type-A)</v>
      </c>
      <c r="F117" s="1403" t="str">
        <f t="shared" si="3"/>
        <v>A02AA016-00030 Pile Work Piling Work Pretensioned Concrete Pile (Type-A) Augering without Casing     Including Pile Connection and Joint Welding Work  1000 ≤ DIA &lt;1200</v>
      </c>
      <c r="G117" s="1404" t="str" cm="1">
        <f t="array" ref="G117:H117">_xlfn.TEXTSPLIT(I117,"-")</f>
        <v>A02AA016</v>
      </c>
      <c r="H117" s="1404" t="str">
        <v>00030</v>
      </c>
      <c r="I117" t="s">
        <v>4561</v>
      </c>
      <c r="J117" t="s">
        <v>4288</v>
      </c>
      <c r="K117" t="s">
        <v>4427</v>
      </c>
      <c r="L117" t="s">
        <v>4428</v>
      </c>
      <c r="M117" t="s">
        <v>4429</v>
      </c>
      <c r="N117" t="s">
        <v>4430</v>
      </c>
      <c r="O117" t="s">
        <v>4520</v>
      </c>
      <c r="P117" t="s">
        <v>4521</v>
      </c>
      <c r="Q117" t="s">
        <v>4457</v>
      </c>
      <c r="R117" t="s">
        <v>4458</v>
      </c>
      <c r="S117" t="s">
        <v>2965</v>
      </c>
      <c r="T117">
        <v>0</v>
      </c>
      <c r="U117" t="s">
        <v>2965</v>
      </c>
      <c r="V117">
        <v>0</v>
      </c>
      <c r="W117" t="s">
        <v>2965</v>
      </c>
      <c r="X117">
        <v>0</v>
      </c>
      <c r="Y117" t="s">
        <v>2965</v>
      </c>
      <c r="Z117">
        <v>0</v>
      </c>
      <c r="AA117" t="s">
        <v>4311</v>
      </c>
      <c r="AB117" t="s">
        <v>4435</v>
      </c>
      <c r="AC117" t="s">
        <v>2965</v>
      </c>
      <c r="AD117">
        <v>0</v>
      </c>
      <c r="AE117" t="s">
        <v>4544</v>
      </c>
      <c r="AF117" t="s">
        <v>4545</v>
      </c>
      <c r="AG117">
        <v>0</v>
      </c>
      <c r="AH117" t="s">
        <v>4438</v>
      </c>
      <c r="AI117" t="s">
        <v>4439</v>
      </c>
      <c r="AJ117">
        <v>0</v>
      </c>
      <c r="AK117">
        <v>0</v>
      </c>
      <c r="AL117">
        <v>0</v>
      </c>
      <c r="AM117">
        <v>0</v>
      </c>
      <c r="AN117">
        <v>0</v>
      </c>
      <c r="AO117" t="s">
        <v>2965</v>
      </c>
      <c r="AP117" t="s">
        <v>3423</v>
      </c>
      <c r="AQ117" t="s">
        <v>3423</v>
      </c>
      <c r="AR117" t="s">
        <v>4524</v>
      </c>
      <c r="AS117" t="s">
        <v>4561</v>
      </c>
    </row>
    <row r="118" spans="5:45" ht="17.25" customHeight="1">
      <c r="E118" s="1403" t="str">
        <f t="shared" si="2"/>
        <v>A02AA016 Pile Work Piling Work Pretensioned Concrete Pile (Type-A)</v>
      </c>
      <c r="F118" s="1403" t="str">
        <f t="shared" si="3"/>
        <v>A02AA016-00031 Pile Work Piling Work Pretensioned Concrete Pile (Type-A) Augering with Casing     Including Pile Connection and Joint Welding Work  DIA&lt;400</v>
      </c>
      <c r="G118" s="1404" t="str" cm="1">
        <f t="array" ref="G118:H118">_xlfn.TEXTSPLIT(I118,"-")</f>
        <v>A02AA016</v>
      </c>
      <c r="H118" s="1404" t="str">
        <v>00031</v>
      </c>
      <c r="I118" t="s">
        <v>4562</v>
      </c>
      <c r="J118" t="s">
        <v>4288</v>
      </c>
      <c r="K118" t="s">
        <v>4427</v>
      </c>
      <c r="L118" t="s">
        <v>4428</v>
      </c>
      <c r="M118" t="s">
        <v>4429</v>
      </c>
      <c r="N118" t="s">
        <v>4430</v>
      </c>
      <c r="O118" t="s">
        <v>4520</v>
      </c>
      <c r="P118" t="s">
        <v>4521</v>
      </c>
      <c r="Q118" t="s">
        <v>4463</v>
      </c>
      <c r="R118" t="s">
        <v>4464</v>
      </c>
      <c r="S118" t="s">
        <v>2965</v>
      </c>
      <c r="T118">
        <v>0</v>
      </c>
      <c r="U118" t="s">
        <v>2965</v>
      </c>
      <c r="V118">
        <v>0</v>
      </c>
      <c r="W118" t="s">
        <v>2965</v>
      </c>
      <c r="X118">
        <v>0</v>
      </c>
      <c r="Y118" t="s">
        <v>2965</v>
      </c>
      <c r="Z118">
        <v>0</v>
      </c>
      <c r="AA118" t="s">
        <v>4311</v>
      </c>
      <c r="AB118" t="s">
        <v>4435</v>
      </c>
      <c r="AC118" t="s">
        <v>2965</v>
      </c>
      <c r="AD118">
        <v>0</v>
      </c>
      <c r="AE118" t="s">
        <v>4522</v>
      </c>
      <c r="AF118" t="s">
        <v>4523</v>
      </c>
      <c r="AG118">
        <v>0</v>
      </c>
      <c r="AH118" t="s">
        <v>4438</v>
      </c>
      <c r="AI118" t="s">
        <v>4439</v>
      </c>
      <c r="AJ118">
        <v>0</v>
      </c>
      <c r="AK118">
        <v>0</v>
      </c>
      <c r="AL118">
        <v>0</v>
      </c>
      <c r="AM118">
        <v>0</v>
      </c>
      <c r="AN118">
        <v>0</v>
      </c>
      <c r="AO118" t="s">
        <v>2965</v>
      </c>
      <c r="AP118" t="s">
        <v>3423</v>
      </c>
      <c r="AQ118" t="s">
        <v>3423</v>
      </c>
      <c r="AR118" t="s">
        <v>4524</v>
      </c>
      <c r="AS118" t="s">
        <v>4562</v>
      </c>
    </row>
    <row r="119" spans="5:45" ht="17.25" customHeight="1">
      <c r="E119" s="1403" t="str">
        <f t="shared" si="2"/>
        <v>A02AA016 Pile Work Piling Work Pretensioned Concrete Pile (Type-A)</v>
      </c>
      <c r="F119" s="1403" t="str">
        <f t="shared" si="3"/>
        <v>A02AA016-00032 Pile Work Piling Work Pretensioned Concrete Pile (Type-A) Augering with Casing     Including Pile Connection and Joint Welding Work  400 ≤ DIA &lt;500</v>
      </c>
      <c r="G119" s="1404" t="str" cm="1">
        <f t="array" ref="G119:H119">_xlfn.TEXTSPLIT(I119,"-")</f>
        <v>A02AA016</v>
      </c>
      <c r="H119" s="1404" t="str">
        <v>00032</v>
      </c>
      <c r="I119" t="s">
        <v>4563</v>
      </c>
      <c r="J119" t="s">
        <v>4288</v>
      </c>
      <c r="K119" t="s">
        <v>4427</v>
      </c>
      <c r="L119" t="s">
        <v>4428</v>
      </c>
      <c r="M119" t="s">
        <v>4429</v>
      </c>
      <c r="N119" t="s">
        <v>4430</v>
      </c>
      <c r="O119" t="s">
        <v>4520</v>
      </c>
      <c r="P119" t="s">
        <v>4521</v>
      </c>
      <c r="Q119" t="s">
        <v>4463</v>
      </c>
      <c r="R119" t="s">
        <v>4464</v>
      </c>
      <c r="S119" t="s">
        <v>2965</v>
      </c>
      <c r="T119">
        <v>0</v>
      </c>
      <c r="U119" t="s">
        <v>2965</v>
      </c>
      <c r="V119">
        <v>0</v>
      </c>
      <c r="W119" t="s">
        <v>2965</v>
      </c>
      <c r="X119">
        <v>0</v>
      </c>
      <c r="Y119" t="s">
        <v>2965</v>
      </c>
      <c r="Z119">
        <v>0</v>
      </c>
      <c r="AA119" t="s">
        <v>4311</v>
      </c>
      <c r="AB119" t="s">
        <v>4435</v>
      </c>
      <c r="AC119" t="s">
        <v>2965</v>
      </c>
      <c r="AD119">
        <v>0</v>
      </c>
      <c r="AE119" t="s">
        <v>4526</v>
      </c>
      <c r="AF119" t="s">
        <v>4527</v>
      </c>
      <c r="AG119">
        <v>0</v>
      </c>
      <c r="AH119" t="s">
        <v>4438</v>
      </c>
      <c r="AI119" t="s">
        <v>4439</v>
      </c>
      <c r="AJ119">
        <v>0</v>
      </c>
      <c r="AK119">
        <v>0</v>
      </c>
      <c r="AL119">
        <v>0</v>
      </c>
      <c r="AM119">
        <v>0</v>
      </c>
      <c r="AN119">
        <v>0</v>
      </c>
      <c r="AO119" t="s">
        <v>2965</v>
      </c>
      <c r="AP119" t="s">
        <v>3423</v>
      </c>
      <c r="AQ119" t="s">
        <v>3423</v>
      </c>
      <c r="AR119" t="s">
        <v>4524</v>
      </c>
      <c r="AS119" t="s">
        <v>4563</v>
      </c>
    </row>
    <row r="120" spans="5:45" ht="17.25" customHeight="1">
      <c r="E120" s="1403" t="str">
        <f t="shared" si="2"/>
        <v>A02AA016 Pile Work Piling Work Pretensioned Concrete Pile (Type-A)</v>
      </c>
      <c r="F120" s="1403" t="str">
        <f t="shared" si="3"/>
        <v>A02AA016-00033 Pile Work Piling Work Pretensioned Concrete Pile (Type-A) Augering with Casing     Including Pile Connection and Joint Welding Work  500 ≤ DIA &lt;600</v>
      </c>
      <c r="G120" s="1404" t="str" cm="1">
        <f t="array" ref="G120:H120">_xlfn.TEXTSPLIT(I120,"-")</f>
        <v>A02AA016</v>
      </c>
      <c r="H120" s="1404" t="str">
        <v>00033</v>
      </c>
      <c r="I120" t="s">
        <v>4564</v>
      </c>
      <c r="J120" t="s">
        <v>4288</v>
      </c>
      <c r="K120" t="s">
        <v>4427</v>
      </c>
      <c r="L120" t="s">
        <v>4428</v>
      </c>
      <c r="M120" t="s">
        <v>4429</v>
      </c>
      <c r="N120" t="s">
        <v>4430</v>
      </c>
      <c r="O120" t="s">
        <v>4520</v>
      </c>
      <c r="P120" t="s">
        <v>4521</v>
      </c>
      <c r="Q120" t="s">
        <v>4463</v>
      </c>
      <c r="R120" t="s">
        <v>4464</v>
      </c>
      <c r="S120" t="s">
        <v>2965</v>
      </c>
      <c r="T120">
        <v>0</v>
      </c>
      <c r="U120" t="s">
        <v>2965</v>
      </c>
      <c r="V120">
        <v>0</v>
      </c>
      <c r="W120" t="s">
        <v>2965</v>
      </c>
      <c r="X120">
        <v>0</v>
      </c>
      <c r="Y120" t="s">
        <v>2965</v>
      </c>
      <c r="Z120">
        <v>0</v>
      </c>
      <c r="AA120" t="s">
        <v>4311</v>
      </c>
      <c r="AB120" t="s">
        <v>4435</v>
      </c>
      <c r="AC120" t="s">
        <v>2965</v>
      </c>
      <c r="AD120">
        <v>0</v>
      </c>
      <c r="AE120" t="s">
        <v>4529</v>
      </c>
      <c r="AF120" t="s">
        <v>4530</v>
      </c>
      <c r="AG120">
        <v>0</v>
      </c>
      <c r="AH120" t="s">
        <v>4438</v>
      </c>
      <c r="AI120" t="s">
        <v>4439</v>
      </c>
      <c r="AJ120">
        <v>0</v>
      </c>
      <c r="AK120">
        <v>0</v>
      </c>
      <c r="AL120">
        <v>0</v>
      </c>
      <c r="AM120">
        <v>0</v>
      </c>
      <c r="AN120">
        <v>0</v>
      </c>
      <c r="AO120" t="s">
        <v>2965</v>
      </c>
      <c r="AP120" t="s">
        <v>3423</v>
      </c>
      <c r="AQ120" t="s">
        <v>3423</v>
      </c>
      <c r="AR120" t="s">
        <v>4524</v>
      </c>
      <c r="AS120" t="s">
        <v>4564</v>
      </c>
    </row>
    <row r="121" spans="5:45" ht="17.25" customHeight="1">
      <c r="E121" s="1403" t="str">
        <f t="shared" si="2"/>
        <v>A02AA016 Pile Work Piling Work Pretensioned Concrete Pile (Type-A)</v>
      </c>
      <c r="F121" s="1403" t="str">
        <f t="shared" si="3"/>
        <v>A02AA016-00034 Pile Work Piling Work Pretensioned Concrete Pile (Type-A) Augering with Casing     Including Pile Connection and Joint Welding Work  600 ≤ DIA &lt;700</v>
      </c>
      <c r="G121" s="1404" t="str" cm="1">
        <f t="array" ref="G121:H121">_xlfn.TEXTSPLIT(I121,"-")</f>
        <v>A02AA016</v>
      </c>
      <c r="H121" s="1404" t="str">
        <v>00034</v>
      </c>
      <c r="I121" t="s">
        <v>4565</v>
      </c>
      <c r="J121" t="s">
        <v>4288</v>
      </c>
      <c r="K121" t="s">
        <v>4427</v>
      </c>
      <c r="L121" t="s">
        <v>4428</v>
      </c>
      <c r="M121" t="s">
        <v>4429</v>
      </c>
      <c r="N121" t="s">
        <v>4430</v>
      </c>
      <c r="O121" t="s">
        <v>4520</v>
      </c>
      <c r="P121" t="s">
        <v>4521</v>
      </c>
      <c r="Q121" t="s">
        <v>4463</v>
      </c>
      <c r="R121" t="s">
        <v>4464</v>
      </c>
      <c r="S121" t="s">
        <v>2965</v>
      </c>
      <c r="T121">
        <v>0</v>
      </c>
      <c r="U121" t="s">
        <v>2965</v>
      </c>
      <c r="V121">
        <v>0</v>
      </c>
      <c r="W121" t="s">
        <v>2965</v>
      </c>
      <c r="X121">
        <v>0</v>
      </c>
      <c r="Y121" t="s">
        <v>2965</v>
      </c>
      <c r="Z121">
        <v>0</v>
      </c>
      <c r="AA121" t="s">
        <v>4311</v>
      </c>
      <c r="AB121" t="s">
        <v>4435</v>
      </c>
      <c r="AC121" t="s">
        <v>2965</v>
      </c>
      <c r="AD121">
        <v>0</v>
      </c>
      <c r="AE121" t="s">
        <v>4532</v>
      </c>
      <c r="AF121" t="s">
        <v>4533</v>
      </c>
      <c r="AG121">
        <v>0</v>
      </c>
      <c r="AH121" t="s">
        <v>4438</v>
      </c>
      <c r="AI121" t="s">
        <v>4439</v>
      </c>
      <c r="AJ121">
        <v>0</v>
      </c>
      <c r="AK121">
        <v>0</v>
      </c>
      <c r="AL121">
        <v>0</v>
      </c>
      <c r="AM121">
        <v>0</v>
      </c>
      <c r="AN121">
        <v>0</v>
      </c>
      <c r="AO121" t="s">
        <v>2965</v>
      </c>
      <c r="AP121" t="s">
        <v>3423</v>
      </c>
      <c r="AQ121" t="s">
        <v>3423</v>
      </c>
      <c r="AR121" t="s">
        <v>4524</v>
      </c>
      <c r="AS121" t="s">
        <v>4565</v>
      </c>
    </row>
    <row r="122" spans="5:45" ht="17.25" customHeight="1">
      <c r="E122" s="1403" t="str">
        <f t="shared" si="2"/>
        <v>A02AA016 Pile Work Piling Work Pretensioned Concrete Pile (Type-A)</v>
      </c>
      <c r="F122" s="1403" t="str">
        <f t="shared" si="3"/>
        <v>A02AA016-00035 Pile Work Piling Work Pretensioned Concrete Pile (Type-A) Augering with Casing     Including Pile Connection and Joint Welding Work  700 ≤ DIA &lt;800</v>
      </c>
      <c r="G122" s="1404" t="str" cm="1">
        <f t="array" ref="G122:H122">_xlfn.TEXTSPLIT(I122,"-")</f>
        <v>A02AA016</v>
      </c>
      <c r="H122" s="1404" t="str">
        <v>00035</v>
      </c>
      <c r="I122" t="s">
        <v>4566</v>
      </c>
      <c r="J122" t="s">
        <v>4288</v>
      </c>
      <c r="K122" t="s">
        <v>4427</v>
      </c>
      <c r="L122" t="s">
        <v>4428</v>
      </c>
      <c r="M122" t="s">
        <v>4429</v>
      </c>
      <c r="N122" t="s">
        <v>4430</v>
      </c>
      <c r="O122" t="s">
        <v>4520</v>
      </c>
      <c r="P122" t="s">
        <v>4521</v>
      </c>
      <c r="Q122" t="s">
        <v>4463</v>
      </c>
      <c r="R122" t="s">
        <v>4464</v>
      </c>
      <c r="S122" t="s">
        <v>2965</v>
      </c>
      <c r="T122">
        <v>0</v>
      </c>
      <c r="U122" t="s">
        <v>2965</v>
      </c>
      <c r="V122">
        <v>0</v>
      </c>
      <c r="W122" t="s">
        <v>2965</v>
      </c>
      <c r="X122">
        <v>0</v>
      </c>
      <c r="Y122" t="s">
        <v>2965</v>
      </c>
      <c r="Z122">
        <v>0</v>
      </c>
      <c r="AA122" t="s">
        <v>4311</v>
      </c>
      <c r="AB122" t="s">
        <v>4435</v>
      </c>
      <c r="AC122" t="s">
        <v>2965</v>
      </c>
      <c r="AD122">
        <v>0</v>
      </c>
      <c r="AE122" t="s">
        <v>4535</v>
      </c>
      <c r="AF122" t="s">
        <v>4536</v>
      </c>
      <c r="AG122">
        <v>0</v>
      </c>
      <c r="AH122" t="s">
        <v>4438</v>
      </c>
      <c r="AI122" t="s">
        <v>4439</v>
      </c>
      <c r="AJ122">
        <v>0</v>
      </c>
      <c r="AK122">
        <v>0</v>
      </c>
      <c r="AL122">
        <v>0</v>
      </c>
      <c r="AM122">
        <v>0</v>
      </c>
      <c r="AN122">
        <v>0</v>
      </c>
      <c r="AO122" t="s">
        <v>2965</v>
      </c>
      <c r="AP122" t="s">
        <v>3423</v>
      </c>
      <c r="AQ122" t="s">
        <v>3423</v>
      </c>
      <c r="AR122" t="s">
        <v>4524</v>
      </c>
      <c r="AS122" t="s">
        <v>4566</v>
      </c>
    </row>
    <row r="123" spans="5:45" ht="17.25" customHeight="1">
      <c r="E123" s="1403" t="str">
        <f t="shared" si="2"/>
        <v>A02AA016 Pile Work Piling Work Pretensioned Concrete Pile (Type-A)</v>
      </c>
      <c r="F123" s="1403" t="str">
        <f t="shared" si="3"/>
        <v>A02AA016-00036 Pile Work Piling Work Pretensioned Concrete Pile (Type-A) Augering with Casing     Including Pile Connection and Joint Welding Work  800 ≤ DIA &lt;900</v>
      </c>
      <c r="G123" s="1404" t="str" cm="1">
        <f t="array" ref="G123:H123">_xlfn.TEXTSPLIT(I123,"-")</f>
        <v>A02AA016</v>
      </c>
      <c r="H123" s="1404" t="str">
        <v>00036</v>
      </c>
      <c r="I123" t="s">
        <v>4567</v>
      </c>
      <c r="J123" t="s">
        <v>4288</v>
      </c>
      <c r="K123" t="s">
        <v>4427</v>
      </c>
      <c r="L123" t="s">
        <v>4428</v>
      </c>
      <c r="M123" t="s">
        <v>4429</v>
      </c>
      <c r="N123" t="s">
        <v>4430</v>
      </c>
      <c r="O123" t="s">
        <v>4520</v>
      </c>
      <c r="P123" t="s">
        <v>4521</v>
      </c>
      <c r="Q123" t="s">
        <v>4463</v>
      </c>
      <c r="R123" t="s">
        <v>4464</v>
      </c>
      <c r="S123" t="s">
        <v>2965</v>
      </c>
      <c r="T123">
        <v>0</v>
      </c>
      <c r="U123" t="s">
        <v>2965</v>
      </c>
      <c r="V123">
        <v>0</v>
      </c>
      <c r="W123" t="s">
        <v>2965</v>
      </c>
      <c r="X123">
        <v>0</v>
      </c>
      <c r="Y123" t="s">
        <v>2965</v>
      </c>
      <c r="Z123">
        <v>0</v>
      </c>
      <c r="AA123" t="s">
        <v>4311</v>
      </c>
      <c r="AB123" t="s">
        <v>4435</v>
      </c>
      <c r="AC123" t="s">
        <v>2965</v>
      </c>
      <c r="AD123">
        <v>0</v>
      </c>
      <c r="AE123" t="s">
        <v>4538</v>
      </c>
      <c r="AF123" t="s">
        <v>4539</v>
      </c>
      <c r="AG123">
        <v>0</v>
      </c>
      <c r="AH123" t="s">
        <v>4438</v>
      </c>
      <c r="AI123" t="s">
        <v>4439</v>
      </c>
      <c r="AJ123">
        <v>0</v>
      </c>
      <c r="AK123">
        <v>0</v>
      </c>
      <c r="AL123">
        <v>0</v>
      </c>
      <c r="AM123">
        <v>0</v>
      </c>
      <c r="AN123">
        <v>0</v>
      </c>
      <c r="AO123" t="s">
        <v>2965</v>
      </c>
      <c r="AP123" t="s">
        <v>3423</v>
      </c>
      <c r="AQ123" t="s">
        <v>3423</v>
      </c>
      <c r="AR123" t="s">
        <v>4524</v>
      </c>
      <c r="AS123" t="s">
        <v>4567</v>
      </c>
    </row>
    <row r="124" spans="5:45" ht="17.25" customHeight="1">
      <c r="E124" s="1403" t="str">
        <f t="shared" si="2"/>
        <v>A02AA016 Pile Work Piling Work Pretensioned Concrete Pile (Type-A)</v>
      </c>
      <c r="F124" s="1403" t="str">
        <f t="shared" si="3"/>
        <v>A02AA016-00037 Pile Work Piling Work Pretensioned Concrete Pile (Type-A) Augering with Casing     Including Pile Connection and Joint Welding Work  900 ≤ DIA &lt;1000</v>
      </c>
      <c r="G124" s="1404" t="str" cm="1">
        <f t="array" ref="G124:H124">_xlfn.TEXTSPLIT(I124,"-")</f>
        <v>A02AA016</v>
      </c>
      <c r="H124" s="1404" t="str">
        <v>00037</v>
      </c>
      <c r="I124" t="s">
        <v>4568</v>
      </c>
      <c r="J124" t="s">
        <v>4288</v>
      </c>
      <c r="K124" t="s">
        <v>4427</v>
      </c>
      <c r="L124" t="s">
        <v>4428</v>
      </c>
      <c r="M124" t="s">
        <v>4429</v>
      </c>
      <c r="N124" t="s">
        <v>4430</v>
      </c>
      <c r="O124" t="s">
        <v>4520</v>
      </c>
      <c r="P124" t="s">
        <v>4521</v>
      </c>
      <c r="Q124" t="s">
        <v>4463</v>
      </c>
      <c r="R124" t="s">
        <v>4464</v>
      </c>
      <c r="S124" t="s">
        <v>2965</v>
      </c>
      <c r="T124">
        <v>0</v>
      </c>
      <c r="U124" t="s">
        <v>2965</v>
      </c>
      <c r="V124">
        <v>0</v>
      </c>
      <c r="W124" t="s">
        <v>2965</v>
      </c>
      <c r="X124">
        <v>0</v>
      </c>
      <c r="Y124" t="s">
        <v>2965</v>
      </c>
      <c r="Z124">
        <v>0</v>
      </c>
      <c r="AA124" t="s">
        <v>4311</v>
      </c>
      <c r="AB124" t="s">
        <v>4435</v>
      </c>
      <c r="AC124" t="s">
        <v>2965</v>
      </c>
      <c r="AD124">
        <v>0</v>
      </c>
      <c r="AE124" t="s">
        <v>4541</v>
      </c>
      <c r="AF124" t="s">
        <v>4542</v>
      </c>
      <c r="AG124">
        <v>0</v>
      </c>
      <c r="AH124" t="s">
        <v>4438</v>
      </c>
      <c r="AI124" t="s">
        <v>4439</v>
      </c>
      <c r="AJ124">
        <v>0</v>
      </c>
      <c r="AK124">
        <v>0</v>
      </c>
      <c r="AL124">
        <v>0</v>
      </c>
      <c r="AM124">
        <v>0</v>
      </c>
      <c r="AN124">
        <v>0</v>
      </c>
      <c r="AO124" t="s">
        <v>2965</v>
      </c>
      <c r="AP124" t="s">
        <v>3423</v>
      </c>
      <c r="AQ124" t="s">
        <v>3423</v>
      </c>
      <c r="AR124" t="s">
        <v>4524</v>
      </c>
      <c r="AS124" t="s">
        <v>4568</v>
      </c>
    </row>
    <row r="125" spans="5:45" ht="17.25" customHeight="1">
      <c r="E125" s="1403" t="str">
        <f t="shared" si="2"/>
        <v>A02AA016 Pile Work Piling Work Pretensioned Concrete Pile (Type-A)</v>
      </c>
      <c r="F125" s="1403" t="str">
        <f t="shared" si="3"/>
        <v>A02AA016-00038 Pile Work Piling Work Pretensioned Concrete Pile (Type-A) Augering with Casing     Including Pile Connection and Joint Welding Work  1000 ≤ DIA &lt;1200</v>
      </c>
      <c r="G125" s="1404" t="str" cm="1">
        <f t="array" ref="G125:H125">_xlfn.TEXTSPLIT(I125,"-")</f>
        <v>A02AA016</v>
      </c>
      <c r="H125" s="1404" t="str">
        <v>00038</v>
      </c>
      <c r="I125" t="s">
        <v>4569</v>
      </c>
      <c r="J125" t="s">
        <v>4288</v>
      </c>
      <c r="K125" t="s">
        <v>4427</v>
      </c>
      <c r="L125" t="s">
        <v>4428</v>
      </c>
      <c r="M125" t="s">
        <v>4429</v>
      </c>
      <c r="N125" t="s">
        <v>4430</v>
      </c>
      <c r="O125" t="s">
        <v>4520</v>
      </c>
      <c r="P125" t="s">
        <v>4521</v>
      </c>
      <c r="Q125" t="s">
        <v>4463</v>
      </c>
      <c r="R125" t="s">
        <v>4464</v>
      </c>
      <c r="S125" t="s">
        <v>2965</v>
      </c>
      <c r="T125">
        <v>0</v>
      </c>
      <c r="U125" t="s">
        <v>2965</v>
      </c>
      <c r="V125">
        <v>0</v>
      </c>
      <c r="W125" t="s">
        <v>2965</v>
      </c>
      <c r="X125">
        <v>0</v>
      </c>
      <c r="Y125" t="s">
        <v>2965</v>
      </c>
      <c r="Z125">
        <v>0</v>
      </c>
      <c r="AA125" t="s">
        <v>4311</v>
      </c>
      <c r="AB125" t="s">
        <v>4435</v>
      </c>
      <c r="AC125" t="s">
        <v>2965</v>
      </c>
      <c r="AD125">
        <v>0</v>
      </c>
      <c r="AE125" t="s">
        <v>4544</v>
      </c>
      <c r="AF125" t="s">
        <v>4545</v>
      </c>
      <c r="AG125">
        <v>0</v>
      </c>
      <c r="AH125" t="s">
        <v>4438</v>
      </c>
      <c r="AI125" t="s">
        <v>4439</v>
      </c>
      <c r="AJ125">
        <v>0</v>
      </c>
      <c r="AK125">
        <v>0</v>
      </c>
      <c r="AL125">
        <v>0</v>
      </c>
      <c r="AM125">
        <v>0</v>
      </c>
      <c r="AN125">
        <v>0</v>
      </c>
      <c r="AO125" t="s">
        <v>2965</v>
      </c>
      <c r="AP125" t="s">
        <v>3423</v>
      </c>
      <c r="AQ125" t="s">
        <v>3423</v>
      </c>
      <c r="AR125" t="s">
        <v>4524</v>
      </c>
      <c r="AS125" t="s">
        <v>4569</v>
      </c>
    </row>
    <row r="126" spans="5:45" ht="17.25" customHeight="1">
      <c r="E126" s="1403" t="str">
        <f t="shared" si="2"/>
        <v>A02AA016 Pile Work Piling Work Pretensioned Concrete Pile (Type-A)</v>
      </c>
      <c r="F126" s="1403" t="str">
        <f t="shared" si="3"/>
        <v>A02AA016-00039 Pile Work Piling Work Pretensioned Concrete Pile (Type-A) Percussion Rotary Drilling with Casing     Including Pile Connection and Joint Welding Work  DIA&lt;400</v>
      </c>
      <c r="G126" s="1404" t="str" cm="1">
        <f t="array" ref="G126:H126">_xlfn.TEXTSPLIT(I126,"-")</f>
        <v>A02AA016</v>
      </c>
      <c r="H126" s="1404" t="str">
        <v>00039</v>
      </c>
      <c r="I126" t="s">
        <v>4570</v>
      </c>
      <c r="J126" t="s">
        <v>4288</v>
      </c>
      <c r="K126" t="s">
        <v>4427</v>
      </c>
      <c r="L126" t="s">
        <v>4428</v>
      </c>
      <c r="M126" t="s">
        <v>4429</v>
      </c>
      <c r="N126" t="s">
        <v>4430</v>
      </c>
      <c r="O126" t="s">
        <v>4520</v>
      </c>
      <c r="P126" t="s">
        <v>4521</v>
      </c>
      <c r="Q126" t="s">
        <v>4469</v>
      </c>
      <c r="R126" t="s">
        <v>4470</v>
      </c>
      <c r="S126" t="s">
        <v>2965</v>
      </c>
      <c r="T126">
        <v>0</v>
      </c>
      <c r="U126" t="s">
        <v>2965</v>
      </c>
      <c r="V126">
        <v>0</v>
      </c>
      <c r="W126" t="s">
        <v>2965</v>
      </c>
      <c r="X126">
        <v>0</v>
      </c>
      <c r="Y126" t="s">
        <v>2965</v>
      </c>
      <c r="Z126">
        <v>0</v>
      </c>
      <c r="AA126" t="s">
        <v>4311</v>
      </c>
      <c r="AB126" t="s">
        <v>4435</v>
      </c>
      <c r="AC126" t="s">
        <v>2965</v>
      </c>
      <c r="AD126">
        <v>0</v>
      </c>
      <c r="AE126" t="s">
        <v>4522</v>
      </c>
      <c r="AF126" t="s">
        <v>4523</v>
      </c>
      <c r="AG126">
        <v>0</v>
      </c>
      <c r="AH126" t="s">
        <v>4438</v>
      </c>
      <c r="AI126" t="s">
        <v>4439</v>
      </c>
      <c r="AJ126">
        <v>0</v>
      </c>
      <c r="AK126">
        <v>0</v>
      </c>
      <c r="AL126">
        <v>0</v>
      </c>
      <c r="AM126">
        <v>0</v>
      </c>
      <c r="AN126">
        <v>0</v>
      </c>
      <c r="AO126" t="s">
        <v>2965</v>
      </c>
      <c r="AP126" t="s">
        <v>3423</v>
      </c>
      <c r="AQ126" t="s">
        <v>3423</v>
      </c>
      <c r="AR126" t="s">
        <v>4524</v>
      </c>
      <c r="AS126" t="s">
        <v>4570</v>
      </c>
    </row>
    <row r="127" spans="5:45" ht="17.25" customHeight="1">
      <c r="E127" s="1403" t="str">
        <f t="shared" si="2"/>
        <v>A02AA016 Pile Work Piling Work Pretensioned Concrete Pile (Type-A)</v>
      </c>
      <c r="F127" s="1403" t="str">
        <f t="shared" si="3"/>
        <v>A02AA016-00040 Pile Work Piling Work Pretensioned Concrete Pile (Type-A) Percussion Rotary Drilling with Casing     Including Pile Connection and Joint Welding Work  400 ≤ DIA &lt;500</v>
      </c>
      <c r="G127" s="1404" t="str" cm="1">
        <f t="array" ref="G127:H127">_xlfn.TEXTSPLIT(I127,"-")</f>
        <v>A02AA016</v>
      </c>
      <c r="H127" s="1404" t="str">
        <v>00040</v>
      </c>
      <c r="I127" t="s">
        <v>4571</v>
      </c>
      <c r="J127" t="s">
        <v>4288</v>
      </c>
      <c r="K127" t="s">
        <v>4427</v>
      </c>
      <c r="L127" t="s">
        <v>4428</v>
      </c>
      <c r="M127" t="s">
        <v>4429</v>
      </c>
      <c r="N127" t="s">
        <v>4430</v>
      </c>
      <c r="O127" t="s">
        <v>4520</v>
      </c>
      <c r="P127" t="s">
        <v>4521</v>
      </c>
      <c r="Q127" t="s">
        <v>4469</v>
      </c>
      <c r="R127" t="s">
        <v>4470</v>
      </c>
      <c r="S127" t="s">
        <v>2965</v>
      </c>
      <c r="T127">
        <v>0</v>
      </c>
      <c r="U127" t="s">
        <v>2965</v>
      </c>
      <c r="V127">
        <v>0</v>
      </c>
      <c r="W127" t="s">
        <v>2965</v>
      </c>
      <c r="X127">
        <v>0</v>
      </c>
      <c r="Y127" t="s">
        <v>2965</v>
      </c>
      <c r="Z127">
        <v>0</v>
      </c>
      <c r="AA127" t="s">
        <v>4311</v>
      </c>
      <c r="AB127" t="s">
        <v>4435</v>
      </c>
      <c r="AC127" t="s">
        <v>2965</v>
      </c>
      <c r="AD127">
        <v>0</v>
      </c>
      <c r="AE127" t="s">
        <v>4526</v>
      </c>
      <c r="AF127" t="s">
        <v>4527</v>
      </c>
      <c r="AG127">
        <v>0</v>
      </c>
      <c r="AH127" t="s">
        <v>4438</v>
      </c>
      <c r="AI127" t="s">
        <v>4439</v>
      </c>
      <c r="AJ127">
        <v>0</v>
      </c>
      <c r="AK127">
        <v>0</v>
      </c>
      <c r="AL127">
        <v>0</v>
      </c>
      <c r="AM127">
        <v>0</v>
      </c>
      <c r="AN127">
        <v>0</v>
      </c>
      <c r="AO127" t="s">
        <v>2965</v>
      </c>
      <c r="AP127" t="s">
        <v>3423</v>
      </c>
      <c r="AQ127" t="s">
        <v>3423</v>
      </c>
      <c r="AR127" t="s">
        <v>4524</v>
      </c>
      <c r="AS127" t="s">
        <v>4571</v>
      </c>
    </row>
    <row r="128" spans="5:45" ht="17.25" customHeight="1">
      <c r="E128" s="1403" t="str">
        <f t="shared" si="2"/>
        <v>A02AA016 Pile Work Piling Work Pretensioned Concrete Pile (Type-A)</v>
      </c>
      <c r="F128" s="1403" t="str">
        <f t="shared" si="3"/>
        <v>A02AA016-00041 Pile Work Piling Work Pretensioned Concrete Pile (Type-A) Percussion Rotary Drilling with Casing     Including Pile Connection and Joint Welding Work  500 ≤ DIA &lt;600</v>
      </c>
      <c r="G128" s="1404" t="str" cm="1">
        <f t="array" ref="G128:H128">_xlfn.TEXTSPLIT(I128,"-")</f>
        <v>A02AA016</v>
      </c>
      <c r="H128" s="1404" t="str">
        <v>00041</v>
      </c>
      <c r="I128" t="s">
        <v>4572</v>
      </c>
      <c r="J128" t="s">
        <v>4288</v>
      </c>
      <c r="K128" t="s">
        <v>4427</v>
      </c>
      <c r="L128" t="s">
        <v>4428</v>
      </c>
      <c r="M128" t="s">
        <v>4429</v>
      </c>
      <c r="N128" t="s">
        <v>4430</v>
      </c>
      <c r="O128" t="s">
        <v>4520</v>
      </c>
      <c r="P128" t="s">
        <v>4521</v>
      </c>
      <c r="Q128" t="s">
        <v>4469</v>
      </c>
      <c r="R128" t="s">
        <v>4470</v>
      </c>
      <c r="S128" t="s">
        <v>2965</v>
      </c>
      <c r="T128">
        <v>0</v>
      </c>
      <c r="U128" t="s">
        <v>2965</v>
      </c>
      <c r="V128">
        <v>0</v>
      </c>
      <c r="W128" t="s">
        <v>2965</v>
      </c>
      <c r="X128">
        <v>0</v>
      </c>
      <c r="Y128" t="s">
        <v>2965</v>
      </c>
      <c r="Z128">
        <v>0</v>
      </c>
      <c r="AA128" t="s">
        <v>4311</v>
      </c>
      <c r="AB128" t="s">
        <v>4435</v>
      </c>
      <c r="AC128" t="s">
        <v>2965</v>
      </c>
      <c r="AD128">
        <v>0</v>
      </c>
      <c r="AE128" t="s">
        <v>4529</v>
      </c>
      <c r="AF128" t="s">
        <v>4530</v>
      </c>
      <c r="AG128">
        <v>0</v>
      </c>
      <c r="AH128" t="s">
        <v>4438</v>
      </c>
      <c r="AI128" t="s">
        <v>4439</v>
      </c>
      <c r="AJ128">
        <v>0</v>
      </c>
      <c r="AK128">
        <v>0</v>
      </c>
      <c r="AL128">
        <v>0</v>
      </c>
      <c r="AM128">
        <v>0</v>
      </c>
      <c r="AN128">
        <v>0</v>
      </c>
      <c r="AO128" t="s">
        <v>2965</v>
      </c>
      <c r="AP128" t="s">
        <v>3423</v>
      </c>
      <c r="AQ128" t="s">
        <v>3423</v>
      </c>
      <c r="AR128" t="s">
        <v>4524</v>
      </c>
      <c r="AS128" t="s">
        <v>4572</v>
      </c>
    </row>
    <row r="129" spans="5:45" ht="17.25" customHeight="1">
      <c r="E129" s="1403" t="str">
        <f t="shared" si="2"/>
        <v>A02AA016 Pile Work Piling Work Pretensioned Concrete Pile (Type-A)</v>
      </c>
      <c r="F129" s="1403" t="str">
        <f t="shared" si="3"/>
        <v>A02AA016-00042 Pile Work Piling Work Pretensioned Concrete Pile (Type-A) Percussion Rotary Drilling with Casing     Including Pile Connection and Joint Welding Work  600 ≤ DIA &lt;700</v>
      </c>
      <c r="G129" s="1404" t="str" cm="1">
        <f t="array" ref="G129:H129">_xlfn.TEXTSPLIT(I129,"-")</f>
        <v>A02AA016</v>
      </c>
      <c r="H129" s="1404" t="str">
        <v>00042</v>
      </c>
      <c r="I129" t="s">
        <v>4573</v>
      </c>
      <c r="J129" t="s">
        <v>4288</v>
      </c>
      <c r="K129" t="s">
        <v>4427</v>
      </c>
      <c r="L129" t="s">
        <v>4428</v>
      </c>
      <c r="M129" t="s">
        <v>4429</v>
      </c>
      <c r="N129" t="s">
        <v>4430</v>
      </c>
      <c r="O129" t="s">
        <v>4520</v>
      </c>
      <c r="P129" t="s">
        <v>4521</v>
      </c>
      <c r="Q129" t="s">
        <v>4469</v>
      </c>
      <c r="R129" t="s">
        <v>4470</v>
      </c>
      <c r="S129" t="s">
        <v>2965</v>
      </c>
      <c r="T129">
        <v>0</v>
      </c>
      <c r="U129" t="s">
        <v>2965</v>
      </c>
      <c r="V129">
        <v>0</v>
      </c>
      <c r="W129" t="s">
        <v>2965</v>
      </c>
      <c r="X129">
        <v>0</v>
      </c>
      <c r="Y129" t="s">
        <v>2965</v>
      </c>
      <c r="Z129">
        <v>0</v>
      </c>
      <c r="AA129" t="s">
        <v>4311</v>
      </c>
      <c r="AB129" t="s">
        <v>4435</v>
      </c>
      <c r="AC129" t="s">
        <v>2965</v>
      </c>
      <c r="AD129">
        <v>0</v>
      </c>
      <c r="AE129" t="s">
        <v>4532</v>
      </c>
      <c r="AF129" t="s">
        <v>4533</v>
      </c>
      <c r="AG129">
        <v>0</v>
      </c>
      <c r="AH129" t="s">
        <v>4438</v>
      </c>
      <c r="AI129" t="s">
        <v>4439</v>
      </c>
      <c r="AJ129">
        <v>0</v>
      </c>
      <c r="AK129">
        <v>0</v>
      </c>
      <c r="AL129">
        <v>0</v>
      </c>
      <c r="AM129">
        <v>0</v>
      </c>
      <c r="AN129">
        <v>0</v>
      </c>
      <c r="AO129" t="s">
        <v>2965</v>
      </c>
      <c r="AP129" t="s">
        <v>3423</v>
      </c>
      <c r="AQ129" t="s">
        <v>3423</v>
      </c>
      <c r="AR129" t="s">
        <v>4524</v>
      </c>
      <c r="AS129" t="s">
        <v>4573</v>
      </c>
    </row>
    <row r="130" spans="5:45" ht="17.25" customHeight="1">
      <c r="E130" s="1403" t="str">
        <f t="shared" si="2"/>
        <v>A02AA016 Pile Work Piling Work Pretensioned Concrete Pile (Type-A)</v>
      </c>
      <c r="F130" s="1403" t="str">
        <f t="shared" si="3"/>
        <v>A02AA016-00043 Pile Work Piling Work Pretensioned Concrete Pile (Type-A) Percussion Rotary Drilling with Casing     Including Pile Connection and Joint Welding Work  700 ≤ DIA &lt;800</v>
      </c>
      <c r="G130" s="1404" t="str" cm="1">
        <f t="array" ref="G130:H130">_xlfn.TEXTSPLIT(I130,"-")</f>
        <v>A02AA016</v>
      </c>
      <c r="H130" s="1404" t="str">
        <v>00043</v>
      </c>
      <c r="I130" t="s">
        <v>4574</v>
      </c>
      <c r="J130" t="s">
        <v>4288</v>
      </c>
      <c r="K130" t="s">
        <v>4427</v>
      </c>
      <c r="L130" t="s">
        <v>4428</v>
      </c>
      <c r="M130" t="s">
        <v>4429</v>
      </c>
      <c r="N130" t="s">
        <v>4430</v>
      </c>
      <c r="O130" t="s">
        <v>4520</v>
      </c>
      <c r="P130" t="s">
        <v>4521</v>
      </c>
      <c r="Q130" t="s">
        <v>4469</v>
      </c>
      <c r="R130" t="s">
        <v>4470</v>
      </c>
      <c r="S130" t="s">
        <v>2965</v>
      </c>
      <c r="T130">
        <v>0</v>
      </c>
      <c r="U130" t="s">
        <v>2965</v>
      </c>
      <c r="V130">
        <v>0</v>
      </c>
      <c r="W130" t="s">
        <v>2965</v>
      </c>
      <c r="X130">
        <v>0</v>
      </c>
      <c r="Y130" t="s">
        <v>2965</v>
      </c>
      <c r="Z130">
        <v>0</v>
      </c>
      <c r="AA130" t="s">
        <v>4311</v>
      </c>
      <c r="AB130" t="s">
        <v>4435</v>
      </c>
      <c r="AC130" t="s">
        <v>2965</v>
      </c>
      <c r="AD130">
        <v>0</v>
      </c>
      <c r="AE130" t="s">
        <v>4535</v>
      </c>
      <c r="AF130" t="s">
        <v>4536</v>
      </c>
      <c r="AG130">
        <v>0</v>
      </c>
      <c r="AH130" t="s">
        <v>4438</v>
      </c>
      <c r="AI130" t="s">
        <v>4439</v>
      </c>
      <c r="AJ130">
        <v>0</v>
      </c>
      <c r="AK130">
        <v>0</v>
      </c>
      <c r="AL130">
        <v>0</v>
      </c>
      <c r="AM130">
        <v>0</v>
      </c>
      <c r="AN130">
        <v>0</v>
      </c>
      <c r="AO130" t="s">
        <v>2965</v>
      </c>
      <c r="AP130" t="s">
        <v>3423</v>
      </c>
      <c r="AQ130" t="s">
        <v>3423</v>
      </c>
      <c r="AR130" t="s">
        <v>4524</v>
      </c>
      <c r="AS130" t="s">
        <v>4574</v>
      </c>
    </row>
    <row r="131" spans="5:45" ht="17.25" customHeight="1">
      <c r="E131" s="1403" t="str">
        <f t="shared" si="2"/>
        <v>A02AA016 Pile Work Piling Work Pretensioned Concrete Pile (Type-A)</v>
      </c>
      <c r="F131" s="1403" t="str">
        <f t="shared" si="3"/>
        <v>A02AA016-00044 Pile Work Piling Work Pretensioned Concrete Pile (Type-A) Percussion Rotary Drilling with Casing     Including Pile Connection and Joint Welding Work  800 ≤ DIA &lt;900</v>
      </c>
      <c r="G131" s="1404" t="str" cm="1">
        <f t="array" ref="G131:H131">_xlfn.TEXTSPLIT(I131,"-")</f>
        <v>A02AA016</v>
      </c>
      <c r="H131" s="1404" t="str">
        <v>00044</v>
      </c>
      <c r="I131" t="s">
        <v>4575</v>
      </c>
      <c r="J131" t="s">
        <v>4288</v>
      </c>
      <c r="K131" t="s">
        <v>4427</v>
      </c>
      <c r="L131" t="s">
        <v>4428</v>
      </c>
      <c r="M131" t="s">
        <v>4429</v>
      </c>
      <c r="N131" t="s">
        <v>4430</v>
      </c>
      <c r="O131" t="s">
        <v>4520</v>
      </c>
      <c r="P131" t="s">
        <v>4521</v>
      </c>
      <c r="Q131" t="s">
        <v>4469</v>
      </c>
      <c r="R131" t="s">
        <v>4470</v>
      </c>
      <c r="S131" t="s">
        <v>2965</v>
      </c>
      <c r="T131">
        <v>0</v>
      </c>
      <c r="U131" t="s">
        <v>2965</v>
      </c>
      <c r="V131">
        <v>0</v>
      </c>
      <c r="W131" t="s">
        <v>2965</v>
      </c>
      <c r="X131">
        <v>0</v>
      </c>
      <c r="Y131" t="s">
        <v>2965</v>
      </c>
      <c r="Z131">
        <v>0</v>
      </c>
      <c r="AA131" t="s">
        <v>4311</v>
      </c>
      <c r="AB131" t="s">
        <v>4435</v>
      </c>
      <c r="AC131" t="s">
        <v>2965</v>
      </c>
      <c r="AD131">
        <v>0</v>
      </c>
      <c r="AE131" t="s">
        <v>4538</v>
      </c>
      <c r="AF131" t="s">
        <v>4539</v>
      </c>
      <c r="AG131">
        <v>0</v>
      </c>
      <c r="AH131" t="s">
        <v>4438</v>
      </c>
      <c r="AI131" t="s">
        <v>4439</v>
      </c>
      <c r="AJ131">
        <v>0</v>
      </c>
      <c r="AK131">
        <v>0</v>
      </c>
      <c r="AL131">
        <v>0</v>
      </c>
      <c r="AM131">
        <v>0</v>
      </c>
      <c r="AN131">
        <v>0</v>
      </c>
      <c r="AO131" t="s">
        <v>2965</v>
      </c>
      <c r="AP131" t="s">
        <v>3423</v>
      </c>
      <c r="AQ131" t="s">
        <v>3423</v>
      </c>
      <c r="AR131" t="s">
        <v>4524</v>
      </c>
      <c r="AS131" t="s">
        <v>4575</v>
      </c>
    </row>
    <row r="132" spans="5:45" ht="17.25" customHeight="1">
      <c r="E132" s="1403" t="str">
        <f t="shared" si="2"/>
        <v>A02AA016 Pile Work Piling Work Pretensioned Concrete Pile (Type-A)</v>
      </c>
      <c r="F132" s="1403" t="str">
        <f t="shared" si="3"/>
        <v>A02AA016-00045 Pile Work Piling Work Pretensioned Concrete Pile (Type-A) Percussion Rotary Drilling with Casing     Including Pile Connection and Joint Welding Work  900 ≤ DIA &lt;1000</v>
      </c>
      <c r="G132" s="1404" t="str" cm="1">
        <f t="array" ref="G132:H132">_xlfn.TEXTSPLIT(I132,"-")</f>
        <v>A02AA016</v>
      </c>
      <c r="H132" s="1404" t="str">
        <v>00045</v>
      </c>
      <c r="I132" t="s">
        <v>4576</v>
      </c>
      <c r="J132" t="s">
        <v>4288</v>
      </c>
      <c r="K132" t="s">
        <v>4427</v>
      </c>
      <c r="L132" t="s">
        <v>4428</v>
      </c>
      <c r="M132" t="s">
        <v>4429</v>
      </c>
      <c r="N132" t="s">
        <v>4430</v>
      </c>
      <c r="O132" t="s">
        <v>4520</v>
      </c>
      <c r="P132" t="s">
        <v>4521</v>
      </c>
      <c r="Q132" t="s">
        <v>4469</v>
      </c>
      <c r="R132" t="s">
        <v>4470</v>
      </c>
      <c r="S132" t="s">
        <v>2965</v>
      </c>
      <c r="T132">
        <v>0</v>
      </c>
      <c r="U132" t="s">
        <v>2965</v>
      </c>
      <c r="V132">
        <v>0</v>
      </c>
      <c r="W132" t="s">
        <v>2965</v>
      </c>
      <c r="X132">
        <v>0</v>
      </c>
      <c r="Y132" t="s">
        <v>2965</v>
      </c>
      <c r="Z132">
        <v>0</v>
      </c>
      <c r="AA132" t="s">
        <v>4311</v>
      </c>
      <c r="AB132" t="s">
        <v>4435</v>
      </c>
      <c r="AC132" t="s">
        <v>2965</v>
      </c>
      <c r="AD132">
        <v>0</v>
      </c>
      <c r="AE132" t="s">
        <v>4541</v>
      </c>
      <c r="AF132" t="s">
        <v>4542</v>
      </c>
      <c r="AG132">
        <v>0</v>
      </c>
      <c r="AH132" t="s">
        <v>4438</v>
      </c>
      <c r="AI132" t="s">
        <v>4439</v>
      </c>
      <c r="AJ132">
        <v>0</v>
      </c>
      <c r="AK132">
        <v>0</v>
      </c>
      <c r="AL132">
        <v>0</v>
      </c>
      <c r="AM132">
        <v>0</v>
      </c>
      <c r="AN132">
        <v>0</v>
      </c>
      <c r="AO132" t="s">
        <v>2965</v>
      </c>
      <c r="AP132" t="s">
        <v>3423</v>
      </c>
      <c r="AQ132" t="s">
        <v>3423</v>
      </c>
      <c r="AR132" t="s">
        <v>4524</v>
      </c>
      <c r="AS132" t="s">
        <v>4576</v>
      </c>
    </row>
    <row r="133" spans="5:45" ht="17.25" customHeight="1">
      <c r="E133" s="1403" t="str">
        <f t="shared" si="2"/>
        <v>A02AA016 Pile Work Piling Work Pretensioned Concrete Pile (Type-A)</v>
      </c>
      <c r="F133" s="1403" t="str">
        <f t="shared" si="3"/>
        <v>A02AA016-00046 Pile Work Piling Work Pretensioned Concrete Pile (Type-A) Percussion Rotary Drilling with Casing     Including Pile Connection and Joint Welding Work  1000 ≤ DIA &lt;1200</v>
      </c>
      <c r="G133" s="1404" t="str" cm="1">
        <f t="array" ref="G133:H133">_xlfn.TEXTSPLIT(I133,"-")</f>
        <v>A02AA016</v>
      </c>
      <c r="H133" s="1404" t="str">
        <v>00046</v>
      </c>
      <c r="I133" t="s">
        <v>4577</v>
      </c>
      <c r="J133" t="s">
        <v>4288</v>
      </c>
      <c r="K133" t="s">
        <v>4427</v>
      </c>
      <c r="L133" t="s">
        <v>4428</v>
      </c>
      <c r="M133" t="s">
        <v>4429</v>
      </c>
      <c r="N133" t="s">
        <v>4430</v>
      </c>
      <c r="O133" t="s">
        <v>4520</v>
      </c>
      <c r="P133" t="s">
        <v>4521</v>
      </c>
      <c r="Q133" t="s">
        <v>4469</v>
      </c>
      <c r="R133" t="s">
        <v>4470</v>
      </c>
      <c r="S133" t="s">
        <v>2965</v>
      </c>
      <c r="T133">
        <v>0</v>
      </c>
      <c r="U133" t="s">
        <v>2965</v>
      </c>
      <c r="V133">
        <v>0</v>
      </c>
      <c r="W133" t="s">
        <v>2965</v>
      </c>
      <c r="X133">
        <v>0</v>
      </c>
      <c r="Y133" t="s">
        <v>2965</v>
      </c>
      <c r="Z133">
        <v>0</v>
      </c>
      <c r="AA133" t="s">
        <v>4311</v>
      </c>
      <c r="AB133" t="s">
        <v>4435</v>
      </c>
      <c r="AC133" t="s">
        <v>2965</v>
      </c>
      <c r="AD133">
        <v>0</v>
      </c>
      <c r="AE133" t="s">
        <v>4544</v>
      </c>
      <c r="AF133" t="s">
        <v>4545</v>
      </c>
      <c r="AG133">
        <v>0</v>
      </c>
      <c r="AH133" t="s">
        <v>4438</v>
      </c>
      <c r="AI133" t="s">
        <v>4439</v>
      </c>
      <c r="AJ133">
        <v>0</v>
      </c>
      <c r="AK133">
        <v>0</v>
      </c>
      <c r="AL133">
        <v>0</v>
      </c>
      <c r="AM133">
        <v>0</v>
      </c>
      <c r="AN133">
        <v>0</v>
      </c>
      <c r="AO133" t="s">
        <v>2965</v>
      </c>
      <c r="AP133" t="s">
        <v>3423</v>
      </c>
      <c r="AQ133" t="s">
        <v>3423</v>
      </c>
      <c r="AR133" t="s">
        <v>4524</v>
      </c>
      <c r="AS133" t="s">
        <v>4577</v>
      </c>
    </row>
    <row r="134" spans="5:45" ht="17.25" customHeight="1">
      <c r="E134" s="1403" t="str">
        <f t="shared" si="2"/>
        <v>A02AA017 Pile Work Piling Work Pretensioned Concrete Pile (Type-B)</v>
      </c>
      <c r="F134" s="1403" t="str">
        <f t="shared" si="3"/>
        <v>A02AA017-00007 Pile Work Piling Work Pretensioned Concrete Pile (Type-B) Direct Driving     Including Pile Connection and Joint Welding Work  DIA&lt;400</v>
      </c>
      <c r="G134" s="1404" t="str" cm="1">
        <f t="array" ref="G134:H134">_xlfn.TEXTSPLIT(I134,"-")</f>
        <v>A02AA017</v>
      </c>
      <c r="H134" s="1404" t="str">
        <v>00007</v>
      </c>
      <c r="I134" t="s">
        <v>4578</v>
      </c>
      <c r="J134" t="s">
        <v>4288</v>
      </c>
      <c r="K134" t="s">
        <v>4427</v>
      </c>
      <c r="L134" t="s">
        <v>4428</v>
      </c>
      <c r="M134" t="s">
        <v>4429</v>
      </c>
      <c r="N134" t="s">
        <v>4430</v>
      </c>
      <c r="O134" t="s">
        <v>4579</v>
      </c>
      <c r="P134" t="s">
        <v>4580</v>
      </c>
      <c r="Q134" t="s">
        <v>4433</v>
      </c>
      <c r="R134" t="s">
        <v>4434</v>
      </c>
      <c r="S134" t="s">
        <v>2965</v>
      </c>
      <c r="T134">
        <v>0</v>
      </c>
      <c r="U134" t="s">
        <v>2965</v>
      </c>
      <c r="V134">
        <v>0</v>
      </c>
      <c r="W134" t="s">
        <v>2965</v>
      </c>
      <c r="X134">
        <v>0</v>
      </c>
      <c r="Y134" t="s">
        <v>2965</v>
      </c>
      <c r="Z134">
        <v>0</v>
      </c>
      <c r="AA134" t="s">
        <v>4311</v>
      </c>
      <c r="AB134" t="s">
        <v>4435</v>
      </c>
      <c r="AC134" t="s">
        <v>2965</v>
      </c>
      <c r="AD134">
        <v>0</v>
      </c>
      <c r="AE134" t="s">
        <v>4522</v>
      </c>
      <c r="AF134" t="s">
        <v>4523</v>
      </c>
      <c r="AG134">
        <v>0</v>
      </c>
      <c r="AH134" t="s">
        <v>4438</v>
      </c>
      <c r="AI134" t="s">
        <v>4439</v>
      </c>
      <c r="AJ134">
        <v>0</v>
      </c>
      <c r="AK134">
        <v>0</v>
      </c>
      <c r="AL134">
        <v>0</v>
      </c>
      <c r="AM134">
        <v>0</v>
      </c>
      <c r="AN134">
        <v>0</v>
      </c>
      <c r="AO134" t="s">
        <v>2965</v>
      </c>
      <c r="AP134" t="s">
        <v>3423</v>
      </c>
      <c r="AQ134" t="s">
        <v>3423</v>
      </c>
      <c r="AR134" t="s">
        <v>4581</v>
      </c>
      <c r="AS134" t="s">
        <v>4578</v>
      </c>
    </row>
    <row r="135" spans="5:45" ht="17.25" customHeight="1">
      <c r="E135" s="1403" t="str">
        <f t="shared" si="2"/>
        <v>A02AA017 Pile Work Piling Work Pretensioned Concrete Pile (Type-B)</v>
      </c>
      <c r="F135" s="1403" t="str">
        <f t="shared" si="3"/>
        <v>A02AA017-00008 Pile Work Piling Work Pretensioned Concrete Pile (Type-B) Direct Driving     Including Pile Connection and Joint Welding Work  400 ≤ DIA &lt;500</v>
      </c>
      <c r="G135" s="1404" t="str" cm="1">
        <f t="array" ref="G135:H135">_xlfn.TEXTSPLIT(I135,"-")</f>
        <v>A02AA017</v>
      </c>
      <c r="H135" s="1404" t="str">
        <v>00008</v>
      </c>
      <c r="I135" t="s">
        <v>4582</v>
      </c>
      <c r="J135" t="s">
        <v>4288</v>
      </c>
      <c r="K135" t="s">
        <v>4427</v>
      </c>
      <c r="L135" t="s">
        <v>4428</v>
      </c>
      <c r="M135" t="s">
        <v>4429</v>
      </c>
      <c r="N135" t="s">
        <v>4430</v>
      </c>
      <c r="O135" t="s">
        <v>4579</v>
      </c>
      <c r="P135" t="s">
        <v>4580</v>
      </c>
      <c r="Q135" t="s">
        <v>4433</v>
      </c>
      <c r="R135" t="s">
        <v>4434</v>
      </c>
      <c r="S135" t="s">
        <v>2965</v>
      </c>
      <c r="T135">
        <v>0</v>
      </c>
      <c r="U135" t="s">
        <v>2965</v>
      </c>
      <c r="V135">
        <v>0</v>
      </c>
      <c r="W135" t="s">
        <v>2965</v>
      </c>
      <c r="X135">
        <v>0</v>
      </c>
      <c r="Y135" t="s">
        <v>2965</v>
      </c>
      <c r="Z135">
        <v>0</v>
      </c>
      <c r="AA135" t="s">
        <v>4311</v>
      </c>
      <c r="AB135" t="s">
        <v>4435</v>
      </c>
      <c r="AC135" t="s">
        <v>2965</v>
      </c>
      <c r="AD135">
        <v>0</v>
      </c>
      <c r="AE135" t="s">
        <v>4526</v>
      </c>
      <c r="AF135" t="s">
        <v>4527</v>
      </c>
      <c r="AG135">
        <v>0</v>
      </c>
      <c r="AH135" t="s">
        <v>4438</v>
      </c>
      <c r="AI135" t="s">
        <v>4439</v>
      </c>
      <c r="AJ135">
        <v>0</v>
      </c>
      <c r="AK135">
        <v>0</v>
      </c>
      <c r="AL135">
        <v>0</v>
      </c>
      <c r="AM135">
        <v>0</v>
      </c>
      <c r="AN135">
        <v>0</v>
      </c>
      <c r="AO135" t="s">
        <v>2965</v>
      </c>
      <c r="AP135" t="s">
        <v>3423</v>
      </c>
      <c r="AQ135" t="s">
        <v>3423</v>
      </c>
      <c r="AR135" t="s">
        <v>4581</v>
      </c>
      <c r="AS135" t="s">
        <v>4582</v>
      </c>
    </row>
    <row r="136" spans="5:45" ht="17.25" customHeight="1">
      <c r="E136" s="1403" t="str">
        <f t="shared" ref="E136:E199" si="4">G136&amp;" "&amp;L136&amp;" "&amp;N136&amp;" "&amp;P136</f>
        <v>A02AA017 Pile Work Piling Work Pretensioned Concrete Pile (Type-B)</v>
      </c>
      <c r="F136" s="1403" t="str">
        <f t="shared" si="3"/>
        <v>A02AA017-00009 Pile Work Piling Work Pretensioned Concrete Pile (Type-B) Direct Driving     Including Pile Connection and Joint Welding Work  500 ≤ DIA &lt;600</v>
      </c>
      <c r="G136" s="1404" t="str" cm="1">
        <f t="array" ref="G136:H136">_xlfn.TEXTSPLIT(I136,"-")</f>
        <v>A02AA017</v>
      </c>
      <c r="H136" s="1404" t="str">
        <v>00009</v>
      </c>
      <c r="I136" t="s">
        <v>4583</v>
      </c>
      <c r="J136" t="s">
        <v>4288</v>
      </c>
      <c r="K136" t="s">
        <v>4427</v>
      </c>
      <c r="L136" t="s">
        <v>4428</v>
      </c>
      <c r="M136" t="s">
        <v>4429</v>
      </c>
      <c r="N136" t="s">
        <v>4430</v>
      </c>
      <c r="O136" t="s">
        <v>4579</v>
      </c>
      <c r="P136" t="s">
        <v>4580</v>
      </c>
      <c r="Q136" t="s">
        <v>4433</v>
      </c>
      <c r="R136" t="s">
        <v>4434</v>
      </c>
      <c r="S136" t="s">
        <v>2965</v>
      </c>
      <c r="T136">
        <v>0</v>
      </c>
      <c r="U136" t="s">
        <v>2965</v>
      </c>
      <c r="V136">
        <v>0</v>
      </c>
      <c r="W136" t="s">
        <v>2965</v>
      </c>
      <c r="X136">
        <v>0</v>
      </c>
      <c r="Y136" t="s">
        <v>2965</v>
      </c>
      <c r="Z136">
        <v>0</v>
      </c>
      <c r="AA136" t="s">
        <v>4311</v>
      </c>
      <c r="AB136" t="s">
        <v>4435</v>
      </c>
      <c r="AC136" t="s">
        <v>2965</v>
      </c>
      <c r="AD136">
        <v>0</v>
      </c>
      <c r="AE136" t="s">
        <v>4529</v>
      </c>
      <c r="AF136" t="s">
        <v>4530</v>
      </c>
      <c r="AG136">
        <v>0</v>
      </c>
      <c r="AH136" t="s">
        <v>4438</v>
      </c>
      <c r="AI136" t="s">
        <v>4439</v>
      </c>
      <c r="AJ136">
        <v>0</v>
      </c>
      <c r="AK136">
        <v>0</v>
      </c>
      <c r="AL136">
        <v>0</v>
      </c>
      <c r="AM136">
        <v>0</v>
      </c>
      <c r="AN136">
        <v>0</v>
      </c>
      <c r="AO136" t="s">
        <v>2965</v>
      </c>
      <c r="AP136" t="s">
        <v>3423</v>
      </c>
      <c r="AQ136" t="s">
        <v>3423</v>
      </c>
      <c r="AR136" t="s">
        <v>4581</v>
      </c>
      <c r="AS136" t="s">
        <v>4583</v>
      </c>
    </row>
    <row r="137" spans="5:45" ht="17.25" customHeight="1">
      <c r="E137" s="1403" t="str">
        <f t="shared" si="4"/>
        <v>A02AA017 Pile Work Piling Work Pretensioned Concrete Pile (Type-B)</v>
      </c>
      <c r="F137" s="1403" t="str">
        <f t="shared" ref="F137:F200" si="5">IF(I137=0,"",I137)&amp;" "&amp;IF(L137=0,"",L137)&amp;" "&amp;IF(N137=0,"",N137)&amp;" "&amp;IF(P137=0,"",P137)&amp;" "&amp;IF(R137=0,"",R137)&amp;" "&amp;IF(T137=0,"",T137)&amp;" "&amp;IF(V137=0,"",V137)&amp;" "&amp;IF(X137=0,"",X137)&amp;" "&amp;IF(Z137=0,"",Z137)&amp;" "&amp;IF(AB137=0,"",AB137)&amp;" "&amp;IF(AD137=0,"",AD137)&amp;" "&amp;IF(AF137=0,"",AF137)</f>
        <v>A02AA017-00010 Pile Work Piling Work Pretensioned Concrete Pile (Type-B) Direct Driving     Including Pile Connection and Joint Welding Work  600 ≤ DIA &lt;700</v>
      </c>
      <c r="G137" s="1404" t="str" cm="1">
        <f t="array" ref="G137:H137">_xlfn.TEXTSPLIT(I137,"-")</f>
        <v>A02AA017</v>
      </c>
      <c r="H137" s="1404" t="str">
        <v>00010</v>
      </c>
      <c r="I137" t="s">
        <v>4584</v>
      </c>
      <c r="J137" t="s">
        <v>4288</v>
      </c>
      <c r="K137" t="s">
        <v>4427</v>
      </c>
      <c r="L137" t="s">
        <v>4428</v>
      </c>
      <c r="M137" t="s">
        <v>4429</v>
      </c>
      <c r="N137" t="s">
        <v>4430</v>
      </c>
      <c r="O137" t="s">
        <v>4579</v>
      </c>
      <c r="P137" t="s">
        <v>4580</v>
      </c>
      <c r="Q137" t="s">
        <v>4433</v>
      </c>
      <c r="R137" t="s">
        <v>4434</v>
      </c>
      <c r="S137" t="s">
        <v>2965</v>
      </c>
      <c r="T137">
        <v>0</v>
      </c>
      <c r="U137" t="s">
        <v>2965</v>
      </c>
      <c r="V137">
        <v>0</v>
      </c>
      <c r="W137" t="s">
        <v>2965</v>
      </c>
      <c r="X137">
        <v>0</v>
      </c>
      <c r="Y137" t="s">
        <v>2965</v>
      </c>
      <c r="Z137">
        <v>0</v>
      </c>
      <c r="AA137" t="s">
        <v>4311</v>
      </c>
      <c r="AB137" t="s">
        <v>4435</v>
      </c>
      <c r="AC137" t="s">
        <v>2965</v>
      </c>
      <c r="AD137">
        <v>0</v>
      </c>
      <c r="AE137" t="s">
        <v>4532</v>
      </c>
      <c r="AF137" t="s">
        <v>4533</v>
      </c>
      <c r="AG137">
        <v>0</v>
      </c>
      <c r="AH137" t="s">
        <v>4438</v>
      </c>
      <c r="AI137" t="s">
        <v>4439</v>
      </c>
      <c r="AJ137">
        <v>0</v>
      </c>
      <c r="AK137">
        <v>0</v>
      </c>
      <c r="AL137">
        <v>0</v>
      </c>
      <c r="AM137">
        <v>0</v>
      </c>
      <c r="AN137">
        <v>0</v>
      </c>
      <c r="AO137" t="s">
        <v>2965</v>
      </c>
      <c r="AP137" t="s">
        <v>3423</v>
      </c>
      <c r="AQ137" t="s">
        <v>3423</v>
      </c>
      <c r="AR137" t="s">
        <v>4581</v>
      </c>
      <c r="AS137" t="s">
        <v>4584</v>
      </c>
    </row>
    <row r="138" spans="5:45" ht="17.25" customHeight="1">
      <c r="E138" s="1403" t="str">
        <f t="shared" si="4"/>
        <v>A02AA017 Pile Work Piling Work Pretensioned Concrete Pile (Type-B)</v>
      </c>
      <c r="F138" s="1403" t="str">
        <f t="shared" si="5"/>
        <v>A02AA017-00011 Pile Work Piling Work Pretensioned Concrete Pile (Type-B) Direct Driving     Including Pile Connection and Joint Welding Work  700 ≤ DIA &lt;800</v>
      </c>
      <c r="G138" s="1404" t="str" cm="1">
        <f t="array" ref="G138:H138">_xlfn.TEXTSPLIT(I138,"-")</f>
        <v>A02AA017</v>
      </c>
      <c r="H138" s="1404" t="str">
        <v>00011</v>
      </c>
      <c r="I138" t="s">
        <v>4585</v>
      </c>
      <c r="J138" t="s">
        <v>4288</v>
      </c>
      <c r="K138" t="s">
        <v>4427</v>
      </c>
      <c r="L138" t="s">
        <v>4428</v>
      </c>
      <c r="M138" t="s">
        <v>4429</v>
      </c>
      <c r="N138" t="s">
        <v>4430</v>
      </c>
      <c r="O138" t="s">
        <v>4579</v>
      </c>
      <c r="P138" t="s">
        <v>4580</v>
      </c>
      <c r="Q138" t="s">
        <v>4433</v>
      </c>
      <c r="R138" t="s">
        <v>4434</v>
      </c>
      <c r="S138" t="s">
        <v>2965</v>
      </c>
      <c r="T138">
        <v>0</v>
      </c>
      <c r="U138" t="s">
        <v>2965</v>
      </c>
      <c r="V138">
        <v>0</v>
      </c>
      <c r="W138" t="s">
        <v>2965</v>
      </c>
      <c r="X138">
        <v>0</v>
      </c>
      <c r="Y138" t="s">
        <v>2965</v>
      </c>
      <c r="Z138">
        <v>0</v>
      </c>
      <c r="AA138" t="s">
        <v>4311</v>
      </c>
      <c r="AB138" t="s">
        <v>4435</v>
      </c>
      <c r="AC138" t="s">
        <v>2965</v>
      </c>
      <c r="AD138">
        <v>0</v>
      </c>
      <c r="AE138" t="s">
        <v>4535</v>
      </c>
      <c r="AF138" t="s">
        <v>4536</v>
      </c>
      <c r="AG138">
        <v>0</v>
      </c>
      <c r="AH138" t="s">
        <v>4438</v>
      </c>
      <c r="AI138" t="s">
        <v>4439</v>
      </c>
      <c r="AJ138">
        <v>0</v>
      </c>
      <c r="AK138">
        <v>0</v>
      </c>
      <c r="AL138">
        <v>0</v>
      </c>
      <c r="AM138">
        <v>0</v>
      </c>
      <c r="AN138">
        <v>0</v>
      </c>
      <c r="AO138" t="s">
        <v>2965</v>
      </c>
      <c r="AP138" t="s">
        <v>3423</v>
      </c>
      <c r="AQ138" t="s">
        <v>3423</v>
      </c>
      <c r="AR138" t="s">
        <v>4581</v>
      </c>
      <c r="AS138" t="s">
        <v>4585</v>
      </c>
    </row>
    <row r="139" spans="5:45" ht="17.25" customHeight="1">
      <c r="E139" s="1403" t="str">
        <f t="shared" si="4"/>
        <v>A02AA017 Pile Work Piling Work Pretensioned Concrete Pile (Type-B)</v>
      </c>
      <c r="F139" s="1403" t="str">
        <f t="shared" si="5"/>
        <v>A02AA017-00012 Pile Work Piling Work Pretensioned Concrete Pile (Type-B) Direct Driving     Including Pile Connection and Joint Welding Work  800 ≤ DIA &lt;900</v>
      </c>
      <c r="G139" s="1404" t="str" cm="1">
        <f t="array" ref="G139:H139">_xlfn.TEXTSPLIT(I139,"-")</f>
        <v>A02AA017</v>
      </c>
      <c r="H139" s="1404" t="str">
        <v>00012</v>
      </c>
      <c r="I139" t="s">
        <v>4586</v>
      </c>
      <c r="J139" t="s">
        <v>4288</v>
      </c>
      <c r="K139" t="s">
        <v>4427</v>
      </c>
      <c r="L139" t="s">
        <v>4428</v>
      </c>
      <c r="M139" t="s">
        <v>4429</v>
      </c>
      <c r="N139" t="s">
        <v>4430</v>
      </c>
      <c r="O139" t="s">
        <v>4579</v>
      </c>
      <c r="P139" t="s">
        <v>4580</v>
      </c>
      <c r="Q139" t="s">
        <v>4433</v>
      </c>
      <c r="R139" t="s">
        <v>4434</v>
      </c>
      <c r="S139" t="s">
        <v>2965</v>
      </c>
      <c r="T139">
        <v>0</v>
      </c>
      <c r="U139" t="s">
        <v>2965</v>
      </c>
      <c r="V139">
        <v>0</v>
      </c>
      <c r="W139" t="s">
        <v>2965</v>
      </c>
      <c r="X139">
        <v>0</v>
      </c>
      <c r="Y139" t="s">
        <v>2965</v>
      </c>
      <c r="Z139">
        <v>0</v>
      </c>
      <c r="AA139" t="s">
        <v>4311</v>
      </c>
      <c r="AB139" t="s">
        <v>4435</v>
      </c>
      <c r="AC139" t="s">
        <v>2965</v>
      </c>
      <c r="AD139">
        <v>0</v>
      </c>
      <c r="AE139" t="s">
        <v>4538</v>
      </c>
      <c r="AF139" t="s">
        <v>4539</v>
      </c>
      <c r="AG139">
        <v>0</v>
      </c>
      <c r="AH139" t="s">
        <v>4438</v>
      </c>
      <c r="AI139" t="s">
        <v>4439</v>
      </c>
      <c r="AJ139">
        <v>0</v>
      </c>
      <c r="AK139">
        <v>0</v>
      </c>
      <c r="AL139">
        <v>0</v>
      </c>
      <c r="AM139">
        <v>0</v>
      </c>
      <c r="AN139">
        <v>0</v>
      </c>
      <c r="AO139" t="s">
        <v>2965</v>
      </c>
      <c r="AP139" t="s">
        <v>3423</v>
      </c>
      <c r="AQ139" t="s">
        <v>3423</v>
      </c>
      <c r="AR139" t="s">
        <v>4581</v>
      </c>
      <c r="AS139" t="s">
        <v>4586</v>
      </c>
    </row>
    <row r="140" spans="5:45" ht="17.25" customHeight="1">
      <c r="E140" s="1403" t="str">
        <f t="shared" si="4"/>
        <v>A02AA017 Pile Work Piling Work Pretensioned Concrete Pile (Type-B)</v>
      </c>
      <c r="F140" s="1403" t="str">
        <f t="shared" si="5"/>
        <v>A02AA017-00013 Pile Work Piling Work Pretensioned Concrete Pile (Type-B) Direct Driving     Including Pile Connection and Joint Welding Work  900 ≤ DIA &lt;1000</v>
      </c>
      <c r="G140" s="1404" t="str" cm="1">
        <f t="array" ref="G140:H140">_xlfn.TEXTSPLIT(I140,"-")</f>
        <v>A02AA017</v>
      </c>
      <c r="H140" s="1404" t="str">
        <v>00013</v>
      </c>
      <c r="I140" t="s">
        <v>4587</v>
      </c>
      <c r="J140" t="s">
        <v>4288</v>
      </c>
      <c r="K140" t="s">
        <v>4427</v>
      </c>
      <c r="L140" t="s">
        <v>4428</v>
      </c>
      <c r="M140" t="s">
        <v>4429</v>
      </c>
      <c r="N140" t="s">
        <v>4430</v>
      </c>
      <c r="O140" t="s">
        <v>4579</v>
      </c>
      <c r="P140" t="s">
        <v>4580</v>
      </c>
      <c r="Q140" t="s">
        <v>4433</v>
      </c>
      <c r="R140" t="s">
        <v>4434</v>
      </c>
      <c r="S140" t="s">
        <v>2965</v>
      </c>
      <c r="T140">
        <v>0</v>
      </c>
      <c r="U140" t="s">
        <v>2965</v>
      </c>
      <c r="V140">
        <v>0</v>
      </c>
      <c r="W140" t="s">
        <v>2965</v>
      </c>
      <c r="X140">
        <v>0</v>
      </c>
      <c r="Y140" t="s">
        <v>2965</v>
      </c>
      <c r="Z140">
        <v>0</v>
      </c>
      <c r="AA140" t="s">
        <v>4311</v>
      </c>
      <c r="AB140" t="s">
        <v>4435</v>
      </c>
      <c r="AC140" t="s">
        <v>2965</v>
      </c>
      <c r="AD140">
        <v>0</v>
      </c>
      <c r="AE140" t="s">
        <v>4541</v>
      </c>
      <c r="AF140" t="s">
        <v>4542</v>
      </c>
      <c r="AG140">
        <v>0</v>
      </c>
      <c r="AH140" t="s">
        <v>4438</v>
      </c>
      <c r="AI140" t="s">
        <v>4439</v>
      </c>
      <c r="AJ140">
        <v>0</v>
      </c>
      <c r="AK140">
        <v>0</v>
      </c>
      <c r="AL140">
        <v>0</v>
      </c>
      <c r="AM140">
        <v>0</v>
      </c>
      <c r="AN140">
        <v>0</v>
      </c>
      <c r="AO140" t="s">
        <v>2965</v>
      </c>
      <c r="AP140" t="s">
        <v>3423</v>
      </c>
      <c r="AQ140" t="s">
        <v>3423</v>
      </c>
      <c r="AR140" t="s">
        <v>4581</v>
      </c>
      <c r="AS140" t="s">
        <v>4587</v>
      </c>
    </row>
    <row r="141" spans="5:45" ht="17.25" customHeight="1">
      <c r="E141" s="1403" t="str">
        <f t="shared" si="4"/>
        <v>A02AA017 Pile Work Piling Work Pretensioned Concrete Pile (Type-B)</v>
      </c>
      <c r="F141" s="1403" t="str">
        <f t="shared" si="5"/>
        <v>A02AA017-00014 Pile Work Piling Work Pretensioned Concrete Pile (Type-B) Direct Driving     Including Pile Connection and Joint Welding Work  1000 ≤ DIA &lt;1200</v>
      </c>
      <c r="G141" s="1404" t="str" cm="1">
        <f t="array" ref="G141:H141">_xlfn.TEXTSPLIT(I141,"-")</f>
        <v>A02AA017</v>
      </c>
      <c r="H141" s="1404" t="str">
        <v>00014</v>
      </c>
      <c r="I141" t="s">
        <v>4588</v>
      </c>
      <c r="J141" t="s">
        <v>4288</v>
      </c>
      <c r="K141" t="s">
        <v>4427</v>
      </c>
      <c r="L141" t="s">
        <v>4428</v>
      </c>
      <c r="M141" t="s">
        <v>4429</v>
      </c>
      <c r="N141" t="s">
        <v>4430</v>
      </c>
      <c r="O141" t="s">
        <v>4579</v>
      </c>
      <c r="P141" t="s">
        <v>4580</v>
      </c>
      <c r="Q141" t="s">
        <v>4433</v>
      </c>
      <c r="R141" t="s">
        <v>4434</v>
      </c>
      <c r="S141" t="s">
        <v>2965</v>
      </c>
      <c r="T141">
        <v>0</v>
      </c>
      <c r="U141" t="s">
        <v>2965</v>
      </c>
      <c r="V141">
        <v>0</v>
      </c>
      <c r="W141" t="s">
        <v>2965</v>
      </c>
      <c r="X141">
        <v>0</v>
      </c>
      <c r="Y141" t="s">
        <v>2965</v>
      </c>
      <c r="Z141">
        <v>0</v>
      </c>
      <c r="AA141" t="s">
        <v>4311</v>
      </c>
      <c r="AB141" t="s">
        <v>4435</v>
      </c>
      <c r="AC141" t="s">
        <v>2965</v>
      </c>
      <c r="AD141">
        <v>0</v>
      </c>
      <c r="AE141" t="s">
        <v>4544</v>
      </c>
      <c r="AF141" t="s">
        <v>4545</v>
      </c>
      <c r="AG141">
        <v>0</v>
      </c>
      <c r="AH141" t="s">
        <v>4438</v>
      </c>
      <c r="AI141" t="s">
        <v>4439</v>
      </c>
      <c r="AJ141">
        <v>0</v>
      </c>
      <c r="AK141">
        <v>0</v>
      </c>
      <c r="AL141">
        <v>0</v>
      </c>
      <c r="AM141">
        <v>0</v>
      </c>
      <c r="AN141">
        <v>0</v>
      </c>
      <c r="AO141" t="s">
        <v>2965</v>
      </c>
      <c r="AP141" t="s">
        <v>3423</v>
      </c>
      <c r="AQ141" t="s">
        <v>3423</v>
      </c>
      <c r="AR141" t="s">
        <v>4581</v>
      </c>
      <c r="AS141" t="s">
        <v>4588</v>
      </c>
    </row>
    <row r="142" spans="5:45" ht="17.25" customHeight="1">
      <c r="E142" s="1403" t="str">
        <f t="shared" si="4"/>
        <v>A02AA017 Pile Work Piling Work Pretensioned Concrete Pile (Type-B)</v>
      </c>
      <c r="F142" s="1403" t="str">
        <f t="shared" si="5"/>
        <v>A02AA017-00015 Pile Work Piling Work Pretensioned Concrete Pile (Type-B) Jacking     Including Pile Connection and Joint Welding Work  DIA&lt;400</v>
      </c>
      <c r="G142" s="1404" t="str" cm="1">
        <f t="array" ref="G142:H142">_xlfn.TEXTSPLIT(I142,"-")</f>
        <v>A02AA017</v>
      </c>
      <c r="H142" s="1404" t="str">
        <v>00015</v>
      </c>
      <c r="I142" t="s">
        <v>4589</v>
      </c>
      <c r="J142" t="s">
        <v>4288</v>
      </c>
      <c r="K142" t="s">
        <v>4427</v>
      </c>
      <c r="L142" t="s">
        <v>4428</v>
      </c>
      <c r="M142" t="s">
        <v>4429</v>
      </c>
      <c r="N142" t="s">
        <v>4430</v>
      </c>
      <c r="O142" t="s">
        <v>4579</v>
      </c>
      <c r="P142" t="s">
        <v>4580</v>
      </c>
      <c r="Q142" t="s">
        <v>4451</v>
      </c>
      <c r="R142" t="s">
        <v>4452</v>
      </c>
      <c r="S142" t="s">
        <v>2965</v>
      </c>
      <c r="T142">
        <v>0</v>
      </c>
      <c r="U142" t="s">
        <v>2965</v>
      </c>
      <c r="V142">
        <v>0</v>
      </c>
      <c r="W142" t="s">
        <v>2965</v>
      </c>
      <c r="X142">
        <v>0</v>
      </c>
      <c r="Y142" t="s">
        <v>2965</v>
      </c>
      <c r="Z142">
        <v>0</v>
      </c>
      <c r="AA142" t="s">
        <v>4311</v>
      </c>
      <c r="AB142" t="s">
        <v>4435</v>
      </c>
      <c r="AC142" t="s">
        <v>2965</v>
      </c>
      <c r="AD142">
        <v>0</v>
      </c>
      <c r="AE142" t="s">
        <v>4522</v>
      </c>
      <c r="AF142" t="s">
        <v>4523</v>
      </c>
      <c r="AG142">
        <v>0</v>
      </c>
      <c r="AH142" t="s">
        <v>4438</v>
      </c>
      <c r="AI142" t="s">
        <v>4439</v>
      </c>
      <c r="AJ142">
        <v>0</v>
      </c>
      <c r="AK142">
        <v>0</v>
      </c>
      <c r="AL142">
        <v>0</v>
      </c>
      <c r="AM142">
        <v>0</v>
      </c>
      <c r="AN142">
        <v>0</v>
      </c>
      <c r="AO142" t="s">
        <v>2965</v>
      </c>
      <c r="AP142" t="s">
        <v>3423</v>
      </c>
      <c r="AQ142" t="s">
        <v>3423</v>
      </c>
      <c r="AR142" t="s">
        <v>4581</v>
      </c>
      <c r="AS142" t="s">
        <v>4589</v>
      </c>
    </row>
    <row r="143" spans="5:45" ht="17.25" customHeight="1">
      <c r="E143" s="1403" t="str">
        <f t="shared" si="4"/>
        <v>A02AA017 Pile Work Piling Work Pretensioned Concrete Pile (Type-B)</v>
      </c>
      <c r="F143" s="1403" t="str">
        <f t="shared" si="5"/>
        <v>A02AA017-00016 Pile Work Piling Work Pretensioned Concrete Pile (Type-B) Jacking     Including Pile Connection and Joint Welding Work  400 ≤ DIA &lt;500</v>
      </c>
      <c r="G143" s="1404" t="str" cm="1">
        <f t="array" ref="G143:H143">_xlfn.TEXTSPLIT(I143,"-")</f>
        <v>A02AA017</v>
      </c>
      <c r="H143" s="1404" t="str">
        <v>00016</v>
      </c>
      <c r="I143" t="s">
        <v>4590</v>
      </c>
      <c r="J143" t="s">
        <v>4288</v>
      </c>
      <c r="K143" t="s">
        <v>4427</v>
      </c>
      <c r="L143" t="s">
        <v>4428</v>
      </c>
      <c r="M143" t="s">
        <v>4429</v>
      </c>
      <c r="N143" t="s">
        <v>4430</v>
      </c>
      <c r="O143" t="s">
        <v>4579</v>
      </c>
      <c r="P143" t="s">
        <v>4580</v>
      </c>
      <c r="Q143" t="s">
        <v>4451</v>
      </c>
      <c r="R143" t="s">
        <v>4452</v>
      </c>
      <c r="S143" t="s">
        <v>2965</v>
      </c>
      <c r="T143">
        <v>0</v>
      </c>
      <c r="U143" t="s">
        <v>2965</v>
      </c>
      <c r="V143">
        <v>0</v>
      </c>
      <c r="W143" t="s">
        <v>2965</v>
      </c>
      <c r="X143">
        <v>0</v>
      </c>
      <c r="Y143" t="s">
        <v>2965</v>
      </c>
      <c r="Z143">
        <v>0</v>
      </c>
      <c r="AA143" t="s">
        <v>4311</v>
      </c>
      <c r="AB143" t="s">
        <v>4435</v>
      </c>
      <c r="AC143" t="s">
        <v>2965</v>
      </c>
      <c r="AD143">
        <v>0</v>
      </c>
      <c r="AE143" t="s">
        <v>4526</v>
      </c>
      <c r="AF143" t="s">
        <v>4527</v>
      </c>
      <c r="AG143">
        <v>0</v>
      </c>
      <c r="AH143" t="s">
        <v>4438</v>
      </c>
      <c r="AI143" t="s">
        <v>4439</v>
      </c>
      <c r="AJ143">
        <v>0</v>
      </c>
      <c r="AK143">
        <v>0</v>
      </c>
      <c r="AL143">
        <v>0</v>
      </c>
      <c r="AM143">
        <v>0</v>
      </c>
      <c r="AN143">
        <v>0</v>
      </c>
      <c r="AO143" t="s">
        <v>2965</v>
      </c>
      <c r="AP143" t="s">
        <v>3423</v>
      </c>
      <c r="AQ143" t="s">
        <v>3423</v>
      </c>
      <c r="AR143" t="s">
        <v>4581</v>
      </c>
      <c r="AS143" t="s">
        <v>4590</v>
      </c>
    </row>
    <row r="144" spans="5:45" ht="17.25" customHeight="1">
      <c r="E144" s="1403" t="str">
        <f t="shared" si="4"/>
        <v>A02AA017 Pile Work Piling Work Pretensioned Concrete Pile (Type-B)</v>
      </c>
      <c r="F144" s="1403" t="str">
        <f t="shared" si="5"/>
        <v>A02AA017-00017 Pile Work Piling Work Pretensioned Concrete Pile (Type-B) Jacking     Including Pile Connection and Joint Welding Work  500 ≤ DIA &lt;600</v>
      </c>
      <c r="G144" s="1404" t="str" cm="1">
        <f t="array" ref="G144:H144">_xlfn.TEXTSPLIT(I144,"-")</f>
        <v>A02AA017</v>
      </c>
      <c r="H144" s="1404" t="str">
        <v>00017</v>
      </c>
      <c r="I144" t="s">
        <v>4591</v>
      </c>
      <c r="J144" t="s">
        <v>4288</v>
      </c>
      <c r="K144" t="s">
        <v>4427</v>
      </c>
      <c r="L144" t="s">
        <v>4428</v>
      </c>
      <c r="M144" t="s">
        <v>4429</v>
      </c>
      <c r="N144" t="s">
        <v>4430</v>
      </c>
      <c r="O144" t="s">
        <v>4579</v>
      </c>
      <c r="P144" t="s">
        <v>4580</v>
      </c>
      <c r="Q144" t="s">
        <v>4451</v>
      </c>
      <c r="R144" t="s">
        <v>4452</v>
      </c>
      <c r="S144" t="s">
        <v>2965</v>
      </c>
      <c r="T144">
        <v>0</v>
      </c>
      <c r="U144" t="s">
        <v>2965</v>
      </c>
      <c r="V144">
        <v>0</v>
      </c>
      <c r="W144" t="s">
        <v>2965</v>
      </c>
      <c r="X144">
        <v>0</v>
      </c>
      <c r="Y144" t="s">
        <v>2965</v>
      </c>
      <c r="Z144">
        <v>0</v>
      </c>
      <c r="AA144" t="s">
        <v>4311</v>
      </c>
      <c r="AB144" t="s">
        <v>4435</v>
      </c>
      <c r="AC144" t="s">
        <v>2965</v>
      </c>
      <c r="AD144">
        <v>0</v>
      </c>
      <c r="AE144" t="s">
        <v>4529</v>
      </c>
      <c r="AF144" t="s">
        <v>4530</v>
      </c>
      <c r="AG144">
        <v>0</v>
      </c>
      <c r="AH144" t="s">
        <v>4438</v>
      </c>
      <c r="AI144" t="s">
        <v>4439</v>
      </c>
      <c r="AJ144">
        <v>0</v>
      </c>
      <c r="AK144">
        <v>0</v>
      </c>
      <c r="AL144">
        <v>0</v>
      </c>
      <c r="AM144">
        <v>0</v>
      </c>
      <c r="AN144">
        <v>0</v>
      </c>
      <c r="AO144" t="s">
        <v>2965</v>
      </c>
      <c r="AP144" t="s">
        <v>3423</v>
      </c>
      <c r="AQ144" t="s">
        <v>3423</v>
      </c>
      <c r="AR144" t="s">
        <v>4581</v>
      </c>
      <c r="AS144" t="s">
        <v>4591</v>
      </c>
    </row>
    <row r="145" spans="5:45" ht="17.25" customHeight="1">
      <c r="E145" s="1403" t="str">
        <f t="shared" si="4"/>
        <v>A02AA017 Pile Work Piling Work Pretensioned Concrete Pile (Type-B)</v>
      </c>
      <c r="F145" s="1403" t="str">
        <f t="shared" si="5"/>
        <v>A02AA017-00018 Pile Work Piling Work Pretensioned Concrete Pile (Type-B) Jacking     Including Pile Connection and Joint Welding Work  600 ≤ DIA &lt;700</v>
      </c>
      <c r="G145" s="1404" t="str" cm="1">
        <f t="array" ref="G145:H145">_xlfn.TEXTSPLIT(I145,"-")</f>
        <v>A02AA017</v>
      </c>
      <c r="H145" s="1404" t="str">
        <v>00018</v>
      </c>
      <c r="I145" t="s">
        <v>4592</v>
      </c>
      <c r="J145" t="s">
        <v>4288</v>
      </c>
      <c r="K145" t="s">
        <v>4427</v>
      </c>
      <c r="L145" t="s">
        <v>4428</v>
      </c>
      <c r="M145" t="s">
        <v>4429</v>
      </c>
      <c r="N145" t="s">
        <v>4430</v>
      </c>
      <c r="O145" t="s">
        <v>4579</v>
      </c>
      <c r="P145" t="s">
        <v>4580</v>
      </c>
      <c r="Q145" t="s">
        <v>4451</v>
      </c>
      <c r="R145" t="s">
        <v>4452</v>
      </c>
      <c r="S145" t="s">
        <v>2965</v>
      </c>
      <c r="T145">
        <v>0</v>
      </c>
      <c r="U145" t="s">
        <v>2965</v>
      </c>
      <c r="V145">
        <v>0</v>
      </c>
      <c r="W145" t="s">
        <v>2965</v>
      </c>
      <c r="X145">
        <v>0</v>
      </c>
      <c r="Y145" t="s">
        <v>2965</v>
      </c>
      <c r="Z145">
        <v>0</v>
      </c>
      <c r="AA145" t="s">
        <v>4311</v>
      </c>
      <c r="AB145" t="s">
        <v>4435</v>
      </c>
      <c r="AC145" t="s">
        <v>2965</v>
      </c>
      <c r="AD145">
        <v>0</v>
      </c>
      <c r="AE145" t="s">
        <v>4532</v>
      </c>
      <c r="AF145" t="s">
        <v>4533</v>
      </c>
      <c r="AG145">
        <v>0</v>
      </c>
      <c r="AH145" t="s">
        <v>4438</v>
      </c>
      <c r="AI145" t="s">
        <v>4439</v>
      </c>
      <c r="AJ145">
        <v>0</v>
      </c>
      <c r="AK145">
        <v>0</v>
      </c>
      <c r="AL145">
        <v>0</v>
      </c>
      <c r="AM145">
        <v>0</v>
      </c>
      <c r="AN145">
        <v>0</v>
      </c>
      <c r="AO145" t="s">
        <v>2965</v>
      </c>
      <c r="AP145" t="s">
        <v>3423</v>
      </c>
      <c r="AQ145" t="s">
        <v>3423</v>
      </c>
      <c r="AR145" t="s">
        <v>4581</v>
      </c>
      <c r="AS145" t="s">
        <v>4592</v>
      </c>
    </row>
    <row r="146" spans="5:45" ht="17.25" customHeight="1">
      <c r="E146" s="1403" t="str">
        <f t="shared" si="4"/>
        <v>A02AA017 Pile Work Piling Work Pretensioned Concrete Pile (Type-B)</v>
      </c>
      <c r="F146" s="1403" t="str">
        <f t="shared" si="5"/>
        <v>A02AA017-00019 Pile Work Piling Work Pretensioned Concrete Pile (Type-B) Jacking     Including Pile Connection and Joint Welding Work  700 ≤ DIA &lt;800</v>
      </c>
      <c r="G146" s="1404" t="str" cm="1">
        <f t="array" ref="G146:H146">_xlfn.TEXTSPLIT(I146,"-")</f>
        <v>A02AA017</v>
      </c>
      <c r="H146" s="1404" t="str">
        <v>00019</v>
      </c>
      <c r="I146" t="s">
        <v>4593</v>
      </c>
      <c r="J146" t="s">
        <v>4288</v>
      </c>
      <c r="K146" t="s">
        <v>4427</v>
      </c>
      <c r="L146" t="s">
        <v>4428</v>
      </c>
      <c r="M146" t="s">
        <v>4429</v>
      </c>
      <c r="N146" t="s">
        <v>4430</v>
      </c>
      <c r="O146" t="s">
        <v>4579</v>
      </c>
      <c r="P146" t="s">
        <v>4580</v>
      </c>
      <c r="Q146" t="s">
        <v>4451</v>
      </c>
      <c r="R146" t="s">
        <v>4452</v>
      </c>
      <c r="S146" t="s">
        <v>2965</v>
      </c>
      <c r="T146">
        <v>0</v>
      </c>
      <c r="U146" t="s">
        <v>2965</v>
      </c>
      <c r="V146">
        <v>0</v>
      </c>
      <c r="W146" t="s">
        <v>2965</v>
      </c>
      <c r="X146">
        <v>0</v>
      </c>
      <c r="Y146" t="s">
        <v>2965</v>
      </c>
      <c r="Z146">
        <v>0</v>
      </c>
      <c r="AA146" t="s">
        <v>4311</v>
      </c>
      <c r="AB146" t="s">
        <v>4435</v>
      </c>
      <c r="AC146" t="s">
        <v>2965</v>
      </c>
      <c r="AD146">
        <v>0</v>
      </c>
      <c r="AE146" t="s">
        <v>4535</v>
      </c>
      <c r="AF146" t="s">
        <v>4536</v>
      </c>
      <c r="AG146">
        <v>0</v>
      </c>
      <c r="AH146" t="s">
        <v>4438</v>
      </c>
      <c r="AI146" t="s">
        <v>4439</v>
      </c>
      <c r="AJ146">
        <v>0</v>
      </c>
      <c r="AK146">
        <v>0</v>
      </c>
      <c r="AL146">
        <v>0</v>
      </c>
      <c r="AM146">
        <v>0</v>
      </c>
      <c r="AN146">
        <v>0</v>
      </c>
      <c r="AO146" t="s">
        <v>2965</v>
      </c>
      <c r="AP146" t="s">
        <v>3423</v>
      </c>
      <c r="AQ146" t="s">
        <v>3423</v>
      </c>
      <c r="AR146" t="s">
        <v>4581</v>
      </c>
      <c r="AS146" t="s">
        <v>4593</v>
      </c>
    </row>
    <row r="147" spans="5:45" ht="17.25" customHeight="1">
      <c r="E147" s="1403" t="str">
        <f t="shared" si="4"/>
        <v>A02AA017 Pile Work Piling Work Pretensioned Concrete Pile (Type-B)</v>
      </c>
      <c r="F147" s="1403" t="str">
        <f t="shared" si="5"/>
        <v>A02AA017-00020 Pile Work Piling Work Pretensioned Concrete Pile (Type-B) Jacking     Including Pile Connection and Joint Welding Work  800 ≤ DIA &lt;900</v>
      </c>
      <c r="G147" s="1404" t="str" cm="1">
        <f t="array" ref="G147:H147">_xlfn.TEXTSPLIT(I147,"-")</f>
        <v>A02AA017</v>
      </c>
      <c r="H147" s="1404" t="str">
        <v>00020</v>
      </c>
      <c r="I147" t="s">
        <v>4594</v>
      </c>
      <c r="J147" t="s">
        <v>4288</v>
      </c>
      <c r="K147" t="s">
        <v>4427</v>
      </c>
      <c r="L147" t="s">
        <v>4428</v>
      </c>
      <c r="M147" t="s">
        <v>4429</v>
      </c>
      <c r="N147" t="s">
        <v>4430</v>
      </c>
      <c r="O147" t="s">
        <v>4579</v>
      </c>
      <c r="P147" t="s">
        <v>4580</v>
      </c>
      <c r="Q147" t="s">
        <v>4451</v>
      </c>
      <c r="R147" t="s">
        <v>4452</v>
      </c>
      <c r="S147" t="s">
        <v>2965</v>
      </c>
      <c r="T147">
        <v>0</v>
      </c>
      <c r="U147" t="s">
        <v>2965</v>
      </c>
      <c r="V147">
        <v>0</v>
      </c>
      <c r="W147" t="s">
        <v>2965</v>
      </c>
      <c r="X147">
        <v>0</v>
      </c>
      <c r="Y147" t="s">
        <v>2965</v>
      </c>
      <c r="Z147">
        <v>0</v>
      </c>
      <c r="AA147" t="s">
        <v>4311</v>
      </c>
      <c r="AB147" t="s">
        <v>4435</v>
      </c>
      <c r="AC147" t="s">
        <v>2965</v>
      </c>
      <c r="AD147">
        <v>0</v>
      </c>
      <c r="AE147" t="s">
        <v>4538</v>
      </c>
      <c r="AF147" t="s">
        <v>4539</v>
      </c>
      <c r="AG147">
        <v>0</v>
      </c>
      <c r="AH147" t="s">
        <v>4438</v>
      </c>
      <c r="AI147" t="s">
        <v>4439</v>
      </c>
      <c r="AJ147">
        <v>0</v>
      </c>
      <c r="AK147">
        <v>0</v>
      </c>
      <c r="AL147">
        <v>0</v>
      </c>
      <c r="AM147">
        <v>0</v>
      </c>
      <c r="AN147">
        <v>0</v>
      </c>
      <c r="AO147" t="s">
        <v>2965</v>
      </c>
      <c r="AP147" t="s">
        <v>3423</v>
      </c>
      <c r="AQ147" t="s">
        <v>3423</v>
      </c>
      <c r="AR147" t="s">
        <v>4581</v>
      </c>
      <c r="AS147" t="s">
        <v>4594</v>
      </c>
    </row>
    <row r="148" spans="5:45" ht="17.25" customHeight="1">
      <c r="E148" s="1403" t="str">
        <f t="shared" si="4"/>
        <v>A02AA017 Pile Work Piling Work Pretensioned Concrete Pile (Type-B)</v>
      </c>
      <c r="F148" s="1403" t="str">
        <f t="shared" si="5"/>
        <v>A02AA017-00021 Pile Work Piling Work Pretensioned Concrete Pile (Type-B) Jacking     Including Pile Connection and Joint Welding Work  900 ≤ DIA &lt;1000</v>
      </c>
      <c r="G148" s="1404" t="str" cm="1">
        <f t="array" ref="G148:H148">_xlfn.TEXTSPLIT(I148,"-")</f>
        <v>A02AA017</v>
      </c>
      <c r="H148" s="1404" t="str">
        <v>00021</v>
      </c>
      <c r="I148" t="s">
        <v>4595</v>
      </c>
      <c r="J148" t="s">
        <v>4288</v>
      </c>
      <c r="K148" t="s">
        <v>4427</v>
      </c>
      <c r="L148" t="s">
        <v>4428</v>
      </c>
      <c r="M148" t="s">
        <v>4429</v>
      </c>
      <c r="N148" t="s">
        <v>4430</v>
      </c>
      <c r="O148" t="s">
        <v>4579</v>
      </c>
      <c r="P148" t="s">
        <v>4580</v>
      </c>
      <c r="Q148" t="s">
        <v>4451</v>
      </c>
      <c r="R148" t="s">
        <v>4452</v>
      </c>
      <c r="S148" t="s">
        <v>2965</v>
      </c>
      <c r="T148">
        <v>0</v>
      </c>
      <c r="U148" t="s">
        <v>2965</v>
      </c>
      <c r="V148">
        <v>0</v>
      </c>
      <c r="W148" t="s">
        <v>2965</v>
      </c>
      <c r="X148">
        <v>0</v>
      </c>
      <c r="Y148" t="s">
        <v>2965</v>
      </c>
      <c r="Z148">
        <v>0</v>
      </c>
      <c r="AA148" t="s">
        <v>4311</v>
      </c>
      <c r="AB148" t="s">
        <v>4435</v>
      </c>
      <c r="AC148" t="s">
        <v>2965</v>
      </c>
      <c r="AD148">
        <v>0</v>
      </c>
      <c r="AE148" t="s">
        <v>4541</v>
      </c>
      <c r="AF148" t="s">
        <v>4542</v>
      </c>
      <c r="AG148">
        <v>0</v>
      </c>
      <c r="AH148" t="s">
        <v>4438</v>
      </c>
      <c r="AI148" t="s">
        <v>4439</v>
      </c>
      <c r="AJ148">
        <v>0</v>
      </c>
      <c r="AK148">
        <v>0</v>
      </c>
      <c r="AL148">
        <v>0</v>
      </c>
      <c r="AM148">
        <v>0</v>
      </c>
      <c r="AN148">
        <v>0</v>
      </c>
      <c r="AO148" t="s">
        <v>2965</v>
      </c>
      <c r="AP148" t="s">
        <v>3423</v>
      </c>
      <c r="AQ148" t="s">
        <v>3423</v>
      </c>
      <c r="AR148" t="s">
        <v>4581</v>
      </c>
      <c r="AS148" t="s">
        <v>4595</v>
      </c>
    </row>
    <row r="149" spans="5:45" ht="17.25" customHeight="1">
      <c r="E149" s="1403" t="str">
        <f t="shared" si="4"/>
        <v>A02AA017 Pile Work Piling Work Pretensioned Concrete Pile (Type-B)</v>
      </c>
      <c r="F149" s="1403" t="str">
        <f t="shared" si="5"/>
        <v>A02AA017-00022 Pile Work Piling Work Pretensioned Concrete Pile (Type-B) Jacking     Including Pile Connection and Joint Welding Work  1000 ≤ DIA &lt;1200</v>
      </c>
      <c r="G149" s="1404" t="str" cm="1">
        <f t="array" ref="G149:H149">_xlfn.TEXTSPLIT(I149,"-")</f>
        <v>A02AA017</v>
      </c>
      <c r="H149" s="1404" t="str">
        <v>00022</v>
      </c>
      <c r="I149" t="s">
        <v>4596</v>
      </c>
      <c r="J149" t="s">
        <v>4288</v>
      </c>
      <c r="K149" t="s">
        <v>4427</v>
      </c>
      <c r="L149" t="s">
        <v>4428</v>
      </c>
      <c r="M149" t="s">
        <v>4429</v>
      </c>
      <c r="N149" t="s">
        <v>4430</v>
      </c>
      <c r="O149" t="s">
        <v>4579</v>
      </c>
      <c r="P149" t="s">
        <v>4580</v>
      </c>
      <c r="Q149" t="s">
        <v>4451</v>
      </c>
      <c r="R149" t="s">
        <v>4452</v>
      </c>
      <c r="S149" t="s">
        <v>2965</v>
      </c>
      <c r="T149">
        <v>0</v>
      </c>
      <c r="U149" t="s">
        <v>2965</v>
      </c>
      <c r="V149">
        <v>0</v>
      </c>
      <c r="W149" t="s">
        <v>2965</v>
      </c>
      <c r="X149">
        <v>0</v>
      </c>
      <c r="Y149" t="s">
        <v>2965</v>
      </c>
      <c r="Z149">
        <v>0</v>
      </c>
      <c r="AA149" t="s">
        <v>4311</v>
      </c>
      <c r="AB149" t="s">
        <v>4435</v>
      </c>
      <c r="AC149" t="s">
        <v>2965</v>
      </c>
      <c r="AD149">
        <v>0</v>
      </c>
      <c r="AE149" t="s">
        <v>4544</v>
      </c>
      <c r="AF149" t="s">
        <v>4545</v>
      </c>
      <c r="AG149">
        <v>0</v>
      </c>
      <c r="AH149" t="s">
        <v>4438</v>
      </c>
      <c r="AI149" t="s">
        <v>4439</v>
      </c>
      <c r="AJ149">
        <v>0</v>
      </c>
      <c r="AK149">
        <v>0</v>
      </c>
      <c r="AL149">
        <v>0</v>
      </c>
      <c r="AM149">
        <v>0</v>
      </c>
      <c r="AN149">
        <v>0</v>
      </c>
      <c r="AO149" t="s">
        <v>2965</v>
      </c>
      <c r="AP149" t="s">
        <v>3423</v>
      </c>
      <c r="AQ149" t="s">
        <v>3423</v>
      </c>
      <c r="AR149" t="s">
        <v>4581</v>
      </c>
      <c r="AS149" t="s">
        <v>4596</v>
      </c>
    </row>
    <row r="150" spans="5:45" ht="17.25" customHeight="1">
      <c r="E150" s="1403" t="str">
        <f t="shared" si="4"/>
        <v>A02AA017 Pile Work Piling Work Pretensioned Concrete Pile (Type-B)</v>
      </c>
      <c r="F150" s="1403" t="str">
        <f t="shared" si="5"/>
        <v>A02AA017-00023 Pile Work Piling Work Pretensioned Concrete Pile (Type-B) Augering without Casing     Including Pile Connection and Joint Welding Work  DIA&lt;400</v>
      </c>
      <c r="G150" s="1404" t="str" cm="1">
        <f t="array" ref="G150:H150">_xlfn.TEXTSPLIT(I150,"-")</f>
        <v>A02AA017</v>
      </c>
      <c r="H150" s="1404" t="str">
        <v>00023</v>
      </c>
      <c r="I150" t="s">
        <v>4597</v>
      </c>
      <c r="J150" t="s">
        <v>4288</v>
      </c>
      <c r="K150" t="s">
        <v>4427</v>
      </c>
      <c r="L150" t="s">
        <v>4428</v>
      </c>
      <c r="M150" t="s">
        <v>4429</v>
      </c>
      <c r="N150" t="s">
        <v>4430</v>
      </c>
      <c r="O150" t="s">
        <v>4579</v>
      </c>
      <c r="P150" t="s">
        <v>4580</v>
      </c>
      <c r="Q150" t="s">
        <v>4457</v>
      </c>
      <c r="R150" t="s">
        <v>4458</v>
      </c>
      <c r="S150" t="s">
        <v>2965</v>
      </c>
      <c r="T150">
        <v>0</v>
      </c>
      <c r="U150" t="s">
        <v>2965</v>
      </c>
      <c r="V150">
        <v>0</v>
      </c>
      <c r="W150" t="s">
        <v>2965</v>
      </c>
      <c r="X150">
        <v>0</v>
      </c>
      <c r="Y150" t="s">
        <v>2965</v>
      </c>
      <c r="Z150">
        <v>0</v>
      </c>
      <c r="AA150" t="s">
        <v>4311</v>
      </c>
      <c r="AB150" t="s">
        <v>4435</v>
      </c>
      <c r="AC150" t="s">
        <v>2965</v>
      </c>
      <c r="AD150">
        <v>0</v>
      </c>
      <c r="AE150" t="s">
        <v>4522</v>
      </c>
      <c r="AF150" t="s">
        <v>4523</v>
      </c>
      <c r="AG150">
        <v>0</v>
      </c>
      <c r="AH150" t="s">
        <v>4438</v>
      </c>
      <c r="AI150" t="s">
        <v>4439</v>
      </c>
      <c r="AJ150">
        <v>0</v>
      </c>
      <c r="AK150">
        <v>0</v>
      </c>
      <c r="AL150">
        <v>0</v>
      </c>
      <c r="AM150">
        <v>0</v>
      </c>
      <c r="AN150">
        <v>0</v>
      </c>
      <c r="AO150" t="s">
        <v>2965</v>
      </c>
      <c r="AP150" t="s">
        <v>3423</v>
      </c>
      <c r="AQ150" t="s">
        <v>3423</v>
      </c>
      <c r="AR150" t="s">
        <v>4581</v>
      </c>
      <c r="AS150" t="s">
        <v>4597</v>
      </c>
    </row>
    <row r="151" spans="5:45" ht="17.25" customHeight="1">
      <c r="E151" s="1403" t="str">
        <f t="shared" si="4"/>
        <v>A02AA017 Pile Work Piling Work Pretensioned Concrete Pile (Type-B)</v>
      </c>
      <c r="F151" s="1403" t="str">
        <f t="shared" si="5"/>
        <v>A02AA017-00024 Pile Work Piling Work Pretensioned Concrete Pile (Type-B) Augering without Casing     Including Pile Connection and Joint Welding Work  400 ≤ DIA &lt;500</v>
      </c>
      <c r="G151" s="1404" t="str" cm="1">
        <f t="array" ref="G151:H151">_xlfn.TEXTSPLIT(I151,"-")</f>
        <v>A02AA017</v>
      </c>
      <c r="H151" s="1404" t="str">
        <v>00024</v>
      </c>
      <c r="I151" t="s">
        <v>4598</v>
      </c>
      <c r="J151" t="s">
        <v>4288</v>
      </c>
      <c r="K151" t="s">
        <v>4427</v>
      </c>
      <c r="L151" t="s">
        <v>4428</v>
      </c>
      <c r="M151" t="s">
        <v>4429</v>
      </c>
      <c r="N151" t="s">
        <v>4430</v>
      </c>
      <c r="O151" t="s">
        <v>4579</v>
      </c>
      <c r="P151" t="s">
        <v>4580</v>
      </c>
      <c r="Q151" t="s">
        <v>4457</v>
      </c>
      <c r="R151" t="s">
        <v>4458</v>
      </c>
      <c r="S151" t="s">
        <v>2965</v>
      </c>
      <c r="T151">
        <v>0</v>
      </c>
      <c r="U151" t="s">
        <v>2965</v>
      </c>
      <c r="V151">
        <v>0</v>
      </c>
      <c r="W151" t="s">
        <v>2965</v>
      </c>
      <c r="X151">
        <v>0</v>
      </c>
      <c r="Y151" t="s">
        <v>2965</v>
      </c>
      <c r="Z151">
        <v>0</v>
      </c>
      <c r="AA151" t="s">
        <v>4311</v>
      </c>
      <c r="AB151" t="s">
        <v>4435</v>
      </c>
      <c r="AC151" t="s">
        <v>2965</v>
      </c>
      <c r="AD151">
        <v>0</v>
      </c>
      <c r="AE151" t="s">
        <v>4526</v>
      </c>
      <c r="AF151" t="s">
        <v>4527</v>
      </c>
      <c r="AG151">
        <v>0</v>
      </c>
      <c r="AH151" t="s">
        <v>4438</v>
      </c>
      <c r="AI151" t="s">
        <v>4439</v>
      </c>
      <c r="AJ151">
        <v>0</v>
      </c>
      <c r="AK151">
        <v>0</v>
      </c>
      <c r="AL151">
        <v>0</v>
      </c>
      <c r="AM151">
        <v>0</v>
      </c>
      <c r="AN151">
        <v>0</v>
      </c>
      <c r="AO151" t="s">
        <v>2965</v>
      </c>
      <c r="AP151" t="s">
        <v>3423</v>
      </c>
      <c r="AQ151" t="s">
        <v>3423</v>
      </c>
      <c r="AR151" t="s">
        <v>4581</v>
      </c>
      <c r="AS151" t="s">
        <v>4598</v>
      </c>
    </row>
    <row r="152" spans="5:45" ht="17.25" customHeight="1">
      <c r="E152" s="1403" t="str">
        <f t="shared" si="4"/>
        <v>A02AA017 Pile Work Piling Work Pretensioned Concrete Pile (Type-B)</v>
      </c>
      <c r="F152" s="1403" t="str">
        <f t="shared" si="5"/>
        <v>A02AA017-00025 Pile Work Piling Work Pretensioned Concrete Pile (Type-B) Augering without Casing     Including Pile Connection and Joint Welding Work  500 ≤ DIA &lt;600</v>
      </c>
      <c r="G152" s="1404" t="str" cm="1">
        <f t="array" ref="G152:H152">_xlfn.TEXTSPLIT(I152,"-")</f>
        <v>A02AA017</v>
      </c>
      <c r="H152" s="1404" t="str">
        <v>00025</v>
      </c>
      <c r="I152" t="s">
        <v>4599</v>
      </c>
      <c r="J152" t="s">
        <v>4288</v>
      </c>
      <c r="K152" t="s">
        <v>4427</v>
      </c>
      <c r="L152" t="s">
        <v>4428</v>
      </c>
      <c r="M152" t="s">
        <v>4429</v>
      </c>
      <c r="N152" t="s">
        <v>4430</v>
      </c>
      <c r="O152" t="s">
        <v>4579</v>
      </c>
      <c r="P152" t="s">
        <v>4580</v>
      </c>
      <c r="Q152" t="s">
        <v>4457</v>
      </c>
      <c r="R152" t="s">
        <v>4458</v>
      </c>
      <c r="S152" t="s">
        <v>2965</v>
      </c>
      <c r="T152">
        <v>0</v>
      </c>
      <c r="U152" t="s">
        <v>2965</v>
      </c>
      <c r="V152">
        <v>0</v>
      </c>
      <c r="W152" t="s">
        <v>2965</v>
      </c>
      <c r="X152">
        <v>0</v>
      </c>
      <c r="Y152" t="s">
        <v>2965</v>
      </c>
      <c r="Z152">
        <v>0</v>
      </c>
      <c r="AA152" t="s">
        <v>4311</v>
      </c>
      <c r="AB152" t="s">
        <v>4435</v>
      </c>
      <c r="AC152" t="s">
        <v>2965</v>
      </c>
      <c r="AD152">
        <v>0</v>
      </c>
      <c r="AE152" t="s">
        <v>4529</v>
      </c>
      <c r="AF152" t="s">
        <v>4530</v>
      </c>
      <c r="AG152">
        <v>0</v>
      </c>
      <c r="AH152" t="s">
        <v>4438</v>
      </c>
      <c r="AI152" t="s">
        <v>4439</v>
      </c>
      <c r="AJ152">
        <v>0</v>
      </c>
      <c r="AK152">
        <v>0</v>
      </c>
      <c r="AL152">
        <v>0</v>
      </c>
      <c r="AM152">
        <v>0</v>
      </c>
      <c r="AN152">
        <v>0</v>
      </c>
      <c r="AO152" t="s">
        <v>2965</v>
      </c>
      <c r="AP152" t="s">
        <v>3423</v>
      </c>
      <c r="AQ152" t="s">
        <v>3423</v>
      </c>
      <c r="AR152" t="s">
        <v>4581</v>
      </c>
      <c r="AS152" t="s">
        <v>4599</v>
      </c>
    </row>
    <row r="153" spans="5:45" ht="17.25" customHeight="1">
      <c r="E153" s="1403" t="str">
        <f t="shared" si="4"/>
        <v>A02AA017 Pile Work Piling Work Pretensioned Concrete Pile (Type-B)</v>
      </c>
      <c r="F153" s="1403" t="str">
        <f t="shared" si="5"/>
        <v>A02AA017-00026 Pile Work Piling Work Pretensioned Concrete Pile (Type-B) Augering without Casing     Including Pile Connection and Joint Welding Work  600 ≤ DIA &lt;700</v>
      </c>
      <c r="G153" s="1404" t="str" cm="1">
        <f t="array" ref="G153:H153">_xlfn.TEXTSPLIT(I153,"-")</f>
        <v>A02AA017</v>
      </c>
      <c r="H153" s="1404" t="str">
        <v>00026</v>
      </c>
      <c r="I153" t="s">
        <v>4600</v>
      </c>
      <c r="J153" t="s">
        <v>4288</v>
      </c>
      <c r="K153" t="s">
        <v>4427</v>
      </c>
      <c r="L153" t="s">
        <v>4428</v>
      </c>
      <c r="M153" t="s">
        <v>4429</v>
      </c>
      <c r="N153" t="s">
        <v>4430</v>
      </c>
      <c r="O153" t="s">
        <v>4579</v>
      </c>
      <c r="P153" t="s">
        <v>4580</v>
      </c>
      <c r="Q153" t="s">
        <v>4457</v>
      </c>
      <c r="R153" t="s">
        <v>4458</v>
      </c>
      <c r="S153" t="s">
        <v>2965</v>
      </c>
      <c r="T153">
        <v>0</v>
      </c>
      <c r="U153" t="s">
        <v>2965</v>
      </c>
      <c r="V153">
        <v>0</v>
      </c>
      <c r="W153" t="s">
        <v>2965</v>
      </c>
      <c r="X153">
        <v>0</v>
      </c>
      <c r="Y153" t="s">
        <v>2965</v>
      </c>
      <c r="Z153">
        <v>0</v>
      </c>
      <c r="AA153" t="s">
        <v>4311</v>
      </c>
      <c r="AB153" t="s">
        <v>4435</v>
      </c>
      <c r="AC153" t="s">
        <v>2965</v>
      </c>
      <c r="AD153">
        <v>0</v>
      </c>
      <c r="AE153" t="s">
        <v>4532</v>
      </c>
      <c r="AF153" t="s">
        <v>4533</v>
      </c>
      <c r="AG153">
        <v>0</v>
      </c>
      <c r="AH153" t="s">
        <v>4438</v>
      </c>
      <c r="AI153" t="s">
        <v>4439</v>
      </c>
      <c r="AJ153">
        <v>0</v>
      </c>
      <c r="AK153">
        <v>0</v>
      </c>
      <c r="AL153">
        <v>0</v>
      </c>
      <c r="AM153">
        <v>0</v>
      </c>
      <c r="AN153">
        <v>0</v>
      </c>
      <c r="AO153" t="s">
        <v>2965</v>
      </c>
      <c r="AP153" t="s">
        <v>3423</v>
      </c>
      <c r="AQ153" t="s">
        <v>3423</v>
      </c>
      <c r="AR153" t="s">
        <v>4581</v>
      </c>
      <c r="AS153" t="s">
        <v>4600</v>
      </c>
    </row>
    <row r="154" spans="5:45" ht="17.25" customHeight="1">
      <c r="E154" s="1403" t="str">
        <f t="shared" si="4"/>
        <v>A02AA017 Pile Work Piling Work Pretensioned Concrete Pile (Type-B)</v>
      </c>
      <c r="F154" s="1403" t="str">
        <f t="shared" si="5"/>
        <v>A02AA017-00027 Pile Work Piling Work Pretensioned Concrete Pile (Type-B) Augering without Casing     Including Pile Connection and Joint Welding Work  700 ≤ DIA &lt;800</v>
      </c>
      <c r="G154" s="1404" t="str" cm="1">
        <f t="array" ref="G154:H154">_xlfn.TEXTSPLIT(I154,"-")</f>
        <v>A02AA017</v>
      </c>
      <c r="H154" s="1404" t="str">
        <v>00027</v>
      </c>
      <c r="I154" t="s">
        <v>4601</v>
      </c>
      <c r="J154" t="s">
        <v>4288</v>
      </c>
      <c r="K154" t="s">
        <v>4427</v>
      </c>
      <c r="L154" t="s">
        <v>4428</v>
      </c>
      <c r="M154" t="s">
        <v>4429</v>
      </c>
      <c r="N154" t="s">
        <v>4430</v>
      </c>
      <c r="O154" t="s">
        <v>4579</v>
      </c>
      <c r="P154" t="s">
        <v>4580</v>
      </c>
      <c r="Q154" t="s">
        <v>4457</v>
      </c>
      <c r="R154" t="s">
        <v>4458</v>
      </c>
      <c r="S154" t="s">
        <v>2965</v>
      </c>
      <c r="T154">
        <v>0</v>
      </c>
      <c r="U154" t="s">
        <v>2965</v>
      </c>
      <c r="V154">
        <v>0</v>
      </c>
      <c r="W154" t="s">
        <v>2965</v>
      </c>
      <c r="X154">
        <v>0</v>
      </c>
      <c r="Y154" t="s">
        <v>2965</v>
      </c>
      <c r="Z154">
        <v>0</v>
      </c>
      <c r="AA154" t="s">
        <v>4311</v>
      </c>
      <c r="AB154" t="s">
        <v>4435</v>
      </c>
      <c r="AC154" t="s">
        <v>2965</v>
      </c>
      <c r="AD154">
        <v>0</v>
      </c>
      <c r="AE154" t="s">
        <v>4535</v>
      </c>
      <c r="AF154" t="s">
        <v>4536</v>
      </c>
      <c r="AG154">
        <v>0</v>
      </c>
      <c r="AH154" t="s">
        <v>4438</v>
      </c>
      <c r="AI154" t="s">
        <v>4439</v>
      </c>
      <c r="AJ154">
        <v>0</v>
      </c>
      <c r="AK154">
        <v>0</v>
      </c>
      <c r="AL154">
        <v>0</v>
      </c>
      <c r="AM154">
        <v>0</v>
      </c>
      <c r="AN154">
        <v>0</v>
      </c>
      <c r="AO154" t="s">
        <v>2965</v>
      </c>
      <c r="AP154" t="s">
        <v>3423</v>
      </c>
      <c r="AQ154" t="s">
        <v>3423</v>
      </c>
      <c r="AR154" t="s">
        <v>4581</v>
      </c>
      <c r="AS154" t="s">
        <v>4601</v>
      </c>
    </row>
    <row r="155" spans="5:45" ht="17.25" customHeight="1">
      <c r="E155" s="1403" t="str">
        <f t="shared" si="4"/>
        <v>A02AA017 Pile Work Piling Work Pretensioned Concrete Pile (Type-B)</v>
      </c>
      <c r="F155" s="1403" t="str">
        <f t="shared" si="5"/>
        <v>A02AA017-00028 Pile Work Piling Work Pretensioned Concrete Pile (Type-B) Augering without Casing     Including Pile Connection and Joint Welding Work  800 ≤ DIA &lt;900</v>
      </c>
      <c r="G155" s="1404" t="str" cm="1">
        <f t="array" ref="G155:H155">_xlfn.TEXTSPLIT(I155,"-")</f>
        <v>A02AA017</v>
      </c>
      <c r="H155" s="1404" t="str">
        <v>00028</v>
      </c>
      <c r="I155" t="s">
        <v>4602</v>
      </c>
      <c r="J155" t="s">
        <v>4288</v>
      </c>
      <c r="K155" t="s">
        <v>4427</v>
      </c>
      <c r="L155" t="s">
        <v>4428</v>
      </c>
      <c r="M155" t="s">
        <v>4429</v>
      </c>
      <c r="N155" t="s">
        <v>4430</v>
      </c>
      <c r="O155" t="s">
        <v>4579</v>
      </c>
      <c r="P155" t="s">
        <v>4580</v>
      </c>
      <c r="Q155" t="s">
        <v>4457</v>
      </c>
      <c r="R155" t="s">
        <v>4458</v>
      </c>
      <c r="S155" t="s">
        <v>2965</v>
      </c>
      <c r="T155">
        <v>0</v>
      </c>
      <c r="U155" t="s">
        <v>2965</v>
      </c>
      <c r="V155">
        <v>0</v>
      </c>
      <c r="W155" t="s">
        <v>2965</v>
      </c>
      <c r="X155">
        <v>0</v>
      </c>
      <c r="Y155" t="s">
        <v>2965</v>
      </c>
      <c r="Z155">
        <v>0</v>
      </c>
      <c r="AA155" t="s">
        <v>4311</v>
      </c>
      <c r="AB155" t="s">
        <v>4435</v>
      </c>
      <c r="AC155" t="s">
        <v>2965</v>
      </c>
      <c r="AD155">
        <v>0</v>
      </c>
      <c r="AE155" t="s">
        <v>4538</v>
      </c>
      <c r="AF155" t="s">
        <v>4539</v>
      </c>
      <c r="AG155">
        <v>0</v>
      </c>
      <c r="AH155" t="s">
        <v>4438</v>
      </c>
      <c r="AI155" t="s">
        <v>4439</v>
      </c>
      <c r="AJ155">
        <v>0</v>
      </c>
      <c r="AK155">
        <v>0</v>
      </c>
      <c r="AL155">
        <v>0</v>
      </c>
      <c r="AM155">
        <v>0</v>
      </c>
      <c r="AN155">
        <v>0</v>
      </c>
      <c r="AO155" t="s">
        <v>2965</v>
      </c>
      <c r="AP155" t="s">
        <v>3423</v>
      </c>
      <c r="AQ155" t="s">
        <v>3423</v>
      </c>
      <c r="AR155" t="s">
        <v>4581</v>
      </c>
      <c r="AS155" t="s">
        <v>4602</v>
      </c>
    </row>
    <row r="156" spans="5:45" ht="17.25" customHeight="1">
      <c r="E156" s="1403" t="str">
        <f t="shared" si="4"/>
        <v>A02AA017 Pile Work Piling Work Pretensioned Concrete Pile (Type-B)</v>
      </c>
      <c r="F156" s="1403" t="str">
        <f t="shared" si="5"/>
        <v>A02AA017-00029 Pile Work Piling Work Pretensioned Concrete Pile (Type-B) Augering without Casing     Including Pile Connection and Joint Welding Work  900 ≤ DIA &lt;1000</v>
      </c>
      <c r="G156" s="1404" t="str" cm="1">
        <f t="array" ref="G156:H156">_xlfn.TEXTSPLIT(I156,"-")</f>
        <v>A02AA017</v>
      </c>
      <c r="H156" s="1404" t="str">
        <v>00029</v>
      </c>
      <c r="I156" t="s">
        <v>4603</v>
      </c>
      <c r="J156" t="s">
        <v>4288</v>
      </c>
      <c r="K156" t="s">
        <v>4427</v>
      </c>
      <c r="L156" t="s">
        <v>4428</v>
      </c>
      <c r="M156" t="s">
        <v>4429</v>
      </c>
      <c r="N156" t="s">
        <v>4430</v>
      </c>
      <c r="O156" t="s">
        <v>4579</v>
      </c>
      <c r="P156" t="s">
        <v>4580</v>
      </c>
      <c r="Q156" t="s">
        <v>4457</v>
      </c>
      <c r="R156" t="s">
        <v>4458</v>
      </c>
      <c r="S156" t="s">
        <v>2965</v>
      </c>
      <c r="T156">
        <v>0</v>
      </c>
      <c r="U156" t="s">
        <v>2965</v>
      </c>
      <c r="V156">
        <v>0</v>
      </c>
      <c r="W156" t="s">
        <v>2965</v>
      </c>
      <c r="X156">
        <v>0</v>
      </c>
      <c r="Y156" t="s">
        <v>2965</v>
      </c>
      <c r="Z156">
        <v>0</v>
      </c>
      <c r="AA156" t="s">
        <v>4311</v>
      </c>
      <c r="AB156" t="s">
        <v>4435</v>
      </c>
      <c r="AC156" t="s">
        <v>2965</v>
      </c>
      <c r="AD156">
        <v>0</v>
      </c>
      <c r="AE156" t="s">
        <v>4541</v>
      </c>
      <c r="AF156" t="s">
        <v>4542</v>
      </c>
      <c r="AG156">
        <v>0</v>
      </c>
      <c r="AH156" t="s">
        <v>4438</v>
      </c>
      <c r="AI156" t="s">
        <v>4439</v>
      </c>
      <c r="AJ156">
        <v>0</v>
      </c>
      <c r="AK156">
        <v>0</v>
      </c>
      <c r="AL156">
        <v>0</v>
      </c>
      <c r="AM156">
        <v>0</v>
      </c>
      <c r="AN156">
        <v>0</v>
      </c>
      <c r="AO156" t="s">
        <v>2965</v>
      </c>
      <c r="AP156" t="s">
        <v>3423</v>
      </c>
      <c r="AQ156" t="s">
        <v>3423</v>
      </c>
      <c r="AR156" t="s">
        <v>4581</v>
      </c>
      <c r="AS156" t="s">
        <v>4603</v>
      </c>
    </row>
    <row r="157" spans="5:45" ht="17.25" customHeight="1">
      <c r="E157" s="1403" t="str">
        <f t="shared" si="4"/>
        <v>A02AA017 Pile Work Piling Work Pretensioned Concrete Pile (Type-B)</v>
      </c>
      <c r="F157" s="1403" t="str">
        <f t="shared" si="5"/>
        <v>A02AA017-00030 Pile Work Piling Work Pretensioned Concrete Pile (Type-B) Augering without Casing     Including Pile Connection and Joint Welding Work  1000 ≤ DIA &lt;1200</v>
      </c>
      <c r="G157" s="1404" t="str" cm="1">
        <f t="array" ref="G157:H157">_xlfn.TEXTSPLIT(I157,"-")</f>
        <v>A02AA017</v>
      </c>
      <c r="H157" s="1404" t="str">
        <v>00030</v>
      </c>
      <c r="I157" t="s">
        <v>4604</v>
      </c>
      <c r="J157" t="s">
        <v>4288</v>
      </c>
      <c r="K157" t="s">
        <v>4427</v>
      </c>
      <c r="L157" t="s">
        <v>4428</v>
      </c>
      <c r="M157" t="s">
        <v>4429</v>
      </c>
      <c r="N157" t="s">
        <v>4430</v>
      </c>
      <c r="O157" t="s">
        <v>4579</v>
      </c>
      <c r="P157" t="s">
        <v>4580</v>
      </c>
      <c r="Q157" t="s">
        <v>4457</v>
      </c>
      <c r="R157" t="s">
        <v>4458</v>
      </c>
      <c r="S157" t="s">
        <v>2965</v>
      </c>
      <c r="T157">
        <v>0</v>
      </c>
      <c r="U157" t="s">
        <v>2965</v>
      </c>
      <c r="V157">
        <v>0</v>
      </c>
      <c r="W157" t="s">
        <v>2965</v>
      </c>
      <c r="X157">
        <v>0</v>
      </c>
      <c r="Y157" t="s">
        <v>2965</v>
      </c>
      <c r="Z157">
        <v>0</v>
      </c>
      <c r="AA157" t="s">
        <v>4311</v>
      </c>
      <c r="AB157" t="s">
        <v>4435</v>
      </c>
      <c r="AC157" t="s">
        <v>2965</v>
      </c>
      <c r="AD157">
        <v>0</v>
      </c>
      <c r="AE157" t="s">
        <v>4544</v>
      </c>
      <c r="AF157" t="s">
        <v>4545</v>
      </c>
      <c r="AG157">
        <v>0</v>
      </c>
      <c r="AH157" t="s">
        <v>4438</v>
      </c>
      <c r="AI157" t="s">
        <v>4439</v>
      </c>
      <c r="AJ157">
        <v>0</v>
      </c>
      <c r="AK157">
        <v>0</v>
      </c>
      <c r="AL157">
        <v>0</v>
      </c>
      <c r="AM157">
        <v>0</v>
      </c>
      <c r="AN157">
        <v>0</v>
      </c>
      <c r="AO157" t="s">
        <v>2965</v>
      </c>
      <c r="AP157" t="s">
        <v>3423</v>
      </c>
      <c r="AQ157" t="s">
        <v>3423</v>
      </c>
      <c r="AR157" t="s">
        <v>4581</v>
      </c>
      <c r="AS157" t="s">
        <v>4604</v>
      </c>
    </row>
    <row r="158" spans="5:45" ht="17.25" customHeight="1">
      <c r="E158" s="1403" t="str">
        <f t="shared" si="4"/>
        <v>A02AA017 Pile Work Piling Work Pretensioned Concrete Pile (Type-B)</v>
      </c>
      <c r="F158" s="1403" t="str">
        <f t="shared" si="5"/>
        <v>A02AA017-00031 Pile Work Piling Work Pretensioned Concrete Pile (Type-B) Augering with Casing     Including Pile Connection and Joint Welding Work  DIA&lt;400</v>
      </c>
      <c r="G158" s="1404" t="str" cm="1">
        <f t="array" ref="G158:H158">_xlfn.TEXTSPLIT(I158,"-")</f>
        <v>A02AA017</v>
      </c>
      <c r="H158" s="1404" t="str">
        <v>00031</v>
      </c>
      <c r="I158" t="s">
        <v>4605</v>
      </c>
      <c r="J158" t="s">
        <v>4288</v>
      </c>
      <c r="K158" t="s">
        <v>4427</v>
      </c>
      <c r="L158" t="s">
        <v>4428</v>
      </c>
      <c r="M158" t="s">
        <v>4429</v>
      </c>
      <c r="N158" t="s">
        <v>4430</v>
      </c>
      <c r="O158" t="s">
        <v>4579</v>
      </c>
      <c r="P158" t="s">
        <v>4580</v>
      </c>
      <c r="Q158" t="s">
        <v>4463</v>
      </c>
      <c r="R158" t="s">
        <v>4464</v>
      </c>
      <c r="S158" t="s">
        <v>2965</v>
      </c>
      <c r="T158">
        <v>0</v>
      </c>
      <c r="U158" t="s">
        <v>2965</v>
      </c>
      <c r="V158">
        <v>0</v>
      </c>
      <c r="W158" t="s">
        <v>2965</v>
      </c>
      <c r="X158">
        <v>0</v>
      </c>
      <c r="Y158" t="s">
        <v>2965</v>
      </c>
      <c r="Z158">
        <v>0</v>
      </c>
      <c r="AA158" t="s">
        <v>4311</v>
      </c>
      <c r="AB158" t="s">
        <v>4435</v>
      </c>
      <c r="AC158" t="s">
        <v>2965</v>
      </c>
      <c r="AD158">
        <v>0</v>
      </c>
      <c r="AE158" t="s">
        <v>4522</v>
      </c>
      <c r="AF158" t="s">
        <v>4523</v>
      </c>
      <c r="AG158">
        <v>0</v>
      </c>
      <c r="AH158" t="s">
        <v>4438</v>
      </c>
      <c r="AI158" t="s">
        <v>4439</v>
      </c>
      <c r="AJ158">
        <v>0</v>
      </c>
      <c r="AK158">
        <v>0</v>
      </c>
      <c r="AL158">
        <v>0</v>
      </c>
      <c r="AM158">
        <v>0</v>
      </c>
      <c r="AN158">
        <v>0</v>
      </c>
      <c r="AO158" t="s">
        <v>2965</v>
      </c>
      <c r="AP158" t="s">
        <v>3423</v>
      </c>
      <c r="AQ158" t="s">
        <v>3423</v>
      </c>
      <c r="AR158" t="s">
        <v>4581</v>
      </c>
      <c r="AS158" t="s">
        <v>4605</v>
      </c>
    </row>
    <row r="159" spans="5:45" ht="17.25" customHeight="1">
      <c r="E159" s="1403" t="str">
        <f t="shared" si="4"/>
        <v>A02AA017 Pile Work Piling Work Pretensioned Concrete Pile (Type-B)</v>
      </c>
      <c r="F159" s="1403" t="str">
        <f t="shared" si="5"/>
        <v>A02AA017-00032 Pile Work Piling Work Pretensioned Concrete Pile (Type-B) Augering with Casing     Including Pile Connection and Joint Welding Work  400 ≤ DIA &lt;500</v>
      </c>
      <c r="G159" s="1404" t="str" cm="1">
        <f t="array" ref="G159:H159">_xlfn.TEXTSPLIT(I159,"-")</f>
        <v>A02AA017</v>
      </c>
      <c r="H159" s="1404" t="str">
        <v>00032</v>
      </c>
      <c r="I159" t="s">
        <v>4606</v>
      </c>
      <c r="J159" t="s">
        <v>4288</v>
      </c>
      <c r="K159" t="s">
        <v>4427</v>
      </c>
      <c r="L159" t="s">
        <v>4428</v>
      </c>
      <c r="M159" t="s">
        <v>4429</v>
      </c>
      <c r="N159" t="s">
        <v>4430</v>
      </c>
      <c r="O159" t="s">
        <v>4579</v>
      </c>
      <c r="P159" t="s">
        <v>4580</v>
      </c>
      <c r="Q159" t="s">
        <v>4463</v>
      </c>
      <c r="R159" t="s">
        <v>4464</v>
      </c>
      <c r="S159" t="s">
        <v>2965</v>
      </c>
      <c r="T159">
        <v>0</v>
      </c>
      <c r="U159" t="s">
        <v>2965</v>
      </c>
      <c r="V159">
        <v>0</v>
      </c>
      <c r="W159" t="s">
        <v>2965</v>
      </c>
      <c r="X159">
        <v>0</v>
      </c>
      <c r="Y159" t="s">
        <v>2965</v>
      </c>
      <c r="Z159">
        <v>0</v>
      </c>
      <c r="AA159" t="s">
        <v>4311</v>
      </c>
      <c r="AB159" t="s">
        <v>4435</v>
      </c>
      <c r="AC159" t="s">
        <v>2965</v>
      </c>
      <c r="AD159">
        <v>0</v>
      </c>
      <c r="AE159" t="s">
        <v>4526</v>
      </c>
      <c r="AF159" t="s">
        <v>4527</v>
      </c>
      <c r="AG159">
        <v>0</v>
      </c>
      <c r="AH159" t="s">
        <v>4438</v>
      </c>
      <c r="AI159" t="s">
        <v>4439</v>
      </c>
      <c r="AJ159">
        <v>0</v>
      </c>
      <c r="AK159">
        <v>0</v>
      </c>
      <c r="AL159">
        <v>0</v>
      </c>
      <c r="AM159">
        <v>0</v>
      </c>
      <c r="AN159">
        <v>0</v>
      </c>
      <c r="AO159" t="s">
        <v>2965</v>
      </c>
      <c r="AP159" t="s">
        <v>3423</v>
      </c>
      <c r="AQ159" t="s">
        <v>3423</v>
      </c>
      <c r="AR159" t="s">
        <v>4581</v>
      </c>
      <c r="AS159" t="s">
        <v>4606</v>
      </c>
    </row>
    <row r="160" spans="5:45" ht="17.25" customHeight="1">
      <c r="E160" s="1403" t="str">
        <f t="shared" si="4"/>
        <v>A02AA017 Pile Work Piling Work Pretensioned Concrete Pile (Type-B)</v>
      </c>
      <c r="F160" s="1403" t="str">
        <f t="shared" si="5"/>
        <v>A02AA017-00033 Pile Work Piling Work Pretensioned Concrete Pile (Type-B) Augering with Casing     Including Pile Connection and Joint Welding Work  500 ≤ DIA &lt;600</v>
      </c>
      <c r="G160" s="1404" t="str" cm="1">
        <f t="array" ref="G160:H160">_xlfn.TEXTSPLIT(I160,"-")</f>
        <v>A02AA017</v>
      </c>
      <c r="H160" s="1404" t="str">
        <v>00033</v>
      </c>
      <c r="I160" t="s">
        <v>4607</v>
      </c>
      <c r="J160" t="s">
        <v>4288</v>
      </c>
      <c r="K160" t="s">
        <v>4427</v>
      </c>
      <c r="L160" t="s">
        <v>4428</v>
      </c>
      <c r="M160" t="s">
        <v>4429</v>
      </c>
      <c r="N160" t="s">
        <v>4430</v>
      </c>
      <c r="O160" t="s">
        <v>4579</v>
      </c>
      <c r="P160" t="s">
        <v>4580</v>
      </c>
      <c r="Q160" t="s">
        <v>4463</v>
      </c>
      <c r="R160" t="s">
        <v>4464</v>
      </c>
      <c r="S160" t="s">
        <v>2965</v>
      </c>
      <c r="T160">
        <v>0</v>
      </c>
      <c r="U160" t="s">
        <v>2965</v>
      </c>
      <c r="V160">
        <v>0</v>
      </c>
      <c r="W160" t="s">
        <v>2965</v>
      </c>
      <c r="X160">
        <v>0</v>
      </c>
      <c r="Y160" t="s">
        <v>2965</v>
      </c>
      <c r="Z160">
        <v>0</v>
      </c>
      <c r="AA160" t="s">
        <v>4311</v>
      </c>
      <c r="AB160" t="s">
        <v>4435</v>
      </c>
      <c r="AC160" t="s">
        <v>2965</v>
      </c>
      <c r="AD160">
        <v>0</v>
      </c>
      <c r="AE160" t="s">
        <v>4529</v>
      </c>
      <c r="AF160" t="s">
        <v>4530</v>
      </c>
      <c r="AG160">
        <v>0</v>
      </c>
      <c r="AH160" t="s">
        <v>4438</v>
      </c>
      <c r="AI160" t="s">
        <v>4439</v>
      </c>
      <c r="AJ160">
        <v>0</v>
      </c>
      <c r="AK160">
        <v>0</v>
      </c>
      <c r="AL160">
        <v>0</v>
      </c>
      <c r="AM160">
        <v>0</v>
      </c>
      <c r="AN160">
        <v>0</v>
      </c>
      <c r="AO160" t="s">
        <v>2965</v>
      </c>
      <c r="AP160" t="s">
        <v>3423</v>
      </c>
      <c r="AQ160" t="s">
        <v>3423</v>
      </c>
      <c r="AR160" t="s">
        <v>4581</v>
      </c>
      <c r="AS160" t="s">
        <v>4607</v>
      </c>
    </row>
    <row r="161" spans="1:45" s="1414" customFormat="1" ht="17.25" customHeight="1">
      <c r="A161" s="1403"/>
      <c r="B161" s="1403"/>
      <c r="C161" s="1403"/>
      <c r="D161" s="1403"/>
      <c r="E161" s="1403" t="str">
        <f t="shared" si="4"/>
        <v>A02AA017 Pile Work Piling Work Pretensioned Concrete Pile (Type-B)</v>
      </c>
      <c r="F161" s="1403" t="str">
        <f t="shared" si="5"/>
        <v>A02AA017-00034 Pile Work Piling Work Pretensioned Concrete Pile (Type-B) Augering with Casing     Including Pile Connection and Joint Welding Work  600 ≤ DIA &lt;700</v>
      </c>
      <c r="G161" s="1404" t="str" cm="1">
        <f t="array" ref="G161:H161">_xlfn.TEXTSPLIT(I161,"-")</f>
        <v>A02AA017</v>
      </c>
      <c r="H161" s="1404" t="str">
        <v>00034</v>
      </c>
      <c r="I161" t="s">
        <v>4608</v>
      </c>
      <c r="J161" t="s">
        <v>4288</v>
      </c>
      <c r="K161" t="s">
        <v>4427</v>
      </c>
      <c r="L161" t="s">
        <v>4428</v>
      </c>
      <c r="M161" t="s">
        <v>4429</v>
      </c>
      <c r="N161" t="s">
        <v>4430</v>
      </c>
      <c r="O161" t="s">
        <v>4579</v>
      </c>
      <c r="P161" t="s">
        <v>4580</v>
      </c>
      <c r="Q161" t="s">
        <v>4463</v>
      </c>
      <c r="R161" t="s">
        <v>4464</v>
      </c>
      <c r="S161" t="s">
        <v>2965</v>
      </c>
      <c r="T161">
        <v>0</v>
      </c>
      <c r="U161" t="s">
        <v>2965</v>
      </c>
      <c r="V161">
        <v>0</v>
      </c>
      <c r="W161" t="s">
        <v>2965</v>
      </c>
      <c r="X161">
        <v>0</v>
      </c>
      <c r="Y161" t="s">
        <v>2965</v>
      </c>
      <c r="Z161">
        <v>0</v>
      </c>
      <c r="AA161" t="s">
        <v>4311</v>
      </c>
      <c r="AB161" t="s">
        <v>4435</v>
      </c>
      <c r="AC161" t="s">
        <v>2965</v>
      </c>
      <c r="AD161">
        <v>0</v>
      </c>
      <c r="AE161" t="s">
        <v>4532</v>
      </c>
      <c r="AF161" t="s">
        <v>4533</v>
      </c>
      <c r="AG161">
        <v>0</v>
      </c>
      <c r="AH161" t="s">
        <v>4438</v>
      </c>
      <c r="AI161" t="s">
        <v>4439</v>
      </c>
      <c r="AJ161">
        <v>0</v>
      </c>
      <c r="AK161">
        <v>0</v>
      </c>
      <c r="AL161">
        <v>0</v>
      </c>
      <c r="AM161">
        <v>0</v>
      </c>
      <c r="AN161">
        <v>0</v>
      </c>
      <c r="AO161" t="s">
        <v>2965</v>
      </c>
      <c r="AP161" t="s">
        <v>3423</v>
      </c>
      <c r="AQ161" t="s">
        <v>3423</v>
      </c>
      <c r="AR161" t="s">
        <v>4581</v>
      </c>
      <c r="AS161" t="s">
        <v>4608</v>
      </c>
    </row>
    <row r="162" spans="1:45" ht="17.25" customHeight="1">
      <c r="E162" s="1403" t="str">
        <f t="shared" si="4"/>
        <v>A02AA017 Pile Work Piling Work Pretensioned Concrete Pile (Type-B)</v>
      </c>
      <c r="F162" s="1403" t="str">
        <f t="shared" si="5"/>
        <v>A02AA017-00035 Pile Work Piling Work Pretensioned Concrete Pile (Type-B) Augering with Casing     Including Pile Connection and Joint Welding Work  700 ≤ DIA &lt;800</v>
      </c>
      <c r="G162" s="1404" t="str" cm="1">
        <f t="array" ref="G162:H162">_xlfn.TEXTSPLIT(I162,"-")</f>
        <v>A02AA017</v>
      </c>
      <c r="H162" s="1404" t="str">
        <v>00035</v>
      </c>
      <c r="I162" t="s">
        <v>4609</v>
      </c>
      <c r="J162" t="s">
        <v>4288</v>
      </c>
      <c r="K162" t="s">
        <v>4427</v>
      </c>
      <c r="L162" t="s">
        <v>4428</v>
      </c>
      <c r="M162" t="s">
        <v>4429</v>
      </c>
      <c r="N162" t="s">
        <v>4430</v>
      </c>
      <c r="O162" t="s">
        <v>4579</v>
      </c>
      <c r="P162" t="s">
        <v>4580</v>
      </c>
      <c r="Q162" t="s">
        <v>4463</v>
      </c>
      <c r="R162" t="s">
        <v>4464</v>
      </c>
      <c r="S162" t="s">
        <v>2965</v>
      </c>
      <c r="T162">
        <v>0</v>
      </c>
      <c r="U162" t="s">
        <v>2965</v>
      </c>
      <c r="V162">
        <v>0</v>
      </c>
      <c r="W162" t="s">
        <v>2965</v>
      </c>
      <c r="X162">
        <v>0</v>
      </c>
      <c r="Y162" t="s">
        <v>2965</v>
      </c>
      <c r="Z162">
        <v>0</v>
      </c>
      <c r="AA162" t="s">
        <v>4311</v>
      </c>
      <c r="AB162" t="s">
        <v>4435</v>
      </c>
      <c r="AC162" t="s">
        <v>2965</v>
      </c>
      <c r="AD162">
        <v>0</v>
      </c>
      <c r="AE162" t="s">
        <v>4535</v>
      </c>
      <c r="AF162" t="s">
        <v>4536</v>
      </c>
      <c r="AG162">
        <v>0</v>
      </c>
      <c r="AH162" t="s">
        <v>4438</v>
      </c>
      <c r="AI162" t="s">
        <v>4439</v>
      </c>
      <c r="AJ162">
        <v>0</v>
      </c>
      <c r="AK162">
        <v>0</v>
      </c>
      <c r="AL162">
        <v>0</v>
      </c>
      <c r="AM162">
        <v>0</v>
      </c>
      <c r="AN162">
        <v>0</v>
      </c>
      <c r="AO162" t="s">
        <v>2965</v>
      </c>
      <c r="AP162" t="s">
        <v>3423</v>
      </c>
      <c r="AQ162" t="s">
        <v>3423</v>
      </c>
      <c r="AR162" t="s">
        <v>4581</v>
      </c>
      <c r="AS162" t="s">
        <v>4609</v>
      </c>
    </row>
    <row r="163" spans="1:45" ht="17.25" customHeight="1">
      <c r="E163" s="1403" t="str">
        <f t="shared" si="4"/>
        <v>A02AA017 Pile Work Piling Work Pretensioned Concrete Pile (Type-B)</v>
      </c>
      <c r="F163" s="1403" t="str">
        <f t="shared" si="5"/>
        <v>A02AA017-00036 Pile Work Piling Work Pretensioned Concrete Pile (Type-B) Augering with Casing     Including Pile Connection and Joint Welding Work  800 ≤ DIA &lt;900</v>
      </c>
      <c r="G163" s="1404" t="str" cm="1">
        <f t="array" ref="G163:H163">_xlfn.TEXTSPLIT(I163,"-")</f>
        <v>A02AA017</v>
      </c>
      <c r="H163" s="1404" t="str">
        <v>00036</v>
      </c>
      <c r="I163" t="s">
        <v>4610</v>
      </c>
      <c r="J163" t="s">
        <v>4288</v>
      </c>
      <c r="K163" t="s">
        <v>4427</v>
      </c>
      <c r="L163" t="s">
        <v>4428</v>
      </c>
      <c r="M163" t="s">
        <v>4429</v>
      </c>
      <c r="N163" t="s">
        <v>4430</v>
      </c>
      <c r="O163" t="s">
        <v>4579</v>
      </c>
      <c r="P163" t="s">
        <v>4580</v>
      </c>
      <c r="Q163" t="s">
        <v>4463</v>
      </c>
      <c r="R163" t="s">
        <v>4464</v>
      </c>
      <c r="S163" t="s">
        <v>2965</v>
      </c>
      <c r="T163">
        <v>0</v>
      </c>
      <c r="U163" t="s">
        <v>2965</v>
      </c>
      <c r="V163">
        <v>0</v>
      </c>
      <c r="W163" t="s">
        <v>2965</v>
      </c>
      <c r="X163">
        <v>0</v>
      </c>
      <c r="Y163" t="s">
        <v>2965</v>
      </c>
      <c r="Z163">
        <v>0</v>
      </c>
      <c r="AA163" t="s">
        <v>4311</v>
      </c>
      <c r="AB163" t="s">
        <v>4435</v>
      </c>
      <c r="AC163" t="s">
        <v>2965</v>
      </c>
      <c r="AD163">
        <v>0</v>
      </c>
      <c r="AE163" t="s">
        <v>4538</v>
      </c>
      <c r="AF163" t="s">
        <v>4539</v>
      </c>
      <c r="AG163">
        <v>0</v>
      </c>
      <c r="AH163" t="s">
        <v>4438</v>
      </c>
      <c r="AI163" t="s">
        <v>4439</v>
      </c>
      <c r="AJ163">
        <v>0</v>
      </c>
      <c r="AK163">
        <v>0</v>
      </c>
      <c r="AL163">
        <v>0</v>
      </c>
      <c r="AM163">
        <v>0</v>
      </c>
      <c r="AN163">
        <v>0</v>
      </c>
      <c r="AO163" t="s">
        <v>2965</v>
      </c>
      <c r="AP163" t="s">
        <v>3423</v>
      </c>
      <c r="AQ163" t="s">
        <v>3423</v>
      </c>
      <c r="AR163" t="s">
        <v>4581</v>
      </c>
      <c r="AS163" t="s">
        <v>4610</v>
      </c>
    </row>
    <row r="164" spans="1:45" ht="17.25" customHeight="1">
      <c r="E164" s="1403" t="str">
        <f t="shared" si="4"/>
        <v>A02AA017 Pile Work Piling Work Pretensioned Concrete Pile (Type-B)</v>
      </c>
      <c r="F164" s="1403" t="str">
        <f t="shared" si="5"/>
        <v>A02AA017-00037 Pile Work Piling Work Pretensioned Concrete Pile (Type-B) Augering with Casing     Including Pile Connection and Joint Welding Work  900 ≤ DIA &lt;1000</v>
      </c>
      <c r="G164" s="1404" t="str" cm="1">
        <f t="array" ref="G164:H164">_xlfn.TEXTSPLIT(I164,"-")</f>
        <v>A02AA017</v>
      </c>
      <c r="H164" s="1404" t="str">
        <v>00037</v>
      </c>
      <c r="I164" t="s">
        <v>4611</v>
      </c>
      <c r="J164" t="s">
        <v>4288</v>
      </c>
      <c r="K164" t="s">
        <v>4427</v>
      </c>
      <c r="L164" t="s">
        <v>4428</v>
      </c>
      <c r="M164" t="s">
        <v>4429</v>
      </c>
      <c r="N164" t="s">
        <v>4430</v>
      </c>
      <c r="O164" t="s">
        <v>4579</v>
      </c>
      <c r="P164" t="s">
        <v>4580</v>
      </c>
      <c r="Q164" t="s">
        <v>4463</v>
      </c>
      <c r="R164" t="s">
        <v>4464</v>
      </c>
      <c r="S164" t="s">
        <v>2965</v>
      </c>
      <c r="T164">
        <v>0</v>
      </c>
      <c r="U164" t="s">
        <v>2965</v>
      </c>
      <c r="V164">
        <v>0</v>
      </c>
      <c r="W164" t="s">
        <v>2965</v>
      </c>
      <c r="X164">
        <v>0</v>
      </c>
      <c r="Y164" t="s">
        <v>2965</v>
      </c>
      <c r="Z164">
        <v>0</v>
      </c>
      <c r="AA164" t="s">
        <v>4311</v>
      </c>
      <c r="AB164" t="s">
        <v>4435</v>
      </c>
      <c r="AC164" t="s">
        <v>2965</v>
      </c>
      <c r="AD164">
        <v>0</v>
      </c>
      <c r="AE164" t="s">
        <v>4541</v>
      </c>
      <c r="AF164" t="s">
        <v>4542</v>
      </c>
      <c r="AG164">
        <v>0</v>
      </c>
      <c r="AH164" t="s">
        <v>4438</v>
      </c>
      <c r="AI164" t="s">
        <v>4439</v>
      </c>
      <c r="AJ164">
        <v>0</v>
      </c>
      <c r="AK164">
        <v>0</v>
      </c>
      <c r="AL164">
        <v>0</v>
      </c>
      <c r="AM164">
        <v>0</v>
      </c>
      <c r="AN164">
        <v>0</v>
      </c>
      <c r="AO164" t="s">
        <v>2965</v>
      </c>
      <c r="AP164" t="s">
        <v>3423</v>
      </c>
      <c r="AQ164" t="s">
        <v>3423</v>
      </c>
      <c r="AR164" t="s">
        <v>4581</v>
      </c>
      <c r="AS164" t="s">
        <v>4611</v>
      </c>
    </row>
    <row r="165" spans="1:45" ht="17.25" customHeight="1">
      <c r="E165" s="1403" t="str">
        <f t="shared" si="4"/>
        <v>A02AA017 Pile Work Piling Work Pretensioned Concrete Pile (Type-B)</v>
      </c>
      <c r="F165" s="1403" t="str">
        <f t="shared" si="5"/>
        <v>A02AA017-00038 Pile Work Piling Work Pretensioned Concrete Pile (Type-B) Augering with Casing     Including Pile Connection and Joint Welding Work  1000 ≤ DIA &lt;1200</v>
      </c>
      <c r="G165" s="1404" t="str" cm="1">
        <f t="array" ref="G165:H165">_xlfn.TEXTSPLIT(I165,"-")</f>
        <v>A02AA017</v>
      </c>
      <c r="H165" s="1404" t="str">
        <v>00038</v>
      </c>
      <c r="I165" t="s">
        <v>4612</v>
      </c>
      <c r="J165" t="s">
        <v>4288</v>
      </c>
      <c r="K165" t="s">
        <v>4427</v>
      </c>
      <c r="L165" t="s">
        <v>4428</v>
      </c>
      <c r="M165" t="s">
        <v>4429</v>
      </c>
      <c r="N165" t="s">
        <v>4430</v>
      </c>
      <c r="O165" t="s">
        <v>4579</v>
      </c>
      <c r="P165" t="s">
        <v>4580</v>
      </c>
      <c r="Q165" t="s">
        <v>4463</v>
      </c>
      <c r="R165" t="s">
        <v>4464</v>
      </c>
      <c r="S165" t="s">
        <v>2965</v>
      </c>
      <c r="T165">
        <v>0</v>
      </c>
      <c r="U165" t="s">
        <v>2965</v>
      </c>
      <c r="V165">
        <v>0</v>
      </c>
      <c r="W165" t="s">
        <v>2965</v>
      </c>
      <c r="X165">
        <v>0</v>
      </c>
      <c r="Y165" t="s">
        <v>2965</v>
      </c>
      <c r="Z165">
        <v>0</v>
      </c>
      <c r="AA165" t="s">
        <v>4311</v>
      </c>
      <c r="AB165" t="s">
        <v>4435</v>
      </c>
      <c r="AC165" t="s">
        <v>2965</v>
      </c>
      <c r="AD165">
        <v>0</v>
      </c>
      <c r="AE165" t="s">
        <v>4544</v>
      </c>
      <c r="AF165" t="s">
        <v>4545</v>
      </c>
      <c r="AG165">
        <v>0</v>
      </c>
      <c r="AH165" t="s">
        <v>4438</v>
      </c>
      <c r="AI165" t="s">
        <v>4439</v>
      </c>
      <c r="AJ165">
        <v>0</v>
      </c>
      <c r="AK165">
        <v>0</v>
      </c>
      <c r="AL165">
        <v>0</v>
      </c>
      <c r="AM165">
        <v>0</v>
      </c>
      <c r="AN165">
        <v>0</v>
      </c>
      <c r="AO165" t="s">
        <v>2965</v>
      </c>
      <c r="AP165" t="s">
        <v>3423</v>
      </c>
      <c r="AQ165" t="s">
        <v>3423</v>
      </c>
      <c r="AR165" t="s">
        <v>4581</v>
      </c>
      <c r="AS165" t="s">
        <v>4612</v>
      </c>
    </row>
    <row r="166" spans="1:45" ht="17.25" customHeight="1">
      <c r="E166" s="1403" t="str">
        <f t="shared" si="4"/>
        <v>A02AA017 Pile Work Piling Work Pretensioned Concrete Pile (Type-B)</v>
      </c>
      <c r="F166" s="1403" t="str">
        <f t="shared" si="5"/>
        <v>A02AA017-00039 Pile Work Piling Work Pretensioned Concrete Pile (Type-B) Percussion Rotary Drilling with Casing     Including Pile Connection and Joint Welding Work  DIA&lt;400</v>
      </c>
      <c r="G166" s="1404" t="str" cm="1">
        <f t="array" ref="G166:H166">_xlfn.TEXTSPLIT(I166,"-")</f>
        <v>A02AA017</v>
      </c>
      <c r="H166" s="1404" t="str">
        <v>00039</v>
      </c>
      <c r="I166" t="s">
        <v>4613</v>
      </c>
      <c r="J166" t="s">
        <v>4288</v>
      </c>
      <c r="K166" t="s">
        <v>4427</v>
      </c>
      <c r="L166" t="s">
        <v>4428</v>
      </c>
      <c r="M166" t="s">
        <v>4429</v>
      </c>
      <c r="N166" t="s">
        <v>4430</v>
      </c>
      <c r="O166" t="s">
        <v>4579</v>
      </c>
      <c r="P166" t="s">
        <v>4580</v>
      </c>
      <c r="Q166" t="s">
        <v>4469</v>
      </c>
      <c r="R166" t="s">
        <v>4470</v>
      </c>
      <c r="S166" t="s">
        <v>2965</v>
      </c>
      <c r="T166">
        <v>0</v>
      </c>
      <c r="U166" t="s">
        <v>2965</v>
      </c>
      <c r="V166">
        <v>0</v>
      </c>
      <c r="W166" t="s">
        <v>2965</v>
      </c>
      <c r="X166">
        <v>0</v>
      </c>
      <c r="Y166" t="s">
        <v>2965</v>
      </c>
      <c r="Z166">
        <v>0</v>
      </c>
      <c r="AA166" t="s">
        <v>4311</v>
      </c>
      <c r="AB166" t="s">
        <v>4435</v>
      </c>
      <c r="AC166" t="s">
        <v>2965</v>
      </c>
      <c r="AD166">
        <v>0</v>
      </c>
      <c r="AE166" t="s">
        <v>4522</v>
      </c>
      <c r="AF166" t="s">
        <v>4523</v>
      </c>
      <c r="AG166">
        <v>0</v>
      </c>
      <c r="AH166" t="s">
        <v>4438</v>
      </c>
      <c r="AI166" t="s">
        <v>4439</v>
      </c>
      <c r="AJ166">
        <v>0</v>
      </c>
      <c r="AK166">
        <v>0</v>
      </c>
      <c r="AL166">
        <v>0</v>
      </c>
      <c r="AM166">
        <v>0</v>
      </c>
      <c r="AN166">
        <v>0</v>
      </c>
      <c r="AO166" t="s">
        <v>2965</v>
      </c>
      <c r="AP166" t="s">
        <v>3423</v>
      </c>
      <c r="AQ166" t="s">
        <v>3423</v>
      </c>
      <c r="AR166" t="s">
        <v>4581</v>
      </c>
      <c r="AS166" t="s">
        <v>4613</v>
      </c>
    </row>
    <row r="167" spans="1:45" ht="17.25" customHeight="1">
      <c r="E167" s="1403" t="str">
        <f t="shared" si="4"/>
        <v>A02AA017 Pile Work Piling Work Pretensioned Concrete Pile (Type-B)</v>
      </c>
      <c r="F167" s="1403" t="str">
        <f t="shared" si="5"/>
        <v>A02AA017-00040 Pile Work Piling Work Pretensioned Concrete Pile (Type-B) Percussion Rotary Drilling with Casing     Including Pile Connection and Joint Welding Work  400 ≤ DIA &lt;500</v>
      </c>
      <c r="G167" s="1404" t="str" cm="1">
        <f t="array" ref="G167:H167">_xlfn.TEXTSPLIT(I167,"-")</f>
        <v>A02AA017</v>
      </c>
      <c r="H167" s="1404" t="str">
        <v>00040</v>
      </c>
      <c r="I167" t="s">
        <v>4614</v>
      </c>
      <c r="J167" t="s">
        <v>4288</v>
      </c>
      <c r="K167" t="s">
        <v>4427</v>
      </c>
      <c r="L167" t="s">
        <v>4428</v>
      </c>
      <c r="M167" t="s">
        <v>4429</v>
      </c>
      <c r="N167" t="s">
        <v>4430</v>
      </c>
      <c r="O167" t="s">
        <v>4579</v>
      </c>
      <c r="P167" t="s">
        <v>4580</v>
      </c>
      <c r="Q167" t="s">
        <v>4469</v>
      </c>
      <c r="R167" t="s">
        <v>4470</v>
      </c>
      <c r="S167" t="s">
        <v>2965</v>
      </c>
      <c r="T167">
        <v>0</v>
      </c>
      <c r="U167" t="s">
        <v>2965</v>
      </c>
      <c r="V167">
        <v>0</v>
      </c>
      <c r="W167" t="s">
        <v>2965</v>
      </c>
      <c r="X167">
        <v>0</v>
      </c>
      <c r="Y167" t="s">
        <v>2965</v>
      </c>
      <c r="Z167">
        <v>0</v>
      </c>
      <c r="AA167" t="s">
        <v>4311</v>
      </c>
      <c r="AB167" t="s">
        <v>4435</v>
      </c>
      <c r="AC167" t="s">
        <v>2965</v>
      </c>
      <c r="AD167">
        <v>0</v>
      </c>
      <c r="AE167" t="s">
        <v>4526</v>
      </c>
      <c r="AF167" t="s">
        <v>4527</v>
      </c>
      <c r="AG167">
        <v>0</v>
      </c>
      <c r="AH167" t="s">
        <v>4438</v>
      </c>
      <c r="AI167" t="s">
        <v>4439</v>
      </c>
      <c r="AJ167">
        <v>0</v>
      </c>
      <c r="AK167">
        <v>0</v>
      </c>
      <c r="AL167">
        <v>0</v>
      </c>
      <c r="AM167">
        <v>0</v>
      </c>
      <c r="AN167">
        <v>0</v>
      </c>
      <c r="AO167" t="s">
        <v>2965</v>
      </c>
      <c r="AP167" t="s">
        <v>3423</v>
      </c>
      <c r="AQ167" t="s">
        <v>3423</v>
      </c>
      <c r="AR167" t="s">
        <v>4581</v>
      </c>
      <c r="AS167" t="s">
        <v>4614</v>
      </c>
    </row>
    <row r="168" spans="1:45" ht="17.25" customHeight="1">
      <c r="E168" s="1403" t="str">
        <f t="shared" si="4"/>
        <v>A02AA017 Pile Work Piling Work Pretensioned Concrete Pile (Type-B)</v>
      </c>
      <c r="F168" s="1403" t="str">
        <f t="shared" si="5"/>
        <v>A02AA017-00041 Pile Work Piling Work Pretensioned Concrete Pile (Type-B) Percussion Rotary Drilling with Casing     Including Pile Connection and Joint Welding Work  500 ≤ DIA &lt;600</v>
      </c>
      <c r="G168" s="1404" t="str" cm="1">
        <f t="array" ref="G168:H168">_xlfn.TEXTSPLIT(I168,"-")</f>
        <v>A02AA017</v>
      </c>
      <c r="H168" s="1404" t="str">
        <v>00041</v>
      </c>
      <c r="I168" t="s">
        <v>4615</v>
      </c>
      <c r="J168" t="s">
        <v>4288</v>
      </c>
      <c r="K168" t="s">
        <v>4427</v>
      </c>
      <c r="L168" t="s">
        <v>4428</v>
      </c>
      <c r="M168" t="s">
        <v>4429</v>
      </c>
      <c r="N168" t="s">
        <v>4430</v>
      </c>
      <c r="O168" t="s">
        <v>4579</v>
      </c>
      <c r="P168" t="s">
        <v>4580</v>
      </c>
      <c r="Q168" t="s">
        <v>4469</v>
      </c>
      <c r="R168" t="s">
        <v>4470</v>
      </c>
      <c r="S168" t="s">
        <v>2965</v>
      </c>
      <c r="T168">
        <v>0</v>
      </c>
      <c r="U168" t="s">
        <v>2965</v>
      </c>
      <c r="V168">
        <v>0</v>
      </c>
      <c r="W168" t="s">
        <v>2965</v>
      </c>
      <c r="X168">
        <v>0</v>
      </c>
      <c r="Y168" t="s">
        <v>2965</v>
      </c>
      <c r="Z168">
        <v>0</v>
      </c>
      <c r="AA168" t="s">
        <v>4311</v>
      </c>
      <c r="AB168" t="s">
        <v>4435</v>
      </c>
      <c r="AC168" t="s">
        <v>2965</v>
      </c>
      <c r="AD168">
        <v>0</v>
      </c>
      <c r="AE168" t="s">
        <v>4529</v>
      </c>
      <c r="AF168" t="s">
        <v>4530</v>
      </c>
      <c r="AG168">
        <v>0</v>
      </c>
      <c r="AH168" t="s">
        <v>4438</v>
      </c>
      <c r="AI168" t="s">
        <v>4439</v>
      </c>
      <c r="AJ168">
        <v>0</v>
      </c>
      <c r="AK168">
        <v>0</v>
      </c>
      <c r="AL168">
        <v>0</v>
      </c>
      <c r="AM168">
        <v>0</v>
      </c>
      <c r="AN168">
        <v>0</v>
      </c>
      <c r="AO168" t="s">
        <v>2965</v>
      </c>
      <c r="AP168" t="s">
        <v>3423</v>
      </c>
      <c r="AQ168" t="s">
        <v>3423</v>
      </c>
      <c r="AR168" t="s">
        <v>4581</v>
      </c>
      <c r="AS168" t="s">
        <v>4615</v>
      </c>
    </row>
    <row r="169" spans="1:45" ht="17.25" customHeight="1">
      <c r="E169" s="1403" t="str">
        <f t="shared" si="4"/>
        <v>A02AA017 Pile Work Piling Work Pretensioned Concrete Pile (Type-B)</v>
      </c>
      <c r="F169" s="1403" t="str">
        <f t="shared" si="5"/>
        <v>A02AA017-00042 Pile Work Piling Work Pretensioned Concrete Pile (Type-B) Percussion Rotary Drilling with Casing     Including Pile Connection and Joint Welding Work  600 ≤ DIA &lt;700</v>
      </c>
      <c r="G169" s="1404" t="str" cm="1">
        <f t="array" ref="G169:H169">_xlfn.TEXTSPLIT(I169,"-")</f>
        <v>A02AA017</v>
      </c>
      <c r="H169" s="1404" t="str">
        <v>00042</v>
      </c>
      <c r="I169" t="s">
        <v>4616</v>
      </c>
      <c r="J169" t="s">
        <v>4288</v>
      </c>
      <c r="K169" t="s">
        <v>4427</v>
      </c>
      <c r="L169" t="s">
        <v>4428</v>
      </c>
      <c r="M169" t="s">
        <v>4429</v>
      </c>
      <c r="N169" t="s">
        <v>4430</v>
      </c>
      <c r="O169" t="s">
        <v>4579</v>
      </c>
      <c r="P169" t="s">
        <v>4580</v>
      </c>
      <c r="Q169" t="s">
        <v>4469</v>
      </c>
      <c r="R169" t="s">
        <v>4470</v>
      </c>
      <c r="S169" t="s">
        <v>2965</v>
      </c>
      <c r="T169">
        <v>0</v>
      </c>
      <c r="U169" t="s">
        <v>2965</v>
      </c>
      <c r="V169">
        <v>0</v>
      </c>
      <c r="W169" t="s">
        <v>2965</v>
      </c>
      <c r="X169">
        <v>0</v>
      </c>
      <c r="Y169" t="s">
        <v>2965</v>
      </c>
      <c r="Z169">
        <v>0</v>
      </c>
      <c r="AA169" t="s">
        <v>4311</v>
      </c>
      <c r="AB169" t="s">
        <v>4435</v>
      </c>
      <c r="AC169" t="s">
        <v>2965</v>
      </c>
      <c r="AD169">
        <v>0</v>
      </c>
      <c r="AE169" t="s">
        <v>4532</v>
      </c>
      <c r="AF169" t="s">
        <v>4533</v>
      </c>
      <c r="AG169">
        <v>0</v>
      </c>
      <c r="AH169" t="s">
        <v>4438</v>
      </c>
      <c r="AI169" t="s">
        <v>4439</v>
      </c>
      <c r="AJ169">
        <v>0</v>
      </c>
      <c r="AK169">
        <v>0</v>
      </c>
      <c r="AL169">
        <v>0</v>
      </c>
      <c r="AM169">
        <v>0</v>
      </c>
      <c r="AN169">
        <v>0</v>
      </c>
      <c r="AO169" t="s">
        <v>2965</v>
      </c>
      <c r="AP169" t="s">
        <v>3423</v>
      </c>
      <c r="AQ169" t="s">
        <v>3423</v>
      </c>
      <c r="AR169" t="s">
        <v>4581</v>
      </c>
      <c r="AS169" t="s">
        <v>4616</v>
      </c>
    </row>
    <row r="170" spans="1:45" ht="17.25" customHeight="1">
      <c r="E170" s="1403" t="str">
        <f t="shared" si="4"/>
        <v>A02AA017 Pile Work Piling Work Pretensioned Concrete Pile (Type-B)</v>
      </c>
      <c r="F170" s="1403" t="str">
        <f t="shared" si="5"/>
        <v>A02AA017-00043 Pile Work Piling Work Pretensioned Concrete Pile (Type-B) Percussion Rotary Drilling with Casing     Including Pile Connection and Joint Welding Work  700 ≤ DIA &lt;800</v>
      </c>
      <c r="G170" s="1404" t="str" cm="1">
        <f t="array" ref="G170:H170">_xlfn.TEXTSPLIT(I170,"-")</f>
        <v>A02AA017</v>
      </c>
      <c r="H170" s="1404" t="str">
        <v>00043</v>
      </c>
      <c r="I170" t="s">
        <v>4617</v>
      </c>
      <c r="J170" t="s">
        <v>4288</v>
      </c>
      <c r="K170" t="s">
        <v>4427</v>
      </c>
      <c r="L170" t="s">
        <v>4428</v>
      </c>
      <c r="M170" t="s">
        <v>4429</v>
      </c>
      <c r="N170" t="s">
        <v>4430</v>
      </c>
      <c r="O170" t="s">
        <v>4579</v>
      </c>
      <c r="P170" t="s">
        <v>4580</v>
      </c>
      <c r="Q170" t="s">
        <v>4469</v>
      </c>
      <c r="R170" t="s">
        <v>4470</v>
      </c>
      <c r="S170" t="s">
        <v>2965</v>
      </c>
      <c r="T170">
        <v>0</v>
      </c>
      <c r="U170" t="s">
        <v>2965</v>
      </c>
      <c r="V170">
        <v>0</v>
      </c>
      <c r="W170" t="s">
        <v>2965</v>
      </c>
      <c r="X170">
        <v>0</v>
      </c>
      <c r="Y170" t="s">
        <v>2965</v>
      </c>
      <c r="Z170">
        <v>0</v>
      </c>
      <c r="AA170" t="s">
        <v>4311</v>
      </c>
      <c r="AB170" t="s">
        <v>4435</v>
      </c>
      <c r="AC170" t="s">
        <v>2965</v>
      </c>
      <c r="AD170">
        <v>0</v>
      </c>
      <c r="AE170" t="s">
        <v>4535</v>
      </c>
      <c r="AF170" t="s">
        <v>4536</v>
      </c>
      <c r="AG170">
        <v>0</v>
      </c>
      <c r="AH170" t="s">
        <v>4438</v>
      </c>
      <c r="AI170" t="s">
        <v>4439</v>
      </c>
      <c r="AJ170">
        <v>0</v>
      </c>
      <c r="AK170">
        <v>0</v>
      </c>
      <c r="AL170">
        <v>0</v>
      </c>
      <c r="AM170">
        <v>0</v>
      </c>
      <c r="AN170">
        <v>0</v>
      </c>
      <c r="AO170" t="s">
        <v>2965</v>
      </c>
      <c r="AP170" t="s">
        <v>3423</v>
      </c>
      <c r="AQ170" t="s">
        <v>3423</v>
      </c>
      <c r="AR170" t="s">
        <v>4581</v>
      </c>
      <c r="AS170" t="s">
        <v>4617</v>
      </c>
    </row>
    <row r="171" spans="1:45" ht="16.899999999999999" customHeight="1">
      <c r="E171" s="1403" t="str">
        <f t="shared" si="4"/>
        <v>A02AA017 Pile Work Piling Work Pretensioned Concrete Pile (Type-B)</v>
      </c>
      <c r="F171" s="1403" t="str">
        <f t="shared" si="5"/>
        <v>A02AA017-00044 Pile Work Piling Work Pretensioned Concrete Pile (Type-B) Percussion Rotary Drilling with Casing     Including Pile Connection and Joint Welding Work  800 ≤ DIA &lt;900</v>
      </c>
      <c r="G171" s="1404" t="str" cm="1">
        <f t="array" ref="G171:H171">_xlfn.TEXTSPLIT(I171,"-")</f>
        <v>A02AA017</v>
      </c>
      <c r="H171" s="1404" t="str">
        <v>00044</v>
      </c>
      <c r="I171" t="s">
        <v>4618</v>
      </c>
      <c r="J171" t="s">
        <v>4288</v>
      </c>
      <c r="K171" t="s">
        <v>4427</v>
      </c>
      <c r="L171" t="s">
        <v>4428</v>
      </c>
      <c r="M171" t="s">
        <v>4429</v>
      </c>
      <c r="N171" t="s">
        <v>4430</v>
      </c>
      <c r="O171" t="s">
        <v>4579</v>
      </c>
      <c r="P171" t="s">
        <v>4580</v>
      </c>
      <c r="Q171" t="s">
        <v>4469</v>
      </c>
      <c r="R171" t="s">
        <v>4470</v>
      </c>
      <c r="S171" t="s">
        <v>2965</v>
      </c>
      <c r="T171">
        <v>0</v>
      </c>
      <c r="U171" t="s">
        <v>2965</v>
      </c>
      <c r="V171">
        <v>0</v>
      </c>
      <c r="W171" t="s">
        <v>2965</v>
      </c>
      <c r="X171">
        <v>0</v>
      </c>
      <c r="Y171" t="s">
        <v>2965</v>
      </c>
      <c r="Z171">
        <v>0</v>
      </c>
      <c r="AA171" t="s">
        <v>4311</v>
      </c>
      <c r="AB171" t="s">
        <v>4435</v>
      </c>
      <c r="AC171" t="s">
        <v>2965</v>
      </c>
      <c r="AD171">
        <v>0</v>
      </c>
      <c r="AE171" t="s">
        <v>4538</v>
      </c>
      <c r="AF171" t="s">
        <v>4539</v>
      </c>
      <c r="AG171">
        <v>0</v>
      </c>
      <c r="AH171" t="s">
        <v>4438</v>
      </c>
      <c r="AI171" t="s">
        <v>4439</v>
      </c>
      <c r="AJ171">
        <v>0</v>
      </c>
      <c r="AK171">
        <v>0</v>
      </c>
      <c r="AL171">
        <v>0</v>
      </c>
      <c r="AM171">
        <v>0</v>
      </c>
      <c r="AN171">
        <v>0</v>
      </c>
      <c r="AO171" t="s">
        <v>2965</v>
      </c>
      <c r="AP171" t="s">
        <v>3423</v>
      </c>
      <c r="AQ171" t="s">
        <v>3423</v>
      </c>
      <c r="AR171" t="s">
        <v>4581</v>
      </c>
      <c r="AS171" t="s">
        <v>4618</v>
      </c>
    </row>
    <row r="172" spans="1:45" ht="17.25" customHeight="1">
      <c r="E172" s="1403" t="str">
        <f t="shared" si="4"/>
        <v>A02AA017 Pile Work Piling Work Pretensioned Concrete Pile (Type-B)</v>
      </c>
      <c r="F172" s="1403" t="str">
        <f t="shared" si="5"/>
        <v>A02AA017-00045 Pile Work Piling Work Pretensioned Concrete Pile (Type-B) Percussion Rotary Drilling with Casing     Including Pile Connection and Joint Welding Work  900 ≤ DIA &lt;1000</v>
      </c>
      <c r="G172" s="1404" t="str" cm="1">
        <f t="array" ref="G172:H172">_xlfn.TEXTSPLIT(I172,"-")</f>
        <v>A02AA017</v>
      </c>
      <c r="H172" s="1404" t="str">
        <v>00045</v>
      </c>
      <c r="I172" t="s">
        <v>4619</v>
      </c>
      <c r="J172" t="s">
        <v>4288</v>
      </c>
      <c r="K172" t="s">
        <v>4427</v>
      </c>
      <c r="L172" t="s">
        <v>4428</v>
      </c>
      <c r="M172" t="s">
        <v>4429</v>
      </c>
      <c r="N172" t="s">
        <v>4430</v>
      </c>
      <c r="O172" t="s">
        <v>4579</v>
      </c>
      <c r="P172" t="s">
        <v>4580</v>
      </c>
      <c r="Q172" t="s">
        <v>4469</v>
      </c>
      <c r="R172" t="s">
        <v>4470</v>
      </c>
      <c r="S172" t="s">
        <v>2965</v>
      </c>
      <c r="T172">
        <v>0</v>
      </c>
      <c r="U172" t="s">
        <v>2965</v>
      </c>
      <c r="V172">
        <v>0</v>
      </c>
      <c r="W172" t="s">
        <v>2965</v>
      </c>
      <c r="X172">
        <v>0</v>
      </c>
      <c r="Y172" t="s">
        <v>2965</v>
      </c>
      <c r="Z172">
        <v>0</v>
      </c>
      <c r="AA172" t="s">
        <v>4311</v>
      </c>
      <c r="AB172" t="s">
        <v>4435</v>
      </c>
      <c r="AC172" t="s">
        <v>2965</v>
      </c>
      <c r="AD172">
        <v>0</v>
      </c>
      <c r="AE172" t="s">
        <v>4541</v>
      </c>
      <c r="AF172" t="s">
        <v>4542</v>
      </c>
      <c r="AG172">
        <v>0</v>
      </c>
      <c r="AH172" t="s">
        <v>4438</v>
      </c>
      <c r="AI172" t="s">
        <v>4439</v>
      </c>
      <c r="AJ172">
        <v>0</v>
      </c>
      <c r="AK172">
        <v>0</v>
      </c>
      <c r="AL172">
        <v>0</v>
      </c>
      <c r="AM172">
        <v>0</v>
      </c>
      <c r="AN172">
        <v>0</v>
      </c>
      <c r="AO172" t="s">
        <v>2965</v>
      </c>
      <c r="AP172" t="s">
        <v>3423</v>
      </c>
      <c r="AQ172" t="s">
        <v>3423</v>
      </c>
      <c r="AR172" t="s">
        <v>4581</v>
      </c>
      <c r="AS172" t="s">
        <v>4619</v>
      </c>
    </row>
    <row r="173" spans="1:45" ht="17.25" customHeight="1">
      <c r="E173" s="1403" t="str">
        <f t="shared" si="4"/>
        <v>A02AA017 Pile Work Piling Work Pretensioned Concrete Pile (Type-B)</v>
      </c>
      <c r="F173" s="1403" t="str">
        <f t="shared" si="5"/>
        <v>A02AA017-00046 Pile Work Piling Work Pretensioned Concrete Pile (Type-B) Percussion Rotary Drilling with Casing     Including Pile Connection and Joint Welding Work  1000 ≤ DIA &lt;1200</v>
      </c>
      <c r="G173" s="1404" t="str" cm="1">
        <f t="array" ref="G173:H173">_xlfn.TEXTSPLIT(I173,"-")</f>
        <v>A02AA017</v>
      </c>
      <c r="H173" s="1404" t="str">
        <v>00046</v>
      </c>
      <c r="I173" t="s">
        <v>4620</v>
      </c>
      <c r="J173" t="s">
        <v>4288</v>
      </c>
      <c r="K173" t="s">
        <v>4427</v>
      </c>
      <c r="L173" t="s">
        <v>4428</v>
      </c>
      <c r="M173" t="s">
        <v>4429</v>
      </c>
      <c r="N173" t="s">
        <v>4430</v>
      </c>
      <c r="O173" t="s">
        <v>4579</v>
      </c>
      <c r="P173" t="s">
        <v>4580</v>
      </c>
      <c r="Q173" t="s">
        <v>4469</v>
      </c>
      <c r="R173" t="s">
        <v>4470</v>
      </c>
      <c r="S173" t="s">
        <v>2965</v>
      </c>
      <c r="T173">
        <v>0</v>
      </c>
      <c r="U173" t="s">
        <v>2965</v>
      </c>
      <c r="V173">
        <v>0</v>
      </c>
      <c r="W173" t="s">
        <v>2965</v>
      </c>
      <c r="X173">
        <v>0</v>
      </c>
      <c r="Y173" t="s">
        <v>2965</v>
      </c>
      <c r="Z173">
        <v>0</v>
      </c>
      <c r="AA173" t="s">
        <v>4311</v>
      </c>
      <c r="AB173" t="s">
        <v>4435</v>
      </c>
      <c r="AC173" t="s">
        <v>2965</v>
      </c>
      <c r="AD173">
        <v>0</v>
      </c>
      <c r="AE173" t="s">
        <v>4544</v>
      </c>
      <c r="AF173" t="s">
        <v>4545</v>
      </c>
      <c r="AG173">
        <v>0</v>
      </c>
      <c r="AH173" t="s">
        <v>4438</v>
      </c>
      <c r="AI173" t="s">
        <v>4439</v>
      </c>
      <c r="AJ173">
        <v>0</v>
      </c>
      <c r="AK173">
        <v>0</v>
      </c>
      <c r="AL173">
        <v>0</v>
      </c>
      <c r="AM173">
        <v>0</v>
      </c>
      <c r="AN173">
        <v>0</v>
      </c>
      <c r="AO173" t="s">
        <v>2965</v>
      </c>
      <c r="AP173" t="s">
        <v>3423</v>
      </c>
      <c r="AQ173" t="s">
        <v>3423</v>
      </c>
      <c r="AR173" t="s">
        <v>4581</v>
      </c>
      <c r="AS173" t="s">
        <v>4620</v>
      </c>
    </row>
    <row r="174" spans="1:45" ht="17.25" customHeight="1">
      <c r="E174" s="1403" t="str">
        <f t="shared" si="4"/>
        <v>A02AA018 Pile Work Piling Work Pretensioned High-strength Concrete Pile (Type-A)</v>
      </c>
      <c r="F174" s="1403" t="str">
        <f t="shared" si="5"/>
        <v>A02AA018-00007 Pile Work Piling Work Pretensioned High-strength Concrete Pile (Type-A) Direct Driving     Including Pile Connection and Joint Welding Work  DIA&lt;400</v>
      </c>
      <c r="G174" s="1404" t="str" cm="1">
        <f t="array" ref="G174:H174">_xlfn.TEXTSPLIT(I174,"-")</f>
        <v>A02AA018</v>
      </c>
      <c r="H174" s="1404" t="str">
        <v>00007</v>
      </c>
      <c r="I174" t="s">
        <v>4621</v>
      </c>
      <c r="J174" t="s">
        <v>4288</v>
      </c>
      <c r="K174" t="s">
        <v>4427</v>
      </c>
      <c r="L174" t="s">
        <v>4428</v>
      </c>
      <c r="M174" t="s">
        <v>4429</v>
      </c>
      <c r="N174" t="s">
        <v>4430</v>
      </c>
      <c r="O174" t="s">
        <v>4622</v>
      </c>
      <c r="P174" t="s">
        <v>4623</v>
      </c>
      <c r="Q174" t="s">
        <v>4433</v>
      </c>
      <c r="R174" t="s">
        <v>4434</v>
      </c>
      <c r="S174" t="s">
        <v>2965</v>
      </c>
      <c r="T174">
        <v>0</v>
      </c>
      <c r="U174" t="s">
        <v>2965</v>
      </c>
      <c r="V174">
        <v>0</v>
      </c>
      <c r="W174" t="s">
        <v>2965</v>
      </c>
      <c r="X174">
        <v>0</v>
      </c>
      <c r="Y174" t="s">
        <v>2965</v>
      </c>
      <c r="Z174">
        <v>0</v>
      </c>
      <c r="AA174" t="s">
        <v>4311</v>
      </c>
      <c r="AB174" t="s">
        <v>4435</v>
      </c>
      <c r="AC174" t="s">
        <v>2965</v>
      </c>
      <c r="AD174">
        <v>0</v>
      </c>
      <c r="AE174" t="s">
        <v>4522</v>
      </c>
      <c r="AF174" t="s">
        <v>4523</v>
      </c>
      <c r="AG174">
        <v>0</v>
      </c>
      <c r="AH174" t="s">
        <v>4438</v>
      </c>
      <c r="AI174" t="s">
        <v>4439</v>
      </c>
      <c r="AJ174">
        <v>0</v>
      </c>
      <c r="AK174">
        <v>0</v>
      </c>
      <c r="AL174">
        <v>0</v>
      </c>
      <c r="AM174">
        <v>0</v>
      </c>
      <c r="AN174">
        <v>0</v>
      </c>
      <c r="AO174" t="s">
        <v>2965</v>
      </c>
      <c r="AP174" t="s">
        <v>3423</v>
      </c>
      <c r="AQ174" t="s">
        <v>3423</v>
      </c>
      <c r="AR174" t="s">
        <v>4624</v>
      </c>
      <c r="AS174" t="s">
        <v>4621</v>
      </c>
    </row>
    <row r="175" spans="1:45" ht="17.25" customHeight="1">
      <c r="E175" s="1403" t="str">
        <f t="shared" si="4"/>
        <v>A02AA018 Pile Work Piling Work Pretensioned High-strength Concrete Pile (Type-A)</v>
      </c>
      <c r="F175" s="1403" t="str">
        <f t="shared" si="5"/>
        <v>A02AA018-00008 Pile Work Piling Work Pretensioned High-strength Concrete Pile (Type-A) Direct Driving     Including Pile Connection and Joint Welding Work  400 ≤ DIA &lt;500</v>
      </c>
      <c r="G175" s="1404" t="str" cm="1">
        <f t="array" ref="G175:H175">_xlfn.TEXTSPLIT(I175,"-")</f>
        <v>A02AA018</v>
      </c>
      <c r="H175" s="1404" t="str">
        <v>00008</v>
      </c>
      <c r="I175" t="s">
        <v>4625</v>
      </c>
      <c r="J175" t="s">
        <v>4288</v>
      </c>
      <c r="K175" t="s">
        <v>4427</v>
      </c>
      <c r="L175" t="s">
        <v>4428</v>
      </c>
      <c r="M175" t="s">
        <v>4429</v>
      </c>
      <c r="N175" t="s">
        <v>4430</v>
      </c>
      <c r="O175" t="s">
        <v>4622</v>
      </c>
      <c r="P175" t="s">
        <v>4623</v>
      </c>
      <c r="Q175" t="s">
        <v>4433</v>
      </c>
      <c r="R175" t="s">
        <v>4434</v>
      </c>
      <c r="S175" t="s">
        <v>2965</v>
      </c>
      <c r="T175">
        <v>0</v>
      </c>
      <c r="U175" t="s">
        <v>2965</v>
      </c>
      <c r="V175">
        <v>0</v>
      </c>
      <c r="W175" t="s">
        <v>2965</v>
      </c>
      <c r="X175">
        <v>0</v>
      </c>
      <c r="Y175" t="s">
        <v>2965</v>
      </c>
      <c r="Z175">
        <v>0</v>
      </c>
      <c r="AA175" t="s">
        <v>4311</v>
      </c>
      <c r="AB175" t="s">
        <v>4435</v>
      </c>
      <c r="AC175" t="s">
        <v>2965</v>
      </c>
      <c r="AD175">
        <v>0</v>
      </c>
      <c r="AE175" t="s">
        <v>4526</v>
      </c>
      <c r="AF175" t="s">
        <v>4527</v>
      </c>
      <c r="AG175">
        <v>0</v>
      </c>
      <c r="AH175" t="s">
        <v>4438</v>
      </c>
      <c r="AI175" t="s">
        <v>4439</v>
      </c>
      <c r="AJ175">
        <v>0</v>
      </c>
      <c r="AK175">
        <v>0</v>
      </c>
      <c r="AL175">
        <v>0</v>
      </c>
      <c r="AM175">
        <v>0</v>
      </c>
      <c r="AN175">
        <v>0</v>
      </c>
      <c r="AO175" t="s">
        <v>2965</v>
      </c>
      <c r="AP175" t="s">
        <v>3423</v>
      </c>
      <c r="AQ175" t="s">
        <v>3423</v>
      </c>
      <c r="AR175" t="s">
        <v>4624</v>
      </c>
      <c r="AS175" t="s">
        <v>4625</v>
      </c>
    </row>
    <row r="176" spans="1:45" ht="17.25" customHeight="1">
      <c r="E176" s="1403" t="str">
        <f t="shared" si="4"/>
        <v>A02AA018 Pile Work Piling Work Pretensioned High-strength Concrete Pile (Type-A)</v>
      </c>
      <c r="F176" s="1403" t="str">
        <f t="shared" si="5"/>
        <v>A02AA018-00009 Pile Work Piling Work Pretensioned High-strength Concrete Pile (Type-A) Direct Driving     Including Pile Connection and Joint Welding Work  500 ≤ DIA &lt;600</v>
      </c>
      <c r="G176" s="1404" t="str" cm="1">
        <f t="array" ref="G176:H176">_xlfn.TEXTSPLIT(I176,"-")</f>
        <v>A02AA018</v>
      </c>
      <c r="H176" s="1404" t="str">
        <v>00009</v>
      </c>
      <c r="I176" t="s">
        <v>4626</v>
      </c>
      <c r="J176" t="s">
        <v>4288</v>
      </c>
      <c r="K176" t="s">
        <v>4427</v>
      </c>
      <c r="L176" t="s">
        <v>4428</v>
      </c>
      <c r="M176" t="s">
        <v>4429</v>
      </c>
      <c r="N176" t="s">
        <v>4430</v>
      </c>
      <c r="O176" t="s">
        <v>4622</v>
      </c>
      <c r="P176" t="s">
        <v>4623</v>
      </c>
      <c r="Q176" t="s">
        <v>4433</v>
      </c>
      <c r="R176" t="s">
        <v>4434</v>
      </c>
      <c r="S176" t="s">
        <v>2965</v>
      </c>
      <c r="T176">
        <v>0</v>
      </c>
      <c r="U176" t="s">
        <v>2965</v>
      </c>
      <c r="V176">
        <v>0</v>
      </c>
      <c r="W176" t="s">
        <v>2965</v>
      </c>
      <c r="X176">
        <v>0</v>
      </c>
      <c r="Y176" t="s">
        <v>2965</v>
      </c>
      <c r="Z176">
        <v>0</v>
      </c>
      <c r="AA176" t="s">
        <v>4311</v>
      </c>
      <c r="AB176" t="s">
        <v>4435</v>
      </c>
      <c r="AC176" t="s">
        <v>2965</v>
      </c>
      <c r="AD176">
        <v>0</v>
      </c>
      <c r="AE176" t="s">
        <v>4529</v>
      </c>
      <c r="AF176" t="s">
        <v>4530</v>
      </c>
      <c r="AG176">
        <v>0</v>
      </c>
      <c r="AH176" t="s">
        <v>4438</v>
      </c>
      <c r="AI176" t="s">
        <v>4439</v>
      </c>
      <c r="AJ176">
        <v>0</v>
      </c>
      <c r="AK176">
        <v>0</v>
      </c>
      <c r="AL176">
        <v>0</v>
      </c>
      <c r="AM176">
        <v>0</v>
      </c>
      <c r="AN176">
        <v>0</v>
      </c>
      <c r="AO176" t="s">
        <v>2965</v>
      </c>
      <c r="AP176" t="s">
        <v>3423</v>
      </c>
      <c r="AQ176" t="s">
        <v>3423</v>
      </c>
      <c r="AR176" t="s">
        <v>4624</v>
      </c>
      <c r="AS176" t="s">
        <v>4626</v>
      </c>
    </row>
    <row r="177" spans="1:45" ht="17.25" customHeight="1">
      <c r="E177" s="1403" t="str">
        <f t="shared" si="4"/>
        <v>A02AA018 Pile Work Piling Work Pretensioned High-strength Concrete Pile (Type-A)</v>
      </c>
      <c r="F177" s="1403" t="str">
        <f t="shared" si="5"/>
        <v>A02AA018-00010 Pile Work Piling Work Pretensioned High-strength Concrete Pile (Type-A) Direct Driving     Including Pile Connection and Joint Welding Work  600 ≤ DIA &lt;700</v>
      </c>
      <c r="G177" s="1404" t="str" cm="1">
        <f t="array" ref="G177:H177">_xlfn.TEXTSPLIT(I177,"-")</f>
        <v>A02AA018</v>
      </c>
      <c r="H177" s="1404" t="str">
        <v>00010</v>
      </c>
      <c r="I177" t="s">
        <v>4627</v>
      </c>
      <c r="J177" t="s">
        <v>4288</v>
      </c>
      <c r="K177" t="s">
        <v>4427</v>
      </c>
      <c r="L177" t="s">
        <v>4428</v>
      </c>
      <c r="M177" t="s">
        <v>4429</v>
      </c>
      <c r="N177" t="s">
        <v>4430</v>
      </c>
      <c r="O177" t="s">
        <v>4622</v>
      </c>
      <c r="P177" t="s">
        <v>4623</v>
      </c>
      <c r="Q177" t="s">
        <v>4433</v>
      </c>
      <c r="R177" t="s">
        <v>4434</v>
      </c>
      <c r="S177" t="s">
        <v>2965</v>
      </c>
      <c r="T177">
        <v>0</v>
      </c>
      <c r="U177" t="s">
        <v>2965</v>
      </c>
      <c r="V177">
        <v>0</v>
      </c>
      <c r="W177" t="s">
        <v>2965</v>
      </c>
      <c r="X177">
        <v>0</v>
      </c>
      <c r="Y177" t="s">
        <v>2965</v>
      </c>
      <c r="Z177">
        <v>0</v>
      </c>
      <c r="AA177" t="s">
        <v>4311</v>
      </c>
      <c r="AB177" t="s">
        <v>4435</v>
      </c>
      <c r="AC177" t="s">
        <v>2965</v>
      </c>
      <c r="AD177">
        <v>0</v>
      </c>
      <c r="AE177" t="s">
        <v>4532</v>
      </c>
      <c r="AF177" t="s">
        <v>4533</v>
      </c>
      <c r="AG177">
        <v>0</v>
      </c>
      <c r="AH177" t="s">
        <v>4438</v>
      </c>
      <c r="AI177" t="s">
        <v>4439</v>
      </c>
      <c r="AJ177">
        <v>0</v>
      </c>
      <c r="AK177">
        <v>0</v>
      </c>
      <c r="AL177">
        <v>0</v>
      </c>
      <c r="AM177">
        <v>0</v>
      </c>
      <c r="AN177">
        <v>0</v>
      </c>
      <c r="AO177" t="s">
        <v>2965</v>
      </c>
      <c r="AP177" t="s">
        <v>3423</v>
      </c>
      <c r="AQ177" t="s">
        <v>3423</v>
      </c>
      <c r="AR177" t="s">
        <v>4624</v>
      </c>
      <c r="AS177" t="s">
        <v>4627</v>
      </c>
    </row>
    <row r="178" spans="1:45" ht="17.25" customHeight="1">
      <c r="E178" s="1403" t="str">
        <f t="shared" si="4"/>
        <v>A02AA018 Pile Work Piling Work Pretensioned High-strength Concrete Pile (Type-A)</v>
      </c>
      <c r="F178" s="1403" t="str">
        <f t="shared" si="5"/>
        <v>A02AA018-00011 Pile Work Piling Work Pretensioned High-strength Concrete Pile (Type-A) Direct Driving     Including Pile Connection and Joint Welding Work  700 ≤ DIA &lt;800</v>
      </c>
      <c r="G178" s="1404" t="str" cm="1">
        <f t="array" ref="G178:H178">_xlfn.TEXTSPLIT(I178,"-")</f>
        <v>A02AA018</v>
      </c>
      <c r="H178" s="1404" t="str">
        <v>00011</v>
      </c>
      <c r="I178" t="s">
        <v>4628</v>
      </c>
      <c r="J178" t="s">
        <v>4288</v>
      </c>
      <c r="K178" t="s">
        <v>4427</v>
      </c>
      <c r="L178" t="s">
        <v>4428</v>
      </c>
      <c r="M178" t="s">
        <v>4429</v>
      </c>
      <c r="N178" t="s">
        <v>4430</v>
      </c>
      <c r="O178" t="s">
        <v>4622</v>
      </c>
      <c r="P178" t="s">
        <v>4623</v>
      </c>
      <c r="Q178" t="s">
        <v>4433</v>
      </c>
      <c r="R178" t="s">
        <v>4434</v>
      </c>
      <c r="S178" t="s">
        <v>2965</v>
      </c>
      <c r="T178">
        <v>0</v>
      </c>
      <c r="U178" t="s">
        <v>2965</v>
      </c>
      <c r="V178">
        <v>0</v>
      </c>
      <c r="W178" t="s">
        <v>2965</v>
      </c>
      <c r="X178">
        <v>0</v>
      </c>
      <c r="Y178" t="s">
        <v>2965</v>
      </c>
      <c r="Z178">
        <v>0</v>
      </c>
      <c r="AA178" t="s">
        <v>4311</v>
      </c>
      <c r="AB178" t="s">
        <v>4435</v>
      </c>
      <c r="AC178" t="s">
        <v>2965</v>
      </c>
      <c r="AD178">
        <v>0</v>
      </c>
      <c r="AE178" t="s">
        <v>4535</v>
      </c>
      <c r="AF178" t="s">
        <v>4536</v>
      </c>
      <c r="AG178">
        <v>0</v>
      </c>
      <c r="AH178" t="s">
        <v>4438</v>
      </c>
      <c r="AI178" t="s">
        <v>4439</v>
      </c>
      <c r="AJ178">
        <v>0</v>
      </c>
      <c r="AK178">
        <v>0</v>
      </c>
      <c r="AL178">
        <v>0</v>
      </c>
      <c r="AM178">
        <v>0</v>
      </c>
      <c r="AN178">
        <v>0</v>
      </c>
      <c r="AO178" t="s">
        <v>2965</v>
      </c>
      <c r="AP178" t="s">
        <v>3423</v>
      </c>
      <c r="AQ178" t="s">
        <v>3423</v>
      </c>
      <c r="AR178" t="s">
        <v>4624</v>
      </c>
      <c r="AS178" t="s">
        <v>4628</v>
      </c>
    </row>
    <row r="179" spans="1:45" ht="17.25" customHeight="1">
      <c r="E179" s="1403" t="str">
        <f t="shared" si="4"/>
        <v>A02AA018 Pile Work Piling Work Pretensioned High-strength Concrete Pile (Type-A)</v>
      </c>
      <c r="F179" s="1403" t="str">
        <f t="shared" si="5"/>
        <v>A02AA018-00012 Pile Work Piling Work Pretensioned High-strength Concrete Pile (Type-A) Direct Driving     Including Pile Connection and Joint Welding Work  800 ≤ DIA &lt;900</v>
      </c>
      <c r="G179" s="1404" t="str" cm="1">
        <f t="array" ref="G179:H179">_xlfn.TEXTSPLIT(I179,"-")</f>
        <v>A02AA018</v>
      </c>
      <c r="H179" s="1404" t="str">
        <v>00012</v>
      </c>
      <c r="I179" t="s">
        <v>4629</v>
      </c>
      <c r="J179" t="s">
        <v>4288</v>
      </c>
      <c r="K179" t="s">
        <v>4427</v>
      </c>
      <c r="L179" t="s">
        <v>4428</v>
      </c>
      <c r="M179" t="s">
        <v>4429</v>
      </c>
      <c r="N179" t="s">
        <v>4430</v>
      </c>
      <c r="O179" t="s">
        <v>4622</v>
      </c>
      <c r="P179" t="s">
        <v>4623</v>
      </c>
      <c r="Q179" t="s">
        <v>4433</v>
      </c>
      <c r="R179" t="s">
        <v>4434</v>
      </c>
      <c r="S179" t="s">
        <v>2965</v>
      </c>
      <c r="T179">
        <v>0</v>
      </c>
      <c r="U179" t="s">
        <v>2965</v>
      </c>
      <c r="V179">
        <v>0</v>
      </c>
      <c r="W179" t="s">
        <v>2965</v>
      </c>
      <c r="X179">
        <v>0</v>
      </c>
      <c r="Y179" t="s">
        <v>2965</v>
      </c>
      <c r="Z179">
        <v>0</v>
      </c>
      <c r="AA179" t="s">
        <v>4311</v>
      </c>
      <c r="AB179" t="s">
        <v>4435</v>
      </c>
      <c r="AC179" t="s">
        <v>2965</v>
      </c>
      <c r="AD179">
        <v>0</v>
      </c>
      <c r="AE179" t="s">
        <v>4538</v>
      </c>
      <c r="AF179" t="s">
        <v>4539</v>
      </c>
      <c r="AG179">
        <v>0</v>
      </c>
      <c r="AH179" t="s">
        <v>4438</v>
      </c>
      <c r="AI179" t="s">
        <v>4439</v>
      </c>
      <c r="AJ179">
        <v>0</v>
      </c>
      <c r="AK179">
        <v>0</v>
      </c>
      <c r="AL179">
        <v>0</v>
      </c>
      <c r="AM179">
        <v>0</v>
      </c>
      <c r="AN179">
        <v>0</v>
      </c>
      <c r="AO179" t="s">
        <v>2965</v>
      </c>
      <c r="AP179" t="s">
        <v>3423</v>
      </c>
      <c r="AQ179" t="s">
        <v>3423</v>
      </c>
      <c r="AR179" t="s">
        <v>4624</v>
      </c>
      <c r="AS179" t="s">
        <v>4629</v>
      </c>
    </row>
    <row r="180" spans="1:45" ht="17.25" customHeight="1">
      <c r="E180" s="1403" t="str">
        <f t="shared" si="4"/>
        <v>A02AA018 Pile Work Piling Work Pretensioned High-strength Concrete Pile (Type-A)</v>
      </c>
      <c r="F180" s="1403" t="str">
        <f t="shared" si="5"/>
        <v>A02AA018-00013 Pile Work Piling Work Pretensioned High-strength Concrete Pile (Type-A) Direct Driving     Including Pile Connection and Joint Welding Work  900 ≤ DIA &lt;1000</v>
      </c>
      <c r="G180" s="1404" t="str" cm="1">
        <f t="array" ref="G180:H180">_xlfn.TEXTSPLIT(I180,"-")</f>
        <v>A02AA018</v>
      </c>
      <c r="H180" s="1404" t="str">
        <v>00013</v>
      </c>
      <c r="I180" t="s">
        <v>4630</v>
      </c>
      <c r="J180" t="s">
        <v>4288</v>
      </c>
      <c r="K180" t="s">
        <v>4427</v>
      </c>
      <c r="L180" t="s">
        <v>4428</v>
      </c>
      <c r="M180" t="s">
        <v>4429</v>
      </c>
      <c r="N180" t="s">
        <v>4430</v>
      </c>
      <c r="O180" t="s">
        <v>4622</v>
      </c>
      <c r="P180" t="s">
        <v>4623</v>
      </c>
      <c r="Q180" t="s">
        <v>4433</v>
      </c>
      <c r="R180" t="s">
        <v>4434</v>
      </c>
      <c r="S180" t="s">
        <v>2965</v>
      </c>
      <c r="T180">
        <v>0</v>
      </c>
      <c r="U180" t="s">
        <v>2965</v>
      </c>
      <c r="V180">
        <v>0</v>
      </c>
      <c r="W180" t="s">
        <v>2965</v>
      </c>
      <c r="X180">
        <v>0</v>
      </c>
      <c r="Y180" t="s">
        <v>2965</v>
      </c>
      <c r="Z180">
        <v>0</v>
      </c>
      <c r="AA180" t="s">
        <v>4311</v>
      </c>
      <c r="AB180" t="s">
        <v>4435</v>
      </c>
      <c r="AC180" t="s">
        <v>2965</v>
      </c>
      <c r="AD180">
        <v>0</v>
      </c>
      <c r="AE180" t="s">
        <v>4541</v>
      </c>
      <c r="AF180" t="s">
        <v>4542</v>
      </c>
      <c r="AG180">
        <v>0</v>
      </c>
      <c r="AH180" t="s">
        <v>4438</v>
      </c>
      <c r="AI180" t="s">
        <v>4439</v>
      </c>
      <c r="AJ180">
        <v>0</v>
      </c>
      <c r="AK180">
        <v>0</v>
      </c>
      <c r="AL180">
        <v>0</v>
      </c>
      <c r="AM180">
        <v>0</v>
      </c>
      <c r="AN180">
        <v>0</v>
      </c>
      <c r="AO180" t="s">
        <v>2965</v>
      </c>
      <c r="AP180" t="s">
        <v>3423</v>
      </c>
      <c r="AQ180" t="s">
        <v>3423</v>
      </c>
      <c r="AR180" t="s">
        <v>4624</v>
      </c>
      <c r="AS180" t="s">
        <v>4630</v>
      </c>
    </row>
    <row r="181" spans="1:45" ht="17.25" customHeight="1">
      <c r="E181" s="1403" t="str">
        <f t="shared" si="4"/>
        <v>A02AA018 Pile Work Piling Work Pretensioned High-strength Concrete Pile (Type-A)</v>
      </c>
      <c r="F181" s="1403" t="str">
        <f t="shared" si="5"/>
        <v>A02AA018-00014 Pile Work Piling Work Pretensioned High-strength Concrete Pile (Type-A) Direct Driving     Including Pile Connection and Joint Welding Work  1000 ≤ DIA &lt;1200</v>
      </c>
      <c r="G181" s="1404" t="str" cm="1">
        <f t="array" ref="G181:H181">_xlfn.TEXTSPLIT(I181,"-")</f>
        <v>A02AA018</v>
      </c>
      <c r="H181" s="1404" t="str">
        <v>00014</v>
      </c>
      <c r="I181" t="s">
        <v>4631</v>
      </c>
      <c r="J181" t="s">
        <v>4288</v>
      </c>
      <c r="K181" t="s">
        <v>4427</v>
      </c>
      <c r="L181" t="s">
        <v>4428</v>
      </c>
      <c r="M181" t="s">
        <v>4429</v>
      </c>
      <c r="N181" t="s">
        <v>4430</v>
      </c>
      <c r="O181" t="s">
        <v>4622</v>
      </c>
      <c r="P181" t="s">
        <v>4623</v>
      </c>
      <c r="Q181" t="s">
        <v>4433</v>
      </c>
      <c r="R181" t="s">
        <v>4434</v>
      </c>
      <c r="S181" t="s">
        <v>2965</v>
      </c>
      <c r="T181">
        <v>0</v>
      </c>
      <c r="U181" t="s">
        <v>2965</v>
      </c>
      <c r="V181">
        <v>0</v>
      </c>
      <c r="W181" t="s">
        <v>2965</v>
      </c>
      <c r="X181">
        <v>0</v>
      </c>
      <c r="Y181" t="s">
        <v>2965</v>
      </c>
      <c r="Z181">
        <v>0</v>
      </c>
      <c r="AA181" t="s">
        <v>4311</v>
      </c>
      <c r="AB181" t="s">
        <v>4435</v>
      </c>
      <c r="AC181" t="s">
        <v>2965</v>
      </c>
      <c r="AD181">
        <v>0</v>
      </c>
      <c r="AE181" t="s">
        <v>4544</v>
      </c>
      <c r="AF181" t="s">
        <v>4545</v>
      </c>
      <c r="AG181">
        <v>0</v>
      </c>
      <c r="AH181" t="s">
        <v>4438</v>
      </c>
      <c r="AI181" t="s">
        <v>4439</v>
      </c>
      <c r="AJ181">
        <v>0</v>
      </c>
      <c r="AK181">
        <v>0</v>
      </c>
      <c r="AL181">
        <v>0</v>
      </c>
      <c r="AM181">
        <v>0</v>
      </c>
      <c r="AN181">
        <v>0</v>
      </c>
      <c r="AO181" t="s">
        <v>2965</v>
      </c>
      <c r="AP181" t="s">
        <v>3423</v>
      </c>
      <c r="AQ181" t="s">
        <v>3423</v>
      </c>
      <c r="AR181" t="s">
        <v>4624</v>
      </c>
      <c r="AS181" t="s">
        <v>4631</v>
      </c>
    </row>
    <row r="182" spans="1:45" ht="17.25" customHeight="1">
      <c r="E182" s="1403" t="str">
        <f t="shared" si="4"/>
        <v>A02AA018 Pile Work Piling Work Pretensioned High-strength Concrete Pile (Type-A)</v>
      </c>
      <c r="F182" s="1403" t="str">
        <f t="shared" si="5"/>
        <v>A02AA018-00015 Pile Work Piling Work Pretensioned High-strength Concrete Pile (Type-A) Jacking     Including Pile Connection and Joint Welding Work  DIA&lt;400</v>
      </c>
      <c r="G182" s="1404" t="str" cm="1">
        <f t="array" ref="G182:H182">_xlfn.TEXTSPLIT(I182,"-")</f>
        <v>A02AA018</v>
      </c>
      <c r="H182" s="1404" t="str">
        <v>00015</v>
      </c>
      <c r="I182" t="s">
        <v>4632</v>
      </c>
      <c r="J182" t="s">
        <v>4288</v>
      </c>
      <c r="K182" t="s">
        <v>4427</v>
      </c>
      <c r="L182" t="s">
        <v>4428</v>
      </c>
      <c r="M182" t="s">
        <v>4429</v>
      </c>
      <c r="N182" t="s">
        <v>4430</v>
      </c>
      <c r="O182" t="s">
        <v>4622</v>
      </c>
      <c r="P182" t="s">
        <v>4623</v>
      </c>
      <c r="Q182" t="s">
        <v>4451</v>
      </c>
      <c r="R182" t="s">
        <v>4452</v>
      </c>
      <c r="S182" t="s">
        <v>2965</v>
      </c>
      <c r="T182">
        <v>0</v>
      </c>
      <c r="U182" t="s">
        <v>2965</v>
      </c>
      <c r="V182">
        <v>0</v>
      </c>
      <c r="W182" t="s">
        <v>2965</v>
      </c>
      <c r="X182">
        <v>0</v>
      </c>
      <c r="Y182" t="s">
        <v>2965</v>
      </c>
      <c r="Z182">
        <v>0</v>
      </c>
      <c r="AA182" t="s">
        <v>4311</v>
      </c>
      <c r="AB182" t="s">
        <v>4435</v>
      </c>
      <c r="AC182" t="s">
        <v>2965</v>
      </c>
      <c r="AD182">
        <v>0</v>
      </c>
      <c r="AE182" t="s">
        <v>4522</v>
      </c>
      <c r="AF182" t="s">
        <v>4523</v>
      </c>
      <c r="AG182">
        <v>0</v>
      </c>
      <c r="AH182" t="s">
        <v>4438</v>
      </c>
      <c r="AI182" t="s">
        <v>4439</v>
      </c>
      <c r="AJ182">
        <v>0</v>
      </c>
      <c r="AK182">
        <v>0</v>
      </c>
      <c r="AL182">
        <v>0</v>
      </c>
      <c r="AM182">
        <v>0</v>
      </c>
      <c r="AN182">
        <v>0</v>
      </c>
      <c r="AO182" t="s">
        <v>2965</v>
      </c>
      <c r="AP182" t="s">
        <v>3423</v>
      </c>
      <c r="AQ182" t="s">
        <v>3423</v>
      </c>
      <c r="AR182" t="s">
        <v>4624</v>
      </c>
      <c r="AS182" t="s">
        <v>4632</v>
      </c>
    </row>
    <row r="183" spans="1:45" ht="17.25" customHeight="1">
      <c r="E183" s="1403" t="str">
        <f t="shared" si="4"/>
        <v>A02AA018 Pile Work Piling Work Pretensioned High-strength Concrete Pile (Type-A)</v>
      </c>
      <c r="F183" s="1403" t="str">
        <f t="shared" si="5"/>
        <v>A02AA018-00016 Pile Work Piling Work Pretensioned High-strength Concrete Pile (Type-A) Jacking     Including Pile Connection and Joint Welding Work  400 ≤ DIA &lt;500</v>
      </c>
      <c r="G183" s="1404" t="str" cm="1">
        <f t="array" ref="G183:H183">_xlfn.TEXTSPLIT(I183,"-")</f>
        <v>A02AA018</v>
      </c>
      <c r="H183" s="1404" t="str">
        <v>00016</v>
      </c>
      <c r="I183" t="s">
        <v>4633</v>
      </c>
      <c r="J183" t="s">
        <v>4288</v>
      </c>
      <c r="K183" t="s">
        <v>4427</v>
      </c>
      <c r="L183" t="s">
        <v>4428</v>
      </c>
      <c r="M183" t="s">
        <v>4429</v>
      </c>
      <c r="N183" t="s">
        <v>4430</v>
      </c>
      <c r="O183" t="s">
        <v>4622</v>
      </c>
      <c r="P183" t="s">
        <v>4623</v>
      </c>
      <c r="Q183" t="s">
        <v>4451</v>
      </c>
      <c r="R183" t="s">
        <v>4452</v>
      </c>
      <c r="S183" t="s">
        <v>2965</v>
      </c>
      <c r="T183">
        <v>0</v>
      </c>
      <c r="U183" t="s">
        <v>2965</v>
      </c>
      <c r="V183">
        <v>0</v>
      </c>
      <c r="W183" t="s">
        <v>2965</v>
      </c>
      <c r="X183">
        <v>0</v>
      </c>
      <c r="Y183" t="s">
        <v>2965</v>
      </c>
      <c r="Z183">
        <v>0</v>
      </c>
      <c r="AA183" t="s">
        <v>4311</v>
      </c>
      <c r="AB183" t="s">
        <v>4435</v>
      </c>
      <c r="AC183" t="s">
        <v>2965</v>
      </c>
      <c r="AD183">
        <v>0</v>
      </c>
      <c r="AE183" t="s">
        <v>4526</v>
      </c>
      <c r="AF183" t="s">
        <v>4527</v>
      </c>
      <c r="AG183">
        <v>0</v>
      </c>
      <c r="AH183" t="s">
        <v>4438</v>
      </c>
      <c r="AI183" t="s">
        <v>4439</v>
      </c>
      <c r="AJ183">
        <v>0</v>
      </c>
      <c r="AK183">
        <v>0</v>
      </c>
      <c r="AL183">
        <v>0</v>
      </c>
      <c r="AM183">
        <v>0</v>
      </c>
      <c r="AN183">
        <v>0</v>
      </c>
      <c r="AO183" t="s">
        <v>2965</v>
      </c>
      <c r="AP183" t="s">
        <v>3423</v>
      </c>
      <c r="AQ183" t="s">
        <v>3423</v>
      </c>
      <c r="AR183" t="s">
        <v>4624</v>
      </c>
      <c r="AS183" t="s">
        <v>4633</v>
      </c>
    </row>
    <row r="184" spans="1:45" ht="17.25" customHeight="1">
      <c r="E184" s="1403" t="str">
        <f t="shared" si="4"/>
        <v>A02AA018 Pile Work Piling Work Pretensioned High-strength Concrete Pile (Type-A)</v>
      </c>
      <c r="F184" s="1403" t="str">
        <f t="shared" si="5"/>
        <v>A02AA018-00017 Pile Work Piling Work Pretensioned High-strength Concrete Pile (Type-A) Jacking     Including Pile Connection and Joint Welding Work  500 ≤ DIA &lt;600</v>
      </c>
      <c r="G184" s="1404" t="str" cm="1">
        <f t="array" ref="G184:H184">_xlfn.TEXTSPLIT(I184,"-")</f>
        <v>A02AA018</v>
      </c>
      <c r="H184" s="1404" t="str">
        <v>00017</v>
      </c>
      <c r="I184" t="s">
        <v>4634</v>
      </c>
      <c r="J184" t="s">
        <v>4288</v>
      </c>
      <c r="K184" t="s">
        <v>4427</v>
      </c>
      <c r="L184" t="s">
        <v>4428</v>
      </c>
      <c r="M184" t="s">
        <v>4429</v>
      </c>
      <c r="N184" t="s">
        <v>4430</v>
      </c>
      <c r="O184" t="s">
        <v>4622</v>
      </c>
      <c r="P184" t="s">
        <v>4623</v>
      </c>
      <c r="Q184" t="s">
        <v>4451</v>
      </c>
      <c r="R184" t="s">
        <v>4452</v>
      </c>
      <c r="S184" t="s">
        <v>2965</v>
      </c>
      <c r="T184">
        <v>0</v>
      </c>
      <c r="U184" t="s">
        <v>2965</v>
      </c>
      <c r="V184">
        <v>0</v>
      </c>
      <c r="W184" t="s">
        <v>2965</v>
      </c>
      <c r="X184">
        <v>0</v>
      </c>
      <c r="Y184" t="s">
        <v>2965</v>
      </c>
      <c r="Z184">
        <v>0</v>
      </c>
      <c r="AA184" t="s">
        <v>4311</v>
      </c>
      <c r="AB184" t="s">
        <v>4435</v>
      </c>
      <c r="AC184" t="s">
        <v>2965</v>
      </c>
      <c r="AD184">
        <v>0</v>
      </c>
      <c r="AE184" t="s">
        <v>4529</v>
      </c>
      <c r="AF184" t="s">
        <v>4530</v>
      </c>
      <c r="AG184">
        <v>0</v>
      </c>
      <c r="AH184" t="s">
        <v>4438</v>
      </c>
      <c r="AI184" t="s">
        <v>4439</v>
      </c>
      <c r="AJ184">
        <v>0</v>
      </c>
      <c r="AK184">
        <v>0</v>
      </c>
      <c r="AL184">
        <v>0</v>
      </c>
      <c r="AM184">
        <v>0</v>
      </c>
      <c r="AN184">
        <v>0</v>
      </c>
      <c r="AO184" t="s">
        <v>2965</v>
      </c>
      <c r="AP184" t="s">
        <v>3423</v>
      </c>
      <c r="AQ184" t="s">
        <v>3423</v>
      </c>
      <c r="AR184" t="s">
        <v>4624</v>
      </c>
      <c r="AS184" t="s">
        <v>4634</v>
      </c>
    </row>
    <row r="185" spans="1:45" ht="17.25" customHeight="1">
      <c r="E185" s="1403" t="str">
        <f t="shared" si="4"/>
        <v>A02AA018 Pile Work Piling Work Pretensioned High-strength Concrete Pile (Type-A)</v>
      </c>
      <c r="F185" s="1403" t="str">
        <f t="shared" si="5"/>
        <v>A02AA018-00018 Pile Work Piling Work Pretensioned High-strength Concrete Pile (Type-A) Jacking     Including Pile Connection and Joint Welding Work  600 ≤ DIA &lt;700</v>
      </c>
      <c r="G185" s="1404" t="str" cm="1">
        <f t="array" ref="G185:H185">_xlfn.TEXTSPLIT(I185,"-")</f>
        <v>A02AA018</v>
      </c>
      <c r="H185" s="1404" t="str">
        <v>00018</v>
      </c>
      <c r="I185" t="s">
        <v>4635</v>
      </c>
      <c r="J185" t="s">
        <v>4288</v>
      </c>
      <c r="K185" t="s">
        <v>4427</v>
      </c>
      <c r="L185" t="s">
        <v>4428</v>
      </c>
      <c r="M185" t="s">
        <v>4429</v>
      </c>
      <c r="N185" t="s">
        <v>4430</v>
      </c>
      <c r="O185" t="s">
        <v>4622</v>
      </c>
      <c r="P185" t="s">
        <v>4623</v>
      </c>
      <c r="Q185" t="s">
        <v>4451</v>
      </c>
      <c r="R185" t="s">
        <v>4452</v>
      </c>
      <c r="S185" t="s">
        <v>2965</v>
      </c>
      <c r="T185">
        <v>0</v>
      </c>
      <c r="U185" t="s">
        <v>2965</v>
      </c>
      <c r="V185">
        <v>0</v>
      </c>
      <c r="W185" t="s">
        <v>2965</v>
      </c>
      <c r="X185">
        <v>0</v>
      </c>
      <c r="Y185" t="s">
        <v>2965</v>
      </c>
      <c r="Z185">
        <v>0</v>
      </c>
      <c r="AA185" t="s">
        <v>4311</v>
      </c>
      <c r="AB185" t="s">
        <v>4435</v>
      </c>
      <c r="AC185" t="s">
        <v>2965</v>
      </c>
      <c r="AD185">
        <v>0</v>
      </c>
      <c r="AE185" t="s">
        <v>4532</v>
      </c>
      <c r="AF185" t="s">
        <v>4533</v>
      </c>
      <c r="AG185">
        <v>0</v>
      </c>
      <c r="AH185" t="s">
        <v>4438</v>
      </c>
      <c r="AI185" t="s">
        <v>4439</v>
      </c>
      <c r="AJ185">
        <v>0</v>
      </c>
      <c r="AK185">
        <v>0</v>
      </c>
      <c r="AL185">
        <v>0</v>
      </c>
      <c r="AM185">
        <v>0</v>
      </c>
      <c r="AN185">
        <v>0</v>
      </c>
      <c r="AO185" t="s">
        <v>2965</v>
      </c>
      <c r="AP185" t="s">
        <v>3423</v>
      </c>
      <c r="AQ185" t="s">
        <v>3423</v>
      </c>
      <c r="AR185" t="s">
        <v>4624</v>
      </c>
      <c r="AS185" t="s">
        <v>4635</v>
      </c>
    </row>
    <row r="186" spans="1:45" s="1417" customFormat="1" ht="17.25" customHeight="1">
      <c r="A186" s="1403"/>
      <c r="B186" s="1403"/>
      <c r="C186" s="1403"/>
      <c r="D186" s="1403"/>
      <c r="E186" s="1403" t="str">
        <f t="shared" si="4"/>
        <v>A02AA018 Pile Work Piling Work Pretensioned High-strength Concrete Pile (Type-A)</v>
      </c>
      <c r="F186" s="1403" t="str">
        <f t="shared" si="5"/>
        <v>A02AA018-00019 Pile Work Piling Work Pretensioned High-strength Concrete Pile (Type-A) Jacking     Including Pile Connection and Joint Welding Work  700 ≤ DIA &lt;800</v>
      </c>
      <c r="G186" s="1404" t="str" cm="1">
        <f t="array" ref="G186:H186">_xlfn.TEXTSPLIT(I186,"-")</f>
        <v>A02AA018</v>
      </c>
      <c r="H186" s="1404" t="str">
        <v>00019</v>
      </c>
      <c r="I186" t="s">
        <v>4636</v>
      </c>
      <c r="J186" t="s">
        <v>4288</v>
      </c>
      <c r="K186" t="s">
        <v>4427</v>
      </c>
      <c r="L186" t="s">
        <v>4428</v>
      </c>
      <c r="M186" t="s">
        <v>4429</v>
      </c>
      <c r="N186" t="s">
        <v>4430</v>
      </c>
      <c r="O186" t="s">
        <v>4622</v>
      </c>
      <c r="P186" t="s">
        <v>4623</v>
      </c>
      <c r="Q186" t="s">
        <v>4451</v>
      </c>
      <c r="R186" t="s">
        <v>4452</v>
      </c>
      <c r="S186" t="s">
        <v>2965</v>
      </c>
      <c r="T186">
        <v>0</v>
      </c>
      <c r="U186" t="s">
        <v>2965</v>
      </c>
      <c r="V186">
        <v>0</v>
      </c>
      <c r="W186" t="s">
        <v>2965</v>
      </c>
      <c r="X186">
        <v>0</v>
      </c>
      <c r="Y186" t="s">
        <v>2965</v>
      </c>
      <c r="Z186">
        <v>0</v>
      </c>
      <c r="AA186" t="s">
        <v>4311</v>
      </c>
      <c r="AB186" t="s">
        <v>4435</v>
      </c>
      <c r="AC186" t="s">
        <v>2965</v>
      </c>
      <c r="AD186">
        <v>0</v>
      </c>
      <c r="AE186" t="s">
        <v>4535</v>
      </c>
      <c r="AF186" t="s">
        <v>4536</v>
      </c>
      <c r="AG186">
        <v>0</v>
      </c>
      <c r="AH186" t="s">
        <v>4438</v>
      </c>
      <c r="AI186" t="s">
        <v>4439</v>
      </c>
      <c r="AJ186">
        <v>0</v>
      </c>
      <c r="AK186">
        <v>0</v>
      </c>
      <c r="AL186">
        <v>0</v>
      </c>
      <c r="AM186">
        <v>0</v>
      </c>
      <c r="AN186">
        <v>0</v>
      </c>
      <c r="AO186" t="s">
        <v>2965</v>
      </c>
      <c r="AP186" t="s">
        <v>3423</v>
      </c>
      <c r="AQ186" t="s">
        <v>3423</v>
      </c>
      <c r="AR186" t="s">
        <v>4624</v>
      </c>
      <c r="AS186" t="s">
        <v>4636</v>
      </c>
    </row>
    <row r="187" spans="1:45" ht="17.25" customHeight="1">
      <c r="E187" s="1403" t="str">
        <f t="shared" si="4"/>
        <v>A02AA018 Pile Work Piling Work Pretensioned High-strength Concrete Pile (Type-A)</v>
      </c>
      <c r="F187" s="1403" t="str">
        <f t="shared" si="5"/>
        <v>A02AA018-00020 Pile Work Piling Work Pretensioned High-strength Concrete Pile (Type-A) Jacking     Including Pile Connection and Joint Welding Work  800 ≤ DIA &lt;900</v>
      </c>
      <c r="G187" s="1404" t="str" cm="1">
        <f t="array" ref="G187:H187">_xlfn.TEXTSPLIT(I187,"-")</f>
        <v>A02AA018</v>
      </c>
      <c r="H187" s="1404" t="str">
        <v>00020</v>
      </c>
      <c r="I187" t="s">
        <v>4637</v>
      </c>
      <c r="J187" t="s">
        <v>4288</v>
      </c>
      <c r="K187" t="s">
        <v>4427</v>
      </c>
      <c r="L187" t="s">
        <v>4428</v>
      </c>
      <c r="M187" t="s">
        <v>4429</v>
      </c>
      <c r="N187" t="s">
        <v>4430</v>
      </c>
      <c r="O187" t="s">
        <v>4622</v>
      </c>
      <c r="P187" t="s">
        <v>4623</v>
      </c>
      <c r="Q187" t="s">
        <v>4451</v>
      </c>
      <c r="R187" t="s">
        <v>4452</v>
      </c>
      <c r="S187" t="s">
        <v>2965</v>
      </c>
      <c r="T187">
        <v>0</v>
      </c>
      <c r="U187" t="s">
        <v>2965</v>
      </c>
      <c r="V187">
        <v>0</v>
      </c>
      <c r="W187" t="s">
        <v>2965</v>
      </c>
      <c r="X187">
        <v>0</v>
      </c>
      <c r="Y187" t="s">
        <v>2965</v>
      </c>
      <c r="Z187">
        <v>0</v>
      </c>
      <c r="AA187" t="s">
        <v>4311</v>
      </c>
      <c r="AB187" t="s">
        <v>4435</v>
      </c>
      <c r="AC187" t="s">
        <v>2965</v>
      </c>
      <c r="AD187">
        <v>0</v>
      </c>
      <c r="AE187" t="s">
        <v>4538</v>
      </c>
      <c r="AF187" t="s">
        <v>4539</v>
      </c>
      <c r="AG187">
        <v>0</v>
      </c>
      <c r="AH187" t="s">
        <v>4438</v>
      </c>
      <c r="AI187" t="s">
        <v>4439</v>
      </c>
      <c r="AJ187">
        <v>0</v>
      </c>
      <c r="AK187">
        <v>0</v>
      </c>
      <c r="AL187">
        <v>0</v>
      </c>
      <c r="AM187">
        <v>0</v>
      </c>
      <c r="AN187">
        <v>0</v>
      </c>
      <c r="AO187" t="s">
        <v>2965</v>
      </c>
      <c r="AP187" t="s">
        <v>3423</v>
      </c>
      <c r="AQ187" t="s">
        <v>3423</v>
      </c>
      <c r="AR187" t="s">
        <v>4624</v>
      </c>
      <c r="AS187" t="s">
        <v>4637</v>
      </c>
    </row>
    <row r="188" spans="1:45" ht="17.25" customHeight="1">
      <c r="E188" s="1403" t="str">
        <f t="shared" si="4"/>
        <v>A02AA018 Pile Work Piling Work Pretensioned High-strength Concrete Pile (Type-A)</v>
      </c>
      <c r="F188" s="1403" t="str">
        <f t="shared" si="5"/>
        <v>A02AA018-00021 Pile Work Piling Work Pretensioned High-strength Concrete Pile (Type-A) Jacking     Including Pile Connection and Joint Welding Work  900 ≤ DIA &lt;1000</v>
      </c>
      <c r="G188" s="1404" t="str" cm="1">
        <f t="array" ref="G188:H188">_xlfn.TEXTSPLIT(I188,"-")</f>
        <v>A02AA018</v>
      </c>
      <c r="H188" s="1404" t="str">
        <v>00021</v>
      </c>
      <c r="I188" t="s">
        <v>4638</v>
      </c>
      <c r="J188" t="s">
        <v>4288</v>
      </c>
      <c r="K188" t="s">
        <v>4427</v>
      </c>
      <c r="L188" t="s">
        <v>4428</v>
      </c>
      <c r="M188" t="s">
        <v>4429</v>
      </c>
      <c r="N188" t="s">
        <v>4430</v>
      </c>
      <c r="O188" t="s">
        <v>4622</v>
      </c>
      <c r="P188" t="s">
        <v>4623</v>
      </c>
      <c r="Q188" t="s">
        <v>4451</v>
      </c>
      <c r="R188" t="s">
        <v>4452</v>
      </c>
      <c r="S188" t="s">
        <v>2965</v>
      </c>
      <c r="T188">
        <v>0</v>
      </c>
      <c r="U188" t="s">
        <v>2965</v>
      </c>
      <c r="V188">
        <v>0</v>
      </c>
      <c r="W188" t="s">
        <v>2965</v>
      </c>
      <c r="X188">
        <v>0</v>
      </c>
      <c r="Y188" t="s">
        <v>2965</v>
      </c>
      <c r="Z188">
        <v>0</v>
      </c>
      <c r="AA188" t="s">
        <v>4311</v>
      </c>
      <c r="AB188" t="s">
        <v>4435</v>
      </c>
      <c r="AC188" t="s">
        <v>2965</v>
      </c>
      <c r="AD188">
        <v>0</v>
      </c>
      <c r="AE188" t="s">
        <v>4541</v>
      </c>
      <c r="AF188" t="s">
        <v>4542</v>
      </c>
      <c r="AG188">
        <v>0</v>
      </c>
      <c r="AH188" t="s">
        <v>4438</v>
      </c>
      <c r="AI188" t="s">
        <v>4439</v>
      </c>
      <c r="AJ188">
        <v>0</v>
      </c>
      <c r="AK188">
        <v>0</v>
      </c>
      <c r="AL188">
        <v>0</v>
      </c>
      <c r="AM188">
        <v>0</v>
      </c>
      <c r="AN188">
        <v>0</v>
      </c>
      <c r="AO188" t="s">
        <v>2965</v>
      </c>
      <c r="AP188" t="s">
        <v>3423</v>
      </c>
      <c r="AQ188" t="s">
        <v>3423</v>
      </c>
      <c r="AR188" t="s">
        <v>4624</v>
      </c>
      <c r="AS188" t="s">
        <v>4638</v>
      </c>
    </row>
    <row r="189" spans="1:45" ht="17.25" customHeight="1">
      <c r="E189" s="1403" t="str">
        <f t="shared" si="4"/>
        <v>A02AA018 Pile Work Piling Work Pretensioned High-strength Concrete Pile (Type-A)</v>
      </c>
      <c r="F189" s="1403" t="str">
        <f t="shared" si="5"/>
        <v>A02AA018-00022 Pile Work Piling Work Pretensioned High-strength Concrete Pile (Type-A) Jacking     Including Pile Connection and Joint Welding Work  1000 ≤ DIA &lt;1200</v>
      </c>
      <c r="G189" s="1404" t="str" cm="1">
        <f t="array" ref="G189:H189">_xlfn.TEXTSPLIT(I189,"-")</f>
        <v>A02AA018</v>
      </c>
      <c r="H189" s="1404" t="str">
        <v>00022</v>
      </c>
      <c r="I189" t="s">
        <v>4639</v>
      </c>
      <c r="J189" t="s">
        <v>4288</v>
      </c>
      <c r="K189" t="s">
        <v>4427</v>
      </c>
      <c r="L189" t="s">
        <v>4428</v>
      </c>
      <c r="M189" t="s">
        <v>4429</v>
      </c>
      <c r="N189" t="s">
        <v>4430</v>
      </c>
      <c r="O189" t="s">
        <v>4622</v>
      </c>
      <c r="P189" t="s">
        <v>4623</v>
      </c>
      <c r="Q189" t="s">
        <v>4451</v>
      </c>
      <c r="R189" t="s">
        <v>4452</v>
      </c>
      <c r="S189" t="s">
        <v>2965</v>
      </c>
      <c r="T189">
        <v>0</v>
      </c>
      <c r="U189" t="s">
        <v>2965</v>
      </c>
      <c r="V189">
        <v>0</v>
      </c>
      <c r="W189" t="s">
        <v>2965</v>
      </c>
      <c r="X189">
        <v>0</v>
      </c>
      <c r="Y189" t="s">
        <v>2965</v>
      </c>
      <c r="Z189">
        <v>0</v>
      </c>
      <c r="AA189" t="s">
        <v>4311</v>
      </c>
      <c r="AB189" t="s">
        <v>4435</v>
      </c>
      <c r="AC189" t="s">
        <v>2965</v>
      </c>
      <c r="AD189">
        <v>0</v>
      </c>
      <c r="AE189" t="s">
        <v>4544</v>
      </c>
      <c r="AF189" t="s">
        <v>4545</v>
      </c>
      <c r="AG189">
        <v>0</v>
      </c>
      <c r="AH189" t="s">
        <v>4438</v>
      </c>
      <c r="AI189" t="s">
        <v>4439</v>
      </c>
      <c r="AJ189">
        <v>0</v>
      </c>
      <c r="AK189">
        <v>0</v>
      </c>
      <c r="AL189">
        <v>0</v>
      </c>
      <c r="AM189">
        <v>0</v>
      </c>
      <c r="AN189">
        <v>0</v>
      </c>
      <c r="AO189" t="s">
        <v>2965</v>
      </c>
      <c r="AP189" t="s">
        <v>3423</v>
      </c>
      <c r="AQ189" t="s">
        <v>3423</v>
      </c>
      <c r="AR189" t="s">
        <v>4624</v>
      </c>
      <c r="AS189" t="s">
        <v>4639</v>
      </c>
    </row>
    <row r="190" spans="1:45" ht="17.25" customHeight="1">
      <c r="E190" s="1403" t="str">
        <f t="shared" si="4"/>
        <v>A02AA018 Pile Work Piling Work Pretensioned High-strength Concrete Pile (Type-A)</v>
      </c>
      <c r="F190" s="1403" t="str">
        <f t="shared" si="5"/>
        <v>A02AA018-00023 Pile Work Piling Work Pretensioned High-strength Concrete Pile (Type-A) Augering without Casing     Including Pile Connection and Joint Welding Work  DIA&lt;400</v>
      </c>
      <c r="G190" s="1404" t="str" cm="1">
        <f t="array" ref="G190:H190">_xlfn.TEXTSPLIT(I190,"-")</f>
        <v>A02AA018</v>
      </c>
      <c r="H190" s="1404" t="str">
        <v>00023</v>
      </c>
      <c r="I190" t="s">
        <v>4640</v>
      </c>
      <c r="J190" t="s">
        <v>4288</v>
      </c>
      <c r="K190" t="s">
        <v>4427</v>
      </c>
      <c r="L190" t="s">
        <v>4428</v>
      </c>
      <c r="M190" t="s">
        <v>4429</v>
      </c>
      <c r="N190" t="s">
        <v>4430</v>
      </c>
      <c r="O190" t="s">
        <v>4622</v>
      </c>
      <c r="P190" t="s">
        <v>4623</v>
      </c>
      <c r="Q190" t="s">
        <v>4457</v>
      </c>
      <c r="R190" t="s">
        <v>4458</v>
      </c>
      <c r="S190" t="s">
        <v>2965</v>
      </c>
      <c r="T190">
        <v>0</v>
      </c>
      <c r="U190" t="s">
        <v>2965</v>
      </c>
      <c r="V190">
        <v>0</v>
      </c>
      <c r="W190" t="s">
        <v>2965</v>
      </c>
      <c r="X190">
        <v>0</v>
      </c>
      <c r="Y190" t="s">
        <v>2965</v>
      </c>
      <c r="Z190">
        <v>0</v>
      </c>
      <c r="AA190" t="s">
        <v>4311</v>
      </c>
      <c r="AB190" t="s">
        <v>4435</v>
      </c>
      <c r="AC190" t="s">
        <v>2965</v>
      </c>
      <c r="AD190">
        <v>0</v>
      </c>
      <c r="AE190" t="s">
        <v>4522</v>
      </c>
      <c r="AF190" t="s">
        <v>4523</v>
      </c>
      <c r="AG190">
        <v>0</v>
      </c>
      <c r="AH190" t="s">
        <v>4438</v>
      </c>
      <c r="AI190" t="s">
        <v>4439</v>
      </c>
      <c r="AJ190">
        <v>0</v>
      </c>
      <c r="AK190">
        <v>0</v>
      </c>
      <c r="AL190">
        <v>0</v>
      </c>
      <c r="AM190">
        <v>0</v>
      </c>
      <c r="AN190">
        <v>0</v>
      </c>
      <c r="AO190" t="s">
        <v>2965</v>
      </c>
      <c r="AP190" t="s">
        <v>3423</v>
      </c>
      <c r="AQ190" t="s">
        <v>3423</v>
      </c>
      <c r="AR190" t="s">
        <v>4624</v>
      </c>
      <c r="AS190" t="s">
        <v>4640</v>
      </c>
    </row>
    <row r="191" spans="1:45" ht="17.25" customHeight="1">
      <c r="E191" s="1403" t="str">
        <f t="shared" si="4"/>
        <v>A02AA018 Pile Work Piling Work Pretensioned High-strength Concrete Pile (Type-A)</v>
      </c>
      <c r="F191" s="1403" t="str">
        <f t="shared" si="5"/>
        <v>A02AA018-00024 Pile Work Piling Work Pretensioned High-strength Concrete Pile (Type-A) Augering without Casing     Including Pile Connection and Joint Welding Work  400 ≤ DIA &lt;500</v>
      </c>
      <c r="G191" s="1404" t="str" cm="1">
        <f t="array" ref="G191:H191">_xlfn.TEXTSPLIT(I191,"-")</f>
        <v>A02AA018</v>
      </c>
      <c r="H191" s="1404" t="str">
        <v>00024</v>
      </c>
      <c r="I191" t="s">
        <v>4641</v>
      </c>
      <c r="J191" t="s">
        <v>4288</v>
      </c>
      <c r="K191" t="s">
        <v>4427</v>
      </c>
      <c r="L191" t="s">
        <v>4428</v>
      </c>
      <c r="M191" t="s">
        <v>4429</v>
      </c>
      <c r="N191" t="s">
        <v>4430</v>
      </c>
      <c r="O191" t="s">
        <v>4622</v>
      </c>
      <c r="P191" t="s">
        <v>4623</v>
      </c>
      <c r="Q191" t="s">
        <v>4457</v>
      </c>
      <c r="R191" t="s">
        <v>4458</v>
      </c>
      <c r="S191" t="s">
        <v>2965</v>
      </c>
      <c r="T191">
        <v>0</v>
      </c>
      <c r="U191" t="s">
        <v>2965</v>
      </c>
      <c r="V191">
        <v>0</v>
      </c>
      <c r="W191" t="s">
        <v>2965</v>
      </c>
      <c r="X191">
        <v>0</v>
      </c>
      <c r="Y191" t="s">
        <v>2965</v>
      </c>
      <c r="Z191">
        <v>0</v>
      </c>
      <c r="AA191" t="s">
        <v>4311</v>
      </c>
      <c r="AB191" t="s">
        <v>4435</v>
      </c>
      <c r="AC191" t="s">
        <v>2965</v>
      </c>
      <c r="AD191">
        <v>0</v>
      </c>
      <c r="AE191" t="s">
        <v>4526</v>
      </c>
      <c r="AF191" t="s">
        <v>4527</v>
      </c>
      <c r="AG191">
        <v>0</v>
      </c>
      <c r="AH191" t="s">
        <v>4438</v>
      </c>
      <c r="AI191" t="s">
        <v>4439</v>
      </c>
      <c r="AJ191">
        <v>0</v>
      </c>
      <c r="AK191">
        <v>0</v>
      </c>
      <c r="AL191">
        <v>0</v>
      </c>
      <c r="AM191">
        <v>0</v>
      </c>
      <c r="AN191">
        <v>0</v>
      </c>
      <c r="AO191" t="s">
        <v>2965</v>
      </c>
      <c r="AP191" t="s">
        <v>3423</v>
      </c>
      <c r="AQ191" t="s">
        <v>3423</v>
      </c>
      <c r="AR191" t="s">
        <v>4624</v>
      </c>
      <c r="AS191" t="s">
        <v>4641</v>
      </c>
    </row>
    <row r="192" spans="1:45" s="1418" customFormat="1" ht="17.25" customHeight="1">
      <c r="A192" s="1403"/>
      <c r="B192" s="1403"/>
      <c r="C192" s="1403"/>
      <c r="D192" s="1403"/>
      <c r="E192" s="1403" t="str">
        <f t="shared" si="4"/>
        <v>A02AA018 Pile Work Piling Work Pretensioned High-strength Concrete Pile (Type-A)</v>
      </c>
      <c r="F192" s="1403" t="str">
        <f t="shared" si="5"/>
        <v>A02AA018-00025 Pile Work Piling Work Pretensioned High-strength Concrete Pile (Type-A) Augering without Casing     Including Pile Connection and Joint Welding Work  500 ≤ DIA &lt;600</v>
      </c>
      <c r="G192" s="1404" t="str" cm="1">
        <f t="array" ref="G192:H192">_xlfn.TEXTSPLIT(I192,"-")</f>
        <v>A02AA018</v>
      </c>
      <c r="H192" s="1404" t="str">
        <v>00025</v>
      </c>
      <c r="I192" t="s">
        <v>4642</v>
      </c>
      <c r="J192" t="s">
        <v>4288</v>
      </c>
      <c r="K192" t="s">
        <v>4427</v>
      </c>
      <c r="L192" t="s">
        <v>4428</v>
      </c>
      <c r="M192" t="s">
        <v>4429</v>
      </c>
      <c r="N192" t="s">
        <v>4430</v>
      </c>
      <c r="O192" t="s">
        <v>4622</v>
      </c>
      <c r="P192" t="s">
        <v>4623</v>
      </c>
      <c r="Q192" t="s">
        <v>4457</v>
      </c>
      <c r="R192" t="s">
        <v>4458</v>
      </c>
      <c r="S192" t="s">
        <v>2965</v>
      </c>
      <c r="T192">
        <v>0</v>
      </c>
      <c r="U192" t="s">
        <v>2965</v>
      </c>
      <c r="V192">
        <v>0</v>
      </c>
      <c r="W192" t="s">
        <v>2965</v>
      </c>
      <c r="X192">
        <v>0</v>
      </c>
      <c r="Y192" t="s">
        <v>2965</v>
      </c>
      <c r="Z192">
        <v>0</v>
      </c>
      <c r="AA192" t="s">
        <v>4311</v>
      </c>
      <c r="AB192" t="s">
        <v>4435</v>
      </c>
      <c r="AC192" t="s">
        <v>2965</v>
      </c>
      <c r="AD192">
        <v>0</v>
      </c>
      <c r="AE192" t="s">
        <v>4529</v>
      </c>
      <c r="AF192" t="s">
        <v>4530</v>
      </c>
      <c r="AG192">
        <v>0</v>
      </c>
      <c r="AH192" t="s">
        <v>4438</v>
      </c>
      <c r="AI192" t="s">
        <v>4439</v>
      </c>
      <c r="AJ192">
        <v>0</v>
      </c>
      <c r="AK192">
        <v>0</v>
      </c>
      <c r="AL192">
        <v>0</v>
      </c>
      <c r="AM192">
        <v>0</v>
      </c>
      <c r="AN192">
        <v>0</v>
      </c>
      <c r="AO192" t="s">
        <v>2965</v>
      </c>
      <c r="AP192" t="s">
        <v>3423</v>
      </c>
      <c r="AQ192" t="s">
        <v>3423</v>
      </c>
      <c r="AR192" t="s">
        <v>4624</v>
      </c>
      <c r="AS192" t="s">
        <v>4642</v>
      </c>
    </row>
    <row r="193" spans="1:45" s="1418" customFormat="1" ht="17.25" customHeight="1">
      <c r="A193" s="1403"/>
      <c r="B193" s="1403"/>
      <c r="C193" s="1403"/>
      <c r="D193" s="1403"/>
      <c r="E193" s="1403" t="str">
        <f t="shared" si="4"/>
        <v>A02AA018 Pile Work Piling Work Pretensioned High-strength Concrete Pile (Type-A)</v>
      </c>
      <c r="F193" s="1403" t="str">
        <f t="shared" si="5"/>
        <v>A02AA018-00026 Pile Work Piling Work Pretensioned High-strength Concrete Pile (Type-A) Augering without Casing     Including Pile Connection and Joint Welding Work  600 ≤ DIA &lt;700</v>
      </c>
      <c r="G193" s="1404" t="str" cm="1">
        <f t="array" ref="G193:H193">_xlfn.TEXTSPLIT(I193,"-")</f>
        <v>A02AA018</v>
      </c>
      <c r="H193" s="1404" t="str">
        <v>00026</v>
      </c>
      <c r="I193" t="s">
        <v>4643</v>
      </c>
      <c r="J193" t="s">
        <v>4288</v>
      </c>
      <c r="K193" t="s">
        <v>4427</v>
      </c>
      <c r="L193" t="s">
        <v>4428</v>
      </c>
      <c r="M193" t="s">
        <v>4429</v>
      </c>
      <c r="N193" t="s">
        <v>4430</v>
      </c>
      <c r="O193" t="s">
        <v>4622</v>
      </c>
      <c r="P193" t="s">
        <v>4623</v>
      </c>
      <c r="Q193" t="s">
        <v>4457</v>
      </c>
      <c r="R193" t="s">
        <v>4458</v>
      </c>
      <c r="S193" t="s">
        <v>2965</v>
      </c>
      <c r="T193">
        <v>0</v>
      </c>
      <c r="U193" t="s">
        <v>2965</v>
      </c>
      <c r="V193">
        <v>0</v>
      </c>
      <c r="W193" t="s">
        <v>2965</v>
      </c>
      <c r="X193">
        <v>0</v>
      </c>
      <c r="Y193" t="s">
        <v>2965</v>
      </c>
      <c r="Z193">
        <v>0</v>
      </c>
      <c r="AA193" t="s">
        <v>4311</v>
      </c>
      <c r="AB193" t="s">
        <v>4435</v>
      </c>
      <c r="AC193" t="s">
        <v>2965</v>
      </c>
      <c r="AD193">
        <v>0</v>
      </c>
      <c r="AE193" t="s">
        <v>4532</v>
      </c>
      <c r="AF193" t="s">
        <v>4533</v>
      </c>
      <c r="AG193">
        <v>0</v>
      </c>
      <c r="AH193" t="s">
        <v>4438</v>
      </c>
      <c r="AI193" t="s">
        <v>4439</v>
      </c>
      <c r="AJ193">
        <v>0</v>
      </c>
      <c r="AK193">
        <v>0</v>
      </c>
      <c r="AL193">
        <v>0</v>
      </c>
      <c r="AM193">
        <v>0</v>
      </c>
      <c r="AN193">
        <v>0</v>
      </c>
      <c r="AO193" t="s">
        <v>2965</v>
      </c>
      <c r="AP193" t="s">
        <v>3423</v>
      </c>
      <c r="AQ193" t="s">
        <v>3423</v>
      </c>
      <c r="AR193" t="s">
        <v>4624</v>
      </c>
      <c r="AS193" t="s">
        <v>4643</v>
      </c>
    </row>
    <row r="194" spans="1:45" s="1418" customFormat="1" ht="17.25" customHeight="1">
      <c r="A194" s="1403"/>
      <c r="B194" s="1403"/>
      <c r="C194" s="1403"/>
      <c r="D194" s="1403"/>
      <c r="E194" s="1403" t="str">
        <f t="shared" si="4"/>
        <v>A02AA018 Pile Work Piling Work Pretensioned High-strength Concrete Pile (Type-A)</v>
      </c>
      <c r="F194" s="1403" t="str">
        <f t="shared" si="5"/>
        <v>A02AA018-00027 Pile Work Piling Work Pretensioned High-strength Concrete Pile (Type-A) Augering without Casing     Including Pile Connection and Joint Welding Work  700 ≤ DIA &lt;800</v>
      </c>
      <c r="G194" s="1404" t="str" cm="1">
        <f t="array" ref="G194:H194">_xlfn.TEXTSPLIT(I194,"-")</f>
        <v>A02AA018</v>
      </c>
      <c r="H194" s="1404" t="str">
        <v>00027</v>
      </c>
      <c r="I194" t="s">
        <v>4644</v>
      </c>
      <c r="J194" t="s">
        <v>4288</v>
      </c>
      <c r="K194" t="s">
        <v>4427</v>
      </c>
      <c r="L194" t="s">
        <v>4428</v>
      </c>
      <c r="M194" t="s">
        <v>4429</v>
      </c>
      <c r="N194" t="s">
        <v>4430</v>
      </c>
      <c r="O194" t="s">
        <v>4622</v>
      </c>
      <c r="P194" t="s">
        <v>4623</v>
      </c>
      <c r="Q194" t="s">
        <v>4457</v>
      </c>
      <c r="R194" t="s">
        <v>4458</v>
      </c>
      <c r="S194" t="s">
        <v>2965</v>
      </c>
      <c r="T194">
        <v>0</v>
      </c>
      <c r="U194" t="s">
        <v>2965</v>
      </c>
      <c r="V194">
        <v>0</v>
      </c>
      <c r="W194" t="s">
        <v>2965</v>
      </c>
      <c r="X194">
        <v>0</v>
      </c>
      <c r="Y194" t="s">
        <v>2965</v>
      </c>
      <c r="Z194">
        <v>0</v>
      </c>
      <c r="AA194" t="s">
        <v>4311</v>
      </c>
      <c r="AB194" t="s">
        <v>4435</v>
      </c>
      <c r="AC194" t="s">
        <v>2965</v>
      </c>
      <c r="AD194">
        <v>0</v>
      </c>
      <c r="AE194" t="s">
        <v>4535</v>
      </c>
      <c r="AF194" t="s">
        <v>4536</v>
      </c>
      <c r="AG194">
        <v>0</v>
      </c>
      <c r="AH194" t="s">
        <v>4438</v>
      </c>
      <c r="AI194" t="s">
        <v>4439</v>
      </c>
      <c r="AJ194">
        <v>0</v>
      </c>
      <c r="AK194">
        <v>0</v>
      </c>
      <c r="AL194">
        <v>0</v>
      </c>
      <c r="AM194">
        <v>0</v>
      </c>
      <c r="AN194">
        <v>0</v>
      </c>
      <c r="AO194" t="s">
        <v>2965</v>
      </c>
      <c r="AP194" t="s">
        <v>3423</v>
      </c>
      <c r="AQ194" t="s">
        <v>3423</v>
      </c>
      <c r="AR194" t="s">
        <v>4624</v>
      </c>
      <c r="AS194" t="s">
        <v>4644</v>
      </c>
    </row>
    <row r="195" spans="1:45" s="1418" customFormat="1" ht="17.25" customHeight="1">
      <c r="A195" s="1403"/>
      <c r="B195" s="1403"/>
      <c r="C195" s="1403"/>
      <c r="D195" s="1403"/>
      <c r="E195" s="1403" t="str">
        <f t="shared" si="4"/>
        <v>A02AA018 Pile Work Piling Work Pretensioned High-strength Concrete Pile (Type-A)</v>
      </c>
      <c r="F195" s="1403" t="str">
        <f t="shared" si="5"/>
        <v>A02AA018-00028 Pile Work Piling Work Pretensioned High-strength Concrete Pile (Type-A) Augering without Casing     Including Pile Connection and Joint Welding Work  800 ≤ DIA &lt;900</v>
      </c>
      <c r="G195" s="1404" t="str" cm="1">
        <f t="array" ref="G195:H195">_xlfn.TEXTSPLIT(I195,"-")</f>
        <v>A02AA018</v>
      </c>
      <c r="H195" s="1404" t="str">
        <v>00028</v>
      </c>
      <c r="I195" t="s">
        <v>4645</v>
      </c>
      <c r="J195" t="s">
        <v>4288</v>
      </c>
      <c r="K195" t="s">
        <v>4427</v>
      </c>
      <c r="L195" t="s">
        <v>4428</v>
      </c>
      <c r="M195" t="s">
        <v>4429</v>
      </c>
      <c r="N195" t="s">
        <v>4430</v>
      </c>
      <c r="O195" t="s">
        <v>4622</v>
      </c>
      <c r="P195" t="s">
        <v>4623</v>
      </c>
      <c r="Q195" t="s">
        <v>4457</v>
      </c>
      <c r="R195" t="s">
        <v>4458</v>
      </c>
      <c r="S195" t="s">
        <v>2965</v>
      </c>
      <c r="T195">
        <v>0</v>
      </c>
      <c r="U195" t="s">
        <v>2965</v>
      </c>
      <c r="V195">
        <v>0</v>
      </c>
      <c r="W195" t="s">
        <v>2965</v>
      </c>
      <c r="X195">
        <v>0</v>
      </c>
      <c r="Y195" t="s">
        <v>2965</v>
      </c>
      <c r="Z195">
        <v>0</v>
      </c>
      <c r="AA195" t="s">
        <v>4311</v>
      </c>
      <c r="AB195" t="s">
        <v>4435</v>
      </c>
      <c r="AC195" t="s">
        <v>2965</v>
      </c>
      <c r="AD195">
        <v>0</v>
      </c>
      <c r="AE195" t="s">
        <v>4538</v>
      </c>
      <c r="AF195" t="s">
        <v>4539</v>
      </c>
      <c r="AG195">
        <v>0</v>
      </c>
      <c r="AH195" t="s">
        <v>4438</v>
      </c>
      <c r="AI195" t="s">
        <v>4439</v>
      </c>
      <c r="AJ195">
        <v>0</v>
      </c>
      <c r="AK195">
        <v>0</v>
      </c>
      <c r="AL195">
        <v>0</v>
      </c>
      <c r="AM195">
        <v>0</v>
      </c>
      <c r="AN195">
        <v>0</v>
      </c>
      <c r="AO195" t="s">
        <v>2965</v>
      </c>
      <c r="AP195" t="s">
        <v>3423</v>
      </c>
      <c r="AQ195" t="s">
        <v>3423</v>
      </c>
      <c r="AR195" t="s">
        <v>4624</v>
      </c>
      <c r="AS195" t="s">
        <v>4645</v>
      </c>
    </row>
    <row r="196" spans="1:45" ht="17.25" customHeight="1">
      <c r="E196" s="1403" t="str">
        <f t="shared" si="4"/>
        <v>A02AA018 Pile Work Piling Work Pretensioned High-strength Concrete Pile (Type-A)</v>
      </c>
      <c r="F196" s="1403" t="str">
        <f t="shared" si="5"/>
        <v>A02AA018-00029 Pile Work Piling Work Pretensioned High-strength Concrete Pile (Type-A) Augering without Casing     Including Pile Connection and Joint Welding Work  900 ≤ DIA &lt;1000</v>
      </c>
      <c r="G196" s="1404" t="str" cm="1">
        <f t="array" ref="G196:H196">_xlfn.TEXTSPLIT(I196,"-")</f>
        <v>A02AA018</v>
      </c>
      <c r="H196" s="1404" t="str">
        <v>00029</v>
      </c>
      <c r="I196" t="s">
        <v>4646</v>
      </c>
      <c r="J196" t="s">
        <v>4288</v>
      </c>
      <c r="K196" t="s">
        <v>4427</v>
      </c>
      <c r="L196" t="s">
        <v>4428</v>
      </c>
      <c r="M196" t="s">
        <v>4429</v>
      </c>
      <c r="N196" t="s">
        <v>4430</v>
      </c>
      <c r="O196" t="s">
        <v>4622</v>
      </c>
      <c r="P196" t="s">
        <v>4623</v>
      </c>
      <c r="Q196" t="s">
        <v>4457</v>
      </c>
      <c r="R196" t="s">
        <v>4458</v>
      </c>
      <c r="S196" t="s">
        <v>2965</v>
      </c>
      <c r="T196">
        <v>0</v>
      </c>
      <c r="U196" t="s">
        <v>2965</v>
      </c>
      <c r="V196">
        <v>0</v>
      </c>
      <c r="W196" t="s">
        <v>2965</v>
      </c>
      <c r="X196">
        <v>0</v>
      </c>
      <c r="Y196" t="s">
        <v>2965</v>
      </c>
      <c r="Z196">
        <v>0</v>
      </c>
      <c r="AA196" t="s">
        <v>4311</v>
      </c>
      <c r="AB196" t="s">
        <v>4435</v>
      </c>
      <c r="AC196" t="s">
        <v>2965</v>
      </c>
      <c r="AD196">
        <v>0</v>
      </c>
      <c r="AE196" t="s">
        <v>4541</v>
      </c>
      <c r="AF196" t="s">
        <v>4542</v>
      </c>
      <c r="AG196">
        <v>0</v>
      </c>
      <c r="AH196" t="s">
        <v>4438</v>
      </c>
      <c r="AI196" t="s">
        <v>4439</v>
      </c>
      <c r="AJ196">
        <v>0</v>
      </c>
      <c r="AK196">
        <v>0</v>
      </c>
      <c r="AL196">
        <v>0</v>
      </c>
      <c r="AM196">
        <v>0</v>
      </c>
      <c r="AN196">
        <v>0</v>
      </c>
      <c r="AO196" t="s">
        <v>2965</v>
      </c>
      <c r="AP196" t="s">
        <v>3423</v>
      </c>
      <c r="AQ196" t="s">
        <v>3423</v>
      </c>
      <c r="AR196" t="s">
        <v>4624</v>
      </c>
      <c r="AS196" t="s">
        <v>4646</v>
      </c>
    </row>
    <row r="197" spans="1:45" ht="17.25" customHeight="1">
      <c r="E197" s="1403" t="str">
        <f t="shared" si="4"/>
        <v>A02AA018 Pile Work Piling Work Pretensioned High-strength Concrete Pile (Type-A)</v>
      </c>
      <c r="F197" s="1403" t="str">
        <f t="shared" si="5"/>
        <v>A02AA018-00030 Pile Work Piling Work Pretensioned High-strength Concrete Pile (Type-A) Augering without Casing     Including Pile Connection and Joint Welding Work  1000 ≤ DIA &lt;1200</v>
      </c>
      <c r="G197" s="1404" t="str" cm="1">
        <f t="array" ref="G197:H197">_xlfn.TEXTSPLIT(I197,"-")</f>
        <v>A02AA018</v>
      </c>
      <c r="H197" s="1404" t="str">
        <v>00030</v>
      </c>
      <c r="I197" t="s">
        <v>4647</v>
      </c>
      <c r="J197" t="s">
        <v>4288</v>
      </c>
      <c r="K197" t="s">
        <v>4427</v>
      </c>
      <c r="L197" t="s">
        <v>4428</v>
      </c>
      <c r="M197" t="s">
        <v>4429</v>
      </c>
      <c r="N197" t="s">
        <v>4430</v>
      </c>
      <c r="O197" t="s">
        <v>4622</v>
      </c>
      <c r="P197" t="s">
        <v>4623</v>
      </c>
      <c r="Q197" t="s">
        <v>4457</v>
      </c>
      <c r="R197" t="s">
        <v>4458</v>
      </c>
      <c r="S197" t="s">
        <v>2965</v>
      </c>
      <c r="T197">
        <v>0</v>
      </c>
      <c r="U197" t="s">
        <v>2965</v>
      </c>
      <c r="V197">
        <v>0</v>
      </c>
      <c r="W197" t="s">
        <v>2965</v>
      </c>
      <c r="X197">
        <v>0</v>
      </c>
      <c r="Y197" t="s">
        <v>2965</v>
      </c>
      <c r="Z197">
        <v>0</v>
      </c>
      <c r="AA197" t="s">
        <v>4311</v>
      </c>
      <c r="AB197" t="s">
        <v>4435</v>
      </c>
      <c r="AC197" t="s">
        <v>2965</v>
      </c>
      <c r="AD197">
        <v>0</v>
      </c>
      <c r="AE197" t="s">
        <v>4544</v>
      </c>
      <c r="AF197" t="s">
        <v>4545</v>
      </c>
      <c r="AG197">
        <v>0</v>
      </c>
      <c r="AH197" t="s">
        <v>4438</v>
      </c>
      <c r="AI197" t="s">
        <v>4439</v>
      </c>
      <c r="AJ197">
        <v>0</v>
      </c>
      <c r="AK197">
        <v>0</v>
      </c>
      <c r="AL197">
        <v>0</v>
      </c>
      <c r="AM197">
        <v>0</v>
      </c>
      <c r="AN197">
        <v>0</v>
      </c>
      <c r="AO197" t="s">
        <v>2965</v>
      </c>
      <c r="AP197" t="s">
        <v>3423</v>
      </c>
      <c r="AQ197" t="s">
        <v>3423</v>
      </c>
      <c r="AR197" t="s">
        <v>4624</v>
      </c>
      <c r="AS197" t="s">
        <v>4647</v>
      </c>
    </row>
    <row r="198" spans="1:45" ht="17.25" customHeight="1">
      <c r="E198" s="1403" t="str">
        <f t="shared" si="4"/>
        <v>A02AA018 Pile Work Piling Work Pretensioned High-strength Concrete Pile (Type-A)</v>
      </c>
      <c r="F198" s="1403" t="str">
        <f t="shared" si="5"/>
        <v>A02AA018-00031 Pile Work Piling Work Pretensioned High-strength Concrete Pile (Type-A) Augering with Casing     Including Pile Connection and Joint Welding Work  DIA&lt;400</v>
      </c>
      <c r="G198" s="1404" t="str" cm="1">
        <f t="array" ref="G198:H198">_xlfn.TEXTSPLIT(I198,"-")</f>
        <v>A02AA018</v>
      </c>
      <c r="H198" s="1404" t="str">
        <v>00031</v>
      </c>
      <c r="I198" t="s">
        <v>4648</v>
      </c>
      <c r="J198" t="s">
        <v>4288</v>
      </c>
      <c r="K198" t="s">
        <v>4427</v>
      </c>
      <c r="L198" t="s">
        <v>4428</v>
      </c>
      <c r="M198" t="s">
        <v>4429</v>
      </c>
      <c r="N198" t="s">
        <v>4430</v>
      </c>
      <c r="O198" t="s">
        <v>4622</v>
      </c>
      <c r="P198" t="s">
        <v>4623</v>
      </c>
      <c r="Q198" t="s">
        <v>4463</v>
      </c>
      <c r="R198" t="s">
        <v>4464</v>
      </c>
      <c r="S198" t="s">
        <v>2965</v>
      </c>
      <c r="T198">
        <v>0</v>
      </c>
      <c r="U198" t="s">
        <v>2965</v>
      </c>
      <c r="V198">
        <v>0</v>
      </c>
      <c r="W198" t="s">
        <v>2965</v>
      </c>
      <c r="X198">
        <v>0</v>
      </c>
      <c r="Y198" t="s">
        <v>2965</v>
      </c>
      <c r="Z198">
        <v>0</v>
      </c>
      <c r="AA198" t="s">
        <v>4311</v>
      </c>
      <c r="AB198" t="s">
        <v>4435</v>
      </c>
      <c r="AC198" t="s">
        <v>2965</v>
      </c>
      <c r="AD198">
        <v>0</v>
      </c>
      <c r="AE198" t="s">
        <v>4522</v>
      </c>
      <c r="AF198" t="s">
        <v>4523</v>
      </c>
      <c r="AG198">
        <v>0</v>
      </c>
      <c r="AH198" t="s">
        <v>4438</v>
      </c>
      <c r="AI198" t="s">
        <v>4439</v>
      </c>
      <c r="AJ198">
        <v>0</v>
      </c>
      <c r="AK198">
        <v>0</v>
      </c>
      <c r="AL198">
        <v>0</v>
      </c>
      <c r="AM198">
        <v>0</v>
      </c>
      <c r="AN198">
        <v>0</v>
      </c>
      <c r="AO198" t="s">
        <v>2965</v>
      </c>
      <c r="AP198" t="s">
        <v>3423</v>
      </c>
      <c r="AQ198" t="s">
        <v>3423</v>
      </c>
      <c r="AR198" t="s">
        <v>4624</v>
      </c>
      <c r="AS198" t="s">
        <v>4648</v>
      </c>
    </row>
    <row r="199" spans="1:45" ht="17.25" customHeight="1">
      <c r="E199" s="1403" t="str">
        <f t="shared" si="4"/>
        <v>A02AA018 Pile Work Piling Work Pretensioned High-strength Concrete Pile (Type-A)</v>
      </c>
      <c r="F199" s="1403" t="str">
        <f t="shared" si="5"/>
        <v>A02AA018-00032 Pile Work Piling Work Pretensioned High-strength Concrete Pile (Type-A) Augering with Casing     Including Pile Connection and Joint Welding Work  400 ≤ DIA &lt;500</v>
      </c>
      <c r="G199" s="1404" t="str" cm="1">
        <f t="array" ref="G199:H199">_xlfn.TEXTSPLIT(I199,"-")</f>
        <v>A02AA018</v>
      </c>
      <c r="H199" s="1404" t="str">
        <v>00032</v>
      </c>
      <c r="I199" t="s">
        <v>4649</v>
      </c>
      <c r="J199" t="s">
        <v>4288</v>
      </c>
      <c r="K199" t="s">
        <v>4427</v>
      </c>
      <c r="L199" t="s">
        <v>4428</v>
      </c>
      <c r="M199" t="s">
        <v>4429</v>
      </c>
      <c r="N199" t="s">
        <v>4430</v>
      </c>
      <c r="O199" t="s">
        <v>4622</v>
      </c>
      <c r="P199" t="s">
        <v>4623</v>
      </c>
      <c r="Q199" t="s">
        <v>4463</v>
      </c>
      <c r="R199" t="s">
        <v>4464</v>
      </c>
      <c r="S199" t="s">
        <v>2965</v>
      </c>
      <c r="T199">
        <v>0</v>
      </c>
      <c r="U199" t="s">
        <v>2965</v>
      </c>
      <c r="V199">
        <v>0</v>
      </c>
      <c r="W199" t="s">
        <v>2965</v>
      </c>
      <c r="X199">
        <v>0</v>
      </c>
      <c r="Y199" t="s">
        <v>2965</v>
      </c>
      <c r="Z199">
        <v>0</v>
      </c>
      <c r="AA199" t="s">
        <v>4311</v>
      </c>
      <c r="AB199" t="s">
        <v>4435</v>
      </c>
      <c r="AC199" t="s">
        <v>2965</v>
      </c>
      <c r="AD199">
        <v>0</v>
      </c>
      <c r="AE199" t="s">
        <v>4526</v>
      </c>
      <c r="AF199" t="s">
        <v>4527</v>
      </c>
      <c r="AG199">
        <v>0</v>
      </c>
      <c r="AH199" t="s">
        <v>4438</v>
      </c>
      <c r="AI199" t="s">
        <v>4439</v>
      </c>
      <c r="AJ199">
        <v>0</v>
      </c>
      <c r="AK199">
        <v>0</v>
      </c>
      <c r="AL199">
        <v>0</v>
      </c>
      <c r="AM199">
        <v>0</v>
      </c>
      <c r="AN199">
        <v>0</v>
      </c>
      <c r="AO199" t="s">
        <v>2965</v>
      </c>
      <c r="AP199" t="s">
        <v>3423</v>
      </c>
      <c r="AQ199" t="s">
        <v>3423</v>
      </c>
      <c r="AR199" t="s">
        <v>4624</v>
      </c>
      <c r="AS199" t="s">
        <v>4649</v>
      </c>
    </row>
    <row r="200" spans="1:45" ht="17.25" customHeight="1">
      <c r="E200" s="1403" t="str">
        <f t="shared" ref="E200:E263" si="6">G200&amp;" "&amp;L200&amp;" "&amp;N200&amp;" "&amp;P200</f>
        <v>A02AA018 Pile Work Piling Work Pretensioned High-strength Concrete Pile (Type-A)</v>
      </c>
      <c r="F200" s="1403" t="str">
        <f t="shared" si="5"/>
        <v>A02AA018-00033 Pile Work Piling Work Pretensioned High-strength Concrete Pile (Type-A) Augering with Casing     Including Pile Connection and Joint Welding Work  500 ≤ DIA &lt;600</v>
      </c>
      <c r="G200" s="1404" t="str" cm="1">
        <f t="array" ref="G200:H200">_xlfn.TEXTSPLIT(I200,"-")</f>
        <v>A02AA018</v>
      </c>
      <c r="H200" s="1404" t="str">
        <v>00033</v>
      </c>
      <c r="I200" t="s">
        <v>4650</v>
      </c>
      <c r="J200" t="s">
        <v>4288</v>
      </c>
      <c r="K200" t="s">
        <v>4427</v>
      </c>
      <c r="L200" t="s">
        <v>4428</v>
      </c>
      <c r="M200" t="s">
        <v>4429</v>
      </c>
      <c r="N200" t="s">
        <v>4430</v>
      </c>
      <c r="O200" t="s">
        <v>4622</v>
      </c>
      <c r="P200" t="s">
        <v>4623</v>
      </c>
      <c r="Q200" t="s">
        <v>4463</v>
      </c>
      <c r="R200" t="s">
        <v>4464</v>
      </c>
      <c r="S200" t="s">
        <v>2965</v>
      </c>
      <c r="T200">
        <v>0</v>
      </c>
      <c r="U200" t="s">
        <v>2965</v>
      </c>
      <c r="V200">
        <v>0</v>
      </c>
      <c r="W200" t="s">
        <v>2965</v>
      </c>
      <c r="X200">
        <v>0</v>
      </c>
      <c r="Y200" t="s">
        <v>2965</v>
      </c>
      <c r="Z200">
        <v>0</v>
      </c>
      <c r="AA200" t="s">
        <v>4311</v>
      </c>
      <c r="AB200" t="s">
        <v>4435</v>
      </c>
      <c r="AC200" t="s">
        <v>2965</v>
      </c>
      <c r="AD200">
        <v>0</v>
      </c>
      <c r="AE200" t="s">
        <v>4529</v>
      </c>
      <c r="AF200" t="s">
        <v>4530</v>
      </c>
      <c r="AG200">
        <v>0</v>
      </c>
      <c r="AH200" t="s">
        <v>4438</v>
      </c>
      <c r="AI200" t="s">
        <v>4439</v>
      </c>
      <c r="AJ200">
        <v>0</v>
      </c>
      <c r="AK200">
        <v>0</v>
      </c>
      <c r="AL200">
        <v>0</v>
      </c>
      <c r="AM200">
        <v>0</v>
      </c>
      <c r="AN200">
        <v>0</v>
      </c>
      <c r="AO200" t="s">
        <v>2965</v>
      </c>
      <c r="AP200" t="s">
        <v>3423</v>
      </c>
      <c r="AQ200" t="s">
        <v>3423</v>
      </c>
      <c r="AR200" t="s">
        <v>4624</v>
      </c>
      <c r="AS200" t="s">
        <v>4650</v>
      </c>
    </row>
    <row r="201" spans="1:45" ht="17.25" customHeight="1">
      <c r="E201" s="1403" t="str">
        <f t="shared" si="6"/>
        <v>A02AA018 Pile Work Piling Work Pretensioned High-strength Concrete Pile (Type-A)</v>
      </c>
      <c r="F201" s="1403" t="str">
        <f t="shared" ref="F201:F264" si="7">IF(I201=0,"",I201)&amp;" "&amp;IF(L201=0,"",L201)&amp;" "&amp;IF(N201=0,"",N201)&amp;" "&amp;IF(P201=0,"",P201)&amp;" "&amp;IF(R201=0,"",R201)&amp;" "&amp;IF(T201=0,"",T201)&amp;" "&amp;IF(V201=0,"",V201)&amp;" "&amp;IF(X201=0,"",X201)&amp;" "&amp;IF(Z201=0,"",Z201)&amp;" "&amp;IF(AB201=0,"",AB201)&amp;" "&amp;IF(AD201=0,"",AD201)&amp;" "&amp;IF(AF201=0,"",AF201)</f>
        <v>A02AA018-00034 Pile Work Piling Work Pretensioned High-strength Concrete Pile (Type-A) Augering with Casing     Including Pile Connection and Joint Welding Work  600 ≤ DIA &lt;700</v>
      </c>
      <c r="G201" s="1404" t="str" cm="1">
        <f t="array" ref="G201:H201">_xlfn.TEXTSPLIT(I201,"-")</f>
        <v>A02AA018</v>
      </c>
      <c r="H201" s="1404" t="str">
        <v>00034</v>
      </c>
      <c r="I201" t="s">
        <v>4651</v>
      </c>
      <c r="J201" t="s">
        <v>4288</v>
      </c>
      <c r="K201" t="s">
        <v>4427</v>
      </c>
      <c r="L201" t="s">
        <v>4428</v>
      </c>
      <c r="M201" t="s">
        <v>4429</v>
      </c>
      <c r="N201" t="s">
        <v>4430</v>
      </c>
      <c r="O201" t="s">
        <v>4622</v>
      </c>
      <c r="P201" t="s">
        <v>4623</v>
      </c>
      <c r="Q201" t="s">
        <v>4463</v>
      </c>
      <c r="R201" t="s">
        <v>4464</v>
      </c>
      <c r="S201" t="s">
        <v>2965</v>
      </c>
      <c r="T201">
        <v>0</v>
      </c>
      <c r="U201" t="s">
        <v>2965</v>
      </c>
      <c r="V201">
        <v>0</v>
      </c>
      <c r="W201" t="s">
        <v>2965</v>
      </c>
      <c r="X201">
        <v>0</v>
      </c>
      <c r="Y201" t="s">
        <v>2965</v>
      </c>
      <c r="Z201">
        <v>0</v>
      </c>
      <c r="AA201" t="s">
        <v>4311</v>
      </c>
      <c r="AB201" t="s">
        <v>4435</v>
      </c>
      <c r="AC201" t="s">
        <v>2965</v>
      </c>
      <c r="AD201">
        <v>0</v>
      </c>
      <c r="AE201" t="s">
        <v>4532</v>
      </c>
      <c r="AF201" t="s">
        <v>4533</v>
      </c>
      <c r="AG201">
        <v>0</v>
      </c>
      <c r="AH201" t="s">
        <v>4438</v>
      </c>
      <c r="AI201" t="s">
        <v>4439</v>
      </c>
      <c r="AJ201">
        <v>0</v>
      </c>
      <c r="AK201">
        <v>0</v>
      </c>
      <c r="AL201">
        <v>0</v>
      </c>
      <c r="AM201">
        <v>0</v>
      </c>
      <c r="AN201">
        <v>0</v>
      </c>
      <c r="AO201" t="s">
        <v>2965</v>
      </c>
      <c r="AP201" t="s">
        <v>3423</v>
      </c>
      <c r="AQ201" t="s">
        <v>3423</v>
      </c>
      <c r="AR201" t="s">
        <v>4624</v>
      </c>
      <c r="AS201" t="s">
        <v>4651</v>
      </c>
    </row>
    <row r="202" spans="1:45" ht="17.25" customHeight="1">
      <c r="E202" s="1403" t="str">
        <f t="shared" si="6"/>
        <v>A02AA018 Pile Work Piling Work Pretensioned High-strength Concrete Pile (Type-A)</v>
      </c>
      <c r="F202" s="1403" t="str">
        <f t="shared" si="7"/>
        <v>A02AA018-00035 Pile Work Piling Work Pretensioned High-strength Concrete Pile (Type-A) Augering with Casing     Including Pile Connection and Joint Welding Work  700 ≤ DIA &lt;800</v>
      </c>
      <c r="G202" s="1404" t="str" cm="1">
        <f t="array" ref="G202:H202">_xlfn.TEXTSPLIT(I202,"-")</f>
        <v>A02AA018</v>
      </c>
      <c r="H202" s="1404" t="str">
        <v>00035</v>
      </c>
      <c r="I202" t="s">
        <v>4652</v>
      </c>
      <c r="J202" t="s">
        <v>4288</v>
      </c>
      <c r="K202" t="s">
        <v>4427</v>
      </c>
      <c r="L202" t="s">
        <v>4428</v>
      </c>
      <c r="M202" t="s">
        <v>4429</v>
      </c>
      <c r="N202" t="s">
        <v>4430</v>
      </c>
      <c r="O202" t="s">
        <v>4622</v>
      </c>
      <c r="P202" t="s">
        <v>4623</v>
      </c>
      <c r="Q202" t="s">
        <v>4463</v>
      </c>
      <c r="R202" t="s">
        <v>4464</v>
      </c>
      <c r="S202" t="s">
        <v>2965</v>
      </c>
      <c r="T202">
        <v>0</v>
      </c>
      <c r="U202" t="s">
        <v>2965</v>
      </c>
      <c r="V202">
        <v>0</v>
      </c>
      <c r="W202" t="s">
        <v>2965</v>
      </c>
      <c r="X202">
        <v>0</v>
      </c>
      <c r="Y202" t="s">
        <v>2965</v>
      </c>
      <c r="Z202">
        <v>0</v>
      </c>
      <c r="AA202" t="s">
        <v>4311</v>
      </c>
      <c r="AB202" t="s">
        <v>4435</v>
      </c>
      <c r="AC202" t="s">
        <v>2965</v>
      </c>
      <c r="AD202">
        <v>0</v>
      </c>
      <c r="AE202" t="s">
        <v>4535</v>
      </c>
      <c r="AF202" t="s">
        <v>4536</v>
      </c>
      <c r="AG202">
        <v>0</v>
      </c>
      <c r="AH202" t="s">
        <v>4438</v>
      </c>
      <c r="AI202" t="s">
        <v>4439</v>
      </c>
      <c r="AJ202">
        <v>0</v>
      </c>
      <c r="AK202">
        <v>0</v>
      </c>
      <c r="AL202">
        <v>0</v>
      </c>
      <c r="AM202">
        <v>0</v>
      </c>
      <c r="AN202">
        <v>0</v>
      </c>
      <c r="AO202" t="s">
        <v>2965</v>
      </c>
      <c r="AP202" t="s">
        <v>3423</v>
      </c>
      <c r="AQ202" t="s">
        <v>3423</v>
      </c>
      <c r="AR202" t="s">
        <v>4624</v>
      </c>
      <c r="AS202" t="s">
        <v>4652</v>
      </c>
    </row>
    <row r="203" spans="1:45" ht="17.25" customHeight="1">
      <c r="E203" s="1403" t="str">
        <f t="shared" si="6"/>
        <v>A02AA018 Pile Work Piling Work Pretensioned High-strength Concrete Pile (Type-A)</v>
      </c>
      <c r="F203" s="1403" t="str">
        <f t="shared" si="7"/>
        <v>A02AA018-00036 Pile Work Piling Work Pretensioned High-strength Concrete Pile (Type-A) Augering with Casing     Including Pile Connection and Joint Welding Work  800 ≤ DIA &lt;900</v>
      </c>
      <c r="G203" s="1404" t="str" cm="1">
        <f t="array" ref="G203:H203">_xlfn.TEXTSPLIT(I203,"-")</f>
        <v>A02AA018</v>
      </c>
      <c r="H203" s="1404" t="str">
        <v>00036</v>
      </c>
      <c r="I203" t="s">
        <v>4653</v>
      </c>
      <c r="J203" t="s">
        <v>4288</v>
      </c>
      <c r="K203" t="s">
        <v>4427</v>
      </c>
      <c r="L203" t="s">
        <v>4428</v>
      </c>
      <c r="M203" t="s">
        <v>4429</v>
      </c>
      <c r="N203" t="s">
        <v>4430</v>
      </c>
      <c r="O203" t="s">
        <v>4622</v>
      </c>
      <c r="P203" t="s">
        <v>4623</v>
      </c>
      <c r="Q203" t="s">
        <v>4463</v>
      </c>
      <c r="R203" t="s">
        <v>4464</v>
      </c>
      <c r="S203" t="s">
        <v>2965</v>
      </c>
      <c r="T203">
        <v>0</v>
      </c>
      <c r="U203" t="s">
        <v>2965</v>
      </c>
      <c r="V203">
        <v>0</v>
      </c>
      <c r="W203" t="s">
        <v>2965</v>
      </c>
      <c r="X203">
        <v>0</v>
      </c>
      <c r="Y203" t="s">
        <v>2965</v>
      </c>
      <c r="Z203">
        <v>0</v>
      </c>
      <c r="AA203" t="s">
        <v>4311</v>
      </c>
      <c r="AB203" t="s">
        <v>4435</v>
      </c>
      <c r="AC203" t="s">
        <v>2965</v>
      </c>
      <c r="AD203">
        <v>0</v>
      </c>
      <c r="AE203" t="s">
        <v>4538</v>
      </c>
      <c r="AF203" t="s">
        <v>4539</v>
      </c>
      <c r="AG203">
        <v>0</v>
      </c>
      <c r="AH203" t="s">
        <v>4438</v>
      </c>
      <c r="AI203" t="s">
        <v>4439</v>
      </c>
      <c r="AJ203">
        <v>0</v>
      </c>
      <c r="AK203">
        <v>0</v>
      </c>
      <c r="AL203">
        <v>0</v>
      </c>
      <c r="AM203">
        <v>0</v>
      </c>
      <c r="AN203">
        <v>0</v>
      </c>
      <c r="AO203" t="s">
        <v>2965</v>
      </c>
      <c r="AP203" t="s">
        <v>3423</v>
      </c>
      <c r="AQ203" t="s">
        <v>3423</v>
      </c>
      <c r="AR203" t="s">
        <v>4624</v>
      </c>
      <c r="AS203" t="s">
        <v>4653</v>
      </c>
    </row>
    <row r="204" spans="1:45" ht="17.25" customHeight="1">
      <c r="E204" s="1403" t="str">
        <f t="shared" si="6"/>
        <v>A02AA018 Pile Work Piling Work Pretensioned High-strength Concrete Pile (Type-A)</v>
      </c>
      <c r="F204" s="1403" t="str">
        <f t="shared" si="7"/>
        <v>A02AA018-00037 Pile Work Piling Work Pretensioned High-strength Concrete Pile (Type-A) Augering with Casing     Including Pile Connection and Joint Welding Work  900 ≤ DIA &lt;1000</v>
      </c>
      <c r="G204" s="1404" t="str" cm="1">
        <f t="array" ref="G204:H204">_xlfn.TEXTSPLIT(I204,"-")</f>
        <v>A02AA018</v>
      </c>
      <c r="H204" s="1404" t="str">
        <v>00037</v>
      </c>
      <c r="I204" t="s">
        <v>4654</v>
      </c>
      <c r="J204" t="s">
        <v>4288</v>
      </c>
      <c r="K204" t="s">
        <v>4427</v>
      </c>
      <c r="L204" t="s">
        <v>4428</v>
      </c>
      <c r="M204" t="s">
        <v>4429</v>
      </c>
      <c r="N204" t="s">
        <v>4430</v>
      </c>
      <c r="O204" t="s">
        <v>4622</v>
      </c>
      <c r="P204" t="s">
        <v>4623</v>
      </c>
      <c r="Q204" t="s">
        <v>4463</v>
      </c>
      <c r="R204" t="s">
        <v>4464</v>
      </c>
      <c r="S204" t="s">
        <v>2965</v>
      </c>
      <c r="T204">
        <v>0</v>
      </c>
      <c r="U204" t="s">
        <v>2965</v>
      </c>
      <c r="V204">
        <v>0</v>
      </c>
      <c r="W204" t="s">
        <v>2965</v>
      </c>
      <c r="X204">
        <v>0</v>
      </c>
      <c r="Y204" t="s">
        <v>2965</v>
      </c>
      <c r="Z204">
        <v>0</v>
      </c>
      <c r="AA204" t="s">
        <v>4311</v>
      </c>
      <c r="AB204" t="s">
        <v>4435</v>
      </c>
      <c r="AC204" t="s">
        <v>2965</v>
      </c>
      <c r="AD204">
        <v>0</v>
      </c>
      <c r="AE204" t="s">
        <v>4541</v>
      </c>
      <c r="AF204" t="s">
        <v>4542</v>
      </c>
      <c r="AG204">
        <v>0</v>
      </c>
      <c r="AH204" t="s">
        <v>4438</v>
      </c>
      <c r="AI204" t="s">
        <v>4439</v>
      </c>
      <c r="AJ204">
        <v>0</v>
      </c>
      <c r="AK204">
        <v>0</v>
      </c>
      <c r="AL204">
        <v>0</v>
      </c>
      <c r="AM204">
        <v>0</v>
      </c>
      <c r="AN204">
        <v>0</v>
      </c>
      <c r="AO204" t="s">
        <v>2965</v>
      </c>
      <c r="AP204" t="s">
        <v>3423</v>
      </c>
      <c r="AQ204" t="s">
        <v>3423</v>
      </c>
      <c r="AR204" t="s">
        <v>4624</v>
      </c>
      <c r="AS204" t="s">
        <v>4654</v>
      </c>
    </row>
    <row r="205" spans="1:45" ht="17.25" customHeight="1">
      <c r="E205" s="1403" t="str">
        <f t="shared" si="6"/>
        <v>A02AA018 Pile Work Piling Work Pretensioned High-strength Concrete Pile (Type-A)</v>
      </c>
      <c r="F205" s="1403" t="str">
        <f t="shared" si="7"/>
        <v>A02AA018-00038 Pile Work Piling Work Pretensioned High-strength Concrete Pile (Type-A) Augering with Casing     Including Pile Connection and Joint Welding Work  1000 ≤ DIA &lt;1200</v>
      </c>
      <c r="G205" s="1404" t="str" cm="1">
        <f t="array" ref="G205:H205">_xlfn.TEXTSPLIT(I205,"-")</f>
        <v>A02AA018</v>
      </c>
      <c r="H205" s="1404" t="str">
        <v>00038</v>
      </c>
      <c r="I205" t="s">
        <v>4655</v>
      </c>
      <c r="J205" t="s">
        <v>4288</v>
      </c>
      <c r="K205" t="s">
        <v>4427</v>
      </c>
      <c r="L205" t="s">
        <v>4428</v>
      </c>
      <c r="M205" t="s">
        <v>4429</v>
      </c>
      <c r="N205" t="s">
        <v>4430</v>
      </c>
      <c r="O205" t="s">
        <v>4622</v>
      </c>
      <c r="P205" t="s">
        <v>4623</v>
      </c>
      <c r="Q205" t="s">
        <v>4463</v>
      </c>
      <c r="R205" t="s">
        <v>4464</v>
      </c>
      <c r="S205" t="s">
        <v>2965</v>
      </c>
      <c r="T205">
        <v>0</v>
      </c>
      <c r="U205" t="s">
        <v>2965</v>
      </c>
      <c r="V205">
        <v>0</v>
      </c>
      <c r="W205" t="s">
        <v>2965</v>
      </c>
      <c r="X205">
        <v>0</v>
      </c>
      <c r="Y205" t="s">
        <v>2965</v>
      </c>
      <c r="Z205">
        <v>0</v>
      </c>
      <c r="AA205" t="s">
        <v>4311</v>
      </c>
      <c r="AB205" t="s">
        <v>4435</v>
      </c>
      <c r="AC205" t="s">
        <v>2965</v>
      </c>
      <c r="AD205">
        <v>0</v>
      </c>
      <c r="AE205" t="s">
        <v>4544</v>
      </c>
      <c r="AF205" t="s">
        <v>4545</v>
      </c>
      <c r="AG205">
        <v>0</v>
      </c>
      <c r="AH205" t="s">
        <v>4438</v>
      </c>
      <c r="AI205" t="s">
        <v>4439</v>
      </c>
      <c r="AJ205">
        <v>0</v>
      </c>
      <c r="AK205">
        <v>0</v>
      </c>
      <c r="AL205">
        <v>0</v>
      </c>
      <c r="AM205">
        <v>0</v>
      </c>
      <c r="AN205">
        <v>0</v>
      </c>
      <c r="AO205" t="s">
        <v>2965</v>
      </c>
      <c r="AP205" t="s">
        <v>3423</v>
      </c>
      <c r="AQ205" t="s">
        <v>3423</v>
      </c>
      <c r="AR205" t="s">
        <v>4624</v>
      </c>
      <c r="AS205" t="s">
        <v>4655</v>
      </c>
    </row>
    <row r="206" spans="1:45" ht="17.25" customHeight="1">
      <c r="E206" s="1403" t="str">
        <f t="shared" si="6"/>
        <v>A02AA018 Pile Work Piling Work Pretensioned High-strength Concrete Pile (Type-A)</v>
      </c>
      <c r="F206" s="1403" t="str">
        <f t="shared" si="7"/>
        <v>A02AA018-00039 Pile Work Piling Work Pretensioned High-strength Concrete Pile (Type-A) Percussion Rotary Drilling with Casing     Including Pile Connection and Joint Welding Work  DIA&lt;400</v>
      </c>
      <c r="G206" s="1404" t="str" cm="1">
        <f t="array" ref="G206:H206">_xlfn.TEXTSPLIT(I206,"-")</f>
        <v>A02AA018</v>
      </c>
      <c r="H206" s="1404" t="str">
        <v>00039</v>
      </c>
      <c r="I206" t="s">
        <v>4656</v>
      </c>
      <c r="J206" t="s">
        <v>4288</v>
      </c>
      <c r="K206" t="s">
        <v>4427</v>
      </c>
      <c r="L206" t="s">
        <v>4428</v>
      </c>
      <c r="M206" t="s">
        <v>4429</v>
      </c>
      <c r="N206" t="s">
        <v>4430</v>
      </c>
      <c r="O206" t="s">
        <v>4622</v>
      </c>
      <c r="P206" t="s">
        <v>4623</v>
      </c>
      <c r="Q206" t="s">
        <v>4469</v>
      </c>
      <c r="R206" t="s">
        <v>4470</v>
      </c>
      <c r="S206" t="s">
        <v>2965</v>
      </c>
      <c r="T206">
        <v>0</v>
      </c>
      <c r="U206" t="s">
        <v>2965</v>
      </c>
      <c r="V206">
        <v>0</v>
      </c>
      <c r="W206" t="s">
        <v>2965</v>
      </c>
      <c r="X206">
        <v>0</v>
      </c>
      <c r="Y206" t="s">
        <v>2965</v>
      </c>
      <c r="Z206">
        <v>0</v>
      </c>
      <c r="AA206" t="s">
        <v>4311</v>
      </c>
      <c r="AB206" t="s">
        <v>4435</v>
      </c>
      <c r="AC206" t="s">
        <v>2965</v>
      </c>
      <c r="AD206">
        <v>0</v>
      </c>
      <c r="AE206" t="s">
        <v>4522</v>
      </c>
      <c r="AF206" t="s">
        <v>4523</v>
      </c>
      <c r="AG206">
        <v>0</v>
      </c>
      <c r="AH206" t="s">
        <v>4438</v>
      </c>
      <c r="AI206" t="s">
        <v>4439</v>
      </c>
      <c r="AJ206">
        <v>0</v>
      </c>
      <c r="AK206">
        <v>0</v>
      </c>
      <c r="AL206">
        <v>0</v>
      </c>
      <c r="AM206">
        <v>0</v>
      </c>
      <c r="AN206">
        <v>0</v>
      </c>
      <c r="AO206" t="s">
        <v>2965</v>
      </c>
      <c r="AP206" t="s">
        <v>3423</v>
      </c>
      <c r="AQ206" t="s">
        <v>3423</v>
      </c>
      <c r="AR206" t="s">
        <v>4624</v>
      </c>
      <c r="AS206" t="s">
        <v>4656</v>
      </c>
    </row>
    <row r="207" spans="1:45" ht="17.25" customHeight="1">
      <c r="E207" s="1403" t="str">
        <f t="shared" si="6"/>
        <v>A02AA018 Pile Work Piling Work Pretensioned High-strength Concrete Pile (Type-A)</v>
      </c>
      <c r="F207" s="1403" t="str">
        <f t="shared" si="7"/>
        <v>A02AA018-00040 Pile Work Piling Work Pretensioned High-strength Concrete Pile (Type-A) Percussion Rotary Drilling with Casing     Including Pile Connection and Joint Welding Work  400 ≤ DIA &lt;500</v>
      </c>
      <c r="G207" s="1404" t="str" cm="1">
        <f t="array" ref="G207:H207">_xlfn.TEXTSPLIT(I207,"-")</f>
        <v>A02AA018</v>
      </c>
      <c r="H207" s="1404" t="str">
        <v>00040</v>
      </c>
      <c r="I207" t="s">
        <v>4657</v>
      </c>
      <c r="J207" t="s">
        <v>4288</v>
      </c>
      <c r="K207" t="s">
        <v>4427</v>
      </c>
      <c r="L207" t="s">
        <v>4428</v>
      </c>
      <c r="M207" t="s">
        <v>4429</v>
      </c>
      <c r="N207" t="s">
        <v>4430</v>
      </c>
      <c r="O207" t="s">
        <v>4622</v>
      </c>
      <c r="P207" t="s">
        <v>4623</v>
      </c>
      <c r="Q207" t="s">
        <v>4469</v>
      </c>
      <c r="R207" t="s">
        <v>4470</v>
      </c>
      <c r="S207" t="s">
        <v>2965</v>
      </c>
      <c r="T207">
        <v>0</v>
      </c>
      <c r="U207" t="s">
        <v>2965</v>
      </c>
      <c r="V207">
        <v>0</v>
      </c>
      <c r="W207" t="s">
        <v>2965</v>
      </c>
      <c r="X207">
        <v>0</v>
      </c>
      <c r="Y207" t="s">
        <v>2965</v>
      </c>
      <c r="Z207">
        <v>0</v>
      </c>
      <c r="AA207" t="s">
        <v>4311</v>
      </c>
      <c r="AB207" t="s">
        <v>4435</v>
      </c>
      <c r="AC207" t="s">
        <v>2965</v>
      </c>
      <c r="AD207">
        <v>0</v>
      </c>
      <c r="AE207" t="s">
        <v>4526</v>
      </c>
      <c r="AF207" t="s">
        <v>4527</v>
      </c>
      <c r="AG207">
        <v>0</v>
      </c>
      <c r="AH207" t="s">
        <v>4438</v>
      </c>
      <c r="AI207" t="s">
        <v>4439</v>
      </c>
      <c r="AJ207">
        <v>0</v>
      </c>
      <c r="AK207">
        <v>0</v>
      </c>
      <c r="AL207">
        <v>0</v>
      </c>
      <c r="AM207">
        <v>0</v>
      </c>
      <c r="AN207">
        <v>0</v>
      </c>
      <c r="AO207" t="s">
        <v>2965</v>
      </c>
      <c r="AP207" t="s">
        <v>3423</v>
      </c>
      <c r="AQ207" t="s">
        <v>3423</v>
      </c>
      <c r="AR207" t="s">
        <v>4624</v>
      </c>
      <c r="AS207" t="s">
        <v>4657</v>
      </c>
    </row>
    <row r="208" spans="1:45" ht="17.25" customHeight="1">
      <c r="E208" s="1403" t="str">
        <f t="shared" si="6"/>
        <v>A02AA018 Pile Work Piling Work Pretensioned High-strength Concrete Pile (Type-A)</v>
      </c>
      <c r="F208" s="1403" t="str">
        <f t="shared" si="7"/>
        <v>A02AA018-00041 Pile Work Piling Work Pretensioned High-strength Concrete Pile (Type-A) Percussion Rotary Drilling with Casing     Including Pile Connection and Joint Welding Work  500 ≤ DIA &lt;600</v>
      </c>
      <c r="G208" s="1404" t="str" cm="1">
        <f t="array" ref="G208:H208">_xlfn.TEXTSPLIT(I208,"-")</f>
        <v>A02AA018</v>
      </c>
      <c r="H208" s="1404" t="str">
        <v>00041</v>
      </c>
      <c r="I208" t="s">
        <v>4658</v>
      </c>
      <c r="J208" t="s">
        <v>4288</v>
      </c>
      <c r="K208" t="s">
        <v>4427</v>
      </c>
      <c r="L208" t="s">
        <v>4428</v>
      </c>
      <c r="M208" t="s">
        <v>4429</v>
      </c>
      <c r="N208" t="s">
        <v>4430</v>
      </c>
      <c r="O208" t="s">
        <v>4622</v>
      </c>
      <c r="P208" t="s">
        <v>4623</v>
      </c>
      <c r="Q208" t="s">
        <v>4469</v>
      </c>
      <c r="R208" t="s">
        <v>4470</v>
      </c>
      <c r="S208" t="s">
        <v>2965</v>
      </c>
      <c r="T208">
        <v>0</v>
      </c>
      <c r="U208" t="s">
        <v>2965</v>
      </c>
      <c r="V208">
        <v>0</v>
      </c>
      <c r="W208" t="s">
        <v>2965</v>
      </c>
      <c r="X208">
        <v>0</v>
      </c>
      <c r="Y208" t="s">
        <v>2965</v>
      </c>
      <c r="Z208">
        <v>0</v>
      </c>
      <c r="AA208" t="s">
        <v>4311</v>
      </c>
      <c r="AB208" t="s">
        <v>4435</v>
      </c>
      <c r="AC208" t="s">
        <v>2965</v>
      </c>
      <c r="AD208">
        <v>0</v>
      </c>
      <c r="AE208" t="s">
        <v>4529</v>
      </c>
      <c r="AF208" t="s">
        <v>4530</v>
      </c>
      <c r="AG208">
        <v>0</v>
      </c>
      <c r="AH208" t="s">
        <v>4438</v>
      </c>
      <c r="AI208" t="s">
        <v>4439</v>
      </c>
      <c r="AJ208">
        <v>0</v>
      </c>
      <c r="AK208">
        <v>0</v>
      </c>
      <c r="AL208">
        <v>0</v>
      </c>
      <c r="AM208">
        <v>0</v>
      </c>
      <c r="AN208">
        <v>0</v>
      </c>
      <c r="AO208" t="s">
        <v>2965</v>
      </c>
      <c r="AP208" t="s">
        <v>3423</v>
      </c>
      <c r="AQ208" t="s">
        <v>3423</v>
      </c>
      <c r="AR208" t="s">
        <v>4624</v>
      </c>
      <c r="AS208" t="s">
        <v>4658</v>
      </c>
    </row>
    <row r="209" spans="5:45" ht="17.25" customHeight="1">
      <c r="E209" s="1403" t="str">
        <f t="shared" si="6"/>
        <v>A02AA018 Pile Work Piling Work Pretensioned High-strength Concrete Pile (Type-A)</v>
      </c>
      <c r="F209" s="1403" t="str">
        <f t="shared" si="7"/>
        <v>A02AA018-00042 Pile Work Piling Work Pretensioned High-strength Concrete Pile (Type-A) Percussion Rotary Drilling with Casing     Including Pile Connection and Joint Welding Work  600 ≤ DIA &lt;700</v>
      </c>
      <c r="G209" s="1404" t="str" cm="1">
        <f t="array" ref="G209:H209">_xlfn.TEXTSPLIT(I209,"-")</f>
        <v>A02AA018</v>
      </c>
      <c r="H209" s="1404" t="str">
        <v>00042</v>
      </c>
      <c r="I209" t="s">
        <v>4659</v>
      </c>
      <c r="J209" t="s">
        <v>4288</v>
      </c>
      <c r="K209" t="s">
        <v>4427</v>
      </c>
      <c r="L209" t="s">
        <v>4428</v>
      </c>
      <c r="M209" t="s">
        <v>4429</v>
      </c>
      <c r="N209" t="s">
        <v>4430</v>
      </c>
      <c r="O209" t="s">
        <v>4622</v>
      </c>
      <c r="P209" t="s">
        <v>4623</v>
      </c>
      <c r="Q209" t="s">
        <v>4469</v>
      </c>
      <c r="R209" t="s">
        <v>4470</v>
      </c>
      <c r="S209" t="s">
        <v>2965</v>
      </c>
      <c r="T209">
        <v>0</v>
      </c>
      <c r="U209" t="s">
        <v>2965</v>
      </c>
      <c r="V209">
        <v>0</v>
      </c>
      <c r="W209" t="s">
        <v>2965</v>
      </c>
      <c r="X209">
        <v>0</v>
      </c>
      <c r="Y209" t="s">
        <v>2965</v>
      </c>
      <c r="Z209">
        <v>0</v>
      </c>
      <c r="AA209" t="s">
        <v>4311</v>
      </c>
      <c r="AB209" t="s">
        <v>4435</v>
      </c>
      <c r="AC209" t="s">
        <v>2965</v>
      </c>
      <c r="AD209">
        <v>0</v>
      </c>
      <c r="AE209" t="s">
        <v>4532</v>
      </c>
      <c r="AF209" t="s">
        <v>4533</v>
      </c>
      <c r="AG209">
        <v>0</v>
      </c>
      <c r="AH209" t="s">
        <v>4438</v>
      </c>
      <c r="AI209" t="s">
        <v>4439</v>
      </c>
      <c r="AJ209">
        <v>0</v>
      </c>
      <c r="AK209">
        <v>0</v>
      </c>
      <c r="AL209">
        <v>0</v>
      </c>
      <c r="AM209">
        <v>0</v>
      </c>
      <c r="AN209">
        <v>0</v>
      </c>
      <c r="AO209" t="s">
        <v>2965</v>
      </c>
      <c r="AP209" t="s">
        <v>3423</v>
      </c>
      <c r="AQ209" t="s">
        <v>3423</v>
      </c>
      <c r="AR209" t="s">
        <v>4624</v>
      </c>
      <c r="AS209" t="s">
        <v>4659</v>
      </c>
    </row>
    <row r="210" spans="5:45" ht="17.25" customHeight="1">
      <c r="E210" s="1403" t="str">
        <f t="shared" si="6"/>
        <v>A02AA018 Pile Work Piling Work Pretensioned High-strength Concrete Pile (Type-A)</v>
      </c>
      <c r="F210" s="1403" t="str">
        <f t="shared" si="7"/>
        <v>A02AA018-00043 Pile Work Piling Work Pretensioned High-strength Concrete Pile (Type-A) Percussion Rotary Drilling with Casing     Including Pile Connection and Joint Welding Work  700 ≤ DIA &lt;800</v>
      </c>
      <c r="G210" s="1404" t="str" cm="1">
        <f t="array" ref="G210:H210">_xlfn.TEXTSPLIT(I210,"-")</f>
        <v>A02AA018</v>
      </c>
      <c r="H210" s="1404" t="str">
        <v>00043</v>
      </c>
      <c r="I210" t="s">
        <v>4660</v>
      </c>
      <c r="J210" t="s">
        <v>4288</v>
      </c>
      <c r="K210" t="s">
        <v>4427</v>
      </c>
      <c r="L210" t="s">
        <v>4428</v>
      </c>
      <c r="M210" t="s">
        <v>4429</v>
      </c>
      <c r="N210" t="s">
        <v>4430</v>
      </c>
      <c r="O210" t="s">
        <v>4622</v>
      </c>
      <c r="P210" t="s">
        <v>4623</v>
      </c>
      <c r="Q210" t="s">
        <v>4469</v>
      </c>
      <c r="R210" t="s">
        <v>4470</v>
      </c>
      <c r="S210" t="s">
        <v>2965</v>
      </c>
      <c r="T210">
        <v>0</v>
      </c>
      <c r="U210" t="s">
        <v>2965</v>
      </c>
      <c r="V210">
        <v>0</v>
      </c>
      <c r="W210" t="s">
        <v>2965</v>
      </c>
      <c r="X210">
        <v>0</v>
      </c>
      <c r="Y210" t="s">
        <v>2965</v>
      </c>
      <c r="Z210">
        <v>0</v>
      </c>
      <c r="AA210" t="s">
        <v>4311</v>
      </c>
      <c r="AB210" t="s">
        <v>4435</v>
      </c>
      <c r="AC210" t="s">
        <v>2965</v>
      </c>
      <c r="AD210">
        <v>0</v>
      </c>
      <c r="AE210" t="s">
        <v>4535</v>
      </c>
      <c r="AF210" t="s">
        <v>4536</v>
      </c>
      <c r="AG210">
        <v>0</v>
      </c>
      <c r="AH210" t="s">
        <v>4438</v>
      </c>
      <c r="AI210" t="s">
        <v>4439</v>
      </c>
      <c r="AJ210">
        <v>0</v>
      </c>
      <c r="AK210">
        <v>0</v>
      </c>
      <c r="AL210">
        <v>0</v>
      </c>
      <c r="AM210">
        <v>0</v>
      </c>
      <c r="AN210">
        <v>0</v>
      </c>
      <c r="AO210" t="s">
        <v>2965</v>
      </c>
      <c r="AP210" t="s">
        <v>3423</v>
      </c>
      <c r="AQ210" t="s">
        <v>3423</v>
      </c>
      <c r="AR210" t="s">
        <v>4624</v>
      </c>
      <c r="AS210" t="s">
        <v>4660</v>
      </c>
    </row>
    <row r="211" spans="5:45" ht="17.25" customHeight="1">
      <c r="E211" s="1403" t="str">
        <f t="shared" si="6"/>
        <v>A02AA018 Pile Work Piling Work Pretensioned High-strength Concrete Pile (Type-A)</v>
      </c>
      <c r="F211" s="1403" t="str">
        <f t="shared" si="7"/>
        <v>A02AA018-00044 Pile Work Piling Work Pretensioned High-strength Concrete Pile (Type-A) Percussion Rotary Drilling with Casing     Including Pile Connection and Joint Welding Work  800 ≤ DIA &lt;900</v>
      </c>
      <c r="G211" s="1404" t="str" cm="1">
        <f t="array" ref="G211:H211">_xlfn.TEXTSPLIT(I211,"-")</f>
        <v>A02AA018</v>
      </c>
      <c r="H211" s="1404" t="str">
        <v>00044</v>
      </c>
      <c r="I211" t="s">
        <v>4661</v>
      </c>
      <c r="J211" t="s">
        <v>4288</v>
      </c>
      <c r="K211" t="s">
        <v>4427</v>
      </c>
      <c r="L211" t="s">
        <v>4428</v>
      </c>
      <c r="M211" t="s">
        <v>4429</v>
      </c>
      <c r="N211" t="s">
        <v>4430</v>
      </c>
      <c r="O211" t="s">
        <v>4622</v>
      </c>
      <c r="P211" t="s">
        <v>4623</v>
      </c>
      <c r="Q211" t="s">
        <v>4469</v>
      </c>
      <c r="R211" t="s">
        <v>4470</v>
      </c>
      <c r="S211" t="s">
        <v>2965</v>
      </c>
      <c r="T211">
        <v>0</v>
      </c>
      <c r="U211" t="s">
        <v>2965</v>
      </c>
      <c r="V211">
        <v>0</v>
      </c>
      <c r="W211" t="s">
        <v>2965</v>
      </c>
      <c r="X211">
        <v>0</v>
      </c>
      <c r="Y211" t="s">
        <v>2965</v>
      </c>
      <c r="Z211">
        <v>0</v>
      </c>
      <c r="AA211" t="s">
        <v>4311</v>
      </c>
      <c r="AB211" t="s">
        <v>4435</v>
      </c>
      <c r="AC211" t="s">
        <v>2965</v>
      </c>
      <c r="AD211">
        <v>0</v>
      </c>
      <c r="AE211" t="s">
        <v>4538</v>
      </c>
      <c r="AF211" t="s">
        <v>4539</v>
      </c>
      <c r="AG211">
        <v>0</v>
      </c>
      <c r="AH211" t="s">
        <v>4438</v>
      </c>
      <c r="AI211" t="s">
        <v>4439</v>
      </c>
      <c r="AJ211">
        <v>0</v>
      </c>
      <c r="AK211">
        <v>0</v>
      </c>
      <c r="AL211">
        <v>0</v>
      </c>
      <c r="AM211">
        <v>0</v>
      </c>
      <c r="AN211">
        <v>0</v>
      </c>
      <c r="AO211" t="s">
        <v>2965</v>
      </c>
      <c r="AP211" t="s">
        <v>3423</v>
      </c>
      <c r="AQ211" t="s">
        <v>3423</v>
      </c>
      <c r="AR211" t="s">
        <v>4624</v>
      </c>
      <c r="AS211" t="s">
        <v>4661</v>
      </c>
    </row>
    <row r="212" spans="5:45" ht="17.25" customHeight="1">
      <c r="E212" s="1403" t="str">
        <f t="shared" si="6"/>
        <v>A02AA018 Pile Work Piling Work Pretensioned High-strength Concrete Pile (Type-A)</v>
      </c>
      <c r="F212" s="1403" t="str">
        <f t="shared" si="7"/>
        <v>A02AA018-00045 Pile Work Piling Work Pretensioned High-strength Concrete Pile (Type-A) Percussion Rotary Drilling with Casing     Including Pile Connection and Joint Welding Work  900 ≤ DIA &lt;1000</v>
      </c>
      <c r="G212" s="1404" t="str" cm="1">
        <f t="array" ref="G212:H212">_xlfn.TEXTSPLIT(I212,"-")</f>
        <v>A02AA018</v>
      </c>
      <c r="H212" s="1404" t="str">
        <v>00045</v>
      </c>
      <c r="I212" t="s">
        <v>4662</v>
      </c>
      <c r="J212" t="s">
        <v>4288</v>
      </c>
      <c r="K212" t="s">
        <v>4427</v>
      </c>
      <c r="L212" t="s">
        <v>4428</v>
      </c>
      <c r="M212" t="s">
        <v>4429</v>
      </c>
      <c r="N212" t="s">
        <v>4430</v>
      </c>
      <c r="O212" t="s">
        <v>4622</v>
      </c>
      <c r="P212" t="s">
        <v>4623</v>
      </c>
      <c r="Q212" t="s">
        <v>4469</v>
      </c>
      <c r="R212" t="s">
        <v>4470</v>
      </c>
      <c r="S212" t="s">
        <v>2965</v>
      </c>
      <c r="T212">
        <v>0</v>
      </c>
      <c r="U212" t="s">
        <v>2965</v>
      </c>
      <c r="V212">
        <v>0</v>
      </c>
      <c r="W212" t="s">
        <v>2965</v>
      </c>
      <c r="X212">
        <v>0</v>
      </c>
      <c r="Y212" t="s">
        <v>2965</v>
      </c>
      <c r="Z212">
        <v>0</v>
      </c>
      <c r="AA212" t="s">
        <v>4311</v>
      </c>
      <c r="AB212" t="s">
        <v>4435</v>
      </c>
      <c r="AC212" t="s">
        <v>2965</v>
      </c>
      <c r="AD212">
        <v>0</v>
      </c>
      <c r="AE212" t="s">
        <v>4541</v>
      </c>
      <c r="AF212" t="s">
        <v>4542</v>
      </c>
      <c r="AG212">
        <v>0</v>
      </c>
      <c r="AH212" t="s">
        <v>4438</v>
      </c>
      <c r="AI212" t="s">
        <v>4439</v>
      </c>
      <c r="AJ212">
        <v>0</v>
      </c>
      <c r="AK212">
        <v>0</v>
      </c>
      <c r="AL212">
        <v>0</v>
      </c>
      <c r="AM212">
        <v>0</v>
      </c>
      <c r="AN212">
        <v>0</v>
      </c>
      <c r="AO212" t="s">
        <v>2965</v>
      </c>
      <c r="AP212" t="s">
        <v>3423</v>
      </c>
      <c r="AQ212" t="s">
        <v>3423</v>
      </c>
      <c r="AR212" t="s">
        <v>4624</v>
      </c>
      <c r="AS212" t="s">
        <v>4662</v>
      </c>
    </row>
    <row r="213" spans="5:45" ht="17.25" customHeight="1">
      <c r="E213" s="1403" t="str">
        <f t="shared" si="6"/>
        <v>A02AA018 Pile Work Piling Work Pretensioned High-strength Concrete Pile (Type-A)</v>
      </c>
      <c r="F213" s="1403" t="str">
        <f t="shared" si="7"/>
        <v>A02AA018-00046 Pile Work Piling Work Pretensioned High-strength Concrete Pile (Type-A) Percussion Rotary Drilling with Casing     Including Pile Connection and Joint Welding Work  1000 ≤ DIA &lt;1200</v>
      </c>
      <c r="G213" s="1404" t="str" cm="1">
        <f t="array" ref="G213:H213">_xlfn.TEXTSPLIT(I213,"-")</f>
        <v>A02AA018</v>
      </c>
      <c r="H213" s="1404" t="str">
        <v>00046</v>
      </c>
      <c r="I213" t="s">
        <v>4663</v>
      </c>
      <c r="J213" t="s">
        <v>4288</v>
      </c>
      <c r="K213" t="s">
        <v>4427</v>
      </c>
      <c r="L213" t="s">
        <v>4428</v>
      </c>
      <c r="M213" t="s">
        <v>4429</v>
      </c>
      <c r="N213" t="s">
        <v>4430</v>
      </c>
      <c r="O213" t="s">
        <v>4622</v>
      </c>
      <c r="P213" t="s">
        <v>4623</v>
      </c>
      <c r="Q213" t="s">
        <v>4469</v>
      </c>
      <c r="R213" t="s">
        <v>4470</v>
      </c>
      <c r="S213" t="s">
        <v>2965</v>
      </c>
      <c r="T213">
        <v>0</v>
      </c>
      <c r="U213" t="s">
        <v>2965</v>
      </c>
      <c r="V213">
        <v>0</v>
      </c>
      <c r="W213" t="s">
        <v>2965</v>
      </c>
      <c r="X213">
        <v>0</v>
      </c>
      <c r="Y213" t="s">
        <v>2965</v>
      </c>
      <c r="Z213">
        <v>0</v>
      </c>
      <c r="AA213" t="s">
        <v>4311</v>
      </c>
      <c r="AB213" t="s">
        <v>4435</v>
      </c>
      <c r="AC213" t="s">
        <v>2965</v>
      </c>
      <c r="AD213">
        <v>0</v>
      </c>
      <c r="AE213" t="s">
        <v>4544</v>
      </c>
      <c r="AF213" t="s">
        <v>4545</v>
      </c>
      <c r="AG213">
        <v>0</v>
      </c>
      <c r="AH213" t="s">
        <v>4438</v>
      </c>
      <c r="AI213" t="s">
        <v>4439</v>
      </c>
      <c r="AJ213">
        <v>0</v>
      </c>
      <c r="AK213">
        <v>0</v>
      </c>
      <c r="AL213">
        <v>0</v>
      </c>
      <c r="AM213">
        <v>0</v>
      </c>
      <c r="AN213">
        <v>0</v>
      </c>
      <c r="AO213" t="s">
        <v>2965</v>
      </c>
      <c r="AP213" t="s">
        <v>3423</v>
      </c>
      <c r="AQ213" t="s">
        <v>3423</v>
      </c>
      <c r="AR213" t="s">
        <v>4624</v>
      </c>
      <c r="AS213" t="s">
        <v>4663</v>
      </c>
    </row>
    <row r="214" spans="5:45" ht="17.25" customHeight="1">
      <c r="E214" s="1403" t="str">
        <f t="shared" si="6"/>
        <v>A02AA019 Pile Work Piling Work Pretensioned High-strength Concrete Pile (Type-B)</v>
      </c>
      <c r="F214" s="1403" t="str">
        <f t="shared" si="7"/>
        <v>A02AA019-00007 Pile Work Piling Work Pretensioned High-strength Concrete Pile (Type-B) Direct Driving     Including Pile Connection and Joint Welding Work  DIA&lt;400</v>
      </c>
      <c r="G214" s="1404" t="str" cm="1">
        <f t="array" ref="G214:H214">_xlfn.TEXTSPLIT(I214,"-")</f>
        <v>A02AA019</v>
      </c>
      <c r="H214" s="1404" t="str">
        <v>00007</v>
      </c>
      <c r="I214" t="s">
        <v>4664</v>
      </c>
      <c r="J214" t="s">
        <v>4288</v>
      </c>
      <c r="K214" t="s">
        <v>4427</v>
      </c>
      <c r="L214" t="s">
        <v>4428</v>
      </c>
      <c r="M214" t="s">
        <v>4429</v>
      </c>
      <c r="N214" t="s">
        <v>4430</v>
      </c>
      <c r="O214" t="s">
        <v>4665</v>
      </c>
      <c r="P214" t="s">
        <v>4666</v>
      </c>
      <c r="Q214" t="s">
        <v>4433</v>
      </c>
      <c r="R214" t="s">
        <v>4434</v>
      </c>
      <c r="S214" t="s">
        <v>2965</v>
      </c>
      <c r="T214">
        <v>0</v>
      </c>
      <c r="U214" t="s">
        <v>2965</v>
      </c>
      <c r="V214">
        <v>0</v>
      </c>
      <c r="W214" t="s">
        <v>2965</v>
      </c>
      <c r="X214">
        <v>0</v>
      </c>
      <c r="Y214" t="s">
        <v>2965</v>
      </c>
      <c r="Z214">
        <v>0</v>
      </c>
      <c r="AA214" t="s">
        <v>4311</v>
      </c>
      <c r="AB214" t="s">
        <v>4435</v>
      </c>
      <c r="AC214" t="s">
        <v>2965</v>
      </c>
      <c r="AD214">
        <v>0</v>
      </c>
      <c r="AE214" t="s">
        <v>4522</v>
      </c>
      <c r="AF214" t="s">
        <v>4523</v>
      </c>
      <c r="AG214">
        <v>0</v>
      </c>
      <c r="AH214" t="s">
        <v>4438</v>
      </c>
      <c r="AI214" t="s">
        <v>4439</v>
      </c>
      <c r="AJ214">
        <v>0</v>
      </c>
      <c r="AK214">
        <v>0</v>
      </c>
      <c r="AL214">
        <v>0</v>
      </c>
      <c r="AM214">
        <v>0</v>
      </c>
      <c r="AN214">
        <v>0</v>
      </c>
      <c r="AO214" t="s">
        <v>2965</v>
      </c>
      <c r="AP214" t="s">
        <v>3423</v>
      </c>
      <c r="AQ214" t="s">
        <v>3423</v>
      </c>
      <c r="AR214" t="s">
        <v>4667</v>
      </c>
      <c r="AS214" t="s">
        <v>4664</v>
      </c>
    </row>
    <row r="215" spans="5:45" ht="17.25" customHeight="1">
      <c r="E215" s="1403" t="str">
        <f t="shared" si="6"/>
        <v>A02AA019 Pile Work Piling Work Pretensioned High-strength Concrete Pile (Type-B)</v>
      </c>
      <c r="F215" s="1403" t="str">
        <f t="shared" si="7"/>
        <v>A02AA019-00008 Pile Work Piling Work Pretensioned High-strength Concrete Pile (Type-B) Direct Driving     Including Pile Connection and Joint Welding Work  400 ≤ DIA &lt;500</v>
      </c>
      <c r="G215" s="1404" t="str" cm="1">
        <f t="array" ref="G215:H215">_xlfn.TEXTSPLIT(I215,"-")</f>
        <v>A02AA019</v>
      </c>
      <c r="H215" s="1404" t="str">
        <v>00008</v>
      </c>
      <c r="I215" t="s">
        <v>4668</v>
      </c>
      <c r="J215" t="s">
        <v>4288</v>
      </c>
      <c r="K215" t="s">
        <v>4427</v>
      </c>
      <c r="L215" t="s">
        <v>4428</v>
      </c>
      <c r="M215" t="s">
        <v>4429</v>
      </c>
      <c r="N215" t="s">
        <v>4430</v>
      </c>
      <c r="O215" t="s">
        <v>4665</v>
      </c>
      <c r="P215" t="s">
        <v>4666</v>
      </c>
      <c r="Q215" t="s">
        <v>4433</v>
      </c>
      <c r="R215" t="s">
        <v>4434</v>
      </c>
      <c r="S215" t="s">
        <v>2965</v>
      </c>
      <c r="T215">
        <v>0</v>
      </c>
      <c r="U215" t="s">
        <v>2965</v>
      </c>
      <c r="V215">
        <v>0</v>
      </c>
      <c r="W215" t="s">
        <v>2965</v>
      </c>
      <c r="X215">
        <v>0</v>
      </c>
      <c r="Y215" t="s">
        <v>2965</v>
      </c>
      <c r="Z215">
        <v>0</v>
      </c>
      <c r="AA215" t="s">
        <v>4311</v>
      </c>
      <c r="AB215" t="s">
        <v>4435</v>
      </c>
      <c r="AC215" t="s">
        <v>2965</v>
      </c>
      <c r="AD215">
        <v>0</v>
      </c>
      <c r="AE215" t="s">
        <v>4526</v>
      </c>
      <c r="AF215" t="s">
        <v>4527</v>
      </c>
      <c r="AG215">
        <v>0</v>
      </c>
      <c r="AH215" t="s">
        <v>4438</v>
      </c>
      <c r="AI215" t="s">
        <v>4439</v>
      </c>
      <c r="AJ215">
        <v>0</v>
      </c>
      <c r="AK215">
        <v>0</v>
      </c>
      <c r="AL215">
        <v>0</v>
      </c>
      <c r="AM215">
        <v>0</v>
      </c>
      <c r="AN215">
        <v>0</v>
      </c>
      <c r="AO215" t="s">
        <v>2965</v>
      </c>
      <c r="AP215" t="s">
        <v>3423</v>
      </c>
      <c r="AQ215" t="s">
        <v>3423</v>
      </c>
      <c r="AR215" t="s">
        <v>4667</v>
      </c>
      <c r="AS215" t="s">
        <v>4668</v>
      </c>
    </row>
    <row r="216" spans="5:45" ht="17.25" customHeight="1">
      <c r="E216" s="1403" t="str">
        <f t="shared" si="6"/>
        <v>A02AA019 Pile Work Piling Work Pretensioned High-strength Concrete Pile (Type-B)</v>
      </c>
      <c r="F216" s="1403" t="str">
        <f t="shared" si="7"/>
        <v>A02AA019-00009 Pile Work Piling Work Pretensioned High-strength Concrete Pile (Type-B) Direct Driving     Including Pile Connection and Joint Welding Work  500 ≤ DIA &lt;600</v>
      </c>
      <c r="G216" s="1404" t="str" cm="1">
        <f t="array" ref="G216:H216">_xlfn.TEXTSPLIT(I216,"-")</f>
        <v>A02AA019</v>
      </c>
      <c r="H216" s="1404" t="str">
        <v>00009</v>
      </c>
      <c r="I216" t="s">
        <v>4669</v>
      </c>
      <c r="J216" t="s">
        <v>4288</v>
      </c>
      <c r="K216" t="s">
        <v>4427</v>
      </c>
      <c r="L216" t="s">
        <v>4428</v>
      </c>
      <c r="M216" t="s">
        <v>4429</v>
      </c>
      <c r="N216" t="s">
        <v>4430</v>
      </c>
      <c r="O216" t="s">
        <v>4665</v>
      </c>
      <c r="P216" t="s">
        <v>4666</v>
      </c>
      <c r="Q216" t="s">
        <v>4433</v>
      </c>
      <c r="R216" t="s">
        <v>4434</v>
      </c>
      <c r="S216" t="s">
        <v>2965</v>
      </c>
      <c r="T216">
        <v>0</v>
      </c>
      <c r="U216" t="s">
        <v>2965</v>
      </c>
      <c r="V216">
        <v>0</v>
      </c>
      <c r="W216" t="s">
        <v>2965</v>
      </c>
      <c r="X216">
        <v>0</v>
      </c>
      <c r="Y216" t="s">
        <v>2965</v>
      </c>
      <c r="Z216">
        <v>0</v>
      </c>
      <c r="AA216" t="s">
        <v>4311</v>
      </c>
      <c r="AB216" t="s">
        <v>4435</v>
      </c>
      <c r="AC216" t="s">
        <v>2965</v>
      </c>
      <c r="AD216">
        <v>0</v>
      </c>
      <c r="AE216" t="s">
        <v>4529</v>
      </c>
      <c r="AF216" t="s">
        <v>4530</v>
      </c>
      <c r="AG216">
        <v>0</v>
      </c>
      <c r="AH216" t="s">
        <v>4438</v>
      </c>
      <c r="AI216" t="s">
        <v>4439</v>
      </c>
      <c r="AJ216">
        <v>0</v>
      </c>
      <c r="AK216">
        <v>0</v>
      </c>
      <c r="AL216">
        <v>0</v>
      </c>
      <c r="AM216">
        <v>0</v>
      </c>
      <c r="AN216">
        <v>0</v>
      </c>
      <c r="AO216" t="s">
        <v>2965</v>
      </c>
      <c r="AP216" t="s">
        <v>3423</v>
      </c>
      <c r="AQ216" t="s">
        <v>3423</v>
      </c>
      <c r="AR216" t="s">
        <v>4667</v>
      </c>
      <c r="AS216" t="s">
        <v>4669</v>
      </c>
    </row>
    <row r="217" spans="5:45" ht="17.25" customHeight="1">
      <c r="E217" s="1403" t="str">
        <f t="shared" si="6"/>
        <v>A02AA019 Pile Work Piling Work Pretensioned High-strength Concrete Pile (Type-B)</v>
      </c>
      <c r="F217" s="1403" t="str">
        <f t="shared" si="7"/>
        <v>A02AA019-00010 Pile Work Piling Work Pretensioned High-strength Concrete Pile (Type-B) Direct Driving     Including Pile Connection and Joint Welding Work  600 ≤ DIA &lt;700</v>
      </c>
      <c r="G217" s="1404" t="str" cm="1">
        <f t="array" ref="G217:H217">_xlfn.TEXTSPLIT(I217,"-")</f>
        <v>A02AA019</v>
      </c>
      <c r="H217" s="1404" t="str">
        <v>00010</v>
      </c>
      <c r="I217" t="s">
        <v>4670</v>
      </c>
      <c r="J217" t="s">
        <v>4288</v>
      </c>
      <c r="K217" t="s">
        <v>4427</v>
      </c>
      <c r="L217" t="s">
        <v>4428</v>
      </c>
      <c r="M217" t="s">
        <v>4429</v>
      </c>
      <c r="N217" t="s">
        <v>4430</v>
      </c>
      <c r="O217" t="s">
        <v>4665</v>
      </c>
      <c r="P217" t="s">
        <v>4666</v>
      </c>
      <c r="Q217" t="s">
        <v>4433</v>
      </c>
      <c r="R217" t="s">
        <v>4434</v>
      </c>
      <c r="S217" t="s">
        <v>2965</v>
      </c>
      <c r="T217">
        <v>0</v>
      </c>
      <c r="U217" t="s">
        <v>2965</v>
      </c>
      <c r="V217">
        <v>0</v>
      </c>
      <c r="W217" t="s">
        <v>2965</v>
      </c>
      <c r="X217">
        <v>0</v>
      </c>
      <c r="Y217" t="s">
        <v>2965</v>
      </c>
      <c r="Z217">
        <v>0</v>
      </c>
      <c r="AA217" t="s">
        <v>4311</v>
      </c>
      <c r="AB217" t="s">
        <v>4435</v>
      </c>
      <c r="AC217" t="s">
        <v>2965</v>
      </c>
      <c r="AD217">
        <v>0</v>
      </c>
      <c r="AE217" t="s">
        <v>4532</v>
      </c>
      <c r="AF217" t="s">
        <v>4533</v>
      </c>
      <c r="AG217">
        <v>0</v>
      </c>
      <c r="AH217" t="s">
        <v>4438</v>
      </c>
      <c r="AI217" t="s">
        <v>4439</v>
      </c>
      <c r="AJ217">
        <v>0</v>
      </c>
      <c r="AK217">
        <v>0</v>
      </c>
      <c r="AL217">
        <v>0</v>
      </c>
      <c r="AM217">
        <v>0</v>
      </c>
      <c r="AN217">
        <v>0</v>
      </c>
      <c r="AO217" t="s">
        <v>2965</v>
      </c>
      <c r="AP217" t="s">
        <v>3423</v>
      </c>
      <c r="AQ217" t="s">
        <v>3423</v>
      </c>
      <c r="AR217" t="s">
        <v>4667</v>
      </c>
      <c r="AS217" t="s">
        <v>4670</v>
      </c>
    </row>
    <row r="218" spans="5:45" ht="17.25" customHeight="1">
      <c r="E218" s="1403" t="str">
        <f t="shared" si="6"/>
        <v>A02AA019 Pile Work Piling Work Pretensioned High-strength Concrete Pile (Type-B)</v>
      </c>
      <c r="F218" s="1403" t="str">
        <f t="shared" si="7"/>
        <v>A02AA019-00011 Pile Work Piling Work Pretensioned High-strength Concrete Pile (Type-B) Direct Driving     Including Pile Connection and Joint Welding Work  700 ≤ DIA &lt;800</v>
      </c>
      <c r="G218" s="1404" t="str" cm="1">
        <f t="array" ref="G218:H218">_xlfn.TEXTSPLIT(I218,"-")</f>
        <v>A02AA019</v>
      </c>
      <c r="H218" s="1404" t="str">
        <v>00011</v>
      </c>
      <c r="I218" t="s">
        <v>4671</v>
      </c>
      <c r="J218" t="s">
        <v>4288</v>
      </c>
      <c r="K218" t="s">
        <v>4427</v>
      </c>
      <c r="L218" t="s">
        <v>4428</v>
      </c>
      <c r="M218" t="s">
        <v>4429</v>
      </c>
      <c r="N218" t="s">
        <v>4430</v>
      </c>
      <c r="O218" t="s">
        <v>4665</v>
      </c>
      <c r="P218" t="s">
        <v>4666</v>
      </c>
      <c r="Q218" t="s">
        <v>4433</v>
      </c>
      <c r="R218" t="s">
        <v>4434</v>
      </c>
      <c r="S218" t="s">
        <v>2965</v>
      </c>
      <c r="T218">
        <v>0</v>
      </c>
      <c r="U218" t="s">
        <v>2965</v>
      </c>
      <c r="V218">
        <v>0</v>
      </c>
      <c r="W218" t="s">
        <v>2965</v>
      </c>
      <c r="X218">
        <v>0</v>
      </c>
      <c r="Y218" t="s">
        <v>2965</v>
      </c>
      <c r="Z218">
        <v>0</v>
      </c>
      <c r="AA218" t="s">
        <v>4311</v>
      </c>
      <c r="AB218" t="s">
        <v>4435</v>
      </c>
      <c r="AC218" t="s">
        <v>2965</v>
      </c>
      <c r="AD218">
        <v>0</v>
      </c>
      <c r="AE218" t="s">
        <v>4535</v>
      </c>
      <c r="AF218" t="s">
        <v>4536</v>
      </c>
      <c r="AG218">
        <v>0</v>
      </c>
      <c r="AH218" t="s">
        <v>4438</v>
      </c>
      <c r="AI218" t="s">
        <v>4439</v>
      </c>
      <c r="AJ218">
        <v>0</v>
      </c>
      <c r="AK218">
        <v>0</v>
      </c>
      <c r="AL218">
        <v>0</v>
      </c>
      <c r="AM218">
        <v>0</v>
      </c>
      <c r="AN218">
        <v>0</v>
      </c>
      <c r="AO218" t="s">
        <v>2965</v>
      </c>
      <c r="AP218" t="s">
        <v>3423</v>
      </c>
      <c r="AQ218" t="s">
        <v>3423</v>
      </c>
      <c r="AR218" t="s">
        <v>4667</v>
      </c>
      <c r="AS218" t="s">
        <v>4671</v>
      </c>
    </row>
    <row r="219" spans="5:45" ht="17.25" customHeight="1">
      <c r="E219" s="1403" t="str">
        <f t="shared" si="6"/>
        <v>A02AA019 Pile Work Piling Work Pretensioned High-strength Concrete Pile (Type-B)</v>
      </c>
      <c r="F219" s="1403" t="str">
        <f t="shared" si="7"/>
        <v>A02AA019-00012 Pile Work Piling Work Pretensioned High-strength Concrete Pile (Type-B) Direct Driving     Including Pile Connection and Joint Welding Work  800 ≤ DIA &lt;900</v>
      </c>
      <c r="G219" s="1404" t="str" cm="1">
        <f t="array" ref="G219:H219">_xlfn.TEXTSPLIT(I219,"-")</f>
        <v>A02AA019</v>
      </c>
      <c r="H219" s="1404" t="str">
        <v>00012</v>
      </c>
      <c r="I219" t="s">
        <v>4672</v>
      </c>
      <c r="J219" t="s">
        <v>4288</v>
      </c>
      <c r="K219" t="s">
        <v>4427</v>
      </c>
      <c r="L219" t="s">
        <v>4428</v>
      </c>
      <c r="M219" t="s">
        <v>4429</v>
      </c>
      <c r="N219" t="s">
        <v>4430</v>
      </c>
      <c r="O219" t="s">
        <v>4665</v>
      </c>
      <c r="P219" t="s">
        <v>4666</v>
      </c>
      <c r="Q219" t="s">
        <v>4433</v>
      </c>
      <c r="R219" t="s">
        <v>4434</v>
      </c>
      <c r="S219" t="s">
        <v>2965</v>
      </c>
      <c r="T219">
        <v>0</v>
      </c>
      <c r="U219" t="s">
        <v>2965</v>
      </c>
      <c r="V219">
        <v>0</v>
      </c>
      <c r="W219" t="s">
        <v>2965</v>
      </c>
      <c r="X219">
        <v>0</v>
      </c>
      <c r="Y219" t="s">
        <v>2965</v>
      </c>
      <c r="Z219">
        <v>0</v>
      </c>
      <c r="AA219" t="s">
        <v>4311</v>
      </c>
      <c r="AB219" t="s">
        <v>4435</v>
      </c>
      <c r="AC219" t="s">
        <v>2965</v>
      </c>
      <c r="AD219">
        <v>0</v>
      </c>
      <c r="AE219" t="s">
        <v>4538</v>
      </c>
      <c r="AF219" t="s">
        <v>4539</v>
      </c>
      <c r="AG219">
        <v>0</v>
      </c>
      <c r="AH219" t="s">
        <v>4438</v>
      </c>
      <c r="AI219" t="s">
        <v>4439</v>
      </c>
      <c r="AJ219">
        <v>0</v>
      </c>
      <c r="AK219">
        <v>0</v>
      </c>
      <c r="AL219">
        <v>0</v>
      </c>
      <c r="AM219">
        <v>0</v>
      </c>
      <c r="AN219">
        <v>0</v>
      </c>
      <c r="AO219" t="s">
        <v>2965</v>
      </c>
      <c r="AP219" t="s">
        <v>3423</v>
      </c>
      <c r="AQ219" t="s">
        <v>3423</v>
      </c>
      <c r="AR219" t="s">
        <v>4667</v>
      </c>
      <c r="AS219" t="s">
        <v>4672</v>
      </c>
    </row>
    <row r="220" spans="5:45" ht="17.25" customHeight="1">
      <c r="E220" s="1403" t="str">
        <f t="shared" si="6"/>
        <v>A02AA019 Pile Work Piling Work Pretensioned High-strength Concrete Pile (Type-B)</v>
      </c>
      <c r="F220" s="1403" t="str">
        <f t="shared" si="7"/>
        <v>A02AA019-00013 Pile Work Piling Work Pretensioned High-strength Concrete Pile (Type-B) Direct Driving     Including Pile Connection and Joint Welding Work  900 ≤ DIA &lt;1000</v>
      </c>
      <c r="G220" s="1404" t="str" cm="1">
        <f t="array" ref="G220:H220">_xlfn.TEXTSPLIT(I220,"-")</f>
        <v>A02AA019</v>
      </c>
      <c r="H220" s="1404" t="str">
        <v>00013</v>
      </c>
      <c r="I220" t="s">
        <v>4673</v>
      </c>
      <c r="J220" t="s">
        <v>4288</v>
      </c>
      <c r="K220" t="s">
        <v>4427</v>
      </c>
      <c r="L220" t="s">
        <v>4428</v>
      </c>
      <c r="M220" t="s">
        <v>4429</v>
      </c>
      <c r="N220" t="s">
        <v>4430</v>
      </c>
      <c r="O220" t="s">
        <v>4665</v>
      </c>
      <c r="P220" t="s">
        <v>4666</v>
      </c>
      <c r="Q220" t="s">
        <v>4433</v>
      </c>
      <c r="R220" t="s">
        <v>4434</v>
      </c>
      <c r="S220" t="s">
        <v>2965</v>
      </c>
      <c r="T220">
        <v>0</v>
      </c>
      <c r="U220" t="s">
        <v>2965</v>
      </c>
      <c r="V220">
        <v>0</v>
      </c>
      <c r="W220" t="s">
        <v>2965</v>
      </c>
      <c r="X220">
        <v>0</v>
      </c>
      <c r="Y220" t="s">
        <v>2965</v>
      </c>
      <c r="Z220">
        <v>0</v>
      </c>
      <c r="AA220" t="s">
        <v>4311</v>
      </c>
      <c r="AB220" t="s">
        <v>4435</v>
      </c>
      <c r="AC220" t="s">
        <v>2965</v>
      </c>
      <c r="AD220">
        <v>0</v>
      </c>
      <c r="AE220" t="s">
        <v>4541</v>
      </c>
      <c r="AF220" t="s">
        <v>4542</v>
      </c>
      <c r="AG220">
        <v>0</v>
      </c>
      <c r="AH220" t="s">
        <v>4438</v>
      </c>
      <c r="AI220" t="s">
        <v>4439</v>
      </c>
      <c r="AJ220">
        <v>0</v>
      </c>
      <c r="AK220">
        <v>0</v>
      </c>
      <c r="AL220">
        <v>0</v>
      </c>
      <c r="AM220">
        <v>0</v>
      </c>
      <c r="AN220">
        <v>0</v>
      </c>
      <c r="AO220" t="s">
        <v>2965</v>
      </c>
      <c r="AP220" t="s">
        <v>3423</v>
      </c>
      <c r="AQ220" t="s">
        <v>3423</v>
      </c>
      <c r="AR220" t="s">
        <v>4667</v>
      </c>
      <c r="AS220" t="s">
        <v>4673</v>
      </c>
    </row>
    <row r="221" spans="5:45" ht="17.25" customHeight="1">
      <c r="E221" s="1403" t="str">
        <f t="shared" si="6"/>
        <v>A02AA019 Pile Work Piling Work Pretensioned High-strength Concrete Pile (Type-B)</v>
      </c>
      <c r="F221" s="1403" t="str">
        <f t="shared" si="7"/>
        <v>A02AA019-00014 Pile Work Piling Work Pretensioned High-strength Concrete Pile (Type-B) Direct Driving     Including Pile Connection and Joint Welding Work  1000 ≤ DIA &lt;1200</v>
      </c>
      <c r="G221" s="1404" t="str" cm="1">
        <f t="array" ref="G221:H221">_xlfn.TEXTSPLIT(I221,"-")</f>
        <v>A02AA019</v>
      </c>
      <c r="H221" s="1404" t="str">
        <v>00014</v>
      </c>
      <c r="I221" t="s">
        <v>4674</v>
      </c>
      <c r="J221" t="s">
        <v>4288</v>
      </c>
      <c r="K221" t="s">
        <v>4427</v>
      </c>
      <c r="L221" t="s">
        <v>4428</v>
      </c>
      <c r="M221" t="s">
        <v>4429</v>
      </c>
      <c r="N221" t="s">
        <v>4430</v>
      </c>
      <c r="O221" t="s">
        <v>4665</v>
      </c>
      <c r="P221" t="s">
        <v>4666</v>
      </c>
      <c r="Q221" t="s">
        <v>4433</v>
      </c>
      <c r="R221" t="s">
        <v>4434</v>
      </c>
      <c r="S221" t="s">
        <v>2965</v>
      </c>
      <c r="T221">
        <v>0</v>
      </c>
      <c r="U221" t="s">
        <v>2965</v>
      </c>
      <c r="V221">
        <v>0</v>
      </c>
      <c r="W221" t="s">
        <v>2965</v>
      </c>
      <c r="X221">
        <v>0</v>
      </c>
      <c r="Y221" t="s">
        <v>2965</v>
      </c>
      <c r="Z221">
        <v>0</v>
      </c>
      <c r="AA221" t="s">
        <v>4311</v>
      </c>
      <c r="AB221" t="s">
        <v>4435</v>
      </c>
      <c r="AC221" t="s">
        <v>2965</v>
      </c>
      <c r="AD221">
        <v>0</v>
      </c>
      <c r="AE221" t="s">
        <v>4544</v>
      </c>
      <c r="AF221" t="s">
        <v>4545</v>
      </c>
      <c r="AG221">
        <v>0</v>
      </c>
      <c r="AH221" t="s">
        <v>4438</v>
      </c>
      <c r="AI221" t="s">
        <v>4439</v>
      </c>
      <c r="AJ221">
        <v>0</v>
      </c>
      <c r="AK221">
        <v>0</v>
      </c>
      <c r="AL221">
        <v>0</v>
      </c>
      <c r="AM221">
        <v>0</v>
      </c>
      <c r="AN221">
        <v>0</v>
      </c>
      <c r="AO221" t="s">
        <v>2965</v>
      </c>
      <c r="AP221" t="s">
        <v>3423</v>
      </c>
      <c r="AQ221" t="s">
        <v>3423</v>
      </c>
      <c r="AR221" t="s">
        <v>4667</v>
      </c>
      <c r="AS221" t="s">
        <v>4674</v>
      </c>
    </row>
    <row r="222" spans="5:45" ht="17.25" customHeight="1">
      <c r="E222" s="1403" t="str">
        <f t="shared" si="6"/>
        <v>A02AA019 Pile Work Piling Work Pretensioned High-strength Concrete Pile (Type-B)</v>
      </c>
      <c r="F222" s="1403" t="str">
        <f t="shared" si="7"/>
        <v>A02AA019-00015 Pile Work Piling Work Pretensioned High-strength Concrete Pile (Type-B) Jacking     Including Pile Connection and Joint Welding Work  DIA&lt;400</v>
      </c>
      <c r="G222" s="1404" t="str" cm="1">
        <f t="array" ref="G222:H222">_xlfn.TEXTSPLIT(I222,"-")</f>
        <v>A02AA019</v>
      </c>
      <c r="H222" s="1404" t="str">
        <v>00015</v>
      </c>
      <c r="I222" t="s">
        <v>4675</v>
      </c>
      <c r="J222" t="s">
        <v>4288</v>
      </c>
      <c r="K222" t="s">
        <v>4427</v>
      </c>
      <c r="L222" t="s">
        <v>4428</v>
      </c>
      <c r="M222" t="s">
        <v>4429</v>
      </c>
      <c r="N222" t="s">
        <v>4430</v>
      </c>
      <c r="O222" t="s">
        <v>4665</v>
      </c>
      <c r="P222" t="s">
        <v>4666</v>
      </c>
      <c r="Q222" t="s">
        <v>4451</v>
      </c>
      <c r="R222" t="s">
        <v>4452</v>
      </c>
      <c r="S222" t="s">
        <v>2965</v>
      </c>
      <c r="T222">
        <v>0</v>
      </c>
      <c r="U222" t="s">
        <v>2965</v>
      </c>
      <c r="V222">
        <v>0</v>
      </c>
      <c r="W222" t="s">
        <v>2965</v>
      </c>
      <c r="X222">
        <v>0</v>
      </c>
      <c r="Y222" t="s">
        <v>2965</v>
      </c>
      <c r="Z222">
        <v>0</v>
      </c>
      <c r="AA222" t="s">
        <v>4311</v>
      </c>
      <c r="AB222" t="s">
        <v>4435</v>
      </c>
      <c r="AC222" t="s">
        <v>2965</v>
      </c>
      <c r="AD222">
        <v>0</v>
      </c>
      <c r="AE222" t="s">
        <v>4522</v>
      </c>
      <c r="AF222" t="s">
        <v>4523</v>
      </c>
      <c r="AG222">
        <v>0</v>
      </c>
      <c r="AH222" t="s">
        <v>4438</v>
      </c>
      <c r="AI222" t="s">
        <v>4439</v>
      </c>
      <c r="AJ222">
        <v>0</v>
      </c>
      <c r="AK222">
        <v>0</v>
      </c>
      <c r="AL222">
        <v>0</v>
      </c>
      <c r="AM222">
        <v>0</v>
      </c>
      <c r="AN222">
        <v>0</v>
      </c>
      <c r="AO222" t="s">
        <v>2965</v>
      </c>
      <c r="AP222" t="s">
        <v>3423</v>
      </c>
      <c r="AQ222" t="s">
        <v>3423</v>
      </c>
      <c r="AR222" t="s">
        <v>4667</v>
      </c>
      <c r="AS222" t="s">
        <v>4675</v>
      </c>
    </row>
    <row r="223" spans="5:45" ht="17.25" customHeight="1">
      <c r="E223" s="1403" t="str">
        <f t="shared" si="6"/>
        <v>A02AA019 Pile Work Piling Work Pretensioned High-strength Concrete Pile (Type-B)</v>
      </c>
      <c r="F223" s="1403" t="str">
        <f t="shared" si="7"/>
        <v>A02AA019-00016 Pile Work Piling Work Pretensioned High-strength Concrete Pile (Type-B) Jacking     Including Pile Connection and Joint Welding Work  400 ≤ DIA &lt;500</v>
      </c>
      <c r="G223" s="1404" t="str" cm="1">
        <f t="array" ref="G223:H223">_xlfn.TEXTSPLIT(I223,"-")</f>
        <v>A02AA019</v>
      </c>
      <c r="H223" s="1404" t="str">
        <v>00016</v>
      </c>
      <c r="I223" t="s">
        <v>4676</v>
      </c>
      <c r="J223" t="s">
        <v>4288</v>
      </c>
      <c r="K223" t="s">
        <v>4427</v>
      </c>
      <c r="L223" t="s">
        <v>4428</v>
      </c>
      <c r="M223" t="s">
        <v>4429</v>
      </c>
      <c r="N223" t="s">
        <v>4430</v>
      </c>
      <c r="O223" t="s">
        <v>4665</v>
      </c>
      <c r="P223" t="s">
        <v>4666</v>
      </c>
      <c r="Q223" t="s">
        <v>4451</v>
      </c>
      <c r="R223" t="s">
        <v>4452</v>
      </c>
      <c r="S223" t="s">
        <v>2965</v>
      </c>
      <c r="T223">
        <v>0</v>
      </c>
      <c r="U223" t="s">
        <v>2965</v>
      </c>
      <c r="V223">
        <v>0</v>
      </c>
      <c r="W223" t="s">
        <v>2965</v>
      </c>
      <c r="X223">
        <v>0</v>
      </c>
      <c r="Y223" t="s">
        <v>2965</v>
      </c>
      <c r="Z223">
        <v>0</v>
      </c>
      <c r="AA223" t="s">
        <v>4311</v>
      </c>
      <c r="AB223" t="s">
        <v>4435</v>
      </c>
      <c r="AC223" t="s">
        <v>2965</v>
      </c>
      <c r="AD223">
        <v>0</v>
      </c>
      <c r="AE223" t="s">
        <v>4526</v>
      </c>
      <c r="AF223" t="s">
        <v>4527</v>
      </c>
      <c r="AG223">
        <v>0</v>
      </c>
      <c r="AH223" t="s">
        <v>4438</v>
      </c>
      <c r="AI223" t="s">
        <v>4439</v>
      </c>
      <c r="AJ223">
        <v>0</v>
      </c>
      <c r="AK223">
        <v>0</v>
      </c>
      <c r="AL223">
        <v>0</v>
      </c>
      <c r="AM223">
        <v>0</v>
      </c>
      <c r="AN223">
        <v>0</v>
      </c>
      <c r="AO223" t="s">
        <v>2965</v>
      </c>
      <c r="AP223" t="s">
        <v>3423</v>
      </c>
      <c r="AQ223" t="s">
        <v>3423</v>
      </c>
      <c r="AR223" t="s">
        <v>4667</v>
      </c>
      <c r="AS223" t="s">
        <v>4676</v>
      </c>
    </row>
    <row r="224" spans="5:45" ht="17.25" customHeight="1">
      <c r="E224" s="1403" t="str">
        <f t="shared" si="6"/>
        <v>A02AA019 Pile Work Piling Work Pretensioned High-strength Concrete Pile (Type-B)</v>
      </c>
      <c r="F224" s="1403" t="str">
        <f t="shared" si="7"/>
        <v>A02AA019-00017 Pile Work Piling Work Pretensioned High-strength Concrete Pile (Type-B) Jacking     Including Pile Connection and Joint Welding Work  500 ≤ DIA &lt;600</v>
      </c>
      <c r="G224" s="1404" t="str" cm="1">
        <f t="array" ref="G224:H224">_xlfn.TEXTSPLIT(I224,"-")</f>
        <v>A02AA019</v>
      </c>
      <c r="H224" s="1404" t="str">
        <v>00017</v>
      </c>
      <c r="I224" t="s">
        <v>4677</v>
      </c>
      <c r="J224" t="s">
        <v>4288</v>
      </c>
      <c r="K224" t="s">
        <v>4427</v>
      </c>
      <c r="L224" t="s">
        <v>4428</v>
      </c>
      <c r="M224" t="s">
        <v>4429</v>
      </c>
      <c r="N224" t="s">
        <v>4430</v>
      </c>
      <c r="O224" t="s">
        <v>4665</v>
      </c>
      <c r="P224" t="s">
        <v>4666</v>
      </c>
      <c r="Q224" t="s">
        <v>4451</v>
      </c>
      <c r="R224" t="s">
        <v>4452</v>
      </c>
      <c r="S224" t="s">
        <v>2965</v>
      </c>
      <c r="T224">
        <v>0</v>
      </c>
      <c r="U224" t="s">
        <v>2965</v>
      </c>
      <c r="V224">
        <v>0</v>
      </c>
      <c r="W224" t="s">
        <v>2965</v>
      </c>
      <c r="X224">
        <v>0</v>
      </c>
      <c r="Y224" t="s">
        <v>2965</v>
      </c>
      <c r="Z224">
        <v>0</v>
      </c>
      <c r="AA224" t="s">
        <v>4311</v>
      </c>
      <c r="AB224" t="s">
        <v>4435</v>
      </c>
      <c r="AC224" t="s">
        <v>2965</v>
      </c>
      <c r="AD224">
        <v>0</v>
      </c>
      <c r="AE224" t="s">
        <v>4529</v>
      </c>
      <c r="AF224" t="s">
        <v>4530</v>
      </c>
      <c r="AG224">
        <v>0</v>
      </c>
      <c r="AH224" t="s">
        <v>4438</v>
      </c>
      <c r="AI224" t="s">
        <v>4439</v>
      </c>
      <c r="AJ224">
        <v>0</v>
      </c>
      <c r="AK224">
        <v>0</v>
      </c>
      <c r="AL224">
        <v>0</v>
      </c>
      <c r="AM224">
        <v>0</v>
      </c>
      <c r="AN224">
        <v>0</v>
      </c>
      <c r="AO224" t="s">
        <v>2965</v>
      </c>
      <c r="AP224" t="s">
        <v>3423</v>
      </c>
      <c r="AQ224" t="s">
        <v>3423</v>
      </c>
      <c r="AR224" t="s">
        <v>4667</v>
      </c>
      <c r="AS224" t="s">
        <v>4677</v>
      </c>
    </row>
    <row r="225" spans="1:45" ht="17.25" customHeight="1">
      <c r="E225" s="1403" t="str">
        <f t="shared" si="6"/>
        <v>A02AA019 Pile Work Piling Work Pretensioned High-strength Concrete Pile (Type-B)</v>
      </c>
      <c r="F225" s="1403" t="str">
        <f t="shared" si="7"/>
        <v>A02AA019-00018 Pile Work Piling Work Pretensioned High-strength Concrete Pile (Type-B) Jacking     Including Pile Connection and Joint Welding Work  600 ≤ DIA &lt;700</v>
      </c>
      <c r="G225" s="1404" t="str" cm="1">
        <f t="array" ref="G225:H225">_xlfn.TEXTSPLIT(I225,"-")</f>
        <v>A02AA019</v>
      </c>
      <c r="H225" s="1404" t="str">
        <v>00018</v>
      </c>
      <c r="I225" t="s">
        <v>4678</v>
      </c>
      <c r="J225" t="s">
        <v>4288</v>
      </c>
      <c r="K225" t="s">
        <v>4427</v>
      </c>
      <c r="L225" t="s">
        <v>4428</v>
      </c>
      <c r="M225" t="s">
        <v>4429</v>
      </c>
      <c r="N225" t="s">
        <v>4430</v>
      </c>
      <c r="O225" t="s">
        <v>4665</v>
      </c>
      <c r="P225" t="s">
        <v>4666</v>
      </c>
      <c r="Q225" t="s">
        <v>4451</v>
      </c>
      <c r="R225" t="s">
        <v>4452</v>
      </c>
      <c r="S225" t="s">
        <v>2965</v>
      </c>
      <c r="T225">
        <v>0</v>
      </c>
      <c r="U225" t="s">
        <v>2965</v>
      </c>
      <c r="V225">
        <v>0</v>
      </c>
      <c r="W225" t="s">
        <v>2965</v>
      </c>
      <c r="X225">
        <v>0</v>
      </c>
      <c r="Y225" t="s">
        <v>2965</v>
      </c>
      <c r="Z225">
        <v>0</v>
      </c>
      <c r="AA225" t="s">
        <v>4311</v>
      </c>
      <c r="AB225" t="s">
        <v>4435</v>
      </c>
      <c r="AC225" t="s">
        <v>2965</v>
      </c>
      <c r="AD225">
        <v>0</v>
      </c>
      <c r="AE225" t="s">
        <v>4532</v>
      </c>
      <c r="AF225" t="s">
        <v>4533</v>
      </c>
      <c r="AG225">
        <v>0</v>
      </c>
      <c r="AH225" t="s">
        <v>4438</v>
      </c>
      <c r="AI225" t="s">
        <v>4439</v>
      </c>
      <c r="AJ225">
        <v>0</v>
      </c>
      <c r="AK225">
        <v>0</v>
      </c>
      <c r="AL225">
        <v>0</v>
      </c>
      <c r="AM225">
        <v>0</v>
      </c>
      <c r="AN225">
        <v>0</v>
      </c>
      <c r="AO225" t="s">
        <v>2965</v>
      </c>
      <c r="AP225" t="s">
        <v>3423</v>
      </c>
      <c r="AQ225" t="s">
        <v>3423</v>
      </c>
      <c r="AR225" t="s">
        <v>4667</v>
      </c>
      <c r="AS225" t="s">
        <v>4678</v>
      </c>
    </row>
    <row r="226" spans="1:45" ht="17.25" customHeight="1">
      <c r="E226" s="1403" t="str">
        <f t="shared" si="6"/>
        <v>A02AA019 Pile Work Piling Work Pretensioned High-strength Concrete Pile (Type-B)</v>
      </c>
      <c r="F226" s="1403" t="str">
        <f t="shared" si="7"/>
        <v>A02AA019-00019 Pile Work Piling Work Pretensioned High-strength Concrete Pile (Type-B) Jacking     Including Pile Connection and Joint Welding Work  700 ≤ DIA &lt;800</v>
      </c>
      <c r="G226" s="1404" t="str" cm="1">
        <f t="array" ref="G226:H226">_xlfn.TEXTSPLIT(I226,"-")</f>
        <v>A02AA019</v>
      </c>
      <c r="H226" s="1404" t="str">
        <v>00019</v>
      </c>
      <c r="I226" t="s">
        <v>4679</v>
      </c>
      <c r="J226" t="s">
        <v>4288</v>
      </c>
      <c r="K226" t="s">
        <v>4427</v>
      </c>
      <c r="L226" t="s">
        <v>4428</v>
      </c>
      <c r="M226" t="s">
        <v>4429</v>
      </c>
      <c r="N226" t="s">
        <v>4430</v>
      </c>
      <c r="O226" t="s">
        <v>4665</v>
      </c>
      <c r="P226" t="s">
        <v>4666</v>
      </c>
      <c r="Q226" t="s">
        <v>4451</v>
      </c>
      <c r="R226" t="s">
        <v>4452</v>
      </c>
      <c r="S226" t="s">
        <v>2965</v>
      </c>
      <c r="T226">
        <v>0</v>
      </c>
      <c r="U226" t="s">
        <v>2965</v>
      </c>
      <c r="V226">
        <v>0</v>
      </c>
      <c r="W226" t="s">
        <v>2965</v>
      </c>
      <c r="X226">
        <v>0</v>
      </c>
      <c r="Y226" t="s">
        <v>2965</v>
      </c>
      <c r="Z226">
        <v>0</v>
      </c>
      <c r="AA226" t="s">
        <v>4311</v>
      </c>
      <c r="AB226" t="s">
        <v>4435</v>
      </c>
      <c r="AC226" t="s">
        <v>2965</v>
      </c>
      <c r="AD226">
        <v>0</v>
      </c>
      <c r="AE226" t="s">
        <v>4535</v>
      </c>
      <c r="AF226" t="s">
        <v>4536</v>
      </c>
      <c r="AG226">
        <v>0</v>
      </c>
      <c r="AH226" t="s">
        <v>4438</v>
      </c>
      <c r="AI226" t="s">
        <v>4439</v>
      </c>
      <c r="AJ226">
        <v>0</v>
      </c>
      <c r="AK226">
        <v>0</v>
      </c>
      <c r="AL226">
        <v>0</v>
      </c>
      <c r="AM226">
        <v>0</v>
      </c>
      <c r="AN226">
        <v>0</v>
      </c>
      <c r="AO226" t="s">
        <v>2965</v>
      </c>
      <c r="AP226" t="s">
        <v>3423</v>
      </c>
      <c r="AQ226" t="s">
        <v>3423</v>
      </c>
      <c r="AR226" t="s">
        <v>4667</v>
      </c>
      <c r="AS226" t="s">
        <v>4679</v>
      </c>
    </row>
    <row r="227" spans="1:45" ht="17.25" customHeight="1">
      <c r="E227" s="1403" t="str">
        <f t="shared" si="6"/>
        <v>A02AA019 Pile Work Piling Work Pretensioned High-strength Concrete Pile (Type-B)</v>
      </c>
      <c r="F227" s="1403" t="str">
        <f t="shared" si="7"/>
        <v>A02AA019-00020 Pile Work Piling Work Pretensioned High-strength Concrete Pile (Type-B) Jacking     Including Pile Connection and Joint Welding Work  800 ≤ DIA &lt;900</v>
      </c>
      <c r="G227" s="1404" t="str" cm="1">
        <f t="array" ref="G227:H227">_xlfn.TEXTSPLIT(I227,"-")</f>
        <v>A02AA019</v>
      </c>
      <c r="H227" s="1404" t="str">
        <v>00020</v>
      </c>
      <c r="I227" t="s">
        <v>4680</v>
      </c>
      <c r="J227" t="s">
        <v>4288</v>
      </c>
      <c r="K227" t="s">
        <v>4427</v>
      </c>
      <c r="L227" t="s">
        <v>4428</v>
      </c>
      <c r="M227" t="s">
        <v>4429</v>
      </c>
      <c r="N227" t="s">
        <v>4430</v>
      </c>
      <c r="O227" t="s">
        <v>4665</v>
      </c>
      <c r="P227" t="s">
        <v>4666</v>
      </c>
      <c r="Q227" t="s">
        <v>4451</v>
      </c>
      <c r="R227" t="s">
        <v>4452</v>
      </c>
      <c r="S227" t="s">
        <v>2965</v>
      </c>
      <c r="T227">
        <v>0</v>
      </c>
      <c r="U227" t="s">
        <v>2965</v>
      </c>
      <c r="V227">
        <v>0</v>
      </c>
      <c r="W227" t="s">
        <v>2965</v>
      </c>
      <c r="X227">
        <v>0</v>
      </c>
      <c r="Y227" t="s">
        <v>2965</v>
      </c>
      <c r="Z227">
        <v>0</v>
      </c>
      <c r="AA227" t="s">
        <v>4311</v>
      </c>
      <c r="AB227" t="s">
        <v>4435</v>
      </c>
      <c r="AC227" t="s">
        <v>2965</v>
      </c>
      <c r="AD227">
        <v>0</v>
      </c>
      <c r="AE227" t="s">
        <v>4538</v>
      </c>
      <c r="AF227" t="s">
        <v>4539</v>
      </c>
      <c r="AG227">
        <v>0</v>
      </c>
      <c r="AH227" t="s">
        <v>4438</v>
      </c>
      <c r="AI227" t="s">
        <v>4439</v>
      </c>
      <c r="AJ227">
        <v>0</v>
      </c>
      <c r="AK227">
        <v>0</v>
      </c>
      <c r="AL227">
        <v>0</v>
      </c>
      <c r="AM227">
        <v>0</v>
      </c>
      <c r="AN227">
        <v>0</v>
      </c>
      <c r="AO227" t="s">
        <v>2965</v>
      </c>
      <c r="AP227" t="s">
        <v>3423</v>
      </c>
      <c r="AQ227" t="s">
        <v>3423</v>
      </c>
      <c r="AR227" t="s">
        <v>4667</v>
      </c>
      <c r="AS227" t="s">
        <v>4680</v>
      </c>
    </row>
    <row r="228" spans="1:45" ht="17.25" customHeight="1">
      <c r="E228" s="1403" t="str">
        <f t="shared" si="6"/>
        <v>A02AA019 Pile Work Piling Work Pretensioned High-strength Concrete Pile (Type-B)</v>
      </c>
      <c r="F228" s="1403" t="str">
        <f t="shared" si="7"/>
        <v>A02AA019-00021 Pile Work Piling Work Pretensioned High-strength Concrete Pile (Type-B) Jacking     Including Pile Connection and Joint Welding Work  900 ≤ DIA &lt;1000</v>
      </c>
      <c r="G228" s="1404" t="str" cm="1">
        <f t="array" ref="G228:H228">_xlfn.TEXTSPLIT(I228,"-")</f>
        <v>A02AA019</v>
      </c>
      <c r="H228" s="1404" t="str">
        <v>00021</v>
      </c>
      <c r="I228" t="s">
        <v>4681</v>
      </c>
      <c r="J228" t="s">
        <v>4288</v>
      </c>
      <c r="K228" t="s">
        <v>4427</v>
      </c>
      <c r="L228" t="s">
        <v>4428</v>
      </c>
      <c r="M228" t="s">
        <v>4429</v>
      </c>
      <c r="N228" t="s">
        <v>4430</v>
      </c>
      <c r="O228" t="s">
        <v>4665</v>
      </c>
      <c r="P228" t="s">
        <v>4666</v>
      </c>
      <c r="Q228" t="s">
        <v>4451</v>
      </c>
      <c r="R228" t="s">
        <v>4452</v>
      </c>
      <c r="S228" t="s">
        <v>2965</v>
      </c>
      <c r="T228">
        <v>0</v>
      </c>
      <c r="U228" t="s">
        <v>2965</v>
      </c>
      <c r="V228">
        <v>0</v>
      </c>
      <c r="W228" t="s">
        <v>2965</v>
      </c>
      <c r="X228">
        <v>0</v>
      </c>
      <c r="Y228" t="s">
        <v>2965</v>
      </c>
      <c r="Z228">
        <v>0</v>
      </c>
      <c r="AA228" t="s">
        <v>4311</v>
      </c>
      <c r="AB228" t="s">
        <v>4435</v>
      </c>
      <c r="AC228" t="s">
        <v>2965</v>
      </c>
      <c r="AD228">
        <v>0</v>
      </c>
      <c r="AE228" t="s">
        <v>4541</v>
      </c>
      <c r="AF228" t="s">
        <v>4542</v>
      </c>
      <c r="AG228">
        <v>0</v>
      </c>
      <c r="AH228" t="s">
        <v>4438</v>
      </c>
      <c r="AI228" t="s">
        <v>4439</v>
      </c>
      <c r="AJ228">
        <v>0</v>
      </c>
      <c r="AK228">
        <v>0</v>
      </c>
      <c r="AL228">
        <v>0</v>
      </c>
      <c r="AM228">
        <v>0</v>
      </c>
      <c r="AN228">
        <v>0</v>
      </c>
      <c r="AO228" t="s">
        <v>2965</v>
      </c>
      <c r="AP228" t="s">
        <v>3423</v>
      </c>
      <c r="AQ228" t="s">
        <v>3423</v>
      </c>
      <c r="AR228" t="s">
        <v>4667</v>
      </c>
      <c r="AS228" t="s">
        <v>4681</v>
      </c>
    </row>
    <row r="229" spans="1:45" ht="17.25" customHeight="1">
      <c r="E229" s="1403" t="str">
        <f t="shared" si="6"/>
        <v>A02AA019 Pile Work Piling Work Pretensioned High-strength Concrete Pile (Type-B)</v>
      </c>
      <c r="F229" s="1403" t="str">
        <f t="shared" si="7"/>
        <v>A02AA019-00022 Pile Work Piling Work Pretensioned High-strength Concrete Pile (Type-B) Jacking     Including Pile Connection and Joint Welding Work  1000 ≤ DIA &lt;1200</v>
      </c>
      <c r="G229" s="1404" t="str" cm="1">
        <f t="array" ref="G229:H229">_xlfn.TEXTSPLIT(I229,"-")</f>
        <v>A02AA019</v>
      </c>
      <c r="H229" s="1404" t="str">
        <v>00022</v>
      </c>
      <c r="I229" t="s">
        <v>4682</v>
      </c>
      <c r="J229" t="s">
        <v>4288</v>
      </c>
      <c r="K229" t="s">
        <v>4427</v>
      </c>
      <c r="L229" t="s">
        <v>4428</v>
      </c>
      <c r="M229" t="s">
        <v>4429</v>
      </c>
      <c r="N229" t="s">
        <v>4430</v>
      </c>
      <c r="O229" t="s">
        <v>4665</v>
      </c>
      <c r="P229" t="s">
        <v>4666</v>
      </c>
      <c r="Q229" t="s">
        <v>4451</v>
      </c>
      <c r="R229" t="s">
        <v>4452</v>
      </c>
      <c r="S229" t="s">
        <v>2965</v>
      </c>
      <c r="T229">
        <v>0</v>
      </c>
      <c r="U229" t="s">
        <v>2965</v>
      </c>
      <c r="V229">
        <v>0</v>
      </c>
      <c r="W229" t="s">
        <v>2965</v>
      </c>
      <c r="X229">
        <v>0</v>
      </c>
      <c r="Y229" t="s">
        <v>2965</v>
      </c>
      <c r="Z229">
        <v>0</v>
      </c>
      <c r="AA229" t="s">
        <v>4311</v>
      </c>
      <c r="AB229" t="s">
        <v>4435</v>
      </c>
      <c r="AC229" t="s">
        <v>2965</v>
      </c>
      <c r="AD229">
        <v>0</v>
      </c>
      <c r="AE229" t="s">
        <v>4544</v>
      </c>
      <c r="AF229" t="s">
        <v>4545</v>
      </c>
      <c r="AG229">
        <v>0</v>
      </c>
      <c r="AH229" t="s">
        <v>4438</v>
      </c>
      <c r="AI229" t="s">
        <v>4439</v>
      </c>
      <c r="AJ229">
        <v>0</v>
      </c>
      <c r="AK229">
        <v>0</v>
      </c>
      <c r="AL229">
        <v>0</v>
      </c>
      <c r="AM229">
        <v>0</v>
      </c>
      <c r="AN229">
        <v>0</v>
      </c>
      <c r="AO229" t="s">
        <v>2965</v>
      </c>
      <c r="AP229" t="s">
        <v>3423</v>
      </c>
      <c r="AQ229" t="s">
        <v>3423</v>
      </c>
      <c r="AR229" t="s">
        <v>4667</v>
      </c>
      <c r="AS229" t="s">
        <v>4682</v>
      </c>
    </row>
    <row r="230" spans="1:45" ht="17.25" customHeight="1">
      <c r="E230" s="1403" t="str">
        <f t="shared" si="6"/>
        <v>A02AA019 Pile Work Piling Work Pretensioned High-strength Concrete Pile (Type-B)</v>
      </c>
      <c r="F230" s="1403" t="str">
        <f t="shared" si="7"/>
        <v>A02AA019-00023 Pile Work Piling Work Pretensioned High-strength Concrete Pile (Type-B) Augering without Casing     Including Pile Connection and Joint Welding Work  DIA&lt;400</v>
      </c>
      <c r="G230" s="1404" t="str" cm="1">
        <f t="array" ref="G230:H230">_xlfn.TEXTSPLIT(I230,"-")</f>
        <v>A02AA019</v>
      </c>
      <c r="H230" s="1404" t="str">
        <v>00023</v>
      </c>
      <c r="I230" t="s">
        <v>4683</v>
      </c>
      <c r="J230" t="s">
        <v>4288</v>
      </c>
      <c r="K230" t="s">
        <v>4427</v>
      </c>
      <c r="L230" t="s">
        <v>4428</v>
      </c>
      <c r="M230" t="s">
        <v>4429</v>
      </c>
      <c r="N230" t="s">
        <v>4430</v>
      </c>
      <c r="O230" t="s">
        <v>4665</v>
      </c>
      <c r="P230" t="s">
        <v>4666</v>
      </c>
      <c r="Q230" t="s">
        <v>4457</v>
      </c>
      <c r="R230" t="s">
        <v>4458</v>
      </c>
      <c r="S230" t="s">
        <v>2965</v>
      </c>
      <c r="T230">
        <v>0</v>
      </c>
      <c r="U230" t="s">
        <v>2965</v>
      </c>
      <c r="V230">
        <v>0</v>
      </c>
      <c r="W230" t="s">
        <v>2965</v>
      </c>
      <c r="X230">
        <v>0</v>
      </c>
      <c r="Y230" t="s">
        <v>2965</v>
      </c>
      <c r="Z230">
        <v>0</v>
      </c>
      <c r="AA230" t="s">
        <v>4311</v>
      </c>
      <c r="AB230" t="s">
        <v>4435</v>
      </c>
      <c r="AC230" t="s">
        <v>2965</v>
      </c>
      <c r="AD230">
        <v>0</v>
      </c>
      <c r="AE230" t="s">
        <v>4522</v>
      </c>
      <c r="AF230" t="s">
        <v>4523</v>
      </c>
      <c r="AG230">
        <v>0</v>
      </c>
      <c r="AH230" t="s">
        <v>4438</v>
      </c>
      <c r="AI230" t="s">
        <v>4439</v>
      </c>
      <c r="AJ230">
        <v>0</v>
      </c>
      <c r="AK230">
        <v>0</v>
      </c>
      <c r="AL230">
        <v>0</v>
      </c>
      <c r="AM230">
        <v>0</v>
      </c>
      <c r="AN230">
        <v>0</v>
      </c>
      <c r="AO230" t="s">
        <v>2965</v>
      </c>
      <c r="AP230" t="s">
        <v>3423</v>
      </c>
      <c r="AQ230" t="s">
        <v>3423</v>
      </c>
      <c r="AR230" t="s">
        <v>4667</v>
      </c>
      <c r="AS230" t="s">
        <v>4683</v>
      </c>
    </row>
    <row r="231" spans="1:45" s="1419" customFormat="1" ht="17.25" customHeight="1">
      <c r="A231" s="1403"/>
      <c r="B231" s="1403"/>
      <c r="C231" s="1403"/>
      <c r="D231" s="1403"/>
      <c r="E231" s="1403" t="str">
        <f t="shared" si="6"/>
        <v>A02AA019 Pile Work Piling Work Pretensioned High-strength Concrete Pile (Type-B)</v>
      </c>
      <c r="F231" s="1403" t="str">
        <f t="shared" si="7"/>
        <v>A02AA019-00024 Pile Work Piling Work Pretensioned High-strength Concrete Pile (Type-B) Augering without Casing     Including Pile Connection and Joint Welding Work  400 ≤ DIA &lt;500</v>
      </c>
      <c r="G231" s="1404" t="str" cm="1">
        <f t="array" ref="G231:H231">_xlfn.TEXTSPLIT(I231,"-")</f>
        <v>A02AA019</v>
      </c>
      <c r="H231" s="1404" t="str">
        <v>00024</v>
      </c>
      <c r="I231" t="s">
        <v>4684</v>
      </c>
      <c r="J231" t="s">
        <v>4288</v>
      </c>
      <c r="K231" t="s">
        <v>4427</v>
      </c>
      <c r="L231" t="s">
        <v>4428</v>
      </c>
      <c r="M231" t="s">
        <v>4429</v>
      </c>
      <c r="N231" t="s">
        <v>4430</v>
      </c>
      <c r="O231" t="s">
        <v>4665</v>
      </c>
      <c r="P231" t="s">
        <v>4666</v>
      </c>
      <c r="Q231" t="s">
        <v>4457</v>
      </c>
      <c r="R231" t="s">
        <v>4458</v>
      </c>
      <c r="S231" t="s">
        <v>2965</v>
      </c>
      <c r="T231">
        <v>0</v>
      </c>
      <c r="U231" t="s">
        <v>2965</v>
      </c>
      <c r="V231">
        <v>0</v>
      </c>
      <c r="W231" t="s">
        <v>2965</v>
      </c>
      <c r="X231">
        <v>0</v>
      </c>
      <c r="Y231" t="s">
        <v>2965</v>
      </c>
      <c r="Z231">
        <v>0</v>
      </c>
      <c r="AA231" t="s">
        <v>4311</v>
      </c>
      <c r="AB231" t="s">
        <v>4435</v>
      </c>
      <c r="AC231" t="s">
        <v>2965</v>
      </c>
      <c r="AD231">
        <v>0</v>
      </c>
      <c r="AE231" t="s">
        <v>4526</v>
      </c>
      <c r="AF231" t="s">
        <v>4527</v>
      </c>
      <c r="AG231">
        <v>0</v>
      </c>
      <c r="AH231" t="s">
        <v>4438</v>
      </c>
      <c r="AI231" t="s">
        <v>4439</v>
      </c>
      <c r="AJ231">
        <v>0</v>
      </c>
      <c r="AK231">
        <v>0</v>
      </c>
      <c r="AL231">
        <v>0</v>
      </c>
      <c r="AM231">
        <v>0</v>
      </c>
      <c r="AN231">
        <v>0</v>
      </c>
      <c r="AO231" t="s">
        <v>2965</v>
      </c>
      <c r="AP231" t="s">
        <v>3423</v>
      </c>
      <c r="AQ231" t="s">
        <v>3423</v>
      </c>
      <c r="AR231" t="s">
        <v>4667</v>
      </c>
      <c r="AS231" t="s">
        <v>4684</v>
      </c>
    </row>
    <row r="232" spans="1:45" s="1419" customFormat="1" ht="17.25" customHeight="1">
      <c r="A232" s="1403"/>
      <c r="B232" s="1403"/>
      <c r="C232" s="1403"/>
      <c r="D232" s="1403"/>
      <c r="E232" s="1403" t="str">
        <f t="shared" si="6"/>
        <v>A02AA019 Pile Work Piling Work Pretensioned High-strength Concrete Pile (Type-B)</v>
      </c>
      <c r="F232" s="1403" t="str">
        <f t="shared" si="7"/>
        <v>A02AA019-00025 Pile Work Piling Work Pretensioned High-strength Concrete Pile (Type-B) Augering without Casing     Including Pile Connection and Joint Welding Work  500 ≤ DIA &lt;600</v>
      </c>
      <c r="G232" s="1404" t="str" cm="1">
        <f t="array" ref="G232:H232">_xlfn.TEXTSPLIT(I232,"-")</f>
        <v>A02AA019</v>
      </c>
      <c r="H232" s="1404" t="str">
        <v>00025</v>
      </c>
      <c r="I232" t="s">
        <v>4685</v>
      </c>
      <c r="J232" t="s">
        <v>4288</v>
      </c>
      <c r="K232" t="s">
        <v>4427</v>
      </c>
      <c r="L232" t="s">
        <v>4428</v>
      </c>
      <c r="M232" t="s">
        <v>4429</v>
      </c>
      <c r="N232" t="s">
        <v>4430</v>
      </c>
      <c r="O232" t="s">
        <v>4665</v>
      </c>
      <c r="P232" t="s">
        <v>4666</v>
      </c>
      <c r="Q232" t="s">
        <v>4457</v>
      </c>
      <c r="R232" t="s">
        <v>4458</v>
      </c>
      <c r="S232" t="s">
        <v>2965</v>
      </c>
      <c r="T232">
        <v>0</v>
      </c>
      <c r="U232" t="s">
        <v>2965</v>
      </c>
      <c r="V232">
        <v>0</v>
      </c>
      <c r="W232" t="s">
        <v>2965</v>
      </c>
      <c r="X232">
        <v>0</v>
      </c>
      <c r="Y232" t="s">
        <v>2965</v>
      </c>
      <c r="Z232">
        <v>0</v>
      </c>
      <c r="AA232" t="s">
        <v>4311</v>
      </c>
      <c r="AB232" t="s">
        <v>4435</v>
      </c>
      <c r="AC232" t="s">
        <v>2965</v>
      </c>
      <c r="AD232">
        <v>0</v>
      </c>
      <c r="AE232" t="s">
        <v>4529</v>
      </c>
      <c r="AF232" t="s">
        <v>4530</v>
      </c>
      <c r="AG232">
        <v>0</v>
      </c>
      <c r="AH232" t="s">
        <v>4438</v>
      </c>
      <c r="AI232" t="s">
        <v>4439</v>
      </c>
      <c r="AJ232">
        <v>0</v>
      </c>
      <c r="AK232">
        <v>0</v>
      </c>
      <c r="AL232">
        <v>0</v>
      </c>
      <c r="AM232">
        <v>0</v>
      </c>
      <c r="AN232">
        <v>0</v>
      </c>
      <c r="AO232" t="s">
        <v>2965</v>
      </c>
      <c r="AP232" t="s">
        <v>3423</v>
      </c>
      <c r="AQ232" t="s">
        <v>3423</v>
      </c>
      <c r="AR232" t="s">
        <v>4667</v>
      </c>
      <c r="AS232" t="s">
        <v>4685</v>
      </c>
    </row>
    <row r="233" spans="1:45" s="1419" customFormat="1" ht="17.25" customHeight="1">
      <c r="A233" s="1403"/>
      <c r="B233" s="1403"/>
      <c r="C233" s="1403"/>
      <c r="D233" s="1403"/>
      <c r="E233" s="1403" t="str">
        <f t="shared" si="6"/>
        <v>A02AA019 Pile Work Piling Work Pretensioned High-strength Concrete Pile (Type-B)</v>
      </c>
      <c r="F233" s="1403" t="str">
        <f t="shared" si="7"/>
        <v>A02AA019-00026 Pile Work Piling Work Pretensioned High-strength Concrete Pile (Type-B) Augering without Casing     Including Pile Connection and Joint Welding Work  600 ≤ DIA &lt;700</v>
      </c>
      <c r="G233" s="1404" t="str" cm="1">
        <f t="array" ref="G233:H233">_xlfn.TEXTSPLIT(I233,"-")</f>
        <v>A02AA019</v>
      </c>
      <c r="H233" s="1404" t="str">
        <v>00026</v>
      </c>
      <c r="I233" t="s">
        <v>4686</v>
      </c>
      <c r="J233" t="s">
        <v>4288</v>
      </c>
      <c r="K233" t="s">
        <v>4427</v>
      </c>
      <c r="L233" t="s">
        <v>4428</v>
      </c>
      <c r="M233" t="s">
        <v>4429</v>
      </c>
      <c r="N233" t="s">
        <v>4430</v>
      </c>
      <c r="O233" t="s">
        <v>4665</v>
      </c>
      <c r="P233" t="s">
        <v>4666</v>
      </c>
      <c r="Q233" t="s">
        <v>4457</v>
      </c>
      <c r="R233" t="s">
        <v>4458</v>
      </c>
      <c r="S233" t="s">
        <v>2965</v>
      </c>
      <c r="T233">
        <v>0</v>
      </c>
      <c r="U233" t="s">
        <v>2965</v>
      </c>
      <c r="V233">
        <v>0</v>
      </c>
      <c r="W233" t="s">
        <v>2965</v>
      </c>
      <c r="X233">
        <v>0</v>
      </c>
      <c r="Y233" t="s">
        <v>2965</v>
      </c>
      <c r="Z233">
        <v>0</v>
      </c>
      <c r="AA233" t="s">
        <v>4311</v>
      </c>
      <c r="AB233" t="s">
        <v>4435</v>
      </c>
      <c r="AC233" t="s">
        <v>2965</v>
      </c>
      <c r="AD233">
        <v>0</v>
      </c>
      <c r="AE233" t="s">
        <v>4532</v>
      </c>
      <c r="AF233" t="s">
        <v>4533</v>
      </c>
      <c r="AG233">
        <v>0</v>
      </c>
      <c r="AH233" t="s">
        <v>4438</v>
      </c>
      <c r="AI233" t="s">
        <v>4439</v>
      </c>
      <c r="AJ233">
        <v>0</v>
      </c>
      <c r="AK233">
        <v>0</v>
      </c>
      <c r="AL233">
        <v>0</v>
      </c>
      <c r="AM233">
        <v>0</v>
      </c>
      <c r="AN233">
        <v>0</v>
      </c>
      <c r="AO233" t="s">
        <v>2965</v>
      </c>
      <c r="AP233" t="s">
        <v>3423</v>
      </c>
      <c r="AQ233" t="s">
        <v>3423</v>
      </c>
      <c r="AR233" t="s">
        <v>4667</v>
      </c>
      <c r="AS233" t="s">
        <v>4686</v>
      </c>
    </row>
    <row r="234" spans="1:45" s="1419" customFormat="1" ht="17.25" customHeight="1">
      <c r="A234" s="1403"/>
      <c r="B234" s="1403"/>
      <c r="C234" s="1403"/>
      <c r="D234" s="1403"/>
      <c r="E234" s="1403" t="str">
        <f t="shared" si="6"/>
        <v>A02AA019 Pile Work Piling Work Pretensioned High-strength Concrete Pile (Type-B)</v>
      </c>
      <c r="F234" s="1403" t="str">
        <f t="shared" si="7"/>
        <v>A02AA019-00027 Pile Work Piling Work Pretensioned High-strength Concrete Pile (Type-B) Augering without Casing     Including Pile Connection and Joint Welding Work  700 ≤ DIA &lt;800</v>
      </c>
      <c r="G234" s="1404" t="str" cm="1">
        <f t="array" ref="G234:H234">_xlfn.TEXTSPLIT(I234,"-")</f>
        <v>A02AA019</v>
      </c>
      <c r="H234" s="1404" t="str">
        <v>00027</v>
      </c>
      <c r="I234" t="s">
        <v>4687</v>
      </c>
      <c r="J234" t="s">
        <v>4288</v>
      </c>
      <c r="K234" t="s">
        <v>4427</v>
      </c>
      <c r="L234" t="s">
        <v>4428</v>
      </c>
      <c r="M234" t="s">
        <v>4429</v>
      </c>
      <c r="N234" t="s">
        <v>4430</v>
      </c>
      <c r="O234" t="s">
        <v>4665</v>
      </c>
      <c r="P234" t="s">
        <v>4666</v>
      </c>
      <c r="Q234" t="s">
        <v>4457</v>
      </c>
      <c r="R234" t="s">
        <v>4458</v>
      </c>
      <c r="S234" t="s">
        <v>2965</v>
      </c>
      <c r="T234">
        <v>0</v>
      </c>
      <c r="U234" t="s">
        <v>2965</v>
      </c>
      <c r="V234">
        <v>0</v>
      </c>
      <c r="W234" t="s">
        <v>2965</v>
      </c>
      <c r="X234">
        <v>0</v>
      </c>
      <c r="Y234" t="s">
        <v>2965</v>
      </c>
      <c r="Z234">
        <v>0</v>
      </c>
      <c r="AA234" t="s">
        <v>4311</v>
      </c>
      <c r="AB234" t="s">
        <v>4435</v>
      </c>
      <c r="AC234" t="s">
        <v>2965</v>
      </c>
      <c r="AD234">
        <v>0</v>
      </c>
      <c r="AE234" t="s">
        <v>4535</v>
      </c>
      <c r="AF234" t="s">
        <v>4536</v>
      </c>
      <c r="AG234">
        <v>0</v>
      </c>
      <c r="AH234" t="s">
        <v>4438</v>
      </c>
      <c r="AI234" t="s">
        <v>4439</v>
      </c>
      <c r="AJ234">
        <v>0</v>
      </c>
      <c r="AK234">
        <v>0</v>
      </c>
      <c r="AL234">
        <v>0</v>
      </c>
      <c r="AM234">
        <v>0</v>
      </c>
      <c r="AN234">
        <v>0</v>
      </c>
      <c r="AO234" t="s">
        <v>2965</v>
      </c>
      <c r="AP234" t="s">
        <v>3423</v>
      </c>
      <c r="AQ234" t="s">
        <v>3423</v>
      </c>
      <c r="AR234" t="s">
        <v>4667</v>
      </c>
      <c r="AS234" t="s">
        <v>4687</v>
      </c>
    </row>
    <row r="235" spans="1:45" s="1419" customFormat="1" ht="17.25" customHeight="1">
      <c r="A235" s="1403"/>
      <c r="B235" s="1403"/>
      <c r="C235" s="1403"/>
      <c r="D235" s="1403"/>
      <c r="E235" s="1403" t="str">
        <f t="shared" si="6"/>
        <v>A02AA019 Pile Work Piling Work Pretensioned High-strength Concrete Pile (Type-B)</v>
      </c>
      <c r="F235" s="1403" t="str">
        <f t="shared" si="7"/>
        <v>A02AA019-00028 Pile Work Piling Work Pretensioned High-strength Concrete Pile (Type-B) Augering without Casing     Including Pile Connection and Joint Welding Work  800 ≤ DIA &lt;900</v>
      </c>
      <c r="G235" s="1404" t="str" cm="1">
        <f t="array" ref="G235:H235">_xlfn.TEXTSPLIT(I235,"-")</f>
        <v>A02AA019</v>
      </c>
      <c r="H235" s="1404" t="str">
        <v>00028</v>
      </c>
      <c r="I235" t="s">
        <v>4688</v>
      </c>
      <c r="J235" t="s">
        <v>4288</v>
      </c>
      <c r="K235" t="s">
        <v>4427</v>
      </c>
      <c r="L235" t="s">
        <v>4428</v>
      </c>
      <c r="M235" t="s">
        <v>4429</v>
      </c>
      <c r="N235" t="s">
        <v>4430</v>
      </c>
      <c r="O235" t="s">
        <v>4665</v>
      </c>
      <c r="P235" t="s">
        <v>4666</v>
      </c>
      <c r="Q235" t="s">
        <v>4457</v>
      </c>
      <c r="R235" t="s">
        <v>4458</v>
      </c>
      <c r="S235" t="s">
        <v>2965</v>
      </c>
      <c r="T235">
        <v>0</v>
      </c>
      <c r="U235" t="s">
        <v>2965</v>
      </c>
      <c r="V235">
        <v>0</v>
      </c>
      <c r="W235" t="s">
        <v>2965</v>
      </c>
      <c r="X235">
        <v>0</v>
      </c>
      <c r="Y235" t="s">
        <v>2965</v>
      </c>
      <c r="Z235">
        <v>0</v>
      </c>
      <c r="AA235" t="s">
        <v>4311</v>
      </c>
      <c r="AB235" t="s">
        <v>4435</v>
      </c>
      <c r="AC235" t="s">
        <v>2965</v>
      </c>
      <c r="AD235">
        <v>0</v>
      </c>
      <c r="AE235" t="s">
        <v>4538</v>
      </c>
      <c r="AF235" t="s">
        <v>4539</v>
      </c>
      <c r="AG235">
        <v>0</v>
      </c>
      <c r="AH235" t="s">
        <v>4438</v>
      </c>
      <c r="AI235" t="s">
        <v>4439</v>
      </c>
      <c r="AJ235">
        <v>0</v>
      </c>
      <c r="AK235">
        <v>0</v>
      </c>
      <c r="AL235">
        <v>0</v>
      </c>
      <c r="AM235">
        <v>0</v>
      </c>
      <c r="AN235">
        <v>0</v>
      </c>
      <c r="AO235" t="s">
        <v>2965</v>
      </c>
      <c r="AP235" t="s">
        <v>3423</v>
      </c>
      <c r="AQ235" t="s">
        <v>3423</v>
      </c>
      <c r="AR235" t="s">
        <v>4667</v>
      </c>
      <c r="AS235" t="s">
        <v>4688</v>
      </c>
    </row>
    <row r="236" spans="1:45" s="1419" customFormat="1" ht="17.25" customHeight="1">
      <c r="A236" s="1403"/>
      <c r="B236" s="1403"/>
      <c r="C236" s="1403"/>
      <c r="D236" s="1403"/>
      <c r="E236" s="1403" t="str">
        <f t="shared" si="6"/>
        <v>A02AA019 Pile Work Piling Work Pretensioned High-strength Concrete Pile (Type-B)</v>
      </c>
      <c r="F236" s="1403" t="str">
        <f t="shared" si="7"/>
        <v>A02AA019-00029 Pile Work Piling Work Pretensioned High-strength Concrete Pile (Type-B) Augering without Casing     Including Pile Connection and Joint Welding Work  900 ≤ DIA &lt;1000</v>
      </c>
      <c r="G236" s="1404" t="str" cm="1">
        <f t="array" ref="G236:H236">_xlfn.TEXTSPLIT(I236,"-")</f>
        <v>A02AA019</v>
      </c>
      <c r="H236" s="1404" t="str">
        <v>00029</v>
      </c>
      <c r="I236" t="s">
        <v>4689</v>
      </c>
      <c r="J236" t="s">
        <v>4288</v>
      </c>
      <c r="K236" t="s">
        <v>4427</v>
      </c>
      <c r="L236" t="s">
        <v>4428</v>
      </c>
      <c r="M236" t="s">
        <v>4429</v>
      </c>
      <c r="N236" t="s">
        <v>4430</v>
      </c>
      <c r="O236" t="s">
        <v>4665</v>
      </c>
      <c r="P236" t="s">
        <v>4666</v>
      </c>
      <c r="Q236" t="s">
        <v>4457</v>
      </c>
      <c r="R236" t="s">
        <v>4458</v>
      </c>
      <c r="S236" t="s">
        <v>2965</v>
      </c>
      <c r="T236">
        <v>0</v>
      </c>
      <c r="U236" t="s">
        <v>2965</v>
      </c>
      <c r="V236">
        <v>0</v>
      </c>
      <c r="W236" t="s">
        <v>2965</v>
      </c>
      <c r="X236">
        <v>0</v>
      </c>
      <c r="Y236" t="s">
        <v>2965</v>
      </c>
      <c r="Z236">
        <v>0</v>
      </c>
      <c r="AA236" t="s">
        <v>4311</v>
      </c>
      <c r="AB236" t="s">
        <v>4435</v>
      </c>
      <c r="AC236" t="s">
        <v>2965</v>
      </c>
      <c r="AD236">
        <v>0</v>
      </c>
      <c r="AE236" t="s">
        <v>4541</v>
      </c>
      <c r="AF236" t="s">
        <v>4542</v>
      </c>
      <c r="AG236">
        <v>0</v>
      </c>
      <c r="AH236" t="s">
        <v>4438</v>
      </c>
      <c r="AI236" t="s">
        <v>4439</v>
      </c>
      <c r="AJ236">
        <v>0</v>
      </c>
      <c r="AK236">
        <v>0</v>
      </c>
      <c r="AL236">
        <v>0</v>
      </c>
      <c r="AM236">
        <v>0</v>
      </c>
      <c r="AN236">
        <v>0</v>
      </c>
      <c r="AO236" t="s">
        <v>2965</v>
      </c>
      <c r="AP236" t="s">
        <v>3423</v>
      </c>
      <c r="AQ236" t="s">
        <v>3423</v>
      </c>
      <c r="AR236" t="s">
        <v>4667</v>
      </c>
      <c r="AS236" t="s">
        <v>4689</v>
      </c>
    </row>
    <row r="237" spans="1:45" s="1419" customFormat="1" ht="17.25" customHeight="1">
      <c r="A237" s="1403"/>
      <c r="B237" s="1403"/>
      <c r="C237" s="1403"/>
      <c r="D237" s="1403"/>
      <c r="E237" s="1403" t="str">
        <f t="shared" si="6"/>
        <v>A02AA019 Pile Work Piling Work Pretensioned High-strength Concrete Pile (Type-B)</v>
      </c>
      <c r="F237" s="1403" t="str">
        <f t="shared" si="7"/>
        <v>A02AA019-00030 Pile Work Piling Work Pretensioned High-strength Concrete Pile (Type-B) Augering without Casing     Including Pile Connection and Joint Welding Work  1000 ≤ DIA &lt;1200</v>
      </c>
      <c r="G237" s="1404" t="str" cm="1">
        <f t="array" ref="G237:H237">_xlfn.TEXTSPLIT(I237,"-")</f>
        <v>A02AA019</v>
      </c>
      <c r="H237" s="1404" t="str">
        <v>00030</v>
      </c>
      <c r="I237" t="s">
        <v>4690</v>
      </c>
      <c r="J237" t="s">
        <v>4288</v>
      </c>
      <c r="K237" t="s">
        <v>4427</v>
      </c>
      <c r="L237" t="s">
        <v>4428</v>
      </c>
      <c r="M237" t="s">
        <v>4429</v>
      </c>
      <c r="N237" t="s">
        <v>4430</v>
      </c>
      <c r="O237" t="s">
        <v>4665</v>
      </c>
      <c r="P237" t="s">
        <v>4666</v>
      </c>
      <c r="Q237" t="s">
        <v>4457</v>
      </c>
      <c r="R237" t="s">
        <v>4458</v>
      </c>
      <c r="S237" t="s">
        <v>2965</v>
      </c>
      <c r="T237">
        <v>0</v>
      </c>
      <c r="U237" t="s">
        <v>2965</v>
      </c>
      <c r="V237">
        <v>0</v>
      </c>
      <c r="W237" t="s">
        <v>2965</v>
      </c>
      <c r="X237">
        <v>0</v>
      </c>
      <c r="Y237" t="s">
        <v>2965</v>
      </c>
      <c r="Z237">
        <v>0</v>
      </c>
      <c r="AA237" t="s">
        <v>4311</v>
      </c>
      <c r="AB237" t="s">
        <v>4435</v>
      </c>
      <c r="AC237" t="s">
        <v>2965</v>
      </c>
      <c r="AD237">
        <v>0</v>
      </c>
      <c r="AE237" t="s">
        <v>4544</v>
      </c>
      <c r="AF237" t="s">
        <v>4545</v>
      </c>
      <c r="AG237">
        <v>0</v>
      </c>
      <c r="AH237" t="s">
        <v>4438</v>
      </c>
      <c r="AI237" t="s">
        <v>4439</v>
      </c>
      <c r="AJ237">
        <v>0</v>
      </c>
      <c r="AK237">
        <v>0</v>
      </c>
      <c r="AL237">
        <v>0</v>
      </c>
      <c r="AM237">
        <v>0</v>
      </c>
      <c r="AN237">
        <v>0</v>
      </c>
      <c r="AO237" t="s">
        <v>2965</v>
      </c>
      <c r="AP237" t="s">
        <v>3423</v>
      </c>
      <c r="AQ237" t="s">
        <v>3423</v>
      </c>
      <c r="AR237" t="s">
        <v>4667</v>
      </c>
      <c r="AS237" t="s">
        <v>4690</v>
      </c>
    </row>
    <row r="238" spans="1:45" s="1419" customFormat="1" ht="17.25" customHeight="1">
      <c r="A238" s="1403"/>
      <c r="B238" s="1403"/>
      <c r="C238" s="1403"/>
      <c r="D238" s="1403"/>
      <c r="E238" s="1403" t="str">
        <f t="shared" si="6"/>
        <v>A02AA019 Pile Work Piling Work Pretensioned High-strength Concrete Pile (Type-B)</v>
      </c>
      <c r="F238" s="1403" t="str">
        <f t="shared" si="7"/>
        <v>A02AA019-00031 Pile Work Piling Work Pretensioned High-strength Concrete Pile (Type-B) Augering with Casing     Including Pile Connection and Joint Welding Work  DIA&lt;400</v>
      </c>
      <c r="G238" s="1404" t="str" cm="1">
        <f t="array" ref="G238:H238">_xlfn.TEXTSPLIT(I238,"-")</f>
        <v>A02AA019</v>
      </c>
      <c r="H238" s="1404" t="str">
        <v>00031</v>
      </c>
      <c r="I238" t="s">
        <v>4691</v>
      </c>
      <c r="J238" t="s">
        <v>4288</v>
      </c>
      <c r="K238" t="s">
        <v>4427</v>
      </c>
      <c r="L238" t="s">
        <v>4428</v>
      </c>
      <c r="M238" t="s">
        <v>4429</v>
      </c>
      <c r="N238" t="s">
        <v>4430</v>
      </c>
      <c r="O238" t="s">
        <v>4665</v>
      </c>
      <c r="P238" t="s">
        <v>4666</v>
      </c>
      <c r="Q238" t="s">
        <v>4463</v>
      </c>
      <c r="R238" t="s">
        <v>4464</v>
      </c>
      <c r="S238" t="s">
        <v>2965</v>
      </c>
      <c r="T238">
        <v>0</v>
      </c>
      <c r="U238" t="s">
        <v>2965</v>
      </c>
      <c r="V238">
        <v>0</v>
      </c>
      <c r="W238" t="s">
        <v>2965</v>
      </c>
      <c r="X238">
        <v>0</v>
      </c>
      <c r="Y238" t="s">
        <v>2965</v>
      </c>
      <c r="Z238">
        <v>0</v>
      </c>
      <c r="AA238" t="s">
        <v>4311</v>
      </c>
      <c r="AB238" t="s">
        <v>4435</v>
      </c>
      <c r="AC238" t="s">
        <v>2965</v>
      </c>
      <c r="AD238">
        <v>0</v>
      </c>
      <c r="AE238" t="s">
        <v>4522</v>
      </c>
      <c r="AF238" t="s">
        <v>4523</v>
      </c>
      <c r="AG238">
        <v>0</v>
      </c>
      <c r="AH238" t="s">
        <v>4438</v>
      </c>
      <c r="AI238" t="s">
        <v>4439</v>
      </c>
      <c r="AJ238">
        <v>0</v>
      </c>
      <c r="AK238">
        <v>0</v>
      </c>
      <c r="AL238">
        <v>0</v>
      </c>
      <c r="AM238">
        <v>0</v>
      </c>
      <c r="AN238">
        <v>0</v>
      </c>
      <c r="AO238" t="s">
        <v>2965</v>
      </c>
      <c r="AP238" t="s">
        <v>3423</v>
      </c>
      <c r="AQ238" t="s">
        <v>3423</v>
      </c>
      <c r="AR238" t="s">
        <v>4667</v>
      </c>
      <c r="AS238" t="s">
        <v>4691</v>
      </c>
    </row>
    <row r="239" spans="1:45" s="1415" customFormat="1" ht="17.25" customHeight="1">
      <c r="A239" s="1403"/>
      <c r="B239" s="1403"/>
      <c r="C239" s="1403"/>
      <c r="D239" s="1403"/>
      <c r="E239" s="1403" t="str">
        <f t="shared" si="6"/>
        <v>A02AA019 Pile Work Piling Work Pretensioned High-strength Concrete Pile (Type-B)</v>
      </c>
      <c r="F239" s="1403" t="str">
        <f t="shared" si="7"/>
        <v>A02AA019-00032 Pile Work Piling Work Pretensioned High-strength Concrete Pile (Type-B) Augering with Casing     Including Pile Connection and Joint Welding Work  400 ≤ DIA &lt;500</v>
      </c>
      <c r="G239" s="1404" t="str" cm="1">
        <f t="array" ref="G239:H239">_xlfn.TEXTSPLIT(I239,"-")</f>
        <v>A02AA019</v>
      </c>
      <c r="H239" s="1404" t="str">
        <v>00032</v>
      </c>
      <c r="I239" t="s">
        <v>4692</v>
      </c>
      <c r="J239" t="s">
        <v>4288</v>
      </c>
      <c r="K239" t="s">
        <v>4427</v>
      </c>
      <c r="L239" t="s">
        <v>4428</v>
      </c>
      <c r="M239" t="s">
        <v>4429</v>
      </c>
      <c r="N239" t="s">
        <v>4430</v>
      </c>
      <c r="O239" t="s">
        <v>4665</v>
      </c>
      <c r="P239" t="s">
        <v>4666</v>
      </c>
      <c r="Q239" t="s">
        <v>4463</v>
      </c>
      <c r="R239" t="s">
        <v>4464</v>
      </c>
      <c r="S239" t="s">
        <v>2965</v>
      </c>
      <c r="T239">
        <v>0</v>
      </c>
      <c r="U239" t="s">
        <v>2965</v>
      </c>
      <c r="V239">
        <v>0</v>
      </c>
      <c r="W239" t="s">
        <v>2965</v>
      </c>
      <c r="X239">
        <v>0</v>
      </c>
      <c r="Y239" t="s">
        <v>2965</v>
      </c>
      <c r="Z239">
        <v>0</v>
      </c>
      <c r="AA239" t="s">
        <v>4311</v>
      </c>
      <c r="AB239" t="s">
        <v>4435</v>
      </c>
      <c r="AC239" t="s">
        <v>2965</v>
      </c>
      <c r="AD239">
        <v>0</v>
      </c>
      <c r="AE239" t="s">
        <v>4526</v>
      </c>
      <c r="AF239" t="s">
        <v>4527</v>
      </c>
      <c r="AG239">
        <v>0</v>
      </c>
      <c r="AH239" t="s">
        <v>4438</v>
      </c>
      <c r="AI239" t="s">
        <v>4439</v>
      </c>
      <c r="AJ239">
        <v>0</v>
      </c>
      <c r="AK239">
        <v>0</v>
      </c>
      <c r="AL239">
        <v>0</v>
      </c>
      <c r="AM239">
        <v>0</v>
      </c>
      <c r="AN239">
        <v>0</v>
      </c>
      <c r="AO239" t="s">
        <v>2965</v>
      </c>
      <c r="AP239" t="s">
        <v>3423</v>
      </c>
      <c r="AQ239" t="s">
        <v>3423</v>
      </c>
      <c r="AR239" t="s">
        <v>4667</v>
      </c>
      <c r="AS239" t="s">
        <v>4692</v>
      </c>
    </row>
    <row r="240" spans="1:45" s="1419" customFormat="1" ht="17.25" customHeight="1">
      <c r="A240" s="1403"/>
      <c r="B240" s="1403"/>
      <c r="C240" s="1403"/>
      <c r="D240" s="1403"/>
      <c r="E240" s="1403" t="str">
        <f t="shared" si="6"/>
        <v>A02AA019 Pile Work Piling Work Pretensioned High-strength Concrete Pile (Type-B)</v>
      </c>
      <c r="F240" s="1403" t="str">
        <f t="shared" si="7"/>
        <v>A02AA019-00033 Pile Work Piling Work Pretensioned High-strength Concrete Pile (Type-B) Augering with Casing     Including Pile Connection and Joint Welding Work  500 ≤ DIA &lt;600</v>
      </c>
      <c r="G240" s="1404" t="str" cm="1">
        <f t="array" ref="G240:H240">_xlfn.TEXTSPLIT(I240,"-")</f>
        <v>A02AA019</v>
      </c>
      <c r="H240" s="1404" t="str">
        <v>00033</v>
      </c>
      <c r="I240" t="s">
        <v>4693</v>
      </c>
      <c r="J240" t="s">
        <v>4288</v>
      </c>
      <c r="K240" t="s">
        <v>4427</v>
      </c>
      <c r="L240" t="s">
        <v>4428</v>
      </c>
      <c r="M240" t="s">
        <v>4429</v>
      </c>
      <c r="N240" t="s">
        <v>4430</v>
      </c>
      <c r="O240" t="s">
        <v>4665</v>
      </c>
      <c r="P240" t="s">
        <v>4666</v>
      </c>
      <c r="Q240" t="s">
        <v>4463</v>
      </c>
      <c r="R240" t="s">
        <v>4464</v>
      </c>
      <c r="S240" t="s">
        <v>2965</v>
      </c>
      <c r="T240">
        <v>0</v>
      </c>
      <c r="U240" t="s">
        <v>2965</v>
      </c>
      <c r="V240">
        <v>0</v>
      </c>
      <c r="W240" t="s">
        <v>2965</v>
      </c>
      <c r="X240">
        <v>0</v>
      </c>
      <c r="Y240" t="s">
        <v>2965</v>
      </c>
      <c r="Z240">
        <v>0</v>
      </c>
      <c r="AA240" t="s">
        <v>4311</v>
      </c>
      <c r="AB240" t="s">
        <v>4435</v>
      </c>
      <c r="AC240" t="s">
        <v>2965</v>
      </c>
      <c r="AD240">
        <v>0</v>
      </c>
      <c r="AE240" t="s">
        <v>4529</v>
      </c>
      <c r="AF240" t="s">
        <v>4530</v>
      </c>
      <c r="AG240">
        <v>0</v>
      </c>
      <c r="AH240" t="s">
        <v>4438</v>
      </c>
      <c r="AI240" t="s">
        <v>4439</v>
      </c>
      <c r="AJ240">
        <v>0</v>
      </c>
      <c r="AK240">
        <v>0</v>
      </c>
      <c r="AL240">
        <v>0</v>
      </c>
      <c r="AM240">
        <v>0</v>
      </c>
      <c r="AN240">
        <v>0</v>
      </c>
      <c r="AO240" t="s">
        <v>2965</v>
      </c>
      <c r="AP240" t="s">
        <v>3423</v>
      </c>
      <c r="AQ240" t="s">
        <v>3423</v>
      </c>
      <c r="AR240" t="s">
        <v>4667</v>
      </c>
      <c r="AS240" t="s">
        <v>4693</v>
      </c>
    </row>
    <row r="241" spans="1:45" s="1419" customFormat="1" ht="17.25" customHeight="1">
      <c r="A241" s="1403"/>
      <c r="B241" s="1403"/>
      <c r="C241" s="1403"/>
      <c r="D241" s="1403"/>
      <c r="E241" s="1403" t="str">
        <f t="shared" si="6"/>
        <v>A02AA019 Pile Work Piling Work Pretensioned High-strength Concrete Pile (Type-B)</v>
      </c>
      <c r="F241" s="1403" t="str">
        <f t="shared" si="7"/>
        <v>A02AA019-00034 Pile Work Piling Work Pretensioned High-strength Concrete Pile (Type-B) Augering with Casing     Including Pile Connection and Joint Welding Work  600 ≤ DIA &lt;700</v>
      </c>
      <c r="G241" s="1404" t="str" cm="1">
        <f t="array" ref="G241:H241">_xlfn.TEXTSPLIT(I241,"-")</f>
        <v>A02AA019</v>
      </c>
      <c r="H241" s="1404" t="str">
        <v>00034</v>
      </c>
      <c r="I241" t="s">
        <v>4694</v>
      </c>
      <c r="J241" t="s">
        <v>4288</v>
      </c>
      <c r="K241" t="s">
        <v>4427</v>
      </c>
      <c r="L241" t="s">
        <v>4428</v>
      </c>
      <c r="M241" t="s">
        <v>4429</v>
      </c>
      <c r="N241" t="s">
        <v>4430</v>
      </c>
      <c r="O241" t="s">
        <v>4665</v>
      </c>
      <c r="P241" t="s">
        <v>4666</v>
      </c>
      <c r="Q241" t="s">
        <v>4463</v>
      </c>
      <c r="R241" t="s">
        <v>4464</v>
      </c>
      <c r="S241" t="s">
        <v>2965</v>
      </c>
      <c r="T241">
        <v>0</v>
      </c>
      <c r="U241" t="s">
        <v>2965</v>
      </c>
      <c r="V241">
        <v>0</v>
      </c>
      <c r="W241" t="s">
        <v>2965</v>
      </c>
      <c r="X241">
        <v>0</v>
      </c>
      <c r="Y241" t="s">
        <v>2965</v>
      </c>
      <c r="Z241">
        <v>0</v>
      </c>
      <c r="AA241" t="s">
        <v>4311</v>
      </c>
      <c r="AB241" t="s">
        <v>4435</v>
      </c>
      <c r="AC241" t="s">
        <v>2965</v>
      </c>
      <c r="AD241">
        <v>0</v>
      </c>
      <c r="AE241" t="s">
        <v>4532</v>
      </c>
      <c r="AF241" t="s">
        <v>4533</v>
      </c>
      <c r="AG241">
        <v>0</v>
      </c>
      <c r="AH241" t="s">
        <v>4438</v>
      </c>
      <c r="AI241" t="s">
        <v>4439</v>
      </c>
      <c r="AJ241">
        <v>0</v>
      </c>
      <c r="AK241">
        <v>0</v>
      </c>
      <c r="AL241">
        <v>0</v>
      </c>
      <c r="AM241">
        <v>0</v>
      </c>
      <c r="AN241">
        <v>0</v>
      </c>
      <c r="AO241" t="s">
        <v>2965</v>
      </c>
      <c r="AP241" t="s">
        <v>3423</v>
      </c>
      <c r="AQ241" t="s">
        <v>3423</v>
      </c>
      <c r="AR241" t="s">
        <v>4667</v>
      </c>
      <c r="AS241" t="s">
        <v>4694</v>
      </c>
    </row>
    <row r="242" spans="1:45" s="1419" customFormat="1" ht="17.25" customHeight="1">
      <c r="A242" s="1403"/>
      <c r="B242" s="1403"/>
      <c r="C242" s="1403"/>
      <c r="D242" s="1403"/>
      <c r="E242" s="1403" t="str">
        <f t="shared" si="6"/>
        <v>A02AA019 Pile Work Piling Work Pretensioned High-strength Concrete Pile (Type-B)</v>
      </c>
      <c r="F242" s="1403" t="str">
        <f t="shared" si="7"/>
        <v>A02AA019-00035 Pile Work Piling Work Pretensioned High-strength Concrete Pile (Type-B) Augering with Casing     Including Pile Connection and Joint Welding Work  700 ≤ DIA &lt;800</v>
      </c>
      <c r="G242" s="1404" t="str" cm="1">
        <f t="array" ref="G242:H242">_xlfn.TEXTSPLIT(I242,"-")</f>
        <v>A02AA019</v>
      </c>
      <c r="H242" s="1404" t="str">
        <v>00035</v>
      </c>
      <c r="I242" t="s">
        <v>4695</v>
      </c>
      <c r="J242" t="s">
        <v>4288</v>
      </c>
      <c r="K242" t="s">
        <v>4427</v>
      </c>
      <c r="L242" t="s">
        <v>4428</v>
      </c>
      <c r="M242" t="s">
        <v>4429</v>
      </c>
      <c r="N242" t="s">
        <v>4430</v>
      </c>
      <c r="O242" t="s">
        <v>4665</v>
      </c>
      <c r="P242" t="s">
        <v>4666</v>
      </c>
      <c r="Q242" t="s">
        <v>4463</v>
      </c>
      <c r="R242" t="s">
        <v>4464</v>
      </c>
      <c r="S242" t="s">
        <v>2965</v>
      </c>
      <c r="T242">
        <v>0</v>
      </c>
      <c r="U242" t="s">
        <v>2965</v>
      </c>
      <c r="V242">
        <v>0</v>
      </c>
      <c r="W242" t="s">
        <v>2965</v>
      </c>
      <c r="X242">
        <v>0</v>
      </c>
      <c r="Y242" t="s">
        <v>2965</v>
      </c>
      <c r="Z242">
        <v>0</v>
      </c>
      <c r="AA242" t="s">
        <v>4311</v>
      </c>
      <c r="AB242" t="s">
        <v>4435</v>
      </c>
      <c r="AC242" t="s">
        <v>2965</v>
      </c>
      <c r="AD242">
        <v>0</v>
      </c>
      <c r="AE242" t="s">
        <v>4535</v>
      </c>
      <c r="AF242" t="s">
        <v>4536</v>
      </c>
      <c r="AG242">
        <v>0</v>
      </c>
      <c r="AH242" t="s">
        <v>4438</v>
      </c>
      <c r="AI242" t="s">
        <v>4439</v>
      </c>
      <c r="AJ242">
        <v>0</v>
      </c>
      <c r="AK242">
        <v>0</v>
      </c>
      <c r="AL242">
        <v>0</v>
      </c>
      <c r="AM242">
        <v>0</v>
      </c>
      <c r="AN242">
        <v>0</v>
      </c>
      <c r="AO242" t="s">
        <v>2965</v>
      </c>
      <c r="AP242" t="s">
        <v>3423</v>
      </c>
      <c r="AQ242" t="s">
        <v>3423</v>
      </c>
      <c r="AR242" t="s">
        <v>4667</v>
      </c>
      <c r="AS242" t="s">
        <v>4695</v>
      </c>
    </row>
    <row r="243" spans="1:45" s="1419" customFormat="1" ht="17.25" customHeight="1">
      <c r="A243" s="1403"/>
      <c r="B243" s="1403"/>
      <c r="C243" s="1403"/>
      <c r="D243" s="1403"/>
      <c r="E243" s="1403" t="str">
        <f t="shared" si="6"/>
        <v>A02AA019 Pile Work Piling Work Pretensioned High-strength Concrete Pile (Type-B)</v>
      </c>
      <c r="F243" s="1403" t="str">
        <f t="shared" si="7"/>
        <v>A02AA019-00036 Pile Work Piling Work Pretensioned High-strength Concrete Pile (Type-B) Augering with Casing     Including Pile Connection and Joint Welding Work  800 ≤ DIA &lt;900</v>
      </c>
      <c r="G243" s="1404" t="str" cm="1">
        <f t="array" ref="G243:H243">_xlfn.TEXTSPLIT(I243,"-")</f>
        <v>A02AA019</v>
      </c>
      <c r="H243" s="1404" t="str">
        <v>00036</v>
      </c>
      <c r="I243" t="s">
        <v>4696</v>
      </c>
      <c r="J243" t="s">
        <v>4288</v>
      </c>
      <c r="K243" t="s">
        <v>4427</v>
      </c>
      <c r="L243" t="s">
        <v>4428</v>
      </c>
      <c r="M243" t="s">
        <v>4429</v>
      </c>
      <c r="N243" t="s">
        <v>4430</v>
      </c>
      <c r="O243" t="s">
        <v>4665</v>
      </c>
      <c r="P243" t="s">
        <v>4666</v>
      </c>
      <c r="Q243" t="s">
        <v>4463</v>
      </c>
      <c r="R243" t="s">
        <v>4464</v>
      </c>
      <c r="S243" t="s">
        <v>2965</v>
      </c>
      <c r="T243">
        <v>0</v>
      </c>
      <c r="U243" t="s">
        <v>2965</v>
      </c>
      <c r="V243">
        <v>0</v>
      </c>
      <c r="W243" t="s">
        <v>2965</v>
      </c>
      <c r="X243">
        <v>0</v>
      </c>
      <c r="Y243" t="s">
        <v>2965</v>
      </c>
      <c r="Z243">
        <v>0</v>
      </c>
      <c r="AA243" t="s">
        <v>4311</v>
      </c>
      <c r="AB243" t="s">
        <v>4435</v>
      </c>
      <c r="AC243" t="s">
        <v>2965</v>
      </c>
      <c r="AD243">
        <v>0</v>
      </c>
      <c r="AE243" t="s">
        <v>4538</v>
      </c>
      <c r="AF243" t="s">
        <v>4539</v>
      </c>
      <c r="AG243">
        <v>0</v>
      </c>
      <c r="AH243" t="s">
        <v>4438</v>
      </c>
      <c r="AI243" t="s">
        <v>4439</v>
      </c>
      <c r="AJ243">
        <v>0</v>
      </c>
      <c r="AK243">
        <v>0</v>
      </c>
      <c r="AL243">
        <v>0</v>
      </c>
      <c r="AM243">
        <v>0</v>
      </c>
      <c r="AN243">
        <v>0</v>
      </c>
      <c r="AO243" t="s">
        <v>2965</v>
      </c>
      <c r="AP243" t="s">
        <v>3423</v>
      </c>
      <c r="AQ243" t="s">
        <v>3423</v>
      </c>
      <c r="AR243" t="s">
        <v>4667</v>
      </c>
      <c r="AS243" t="s">
        <v>4696</v>
      </c>
    </row>
    <row r="244" spans="1:45" s="1419" customFormat="1" ht="17.25" customHeight="1">
      <c r="A244" s="1403"/>
      <c r="B244" s="1403"/>
      <c r="C244" s="1403"/>
      <c r="D244" s="1403"/>
      <c r="E244" s="1403" t="str">
        <f t="shared" si="6"/>
        <v>A02AA019 Pile Work Piling Work Pretensioned High-strength Concrete Pile (Type-B)</v>
      </c>
      <c r="F244" s="1403" t="str">
        <f t="shared" si="7"/>
        <v>A02AA019-00037 Pile Work Piling Work Pretensioned High-strength Concrete Pile (Type-B) Augering with Casing     Including Pile Connection and Joint Welding Work  900 ≤ DIA &lt;1000</v>
      </c>
      <c r="G244" s="1404" t="str" cm="1">
        <f t="array" ref="G244:H244">_xlfn.TEXTSPLIT(I244,"-")</f>
        <v>A02AA019</v>
      </c>
      <c r="H244" s="1404" t="str">
        <v>00037</v>
      </c>
      <c r="I244" t="s">
        <v>4697</v>
      </c>
      <c r="J244" t="s">
        <v>4288</v>
      </c>
      <c r="K244" t="s">
        <v>4427</v>
      </c>
      <c r="L244" t="s">
        <v>4428</v>
      </c>
      <c r="M244" t="s">
        <v>4429</v>
      </c>
      <c r="N244" t="s">
        <v>4430</v>
      </c>
      <c r="O244" t="s">
        <v>4665</v>
      </c>
      <c r="P244" t="s">
        <v>4666</v>
      </c>
      <c r="Q244" t="s">
        <v>4463</v>
      </c>
      <c r="R244" t="s">
        <v>4464</v>
      </c>
      <c r="S244" t="s">
        <v>2965</v>
      </c>
      <c r="T244">
        <v>0</v>
      </c>
      <c r="U244" t="s">
        <v>2965</v>
      </c>
      <c r="V244">
        <v>0</v>
      </c>
      <c r="W244" t="s">
        <v>2965</v>
      </c>
      <c r="X244">
        <v>0</v>
      </c>
      <c r="Y244" t="s">
        <v>2965</v>
      </c>
      <c r="Z244">
        <v>0</v>
      </c>
      <c r="AA244" t="s">
        <v>4311</v>
      </c>
      <c r="AB244" t="s">
        <v>4435</v>
      </c>
      <c r="AC244" t="s">
        <v>2965</v>
      </c>
      <c r="AD244">
        <v>0</v>
      </c>
      <c r="AE244" t="s">
        <v>4541</v>
      </c>
      <c r="AF244" t="s">
        <v>4542</v>
      </c>
      <c r="AG244">
        <v>0</v>
      </c>
      <c r="AH244" t="s">
        <v>4438</v>
      </c>
      <c r="AI244" t="s">
        <v>4439</v>
      </c>
      <c r="AJ244">
        <v>0</v>
      </c>
      <c r="AK244">
        <v>0</v>
      </c>
      <c r="AL244">
        <v>0</v>
      </c>
      <c r="AM244">
        <v>0</v>
      </c>
      <c r="AN244">
        <v>0</v>
      </c>
      <c r="AO244" t="s">
        <v>2965</v>
      </c>
      <c r="AP244" t="s">
        <v>3423</v>
      </c>
      <c r="AQ244" t="s">
        <v>3423</v>
      </c>
      <c r="AR244" t="s">
        <v>4667</v>
      </c>
      <c r="AS244" t="s">
        <v>4697</v>
      </c>
    </row>
    <row r="245" spans="1:45" s="1419" customFormat="1" ht="17.25" customHeight="1">
      <c r="A245" s="1403"/>
      <c r="B245" s="1403"/>
      <c r="C245" s="1403"/>
      <c r="D245" s="1403"/>
      <c r="E245" s="1403" t="str">
        <f t="shared" si="6"/>
        <v>A02AA019 Pile Work Piling Work Pretensioned High-strength Concrete Pile (Type-B)</v>
      </c>
      <c r="F245" s="1403" t="str">
        <f t="shared" si="7"/>
        <v>A02AA019-00038 Pile Work Piling Work Pretensioned High-strength Concrete Pile (Type-B) Augering with Casing     Including Pile Connection and Joint Welding Work  1000 ≤ DIA &lt;1200</v>
      </c>
      <c r="G245" s="1404" t="str" cm="1">
        <f t="array" ref="G245:H245">_xlfn.TEXTSPLIT(I245,"-")</f>
        <v>A02AA019</v>
      </c>
      <c r="H245" s="1404" t="str">
        <v>00038</v>
      </c>
      <c r="I245" t="s">
        <v>4698</v>
      </c>
      <c r="J245" t="s">
        <v>4288</v>
      </c>
      <c r="K245" t="s">
        <v>4427</v>
      </c>
      <c r="L245" t="s">
        <v>4428</v>
      </c>
      <c r="M245" t="s">
        <v>4429</v>
      </c>
      <c r="N245" t="s">
        <v>4430</v>
      </c>
      <c r="O245" t="s">
        <v>4665</v>
      </c>
      <c r="P245" t="s">
        <v>4666</v>
      </c>
      <c r="Q245" t="s">
        <v>4463</v>
      </c>
      <c r="R245" t="s">
        <v>4464</v>
      </c>
      <c r="S245" t="s">
        <v>2965</v>
      </c>
      <c r="T245">
        <v>0</v>
      </c>
      <c r="U245" t="s">
        <v>2965</v>
      </c>
      <c r="V245">
        <v>0</v>
      </c>
      <c r="W245" t="s">
        <v>2965</v>
      </c>
      <c r="X245">
        <v>0</v>
      </c>
      <c r="Y245" t="s">
        <v>2965</v>
      </c>
      <c r="Z245">
        <v>0</v>
      </c>
      <c r="AA245" t="s">
        <v>4311</v>
      </c>
      <c r="AB245" t="s">
        <v>4435</v>
      </c>
      <c r="AC245" t="s">
        <v>2965</v>
      </c>
      <c r="AD245">
        <v>0</v>
      </c>
      <c r="AE245" t="s">
        <v>4544</v>
      </c>
      <c r="AF245" t="s">
        <v>4545</v>
      </c>
      <c r="AG245">
        <v>0</v>
      </c>
      <c r="AH245" t="s">
        <v>4438</v>
      </c>
      <c r="AI245" t="s">
        <v>4439</v>
      </c>
      <c r="AJ245">
        <v>0</v>
      </c>
      <c r="AK245">
        <v>0</v>
      </c>
      <c r="AL245">
        <v>0</v>
      </c>
      <c r="AM245">
        <v>0</v>
      </c>
      <c r="AN245">
        <v>0</v>
      </c>
      <c r="AO245" t="s">
        <v>2965</v>
      </c>
      <c r="AP245" t="s">
        <v>3423</v>
      </c>
      <c r="AQ245" t="s">
        <v>3423</v>
      </c>
      <c r="AR245" t="s">
        <v>4667</v>
      </c>
      <c r="AS245" t="s">
        <v>4698</v>
      </c>
    </row>
    <row r="246" spans="1:45" ht="17.25" customHeight="1">
      <c r="E246" s="1403" t="str">
        <f t="shared" si="6"/>
        <v>A02AA019 Pile Work Piling Work Pretensioned High-strength Concrete Pile (Type-B)</v>
      </c>
      <c r="F246" s="1403" t="str">
        <f t="shared" si="7"/>
        <v>A02AA019-00039 Pile Work Piling Work Pretensioned High-strength Concrete Pile (Type-B) Percussion Rotary Drilling with Casing     Including Pile Connection and Joint Welding Work  DIA&lt;400</v>
      </c>
      <c r="G246" s="1404" t="str" cm="1">
        <f t="array" ref="G246:H246">_xlfn.TEXTSPLIT(I246,"-")</f>
        <v>A02AA019</v>
      </c>
      <c r="H246" s="1404" t="str">
        <v>00039</v>
      </c>
      <c r="I246" t="s">
        <v>4699</v>
      </c>
      <c r="J246" t="s">
        <v>4288</v>
      </c>
      <c r="K246" t="s">
        <v>4427</v>
      </c>
      <c r="L246" t="s">
        <v>4428</v>
      </c>
      <c r="M246" t="s">
        <v>4429</v>
      </c>
      <c r="N246" t="s">
        <v>4430</v>
      </c>
      <c r="O246" t="s">
        <v>4665</v>
      </c>
      <c r="P246" t="s">
        <v>4666</v>
      </c>
      <c r="Q246" t="s">
        <v>4469</v>
      </c>
      <c r="R246" t="s">
        <v>4470</v>
      </c>
      <c r="S246" t="s">
        <v>2965</v>
      </c>
      <c r="T246">
        <v>0</v>
      </c>
      <c r="U246" t="s">
        <v>2965</v>
      </c>
      <c r="V246">
        <v>0</v>
      </c>
      <c r="W246" t="s">
        <v>2965</v>
      </c>
      <c r="X246">
        <v>0</v>
      </c>
      <c r="Y246" t="s">
        <v>2965</v>
      </c>
      <c r="Z246">
        <v>0</v>
      </c>
      <c r="AA246" t="s">
        <v>4311</v>
      </c>
      <c r="AB246" t="s">
        <v>4435</v>
      </c>
      <c r="AC246" t="s">
        <v>2965</v>
      </c>
      <c r="AD246">
        <v>0</v>
      </c>
      <c r="AE246" t="s">
        <v>4522</v>
      </c>
      <c r="AF246" t="s">
        <v>4523</v>
      </c>
      <c r="AG246">
        <v>0</v>
      </c>
      <c r="AH246" t="s">
        <v>4438</v>
      </c>
      <c r="AI246" t="s">
        <v>4439</v>
      </c>
      <c r="AJ246">
        <v>0</v>
      </c>
      <c r="AK246">
        <v>0</v>
      </c>
      <c r="AL246">
        <v>0</v>
      </c>
      <c r="AM246">
        <v>0</v>
      </c>
      <c r="AN246">
        <v>0</v>
      </c>
      <c r="AO246" t="s">
        <v>2965</v>
      </c>
      <c r="AP246" t="s">
        <v>3423</v>
      </c>
      <c r="AQ246" t="s">
        <v>3423</v>
      </c>
      <c r="AR246" t="s">
        <v>4667</v>
      </c>
      <c r="AS246" t="s">
        <v>4699</v>
      </c>
    </row>
    <row r="247" spans="1:45" ht="17.25" customHeight="1">
      <c r="E247" s="1403" t="str">
        <f t="shared" si="6"/>
        <v>A02AA019 Pile Work Piling Work Pretensioned High-strength Concrete Pile (Type-B)</v>
      </c>
      <c r="F247" s="1403" t="str">
        <f t="shared" si="7"/>
        <v>A02AA019-00040 Pile Work Piling Work Pretensioned High-strength Concrete Pile (Type-B) Percussion Rotary Drilling with Casing     Including Pile Connection and Joint Welding Work  400 ≤ DIA &lt;500</v>
      </c>
      <c r="G247" s="1404" t="str" cm="1">
        <f t="array" ref="G247:H247">_xlfn.TEXTSPLIT(I247,"-")</f>
        <v>A02AA019</v>
      </c>
      <c r="H247" s="1404" t="str">
        <v>00040</v>
      </c>
      <c r="I247" t="s">
        <v>4700</v>
      </c>
      <c r="J247" t="s">
        <v>4288</v>
      </c>
      <c r="K247" t="s">
        <v>4427</v>
      </c>
      <c r="L247" t="s">
        <v>4428</v>
      </c>
      <c r="M247" t="s">
        <v>4429</v>
      </c>
      <c r="N247" t="s">
        <v>4430</v>
      </c>
      <c r="O247" t="s">
        <v>4665</v>
      </c>
      <c r="P247" t="s">
        <v>4666</v>
      </c>
      <c r="Q247" t="s">
        <v>4469</v>
      </c>
      <c r="R247" t="s">
        <v>4470</v>
      </c>
      <c r="S247" t="s">
        <v>2965</v>
      </c>
      <c r="T247">
        <v>0</v>
      </c>
      <c r="U247" t="s">
        <v>2965</v>
      </c>
      <c r="V247">
        <v>0</v>
      </c>
      <c r="W247" t="s">
        <v>2965</v>
      </c>
      <c r="X247">
        <v>0</v>
      </c>
      <c r="Y247" t="s">
        <v>2965</v>
      </c>
      <c r="Z247">
        <v>0</v>
      </c>
      <c r="AA247" t="s">
        <v>4311</v>
      </c>
      <c r="AB247" t="s">
        <v>4435</v>
      </c>
      <c r="AC247" t="s">
        <v>2965</v>
      </c>
      <c r="AD247">
        <v>0</v>
      </c>
      <c r="AE247" t="s">
        <v>4526</v>
      </c>
      <c r="AF247" t="s">
        <v>4527</v>
      </c>
      <c r="AG247">
        <v>0</v>
      </c>
      <c r="AH247" t="s">
        <v>4438</v>
      </c>
      <c r="AI247" t="s">
        <v>4439</v>
      </c>
      <c r="AJ247">
        <v>0</v>
      </c>
      <c r="AK247">
        <v>0</v>
      </c>
      <c r="AL247">
        <v>0</v>
      </c>
      <c r="AM247">
        <v>0</v>
      </c>
      <c r="AN247">
        <v>0</v>
      </c>
      <c r="AO247" t="s">
        <v>2965</v>
      </c>
      <c r="AP247" t="s">
        <v>3423</v>
      </c>
      <c r="AQ247" t="s">
        <v>3423</v>
      </c>
      <c r="AR247" t="s">
        <v>4667</v>
      </c>
      <c r="AS247" t="s">
        <v>4700</v>
      </c>
    </row>
    <row r="248" spans="1:45" ht="17.25" customHeight="1">
      <c r="E248" s="1403" t="str">
        <f t="shared" si="6"/>
        <v>A02AA019 Pile Work Piling Work Pretensioned High-strength Concrete Pile (Type-B)</v>
      </c>
      <c r="F248" s="1403" t="str">
        <f t="shared" si="7"/>
        <v>A02AA019-00041 Pile Work Piling Work Pretensioned High-strength Concrete Pile (Type-B) Percussion Rotary Drilling with Casing     Including Pile Connection and Joint Welding Work  500 ≤ DIA &lt;600</v>
      </c>
      <c r="G248" s="1404" t="str" cm="1">
        <f t="array" ref="G248:H248">_xlfn.TEXTSPLIT(I248,"-")</f>
        <v>A02AA019</v>
      </c>
      <c r="H248" s="1404" t="str">
        <v>00041</v>
      </c>
      <c r="I248" t="s">
        <v>4701</v>
      </c>
      <c r="J248" t="s">
        <v>4288</v>
      </c>
      <c r="K248" t="s">
        <v>4427</v>
      </c>
      <c r="L248" t="s">
        <v>4428</v>
      </c>
      <c r="M248" t="s">
        <v>4429</v>
      </c>
      <c r="N248" t="s">
        <v>4430</v>
      </c>
      <c r="O248" t="s">
        <v>4665</v>
      </c>
      <c r="P248" t="s">
        <v>4666</v>
      </c>
      <c r="Q248" t="s">
        <v>4469</v>
      </c>
      <c r="R248" t="s">
        <v>4470</v>
      </c>
      <c r="S248" t="s">
        <v>2965</v>
      </c>
      <c r="T248">
        <v>0</v>
      </c>
      <c r="U248" t="s">
        <v>2965</v>
      </c>
      <c r="V248">
        <v>0</v>
      </c>
      <c r="W248" t="s">
        <v>2965</v>
      </c>
      <c r="X248">
        <v>0</v>
      </c>
      <c r="Y248" t="s">
        <v>2965</v>
      </c>
      <c r="Z248">
        <v>0</v>
      </c>
      <c r="AA248" t="s">
        <v>4311</v>
      </c>
      <c r="AB248" t="s">
        <v>4435</v>
      </c>
      <c r="AC248" t="s">
        <v>2965</v>
      </c>
      <c r="AD248">
        <v>0</v>
      </c>
      <c r="AE248" t="s">
        <v>4529</v>
      </c>
      <c r="AF248" t="s">
        <v>4530</v>
      </c>
      <c r="AG248">
        <v>0</v>
      </c>
      <c r="AH248" t="s">
        <v>4438</v>
      </c>
      <c r="AI248" t="s">
        <v>4439</v>
      </c>
      <c r="AJ248">
        <v>0</v>
      </c>
      <c r="AK248">
        <v>0</v>
      </c>
      <c r="AL248">
        <v>0</v>
      </c>
      <c r="AM248">
        <v>0</v>
      </c>
      <c r="AN248">
        <v>0</v>
      </c>
      <c r="AO248" t="s">
        <v>2965</v>
      </c>
      <c r="AP248" t="s">
        <v>3423</v>
      </c>
      <c r="AQ248" t="s">
        <v>3423</v>
      </c>
      <c r="AR248" t="s">
        <v>4667</v>
      </c>
      <c r="AS248" t="s">
        <v>4701</v>
      </c>
    </row>
    <row r="249" spans="1:45" ht="17.25" customHeight="1">
      <c r="E249" s="1403" t="str">
        <f t="shared" si="6"/>
        <v>A02AA019 Pile Work Piling Work Pretensioned High-strength Concrete Pile (Type-B)</v>
      </c>
      <c r="F249" s="1403" t="str">
        <f t="shared" si="7"/>
        <v>A02AA019-00042 Pile Work Piling Work Pretensioned High-strength Concrete Pile (Type-B) Percussion Rotary Drilling with Casing     Including Pile Connection and Joint Welding Work  600 ≤ DIA &lt;700</v>
      </c>
      <c r="G249" s="1404" t="str" cm="1">
        <f t="array" ref="G249:H249">_xlfn.TEXTSPLIT(I249,"-")</f>
        <v>A02AA019</v>
      </c>
      <c r="H249" s="1404" t="str">
        <v>00042</v>
      </c>
      <c r="I249" t="s">
        <v>4702</v>
      </c>
      <c r="J249" t="s">
        <v>4288</v>
      </c>
      <c r="K249" t="s">
        <v>4427</v>
      </c>
      <c r="L249" t="s">
        <v>4428</v>
      </c>
      <c r="M249" t="s">
        <v>4429</v>
      </c>
      <c r="N249" t="s">
        <v>4430</v>
      </c>
      <c r="O249" t="s">
        <v>4665</v>
      </c>
      <c r="P249" t="s">
        <v>4666</v>
      </c>
      <c r="Q249" t="s">
        <v>4469</v>
      </c>
      <c r="R249" t="s">
        <v>4470</v>
      </c>
      <c r="S249" t="s">
        <v>2965</v>
      </c>
      <c r="T249">
        <v>0</v>
      </c>
      <c r="U249" t="s">
        <v>2965</v>
      </c>
      <c r="V249">
        <v>0</v>
      </c>
      <c r="W249" t="s">
        <v>2965</v>
      </c>
      <c r="X249">
        <v>0</v>
      </c>
      <c r="Y249" t="s">
        <v>2965</v>
      </c>
      <c r="Z249">
        <v>0</v>
      </c>
      <c r="AA249" t="s">
        <v>4311</v>
      </c>
      <c r="AB249" t="s">
        <v>4435</v>
      </c>
      <c r="AC249" t="s">
        <v>2965</v>
      </c>
      <c r="AD249">
        <v>0</v>
      </c>
      <c r="AE249" t="s">
        <v>4532</v>
      </c>
      <c r="AF249" t="s">
        <v>4533</v>
      </c>
      <c r="AG249">
        <v>0</v>
      </c>
      <c r="AH249" t="s">
        <v>4438</v>
      </c>
      <c r="AI249" t="s">
        <v>4439</v>
      </c>
      <c r="AJ249">
        <v>0</v>
      </c>
      <c r="AK249">
        <v>0</v>
      </c>
      <c r="AL249">
        <v>0</v>
      </c>
      <c r="AM249">
        <v>0</v>
      </c>
      <c r="AN249">
        <v>0</v>
      </c>
      <c r="AO249" t="s">
        <v>2965</v>
      </c>
      <c r="AP249" t="s">
        <v>3423</v>
      </c>
      <c r="AQ249" t="s">
        <v>3423</v>
      </c>
      <c r="AR249" t="s">
        <v>4667</v>
      </c>
      <c r="AS249" t="s">
        <v>4702</v>
      </c>
    </row>
    <row r="250" spans="1:45" ht="17.25" customHeight="1">
      <c r="E250" s="1403" t="str">
        <f t="shared" si="6"/>
        <v>A02AA019 Pile Work Piling Work Pretensioned High-strength Concrete Pile (Type-B)</v>
      </c>
      <c r="F250" s="1403" t="str">
        <f t="shared" si="7"/>
        <v>A02AA019-00043 Pile Work Piling Work Pretensioned High-strength Concrete Pile (Type-B) Percussion Rotary Drilling with Casing     Including Pile Connection and Joint Welding Work  700 ≤ DIA &lt;800</v>
      </c>
      <c r="G250" s="1404" t="str" cm="1">
        <f t="array" ref="G250:H250">_xlfn.TEXTSPLIT(I250,"-")</f>
        <v>A02AA019</v>
      </c>
      <c r="H250" s="1404" t="str">
        <v>00043</v>
      </c>
      <c r="I250" t="s">
        <v>4703</v>
      </c>
      <c r="J250" t="s">
        <v>4288</v>
      </c>
      <c r="K250" t="s">
        <v>4427</v>
      </c>
      <c r="L250" t="s">
        <v>4428</v>
      </c>
      <c r="M250" t="s">
        <v>4429</v>
      </c>
      <c r="N250" t="s">
        <v>4430</v>
      </c>
      <c r="O250" t="s">
        <v>4665</v>
      </c>
      <c r="P250" t="s">
        <v>4666</v>
      </c>
      <c r="Q250" t="s">
        <v>4469</v>
      </c>
      <c r="R250" t="s">
        <v>4470</v>
      </c>
      <c r="S250" t="s">
        <v>2965</v>
      </c>
      <c r="T250">
        <v>0</v>
      </c>
      <c r="U250" t="s">
        <v>2965</v>
      </c>
      <c r="V250">
        <v>0</v>
      </c>
      <c r="W250" t="s">
        <v>2965</v>
      </c>
      <c r="X250">
        <v>0</v>
      </c>
      <c r="Y250" t="s">
        <v>2965</v>
      </c>
      <c r="Z250">
        <v>0</v>
      </c>
      <c r="AA250" t="s">
        <v>4311</v>
      </c>
      <c r="AB250" t="s">
        <v>4435</v>
      </c>
      <c r="AC250" t="s">
        <v>2965</v>
      </c>
      <c r="AD250">
        <v>0</v>
      </c>
      <c r="AE250" t="s">
        <v>4535</v>
      </c>
      <c r="AF250" t="s">
        <v>4536</v>
      </c>
      <c r="AG250">
        <v>0</v>
      </c>
      <c r="AH250" t="s">
        <v>4438</v>
      </c>
      <c r="AI250" t="s">
        <v>4439</v>
      </c>
      <c r="AJ250">
        <v>0</v>
      </c>
      <c r="AK250">
        <v>0</v>
      </c>
      <c r="AL250">
        <v>0</v>
      </c>
      <c r="AM250">
        <v>0</v>
      </c>
      <c r="AN250">
        <v>0</v>
      </c>
      <c r="AO250" t="s">
        <v>2965</v>
      </c>
      <c r="AP250" t="s">
        <v>3423</v>
      </c>
      <c r="AQ250" t="s">
        <v>3423</v>
      </c>
      <c r="AR250" t="s">
        <v>4667</v>
      </c>
      <c r="AS250" t="s">
        <v>4703</v>
      </c>
    </row>
    <row r="251" spans="1:45" ht="17.25" customHeight="1">
      <c r="E251" s="1403" t="str">
        <f t="shared" si="6"/>
        <v>A02AA019 Pile Work Piling Work Pretensioned High-strength Concrete Pile (Type-B)</v>
      </c>
      <c r="F251" s="1403" t="str">
        <f t="shared" si="7"/>
        <v>A02AA019-00044 Pile Work Piling Work Pretensioned High-strength Concrete Pile (Type-B) Percussion Rotary Drilling with Casing     Including Pile Connection and Joint Welding Work  800 ≤ DIA &lt;900</v>
      </c>
      <c r="G251" s="1404" t="str" cm="1">
        <f t="array" ref="G251:H251">_xlfn.TEXTSPLIT(I251,"-")</f>
        <v>A02AA019</v>
      </c>
      <c r="H251" s="1404" t="str">
        <v>00044</v>
      </c>
      <c r="I251" t="s">
        <v>4704</v>
      </c>
      <c r="J251" t="s">
        <v>4288</v>
      </c>
      <c r="K251" t="s">
        <v>4427</v>
      </c>
      <c r="L251" t="s">
        <v>4428</v>
      </c>
      <c r="M251" t="s">
        <v>4429</v>
      </c>
      <c r="N251" t="s">
        <v>4430</v>
      </c>
      <c r="O251" t="s">
        <v>4665</v>
      </c>
      <c r="P251" t="s">
        <v>4666</v>
      </c>
      <c r="Q251" t="s">
        <v>4469</v>
      </c>
      <c r="R251" t="s">
        <v>4470</v>
      </c>
      <c r="S251" t="s">
        <v>2965</v>
      </c>
      <c r="T251">
        <v>0</v>
      </c>
      <c r="U251" t="s">
        <v>2965</v>
      </c>
      <c r="V251">
        <v>0</v>
      </c>
      <c r="W251" t="s">
        <v>2965</v>
      </c>
      <c r="X251">
        <v>0</v>
      </c>
      <c r="Y251" t="s">
        <v>2965</v>
      </c>
      <c r="Z251">
        <v>0</v>
      </c>
      <c r="AA251" t="s">
        <v>4311</v>
      </c>
      <c r="AB251" t="s">
        <v>4435</v>
      </c>
      <c r="AC251" t="s">
        <v>2965</v>
      </c>
      <c r="AD251">
        <v>0</v>
      </c>
      <c r="AE251" t="s">
        <v>4538</v>
      </c>
      <c r="AF251" t="s">
        <v>4539</v>
      </c>
      <c r="AG251">
        <v>0</v>
      </c>
      <c r="AH251" t="s">
        <v>4438</v>
      </c>
      <c r="AI251" t="s">
        <v>4439</v>
      </c>
      <c r="AJ251">
        <v>0</v>
      </c>
      <c r="AK251">
        <v>0</v>
      </c>
      <c r="AL251">
        <v>0</v>
      </c>
      <c r="AM251">
        <v>0</v>
      </c>
      <c r="AN251">
        <v>0</v>
      </c>
      <c r="AO251" t="s">
        <v>2965</v>
      </c>
      <c r="AP251" t="s">
        <v>3423</v>
      </c>
      <c r="AQ251" t="s">
        <v>3423</v>
      </c>
      <c r="AR251" t="s">
        <v>4667</v>
      </c>
      <c r="AS251" t="s">
        <v>4704</v>
      </c>
    </row>
    <row r="252" spans="1:45" ht="17.25" customHeight="1">
      <c r="E252" s="1403" t="str">
        <f t="shared" si="6"/>
        <v>A02AA019 Pile Work Piling Work Pretensioned High-strength Concrete Pile (Type-B)</v>
      </c>
      <c r="F252" s="1403" t="str">
        <f t="shared" si="7"/>
        <v>A02AA019-00045 Pile Work Piling Work Pretensioned High-strength Concrete Pile (Type-B) Percussion Rotary Drilling with Casing     Including Pile Connection and Joint Welding Work  900 ≤ DIA &lt;1000</v>
      </c>
      <c r="G252" s="1404" t="str" cm="1">
        <f t="array" ref="G252:H252">_xlfn.TEXTSPLIT(I252,"-")</f>
        <v>A02AA019</v>
      </c>
      <c r="H252" s="1404" t="str">
        <v>00045</v>
      </c>
      <c r="I252" t="s">
        <v>4705</v>
      </c>
      <c r="J252" t="s">
        <v>4288</v>
      </c>
      <c r="K252" t="s">
        <v>4427</v>
      </c>
      <c r="L252" t="s">
        <v>4428</v>
      </c>
      <c r="M252" t="s">
        <v>4429</v>
      </c>
      <c r="N252" t="s">
        <v>4430</v>
      </c>
      <c r="O252" t="s">
        <v>4665</v>
      </c>
      <c r="P252" t="s">
        <v>4666</v>
      </c>
      <c r="Q252" t="s">
        <v>4469</v>
      </c>
      <c r="R252" t="s">
        <v>4470</v>
      </c>
      <c r="S252" t="s">
        <v>2965</v>
      </c>
      <c r="T252">
        <v>0</v>
      </c>
      <c r="U252" t="s">
        <v>2965</v>
      </c>
      <c r="V252">
        <v>0</v>
      </c>
      <c r="W252" t="s">
        <v>2965</v>
      </c>
      <c r="X252">
        <v>0</v>
      </c>
      <c r="Y252" t="s">
        <v>2965</v>
      </c>
      <c r="Z252">
        <v>0</v>
      </c>
      <c r="AA252" t="s">
        <v>4311</v>
      </c>
      <c r="AB252" t="s">
        <v>4435</v>
      </c>
      <c r="AC252" t="s">
        <v>2965</v>
      </c>
      <c r="AD252">
        <v>0</v>
      </c>
      <c r="AE252" t="s">
        <v>4541</v>
      </c>
      <c r="AF252" t="s">
        <v>4542</v>
      </c>
      <c r="AG252">
        <v>0</v>
      </c>
      <c r="AH252" t="s">
        <v>4438</v>
      </c>
      <c r="AI252" t="s">
        <v>4439</v>
      </c>
      <c r="AJ252">
        <v>0</v>
      </c>
      <c r="AK252">
        <v>0</v>
      </c>
      <c r="AL252">
        <v>0</v>
      </c>
      <c r="AM252">
        <v>0</v>
      </c>
      <c r="AN252">
        <v>0</v>
      </c>
      <c r="AO252" t="s">
        <v>2965</v>
      </c>
      <c r="AP252" t="s">
        <v>3423</v>
      </c>
      <c r="AQ252" t="s">
        <v>3423</v>
      </c>
      <c r="AR252" t="s">
        <v>4667</v>
      </c>
      <c r="AS252" t="s">
        <v>4705</v>
      </c>
    </row>
    <row r="253" spans="1:45" ht="17.25" customHeight="1">
      <c r="E253" s="1403" t="str">
        <f t="shared" si="6"/>
        <v>A02AA019 Pile Work Piling Work Pretensioned High-strength Concrete Pile (Type-B)</v>
      </c>
      <c r="F253" s="1403" t="str">
        <f t="shared" si="7"/>
        <v>A02AA019-00046 Pile Work Piling Work Pretensioned High-strength Concrete Pile (Type-B) Percussion Rotary Drilling with Casing     Including Pile Connection and Joint Welding Work  1000 ≤ DIA &lt;1200</v>
      </c>
      <c r="G253" s="1404" t="str" cm="1">
        <f t="array" ref="G253:H253">_xlfn.TEXTSPLIT(I253,"-")</f>
        <v>A02AA019</v>
      </c>
      <c r="H253" s="1404" t="str">
        <v>00046</v>
      </c>
      <c r="I253" t="s">
        <v>4706</v>
      </c>
      <c r="J253" t="s">
        <v>4288</v>
      </c>
      <c r="K253" t="s">
        <v>4427</v>
      </c>
      <c r="L253" t="s">
        <v>4428</v>
      </c>
      <c r="M253" t="s">
        <v>4429</v>
      </c>
      <c r="N253" t="s">
        <v>4430</v>
      </c>
      <c r="O253" t="s">
        <v>4665</v>
      </c>
      <c r="P253" t="s">
        <v>4666</v>
      </c>
      <c r="Q253" t="s">
        <v>4469</v>
      </c>
      <c r="R253" t="s">
        <v>4470</v>
      </c>
      <c r="S253" t="s">
        <v>2965</v>
      </c>
      <c r="T253">
        <v>0</v>
      </c>
      <c r="U253" t="s">
        <v>2965</v>
      </c>
      <c r="V253">
        <v>0</v>
      </c>
      <c r="W253" t="s">
        <v>2965</v>
      </c>
      <c r="X253">
        <v>0</v>
      </c>
      <c r="Y253" t="s">
        <v>2965</v>
      </c>
      <c r="Z253">
        <v>0</v>
      </c>
      <c r="AA253" t="s">
        <v>4311</v>
      </c>
      <c r="AB253" t="s">
        <v>4435</v>
      </c>
      <c r="AC253" t="s">
        <v>2965</v>
      </c>
      <c r="AD253">
        <v>0</v>
      </c>
      <c r="AE253" t="s">
        <v>4544</v>
      </c>
      <c r="AF253" t="s">
        <v>4545</v>
      </c>
      <c r="AG253">
        <v>0</v>
      </c>
      <c r="AH253" t="s">
        <v>4438</v>
      </c>
      <c r="AI253" t="s">
        <v>4439</v>
      </c>
      <c r="AJ253">
        <v>0</v>
      </c>
      <c r="AK253">
        <v>0</v>
      </c>
      <c r="AL253">
        <v>0</v>
      </c>
      <c r="AM253">
        <v>0</v>
      </c>
      <c r="AN253">
        <v>0</v>
      </c>
      <c r="AO253" t="s">
        <v>2965</v>
      </c>
      <c r="AP253" t="s">
        <v>3423</v>
      </c>
      <c r="AQ253" t="s">
        <v>3423</v>
      </c>
      <c r="AR253" t="s">
        <v>4667</v>
      </c>
      <c r="AS253" t="s">
        <v>4706</v>
      </c>
    </row>
    <row r="254" spans="1:45" ht="17.25" customHeight="1">
      <c r="E254" s="1403" t="str">
        <f t="shared" si="6"/>
        <v>A02AA020 Pile Work Piling Work Steel Pipe Pile Work</v>
      </c>
      <c r="F254" s="1403" t="str">
        <f t="shared" si="7"/>
        <v>A02AA020-00002 Pile Work Piling Work Steel Pipe Pile Work Direct Driving     Including Pile Connection and Joint Welding Work  DIA&lt;400</v>
      </c>
      <c r="G254" s="1404" t="str" cm="1">
        <f t="array" ref="G254:H254">_xlfn.TEXTSPLIT(I254,"-")</f>
        <v>A02AA020</v>
      </c>
      <c r="H254" s="1404" t="str">
        <v>00002</v>
      </c>
      <c r="I254" t="s">
        <v>4707</v>
      </c>
      <c r="J254" t="s">
        <v>4288</v>
      </c>
      <c r="K254" t="s">
        <v>4427</v>
      </c>
      <c r="L254" t="s">
        <v>4428</v>
      </c>
      <c r="M254" t="s">
        <v>4429</v>
      </c>
      <c r="N254" t="s">
        <v>4430</v>
      </c>
      <c r="O254" t="s">
        <v>4708</v>
      </c>
      <c r="P254" t="s">
        <v>4709</v>
      </c>
      <c r="Q254" t="s">
        <v>4433</v>
      </c>
      <c r="R254" t="s">
        <v>4434</v>
      </c>
      <c r="S254" t="s">
        <v>2965</v>
      </c>
      <c r="T254">
        <v>0</v>
      </c>
      <c r="U254" t="s">
        <v>2965</v>
      </c>
      <c r="V254">
        <v>0</v>
      </c>
      <c r="W254" t="s">
        <v>2965</v>
      </c>
      <c r="X254">
        <v>0</v>
      </c>
      <c r="Y254" t="s">
        <v>2965</v>
      </c>
      <c r="Z254">
        <v>0</v>
      </c>
      <c r="AA254" t="s">
        <v>4311</v>
      </c>
      <c r="AB254" t="s">
        <v>4435</v>
      </c>
      <c r="AC254" t="s">
        <v>2965</v>
      </c>
      <c r="AD254">
        <v>0</v>
      </c>
      <c r="AE254" t="s">
        <v>4522</v>
      </c>
      <c r="AF254" t="s">
        <v>4523</v>
      </c>
      <c r="AG254">
        <v>0</v>
      </c>
      <c r="AH254" t="s">
        <v>4438</v>
      </c>
      <c r="AI254" t="s">
        <v>4439</v>
      </c>
      <c r="AJ254">
        <v>0</v>
      </c>
      <c r="AK254">
        <v>0</v>
      </c>
      <c r="AL254">
        <v>0</v>
      </c>
      <c r="AM254">
        <v>0</v>
      </c>
      <c r="AN254">
        <v>0</v>
      </c>
      <c r="AO254" t="s">
        <v>2965</v>
      </c>
      <c r="AP254" t="s">
        <v>3423</v>
      </c>
      <c r="AQ254" t="s">
        <v>3423</v>
      </c>
      <c r="AR254" t="s">
        <v>4710</v>
      </c>
      <c r="AS254" t="s">
        <v>4707</v>
      </c>
    </row>
    <row r="255" spans="1:45" ht="17.25" customHeight="1">
      <c r="E255" s="1403" t="str">
        <f t="shared" si="6"/>
        <v>A02AA020 Pile Work Piling Work Steel Pipe Pile Work</v>
      </c>
      <c r="F255" s="1403" t="str">
        <f t="shared" si="7"/>
        <v>A02AA020-00003 Pile Work Piling Work Steel Pipe Pile Work Direct Driving     Including Pile Connection and Joint Welding Work  400 ≤ DIA &lt;500</v>
      </c>
      <c r="G255" s="1404" t="str" cm="1">
        <f t="array" ref="G255:H255">_xlfn.TEXTSPLIT(I255,"-")</f>
        <v>A02AA020</v>
      </c>
      <c r="H255" s="1404" t="str">
        <v>00003</v>
      </c>
      <c r="I255" t="s">
        <v>4711</v>
      </c>
      <c r="J255" t="s">
        <v>4288</v>
      </c>
      <c r="K255" t="s">
        <v>4427</v>
      </c>
      <c r="L255" t="s">
        <v>4428</v>
      </c>
      <c r="M255" t="s">
        <v>4429</v>
      </c>
      <c r="N255" t="s">
        <v>4430</v>
      </c>
      <c r="O255" t="s">
        <v>4708</v>
      </c>
      <c r="P255" t="s">
        <v>4709</v>
      </c>
      <c r="Q255" t="s">
        <v>4433</v>
      </c>
      <c r="R255" t="s">
        <v>4434</v>
      </c>
      <c r="S255" t="s">
        <v>2965</v>
      </c>
      <c r="T255">
        <v>0</v>
      </c>
      <c r="U255" t="s">
        <v>2965</v>
      </c>
      <c r="V255">
        <v>0</v>
      </c>
      <c r="W255" t="s">
        <v>2965</v>
      </c>
      <c r="X255">
        <v>0</v>
      </c>
      <c r="Y255" t="s">
        <v>2965</v>
      </c>
      <c r="Z255">
        <v>0</v>
      </c>
      <c r="AA255" t="s">
        <v>4311</v>
      </c>
      <c r="AB255" t="s">
        <v>4435</v>
      </c>
      <c r="AC255" t="s">
        <v>2965</v>
      </c>
      <c r="AD255">
        <v>0</v>
      </c>
      <c r="AE255" t="s">
        <v>4526</v>
      </c>
      <c r="AF255" t="s">
        <v>4527</v>
      </c>
      <c r="AG255">
        <v>0</v>
      </c>
      <c r="AH255" t="s">
        <v>4438</v>
      </c>
      <c r="AI255" t="s">
        <v>4439</v>
      </c>
      <c r="AJ255">
        <v>0</v>
      </c>
      <c r="AK255">
        <v>0</v>
      </c>
      <c r="AL255">
        <v>0</v>
      </c>
      <c r="AM255">
        <v>0</v>
      </c>
      <c r="AN255">
        <v>0</v>
      </c>
      <c r="AO255" t="s">
        <v>2965</v>
      </c>
      <c r="AP255" t="s">
        <v>3423</v>
      </c>
      <c r="AQ255" t="s">
        <v>3423</v>
      </c>
      <c r="AR255" t="s">
        <v>4710</v>
      </c>
      <c r="AS255" t="s">
        <v>4711</v>
      </c>
    </row>
    <row r="256" spans="1:45" ht="17.25" customHeight="1">
      <c r="E256" s="1403" t="str">
        <f t="shared" si="6"/>
        <v>A02AA020 Pile Work Piling Work Steel Pipe Pile Work</v>
      </c>
      <c r="F256" s="1403" t="str">
        <f t="shared" si="7"/>
        <v>A02AA020-00004 Pile Work Piling Work Steel Pipe Pile Work Direct Driving     Including Pile Connection and Joint Welding Work  500 ≤ DIA &lt;600</v>
      </c>
      <c r="G256" s="1404" t="str" cm="1">
        <f t="array" ref="G256:H256">_xlfn.TEXTSPLIT(I256,"-")</f>
        <v>A02AA020</v>
      </c>
      <c r="H256" s="1404" t="str">
        <v>00004</v>
      </c>
      <c r="I256" t="s">
        <v>4712</v>
      </c>
      <c r="J256" t="s">
        <v>4288</v>
      </c>
      <c r="K256" t="s">
        <v>4427</v>
      </c>
      <c r="L256" t="s">
        <v>4428</v>
      </c>
      <c r="M256" t="s">
        <v>4429</v>
      </c>
      <c r="N256" t="s">
        <v>4430</v>
      </c>
      <c r="O256" t="s">
        <v>4708</v>
      </c>
      <c r="P256" t="s">
        <v>4709</v>
      </c>
      <c r="Q256" t="s">
        <v>4433</v>
      </c>
      <c r="R256" t="s">
        <v>4434</v>
      </c>
      <c r="S256" t="s">
        <v>2965</v>
      </c>
      <c r="T256">
        <v>0</v>
      </c>
      <c r="U256" t="s">
        <v>2965</v>
      </c>
      <c r="V256">
        <v>0</v>
      </c>
      <c r="W256" t="s">
        <v>2965</v>
      </c>
      <c r="X256">
        <v>0</v>
      </c>
      <c r="Y256" t="s">
        <v>2965</v>
      </c>
      <c r="Z256">
        <v>0</v>
      </c>
      <c r="AA256" t="s">
        <v>4311</v>
      </c>
      <c r="AB256" t="s">
        <v>4435</v>
      </c>
      <c r="AC256" t="s">
        <v>2965</v>
      </c>
      <c r="AD256">
        <v>0</v>
      </c>
      <c r="AE256" t="s">
        <v>4529</v>
      </c>
      <c r="AF256" t="s">
        <v>4530</v>
      </c>
      <c r="AG256">
        <v>0</v>
      </c>
      <c r="AH256" t="s">
        <v>4438</v>
      </c>
      <c r="AI256" t="s">
        <v>4439</v>
      </c>
      <c r="AJ256">
        <v>0</v>
      </c>
      <c r="AK256">
        <v>0</v>
      </c>
      <c r="AL256">
        <v>0</v>
      </c>
      <c r="AM256">
        <v>0</v>
      </c>
      <c r="AN256">
        <v>0</v>
      </c>
      <c r="AO256" t="s">
        <v>2965</v>
      </c>
      <c r="AP256" t="s">
        <v>3423</v>
      </c>
      <c r="AQ256" t="s">
        <v>3423</v>
      </c>
      <c r="AR256" t="s">
        <v>4710</v>
      </c>
      <c r="AS256" t="s">
        <v>4712</v>
      </c>
    </row>
    <row r="257" spans="1:45" ht="17.25" customHeight="1">
      <c r="E257" s="1403" t="str">
        <f t="shared" si="6"/>
        <v>A02AA020 Pile Work Piling Work Steel Pipe Pile Work</v>
      </c>
      <c r="F257" s="1403" t="str">
        <f t="shared" si="7"/>
        <v>A02AA020-00005 Pile Work Piling Work Steel Pipe Pile Work Direct Driving     Including Pile Connection and Joint Welding Work  600 ≤ DIA &lt;700</v>
      </c>
      <c r="G257" s="1404" t="str" cm="1">
        <f t="array" ref="G257:H257">_xlfn.TEXTSPLIT(I257,"-")</f>
        <v>A02AA020</v>
      </c>
      <c r="H257" s="1404" t="str">
        <v>00005</v>
      </c>
      <c r="I257" t="s">
        <v>4713</v>
      </c>
      <c r="J257" t="s">
        <v>4288</v>
      </c>
      <c r="K257" t="s">
        <v>4427</v>
      </c>
      <c r="L257" t="s">
        <v>4428</v>
      </c>
      <c r="M257" t="s">
        <v>4429</v>
      </c>
      <c r="N257" t="s">
        <v>4430</v>
      </c>
      <c r="O257" t="s">
        <v>4708</v>
      </c>
      <c r="P257" t="s">
        <v>4709</v>
      </c>
      <c r="Q257" t="s">
        <v>4433</v>
      </c>
      <c r="R257" t="s">
        <v>4434</v>
      </c>
      <c r="S257" t="s">
        <v>2965</v>
      </c>
      <c r="T257">
        <v>0</v>
      </c>
      <c r="U257" t="s">
        <v>2965</v>
      </c>
      <c r="V257">
        <v>0</v>
      </c>
      <c r="W257" t="s">
        <v>2965</v>
      </c>
      <c r="X257">
        <v>0</v>
      </c>
      <c r="Y257" t="s">
        <v>2965</v>
      </c>
      <c r="Z257">
        <v>0</v>
      </c>
      <c r="AA257" t="s">
        <v>4311</v>
      </c>
      <c r="AB257" t="s">
        <v>4435</v>
      </c>
      <c r="AC257" t="s">
        <v>2965</v>
      </c>
      <c r="AD257">
        <v>0</v>
      </c>
      <c r="AE257" t="s">
        <v>4532</v>
      </c>
      <c r="AF257" t="s">
        <v>4533</v>
      </c>
      <c r="AG257">
        <v>0</v>
      </c>
      <c r="AH257" t="s">
        <v>4438</v>
      </c>
      <c r="AI257" t="s">
        <v>4439</v>
      </c>
      <c r="AJ257">
        <v>0</v>
      </c>
      <c r="AK257">
        <v>0</v>
      </c>
      <c r="AL257">
        <v>0</v>
      </c>
      <c r="AM257">
        <v>0</v>
      </c>
      <c r="AN257">
        <v>0</v>
      </c>
      <c r="AO257" t="s">
        <v>2965</v>
      </c>
      <c r="AP257" t="s">
        <v>3423</v>
      </c>
      <c r="AQ257" t="s">
        <v>3423</v>
      </c>
      <c r="AR257" t="s">
        <v>4710</v>
      </c>
      <c r="AS257" t="s">
        <v>4713</v>
      </c>
    </row>
    <row r="258" spans="1:45" ht="17.25" customHeight="1">
      <c r="E258" s="1403" t="str">
        <f t="shared" si="6"/>
        <v>A02AA020 Pile Work Piling Work Steel Pipe Pile Work</v>
      </c>
      <c r="F258" s="1403" t="str">
        <f t="shared" si="7"/>
        <v>A02AA020-00006 Pile Work Piling Work Steel Pipe Pile Work Direct Driving     Including Pile Connection and Joint Welding Work  700 ≤ DIA &lt;800</v>
      </c>
      <c r="G258" s="1404" t="str" cm="1">
        <f t="array" ref="G258:H258">_xlfn.TEXTSPLIT(I258,"-")</f>
        <v>A02AA020</v>
      </c>
      <c r="H258" s="1404" t="str">
        <v>00006</v>
      </c>
      <c r="I258" t="s">
        <v>4714</v>
      </c>
      <c r="J258" t="s">
        <v>4288</v>
      </c>
      <c r="K258" t="s">
        <v>4427</v>
      </c>
      <c r="L258" t="s">
        <v>4428</v>
      </c>
      <c r="M258" t="s">
        <v>4429</v>
      </c>
      <c r="N258" t="s">
        <v>4430</v>
      </c>
      <c r="O258" t="s">
        <v>4708</v>
      </c>
      <c r="P258" t="s">
        <v>4709</v>
      </c>
      <c r="Q258" t="s">
        <v>4433</v>
      </c>
      <c r="R258" t="s">
        <v>4434</v>
      </c>
      <c r="S258" t="s">
        <v>2965</v>
      </c>
      <c r="T258">
        <v>0</v>
      </c>
      <c r="U258" t="s">
        <v>2965</v>
      </c>
      <c r="V258">
        <v>0</v>
      </c>
      <c r="W258" t="s">
        <v>2965</v>
      </c>
      <c r="X258">
        <v>0</v>
      </c>
      <c r="Y258" t="s">
        <v>2965</v>
      </c>
      <c r="Z258">
        <v>0</v>
      </c>
      <c r="AA258" t="s">
        <v>4311</v>
      </c>
      <c r="AB258" t="s">
        <v>4435</v>
      </c>
      <c r="AC258" t="s">
        <v>2965</v>
      </c>
      <c r="AD258">
        <v>0</v>
      </c>
      <c r="AE258" t="s">
        <v>4535</v>
      </c>
      <c r="AF258" t="s">
        <v>4536</v>
      </c>
      <c r="AG258">
        <v>0</v>
      </c>
      <c r="AH258" t="s">
        <v>4438</v>
      </c>
      <c r="AI258" t="s">
        <v>4439</v>
      </c>
      <c r="AJ258">
        <v>0</v>
      </c>
      <c r="AK258">
        <v>0</v>
      </c>
      <c r="AL258">
        <v>0</v>
      </c>
      <c r="AM258">
        <v>0</v>
      </c>
      <c r="AN258">
        <v>0</v>
      </c>
      <c r="AO258" t="s">
        <v>2965</v>
      </c>
      <c r="AP258" t="s">
        <v>3423</v>
      </c>
      <c r="AQ258" t="s">
        <v>3423</v>
      </c>
      <c r="AR258" t="s">
        <v>4710</v>
      </c>
      <c r="AS258" t="s">
        <v>4714</v>
      </c>
    </row>
    <row r="259" spans="1:45" ht="17.25" customHeight="1">
      <c r="E259" s="1403" t="str">
        <f t="shared" si="6"/>
        <v>A02AA020 Pile Work Piling Work Steel Pipe Pile Work</v>
      </c>
      <c r="F259" s="1403" t="str">
        <f t="shared" si="7"/>
        <v>A02AA020-00007 Pile Work Piling Work Steel Pipe Pile Work Direct Driving     Including Pile Connection and Joint Welding Work  800 ≤ DIA &lt;900</v>
      </c>
      <c r="G259" s="1404" t="str" cm="1">
        <f t="array" ref="G259:H259">_xlfn.TEXTSPLIT(I259,"-")</f>
        <v>A02AA020</v>
      </c>
      <c r="H259" s="1404" t="str">
        <v>00007</v>
      </c>
      <c r="I259" t="s">
        <v>4715</v>
      </c>
      <c r="J259" t="s">
        <v>4288</v>
      </c>
      <c r="K259" t="s">
        <v>4427</v>
      </c>
      <c r="L259" t="s">
        <v>4428</v>
      </c>
      <c r="M259" t="s">
        <v>4429</v>
      </c>
      <c r="N259" t="s">
        <v>4430</v>
      </c>
      <c r="O259" t="s">
        <v>4708</v>
      </c>
      <c r="P259" t="s">
        <v>4709</v>
      </c>
      <c r="Q259" t="s">
        <v>4433</v>
      </c>
      <c r="R259" t="s">
        <v>4434</v>
      </c>
      <c r="S259" t="s">
        <v>2965</v>
      </c>
      <c r="T259">
        <v>0</v>
      </c>
      <c r="U259" t="s">
        <v>2965</v>
      </c>
      <c r="V259">
        <v>0</v>
      </c>
      <c r="W259" t="s">
        <v>2965</v>
      </c>
      <c r="X259">
        <v>0</v>
      </c>
      <c r="Y259" t="s">
        <v>2965</v>
      </c>
      <c r="Z259">
        <v>0</v>
      </c>
      <c r="AA259" t="s">
        <v>4311</v>
      </c>
      <c r="AB259" t="s">
        <v>4435</v>
      </c>
      <c r="AC259" t="s">
        <v>2965</v>
      </c>
      <c r="AD259">
        <v>0</v>
      </c>
      <c r="AE259" t="s">
        <v>4538</v>
      </c>
      <c r="AF259" t="s">
        <v>4539</v>
      </c>
      <c r="AG259">
        <v>0</v>
      </c>
      <c r="AH259" t="s">
        <v>4438</v>
      </c>
      <c r="AI259" t="s">
        <v>4439</v>
      </c>
      <c r="AJ259">
        <v>0</v>
      </c>
      <c r="AK259">
        <v>0</v>
      </c>
      <c r="AL259">
        <v>0</v>
      </c>
      <c r="AM259">
        <v>0</v>
      </c>
      <c r="AN259">
        <v>0</v>
      </c>
      <c r="AO259" t="s">
        <v>2965</v>
      </c>
      <c r="AP259" t="s">
        <v>3423</v>
      </c>
      <c r="AQ259" t="s">
        <v>3423</v>
      </c>
      <c r="AR259" t="s">
        <v>4710</v>
      </c>
      <c r="AS259" t="s">
        <v>4715</v>
      </c>
    </row>
    <row r="260" spans="1:45" s="1415" customFormat="1" ht="17.25" customHeight="1">
      <c r="A260" s="1403"/>
      <c r="B260" s="1403"/>
      <c r="C260" s="1403"/>
      <c r="D260" s="1403"/>
      <c r="E260" s="1403" t="str">
        <f t="shared" si="6"/>
        <v>A02AA020 Pile Work Piling Work Steel Pipe Pile Work</v>
      </c>
      <c r="F260" s="1403" t="str">
        <f t="shared" si="7"/>
        <v>A02AA020-00008 Pile Work Piling Work Steel Pipe Pile Work Direct Driving     Including Pile Connection and Joint Welding Work  900 ≤ DIA &lt;1000</v>
      </c>
      <c r="G260" s="1404" t="str" cm="1">
        <f t="array" ref="G260:H260">_xlfn.TEXTSPLIT(I260,"-")</f>
        <v>A02AA020</v>
      </c>
      <c r="H260" s="1404" t="str">
        <v>00008</v>
      </c>
      <c r="I260" t="s">
        <v>4716</v>
      </c>
      <c r="J260" t="s">
        <v>4288</v>
      </c>
      <c r="K260" t="s">
        <v>4427</v>
      </c>
      <c r="L260" t="s">
        <v>4428</v>
      </c>
      <c r="M260" t="s">
        <v>4429</v>
      </c>
      <c r="N260" t="s">
        <v>4430</v>
      </c>
      <c r="O260" t="s">
        <v>4708</v>
      </c>
      <c r="P260" t="s">
        <v>4709</v>
      </c>
      <c r="Q260" t="s">
        <v>4433</v>
      </c>
      <c r="R260" t="s">
        <v>4434</v>
      </c>
      <c r="S260" t="s">
        <v>2965</v>
      </c>
      <c r="T260">
        <v>0</v>
      </c>
      <c r="U260" t="s">
        <v>2965</v>
      </c>
      <c r="V260">
        <v>0</v>
      </c>
      <c r="W260" t="s">
        <v>2965</v>
      </c>
      <c r="X260">
        <v>0</v>
      </c>
      <c r="Y260" t="s">
        <v>2965</v>
      </c>
      <c r="Z260">
        <v>0</v>
      </c>
      <c r="AA260" t="s">
        <v>4311</v>
      </c>
      <c r="AB260" t="s">
        <v>4435</v>
      </c>
      <c r="AC260" t="s">
        <v>2965</v>
      </c>
      <c r="AD260">
        <v>0</v>
      </c>
      <c r="AE260" t="s">
        <v>4541</v>
      </c>
      <c r="AF260" t="s">
        <v>4542</v>
      </c>
      <c r="AG260">
        <v>0</v>
      </c>
      <c r="AH260" t="s">
        <v>4438</v>
      </c>
      <c r="AI260" t="s">
        <v>4439</v>
      </c>
      <c r="AJ260">
        <v>0</v>
      </c>
      <c r="AK260">
        <v>0</v>
      </c>
      <c r="AL260">
        <v>0</v>
      </c>
      <c r="AM260">
        <v>0</v>
      </c>
      <c r="AN260">
        <v>0</v>
      </c>
      <c r="AO260" t="s">
        <v>2965</v>
      </c>
      <c r="AP260" t="s">
        <v>3423</v>
      </c>
      <c r="AQ260" t="s">
        <v>3423</v>
      </c>
      <c r="AR260" t="s">
        <v>4710</v>
      </c>
      <c r="AS260" t="s">
        <v>4716</v>
      </c>
    </row>
    <row r="261" spans="1:45" ht="17.25" customHeight="1">
      <c r="E261" s="1403" t="str">
        <f t="shared" si="6"/>
        <v>A02AA020 Pile Work Piling Work Steel Pipe Pile Work</v>
      </c>
      <c r="F261" s="1403" t="str">
        <f t="shared" si="7"/>
        <v>A02AA020-00009 Pile Work Piling Work Steel Pipe Pile Work Direct Driving     Including Pile Connection and Joint Welding Work  1000 ≤ DIA &lt;1200</v>
      </c>
      <c r="G261" s="1404" t="str" cm="1">
        <f t="array" ref="G261:H261">_xlfn.TEXTSPLIT(I261,"-")</f>
        <v>A02AA020</v>
      </c>
      <c r="H261" s="1404" t="str">
        <v>00009</v>
      </c>
      <c r="I261" t="s">
        <v>4717</v>
      </c>
      <c r="J261" t="s">
        <v>4288</v>
      </c>
      <c r="K261" t="s">
        <v>4427</v>
      </c>
      <c r="L261" t="s">
        <v>4428</v>
      </c>
      <c r="M261" t="s">
        <v>4429</v>
      </c>
      <c r="N261" t="s">
        <v>4430</v>
      </c>
      <c r="O261" t="s">
        <v>4708</v>
      </c>
      <c r="P261" t="s">
        <v>4709</v>
      </c>
      <c r="Q261" t="s">
        <v>4433</v>
      </c>
      <c r="R261" t="s">
        <v>4434</v>
      </c>
      <c r="S261" t="s">
        <v>2965</v>
      </c>
      <c r="T261">
        <v>0</v>
      </c>
      <c r="U261" t="s">
        <v>2965</v>
      </c>
      <c r="V261">
        <v>0</v>
      </c>
      <c r="W261" t="s">
        <v>2965</v>
      </c>
      <c r="X261">
        <v>0</v>
      </c>
      <c r="Y261" t="s">
        <v>2965</v>
      </c>
      <c r="Z261">
        <v>0</v>
      </c>
      <c r="AA261" t="s">
        <v>4311</v>
      </c>
      <c r="AB261" t="s">
        <v>4435</v>
      </c>
      <c r="AC261" t="s">
        <v>2965</v>
      </c>
      <c r="AD261">
        <v>0</v>
      </c>
      <c r="AE261" t="s">
        <v>4544</v>
      </c>
      <c r="AF261" t="s">
        <v>4545</v>
      </c>
      <c r="AG261">
        <v>0</v>
      </c>
      <c r="AH261" t="s">
        <v>4438</v>
      </c>
      <c r="AI261" t="s">
        <v>4439</v>
      </c>
      <c r="AJ261">
        <v>0</v>
      </c>
      <c r="AK261">
        <v>0</v>
      </c>
      <c r="AL261">
        <v>0</v>
      </c>
      <c r="AM261">
        <v>0</v>
      </c>
      <c r="AN261">
        <v>0</v>
      </c>
      <c r="AO261" t="s">
        <v>2965</v>
      </c>
      <c r="AP261" t="s">
        <v>3423</v>
      </c>
      <c r="AQ261" t="s">
        <v>3423</v>
      </c>
      <c r="AR261" t="s">
        <v>4710</v>
      </c>
      <c r="AS261" t="s">
        <v>4717</v>
      </c>
    </row>
    <row r="262" spans="1:45" ht="17.25" customHeight="1">
      <c r="E262" s="1403" t="str">
        <f t="shared" si="6"/>
        <v>A02AA020 Pile Work Piling Work Steel Pipe Pile Work</v>
      </c>
      <c r="F262" s="1403" t="str">
        <f t="shared" si="7"/>
        <v>A02AA020-00010 Pile Work Piling Work Steel Pipe Pile Work Percussion Rotary Drilling with Casing     Including Pile Connection and Joint Welding Work  DIA&lt;400</v>
      </c>
      <c r="G262" s="1404" t="str" cm="1">
        <f t="array" ref="G262:H262">_xlfn.TEXTSPLIT(I262,"-")</f>
        <v>A02AA020</v>
      </c>
      <c r="H262" s="1404" t="str">
        <v>00010</v>
      </c>
      <c r="I262" t="s">
        <v>4718</v>
      </c>
      <c r="J262" t="s">
        <v>4288</v>
      </c>
      <c r="K262" t="s">
        <v>4427</v>
      </c>
      <c r="L262" t="s">
        <v>4428</v>
      </c>
      <c r="M262" t="s">
        <v>4429</v>
      </c>
      <c r="N262" t="s">
        <v>4430</v>
      </c>
      <c r="O262" t="s">
        <v>4708</v>
      </c>
      <c r="P262" t="s">
        <v>4709</v>
      </c>
      <c r="Q262" t="s">
        <v>4469</v>
      </c>
      <c r="R262" t="s">
        <v>4470</v>
      </c>
      <c r="S262" t="s">
        <v>2965</v>
      </c>
      <c r="T262">
        <v>0</v>
      </c>
      <c r="U262" t="s">
        <v>2965</v>
      </c>
      <c r="V262">
        <v>0</v>
      </c>
      <c r="W262" t="s">
        <v>2965</v>
      </c>
      <c r="X262">
        <v>0</v>
      </c>
      <c r="Y262" t="s">
        <v>2965</v>
      </c>
      <c r="Z262">
        <v>0</v>
      </c>
      <c r="AA262" t="s">
        <v>4311</v>
      </c>
      <c r="AB262" t="s">
        <v>4435</v>
      </c>
      <c r="AC262" t="s">
        <v>2965</v>
      </c>
      <c r="AD262">
        <v>0</v>
      </c>
      <c r="AE262" t="s">
        <v>4522</v>
      </c>
      <c r="AF262" t="s">
        <v>4523</v>
      </c>
      <c r="AG262">
        <v>0</v>
      </c>
      <c r="AH262" t="s">
        <v>4438</v>
      </c>
      <c r="AI262" t="s">
        <v>4439</v>
      </c>
      <c r="AJ262">
        <v>0</v>
      </c>
      <c r="AK262">
        <v>0</v>
      </c>
      <c r="AL262">
        <v>0</v>
      </c>
      <c r="AM262">
        <v>0</v>
      </c>
      <c r="AN262">
        <v>0</v>
      </c>
      <c r="AO262" t="s">
        <v>2965</v>
      </c>
      <c r="AP262" t="s">
        <v>3423</v>
      </c>
      <c r="AQ262" t="s">
        <v>3423</v>
      </c>
      <c r="AR262" t="s">
        <v>4710</v>
      </c>
      <c r="AS262" t="s">
        <v>4718</v>
      </c>
    </row>
    <row r="263" spans="1:45" ht="17.25" customHeight="1">
      <c r="E263" s="1403" t="str">
        <f t="shared" si="6"/>
        <v>A02AA020 Pile Work Piling Work Steel Pipe Pile Work</v>
      </c>
      <c r="F263" s="1403" t="str">
        <f t="shared" si="7"/>
        <v>A02AA020-00011 Pile Work Piling Work Steel Pipe Pile Work Percussion Rotary Drilling with Casing     Including Pile Connection and Joint Welding Work  400 ≤ DIA &lt;500</v>
      </c>
      <c r="G263" s="1404" t="str" cm="1">
        <f t="array" ref="G263:H263">_xlfn.TEXTSPLIT(I263,"-")</f>
        <v>A02AA020</v>
      </c>
      <c r="H263" s="1404" t="str">
        <v>00011</v>
      </c>
      <c r="I263" t="s">
        <v>4719</v>
      </c>
      <c r="J263" t="s">
        <v>4288</v>
      </c>
      <c r="K263" t="s">
        <v>4427</v>
      </c>
      <c r="L263" t="s">
        <v>4428</v>
      </c>
      <c r="M263" t="s">
        <v>4429</v>
      </c>
      <c r="N263" t="s">
        <v>4430</v>
      </c>
      <c r="O263" t="s">
        <v>4708</v>
      </c>
      <c r="P263" t="s">
        <v>4709</v>
      </c>
      <c r="Q263" t="s">
        <v>4469</v>
      </c>
      <c r="R263" t="s">
        <v>4470</v>
      </c>
      <c r="S263" t="s">
        <v>2965</v>
      </c>
      <c r="T263">
        <v>0</v>
      </c>
      <c r="U263" t="s">
        <v>2965</v>
      </c>
      <c r="V263">
        <v>0</v>
      </c>
      <c r="W263" t="s">
        <v>2965</v>
      </c>
      <c r="X263">
        <v>0</v>
      </c>
      <c r="Y263" t="s">
        <v>2965</v>
      </c>
      <c r="Z263">
        <v>0</v>
      </c>
      <c r="AA263" t="s">
        <v>4311</v>
      </c>
      <c r="AB263" t="s">
        <v>4435</v>
      </c>
      <c r="AC263" t="s">
        <v>2965</v>
      </c>
      <c r="AD263">
        <v>0</v>
      </c>
      <c r="AE263" t="s">
        <v>4526</v>
      </c>
      <c r="AF263" t="s">
        <v>4527</v>
      </c>
      <c r="AG263">
        <v>0</v>
      </c>
      <c r="AH263" t="s">
        <v>4438</v>
      </c>
      <c r="AI263" t="s">
        <v>4439</v>
      </c>
      <c r="AJ263">
        <v>0</v>
      </c>
      <c r="AK263">
        <v>0</v>
      </c>
      <c r="AL263">
        <v>0</v>
      </c>
      <c r="AM263">
        <v>0</v>
      </c>
      <c r="AN263">
        <v>0</v>
      </c>
      <c r="AO263" t="s">
        <v>2965</v>
      </c>
      <c r="AP263" t="s">
        <v>3423</v>
      </c>
      <c r="AQ263" t="s">
        <v>3423</v>
      </c>
      <c r="AR263" t="s">
        <v>4710</v>
      </c>
      <c r="AS263" t="s">
        <v>4719</v>
      </c>
    </row>
    <row r="264" spans="1:45" ht="17.25" customHeight="1">
      <c r="E264" s="1403" t="str">
        <f t="shared" ref="E264:E327" si="8">G264&amp;" "&amp;L264&amp;" "&amp;N264&amp;" "&amp;P264</f>
        <v>A02AA020 Pile Work Piling Work Steel Pipe Pile Work</v>
      </c>
      <c r="F264" s="1403" t="str">
        <f t="shared" si="7"/>
        <v>A02AA020-00012 Pile Work Piling Work Steel Pipe Pile Work Percussion Rotary Drilling with Casing     Including Pile Connection and Joint Welding Work  500 ≤ DIA &lt;600</v>
      </c>
      <c r="G264" s="1404" t="str" cm="1">
        <f t="array" ref="G264:H264">_xlfn.TEXTSPLIT(I264,"-")</f>
        <v>A02AA020</v>
      </c>
      <c r="H264" s="1404" t="str">
        <v>00012</v>
      </c>
      <c r="I264" t="s">
        <v>4720</v>
      </c>
      <c r="J264" t="s">
        <v>4288</v>
      </c>
      <c r="K264" t="s">
        <v>4427</v>
      </c>
      <c r="L264" t="s">
        <v>4428</v>
      </c>
      <c r="M264" t="s">
        <v>4429</v>
      </c>
      <c r="N264" t="s">
        <v>4430</v>
      </c>
      <c r="O264" t="s">
        <v>4708</v>
      </c>
      <c r="P264" t="s">
        <v>4709</v>
      </c>
      <c r="Q264" t="s">
        <v>4469</v>
      </c>
      <c r="R264" t="s">
        <v>4470</v>
      </c>
      <c r="S264" t="s">
        <v>2965</v>
      </c>
      <c r="T264">
        <v>0</v>
      </c>
      <c r="U264" t="s">
        <v>2965</v>
      </c>
      <c r="V264">
        <v>0</v>
      </c>
      <c r="W264" t="s">
        <v>2965</v>
      </c>
      <c r="X264">
        <v>0</v>
      </c>
      <c r="Y264" t="s">
        <v>2965</v>
      </c>
      <c r="Z264">
        <v>0</v>
      </c>
      <c r="AA264" t="s">
        <v>4311</v>
      </c>
      <c r="AB264" t="s">
        <v>4435</v>
      </c>
      <c r="AC264" t="s">
        <v>2965</v>
      </c>
      <c r="AD264">
        <v>0</v>
      </c>
      <c r="AE264" t="s">
        <v>4529</v>
      </c>
      <c r="AF264" t="s">
        <v>4530</v>
      </c>
      <c r="AG264">
        <v>0</v>
      </c>
      <c r="AH264" t="s">
        <v>4438</v>
      </c>
      <c r="AI264" t="s">
        <v>4439</v>
      </c>
      <c r="AJ264">
        <v>0</v>
      </c>
      <c r="AK264">
        <v>0</v>
      </c>
      <c r="AL264">
        <v>0</v>
      </c>
      <c r="AM264">
        <v>0</v>
      </c>
      <c r="AN264">
        <v>0</v>
      </c>
      <c r="AO264" t="s">
        <v>2965</v>
      </c>
      <c r="AP264" t="s">
        <v>3423</v>
      </c>
      <c r="AQ264" t="s">
        <v>3423</v>
      </c>
      <c r="AR264" t="s">
        <v>4710</v>
      </c>
      <c r="AS264" t="s">
        <v>4720</v>
      </c>
    </row>
    <row r="265" spans="1:45" ht="17.25" customHeight="1">
      <c r="E265" s="1403" t="str">
        <f t="shared" si="8"/>
        <v>A02AA020 Pile Work Piling Work Steel Pipe Pile Work</v>
      </c>
      <c r="F265" s="1403" t="str">
        <f t="shared" ref="F265:F328" si="9">IF(I265=0,"",I265)&amp;" "&amp;IF(L265=0,"",L265)&amp;" "&amp;IF(N265=0,"",N265)&amp;" "&amp;IF(P265=0,"",P265)&amp;" "&amp;IF(R265=0,"",R265)&amp;" "&amp;IF(T265=0,"",T265)&amp;" "&amp;IF(V265=0,"",V265)&amp;" "&amp;IF(X265=0,"",X265)&amp;" "&amp;IF(Z265=0,"",Z265)&amp;" "&amp;IF(AB265=0,"",AB265)&amp;" "&amp;IF(AD265=0,"",AD265)&amp;" "&amp;IF(AF265=0,"",AF265)</f>
        <v>A02AA020-00013 Pile Work Piling Work Steel Pipe Pile Work Percussion Rotary Drilling with Casing     Including Pile Connection and Joint Welding Work  600 ≤ DIA &lt;700</v>
      </c>
      <c r="G265" s="1404" t="str" cm="1">
        <f t="array" ref="G265:H265">_xlfn.TEXTSPLIT(I265,"-")</f>
        <v>A02AA020</v>
      </c>
      <c r="H265" s="1404" t="str">
        <v>00013</v>
      </c>
      <c r="I265" t="s">
        <v>4721</v>
      </c>
      <c r="J265" t="s">
        <v>4288</v>
      </c>
      <c r="K265" t="s">
        <v>4427</v>
      </c>
      <c r="L265" t="s">
        <v>4428</v>
      </c>
      <c r="M265" t="s">
        <v>4429</v>
      </c>
      <c r="N265" t="s">
        <v>4430</v>
      </c>
      <c r="O265" t="s">
        <v>4708</v>
      </c>
      <c r="P265" t="s">
        <v>4709</v>
      </c>
      <c r="Q265" t="s">
        <v>4469</v>
      </c>
      <c r="R265" t="s">
        <v>4470</v>
      </c>
      <c r="S265" t="s">
        <v>2965</v>
      </c>
      <c r="T265">
        <v>0</v>
      </c>
      <c r="U265" t="s">
        <v>2965</v>
      </c>
      <c r="V265">
        <v>0</v>
      </c>
      <c r="W265" t="s">
        <v>2965</v>
      </c>
      <c r="X265">
        <v>0</v>
      </c>
      <c r="Y265" t="s">
        <v>2965</v>
      </c>
      <c r="Z265">
        <v>0</v>
      </c>
      <c r="AA265" t="s">
        <v>4311</v>
      </c>
      <c r="AB265" t="s">
        <v>4435</v>
      </c>
      <c r="AC265" t="s">
        <v>2965</v>
      </c>
      <c r="AD265">
        <v>0</v>
      </c>
      <c r="AE265" t="s">
        <v>4532</v>
      </c>
      <c r="AF265" t="s">
        <v>4533</v>
      </c>
      <c r="AG265">
        <v>0</v>
      </c>
      <c r="AH265" t="s">
        <v>4438</v>
      </c>
      <c r="AI265" t="s">
        <v>4439</v>
      </c>
      <c r="AJ265">
        <v>0</v>
      </c>
      <c r="AK265">
        <v>0</v>
      </c>
      <c r="AL265">
        <v>0</v>
      </c>
      <c r="AM265">
        <v>0</v>
      </c>
      <c r="AN265">
        <v>0</v>
      </c>
      <c r="AO265" t="s">
        <v>2965</v>
      </c>
      <c r="AP265" t="s">
        <v>3423</v>
      </c>
      <c r="AQ265" t="s">
        <v>3423</v>
      </c>
      <c r="AR265" t="s">
        <v>4710</v>
      </c>
      <c r="AS265" t="s">
        <v>4721</v>
      </c>
    </row>
    <row r="266" spans="1:45" ht="17.25" customHeight="1">
      <c r="E266" s="1403" t="str">
        <f t="shared" si="8"/>
        <v>A02AA020 Pile Work Piling Work Steel Pipe Pile Work</v>
      </c>
      <c r="F266" s="1403" t="str">
        <f t="shared" si="9"/>
        <v>A02AA020-00014 Pile Work Piling Work Steel Pipe Pile Work Percussion Rotary Drilling with Casing     Including Pile Connection and Joint Welding Work  700 ≤ DIA &lt;800</v>
      </c>
      <c r="G266" s="1404" t="str" cm="1">
        <f t="array" ref="G266:H266">_xlfn.TEXTSPLIT(I266,"-")</f>
        <v>A02AA020</v>
      </c>
      <c r="H266" s="1404" t="str">
        <v>00014</v>
      </c>
      <c r="I266" t="s">
        <v>4722</v>
      </c>
      <c r="J266" t="s">
        <v>4288</v>
      </c>
      <c r="K266" t="s">
        <v>4427</v>
      </c>
      <c r="L266" t="s">
        <v>4428</v>
      </c>
      <c r="M266" t="s">
        <v>4429</v>
      </c>
      <c r="N266" t="s">
        <v>4430</v>
      </c>
      <c r="O266" t="s">
        <v>4708</v>
      </c>
      <c r="P266" t="s">
        <v>4709</v>
      </c>
      <c r="Q266" t="s">
        <v>4469</v>
      </c>
      <c r="R266" t="s">
        <v>4470</v>
      </c>
      <c r="S266" t="s">
        <v>2965</v>
      </c>
      <c r="T266">
        <v>0</v>
      </c>
      <c r="U266" t="s">
        <v>2965</v>
      </c>
      <c r="V266">
        <v>0</v>
      </c>
      <c r="W266" t="s">
        <v>2965</v>
      </c>
      <c r="X266">
        <v>0</v>
      </c>
      <c r="Y266" t="s">
        <v>2965</v>
      </c>
      <c r="Z266">
        <v>0</v>
      </c>
      <c r="AA266" t="s">
        <v>4311</v>
      </c>
      <c r="AB266" t="s">
        <v>4435</v>
      </c>
      <c r="AC266" t="s">
        <v>2965</v>
      </c>
      <c r="AD266">
        <v>0</v>
      </c>
      <c r="AE266" t="s">
        <v>4535</v>
      </c>
      <c r="AF266" t="s">
        <v>4536</v>
      </c>
      <c r="AG266">
        <v>0</v>
      </c>
      <c r="AH266" t="s">
        <v>4438</v>
      </c>
      <c r="AI266" t="s">
        <v>4439</v>
      </c>
      <c r="AJ266">
        <v>0</v>
      </c>
      <c r="AK266">
        <v>0</v>
      </c>
      <c r="AL266">
        <v>0</v>
      </c>
      <c r="AM266">
        <v>0</v>
      </c>
      <c r="AN266">
        <v>0</v>
      </c>
      <c r="AO266" t="s">
        <v>2965</v>
      </c>
      <c r="AP266" t="s">
        <v>3423</v>
      </c>
      <c r="AQ266" t="s">
        <v>3423</v>
      </c>
      <c r="AR266" t="s">
        <v>4710</v>
      </c>
      <c r="AS266" t="s">
        <v>4722</v>
      </c>
    </row>
    <row r="267" spans="1:45" ht="17.25" customHeight="1">
      <c r="E267" s="1403" t="str">
        <f t="shared" si="8"/>
        <v>A02AA020 Pile Work Piling Work Steel Pipe Pile Work</v>
      </c>
      <c r="F267" s="1403" t="str">
        <f t="shared" si="9"/>
        <v>A02AA020-00015 Pile Work Piling Work Steel Pipe Pile Work Percussion Rotary Drilling with Casing     Including Pile Connection and Joint Welding Work  800 ≤ DIA &lt;900</v>
      </c>
      <c r="G267" s="1404" t="str" cm="1">
        <f t="array" ref="G267:H267">_xlfn.TEXTSPLIT(I267,"-")</f>
        <v>A02AA020</v>
      </c>
      <c r="H267" s="1404" t="str">
        <v>00015</v>
      </c>
      <c r="I267" t="s">
        <v>4723</v>
      </c>
      <c r="J267" t="s">
        <v>4288</v>
      </c>
      <c r="K267" t="s">
        <v>4427</v>
      </c>
      <c r="L267" t="s">
        <v>4428</v>
      </c>
      <c r="M267" t="s">
        <v>4429</v>
      </c>
      <c r="N267" t="s">
        <v>4430</v>
      </c>
      <c r="O267" t="s">
        <v>4708</v>
      </c>
      <c r="P267" t="s">
        <v>4709</v>
      </c>
      <c r="Q267" t="s">
        <v>4469</v>
      </c>
      <c r="R267" t="s">
        <v>4470</v>
      </c>
      <c r="S267" t="s">
        <v>2965</v>
      </c>
      <c r="T267">
        <v>0</v>
      </c>
      <c r="U267" t="s">
        <v>2965</v>
      </c>
      <c r="V267">
        <v>0</v>
      </c>
      <c r="W267" t="s">
        <v>2965</v>
      </c>
      <c r="X267">
        <v>0</v>
      </c>
      <c r="Y267" t="s">
        <v>2965</v>
      </c>
      <c r="Z267">
        <v>0</v>
      </c>
      <c r="AA267" t="s">
        <v>4311</v>
      </c>
      <c r="AB267" t="s">
        <v>4435</v>
      </c>
      <c r="AC267" t="s">
        <v>2965</v>
      </c>
      <c r="AD267">
        <v>0</v>
      </c>
      <c r="AE267" t="s">
        <v>4538</v>
      </c>
      <c r="AF267" t="s">
        <v>4539</v>
      </c>
      <c r="AG267">
        <v>0</v>
      </c>
      <c r="AH267" t="s">
        <v>4438</v>
      </c>
      <c r="AI267" t="s">
        <v>4439</v>
      </c>
      <c r="AJ267">
        <v>0</v>
      </c>
      <c r="AK267">
        <v>0</v>
      </c>
      <c r="AL267">
        <v>0</v>
      </c>
      <c r="AM267">
        <v>0</v>
      </c>
      <c r="AN267">
        <v>0</v>
      </c>
      <c r="AO267" t="s">
        <v>2965</v>
      </c>
      <c r="AP267" t="s">
        <v>3423</v>
      </c>
      <c r="AQ267" t="s">
        <v>3423</v>
      </c>
      <c r="AR267" t="s">
        <v>4710</v>
      </c>
      <c r="AS267" t="s">
        <v>4723</v>
      </c>
    </row>
    <row r="268" spans="1:45" ht="17.25" customHeight="1">
      <c r="E268" s="1403" t="str">
        <f t="shared" si="8"/>
        <v>A02AA020 Pile Work Piling Work Steel Pipe Pile Work</v>
      </c>
      <c r="F268" s="1403" t="str">
        <f t="shared" si="9"/>
        <v>A02AA020-00016 Pile Work Piling Work Steel Pipe Pile Work Percussion Rotary Drilling with Casing     Including Pile Connection and Joint Welding Work  900 ≤ DIA &lt;1000</v>
      </c>
      <c r="G268" s="1404" t="str" cm="1">
        <f t="array" ref="G268:H268">_xlfn.TEXTSPLIT(I268,"-")</f>
        <v>A02AA020</v>
      </c>
      <c r="H268" s="1404" t="str">
        <v>00016</v>
      </c>
      <c r="I268" t="s">
        <v>4724</v>
      </c>
      <c r="J268" t="s">
        <v>4288</v>
      </c>
      <c r="K268" t="s">
        <v>4427</v>
      </c>
      <c r="L268" t="s">
        <v>4428</v>
      </c>
      <c r="M268" t="s">
        <v>4429</v>
      </c>
      <c r="N268" t="s">
        <v>4430</v>
      </c>
      <c r="O268" t="s">
        <v>4708</v>
      </c>
      <c r="P268" t="s">
        <v>4709</v>
      </c>
      <c r="Q268" t="s">
        <v>4469</v>
      </c>
      <c r="R268" t="s">
        <v>4470</v>
      </c>
      <c r="S268" t="s">
        <v>2965</v>
      </c>
      <c r="T268">
        <v>0</v>
      </c>
      <c r="U268" t="s">
        <v>2965</v>
      </c>
      <c r="V268">
        <v>0</v>
      </c>
      <c r="W268" t="s">
        <v>2965</v>
      </c>
      <c r="X268">
        <v>0</v>
      </c>
      <c r="Y268" t="s">
        <v>2965</v>
      </c>
      <c r="Z268">
        <v>0</v>
      </c>
      <c r="AA268" t="s">
        <v>4311</v>
      </c>
      <c r="AB268" t="s">
        <v>4435</v>
      </c>
      <c r="AC268" t="s">
        <v>2965</v>
      </c>
      <c r="AD268">
        <v>0</v>
      </c>
      <c r="AE268" t="s">
        <v>4541</v>
      </c>
      <c r="AF268" t="s">
        <v>4542</v>
      </c>
      <c r="AG268">
        <v>0</v>
      </c>
      <c r="AH268" t="s">
        <v>4438</v>
      </c>
      <c r="AI268" t="s">
        <v>4439</v>
      </c>
      <c r="AJ268">
        <v>0</v>
      </c>
      <c r="AK268">
        <v>0</v>
      </c>
      <c r="AL268">
        <v>0</v>
      </c>
      <c r="AM268">
        <v>0</v>
      </c>
      <c r="AN268">
        <v>0</v>
      </c>
      <c r="AO268" t="s">
        <v>2965</v>
      </c>
      <c r="AP268" t="s">
        <v>3423</v>
      </c>
      <c r="AQ268" t="s">
        <v>3423</v>
      </c>
      <c r="AR268" t="s">
        <v>4710</v>
      </c>
      <c r="AS268" t="s">
        <v>4724</v>
      </c>
    </row>
    <row r="269" spans="1:45" ht="17.25" customHeight="1">
      <c r="E269" s="1403" t="str">
        <f t="shared" si="8"/>
        <v>A02AA020 Pile Work Piling Work Steel Pipe Pile Work</v>
      </c>
      <c r="F269" s="1403" t="str">
        <f t="shared" si="9"/>
        <v>A02AA020-00017 Pile Work Piling Work Steel Pipe Pile Work Percussion Rotary Drilling with Casing     Including Pile Connection and Joint Welding Work  1000 ≤ DIA &lt;1200</v>
      </c>
      <c r="G269" s="1404" t="str" cm="1">
        <f t="array" ref="G269:H269">_xlfn.TEXTSPLIT(I269,"-")</f>
        <v>A02AA020</v>
      </c>
      <c r="H269" s="1404" t="str">
        <v>00017</v>
      </c>
      <c r="I269" t="s">
        <v>4725</v>
      </c>
      <c r="J269" t="s">
        <v>4288</v>
      </c>
      <c r="K269" t="s">
        <v>4427</v>
      </c>
      <c r="L269" t="s">
        <v>4428</v>
      </c>
      <c r="M269" t="s">
        <v>4429</v>
      </c>
      <c r="N269" t="s">
        <v>4430</v>
      </c>
      <c r="O269" t="s">
        <v>4708</v>
      </c>
      <c r="P269" t="s">
        <v>4709</v>
      </c>
      <c r="Q269" t="s">
        <v>4469</v>
      </c>
      <c r="R269" t="s">
        <v>4470</v>
      </c>
      <c r="S269" t="s">
        <v>2965</v>
      </c>
      <c r="T269">
        <v>0</v>
      </c>
      <c r="U269" t="s">
        <v>2965</v>
      </c>
      <c r="V269">
        <v>0</v>
      </c>
      <c r="W269" t="s">
        <v>2965</v>
      </c>
      <c r="X269">
        <v>0</v>
      </c>
      <c r="Y269" t="s">
        <v>2965</v>
      </c>
      <c r="Z269">
        <v>0</v>
      </c>
      <c r="AA269" t="s">
        <v>4311</v>
      </c>
      <c r="AB269" t="s">
        <v>4435</v>
      </c>
      <c r="AC269" t="s">
        <v>2965</v>
      </c>
      <c r="AD269">
        <v>0</v>
      </c>
      <c r="AE269" t="s">
        <v>4544</v>
      </c>
      <c r="AF269" t="s">
        <v>4545</v>
      </c>
      <c r="AG269">
        <v>0</v>
      </c>
      <c r="AH269" t="s">
        <v>4438</v>
      </c>
      <c r="AI269" t="s">
        <v>4439</v>
      </c>
      <c r="AJ269">
        <v>0</v>
      </c>
      <c r="AK269">
        <v>0</v>
      </c>
      <c r="AL269">
        <v>0</v>
      </c>
      <c r="AM269">
        <v>0</v>
      </c>
      <c r="AN269">
        <v>0</v>
      </c>
      <c r="AO269" t="s">
        <v>2965</v>
      </c>
      <c r="AP269" t="s">
        <v>3423</v>
      </c>
      <c r="AQ269" t="s">
        <v>3423</v>
      </c>
      <c r="AR269" t="s">
        <v>4710</v>
      </c>
      <c r="AS269" t="s">
        <v>4725</v>
      </c>
    </row>
    <row r="270" spans="1:45" ht="17.25" customHeight="1">
      <c r="E270" s="1403" t="str">
        <f t="shared" si="8"/>
        <v>A02AA021 Pile Work Piling Work H-Pile Work</v>
      </c>
      <c r="F270" s="1403" t="str">
        <f t="shared" si="9"/>
        <v>A02AA021-00002 Pile Work Piling Work H-Pile Work Direct Driving     Including Pile Connection and Joint Welding Work  SIZE &lt;200</v>
      </c>
      <c r="G270" s="1404" t="str" cm="1">
        <f t="array" ref="G270:H270">_xlfn.TEXTSPLIT(I270,"-")</f>
        <v>A02AA021</v>
      </c>
      <c r="H270" s="1404" t="str">
        <v>00002</v>
      </c>
      <c r="I270" t="s">
        <v>4726</v>
      </c>
      <c r="J270" t="s">
        <v>4288</v>
      </c>
      <c r="K270" t="s">
        <v>4427</v>
      </c>
      <c r="L270" t="s">
        <v>4428</v>
      </c>
      <c r="M270" t="s">
        <v>4429</v>
      </c>
      <c r="N270" t="s">
        <v>4430</v>
      </c>
      <c r="O270" t="s">
        <v>4727</v>
      </c>
      <c r="P270" t="s">
        <v>4728</v>
      </c>
      <c r="Q270" t="s">
        <v>4433</v>
      </c>
      <c r="R270" t="s">
        <v>4434</v>
      </c>
      <c r="S270" t="s">
        <v>2965</v>
      </c>
      <c r="T270">
        <v>0</v>
      </c>
      <c r="U270" t="s">
        <v>2965</v>
      </c>
      <c r="V270">
        <v>0</v>
      </c>
      <c r="W270" t="s">
        <v>2965</v>
      </c>
      <c r="X270">
        <v>0</v>
      </c>
      <c r="Y270" t="s">
        <v>2965</v>
      </c>
      <c r="Z270">
        <v>0</v>
      </c>
      <c r="AA270" t="s">
        <v>4311</v>
      </c>
      <c r="AB270" t="s">
        <v>4435</v>
      </c>
      <c r="AC270" t="s">
        <v>2965</v>
      </c>
      <c r="AD270">
        <v>0</v>
      </c>
      <c r="AE270" t="s">
        <v>4477</v>
      </c>
      <c r="AF270" t="s">
        <v>4478</v>
      </c>
      <c r="AG270">
        <v>0</v>
      </c>
      <c r="AH270" t="s">
        <v>4479</v>
      </c>
      <c r="AI270" t="s">
        <v>4439</v>
      </c>
      <c r="AJ270">
        <v>0</v>
      </c>
      <c r="AK270">
        <v>0</v>
      </c>
      <c r="AL270">
        <v>0</v>
      </c>
      <c r="AM270">
        <v>0</v>
      </c>
      <c r="AN270">
        <v>0</v>
      </c>
      <c r="AO270" t="s">
        <v>2965</v>
      </c>
      <c r="AP270" t="s">
        <v>3423</v>
      </c>
      <c r="AQ270" t="s">
        <v>3423</v>
      </c>
      <c r="AR270" t="s">
        <v>4729</v>
      </c>
      <c r="AS270" t="s">
        <v>4726</v>
      </c>
    </row>
    <row r="271" spans="1:45" ht="17.25" customHeight="1">
      <c r="E271" s="1403" t="str">
        <f t="shared" si="8"/>
        <v>A02AA021 Pile Work Piling Work H-Pile Work</v>
      </c>
      <c r="F271" s="1403" t="str">
        <f t="shared" si="9"/>
        <v>A02AA021-00003 Pile Work Piling Work H-Pile Work Direct Driving     Including Pile Connection and Joint Welding Work  200 ≤ SIZE &lt;250</v>
      </c>
      <c r="G271" s="1404" t="str" cm="1">
        <f t="array" ref="G271:H271">_xlfn.TEXTSPLIT(I271,"-")</f>
        <v>A02AA021</v>
      </c>
      <c r="H271" s="1404" t="str">
        <v>00003</v>
      </c>
      <c r="I271" t="s">
        <v>4730</v>
      </c>
      <c r="J271" t="s">
        <v>4288</v>
      </c>
      <c r="K271" t="s">
        <v>4427</v>
      </c>
      <c r="L271" t="s">
        <v>4428</v>
      </c>
      <c r="M271" t="s">
        <v>4429</v>
      </c>
      <c r="N271" t="s">
        <v>4430</v>
      </c>
      <c r="O271" t="s">
        <v>4727</v>
      </c>
      <c r="P271" t="s">
        <v>4728</v>
      </c>
      <c r="Q271" t="s">
        <v>4433</v>
      </c>
      <c r="R271" t="s">
        <v>4434</v>
      </c>
      <c r="S271" t="s">
        <v>2965</v>
      </c>
      <c r="T271">
        <v>0</v>
      </c>
      <c r="U271" t="s">
        <v>2965</v>
      </c>
      <c r="V271">
        <v>0</v>
      </c>
      <c r="W271" t="s">
        <v>2965</v>
      </c>
      <c r="X271">
        <v>0</v>
      </c>
      <c r="Y271" t="s">
        <v>2965</v>
      </c>
      <c r="Z271">
        <v>0</v>
      </c>
      <c r="AA271" t="s">
        <v>4311</v>
      </c>
      <c r="AB271" t="s">
        <v>4435</v>
      </c>
      <c r="AC271" t="s">
        <v>2965</v>
      </c>
      <c r="AD271">
        <v>0</v>
      </c>
      <c r="AE271" t="s">
        <v>4482</v>
      </c>
      <c r="AF271" t="s">
        <v>4483</v>
      </c>
      <c r="AG271">
        <v>0</v>
      </c>
      <c r="AH271" t="s">
        <v>4479</v>
      </c>
      <c r="AI271" t="s">
        <v>4439</v>
      </c>
      <c r="AJ271">
        <v>0</v>
      </c>
      <c r="AK271">
        <v>0</v>
      </c>
      <c r="AL271">
        <v>0</v>
      </c>
      <c r="AM271">
        <v>0</v>
      </c>
      <c r="AN271">
        <v>0</v>
      </c>
      <c r="AO271" t="s">
        <v>2965</v>
      </c>
      <c r="AP271" t="s">
        <v>3423</v>
      </c>
      <c r="AQ271" t="s">
        <v>3423</v>
      </c>
      <c r="AR271" t="s">
        <v>4729</v>
      </c>
      <c r="AS271" t="s">
        <v>4730</v>
      </c>
    </row>
    <row r="272" spans="1:45" ht="17.25" customHeight="1">
      <c r="E272" s="1403" t="str">
        <f t="shared" si="8"/>
        <v>A02AA021 Pile Work Piling Work H-Pile Work</v>
      </c>
      <c r="F272" s="1403" t="str">
        <f t="shared" si="9"/>
        <v>A02AA021-00004 Pile Work Piling Work H-Pile Work Direct Driving     Including Pile Connection and Joint Welding Work  250 ≤ SIZE &lt;300</v>
      </c>
      <c r="G272" s="1404" t="str" cm="1">
        <f t="array" ref="G272:H272">_xlfn.TEXTSPLIT(I272,"-")</f>
        <v>A02AA021</v>
      </c>
      <c r="H272" s="1404" t="str">
        <v>00004</v>
      </c>
      <c r="I272" t="s">
        <v>4731</v>
      </c>
      <c r="J272" t="s">
        <v>4288</v>
      </c>
      <c r="K272" t="s">
        <v>4427</v>
      </c>
      <c r="L272" t="s">
        <v>4428</v>
      </c>
      <c r="M272" t="s">
        <v>4429</v>
      </c>
      <c r="N272" t="s">
        <v>4430</v>
      </c>
      <c r="O272" t="s">
        <v>4727</v>
      </c>
      <c r="P272" t="s">
        <v>4728</v>
      </c>
      <c r="Q272" t="s">
        <v>4433</v>
      </c>
      <c r="R272" t="s">
        <v>4434</v>
      </c>
      <c r="S272" t="s">
        <v>2965</v>
      </c>
      <c r="T272">
        <v>0</v>
      </c>
      <c r="U272" t="s">
        <v>2965</v>
      </c>
      <c r="V272">
        <v>0</v>
      </c>
      <c r="W272" t="s">
        <v>2965</v>
      </c>
      <c r="X272">
        <v>0</v>
      </c>
      <c r="Y272" t="s">
        <v>2965</v>
      </c>
      <c r="Z272">
        <v>0</v>
      </c>
      <c r="AA272" t="s">
        <v>4311</v>
      </c>
      <c r="AB272" t="s">
        <v>4435</v>
      </c>
      <c r="AC272" t="s">
        <v>2965</v>
      </c>
      <c r="AD272">
        <v>0</v>
      </c>
      <c r="AE272" t="s">
        <v>4485</v>
      </c>
      <c r="AF272" t="s">
        <v>4486</v>
      </c>
      <c r="AG272">
        <v>0</v>
      </c>
      <c r="AH272" t="s">
        <v>4479</v>
      </c>
      <c r="AI272" t="s">
        <v>4439</v>
      </c>
      <c r="AJ272">
        <v>0</v>
      </c>
      <c r="AK272">
        <v>0</v>
      </c>
      <c r="AL272">
        <v>0</v>
      </c>
      <c r="AM272">
        <v>0</v>
      </c>
      <c r="AN272">
        <v>0</v>
      </c>
      <c r="AO272" t="s">
        <v>2965</v>
      </c>
      <c r="AP272" t="s">
        <v>3423</v>
      </c>
      <c r="AQ272" t="s">
        <v>3423</v>
      </c>
      <c r="AR272" t="s">
        <v>4729</v>
      </c>
      <c r="AS272" t="s">
        <v>4731</v>
      </c>
    </row>
    <row r="273" spans="1:45" ht="17.25" customHeight="1">
      <c r="E273" s="1403" t="str">
        <f t="shared" si="8"/>
        <v>A02AA021 Pile Work Piling Work H-Pile Work</v>
      </c>
      <c r="F273" s="1403" t="str">
        <f t="shared" si="9"/>
        <v>A02AA021-00005 Pile Work Piling Work H-Pile Work Direct Driving     Including Pile Connection and Joint Welding Work  300 ≤ SIZE &lt;350</v>
      </c>
      <c r="G273" s="1404" t="str" cm="1">
        <f t="array" ref="G273:H273">_xlfn.TEXTSPLIT(I273,"-")</f>
        <v>A02AA021</v>
      </c>
      <c r="H273" s="1404" t="str">
        <v>00005</v>
      </c>
      <c r="I273" t="s">
        <v>4732</v>
      </c>
      <c r="J273" t="s">
        <v>4288</v>
      </c>
      <c r="K273" t="s">
        <v>4427</v>
      </c>
      <c r="L273" t="s">
        <v>4428</v>
      </c>
      <c r="M273" t="s">
        <v>4429</v>
      </c>
      <c r="N273" t="s">
        <v>4430</v>
      </c>
      <c r="O273" t="s">
        <v>4727</v>
      </c>
      <c r="P273" t="s">
        <v>4728</v>
      </c>
      <c r="Q273" t="s">
        <v>4433</v>
      </c>
      <c r="R273" t="s">
        <v>4434</v>
      </c>
      <c r="S273" t="s">
        <v>2965</v>
      </c>
      <c r="T273">
        <v>0</v>
      </c>
      <c r="U273" t="s">
        <v>2965</v>
      </c>
      <c r="V273">
        <v>0</v>
      </c>
      <c r="W273" t="s">
        <v>2965</v>
      </c>
      <c r="X273">
        <v>0</v>
      </c>
      <c r="Y273" t="s">
        <v>2965</v>
      </c>
      <c r="Z273">
        <v>0</v>
      </c>
      <c r="AA273" t="s">
        <v>4311</v>
      </c>
      <c r="AB273" t="s">
        <v>4435</v>
      </c>
      <c r="AC273" t="s">
        <v>2965</v>
      </c>
      <c r="AD273">
        <v>0</v>
      </c>
      <c r="AE273" t="s">
        <v>4488</v>
      </c>
      <c r="AF273" t="s">
        <v>4489</v>
      </c>
      <c r="AG273">
        <v>0</v>
      </c>
      <c r="AH273" t="s">
        <v>4479</v>
      </c>
      <c r="AI273" t="s">
        <v>4439</v>
      </c>
      <c r="AJ273">
        <v>0</v>
      </c>
      <c r="AK273">
        <v>0</v>
      </c>
      <c r="AL273">
        <v>0</v>
      </c>
      <c r="AM273">
        <v>0</v>
      </c>
      <c r="AN273">
        <v>0</v>
      </c>
      <c r="AO273" t="s">
        <v>2965</v>
      </c>
      <c r="AP273" t="s">
        <v>3423</v>
      </c>
      <c r="AQ273" t="s">
        <v>3423</v>
      </c>
      <c r="AR273" t="s">
        <v>4729</v>
      </c>
      <c r="AS273" t="s">
        <v>4732</v>
      </c>
    </row>
    <row r="274" spans="1:45" ht="17.25" customHeight="1">
      <c r="E274" s="1403" t="str">
        <f t="shared" si="8"/>
        <v>A02AA022 Pile Work Piling Work Micro Pile Work</v>
      </c>
      <c r="F274" s="1403" t="str">
        <f t="shared" si="9"/>
        <v>A02AA022-00002 Pile Work Piling Work Micro Pile Work Boring and Pressure Grouting     Including Pile Connection and Joint Welding Work  DIA&lt;150</v>
      </c>
      <c r="G274" s="1404" t="str" cm="1">
        <f t="array" ref="G274:H274">_xlfn.TEXTSPLIT(I274,"-")</f>
        <v>A02AA022</v>
      </c>
      <c r="H274" s="1404" t="str">
        <v>00002</v>
      </c>
      <c r="I274" t="s">
        <v>4733</v>
      </c>
      <c r="J274" t="s">
        <v>4288</v>
      </c>
      <c r="K274" t="s">
        <v>4427</v>
      </c>
      <c r="L274" t="s">
        <v>4428</v>
      </c>
      <c r="M274" t="s">
        <v>4429</v>
      </c>
      <c r="N274" t="s">
        <v>4430</v>
      </c>
      <c r="O274" t="s">
        <v>4734</v>
      </c>
      <c r="P274" t="s">
        <v>4735</v>
      </c>
      <c r="Q274" t="s">
        <v>4736</v>
      </c>
      <c r="R274" t="s">
        <v>4737</v>
      </c>
      <c r="S274" t="s">
        <v>2965</v>
      </c>
      <c r="T274">
        <v>0</v>
      </c>
      <c r="U274" t="s">
        <v>2965</v>
      </c>
      <c r="V274">
        <v>0</v>
      </c>
      <c r="W274" t="s">
        <v>2965</v>
      </c>
      <c r="X274">
        <v>0</v>
      </c>
      <c r="Y274" t="s">
        <v>2965</v>
      </c>
      <c r="Z274">
        <v>0</v>
      </c>
      <c r="AA274" t="s">
        <v>4311</v>
      </c>
      <c r="AB274" t="s">
        <v>4435</v>
      </c>
      <c r="AC274" t="s">
        <v>2965</v>
      </c>
      <c r="AD274">
        <v>0</v>
      </c>
      <c r="AE274" t="s">
        <v>4738</v>
      </c>
      <c r="AF274" t="s">
        <v>4739</v>
      </c>
      <c r="AG274">
        <v>0</v>
      </c>
      <c r="AH274" t="s">
        <v>4438</v>
      </c>
      <c r="AI274" t="s">
        <v>4439</v>
      </c>
      <c r="AJ274">
        <v>0</v>
      </c>
      <c r="AK274">
        <v>0</v>
      </c>
      <c r="AL274">
        <v>0</v>
      </c>
      <c r="AM274">
        <v>0</v>
      </c>
      <c r="AN274">
        <v>0</v>
      </c>
      <c r="AO274" t="s">
        <v>2965</v>
      </c>
      <c r="AP274" t="s">
        <v>3423</v>
      </c>
      <c r="AQ274" t="s">
        <v>3423</v>
      </c>
      <c r="AR274" t="s">
        <v>4740</v>
      </c>
      <c r="AS274" t="s">
        <v>4733</v>
      </c>
    </row>
    <row r="275" spans="1:45" ht="17.25" customHeight="1">
      <c r="E275" s="1403" t="str">
        <f t="shared" si="8"/>
        <v>A02AA022 Pile Work Piling Work Micro Pile Work</v>
      </c>
      <c r="F275" s="1403" t="str">
        <f t="shared" si="9"/>
        <v>A02AA022-00003 Pile Work Piling Work Micro Pile Work Boring and Pressure Grouting     Including Pile Connection and Joint Welding Work  150 ≤ DIA &lt;200</v>
      </c>
      <c r="G275" s="1404" t="str" cm="1">
        <f t="array" ref="G275:H275">_xlfn.TEXTSPLIT(I275,"-")</f>
        <v>A02AA022</v>
      </c>
      <c r="H275" s="1404" t="str">
        <v>00003</v>
      </c>
      <c r="I275" t="s">
        <v>4741</v>
      </c>
      <c r="J275" t="s">
        <v>4288</v>
      </c>
      <c r="K275" t="s">
        <v>4427</v>
      </c>
      <c r="L275" t="s">
        <v>4428</v>
      </c>
      <c r="M275" t="s">
        <v>4429</v>
      </c>
      <c r="N275" t="s">
        <v>4430</v>
      </c>
      <c r="O275" t="s">
        <v>4734</v>
      </c>
      <c r="P275" t="s">
        <v>4735</v>
      </c>
      <c r="Q275" t="s">
        <v>4736</v>
      </c>
      <c r="R275" t="s">
        <v>4737</v>
      </c>
      <c r="S275" t="s">
        <v>2965</v>
      </c>
      <c r="T275">
        <v>0</v>
      </c>
      <c r="U275" t="s">
        <v>2965</v>
      </c>
      <c r="V275">
        <v>0</v>
      </c>
      <c r="W275" t="s">
        <v>2965</v>
      </c>
      <c r="X275">
        <v>0</v>
      </c>
      <c r="Y275" t="s">
        <v>2965</v>
      </c>
      <c r="Z275">
        <v>0</v>
      </c>
      <c r="AA275" t="s">
        <v>4311</v>
      </c>
      <c r="AB275" t="s">
        <v>4435</v>
      </c>
      <c r="AC275" t="s">
        <v>2965</v>
      </c>
      <c r="AD275">
        <v>0</v>
      </c>
      <c r="AE275" t="s">
        <v>4742</v>
      </c>
      <c r="AF275" t="s">
        <v>4743</v>
      </c>
      <c r="AG275">
        <v>0</v>
      </c>
      <c r="AH275" t="s">
        <v>4438</v>
      </c>
      <c r="AI275" t="s">
        <v>4439</v>
      </c>
      <c r="AJ275">
        <v>0</v>
      </c>
      <c r="AK275">
        <v>0</v>
      </c>
      <c r="AL275">
        <v>0</v>
      </c>
      <c r="AM275">
        <v>0</v>
      </c>
      <c r="AN275">
        <v>0</v>
      </c>
      <c r="AO275" t="s">
        <v>2965</v>
      </c>
      <c r="AP275" t="s">
        <v>3423</v>
      </c>
      <c r="AQ275" t="s">
        <v>3423</v>
      </c>
      <c r="AR275" t="s">
        <v>4740</v>
      </c>
      <c r="AS275" t="s">
        <v>4741</v>
      </c>
    </row>
    <row r="276" spans="1:45" s="1416" customFormat="1" ht="17.25" customHeight="1">
      <c r="A276" s="1403"/>
      <c r="B276" s="1403"/>
      <c r="C276" s="1403"/>
      <c r="D276" s="1403"/>
      <c r="E276" s="1403" t="str">
        <f t="shared" si="8"/>
        <v>A02AA022 Pile Work Piling Work Micro Pile Work</v>
      </c>
      <c r="F276" s="1403" t="str">
        <f t="shared" si="9"/>
        <v>A02AA022-00004 Pile Work Piling Work Micro Pile Work Boring and Post Grouting     Including Pile Connection and Joint Welding Work  200 ≤ DIA &lt;250</v>
      </c>
      <c r="G276" s="1404" t="str" cm="1">
        <f t="array" ref="G276:H276">_xlfn.TEXTSPLIT(I276,"-")</f>
        <v>A02AA022</v>
      </c>
      <c r="H276" s="1404" t="str">
        <v>00004</v>
      </c>
      <c r="I276" t="s">
        <v>4744</v>
      </c>
      <c r="J276" t="s">
        <v>4288</v>
      </c>
      <c r="K276" t="s">
        <v>4427</v>
      </c>
      <c r="L276" t="s">
        <v>4428</v>
      </c>
      <c r="M276" t="s">
        <v>4429</v>
      </c>
      <c r="N276" t="s">
        <v>4430</v>
      </c>
      <c r="O276" t="s">
        <v>4734</v>
      </c>
      <c r="P276" t="s">
        <v>4735</v>
      </c>
      <c r="Q276" t="s">
        <v>4745</v>
      </c>
      <c r="R276" t="s">
        <v>4746</v>
      </c>
      <c r="S276" t="s">
        <v>2965</v>
      </c>
      <c r="T276">
        <v>0</v>
      </c>
      <c r="U276" t="s">
        <v>2965</v>
      </c>
      <c r="V276">
        <v>0</v>
      </c>
      <c r="W276" t="s">
        <v>2965</v>
      </c>
      <c r="X276">
        <v>0</v>
      </c>
      <c r="Y276" t="s">
        <v>2965</v>
      </c>
      <c r="Z276">
        <v>0</v>
      </c>
      <c r="AA276" t="s">
        <v>4311</v>
      </c>
      <c r="AB276" t="s">
        <v>4435</v>
      </c>
      <c r="AC276" t="s">
        <v>2965</v>
      </c>
      <c r="AD276">
        <v>0</v>
      </c>
      <c r="AE276" t="s">
        <v>4747</v>
      </c>
      <c r="AF276" t="s">
        <v>4748</v>
      </c>
      <c r="AG276">
        <v>0</v>
      </c>
      <c r="AH276" t="s">
        <v>4438</v>
      </c>
      <c r="AI276" t="s">
        <v>4439</v>
      </c>
      <c r="AJ276">
        <v>0</v>
      </c>
      <c r="AK276">
        <v>0</v>
      </c>
      <c r="AL276">
        <v>0</v>
      </c>
      <c r="AM276">
        <v>0</v>
      </c>
      <c r="AN276">
        <v>0</v>
      </c>
      <c r="AO276" t="s">
        <v>2965</v>
      </c>
      <c r="AP276" t="s">
        <v>3423</v>
      </c>
      <c r="AQ276" t="s">
        <v>3423</v>
      </c>
      <c r="AR276" t="s">
        <v>4740</v>
      </c>
      <c r="AS276" t="s">
        <v>4744</v>
      </c>
    </row>
    <row r="277" spans="1:45" ht="17.25" customHeight="1">
      <c r="E277" s="1403" t="str">
        <f t="shared" si="8"/>
        <v>A02AA022 Pile Work Piling Work Micro Pile Work</v>
      </c>
      <c r="F277" s="1403" t="str">
        <f t="shared" si="9"/>
        <v>A02AA022-00005 Pile Work Piling Work Micro Pile Work Boring and Post Grouting     Including Pile Connection and Joint Welding Work  250 ≤ DIA &lt;300</v>
      </c>
      <c r="G277" s="1404" t="str" cm="1">
        <f t="array" ref="G277:H277">_xlfn.TEXTSPLIT(I277,"-")</f>
        <v>A02AA022</v>
      </c>
      <c r="H277" s="1404" t="str">
        <v>00005</v>
      </c>
      <c r="I277" t="s">
        <v>4749</v>
      </c>
      <c r="J277" t="s">
        <v>4288</v>
      </c>
      <c r="K277" t="s">
        <v>4427</v>
      </c>
      <c r="L277" t="s">
        <v>4428</v>
      </c>
      <c r="M277" t="s">
        <v>4429</v>
      </c>
      <c r="N277" t="s">
        <v>4430</v>
      </c>
      <c r="O277" t="s">
        <v>4734</v>
      </c>
      <c r="P277" t="s">
        <v>4735</v>
      </c>
      <c r="Q277" t="s">
        <v>4745</v>
      </c>
      <c r="R277" t="s">
        <v>4746</v>
      </c>
      <c r="S277" t="s">
        <v>2965</v>
      </c>
      <c r="T277">
        <v>0</v>
      </c>
      <c r="U277" t="s">
        <v>2965</v>
      </c>
      <c r="V277">
        <v>0</v>
      </c>
      <c r="W277" t="s">
        <v>2965</v>
      </c>
      <c r="X277">
        <v>0</v>
      </c>
      <c r="Y277" t="s">
        <v>2965</v>
      </c>
      <c r="Z277">
        <v>0</v>
      </c>
      <c r="AA277" t="s">
        <v>4311</v>
      </c>
      <c r="AB277" t="s">
        <v>4435</v>
      </c>
      <c r="AC277" t="s">
        <v>2965</v>
      </c>
      <c r="AD277">
        <v>0</v>
      </c>
      <c r="AE277" t="s">
        <v>4436</v>
      </c>
      <c r="AF277" t="s">
        <v>4437</v>
      </c>
      <c r="AG277">
        <v>0</v>
      </c>
      <c r="AH277" t="s">
        <v>4438</v>
      </c>
      <c r="AI277" t="s">
        <v>4439</v>
      </c>
      <c r="AJ277">
        <v>0</v>
      </c>
      <c r="AK277">
        <v>0</v>
      </c>
      <c r="AL277">
        <v>0</v>
      </c>
      <c r="AM277">
        <v>0</v>
      </c>
      <c r="AN277">
        <v>0</v>
      </c>
      <c r="AO277" t="s">
        <v>2965</v>
      </c>
      <c r="AP277" t="s">
        <v>3423</v>
      </c>
      <c r="AQ277" t="s">
        <v>3423</v>
      </c>
      <c r="AR277" t="s">
        <v>4740</v>
      </c>
      <c r="AS277" t="s">
        <v>4749</v>
      </c>
    </row>
    <row r="278" spans="1:45" ht="17.25" customHeight="1">
      <c r="E278" s="1403" t="str">
        <f t="shared" si="8"/>
        <v>A02AA022 Pile Work Piling Work Micro Pile Work</v>
      </c>
      <c r="F278" s="1403" t="str">
        <f t="shared" si="9"/>
        <v>A02AA022-00006 Pile Work Piling Work Micro Pile Work Boring and Post Grouting     Including Pile Connection and Joint Welding Work  300 ≤ DIA</v>
      </c>
      <c r="G278" s="1404" t="str" cm="1">
        <f t="array" ref="G278:H278">_xlfn.TEXTSPLIT(I278,"-")</f>
        <v>A02AA022</v>
      </c>
      <c r="H278" s="1404" t="str">
        <v>00006</v>
      </c>
      <c r="I278" t="s">
        <v>4750</v>
      </c>
      <c r="J278" t="s">
        <v>4288</v>
      </c>
      <c r="K278" t="s">
        <v>4427</v>
      </c>
      <c r="L278" t="s">
        <v>4428</v>
      </c>
      <c r="M278" t="s">
        <v>4429</v>
      </c>
      <c r="N278" t="s">
        <v>4430</v>
      </c>
      <c r="O278" t="s">
        <v>4734</v>
      </c>
      <c r="P278" t="s">
        <v>4735</v>
      </c>
      <c r="Q278" t="s">
        <v>4745</v>
      </c>
      <c r="R278" t="s">
        <v>4746</v>
      </c>
      <c r="S278" t="s">
        <v>2965</v>
      </c>
      <c r="T278">
        <v>0</v>
      </c>
      <c r="U278" t="s">
        <v>2965</v>
      </c>
      <c r="V278">
        <v>0</v>
      </c>
      <c r="W278" t="s">
        <v>2965</v>
      </c>
      <c r="X278">
        <v>0</v>
      </c>
      <c r="Y278" t="s">
        <v>2965</v>
      </c>
      <c r="Z278">
        <v>0</v>
      </c>
      <c r="AA278" t="s">
        <v>4311</v>
      </c>
      <c r="AB278" t="s">
        <v>4435</v>
      </c>
      <c r="AC278" t="s">
        <v>2965</v>
      </c>
      <c r="AD278">
        <v>0</v>
      </c>
      <c r="AE278" t="s">
        <v>4751</v>
      </c>
      <c r="AF278" t="s">
        <v>4752</v>
      </c>
      <c r="AG278">
        <v>0</v>
      </c>
      <c r="AH278" t="s">
        <v>4438</v>
      </c>
      <c r="AI278" t="s">
        <v>4439</v>
      </c>
      <c r="AJ278">
        <v>0</v>
      </c>
      <c r="AK278">
        <v>0</v>
      </c>
      <c r="AL278">
        <v>0</v>
      </c>
      <c r="AM278">
        <v>0</v>
      </c>
      <c r="AN278">
        <v>0</v>
      </c>
      <c r="AO278" t="s">
        <v>2965</v>
      </c>
      <c r="AP278" t="s">
        <v>3423</v>
      </c>
      <c r="AQ278" t="s">
        <v>3423</v>
      </c>
      <c r="AR278" t="s">
        <v>4740</v>
      </c>
      <c r="AS278" t="s">
        <v>4750</v>
      </c>
    </row>
    <row r="279" spans="1:45" ht="17.25" customHeight="1">
      <c r="E279" s="1403" t="str">
        <f t="shared" si="8"/>
        <v>A02AA023 Pile Work Piling Work Cast-In-Place Pile Work</v>
      </c>
      <c r="F279" s="1403" t="str">
        <f t="shared" si="9"/>
        <v>A02AA023-00008 Pile Work Piling Work Cast-In-Place Pile Work R.C.D Method     Including Pile Connection and Joint Welding Work  DIA&lt;400</v>
      </c>
      <c r="G279" s="1404" t="str" cm="1">
        <f t="array" ref="G279:H279">_xlfn.TEXTSPLIT(I279,"-")</f>
        <v>A02AA023</v>
      </c>
      <c r="H279" s="1404" t="str">
        <v>00008</v>
      </c>
      <c r="I279" t="s">
        <v>4753</v>
      </c>
      <c r="J279" t="s">
        <v>4288</v>
      </c>
      <c r="K279" t="s">
        <v>4427</v>
      </c>
      <c r="L279" t="s">
        <v>4428</v>
      </c>
      <c r="M279" t="s">
        <v>4429</v>
      </c>
      <c r="N279" t="s">
        <v>4430</v>
      </c>
      <c r="O279" t="s">
        <v>4754</v>
      </c>
      <c r="P279" t="s">
        <v>4755</v>
      </c>
      <c r="Q279" t="s">
        <v>4756</v>
      </c>
      <c r="R279" t="s">
        <v>4757</v>
      </c>
      <c r="S279" t="s">
        <v>2965</v>
      </c>
      <c r="T279">
        <v>0</v>
      </c>
      <c r="U279" t="s">
        <v>2965</v>
      </c>
      <c r="V279">
        <v>0</v>
      </c>
      <c r="W279" t="s">
        <v>2965</v>
      </c>
      <c r="X279">
        <v>0</v>
      </c>
      <c r="Y279" t="s">
        <v>2965</v>
      </c>
      <c r="Z279">
        <v>0</v>
      </c>
      <c r="AA279" t="s">
        <v>4311</v>
      </c>
      <c r="AB279" t="s">
        <v>4435</v>
      </c>
      <c r="AC279" t="s">
        <v>2965</v>
      </c>
      <c r="AD279">
        <v>0</v>
      </c>
      <c r="AE279" t="s">
        <v>4522</v>
      </c>
      <c r="AF279" t="s">
        <v>4523</v>
      </c>
      <c r="AG279">
        <v>0</v>
      </c>
      <c r="AH279" t="s">
        <v>4438</v>
      </c>
      <c r="AI279" t="s">
        <v>4439</v>
      </c>
      <c r="AJ279">
        <v>0</v>
      </c>
      <c r="AK279">
        <v>0</v>
      </c>
      <c r="AL279">
        <v>0</v>
      </c>
      <c r="AM279">
        <v>0</v>
      </c>
      <c r="AN279">
        <v>0</v>
      </c>
      <c r="AO279" t="s">
        <v>2965</v>
      </c>
      <c r="AP279" t="s">
        <v>3423</v>
      </c>
      <c r="AQ279" t="s">
        <v>3423</v>
      </c>
      <c r="AR279" t="s">
        <v>4758</v>
      </c>
      <c r="AS279" t="s">
        <v>4753</v>
      </c>
    </row>
    <row r="280" spans="1:45" ht="17.25" customHeight="1">
      <c r="E280" s="1403" t="str">
        <f t="shared" si="8"/>
        <v>A02AA023 Pile Work Piling Work Cast-In-Place Pile Work</v>
      </c>
      <c r="F280" s="1403" t="str">
        <f t="shared" si="9"/>
        <v>A02AA023-00009 Pile Work Piling Work Cast-In-Place Pile Work R.C.D Method     Including Pile Connection and Joint Welding Work  400 ≤ DIA &lt;500</v>
      </c>
      <c r="G280" s="1404" t="str" cm="1">
        <f t="array" ref="G280:H280">_xlfn.TEXTSPLIT(I280,"-")</f>
        <v>A02AA023</v>
      </c>
      <c r="H280" s="1404" t="str">
        <v>00009</v>
      </c>
      <c r="I280" t="s">
        <v>4759</v>
      </c>
      <c r="J280" t="s">
        <v>4288</v>
      </c>
      <c r="K280" t="s">
        <v>4427</v>
      </c>
      <c r="L280" t="s">
        <v>4428</v>
      </c>
      <c r="M280" t="s">
        <v>4429</v>
      </c>
      <c r="N280" t="s">
        <v>4430</v>
      </c>
      <c r="O280" t="s">
        <v>4754</v>
      </c>
      <c r="P280" t="s">
        <v>4755</v>
      </c>
      <c r="Q280" t="s">
        <v>4756</v>
      </c>
      <c r="R280" t="s">
        <v>4757</v>
      </c>
      <c r="S280" t="s">
        <v>2965</v>
      </c>
      <c r="T280">
        <v>0</v>
      </c>
      <c r="U280" t="s">
        <v>2965</v>
      </c>
      <c r="V280">
        <v>0</v>
      </c>
      <c r="W280" t="s">
        <v>2965</v>
      </c>
      <c r="X280">
        <v>0</v>
      </c>
      <c r="Y280" t="s">
        <v>2965</v>
      </c>
      <c r="Z280">
        <v>0</v>
      </c>
      <c r="AA280" t="s">
        <v>4311</v>
      </c>
      <c r="AB280" t="s">
        <v>4435</v>
      </c>
      <c r="AC280" t="s">
        <v>2965</v>
      </c>
      <c r="AD280">
        <v>0</v>
      </c>
      <c r="AE280" t="s">
        <v>4526</v>
      </c>
      <c r="AF280" t="s">
        <v>4527</v>
      </c>
      <c r="AG280">
        <v>0</v>
      </c>
      <c r="AH280" t="s">
        <v>4438</v>
      </c>
      <c r="AI280" t="s">
        <v>4439</v>
      </c>
      <c r="AJ280">
        <v>0</v>
      </c>
      <c r="AK280">
        <v>0</v>
      </c>
      <c r="AL280">
        <v>0</v>
      </c>
      <c r="AM280">
        <v>0</v>
      </c>
      <c r="AN280">
        <v>0</v>
      </c>
      <c r="AO280" t="s">
        <v>2965</v>
      </c>
      <c r="AP280" t="s">
        <v>3423</v>
      </c>
      <c r="AQ280" t="s">
        <v>3423</v>
      </c>
      <c r="AR280" t="s">
        <v>4758</v>
      </c>
      <c r="AS280" t="s">
        <v>4759</v>
      </c>
    </row>
    <row r="281" spans="1:45" ht="17.25" customHeight="1">
      <c r="E281" s="1403" t="str">
        <f t="shared" si="8"/>
        <v>A02AA023 Pile Work Piling Work Cast-In-Place Pile Work</v>
      </c>
      <c r="F281" s="1403" t="str">
        <f t="shared" si="9"/>
        <v>A02AA023-00010 Pile Work Piling Work Cast-In-Place Pile Work R.C.D Method     Including Pile Connection and Joint Welding Work  500 ≤ DIA &lt;600</v>
      </c>
      <c r="G281" s="1404" t="str" cm="1">
        <f t="array" ref="G281:H281">_xlfn.TEXTSPLIT(I281,"-")</f>
        <v>A02AA023</v>
      </c>
      <c r="H281" s="1404" t="str">
        <v>00010</v>
      </c>
      <c r="I281" t="s">
        <v>4760</v>
      </c>
      <c r="J281" t="s">
        <v>4288</v>
      </c>
      <c r="K281" t="s">
        <v>4427</v>
      </c>
      <c r="L281" t="s">
        <v>4428</v>
      </c>
      <c r="M281" t="s">
        <v>4429</v>
      </c>
      <c r="N281" t="s">
        <v>4430</v>
      </c>
      <c r="O281" t="s">
        <v>4754</v>
      </c>
      <c r="P281" t="s">
        <v>4755</v>
      </c>
      <c r="Q281" t="s">
        <v>4756</v>
      </c>
      <c r="R281" t="s">
        <v>4757</v>
      </c>
      <c r="S281" t="s">
        <v>2965</v>
      </c>
      <c r="T281">
        <v>0</v>
      </c>
      <c r="U281" t="s">
        <v>2965</v>
      </c>
      <c r="V281">
        <v>0</v>
      </c>
      <c r="W281" t="s">
        <v>2965</v>
      </c>
      <c r="X281">
        <v>0</v>
      </c>
      <c r="Y281" t="s">
        <v>2965</v>
      </c>
      <c r="Z281">
        <v>0</v>
      </c>
      <c r="AA281" t="s">
        <v>4311</v>
      </c>
      <c r="AB281" t="s">
        <v>4435</v>
      </c>
      <c r="AC281" t="s">
        <v>2965</v>
      </c>
      <c r="AD281">
        <v>0</v>
      </c>
      <c r="AE281" t="s">
        <v>4529</v>
      </c>
      <c r="AF281" t="s">
        <v>4530</v>
      </c>
      <c r="AG281">
        <v>0</v>
      </c>
      <c r="AH281" t="s">
        <v>4438</v>
      </c>
      <c r="AI281" t="s">
        <v>4439</v>
      </c>
      <c r="AJ281">
        <v>0</v>
      </c>
      <c r="AK281">
        <v>0</v>
      </c>
      <c r="AL281">
        <v>0</v>
      </c>
      <c r="AM281">
        <v>0</v>
      </c>
      <c r="AN281">
        <v>0</v>
      </c>
      <c r="AO281" t="s">
        <v>2965</v>
      </c>
      <c r="AP281" t="s">
        <v>3423</v>
      </c>
      <c r="AQ281" t="s">
        <v>3423</v>
      </c>
      <c r="AR281" t="s">
        <v>4758</v>
      </c>
      <c r="AS281" t="s">
        <v>4760</v>
      </c>
    </row>
    <row r="282" spans="1:45" ht="17.25" customHeight="1">
      <c r="E282" s="1403" t="str">
        <f t="shared" si="8"/>
        <v>A02AA023 Pile Work Piling Work Cast-In-Place Pile Work</v>
      </c>
      <c r="F282" s="1403" t="str">
        <f t="shared" si="9"/>
        <v>A02AA023-00011 Pile Work Piling Work Cast-In-Place Pile Work R.C.D Method     Including Pile Connection and Joint Welding Work  600 ≤ DIA &lt;700</v>
      </c>
      <c r="G282" s="1404" t="str" cm="1">
        <f t="array" ref="G282:H282">_xlfn.TEXTSPLIT(I282,"-")</f>
        <v>A02AA023</v>
      </c>
      <c r="H282" s="1404" t="str">
        <v>00011</v>
      </c>
      <c r="I282" t="s">
        <v>4761</v>
      </c>
      <c r="J282" t="s">
        <v>4288</v>
      </c>
      <c r="K282" t="s">
        <v>4427</v>
      </c>
      <c r="L282" t="s">
        <v>4428</v>
      </c>
      <c r="M282" t="s">
        <v>4429</v>
      </c>
      <c r="N282" t="s">
        <v>4430</v>
      </c>
      <c r="O282" t="s">
        <v>4754</v>
      </c>
      <c r="P282" t="s">
        <v>4755</v>
      </c>
      <c r="Q282" t="s">
        <v>4756</v>
      </c>
      <c r="R282" t="s">
        <v>4757</v>
      </c>
      <c r="S282" t="s">
        <v>2965</v>
      </c>
      <c r="T282">
        <v>0</v>
      </c>
      <c r="U282" t="s">
        <v>2965</v>
      </c>
      <c r="V282">
        <v>0</v>
      </c>
      <c r="W282" t="s">
        <v>2965</v>
      </c>
      <c r="X282">
        <v>0</v>
      </c>
      <c r="Y282" t="s">
        <v>2965</v>
      </c>
      <c r="Z282">
        <v>0</v>
      </c>
      <c r="AA282" t="s">
        <v>4311</v>
      </c>
      <c r="AB282" t="s">
        <v>4435</v>
      </c>
      <c r="AC282" t="s">
        <v>2965</v>
      </c>
      <c r="AD282">
        <v>0</v>
      </c>
      <c r="AE282" t="s">
        <v>4532</v>
      </c>
      <c r="AF282" t="s">
        <v>4533</v>
      </c>
      <c r="AG282">
        <v>0</v>
      </c>
      <c r="AH282" t="s">
        <v>4438</v>
      </c>
      <c r="AI282" t="s">
        <v>4439</v>
      </c>
      <c r="AJ282">
        <v>0</v>
      </c>
      <c r="AK282">
        <v>0</v>
      </c>
      <c r="AL282">
        <v>0</v>
      </c>
      <c r="AM282">
        <v>0</v>
      </c>
      <c r="AN282">
        <v>0</v>
      </c>
      <c r="AO282" t="s">
        <v>2965</v>
      </c>
      <c r="AP282" t="s">
        <v>3423</v>
      </c>
      <c r="AQ282" t="s">
        <v>3423</v>
      </c>
      <c r="AR282" t="s">
        <v>4758</v>
      </c>
      <c r="AS282" t="s">
        <v>4761</v>
      </c>
    </row>
    <row r="283" spans="1:45" ht="17.25" customHeight="1">
      <c r="E283" s="1403" t="str">
        <f t="shared" si="8"/>
        <v>A02AA023 Pile Work Piling Work Cast-In-Place Pile Work</v>
      </c>
      <c r="F283" s="1403" t="str">
        <f t="shared" si="9"/>
        <v>A02AA023-00012 Pile Work Piling Work Cast-In-Place Pile Work R.C.D Method     Including Pile Connection and Joint Welding Work  700 ≤ DIA &lt;800</v>
      </c>
      <c r="G283" s="1404" t="str" cm="1">
        <f t="array" ref="G283:H283">_xlfn.TEXTSPLIT(I283,"-")</f>
        <v>A02AA023</v>
      </c>
      <c r="H283" s="1404" t="str">
        <v>00012</v>
      </c>
      <c r="I283" t="s">
        <v>4762</v>
      </c>
      <c r="J283" t="s">
        <v>4288</v>
      </c>
      <c r="K283" t="s">
        <v>4427</v>
      </c>
      <c r="L283" t="s">
        <v>4428</v>
      </c>
      <c r="M283" t="s">
        <v>4429</v>
      </c>
      <c r="N283" t="s">
        <v>4430</v>
      </c>
      <c r="O283" t="s">
        <v>4754</v>
      </c>
      <c r="P283" t="s">
        <v>4755</v>
      </c>
      <c r="Q283" t="s">
        <v>4756</v>
      </c>
      <c r="R283" t="s">
        <v>4757</v>
      </c>
      <c r="S283" t="s">
        <v>2965</v>
      </c>
      <c r="T283">
        <v>0</v>
      </c>
      <c r="U283" t="s">
        <v>2965</v>
      </c>
      <c r="V283">
        <v>0</v>
      </c>
      <c r="W283" t="s">
        <v>2965</v>
      </c>
      <c r="X283">
        <v>0</v>
      </c>
      <c r="Y283" t="s">
        <v>2965</v>
      </c>
      <c r="Z283">
        <v>0</v>
      </c>
      <c r="AA283" t="s">
        <v>4311</v>
      </c>
      <c r="AB283" t="s">
        <v>4435</v>
      </c>
      <c r="AC283" t="s">
        <v>2965</v>
      </c>
      <c r="AD283">
        <v>0</v>
      </c>
      <c r="AE283" t="s">
        <v>4535</v>
      </c>
      <c r="AF283" t="s">
        <v>4536</v>
      </c>
      <c r="AG283">
        <v>0</v>
      </c>
      <c r="AH283" t="s">
        <v>4438</v>
      </c>
      <c r="AI283" t="s">
        <v>4439</v>
      </c>
      <c r="AJ283">
        <v>0</v>
      </c>
      <c r="AK283">
        <v>0</v>
      </c>
      <c r="AL283">
        <v>0</v>
      </c>
      <c r="AM283">
        <v>0</v>
      </c>
      <c r="AN283">
        <v>0</v>
      </c>
      <c r="AO283" t="s">
        <v>2965</v>
      </c>
      <c r="AP283" t="s">
        <v>3423</v>
      </c>
      <c r="AQ283" t="s">
        <v>3423</v>
      </c>
      <c r="AR283" t="s">
        <v>4758</v>
      </c>
      <c r="AS283" t="s">
        <v>4762</v>
      </c>
    </row>
    <row r="284" spans="1:45" ht="17.25" customHeight="1">
      <c r="E284" s="1403" t="str">
        <f t="shared" si="8"/>
        <v>A02AA023 Pile Work Piling Work Cast-In-Place Pile Work</v>
      </c>
      <c r="F284" s="1403" t="str">
        <f t="shared" si="9"/>
        <v>A02AA023-00013 Pile Work Piling Work Cast-In-Place Pile Work R.C.D Method     Including Pile Connection and Joint Welding Work  800 ≤ DIA &lt;900</v>
      </c>
      <c r="G284" s="1404" t="str" cm="1">
        <f t="array" ref="G284:H284">_xlfn.TEXTSPLIT(I284,"-")</f>
        <v>A02AA023</v>
      </c>
      <c r="H284" s="1404" t="str">
        <v>00013</v>
      </c>
      <c r="I284" t="s">
        <v>4763</v>
      </c>
      <c r="J284" t="s">
        <v>4288</v>
      </c>
      <c r="K284" t="s">
        <v>4427</v>
      </c>
      <c r="L284" t="s">
        <v>4428</v>
      </c>
      <c r="M284" t="s">
        <v>4429</v>
      </c>
      <c r="N284" t="s">
        <v>4430</v>
      </c>
      <c r="O284" t="s">
        <v>4754</v>
      </c>
      <c r="P284" t="s">
        <v>4755</v>
      </c>
      <c r="Q284" t="s">
        <v>4756</v>
      </c>
      <c r="R284" t="s">
        <v>4757</v>
      </c>
      <c r="S284" t="s">
        <v>2965</v>
      </c>
      <c r="T284">
        <v>0</v>
      </c>
      <c r="U284" t="s">
        <v>2965</v>
      </c>
      <c r="V284">
        <v>0</v>
      </c>
      <c r="W284" t="s">
        <v>2965</v>
      </c>
      <c r="X284">
        <v>0</v>
      </c>
      <c r="Y284" t="s">
        <v>2965</v>
      </c>
      <c r="Z284">
        <v>0</v>
      </c>
      <c r="AA284" t="s">
        <v>4311</v>
      </c>
      <c r="AB284" t="s">
        <v>4435</v>
      </c>
      <c r="AC284" t="s">
        <v>2965</v>
      </c>
      <c r="AD284">
        <v>0</v>
      </c>
      <c r="AE284" t="s">
        <v>4538</v>
      </c>
      <c r="AF284" t="s">
        <v>4539</v>
      </c>
      <c r="AG284">
        <v>0</v>
      </c>
      <c r="AH284" t="s">
        <v>4438</v>
      </c>
      <c r="AI284" t="s">
        <v>4439</v>
      </c>
      <c r="AJ284">
        <v>0</v>
      </c>
      <c r="AK284">
        <v>0</v>
      </c>
      <c r="AL284">
        <v>0</v>
      </c>
      <c r="AM284">
        <v>0</v>
      </c>
      <c r="AN284">
        <v>0</v>
      </c>
      <c r="AO284" t="s">
        <v>2965</v>
      </c>
      <c r="AP284" t="s">
        <v>3423</v>
      </c>
      <c r="AQ284" t="s">
        <v>3423</v>
      </c>
      <c r="AR284" t="s">
        <v>4758</v>
      </c>
      <c r="AS284" t="s">
        <v>4763</v>
      </c>
    </row>
    <row r="285" spans="1:45" ht="17.25" customHeight="1">
      <c r="E285" s="1403" t="str">
        <f t="shared" si="8"/>
        <v>A02AA023 Pile Work Piling Work Cast-In-Place Pile Work</v>
      </c>
      <c r="F285" s="1403" t="str">
        <f t="shared" si="9"/>
        <v>A02AA023-00014 Pile Work Piling Work Cast-In-Place Pile Work R.C.D Method     Including Pile Connection and Joint Welding Work  900 ≤ DIA &lt;1000</v>
      </c>
      <c r="G285" s="1404" t="str" cm="1">
        <f t="array" ref="G285:H285">_xlfn.TEXTSPLIT(I285,"-")</f>
        <v>A02AA023</v>
      </c>
      <c r="H285" s="1404" t="str">
        <v>00014</v>
      </c>
      <c r="I285" t="s">
        <v>4764</v>
      </c>
      <c r="J285" t="s">
        <v>4288</v>
      </c>
      <c r="K285" t="s">
        <v>4427</v>
      </c>
      <c r="L285" t="s">
        <v>4428</v>
      </c>
      <c r="M285" t="s">
        <v>4429</v>
      </c>
      <c r="N285" t="s">
        <v>4430</v>
      </c>
      <c r="O285" t="s">
        <v>4754</v>
      </c>
      <c r="P285" t="s">
        <v>4755</v>
      </c>
      <c r="Q285" t="s">
        <v>4756</v>
      </c>
      <c r="R285" t="s">
        <v>4757</v>
      </c>
      <c r="S285" t="s">
        <v>2965</v>
      </c>
      <c r="T285">
        <v>0</v>
      </c>
      <c r="U285" t="s">
        <v>2965</v>
      </c>
      <c r="V285">
        <v>0</v>
      </c>
      <c r="W285" t="s">
        <v>2965</v>
      </c>
      <c r="X285">
        <v>0</v>
      </c>
      <c r="Y285" t="s">
        <v>2965</v>
      </c>
      <c r="Z285">
        <v>0</v>
      </c>
      <c r="AA285" t="s">
        <v>4311</v>
      </c>
      <c r="AB285" t="s">
        <v>4435</v>
      </c>
      <c r="AC285" t="s">
        <v>2965</v>
      </c>
      <c r="AD285">
        <v>0</v>
      </c>
      <c r="AE285" t="s">
        <v>4541</v>
      </c>
      <c r="AF285" t="s">
        <v>4542</v>
      </c>
      <c r="AG285">
        <v>0</v>
      </c>
      <c r="AH285" t="s">
        <v>4438</v>
      </c>
      <c r="AI285" t="s">
        <v>4439</v>
      </c>
      <c r="AJ285">
        <v>0</v>
      </c>
      <c r="AK285">
        <v>0</v>
      </c>
      <c r="AL285">
        <v>0</v>
      </c>
      <c r="AM285">
        <v>0</v>
      </c>
      <c r="AN285">
        <v>0</v>
      </c>
      <c r="AO285" t="s">
        <v>2965</v>
      </c>
      <c r="AP285" t="s">
        <v>3423</v>
      </c>
      <c r="AQ285" t="s">
        <v>3423</v>
      </c>
      <c r="AR285" t="s">
        <v>4758</v>
      </c>
      <c r="AS285" t="s">
        <v>4764</v>
      </c>
    </row>
    <row r="286" spans="1:45" ht="17.25" customHeight="1">
      <c r="E286" s="1403" t="str">
        <f t="shared" si="8"/>
        <v>A02AA023 Pile Work Piling Work Cast-In-Place Pile Work</v>
      </c>
      <c r="F286" s="1403" t="str">
        <f t="shared" si="9"/>
        <v>A02AA023-00015 Pile Work Piling Work Cast-In-Place Pile Work R.C.D Method     Including Pile Connection and Joint Welding Work  1000 ≤ DIA &lt;1200</v>
      </c>
      <c r="G286" s="1404" t="str" cm="1">
        <f t="array" ref="G286:H286">_xlfn.TEXTSPLIT(I286,"-")</f>
        <v>A02AA023</v>
      </c>
      <c r="H286" s="1404" t="str">
        <v>00015</v>
      </c>
      <c r="I286" t="s">
        <v>4765</v>
      </c>
      <c r="J286" t="s">
        <v>4288</v>
      </c>
      <c r="K286" t="s">
        <v>4427</v>
      </c>
      <c r="L286" t="s">
        <v>4428</v>
      </c>
      <c r="M286" t="s">
        <v>4429</v>
      </c>
      <c r="N286" t="s">
        <v>4430</v>
      </c>
      <c r="O286" t="s">
        <v>4754</v>
      </c>
      <c r="P286" t="s">
        <v>4755</v>
      </c>
      <c r="Q286" t="s">
        <v>4756</v>
      </c>
      <c r="R286" t="s">
        <v>4757</v>
      </c>
      <c r="S286" t="s">
        <v>2965</v>
      </c>
      <c r="T286">
        <v>0</v>
      </c>
      <c r="U286" t="s">
        <v>2965</v>
      </c>
      <c r="V286">
        <v>0</v>
      </c>
      <c r="W286" t="s">
        <v>2965</v>
      </c>
      <c r="X286">
        <v>0</v>
      </c>
      <c r="Y286" t="s">
        <v>2965</v>
      </c>
      <c r="Z286">
        <v>0</v>
      </c>
      <c r="AA286" t="s">
        <v>4311</v>
      </c>
      <c r="AB286" t="s">
        <v>4435</v>
      </c>
      <c r="AC286" t="s">
        <v>2965</v>
      </c>
      <c r="AD286">
        <v>0</v>
      </c>
      <c r="AE286" t="s">
        <v>4544</v>
      </c>
      <c r="AF286" t="s">
        <v>4545</v>
      </c>
      <c r="AG286">
        <v>0</v>
      </c>
      <c r="AH286" t="s">
        <v>4438</v>
      </c>
      <c r="AI286" t="s">
        <v>4439</v>
      </c>
      <c r="AJ286">
        <v>0</v>
      </c>
      <c r="AK286">
        <v>0</v>
      </c>
      <c r="AL286">
        <v>0</v>
      </c>
      <c r="AM286">
        <v>0</v>
      </c>
      <c r="AN286">
        <v>0</v>
      </c>
      <c r="AO286" t="s">
        <v>2965</v>
      </c>
      <c r="AP286" t="s">
        <v>3423</v>
      </c>
      <c r="AQ286" t="s">
        <v>3423</v>
      </c>
      <c r="AR286" t="s">
        <v>4758</v>
      </c>
      <c r="AS286" t="s">
        <v>4765</v>
      </c>
    </row>
    <row r="287" spans="1:45" ht="17.25" customHeight="1">
      <c r="E287" s="1403" t="str">
        <f t="shared" si="8"/>
        <v>A02AA023 Pile Work Piling Work Cast-In-Place Pile Work</v>
      </c>
      <c r="F287" s="1403" t="str">
        <f t="shared" si="9"/>
        <v>A02AA023-00016 Pile Work Piling Work Cast-In-Place Pile Work R.C.D Method     Including Pile Connection and Joint Welding Work  1200 ≤ DIA &lt;1500</v>
      </c>
      <c r="G287" s="1404" t="str" cm="1">
        <f t="array" ref="G287:H287">_xlfn.TEXTSPLIT(I287,"-")</f>
        <v>A02AA023</v>
      </c>
      <c r="H287" s="1404" t="str">
        <v>00016</v>
      </c>
      <c r="I287" t="s">
        <v>4766</v>
      </c>
      <c r="J287" t="s">
        <v>4288</v>
      </c>
      <c r="K287" t="s">
        <v>4427</v>
      </c>
      <c r="L287" t="s">
        <v>4428</v>
      </c>
      <c r="M287" t="s">
        <v>4429</v>
      </c>
      <c r="N287" t="s">
        <v>4430</v>
      </c>
      <c r="O287" t="s">
        <v>4754</v>
      </c>
      <c r="P287" t="s">
        <v>4755</v>
      </c>
      <c r="Q287" t="s">
        <v>4756</v>
      </c>
      <c r="R287" t="s">
        <v>4757</v>
      </c>
      <c r="S287" t="s">
        <v>2965</v>
      </c>
      <c r="T287">
        <v>0</v>
      </c>
      <c r="U287" t="s">
        <v>2965</v>
      </c>
      <c r="V287">
        <v>0</v>
      </c>
      <c r="W287" t="s">
        <v>2965</v>
      </c>
      <c r="X287">
        <v>0</v>
      </c>
      <c r="Y287" t="s">
        <v>2965</v>
      </c>
      <c r="Z287">
        <v>0</v>
      </c>
      <c r="AA287" t="s">
        <v>4311</v>
      </c>
      <c r="AB287" t="s">
        <v>4435</v>
      </c>
      <c r="AC287" t="s">
        <v>2965</v>
      </c>
      <c r="AD287">
        <v>0</v>
      </c>
      <c r="AE287" t="s">
        <v>4767</v>
      </c>
      <c r="AF287" t="s">
        <v>4768</v>
      </c>
      <c r="AG287">
        <v>0</v>
      </c>
      <c r="AH287" t="s">
        <v>4438</v>
      </c>
      <c r="AI287" t="s">
        <v>4439</v>
      </c>
      <c r="AJ287">
        <v>0</v>
      </c>
      <c r="AK287">
        <v>0</v>
      </c>
      <c r="AL287">
        <v>0</v>
      </c>
      <c r="AM287">
        <v>0</v>
      </c>
      <c r="AN287">
        <v>0</v>
      </c>
      <c r="AO287" t="s">
        <v>2965</v>
      </c>
      <c r="AP287" t="s">
        <v>3423</v>
      </c>
      <c r="AQ287" t="s">
        <v>3423</v>
      </c>
      <c r="AR287" t="s">
        <v>4758</v>
      </c>
      <c r="AS287" t="s">
        <v>4766</v>
      </c>
    </row>
    <row r="288" spans="1:45" ht="17.25" customHeight="1">
      <c r="E288" s="1403" t="str">
        <f t="shared" si="8"/>
        <v>A02AA023 Pile Work Piling Work Cast-In-Place Pile Work</v>
      </c>
      <c r="F288" s="1403" t="str">
        <f t="shared" si="9"/>
        <v>A02AA023-00017 Pile Work Piling Work Cast-In-Place Pile Work R.C.D Method     Including Pile Connection and Joint Welding Work  1500 ≤ DIA &lt;1800</v>
      </c>
      <c r="G288" s="1404" t="str" cm="1">
        <f t="array" ref="G288:H288">_xlfn.TEXTSPLIT(I288,"-")</f>
        <v>A02AA023</v>
      </c>
      <c r="H288" s="1404" t="str">
        <v>00017</v>
      </c>
      <c r="I288" t="s">
        <v>4769</v>
      </c>
      <c r="J288" t="s">
        <v>4288</v>
      </c>
      <c r="K288" t="s">
        <v>4427</v>
      </c>
      <c r="L288" t="s">
        <v>4428</v>
      </c>
      <c r="M288" t="s">
        <v>4429</v>
      </c>
      <c r="N288" t="s">
        <v>4430</v>
      </c>
      <c r="O288" t="s">
        <v>4754</v>
      </c>
      <c r="P288" t="s">
        <v>4755</v>
      </c>
      <c r="Q288" t="s">
        <v>4756</v>
      </c>
      <c r="R288" t="s">
        <v>4757</v>
      </c>
      <c r="S288" t="s">
        <v>2965</v>
      </c>
      <c r="T288">
        <v>0</v>
      </c>
      <c r="U288" t="s">
        <v>2965</v>
      </c>
      <c r="V288">
        <v>0</v>
      </c>
      <c r="W288" t="s">
        <v>2965</v>
      </c>
      <c r="X288">
        <v>0</v>
      </c>
      <c r="Y288" t="s">
        <v>2965</v>
      </c>
      <c r="Z288">
        <v>0</v>
      </c>
      <c r="AA288" t="s">
        <v>4311</v>
      </c>
      <c r="AB288" t="s">
        <v>4435</v>
      </c>
      <c r="AC288" t="s">
        <v>2965</v>
      </c>
      <c r="AD288">
        <v>0</v>
      </c>
      <c r="AE288" t="s">
        <v>4770</v>
      </c>
      <c r="AF288" t="s">
        <v>4771</v>
      </c>
      <c r="AG288">
        <v>0</v>
      </c>
      <c r="AH288" t="s">
        <v>4438</v>
      </c>
      <c r="AI288" t="s">
        <v>4439</v>
      </c>
      <c r="AJ288">
        <v>0</v>
      </c>
      <c r="AK288">
        <v>0</v>
      </c>
      <c r="AL288">
        <v>0</v>
      </c>
      <c r="AM288">
        <v>0</v>
      </c>
      <c r="AN288">
        <v>0</v>
      </c>
      <c r="AO288" t="s">
        <v>2965</v>
      </c>
      <c r="AP288" t="s">
        <v>3423</v>
      </c>
      <c r="AQ288" t="s">
        <v>3423</v>
      </c>
      <c r="AR288" t="s">
        <v>4758</v>
      </c>
      <c r="AS288" t="s">
        <v>4769</v>
      </c>
    </row>
    <row r="289" spans="5:45" ht="17.25" customHeight="1">
      <c r="E289" s="1403" t="str">
        <f t="shared" si="8"/>
        <v>A02AA023 Pile Work Piling Work Cast-In-Place Pile Work</v>
      </c>
      <c r="F289" s="1403" t="str">
        <f t="shared" si="9"/>
        <v>A02AA023-00018 Pile Work Piling Work Cast-In-Place Pile Work R.C.D Method     Including Pile Connection and Joint Welding Work  1800 ≤ DIA &lt;2000</v>
      </c>
      <c r="G289" s="1404" t="str" cm="1">
        <f t="array" ref="G289:H289">_xlfn.TEXTSPLIT(I289,"-")</f>
        <v>A02AA023</v>
      </c>
      <c r="H289" s="1404" t="str">
        <v>00018</v>
      </c>
      <c r="I289" t="s">
        <v>4772</v>
      </c>
      <c r="J289" t="s">
        <v>4288</v>
      </c>
      <c r="K289" t="s">
        <v>4427</v>
      </c>
      <c r="L289" t="s">
        <v>4428</v>
      </c>
      <c r="M289" t="s">
        <v>4429</v>
      </c>
      <c r="N289" t="s">
        <v>4430</v>
      </c>
      <c r="O289" t="s">
        <v>4754</v>
      </c>
      <c r="P289" t="s">
        <v>4755</v>
      </c>
      <c r="Q289" t="s">
        <v>4756</v>
      </c>
      <c r="R289" t="s">
        <v>4757</v>
      </c>
      <c r="S289" t="s">
        <v>2965</v>
      </c>
      <c r="T289">
        <v>0</v>
      </c>
      <c r="U289" t="s">
        <v>2965</v>
      </c>
      <c r="V289">
        <v>0</v>
      </c>
      <c r="W289" t="s">
        <v>2965</v>
      </c>
      <c r="X289">
        <v>0</v>
      </c>
      <c r="Y289" t="s">
        <v>2965</v>
      </c>
      <c r="Z289">
        <v>0</v>
      </c>
      <c r="AA289" t="s">
        <v>4311</v>
      </c>
      <c r="AB289" t="s">
        <v>4435</v>
      </c>
      <c r="AC289" t="s">
        <v>2965</v>
      </c>
      <c r="AD289">
        <v>0</v>
      </c>
      <c r="AE289" t="s">
        <v>4288</v>
      </c>
      <c r="AF289" t="s">
        <v>4773</v>
      </c>
      <c r="AG289">
        <v>0</v>
      </c>
      <c r="AH289" t="s">
        <v>4438</v>
      </c>
      <c r="AI289" t="s">
        <v>4439</v>
      </c>
      <c r="AJ289">
        <v>0</v>
      </c>
      <c r="AK289">
        <v>0</v>
      </c>
      <c r="AL289">
        <v>0</v>
      </c>
      <c r="AM289">
        <v>0</v>
      </c>
      <c r="AN289">
        <v>0</v>
      </c>
      <c r="AO289" t="s">
        <v>2965</v>
      </c>
      <c r="AP289" t="s">
        <v>3423</v>
      </c>
      <c r="AQ289" t="s">
        <v>3423</v>
      </c>
      <c r="AR289" t="s">
        <v>4758</v>
      </c>
      <c r="AS289" t="s">
        <v>4772</v>
      </c>
    </row>
    <row r="290" spans="5:45" ht="17.25" customHeight="1">
      <c r="E290" s="1403" t="str">
        <f t="shared" si="8"/>
        <v>A02AA023 Pile Work Piling Work Cast-In-Place Pile Work</v>
      </c>
      <c r="F290" s="1403" t="str">
        <f t="shared" si="9"/>
        <v>A02AA023-00019 Pile Work Piling Work Cast-In-Place Pile Work R.C.D Method     Including Pile Connection and Joint Welding Work  2000 ≤ DIA</v>
      </c>
      <c r="G290" s="1404" t="str" cm="1">
        <f t="array" ref="G290:H290">_xlfn.TEXTSPLIT(I290,"-")</f>
        <v>A02AA023</v>
      </c>
      <c r="H290" s="1404" t="str">
        <v>00019</v>
      </c>
      <c r="I290" t="s">
        <v>4774</v>
      </c>
      <c r="J290" t="s">
        <v>4288</v>
      </c>
      <c r="K290" t="s">
        <v>4427</v>
      </c>
      <c r="L290" t="s">
        <v>4428</v>
      </c>
      <c r="M290" t="s">
        <v>4429</v>
      </c>
      <c r="N290" t="s">
        <v>4430</v>
      </c>
      <c r="O290" t="s">
        <v>4754</v>
      </c>
      <c r="P290" t="s">
        <v>4755</v>
      </c>
      <c r="Q290" t="s">
        <v>4756</v>
      </c>
      <c r="R290" t="s">
        <v>4757</v>
      </c>
      <c r="S290" t="s">
        <v>2965</v>
      </c>
      <c r="T290">
        <v>0</v>
      </c>
      <c r="U290" t="s">
        <v>2965</v>
      </c>
      <c r="V290">
        <v>0</v>
      </c>
      <c r="W290" t="s">
        <v>2965</v>
      </c>
      <c r="X290">
        <v>0</v>
      </c>
      <c r="Y290" t="s">
        <v>2965</v>
      </c>
      <c r="Z290">
        <v>0</v>
      </c>
      <c r="AA290" t="s">
        <v>4311</v>
      </c>
      <c r="AB290" t="s">
        <v>4435</v>
      </c>
      <c r="AC290" t="s">
        <v>2965</v>
      </c>
      <c r="AD290">
        <v>0</v>
      </c>
      <c r="AE290" t="s">
        <v>4775</v>
      </c>
      <c r="AF290" t="s">
        <v>4776</v>
      </c>
      <c r="AG290">
        <v>0</v>
      </c>
      <c r="AH290" t="s">
        <v>4438</v>
      </c>
      <c r="AI290" t="s">
        <v>4439</v>
      </c>
      <c r="AJ290">
        <v>0</v>
      </c>
      <c r="AK290">
        <v>0</v>
      </c>
      <c r="AL290">
        <v>0</v>
      </c>
      <c r="AM290">
        <v>0</v>
      </c>
      <c r="AN290">
        <v>0</v>
      </c>
      <c r="AO290" t="s">
        <v>2965</v>
      </c>
      <c r="AP290" t="s">
        <v>3423</v>
      </c>
      <c r="AQ290" t="s">
        <v>3423</v>
      </c>
      <c r="AR290" t="s">
        <v>4758</v>
      </c>
      <c r="AS290" t="s">
        <v>4774</v>
      </c>
    </row>
    <row r="291" spans="5:45" ht="17.25" customHeight="1">
      <c r="E291" s="1403" t="str">
        <f t="shared" si="8"/>
        <v>A02AA023 Pile Work Piling Work Cast-In-Place Pile Work</v>
      </c>
      <c r="F291" s="1403" t="str">
        <f t="shared" si="9"/>
        <v>A02AA023-00020 Pile Work Piling Work Cast-In-Place Pile Work Beneto Method     Including Pile Connection and Joint Welding Work  DIA&lt;400</v>
      </c>
      <c r="G291" s="1404" t="str" cm="1">
        <f t="array" ref="G291:H291">_xlfn.TEXTSPLIT(I291,"-")</f>
        <v>A02AA023</v>
      </c>
      <c r="H291" s="1404" t="str">
        <v>00020</v>
      </c>
      <c r="I291" t="s">
        <v>4777</v>
      </c>
      <c r="J291" t="s">
        <v>4288</v>
      </c>
      <c r="K291" t="s">
        <v>4427</v>
      </c>
      <c r="L291" t="s">
        <v>4428</v>
      </c>
      <c r="M291" t="s">
        <v>4429</v>
      </c>
      <c r="N291" t="s">
        <v>4430</v>
      </c>
      <c r="O291" t="s">
        <v>4754</v>
      </c>
      <c r="P291" t="s">
        <v>4755</v>
      </c>
      <c r="Q291" t="s">
        <v>4778</v>
      </c>
      <c r="R291" t="s">
        <v>4779</v>
      </c>
      <c r="S291" t="s">
        <v>2965</v>
      </c>
      <c r="T291">
        <v>0</v>
      </c>
      <c r="U291" t="s">
        <v>2965</v>
      </c>
      <c r="V291">
        <v>0</v>
      </c>
      <c r="W291" t="s">
        <v>2965</v>
      </c>
      <c r="X291">
        <v>0</v>
      </c>
      <c r="Y291" t="s">
        <v>2965</v>
      </c>
      <c r="Z291">
        <v>0</v>
      </c>
      <c r="AA291" t="s">
        <v>4311</v>
      </c>
      <c r="AB291" t="s">
        <v>4435</v>
      </c>
      <c r="AC291" t="s">
        <v>2965</v>
      </c>
      <c r="AD291">
        <v>0</v>
      </c>
      <c r="AE291" t="s">
        <v>4522</v>
      </c>
      <c r="AF291" t="s">
        <v>4523</v>
      </c>
      <c r="AG291">
        <v>0</v>
      </c>
      <c r="AH291" t="s">
        <v>4438</v>
      </c>
      <c r="AI291" t="s">
        <v>4439</v>
      </c>
      <c r="AJ291">
        <v>0</v>
      </c>
      <c r="AK291">
        <v>0</v>
      </c>
      <c r="AL291">
        <v>0</v>
      </c>
      <c r="AM291">
        <v>0</v>
      </c>
      <c r="AN291">
        <v>0</v>
      </c>
      <c r="AO291" t="s">
        <v>2965</v>
      </c>
      <c r="AP291" t="s">
        <v>3423</v>
      </c>
      <c r="AQ291" t="s">
        <v>3423</v>
      </c>
      <c r="AR291" t="s">
        <v>4758</v>
      </c>
      <c r="AS291" t="s">
        <v>4777</v>
      </c>
    </row>
    <row r="292" spans="5:45" ht="17.25" customHeight="1">
      <c r="E292" s="1403" t="str">
        <f t="shared" si="8"/>
        <v>A02AA023 Pile Work Piling Work Cast-In-Place Pile Work</v>
      </c>
      <c r="F292" s="1403" t="str">
        <f t="shared" si="9"/>
        <v>A02AA023-00021 Pile Work Piling Work Cast-In-Place Pile Work Beneto Method     Including Pile Connection and Joint Welding Work  400 ≤ DIA &lt;500</v>
      </c>
      <c r="G292" s="1404" t="str" cm="1">
        <f t="array" ref="G292:H292">_xlfn.TEXTSPLIT(I292,"-")</f>
        <v>A02AA023</v>
      </c>
      <c r="H292" s="1404" t="str">
        <v>00021</v>
      </c>
      <c r="I292" t="s">
        <v>4780</v>
      </c>
      <c r="J292" t="s">
        <v>4288</v>
      </c>
      <c r="K292" t="s">
        <v>4427</v>
      </c>
      <c r="L292" t="s">
        <v>4428</v>
      </c>
      <c r="M292" t="s">
        <v>4429</v>
      </c>
      <c r="N292" t="s">
        <v>4430</v>
      </c>
      <c r="O292" t="s">
        <v>4754</v>
      </c>
      <c r="P292" t="s">
        <v>4755</v>
      </c>
      <c r="Q292" t="s">
        <v>4778</v>
      </c>
      <c r="R292" t="s">
        <v>4779</v>
      </c>
      <c r="S292" t="s">
        <v>2965</v>
      </c>
      <c r="T292">
        <v>0</v>
      </c>
      <c r="U292" t="s">
        <v>2965</v>
      </c>
      <c r="V292">
        <v>0</v>
      </c>
      <c r="W292" t="s">
        <v>2965</v>
      </c>
      <c r="X292">
        <v>0</v>
      </c>
      <c r="Y292" t="s">
        <v>2965</v>
      </c>
      <c r="Z292">
        <v>0</v>
      </c>
      <c r="AA292" t="s">
        <v>4311</v>
      </c>
      <c r="AB292" t="s">
        <v>4435</v>
      </c>
      <c r="AC292" t="s">
        <v>2965</v>
      </c>
      <c r="AD292">
        <v>0</v>
      </c>
      <c r="AE292" t="s">
        <v>4526</v>
      </c>
      <c r="AF292" t="s">
        <v>4527</v>
      </c>
      <c r="AG292">
        <v>0</v>
      </c>
      <c r="AH292" t="s">
        <v>4438</v>
      </c>
      <c r="AI292" t="s">
        <v>4439</v>
      </c>
      <c r="AJ292">
        <v>0</v>
      </c>
      <c r="AK292">
        <v>0</v>
      </c>
      <c r="AL292">
        <v>0</v>
      </c>
      <c r="AM292">
        <v>0</v>
      </c>
      <c r="AN292">
        <v>0</v>
      </c>
      <c r="AO292" t="s">
        <v>2965</v>
      </c>
      <c r="AP292" t="s">
        <v>3423</v>
      </c>
      <c r="AQ292" t="s">
        <v>3423</v>
      </c>
      <c r="AR292" t="s">
        <v>4758</v>
      </c>
      <c r="AS292" t="s">
        <v>4780</v>
      </c>
    </row>
    <row r="293" spans="5:45" ht="17.25" customHeight="1">
      <c r="E293" s="1403" t="str">
        <f t="shared" si="8"/>
        <v>A02AA023 Pile Work Piling Work Cast-In-Place Pile Work</v>
      </c>
      <c r="F293" s="1403" t="str">
        <f t="shared" si="9"/>
        <v>A02AA023-00022 Pile Work Piling Work Cast-In-Place Pile Work Beneto Method     Including Pile Connection and Joint Welding Work  500 ≤ DIA &lt;600</v>
      </c>
      <c r="G293" s="1404" t="str" cm="1">
        <f t="array" ref="G293:H293">_xlfn.TEXTSPLIT(I293,"-")</f>
        <v>A02AA023</v>
      </c>
      <c r="H293" s="1404" t="str">
        <v>00022</v>
      </c>
      <c r="I293" t="s">
        <v>4781</v>
      </c>
      <c r="J293" t="s">
        <v>4288</v>
      </c>
      <c r="K293" t="s">
        <v>4427</v>
      </c>
      <c r="L293" t="s">
        <v>4428</v>
      </c>
      <c r="M293" t="s">
        <v>4429</v>
      </c>
      <c r="N293" t="s">
        <v>4430</v>
      </c>
      <c r="O293" t="s">
        <v>4754</v>
      </c>
      <c r="P293" t="s">
        <v>4755</v>
      </c>
      <c r="Q293" t="s">
        <v>4778</v>
      </c>
      <c r="R293" t="s">
        <v>4779</v>
      </c>
      <c r="S293" t="s">
        <v>2965</v>
      </c>
      <c r="T293">
        <v>0</v>
      </c>
      <c r="U293" t="s">
        <v>2965</v>
      </c>
      <c r="V293">
        <v>0</v>
      </c>
      <c r="W293" t="s">
        <v>2965</v>
      </c>
      <c r="X293">
        <v>0</v>
      </c>
      <c r="Y293" t="s">
        <v>2965</v>
      </c>
      <c r="Z293">
        <v>0</v>
      </c>
      <c r="AA293" t="s">
        <v>4311</v>
      </c>
      <c r="AB293" t="s">
        <v>4435</v>
      </c>
      <c r="AC293" t="s">
        <v>2965</v>
      </c>
      <c r="AD293">
        <v>0</v>
      </c>
      <c r="AE293" t="s">
        <v>4529</v>
      </c>
      <c r="AF293" t="s">
        <v>4530</v>
      </c>
      <c r="AG293">
        <v>0</v>
      </c>
      <c r="AH293" t="s">
        <v>4438</v>
      </c>
      <c r="AI293" t="s">
        <v>4439</v>
      </c>
      <c r="AJ293">
        <v>0</v>
      </c>
      <c r="AK293">
        <v>0</v>
      </c>
      <c r="AL293">
        <v>0</v>
      </c>
      <c r="AM293">
        <v>0</v>
      </c>
      <c r="AN293">
        <v>0</v>
      </c>
      <c r="AO293" t="s">
        <v>2965</v>
      </c>
      <c r="AP293" t="s">
        <v>3423</v>
      </c>
      <c r="AQ293" t="s">
        <v>3423</v>
      </c>
      <c r="AR293" t="s">
        <v>4758</v>
      </c>
      <c r="AS293" t="s">
        <v>4781</v>
      </c>
    </row>
    <row r="294" spans="5:45" ht="17.25" customHeight="1">
      <c r="E294" s="1403" t="str">
        <f t="shared" si="8"/>
        <v>A02AA023 Pile Work Piling Work Cast-In-Place Pile Work</v>
      </c>
      <c r="F294" s="1403" t="str">
        <f t="shared" si="9"/>
        <v>A02AA023-00023 Pile Work Piling Work Cast-In-Place Pile Work Beneto Method     Including Pile Connection and Joint Welding Work  600 ≤ DIA &lt;700</v>
      </c>
      <c r="G294" s="1404" t="str" cm="1">
        <f t="array" ref="G294:H294">_xlfn.TEXTSPLIT(I294,"-")</f>
        <v>A02AA023</v>
      </c>
      <c r="H294" s="1404" t="str">
        <v>00023</v>
      </c>
      <c r="I294" t="s">
        <v>4782</v>
      </c>
      <c r="J294" t="s">
        <v>4288</v>
      </c>
      <c r="K294" t="s">
        <v>4427</v>
      </c>
      <c r="L294" t="s">
        <v>4428</v>
      </c>
      <c r="M294" t="s">
        <v>4429</v>
      </c>
      <c r="N294" t="s">
        <v>4430</v>
      </c>
      <c r="O294" t="s">
        <v>4754</v>
      </c>
      <c r="P294" t="s">
        <v>4755</v>
      </c>
      <c r="Q294" t="s">
        <v>4778</v>
      </c>
      <c r="R294" t="s">
        <v>4779</v>
      </c>
      <c r="S294" t="s">
        <v>2965</v>
      </c>
      <c r="T294">
        <v>0</v>
      </c>
      <c r="U294" t="s">
        <v>2965</v>
      </c>
      <c r="V294">
        <v>0</v>
      </c>
      <c r="W294" t="s">
        <v>2965</v>
      </c>
      <c r="X294">
        <v>0</v>
      </c>
      <c r="Y294" t="s">
        <v>2965</v>
      </c>
      <c r="Z294">
        <v>0</v>
      </c>
      <c r="AA294" t="s">
        <v>4311</v>
      </c>
      <c r="AB294" t="s">
        <v>4435</v>
      </c>
      <c r="AC294" t="s">
        <v>2965</v>
      </c>
      <c r="AD294">
        <v>0</v>
      </c>
      <c r="AE294" t="s">
        <v>4532</v>
      </c>
      <c r="AF294" t="s">
        <v>4533</v>
      </c>
      <c r="AG294">
        <v>0</v>
      </c>
      <c r="AH294" t="s">
        <v>4438</v>
      </c>
      <c r="AI294" t="s">
        <v>4439</v>
      </c>
      <c r="AJ294">
        <v>0</v>
      </c>
      <c r="AK294">
        <v>0</v>
      </c>
      <c r="AL294">
        <v>0</v>
      </c>
      <c r="AM294">
        <v>0</v>
      </c>
      <c r="AN294">
        <v>0</v>
      </c>
      <c r="AO294" t="s">
        <v>2965</v>
      </c>
      <c r="AP294" t="s">
        <v>3423</v>
      </c>
      <c r="AQ294" t="s">
        <v>3423</v>
      </c>
      <c r="AR294" t="s">
        <v>4758</v>
      </c>
      <c r="AS294" t="s">
        <v>4782</v>
      </c>
    </row>
    <row r="295" spans="5:45" ht="17.25" customHeight="1">
      <c r="E295" s="1403" t="str">
        <f t="shared" si="8"/>
        <v>A02AA023 Pile Work Piling Work Cast-In-Place Pile Work</v>
      </c>
      <c r="F295" s="1403" t="str">
        <f t="shared" si="9"/>
        <v>A02AA023-00024 Pile Work Piling Work Cast-In-Place Pile Work Beneto Method     Including Pile Connection and Joint Welding Work  700 ≤ DIA &lt;800</v>
      </c>
      <c r="G295" s="1404" t="str" cm="1">
        <f t="array" ref="G295:H295">_xlfn.TEXTSPLIT(I295,"-")</f>
        <v>A02AA023</v>
      </c>
      <c r="H295" s="1404" t="str">
        <v>00024</v>
      </c>
      <c r="I295" t="s">
        <v>4783</v>
      </c>
      <c r="J295" t="s">
        <v>4288</v>
      </c>
      <c r="K295" t="s">
        <v>4427</v>
      </c>
      <c r="L295" t="s">
        <v>4428</v>
      </c>
      <c r="M295" t="s">
        <v>4429</v>
      </c>
      <c r="N295" t="s">
        <v>4430</v>
      </c>
      <c r="O295" t="s">
        <v>4754</v>
      </c>
      <c r="P295" t="s">
        <v>4755</v>
      </c>
      <c r="Q295" t="s">
        <v>4778</v>
      </c>
      <c r="R295" t="s">
        <v>4779</v>
      </c>
      <c r="S295" t="s">
        <v>2965</v>
      </c>
      <c r="T295">
        <v>0</v>
      </c>
      <c r="U295" t="s">
        <v>2965</v>
      </c>
      <c r="V295">
        <v>0</v>
      </c>
      <c r="W295" t="s">
        <v>2965</v>
      </c>
      <c r="X295">
        <v>0</v>
      </c>
      <c r="Y295" t="s">
        <v>2965</v>
      </c>
      <c r="Z295">
        <v>0</v>
      </c>
      <c r="AA295" t="s">
        <v>4311</v>
      </c>
      <c r="AB295" t="s">
        <v>4435</v>
      </c>
      <c r="AC295" t="s">
        <v>2965</v>
      </c>
      <c r="AD295">
        <v>0</v>
      </c>
      <c r="AE295" t="s">
        <v>4535</v>
      </c>
      <c r="AF295" t="s">
        <v>4536</v>
      </c>
      <c r="AG295">
        <v>0</v>
      </c>
      <c r="AH295" t="s">
        <v>4438</v>
      </c>
      <c r="AI295" t="s">
        <v>4439</v>
      </c>
      <c r="AJ295">
        <v>0</v>
      </c>
      <c r="AK295">
        <v>0</v>
      </c>
      <c r="AL295">
        <v>0</v>
      </c>
      <c r="AM295">
        <v>0</v>
      </c>
      <c r="AN295">
        <v>0</v>
      </c>
      <c r="AO295" t="s">
        <v>2965</v>
      </c>
      <c r="AP295" t="s">
        <v>3423</v>
      </c>
      <c r="AQ295" t="s">
        <v>3423</v>
      </c>
      <c r="AR295" t="s">
        <v>4758</v>
      </c>
      <c r="AS295" t="s">
        <v>4783</v>
      </c>
    </row>
    <row r="296" spans="5:45" ht="17.25" customHeight="1">
      <c r="E296" s="1403" t="str">
        <f t="shared" si="8"/>
        <v>A02AA023 Pile Work Piling Work Cast-In-Place Pile Work</v>
      </c>
      <c r="F296" s="1403" t="str">
        <f t="shared" si="9"/>
        <v>A02AA023-00025 Pile Work Piling Work Cast-In-Place Pile Work Beneto Method     Including Pile Connection and Joint Welding Work  800 ≤ DIA &lt;900</v>
      </c>
      <c r="G296" s="1404" t="str" cm="1">
        <f t="array" ref="G296:H296">_xlfn.TEXTSPLIT(I296,"-")</f>
        <v>A02AA023</v>
      </c>
      <c r="H296" s="1404" t="str">
        <v>00025</v>
      </c>
      <c r="I296" t="s">
        <v>4784</v>
      </c>
      <c r="J296" t="s">
        <v>4288</v>
      </c>
      <c r="K296" t="s">
        <v>4427</v>
      </c>
      <c r="L296" t="s">
        <v>4428</v>
      </c>
      <c r="M296" t="s">
        <v>4429</v>
      </c>
      <c r="N296" t="s">
        <v>4430</v>
      </c>
      <c r="O296" t="s">
        <v>4754</v>
      </c>
      <c r="P296" t="s">
        <v>4755</v>
      </c>
      <c r="Q296" t="s">
        <v>4778</v>
      </c>
      <c r="R296" t="s">
        <v>4779</v>
      </c>
      <c r="S296" t="s">
        <v>2965</v>
      </c>
      <c r="T296">
        <v>0</v>
      </c>
      <c r="U296" t="s">
        <v>2965</v>
      </c>
      <c r="V296">
        <v>0</v>
      </c>
      <c r="W296" t="s">
        <v>2965</v>
      </c>
      <c r="X296">
        <v>0</v>
      </c>
      <c r="Y296" t="s">
        <v>2965</v>
      </c>
      <c r="Z296">
        <v>0</v>
      </c>
      <c r="AA296" t="s">
        <v>4311</v>
      </c>
      <c r="AB296" t="s">
        <v>4435</v>
      </c>
      <c r="AC296" t="s">
        <v>2965</v>
      </c>
      <c r="AD296">
        <v>0</v>
      </c>
      <c r="AE296" t="s">
        <v>4538</v>
      </c>
      <c r="AF296" t="s">
        <v>4539</v>
      </c>
      <c r="AG296">
        <v>0</v>
      </c>
      <c r="AH296" t="s">
        <v>4438</v>
      </c>
      <c r="AI296" t="s">
        <v>4439</v>
      </c>
      <c r="AJ296">
        <v>0</v>
      </c>
      <c r="AK296">
        <v>0</v>
      </c>
      <c r="AL296">
        <v>0</v>
      </c>
      <c r="AM296">
        <v>0</v>
      </c>
      <c r="AN296">
        <v>0</v>
      </c>
      <c r="AO296" t="s">
        <v>2965</v>
      </c>
      <c r="AP296" t="s">
        <v>3423</v>
      </c>
      <c r="AQ296" t="s">
        <v>3423</v>
      </c>
      <c r="AR296" t="s">
        <v>4758</v>
      </c>
      <c r="AS296" t="s">
        <v>4784</v>
      </c>
    </row>
    <row r="297" spans="5:45" ht="17.25" customHeight="1">
      <c r="E297" s="1403" t="str">
        <f t="shared" si="8"/>
        <v>A02AA023 Pile Work Piling Work Cast-In-Place Pile Work</v>
      </c>
      <c r="F297" s="1403" t="str">
        <f t="shared" si="9"/>
        <v>A02AA023-00026 Pile Work Piling Work Cast-In-Place Pile Work Beneto Method     Including Pile Connection and Joint Welding Work  900 ≤ DIA &lt;1000</v>
      </c>
      <c r="G297" s="1404" t="str" cm="1">
        <f t="array" ref="G297:H297">_xlfn.TEXTSPLIT(I297,"-")</f>
        <v>A02AA023</v>
      </c>
      <c r="H297" s="1404" t="str">
        <v>00026</v>
      </c>
      <c r="I297" t="s">
        <v>4785</v>
      </c>
      <c r="J297" t="s">
        <v>4288</v>
      </c>
      <c r="K297" t="s">
        <v>4427</v>
      </c>
      <c r="L297" t="s">
        <v>4428</v>
      </c>
      <c r="M297" t="s">
        <v>4429</v>
      </c>
      <c r="N297" t="s">
        <v>4430</v>
      </c>
      <c r="O297" t="s">
        <v>4754</v>
      </c>
      <c r="P297" t="s">
        <v>4755</v>
      </c>
      <c r="Q297" t="s">
        <v>4778</v>
      </c>
      <c r="R297" t="s">
        <v>4779</v>
      </c>
      <c r="S297" t="s">
        <v>2965</v>
      </c>
      <c r="T297">
        <v>0</v>
      </c>
      <c r="U297" t="s">
        <v>2965</v>
      </c>
      <c r="V297">
        <v>0</v>
      </c>
      <c r="W297" t="s">
        <v>2965</v>
      </c>
      <c r="X297">
        <v>0</v>
      </c>
      <c r="Y297" t="s">
        <v>2965</v>
      </c>
      <c r="Z297">
        <v>0</v>
      </c>
      <c r="AA297" t="s">
        <v>4311</v>
      </c>
      <c r="AB297" t="s">
        <v>4435</v>
      </c>
      <c r="AC297" t="s">
        <v>2965</v>
      </c>
      <c r="AD297">
        <v>0</v>
      </c>
      <c r="AE297" t="s">
        <v>4541</v>
      </c>
      <c r="AF297" t="s">
        <v>4542</v>
      </c>
      <c r="AG297">
        <v>0</v>
      </c>
      <c r="AH297" t="s">
        <v>4438</v>
      </c>
      <c r="AI297" t="s">
        <v>4439</v>
      </c>
      <c r="AJ297">
        <v>0</v>
      </c>
      <c r="AK297">
        <v>0</v>
      </c>
      <c r="AL297">
        <v>0</v>
      </c>
      <c r="AM297">
        <v>0</v>
      </c>
      <c r="AN297">
        <v>0</v>
      </c>
      <c r="AO297" t="s">
        <v>2965</v>
      </c>
      <c r="AP297" t="s">
        <v>3423</v>
      </c>
      <c r="AQ297" t="s">
        <v>3423</v>
      </c>
      <c r="AR297" t="s">
        <v>4758</v>
      </c>
      <c r="AS297" t="s">
        <v>4785</v>
      </c>
    </row>
    <row r="298" spans="5:45" ht="17.25" customHeight="1">
      <c r="E298" s="1403" t="str">
        <f t="shared" si="8"/>
        <v>A02AA023 Pile Work Piling Work Cast-In-Place Pile Work</v>
      </c>
      <c r="F298" s="1403" t="str">
        <f t="shared" si="9"/>
        <v>A02AA023-00027 Pile Work Piling Work Cast-In-Place Pile Work Beneto Method     Including Pile Connection and Joint Welding Work  1000 ≤ DIA &lt;1200</v>
      </c>
      <c r="G298" s="1404" t="str" cm="1">
        <f t="array" ref="G298:H298">_xlfn.TEXTSPLIT(I298,"-")</f>
        <v>A02AA023</v>
      </c>
      <c r="H298" s="1404" t="str">
        <v>00027</v>
      </c>
      <c r="I298" t="s">
        <v>4786</v>
      </c>
      <c r="J298" t="s">
        <v>4288</v>
      </c>
      <c r="K298" t="s">
        <v>4427</v>
      </c>
      <c r="L298" t="s">
        <v>4428</v>
      </c>
      <c r="M298" t="s">
        <v>4429</v>
      </c>
      <c r="N298" t="s">
        <v>4430</v>
      </c>
      <c r="O298" t="s">
        <v>4754</v>
      </c>
      <c r="P298" t="s">
        <v>4755</v>
      </c>
      <c r="Q298" t="s">
        <v>4778</v>
      </c>
      <c r="R298" t="s">
        <v>4779</v>
      </c>
      <c r="S298" t="s">
        <v>2965</v>
      </c>
      <c r="T298">
        <v>0</v>
      </c>
      <c r="U298" t="s">
        <v>2965</v>
      </c>
      <c r="V298">
        <v>0</v>
      </c>
      <c r="W298" t="s">
        <v>2965</v>
      </c>
      <c r="X298">
        <v>0</v>
      </c>
      <c r="Y298" t="s">
        <v>2965</v>
      </c>
      <c r="Z298">
        <v>0</v>
      </c>
      <c r="AA298" t="s">
        <v>4311</v>
      </c>
      <c r="AB298" t="s">
        <v>4435</v>
      </c>
      <c r="AC298" t="s">
        <v>2965</v>
      </c>
      <c r="AD298">
        <v>0</v>
      </c>
      <c r="AE298" t="s">
        <v>4544</v>
      </c>
      <c r="AF298" t="s">
        <v>4545</v>
      </c>
      <c r="AG298">
        <v>0</v>
      </c>
      <c r="AH298" t="s">
        <v>4438</v>
      </c>
      <c r="AI298" t="s">
        <v>4439</v>
      </c>
      <c r="AJ298">
        <v>0</v>
      </c>
      <c r="AK298">
        <v>0</v>
      </c>
      <c r="AL298">
        <v>0</v>
      </c>
      <c r="AM298">
        <v>0</v>
      </c>
      <c r="AN298">
        <v>0</v>
      </c>
      <c r="AO298" t="s">
        <v>2965</v>
      </c>
      <c r="AP298" t="s">
        <v>3423</v>
      </c>
      <c r="AQ298" t="s">
        <v>3423</v>
      </c>
      <c r="AR298" t="s">
        <v>4758</v>
      </c>
      <c r="AS298" t="s">
        <v>4786</v>
      </c>
    </row>
    <row r="299" spans="5:45" ht="17.25" customHeight="1">
      <c r="E299" s="1403" t="str">
        <f t="shared" si="8"/>
        <v>A02AA023 Pile Work Piling Work Cast-In-Place Pile Work</v>
      </c>
      <c r="F299" s="1403" t="str">
        <f t="shared" si="9"/>
        <v>A02AA023-00028 Pile Work Piling Work Cast-In-Place Pile Work Beneto Method     Including Pile Connection and Joint Welding Work  1200 ≤ DIA &lt;1500</v>
      </c>
      <c r="G299" s="1404" t="str" cm="1">
        <f t="array" ref="G299:H299">_xlfn.TEXTSPLIT(I299,"-")</f>
        <v>A02AA023</v>
      </c>
      <c r="H299" s="1404" t="str">
        <v>00028</v>
      </c>
      <c r="I299" t="s">
        <v>4787</v>
      </c>
      <c r="J299" t="s">
        <v>4288</v>
      </c>
      <c r="K299" t="s">
        <v>4427</v>
      </c>
      <c r="L299" t="s">
        <v>4428</v>
      </c>
      <c r="M299" t="s">
        <v>4429</v>
      </c>
      <c r="N299" t="s">
        <v>4430</v>
      </c>
      <c r="O299" t="s">
        <v>4754</v>
      </c>
      <c r="P299" t="s">
        <v>4755</v>
      </c>
      <c r="Q299" t="s">
        <v>4778</v>
      </c>
      <c r="R299" t="s">
        <v>4779</v>
      </c>
      <c r="S299" t="s">
        <v>2965</v>
      </c>
      <c r="T299">
        <v>0</v>
      </c>
      <c r="U299" t="s">
        <v>2965</v>
      </c>
      <c r="V299">
        <v>0</v>
      </c>
      <c r="W299" t="s">
        <v>2965</v>
      </c>
      <c r="X299">
        <v>0</v>
      </c>
      <c r="Y299" t="s">
        <v>2965</v>
      </c>
      <c r="Z299">
        <v>0</v>
      </c>
      <c r="AA299" t="s">
        <v>4311</v>
      </c>
      <c r="AB299" t="s">
        <v>4435</v>
      </c>
      <c r="AC299" t="s">
        <v>2965</v>
      </c>
      <c r="AD299">
        <v>0</v>
      </c>
      <c r="AE299" t="s">
        <v>4767</v>
      </c>
      <c r="AF299" t="s">
        <v>4768</v>
      </c>
      <c r="AG299">
        <v>0</v>
      </c>
      <c r="AH299" t="s">
        <v>4438</v>
      </c>
      <c r="AI299" t="s">
        <v>4439</v>
      </c>
      <c r="AJ299">
        <v>0</v>
      </c>
      <c r="AK299">
        <v>0</v>
      </c>
      <c r="AL299">
        <v>0</v>
      </c>
      <c r="AM299">
        <v>0</v>
      </c>
      <c r="AN299">
        <v>0</v>
      </c>
      <c r="AO299" t="s">
        <v>2965</v>
      </c>
      <c r="AP299" t="s">
        <v>3423</v>
      </c>
      <c r="AQ299" t="s">
        <v>3423</v>
      </c>
      <c r="AR299" t="s">
        <v>4758</v>
      </c>
      <c r="AS299" t="s">
        <v>4787</v>
      </c>
    </row>
    <row r="300" spans="5:45" ht="17.25" customHeight="1">
      <c r="E300" s="1403" t="str">
        <f t="shared" si="8"/>
        <v>A02AA023 Pile Work Piling Work Cast-In-Place Pile Work</v>
      </c>
      <c r="F300" s="1403" t="str">
        <f t="shared" si="9"/>
        <v>A02AA023-00029 Pile Work Piling Work Cast-In-Place Pile Work Beneto Method     Including Pile Connection and Joint Welding Work  1500 ≤ DIA &lt;1800</v>
      </c>
      <c r="G300" s="1404" t="str" cm="1">
        <f t="array" ref="G300:H300">_xlfn.TEXTSPLIT(I300,"-")</f>
        <v>A02AA023</v>
      </c>
      <c r="H300" s="1404" t="str">
        <v>00029</v>
      </c>
      <c r="I300" t="s">
        <v>4788</v>
      </c>
      <c r="J300" t="s">
        <v>4288</v>
      </c>
      <c r="K300" t="s">
        <v>4427</v>
      </c>
      <c r="L300" t="s">
        <v>4428</v>
      </c>
      <c r="M300" t="s">
        <v>4429</v>
      </c>
      <c r="N300" t="s">
        <v>4430</v>
      </c>
      <c r="O300" t="s">
        <v>4754</v>
      </c>
      <c r="P300" t="s">
        <v>4755</v>
      </c>
      <c r="Q300" t="s">
        <v>4778</v>
      </c>
      <c r="R300" t="s">
        <v>4779</v>
      </c>
      <c r="S300" t="s">
        <v>2965</v>
      </c>
      <c r="T300">
        <v>0</v>
      </c>
      <c r="U300" t="s">
        <v>2965</v>
      </c>
      <c r="V300">
        <v>0</v>
      </c>
      <c r="W300" t="s">
        <v>2965</v>
      </c>
      <c r="X300">
        <v>0</v>
      </c>
      <c r="Y300" t="s">
        <v>2965</v>
      </c>
      <c r="Z300">
        <v>0</v>
      </c>
      <c r="AA300" t="s">
        <v>4311</v>
      </c>
      <c r="AB300" t="s">
        <v>4435</v>
      </c>
      <c r="AC300" t="s">
        <v>2965</v>
      </c>
      <c r="AD300">
        <v>0</v>
      </c>
      <c r="AE300" t="s">
        <v>4770</v>
      </c>
      <c r="AF300" t="s">
        <v>4771</v>
      </c>
      <c r="AG300">
        <v>0</v>
      </c>
      <c r="AH300" t="s">
        <v>4438</v>
      </c>
      <c r="AI300" t="s">
        <v>4439</v>
      </c>
      <c r="AJ300">
        <v>0</v>
      </c>
      <c r="AK300">
        <v>0</v>
      </c>
      <c r="AL300">
        <v>0</v>
      </c>
      <c r="AM300">
        <v>0</v>
      </c>
      <c r="AN300">
        <v>0</v>
      </c>
      <c r="AO300" t="s">
        <v>2965</v>
      </c>
      <c r="AP300" t="s">
        <v>3423</v>
      </c>
      <c r="AQ300" t="s">
        <v>3423</v>
      </c>
      <c r="AR300" t="s">
        <v>4758</v>
      </c>
      <c r="AS300" t="s">
        <v>4788</v>
      </c>
    </row>
    <row r="301" spans="5:45" ht="17.25" customHeight="1">
      <c r="E301" s="1403" t="str">
        <f t="shared" si="8"/>
        <v>A02AA023 Pile Work Piling Work Cast-In-Place Pile Work</v>
      </c>
      <c r="F301" s="1403" t="str">
        <f t="shared" si="9"/>
        <v>A02AA023-00030 Pile Work Piling Work Cast-In-Place Pile Work Beneto Method     Including Pile Connection and Joint Welding Work  1800 ≤ DIA &lt;2000</v>
      </c>
      <c r="G301" s="1404" t="str" cm="1">
        <f t="array" ref="G301:H301">_xlfn.TEXTSPLIT(I301,"-")</f>
        <v>A02AA023</v>
      </c>
      <c r="H301" s="1404" t="str">
        <v>00030</v>
      </c>
      <c r="I301" t="s">
        <v>4789</v>
      </c>
      <c r="J301" t="s">
        <v>4288</v>
      </c>
      <c r="K301" t="s">
        <v>4427</v>
      </c>
      <c r="L301" t="s">
        <v>4428</v>
      </c>
      <c r="M301" t="s">
        <v>4429</v>
      </c>
      <c r="N301" t="s">
        <v>4430</v>
      </c>
      <c r="O301" t="s">
        <v>4754</v>
      </c>
      <c r="P301" t="s">
        <v>4755</v>
      </c>
      <c r="Q301" t="s">
        <v>4778</v>
      </c>
      <c r="R301" t="s">
        <v>4779</v>
      </c>
      <c r="S301" t="s">
        <v>2965</v>
      </c>
      <c r="T301">
        <v>0</v>
      </c>
      <c r="U301" t="s">
        <v>2965</v>
      </c>
      <c r="V301">
        <v>0</v>
      </c>
      <c r="W301" t="s">
        <v>2965</v>
      </c>
      <c r="X301">
        <v>0</v>
      </c>
      <c r="Y301" t="s">
        <v>2965</v>
      </c>
      <c r="Z301">
        <v>0</v>
      </c>
      <c r="AA301" t="s">
        <v>4311</v>
      </c>
      <c r="AB301" t="s">
        <v>4435</v>
      </c>
      <c r="AC301" t="s">
        <v>2965</v>
      </c>
      <c r="AD301">
        <v>0</v>
      </c>
      <c r="AE301" t="s">
        <v>4288</v>
      </c>
      <c r="AF301" t="s">
        <v>4773</v>
      </c>
      <c r="AG301">
        <v>0</v>
      </c>
      <c r="AH301" t="s">
        <v>4438</v>
      </c>
      <c r="AI301" t="s">
        <v>4439</v>
      </c>
      <c r="AJ301">
        <v>0</v>
      </c>
      <c r="AK301">
        <v>0</v>
      </c>
      <c r="AL301">
        <v>0</v>
      </c>
      <c r="AM301">
        <v>0</v>
      </c>
      <c r="AN301">
        <v>0</v>
      </c>
      <c r="AO301" t="s">
        <v>2965</v>
      </c>
      <c r="AP301" t="s">
        <v>3423</v>
      </c>
      <c r="AQ301" t="s">
        <v>3423</v>
      </c>
      <c r="AR301" t="s">
        <v>4758</v>
      </c>
      <c r="AS301" t="s">
        <v>4789</v>
      </c>
    </row>
    <row r="302" spans="5:45" ht="17.25" customHeight="1">
      <c r="E302" s="1403" t="str">
        <f t="shared" si="8"/>
        <v>A02AA023 Pile Work Piling Work Cast-In-Place Pile Work</v>
      </c>
      <c r="F302" s="1403" t="str">
        <f t="shared" si="9"/>
        <v>A02AA023-00031 Pile Work Piling Work Cast-In-Place Pile Work Beneto Method     Including Pile Connection and Joint Welding Work  2000 ≤ DIA</v>
      </c>
      <c r="G302" s="1404" t="str" cm="1">
        <f t="array" ref="G302:H302">_xlfn.TEXTSPLIT(I302,"-")</f>
        <v>A02AA023</v>
      </c>
      <c r="H302" s="1404" t="str">
        <v>00031</v>
      </c>
      <c r="I302" t="s">
        <v>4790</v>
      </c>
      <c r="J302" t="s">
        <v>4288</v>
      </c>
      <c r="K302" t="s">
        <v>4427</v>
      </c>
      <c r="L302" t="s">
        <v>4428</v>
      </c>
      <c r="M302" t="s">
        <v>4429</v>
      </c>
      <c r="N302" t="s">
        <v>4430</v>
      </c>
      <c r="O302" t="s">
        <v>4754</v>
      </c>
      <c r="P302" t="s">
        <v>4755</v>
      </c>
      <c r="Q302" t="s">
        <v>4778</v>
      </c>
      <c r="R302" t="s">
        <v>4779</v>
      </c>
      <c r="S302" t="s">
        <v>2965</v>
      </c>
      <c r="T302">
        <v>0</v>
      </c>
      <c r="U302" t="s">
        <v>2965</v>
      </c>
      <c r="V302">
        <v>0</v>
      </c>
      <c r="W302" t="s">
        <v>2965</v>
      </c>
      <c r="X302">
        <v>0</v>
      </c>
      <c r="Y302" t="s">
        <v>2965</v>
      </c>
      <c r="Z302">
        <v>0</v>
      </c>
      <c r="AA302" t="s">
        <v>4311</v>
      </c>
      <c r="AB302" t="s">
        <v>4435</v>
      </c>
      <c r="AC302" t="s">
        <v>2965</v>
      </c>
      <c r="AD302">
        <v>0</v>
      </c>
      <c r="AE302" t="s">
        <v>4775</v>
      </c>
      <c r="AF302" t="s">
        <v>4776</v>
      </c>
      <c r="AG302">
        <v>0</v>
      </c>
      <c r="AH302" t="s">
        <v>4438</v>
      </c>
      <c r="AI302" t="s">
        <v>4439</v>
      </c>
      <c r="AJ302">
        <v>0</v>
      </c>
      <c r="AK302">
        <v>0</v>
      </c>
      <c r="AL302">
        <v>0</v>
      </c>
      <c r="AM302">
        <v>0</v>
      </c>
      <c r="AN302">
        <v>0</v>
      </c>
      <c r="AO302" t="s">
        <v>2965</v>
      </c>
      <c r="AP302" t="s">
        <v>3423</v>
      </c>
      <c r="AQ302" t="s">
        <v>3423</v>
      </c>
      <c r="AR302" t="s">
        <v>4758</v>
      </c>
      <c r="AS302" t="s">
        <v>4790</v>
      </c>
    </row>
    <row r="303" spans="5:45" ht="17.25" customHeight="1">
      <c r="E303" s="1403" t="str">
        <f t="shared" si="8"/>
        <v>A02AA023 Pile Work Piling Work Cast-In-Place Pile Work</v>
      </c>
      <c r="F303" s="1403" t="str">
        <f t="shared" si="9"/>
        <v>A02AA023-00032 Pile Work Piling Work Cast-In-Place Pile Work Earth Drill Method     Including Pile Connection and Joint Welding Work  DIA&lt;400</v>
      </c>
      <c r="G303" s="1404" t="str" cm="1">
        <f t="array" ref="G303:H303">_xlfn.TEXTSPLIT(I303,"-")</f>
        <v>A02AA023</v>
      </c>
      <c r="H303" s="1404" t="str">
        <v>00032</v>
      </c>
      <c r="I303" t="s">
        <v>4791</v>
      </c>
      <c r="J303" t="s">
        <v>4288</v>
      </c>
      <c r="K303" t="s">
        <v>4427</v>
      </c>
      <c r="L303" t="s">
        <v>4428</v>
      </c>
      <c r="M303" t="s">
        <v>4429</v>
      </c>
      <c r="N303" t="s">
        <v>4430</v>
      </c>
      <c r="O303" t="s">
        <v>4754</v>
      </c>
      <c r="P303" t="s">
        <v>4755</v>
      </c>
      <c r="Q303" t="s">
        <v>4792</v>
      </c>
      <c r="R303" t="s">
        <v>4793</v>
      </c>
      <c r="S303" t="s">
        <v>2965</v>
      </c>
      <c r="T303">
        <v>0</v>
      </c>
      <c r="U303" t="s">
        <v>2965</v>
      </c>
      <c r="V303">
        <v>0</v>
      </c>
      <c r="W303" t="s">
        <v>2965</v>
      </c>
      <c r="X303">
        <v>0</v>
      </c>
      <c r="Y303" t="s">
        <v>2965</v>
      </c>
      <c r="Z303">
        <v>0</v>
      </c>
      <c r="AA303" t="s">
        <v>4311</v>
      </c>
      <c r="AB303" t="s">
        <v>4435</v>
      </c>
      <c r="AC303" t="s">
        <v>2965</v>
      </c>
      <c r="AD303">
        <v>0</v>
      </c>
      <c r="AE303" t="s">
        <v>4522</v>
      </c>
      <c r="AF303" t="s">
        <v>4523</v>
      </c>
      <c r="AG303">
        <v>0</v>
      </c>
      <c r="AH303" t="s">
        <v>4438</v>
      </c>
      <c r="AI303" t="s">
        <v>4439</v>
      </c>
      <c r="AJ303">
        <v>0</v>
      </c>
      <c r="AK303">
        <v>0</v>
      </c>
      <c r="AL303">
        <v>0</v>
      </c>
      <c r="AM303">
        <v>0</v>
      </c>
      <c r="AN303">
        <v>0</v>
      </c>
      <c r="AO303" t="s">
        <v>2965</v>
      </c>
      <c r="AP303" t="s">
        <v>3423</v>
      </c>
      <c r="AQ303" t="s">
        <v>3423</v>
      </c>
      <c r="AR303" t="s">
        <v>4758</v>
      </c>
      <c r="AS303" t="s">
        <v>4791</v>
      </c>
    </row>
    <row r="304" spans="5:45" ht="17.25" customHeight="1">
      <c r="E304" s="1403" t="str">
        <f t="shared" si="8"/>
        <v>A02AA023 Pile Work Piling Work Cast-In-Place Pile Work</v>
      </c>
      <c r="F304" s="1403" t="str">
        <f t="shared" si="9"/>
        <v>A02AA023-00033 Pile Work Piling Work Cast-In-Place Pile Work Earth Drill Method     Including Pile Connection and Joint Welding Work  400 ≤ DIA &lt;500</v>
      </c>
      <c r="G304" s="1404" t="str" cm="1">
        <f t="array" ref="G304:H304">_xlfn.TEXTSPLIT(I304,"-")</f>
        <v>A02AA023</v>
      </c>
      <c r="H304" s="1404" t="str">
        <v>00033</v>
      </c>
      <c r="I304" t="s">
        <v>4794</v>
      </c>
      <c r="J304" t="s">
        <v>4288</v>
      </c>
      <c r="K304" t="s">
        <v>4427</v>
      </c>
      <c r="L304" t="s">
        <v>4428</v>
      </c>
      <c r="M304" t="s">
        <v>4429</v>
      </c>
      <c r="N304" t="s">
        <v>4430</v>
      </c>
      <c r="O304" t="s">
        <v>4754</v>
      </c>
      <c r="P304" t="s">
        <v>4755</v>
      </c>
      <c r="Q304" t="s">
        <v>4792</v>
      </c>
      <c r="R304" t="s">
        <v>4793</v>
      </c>
      <c r="S304" t="s">
        <v>2965</v>
      </c>
      <c r="T304">
        <v>0</v>
      </c>
      <c r="U304" t="s">
        <v>2965</v>
      </c>
      <c r="V304">
        <v>0</v>
      </c>
      <c r="W304" t="s">
        <v>2965</v>
      </c>
      <c r="X304">
        <v>0</v>
      </c>
      <c r="Y304" t="s">
        <v>2965</v>
      </c>
      <c r="Z304">
        <v>0</v>
      </c>
      <c r="AA304" t="s">
        <v>4311</v>
      </c>
      <c r="AB304" t="s">
        <v>4435</v>
      </c>
      <c r="AC304" t="s">
        <v>2965</v>
      </c>
      <c r="AD304">
        <v>0</v>
      </c>
      <c r="AE304" t="s">
        <v>4526</v>
      </c>
      <c r="AF304" t="s">
        <v>4527</v>
      </c>
      <c r="AG304">
        <v>0</v>
      </c>
      <c r="AH304" t="s">
        <v>4438</v>
      </c>
      <c r="AI304" t="s">
        <v>4439</v>
      </c>
      <c r="AJ304">
        <v>0</v>
      </c>
      <c r="AK304">
        <v>0</v>
      </c>
      <c r="AL304">
        <v>0</v>
      </c>
      <c r="AM304">
        <v>0</v>
      </c>
      <c r="AN304">
        <v>0</v>
      </c>
      <c r="AO304" t="s">
        <v>2965</v>
      </c>
      <c r="AP304" t="s">
        <v>3423</v>
      </c>
      <c r="AQ304" t="s">
        <v>3423</v>
      </c>
      <c r="AR304" t="s">
        <v>4758</v>
      </c>
      <c r="AS304" t="s">
        <v>4794</v>
      </c>
    </row>
    <row r="305" spans="1:45" ht="17.25" customHeight="1">
      <c r="E305" s="1403" t="str">
        <f t="shared" si="8"/>
        <v>A02AA023 Pile Work Piling Work Cast-In-Place Pile Work</v>
      </c>
      <c r="F305" s="1403" t="str">
        <f t="shared" si="9"/>
        <v>A02AA023-00034 Pile Work Piling Work Cast-In-Place Pile Work Earth Drill Method     Including Pile Connection and Joint Welding Work  500 ≤ DIA &lt;600</v>
      </c>
      <c r="G305" s="1404" t="str" cm="1">
        <f t="array" ref="G305:H305">_xlfn.TEXTSPLIT(I305,"-")</f>
        <v>A02AA023</v>
      </c>
      <c r="H305" s="1404" t="str">
        <v>00034</v>
      </c>
      <c r="I305" t="s">
        <v>4795</v>
      </c>
      <c r="J305" t="s">
        <v>4288</v>
      </c>
      <c r="K305" t="s">
        <v>4427</v>
      </c>
      <c r="L305" t="s">
        <v>4428</v>
      </c>
      <c r="M305" t="s">
        <v>4429</v>
      </c>
      <c r="N305" t="s">
        <v>4430</v>
      </c>
      <c r="O305" t="s">
        <v>4754</v>
      </c>
      <c r="P305" t="s">
        <v>4755</v>
      </c>
      <c r="Q305" t="s">
        <v>4792</v>
      </c>
      <c r="R305" t="s">
        <v>4793</v>
      </c>
      <c r="S305" t="s">
        <v>2965</v>
      </c>
      <c r="T305">
        <v>0</v>
      </c>
      <c r="U305" t="s">
        <v>2965</v>
      </c>
      <c r="V305">
        <v>0</v>
      </c>
      <c r="W305" t="s">
        <v>2965</v>
      </c>
      <c r="X305">
        <v>0</v>
      </c>
      <c r="Y305" t="s">
        <v>2965</v>
      </c>
      <c r="Z305">
        <v>0</v>
      </c>
      <c r="AA305" t="s">
        <v>4311</v>
      </c>
      <c r="AB305" t="s">
        <v>4435</v>
      </c>
      <c r="AC305" t="s">
        <v>2965</v>
      </c>
      <c r="AD305">
        <v>0</v>
      </c>
      <c r="AE305" t="s">
        <v>4529</v>
      </c>
      <c r="AF305" t="s">
        <v>4530</v>
      </c>
      <c r="AG305">
        <v>0</v>
      </c>
      <c r="AH305" t="s">
        <v>4438</v>
      </c>
      <c r="AI305" t="s">
        <v>4439</v>
      </c>
      <c r="AJ305">
        <v>0</v>
      </c>
      <c r="AK305">
        <v>0</v>
      </c>
      <c r="AL305">
        <v>0</v>
      </c>
      <c r="AM305">
        <v>0</v>
      </c>
      <c r="AN305">
        <v>0</v>
      </c>
      <c r="AO305" t="s">
        <v>2965</v>
      </c>
      <c r="AP305" t="s">
        <v>3423</v>
      </c>
      <c r="AQ305" t="s">
        <v>3423</v>
      </c>
      <c r="AR305" t="s">
        <v>4758</v>
      </c>
      <c r="AS305" t="s">
        <v>4795</v>
      </c>
    </row>
    <row r="306" spans="1:45" s="1421" customFormat="1" ht="17.25" customHeight="1">
      <c r="A306" s="1420"/>
      <c r="B306" s="1420"/>
      <c r="C306" s="1420"/>
      <c r="D306" s="1420"/>
      <c r="E306" s="1403" t="str">
        <f t="shared" si="8"/>
        <v>A02AA023 Pile Work Piling Work Cast-In-Place Pile Work</v>
      </c>
      <c r="F306" s="1403" t="str">
        <f t="shared" si="9"/>
        <v>A02AA023-00035 Pile Work Piling Work Cast-In-Place Pile Work Earth Drill Method     Including Pile Connection and Joint Welding Work  600 ≤ DIA &lt;700</v>
      </c>
      <c r="G306" s="1404" t="str" cm="1">
        <f t="array" ref="G306:H306">_xlfn.TEXTSPLIT(I306,"-")</f>
        <v>A02AA023</v>
      </c>
      <c r="H306" s="1404" t="str">
        <v>00035</v>
      </c>
      <c r="I306" t="s">
        <v>4796</v>
      </c>
      <c r="J306" t="s">
        <v>4288</v>
      </c>
      <c r="K306" t="s">
        <v>4427</v>
      </c>
      <c r="L306" t="s">
        <v>4428</v>
      </c>
      <c r="M306" t="s">
        <v>4429</v>
      </c>
      <c r="N306" t="s">
        <v>4430</v>
      </c>
      <c r="O306" t="s">
        <v>4754</v>
      </c>
      <c r="P306" t="s">
        <v>4755</v>
      </c>
      <c r="Q306" t="s">
        <v>4792</v>
      </c>
      <c r="R306" t="s">
        <v>4793</v>
      </c>
      <c r="S306" t="s">
        <v>2965</v>
      </c>
      <c r="T306">
        <v>0</v>
      </c>
      <c r="U306" t="s">
        <v>2965</v>
      </c>
      <c r="V306">
        <v>0</v>
      </c>
      <c r="W306" t="s">
        <v>2965</v>
      </c>
      <c r="X306">
        <v>0</v>
      </c>
      <c r="Y306" t="s">
        <v>2965</v>
      </c>
      <c r="Z306">
        <v>0</v>
      </c>
      <c r="AA306" t="s">
        <v>4311</v>
      </c>
      <c r="AB306" t="s">
        <v>4435</v>
      </c>
      <c r="AC306" t="s">
        <v>2965</v>
      </c>
      <c r="AD306">
        <v>0</v>
      </c>
      <c r="AE306" t="s">
        <v>4532</v>
      </c>
      <c r="AF306" t="s">
        <v>4533</v>
      </c>
      <c r="AG306">
        <v>0</v>
      </c>
      <c r="AH306" t="s">
        <v>4438</v>
      </c>
      <c r="AI306" t="s">
        <v>4439</v>
      </c>
      <c r="AJ306">
        <v>0</v>
      </c>
      <c r="AK306">
        <v>0</v>
      </c>
      <c r="AL306">
        <v>0</v>
      </c>
      <c r="AM306">
        <v>0</v>
      </c>
      <c r="AN306">
        <v>0</v>
      </c>
      <c r="AO306" t="s">
        <v>2965</v>
      </c>
      <c r="AP306" t="s">
        <v>3423</v>
      </c>
      <c r="AQ306" t="s">
        <v>3423</v>
      </c>
      <c r="AR306" t="s">
        <v>4758</v>
      </c>
      <c r="AS306" t="s">
        <v>4796</v>
      </c>
    </row>
    <row r="307" spans="1:45" ht="17.25" customHeight="1">
      <c r="E307" s="1403" t="str">
        <f t="shared" si="8"/>
        <v>A02AA023 Pile Work Piling Work Cast-In-Place Pile Work</v>
      </c>
      <c r="F307" s="1403" t="str">
        <f t="shared" si="9"/>
        <v>A02AA023-00036 Pile Work Piling Work Cast-In-Place Pile Work Earth Drill Method     Including Pile Connection and Joint Welding Work  700 ≤ DIA &lt;800</v>
      </c>
      <c r="G307" s="1404" t="str" cm="1">
        <f t="array" ref="G307:H307">_xlfn.TEXTSPLIT(I307,"-")</f>
        <v>A02AA023</v>
      </c>
      <c r="H307" s="1404" t="str">
        <v>00036</v>
      </c>
      <c r="I307" t="s">
        <v>4797</v>
      </c>
      <c r="J307" t="s">
        <v>4288</v>
      </c>
      <c r="K307" t="s">
        <v>4427</v>
      </c>
      <c r="L307" t="s">
        <v>4428</v>
      </c>
      <c r="M307" t="s">
        <v>4429</v>
      </c>
      <c r="N307" t="s">
        <v>4430</v>
      </c>
      <c r="O307" t="s">
        <v>4754</v>
      </c>
      <c r="P307" t="s">
        <v>4755</v>
      </c>
      <c r="Q307" t="s">
        <v>4792</v>
      </c>
      <c r="R307" t="s">
        <v>4793</v>
      </c>
      <c r="S307" t="s">
        <v>2965</v>
      </c>
      <c r="T307">
        <v>0</v>
      </c>
      <c r="U307" t="s">
        <v>2965</v>
      </c>
      <c r="V307">
        <v>0</v>
      </c>
      <c r="W307" t="s">
        <v>2965</v>
      </c>
      <c r="X307">
        <v>0</v>
      </c>
      <c r="Y307" t="s">
        <v>2965</v>
      </c>
      <c r="Z307">
        <v>0</v>
      </c>
      <c r="AA307" t="s">
        <v>4311</v>
      </c>
      <c r="AB307" t="s">
        <v>4435</v>
      </c>
      <c r="AC307" t="s">
        <v>2965</v>
      </c>
      <c r="AD307">
        <v>0</v>
      </c>
      <c r="AE307" t="s">
        <v>4535</v>
      </c>
      <c r="AF307" t="s">
        <v>4536</v>
      </c>
      <c r="AG307">
        <v>0</v>
      </c>
      <c r="AH307" t="s">
        <v>4438</v>
      </c>
      <c r="AI307" t="s">
        <v>4439</v>
      </c>
      <c r="AJ307">
        <v>0</v>
      </c>
      <c r="AK307">
        <v>0</v>
      </c>
      <c r="AL307">
        <v>0</v>
      </c>
      <c r="AM307">
        <v>0</v>
      </c>
      <c r="AN307">
        <v>0</v>
      </c>
      <c r="AO307" t="s">
        <v>2965</v>
      </c>
      <c r="AP307" t="s">
        <v>3423</v>
      </c>
      <c r="AQ307" t="s">
        <v>3423</v>
      </c>
      <c r="AR307" t="s">
        <v>4758</v>
      </c>
      <c r="AS307" t="s">
        <v>4797</v>
      </c>
    </row>
    <row r="308" spans="1:45" ht="17.25" customHeight="1">
      <c r="E308" s="1403" t="str">
        <f t="shared" si="8"/>
        <v>A02AA023 Pile Work Piling Work Cast-In-Place Pile Work</v>
      </c>
      <c r="F308" s="1403" t="str">
        <f t="shared" si="9"/>
        <v>A02AA023-00037 Pile Work Piling Work Cast-In-Place Pile Work Earth Drill Method     Including Pile Connection and Joint Welding Work  800 ≤ DIA &lt;900</v>
      </c>
      <c r="G308" s="1404" t="str" cm="1">
        <f t="array" ref="G308:H308">_xlfn.TEXTSPLIT(I308,"-")</f>
        <v>A02AA023</v>
      </c>
      <c r="H308" s="1404" t="str">
        <v>00037</v>
      </c>
      <c r="I308" t="s">
        <v>4798</v>
      </c>
      <c r="J308" t="s">
        <v>4288</v>
      </c>
      <c r="K308" t="s">
        <v>4427</v>
      </c>
      <c r="L308" t="s">
        <v>4428</v>
      </c>
      <c r="M308" t="s">
        <v>4429</v>
      </c>
      <c r="N308" t="s">
        <v>4430</v>
      </c>
      <c r="O308" t="s">
        <v>4754</v>
      </c>
      <c r="P308" t="s">
        <v>4755</v>
      </c>
      <c r="Q308" t="s">
        <v>4792</v>
      </c>
      <c r="R308" t="s">
        <v>4793</v>
      </c>
      <c r="S308" t="s">
        <v>2965</v>
      </c>
      <c r="T308">
        <v>0</v>
      </c>
      <c r="U308" t="s">
        <v>2965</v>
      </c>
      <c r="V308">
        <v>0</v>
      </c>
      <c r="W308" t="s">
        <v>2965</v>
      </c>
      <c r="X308">
        <v>0</v>
      </c>
      <c r="Y308" t="s">
        <v>2965</v>
      </c>
      <c r="Z308">
        <v>0</v>
      </c>
      <c r="AA308" t="s">
        <v>4311</v>
      </c>
      <c r="AB308" t="s">
        <v>4435</v>
      </c>
      <c r="AC308" t="s">
        <v>2965</v>
      </c>
      <c r="AD308">
        <v>0</v>
      </c>
      <c r="AE308" t="s">
        <v>4538</v>
      </c>
      <c r="AF308" t="s">
        <v>4539</v>
      </c>
      <c r="AG308">
        <v>0</v>
      </c>
      <c r="AH308" t="s">
        <v>4438</v>
      </c>
      <c r="AI308" t="s">
        <v>4439</v>
      </c>
      <c r="AJ308">
        <v>0</v>
      </c>
      <c r="AK308">
        <v>0</v>
      </c>
      <c r="AL308">
        <v>0</v>
      </c>
      <c r="AM308">
        <v>0</v>
      </c>
      <c r="AN308">
        <v>0</v>
      </c>
      <c r="AO308" t="s">
        <v>2965</v>
      </c>
      <c r="AP308" t="s">
        <v>3423</v>
      </c>
      <c r="AQ308" t="s">
        <v>3423</v>
      </c>
      <c r="AR308" t="s">
        <v>4758</v>
      </c>
      <c r="AS308" t="s">
        <v>4798</v>
      </c>
    </row>
    <row r="309" spans="1:45" ht="17.25" customHeight="1">
      <c r="E309" s="1403" t="str">
        <f t="shared" si="8"/>
        <v>A02AA023 Pile Work Piling Work Cast-In-Place Pile Work</v>
      </c>
      <c r="F309" s="1403" t="str">
        <f t="shared" si="9"/>
        <v>A02AA023-00038 Pile Work Piling Work Cast-In-Place Pile Work Earth Drill Method     Including Pile Connection and Joint Welding Work  900 ≤ DIA &lt;1000</v>
      </c>
      <c r="G309" s="1404" t="str" cm="1">
        <f t="array" ref="G309:H309">_xlfn.TEXTSPLIT(I309,"-")</f>
        <v>A02AA023</v>
      </c>
      <c r="H309" s="1404" t="str">
        <v>00038</v>
      </c>
      <c r="I309" t="s">
        <v>4799</v>
      </c>
      <c r="J309" t="s">
        <v>4288</v>
      </c>
      <c r="K309" t="s">
        <v>4427</v>
      </c>
      <c r="L309" t="s">
        <v>4428</v>
      </c>
      <c r="M309" t="s">
        <v>4429</v>
      </c>
      <c r="N309" t="s">
        <v>4430</v>
      </c>
      <c r="O309" t="s">
        <v>4754</v>
      </c>
      <c r="P309" t="s">
        <v>4755</v>
      </c>
      <c r="Q309" t="s">
        <v>4792</v>
      </c>
      <c r="R309" t="s">
        <v>4793</v>
      </c>
      <c r="S309" t="s">
        <v>2965</v>
      </c>
      <c r="T309">
        <v>0</v>
      </c>
      <c r="U309" t="s">
        <v>2965</v>
      </c>
      <c r="V309">
        <v>0</v>
      </c>
      <c r="W309" t="s">
        <v>2965</v>
      </c>
      <c r="X309">
        <v>0</v>
      </c>
      <c r="Y309" t="s">
        <v>2965</v>
      </c>
      <c r="Z309">
        <v>0</v>
      </c>
      <c r="AA309" t="s">
        <v>4311</v>
      </c>
      <c r="AB309" t="s">
        <v>4435</v>
      </c>
      <c r="AC309" t="s">
        <v>2965</v>
      </c>
      <c r="AD309">
        <v>0</v>
      </c>
      <c r="AE309" t="s">
        <v>4541</v>
      </c>
      <c r="AF309" t="s">
        <v>4542</v>
      </c>
      <c r="AG309">
        <v>0</v>
      </c>
      <c r="AH309" t="s">
        <v>4438</v>
      </c>
      <c r="AI309" t="s">
        <v>4439</v>
      </c>
      <c r="AJ309">
        <v>0</v>
      </c>
      <c r="AK309">
        <v>0</v>
      </c>
      <c r="AL309">
        <v>0</v>
      </c>
      <c r="AM309">
        <v>0</v>
      </c>
      <c r="AN309">
        <v>0</v>
      </c>
      <c r="AO309" t="s">
        <v>2965</v>
      </c>
      <c r="AP309" t="s">
        <v>3423</v>
      </c>
      <c r="AQ309" t="s">
        <v>3423</v>
      </c>
      <c r="AR309" t="s">
        <v>4758</v>
      </c>
      <c r="AS309" t="s">
        <v>4799</v>
      </c>
    </row>
    <row r="310" spans="1:45" ht="17.25" customHeight="1">
      <c r="E310" s="1403" t="str">
        <f t="shared" si="8"/>
        <v>A02AA023 Pile Work Piling Work Cast-In-Place Pile Work</v>
      </c>
      <c r="F310" s="1403" t="str">
        <f t="shared" si="9"/>
        <v>A02AA023-00039 Pile Work Piling Work Cast-In-Place Pile Work Earth Drill Method     Including Pile Connection and Joint Welding Work  1000 ≤ DIA &lt;1200</v>
      </c>
      <c r="G310" s="1404" t="str" cm="1">
        <f t="array" ref="G310:H310">_xlfn.TEXTSPLIT(I310,"-")</f>
        <v>A02AA023</v>
      </c>
      <c r="H310" s="1404" t="str">
        <v>00039</v>
      </c>
      <c r="I310" t="s">
        <v>4800</v>
      </c>
      <c r="J310" t="s">
        <v>4288</v>
      </c>
      <c r="K310" t="s">
        <v>4427</v>
      </c>
      <c r="L310" t="s">
        <v>4428</v>
      </c>
      <c r="M310" t="s">
        <v>4429</v>
      </c>
      <c r="N310" t="s">
        <v>4430</v>
      </c>
      <c r="O310" t="s">
        <v>4754</v>
      </c>
      <c r="P310" t="s">
        <v>4755</v>
      </c>
      <c r="Q310" t="s">
        <v>4792</v>
      </c>
      <c r="R310" t="s">
        <v>4793</v>
      </c>
      <c r="S310" t="s">
        <v>2965</v>
      </c>
      <c r="T310">
        <v>0</v>
      </c>
      <c r="U310" t="s">
        <v>2965</v>
      </c>
      <c r="V310">
        <v>0</v>
      </c>
      <c r="W310" t="s">
        <v>2965</v>
      </c>
      <c r="X310">
        <v>0</v>
      </c>
      <c r="Y310" t="s">
        <v>2965</v>
      </c>
      <c r="Z310">
        <v>0</v>
      </c>
      <c r="AA310" t="s">
        <v>4311</v>
      </c>
      <c r="AB310" t="s">
        <v>4435</v>
      </c>
      <c r="AC310" t="s">
        <v>2965</v>
      </c>
      <c r="AD310">
        <v>0</v>
      </c>
      <c r="AE310" t="s">
        <v>4544</v>
      </c>
      <c r="AF310" t="s">
        <v>4545</v>
      </c>
      <c r="AG310">
        <v>0</v>
      </c>
      <c r="AH310" t="s">
        <v>4438</v>
      </c>
      <c r="AI310" t="s">
        <v>4439</v>
      </c>
      <c r="AJ310">
        <v>0</v>
      </c>
      <c r="AK310">
        <v>0</v>
      </c>
      <c r="AL310">
        <v>0</v>
      </c>
      <c r="AM310">
        <v>0</v>
      </c>
      <c r="AN310">
        <v>0</v>
      </c>
      <c r="AO310" t="s">
        <v>2965</v>
      </c>
      <c r="AP310" t="s">
        <v>3423</v>
      </c>
      <c r="AQ310" t="s">
        <v>3423</v>
      </c>
      <c r="AR310" t="s">
        <v>4758</v>
      </c>
      <c r="AS310" t="s">
        <v>4800</v>
      </c>
    </row>
    <row r="311" spans="1:45" ht="17.25" customHeight="1">
      <c r="E311" s="1403" t="str">
        <f t="shared" si="8"/>
        <v>A02AA023 Pile Work Piling Work Cast-In-Place Pile Work</v>
      </c>
      <c r="F311" s="1403" t="str">
        <f t="shared" si="9"/>
        <v>A02AA023-00040 Pile Work Piling Work Cast-In-Place Pile Work Earth Drill Method     Including Pile Connection and Joint Welding Work  1200 ≤ DIA &lt;1500</v>
      </c>
      <c r="G311" s="1404" t="str" cm="1">
        <f t="array" ref="G311:H311">_xlfn.TEXTSPLIT(I311,"-")</f>
        <v>A02AA023</v>
      </c>
      <c r="H311" s="1404" t="str">
        <v>00040</v>
      </c>
      <c r="I311" t="s">
        <v>4801</v>
      </c>
      <c r="J311" t="s">
        <v>4288</v>
      </c>
      <c r="K311" t="s">
        <v>4427</v>
      </c>
      <c r="L311" t="s">
        <v>4428</v>
      </c>
      <c r="M311" t="s">
        <v>4429</v>
      </c>
      <c r="N311" t="s">
        <v>4430</v>
      </c>
      <c r="O311" t="s">
        <v>4754</v>
      </c>
      <c r="P311" t="s">
        <v>4755</v>
      </c>
      <c r="Q311" t="s">
        <v>4792</v>
      </c>
      <c r="R311" t="s">
        <v>4793</v>
      </c>
      <c r="S311" t="s">
        <v>2965</v>
      </c>
      <c r="T311">
        <v>0</v>
      </c>
      <c r="U311" t="s">
        <v>2965</v>
      </c>
      <c r="V311">
        <v>0</v>
      </c>
      <c r="W311" t="s">
        <v>2965</v>
      </c>
      <c r="X311">
        <v>0</v>
      </c>
      <c r="Y311" t="s">
        <v>2965</v>
      </c>
      <c r="Z311">
        <v>0</v>
      </c>
      <c r="AA311" t="s">
        <v>4311</v>
      </c>
      <c r="AB311" t="s">
        <v>4435</v>
      </c>
      <c r="AC311" t="s">
        <v>2965</v>
      </c>
      <c r="AD311">
        <v>0</v>
      </c>
      <c r="AE311" t="s">
        <v>4767</v>
      </c>
      <c r="AF311" t="s">
        <v>4768</v>
      </c>
      <c r="AG311">
        <v>0</v>
      </c>
      <c r="AH311" t="s">
        <v>4438</v>
      </c>
      <c r="AI311" t="s">
        <v>4439</v>
      </c>
      <c r="AJ311">
        <v>0</v>
      </c>
      <c r="AK311">
        <v>0</v>
      </c>
      <c r="AL311">
        <v>0</v>
      </c>
      <c r="AM311">
        <v>0</v>
      </c>
      <c r="AN311">
        <v>0</v>
      </c>
      <c r="AO311" t="s">
        <v>2965</v>
      </c>
      <c r="AP311" t="s">
        <v>3423</v>
      </c>
      <c r="AQ311" t="s">
        <v>3423</v>
      </c>
      <c r="AR311" t="s">
        <v>4758</v>
      </c>
      <c r="AS311" t="s">
        <v>4801</v>
      </c>
    </row>
    <row r="312" spans="1:45" ht="17.25" customHeight="1">
      <c r="E312" s="1403" t="str">
        <f t="shared" si="8"/>
        <v>A02AA023 Pile Work Piling Work Cast-In-Place Pile Work</v>
      </c>
      <c r="F312" s="1403" t="str">
        <f t="shared" si="9"/>
        <v>A02AA023-00041 Pile Work Piling Work Cast-In-Place Pile Work Earth Drill Method     Including Pile Connection and Joint Welding Work  1500 ≤ DIA &lt;1800</v>
      </c>
      <c r="G312" s="1404" t="str" cm="1">
        <f t="array" ref="G312:H312">_xlfn.TEXTSPLIT(I312,"-")</f>
        <v>A02AA023</v>
      </c>
      <c r="H312" s="1404" t="str">
        <v>00041</v>
      </c>
      <c r="I312" t="s">
        <v>4802</v>
      </c>
      <c r="J312" t="s">
        <v>4288</v>
      </c>
      <c r="K312" t="s">
        <v>4427</v>
      </c>
      <c r="L312" t="s">
        <v>4428</v>
      </c>
      <c r="M312" t="s">
        <v>4429</v>
      </c>
      <c r="N312" t="s">
        <v>4430</v>
      </c>
      <c r="O312" t="s">
        <v>4754</v>
      </c>
      <c r="P312" t="s">
        <v>4755</v>
      </c>
      <c r="Q312" t="s">
        <v>4792</v>
      </c>
      <c r="R312" t="s">
        <v>4793</v>
      </c>
      <c r="S312" t="s">
        <v>2965</v>
      </c>
      <c r="T312">
        <v>0</v>
      </c>
      <c r="U312" t="s">
        <v>2965</v>
      </c>
      <c r="V312">
        <v>0</v>
      </c>
      <c r="W312" t="s">
        <v>2965</v>
      </c>
      <c r="X312">
        <v>0</v>
      </c>
      <c r="Y312" t="s">
        <v>2965</v>
      </c>
      <c r="Z312">
        <v>0</v>
      </c>
      <c r="AA312" t="s">
        <v>4311</v>
      </c>
      <c r="AB312" t="s">
        <v>4435</v>
      </c>
      <c r="AC312" t="s">
        <v>2965</v>
      </c>
      <c r="AD312">
        <v>0</v>
      </c>
      <c r="AE312" t="s">
        <v>4770</v>
      </c>
      <c r="AF312" t="s">
        <v>4771</v>
      </c>
      <c r="AG312">
        <v>0</v>
      </c>
      <c r="AH312" t="s">
        <v>4438</v>
      </c>
      <c r="AI312" t="s">
        <v>4439</v>
      </c>
      <c r="AJ312">
        <v>0</v>
      </c>
      <c r="AK312">
        <v>0</v>
      </c>
      <c r="AL312">
        <v>0</v>
      </c>
      <c r="AM312">
        <v>0</v>
      </c>
      <c r="AN312">
        <v>0</v>
      </c>
      <c r="AO312" t="s">
        <v>2965</v>
      </c>
      <c r="AP312" t="s">
        <v>3423</v>
      </c>
      <c r="AQ312" t="s">
        <v>3423</v>
      </c>
      <c r="AR312" t="s">
        <v>4758</v>
      </c>
      <c r="AS312" t="s">
        <v>4802</v>
      </c>
    </row>
    <row r="313" spans="1:45" ht="17.25" customHeight="1">
      <c r="E313" s="1403" t="str">
        <f t="shared" si="8"/>
        <v>A02AA023 Pile Work Piling Work Cast-In-Place Pile Work</v>
      </c>
      <c r="F313" s="1403" t="str">
        <f t="shared" si="9"/>
        <v>A02AA023-00042 Pile Work Piling Work Cast-In-Place Pile Work Earth Drill Method     Including Pile Connection and Joint Welding Work  1800 ≤ DIA &lt;2000</v>
      </c>
      <c r="G313" s="1404" t="str" cm="1">
        <f t="array" ref="G313:H313">_xlfn.TEXTSPLIT(I313,"-")</f>
        <v>A02AA023</v>
      </c>
      <c r="H313" s="1404" t="str">
        <v>00042</v>
      </c>
      <c r="I313" t="s">
        <v>4803</v>
      </c>
      <c r="J313" t="s">
        <v>4288</v>
      </c>
      <c r="K313" t="s">
        <v>4427</v>
      </c>
      <c r="L313" t="s">
        <v>4428</v>
      </c>
      <c r="M313" t="s">
        <v>4429</v>
      </c>
      <c r="N313" t="s">
        <v>4430</v>
      </c>
      <c r="O313" t="s">
        <v>4754</v>
      </c>
      <c r="P313" t="s">
        <v>4755</v>
      </c>
      <c r="Q313" t="s">
        <v>4792</v>
      </c>
      <c r="R313" t="s">
        <v>4793</v>
      </c>
      <c r="S313" t="s">
        <v>2965</v>
      </c>
      <c r="T313">
        <v>0</v>
      </c>
      <c r="U313" t="s">
        <v>2965</v>
      </c>
      <c r="V313">
        <v>0</v>
      </c>
      <c r="W313" t="s">
        <v>2965</v>
      </c>
      <c r="X313">
        <v>0</v>
      </c>
      <c r="Y313" t="s">
        <v>2965</v>
      </c>
      <c r="Z313">
        <v>0</v>
      </c>
      <c r="AA313" t="s">
        <v>4311</v>
      </c>
      <c r="AB313" t="s">
        <v>4435</v>
      </c>
      <c r="AC313" t="s">
        <v>2965</v>
      </c>
      <c r="AD313">
        <v>0</v>
      </c>
      <c r="AE313" t="s">
        <v>4288</v>
      </c>
      <c r="AF313" t="s">
        <v>4773</v>
      </c>
      <c r="AG313">
        <v>0</v>
      </c>
      <c r="AH313" t="s">
        <v>4438</v>
      </c>
      <c r="AI313" t="s">
        <v>4439</v>
      </c>
      <c r="AJ313">
        <v>0</v>
      </c>
      <c r="AK313">
        <v>0</v>
      </c>
      <c r="AL313">
        <v>0</v>
      </c>
      <c r="AM313">
        <v>0</v>
      </c>
      <c r="AN313">
        <v>0</v>
      </c>
      <c r="AO313" t="s">
        <v>2965</v>
      </c>
      <c r="AP313" t="s">
        <v>3423</v>
      </c>
      <c r="AQ313" t="s">
        <v>3423</v>
      </c>
      <c r="AR313" t="s">
        <v>4758</v>
      </c>
      <c r="AS313" t="s">
        <v>4803</v>
      </c>
    </row>
    <row r="314" spans="1:45" ht="16.899999999999999" customHeight="1">
      <c r="E314" s="1403" t="str">
        <f t="shared" si="8"/>
        <v>A02AA023 Pile Work Piling Work Cast-In-Place Pile Work</v>
      </c>
      <c r="F314" s="1403" t="str">
        <f t="shared" si="9"/>
        <v>A02AA023-00043 Pile Work Piling Work Cast-In-Place Pile Work Earth Drill Method     Including Pile Connection and Joint Welding Work  2000 ≤ DIA</v>
      </c>
      <c r="G314" s="1404" t="str" cm="1">
        <f t="array" ref="G314:H314">_xlfn.TEXTSPLIT(I314,"-")</f>
        <v>A02AA023</v>
      </c>
      <c r="H314" s="1404" t="str">
        <v>00043</v>
      </c>
      <c r="I314" t="s">
        <v>4804</v>
      </c>
      <c r="J314" t="s">
        <v>4288</v>
      </c>
      <c r="K314" t="s">
        <v>4427</v>
      </c>
      <c r="L314" t="s">
        <v>4428</v>
      </c>
      <c r="M314" t="s">
        <v>4429</v>
      </c>
      <c r="N314" t="s">
        <v>4430</v>
      </c>
      <c r="O314" t="s">
        <v>4754</v>
      </c>
      <c r="P314" t="s">
        <v>4755</v>
      </c>
      <c r="Q314" t="s">
        <v>4792</v>
      </c>
      <c r="R314" t="s">
        <v>4793</v>
      </c>
      <c r="S314" t="s">
        <v>2965</v>
      </c>
      <c r="T314">
        <v>0</v>
      </c>
      <c r="U314" t="s">
        <v>2965</v>
      </c>
      <c r="V314">
        <v>0</v>
      </c>
      <c r="W314" t="s">
        <v>2965</v>
      </c>
      <c r="X314">
        <v>0</v>
      </c>
      <c r="Y314" t="s">
        <v>2965</v>
      </c>
      <c r="Z314">
        <v>0</v>
      </c>
      <c r="AA314" t="s">
        <v>4311</v>
      </c>
      <c r="AB314" t="s">
        <v>4435</v>
      </c>
      <c r="AC314" t="s">
        <v>2965</v>
      </c>
      <c r="AD314">
        <v>0</v>
      </c>
      <c r="AE314" t="s">
        <v>4775</v>
      </c>
      <c r="AF314" t="s">
        <v>4776</v>
      </c>
      <c r="AG314">
        <v>0</v>
      </c>
      <c r="AH314" t="s">
        <v>4438</v>
      </c>
      <c r="AI314" t="s">
        <v>4439</v>
      </c>
      <c r="AJ314">
        <v>0</v>
      </c>
      <c r="AK314">
        <v>0</v>
      </c>
      <c r="AL314">
        <v>0</v>
      </c>
      <c r="AM314">
        <v>0</v>
      </c>
      <c r="AN314">
        <v>0</v>
      </c>
      <c r="AO314" t="s">
        <v>2965</v>
      </c>
      <c r="AP314" t="s">
        <v>3423</v>
      </c>
      <c r="AQ314" t="s">
        <v>3423</v>
      </c>
      <c r="AR314" t="s">
        <v>4758</v>
      </c>
      <c r="AS314" t="s">
        <v>4804</v>
      </c>
    </row>
    <row r="315" spans="1:45" ht="17.25" customHeight="1">
      <c r="E315" s="1403" t="str">
        <f t="shared" si="8"/>
        <v>A02AA023 Pile Work Piling Work Cast-In-Place Pile Work</v>
      </c>
      <c r="F315" s="1403" t="str">
        <f t="shared" si="9"/>
        <v>A02AA023-00044 Pile Work Piling Work Cast-In-Place Pile Work Continious Flight Auger Method     Including Pile Connection and Joint Welding Work  DIA&lt;400</v>
      </c>
      <c r="G315" s="1404" t="str" cm="1">
        <f t="array" ref="G315:H315">_xlfn.TEXTSPLIT(I315,"-")</f>
        <v>A02AA023</v>
      </c>
      <c r="H315" s="1404" t="str">
        <v>00044</v>
      </c>
      <c r="I315" t="s">
        <v>4805</v>
      </c>
      <c r="J315" t="s">
        <v>4288</v>
      </c>
      <c r="K315" t="s">
        <v>4427</v>
      </c>
      <c r="L315" t="s">
        <v>4428</v>
      </c>
      <c r="M315" t="s">
        <v>4429</v>
      </c>
      <c r="N315" t="s">
        <v>4430</v>
      </c>
      <c r="O315" t="s">
        <v>4754</v>
      </c>
      <c r="P315" t="s">
        <v>4755</v>
      </c>
      <c r="Q315" t="s">
        <v>4806</v>
      </c>
      <c r="R315" t="s">
        <v>4807</v>
      </c>
      <c r="S315" t="s">
        <v>2965</v>
      </c>
      <c r="T315">
        <v>0</v>
      </c>
      <c r="U315" t="s">
        <v>2965</v>
      </c>
      <c r="V315">
        <v>0</v>
      </c>
      <c r="W315" t="s">
        <v>2965</v>
      </c>
      <c r="X315">
        <v>0</v>
      </c>
      <c r="Y315" t="s">
        <v>2965</v>
      </c>
      <c r="Z315">
        <v>0</v>
      </c>
      <c r="AA315" t="s">
        <v>4311</v>
      </c>
      <c r="AB315" t="s">
        <v>4435</v>
      </c>
      <c r="AC315" t="s">
        <v>2965</v>
      </c>
      <c r="AD315">
        <v>0</v>
      </c>
      <c r="AE315" t="s">
        <v>4522</v>
      </c>
      <c r="AF315" t="s">
        <v>4523</v>
      </c>
      <c r="AG315">
        <v>0</v>
      </c>
      <c r="AH315" t="s">
        <v>4438</v>
      </c>
      <c r="AI315" t="s">
        <v>4439</v>
      </c>
      <c r="AJ315">
        <v>0</v>
      </c>
      <c r="AK315">
        <v>0</v>
      </c>
      <c r="AL315">
        <v>0</v>
      </c>
      <c r="AM315">
        <v>0</v>
      </c>
      <c r="AN315">
        <v>0</v>
      </c>
      <c r="AO315" t="s">
        <v>2965</v>
      </c>
      <c r="AP315" t="s">
        <v>3423</v>
      </c>
      <c r="AQ315" t="s">
        <v>3423</v>
      </c>
      <c r="AR315" t="s">
        <v>4758</v>
      </c>
      <c r="AS315" t="s">
        <v>4805</v>
      </c>
    </row>
    <row r="316" spans="1:45" ht="17.25" customHeight="1">
      <c r="E316" s="1403" t="str">
        <f t="shared" si="8"/>
        <v>A02AA023 Pile Work Piling Work Cast-In-Place Pile Work</v>
      </c>
      <c r="F316" s="1403" t="str">
        <f t="shared" si="9"/>
        <v>A02AA023-00045 Pile Work Piling Work Cast-In-Place Pile Work Continious Flight Auger Method     Including Pile Connection and Joint Welding Work  400 ≤ DIA &lt;500</v>
      </c>
      <c r="G316" s="1404" t="str" cm="1">
        <f t="array" ref="G316:H316">_xlfn.TEXTSPLIT(I316,"-")</f>
        <v>A02AA023</v>
      </c>
      <c r="H316" s="1404" t="str">
        <v>00045</v>
      </c>
      <c r="I316" t="s">
        <v>4808</v>
      </c>
      <c r="J316" t="s">
        <v>4288</v>
      </c>
      <c r="K316" t="s">
        <v>4427</v>
      </c>
      <c r="L316" t="s">
        <v>4428</v>
      </c>
      <c r="M316" t="s">
        <v>4429</v>
      </c>
      <c r="N316" t="s">
        <v>4430</v>
      </c>
      <c r="O316" t="s">
        <v>4754</v>
      </c>
      <c r="P316" t="s">
        <v>4755</v>
      </c>
      <c r="Q316" t="s">
        <v>4806</v>
      </c>
      <c r="R316" t="s">
        <v>4807</v>
      </c>
      <c r="S316" t="s">
        <v>2965</v>
      </c>
      <c r="T316">
        <v>0</v>
      </c>
      <c r="U316" t="s">
        <v>2965</v>
      </c>
      <c r="V316">
        <v>0</v>
      </c>
      <c r="W316" t="s">
        <v>2965</v>
      </c>
      <c r="X316">
        <v>0</v>
      </c>
      <c r="Y316" t="s">
        <v>2965</v>
      </c>
      <c r="Z316">
        <v>0</v>
      </c>
      <c r="AA316" t="s">
        <v>4311</v>
      </c>
      <c r="AB316" t="s">
        <v>4435</v>
      </c>
      <c r="AC316" t="s">
        <v>2965</v>
      </c>
      <c r="AD316">
        <v>0</v>
      </c>
      <c r="AE316" t="s">
        <v>4526</v>
      </c>
      <c r="AF316" t="s">
        <v>4527</v>
      </c>
      <c r="AG316">
        <v>0</v>
      </c>
      <c r="AH316" t="s">
        <v>4438</v>
      </c>
      <c r="AI316" t="s">
        <v>4439</v>
      </c>
      <c r="AJ316">
        <v>0</v>
      </c>
      <c r="AK316">
        <v>0</v>
      </c>
      <c r="AL316">
        <v>0</v>
      </c>
      <c r="AM316">
        <v>0</v>
      </c>
      <c r="AN316">
        <v>0</v>
      </c>
      <c r="AO316" t="s">
        <v>2965</v>
      </c>
      <c r="AP316" t="s">
        <v>3423</v>
      </c>
      <c r="AQ316" t="s">
        <v>3423</v>
      </c>
      <c r="AR316" t="s">
        <v>4758</v>
      </c>
      <c r="AS316" t="s">
        <v>4808</v>
      </c>
    </row>
    <row r="317" spans="1:45" ht="17.25" customHeight="1">
      <c r="E317" s="1403" t="str">
        <f t="shared" si="8"/>
        <v>A02AA023 Pile Work Piling Work Cast-In-Place Pile Work</v>
      </c>
      <c r="F317" s="1403" t="str">
        <f t="shared" si="9"/>
        <v>A02AA023-00046 Pile Work Piling Work Cast-In-Place Pile Work Continious Flight Auger Method     Including Pile Connection and Joint Welding Work  500 ≤ DIA &lt;600</v>
      </c>
      <c r="G317" s="1404" t="str" cm="1">
        <f t="array" ref="G317:H317">_xlfn.TEXTSPLIT(I317,"-")</f>
        <v>A02AA023</v>
      </c>
      <c r="H317" s="1404" t="str">
        <v>00046</v>
      </c>
      <c r="I317" t="s">
        <v>4809</v>
      </c>
      <c r="J317" t="s">
        <v>4288</v>
      </c>
      <c r="K317" t="s">
        <v>4427</v>
      </c>
      <c r="L317" t="s">
        <v>4428</v>
      </c>
      <c r="M317" t="s">
        <v>4429</v>
      </c>
      <c r="N317" t="s">
        <v>4430</v>
      </c>
      <c r="O317" t="s">
        <v>4754</v>
      </c>
      <c r="P317" t="s">
        <v>4755</v>
      </c>
      <c r="Q317" t="s">
        <v>4806</v>
      </c>
      <c r="R317" t="s">
        <v>4807</v>
      </c>
      <c r="S317" t="s">
        <v>2965</v>
      </c>
      <c r="T317">
        <v>0</v>
      </c>
      <c r="U317" t="s">
        <v>2965</v>
      </c>
      <c r="V317">
        <v>0</v>
      </c>
      <c r="W317" t="s">
        <v>2965</v>
      </c>
      <c r="X317">
        <v>0</v>
      </c>
      <c r="Y317" t="s">
        <v>2965</v>
      </c>
      <c r="Z317">
        <v>0</v>
      </c>
      <c r="AA317" t="s">
        <v>4311</v>
      </c>
      <c r="AB317" t="s">
        <v>4435</v>
      </c>
      <c r="AC317" t="s">
        <v>2965</v>
      </c>
      <c r="AD317">
        <v>0</v>
      </c>
      <c r="AE317" t="s">
        <v>4529</v>
      </c>
      <c r="AF317" t="s">
        <v>4530</v>
      </c>
      <c r="AG317">
        <v>0</v>
      </c>
      <c r="AH317" t="s">
        <v>4438</v>
      </c>
      <c r="AI317" t="s">
        <v>4439</v>
      </c>
      <c r="AJ317">
        <v>0</v>
      </c>
      <c r="AK317">
        <v>0</v>
      </c>
      <c r="AL317">
        <v>0</v>
      </c>
      <c r="AM317">
        <v>0</v>
      </c>
      <c r="AN317">
        <v>0</v>
      </c>
      <c r="AO317" t="s">
        <v>2965</v>
      </c>
      <c r="AP317" t="s">
        <v>3423</v>
      </c>
      <c r="AQ317" t="s">
        <v>3423</v>
      </c>
      <c r="AR317" t="s">
        <v>4758</v>
      </c>
      <c r="AS317" t="s">
        <v>4809</v>
      </c>
    </row>
    <row r="318" spans="1:45" ht="17.25" customHeight="1">
      <c r="E318" s="1403" t="str">
        <f t="shared" si="8"/>
        <v>A02AA023 Pile Work Piling Work Cast-In-Place Pile Work</v>
      </c>
      <c r="F318" s="1403" t="str">
        <f t="shared" si="9"/>
        <v>A02AA023-00047 Pile Work Piling Work Cast-In-Place Pile Work Continious Flight Auger Method     Including Pile Connection and Joint Welding Work  600 ≤ DIA &lt;700</v>
      </c>
      <c r="G318" s="1404" t="str" cm="1">
        <f t="array" ref="G318:H318">_xlfn.TEXTSPLIT(I318,"-")</f>
        <v>A02AA023</v>
      </c>
      <c r="H318" s="1404" t="str">
        <v>00047</v>
      </c>
      <c r="I318" t="s">
        <v>4810</v>
      </c>
      <c r="J318" t="s">
        <v>4288</v>
      </c>
      <c r="K318" t="s">
        <v>4427</v>
      </c>
      <c r="L318" t="s">
        <v>4428</v>
      </c>
      <c r="M318" t="s">
        <v>4429</v>
      </c>
      <c r="N318" t="s">
        <v>4430</v>
      </c>
      <c r="O318" t="s">
        <v>4754</v>
      </c>
      <c r="P318" t="s">
        <v>4755</v>
      </c>
      <c r="Q318" t="s">
        <v>4806</v>
      </c>
      <c r="R318" t="s">
        <v>4807</v>
      </c>
      <c r="S318" t="s">
        <v>2965</v>
      </c>
      <c r="T318">
        <v>0</v>
      </c>
      <c r="U318" t="s">
        <v>2965</v>
      </c>
      <c r="V318">
        <v>0</v>
      </c>
      <c r="W318" t="s">
        <v>2965</v>
      </c>
      <c r="X318">
        <v>0</v>
      </c>
      <c r="Y318" t="s">
        <v>2965</v>
      </c>
      <c r="Z318">
        <v>0</v>
      </c>
      <c r="AA318" t="s">
        <v>4311</v>
      </c>
      <c r="AB318" t="s">
        <v>4435</v>
      </c>
      <c r="AC318" t="s">
        <v>2965</v>
      </c>
      <c r="AD318">
        <v>0</v>
      </c>
      <c r="AE318" t="s">
        <v>4532</v>
      </c>
      <c r="AF318" t="s">
        <v>4533</v>
      </c>
      <c r="AG318">
        <v>0</v>
      </c>
      <c r="AH318" t="s">
        <v>4438</v>
      </c>
      <c r="AI318" t="s">
        <v>4439</v>
      </c>
      <c r="AJ318">
        <v>0</v>
      </c>
      <c r="AK318">
        <v>0</v>
      </c>
      <c r="AL318">
        <v>0</v>
      </c>
      <c r="AM318">
        <v>0</v>
      </c>
      <c r="AN318">
        <v>0</v>
      </c>
      <c r="AO318" t="s">
        <v>2965</v>
      </c>
      <c r="AP318" t="s">
        <v>3423</v>
      </c>
      <c r="AQ318" t="s">
        <v>3423</v>
      </c>
      <c r="AR318" t="s">
        <v>4758</v>
      </c>
      <c r="AS318" t="s">
        <v>4810</v>
      </c>
    </row>
    <row r="319" spans="1:45" ht="17.25" customHeight="1">
      <c r="E319" s="1403" t="str">
        <f t="shared" si="8"/>
        <v>A02AA023 Pile Work Piling Work Cast-In-Place Pile Work</v>
      </c>
      <c r="F319" s="1403" t="str">
        <f t="shared" si="9"/>
        <v>A02AA023-00048 Pile Work Piling Work Cast-In-Place Pile Work Continious Flight Auger Method     Including Pile Connection and Joint Welding Work  700 ≤ DIA &lt;800</v>
      </c>
      <c r="G319" s="1404" t="str" cm="1">
        <f t="array" ref="G319:H319">_xlfn.TEXTSPLIT(I319,"-")</f>
        <v>A02AA023</v>
      </c>
      <c r="H319" s="1404" t="str">
        <v>00048</v>
      </c>
      <c r="I319" t="s">
        <v>4811</v>
      </c>
      <c r="J319" t="s">
        <v>4288</v>
      </c>
      <c r="K319" t="s">
        <v>4427</v>
      </c>
      <c r="L319" t="s">
        <v>4428</v>
      </c>
      <c r="M319" t="s">
        <v>4429</v>
      </c>
      <c r="N319" t="s">
        <v>4430</v>
      </c>
      <c r="O319" t="s">
        <v>4754</v>
      </c>
      <c r="P319" t="s">
        <v>4755</v>
      </c>
      <c r="Q319" t="s">
        <v>4806</v>
      </c>
      <c r="R319" t="s">
        <v>4807</v>
      </c>
      <c r="S319" t="s">
        <v>2965</v>
      </c>
      <c r="T319">
        <v>0</v>
      </c>
      <c r="U319" t="s">
        <v>2965</v>
      </c>
      <c r="V319">
        <v>0</v>
      </c>
      <c r="W319" t="s">
        <v>2965</v>
      </c>
      <c r="X319">
        <v>0</v>
      </c>
      <c r="Y319" t="s">
        <v>2965</v>
      </c>
      <c r="Z319">
        <v>0</v>
      </c>
      <c r="AA319" t="s">
        <v>4311</v>
      </c>
      <c r="AB319" t="s">
        <v>4435</v>
      </c>
      <c r="AC319" t="s">
        <v>2965</v>
      </c>
      <c r="AD319">
        <v>0</v>
      </c>
      <c r="AE319" t="s">
        <v>4535</v>
      </c>
      <c r="AF319" t="s">
        <v>4536</v>
      </c>
      <c r="AG319">
        <v>0</v>
      </c>
      <c r="AH319" t="s">
        <v>4438</v>
      </c>
      <c r="AI319" t="s">
        <v>4439</v>
      </c>
      <c r="AJ319">
        <v>0</v>
      </c>
      <c r="AK319">
        <v>0</v>
      </c>
      <c r="AL319">
        <v>0</v>
      </c>
      <c r="AM319">
        <v>0</v>
      </c>
      <c r="AN319">
        <v>0</v>
      </c>
      <c r="AO319" t="s">
        <v>2965</v>
      </c>
      <c r="AP319" t="s">
        <v>3423</v>
      </c>
      <c r="AQ319" t="s">
        <v>3423</v>
      </c>
      <c r="AR319" t="s">
        <v>4758</v>
      </c>
      <c r="AS319" t="s">
        <v>4811</v>
      </c>
    </row>
    <row r="320" spans="1:45" ht="16.899999999999999" customHeight="1">
      <c r="E320" s="1403" t="str">
        <f t="shared" si="8"/>
        <v>A02AA023 Pile Work Piling Work Cast-In-Place Pile Work</v>
      </c>
      <c r="F320" s="1403" t="str">
        <f t="shared" si="9"/>
        <v>A02AA023-00049 Pile Work Piling Work Cast-In-Place Pile Work Continious Flight Auger Method     Including Pile Connection and Joint Welding Work  800 ≤ DIA &lt;900</v>
      </c>
      <c r="G320" s="1404" t="str" cm="1">
        <f t="array" ref="G320:H320">_xlfn.TEXTSPLIT(I320,"-")</f>
        <v>A02AA023</v>
      </c>
      <c r="H320" s="1404" t="str">
        <v>00049</v>
      </c>
      <c r="I320" t="s">
        <v>4812</v>
      </c>
      <c r="J320" t="s">
        <v>4288</v>
      </c>
      <c r="K320" t="s">
        <v>4427</v>
      </c>
      <c r="L320" t="s">
        <v>4428</v>
      </c>
      <c r="M320" t="s">
        <v>4429</v>
      </c>
      <c r="N320" t="s">
        <v>4430</v>
      </c>
      <c r="O320" t="s">
        <v>4754</v>
      </c>
      <c r="P320" t="s">
        <v>4755</v>
      </c>
      <c r="Q320" t="s">
        <v>4806</v>
      </c>
      <c r="R320" t="s">
        <v>4807</v>
      </c>
      <c r="S320" t="s">
        <v>2965</v>
      </c>
      <c r="T320">
        <v>0</v>
      </c>
      <c r="U320" t="s">
        <v>2965</v>
      </c>
      <c r="V320">
        <v>0</v>
      </c>
      <c r="W320" t="s">
        <v>2965</v>
      </c>
      <c r="X320">
        <v>0</v>
      </c>
      <c r="Y320" t="s">
        <v>2965</v>
      </c>
      <c r="Z320">
        <v>0</v>
      </c>
      <c r="AA320" t="s">
        <v>4311</v>
      </c>
      <c r="AB320" t="s">
        <v>4435</v>
      </c>
      <c r="AC320" t="s">
        <v>2965</v>
      </c>
      <c r="AD320">
        <v>0</v>
      </c>
      <c r="AE320" t="s">
        <v>4538</v>
      </c>
      <c r="AF320" t="s">
        <v>4539</v>
      </c>
      <c r="AG320">
        <v>0</v>
      </c>
      <c r="AH320" t="s">
        <v>4438</v>
      </c>
      <c r="AI320" t="s">
        <v>4439</v>
      </c>
      <c r="AJ320">
        <v>0</v>
      </c>
      <c r="AK320">
        <v>0</v>
      </c>
      <c r="AL320">
        <v>0</v>
      </c>
      <c r="AM320">
        <v>0</v>
      </c>
      <c r="AN320">
        <v>0</v>
      </c>
      <c r="AO320" t="s">
        <v>2965</v>
      </c>
      <c r="AP320" t="s">
        <v>3423</v>
      </c>
      <c r="AQ320" t="s">
        <v>3423</v>
      </c>
      <c r="AR320" t="s">
        <v>4758</v>
      </c>
      <c r="AS320" t="s">
        <v>4812</v>
      </c>
    </row>
    <row r="321" spans="1:45" s="1422" customFormat="1" ht="16.899999999999999" customHeight="1">
      <c r="A321" s="1403"/>
      <c r="B321" s="1403"/>
      <c r="C321" s="1403"/>
      <c r="D321" s="1403"/>
      <c r="E321" s="1403" t="str">
        <f t="shared" si="8"/>
        <v>A02AA023 Pile Work Piling Work Cast-In-Place Pile Work</v>
      </c>
      <c r="F321" s="1403" t="str">
        <f t="shared" si="9"/>
        <v>A02AA023-00050 Pile Work Piling Work Cast-In-Place Pile Work Continious Flight Auger Method     Including Pile Connection and Joint Welding Work  900 ≤ DIA &lt;1000</v>
      </c>
      <c r="G321" s="1404" t="str" cm="1">
        <f t="array" ref="G321:H321">_xlfn.TEXTSPLIT(I321,"-")</f>
        <v>A02AA023</v>
      </c>
      <c r="H321" s="1404" t="str">
        <v>00050</v>
      </c>
      <c r="I321" t="s">
        <v>4813</v>
      </c>
      <c r="J321" t="s">
        <v>4288</v>
      </c>
      <c r="K321" t="s">
        <v>4427</v>
      </c>
      <c r="L321" t="s">
        <v>4428</v>
      </c>
      <c r="M321" t="s">
        <v>4429</v>
      </c>
      <c r="N321" t="s">
        <v>4430</v>
      </c>
      <c r="O321" t="s">
        <v>4754</v>
      </c>
      <c r="P321" t="s">
        <v>4755</v>
      </c>
      <c r="Q321" t="s">
        <v>4806</v>
      </c>
      <c r="R321" t="s">
        <v>4807</v>
      </c>
      <c r="S321" t="s">
        <v>2965</v>
      </c>
      <c r="T321">
        <v>0</v>
      </c>
      <c r="U321" t="s">
        <v>2965</v>
      </c>
      <c r="V321">
        <v>0</v>
      </c>
      <c r="W321" t="s">
        <v>2965</v>
      </c>
      <c r="X321">
        <v>0</v>
      </c>
      <c r="Y321" t="s">
        <v>2965</v>
      </c>
      <c r="Z321">
        <v>0</v>
      </c>
      <c r="AA321" t="s">
        <v>4311</v>
      </c>
      <c r="AB321" t="s">
        <v>4435</v>
      </c>
      <c r="AC321" t="s">
        <v>2965</v>
      </c>
      <c r="AD321">
        <v>0</v>
      </c>
      <c r="AE321" t="s">
        <v>4541</v>
      </c>
      <c r="AF321" t="s">
        <v>4542</v>
      </c>
      <c r="AG321">
        <v>0</v>
      </c>
      <c r="AH321" t="s">
        <v>4438</v>
      </c>
      <c r="AI321" t="s">
        <v>4439</v>
      </c>
      <c r="AJ321">
        <v>0</v>
      </c>
      <c r="AK321">
        <v>0</v>
      </c>
      <c r="AL321">
        <v>0</v>
      </c>
      <c r="AM321">
        <v>0</v>
      </c>
      <c r="AN321">
        <v>0</v>
      </c>
      <c r="AO321" t="s">
        <v>2965</v>
      </c>
      <c r="AP321" t="s">
        <v>3423</v>
      </c>
      <c r="AQ321" t="s">
        <v>3423</v>
      </c>
      <c r="AR321" t="s">
        <v>4758</v>
      </c>
      <c r="AS321" t="s">
        <v>4813</v>
      </c>
    </row>
    <row r="322" spans="1:45" s="1422" customFormat="1" ht="17.25" customHeight="1">
      <c r="A322" s="1403"/>
      <c r="B322" s="1403"/>
      <c r="C322" s="1403"/>
      <c r="D322" s="1403"/>
      <c r="E322" s="1403" t="str">
        <f t="shared" si="8"/>
        <v>A02AA023 Pile Work Piling Work Cast-In-Place Pile Work</v>
      </c>
      <c r="F322" s="1403" t="str">
        <f t="shared" si="9"/>
        <v>A02AA023-00051 Pile Work Piling Work Cast-In-Place Pile Work Continious Flight Auger Method     Including Pile Connection and Joint Welding Work  1000 ≤ DIA &lt;1200</v>
      </c>
      <c r="G322" s="1404" t="str" cm="1">
        <f t="array" ref="G322:H322">_xlfn.TEXTSPLIT(I322,"-")</f>
        <v>A02AA023</v>
      </c>
      <c r="H322" s="1404" t="str">
        <v>00051</v>
      </c>
      <c r="I322" t="s">
        <v>4814</v>
      </c>
      <c r="J322" t="s">
        <v>4288</v>
      </c>
      <c r="K322" t="s">
        <v>4427</v>
      </c>
      <c r="L322" t="s">
        <v>4428</v>
      </c>
      <c r="M322" t="s">
        <v>4429</v>
      </c>
      <c r="N322" t="s">
        <v>4430</v>
      </c>
      <c r="O322" t="s">
        <v>4754</v>
      </c>
      <c r="P322" t="s">
        <v>4755</v>
      </c>
      <c r="Q322" t="s">
        <v>4806</v>
      </c>
      <c r="R322" t="s">
        <v>4807</v>
      </c>
      <c r="S322" t="s">
        <v>2965</v>
      </c>
      <c r="T322">
        <v>0</v>
      </c>
      <c r="U322" t="s">
        <v>2965</v>
      </c>
      <c r="V322">
        <v>0</v>
      </c>
      <c r="W322" t="s">
        <v>2965</v>
      </c>
      <c r="X322">
        <v>0</v>
      </c>
      <c r="Y322" t="s">
        <v>2965</v>
      </c>
      <c r="Z322">
        <v>0</v>
      </c>
      <c r="AA322" t="s">
        <v>4311</v>
      </c>
      <c r="AB322" t="s">
        <v>4435</v>
      </c>
      <c r="AC322" t="s">
        <v>2965</v>
      </c>
      <c r="AD322">
        <v>0</v>
      </c>
      <c r="AE322" t="s">
        <v>4544</v>
      </c>
      <c r="AF322" t="s">
        <v>4545</v>
      </c>
      <c r="AG322">
        <v>0</v>
      </c>
      <c r="AH322" t="s">
        <v>4438</v>
      </c>
      <c r="AI322" t="s">
        <v>4439</v>
      </c>
      <c r="AJ322">
        <v>0</v>
      </c>
      <c r="AK322">
        <v>0</v>
      </c>
      <c r="AL322">
        <v>0</v>
      </c>
      <c r="AM322">
        <v>0</v>
      </c>
      <c r="AN322">
        <v>0</v>
      </c>
      <c r="AO322" t="s">
        <v>2965</v>
      </c>
      <c r="AP322" t="s">
        <v>3423</v>
      </c>
      <c r="AQ322" t="s">
        <v>3423</v>
      </c>
      <c r="AR322" t="s">
        <v>4758</v>
      </c>
      <c r="AS322" t="s">
        <v>4814</v>
      </c>
    </row>
    <row r="323" spans="1:45" s="1422" customFormat="1" ht="17.25" customHeight="1">
      <c r="A323" s="1403"/>
      <c r="B323" s="1403"/>
      <c r="C323" s="1403"/>
      <c r="D323" s="1403"/>
      <c r="E323" s="1403" t="str">
        <f t="shared" si="8"/>
        <v>A02AB014 Pile Work Pile Head Treatment Reinforced Concrete Pile (Round Type)</v>
      </c>
      <c r="F323" s="1403" t="str">
        <f t="shared" si="9"/>
        <v>A02AB014-00002 Pile Work Pile Head Treatment Reinforced Concrete Pile (Round Type)        250 ≤ DIA &lt;300</v>
      </c>
      <c r="G323" s="1404" t="str" cm="1">
        <f t="array" ref="G323:H323">_xlfn.TEXTSPLIT(I323,"-")</f>
        <v>A02AB014</v>
      </c>
      <c r="H323" s="1404" t="str">
        <v>00002</v>
      </c>
      <c r="I323" t="s">
        <v>4815</v>
      </c>
      <c r="J323" t="s">
        <v>4288</v>
      </c>
      <c r="K323" t="s">
        <v>4427</v>
      </c>
      <c r="L323" t="s">
        <v>4428</v>
      </c>
      <c r="M323" t="s">
        <v>4522</v>
      </c>
      <c r="N323" t="s">
        <v>4816</v>
      </c>
      <c r="O323" t="s">
        <v>4431</v>
      </c>
      <c r="P323" t="s">
        <v>4432</v>
      </c>
      <c r="Q323" t="s">
        <v>2965</v>
      </c>
      <c r="R323">
        <v>0</v>
      </c>
      <c r="S323" t="s">
        <v>2965</v>
      </c>
      <c r="T323">
        <v>0</v>
      </c>
      <c r="U323" t="s">
        <v>2965</v>
      </c>
      <c r="V323">
        <v>0</v>
      </c>
      <c r="W323" t="s">
        <v>2965</v>
      </c>
      <c r="X323">
        <v>0</v>
      </c>
      <c r="Y323" t="s">
        <v>2965</v>
      </c>
      <c r="Z323">
        <v>0</v>
      </c>
      <c r="AA323" t="s">
        <v>2965</v>
      </c>
      <c r="AB323">
        <v>0</v>
      </c>
      <c r="AC323" t="s">
        <v>2965</v>
      </c>
      <c r="AD323">
        <v>0</v>
      </c>
      <c r="AE323" t="s">
        <v>4436</v>
      </c>
      <c r="AF323" t="s">
        <v>4437</v>
      </c>
      <c r="AG323">
        <v>0</v>
      </c>
      <c r="AH323" t="s">
        <v>4438</v>
      </c>
      <c r="AI323">
        <v>0</v>
      </c>
      <c r="AJ323">
        <v>0</v>
      </c>
      <c r="AK323">
        <v>0</v>
      </c>
      <c r="AL323">
        <v>0</v>
      </c>
      <c r="AM323">
        <v>0</v>
      </c>
      <c r="AN323">
        <v>0</v>
      </c>
      <c r="AO323" t="s">
        <v>2965</v>
      </c>
      <c r="AP323" t="s">
        <v>4817</v>
      </c>
      <c r="AQ323" t="s">
        <v>4817</v>
      </c>
      <c r="AR323" t="s">
        <v>4818</v>
      </c>
      <c r="AS323" t="s">
        <v>4815</v>
      </c>
    </row>
    <row r="324" spans="1:45" s="1422" customFormat="1" ht="17.25" customHeight="1">
      <c r="A324" s="1403"/>
      <c r="B324" s="1403"/>
      <c r="C324" s="1403"/>
      <c r="D324" s="1403"/>
      <c r="E324" s="1403" t="str">
        <f t="shared" si="8"/>
        <v>A02AB014 Pile Work Pile Head Treatment Reinforced Concrete Pile (Round Type)</v>
      </c>
      <c r="F324" s="1403" t="str">
        <f t="shared" si="9"/>
        <v>A02AB014-00003 Pile Work Pile Head Treatment Reinforced Concrete Pile (Round Type)        300 ≤ DIA &lt;350</v>
      </c>
      <c r="G324" s="1404" t="str" cm="1">
        <f t="array" ref="G324:H324">_xlfn.TEXTSPLIT(I324,"-")</f>
        <v>A02AB014</v>
      </c>
      <c r="H324" s="1404" t="str">
        <v>00003</v>
      </c>
      <c r="I324" t="s">
        <v>4819</v>
      </c>
      <c r="J324" t="s">
        <v>4288</v>
      </c>
      <c r="K324" t="s">
        <v>4427</v>
      </c>
      <c r="L324" t="s">
        <v>4428</v>
      </c>
      <c r="M324" t="s">
        <v>4522</v>
      </c>
      <c r="N324" t="s">
        <v>4816</v>
      </c>
      <c r="O324" t="s">
        <v>4431</v>
      </c>
      <c r="P324" t="s">
        <v>4432</v>
      </c>
      <c r="Q324" t="s">
        <v>2965</v>
      </c>
      <c r="R324">
        <v>0</v>
      </c>
      <c r="S324" t="s">
        <v>2965</v>
      </c>
      <c r="T324">
        <v>0</v>
      </c>
      <c r="U324" t="s">
        <v>2965</v>
      </c>
      <c r="V324">
        <v>0</v>
      </c>
      <c r="W324" t="s">
        <v>2965</v>
      </c>
      <c r="X324">
        <v>0</v>
      </c>
      <c r="Y324" t="s">
        <v>2965</v>
      </c>
      <c r="Z324">
        <v>0</v>
      </c>
      <c r="AA324" t="s">
        <v>2965</v>
      </c>
      <c r="AB324">
        <v>0</v>
      </c>
      <c r="AC324" t="s">
        <v>2965</v>
      </c>
      <c r="AD324">
        <v>0</v>
      </c>
      <c r="AE324" t="s">
        <v>4442</v>
      </c>
      <c r="AF324" t="s">
        <v>4443</v>
      </c>
      <c r="AG324">
        <v>0</v>
      </c>
      <c r="AH324" t="s">
        <v>4438</v>
      </c>
      <c r="AI324">
        <v>0</v>
      </c>
      <c r="AJ324">
        <v>0</v>
      </c>
      <c r="AK324">
        <v>0</v>
      </c>
      <c r="AL324">
        <v>0</v>
      </c>
      <c r="AM324">
        <v>0</v>
      </c>
      <c r="AN324">
        <v>0</v>
      </c>
      <c r="AO324" t="s">
        <v>2965</v>
      </c>
      <c r="AP324" t="s">
        <v>4817</v>
      </c>
      <c r="AQ324" t="s">
        <v>4817</v>
      </c>
      <c r="AR324" t="s">
        <v>4818</v>
      </c>
      <c r="AS324" t="s">
        <v>4819</v>
      </c>
    </row>
    <row r="325" spans="1:45" ht="17.25" customHeight="1">
      <c r="E325" s="1403" t="str">
        <f t="shared" si="8"/>
        <v>A02AB014 Pile Work Pile Head Treatment Reinforced Concrete Pile (Round Type)</v>
      </c>
      <c r="F325" s="1403" t="str">
        <f t="shared" si="9"/>
        <v>A02AB014-00004 Pile Work Pile Head Treatment Reinforced Concrete Pile (Round Type)        350 ≤ DIA &lt;400</v>
      </c>
      <c r="G325" s="1404" t="str" cm="1">
        <f t="array" ref="G325:H325">_xlfn.TEXTSPLIT(I325,"-")</f>
        <v>A02AB014</v>
      </c>
      <c r="H325" s="1404" t="str">
        <v>00004</v>
      </c>
      <c r="I325" t="s">
        <v>4820</v>
      </c>
      <c r="J325" t="s">
        <v>4288</v>
      </c>
      <c r="K325" t="s">
        <v>4427</v>
      </c>
      <c r="L325" t="s">
        <v>4428</v>
      </c>
      <c r="M325" t="s">
        <v>4522</v>
      </c>
      <c r="N325" t="s">
        <v>4816</v>
      </c>
      <c r="O325" t="s">
        <v>4431</v>
      </c>
      <c r="P325" t="s">
        <v>4432</v>
      </c>
      <c r="Q325" t="s">
        <v>2965</v>
      </c>
      <c r="R325">
        <v>0</v>
      </c>
      <c r="S325" t="s">
        <v>2965</v>
      </c>
      <c r="T325">
        <v>0</v>
      </c>
      <c r="U325" t="s">
        <v>2965</v>
      </c>
      <c r="V325">
        <v>0</v>
      </c>
      <c r="W325" t="s">
        <v>2965</v>
      </c>
      <c r="X325">
        <v>0</v>
      </c>
      <c r="Y325" t="s">
        <v>2965</v>
      </c>
      <c r="Z325">
        <v>0</v>
      </c>
      <c r="AA325" t="s">
        <v>2965</v>
      </c>
      <c r="AB325">
        <v>0</v>
      </c>
      <c r="AC325" t="s">
        <v>2965</v>
      </c>
      <c r="AD325">
        <v>0</v>
      </c>
      <c r="AE325" t="s">
        <v>4445</v>
      </c>
      <c r="AF325" t="s">
        <v>4446</v>
      </c>
      <c r="AG325">
        <v>0</v>
      </c>
      <c r="AH325" t="s">
        <v>4438</v>
      </c>
      <c r="AI325">
        <v>0</v>
      </c>
      <c r="AJ325">
        <v>0</v>
      </c>
      <c r="AK325">
        <v>0</v>
      </c>
      <c r="AL325">
        <v>0</v>
      </c>
      <c r="AM325">
        <v>0</v>
      </c>
      <c r="AN325">
        <v>0</v>
      </c>
      <c r="AO325" t="s">
        <v>2965</v>
      </c>
      <c r="AP325" t="s">
        <v>4817</v>
      </c>
      <c r="AQ325" t="s">
        <v>4817</v>
      </c>
      <c r="AR325" t="s">
        <v>4818</v>
      </c>
      <c r="AS325" t="s">
        <v>4820</v>
      </c>
    </row>
    <row r="326" spans="1:45" ht="17.25" customHeight="1">
      <c r="E326" s="1403" t="str">
        <f t="shared" si="8"/>
        <v>A02AB014 Pile Work Pile Head Treatment Reinforced Concrete Pile (Round Type)</v>
      </c>
      <c r="F326" s="1403" t="str">
        <f t="shared" si="9"/>
        <v>A02AB014-00005 Pile Work Pile Head Treatment Reinforced Concrete Pile (Round Type)        400 ≤ DIA &lt;450</v>
      </c>
      <c r="G326" s="1404" t="str" cm="1">
        <f t="array" ref="G326:H326">_xlfn.TEXTSPLIT(I326,"-")</f>
        <v>A02AB014</v>
      </c>
      <c r="H326" s="1404" t="str">
        <v>00005</v>
      </c>
      <c r="I326" t="s">
        <v>4821</v>
      </c>
      <c r="J326" t="s">
        <v>4288</v>
      </c>
      <c r="K326" t="s">
        <v>4427</v>
      </c>
      <c r="L326" t="s">
        <v>4428</v>
      </c>
      <c r="M326" t="s">
        <v>4522</v>
      </c>
      <c r="N326" t="s">
        <v>4816</v>
      </c>
      <c r="O326" t="s">
        <v>4431</v>
      </c>
      <c r="P326" t="s">
        <v>4432</v>
      </c>
      <c r="Q326" t="s">
        <v>2965</v>
      </c>
      <c r="R326">
        <v>0</v>
      </c>
      <c r="S326" t="s">
        <v>2965</v>
      </c>
      <c r="T326">
        <v>0</v>
      </c>
      <c r="U326" t="s">
        <v>2965</v>
      </c>
      <c r="V326">
        <v>0</v>
      </c>
      <c r="W326" t="s">
        <v>2965</v>
      </c>
      <c r="X326">
        <v>0</v>
      </c>
      <c r="Y326" t="s">
        <v>2965</v>
      </c>
      <c r="Z326">
        <v>0</v>
      </c>
      <c r="AA326" t="s">
        <v>2965</v>
      </c>
      <c r="AB326">
        <v>0</v>
      </c>
      <c r="AC326" t="s">
        <v>2965</v>
      </c>
      <c r="AD326">
        <v>0</v>
      </c>
      <c r="AE326" t="s">
        <v>4448</v>
      </c>
      <c r="AF326" t="s">
        <v>4449</v>
      </c>
      <c r="AG326">
        <v>0</v>
      </c>
      <c r="AH326" t="s">
        <v>4438</v>
      </c>
      <c r="AI326">
        <v>0</v>
      </c>
      <c r="AJ326">
        <v>0</v>
      </c>
      <c r="AK326">
        <v>0</v>
      </c>
      <c r="AL326">
        <v>0</v>
      </c>
      <c r="AM326">
        <v>0</v>
      </c>
      <c r="AN326">
        <v>0</v>
      </c>
      <c r="AO326" t="s">
        <v>2965</v>
      </c>
      <c r="AP326" t="s">
        <v>4817</v>
      </c>
      <c r="AQ326" t="s">
        <v>4817</v>
      </c>
      <c r="AR326" t="s">
        <v>4818</v>
      </c>
      <c r="AS326" t="s">
        <v>4821</v>
      </c>
    </row>
    <row r="327" spans="1:45" ht="17.25" customHeight="1">
      <c r="E327" s="1403" t="str">
        <f t="shared" si="8"/>
        <v>A02AB015 Pile Work Pile Head Treatment Reinforced Concrete Pile (Square Type)</v>
      </c>
      <c r="F327" s="1403" t="str">
        <f t="shared" si="9"/>
        <v>A02AB015-00002 Pile Work Pile Head Treatment Reinforced Concrete Pile (Square Type)        SIZE &lt;200</v>
      </c>
      <c r="G327" s="1404" t="str" cm="1">
        <f t="array" ref="G327:H327">_xlfn.TEXTSPLIT(I327,"-")</f>
        <v>A02AB015</v>
      </c>
      <c r="H327" s="1404" t="str">
        <v>00002</v>
      </c>
      <c r="I327" t="s">
        <v>4822</v>
      </c>
      <c r="J327" t="s">
        <v>4288</v>
      </c>
      <c r="K327" t="s">
        <v>4427</v>
      </c>
      <c r="L327" t="s">
        <v>4428</v>
      </c>
      <c r="M327" t="s">
        <v>4522</v>
      </c>
      <c r="N327" t="s">
        <v>4816</v>
      </c>
      <c r="O327" t="s">
        <v>4475</v>
      </c>
      <c r="P327" t="s">
        <v>4476</v>
      </c>
      <c r="Q327" t="s">
        <v>2965</v>
      </c>
      <c r="R327">
        <v>0</v>
      </c>
      <c r="S327" t="s">
        <v>2965</v>
      </c>
      <c r="T327">
        <v>0</v>
      </c>
      <c r="U327" t="s">
        <v>2965</v>
      </c>
      <c r="V327">
        <v>0</v>
      </c>
      <c r="W327" t="s">
        <v>2965</v>
      </c>
      <c r="X327">
        <v>0</v>
      </c>
      <c r="Y327" t="s">
        <v>2965</v>
      </c>
      <c r="Z327">
        <v>0</v>
      </c>
      <c r="AA327" t="s">
        <v>2965</v>
      </c>
      <c r="AB327">
        <v>0</v>
      </c>
      <c r="AC327" t="s">
        <v>2965</v>
      </c>
      <c r="AD327">
        <v>0</v>
      </c>
      <c r="AE327" t="s">
        <v>4477</v>
      </c>
      <c r="AF327" t="s">
        <v>4478</v>
      </c>
      <c r="AG327">
        <v>0</v>
      </c>
      <c r="AH327" t="s">
        <v>4479</v>
      </c>
      <c r="AI327">
        <v>0</v>
      </c>
      <c r="AJ327">
        <v>0</v>
      </c>
      <c r="AK327">
        <v>0</v>
      </c>
      <c r="AL327">
        <v>0</v>
      </c>
      <c r="AM327">
        <v>0</v>
      </c>
      <c r="AN327">
        <v>0</v>
      </c>
      <c r="AO327" t="s">
        <v>2965</v>
      </c>
      <c r="AP327" t="s">
        <v>4817</v>
      </c>
      <c r="AQ327" t="s">
        <v>4817</v>
      </c>
      <c r="AR327" t="s">
        <v>4823</v>
      </c>
      <c r="AS327" t="s">
        <v>4822</v>
      </c>
    </row>
    <row r="328" spans="1:45" ht="17.25" customHeight="1">
      <c r="E328" s="1403" t="str">
        <f t="shared" ref="E328:E391" si="10">G328&amp;" "&amp;L328&amp;" "&amp;N328&amp;" "&amp;P328</f>
        <v>A02AB015 Pile Work Pile Head Treatment Reinforced Concrete Pile (Square Type)</v>
      </c>
      <c r="F328" s="1403" t="str">
        <f t="shared" si="9"/>
        <v>A02AB015-00003 Pile Work Pile Head Treatment Reinforced Concrete Pile (Square Type)        200 ≤ SIZE &lt;250</v>
      </c>
      <c r="G328" s="1404" t="str" cm="1">
        <f t="array" ref="G328:H328">_xlfn.TEXTSPLIT(I328,"-")</f>
        <v>A02AB015</v>
      </c>
      <c r="H328" s="1404" t="str">
        <v>00003</v>
      </c>
      <c r="I328" t="s">
        <v>4824</v>
      </c>
      <c r="J328" t="s">
        <v>4288</v>
      </c>
      <c r="K328" t="s">
        <v>4427</v>
      </c>
      <c r="L328" t="s">
        <v>4428</v>
      </c>
      <c r="M328" t="s">
        <v>4522</v>
      </c>
      <c r="N328" t="s">
        <v>4816</v>
      </c>
      <c r="O328" t="s">
        <v>4475</v>
      </c>
      <c r="P328" t="s">
        <v>4476</v>
      </c>
      <c r="Q328" t="s">
        <v>2965</v>
      </c>
      <c r="R328">
        <v>0</v>
      </c>
      <c r="S328" t="s">
        <v>2965</v>
      </c>
      <c r="T328">
        <v>0</v>
      </c>
      <c r="U328" t="s">
        <v>2965</v>
      </c>
      <c r="V328">
        <v>0</v>
      </c>
      <c r="W328" t="s">
        <v>2965</v>
      </c>
      <c r="X328">
        <v>0</v>
      </c>
      <c r="Y328" t="s">
        <v>2965</v>
      </c>
      <c r="Z328">
        <v>0</v>
      </c>
      <c r="AA328" t="s">
        <v>2965</v>
      </c>
      <c r="AB328">
        <v>0</v>
      </c>
      <c r="AC328" t="s">
        <v>2965</v>
      </c>
      <c r="AD328">
        <v>0</v>
      </c>
      <c r="AE328" t="s">
        <v>4482</v>
      </c>
      <c r="AF328" t="s">
        <v>4483</v>
      </c>
      <c r="AG328">
        <v>0</v>
      </c>
      <c r="AH328" t="s">
        <v>4479</v>
      </c>
      <c r="AI328">
        <v>0</v>
      </c>
      <c r="AJ328">
        <v>0</v>
      </c>
      <c r="AK328">
        <v>0</v>
      </c>
      <c r="AL328">
        <v>0</v>
      </c>
      <c r="AM328">
        <v>0</v>
      </c>
      <c r="AN328">
        <v>0</v>
      </c>
      <c r="AO328" t="s">
        <v>2965</v>
      </c>
      <c r="AP328" t="s">
        <v>4817</v>
      </c>
      <c r="AQ328" t="s">
        <v>4817</v>
      </c>
      <c r="AR328" t="s">
        <v>4823</v>
      </c>
      <c r="AS328" t="s">
        <v>4824</v>
      </c>
    </row>
    <row r="329" spans="1:45" ht="17.25" customHeight="1">
      <c r="E329" s="1403" t="str">
        <f t="shared" si="10"/>
        <v>A02AB015 Pile Work Pile Head Treatment Reinforced Concrete Pile (Square Type)</v>
      </c>
      <c r="F329" s="1403" t="str">
        <f t="shared" ref="F329:F392" si="11">IF(I329=0,"",I329)&amp;" "&amp;IF(L329=0,"",L329)&amp;" "&amp;IF(N329=0,"",N329)&amp;" "&amp;IF(P329=0,"",P329)&amp;" "&amp;IF(R329=0,"",R329)&amp;" "&amp;IF(T329=0,"",T329)&amp;" "&amp;IF(V329=0,"",V329)&amp;" "&amp;IF(X329=0,"",X329)&amp;" "&amp;IF(Z329=0,"",Z329)&amp;" "&amp;IF(AB329=0,"",AB329)&amp;" "&amp;IF(AD329=0,"",AD329)&amp;" "&amp;IF(AF329=0,"",AF329)</f>
        <v>A02AB015-00004 Pile Work Pile Head Treatment Reinforced Concrete Pile (Square Type)        250 ≤ SIZE &lt;300</v>
      </c>
      <c r="G329" s="1404" t="str" cm="1">
        <f t="array" ref="G329:H329">_xlfn.TEXTSPLIT(I329,"-")</f>
        <v>A02AB015</v>
      </c>
      <c r="H329" s="1404" t="str">
        <v>00004</v>
      </c>
      <c r="I329" t="s">
        <v>4825</v>
      </c>
      <c r="J329" t="s">
        <v>4288</v>
      </c>
      <c r="K329" t="s">
        <v>4427</v>
      </c>
      <c r="L329" t="s">
        <v>4428</v>
      </c>
      <c r="M329" t="s">
        <v>4522</v>
      </c>
      <c r="N329" t="s">
        <v>4816</v>
      </c>
      <c r="O329" t="s">
        <v>4475</v>
      </c>
      <c r="P329" t="s">
        <v>4476</v>
      </c>
      <c r="Q329" t="s">
        <v>2965</v>
      </c>
      <c r="R329">
        <v>0</v>
      </c>
      <c r="S329" t="s">
        <v>2965</v>
      </c>
      <c r="T329">
        <v>0</v>
      </c>
      <c r="U329" t="s">
        <v>2965</v>
      </c>
      <c r="V329">
        <v>0</v>
      </c>
      <c r="W329" t="s">
        <v>2965</v>
      </c>
      <c r="X329">
        <v>0</v>
      </c>
      <c r="Y329" t="s">
        <v>2965</v>
      </c>
      <c r="Z329">
        <v>0</v>
      </c>
      <c r="AA329" t="s">
        <v>2965</v>
      </c>
      <c r="AB329">
        <v>0</v>
      </c>
      <c r="AC329" t="s">
        <v>2965</v>
      </c>
      <c r="AD329">
        <v>0</v>
      </c>
      <c r="AE329" t="s">
        <v>4485</v>
      </c>
      <c r="AF329" t="s">
        <v>4486</v>
      </c>
      <c r="AG329">
        <v>0</v>
      </c>
      <c r="AH329" t="s">
        <v>4479</v>
      </c>
      <c r="AI329">
        <v>0</v>
      </c>
      <c r="AJ329">
        <v>0</v>
      </c>
      <c r="AK329">
        <v>0</v>
      </c>
      <c r="AL329">
        <v>0</v>
      </c>
      <c r="AM329">
        <v>0</v>
      </c>
      <c r="AN329">
        <v>0</v>
      </c>
      <c r="AO329" t="s">
        <v>2965</v>
      </c>
      <c r="AP329" t="s">
        <v>4817</v>
      </c>
      <c r="AQ329" t="s">
        <v>4817</v>
      </c>
      <c r="AR329" t="s">
        <v>4823</v>
      </c>
      <c r="AS329" t="s">
        <v>4825</v>
      </c>
    </row>
    <row r="330" spans="1:45" ht="17.25" customHeight="1">
      <c r="E330" s="1403" t="str">
        <f t="shared" si="10"/>
        <v>A02AB015 Pile Work Pile Head Treatment Reinforced Concrete Pile (Square Type)</v>
      </c>
      <c r="F330" s="1403" t="str">
        <f t="shared" si="11"/>
        <v>A02AB015-00005 Pile Work Pile Head Treatment Reinforced Concrete Pile (Square Type)        300 ≤ SIZE &lt;350</v>
      </c>
      <c r="G330" s="1404" t="str" cm="1">
        <f t="array" ref="G330:H330">_xlfn.TEXTSPLIT(I330,"-")</f>
        <v>A02AB015</v>
      </c>
      <c r="H330" s="1404" t="str">
        <v>00005</v>
      </c>
      <c r="I330" t="s">
        <v>4826</v>
      </c>
      <c r="J330" t="s">
        <v>4288</v>
      </c>
      <c r="K330" t="s">
        <v>4427</v>
      </c>
      <c r="L330" t="s">
        <v>4428</v>
      </c>
      <c r="M330" t="s">
        <v>4522</v>
      </c>
      <c r="N330" t="s">
        <v>4816</v>
      </c>
      <c r="O330" t="s">
        <v>4475</v>
      </c>
      <c r="P330" t="s">
        <v>4476</v>
      </c>
      <c r="Q330" t="s">
        <v>2965</v>
      </c>
      <c r="R330">
        <v>0</v>
      </c>
      <c r="S330" t="s">
        <v>2965</v>
      </c>
      <c r="T330">
        <v>0</v>
      </c>
      <c r="U330" t="s">
        <v>2965</v>
      </c>
      <c r="V330">
        <v>0</v>
      </c>
      <c r="W330" t="s">
        <v>2965</v>
      </c>
      <c r="X330">
        <v>0</v>
      </c>
      <c r="Y330" t="s">
        <v>2965</v>
      </c>
      <c r="Z330">
        <v>0</v>
      </c>
      <c r="AA330" t="s">
        <v>2965</v>
      </c>
      <c r="AB330">
        <v>0</v>
      </c>
      <c r="AC330" t="s">
        <v>2965</v>
      </c>
      <c r="AD330">
        <v>0</v>
      </c>
      <c r="AE330" t="s">
        <v>4488</v>
      </c>
      <c r="AF330" t="s">
        <v>4489</v>
      </c>
      <c r="AG330">
        <v>0</v>
      </c>
      <c r="AH330" t="s">
        <v>4479</v>
      </c>
      <c r="AI330">
        <v>0</v>
      </c>
      <c r="AJ330">
        <v>0</v>
      </c>
      <c r="AK330">
        <v>0</v>
      </c>
      <c r="AL330">
        <v>0</v>
      </c>
      <c r="AM330">
        <v>0</v>
      </c>
      <c r="AN330">
        <v>0</v>
      </c>
      <c r="AO330" t="s">
        <v>2965</v>
      </c>
      <c r="AP330" t="s">
        <v>4817</v>
      </c>
      <c r="AQ330" t="s">
        <v>4817</v>
      </c>
      <c r="AR330" t="s">
        <v>4823</v>
      </c>
      <c r="AS330" t="s">
        <v>4826</v>
      </c>
    </row>
    <row r="331" spans="1:45" ht="17.25" customHeight="1">
      <c r="E331" s="1403" t="str">
        <f t="shared" si="10"/>
        <v>A02AB015 Pile Work Pile Head Treatment Reinforced Concrete Pile (Square Type)</v>
      </c>
      <c r="F331" s="1403" t="str">
        <f t="shared" si="11"/>
        <v>A02AB015-00006 Pile Work Pile Head Treatment Reinforced Concrete Pile (Square Type)        350 ≤ SIZE &lt;400</v>
      </c>
      <c r="G331" s="1404" t="str" cm="1">
        <f t="array" ref="G331:H331">_xlfn.TEXTSPLIT(I331,"-")</f>
        <v>A02AB015</v>
      </c>
      <c r="H331" s="1404" t="str">
        <v>00006</v>
      </c>
      <c r="I331" t="s">
        <v>4827</v>
      </c>
      <c r="J331" t="s">
        <v>4288</v>
      </c>
      <c r="K331" t="s">
        <v>4427</v>
      </c>
      <c r="L331" t="s">
        <v>4428</v>
      </c>
      <c r="M331" t="s">
        <v>4522</v>
      </c>
      <c r="N331" t="s">
        <v>4816</v>
      </c>
      <c r="O331" t="s">
        <v>4475</v>
      </c>
      <c r="P331" t="s">
        <v>4476</v>
      </c>
      <c r="Q331" t="s">
        <v>2965</v>
      </c>
      <c r="R331">
        <v>0</v>
      </c>
      <c r="S331" t="s">
        <v>2965</v>
      </c>
      <c r="T331">
        <v>0</v>
      </c>
      <c r="U331" t="s">
        <v>2965</v>
      </c>
      <c r="V331">
        <v>0</v>
      </c>
      <c r="W331" t="s">
        <v>2965</v>
      </c>
      <c r="X331">
        <v>0</v>
      </c>
      <c r="Y331" t="s">
        <v>2965</v>
      </c>
      <c r="Z331">
        <v>0</v>
      </c>
      <c r="AA331" t="s">
        <v>2965</v>
      </c>
      <c r="AB331">
        <v>0</v>
      </c>
      <c r="AC331" t="s">
        <v>2965</v>
      </c>
      <c r="AD331">
        <v>0</v>
      </c>
      <c r="AE331" t="s">
        <v>4491</v>
      </c>
      <c r="AF331" t="s">
        <v>4492</v>
      </c>
      <c r="AG331">
        <v>0</v>
      </c>
      <c r="AH331" t="s">
        <v>4479</v>
      </c>
      <c r="AI331">
        <v>0</v>
      </c>
      <c r="AJ331">
        <v>0</v>
      </c>
      <c r="AK331">
        <v>0</v>
      </c>
      <c r="AL331">
        <v>0</v>
      </c>
      <c r="AM331">
        <v>0</v>
      </c>
      <c r="AN331">
        <v>0</v>
      </c>
      <c r="AO331" t="s">
        <v>2965</v>
      </c>
      <c r="AP331" t="s">
        <v>4817</v>
      </c>
      <c r="AQ331" t="s">
        <v>4817</v>
      </c>
      <c r="AR331" t="s">
        <v>4823</v>
      </c>
      <c r="AS331" t="s">
        <v>4827</v>
      </c>
    </row>
    <row r="332" spans="1:45" ht="17.25" customHeight="1">
      <c r="E332" s="1403" t="str">
        <f t="shared" si="10"/>
        <v>A02AB015 Pile Work Pile Head Treatment Reinforced Concrete Pile (Square Type)</v>
      </c>
      <c r="F332" s="1403" t="str">
        <f t="shared" si="11"/>
        <v>A02AB015-00007 Pile Work Pile Head Treatment Reinforced Concrete Pile (Square Type)        400 ≤ SIZE &lt;450</v>
      </c>
      <c r="G332" s="1404" t="str" cm="1">
        <f t="array" ref="G332:H332">_xlfn.TEXTSPLIT(I332,"-")</f>
        <v>A02AB015</v>
      </c>
      <c r="H332" s="1404" t="str">
        <v>00007</v>
      </c>
      <c r="I332" t="s">
        <v>4828</v>
      </c>
      <c r="J332" t="s">
        <v>4288</v>
      </c>
      <c r="K332" t="s">
        <v>4427</v>
      </c>
      <c r="L332" t="s">
        <v>4428</v>
      </c>
      <c r="M332" t="s">
        <v>4522</v>
      </c>
      <c r="N332" t="s">
        <v>4816</v>
      </c>
      <c r="O332" t="s">
        <v>4475</v>
      </c>
      <c r="P332" t="s">
        <v>4476</v>
      </c>
      <c r="Q332" t="s">
        <v>2965</v>
      </c>
      <c r="R332">
        <v>0</v>
      </c>
      <c r="S332" t="s">
        <v>2965</v>
      </c>
      <c r="T332">
        <v>0</v>
      </c>
      <c r="U332" t="s">
        <v>2965</v>
      </c>
      <c r="V332">
        <v>0</v>
      </c>
      <c r="W332" t="s">
        <v>2965</v>
      </c>
      <c r="X332">
        <v>0</v>
      </c>
      <c r="Y332" t="s">
        <v>2965</v>
      </c>
      <c r="Z332">
        <v>0</v>
      </c>
      <c r="AA332" t="s">
        <v>2965</v>
      </c>
      <c r="AB332">
        <v>0</v>
      </c>
      <c r="AC332" t="s">
        <v>2965</v>
      </c>
      <c r="AD332">
        <v>0</v>
      </c>
      <c r="AE332" t="s">
        <v>4429</v>
      </c>
      <c r="AF332" t="s">
        <v>4494</v>
      </c>
      <c r="AG332">
        <v>0</v>
      </c>
      <c r="AH332" t="s">
        <v>4479</v>
      </c>
      <c r="AI332">
        <v>0</v>
      </c>
      <c r="AJ332">
        <v>0</v>
      </c>
      <c r="AK332">
        <v>0</v>
      </c>
      <c r="AL332">
        <v>0</v>
      </c>
      <c r="AM332">
        <v>0</v>
      </c>
      <c r="AN332">
        <v>0</v>
      </c>
      <c r="AO332" t="s">
        <v>2965</v>
      </c>
      <c r="AP332" t="s">
        <v>4817</v>
      </c>
      <c r="AQ332" t="s">
        <v>4817</v>
      </c>
      <c r="AR332" t="s">
        <v>4823</v>
      </c>
      <c r="AS332" t="s">
        <v>4828</v>
      </c>
    </row>
    <row r="333" spans="1:45" ht="17.25" customHeight="1">
      <c r="E333" s="1403" t="str">
        <f t="shared" si="10"/>
        <v>A02AB016 Pile Work Pile Head Treatment Pretensioned Concrete Pile (Type-A)</v>
      </c>
      <c r="F333" s="1403" t="str">
        <f t="shared" si="11"/>
        <v>A02AB016-00002 Pile Work Pile Head Treatment Pretensioned Concrete Pile (Type-A)        DIA&lt;400</v>
      </c>
      <c r="G333" s="1404" t="str" cm="1">
        <f t="array" ref="G333:H333">_xlfn.TEXTSPLIT(I333,"-")</f>
        <v>A02AB016</v>
      </c>
      <c r="H333" s="1404" t="str">
        <v>00002</v>
      </c>
      <c r="I333" t="s">
        <v>4829</v>
      </c>
      <c r="J333" t="s">
        <v>4288</v>
      </c>
      <c r="K333" t="s">
        <v>4427</v>
      </c>
      <c r="L333" t="s">
        <v>4428</v>
      </c>
      <c r="M333" t="s">
        <v>4522</v>
      </c>
      <c r="N333" t="s">
        <v>4816</v>
      </c>
      <c r="O333" t="s">
        <v>4520</v>
      </c>
      <c r="P333" t="s">
        <v>4521</v>
      </c>
      <c r="Q333" t="s">
        <v>2965</v>
      </c>
      <c r="R333">
        <v>0</v>
      </c>
      <c r="S333" t="s">
        <v>2965</v>
      </c>
      <c r="T333">
        <v>0</v>
      </c>
      <c r="U333" t="s">
        <v>2965</v>
      </c>
      <c r="V333">
        <v>0</v>
      </c>
      <c r="W333" t="s">
        <v>2965</v>
      </c>
      <c r="X333">
        <v>0</v>
      </c>
      <c r="Y333" t="s">
        <v>2965</v>
      </c>
      <c r="Z333">
        <v>0</v>
      </c>
      <c r="AA333" t="s">
        <v>2965</v>
      </c>
      <c r="AB333" t="s">
        <v>2965</v>
      </c>
      <c r="AC333" t="s">
        <v>2965</v>
      </c>
      <c r="AD333">
        <v>0</v>
      </c>
      <c r="AE333" t="s">
        <v>4522</v>
      </c>
      <c r="AF333" t="s">
        <v>4523</v>
      </c>
      <c r="AG333">
        <v>0</v>
      </c>
      <c r="AH333" t="s">
        <v>4438</v>
      </c>
      <c r="AI333">
        <v>0</v>
      </c>
      <c r="AJ333">
        <v>0</v>
      </c>
      <c r="AK333">
        <v>0</v>
      </c>
      <c r="AL333">
        <v>0</v>
      </c>
      <c r="AM333">
        <v>0</v>
      </c>
      <c r="AN333">
        <v>0</v>
      </c>
      <c r="AO333" t="s">
        <v>2965</v>
      </c>
      <c r="AP333" t="s">
        <v>4817</v>
      </c>
      <c r="AQ333" t="s">
        <v>4817</v>
      </c>
      <c r="AR333" t="s">
        <v>4830</v>
      </c>
      <c r="AS333" t="s">
        <v>4829</v>
      </c>
    </row>
    <row r="334" spans="1:45" ht="17.25" customHeight="1">
      <c r="E334" s="1403" t="str">
        <f t="shared" si="10"/>
        <v>A02AB016 Pile Work Pile Head Treatment Pretensioned Concrete Pile (Type-A)</v>
      </c>
      <c r="F334" s="1403" t="str">
        <f t="shared" si="11"/>
        <v>A02AB016-00003 Pile Work Pile Head Treatment Pretensioned Concrete Pile (Type-A)        400 ≤ DIA &lt;500</v>
      </c>
      <c r="G334" s="1404" t="str" cm="1">
        <f t="array" ref="G334:H334">_xlfn.TEXTSPLIT(I334,"-")</f>
        <v>A02AB016</v>
      </c>
      <c r="H334" s="1404" t="str">
        <v>00003</v>
      </c>
      <c r="I334" t="s">
        <v>4831</v>
      </c>
      <c r="J334" t="s">
        <v>4288</v>
      </c>
      <c r="K334" t="s">
        <v>4427</v>
      </c>
      <c r="L334" t="s">
        <v>4428</v>
      </c>
      <c r="M334" t="s">
        <v>4522</v>
      </c>
      <c r="N334" t="s">
        <v>4816</v>
      </c>
      <c r="O334" t="s">
        <v>4520</v>
      </c>
      <c r="P334" t="s">
        <v>4521</v>
      </c>
      <c r="Q334" t="s">
        <v>2965</v>
      </c>
      <c r="R334">
        <v>0</v>
      </c>
      <c r="S334" t="s">
        <v>2965</v>
      </c>
      <c r="T334">
        <v>0</v>
      </c>
      <c r="U334" t="s">
        <v>2965</v>
      </c>
      <c r="V334">
        <v>0</v>
      </c>
      <c r="W334" t="s">
        <v>2965</v>
      </c>
      <c r="X334">
        <v>0</v>
      </c>
      <c r="Y334" t="s">
        <v>2965</v>
      </c>
      <c r="Z334">
        <v>0</v>
      </c>
      <c r="AA334" t="s">
        <v>2965</v>
      </c>
      <c r="AB334" t="s">
        <v>2965</v>
      </c>
      <c r="AC334" t="s">
        <v>2965</v>
      </c>
      <c r="AD334">
        <v>0</v>
      </c>
      <c r="AE334" t="s">
        <v>4526</v>
      </c>
      <c r="AF334" t="s">
        <v>4527</v>
      </c>
      <c r="AG334">
        <v>0</v>
      </c>
      <c r="AH334" t="s">
        <v>4438</v>
      </c>
      <c r="AI334">
        <v>0</v>
      </c>
      <c r="AJ334">
        <v>0</v>
      </c>
      <c r="AK334">
        <v>0</v>
      </c>
      <c r="AL334">
        <v>0</v>
      </c>
      <c r="AM334">
        <v>0</v>
      </c>
      <c r="AN334">
        <v>0</v>
      </c>
      <c r="AO334" t="s">
        <v>2965</v>
      </c>
      <c r="AP334" t="s">
        <v>4817</v>
      </c>
      <c r="AQ334" t="s">
        <v>4817</v>
      </c>
      <c r="AR334" t="s">
        <v>4830</v>
      </c>
      <c r="AS334" t="s">
        <v>4831</v>
      </c>
    </row>
    <row r="335" spans="1:45" ht="17.25" customHeight="1">
      <c r="E335" s="1403" t="str">
        <f t="shared" si="10"/>
        <v>A02AB016 Pile Work Pile Head Treatment Pretensioned Concrete Pile (Type-A)</v>
      </c>
      <c r="F335" s="1403" t="str">
        <f t="shared" si="11"/>
        <v>A02AB016-00004 Pile Work Pile Head Treatment Pretensioned Concrete Pile (Type-A)        500 ≤ DIA &lt;600</v>
      </c>
      <c r="G335" s="1404" t="str" cm="1">
        <f t="array" ref="G335:H335">_xlfn.TEXTSPLIT(I335,"-")</f>
        <v>A02AB016</v>
      </c>
      <c r="H335" s="1404" t="str">
        <v>00004</v>
      </c>
      <c r="I335" t="s">
        <v>4832</v>
      </c>
      <c r="J335" t="s">
        <v>4288</v>
      </c>
      <c r="K335" t="s">
        <v>4427</v>
      </c>
      <c r="L335" t="s">
        <v>4428</v>
      </c>
      <c r="M335" t="s">
        <v>4522</v>
      </c>
      <c r="N335" t="s">
        <v>4816</v>
      </c>
      <c r="O335" t="s">
        <v>4520</v>
      </c>
      <c r="P335" t="s">
        <v>4521</v>
      </c>
      <c r="Q335" t="s">
        <v>2965</v>
      </c>
      <c r="R335">
        <v>0</v>
      </c>
      <c r="S335" t="s">
        <v>2965</v>
      </c>
      <c r="T335">
        <v>0</v>
      </c>
      <c r="U335" t="s">
        <v>2965</v>
      </c>
      <c r="V335">
        <v>0</v>
      </c>
      <c r="W335" t="s">
        <v>2965</v>
      </c>
      <c r="X335">
        <v>0</v>
      </c>
      <c r="Y335" t="s">
        <v>2965</v>
      </c>
      <c r="Z335">
        <v>0</v>
      </c>
      <c r="AA335" t="s">
        <v>2965</v>
      </c>
      <c r="AB335" t="s">
        <v>2965</v>
      </c>
      <c r="AC335" t="s">
        <v>2965</v>
      </c>
      <c r="AD335">
        <v>0</v>
      </c>
      <c r="AE335" t="s">
        <v>4529</v>
      </c>
      <c r="AF335" t="s">
        <v>4530</v>
      </c>
      <c r="AG335">
        <v>0</v>
      </c>
      <c r="AH335" t="s">
        <v>4438</v>
      </c>
      <c r="AI335">
        <v>0</v>
      </c>
      <c r="AJ335">
        <v>0</v>
      </c>
      <c r="AK335">
        <v>0</v>
      </c>
      <c r="AL335">
        <v>0</v>
      </c>
      <c r="AM335">
        <v>0</v>
      </c>
      <c r="AN335">
        <v>0</v>
      </c>
      <c r="AO335" t="s">
        <v>2965</v>
      </c>
      <c r="AP335" t="s">
        <v>4817</v>
      </c>
      <c r="AQ335" t="s">
        <v>4817</v>
      </c>
      <c r="AR335" t="s">
        <v>4830</v>
      </c>
      <c r="AS335" t="s">
        <v>4832</v>
      </c>
    </row>
    <row r="336" spans="1:45" ht="17.25" customHeight="1">
      <c r="E336" s="1403" t="str">
        <f t="shared" si="10"/>
        <v>A02AB016 Pile Work Pile Head Treatment Pretensioned Concrete Pile (Type-A)</v>
      </c>
      <c r="F336" s="1403" t="str">
        <f t="shared" si="11"/>
        <v>A02AB016-00005 Pile Work Pile Head Treatment Pretensioned Concrete Pile (Type-A)        600 ≤ DIA &lt;700</v>
      </c>
      <c r="G336" s="1404" t="str" cm="1">
        <f t="array" ref="G336:H336">_xlfn.TEXTSPLIT(I336,"-")</f>
        <v>A02AB016</v>
      </c>
      <c r="H336" s="1404" t="str">
        <v>00005</v>
      </c>
      <c r="I336" t="s">
        <v>4833</v>
      </c>
      <c r="J336" t="s">
        <v>4288</v>
      </c>
      <c r="K336" t="s">
        <v>4427</v>
      </c>
      <c r="L336" t="s">
        <v>4428</v>
      </c>
      <c r="M336" t="s">
        <v>4522</v>
      </c>
      <c r="N336" t="s">
        <v>4816</v>
      </c>
      <c r="O336" t="s">
        <v>4520</v>
      </c>
      <c r="P336" t="s">
        <v>4521</v>
      </c>
      <c r="Q336" t="s">
        <v>2965</v>
      </c>
      <c r="R336">
        <v>0</v>
      </c>
      <c r="S336" t="s">
        <v>2965</v>
      </c>
      <c r="T336">
        <v>0</v>
      </c>
      <c r="U336" t="s">
        <v>2965</v>
      </c>
      <c r="V336">
        <v>0</v>
      </c>
      <c r="W336" t="s">
        <v>2965</v>
      </c>
      <c r="X336">
        <v>0</v>
      </c>
      <c r="Y336" t="s">
        <v>2965</v>
      </c>
      <c r="Z336">
        <v>0</v>
      </c>
      <c r="AA336" t="s">
        <v>2965</v>
      </c>
      <c r="AB336" t="s">
        <v>2965</v>
      </c>
      <c r="AC336" t="s">
        <v>2965</v>
      </c>
      <c r="AD336">
        <v>0</v>
      </c>
      <c r="AE336" t="s">
        <v>4532</v>
      </c>
      <c r="AF336" t="s">
        <v>4533</v>
      </c>
      <c r="AG336">
        <v>0</v>
      </c>
      <c r="AH336" t="s">
        <v>4438</v>
      </c>
      <c r="AI336">
        <v>0</v>
      </c>
      <c r="AJ336">
        <v>0</v>
      </c>
      <c r="AK336">
        <v>0</v>
      </c>
      <c r="AL336">
        <v>0</v>
      </c>
      <c r="AM336">
        <v>0</v>
      </c>
      <c r="AN336">
        <v>0</v>
      </c>
      <c r="AO336" t="s">
        <v>2965</v>
      </c>
      <c r="AP336" t="s">
        <v>4817</v>
      </c>
      <c r="AQ336" t="s">
        <v>4817</v>
      </c>
      <c r="AR336" t="s">
        <v>4830</v>
      </c>
      <c r="AS336" t="s">
        <v>4833</v>
      </c>
    </row>
    <row r="337" spans="5:45" ht="17.25" customHeight="1">
      <c r="E337" s="1403" t="str">
        <f t="shared" si="10"/>
        <v>A02AB016 Pile Work Pile Head Treatment Pretensioned Concrete Pile (Type-A)</v>
      </c>
      <c r="F337" s="1403" t="str">
        <f t="shared" si="11"/>
        <v>A02AB016-00006 Pile Work Pile Head Treatment Pretensioned Concrete Pile (Type-A)        700 ≤ DIA &lt;800</v>
      </c>
      <c r="G337" s="1404" t="str" cm="1">
        <f t="array" ref="G337:H337">_xlfn.TEXTSPLIT(I337,"-")</f>
        <v>A02AB016</v>
      </c>
      <c r="H337" s="1404" t="str">
        <v>00006</v>
      </c>
      <c r="I337" t="s">
        <v>4834</v>
      </c>
      <c r="J337" t="s">
        <v>4288</v>
      </c>
      <c r="K337" t="s">
        <v>4427</v>
      </c>
      <c r="L337" t="s">
        <v>4428</v>
      </c>
      <c r="M337" t="s">
        <v>4522</v>
      </c>
      <c r="N337" t="s">
        <v>4816</v>
      </c>
      <c r="O337" t="s">
        <v>4520</v>
      </c>
      <c r="P337" t="s">
        <v>4521</v>
      </c>
      <c r="Q337" t="s">
        <v>2965</v>
      </c>
      <c r="R337">
        <v>0</v>
      </c>
      <c r="S337" t="s">
        <v>2965</v>
      </c>
      <c r="T337">
        <v>0</v>
      </c>
      <c r="U337" t="s">
        <v>2965</v>
      </c>
      <c r="V337">
        <v>0</v>
      </c>
      <c r="W337" t="s">
        <v>2965</v>
      </c>
      <c r="X337">
        <v>0</v>
      </c>
      <c r="Y337" t="s">
        <v>2965</v>
      </c>
      <c r="Z337">
        <v>0</v>
      </c>
      <c r="AA337" t="s">
        <v>2965</v>
      </c>
      <c r="AB337" t="s">
        <v>2965</v>
      </c>
      <c r="AC337" t="s">
        <v>2965</v>
      </c>
      <c r="AD337">
        <v>0</v>
      </c>
      <c r="AE337" t="s">
        <v>4535</v>
      </c>
      <c r="AF337" t="s">
        <v>4536</v>
      </c>
      <c r="AG337">
        <v>0</v>
      </c>
      <c r="AH337" t="s">
        <v>4438</v>
      </c>
      <c r="AI337">
        <v>0</v>
      </c>
      <c r="AJ337">
        <v>0</v>
      </c>
      <c r="AK337">
        <v>0</v>
      </c>
      <c r="AL337">
        <v>0</v>
      </c>
      <c r="AM337">
        <v>0</v>
      </c>
      <c r="AN337">
        <v>0</v>
      </c>
      <c r="AO337" t="s">
        <v>2965</v>
      </c>
      <c r="AP337" t="s">
        <v>4817</v>
      </c>
      <c r="AQ337" t="s">
        <v>4817</v>
      </c>
      <c r="AR337" t="s">
        <v>4830</v>
      </c>
      <c r="AS337" t="s">
        <v>4834</v>
      </c>
    </row>
    <row r="338" spans="5:45" ht="17.25" customHeight="1">
      <c r="E338" s="1403" t="str">
        <f t="shared" si="10"/>
        <v>A02AB016 Pile Work Pile Head Treatment Pretensioned Concrete Pile (Type-A)</v>
      </c>
      <c r="F338" s="1403" t="str">
        <f t="shared" si="11"/>
        <v>A02AB016-00007 Pile Work Pile Head Treatment Pretensioned Concrete Pile (Type-A)        800 ≤ DIA &lt;900</v>
      </c>
      <c r="G338" s="1404" t="str" cm="1">
        <f t="array" ref="G338:H338">_xlfn.TEXTSPLIT(I338,"-")</f>
        <v>A02AB016</v>
      </c>
      <c r="H338" s="1404" t="str">
        <v>00007</v>
      </c>
      <c r="I338" t="s">
        <v>4835</v>
      </c>
      <c r="J338" t="s">
        <v>4288</v>
      </c>
      <c r="K338" t="s">
        <v>4427</v>
      </c>
      <c r="L338" t="s">
        <v>4428</v>
      </c>
      <c r="M338" t="s">
        <v>4522</v>
      </c>
      <c r="N338" t="s">
        <v>4816</v>
      </c>
      <c r="O338" t="s">
        <v>4520</v>
      </c>
      <c r="P338" t="s">
        <v>4521</v>
      </c>
      <c r="Q338" t="s">
        <v>2965</v>
      </c>
      <c r="R338">
        <v>0</v>
      </c>
      <c r="S338" t="s">
        <v>2965</v>
      </c>
      <c r="T338">
        <v>0</v>
      </c>
      <c r="U338" t="s">
        <v>2965</v>
      </c>
      <c r="V338">
        <v>0</v>
      </c>
      <c r="W338" t="s">
        <v>2965</v>
      </c>
      <c r="X338">
        <v>0</v>
      </c>
      <c r="Y338" t="s">
        <v>2965</v>
      </c>
      <c r="Z338">
        <v>0</v>
      </c>
      <c r="AA338" t="s">
        <v>2965</v>
      </c>
      <c r="AB338" t="s">
        <v>2965</v>
      </c>
      <c r="AC338" t="s">
        <v>2965</v>
      </c>
      <c r="AD338">
        <v>0</v>
      </c>
      <c r="AE338" t="s">
        <v>4538</v>
      </c>
      <c r="AF338" t="s">
        <v>4539</v>
      </c>
      <c r="AG338">
        <v>0</v>
      </c>
      <c r="AH338" t="s">
        <v>4438</v>
      </c>
      <c r="AI338">
        <v>0</v>
      </c>
      <c r="AJ338">
        <v>0</v>
      </c>
      <c r="AK338">
        <v>0</v>
      </c>
      <c r="AL338">
        <v>0</v>
      </c>
      <c r="AM338">
        <v>0</v>
      </c>
      <c r="AN338">
        <v>0</v>
      </c>
      <c r="AO338" t="s">
        <v>2965</v>
      </c>
      <c r="AP338" t="s">
        <v>4817</v>
      </c>
      <c r="AQ338" t="s">
        <v>4817</v>
      </c>
      <c r="AR338" t="s">
        <v>4830</v>
      </c>
      <c r="AS338" t="s">
        <v>4835</v>
      </c>
    </row>
    <row r="339" spans="5:45" ht="17.25" customHeight="1">
      <c r="E339" s="1403" t="str">
        <f t="shared" si="10"/>
        <v>A02AB016 Pile Work Pile Head Treatment Pretensioned Concrete Pile (Type-A)</v>
      </c>
      <c r="F339" s="1403" t="str">
        <f t="shared" si="11"/>
        <v>A02AB016-00008 Pile Work Pile Head Treatment Pretensioned Concrete Pile (Type-A)        900 ≤ DIA &lt;1000</v>
      </c>
      <c r="G339" s="1404" t="str" cm="1">
        <f t="array" ref="G339:H339">_xlfn.TEXTSPLIT(I339,"-")</f>
        <v>A02AB016</v>
      </c>
      <c r="H339" s="1404" t="str">
        <v>00008</v>
      </c>
      <c r="I339" t="s">
        <v>4836</v>
      </c>
      <c r="J339" t="s">
        <v>4288</v>
      </c>
      <c r="K339" t="s">
        <v>4427</v>
      </c>
      <c r="L339" t="s">
        <v>4428</v>
      </c>
      <c r="M339" t="s">
        <v>4522</v>
      </c>
      <c r="N339" t="s">
        <v>4816</v>
      </c>
      <c r="O339" t="s">
        <v>4520</v>
      </c>
      <c r="P339" t="s">
        <v>4521</v>
      </c>
      <c r="Q339" t="s">
        <v>2965</v>
      </c>
      <c r="R339">
        <v>0</v>
      </c>
      <c r="S339" t="s">
        <v>2965</v>
      </c>
      <c r="T339">
        <v>0</v>
      </c>
      <c r="U339" t="s">
        <v>2965</v>
      </c>
      <c r="V339">
        <v>0</v>
      </c>
      <c r="W339" t="s">
        <v>2965</v>
      </c>
      <c r="X339">
        <v>0</v>
      </c>
      <c r="Y339" t="s">
        <v>2965</v>
      </c>
      <c r="Z339">
        <v>0</v>
      </c>
      <c r="AA339" t="s">
        <v>2965</v>
      </c>
      <c r="AB339" t="s">
        <v>2965</v>
      </c>
      <c r="AC339" t="s">
        <v>2965</v>
      </c>
      <c r="AD339">
        <v>0</v>
      </c>
      <c r="AE339" t="s">
        <v>4541</v>
      </c>
      <c r="AF339" t="s">
        <v>4542</v>
      </c>
      <c r="AG339">
        <v>0</v>
      </c>
      <c r="AH339" t="s">
        <v>4438</v>
      </c>
      <c r="AI339">
        <v>0</v>
      </c>
      <c r="AJ339">
        <v>0</v>
      </c>
      <c r="AK339">
        <v>0</v>
      </c>
      <c r="AL339">
        <v>0</v>
      </c>
      <c r="AM339">
        <v>0</v>
      </c>
      <c r="AN339">
        <v>0</v>
      </c>
      <c r="AO339" t="s">
        <v>2965</v>
      </c>
      <c r="AP339" t="s">
        <v>4817</v>
      </c>
      <c r="AQ339" t="s">
        <v>4817</v>
      </c>
      <c r="AR339" t="s">
        <v>4830</v>
      </c>
      <c r="AS339" t="s">
        <v>4836</v>
      </c>
    </row>
    <row r="340" spans="5:45" ht="17.25" customHeight="1">
      <c r="E340" s="1403" t="str">
        <f t="shared" si="10"/>
        <v>A02AB016 Pile Work Pile Head Treatment Pretensioned Concrete Pile (Type-A)</v>
      </c>
      <c r="F340" s="1403" t="str">
        <f t="shared" si="11"/>
        <v>A02AB016-00009 Pile Work Pile Head Treatment Pretensioned Concrete Pile (Type-A)        1000 ≤ DIA &lt;1200</v>
      </c>
      <c r="G340" s="1404" t="str" cm="1">
        <f t="array" ref="G340:H340">_xlfn.TEXTSPLIT(I340,"-")</f>
        <v>A02AB016</v>
      </c>
      <c r="H340" s="1404" t="str">
        <v>00009</v>
      </c>
      <c r="I340" t="s">
        <v>4837</v>
      </c>
      <c r="J340" t="s">
        <v>4288</v>
      </c>
      <c r="K340" t="s">
        <v>4427</v>
      </c>
      <c r="L340" t="s">
        <v>4428</v>
      </c>
      <c r="M340" t="s">
        <v>4522</v>
      </c>
      <c r="N340" t="s">
        <v>4816</v>
      </c>
      <c r="O340" t="s">
        <v>4520</v>
      </c>
      <c r="P340" t="s">
        <v>4521</v>
      </c>
      <c r="Q340" t="s">
        <v>2965</v>
      </c>
      <c r="R340">
        <v>0</v>
      </c>
      <c r="S340" t="s">
        <v>2965</v>
      </c>
      <c r="T340">
        <v>0</v>
      </c>
      <c r="U340" t="s">
        <v>2965</v>
      </c>
      <c r="V340">
        <v>0</v>
      </c>
      <c r="W340" t="s">
        <v>2965</v>
      </c>
      <c r="X340">
        <v>0</v>
      </c>
      <c r="Y340" t="s">
        <v>2965</v>
      </c>
      <c r="Z340">
        <v>0</v>
      </c>
      <c r="AA340" t="s">
        <v>2965</v>
      </c>
      <c r="AB340" t="s">
        <v>2965</v>
      </c>
      <c r="AC340" t="s">
        <v>2965</v>
      </c>
      <c r="AD340">
        <v>0</v>
      </c>
      <c r="AE340" t="s">
        <v>4544</v>
      </c>
      <c r="AF340" t="s">
        <v>4545</v>
      </c>
      <c r="AG340">
        <v>0</v>
      </c>
      <c r="AH340" t="s">
        <v>4438</v>
      </c>
      <c r="AI340">
        <v>0</v>
      </c>
      <c r="AJ340">
        <v>0</v>
      </c>
      <c r="AK340">
        <v>0</v>
      </c>
      <c r="AL340">
        <v>0</v>
      </c>
      <c r="AM340">
        <v>0</v>
      </c>
      <c r="AN340">
        <v>0</v>
      </c>
      <c r="AO340" t="s">
        <v>2965</v>
      </c>
      <c r="AP340" t="s">
        <v>4817</v>
      </c>
      <c r="AQ340" t="s">
        <v>4817</v>
      </c>
      <c r="AR340" t="s">
        <v>4830</v>
      </c>
      <c r="AS340" t="s">
        <v>4837</v>
      </c>
    </row>
    <row r="341" spans="5:45" ht="17.25" customHeight="1">
      <c r="E341" s="1403" t="str">
        <f t="shared" si="10"/>
        <v>A02AB017 Pile Work Pile Head Treatment Pretensioned Concrete Pile (Type-B)</v>
      </c>
      <c r="F341" s="1403" t="str">
        <f t="shared" si="11"/>
        <v>A02AB017-00002 Pile Work Pile Head Treatment Pretensioned Concrete Pile (Type-B)        DIA&lt;400</v>
      </c>
      <c r="G341" s="1404" t="str" cm="1">
        <f t="array" ref="G341:H341">_xlfn.TEXTSPLIT(I341,"-")</f>
        <v>A02AB017</v>
      </c>
      <c r="H341" s="1404" t="str">
        <v>00002</v>
      </c>
      <c r="I341" t="s">
        <v>4838</v>
      </c>
      <c r="J341" t="s">
        <v>4288</v>
      </c>
      <c r="K341" t="s">
        <v>4427</v>
      </c>
      <c r="L341" t="s">
        <v>4428</v>
      </c>
      <c r="M341" t="s">
        <v>4522</v>
      </c>
      <c r="N341" t="s">
        <v>4816</v>
      </c>
      <c r="O341" t="s">
        <v>4579</v>
      </c>
      <c r="P341" t="s">
        <v>4580</v>
      </c>
      <c r="Q341" t="s">
        <v>2965</v>
      </c>
      <c r="R341">
        <v>0</v>
      </c>
      <c r="S341" t="s">
        <v>2965</v>
      </c>
      <c r="T341">
        <v>0</v>
      </c>
      <c r="U341" t="s">
        <v>2965</v>
      </c>
      <c r="V341">
        <v>0</v>
      </c>
      <c r="W341" t="s">
        <v>2965</v>
      </c>
      <c r="X341">
        <v>0</v>
      </c>
      <c r="Y341" t="s">
        <v>2965</v>
      </c>
      <c r="Z341">
        <v>0</v>
      </c>
      <c r="AA341" t="s">
        <v>2965</v>
      </c>
      <c r="AB341" t="s">
        <v>2965</v>
      </c>
      <c r="AC341" t="s">
        <v>2965</v>
      </c>
      <c r="AD341">
        <v>0</v>
      </c>
      <c r="AE341" t="s">
        <v>4522</v>
      </c>
      <c r="AF341" t="s">
        <v>4523</v>
      </c>
      <c r="AG341">
        <v>0</v>
      </c>
      <c r="AH341" t="s">
        <v>4438</v>
      </c>
      <c r="AI341">
        <v>0</v>
      </c>
      <c r="AJ341">
        <v>0</v>
      </c>
      <c r="AK341">
        <v>0</v>
      </c>
      <c r="AL341">
        <v>0</v>
      </c>
      <c r="AM341">
        <v>0</v>
      </c>
      <c r="AN341">
        <v>0</v>
      </c>
      <c r="AO341" t="s">
        <v>2965</v>
      </c>
      <c r="AP341" t="s">
        <v>4817</v>
      </c>
      <c r="AQ341" t="s">
        <v>4817</v>
      </c>
      <c r="AR341" t="s">
        <v>4839</v>
      </c>
      <c r="AS341" t="s">
        <v>4838</v>
      </c>
    </row>
    <row r="342" spans="5:45" ht="17.25" customHeight="1">
      <c r="E342" s="1403" t="str">
        <f t="shared" si="10"/>
        <v>A02AB017 Pile Work Pile Head Treatment Pretensioned Concrete Pile (Type-B)</v>
      </c>
      <c r="F342" s="1403" t="str">
        <f t="shared" si="11"/>
        <v>A02AB017-00003 Pile Work Pile Head Treatment Pretensioned Concrete Pile (Type-B)        400 ≤ DIA &lt;500</v>
      </c>
      <c r="G342" s="1404" t="str" cm="1">
        <f t="array" ref="G342:H342">_xlfn.TEXTSPLIT(I342,"-")</f>
        <v>A02AB017</v>
      </c>
      <c r="H342" s="1404" t="str">
        <v>00003</v>
      </c>
      <c r="I342" t="s">
        <v>4840</v>
      </c>
      <c r="J342" t="s">
        <v>4288</v>
      </c>
      <c r="K342" t="s">
        <v>4427</v>
      </c>
      <c r="L342" t="s">
        <v>4428</v>
      </c>
      <c r="M342" t="s">
        <v>4522</v>
      </c>
      <c r="N342" t="s">
        <v>4816</v>
      </c>
      <c r="O342" t="s">
        <v>4579</v>
      </c>
      <c r="P342" t="s">
        <v>4580</v>
      </c>
      <c r="Q342" t="s">
        <v>2965</v>
      </c>
      <c r="R342">
        <v>0</v>
      </c>
      <c r="S342" t="s">
        <v>2965</v>
      </c>
      <c r="T342">
        <v>0</v>
      </c>
      <c r="U342" t="s">
        <v>2965</v>
      </c>
      <c r="V342">
        <v>0</v>
      </c>
      <c r="W342" t="s">
        <v>2965</v>
      </c>
      <c r="X342">
        <v>0</v>
      </c>
      <c r="Y342" t="s">
        <v>2965</v>
      </c>
      <c r="Z342">
        <v>0</v>
      </c>
      <c r="AA342" t="s">
        <v>2965</v>
      </c>
      <c r="AB342" t="s">
        <v>2965</v>
      </c>
      <c r="AC342" t="s">
        <v>2965</v>
      </c>
      <c r="AD342">
        <v>0</v>
      </c>
      <c r="AE342" t="s">
        <v>4526</v>
      </c>
      <c r="AF342" t="s">
        <v>4527</v>
      </c>
      <c r="AG342">
        <v>0</v>
      </c>
      <c r="AH342" t="s">
        <v>4438</v>
      </c>
      <c r="AI342">
        <v>0</v>
      </c>
      <c r="AJ342">
        <v>0</v>
      </c>
      <c r="AK342">
        <v>0</v>
      </c>
      <c r="AL342">
        <v>0</v>
      </c>
      <c r="AM342">
        <v>0</v>
      </c>
      <c r="AN342">
        <v>0</v>
      </c>
      <c r="AO342" t="s">
        <v>2965</v>
      </c>
      <c r="AP342" t="s">
        <v>4817</v>
      </c>
      <c r="AQ342" t="s">
        <v>4817</v>
      </c>
      <c r="AR342" t="s">
        <v>4839</v>
      </c>
      <c r="AS342" t="s">
        <v>4840</v>
      </c>
    </row>
    <row r="343" spans="5:45" ht="17.25" customHeight="1">
      <c r="E343" s="1403" t="str">
        <f t="shared" si="10"/>
        <v>A02AB017 Pile Work Pile Head Treatment Pretensioned Concrete Pile (Type-B)</v>
      </c>
      <c r="F343" s="1403" t="str">
        <f t="shared" si="11"/>
        <v>A02AB017-00004 Pile Work Pile Head Treatment Pretensioned Concrete Pile (Type-B)        500 ≤ DIA &lt;600</v>
      </c>
      <c r="G343" s="1404" t="str" cm="1">
        <f t="array" ref="G343:H343">_xlfn.TEXTSPLIT(I343,"-")</f>
        <v>A02AB017</v>
      </c>
      <c r="H343" s="1404" t="str">
        <v>00004</v>
      </c>
      <c r="I343" t="s">
        <v>4841</v>
      </c>
      <c r="J343" t="s">
        <v>4288</v>
      </c>
      <c r="K343" t="s">
        <v>4427</v>
      </c>
      <c r="L343" t="s">
        <v>4428</v>
      </c>
      <c r="M343" t="s">
        <v>4522</v>
      </c>
      <c r="N343" t="s">
        <v>4816</v>
      </c>
      <c r="O343" t="s">
        <v>4579</v>
      </c>
      <c r="P343" t="s">
        <v>4580</v>
      </c>
      <c r="Q343" t="s">
        <v>2965</v>
      </c>
      <c r="R343">
        <v>0</v>
      </c>
      <c r="S343" t="s">
        <v>2965</v>
      </c>
      <c r="T343">
        <v>0</v>
      </c>
      <c r="U343" t="s">
        <v>2965</v>
      </c>
      <c r="V343">
        <v>0</v>
      </c>
      <c r="W343" t="s">
        <v>2965</v>
      </c>
      <c r="X343">
        <v>0</v>
      </c>
      <c r="Y343" t="s">
        <v>2965</v>
      </c>
      <c r="Z343">
        <v>0</v>
      </c>
      <c r="AA343" t="s">
        <v>2965</v>
      </c>
      <c r="AB343" t="s">
        <v>2965</v>
      </c>
      <c r="AC343" t="s">
        <v>2965</v>
      </c>
      <c r="AD343">
        <v>0</v>
      </c>
      <c r="AE343" t="s">
        <v>4529</v>
      </c>
      <c r="AF343" t="s">
        <v>4530</v>
      </c>
      <c r="AG343">
        <v>0</v>
      </c>
      <c r="AH343" t="s">
        <v>4438</v>
      </c>
      <c r="AI343">
        <v>0</v>
      </c>
      <c r="AJ343">
        <v>0</v>
      </c>
      <c r="AK343">
        <v>0</v>
      </c>
      <c r="AL343">
        <v>0</v>
      </c>
      <c r="AM343">
        <v>0</v>
      </c>
      <c r="AN343">
        <v>0</v>
      </c>
      <c r="AO343" t="s">
        <v>2965</v>
      </c>
      <c r="AP343" t="s">
        <v>4817</v>
      </c>
      <c r="AQ343" t="s">
        <v>4817</v>
      </c>
      <c r="AR343" t="s">
        <v>4839</v>
      </c>
      <c r="AS343" t="s">
        <v>4841</v>
      </c>
    </row>
    <row r="344" spans="5:45" ht="17.25" customHeight="1">
      <c r="E344" s="1403" t="str">
        <f t="shared" si="10"/>
        <v>A02AB017 Pile Work Pile Head Treatment Pretensioned Concrete Pile (Type-B)</v>
      </c>
      <c r="F344" s="1403" t="str">
        <f t="shared" si="11"/>
        <v>A02AB017-00005 Pile Work Pile Head Treatment Pretensioned Concrete Pile (Type-B)        600 ≤ DIA &lt;700</v>
      </c>
      <c r="G344" s="1404" t="str" cm="1">
        <f t="array" ref="G344:H344">_xlfn.TEXTSPLIT(I344,"-")</f>
        <v>A02AB017</v>
      </c>
      <c r="H344" s="1404" t="str">
        <v>00005</v>
      </c>
      <c r="I344" t="s">
        <v>4842</v>
      </c>
      <c r="J344" t="s">
        <v>4288</v>
      </c>
      <c r="K344" t="s">
        <v>4427</v>
      </c>
      <c r="L344" t="s">
        <v>4428</v>
      </c>
      <c r="M344" t="s">
        <v>4522</v>
      </c>
      <c r="N344" t="s">
        <v>4816</v>
      </c>
      <c r="O344" t="s">
        <v>4579</v>
      </c>
      <c r="P344" t="s">
        <v>4580</v>
      </c>
      <c r="Q344" t="s">
        <v>2965</v>
      </c>
      <c r="R344">
        <v>0</v>
      </c>
      <c r="S344" t="s">
        <v>2965</v>
      </c>
      <c r="T344">
        <v>0</v>
      </c>
      <c r="U344" t="s">
        <v>2965</v>
      </c>
      <c r="V344">
        <v>0</v>
      </c>
      <c r="W344" t="s">
        <v>2965</v>
      </c>
      <c r="X344">
        <v>0</v>
      </c>
      <c r="Y344" t="s">
        <v>2965</v>
      </c>
      <c r="Z344">
        <v>0</v>
      </c>
      <c r="AA344" t="s">
        <v>2965</v>
      </c>
      <c r="AB344" t="s">
        <v>2965</v>
      </c>
      <c r="AC344" t="s">
        <v>2965</v>
      </c>
      <c r="AD344">
        <v>0</v>
      </c>
      <c r="AE344" t="s">
        <v>4532</v>
      </c>
      <c r="AF344" t="s">
        <v>4533</v>
      </c>
      <c r="AG344">
        <v>0</v>
      </c>
      <c r="AH344" t="s">
        <v>4438</v>
      </c>
      <c r="AI344">
        <v>0</v>
      </c>
      <c r="AJ344">
        <v>0</v>
      </c>
      <c r="AK344">
        <v>0</v>
      </c>
      <c r="AL344">
        <v>0</v>
      </c>
      <c r="AM344">
        <v>0</v>
      </c>
      <c r="AN344">
        <v>0</v>
      </c>
      <c r="AO344" t="s">
        <v>2965</v>
      </c>
      <c r="AP344" t="s">
        <v>4817</v>
      </c>
      <c r="AQ344" t="s">
        <v>4817</v>
      </c>
      <c r="AR344" t="s">
        <v>4839</v>
      </c>
      <c r="AS344" t="s">
        <v>4842</v>
      </c>
    </row>
    <row r="345" spans="5:45" ht="17.25" customHeight="1">
      <c r="E345" s="1403" t="str">
        <f t="shared" si="10"/>
        <v>A02AB017 Pile Work Pile Head Treatment Pretensioned Concrete Pile (Type-B)</v>
      </c>
      <c r="F345" s="1403" t="str">
        <f t="shared" si="11"/>
        <v>A02AB017-00006 Pile Work Pile Head Treatment Pretensioned Concrete Pile (Type-B)        700 ≤ DIA &lt;800</v>
      </c>
      <c r="G345" s="1404" t="str" cm="1">
        <f t="array" ref="G345:H345">_xlfn.TEXTSPLIT(I345,"-")</f>
        <v>A02AB017</v>
      </c>
      <c r="H345" s="1404" t="str">
        <v>00006</v>
      </c>
      <c r="I345" t="s">
        <v>4843</v>
      </c>
      <c r="J345" t="s">
        <v>4288</v>
      </c>
      <c r="K345" t="s">
        <v>4427</v>
      </c>
      <c r="L345" t="s">
        <v>4428</v>
      </c>
      <c r="M345" t="s">
        <v>4522</v>
      </c>
      <c r="N345" t="s">
        <v>4816</v>
      </c>
      <c r="O345" t="s">
        <v>4579</v>
      </c>
      <c r="P345" t="s">
        <v>4580</v>
      </c>
      <c r="Q345" t="s">
        <v>2965</v>
      </c>
      <c r="R345">
        <v>0</v>
      </c>
      <c r="S345" t="s">
        <v>2965</v>
      </c>
      <c r="T345">
        <v>0</v>
      </c>
      <c r="U345" t="s">
        <v>2965</v>
      </c>
      <c r="V345">
        <v>0</v>
      </c>
      <c r="W345" t="s">
        <v>2965</v>
      </c>
      <c r="X345">
        <v>0</v>
      </c>
      <c r="Y345" t="s">
        <v>2965</v>
      </c>
      <c r="Z345">
        <v>0</v>
      </c>
      <c r="AA345" t="s">
        <v>2965</v>
      </c>
      <c r="AB345" t="s">
        <v>2965</v>
      </c>
      <c r="AC345" t="s">
        <v>2965</v>
      </c>
      <c r="AD345">
        <v>0</v>
      </c>
      <c r="AE345" t="s">
        <v>4535</v>
      </c>
      <c r="AF345" t="s">
        <v>4536</v>
      </c>
      <c r="AG345">
        <v>0</v>
      </c>
      <c r="AH345" t="s">
        <v>4438</v>
      </c>
      <c r="AI345">
        <v>0</v>
      </c>
      <c r="AJ345">
        <v>0</v>
      </c>
      <c r="AK345">
        <v>0</v>
      </c>
      <c r="AL345">
        <v>0</v>
      </c>
      <c r="AM345">
        <v>0</v>
      </c>
      <c r="AN345">
        <v>0</v>
      </c>
      <c r="AO345" t="s">
        <v>2965</v>
      </c>
      <c r="AP345" t="s">
        <v>4817</v>
      </c>
      <c r="AQ345" t="s">
        <v>4817</v>
      </c>
      <c r="AR345" t="s">
        <v>4839</v>
      </c>
      <c r="AS345" t="s">
        <v>4843</v>
      </c>
    </row>
    <row r="346" spans="5:45" ht="17.25" customHeight="1">
      <c r="E346" s="1403" t="str">
        <f t="shared" si="10"/>
        <v>A02AB017 Pile Work Pile Head Treatment Pretensioned Concrete Pile (Type-B)</v>
      </c>
      <c r="F346" s="1403" t="str">
        <f t="shared" si="11"/>
        <v>A02AB017-00007 Pile Work Pile Head Treatment Pretensioned Concrete Pile (Type-B)        800 ≤ DIA &lt;900</v>
      </c>
      <c r="G346" s="1404" t="str" cm="1">
        <f t="array" ref="G346:H346">_xlfn.TEXTSPLIT(I346,"-")</f>
        <v>A02AB017</v>
      </c>
      <c r="H346" s="1404" t="str">
        <v>00007</v>
      </c>
      <c r="I346" t="s">
        <v>4844</v>
      </c>
      <c r="J346" t="s">
        <v>4288</v>
      </c>
      <c r="K346" t="s">
        <v>4427</v>
      </c>
      <c r="L346" t="s">
        <v>4428</v>
      </c>
      <c r="M346" t="s">
        <v>4522</v>
      </c>
      <c r="N346" t="s">
        <v>4816</v>
      </c>
      <c r="O346" t="s">
        <v>4579</v>
      </c>
      <c r="P346" t="s">
        <v>4580</v>
      </c>
      <c r="Q346" t="s">
        <v>2965</v>
      </c>
      <c r="R346">
        <v>0</v>
      </c>
      <c r="S346" t="s">
        <v>2965</v>
      </c>
      <c r="T346">
        <v>0</v>
      </c>
      <c r="U346" t="s">
        <v>2965</v>
      </c>
      <c r="V346">
        <v>0</v>
      </c>
      <c r="W346" t="s">
        <v>2965</v>
      </c>
      <c r="X346">
        <v>0</v>
      </c>
      <c r="Y346" t="s">
        <v>2965</v>
      </c>
      <c r="Z346">
        <v>0</v>
      </c>
      <c r="AA346" t="s">
        <v>2965</v>
      </c>
      <c r="AB346" t="s">
        <v>2965</v>
      </c>
      <c r="AC346" t="s">
        <v>2965</v>
      </c>
      <c r="AD346">
        <v>0</v>
      </c>
      <c r="AE346" t="s">
        <v>4538</v>
      </c>
      <c r="AF346" t="s">
        <v>4539</v>
      </c>
      <c r="AG346">
        <v>0</v>
      </c>
      <c r="AH346" t="s">
        <v>4438</v>
      </c>
      <c r="AI346">
        <v>0</v>
      </c>
      <c r="AJ346">
        <v>0</v>
      </c>
      <c r="AK346">
        <v>0</v>
      </c>
      <c r="AL346">
        <v>0</v>
      </c>
      <c r="AM346">
        <v>0</v>
      </c>
      <c r="AN346">
        <v>0</v>
      </c>
      <c r="AO346" t="s">
        <v>2965</v>
      </c>
      <c r="AP346" t="s">
        <v>4817</v>
      </c>
      <c r="AQ346" t="s">
        <v>4817</v>
      </c>
      <c r="AR346" t="s">
        <v>4839</v>
      </c>
      <c r="AS346" t="s">
        <v>4844</v>
      </c>
    </row>
    <row r="347" spans="5:45" ht="17.25" customHeight="1">
      <c r="E347" s="1403" t="str">
        <f t="shared" si="10"/>
        <v>A02AB017 Pile Work Pile Head Treatment Pretensioned Concrete Pile (Type-B)</v>
      </c>
      <c r="F347" s="1403" t="str">
        <f t="shared" si="11"/>
        <v>A02AB017-00008 Pile Work Pile Head Treatment Pretensioned Concrete Pile (Type-B)        900 ≤ DIA &lt;1000</v>
      </c>
      <c r="G347" s="1404" t="str" cm="1">
        <f t="array" ref="G347:H347">_xlfn.TEXTSPLIT(I347,"-")</f>
        <v>A02AB017</v>
      </c>
      <c r="H347" s="1404" t="str">
        <v>00008</v>
      </c>
      <c r="I347" t="s">
        <v>4845</v>
      </c>
      <c r="J347" t="s">
        <v>4288</v>
      </c>
      <c r="K347" t="s">
        <v>4427</v>
      </c>
      <c r="L347" t="s">
        <v>4428</v>
      </c>
      <c r="M347" t="s">
        <v>4522</v>
      </c>
      <c r="N347" t="s">
        <v>4816</v>
      </c>
      <c r="O347" t="s">
        <v>4579</v>
      </c>
      <c r="P347" t="s">
        <v>4580</v>
      </c>
      <c r="Q347" t="s">
        <v>2965</v>
      </c>
      <c r="R347">
        <v>0</v>
      </c>
      <c r="S347" t="s">
        <v>2965</v>
      </c>
      <c r="T347">
        <v>0</v>
      </c>
      <c r="U347" t="s">
        <v>2965</v>
      </c>
      <c r="V347">
        <v>0</v>
      </c>
      <c r="W347" t="s">
        <v>2965</v>
      </c>
      <c r="X347">
        <v>0</v>
      </c>
      <c r="Y347" t="s">
        <v>2965</v>
      </c>
      <c r="Z347">
        <v>0</v>
      </c>
      <c r="AA347" t="s">
        <v>2965</v>
      </c>
      <c r="AB347" t="s">
        <v>2965</v>
      </c>
      <c r="AC347" t="s">
        <v>2965</v>
      </c>
      <c r="AD347">
        <v>0</v>
      </c>
      <c r="AE347" t="s">
        <v>4541</v>
      </c>
      <c r="AF347" t="s">
        <v>4542</v>
      </c>
      <c r="AG347">
        <v>0</v>
      </c>
      <c r="AH347" t="s">
        <v>4438</v>
      </c>
      <c r="AI347">
        <v>0</v>
      </c>
      <c r="AJ347">
        <v>0</v>
      </c>
      <c r="AK347">
        <v>0</v>
      </c>
      <c r="AL347">
        <v>0</v>
      </c>
      <c r="AM347">
        <v>0</v>
      </c>
      <c r="AN347">
        <v>0</v>
      </c>
      <c r="AO347" t="s">
        <v>2965</v>
      </c>
      <c r="AP347" t="s">
        <v>4817</v>
      </c>
      <c r="AQ347" t="s">
        <v>4817</v>
      </c>
      <c r="AR347" t="s">
        <v>4839</v>
      </c>
      <c r="AS347" t="s">
        <v>4845</v>
      </c>
    </row>
    <row r="348" spans="5:45" ht="17.25" customHeight="1">
      <c r="E348" s="1403" t="str">
        <f t="shared" si="10"/>
        <v>A02AB017 Pile Work Pile Head Treatment Pretensioned Concrete Pile (Type-B)</v>
      </c>
      <c r="F348" s="1403" t="str">
        <f t="shared" si="11"/>
        <v>A02AB017-00009 Pile Work Pile Head Treatment Pretensioned Concrete Pile (Type-B)        1000 ≤ DIA &lt;1200</v>
      </c>
      <c r="G348" s="1404" t="str" cm="1">
        <f t="array" ref="G348:H348">_xlfn.TEXTSPLIT(I348,"-")</f>
        <v>A02AB017</v>
      </c>
      <c r="H348" s="1404" t="str">
        <v>00009</v>
      </c>
      <c r="I348" t="s">
        <v>4846</v>
      </c>
      <c r="J348" t="s">
        <v>4288</v>
      </c>
      <c r="K348" t="s">
        <v>4427</v>
      </c>
      <c r="L348" t="s">
        <v>4428</v>
      </c>
      <c r="M348" t="s">
        <v>4522</v>
      </c>
      <c r="N348" t="s">
        <v>4816</v>
      </c>
      <c r="O348" t="s">
        <v>4579</v>
      </c>
      <c r="P348" t="s">
        <v>4580</v>
      </c>
      <c r="Q348" t="s">
        <v>2965</v>
      </c>
      <c r="R348">
        <v>0</v>
      </c>
      <c r="S348" t="s">
        <v>2965</v>
      </c>
      <c r="T348">
        <v>0</v>
      </c>
      <c r="U348" t="s">
        <v>2965</v>
      </c>
      <c r="V348">
        <v>0</v>
      </c>
      <c r="W348" t="s">
        <v>2965</v>
      </c>
      <c r="X348">
        <v>0</v>
      </c>
      <c r="Y348" t="s">
        <v>2965</v>
      </c>
      <c r="Z348">
        <v>0</v>
      </c>
      <c r="AA348" t="s">
        <v>2965</v>
      </c>
      <c r="AB348" t="s">
        <v>2965</v>
      </c>
      <c r="AC348" t="s">
        <v>2965</v>
      </c>
      <c r="AD348">
        <v>0</v>
      </c>
      <c r="AE348" t="s">
        <v>4544</v>
      </c>
      <c r="AF348" t="s">
        <v>4545</v>
      </c>
      <c r="AG348">
        <v>0</v>
      </c>
      <c r="AH348" t="s">
        <v>4438</v>
      </c>
      <c r="AI348">
        <v>0</v>
      </c>
      <c r="AJ348">
        <v>0</v>
      </c>
      <c r="AK348">
        <v>0</v>
      </c>
      <c r="AL348">
        <v>0</v>
      </c>
      <c r="AM348">
        <v>0</v>
      </c>
      <c r="AN348">
        <v>0</v>
      </c>
      <c r="AO348" t="s">
        <v>2965</v>
      </c>
      <c r="AP348" t="s">
        <v>4817</v>
      </c>
      <c r="AQ348" t="s">
        <v>4817</v>
      </c>
      <c r="AR348" t="s">
        <v>4839</v>
      </c>
      <c r="AS348" t="s">
        <v>4846</v>
      </c>
    </row>
    <row r="349" spans="5:45" ht="17.25" customHeight="1">
      <c r="E349" s="1403" t="str">
        <f t="shared" si="10"/>
        <v>A02AB018 Pile Work Pile Head Treatment Pretensioned High-strength Concrete Pile (Type-A)</v>
      </c>
      <c r="F349" s="1403" t="str">
        <f t="shared" si="11"/>
        <v>A02AB018-00002 Pile Work Pile Head Treatment Pretensioned High-strength Concrete Pile (Type-A)        DIA&lt;400</v>
      </c>
      <c r="G349" s="1404" t="str" cm="1">
        <f t="array" ref="G349:H349">_xlfn.TEXTSPLIT(I349,"-")</f>
        <v>A02AB018</v>
      </c>
      <c r="H349" s="1404" t="str">
        <v>00002</v>
      </c>
      <c r="I349" t="s">
        <v>4847</v>
      </c>
      <c r="J349" t="s">
        <v>4288</v>
      </c>
      <c r="K349" t="s">
        <v>4427</v>
      </c>
      <c r="L349" t="s">
        <v>4428</v>
      </c>
      <c r="M349" t="s">
        <v>4522</v>
      </c>
      <c r="N349" t="s">
        <v>4816</v>
      </c>
      <c r="O349" t="s">
        <v>4622</v>
      </c>
      <c r="P349" t="s">
        <v>4623</v>
      </c>
      <c r="Q349" t="s">
        <v>2965</v>
      </c>
      <c r="R349">
        <v>0</v>
      </c>
      <c r="S349" t="s">
        <v>2965</v>
      </c>
      <c r="T349">
        <v>0</v>
      </c>
      <c r="U349" t="s">
        <v>2965</v>
      </c>
      <c r="V349">
        <v>0</v>
      </c>
      <c r="W349" t="s">
        <v>2965</v>
      </c>
      <c r="X349">
        <v>0</v>
      </c>
      <c r="Y349" t="s">
        <v>2965</v>
      </c>
      <c r="Z349">
        <v>0</v>
      </c>
      <c r="AA349" t="s">
        <v>2965</v>
      </c>
      <c r="AB349" t="s">
        <v>2965</v>
      </c>
      <c r="AC349" t="s">
        <v>2965</v>
      </c>
      <c r="AD349">
        <v>0</v>
      </c>
      <c r="AE349" t="s">
        <v>4522</v>
      </c>
      <c r="AF349" t="s">
        <v>4523</v>
      </c>
      <c r="AG349">
        <v>0</v>
      </c>
      <c r="AH349" t="s">
        <v>4438</v>
      </c>
      <c r="AI349">
        <v>0</v>
      </c>
      <c r="AJ349">
        <v>0</v>
      </c>
      <c r="AK349">
        <v>0</v>
      </c>
      <c r="AL349">
        <v>0</v>
      </c>
      <c r="AM349">
        <v>0</v>
      </c>
      <c r="AN349">
        <v>0</v>
      </c>
      <c r="AO349" t="s">
        <v>2965</v>
      </c>
      <c r="AP349" t="s">
        <v>4817</v>
      </c>
      <c r="AQ349" t="s">
        <v>4817</v>
      </c>
      <c r="AR349" t="s">
        <v>4848</v>
      </c>
      <c r="AS349" t="s">
        <v>4847</v>
      </c>
    </row>
    <row r="350" spans="5:45" ht="17.25" customHeight="1">
      <c r="E350" s="1403" t="str">
        <f t="shared" si="10"/>
        <v>A02AB018 Pile Work Pile Head Treatment Pretensioned High-strength Concrete Pile (Type-A)</v>
      </c>
      <c r="F350" s="1403" t="str">
        <f t="shared" si="11"/>
        <v>A02AB018-00003 Pile Work Pile Head Treatment Pretensioned High-strength Concrete Pile (Type-A)        400 ≤ DIA &lt;500</v>
      </c>
      <c r="G350" s="1404" t="str" cm="1">
        <f t="array" ref="G350:H350">_xlfn.TEXTSPLIT(I350,"-")</f>
        <v>A02AB018</v>
      </c>
      <c r="H350" s="1404" t="str">
        <v>00003</v>
      </c>
      <c r="I350" t="s">
        <v>4849</v>
      </c>
      <c r="J350" t="s">
        <v>4288</v>
      </c>
      <c r="K350" t="s">
        <v>4427</v>
      </c>
      <c r="L350" t="s">
        <v>4428</v>
      </c>
      <c r="M350" t="s">
        <v>4522</v>
      </c>
      <c r="N350" t="s">
        <v>4816</v>
      </c>
      <c r="O350" t="s">
        <v>4622</v>
      </c>
      <c r="P350" t="s">
        <v>4623</v>
      </c>
      <c r="Q350" t="s">
        <v>2965</v>
      </c>
      <c r="R350">
        <v>0</v>
      </c>
      <c r="S350" t="s">
        <v>2965</v>
      </c>
      <c r="T350">
        <v>0</v>
      </c>
      <c r="U350" t="s">
        <v>2965</v>
      </c>
      <c r="V350">
        <v>0</v>
      </c>
      <c r="W350" t="s">
        <v>2965</v>
      </c>
      <c r="X350">
        <v>0</v>
      </c>
      <c r="Y350" t="s">
        <v>2965</v>
      </c>
      <c r="Z350">
        <v>0</v>
      </c>
      <c r="AA350" t="s">
        <v>2965</v>
      </c>
      <c r="AB350" t="s">
        <v>2965</v>
      </c>
      <c r="AC350" t="s">
        <v>2965</v>
      </c>
      <c r="AD350">
        <v>0</v>
      </c>
      <c r="AE350" t="s">
        <v>4526</v>
      </c>
      <c r="AF350" t="s">
        <v>4527</v>
      </c>
      <c r="AG350">
        <v>0</v>
      </c>
      <c r="AH350" t="s">
        <v>4438</v>
      </c>
      <c r="AI350">
        <v>0</v>
      </c>
      <c r="AJ350">
        <v>0</v>
      </c>
      <c r="AK350">
        <v>0</v>
      </c>
      <c r="AL350">
        <v>0</v>
      </c>
      <c r="AM350">
        <v>0</v>
      </c>
      <c r="AN350">
        <v>0</v>
      </c>
      <c r="AO350" t="s">
        <v>2965</v>
      </c>
      <c r="AP350" t="s">
        <v>4817</v>
      </c>
      <c r="AQ350" t="s">
        <v>4817</v>
      </c>
      <c r="AR350" t="s">
        <v>4848</v>
      </c>
      <c r="AS350" t="s">
        <v>4849</v>
      </c>
    </row>
    <row r="351" spans="5:45" ht="17.25" customHeight="1">
      <c r="E351" s="1403" t="str">
        <f t="shared" si="10"/>
        <v>A02AB018 Pile Work Pile Head Treatment Pretensioned High-strength Concrete Pile (Type-A)</v>
      </c>
      <c r="F351" s="1403" t="str">
        <f t="shared" si="11"/>
        <v>A02AB018-00004 Pile Work Pile Head Treatment Pretensioned High-strength Concrete Pile (Type-A)        500 ≤ DIA &lt;600</v>
      </c>
      <c r="G351" s="1404" t="str" cm="1">
        <f t="array" ref="G351:H351">_xlfn.TEXTSPLIT(I351,"-")</f>
        <v>A02AB018</v>
      </c>
      <c r="H351" s="1404" t="str">
        <v>00004</v>
      </c>
      <c r="I351" t="s">
        <v>4850</v>
      </c>
      <c r="J351" t="s">
        <v>4288</v>
      </c>
      <c r="K351" t="s">
        <v>4427</v>
      </c>
      <c r="L351" t="s">
        <v>4428</v>
      </c>
      <c r="M351" t="s">
        <v>4522</v>
      </c>
      <c r="N351" t="s">
        <v>4816</v>
      </c>
      <c r="O351" t="s">
        <v>4622</v>
      </c>
      <c r="P351" t="s">
        <v>4623</v>
      </c>
      <c r="Q351" t="s">
        <v>2965</v>
      </c>
      <c r="R351">
        <v>0</v>
      </c>
      <c r="S351" t="s">
        <v>2965</v>
      </c>
      <c r="T351">
        <v>0</v>
      </c>
      <c r="U351" t="s">
        <v>2965</v>
      </c>
      <c r="V351">
        <v>0</v>
      </c>
      <c r="W351" t="s">
        <v>2965</v>
      </c>
      <c r="X351">
        <v>0</v>
      </c>
      <c r="Y351" t="s">
        <v>2965</v>
      </c>
      <c r="Z351">
        <v>0</v>
      </c>
      <c r="AA351" t="s">
        <v>2965</v>
      </c>
      <c r="AB351" t="s">
        <v>2965</v>
      </c>
      <c r="AC351" t="s">
        <v>2965</v>
      </c>
      <c r="AD351">
        <v>0</v>
      </c>
      <c r="AE351" t="s">
        <v>4529</v>
      </c>
      <c r="AF351" t="s">
        <v>4530</v>
      </c>
      <c r="AG351">
        <v>0</v>
      </c>
      <c r="AH351" t="s">
        <v>4438</v>
      </c>
      <c r="AI351">
        <v>0</v>
      </c>
      <c r="AJ351">
        <v>0</v>
      </c>
      <c r="AK351">
        <v>0</v>
      </c>
      <c r="AL351">
        <v>0</v>
      </c>
      <c r="AM351">
        <v>0</v>
      </c>
      <c r="AN351">
        <v>0</v>
      </c>
      <c r="AO351" t="s">
        <v>2965</v>
      </c>
      <c r="AP351" t="s">
        <v>4817</v>
      </c>
      <c r="AQ351" t="s">
        <v>4817</v>
      </c>
      <c r="AR351" t="s">
        <v>4848</v>
      </c>
      <c r="AS351" t="s">
        <v>4850</v>
      </c>
    </row>
    <row r="352" spans="5:45" ht="17.25" customHeight="1">
      <c r="E352" s="1403" t="str">
        <f t="shared" si="10"/>
        <v>A02AB018 Pile Work Pile Head Treatment Pretensioned High-strength Concrete Pile (Type-A)</v>
      </c>
      <c r="F352" s="1403" t="str">
        <f t="shared" si="11"/>
        <v>A02AB018-00005 Pile Work Pile Head Treatment Pretensioned High-strength Concrete Pile (Type-A)        600 ≤ DIA &lt;700</v>
      </c>
      <c r="G352" s="1404" t="str" cm="1">
        <f t="array" ref="G352:H352">_xlfn.TEXTSPLIT(I352,"-")</f>
        <v>A02AB018</v>
      </c>
      <c r="H352" s="1404" t="str">
        <v>00005</v>
      </c>
      <c r="I352" t="s">
        <v>4851</v>
      </c>
      <c r="J352" t="s">
        <v>4288</v>
      </c>
      <c r="K352" t="s">
        <v>4427</v>
      </c>
      <c r="L352" t="s">
        <v>4428</v>
      </c>
      <c r="M352" t="s">
        <v>4522</v>
      </c>
      <c r="N352" t="s">
        <v>4816</v>
      </c>
      <c r="O352" t="s">
        <v>4622</v>
      </c>
      <c r="P352" t="s">
        <v>4623</v>
      </c>
      <c r="Q352" t="s">
        <v>2965</v>
      </c>
      <c r="R352">
        <v>0</v>
      </c>
      <c r="S352" t="s">
        <v>2965</v>
      </c>
      <c r="T352">
        <v>0</v>
      </c>
      <c r="U352" t="s">
        <v>2965</v>
      </c>
      <c r="V352">
        <v>0</v>
      </c>
      <c r="W352" t="s">
        <v>2965</v>
      </c>
      <c r="X352">
        <v>0</v>
      </c>
      <c r="Y352" t="s">
        <v>2965</v>
      </c>
      <c r="Z352">
        <v>0</v>
      </c>
      <c r="AA352" t="s">
        <v>2965</v>
      </c>
      <c r="AB352" t="s">
        <v>2965</v>
      </c>
      <c r="AC352" t="s">
        <v>2965</v>
      </c>
      <c r="AD352">
        <v>0</v>
      </c>
      <c r="AE352" t="s">
        <v>4532</v>
      </c>
      <c r="AF352" t="s">
        <v>4533</v>
      </c>
      <c r="AG352">
        <v>0</v>
      </c>
      <c r="AH352" t="s">
        <v>4438</v>
      </c>
      <c r="AI352">
        <v>0</v>
      </c>
      <c r="AJ352">
        <v>0</v>
      </c>
      <c r="AK352">
        <v>0</v>
      </c>
      <c r="AL352">
        <v>0</v>
      </c>
      <c r="AM352">
        <v>0</v>
      </c>
      <c r="AN352">
        <v>0</v>
      </c>
      <c r="AO352" t="s">
        <v>2965</v>
      </c>
      <c r="AP352" t="s">
        <v>4817</v>
      </c>
      <c r="AQ352" t="s">
        <v>4817</v>
      </c>
      <c r="AR352" t="s">
        <v>4848</v>
      </c>
      <c r="AS352" t="s">
        <v>4851</v>
      </c>
    </row>
    <row r="353" spans="5:45" ht="17.25" customHeight="1">
      <c r="E353" s="1403" t="str">
        <f t="shared" si="10"/>
        <v>A02AB018 Pile Work Pile Head Treatment Pretensioned High-strength Concrete Pile (Type-A)</v>
      </c>
      <c r="F353" s="1403" t="str">
        <f t="shared" si="11"/>
        <v>A02AB018-00006 Pile Work Pile Head Treatment Pretensioned High-strength Concrete Pile (Type-A)        700 ≤ DIA &lt;800</v>
      </c>
      <c r="G353" s="1404" t="str" cm="1">
        <f t="array" ref="G353:H353">_xlfn.TEXTSPLIT(I353,"-")</f>
        <v>A02AB018</v>
      </c>
      <c r="H353" s="1404" t="str">
        <v>00006</v>
      </c>
      <c r="I353" t="s">
        <v>4852</v>
      </c>
      <c r="J353" t="s">
        <v>4288</v>
      </c>
      <c r="K353" t="s">
        <v>4427</v>
      </c>
      <c r="L353" t="s">
        <v>4428</v>
      </c>
      <c r="M353" t="s">
        <v>4522</v>
      </c>
      <c r="N353" t="s">
        <v>4816</v>
      </c>
      <c r="O353" t="s">
        <v>4622</v>
      </c>
      <c r="P353" t="s">
        <v>4623</v>
      </c>
      <c r="Q353" t="s">
        <v>2965</v>
      </c>
      <c r="R353">
        <v>0</v>
      </c>
      <c r="S353" t="s">
        <v>2965</v>
      </c>
      <c r="T353">
        <v>0</v>
      </c>
      <c r="U353" t="s">
        <v>2965</v>
      </c>
      <c r="V353">
        <v>0</v>
      </c>
      <c r="W353" t="s">
        <v>2965</v>
      </c>
      <c r="X353">
        <v>0</v>
      </c>
      <c r="Y353" t="s">
        <v>2965</v>
      </c>
      <c r="Z353">
        <v>0</v>
      </c>
      <c r="AA353" t="s">
        <v>2965</v>
      </c>
      <c r="AB353" t="s">
        <v>2965</v>
      </c>
      <c r="AC353" t="s">
        <v>2965</v>
      </c>
      <c r="AD353">
        <v>0</v>
      </c>
      <c r="AE353" t="s">
        <v>4535</v>
      </c>
      <c r="AF353" t="s">
        <v>4536</v>
      </c>
      <c r="AG353">
        <v>0</v>
      </c>
      <c r="AH353" t="s">
        <v>4438</v>
      </c>
      <c r="AI353">
        <v>0</v>
      </c>
      <c r="AJ353">
        <v>0</v>
      </c>
      <c r="AK353">
        <v>0</v>
      </c>
      <c r="AL353">
        <v>0</v>
      </c>
      <c r="AM353">
        <v>0</v>
      </c>
      <c r="AN353">
        <v>0</v>
      </c>
      <c r="AO353" t="s">
        <v>2965</v>
      </c>
      <c r="AP353" t="s">
        <v>4817</v>
      </c>
      <c r="AQ353" t="s">
        <v>4817</v>
      </c>
      <c r="AR353" t="s">
        <v>4848</v>
      </c>
      <c r="AS353" t="s">
        <v>4852</v>
      </c>
    </row>
    <row r="354" spans="5:45" ht="17.25" customHeight="1">
      <c r="E354" s="1403" t="str">
        <f t="shared" si="10"/>
        <v>A02AB018 Pile Work Pile Head Treatment Pretensioned High-strength Concrete Pile (Type-A)</v>
      </c>
      <c r="F354" s="1403" t="str">
        <f t="shared" si="11"/>
        <v>A02AB018-00007 Pile Work Pile Head Treatment Pretensioned High-strength Concrete Pile (Type-A)        800 ≤ DIA &lt;900</v>
      </c>
      <c r="G354" s="1404" t="str" cm="1">
        <f t="array" ref="G354:H354">_xlfn.TEXTSPLIT(I354,"-")</f>
        <v>A02AB018</v>
      </c>
      <c r="H354" s="1404" t="str">
        <v>00007</v>
      </c>
      <c r="I354" t="s">
        <v>4853</v>
      </c>
      <c r="J354" t="s">
        <v>4288</v>
      </c>
      <c r="K354" t="s">
        <v>4427</v>
      </c>
      <c r="L354" t="s">
        <v>4428</v>
      </c>
      <c r="M354" t="s">
        <v>4522</v>
      </c>
      <c r="N354" t="s">
        <v>4816</v>
      </c>
      <c r="O354" t="s">
        <v>4622</v>
      </c>
      <c r="P354" t="s">
        <v>4623</v>
      </c>
      <c r="Q354" t="s">
        <v>2965</v>
      </c>
      <c r="R354">
        <v>0</v>
      </c>
      <c r="S354" t="s">
        <v>2965</v>
      </c>
      <c r="T354">
        <v>0</v>
      </c>
      <c r="U354" t="s">
        <v>2965</v>
      </c>
      <c r="V354">
        <v>0</v>
      </c>
      <c r="W354" t="s">
        <v>2965</v>
      </c>
      <c r="X354">
        <v>0</v>
      </c>
      <c r="Y354" t="s">
        <v>2965</v>
      </c>
      <c r="Z354">
        <v>0</v>
      </c>
      <c r="AA354" t="s">
        <v>2965</v>
      </c>
      <c r="AB354" t="s">
        <v>2965</v>
      </c>
      <c r="AC354" t="s">
        <v>2965</v>
      </c>
      <c r="AD354">
        <v>0</v>
      </c>
      <c r="AE354" t="s">
        <v>4538</v>
      </c>
      <c r="AF354" t="s">
        <v>4539</v>
      </c>
      <c r="AG354">
        <v>0</v>
      </c>
      <c r="AH354" t="s">
        <v>4438</v>
      </c>
      <c r="AI354">
        <v>0</v>
      </c>
      <c r="AJ354">
        <v>0</v>
      </c>
      <c r="AK354">
        <v>0</v>
      </c>
      <c r="AL354">
        <v>0</v>
      </c>
      <c r="AM354">
        <v>0</v>
      </c>
      <c r="AN354">
        <v>0</v>
      </c>
      <c r="AO354" t="s">
        <v>2965</v>
      </c>
      <c r="AP354" t="s">
        <v>4817</v>
      </c>
      <c r="AQ354" t="s">
        <v>4817</v>
      </c>
      <c r="AR354" t="s">
        <v>4848</v>
      </c>
      <c r="AS354" t="s">
        <v>4853</v>
      </c>
    </row>
    <row r="355" spans="5:45" ht="17.25" customHeight="1">
      <c r="E355" s="1403" t="str">
        <f t="shared" si="10"/>
        <v>A02AB018 Pile Work Pile Head Treatment Pretensioned High-strength Concrete Pile (Type-A)</v>
      </c>
      <c r="F355" s="1403" t="str">
        <f t="shared" si="11"/>
        <v>A02AB018-00008 Pile Work Pile Head Treatment Pretensioned High-strength Concrete Pile (Type-A)        900 ≤ DIA &lt;1000</v>
      </c>
      <c r="G355" s="1404" t="str" cm="1">
        <f t="array" ref="G355:H355">_xlfn.TEXTSPLIT(I355,"-")</f>
        <v>A02AB018</v>
      </c>
      <c r="H355" s="1404" t="str">
        <v>00008</v>
      </c>
      <c r="I355" t="s">
        <v>4854</v>
      </c>
      <c r="J355" t="s">
        <v>4288</v>
      </c>
      <c r="K355" t="s">
        <v>4427</v>
      </c>
      <c r="L355" t="s">
        <v>4428</v>
      </c>
      <c r="M355" t="s">
        <v>4522</v>
      </c>
      <c r="N355" t="s">
        <v>4816</v>
      </c>
      <c r="O355" t="s">
        <v>4622</v>
      </c>
      <c r="P355" t="s">
        <v>4623</v>
      </c>
      <c r="Q355" t="s">
        <v>2965</v>
      </c>
      <c r="R355">
        <v>0</v>
      </c>
      <c r="S355" t="s">
        <v>2965</v>
      </c>
      <c r="T355">
        <v>0</v>
      </c>
      <c r="U355" t="s">
        <v>2965</v>
      </c>
      <c r="V355">
        <v>0</v>
      </c>
      <c r="W355" t="s">
        <v>2965</v>
      </c>
      <c r="X355">
        <v>0</v>
      </c>
      <c r="Y355" t="s">
        <v>2965</v>
      </c>
      <c r="Z355">
        <v>0</v>
      </c>
      <c r="AA355" t="s">
        <v>2965</v>
      </c>
      <c r="AB355" t="s">
        <v>2965</v>
      </c>
      <c r="AC355" t="s">
        <v>2965</v>
      </c>
      <c r="AD355">
        <v>0</v>
      </c>
      <c r="AE355" t="s">
        <v>4541</v>
      </c>
      <c r="AF355" t="s">
        <v>4542</v>
      </c>
      <c r="AG355">
        <v>0</v>
      </c>
      <c r="AH355" t="s">
        <v>4438</v>
      </c>
      <c r="AI355">
        <v>0</v>
      </c>
      <c r="AJ355">
        <v>0</v>
      </c>
      <c r="AK355">
        <v>0</v>
      </c>
      <c r="AL355">
        <v>0</v>
      </c>
      <c r="AM355">
        <v>0</v>
      </c>
      <c r="AN355">
        <v>0</v>
      </c>
      <c r="AO355" t="s">
        <v>2965</v>
      </c>
      <c r="AP355" t="s">
        <v>4817</v>
      </c>
      <c r="AQ355" t="s">
        <v>4817</v>
      </c>
      <c r="AR355" t="s">
        <v>4848</v>
      </c>
      <c r="AS355" t="s">
        <v>4854</v>
      </c>
    </row>
    <row r="356" spans="5:45" ht="17.25" customHeight="1">
      <c r="E356" s="1403" t="str">
        <f t="shared" si="10"/>
        <v>A02AB018 Pile Work Pile Head Treatment Pretensioned High-strength Concrete Pile (Type-A)</v>
      </c>
      <c r="F356" s="1403" t="str">
        <f t="shared" si="11"/>
        <v>A02AB018-00009 Pile Work Pile Head Treatment Pretensioned High-strength Concrete Pile (Type-A)        1000 ≤ DIA &lt;1200</v>
      </c>
      <c r="G356" s="1404" t="str" cm="1">
        <f t="array" ref="G356:H356">_xlfn.TEXTSPLIT(I356,"-")</f>
        <v>A02AB018</v>
      </c>
      <c r="H356" s="1404" t="str">
        <v>00009</v>
      </c>
      <c r="I356" t="s">
        <v>4855</v>
      </c>
      <c r="J356" t="s">
        <v>4288</v>
      </c>
      <c r="K356" t="s">
        <v>4427</v>
      </c>
      <c r="L356" t="s">
        <v>4428</v>
      </c>
      <c r="M356" t="s">
        <v>4522</v>
      </c>
      <c r="N356" t="s">
        <v>4816</v>
      </c>
      <c r="O356" t="s">
        <v>4622</v>
      </c>
      <c r="P356" t="s">
        <v>4623</v>
      </c>
      <c r="Q356" t="s">
        <v>2965</v>
      </c>
      <c r="R356">
        <v>0</v>
      </c>
      <c r="S356" t="s">
        <v>2965</v>
      </c>
      <c r="T356">
        <v>0</v>
      </c>
      <c r="U356" t="s">
        <v>2965</v>
      </c>
      <c r="V356">
        <v>0</v>
      </c>
      <c r="W356" t="s">
        <v>2965</v>
      </c>
      <c r="X356">
        <v>0</v>
      </c>
      <c r="Y356" t="s">
        <v>2965</v>
      </c>
      <c r="Z356">
        <v>0</v>
      </c>
      <c r="AA356" t="s">
        <v>2965</v>
      </c>
      <c r="AB356" t="s">
        <v>2965</v>
      </c>
      <c r="AC356" t="s">
        <v>2965</v>
      </c>
      <c r="AD356">
        <v>0</v>
      </c>
      <c r="AE356" t="s">
        <v>4544</v>
      </c>
      <c r="AF356" t="s">
        <v>4545</v>
      </c>
      <c r="AG356">
        <v>0</v>
      </c>
      <c r="AH356" t="s">
        <v>4438</v>
      </c>
      <c r="AI356">
        <v>0</v>
      </c>
      <c r="AJ356">
        <v>0</v>
      </c>
      <c r="AK356">
        <v>0</v>
      </c>
      <c r="AL356">
        <v>0</v>
      </c>
      <c r="AM356">
        <v>0</v>
      </c>
      <c r="AN356">
        <v>0</v>
      </c>
      <c r="AO356" t="s">
        <v>2965</v>
      </c>
      <c r="AP356" t="s">
        <v>4817</v>
      </c>
      <c r="AQ356" t="s">
        <v>4817</v>
      </c>
      <c r="AR356" t="s">
        <v>4848</v>
      </c>
      <c r="AS356" t="s">
        <v>4855</v>
      </c>
    </row>
    <row r="357" spans="5:45" ht="17.25" customHeight="1">
      <c r="E357" s="1403" t="str">
        <f t="shared" si="10"/>
        <v>A02AB019 Pile Work Pile Head Treatment Pretensioned High-strength Concrete Pile (Type-B)</v>
      </c>
      <c r="F357" s="1403" t="str">
        <f t="shared" si="11"/>
        <v>A02AB019-00002 Pile Work Pile Head Treatment Pretensioned High-strength Concrete Pile (Type-B)        DIA&lt;400</v>
      </c>
      <c r="G357" s="1404" t="str" cm="1">
        <f t="array" ref="G357:H357">_xlfn.TEXTSPLIT(I357,"-")</f>
        <v>A02AB019</v>
      </c>
      <c r="H357" s="1404" t="str">
        <v>00002</v>
      </c>
      <c r="I357" t="s">
        <v>4856</v>
      </c>
      <c r="J357" t="s">
        <v>4288</v>
      </c>
      <c r="K357" t="s">
        <v>4427</v>
      </c>
      <c r="L357" t="s">
        <v>4428</v>
      </c>
      <c r="M357" t="s">
        <v>4522</v>
      </c>
      <c r="N357" t="s">
        <v>4816</v>
      </c>
      <c r="O357" t="s">
        <v>4665</v>
      </c>
      <c r="P357" t="s">
        <v>4666</v>
      </c>
      <c r="Q357" t="s">
        <v>2965</v>
      </c>
      <c r="R357">
        <v>0</v>
      </c>
      <c r="S357" t="s">
        <v>2965</v>
      </c>
      <c r="T357">
        <v>0</v>
      </c>
      <c r="U357" t="s">
        <v>2965</v>
      </c>
      <c r="V357">
        <v>0</v>
      </c>
      <c r="W357" t="s">
        <v>2965</v>
      </c>
      <c r="X357">
        <v>0</v>
      </c>
      <c r="Y357" t="s">
        <v>2965</v>
      </c>
      <c r="Z357">
        <v>0</v>
      </c>
      <c r="AA357" t="s">
        <v>2965</v>
      </c>
      <c r="AB357" t="s">
        <v>2965</v>
      </c>
      <c r="AC357" t="s">
        <v>2965</v>
      </c>
      <c r="AD357">
        <v>0</v>
      </c>
      <c r="AE357" t="s">
        <v>4522</v>
      </c>
      <c r="AF357" t="s">
        <v>4523</v>
      </c>
      <c r="AG357">
        <v>0</v>
      </c>
      <c r="AH357" t="s">
        <v>4438</v>
      </c>
      <c r="AI357">
        <v>0</v>
      </c>
      <c r="AJ357">
        <v>0</v>
      </c>
      <c r="AK357">
        <v>0</v>
      </c>
      <c r="AL357">
        <v>0</v>
      </c>
      <c r="AM357">
        <v>0</v>
      </c>
      <c r="AN357">
        <v>0</v>
      </c>
      <c r="AO357" t="s">
        <v>2965</v>
      </c>
      <c r="AP357" t="s">
        <v>4817</v>
      </c>
      <c r="AQ357" t="s">
        <v>4817</v>
      </c>
      <c r="AR357" t="s">
        <v>4857</v>
      </c>
      <c r="AS357" t="s">
        <v>4856</v>
      </c>
    </row>
    <row r="358" spans="5:45" ht="17.25" customHeight="1">
      <c r="E358" s="1403" t="str">
        <f t="shared" si="10"/>
        <v>A02AB019 Pile Work Pile Head Treatment Pretensioned High-strength Concrete Pile (Type-B)</v>
      </c>
      <c r="F358" s="1403" t="str">
        <f t="shared" si="11"/>
        <v>A02AB019-00003 Pile Work Pile Head Treatment Pretensioned High-strength Concrete Pile (Type-B)        400 ≤ DIA &lt;500</v>
      </c>
      <c r="G358" s="1404" t="str" cm="1">
        <f t="array" ref="G358:H358">_xlfn.TEXTSPLIT(I358,"-")</f>
        <v>A02AB019</v>
      </c>
      <c r="H358" s="1404" t="str">
        <v>00003</v>
      </c>
      <c r="I358" t="s">
        <v>4858</v>
      </c>
      <c r="J358" t="s">
        <v>4288</v>
      </c>
      <c r="K358" t="s">
        <v>4427</v>
      </c>
      <c r="L358" t="s">
        <v>4428</v>
      </c>
      <c r="M358" t="s">
        <v>4522</v>
      </c>
      <c r="N358" t="s">
        <v>4816</v>
      </c>
      <c r="O358" t="s">
        <v>4665</v>
      </c>
      <c r="P358" t="s">
        <v>4666</v>
      </c>
      <c r="Q358" t="s">
        <v>2965</v>
      </c>
      <c r="R358">
        <v>0</v>
      </c>
      <c r="S358" t="s">
        <v>2965</v>
      </c>
      <c r="T358">
        <v>0</v>
      </c>
      <c r="U358" t="s">
        <v>2965</v>
      </c>
      <c r="V358">
        <v>0</v>
      </c>
      <c r="W358" t="s">
        <v>2965</v>
      </c>
      <c r="X358">
        <v>0</v>
      </c>
      <c r="Y358" t="s">
        <v>2965</v>
      </c>
      <c r="Z358">
        <v>0</v>
      </c>
      <c r="AA358" t="s">
        <v>2965</v>
      </c>
      <c r="AB358" t="s">
        <v>2965</v>
      </c>
      <c r="AC358" t="s">
        <v>2965</v>
      </c>
      <c r="AD358">
        <v>0</v>
      </c>
      <c r="AE358" t="s">
        <v>4526</v>
      </c>
      <c r="AF358" t="s">
        <v>4527</v>
      </c>
      <c r="AG358">
        <v>0</v>
      </c>
      <c r="AH358" t="s">
        <v>4438</v>
      </c>
      <c r="AI358">
        <v>0</v>
      </c>
      <c r="AJ358">
        <v>0</v>
      </c>
      <c r="AK358">
        <v>0</v>
      </c>
      <c r="AL358">
        <v>0</v>
      </c>
      <c r="AM358">
        <v>0</v>
      </c>
      <c r="AN358">
        <v>0</v>
      </c>
      <c r="AO358" t="s">
        <v>2965</v>
      </c>
      <c r="AP358" t="s">
        <v>4817</v>
      </c>
      <c r="AQ358" t="s">
        <v>4817</v>
      </c>
      <c r="AR358" t="s">
        <v>4857</v>
      </c>
      <c r="AS358" t="s">
        <v>4858</v>
      </c>
    </row>
    <row r="359" spans="5:45" ht="17.25" customHeight="1">
      <c r="E359" s="1403" t="str">
        <f t="shared" si="10"/>
        <v>A02AB019 Pile Work Pile Head Treatment Pretensioned High-strength Concrete Pile (Type-B)</v>
      </c>
      <c r="F359" s="1403" t="str">
        <f t="shared" si="11"/>
        <v>A02AB019-00004 Pile Work Pile Head Treatment Pretensioned High-strength Concrete Pile (Type-B)        500 ≤ DIA &lt;600</v>
      </c>
      <c r="G359" s="1404" t="str" cm="1">
        <f t="array" ref="G359:H359">_xlfn.TEXTSPLIT(I359,"-")</f>
        <v>A02AB019</v>
      </c>
      <c r="H359" s="1404" t="str">
        <v>00004</v>
      </c>
      <c r="I359" t="s">
        <v>4859</v>
      </c>
      <c r="J359" t="s">
        <v>4288</v>
      </c>
      <c r="K359" t="s">
        <v>4427</v>
      </c>
      <c r="L359" t="s">
        <v>4428</v>
      </c>
      <c r="M359" t="s">
        <v>4522</v>
      </c>
      <c r="N359" t="s">
        <v>4816</v>
      </c>
      <c r="O359" t="s">
        <v>4665</v>
      </c>
      <c r="P359" t="s">
        <v>4666</v>
      </c>
      <c r="Q359" t="s">
        <v>2965</v>
      </c>
      <c r="R359">
        <v>0</v>
      </c>
      <c r="S359" t="s">
        <v>2965</v>
      </c>
      <c r="T359">
        <v>0</v>
      </c>
      <c r="U359" t="s">
        <v>2965</v>
      </c>
      <c r="V359">
        <v>0</v>
      </c>
      <c r="W359" t="s">
        <v>2965</v>
      </c>
      <c r="X359">
        <v>0</v>
      </c>
      <c r="Y359" t="s">
        <v>2965</v>
      </c>
      <c r="Z359">
        <v>0</v>
      </c>
      <c r="AA359" t="s">
        <v>2965</v>
      </c>
      <c r="AB359" t="s">
        <v>2965</v>
      </c>
      <c r="AC359" t="s">
        <v>2965</v>
      </c>
      <c r="AD359">
        <v>0</v>
      </c>
      <c r="AE359" t="s">
        <v>4529</v>
      </c>
      <c r="AF359" t="s">
        <v>4530</v>
      </c>
      <c r="AG359">
        <v>0</v>
      </c>
      <c r="AH359" t="s">
        <v>4438</v>
      </c>
      <c r="AI359">
        <v>0</v>
      </c>
      <c r="AJ359">
        <v>0</v>
      </c>
      <c r="AK359">
        <v>0</v>
      </c>
      <c r="AL359">
        <v>0</v>
      </c>
      <c r="AM359">
        <v>0</v>
      </c>
      <c r="AN359">
        <v>0</v>
      </c>
      <c r="AO359" t="s">
        <v>2965</v>
      </c>
      <c r="AP359" t="s">
        <v>4817</v>
      </c>
      <c r="AQ359" t="s">
        <v>4817</v>
      </c>
      <c r="AR359" t="s">
        <v>4857</v>
      </c>
      <c r="AS359" t="s">
        <v>4859</v>
      </c>
    </row>
    <row r="360" spans="5:45" ht="17.25" customHeight="1">
      <c r="E360" s="1403" t="str">
        <f t="shared" si="10"/>
        <v>A02AB019 Pile Work Pile Head Treatment Pretensioned High-strength Concrete Pile (Type-B)</v>
      </c>
      <c r="F360" s="1403" t="str">
        <f t="shared" si="11"/>
        <v>A02AB019-00005 Pile Work Pile Head Treatment Pretensioned High-strength Concrete Pile (Type-B)        600 ≤ DIA &lt;700</v>
      </c>
      <c r="G360" s="1404" t="str" cm="1">
        <f t="array" ref="G360:H360">_xlfn.TEXTSPLIT(I360,"-")</f>
        <v>A02AB019</v>
      </c>
      <c r="H360" s="1404" t="str">
        <v>00005</v>
      </c>
      <c r="I360" t="s">
        <v>4860</v>
      </c>
      <c r="J360" t="s">
        <v>4288</v>
      </c>
      <c r="K360" t="s">
        <v>4427</v>
      </c>
      <c r="L360" t="s">
        <v>4428</v>
      </c>
      <c r="M360" t="s">
        <v>4522</v>
      </c>
      <c r="N360" t="s">
        <v>4816</v>
      </c>
      <c r="O360" t="s">
        <v>4665</v>
      </c>
      <c r="P360" t="s">
        <v>4666</v>
      </c>
      <c r="Q360" t="s">
        <v>2965</v>
      </c>
      <c r="R360">
        <v>0</v>
      </c>
      <c r="S360" t="s">
        <v>2965</v>
      </c>
      <c r="T360">
        <v>0</v>
      </c>
      <c r="U360" t="s">
        <v>2965</v>
      </c>
      <c r="V360">
        <v>0</v>
      </c>
      <c r="W360" t="s">
        <v>2965</v>
      </c>
      <c r="X360">
        <v>0</v>
      </c>
      <c r="Y360" t="s">
        <v>2965</v>
      </c>
      <c r="Z360">
        <v>0</v>
      </c>
      <c r="AA360" t="s">
        <v>2965</v>
      </c>
      <c r="AB360" t="s">
        <v>2965</v>
      </c>
      <c r="AC360" t="s">
        <v>2965</v>
      </c>
      <c r="AD360">
        <v>0</v>
      </c>
      <c r="AE360" t="s">
        <v>4532</v>
      </c>
      <c r="AF360" t="s">
        <v>4533</v>
      </c>
      <c r="AG360">
        <v>0</v>
      </c>
      <c r="AH360" t="s">
        <v>4438</v>
      </c>
      <c r="AI360">
        <v>0</v>
      </c>
      <c r="AJ360">
        <v>0</v>
      </c>
      <c r="AK360">
        <v>0</v>
      </c>
      <c r="AL360">
        <v>0</v>
      </c>
      <c r="AM360">
        <v>0</v>
      </c>
      <c r="AN360">
        <v>0</v>
      </c>
      <c r="AO360" t="s">
        <v>2965</v>
      </c>
      <c r="AP360" t="s">
        <v>4817</v>
      </c>
      <c r="AQ360" t="s">
        <v>4817</v>
      </c>
      <c r="AR360" t="s">
        <v>4857</v>
      </c>
      <c r="AS360" t="s">
        <v>4860</v>
      </c>
    </row>
    <row r="361" spans="5:45" ht="17.25" customHeight="1">
      <c r="E361" s="1403" t="str">
        <f t="shared" si="10"/>
        <v>A02AB019 Pile Work Pile Head Treatment Pretensioned High-strength Concrete Pile (Type-B)</v>
      </c>
      <c r="F361" s="1403" t="str">
        <f t="shared" si="11"/>
        <v>A02AB019-00006 Pile Work Pile Head Treatment Pretensioned High-strength Concrete Pile (Type-B)        700 ≤ DIA &lt;800</v>
      </c>
      <c r="G361" s="1404" t="str" cm="1">
        <f t="array" ref="G361:H361">_xlfn.TEXTSPLIT(I361,"-")</f>
        <v>A02AB019</v>
      </c>
      <c r="H361" s="1404" t="str">
        <v>00006</v>
      </c>
      <c r="I361" t="s">
        <v>4861</v>
      </c>
      <c r="J361" t="s">
        <v>4288</v>
      </c>
      <c r="K361" t="s">
        <v>4427</v>
      </c>
      <c r="L361" t="s">
        <v>4428</v>
      </c>
      <c r="M361" t="s">
        <v>4522</v>
      </c>
      <c r="N361" t="s">
        <v>4816</v>
      </c>
      <c r="O361" t="s">
        <v>4665</v>
      </c>
      <c r="P361" t="s">
        <v>4666</v>
      </c>
      <c r="Q361" t="s">
        <v>2965</v>
      </c>
      <c r="R361">
        <v>0</v>
      </c>
      <c r="S361" t="s">
        <v>2965</v>
      </c>
      <c r="T361">
        <v>0</v>
      </c>
      <c r="U361" t="s">
        <v>2965</v>
      </c>
      <c r="V361">
        <v>0</v>
      </c>
      <c r="W361" t="s">
        <v>2965</v>
      </c>
      <c r="X361">
        <v>0</v>
      </c>
      <c r="Y361" t="s">
        <v>2965</v>
      </c>
      <c r="Z361">
        <v>0</v>
      </c>
      <c r="AA361" t="s">
        <v>2965</v>
      </c>
      <c r="AB361" t="s">
        <v>2965</v>
      </c>
      <c r="AC361" t="s">
        <v>2965</v>
      </c>
      <c r="AD361">
        <v>0</v>
      </c>
      <c r="AE361" t="s">
        <v>4535</v>
      </c>
      <c r="AF361" t="s">
        <v>4536</v>
      </c>
      <c r="AG361">
        <v>0</v>
      </c>
      <c r="AH361" t="s">
        <v>4438</v>
      </c>
      <c r="AI361">
        <v>0</v>
      </c>
      <c r="AJ361">
        <v>0</v>
      </c>
      <c r="AK361">
        <v>0</v>
      </c>
      <c r="AL361">
        <v>0</v>
      </c>
      <c r="AM361">
        <v>0</v>
      </c>
      <c r="AN361">
        <v>0</v>
      </c>
      <c r="AO361" t="s">
        <v>2965</v>
      </c>
      <c r="AP361" t="s">
        <v>4817</v>
      </c>
      <c r="AQ361" t="s">
        <v>4817</v>
      </c>
      <c r="AR361" t="s">
        <v>4857</v>
      </c>
      <c r="AS361" t="s">
        <v>4861</v>
      </c>
    </row>
    <row r="362" spans="5:45" ht="17.25" customHeight="1">
      <c r="E362" s="1403" t="str">
        <f t="shared" si="10"/>
        <v>A02AB019 Pile Work Pile Head Treatment Pretensioned High-strength Concrete Pile (Type-B)</v>
      </c>
      <c r="F362" s="1403" t="str">
        <f t="shared" si="11"/>
        <v>A02AB019-00007 Pile Work Pile Head Treatment Pretensioned High-strength Concrete Pile (Type-B)        800 ≤ DIA &lt;900</v>
      </c>
      <c r="G362" s="1404" t="str" cm="1">
        <f t="array" ref="G362:H362">_xlfn.TEXTSPLIT(I362,"-")</f>
        <v>A02AB019</v>
      </c>
      <c r="H362" s="1404" t="str">
        <v>00007</v>
      </c>
      <c r="I362" t="s">
        <v>4862</v>
      </c>
      <c r="J362" t="s">
        <v>4288</v>
      </c>
      <c r="K362" t="s">
        <v>4427</v>
      </c>
      <c r="L362" t="s">
        <v>4428</v>
      </c>
      <c r="M362" t="s">
        <v>4522</v>
      </c>
      <c r="N362" t="s">
        <v>4816</v>
      </c>
      <c r="O362" t="s">
        <v>4665</v>
      </c>
      <c r="P362" t="s">
        <v>4666</v>
      </c>
      <c r="Q362" t="s">
        <v>2965</v>
      </c>
      <c r="R362">
        <v>0</v>
      </c>
      <c r="S362" t="s">
        <v>2965</v>
      </c>
      <c r="T362">
        <v>0</v>
      </c>
      <c r="U362" t="s">
        <v>2965</v>
      </c>
      <c r="V362">
        <v>0</v>
      </c>
      <c r="W362" t="s">
        <v>2965</v>
      </c>
      <c r="X362">
        <v>0</v>
      </c>
      <c r="Y362" t="s">
        <v>2965</v>
      </c>
      <c r="Z362">
        <v>0</v>
      </c>
      <c r="AA362" t="s">
        <v>2965</v>
      </c>
      <c r="AB362" t="s">
        <v>2965</v>
      </c>
      <c r="AC362" t="s">
        <v>2965</v>
      </c>
      <c r="AD362">
        <v>0</v>
      </c>
      <c r="AE362" t="s">
        <v>4538</v>
      </c>
      <c r="AF362" t="s">
        <v>4539</v>
      </c>
      <c r="AG362">
        <v>0</v>
      </c>
      <c r="AH362" t="s">
        <v>4438</v>
      </c>
      <c r="AI362">
        <v>0</v>
      </c>
      <c r="AJ362">
        <v>0</v>
      </c>
      <c r="AK362">
        <v>0</v>
      </c>
      <c r="AL362">
        <v>0</v>
      </c>
      <c r="AM362">
        <v>0</v>
      </c>
      <c r="AN362">
        <v>0</v>
      </c>
      <c r="AO362" t="s">
        <v>2965</v>
      </c>
      <c r="AP362" t="s">
        <v>4817</v>
      </c>
      <c r="AQ362" t="s">
        <v>4817</v>
      </c>
      <c r="AR362" t="s">
        <v>4857</v>
      </c>
      <c r="AS362" t="s">
        <v>4862</v>
      </c>
    </row>
    <row r="363" spans="5:45" ht="17.25" customHeight="1">
      <c r="E363" s="1403" t="str">
        <f t="shared" si="10"/>
        <v>A02AB019 Pile Work Pile Head Treatment Pretensioned High-strength Concrete Pile (Type-B)</v>
      </c>
      <c r="F363" s="1403" t="str">
        <f t="shared" si="11"/>
        <v>A02AB019-00008 Pile Work Pile Head Treatment Pretensioned High-strength Concrete Pile (Type-B)        900 ≤ DIA &lt;1000</v>
      </c>
      <c r="G363" s="1404" t="str" cm="1">
        <f t="array" ref="G363:H363">_xlfn.TEXTSPLIT(I363,"-")</f>
        <v>A02AB019</v>
      </c>
      <c r="H363" s="1404" t="str">
        <v>00008</v>
      </c>
      <c r="I363" t="s">
        <v>4863</v>
      </c>
      <c r="J363" t="s">
        <v>4288</v>
      </c>
      <c r="K363" t="s">
        <v>4427</v>
      </c>
      <c r="L363" t="s">
        <v>4428</v>
      </c>
      <c r="M363" t="s">
        <v>4522</v>
      </c>
      <c r="N363" t="s">
        <v>4816</v>
      </c>
      <c r="O363" t="s">
        <v>4665</v>
      </c>
      <c r="P363" t="s">
        <v>4666</v>
      </c>
      <c r="Q363" t="s">
        <v>2965</v>
      </c>
      <c r="R363">
        <v>0</v>
      </c>
      <c r="S363" t="s">
        <v>2965</v>
      </c>
      <c r="T363">
        <v>0</v>
      </c>
      <c r="U363" t="s">
        <v>2965</v>
      </c>
      <c r="V363">
        <v>0</v>
      </c>
      <c r="W363" t="s">
        <v>2965</v>
      </c>
      <c r="X363">
        <v>0</v>
      </c>
      <c r="Y363" t="s">
        <v>2965</v>
      </c>
      <c r="Z363">
        <v>0</v>
      </c>
      <c r="AA363" t="s">
        <v>2965</v>
      </c>
      <c r="AB363" t="s">
        <v>2965</v>
      </c>
      <c r="AC363" t="s">
        <v>2965</v>
      </c>
      <c r="AD363">
        <v>0</v>
      </c>
      <c r="AE363" t="s">
        <v>4541</v>
      </c>
      <c r="AF363" t="s">
        <v>4542</v>
      </c>
      <c r="AG363">
        <v>0</v>
      </c>
      <c r="AH363" t="s">
        <v>4438</v>
      </c>
      <c r="AI363">
        <v>0</v>
      </c>
      <c r="AJ363">
        <v>0</v>
      </c>
      <c r="AK363">
        <v>0</v>
      </c>
      <c r="AL363">
        <v>0</v>
      </c>
      <c r="AM363">
        <v>0</v>
      </c>
      <c r="AN363">
        <v>0</v>
      </c>
      <c r="AO363" t="s">
        <v>2965</v>
      </c>
      <c r="AP363" t="s">
        <v>4817</v>
      </c>
      <c r="AQ363" t="s">
        <v>4817</v>
      </c>
      <c r="AR363" t="s">
        <v>4857</v>
      </c>
      <c r="AS363" t="s">
        <v>4863</v>
      </c>
    </row>
    <row r="364" spans="5:45" ht="17.25" customHeight="1">
      <c r="E364" s="1403" t="str">
        <f t="shared" si="10"/>
        <v>A02AB019 Pile Work Pile Head Treatment Pretensioned High-strength Concrete Pile (Type-B)</v>
      </c>
      <c r="F364" s="1403" t="str">
        <f t="shared" si="11"/>
        <v>A02AB019-00009 Pile Work Pile Head Treatment Pretensioned High-strength Concrete Pile (Type-B)        1000 ≤ DIA &lt;1200</v>
      </c>
      <c r="G364" s="1404" t="str" cm="1">
        <f t="array" ref="G364:H364">_xlfn.TEXTSPLIT(I364,"-")</f>
        <v>A02AB019</v>
      </c>
      <c r="H364" s="1404" t="str">
        <v>00009</v>
      </c>
      <c r="I364" t="s">
        <v>4864</v>
      </c>
      <c r="J364" t="s">
        <v>4288</v>
      </c>
      <c r="K364" t="s">
        <v>4427</v>
      </c>
      <c r="L364" t="s">
        <v>4428</v>
      </c>
      <c r="M364" t="s">
        <v>4522</v>
      </c>
      <c r="N364" t="s">
        <v>4816</v>
      </c>
      <c r="O364" t="s">
        <v>4665</v>
      </c>
      <c r="P364" t="s">
        <v>4666</v>
      </c>
      <c r="Q364" t="s">
        <v>2965</v>
      </c>
      <c r="R364">
        <v>0</v>
      </c>
      <c r="S364" t="s">
        <v>2965</v>
      </c>
      <c r="T364">
        <v>0</v>
      </c>
      <c r="U364" t="s">
        <v>2965</v>
      </c>
      <c r="V364">
        <v>0</v>
      </c>
      <c r="W364" t="s">
        <v>2965</v>
      </c>
      <c r="X364">
        <v>0</v>
      </c>
      <c r="Y364" t="s">
        <v>2965</v>
      </c>
      <c r="Z364">
        <v>0</v>
      </c>
      <c r="AA364" t="s">
        <v>2965</v>
      </c>
      <c r="AB364" t="s">
        <v>2965</v>
      </c>
      <c r="AC364" t="s">
        <v>2965</v>
      </c>
      <c r="AD364">
        <v>0</v>
      </c>
      <c r="AE364" t="s">
        <v>4544</v>
      </c>
      <c r="AF364" t="s">
        <v>4545</v>
      </c>
      <c r="AG364">
        <v>0</v>
      </c>
      <c r="AH364" t="s">
        <v>4438</v>
      </c>
      <c r="AI364">
        <v>0</v>
      </c>
      <c r="AJ364">
        <v>0</v>
      </c>
      <c r="AK364">
        <v>0</v>
      </c>
      <c r="AL364">
        <v>0</v>
      </c>
      <c r="AM364">
        <v>0</v>
      </c>
      <c r="AN364">
        <v>0</v>
      </c>
      <c r="AO364" t="s">
        <v>2965</v>
      </c>
      <c r="AP364" t="s">
        <v>4817</v>
      </c>
      <c r="AQ364" t="s">
        <v>4817</v>
      </c>
      <c r="AR364" t="s">
        <v>4857</v>
      </c>
      <c r="AS364" t="s">
        <v>4864</v>
      </c>
    </row>
    <row r="365" spans="5:45" ht="17.25" customHeight="1">
      <c r="E365" s="1403" t="str">
        <f t="shared" si="10"/>
        <v>A02AB020 Pile Work Pile Head Treatment Steel Pipe Pile Work</v>
      </c>
      <c r="F365" s="1403" t="str">
        <f t="shared" si="11"/>
        <v>A02AB020-00002 Pile Work Pile Head Treatment Steel Pipe Pile Work        DIA&lt;400</v>
      </c>
      <c r="G365" s="1404" t="str" cm="1">
        <f t="array" ref="G365:H365">_xlfn.TEXTSPLIT(I365,"-")</f>
        <v>A02AB020</v>
      </c>
      <c r="H365" s="1404" t="str">
        <v>00002</v>
      </c>
      <c r="I365" t="s">
        <v>4865</v>
      </c>
      <c r="J365" t="s">
        <v>4288</v>
      </c>
      <c r="K365" t="s">
        <v>4427</v>
      </c>
      <c r="L365" t="s">
        <v>4428</v>
      </c>
      <c r="M365" t="s">
        <v>4522</v>
      </c>
      <c r="N365" t="s">
        <v>4816</v>
      </c>
      <c r="O365" t="s">
        <v>4708</v>
      </c>
      <c r="P365" t="s">
        <v>4709</v>
      </c>
      <c r="Q365" t="s">
        <v>2965</v>
      </c>
      <c r="R365">
        <v>0</v>
      </c>
      <c r="S365" t="s">
        <v>2965</v>
      </c>
      <c r="T365">
        <v>0</v>
      </c>
      <c r="U365" t="s">
        <v>2965</v>
      </c>
      <c r="V365">
        <v>0</v>
      </c>
      <c r="W365" t="s">
        <v>2965</v>
      </c>
      <c r="X365">
        <v>0</v>
      </c>
      <c r="Y365" t="s">
        <v>2965</v>
      </c>
      <c r="Z365">
        <v>0</v>
      </c>
      <c r="AA365" t="s">
        <v>2965</v>
      </c>
      <c r="AB365" t="s">
        <v>2965</v>
      </c>
      <c r="AC365" t="s">
        <v>2965</v>
      </c>
      <c r="AD365">
        <v>0</v>
      </c>
      <c r="AE365" t="s">
        <v>4522</v>
      </c>
      <c r="AF365" t="s">
        <v>4523</v>
      </c>
      <c r="AG365">
        <v>0</v>
      </c>
      <c r="AH365" t="s">
        <v>4866</v>
      </c>
      <c r="AI365">
        <v>0</v>
      </c>
      <c r="AJ365">
        <v>0</v>
      </c>
      <c r="AK365">
        <v>0</v>
      </c>
      <c r="AL365">
        <v>0</v>
      </c>
      <c r="AM365">
        <v>0</v>
      </c>
      <c r="AN365">
        <v>0</v>
      </c>
      <c r="AO365" t="s">
        <v>2965</v>
      </c>
      <c r="AP365" t="s">
        <v>4817</v>
      </c>
      <c r="AQ365" t="s">
        <v>4817</v>
      </c>
      <c r="AR365" t="s">
        <v>4867</v>
      </c>
      <c r="AS365" t="s">
        <v>4865</v>
      </c>
    </row>
    <row r="366" spans="5:45" ht="17.25" customHeight="1">
      <c r="E366" s="1403" t="str">
        <f t="shared" si="10"/>
        <v>A02AB020 Pile Work Pile Head Treatment Steel Pipe Pile Work</v>
      </c>
      <c r="F366" s="1403" t="str">
        <f t="shared" si="11"/>
        <v>A02AB020-00003 Pile Work Pile Head Treatment Steel Pipe Pile Work        400 ≤ DIA &lt;500</v>
      </c>
      <c r="G366" s="1404" t="str" cm="1">
        <f t="array" ref="G366:H366">_xlfn.TEXTSPLIT(I366,"-")</f>
        <v>A02AB020</v>
      </c>
      <c r="H366" s="1404" t="str">
        <v>00003</v>
      </c>
      <c r="I366" t="s">
        <v>4868</v>
      </c>
      <c r="J366" t="s">
        <v>4288</v>
      </c>
      <c r="K366" t="s">
        <v>4427</v>
      </c>
      <c r="L366" t="s">
        <v>4428</v>
      </c>
      <c r="M366" t="s">
        <v>4522</v>
      </c>
      <c r="N366" t="s">
        <v>4816</v>
      </c>
      <c r="O366" t="s">
        <v>4708</v>
      </c>
      <c r="P366" t="s">
        <v>4709</v>
      </c>
      <c r="Q366" t="s">
        <v>2965</v>
      </c>
      <c r="R366">
        <v>0</v>
      </c>
      <c r="S366" t="s">
        <v>2965</v>
      </c>
      <c r="T366">
        <v>0</v>
      </c>
      <c r="U366" t="s">
        <v>2965</v>
      </c>
      <c r="V366">
        <v>0</v>
      </c>
      <c r="W366" t="s">
        <v>2965</v>
      </c>
      <c r="X366">
        <v>0</v>
      </c>
      <c r="Y366" t="s">
        <v>2965</v>
      </c>
      <c r="Z366">
        <v>0</v>
      </c>
      <c r="AA366" t="s">
        <v>2965</v>
      </c>
      <c r="AB366" t="s">
        <v>2965</v>
      </c>
      <c r="AC366" t="s">
        <v>2965</v>
      </c>
      <c r="AD366">
        <v>0</v>
      </c>
      <c r="AE366" t="s">
        <v>4526</v>
      </c>
      <c r="AF366" t="s">
        <v>4527</v>
      </c>
      <c r="AG366">
        <v>0</v>
      </c>
      <c r="AH366" t="s">
        <v>4866</v>
      </c>
      <c r="AI366">
        <v>0</v>
      </c>
      <c r="AJ366">
        <v>0</v>
      </c>
      <c r="AK366">
        <v>0</v>
      </c>
      <c r="AL366">
        <v>0</v>
      </c>
      <c r="AM366">
        <v>0</v>
      </c>
      <c r="AN366">
        <v>0</v>
      </c>
      <c r="AO366" t="s">
        <v>2965</v>
      </c>
      <c r="AP366" t="s">
        <v>4817</v>
      </c>
      <c r="AQ366" t="s">
        <v>4817</v>
      </c>
      <c r="AR366" t="s">
        <v>4867</v>
      </c>
      <c r="AS366" t="s">
        <v>4868</v>
      </c>
    </row>
    <row r="367" spans="5:45" ht="17.25" customHeight="1">
      <c r="E367" s="1403" t="str">
        <f t="shared" si="10"/>
        <v>A02AB020 Pile Work Pile Head Treatment Steel Pipe Pile Work</v>
      </c>
      <c r="F367" s="1403" t="str">
        <f t="shared" si="11"/>
        <v>A02AB020-00004 Pile Work Pile Head Treatment Steel Pipe Pile Work        500 ≤ DIA &lt;600</v>
      </c>
      <c r="G367" s="1404" t="str" cm="1">
        <f t="array" ref="G367:H367">_xlfn.TEXTSPLIT(I367,"-")</f>
        <v>A02AB020</v>
      </c>
      <c r="H367" s="1404" t="str">
        <v>00004</v>
      </c>
      <c r="I367" t="s">
        <v>4869</v>
      </c>
      <c r="J367" t="s">
        <v>4288</v>
      </c>
      <c r="K367" t="s">
        <v>4427</v>
      </c>
      <c r="L367" t="s">
        <v>4428</v>
      </c>
      <c r="M367" t="s">
        <v>4522</v>
      </c>
      <c r="N367" t="s">
        <v>4816</v>
      </c>
      <c r="O367" t="s">
        <v>4708</v>
      </c>
      <c r="P367" t="s">
        <v>4709</v>
      </c>
      <c r="Q367" t="s">
        <v>2965</v>
      </c>
      <c r="R367">
        <v>0</v>
      </c>
      <c r="S367" t="s">
        <v>2965</v>
      </c>
      <c r="T367">
        <v>0</v>
      </c>
      <c r="U367" t="s">
        <v>2965</v>
      </c>
      <c r="V367">
        <v>0</v>
      </c>
      <c r="W367" t="s">
        <v>2965</v>
      </c>
      <c r="X367">
        <v>0</v>
      </c>
      <c r="Y367" t="s">
        <v>2965</v>
      </c>
      <c r="Z367">
        <v>0</v>
      </c>
      <c r="AA367" t="s">
        <v>2965</v>
      </c>
      <c r="AB367" t="s">
        <v>2965</v>
      </c>
      <c r="AC367" t="s">
        <v>2965</v>
      </c>
      <c r="AD367">
        <v>0</v>
      </c>
      <c r="AE367" t="s">
        <v>4529</v>
      </c>
      <c r="AF367" t="s">
        <v>4530</v>
      </c>
      <c r="AG367">
        <v>0</v>
      </c>
      <c r="AH367" t="s">
        <v>4866</v>
      </c>
      <c r="AI367">
        <v>0</v>
      </c>
      <c r="AJ367">
        <v>0</v>
      </c>
      <c r="AK367">
        <v>0</v>
      </c>
      <c r="AL367">
        <v>0</v>
      </c>
      <c r="AM367">
        <v>0</v>
      </c>
      <c r="AN367">
        <v>0</v>
      </c>
      <c r="AO367" t="s">
        <v>2965</v>
      </c>
      <c r="AP367" t="s">
        <v>4817</v>
      </c>
      <c r="AQ367" t="s">
        <v>4817</v>
      </c>
      <c r="AR367" t="s">
        <v>4867</v>
      </c>
      <c r="AS367" t="s">
        <v>4869</v>
      </c>
    </row>
    <row r="368" spans="5:45" ht="17.25" customHeight="1">
      <c r="E368" s="1403" t="str">
        <f t="shared" si="10"/>
        <v>A02AB020 Pile Work Pile Head Treatment Steel Pipe Pile Work</v>
      </c>
      <c r="F368" s="1403" t="str">
        <f t="shared" si="11"/>
        <v>A02AB020-00005 Pile Work Pile Head Treatment Steel Pipe Pile Work        600 ≤ DIA &lt;700</v>
      </c>
      <c r="G368" s="1404" t="str" cm="1">
        <f t="array" ref="G368:H368">_xlfn.TEXTSPLIT(I368,"-")</f>
        <v>A02AB020</v>
      </c>
      <c r="H368" s="1404" t="str">
        <v>00005</v>
      </c>
      <c r="I368" t="s">
        <v>4870</v>
      </c>
      <c r="J368" t="s">
        <v>4288</v>
      </c>
      <c r="K368" t="s">
        <v>4427</v>
      </c>
      <c r="L368" t="s">
        <v>4428</v>
      </c>
      <c r="M368" t="s">
        <v>4522</v>
      </c>
      <c r="N368" t="s">
        <v>4816</v>
      </c>
      <c r="O368" t="s">
        <v>4708</v>
      </c>
      <c r="P368" t="s">
        <v>4709</v>
      </c>
      <c r="Q368" t="s">
        <v>2965</v>
      </c>
      <c r="R368">
        <v>0</v>
      </c>
      <c r="S368" t="s">
        <v>2965</v>
      </c>
      <c r="T368">
        <v>0</v>
      </c>
      <c r="U368" t="s">
        <v>2965</v>
      </c>
      <c r="V368">
        <v>0</v>
      </c>
      <c r="W368" t="s">
        <v>2965</v>
      </c>
      <c r="X368">
        <v>0</v>
      </c>
      <c r="Y368" t="s">
        <v>2965</v>
      </c>
      <c r="Z368">
        <v>0</v>
      </c>
      <c r="AA368" t="s">
        <v>2965</v>
      </c>
      <c r="AB368" t="s">
        <v>2965</v>
      </c>
      <c r="AC368" t="s">
        <v>2965</v>
      </c>
      <c r="AD368">
        <v>0</v>
      </c>
      <c r="AE368" t="s">
        <v>4532</v>
      </c>
      <c r="AF368" t="s">
        <v>4533</v>
      </c>
      <c r="AG368">
        <v>0</v>
      </c>
      <c r="AH368" t="s">
        <v>4866</v>
      </c>
      <c r="AI368">
        <v>0</v>
      </c>
      <c r="AJ368">
        <v>0</v>
      </c>
      <c r="AK368">
        <v>0</v>
      </c>
      <c r="AL368">
        <v>0</v>
      </c>
      <c r="AM368">
        <v>0</v>
      </c>
      <c r="AN368">
        <v>0</v>
      </c>
      <c r="AO368" t="s">
        <v>2965</v>
      </c>
      <c r="AP368" t="s">
        <v>4817</v>
      </c>
      <c r="AQ368" t="s">
        <v>4817</v>
      </c>
      <c r="AR368" t="s">
        <v>4867</v>
      </c>
      <c r="AS368" t="s">
        <v>4870</v>
      </c>
    </row>
    <row r="369" spans="1:45" ht="17.25" customHeight="1">
      <c r="E369" s="1403" t="str">
        <f t="shared" si="10"/>
        <v>A02AB020 Pile Work Pile Head Treatment Steel Pipe Pile Work</v>
      </c>
      <c r="F369" s="1403" t="str">
        <f t="shared" si="11"/>
        <v>A02AB020-00006 Pile Work Pile Head Treatment Steel Pipe Pile Work        700 ≤ DIA &lt;800</v>
      </c>
      <c r="G369" s="1404" t="str" cm="1">
        <f t="array" ref="G369:H369">_xlfn.TEXTSPLIT(I369,"-")</f>
        <v>A02AB020</v>
      </c>
      <c r="H369" s="1404" t="str">
        <v>00006</v>
      </c>
      <c r="I369" t="s">
        <v>4871</v>
      </c>
      <c r="J369" t="s">
        <v>4288</v>
      </c>
      <c r="K369" t="s">
        <v>4427</v>
      </c>
      <c r="L369" t="s">
        <v>4428</v>
      </c>
      <c r="M369" t="s">
        <v>4522</v>
      </c>
      <c r="N369" t="s">
        <v>4816</v>
      </c>
      <c r="O369" t="s">
        <v>4708</v>
      </c>
      <c r="P369" t="s">
        <v>4709</v>
      </c>
      <c r="Q369" t="s">
        <v>2965</v>
      </c>
      <c r="R369">
        <v>0</v>
      </c>
      <c r="S369" t="s">
        <v>2965</v>
      </c>
      <c r="T369">
        <v>0</v>
      </c>
      <c r="U369" t="s">
        <v>2965</v>
      </c>
      <c r="V369">
        <v>0</v>
      </c>
      <c r="W369" t="s">
        <v>2965</v>
      </c>
      <c r="X369">
        <v>0</v>
      </c>
      <c r="Y369" t="s">
        <v>2965</v>
      </c>
      <c r="Z369">
        <v>0</v>
      </c>
      <c r="AA369" t="s">
        <v>2965</v>
      </c>
      <c r="AB369" t="s">
        <v>2965</v>
      </c>
      <c r="AC369" t="s">
        <v>2965</v>
      </c>
      <c r="AD369">
        <v>0</v>
      </c>
      <c r="AE369" t="s">
        <v>4535</v>
      </c>
      <c r="AF369" t="s">
        <v>4536</v>
      </c>
      <c r="AG369">
        <v>0</v>
      </c>
      <c r="AH369" t="s">
        <v>4866</v>
      </c>
      <c r="AI369">
        <v>0</v>
      </c>
      <c r="AJ369">
        <v>0</v>
      </c>
      <c r="AK369">
        <v>0</v>
      </c>
      <c r="AL369">
        <v>0</v>
      </c>
      <c r="AM369">
        <v>0</v>
      </c>
      <c r="AN369">
        <v>0</v>
      </c>
      <c r="AO369" t="s">
        <v>2965</v>
      </c>
      <c r="AP369" t="s">
        <v>4817</v>
      </c>
      <c r="AQ369" t="s">
        <v>4817</v>
      </c>
      <c r="AR369" t="s">
        <v>4867</v>
      </c>
      <c r="AS369" t="s">
        <v>4871</v>
      </c>
    </row>
    <row r="370" spans="1:45" ht="17.25" customHeight="1">
      <c r="E370" s="1403" t="str">
        <f t="shared" si="10"/>
        <v>A02AB020 Pile Work Pile Head Treatment Steel Pipe Pile Work</v>
      </c>
      <c r="F370" s="1403" t="str">
        <f t="shared" si="11"/>
        <v>A02AB020-00007 Pile Work Pile Head Treatment Steel Pipe Pile Work        800 ≤ DIA &lt;900</v>
      </c>
      <c r="G370" s="1404" t="str" cm="1">
        <f t="array" ref="G370:H370">_xlfn.TEXTSPLIT(I370,"-")</f>
        <v>A02AB020</v>
      </c>
      <c r="H370" s="1404" t="str">
        <v>00007</v>
      </c>
      <c r="I370" t="s">
        <v>4872</v>
      </c>
      <c r="J370" t="s">
        <v>4288</v>
      </c>
      <c r="K370" t="s">
        <v>4427</v>
      </c>
      <c r="L370" t="s">
        <v>4428</v>
      </c>
      <c r="M370" t="s">
        <v>4522</v>
      </c>
      <c r="N370" t="s">
        <v>4816</v>
      </c>
      <c r="O370" t="s">
        <v>4708</v>
      </c>
      <c r="P370" t="s">
        <v>4709</v>
      </c>
      <c r="Q370" t="s">
        <v>2965</v>
      </c>
      <c r="R370">
        <v>0</v>
      </c>
      <c r="S370" t="s">
        <v>2965</v>
      </c>
      <c r="T370">
        <v>0</v>
      </c>
      <c r="U370" t="s">
        <v>2965</v>
      </c>
      <c r="V370">
        <v>0</v>
      </c>
      <c r="W370" t="s">
        <v>2965</v>
      </c>
      <c r="X370">
        <v>0</v>
      </c>
      <c r="Y370" t="s">
        <v>2965</v>
      </c>
      <c r="Z370">
        <v>0</v>
      </c>
      <c r="AA370" t="s">
        <v>2965</v>
      </c>
      <c r="AB370" t="s">
        <v>2965</v>
      </c>
      <c r="AC370" t="s">
        <v>2965</v>
      </c>
      <c r="AD370">
        <v>0</v>
      </c>
      <c r="AE370" t="s">
        <v>4538</v>
      </c>
      <c r="AF370" t="s">
        <v>4539</v>
      </c>
      <c r="AG370">
        <v>0</v>
      </c>
      <c r="AH370" t="s">
        <v>4866</v>
      </c>
      <c r="AI370">
        <v>0</v>
      </c>
      <c r="AJ370">
        <v>0</v>
      </c>
      <c r="AK370">
        <v>0</v>
      </c>
      <c r="AL370">
        <v>0</v>
      </c>
      <c r="AM370">
        <v>0</v>
      </c>
      <c r="AN370">
        <v>0</v>
      </c>
      <c r="AO370" t="s">
        <v>2965</v>
      </c>
      <c r="AP370" t="s">
        <v>4817</v>
      </c>
      <c r="AQ370" t="s">
        <v>4817</v>
      </c>
      <c r="AR370" t="s">
        <v>4867</v>
      </c>
      <c r="AS370" t="s">
        <v>4872</v>
      </c>
    </row>
    <row r="371" spans="1:45" ht="17.25" customHeight="1">
      <c r="E371" s="1403" t="str">
        <f t="shared" si="10"/>
        <v>A02AB020 Pile Work Pile Head Treatment Steel Pipe Pile Work</v>
      </c>
      <c r="F371" s="1403" t="str">
        <f t="shared" si="11"/>
        <v>A02AB020-00008 Pile Work Pile Head Treatment Steel Pipe Pile Work        900 ≤ DIA &lt;1000</v>
      </c>
      <c r="G371" s="1404" t="str" cm="1">
        <f t="array" ref="G371:H371">_xlfn.TEXTSPLIT(I371,"-")</f>
        <v>A02AB020</v>
      </c>
      <c r="H371" s="1404" t="str">
        <v>00008</v>
      </c>
      <c r="I371" t="s">
        <v>4873</v>
      </c>
      <c r="J371" t="s">
        <v>4288</v>
      </c>
      <c r="K371" t="s">
        <v>4427</v>
      </c>
      <c r="L371" t="s">
        <v>4428</v>
      </c>
      <c r="M371" t="s">
        <v>4522</v>
      </c>
      <c r="N371" t="s">
        <v>4816</v>
      </c>
      <c r="O371" t="s">
        <v>4708</v>
      </c>
      <c r="P371" t="s">
        <v>4709</v>
      </c>
      <c r="Q371" t="s">
        <v>2965</v>
      </c>
      <c r="R371">
        <v>0</v>
      </c>
      <c r="S371" t="s">
        <v>2965</v>
      </c>
      <c r="T371">
        <v>0</v>
      </c>
      <c r="U371" t="s">
        <v>2965</v>
      </c>
      <c r="V371">
        <v>0</v>
      </c>
      <c r="W371" t="s">
        <v>2965</v>
      </c>
      <c r="X371">
        <v>0</v>
      </c>
      <c r="Y371" t="s">
        <v>2965</v>
      </c>
      <c r="Z371">
        <v>0</v>
      </c>
      <c r="AA371" t="s">
        <v>2965</v>
      </c>
      <c r="AB371" t="s">
        <v>2965</v>
      </c>
      <c r="AC371" t="s">
        <v>2965</v>
      </c>
      <c r="AD371">
        <v>0</v>
      </c>
      <c r="AE371" t="s">
        <v>4541</v>
      </c>
      <c r="AF371" t="s">
        <v>4542</v>
      </c>
      <c r="AG371">
        <v>0</v>
      </c>
      <c r="AH371" t="s">
        <v>4866</v>
      </c>
      <c r="AI371">
        <v>0</v>
      </c>
      <c r="AJ371">
        <v>0</v>
      </c>
      <c r="AK371">
        <v>0</v>
      </c>
      <c r="AL371">
        <v>0</v>
      </c>
      <c r="AM371">
        <v>0</v>
      </c>
      <c r="AN371">
        <v>0</v>
      </c>
      <c r="AO371" t="s">
        <v>2965</v>
      </c>
      <c r="AP371" t="s">
        <v>4817</v>
      </c>
      <c r="AQ371" t="s">
        <v>4817</v>
      </c>
      <c r="AR371" t="s">
        <v>4867</v>
      </c>
      <c r="AS371" t="s">
        <v>4873</v>
      </c>
    </row>
    <row r="372" spans="1:45" ht="17.25" customHeight="1">
      <c r="E372" s="1403" t="str">
        <f t="shared" si="10"/>
        <v>A02AB020 Pile Work Pile Head Treatment Steel Pipe Pile Work</v>
      </c>
      <c r="F372" s="1403" t="str">
        <f t="shared" si="11"/>
        <v>A02AB020-00009 Pile Work Pile Head Treatment Steel Pipe Pile Work        1000 ≤ DIA &lt;1200</v>
      </c>
      <c r="G372" s="1404" t="str" cm="1">
        <f t="array" ref="G372:H372">_xlfn.TEXTSPLIT(I372,"-")</f>
        <v>A02AB020</v>
      </c>
      <c r="H372" s="1404" t="str">
        <v>00009</v>
      </c>
      <c r="I372" t="s">
        <v>4874</v>
      </c>
      <c r="J372" t="s">
        <v>4288</v>
      </c>
      <c r="K372" t="s">
        <v>4427</v>
      </c>
      <c r="L372" t="s">
        <v>4428</v>
      </c>
      <c r="M372" t="s">
        <v>4522</v>
      </c>
      <c r="N372" t="s">
        <v>4816</v>
      </c>
      <c r="O372" t="s">
        <v>4708</v>
      </c>
      <c r="P372" t="s">
        <v>4709</v>
      </c>
      <c r="Q372" t="s">
        <v>2965</v>
      </c>
      <c r="R372">
        <v>0</v>
      </c>
      <c r="S372" t="s">
        <v>2965</v>
      </c>
      <c r="T372">
        <v>0</v>
      </c>
      <c r="U372" t="s">
        <v>2965</v>
      </c>
      <c r="V372">
        <v>0</v>
      </c>
      <c r="W372" t="s">
        <v>2965</v>
      </c>
      <c r="X372">
        <v>0</v>
      </c>
      <c r="Y372" t="s">
        <v>2965</v>
      </c>
      <c r="Z372">
        <v>0</v>
      </c>
      <c r="AA372" t="s">
        <v>2965</v>
      </c>
      <c r="AB372" t="s">
        <v>2965</v>
      </c>
      <c r="AC372" t="s">
        <v>2965</v>
      </c>
      <c r="AD372">
        <v>0</v>
      </c>
      <c r="AE372" t="s">
        <v>4544</v>
      </c>
      <c r="AF372" t="s">
        <v>4545</v>
      </c>
      <c r="AG372">
        <v>0</v>
      </c>
      <c r="AH372" t="s">
        <v>4866</v>
      </c>
      <c r="AI372">
        <v>0</v>
      </c>
      <c r="AJ372">
        <v>0</v>
      </c>
      <c r="AK372">
        <v>0</v>
      </c>
      <c r="AL372">
        <v>0</v>
      </c>
      <c r="AM372">
        <v>0</v>
      </c>
      <c r="AN372">
        <v>0</v>
      </c>
      <c r="AO372" t="s">
        <v>2965</v>
      </c>
      <c r="AP372" t="s">
        <v>4817</v>
      </c>
      <c r="AQ372" t="s">
        <v>4817</v>
      </c>
      <c r="AR372" t="s">
        <v>4867</v>
      </c>
      <c r="AS372" t="s">
        <v>4874</v>
      </c>
    </row>
    <row r="373" spans="1:45" ht="17.25" customHeight="1">
      <c r="E373" s="1403" t="str">
        <f t="shared" si="10"/>
        <v>A02AB021 Pile Work Pile Head Treatment H-Pile Work</v>
      </c>
      <c r="F373" s="1403" t="str">
        <f t="shared" si="11"/>
        <v>A02AB021-00002 Pile Work Pile Head Treatment H-Pile Work        SIZE &lt;200</v>
      </c>
      <c r="G373" s="1404" t="str" cm="1">
        <f t="array" ref="G373:H373">_xlfn.TEXTSPLIT(I373,"-")</f>
        <v>A02AB021</v>
      </c>
      <c r="H373" s="1404" t="str">
        <v>00002</v>
      </c>
      <c r="I373" t="s">
        <v>4875</v>
      </c>
      <c r="J373" t="s">
        <v>4288</v>
      </c>
      <c r="K373" t="s">
        <v>4427</v>
      </c>
      <c r="L373" t="s">
        <v>4428</v>
      </c>
      <c r="M373" t="s">
        <v>4522</v>
      </c>
      <c r="N373" t="s">
        <v>4816</v>
      </c>
      <c r="O373" t="s">
        <v>4727</v>
      </c>
      <c r="P373" t="s">
        <v>4728</v>
      </c>
      <c r="Q373" t="s">
        <v>2965</v>
      </c>
      <c r="R373">
        <v>0</v>
      </c>
      <c r="S373" t="s">
        <v>2965</v>
      </c>
      <c r="T373">
        <v>0</v>
      </c>
      <c r="U373" t="s">
        <v>2965</v>
      </c>
      <c r="V373">
        <v>0</v>
      </c>
      <c r="W373" t="s">
        <v>2965</v>
      </c>
      <c r="X373">
        <v>0</v>
      </c>
      <c r="Y373" t="s">
        <v>2965</v>
      </c>
      <c r="Z373">
        <v>0</v>
      </c>
      <c r="AA373" t="s">
        <v>2965</v>
      </c>
      <c r="AB373" t="s">
        <v>2965</v>
      </c>
      <c r="AC373" t="s">
        <v>2965</v>
      </c>
      <c r="AD373">
        <v>0</v>
      </c>
      <c r="AE373" t="s">
        <v>4477</v>
      </c>
      <c r="AF373" t="s">
        <v>4478</v>
      </c>
      <c r="AG373">
        <v>0</v>
      </c>
      <c r="AH373" t="s">
        <v>4479</v>
      </c>
      <c r="AI373">
        <v>0</v>
      </c>
      <c r="AJ373">
        <v>0</v>
      </c>
      <c r="AK373">
        <v>0</v>
      </c>
      <c r="AL373">
        <v>0</v>
      </c>
      <c r="AM373">
        <v>0</v>
      </c>
      <c r="AN373">
        <v>0</v>
      </c>
      <c r="AO373" t="s">
        <v>2965</v>
      </c>
      <c r="AP373" t="s">
        <v>4817</v>
      </c>
      <c r="AQ373" t="s">
        <v>4817</v>
      </c>
      <c r="AR373" t="s">
        <v>4876</v>
      </c>
      <c r="AS373" t="s">
        <v>4875</v>
      </c>
    </row>
    <row r="374" spans="1:45" ht="17.25" customHeight="1">
      <c r="E374" s="1403" t="str">
        <f t="shared" si="10"/>
        <v>A02AB021 Pile Work Pile Head Treatment H-Pile Work</v>
      </c>
      <c r="F374" s="1403" t="str">
        <f t="shared" si="11"/>
        <v>A02AB021-00003 Pile Work Pile Head Treatment H-Pile Work        200 ≤ SIZE &lt;250</v>
      </c>
      <c r="G374" s="1404" t="str" cm="1">
        <f t="array" ref="G374:H374">_xlfn.TEXTSPLIT(I374,"-")</f>
        <v>A02AB021</v>
      </c>
      <c r="H374" s="1404" t="str">
        <v>00003</v>
      </c>
      <c r="I374" t="s">
        <v>4877</v>
      </c>
      <c r="J374" t="s">
        <v>4288</v>
      </c>
      <c r="K374" t="s">
        <v>4427</v>
      </c>
      <c r="L374" t="s">
        <v>4428</v>
      </c>
      <c r="M374" t="s">
        <v>4522</v>
      </c>
      <c r="N374" t="s">
        <v>4816</v>
      </c>
      <c r="O374" t="s">
        <v>4727</v>
      </c>
      <c r="P374" t="s">
        <v>4728</v>
      </c>
      <c r="Q374" t="s">
        <v>2965</v>
      </c>
      <c r="R374">
        <v>0</v>
      </c>
      <c r="S374" t="s">
        <v>2965</v>
      </c>
      <c r="T374">
        <v>0</v>
      </c>
      <c r="U374" t="s">
        <v>2965</v>
      </c>
      <c r="V374">
        <v>0</v>
      </c>
      <c r="W374" t="s">
        <v>2965</v>
      </c>
      <c r="X374">
        <v>0</v>
      </c>
      <c r="Y374" t="s">
        <v>2965</v>
      </c>
      <c r="Z374">
        <v>0</v>
      </c>
      <c r="AA374" t="s">
        <v>2965</v>
      </c>
      <c r="AB374" t="s">
        <v>2965</v>
      </c>
      <c r="AC374" t="s">
        <v>2965</v>
      </c>
      <c r="AD374">
        <v>0</v>
      </c>
      <c r="AE374" t="s">
        <v>4482</v>
      </c>
      <c r="AF374" t="s">
        <v>4483</v>
      </c>
      <c r="AG374">
        <v>0</v>
      </c>
      <c r="AH374" t="s">
        <v>4479</v>
      </c>
      <c r="AI374">
        <v>0</v>
      </c>
      <c r="AJ374">
        <v>0</v>
      </c>
      <c r="AK374">
        <v>0</v>
      </c>
      <c r="AL374">
        <v>0</v>
      </c>
      <c r="AM374">
        <v>0</v>
      </c>
      <c r="AN374">
        <v>0</v>
      </c>
      <c r="AO374" t="s">
        <v>2965</v>
      </c>
      <c r="AP374" t="s">
        <v>4817</v>
      </c>
      <c r="AQ374" t="s">
        <v>4817</v>
      </c>
      <c r="AR374" t="s">
        <v>4876</v>
      </c>
      <c r="AS374" t="s">
        <v>4877</v>
      </c>
    </row>
    <row r="375" spans="1:45" ht="17.25" customHeight="1">
      <c r="E375" s="1403" t="str">
        <f t="shared" si="10"/>
        <v>A02AB021 Pile Work Pile Head Treatment H-Pile Work</v>
      </c>
      <c r="F375" s="1403" t="str">
        <f t="shared" si="11"/>
        <v>A02AB021-00004 Pile Work Pile Head Treatment H-Pile Work        250 ≤ SIZE &lt;300</v>
      </c>
      <c r="G375" s="1404" t="str" cm="1">
        <f t="array" ref="G375:H375">_xlfn.TEXTSPLIT(I375,"-")</f>
        <v>A02AB021</v>
      </c>
      <c r="H375" s="1404" t="str">
        <v>00004</v>
      </c>
      <c r="I375" t="s">
        <v>4878</v>
      </c>
      <c r="J375" t="s">
        <v>4288</v>
      </c>
      <c r="K375" t="s">
        <v>4427</v>
      </c>
      <c r="L375" t="s">
        <v>4428</v>
      </c>
      <c r="M375" t="s">
        <v>4522</v>
      </c>
      <c r="N375" t="s">
        <v>4816</v>
      </c>
      <c r="O375" t="s">
        <v>4727</v>
      </c>
      <c r="P375" t="s">
        <v>4728</v>
      </c>
      <c r="Q375" t="s">
        <v>2965</v>
      </c>
      <c r="R375">
        <v>0</v>
      </c>
      <c r="S375" t="s">
        <v>2965</v>
      </c>
      <c r="T375">
        <v>0</v>
      </c>
      <c r="U375" t="s">
        <v>2965</v>
      </c>
      <c r="V375">
        <v>0</v>
      </c>
      <c r="W375" t="s">
        <v>2965</v>
      </c>
      <c r="X375">
        <v>0</v>
      </c>
      <c r="Y375" t="s">
        <v>2965</v>
      </c>
      <c r="Z375">
        <v>0</v>
      </c>
      <c r="AA375" t="s">
        <v>2965</v>
      </c>
      <c r="AB375" t="s">
        <v>2965</v>
      </c>
      <c r="AC375" t="s">
        <v>2965</v>
      </c>
      <c r="AD375">
        <v>0</v>
      </c>
      <c r="AE375" t="s">
        <v>4485</v>
      </c>
      <c r="AF375" t="s">
        <v>4486</v>
      </c>
      <c r="AG375">
        <v>0</v>
      </c>
      <c r="AH375" t="s">
        <v>4479</v>
      </c>
      <c r="AI375">
        <v>0</v>
      </c>
      <c r="AJ375">
        <v>0</v>
      </c>
      <c r="AK375">
        <v>0</v>
      </c>
      <c r="AL375">
        <v>0</v>
      </c>
      <c r="AM375">
        <v>0</v>
      </c>
      <c r="AN375">
        <v>0</v>
      </c>
      <c r="AO375" t="s">
        <v>2965</v>
      </c>
      <c r="AP375" t="s">
        <v>4817</v>
      </c>
      <c r="AQ375" t="s">
        <v>4817</v>
      </c>
      <c r="AR375" t="s">
        <v>4876</v>
      </c>
      <c r="AS375" t="s">
        <v>4878</v>
      </c>
    </row>
    <row r="376" spans="1:45" ht="17.25" customHeight="1">
      <c r="E376" s="1403" t="str">
        <f t="shared" si="10"/>
        <v>A02AB021 Pile Work Pile Head Treatment H-Pile Work</v>
      </c>
      <c r="F376" s="1403" t="str">
        <f t="shared" si="11"/>
        <v>A02AB021-00005 Pile Work Pile Head Treatment H-Pile Work        300 ≤ SIZE &lt;350</v>
      </c>
      <c r="G376" s="1404" t="str" cm="1">
        <f t="array" ref="G376:H376">_xlfn.TEXTSPLIT(I376,"-")</f>
        <v>A02AB021</v>
      </c>
      <c r="H376" s="1404" t="str">
        <v>00005</v>
      </c>
      <c r="I376" t="s">
        <v>4879</v>
      </c>
      <c r="J376" t="s">
        <v>4288</v>
      </c>
      <c r="K376" t="s">
        <v>4427</v>
      </c>
      <c r="L376" t="s">
        <v>4428</v>
      </c>
      <c r="M376" t="s">
        <v>4522</v>
      </c>
      <c r="N376" t="s">
        <v>4816</v>
      </c>
      <c r="O376" t="s">
        <v>4727</v>
      </c>
      <c r="P376" t="s">
        <v>4728</v>
      </c>
      <c r="Q376" t="s">
        <v>2965</v>
      </c>
      <c r="R376">
        <v>0</v>
      </c>
      <c r="S376" t="s">
        <v>2965</v>
      </c>
      <c r="T376">
        <v>0</v>
      </c>
      <c r="U376" t="s">
        <v>2965</v>
      </c>
      <c r="V376">
        <v>0</v>
      </c>
      <c r="W376" t="s">
        <v>2965</v>
      </c>
      <c r="X376">
        <v>0</v>
      </c>
      <c r="Y376" t="s">
        <v>2965</v>
      </c>
      <c r="Z376">
        <v>0</v>
      </c>
      <c r="AA376" t="s">
        <v>2965</v>
      </c>
      <c r="AB376" t="s">
        <v>2965</v>
      </c>
      <c r="AC376" t="s">
        <v>2965</v>
      </c>
      <c r="AD376">
        <v>0</v>
      </c>
      <c r="AE376" t="s">
        <v>4488</v>
      </c>
      <c r="AF376" t="s">
        <v>4489</v>
      </c>
      <c r="AG376">
        <v>0</v>
      </c>
      <c r="AH376" t="s">
        <v>4479</v>
      </c>
      <c r="AI376">
        <v>0</v>
      </c>
      <c r="AJ376">
        <v>0</v>
      </c>
      <c r="AK376">
        <v>0</v>
      </c>
      <c r="AL376">
        <v>0</v>
      </c>
      <c r="AM376">
        <v>0</v>
      </c>
      <c r="AN376">
        <v>0</v>
      </c>
      <c r="AO376" t="s">
        <v>2965</v>
      </c>
      <c r="AP376" t="s">
        <v>4817</v>
      </c>
      <c r="AQ376" t="s">
        <v>4817</v>
      </c>
      <c r="AR376" t="s">
        <v>4876</v>
      </c>
      <c r="AS376" t="s">
        <v>4879</v>
      </c>
    </row>
    <row r="377" spans="1:45" ht="17.25" customHeight="1">
      <c r="E377" s="1403" t="str">
        <f t="shared" si="10"/>
        <v>A02AB022 Pile Work Pile Head Treatment Micro Pile Work</v>
      </c>
      <c r="F377" s="1403" t="str">
        <f t="shared" si="11"/>
        <v>A02AB022-00002 Pile Work Pile Head Treatment Micro Pile Work        DIA&lt;150</v>
      </c>
      <c r="G377" s="1404" t="str" cm="1">
        <f t="array" ref="G377:H377">_xlfn.TEXTSPLIT(I377,"-")</f>
        <v>A02AB022</v>
      </c>
      <c r="H377" s="1404" t="str">
        <v>00002</v>
      </c>
      <c r="I377" t="s">
        <v>4880</v>
      </c>
      <c r="J377" t="s">
        <v>4288</v>
      </c>
      <c r="K377" t="s">
        <v>4427</v>
      </c>
      <c r="L377" t="s">
        <v>4428</v>
      </c>
      <c r="M377" t="s">
        <v>4522</v>
      </c>
      <c r="N377" t="s">
        <v>4816</v>
      </c>
      <c r="O377" t="s">
        <v>4734</v>
      </c>
      <c r="P377" t="s">
        <v>4735</v>
      </c>
      <c r="Q377" t="s">
        <v>2965</v>
      </c>
      <c r="R377">
        <v>0</v>
      </c>
      <c r="S377" t="s">
        <v>2965</v>
      </c>
      <c r="T377">
        <v>0</v>
      </c>
      <c r="U377" t="s">
        <v>2965</v>
      </c>
      <c r="V377">
        <v>0</v>
      </c>
      <c r="W377" t="s">
        <v>2965</v>
      </c>
      <c r="X377">
        <v>0</v>
      </c>
      <c r="Y377" t="s">
        <v>2965</v>
      </c>
      <c r="Z377">
        <v>0</v>
      </c>
      <c r="AA377" t="s">
        <v>2965</v>
      </c>
      <c r="AB377" t="s">
        <v>2965</v>
      </c>
      <c r="AC377" t="s">
        <v>2965</v>
      </c>
      <c r="AD377">
        <v>0</v>
      </c>
      <c r="AE377" t="s">
        <v>4738</v>
      </c>
      <c r="AF377" t="s">
        <v>4739</v>
      </c>
      <c r="AG377">
        <v>0</v>
      </c>
      <c r="AH377" t="s">
        <v>4438</v>
      </c>
      <c r="AI377">
        <v>0</v>
      </c>
      <c r="AJ377">
        <v>0</v>
      </c>
      <c r="AK377">
        <v>0</v>
      </c>
      <c r="AL377">
        <v>0</v>
      </c>
      <c r="AM377">
        <v>0</v>
      </c>
      <c r="AN377">
        <v>0</v>
      </c>
      <c r="AO377" t="s">
        <v>2965</v>
      </c>
      <c r="AP377" t="s">
        <v>4817</v>
      </c>
      <c r="AQ377" t="s">
        <v>4817</v>
      </c>
      <c r="AR377" t="s">
        <v>4881</v>
      </c>
      <c r="AS377" t="s">
        <v>4880</v>
      </c>
    </row>
    <row r="378" spans="1:45" ht="17.25" customHeight="1">
      <c r="E378" s="1403" t="str">
        <f t="shared" si="10"/>
        <v>A02AB022 Pile Work Pile Head Treatment Micro Pile Work</v>
      </c>
      <c r="F378" s="1403" t="str">
        <f t="shared" si="11"/>
        <v>A02AB022-00003 Pile Work Pile Head Treatment Micro Pile Work        150 ≤ DIA &lt;200</v>
      </c>
      <c r="G378" s="1404" t="str" cm="1">
        <f t="array" ref="G378:H378">_xlfn.TEXTSPLIT(I378,"-")</f>
        <v>A02AB022</v>
      </c>
      <c r="H378" s="1404" t="str">
        <v>00003</v>
      </c>
      <c r="I378" t="s">
        <v>4882</v>
      </c>
      <c r="J378" t="s">
        <v>4288</v>
      </c>
      <c r="K378" t="s">
        <v>4427</v>
      </c>
      <c r="L378" t="s">
        <v>4428</v>
      </c>
      <c r="M378" t="s">
        <v>4522</v>
      </c>
      <c r="N378" t="s">
        <v>4816</v>
      </c>
      <c r="O378" t="s">
        <v>4734</v>
      </c>
      <c r="P378" t="s">
        <v>4735</v>
      </c>
      <c r="Q378" t="s">
        <v>2965</v>
      </c>
      <c r="R378">
        <v>0</v>
      </c>
      <c r="S378" t="s">
        <v>2965</v>
      </c>
      <c r="T378">
        <v>0</v>
      </c>
      <c r="U378" t="s">
        <v>2965</v>
      </c>
      <c r="V378">
        <v>0</v>
      </c>
      <c r="W378" t="s">
        <v>2965</v>
      </c>
      <c r="X378">
        <v>0</v>
      </c>
      <c r="Y378" t="s">
        <v>2965</v>
      </c>
      <c r="Z378">
        <v>0</v>
      </c>
      <c r="AA378" t="s">
        <v>2965</v>
      </c>
      <c r="AB378" t="s">
        <v>2965</v>
      </c>
      <c r="AC378" t="s">
        <v>2965</v>
      </c>
      <c r="AD378">
        <v>0</v>
      </c>
      <c r="AE378" t="s">
        <v>4742</v>
      </c>
      <c r="AF378" t="s">
        <v>4743</v>
      </c>
      <c r="AG378">
        <v>0</v>
      </c>
      <c r="AH378" t="s">
        <v>4438</v>
      </c>
      <c r="AI378">
        <v>0</v>
      </c>
      <c r="AJ378">
        <v>0</v>
      </c>
      <c r="AK378">
        <v>0</v>
      </c>
      <c r="AL378">
        <v>0</v>
      </c>
      <c r="AM378">
        <v>0</v>
      </c>
      <c r="AN378">
        <v>0</v>
      </c>
      <c r="AO378" t="s">
        <v>2965</v>
      </c>
      <c r="AP378" t="s">
        <v>4817</v>
      </c>
      <c r="AQ378" t="s">
        <v>4817</v>
      </c>
      <c r="AR378" t="s">
        <v>4881</v>
      </c>
      <c r="AS378" t="s">
        <v>4882</v>
      </c>
    </row>
    <row r="379" spans="1:45" s="1419" customFormat="1" ht="17.25" customHeight="1">
      <c r="A379" s="1403"/>
      <c r="B379" s="1403"/>
      <c r="C379" s="1403"/>
      <c r="D379" s="1403"/>
      <c r="E379" s="1403" t="str">
        <f t="shared" si="10"/>
        <v>A02AB022 Pile Work Pile Head Treatment Micro Pile Work</v>
      </c>
      <c r="F379" s="1403" t="str">
        <f t="shared" si="11"/>
        <v>A02AB022-00004 Pile Work Pile Head Treatment Micro Pile Work        200 ≤ DIA &lt;250</v>
      </c>
      <c r="G379" s="1404" t="str" cm="1">
        <f t="array" ref="G379:H379">_xlfn.TEXTSPLIT(I379,"-")</f>
        <v>A02AB022</v>
      </c>
      <c r="H379" s="1404" t="str">
        <v>00004</v>
      </c>
      <c r="I379" t="s">
        <v>4883</v>
      </c>
      <c r="J379" t="s">
        <v>4288</v>
      </c>
      <c r="K379" t="s">
        <v>4427</v>
      </c>
      <c r="L379" t="s">
        <v>4428</v>
      </c>
      <c r="M379" t="s">
        <v>4522</v>
      </c>
      <c r="N379" t="s">
        <v>4816</v>
      </c>
      <c r="O379" t="s">
        <v>4734</v>
      </c>
      <c r="P379" t="s">
        <v>4735</v>
      </c>
      <c r="Q379" t="s">
        <v>2965</v>
      </c>
      <c r="R379">
        <v>0</v>
      </c>
      <c r="S379" t="s">
        <v>2965</v>
      </c>
      <c r="T379">
        <v>0</v>
      </c>
      <c r="U379" t="s">
        <v>2965</v>
      </c>
      <c r="V379">
        <v>0</v>
      </c>
      <c r="W379" t="s">
        <v>2965</v>
      </c>
      <c r="X379">
        <v>0</v>
      </c>
      <c r="Y379" t="s">
        <v>2965</v>
      </c>
      <c r="Z379">
        <v>0</v>
      </c>
      <c r="AA379" t="s">
        <v>2965</v>
      </c>
      <c r="AB379" t="s">
        <v>2965</v>
      </c>
      <c r="AC379" t="s">
        <v>2965</v>
      </c>
      <c r="AD379">
        <v>0</v>
      </c>
      <c r="AE379" t="s">
        <v>4747</v>
      </c>
      <c r="AF379" t="s">
        <v>4748</v>
      </c>
      <c r="AG379">
        <v>0</v>
      </c>
      <c r="AH379" t="s">
        <v>4438</v>
      </c>
      <c r="AI379">
        <v>0</v>
      </c>
      <c r="AJ379">
        <v>0</v>
      </c>
      <c r="AK379">
        <v>0</v>
      </c>
      <c r="AL379">
        <v>0</v>
      </c>
      <c r="AM379">
        <v>0</v>
      </c>
      <c r="AN379">
        <v>0</v>
      </c>
      <c r="AO379" t="s">
        <v>2965</v>
      </c>
      <c r="AP379" t="s">
        <v>4817</v>
      </c>
      <c r="AQ379" t="s">
        <v>4817</v>
      </c>
      <c r="AR379" t="s">
        <v>4881</v>
      </c>
      <c r="AS379" t="s">
        <v>4883</v>
      </c>
    </row>
    <row r="380" spans="1:45" s="1419" customFormat="1" ht="17.25" customHeight="1">
      <c r="A380" s="1403"/>
      <c r="B380" s="1403"/>
      <c r="C380" s="1403"/>
      <c r="D380" s="1403"/>
      <c r="E380" s="1403" t="str">
        <f t="shared" si="10"/>
        <v>A02AB022 Pile Work Pile Head Treatment Micro Pile Work</v>
      </c>
      <c r="F380" s="1403" t="str">
        <f t="shared" si="11"/>
        <v>A02AB022-00005 Pile Work Pile Head Treatment Micro Pile Work        250 ≤ DIA &lt;300</v>
      </c>
      <c r="G380" s="1404" t="str" cm="1">
        <f t="array" ref="G380:H380">_xlfn.TEXTSPLIT(I380,"-")</f>
        <v>A02AB022</v>
      </c>
      <c r="H380" s="1404" t="str">
        <v>00005</v>
      </c>
      <c r="I380" t="s">
        <v>4884</v>
      </c>
      <c r="J380" t="s">
        <v>4288</v>
      </c>
      <c r="K380" t="s">
        <v>4427</v>
      </c>
      <c r="L380" t="s">
        <v>4428</v>
      </c>
      <c r="M380" t="s">
        <v>4522</v>
      </c>
      <c r="N380" t="s">
        <v>4816</v>
      </c>
      <c r="O380" t="s">
        <v>4734</v>
      </c>
      <c r="P380" t="s">
        <v>4735</v>
      </c>
      <c r="Q380" t="s">
        <v>2965</v>
      </c>
      <c r="R380">
        <v>0</v>
      </c>
      <c r="S380" t="s">
        <v>2965</v>
      </c>
      <c r="T380">
        <v>0</v>
      </c>
      <c r="U380" t="s">
        <v>2965</v>
      </c>
      <c r="V380">
        <v>0</v>
      </c>
      <c r="W380" t="s">
        <v>2965</v>
      </c>
      <c r="X380">
        <v>0</v>
      </c>
      <c r="Y380" t="s">
        <v>2965</v>
      </c>
      <c r="Z380">
        <v>0</v>
      </c>
      <c r="AA380" t="s">
        <v>2965</v>
      </c>
      <c r="AB380" t="s">
        <v>2965</v>
      </c>
      <c r="AC380" t="s">
        <v>2965</v>
      </c>
      <c r="AD380">
        <v>0</v>
      </c>
      <c r="AE380" t="s">
        <v>4436</v>
      </c>
      <c r="AF380" t="s">
        <v>4437</v>
      </c>
      <c r="AG380">
        <v>0</v>
      </c>
      <c r="AH380" t="s">
        <v>4438</v>
      </c>
      <c r="AI380">
        <v>0</v>
      </c>
      <c r="AJ380">
        <v>0</v>
      </c>
      <c r="AK380">
        <v>0</v>
      </c>
      <c r="AL380">
        <v>0</v>
      </c>
      <c r="AM380">
        <v>0</v>
      </c>
      <c r="AN380">
        <v>0</v>
      </c>
      <c r="AO380" t="s">
        <v>2965</v>
      </c>
      <c r="AP380" t="s">
        <v>4817</v>
      </c>
      <c r="AQ380" t="s">
        <v>4817</v>
      </c>
      <c r="AR380" t="s">
        <v>4881</v>
      </c>
      <c r="AS380" t="s">
        <v>4884</v>
      </c>
    </row>
    <row r="381" spans="1:45" s="1419" customFormat="1" ht="17.25" customHeight="1">
      <c r="A381" s="1403"/>
      <c r="B381" s="1403"/>
      <c r="C381" s="1403"/>
      <c r="D381" s="1403"/>
      <c r="E381" s="1403" t="str">
        <f t="shared" si="10"/>
        <v>A02AB022 Pile Work Pile Head Treatment Micro Pile Work</v>
      </c>
      <c r="F381" s="1403" t="str">
        <f t="shared" si="11"/>
        <v>A02AB022-00006 Pile Work Pile Head Treatment Micro Pile Work        300 ≤ DIA</v>
      </c>
      <c r="G381" s="1404" t="str" cm="1">
        <f t="array" ref="G381:H381">_xlfn.TEXTSPLIT(I381,"-")</f>
        <v>A02AB022</v>
      </c>
      <c r="H381" s="1404" t="str">
        <v>00006</v>
      </c>
      <c r="I381" t="s">
        <v>4885</v>
      </c>
      <c r="J381" t="s">
        <v>4288</v>
      </c>
      <c r="K381" t="s">
        <v>4427</v>
      </c>
      <c r="L381" t="s">
        <v>4428</v>
      </c>
      <c r="M381" t="s">
        <v>4522</v>
      </c>
      <c r="N381" t="s">
        <v>4816</v>
      </c>
      <c r="O381" t="s">
        <v>4734</v>
      </c>
      <c r="P381" t="s">
        <v>4735</v>
      </c>
      <c r="Q381" t="s">
        <v>2965</v>
      </c>
      <c r="R381">
        <v>0</v>
      </c>
      <c r="S381" t="s">
        <v>2965</v>
      </c>
      <c r="T381">
        <v>0</v>
      </c>
      <c r="U381" t="s">
        <v>2965</v>
      </c>
      <c r="V381">
        <v>0</v>
      </c>
      <c r="W381" t="s">
        <v>2965</v>
      </c>
      <c r="X381">
        <v>0</v>
      </c>
      <c r="Y381" t="s">
        <v>2965</v>
      </c>
      <c r="Z381">
        <v>0</v>
      </c>
      <c r="AA381" t="s">
        <v>2965</v>
      </c>
      <c r="AB381" t="s">
        <v>2965</v>
      </c>
      <c r="AC381" t="s">
        <v>2965</v>
      </c>
      <c r="AD381">
        <v>0</v>
      </c>
      <c r="AE381" t="s">
        <v>4751</v>
      </c>
      <c r="AF381" t="s">
        <v>4752</v>
      </c>
      <c r="AG381">
        <v>0</v>
      </c>
      <c r="AH381" t="s">
        <v>4438</v>
      </c>
      <c r="AI381">
        <v>0</v>
      </c>
      <c r="AJ381">
        <v>0</v>
      </c>
      <c r="AK381">
        <v>0</v>
      </c>
      <c r="AL381">
        <v>0</v>
      </c>
      <c r="AM381">
        <v>0</v>
      </c>
      <c r="AN381">
        <v>0</v>
      </c>
      <c r="AO381" t="s">
        <v>2965</v>
      </c>
      <c r="AP381" t="s">
        <v>4817</v>
      </c>
      <c r="AQ381" t="s">
        <v>4817</v>
      </c>
      <c r="AR381" t="s">
        <v>4881</v>
      </c>
      <c r="AS381" t="s">
        <v>4885</v>
      </c>
    </row>
    <row r="382" spans="1:45" s="1419" customFormat="1" ht="17.25" customHeight="1">
      <c r="A382" s="1403"/>
      <c r="B382" s="1403"/>
      <c r="C382" s="1403"/>
      <c r="D382" s="1403"/>
      <c r="E382" s="1403" t="str">
        <f t="shared" si="10"/>
        <v>A02AB023 Pile Work Pile Head Treatment Cast-In-Place Pile Work</v>
      </c>
      <c r="F382" s="1403" t="str">
        <f t="shared" si="11"/>
        <v>A02AB023-00002 Pile Work Pile Head Treatment Cast-In-Place Pile Work        DIA&lt;400</v>
      </c>
      <c r="G382" s="1404" t="str" cm="1">
        <f t="array" ref="G382:H382">_xlfn.TEXTSPLIT(I382,"-")</f>
        <v>A02AB023</v>
      </c>
      <c r="H382" s="1404" t="str">
        <v>00002</v>
      </c>
      <c r="I382" t="s">
        <v>4886</v>
      </c>
      <c r="J382" t="s">
        <v>4288</v>
      </c>
      <c r="K382" t="s">
        <v>4427</v>
      </c>
      <c r="L382" t="s">
        <v>4428</v>
      </c>
      <c r="M382" t="s">
        <v>4522</v>
      </c>
      <c r="N382" t="s">
        <v>4816</v>
      </c>
      <c r="O382" t="s">
        <v>4754</v>
      </c>
      <c r="P382" t="s">
        <v>4755</v>
      </c>
      <c r="Q382" t="s">
        <v>2965</v>
      </c>
      <c r="R382">
        <v>0</v>
      </c>
      <c r="S382" t="s">
        <v>2965</v>
      </c>
      <c r="T382">
        <v>0</v>
      </c>
      <c r="U382" t="s">
        <v>2965</v>
      </c>
      <c r="V382">
        <v>0</v>
      </c>
      <c r="W382" t="s">
        <v>2965</v>
      </c>
      <c r="X382">
        <v>0</v>
      </c>
      <c r="Y382" t="s">
        <v>2965</v>
      </c>
      <c r="Z382">
        <v>0</v>
      </c>
      <c r="AA382" t="s">
        <v>2965</v>
      </c>
      <c r="AB382" t="s">
        <v>2965</v>
      </c>
      <c r="AC382" t="s">
        <v>2965</v>
      </c>
      <c r="AD382">
        <v>0</v>
      </c>
      <c r="AE382" t="s">
        <v>4522</v>
      </c>
      <c r="AF382" t="s">
        <v>4523</v>
      </c>
      <c r="AG382">
        <v>0</v>
      </c>
      <c r="AH382" t="s">
        <v>4438</v>
      </c>
      <c r="AI382">
        <v>0</v>
      </c>
      <c r="AJ382">
        <v>0</v>
      </c>
      <c r="AK382">
        <v>0</v>
      </c>
      <c r="AL382">
        <v>0</v>
      </c>
      <c r="AM382">
        <v>0</v>
      </c>
      <c r="AN382">
        <v>0</v>
      </c>
      <c r="AO382" t="s">
        <v>2965</v>
      </c>
      <c r="AP382" t="s">
        <v>4817</v>
      </c>
      <c r="AQ382" t="s">
        <v>4817</v>
      </c>
      <c r="AR382" t="s">
        <v>4887</v>
      </c>
      <c r="AS382" t="s">
        <v>4886</v>
      </c>
    </row>
    <row r="383" spans="1:45" s="1419" customFormat="1" ht="17.25" customHeight="1">
      <c r="A383" s="1403"/>
      <c r="B383" s="1403"/>
      <c r="C383" s="1403"/>
      <c r="D383" s="1403"/>
      <c r="E383" s="1403" t="str">
        <f t="shared" si="10"/>
        <v>A02AB023 Pile Work Pile Head Treatment Cast-In-Place Pile Work</v>
      </c>
      <c r="F383" s="1403" t="str">
        <f t="shared" si="11"/>
        <v>A02AB023-00003 Pile Work Pile Head Treatment Cast-In-Place Pile Work        400 ≤ DIA &lt;500</v>
      </c>
      <c r="G383" s="1404" t="str" cm="1">
        <f t="array" ref="G383:H383">_xlfn.TEXTSPLIT(I383,"-")</f>
        <v>A02AB023</v>
      </c>
      <c r="H383" s="1404" t="str">
        <v>00003</v>
      </c>
      <c r="I383" t="s">
        <v>4888</v>
      </c>
      <c r="J383" t="s">
        <v>4288</v>
      </c>
      <c r="K383" t="s">
        <v>4427</v>
      </c>
      <c r="L383" t="s">
        <v>4428</v>
      </c>
      <c r="M383" t="s">
        <v>4522</v>
      </c>
      <c r="N383" t="s">
        <v>4816</v>
      </c>
      <c r="O383" t="s">
        <v>4754</v>
      </c>
      <c r="P383" t="s">
        <v>4755</v>
      </c>
      <c r="Q383" t="s">
        <v>2965</v>
      </c>
      <c r="R383">
        <v>0</v>
      </c>
      <c r="S383" t="s">
        <v>2965</v>
      </c>
      <c r="T383">
        <v>0</v>
      </c>
      <c r="U383" t="s">
        <v>2965</v>
      </c>
      <c r="V383">
        <v>0</v>
      </c>
      <c r="W383" t="s">
        <v>2965</v>
      </c>
      <c r="X383">
        <v>0</v>
      </c>
      <c r="Y383" t="s">
        <v>2965</v>
      </c>
      <c r="Z383">
        <v>0</v>
      </c>
      <c r="AA383" t="s">
        <v>2965</v>
      </c>
      <c r="AB383" t="s">
        <v>2965</v>
      </c>
      <c r="AC383" t="s">
        <v>2965</v>
      </c>
      <c r="AD383">
        <v>0</v>
      </c>
      <c r="AE383" t="s">
        <v>4526</v>
      </c>
      <c r="AF383" t="s">
        <v>4527</v>
      </c>
      <c r="AG383">
        <v>0</v>
      </c>
      <c r="AH383" t="s">
        <v>4438</v>
      </c>
      <c r="AI383">
        <v>0</v>
      </c>
      <c r="AJ383">
        <v>0</v>
      </c>
      <c r="AK383">
        <v>0</v>
      </c>
      <c r="AL383">
        <v>0</v>
      </c>
      <c r="AM383">
        <v>0</v>
      </c>
      <c r="AN383">
        <v>0</v>
      </c>
      <c r="AO383" t="s">
        <v>2965</v>
      </c>
      <c r="AP383" t="s">
        <v>4817</v>
      </c>
      <c r="AQ383" t="s">
        <v>4817</v>
      </c>
      <c r="AR383" t="s">
        <v>4887</v>
      </c>
      <c r="AS383" t="s">
        <v>4888</v>
      </c>
    </row>
    <row r="384" spans="1:45" s="1419" customFormat="1" ht="17.25" customHeight="1">
      <c r="A384" s="1403"/>
      <c r="B384" s="1403"/>
      <c r="C384" s="1403"/>
      <c r="D384" s="1403"/>
      <c r="E384" s="1403" t="str">
        <f t="shared" si="10"/>
        <v>A02AB023 Pile Work Pile Head Treatment Cast-In-Place Pile Work</v>
      </c>
      <c r="F384" s="1403" t="str">
        <f t="shared" si="11"/>
        <v>A02AB023-00004 Pile Work Pile Head Treatment Cast-In-Place Pile Work        500 ≤ DIA &lt;600</v>
      </c>
      <c r="G384" s="1404" t="str" cm="1">
        <f t="array" ref="G384:H384">_xlfn.TEXTSPLIT(I384,"-")</f>
        <v>A02AB023</v>
      </c>
      <c r="H384" s="1404" t="str">
        <v>00004</v>
      </c>
      <c r="I384" t="s">
        <v>4889</v>
      </c>
      <c r="J384" t="s">
        <v>4288</v>
      </c>
      <c r="K384" t="s">
        <v>4427</v>
      </c>
      <c r="L384" t="s">
        <v>4428</v>
      </c>
      <c r="M384" t="s">
        <v>4522</v>
      </c>
      <c r="N384" t="s">
        <v>4816</v>
      </c>
      <c r="O384" t="s">
        <v>4754</v>
      </c>
      <c r="P384" t="s">
        <v>4755</v>
      </c>
      <c r="Q384" t="s">
        <v>2965</v>
      </c>
      <c r="R384">
        <v>0</v>
      </c>
      <c r="S384" t="s">
        <v>2965</v>
      </c>
      <c r="T384">
        <v>0</v>
      </c>
      <c r="U384" t="s">
        <v>2965</v>
      </c>
      <c r="V384">
        <v>0</v>
      </c>
      <c r="W384" t="s">
        <v>2965</v>
      </c>
      <c r="X384">
        <v>0</v>
      </c>
      <c r="Y384" t="s">
        <v>2965</v>
      </c>
      <c r="Z384">
        <v>0</v>
      </c>
      <c r="AA384" t="s">
        <v>2965</v>
      </c>
      <c r="AB384" t="s">
        <v>2965</v>
      </c>
      <c r="AC384" t="s">
        <v>2965</v>
      </c>
      <c r="AD384">
        <v>0</v>
      </c>
      <c r="AE384" t="s">
        <v>4529</v>
      </c>
      <c r="AF384" t="s">
        <v>4530</v>
      </c>
      <c r="AG384">
        <v>0</v>
      </c>
      <c r="AH384" t="s">
        <v>4438</v>
      </c>
      <c r="AI384">
        <v>0</v>
      </c>
      <c r="AJ384">
        <v>0</v>
      </c>
      <c r="AK384">
        <v>0</v>
      </c>
      <c r="AL384">
        <v>0</v>
      </c>
      <c r="AM384">
        <v>0</v>
      </c>
      <c r="AN384">
        <v>0</v>
      </c>
      <c r="AO384" t="s">
        <v>2965</v>
      </c>
      <c r="AP384" t="s">
        <v>4817</v>
      </c>
      <c r="AQ384" t="s">
        <v>4817</v>
      </c>
      <c r="AR384" t="s">
        <v>4887</v>
      </c>
      <c r="AS384" t="s">
        <v>4889</v>
      </c>
    </row>
    <row r="385" spans="1:45" s="1419" customFormat="1" ht="17.25" customHeight="1">
      <c r="A385" s="1403"/>
      <c r="B385" s="1403"/>
      <c r="C385" s="1403"/>
      <c r="D385" s="1403"/>
      <c r="E385" s="1403" t="str">
        <f t="shared" si="10"/>
        <v>A02AB023 Pile Work Pile Head Treatment Cast-In-Place Pile Work</v>
      </c>
      <c r="F385" s="1403" t="str">
        <f t="shared" si="11"/>
        <v>A02AB023-00005 Pile Work Pile Head Treatment Cast-In-Place Pile Work        600 ≤ DIA &lt;700</v>
      </c>
      <c r="G385" s="1404" t="str" cm="1">
        <f t="array" ref="G385:H385">_xlfn.TEXTSPLIT(I385,"-")</f>
        <v>A02AB023</v>
      </c>
      <c r="H385" s="1404" t="str">
        <v>00005</v>
      </c>
      <c r="I385" t="s">
        <v>4890</v>
      </c>
      <c r="J385" t="s">
        <v>4288</v>
      </c>
      <c r="K385" t="s">
        <v>4427</v>
      </c>
      <c r="L385" t="s">
        <v>4428</v>
      </c>
      <c r="M385" t="s">
        <v>4522</v>
      </c>
      <c r="N385" t="s">
        <v>4816</v>
      </c>
      <c r="O385" t="s">
        <v>4754</v>
      </c>
      <c r="P385" t="s">
        <v>4755</v>
      </c>
      <c r="Q385" t="s">
        <v>2965</v>
      </c>
      <c r="R385">
        <v>0</v>
      </c>
      <c r="S385" t="s">
        <v>2965</v>
      </c>
      <c r="T385">
        <v>0</v>
      </c>
      <c r="U385" t="s">
        <v>2965</v>
      </c>
      <c r="V385">
        <v>0</v>
      </c>
      <c r="W385" t="s">
        <v>2965</v>
      </c>
      <c r="X385">
        <v>0</v>
      </c>
      <c r="Y385" t="s">
        <v>2965</v>
      </c>
      <c r="Z385">
        <v>0</v>
      </c>
      <c r="AA385" t="s">
        <v>2965</v>
      </c>
      <c r="AB385" t="s">
        <v>2965</v>
      </c>
      <c r="AC385" t="s">
        <v>2965</v>
      </c>
      <c r="AD385">
        <v>0</v>
      </c>
      <c r="AE385" t="s">
        <v>4532</v>
      </c>
      <c r="AF385" t="s">
        <v>4533</v>
      </c>
      <c r="AG385">
        <v>0</v>
      </c>
      <c r="AH385" t="s">
        <v>4438</v>
      </c>
      <c r="AI385">
        <v>0</v>
      </c>
      <c r="AJ385">
        <v>0</v>
      </c>
      <c r="AK385">
        <v>0</v>
      </c>
      <c r="AL385">
        <v>0</v>
      </c>
      <c r="AM385">
        <v>0</v>
      </c>
      <c r="AN385">
        <v>0</v>
      </c>
      <c r="AO385" t="s">
        <v>2965</v>
      </c>
      <c r="AP385" t="s">
        <v>4817</v>
      </c>
      <c r="AQ385" t="s">
        <v>4817</v>
      </c>
      <c r="AR385" t="s">
        <v>4887</v>
      </c>
      <c r="AS385" t="s">
        <v>4890</v>
      </c>
    </row>
    <row r="386" spans="1:45" s="1419" customFormat="1" ht="17.25" customHeight="1">
      <c r="A386" s="1403"/>
      <c r="B386" s="1403"/>
      <c r="C386" s="1403"/>
      <c r="D386" s="1403"/>
      <c r="E386" s="1403" t="str">
        <f t="shared" si="10"/>
        <v>A02AB023 Pile Work Pile Head Treatment Cast-In-Place Pile Work</v>
      </c>
      <c r="F386" s="1403" t="str">
        <f t="shared" si="11"/>
        <v>A02AB023-00006 Pile Work Pile Head Treatment Cast-In-Place Pile Work        700 ≤ DIA &lt;800</v>
      </c>
      <c r="G386" s="1404" t="str" cm="1">
        <f t="array" ref="G386:H386">_xlfn.TEXTSPLIT(I386,"-")</f>
        <v>A02AB023</v>
      </c>
      <c r="H386" s="1404" t="str">
        <v>00006</v>
      </c>
      <c r="I386" t="s">
        <v>4891</v>
      </c>
      <c r="J386" t="s">
        <v>4288</v>
      </c>
      <c r="K386" t="s">
        <v>4427</v>
      </c>
      <c r="L386" t="s">
        <v>4428</v>
      </c>
      <c r="M386" t="s">
        <v>4522</v>
      </c>
      <c r="N386" t="s">
        <v>4816</v>
      </c>
      <c r="O386" t="s">
        <v>4754</v>
      </c>
      <c r="P386" t="s">
        <v>4755</v>
      </c>
      <c r="Q386" t="s">
        <v>2965</v>
      </c>
      <c r="R386">
        <v>0</v>
      </c>
      <c r="S386" t="s">
        <v>2965</v>
      </c>
      <c r="T386">
        <v>0</v>
      </c>
      <c r="U386" t="s">
        <v>2965</v>
      </c>
      <c r="V386">
        <v>0</v>
      </c>
      <c r="W386" t="s">
        <v>2965</v>
      </c>
      <c r="X386">
        <v>0</v>
      </c>
      <c r="Y386" t="s">
        <v>2965</v>
      </c>
      <c r="Z386">
        <v>0</v>
      </c>
      <c r="AA386" t="s">
        <v>2965</v>
      </c>
      <c r="AB386" t="s">
        <v>2965</v>
      </c>
      <c r="AC386" t="s">
        <v>2965</v>
      </c>
      <c r="AD386">
        <v>0</v>
      </c>
      <c r="AE386" t="s">
        <v>4535</v>
      </c>
      <c r="AF386" t="s">
        <v>4536</v>
      </c>
      <c r="AG386">
        <v>0</v>
      </c>
      <c r="AH386" t="s">
        <v>4438</v>
      </c>
      <c r="AI386">
        <v>0</v>
      </c>
      <c r="AJ386">
        <v>0</v>
      </c>
      <c r="AK386">
        <v>0</v>
      </c>
      <c r="AL386">
        <v>0</v>
      </c>
      <c r="AM386">
        <v>0</v>
      </c>
      <c r="AN386">
        <v>0</v>
      </c>
      <c r="AO386" t="s">
        <v>2965</v>
      </c>
      <c r="AP386" t="s">
        <v>4817</v>
      </c>
      <c r="AQ386" t="s">
        <v>4817</v>
      </c>
      <c r="AR386" t="s">
        <v>4887</v>
      </c>
      <c r="AS386" t="s">
        <v>4891</v>
      </c>
    </row>
    <row r="387" spans="1:45" s="1419" customFormat="1" ht="17.25" customHeight="1">
      <c r="A387" s="1403"/>
      <c r="B387" s="1403"/>
      <c r="C387" s="1403"/>
      <c r="D387" s="1403"/>
      <c r="E387" s="1403" t="str">
        <f t="shared" si="10"/>
        <v>A02AB023 Pile Work Pile Head Treatment Cast-In-Place Pile Work</v>
      </c>
      <c r="F387" s="1403" t="str">
        <f t="shared" si="11"/>
        <v>A02AB023-00007 Pile Work Pile Head Treatment Cast-In-Place Pile Work        800 ≤ DIA &lt;900</v>
      </c>
      <c r="G387" s="1404" t="str" cm="1">
        <f t="array" ref="G387:H387">_xlfn.TEXTSPLIT(I387,"-")</f>
        <v>A02AB023</v>
      </c>
      <c r="H387" s="1404" t="str">
        <v>00007</v>
      </c>
      <c r="I387" t="s">
        <v>4892</v>
      </c>
      <c r="J387" t="s">
        <v>4288</v>
      </c>
      <c r="K387" t="s">
        <v>4427</v>
      </c>
      <c r="L387" t="s">
        <v>4428</v>
      </c>
      <c r="M387" t="s">
        <v>4522</v>
      </c>
      <c r="N387" t="s">
        <v>4816</v>
      </c>
      <c r="O387" t="s">
        <v>4754</v>
      </c>
      <c r="P387" t="s">
        <v>4755</v>
      </c>
      <c r="Q387" t="s">
        <v>2965</v>
      </c>
      <c r="R387">
        <v>0</v>
      </c>
      <c r="S387" t="s">
        <v>2965</v>
      </c>
      <c r="T387">
        <v>0</v>
      </c>
      <c r="U387" t="s">
        <v>2965</v>
      </c>
      <c r="V387">
        <v>0</v>
      </c>
      <c r="W387" t="s">
        <v>2965</v>
      </c>
      <c r="X387">
        <v>0</v>
      </c>
      <c r="Y387" t="s">
        <v>2965</v>
      </c>
      <c r="Z387">
        <v>0</v>
      </c>
      <c r="AA387" t="s">
        <v>2965</v>
      </c>
      <c r="AB387" t="s">
        <v>2965</v>
      </c>
      <c r="AC387" t="s">
        <v>2965</v>
      </c>
      <c r="AD387">
        <v>0</v>
      </c>
      <c r="AE387" t="s">
        <v>4538</v>
      </c>
      <c r="AF387" t="s">
        <v>4539</v>
      </c>
      <c r="AG387">
        <v>0</v>
      </c>
      <c r="AH387" t="s">
        <v>4438</v>
      </c>
      <c r="AI387">
        <v>0</v>
      </c>
      <c r="AJ387">
        <v>0</v>
      </c>
      <c r="AK387">
        <v>0</v>
      </c>
      <c r="AL387">
        <v>0</v>
      </c>
      <c r="AM387">
        <v>0</v>
      </c>
      <c r="AN387">
        <v>0</v>
      </c>
      <c r="AO387" t="s">
        <v>2965</v>
      </c>
      <c r="AP387" t="s">
        <v>4817</v>
      </c>
      <c r="AQ387" t="s">
        <v>4817</v>
      </c>
      <c r="AR387" t="s">
        <v>4887</v>
      </c>
      <c r="AS387" t="s">
        <v>4892</v>
      </c>
    </row>
    <row r="388" spans="1:45" s="1419" customFormat="1" ht="17.25" customHeight="1">
      <c r="A388" s="1403"/>
      <c r="B388" s="1403"/>
      <c r="C388" s="1403"/>
      <c r="D388" s="1403"/>
      <c r="E388" s="1403" t="str">
        <f t="shared" si="10"/>
        <v>A02AB023 Pile Work Pile Head Treatment Cast-In-Place Pile Work</v>
      </c>
      <c r="F388" s="1403" t="str">
        <f t="shared" si="11"/>
        <v>A02AB023-00008 Pile Work Pile Head Treatment Cast-In-Place Pile Work        900 ≤ DIA &lt;1000</v>
      </c>
      <c r="G388" s="1404" t="str" cm="1">
        <f t="array" ref="G388:H388">_xlfn.TEXTSPLIT(I388,"-")</f>
        <v>A02AB023</v>
      </c>
      <c r="H388" s="1404" t="str">
        <v>00008</v>
      </c>
      <c r="I388" t="s">
        <v>4893</v>
      </c>
      <c r="J388" t="s">
        <v>4288</v>
      </c>
      <c r="K388" t="s">
        <v>4427</v>
      </c>
      <c r="L388" t="s">
        <v>4428</v>
      </c>
      <c r="M388" t="s">
        <v>4522</v>
      </c>
      <c r="N388" t="s">
        <v>4816</v>
      </c>
      <c r="O388" t="s">
        <v>4754</v>
      </c>
      <c r="P388" t="s">
        <v>4755</v>
      </c>
      <c r="Q388" t="s">
        <v>2965</v>
      </c>
      <c r="R388">
        <v>0</v>
      </c>
      <c r="S388" t="s">
        <v>2965</v>
      </c>
      <c r="T388">
        <v>0</v>
      </c>
      <c r="U388" t="s">
        <v>2965</v>
      </c>
      <c r="V388">
        <v>0</v>
      </c>
      <c r="W388" t="s">
        <v>2965</v>
      </c>
      <c r="X388">
        <v>0</v>
      </c>
      <c r="Y388" t="s">
        <v>2965</v>
      </c>
      <c r="Z388">
        <v>0</v>
      </c>
      <c r="AA388" t="s">
        <v>2965</v>
      </c>
      <c r="AB388" t="s">
        <v>2965</v>
      </c>
      <c r="AC388" t="s">
        <v>2965</v>
      </c>
      <c r="AD388">
        <v>0</v>
      </c>
      <c r="AE388" t="s">
        <v>4541</v>
      </c>
      <c r="AF388" t="s">
        <v>4542</v>
      </c>
      <c r="AG388">
        <v>0</v>
      </c>
      <c r="AH388" t="s">
        <v>4438</v>
      </c>
      <c r="AI388">
        <v>0</v>
      </c>
      <c r="AJ388">
        <v>0</v>
      </c>
      <c r="AK388">
        <v>0</v>
      </c>
      <c r="AL388">
        <v>0</v>
      </c>
      <c r="AM388">
        <v>0</v>
      </c>
      <c r="AN388">
        <v>0</v>
      </c>
      <c r="AO388" t="s">
        <v>2965</v>
      </c>
      <c r="AP388" t="s">
        <v>4817</v>
      </c>
      <c r="AQ388" t="s">
        <v>4817</v>
      </c>
      <c r="AR388" t="s">
        <v>4887</v>
      </c>
      <c r="AS388" t="s">
        <v>4893</v>
      </c>
    </row>
    <row r="389" spans="1:45" s="1419" customFormat="1" ht="17.25" customHeight="1">
      <c r="A389" s="1403"/>
      <c r="B389" s="1403"/>
      <c r="C389" s="1403"/>
      <c r="D389" s="1403"/>
      <c r="E389" s="1403" t="str">
        <f t="shared" si="10"/>
        <v>A02AB023 Pile Work Pile Head Treatment Cast-In-Place Pile Work</v>
      </c>
      <c r="F389" s="1403" t="str">
        <f t="shared" si="11"/>
        <v>A02AB023-00009 Pile Work Pile Head Treatment Cast-In-Place Pile Work        1000 ≤ DIA &lt;1200</v>
      </c>
      <c r="G389" s="1404" t="str" cm="1">
        <f t="array" ref="G389:H389">_xlfn.TEXTSPLIT(I389,"-")</f>
        <v>A02AB023</v>
      </c>
      <c r="H389" s="1404" t="str">
        <v>00009</v>
      </c>
      <c r="I389" t="s">
        <v>4894</v>
      </c>
      <c r="J389" t="s">
        <v>4288</v>
      </c>
      <c r="K389" t="s">
        <v>4427</v>
      </c>
      <c r="L389" t="s">
        <v>4428</v>
      </c>
      <c r="M389" t="s">
        <v>4522</v>
      </c>
      <c r="N389" t="s">
        <v>4816</v>
      </c>
      <c r="O389" t="s">
        <v>4754</v>
      </c>
      <c r="P389" t="s">
        <v>4755</v>
      </c>
      <c r="Q389" t="s">
        <v>2965</v>
      </c>
      <c r="R389">
        <v>0</v>
      </c>
      <c r="S389" t="s">
        <v>2965</v>
      </c>
      <c r="T389">
        <v>0</v>
      </c>
      <c r="U389" t="s">
        <v>2965</v>
      </c>
      <c r="V389">
        <v>0</v>
      </c>
      <c r="W389" t="s">
        <v>2965</v>
      </c>
      <c r="X389">
        <v>0</v>
      </c>
      <c r="Y389" t="s">
        <v>2965</v>
      </c>
      <c r="Z389">
        <v>0</v>
      </c>
      <c r="AA389" t="s">
        <v>2965</v>
      </c>
      <c r="AB389" t="s">
        <v>2965</v>
      </c>
      <c r="AC389" t="s">
        <v>2965</v>
      </c>
      <c r="AD389">
        <v>0</v>
      </c>
      <c r="AE389" t="s">
        <v>4544</v>
      </c>
      <c r="AF389" t="s">
        <v>4545</v>
      </c>
      <c r="AG389">
        <v>0</v>
      </c>
      <c r="AH389" t="s">
        <v>4438</v>
      </c>
      <c r="AI389">
        <v>0</v>
      </c>
      <c r="AJ389">
        <v>0</v>
      </c>
      <c r="AK389">
        <v>0</v>
      </c>
      <c r="AL389">
        <v>0</v>
      </c>
      <c r="AM389">
        <v>0</v>
      </c>
      <c r="AN389">
        <v>0</v>
      </c>
      <c r="AO389" t="s">
        <v>2965</v>
      </c>
      <c r="AP389" t="s">
        <v>4817</v>
      </c>
      <c r="AQ389" t="s">
        <v>4817</v>
      </c>
      <c r="AR389" t="s">
        <v>4887</v>
      </c>
      <c r="AS389" t="s">
        <v>4894</v>
      </c>
    </row>
    <row r="390" spans="1:45" s="1419" customFormat="1" ht="17.25" customHeight="1">
      <c r="A390" s="1403"/>
      <c r="B390" s="1403"/>
      <c r="C390" s="1403"/>
      <c r="D390" s="1403"/>
      <c r="E390" s="1403" t="str">
        <f t="shared" si="10"/>
        <v>A02AB023 Pile Work Pile Head Treatment Cast-In-Place Pile Work</v>
      </c>
      <c r="F390" s="1403" t="str">
        <f t="shared" si="11"/>
        <v>A02AB023-00010 Pile Work Pile Head Treatment Cast-In-Place Pile Work        1200 ≤ DIA &lt;1500</v>
      </c>
      <c r="G390" s="1404" t="str" cm="1">
        <f t="array" ref="G390:H390">_xlfn.TEXTSPLIT(I390,"-")</f>
        <v>A02AB023</v>
      </c>
      <c r="H390" s="1404" t="str">
        <v>00010</v>
      </c>
      <c r="I390" t="s">
        <v>4895</v>
      </c>
      <c r="J390" t="s">
        <v>4288</v>
      </c>
      <c r="K390" t="s">
        <v>4427</v>
      </c>
      <c r="L390" t="s">
        <v>4428</v>
      </c>
      <c r="M390" t="s">
        <v>4522</v>
      </c>
      <c r="N390" t="s">
        <v>4816</v>
      </c>
      <c r="O390" t="s">
        <v>4754</v>
      </c>
      <c r="P390" t="s">
        <v>4755</v>
      </c>
      <c r="Q390" t="s">
        <v>2965</v>
      </c>
      <c r="R390">
        <v>0</v>
      </c>
      <c r="S390" t="s">
        <v>2965</v>
      </c>
      <c r="T390">
        <v>0</v>
      </c>
      <c r="U390" t="s">
        <v>2965</v>
      </c>
      <c r="V390">
        <v>0</v>
      </c>
      <c r="W390" t="s">
        <v>2965</v>
      </c>
      <c r="X390">
        <v>0</v>
      </c>
      <c r="Y390" t="s">
        <v>2965</v>
      </c>
      <c r="Z390">
        <v>0</v>
      </c>
      <c r="AA390" t="s">
        <v>2965</v>
      </c>
      <c r="AB390" t="s">
        <v>2965</v>
      </c>
      <c r="AC390" t="s">
        <v>2965</v>
      </c>
      <c r="AD390">
        <v>0</v>
      </c>
      <c r="AE390" t="s">
        <v>4767</v>
      </c>
      <c r="AF390" t="s">
        <v>4768</v>
      </c>
      <c r="AG390">
        <v>0</v>
      </c>
      <c r="AH390" t="s">
        <v>4438</v>
      </c>
      <c r="AI390">
        <v>0</v>
      </c>
      <c r="AJ390">
        <v>0</v>
      </c>
      <c r="AK390">
        <v>0</v>
      </c>
      <c r="AL390">
        <v>0</v>
      </c>
      <c r="AM390">
        <v>0</v>
      </c>
      <c r="AN390">
        <v>0</v>
      </c>
      <c r="AO390" t="s">
        <v>2965</v>
      </c>
      <c r="AP390" t="s">
        <v>4817</v>
      </c>
      <c r="AQ390" t="s">
        <v>4817</v>
      </c>
      <c r="AR390" t="s">
        <v>4887</v>
      </c>
      <c r="AS390" t="s">
        <v>4895</v>
      </c>
    </row>
    <row r="391" spans="1:45" s="1419" customFormat="1" ht="17.25" customHeight="1">
      <c r="A391" s="1403"/>
      <c r="B391" s="1403"/>
      <c r="C391" s="1403"/>
      <c r="D391" s="1403"/>
      <c r="E391" s="1403" t="str">
        <f t="shared" si="10"/>
        <v>A02AB023 Pile Work Pile Head Treatment Cast-In-Place Pile Work</v>
      </c>
      <c r="F391" s="1403" t="str">
        <f t="shared" si="11"/>
        <v>A02AB023-00011 Pile Work Pile Head Treatment Cast-In-Place Pile Work        1500 ≤ DIA &lt;1800</v>
      </c>
      <c r="G391" s="1404" t="str" cm="1">
        <f t="array" ref="G391:H391">_xlfn.TEXTSPLIT(I391,"-")</f>
        <v>A02AB023</v>
      </c>
      <c r="H391" s="1404" t="str">
        <v>00011</v>
      </c>
      <c r="I391" t="s">
        <v>4896</v>
      </c>
      <c r="J391" t="s">
        <v>4288</v>
      </c>
      <c r="K391" t="s">
        <v>4427</v>
      </c>
      <c r="L391" t="s">
        <v>4428</v>
      </c>
      <c r="M391" t="s">
        <v>4522</v>
      </c>
      <c r="N391" t="s">
        <v>4816</v>
      </c>
      <c r="O391" t="s">
        <v>4754</v>
      </c>
      <c r="P391" t="s">
        <v>4755</v>
      </c>
      <c r="Q391" t="s">
        <v>2965</v>
      </c>
      <c r="R391">
        <v>0</v>
      </c>
      <c r="S391" t="s">
        <v>2965</v>
      </c>
      <c r="T391">
        <v>0</v>
      </c>
      <c r="U391" t="s">
        <v>2965</v>
      </c>
      <c r="V391">
        <v>0</v>
      </c>
      <c r="W391" t="s">
        <v>2965</v>
      </c>
      <c r="X391">
        <v>0</v>
      </c>
      <c r="Y391" t="s">
        <v>2965</v>
      </c>
      <c r="Z391">
        <v>0</v>
      </c>
      <c r="AA391" t="s">
        <v>2965</v>
      </c>
      <c r="AB391" t="s">
        <v>2965</v>
      </c>
      <c r="AC391" t="s">
        <v>2965</v>
      </c>
      <c r="AD391">
        <v>0</v>
      </c>
      <c r="AE391" t="s">
        <v>4770</v>
      </c>
      <c r="AF391" t="s">
        <v>4771</v>
      </c>
      <c r="AG391">
        <v>0</v>
      </c>
      <c r="AH391" t="s">
        <v>4438</v>
      </c>
      <c r="AI391">
        <v>0</v>
      </c>
      <c r="AJ391">
        <v>0</v>
      </c>
      <c r="AK391">
        <v>0</v>
      </c>
      <c r="AL391">
        <v>0</v>
      </c>
      <c r="AM391">
        <v>0</v>
      </c>
      <c r="AN391">
        <v>0</v>
      </c>
      <c r="AO391" t="s">
        <v>2965</v>
      </c>
      <c r="AP391" t="s">
        <v>4817</v>
      </c>
      <c r="AQ391" t="s">
        <v>4817</v>
      </c>
      <c r="AR391" t="s">
        <v>4887</v>
      </c>
      <c r="AS391" t="s">
        <v>4896</v>
      </c>
    </row>
    <row r="392" spans="1:45" s="1419" customFormat="1" ht="17.25" customHeight="1">
      <c r="A392" s="1403"/>
      <c r="B392" s="1403"/>
      <c r="C392" s="1403"/>
      <c r="D392" s="1403"/>
      <c r="E392" s="1403" t="str">
        <f t="shared" ref="E392:E455" si="12">G392&amp;" "&amp;L392&amp;" "&amp;N392&amp;" "&amp;P392</f>
        <v>A02AB023 Pile Work Pile Head Treatment Cast-In-Place Pile Work</v>
      </c>
      <c r="F392" s="1403" t="str">
        <f t="shared" si="11"/>
        <v>A02AB023-00012 Pile Work Pile Head Treatment Cast-In-Place Pile Work        1800 ≤ DIA &lt;2000</v>
      </c>
      <c r="G392" s="1404" t="str" cm="1">
        <f t="array" ref="G392:H392">_xlfn.TEXTSPLIT(I392,"-")</f>
        <v>A02AB023</v>
      </c>
      <c r="H392" s="1404" t="str">
        <v>00012</v>
      </c>
      <c r="I392" t="s">
        <v>4897</v>
      </c>
      <c r="J392" t="s">
        <v>4288</v>
      </c>
      <c r="K392" t="s">
        <v>4427</v>
      </c>
      <c r="L392" t="s">
        <v>4428</v>
      </c>
      <c r="M392" t="s">
        <v>4522</v>
      </c>
      <c r="N392" t="s">
        <v>4816</v>
      </c>
      <c r="O392" t="s">
        <v>4754</v>
      </c>
      <c r="P392" t="s">
        <v>4755</v>
      </c>
      <c r="Q392" t="s">
        <v>2965</v>
      </c>
      <c r="R392">
        <v>0</v>
      </c>
      <c r="S392" t="s">
        <v>2965</v>
      </c>
      <c r="T392">
        <v>0</v>
      </c>
      <c r="U392" t="s">
        <v>2965</v>
      </c>
      <c r="V392">
        <v>0</v>
      </c>
      <c r="W392" t="s">
        <v>2965</v>
      </c>
      <c r="X392">
        <v>0</v>
      </c>
      <c r="Y392" t="s">
        <v>2965</v>
      </c>
      <c r="Z392">
        <v>0</v>
      </c>
      <c r="AA392" t="s">
        <v>2965</v>
      </c>
      <c r="AB392" t="s">
        <v>2965</v>
      </c>
      <c r="AC392" t="s">
        <v>2965</v>
      </c>
      <c r="AD392">
        <v>0</v>
      </c>
      <c r="AE392" t="s">
        <v>4288</v>
      </c>
      <c r="AF392" t="s">
        <v>4773</v>
      </c>
      <c r="AG392">
        <v>0</v>
      </c>
      <c r="AH392" t="s">
        <v>4438</v>
      </c>
      <c r="AI392">
        <v>0</v>
      </c>
      <c r="AJ392">
        <v>0</v>
      </c>
      <c r="AK392">
        <v>0</v>
      </c>
      <c r="AL392">
        <v>0</v>
      </c>
      <c r="AM392">
        <v>0</v>
      </c>
      <c r="AN392">
        <v>0</v>
      </c>
      <c r="AO392" t="s">
        <v>2965</v>
      </c>
      <c r="AP392" t="s">
        <v>4817</v>
      </c>
      <c r="AQ392" t="s">
        <v>4817</v>
      </c>
      <c r="AR392" t="s">
        <v>4887</v>
      </c>
      <c r="AS392" t="s">
        <v>4897</v>
      </c>
    </row>
    <row r="393" spans="1:45" s="1419" customFormat="1" ht="17.25" customHeight="1">
      <c r="A393" s="1403"/>
      <c r="B393" s="1403"/>
      <c r="C393" s="1403"/>
      <c r="D393" s="1403"/>
      <c r="E393" s="1403" t="str">
        <f t="shared" si="12"/>
        <v>A02AB023 Pile Work Pile Head Treatment Cast-In-Place Pile Work</v>
      </c>
      <c r="F393" s="1403" t="str">
        <f t="shared" ref="F393:F456" si="13">IF(I393=0,"",I393)&amp;" "&amp;IF(L393=0,"",L393)&amp;" "&amp;IF(N393=0,"",N393)&amp;" "&amp;IF(P393=0,"",P393)&amp;" "&amp;IF(R393=0,"",R393)&amp;" "&amp;IF(T393=0,"",T393)&amp;" "&amp;IF(V393=0,"",V393)&amp;" "&amp;IF(X393=0,"",X393)&amp;" "&amp;IF(Z393=0,"",Z393)&amp;" "&amp;IF(AB393=0,"",AB393)&amp;" "&amp;IF(AD393=0,"",AD393)&amp;" "&amp;IF(AF393=0,"",AF393)</f>
        <v>A02AB023-00013 Pile Work Pile Head Treatment Cast-In-Place Pile Work        2000 ≤ DIA</v>
      </c>
      <c r="G393" s="1404" t="str" cm="1">
        <f t="array" ref="G393:H393">_xlfn.TEXTSPLIT(I393,"-")</f>
        <v>A02AB023</v>
      </c>
      <c r="H393" s="1404" t="str">
        <v>00013</v>
      </c>
      <c r="I393" t="s">
        <v>4898</v>
      </c>
      <c r="J393" t="s">
        <v>4288</v>
      </c>
      <c r="K393" t="s">
        <v>4427</v>
      </c>
      <c r="L393" t="s">
        <v>4428</v>
      </c>
      <c r="M393" t="s">
        <v>4522</v>
      </c>
      <c r="N393" t="s">
        <v>4816</v>
      </c>
      <c r="O393" t="s">
        <v>4754</v>
      </c>
      <c r="P393" t="s">
        <v>4755</v>
      </c>
      <c r="Q393" t="s">
        <v>2965</v>
      </c>
      <c r="R393">
        <v>0</v>
      </c>
      <c r="S393" t="s">
        <v>2965</v>
      </c>
      <c r="T393">
        <v>0</v>
      </c>
      <c r="U393" t="s">
        <v>2965</v>
      </c>
      <c r="V393">
        <v>0</v>
      </c>
      <c r="W393" t="s">
        <v>2965</v>
      </c>
      <c r="X393">
        <v>0</v>
      </c>
      <c r="Y393" t="s">
        <v>2965</v>
      </c>
      <c r="Z393">
        <v>0</v>
      </c>
      <c r="AA393" t="s">
        <v>2965</v>
      </c>
      <c r="AB393" t="s">
        <v>2965</v>
      </c>
      <c r="AC393" t="s">
        <v>2965</v>
      </c>
      <c r="AD393">
        <v>0</v>
      </c>
      <c r="AE393" t="s">
        <v>4775</v>
      </c>
      <c r="AF393" t="s">
        <v>4776</v>
      </c>
      <c r="AG393">
        <v>0</v>
      </c>
      <c r="AH393" t="s">
        <v>4438</v>
      </c>
      <c r="AI393">
        <v>0</v>
      </c>
      <c r="AJ393">
        <v>0</v>
      </c>
      <c r="AK393">
        <v>0</v>
      </c>
      <c r="AL393">
        <v>0</v>
      </c>
      <c r="AM393">
        <v>0</v>
      </c>
      <c r="AN393">
        <v>0</v>
      </c>
      <c r="AO393" t="s">
        <v>2965</v>
      </c>
      <c r="AP393" t="s">
        <v>4817</v>
      </c>
      <c r="AQ393" t="s">
        <v>4817</v>
      </c>
      <c r="AR393" t="s">
        <v>4887</v>
      </c>
      <c r="AS393" t="s">
        <v>4898</v>
      </c>
    </row>
    <row r="394" spans="1:45" ht="17.25" customHeight="1">
      <c r="E394" s="1403" t="str">
        <f t="shared" si="12"/>
        <v>A02AC024 Pile Work Pile Test Static Axial Compressive Load Test</v>
      </c>
      <c r="F394" s="1403" t="str">
        <f t="shared" si="13"/>
        <v xml:space="preserve">A02AC024-00001 Pile Work Pile Test Static Axial Compressive Load Test        </v>
      </c>
      <c r="G394" s="1404" t="str" cm="1">
        <f t="array" ref="G394:H394">_xlfn.TEXTSPLIT(I394,"-")</f>
        <v>A02AC024</v>
      </c>
      <c r="H394" s="1404" t="str">
        <v>00001</v>
      </c>
      <c r="I394" t="s">
        <v>4899</v>
      </c>
      <c r="J394" t="s">
        <v>4288</v>
      </c>
      <c r="K394" t="s">
        <v>4427</v>
      </c>
      <c r="L394" t="s">
        <v>4428</v>
      </c>
      <c r="M394" t="s">
        <v>4526</v>
      </c>
      <c r="N394" t="s">
        <v>4900</v>
      </c>
      <c r="O394" t="s">
        <v>4901</v>
      </c>
      <c r="P394" t="s">
        <v>4902</v>
      </c>
      <c r="Q394" t="s">
        <v>2965</v>
      </c>
      <c r="R394">
        <v>0</v>
      </c>
      <c r="S394" t="s">
        <v>2965</v>
      </c>
      <c r="T394">
        <v>0</v>
      </c>
      <c r="U394" t="s">
        <v>2965</v>
      </c>
      <c r="V394">
        <v>0</v>
      </c>
      <c r="W394" t="s">
        <v>2965</v>
      </c>
      <c r="X394">
        <v>0</v>
      </c>
      <c r="Y394" t="s">
        <v>2965</v>
      </c>
      <c r="Z394">
        <v>0</v>
      </c>
      <c r="AA394" t="s">
        <v>2965</v>
      </c>
      <c r="AB394">
        <v>0</v>
      </c>
      <c r="AC394" t="s">
        <v>2965</v>
      </c>
      <c r="AD394">
        <v>0</v>
      </c>
      <c r="AE394" t="s">
        <v>2965</v>
      </c>
      <c r="AF394" t="s">
        <v>2965</v>
      </c>
      <c r="AG394">
        <v>0</v>
      </c>
      <c r="AH394" t="s">
        <v>2965</v>
      </c>
      <c r="AI394">
        <v>0</v>
      </c>
      <c r="AJ394">
        <v>0</v>
      </c>
      <c r="AK394">
        <v>0</v>
      </c>
      <c r="AL394">
        <v>0</v>
      </c>
      <c r="AM394">
        <v>0</v>
      </c>
      <c r="AN394">
        <v>0</v>
      </c>
      <c r="AO394" t="s">
        <v>2965</v>
      </c>
      <c r="AP394" t="s">
        <v>4817</v>
      </c>
      <c r="AQ394" t="s">
        <v>4817</v>
      </c>
      <c r="AR394" t="s">
        <v>4903</v>
      </c>
      <c r="AS394" t="s">
        <v>4899</v>
      </c>
    </row>
    <row r="395" spans="1:45" ht="17.25" customHeight="1">
      <c r="E395" s="1403" t="str">
        <f t="shared" si="12"/>
        <v>A02AC025 Pile Work Pile Test Static Axial Tensile Load Test</v>
      </c>
      <c r="F395" s="1403" t="str">
        <f t="shared" si="13"/>
        <v xml:space="preserve">A02AC025-00001 Pile Work Pile Test Static Axial Tensile Load Test        </v>
      </c>
      <c r="G395" s="1404" t="str" cm="1">
        <f t="array" ref="G395:H395">_xlfn.TEXTSPLIT(I395,"-")</f>
        <v>A02AC025</v>
      </c>
      <c r="H395" s="1404" t="str">
        <v>00001</v>
      </c>
      <c r="I395" t="s">
        <v>4904</v>
      </c>
      <c r="J395" t="s">
        <v>4288</v>
      </c>
      <c r="K395" t="s">
        <v>4427</v>
      </c>
      <c r="L395" t="s">
        <v>4428</v>
      </c>
      <c r="M395" t="s">
        <v>4526</v>
      </c>
      <c r="N395" t="s">
        <v>4900</v>
      </c>
      <c r="O395" t="s">
        <v>4905</v>
      </c>
      <c r="P395" t="s">
        <v>4906</v>
      </c>
      <c r="Q395" t="s">
        <v>2965</v>
      </c>
      <c r="R395">
        <v>0</v>
      </c>
      <c r="S395" t="s">
        <v>2965</v>
      </c>
      <c r="T395">
        <v>0</v>
      </c>
      <c r="U395" t="s">
        <v>2965</v>
      </c>
      <c r="V395">
        <v>0</v>
      </c>
      <c r="W395" t="s">
        <v>2965</v>
      </c>
      <c r="X395">
        <v>0</v>
      </c>
      <c r="Y395" t="s">
        <v>2965</v>
      </c>
      <c r="Z395">
        <v>0</v>
      </c>
      <c r="AA395" t="s">
        <v>2965</v>
      </c>
      <c r="AB395">
        <v>0</v>
      </c>
      <c r="AC395" t="s">
        <v>2965</v>
      </c>
      <c r="AD395">
        <v>0</v>
      </c>
      <c r="AE395" t="s">
        <v>2965</v>
      </c>
      <c r="AF395" t="s">
        <v>2965</v>
      </c>
      <c r="AG395">
        <v>0</v>
      </c>
      <c r="AH395" t="s">
        <v>2965</v>
      </c>
      <c r="AI395">
        <v>0</v>
      </c>
      <c r="AJ395">
        <v>0</v>
      </c>
      <c r="AK395">
        <v>0</v>
      </c>
      <c r="AL395">
        <v>0</v>
      </c>
      <c r="AM395">
        <v>0</v>
      </c>
      <c r="AN395">
        <v>0</v>
      </c>
      <c r="AO395" t="s">
        <v>2965</v>
      </c>
      <c r="AP395" t="s">
        <v>4817</v>
      </c>
      <c r="AQ395" t="s">
        <v>4817</v>
      </c>
      <c r="AR395" t="s">
        <v>4907</v>
      </c>
      <c r="AS395" t="s">
        <v>4904</v>
      </c>
    </row>
    <row r="396" spans="1:45" ht="17.25" customHeight="1">
      <c r="E396" s="1403" t="str">
        <f t="shared" si="12"/>
        <v>A02AC026 Pile Work Pile Test Lateral Load Test</v>
      </c>
      <c r="F396" s="1403" t="str">
        <f t="shared" si="13"/>
        <v xml:space="preserve">A02AC026-00001 Pile Work Pile Test Lateral Load Test        </v>
      </c>
      <c r="G396" s="1404" t="str" cm="1">
        <f t="array" ref="G396:H396">_xlfn.TEXTSPLIT(I396,"-")</f>
        <v>A02AC026</v>
      </c>
      <c r="H396" s="1404" t="str">
        <v>00001</v>
      </c>
      <c r="I396" t="s">
        <v>4908</v>
      </c>
      <c r="J396" t="s">
        <v>4288</v>
      </c>
      <c r="K396" t="s">
        <v>4427</v>
      </c>
      <c r="L396" t="s">
        <v>4428</v>
      </c>
      <c r="M396" t="s">
        <v>4526</v>
      </c>
      <c r="N396" t="s">
        <v>4900</v>
      </c>
      <c r="O396" t="s">
        <v>4909</v>
      </c>
      <c r="P396" t="s">
        <v>4910</v>
      </c>
      <c r="Q396" t="s">
        <v>2965</v>
      </c>
      <c r="R396">
        <v>0</v>
      </c>
      <c r="S396" t="s">
        <v>2965</v>
      </c>
      <c r="T396">
        <v>0</v>
      </c>
      <c r="U396" t="s">
        <v>2965</v>
      </c>
      <c r="V396">
        <v>0</v>
      </c>
      <c r="W396" t="s">
        <v>2965</v>
      </c>
      <c r="X396">
        <v>0</v>
      </c>
      <c r="Y396" t="s">
        <v>2965</v>
      </c>
      <c r="Z396">
        <v>0</v>
      </c>
      <c r="AA396" t="s">
        <v>2965</v>
      </c>
      <c r="AB396">
        <v>0</v>
      </c>
      <c r="AC396" t="s">
        <v>2965</v>
      </c>
      <c r="AD396">
        <v>0</v>
      </c>
      <c r="AE396" t="s">
        <v>2965</v>
      </c>
      <c r="AF396" t="s">
        <v>2965</v>
      </c>
      <c r="AG396">
        <v>0</v>
      </c>
      <c r="AH396" t="s">
        <v>2965</v>
      </c>
      <c r="AI396">
        <v>0</v>
      </c>
      <c r="AJ396">
        <v>0</v>
      </c>
      <c r="AK396">
        <v>0</v>
      </c>
      <c r="AL396">
        <v>0</v>
      </c>
      <c r="AM396">
        <v>0</v>
      </c>
      <c r="AN396">
        <v>0</v>
      </c>
      <c r="AO396" t="s">
        <v>2965</v>
      </c>
      <c r="AP396" t="s">
        <v>4817</v>
      </c>
      <c r="AQ396" t="s">
        <v>4817</v>
      </c>
      <c r="AR396" t="s">
        <v>4911</v>
      </c>
      <c r="AS396" t="s">
        <v>4908</v>
      </c>
    </row>
    <row r="397" spans="1:45" ht="17.25" customHeight="1">
      <c r="E397" s="1403" t="str">
        <f t="shared" si="12"/>
        <v>A02AC027 Pile Work Pile Test Dynamic Load Test</v>
      </c>
      <c r="F397" s="1403" t="str">
        <f t="shared" si="13"/>
        <v xml:space="preserve">A02AC027-00001 Pile Work Pile Test Dynamic Load Test        </v>
      </c>
      <c r="G397" s="1404" t="str" cm="1">
        <f t="array" ref="G397:H397">_xlfn.TEXTSPLIT(I397,"-")</f>
        <v>A02AC027</v>
      </c>
      <c r="H397" s="1404" t="str">
        <v>00001</v>
      </c>
      <c r="I397" t="s">
        <v>4912</v>
      </c>
      <c r="J397" t="s">
        <v>4288</v>
      </c>
      <c r="K397" t="s">
        <v>4427</v>
      </c>
      <c r="L397" t="s">
        <v>4428</v>
      </c>
      <c r="M397" t="s">
        <v>4526</v>
      </c>
      <c r="N397" t="s">
        <v>4900</v>
      </c>
      <c r="O397" t="s">
        <v>4913</v>
      </c>
      <c r="P397" t="s">
        <v>4914</v>
      </c>
      <c r="Q397" t="s">
        <v>2965</v>
      </c>
      <c r="R397">
        <v>0</v>
      </c>
      <c r="S397" t="s">
        <v>2965</v>
      </c>
      <c r="T397">
        <v>0</v>
      </c>
      <c r="U397" t="s">
        <v>2965</v>
      </c>
      <c r="V397">
        <v>0</v>
      </c>
      <c r="W397" t="s">
        <v>2965</v>
      </c>
      <c r="X397">
        <v>0</v>
      </c>
      <c r="Y397" t="s">
        <v>2965</v>
      </c>
      <c r="Z397">
        <v>0</v>
      </c>
      <c r="AA397" t="s">
        <v>2965</v>
      </c>
      <c r="AB397">
        <v>0</v>
      </c>
      <c r="AC397" t="s">
        <v>2965</v>
      </c>
      <c r="AD397">
        <v>0</v>
      </c>
      <c r="AE397" t="s">
        <v>2965</v>
      </c>
      <c r="AF397" t="s">
        <v>2965</v>
      </c>
      <c r="AG397">
        <v>0</v>
      </c>
      <c r="AH397" t="s">
        <v>2965</v>
      </c>
      <c r="AI397">
        <v>0</v>
      </c>
      <c r="AJ397">
        <v>0</v>
      </c>
      <c r="AK397">
        <v>0</v>
      </c>
      <c r="AL397">
        <v>0</v>
      </c>
      <c r="AM397">
        <v>0</v>
      </c>
      <c r="AN397">
        <v>0</v>
      </c>
      <c r="AO397" t="s">
        <v>2965</v>
      </c>
      <c r="AP397" t="s">
        <v>4817</v>
      </c>
      <c r="AQ397" t="s">
        <v>4817</v>
      </c>
      <c r="AR397" t="s">
        <v>4915</v>
      </c>
      <c r="AS397" t="s">
        <v>4912</v>
      </c>
    </row>
    <row r="398" spans="1:45" ht="17.25" customHeight="1">
      <c r="E398" s="1403" t="str">
        <f t="shared" si="12"/>
        <v>A02AC028 Pile Work Pile Test Integrity Test</v>
      </c>
      <c r="F398" s="1403" t="str">
        <f t="shared" si="13"/>
        <v xml:space="preserve">A02AC028-00001 Pile Work Pile Test Integrity Test        </v>
      </c>
      <c r="G398" s="1404" t="str" cm="1">
        <f t="array" ref="G398:H398">_xlfn.TEXTSPLIT(I398,"-")</f>
        <v>A02AC028</v>
      </c>
      <c r="H398" s="1404" t="str">
        <v>00001</v>
      </c>
      <c r="I398" t="s">
        <v>4916</v>
      </c>
      <c r="J398" t="s">
        <v>4288</v>
      </c>
      <c r="K398" t="s">
        <v>4427</v>
      </c>
      <c r="L398" t="s">
        <v>4428</v>
      </c>
      <c r="M398" t="s">
        <v>4526</v>
      </c>
      <c r="N398" t="s">
        <v>4900</v>
      </c>
      <c r="O398" t="s">
        <v>4917</v>
      </c>
      <c r="P398" t="s">
        <v>4918</v>
      </c>
      <c r="Q398" t="s">
        <v>2965</v>
      </c>
      <c r="R398">
        <v>0</v>
      </c>
      <c r="S398" t="s">
        <v>2965</v>
      </c>
      <c r="T398">
        <v>0</v>
      </c>
      <c r="U398" t="s">
        <v>2965</v>
      </c>
      <c r="V398">
        <v>0</v>
      </c>
      <c r="W398" t="s">
        <v>2965</v>
      </c>
      <c r="X398">
        <v>0</v>
      </c>
      <c r="Y398" t="s">
        <v>2965</v>
      </c>
      <c r="Z398">
        <v>0</v>
      </c>
      <c r="AA398" t="s">
        <v>2965</v>
      </c>
      <c r="AB398">
        <v>0</v>
      </c>
      <c r="AC398" t="s">
        <v>2965</v>
      </c>
      <c r="AD398">
        <v>0</v>
      </c>
      <c r="AE398" t="s">
        <v>2965</v>
      </c>
      <c r="AF398" t="s">
        <v>2965</v>
      </c>
      <c r="AG398">
        <v>0</v>
      </c>
      <c r="AH398" t="s">
        <v>2965</v>
      </c>
      <c r="AI398">
        <v>0</v>
      </c>
      <c r="AJ398">
        <v>0</v>
      </c>
      <c r="AK398">
        <v>0</v>
      </c>
      <c r="AL398">
        <v>0</v>
      </c>
      <c r="AM398">
        <v>0</v>
      </c>
      <c r="AN398">
        <v>0</v>
      </c>
      <c r="AO398" t="s">
        <v>2965</v>
      </c>
      <c r="AP398" t="s">
        <v>4817</v>
      </c>
      <c r="AQ398" t="s">
        <v>4817</v>
      </c>
      <c r="AR398" t="s">
        <v>4919</v>
      </c>
      <c r="AS398" t="s">
        <v>4916</v>
      </c>
    </row>
    <row r="399" spans="1:45" ht="17.25" customHeight="1">
      <c r="E399" s="1403" t="str">
        <f t="shared" si="12"/>
        <v>A03AD029 Concrete Work Substructure Work Anchor Bolt (Installation only)</v>
      </c>
      <c r="F399" s="1403" t="str">
        <f t="shared" si="13"/>
        <v>A03AD029-00001 Concrete Work Substructure Work Anchor Bolt (Installation only)        M12</v>
      </c>
      <c r="G399" s="1404" t="str" cm="1">
        <f t="array" ref="G399:H399">_xlfn.TEXTSPLIT(I399,"-")</f>
        <v>A03AD029</v>
      </c>
      <c r="H399" s="1404" t="str">
        <v>00001</v>
      </c>
      <c r="I399" t="s">
        <v>4920</v>
      </c>
      <c r="J399" t="s">
        <v>4288</v>
      </c>
      <c r="K399" t="s">
        <v>4921</v>
      </c>
      <c r="L399" t="s">
        <v>3424</v>
      </c>
      <c r="M399" t="s">
        <v>4529</v>
      </c>
      <c r="N399" t="s">
        <v>3425</v>
      </c>
      <c r="O399" t="s">
        <v>4922</v>
      </c>
      <c r="P399" t="s">
        <v>4923</v>
      </c>
      <c r="Q399" t="s">
        <v>2965</v>
      </c>
      <c r="R399">
        <v>0</v>
      </c>
      <c r="S399" t="s">
        <v>2965</v>
      </c>
      <c r="T399">
        <v>0</v>
      </c>
      <c r="U399" t="s">
        <v>2965</v>
      </c>
      <c r="V399">
        <v>0</v>
      </c>
      <c r="W399" t="s">
        <v>2965</v>
      </c>
      <c r="X399">
        <v>0</v>
      </c>
      <c r="Y399" t="s">
        <v>2965</v>
      </c>
      <c r="Z399">
        <v>0</v>
      </c>
      <c r="AA399" t="s">
        <v>2965</v>
      </c>
      <c r="AB399">
        <v>0</v>
      </c>
      <c r="AC399" t="s">
        <v>2965</v>
      </c>
      <c r="AD399">
        <v>0</v>
      </c>
      <c r="AE399" t="s">
        <v>4924</v>
      </c>
      <c r="AF399" t="s">
        <v>4925</v>
      </c>
      <c r="AG399">
        <v>0</v>
      </c>
      <c r="AH399">
        <v>0</v>
      </c>
      <c r="AI399">
        <v>0</v>
      </c>
      <c r="AJ399">
        <v>0</v>
      </c>
      <c r="AK399">
        <v>0</v>
      </c>
      <c r="AL399">
        <v>0</v>
      </c>
      <c r="AM399">
        <v>0</v>
      </c>
      <c r="AN399">
        <v>0</v>
      </c>
      <c r="AO399" t="s">
        <v>2965</v>
      </c>
      <c r="AP399" t="s">
        <v>4817</v>
      </c>
      <c r="AQ399" t="s">
        <v>4817</v>
      </c>
      <c r="AR399" t="s">
        <v>4926</v>
      </c>
      <c r="AS399" t="s">
        <v>4920</v>
      </c>
    </row>
    <row r="400" spans="1:45" ht="17.25" customHeight="1">
      <c r="E400" s="1403" t="str">
        <f t="shared" si="12"/>
        <v>A03AD029 Concrete Work Substructure Work Anchor Bolt (Installation only)</v>
      </c>
      <c r="F400" s="1403" t="str">
        <f t="shared" si="13"/>
        <v>A03AD029-00002 Concrete Work Substructure Work Anchor Bolt (Installation only)        M16</v>
      </c>
      <c r="G400" s="1404" t="str" cm="1">
        <f t="array" ref="G400:H400">_xlfn.TEXTSPLIT(I400,"-")</f>
        <v>A03AD029</v>
      </c>
      <c r="H400" s="1404" t="str">
        <v>00002</v>
      </c>
      <c r="I400" t="s">
        <v>4927</v>
      </c>
      <c r="J400" t="s">
        <v>4288</v>
      </c>
      <c r="K400" t="s">
        <v>4921</v>
      </c>
      <c r="L400" t="s">
        <v>3424</v>
      </c>
      <c r="M400" t="s">
        <v>4529</v>
      </c>
      <c r="N400" t="s">
        <v>3425</v>
      </c>
      <c r="O400" t="s">
        <v>4922</v>
      </c>
      <c r="P400" t="s">
        <v>4923</v>
      </c>
      <c r="Q400" t="s">
        <v>2965</v>
      </c>
      <c r="R400">
        <v>0</v>
      </c>
      <c r="S400" t="s">
        <v>2965</v>
      </c>
      <c r="T400">
        <v>0</v>
      </c>
      <c r="U400" t="s">
        <v>2965</v>
      </c>
      <c r="V400">
        <v>0</v>
      </c>
      <c r="W400" t="s">
        <v>2965</v>
      </c>
      <c r="X400">
        <v>0</v>
      </c>
      <c r="Y400" t="s">
        <v>2965</v>
      </c>
      <c r="Z400">
        <v>0</v>
      </c>
      <c r="AA400" t="s">
        <v>2965</v>
      </c>
      <c r="AB400">
        <v>0</v>
      </c>
      <c r="AC400" t="s">
        <v>2965</v>
      </c>
      <c r="AD400">
        <v>0</v>
      </c>
      <c r="AE400" t="s">
        <v>4928</v>
      </c>
      <c r="AF400" t="s">
        <v>4929</v>
      </c>
      <c r="AG400">
        <v>0</v>
      </c>
      <c r="AH400">
        <v>0</v>
      </c>
      <c r="AI400">
        <v>0</v>
      </c>
      <c r="AJ400">
        <v>0</v>
      </c>
      <c r="AK400">
        <v>0</v>
      </c>
      <c r="AL400">
        <v>0</v>
      </c>
      <c r="AM400">
        <v>0</v>
      </c>
      <c r="AN400">
        <v>0</v>
      </c>
      <c r="AO400" t="s">
        <v>2965</v>
      </c>
      <c r="AP400" t="s">
        <v>4817</v>
      </c>
      <c r="AQ400" t="s">
        <v>4817</v>
      </c>
      <c r="AR400" t="s">
        <v>4926</v>
      </c>
      <c r="AS400" t="s">
        <v>4927</v>
      </c>
    </row>
    <row r="401" spans="5:45" ht="17.25" customHeight="1">
      <c r="E401" s="1403" t="str">
        <f t="shared" si="12"/>
        <v>A03AD029 Concrete Work Substructure Work Anchor Bolt (Installation only)</v>
      </c>
      <c r="F401" s="1403" t="str">
        <f t="shared" si="13"/>
        <v>A03AD029-00003 Concrete Work Substructure Work Anchor Bolt (Installation only)        M20</v>
      </c>
      <c r="G401" s="1404" t="str" cm="1">
        <f t="array" ref="G401:H401">_xlfn.TEXTSPLIT(I401,"-")</f>
        <v>A03AD029</v>
      </c>
      <c r="H401" s="1404" t="str">
        <v>00003</v>
      </c>
      <c r="I401" t="s">
        <v>4930</v>
      </c>
      <c r="J401" t="s">
        <v>4288</v>
      </c>
      <c r="K401" t="s">
        <v>4921</v>
      </c>
      <c r="L401" t="s">
        <v>3424</v>
      </c>
      <c r="M401" t="s">
        <v>4529</v>
      </c>
      <c r="N401" t="s">
        <v>3425</v>
      </c>
      <c r="O401" t="s">
        <v>4922</v>
      </c>
      <c r="P401" t="s">
        <v>4923</v>
      </c>
      <c r="Q401" t="s">
        <v>2965</v>
      </c>
      <c r="R401">
        <v>0</v>
      </c>
      <c r="S401" t="s">
        <v>2965</v>
      </c>
      <c r="T401">
        <v>0</v>
      </c>
      <c r="U401" t="s">
        <v>2965</v>
      </c>
      <c r="V401">
        <v>0</v>
      </c>
      <c r="W401" t="s">
        <v>2965</v>
      </c>
      <c r="X401">
        <v>0</v>
      </c>
      <c r="Y401" t="s">
        <v>2965</v>
      </c>
      <c r="Z401">
        <v>0</v>
      </c>
      <c r="AA401" t="s">
        <v>2965</v>
      </c>
      <c r="AB401">
        <v>0</v>
      </c>
      <c r="AC401" t="s">
        <v>2965</v>
      </c>
      <c r="AD401">
        <v>0</v>
      </c>
      <c r="AE401" t="s">
        <v>4931</v>
      </c>
      <c r="AF401" t="s">
        <v>4932</v>
      </c>
      <c r="AG401">
        <v>0</v>
      </c>
      <c r="AH401">
        <v>0</v>
      </c>
      <c r="AI401">
        <v>0</v>
      </c>
      <c r="AJ401">
        <v>0</v>
      </c>
      <c r="AK401">
        <v>0</v>
      </c>
      <c r="AL401">
        <v>0</v>
      </c>
      <c r="AM401">
        <v>0</v>
      </c>
      <c r="AN401">
        <v>0</v>
      </c>
      <c r="AO401" t="s">
        <v>2965</v>
      </c>
      <c r="AP401" t="s">
        <v>4817</v>
      </c>
      <c r="AQ401" t="s">
        <v>4817</v>
      </c>
      <c r="AR401" t="s">
        <v>4926</v>
      </c>
      <c r="AS401" t="s">
        <v>4930</v>
      </c>
    </row>
    <row r="402" spans="5:45" ht="17.25" customHeight="1">
      <c r="E402" s="1403" t="str">
        <f t="shared" si="12"/>
        <v>A03AD029 Concrete Work Substructure Work Anchor Bolt (Installation only)</v>
      </c>
      <c r="F402" s="1403" t="str">
        <f t="shared" si="13"/>
        <v>A03AD029-00004 Concrete Work Substructure Work Anchor Bolt (Installation only)        M22</v>
      </c>
      <c r="G402" s="1404" t="str" cm="1">
        <f t="array" ref="G402:H402">_xlfn.TEXTSPLIT(I402,"-")</f>
        <v>A03AD029</v>
      </c>
      <c r="H402" s="1404" t="str">
        <v>00004</v>
      </c>
      <c r="I402" t="s">
        <v>4933</v>
      </c>
      <c r="J402" t="s">
        <v>4288</v>
      </c>
      <c r="K402" t="s">
        <v>4921</v>
      </c>
      <c r="L402" t="s">
        <v>3424</v>
      </c>
      <c r="M402" t="s">
        <v>4529</v>
      </c>
      <c r="N402" t="s">
        <v>3425</v>
      </c>
      <c r="O402" t="s">
        <v>4922</v>
      </c>
      <c r="P402" t="s">
        <v>4923</v>
      </c>
      <c r="Q402" t="s">
        <v>2965</v>
      </c>
      <c r="R402">
        <v>0</v>
      </c>
      <c r="S402" t="s">
        <v>2965</v>
      </c>
      <c r="T402">
        <v>0</v>
      </c>
      <c r="U402" t="s">
        <v>2965</v>
      </c>
      <c r="V402">
        <v>0</v>
      </c>
      <c r="W402" t="s">
        <v>2965</v>
      </c>
      <c r="X402">
        <v>0</v>
      </c>
      <c r="Y402" t="s">
        <v>2965</v>
      </c>
      <c r="Z402">
        <v>0</v>
      </c>
      <c r="AA402" t="s">
        <v>2965</v>
      </c>
      <c r="AB402">
        <v>0</v>
      </c>
      <c r="AC402" t="s">
        <v>2965</v>
      </c>
      <c r="AD402">
        <v>0</v>
      </c>
      <c r="AE402" t="s">
        <v>4934</v>
      </c>
      <c r="AF402" t="s">
        <v>4935</v>
      </c>
      <c r="AG402">
        <v>0</v>
      </c>
      <c r="AH402">
        <v>0</v>
      </c>
      <c r="AI402">
        <v>0</v>
      </c>
      <c r="AJ402">
        <v>0</v>
      </c>
      <c r="AK402">
        <v>0</v>
      </c>
      <c r="AL402">
        <v>0</v>
      </c>
      <c r="AM402">
        <v>0</v>
      </c>
      <c r="AN402">
        <v>0</v>
      </c>
      <c r="AO402" t="s">
        <v>2965</v>
      </c>
      <c r="AP402" t="s">
        <v>4817</v>
      </c>
      <c r="AQ402" t="s">
        <v>4817</v>
      </c>
      <c r="AR402" t="s">
        <v>4926</v>
      </c>
      <c r="AS402" t="s">
        <v>4933</v>
      </c>
    </row>
    <row r="403" spans="5:45" ht="17.25" customHeight="1">
      <c r="E403" s="1403" t="str">
        <f t="shared" si="12"/>
        <v>A03AD029 Concrete Work Substructure Work Anchor Bolt (Installation only)</v>
      </c>
      <c r="F403" s="1403" t="str">
        <f t="shared" si="13"/>
        <v>A03AD029-00005 Concrete Work Substructure Work Anchor Bolt (Installation only)        M24</v>
      </c>
      <c r="G403" s="1404" t="str" cm="1">
        <f t="array" ref="G403:H403">_xlfn.TEXTSPLIT(I403,"-")</f>
        <v>A03AD029</v>
      </c>
      <c r="H403" s="1404" t="str">
        <v>00005</v>
      </c>
      <c r="I403" t="s">
        <v>4936</v>
      </c>
      <c r="J403" t="s">
        <v>4288</v>
      </c>
      <c r="K403" t="s">
        <v>4921</v>
      </c>
      <c r="L403" t="s">
        <v>3424</v>
      </c>
      <c r="M403" t="s">
        <v>4529</v>
      </c>
      <c r="N403" t="s">
        <v>3425</v>
      </c>
      <c r="O403" t="s">
        <v>4922</v>
      </c>
      <c r="P403" t="s">
        <v>4923</v>
      </c>
      <c r="Q403" t="s">
        <v>2965</v>
      </c>
      <c r="R403">
        <v>0</v>
      </c>
      <c r="S403" t="s">
        <v>2965</v>
      </c>
      <c r="T403">
        <v>0</v>
      </c>
      <c r="U403" t="s">
        <v>2965</v>
      </c>
      <c r="V403">
        <v>0</v>
      </c>
      <c r="W403" t="s">
        <v>2965</v>
      </c>
      <c r="X403">
        <v>0</v>
      </c>
      <c r="Y403" t="s">
        <v>2965</v>
      </c>
      <c r="Z403">
        <v>0</v>
      </c>
      <c r="AA403" t="s">
        <v>2965</v>
      </c>
      <c r="AB403">
        <v>0</v>
      </c>
      <c r="AC403" t="s">
        <v>2965</v>
      </c>
      <c r="AD403">
        <v>0</v>
      </c>
      <c r="AE403" t="s">
        <v>4937</v>
      </c>
      <c r="AF403" t="s">
        <v>4938</v>
      </c>
      <c r="AG403">
        <v>0</v>
      </c>
      <c r="AH403">
        <v>0</v>
      </c>
      <c r="AI403">
        <v>0</v>
      </c>
      <c r="AJ403">
        <v>0</v>
      </c>
      <c r="AK403">
        <v>0</v>
      </c>
      <c r="AL403">
        <v>0</v>
      </c>
      <c r="AM403">
        <v>0</v>
      </c>
      <c r="AN403">
        <v>0</v>
      </c>
      <c r="AO403" t="s">
        <v>2965</v>
      </c>
      <c r="AP403" t="s">
        <v>4817</v>
      </c>
      <c r="AQ403" t="s">
        <v>4817</v>
      </c>
      <c r="AR403" t="s">
        <v>4926</v>
      </c>
      <c r="AS403" t="s">
        <v>4936</v>
      </c>
    </row>
    <row r="404" spans="5:45" ht="17.25" customHeight="1">
      <c r="E404" s="1403" t="str">
        <f t="shared" si="12"/>
        <v>A03AD029 Concrete Work Substructure Work Anchor Bolt (Installation only)</v>
      </c>
      <c r="F404" s="1403" t="str">
        <f t="shared" si="13"/>
        <v>A03AD029-00006 Concrete Work Substructure Work Anchor Bolt (Installation only)        M30</v>
      </c>
      <c r="G404" s="1404" t="str" cm="1">
        <f t="array" ref="G404:H404">_xlfn.TEXTSPLIT(I404,"-")</f>
        <v>A03AD029</v>
      </c>
      <c r="H404" s="1404" t="str">
        <v>00006</v>
      </c>
      <c r="I404" t="s">
        <v>4939</v>
      </c>
      <c r="J404" t="s">
        <v>4288</v>
      </c>
      <c r="K404" t="s">
        <v>4921</v>
      </c>
      <c r="L404" t="s">
        <v>3424</v>
      </c>
      <c r="M404" t="s">
        <v>4529</v>
      </c>
      <c r="N404" t="s">
        <v>3425</v>
      </c>
      <c r="O404" t="s">
        <v>4922</v>
      </c>
      <c r="P404" t="s">
        <v>4923</v>
      </c>
      <c r="Q404" t="s">
        <v>2965</v>
      </c>
      <c r="R404">
        <v>0</v>
      </c>
      <c r="S404" t="s">
        <v>2965</v>
      </c>
      <c r="T404">
        <v>0</v>
      </c>
      <c r="U404" t="s">
        <v>2965</v>
      </c>
      <c r="V404">
        <v>0</v>
      </c>
      <c r="W404" t="s">
        <v>2965</v>
      </c>
      <c r="X404">
        <v>0</v>
      </c>
      <c r="Y404" t="s">
        <v>2965</v>
      </c>
      <c r="Z404">
        <v>0</v>
      </c>
      <c r="AA404" t="s">
        <v>2965</v>
      </c>
      <c r="AB404">
        <v>0</v>
      </c>
      <c r="AC404" t="s">
        <v>2965</v>
      </c>
      <c r="AD404">
        <v>0</v>
      </c>
      <c r="AE404" t="s">
        <v>4940</v>
      </c>
      <c r="AF404" t="s">
        <v>4941</v>
      </c>
      <c r="AG404">
        <v>0</v>
      </c>
      <c r="AH404">
        <v>0</v>
      </c>
      <c r="AI404">
        <v>0</v>
      </c>
      <c r="AJ404">
        <v>0</v>
      </c>
      <c r="AK404">
        <v>0</v>
      </c>
      <c r="AL404">
        <v>0</v>
      </c>
      <c r="AM404">
        <v>0</v>
      </c>
      <c r="AN404">
        <v>0</v>
      </c>
      <c r="AO404" t="s">
        <v>2965</v>
      </c>
      <c r="AP404" t="s">
        <v>4817</v>
      </c>
      <c r="AQ404" t="s">
        <v>4817</v>
      </c>
      <c r="AR404" t="s">
        <v>4926</v>
      </c>
      <c r="AS404" t="s">
        <v>4939</v>
      </c>
    </row>
    <row r="405" spans="5:45" ht="17.25" customHeight="1">
      <c r="E405" s="1403" t="str">
        <f t="shared" si="12"/>
        <v>A03AD029 Concrete Work Substructure Work Anchor Bolt (Installation only)</v>
      </c>
      <c r="F405" s="1403" t="str">
        <f t="shared" si="13"/>
        <v>A03AD029-00007 Concrete Work Substructure Work Anchor Bolt (Installation only)        M33</v>
      </c>
      <c r="G405" s="1404" t="str" cm="1">
        <f t="array" ref="G405:H405">_xlfn.TEXTSPLIT(I405,"-")</f>
        <v>A03AD029</v>
      </c>
      <c r="H405" s="1404" t="str">
        <v>00007</v>
      </c>
      <c r="I405" t="s">
        <v>4942</v>
      </c>
      <c r="J405" t="s">
        <v>4288</v>
      </c>
      <c r="K405" t="s">
        <v>4921</v>
      </c>
      <c r="L405" t="s">
        <v>3424</v>
      </c>
      <c r="M405" t="s">
        <v>4529</v>
      </c>
      <c r="N405" t="s">
        <v>3425</v>
      </c>
      <c r="O405" t="s">
        <v>4922</v>
      </c>
      <c r="P405" t="s">
        <v>4923</v>
      </c>
      <c r="Q405" t="s">
        <v>2965</v>
      </c>
      <c r="R405">
        <v>0</v>
      </c>
      <c r="S405" t="s">
        <v>2965</v>
      </c>
      <c r="T405">
        <v>0</v>
      </c>
      <c r="U405" t="s">
        <v>2965</v>
      </c>
      <c r="V405">
        <v>0</v>
      </c>
      <c r="W405" t="s">
        <v>2965</v>
      </c>
      <c r="X405">
        <v>0</v>
      </c>
      <c r="Y405" t="s">
        <v>2965</v>
      </c>
      <c r="Z405">
        <v>0</v>
      </c>
      <c r="AA405" t="s">
        <v>2965</v>
      </c>
      <c r="AB405">
        <v>0</v>
      </c>
      <c r="AC405" t="s">
        <v>2965</v>
      </c>
      <c r="AD405">
        <v>0</v>
      </c>
      <c r="AE405" t="s">
        <v>4943</v>
      </c>
      <c r="AF405" t="s">
        <v>4944</v>
      </c>
      <c r="AG405">
        <v>0</v>
      </c>
      <c r="AH405">
        <v>0</v>
      </c>
      <c r="AI405">
        <v>0</v>
      </c>
      <c r="AJ405">
        <v>0</v>
      </c>
      <c r="AK405">
        <v>0</v>
      </c>
      <c r="AL405">
        <v>0</v>
      </c>
      <c r="AM405">
        <v>0</v>
      </c>
      <c r="AN405">
        <v>0</v>
      </c>
      <c r="AO405" t="s">
        <v>2965</v>
      </c>
      <c r="AP405" t="s">
        <v>4817</v>
      </c>
      <c r="AQ405" t="s">
        <v>4817</v>
      </c>
      <c r="AR405" t="s">
        <v>4926</v>
      </c>
      <c r="AS405" t="s">
        <v>4942</v>
      </c>
    </row>
    <row r="406" spans="5:45" ht="17.25" customHeight="1">
      <c r="E406" s="1403" t="str">
        <f t="shared" si="12"/>
        <v>A03AD029 Concrete Work Substructure Work Anchor Bolt (Installation only)</v>
      </c>
      <c r="F406" s="1403" t="str">
        <f t="shared" si="13"/>
        <v>A03AD029-00008 Concrete Work Substructure Work Anchor Bolt (Installation only)        M36</v>
      </c>
      <c r="G406" s="1404" t="str" cm="1">
        <f t="array" ref="G406:H406">_xlfn.TEXTSPLIT(I406,"-")</f>
        <v>A03AD029</v>
      </c>
      <c r="H406" s="1404" t="str">
        <v>00008</v>
      </c>
      <c r="I406" t="s">
        <v>4945</v>
      </c>
      <c r="J406" t="s">
        <v>4288</v>
      </c>
      <c r="K406" t="s">
        <v>4921</v>
      </c>
      <c r="L406" t="s">
        <v>3424</v>
      </c>
      <c r="M406" t="s">
        <v>4529</v>
      </c>
      <c r="N406" t="s">
        <v>3425</v>
      </c>
      <c r="O406" t="s">
        <v>4922</v>
      </c>
      <c r="P406" t="s">
        <v>4923</v>
      </c>
      <c r="Q406" t="s">
        <v>2965</v>
      </c>
      <c r="R406">
        <v>0</v>
      </c>
      <c r="S406" t="s">
        <v>2965</v>
      </c>
      <c r="T406">
        <v>0</v>
      </c>
      <c r="U406" t="s">
        <v>2965</v>
      </c>
      <c r="V406">
        <v>0</v>
      </c>
      <c r="W406" t="s">
        <v>2965</v>
      </c>
      <c r="X406">
        <v>0</v>
      </c>
      <c r="Y406" t="s">
        <v>2965</v>
      </c>
      <c r="Z406">
        <v>0</v>
      </c>
      <c r="AA406" t="s">
        <v>2965</v>
      </c>
      <c r="AB406">
        <v>0</v>
      </c>
      <c r="AC406" t="s">
        <v>2965</v>
      </c>
      <c r="AD406">
        <v>0</v>
      </c>
      <c r="AE406" t="s">
        <v>4946</v>
      </c>
      <c r="AF406" t="s">
        <v>4947</v>
      </c>
      <c r="AG406">
        <v>0</v>
      </c>
      <c r="AH406">
        <v>0</v>
      </c>
      <c r="AI406">
        <v>0</v>
      </c>
      <c r="AJ406">
        <v>0</v>
      </c>
      <c r="AK406">
        <v>0</v>
      </c>
      <c r="AL406">
        <v>0</v>
      </c>
      <c r="AM406">
        <v>0</v>
      </c>
      <c r="AN406">
        <v>0</v>
      </c>
      <c r="AO406" t="s">
        <v>2965</v>
      </c>
      <c r="AP406" t="s">
        <v>4817</v>
      </c>
      <c r="AQ406" t="s">
        <v>4817</v>
      </c>
      <c r="AR406" t="s">
        <v>4926</v>
      </c>
      <c r="AS406" t="s">
        <v>4945</v>
      </c>
    </row>
    <row r="407" spans="5:45" ht="17.25" customHeight="1">
      <c r="E407" s="1403" t="str">
        <f t="shared" si="12"/>
        <v>A03AD029 Concrete Work Substructure Work Anchor Bolt (Installation only)</v>
      </c>
      <c r="F407" s="1403" t="str">
        <f t="shared" si="13"/>
        <v>A03AD029-00009 Concrete Work Substructure Work Anchor Bolt (Installation only)        M42</v>
      </c>
      <c r="G407" s="1404" t="str" cm="1">
        <f t="array" ref="G407:H407">_xlfn.TEXTSPLIT(I407,"-")</f>
        <v>A03AD029</v>
      </c>
      <c r="H407" s="1404" t="str">
        <v>00009</v>
      </c>
      <c r="I407" t="s">
        <v>4948</v>
      </c>
      <c r="J407" t="s">
        <v>4288</v>
      </c>
      <c r="K407" t="s">
        <v>4921</v>
      </c>
      <c r="L407" t="s">
        <v>3424</v>
      </c>
      <c r="M407" t="s">
        <v>4529</v>
      </c>
      <c r="N407" t="s">
        <v>3425</v>
      </c>
      <c r="O407" t="s">
        <v>4922</v>
      </c>
      <c r="P407" t="s">
        <v>4923</v>
      </c>
      <c r="Q407" t="s">
        <v>2965</v>
      </c>
      <c r="R407">
        <v>0</v>
      </c>
      <c r="S407" t="s">
        <v>2965</v>
      </c>
      <c r="T407">
        <v>0</v>
      </c>
      <c r="U407" t="s">
        <v>2965</v>
      </c>
      <c r="V407">
        <v>0</v>
      </c>
      <c r="W407" t="s">
        <v>2965</v>
      </c>
      <c r="X407">
        <v>0</v>
      </c>
      <c r="Y407" t="s">
        <v>2965</v>
      </c>
      <c r="Z407">
        <v>0</v>
      </c>
      <c r="AA407" t="s">
        <v>2965</v>
      </c>
      <c r="AB407">
        <v>0</v>
      </c>
      <c r="AC407" t="s">
        <v>2965</v>
      </c>
      <c r="AD407">
        <v>0</v>
      </c>
      <c r="AE407" t="s">
        <v>4949</v>
      </c>
      <c r="AF407" t="s">
        <v>4950</v>
      </c>
      <c r="AG407">
        <v>0</v>
      </c>
      <c r="AH407">
        <v>0</v>
      </c>
      <c r="AI407">
        <v>0</v>
      </c>
      <c r="AJ407">
        <v>0</v>
      </c>
      <c r="AK407">
        <v>0</v>
      </c>
      <c r="AL407">
        <v>0</v>
      </c>
      <c r="AM407">
        <v>0</v>
      </c>
      <c r="AN407">
        <v>0</v>
      </c>
      <c r="AO407" t="s">
        <v>2965</v>
      </c>
      <c r="AP407" t="s">
        <v>4817</v>
      </c>
      <c r="AQ407" t="s">
        <v>4817</v>
      </c>
      <c r="AR407" t="s">
        <v>4926</v>
      </c>
      <c r="AS407" t="s">
        <v>4948</v>
      </c>
    </row>
    <row r="408" spans="5:45" ht="17.25" customHeight="1">
      <c r="E408" s="1403" t="str">
        <f t="shared" si="12"/>
        <v>A03AD029 Concrete Work Substructure Work Anchor Bolt (Installation only)</v>
      </c>
      <c r="F408" s="1403" t="str">
        <f t="shared" si="13"/>
        <v>A03AD029-00010 Concrete Work Substructure Work Anchor Bolt (Installation only)        M48</v>
      </c>
      <c r="G408" s="1404" t="str" cm="1">
        <f t="array" ref="G408:H408">_xlfn.TEXTSPLIT(I408,"-")</f>
        <v>A03AD029</v>
      </c>
      <c r="H408" s="1404" t="str">
        <v>00010</v>
      </c>
      <c r="I408" t="s">
        <v>4951</v>
      </c>
      <c r="J408" t="s">
        <v>4288</v>
      </c>
      <c r="K408" t="s">
        <v>4921</v>
      </c>
      <c r="L408" t="s">
        <v>3424</v>
      </c>
      <c r="M408" t="s">
        <v>4529</v>
      </c>
      <c r="N408" t="s">
        <v>3425</v>
      </c>
      <c r="O408" t="s">
        <v>4922</v>
      </c>
      <c r="P408" t="s">
        <v>4923</v>
      </c>
      <c r="Q408" t="s">
        <v>2965</v>
      </c>
      <c r="R408">
        <v>0</v>
      </c>
      <c r="S408" t="s">
        <v>2965</v>
      </c>
      <c r="T408">
        <v>0</v>
      </c>
      <c r="U408" t="s">
        <v>2965</v>
      </c>
      <c r="V408">
        <v>0</v>
      </c>
      <c r="W408" t="s">
        <v>2965</v>
      </c>
      <c r="X408">
        <v>0</v>
      </c>
      <c r="Y408" t="s">
        <v>2965</v>
      </c>
      <c r="Z408">
        <v>0</v>
      </c>
      <c r="AA408" t="s">
        <v>2965</v>
      </c>
      <c r="AB408">
        <v>0</v>
      </c>
      <c r="AC408" t="s">
        <v>2965</v>
      </c>
      <c r="AD408">
        <v>0</v>
      </c>
      <c r="AE408" t="s">
        <v>4952</v>
      </c>
      <c r="AF408" t="s">
        <v>4953</v>
      </c>
      <c r="AG408">
        <v>0</v>
      </c>
      <c r="AH408">
        <v>0</v>
      </c>
      <c r="AI408">
        <v>0</v>
      </c>
      <c r="AJ408">
        <v>0</v>
      </c>
      <c r="AK408">
        <v>0</v>
      </c>
      <c r="AL408">
        <v>0</v>
      </c>
      <c r="AM408">
        <v>0</v>
      </c>
      <c r="AN408">
        <v>0</v>
      </c>
      <c r="AO408" t="s">
        <v>2965</v>
      </c>
      <c r="AP408" t="s">
        <v>4817</v>
      </c>
      <c r="AQ408" t="s">
        <v>4817</v>
      </c>
      <c r="AR408" t="s">
        <v>4926</v>
      </c>
      <c r="AS408" t="s">
        <v>4951</v>
      </c>
    </row>
    <row r="409" spans="5:45" ht="17.25" customHeight="1">
      <c r="E409" s="1403" t="str">
        <f t="shared" si="12"/>
        <v>A03AD029 Concrete Work Substructure Work Anchor Bolt (Installation only)</v>
      </c>
      <c r="F409" s="1403" t="str">
        <f t="shared" si="13"/>
        <v>A03AD029-00011 Concrete Work Substructure Work Anchor Bolt (Installation only)        M52</v>
      </c>
      <c r="G409" s="1404" t="str" cm="1">
        <f t="array" ref="G409:H409">_xlfn.TEXTSPLIT(I409,"-")</f>
        <v>A03AD029</v>
      </c>
      <c r="H409" s="1404" t="str">
        <v>00011</v>
      </c>
      <c r="I409" t="s">
        <v>4954</v>
      </c>
      <c r="J409" t="s">
        <v>4288</v>
      </c>
      <c r="K409" t="s">
        <v>4921</v>
      </c>
      <c r="L409" t="s">
        <v>3424</v>
      </c>
      <c r="M409" t="s">
        <v>4529</v>
      </c>
      <c r="N409" t="s">
        <v>3425</v>
      </c>
      <c r="O409" t="s">
        <v>4922</v>
      </c>
      <c r="P409" t="s">
        <v>4923</v>
      </c>
      <c r="Q409" t="s">
        <v>2965</v>
      </c>
      <c r="R409">
        <v>0</v>
      </c>
      <c r="S409" t="s">
        <v>2965</v>
      </c>
      <c r="T409">
        <v>0</v>
      </c>
      <c r="U409" t="s">
        <v>2965</v>
      </c>
      <c r="V409">
        <v>0</v>
      </c>
      <c r="W409" t="s">
        <v>2965</v>
      </c>
      <c r="X409">
        <v>0</v>
      </c>
      <c r="Y409" t="s">
        <v>2965</v>
      </c>
      <c r="Z409">
        <v>0</v>
      </c>
      <c r="AA409" t="s">
        <v>2965</v>
      </c>
      <c r="AB409">
        <v>0</v>
      </c>
      <c r="AC409" t="s">
        <v>2965</v>
      </c>
      <c r="AD409">
        <v>0</v>
      </c>
      <c r="AE409" t="s">
        <v>4955</v>
      </c>
      <c r="AF409" t="s">
        <v>4956</v>
      </c>
      <c r="AG409">
        <v>0</v>
      </c>
      <c r="AH409">
        <v>0</v>
      </c>
      <c r="AI409">
        <v>0</v>
      </c>
      <c r="AJ409">
        <v>0</v>
      </c>
      <c r="AK409">
        <v>0</v>
      </c>
      <c r="AL409">
        <v>0</v>
      </c>
      <c r="AM409">
        <v>0</v>
      </c>
      <c r="AN409">
        <v>0</v>
      </c>
      <c r="AO409" t="s">
        <v>2965</v>
      </c>
      <c r="AP409" t="s">
        <v>4817</v>
      </c>
      <c r="AQ409" t="s">
        <v>4817</v>
      </c>
      <c r="AR409" t="s">
        <v>4926</v>
      </c>
      <c r="AS409" t="s">
        <v>4954</v>
      </c>
    </row>
    <row r="410" spans="5:45" ht="17.25" customHeight="1">
      <c r="E410" s="1403" t="str">
        <f t="shared" si="12"/>
        <v>A03AD029 Concrete Work Substructure Work Anchor Bolt (Installation only)</v>
      </c>
      <c r="F410" s="1403" t="str">
        <f t="shared" si="13"/>
        <v>A03AD029-00012 Concrete Work Substructure Work Anchor Bolt (Installation only)        M56</v>
      </c>
      <c r="G410" s="1404" t="str" cm="1">
        <f t="array" ref="G410:H410">_xlfn.TEXTSPLIT(I410,"-")</f>
        <v>A03AD029</v>
      </c>
      <c r="H410" s="1404" t="str">
        <v>00012</v>
      </c>
      <c r="I410" t="s">
        <v>4957</v>
      </c>
      <c r="J410" t="s">
        <v>4288</v>
      </c>
      <c r="K410" t="s">
        <v>4921</v>
      </c>
      <c r="L410" t="s">
        <v>3424</v>
      </c>
      <c r="M410" t="s">
        <v>4529</v>
      </c>
      <c r="N410" t="s">
        <v>3425</v>
      </c>
      <c r="O410" t="s">
        <v>4922</v>
      </c>
      <c r="P410" t="s">
        <v>4923</v>
      </c>
      <c r="Q410" t="s">
        <v>2965</v>
      </c>
      <c r="R410">
        <v>0</v>
      </c>
      <c r="S410" t="s">
        <v>2965</v>
      </c>
      <c r="T410">
        <v>0</v>
      </c>
      <c r="U410" t="s">
        <v>2965</v>
      </c>
      <c r="V410">
        <v>0</v>
      </c>
      <c r="W410" t="s">
        <v>2965</v>
      </c>
      <c r="X410">
        <v>0</v>
      </c>
      <c r="Y410" t="s">
        <v>2965</v>
      </c>
      <c r="Z410">
        <v>0</v>
      </c>
      <c r="AA410" t="s">
        <v>2965</v>
      </c>
      <c r="AB410">
        <v>0</v>
      </c>
      <c r="AC410" t="s">
        <v>2965</v>
      </c>
      <c r="AD410">
        <v>0</v>
      </c>
      <c r="AE410" t="s">
        <v>4958</v>
      </c>
      <c r="AF410" t="s">
        <v>4959</v>
      </c>
      <c r="AG410">
        <v>0</v>
      </c>
      <c r="AH410">
        <v>0</v>
      </c>
      <c r="AI410">
        <v>0</v>
      </c>
      <c r="AJ410">
        <v>0</v>
      </c>
      <c r="AK410">
        <v>0</v>
      </c>
      <c r="AL410">
        <v>0</v>
      </c>
      <c r="AM410">
        <v>0</v>
      </c>
      <c r="AN410">
        <v>0</v>
      </c>
      <c r="AO410" t="s">
        <v>2965</v>
      </c>
      <c r="AP410" t="s">
        <v>4817</v>
      </c>
      <c r="AQ410" t="s">
        <v>4817</v>
      </c>
      <c r="AR410" t="s">
        <v>4926</v>
      </c>
      <c r="AS410" t="s">
        <v>4957</v>
      </c>
    </row>
    <row r="411" spans="5:45" ht="17.25" customHeight="1">
      <c r="E411" s="1403" t="str">
        <f t="shared" si="12"/>
        <v>A03AD029 Concrete Work Substructure Work Anchor Bolt (Installation only)</v>
      </c>
      <c r="F411" s="1403" t="str">
        <f t="shared" si="13"/>
        <v>A03AD029-00013 Concrete Work Substructure Work Anchor Bolt (Installation only)        M64</v>
      </c>
      <c r="G411" s="1404" t="str" cm="1">
        <f t="array" ref="G411:H411">_xlfn.TEXTSPLIT(I411,"-")</f>
        <v>A03AD029</v>
      </c>
      <c r="H411" s="1404" t="str">
        <v>00013</v>
      </c>
      <c r="I411" t="s">
        <v>4960</v>
      </c>
      <c r="J411" t="s">
        <v>4288</v>
      </c>
      <c r="K411" t="s">
        <v>4921</v>
      </c>
      <c r="L411" t="s">
        <v>3424</v>
      </c>
      <c r="M411" t="s">
        <v>4529</v>
      </c>
      <c r="N411" t="s">
        <v>3425</v>
      </c>
      <c r="O411" t="s">
        <v>4922</v>
      </c>
      <c r="P411" t="s">
        <v>4923</v>
      </c>
      <c r="Q411" t="s">
        <v>2965</v>
      </c>
      <c r="R411">
        <v>0</v>
      </c>
      <c r="S411" t="s">
        <v>2965</v>
      </c>
      <c r="T411">
        <v>0</v>
      </c>
      <c r="U411" t="s">
        <v>2965</v>
      </c>
      <c r="V411">
        <v>0</v>
      </c>
      <c r="W411" t="s">
        <v>2965</v>
      </c>
      <c r="X411">
        <v>0</v>
      </c>
      <c r="Y411" t="s">
        <v>2965</v>
      </c>
      <c r="Z411">
        <v>0</v>
      </c>
      <c r="AA411" t="s">
        <v>2965</v>
      </c>
      <c r="AB411">
        <v>0</v>
      </c>
      <c r="AC411" t="s">
        <v>2965</v>
      </c>
      <c r="AD411">
        <v>0</v>
      </c>
      <c r="AE411" t="s">
        <v>4961</v>
      </c>
      <c r="AF411" t="s">
        <v>4962</v>
      </c>
      <c r="AG411">
        <v>0</v>
      </c>
      <c r="AH411">
        <v>0</v>
      </c>
      <c r="AI411">
        <v>0</v>
      </c>
      <c r="AJ411">
        <v>0</v>
      </c>
      <c r="AK411">
        <v>0</v>
      </c>
      <c r="AL411">
        <v>0</v>
      </c>
      <c r="AM411">
        <v>0</v>
      </c>
      <c r="AN411">
        <v>0</v>
      </c>
      <c r="AO411" t="s">
        <v>2965</v>
      </c>
      <c r="AP411" t="s">
        <v>4817</v>
      </c>
      <c r="AQ411" t="s">
        <v>4817</v>
      </c>
      <c r="AR411" t="s">
        <v>4926</v>
      </c>
      <c r="AS411" t="s">
        <v>4960</v>
      </c>
    </row>
    <row r="412" spans="5:45" ht="17.25" customHeight="1">
      <c r="E412" s="1403" t="str">
        <f t="shared" si="12"/>
        <v>A03AD029 Concrete Work Substructure Work Anchor Bolt (Installation only)</v>
      </c>
      <c r="F412" s="1403" t="str">
        <f t="shared" si="13"/>
        <v>A03AD029-00014 Concrete Work Substructure Work Anchor Bolt (Installation only)        M72</v>
      </c>
      <c r="G412" s="1404" t="str" cm="1">
        <f t="array" ref="G412:H412">_xlfn.TEXTSPLIT(I412,"-")</f>
        <v>A03AD029</v>
      </c>
      <c r="H412" s="1404" t="str">
        <v>00014</v>
      </c>
      <c r="I412" t="s">
        <v>4963</v>
      </c>
      <c r="J412" t="s">
        <v>4288</v>
      </c>
      <c r="K412" t="s">
        <v>4921</v>
      </c>
      <c r="L412" t="s">
        <v>3424</v>
      </c>
      <c r="M412" t="s">
        <v>4529</v>
      </c>
      <c r="N412" t="s">
        <v>3425</v>
      </c>
      <c r="O412" t="s">
        <v>4922</v>
      </c>
      <c r="P412" t="s">
        <v>4923</v>
      </c>
      <c r="Q412" t="s">
        <v>2965</v>
      </c>
      <c r="R412">
        <v>0</v>
      </c>
      <c r="S412" t="s">
        <v>2965</v>
      </c>
      <c r="T412">
        <v>0</v>
      </c>
      <c r="U412" t="s">
        <v>2965</v>
      </c>
      <c r="V412">
        <v>0</v>
      </c>
      <c r="W412" t="s">
        <v>2965</v>
      </c>
      <c r="X412">
        <v>0</v>
      </c>
      <c r="Y412" t="s">
        <v>2965</v>
      </c>
      <c r="Z412">
        <v>0</v>
      </c>
      <c r="AA412" t="s">
        <v>2965</v>
      </c>
      <c r="AB412">
        <v>0</v>
      </c>
      <c r="AC412" t="s">
        <v>2965</v>
      </c>
      <c r="AD412">
        <v>0</v>
      </c>
      <c r="AE412" t="s">
        <v>4964</v>
      </c>
      <c r="AF412" t="s">
        <v>4965</v>
      </c>
      <c r="AG412">
        <v>0</v>
      </c>
      <c r="AH412">
        <v>0</v>
      </c>
      <c r="AI412">
        <v>0</v>
      </c>
      <c r="AJ412">
        <v>0</v>
      </c>
      <c r="AK412">
        <v>0</v>
      </c>
      <c r="AL412">
        <v>0</v>
      </c>
      <c r="AM412">
        <v>0</v>
      </c>
      <c r="AN412">
        <v>0</v>
      </c>
      <c r="AO412" t="s">
        <v>2965</v>
      </c>
      <c r="AP412" t="s">
        <v>4817</v>
      </c>
      <c r="AQ412" t="s">
        <v>4817</v>
      </c>
      <c r="AR412" t="s">
        <v>4926</v>
      </c>
      <c r="AS412" t="s">
        <v>4963</v>
      </c>
    </row>
    <row r="413" spans="5:45" ht="17.25" customHeight="1">
      <c r="E413" s="1403" t="str">
        <f t="shared" si="12"/>
        <v>A03AD029 Concrete Work Substructure Work Anchor Bolt (Installation only)</v>
      </c>
      <c r="F413" s="1403" t="str">
        <f t="shared" si="13"/>
        <v>A03AD029-00015 Concrete Work Substructure Work Anchor Bolt (Installation only)        M76</v>
      </c>
      <c r="G413" s="1404" t="str" cm="1">
        <f t="array" ref="G413:H413">_xlfn.TEXTSPLIT(I413,"-")</f>
        <v>A03AD029</v>
      </c>
      <c r="H413" s="1404" t="str">
        <v>00015</v>
      </c>
      <c r="I413" t="s">
        <v>4966</v>
      </c>
      <c r="J413" t="s">
        <v>4288</v>
      </c>
      <c r="K413" t="s">
        <v>4921</v>
      </c>
      <c r="L413" t="s">
        <v>3424</v>
      </c>
      <c r="M413" t="s">
        <v>4529</v>
      </c>
      <c r="N413" t="s">
        <v>3425</v>
      </c>
      <c r="O413" t="s">
        <v>4922</v>
      </c>
      <c r="P413" t="s">
        <v>4923</v>
      </c>
      <c r="Q413" t="s">
        <v>2965</v>
      </c>
      <c r="R413">
        <v>0</v>
      </c>
      <c r="S413" t="s">
        <v>2965</v>
      </c>
      <c r="T413">
        <v>0</v>
      </c>
      <c r="U413" t="s">
        <v>2965</v>
      </c>
      <c r="V413">
        <v>0</v>
      </c>
      <c r="W413" t="s">
        <v>2965</v>
      </c>
      <c r="X413">
        <v>0</v>
      </c>
      <c r="Y413" t="s">
        <v>2965</v>
      </c>
      <c r="Z413">
        <v>0</v>
      </c>
      <c r="AA413" t="s">
        <v>2965</v>
      </c>
      <c r="AB413">
        <v>0</v>
      </c>
      <c r="AC413" t="s">
        <v>2965</v>
      </c>
      <c r="AD413">
        <v>0</v>
      </c>
      <c r="AE413" t="s">
        <v>4967</v>
      </c>
      <c r="AF413" t="s">
        <v>4968</v>
      </c>
      <c r="AG413">
        <v>0</v>
      </c>
      <c r="AH413">
        <v>0</v>
      </c>
      <c r="AI413">
        <v>0</v>
      </c>
      <c r="AJ413">
        <v>0</v>
      </c>
      <c r="AK413">
        <v>0</v>
      </c>
      <c r="AL413">
        <v>0</v>
      </c>
      <c r="AM413">
        <v>0</v>
      </c>
      <c r="AN413">
        <v>0</v>
      </c>
      <c r="AO413" t="s">
        <v>2965</v>
      </c>
      <c r="AP413" t="s">
        <v>4817</v>
      </c>
      <c r="AQ413" t="s">
        <v>4817</v>
      </c>
      <c r="AR413" t="s">
        <v>4926</v>
      </c>
      <c r="AS413" t="s">
        <v>4966</v>
      </c>
    </row>
    <row r="414" spans="5:45" ht="17.25" customHeight="1">
      <c r="E414" s="1403" t="str">
        <f t="shared" si="12"/>
        <v>A03AD029 Concrete Work Substructure Work Anchor Bolt (Installation only)</v>
      </c>
      <c r="F414" s="1403" t="str">
        <f t="shared" si="13"/>
        <v>A03AD029-00016 Concrete Work Substructure Work Anchor Bolt (Installation only)        Over M76</v>
      </c>
      <c r="G414" s="1404" t="str" cm="1">
        <f t="array" ref="G414:H414">_xlfn.TEXTSPLIT(I414,"-")</f>
        <v>A03AD029</v>
      </c>
      <c r="H414" s="1404" t="str">
        <v>00016</v>
      </c>
      <c r="I414" t="s">
        <v>4969</v>
      </c>
      <c r="J414" t="s">
        <v>4288</v>
      </c>
      <c r="K414" t="s">
        <v>4921</v>
      </c>
      <c r="L414" t="s">
        <v>3424</v>
      </c>
      <c r="M414" t="s">
        <v>4529</v>
      </c>
      <c r="N414" t="s">
        <v>3425</v>
      </c>
      <c r="O414" t="s">
        <v>4922</v>
      </c>
      <c r="P414" t="s">
        <v>4923</v>
      </c>
      <c r="Q414" t="s">
        <v>2965</v>
      </c>
      <c r="R414">
        <v>0</v>
      </c>
      <c r="S414" t="s">
        <v>2965</v>
      </c>
      <c r="T414">
        <v>0</v>
      </c>
      <c r="U414" t="s">
        <v>2965</v>
      </c>
      <c r="V414">
        <v>0</v>
      </c>
      <c r="W414" t="s">
        <v>2965</v>
      </c>
      <c r="X414">
        <v>0</v>
      </c>
      <c r="Y414" t="s">
        <v>2965</v>
      </c>
      <c r="Z414">
        <v>0</v>
      </c>
      <c r="AA414" t="s">
        <v>2965</v>
      </c>
      <c r="AB414">
        <v>0</v>
      </c>
      <c r="AC414" t="s">
        <v>2965</v>
      </c>
      <c r="AD414">
        <v>0</v>
      </c>
      <c r="AE414" t="s">
        <v>4970</v>
      </c>
      <c r="AF414" t="s">
        <v>4971</v>
      </c>
      <c r="AG414">
        <v>0</v>
      </c>
      <c r="AH414">
        <v>0</v>
      </c>
      <c r="AI414">
        <v>0</v>
      </c>
      <c r="AJ414">
        <v>0</v>
      </c>
      <c r="AK414">
        <v>0</v>
      </c>
      <c r="AL414">
        <v>0</v>
      </c>
      <c r="AM414">
        <v>0</v>
      </c>
      <c r="AN414">
        <v>0</v>
      </c>
      <c r="AO414" t="s">
        <v>2965</v>
      </c>
      <c r="AP414" t="s">
        <v>4817</v>
      </c>
      <c r="AQ414" t="s">
        <v>4817</v>
      </c>
      <c r="AR414" t="s">
        <v>4926</v>
      </c>
      <c r="AS414" t="s">
        <v>4969</v>
      </c>
    </row>
    <row r="415" spans="5:45" ht="17.25" customHeight="1">
      <c r="E415" s="1403" t="str">
        <f t="shared" si="12"/>
        <v>A03AD029 Concrete Work Substructure Work Anchor Bolt (Installation only)</v>
      </c>
      <c r="F415" s="1403" t="str">
        <f t="shared" si="13"/>
        <v>A03AD029-00017 Concrete Work Substructure Work Anchor Bolt (Installation only)        M27</v>
      </c>
      <c r="G415" s="1404" t="str" cm="1">
        <f t="array" ref="G415:H415">_xlfn.TEXTSPLIT(I415,"-")</f>
        <v>A03AD029</v>
      </c>
      <c r="H415" s="1404" t="str">
        <v>00017</v>
      </c>
      <c r="I415" t="s">
        <v>4972</v>
      </c>
      <c r="J415" t="s">
        <v>4288</v>
      </c>
      <c r="K415" t="s">
        <v>4921</v>
      </c>
      <c r="L415" t="s">
        <v>3424</v>
      </c>
      <c r="M415" t="s">
        <v>4529</v>
      </c>
      <c r="N415" t="s">
        <v>3425</v>
      </c>
      <c r="O415" t="s">
        <v>4922</v>
      </c>
      <c r="P415" t="s">
        <v>4923</v>
      </c>
      <c r="Q415" t="s">
        <v>2965</v>
      </c>
      <c r="R415">
        <v>0</v>
      </c>
      <c r="S415" t="s">
        <v>2965</v>
      </c>
      <c r="T415">
        <v>0</v>
      </c>
      <c r="U415" t="s">
        <v>2965</v>
      </c>
      <c r="V415">
        <v>0</v>
      </c>
      <c r="W415" t="s">
        <v>2965</v>
      </c>
      <c r="X415">
        <v>0</v>
      </c>
      <c r="Y415" t="s">
        <v>2965</v>
      </c>
      <c r="Z415">
        <v>0</v>
      </c>
      <c r="AA415" t="s">
        <v>2965</v>
      </c>
      <c r="AB415">
        <v>0</v>
      </c>
      <c r="AC415" t="s">
        <v>2965</v>
      </c>
      <c r="AD415">
        <v>0</v>
      </c>
      <c r="AE415" t="s">
        <v>4973</v>
      </c>
      <c r="AF415" t="s">
        <v>4974</v>
      </c>
      <c r="AG415">
        <v>0</v>
      </c>
      <c r="AH415">
        <v>0</v>
      </c>
      <c r="AI415">
        <v>0</v>
      </c>
      <c r="AJ415">
        <v>0</v>
      </c>
      <c r="AK415">
        <v>0</v>
      </c>
      <c r="AL415">
        <v>0</v>
      </c>
      <c r="AM415">
        <v>0</v>
      </c>
      <c r="AN415">
        <v>0</v>
      </c>
      <c r="AO415" t="s">
        <v>2965</v>
      </c>
      <c r="AP415" t="s">
        <v>4817</v>
      </c>
      <c r="AQ415" t="s">
        <v>4817</v>
      </c>
      <c r="AR415" t="s">
        <v>4926</v>
      </c>
      <c r="AS415" t="s">
        <v>4972</v>
      </c>
    </row>
    <row r="416" spans="5:45" ht="17.25" customHeight="1">
      <c r="E416" s="1403" t="str">
        <f t="shared" si="12"/>
        <v>A03AD329 Concrete Work Substructure Work Anchor Bolt (Purchase &amp; Installation)</v>
      </c>
      <c r="F416" s="1403" t="str">
        <f t="shared" si="13"/>
        <v>A03AD329-00001 Concrete Work Substructure Work Anchor Bolt (Purchase &amp; Installation)        M12</v>
      </c>
      <c r="G416" s="1404" t="str" cm="1">
        <f t="array" ref="G416:H416">_xlfn.TEXTSPLIT(I416,"-")</f>
        <v>A03AD329</v>
      </c>
      <c r="H416" s="1404" t="str">
        <v>00001</v>
      </c>
      <c r="I416" t="s">
        <v>4975</v>
      </c>
      <c r="J416" t="s">
        <v>4288</v>
      </c>
      <c r="K416" t="s">
        <v>4921</v>
      </c>
      <c r="L416" t="s">
        <v>3424</v>
      </c>
      <c r="M416" t="s">
        <v>4529</v>
      </c>
      <c r="N416" t="s">
        <v>3425</v>
      </c>
      <c r="O416" t="s">
        <v>4976</v>
      </c>
      <c r="P416" t="s">
        <v>4977</v>
      </c>
      <c r="Q416" t="s">
        <v>2965</v>
      </c>
      <c r="R416">
        <v>0</v>
      </c>
      <c r="S416" t="s">
        <v>2965</v>
      </c>
      <c r="T416">
        <v>0</v>
      </c>
      <c r="U416" t="s">
        <v>2965</v>
      </c>
      <c r="V416">
        <v>0</v>
      </c>
      <c r="W416" t="s">
        <v>2965</v>
      </c>
      <c r="X416">
        <v>0</v>
      </c>
      <c r="Y416" t="s">
        <v>2965</v>
      </c>
      <c r="Z416">
        <v>0</v>
      </c>
      <c r="AA416" t="s">
        <v>2965</v>
      </c>
      <c r="AB416">
        <v>0</v>
      </c>
      <c r="AC416" t="s">
        <v>2965</v>
      </c>
      <c r="AD416">
        <v>0</v>
      </c>
      <c r="AE416" t="s">
        <v>4924</v>
      </c>
      <c r="AF416" t="s">
        <v>4925</v>
      </c>
      <c r="AG416">
        <v>0</v>
      </c>
      <c r="AH416">
        <v>0</v>
      </c>
      <c r="AI416">
        <v>0</v>
      </c>
      <c r="AJ416">
        <v>0</v>
      </c>
      <c r="AK416">
        <v>0</v>
      </c>
      <c r="AL416">
        <v>0</v>
      </c>
      <c r="AM416">
        <v>0</v>
      </c>
      <c r="AN416">
        <v>0</v>
      </c>
      <c r="AO416" t="s">
        <v>2965</v>
      </c>
      <c r="AP416" t="s">
        <v>4817</v>
      </c>
      <c r="AQ416" t="s">
        <v>4817</v>
      </c>
      <c r="AR416" t="s">
        <v>4978</v>
      </c>
      <c r="AS416" t="s">
        <v>4975</v>
      </c>
    </row>
    <row r="417" spans="1:45" ht="17.25" customHeight="1">
      <c r="E417" s="1403" t="str">
        <f t="shared" si="12"/>
        <v>A03AD329 Concrete Work Substructure Work Anchor Bolt (Purchase &amp; Installation)</v>
      </c>
      <c r="F417" s="1403" t="str">
        <f t="shared" si="13"/>
        <v>A03AD329-00002 Concrete Work Substructure Work Anchor Bolt (Purchase &amp; Installation)        M16</v>
      </c>
      <c r="G417" s="1404" t="str" cm="1">
        <f t="array" ref="G417:H417">_xlfn.TEXTSPLIT(I417,"-")</f>
        <v>A03AD329</v>
      </c>
      <c r="H417" s="1404" t="str">
        <v>00002</v>
      </c>
      <c r="I417" t="s">
        <v>4979</v>
      </c>
      <c r="J417" t="s">
        <v>4288</v>
      </c>
      <c r="K417" t="s">
        <v>4921</v>
      </c>
      <c r="L417" t="s">
        <v>3424</v>
      </c>
      <c r="M417" t="s">
        <v>4529</v>
      </c>
      <c r="N417" t="s">
        <v>3425</v>
      </c>
      <c r="O417" t="s">
        <v>4976</v>
      </c>
      <c r="P417" t="s">
        <v>4977</v>
      </c>
      <c r="Q417" t="s">
        <v>2965</v>
      </c>
      <c r="R417">
        <v>0</v>
      </c>
      <c r="S417" t="s">
        <v>2965</v>
      </c>
      <c r="T417">
        <v>0</v>
      </c>
      <c r="U417" t="s">
        <v>2965</v>
      </c>
      <c r="V417">
        <v>0</v>
      </c>
      <c r="W417" t="s">
        <v>2965</v>
      </c>
      <c r="X417">
        <v>0</v>
      </c>
      <c r="Y417" t="s">
        <v>2965</v>
      </c>
      <c r="Z417">
        <v>0</v>
      </c>
      <c r="AA417" t="s">
        <v>2965</v>
      </c>
      <c r="AB417">
        <v>0</v>
      </c>
      <c r="AC417" t="s">
        <v>2965</v>
      </c>
      <c r="AD417">
        <v>0</v>
      </c>
      <c r="AE417" t="s">
        <v>4928</v>
      </c>
      <c r="AF417" t="s">
        <v>4929</v>
      </c>
      <c r="AG417">
        <v>0</v>
      </c>
      <c r="AH417">
        <v>0</v>
      </c>
      <c r="AI417">
        <v>0</v>
      </c>
      <c r="AJ417">
        <v>0</v>
      </c>
      <c r="AK417">
        <v>0</v>
      </c>
      <c r="AL417">
        <v>0</v>
      </c>
      <c r="AM417">
        <v>0</v>
      </c>
      <c r="AN417">
        <v>0</v>
      </c>
      <c r="AO417" t="s">
        <v>2965</v>
      </c>
      <c r="AP417" t="s">
        <v>4817</v>
      </c>
      <c r="AQ417" t="s">
        <v>4817</v>
      </c>
      <c r="AR417" t="s">
        <v>4978</v>
      </c>
      <c r="AS417" t="s">
        <v>4979</v>
      </c>
    </row>
    <row r="418" spans="1:45" ht="17.25" customHeight="1">
      <c r="E418" s="1403" t="str">
        <f t="shared" si="12"/>
        <v>A03AD329 Concrete Work Substructure Work Anchor Bolt (Purchase &amp; Installation)</v>
      </c>
      <c r="F418" s="1403" t="str">
        <f t="shared" si="13"/>
        <v>A03AD329-00003 Concrete Work Substructure Work Anchor Bolt (Purchase &amp; Installation)        M20</v>
      </c>
      <c r="G418" s="1404" t="str" cm="1">
        <f t="array" ref="G418:H418">_xlfn.TEXTSPLIT(I418,"-")</f>
        <v>A03AD329</v>
      </c>
      <c r="H418" s="1404" t="str">
        <v>00003</v>
      </c>
      <c r="I418" t="s">
        <v>4980</v>
      </c>
      <c r="J418" t="s">
        <v>4288</v>
      </c>
      <c r="K418" t="s">
        <v>4921</v>
      </c>
      <c r="L418" t="s">
        <v>3424</v>
      </c>
      <c r="M418" t="s">
        <v>4529</v>
      </c>
      <c r="N418" t="s">
        <v>3425</v>
      </c>
      <c r="O418" t="s">
        <v>4976</v>
      </c>
      <c r="P418" t="s">
        <v>4977</v>
      </c>
      <c r="Q418" t="s">
        <v>2965</v>
      </c>
      <c r="R418">
        <v>0</v>
      </c>
      <c r="S418" t="s">
        <v>2965</v>
      </c>
      <c r="T418">
        <v>0</v>
      </c>
      <c r="U418" t="s">
        <v>2965</v>
      </c>
      <c r="V418">
        <v>0</v>
      </c>
      <c r="W418" t="s">
        <v>2965</v>
      </c>
      <c r="X418">
        <v>0</v>
      </c>
      <c r="Y418" t="s">
        <v>2965</v>
      </c>
      <c r="Z418">
        <v>0</v>
      </c>
      <c r="AA418" t="s">
        <v>2965</v>
      </c>
      <c r="AB418">
        <v>0</v>
      </c>
      <c r="AC418" t="s">
        <v>2965</v>
      </c>
      <c r="AD418">
        <v>0</v>
      </c>
      <c r="AE418" t="s">
        <v>4931</v>
      </c>
      <c r="AF418" t="s">
        <v>4932</v>
      </c>
      <c r="AG418">
        <v>0</v>
      </c>
      <c r="AH418">
        <v>0</v>
      </c>
      <c r="AI418">
        <v>0</v>
      </c>
      <c r="AJ418">
        <v>0</v>
      </c>
      <c r="AK418">
        <v>0</v>
      </c>
      <c r="AL418">
        <v>0</v>
      </c>
      <c r="AM418">
        <v>0</v>
      </c>
      <c r="AN418">
        <v>0</v>
      </c>
      <c r="AO418" t="s">
        <v>2965</v>
      </c>
      <c r="AP418" t="s">
        <v>4817</v>
      </c>
      <c r="AQ418" t="s">
        <v>4817</v>
      </c>
      <c r="AR418" t="s">
        <v>4978</v>
      </c>
      <c r="AS418" t="s">
        <v>4980</v>
      </c>
    </row>
    <row r="419" spans="1:45" ht="17.25" customHeight="1">
      <c r="E419" s="1403" t="str">
        <f t="shared" si="12"/>
        <v>A03AD329 Concrete Work Substructure Work Anchor Bolt (Purchase &amp; Installation)</v>
      </c>
      <c r="F419" s="1403" t="str">
        <f t="shared" si="13"/>
        <v>A03AD329-00004 Concrete Work Substructure Work Anchor Bolt (Purchase &amp; Installation)        M22</v>
      </c>
      <c r="G419" s="1404" t="str" cm="1">
        <f t="array" ref="G419:H419">_xlfn.TEXTSPLIT(I419,"-")</f>
        <v>A03AD329</v>
      </c>
      <c r="H419" s="1404" t="str">
        <v>00004</v>
      </c>
      <c r="I419" t="s">
        <v>4981</v>
      </c>
      <c r="J419" t="s">
        <v>4288</v>
      </c>
      <c r="K419" t="s">
        <v>4921</v>
      </c>
      <c r="L419" t="s">
        <v>3424</v>
      </c>
      <c r="M419" t="s">
        <v>4529</v>
      </c>
      <c r="N419" t="s">
        <v>3425</v>
      </c>
      <c r="O419" t="s">
        <v>4976</v>
      </c>
      <c r="P419" t="s">
        <v>4977</v>
      </c>
      <c r="Q419" t="s">
        <v>2965</v>
      </c>
      <c r="R419">
        <v>0</v>
      </c>
      <c r="S419" t="s">
        <v>2965</v>
      </c>
      <c r="T419">
        <v>0</v>
      </c>
      <c r="U419" t="s">
        <v>2965</v>
      </c>
      <c r="V419">
        <v>0</v>
      </c>
      <c r="W419" t="s">
        <v>2965</v>
      </c>
      <c r="X419">
        <v>0</v>
      </c>
      <c r="Y419" t="s">
        <v>2965</v>
      </c>
      <c r="Z419">
        <v>0</v>
      </c>
      <c r="AA419" t="s">
        <v>2965</v>
      </c>
      <c r="AB419">
        <v>0</v>
      </c>
      <c r="AC419" t="s">
        <v>2965</v>
      </c>
      <c r="AD419">
        <v>0</v>
      </c>
      <c r="AE419" t="s">
        <v>4934</v>
      </c>
      <c r="AF419" t="s">
        <v>4935</v>
      </c>
      <c r="AG419">
        <v>0</v>
      </c>
      <c r="AH419">
        <v>0</v>
      </c>
      <c r="AI419">
        <v>0</v>
      </c>
      <c r="AJ419">
        <v>0</v>
      </c>
      <c r="AK419">
        <v>0</v>
      </c>
      <c r="AL419">
        <v>0</v>
      </c>
      <c r="AM419">
        <v>0</v>
      </c>
      <c r="AN419">
        <v>0</v>
      </c>
      <c r="AO419" t="s">
        <v>2965</v>
      </c>
      <c r="AP419" t="s">
        <v>4817</v>
      </c>
      <c r="AQ419" t="s">
        <v>4817</v>
      </c>
      <c r="AR419" t="s">
        <v>4978</v>
      </c>
      <c r="AS419" t="s">
        <v>4981</v>
      </c>
    </row>
    <row r="420" spans="1:45" ht="17.25" customHeight="1">
      <c r="E420" s="1403" t="str">
        <f t="shared" si="12"/>
        <v>A03AD329 Concrete Work Substructure Work Anchor Bolt (Purchase &amp; Installation)</v>
      </c>
      <c r="F420" s="1403" t="str">
        <f t="shared" si="13"/>
        <v>A03AD329-00005 Concrete Work Substructure Work Anchor Bolt (Purchase &amp; Installation)        M24</v>
      </c>
      <c r="G420" s="1404" t="str" cm="1">
        <f t="array" ref="G420:H420">_xlfn.TEXTSPLIT(I420,"-")</f>
        <v>A03AD329</v>
      </c>
      <c r="H420" s="1404" t="str">
        <v>00005</v>
      </c>
      <c r="I420" t="s">
        <v>4982</v>
      </c>
      <c r="J420" t="s">
        <v>4288</v>
      </c>
      <c r="K420" t="s">
        <v>4921</v>
      </c>
      <c r="L420" t="s">
        <v>3424</v>
      </c>
      <c r="M420" t="s">
        <v>4529</v>
      </c>
      <c r="N420" t="s">
        <v>3425</v>
      </c>
      <c r="O420" t="s">
        <v>4976</v>
      </c>
      <c r="P420" t="s">
        <v>4977</v>
      </c>
      <c r="Q420" t="s">
        <v>2965</v>
      </c>
      <c r="R420">
        <v>0</v>
      </c>
      <c r="S420" t="s">
        <v>2965</v>
      </c>
      <c r="T420">
        <v>0</v>
      </c>
      <c r="U420" t="s">
        <v>2965</v>
      </c>
      <c r="V420">
        <v>0</v>
      </c>
      <c r="W420" t="s">
        <v>2965</v>
      </c>
      <c r="X420">
        <v>0</v>
      </c>
      <c r="Y420" t="s">
        <v>2965</v>
      </c>
      <c r="Z420">
        <v>0</v>
      </c>
      <c r="AA420" t="s">
        <v>2965</v>
      </c>
      <c r="AB420">
        <v>0</v>
      </c>
      <c r="AC420" t="s">
        <v>2965</v>
      </c>
      <c r="AD420">
        <v>0</v>
      </c>
      <c r="AE420" t="s">
        <v>4937</v>
      </c>
      <c r="AF420" t="s">
        <v>4938</v>
      </c>
      <c r="AG420">
        <v>0</v>
      </c>
      <c r="AH420">
        <v>0</v>
      </c>
      <c r="AI420">
        <v>0</v>
      </c>
      <c r="AJ420">
        <v>0</v>
      </c>
      <c r="AK420">
        <v>0</v>
      </c>
      <c r="AL420">
        <v>0</v>
      </c>
      <c r="AM420">
        <v>0</v>
      </c>
      <c r="AN420">
        <v>0</v>
      </c>
      <c r="AO420" t="s">
        <v>2965</v>
      </c>
      <c r="AP420" t="s">
        <v>4817</v>
      </c>
      <c r="AQ420" t="s">
        <v>4817</v>
      </c>
      <c r="AR420" t="s">
        <v>4978</v>
      </c>
      <c r="AS420" t="s">
        <v>4982</v>
      </c>
    </row>
    <row r="421" spans="1:45" ht="17.25" customHeight="1">
      <c r="E421" s="1403" t="str">
        <f t="shared" si="12"/>
        <v>A03AD329 Concrete Work Substructure Work Anchor Bolt (Purchase &amp; Installation)</v>
      </c>
      <c r="F421" s="1403" t="str">
        <f t="shared" si="13"/>
        <v>A03AD329-00006 Concrete Work Substructure Work Anchor Bolt (Purchase &amp; Installation)        M27</v>
      </c>
      <c r="G421" s="1404" t="str" cm="1">
        <f t="array" ref="G421:H421">_xlfn.TEXTSPLIT(I421,"-")</f>
        <v>A03AD329</v>
      </c>
      <c r="H421" s="1404" t="str">
        <v>00006</v>
      </c>
      <c r="I421" t="s">
        <v>4983</v>
      </c>
      <c r="J421" t="s">
        <v>4288</v>
      </c>
      <c r="K421" t="s">
        <v>4921</v>
      </c>
      <c r="L421" t="s">
        <v>3424</v>
      </c>
      <c r="M421" t="s">
        <v>4529</v>
      </c>
      <c r="N421" t="s">
        <v>3425</v>
      </c>
      <c r="O421" t="s">
        <v>4976</v>
      </c>
      <c r="P421" t="s">
        <v>4977</v>
      </c>
      <c r="Q421" t="s">
        <v>2965</v>
      </c>
      <c r="R421">
        <v>0</v>
      </c>
      <c r="S421" t="s">
        <v>2965</v>
      </c>
      <c r="T421">
        <v>0</v>
      </c>
      <c r="U421" t="s">
        <v>2965</v>
      </c>
      <c r="V421">
        <v>0</v>
      </c>
      <c r="W421" t="s">
        <v>2965</v>
      </c>
      <c r="X421">
        <v>0</v>
      </c>
      <c r="Y421" t="s">
        <v>2965</v>
      </c>
      <c r="Z421">
        <v>0</v>
      </c>
      <c r="AA421" t="s">
        <v>2965</v>
      </c>
      <c r="AB421">
        <v>0</v>
      </c>
      <c r="AC421" t="s">
        <v>2965</v>
      </c>
      <c r="AD421">
        <v>0</v>
      </c>
      <c r="AE421" t="s">
        <v>4973</v>
      </c>
      <c r="AF421" t="s">
        <v>4974</v>
      </c>
      <c r="AG421">
        <v>0</v>
      </c>
      <c r="AH421">
        <v>0</v>
      </c>
      <c r="AI421">
        <v>0</v>
      </c>
      <c r="AJ421">
        <v>0</v>
      </c>
      <c r="AK421">
        <v>0</v>
      </c>
      <c r="AL421">
        <v>0</v>
      </c>
      <c r="AM421">
        <v>0</v>
      </c>
      <c r="AN421">
        <v>0</v>
      </c>
      <c r="AO421" t="s">
        <v>2965</v>
      </c>
      <c r="AP421" t="s">
        <v>4817</v>
      </c>
      <c r="AQ421" t="s">
        <v>4817</v>
      </c>
      <c r="AR421" t="s">
        <v>4978</v>
      </c>
      <c r="AS421" t="s">
        <v>4983</v>
      </c>
    </row>
    <row r="422" spans="1:45" s="1419" customFormat="1" ht="17.25" customHeight="1">
      <c r="A422" s="1403"/>
      <c r="B422" s="1403"/>
      <c r="C422" s="1403"/>
      <c r="D422" s="1403"/>
      <c r="E422" s="1403" t="str">
        <f t="shared" si="12"/>
        <v>A03AD329 Concrete Work Substructure Work Anchor Bolt (Purchase &amp; Installation)</v>
      </c>
      <c r="F422" s="1403" t="str">
        <f t="shared" si="13"/>
        <v>A03AD329-00007 Concrete Work Substructure Work Anchor Bolt (Purchase &amp; Installation)        M30</v>
      </c>
      <c r="G422" s="1404" t="str" cm="1">
        <f t="array" ref="G422:H422">_xlfn.TEXTSPLIT(I422,"-")</f>
        <v>A03AD329</v>
      </c>
      <c r="H422" s="1404" t="str">
        <v>00007</v>
      </c>
      <c r="I422" t="s">
        <v>4984</v>
      </c>
      <c r="J422" t="s">
        <v>4288</v>
      </c>
      <c r="K422" t="s">
        <v>4921</v>
      </c>
      <c r="L422" t="s">
        <v>3424</v>
      </c>
      <c r="M422" t="s">
        <v>4529</v>
      </c>
      <c r="N422" t="s">
        <v>3425</v>
      </c>
      <c r="O422" t="s">
        <v>4976</v>
      </c>
      <c r="P422" t="s">
        <v>4977</v>
      </c>
      <c r="Q422" t="s">
        <v>2965</v>
      </c>
      <c r="R422">
        <v>0</v>
      </c>
      <c r="S422" t="s">
        <v>2965</v>
      </c>
      <c r="T422">
        <v>0</v>
      </c>
      <c r="U422" t="s">
        <v>2965</v>
      </c>
      <c r="V422">
        <v>0</v>
      </c>
      <c r="W422" t="s">
        <v>2965</v>
      </c>
      <c r="X422">
        <v>0</v>
      </c>
      <c r="Y422" t="s">
        <v>2965</v>
      </c>
      <c r="Z422">
        <v>0</v>
      </c>
      <c r="AA422" t="s">
        <v>2965</v>
      </c>
      <c r="AB422">
        <v>0</v>
      </c>
      <c r="AC422" t="s">
        <v>2965</v>
      </c>
      <c r="AD422">
        <v>0</v>
      </c>
      <c r="AE422" t="s">
        <v>4940</v>
      </c>
      <c r="AF422" t="s">
        <v>4941</v>
      </c>
      <c r="AG422">
        <v>0</v>
      </c>
      <c r="AH422">
        <v>0</v>
      </c>
      <c r="AI422">
        <v>0</v>
      </c>
      <c r="AJ422">
        <v>0</v>
      </c>
      <c r="AK422">
        <v>0</v>
      </c>
      <c r="AL422">
        <v>0</v>
      </c>
      <c r="AM422">
        <v>0</v>
      </c>
      <c r="AN422">
        <v>0</v>
      </c>
      <c r="AO422" t="s">
        <v>2965</v>
      </c>
      <c r="AP422" t="s">
        <v>4817</v>
      </c>
      <c r="AQ422" t="s">
        <v>4817</v>
      </c>
      <c r="AR422" t="s">
        <v>4978</v>
      </c>
      <c r="AS422" t="s">
        <v>4984</v>
      </c>
    </row>
    <row r="423" spans="1:45" s="1419" customFormat="1" ht="17.25" customHeight="1">
      <c r="A423" s="1403"/>
      <c r="B423" s="1403"/>
      <c r="C423" s="1403"/>
      <c r="D423" s="1403"/>
      <c r="E423" s="1403" t="str">
        <f t="shared" si="12"/>
        <v>A03AD329 Concrete Work Substructure Work Anchor Bolt (Purchase &amp; Installation)</v>
      </c>
      <c r="F423" s="1403" t="str">
        <f t="shared" si="13"/>
        <v>A03AD329-00008 Concrete Work Substructure Work Anchor Bolt (Purchase &amp; Installation)        M33</v>
      </c>
      <c r="G423" s="1404" t="str" cm="1">
        <f t="array" ref="G423:H423">_xlfn.TEXTSPLIT(I423,"-")</f>
        <v>A03AD329</v>
      </c>
      <c r="H423" s="1404" t="str">
        <v>00008</v>
      </c>
      <c r="I423" t="s">
        <v>4985</v>
      </c>
      <c r="J423" t="s">
        <v>4288</v>
      </c>
      <c r="K423" t="s">
        <v>4921</v>
      </c>
      <c r="L423" t="s">
        <v>3424</v>
      </c>
      <c r="M423" t="s">
        <v>4529</v>
      </c>
      <c r="N423" t="s">
        <v>3425</v>
      </c>
      <c r="O423" t="s">
        <v>4976</v>
      </c>
      <c r="P423" t="s">
        <v>4977</v>
      </c>
      <c r="Q423" t="s">
        <v>2965</v>
      </c>
      <c r="R423">
        <v>0</v>
      </c>
      <c r="S423" t="s">
        <v>2965</v>
      </c>
      <c r="T423">
        <v>0</v>
      </c>
      <c r="U423" t="s">
        <v>2965</v>
      </c>
      <c r="V423">
        <v>0</v>
      </c>
      <c r="W423" t="s">
        <v>2965</v>
      </c>
      <c r="X423">
        <v>0</v>
      </c>
      <c r="Y423" t="s">
        <v>2965</v>
      </c>
      <c r="Z423">
        <v>0</v>
      </c>
      <c r="AA423" t="s">
        <v>2965</v>
      </c>
      <c r="AB423">
        <v>0</v>
      </c>
      <c r="AC423" t="s">
        <v>2965</v>
      </c>
      <c r="AD423">
        <v>0</v>
      </c>
      <c r="AE423" t="s">
        <v>4943</v>
      </c>
      <c r="AF423" t="s">
        <v>4944</v>
      </c>
      <c r="AG423">
        <v>0</v>
      </c>
      <c r="AH423">
        <v>0</v>
      </c>
      <c r="AI423">
        <v>0</v>
      </c>
      <c r="AJ423">
        <v>0</v>
      </c>
      <c r="AK423">
        <v>0</v>
      </c>
      <c r="AL423">
        <v>0</v>
      </c>
      <c r="AM423">
        <v>0</v>
      </c>
      <c r="AN423">
        <v>0</v>
      </c>
      <c r="AO423" t="s">
        <v>2965</v>
      </c>
      <c r="AP423" t="s">
        <v>4817</v>
      </c>
      <c r="AQ423" t="s">
        <v>4817</v>
      </c>
      <c r="AR423" t="s">
        <v>4978</v>
      </c>
      <c r="AS423" t="s">
        <v>4985</v>
      </c>
    </row>
    <row r="424" spans="1:45" s="1419" customFormat="1" ht="17.25" customHeight="1">
      <c r="A424" s="1403"/>
      <c r="B424" s="1403"/>
      <c r="C424" s="1403"/>
      <c r="D424" s="1403"/>
      <c r="E424" s="1403" t="str">
        <f t="shared" si="12"/>
        <v>A03AD329 Concrete Work Substructure Work Anchor Bolt (Purchase &amp; Installation)</v>
      </c>
      <c r="F424" s="1403" t="str">
        <f t="shared" si="13"/>
        <v>A03AD329-00009 Concrete Work Substructure Work Anchor Bolt (Purchase &amp; Installation)        M36</v>
      </c>
      <c r="G424" s="1404" t="str" cm="1">
        <f t="array" ref="G424:H424">_xlfn.TEXTSPLIT(I424,"-")</f>
        <v>A03AD329</v>
      </c>
      <c r="H424" s="1404" t="str">
        <v>00009</v>
      </c>
      <c r="I424" t="s">
        <v>4986</v>
      </c>
      <c r="J424" t="s">
        <v>4288</v>
      </c>
      <c r="K424" t="s">
        <v>4921</v>
      </c>
      <c r="L424" t="s">
        <v>3424</v>
      </c>
      <c r="M424" t="s">
        <v>4529</v>
      </c>
      <c r="N424" t="s">
        <v>3425</v>
      </c>
      <c r="O424" t="s">
        <v>4976</v>
      </c>
      <c r="P424" t="s">
        <v>4977</v>
      </c>
      <c r="Q424" t="s">
        <v>2965</v>
      </c>
      <c r="R424">
        <v>0</v>
      </c>
      <c r="S424" t="s">
        <v>2965</v>
      </c>
      <c r="T424">
        <v>0</v>
      </c>
      <c r="U424" t="s">
        <v>2965</v>
      </c>
      <c r="V424">
        <v>0</v>
      </c>
      <c r="W424" t="s">
        <v>2965</v>
      </c>
      <c r="X424">
        <v>0</v>
      </c>
      <c r="Y424" t="s">
        <v>2965</v>
      </c>
      <c r="Z424">
        <v>0</v>
      </c>
      <c r="AA424" t="s">
        <v>2965</v>
      </c>
      <c r="AB424">
        <v>0</v>
      </c>
      <c r="AC424" t="s">
        <v>2965</v>
      </c>
      <c r="AD424">
        <v>0</v>
      </c>
      <c r="AE424" t="s">
        <v>4946</v>
      </c>
      <c r="AF424" t="s">
        <v>4947</v>
      </c>
      <c r="AG424">
        <v>0</v>
      </c>
      <c r="AH424">
        <v>0</v>
      </c>
      <c r="AI424">
        <v>0</v>
      </c>
      <c r="AJ424">
        <v>0</v>
      </c>
      <c r="AK424">
        <v>0</v>
      </c>
      <c r="AL424">
        <v>0</v>
      </c>
      <c r="AM424">
        <v>0</v>
      </c>
      <c r="AN424">
        <v>0</v>
      </c>
      <c r="AO424" t="s">
        <v>2965</v>
      </c>
      <c r="AP424" t="s">
        <v>4817</v>
      </c>
      <c r="AQ424" t="s">
        <v>4817</v>
      </c>
      <c r="AR424" t="s">
        <v>4978</v>
      </c>
      <c r="AS424" t="s">
        <v>4986</v>
      </c>
    </row>
    <row r="425" spans="1:45" s="1419" customFormat="1" ht="17.25" customHeight="1">
      <c r="A425" s="1403"/>
      <c r="B425" s="1403"/>
      <c r="C425" s="1403"/>
      <c r="D425" s="1403"/>
      <c r="E425" s="1403" t="str">
        <f t="shared" si="12"/>
        <v>A03AD329 Concrete Work Substructure Work Anchor Bolt (Purchase &amp; Installation)</v>
      </c>
      <c r="F425" s="1403" t="str">
        <f t="shared" si="13"/>
        <v>A03AD329-00010 Concrete Work Substructure Work Anchor Bolt (Purchase &amp; Installation)        M42</v>
      </c>
      <c r="G425" s="1404" t="str" cm="1">
        <f t="array" ref="G425:H425">_xlfn.TEXTSPLIT(I425,"-")</f>
        <v>A03AD329</v>
      </c>
      <c r="H425" s="1404" t="str">
        <v>00010</v>
      </c>
      <c r="I425" t="s">
        <v>4987</v>
      </c>
      <c r="J425" t="s">
        <v>4288</v>
      </c>
      <c r="K425" t="s">
        <v>4921</v>
      </c>
      <c r="L425" t="s">
        <v>3424</v>
      </c>
      <c r="M425" t="s">
        <v>4529</v>
      </c>
      <c r="N425" t="s">
        <v>3425</v>
      </c>
      <c r="O425" t="s">
        <v>4976</v>
      </c>
      <c r="P425" t="s">
        <v>4977</v>
      </c>
      <c r="Q425" t="s">
        <v>2965</v>
      </c>
      <c r="R425">
        <v>0</v>
      </c>
      <c r="S425" t="s">
        <v>2965</v>
      </c>
      <c r="T425">
        <v>0</v>
      </c>
      <c r="U425" t="s">
        <v>2965</v>
      </c>
      <c r="V425">
        <v>0</v>
      </c>
      <c r="W425" t="s">
        <v>2965</v>
      </c>
      <c r="X425">
        <v>0</v>
      </c>
      <c r="Y425" t="s">
        <v>2965</v>
      </c>
      <c r="Z425">
        <v>0</v>
      </c>
      <c r="AA425" t="s">
        <v>2965</v>
      </c>
      <c r="AB425">
        <v>0</v>
      </c>
      <c r="AC425" t="s">
        <v>2965</v>
      </c>
      <c r="AD425">
        <v>0</v>
      </c>
      <c r="AE425" t="s">
        <v>4949</v>
      </c>
      <c r="AF425" t="s">
        <v>4950</v>
      </c>
      <c r="AG425">
        <v>0</v>
      </c>
      <c r="AH425">
        <v>0</v>
      </c>
      <c r="AI425">
        <v>0</v>
      </c>
      <c r="AJ425">
        <v>0</v>
      </c>
      <c r="AK425">
        <v>0</v>
      </c>
      <c r="AL425">
        <v>0</v>
      </c>
      <c r="AM425">
        <v>0</v>
      </c>
      <c r="AN425">
        <v>0</v>
      </c>
      <c r="AO425" t="s">
        <v>2965</v>
      </c>
      <c r="AP425" t="s">
        <v>4817</v>
      </c>
      <c r="AQ425" t="s">
        <v>4817</v>
      </c>
      <c r="AR425" t="s">
        <v>4978</v>
      </c>
      <c r="AS425" t="s">
        <v>4987</v>
      </c>
    </row>
    <row r="426" spans="1:45" s="1419" customFormat="1" ht="17.25" customHeight="1">
      <c r="A426" s="1403"/>
      <c r="B426" s="1403"/>
      <c r="C426" s="1403"/>
      <c r="D426" s="1403"/>
      <c r="E426" s="1403" t="str">
        <f t="shared" si="12"/>
        <v>A03AD329 Concrete Work Substructure Work Anchor Bolt (Purchase &amp; Installation)</v>
      </c>
      <c r="F426" s="1403" t="str">
        <f t="shared" si="13"/>
        <v>A03AD329-00011 Concrete Work Substructure Work Anchor Bolt (Purchase &amp; Installation)        M48</v>
      </c>
      <c r="G426" s="1404" t="str" cm="1">
        <f t="array" ref="G426:H426">_xlfn.TEXTSPLIT(I426,"-")</f>
        <v>A03AD329</v>
      </c>
      <c r="H426" s="1404" t="str">
        <v>00011</v>
      </c>
      <c r="I426" t="s">
        <v>4988</v>
      </c>
      <c r="J426" t="s">
        <v>4288</v>
      </c>
      <c r="K426" t="s">
        <v>4921</v>
      </c>
      <c r="L426" t="s">
        <v>3424</v>
      </c>
      <c r="M426" t="s">
        <v>4529</v>
      </c>
      <c r="N426" t="s">
        <v>3425</v>
      </c>
      <c r="O426" t="s">
        <v>4976</v>
      </c>
      <c r="P426" t="s">
        <v>4977</v>
      </c>
      <c r="Q426" t="s">
        <v>2965</v>
      </c>
      <c r="R426">
        <v>0</v>
      </c>
      <c r="S426" t="s">
        <v>2965</v>
      </c>
      <c r="T426">
        <v>0</v>
      </c>
      <c r="U426" t="s">
        <v>2965</v>
      </c>
      <c r="V426">
        <v>0</v>
      </c>
      <c r="W426" t="s">
        <v>2965</v>
      </c>
      <c r="X426">
        <v>0</v>
      </c>
      <c r="Y426" t="s">
        <v>2965</v>
      </c>
      <c r="Z426">
        <v>0</v>
      </c>
      <c r="AA426" t="s">
        <v>2965</v>
      </c>
      <c r="AB426">
        <v>0</v>
      </c>
      <c r="AC426" t="s">
        <v>2965</v>
      </c>
      <c r="AD426">
        <v>0</v>
      </c>
      <c r="AE426" t="s">
        <v>4952</v>
      </c>
      <c r="AF426" t="s">
        <v>4953</v>
      </c>
      <c r="AG426">
        <v>0</v>
      </c>
      <c r="AH426">
        <v>0</v>
      </c>
      <c r="AI426">
        <v>0</v>
      </c>
      <c r="AJ426">
        <v>0</v>
      </c>
      <c r="AK426">
        <v>0</v>
      </c>
      <c r="AL426">
        <v>0</v>
      </c>
      <c r="AM426">
        <v>0</v>
      </c>
      <c r="AN426">
        <v>0</v>
      </c>
      <c r="AO426" t="s">
        <v>2965</v>
      </c>
      <c r="AP426" t="s">
        <v>4817</v>
      </c>
      <c r="AQ426" t="s">
        <v>4817</v>
      </c>
      <c r="AR426" t="s">
        <v>4978</v>
      </c>
      <c r="AS426" t="s">
        <v>4988</v>
      </c>
    </row>
    <row r="427" spans="1:45" s="1419" customFormat="1" ht="17.25" customHeight="1">
      <c r="A427" s="1403"/>
      <c r="B427" s="1403"/>
      <c r="C427" s="1403"/>
      <c r="D427" s="1403"/>
      <c r="E427" s="1403" t="str">
        <f t="shared" si="12"/>
        <v>A03AD329 Concrete Work Substructure Work Anchor Bolt (Purchase &amp; Installation)</v>
      </c>
      <c r="F427" s="1403" t="str">
        <f t="shared" si="13"/>
        <v>A03AD329-00012 Concrete Work Substructure Work Anchor Bolt (Purchase &amp; Installation)        M52</v>
      </c>
      <c r="G427" s="1404" t="str" cm="1">
        <f t="array" ref="G427:H427">_xlfn.TEXTSPLIT(I427,"-")</f>
        <v>A03AD329</v>
      </c>
      <c r="H427" s="1404" t="str">
        <v>00012</v>
      </c>
      <c r="I427" t="s">
        <v>4989</v>
      </c>
      <c r="J427" t="s">
        <v>4288</v>
      </c>
      <c r="K427" t="s">
        <v>4921</v>
      </c>
      <c r="L427" t="s">
        <v>3424</v>
      </c>
      <c r="M427" t="s">
        <v>4529</v>
      </c>
      <c r="N427" t="s">
        <v>3425</v>
      </c>
      <c r="O427" t="s">
        <v>4976</v>
      </c>
      <c r="P427" t="s">
        <v>4977</v>
      </c>
      <c r="Q427" t="s">
        <v>2965</v>
      </c>
      <c r="R427">
        <v>0</v>
      </c>
      <c r="S427" t="s">
        <v>2965</v>
      </c>
      <c r="T427">
        <v>0</v>
      </c>
      <c r="U427" t="s">
        <v>2965</v>
      </c>
      <c r="V427">
        <v>0</v>
      </c>
      <c r="W427" t="s">
        <v>2965</v>
      </c>
      <c r="X427">
        <v>0</v>
      </c>
      <c r="Y427" t="s">
        <v>2965</v>
      </c>
      <c r="Z427">
        <v>0</v>
      </c>
      <c r="AA427" t="s">
        <v>2965</v>
      </c>
      <c r="AB427">
        <v>0</v>
      </c>
      <c r="AC427" t="s">
        <v>2965</v>
      </c>
      <c r="AD427">
        <v>0</v>
      </c>
      <c r="AE427" t="s">
        <v>4955</v>
      </c>
      <c r="AF427" t="s">
        <v>4956</v>
      </c>
      <c r="AG427">
        <v>0</v>
      </c>
      <c r="AH427">
        <v>0</v>
      </c>
      <c r="AI427">
        <v>0</v>
      </c>
      <c r="AJ427">
        <v>0</v>
      </c>
      <c r="AK427">
        <v>0</v>
      </c>
      <c r="AL427">
        <v>0</v>
      </c>
      <c r="AM427">
        <v>0</v>
      </c>
      <c r="AN427">
        <v>0</v>
      </c>
      <c r="AO427" t="s">
        <v>2965</v>
      </c>
      <c r="AP427" t="s">
        <v>4817</v>
      </c>
      <c r="AQ427" t="s">
        <v>4817</v>
      </c>
      <c r="AR427" t="s">
        <v>4978</v>
      </c>
      <c r="AS427" t="s">
        <v>4989</v>
      </c>
    </row>
    <row r="428" spans="1:45" s="1419" customFormat="1" ht="17.25" customHeight="1">
      <c r="A428" s="1403"/>
      <c r="B428" s="1403"/>
      <c r="C428" s="1403"/>
      <c r="D428" s="1403"/>
      <c r="E428" s="1403" t="str">
        <f t="shared" si="12"/>
        <v>A03AD329 Concrete Work Substructure Work Anchor Bolt (Purchase &amp; Installation)</v>
      </c>
      <c r="F428" s="1403" t="str">
        <f t="shared" si="13"/>
        <v>A03AD329-00013 Concrete Work Substructure Work Anchor Bolt (Purchase &amp; Installation)        M56</v>
      </c>
      <c r="G428" s="1404" t="str" cm="1">
        <f t="array" ref="G428:H428">_xlfn.TEXTSPLIT(I428,"-")</f>
        <v>A03AD329</v>
      </c>
      <c r="H428" s="1404" t="str">
        <v>00013</v>
      </c>
      <c r="I428" t="s">
        <v>4990</v>
      </c>
      <c r="J428" t="s">
        <v>4288</v>
      </c>
      <c r="K428" t="s">
        <v>4921</v>
      </c>
      <c r="L428" t="s">
        <v>3424</v>
      </c>
      <c r="M428" t="s">
        <v>4529</v>
      </c>
      <c r="N428" t="s">
        <v>3425</v>
      </c>
      <c r="O428" t="s">
        <v>4976</v>
      </c>
      <c r="P428" t="s">
        <v>4977</v>
      </c>
      <c r="Q428" t="s">
        <v>2965</v>
      </c>
      <c r="R428">
        <v>0</v>
      </c>
      <c r="S428" t="s">
        <v>2965</v>
      </c>
      <c r="T428">
        <v>0</v>
      </c>
      <c r="U428" t="s">
        <v>2965</v>
      </c>
      <c r="V428">
        <v>0</v>
      </c>
      <c r="W428" t="s">
        <v>2965</v>
      </c>
      <c r="X428">
        <v>0</v>
      </c>
      <c r="Y428" t="s">
        <v>2965</v>
      </c>
      <c r="Z428">
        <v>0</v>
      </c>
      <c r="AA428" t="s">
        <v>2965</v>
      </c>
      <c r="AB428">
        <v>0</v>
      </c>
      <c r="AC428" t="s">
        <v>2965</v>
      </c>
      <c r="AD428">
        <v>0</v>
      </c>
      <c r="AE428" t="s">
        <v>4958</v>
      </c>
      <c r="AF428" t="s">
        <v>4959</v>
      </c>
      <c r="AG428">
        <v>0</v>
      </c>
      <c r="AH428">
        <v>0</v>
      </c>
      <c r="AI428">
        <v>0</v>
      </c>
      <c r="AJ428">
        <v>0</v>
      </c>
      <c r="AK428">
        <v>0</v>
      </c>
      <c r="AL428">
        <v>0</v>
      </c>
      <c r="AM428">
        <v>0</v>
      </c>
      <c r="AN428">
        <v>0</v>
      </c>
      <c r="AO428" t="s">
        <v>2965</v>
      </c>
      <c r="AP428" t="s">
        <v>4817</v>
      </c>
      <c r="AQ428" t="s">
        <v>4817</v>
      </c>
      <c r="AR428" t="s">
        <v>4978</v>
      </c>
      <c r="AS428" t="s">
        <v>4990</v>
      </c>
    </row>
    <row r="429" spans="1:45" s="1419" customFormat="1" ht="17.25" customHeight="1">
      <c r="A429" s="1403"/>
      <c r="B429" s="1403"/>
      <c r="C429" s="1403"/>
      <c r="D429" s="1403"/>
      <c r="E429" s="1403" t="str">
        <f t="shared" si="12"/>
        <v>A03AD329 Concrete Work Substructure Work Anchor Bolt (Purchase &amp; Installation)</v>
      </c>
      <c r="F429" s="1403" t="str">
        <f t="shared" si="13"/>
        <v>A03AD329-00014 Concrete Work Substructure Work Anchor Bolt (Purchase &amp; Installation)        M64</v>
      </c>
      <c r="G429" s="1404" t="str" cm="1">
        <f t="array" ref="G429:H429">_xlfn.TEXTSPLIT(I429,"-")</f>
        <v>A03AD329</v>
      </c>
      <c r="H429" s="1404" t="str">
        <v>00014</v>
      </c>
      <c r="I429" t="s">
        <v>4991</v>
      </c>
      <c r="J429" t="s">
        <v>4288</v>
      </c>
      <c r="K429" t="s">
        <v>4921</v>
      </c>
      <c r="L429" t="s">
        <v>3424</v>
      </c>
      <c r="M429" t="s">
        <v>4529</v>
      </c>
      <c r="N429" t="s">
        <v>3425</v>
      </c>
      <c r="O429" t="s">
        <v>4976</v>
      </c>
      <c r="P429" t="s">
        <v>4977</v>
      </c>
      <c r="Q429" t="s">
        <v>2965</v>
      </c>
      <c r="R429">
        <v>0</v>
      </c>
      <c r="S429" t="s">
        <v>2965</v>
      </c>
      <c r="T429">
        <v>0</v>
      </c>
      <c r="U429" t="s">
        <v>2965</v>
      </c>
      <c r="V429">
        <v>0</v>
      </c>
      <c r="W429" t="s">
        <v>2965</v>
      </c>
      <c r="X429">
        <v>0</v>
      </c>
      <c r="Y429" t="s">
        <v>2965</v>
      </c>
      <c r="Z429">
        <v>0</v>
      </c>
      <c r="AA429" t="s">
        <v>2965</v>
      </c>
      <c r="AB429">
        <v>0</v>
      </c>
      <c r="AC429" t="s">
        <v>2965</v>
      </c>
      <c r="AD429">
        <v>0</v>
      </c>
      <c r="AE429" t="s">
        <v>4961</v>
      </c>
      <c r="AF429" t="s">
        <v>4962</v>
      </c>
      <c r="AG429">
        <v>0</v>
      </c>
      <c r="AH429">
        <v>0</v>
      </c>
      <c r="AI429">
        <v>0</v>
      </c>
      <c r="AJ429">
        <v>0</v>
      </c>
      <c r="AK429">
        <v>0</v>
      </c>
      <c r="AL429">
        <v>0</v>
      </c>
      <c r="AM429">
        <v>0</v>
      </c>
      <c r="AN429">
        <v>0</v>
      </c>
      <c r="AO429" t="s">
        <v>2965</v>
      </c>
      <c r="AP429" t="s">
        <v>4817</v>
      </c>
      <c r="AQ429" t="s">
        <v>4817</v>
      </c>
      <c r="AR429" t="s">
        <v>4978</v>
      </c>
      <c r="AS429" t="s">
        <v>4991</v>
      </c>
    </row>
    <row r="430" spans="1:45" s="1419" customFormat="1" ht="17.25" customHeight="1">
      <c r="A430" s="1403"/>
      <c r="B430" s="1403"/>
      <c r="C430" s="1403"/>
      <c r="D430" s="1403"/>
      <c r="E430" s="1403" t="str">
        <f t="shared" si="12"/>
        <v>A03AD329 Concrete Work Substructure Work Anchor Bolt (Purchase &amp; Installation)</v>
      </c>
      <c r="F430" s="1403" t="str">
        <f t="shared" si="13"/>
        <v>A03AD329-00015 Concrete Work Substructure Work Anchor Bolt (Purchase &amp; Installation)        M72</v>
      </c>
      <c r="G430" s="1404" t="str" cm="1">
        <f t="array" ref="G430:H430">_xlfn.TEXTSPLIT(I430,"-")</f>
        <v>A03AD329</v>
      </c>
      <c r="H430" s="1404" t="str">
        <v>00015</v>
      </c>
      <c r="I430" t="s">
        <v>4992</v>
      </c>
      <c r="J430" t="s">
        <v>4288</v>
      </c>
      <c r="K430" t="s">
        <v>4921</v>
      </c>
      <c r="L430" t="s">
        <v>3424</v>
      </c>
      <c r="M430" t="s">
        <v>4529</v>
      </c>
      <c r="N430" t="s">
        <v>3425</v>
      </c>
      <c r="O430" t="s">
        <v>4976</v>
      </c>
      <c r="P430" t="s">
        <v>4977</v>
      </c>
      <c r="Q430" t="s">
        <v>2965</v>
      </c>
      <c r="R430">
        <v>0</v>
      </c>
      <c r="S430" t="s">
        <v>2965</v>
      </c>
      <c r="T430">
        <v>0</v>
      </c>
      <c r="U430" t="s">
        <v>2965</v>
      </c>
      <c r="V430">
        <v>0</v>
      </c>
      <c r="W430" t="s">
        <v>2965</v>
      </c>
      <c r="X430">
        <v>0</v>
      </c>
      <c r="Y430" t="s">
        <v>2965</v>
      </c>
      <c r="Z430">
        <v>0</v>
      </c>
      <c r="AA430" t="s">
        <v>2965</v>
      </c>
      <c r="AB430">
        <v>0</v>
      </c>
      <c r="AC430" t="s">
        <v>2965</v>
      </c>
      <c r="AD430">
        <v>0</v>
      </c>
      <c r="AE430" t="s">
        <v>4964</v>
      </c>
      <c r="AF430" t="s">
        <v>4965</v>
      </c>
      <c r="AG430">
        <v>0</v>
      </c>
      <c r="AH430">
        <v>0</v>
      </c>
      <c r="AI430">
        <v>0</v>
      </c>
      <c r="AJ430">
        <v>0</v>
      </c>
      <c r="AK430">
        <v>0</v>
      </c>
      <c r="AL430">
        <v>0</v>
      </c>
      <c r="AM430">
        <v>0</v>
      </c>
      <c r="AN430">
        <v>0</v>
      </c>
      <c r="AO430" t="s">
        <v>2965</v>
      </c>
      <c r="AP430" t="s">
        <v>4817</v>
      </c>
      <c r="AQ430" t="s">
        <v>4817</v>
      </c>
      <c r="AR430" t="s">
        <v>4978</v>
      </c>
      <c r="AS430" t="s">
        <v>4992</v>
      </c>
    </row>
    <row r="431" spans="1:45" s="1419" customFormat="1" ht="17.25" customHeight="1">
      <c r="A431" s="1403"/>
      <c r="B431" s="1403"/>
      <c r="C431" s="1403"/>
      <c r="D431" s="1403"/>
      <c r="E431" s="1403" t="str">
        <f t="shared" si="12"/>
        <v>A03AD329 Concrete Work Substructure Work Anchor Bolt (Purchase &amp; Installation)</v>
      </c>
      <c r="F431" s="1403" t="str">
        <f t="shared" si="13"/>
        <v>A03AD329-00016 Concrete Work Substructure Work Anchor Bolt (Purchase &amp; Installation)        M76</v>
      </c>
      <c r="G431" s="1404" t="str" cm="1">
        <f t="array" ref="G431:H431">_xlfn.TEXTSPLIT(I431,"-")</f>
        <v>A03AD329</v>
      </c>
      <c r="H431" s="1404" t="str">
        <v>00016</v>
      </c>
      <c r="I431" t="s">
        <v>4993</v>
      </c>
      <c r="J431" t="s">
        <v>4288</v>
      </c>
      <c r="K431" t="s">
        <v>4921</v>
      </c>
      <c r="L431" t="s">
        <v>3424</v>
      </c>
      <c r="M431" t="s">
        <v>4529</v>
      </c>
      <c r="N431" t="s">
        <v>3425</v>
      </c>
      <c r="O431" t="s">
        <v>4976</v>
      </c>
      <c r="P431" t="s">
        <v>4977</v>
      </c>
      <c r="Q431" t="s">
        <v>2965</v>
      </c>
      <c r="R431">
        <v>0</v>
      </c>
      <c r="S431" t="s">
        <v>2965</v>
      </c>
      <c r="T431">
        <v>0</v>
      </c>
      <c r="U431" t="s">
        <v>2965</v>
      </c>
      <c r="V431">
        <v>0</v>
      </c>
      <c r="W431" t="s">
        <v>2965</v>
      </c>
      <c r="X431">
        <v>0</v>
      </c>
      <c r="Y431" t="s">
        <v>2965</v>
      </c>
      <c r="Z431">
        <v>0</v>
      </c>
      <c r="AA431" t="s">
        <v>2965</v>
      </c>
      <c r="AB431">
        <v>0</v>
      </c>
      <c r="AC431" t="s">
        <v>2965</v>
      </c>
      <c r="AD431">
        <v>0</v>
      </c>
      <c r="AE431" t="s">
        <v>4967</v>
      </c>
      <c r="AF431" t="s">
        <v>4968</v>
      </c>
      <c r="AG431">
        <v>0</v>
      </c>
      <c r="AH431">
        <v>0</v>
      </c>
      <c r="AI431">
        <v>0</v>
      </c>
      <c r="AJ431">
        <v>0</v>
      </c>
      <c r="AK431">
        <v>0</v>
      </c>
      <c r="AL431">
        <v>0</v>
      </c>
      <c r="AM431">
        <v>0</v>
      </c>
      <c r="AN431">
        <v>0</v>
      </c>
      <c r="AO431" t="s">
        <v>2965</v>
      </c>
      <c r="AP431" t="s">
        <v>4817</v>
      </c>
      <c r="AQ431" t="s">
        <v>4817</v>
      </c>
      <c r="AR431" t="s">
        <v>4978</v>
      </c>
      <c r="AS431" t="s">
        <v>4993</v>
      </c>
    </row>
    <row r="432" spans="1:45" ht="17.25" customHeight="1">
      <c r="E432" s="1403" t="str">
        <f t="shared" si="12"/>
        <v>A03AD329 Concrete Work Substructure Work Anchor Bolt (Purchase &amp; Installation)</v>
      </c>
      <c r="F432" s="1403" t="str">
        <f t="shared" si="13"/>
        <v>A03AD329-00017 Concrete Work Substructure Work Anchor Bolt (Purchase &amp; Installation)        Over M76</v>
      </c>
      <c r="G432" s="1404" t="str" cm="1">
        <f t="array" ref="G432:H432">_xlfn.TEXTSPLIT(I432,"-")</f>
        <v>A03AD329</v>
      </c>
      <c r="H432" s="1404" t="str">
        <v>00017</v>
      </c>
      <c r="I432" t="s">
        <v>4994</v>
      </c>
      <c r="J432" t="s">
        <v>4288</v>
      </c>
      <c r="K432" t="s">
        <v>4921</v>
      </c>
      <c r="L432" t="s">
        <v>3424</v>
      </c>
      <c r="M432" t="s">
        <v>4529</v>
      </c>
      <c r="N432" t="s">
        <v>3425</v>
      </c>
      <c r="O432" t="s">
        <v>4976</v>
      </c>
      <c r="P432" t="s">
        <v>4977</v>
      </c>
      <c r="Q432" t="s">
        <v>2965</v>
      </c>
      <c r="R432">
        <v>0</v>
      </c>
      <c r="S432" t="s">
        <v>2965</v>
      </c>
      <c r="T432">
        <v>0</v>
      </c>
      <c r="U432" t="s">
        <v>2965</v>
      </c>
      <c r="V432">
        <v>0</v>
      </c>
      <c r="W432" t="s">
        <v>2965</v>
      </c>
      <c r="X432">
        <v>0</v>
      </c>
      <c r="Y432" t="s">
        <v>2965</v>
      </c>
      <c r="Z432">
        <v>0</v>
      </c>
      <c r="AA432" t="s">
        <v>2965</v>
      </c>
      <c r="AB432">
        <v>0</v>
      </c>
      <c r="AC432" t="s">
        <v>2965</v>
      </c>
      <c r="AD432">
        <v>0</v>
      </c>
      <c r="AE432" t="s">
        <v>4970</v>
      </c>
      <c r="AF432" t="s">
        <v>4971</v>
      </c>
      <c r="AG432">
        <v>0</v>
      </c>
      <c r="AH432">
        <v>0</v>
      </c>
      <c r="AI432">
        <v>0</v>
      </c>
      <c r="AJ432">
        <v>0</v>
      </c>
      <c r="AK432">
        <v>0</v>
      </c>
      <c r="AL432">
        <v>0</v>
      </c>
      <c r="AM432">
        <v>0</v>
      </c>
      <c r="AN432">
        <v>0</v>
      </c>
      <c r="AO432" t="s">
        <v>2965</v>
      </c>
      <c r="AP432" t="s">
        <v>4817</v>
      </c>
      <c r="AQ432" t="s">
        <v>4817</v>
      </c>
      <c r="AR432" t="s">
        <v>4978</v>
      </c>
      <c r="AS432" t="s">
        <v>4994</v>
      </c>
    </row>
    <row r="433" spans="5:45" ht="17.25" customHeight="1">
      <c r="E433" s="1403" t="str">
        <f t="shared" si="12"/>
        <v>A03AD030 Concrete Work Substructure Work Chemical Anchor Bolt</v>
      </c>
      <c r="F433" s="1403" t="str">
        <f t="shared" si="13"/>
        <v>A03AD030-00001 Concrete Work Substructure Work Chemical Anchor Bolt      Including injected Chemical material  M10</v>
      </c>
      <c r="G433" s="1404" t="str" cm="1">
        <f t="array" ref="G433:H433">_xlfn.TEXTSPLIT(I433,"-")</f>
        <v>A03AD030</v>
      </c>
      <c r="H433" s="1404" t="str">
        <v>00001</v>
      </c>
      <c r="I433" t="s">
        <v>4995</v>
      </c>
      <c r="J433" t="s">
        <v>4288</v>
      </c>
      <c r="K433" t="s">
        <v>4921</v>
      </c>
      <c r="L433" t="s">
        <v>3424</v>
      </c>
      <c r="M433" t="s">
        <v>4529</v>
      </c>
      <c r="N433" t="s">
        <v>3425</v>
      </c>
      <c r="O433" t="s">
        <v>4996</v>
      </c>
      <c r="P433" t="s">
        <v>4997</v>
      </c>
      <c r="Q433" t="s">
        <v>2965</v>
      </c>
      <c r="R433">
        <v>0</v>
      </c>
      <c r="S433" t="s">
        <v>2965</v>
      </c>
      <c r="T433">
        <v>0</v>
      </c>
      <c r="U433" t="s">
        <v>2965</v>
      </c>
      <c r="V433">
        <v>0</v>
      </c>
      <c r="W433" t="s">
        <v>2965</v>
      </c>
      <c r="X433">
        <v>0</v>
      </c>
      <c r="Y433" t="s">
        <v>2965</v>
      </c>
      <c r="Z433">
        <v>0</v>
      </c>
      <c r="AA433" t="s">
        <v>4318</v>
      </c>
      <c r="AB433" t="s">
        <v>4998</v>
      </c>
      <c r="AC433" t="s">
        <v>2965</v>
      </c>
      <c r="AD433">
        <v>0</v>
      </c>
      <c r="AE433" t="s">
        <v>4999</v>
      </c>
      <c r="AF433" t="s">
        <v>5000</v>
      </c>
      <c r="AG433">
        <v>0</v>
      </c>
      <c r="AH433" t="s">
        <v>2965</v>
      </c>
      <c r="AI433">
        <v>0</v>
      </c>
      <c r="AJ433">
        <v>0</v>
      </c>
      <c r="AK433">
        <v>0</v>
      </c>
      <c r="AL433">
        <v>0</v>
      </c>
      <c r="AM433">
        <v>0</v>
      </c>
      <c r="AN433">
        <v>0</v>
      </c>
      <c r="AO433" t="s">
        <v>2965</v>
      </c>
      <c r="AP433" t="s">
        <v>4817</v>
      </c>
      <c r="AQ433" t="s">
        <v>4817</v>
      </c>
      <c r="AR433" t="s">
        <v>5001</v>
      </c>
      <c r="AS433" t="s">
        <v>4995</v>
      </c>
    </row>
    <row r="434" spans="5:45" ht="17.25" customHeight="1">
      <c r="E434" s="1403" t="str">
        <f t="shared" si="12"/>
        <v>A03AD030 Concrete Work Substructure Work Chemical Anchor Bolt</v>
      </c>
      <c r="F434" s="1403" t="str">
        <f t="shared" si="13"/>
        <v>A03AD030-00002 Concrete Work Substructure Work Chemical Anchor Bolt      Including injected Chemical material  M12</v>
      </c>
      <c r="G434" s="1404" t="str" cm="1">
        <f t="array" ref="G434:H434">_xlfn.TEXTSPLIT(I434,"-")</f>
        <v>A03AD030</v>
      </c>
      <c r="H434" s="1404" t="str">
        <v>00002</v>
      </c>
      <c r="I434" t="s">
        <v>5002</v>
      </c>
      <c r="J434" t="s">
        <v>4288</v>
      </c>
      <c r="K434" t="s">
        <v>4921</v>
      </c>
      <c r="L434" t="s">
        <v>3424</v>
      </c>
      <c r="M434" t="s">
        <v>4529</v>
      </c>
      <c r="N434" t="s">
        <v>3425</v>
      </c>
      <c r="O434" t="s">
        <v>4996</v>
      </c>
      <c r="P434" t="s">
        <v>4997</v>
      </c>
      <c r="Q434" t="s">
        <v>2965</v>
      </c>
      <c r="R434">
        <v>0</v>
      </c>
      <c r="S434" t="s">
        <v>2965</v>
      </c>
      <c r="T434">
        <v>0</v>
      </c>
      <c r="U434" t="s">
        <v>2965</v>
      </c>
      <c r="V434">
        <v>0</v>
      </c>
      <c r="W434" t="s">
        <v>2965</v>
      </c>
      <c r="X434">
        <v>0</v>
      </c>
      <c r="Y434" t="s">
        <v>2965</v>
      </c>
      <c r="Z434">
        <v>0</v>
      </c>
      <c r="AA434" t="s">
        <v>4318</v>
      </c>
      <c r="AB434" t="s">
        <v>4998</v>
      </c>
      <c r="AC434" t="s">
        <v>2965</v>
      </c>
      <c r="AD434">
        <v>0</v>
      </c>
      <c r="AE434" t="s">
        <v>4924</v>
      </c>
      <c r="AF434" t="s">
        <v>4925</v>
      </c>
      <c r="AG434">
        <v>0</v>
      </c>
      <c r="AH434" t="s">
        <v>2965</v>
      </c>
      <c r="AI434">
        <v>0</v>
      </c>
      <c r="AJ434">
        <v>0</v>
      </c>
      <c r="AK434">
        <v>0</v>
      </c>
      <c r="AL434">
        <v>0</v>
      </c>
      <c r="AM434">
        <v>0</v>
      </c>
      <c r="AN434">
        <v>0</v>
      </c>
      <c r="AO434" t="s">
        <v>2965</v>
      </c>
      <c r="AP434" t="s">
        <v>4817</v>
      </c>
      <c r="AQ434" t="s">
        <v>4817</v>
      </c>
      <c r="AR434" t="s">
        <v>5001</v>
      </c>
      <c r="AS434" t="s">
        <v>5002</v>
      </c>
    </row>
    <row r="435" spans="5:45" ht="17.25" customHeight="1">
      <c r="E435" s="1403" t="str">
        <f t="shared" si="12"/>
        <v>A03AD030 Concrete Work Substructure Work Chemical Anchor Bolt</v>
      </c>
      <c r="F435" s="1403" t="str">
        <f t="shared" si="13"/>
        <v>A03AD030-00003 Concrete Work Substructure Work Chemical Anchor Bolt      Including injected Chemical material  M16</v>
      </c>
      <c r="G435" s="1404" t="str" cm="1">
        <f t="array" ref="G435:H435">_xlfn.TEXTSPLIT(I435,"-")</f>
        <v>A03AD030</v>
      </c>
      <c r="H435" s="1404" t="str">
        <v>00003</v>
      </c>
      <c r="I435" t="s">
        <v>5003</v>
      </c>
      <c r="J435" t="s">
        <v>4288</v>
      </c>
      <c r="K435" t="s">
        <v>4921</v>
      </c>
      <c r="L435" t="s">
        <v>3424</v>
      </c>
      <c r="M435" t="s">
        <v>4529</v>
      </c>
      <c r="N435" t="s">
        <v>3425</v>
      </c>
      <c r="O435" t="s">
        <v>4996</v>
      </c>
      <c r="P435" t="s">
        <v>4997</v>
      </c>
      <c r="Q435" t="s">
        <v>2965</v>
      </c>
      <c r="R435">
        <v>0</v>
      </c>
      <c r="S435" t="s">
        <v>2965</v>
      </c>
      <c r="T435">
        <v>0</v>
      </c>
      <c r="U435" t="s">
        <v>2965</v>
      </c>
      <c r="V435">
        <v>0</v>
      </c>
      <c r="W435" t="s">
        <v>2965</v>
      </c>
      <c r="X435">
        <v>0</v>
      </c>
      <c r="Y435" t="s">
        <v>2965</v>
      </c>
      <c r="Z435">
        <v>0</v>
      </c>
      <c r="AA435" t="s">
        <v>4318</v>
      </c>
      <c r="AB435" t="s">
        <v>4998</v>
      </c>
      <c r="AC435" t="s">
        <v>2965</v>
      </c>
      <c r="AD435">
        <v>0</v>
      </c>
      <c r="AE435" t="s">
        <v>4928</v>
      </c>
      <c r="AF435" t="s">
        <v>4929</v>
      </c>
      <c r="AG435">
        <v>0</v>
      </c>
      <c r="AH435" t="s">
        <v>2965</v>
      </c>
      <c r="AI435">
        <v>0</v>
      </c>
      <c r="AJ435">
        <v>0</v>
      </c>
      <c r="AK435">
        <v>0</v>
      </c>
      <c r="AL435">
        <v>0</v>
      </c>
      <c r="AM435">
        <v>0</v>
      </c>
      <c r="AN435">
        <v>0</v>
      </c>
      <c r="AO435" t="s">
        <v>2965</v>
      </c>
      <c r="AP435" t="s">
        <v>4817</v>
      </c>
      <c r="AQ435" t="s">
        <v>4817</v>
      </c>
      <c r="AR435" t="s">
        <v>5001</v>
      </c>
      <c r="AS435" t="s">
        <v>5003</v>
      </c>
    </row>
    <row r="436" spans="5:45" ht="17.25" customHeight="1">
      <c r="E436" s="1403" t="str">
        <f t="shared" si="12"/>
        <v>A03AD030 Concrete Work Substructure Work Chemical Anchor Bolt</v>
      </c>
      <c r="F436" s="1403" t="str">
        <f t="shared" si="13"/>
        <v>A03AD030-00004 Concrete Work Substructure Work Chemical Anchor Bolt      Including injected Chemical material  M20</v>
      </c>
      <c r="G436" s="1404" t="str" cm="1">
        <f t="array" ref="G436:H436">_xlfn.TEXTSPLIT(I436,"-")</f>
        <v>A03AD030</v>
      </c>
      <c r="H436" s="1404" t="str">
        <v>00004</v>
      </c>
      <c r="I436" t="s">
        <v>5004</v>
      </c>
      <c r="J436" t="s">
        <v>4288</v>
      </c>
      <c r="K436" t="s">
        <v>4921</v>
      </c>
      <c r="L436" t="s">
        <v>3424</v>
      </c>
      <c r="M436" t="s">
        <v>4529</v>
      </c>
      <c r="N436" t="s">
        <v>3425</v>
      </c>
      <c r="O436" t="s">
        <v>4996</v>
      </c>
      <c r="P436" t="s">
        <v>4997</v>
      </c>
      <c r="Q436" t="s">
        <v>2965</v>
      </c>
      <c r="R436">
        <v>0</v>
      </c>
      <c r="S436" t="s">
        <v>2965</v>
      </c>
      <c r="T436">
        <v>0</v>
      </c>
      <c r="U436" t="s">
        <v>2965</v>
      </c>
      <c r="V436">
        <v>0</v>
      </c>
      <c r="W436" t="s">
        <v>2965</v>
      </c>
      <c r="X436">
        <v>0</v>
      </c>
      <c r="Y436" t="s">
        <v>2965</v>
      </c>
      <c r="Z436">
        <v>0</v>
      </c>
      <c r="AA436" t="s">
        <v>4318</v>
      </c>
      <c r="AB436" t="s">
        <v>4998</v>
      </c>
      <c r="AC436" t="s">
        <v>2965</v>
      </c>
      <c r="AD436">
        <v>0</v>
      </c>
      <c r="AE436" t="s">
        <v>4931</v>
      </c>
      <c r="AF436" t="s">
        <v>4932</v>
      </c>
      <c r="AG436">
        <v>0</v>
      </c>
      <c r="AH436" t="s">
        <v>2965</v>
      </c>
      <c r="AI436">
        <v>0</v>
      </c>
      <c r="AJ436">
        <v>0</v>
      </c>
      <c r="AK436">
        <v>0</v>
      </c>
      <c r="AL436">
        <v>0</v>
      </c>
      <c r="AM436">
        <v>0</v>
      </c>
      <c r="AN436">
        <v>0</v>
      </c>
      <c r="AO436" t="s">
        <v>2965</v>
      </c>
      <c r="AP436" t="s">
        <v>4817</v>
      </c>
      <c r="AQ436" t="s">
        <v>4817</v>
      </c>
      <c r="AR436" t="s">
        <v>5001</v>
      </c>
      <c r="AS436" t="s">
        <v>5004</v>
      </c>
    </row>
    <row r="437" spans="5:45" ht="17.25" customHeight="1">
      <c r="E437" s="1403" t="str">
        <f t="shared" si="12"/>
        <v>A03AD030 Concrete Work Substructure Work Chemical Anchor Bolt</v>
      </c>
      <c r="F437" s="1403" t="str">
        <f t="shared" si="13"/>
        <v>A03AD030-00005 Concrete Work Substructure Work Chemical Anchor Bolt      Including injected Chemical material  M22</v>
      </c>
      <c r="G437" s="1404" t="str" cm="1">
        <f t="array" ref="G437:H437">_xlfn.TEXTSPLIT(I437,"-")</f>
        <v>A03AD030</v>
      </c>
      <c r="H437" s="1404" t="str">
        <v>00005</v>
      </c>
      <c r="I437" t="s">
        <v>5005</v>
      </c>
      <c r="J437" t="s">
        <v>4288</v>
      </c>
      <c r="K437" t="s">
        <v>4921</v>
      </c>
      <c r="L437" t="s">
        <v>3424</v>
      </c>
      <c r="M437" t="s">
        <v>4529</v>
      </c>
      <c r="N437" t="s">
        <v>3425</v>
      </c>
      <c r="O437" t="s">
        <v>4996</v>
      </c>
      <c r="P437" t="s">
        <v>4997</v>
      </c>
      <c r="Q437" t="s">
        <v>2965</v>
      </c>
      <c r="R437">
        <v>0</v>
      </c>
      <c r="S437" t="s">
        <v>2965</v>
      </c>
      <c r="T437">
        <v>0</v>
      </c>
      <c r="U437" t="s">
        <v>2965</v>
      </c>
      <c r="V437">
        <v>0</v>
      </c>
      <c r="W437" t="s">
        <v>2965</v>
      </c>
      <c r="X437">
        <v>0</v>
      </c>
      <c r="Y437" t="s">
        <v>2965</v>
      </c>
      <c r="Z437">
        <v>0</v>
      </c>
      <c r="AA437" t="s">
        <v>4318</v>
      </c>
      <c r="AB437" t="s">
        <v>4998</v>
      </c>
      <c r="AC437" t="s">
        <v>2965</v>
      </c>
      <c r="AD437">
        <v>0</v>
      </c>
      <c r="AE437" t="s">
        <v>4934</v>
      </c>
      <c r="AF437" t="s">
        <v>4935</v>
      </c>
      <c r="AG437">
        <v>0</v>
      </c>
      <c r="AH437" t="s">
        <v>2965</v>
      </c>
      <c r="AI437">
        <v>0</v>
      </c>
      <c r="AJ437">
        <v>0</v>
      </c>
      <c r="AK437">
        <v>0</v>
      </c>
      <c r="AL437">
        <v>0</v>
      </c>
      <c r="AM437">
        <v>0</v>
      </c>
      <c r="AN437">
        <v>0</v>
      </c>
      <c r="AO437" t="s">
        <v>2965</v>
      </c>
      <c r="AP437" t="s">
        <v>4817</v>
      </c>
      <c r="AQ437" t="s">
        <v>4817</v>
      </c>
      <c r="AR437" t="s">
        <v>5001</v>
      </c>
      <c r="AS437" t="s">
        <v>5005</v>
      </c>
    </row>
    <row r="438" spans="5:45" ht="17.25" customHeight="1">
      <c r="E438" s="1403" t="str">
        <f t="shared" si="12"/>
        <v>A03AD030 Concrete Work Substructure Work Chemical Anchor Bolt</v>
      </c>
      <c r="F438" s="1403" t="str">
        <f t="shared" si="13"/>
        <v>A03AD030-00006 Concrete Work Substructure Work Chemical Anchor Bolt      Including injected Chemical material  M24</v>
      </c>
      <c r="G438" s="1404" t="str" cm="1">
        <f t="array" ref="G438:H438">_xlfn.TEXTSPLIT(I438,"-")</f>
        <v>A03AD030</v>
      </c>
      <c r="H438" s="1404" t="str">
        <v>00006</v>
      </c>
      <c r="I438" t="s">
        <v>5006</v>
      </c>
      <c r="J438" t="s">
        <v>4288</v>
      </c>
      <c r="K438" t="s">
        <v>4921</v>
      </c>
      <c r="L438" t="s">
        <v>3424</v>
      </c>
      <c r="M438" t="s">
        <v>4529</v>
      </c>
      <c r="N438" t="s">
        <v>3425</v>
      </c>
      <c r="O438" t="s">
        <v>4996</v>
      </c>
      <c r="P438" t="s">
        <v>4997</v>
      </c>
      <c r="Q438" t="s">
        <v>2965</v>
      </c>
      <c r="R438">
        <v>0</v>
      </c>
      <c r="S438" t="s">
        <v>2965</v>
      </c>
      <c r="T438">
        <v>0</v>
      </c>
      <c r="U438" t="s">
        <v>2965</v>
      </c>
      <c r="V438">
        <v>0</v>
      </c>
      <c r="W438" t="s">
        <v>2965</v>
      </c>
      <c r="X438">
        <v>0</v>
      </c>
      <c r="Y438" t="s">
        <v>2965</v>
      </c>
      <c r="Z438">
        <v>0</v>
      </c>
      <c r="AA438" t="s">
        <v>4318</v>
      </c>
      <c r="AB438" t="s">
        <v>4998</v>
      </c>
      <c r="AC438" t="s">
        <v>2965</v>
      </c>
      <c r="AD438">
        <v>0</v>
      </c>
      <c r="AE438" t="s">
        <v>4937</v>
      </c>
      <c r="AF438" t="s">
        <v>4938</v>
      </c>
      <c r="AG438">
        <v>0</v>
      </c>
      <c r="AH438" t="s">
        <v>2965</v>
      </c>
      <c r="AI438">
        <v>0</v>
      </c>
      <c r="AJ438">
        <v>0</v>
      </c>
      <c r="AK438">
        <v>0</v>
      </c>
      <c r="AL438">
        <v>0</v>
      </c>
      <c r="AM438">
        <v>0</v>
      </c>
      <c r="AN438">
        <v>0</v>
      </c>
      <c r="AO438" t="s">
        <v>2965</v>
      </c>
      <c r="AP438" t="s">
        <v>4817</v>
      </c>
      <c r="AQ438" t="s">
        <v>4817</v>
      </c>
      <c r="AR438" t="s">
        <v>5001</v>
      </c>
      <c r="AS438" t="s">
        <v>5006</v>
      </c>
    </row>
    <row r="439" spans="5:45" ht="17.25" customHeight="1">
      <c r="E439" s="1403" t="str">
        <f t="shared" si="12"/>
        <v>A03AD031 Concrete Work Substructure Work Expansion Anchor Bolt</v>
      </c>
      <c r="F439" s="1403" t="str">
        <f t="shared" si="13"/>
        <v>A03AD031-00001 Concrete Work Substructure Work Expansion Anchor Bolt        M10</v>
      </c>
      <c r="G439" s="1404" t="str" cm="1">
        <f t="array" ref="G439:H439">_xlfn.TEXTSPLIT(I439,"-")</f>
        <v>A03AD031</v>
      </c>
      <c r="H439" s="1404" t="str">
        <v>00001</v>
      </c>
      <c r="I439" t="s">
        <v>5007</v>
      </c>
      <c r="J439" t="s">
        <v>4288</v>
      </c>
      <c r="K439" t="s">
        <v>4921</v>
      </c>
      <c r="L439" t="s">
        <v>3424</v>
      </c>
      <c r="M439" t="s">
        <v>4529</v>
      </c>
      <c r="N439" t="s">
        <v>3425</v>
      </c>
      <c r="O439" t="s">
        <v>5008</v>
      </c>
      <c r="P439" t="s">
        <v>5009</v>
      </c>
      <c r="Q439" t="s">
        <v>2965</v>
      </c>
      <c r="R439">
        <v>0</v>
      </c>
      <c r="S439" t="s">
        <v>2965</v>
      </c>
      <c r="T439">
        <v>0</v>
      </c>
      <c r="U439" t="s">
        <v>2965</v>
      </c>
      <c r="V439">
        <v>0</v>
      </c>
      <c r="W439" t="s">
        <v>2965</v>
      </c>
      <c r="X439">
        <v>0</v>
      </c>
      <c r="Y439" t="s">
        <v>2965</v>
      </c>
      <c r="Z439">
        <v>0</v>
      </c>
      <c r="AA439" t="s">
        <v>2965</v>
      </c>
      <c r="AB439">
        <v>0</v>
      </c>
      <c r="AC439" t="s">
        <v>2965</v>
      </c>
      <c r="AD439">
        <v>0</v>
      </c>
      <c r="AE439" t="s">
        <v>4999</v>
      </c>
      <c r="AF439" t="s">
        <v>5000</v>
      </c>
      <c r="AG439">
        <v>0</v>
      </c>
      <c r="AH439" t="s">
        <v>2965</v>
      </c>
      <c r="AI439">
        <v>0</v>
      </c>
      <c r="AJ439">
        <v>0</v>
      </c>
      <c r="AK439">
        <v>0</v>
      </c>
      <c r="AL439">
        <v>0</v>
      </c>
      <c r="AM439">
        <v>0</v>
      </c>
      <c r="AN439">
        <v>0</v>
      </c>
      <c r="AO439" t="s">
        <v>2965</v>
      </c>
      <c r="AP439" t="s">
        <v>4817</v>
      </c>
      <c r="AQ439" t="s">
        <v>4817</v>
      </c>
      <c r="AR439" t="s">
        <v>5010</v>
      </c>
      <c r="AS439" t="s">
        <v>5007</v>
      </c>
    </row>
    <row r="440" spans="5:45" ht="17.25" customHeight="1">
      <c r="E440" s="1403" t="str">
        <f t="shared" si="12"/>
        <v>A03AD031 Concrete Work Substructure Work Expansion Anchor Bolt</v>
      </c>
      <c r="F440" s="1403" t="str">
        <f t="shared" si="13"/>
        <v>A03AD031-00002 Concrete Work Substructure Work Expansion Anchor Bolt        M12</v>
      </c>
      <c r="G440" s="1404" t="str" cm="1">
        <f t="array" ref="G440:H440">_xlfn.TEXTSPLIT(I440,"-")</f>
        <v>A03AD031</v>
      </c>
      <c r="H440" s="1404" t="str">
        <v>00002</v>
      </c>
      <c r="I440" t="s">
        <v>5011</v>
      </c>
      <c r="J440" t="s">
        <v>4288</v>
      </c>
      <c r="K440" t="s">
        <v>4921</v>
      </c>
      <c r="L440" t="s">
        <v>3424</v>
      </c>
      <c r="M440" t="s">
        <v>4529</v>
      </c>
      <c r="N440" t="s">
        <v>3425</v>
      </c>
      <c r="O440" t="s">
        <v>5008</v>
      </c>
      <c r="P440" t="s">
        <v>5009</v>
      </c>
      <c r="Q440" t="s">
        <v>2965</v>
      </c>
      <c r="R440">
        <v>0</v>
      </c>
      <c r="S440" t="s">
        <v>2965</v>
      </c>
      <c r="T440">
        <v>0</v>
      </c>
      <c r="U440" t="s">
        <v>2965</v>
      </c>
      <c r="V440">
        <v>0</v>
      </c>
      <c r="W440" t="s">
        <v>2965</v>
      </c>
      <c r="X440">
        <v>0</v>
      </c>
      <c r="Y440" t="s">
        <v>2965</v>
      </c>
      <c r="Z440">
        <v>0</v>
      </c>
      <c r="AA440" t="s">
        <v>2965</v>
      </c>
      <c r="AB440">
        <v>0</v>
      </c>
      <c r="AC440" t="s">
        <v>2965</v>
      </c>
      <c r="AD440">
        <v>0</v>
      </c>
      <c r="AE440" t="s">
        <v>4924</v>
      </c>
      <c r="AF440" t="s">
        <v>4925</v>
      </c>
      <c r="AG440">
        <v>0</v>
      </c>
      <c r="AH440" t="s">
        <v>2965</v>
      </c>
      <c r="AI440">
        <v>0</v>
      </c>
      <c r="AJ440">
        <v>0</v>
      </c>
      <c r="AK440">
        <v>0</v>
      </c>
      <c r="AL440">
        <v>0</v>
      </c>
      <c r="AM440">
        <v>0</v>
      </c>
      <c r="AN440">
        <v>0</v>
      </c>
      <c r="AO440" t="s">
        <v>2965</v>
      </c>
      <c r="AP440" t="s">
        <v>4817</v>
      </c>
      <c r="AQ440" t="s">
        <v>4817</v>
      </c>
      <c r="AR440" t="s">
        <v>5010</v>
      </c>
      <c r="AS440" t="s">
        <v>5011</v>
      </c>
    </row>
    <row r="441" spans="5:45" ht="17.25" customHeight="1">
      <c r="E441" s="1403" t="str">
        <f t="shared" si="12"/>
        <v>A03AD031 Concrete Work Substructure Work Expansion Anchor Bolt</v>
      </c>
      <c r="F441" s="1403" t="str">
        <f t="shared" si="13"/>
        <v>A03AD031-00003 Concrete Work Substructure Work Expansion Anchor Bolt        M16</v>
      </c>
      <c r="G441" s="1404" t="str" cm="1">
        <f t="array" ref="G441:H441">_xlfn.TEXTSPLIT(I441,"-")</f>
        <v>A03AD031</v>
      </c>
      <c r="H441" s="1404" t="str">
        <v>00003</v>
      </c>
      <c r="I441" t="s">
        <v>5012</v>
      </c>
      <c r="J441" t="s">
        <v>4288</v>
      </c>
      <c r="K441" t="s">
        <v>4921</v>
      </c>
      <c r="L441" t="s">
        <v>3424</v>
      </c>
      <c r="M441" t="s">
        <v>4529</v>
      </c>
      <c r="N441" t="s">
        <v>3425</v>
      </c>
      <c r="O441" t="s">
        <v>5008</v>
      </c>
      <c r="P441" t="s">
        <v>5009</v>
      </c>
      <c r="Q441" t="s">
        <v>2965</v>
      </c>
      <c r="R441">
        <v>0</v>
      </c>
      <c r="S441" t="s">
        <v>2965</v>
      </c>
      <c r="T441">
        <v>0</v>
      </c>
      <c r="U441" t="s">
        <v>2965</v>
      </c>
      <c r="V441">
        <v>0</v>
      </c>
      <c r="W441" t="s">
        <v>2965</v>
      </c>
      <c r="X441">
        <v>0</v>
      </c>
      <c r="Y441" t="s">
        <v>2965</v>
      </c>
      <c r="Z441">
        <v>0</v>
      </c>
      <c r="AA441" t="s">
        <v>2965</v>
      </c>
      <c r="AB441">
        <v>0</v>
      </c>
      <c r="AC441" t="s">
        <v>2965</v>
      </c>
      <c r="AD441">
        <v>0</v>
      </c>
      <c r="AE441" t="s">
        <v>4928</v>
      </c>
      <c r="AF441" t="s">
        <v>4929</v>
      </c>
      <c r="AG441">
        <v>0</v>
      </c>
      <c r="AH441" t="s">
        <v>2965</v>
      </c>
      <c r="AI441">
        <v>0</v>
      </c>
      <c r="AJ441">
        <v>0</v>
      </c>
      <c r="AK441">
        <v>0</v>
      </c>
      <c r="AL441">
        <v>0</v>
      </c>
      <c r="AM441">
        <v>0</v>
      </c>
      <c r="AN441">
        <v>0</v>
      </c>
      <c r="AO441" t="s">
        <v>2965</v>
      </c>
      <c r="AP441" t="s">
        <v>4817</v>
      </c>
      <c r="AQ441" t="s">
        <v>4817</v>
      </c>
      <c r="AR441" t="s">
        <v>5010</v>
      </c>
      <c r="AS441" t="s">
        <v>5012</v>
      </c>
    </row>
    <row r="442" spans="5:45" ht="17.25" customHeight="1">
      <c r="E442" s="1403" t="str">
        <f t="shared" si="12"/>
        <v>A03AD031 Concrete Work Substructure Work Expansion Anchor Bolt</v>
      </c>
      <c r="F442" s="1403" t="str">
        <f t="shared" si="13"/>
        <v>A03AD031-00004 Concrete Work Substructure Work Expansion Anchor Bolt        M20</v>
      </c>
      <c r="G442" s="1404" t="str" cm="1">
        <f t="array" ref="G442:H442">_xlfn.TEXTSPLIT(I442,"-")</f>
        <v>A03AD031</v>
      </c>
      <c r="H442" s="1404" t="str">
        <v>00004</v>
      </c>
      <c r="I442" t="s">
        <v>5013</v>
      </c>
      <c r="J442" t="s">
        <v>4288</v>
      </c>
      <c r="K442" t="s">
        <v>4921</v>
      </c>
      <c r="L442" t="s">
        <v>3424</v>
      </c>
      <c r="M442" t="s">
        <v>4529</v>
      </c>
      <c r="N442" t="s">
        <v>3425</v>
      </c>
      <c r="O442" t="s">
        <v>5008</v>
      </c>
      <c r="P442" t="s">
        <v>5009</v>
      </c>
      <c r="Q442" t="s">
        <v>2965</v>
      </c>
      <c r="R442">
        <v>0</v>
      </c>
      <c r="S442" t="s">
        <v>2965</v>
      </c>
      <c r="T442">
        <v>0</v>
      </c>
      <c r="U442" t="s">
        <v>2965</v>
      </c>
      <c r="V442">
        <v>0</v>
      </c>
      <c r="W442" t="s">
        <v>2965</v>
      </c>
      <c r="X442">
        <v>0</v>
      </c>
      <c r="Y442" t="s">
        <v>2965</v>
      </c>
      <c r="Z442">
        <v>0</v>
      </c>
      <c r="AA442" t="s">
        <v>2965</v>
      </c>
      <c r="AB442">
        <v>0</v>
      </c>
      <c r="AC442" t="s">
        <v>2965</v>
      </c>
      <c r="AD442">
        <v>0</v>
      </c>
      <c r="AE442" t="s">
        <v>4931</v>
      </c>
      <c r="AF442" t="s">
        <v>4932</v>
      </c>
      <c r="AG442">
        <v>0</v>
      </c>
      <c r="AH442" t="s">
        <v>2965</v>
      </c>
      <c r="AI442">
        <v>0</v>
      </c>
      <c r="AJ442">
        <v>0</v>
      </c>
      <c r="AK442">
        <v>0</v>
      </c>
      <c r="AL442">
        <v>0</v>
      </c>
      <c r="AM442">
        <v>0</v>
      </c>
      <c r="AN442">
        <v>0</v>
      </c>
      <c r="AO442" t="s">
        <v>2965</v>
      </c>
      <c r="AP442" t="s">
        <v>4817</v>
      </c>
      <c r="AQ442" t="s">
        <v>4817</v>
      </c>
      <c r="AR442" t="s">
        <v>5010</v>
      </c>
      <c r="AS442" t="s">
        <v>5013</v>
      </c>
    </row>
    <row r="443" spans="5:45" ht="17.25" customHeight="1">
      <c r="E443" s="1403" t="str">
        <f t="shared" si="12"/>
        <v>A03AD031 Concrete Work Substructure Work Expansion Anchor Bolt</v>
      </c>
      <c r="F443" s="1403" t="str">
        <f t="shared" si="13"/>
        <v>A03AD031-00005 Concrete Work Substructure Work Expansion Anchor Bolt        M22</v>
      </c>
      <c r="G443" s="1404" t="str" cm="1">
        <f t="array" ref="G443:H443">_xlfn.TEXTSPLIT(I443,"-")</f>
        <v>A03AD031</v>
      </c>
      <c r="H443" s="1404" t="str">
        <v>00005</v>
      </c>
      <c r="I443" t="s">
        <v>5014</v>
      </c>
      <c r="J443" t="s">
        <v>4288</v>
      </c>
      <c r="K443" t="s">
        <v>4921</v>
      </c>
      <c r="L443" t="s">
        <v>3424</v>
      </c>
      <c r="M443" t="s">
        <v>4529</v>
      </c>
      <c r="N443" t="s">
        <v>3425</v>
      </c>
      <c r="O443" t="s">
        <v>5008</v>
      </c>
      <c r="P443" t="s">
        <v>5009</v>
      </c>
      <c r="Q443" t="s">
        <v>2965</v>
      </c>
      <c r="R443">
        <v>0</v>
      </c>
      <c r="S443" t="s">
        <v>2965</v>
      </c>
      <c r="T443">
        <v>0</v>
      </c>
      <c r="U443" t="s">
        <v>2965</v>
      </c>
      <c r="V443">
        <v>0</v>
      </c>
      <c r="W443" t="s">
        <v>2965</v>
      </c>
      <c r="X443">
        <v>0</v>
      </c>
      <c r="Y443" t="s">
        <v>2965</v>
      </c>
      <c r="Z443">
        <v>0</v>
      </c>
      <c r="AA443" t="s">
        <v>2965</v>
      </c>
      <c r="AB443">
        <v>0</v>
      </c>
      <c r="AC443" t="s">
        <v>2965</v>
      </c>
      <c r="AD443">
        <v>0</v>
      </c>
      <c r="AE443" t="s">
        <v>4934</v>
      </c>
      <c r="AF443" t="s">
        <v>4935</v>
      </c>
      <c r="AG443">
        <v>0</v>
      </c>
      <c r="AH443" t="s">
        <v>2965</v>
      </c>
      <c r="AI443">
        <v>0</v>
      </c>
      <c r="AJ443">
        <v>0</v>
      </c>
      <c r="AK443">
        <v>0</v>
      </c>
      <c r="AL443">
        <v>0</v>
      </c>
      <c r="AM443">
        <v>0</v>
      </c>
      <c r="AN443">
        <v>0</v>
      </c>
      <c r="AO443" t="s">
        <v>2965</v>
      </c>
      <c r="AP443" t="s">
        <v>4817</v>
      </c>
      <c r="AQ443" t="s">
        <v>4817</v>
      </c>
      <c r="AR443" t="s">
        <v>5010</v>
      </c>
      <c r="AS443" t="s">
        <v>5014</v>
      </c>
    </row>
    <row r="444" spans="5:45" ht="17.25" customHeight="1">
      <c r="E444" s="1403" t="str">
        <f t="shared" si="12"/>
        <v>A03AD031 Concrete Work Substructure Work Expansion Anchor Bolt</v>
      </c>
      <c r="F444" s="1403" t="str">
        <f t="shared" si="13"/>
        <v>A03AD031-00006 Concrete Work Substructure Work Expansion Anchor Bolt        M24</v>
      </c>
      <c r="G444" s="1404" t="str" cm="1">
        <f t="array" ref="G444:H444">_xlfn.TEXTSPLIT(I444,"-")</f>
        <v>A03AD031</v>
      </c>
      <c r="H444" s="1404" t="str">
        <v>00006</v>
      </c>
      <c r="I444" t="s">
        <v>5015</v>
      </c>
      <c r="J444" t="s">
        <v>4288</v>
      </c>
      <c r="K444" t="s">
        <v>4921</v>
      </c>
      <c r="L444" t="s">
        <v>3424</v>
      </c>
      <c r="M444" t="s">
        <v>4529</v>
      </c>
      <c r="N444" t="s">
        <v>3425</v>
      </c>
      <c r="O444" t="s">
        <v>5008</v>
      </c>
      <c r="P444" t="s">
        <v>5009</v>
      </c>
      <c r="Q444" t="s">
        <v>2965</v>
      </c>
      <c r="R444">
        <v>0</v>
      </c>
      <c r="S444" t="s">
        <v>2965</v>
      </c>
      <c r="T444">
        <v>0</v>
      </c>
      <c r="U444" t="s">
        <v>2965</v>
      </c>
      <c r="V444">
        <v>0</v>
      </c>
      <c r="W444" t="s">
        <v>2965</v>
      </c>
      <c r="X444">
        <v>0</v>
      </c>
      <c r="Y444" t="s">
        <v>2965</v>
      </c>
      <c r="Z444">
        <v>0</v>
      </c>
      <c r="AA444" t="s">
        <v>2965</v>
      </c>
      <c r="AB444">
        <v>0</v>
      </c>
      <c r="AC444" t="s">
        <v>2965</v>
      </c>
      <c r="AD444">
        <v>0</v>
      </c>
      <c r="AE444" t="s">
        <v>4937</v>
      </c>
      <c r="AF444" t="s">
        <v>4938</v>
      </c>
      <c r="AG444">
        <v>0</v>
      </c>
      <c r="AH444" t="s">
        <v>2965</v>
      </c>
      <c r="AI444">
        <v>0</v>
      </c>
      <c r="AJ444">
        <v>0</v>
      </c>
      <c r="AK444">
        <v>0</v>
      </c>
      <c r="AL444">
        <v>0</v>
      </c>
      <c r="AM444">
        <v>0</v>
      </c>
      <c r="AN444">
        <v>0</v>
      </c>
      <c r="AO444" t="s">
        <v>2965</v>
      </c>
      <c r="AP444" t="s">
        <v>4817</v>
      </c>
      <c r="AQ444" t="s">
        <v>4817</v>
      </c>
      <c r="AR444" t="s">
        <v>5010</v>
      </c>
      <c r="AS444" t="s">
        <v>5015</v>
      </c>
    </row>
    <row r="445" spans="5:45" ht="17.25" customHeight="1">
      <c r="E445" s="1403" t="str">
        <f t="shared" si="12"/>
        <v>A03AD032 Concrete Work Substructure Work Structural Concrete</v>
      </c>
      <c r="F445" s="1403" t="str">
        <f t="shared" si="13"/>
        <v xml:space="preserve">A03AD032-00016 Concrete Work Substructure Work Structural Concrete  Cement Type-1 35MPa ≤ F'c (Cylinder Strength)      </v>
      </c>
      <c r="G445" s="1404" t="str" cm="1">
        <f t="array" ref="G445:H445">_xlfn.TEXTSPLIT(I445,"-")</f>
        <v>A03AD032</v>
      </c>
      <c r="H445" s="1404" t="str">
        <v>00016</v>
      </c>
      <c r="I445" t="s">
        <v>5016</v>
      </c>
      <c r="J445" t="s">
        <v>4288</v>
      </c>
      <c r="K445" t="s">
        <v>4921</v>
      </c>
      <c r="L445" t="s">
        <v>3424</v>
      </c>
      <c r="M445" t="s">
        <v>4529</v>
      </c>
      <c r="N445" t="s">
        <v>3425</v>
      </c>
      <c r="O445" t="s">
        <v>5017</v>
      </c>
      <c r="P445" t="s">
        <v>5018</v>
      </c>
      <c r="Q445" t="s">
        <v>2965</v>
      </c>
      <c r="R445">
        <v>0</v>
      </c>
      <c r="S445" t="s">
        <v>4295</v>
      </c>
      <c r="T445" t="s">
        <v>5019</v>
      </c>
      <c r="U445" t="s">
        <v>4451</v>
      </c>
      <c r="V445" t="s">
        <v>5020</v>
      </c>
      <c r="W445" t="s">
        <v>2965</v>
      </c>
      <c r="X445">
        <v>0</v>
      </c>
      <c r="Y445" t="s">
        <v>2965</v>
      </c>
      <c r="Z445">
        <v>0</v>
      </c>
      <c r="AA445" t="s">
        <v>2965</v>
      </c>
      <c r="AB445" t="s">
        <v>2965</v>
      </c>
      <c r="AC445" t="s">
        <v>2965</v>
      </c>
      <c r="AD445">
        <v>0</v>
      </c>
      <c r="AE445" t="s">
        <v>2965</v>
      </c>
      <c r="AF445" t="s">
        <v>2965</v>
      </c>
      <c r="AG445">
        <v>0</v>
      </c>
      <c r="AH445" t="s">
        <v>2965</v>
      </c>
      <c r="AI445">
        <v>0</v>
      </c>
      <c r="AJ445">
        <v>0</v>
      </c>
      <c r="AK445">
        <v>0</v>
      </c>
      <c r="AL445">
        <v>0</v>
      </c>
      <c r="AM445">
        <v>0</v>
      </c>
      <c r="AN445">
        <v>0</v>
      </c>
      <c r="AO445" t="s">
        <v>2965</v>
      </c>
      <c r="AP445" t="s">
        <v>4299</v>
      </c>
      <c r="AQ445" t="s">
        <v>4299</v>
      </c>
      <c r="AR445" t="s">
        <v>5021</v>
      </c>
      <c r="AS445" t="s">
        <v>5016</v>
      </c>
    </row>
    <row r="446" spans="5:45" ht="17.25" customHeight="1">
      <c r="E446" s="1403" t="str">
        <f t="shared" si="12"/>
        <v>A03AD032 Concrete Work Substructure Work Structural Concrete</v>
      </c>
      <c r="F446" s="1403" t="str">
        <f t="shared" si="13"/>
        <v xml:space="preserve">A03AD032-00017 Concrete Work Substructure Work Structural Concrete  Cement Type-2 35MPa ≤ F'c (Cylinder Strength)      </v>
      </c>
      <c r="G446" s="1404" t="str" cm="1">
        <f t="array" ref="G446:H446">_xlfn.TEXTSPLIT(I446,"-")</f>
        <v>A03AD032</v>
      </c>
      <c r="H446" s="1404" t="str">
        <v>00017</v>
      </c>
      <c r="I446" t="s">
        <v>5022</v>
      </c>
      <c r="J446" t="s">
        <v>4288</v>
      </c>
      <c r="K446" t="s">
        <v>4921</v>
      </c>
      <c r="L446" t="s">
        <v>3424</v>
      </c>
      <c r="M446" t="s">
        <v>4529</v>
      </c>
      <c r="N446" t="s">
        <v>3425</v>
      </c>
      <c r="O446" t="s">
        <v>5017</v>
      </c>
      <c r="P446" t="s">
        <v>5018</v>
      </c>
      <c r="Q446" t="s">
        <v>2965</v>
      </c>
      <c r="R446">
        <v>0</v>
      </c>
      <c r="S446" t="s">
        <v>4305</v>
      </c>
      <c r="T446" t="s">
        <v>5023</v>
      </c>
      <c r="U446" t="s">
        <v>4451</v>
      </c>
      <c r="V446" t="s">
        <v>5020</v>
      </c>
      <c r="W446" t="s">
        <v>2965</v>
      </c>
      <c r="X446">
        <v>0</v>
      </c>
      <c r="Y446" t="s">
        <v>2965</v>
      </c>
      <c r="Z446">
        <v>0</v>
      </c>
      <c r="AA446" t="s">
        <v>2965</v>
      </c>
      <c r="AB446" t="s">
        <v>2965</v>
      </c>
      <c r="AC446" t="s">
        <v>2965</v>
      </c>
      <c r="AD446">
        <v>0</v>
      </c>
      <c r="AE446" t="s">
        <v>2965</v>
      </c>
      <c r="AF446" t="s">
        <v>2965</v>
      </c>
      <c r="AG446">
        <v>0</v>
      </c>
      <c r="AH446" t="s">
        <v>2965</v>
      </c>
      <c r="AI446">
        <v>0</v>
      </c>
      <c r="AJ446">
        <v>0</v>
      </c>
      <c r="AK446">
        <v>0</v>
      </c>
      <c r="AL446">
        <v>0</v>
      </c>
      <c r="AM446">
        <v>0</v>
      </c>
      <c r="AN446">
        <v>0</v>
      </c>
      <c r="AO446" t="s">
        <v>2965</v>
      </c>
      <c r="AP446" t="s">
        <v>4299</v>
      </c>
      <c r="AQ446" t="s">
        <v>4299</v>
      </c>
      <c r="AR446" t="s">
        <v>5021</v>
      </c>
      <c r="AS446" t="s">
        <v>5022</v>
      </c>
    </row>
    <row r="447" spans="5:45" ht="17.25" customHeight="1">
      <c r="E447" s="1403" t="str">
        <f t="shared" si="12"/>
        <v>A03AD032 Concrete Work Substructure Work Structural Concrete</v>
      </c>
      <c r="F447" s="1403" t="str">
        <f t="shared" si="13"/>
        <v xml:space="preserve">A03AD032-00018 Concrete Work Substructure Work Structural Concrete  Cement Type-5 35MPa ≤ F'c (Cylinder Strength)      </v>
      </c>
      <c r="G447" s="1404" t="str" cm="1">
        <f t="array" ref="G447:H447">_xlfn.TEXTSPLIT(I447,"-")</f>
        <v>A03AD032</v>
      </c>
      <c r="H447" s="1404" t="str">
        <v>00018</v>
      </c>
      <c r="I447" t="s">
        <v>5024</v>
      </c>
      <c r="J447" t="s">
        <v>4288</v>
      </c>
      <c r="K447" t="s">
        <v>4921</v>
      </c>
      <c r="L447" t="s">
        <v>3424</v>
      </c>
      <c r="M447" t="s">
        <v>4529</v>
      </c>
      <c r="N447" t="s">
        <v>3425</v>
      </c>
      <c r="O447" t="s">
        <v>5017</v>
      </c>
      <c r="P447" t="s">
        <v>5018</v>
      </c>
      <c r="Q447" t="s">
        <v>2965</v>
      </c>
      <c r="R447">
        <v>0</v>
      </c>
      <c r="S447" t="s">
        <v>4311</v>
      </c>
      <c r="T447" t="s">
        <v>5025</v>
      </c>
      <c r="U447" t="s">
        <v>4451</v>
      </c>
      <c r="V447" t="s">
        <v>5020</v>
      </c>
      <c r="W447" t="s">
        <v>2965</v>
      </c>
      <c r="X447">
        <v>0</v>
      </c>
      <c r="Y447" t="s">
        <v>2965</v>
      </c>
      <c r="Z447">
        <v>0</v>
      </c>
      <c r="AA447" t="s">
        <v>2965</v>
      </c>
      <c r="AB447" t="s">
        <v>2965</v>
      </c>
      <c r="AC447" t="s">
        <v>2965</v>
      </c>
      <c r="AD447">
        <v>0</v>
      </c>
      <c r="AE447" t="s">
        <v>2965</v>
      </c>
      <c r="AF447" t="s">
        <v>2965</v>
      </c>
      <c r="AG447">
        <v>0</v>
      </c>
      <c r="AH447" t="s">
        <v>2965</v>
      </c>
      <c r="AI447">
        <v>0</v>
      </c>
      <c r="AJ447">
        <v>0</v>
      </c>
      <c r="AK447">
        <v>0</v>
      </c>
      <c r="AL447">
        <v>0</v>
      </c>
      <c r="AM447">
        <v>0</v>
      </c>
      <c r="AN447">
        <v>0</v>
      </c>
      <c r="AO447" t="s">
        <v>2965</v>
      </c>
      <c r="AP447" t="s">
        <v>4299</v>
      </c>
      <c r="AQ447" t="s">
        <v>4299</v>
      </c>
      <c r="AR447" t="s">
        <v>5021</v>
      </c>
      <c r="AS447" t="s">
        <v>5024</v>
      </c>
    </row>
    <row r="448" spans="5:45" ht="17.25" customHeight="1">
      <c r="E448" s="1403" t="str">
        <f t="shared" si="12"/>
        <v>A03AD032 Concrete Work Substructure Work Structural Concrete</v>
      </c>
      <c r="F448" s="1403" t="str">
        <f t="shared" si="13"/>
        <v xml:space="preserve">A03AD032-00019 Concrete Work Substructure Work Structural Concrete  Cement Type-1 30MPa ≤ F'c (Cylinder Strength) &lt; 35MPa     </v>
      </c>
      <c r="G448" s="1404" t="str" cm="1">
        <f t="array" ref="G448:H448">_xlfn.TEXTSPLIT(I448,"-")</f>
        <v>A03AD032</v>
      </c>
      <c r="H448" s="1404" t="str">
        <v>00019</v>
      </c>
      <c r="I448" t="s">
        <v>5026</v>
      </c>
      <c r="J448" t="s">
        <v>4288</v>
      </c>
      <c r="K448" t="s">
        <v>4921</v>
      </c>
      <c r="L448" t="s">
        <v>3424</v>
      </c>
      <c r="M448" t="s">
        <v>4529</v>
      </c>
      <c r="N448" t="s">
        <v>3425</v>
      </c>
      <c r="O448" t="s">
        <v>5017</v>
      </c>
      <c r="P448" t="s">
        <v>5018</v>
      </c>
      <c r="Q448" t="s">
        <v>2965</v>
      </c>
      <c r="R448">
        <v>0</v>
      </c>
      <c r="S448" t="s">
        <v>4295</v>
      </c>
      <c r="T448" t="s">
        <v>5019</v>
      </c>
      <c r="U448" t="s">
        <v>5027</v>
      </c>
      <c r="V448" t="s">
        <v>5028</v>
      </c>
      <c r="W448" t="s">
        <v>2965</v>
      </c>
      <c r="X448">
        <v>0</v>
      </c>
      <c r="Y448" t="s">
        <v>2965</v>
      </c>
      <c r="Z448">
        <v>0</v>
      </c>
      <c r="AA448" t="s">
        <v>2965</v>
      </c>
      <c r="AB448" t="s">
        <v>2965</v>
      </c>
      <c r="AC448" t="s">
        <v>2965</v>
      </c>
      <c r="AD448">
        <v>0</v>
      </c>
      <c r="AE448" t="s">
        <v>2965</v>
      </c>
      <c r="AF448" t="s">
        <v>2965</v>
      </c>
      <c r="AG448">
        <v>0</v>
      </c>
      <c r="AH448" t="s">
        <v>2965</v>
      </c>
      <c r="AI448">
        <v>0</v>
      </c>
      <c r="AJ448">
        <v>0</v>
      </c>
      <c r="AK448">
        <v>0</v>
      </c>
      <c r="AL448">
        <v>0</v>
      </c>
      <c r="AM448">
        <v>0</v>
      </c>
      <c r="AN448">
        <v>0</v>
      </c>
      <c r="AO448" t="s">
        <v>2965</v>
      </c>
      <c r="AP448" t="s">
        <v>4299</v>
      </c>
      <c r="AQ448" t="s">
        <v>4299</v>
      </c>
      <c r="AR448" t="s">
        <v>5021</v>
      </c>
      <c r="AS448" t="s">
        <v>5026</v>
      </c>
    </row>
    <row r="449" spans="5:45" ht="17.25" customHeight="1">
      <c r="E449" s="1403" t="str">
        <f t="shared" si="12"/>
        <v>A03AD032 Concrete Work Substructure Work Structural Concrete</v>
      </c>
      <c r="F449" s="1403" t="str">
        <f t="shared" si="13"/>
        <v xml:space="preserve">A03AD032-00020 Concrete Work Substructure Work Structural Concrete  Cement Type-2 30MPa ≤ F'c (Cylinder Strength) &lt; 35MPa     </v>
      </c>
      <c r="G449" s="1404" t="str" cm="1">
        <f t="array" ref="G449:H449">_xlfn.TEXTSPLIT(I449,"-")</f>
        <v>A03AD032</v>
      </c>
      <c r="H449" s="1404" t="str">
        <v>00020</v>
      </c>
      <c r="I449" t="s">
        <v>5029</v>
      </c>
      <c r="J449" t="s">
        <v>4288</v>
      </c>
      <c r="K449" t="s">
        <v>4921</v>
      </c>
      <c r="L449" t="s">
        <v>3424</v>
      </c>
      <c r="M449" t="s">
        <v>4529</v>
      </c>
      <c r="N449" t="s">
        <v>3425</v>
      </c>
      <c r="O449" t="s">
        <v>5017</v>
      </c>
      <c r="P449" t="s">
        <v>5018</v>
      </c>
      <c r="Q449" t="s">
        <v>2965</v>
      </c>
      <c r="R449">
        <v>0</v>
      </c>
      <c r="S449" t="s">
        <v>4305</v>
      </c>
      <c r="T449" t="s">
        <v>5023</v>
      </c>
      <c r="U449" t="s">
        <v>5027</v>
      </c>
      <c r="V449" t="s">
        <v>5028</v>
      </c>
      <c r="W449" t="s">
        <v>2965</v>
      </c>
      <c r="X449">
        <v>0</v>
      </c>
      <c r="Y449" t="s">
        <v>2965</v>
      </c>
      <c r="Z449">
        <v>0</v>
      </c>
      <c r="AA449" t="s">
        <v>2965</v>
      </c>
      <c r="AB449" t="s">
        <v>2965</v>
      </c>
      <c r="AC449" t="s">
        <v>2965</v>
      </c>
      <c r="AD449">
        <v>0</v>
      </c>
      <c r="AE449" t="s">
        <v>2965</v>
      </c>
      <c r="AF449" t="s">
        <v>2965</v>
      </c>
      <c r="AG449">
        <v>0</v>
      </c>
      <c r="AH449" t="s">
        <v>2965</v>
      </c>
      <c r="AI449">
        <v>0</v>
      </c>
      <c r="AJ449">
        <v>0</v>
      </c>
      <c r="AK449">
        <v>0</v>
      </c>
      <c r="AL449">
        <v>0</v>
      </c>
      <c r="AM449">
        <v>0</v>
      </c>
      <c r="AN449">
        <v>0</v>
      </c>
      <c r="AO449" t="s">
        <v>2965</v>
      </c>
      <c r="AP449" t="s">
        <v>4299</v>
      </c>
      <c r="AQ449" t="s">
        <v>4299</v>
      </c>
      <c r="AR449" t="s">
        <v>5021</v>
      </c>
      <c r="AS449" t="s">
        <v>5029</v>
      </c>
    </row>
    <row r="450" spans="5:45" ht="17.25" customHeight="1">
      <c r="E450" s="1403" t="str">
        <f t="shared" si="12"/>
        <v>A03AD032 Concrete Work Substructure Work Structural Concrete</v>
      </c>
      <c r="F450" s="1403" t="str">
        <f t="shared" si="13"/>
        <v xml:space="preserve">A03AD032-00021 Concrete Work Substructure Work Structural Concrete  Cement Type-5 30MPa ≤ F'c (Cylinder Strength) &lt; 35MPa     </v>
      </c>
      <c r="G450" s="1404" t="str" cm="1">
        <f t="array" ref="G450:H450">_xlfn.TEXTSPLIT(I450,"-")</f>
        <v>A03AD032</v>
      </c>
      <c r="H450" s="1404" t="str">
        <v>00021</v>
      </c>
      <c r="I450" t="s">
        <v>5030</v>
      </c>
      <c r="J450" t="s">
        <v>4288</v>
      </c>
      <c r="K450" t="s">
        <v>4921</v>
      </c>
      <c r="L450" t="s">
        <v>3424</v>
      </c>
      <c r="M450" t="s">
        <v>4529</v>
      </c>
      <c r="N450" t="s">
        <v>3425</v>
      </c>
      <c r="O450" t="s">
        <v>5017</v>
      </c>
      <c r="P450" t="s">
        <v>5018</v>
      </c>
      <c r="Q450" t="s">
        <v>2965</v>
      </c>
      <c r="R450">
        <v>0</v>
      </c>
      <c r="S450" t="s">
        <v>4311</v>
      </c>
      <c r="T450" t="s">
        <v>5025</v>
      </c>
      <c r="U450" t="s">
        <v>5027</v>
      </c>
      <c r="V450" t="s">
        <v>5028</v>
      </c>
      <c r="W450" t="s">
        <v>2965</v>
      </c>
      <c r="X450">
        <v>0</v>
      </c>
      <c r="Y450" t="s">
        <v>2965</v>
      </c>
      <c r="Z450">
        <v>0</v>
      </c>
      <c r="AA450" t="s">
        <v>2965</v>
      </c>
      <c r="AB450" t="s">
        <v>2965</v>
      </c>
      <c r="AC450" t="s">
        <v>2965</v>
      </c>
      <c r="AD450">
        <v>0</v>
      </c>
      <c r="AE450" t="s">
        <v>2965</v>
      </c>
      <c r="AF450" t="s">
        <v>2965</v>
      </c>
      <c r="AG450">
        <v>0</v>
      </c>
      <c r="AH450" t="s">
        <v>2965</v>
      </c>
      <c r="AI450">
        <v>0</v>
      </c>
      <c r="AJ450">
        <v>0</v>
      </c>
      <c r="AK450">
        <v>0</v>
      </c>
      <c r="AL450">
        <v>0</v>
      </c>
      <c r="AM450">
        <v>0</v>
      </c>
      <c r="AN450">
        <v>0</v>
      </c>
      <c r="AO450" t="s">
        <v>2965</v>
      </c>
      <c r="AP450" t="s">
        <v>4299</v>
      </c>
      <c r="AQ450" t="s">
        <v>4299</v>
      </c>
      <c r="AR450" t="s">
        <v>5021</v>
      </c>
      <c r="AS450" t="s">
        <v>5030</v>
      </c>
    </row>
    <row r="451" spans="5:45" ht="17.25" customHeight="1">
      <c r="E451" s="1403" t="str">
        <f t="shared" si="12"/>
        <v>A03AD032 Concrete Work Substructure Work Structural Concrete</v>
      </c>
      <c r="F451" s="1403" t="str">
        <f t="shared" si="13"/>
        <v xml:space="preserve">A03AD032-00022 Concrete Work Substructure Work Structural Concrete  Cement Type-1 25MPa ≤ F'c (Cylinder Strength) &lt; 30MPa     </v>
      </c>
      <c r="G451" s="1404" t="str" cm="1">
        <f t="array" ref="G451:H451">_xlfn.TEXTSPLIT(I451,"-")</f>
        <v>A03AD032</v>
      </c>
      <c r="H451" s="1404" t="str">
        <v>00022</v>
      </c>
      <c r="I451" t="s">
        <v>5031</v>
      </c>
      <c r="J451" t="s">
        <v>4288</v>
      </c>
      <c r="K451" t="s">
        <v>4921</v>
      </c>
      <c r="L451" t="s">
        <v>3424</v>
      </c>
      <c r="M451" t="s">
        <v>4529</v>
      </c>
      <c r="N451" t="s">
        <v>3425</v>
      </c>
      <c r="O451" t="s">
        <v>5017</v>
      </c>
      <c r="P451" t="s">
        <v>5018</v>
      </c>
      <c r="Q451" t="s">
        <v>2965</v>
      </c>
      <c r="R451">
        <v>0</v>
      </c>
      <c r="S451" t="s">
        <v>4295</v>
      </c>
      <c r="T451" t="s">
        <v>5019</v>
      </c>
      <c r="U451" t="s">
        <v>5032</v>
      </c>
      <c r="V451" t="s">
        <v>5033</v>
      </c>
      <c r="W451" t="s">
        <v>2965</v>
      </c>
      <c r="X451">
        <v>0</v>
      </c>
      <c r="Y451" t="s">
        <v>2965</v>
      </c>
      <c r="Z451">
        <v>0</v>
      </c>
      <c r="AA451" t="s">
        <v>2965</v>
      </c>
      <c r="AB451" t="s">
        <v>2965</v>
      </c>
      <c r="AC451" t="s">
        <v>2965</v>
      </c>
      <c r="AD451">
        <v>0</v>
      </c>
      <c r="AE451" t="s">
        <v>2965</v>
      </c>
      <c r="AF451" t="s">
        <v>2965</v>
      </c>
      <c r="AG451">
        <v>0</v>
      </c>
      <c r="AH451" t="s">
        <v>2965</v>
      </c>
      <c r="AI451">
        <v>0</v>
      </c>
      <c r="AJ451">
        <v>0</v>
      </c>
      <c r="AK451">
        <v>0</v>
      </c>
      <c r="AL451">
        <v>0</v>
      </c>
      <c r="AM451">
        <v>0</v>
      </c>
      <c r="AN451">
        <v>0</v>
      </c>
      <c r="AO451" t="s">
        <v>2965</v>
      </c>
      <c r="AP451" t="s">
        <v>4299</v>
      </c>
      <c r="AQ451" t="s">
        <v>4299</v>
      </c>
      <c r="AR451" t="s">
        <v>5021</v>
      </c>
      <c r="AS451" t="s">
        <v>5031</v>
      </c>
    </row>
    <row r="452" spans="5:45" ht="17.25" customHeight="1">
      <c r="E452" s="1403" t="str">
        <f t="shared" si="12"/>
        <v>A03AD032 Concrete Work Substructure Work Structural Concrete</v>
      </c>
      <c r="F452" s="1403" t="str">
        <f t="shared" si="13"/>
        <v xml:space="preserve">A03AD032-00023 Concrete Work Substructure Work Structural Concrete  Cement Type-2 25MPa ≤ F'c (Cylinder Strength) &lt; 30MPa     </v>
      </c>
      <c r="G452" s="1404" t="str" cm="1">
        <f t="array" ref="G452:H452">_xlfn.TEXTSPLIT(I452,"-")</f>
        <v>A03AD032</v>
      </c>
      <c r="H452" s="1404" t="str">
        <v>00023</v>
      </c>
      <c r="I452" t="s">
        <v>5034</v>
      </c>
      <c r="J452" t="s">
        <v>4288</v>
      </c>
      <c r="K452" t="s">
        <v>4921</v>
      </c>
      <c r="L452" t="s">
        <v>3424</v>
      </c>
      <c r="M452" t="s">
        <v>4529</v>
      </c>
      <c r="N452" t="s">
        <v>3425</v>
      </c>
      <c r="O452" t="s">
        <v>5017</v>
      </c>
      <c r="P452" t="s">
        <v>5018</v>
      </c>
      <c r="Q452" t="s">
        <v>2965</v>
      </c>
      <c r="R452">
        <v>0</v>
      </c>
      <c r="S452" t="s">
        <v>4305</v>
      </c>
      <c r="T452" t="s">
        <v>5023</v>
      </c>
      <c r="U452" t="s">
        <v>5032</v>
      </c>
      <c r="V452" t="s">
        <v>5033</v>
      </c>
      <c r="W452" t="s">
        <v>2965</v>
      </c>
      <c r="X452">
        <v>0</v>
      </c>
      <c r="Y452" t="s">
        <v>2965</v>
      </c>
      <c r="Z452">
        <v>0</v>
      </c>
      <c r="AA452" t="s">
        <v>2965</v>
      </c>
      <c r="AB452" t="s">
        <v>2965</v>
      </c>
      <c r="AC452" t="s">
        <v>2965</v>
      </c>
      <c r="AD452">
        <v>0</v>
      </c>
      <c r="AE452" t="s">
        <v>2965</v>
      </c>
      <c r="AF452" t="s">
        <v>2965</v>
      </c>
      <c r="AG452">
        <v>0</v>
      </c>
      <c r="AH452" t="s">
        <v>2965</v>
      </c>
      <c r="AI452">
        <v>0</v>
      </c>
      <c r="AJ452">
        <v>0</v>
      </c>
      <c r="AK452">
        <v>0</v>
      </c>
      <c r="AL452">
        <v>0</v>
      </c>
      <c r="AM452">
        <v>0</v>
      </c>
      <c r="AN452">
        <v>0</v>
      </c>
      <c r="AO452" t="s">
        <v>2965</v>
      </c>
      <c r="AP452" t="s">
        <v>4299</v>
      </c>
      <c r="AQ452" t="s">
        <v>4299</v>
      </c>
      <c r="AR452" t="s">
        <v>5021</v>
      </c>
      <c r="AS452" t="s">
        <v>5034</v>
      </c>
    </row>
    <row r="453" spans="5:45" ht="17.25" customHeight="1">
      <c r="E453" s="1403" t="str">
        <f t="shared" si="12"/>
        <v>A03AD032 Concrete Work Substructure Work Structural Concrete</v>
      </c>
      <c r="F453" s="1403" t="str">
        <f t="shared" si="13"/>
        <v xml:space="preserve">A03AD032-00024 Concrete Work Substructure Work Structural Concrete  Cement Type-5 25MPa ≤ F'c (Cylinder Strength) &lt; 30MPa     </v>
      </c>
      <c r="G453" s="1404" t="str" cm="1">
        <f t="array" ref="G453:H453">_xlfn.TEXTSPLIT(I453,"-")</f>
        <v>A03AD032</v>
      </c>
      <c r="H453" s="1404" t="str">
        <v>00024</v>
      </c>
      <c r="I453" t="s">
        <v>5035</v>
      </c>
      <c r="J453" t="s">
        <v>4288</v>
      </c>
      <c r="K453" t="s">
        <v>4921</v>
      </c>
      <c r="L453" t="s">
        <v>3424</v>
      </c>
      <c r="M453" t="s">
        <v>4529</v>
      </c>
      <c r="N453" t="s">
        <v>3425</v>
      </c>
      <c r="O453" t="s">
        <v>5017</v>
      </c>
      <c r="P453" t="s">
        <v>5018</v>
      </c>
      <c r="Q453" t="s">
        <v>2965</v>
      </c>
      <c r="R453">
        <v>0</v>
      </c>
      <c r="S453" t="s">
        <v>4311</v>
      </c>
      <c r="T453" t="s">
        <v>5025</v>
      </c>
      <c r="U453" t="s">
        <v>5032</v>
      </c>
      <c r="V453" t="s">
        <v>5033</v>
      </c>
      <c r="W453" t="s">
        <v>2965</v>
      </c>
      <c r="X453">
        <v>0</v>
      </c>
      <c r="Y453" t="s">
        <v>2965</v>
      </c>
      <c r="Z453">
        <v>0</v>
      </c>
      <c r="AA453" t="s">
        <v>2965</v>
      </c>
      <c r="AB453" t="s">
        <v>2965</v>
      </c>
      <c r="AC453" t="s">
        <v>2965</v>
      </c>
      <c r="AD453">
        <v>0</v>
      </c>
      <c r="AE453" t="s">
        <v>2965</v>
      </c>
      <c r="AF453" t="s">
        <v>2965</v>
      </c>
      <c r="AG453">
        <v>0</v>
      </c>
      <c r="AH453" t="s">
        <v>2965</v>
      </c>
      <c r="AI453">
        <v>0</v>
      </c>
      <c r="AJ453">
        <v>0</v>
      </c>
      <c r="AK453">
        <v>0</v>
      </c>
      <c r="AL453">
        <v>0</v>
      </c>
      <c r="AM453">
        <v>0</v>
      </c>
      <c r="AN453">
        <v>0</v>
      </c>
      <c r="AO453" t="s">
        <v>2965</v>
      </c>
      <c r="AP453" t="s">
        <v>4299</v>
      </c>
      <c r="AQ453" t="s">
        <v>4299</v>
      </c>
      <c r="AR453" t="s">
        <v>5021</v>
      </c>
      <c r="AS453" t="s">
        <v>5035</v>
      </c>
    </row>
    <row r="454" spans="5:45" ht="17.25" customHeight="1">
      <c r="E454" s="1403" t="str">
        <f t="shared" si="12"/>
        <v>A03AD032 Concrete Work Substructure Work Structural Concrete</v>
      </c>
      <c r="F454" s="1403" t="str">
        <f t="shared" si="13"/>
        <v xml:space="preserve">A03AD032-00025 Concrete Work Substructure Work Structural Concrete  Cement Type-1 20MPa ≤ F'c (Cylinder Strength) &lt; 25MPa     </v>
      </c>
      <c r="G454" s="1404" t="str" cm="1">
        <f t="array" ref="G454:H454">_xlfn.TEXTSPLIT(I454,"-")</f>
        <v>A03AD032</v>
      </c>
      <c r="H454" s="1404" t="str">
        <v>00025</v>
      </c>
      <c r="I454" t="s">
        <v>5036</v>
      </c>
      <c r="J454" t="s">
        <v>4288</v>
      </c>
      <c r="K454" t="s">
        <v>4921</v>
      </c>
      <c r="L454" t="s">
        <v>3424</v>
      </c>
      <c r="M454" t="s">
        <v>4529</v>
      </c>
      <c r="N454" t="s">
        <v>3425</v>
      </c>
      <c r="O454" t="s">
        <v>5017</v>
      </c>
      <c r="P454" t="s">
        <v>5018</v>
      </c>
      <c r="Q454" t="s">
        <v>2965</v>
      </c>
      <c r="R454">
        <v>0</v>
      </c>
      <c r="S454" t="s">
        <v>4295</v>
      </c>
      <c r="T454" t="s">
        <v>5019</v>
      </c>
      <c r="U454" t="s">
        <v>5037</v>
      </c>
      <c r="V454" t="s">
        <v>5038</v>
      </c>
      <c r="W454" t="s">
        <v>2965</v>
      </c>
      <c r="X454">
        <v>0</v>
      </c>
      <c r="Y454" t="s">
        <v>2965</v>
      </c>
      <c r="Z454">
        <v>0</v>
      </c>
      <c r="AA454" t="s">
        <v>2965</v>
      </c>
      <c r="AB454" t="s">
        <v>2965</v>
      </c>
      <c r="AC454" t="s">
        <v>2965</v>
      </c>
      <c r="AD454">
        <v>0</v>
      </c>
      <c r="AE454" t="s">
        <v>2965</v>
      </c>
      <c r="AF454" t="s">
        <v>2965</v>
      </c>
      <c r="AG454">
        <v>0</v>
      </c>
      <c r="AH454" t="s">
        <v>2965</v>
      </c>
      <c r="AI454">
        <v>0</v>
      </c>
      <c r="AJ454">
        <v>0</v>
      </c>
      <c r="AK454">
        <v>0</v>
      </c>
      <c r="AL454">
        <v>0</v>
      </c>
      <c r="AM454">
        <v>0</v>
      </c>
      <c r="AN454">
        <v>0</v>
      </c>
      <c r="AO454" t="s">
        <v>2965</v>
      </c>
      <c r="AP454" t="s">
        <v>4299</v>
      </c>
      <c r="AQ454" t="s">
        <v>4299</v>
      </c>
      <c r="AR454" t="s">
        <v>5021</v>
      </c>
      <c r="AS454" t="s">
        <v>5036</v>
      </c>
    </row>
    <row r="455" spans="5:45" ht="17.25" customHeight="1">
      <c r="E455" s="1403" t="str">
        <f t="shared" si="12"/>
        <v>A03AD032 Concrete Work Substructure Work Structural Concrete</v>
      </c>
      <c r="F455" s="1403" t="str">
        <f t="shared" si="13"/>
        <v xml:space="preserve">A03AD032-00026 Concrete Work Substructure Work Structural Concrete  Cement Type-2 20MPa ≤ F'c (Cylinder Strength) &lt; 25MPa     </v>
      </c>
      <c r="G455" s="1404" t="str" cm="1">
        <f t="array" ref="G455:H455">_xlfn.TEXTSPLIT(I455,"-")</f>
        <v>A03AD032</v>
      </c>
      <c r="H455" s="1404" t="str">
        <v>00026</v>
      </c>
      <c r="I455" t="s">
        <v>5039</v>
      </c>
      <c r="J455" t="s">
        <v>4288</v>
      </c>
      <c r="K455" t="s">
        <v>4921</v>
      </c>
      <c r="L455" t="s">
        <v>3424</v>
      </c>
      <c r="M455" t="s">
        <v>4529</v>
      </c>
      <c r="N455" t="s">
        <v>3425</v>
      </c>
      <c r="O455" t="s">
        <v>5017</v>
      </c>
      <c r="P455" t="s">
        <v>5018</v>
      </c>
      <c r="Q455" t="s">
        <v>2965</v>
      </c>
      <c r="R455">
        <v>0</v>
      </c>
      <c r="S455" t="s">
        <v>4305</v>
      </c>
      <c r="T455" t="s">
        <v>5023</v>
      </c>
      <c r="U455" t="s">
        <v>5037</v>
      </c>
      <c r="V455" t="s">
        <v>5038</v>
      </c>
      <c r="W455" t="s">
        <v>2965</v>
      </c>
      <c r="X455">
        <v>0</v>
      </c>
      <c r="Y455" t="s">
        <v>2965</v>
      </c>
      <c r="Z455">
        <v>0</v>
      </c>
      <c r="AA455" t="s">
        <v>2965</v>
      </c>
      <c r="AB455" t="s">
        <v>2965</v>
      </c>
      <c r="AC455" t="s">
        <v>2965</v>
      </c>
      <c r="AD455">
        <v>0</v>
      </c>
      <c r="AE455" t="s">
        <v>2965</v>
      </c>
      <c r="AF455" t="s">
        <v>2965</v>
      </c>
      <c r="AG455">
        <v>0</v>
      </c>
      <c r="AH455" t="s">
        <v>2965</v>
      </c>
      <c r="AI455">
        <v>0</v>
      </c>
      <c r="AJ455">
        <v>0</v>
      </c>
      <c r="AK455">
        <v>0</v>
      </c>
      <c r="AL455">
        <v>0</v>
      </c>
      <c r="AM455">
        <v>0</v>
      </c>
      <c r="AN455">
        <v>0</v>
      </c>
      <c r="AO455" t="s">
        <v>2965</v>
      </c>
      <c r="AP455" t="s">
        <v>4299</v>
      </c>
      <c r="AQ455" t="s">
        <v>4299</v>
      </c>
      <c r="AR455" t="s">
        <v>5021</v>
      </c>
      <c r="AS455" t="s">
        <v>5039</v>
      </c>
    </row>
    <row r="456" spans="5:45" ht="17.25" customHeight="1">
      <c r="E456" s="1403" t="str">
        <f t="shared" ref="E456:E519" si="14">G456&amp;" "&amp;L456&amp;" "&amp;N456&amp;" "&amp;P456</f>
        <v>A03AD032 Concrete Work Substructure Work Structural Concrete</v>
      </c>
      <c r="F456" s="1403" t="str">
        <f t="shared" si="13"/>
        <v xml:space="preserve">A03AD032-00027 Concrete Work Substructure Work Structural Concrete  Cement Type-5 20MPa ≤ F'c (Cylinder Strength) &lt; 25MPa     </v>
      </c>
      <c r="G456" s="1404" t="str" cm="1">
        <f t="array" ref="G456:H456">_xlfn.TEXTSPLIT(I456,"-")</f>
        <v>A03AD032</v>
      </c>
      <c r="H456" s="1404" t="str">
        <v>00027</v>
      </c>
      <c r="I456" t="s">
        <v>5040</v>
      </c>
      <c r="J456" t="s">
        <v>4288</v>
      </c>
      <c r="K456" t="s">
        <v>4921</v>
      </c>
      <c r="L456" t="s">
        <v>3424</v>
      </c>
      <c r="M456" t="s">
        <v>4529</v>
      </c>
      <c r="N456" t="s">
        <v>3425</v>
      </c>
      <c r="O456" t="s">
        <v>5017</v>
      </c>
      <c r="P456" t="s">
        <v>5018</v>
      </c>
      <c r="Q456" t="s">
        <v>2965</v>
      </c>
      <c r="R456">
        <v>0</v>
      </c>
      <c r="S456" t="s">
        <v>4311</v>
      </c>
      <c r="T456" t="s">
        <v>5025</v>
      </c>
      <c r="U456" t="s">
        <v>5037</v>
      </c>
      <c r="V456" t="s">
        <v>5038</v>
      </c>
      <c r="W456" t="s">
        <v>2965</v>
      </c>
      <c r="X456">
        <v>0</v>
      </c>
      <c r="Y456" t="s">
        <v>2965</v>
      </c>
      <c r="Z456">
        <v>0</v>
      </c>
      <c r="AA456" t="s">
        <v>2965</v>
      </c>
      <c r="AB456" t="s">
        <v>2965</v>
      </c>
      <c r="AC456" t="s">
        <v>2965</v>
      </c>
      <c r="AD456">
        <v>0</v>
      </c>
      <c r="AE456" t="s">
        <v>2965</v>
      </c>
      <c r="AF456" t="s">
        <v>2965</v>
      </c>
      <c r="AG456">
        <v>0</v>
      </c>
      <c r="AH456" t="s">
        <v>2965</v>
      </c>
      <c r="AI456">
        <v>0</v>
      </c>
      <c r="AJ456">
        <v>0</v>
      </c>
      <c r="AK456">
        <v>0</v>
      </c>
      <c r="AL456">
        <v>0</v>
      </c>
      <c r="AM456">
        <v>0</v>
      </c>
      <c r="AN456">
        <v>0</v>
      </c>
      <c r="AO456" t="s">
        <v>2965</v>
      </c>
      <c r="AP456" t="s">
        <v>4299</v>
      </c>
      <c r="AQ456" t="s">
        <v>4299</v>
      </c>
      <c r="AR456" t="s">
        <v>5021</v>
      </c>
      <c r="AS456" t="s">
        <v>5040</v>
      </c>
    </row>
    <row r="457" spans="5:45" ht="17.25" customHeight="1">
      <c r="E457" s="1403" t="str">
        <f t="shared" si="14"/>
        <v>A03AD032 Concrete Work Substructure Work Structural Concrete</v>
      </c>
      <c r="F457" s="1403" t="str">
        <f t="shared" ref="F457:F520" si="15">IF(I457=0,"",I457)&amp;" "&amp;IF(L457=0,"",L457)&amp;" "&amp;IF(N457=0,"",N457)&amp;" "&amp;IF(P457=0,"",P457)&amp;" "&amp;IF(R457=0,"",R457)&amp;" "&amp;IF(T457=0,"",T457)&amp;" "&amp;IF(V457=0,"",V457)&amp;" "&amp;IF(X457=0,"",X457)&amp;" "&amp;IF(Z457=0,"",Z457)&amp;" "&amp;IF(AB457=0,"",AB457)&amp;" "&amp;IF(AD457=0,"",AD457)&amp;" "&amp;IF(AF457=0,"",AF457)</f>
        <v xml:space="preserve">A03AD032-00028 Concrete Work Substructure Work Structural Concrete  Cement Type-1 F'c (Cylinder Strength) &lt; 20MPa     </v>
      </c>
      <c r="G457" s="1404" t="str" cm="1">
        <f t="array" ref="G457:H457">_xlfn.TEXTSPLIT(I457,"-")</f>
        <v>A03AD032</v>
      </c>
      <c r="H457" s="1404" t="str">
        <v>00028</v>
      </c>
      <c r="I457" t="s">
        <v>5041</v>
      </c>
      <c r="J457" t="s">
        <v>4288</v>
      </c>
      <c r="K457" t="s">
        <v>4921</v>
      </c>
      <c r="L457" t="s">
        <v>3424</v>
      </c>
      <c r="M457" t="s">
        <v>4529</v>
      </c>
      <c r="N457" t="s">
        <v>3425</v>
      </c>
      <c r="O457" t="s">
        <v>5017</v>
      </c>
      <c r="P457" t="s">
        <v>5018</v>
      </c>
      <c r="Q457" t="s">
        <v>2965</v>
      </c>
      <c r="R457">
        <v>0</v>
      </c>
      <c r="S457" t="s">
        <v>4295</v>
      </c>
      <c r="T457" t="s">
        <v>5019</v>
      </c>
      <c r="U457" t="s">
        <v>5042</v>
      </c>
      <c r="V457" t="s">
        <v>5043</v>
      </c>
      <c r="W457" t="s">
        <v>2965</v>
      </c>
      <c r="X457">
        <v>0</v>
      </c>
      <c r="Y457" t="s">
        <v>2965</v>
      </c>
      <c r="Z457">
        <v>0</v>
      </c>
      <c r="AA457" t="s">
        <v>2965</v>
      </c>
      <c r="AB457" t="s">
        <v>2965</v>
      </c>
      <c r="AC457" t="s">
        <v>2965</v>
      </c>
      <c r="AD457">
        <v>0</v>
      </c>
      <c r="AE457" t="s">
        <v>2965</v>
      </c>
      <c r="AF457" t="s">
        <v>2965</v>
      </c>
      <c r="AG457">
        <v>0</v>
      </c>
      <c r="AH457" t="s">
        <v>2965</v>
      </c>
      <c r="AI457">
        <v>0</v>
      </c>
      <c r="AJ457">
        <v>0</v>
      </c>
      <c r="AK457">
        <v>0</v>
      </c>
      <c r="AL457">
        <v>0</v>
      </c>
      <c r="AM457">
        <v>0</v>
      </c>
      <c r="AN457">
        <v>0</v>
      </c>
      <c r="AO457" t="s">
        <v>2965</v>
      </c>
      <c r="AP457" t="s">
        <v>4299</v>
      </c>
      <c r="AQ457" t="s">
        <v>4299</v>
      </c>
      <c r="AR457" t="s">
        <v>5021</v>
      </c>
      <c r="AS457" t="s">
        <v>5041</v>
      </c>
    </row>
    <row r="458" spans="5:45" ht="17.25" customHeight="1">
      <c r="E458" s="1403" t="str">
        <f t="shared" si="14"/>
        <v>A03AD032 Concrete Work Substructure Work Structural Concrete</v>
      </c>
      <c r="F458" s="1403" t="str">
        <f t="shared" si="15"/>
        <v xml:space="preserve">A03AD032-00029 Concrete Work Substructure Work Structural Concrete  Cement Type-2 F'c (Cylinder Strength) &lt; 20MPa     </v>
      </c>
      <c r="G458" s="1404" t="str" cm="1">
        <f t="array" ref="G458:H458">_xlfn.TEXTSPLIT(I458,"-")</f>
        <v>A03AD032</v>
      </c>
      <c r="H458" s="1404" t="str">
        <v>00029</v>
      </c>
      <c r="I458" t="s">
        <v>5044</v>
      </c>
      <c r="J458" t="s">
        <v>4288</v>
      </c>
      <c r="K458" t="s">
        <v>4921</v>
      </c>
      <c r="L458" t="s">
        <v>3424</v>
      </c>
      <c r="M458" t="s">
        <v>4529</v>
      </c>
      <c r="N458" t="s">
        <v>3425</v>
      </c>
      <c r="O458" t="s">
        <v>5017</v>
      </c>
      <c r="P458" t="s">
        <v>5018</v>
      </c>
      <c r="Q458" t="s">
        <v>2965</v>
      </c>
      <c r="R458">
        <v>0</v>
      </c>
      <c r="S458" t="s">
        <v>4305</v>
      </c>
      <c r="T458" t="s">
        <v>5023</v>
      </c>
      <c r="U458" t="s">
        <v>5042</v>
      </c>
      <c r="V458" t="s">
        <v>5043</v>
      </c>
      <c r="W458" t="s">
        <v>2965</v>
      </c>
      <c r="X458">
        <v>0</v>
      </c>
      <c r="Y458" t="s">
        <v>2965</v>
      </c>
      <c r="Z458">
        <v>0</v>
      </c>
      <c r="AA458" t="s">
        <v>2965</v>
      </c>
      <c r="AB458" t="s">
        <v>2965</v>
      </c>
      <c r="AC458" t="s">
        <v>2965</v>
      </c>
      <c r="AD458">
        <v>0</v>
      </c>
      <c r="AE458" t="s">
        <v>2965</v>
      </c>
      <c r="AF458" t="s">
        <v>2965</v>
      </c>
      <c r="AG458">
        <v>0</v>
      </c>
      <c r="AH458" t="s">
        <v>2965</v>
      </c>
      <c r="AI458">
        <v>0</v>
      </c>
      <c r="AJ458">
        <v>0</v>
      </c>
      <c r="AK458">
        <v>0</v>
      </c>
      <c r="AL458">
        <v>0</v>
      </c>
      <c r="AM458">
        <v>0</v>
      </c>
      <c r="AN458">
        <v>0</v>
      </c>
      <c r="AO458" t="s">
        <v>2965</v>
      </c>
      <c r="AP458" t="s">
        <v>4299</v>
      </c>
      <c r="AQ458" t="s">
        <v>4299</v>
      </c>
      <c r="AR458" t="s">
        <v>5021</v>
      </c>
      <c r="AS458" t="s">
        <v>5044</v>
      </c>
    </row>
    <row r="459" spans="5:45" ht="17.25" customHeight="1">
      <c r="E459" s="1403" t="str">
        <f t="shared" si="14"/>
        <v>A03AD032 Concrete Work Substructure Work Structural Concrete</v>
      </c>
      <c r="F459" s="1403" t="str">
        <f t="shared" si="15"/>
        <v xml:space="preserve">A03AD032-00030 Concrete Work Substructure Work Structural Concrete  Cement Type-5 F'c (Cylinder Strength) &lt; 20MPa     </v>
      </c>
      <c r="G459" s="1404" t="str" cm="1">
        <f t="array" ref="G459:H459">_xlfn.TEXTSPLIT(I459,"-")</f>
        <v>A03AD032</v>
      </c>
      <c r="H459" s="1404" t="str">
        <v>00030</v>
      </c>
      <c r="I459" t="s">
        <v>5045</v>
      </c>
      <c r="J459" t="s">
        <v>4288</v>
      </c>
      <c r="K459" t="s">
        <v>4921</v>
      </c>
      <c r="L459" t="s">
        <v>3424</v>
      </c>
      <c r="M459" t="s">
        <v>4529</v>
      </c>
      <c r="N459" t="s">
        <v>3425</v>
      </c>
      <c r="O459" t="s">
        <v>5017</v>
      </c>
      <c r="P459" t="s">
        <v>5018</v>
      </c>
      <c r="Q459" t="s">
        <v>2965</v>
      </c>
      <c r="R459">
        <v>0</v>
      </c>
      <c r="S459" t="s">
        <v>4311</v>
      </c>
      <c r="T459" t="s">
        <v>5025</v>
      </c>
      <c r="U459" t="s">
        <v>5042</v>
      </c>
      <c r="V459" t="s">
        <v>5043</v>
      </c>
      <c r="W459" t="s">
        <v>2965</v>
      </c>
      <c r="X459">
        <v>0</v>
      </c>
      <c r="Y459" t="s">
        <v>2965</v>
      </c>
      <c r="Z459">
        <v>0</v>
      </c>
      <c r="AA459" t="s">
        <v>2965</v>
      </c>
      <c r="AB459" t="s">
        <v>2965</v>
      </c>
      <c r="AC459" t="s">
        <v>2965</v>
      </c>
      <c r="AD459">
        <v>0</v>
      </c>
      <c r="AE459" t="s">
        <v>2965</v>
      </c>
      <c r="AF459" t="s">
        <v>2965</v>
      </c>
      <c r="AG459">
        <v>0</v>
      </c>
      <c r="AH459" t="s">
        <v>2965</v>
      </c>
      <c r="AI459">
        <v>0</v>
      </c>
      <c r="AJ459">
        <v>0</v>
      </c>
      <c r="AK459">
        <v>0</v>
      </c>
      <c r="AL459">
        <v>0</v>
      </c>
      <c r="AM459">
        <v>0</v>
      </c>
      <c r="AN459">
        <v>0</v>
      </c>
      <c r="AO459" t="s">
        <v>2965</v>
      </c>
      <c r="AP459" t="s">
        <v>4299</v>
      </c>
      <c r="AQ459" t="s">
        <v>4299</v>
      </c>
      <c r="AR459" t="s">
        <v>5021</v>
      </c>
      <c r="AS459" t="s">
        <v>5045</v>
      </c>
    </row>
    <row r="460" spans="5:45" ht="17.25" customHeight="1">
      <c r="E460" s="1403" t="str">
        <f t="shared" si="14"/>
        <v>A03AD033 Concrete Work Substructure Work Colored Concrete</v>
      </c>
      <c r="F460" s="1403" t="str">
        <f t="shared" si="15"/>
        <v xml:space="preserve">A03AD033-00016 Concrete Work Substructure Work Colored Concrete  Cement Type-1 35MPa ≤ F'c (Cylinder Strength)      </v>
      </c>
      <c r="G460" s="1404" t="str" cm="1">
        <f t="array" ref="G460:H460">_xlfn.TEXTSPLIT(I460,"-")</f>
        <v>A03AD033</v>
      </c>
      <c r="H460" s="1404" t="str">
        <v>00016</v>
      </c>
      <c r="I460" t="s">
        <v>5046</v>
      </c>
      <c r="J460" t="s">
        <v>4288</v>
      </c>
      <c r="K460" t="s">
        <v>4921</v>
      </c>
      <c r="L460" t="s">
        <v>3424</v>
      </c>
      <c r="M460" t="s">
        <v>4529</v>
      </c>
      <c r="N460" t="s">
        <v>3425</v>
      </c>
      <c r="O460" t="s">
        <v>5047</v>
      </c>
      <c r="P460" t="s">
        <v>5048</v>
      </c>
      <c r="Q460" t="s">
        <v>2965</v>
      </c>
      <c r="R460">
        <v>0</v>
      </c>
      <c r="S460" t="s">
        <v>4295</v>
      </c>
      <c r="T460" t="s">
        <v>5019</v>
      </c>
      <c r="U460" t="s">
        <v>4451</v>
      </c>
      <c r="V460" t="s">
        <v>5020</v>
      </c>
      <c r="W460" t="s">
        <v>2965</v>
      </c>
      <c r="X460">
        <v>0</v>
      </c>
      <c r="Y460" t="s">
        <v>2965</v>
      </c>
      <c r="Z460">
        <v>0</v>
      </c>
      <c r="AA460" t="s">
        <v>2965</v>
      </c>
      <c r="AB460" t="s">
        <v>2965</v>
      </c>
      <c r="AC460" t="s">
        <v>2965</v>
      </c>
      <c r="AD460">
        <v>0</v>
      </c>
      <c r="AE460" t="s">
        <v>2965</v>
      </c>
      <c r="AF460" t="s">
        <v>2965</v>
      </c>
      <c r="AG460">
        <v>0</v>
      </c>
      <c r="AH460" t="s">
        <v>2965</v>
      </c>
      <c r="AI460">
        <v>0</v>
      </c>
      <c r="AJ460">
        <v>0</v>
      </c>
      <c r="AK460">
        <v>0</v>
      </c>
      <c r="AL460">
        <v>0</v>
      </c>
      <c r="AM460">
        <v>0</v>
      </c>
      <c r="AN460">
        <v>0</v>
      </c>
      <c r="AO460" t="s">
        <v>2965</v>
      </c>
      <c r="AP460" t="s">
        <v>4299</v>
      </c>
      <c r="AQ460" t="s">
        <v>4299</v>
      </c>
      <c r="AR460" t="s">
        <v>5049</v>
      </c>
      <c r="AS460" t="s">
        <v>5046</v>
      </c>
    </row>
    <row r="461" spans="5:45" ht="17.25" customHeight="1">
      <c r="E461" s="1403" t="str">
        <f t="shared" si="14"/>
        <v>A03AD033 Concrete Work Substructure Work Colored Concrete</v>
      </c>
      <c r="F461" s="1403" t="str">
        <f t="shared" si="15"/>
        <v xml:space="preserve">A03AD033-00017 Concrete Work Substructure Work Colored Concrete  Cement Type-2 35MPa ≤ F'c (Cylinder Strength)      </v>
      </c>
      <c r="G461" s="1404" t="str" cm="1">
        <f t="array" ref="G461:H461">_xlfn.TEXTSPLIT(I461,"-")</f>
        <v>A03AD033</v>
      </c>
      <c r="H461" s="1404" t="str">
        <v>00017</v>
      </c>
      <c r="I461" t="s">
        <v>5050</v>
      </c>
      <c r="J461" t="s">
        <v>4288</v>
      </c>
      <c r="K461" t="s">
        <v>4921</v>
      </c>
      <c r="L461" t="s">
        <v>3424</v>
      </c>
      <c r="M461" t="s">
        <v>4529</v>
      </c>
      <c r="N461" t="s">
        <v>3425</v>
      </c>
      <c r="O461" t="s">
        <v>5047</v>
      </c>
      <c r="P461" t="s">
        <v>5048</v>
      </c>
      <c r="Q461" t="s">
        <v>2965</v>
      </c>
      <c r="R461">
        <v>0</v>
      </c>
      <c r="S461" t="s">
        <v>4305</v>
      </c>
      <c r="T461" t="s">
        <v>5023</v>
      </c>
      <c r="U461" t="s">
        <v>4451</v>
      </c>
      <c r="V461" t="s">
        <v>5020</v>
      </c>
      <c r="W461" t="s">
        <v>2965</v>
      </c>
      <c r="X461">
        <v>0</v>
      </c>
      <c r="Y461" t="s">
        <v>2965</v>
      </c>
      <c r="Z461">
        <v>0</v>
      </c>
      <c r="AA461" t="s">
        <v>2965</v>
      </c>
      <c r="AB461" t="s">
        <v>2965</v>
      </c>
      <c r="AC461" t="s">
        <v>2965</v>
      </c>
      <c r="AD461">
        <v>0</v>
      </c>
      <c r="AE461" t="s">
        <v>2965</v>
      </c>
      <c r="AF461" t="s">
        <v>2965</v>
      </c>
      <c r="AG461">
        <v>0</v>
      </c>
      <c r="AH461" t="s">
        <v>2965</v>
      </c>
      <c r="AI461">
        <v>0</v>
      </c>
      <c r="AJ461">
        <v>0</v>
      </c>
      <c r="AK461">
        <v>0</v>
      </c>
      <c r="AL461">
        <v>0</v>
      </c>
      <c r="AM461">
        <v>0</v>
      </c>
      <c r="AN461">
        <v>0</v>
      </c>
      <c r="AO461" t="s">
        <v>2965</v>
      </c>
      <c r="AP461" t="s">
        <v>4299</v>
      </c>
      <c r="AQ461" t="s">
        <v>4299</v>
      </c>
      <c r="AR461" t="s">
        <v>5049</v>
      </c>
      <c r="AS461" t="s">
        <v>5050</v>
      </c>
    </row>
    <row r="462" spans="5:45" ht="17.25" customHeight="1">
      <c r="E462" s="1403" t="str">
        <f t="shared" si="14"/>
        <v>A03AD033 Concrete Work Substructure Work Colored Concrete</v>
      </c>
      <c r="F462" s="1403" t="str">
        <f t="shared" si="15"/>
        <v xml:space="preserve">A03AD033-00018 Concrete Work Substructure Work Colored Concrete  Cement Type-5 35MPa ≤ F'c (Cylinder Strength)      </v>
      </c>
      <c r="G462" s="1404" t="str" cm="1">
        <f t="array" ref="G462:H462">_xlfn.TEXTSPLIT(I462,"-")</f>
        <v>A03AD033</v>
      </c>
      <c r="H462" s="1404" t="str">
        <v>00018</v>
      </c>
      <c r="I462" t="s">
        <v>5051</v>
      </c>
      <c r="J462" t="s">
        <v>4288</v>
      </c>
      <c r="K462" t="s">
        <v>4921</v>
      </c>
      <c r="L462" t="s">
        <v>3424</v>
      </c>
      <c r="M462" t="s">
        <v>4529</v>
      </c>
      <c r="N462" t="s">
        <v>3425</v>
      </c>
      <c r="O462" t="s">
        <v>5047</v>
      </c>
      <c r="P462" t="s">
        <v>5048</v>
      </c>
      <c r="Q462" t="s">
        <v>2965</v>
      </c>
      <c r="R462">
        <v>0</v>
      </c>
      <c r="S462" t="s">
        <v>4311</v>
      </c>
      <c r="T462" t="s">
        <v>5025</v>
      </c>
      <c r="U462" t="s">
        <v>4451</v>
      </c>
      <c r="V462" t="s">
        <v>5020</v>
      </c>
      <c r="W462" t="s">
        <v>2965</v>
      </c>
      <c r="X462">
        <v>0</v>
      </c>
      <c r="Y462" t="s">
        <v>2965</v>
      </c>
      <c r="Z462">
        <v>0</v>
      </c>
      <c r="AA462" t="s">
        <v>2965</v>
      </c>
      <c r="AB462" t="s">
        <v>2965</v>
      </c>
      <c r="AC462" t="s">
        <v>2965</v>
      </c>
      <c r="AD462">
        <v>0</v>
      </c>
      <c r="AE462" t="s">
        <v>2965</v>
      </c>
      <c r="AF462" t="s">
        <v>2965</v>
      </c>
      <c r="AG462">
        <v>0</v>
      </c>
      <c r="AH462" t="s">
        <v>2965</v>
      </c>
      <c r="AI462">
        <v>0</v>
      </c>
      <c r="AJ462">
        <v>0</v>
      </c>
      <c r="AK462">
        <v>0</v>
      </c>
      <c r="AL462">
        <v>0</v>
      </c>
      <c r="AM462">
        <v>0</v>
      </c>
      <c r="AN462">
        <v>0</v>
      </c>
      <c r="AO462" t="s">
        <v>2965</v>
      </c>
      <c r="AP462" t="s">
        <v>4299</v>
      </c>
      <c r="AQ462" t="s">
        <v>4299</v>
      </c>
      <c r="AR462" t="s">
        <v>5049</v>
      </c>
      <c r="AS462" t="s">
        <v>5051</v>
      </c>
    </row>
    <row r="463" spans="5:45" ht="17.25" customHeight="1">
      <c r="E463" s="1403" t="str">
        <f t="shared" si="14"/>
        <v>A03AD033 Concrete Work Substructure Work Colored Concrete</v>
      </c>
      <c r="F463" s="1403" t="str">
        <f t="shared" si="15"/>
        <v xml:space="preserve">A03AD033-00019 Concrete Work Substructure Work Colored Concrete  Cement Type-1 30MPa ≤ F'c (Cylinder Strength) &lt; 35MPa     </v>
      </c>
      <c r="G463" s="1404" t="str" cm="1">
        <f t="array" ref="G463:H463">_xlfn.TEXTSPLIT(I463,"-")</f>
        <v>A03AD033</v>
      </c>
      <c r="H463" s="1404" t="str">
        <v>00019</v>
      </c>
      <c r="I463" t="s">
        <v>5052</v>
      </c>
      <c r="J463" t="s">
        <v>4288</v>
      </c>
      <c r="K463" t="s">
        <v>4921</v>
      </c>
      <c r="L463" t="s">
        <v>3424</v>
      </c>
      <c r="M463" t="s">
        <v>4529</v>
      </c>
      <c r="N463" t="s">
        <v>3425</v>
      </c>
      <c r="O463" t="s">
        <v>5047</v>
      </c>
      <c r="P463" t="s">
        <v>5048</v>
      </c>
      <c r="Q463" t="s">
        <v>2965</v>
      </c>
      <c r="R463">
        <v>0</v>
      </c>
      <c r="S463" t="s">
        <v>4295</v>
      </c>
      <c r="T463" t="s">
        <v>5019</v>
      </c>
      <c r="U463" t="s">
        <v>5027</v>
      </c>
      <c r="V463" t="s">
        <v>5028</v>
      </c>
      <c r="W463" t="s">
        <v>2965</v>
      </c>
      <c r="X463">
        <v>0</v>
      </c>
      <c r="Y463" t="s">
        <v>2965</v>
      </c>
      <c r="Z463">
        <v>0</v>
      </c>
      <c r="AA463" t="s">
        <v>2965</v>
      </c>
      <c r="AB463" t="s">
        <v>2965</v>
      </c>
      <c r="AC463" t="s">
        <v>2965</v>
      </c>
      <c r="AD463">
        <v>0</v>
      </c>
      <c r="AE463" t="s">
        <v>2965</v>
      </c>
      <c r="AF463" t="s">
        <v>2965</v>
      </c>
      <c r="AG463">
        <v>0</v>
      </c>
      <c r="AH463" t="s">
        <v>2965</v>
      </c>
      <c r="AI463">
        <v>0</v>
      </c>
      <c r="AJ463">
        <v>0</v>
      </c>
      <c r="AK463">
        <v>0</v>
      </c>
      <c r="AL463">
        <v>0</v>
      </c>
      <c r="AM463">
        <v>0</v>
      </c>
      <c r="AN463">
        <v>0</v>
      </c>
      <c r="AO463" t="s">
        <v>2965</v>
      </c>
      <c r="AP463" t="s">
        <v>4299</v>
      </c>
      <c r="AQ463" t="s">
        <v>4299</v>
      </c>
      <c r="AR463" t="s">
        <v>5049</v>
      </c>
      <c r="AS463" t="s">
        <v>5052</v>
      </c>
    </row>
    <row r="464" spans="5:45" ht="17.25" customHeight="1">
      <c r="E464" s="1403" t="str">
        <f t="shared" si="14"/>
        <v>A03AD033 Concrete Work Substructure Work Colored Concrete</v>
      </c>
      <c r="F464" s="1403" t="str">
        <f t="shared" si="15"/>
        <v xml:space="preserve">A03AD033-00020 Concrete Work Substructure Work Colored Concrete  Cement Type-2 30MPa ≤ F'c (Cylinder Strength) &lt; 35MPa     </v>
      </c>
      <c r="G464" s="1404" t="str" cm="1">
        <f t="array" ref="G464:H464">_xlfn.TEXTSPLIT(I464,"-")</f>
        <v>A03AD033</v>
      </c>
      <c r="H464" s="1404" t="str">
        <v>00020</v>
      </c>
      <c r="I464" t="s">
        <v>5053</v>
      </c>
      <c r="J464" t="s">
        <v>4288</v>
      </c>
      <c r="K464" t="s">
        <v>4921</v>
      </c>
      <c r="L464" t="s">
        <v>3424</v>
      </c>
      <c r="M464" t="s">
        <v>4529</v>
      </c>
      <c r="N464" t="s">
        <v>3425</v>
      </c>
      <c r="O464" t="s">
        <v>5047</v>
      </c>
      <c r="P464" t="s">
        <v>5048</v>
      </c>
      <c r="Q464" t="s">
        <v>2965</v>
      </c>
      <c r="R464">
        <v>0</v>
      </c>
      <c r="S464" t="s">
        <v>4305</v>
      </c>
      <c r="T464" t="s">
        <v>5023</v>
      </c>
      <c r="U464" t="s">
        <v>5027</v>
      </c>
      <c r="V464" t="s">
        <v>5028</v>
      </c>
      <c r="W464" t="s">
        <v>2965</v>
      </c>
      <c r="X464">
        <v>0</v>
      </c>
      <c r="Y464" t="s">
        <v>2965</v>
      </c>
      <c r="Z464">
        <v>0</v>
      </c>
      <c r="AA464" t="s">
        <v>2965</v>
      </c>
      <c r="AB464" t="s">
        <v>2965</v>
      </c>
      <c r="AC464" t="s">
        <v>2965</v>
      </c>
      <c r="AD464">
        <v>0</v>
      </c>
      <c r="AE464" t="s">
        <v>2965</v>
      </c>
      <c r="AF464" t="s">
        <v>2965</v>
      </c>
      <c r="AG464">
        <v>0</v>
      </c>
      <c r="AH464" t="s">
        <v>2965</v>
      </c>
      <c r="AI464">
        <v>0</v>
      </c>
      <c r="AJ464">
        <v>0</v>
      </c>
      <c r="AK464">
        <v>0</v>
      </c>
      <c r="AL464">
        <v>0</v>
      </c>
      <c r="AM464">
        <v>0</v>
      </c>
      <c r="AN464">
        <v>0</v>
      </c>
      <c r="AO464" t="s">
        <v>2965</v>
      </c>
      <c r="AP464" t="s">
        <v>4299</v>
      </c>
      <c r="AQ464" t="s">
        <v>4299</v>
      </c>
      <c r="AR464" t="s">
        <v>5049</v>
      </c>
      <c r="AS464" t="s">
        <v>5053</v>
      </c>
    </row>
    <row r="465" spans="1:45" ht="17.25" customHeight="1">
      <c r="E465" s="1403" t="str">
        <f t="shared" si="14"/>
        <v>A03AD033 Concrete Work Substructure Work Colored Concrete</v>
      </c>
      <c r="F465" s="1403" t="str">
        <f t="shared" si="15"/>
        <v xml:space="preserve">A03AD033-00021 Concrete Work Substructure Work Colored Concrete  Cement Type-5 30MPa ≤ F'c (Cylinder Strength) &lt; 35MPa     </v>
      </c>
      <c r="G465" s="1404" t="str" cm="1">
        <f t="array" ref="G465:H465">_xlfn.TEXTSPLIT(I465,"-")</f>
        <v>A03AD033</v>
      </c>
      <c r="H465" s="1404" t="str">
        <v>00021</v>
      </c>
      <c r="I465" t="s">
        <v>5054</v>
      </c>
      <c r="J465" t="s">
        <v>4288</v>
      </c>
      <c r="K465" t="s">
        <v>4921</v>
      </c>
      <c r="L465" t="s">
        <v>3424</v>
      </c>
      <c r="M465" t="s">
        <v>4529</v>
      </c>
      <c r="N465" t="s">
        <v>3425</v>
      </c>
      <c r="O465" t="s">
        <v>5047</v>
      </c>
      <c r="P465" t="s">
        <v>5048</v>
      </c>
      <c r="Q465" t="s">
        <v>2965</v>
      </c>
      <c r="R465">
        <v>0</v>
      </c>
      <c r="S465" t="s">
        <v>4311</v>
      </c>
      <c r="T465" t="s">
        <v>5025</v>
      </c>
      <c r="U465" t="s">
        <v>5027</v>
      </c>
      <c r="V465" t="s">
        <v>5028</v>
      </c>
      <c r="W465" t="s">
        <v>2965</v>
      </c>
      <c r="X465">
        <v>0</v>
      </c>
      <c r="Y465" t="s">
        <v>2965</v>
      </c>
      <c r="Z465">
        <v>0</v>
      </c>
      <c r="AA465" t="s">
        <v>2965</v>
      </c>
      <c r="AB465" t="s">
        <v>2965</v>
      </c>
      <c r="AC465" t="s">
        <v>2965</v>
      </c>
      <c r="AD465">
        <v>0</v>
      </c>
      <c r="AE465" t="s">
        <v>2965</v>
      </c>
      <c r="AF465" t="s">
        <v>2965</v>
      </c>
      <c r="AG465">
        <v>0</v>
      </c>
      <c r="AH465" t="s">
        <v>2965</v>
      </c>
      <c r="AI465">
        <v>0</v>
      </c>
      <c r="AJ465">
        <v>0</v>
      </c>
      <c r="AK465">
        <v>0</v>
      </c>
      <c r="AL465">
        <v>0</v>
      </c>
      <c r="AM465">
        <v>0</v>
      </c>
      <c r="AN465">
        <v>0</v>
      </c>
      <c r="AO465" t="s">
        <v>2965</v>
      </c>
      <c r="AP465" t="s">
        <v>4299</v>
      </c>
      <c r="AQ465" t="s">
        <v>4299</v>
      </c>
      <c r="AR465" t="s">
        <v>5049</v>
      </c>
      <c r="AS465" t="s">
        <v>5054</v>
      </c>
    </row>
    <row r="466" spans="1:45" ht="17.25" customHeight="1">
      <c r="E466" s="1403" t="str">
        <f t="shared" si="14"/>
        <v>A03AD033 Concrete Work Substructure Work Colored Concrete</v>
      </c>
      <c r="F466" s="1403" t="str">
        <f t="shared" si="15"/>
        <v xml:space="preserve">A03AD033-00022 Concrete Work Substructure Work Colored Concrete  Cement Type-1 25MPa ≤ F'c (Cylinder Strength) &lt; 30MPa     </v>
      </c>
      <c r="G466" s="1404" t="str" cm="1">
        <f t="array" ref="G466:H466">_xlfn.TEXTSPLIT(I466,"-")</f>
        <v>A03AD033</v>
      </c>
      <c r="H466" s="1404" t="str">
        <v>00022</v>
      </c>
      <c r="I466" t="s">
        <v>5055</v>
      </c>
      <c r="J466" t="s">
        <v>4288</v>
      </c>
      <c r="K466" t="s">
        <v>4921</v>
      </c>
      <c r="L466" t="s">
        <v>3424</v>
      </c>
      <c r="M466" t="s">
        <v>4529</v>
      </c>
      <c r="N466" t="s">
        <v>3425</v>
      </c>
      <c r="O466" t="s">
        <v>5047</v>
      </c>
      <c r="P466" t="s">
        <v>5048</v>
      </c>
      <c r="Q466" t="s">
        <v>2965</v>
      </c>
      <c r="R466">
        <v>0</v>
      </c>
      <c r="S466" t="s">
        <v>4295</v>
      </c>
      <c r="T466" t="s">
        <v>5019</v>
      </c>
      <c r="U466" t="s">
        <v>5032</v>
      </c>
      <c r="V466" t="s">
        <v>5033</v>
      </c>
      <c r="W466" t="s">
        <v>2965</v>
      </c>
      <c r="X466">
        <v>0</v>
      </c>
      <c r="Y466" t="s">
        <v>2965</v>
      </c>
      <c r="Z466">
        <v>0</v>
      </c>
      <c r="AA466" t="s">
        <v>2965</v>
      </c>
      <c r="AB466" t="s">
        <v>2965</v>
      </c>
      <c r="AC466" t="s">
        <v>2965</v>
      </c>
      <c r="AD466">
        <v>0</v>
      </c>
      <c r="AE466" t="s">
        <v>2965</v>
      </c>
      <c r="AF466" t="s">
        <v>2965</v>
      </c>
      <c r="AG466">
        <v>0</v>
      </c>
      <c r="AH466" t="s">
        <v>2965</v>
      </c>
      <c r="AI466">
        <v>0</v>
      </c>
      <c r="AJ466">
        <v>0</v>
      </c>
      <c r="AK466">
        <v>0</v>
      </c>
      <c r="AL466">
        <v>0</v>
      </c>
      <c r="AM466">
        <v>0</v>
      </c>
      <c r="AN466">
        <v>0</v>
      </c>
      <c r="AO466" t="s">
        <v>2965</v>
      </c>
      <c r="AP466" t="s">
        <v>4299</v>
      </c>
      <c r="AQ466" t="s">
        <v>4299</v>
      </c>
      <c r="AR466" t="s">
        <v>5049</v>
      </c>
      <c r="AS466" t="s">
        <v>5055</v>
      </c>
    </row>
    <row r="467" spans="1:45" ht="17.25" customHeight="1">
      <c r="E467" s="1403" t="str">
        <f t="shared" si="14"/>
        <v>A03AD033 Concrete Work Substructure Work Colored Concrete</v>
      </c>
      <c r="F467" s="1403" t="str">
        <f t="shared" si="15"/>
        <v xml:space="preserve">A03AD033-00023 Concrete Work Substructure Work Colored Concrete  Cement Type-2 25MPa ≤ F'c (Cylinder Strength) &lt; 30MPa     </v>
      </c>
      <c r="G467" s="1404" t="str" cm="1">
        <f t="array" ref="G467:H467">_xlfn.TEXTSPLIT(I467,"-")</f>
        <v>A03AD033</v>
      </c>
      <c r="H467" s="1404" t="str">
        <v>00023</v>
      </c>
      <c r="I467" t="s">
        <v>5056</v>
      </c>
      <c r="J467" t="s">
        <v>4288</v>
      </c>
      <c r="K467" t="s">
        <v>4921</v>
      </c>
      <c r="L467" t="s">
        <v>3424</v>
      </c>
      <c r="M467" t="s">
        <v>4529</v>
      </c>
      <c r="N467" t="s">
        <v>3425</v>
      </c>
      <c r="O467" t="s">
        <v>5047</v>
      </c>
      <c r="P467" t="s">
        <v>5048</v>
      </c>
      <c r="Q467" t="s">
        <v>2965</v>
      </c>
      <c r="R467">
        <v>0</v>
      </c>
      <c r="S467" t="s">
        <v>4305</v>
      </c>
      <c r="T467" t="s">
        <v>5023</v>
      </c>
      <c r="U467" t="s">
        <v>5032</v>
      </c>
      <c r="V467" t="s">
        <v>5033</v>
      </c>
      <c r="W467" t="s">
        <v>2965</v>
      </c>
      <c r="X467">
        <v>0</v>
      </c>
      <c r="Y467" t="s">
        <v>2965</v>
      </c>
      <c r="Z467">
        <v>0</v>
      </c>
      <c r="AA467" t="s">
        <v>2965</v>
      </c>
      <c r="AB467" t="s">
        <v>2965</v>
      </c>
      <c r="AC467" t="s">
        <v>2965</v>
      </c>
      <c r="AD467">
        <v>0</v>
      </c>
      <c r="AE467" t="s">
        <v>2965</v>
      </c>
      <c r="AF467" t="s">
        <v>2965</v>
      </c>
      <c r="AG467">
        <v>0</v>
      </c>
      <c r="AH467" t="s">
        <v>2965</v>
      </c>
      <c r="AI467">
        <v>0</v>
      </c>
      <c r="AJ467">
        <v>0</v>
      </c>
      <c r="AK467">
        <v>0</v>
      </c>
      <c r="AL467">
        <v>0</v>
      </c>
      <c r="AM467">
        <v>0</v>
      </c>
      <c r="AN467">
        <v>0</v>
      </c>
      <c r="AO467" t="s">
        <v>2965</v>
      </c>
      <c r="AP467" t="s">
        <v>4299</v>
      </c>
      <c r="AQ467" t="s">
        <v>4299</v>
      </c>
      <c r="AR467" t="s">
        <v>5049</v>
      </c>
      <c r="AS467" t="s">
        <v>5056</v>
      </c>
    </row>
    <row r="468" spans="1:45" ht="17.25" customHeight="1">
      <c r="E468" s="1403" t="str">
        <f t="shared" si="14"/>
        <v>A03AD033 Concrete Work Substructure Work Colored Concrete</v>
      </c>
      <c r="F468" s="1403" t="str">
        <f t="shared" si="15"/>
        <v xml:space="preserve">A03AD033-00024 Concrete Work Substructure Work Colored Concrete  Cement Type-5 25MPa ≤ F'c (Cylinder Strength) &lt; 30MPa     </v>
      </c>
      <c r="G468" s="1404" t="str" cm="1">
        <f t="array" ref="G468:H468">_xlfn.TEXTSPLIT(I468,"-")</f>
        <v>A03AD033</v>
      </c>
      <c r="H468" s="1404" t="str">
        <v>00024</v>
      </c>
      <c r="I468" t="s">
        <v>5057</v>
      </c>
      <c r="J468" t="s">
        <v>4288</v>
      </c>
      <c r="K468" t="s">
        <v>4921</v>
      </c>
      <c r="L468" t="s">
        <v>3424</v>
      </c>
      <c r="M468" t="s">
        <v>4529</v>
      </c>
      <c r="N468" t="s">
        <v>3425</v>
      </c>
      <c r="O468" t="s">
        <v>5047</v>
      </c>
      <c r="P468" t="s">
        <v>5048</v>
      </c>
      <c r="Q468" t="s">
        <v>2965</v>
      </c>
      <c r="R468">
        <v>0</v>
      </c>
      <c r="S468" t="s">
        <v>4311</v>
      </c>
      <c r="T468" t="s">
        <v>5025</v>
      </c>
      <c r="U468" t="s">
        <v>5032</v>
      </c>
      <c r="V468" t="s">
        <v>5033</v>
      </c>
      <c r="W468" t="s">
        <v>2965</v>
      </c>
      <c r="X468">
        <v>0</v>
      </c>
      <c r="Y468" t="s">
        <v>2965</v>
      </c>
      <c r="Z468">
        <v>0</v>
      </c>
      <c r="AA468" t="s">
        <v>2965</v>
      </c>
      <c r="AB468" t="s">
        <v>2965</v>
      </c>
      <c r="AC468" t="s">
        <v>2965</v>
      </c>
      <c r="AD468">
        <v>0</v>
      </c>
      <c r="AE468" t="s">
        <v>2965</v>
      </c>
      <c r="AF468" t="s">
        <v>2965</v>
      </c>
      <c r="AG468">
        <v>0</v>
      </c>
      <c r="AH468" t="s">
        <v>2965</v>
      </c>
      <c r="AI468">
        <v>0</v>
      </c>
      <c r="AJ468">
        <v>0</v>
      </c>
      <c r="AK468">
        <v>0</v>
      </c>
      <c r="AL468">
        <v>0</v>
      </c>
      <c r="AM468">
        <v>0</v>
      </c>
      <c r="AN468">
        <v>0</v>
      </c>
      <c r="AO468" t="s">
        <v>2965</v>
      </c>
      <c r="AP468" t="s">
        <v>4299</v>
      </c>
      <c r="AQ468" t="s">
        <v>4299</v>
      </c>
      <c r="AR468" t="s">
        <v>5049</v>
      </c>
      <c r="AS468" t="s">
        <v>5057</v>
      </c>
    </row>
    <row r="469" spans="1:45" ht="17.25" customHeight="1">
      <c r="E469" s="1403" t="str">
        <f t="shared" si="14"/>
        <v>A03AD033 Concrete Work Substructure Work Colored Concrete</v>
      </c>
      <c r="F469" s="1403" t="str">
        <f t="shared" si="15"/>
        <v xml:space="preserve">A03AD033-00025 Concrete Work Substructure Work Colored Concrete  Cement Type-1 20MPa ≤ F'c (Cylinder Strength) &lt; 25MPa     </v>
      </c>
      <c r="G469" s="1404" t="str" cm="1">
        <f t="array" ref="G469:H469">_xlfn.TEXTSPLIT(I469,"-")</f>
        <v>A03AD033</v>
      </c>
      <c r="H469" s="1404" t="str">
        <v>00025</v>
      </c>
      <c r="I469" t="s">
        <v>5058</v>
      </c>
      <c r="J469" t="s">
        <v>4288</v>
      </c>
      <c r="K469" t="s">
        <v>4921</v>
      </c>
      <c r="L469" t="s">
        <v>3424</v>
      </c>
      <c r="M469" t="s">
        <v>4529</v>
      </c>
      <c r="N469" t="s">
        <v>3425</v>
      </c>
      <c r="O469" t="s">
        <v>5047</v>
      </c>
      <c r="P469" t="s">
        <v>5048</v>
      </c>
      <c r="Q469" t="s">
        <v>2965</v>
      </c>
      <c r="R469">
        <v>0</v>
      </c>
      <c r="S469" t="s">
        <v>4295</v>
      </c>
      <c r="T469" t="s">
        <v>5019</v>
      </c>
      <c r="U469" t="s">
        <v>5037</v>
      </c>
      <c r="V469" t="s">
        <v>5038</v>
      </c>
      <c r="W469" t="s">
        <v>2965</v>
      </c>
      <c r="X469">
        <v>0</v>
      </c>
      <c r="Y469" t="s">
        <v>2965</v>
      </c>
      <c r="Z469">
        <v>0</v>
      </c>
      <c r="AA469" t="s">
        <v>2965</v>
      </c>
      <c r="AB469" t="s">
        <v>2965</v>
      </c>
      <c r="AC469" t="s">
        <v>2965</v>
      </c>
      <c r="AD469">
        <v>0</v>
      </c>
      <c r="AE469" t="s">
        <v>2965</v>
      </c>
      <c r="AF469" t="s">
        <v>2965</v>
      </c>
      <c r="AG469">
        <v>0</v>
      </c>
      <c r="AH469" t="s">
        <v>2965</v>
      </c>
      <c r="AI469">
        <v>0</v>
      </c>
      <c r="AJ469">
        <v>0</v>
      </c>
      <c r="AK469">
        <v>0</v>
      </c>
      <c r="AL469">
        <v>0</v>
      </c>
      <c r="AM469">
        <v>0</v>
      </c>
      <c r="AN469">
        <v>0</v>
      </c>
      <c r="AO469" t="s">
        <v>2965</v>
      </c>
      <c r="AP469" t="s">
        <v>4299</v>
      </c>
      <c r="AQ469" t="s">
        <v>4299</v>
      </c>
      <c r="AR469" t="s">
        <v>5049</v>
      </c>
      <c r="AS469" t="s">
        <v>5058</v>
      </c>
    </row>
    <row r="470" spans="1:45" ht="17.25" customHeight="1">
      <c r="E470" s="1403" t="str">
        <f t="shared" si="14"/>
        <v>A03AD033 Concrete Work Substructure Work Colored Concrete</v>
      </c>
      <c r="F470" s="1403" t="str">
        <f t="shared" si="15"/>
        <v xml:space="preserve">A03AD033-00026 Concrete Work Substructure Work Colored Concrete  Cement Type-2 20MPa ≤ F'c (Cylinder Strength) &lt; 25MPa     </v>
      </c>
      <c r="G470" s="1404" t="str" cm="1">
        <f t="array" ref="G470:H470">_xlfn.TEXTSPLIT(I470,"-")</f>
        <v>A03AD033</v>
      </c>
      <c r="H470" s="1404" t="str">
        <v>00026</v>
      </c>
      <c r="I470" t="s">
        <v>5059</v>
      </c>
      <c r="J470" t="s">
        <v>4288</v>
      </c>
      <c r="K470" t="s">
        <v>4921</v>
      </c>
      <c r="L470" t="s">
        <v>3424</v>
      </c>
      <c r="M470" t="s">
        <v>4529</v>
      </c>
      <c r="N470" t="s">
        <v>3425</v>
      </c>
      <c r="O470" t="s">
        <v>5047</v>
      </c>
      <c r="P470" t="s">
        <v>5048</v>
      </c>
      <c r="Q470" t="s">
        <v>2965</v>
      </c>
      <c r="R470">
        <v>0</v>
      </c>
      <c r="S470" t="s">
        <v>4305</v>
      </c>
      <c r="T470" t="s">
        <v>5023</v>
      </c>
      <c r="U470" t="s">
        <v>5037</v>
      </c>
      <c r="V470" t="s">
        <v>5038</v>
      </c>
      <c r="W470" t="s">
        <v>2965</v>
      </c>
      <c r="X470">
        <v>0</v>
      </c>
      <c r="Y470" t="s">
        <v>2965</v>
      </c>
      <c r="Z470">
        <v>0</v>
      </c>
      <c r="AA470" t="s">
        <v>2965</v>
      </c>
      <c r="AB470" t="s">
        <v>2965</v>
      </c>
      <c r="AC470" t="s">
        <v>2965</v>
      </c>
      <c r="AD470">
        <v>0</v>
      </c>
      <c r="AE470" t="s">
        <v>2965</v>
      </c>
      <c r="AF470" t="s">
        <v>2965</v>
      </c>
      <c r="AG470">
        <v>0</v>
      </c>
      <c r="AH470" t="s">
        <v>2965</v>
      </c>
      <c r="AI470">
        <v>0</v>
      </c>
      <c r="AJ470">
        <v>0</v>
      </c>
      <c r="AK470">
        <v>0</v>
      </c>
      <c r="AL470">
        <v>0</v>
      </c>
      <c r="AM470">
        <v>0</v>
      </c>
      <c r="AN470">
        <v>0</v>
      </c>
      <c r="AO470" t="s">
        <v>2965</v>
      </c>
      <c r="AP470" t="s">
        <v>4299</v>
      </c>
      <c r="AQ470" t="s">
        <v>4299</v>
      </c>
      <c r="AR470" t="s">
        <v>5049</v>
      </c>
      <c r="AS470" t="s">
        <v>5059</v>
      </c>
    </row>
    <row r="471" spans="1:45" ht="17.25" customHeight="1">
      <c r="E471" s="1403" t="str">
        <f t="shared" si="14"/>
        <v>A03AD033 Concrete Work Substructure Work Colored Concrete</v>
      </c>
      <c r="F471" s="1403" t="str">
        <f t="shared" si="15"/>
        <v xml:space="preserve">A03AD033-00027 Concrete Work Substructure Work Colored Concrete  Cement Type-5 20MPa ≤ F'c (Cylinder Strength) &lt; 25MPa     </v>
      </c>
      <c r="G471" s="1404" t="str" cm="1">
        <f t="array" ref="G471:H471">_xlfn.TEXTSPLIT(I471,"-")</f>
        <v>A03AD033</v>
      </c>
      <c r="H471" s="1404" t="str">
        <v>00027</v>
      </c>
      <c r="I471" t="s">
        <v>5060</v>
      </c>
      <c r="J471" t="s">
        <v>4288</v>
      </c>
      <c r="K471" t="s">
        <v>4921</v>
      </c>
      <c r="L471" t="s">
        <v>3424</v>
      </c>
      <c r="M471" t="s">
        <v>4529</v>
      </c>
      <c r="N471" t="s">
        <v>3425</v>
      </c>
      <c r="O471" t="s">
        <v>5047</v>
      </c>
      <c r="P471" t="s">
        <v>5048</v>
      </c>
      <c r="Q471" t="s">
        <v>2965</v>
      </c>
      <c r="R471">
        <v>0</v>
      </c>
      <c r="S471" t="s">
        <v>4311</v>
      </c>
      <c r="T471" t="s">
        <v>5025</v>
      </c>
      <c r="U471" t="s">
        <v>5037</v>
      </c>
      <c r="V471" t="s">
        <v>5038</v>
      </c>
      <c r="W471" t="s">
        <v>2965</v>
      </c>
      <c r="X471">
        <v>0</v>
      </c>
      <c r="Y471" t="s">
        <v>2965</v>
      </c>
      <c r="Z471">
        <v>0</v>
      </c>
      <c r="AA471" t="s">
        <v>2965</v>
      </c>
      <c r="AB471" t="s">
        <v>2965</v>
      </c>
      <c r="AC471" t="s">
        <v>2965</v>
      </c>
      <c r="AD471">
        <v>0</v>
      </c>
      <c r="AE471" t="s">
        <v>2965</v>
      </c>
      <c r="AF471" t="s">
        <v>2965</v>
      </c>
      <c r="AG471">
        <v>0</v>
      </c>
      <c r="AH471" t="s">
        <v>2965</v>
      </c>
      <c r="AI471">
        <v>0</v>
      </c>
      <c r="AJ471">
        <v>0</v>
      </c>
      <c r="AK471">
        <v>0</v>
      </c>
      <c r="AL471">
        <v>0</v>
      </c>
      <c r="AM471">
        <v>0</v>
      </c>
      <c r="AN471">
        <v>0</v>
      </c>
      <c r="AO471" t="s">
        <v>2965</v>
      </c>
      <c r="AP471" t="s">
        <v>4299</v>
      </c>
      <c r="AQ471" t="s">
        <v>4299</v>
      </c>
      <c r="AR471" t="s">
        <v>5049</v>
      </c>
      <c r="AS471" t="s">
        <v>5060</v>
      </c>
    </row>
    <row r="472" spans="1:45" ht="17.25" customHeight="1">
      <c r="E472" s="1403" t="str">
        <f t="shared" si="14"/>
        <v>A03AD033 Concrete Work Substructure Work Colored Concrete</v>
      </c>
      <c r="F472" s="1403" t="str">
        <f t="shared" si="15"/>
        <v xml:space="preserve">A03AD033-00028 Concrete Work Substructure Work Colored Concrete  Cement Type-1 F'c (Cylinder Strength) &lt; 20MPa     </v>
      </c>
      <c r="G472" s="1404" t="str" cm="1">
        <f t="array" ref="G472:H472">_xlfn.TEXTSPLIT(I472,"-")</f>
        <v>A03AD033</v>
      </c>
      <c r="H472" s="1404" t="str">
        <v>00028</v>
      </c>
      <c r="I472" t="s">
        <v>5061</v>
      </c>
      <c r="J472" t="s">
        <v>4288</v>
      </c>
      <c r="K472" t="s">
        <v>4921</v>
      </c>
      <c r="L472" t="s">
        <v>3424</v>
      </c>
      <c r="M472" t="s">
        <v>4529</v>
      </c>
      <c r="N472" t="s">
        <v>3425</v>
      </c>
      <c r="O472" t="s">
        <v>5047</v>
      </c>
      <c r="P472" t="s">
        <v>5048</v>
      </c>
      <c r="Q472" t="s">
        <v>2965</v>
      </c>
      <c r="R472">
        <v>0</v>
      </c>
      <c r="S472" t="s">
        <v>4295</v>
      </c>
      <c r="T472" t="s">
        <v>5019</v>
      </c>
      <c r="U472" t="s">
        <v>5042</v>
      </c>
      <c r="V472" t="s">
        <v>5043</v>
      </c>
      <c r="W472" t="s">
        <v>2965</v>
      </c>
      <c r="X472">
        <v>0</v>
      </c>
      <c r="Y472" t="s">
        <v>2965</v>
      </c>
      <c r="Z472">
        <v>0</v>
      </c>
      <c r="AA472" t="s">
        <v>2965</v>
      </c>
      <c r="AB472" t="s">
        <v>2965</v>
      </c>
      <c r="AC472" t="s">
        <v>2965</v>
      </c>
      <c r="AD472">
        <v>0</v>
      </c>
      <c r="AE472" t="s">
        <v>2965</v>
      </c>
      <c r="AF472" t="s">
        <v>2965</v>
      </c>
      <c r="AG472">
        <v>0</v>
      </c>
      <c r="AH472" t="s">
        <v>2965</v>
      </c>
      <c r="AI472">
        <v>0</v>
      </c>
      <c r="AJ472">
        <v>0</v>
      </c>
      <c r="AK472">
        <v>0</v>
      </c>
      <c r="AL472">
        <v>0</v>
      </c>
      <c r="AM472">
        <v>0</v>
      </c>
      <c r="AN472">
        <v>0</v>
      </c>
      <c r="AO472" t="s">
        <v>2965</v>
      </c>
      <c r="AP472" t="s">
        <v>4299</v>
      </c>
      <c r="AQ472" t="s">
        <v>4299</v>
      </c>
      <c r="AR472" t="s">
        <v>5049</v>
      </c>
      <c r="AS472" t="s">
        <v>5061</v>
      </c>
    </row>
    <row r="473" spans="1:45" ht="17.25" customHeight="1">
      <c r="E473" s="1403" t="str">
        <f t="shared" si="14"/>
        <v>A03AD033 Concrete Work Substructure Work Colored Concrete</v>
      </c>
      <c r="F473" s="1403" t="str">
        <f t="shared" si="15"/>
        <v xml:space="preserve">A03AD033-00029 Concrete Work Substructure Work Colored Concrete  Cement Type-2 F'c (Cylinder Strength) &lt; 20MPa     </v>
      </c>
      <c r="G473" s="1404" t="str" cm="1">
        <f t="array" ref="G473:H473">_xlfn.TEXTSPLIT(I473,"-")</f>
        <v>A03AD033</v>
      </c>
      <c r="H473" s="1404" t="str">
        <v>00029</v>
      </c>
      <c r="I473" t="s">
        <v>5062</v>
      </c>
      <c r="J473" t="s">
        <v>4288</v>
      </c>
      <c r="K473" t="s">
        <v>4921</v>
      </c>
      <c r="L473" t="s">
        <v>3424</v>
      </c>
      <c r="M473" t="s">
        <v>4529</v>
      </c>
      <c r="N473" t="s">
        <v>3425</v>
      </c>
      <c r="O473" t="s">
        <v>5047</v>
      </c>
      <c r="P473" t="s">
        <v>5048</v>
      </c>
      <c r="Q473" t="s">
        <v>2965</v>
      </c>
      <c r="R473">
        <v>0</v>
      </c>
      <c r="S473" t="s">
        <v>4305</v>
      </c>
      <c r="T473" t="s">
        <v>5023</v>
      </c>
      <c r="U473" t="s">
        <v>5042</v>
      </c>
      <c r="V473" t="s">
        <v>5043</v>
      </c>
      <c r="W473" t="s">
        <v>2965</v>
      </c>
      <c r="X473">
        <v>0</v>
      </c>
      <c r="Y473" t="s">
        <v>2965</v>
      </c>
      <c r="Z473">
        <v>0</v>
      </c>
      <c r="AA473" t="s">
        <v>2965</v>
      </c>
      <c r="AB473" t="s">
        <v>2965</v>
      </c>
      <c r="AC473" t="s">
        <v>2965</v>
      </c>
      <c r="AD473">
        <v>0</v>
      </c>
      <c r="AE473" t="s">
        <v>2965</v>
      </c>
      <c r="AF473" t="s">
        <v>2965</v>
      </c>
      <c r="AG473">
        <v>0</v>
      </c>
      <c r="AH473" t="s">
        <v>2965</v>
      </c>
      <c r="AI473">
        <v>0</v>
      </c>
      <c r="AJ473">
        <v>0</v>
      </c>
      <c r="AK473">
        <v>0</v>
      </c>
      <c r="AL473">
        <v>0</v>
      </c>
      <c r="AM473">
        <v>0</v>
      </c>
      <c r="AN473">
        <v>0</v>
      </c>
      <c r="AO473" t="s">
        <v>2965</v>
      </c>
      <c r="AP473" t="s">
        <v>4299</v>
      </c>
      <c r="AQ473" t="s">
        <v>4299</v>
      </c>
      <c r="AR473" t="s">
        <v>5049</v>
      </c>
      <c r="AS473" t="s">
        <v>5062</v>
      </c>
    </row>
    <row r="474" spans="1:45" ht="17.25" customHeight="1">
      <c r="E474" s="1403" t="str">
        <f t="shared" si="14"/>
        <v>A03AD033 Concrete Work Substructure Work Colored Concrete</v>
      </c>
      <c r="F474" s="1403" t="str">
        <f t="shared" si="15"/>
        <v xml:space="preserve">A03AD033-00030 Concrete Work Substructure Work Colored Concrete  Cement Type-5 F'c (Cylinder Strength) &lt; 20MPa     </v>
      </c>
      <c r="G474" s="1404" t="str" cm="1">
        <f t="array" ref="G474:H474">_xlfn.TEXTSPLIT(I474,"-")</f>
        <v>A03AD033</v>
      </c>
      <c r="H474" s="1404" t="str">
        <v>00030</v>
      </c>
      <c r="I474" t="s">
        <v>5063</v>
      </c>
      <c r="J474" t="s">
        <v>4288</v>
      </c>
      <c r="K474" t="s">
        <v>4921</v>
      </c>
      <c r="L474" t="s">
        <v>3424</v>
      </c>
      <c r="M474" t="s">
        <v>4529</v>
      </c>
      <c r="N474" t="s">
        <v>3425</v>
      </c>
      <c r="O474" t="s">
        <v>5047</v>
      </c>
      <c r="P474" t="s">
        <v>5048</v>
      </c>
      <c r="Q474" t="s">
        <v>2965</v>
      </c>
      <c r="R474">
        <v>0</v>
      </c>
      <c r="S474" t="s">
        <v>4311</v>
      </c>
      <c r="T474" t="s">
        <v>5025</v>
      </c>
      <c r="U474" t="s">
        <v>5042</v>
      </c>
      <c r="V474" t="s">
        <v>5043</v>
      </c>
      <c r="W474" t="s">
        <v>2965</v>
      </c>
      <c r="X474">
        <v>0</v>
      </c>
      <c r="Y474" t="s">
        <v>2965</v>
      </c>
      <c r="Z474">
        <v>0</v>
      </c>
      <c r="AA474" t="s">
        <v>2965</v>
      </c>
      <c r="AB474" t="s">
        <v>2965</v>
      </c>
      <c r="AC474" t="s">
        <v>2965</v>
      </c>
      <c r="AD474">
        <v>0</v>
      </c>
      <c r="AE474" t="s">
        <v>2965</v>
      </c>
      <c r="AF474" t="s">
        <v>2965</v>
      </c>
      <c r="AG474">
        <v>0</v>
      </c>
      <c r="AH474" t="s">
        <v>2965</v>
      </c>
      <c r="AI474">
        <v>0</v>
      </c>
      <c r="AJ474">
        <v>0</v>
      </c>
      <c r="AK474">
        <v>0</v>
      </c>
      <c r="AL474">
        <v>0</v>
      </c>
      <c r="AM474">
        <v>0</v>
      </c>
      <c r="AN474">
        <v>0</v>
      </c>
      <c r="AO474" t="s">
        <v>2965</v>
      </c>
      <c r="AP474" t="s">
        <v>4299</v>
      </c>
      <c r="AQ474" t="s">
        <v>4299</v>
      </c>
      <c r="AR474" t="s">
        <v>5049</v>
      </c>
      <c r="AS474" t="s">
        <v>5063</v>
      </c>
    </row>
    <row r="475" spans="1:45" ht="17.25" customHeight="1">
      <c r="E475" s="1403" t="str">
        <f t="shared" si="14"/>
        <v>A03AD034 Concrete Work Substructure Work Lean Concrete (including Form work)</v>
      </c>
      <c r="F475" s="1403" t="str">
        <f t="shared" si="15"/>
        <v xml:space="preserve">A03AD034-00010 Concrete Work Substructure Work Lean Concrete (including Form work)  Cement Type-1 15MPa ≤ F'c (Cylinder Strength) &lt; 20MPa     </v>
      </c>
      <c r="G475" s="1404" t="str" cm="1">
        <f t="array" ref="G475:H475">_xlfn.TEXTSPLIT(I475,"-")</f>
        <v>A03AD034</v>
      </c>
      <c r="H475" s="1404" t="str">
        <v>00010</v>
      </c>
      <c r="I475" t="s">
        <v>5064</v>
      </c>
      <c r="J475" t="s">
        <v>4288</v>
      </c>
      <c r="K475" t="s">
        <v>4921</v>
      </c>
      <c r="L475" t="s">
        <v>3424</v>
      </c>
      <c r="M475" t="s">
        <v>4529</v>
      </c>
      <c r="N475" t="s">
        <v>3425</v>
      </c>
      <c r="O475" t="s">
        <v>5065</v>
      </c>
      <c r="P475" t="s">
        <v>5066</v>
      </c>
      <c r="Q475" t="s">
        <v>2965</v>
      </c>
      <c r="R475">
        <v>0</v>
      </c>
      <c r="S475" t="s">
        <v>4295</v>
      </c>
      <c r="T475" t="s">
        <v>5019</v>
      </c>
      <c r="U475" t="s">
        <v>4756</v>
      </c>
      <c r="V475" t="s">
        <v>5067</v>
      </c>
      <c r="W475" t="s">
        <v>2965</v>
      </c>
      <c r="X475">
        <v>0</v>
      </c>
      <c r="Y475" t="s">
        <v>2965</v>
      </c>
      <c r="Z475">
        <v>0</v>
      </c>
      <c r="AA475" t="s">
        <v>2965</v>
      </c>
      <c r="AB475" t="s">
        <v>2965</v>
      </c>
      <c r="AC475" t="s">
        <v>2965</v>
      </c>
      <c r="AD475">
        <v>0</v>
      </c>
      <c r="AE475" t="s">
        <v>2965</v>
      </c>
      <c r="AF475" t="s">
        <v>2965</v>
      </c>
      <c r="AG475">
        <v>0</v>
      </c>
      <c r="AH475" t="s">
        <v>2965</v>
      </c>
      <c r="AI475">
        <v>0</v>
      </c>
      <c r="AJ475">
        <v>0</v>
      </c>
      <c r="AK475">
        <v>0</v>
      </c>
      <c r="AL475">
        <v>0</v>
      </c>
      <c r="AM475">
        <v>0</v>
      </c>
      <c r="AN475">
        <v>0</v>
      </c>
      <c r="AO475" t="s">
        <v>2965</v>
      </c>
      <c r="AP475" t="s">
        <v>4299</v>
      </c>
      <c r="AQ475" t="s">
        <v>4299</v>
      </c>
      <c r="AR475" t="s">
        <v>5068</v>
      </c>
      <c r="AS475" t="s">
        <v>5064</v>
      </c>
    </row>
    <row r="476" spans="1:45" ht="17.25" customHeight="1">
      <c r="E476" s="1403" t="str">
        <f t="shared" si="14"/>
        <v>A03AD034 Concrete Work Substructure Work Lean Concrete (including Form work)</v>
      </c>
      <c r="F476" s="1403" t="str">
        <f t="shared" si="15"/>
        <v xml:space="preserve">A03AD034-00011 Concrete Work Substructure Work Lean Concrete (including Form work)  Cement Type-2 15MPa ≤ F'c (Cylinder Strength) &lt; 20MPa     </v>
      </c>
      <c r="G476" s="1404" t="str" cm="1">
        <f t="array" ref="G476:H476">_xlfn.TEXTSPLIT(I476,"-")</f>
        <v>A03AD034</v>
      </c>
      <c r="H476" s="1404" t="str">
        <v>00011</v>
      </c>
      <c r="I476" t="s">
        <v>5069</v>
      </c>
      <c r="J476" t="s">
        <v>4288</v>
      </c>
      <c r="K476" t="s">
        <v>4921</v>
      </c>
      <c r="L476" t="s">
        <v>3424</v>
      </c>
      <c r="M476" t="s">
        <v>4529</v>
      </c>
      <c r="N476" t="s">
        <v>3425</v>
      </c>
      <c r="O476" t="s">
        <v>5065</v>
      </c>
      <c r="P476" t="s">
        <v>5066</v>
      </c>
      <c r="Q476" t="s">
        <v>2965</v>
      </c>
      <c r="R476">
        <v>0</v>
      </c>
      <c r="S476" t="s">
        <v>4305</v>
      </c>
      <c r="T476" t="s">
        <v>5023</v>
      </c>
      <c r="U476" t="s">
        <v>4756</v>
      </c>
      <c r="V476" t="s">
        <v>5067</v>
      </c>
      <c r="W476" t="s">
        <v>2965</v>
      </c>
      <c r="X476">
        <v>0</v>
      </c>
      <c r="Y476" t="s">
        <v>2965</v>
      </c>
      <c r="Z476">
        <v>0</v>
      </c>
      <c r="AA476" t="s">
        <v>2965</v>
      </c>
      <c r="AB476" t="s">
        <v>2965</v>
      </c>
      <c r="AC476" t="s">
        <v>2965</v>
      </c>
      <c r="AD476">
        <v>0</v>
      </c>
      <c r="AE476" t="s">
        <v>2965</v>
      </c>
      <c r="AF476" t="s">
        <v>2965</v>
      </c>
      <c r="AG476">
        <v>0</v>
      </c>
      <c r="AH476" t="s">
        <v>2965</v>
      </c>
      <c r="AI476">
        <v>0</v>
      </c>
      <c r="AJ476">
        <v>0</v>
      </c>
      <c r="AK476">
        <v>0</v>
      </c>
      <c r="AL476">
        <v>0</v>
      </c>
      <c r="AM476">
        <v>0</v>
      </c>
      <c r="AN476">
        <v>0</v>
      </c>
      <c r="AO476" t="s">
        <v>2965</v>
      </c>
      <c r="AP476" t="s">
        <v>4299</v>
      </c>
      <c r="AQ476" t="s">
        <v>4299</v>
      </c>
      <c r="AR476" t="s">
        <v>5068</v>
      </c>
      <c r="AS476" t="s">
        <v>5069</v>
      </c>
    </row>
    <row r="477" spans="1:45" ht="17.25" customHeight="1">
      <c r="E477" s="1403" t="str">
        <f t="shared" si="14"/>
        <v>A03AD034 Concrete Work Substructure Work Lean Concrete (including Form work)</v>
      </c>
      <c r="F477" s="1403" t="str">
        <f t="shared" si="15"/>
        <v xml:space="preserve">A03AD034-00012 Concrete Work Substructure Work Lean Concrete (including Form work)  Cement Type-5 15MPa ≤ F'c (Cylinder Strength) &lt; 20MPa     </v>
      </c>
      <c r="G477" s="1404" t="str" cm="1">
        <f t="array" ref="G477:H477">_xlfn.TEXTSPLIT(I477,"-")</f>
        <v>A03AD034</v>
      </c>
      <c r="H477" s="1404" t="str">
        <v>00012</v>
      </c>
      <c r="I477" t="s">
        <v>5070</v>
      </c>
      <c r="J477" t="s">
        <v>4288</v>
      </c>
      <c r="K477" t="s">
        <v>4921</v>
      </c>
      <c r="L477" t="s">
        <v>3424</v>
      </c>
      <c r="M477" t="s">
        <v>4529</v>
      </c>
      <c r="N477" t="s">
        <v>3425</v>
      </c>
      <c r="O477" t="s">
        <v>5065</v>
      </c>
      <c r="P477" t="s">
        <v>5066</v>
      </c>
      <c r="Q477" t="s">
        <v>2965</v>
      </c>
      <c r="R477">
        <v>0</v>
      </c>
      <c r="S477" t="s">
        <v>4311</v>
      </c>
      <c r="T477" t="s">
        <v>5025</v>
      </c>
      <c r="U477" t="s">
        <v>4756</v>
      </c>
      <c r="V477" t="s">
        <v>5067</v>
      </c>
      <c r="W477" t="s">
        <v>2965</v>
      </c>
      <c r="X477">
        <v>0</v>
      </c>
      <c r="Y477" t="s">
        <v>2965</v>
      </c>
      <c r="Z477">
        <v>0</v>
      </c>
      <c r="AA477" t="s">
        <v>2965</v>
      </c>
      <c r="AB477">
        <v>0</v>
      </c>
      <c r="AC477" t="s">
        <v>2965</v>
      </c>
      <c r="AD477">
        <v>0</v>
      </c>
      <c r="AE477" t="s">
        <v>2965</v>
      </c>
      <c r="AF477">
        <v>0</v>
      </c>
      <c r="AG477">
        <v>0</v>
      </c>
      <c r="AH477" t="s">
        <v>2965</v>
      </c>
      <c r="AI477">
        <v>0</v>
      </c>
      <c r="AJ477">
        <v>0</v>
      </c>
      <c r="AK477">
        <v>0</v>
      </c>
      <c r="AL477">
        <v>0</v>
      </c>
      <c r="AM477">
        <v>0</v>
      </c>
      <c r="AN477">
        <v>0</v>
      </c>
      <c r="AO477" t="s">
        <v>2965</v>
      </c>
      <c r="AP477" t="s">
        <v>4299</v>
      </c>
      <c r="AQ477" t="s">
        <v>4299</v>
      </c>
      <c r="AR477" t="s">
        <v>5068</v>
      </c>
      <c r="AS477" t="s">
        <v>5070</v>
      </c>
    </row>
    <row r="478" spans="1:45" ht="17.25" customHeight="1">
      <c r="E478" s="1403" t="str">
        <f t="shared" si="14"/>
        <v>A03AD034 Concrete Work Substructure Work Lean Concrete (including Form work)</v>
      </c>
      <c r="F478" s="1403" t="str">
        <f t="shared" si="15"/>
        <v xml:space="preserve">A03AD034-00013 Concrete Work Substructure Work Lean Concrete (including Form work)  Cement Type-1 10MPa ≤ F'c (Cylinder Strength) &lt; 15MPa     </v>
      </c>
      <c r="G478" s="1404" t="str" cm="1">
        <f t="array" ref="G478:H478">_xlfn.TEXTSPLIT(I478,"-")</f>
        <v>A03AD034</v>
      </c>
      <c r="H478" s="1404" t="str">
        <v>00013</v>
      </c>
      <c r="I478" t="s">
        <v>5071</v>
      </c>
      <c r="J478" t="s">
        <v>4288</v>
      </c>
      <c r="K478" t="s">
        <v>4921</v>
      </c>
      <c r="L478" t="s">
        <v>3424</v>
      </c>
      <c r="M478" t="s">
        <v>4529</v>
      </c>
      <c r="N478" t="s">
        <v>3425</v>
      </c>
      <c r="O478" t="s">
        <v>5065</v>
      </c>
      <c r="P478" t="s">
        <v>5066</v>
      </c>
      <c r="Q478" t="s">
        <v>2965</v>
      </c>
      <c r="R478">
        <v>0</v>
      </c>
      <c r="S478" t="s">
        <v>4295</v>
      </c>
      <c r="T478" t="s">
        <v>5019</v>
      </c>
      <c r="U478" t="s">
        <v>4778</v>
      </c>
      <c r="V478" t="s">
        <v>5072</v>
      </c>
      <c r="W478" t="s">
        <v>2965</v>
      </c>
      <c r="X478">
        <v>0</v>
      </c>
      <c r="Y478" t="s">
        <v>2965</v>
      </c>
      <c r="Z478">
        <v>0</v>
      </c>
      <c r="AA478" t="s">
        <v>2965</v>
      </c>
      <c r="AB478">
        <v>0</v>
      </c>
      <c r="AC478" t="s">
        <v>2965</v>
      </c>
      <c r="AD478">
        <v>0</v>
      </c>
      <c r="AE478" t="s">
        <v>2965</v>
      </c>
      <c r="AF478">
        <v>0</v>
      </c>
      <c r="AG478">
        <v>0</v>
      </c>
      <c r="AH478" t="s">
        <v>2965</v>
      </c>
      <c r="AI478">
        <v>0</v>
      </c>
      <c r="AJ478">
        <v>0</v>
      </c>
      <c r="AK478">
        <v>0</v>
      </c>
      <c r="AL478">
        <v>0</v>
      </c>
      <c r="AM478">
        <v>0</v>
      </c>
      <c r="AN478">
        <v>0</v>
      </c>
      <c r="AO478" t="s">
        <v>2965</v>
      </c>
      <c r="AP478" t="s">
        <v>4299</v>
      </c>
      <c r="AQ478" t="s">
        <v>4299</v>
      </c>
      <c r="AR478" t="s">
        <v>5068</v>
      </c>
      <c r="AS478" t="s">
        <v>5071</v>
      </c>
    </row>
    <row r="479" spans="1:45" s="1416" customFormat="1" ht="17.25" customHeight="1">
      <c r="A479" s="1403"/>
      <c r="B479" s="1403"/>
      <c r="C479" s="1403"/>
      <c r="D479" s="1403"/>
      <c r="E479" s="1403" t="str">
        <f t="shared" si="14"/>
        <v>A03AD034 Concrete Work Substructure Work Lean Concrete (including Form work)</v>
      </c>
      <c r="F479" s="1403" t="str">
        <f t="shared" si="15"/>
        <v xml:space="preserve">A03AD034-00014 Concrete Work Substructure Work Lean Concrete (including Form work)  Cement Type-2 10MPa ≤ F'c (Cylinder Strength) &lt; 15MPa     </v>
      </c>
      <c r="G479" s="1404" t="str" cm="1">
        <f t="array" ref="G479:H479">_xlfn.TEXTSPLIT(I479,"-")</f>
        <v>A03AD034</v>
      </c>
      <c r="H479" s="1404" t="str">
        <v>00014</v>
      </c>
      <c r="I479" t="s">
        <v>5073</v>
      </c>
      <c r="J479" t="s">
        <v>4288</v>
      </c>
      <c r="K479" t="s">
        <v>4921</v>
      </c>
      <c r="L479" t="s">
        <v>3424</v>
      </c>
      <c r="M479" t="s">
        <v>4529</v>
      </c>
      <c r="N479" t="s">
        <v>3425</v>
      </c>
      <c r="O479" t="s">
        <v>5065</v>
      </c>
      <c r="P479" t="s">
        <v>5066</v>
      </c>
      <c r="Q479" t="s">
        <v>2965</v>
      </c>
      <c r="R479">
        <v>0</v>
      </c>
      <c r="S479" t="s">
        <v>4305</v>
      </c>
      <c r="T479" t="s">
        <v>5023</v>
      </c>
      <c r="U479" t="s">
        <v>4778</v>
      </c>
      <c r="V479" t="s">
        <v>5072</v>
      </c>
      <c r="W479" t="s">
        <v>2965</v>
      </c>
      <c r="X479">
        <v>0</v>
      </c>
      <c r="Y479" t="s">
        <v>2965</v>
      </c>
      <c r="Z479">
        <v>0</v>
      </c>
      <c r="AA479" t="s">
        <v>2965</v>
      </c>
      <c r="AB479">
        <v>0</v>
      </c>
      <c r="AC479" t="s">
        <v>2965</v>
      </c>
      <c r="AD479">
        <v>0</v>
      </c>
      <c r="AE479" t="s">
        <v>2965</v>
      </c>
      <c r="AF479">
        <v>0</v>
      </c>
      <c r="AG479">
        <v>0</v>
      </c>
      <c r="AH479" t="s">
        <v>2965</v>
      </c>
      <c r="AI479">
        <v>0</v>
      </c>
      <c r="AJ479">
        <v>0</v>
      </c>
      <c r="AK479">
        <v>0</v>
      </c>
      <c r="AL479">
        <v>0</v>
      </c>
      <c r="AM479">
        <v>0</v>
      </c>
      <c r="AN479">
        <v>0</v>
      </c>
      <c r="AO479" t="s">
        <v>2965</v>
      </c>
      <c r="AP479" t="s">
        <v>4299</v>
      </c>
      <c r="AQ479" t="s">
        <v>4299</v>
      </c>
      <c r="AR479" t="s">
        <v>5068</v>
      </c>
      <c r="AS479" t="s">
        <v>5073</v>
      </c>
    </row>
    <row r="480" spans="1:45" s="1416" customFormat="1" ht="17.25" customHeight="1">
      <c r="A480" s="1403"/>
      <c r="B480" s="1403"/>
      <c r="C480" s="1403"/>
      <c r="D480" s="1403"/>
      <c r="E480" s="1403" t="str">
        <f t="shared" si="14"/>
        <v>A03AD034 Concrete Work Substructure Work Lean Concrete (including Form work)</v>
      </c>
      <c r="F480" s="1403" t="str">
        <f t="shared" si="15"/>
        <v xml:space="preserve">A03AD034-00015 Concrete Work Substructure Work Lean Concrete (including Form work)  Cement Type-5 10MPa ≤ F'c (Cylinder Strength) &lt; 15MPa     </v>
      </c>
      <c r="G480" s="1404" t="str" cm="1">
        <f t="array" ref="G480:H480">_xlfn.TEXTSPLIT(I480,"-")</f>
        <v>A03AD034</v>
      </c>
      <c r="H480" s="1404" t="str">
        <v>00015</v>
      </c>
      <c r="I480" t="s">
        <v>5074</v>
      </c>
      <c r="J480" t="s">
        <v>4288</v>
      </c>
      <c r="K480" t="s">
        <v>4921</v>
      </c>
      <c r="L480" t="s">
        <v>3424</v>
      </c>
      <c r="M480" t="s">
        <v>4529</v>
      </c>
      <c r="N480" t="s">
        <v>3425</v>
      </c>
      <c r="O480" t="s">
        <v>5065</v>
      </c>
      <c r="P480" t="s">
        <v>5066</v>
      </c>
      <c r="Q480" t="s">
        <v>2965</v>
      </c>
      <c r="R480">
        <v>0</v>
      </c>
      <c r="S480" t="s">
        <v>4311</v>
      </c>
      <c r="T480" t="s">
        <v>5025</v>
      </c>
      <c r="U480" t="s">
        <v>4778</v>
      </c>
      <c r="V480" t="s">
        <v>5072</v>
      </c>
      <c r="W480" t="s">
        <v>2965</v>
      </c>
      <c r="X480">
        <v>0</v>
      </c>
      <c r="Y480" t="s">
        <v>2965</v>
      </c>
      <c r="Z480">
        <v>0</v>
      </c>
      <c r="AA480" t="s">
        <v>2965</v>
      </c>
      <c r="AB480">
        <v>0</v>
      </c>
      <c r="AC480" t="s">
        <v>2965</v>
      </c>
      <c r="AD480">
        <v>0</v>
      </c>
      <c r="AE480" t="s">
        <v>2965</v>
      </c>
      <c r="AF480">
        <v>0</v>
      </c>
      <c r="AG480">
        <v>0</v>
      </c>
      <c r="AH480" t="s">
        <v>2965</v>
      </c>
      <c r="AI480">
        <v>0</v>
      </c>
      <c r="AJ480">
        <v>0</v>
      </c>
      <c r="AK480">
        <v>0</v>
      </c>
      <c r="AL480">
        <v>0</v>
      </c>
      <c r="AM480">
        <v>0</v>
      </c>
      <c r="AN480">
        <v>0</v>
      </c>
      <c r="AO480" t="s">
        <v>2965</v>
      </c>
      <c r="AP480" t="s">
        <v>4299</v>
      </c>
      <c r="AQ480" t="s">
        <v>4299</v>
      </c>
      <c r="AR480" t="s">
        <v>5068</v>
      </c>
      <c r="AS480" t="s">
        <v>5074</v>
      </c>
    </row>
    <row r="481" spans="1:45" s="1416" customFormat="1" ht="17.25" customHeight="1">
      <c r="A481" s="1403"/>
      <c r="B481" s="1403"/>
      <c r="C481" s="1403"/>
      <c r="D481" s="1403"/>
      <c r="E481" s="1403" t="str">
        <f t="shared" si="14"/>
        <v>A03AD034 Concrete Work Substructure Work Lean Concrete (including Form work)</v>
      </c>
      <c r="F481" s="1403" t="str">
        <f t="shared" si="15"/>
        <v xml:space="preserve">A03AD034-00016 Concrete Work Substructure Work Lean Concrete (including Form work)  Cement Type-1 F'c (Cylinder Strength) &lt; 10MPa     </v>
      </c>
      <c r="G481" s="1404" t="str" cm="1">
        <f t="array" ref="G481:H481">_xlfn.TEXTSPLIT(I481,"-")</f>
        <v>A03AD034</v>
      </c>
      <c r="H481" s="1404" t="str">
        <v>00016</v>
      </c>
      <c r="I481" t="s">
        <v>5075</v>
      </c>
      <c r="J481" t="s">
        <v>4288</v>
      </c>
      <c r="K481" t="s">
        <v>4921</v>
      </c>
      <c r="L481" t="s">
        <v>3424</v>
      </c>
      <c r="M481" t="s">
        <v>4529</v>
      </c>
      <c r="N481" t="s">
        <v>3425</v>
      </c>
      <c r="O481" t="s">
        <v>5065</v>
      </c>
      <c r="P481" t="s">
        <v>5066</v>
      </c>
      <c r="Q481" t="s">
        <v>2965</v>
      </c>
      <c r="R481">
        <v>0</v>
      </c>
      <c r="S481" t="s">
        <v>4295</v>
      </c>
      <c r="T481" t="s">
        <v>5019</v>
      </c>
      <c r="U481" t="s">
        <v>4792</v>
      </c>
      <c r="V481" t="s">
        <v>5076</v>
      </c>
      <c r="W481" t="s">
        <v>2965</v>
      </c>
      <c r="X481">
        <v>0</v>
      </c>
      <c r="Y481" t="s">
        <v>2965</v>
      </c>
      <c r="Z481">
        <v>0</v>
      </c>
      <c r="AA481" t="s">
        <v>2965</v>
      </c>
      <c r="AB481">
        <v>0</v>
      </c>
      <c r="AC481" t="s">
        <v>2965</v>
      </c>
      <c r="AD481">
        <v>0</v>
      </c>
      <c r="AE481" t="s">
        <v>2965</v>
      </c>
      <c r="AF481">
        <v>0</v>
      </c>
      <c r="AG481">
        <v>0</v>
      </c>
      <c r="AH481" t="s">
        <v>2965</v>
      </c>
      <c r="AI481">
        <v>0</v>
      </c>
      <c r="AJ481">
        <v>0</v>
      </c>
      <c r="AK481">
        <v>0</v>
      </c>
      <c r="AL481">
        <v>0</v>
      </c>
      <c r="AM481">
        <v>0</v>
      </c>
      <c r="AN481">
        <v>0</v>
      </c>
      <c r="AO481" t="s">
        <v>2965</v>
      </c>
      <c r="AP481" t="s">
        <v>4299</v>
      </c>
      <c r="AQ481" t="s">
        <v>4299</v>
      </c>
      <c r="AR481" t="s">
        <v>5068</v>
      </c>
      <c r="AS481" t="s">
        <v>5075</v>
      </c>
    </row>
    <row r="482" spans="1:45" s="1416" customFormat="1" ht="17.25" customHeight="1">
      <c r="A482" s="1403"/>
      <c r="B482" s="1403"/>
      <c r="C482" s="1403"/>
      <c r="D482" s="1403"/>
      <c r="E482" s="1403" t="str">
        <f t="shared" si="14"/>
        <v>A03AD034 Concrete Work Substructure Work Lean Concrete (including Form work)</v>
      </c>
      <c r="F482" s="1403" t="str">
        <f t="shared" si="15"/>
        <v xml:space="preserve">A03AD034-00017 Concrete Work Substructure Work Lean Concrete (including Form work)  Cement Type-2 F'c (Cylinder Strength) &lt; 10MPa     </v>
      </c>
      <c r="G482" s="1404" t="str" cm="1">
        <f t="array" ref="G482:H482">_xlfn.TEXTSPLIT(I482,"-")</f>
        <v>A03AD034</v>
      </c>
      <c r="H482" s="1404" t="str">
        <v>00017</v>
      </c>
      <c r="I482" t="s">
        <v>5077</v>
      </c>
      <c r="J482" t="s">
        <v>4288</v>
      </c>
      <c r="K482" t="s">
        <v>4921</v>
      </c>
      <c r="L482" t="s">
        <v>3424</v>
      </c>
      <c r="M482" t="s">
        <v>4529</v>
      </c>
      <c r="N482" t="s">
        <v>3425</v>
      </c>
      <c r="O482" t="s">
        <v>5065</v>
      </c>
      <c r="P482" t="s">
        <v>5066</v>
      </c>
      <c r="Q482" t="s">
        <v>2965</v>
      </c>
      <c r="R482">
        <v>0</v>
      </c>
      <c r="S482" t="s">
        <v>4305</v>
      </c>
      <c r="T482" t="s">
        <v>5023</v>
      </c>
      <c r="U482" t="s">
        <v>4792</v>
      </c>
      <c r="V482" t="s">
        <v>5076</v>
      </c>
      <c r="W482" t="s">
        <v>2965</v>
      </c>
      <c r="X482">
        <v>0</v>
      </c>
      <c r="Y482" t="s">
        <v>2965</v>
      </c>
      <c r="Z482">
        <v>0</v>
      </c>
      <c r="AA482" t="s">
        <v>2965</v>
      </c>
      <c r="AB482">
        <v>0</v>
      </c>
      <c r="AC482" t="s">
        <v>2965</v>
      </c>
      <c r="AD482">
        <v>0</v>
      </c>
      <c r="AE482" t="s">
        <v>2965</v>
      </c>
      <c r="AF482">
        <v>0</v>
      </c>
      <c r="AG482">
        <v>0</v>
      </c>
      <c r="AH482" t="s">
        <v>2965</v>
      </c>
      <c r="AI482">
        <v>0</v>
      </c>
      <c r="AJ482">
        <v>0</v>
      </c>
      <c r="AK482">
        <v>0</v>
      </c>
      <c r="AL482">
        <v>0</v>
      </c>
      <c r="AM482">
        <v>0</v>
      </c>
      <c r="AN482">
        <v>0</v>
      </c>
      <c r="AO482" t="s">
        <v>2965</v>
      </c>
      <c r="AP482" t="s">
        <v>4299</v>
      </c>
      <c r="AQ482" t="s">
        <v>4299</v>
      </c>
      <c r="AR482" t="s">
        <v>5068</v>
      </c>
      <c r="AS482" t="s">
        <v>5077</v>
      </c>
    </row>
    <row r="483" spans="1:45" ht="17.25" customHeight="1">
      <c r="E483" s="1403" t="str">
        <f t="shared" si="14"/>
        <v>A03AD034 Concrete Work Substructure Work Lean Concrete (including Form work)</v>
      </c>
      <c r="F483" s="1403" t="str">
        <f t="shared" si="15"/>
        <v xml:space="preserve">A03AD034-00018 Concrete Work Substructure Work Lean Concrete (including Form work)  Cement Type-5 F'c (Cylinder Strength) &lt; 10MPa     </v>
      </c>
      <c r="G483" s="1404" t="str" cm="1">
        <f t="array" ref="G483:H483">_xlfn.TEXTSPLIT(I483,"-")</f>
        <v>A03AD034</v>
      </c>
      <c r="H483" s="1404" t="str">
        <v>00018</v>
      </c>
      <c r="I483" t="s">
        <v>5078</v>
      </c>
      <c r="J483" t="s">
        <v>4288</v>
      </c>
      <c r="K483" t="s">
        <v>4921</v>
      </c>
      <c r="L483" t="s">
        <v>3424</v>
      </c>
      <c r="M483" t="s">
        <v>4529</v>
      </c>
      <c r="N483" t="s">
        <v>3425</v>
      </c>
      <c r="O483" t="s">
        <v>5065</v>
      </c>
      <c r="P483" t="s">
        <v>5066</v>
      </c>
      <c r="Q483" t="s">
        <v>2965</v>
      </c>
      <c r="R483">
        <v>0</v>
      </c>
      <c r="S483" t="s">
        <v>4311</v>
      </c>
      <c r="T483" t="s">
        <v>5025</v>
      </c>
      <c r="U483" t="s">
        <v>4792</v>
      </c>
      <c r="V483" t="s">
        <v>5076</v>
      </c>
      <c r="W483" t="s">
        <v>2965</v>
      </c>
      <c r="X483">
        <v>0</v>
      </c>
      <c r="Y483" t="s">
        <v>2965</v>
      </c>
      <c r="Z483">
        <v>0</v>
      </c>
      <c r="AA483" t="s">
        <v>2965</v>
      </c>
      <c r="AB483">
        <v>0</v>
      </c>
      <c r="AC483" t="s">
        <v>2965</v>
      </c>
      <c r="AD483">
        <v>0</v>
      </c>
      <c r="AE483" t="s">
        <v>2965</v>
      </c>
      <c r="AF483">
        <v>0</v>
      </c>
      <c r="AG483">
        <v>0</v>
      </c>
      <c r="AH483" t="s">
        <v>2965</v>
      </c>
      <c r="AI483">
        <v>0</v>
      </c>
      <c r="AJ483">
        <v>0</v>
      </c>
      <c r="AK483">
        <v>0</v>
      </c>
      <c r="AL483">
        <v>0</v>
      </c>
      <c r="AM483">
        <v>0</v>
      </c>
      <c r="AN483">
        <v>0</v>
      </c>
      <c r="AO483" t="s">
        <v>2965</v>
      </c>
      <c r="AP483" t="s">
        <v>4299</v>
      </c>
      <c r="AQ483" t="s">
        <v>4299</v>
      </c>
      <c r="AR483" t="s">
        <v>5068</v>
      </c>
      <c r="AS483" t="s">
        <v>5078</v>
      </c>
    </row>
    <row r="484" spans="1:45" ht="17.25" customHeight="1">
      <c r="E484" s="1403" t="str">
        <f t="shared" si="14"/>
        <v>A03AD035 Concrete Work Substructure Work Form Work (3 times in use)</v>
      </c>
      <c r="F484" s="1403" t="str">
        <f t="shared" si="15"/>
        <v xml:space="preserve">A03AD035-00001 Concrete Work Substructure Work Form Work (3 times in use) Flat Form     Dressed Lumber, Plywood or Steel Form(Wood Planks are not Allowed) incl. Chamfer  </v>
      </c>
      <c r="G484" s="1404" t="str" cm="1">
        <f t="array" ref="G484:H484">_xlfn.TEXTSPLIT(I484,"-")</f>
        <v>A03AD035</v>
      </c>
      <c r="H484" s="1404" t="str">
        <v>00001</v>
      </c>
      <c r="I484" t="s">
        <v>5079</v>
      </c>
      <c r="J484" t="s">
        <v>4288</v>
      </c>
      <c r="K484" t="s">
        <v>4921</v>
      </c>
      <c r="L484" t="s">
        <v>3424</v>
      </c>
      <c r="M484" t="s">
        <v>4529</v>
      </c>
      <c r="N484" t="s">
        <v>3425</v>
      </c>
      <c r="O484" t="s">
        <v>5080</v>
      </c>
      <c r="P484" t="s">
        <v>5081</v>
      </c>
      <c r="Q484" t="s">
        <v>5082</v>
      </c>
      <c r="R484" t="s">
        <v>5083</v>
      </c>
      <c r="S484" t="s">
        <v>2965</v>
      </c>
      <c r="T484">
        <v>0</v>
      </c>
      <c r="U484" t="s">
        <v>2965</v>
      </c>
      <c r="V484">
        <v>0</v>
      </c>
      <c r="W484" t="s">
        <v>2965</v>
      </c>
      <c r="X484">
        <v>0</v>
      </c>
      <c r="Y484" t="s">
        <v>2965</v>
      </c>
      <c r="Z484">
        <v>0</v>
      </c>
      <c r="AA484" t="s">
        <v>4328</v>
      </c>
      <c r="AB484" t="s">
        <v>5084</v>
      </c>
      <c r="AC484" t="s">
        <v>2965</v>
      </c>
      <c r="AD484">
        <v>0</v>
      </c>
      <c r="AE484" t="s">
        <v>2965</v>
      </c>
      <c r="AF484" t="s">
        <v>2965</v>
      </c>
      <c r="AG484">
        <v>0</v>
      </c>
      <c r="AH484" t="s">
        <v>2965</v>
      </c>
      <c r="AI484">
        <v>0</v>
      </c>
      <c r="AJ484">
        <v>0</v>
      </c>
      <c r="AK484">
        <v>0</v>
      </c>
      <c r="AL484">
        <v>0</v>
      </c>
      <c r="AM484">
        <v>0</v>
      </c>
      <c r="AN484">
        <v>0</v>
      </c>
      <c r="AO484" t="s">
        <v>2965</v>
      </c>
      <c r="AP484" t="s">
        <v>4360</v>
      </c>
      <c r="AQ484" t="s">
        <v>4360</v>
      </c>
      <c r="AR484" t="s">
        <v>5085</v>
      </c>
      <c r="AS484" t="s">
        <v>5079</v>
      </c>
    </row>
    <row r="485" spans="1:45" ht="17.25" customHeight="1">
      <c r="E485" s="1403" t="str">
        <f t="shared" si="14"/>
        <v>A03AD035 Concrete Work Substructure Work Form Work (3 times in use)</v>
      </c>
      <c r="F485" s="1403" t="str">
        <f t="shared" si="15"/>
        <v xml:space="preserve">A03AD035-00002 Concrete Work Substructure Work Form Work (3 times in use) Circular Form     Dressed Lumber, Plywood or Steel Form(Wood Planks are not Allowed) incl. Chamfer  </v>
      </c>
      <c r="G485" s="1404" t="str" cm="1">
        <f t="array" ref="G485:H485">_xlfn.TEXTSPLIT(I485,"-")</f>
        <v>A03AD035</v>
      </c>
      <c r="H485" s="1404" t="str">
        <v>00002</v>
      </c>
      <c r="I485" t="s">
        <v>5086</v>
      </c>
      <c r="J485" t="s">
        <v>4288</v>
      </c>
      <c r="K485" t="s">
        <v>4921</v>
      </c>
      <c r="L485" t="s">
        <v>3424</v>
      </c>
      <c r="M485" t="s">
        <v>4529</v>
      </c>
      <c r="N485" t="s">
        <v>3425</v>
      </c>
      <c r="O485" t="s">
        <v>5080</v>
      </c>
      <c r="P485" t="s">
        <v>5081</v>
      </c>
      <c r="Q485" t="s">
        <v>5087</v>
      </c>
      <c r="R485" t="s">
        <v>5088</v>
      </c>
      <c r="S485" t="s">
        <v>2965</v>
      </c>
      <c r="T485">
        <v>0</v>
      </c>
      <c r="U485" t="s">
        <v>2965</v>
      </c>
      <c r="V485">
        <v>0</v>
      </c>
      <c r="W485" t="s">
        <v>2965</v>
      </c>
      <c r="X485">
        <v>0</v>
      </c>
      <c r="Y485" t="s">
        <v>2965</v>
      </c>
      <c r="Z485">
        <v>0</v>
      </c>
      <c r="AA485" t="s">
        <v>4328</v>
      </c>
      <c r="AB485" t="s">
        <v>5084</v>
      </c>
      <c r="AC485" t="s">
        <v>2965</v>
      </c>
      <c r="AD485">
        <v>0</v>
      </c>
      <c r="AE485" t="s">
        <v>2965</v>
      </c>
      <c r="AF485" t="s">
        <v>2965</v>
      </c>
      <c r="AG485">
        <v>0</v>
      </c>
      <c r="AH485" t="s">
        <v>2965</v>
      </c>
      <c r="AI485">
        <v>0</v>
      </c>
      <c r="AJ485">
        <v>0</v>
      </c>
      <c r="AK485">
        <v>0</v>
      </c>
      <c r="AL485">
        <v>0</v>
      </c>
      <c r="AM485">
        <v>0</v>
      </c>
      <c r="AN485">
        <v>0</v>
      </c>
      <c r="AO485" t="s">
        <v>2965</v>
      </c>
      <c r="AP485" t="s">
        <v>4360</v>
      </c>
      <c r="AQ485" t="s">
        <v>4360</v>
      </c>
      <c r="AR485" t="s">
        <v>5085</v>
      </c>
      <c r="AS485" t="s">
        <v>5086</v>
      </c>
    </row>
    <row r="486" spans="1:45" ht="17.25" customHeight="1">
      <c r="E486" s="1403" t="str">
        <f t="shared" si="14"/>
        <v>A03AD036 Concrete Work Substructure Work Form Work (1 time in use)</v>
      </c>
      <c r="F486" s="1403" t="str">
        <f t="shared" si="15"/>
        <v xml:space="preserve">A03AD036-00001 Concrete Work Substructure Work Form Work (1 time in use) Flat Form     Dressed Lumber, Plywood or Steel Form(Wood Planks are not Allowed) incl. Chamfer  </v>
      </c>
      <c r="G486" s="1404" t="str" cm="1">
        <f t="array" ref="G486:H486">_xlfn.TEXTSPLIT(I486,"-")</f>
        <v>A03AD036</v>
      </c>
      <c r="H486" s="1404" t="str">
        <v>00001</v>
      </c>
      <c r="I486" t="s">
        <v>5089</v>
      </c>
      <c r="J486" t="s">
        <v>4288</v>
      </c>
      <c r="K486" t="s">
        <v>4921</v>
      </c>
      <c r="L486" t="s">
        <v>3424</v>
      </c>
      <c r="M486" t="s">
        <v>4529</v>
      </c>
      <c r="N486" t="s">
        <v>3425</v>
      </c>
      <c r="O486" t="s">
        <v>5090</v>
      </c>
      <c r="P486" t="s">
        <v>5091</v>
      </c>
      <c r="Q486" t="s">
        <v>5082</v>
      </c>
      <c r="R486" t="s">
        <v>5083</v>
      </c>
      <c r="S486" t="s">
        <v>2965</v>
      </c>
      <c r="T486">
        <v>0</v>
      </c>
      <c r="U486" t="s">
        <v>2965</v>
      </c>
      <c r="V486">
        <v>0</v>
      </c>
      <c r="W486" t="s">
        <v>2965</v>
      </c>
      <c r="X486">
        <v>0</v>
      </c>
      <c r="Y486" t="s">
        <v>2965</v>
      </c>
      <c r="Z486">
        <v>0</v>
      </c>
      <c r="AA486" t="s">
        <v>4328</v>
      </c>
      <c r="AB486" t="s">
        <v>5084</v>
      </c>
      <c r="AC486" t="s">
        <v>2965</v>
      </c>
      <c r="AD486">
        <v>0</v>
      </c>
      <c r="AE486" t="s">
        <v>2965</v>
      </c>
      <c r="AF486" t="s">
        <v>2965</v>
      </c>
      <c r="AG486">
        <v>0</v>
      </c>
      <c r="AH486" t="s">
        <v>2965</v>
      </c>
      <c r="AI486">
        <v>0</v>
      </c>
      <c r="AJ486">
        <v>0</v>
      </c>
      <c r="AK486">
        <v>0</v>
      </c>
      <c r="AL486">
        <v>0</v>
      </c>
      <c r="AM486">
        <v>0</v>
      </c>
      <c r="AN486">
        <v>0</v>
      </c>
      <c r="AO486" t="s">
        <v>2965</v>
      </c>
      <c r="AP486" t="s">
        <v>4360</v>
      </c>
      <c r="AQ486" t="s">
        <v>4360</v>
      </c>
      <c r="AR486" t="s">
        <v>5092</v>
      </c>
      <c r="AS486" t="s">
        <v>5089</v>
      </c>
    </row>
    <row r="487" spans="1:45" ht="17.25" customHeight="1">
      <c r="E487" s="1403" t="str">
        <f t="shared" si="14"/>
        <v>A03AD036 Concrete Work Substructure Work Form Work (1 time in use)</v>
      </c>
      <c r="F487" s="1403" t="str">
        <f t="shared" si="15"/>
        <v xml:space="preserve">A03AD036-00002 Concrete Work Substructure Work Form Work (1 time in use) Circular Form     Dressed Lumber, Plywood or Steel Form(Wood Planks are not Allowed) incl. Chamfer  </v>
      </c>
      <c r="G487" s="1404" t="str" cm="1">
        <f t="array" ref="G487:H487">_xlfn.TEXTSPLIT(I487,"-")</f>
        <v>A03AD036</v>
      </c>
      <c r="H487" s="1404" t="str">
        <v>00002</v>
      </c>
      <c r="I487" t="s">
        <v>5093</v>
      </c>
      <c r="J487" t="s">
        <v>4288</v>
      </c>
      <c r="K487" t="s">
        <v>4921</v>
      </c>
      <c r="L487" t="s">
        <v>3424</v>
      </c>
      <c r="M487" t="s">
        <v>4529</v>
      </c>
      <c r="N487" t="s">
        <v>3425</v>
      </c>
      <c r="O487" t="s">
        <v>5090</v>
      </c>
      <c r="P487" t="s">
        <v>5091</v>
      </c>
      <c r="Q487" t="s">
        <v>5087</v>
      </c>
      <c r="R487" t="s">
        <v>5088</v>
      </c>
      <c r="S487" t="s">
        <v>2965</v>
      </c>
      <c r="T487">
        <v>0</v>
      </c>
      <c r="U487" t="s">
        <v>2965</v>
      </c>
      <c r="V487">
        <v>0</v>
      </c>
      <c r="W487" t="s">
        <v>2965</v>
      </c>
      <c r="X487">
        <v>0</v>
      </c>
      <c r="Y487" t="s">
        <v>2965</v>
      </c>
      <c r="Z487">
        <v>0</v>
      </c>
      <c r="AA487" t="s">
        <v>4328</v>
      </c>
      <c r="AB487" t="s">
        <v>5084</v>
      </c>
      <c r="AC487" t="s">
        <v>2965</v>
      </c>
      <c r="AD487">
        <v>0</v>
      </c>
      <c r="AE487" t="s">
        <v>2965</v>
      </c>
      <c r="AF487" t="s">
        <v>2965</v>
      </c>
      <c r="AG487">
        <v>0</v>
      </c>
      <c r="AH487" t="s">
        <v>2965</v>
      </c>
      <c r="AI487">
        <v>0</v>
      </c>
      <c r="AJ487">
        <v>0</v>
      </c>
      <c r="AK487">
        <v>0</v>
      </c>
      <c r="AL487">
        <v>0</v>
      </c>
      <c r="AM487">
        <v>0</v>
      </c>
      <c r="AN487">
        <v>0</v>
      </c>
      <c r="AO487" t="s">
        <v>2965</v>
      </c>
      <c r="AP487" t="s">
        <v>4360</v>
      </c>
      <c r="AQ487" t="s">
        <v>4360</v>
      </c>
      <c r="AR487" t="s">
        <v>5092</v>
      </c>
      <c r="AS487" t="s">
        <v>5093</v>
      </c>
    </row>
    <row r="488" spans="1:45" ht="17.25" customHeight="1">
      <c r="E488" s="1403" t="str">
        <f t="shared" si="14"/>
        <v>A03AD037 Concrete Work Substructure Work Rebar Work</v>
      </c>
      <c r="F488" s="1403" t="str">
        <f t="shared" si="15"/>
        <v xml:space="preserve">A03AD037-00001 Concrete Work Substructure Work Rebar Work Deformed Bar (Non-Coat.)  Fy&gt;470MPa     </v>
      </c>
      <c r="G488" s="1404" t="str" cm="1">
        <f t="array" ref="G488:H488">_xlfn.TEXTSPLIT(I488,"-")</f>
        <v>A03AD037</v>
      </c>
      <c r="H488" s="1404" t="str">
        <v>00001</v>
      </c>
      <c r="I488" t="s">
        <v>5094</v>
      </c>
      <c r="J488" t="s">
        <v>4288</v>
      </c>
      <c r="K488" t="s">
        <v>4921</v>
      </c>
      <c r="L488" t="s">
        <v>3424</v>
      </c>
      <c r="M488" t="s">
        <v>4529</v>
      </c>
      <c r="N488" t="s">
        <v>3425</v>
      </c>
      <c r="O488" t="s">
        <v>5095</v>
      </c>
      <c r="P488" t="s">
        <v>5096</v>
      </c>
      <c r="Q488" t="s">
        <v>5097</v>
      </c>
      <c r="R488" t="s">
        <v>5098</v>
      </c>
      <c r="S488" t="s">
        <v>2965</v>
      </c>
      <c r="T488">
        <v>0</v>
      </c>
      <c r="U488" t="s">
        <v>4345</v>
      </c>
      <c r="V488" t="s">
        <v>5099</v>
      </c>
      <c r="W488" t="s">
        <v>2965</v>
      </c>
      <c r="X488">
        <v>0</v>
      </c>
      <c r="Y488" t="s">
        <v>2965</v>
      </c>
      <c r="Z488">
        <v>0</v>
      </c>
      <c r="AA488" t="s">
        <v>2965</v>
      </c>
      <c r="AB488" t="s">
        <v>2965</v>
      </c>
      <c r="AC488" t="s">
        <v>2965</v>
      </c>
      <c r="AD488">
        <v>0</v>
      </c>
      <c r="AE488" t="s">
        <v>2965</v>
      </c>
      <c r="AF488" t="s">
        <v>2965</v>
      </c>
      <c r="AG488">
        <v>0</v>
      </c>
      <c r="AH488" t="s">
        <v>2965</v>
      </c>
      <c r="AI488">
        <v>0</v>
      </c>
      <c r="AJ488">
        <v>0</v>
      </c>
      <c r="AK488">
        <v>0</v>
      </c>
      <c r="AL488">
        <v>0</v>
      </c>
      <c r="AM488">
        <v>0</v>
      </c>
      <c r="AN488">
        <v>0</v>
      </c>
      <c r="AO488" t="s">
        <v>2965</v>
      </c>
      <c r="AP488" t="s">
        <v>3496</v>
      </c>
      <c r="AQ488" t="s">
        <v>3496</v>
      </c>
      <c r="AR488" t="s">
        <v>5100</v>
      </c>
      <c r="AS488" t="s">
        <v>5094</v>
      </c>
    </row>
    <row r="489" spans="1:45" ht="17.25" customHeight="1">
      <c r="E489" s="1403" t="str">
        <f t="shared" si="14"/>
        <v>A03AD037 Concrete Work Substructure Work Rebar Work</v>
      </c>
      <c r="F489" s="1403" t="str">
        <f t="shared" si="15"/>
        <v xml:space="preserve">A03AD037-00002 Concrete Work Substructure Work Rebar Work Deformed Bar (Non-Coat.)  400MPa&lt;Fy≤470MPa     </v>
      </c>
      <c r="G489" s="1404" t="str" cm="1">
        <f t="array" ref="G489:H489">_xlfn.TEXTSPLIT(I489,"-")</f>
        <v>A03AD037</v>
      </c>
      <c r="H489" s="1404" t="str">
        <v>00002</v>
      </c>
      <c r="I489" t="s">
        <v>5101</v>
      </c>
      <c r="J489" t="s">
        <v>4288</v>
      </c>
      <c r="K489" t="s">
        <v>4921</v>
      </c>
      <c r="L489" t="s">
        <v>3424</v>
      </c>
      <c r="M489" t="s">
        <v>4529</v>
      </c>
      <c r="N489" t="s">
        <v>3425</v>
      </c>
      <c r="O489" t="s">
        <v>5095</v>
      </c>
      <c r="P489" t="s">
        <v>5096</v>
      </c>
      <c r="Q489" t="s">
        <v>5097</v>
      </c>
      <c r="R489" t="s">
        <v>5098</v>
      </c>
      <c r="S489" t="s">
        <v>2965</v>
      </c>
      <c r="T489">
        <v>0</v>
      </c>
      <c r="U489" t="s">
        <v>4353</v>
      </c>
      <c r="V489" t="s">
        <v>5102</v>
      </c>
      <c r="W489" t="s">
        <v>2965</v>
      </c>
      <c r="X489">
        <v>0</v>
      </c>
      <c r="Y489" t="s">
        <v>2965</v>
      </c>
      <c r="Z489">
        <v>0</v>
      </c>
      <c r="AA489" t="s">
        <v>2965</v>
      </c>
      <c r="AB489" t="s">
        <v>2965</v>
      </c>
      <c r="AC489" t="s">
        <v>2965</v>
      </c>
      <c r="AD489">
        <v>0</v>
      </c>
      <c r="AE489" t="s">
        <v>2965</v>
      </c>
      <c r="AF489" t="s">
        <v>2965</v>
      </c>
      <c r="AG489">
        <v>0</v>
      </c>
      <c r="AH489" t="s">
        <v>2965</v>
      </c>
      <c r="AI489">
        <v>0</v>
      </c>
      <c r="AJ489">
        <v>0</v>
      </c>
      <c r="AK489">
        <v>0</v>
      </c>
      <c r="AL489">
        <v>0</v>
      </c>
      <c r="AM489">
        <v>0</v>
      </c>
      <c r="AN489">
        <v>0</v>
      </c>
      <c r="AO489" t="s">
        <v>2965</v>
      </c>
      <c r="AP489" t="s">
        <v>3496</v>
      </c>
      <c r="AQ489" t="s">
        <v>3496</v>
      </c>
      <c r="AR489" t="s">
        <v>5100</v>
      </c>
      <c r="AS489" t="s">
        <v>5101</v>
      </c>
    </row>
    <row r="490" spans="1:45" ht="17.25" customHeight="1">
      <c r="E490" s="1403" t="str">
        <f t="shared" si="14"/>
        <v>A03AD037 Concrete Work Substructure Work Rebar Work</v>
      </c>
      <c r="F490" s="1403" t="str">
        <f t="shared" si="15"/>
        <v xml:space="preserve">A03AD037-00003 Concrete Work Substructure Work Rebar Work Deformed Bar (Non-Coat.)  300MPa&lt;Fy≤400MPa     </v>
      </c>
      <c r="G490" s="1404" t="str" cm="1">
        <f t="array" ref="G490:H490">_xlfn.TEXTSPLIT(I490,"-")</f>
        <v>A03AD037</v>
      </c>
      <c r="H490" s="1404" t="str">
        <v>00003</v>
      </c>
      <c r="I490" t="s">
        <v>5103</v>
      </c>
      <c r="J490" t="s">
        <v>4288</v>
      </c>
      <c r="K490" t="s">
        <v>4921</v>
      </c>
      <c r="L490" t="s">
        <v>3424</v>
      </c>
      <c r="M490" t="s">
        <v>4529</v>
      </c>
      <c r="N490" t="s">
        <v>3425</v>
      </c>
      <c r="O490" t="s">
        <v>5095</v>
      </c>
      <c r="P490" t="s">
        <v>5096</v>
      </c>
      <c r="Q490" t="s">
        <v>5097</v>
      </c>
      <c r="R490" t="s">
        <v>5098</v>
      </c>
      <c r="S490" t="s">
        <v>2965</v>
      </c>
      <c r="T490">
        <v>0</v>
      </c>
      <c r="U490" t="s">
        <v>4433</v>
      </c>
      <c r="V490" t="s">
        <v>5104</v>
      </c>
      <c r="W490" t="s">
        <v>2965</v>
      </c>
      <c r="X490">
        <v>0</v>
      </c>
      <c r="Y490" t="s">
        <v>2965</v>
      </c>
      <c r="Z490">
        <v>0</v>
      </c>
      <c r="AA490" t="s">
        <v>2965</v>
      </c>
      <c r="AB490" t="s">
        <v>2965</v>
      </c>
      <c r="AC490" t="s">
        <v>2965</v>
      </c>
      <c r="AD490">
        <v>0</v>
      </c>
      <c r="AE490" t="s">
        <v>2965</v>
      </c>
      <c r="AF490" t="s">
        <v>2965</v>
      </c>
      <c r="AG490">
        <v>0</v>
      </c>
      <c r="AH490" t="s">
        <v>2965</v>
      </c>
      <c r="AI490">
        <v>0</v>
      </c>
      <c r="AJ490">
        <v>0</v>
      </c>
      <c r="AK490">
        <v>0</v>
      </c>
      <c r="AL490">
        <v>0</v>
      </c>
      <c r="AM490">
        <v>0</v>
      </c>
      <c r="AN490">
        <v>0</v>
      </c>
      <c r="AO490" t="s">
        <v>2965</v>
      </c>
      <c r="AP490" t="s">
        <v>3496</v>
      </c>
      <c r="AQ490" t="s">
        <v>3496</v>
      </c>
      <c r="AR490" t="s">
        <v>5100</v>
      </c>
      <c r="AS490" t="s">
        <v>5103</v>
      </c>
    </row>
    <row r="491" spans="1:45" ht="17.25" customHeight="1">
      <c r="E491" s="1403" t="str">
        <f t="shared" si="14"/>
        <v>A03AD037 Concrete Work Substructure Work Rebar Work</v>
      </c>
      <c r="F491" s="1403" t="str">
        <f t="shared" si="15"/>
        <v xml:space="preserve">A03AD037-00004 Concrete Work Substructure Work Rebar Work Deformed Bar (Non-Coat.)  Fy≤300MPa     </v>
      </c>
      <c r="G491" s="1404" t="str" cm="1">
        <f t="array" ref="G491:H491">_xlfn.TEXTSPLIT(I491,"-")</f>
        <v>A03AD037</v>
      </c>
      <c r="H491" s="1404" t="str">
        <v>00004</v>
      </c>
      <c r="I491" t="s">
        <v>5105</v>
      </c>
      <c r="J491" t="s">
        <v>4288</v>
      </c>
      <c r="K491" t="s">
        <v>4921</v>
      </c>
      <c r="L491" t="s">
        <v>3424</v>
      </c>
      <c r="M491" t="s">
        <v>4529</v>
      </c>
      <c r="N491" t="s">
        <v>3425</v>
      </c>
      <c r="O491" t="s">
        <v>5095</v>
      </c>
      <c r="P491" t="s">
        <v>5096</v>
      </c>
      <c r="Q491" t="s">
        <v>5097</v>
      </c>
      <c r="R491" t="s">
        <v>5098</v>
      </c>
      <c r="S491" t="s">
        <v>2965</v>
      </c>
      <c r="T491">
        <v>0</v>
      </c>
      <c r="U491" t="s">
        <v>5106</v>
      </c>
      <c r="V491" t="s">
        <v>5107</v>
      </c>
      <c r="W491" t="s">
        <v>2965</v>
      </c>
      <c r="X491">
        <v>0</v>
      </c>
      <c r="Y491" t="s">
        <v>2965</v>
      </c>
      <c r="Z491">
        <v>0</v>
      </c>
      <c r="AA491" t="s">
        <v>2965</v>
      </c>
      <c r="AB491" t="s">
        <v>2965</v>
      </c>
      <c r="AC491" t="s">
        <v>2965</v>
      </c>
      <c r="AD491">
        <v>0</v>
      </c>
      <c r="AE491" t="s">
        <v>2965</v>
      </c>
      <c r="AF491" t="s">
        <v>2965</v>
      </c>
      <c r="AG491">
        <v>0</v>
      </c>
      <c r="AH491" t="s">
        <v>2965</v>
      </c>
      <c r="AI491">
        <v>0</v>
      </c>
      <c r="AJ491">
        <v>0</v>
      </c>
      <c r="AK491">
        <v>0</v>
      </c>
      <c r="AL491">
        <v>0</v>
      </c>
      <c r="AM491">
        <v>0</v>
      </c>
      <c r="AN491">
        <v>0</v>
      </c>
      <c r="AO491" t="s">
        <v>2965</v>
      </c>
      <c r="AP491" t="s">
        <v>3496</v>
      </c>
      <c r="AQ491" t="s">
        <v>3496</v>
      </c>
      <c r="AR491" t="s">
        <v>5100</v>
      </c>
      <c r="AS491" t="s">
        <v>5105</v>
      </c>
    </row>
    <row r="492" spans="1:45" ht="17.25" customHeight="1">
      <c r="E492" s="1403" t="str">
        <f t="shared" si="14"/>
        <v>A03AD037 Concrete Work Substructure Work Rebar Work</v>
      </c>
      <c r="F492" s="1403" t="str">
        <f t="shared" si="15"/>
        <v xml:space="preserve">A03AD037-00005 Concrete Work Substructure Work Rebar Work Deformed Bar (Epoxy Coat.)  Fy&gt;470MPa     </v>
      </c>
      <c r="G492" s="1404" t="str" cm="1">
        <f t="array" ref="G492:H492">_xlfn.TEXTSPLIT(I492,"-")</f>
        <v>A03AD037</v>
      </c>
      <c r="H492" s="1404" t="str">
        <v>00005</v>
      </c>
      <c r="I492" t="s">
        <v>5108</v>
      </c>
      <c r="J492" t="s">
        <v>4288</v>
      </c>
      <c r="K492" t="s">
        <v>4921</v>
      </c>
      <c r="L492" t="s">
        <v>3424</v>
      </c>
      <c r="M492" t="s">
        <v>4529</v>
      </c>
      <c r="N492" t="s">
        <v>3425</v>
      </c>
      <c r="O492" t="s">
        <v>5095</v>
      </c>
      <c r="P492" t="s">
        <v>5096</v>
      </c>
      <c r="Q492" t="s">
        <v>5109</v>
      </c>
      <c r="R492" t="s">
        <v>5110</v>
      </c>
      <c r="S492" t="s">
        <v>2965</v>
      </c>
      <c r="T492">
        <v>0</v>
      </c>
      <c r="U492" t="s">
        <v>4345</v>
      </c>
      <c r="V492" t="s">
        <v>5099</v>
      </c>
      <c r="W492" t="s">
        <v>2965</v>
      </c>
      <c r="X492">
        <v>0</v>
      </c>
      <c r="Y492" t="s">
        <v>2965</v>
      </c>
      <c r="Z492">
        <v>0</v>
      </c>
      <c r="AA492" t="s">
        <v>2965</v>
      </c>
      <c r="AB492" t="s">
        <v>2965</v>
      </c>
      <c r="AC492" t="s">
        <v>2965</v>
      </c>
      <c r="AD492">
        <v>0</v>
      </c>
      <c r="AE492" t="s">
        <v>2965</v>
      </c>
      <c r="AF492" t="s">
        <v>2965</v>
      </c>
      <c r="AG492">
        <v>0</v>
      </c>
      <c r="AH492" t="s">
        <v>2965</v>
      </c>
      <c r="AI492">
        <v>0</v>
      </c>
      <c r="AJ492">
        <v>0</v>
      </c>
      <c r="AK492">
        <v>0</v>
      </c>
      <c r="AL492">
        <v>0</v>
      </c>
      <c r="AM492">
        <v>0</v>
      </c>
      <c r="AN492">
        <v>0</v>
      </c>
      <c r="AO492" t="s">
        <v>2965</v>
      </c>
      <c r="AP492" t="s">
        <v>3496</v>
      </c>
      <c r="AQ492" t="s">
        <v>3496</v>
      </c>
      <c r="AR492" t="s">
        <v>5100</v>
      </c>
      <c r="AS492" t="s">
        <v>5108</v>
      </c>
    </row>
    <row r="493" spans="1:45" ht="17.25" customHeight="1">
      <c r="E493" s="1403" t="str">
        <f t="shared" si="14"/>
        <v>A03AD037 Concrete Work Substructure Work Rebar Work</v>
      </c>
      <c r="F493" s="1403" t="str">
        <f t="shared" si="15"/>
        <v xml:space="preserve">A03AD037-00006 Concrete Work Substructure Work Rebar Work Deformed Bar (Epoxy Coat.)  400MPa&lt;Fy≤470MPa     </v>
      </c>
      <c r="G493" s="1404" t="str" cm="1">
        <f t="array" ref="G493:H493">_xlfn.TEXTSPLIT(I493,"-")</f>
        <v>A03AD037</v>
      </c>
      <c r="H493" s="1404" t="str">
        <v>00006</v>
      </c>
      <c r="I493" t="s">
        <v>5111</v>
      </c>
      <c r="J493" t="s">
        <v>4288</v>
      </c>
      <c r="K493" t="s">
        <v>4921</v>
      </c>
      <c r="L493" t="s">
        <v>3424</v>
      </c>
      <c r="M493" t="s">
        <v>4529</v>
      </c>
      <c r="N493" t="s">
        <v>3425</v>
      </c>
      <c r="O493" t="s">
        <v>5095</v>
      </c>
      <c r="P493" t="s">
        <v>5096</v>
      </c>
      <c r="Q493" t="s">
        <v>5109</v>
      </c>
      <c r="R493" t="s">
        <v>5110</v>
      </c>
      <c r="S493" t="s">
        <v>2965</v>
      </c>
      <c r="T493">
        <v>0</v>
      </c>
      <c r="U493" t="s">
        <v>4353</v>
      </c>
      <c r="V493" t="s">
        <v>5102</v>
      </c>
      <c r="W493" t="s">
        <v>2965</v>
      </c>
      <c r="X493">
        <v>0</v>
      </c>
      <c r="Y493" t="s">
        <v>2965</v>
      </c>
      <c r="Z493">
        <v>0</v>
      </c>
      <c r="AA493" t="s">
        <v>2965</v>
      </c>
      <c r="AB493" t="s">
        <v>2965</v>
      </c>
      <c r="AC493" t="s">
        <v>2965</v>
      </c>
      <c r="AD493">
        <v>0</v>
      </c>
      <c r="AE493" t="s">
        <v>2965</v>
      </c>
      <c r="AF493" t="s">
        <v>2965</v>
      </c>
      <c r="AG493">
        <v>0</v>
      </c>
      <c r="AH493" t="s">
        <v>2965</v>
      </c>
      <c r="AI493">
        <v>0</v>
      </c>
      <c r="AJ493">
        <v>0</v>
      </c>
      <c r="AK493">
        <v>0</v>
      </c>
      <c r="AL493">
        <v>0</v>
      </c>
      <c r="AM493">
        <v>0</v>
      </c>
      <c r="AN493">
        <v>0</v>
      </c>
      <c r="AO493" t="s">
        <v>2965</v>
      </c>
      <c r="AP493" t="s">
        <v>3496</v>
      </c>
      <c r="AQ493" t="s">
        <v>3496</v>
      </c>
      <c r="AR493" t="s">
        <v>5100</v>
      </c>
      <c r="AS493" t="s">
        <v>5111</v>
      </c>
    </row>
    <row r="494" spans="1:45" ht="17.25" customHeight="1">
      <c r="E494" s="1403" t="str">
        <f t="shared" si="14"/>
        <v>A03AD037 Concrete Work Substructure Work Rebar Work</v>
      </c>
      <c r="F494" s="1403" t="str">
        <f t="shared" si="15"/>
        <v xml:space="preserve">A03AD037-00007 Concrete Work Substructure Work Rebar Work Deformed Bar (Epoxy Coat.)  300MPa&lt;Fy≤400MPa     </v>
      </c>
      <c r="G494" s="1404" t="str" cm="1">
        <f t="array" ref="G494:H494">_xlfn.TEXTSPLIT(I494,"-")</f>
        <v>A03AD037</v>
      </c>
      <c r="H494" s="1404" t="str">
        <v>00007</v>
      </c>
      <c r="I494" t="s">
        <v>5112</v>
      </c>
      <c r="J494" t="s">
        <v>4288</v>
      </c>
      <c r="K494" t="s">
        <v>4921</v>
      </c>
      <c r="L494" t="s">
        <v>3424</v>
      </c>
      <c r="M494" t="s">
        <v>4529</v>
      </c>
      <c r="N494" t="s">
        <v>3425</v>
      </c>
      <c r="O494" t="s">
        <v>5095</v>
      </c>
      <c r="P494" t="s">
        <v>5096</v>
      </c>
      <c r="Q494" t="s">
        <v>5109</v>
      </c>
      <c r="R494" t="s">
        <v>5110</v>
      </c>
      <c r="S494" t="s">
        <v>2965</v>
      </c>
      <c r="T494">
        <v>0</v>
      </c>
      <c r="U494" t="s">
        <v>4433</v>
      </c>
      <c r="V494" t="s">
        <v>5104</v>
      </c>
      <c r="W494" t="s">
        <v>2965</v>
      </c>
      <c r="X494">
        <v>0</v>
      </c>
      <c r="Y494" t="s">
        <v>2965</v>
      </c>
      <c r="Z494">
        <v>0</v>
      </c>
      <c r="AA494" t="s">
        <v>2965</v>
      </c>
      <c r="AB494" t="s">
        <v>2965</v>
      </c>
      <c r="AC494" t="s">
        <v>2965</v>
      </c>
      <c r="AD494">
        <v>0</v>
      </c>
      <c r="AE494" t="s">
        <v>2965</v>
      </c>
      <c r="AF494" t="s">
        <v>2965</v>
      </c>
      <c r="AG494">
        <v>0</v>
      </c>
      <c r="AH494" t="s">
        <v>2965</v>
      </c>
      <c r="AI494">
        <v>0</v>
      </c>
      <c r="AJ494">
        <v>0</v>
      </c>
      <c r="AK494">
        <v>0</v>
      </c>
      <c r="AL494">
        <v>0</v>
      </c>
      <c r="AM494">
        <v>0</v>
      </c>
      <c r="AN494">
        <v>0</v>
      </c>
      <c r="AO494" t="s">
        <v>2965</v>
      </c>
      <c r="AP494" t="s">
        <v>3496</v>
      </c>
      <c r="AQ494" t="s">
        <v>3496</v>
      </c>
      <c r="AR494" t="s">
        <v>5100</v>
      </c>
      <c r="AS494" t="s">
        <v>5112</v>
      </c>
    </row>
    <row r="495" spans="1:45" s="1423" customFormat="1" ht="17.25" customHeight="1">
      <c r="A495" s="1403"/>
      <c r="B495" s="1403"/>
      <c r="C495" s="1403"/>
      <c r="D495" s="1403"/>
      <c r="E495" s="1403" t="str">
        <f t="shared" si="14"/>
        <v>A03AD037 Concrete Work Substructure Work Rebar Work</v>
      </c>
      <c r="F495" s="1403" t="str">
        <f t="shared" si="15"/>
        <v xml:space="preserve">A03AD037-00008 Concrete Work Substructure Work Rebar Work Deformed Bar (Epoxy Coat.)  Fy≤300MPa     </v>
      </c>
      <c r="G495" s="1404" t="str" cm="1">
        <f t="array" ref="G495:H495">_xlfn.TEXTSPLIT(I495,"-")</f>
        <v>A03AD037</v>
      </c>
      <c r="H495" s="1404" t="str">
        <v>00008</v>
      </c>
      <c r="I495" t="s">
        <v>5113</v>
      </c>
      <c r="J495" t="s">
        <v>4288</v>
      </c>
      <c r="K495" t="s">
        <v>4921</v>
      </c>
      <c r="L495" t="s">
        <v>3424</v>
      </c>
      <c r="M495" t="s">
        <v>4529</v>
      </c>
      <c r="N495" t="s">
        <v>3425</v>
      </c>
      <c r="O495" t="s">
        <v>5095</v>
      </c>
      <c r="P495" t="s">
        <v>5096</v>
      </c>
      <c r="Q495" t="s">
        <v>5109</v>
      </c>
      <c r="R495" t="s">
        <v>5110</v>
      </c>
      <c r="S495" t="s">
        <v>2965</v>
      </c>
      <c r="T495">
        <v>0</v>
      </c>
      <c r="U495" t="s">
        <v>5106</v>
      </c>
      <c r="V495" t="s">
        <v>5107</v>
      </c>
      <c r="W495" t="s">
        <v>2965</v>
      </c>
      <c r="X495">
        <v>0</v>
      </c>
      <c r="Y495" t="s">
        <v>2965</v>
      </c>
      <c r="Z495">
        <v>0</v>
      </c>
      <c r="AA495" t="s">
        <v>2965</v>
      </c>
      <c r="AB495" t="s">
        <v>2965</v>
      </c>
      <c r="AC495" t="s">
        <v>2965</v>
      </c>
      <c r="AD495">
        <v>0</v>
      </c>
      <c r="AE495" t="s">
        <v>2965</v>
      </c>
      <c r="AF495" t="s">
        <v>2965</v>
      </c>
      <c r="AG495">
        <v>0</v>
      </c>
      <c r="AH495" t="s">
        <v>2965</v>
      </c>
      <c r="AI495">
        <v>0</v>
      </c>
      <c r="AJ495">
        <v>0</v>
      </c>
      <c r="AK495">
        <v>0</v>
      </c>
      <c r="AL495">
        <v>0</v>
      </c>
      <c r="AM495">
        <v>0</v>
      </c>
      <c r="AN495">
        <v>0</v>
      </c>
      <c r="AO495" t="s">
        <v>2965</v>
      </c>
      <c r="AP495" t="s">
        <v>3496</v>
      </c>
      <c r="AQ495" t="s">
        <v>3496</v>
      </c>
      <c r="AR495" t="s">
        <v>5100</v>
      </c>
      <c r="AS495" t="s">
        <v>5113</v>
      </c>
    </row>
    <row r="496" spans="1:45" s="1423" customFormat="1" ht="17.25" customHeight="1">
      <c r="A496" s="1403"/>
      <c r="B496" s="1403"/>
      <c r="C496" s="1403"/>
      <c r="D496" s="1403"/>
      <c r="E496" s="1403" t="str">
        <f t="shared" si="14"/>
        <v>A03AD038 Concrete Work Substructure Work Welded Wire Fabric</v>
      </c>
      <c r="F496" s="1403" t="str">
        <f t="shared" si="15"/>
        <v>A03AD038-00001 Concrete Work Substructure Work Welded Wire Fabric        DIA≤6mm</v>
      </c>
      <c r="G496" s="1404" t="str" cm="1">
        <f t="array" ref="G496:H496">_xlfn.TEXTSPLIT(I496,"-")</f>
        <v>A03AD038</v>
      </c>
      <c r="H496" s="1404" t="str">
        <v>00001</v>
      </c>
      <c r="I496" t="s">
        <v>5114</v>
      </c>
      <c r="J496" t="s">
        <v>4288</v>
      </c>
      <c r="K496" t="s">
        <v>4921</v>
      </c>
      <c r="L496" t="s">
        <v>3424</v>
      </c>
      <c r="M496" t="s">
        <v>4529</v>
      </c>
      <c r="N496" t="s">
        <v>3425</v>
      </c>
      <c r="O496" t="s">
        <v>5115</v>
      </c>
      <c r="P496" t="s">
        <v>5116</v>
      </c>
      <c r="Q496" t="s">
        <v>2965</v>
      </c>
      <c r="R496">
        <v>0</v>
      </c>
      <c r="S496" t="s">
        <v>2965</v>
      </c>
      <c r="T496">
        <v>0</v>
      </c>
      <c r="U496" t="s">
        <v>2965</v>
      </c>
      <c r="V496">
        <v>0</v>
      </c>
      <c r="W496" t="s">
        <v>2965</v>
      </c>
      <c r="X496">
        <v>0</v>
      </c>
      <c r="Y496" t="s">
        <v>2965</v>
      </c>
      <c r="Z496">
        <v>0</v>
      </c>
      <c r="AA496" t="s">
        <v>2965</v>
      </c>
      <c r="AB496" t="s">
        <v>2965</v>
      </c>
      <c r="AC496" t="s">
        <v>2965</v>
      </c>
      <c r="AD496">
        <v>0</v>
      </c>
      <c r="AE496" t="s">
        <v>5117</v>
      </c>
      <c r="AF496" t="s">
        <v>5118</v>
      </c>
      <c r="AG496">
        <v>0</v>
      </c>
      <c r="AH496" t="s">
        <v>5119</v>
      </c>
      <c r="AI496">
        <v>0</v>
      </c>
      <c r="AJ496">
        <v>0</v>
      </c>
      <c r="AK496">
        <v>0</v>
      </c>
      <c r="AL496">
        <v>0</v>
      </c>
      <c r="AM496">
        <v>0</v>
      </c>
      <c r="AN496">
        <v>0</v>
      </c>
      <c r="AO496" t="s">
        <v>2965</v>
      </c>
      <c r="AP496" t="s">
        <v>4360</v>
      </c>
      <c r="AQ496" t="s">
        <v>4360</v>
      </c>
      <c r="AR496" t="s">
        <v>5120</v>
      </c>
      <c r="AS496" t="s">
        <v>5114</v>
      </c>
    </row>
    <row r="497" spans="1:45" s="1423" customFormat="1" ht="17.25" customHeight="1">
      <c r="A497" s="1403"/>
      <c r="B497" s="1403"/>
      <c r="C497" s="1403"/>
      <c r="D497" s="1403"/>
      <c r="E497" s="1403" t="str">
        <f t="shared" si="14"/>
        <v>A03AD038 Concrete Work Substructure Work Welded Wire Fabric</v>
      </c>
      <c r="F497" s="1403" t="str">
        <f t="shared" si="15"/>
        <v>A03AD038-00002 Concrete Work Substructure Work Welded Wire Fabric        DIA&gt;6mm</v>
      </c>
      <c r="G497" s="1404" t="str" cm="1">
        <f t="array" ref="G497:H497">_xlfn.TEXTSPLIT(I497,"-")</f>
        <v>A03AD038</v>
      </c>
      <c r="H497" s="1404" t="str">
        <v>00002</v>
      </c>
      <c r="I497" t="s">
        <v>5121</v>
      </c>
      <c r="J497" t="s">
        <v>4288</v>
      </c>
      <c r="K497" t="s">
        <v>4921</v>
      </c>
      <c r="L497" t="s">
        <v>3424</v>
      </c>
      <c r="M497" t="s">
        <v>4529</v>
      </c>
      <c r="N497" t="s">
        <v>3425</v>
      </c>
      <c r="O497" t="s">
        <v>5115</v>
      </c>
      <c r="P497" t="s">
        <v>5116</v>
      </c>
      <c r="Q497" t="s">
        <v>2965</v>
      </c>
      <c r="R497">
        <v>0</v>
      </c>
      <c r="S497" t="s">
        <v>2965</v>
      </c>
      <c r="T497">
        <v>0</v>
      </c>
      <c r="U497" t="s">
        <v>2965</v>
      </c>
      <c r="V497">
        <v>0</v>
      </c>
      <c r="W497" t="s">
        <v>2965</v>
      </c>
      <c r="X497">
        <v>0</v>
      </c>
      <c r="Y497" t="s">
        <v>2965</v>
      </c>
      <c r="Z497">
        <v>0</v>
      </c>
      <c r="AA497" t="s">
        <v>2965</v>
      </c>
      <c r="AB497" t="s">
        <v>2965</v>
      </c>
      <c r="AC497" t="s">
        <v>2965</v>
      </c>
      <c r="AD497">
        <v>0</v>
      </c>
      <c r="AE497" t="s">
        <v>5122</v>
      </c>
      <c r="AF497" t="s">
        <v>5123</v>
      </c>
      <c r="AG497">
        <v>0</v>
      </c>
      <c r="AH497" t="s">
        <v>5119</v>
      </c>
      <c r="AI497">
        <v>0</v>
      </c>
      <c r="AJ497">
        <v>0</v>
      </c>
      <c r="AK497">
        <v>0</v>
      </c>
      <c r="AL497">
        <v>0</v>
      </c>
      <c r="AM497">
        <v>0</v>
      </c>
      <c r="AN497">
        <v>0</v>
      </c>
      <c r="AO497" t="s">
        <v>2965</v>
      </c>
      <c r="AP497" t="s">
        <v>4360</v>
      </c>
      <c r="AQ497" t="s">
        <v>4360</v>
      </c>
      <c r="AR497" t="s">
        <v>5120</v>
      </c>
      <c r="AS497" t="s">
        <v>5121</v>
      </c>
    </row>
    <row r="498" spans="1:45" s="1423" customFormat="1" ht="17.25" customHeight="1">
      <c r="A498" s="1403"/>
      <c r="B498" s="1403"/>
      <c r="C498" s="1403"/>
      <c r="D498" s="1403"/>
      <c r="E498" s="1403" t="str">
        <f t="shared" si="14"/>
        <v>A03AD039 Concrete Work Substructure Work Expansion Joint (Exposed Type)</v>
      </c>
      <c r="F498" s="1403" t="str">
        <f t="shared" si="15"/>
        <v xml:space="preserve">A03AD039-00001 Concrete Work Substructure Work Expansion Joint (Exposed Type)      w/ Flexible Joint Filler, Sealant, Dowel Bar w/ PVC Sleeve  </v>
      </c>
      <c r="G498" s="1404" t="str" cm="1">
        <f t="array" ref="G498:H498">_xlfn.TEXTSPLIT(I498,"-")</f>
        <v>A03AD039</v>
      </c>
      <c r="H498" s="1404" t="str">
        <v>00001</v>
      </c>
      <c r="I498" t="s">
        <v>5124</v>
      </c>
      <c r="J498" t="s">
        <v>4288</v>
      </c>
      <c r="K498" t="s">
        <v>4921</v>
      </c>
      <c r="L498" t="s">
        <v>3424</v>
      </c>
      <c r="M498" t="s">
        <v>4529</v>
      </c>
      <c r="N498" t="s">
        <v>3425</v>
      </c>
      <c r="O498" t="s">
        <v>5125</v>
      </c>
      <c r="P498" t="s">
        <v>5126</v>
      </c>
      <c r="Q498" t="s">
        <v>2965</v>
      </c>
      <c r="R498">
        <v>0</v>
      </c>
      <c r="S498" t="s">
        <v>2965</v>
      </c>
      <c r="T498">
        <v>0</v>
      </c>
      <c r="U498" t="s">
        <v>2965</v>
      </c>
      <c r="V498">
        <v>0</v>
      </c>
      <c r="W498" t="s">
        <v>2965</v>
      </c>
      <c r="X498">
        <v>0</v>
      </c>
      <c r="Y498" t="s">
        <v>2965</v>
      </c>
      <c r="Z498">
        <v>0</v>
      </c>
      <c r="AA498" t="s">
        <v>4333</v>
      </c>
      <c r="AB498" t="s">
        <v>5127</v>
      </c>
      <c r="AC498" t="s">
        <v>2965</v>
      </c>
      <c r="AD498">
        <v>0</v>
      </c>
      <c r="AE498" t="s">
        <v>2965</v>
      </c>
      <c r="AF498">
        <v>0</v>
      </c>
      <c r="AG498">
        <v>0</v>
      </c>
      <c r="AH498" t="s">
        <v>2860</v>
      </c>
      <c r="AI498">
        <v>0</v>
      </c>
      <c r="AJ498">
        <v>0</v>
      </c>
      <c r="AK498">
        <v>0</v>
      </c>
      <c r="AL498">
        <v>0</v>
      </c>
      <c r="AM498">
        <v>0</v>
      </c>
      <c r="AN498">
        <v>0</v>
      </c>
      <c r="AO498" t="s">
        <v>2965</v>
      </c>
      <c r="AP498" t="s">
        <v>3423</v>
      </c>
      <c r="AQ498" t="s">
        <v>3423</v>
      </c>
      <c r="AR498" t="s">
        <v>5128</v>
      </c>
      <c r="AS498" t="s">
        <v>5124</v>
      </c>
    </row>
    <row r="499" spans="1:45" s="1423" customFormat="1" ht="17.25" customHeight="1">
      <c r="A499" s="1403"/>
      <c r="B499" s="1403"/>
      <c r="C499" s="1403"/>
      <c r="D499" s="1403"/>
      <c r="E499" s="1403" t="str">
        <f t="shared" si="14"/>
        <v>A03AD040 Concrete Work Substructure Work Expansion Joint (w/ Aluminum Cover)</v>
      </c>
      <c r="F499" s="1403" t="str">
        <f t="shared" si="15"/>
        <v xml:space="preserve">A03AD040-00001 Concrete Work Substructure Work Expansion Joint (w/ Aluminum Cover)      w/ Flexible Joint Filler, Sealant, Aluminum Flashing Cover w/ Fixing Accessories  </v>
      </c>
      <c r="G499" s="1404" t="str" cm="1">
        <f t="array" ref="G499:H499">_xlfn.TEXTSPLIT(I499,"-")</f>
        <v>A03AD040</v>
      </c>
      <c r="H499" s="1404" t="str">
        <v>00001</v>
      </c>
      <c r="I499" t="s">
        <v>5129</v>
      </c>
      <c r="J499" t="s">
        <v>4288</v>
      </c>
      <c r="K499" t="s">
        <v>4921</v>
      </c>
      <c r="L499" t="s">
        <v>3424</v>
      </c>
      <c r="M499" t="s">
        <v>4529</v>
      </c>
      <c r="N499" t="s">
        <v>3425</v>
      </c>
      <c r="O499" t="s">
        <v>5130</v>
      </c>
      <c r="P499" t="s">
        <v>5131</v>
      </c>
      <c r="Q499" t="s">
        <v>2965</v>
      </c>
      <c r="R499">
        <v>0</v>
      </c>
      <c r="S499" t="s">
        <v>2965</v>
      </c>
      <c r="T499">
        <v>0</v>
      </c>
      <c r="U499" t="s">
        <v>2965</v>
      </c>
      <c r="V499">
        <v>0</v>
      </c>
      <c r="W499" t="s">
        <v>2965</v>
      </c>
      <c r="X499">
        <v>0</v>
      </c>
      <c r="Y499" t="s">
        <v>2965</v>
      </c>
      <c r="Z499">
        <v>0</v>
      </c>
      <c r="AA499" t="s">
        <v>4297</v>
      </c>
      <c r="AB499" t="s">
        <v>5132</v>
      </c>
      <c r="AC499" t="s">
        <v>2965</v>
      </c>
      <c r="AD499">
        <v>0</v>
      </c>
      <c r="AE499" t="s">
        <v>2965</v>
      </c>
      <c r="AF499">
        <v>0</v>
      </c>
      <c r="AG499">
        <v>0</v>
      </c>
      <c r="AH499" t="s">
        <v>2860</v>
      </c>
      <c r="AI499">
        <v>0</v>
      </c>
      <c r="AJ499">
        <v>0</v>
      </c>
      <c r="AK499">
        <v>0</v>
      </c>
      <c r="AL499">
        <v>0</v>
      </c>
      <c r="AM499">
        <v>0</v>
      </c>
      <c r="AN499">
        <v>0</v>
      </c>
      <c r="AO499" t="s">
        <v>2965</v>
      </c>
      <c r="AP499" t="s">
        <v>3423</v>
      </c>
      <c r="AQ499" t="s">
        <v>3423</v>
      </c>
      <c r="AR499" t="s">
        <v>5133</v>
      </c>
      <c r="AS499" t="s">
        <v>5129</v>
      </c>
    </row>
    <row r="500" spans="1:45" s="1423" customFormat="1" ht="17.25" customHeight="1">
      <c r="A500" s="1403"/>
      <c r="B500" s="1403"/>
      <c r="C500" s="1403"/>
      <c r="D500" s="1403"/>
      <c r="E500" s="1403" t="str">
        <f t="shared" si="14"/>
        <v>A03AD041 Concrete Work Substructure Work Expansion Joint (w/ Galvanized Steel Cover)</v>
      </c>
      <c r="F500" s="1403" t="str">
        <f t="shared" si="15"/>
        <v xml:space="preserve">A03AD041-00001 Concrete Work Substructure Work Expansion Joint (w/ Galvanized Steel Cover)      w/ Flexible Joint Filler, Sealant, Galv. Steel Cover w/ Galv. Steel Angle, Fixing Accessories  </v>
      </c>
      <c r="G500" s="1404" t="str" cm="1">
        <f t="array" ref="G500:H500">_xlfn.TEXTSPLIT(I500,"-")</f>
        <v>A03AD041</v>
      </c>
      <c r="H500" s="1404" t="str">
        <v>00001</v>
      </c>
      <c r="I500" t="s">
        <v>5134</v>
      </c>
      <c r="J500" t="s">
        <v>4288</v>
      </c>
      <c r="K500" t="s">
        <v>4921</v>
      </c>
      <c r="L500" t="s">
        <v>3424</v>
      </c>
      <c r="M500" t="s">
        <v>4529</v>
      </c>
      <c r="N500" t="s">
        <v>3425</v>
      </c>
      <c r="O500" t="s">
        <v>5135</v>
      </c>
      <c r="P500" t="s">
        <v>5136</v>
      </c>
      <c r="Q500" t="s">
        <v>2965</v>
      </c>
      <c r="R500">
        <v>0</v>
      </c>
      <c r="S500" t="s">
        <v>2965</v>
      </c>
      <c r="T500">
        <v>0</v>
      </c>
      <c r="U500" t="s">
        <v>2965</v>
      </c>
      <c r="V500">
        <v>0</v>
      </c>
      <c r="W500" t="s">
        <v>2965</v>
      </c>
      <c r="X500">
        <v>0</v>
      </c>
      <c r="Y500" t="s">
        <v>2965</v>
      </c>
      <c r="Z500">
        <v>0</v>
      </c>
      <c r="AA500" t="s">
        <v>4302</v>
      </c>
      <c r="AB500" t="s">
        <v>5137</v>
      </c>
      <c r="AC500" t="s">
        <v>2965</v>
      </c>
      <c r="AD500">
        <v>0</v>
      </c>
      <c r="AE500" t="s">
        <v>2965</v>
      </c>
      <c r="AF500">
        <v>0</v>
      </c>
      <c r="AG500">
        <v>0</v>
      </c>
      <c r="AH500" t="s">
        <v>2860</v>
      </c>
      <c r="AI500">
        <v>0</v>
      </c>
      <c r="AJ500">
        <v>0</v>
      </c>
      <c r="AK500">
        <v>0</v>
      </c>
      <c r="AL500">
        <v>0</v>
      </c>
      <c r="AM500">
        <v>0</v>
      </c>
      <c r="AN500">
        <v>0</v>
      </c>
      <c r="AO500" t="s">
        <v>2965</v>
      </c>
      <c r="AP500" t="s">
        <v>3423</v>
      </c>
      <c r="AQ500" t="s">
        <v>3423</v>
      </c>
      <c r="AR500" t="s">
        <v>5138</v>
      </c>
      <c r="AS500" t="s">
        <v>5134</v>
      </c>
    </row>
    <row r="501" spans="1:45" s="1423" customFormat="1" ht="17.25" customHeight="1">
      <c r="A501" s="1403"/>
      <c r="B501" s="1403"/>
      <c r="C501" s="1403"/>
      <c r="D501" s="1403"/>
      <c r="E501" s="1403" t="str">
        <f t="shared" si="14"/>
        <v>A03AD042 Concrete Work Substructure Work Expansion Joint (w/ Stainless Steel Cover)</v>
      </c>
      <c r="F501" s="1403" t="str">
        <f t="shared" si="15"/>
        <v xml:space="preserve">A03AD042-00001 Concrete Work Substructure Work Expansion Joint (w/ Stainless Steel Cover)      w/ Flexible Joint Filler, Sealant, SST Flashing Cover w/ Fixing Accessories  </v>
      </c>
      <c r="G501" s="1404" t="str" cm="1">
        <f t="array" ref="G501:H501">_xlfn.TEXTSPLIT(I501,"-")</f>
        <v>A03AD042</v>
      </c>
      <c r="H501" s="1404" t="str">
        <v>00001</v>
      </c>
      <c r="I501" t="s">
        <v>5139</v>
      </c>
      <c r="J501" t="s">
        <v>4288</v>
      </c>
      <c r="K501" t="s">
        <v>4921</v>
      </c>
      <c r="L501" t="s">
        <v>3424</v>
      </c>
      <c r="M501" t="s">
        <v>4529</v>
      </c>
      <c r="N501" t="s">
        <v>3425</v>
      </c>
      <c r="O501" t="s">
        <v>5140</v>
      </c>
      <c r="P501" t="s">
        <v>5141</v>
      </c>
      <c r="Q501" t="s">
        <v>2965</v>
      </c>
      <c r="R501">
        <v>0</v>
      </c>
      <c r="S501" t="s">
        <v>2965</v>
      </c>
      <c r="T501">
        <v>0</v>
      </c>
      <c r="U501" t="s">
        <v>2965</v>
      </c>
      <c r="V501">
        <v>0</v>
      </c>
      <c r="W501" t="s">
        <v>2965</v>
      </c>
      <c r="X501">
        <v>0</v>
      </c>
      <c r="Y501" t="s">
        <v>2965</v>
      </c>
      <c r="Z501">
        <v>0</v>
      </c>
      <c r="AA501" t="s">
        <v>4345</v>
      </c>
      <c r="AB501" t="s">
        <v>5142</v>
      </c>
      <c r="AC501" t="s">
        <v>2965</v>
      </c>
      <c r="AD501">
        <v>0</v>
      </c>
      <c r="AE501" t="s">
        <v>2965</v>
      </c>
      <c r="AF501">
        <v>0</v>
      </c>
      <c r="AG501">
        <v>0</v>
      </c>
      <c r="AH501" t="s">
        <v>2860</v>
      </c>
      <c r="AI501">
        <v>0</v>
      </c>
      <c r="AJ501">
        <v>0</v>
      </c>
      <c r="AK501">
        <v>0</v>
      </c>
      <c r="AL501">
        <v>0</v>
      </c>
      <c r="AM501">
        <v>0</v>
      </c>
      <c r="AN501">
        <v>0</v>
      </c>
      <c r="AO501" t="s">
        <v>2965</v>
      </c>
      <c r="AP501" t="s">
        <v>3423</v>
      </c>
      <c r="AQ501" t="s">
        <v>3423</v>
      </c>
      <c r="AR501" t="s">
        <v>5143</v>
      </c>
      <c r="AS501" t="s">
        <v>5139</v>
      </c>
    </row>
    <row r="502" spans="1:45" s="1423" customFormat="1" ht="17.25" customHeight="1">
      <c r="A502" s="1403"/>
      <c r="B502" s="1403"/>
      <c r="C502" s="1403"/>
      <c r="D502" s="1403"/>
      <c r="E502" s="1403" t="str">
        <f t="shared" si="14"/>
        <v>A03AD043 Concrete Work Substructure Work Expansion Joint (w/ Ready-Made Cover)</v>
      </c>
      <c r="F502" s="1403" t="str">
        <f t="shared" si="15"/>
        <v xml:space="preserve">A03AD043-00001 Concrete Work Substructure Work Expansion Joint (w/ Ready-Made Cover)      w/ Flexible Joint Filler, Sealant, Ready-Made Cover Profile w/ Fixing Accessories  </v>
      </c>
      <c r="G502" s="1404" t="str" cm="1">
        <f t="array" ref="G502:H502">_xlfn.TEXTSPLIT(I502,"-")</f>
        <v>A03AD043</v>
      </c>
      <c r="H502" s="1404" t="str">
        <v>00001</v>
      </c>
      <c r="I502" t="s">
        <v>5144</v>
      </c>
      <c r="J502" t="s">
        <v>4288</v>
      </c>
      <c r="K502" t="s">
        <v>4921</v>
      </c>
      <c r="L502" t="s">
        <v>3424</v>
      </c>
      <c r="M502" t="s">
        <v>4529</v>
      </c>
      <c r="N502" t="s">
        <v>3425</v>
      </c>
      <c r="O502" t="s">
        <v>5145</v>
      </c>
      <c r="P502" t="s">
        <v>5146</v>
      </c>
      <c r="Q502" t="s">
        <v>2965</v>
      </c>
      <c r="R502">
        <v>0</v>
      </c>
      <c r="S502" t="s">
        <v>2965</v>
      </c>
      <c r="T502">
        <v>0</v>
      </c>
      <c r="U502" t="s">
        <v>2965</v>
      </c>
      <c r="V502">
        <v>0</v>
      </c>
      <c r="W502" t="s">
        <v>2965</v>
      </c>
      <c r="X502">
        <v>0</v>
      </c>
      <c r="Y502" t="s">
        <v>2965</v>
      </c>
      <c r="Z502">
        <v>0</v>
      </c>
      <c r="AA502" t="s">
        <v>4353</v>
      </c>
      <c r="AB502" t="s">
        <v>5147</v>
      </c>
      <c r="AC502" t="s">
        <v>2965</v>
      </c>
      <c r="AD502">
        <v>0</v>
      </c>
      <c r="AE502" t="s">
        <v>2965</v>
      </c>
      <c r="AF502">
        <v>0</v>
      </c>
      <c r="AG502">
        <v>0</v>
      </c>
      <c r="AH502" t="s">
        <v>2860</v>
      </c>
      <c r="AI502">
        <v>0</v>
      </c>
      <c r="AJ502">
        <v>0</v>
      </c>
      <c r="AK502">
        <v>0</v>
      </c>
      <c r="AL502">
        <v>0</v>
      </c>
      <c r="AM502">
        <v>0</v>
      </c>
      <c r="AN502">
        <v>0</v>
      </c>
      <c r="AO502" t="s">
        <v>2965</v>
      </c>
      <c r="AP502" t="s">
        <v>3423</v>
      </c>
      <c r="AQ502" t="s">
        <v>3423</v>
      </c>
      <c r="AR502" t="s">
        <v>5148</v>
      </c>
      <c r="AS502" t="s">
        <v>5144</v>
      </c>
    </row>
    <row r="503" spans="1:45" s="1423" customFormat="1" ht="17.25" customHeight="1">
      <c r="A503" s="1403"/>
      <c r="B503" s="1403"/>
      <c r="C503" s="1403"/>
      <c r="D503" s="1403"/>
      <c r="E503" s="1403" t="str">
        <f t="shared" si="14"/>
        <v>A03AD044 Concrete Work Substructure Work Isolation Joint (Separation Joint)</v>
      </c>
      <c r="F503" s="1403" t="str">
        <f t="shared" si="15"/>
        <v xml:space="preserve">A03AD044-00001 Concrete Work Substructure Work Isolation Joint (Separation Joint)      w/ Flexible Joint Filler, Sealant  </v>
      </c>
      <c r="G503" s="1404" t="str" cm="1">
        <f t="array" ref="G503:H503">_xlfn.TEXTSPLIT(I503,"-")</f>
        <v>A03AD044</v>
      </c>
      <c r="H503" s="1404" t="str">
        <v>00001</v>
      </c>
      <c r="I503" t="s">
        <v>5149</v>
      </c>
      <c r="J503" t="s">
        <v>4288</v>
      </c>
      <c r="K503" t="s">
        <v>4921</v>
      </c>
      <c r="L503" t="s">
        <v>3424</v>
      </c>
      <c r="M503" t="s">
        <v>4529</v>
      </c>
      <c r="N503" t="s">
        <v>3425</v>
      </c>
      <c r="O503" t="s">
        <v>5150</v>
      </c>
      <c r="P503" t="s">
        <v>3426</v>
      </c>
      <c r="Q503" t="s">
        <v>2965</v>
      </c>
      <c r="R503">
        <v>0</v>
      </c>
      <c r="S503" t="s">
        <v>2965</v>
      </c>
      <c r="T503">
        <v>0</v>
      </c>
      <c r="U503" t="s">
        <v>2965</v>
      </c>
      <c r="V503">
        <v>0</v>
      </c>
      <c r="W503" t="s">
        <v>2965</v>
      </c>
      <c r="X503">
        <v>0</v>
      </c>
      <c r="Y503" t="s">
        <v>2965</v>
      </c>
      <c r="Z503">
        <v>0</v>
      </c>
      <c r="AA503" t="s">
        <v>4433</v>
      </c>
      <c r="AB503" t="s">
        <v>3427</v>
      </c>
      <c r="AC503" t="s">
        <v>2965</v>
      </c>
      <c r="AD503">
        <v>0</v>
      </c>
      <c r="AE503" t="s">
        <v>2965</v>
      </c>
      <c r="AF503">
        <v>0</v>
      </c>
      <c r="AG503">
        <v>0</v>
      </c>
      <c r="AH503" t="s">
        <v>2860</v>
      </c>
      <c r="AI503">
        <v>0</v>
      </c>
      <c r="AJ503">
        <v>0</v>
      </c>
      <c r="AK503">
        <v>0</v>
      </c>
      <c r="AL503">
        <v>0</v>
      </c>
      <c r="AM503">
        <v>0</v>
      </c>
      <c r="AN503">
        <v>0</v>
      </c>
      <c r="AO503" t="s">
        <v>2965</v>
      </c>
      <c r="AP503" t="s">
        <v>3423</v>
      </c>
      <c r="AQ503" t="s">
        <v>3423</v>
      </c>
      <c r="AR503" t="s">
        <v>5151</v>
      </c>
      <c r="AS503" t="s">
        <v>5149</v>
      </c>
    </row>
    <row r="504" spans="1:45" ht="17.25" customHeight="1">
      <c r="E504" s="1403" t="str">
        <f t="shared" si="14"/>
        <v>A03AD045 Concrete Work Substructure Work Control Joint</v>
      </c>
      <c r="F504" s="1403" t="str">
        <f t="shared" si="15"/>
        <v xml:space="preserve">A03AD045-00001 Concrete Work Substructure Work Control Joint      w/ Joint Sealant, Backstop  </v>
      </c>
      <c r="G504" s="1404" t="str" cm="1">
        <f t="array" ref="G504:H504">_xlfn.TEXTSPLIT(I504,"-")</f>
        <v>A03AD045</v>
      </c>
      <c r="H504" s="1404" t="str">
        <v>00001</v>
      </c>
      <c r="I504" t="s">
        <v>5152</v>
      </c>
      <c r="J504" t="s">
        <v>4288</v>
      </c>
      <c r="K504" t="s">
        <v>4921</v>
      </c>
      <c r="L504" t="s">
        <v>3424</v>
      </c>
      <c r="M504" t="s">
        <v>4529</v>
      </c>
      <c r="N504" t="s">
        <v>3425</v>
      </c>
      <c r="O504" t="s">
        <v>5153</v>
      </c>
      <c r="P504" t="s">
        <v>5154</v>
      </c>
      <c r="Q504" t="s">
        <v>2965</v>
      </c>
      <c r="R504">
        <v>0</v>
      </c>
      <c r="S504" t="s">
        <v>2965</v>
      </c>
      <c r="T504">
        <v>0</v>
      </c>
      <c r="U504" t="s">
        <v>2965</v>
      </c>
      <c r="V504">
        <v>0</v>
      </c>
      <c r="W504" t="s">
        <v>2965</v>
      </c>
      <c r="X504">
        <v>0</v>
      </c>
      <c r="Y504" t="s">
        <v>2965</v>
      </c>
      <c r="Z504">
        <v>0</v>
      </c>
      <c r="AA504" t="s">
        <v>5106</v>
      </c>
      <c r="AB504" t="s">
        <v>5155</v>
      </c>
      <c r="AC504" t="s">
        <v>2965</v>
      </c>
      <c r="AD504">
        <v>0</v>
      </c>
      <c r="AE504" t="s">
        <v>2965</v>
      </c>
      <c r="AF504">
        <v>0</v>
      </c>
      <c r="AG504">
        <v>0</v>
      </c>
      <c r="AH504" t="s">
        <v>5156</v>
      </c>
      <c r="AI504">
        <v>0</v>
      </c>
      <c r="AJ504">
        <v>0</v>
      </c>
      <c r="AK504">
        <v>0</v>
      </c>
      <c r="AL504">
        <v>0</v>
      </c>
      <c r="AM504">
        <v>0</v>
      </c>
      <c r="AN504">
        <v>0</v>
      </c>
      <c r="AO504" t="s">
        <v>2965</v>
      </c>
      <c r="AP504" t="s">
        <v>3423</v>
      </c>
      <c r="AQ504" t="s">
        <v>3423</v>
      </c>
      <c r="AR504" t="s">
        <v>5157</v>
      </c>
      <c r="AS504" t="s">
        <v>5152</v>
      </c>
    </row>
    <row r="505" spans="1:45" ht="17.25" customHeight="1">
      <c r="E505" s="1403" t="str">
        <f t="shared" si="14"/>
        <v>A03AD045 Concrete Work Substructure Work Control Joint</v>
      </c>
      <c r="F505" s="1403" t="str">
        <f t="shared" si="15"/>
        <v xml:space="preserve">A03AD045-00002 Concrete Work Substructure Work Control Joint      w/ Joint Sealant, Backstop, Bottom Crack Inducer  </v>
      </c>
      <c r="G505" s="1404" t="str" cm="1">
        <f t="array" ref="G505:H505">_xlfn.TEXTSPLIT(I505,"-")</f>
        <v>A03AD045</v>
      </c>
      <c r="H505" s="1404" t="str">
        <v>00002</v>
      </c>
      <c r="I505" t="s">
        <v>5158</v>
      </c>
      <c r="J505" t="s">
        <v>4288</v>
      </c>
      <c r="K505" t="s">
        <v>4921</v>
      </c>
      <c r="L505" t="s">
        <v>3424</v>
      </c>
      <c r="M505" t="s">
        <v>4529</v>
      </c>
      <c r="N505" t="s">
        <v>3425</v>
      </c>
      <c r="O505" t="s">
        <v>5153</v>
      </c>
      <c r="P505" t="s">
        <v>5154</v>
      </c>
      <c r="Q505" t="s">
        <v>2965</v>
      </c>
      <c r="R505">
        <v>0</v>
      </c>
      <c r="S505" t="s">
        <v>2965</v>
      </c>
      <c r="T505">
        <v>0</v>
      </c>
      <c r="U505" t="s">
        <v>2965</v>
      </c>
      <c r="V505">
        <v>0</v>
      </c>
      <c r="W505" t="s">
        <v>2965</v>
      </c>
      <c r="X505">
        <v>0</v>
      </c>
      <c r="Y505" t="s">
        <v>2965</v>
      </c>
      <c r="Z505">
        <v>0</v>
      </c>
      <c r="AA505" t="s">
        <v>4451</v>
      </c>
      <c r="AB505" t="s">
        <v>5159</v>
      </c>
      <c r="AC505" t="s">
        <v>2965</v>
      </c>
      <c r="AD505">
        <v>0</v>
      </c>
      <c r="AE505" t="s">
        <v>2965</v>
      </c>
      <c r="AF505">
        <v>0</v>
      </c>
      <c r="AG505">
        <v>0</v>
      </c>
      <c r="AH505" t="s">
        <v>5156</v>
      </c>
      <c r="AI505">
        <v>0</v>
      </c>
      <c r="AJ505">
        <v>0</v>
      </c>
      <c r="AK505">
        <v>0</v>
      </c>
      <c r="AL505">
        <v>0</v>
      </c>
      <c r="AM505">
        <v>0</v>
      </c>
      <c r="AN505">
        <v>0</v>
      </c>
      <c r="AO505" t="s">
        <v>2965</v>
      </c>
      <c r="AP505" t="s">
        <v>3423</v>
      </c>
      <c r="AQ505" t="s">
        <v>3423</v>
      </c>
      <c r="AR505" t="s">
        <v>5157</v>
      </c>
      <c r="AS505" t="s">
        <v>5158</v>
      </c>
    </row>
    <row r="506" spans="1:45" ht="17.25" customHeight="1">
      <c r="E506" s="1403" t="str">
        <f t="shared" si="14"/>
        <v>A03AD046 Concrete Work Substructure Work Water Stop</v>
      </c>
      <c r="F506" s="1403" t="str">
        <f t="shared" si="15"/>
        <v xml:space="preserve">A03AD046-00001 Concrete Work Substructure Work Water Stop PVC Type       </v>
      </c>
      <c r="G506" s="1404" t="str" cm="1">
        <f t="array" ref="G506:H506">_xlfn.TEXTSPLIT(I506,"-")</f>
        <v>A03AD046</v>
      </c>
      <c r="H506" s="1404" t="str">
        <v>00001</v>
      </c>
      <c r="I506" t="s">
        <v>5160</v>
      </c>
      <c r="J506" t="s">
        <v>4288</v>
      </c>
      <c r="K506" t="s">
        <v>4921</v>
      </c>
      <c r="L506" t="s">
        <v>3424</v>
      </c>
      <c r="M506" t="s">
        <v>4529</v>
      </c>
      <c r="N506" t="s">
        <v>3425</v>
      </c>
      <c r="O506" t="s">
        <v>5161</v>
      </c>
      <c r="P506" t="s">
        <v>5162</v>
      </c>
      <c r="Q506" t="s">
        <v>5163</v>
      </c>
      <c r="R506" t="s">
        <v>5164</v>
      </c>
      <c r="S506" t="s">
        <v>2965</v>
      </c>
      <c r="T506">
        <v>0</v>
      </c>
      <c r="U506" t="s">
        <v>2965</v>
      </c>
      <c r="V506">
        <v>0</v>
      </c>
      <c r="W506" t="s">
        <v>2965</v>
      </c>
      <c r="X506">
        <v>0</v>
      </c>
      <c r="Y506" t="s">
        <v>2965</v>
      </c>
      <c r="Z506">
        <v>0</v>
      </c>
      <c r="AA506" t="s">
        <v>2965</v>
      </c>
      <c r="AB506" t="s">
        <v>2965</v>
      </c>
      <c r="AC506" t="s">
        <v>2965</v>
      </c>
      <c r="AD506">
        <v>0</v>
      </c>
      <c r="AE506" t="s">
        <v>2965</v>
      </c>
      <c r="AF506">
        <v>0</v>
      </c>
      <c r="AG506">
        <v>0</v>
      </c>
      <c r="AH506" t="s">
        <v>5165</v>
      </c>
      <c r="AI506">
        <v>0</v>
      </c>
      <c r="AJ506">
        <v>0</v>
      </c>
      <c r="AK506">
        <v>0</v>
      </c>
      <c r="AL506">
        <v>0</v>
      </c>
      <c r="AM506">
        <v>0</v>
      </c>
      <c r="AN506">
        <v>0</v>
      </c>
      <c r="AO506" t="s">
        <v>2965</v>
      </c>
      <c r="AP506" t="s">
        <v>3423</v>
      </c>
      <c r="AQ506" t="s">
        <v>3423</v>
      </c>
      <c r="AR506" t="s">
        <v>5166</v>
      </c>
      <c r="AS506" t="s">
        <v>5160</v>
      </c>
    </row>
    <row r="507" spans="1:45" ht="17.25" customHeight="1">
      <c r="E507" s="1403" t="str">
        <f t="shared" si="14"/>
        <v>A03AD046 Concrete Work Substructure Work Water Stop</v>
      </c>
      <c r="F507" s="1403" t="str">
        <f t="shared" si="15"/>
        <v xml:space="preserve">A03AD046-00002 Concrete Work Substructure Work Water Stop Stainless Steel Type       </v>
      </c>
      <c r="G507" s="1404" t="str" cm="1">
        <f t="array" ref="G507:H507">_xlfn.TEXTSPLIT(I507,"-")</f>
        <v>A03AD046</v>
      </c>
      <c r="H507" s="1404" t="str">
        <v>00002</v>
      </c>
      <c r="I507" t="s">
        <v>5167</v>
      </c>
      <c r="J507" t="s">
        <v>4288</v>
      </c>
      <c r="K507" t="s">
        <v>4921</v>
      </c>
      <c r="L507" t="s">
        <v>3424</v>
      </c>
      <c r="M507" t="s">
        <v>4529</v>
      </c>
      <c r="N507" t="s">
        <v>3425</v>
      </c>
      <c r="O507" t="s">
        <v>5161</v>
      </c>
      <c r="P507" t="s">
        <v>5162</v>
      </c>
      <c r="Q507" t="s">
        <v>5168</v>
      </c>
      <c r="R507" t="s">
        <v>5169</v>
      </c>
      <c r="S507" t="s">
        <v>2965</v>
      </c>
      <c r="T507">
        <v>0</v>
      </c>
      <c r="U507" t="s">
        <v>2965</v>
      </c>
      <c r="V507">
        <v>0</v>
      </c>
      <c r="W507" t="s">
        <v>2965</v>
      </c>
      <c r="X507">
        <v>0</v>
      </c>
      <c r="Y507" t="s">
        <v>2965</v>
      </c>
      <c r="Z507">
        <v>0</v>
      </c>
      <c r="AA507" t="s">
        <v>2965</v>
      </c>
      <c r="AB507" t="s">
        <v>2965</v>
      </c>
      <c r="AC507" t="s">
        <v>2965</v>
      </c>
      <c r="AD507">
        <v>0</v>
      </c>
      <c r="AE507" t="s">
        <v>2965</v>
      </c>
      <c r="AF507">
        <v>0</v>
      </c>
      <c r="AG507">
        <v>0</v>
      </c>
      <c r="AH507" t="s">
        <v>5165</v>
      </c>
      <c r="AI507">
        <v>0</v>
      </c>
      <c r="AJ507">
        <v>0</v>
      </c>
      <c r="AK507">
        <v>0</v>
      </c>
      <c r="AL507">
        <v>0</v>
      </c>
      <c r="AM507">
        <v>0</v>
      </c>
      <c r="AN507">
        <v>0</v>
      </c>
      <c r="AO507" t="s">
        <v>2965</v>
      </c>
      <c r="AP507" t="s">
        <v>3423</v>
      </c>
      <c r="AQ507" t="s">
        <v>3423</v>
      </c>
      <c r="AR507" t="s">
        <v>5166</v>
      </c>
      <c r="AS507" t="s">
        <v>5167</v>
      </c>
    </row>
    <row r="508" spans="1:45" ht="17.25" customHeight="1">
      <c r="E508" s="1403" t="str">
        <f t="shared" si="14"/>
        <v>A03AD046 Concrete Work Substructure Work Water Stop</v>
      </c>
      <c r="F508" s="1403" t="str">
        <f t="shared" si="15"/>
        <v xml:space="preserve">A03AD046-00003 Concrete Work Substructure Work Water Stop Expandable Rubber Type       </v>
      </c>
      <c r="G508" s="1404" t="str" cm="1">
        <f t="array" ref="G508:H508">_xlfn.TEXTSPLIT(I508,"-")</f>
        <v>A03AD046</v>
      </c>
      <c r="H508" s="1404" t="str">
        <v>00003</v>
      </c>
      <c r="I508" t="s">
        <v>5170</v>
      </c>
      <c r="J508" t="s">
        <v>4288</v>
      </c>
      <c r="K508" t="s">
        <v>4921</v>
      </c>
      <c r="L508" t="s">
        <v>3424</v>
      </c>
      <c r="M508" t="s">
        <v>4529</v>
      </c>
      <c r="N508" t="s">
        <v>3425</v>
      </c>
      <c r="O508" t="s">
        <v>5161</v>
      </c>
      <c r="P508" t="s">
        <v>5162</v>
      </c>
      <c r="Q508" t="s">
        <v>5171</v>
      </c>
      <c r="R508" t="s">
        <v>5172</v>
      </c>
      <c r="S508" t="s">
        <v>2965</v>
      </c>
      <c r="T508">
        <v>0</v>
      </c>
      <c r="U508" t="s">
        <v>2965</v>
      </c>
      <c r="V508">
        <v>0</v>
      </c>
      <c r="W508" t="s">
        <v>2965</v>
      </c>
      <c r="X508">
        <v>0</v>
      </c>
      <c r="Y508" t="s">
        <v>2965</v>
      </c>
      <c r="Z508">
        <v>0</v>
      </c>
      <c r="AA508" t="s">
        <v>2965</v>
      </c>
      <c r="AB508" t="s">
        <v>2965</v>
      </c>
      <c r="AC508" t="s">
        <v>2965</v>
      </c>
      <c r="AD508">
        <v>0</v>
      </c>
      <c r="AE508" t="s">
        <v>2965</v>
      </c>
      <c r="AF508">
        <v>0</v>
      </c>
      <c r="AG508">
        <v>0</v>
      </c>
      <c r="AH508" t="s">
        <v>5165</v>
      </c>
      <c r="AI508">
        <v>0</v>
      </c>
      <c r="AJ508">
        <v>0</v>
      </c>
      <c r="AK508">
        <v>0</v>
      </c>
      <c r="AL508">
        <v>0</v>
      </c>
      <c r="AM508">
        <v>0</v>
      </c>
      <c r="AN508">
        <v>0</v>
      </c>
      <c r="AO508" t="s">
        <v>2965</v>
      </c>
      <c r="AP508" t="s">
        <v>3423</v>
      </c>
      <c r="AQ508" t="s">
        <v>3423</v>
      </c>
      <c r="AR508" t="s">
        <v>5166</v>
      </c>
      <c r="AS508" t="s">
        <v>5170</v>
      </c>
    </row>
    <row r="509" spans="1:45" ht="17.25" customHeight="1">
      <c r="E509" s="1403" t="str">
        <f t="shared" si="14"/>
        <v>A03AD046 Concrete Work Substructure Work Water Stop</v>
      </c>
      <c r="F509" s="1403" t="str">
        <f t="shared" si="15"/>
        <v xml:space="preserve">A03AD046-00004 Concrete Work Substructure Work Water Stop Copper       </v>
      </c>
      <c r="G509" s="1404" t="str" cm="1">
        <f t="array" ref="G509:H509">_xlfn.TEXTSPLIT(I509,"-")</f>
        <v>A03AD046</v>
      </c>
      <c r="H509" s="1404" t="str">
        <v>00004</v>
      </c>
      <c r="I509" t="s">
        <v>5173</v>
      </c>
      <c r="J509" t="s">
        <v>4288</v>
      </c>
      <c r="K509" t="s">
        <v>4921</v>
      </c>
      <c r="L509" t="s">
        <v>3424</v>
      </c>
      <c r="M509" t="s">
        <v>4529</v>
      </c>
      <c r="N509" t="s">
        <v>3425</v>
      </c>
      <c r="O509" t="s">
        <v>5161</v>
      </c>
      <c r="P509" t="s">
        <v>5162</v>
      </c>
      <c r="Q509" t="s">
        <v>5174</v>
      </c>
      <c r="R509" t="s">
        <v>5175</v>
      </c>
      <c r="S509" t="s">
        <v>2965</v>
      </c>
      <c r="T509">
        <v>0</v>
      </c>
      <c r="U509" t="s">
        <v>2965</v>
      </c>
      <c r="V509">
        <v>0</v>
      </c>
      <c r="W509" t="s">
        <v>2965</v>
      </c>
      <c r="X509">
        <v>0</v>
      </c>
      <c r="Y509" t="s">
        <v>2965</v>
      </c>
      <c r="Z509">
        <v>0</v>
      </c>
      <c r="AA509" t="s">
        <v>2965</v>
      </c>
      <c r="AB509" t="s">
        <v>2965</v>
      </c>
      <c r="AC509" t="s">
        <v>2965</v>
      </c>
      <c r="AD509">
        <v>0</v>
      </c>
      <c r="AE509" t="s">
        <v>2965</v>
      </c>
      <c r="AF509">
        <v>0</v>
      </c>
      <c r="AG509">
        <v>0</v>
      </c>
      <c r="AH509" t="s">
        <v>5165</v>
      </c>
      <c r="AI509">
        <v>0</v>
      </c>
      <c r="AJ509">
        <v>0</v>
      </c>
      <c r="AK509">
        <v>0</v>
      </c>
      <c r="AL509">
        <v>0</v>
      </c>
      <c r="AM509">
        <v>0</v>
      </c>
      <c r="AN509">
        <v>0</v>
      </c>
      <c r="AO509" t="s">
        <v>2965</v>
      </c>
      <c r="AP509" t="s">
        <v>3423</v>
      </c>
      <c r="AQ509" t="s">
        <v>3423</v>
      </c>
      <c r="AR509" t="s">
        <v>5166</v>
      </c>
      <c r="AS509" t="s">
        <v>5173</v>
      </c>
    </row>
    <row r="510" spans="1:45" ht="17.25" customHeight="1">
      <c r="E510" s="1403" t="str">
        <f t="shared" si="14"/>
        <v>A03AD047 Concrete Work Substructure Work Insulation under Ground Floor</v>
      </c>
      <c r="F510" s="1403" t="str">
        <f t="shared" si="15"/>
        <v>A03AD047-00001 Concrete Work Substructure Work Insulation under Ground Floor Extruded Polystyrene Insulation Board       THK&lt;50mm</v>
      </c>
      <c r="G510" s="1404" t="str" cm="1">
        <f t="array" ref="G510:H510">_xlfn.TEXTSPLIT(I510,"-")</f>
        <v>A03AD047</v>
      </c>
      <c r="H510" s="1404" t="str">
        <v>00001</v>
      </c>
      <c r="I510" t="s">
        <v>5176</v>
      </c>
      <c r="J510" t="s">
        <v>4288</v>
      </c>
      <c r="K510" t="s">
        <v>4921</v>
      </c>
      <c r="L510" t="s">
        <v>3424</v>
      </c>
      <c r="M510" t="s">
        <v>4529</v>
      </c>
      <c r="N510" t="s">
        <v>3425</v>
      </c>
      <c r="O510" t="s">
        <v>5177</v>
      </c>
      <c r="P510" t="s">
        <v>5178</v>
      </c>
      <c r="Q510" t="s">
        <v>5179</v>
      </c>
      <c r="R510" t="s">
        <v>5180</v>
      </c>
      <c r="S510" t="s">
        <v>2965</v>
      </c>
      <c r="T510">
        <v>0</v>
      </c>
      <c r="U510" t="s">
        <v>2965</v>
      </c>
      <c r="V510">
        <v>0</v>
      </c>
      <c r="W510" t="s">
        <v>2965</v>
      </c>
      <c r="X510">
        <v>0</v>
      </c>
      <c r="Y510" t="s">
        <v>2965</v>
      </c>
      <c r="Z510">
        <v>0</v>
      </c>
      <c r="AA510" t="s">
        <v>2965</v>
      </c>
      <c r="AB510" t="s">
        <v>2965</v>
      </c>
      <c r="AC510" t="s">
        <v>2965</v>
      </c>
      <c r="AD510">
        <v>0</v>
      </c>
      <c r="AE510" t="s">
        <v>5171</v>
      </c>
      <c r="AF510" t="s">
        <v>5181</v>
      </c>
      <c r="AG510">
        <v>0</v>
      </c>
      <c r="AH510" t="s">
        <v>2860</v>
      </c>
      <c r="AI510">
        <v>0</v>
      </c>
      <c r="AJ510">
        <v>0</v>
      </c>
      <c r="AK510">
        <v>0</v>
      </c>
      <c r="AL510">
        <v>0</v>
      </c>
      <c r="AM510">
        <v>0</v>
      </c>
      <c r="AN510">
        <v>0</v>
      </c>
      <c r="AO510" t="s">
        <v>2965</v>
      </c>
      <c r="AP510" t="s">
        <v>4360</v>
      </c>
      <c r="AQ510" t="s">
        <v>4360</v>
      </c>
      <c r="AR510" t="s">
        <v>5182</v>
      </c>
      <c r="AS510" t="s">
        <v>5176</v>
      </c>
    </row>
    <row r="511" spans="1:45" ht="17.25" customHeight="1">
      <c r="E511" s="1403" t="str">
        <f t="shared" si="14"/>
        <v>A03AD047 Concrete Work Substructure Work Insulation under Ground Floor</v>
      </c>
      <c r="F511" s="1403" t="str">
        <f t="shared" si="15"/>
        <v>A03AD047-00002 Concrete Work Substructure Work Insulation under Ground Floor Extruded Polystyrene Insulation Board       50mm≤THK&lt;75mm</v>
      </c>
      <c r="G511" s="1404" t="str" cm="1">
        <f t="array" ref="G511:H511">_xlfn.TEXTSPLIT(I511,"-")</f>
        <v>A03AD047</v>
      </c>
      <c r="H511" s="1404" t="str">
        <v>00002</v>
      </c>
      <c r="I511" t="s">
        <v>5183</v>
      </c>
      <c r="J511" t="s">
        <v>4288</v>
      </c>
      <c r="K511" t="s">
        <v>4921</v>
      </c>
      <c r="L511" t="s">
        <v>3424</v>
      </c>
      <c r="M511" t="s">
        <v>4529</v>
      </c>
      <c r="N511" t="s">
        <v>3425</v>
      </c>
      <c r="O511" t="s">
        <v>5177</v>
      </c>
      <c r="P511" t="s">
        <v>5178</v>
      </c>
      <c r="Q511" t="s">
        <v>5179</v>
      </c>
      <c r="R511" t="s">
        <v>5180</v>
      </c>
      <c r="S511" t="s">
        <v>2965</v>
      </c>
      <c r="T511">
        <v>0</v>
      </c>
      <c r="U511" t="s">
        <v>2965</v>
      </c>
      <c r="V511">
        <v>0</v>
      </c>
      <c r="W511" t="s">
        <v>2965</v>
      </c>
      <c r="X511">
        <v>0</v>
      </c>
      <c r="Y511" t="s">
        <v>2965</v>
      </c>
      <c r="Z511">
        <v>0</v>
      </c>
      <c r="AA511" t="s">
        <v>2965</v>
      </c>
      <c r="AB511" t="s">
        <v>2965</v>
      </c>
      <c r="AC511" t="s">
        <v>2965</v>
      </c>
      <c r="AD511">
        <v>0</v>
      </c>
      <c r="AE511" t="s">
        <v>4345</v>
      </c>
      <c r="AF511" t="s">
        <v>5184</v>
      </c>
      <c r="AG511">
        <v>0</v>
      </c>
      <c r="AH511" t="s">
        <v>2860</v>
      </c>
      <c r="AI511">
        <v>0</v>
      </c>
      <c r="AJ511">
        <v>0</v>
      </c>
      <c r="AK511">
        <v>0</v>
      </c>
      <c r="AL511">
        <v>0</v>
      </c>
      <c r="AM511">
        <v>0</v>
      </c>
      <c r="AN511">
        <v>0</v>
      </c>
      <c r="AO511" t="s">
        <v>2965</v>
      </c>
      <c r="AP511" t="s">
        <v>4360</v>
      </c>
      <c r="AQ511" t="s">
        <v>4360</v>
      </c>
      <c r="AR511" t="s">
        <v>5182</v>
      </c>
      <c r="AS511" t="s">
        <v>5183</v>
      </c>
    </row>
    <row r="512" spans="1:45" ht="17.25" customHeight="1">
      <c r="E512" s="1403" t="str">
        <f t="shared" si="14"/>
        <v>A03AD047 Concrete Work Substructure Work Insulation under Ground Floor</v>
      </c>
      <c r="F512" s="1403" t="str">
        <f t="shared" si="15"/>
        <v>A03AD047-00003 Concrete Work Substructure Work Insulation under Ground Floor Extruded Polystyrene Insulation Board       75mm≤THK&lt;100mm</v>
      </c>
      <c r="G512" s="1404" t="str" cm="1">
        <f t="array" ref="G512:H512">_xlfn.TEXTSPLIT(I512,"-")</f>
        <v>A03AD047</v>
      </c>
      <c r="H512" s="1404" t="str">
        <v>00003</v>
      </c>
      <c r="I512" t="s">
        <v>5185</v>
      </c>
      <c r="J512" t="s">
        <v>4288</v>
      </c>
      <c r="K512" t="s">
        <v>4921</v>
      </c>
      <c r="L512" t="s">
        <v>3424</v>
      </c>
      <c r="M512" t="s">
        <v>4529</v>
      </c>
      <c r="N512" t="s">
        <v>3425</v>
      </c>
      <c r="O512" t="s">
        <v>5177</v>
      </c>
      <c r="P512" t="s">
        <v>5178</v>
      </c>
      <c r="Q512" t="s">
        <v>5179</v>
      </c>
      <c r="R512" t="s">
        <v>5180</v>
      </c>
      <c r="S512" t="s">
        <v>2965</v>
      </c>
      <c r="T512">
        <v>0</v>
      </c>
      <c r="U512" t="s">
        <v>2965</v>
      </c>
      <c r="V512">
        <v>0</v>
      </c>
      <c r="W512" t="s">
        <v>2965</v>
      </c>
      <c r="X512">
        <v>0</v>
      </c>
      <c r="Y512" t="s">
        <v>2965</v>
      </c>
      <c r="Z512">
        <v>0</v>
      </c>
      <c r="AA512" t="s">
        <v>2965</v>
      </c>
      <c r="AB512" t="s">
        <v>2965</v>
      </c>
      <c r="AC512" t="s">
        <v>2965</v>
      </c>
      <c r="AD512">
        <v>0</v>
      </c>
      <c r="AE512" t="s">
        <v>4353</v>
      </c>
      <c r="AF512" t="s">
        <v>5186</v>
      </c>
      <c r="AG512">
        <v>0</v>
      </c>
      <c r="AH512" t="s">
        <v>2860</v>
      </c>
      <c r="AI512">
        <v>0</v>
      </c>
      <c r="AJ512">
        <v>0</v>
      </c>
      <c r="AK512">
        <v>0</v>
      </c>
      <c r="AL512">
        <v>0</v>
      </c>
      <c r="AM512">
        <v>0</v>
      </c>
      <c r="AN512">
        <v>0</v>
      </c>
      <c r="AO512" t="s">
        <v>2965</v>
      </c>
      <c r="AP512" t="s">
        <v>4360</v>
      </c>
      <c r="AQ512" t="s">
        <v>4360</v>
      </c>
      <c r="AR512" t="s">
        <v>5182</v>
      </c>
      <c r="AS512" t="s">
        <v>5185</v>
      </c>
    </row>
    <row r="513" spans="1:45" ht="17.25" customHeight="1">
      <c r="E513" s="1403" t="str">
        <f t="shared" si="14"/>
        <v>A03AD047 Concrete Work Substructure Work Insulation under Ground Floor</v>
      </c>
      <c r="F513" s="1403" t="str">
        <f t="shared" si="15"/>
        <v>A03AD047-00004 Concrete Work Substructure Work Insulation under Ground Floor Extruded Polystyrene Insulation Board       100mm≤THK</v>
      </c>
      <c r="G513" s="1404" t="str" cm="1">
        <f t="array" ref="G513:H513">_xlfn.TEXTSPLIT(I513,"-")</f>
        <v>A03AD047</v>
      </c>
      <c r="H513" s="1404" t="str">
        <v>00004</v>
      </c>
      <c r="I513" t="s">
        <v>5187</v>
      </c>
      <c r="J513" t="s">
        <v>4288</v>
      </c>
      <c r="K513" t="s">
        <v>4921</v>
      </c>
      <c r="L513" t="s">
        <v>3424</v>
      </c>
      <c r="M513" t="s">
        <v>4529</v>
      </c>
      <c r="N513" t="s">
        <v>3425</v>
      </c>
      <c r="O513" t="s">
        <v>5177</v>
      </c>
      <c r="P513" t="s">
        <v>5178</v>
      </c>
      <c r="Q513" t="s">
        <v>5179</v>
      </c>
      <c r="R513" t="s">
        <v>5180</v>
      </c>
      <c r="S513" t="s">
        <v>2965</v>
      </c>
      <c r="T513">
        <v>0</v>
      </c>
      <c r="U513" t="s">
        <v>2965</v>
      </c>
      <c r="V513">
        <v>0</v>
      </c>
      <c r="W513" t="s">
        <v>2965</v>
      </c>
      <c r="X513">
        <v>0</v>
      </c>
      <c r="Y513" t="s">
        <v>2965</v>
      </c>
      <c r="Z513">
        <v>0</v>
      </c>
      <c r="AA513" t="s">
        <v>2965</v>
      </c>
      <c r="AB513" t="s">
        <v>2965</v>
      </c>
      <c r="AC513" t="s">
        <v>2965</v>
      </c>
      <c r="AD513">
        <v>0</v>
      </c>
      <c r="AE513" t="s">
        <v>4433</v>
      </c>
      <c r="AF513" t="s">
        <v>5188</v>
      </c>
      <c r="AG513">
        <v>0</v>
      </c>
      <c r="AH513" t="s">
        <v>2860</v>
      </c>
      <c r="AI513">
        <v>0</v>
      </c>
      <c r="AJ513">
        <v>0</v>
      </c>
      <c r="AK513">
        <v>0</v>
      </c>
      <c r="AL513">
        <v>0</v>
      </c>
      <c r="AM513">
        <v>0</v>
      </c>
      <c r="AN513">
        <v>0</v>
      </c>
      <c r="AO513" t="s">
        <v>2965</v>
      </c>
      <c r="AP513" t="s">
        <v>4360</v>
      </c>
      <c r="AQ513" t="s">
        <v>4360</v>
      </c>
      <c r="AR513" t="s">
        <v>5182</v>
      </c>
      <c r="AS513" t="s">
        <v>5187</v>
      </c>
    </row>
    <row r="514" spans="1:45" ht="17.25" customHeight="1">
      <c r="E514" s="1403" t="str">
        <f t="shared" si="14"/>
        <v>A03AD048 Concrete Work Substructure Work Ladder Rung</v>
      </c>
      <c r="F514" s="1403" t="str">
        <f t="shared" si="15"/>
        <v xml:space="preserve">A03AD048-00004 Concrete Work Substructure Work Ladder Rung Hot-Dip Galvanized Steel     Galv.: ASTM A123  </v>
      </c>
      <c r="G514" s="1404" t="str" cm="1">
        <f t="array" ref="G514:H514">_xlfn.TEXTSPLIT(I514,"-")</f>
        <v>A03AD048</v>
      </c>
      <c r="H514" s="1404" t="str">
        <v>00004</v>
      </c>
      <c r="I514" t="s">
        <v>5189</v>
      </c>
      <c r="J514" t="s">
        <v>4288</v>
      </c>
      <c r="K514" t="s">
        <v>4921</v>
      </c>
      <c r="L514" t="s">
        <v>3424</v>
      </c>
      <c r="M514" t="s">
        <v>4529</v>
      </c>
      <c r="N514" t="s">
        <v>3425</v>
      </c>
      <c r="O514" t="s">
        <v>5190</v>
      </c>
      <c r="P514" t="s">
        <v>5191</v>
      </c>
      <c r="Q514" t="s">
        <v>5192</v>
      </c>
      <c r="R514" t="s">
        <v>5193</v>
      </c>
      <c r="S514" t="s">
        <v>2965</v>
      </c>
      <c r="T514">
        <v>0</v>
      </c>
      <c r="U514" t="s">
        <v>2965</v>
      </c>
      <c r="V514">
        <v>0</v>
      </c>
      <c r="W514" t="s">
        <v>2965</v>
      </c>
      <c r="X514">
        <v>0</v>
      </c>
      <c r="Y514" t="s">
        <v>2965</v>
      </c>
      <c r="Z514">
        <v>0</v>
      </c>
      <c r="AA514" t="s">
        <v>5027</v>
      </c>
      <c r="AB514" t="s">
        <v>5194</v>
      </c>
      <c r="AC514" t="s">
        <v>2965</v>
      </c>
      <c r="AD514">
        <v>0</v>
      </c>
      <c r="AE514" t="s">
        <v>2965</v>
      </c>
      <c r="AF514">
        <v>0</v>
      </c>
      <c r="AG514">
        <v>0</v>
      </c>
      <c r="AH514" t="s">
        <v>5195</v>
      </c>
      <c r="AI514">
        <v>0</v>
      </c>
      <c r="AJ514">
        <v>0</v>
      </c>
      <c r="AK514">
        <v>0</v>
      </c>
      <c r="AL514">
        <v>0</v>
      </c>
      <c r="AM514">
        <v>0</v>
      </c>
      <c r="AN514">
        <v>0</v>
      </c>
      <c r="AO514" t="s">
        <v>2965</v>
      </c>
      <c r="AP514" t="s">
        <v>4817</v>
      </c>
      <c r="AQ514" t="s">
        <v>4817</v>
      </c>
      <c r="AR514" t="s">
        <v>5196</v>
      </c>
      <c r="AS514" t="s">
        <v>5189</v>
      </c>
    </row>
    <row r="515" spans="1:45" ht="17.25" customHeight="1">
      <c r="E515" s="1403" t="str">
        <f t="shared" si="14"/>
        <v>A03AD048 Concrete Work Substructure Work Ladder Rung</v>
      </c>
      <c r="F515" s="1403" t="str">
        <f t="shared" si="15"/>
        <v xml:space="preserve">A03AD048-00005 Concrete Work Substructure Work Ladder Rung SUS     SUS 304  </v>
      </c>
      <c r="G515" s="1404" t="str" cm="1">
        <f t="array" ref="G515:H515">_xlfn.TEXTSPLIT(I515,"-")</f>
        <v>A03AD048</v>
      </c>
      <c r="H515" s="1404" t="str">
        <v>00005</v>
      </c>
      <c r="I515" t="s">
        <v>5197</v>
      </c>
      <c r="J515" t="s">
        <v>4288</v>
      </c>
      <c r="K515" t="s">
        <v>4921</v>
      </c>
      <c r="L515" t="s">
        <v>3424</v>
      </c>
      <c r="M515" t="s">
        <v>4529</v>
      </c>
      <c r="N515" t="s">
        <v>3425</v>
      </c>
      <c r="O515" t="s">
        <v>5190</v>
      </c>
      <c r="P515" t="s">
        <v>5191</v>
      </c>
      <c r="Q515" t="s">
        <v>4423</v>
      </c>
      <c r="R515" t="s">
        <v>5198</v>
      </c>
      <c r="S515" t="s">
        <v>2965</v>
      </c>
      <c r="T515">
        <v>0</v>
      </c>
      <c r="U515" t="s">
        <v>2965</v>
      </c>
      <c r="V515">
        <v>0</v>
      </c>
      <c r="W515" t="s">
        <v>2965</v>
      </c>
      <c r="X515">
        <v>0</v>
      </c>
      <c r="Y515" t="s">
        <v>2965</v>
      </c>
      <c r="Z515">
        <v>0</v>
      </c>
      <c r="AA515" t="s">
        <v>5199</v>
      </c>
      <c r="AB515" t="s">
        <v>5200</v>
      </c>
      <c r="AC515" t="s">
        <v>2965</v>
      </c>
      <c r="AD515">
        <v>0</v>
      </c>
      <c r="AE515" t="s">
        <v>2965</v>
      </c>
      <c r="AF515">
        <v>0</v>
      </c>
      <c r="AG515">
        <v>0</v>
      </c>
      <c r="AH515" t="s">
        <v>5195</v>
      </c>
      <c r="AI515">
        <v>0</v>
      </c>
      <c r="AJ515">
        <v>0</v>
      </c>
      <c r="AK515">
        <v>0</v>
      </c>
      <c r="AL515">
        <v>0</v>
      </c>
      <c r="AM515">
        <v>0</v>
      </c>
      <c r="AN515">
        <v>0</v>
      </c>
      <c r="AO515" t="s">
        <v>2965</v>
      </c>
      <c r="AP515" t="s">
        <v>4817</v>
      </c>
      <c r="AQ515" t="s">
        <v>4817</v>
      </c>
      <c r="AR515" t="s">
        <v>5196</v>
      </c>
      <c r="AS515" t="s">
        <v>5197</v>
      </c>
    </row>
    <row r="516" spans="1:45" ht="17.25" customHeight="1">
      <c r="E516" s="1403" t="str">
        <f t="shared" si="14"/>
        <v>A03AD048 Concrete Work Substructure Work Ladder Rung</v>
      </c>
      <c r="F516" s="1403" t="str">
        <f t="shared" si="15"/>
        <v xml:space="preserve">A03AD048-00006 Concrete Work Substructure Work Ladder Rung SUS     SUS 316L  </v>
      </c>
      <c r="G516" s="1404" t="str" cm="1">
        <f t="array" ref="G516:H516">_xlfn.TEXTSPLIT(I516,"-")</f>
        <v>A03AD048</v>
      </c>
      <c r="H516" s="1404" t="str">
        <v>00006</v>
      </c>
      <c r="I516" t="s">
        <v>5201</v>
      </c>
      <c r="J516" t="s">
        <v>4288</v>
      </c>
      <c r="K516" t="s">
        <v>4921</v>
      </c>
      <c r="L516" t="s">
        <v>3424</v>
      </c>
      <c r="M516" t="s">
        <v>4529</v>
      </c>
      <c r="N516" t="s">
        <v>3425</v>
      </c>
      <c r="O516" t="s">
        <v>5190</v>
      </c>
      <c r="P516" t="s">
        <v>5191</v>
      </c>
      <c r="Q516" t="s">
        <v>4423</v>
      </c>
      <c r="R516" t="s">
        <v>5198</v>
      </c>
      <c r="S516" t="s">
        <v>2965</v>
      </c>
      <c r="T516">
        <v>0</v>
      </c>
      <c r="U516" t="s">
        <v>2965</v>
      </c>
      <c r="V516">
        <v>0</v>
      </c>
      <c r="W516" t="s">
        <v>2965</v>
      </c>
      <c r="X516">
        <v>0</v>
      </c>
      <c r="Y516" t="s">
        <v>2965</v>
      </c>
      <c r="Z516">
        <v>0</v>
      </c>
      <c r="AA516" t="s">
        <v>5202</v>
      </c>
      <c r="AB516" t="s">
        <v>5203</v>
      </c>
      <c r="AC516" t="s">
        <v>2965</v>
      </c>
      <c r="AD516">
        <v>0</v>
      </c>
      <c r="AE516" t="s">
        <v>2965</v>
      </c>
      <c r="AF516">
        <v>0</v>
      </c>
      <c r="AG516">
        <v>0</v>
      </c>
      <c r="AH516" t="s">
        <v>5195</v>
      </c>
      <c r="AI516">
        <v>0</v>
      </c>
      <c r="AJ516">
        <v>0</v>
      </c>
      <c r="AK516">
        <v>0</v>
      </c>
      <c r="AL516">
        <v>0</v>
      </c>
      <c r="AM516">
        <v>0</v>
      </c>
      <c r="AN516">
        <v>0</v>
      </c>
      <c r="AO516" t="s">
        <v>2965</v>
      </c>
      <c r="AP516" t="s">
        <v>4817</v>
      </c>
      <c r="AQ516" t="s">
        <v>4817</v>
      </c>
      <c r="AR516" t="s">
        <v>5196</v>
      </c>
      <c r="AS516" t="s">
        <v>5201</v>
      </c>
    </row>
    <row r="517" spans="1:45" ht="17.25" customHeight="1">
      <c r="E517" s="1403" t="str">
        <f t="shared" si="14"/>
        <v>A03AD048 Concrete Work Substructure Work Ladder Rung</v>
      </c>
      <c r="F517" s="1403" t="str">
        <f t="shared" si="15"/>
        <v xml:space="preserve">A03AD048-00007 Concrete Work Substructure Work Ladder Rung SUS     SUS Duplex  </v>
      </c>
      <c r="G517" s="1404" t="str" cm="1">
        <f t="array" ref="G517:H517">_xlfn.TEXTSPLIT(I517,"-")</f>
        <v>A03AD048</v>
      </c>
      <c r="H517" s="1404" t="str">
        <v>00007</v>
      </c>
      <c r="I517" t="s">
        <v>5204</v>
      </c>
      <c r="J517" t="s">
        <v>4288</v>
      </c>
      <c r="K517" t="s">
        <v>4921</v>
      </c>
      <c r="L517" t="s">
        <v>3424</v>
      </c>
      <c r="M517" t="s">
        <v>4529</v>
      </c>
      <c r="N517" t="s">
        <v>3425</v>
      </c>
      <c r="O517" t="s">
        <v>5190</v>
      </c>
      <c r="P517" t="s">
        <v>5191</v>
      </c>
      <c r="Q517" t="s">
        <v>4423</v>
      </c>
      <c r="R517" t="s">
        <v>5198</v>
      </c>
      <c r="S517" t="s">
        <v>2965</v>
      </c>
      <c r="T517">
        <v>0</v>
      </c>
      <c r="U517" t="s">
        <v>2965</v>
      </c>
      <c r="V517">
        <v>0</v>
      </c>
      <c r="W517" t="s">
        <v>2965</v>
      </c>
      <c r="X517">
        <v>0</v>
      </c>
      <c r="Y517" t="s">
        <v>2965</v>
      </c>
      <c r="Z517">
        <v>0</v>
      </c>
      <c r="AA517" t="s">
        <v>5205</v>
      </c>
      <c r="AB517" t="s">
        <v>5206</v>
      </c>
      <c r="AC517" t="s">
        <v>2965</v>
      </c>
      <c r="AD517">
        <v>0</v>
      </c>
      <c r="AE517" t="s">
        <v>2965</v>
      </c>
      <c r="AF517">
        <v>0</v>
      </c>
      <c r="AG517">
        <v>0</v>
      </c>
      <c r="AH517" t="s">
        <v>5195</v>
      </c>
      <c r="AI517">
        <v>0</v>
      </c>
      <c r="AJ517">
        <v>0</v>
      </c>
      <c r="AK517">
        <v>0</v>
      </c>
      <c r="AL517">
        <v>0</v>
      </c>
      <c r="AM517">
        <v>0</v>
      </c>
      <c r="AN517">
        <v>0</v>
      </c>
      <c r="AO517" t="s">
        <v>2965</v>
      </c>
      <c r="AP517" t="s">
        <v>4817</v>
      </c>
      <c r="AQ517" t="s">
        <v>4817</v>
      </c>
      <c r="AR517" t="s">
        <v>5196</v>
      </c>
      <c r="AS517" t="s">
        <v>5204</v>
      </c>
    </row>
    <row r="518" spans="1:45" ht="17.25" customHeight="1">
      <c r="E518" s="1403" t="str">
        <f t="shared" si="14"/>
        <v>A03AD048 Concrete Work Substructure Work Ladder Rung</v>
      </c>
      <c r="F518" s="1403" t="str">
        <f t="shared" si="15"/>
        <v xml:space="preserve">A03AD048-00008 Concrete Work Substructure Work Ladder Rung FRP       </v>
      </c>
      <c r="G518" s="1404" t="str" cm="1">
        <f t="array" ref="G518:H518">_xlfn.TEXTSPLIT(I518,"-")</f>
        <v>A03AD048</v>
      </c>
      <c r="H518" s="1404" t="str">
        <v>00008</v>
      </c>
      <c r="I518" t="s">
        <v>5207</v>
      </c>
      <c r="J518" t="s">
        <v>4288</v>
      </c>
      <c r="K518" t="s">
        <v>4921</v>
      </c>
      <c r="L518" t="s">
        <v>3424</v>
      </c>
      <c r="M518" t="s">
        <v>4529</v>
      </c>
      <c r="N518" t="s">
        <v>3425</v>
      </c>
      <c r="O518" t="s">
        <v>5190</v>
      </c>
      <c r="P518" t="s">
        <v>5191</v>
      </c>
      <c r="Q518" t="s">
        <v>5208</v>
      </c>
      <c r="R518" t="s">
        <v>5209</v>
      </c>
      <c r="S518" t="s">
        <v>2965</v>
      </c>
      <c r="T518">
        <v>0</v>
      </c>
      <c r="U518" t="s">
        <v>2965</v>
      </c>
      <c r="V518">
        <v>0</v>
      </c>
      <c r="W518" t="s">
        <v>2965</v>
      </c>
      <c r="X518">
        <v>0</v>
      </c>
      <c r="Y518" t="s">
        <v>2965</v>
      </c>
      <c r="Z518">
        <v>0</v>
      </c>
      <c r="AA518" t="s">
        <v>2965</v>
      </c>
      <c r="AB518" t="s">
        <v>2965</v>
      </c>
      <c r="AC518" t="s">
        <v>2965</v>
      </c>
      <c r="AD518">
        <v>0</v>
      </c>
      <c r="AE518" t="s">
        <v>2965</v>
      </c>
      <c r="AF518">
        <v>0</v>
      </c>
      <c r="AG518">
        <v>0</v>
      </c>
      <c r="AH518" t="s">
        <v>5195</v>
      </c>
      <c r="AI518">
        <v>0</v>
      </c>
      <c r="AJ518">
        <v>0</v>
      </c>
      <c r="AK518">
        <v>0</v>
      </c>
      <c r="AL518">
        <v>0</v>
      </c>
      <c r="AM518">
        <v>0</v>
      </c>
      <c r="AN518">
        <v>0</v>
      </c>
      <c r="AO518" t="s">
        <v>2965</v>
      </c>
      <c r="AP518" t="s">
        <v>4817</v>
      </c>
      <c r="AQ518" t="s">
        <v>4817</v>
      </c>
      <c r="AR518" t="s">
        <v>5196</v>
      </c>
      <c r="AS518" t="s">
        <v>5207</v>
      </c>
    </row>
    <row r="519" spans="1:45" ht="17.25" customHeight="1">
      <c r="E519" s="1403" t="str">
        <f t="shared" si="14"/>
        <v>A03AD049 Concrete Work Substructure Work Embedded Steel(Steel Plate, Corner Angle and etc.) w/ Anchor Bar (Purchase &amp; Installation)</v>
      </c>
      <c r="F519" s="1403" t="str">
        <f t="shared" si="15"/>
        <v xml:space="preserve">A03AD049-00001 Concrete Work Substructure Work Embedded Steel(Steel Plate, Corner Angle and etc.) w/ Anchor Bar (Purchase &amp; Installation) Hot-Dip Galvanized Steel     Galv.: ASTM A123  </v>
      </c>
      <c r="G519" s="1404" t="str" cm="1">
        <f t="array" ref="G519:H519">_xlfn.TEXTSPLIT(I519,"-")</f>
        <v>A03AD049</v>
      </c>
      <c r="H519" s="1404" t="str">
        <v>00001</v>
      </c>
      <c r="I519" t="s">
        <v>5210</v>
      </c>
      <c r="J519" t="s">
        <v>4288</v>
      </c>
      <c r="K519" t="s">
        <v>4921</v>
      </c>
      <c r="L519" t="s">
        <v>3424</v>
      </c>
      <c r="M519" t="s">
        <v>4529</v>
      </c>
      <c r="N519" t="s">
        <v>3425</v>
      </c>
      <c r="O519" t="s">
        <v>5211</v>
      </c>
      <c r="P519" t="s">
        <v>5212</v>
      </c>
      <c r="Q519" t="s">
        <v>5192</v>
      </c>
      <c r="R519" t="s">
        <v>5193</v>
      </c>
      <c r="S519" t="s">
        <v>2965</v>
      </c>
      <c r="T519">
        <v>0</v>
      </c>
      <c r="U519" t="s">
        <v>2965</v>
      </c>
      <c r="V519">
        <v>0</v>
      </c>
      <c r="W519" t="s">
        <v>2965</v>
      </c>
      <c r="X519">
        <v>0</v>
      </c>
      <c r="Y519" t="s">
        <v>2965</v>
      </c>
      <c r="Z519">
        <v>0</v>
      </c>
      <c r="AA519" t="s">
        <v>5027</v>
      </c>
      <c r="AB519" t="s">
        <v>5194</v>
      </c>
      <c r="AC519" t="s">
        <v>2965</v>
      </c>
      <c r="AD519">
        <v>0</v>
      </c>
      <c r="AE519" t="s">
        <v>2965</v>
      </c>
      <c r="AF519" t="s">
        <v>2965</v>
      </c>
      <c r="AG519">
        <v>0</v>
      </c>
      <c r="AH519" t="s">
        <v>2965</v>
      </c>
      <c r="AI519">
        <v>0</v>
      </c>
      <c r="AJ519">
        <v>0</v>
      </c>
      <c r="AK519">
        <v>0</v>
      </c>
      <c r="AL519">
        <v>0</v>
      </c>
      <c r="AM519">
        <v>0</v>
      </c>
      <c r="AN519">
        <v>0</v>
      </c>
      <c r="AO519" t="s">
        <v>2965</v>
      </c>
      <c r="AP519" t="s">
        <v>3496</v>
      </c>
      <c r="AQ519" t="s">
        <v>3496</v>
      </c>
      <c r="AR519" t="s">
        <v>5213</v>
      </c>
      <c r="AS519" t="s">
        <v>5210</v>
      </c>
    </row>
    <row r="520" spans="1:45" ht="17.25" customHeight="1">
      <c r="E520" s="1403" t="str">
        <f t="shared" ref="E520:E583" si="16">G520&amp;" "&amp;L520&amp;" "&amp;N520&amp;" "&amp;P520</f>
        <v>A03AD049 Concrete Work Substructure Work Embedded Steel(Steel Plate, Corner Angle and etc.) w/ Anchor Bar (Purchase &amp; Installation)</v>
      </c>
      <c r="F520" s="1403" t="str">
        <f t="shared" si="15"/>
        <v xml:space="preserve">A03AD049-00003 Concrete Work Substructure Work Embedded Steel(Steel Plate, Corner Angle and etc.) w/ Anchor Bar (Purchase &amp; Installation) SUS     SUS 304  </v>
      </c>
      <c r="G520" s="1404" t="str" cm="1">
        <f t="array" ref="G520:H520">_xlfn.TEXTSPLIT(I520,"-")</f>
        <v>A03AD049</v>
      </c>
      <c r="H520" s="1404" t="str">
        <v>00003</v>
      </c>
      <c r="I520" t="s">
        <v>5214</v>
      </c>
      <c r="J520" t="s">
        <v>4288</v>
      </c>
      <c r="K520" t="s">
        <v>4921</v>
      </c>
      <c r="L520" t="s">
        <v>3424</v>
      </c>
      <c r="M520" t="s">
        <v>4529</v>
      </c>
      <c r="N520" t="s">
        <v>3425</v>
      </c>
      <c r="O520" t="s">
        <v>5211</v>
      </c>
      <c r="P520" t="s">
        <v>5212</v>
      </c>
      <c r="Q520" t="s">
        <v>4423</v>
      </c>
      <c r="R520" t="s">
        <v>5198</v>
      </c>
      <c r="S520" t="s">
        <v>2965</v>
      </c>
      <c r="T520">
        <v>0</v>
      </c>
      <c r="U520" t="s">
        <v>2965</v>
      </c>
      <c r="V520">
        <v>0</v>
      </c>
      <c r="W520" t="s">
        <v>2965</v>
      </c>
      <c r="X520">
        <v>0</v>
      </c>
      <c r="Y520" t="s">
        <v>2965</v>
      </c>
      <c r="Z520">
        <v>0</v>
      </c>
      <c r="AA520" t="s">
        <v>5199</v>
      </c>
      <c r="AB520" t="s">
        <v>5200</v>
      </c>
      <c r="AC520" t="s">
        <v>2965</v>
      </c>
      <c r="AD520">
        <v>0</v>
      </c>
      <c r="AE520" t="s">
        <v>2965</v>
      </c>
      <c r="AF520" t="s">
        <v>2965</v>
      </c>
      <c r="AG520">
        <v>0</v>
      </c>
      <c r="AH520" t="s">
        <v>2965</v>
      </c>
      <c r="AI520">
        <v>0</v>
      </c>
      <c r="AJ520">
        <v>0</v>
      </c>
      <c r="AK520">
        <v>0</v>
      </c>
      <c r="AL520">
        <v>0</v>
      </c>
      <c r="AM520">
        <v>0</v>
      </c>
      <c r="AN520">
        <v>0</v>
      </c>
      <c r="AO520" t="s">
        <v>2965</v>
      </c>
      <c r="AP520" t="s">
        <v>3496</v>
      </c>
      <c r="AQ520" t="s">
        <v>3496</v>
      </c>
      <c r="AR520" t="s">
        <v>5213</v>
      </c>
      <c r="AS520" t="s">
        <v>5214</v>
      </c>
    </row>
    <row r="521" spans="1:45" s="1423" customFormat="1" ht="17.25" customHeight="1">
      <c r="A521" s="1403"/>
      <c r="B521" s="1403"/>
      <c r="C521" s="1403"/>
      <c r="D521" s="1403"/>
      <c r="E521" s="1403" t="str">
        <f t="shared" si="16"/>
        <v>A03AD049 Concrete Work Substructure Work Embedded Steel(Steel Plate, Corner Angle and etc.) w/ Anchor Bar (Purchase &amp; Installation)</v>
      </c>
      <c r="F521" s="1403" t="str">
        <f t="shared" ref="F521:F584" si="17">IF(I521=0,"",I521)&amp;" "&amp;IF(L521=0,"",L521)&amp;" "&amp;IF(N521=0,"",N521)&amp;" "&amp;IF(P521=0,"",P521)&amp;" "&amp;IF(R521=0,"",R521)&amp;" "&amp;IF(T521=0,"",T521)&amp;" "&amp;IF(V521=0,"",V521)&amp;" "&amp;IF(X521=0,"",X521)&amp;" "&amp;IF(Z521=0,"",Z521)&amp;" "&amp;IF(AB521=0,"",AB521)&amp;" "&amp;IF(AD521=0,"",AD521)&amp;" "&amp;IF(AF521=0,"",AF521)</f>
        <v xml:space="preserve">A03AD049-00004 Concrete Work Substructure Work Embedded Steel(Steel Plate, Corner Angle and etc.) w/ Anchor Bar (Purchase &amp; Installation) SUS     SUS 316L  </v>
      </c>
      <c r="G521" s="1404" t="str" cm="1">
        <f t="array" ref="G521:H521">_xlfn.TEXTSPLIT(I521,"-")</f>
        <v>A03AD049</v>
      </c>
      <c r="H521" s="1404" t="str">
        <v>00004</v>
      </c>
      <c r="I521" t="s">
        <v>5215</v>
      </c>
      <c r="J521" t="s">
        <v>4288</v>
      </c>
      <c r="K521" t="s">
        <v>4921</v>
      </c>
      <c r="L521" t="s">
        <v>3424</v>
      </c>
      <c r="M521" t="s">
        <v>4529</v>
      </c>
      <c r="N521" t="s">
        <v>3425</v>
      </c>
      <c r="O521" t="s">
        <v>5211</v>
      </c>
      <c r="P521" t="s">
        <v>5212</v>
      </c>
      <c r="Q521" t="s">
        <v>4423</v>
      </c>
      <c r="R521" t="s">
        <v>5198</v>
      </c>
      <c r="S521" t="s">
        <v>2965</v>
      </c>
      <c r="T521">
        <v>0</v>
      </c>
      <c r="U521" t="s">
        <v>2965</v>
      </c>
      <c r="V521">
        <v>0</v>
      </c>
      <c r="W521" t="s">
        <v>2965</v>
      </c>
      <c r="X521">
        <v>0</v>
      </c>
      <c r="Y521" t="s">
        <v>2965</v>
      </c>
      <c r="Z521">
        <v>0</v>
      </c>
      <c r="AA521" t="s">
        <v>5202</v>
      </c>
      <c r="AB521" t="s">
        <v>5203</v>
      </c>
      <c r="AC521" t="s">
        <v>2965</v>
      </c>
      <c r="AD521">
        <v>0</v>
      </c>
      <c r="AE521" t="s">
        <v>2965</v>
      </c>
      <c r="AF521" t="s">
        <v>2965</v>
      </c>
      <c r="AG521">
        <v>0</v>
      </c>
      <c r="AH521" t="s">
        <v>2965</v>
      </c>
      <c r="AI521">
        <v>0</v>
      </c>
      <c r="AJ521">
        <v>0</v>
      </c>
      <c r="AK521">
        <v>0</v>
      </c>
      <c r="AL521">
        <v>0</v>
      </c>
      <c r="AM521">
        <v>0</v>
      </c>
      <c r="AN521">
        <v>0</v>
      </c>
      <c r="AO521" t="s">
        <v>2965</v>
      </c>
      <c r="AP521" t="s">
        <v>3496</v>
      </c>
      <c r="AQ521" t="s">
        <v>3496</v>
      </c>
      <c r="AR521" t="s">
        <v>5213</v>
      </c>
      <c r="AS521" t="s">
        <v>5215</v>
      </c>
    </row>
    <row r="522" spans="1:45" s="1423" customFormat="1" ht="17.25" customHeight="1">
      <c r="A522" s="1403"/>
      <c r="B522" s="1403"/>
      <c r="C522" s="1403"/>
      <c r="D522" s="1403"/>
      <c r="E522" s="1403" t="str">
        <f t="shared" si="16"/>
        <v>A03AD049 Concrete Work Substructure Work Embedded Steel(Steel Plate, Corner Angle and etc.) w/ Anchor Bar (Purchase &amp; Installation)</v>
      </c>
      <c r="F522" s="1403" t="str">
        <f t="shared" si="17"/>
        <v xml:space="preserve">A03AD049-00005 Concrete Work Substructure Work Embedded Steel(Steel Plate, Corner Angle and etc.) w/ Anchor Bar (Purchase &amp; Installation) SUS     SUS Duplex  </v>
      </c>
      <c r="G522" s="1404" t="str" cm="1">
        <f t="array" ref="G522:H522">_xlfn.TEXTSPLIT(I522,"-")</f>
        <v>A03AD049</v>
      </c>
      <c r="H522" s="1404" t="str">
        <v>00005</v>
      </c>
      <c r="I522" t="s">
        <v>5216</v>
      </c>
      <c r="J522" t="s">
        <v>4288</v>
      </c>
      <c r="K522" t="s">
        <v>4921</v>
      </c>
      <c r="L522" t="s">
        <v>3424</v>
      </c>
      <c r="M522" t="s">
        <v>4529</v>
      </c>
      <c r="N522" t="s">
        <v>3425</v>
      </c>
      <c r="O522" t="s">
        <v>5211</v>
      </c>
      <c r="P522" t="s">
        <v>5212</v>
      </c>
      <c r="Q522" t="s">
        <v>4423</v>
      </c>
      <c r="R522" t="s">
        <v>5198</v>
      </c>
      <c r="S522" t="s">
        <v>2965</v>
      </c>
      <c r="T522">
        <v>0</v>
      </c>
      <c r="U522" t="s">
        <v>2965</v>
      </c>
      <c r="V522">
        <v>0</v>
      </c>
      <c r="W522" t="s">
        <v>2965</v>
      </c>
      <c r="X522">
        <v>0</v>
      </c>
      <c r="Y522" t="s">
        <v>2965</v>
      </c>
      <c r="Z522">
        <v>0</v>
      </c>
      <c r="AA522" t="s">
        <v>5205</v>
      </c>
      <c r="AB522" t="s">
        <v>5206</v>
      </c>
      <c r="AC522" t="s">
        <v>2965</v>
      </c>
      <c r="AD522">
        <v>0</v>
      </c>
      <c r="AE522" t="s">
        <v>2965</v>
      </c>
      <c r="AF522" t="s">
        <v>2965</v>
      </c>
      <c r="AG522">
        <v>0</v>
      </c>
      <c r="AH522" t="s">
        <v>2965</v>
      </c>
      <c r="AI522">
        <v>0</v>
      </c>
      <c r="AJ522">
        <v>0</v>
      </c>
      <c r="AK522">
        <v>0</v>
      </c>
      <c r="AL522">
        <v>0</v>
      </c>
      <c r="AM522">
        <v>0</v>
      </c>
      <c r="AN522">
        <v>0</v>
      </c>
      <c r="AO522" t="s">
        <v>2965</v>
      </c>
      <c r="AP522" t="s">
        <v>3496</v>
      </c>
      <c r="AQ522" t="s">
        <v>3496</v>
      </c>
      <c r="AR522" t="s">
        <v>5213</v>
      </c>
      <c r="AS522" t="s">
        <v>5216</v>
      </c>
    </row>
    <row r="523" spans="1:45" s="1423" customFormat="1" ht="17.25" customHeight="1">
      <c r="A523" s="1403"/>
      <c r="B523" s="1403"/>
      <c r="C523" s="1403"/>
      <c r="D523" s="1403"/>
      <c r="E523" s="1403" t="str">
        <f t="shared" si="16"/>
        <v>A03AD050 Concrete Work Substructure Work Embedded Steel(Steel Plate, Corner Angle and etc.) w/ Anchor Bar (Installation Only)</v>
      </c>
      <c r="F523" s="1403" t="str">
        <f t="shared" si="17"/>
        <v xml:space="preserve">A03AD050-00001 Concrete Work Substructure Work Embedded Steel(Steel Plate, Corner Angle and etc.) w/ Anchor Bar (Installation Only) Hot-Dip Galvanized Steel     Galv.: ASTM A123  </v>
      </c>
      <c r="G523" s="1404" t="str" cm="1">
        <f t="array" ref="G523:H523">_xlfn.TEXTSPLIT(I523,"-")</f>
        <v>A03AD050</v>
      </c>
      <c r="H523" s="1404" t="str">
        <v>00001</v>
      </c>
      <c r="I523" t="s">
        <v>5217</v>
      </c>
      <c r="J523" t="s">
        <v>4288</v>
      </c>
      <c r="K523" t="s">
        <v>4921</v>
      </c>
      <c r="L523" t="s">
        <v>3424</v>
      </c>
      <c r="M523" t="s">
        <v>4529</v>
      </c>
      <c r="N523" t="s">
        <v>3425</v>
      </c>
      <c r="O523" t="s">
        <v>5218</v>
      </c>
      <c r="P523" t="s">
        <v>5219</v>
      </c>
      <c r="Q523" t="s">
        <v>5192</v>
      </c>
      <c r="R523" t="s">
        <v>5193</v>
      </c>
      <c r="S523" t="s">
        <v>2965</v>
      </c>
      <c r="T523">
        <v>0</v>
      </c>
      <c r="U523" t="s">
        <v>2965</v>
      </c>
      <c r="V523">
        <v>0</v>
      </c>
      <c r="W523" t="s">
        <v>2965</v>
      </c>
      <c r="X523">
        <v>0</v>
      </c>
      <c r="Y523" t="s">
        <v>2965</v>
      </c>
      <c r="Z523">
        <v>0</v>
      </c>
      <c r="AA523" t="s">
        <v>5027</v>
      </c>
      <c r="AB523" t="s">
        <v>5194</v>
      </c>
      <c r="AC523" t="s">
        <v>2965</v>
      </c>
      <c r="AD523">
        <v>0</v>
      </c>
      <c r="AE523" t="s">
        <v>2965</v>
      </c>
      <c r="AF523" t="s">
        <v>2965</v>
      </c>
      <c r="AG523">
        <v>0</v>
      </c>
      <c r="AH523" t="s">
        <v>2965</v>
      </c>
      <c r="AI523">
        <v>0</v>
      </c>
      <c r="AJ523">
        <v>0</v>
      </c>
      <c r="AK523">
        <v>0</v>
      </c>
      <c r="AL523">
        <v>0</v>
      </c>
      <c r="AM523">
        <v>0</v>
      </c>
      <c r="AN523">
        <v>0</v>
      </c>
      <c r="AO523" t="s">
        <v>2965</v>
      </c>
      <c r="AP523" t="s">
        <v>3496</v>
      </c>
      <c r="AQ523" t="s">
        <v>3496</v>
      </c>
      <c r="AR523" t="s">
        <v>5220</v>
      </c>
      <c r="AS523" t="s">
        <v>5217</v>
      </c>
    </row>
    <row r="524" spans="1:45" s="1423" customFormat="1" ht="17.25" customHeight="1">
      <c r="A524" s="1403"/>
      <c r="B524" s="1403"/>
      <c r="C524" s="1403"/>
      <c r="D524" s="1403"/>
      <c r="E524" s="1403" t="str">
        <f t="shared" si="16"/>
        <v>A03AD050 Concrete Work Substructure Work Embedded Steel(Steel Plate, Corner Angle and etc.) w/ Anchor Bar (Installation Only)</v>
      </c>
      <c r="F524" s="1403" t="str">
        <f t="shared" si="17"/>
        <v xml:space="preserve">A03AD050-00003 Concrete Work Substructure Work Embedded Steel(Steel Plate, Corner Angle and etc.) w/ Anchor Bar (Installation Only) SUS     SUS 304  </v>
      </c>
      <c r="G524" s="1404" t="str" cm="1">
        <f t="array" ref="G524:H524">_xlfn.TEXTSPLIT(I524,"-")</f>
        <v>A03AD050</v>
      </c>
      <c r="H524" s="1404" t="str">
        <v>00003</v>
      </c>
      <c r="I524" t="s">
        <v>5221</v>
      </c>
      <c r="J524" t="s">
        <v>4288</v>
      </c>
      <c r="K524" t="s">
        <v>4921</v>
      </c>
      <c r="L524" t="s">
        <v>3424</v>
      </c>
      <c r="M524" t="s">
        <v>4529</v>
      </c>
      <c r="N524" t="s">
        <v>3425</v>
      </c>
      <c r="O524" t="s">
        <v>5218</v>
      </c>
      <c r="P524" t="s">
        <v>5219</v>
      </c>
      <c r="Q524" t="s">
        <v>4423</v>
      </c>
      <c r="R524" t="s">
        <v>5198</v>
      </c>
      <c r="S524" t="s">
        <v>2965</v>
      </c>
      <c r="T524">
        <v>0</v>
      </c>
      <c r="U524" t="s">
        <v>2965</v>
      </c>
      <c r="V524">
        <v>0</v>
      </c>
      <c r="W524" t="s">
        <v>2965</v>
      </c>
      <c r="X524">
        <v>0</v>
      </c>
      <c r="Y524" t="s">
        <v>2965</v>
      </c>
      <c r="Z524">
        <v>0</v>
      </c>
      <c r="AA524" t="s">
        <v>5199</v>
      </c>
      <c r="AB524" t="s">
        <v>5200</v>
      </c>
      <c r="AC524" t="s">
        <v>2965</v>
      </c>
      <c r="AD524">
        <v>0</v>
      </c>
      <c r="AE524" t="s">
        <v>2965</v>
      </c>
      <c r="AF524" t="s">
        <v>2965</v>
      </c>
      <c r="AG524">
        <v>0</v>
      </c>
      <c r="AH524" t="s">
        <v>2965</v>
      </c>
      <c r="AI524">
        <v>0</v>
      </c>
      <c r="AJ524">
        <v>0</v>
      </c>
      <c r="AK524">
        <v>0</v>
      </c>
      <c r="AL524">
        <v>0</v>
      </c>
      <c r="AM524">
        <v>0</v>
      </c>
      <c r="AN524">
        <v>0</v>
      </c>
      <c r="AO524" t="s">
        <v>2965</v>
      </c>
      <c r="AP524" t="s">
        <v>3496</v>
      </c>
      <c r="AQ524" t="s">
        <v>3496</v>
      </c>
      <c r="AR524" t="s">
        <v>5220</v>
      </c>
      <c r="AS524" t="s">
        <v>5221</v>
      </c>
    </row>
    <row r="525" spans="1:45" s="1423" customFormat="1" ht="17.25" customHeight="1">
      <c r="A525" s="1403"/>
      <c r="B525" s="1403"/>
      <c r="C525" s="1403"/>
      <c r="D525" s="1403"/>
      <c r="E525" s="1403" t="str">
        <f t="shared" si="16"/>
        <v>A03AD050 Concrete Work Substructure Work Embedded Steel(Steel Plate, Corner Angle and etc.) w/ Anchor Bar (Installation Only)</v>
      </c>
      <c r="F525" s="1403" t="str">
        <f t="shared" si="17"/>
        <v xml:space="preserve">A03AD050-00004 Concrete Work Substructure Work Embedded Steel(Steel Plate, Corner Angle and etc.) w/ Anchor Bar (Installation Only) SUS     SUS 316L  </v>
      </c>
      <c r="G525" s="1404" t="str" cm="1">
        <f t="array" ref="G525:H525">_xlfn.TEXTSPLIT(I525,"-")</f>
        <v>A03AD050</v>
      </c>
      <c r="H525" s="1404" t="str">
        <v>00004</v>
      </c>
      <c r="I525" t="s">
        <v>5222</v>
      </c>
      <c r="J525" t="s">
        <v>4288</v>
      </c>
      <c r="K525" t="s">
        <v>4921</v>
      </c>
      <c r="L525" t="s">
        <v>3424</v>
      </c>
      <c r="M525" t="s">
        <v>4529</v>
      </c>
      <c r="N525" t="s">
        <v>3425</v>
      </c>
      <c r="O525" t="s">
        <v>5218</v>
      </c>
      <c r="P525" t="s">
        <v>5219</v>
      </c>
      <c r="Q525" t="s">
        <v>4423</v>
      </c>
      <c r="R525" t="s">
        <v>5198</v>
      </c>
      <c r="S525" t="s">
        <v>2965</v>
      </c>
      <c r="T525">
        <v>0</v>
      </c>
      <c r="U525" t="s">
        <v>2965</v>
      </c>
      <c r="V525">
        <v>0</v>
      </c>
      <c r="W525" t="s">
        <v>2965</v>
      </c>
      <c r="X525">
        <v>0</v>
      </c>
      <c r="Y525" t="s">
        <v>2965</v>
      </c>
      <c r="Z525">
        <v>0</v>
      </c>
      <c r="AA525" t="s">
        <v>5202</v>
      </c>
      <c r="AB525" t="s">
        <v>5203</v>
      </c>
      <c r="AC525" t="s">
        <v>2965</v>
      </c>
      <c r="AD525">
        <v>0</v>
      </c>
      <c r="AE525" t="s">
        <v>2965</v>
      </c>
      <c r="AF525" t="s">
        <v>2965</v>
      </c>
      <c r="AG525">
        <v>0</v>
      </c>
      <c r="AH525" t="s">
        <v>2965</v>
      </c>
      <c r="AI525">
        <v>0</v>
      </c>
      <c r="AJ525">
        <v>0</v>
      </c>
      <c r="AK525">
        <v>0</v>
      </c>
      <c r="AL525">
        <v>0</v>
      </c>
      <c r="AM525">
        <v>0</v>
      </c>
      <c r="AN525">
        <v>0</v>
      </c>
      <c r="AO525" t="s">
        <v>2965</v>
      </c>
      <c r="AP525" t="s">
        <v>3496</v>
      </c>
      <c r="AQ525" t="s">
        <v>3496</v>
      </c>
      <c r="AR525" t="s">
        <v>5220</v>
      </c>
      <c r="AS525" t="s">
        <v>5222</v>
      </c>
    </row>
    <row r="526" spans="1:45" s="1423" customFormat="1" ht="17.25" customHeight="1">
      <c r="A526" s="1403"/>
      <c r="B526" s="1403"/>
      <c r="C526" s="1403"/>
      <c r="D526" s="1403"/>
      <c r="E526" s="1403" t="str">
        <f t="shared" si="16"/>
        <v>A03AD050 Concrete Work Substructure Work Embedded Steel(Steel Plate, Corner Angle and etc.) w/ Anchor Bar (Installation Only)</v>
      </c>
      <c r="F526" s="1403" t="str">
        <f t="shared" si="17"/>
        <v xml:space="preserve">A03AD050-00005 Concrete Work Substructure Work Embedded Steel(Steel Plate, Corner Angle and etc.) w/ Anchor Bar (Installation Only) SUS     SUS Duplex  </v>
      </c>
      <c r="G526" s="1404" t="str" cm="1">
        <f t="array" ref="G526:H526">_xlfn.TEXTSPLIT(I526,"-")</f>
        <v>A03AD050</v>
      </c>
      <c r="H526" s="1404" t="str">
        <v>00005</v>
      </c>
      <c r="I526" t="s">
        <v>5223</v>
      </c>
      <c r="J526" t="s">
        <v>4288</v>
      </c>
      <c r="K526" t="s">
        <v>4921</v>
      </c>
      <c r="L526" t="s">
        <v>3424</v>
      </c>
      <c r="M526" t="s">
        <v>4529</v>
      </c>
      <c r="N526" t="s">
        <v>3425</v>
      </c>
      <c r="O526" t="s">
        <v>5218</v>
      </c>
      <c r="P526" t="s">
        <v>5219</v>
      </c>
      <c r="Q526" t="s">
        <v>4423</v>
      </c>
      <c r="R526" t="s">
        <v>5198</v>
      </c>
      <c r="S526" t="s">
        <v>2965</v>
      </c>
      <c r="T526">
        <v>0</v>
      </c>
      <c r="U526" t="s">
        <v>2965</v>
      </c>
      <c r="V526">
        <v>0</v>
      </c>
      <c r="W526" t="s">
        <v>2965</v>
      </c>
      <c r="X526">
        <v>0</v>
      </c>
      <c r="Y526" t="s">
        <v>2965</v>
      </c>
      <c r="Z526">
        <v>0</v>
      </c>
      <c r="AA526" t="s">
        <v>5205</v>
      </c>
      <c r="AB526" t="s">
        <v>5206</v>
      </c>
      <c r="AC526" t="s">
        <v>2965</v>
      </c>
      <c r="AD526">
        <v>0</v>
      </c>
      <c r="AE526" t="s">
        <v>2965</v>
      </c>
      <c r="AF526" t="s">
        <v>2965</v>
      </c>
      <c r="AG526">
        <v>0</v>
      </c>
      <c r="AH526" t="s">
        <v>2965</v>
      </c>
      <c r="AI526">
        <v>0</v>
      </c>
      <c r="AJ526">
        <v>0</v>
      </c>
      <c r="AK526">
        <v>0</v>
      </c>
      <c r="AL526">
        <v>0</v>
      </c>
      <c r="AM526">
        <v>0</v>
      </c>
      <c r="AN526">
        <v>0</v>
      </c>
      <c r="AO526" t="s">
        <v>2965</v>
      </c>
      <c r="AP526" t="s">
        <v>3496</v>
      </c>
      <c r="AQ526" t="s">
        <v>3496</v>
      </c>
      <c r="AR526" t="s">
        <v>5220</v>
      </c>
      <c r="AS526" t="s">
        <v>5223</v>
      </c>
    </row>
    <row r="527" spans="1:45" s="1423" customFormat="1" ht="17.25" customHeight="1">
      <c r="A527" s="1403"/>
      <c r="B527" s="1403"/>
      <c r="C527" s="1403"/>
      <c r="D527" s="1403"/>
      <c r="E527" s="1403" t="str">
        <f t="shared" si="16"/>
        <v>A03AE029 Concrete Work Mass Concrete Work Anchor Bolt (Installation only)</v>
      </c>
      <c r="F527" s="1403" t="str">
        <f t="shared" si="17"/>
        <v>A03AE029-00001 Concrete Work Mass Concrete Work Anchor Bolt (Installation only)        M12</v>
      </c>
      <c r="G527" s="1404" t="str" cm="1">
        <f t="array" ref="G527:H527">_xlfn.TEXTSPLIT(I527,"-")</f>
        <v>A03AE029</v>
      </c>
      <c r="H527" s="1404" t="str">
        <v>00001</v>
      </c>
      <c r="I527" t="s">
        <v>5224</v>
      </c>
      <c r="J527" t="s">
        <v>4288</v>
      </c>
      <c r="K527" t="s">
        <v>4921</v>
      </c>
      <c r="L527" t="s">
        <v>3424</v>
      </c>
      <c r="M527" t="s">
        <v>4532</v>
      </c>
      <c r="N527" t="s">
        <v>5225</v>
      </c>
      <c r="O527" t="s">
        <v>4922</v>
      </c>
      <c r="P527" t="s">
        <v>4923</v>
      </c>
      <c r="Q527" t="s">
        <v>2965</v>
      </c>
      <c r="R527">
        <v>0</v>
      </c>
      <c r="S527" t="s">
        <v>2965</v>
      </c>
      <c r="T527">
        <v>0</v>
      </c>
      <c r="U527" t="s">
        <v>2965</v>
      </c>
      <c r="V527">
        <v>0</v>
      </c>
      <c r="W527" t="s">
        <v>2965</v>
      </c>
      <c r="X527">
        <v>0</v>
      </c>
      <c r="Y527" t="s">
        <v>2965</v>
      </c>
      <c r="Z527">
        <v>0</v>
      </c>
      <c r="AA527" t="s">
        <v>2965</v>
      </c>
      <c r="AB527">
        <v>0</v>
      </c>
      <c r="AC527" t="s">
        <v>2965</v>
      </c>
      <c r="AD527">
        <v>0</v>
      </c>
      <c r="AE527" t="s">
        <v>4924</v>
      </c>
      <c r="AF527" t="s">
        <v>4925</v>
      </c>
      <c r="AG527">
        <v>0</v>
      </c>
      <c r="AH527">
        <v>0</v>
      </c>
      <c r="AI527">
        <v>0</v>
      </c>
      <c r="AJ527">
        <v>0</v>
      </c>
      <c r="AK527">
        <v>0</v>
      </c>
      <c r="AL527">
        <v>0</v>
      </c>
      <c r="AM527">
        <v>0</v>
      </c>
      <c r="AN527">
        <v>0</v>
      </c>
      <c r="AO527" t="s">
        <v>2965</v>
      </c>
      <c r="AP527" t="s">
        <v>4817</v>
      </c>
      <c r="AQ527" t="s">
        <v>4817</v>
      </c>
      <c r="AR527" t="s">
        <v>5226</v>
      </c>
      <c r="AS527" t="s">
        <v>5224</v>
      </c>
    </row>
    <row r="528" spans="1:45" s="1423" customFormat="1" ht="17.25" customHeight="1">
      <c r="A528" s="1403"/>
      <c r="B528" s="1403"/>
      <c r="C528" s="1403"/>
      <c r="D528" s="1403"/>
      <c r="E528" s="1403" t="str">
        <f t="shared" si="16"/>
        <v>A03AE029 Concrete Work Mass Concrete Work Anchor Bolt (Installation only)</v>
      </c>
      <c r="F528" s="1403" t="str">
        <f t="shared" si="17"/>
        <v>A03AE029-00002 Concrete Work Mass Concrete Work Anchor Bolt (Installation only)        M16</v>
      </c>
      <c r="G528" s="1404" t="str" cm="1">
        <f t="array" ref="G528:H528">_xlfn.TEXTSPLIT(I528,"-")</f>
        <v>A03AE029</v>
      </c>
      <c r="H528" s="1404" t="str">
        <v>00002</v>
      </c>
      <c r="I528" t="s">
        <v>5227</v>
      </c>
      <c r="J528" t="s">
        <v>4288</v>
      </c>
      <c r="K528" t="s">
        <v>4921</v>
      </c>
      <c r="L528" t="s">
        <v>3424</v>
      </c>
      <c r="M528" t="s">
        <v>4532</v>
      </c>
      <c r="N528" t="s">
        <v>5225</v>
      </c>
      <c r="O528" t="s">
        <v>4922</v>
      </c>
      <c r="P528" t="s">
        <v>4923</v>
      </c>
      <c r="Q528" t="s">
        <v>2965</v>
      </c>
      <c r="R528">
        <v>0</v>
      </c>
      <c r="S528" t="s">
        <v>2965</v>
      </c>
      <c r="T528">
        <v>0</v>
      </c>
      <c r="U528" t="s">
        <v>2965</v>
      </c>
      <c r="V528">
        <v>0</v>
      </c>
      <c r="W528" t="s">
        <v>2965</v>
      </c>
      <c r="X528">
        <v>0</v>
      </c>
      <c r="Y528" t="s">
        <v>2965</v>
      </c>
      <c r="Z528">
        <v>0</v>
      </c>
      <c r="AA528" t="s">
        <v>2965</v>
      </c>
      <c r="AB528">
        <v>0</v>
      </c>
      <c r="AC528" t="s">
        <v>2965</v>
      </c>
      <c r="AD528">
        <v>0</v>
      </c>
      <c r="AE528" t="s">
        <v>4928</v>
      </c>
      <c r="AF528" t="s">
        <v>4929</v>
      </c>
      <c r="AG528">
        <v>0</v>
      </c>
      <c r="AH528">
        <v>0</v>
      </c>
      <c r="AI528">
        <v>0</v>
      </c>
      <c r="AJ528">
        <v>0</v>
      </c>
      <c r="AK528">
        <v>0</v>
      </c>
      <c r="AL528">
        <v>0</v>
      </c>
      <c r="AM528">
        <v>0</v>
      </c>
      <c r="AN528">
        <v>0</v>
      </c>
      <c r="AO528" t="s">
        <v>2965</v>
      </c>
      <c r="AP528" t="s">
        <v>4817</v>
      </c>
      <c r="AQ528" t="s">
        <v>4817</v>
      </c>
      <c r="AR528" t="s">
        <v>5226</v>
      </c>
      <c r="AS528" t="s">
        <v>5227</v>
      </c>
    </row>
    <row r="529" spans="1:45" s="1423" customFormat="1" ht="17.25" customHeight="1">
      <c r="A529" s="1403"/>
      <c r="B529" s="1403"/>
      <c r="C529" s="1403"/>
      <c r="D529" s="1403"/>
      <c r="E529" s="1403" t="str">
        <f t="shared" si="16"/>
        <v>A03AE029 Concrete Work Mass Concrete Work Anchor Bolt (Installation only)</v>
      </c>
      <c r="F529" s="1403" t="str">
        <f t="shared" si="17"/>
        <v>A03AE029-00003 Concrete Work Mass Concrete Work Anchor Bolt (Installation only)        M20</v>
      </c>
      <c r="G529" s="1404" t="str" cm="1">
        <f t="array" ref="G529:H529">_xlfn.TEXTSPLIT(I529,"-")</f>
        <v>A03AE029</v>
      </c>
      <c r="H529" s="1404" t="str">
        <v>00003</v>
      </c>
      <c r="I529" t="s">
        <v>5228</v>
      </c>
      <c r="J529" t="s">
        <v>4288</v>
      </c>
      <c r="K529" t="s">
        <v>4921</v>
      </c>
      <c r="L529" t="s">
        <v>3424</v>
      </c>
      <c r="M529" t="s">
        <v>4532</v>
      </c>
      <c r="N529" t="s">
        <v>5225</v>
      </c>
      <c r="O529" t="s">
        <v>4922</v>
      </c>
      <c r="P529" t="s">
        <v>4923</v>
      </c>
      <c r="Q529" t="s">
        <v>2965</v>
      </c>
      <c r="R529">
        <v>0</v>
      </c>
      <c r="S529" t="s">
        <v>2965</v>
      </c>
      <c r="T529">
        <v>0</v>
      </c>
      <c r="U529" t="s">
        <v>2965</v>
      </c>
      <c r="V529">
        <v>0</v>
      </c>
      <c r="W529" t="s">
        <v>2965</v>
      </c>
      <c r="X529">
        <v>0</v>
      </c>
      <c r="Y529" t="s">
        <v>2965</v>
      </c>
      <c r="Z529">
        <v>0</v>
      </c>
      <c r="AA529" t="s">
        <v>2965</v>
      </c>
      <c r="AB529">
        <v>0</v>
      </c>
      <c r="AC529" t="s">
        <v>2965</v>
      </c>
      <c r="AD529">
        <v>0</v>
      </c>
      <c r="AE529" t="s">
        <v>4931</v>
      </c>
      <c r="AF529" t="s">
        <v>4932</v>
      </c>
      <c r="AG529">
        <v>0</v>
      </c>
      <c r="AH529">
        <v>0</v>
      </c>
      <c r="AI529">
        <v>0</v>
      </c>
      <c r="AJ529">
        <v>0</v>
      </c>
      <c r="AK529">
        <v>0</v>
      </c>
      <c r="AL529">
        <v>0</v>
      </c>
      <c r="AM529">
        <v>0</v>
      </c>
      <c r="AN529">
        <v>0</v>
      </c>
      <c r="AO529" t="s">
        <v>2965</v>
      </c>
      <c r="AP529" t="s">
        <v>4817</v>
      </c>
      <c r="AQ529" t="s">
        <v>4817</v>
      </c>
      <c r="AR529" t="s">
        <v>5226</v>
      </c>
      <c r="AS529" t="s">
        <v>5228</v>
      </c>
    </row>
    <row r="530" spans="1:45" s="1423" customFormat="1" ht="17.25" customHeight="1">
      <c r="A530" s="1403"/>
      <c r="B530" s="1403"/>
      <c r="C530" s="1403"/>
      <c r="D530" s="1403"/>
      <c r="E530" s="1403" t="str">
        <f t="shared" si="16"/>
        <v>A03AE029 Concrete Work Mass Concrete Work Anchor Bolt (Installation only)</v>
      </c>
      <c r="F530" s="1403" t="str">
        <f t="shared" si="17"/>
        <v>A03AE029-00004 Concrete Work Mass Concrete Work Anchor Bolt (Installation only)        M22</v>
      </c>
      <c r="G530" s="1404" t="str" cm="1">
        <f t="array" ref="G530:H530">_xlfn.TEXTSPLIT(I530,"-")</f>
        <v>A03AE029</v>
      </c>
      <c r="H530" s="1404" t="str">
        <v>00004</v>
      </c>
      <c r="I530" t="s">
        <v>5229</v>
      </c>
      <c r="J530" t="s">
        <v>4288</v>
      </c>
      <c r="K530" t="s">
        <v>4921</v>
      </c>
      <c r="L530" t="s">
        <v>3424</v>
      </c>
      <c r="M530" t="s">
        <v>4532</v>
      </c>
      <c r="N530" t="s">
        <v>5225</v>
      </c>
      <c r="O530" t="s">
        <v>4922</v>
      </c>
      <c r="P530" t="s">
        <v>4923</v>
      </c>
      <c r="Q530" t="s">
        <v>2965</v>
      </c>
      <c r="R530">
        <v>0</v>
      </c>
      <c r="S530" t="s">
        <v>2965</v>
      </c>
      <c r="T530">
        <v>0</v>
      </c>
      <c r="U530" t="s">
        <v>2965</v>
      </c>
      <c r="V530">
        <v>0</v>
      </c>
      <c r="W530" t="s">
        <v>2965</v>
      </c>
      <c r="X530">
        <v>0</v>
      </c>
      <c r="Y530" t="s">
        <v>2965</v>
      </c>
      <c r="Z530">
        <v>0</v>
      </c>
      <c r="AA530" t="s">
        <v>2965</v>
      </c>
      <c r="AB530">
        <v>0</v>
      </c>
      <c r="AC530" t="s">
        <v>2965</v>
      </c>
      <c r="AD530">
        <v>0</v>
      </c>
      <c r="AE530" t="s">
        <v>4934</v>
      </c>
      <c r="AF530" t="s">
        <v>4935</v>
      </c>
      <c r="AG530">
        <v>0</v>
      </c>
      <c r="AH530">
        <v>0</v>
      </c>
      <c r="AI530">
        <v>0</v>
      </c>
      <c r="AJ530">
        <v>0</v>
      </c>
      <c r="AK530">
        <v>0</v>
      </c>
      <c r="AL530">
        <v>0</v>
      </c>
      <c r="AM530">
        <v>0</v>
      </c>
      <c r="AN530">
        <v>0</v>
      </c>
      <c r="AO530" t="s">
        <v>2965</v>
      </c>
      <c r="AP530" t="s">
        <v>4817</v>
      </c>
      <c r="AQ530" t="s">
        <v>4817</v>
      </c>
      <c r="AR530" t="s">
        <v>5226</v>
      </c>
      <c r="AS530" t="s">
        <v>5229</v>
      </c>
    </row>
    <row r="531" spans="1:45" s="1423" customFormat="1" ht="17.25" customHeight="1">
      <c r="A531" s="1403"/>
      <c r="B531" s="1403"/>
      <c r="C531" s="1403"/>
      <c r="D531" s="1403"/>
      <c r="E531" s="1403" t="str">
        <f t="shared" si="16"/>
        <v>A03AE029 Concrete Work Mass Concrete Work Anchor Bolt (Installation only)</v>
      </c>
      <c r="F531" s="1403" t="str">
        <f t="shared" si="17"/>
        <v>A03AE029-00005 Concrete Work Mass Concrete Work Anchor Bolt (Installation only)        M24</v>
      </c>
      <c r="G531" s="1404" t="str" cm="1">
        <f t="array" ref="G531:H531">_xlfn.TEXTSPLIT(I531,"-")</f>
        <v>A03AE029</v>
      </c>
      <c r="H531" s="1404" t="str">
        <v>00005</v>
      </c>
      <c r="I531" t="s">
        <v>5230</v>
      </c>
      <c r="J531" t="s">
        <v>4288</v>
      </c>
      <c r="K531" t="s">
        <v>4921</v>
      </c>
      <c r="L531" t="s">
        <v>3424</v>
      </c>
      <c r="M531" t="s">
        <v>4532</v>
      </c>
      <c r="N531" t="s">
        <v>5225</v>
      </c>
      <c r="O531" t="s">
        <v>4922</v>
      </c>
      <c r="P531" t="s">
        <v>4923</v>
      </c>
      <c r="Q531" t="s">
        <v>2965</v>
      </c>
      <c r="R531">
        <v>0</v>
      </c>
      <c r="S531" t="s">
        <v>2965</v>
      </c>
      <c r="T531">
        <v>0</v>
      </c>
      <c r="U531" t="s">
        <v>2965</v>
      </c>
      <c r="V531">
        <v>0</v>
      </c>
      <c r="W531" t="s">
        <v>2965</v>
      </c>
      <c r="X531">
        <v>0</v>
      </c>
      <c r="Y531" t="s">
        <v>2965</v>
      </c>
      <c r="Z531">
        <v>0</v>
      </c>
      <c r="AA531" t="s">
        <v>2965</v>
      </c>
      <c r="AB531">
        <v>0</v>
      </c>
      <c r="AC531" t="s">
        <v>2965</v>
      </c>
      <c r="AD531">
        <v>0</v>
      </c>
      <c r="AE531" t="s">
        <v>4937</v>
      </c>
      <c r="AF531" t="s">
        <v>4938</v>
      </c>
      <c r="AG531">
        <v>0</v>
      </c>
      <c r="AH531">
        <v>0</v>
      </c>
      <c r="AI531">
        <v>0</v>
      </c>
      <c r="AJ531">
        <v>0</v>
      </c>
      <c r="AK531">
        <v>0</v>
      </c>
      <c r="AL531">
        <v>0</v>
      </c>
      <c r="AM531">
        <v>0</v>
      </c>
      <c r="AN531">
        <v>0</v>
      </c>
      <c r="AO531" t="s">
        <v>2965</v>
      </c>
      <c r="AP531" t="s">
        <v>4817</v>
      </c>
      <c r="AQ531" t="s">
        <v>4817</v>
      </c>
      <c r="AR531" t="s">
        <v>5226</v>
      </c>
      <c r="AS531" t="s">
        <v>5230</v>
      </c>
    </row>
    <row r="532" spans="1:45" s="1423" customFormat="1" ht="17.25" customHeight="1">
      <c r="A532" s="1403"/>
      <c r="B532" s="1403"/>
      <c r="C532" s="1403"/>
      <c r="D532" s="1403"/>
      <c r="E532" s="1403" t="str">
        <f t="shared" si="16"/>
        <v>A03AE029 Concrete Work Mass Concrete Work Anchor Bolt (Installation only)</v>
      </c>
      <c r="F532" s="1403" t="str">
        <f t="shared" si="17"/>
        <v>A03AE029-00006 Concrete Work Mass Concrete Work Anchor Bolt (Installation only)        M30</v>
      </c>
      <c r="G532" s="1404" t="str" cm="1">
        <f t="array" ref="G532:H532">_xlfn.TEXTSPLIT(I532,"-")</f>
        <v>A03AE029</v>
      </c>
      <c r="H532" s="1404" t="str">
        <v>00006</v>
      </c>
      <c r="I532" t="s">
        <v>5231</v>
      </c>
      <c r="J532" t="s">
        <v>4288</v>
      </c>
      <c r="K532" t="s">
        <v>4921</v>
      </c>
      <c r="L532" t="s">
        <v>3424</v>
      </c>
      <c r="M532" t="s">
        <v>4532</v>
      </c>
      <c r="N532" t="s">
        <v>5225</v>
      </c>
      <c r="O532" t="s">
        <v>4922</v>
      </c>
      <c r="P532" t="s">
        <v>4923</v>
      </c>
      <c r="Q532" t="s">
        <v>2965</v>
      </c>
      <c r="R532">
        <v>0</v>
      </c>
      <c r="S532" t="s">
        <v>2965</v>
      </c>
      <c r="T532">
        <v>0</v>
      </c>
      <c r="U532" t="s">
        <v>2965</v>
      </c>
      <c r="V532">
        <v>0</v>
      </c>
      <c r="W532" t="s">
        <v>2965</v>
      </c>
      <c r="X532">
        <v>0</v>
      </c>
      <c r="Y532" t="s">
        <v>2965</v>
      </c>
      <c r="Z532">
        <v>0</v>
      </c>
      <c r="AA532" t="s">
        <v>2965</v>
      </c>
      <c r="AB532">
        <v>0</v>
      </c>
      <c r="AC532" t="s">
        <v>2965</v>
      </c>
      <c r="AD532">
        <v>0</v>
      </c>
      <c r="AE532" t="s">
        <v>4940</v>
      </c>
      <c r="AF532" t="s">
        <v>4941</v>
      </c>
      <c r="AG532">
        <v>0</v>
      </c>
      <c r="AH532">
        <v>0</v>
      </c>
      <c r="AI532">
        <v>0</v>
      </c>
      <c r="AJ532">
        <v>0</v>
      </c>
      <c r="AK532">
        <v>0</v>
      </c>
      <c r="AL532">
        <v>0</v>
      </c>
      <c r="AM532">
        <v>0</v>
      </c>
      <c r="AN532">
        <v>0</v>
      </c>
      <c r="AO532" t="s">
        <v>2965</v>
      </c>
      <c r="AP532" t="s">
        <v>4817</v>
      </c>
      <c r="AQ532" t="s">
        <v>4817</v>
      </c>
      <c r="AR532" t="s">
        <v>5226</v>
      </c>
      <c r="AS532" t="s">
        <v>5231</v>
      </c>
    </row>
    <row r="533" spans="1:45" ht="17.25" customHeight="1">
      <c r="E533" s="1403" t="str">
        <f t="shared" si="16"/>
        <v>A03AE029 Concrete Work Mass Concrete Work Anchor Bolt (Installation only)</v>
      </c>
      <c r="F533" s="1403" t="str">
        <f t="shared" si="17"/>
        <v>A03AE029-00007 Concrete Work Mass Concrete Work Anchor Bolt (Installation only)        M33</v>
      </c>
      <c r="G533" s="1404" t="str" cm="1">
        <f t="array" ref="G533:H533">_xlfn.TEXTSPLIT(I533,"-")</f>
        <v>A03AE029</v>
      </c>
      <c r="H533" s="1404" t="str">
        <v>00007</v>
      </c>
      <c r="I533" t="s">
        <v>5232</v>
      </c>
      <c r="J533" t="s">
        <v>4288</v>
      </c>
      <c r="K533" t="s">
        <v>4921</v>
      </c>
      <c r="L533" t="s">
        <v>3424</v>
      </c>
      <c r="M533" t="s">
        <v>4532</v>
      </c>
      <c r="N533" t="s">
        <v>5225</v>
      </c>
      <c r="O533" t="s">
        <v>4922</v>
      </c>
      <c r="P533" t="s">
        <v>4923</v>
      </c>
      <c r="Q533" t="s">
        <v>2965</v>
      </c>
      <c r="R533">
        <v>0</v>
      </c>
      <c r="S533" t="s">
        <v>2965</v>
      </c>
      <c r="T533">
        <v>0</v>
      </c>
      <c r="U533" t="s">
        <v>2965</v>
      </c>
      <c r="V533">
        <v>0</v>
      </c>
      <c r="W533" t="s">
        <v>2965</v>
      </c>
      <c r="X533">
        <v>0</v>
      </c>
      <c r="Y533" t="s">
        <v>2965</v>
      </c>
      <c r="Z533">
        <v>0</v>
      </c>
      <c r="AA533" t="s">
        <v>2965</v>
      </c>
      <c r="AB533">
        <v>0</v>
      </c>
      <c r="AC533" t="s">
        <v>2965</v>
      </c>
      <c r="AD533">
        <v>0</v>
      </c>
      <c r="AE533" t="s">
        <v>4943</v>
      </c>
      <c r="AF533" t="s">
        <v>4944</v>
      </c>
      <c r="AG533">
        <v>0</v>
      </c>
      <c r="AH533">
        <v>0</v>
      </c>
      <c r="AI533">
        <v>0</v>
      </c>
      <c r="AJ533">
        <v>0</v>
      </c>
      <c r="AK533">
        <v>0</v>
      </c>
      <c r="AL533">
        <v>0</v>
      </c>
      <c r="AM533">
        <v>0</v>
      </c>
      <c r="AN533">
        <v>0</v>
      </c>
      <c r="AO533" t="s">
        <v>2965</v>
      </c>
      <c r="AP533" t="s">
        <v>4817</v>
      </c>
      <c r="AQ533" t="s">
        <v>4817</v>
      </c>
      <c r="AR533" t="s">
        <v>5226</v>
      </c>
      <c r="AS533" t="s">
        <v>5232</v>
      </c>
    </row>
    <row r="534" spans="1:45" ht="17.25" customHeight="1">
      <c r="E534" s="1403" t="str">
        <f t="shared" si="16"/>
        <v>A03AE029 Concrete Work Mass Concrete Work Anchor Bolt (Installation only)</v>
      </c>
      <c r="F534" s="1403" t="str">
        <f t="shared" si="17"/>
        <v>A03AE029-00008 Concrete Work Mass Concrete Work Anchor Bolt (Installation only)        M36</v>
      </c>
      <c r="G534" s="1404" t="str" cm="1">
        <f t="array" ref="G534:H534">_xlfn.TEXTSPLIT(I534,"-")</f>
        <v>A03AE029</v>
      </c>
      <c r="H534" s="1404" t="str">
        <v>00008</v>
      </c>
      <c r="I534" t="s">
        <v>5233</v>
      </c>
      <c r="J534" t="s">
        <v>4288</v>
      </c>
      <c r="K534" t="s">
        <v>4921</v>
      </c>
      <c r="L534" t="s">
        <v>3424</v>
      </c>
      <c r="M534" t="s">
        <v>4532</v>
      </c>
      <c r="N534" t="s">
        <v>5225</v>
      </c>
      <c r="O534" t="s">
        <v>4922</v>
      </c>
      <c r="P534" t="s">
        <v>4923</v>
      </c>
      <c r="Q534" t="s">
        <v>2965</v>
      </c>
      <c r="R534">
        <v>0</v>
      </c>
      <c r="S534" t="s">
        <v>2965</v>
      </c>
      <c r="T534">
        <v>0</v>
      </c>
      <c r="U534" t="s">
        <v>2965</v>
      </c>
      <c r="V534">
        <v>0</v>
      </c>
      <c r="W534" t="s">
        <v>2965</v>
      </c>
      <c r="X534">
        <v>0</v>
      </c>
      <c r="Y534" t="s">
        <v>2965</v>
      </c>
      <c r="Z534">
        <v>0</v>
      </c>
      <c r="AA534" t="s">
        <v>2965</v>
      </c>
      <c r="AB534">
        <v>0</v>
      </c>
      <c r="AC534" t="s">
        <v>2965</v>
      </c>
      <c r="AD534">
        <v>0</v>
      </c>
      <c r="AE534" t="s">
        <v>4946</v>
      </c>
      <c r="AF534" t="s">
        <v>4947</v>
      </c>
      <c r="AG534">
        <v>0</v>
      </c>
      <c r="AH534">
        <v>0</v>
      </c>
      <c r="AI534">
        <v>0</v>
      </c>
      <c r="AJ534">
        <v>0</v>
      </c>
      <c r="AK534">
        <v>0</v>
      </c>
      <c r="AL534">
        <v>0</v>
      </c>
      <c r="AM534">
        <v>0</v>
      </c>
      <c r="AN534">
        <v>0</v>
      </c>
      <c r="AO534" t="s">
        <v>2965</v>
      </c>
      <c r="AP534" t="s">
        <v>4817</v>
      </c>
      <c r="AQ534" t="s">
        <v>4817</v>
      </c>
      <c r="AR534" t="s">
        <v>5226</v>
      </c>
      <c r="AS534" t="s">
        <v>5233</v>
      </c>
    </row>
    <row r="535" spans="1:45" ht="17.25" customHeight="1">
      <c r="E535" s="1403" t="str">
        <f t="shared" si="16"/>
        <v>A03AE029 Concrete Work Mass Concrete Work Anchor Bolt (Installation only)</v>
      </c>
      <c r="F535" s="1403" t="str">
        <f t="shared" si="17"/>
        <v>A03AE029-00009 Concrete Work Mass Concrete Work Anchor Bolt (Installation only)        M42</v>
      </c>
      <c r="G535" s="1404" t="str" cm="1">
        <f t="array" ref="G535:H535">_xlfn.TEXTSPLIT(I535,"-")</f>
        <v>A03AE029</v>
      </c>
      <c r="H535" s="1404" t="str">
        <v>00009</v>
      </c>
      <c r="I535" t="s">
        <v>5234</v>
      </c>
      <c r="J535" t="s">
        <v>4288</v>
      </c>
      <c r="K535" t="s">
        <v>4921</v>
      </c>
      <c r="L535" t="s">
        <v>3424</v>
      </c>
      <c r="M535" t="s">
        <v>4532</v>
      </c>
      <c r="N535" t="s">
        <v>5225</v>
      </c>
      <c r="O535" t="s">
        <v>4922</v>
      </c>
      <c r="P535" t="s">
        <v>4923</v>
      </c>
      <c r="Q535" t="s">
        <v>2965</v>
      </c>
      <c r="R535">
        <v>0</v>
      </c>
      <c r="S535" t="s">
        <v>2965</v>
      </c>
      <c r="T535">
        <v>0</v>
      </c>
      <c r="U535" t="s">
        <v>2965</v>
      </c>
      <c r="V535">
        <v>0</v>
      </c>
      <c r="W535" t="s">
        <v>2965</v>
      </c>
      <c r="X535">
        <v>0</v>
      </c>
      <c r="Y535" t="s">
        <v>2965</v>
      </c>
      <c r="Z535">
        <v>0</v>
      </c>
      <c r="AA535" t="s">
        <v>2965</v>
      </c>
      <c r="AB535">
        <v>0</v>
      </c>
      <c r="AC535" t="s">
        <v>2965</v>
      </c>
      <c r="AD535">
        <v>0</v>
      </c>
      <c r="AE535" t="s">
        <v>4949</v>
      </c>
      <c r="AF535" t="s">
        <v>4950</v>
      </c>
      <c r="AG535">
        <v>0</v>
      </c>
      <c r="AH535">
        <v>0</v>
      </c>
      <c r="AI535">
        <v>0</v>
      </c>
      <c r="AJ535">
        <v>0</v>
      </c>
      <c r="AK535">
        <v>0</v>
      </c>
      <c r="AL535">
        <v>0</v>
      </c>
      <c r="AM535">
        <v>0</v>
      </c>
      <c r="AN535">
        <v>0</v>
      </c>
      <c r="AO535" t="s">
        <v>2965</v>
      </c>
      <c r="AP535" t="s">
        <v>4817</v>
      </c>
      <c r="AQ535" t="s">
        <v>4817</v>
      </c>
      <c r="AR535" t="s">
        <v>5226</v>
      </c>
      <c r="AS535" t="s">
        <v>5234</v>
      </c>
    </row>
    <row r="536" spans="1:45" ht="17.25" customHeight="1">
      <c r="E536" s="1403" t="str">
        <f t="shared" si="16"/>
        <v>A03AE029 Concrete Work Mass Concrete Work Anchor Bolt (Installation only)</v>
      </c>
      <c r="F536" s="1403" t="str">
        <f t="shared" si="17"/>
        <v>A03AE029-00010 Concrete Work Mass Concrete Work Anchor Bolt (Installation only)        M48</v>
      </c>
      <c r="G536" s="1404" t="str" cm="1">
        <f t="array" ref="G536:H536">_xlfn.TEXTSPLIT(I536,"-")</f>
        <v>A03AE029</v>
      </c>
      <c r="H536" s="1404" t="str">
        <v>00010</v>
      </c>
      <c r="I536" t="s">
        <v>5235</v>
      </c>
      <c r="J536" t="s">
        <v>4288</v>
      </c>
      <c r="K536" t="s">
        <v>4921</v>
      </c>
      <c r="L536" t="s">
        <v>3424</v>
      </c>
      <c r="M536" t="s">
        <v>4532</v>
      </c>
      <c r="N536" t="s">
        <v>5225</v>
      </c>
      <c r="O536" t="s">
        <v>4922</v>
      </c>
      <c r="P536" t="s">
        <v>4923</v>
      </c>
      <c r="Q536" t="s">
        <v>2965</v>
      </c>
      <c r="R536">
        <v>0</v>
      </c>
      <c r="S536" t="s">
        <v>2965</v>
      </c>
      <c r="T536">
        <v>0</v>
      </c>
      <c r="U536" t="s">
        <v>2965</v>
      </c>
      <c r="V536">
        <v>0</v>
      </c>
      <c r="W536" t="s">
        <v>2965</v>
      </c>
      <c r="X536">
        <v>0</v>
      </c>
      <c r="Y536" t="s">
        <v>2965</v>
      </c>
      <c r="Z536">
        <v>0</v>
      </c>
      <c r="AA536" t="s">
        <v>2965</v>
      </c>
      <c r="AB536">
        <v>0</v>
      </c>
      <c r="AC536" t="s">
        <v>2965</v>
      </c>
      <c r="AD536">
        <v>0</v>
      </c>
      <c r="AE536" t="s">
        <v>4952</v>
      </c>
      <c r="AF536" t="s">
        <v>4953</v>
      </c>
      <c r="AG536">
        <v>0</v>
      </c>
      <c r="AH536">
        <v>0</v>
      </c>
      <c r="AI536">
        <v>0</v>
      </c>
      <c r="AJ536">
        <v>0</v>
      </c>
      <c r="AK536">
        <v>0</v>
      </c>
      <c r="AL536">
        <v>0</v>
      </c>
      <c r="AM536">
        <v>0</v>
      </c>
      <c r="AN536">
        <v>0</v>
      </c>
      <c r="AO536" t="s">
        <v>2965</v>
      </c>
      <c r="AP536" t="s">
        <v>4817</v>
      </c>
      <c r="AQ536" t="s">
        <v>4817</v>
      </c>
      <c r="AR536" t="s">
        <v>5226</v>
      </c>
      <c r="AS536" t="s">
        <v>5235</v>
      </c>
    </row>
    <row r="537" spans="1:45" ht="17.25" customHeight="1">
      <c r="E537" s="1403" t="str">
        <f t="shared" si="16"/>
        <v>A03AE029 Concrete Work Mass Concrete Work Anchor Bolt (Installation only)</v>
      </c>
      <c r="F537" s="1403" t="str">
        <f t="shared" si="17"/>
        <v>A03AE029-00011 Concrete Work Mass Concrete Work Anchor Bolt (Installation only)        M52</v>
      </c>
      <c r="G537" s="1404" t="str" cm="1">
        <f t="array" ref="G537:H537">_xlfn.TEXTSPLIT(I537,"-")</f>
        <v>A03AE029</v>
      </c>
      <c r="H537" s="1404" t="str">
        <v>00011</v>
      </c>
      <c r="I537" t="s">
        <v>5236</v>
      </c>
      <c r="J537" t="s">
        <v>4288</v>
      </c>
      <c r="K537" t="s">
        <v>4921</v>
      </c>
      <c r="L537" t="s">
        <v>3424</v>
      </c>
      <c r="M537" t="s">
        <v>4532</v>
      </c>
      <c r="N537" t="s">
        <v>5225</v>
      </c>
      <c r="O537" t="s">
        <v>4922</v>
      </c>
      <c r="P537" t="s">
        <v>4923</v>
      </c>
      <c r="Q537" t="s">
        <v>2965</v>
      </c>
      <c r="R537">
        <v>0</v>
      </c>
      <c r="S537" t="s">
        <v>2965</v>
      </c>
      <c r="T537">
        <v>0</v>
      </c>
      <c r="U537" t="s">
        <v>2965</v>
      </c>
      <c r="V537">
        <v>0</v>
      </c>
      <c r="W537" t="s">
        <v>2965</v>
      </c>
      <c r="X537">
        <v>0</v>
      </c>
      <c r="Y537" t="s">
        <v>2965</v>
      </c>
      <c r="Z537">
        <v>0</v>
      </c>
      <c r="AA537" t="s">
        <v>2965</v>
      </c>
      <c r="AB537">
        <v>0</v>
      </c>
      <c r="AC537" t="s">
        <v>2965</v>
      </c>
      <c r="AD537">
        <v>0</v>
      </c>
      <c r="AE537" t="s">
        <v>4955</v>
      </c>
      <c r="AF537" t="s">
        <v>4956</v>
      </c>
      <c r="AG537">
        <v>0</v>
      </c>
      <c r="AH537">
        <v>0</v>
      </c>
      <c r="AI537">
        <v>0</v>
      </c>
      <c r="AJ537">
        <v>0</v>
      </c>
      <c r="AK537">
        <v>0</v>
      </c>
      <c r="AL537">
        <v>0</v>
      </c>
      <c r="AM537">
        <v>0</v>
      </c>
      <c r="AN537">
        <v>0</v>
      </c>
      <c r="AO537" t="s">
        <v>2965</v>
      </c>
      <c r="AP537" t="s">
        <v>4817</v>
      </c>
      <c r="AQ537" t="s">
        <v>4817</v>
      </c>
      <c r="AR537" t="s">
        <v>5226</v>
      </c>
      <c r="AS537" t="s">
        <v>5236</v>
      </c>
    </row>
    <row r="538" spans="1:45" ht="17.25" customHeight="1">
      <c r="E538" s="1403" t="str">
        <f t="shared" si="16"/>
        <v>A03AE029 Concrete Work Mass Concrete Work Anchor Bolt (Installation only)</v>
      </c>
      <c r="F538" s="1403" t="str">
        <f t="shared" si="17"/>
        <v>A03AE029-00012 Concrete Work Mass Concrete Work Anchor Bolt (Installation only)        M56</v>
      </c>
      <c r="G538" s="1404" t="str" cm="1">
        <f t="array" ref="G538:H538">_xlfn.TEXTSPLIT(I538,"-")</f>
        <v>A03AE029</v>
      </c>
      <c r="H538" s="1404" t="str">
        <v>00012</v>
      </c>
      <c r="I538" t="s">
        <v>5237</v>
      </c>
      <c r="J538" t="s">
        <v>4288</v>
      </c>
      <c r="K538" t="s">
        <v>4921</v>
      </c>
      <c r="L538" t="s">
        <v>3424</v>
      </c>
      <c r="M538" t="s">
        <v>4532</v>
      </c>
      <c r="N538" t="s">
        <v>5225</v>
      </c>
      <c r="O538" t="s">
        <v>4922</v>
      </c>
      <c r="P538" t="s">
        <v>4923</v>
      </c>
      <c r="Q538" t="s">
        <v>2965</v>
      </c>
      <c r="R538">
        <v>0</v>
      </c>
      <c r="S538" t="s">
        <v>2965</v>
      </c>
      <c r="T538">
        <v>0</v>
      </c>
      <c r="U538" t="s">
        <v>2965</v>
      </c>
      <c r="V538">
        <v>0</v>
      </c>
      <c r="W538" t="s">
        <v>2965</v>
      </c>
      <c r="X538">
        <v>0</v>
      </c>
      <c r="Y538" t="s">
        <v>2965</v>
      </c>
      <c r="Z538">
        <v>0</v>
      </c>
      <c r="AA538" t="s">
        <v>2965</v>
      </c>
      <c r="AB538">
        <v>0</v>
      </c>
      <c r="AC538" t="s">
        <v>2965</v>
      </c>
      <c r="AD538">
        <v>0</v>
      </c>
      <c r="AE538" t="s">
        <v>4958</v>
      </c>
      <c r="AF538" t="s">
        <v>4959</v>
      </c>
      <c r="AG538">
        <v>0</v>
      </c>
      <c r="AH538">
        <v>0</v>
      </c>
      <c r="AI538">
        <v>0</v>
      </c>
      <c r="AJ538">
        <v>0</v>
      </c>
      <c r="AK538">
        <v>0</v>
      </c>
      <c r="AL538">
        <v>0</v>
      </c>
      <c r="AM538">
        <v>0</v>
      </c>
      <c r="AN538">
        <v>0</v>
      </c>
      <c r="AO538" t="s">
        <v>2965</v>
      </c>
      <c r="AP538" t="s">
        <v>4817</v>
      </c>
      <c r="AQ538" t="s">
        <v>4817</v>
      </c>
      <c r="AR538" t="s">
        <v>5226</v>
      </c>
      <c r="AS538" t="s">
        <v>5237</v>
      </c>
    </row>
    <row r="539" spans="1:45" ht="17.25" customHeight="1">
      <c r="E539" s="1403" t="str">
        <f t="shared" si="16"/>
        <v>A03AE029 Concrete Work Mass Concrete Work Anchor Bolt (Installation only)</v>
      </c>
      <c r="F539" s="1403" t="str">
        <f t="shared" si="17"/>
        <v>A03AE029-00013 Concrete Work Mass Concrete Work Anchor Bolt (Installation only)        M64</v>
      </c>
      <c r="G539" s="1404" t="str" cm="1">
        <f t="array" ref="G539:H539">_xlfn.TEXTSPLIT(I539,"-")</f>
        <v>A03AE029</v>
      </c>
      <c r="H539" s="1404" t="str">
        <v>00013</v>
      </c>
      <c r="I539" t="s">
        <v>5238</v>
      </c>
      <c r="J539" t="s">
        <v>4288</v>
      </c>
      <c r="K539" t="s">
        <v>4921</v>
      </c>
      <c r="L539" t="s">
        <v>3424</v>
      </c>
      <c r="M539" t="s">
        <v>4532</v>
      </c>
      <c r="N539" t="s">
        <v>5225</v>
      </c>
      <c r="O539" t="s">
        <v>4922</v>
      </c>
      <c r="P539" t="s">
        <v>4923</v>
      </c>
      <c r="Q539" t="s">
        <v>2965</v>
      </c>
      <c r="R539">
        <v>0</v>
      </c>
      <c r="S539" t="s">
        <v>2965</v>
      </c>
      <c r="T539">
        <v>0</v>
      </c>
      <c r="U539" t="s">
        <v>2965</v>
      </c>
      <c r="V539">
        <v>0</v>
      </c>
      <c r="W539" t="s">
        <v>2965</v>
      </c>
      <c r="X539">
        <v>0</v>
      </c>
      <c r="Y539" t="s">
        <v>2965</v>
      </c>
      <c r="Z539">
        <v>0</v>
      </c>
      <c r="AA539" t="s">
        <v>2965</v>
      </c>
      <c r="AB539">
        <v>0</v>
      </c>
      <c r="AC539" t="s">
        <v>2965</v>
      </c>
      <c r="AD539">
        <v>0</v>
      </c>
      <c r="AE539" t="s">
        <v>4961</v>
      </c>
      <c r="AF539" t="s">
        <v>4962</v>
      </c>
      <c r="AG539">
        <v>0</v>
      </c>
      <c r="AH539">
        <v>0</v>
      </c>
      <c r="AI539">
        <v>0</v>
      </c>
      <c r="AJ539">
        <v>0</v>
      </c>
      <c r="AK539">
        <v>0</v>
      </c>
      <c r="AL539">
        <v>0</v>
      </c>
      <c r="AM539">
        <v>0</v>
      </c>
      <c r="AN539">
        <v>0</v>
      </c>
      <c r="AO539" t="s">
        <v>2965</v>
      </c>
      <c r="AP539" t="s">
        <v>4817</v>
      </c>
      <c r="AQ539" t="s">
        <v>4817</v>
      </c>
      <c r="AR539" t="s">
        <v>5226</v>
      </c>
      <c r="AS539" t="s">
        <v>5238</v>
      </c>
    </row>
    <row r="540" spans="1:45" ht="17.25" customHeight="1">
      <c r="E540" s="1403" t="str">
        <f t="shared" si="16"/>
        <v>A03AE029 Concrete Work Mass Concrete Work Anchor Bolt (Installation only)</v>
      </c>
      <c r="F540" s="1403" t="str">
        <f t="shared" si="17"/>
        <v>A03AE029-00014 Concrete Work Mass Concrete Work Anchor Bolt (Installation only)        M72</v>
      </c>
      <c r="G540" s="1404" t="str" cm="1">
        <f t="array" ref="G540:H540">_xlfn.TEXTSPLIT(I540,"-")</f>
        <v>A03AE029</v>
      </c>
      <c r="H540" s="1404" t="str">
        <v>00014</v>
      </c>
      <c r="I540" t="s">
        <v>5239</v>
      </c>
      <c r="J540" t="s">
        <v>4288</v>
      </c>
      <c r="K540" t="s">
        <v>4921</v>
      </c>
      <c r="L540" t="s">
        <v>3424</v>
      </c>
      <c r="M540" t="s">
        <v>4532</v>
      </c>
      <c r="N540" t="s">
        <v>5225</v>
      </c>
      <c r="O540" t="s">
        <v>4922</v>
      </c>
      <c r="P540" t="s">
        <v>4923</v>
      </c>
      <c r="Q540" t="s">
        <v>2965</v>
      </c>
      <c r="R540">
        <v>0</v>
      </c>
      <c r="S540" t="s">
        <v>2965</v>
      </c>
      <c r="T540">
        <v>0</v>
      </c>
      <c r="U540" t="s">
        <v>2965</v>
      </c>
      <c r="V540">
        <v>0</v>
      </c>
      <c r="W540" t="s">
        <v>2965</v>
      </c>
      <c r="X540">
        <v>0</v>
      </c>
      <c r="Y540" t="s">
        <v>2965</v>
      </c>
      <c r="Z540">
        <v>0</v>
      </c>
      <c r="AA540" t="s">
        <v>2965</v>
      </c>
      <c r="AB540">
        <v>0</v>
      </c>
      <c r="AC540" t="s">
        <v>2965</v>
      </c>
      <c r="AD540">
        <v>0</v>
      </c>
      <c r="AE540" t="s">
        <v>4964</v>
      </c>
      <c r="AF540" t="s">
        <v>4965</v>
      </c>
      <c r="AG540">
        <v>0</v>
      </c>
      <c r="AH540">
        <v>0</v>
      </c>
      <c r="AI540">
        <v>0</v>
      </c>
      <c r="AJ540">
        <v>0</v>
      </c>
      <c r="AK540">
        <v>0</v>
      </c>
      <c r="AL540">
        <v>0</v>
      </c>
      <c r="AM540">
        <v>0</v>
      </c>
      <c r="AN540">
        <v>0</v>
      </c>
      <c r="AO540" t="s">
        <v>2965</v>
      </c>
      <c r="AP540" t="s">
        <v>4817</v>
      </c>
      <c r="AQ540" t="s">
        <v>4817</v>
      </c>
      <c r="AR540" t="s">
        <v>5226</v>
      </c>
      <c r="AS540" t="s">
        <v>5239</v>
      </c>
    </row>
    <row r="541" spans="1:45" ht="17.25" customHeight="1">
      <c r="E541" s="1403" t="str">
        <f t="shared" si="16"/>
        <v>A03AE029 Concrete Work Mass Concrete Work Anchor Bolt (Installation only)</v>
      </c>
      <c r="F541" s="1403" t="str">
        <f t="shared" si="17"/>
        <v>A03AE029-00015 Concrete Work Mass Concrete Work Anchor Bolt (Installation only)        M76</v>
      </c>
      <c r="G541" s="1404" t="str" cm="1">
        <f t="array" ref="G541:H541">_xlfn.TEXTSPLIT(I541,"-")</f>
        <v>A03AE029</v>
      </c>
      <c r="H541" s="1404" t="str">
        <v>00015</v>
      </c>
      <c r="I541" t="s">
        <v>5240</v>
      </c>
      <c r="J541" t="s">
        <v>4288</v>
      </c>
      <c r="K541" t="s">
        <v>4921</v>
      </c>
      <c r="L541" t="s">
        <v>3424</v>
      </c>
      <c r="M541" t="s">
        <v>4532</v>
      </c>
      <c r="N541" t="s">
        <v>5225</v>
      </c>
      <c r="O541" t="s">
        <v>4922</v>
      </c>
      <c r="P541" t="s">
        <v>4923</v>
      </c>
      <c r="Q541" t="s">
        <v>2965</v>
      </c>
      <c r="R541">
        <v>0</v>
      </c>
      <c r="S541" t="s">
        <v>2965</v>
      </c>
      <c r="T541">
        <v>0</v>
      </c>
      <c r="U541" t="s">
        <v>2965</v>
      </c>
      <c r="V541">
        <v>0</v>
      </c>
      <c r="W541" t="s">
        <v>2965</v>
      </c>
      <c r="X541">
        <v>0</v>
      </c>
      <c r="Y541" t="s">
        <v>2965</v>
      </c>
      <c r="Z541">
        <v>0</v>
      </c>
      <c r="AA541" t="s">
        <v>2965</v>
      </c>
      <c r="AB541">
        <v>0</v>
      </c>
      <c r="AC541" t="s">
        <v>2965</v>
      </c>
      <c r="AD541">
        <v>0</v>
      </c>
      <c r="AE541" t="s">
        <v>4967</v>
      </c>
      <c r="AF541" t="s">
        <v>4968</v>
      </c>
      <c r="AG541">
        <v>0</v>
      </c>
      <c r="AH541">
        <v>0</v>
      </c>
      <c r="AI541">
        <v>0</v>
      </c>
      <c r="AJ541">
        <v>0</v>
      </c>
      <c r="AK541">
        <v>0</v>
      </c>
      <c r="AL541">
        <v>0</v>
      </c>
      <c r="AM541">
        <v>0</v>
      </c>
      <c r="AN541">
        <v>0</v>
      </c>
      <c r="AO541" t="s">
        <v>2965</v>
      </c>
      <c r="AP541" t="s">
        <v>4817</v>
      </c>
      <c r="AQ541" t="s">
        <v>4817</v>
      </c>
      <c r="AR541" t="s">
        <v>5226</v>
      </c>
      <c r="AS541" t="s">
        <v>5240</v>
      </c>
    </row>
    <row r="542" spans="1:45" ht="17.25" customHeight="1">
      <c r="E542" s="1403" t="str">
        <f t="shared" si="16"/>
        <v>A03AE029 Concrete Work Mass Concrete Work Anchor Bolt (Installation only)</v>
      </c>
      <c r="F542" s="1403" t="str">
        <f t="shared" si="17"/>
        <v>A03AE029-00016 Concrete Work Mass Concrete Work Anchor Bolt (Installation only)        Over M76</v>
      </c>
      <c r="G542" s="1404" t="str" cm="1">
        <f t="array" ref="G542:H542">_xlfn.TEXTSPLIT(I542,"-")</f>
        <v>A03AE029</v>
      </c>
      <c r="H542" s="1404" t="str">
        <v>00016</v>
      </c>
      <c r="I542" t="s">
        <v>5241</v>
      </c>
      <c r="J542" t="s">
        <v>4288</v>
      </c>
      <c r="K542" t="s">
        <v>4921</v>
      </c>
      <c r="L542" t="s">
        <v>3424</v>
      </c>
      <c r="M542" t="s">
        <v>4532</v>
      </c>
      <c r="N542" t="s">
        <v>5225</v>
      </c>
      <c r="O542" t="s">
        <v>4922</v>
      </c>
      <c r="P542" t="s">
        <v>4923</v>
      </c>
      <c r="Q542" t="s">
        <v>2965</v>
      </c>
      <c r="R542">
        <v>0</v>
      </c>
      <c r="S542" t="s">
        <v>2965</v>
      </c>
      <c r="T542">
        <v>0</v>
      </c>
      <c r="U542" t="s">
        <v>2965</v>
      </c>
      <c r="V542">
        <v>0</v>
      </c>
      <c r="W542" t="s">
        <v>2965</v>
      </c>
      <c r="X542">
        <v>0</v>
      </c>
      <c r="Y542" t="s">
        <v>2965</v>
      </c>
      <c r="Z542">
        <v>0</v>
      </c>
      <c r="AA542" t="s">
        <v>2965</v>
      </c>
      <c r="AB542">
        <v>0</v>
      </c>
      <c r="AC542" t="s">
        <v>2965</v>
      </c>
      <c r="AD542">
        <v>0</v>
      </c>
      <c r="AE542" t="s">
        <v>4970</v>
      </c>
      <c r="AF542" t="s">
        <v>4971</v>
      </c>
      <c r="AG542">
        <v>0</v>
      </c>
      <c r="AH542">
        <v>0</v>
      </c>
      <c r="AI542">
        <v>0</v>
      </c>
      <c r="AJ542">
        <v>0</v>
      </c>
      <c r="AK542">
        <v>0</v>
      </c>
      <c r="AL542">
        <v>0</v>
      </c>
      <c r="AM542">
        <v>0</v>
      </c>
      <c r="AN542">
        <v>0</v>
      </c>
      <c r="AO542" t="s">
        <v>2965</v>
      </c>
      <c r="AP542" t="s">
        <v>4817</v>
      </c>
      <c r="AQ542" t="s">
        <v>4817</v>
      </c>
      <c r="AR542" t="s">
        <v>5226</v>
      </c>
      <c r="AS542" t="s">
        <v>5241</v>
      </c>
    </row>
    <row r="543" spans="1:45" ht="17.25" customHeight="1">
      <c r="E543" s="1403" t="str">
        <f t="shared" si="16"/>
        <v>A03AE029 Concrete Work Mass Concrete Work Anchor Bolt (Installation only)</v>
      </c>
      <c r="F543" s="1403" t="str">
        <f t="shared" si="17"/>
        <v>A03AE029-00017 Concrete Work Mass Concrete Work Anchor Bolt (Installation only)        M27</v>
      </c>
      <c r="G543" s="1404" t="str" cm="1">
        <f t="array" ref="G543:H543">_xlfn.TEXTSPLIT(I543,"-")</f>
        <v>A03AE029</v>
      </c>
      <c r="H543" s="1404" t="str">
        <v>00017</v>
      </c>
      <c r="I543" t="s">
        <v>5242</v>
      </c>
      <c r="J543" t="s">
        <v>4288</v>
      </c>
      <c r="K543" t="s">
        <v>4921</v>
      </c>
      <c r="L543" t="s">
        <v>3424</v>
      </c>
      <c r="M543" t="s">
        <v>4532</v>
      </c>
      <c r="N543" t="s">
        <v>5225</v>
      </c>
      <c r="O543" t="s">
        <v>4922</v>
      </c>
      <c r="P543" t="s">
        <v>4923</v>
      </c>
      <c r="Q543" t="s">
        <v>2965</v>
      </c>
      <c r="R543">
        <v>0</v>
      </c>
      <c r="S543" t="s">
        <v>2965</v>
      </c>
      <c r="T543">
        <v>0</v>
      </c>
      <c r="U543" t="s">
        <v>2965</v>
      </c>
      <c r="V543">
        <v>0</v>
      </c>
      <c r="W543" t="s">
        <v>2965</v>
      </c>
      <c r="X543">
        <v>0</v>
      </c>
      <c r="Y543" t="s">
        <v>2965</v>
      </c>
      <c r="Z543">
        <v>0</v>
      </c>
      <c r="AA543" t="s">
        <v>2965</v>
      </c>
      <c r="AB543">
        <v>0</v>
      </c>
      <c r="AC543" t="s">
        <v>2965</v>
      </c>
      <c r="AD543">
        <v>0</v>
      </c>
      <c r="AE543" t="s">
        <v>4973</v>
      </c>
      <c r="AF543" t="s">
        <v>4974</v>
      </c>
      <c r="AG543">
        <v>0</v>
      </c>
      <c r="AH543">
        <v>0</v>
      </c>
      <c r="AI543">
        <v>0</v>
      </c>
      <c r="AJ543">
        <v>0</v>
      </c>
      <c r="AK543">
        <v>0</v>
      </c>
      <c r="AL543">
        <v>0</v>
      </c>
      <c r="AM543">
        <v>0</v>
      </c>
      <c r="AN543">
        <v>0</v>
      </c>
      <c r="AO543" t="s">
        <v>2965</v>
      </c>
      <c r="AP543" t="s">
        <v>4817</v>
      </c>
      <c r="AQ543" t="s">
        <v>4817</v>
      </c>
      <c r="AR543" t="s">
        <v>5226</v>
      </c>
      <c r="AS543" t="s">
        <v>5242</v>
      </c>
    </row>
    <row r="544" spans="1:45" ht="17.25" customHeight="1">
      <c r="E544" s="1403" t="str">
        <f t="shared" si="16"/>
        <v>A03AE329 Concrete Work Mass Concrete Work Anchor Bolt (Purchase &amp; Installation)</v>
      </c>
      <c r="F544" s="1403" t="str">
        <f t="shared" si="17"/>
        <v>A03AE329-00001 Concrete Work Mass Concrete Work Anchor Bolt (Purchase &amp; Installation)        M12</v>
      </c>
      <c r="G544" s="1404" t="str" cm="1">
        <f t="array" ref="G544:H544">_xlfn.TEXTSPLIT(I544,"-")</f>
        <v>A03AE329</v>
      </c>
      <c r="H544" s="1404" t="str">
        <v>00001</v>
      </c>
      <c r="I544" t="s">
        <v>5243</v>
      </c>
      <c r="J544" t="s">
        <v>4288</v>
      </c>
      <c r="K544" t="s">
        <v>4921</v>
      </c>
      <c r="L544" t="s">
        <v>3424</v>
      </c>
      <c r="M544" t="s">
        <v>4532</v>
      </c>
      <c r="N544" t="s">
        <v>5225</v>
      </c>
      <c r="O544" t="s">
        <v>4976</v>
      </c>
      <c r="P544" t="s">
        <v>4977</v>
      </c>
      <c r="Q544" t="s">
        <v>2965</v>
      </c>
      <c r="R544">
        <v>0</v>
      </c>
      <c r="S544" t="s">
        <v>2965</v>
      </c>
      <c r="T544">
        <v>0</v>
      </c>
      <c r="U544" t="s">
        <v>2965</v>
      </c>
      <c r="V544">
        <v>0</v>
      </c>
      <c r="W544" t="s">
        <v>2965</v>
      </c>
      <c r="X544">
        <v>0</v>
      </c>
      <c r="Y544" t="s">
        <v>2965</v>
      </c>
      <c r="Z544">
        <v>0</v>
      </c>
      <c r="AA544" t="s">
        <v>2965</v>
      </c>
      <c r="AB544">
        <v>0</v>
      </c>
      <c r="AC544" t="s">
        <v>2965</v>
      </c>
      <c r="AD544">
        <v>0</v>
      </c>
      <c r="AE544" t="s">
        <v>4924</v>
      </c>
      <c r="AF544" t="s">
        <v>4925</v>
      </c>
      <c r="AG544">
        <v>0</v>
      </c>
      <c r="AH544">
        <v>0</v>
      </c>
      <c r="AI544">
        <v>0</v>
      </c>
      <c r="AJ544">
        <v>0</v>
      </c>
      <c r="AK544">
        <v>0</v>
      </c>
      <c r="AL544">
        <v>0</v>
      </c>
      <c r="AM544">
        <v>0</v>
      </c>
      <c r="AN544">
        <v>0</v>
      </c>
      <c r="AO544" t="s">
        <v>2965</v>
      </c>
      <c r="AP544" t="s">
        <v>4817</v>
      </c>
      <c r="AQ544" t="s">
        <v>4817</v>
      </c>
      <c r="AR544" t="s">
        <v>5244</v>
      </c>
      <c r="AS544" t="s">
        <v>5243</v>
      </c>
    </row>
    <row r="545" spans="5:45" ht="17.25" customHeight="1">
      <c r="E545" s="1403" t="str">
        <f t="shared" si="16"/>
        <v>A03AE329 Concrete Work Mass Concrete Work Anchor Bolt (Purchase &amp; Installation)</v>
      </c>
      <c r="F545" s="1403" t="str">
        <f t="shared" si="17"/>
        <v>A03AE329-00002 Concrete Work Mass Concrete Work Anchor Bolt (Purchase &amp; Installation)        M16</v>
      </c>
      <c r="G545" s="1404" t="str" cm="1">
        <f t="array" ref="G545:H545">_xlfn.TEXTSPLIT(I545,"-")</f>
        <v>A03AE329</v>
      </c>
      <c r="H545" s="1404" t="str">
        <v>00002</v>
      </c>
      <c r="I545" t="s">
        <v>5245</v>
      </c>
      <c r="J545" t="s">
        <v>4288</v>
      </c>
      <c r="K545" t="s">
        <v>4921</v>
      </c>
      <c r="L545" t="s">
        <v>3424</v>
      </c>
      <c r="M545" t="s">
        <v>4532</v>
      </c>
      <c r="N545" t="s">
        <v>5225</v>
      </c>
      <c r="O545" t="s">
        <v>4976</v>
      </c>
      <c r="P545" t="s">
        <v>4977</v>
      </c>
      <c r="Q545" t="s">
        <v>2965</v>
      </c>
      <c r="R545">
        <v>0</v>
      </c>
      <c r="S545" t="s">
        <v>2965</v>
      </c>
      <c r="T545">
        <v>0</v>
      </c>
      <c r="U545" t="s">
        <v>2965</v>
      </c>
      <c r="V545">
        <v>0</v>
      </c>
      <c r="W545" t="s">
        <v>2965</v>
      </c>
      <c r="X545">
        <v>0</v>
      </c>
      <c r="Y545" t="s">
        <v>2965</v>
      </c>
      <c r="Z545">
        <v>0</v>
      </c>
      <c r="AA545" t="s">
        <v>2965</v>
      </c>
      <c r="AB545">
        <v>0</v>
      </c>
      <c r="AC545" t="s">
        <v>2965</v>
      </c>
      <c r="AD545">
        <v>0</v>
      </c>
      <c r="AE545" t="s">
        <v>4928</v>
      </c>
      <c r="AF545" t="s">
        <v>4929</v>
      </c>
      <c r="AG545">
        <v>0</v>
      </c>
      <c r="AH545">
        <v>0</v>
      </c>
      <c r="AI545">
        <v>0</v>
      </c>
      <c r="AJ545">
        <v>0</v>
      </c>
      <c r="AK545">
        <v>0</v>
      </c>
      <c r="AL545">
        <v>0</v>
      </c>
      <c r="AM545">
        <v>0</v>
      </c>
      <c r="AN545">
        <v>0</v>
      </c>
      <c r="AO545" t="s">
        <v>2965</v>
      </c>
      <c r="AP545" t="s">
        <v>4817</v>
      </c>
      <c r="AQ545" t="s">
        <v>4817</v>
      </c>
      <c r="AR545" t="s">
        <v>5244</v>
      </c>
      <c r="AS545" t="s">
        <v>5245</v>
      </c>
    </row>
    <row r="546" spans="5:45" ht="17.25" customHeight="1">
      <c r="E546" s="1403" t="str">
        <f t="shared" si="16"/>
        <v>A03AE329 Concrete Work Mass Concrete Work Anchor Bolt (Purchase &amp; Installation)</v>
      </c>
      <c r="F546" s="1403" t="str">
        <f t="shared" si="17"/>
        <v>A03AE329-00003 Concrete Work Mass Concrete Work Anchor Bolt (Purchase &amp; Installation)        M20</v>
      </c>
      <c r="G546" s="1404" t="str" cm="1">
        <f t="array" ref="G546:H546">_xlfn.TEXTSPLIT(I546,"-")</f>
        <v>A03AE329</v>
      </c>
      <c r="H546" s="1404" t="str">
        <v>00003</v>
      </c>
      <c r="I546" t="s">
        <v>5246</v>
      </c>
      <c r="J546" t="s">
        <v>4288</v>
      </c>
      <c r="K546" t="s">
        <v>4921</v>
      </c>
      <c r="L546" t="s">
        <v>3424</v>
      </c>
      <c r="M546" t="s">
        <v>4532</v>
      </c>
      <c r="N546" t="s">
        <v>5225</v>
      </c>
      <c r="O546" t="s">
        <v>4976</v>
      </c>
      <c r="P546" t="s">
        <v>4977</v>
      </c>
      <c r="Q546" t="s">
        <v>2965</v>
      </c>
      <c r="R546">
        <v>0</v>
      </c>
      <c r="S546" t="s">
        <v>2965</v>
      </c>
      <c r="T546">
        <v>0</v>
      </c>
      <c r="U546" t="s">
        <v>2965</v>
      </c>
      <c r="V546">
        <v>0</v>
      </c>
      <c r="W546" t="s">
        <v>2965</v>
      </c>
      <c r="X546">
        <v>0</v>
      </c>
      <c r="Y546" t="s">
        <v>2965</v>
      </c>
      <c r="Z546">
        <v>0</v>
      </c>
      <c r="AA546" t="s">
        <v>2965</v>
      </c>
      <c r="AB546">
        <v>0</v>
      </c>
      <c r="AC546" t="s">
        <v>2965</v>
      </c>
      <c r="AD546">
        <v>0</v>
      </c>
      <c r="AE546" t="s">
        <v>4931</v>
      </c>
      <c r="AF546" t="s">
        <v>4932</v>
      </c>
      <c r="AG546">
        <v>0</v>
      </c>
      <c r="AH546">
        <v>0</v>
      </c>
      <c r="AI546">
        <v>0</v>
      </c>
      <c r="AJ546">
        <v>0</v>
      </c>
      <c r="AK546">
        <v>0</v>
      </c>
      <c r="AL546">
        <v>0</v>
      </c>
      <c r="AM546">
        <v>0</v>
      </c>
      <c r="AN546">
        <v>0</v>
      </c>
      <c r="AO546" t="s">
        <v>2965</v>
      </c>
      <c r="AP546" t="s">
        <v>4817</v>
      </c>
      <c r="AQ546" t="s">
        <v>4817</v>
      </c>
      <c r="AR546" t="s">
        <v>5244</v>
      </c>
      <c r="AS546" t="s">
        <v>5246</v>
      </c>
    </row>
    <row r="547" spans="5:45" ht="17.25" customHeight="1">
      <c r="E547" s="1403" t="str">
        <f t="shared" si="16"/>
        <v>A03AE329 Concrete Work Mass Concrete Work Anchor Bolt (Purchase &amp; Installation)</v>
      </c>
      <c r="F547" s="1403" t="str">
        <f t="shared" si="17"/>
        <v>A03AE329-00004 Concrete Work Mass Concrete Work Anchor Bolt (Purchase &amp; Installation)        M22</v>
      </c>
      <c r="G547" s="1404" t="str" cm="1">
        <f t="array" ref="G547:H547">_xlfn.TEXTSPLIT(I547,"-")</f>
        <v>A03AE329</v>
      </c>
      <c r="H547" s="1404" t="str">
        <v>00004</v>
      </c>
      <c r="I547" t="s">
        <v>5247</v>
      </c>
      <c r="J547" t="s">
        <v>4288</v>
      </c>
      <c r="K547" t="s">
        <v>4921</v>
      </c>
      <c r="L547" t="s">
        <v>3424</v>
      </c>
      <c r="M547" t="s">
        <v>4532</v>
      </c>
      <c r="N547" t="s">
        <v>5225</v>
      </c>
      <c r="O547" t="s">
        <v>4976</v>
      </c>
      <c r="P547" t="s">
        <v>4977</v>
      </c>
      <c r="Q547" t="s">
        <v>2965</v>
      </c>
      <c r="R547">
        <v>0</v>
      </c>
      <c r="S547" t="s">
        <v>2965</v>
      </c>
      <c r="T547">
        <v>0</v>
      </c>
      <c r="U547" t="s">
        <v>2965</v>
      </c>
      <c r="V547">
        <v>0</v>
      </c>
      <c r="W547" t="s">
        <v>2965</v>
      </c>
      <c r="X547">
        <v>0</v>
      </c>
      <c r="Y547" t="s">
        <v>2965</v>
      </c>
      <c r="Z547">
        <v>0</v>
      </c>
      <c r="AA547" t="s">
        <v>2965</v>
      </c>
      <c r="AB547">
        <v>0</v>
      </c>
      <c r="AC547" t="s">
        <v>2965</v>
      </c>
      <c r="AD547">
        <v>0</v>
      </c>
      <c r="AE547" t="s">
        <v>4934</v>
      </c>
      <c r="AF547" t="s">
        <v>4935</v>
      </c>
      <c r="AG547">
        <v>0</v>
      </c>
      <c r="AH547">
        <v>0</v>
      </c>
      <c r="AI547">
        <v>0</v>
      </c>
      <c r="AJ547">
        <v>0</v>
      </c>
      <c r="AK547">
        <v>0</v>
      </c>
      <c r="AL547">
        <v>0</v>
      </c>
      <c r="AM547">
        <v>0</v>
      </c>
      <c r="AN547">
        <v>0</v>
      </c>
      <c r="AO547" t="s">
        <v>2965</v>
      </c>
      <c r="AP547" t="s">
        <v>4817</v>
      </c>
      <c r="AQ547" t="s">
        <v>4817</v>
      </c>
      <c r="AR547" t="s">
        <v>5244</v>
      </c>
      <c r="AS547" t="s">
        <v>5247</v>
      </c>
    </row>
    <row r="548" spans="5:45" ht="17.25" customHeight="1">
      <c r="E548" s="1403" t="str">
        <f t="shared" si="16"/>
        <v>A03AE329 Concrete Work Mass Concrete Work Anchor Bolt (Purchase &amp; Installation)</v>
      </c>
      <c r="F548" s="1403" t="str">
        <f t="shared" si="17"/>
        <v>A03AE329-00005 Concrete Work Mass Concrete Work Anchor Bolt (Purchase &amp; Installation)        M24</v>
      </c>
      <c r="G548" s="1404" t="str" cm="1">
        <f t="array" ref="G548:H548">_xlfn.TEXTSPLIT(I548,"-")</f>
        <v>A03AE329</v>
      </c>
      <c r="H548" s="1404" t="str">
        <v>00005</v>
      </c>
      <c r="I548" t="s">
        <v>5248</v>
      </c>
      <c r="J548" t="s">
        <v>4288</v>
      </c>
      <c r="K548" t="s">
        <v>4921</v>
      </c>
      <c r="L548" t="s">
        <v>3424</v>
      </c>
      <c r="M548" t="s">
        <v>4532</v>
      </c>
      <c r="N548" t="s">
        <v>5225</v>
      </c>
      <c r="O548" t="s">
        <v>4976</v>
      </c>
      <c r="P548" t="s">
        <v>4977</v>
      </c>
      <c r="Q548" t="s">
        <v>2965</v>
      </c>
      <c r="R548">
        <v>0</v>
      </c>
      <c r="S548" t="s">
        <v>2965</v>
      </c>
      <c r="T548">
        <v>0</v>
      </c>
      <c r="U548" t="s">
        <v>2965</v>
      </c>
      <c r="V548">
        <v>0</v>
      </c>
      <c r="W548" t="s">
        <v>2965</v>
      </c>
      <c r="X548">
        <v>0</v>
      </c>
      <c r="Y548" t="s">
        <v>2965</v>
      </c>
      <c r="Z548">
        <v>0</v>
      </c>
      <c r="AA548" t="s">
        <v>2965</v>
      </c>
      <c r="AB548">
        <v>0</v>
      </c>
      <c r="AC548" t="s">
        <v>2965</v>
      </c>
      <c r="AD548">
        <v>0</v>
      </c>
      <c r="AE548" t="s">
        <v>4937</v>
      </c>
      <c r="AF548" t="s">
        <v>4938</v>
      </c>
      <c r="AG548">
        <v>0</v>
      </c>
      <c r="AH548">
        <v>0</v>
      </c>
      <c r="AI548">
        <v>0</v>
      </c>
      <c r="AJ548">
        <v>0</v>
      </c>
      <c r="AK548">
        <v>0</v>
      </c>
      <c r="AL548">
        <v>0</v>
      </c>
      <c r="AM548">
        <v>0</v>
      </c>
      <c r="AN548">
        <v>0</v>
      </c>
      <c r="AO548" t="s">
        <v>2965</v>
      </c>
      <c r="AP548" t="s">
        <v>4817</v>
      </c>
      <c r="AQ548" t="s">
        <v>4817</v>
      </c>
      <c r="AR548" t="s">
        <v>5244</v>
      </c>
      <c r="AS548" t="s">
        <v>5248</v>
      </c>
    </row>
    <row r="549" spans="5:45" ht="17.25" customHeight="1">
      <c r="E549" s="1403" t="str">
        <f t="shared" si="16"/>
        <v>A03AE329 Concrete Work Mass Concrete Work Anchor Bolt (Purchase &amp; Installation)</v>
      </c>
      <c r="F549" s="1403" t="str">
        <f t="shared" si="17"/>
        <v>A03AE329-00006 Concrete Work Mass Concrete Work Anchor Bolt (Purchase &amp; Installation)        M27</v>
      </c>
      <c r="G549" s="1404" t="str" cm="1">
        <f t="array" ref="G549:H549">_xlfn.TEXTSPLIT(I549,"-")</f>
        <v>A03AE329</v>
      </c>
      <c r="H549" s="1404" t="str">
        <v>00006</v>
      </c>
      <c r="I549" t="s">
        <v>5249</v>
      </c>
      <c r="J549" t="s">
        <v>4288</v>
      </c>
      <c r="K549" t="s">
        <v>4921</v>
      </c>
      <c r="L549" t="s">
        <v>3424</v>
      </c>
      <c r="M549" t="s">
        <v>4532</v>
      </c>
      <c r="N549" t="s">
        <v>5225</v>
      </c>
      <c r="O549" t="s">
        <v>4976</v>
      </c>
      <c r="P549" t="s">
        <v>4977</v>
      </c>
      <c r="Q549" t="s">
        <v>2965</v>
      </c>
      <c r="R549">
        <v>0</v>
      </c>
      <c r="S549" t="s">
        <v>2965</v>
      </c>
      <c r="T549">
        <v>0</v>
      </c>
      <c r="U549" t="s">
        <v>2965</v>
      </c>
      <c r="V549">
        <v>0</v>
      </c>
      <c r="W549" t="s">
        <v>2965</v>
      </c>
      <c r="X549">
        <v>0</v>
      </c>
      <c r="Y549" t="s">
        <v>2965</v>
      </c>
      <c r="Z549">
        <v>0</v>
      </c>
      <c r="AA549" t="s">
        <v>2965</v>
      </c>
      <c r="AB549">
        <v>0</v>
      </c>
      <c r="AC549" t="s">
        <v>2965</v>
      </c>
      <c r="AD549">
        <v>0</v>
      </c>
      <c r="AE549" t="s">
        <v>4973</v>
      </c>
      <c r="AF549" t="s">
        <v>4974</v>
      </c>
      <c r="AG549">
        <v>0</v>
      </c>
      <c r="AH549">
        <v>0</v>
      </c>
      <c r="AI549">
        <v>0</v>
      </c>
      <c r="AJ549">
        <v>0</v>
      </c>
      <c r="AK549">
        <v>0</v>
      </c>
      <c r="AL549">
        <v>0</v>
      </c>
      <c r="AM549">
        <v>0</v>
      </c>
      <c r="AN549">
        <v>0</v>
      </c>
      <c r="AO549" t="s">
        <v>2965</v>
      </c>
      <c r="AP549" t="s">
        <v>4817</v>
      </c>
      <c r="AQ549" t="s">
        <v>4817</v>
      </c>
      <c r="AR549" t="s">
        <v>5244</v>
      </c>
      <c r="AS549" t="s">
        <v>5249</v>
      </c>
    </row>
    <row r="550" spans="5:45" ht="17.25" customHeight="1">
      <c r="E550" s="1403" t="str">
        <f t="shared" si="16"/>
        <v>A03AE329 Concrete Work Mass Concrete Work Anchor Bolt (Purchase &amp; Installation)</v>
      </c>
      <c r="F550" s="1403" t="str">
        <f t="shared" si="17"/>
        <v>A03AE329-00007 Concrete Work Mass Concrete Work Anchor Bolt (Purchase &amp; Installation)        M30</v>
      </c>
      <c r="G550" s="1404" t="str" cm="1">
        <f t="array" ref="G550:H550">_xlfn.TEXTSPLIT(I550,"-")</f>
        <v>A03AE329</v>
      </c>
      <c r="H550" s="1404" t="str">
        <v>00007</v>
      </c>
      <c r="I550" t="s">
        <v>5250</v>
      </c>
      <c r="J550" t="s">
        <v>4288</v>
      </c>
      <c r="K550" t="s">
        <v>4921</v>
      </c>
      <c r="L550" t="s">
        <v>3424</v>
      </c>
      <c r="M550" t="s">
        <v>4532</v>
      </c>
      <c r="N550" t="s">
        <v>5225</v>
      </c>
      <c r="O550" t="s">
        <v>4976</v>
      </c>
      <c r="P550" t="s">
        <v>4977</v>
      </c>
      <c r="Q550" t="s">
        <v>2965</v>
      </c>
      <c r="R550">
        <v>0</v>
      </c>
      <c r="S550" t="s">
        <v>2965</v>
      </c>
      <c r="T550">
        <v>0</v>
      </c>
      <c r="U550" t="s">
        <v>2965</v>
      </c>
      <c r="V550">
        <v>0</v>
      </c>
      <c r="W550" t="s">
        <v>2965</v>
      </c>
      <c r="X550">
        <v>0</v>
      </c>
      <c r="Y550" t="s">
        <v>2965</v>
      </c>
      <c r="Z550">
        <v>0</v>
      </c>
      <c r="AA550" t="s">
        <v>2965</v>
      </c>
      <c r="AB550">
        <v>0</v>
      </c>
      <c r="AC550" t="s">
        <v>2965</v>
      </c>
      <c r="AD550">
        <v>0</v>
      </c>
      <c r="AE550" t="s">
        <v>4940</v>
      </c>
      <c r="AF550" t="s">
        <v>4941</v>
      </c>
      <c r="AG550">
        <v>0</v>
      </c>
      <c r="AH550">
        <v>0</v>
      </c>
      <c r="AI550">
        <v>0</v>
      </c>
      <c r="AJ550">
        <v>0</v>
      </c>
      <c r="AK550">
        <v>0</v>
      </c>
      <c r="AL550">
        <v>0</v>
      </c>
      <c r="AM550">
        <v>0</v>
      </c>
      <c r="AN550">
        <v>0</v>
      </c>
      <c r="AO550" t="s">
        <v>2965</v>
      </c>
      <c r="AP550" t="s">
        <v>4817</v>
      </c>
      <c r="AQ550" t="s">
        <v>4817</v>
      </c>
      <c r="AR550" t="s">
        <v>5244</v>
      </c>
      <c r="AS550" t="s">
        <v>5250</v>
      </c>
    </row>
    <row r="551" spans="5:45" ht="17.25" customHeight="1">
      <c r="E551" s="1403" t="str">
        <f t="shared" si="16"/>
        <v>A03AE329 Concrete Work Mass Concrete Work Anchor Bolt (Purchase &amp; Installation)</v>
      </c>
      <c r="F551" s="1403" t="str">
        <f t="shared" si="17"/>
        <v>A03AE329-00008 Concrete Work Mass Concrete Work Anchor Bolt (Purchase &amp; Installation)        M33</v>
      </c>
      <c r="G551" s="1404" t="str" cm="1">
        <f t="array" ref="G551:H551">_xlfn.TEXTSPLIT(I551,"-")</f>
        <v>A03AE329</v>
      </c>
      <c r="H551" s="1404" t="str">
        <v>00008</v>
      </c>
      <c r="I551" t="s">
        <v>5251</v>
      </c>
      <c r="J551" t="s">
        <v>4288</v>
      </c>
      <c r="K551" t="s">
        <v>4921</v>
      </c>
      <c r="L551" t="s">
        <v>3424</v>
      </c>
      <c r="M551" t="s">
        <v>4532</v>
      </c>
      <c r="N551" t="s">
        <v>5225</v>
      </c>
      <c r="O551" t="s">
        <v>4976</v>
      </c>
      <c r="P551" t="s">
        <v>4977</v>
      </c>
      <c r="Q551" t="s">
        <v>2965</v>
      </c>
      <c r="R551">
        <v>0</v>
      </c>
      <c r="S551" t="s">
        <v>2965</v>
      </c>
      <c r="T551">
        <v>0</v>
      </c>
      <c r="U551" t="s">
        <v>2965</v>
      </c>
      <c r="V551">
        <v>0</v>
      </c>
      <c r="W551" t="s">
        <v>2965</v>
      </c>
      <c r="X551">
        <v>0</v>
      </c>
      <c r="Y551" t="s">
        <v>2965</v>
      </c>
      <c r="Z551">
        <v>0</v>
      </c>
      <c r="AA551" t="s">
        <v>2965</v>
      </c>
      <c r="AB551">
        <v>0</v>
      </c>
      <c r="AC551" t="s">
        <v>2965</v>
      </c>
      <c r="AD551">
        <v>0</v>
      </c>
      <c r="AE551" t="s">
        <v>4943</v>
      </c>
      <c r="AF551" t="s">
        <v>4944</v>
      </c>
      <c r="AG551">
        <v>0</v>
      </c>
      <c r="AH551">
        <v>0</v>
      </c>
      <c r="AI551">
        <v>0</v>
      </c>
      <c r="AJ551">
        <v>0</v>
      </c>
      <c r="AK551">
        <v>0</v>
      </c>
      <c r="AL551">
        <v>0</v>
      </c>
      <c r="AM551">
        <v>0</v>
      </c>
      <c r="AN551">
        <v>0</v>
      </c>
      <c r="AO551" t="s">
        <v>2965</v>
      </c>
      <c r="AP551" t="s">
        <v>4817</v>
      </c>
      <c r="AQ551" t="s">
        <v>4817</v>
      </c>
      <c r="AR551" t="s">
        <v>5244</v>
      </c>
      <c r="AS551" t="s">
        <v>5251</v>
      </c>
    </row>
    <row r="552" spans="5:45" ht="17.25" customHeight="1">
      <c r="E552" s="1403" t="str">
        <f t="shared" si="16"/>
        <v>A03AE329 Concrete Work Mass Concrete Work Anchor Bolt (Purchase &amp; Installation)</v>
      </c>
      <c r="F552" s="1403" t="str">
        <f t="shared" si="17"/>
        <v>A03AE329-00009 Concrete Work Mass Concrete Work Anchor Bolt (Purchase &amp; Installation)        M36</v>
      </c>
      <c r="G552" s="1404" t="str" cm="1">
        <f t="array" ref="G552:H552">_xlfn.TEXTSPLIT(I552,"-")</f>
        <v>A03AE329</v>
      </c>
      <c r="H552" s="1404" t="str">
        <v>00009</v>
      </c>
      <c r="I552" t="s">
        <v>5252</v>
      </c>
      <c r="J552" t="s">
        <v>4288</v>
      </c>
      <c r="K552" t="s">
        <v>4921</v>
      </c>
      <c r="L552" t="s">
        <v>3424</v>
      </c>
      <c r="M552" t="s">
        <v>4532</v>
      </c>
      <c r="N552" t="s">
        <v>5225</v>
      </c>
      <c r="O552" t="s">
        <v>4976</v>
      </c>
      <c r="P552" t="s">
        <v>4977</v>
      </c>
      <c r="Q552" t="s">
        <v>2965</v>
      </c>
      <c r="R552">
        <v>0</v>
      </c>
      <c r="S552" t="s">
        <v>2965</v>
      </c>
      <c r="T552">
        <v>0</v>
      </c>
      <c r="U552" t="s">
        <v>2965</v>
      </c>
      <c r="V552">
        <v>0</v>
      </c>
      <c r="W552" t="s">
        <v>2965</v>
      </c>
      <c r="X552">
        <v>0</v>
      </c>
      <c r="Y552" t="s">
        <v>2965</v>
      </c>
      <c r="Z552">
        <v>0</v>
      </c>
      <c r="AA552" t="s">
        <v>2965</v>
      </c>
      <c r="AB552">
        <v>0</v>
      </c>
      <c r="AC552" t="s">
        <v>2965</v>
      </c>
      <c r="AD552">
        <v>0</v>
      </c>
      <c r="AE552" t="s">
        <v>4946</v>
      </c>
      <c r="AF552" t="s">
        <v>4947</v>
      </c>
      <c r="AG552">
        <v>0</v>
      </c>
      <c r="AH552">
        <v>0</v>
      </c>
      <c r="AI552">
        <v>0</v>
      </c>
      <c r="AJ552">
        <v>0</v>
      </c>
      <c r="AK552">
        <v>0</v>
      </c>
      <c r="AL552">
        <v>0</v>
      </c>
      <c r="AM552">
        <v>0</v>
      </c>
      <c r="AN552">
        <v>0</v>
      </c>
      <c r="AO552" t="s">
        <v>2965</v>
      </c>
      <c r="AP552" t="s">
        <v>4817</v>
      </c>
      <c r="AQ552" t="s">
        <v>4817</v>
      </c>
      <c r="AR552" t="s">
        <v>5244</v>
      </c>
      <c r="AS552" t="s">
        <v>5252</v>
      </c>
    </row>
    <row r="553" spans="5:45" ht="17.25" customHeight="1">
      <c r="E553" s="1403" t="str">
        <f t="shared" si="16"/>
        <v>A03AE329 Concrete Work Mass Concrete Work Anchor Bolt (Purchase &amp; Installation)</v>
      </c>
      <c r="F553" s="1403" t="str">
        <f t="shared" si="17"/>
        <v>A03AE329-00010 Concrete Work Mass Concrete Work Anchor Bolt (Purchase &amp; Installation)        M42</v>
      </c>
      <c r="G553" s="1404" t="str" cm="1">
        <f t="array" ref="G553:H553">_xlfn.TEXTSPLIT(I553,"-")</f>
        <v>A03AE329</v>
      </c>
      <c r="H553" s="1404" t="str">
        <v>00010</v>
      </c>
      <c r="I553" t="s">
        <v>5253</v>
      </c>
      <c r="J553" t="s">
        <v>4288</v>
      </c>
      <c r="K553" t="s">
        <v>4921</v>
      </c>
      <c r="L553" t="s">
        <v>3424</v>
      </c>
      <c r="M553" t="s">
        <v>4532</v>
      </c>
      <c r="N553" t="s">
        <v>5225</v>
      </c>
      <c r="O553" t="s">
        <v>4976</v>
      </c>
      <c r="P553" t="s">
        <v>4977</v>
      </c>
      <c r="Q553" t="s">
        <v>2965</v>
      </c>
      <c r="R553">
        <v>0</v>
      </c>
      <c r="S553" t="s">
        <v>2965</v>
      </c>
      <c r="T553">
        <v>0</v>
      </c>
      <c r="U553" t="s">
        <v>2965</v>
      </c>
      <c r="V553">
        <v>0</v>
      </c>
      <c r="W553" t="s">
        <v>2965</v>
      </c>
      <c r="X553">
        <v>0</v>
      </c>
      <c r="Y553" t="s">
        <v>2965</v>
      </c>
      <c r="Z553">
        <v>0</v>
      </c>
      <c r="AA553" t="s">
        <v>2965</v>
      </c>
      <c r="AB553">
        <v>0</v>
      </c>
      <c r="AC553" t="s">
        <v>2965</v>
      </c>
      <c r="AD553">
        <v>0</v>
      </c>
      <c r="AE553" t="s">
        <v>4949</v>
      </c>
      <c r="AF553" t="s">
        <v>4950</v>
      </c>
      <c r="AG553">
        <v>0</v>
      </c>
      <c r="AH553">
        <v>0</v>
      </c>
      <c r="AI553">
        <v>0</v>
      </c>
      <c r="AJ553">
        <v>0</v>
      </c>
      <c r="AK553">
        <v>0</v>
      </c>
      <c r="AL553">
        <v>0</v>
      </c>
      <c r="AM553">
        <v>0</v>
      </c>
      <c r="AN553">
        <v>0</v>
      </c>
      <c r="AO553" t="s">
        <v>2965</v>
      </c>
      <c r="AP553" t="s">
        <v>4817</v>
      </c>
      <c r="AQ553" t="s">
        <v>4817</v>
      </c>
      <c r="AR553" t="s">
        <v>5244</v>
      </c>
      <c r="AS553" t="s">
        <v>5253</v>
      </c>
    </row>
    <row r="554" spans="5:45" ht="17.25" customHeight="1">
      <c r="E554" s="1403" t="str">
        <f t="shared" si="16"/>
        <v>A03AE329 Concrete Work Mass Concrete Work Anchor Bolt (Purchase &amp; Installation)</v>
      </c>
      <c r="F554" s="1403" t="str">
        <f t="shared" si="17"/>
        <v>A03AE329-00011 Concrete Work Mass Concrete Work Anchor Bolt (Purchase &amp; Installation)        M48</v>
      </c>
      <c r="G554" s="1404" t="str" cm="1">
        <f t="array" ref="G554:H554">_xlfn.TEXTSPLIT(I554,"-")</f>
        <v>A03AE329</v>
      </c>
      <c r="H554" s="1404" t="str">
        <v>00011</v>
      </c>
      <c r="I554" t="s">
        <v>5254</v>
      </c>
      <c r="J554" t="s">
        <v>4288</v>
      </c>
      <c r="K554" t="s">
        <v>4921</v>
      </c>
      <c r="L554" t="s">
        <v>3424</v>
      </c>
      <c r="M554" t="s">
        <v>4532</v>
      </c>
      <c r="N554" t="s">
        <v>5225</v>
      </c>
      <c r="O554" t="s">
        <v>4976</v>
      </c>
      <c r="P554" t="s">
        <v>4977</v>
      </c>
      <c r="Q554" t="s">
        <v>2965</v>
      </c>
      <c r="R554">
        <v>0</v>
      </c>
      <c r="S554" t="s">
        <v>2965</v>
      </c>
      <c r="T554">
        <v>0</v>
      </c>
      <c r="U554" t="s">
        <v>2965</v>
      </c>
      <c r="V554">
        <v>0</v>
      </c>
      <c r="W554" t="s">
        <v>2965</v>
      </c>
      <c r="X554">
        <v>0</v>
      </c>
      <c r="Y554" t="s">
        <v>2965</v>
      </c>
      <c r="Z554">
        <v>0</v>
      </c>
      <c r="AA554" t="s">
        <v>2965</v>
      </c>
      <c r="AB554">
        <v>0</v>
      </c>
      <c r="AC554" t="s">
        <v>2965</v>
      </c>
      <c r="AD554">
        <v>0</v>
      </c>
      <c r="AE554" t="s">
        <v>4952</v>
      </c>
      <c r="AF554" t="s">
        <v>4953</v>
      </c>
      <c r="AG554">
        <v>0</v>
      </c>
      <c r="AH554">
        <v>0</v>
      </c>
      <c r="AI554">
        <v>0</v>
      </c>
      <c r="AJ554">
        <v>0</v>
      </c>
      <c r="AK554">
        <v>0</v>
      </c>
      <c r="AL554">
        <v>0</v>
      </c>
      <c r="AM554">
        <v>0</v>
      </c>
      <c r="AN554">
        <v>0</v>
      </c>
      <c r="AO554" t="s">
        <v>2965</v>
      </c>
      <c r="AP554" t="s">
        <v>4817</v>
      </c>
      <c r="AQ554" t="s">
        <v>4817</v>
      </c>
      <c r="AR554" t="s">
        <v>5244</v>
      </c>
      <c r="AS554" t="s">
        <v>5254</v>
      </c>
    </row>
    <row r="555" spans="5:45" ht="17.25" customHeight="1">
      <c r="E555" s="1403" t="str">
        <f t="shared" si="16"/>
        <v>A03AE329 Concrete Work Mass Concrete Work Anchor Bolt (Purchase &amp; Installation)</v>
      </c>
      <c r="F555" s="1403" t="str">
        <f t="shared" si="17"/>
        <v>A03AE329-00012 Concrete Work Mass Concrete Work Anchor Bolt (Purchase &amp; Installation)        M52</v>
      </c>
      <c r="G555" s="1404" t="str" cm="1">
        <f t="array" ref="G555:H555">_xlfn.TEXTSPLIT(I555,"-")</f>
        <v>A03AE329</v>
      </c>
      <c r="H555" s="1404" t="str">
        <v>00012</v>
      </c>
      <c r="I555" t="s">
        <v>5255</v>
      </c>
      <c r="J555" t="s">
        <v>4288</v>
      </c>
      <c r="K555" t="s">
        <v>4921</v>
      </c>
      <c r="L555" t="s">
        <v>3424</v>
      </c>
      <c r="M555" t="s">
        <v>4532</v>
      </c>
      <c r="N555" t="s">
        <v>5225</v>
      </c>
      <c r="O555" t="s">
        <v>4976</v>
      </c>
      <c r="P555" t="s">
        <v>4977</v>
      </c>
      <c r="Q555" t="s">
        <v>2965</v>
      </c>
      <c r="R555">
        <v>0</v>
      </c>
      <c r="S555" t="s">
        <v>2965</v>
      </c>
      <c r="T555">
        <v>0</v>
      </c>
      <c r="U555" t="s">
        <v>2965</v>
      </c>
      <c r="V555">
        <v>0</v>
      </c>
      <c r="W555" t="s">
        <v>2965</v>
      </c>
      <c r="X555">
        <v>0</v>
      </c>
      <c r="Y555" t="s">
        <v>2965</v>
      </c>
      <c r="Z555">
        <v>0</v>
      </c>
      <c r="AA555" t="s">
        <v>2965</v>
      </c>
      <c r="AB555">
        <v>0</v>
      </c>
      <c r="AC555" t="s">
        <v>2965</v>
      </c>
      <c r="AD555">
        <v>0</v>
      </c>
      <c r="AE555" t="s">
        <v>4955</v>
      </c>
      <c r="AF555" t="s">
        <v>4956</v>
      </c>
      <c r="AG555">
        <v>0</v>
      </c>
      <c r="AH555">
        <v>0</v>
      </c>
      <c r="AI555">
        <v>0</v>
      </c>
      <c r="AJ555">
        <v>0</v>
      </c>
      <c r="AK555">
        <v>0</v>
      </c>
      <c r="AL555">
        <v>0</v>
      </c>
      <c r="AM555">
        <v>0</v>
      </c>
      <c r="AN555">
        <v>0</v>
      </c>
      <c r="AO555" t="s">
        <v>2965</v>
      </c>
      <c r="AP555" t="s">
        <v>4817</v>
      </c>
      <c r="AQ555" t="s">
        <v>4817</v>
      </c>
      <c r="AR555" t="s">
        <v>5244</v>
      </c>
      <c r="AS555" t="s">
        <v>5255</v>
      </c>
    </row>
    <row r="556" spans="5:45" ht="17.25" customHeight="1">
      <c r="E556" s="1403" t="str">
        <f t="shared" si="16"/>
        <v>A03AE329 Concrete Work Mass Concrete Work Anchor Bolt (Purchase &amp; Installation)</v>
      </c>
      <c r="F556" s="1403" t="str">
        <f t="shared" si="17"/>
        <v>A03AE329-00013 Concrete Work Mass Concrete Work Anchor Bolt (Purchase &amp; Installation)        M56</v>
      </c>
      <c r="G556" s="1404" t="str" cm="1">
        <f t="array" ref="G556:H556">_xlfn.TEXTSPLIT(I556,"-")</f>
        <v>A03AE329</v>
      </c>
      <c r="H556" s="1404" t="str">
        <v>00013</v>
      </c>
      <c r="I556" t="s">
        <v>5256</v>
      </c>
      <c r="J556" t="s">
        <v>4288</v>
      </c>
      <c r="K556" t="s">
        <v>4921</v>
      </c>
      <c r="L556" t="s">
        <v>3424</v>
      </c>
      <c r="M556" t="s">
        <v>4532</v>
      </c>
      <c r="N556" t="s">
        <v>5225</v>
      </c>
      <c r="O556" t="s">
        <v>4976</v>
      </c>
      <c r="P556" t="s">
        <v>4977</v>
      </c>
      <c r="Q556" t="s">
        <v>2965</v>
      </c>
      <c r="R556">
        <v>0</v>
      </c>
      <c r="S556" t="s">
        <v>2965</v>
      </c>
      <c r="T556">
        <v>0</v>
      </c>
      <c r="U556" t="s">
        <v>2965</v>
      </c>
      <c r="V556">
        <v>0</v>
      </c>
      <c r="W556" t="s">
        <v>2965</v>
      </c>
      <c r="X556">
        <v>0</v>
      </c>
      <c r="Y556" t="s">
        <v>2965</v>
      </c>
      <c r="Z556">
        <v>0</v>
      </c>
      <c r="AA556" t="s">
        <v>2965</v>
      </c>
      <c r="AB556">
        <v>0</v>
      </c>
      <c r="AC556" t="s">
        <v>2965</v>
      </c>
      <c r="AD556">
        <v>0</v>
      </c>
      <c r="AE556" t="s">
        <v>4958</v>
      </c>
      <c r="AF556" t="s">
        <v>4959</v>
      </c>
      <c r="AG556">
        <v>0</v>
      </c>
      <c r="AH556">
        <v>0</v>
      </c>
      <c r="AI556">
        <v>0</v>
      </c>
      <c r="AJ556">
        <v>0</v>
      </c>
      <c r="AK556">
        <v>0</v>
      </c>
      <c r="AL556">
        <v>0</v>
      </c>
      <c r="AM556">
        <v>0</v>
      </c>
      <c r="AN556">
        <v>0</v>
      </c>
      <c r="AO556" t="s">
        <v>2965</v>
      </c>
      <c r="AP556" t="s">
        <v>4817</v>
      </c>
      <c r="AQ556" t="s">
        <v>4817</v>
      </c>
      <c r="AR556" t="s">
        <v>5244</v>
      </c>
      <c r="AS556" t="s">
        <v>5256</v>
      </c>
    </row>
    <row r="557" spans="5:45" ht="17.25" customHeight="1">
      <c r="E557" s="1403" t="str">
        <f t="shared" si="16"/>
        <v>A03AE329 Concrete Work Mass Concrete Work Anchor Bolt (Purchase &amp; Installation)</v>
      </c>
      <c r="F557" s="1403" t="str">
        <f t="shared" si="17"/>
        <v>A03AE329-00014 Concrete Work Mass Concrete Work Anchor Bolt (Purchase &amp; Installation)        M64</v>
      </c>
      <c r="G557" s="1404" t="str" cm="1">
        <f t="array" ref="G557:H557">_xlfn.TEXTSPLIT(I557,"-")</f>
        <v>A03AE329</v>
      </c>
      <c r="H557" s="1404" t="str">
        <v>00014</v>
      </c>
      <c r="I557" t="s">
        <v>5257</v>
      </c>
      <c r="J557" t="s">
        <v>4288</v>
      </c>
      <c r="K557" t="s">
        <v>4921</v>
      </c>
      <c r="L557" t="s">
        <v>3424</v>
      </c>
      <c r="M557" t="s">
        <v>4532</v>
      </c>
      <c r="N557" t="s">
        <v>5225</v>
      </c>
      <c r="O557" t="s">
        <v>4976</v>
      </c>
      <c r="P557" t="s">
        <v>4977</v>
      </c>
      <c r="Q557" t="s">
        <v>2965</v>
      </c>
      <c r="R557">
        <v>0</v>
      </c>
      <c r="S557" t="s">
        <v>2965</v>
      </c>
      <c r="T557">
        <v>0</v>
      </c>
      <c r="U557" t="s">
        <v>2965</v>
      </c>
      <c r="V557">
        <v>0</v>
      </c>
      <c r="W557" t="s">
        <v>2965</v>
      </c>
      <c r="X557">
        <v>0</v>
      </c>
      <c r="Y557" t="s">
        <v>2965</v>
      </c>
      <c r="Z557">
        <v>0</v>
      </c>
      <c r="AA557" t="s">
        <v>2965</v>
      </c>
      <c r="AB557">
        <v>0</v>
      </c>
      <c r="AC557" t="s">
        <v>2965</v>
      </c>
      <c r="AD557">
        <v>0</v>
      </c>
      <c r="AE557" t="s">
        <v>4961</v>
      </c>
      <c r="AF557" t="s">
        <v>4962</v>
      </c>
      <c r="AG557">
        <v>0</v>
      </c>
      <c r="AH557">
        <v>0</v>
      </c>
      <c r="AI557">
        <v>0</v>
      </c>
      <c r="AJ557">
        <v>0</v>
      </c>
      <c r="AK557">
        <v>0</v>
      </c>
      <c r="AL557">
        <v>0</v>
      </c>
      <c r="AM557">
        <v>0</v>
      </c>
      <c r="AN557">
        <v>0</v>
      </c>
      <c r="AO557" t="s">
        <v>2965</v>
      </c>
      <c r="AP557" t="s">
        <v>4817</v>
      </c>
      <c r="AQ557" t="s">
        <v>4817</v>
      </c>
      <c r="AR557" t="s">
        <v>5244</v>
      </c>
      <c r="AS557" t="s">
        <v>5257</v>
      </c>
    </row>
    <row r="558" spans="5:45" ht="17.25" customHeight="1">
      <c r="E558" s="1403" t="str">
        <f t="shared" si="16"/>
        <v>A03AE329 Concrete Work Mass Concrete Work Anchor Bolt (Purchase &amp; Installation)</v>
      </c>
      <c r="F558" s="1403" t="str">
        <f t="shared" si="17"/>
        <v>A03AE329-00015 Concrete Work Mass Concrete Work Anchor Bolt (Purchase &amp; Installation)        M72</v>
      </c>
      <c r="G558" s="1404" t="str" cm="1">
        <f t="array" ref="G558:H558">_xlfn.TEXTSPLIT(I558,"-")</f>
        <v>A03AE329</v>
      </c>
      <c r="H558" s="1404" t="str">
        <v>00015</v>
      </c>
      <c r="I558" t="s">
        <v>5258</v>
      </c>
      <c r="J558" t="s">
        <v>4288</v>
      </c>
      <c r="K558" t="s">
        <v>4921</v>
      </c>
      <c r="L558" t="s">
        <v>3424</v>
      </c>
      <c r="M558" t="s">
        <v>4532</v>
      </c>
      <c r="N558" t="s">
        <v>5225</v>
      </c>
      <c r="O558" t="s">
        <v>4976</v>
      </c>
      <c r="P558" t="s">
        <v>4977</v>
      </c>
      <c r="Q558" t="s">
        <v>2965</v>
      </c>
      <c r="R558">
        <v>0</v>
      </c>
      <c r="S558" t="s">
        <v>2965</v>
      </c>
      <c r="T558">
        <v>0</v>
      </c>
      <c r="U558" t="s">
        <v>2965</v>
      </c>
      <c r="V558">
        <v>0</v>
      </c>
      <c r="W558" t="s">
        <v>2965</v>
      </c>
      <c r="X558">
        <v>0</v>
      </c>
      <c r="Y558" t="s">
        <v>2965</v>
      </c>
      <c r="Z558">
        <v>0</v>
      </c>
      <c r="AA558" t="s">
        <v>2965</v>
      </c>
      <c r="AB558">
        <v>0</v>
      </c>
      <c r="AC558" t="s">
        <v>2965</v>
      </c>
      <c r="AD558">
        <v>0</v>
      </c>
      <c r="AE558" t="s">
        <v>4964</v>
      </c>
      <c r="AF558" t="s">
        <v>4965</v>
      </c>
      <c r="AG558">
        <v>0</v>
      </c>
      <c r="AH558">
        <v>0</v>
      </c>
      <c r="AI558">
        <v>0</v>
      </c>
      <c r="AJ558">
        <v>0</v>
      </c>
      <c r="AK558">
        <v>0</v>
      </c>
      <c r="AL558">
        <v>0</v>
      </c>
      <c r="AM558">
        <v>0</v>
      </c>
      <c r="AN558">
        <v>0</v>
      </c>
      <c r="AO558" t="s">
        <v>2965</v>
      </c>
      <c r="AP558" t="s">
        <v>4817</v>
      </c>
      <c r="AQ558" t="s">
        <v>4817</v>
      </c>
      <c r="AR558" t="s">
        <v>5244</v>
      </c>
      <c r="AS558" t="s">
        <v>5258</v>
      </c>
    </row>
    <row r="559" spans="5:45" ht="17.25" customHeight="1">
      <c r="E559" s="1403" t="str">
        <f t="shared" si="16"/>
        <v>A03AE329 Concrete Work Mass Concrete Work Anchor Bolt (Purchase &amp; Installation)</v>
      </c>
      <c r="F559" s="1403" t="str">
        <f t="shared" si="17"/>
        <v>A03AE329-00016 Concrete Work Mass Concrete Work Anchor Bolt (Purchase &amp; Installation)        M76</v>
      </c>
      <c r="G559" s="1404" t="str" cm="1">
        <f t="array" ref="G559:H559">_xlfn.TEXTSPLIT(I559,"-")</f>
        <v>A03AE329</v>
      </c>
      <c r="H559" s="1404" t="str">
        <v>00016</v>
      </c>
      <c r="I559" t="s">
        <v>5259</v>
      </c>
      <c r="J559" t="s">
        <v>4288</v>
      </c>
      <c r="K559" t="s">
        <v>4921</v>
      </c>
      <c r="L559" t="s">
        <v>3424</v>
      </c>
      <c r="M559" t="s">
        <v>4532</v>
      </c>
      <c r="N559" t="s">
        <v>5225</v>
      </c>
      <c r="O559" t="s">
        <v>4976</v>
      </c>
      <c r="P559" t="s">
        <v>4977</v>
      </c>
      <c r="Q559" t="s">
        <v>2965</v>
      </c>
      <c r="R559">
        <v>0</v>
      </c>
      <c r="S559" t="s">
        <v>2965</v>
      </c>
      <c r="T559">
        <v>0</v>
      </c>
      <c r="U559" t="s">
        <v>2965</v>
      </c>
      <c r="V559">
        <v>0</v>
      </c>
      <c r="W559" t="s">
        <v>2965</v>
      </c>
      <c r="X559">
        <v>0</v>
      </c>
      <c r="Y559" t="s">
        <v>2965</v>
      </c>
      <c r="Z559">
        <v>0</v>
      </c>
      <c r="AA559" t="s">
        <v>2965</v>
      </c>
      <c r="AB559">
        <v>0</v>
      </c>
      <c r="AC559" t="s">
        <v>2965</v>
      </c>
      <c r="AD559">
        <v>0</v>
      </c>
      <c r="AE559" t="s">
        <v>4967</v>
      </c>
      <c r="AF559" t="s">
        <v>4968</v>
      </c>
      <c r="AG559">
        <v>0</v>
      </c>
      <c r="AH559">
        <v>0</v>
      </c>
      <c r="AI559">
        <v>0</v>
      </c>
      <c r="AJ559">
        <v>0</v>
      </c>
      <c r="AK559">
        <v>0</v>
      </c>
      <c r="AL559">
        <v>0</v>
      </c>
      <c r="AM559">
        <v>0</v>
      </c>
      <c r="AN559">
        <v>0</v>
      </c>
      <c r="AO559" t="s">
        <v>2965</v>
      </c>
      <c r="AP559" t="s">
        <v>4817</v>
      </c>
      <c r="AQ559" t="s">
        <v>4817</v>
      </c>
      <c r="AR559" t="s">
        <v>5244</v>
      </c>
      <c r="AS559" t="s">
        <v>5259</v>
      </c>
    </row>
    <row r="560" spans="5:45" ht="17.25" customHeight="1">
      <c r="E560" s="1403" t="str">
        <f t="shared" si="16"/>
        <v>A03AE329 Concrete Work Mass Concrete Work Anchor Bolt (Purchase &amp; Installation)</v>
      </c>
      <c r="F560" s="1403" t="str">
        <f t="shared" si="17"/>
        <v>A03AE329-00017 Concrete Work Mass Concrete Work Anchor Bolt (Purchase &amp; Installation)        Over M76</v>
      </c>
      <c r="G560" s="1404" t="str" cm="1">
        <f t="array" ref="G560:H560">_xlfn.TEXTSPLIT(I560,"-")</f>
        <v>A03AE329</v>
      </c>
      <c r="H560" s="1404" t="str">
        <v>00017</v>
      </c>
      <c r="I560" t="s">
        <v>5260</v>
      </c>
      <c r="J560" t="s">
        <v>4288</v>
      </c>
      <c r="K560" t="s">
        <v>4921</v>
      </c>
      <c r="L560" t="s">
        <v>3424</v>
      </c>
      <c r="M560" t="s">
        <v>4532</v>
      </c>
      <c r="N560" t="s">
        <v>5225</v>
      </c>
      <c r="O560" t="s">
        <v>4976</v>
      </c>
      <c r="P560" t="s">
        <v>4977</v>
      </c>
      <c r="Q560" t="s">
        <v>2965</v>
      </c>
      <c r="R560">
        <v>0</v>
      </c>
      <c r="S560" t="s">
        <v>2965</v>
      </c>
      <c r="T560">
        <v>0</v>
      </c>
      <c r="U560" t="s">
        <v>2965</v>
      </c>
      <c r="V560">
        <v>0</v>
      </c>
      <c r="W560" t="s">
        <v>2965</v>
      </c>
      <c r="X560">
        <v>0</v>
      </c>
      <c r="Y560" t="s">
        <v>2965</v>
      </c>
      <c r="Z560">
        <v>0</v>
      </c>
      <c r="AA560" t="s">
        <v>2965</v>
      </c>
      <c r="AB560">
        <v>0</v>
      </c>
      <c r="AC560" t="s">
        <v>2965</v>
      </c>
      <c r="AD560">
        <v>0</v>
      </c>
      <c r="AE560" t="s">
        <v>4970</v>
      </c>
      <c r="AF560" t="s">
        <v>4971</v>
      </c>
      <c r="AG560">
        <v>0</v>
      </c>
      <c r="AH560">
        <v>0</v>
      </c>
      <c r="AI560">
        <v>0</v>
      </c>
      <c r="AJ560">
        <v>0</v>
      </c>
      <c r="AK560">
        <v>0</v>
      </c>
      <c r="AL560">
        <v>0</v>
      </c>
      <c r="AM560">
        <v>0</v>
      </c>
      <c r="AN560">
        <v>0</v>
      </c>
      <c r="AO560" t="s">
        <v>2965</v>
      </c>
      <c r="AP560" t="s">
        <v>4817</v>
      </c>
      <c r="AQ560" t="s">
        <v>4817</v>
      </c>
      <c r="AR560" t="s">
        <v>5244</v>
      </c>
      <c r="AS560" t="s">
        <v>5260</v>
      </c>
    </row>
    <row r="561" spans="5:45" ht="17.25" customHeight="1">
      <c r="E561" s="1403" t="str">
        <f t="shared" si="16"/>
        <v>A03AE030 Concrete Work Mass Concrete Work Chemical Anchor Bolt</v>
      </c>
      <c r="F561" s="1403" t="str">
        <f t="shared" si="17"/>
        <v>A03AE030-00001 Concrete Work Mass Concrete Work Chemical Anchor Bolt      Including injected Chemical material  M10</v>
      </c>
      <c r="G561" s="1404" t="str" cm="1">
        <f t="array" ref="G561:H561">_xlfn.TEXTSPLIT(I561,"-")</f>
        <v>A03AE030</v>
      </c>
      <c r="H561" s="1404" t="str">
        <v>00001</v>
      </c>
      <c r="I561" t="s">
        <v>5261</v>
      </c>
      <c r="J561" t="s">
        <v>4288</v>
      </c>
      <c r="K561" t="s">
        <v>4921</v>
      </c>
      <c r="L561" t="s">
        <v>3424</v>
      </c>
      <c r="M561" t="s">
        <v>4532</v>
      </c>
      <c r="N561" t="s">
        <v>5225</v>
      </c>
      <c r="O561" t="s">
        <v>4996</v>
      </c>
      <c r="P561" t="s">
        <v>4997</v>
      </c>
      <c r="Q561" t="s">
        <v>2965</v>
      </c>
      <c r="R561">
        <v>0</v>
      </c>
      <c r="S561" t="s">
        <v>2965</v>
      </c>
      <c r="T561">
        <v>0</v>
      </c>
      <c r="U561" t="s">
        <v>2965</v>
      </c>
      <c r="V561">
        <v>0</v>
      </c>
      <c r="W561" t="s">
        <v>2965</v>
      </c>
      <c r="X561">
        <v>0</v>
      </c>
      <c r="Y561" t="s">
        <v>2965</v>
      </c>
      <c r="Z561">
        <v>0</v>
      </c>
      <c r="AA561" t="s">
        <v>4318</v>
      </c>
      <c r="AB561" t="s">
        <v>4998</v>
      </c>
      <c r="AC561" t="s">
        <v>2965</v>
      </c>
      <c r="AD561">
        <v>0</v>
      </c>
      <c r="AE561" t="s">
        <v>4999</v>
      </c>
      <c r="AF561" t="s">
        <v>5000</v>
      </c>
      <c r="AG561">
        <v>0</v>
      </c>
      <c r="AH561" t="s">
        <v>2965</v>
      </c>
      <c r="AI561">
        <v>0</v>
      </c>
      <c r="AJ561">
        <v>0</v>
      </c>
      <c r="AK561">
        <v>0</v>
      </c>
      <c r="AL561">
        <v>0</v>
      </c>
      <c r="AM561">
        <v>0</v>
      </c>
      <c r="AN561">
        <v>0</v>
      </c>
      <c r="AO561" t="s">
        <v>2965</v>
      </c>
      <c r="AP561" t="s">
        <v>4817</v>
      </c>
      <c r="AQ561" t="s">
        <v>4817</v>
      </c>
      <c r="AR561" t="s">
        <v>5262</v>
      </c>
      <c r="AS561" t="s">
        <v>5261</v>
      </c>
    </row>
    <row r="562" spans="5:45" ht="17.25" customHeight="1">
      <c r="E562" s="1403" t="str">
        <f t="shared" si="16"/>
        <v>A03AE030 Concrete Work Mass Concrete Work Chemical Anchor Bolt</v>
      </c>
      <c r="F562" s="1403" t="str">
        <f t="shared" si="17"/>
        <v>A03AE030-00002 Concrete Work Mass Concrete Work Chemical Anchor Bolt      Including injected Chemical material  M12</v>
      </c>
      <c r="G562" s="1404" t="str" cm="1">
        <f t="array" ref="G562:H562">_xlfn.TEXTSPLIT(I562,"-")</f>
        <v>A03AE030</v>
      </c>
      <c r="H562" s="1404" t="str">
        <v>00002</v>
      </c>
      <c r="I562" t="s">
        <v>5263</v>
      </c>
      <c r="J562" t="s">
        <v>4288</v>
      </c>
      <c r="K562" t="s">
        <v>4921</v>
      </c>
      <c r="L562" t="s">
        <v>3424</v>
      </c>
      <c r="M562" t="s">
        <v>4532</v>
      </c>
      <c r="N562" t="s">
        <v>5225</v>
      </c>
      <c r="O562" t="s">
        <v>4996</v>
      </c>
      <c r="P562" t="s">
        <v>4997</v>
      </c>
      <c r="Q562" t="s">
        <v>2965</v>
      </c>
      <c r="R562">
        <v>0</v>
      </c>
      <c r="S562" t="s">
        <v>2965</v>
      </c>
      <c r="T562">
        <v>0</v>
      </c>
      <c r="U562" t="s">
        <v>2965</v>
      </c>
      <c r="V562">
        <v>0</v>
      </c>
      <c r="W562" t="s">
        <v>2965</v>
      </c>
      <c r="X562">
        <v>0</v>
      </c>
      <c r="Y562" t="s">
        <v>2965</v>
      </c>
      <c r="Z562">
        <v>0</v>
      </c>
      <c r="AA562" t="s">
        <v>4318</v>
      </c>
      <c r="AB562" t="s">
        <v>4998</v>
      </c>
      <c r="AC562" t="s">
        <v>2965</v>
      </c>
      <c r="AD562">
        <v>0</v>
      </c>
      <c r="AE562" t="s">
        <v>4924</v>
      </c>
      <c r="AF562" t="s">
        <v>4925</v>
      </c>
      <c r="AG562">
        <v>0</v>
      </c>
      <c r="AH562" t="s">
        <v>2965</v>
      </c>
      <c r="AI562">
        <v>0</v>
      </c>
      <c r="AJ562">
        <v>0</v>
      </c>
      <c r="AK562">
        <v>0</v>
      </c>
      <c r="AL562">
        <v>0</v>
      </c>
      <c r="AM562">
        <v>0</v>
      </c>
      <c r="AN562">
        <v>0</v>
      </c>
      <c r="AO562" t="s">
        <v>2965</v>
      </c>
      <c r="AP562" t="s">
        <v>4817</v>
      </c>
      <c r="AQ562" t="s">
        <v>4817</v>
      </c>
      <c r="AR562" t="s">
        <v>5262</v>
      </c>
      <c r="AS562" t="s">
        <v>5263</v>
      </c>
    </row>
    <row r="563" spans="5:45" ht="17.25" customHeight="1">
      <c r="E563" s="1403" t="str">
        <f t="shared" si="16"/>
        <v>A03AE030 Concrete Work Mass Concrete Work Chemical Anchor Bolt</v>
      </c>
      <c r="F563" s="1403" t="str">
        <f t="shared" si="17"/>
        <v>A03AE030-00003 Concrete Work Mass Concrete Work Chemical Anchor Bolt      Including injected Chemical material  M16</v>
      </c>
      <c r="G563" s="1404" t="str" cm="1">
        <f t="array" ref="G563:H563">_xlfn.TEXTSPLIT(I563,"-")</f>
        <v>A03AE030</v>
      </c>
      <c r="H563" s="1404" t="str">
        <v>00003</v>
      </c>
      <c r="I563" t="s">
        <v>5264</v>
      </c>
      <c r="J563" t="s">
        <v>4288</v>
      </c>
      <c r="K563" t="s">
        <v>4921</v>
      </c>
      <c r="L563" t="s">
        <v>3424</v>
      </c>
      <c r="M563" t="s">
        <v>4532</v>
      </c>
      <c r="N563" t="s">
        <v>5225</v>
      </c>
      <c r="O563" t="s">
        <v>4996</v>
      </c>
      <c r="P563" t="s">
        <v>4997</v>
      </c>
      <c r="Q563" t="s">
        <v>2965</v>
      </c>
      <c r="R563">
        <v>0</v>
      </c>
      <c r="S563" t="s">
        <v>2965</v>
      </c>
      <c r="T563">
        <v>0</v>
      </c>
      <c r="U563" t="s">
        <v>2965</v>
      </c>
      <c r="V563">
        <v>0</v>
      </c>
      <c r="W563" t="s">
        <v>2965</v>
      </c>
      <c r="X563">
        <v>0</v>
      </c>
      <c r="Y563" t="s">
        <v>2965</v>
      </c>
      <c r="Z563">
        <v>0</v>
      </c>
      <c r="AA563" t="s">
        <v>4318</v>
      </c>
      <c r="AB563" t="s">
        <v>4998</v>
      </c>
      <c r="AC563" t="s">
        <v>2965</v>
      </c>
      <c r="AD563">
        <v>0</v>
      </c>
      <c r="AE563" t="s">
        <v>4928</v>
      </c>
      <c r="AF563" t="s">
        <v>4929</v>
      </c>
      <c r="AG563">
        <v>0</v>
      </c>
      <c r="AH563" t="s">
        <v>2965</v>
      </c>
      <c r="AI563">
        <v>0</v>
      </c>
      <c r="AJ563">
        <v>0</v>
      </c>
      <c r="AK563">
        <v>0</v>
      </c>
      <c r="AL563">
        <v>0</v>
      </c>
      <c r="AM563">
        <v>0</v>
      </c>
      <c r="AN563">
        <v>0</v>
      </c>
      <c r="AO563" t="s">
        <v>2965</v>
      </c>
      <c r="AP563" t="s">
        <v>4817</v>
      </c>
      <c r="AQ563" t="s">
        <v>4817</v>
      </c>
      <c r="AR563" t="s">
        <v>5262</v>
      </c>
      <c r="AS563" t="s">
        <v>5264</v>
      </c>
    </row>
    <row r="564" spans="5:45" ht="17.25" customHeight="1">
      <c r="E564" s="1403" t="str">
        <f t="shared" si="16"/>
        <v>A03AE030 Concrete Work Mass Concrete Work Chemical Anchor Bolt</v>
      </c>
      <c r="F564" s="1403" t="str">
        <f t="shared" si="17"/>
        <v>A03AE030-00004 Concrete Work Mass Concrete Work Chemical Anchor Bolt      Including injected Chemical material  M20</v>
      </c>
      <c r="G564" s="1404" t="str" cm="1">
        <f t="array" ref="G564:H564">_xlfn.TEXTSPLIT(I564,"-")</f>
        <v>A03AE030</v>
      </c>
      <c r="H564" s="1404" t="str">
        <v>00004</v>
      </c>
      <c r="I564" t="s">
        <v>5265</v>
      </c>
      <c r="J564" t="s">
        <v>4288</v>
      </c>
      <c r="K564" t="s">
        <v>4921</v>
      </c>
      <c r="L564" t="s">
        <v>3424</v>
      </c>
      <c r="M564" t="s">
        <v>4532</v>
      </c>
      <c r="N564" t="s">
        <v>5225</v>
      </c>
      <c r="O564" t="s">
        <v>4996</v>
      </c>
      <c r="P564" t="s">
        <v>4997</v>
      </c>
      <c r="Q564" t="s">
        <v>2965</v>
      </c>
      <c r="R564">
        <v>0</v>
      </c>
      <c r="S564" t="s">
        <v>2965</v>
      </c>
      <c r="T564">
        <v>0</v>
      </c>
      <c r="U564" t="s">
        <v>2965</v>
      </c>
      <c r="V564">
        <v>0</v>
      </c>
      <c r="W564" t="s">
        <v>2965</v>
      </c>
      <c r="X564">
        <v>0</v>
      </c>
      <c r="Y564" t="s">
        <v>2965</v>
      </c>
      <c r="Z564">
        <v>0</v>
      </c>
      <c r="AA564" t="s">
        <v>4318</v>
      </c>
      <c r="AB564" t="s">
        <v>4998</v>
      </c>
      <c r="AC564" t="s">
        <v>2965</v>
      </c>
      <c r="AD564">
        <v>0</v>
      </c>
      <c r="AE564" t="s">
        <v>4931</v>
      </c>
      <c r="AF564" t="s">
        <v>4932</v>
      </c>
      <c r="AG564">
        <v>0</v>
      </c>
      <c r="AH564" t="s">
        <v>2965</v>
      </c>
      <c r="AI564">
        <v>0</v>
      </c>
      <c r="AJ564">
        <v>0</v>
      </c>
      <c r="AK564">
        <v>0</v>
      </c>
      <c r="AL564">
        <v>0</v>
      </c>
      <c r="AM564">
        <v>0</v>
      </c>
      <c r="AN564">
        <v>0</v>
      </c>
      <c r="AO564" t="s">
        <v>2965</v>
      </c>
      <c r="AP564" t="s">
        <v>4817</v>
      </c>
      <c r="AQ564" t="s">
        <v>4817</v>
      </c>
      <c r="AR564" t="s">
        <v>5262</v>
      </c>
      <c r="AS564" t="s">
        <v>5265</v>
      </c>
    </row>
    <row r="565" spans="5:45" ht="17.25" customHeight="1">
      <c r="E565" s="1403" t="str">
        <f t="shared" si="16"/>
        <v>A03AE030 Concrete Work Mass Concrete Work Chemical Anchor Bolt</v>
      </c>
      <c r="F565" s="1403" t="str">
        <f t="shared" si="17"/>
        <v>A03AE030-00005 Concrete Work Mass Concrete Work Chemical Anchor Bolt      Including injected Chemical material  M22</v>
      </c>
      <c r="G565" s="1404" t="str" cm="1">
        <f t="array" ref="G565:H565">_xlfn.TEXTSPLIT(I565,"-")</f>
        <v>A03AE030</v>
      </c>
      <c r="H565" s="1404" t="str">
        <v>00005</v>
      </c>
      <c r="I565" t="s">
        <v>5266</v>
      </c>
      <c r="J565" t="s">
        <v>4288</v>
      </c>
      <c r="K565" t="s">
        <v>4921</v>
      </c>
      <c r="L565" t="s">
        <v>3424</v>
      </c>
      <c r="M565" t="s">
        <v>4532</v>
      </c>
      <c r="N565" t="s">
        <v>5225</v>
      </c>
      <c r="O565" t="s">
        <v>4996</v>
      </c>
      <c r="P565" t="s">
        <v>4997</v>
      </c>
      <c r="Q565" t="s">
        <v>2965</v>
      </c>
      <c r="R565">
        <v>0</v>
      </c>
      <c r="S565" t="s">
        <v>2965</v>
      </c>
      <c r="T565">
        <v>0</v>
      </c>
      <c r="U565" t="s">
        <v>2965</v>
      </c>
      <c r="V565">
        <v>0</v>
      </c>
      <c r="W565" t="s">
        <v>2965</v>
      </c>
      <c r="X565">
        <v>0</v>
      </c>
      <c r="Y565" t="s">
        <v>2965</v>
      </c>
      <c r="Z565">
        <v>0</v>
      </c>
      <c r="AA565" t="s">
        <v>4318</v>
      </c>
      <c r="AB565" t="s">
        <v>4998</v>
      </c>
      <c r="AC565" t="s">
        <v>2965</v>
      </c>
      <c r="AD565">
        <v>0</v>
      </c>
      <c r="AE565" t="s">
        <v>4934</v>
      </c>
      <c r="AF565" t="s">
        <v>4935</v>
      </c>
      <c r="AG565">
        <v>0</v>
      </c>
      <c r="AH565" t="s">
        <v>2965</v>
      </c>
      <c r="AI565">
        <v>0</v>
      </c>
      <c r="AJ565">
        <v>0</v>
      </c>
      <c r="AK565">
        <v>0</v>
      </c>
      <c r="AL565">
        <v>0</v>
      </c>
      <c r="AM565">
        <v>0</v>
      </c>
      <c r="AN565">
        <v>0</v>
      </c>
      <c r="AO565" t="s">
        <v>2965</v>
      </c>
      <c r="AP565" t="s">
        <v>4817</v>
      </c>
      <c r="AQ565" t="s">
        <v>4817</v>
      </c>
      <c r="AR565" t="s">
        <v>5262</v>
      </c>
      <c r="AS565" t="s">
        <v>5266</v>
      </c>
    </row>
    <row r="566" spans="5:45" ht="17.25" customHeight="1">
      <c r="E566" s="1403" t="str">
        <f t="shared" si="16"/>
        <v>A03AE030 Concrete Work Mass Concrete Work Chemical Anchor Bolt</v>
      </c>
      <c r="F566" s="1403" t="str">
        <f t="shared" si="17"/>
        <v>A03AE030-00006 Concrete Work Mass Concrete Work Chemical Anchor Bolt      Including injected Chemical material  M24</v>
      </c>
      <c r="G566" s="1404" t="str" cm="1">
        <f t="array" ref="G566:H566">_xlfn.TEXTSPLIT(I566,"-")</f>
        <v>A03AE030</v>
      </c>
      <c r="H566" s="1404" t="str">
        <v>00006</v>
      </c>
      <c r="I566" t="s">
        <v>5267</v>
      </c>
      <c r="J566" t="s">
        <v>4288</v>
      </c>
      <c r="K566" t="s">
        <v>4921</v>
      </c>
      <c r="L566" t="s">
        <v>3424</v>
      </c>
      <c r="M566" t="s">
        <v>4532</v>
      </c>
      <c r="N566" t="s">
        <v>5225</v>
      </c>
      <c r="O566" t="s">
        <v>4996</v>
      </c>
      <c r="P566" t="s">
        <v>4997</v>
      </c>
      <c r="Q566" t="s">
        <v>2965</v>
      </c>
      <c r="R566">
        <v>0</v>
      </c>
      <c r="S566" t="s">
        <v>2965</v>
      </c>
      <c r="T566">
        <v>0</v>
      </c>
      <c r="U566" t="s">
        <v>2965</v>
      </c>
      <c r="V566">
        <v>0</v>
      </c>
      <c r="W566" t="s">
        <v>2965</v>
      </c>
      <c r="X566">
        <v>0</v>
      </c>
      <c r="Y566" t="s">
        <v>2965</v>
      </c>
      <c r="Z566">
        <v>0</v>
      </c>
      <c r="AA566" t="s">
        <v>4318</v>
      </c>
      <c r="AB566" t="s">
        <v>4998</v>
      </c>
      <c r="AC566" t="s">
        <v>2965</v>
      </c>
      <c r="AD566">
        <v>0</v>
      </c>
      <c r="AE566" t="s">
        <v>4937</v>
      </c>
      <c r="AF566" t="s">
        <v>4938</v>
      </c>
      <c r="AG566">
        <v>0</v>
      </c>
      <c r="AH566" t="s">
        <v>2965</v>
      </c>
      <c r="AI566">
        <v>0</v>
      </c>
      <c r="AJ566">
        <v>0</v>
      </c>
      <c r="AK566">
        <v>0</v>
      </c>
      <c r="AL566">
        <v>0</v>
      </c>
      <c r="AM566">
        <v>0</v>
      </c>
      <c r="AN566">
        <v>0</v>
      </c>
      <c r="AO566" t="s">
        <v>2965</v>
      </c>
      <c r="AP566" t="s">
        <v>4817</v>
      </c>
      <c r="AQ566" t="s">
        <v>4817</v>
      </c>
      <c r="AR566" t="s">
        <v>5262</v>
      </c>
      <c r="AS566" t="s">
        <v>5267</v>
      </c>
    </row>
    <row r="567" spans="5:45" ht="17.25" customHeight="1">
      <c r="E567" s="1403" t="str">
        <f t="shared" si="16"/>
        <v>A03AE031 Concrete Work Mass Concrete Work Expansion Anchor Bolt</v>
      </c>
      <c r="F567" s="1403" t="str">
        <f t="shared" si="17"/>
        <v>A03AE031-00001 Concrete Work Mass Concrete Work Expansion Anchor Bolt        M10</v>
      </c>
      <c r="G567" s="1404" t="str" cm="1">
        <f t="array" ref="G567:H567">_xlfn.TEXTSPLIT(I567,"-")</f>
        <v>A03AE031</v>
      </c>
      <c r="H567" s="1404" t="str">
        <v>00001</v>
      </c>
      <c r="I567" t="s">
        <v>5268</v>
      </c>
      <c r="J567" t="s">
        <v>4288</v>
      </c>
      <c r="K567" t="s">
        <v>4921</v>
      </c>
      <c r="L567" t="s">
        <v>3424</v>
      </c>
      <c r="M567" t="s">
        <v>4532</v>
      </c>
      <c r="N567" t="s">
        <v>5225</v>
      </c>
      <c r="O567" t="s">
        <v>5008</v>
      </c>
      <c r="P567" t="s">
        <v>5009</v>
      </c>
      <c r="Q567" t="s">
        <v>2965</v>
      </c>
      <c r="R567">
        <v>0</v>
      </c>
      <c r="S567" t="s">
        <v>2965</v>
      </c>
      <c r="T567">
        <v>0</v>
      </c>
      <c r="U567" t="s">
        <v>2965</v>
      </c>
      <c r="V567">
        <v>0</v>
      </c>
      <c r="W567" t="s">
        <v>2965</v>
      </c>
      <c r="X567">
        <v>0</v>
      </c>
      <c r="Y567" t="s">
        <v>2965</v>
      </c>
      <c r="Z567">
        <v>0</v>
      </c>
      <c r="AA567" t="s">
        <v>2965</v>
      </c>
      <c r="AB567">
        <v>0</v>
      </c>
      <c r="AC567" t="s">
        <v>2965</v>
      </c>
      <c r="AD567">
        <v>0</v>
      </c>
      <c r="AE567" t="s">
        <v>4999</v>
      </c>
      <c r="AF567" t="s">
        <v>5000</v>
      </c>
      <c r="AG567">
        <v>0</v>
      </c>
      <c r="AH567" t="s">
        <v>2965</v>
      </c>
      <c r="AI567">
        <v>0</v>
      </c>
      <c r="AJ567">
        <v>0</v>
      </c>
      <c r="AK567">
        <v>0</v>
      </c>
      <c r="AL567">
        <v>0</v>
      </c>
      <c r="AM567">
        <v>0</v>
      </c>
      <c r="AN567">
        <v>0</v>
      </c>
      <c r="AO567" t="s">
        <v>2965</v>
      </c>
      <c r="AP567" t="s">
        <v>4817</v>
      </c>
      <c r="AQ567" t="s">
        <v>4817</v>
      </c>
      <c r="AR567" t="s">
        <v>5269</v>
      </c>
      <c r="AS567" t="s">
        <v>5268</v>
      </c>
    </row>
    <row r="568" spans="5:45" ht="17.25" customHeight="1">
      <c r="E568" s="1403" t="str">
        <f t="shared" si="16"/>
        <v>A03AE031 Concrete Work Mass Concrete Work Expansion Anchor Bolt</v>
      </c>
      <c r="F568" s="1403" t="str">
        <f t="shared" si="17"/>
        <v>A03AE031-00002 Concrete Work Mass Concrete Work Expansion Anchor Bolt        M12</v>
      </c>
      <c r="G568" s="1404" t="str" cm="1">
        <f t="array" ref="G568:H568">_xlfn.TEXTSPLIT(I568,"-")</f>
        <v>A03AE031</v>
      </c>
      <c r="H568" s="1404" t="str">
        <v>00002</v>
      </c>
      <c r="I568" t="s">
        <v>5270</v>
      </c>
      <c r="J568" t="s">
        <v>4288</v>
      </c>
      <c r="K568" t="s">
        <v>4921</v>
      </c>
      <c r="L568" t="s">
        <v>3424</v>
      </c>
      <c r="M568" t="s">
        <v>4532</v>
      </c>
      <c r="N568" t="s">
        <v>5225</v>
      </c>
      <c r="O568" t="s">
        <v>5008</v>
      </c>
      <c r="P568" t="s">
        <v>5009</v>
      </c>
      <c r="Q568" t="s">
        <v>2965</v>
      </c>
      <c r="R568">
        <v>0</v>
      </c>
      <c r="S568" t="s">
        <v>2965</v>
      </c>
      <c r="T568">
        <v>0</v>
      </c>
      <c r="U568" t="s">
        <v>2965</v>
      </c>
      <c r="V568">
        <v>0</v>
      </c>
      <c r="W568" t="s">
        <v>2965</v>
      </c>
      <c r="X568">
        <v>0</v>
      </c>
      <c r="Y568" t="s">
        <v>2965</v>
      </c>
      <c r="Z568">
        <v>0</v>
      </c>
      <c r="AA568" t="s">
        <v>2965</v>
      </c>
      <c r="AB568">
        <v>0</v>
      </c>
      <c r="AC568" t="s">
        <v>2965</v>
      </c>
      <c r="AD568">
        <v>0</v>
      </c>
      <c r="AE568" t="s">
        <v>4924</v>
      </c>
      <c r="AF568" t="s">
        <v>4925</v>
      </c>
      <c r="AG568">
        <v>0</v>
      </c>
      <c r="AH568" t="s">
        <v>2965</v>
      </c>
      <c r="AI568">
        <v>0</v>
      </c>
      <c r="AJ568">
        <v>0</v>
      </c>
      <c r="AK568">
        <v>0</v>
      </c>
      <c r="AL568">
        <v>0</v>
      </c>
      <c r="AM568">
        <v>0</v>
      </c>
      <c r="AN568">
        <v>0</v>
      </c>
      <c r="AO568" t="s">
        <v>2965</v>
      </c>
      <c r="AP568" t="s">
        <v>4817</v>
      </c>
      <c r="AQ568" t="s">
        <v>4817</v>
      </c>
      <c r="AR568" t="s">
        <v>5269</v>
      </c>
      <c r="AS568" t="s">
        <v>5270</v>
      </c>
    </row>
    <row r="569" spans="5:45" ht="17.25" customHeight="1">
      <c r="E569" s="1403" t="str">
        <f t="shared" si="16"/>
        <v>A03AE031 Concrete Work Mass Concrete Work Expansion Anchor Bolt</v>
      </c>
      <c r="F569" s="1403" t="str">
        <f t="shared" si="17"/>
        <v>A03AE031-00003 Concrete Work Mass Concrete Work Expansion Anchor Bolt        M16</v>
      </c>
      <c r="G569" s="1404" t="str" cm="1">
        <f t="array" ref="G569:H569">_xlfn.TEXTSPLIT(I569,"-")</f>
        <v>A03AE031</v>
      </c>
      <c r="H569" s="1404" t="str">
        <v>00003</v>
      </c>
      <c r="I569" t="s">
        <v>5271</v>
      </c>
      <c r="J569" t="s">
        <v>4288</v>
      </c>
      <c r="K569" t="s">
        <v>4921</v>
      </c>
      <c r="L569" t="s">
        <v>3424</v>
      </c>
      <c r="M569" t="s">
        <v>4532</v>
      </c>
      <c r="N569" t="s">
        <v>5225</v>
      </c>
      <c r="O569" t="s">
        <v>5008</v>
      </c>
      <c r="P569" t="s">
        <v>5009</v>
      </c>
      <c r="Q569" t="s">
        <v>2965</v>
      </c>
      <c r="R569">
        <v>0</v>
      </c>
      <c r="S569" t="s">
        <v>2965</v>
      </c>
      <c r="T569">
        <v>0</v>
      </c>
      <c r="U569" t="s">
        <v>2965</v>
      </c>
      <c r="V569">
        <v>0</v>
      </c>
      <c r="W569" t="s">
        <v>2965</v>
      </c>
      <c r="X569">
        <v>0</v>
      </c>
      <c r="Y569" t="s">
        <v>2965</v>
      </c>
      <c r="Z569">
        <v>0</v>
      </c>
      <c r="AA569" t="s">
        <v>2965</v>
      </c>
      <c r="AB569">
        <v>0</v>
      </c>
      <c r="AC569" t="s">
        <v>2965</v>
      </c>
      <c r="AD569">
        <v>0</v>
      </c>
      <c r="AE569" t="s">
        <v>4928</v>
      </c>
      <c r="AF569" t="s">
        <v>4929</v>
      </c>
      <c r="AG569">
        <v>0</v>
      </c>
      <c r="AH569" t="s">
        <v>2965</v>
      </c>
      <c r="AI569">
        <v>0</v>
      </c>
      <c r="AJ569">
        <v>0</v>
      </c>
      <c r="AK569">
        <v>0</v>
      </c>
      <c r="AL569">
        <v>0</v>
      </c>
      <c r="AM569">
        <v>0</v>
      </c>
      <c r="AN569">
        <v>0</v>
      </c>
      <c r="AO569" t="s">
        <v>2965</v>
      </c>
      <c r="AP569" t="s">
        <v>4817</v>
      </c>
      <c r="AQ569" t="s">
        <v>4817</v>
      </c>
      <c r="AR569" t="s">
        <v>5269</v>
      </c>
      <c r="AS569" t="s">
        <v>5271</v>
      </c>
    </row>
    <row r="570" spans="5:45" ht="17.25" customHeight="1">
      <c r="E570" s="1403" t="str">
        <f t="shared" si="16"/>
        <v>A03AE031 Concrete Work Mass Concrete Work Expansion Anchor Bolt</v>
      </c>
      <c r="F570" s="1403" t="str">
        <f t="shared" si="17"/>
        <v>A03AE031-00004 Concrete Work Mass Concrete Work Expansion Anchor Bolt        M20</v>
      </c>
      <c r="G570" s="1404" t="str" cm="1">
        <f t="array" ref="G570:H570">_xlfn.TEXTSPLIT(I570,"-")</f>
        <v>A03AE031</v>
      </c>
      <c r="H570" s="1404" t="str">
        <v>00004</v>
      </c>
      <c r="I570" t="s">
        <v>5272</v>
      </c>
      <c r="J570" t="s">
        <v>4288</v>
      </c>
      <c r="K570" t="s">
        <v>4921</v>
      </c>
      <c r="L570" t="s">
        <v>3424</v>
      </c>
      <c r="M570" t="s">
        <v>4532</v>
      </c>
      <c r="N570" t="s">
        <v>5225</v>
      </c>
      <c r="O570" t="s">
        <v>5008</v>
      </c>
      <c r="P570" t="s">
        <v>5009</v>
      </c>
      <c r="Q570" t="s">
        <v>2965</v>
      </c>
      <c r="R570">
        <v>0</v>
      </c>
      <c r="S570" t="s">
        <v>2965</v>
      </c>
      <c r="T570">
        <v>0</v>
      </c>
      <c r="U570" t="s">
        <v>2965</v>
      </c>
      <c r="V570">
        <v>0</v>
      </c>
      <c r="W570" t="s">
        <v>2965</v>
      </c>
      <c r="X570">
        <v>0</v>
      </c>
      <c r="Y570" t="s">
        <v>2965</v>
      </c>
      <c r="Z570">
        <v>0</v>
      </c>
      <c r="AA570" t="s">
        <v>2965</v>
      </c>
      <c r="AB570">
        <v>0</v>
      </c>
      <c r="AC570" t="s">
        <v>2965</v>
      </c>
      <c r="AD570">
        <v>0</v>
      </c>
      <c r="AE570" t="s">
        <v>4931</v>
      </c>
      <c r="AF570" t="s">
        <v>4932</v>
      </c>
      <c r="AG570">
        <v>0</v>
      </c>
      <c r="AH570" t="s">
        <v>2965</v>
      </c>
      <c r="AI570">
        <v>0</v>
      </c>
      <c r="AJ570">
        <v>0</v>
      </c>
      <c r="AK570">
        <v>0</v>
      </c>
      <c r="AL570">
        <v>0</v>
      </c>
      <c r="AM570">
        <v>0</v>
      </c>
      <c r="AN570">
        <v>0</v>
      </c>
      <c r="AO570" t="s">
        <v>2965</v>
      </c>
      <c r="AP570" t="s">
        <v>4817</v>
      </c>
      <c r="AQ570" t="s">
        <v>4817</v>
      </c>
      <c r="AR570" t="s">
        <v>5269</v>
      </c>
      <c r="AS570" t="s">
        <v>5272</v>
      </c>
    </row>
    <row r="571" spans="5:45" ht="17.25" customHeight="1">
      <c r="E571" s="1403" t="str">
        <f t="shared" si="16"/>
        <v>A03AE031 Concrete Work Mass Concrete Work Expansion Anchor Bolt</v>
      </c>
      <c r="F571" s="1403" t="str">
        <f t="shared" si="17"/>
        <v>A03AE031-00005 Concrete Work Mass Concrete Work Expansion Anchor Bolt        M22</v>
      </c>
      <c r="G571" s="1404" t="str" cm="1">
        <f t="array" ref="G571:H571">_xlfn.TEXTSPLIT(I571,"-")</f>
        <v>A03AE031</v>
      </c>
      <c r="H571" s="1404" t="str">
        <v>00005</v>
      </c>
      <c r="I571" t="s">
        <v>5273</v>
      </c>
      <c r="J571" t="s">
        <v>4288</v>
      </c>
      <c r="K571" t="s">
        <v>4921</v>
      </c>
      <c r="L571" t="s">
        <v>3424</v>
      </c>
      <c r="M571" t="s">
        <v>4532</v>
      </c>
      <c r="N571" t="s">
        <v>5225</v>
      </c>
      <c r="O571" t="s">
        <v>5008</v>
      </c>
      <c r="P571" t="s">
        <v>5009</v>
      </c>
      <c r="Q571" t="s">
        <v>2965</v>
      </c>
      <c r="R571">
        <v>0</v>
      </c>
      <c r="S571" t="s">
        <v>2965</v>
      </c>
      <c r="T571">
        <v>0</v>
      </c>
      <c r="U571" t="s">
        <v>2965</v>
      </c>
      <c r="V571">
        <v>0</v>
      </c>
      <c r="W571" t="s">
        <v>2965</v>
      </c>
      <c r="X571">
        <v>0</v>
      </c>
      <c r="Y571" t="s">
        <v>2965</v>
      </c>
      <c r="Z571">
        <v>0</v>
      </c>
      <c r="AA571" t="s">
        <v>2965</v>
      </c>
      <c r="AB571">
        <v>0</v>
      </c>
      <c r="AC571" t="s">
        <v>2965</v>
      </c>
      <c r="AD571">
        <v>0</v>
      </c>
      <c r="AE571" t="s">
        <v>4934</v>
      </c>
      <c r="AF571" t="s">
        <v>4935</v>
      </c>
      <c r="AG571">
        <v>0</v>
      </c>
      <c r="AH571" t="s">
        <v>2965</v>
      </c>
      <c r="AI571">
        <v>0</v>
      </c>
      <c r="AJ571">
        <v>0</v>
      </c>
      <c r="AK571">
        <v>0</v>
      </c>
      <c r="AL571">
        <v>0</v>
      </c>
      <c r="AM571">
        <v>0</v>
      </c>
      <c r="AN571">
        <v>0</v>
      </c>
      <c r="AO571" t="s">
        <v>2965</v>
      </c>
      <c r="AP571" t="s">
        <v>4817</v>
      </c>
      <c r="AQ571" t="s">
        <v>4817</v>
      </c>
      <c r="AR571" t="s">
        <v>5269</v>
      </c>
      <c r="AS571" t="s">
        <v>5273</v>
      </c>
    </row>
    <row r="572" spans="5:45" ht="17.25" customHeight="1">
      <c r="E572" s="1403" t="str">
        <f t="shared" si="16"/>
        <v>A03AE031 Concrete Work Mass Concrete Work Expansion Anchor Bolt</v>
      </c>
      <c r="F572" s="1403" t="str">
        <f t="shared" si="17"/>
        <v>A03AE031-00006 Concrete Work Mass Concrete Work Expansion Anchor Bolt        M24</v>
      </c>
      <c r="G572" s="1404" t="str" cm="1">
        <f t="array" ref="G572:H572">_xlfn.TEXTSPLIT(I572,"-")</f>
        <v>A03AE031</v>
      </c>
      <c r="H572" s="1404" t="str">
        <v>00006</v>
      </c>
      <c r="I572" t="s">
        <v>5274</v>
      </c>
      <c r="J572" t="s">
        <v>4288</v>
      </c>
      <c r="K572" t="s">
        <v>4921</v>
      </c>
      <c r="L572" t="s">
        <v>3424</v>
      </c>
      <c r="M572" t="s">
        <v>4532</v>
      </c>
      <c r="N572" t="s">
        <v>5225</v>
      </c>
      <c r="O572" t="s">
        <v>5008</v>
      </c>
      <c r="P572" t="s">
        <v>5009</v>
      </c>
      <c r="Q572" t="s">
        <v>2965</v>
      </c>
      <c r="R572">
        <v>0</v>
      </c>
      <c r="S572" t="s">
        <v>2965</v>
      </c>
      <c r="T572">
        <v>0</v>
      </c>
      <c r="U572" t="s">
        <v>2965</v>
      </c>
      <c r="V572">
        <v>0</v>
      </c>
      <c r="W572" t="s">
        <v>2965</v>
      </c>
      <c r="X572">
        <v>0</v>
      </c>
      <c r="Y572" t="s">
        <v>2965</v>
      </c>
      <c r="Z572">
        <v>0</v>
      </c>
      <c r="AA572" t="s">
        <v>2965</v>
      </c>
      <c r="AB572">
        <v>0</v>
      </c>
      <c r="AC572" t="s">
        <v>2965</v>
      </c>
      <c r="AD572">
        <v>0</v>
      </c>
      <c r="AE572" t="s">
        <v>4937</v>
      </c>
      <c r="AF572" t="s">
        <v>4938</v>
      </c>
      <c r="AG572">
        <v>0</v>
      </c>
      <c r="AH572" t="s">
        <v>2965</v>
      </c>
      <c r="AI572">
        <v>0</v>
      </c>
      <c r="AJ572">
        <v>0</v>
      </c>
      <c r="AK572">
        <v>0</v>
      </c>
      <c r="AL572">
        <v>0</v>
      </c>
      <c r="AM572">
        <v>0</v>
      </c>
      <c r="AN572">
        <v>0</v>
      </c>
      <c r="AO572" t="s">
        <v>2965</v>
      </c>
      <c r="AP572" t="s">
        <v>4817</v>
      </c>
      <c r="AQ572" t="s">
        <v>4817</v>
      </c>
      <c r="AR572" t="s">
        <v>5269</v>
      </c>
      <c r="AS572" t="s">
        <v>5274</v>
      </c>
    </row>
    <row r="573" spans="5:45" ht="17.25" customHeight="1">
      <c r="E573" s="1403" t="str">
        <f t="shared" si="16"/>
        <v>A03AE032 Concrete Work Mass Concrete Work Structural Concrete</v>
      </c>
      <c r="F573" s="1403" t="str">
        <f t="shared" si="17"/>
        <v xml:space="preserve">A03AE032-00016 Concrete Work Mass Concrete Work Structural Concrete  Cement Type-1 35MPa ≤ F'c (Cylinder Strength)    Including Concrete Temperature Control (Pile Cooling &amp; Curing), Max Temperature of Concrete : 30℃  </v>
      </c>
      <c r="G573" s="1404" t="str" cm="1">
        <f t="array" ref="G573:H573">_xlfn.TEXTSPLIT(I573,"-")</f>
        <v>A03AE032</v>
      </c>
      <c r="H573" s="1404" t="str">
        <v>00016</v>
      </c>
      <c r="I573" t="s">
        <v>5275</v>
      </c>
      <c r="J573" t="s">
        <v>4288</v>
      </c>
      <c r="K573" t="s">
        <v>4921</v>
      </c>
      <c r="L573" t="s">
        <v>3424</v>
      </c>
      <c r="M573" t="s">
        <v>4532</v>
      </c>
      <c r="N573" t="s">
        <v>5225</v>
      </c>
      <c r="O573" t="s">
        <v>5017</v>
      </c>
      <c r="P573" t="s">
        <v>5018</v>
      </c>
      <c r="Q573" t="s">
        <v>2965</v>
      </c>
      <c r="R573">
        <v>0</v>
      </c>
      <c r="S573" t="s">
        <v>4295</v>
      </c>
      <c r="T573" t="s">
        <v>5019</v>
      </c>
      <c r="U573" t="s">
        <v>4451</v>
      </c>
      <c r="V573" t="s">
        <v>5020</v>
      </c>
      <c r="W573" t="s">
        <v>2965</v>
      </c>
      <c r="X573">
        <v>0</v>
      </c>
      <c r="Y573" t="s">
        <v>2965</v>
      </c>
      <c r="Z573">
        <v>0</v>
      </c>
      <c r="AA573" t="s">
        <v>5032</v>
      </c>
      <c r="AB573" t="s">
        <v>5276</v>
      </c>
      <c r="AC573" t="s">
        <v>2965</v>
      </c>
      <c r="AD573">
        <v>0</v>
      </c>
      <c r="AE573" t="s">
        <v>2965</v>
      </c>
      <c r="AF573" t="s">
        <v>2965</v>
      </c>
      <c r="AG573">
        <v>0</v>
      </c>
      <c r="AH573" t="s">
        <v>2965</v>
      </c>
      <c r="AI573">
        <v>0</v>
      </c>
      <c r="AJ573">
        <v>0</v>
      </c>
      <c r="AK573">
        <v>0</v>
      </c>
      <c r="AL573">
        <v>0</v>
      </c>
      <c r="AM573">
        <v>0</v>
      </c>
      <c r="AN573">
        <v>0</v>
      </c>
      <c r="AO573" t="s">
        <v>2965</v>
      </c>
      <c r="AP573" t="s">
        <v>4299</v>
      </c>
      <c r="AQ573" t="s">
        <v>4299</v>
      </c>
      <c r="AR573" t="s">
        <v>5277</v>
      </c>
      <c r="AS573" t="s">
        <v>5275</v>
      </c>
    </row>
    <row r="574" spans="5:45" ht="17.25" customHeight="1">
      <c r="E574" s="1403" t="str">
        <f t="shared" si="16"/>
        <v>A03AE032 Concrete Work Mass Concrete Work Structural Concrete</v>
      </c>
      <c r="F574" s="1403" t="str">
        <f t="shared" si="17"/>
        <v xml:space="preserve">A03AE032-00017 Concrete Work Mass Concrete Work Structural Concrete  Cement Type-2 35MPa ≤ F'c (Cylinder Strength)    Including Concrete Temperature Control (Pile Cooling &amp; Curing), Max Temperature of Concrete : 30℃  </v>
      </c>
      <c r="G574" s="1404" t="str" cm="1">
        <f t="array" ref="G574:H574">_xlfn.TEXTSPLIT(I574,"-")</f>
        <v>A03AE032</v>
      </c>
      <c r="H574" s="1404" t="str">
        <v>00017</v>
      </c>
      <c r="I574" t="s">
        <v>5278</v>
      </c>
      <c r="J574" t="s">
        <v>4288</v>
      </c>
      <c r="K574" t="s">
        <v>4921</v>
      </c>
      <c r="L574" t="s">
        <v>3424</v>
      </c>
      <c r="M574" t="s">
        <v>4532</v>
      </c>
      <c r="N574" t="s">
        <v>5225</v>
      </c>
      <c r="O574" t="s">
        <v>5017</v>
      </c>
      <c r="P574" t="s">
        <v>5018</v>
      </c>
      <c r="Q574" t="s">
        <v>2965</v>
      </c>
      <c r="R574">
        <v>0</v>
      </c>
      <c r="S574" t="s">
        <v>4305</v>
      </c>
      <c r="T574" t="s">
        <v>5023</v>
      </c>
      <c r="U574" t="s">
        <v>4451</v>
      </c>
      <c r="V574" t="s">
        <v>5020</v>
      </c>
      <c r="W574" t="s">
        <v>2965</v>
      </c>
      <c r="X574">
        <v>0</v>
      </c>
      <c r="Y574" t="s">
        <v>2965</v>
      </c>
      <c r="Z574">
        <v>0</v>
      </c>
      <c r="AA574" t="s">
        <v>5032</v>
      </c>
      <c r="AB574" t="s">
        <v>5276</v>
      </c>
      <c r="AC574" t="s">
        <v>2965</v>
      </c>
      <c r="AD574">
        <v>0</v>
      </c>
      <c r="AE574" t="s">
        <v>2965</v>
      </c>
      <c r="AF574" t="s">
        <v>2965</v>
      </c>
      <c r="AG574">
        <v>0</v>
      </c>
      <c r="AH574" t="s">
        <v>2965</v>
      </c>
      <c r="AI574">
        <v>0</v>
      </c>
      <c r="AJ574">
        <v>0</v>
      </c>
      <c r="AK574">
        <v>0</v>
      </c>
      <c r="AL574">
        <v>0</v>
      </c>
      <c r="AM574">
        <v>0</v>
      </c>
      <c r="AN574">
        <v>0</v>
      </c>
      <c r="AO574" t="s">
        <v>2965</v>
      </c>
      <c r="AP574" t="s">
        <v>4299</v>
      </c>
      <c r="AQ574" t="s">
        <v>4299</v>
      </c>
      <c r="AR574" t="s">
        <v>5277</v>
      </c>
      <c r="AS574" t="s">
        <v>5278</v>
      </c>
    </row>
    <row r="575" spans="5:45" ht="17.25" customHeight="1">
      <c r="E575" s="1403" t="str">
        <f t="shared" si="16"/>
        <v>A03AE032 Concrete Work Mass Concrete Work Structural Concrete</v>
      </c>
      <c r="F575" s="1403" t="str">
        <f t="shared" si="17"/>
        <v xml:space="preserve">A03AE032-00018 Concrete Work Mass Concrete Work Structural Concrete  Cement Type-5 35MPa ≤ F'c (Cylinder Strength)    Including Concrete Temperature Control (Pile Cooling &amp; Curing), Max Temperature of Concrete : 30℃  </v>
      </c>
      <c r="G575" s="1404" t="str" cm="1">
        <f t="array" ref="G575:H575">_xlfn.TEXTSPLIT(I575,"-")</f>
        <v>A03AE032</v>
      </c>
      <c r="H575" s="1404" t="str">
        <v>00018</v>
      </c>
      <c r="I575" t="s">
        <v>5279</v>
      </c>
      <c r="J575" t="s">
        <v>4288</v>
      </c>
      <c r="K575" t="s">
        <v>4921</v>
      </c>
      <c r="L575" t="s">
        <v>3424</v>
      </c>
      <c r="M575" t="s">
        <v>4532</v>
      </c>
      <c r="N575" t="s">
        <v>5225</v>
      </c>
      <c r="O575" t="s">
        <v>5017</v>
      </c>
      <c r="P575" t="s">
        <v>5018</v>
      </c>
      <c r="Q575" t="s">
        <v>2965</v>
      </c>
      <c r="R575">
        <v>0</v>
      </c>
      <c r="S575" t="s">
        <v>4311</v>
      </c>
      <c r="T575" t="s">
        <v>5025</v>
      </c>
      <c r="U575" t="s">
        <v>4451</v>
      </c>
      <c r="V575" t="s">
        <v>5020</v>
      </c>
      <c r="W575" t="s">
        <v>2965</v>
      </c>
      <c r="X575">
        <v>0</v>
      </c>
      <c r="Y575" t="s">
        <v>2965</v>
      </c>
      <c r="Z575">
        <v>0</v>
      </c>
      <c r="AA575" t="s">
        <v>5032</v>
      </c>
      <c r="AB575" t="s">
        <v>5276</v>
      </c>
      <c r="AC575" t="s">
        <v>2965</v>
      </c>
      <c r="AD575">
        <v>0</v>
      </c>
      <c r="AE575" t="s">
        <v>2965</v>
      </c>
      <c r="AF575" t="s">
        <v>2965</v>
      </c>
      <c r="AG575">
        <v>0</v>
      </c>
      <c r="AH575" t="s">
        <v>2965</v>
      </c>
      <c r="AI575">
        <v>0</v>
      </c>
      <c r="AJ575">
        <v>0</v>
      </c>
      <c r="AK575">
        <v>0</v>
      </c>
      <c r="AL575">
        <v>0</v>
      </c>
      <c r="AM575">
        <v>0</v>
      </c>
      <c r="AN575">
        <v>0</v>
      </c>
      <c r="AO575" t="s">
        <v>2965</v>
      </c>
      <c r="AP575" t="s">
        <v>4299</v>
      </c>
      <c r="AQ575" t="s">
        <v>4299</v>
      </c>
      <c r="AR575" t="s">
        <v>5277</v>
      </c>
      <c r="AS575" t="s">
        <v>5279</v>
      </c>
    </row>
    <row r="576" spans="5:45" ht="17.25" customHeight="1">
      <c r="E576" s="1403" t="str">
        <f t="shared" si="16"/>
        <v>A03AE032 Concrete Work Mass Concrete Work Structural Concrete</v>
      </c>
      <c r="F576" s="1403" t="str">
        <f t="shared" si="17"/>
        <v xml:space="preserve">A03AE032-00019 Concrete Work Mass Concrete Work Structural Concrete  Cement Type-1 30MPa ≤ F'c (Cylinder Strength) &lt; 35MPa   Including Concrete Temperature Control (Pile Cooling &amp; Curing), Max Temperature of Concrete : 30℃  </v>
      </c>
      <c r="G576" s="1404" t="str" cm="1">
        <f t="array" ref="G576:H576">_xlfn.TEXTSPLIT(I576,"-")</f>
        <v>A03AE032</v>
      </c>
      <c r="H576" s="1404" t="str">
        <v>00019</v>
      </c>
      <c r="I576" t="s">
        <v>5280</v>
      </c>
      <c r="J576" t="s">
        <v>4288</v>
      </c>
      <c r="K576" t="s">
        <v>4921</v>
      </c>
      <c r="L576" t="s">
        <v>3424</v>
      </c>
      <c r="M576" t="s">
        <v>4532</v>
      </c>
      <c r="N576" t="s">
        <v>5225</v>
      </c>
      <c r="O576" t="s">
        <v>5017</v>
      </c>
      <c r="P576" t="s">
        <v>5018</v>
      </c>
      <c r="Q576" t="s">
        <v>2965</v>
      </c>
      <c r="R576">
        <v>0</v>
      </c>
      <c r="S576" t="s">
        <v>4295</v>
      </c>
      <c r="T576" t="s">
        <v>5019</v>
      </c>
      <c r="U576" t="s">
        <v>5027</v>
      </c>
      <c r="V576" t="s">
        <v>5028</v>
      </c>
      <c r="W576" t="s">
        <v>2965</v>
      </c>
      <c r="X576">
        <v>0</v>
      </c>
      <c r="Y576" t="s">
        <v>2965</v>
      </c>
      <c r="Z576">
        <v>0</v>
      </c>
      <c r="AA576" t="s">
        <v>5032</v>
      </c>
      <c r="AB576" t="s">
        <v>5276</v>
      </c>
      <c r="AC576" t="s">
        <v>2965</v>
      </c>
      <c r="AD576">
        <v>0</v>
      </c>
      <c r="AE576" t="s">
        <v>2965</v>
      </c>
      <c r="AF576" t="s">
        <v>2965</v>
      </c>
      <c r="AG576">
        <v>0</v>
      </c>
      <c r="AH576" t="s">
        <v>2965</v>
      </c>
      <c r="AI576">
        <v>0</v>
      </c>
      <c r="AJ576">
        <v>0</v>
      </c>
      <c r="AK576">
        <v>0</v>
      </c>
      <c r="AL576">
        <v>0</v>
      </c>
      <c r="AM576">
        <v>0</v>
      </c>
      <c r="AN576">
        <v>0</v>
      </c>
      <c r="AO576" t="s">
        <v>2965</v>
      </c>
      <c r="AP576" t="s">
        <v>4299</v>
      </c>
      <c r="AQ576" t="s">
        <v>4299</v>
      </c>
      <c r="AR576" t="s">
        <v>5277</v>
      </c>
      <c r="AS576" t="s">
        <v>5280</v>
      </c>
    </row>
    <row r="577" spans="1:45" ht="17.25" customHeight="1">
      <c r="E577" s="1403" t="str">
        <f t="shared" si="16"/>
        <v>A03AE032 Concrete Work Mass Concrete Work Structural Concrete</v>
      </c>
      <c r="F577" s="1403" t="str">
        <f t="shared" si="17"/>
        <v xml:space="preserve">A03AE032-00020 Concrete Work Mass Concrete Work Structural Concrete  Cement Type-2 30MPa ≤ F'c (Cylinder Strength) &lt; 35MPa   Including Concrete Temperature Control (Pile Cooling &amp; Curing), Max Temperature of Concrete : 30℃  </v>
      </c>
      <c r="G577" s="1404" t="str" cm="1">
        <f t="array" ref="G577:H577">_xlfn.TEXTSPLIT(I577,"-")</f>
        <v>A03AE032</v>
      </c>
      <c r="H577" s="1404" t="str">
        <v>00020</v>
      </c>
      <c r="I577" t="s">
        <v>5281</v>
      </c>
      <c r="J577" t="s">
        <v>4288</v>
      </c>
      <c r="K577" t="s">
        <v>4921</v>
      </c>
      <c r="L577" t="s">
        <v>3424</v>
      </c>
      <c r="M577" t="s">
        <v>4532</v>
      </c>
      <c r="N577" t="s">
        <v>5225</v>
      </c>
      <c r="O577" t="s">
        <v>5017</v>
      </c>
      <c r="P577" t="s">
        <v>5018</v>
      </c>
      <c r="Q577" t="s">
        <v>2965</v>
      </c>
      <c r="R577">
        <v>0</v>
      </c>
      <c r="S577" t="s">
        <v>4305</v>
      </c>
      <c r="T577" t="s">
        <v>5023</v>
      </c>
      <c r="U577" t="s">
        <v>5027</v>
      </c>
      <c r="V577" t="s">
        <v>5028</v>
      </c>
      <c r="W577" t="s">
        <v>2965</v>
      </c>
      <c r="X577">
        <v>0</v>
      </c>
      <c r="Y577" t="s">
        <v>2965</v>
      </c>
      <c r="Z577">
        <v>0</v>
      </c>
      <c r="AA577" t="s">
        <v>5032</v>
      </c>
      <c r="AB577" t="s">
        <v>5276</v>
      </c>
      <c r="AC577" t="s">
        <v>2965</v>
      </c>
      <c r="AD577">
        <v>0</v>
      </c>
      <c r="AE577" t="s">
        <v>2965</v>
      </c>
      <c r="AF577" t="s">
        <v>2965</v>
      </c>
      <c r="AG577">
        <v>0</v>
      </c>
      <c r="AH577" t="s">
        <v>2965</v>
      </c>
      <c r="AI577">
        <v>0</v>
      </c>
      <c r="AJ577">
        <v>0</v>
      </c>
      <c r="AK577">
        <v>0</v>
      </c>
      <c r="AL577">
        <v>0</v>
      </c>
      <c r="AM577">
        <v>0</v>
      </c>
      <c r="AN577">
        <v>0</v>
      </c>
      <c r="AO577" t="s">
        <v>2965</v>
      </c>
      <c r="AP577" t="s">
        <v>4299</v>
      </c>
      <c r="AQ577" t="s">
        <v>4299</v>
      </c>
      <c r="AR577" t="s">
        <v>5277</v>
      </c>
      <c r="AS577" t="s">
        <v>5281</v>
      </c>
    </row>
    <row r="578" spans="1:45" ht="17.25" customHeight="1">
      <c r="E578" s="1403" t="str">
        <f t="shared" si="16"/>
        <v>A03AE032 Concrete Work Mass Concrete Work Structural Concrete</v>
      </c>
      <c r="F578" s="1403" t="str">
        <f t="shared" si="17"/>
        <v xml:space="preserve">A03AE032-00021 Concrete Work Mass Concrete Work Structural Concrete  Cement Type-5 30MPa ≤ F'c (Cylinder Strength) &lt; 35MPa   Including Concrete Temperature Control (Pile Cooling &amp; Curing), Max Temperature of Concrete : 30℃  </v>
      </c>
      <c r="G578" s="1404" t="str" cm="1">
        <f t="array" ref="G578:H578">_xlfn.TEXTSPLIT(I578,"-")</f>
        <v>A03AE032</v>
      </c>
      <c r="H578" s="1404" t="str">
        <v>00021</v>
      </c>
      <c r="I578" t="s">
        <v>5282</v>
      </c>
      <c r="J578" t="s">
        <v>4288</v>
      </c>
      <c r="K578" t="s">
        <v>4921</v>
      </c>
      <c r="L578" t="s">
        <v>3424</v>
      </c>
      <c r="M578" t="s">
        <v>4532</v>
      </c>
      <c r="N578" t="s">
        <v>5225</v>
      </c>
      <c r="O578" t="s">
        <v>5017</v>
      </c>
      <c r="P578" t="s">
        <v>5018</v>
      </c>
      <c r="Q578" t="s">
        <v>2965</v>
      </c>
      <c r="R578">
        <v>0</v>
      </c>
      <c r="S578" t="s">
        <v>4311</v>
      </c>
      <c r="T578" t="s">
        <v>5025</v>
      </c>
      <c r="U578" t="s">
        <v>5027</v>
      </c>
      <c r="V578" t="s">
        <v>5028</v>
      </c>
      <c r="W578" t="s">
        <v>2965</v>
      </c>
      <c r="X578">
        <v>0</v>
      </c>
      <c r="Y578" t="s">
        <v>2965</v>
      </c>
      <c r="Z578">
        <v>0</v>
      </c>
      <c r="AA578" t="s">
        <v>5032</v>
      </c>
      <c r="AB578" t="s">
        <v>5276</v>
      </c>
      <c r="AC578" t="s">
        <v>2965</v>
      </c>
      <c r="AD578">
        <v>0</v>
      </c>
      <c r="AE578" t="s">
        <v>2965</v>
      </c>
      <c r="AF578" t="s">
        <v>2965</v>
      </c>
      <c r="AG578">
        <v>0</v>
      </c>
      <c r="AH578" t="s">
        <v>2965</v>
      </c>
      <c r="AI578">
        <v>0</v>
      </c>
      <c r="AJ578">
        <v>0</v>
      </c>
      <c r="AK578">
        <v>0</v>
      </c>
      <c r="AL578">
        <v>0</v>
      </c>
      <c r="AM578">
        <v>0</v>
      </c>
      <c r="AN578">
        <v>0</v>
      </c>
      <c r="AO578" t="s">
        <v>2965</v>
      </c>
      <c r="AP578" t="s">
        <v>4299</v>
      </c>
      <c r="AQ578" t="s">
        <v>4299</v>
      </c>
      <c r="AR578" t="s">
        <v>5277</v>
      </c>
      <c r="AS578" t="s">
        <v>5282</v>
      </c>
    </row>
    <row r="579" spans="1:45" ht="17.25" customHeight="1">
      <c r="E579" s="1403" t="str">
        <f t="shared" si="16"/>
        <v>A03AE032 Concrete Work Mass Concrete Work Structural Concrete</v>
      </c>
      <c r="F579" s="1403" t="str">
        <f t="shared" si="17"/>
        <v xml:space="preserve">A03AE032-00022 Concrete Work Mass Concrete Work Structural Concrete  Cement Type-1 25MPa ≤ F'c (Cylinder Strength) &lt; 30MPa   Including Concrete Temperature Control (Pile Cooling &amp; Curing), Max Temperature of Concrete : 30℃  </v>
      </c>
      <c r="G579" s="1404" t="str" cm="1">
        <f t="array" ref="G579:H579">_xlfn.TEXTSPLIT(I579,"-")</f>
        <v>A03AE032</v>
      </c>
      <c r="H579" s="1404" t="str">
        <v>00022</v>
      </c>
      <c r="I579" t="s">
        <v>5283</v>
      </c>
      <c r="J579" t="s">
        <v>4288</v>
      </c>
      <c r="K579" t="s">
        <v>4921</v>
      </c>
      <c r="L579" t="s">
        <v>3424</v>
      </c>
      <c r="M579" t="s">
        <v>4532</v>
      </c>
      <c r="N579" t="s">
        <v>5225</v>
      </c>
      <c r="O579" t="s">
        <v>5017</v>
      </c>
      <c r="P579" t="s">
        <v>5018</v>
      </c>
      <c r="Q579" t="s">
        <v>2965</v>
      </c>
      <c r="R579">
        <v>0</v>
      </c>
      <c r="S579" t="s">
        <v>4295</v>
      </c>
      <c r="T579" t="s">
        <v>5019</v>
      </c>
      <c r="U579" t="s">
        <v>5032</v>
      </c>
      <c r="V579" t="s">
        <v>5033</v>
      </c>
      <c r="W579" t="s">
        <v>2965</v>
      </c>
      <c r="X579">
        <v>0</v>
      </c>
      <c r="Y579" t="s">
        <v>2965</v>
      </c>
      <c r="Z579">
        <v>0</v>
      </c>
      <c r="AA579" t="s">
        <v>5032</v>
      </c>
      <c r="AB579" t="s">
        <v>5276</v>
      </c>
      <c r="AC579" t="s">
        <v>2965</v>
      </c>
      <c r="AD579">
        <v>0</v>
      </c>
      <c r="AE579" t="s">
        <v>2965</v>
      </c>
      <c r="AF579" t="s">
        <v>2965</v>
      </c>
      <c r="AG579">
        <v>0</v>
      </c>
      <c r="AH579" t="s">
        <v>2965</v>
      </c>
      <c r="AI579">
        <v>0</v>
      </c>
      <c r="AJ579">
        <v>0</v>
      </c>
      <c r="AK579">
        <v>0</v>
      </c>
      <c r="AL579">
        <v>0</v>
      </c>
      <c r="AM579">
        <v>0</v>
      </c>
      <c r="AN579">
        <v>0</v>
      </c>
      <c r="AO579" t="s">
        <v>2965</v>
      </c>
      <c r="AP579" t="s">
        <v>4299</v>
      </c>
      <c r="AQ579" t="s">
        <v>4299</v>
      </c>
      <c r="AR579" t="s">
        <v>5277</v>
      </c>
      <c r="AS579" t="s">
        <v>5283</v>
      </c>
    </row>
    <row r="580" spans="1:45" ht="17.25" customHeight="1">
      <c r="E580" s="1403" t="str">
        <f t="shared" si="16"/>
        <v>A03AE032 Concrete Work Mass Concrete Work Structural Concrete</v>
      </c>
      <c r="F580" s="1403" t="str">
        <f t="shared" si="17"/>
        <v xml:space="preserve">A03AE032-00023 Concrete Work Mass Concrete Work Structural Concrete  Cement Type-2 25MPa ≤ F'c (Cylinder Strength) &lt; 30MPa   Including Concrete Temperature Control (Pile Cooling &amp; Curing), Max Temperature of Concrete : 30℃  </v>
      </c>
      <c r="G580" s="1404" t="str" cm="1">
        <f t="array" ref="G580:H580">_xlfn.TEXTSPLIT(I580,"-")</f>
        <v>A03AE032</v>
      </c>
      <c r="H580" s="1404" t="str">
        <v>00023</v>
      </c>
      <c r="I580" t="s">
        <v>5284</v>
      </c>
      <c r="J580" t="s">
        <v>4288</v>
      </c>
      <c r="K580" t="s">
        <v>4921</v>
      </c>
      <c r="L580" t="s">
        <v>3424</v>
      </c>
      <c r="M580" t="s">
        <v>4532</v>
      </c>
      <c r="N580" t="s">
        <v>5225</v>
      </c>
      <c r="O580" t="s">
        <v>5017</v>
      </c>
      <c r="P580" t="s">
        <v>5018</v>
      </c>
      <c r="Q580" t="s">
        <v>2965</v>
      </c>
      <c r="R580">
        <v>0</v>
      </c>
      <c r="S580" t="s">
        <v>4305</v>
      </c>
      <c r="T580" t="s">
        <v>5023</v>
      </c>
      <c r="U580" t="s">
        <v>5032</v>
      </c>
      <c r="V580" t="s">
        <v>5033</v>
      </c>
      <c r="W580" t="s">
        <v>2965</v>
      </c>
      <c r="X580">
        <v>0</v>
      </c>
      <c r="Y580" t="s">
        <v>2965</v>
      </c>
      <c r="Z580">
        <v>0</v>
      </c>
      <c r="AA580" t="s">
        <v>5032</v>
      </c>
      <c r="AB580" t="s">
        <v>5276</v>
      </c>
      <c r="AC580" t="s">
        <v>2965</v>
      </c>
      <c r="AD580">
        <v>0</v>
      </c>
      <c r="AE580" t="s">
        <v>2965</v>
      </c>
      <c r="AF580" t="s">
        <v>2965</v>
      </c>
      <c r="AG580">
        <v>0</v>
      </c>
      <c r="AH580" t="s">
        <v>2965</v>
      </c>
      <c r="AI580">
        <v>0</v>
      </c>
      <c r="AJ580">
        <v>0</v>
      </c>
      <c r="AK580">
        <v>0</v>
      </c>
      <c r="AL580">
        <v>0</v>
      </c>
      <c r="AM580">
        <v>0</v>
      </c>
      <c r="AN580">
        <v>0</v>
      </c>
      <c r="AO580" t="s">
        <v>2965</v>
      </c>
      <c r="AP580" t="s">
        <v>4299</v>
      </c>
      <c r="AQ580" t="s">
        <v>4299</v>
      </c>
      <c r="AR580" t="s">
        <v>5277</v>
      </c>
      <c r="AS580" t="s">
        <v>5284</v>
      </c>
    </row>
    <row r="581" spans="1:45" ht="17.25" customHeight="1">
      <c r="E581" s="1403" t="str">
        <f t="shared" si="16"/>
        <v>A03AE032 Concrete Work Mass Concrete Work Structural Concrete</v>
      </c>
      <c r="F581" s="1403" t="str">
        <f t="shared" si="17"/>
        <v xml:space="preserve">A03AE032-00024 Concrete Work Mass Concrete Work Structural Concrete  Cement Type-5 25MPa ≤ F'c (Cylinder Strength) &lt; 30MPa   Including Concrete Temperature Control (Pile Cooling &amp; Curing), Max Temperature of Concrete : 30℃  </v>
      </c>
      <c r="G581" s="1404" t="str" cm="1">
        <f t="array" ref="G581:H581">_xlfn.TEXTSPLIT(I581,"-")</f>
        <v>A03AE032</v>
      </c>
      <c r="H581" s="1404" t="str">
        <v>00024</v>
      </c>
      <c r="I581" t="s">
        <v>5285</v>
      </c>
      <c r="J581" t="s">
        <v>4288</v>
      </c>
      <c r="K581" t="s">
        <v>4921</v>
      </c>
      <c r="L581" t="s">
        <v>3424</v>
      </c>
      <c r="M581" t="s">
        <v>4532</v>
      </c>
      <c r="N581" t="s">
        <v>5225</v>
      </c>
      <c r="O581" t="s">
        <v>5017</v>
      </c>
      <c r="P581" t="s">
        <v>5018</v>
      </c>
      <c r="Q581" t="s">
        <v>2965</v>
      </c>
      <c r="R581">
        <v>0</v>
      </c>
      <c r="S581" t="s">
        <v>4311</v>
      </c>
      <c r="T581" t="s">
        <v>5025</v>
      </c>
      <c r="U581" t="s">
        <v>5032</v>
      </c>
      <c r="V581" t="s">
        <v>5033</v>
      </c>
      <c r="W581" t="s">
        <v>2965</v>
      </c>
      <c r="X581">
        <v>0</v>
      </c>
      <c r="Y581" t="s">
        <v>2965</v>
      </c>
      <c r="Z581">
        <v>0</v>
      </c>
      <c r="AA581" t="s">
        <v>5032</v>
      </c>
      <c r="AB581" t="s">
        <v>5276</v>
      </c>
      <c r="AC581" t="s">
        <v>2965</v>
      </c>
      <c r="AD581">
        <v>0</v>
      </c>
      <c r="AE581" t="s">
        <v>2965</v>
      </c>
      <c r="AF581" t="s">
        <v>2965</v>
      </c>
      <c r="AG581">
        <v>0</v>
      </c>
      <c r="AH581" t="s">
        <v>2965</v>
      </c>
      <c r="AI581">
        <v>0</v>
      </c>
      <c r="AJ581">
        <v>0</v>
      </c>
      <c r="AK581">
        <v>0</v>
      </c>
      <c r="AL581">
        <v>0</v>
      </c>
      <c r="AM581">
        <v>0</v>
      </c>
      <c r="AN581">
        <v>0</v>
      </c>
      <c r="AO581" t="s">
        <v>2965</v>
      </c>
      <c r="AP581" t="s">
        <v>4299</v>
      </c>
      <c r="AQ581" t="s">
        <v>4299</v>
      </c>
      <c r="AR581" t="s">
        <v>5277</v>
      </c>
      <c r="AS581" t="s">
        <v>5285</v>
      </c>
    </row>
    <row r="582" spans="1:45" ht="17.25" customHeight="1">
      <c r="E582" s="1403" t="str">
        <f t="shared" si="16"/>
        <v>A03AE032 Concrete Work Mass Concrete Work Structural Concrete</v>
      </c>
      <c r="F582" s="1403" t="str">
        <f t="shared" si="17"/>
        <v xml:space="preserve">A03AE032-00025 Concrete Work Mass Concrete Work Structural Concrete  Cement Type-1 20MPa ≤ F'c (Cylinder Strength) &lt; 25MPa   Including Concrete Temperature Control (Pile Cooling &amp; Curing), Max Temperature of Concrete : 30℃  </v>
      </c>
      <c r="G582" s="1404" t="str" cm="1">
        <f t="array" ref="G582:H582">_xlfn.TEXTSPLIT(I582,"-")</f>
        <v>A03AE032</v>
      </c>
      <c r="H582" s="1404" t="str">
        <v>00025</v>
      </c>
      <c r="I582" t="s">
        <v>5286</v>
      </c>
      <c r="J582" t="s">
        <v>4288</v>
      </c>
      <c r="K582" t="s">
        <v>4921</v>
      </c>
      <c r="L582" t="s">
        <v>3424</v>
      </c>
      <c r="M582" t="s">
        <v>4532</v>
      </c>
      <c r="N582" t="s">
        <v>5225</v>
      </c>
      <c r="O582" t="s">
        <v>5017</v>
      </c>
      <c r="P582" t="s">
        <v>5018</v>
      </c>
      <c r="Q582" t="s">
        <v>2965</v>
      </c>
      <c r="R582">
        <v>0</v>
      </c>
      <c r="S582" t="s">
        <v>4295</v>
      </c>
      <c r="T582" t="s">
        <v>5019</v>
      </c>
      <c r="U582" t="s">
        <v>5037</v>
      </c>
      <c r="V582" t="s">
        <v>5038</v>
      </c>
      <c r="W582" t="s">
        <v>2965</v>
      </c>
      <c r="X582">
        <v>0</v>
      </c>
      <c r="Y582" t="s">
        <v>2965</v>
      </c>
      <c r="Z582">
        <v>0</v>
      </c>
      <c r="AA582" t="s">
        <v>5032</v>
      </c>
      <c r="AB582" t="s">
        <v>5276</v>
      </c>
      <c r="AC582" t="s">
        <v>2965</v>
      </c>
      <c r="AD582">
        <v>0</v>
      </c>
      <c r="AE582" t="s">
        <v>2965</v>
      </c>
      <c r="AF582" t="s">
        <v>2965</v>
      </c>
      <c r="AG582">
        <v>0</v>
      </c>
      <c r="AH582" t="s">
        <v>2965</v>
      </c>
      <c r="AI582">
        <v>0</v>
      </c>
      <c r="AJ582">
        <v>0</v>
      </c>
      <c r="AK582">
        <v>0</v>
      </c>
      <c r="AL582">
        <v>0</v>
      </c>
      <c r="AM582">
        <v>0</v>
      </c>
      <c r="AN582">
        <v>0</v>
      </c>
      <c r="AO582" t="s">
        <v>2965</v>
      </c>
      <c r="AP582" t="s">
        <v>4299</v>
      </c>
      <c r="AQ582" t="s">
        <v>4299</v>
      </c>
      <c r="AR582" t="s">
        <v>5277</v>
      </c>
      <c r="AS582" t="s">
        <v>5286</v>
      </c>
    </row>
    <row r="583" spans="1:45" ht="17.25" customHeight="1">
      <c r="E583" s="1403" t="str">
        <f t="shared" si="16"/>
        <v>A03AE032 Concrete Work Mass Concrete Work Structural Concrete</v>
      </c>
      <c r="F583" s="1403" t="str">
        <f t="shared" si="17"/>
        <v xml:space="preserve">A03AE032-00026 Concrete Work Mass Concrete Work Structural Concrete  Cement Type-2 20MPa ≤ F'c (Cylinder Strength) &lt; 25MPa   Including Concrete Temperature Control (Pile Cooling &amp; Curing), Max Temperature of Concrete : 30℃  </v>
      </c>
      <c r="G583" s="1404" t="str" cm="1">
        <f t="array" ref="G583:H583">_xlfn.TEXTSPLIT(I583,"-")</f>
        <v>A03AE032</v>
      </c>
      <c r="H583" s="1404" t="str">
        <v>00026</v>
      </c>
      <c r="I583" t="s">
        <v>5287</v>
      </c>
      <c r="J583" t="s">
        <v>4288</v>
      </c>
      <c r="K583" t="s">
        <v>4921</v>
      </c>
      <c r="L583" t="s">
        <v>3424</v>
      </c>
      <c r="M583" t="s">
        <v>4532</v>
      </c>
      <c r="N583" t="s">
        <v>5225</v>
      </c>
      <c r="O583" t="s">
        <v>5017</v>
      </c>
      <c r="P583" t="s">
        <v>5018</v>
      </c>
      <c r="Q583" t="s">
        <v>2965</v>
      </c>
      <c r="R583">
        <v>0</v>
      </c>
      <c r="S583" t="s">
        <v>4305</v>
      </c>
      <c r="T583" t="s">
        <v>5023</v>
      </c>
      <c r="U583" t="s">
        <v>5037</v>
      </c>
      <c r="V583" t="s">
        <v>5038</v>
      </c>
      <c r="W583" t="s">
        <v>2965</v>
      </c>
      <c r="X583">
        <v>0</v>
      </c>
      <c r="Y583" t="s">
        <v>2965</v>
      </c>
      <c r="Z583">
        <v>0</v>
      </c>
      <c r="AA583" t="s">
        <v>5032</v>
      </c>
      <c r="AB583" t="s">
        <v>5276</v>
      </c>
      <c r="AC583" t="s">
        <v>2965</v>
      </c>
      <c r="AD583">
        <v>0</v>
      </c>
      <c r="AE583" t="s">
        <v>2965</v>
      </c>
      <c r="AF583" t="s">
        <v>2965</v>
      </c>
      <c r="AG583">
        <v>0</v>
      </c>
      <c r="AH583" t="s">
        <v>2965</v>
      </c>
      <c r="AI583">
        <v>0</v>
      </c>
      <c r="AJ583">
        <v>0</v>
      </c>
      <c r="AK583">
        <v>0</v>
      </c>
      <c r="AL583">
        <v>0</v>
      </c>
      <c r="AM583">
        <v>0</v>
      </c>
      <c r="AN583">
        <v>0</v>
      </c>
      <c r="AO583" t="s">
        <v>2965</v>
      </c>
      <c r="AP583" t="s">
        <v>4299</v>
      </c>
      <c r="AQ583" t="s">
        <v>4299</v>
      </c>
      <c r="AR583" t="s">
        <v>5277</v>
      </c>
      <c r="AS583" t="s">
        <v>5287</v>
      </c>
    </row>
    <row r="584" spans="1:45" ht="17.25" customHeight="1">
      <c r="E584" s="1403" t="str">
        <f t="shared" ref="E584:E647" si="18">G584&amp;" "&amp;L584&amp;" "&amp;N584&amp;" "&amp;P584</f>
        <v>A03AE032 Concrete Work Mass Concrete Work Structural Concrete</v>
      </c>
      <c r="F584" s="1403" t="str">
        <f t="shared" si="17"/>
        <v xml:space="preserve">A03AE032-00027 Concrete Work Mass Concrete Work Structural Concrete  Cement Type-5 20MPa ≤ F'c (Cylinder Strength) &lt; 25MPa   Including Concrete Temperature Control (Pile Cooling &amp; Curing), Max Temperature of Concrete : 30℃  </v>
      </c>
      <c r="G584" s="1404" t="str" cm="1">
        <f t="array" ref="G584:H584">_xlfn.TEXTSPLIT(I584,"-")</f>
        <v>A03AE032</v>
      </c>
      <c r="H584" s="1404" t="str">
        <v>00027</v>
      </c>
      <c r="I584" t="s">
        <v>5288</v>
      </c>
      <c r="J584" t="s">
        <v>4288</v>
      </c>
      <c r="K584" t="s">
        <v>4921</v>
      </c>
      <c r="L584" t="s">
        <v>3424</v>
      </c>
      <c r="M584" t="s">
        <v>4532</v>
      </c>
      <c r="N584" t="s">
        <v>5225</v>
      </c>
      <c r="O584" t="s">
        <v>5017</v>
      </c>
      <c r="P584" t="s">
        <v>5018</v>
      </c>
      <c r="Q584" t="s">
        <v>2965</v>
      </c>
      <c r="R584">
        <v>0</v>
      </c>
      <c r="S584" t="s">
        <v>4311</v>
      </c>
      <c r="T584" t="s">
        <v>5025</v>
      </c>
      <c r="U584" t="s">
        <v>5037</v>
      </c>
      <c r="V584" t="s">
        <v>5038</v>
      </c>
      <c r="W584" t="s">
        <v>2965</v>
      </c>
      <c r="X584">
        <v>0</v>
      </c>
      <c r="Y584" t="s">
        <v>2965</v>
      </c>
      <c r="Z584">
        <v>0</v>
      </c>
      <c r="AA584" t="s">
        <v>5032</v>
      </c>
      <c r="AB584" t="s">
        <v>5276</v>
      </c>
      <c r="AC584" t="s">
        <v>2965</v>
      </c>
      <c r="AD584">
        <v>0</v>
      </c>
      <c r="AE584" t="s">
        <v>2965</v>
      </c>
      <c r="AF584" t="s">
        <v>2965</v>
      </c>
      <c r="AG584">
        <v>0</v>
      </c>
      <c r="AH584" t="s">
        <v>2965</v>
      </c>
      <c r="AI584">
        <v>0</v>
      </c>
      <c r="AJ584">
        <v>0</v>
      </c>
      <c r="AK584">
        <v>0</v>
      </c>
      <c r="AL584">
        <v>0</v>
      </c>
      <c r="AM584">
        <v>0</v>
      </c>
      <c r="AN584">
        <v>0</v>
      </c>
      <c r="AO584" t="s">
        <v>2965</v>
      </c>
      <c r="AP584" t="s">
        <v>4299</v>
      </c>
      <c r="AQ584" t="s">
        <v>4299</v>
      </c>
      <c r="AR584" t="s">
        <v>5277</v>
      </c>
      <c r="AS584" t="s">
        <v>5288</v>
      </c>
    </row>
    <row r="585" spans="1:45" ht="17.25" customHeight="1">
      <c r="E585" s="1403" t="str">
        <f t="shared" si="18"/>
        <v>A03AE032 Concrete Work Mass Concrete Work Structural Concrete</v>
      </c>
      <c r="F585" s="1403" t="str">
        <f t="shared" ref="F585:F648" si="19">IF(I585=0,"",I585)&amp;" "&amp;IF(L585=0,"",L585)&amp;" "&amp;IF(N585=0,"",N585)&amp;" "&amp;IF(P585=0,"",P585)&amp;" "&amp;IF(R585=0,"",R585)&amp;" "&amp;IF(T585=0,"",T585)&amp;" "&amp;IF(V585=0,"",V585)&amp;" "&amp;IF(X585=0,"",X585)&amp;" "&amp;IF(Z585=0,"",Z585)&amp;" "&amp;IF(AB585=0,"",AB585)&amp;" "&amp;IF(AD585=0,"",AD585)&amp;" "&amp;IF(AF585=0,"",AF585)</f>
        <v xml:space="preserve">A03AE032-00028 Concrete Work Mass Concrete Work Structural Concrete  Cement Type-1 F'c (Cylinder Strength) &lt; 20MPa   Including Concrete Temperature Control (Pile Cooling &amp; Curing), Max Temperature of Concrete : 30℃  </v>
      </c>
      <c r="G585" s="1404" t="str" cm="1">
        <f t="array" ref="G585:H585">_xlfn.TEXTSPLIT(I585,"-")</f>
        <v>A03AE032</v>
      </c>
      <c r="H585" s="1404" t="str">
        <v>00028</v>
      </c>
      <c r="I585" t="s">
        <v>5289</v>
      </c>
      <c r="J585" t="s">
        <v>4288</v>
      </c>
      <c r="K585" t="s">
        <v>4921</v>
      </c>
      <c r="L585" t="s">
        <v>3424</v>
      </c>
      <c r="M585" t="s">
        <v>4532</v>
      </c>
      <c r="N585" t="s">
        <v>5225</v>
      </c>
      <c r="O585" t="s">
        <v>5017</v>
      </c>
      <c r="P585" t="s">
        <v>5018</v>
      </c>
      <c r="Q585" t="s">
        <v>2965</v>
      </c>
      <c r="R585">
        <v>0</v>
      </c>
      <c r="S585" t="s">
        <v>4295</v>
      </c>
      <c r="T585" t="s">
        <v>5019</v>
      </c>
      <c r="U585" t="s">
        <v>5042</v>
      </c>
      <c r="V585" t="s">
        <v>5043</v>
      </c>
      <c r="W585" t="s">
        <v>2965</v>
      </c>
      <c r="X585">
        <v>0</v>
      </c>
      <c r="Y585" t="s">
        <v>2965</v>
      </c>
      <c r="Z585">
        <v>0</v>
      </c>
      <c r="AA585" t="s">
        <v>5032</v>
      </c>
      <c r="AB585" t="s">
        <v>5276</v>
      </c>
      <c r="AC585" t="s">
        <v>2965</v>
      </c>
      <c r="AD585">
        <v>0</v>
      </c>
      <c r="AE585" t="s">
        <v>2965</v>
      </c>
      <c r="AF585" t="s">
        <v>2965</v>
      </c>
      <c r="AG585">
        <v>0</v>
      </c>
      <c r="AH585" t="s">
        <v>2965</v>
      </c>
      <c r="AI585">
        <v>0</v>
      </c>
      <c r="AJ585">
        <v>0</v>
      </c>
      <c r="AK585">
        <v>0</v>
      </c>
      <c r="AL585">
        <v>0</v>
      </c>
      <c r="AM585">
        <v>0</v>
      </c>
      <c r="AN585">
        <v>0</v>
      </c>
      <c r="AO585" t="s">
        <v>2965</v>
      </c>
      <c r="AP585" t="s">
        <v>4299</v>
      </c>
      <c r="AQ585" t="s">
        <v>4299</v>
      </c>
      <c r="AR585" t="s">
        <v>5277</v>
      </c>
      <c r="AS585" t="s">
        <v>5289</v>
      </c>
    </row>
    <row r="586" spans="1:45" ht="16.149999999999999" customHeight="1">
      <c r="E586" s="1403" t="str">
        <f t="shared" si="18"/>
        <v>A03AE032 Concrete Work Mass Concrete Work Structural Concrete</v>
      </c>
      <c r="F586" s="1403" t="str">
        <f t="shared" si="19"/>
        <v xml:space="preserve">A03AE032-00029 Concrete Work Mass Concrete Work Structural Concrete  Cement Type-2 F'c (Cylinder Strength) &lt; 20MPa   Including Concrete Temperature Control (Pile Cooling &amp; Curing), Max Temperature of Concrete : 30℃  </v>
      </c>
      <c r="G586" s="1404" t="str" cm="1">
        <f t="array" ref="G586:H586">_xlfn.TEXTSPLIT(I586,"-")</f>
        <v>A03AE032</v>
      </c>
      <c r="H586" s="1404" t="str">
        <v>00029</v>
      </c>
      <c r="I586" t="s">
        <v>5290</v>
      </c>
      <c r="J586" t="s">
        <v>4288</v>
      </c>
      <c r="K586" t="s">
        <v>4921</v>
      </c>
      <c r="L586" t="s">
        <v>3424</v>
      </c>
      <c r="M586" t="s">
        <v>4532</v>
      </c>
      <c r="N586" t="s">
        <v>5225</v>
      </c>
      <c r="O586" t="s">
        <v>5017</v>
      </c>
      <c r="P586" t="s">
        <v>5018</v>
      </c>
      <c r="Q586" t="s">
        <v>2965</v>
      </c>
      <c r="R586">
        <v>0</v>
      </c>
      <c r="S586" t="s">
        <v>4305</v>
      </c>
      <c r="T586" t="s">
        <v>5023</v>
      </c>
      <c r="U586" t="s">
        <v>5042</v>
      </c>
      <c r="V586" t="s">
        <v>5043</v>
      </c>
      <c r="W586" t="s">
        <v>2965</v>
      </c>
      <c r="X586">
        <v>0</v>
      </c>
      <c r="Y586" t="s">
        <v>2965</v>
      </c>
      <c r="Z586">
        <v>0</v>
      </c>
      <c r="AA586" t="s">
        <v>5032</v>
      </c>
      <c r="AB586" t="s">
        <v>5276</v>
      </c>
      <c r="AC586" t="s">
        <v>2965</v>
      </c>
      <c r="AD586">
        <v>0</v>
      </c>
      <c r="AE586" t="s">
        <v>2965</v>
      </c>
      <c r="AF586" t="s">
        <v>2965</v>
      </c>
      <c r="AG586">
        <v>0</v>
      </c>
      <c r="AH586" t="s">
        <v>2965</v>
      </c>
      <c r="AI586">
        <v>0</v>
      </c>
      <c r="AJ586">
        <v>0</v>
      </c>
      <c r="AK586">
        <v>0</v>
      </c>
      <c r="AL586">
        <v>0</v>
      </c>
      <c r="AM586">
        <v>0</v>
      </c>
      <c r="AN586">
        <v>0</v>
      </c>
      <c r="AO586" t="s">
        <v>2965</v>
      </c>
      <c r="AP586" t="s">
        <v>4299</v>
      </c>
      <c r="AQ586" t="s">
        <v>4299</v>
      </c>
      <c r="AR586" t="s">
        <v>5277</v>
      </c>
      <c r="AS586" t="s">
        <v>5290</v>
      </c>
    </row>
    <row r="587" spans="1:45" ht="17.25" customHeight="1">
      <c r="E587" s="1403" t="str">
        <f t="shared" si="18"/>
        <v>A03AE032 Concrete Work Mass Concrete Work Structural Concrete</v>
      </c>
      <c r="F587" s="1403" t="str">
        <f t="shared" si="19"/>
        <v xml:space="preserve">A03AE032-00030 Concrete Work Mass Concrete Work Structural Concrete  Cement Type-5 F'c (Cylinder Strength) &lt; 20MPa   Including Concrete Temperature Control (Pile Cooling &amp; Curing), Max Temperature of Concrete : 30℃  </v>
      </c>
      <c r="G587" s="1404" t="str" cm="1">
        <f t="array" ref="G587:H587">_xlfn.TEXTSPLIT(I587,"-")</f>
        <v>A03AE032</v>
      </c>
      <c r="H587" s="1404" t="str">
        <v>00030</v>
      </c>
      <c r="I587" t="s">
        <v>5291</v>
      </c>
      <c r="J587" t="s">
        <v>4288</v>
      </c>
      <c r="K587" t="s">
        <v>4921</v>
      </c>
      <c r="L587" t="s">
        <v>3424</v>
      </c>
      <c r="M587" t="s">
        <v>4532</v>
      </c>
      <c r="N587" t="s">
        <v>5225</v>
      </c>
      <c r="O587" t="s">
        <v>5017</v>
      </c>
      <c r="P587" t="s">
        <v>5018</v>
      </c>
      <c r="Q587" t="s">
        <v>2965</v>
      </c>
      <c r="R587">
        <v>0</v>
      </c>
      <c r="S587" t="s">
        <v>4311</v>
      </c>
      <c r="T587" t="s">
        <v>5025</v>
      </c>
      <c r="U587" t="s">
        <v>5042</v>
      </c>
      <c r="V587" t="s">
        <v>5043</v>
      </c>
      <c r="W587" t="s">
        <v>2965</v>
      </c>
      <c r="X587">
        <v>0</v>
      </c>
      <c r="Y587" t="s">
        <v>2965</v>
      </c>
      <c r="Z587">
        <v>0</v>
      </c>
      <c r="AA587" t="s">
        <v>5032</v>
      </c>
      <c r="AB587" t="s">
        <v>5276</v>
      </c>
      <c r="AC587" t="s">
        <v>2965</v>
      </c>
      <c r="AD587">
        <v>0</v>
      </c>
      <c r="AE587" t="s">
        <v>2965</v>
      </c>
      <c r="AF587" t="s">
        <v>2965</v>
      </c>
      <c r="AG587">
        <v>0</v>
      </c>
      <c r="AH587" t="s">
        <v>2965</v>
      </c>
      <c r="AI587">
        <v>0</v>
      </c>
      <c r="AJ587">
        <v>0</v>
      </c>
      <c r="AK587">
        <v>0</v>
      </c>
      <c r="AL587">
        <v>0</v>
      </c>
      <c r="AM587">
        <v>0</v>
      </c>
      <c r="AN587">
        <v>0</v>
      </c>
      <c r="AO587" t="s">
        <v>2965</v>
      </c>
      <c r="AP587" t="s">
        <v>4299</v>
      </c>
      <c r="AQ587" t="s">
        <v>4299</v>
      </c>
      <c r="AR587" t="s">
        <v>5277</v>
      </c>
      <c r="AS587" t="s">
        <v>5291</v>
      </c>
    </row>
    <row r="588" spans="1:45" ht="17.25" customHeight="1">
      <c r="E588" s="1403" t="str">
        <f t="shared" si="18"/>
        <v>A03AE034 Concrete Work Mass Concrete Work Lean Concrete (including Form work)</v>
      </c>
      <c r="F588" s="1403" t="str">
        <f t="shared" si="19"/>
        <v xml:space="preserve">A03AE034-00010 Concrete Work Mass Concrete Work Lean Concrete (including Form work)  Cement Type-1 15MPa ≤ F'c (Cylinder Strength) &lt; 20MPa     </v>
      </c>
      <c r="G588" s="1404" t="str" cm="1">
        <f t="array" ref="G588:H588">_xlfn.TEXTSPLIT(I588,"-")</f>
        <v>A03AE034</v>
      </c>
      <c r="H588" s="1404" t="str">
        <v>00010</v>
      </c>
      <c r="I588" t="s">
        <v>5292</v>
      </c>
      <c r="J588" t="s">
        <v>4288</v>
      </c>
      <c r="K588" t="s">
        <v>4921</v>
      </c>
      <c r="L588" t="s">
        <v>3424</v>
      </c>
      <c r="M588" t="s">
        <v>4532</v>
      </c>
      <c r="N588" t="s">
        <v>5225</v>
      </c>
      <c r="O588" t="s">
        <v>5065</v>
      </c>
      <c r="P588" t="s">
        <v>5066</v>
      </c>
      <c r="Q588" t="s">
        <v>2965</v>
      </c>
      <c r="R588">
        <v>0</v>
      </c>
      <c r="S588" t="s">
        <v>4295</v>
      </c>
      <c r="T588" t="s">
        <v>5019</v>
      </c>
      <c r="U588" t="s">
        <v>4756</v>
      </c>
      <c r="V588" t="s">
        <v>5067</v>
      </c>
      <c r="W588" t="s">
        <v>2965</v>
      </c>
      <c r="X588">
        <v>0</v>
      </c>
      <c r="Y588" t="s">
        <v>2965</v>
      </c>
      <c r="Z588">
        <v>0</v>
      </c>
      <c r="AA588" t="s">
        <v>2965</v>
      </c>
      <c r="AB588" t="s">
        <v>2965</v>
      </c>
      <c r="AC588" t="s">
        <v>2965</v>
      </c>
      <c r="AD588">
        <v>0</v>
      </c>
      <c r="AE588" t="s">
        <v>2965</v>
      </c>
      <c r="AF588" t="s">
        <v>2965</v>
      </c>
      <c r="AG588">
        <v>0</v>
      </c>
      <c r="AH588" t="s">
        <v>2965</v>
      </c>
      <c r="AI588">
        <v>0</v>
      </c>
      <c r="AJ588">
        <v>0</v>
      </c>
      <c r="AK588">
        <v>0</v>
      </c>
      <c r="AL588">
        <v>0</v>
      </c>
      <c r="AM588">
        <v>0</v>
      </c>
      <c r="AN588">
        <v>0</v>
      </c>
      <c r="AO588" t="s">
        <v>2965</v>
      </c>
      <c r="AP588" t="s">
        <v>4299</v>
      </c>
      <c r="AQ588" t="s">
        <v>4299</v>
      </c>
      <c r="AR588" t="s">
        <v>5293</v>
      </c>
      <c r="AS588" t="s">
        <v>5292</v>
      </c>
    </row>
    <row r="589" spans="1:45" ht="17.25" customHeight="1">
      <c r="E589" s="1403" t="str">
        <f t="shared" si="18"/>
        <v>A03AE034 Concrete Work Mass Concrete Work Lean Concrete (including Form work)</v>
      </c>
      <c r="F589" s="1403" t="str">
        <f t="shared" si="19"/>
        <v xml:space="preserve">A03AE034-00011 Concrete Work Mass Concrete Work Lean Concrete (including Form work)  Cement Type-2 15MPa ≤ F'c (Cylinder Strength) &lt; 20MPa     </v>
      </c>
      <c r="G589" s="1404" t="str" cm="1">
        <f t="array" ref="G589:H589">_xlfn.TEXTSPLIT(I589,"-")</f>
        <v>A03AE034</v>
      </c>
      <c r="H589" s="1404" t="str">
        <v>00011</v>
      </c>
      <c r="I589" t="s">
        <v>5294</v>
      </c>
      <c r="J589" t="s">
        <v>4288</v>
      </c>
      <c r="K589" t="s">
        <v>4921</v>
      </c>
      <c r="L589" t="s">
        <v>3424</v>
      </c>
      <c r="M589" t="s">
        <v>4532</v>
      </c>
      <c r="N589" t="s">
        <v>5225</v>
      </c>
      <c r="O589" t="s">
        <v>5065</v>
      </c>
      <c r="P589" t="s">
        <v>5066</v>
      </c>
      <c r="Q589" t="s">
        <v>2965</v>
      </c>
      <c r="R589">
        <v>0</v>
      </c>
      <c r="S589" t="s">
        <v>4305</v>
      </c>
      <c r="T589" t="s">
        <v>5023</v>
      </c>
      <c r="U589" t="s">
        <v>4756</v>
      </c>
      <c r="V589" t="s">
        <v>5067</v>
      </c>
      <c r="W589" t="s">
        <v>2965</v>
      </c>
      <c r="X589">
        <v>0</v>
      </c>
      <c r="Y589" t="s">
        <v>2965</v>
      </c>
      <c r="Z589">
        <v>0</v>
      </c>
      <c r="AA589" t="s">
        <v>2965</v>
      </c>
      <c r="AB589" t="s">
        <v>2965</v>
      </c>
      <c r="AC589" t="s">
        <v>2965</v>
      </c>
      <c r="AD589">
        <v>0</v>
      </c>
      <c r="AE589" t="s">
        <v>2965</v>
      </c>
      <c r="AF589" t="s">
        <v>2965</v>
      </c>
      <c r="AG589">
        <v>0</v>
      </c>
      <c r="AH589" t="s">
        <v>2965</v>
      </c>
      <c r="AI589">
        <v>0</v>
      </c>
      <c r="AJ589">
        <v>0</v>
      </c>
      <c r="AK589">
        <v>0</v>
      </c>
      <c r="AL589">
        <v>0</v>
      </c>
      <c r="AM589">
        <v>0</v>
      </c>
      <c r="AN589">
        <v>0</v>
      </c>
      <c r="AO589" t="s">
        <v>2965</v>
      </c>
      <c r="AP589" t="s">
        <v>4299</v>
      </c>
      <c r="AQ589" t="s">
        <v>4299</v>
      </c>
      <c r="AR589" t="s">
        <v>5293</v>
      </c>
      <c r="AS589" t="s">
        <v>5294</v>
      </c>
    </row>
    <row r="590" spans="1:45" s="1424" customFormat="1" ht="17.25" customHeight="1">
      <c r="A590" s="1403"/>
      <c r="B590" s="1403"/>
      <c r="C590" s="1403"/>
      <c r="D590" s="1403"/>
      <c r="E590" s="1403" t="str">
        <f t="shared" si="18"/>
        <v>A03AE034 Concrete Work Mass Concrete Work Lean Concrete (including Form work)</v>
      </c>
      <c r="F590" s="1403" t="str">
        <f t="shared" si="19"/>
        <v xml:space="preserve">A03AE034-00012 Concrete Work Mass Concrete Work Lean Concrete (including Form work)  Cement Type-5 15MPa ≤ F'c (Cylinder Strength) &lt; 20MPa     </v>
      </c>
      <c r="G590" s="1404" t="str" cm="1">
        <f t="array" ref="G590:H590">_xlfn.TEXTSPLIT(I590,"-")</f>
        <v>A03AE034</v>
      </c>
      <c r="H590" s="1404" t="str">
        <v>00012</v>
      </c>
      <c r="I590" t="s">
        <v>5295</v>
      </c>
      <c r="J590" t="s">
        <v>4288</v>
      </c>
      <c r="K590" t="s">
        <v>4921</v>
      </c>
      <c r="L590" t="s">
        <v>3424</v>
      </c>
      <c r="M590" t="s">
        <v>4532</v>
      </c>
      <c r="N590" t="s">
        <v>5225</v>
      </c>
      <c r="O590" t="s">
        <v>5065</v>
      </c>
      <c r="P590" t="s">
        <v>5066</v>
      </c>
      <c r="Q590" t="s">
        <v>2965</v>
      </c>
      <c r="R590">
        <v>0</v>
      </c>
      <c r="S590" t="s">
        <v>4311</v>
      </c>
      <c r="T590" t="s">
        <v>5025</v>
      </c>
      <c r="U590" t="s">
        <v>4756</v>
      </c>
      <c r="V590" t="s">
        <v>5067</v>
      </c>
      <c r="W590" t="s">
        <v>2965</v>
      </c>
      <c r="X590">
        <v>0</v>
      </c>
      <c r="Y590" t="s">
        <v>2965</v>
      </c>
      <c r="Z590">
        <v>0</v>
      </c>
      <c r="AA590" t="s">
        <v>2965</v>
      </c>
      <c r="AB590">
        <v>0</v>
      </c>
      <c r="AC590" t="s">
        <v>2965</v>
      </c>
      <c r="AD590">
        <v>0</v>
      </c>
      <c r="AE590" t="s">
        <v>2965</v>
      </c>
      <c r="AF590">
        <v>0</v>
      </c>
      <c r="AG590">
        <v>0</v>
      </c>
      <c r="AH590" t="s">
        <v>2965</v>
      </c>
      <c r="AI590">
        <v>0</v>
      </c>
      <c r="AJ590">
        <v>0</v>
      </c>
      <c r="AK590">
        <v>0</v>
      </c>
      <c r="AL590">
        <v>0</v>
      </c>
      <c r="AM590">
        <v>0</v>
      </c>
      <c r="AN590">
        <v>0</v>
      </c>
      <c r="AO590" t="s">
        <v>2965</v>
      </c>
      <c r="AP590" t="s">
        <v>4299</v>
      </c>
      <c r="AQ590" t="s">
        <v>4299</v>
      </c>
      <c r="AR590" t="s">
        <v>5293</v>
      </c>
      <c r="AS590" t="s">
        <v>5295</v>
      </c>
    </row>
    <row r="591" spans="1:45" s="1424" customFormat="1" ht="17.25" customHeight="1">
      <c r="A591" s="1403"/>
      <c r="B591" s="1403"/>
      <c r="C591" s="1403"/>
      <c r="D591" s="1403"/>
      <c r="E591" s="1403" t="str">
        <f t="shared" si="18"/>
        <v>A03AE034 Concrete Work Mass Concrete Work Lean Concrete (including Form work)</v>
      </c>
      <c r="F591" s="1403" t="str">
        <f t="shared" si="19"/>
        <v xml:space="preserve">A03AE034-00013 Concrete Work Mass Concrete Work Lean Concrete (including Form work)  Cement Type-1 10MPa ≤ F'c (Cylinder Strength) &lt; 15MPa     </v>
      </c>
      <c r="G591" s="1404" t="str" cm="1">
        <f t="array" ref="G591:H591">_xlfn.TEXTSPLIT(I591,"-")</f>
        <v>A03AE034</v>
      </c>
      <c r="H591" s="1404" t="str">
        <v>00013</v>
      </c>
      <c r="I591" t="s">
        <v>5296</v>
      </c>
      <c r="J591" t="s">
        <v>4288</v>
      </c>
      <c r="K591" t="s">
        <v>4921</v>
      </c>
      <c r="L591" t="s">
        <v>3424</v>
      </c>
      <c r="M591" t="s">
        <v>4532</v>
      </c>
      <c r="N591" t="s">
        <v>5225</v>
      </c>
      <c r="O591" t="s">
        <v>5065</v>
      </c>
      <c r="P591" t="s">
        <v>5066</v>
      </c>
      <c r="Q591" t="s">
        <v>2965</v>
      </c>
      <c r="R591">
        <v>0</v>
      </c>
      <c r="S591" t="s">
        <v>4295</v>
      </c>
      <c r="T591" t="s">
        <v>5019</v>
      </c>
      <c r="U591" t="s">
        <v>4778</v>
      </c>
      <c r="V591" t="s">
        <v>5072</v>
      </c>
      <c r="W591" t="s">
        <v>2965</v>
      </c>
      <c r="X591">
        <v>0</v>
      </c>
      <c r="Y591" t="s">
        <v>2965</v>
      </c>
      <c r="Z591">
        <v>0</v>
      </c>
      <c r="AA591" t="s">
        <v>2965</v>
      </c>
      <c r="AB591">
        <v>0</v>
      </c>
      <c r="AC591" t="s">
        <v>2965</v>
      </c>
      <c r="AD591">
        <v>0</v>
      </c>
      <c r="AE591" t="s">
        <v>2965</v>
      </c>
      <c r="AF591">
        <v>0</v>
      </c>
      <c r="AG591">
        <v>0</v>
      </c>
      <c r="AH591" t="s">
        <v>2965</v>
      </c>
      <c r="AI591">
        <v>0</v>
      </c>
      <c r="AJ591">
        <v>0</v>
      </c>
      <c r="AK591">
        <v>0</v>
      </c>
      <c r="AL591">
        <v>0</v>
      </c>
      <c r="AM591">
        <v>0</v>
      </c>
      <c r="AN591">
        <v>0</v>
      </c>
      <c r="AO591" t="s">
        <v>2965</v>
      </c>
      <c r="AP591" t="s">
        <v>4299</v>
      </c>
      <c r="AQ591" t="s">
        <v>4299</v>
      </c>
      <c r="AR591" t="s">
        <v>5293</v>
      </c>
      <c r="AS591" t="s">
        <v>5296</v>
      </c>
    </row>
    <row r="592" spans="1:45" s="1424" customFormat="1" ht="17.25" customHeight="1">
      <c r="A592" s="1403"/>
      <c r="B592" s="1403"/>
      <c r="C592" s="1403"/>
      <c r="D592" s="1403"/>
      <c r="E592" s="1403" t="str">
        <f t="shared" si="18"/>
        <v>A03AE034 Concrete Work Mass Concrete Work Lean Concrete (including Form work)</v>
      </c>
      <c r="F592" s="1403" t="str">
        <f t="shared" si="19"/>
        <v xml:space="preserve">A03AE034-00014 Concrete Work Mass Concrete Work Lean Concrete (including Form work)  Cement Type-2 10MPa ≤ F'c (Cylinder Strength) &lt; 15MPa     </v>
      </c>
      <c r="G592" s="1404" t="str" cm="1">
        <f t="array" ref="G592:H592">_xlfn.TEXTSPLIT(I592,"-")</f>
        <v>A03AE034</v>
      </c>
      <c r="H592" s="1404" t="str">
        <v>00014</v>
      </c>
      <c r="I592" t="s">
        <v>5297</v>
      </c>
      <c r="J592" t="s">
        <v>4288</v>
      </c>
      <c r="K592" t="s">
        <v>4921</v>
      </c>
      <c r="L592" t="s">
        <v>3424</v>
      </c>
      <c r="M592" t="s">
        <v>4532</v>
      </c>
      <c r="N592" t="s">
        <v>5225</v>
      </c>
      <c r="O592" t="s">
        <v>5065</v>
      </c>
      <c r="P592" t="s">
        <v>5066</v>
      </c>
      <c r="Q592" t="s">
        <v>2965</v>
      </c>
      <c r="R592">
        <v>0</v>
      </c>
      <c r="S592" t="s">
        <v>4305</v>
      </c>
      <c r="T592" t="s">
        <v>5023</v>
      </c>
      <c r="U592" t="s">
        <v>4778</v>
      </c>
      <c r="V592" t="s">
        <v>5072</v>
      </c>
      <c r="W592" t="s">
        <v>2965</v>
      </c>
      <c r="X592">
        <v>0</v>
      </c>
      <c r="Y592" t="s">
        <v>2965</v>
      </c>
      <c r="Z592">
        <v>0</v>
      </c>
      <c r="AA592" t="s">
        <v>2965</v>
      </c>
      <c r="AB592">
        <v>0</v>
      </c>
      <c r="AC592" t="s">
        <v>2965</v>
      </c>
      <c r="AD592">
        <v>0</v>
      </c>
      <c r="AE592" t="s">
        <v>2965</v>
      </c>
      <c r="AF592">
        <v>0</v>
      </c>
      <c r="AG592">
        <v>0</v>
      </c>
      <c r="AH592" t="s">
        <v>2965</v>
      </c>
      <c r="AI592">
        <v>0</v>
      </c>
      <c r="AJ592">
        <v>0</v>
      </c>
      <c r="AK592">
        <v>0</v>
      </c>
      <c r="AL592">
        <v>0</v>
      </c>
      <c r="AM592">
        <v>0</v>
      </c>
      <c r="AN592">
        <v>0</v>
      </c>
      <c r="AO592" t="s">
        <v>2965</v>
      </c>
      <c r="AP592" t="s">
        <v>4299</v>
      </c>
      <c r="AQ592" t="s">
        <v>4299</v>
      </c>
      <c r="AR592" t="s">
        <v>5293</v>
      </c>
      <c r="AS592" t="s">
        <v>5297</v>
      </c>
    </row>
    <row r="593" spans="1:45" s="1424" customFormat="1" ht="17.25" customHeight="1">
      <c r="A593" s="1403"/>
      <c r="B593" s="1403"/>
      <c r="C593" s="1403"/>
      <c r="D593" s="1403"/>
      <c r="E593" s="1403" t="str">
        <f t="shared" si="18"/>
        <v>A03AE034 Concrete Work Mass Concrete Work Lean Concrete (including Form work)</v>
      </c>
      <c r="F593" s="1403" t="str">
        <f t="shared" si="19"/>
        <v xml:space="preserve">A03AE034-00015 Concrete Work Mass Concrete Work Lean Concrete (including Form work)  Cement Type-5 10MPa ≤ F'c (Cylinder Strength) &lt; 15MPa     </v>
      </c>
      <c r="G593" s="1404" t="str" cm="1">
        <f t="array" ref="G593:H593">_xlfn.TEXTSPLIT(I593,"-")</f>
        <v>A03AE034</v>
      </c>
      <c r="H593" s="1404" t="str">
        <v>00015</v>
      </c>
      <c r="I593" t="s">
        <v>5298</v>
      </c>
      <c r="J593" t="s">
        <v>4288</v>
      </c>
      <c r="K593" t="s">
        <v>4921</v>
      </c>
      <c r="L593" t="s">
        <v>3424</v>
      </c>
      <c r="M593" t="s">
        <v>4532</v>
      </c>
      <c r="N593" t="s">
        <v>5225</v>
      </c>
      <c r="O593" t="s">
        <v>5065</v>
      </c>
      <c r="P593" t="s">
        <v>5066</v>
      </c>
      <c r="Q593" t="s">
        <v>2965</v>
      </c>
      <c r="R593">
        <v>0</v>
      </c>
      <c r="S593" t="s">
        <v>4311</v>
      </c>
      <c r="T593" t="s">
        <v>5025</v>
      </c>
      <c r="U593" t="s">
        <v>4778</v>
      </c>
      <c r="V593" t="s">
        <v>5072</v>
      </c>
      <c r="W593" t="s">
        <v>2965</v>
      </c>
      <c r="X593">
        <v>0</v>
      </c>
      <c r="Y593" t="s">
        <v>2965</v>
      </c>
      <c r="Z593">
        <v>0</v>
      </c>
      <c r="AA593" t="s">
        <v>2965</v>
      </c>
      <c r="AB593">
        <v>0</v>
      </c>
      <c r="AC593" t="s">
        <v>2965</v>
      </c>
      <c r="AD593">
        <v>0</v>
      </c>
      <c r="AE593" t="s">
        <v>2965</v>
      </c>
      <c r="AF593">
        <v>0</v>
      </c>
      <c r="AG593">
        <v>0</v>
      </c>
      <c r="AH593" t="s">
        <v>2965</v>
      </c>
      <c r="AI593">
        <v>0</v>
      </c>
      <c r="AJ593">
        <v>0</v>
      </c>
      <c r="AK593">
        <v>0</v>
      </c>
      <c r="AL593">
        <v>0</v>
      </c>
      <c r="AM593">
        <v>0</v>
      </c>
      <c r="AN593">
        <v>0</v>
      </c>
      <c r="AO593" t="s">
        <v>2965</v>
      </c>
      <c r="AP593" t="s">
        <v>4299</v>
      </c>
      <c r="AQ593" t="s">
        <v>4299</v>
      </c>
      <c r="AR593" t="s">
        <v>5293</v>
      </c>
      <c r="AS593" t="s">
        <v>5298</v>
      </c>
    </row>
    <row r="594" spans="1:45" s="1424" customFormat="1" ht="17.25" customHeight="1">
      <c r="A594" s="1403"/>
      <c r="B594" s="1403"/>
      <c r="C594" s="1403"/>
      <c r="D594" s="1403"/>
      <c r="E594" s="1403" t="str">
        <f t="shared" si="18"/>
        <v>A03AE034 Concrete Work Mass Concrete Work Lean Concrete (including Form work)</v>
      </c>
      <c r="F594" s="1403" t="str">
        <f t="shared" si="19"/>
        <v xml:space="preserve">A03AE034-00016 Concrete Work Mass Concrete Work Lean Concrete (including Form work)  Cement Type-1 F'c (Cylinder Strength) &lt; 10MPa     </v>
      </c>
      <c r="G594" s="1404" t="str" cm="1">
        <f t="array" ref="G594:H594">_xlfn.TEXTSPLIT(I594,"-")</f>
        <v>A03AE034</v>
      </c>
      <c r="H594" s="1404" t="str">
        <v>00016</v>
      </c>
      <c r="I594" t="s">
        <v>5299</v>
      </c>
      <c r="J594" t="s">
        <v>4288</v>
      </c>
      <c r="K594" t="s">
        <v>4921</v>
      </c>
      <c r="L594" t="s">
        <v>3424</v>
      </c>
      <c r="M594" t="s">
        <v>4532</v>
      </c>
      <c r="N594" t="s">
        <v>5225</v>
      </c>
      <c r="O594" t="s">
        <v>5065</v>
      </c>
      <c r="P594" t="s">
        <v>5066</v>
      </c>
      <c r="Q594" t="s">
        <v>2965</v>
      </c>
      <c r="R594">
        <v>0</v>
      </c>
      <c r="S594" t="s">
        <v>4295</v>
      </c>
      <c r="T594" t="s">
        <v>5019</v>
      </c>
      <c r="U594" t="s">
        <v>4792</v>
      </c>
      <c r="V594" t="s">
        <v>5076</v>
      </c>
      <c r="W594" t="s">
        <v>2965</v>
      </c>
      <c r="X594">
        <v>0</v>
      </c>
      <c r="Y594" t="s">
        <v>2965</v>
      </c>
      <c r="Z594">
        <v>0</v>
      </c>
      <c r="AA594" t="s">
        <v>2965</v>
      </c>
      <c r="AB594">
        <v>0</v>
      </c>
      <c r="AC594" t="s">
        <v>2965</v>
      </c>
      <c r="AD594">
        <v>0</v>
      </c>
      <c r="AE594" t="s">
        <v>2965</v>
      </c>
      <c r="AF594">
        <v>0</v>
      </c>
      <c r="AG594">
        <v>0</v>
      </c>
      <c r="AH594" t="s">
        <v>2965</v>
      </c>
      <c r="AI594">
        <v>0</v>
      </c>
      <c r="AJ594">
        <v>0</v>
      </c>
      <c r="AK594">
        <v>0</v>
      </c>
      <c r="AL594">
        <v>0</v>
      </c>
      <c r="AM594">
        <v>0</v>
      </c>
      <c r="AN594">
        <v>0</v>
      </c>
      <c r="AO594" t="s">
        <v>2965</v>
      </c>
      <c r="AP594" t="s">
        <v>4299</v>
      </c>
      <c r="AQ594" t="s">
        <v>4299</v>
      </c>
      <c r="AR594" t="s">
        <v>5293</v>
      </c>
      <c r="AS594" t="s">
        <v>5299</v>
      </c>
    </row>
    <row r="595" spans="1:45" s="1424" customFormat="1" ht="16.899999999999999" customHeight="1">
      <c r="A595" s="1403"/>
      <c r="B595" s="1403"/>
      <c r="C595" s="1403"/>
      <c r="D595" s="1403"/>
      <c r="E595" s="1403" t="str">
        <f t="shared" si="18"/>
        <v>A03AE034 Concrete Work Mass Concrete Work Lean Concrete (including Form work)</v>
      </c>
      <c r="F595" s="1403" t="str">
        <f t="shared" si="19"/>
        <v xml:space="preserve">A03AE034-00017 Concrete Work Mass Concrete Work Lean Concrete (including Form work)  Cement Type-2 F'c (Cylinder Strength) &lt; 10MPa     </v>
      </c>
      <c r="G595" s="1404" t="str" cm="1">
        <f t="array" ref="G595:H595">_xlfn.TEXTSPLIT(I595,"-")</f>
        <v>A03AE034</v>
      </c>
      <c r="H595" s="1404" t="str">
        <v>00017</v>
      </c>
      <c r="I595" t="s">
        <v>5300</v>
      </c>
      <c r="J595" t="s">
        <v>4288</v>
      </c>
      <c r="K595" t="s">
        <v>4921</v>
      </c>
      <c r="L595" t="s">
        <v>3424</v>
      </c>
      <c r="M595" t="s">
        <v>4532</v>
      </c>
      <c r="N595" t="s">
        <v>5225</v>
      </c>
      <c r="O595" t="s">
        <v>5065</v>
      </c>
      <c r="P595" t="s">
        <v>5066</v>
      </c>
      <c r="Q595" t="s">
        <v>2965</v>
      </c>
      <c r="R595">
        <v>0</v>
      </c>
      <c r="S595" t="s">
        <v>4305</v>
      </c>
      <c r="T595" t="s">
        <v>5023</v>
      </c>
      <c r="U595" t="s">
        <v>4792</v>
      </c>
      <c r="V595" t="s">
        <v>5076</v>
      </c>
      <c r="W595" t="s">
        <v>2965</v>
      </c>
      <c r="X595">
        <v>0</v>
      </c>
      <c r="Y595" t="s">
        <v>2965</v>
      </c>
      <c r="Z595">
        <v>0</v>
      </c>
      <c r="AA595" t="s">
        <v>2965</v>
      </c>
      <c r="AB595">
        <v>0</v>
      </c>
      <c r="AC595" t="s">
        <v>2965</v>
      </c>
      <c r="AD595">
        <v>0</v>
      </c>
      <c r="AE595" t="s">
        <v>2965</v>
      </c>
      <c r="AF595">
        <v>0</v>
      </c>
      <c r="AG595">
        <v>0</v>
      </c>
      <c r="AH595" t="s">
        <v>2965</v>
      </c>
      <c r="AI595">
        <v>0</v>
      </c>
      <c r="AJ595">
        <v>0</v>
      </c>
      <c r="AK595">
        <v>0</v>
      </c>
      <c r="AL595">
        <v>0</v>
      </c>
      <c r="AM595">
        <v>0</v>
      </c>
      <c r="AN595">
        <v>0</v>
      </c>
      <c r="AO595" t="s">
        <v>2965</v>
      </c>
      <c r="AP595" t="s">
        <v>4299</v>
      </c>
      <c r="AQ595" t="s">
        <v>4299</v>
      </c>
      <c r="AR595" t="s">
        <v>5293</v>
      </c>
      <c r="AS595" t="s">
        <v>5300</v>
      </c>
    </row>
    <row r="596" spans="1:45" s="1424" customFormat="1" ht="16.899999999999999" customHeight="1">
      <c r="A596" s="1403"/>
      <c r="B596" s="1403"/>
      <c r="C596" s="1403"/>
      <c r="D596" s="1403"/>
      <c r="E596" s="1403" t="str">
        <f t="shared" si="18"/>
        <v>A03AE034 Concrete Work Mass Concrete Work Lean Concrete (including Form work)</v>
      </c>
      <c r="F596" s="1403" t="str">
        <f t="shared" si="19"/>
        <v xml:space="preserve">A03AE034-00018 Concrete Work Mass Concrete Work Lean Concrete (including Form work)  Cement Type-5 F'c (Cylinder Strength) &lt; 10MPa     </v>
      </c>
      <c r="G596" s="1404" t="str" cm="1">
        <f t="array" ref="G596:H596">_xlfn.TEXTSPLIT(I596,"-")</f>
        <v>A03AE034</v>
      </c>
      <c r="H596" s="1404" t="str">
        <v>00018</v>
      </c>
      <c r="I596" t="s">
        <v>5301</v>
      </c>
      <c r="J596" t="s">
        <v>4288</v>
      </c>
      <c r="K596" t="s">
        <v>4921</v>
      </c>
      <c r="L596" t="s">
        <v>3424</v>
      </c>
      <c r="M596" t="s">
        <v>4532</v>
      </c>
      <c r="N596" t="s">
        <v>5225</v>
      </c>
      <c r="O596" t="s">
        <v>5065</v>
      </c>
      <c r="P596" t="s">
        <v>5066</v>
      </c>
      <c r="Q596" t="s">
        <v>2965</v>
      </c>
      <c r="R596">
        <v>0</v>
      </c>
      <c r="S596" t="s">
        <v>4311</v>
      </c>
      <c r="T596" t="s">
        <v>5025</v>
      </c>
      <c r="U596" t="s">
        <v>4792</v>
      </c>
      <c r="V596" t="s">
        <v>5076</v>
      </c>
      <c r="W596" t="s">
        <v>2965</v>
      </c>
      <c r="X596">
        <v>0</v>
      </c>
      <c r="Y596" t="s">
        <v>2965</v>
      </c>
      <c r="Z596">
        <v>0</v>
      </c>
      <c r="AA596" t="s">
        <v>2965</v>
      </c>
      <c r="AB596">
        <v>0</v>
      </c>
      <c r="AC596" t="s">
        <v>2965</v>
      </c>
      <c r="AD596">
        <v>0</v>
      </c>
      <c r="AE596" t="s">
        <v>2965</v>
      </c>
      <c r="AF596">
        <v>0</v>
      </c>
      <c r="AG596">
        <v>0</v>
      </c>
      <c r="AH596" t="s">
        <v>2965</v>
      </c>
      <c r="AI596">
        <v>0</v>
      </c>
      <c r="AJ596">
        <v>0</v>
      </c>
      <c r="AK596">
        <v>0</v>
      </c>
      <c r="AL596">
        <v>0</v>
      </c>
      <c r="AM596">
        <v>0</v>
      </c>
      <c r="AN596">
        <v>0</v>
      </c>
      <c r="AO596" t="s">
        <v>2965</v>
      </c>
      <c r="AP596" t="s">
        <v>4299</v>
      </c>
      <c r="AQ596" t="s">
        <v>4299</v>
      </c>
      <c r="AR596" t="s">
        <v>5293</v>
      </c>
      <c r="AS596" t="s">
        <v>5301</v>
      </c>
    </row>
    <row r="597" spans="1:45" s="1424" customFormat="1" ht="17.25" customHeight="1">
      <c r="A597" s="1403"/>
      <c r="B597" s="1403"/>
      <c r="C597" s="1403"/>
      <c r="D597" s="1403"/>
      <c r="E597" s="1403" t="str">
        <f t="shared" si="18"/>
        <v>A03AE035 Concrete Work Mass Concrete Work Form Work (3 times in use)</v>
      </c>
      <c r="F597" s="1403" t="str">
        <f t="shared" si="19"/>
        <v xml:space="preserve">A03AE035-00001 Concrete Work Mass Concrete Work Form Work (3 times in use) Flat Form     Dressed Lumber, Plywood or Steel Form(Wood Planks are not Allowed) incl. Chamfer  </v>
      </c>
      <c r="G597" s="1404" t="str" cm="1">
        <f t="array" ref="G597:H597">_xlfn.TEXTSPLIT(I597,"-")</f>
        <v>A03AE035</v>
      </c>
      <c r="H597" s="1404" t="str">
        <v>00001</v>
      </c>
      <c r="I597" t="s">
        <v>5302</v>
      </c>
      <c r="J597" t="s">
        <v>4288</v>
      </c>
      <c r="K597" t="s">
        <v>4921</v>
      </c>
      <c r="L597" t="s">
        <v>3424</v>
      </c>
      <c r="M597" t="s">
        <v>4532</v>
      </c>
      <c r="N597" t="s">
        <v>5225</v>
      </c>
      <c r="O597" t="s">
        <v>5080</v>
      </c>
      <c r="P597" t="s">
        <v>5081</v>
      </c>
      <c r="Q597" t="s">
        <v>5082</v>
      </c>
      <c r="R597" t="s">
        <v>5083</v>
      </c>
      <c r="S597" t="s">
        <v>2965</v>
      </c>
      <c r="T597">
        <v>0</v>
      </c>
      <c r="U597" t="s">
        <v>2965</v>
      </c>
      <c r="V597">
        <v>0</v>
      </c>
      <c r="W597" t="s">
        <v>2965</v>
      </c>
      <c r="X597">
        <v>0</v>
      </c>
      <c r="Y597" t="s">
        <v>2965</v>
      </c>
      <c r="Z597">
        <v>0</v>
      </c>
      <c r="AA597" t="s">
        <v>4328</v>
      </c>
      <c r="AB597" t="s">
        <v>5084</v>
      </c>
      <c r="AC597" t="s">
        <v>2965</v>
      </c>
      <c r="AD597">
        <v>0</v>
      </c>
      <c r="AE597" t="s">
        <v>2965</v>
      </c>
      <c r="AF597" t="s">
        <v>2965</v>
      </c>
      <c r="AG597">
        <v>0</v>
      </c>
      <c r="AH597" t="s">
        <v>2965</v>
      </c>
      <c r="AI597">
        <v>0</v>
      </c>
      <c r="AJ597">
        <v>0</v>
      </c>
      <c r="AK597">
        <v>0</v>
      </c>
      <c r="AL597">
        <v>0</v>
      </c>
      <c r="AM597">
        <v>0</v>
      </c>
      <c r="AN597">
        <v>0</v>
      </c>
      <c r="AO597" t="s">
        <v>2965</v>
      </c>
      <c r="AP597" t="s">
        <v>4360</v>
      </c>
      <c r="AQ597" t="s">
        <v>4360</v>
      </c>
      <c r="AR597" t="s">
        <v>5303</v>
      </c>
      <c r="AS597" t="s">
        <v>5302</v>
      </c>
    </row>
    <row r="598" spans="1:45" s="1424" customFormat="1" ht="16.899999999999999" customHeight="1">
      <c r="A598" s="1403"/>
      <c r="B598" s="1403"/>
      <c r="C598" s="1403"/>
      <c r="D598" s="1403"/>
      <c r="E598" s="1403" t="str">
        <f t="shared" si="18"/>
        <v>A03AE035 Concrete Work Mass Concrete Work Form Work (3 times in use)</v>
      </c>
      <c r="F598" s="1403" t="str">
        <f t="shared" si="19"/>
        <v xml:space="preserve">A03AE035-00002 Concrete Work Mass Concrete Work Form Work (3 times in use) Circular Form     Dressed Lumber, Plywood or Steel Form(Wood Planks are not Allowed) incl. Chamfer  </v>
      </c>
      <c r="G598" s="1404" t="str" cm="1">
        <f t="array" ref="G598:H598">_xlfn.TEXTSPLIT(I598,"-")</f>
        <v>A03AE035</v>
      </c>
      <c r="H598" s="1404" t="str">
        <v>00002</v>
      </c>
      <c r="I598" t="s">
        <v>5304</v>
      </c>
      <c r="J598" t="s">
        <v>4288</v>
      </c>
      <c r="K598" t="s">
        <v>4921</v>
      </c>
      <c r="L598" t="s">
        <v>3424</v>
      </c>
      <c r="M598" t="s">
        <v>4532</v>
      </c>
      <c r="N598" t="s">
        <v>5225</v>
      </c>
      <c r="O598" t="s">
        <v>5080</v>
      </c>
      <c r="P598" t="s">
        <v>5081</v>
      </c>
      <c r="Q598" t="s">
        <v>5087</v>
      </c>
      <c r="R598" t="s">
        <v>5088</v>
      </c>
      <c r="S598" t="s">
        <v>2965</v>
      </c>
      <c r="T598">
        <v>0</v>
      </c>
      <c r="U598" t="s">
        <v>2965</v>
      </c>
      <c r="V598">
        <v>0</v>
      </c>
      <c r="W598" t="s">
        <v>2965</v>
      </c>
      <c r="X598">
        <v>0</v>
      </c>
      <c r="Y598" t="s">
        <v>2965</v>
      </c>
      <c r="Z598">
        <v>0</v>
      </c>
      <c r="AA598" t="s">
        <v>4328</v>
      </c>
      <c r="AB598" t="s">
        <v>5084</v>
      </c>
      <c r="AC598" t="s">
        <v>2965</v>
      </c>
      <c r="AD598">
        <v>0</v>
      </c>
      <c r="AE598" t="s">
        <v>2965</v>
      </c>
      <c r="AF598" t="s">
        <v>2965</v>
      </c>
      <c r="AG598">
        <v>0</v>
      </c>
      <c r="AH598" t="s">
        <v>2965</v>
      </c>
      <c r="AI598">
        <v>0</v>
      </c>
      <c r="AJ598">
        <v>0</v>
      </c>
      <c r="AK598">
        <v>0</v>
      </c>
      <c r="AL598">
        <v>0</v>
      </c>
      <c r="AM598">
        <v>0</v>
      </c>
      <c r="AN598">
        <v>0</v>
      </c>
      <c r="AO598" t="s">
        <v>2965</v>
      </c>
      <c r="AP598" t="s">
        <v>4360</v>
      </c>
      <c r="AQ598" t="s">
        <v>4360</v>
      </c>
      <c r="AR598" t="s">
        <v>5303</v>
      </c>
      <c r="AS598" t="s">
        <v>5304</v>
      </c>
    </row>
    <row r="599" spans="1:45" s="1424" customFormat="1" ht="17.25" customHeight="1">
      <c r="A599" s="1403"/>
      <c r="B599" s="1403"/>
      <c r="C599" s="1403"/>
      <c r="D599" s="1403"/>
      <c r="E599" s="1403" t="str">
        <f t="shared" si="18"/>
        <v>A03AE036 Concrete Work Mass Concrete Work Form Work (1 time in use)</v>
      </c>
      <c r="F599" s="1403" t="str">
        <f t="shared" si="19"/>
        <v xml:space="preserve">A03AE036-00001 Concrete Work Mass Concrete Work Form Work (1 time in use) Flat Form     Dressed Lumber, Plywood or Steel Form(Wood Planks are not Allowed) incl. Chamfer  </v>
      </c>
      <c r="G599" s="1404" t="str" cm="1">
        <f t="array" ref="G599:H599">_xlfn.TEXTSPLIT(I599,"-")</f>
        <v>A03AE036</v>
      </c>
      <c r="H599" s="1404" t="str">
        <v>00001</v>
      </c>
      <c r="I599" t="s">
        <v>5305</v>
      </c>
      <c r="J599" t="s">
        <v>4288</v>
      </c>
      <c r="K599" t="s">
        <v>4921</v>
      </c>
      <c r="L599" t="s">
        <v>3424</v>
      </c>
      <c r="M599" t="s">
        <v>4532</v>
      </c>
      <c r="N599" t="s">
        <v>5225</v>
      </c>
      <c r="O599" t="s">
        <v>5090</v>
      </c>
      <c r="P599" t="s">
        <v>5091</v>
      </c>
      <c r="Q599" t="s">
        <v>5082</v>
      </c>
      <c r="R599" t="s">
        <v>5083</v>
      </c>
      <c r="S599" t="s">
        <v>2965</v>
      </c>
      <c r="T599">
        <v>0</v>
      </c>
      <c r="U599" t="s">
        <v>2965</v>
      </c>
      <c r="V599">
        <v>0</v>
      </c>
      <c r="W599" t="s">
        <v>2965</v>
      </c>
      <c r="X599">
        <v>0</v>
      </c>
      <c r="Y599" t="s">
        <v>2965</v>
      </c>
      <c r="Z599">
        <v>0</v>
      </c>
      <c r="AA599" t="s">
        <v>4328</v>
      </c>
      <c r="AB599" t="s">
        <v>5084</v>
      </c>
      <c r="AC599" t="s">
        <v>2965</v>
      </c>
      <c r="AD599">
        <v>0</v>
      </c>
      <c r="AE599" t="s">
        <v>2965</v>
      </c>
      <c r="AF599" t="s">
        <v>2965</v>
      </c>
      <c r="AG599">
        <v>0</v>
      </c>
      <c r="AH599" t="s">
        <v>2965</v>
      </c>
      <c r="AI599">
        <v>0</v>
      </c>
      <c r="AJ599">
        <v>0</v>
      </c>
      <c r="AK599">
        <v>0</v>
      </c>
      <c r="AL599">
        <v>0</v>
      </c>
      <c r="AM599">
        <v>0</v>
      </c>
      <c r="AN599">
        <v>0</v>
      </c>
      <c r="AO599" t="s">
        <v>2965</v>
      </c>
      <c r="AP599" t="s">
        <v>4360</v>
      </c>
      <c r="AQ599" t="s">
        <v>4360</v>
      </c>
      <c r="AR599" t="s">
        <v>5306</v>
      </c>
      <c r="AS599" t="s">
        <v>5305</v>
      </c>
    </row>
    <row r="600" spans="1:45" s="1424" customFormat="1" ht="17.25" customHeight="1">
      <c r="A600" s="1403"/>
      <c r="B600" s="1403"/>
      <c r="C600" s="1403"/>
      <c r="D600" s="1403"/>
      <c r="E600" s="1403" t="str">
        <f t="shared" si="18"/>
        <v>A03AE036 Concrete Work Mass Concrete Work Form Work (1 time in use)</v>
      </c>
      <c r="F600" s="1403" t="str">
        <f t="shared" si="19"/>
        <v xml:space="preserve">A03AE036-00002 Concrete Work Mass Concrete Work Form Work (1 time in use) Circular Form     Dressed Lumber, Plywood or Steel Form(Wood Planks are not Allowed) incl. Chamfer  </v>
      </c>
      <c r="G600" s="1404" t="str" cm="1">
        <f t="array" ref="G600:H600">_xlfn.TEXTSPLIT(I600,"-")</f>
        <v>A03AE036</v>
      </c>
      <c r="H600" s="1404" t="str">
        <v>00002</v>
      </c>
      <c r="I600" t="s">
        <v>5307</v>
      </c>
      <c r="J600" t="s">
        <v>4288</v>
      </c>
      <c r="K600" t="s">
        <v>4921</v>
      </c>
      <c r="L600" t="s">
        <v>3424</v>
      </c>
      <c r="M600" t="s">
        <v>4532</v>
      </c>
      <c r="N600" t="s">
        <v>5225</v>
      </c>
      <c r="O600" t="s">
        <v>5090</v>
      </c>
      <c r="P600" t="s">
        <v>5091</v>
      </c>
      <c r="Q600" t="s">
        <v>5087</v>
      </c>
      <c r="R600" t="s">
        <v>5088</v>
      </c>
      <c r="S600" t="s">
        <v>2965</v>
      </c>
      <c r="T600">
        <v>0</v>
      </c>
      <c r="U600" t="s">
        <v>2965</v>
      </c>
      <c r="V600">
        <v>0</v>
      </c>
      <c r="W600" t="s">
        <v>2965</v>
      </c>
      <c r="X600">
        <v>0</v>
      </c>
      <c r="Y600" t="s">
        <v>2965</v>
      </c>
      <c r="Z600">
        <v>0</v>
      </c>
      <c r="AA600" t="s">
        <v>4328</v>
      </c>
      <c r="AB600" t="s">
        <v>5084</v>
      </c>
      <c r="AC600" t="s">
        <v>2965</v>
      </c>
      <c r="AD600">
        <v>0</v>
      </c>
      <c r="AE600" t="s">
        <v>2965</v>
      </c>
      <c r="AF600" t="s">
        <v>2965</v>
      </c>
      <c r="AG600">
        <v>0</v>
      </c>
      <c r="AH600" t="s">
        <v>2965</v>
      </c>
      <c r="AI600">
        <v>0</v>
      </c>
      <c r="AJ600">
        <v>0</v>
      </c>
      <c r="AK600">
        <v>0</v>
      </c>
      <c r="AL600">
        <v>0</v>
      </c>
      <c r="AM600">
        <v>0</v>
      </c>
      <c r="AN600">
        <v>0</v>
      </c>
      <c r="AO600" t="s">
        <v>2965</v>
      </c>
      <c r="AP600" t="s">
        <v>4360</v>
      </c>
      <c r="AQ600" t="s">
        <v>4360</v>
      </c>
      <c r="AR600" t="s">
        <v>5306</v>
      </c>
      <c r="AS600" t="s">
        <v>5307</v>
      </c>
    </row>
    <row r="601" spans="1:45" s="1424" customFormat="1" ht="17.25" customHeight="1">
      <c r="A601" s="1403"/>
      <c r="B601" s="1403"/>
      <c r="C601" s="1403"/>
      <c r="D601" s="1403"/>
      <c r="E601" s="1403" t="str">
        <f t="shared" si="18"/>
        <v>A03AE037 Concrete Work Mass Concrete Work Rebar Work</v>
      </c>
      <c r="F601" s="1403" t="str">
        <f t="shared" si="19"/>
        <v xml:space="preserve">A03AE037-00001 Concrete Work Mass Concrete Work Rebar Work Deformed Bar (Non-Coat.)  Fy&gt;470MPa     </v>
      </c>
      <c r="G601" s="1404" t="str" cm="1">
        <f t="array" ref="G601:H601">_xlfn.TEXTSPLIT(I601,"-")</f>
        <v>A03AE037</v>
      </c>
      <c r="H601" s="1404" t="str">
        <v>00001</v>
      </c>
      <c r="I601" t="s">
        <v>5308</v>
      </c>
      <c r="J601" t="s">
        <v>4288</v>
      </c>
      <c r="K601" t="s">
        <v>4921</v>
      </c>
      <c r="L601" t="s">
        <v>3424</v>
      </c>
      <c r="M601" t="s">
        <v>4532</v>
      </c>
      <c r="N601" t="s">
        <v>5225</v>
      </c>
      <c r="O601" t="s">
        <v>5095</v>
      </c>
      <c r="P601" t="s">
        <v>5096</v>
      </c>
      <c r="Q601" t="s">
        <v>5097</v>
      </c>
      <c r="R601" t="s">
        <v>5098</v>
      </c>
      <c r="S601" t="s">
        <v>2965</v>
      </c>
      <c r="T601">
        <v>0</v>
      </c>
      <c r="U601" t="s">
        <v>4345</v>
      </c>
      <c r="V601" t="s">
        <v>5099</v>
      </c>
      <c r="W601" t="s">
        <v>2965</v>
      </c>
      <c r="X601">
        <v>0</v>
      </c>
      <c r="Y601" t="s">
        <v>2965</v>
      </c>
      <c r="Z601">
        <v>0</v>
      </c>
      <c r="AA601" t="s">
        <v>2965</v>
      </c>
      <c r="AB601" t="s">
        <v>2965</v>
      </c>
      <c r="AC601" t="s">
        <v>2965</v>
      </c>
      <c r="AD601">
        <v>0</v>
      </c>
      <c r="AE601" t="s">
        <v>2965</v>
      </c>
      <c r="AF601" t="s">
        <v>2965</v>
      </c>
      <c r="AG601">
        <v>0</v>
      </c>
      <c r="AH601" t="s">
        <v>2965</v>
      </c>
      <c r="AI601">
        <v>0</v>
      </c>
      <c r="AJ601">
        <v>0</v>
      </c>
      <c r="AK601">
        <v>0</v>
      </c>
      <c r="AL601">
        <v>0</v>
      </c>
      <c r="AM601">
        <v>0</v>
      </c>
      <c r="AN601">
        <v>0</v>
      </c>
      <c r="AO601" t="s">
        <v>2965</v>
      </c>
      <c r="AP601" t="s">
        <v>3496</v>
      </c>
      <c r="AQ601" t="s">
        <v>3496</v>
      </c>
      <c r="AR601" t="s">
        <v>5309</v>
      </c>
      <c r="AS601" t="s">
        <v>5308</v>
      </c>
    </row>
    <row r="602" spans="1:45" s="1424" customFormat="1" ht="17.25" customHeight="1">
      <c r="A602" s="1403"/>
      <c r="B602" s="1403"/>
      <c r="C602" s="1403"/>
      <c r="D602" s="1403"/>
      <c r="E602" s="1403" t="str">
        <f t="shared" si="18"/>
        <v>A03AE037 Concrete Work Mass Concrete Work Rebar Work</v>
      </c>
      <c r="F602" s="1403" t="str">
        <f t="shared" si="19"/>
        <v xml:space="preserve">A03AE037-00002 Concrete Work Mass Concrete Work Rebar Work Deformed Bar (Non-Coat.)  400MPa&lt;Fy≤470MPa     </v>
      </c>
      <c r="G602" s="1404" t="str" cm="1">
        <f t="array" ref="G602:H602">_xlfn.TEXTSPLIT(I602,"-")</f>
        <v>A03AE037</v>
      </c>
      <c r="H602" s="1404" t="str">
        <v>00002</v>
      </c>
      <c r="I602" t="s">
        <v>5310</v>
      </c>
      <c r="J602" t="s">
        <v>4288</v>
      </c>
      <c r="K602" t="s">
        <v>4921</v>
      </c>
      <c r="L602" t="s">
        <v>3424</v>
      </c>
      <c r="M602" t="s">
        <v>4532</v>
      </c>
      <c r="N602" t="s">
        <v>5225</v>
      </c>
      <c r="O602" t="s">
        <v>5095</v>
      </c>
      <c r="P602" t="s">
        <v>5096</v>
      </c>
      <c r="Q602" t="s">
        <v>5097</v>
      </c>
      <c r="R602" t="s">
        <v>5098</v>
      </c>
      <c r="S602" t="s">
        <v>2965</v>
      </c>
      <c r="T602">
        <v>0</v>
      </c>
      <c r="U602" t="s">
        <v>4353</v>
      </c>
      <c r="V602" t="s">
        <v>5102</v>
      </c>
      <c r="W602" t="s">
        <v>2965</v>
      </c>
      <c r="X602">
        <v>0</v>
      </c>
      <c r="Y602" t="s">
        <v>2965</v>
      </c>
      <c r="Z602">
        <v>0</v>
      </c>
      <c r="AA602" t="s">
        <v>2965</v>
      </c>
      <c r="AB602" t="s">
        <v>2965</v>
      </c>
      <c r="AC602" t="s">
        <v>2965</v>
      </c>
      <c r="AD602">
        <v>0</v>
      </c>
      <c r="AE602" t="s">
        <v>2965</v>
      </c>
      <c r="AF602" t="s">
        <v>2965</v>
      </c>
      <c r="AG602">
        <v>0</v>
      </c>
      <c r="AH602" t="s">
        <v>2965</v>
      </c>
      <c r="AI602">
        <v>0</v>
      </c>
      <c r="AJ602">
        <v>0</v>
      </c>
      <c r="AK602">
        <v>0</v>
      </c>
      <c r="AL602">
        <v>0</v>
      </c>
      <c r="AM602">
        <v>0</v>
      </c>
      <c r="AN602">
        <v>0</v>
      </c>
      <c r="AO602" t="s">
        <v>2965</v>
      </c>
      <c r="AP602" t="s">
        <v>3496</v>
      </c>
      <c r="AQ602" t="s">
        <v>3496</v>
      </c>
      <c r="AR602" t="s">
        <v>5309</v>
      </c>
      <c r="AS602" t="s">
        <v>5310</v>
      </c>
    </row>
    <row r="603" spans="1:45" s="1424" customFormat="1" ht="17.25" customHeight="1">
      <c r="A603" s="1403"/>
      <c r="B603" s="1403"/>
      <c r="C603" s="1403"/>
      <c r="D603" s="1403"/>
      <c r="E603" s="1403" t="str">
        <f t="shared" si="18"/>
        <v>A03AE037 Concrete Work Mass Concrete Work Rebar Work</v>
      </c>
      <c r="F603" s="1403" t="str">
        <f t="shared" si="19"/>
        <v xml:space="preserve">A03AE037-00003 Concrete Work Mass Concrete Work Rebar Work Deformed Bar (Non-Coat.)  300MPa&lt;Fy≤400MPa     </v>
      </c>
      <c r="G603" s="1404" t="str" cm="1">
        <f t="array" ref="G603:H603">_xlfn.TEXTSPLIT(I603,"-")</f>
        <v>A03AE037</v>
      </c>
      <c r="H603" s="1404" t="str">
        <v>00003</v>
      </c>
      <c r="I603" t="s">
        <v>5311</v>
      </c>
      <c r="J603" t="s">
        <v>4288</v>
      </c>
      <c r="K603" t="s">
        <v>4921</v>
      </c>
      <c r="L603" t="s">
        <v>3424</v>
      </c>
      <c r="M603" t="s">
        <v>4532</v>
      </c>
      <c r="N603" t="s">
        <v>5225</v>
      </c>
      <c r="O603" t="s">
        <v>5095</v>
      </c>
      <c r="P603" t="s">
        <v>5096</v>
      </c>
      <c r="Q603" t="s">
        <v>5097</v>
      </c>
      <c r="R603" t="s">
        <v>5098</v>
      </c>
      <c r="S603" t="s">
        <v>2965</v>
      </c>
      <c r="T603">
        <v>0</v>
      </c>
      <c r="U603" t="s">
        <v>4433</v>
      </c>
      <c r="V603" t="s">
        <v>5104</v>
      </c>
      <c r="W603" t="s">
        <v>2965</v>
      </c>
      <c r="X603">
        <v>0</v>
      </c>
      <c r="Y603" t="s">
        <v>2965</v>
      </c>
      <c r="Z603">
        <v>0</v>
      </c>
      <c r="AA603" t="s">
        <v>2965</v>
      </c>
      <c r="AB603" t="s">
        <v>2965</v>
      </c>
      <c r="AC603" t="s">
        <v>2965</v>
      </c>
      <c r="AD603">
        <v>0</v>
      </c>
      <c r="AE603" t="s">
        <v>2965</v>
      </c>
      <c r="AF603" t="s">
        <v>2965</v>
      </c>
      <c r="AG603">
        <v>0</v>
      </c>
      <c r="AH603" t="s">
        <v>2965</v>
      </c>
      <c r="AI603">
        <v>0</v>
      </c>
      <c r="AJ603">
        <v>0</v>
      </c>
      <c r="AK603">
        <v>0</v>
      </c>
      <c r="AL603">
        <v>0</v>
      </c>
      <c r="AM603">
        <v>0</v>
      </c>
      <c r="AN603">
        <v>0</v>
      </c>
      <c r="AO603" t="s">
        <v>2965</v>
      </c>
      <c r="AP603" t="s">
        <v>3496</v>
      </c>
      <c r="AQ603" t="s">
        <v>3496</v>
      </c>
      <c r="AR603" t="s">
        <v>5309</v>
      </c>
      <c r="AS603" t="s">
        <v>5311</v>
      </c>
    </row>
    <row r="604" spans="1:45" s="1424" customFormat="1" ht="17.25" customHeight="1">
      <c r="A604" s="1403"/>
      <c r="B604" s="1403"/>
      <c r="C604" s="1403"/>
      <c r="D604" s="1403"/>
      <c r="E604" s="1403" t="str">
        <f t="shared" si="18"/>
        <v>A03AE037 Concrete Work Mass Concrete Work Rebar Work</v>
      </c>
      <c r="F604" s="1403" t="str">
        <f t="shared" si="19"/>
        <v xml:space="preserve">A03AE037-00004 Concrete Work Mass Concrete Work Rebar Work Deformed Bar (Non-Coat.)  Fy≤300MPa     </v>
      </c>
      <c r="G604" s="1404" t="str" cm="1">
        <f t="array" ref="G604:H604">_xlfn.TEXTSPLIT(I604,"-")</f>
        <v>A03AE037</v>
      </c>
      <c r="H604" s="1404" t="str">
        <v>00004</v>
      </c>
      <c r="I604" t="s">
        <v>5312</v>
      </c>
      <c r="J604" t="s">
        <v>4288</v>
      </c>
      <c r="K604" t="s">
        <v>4921</v>
      </c>
      <c r="L604" t="s">
        <v>3424</v>
      </c>
      <c r="M604" t="s">
        <v>4532</v>
      </c>
      <c r="N604" t="s">
        <v>5225</v>
      </c>
      <c r="O604" t="s">
        <v>5095</v>
      </c>
      <c r="P604" t="s">
        <v>5096</v>
      </c>
      <c r="Q604" t="s">
        <v>5097</v>
      </c>
      <c r="R604" t="s">
        <v>5098</v>
      </c>
      <c r="S604" t="s">
        <v>2965</v>
      </c>
      <c r="T604">
        <v>0</v>
      </c>
      <c r="U604" t="s">
        <v>5106</v>
      </c>
      <c r="V604" t="s">
        <v>5107</v>
      </c>
      <c r="W604" t="s">
        <v>2965</v>
      </c>
      <c r="X604">
        <v>0</v>
      </c>
      <c r="Y604" t="s">
        <v>2965</v>
      </c>
      <c r="Z604">
        <v>0</v>
      </c>
      <c r="AA604" t="s">
        <v>2965</v>
      </c>
      <c r="AB604" t="s">
        <v>2965</v>
      </c>
      <c r="AC604" t="s">
        <v>2965</v>
      </c>
      <c r="AD604">
        <v>0</v>
      </c>
      <c r="AE604" t="s">
        <v>2965</v>
      </c>
      <c r="AF604" t="s">
        <v>2965</v>
      </c>
      <c r="AG604">
        <v>0</v>
      </c>
      <c r="AH604" t="s">
        <v>2965</v>
      </c>
      <c r="AI604">
        <v>0</v>
      </c>
      <c r="AJ604">
        <v>0</v>
      </c>
      <c r="AK604">
        <v>0</v>
      </c>
      <c r="AL604">
        <v>0</v>
      </c>
      <c r="AM604">
        <v>0</v>
      </c>
      <c r="AN604">
        <v>0</v>
      </c>
      <c r="AO604" t="s">
        <v>2965</v>
      </c>
      <c r="AP604" t="s">
        <v>3496</v>
      </c>
      <c r="AQ604" t="s">
        <v>3496</v>
      </c>
      <c r="AR604" t="s">
        <v>5309</v>
      </c>
      <c r="AS604" t="s">
        <v>5312</v>
      </c>
    </row>
    <row r="605" spans="1:45" s="1424" customFormat="1" ht="17.25" customHeight="1">
      <c r="A605" s="1403"/>
      <c r="B605" s="1403"/>
      <c r="C605" s="1403"/>
      <c r="D605" s="1403"/>
      <c r="E605" s="1403" t="str">
        <f t="shared" si="18"/>
        <v>A03AE037 Concrete Work Mass Concrete Work Rebar Work</v>
      </c>
      <c r="F605" s="1403" t="str">
        <f t="shared" si="19"/>
        <v xml:space="preserve">A03AE037-00005 Concrete Work Mass Concrete Work Rebar Work Deformed Bar (Epoxy Coat.)  Fy&gt;470MPa     </v>
      </c>
      <c r="G605" s="1404" t="str" cm="1">
        <f t="array" ref="G605:H605">_xlfn.TEXTSPLIT(I605,"-")</f>
        <v>A03AE037</v>
      </c>
      <c r="H605" s="1404" t="str">
        <v>00005</v>
      </c>
      <c r="I605" t="s">
        <v>5313</v>
      </c>
      <c r="J605" t="s">
        <v>4288</v>
      </c>
      <c r="K605" t="s">
        <v>4921</v>
      </c>
      <c r="L605" t="s">
        <v>3424</v>
      </c>
      <c r="M605" t="s">
        <v>4532</v>
      </c>
      <c r="N605" t="s">
        <v>5225</v>
      </c>
      <c r="O605" t="s">
        <v>5095</v>
      </c>
      <c r="P605" t="s">
        <v>5096</v>
      </c>
      <c r="Q605" t="s">
        <v>5109</v>
      </c>
      <c r="R605" t="s">
        <v>5110</v>
      </c>
      <c r="S605" t="s">
        <v>2965</v>
      </c>
      <c r="T605">
        <v>0</v>
      </c>
      <c r="U605" t="s">
        <v>4345</v>
      </c>
      <c r="V605" t="s">
        <v>5099</v>
      </c>
      <c r="W605" t="s">
        <v>2965</v>
      </c>
      <c r="X605">
        <v>0</v>
      </c>
      <c r="Y605" t="s">
        <v>2965</v>
      </c>
      <c r="Z605">
        <v>0</v>
      </c>
      <c r="AA605" t="s">
        <v>2965</v>
      </c>
      <c r="AB605" t="s">
        <v>2965</v>
      </c>
      <c r="AC605" t="s">
        <v>2965</v>
      </c>
      <c r="AD605">
        <v>0</v>
      </c>
      <c r="AE605" t="s">
        <v>2965</v>
      </c>
      <c r="AF605" t="s">
        <v>2965</v>
      </c>
      <c r="AG605">
        <v>0</v>
      </c>
      <c r="AH605" t="s">
        <v>2965</v>
      </c>
      <c r="AI605">
        <v>0</v>
      </c>
      <c r="AJ605">
        <v>0</v>
      </c>
      <c r="AK605">
        <v>0</v>
      </c>
      <c r="AL605">
        <v>0</v>
      </c>
      <c r="AM605">
        <v>0</v>
      </c>
      <c r="AN605">
        <v>0</v>
      </c>
      <c r="AO605" t="s">
        <v>2965</v>
      </c>
      <c r="AP605" t="s">
        <v>3496</v>
      </c>
      <c r="AQ605" t="s">
        <v>3496</v>
      </c>
      <c r="AR605" t="s">
        <v>5309</v>
      </c>
      <c r="AS605" t="s">
        <v>5313</v>
      </c>
    </row>
    <row r="606" spans="1:45" s="1424" customFormat="1" ht="17.25" customHeight="1">
      <c r="A606" s="1403"/>
      <c r="B606" s="1403"/>
      <c r="C606" s="1403"/>
      <c r="D606" s="1403"/>
      <c r="E606" s="1403" t="str">
        <f t="shared" si="18"/>
        <v>A03AE037 Concrete Work Mass Concrete Work Rebar Work</v>
      </c>
      <c r="F606" s="1403" t="str">
        <f t="shared" si="19"/>
        <v xml:space="preserve">A03AE037-00006 Concrete Work Mass Concrete Work Rebar Work Deformed Bar (Epoxy Coat.)  400MPa&lt;Fy≤470MPa     </v>
      </c>
      <c r="G606" s="1404" t="str" cm="1">
        <f t="array" ref="G606:H606">_xlfn.TEXTSPLIT(I606,"-")</f>
        <v>A03AE037</v>
      </c>
      <c r="H606" s="1404" t="str">
        <v>00006</v>
      </c>
      <c r="I606" t="s">
        <v>5314</v>
      </c>
      <c r="J606" t="s">
        <v>4288</v>
      </c>
      <c r="K606" t="s">
        <v>4921</v>
      </c>
      <c r="L606" t="s">
        <v>3424</v>
      </c>
      <c r="M606" t="s">
        <v>4532</v>
      </c>
      <c r="N606" t="s">
        <v>5225</v>
      </c>
      <c r="O606" t="s">
        <v>5095</v>
      </c>
      <c r="P606" t="s">
        <v>5096</v>
      </c>
      <c r="Q606" t="s">
        <v>5109</v>
      </c>
      <c r="R606" t="s">
        <v>5110</v>
      </c>
      <c r="S606" t="s">
        <v>2965</v>
      </c>
      <c r="T606">
        <v>0</v>
      </c>
      <c r="U606" t="s">
        <v>4353</v>
      </c>
      <c r="V606" t="s">
        <v>5102</v>
      </c>
      <c r="W606" t="s">
        <v>2965</v>
      </c>
      <c r="X606">
        <v>0</v>
      </c>
      <c r="Y606" t="s">
        <v>2965</v>
      </c>
      <c r="Z606">
        <v>0</v>
      </c>
      <c r="AA606" t="s">
        <v>2965</v>
      </c>
      <c r="AB606" t="s">
        <v>2965</v>
      </c>
      <c r="AC606" t="s">
        <v>2965</v>
      </c>
      <c r="AD606">
        <v>0</v>
      </c>
      <c r="AE606" t="s">
        <v>2965</v>
      </c>
      <c r="AF606" t="s">
        <v>2965</v>
      </c>
      <c r="AG606">
        <v>0</v>
      </c>
      <c r="AH606" t="s">
        <v>2965</v>
      </c>
      <c r="AI606">
        <v>0</v>
      </c>
      <c r="AJ606">
        <v>0</v>
      </c>
      <c r="AK606">
        <v>0</v>
      </c>
      <c r="AL606">
        <v>0</v>
      </c>
      <c r="AM606">
        <v>0</v>
      </c>
      <c r="AN606">
        <v>0</v>
      </c>
      <c r="AO606" t="s">
        <v>2965</v>
      </c>
      <c r="AP606" t="s">
        <v>3496</v>
      </c>
      <c r="AQ606" t="s">
        <v>3496</v>
      </c>
      <c r="AR606" t="s">
        <v>5309</v>
      </c>
      <c r="AS606" t="s">
        <v>5314</v>
      </c>
    </row>
    <row r="607" spans="1:45" s="1424" customFormat="1" ht="17.25" customHeight="1">
      <c r="A607" s="1403"/>
      <c r="B607" s="1403"/>
      <c r="C607" s="1403"/>
      <c r="D607" s="1403"/>
      <c r="E607" s="1403" t="str">
        <f t="shared" si="18"/>
        <v>A03AE037 Concrete Work Mass Concrete Work Rebar Work</v>
      </c>
      <c r="F607" s="1403" t="str">
        <f t="shared" si="19"/>
        <v xml:space="preserve">A03AE037-00007 Concrete Work Mass Concrete Work Rebar Work Deformed Bar (Epoxy Coat.)  300MPa&lt;Fy≤400MPa     </v>
      </c>
      <c r="G607" s="1404" t="str" cm="1">
        <f t="array" ref="G607:H607">_xlfn.TEXTSPLIT(I607,"-")</f>
        <v>A03AE037</v>
      </c>
      <c r="H607" s="1404" t="str">
        <v>00007</v>
      </c>
      <c r="I607" t="s">
        <v>5315</v>
      </c>
      <c r="J607" t="s">
        <v>4288</v>
      </c>
      <c r="K607" t="s">
        <v>4921</v>
      </c>
      <c r="L607" t="s">
        <v>3424</v>
      </c>
      <c r="M607" t="s">
        <v>4532</v>
      </c>
      <c r="N607" t="s">
        <v>5225</v>
      </c>
      <c r="O607" t="s">
        <v>5095</v>
      </c>
      <c r="P607" t="s">
        <v>5096</v>
      </c>
      <c r="Q607" t="s">
        <v>5109</v>
      </c>
      <c r="R607" t="s">
        <v>5110</v>
      </c>
      <c r="S607" t="s">
        <v>2965</v>
      </c>
      <c r="T607">
        <v>0</v>
      </c>
      <c r="U607" t="s">
        <v>4433</v>
      </c>
      <c r="V607" t="s">
        <v>5104</v>
      </c>
      <c r="W607" t="s">
        <v>2965</v>
      </c>
      <c r="X607">
        <v>0</v>
      </c>
      <c r="Y607" t="s">
        <v>2965</v>
      </c>
      <c r="Z607">
        <v>0</v>
      </c>
      <c r="AA607" t="s">
        <v>2965</v>
      </c>
      <c r="AB607" t="s">
        <v>2965</v>
      </c>
      <c r="AC607" t="s">
        <v>2965</v>
      </c>
      <c r="AD607">
        <v>0</v>
      </c>
      <c r="AE607" t="s">
        <v>2965</v>
      </c>
      <c r="AF607" t="s">
        <v>2965</v>
      </c>
      <c r="AG607">
        <v>0</v>
      </c>
      <c r="AH607" t="s">
        <v>2965</v>
      </c>
      <c r="AI607">
        <v>0</v>
      </c>
      <c r="AJ607">
        <v>0</v>
      </c>
      <c r="AK607">
        <v>0</v>
      </c>
      <c r="AL607">
        <v>0</v>
      </c>
      <c r="AM607">
        <v>0</v>
      </c>
      <c r="AN607">
        <v>0</v>
      </c>
      <c r="AO607" t="s">
        <v>2965</v>
      </c>
      <c r="AP607" t="s">
        <v>3496</v>
      </c>
      <c r="AQ607" t="s">
        <v>3496</v>
      </c>
      <c r="AR607" t="s">
        <v>5309</v>
      </c>
      <c r="AS607" t="s">
        <v>5315</v>
      </c>
    </row>
    <row r="608" spans="1:45" s="1424" customFormat="1" ht="17.25" customHeight="1">
      <c r="A608" s="1403"/>
      <c r="B608" s="1403"/>
      <c r="C608" s="1403"/>
      <c r="D608" s="1403"/>
      <c r="E608" s="1403" t="str">
        <f t="shared" si="18"/>
        <v>A03AE037 Concrete Work Mass Concrete Work Rebar Work</v>
      </c>
      <c r="F608" s="1403" t="str">
        <f t="shared" si="19"/>
        <v xml:space="preserve">A03AE037-00008 Concrete Work Mass Concrete Work Rebar Work Deformed Bar (Epoxy Coat.)  Fy≤300MPa     </v>
      </c>
      <c r="G608" s="1404" t="str" cm="1">
        <f t="array" ref="G608:H608">_xlfn.TEXTSPLIT(I608,"-")</f>
        <v>A03AE037</v>
      </c>
      <c r="H608" s="1404" t="str">
        <v>00008</v>
      </c>
      <c r="I608" t="s">
        <v>5316</v>
      </c>
      <c r="J608" t="s">
        <v>4288</v>
      </c>
      <c r="K608" t="s">
        <v>4921</v>
      </c>
      <c r="L608" t="s">
        <v>3424</v>
      </c>
      <c r="M608" t="s">
        <v>4532</v>
      </c>
      <c r="N608" t="s">
        <v>5225</v>
      </c>
      <c r="O608" t="s">
        <v>5095</v>
      </c>
      <c r="P608" t="s">
        <v>5096</v>
      </c>
      <c r="Q608" t="s">
        <v>5109</v>
      </c>
      <c r="R608" t="s">
        <v>5110</v>
      </c>
      <c r="S608" t="s">
        <v>2965</v>
      </c>
      <c r="T608">
        <v>0</v>
      </c>
      <c r="U608" t="s">
        <v>5106</v>
      </c>
      <c r="V608" t="s">
        <v>5107</v>
      </c>
      <c r="W608" t="s">
        <v>2965</v>
      </c>
      <c r="X608">
        <v>0</v>
      </c>
      <c r="Y608" t="s">
        <v>2965</v>
      </c>
      <c r="Z608">
        <v>0</v>
      </c>
      <c r="AA608" t="s">
        <v>2965</v>
      </c>
      <c r="AB608" t="s">
        <v>2965</v>
      </c>
      <c r="AC608" t="s">
        <v>2965</v>
      </c>
      <c r="AD608">
        <v>0</v>
      </c>
      <c r="AE608" t="s">
        <v>2965</v>
      </c>
      <c r="AF608" t="s">
        <v>2965</v>
      </c>
      <c r="AG608">
        <v>0</v>
      </c>
      <c r="AH608" t="s">
        <v>2965</v>
      </c>
      <c r="AI608">
        <v>0</v>
      </c>
      <c r="AJ608">
        <v>0</v>
      </c>
      <c r="AK608">
        <v>0</v>
      </c>
      <c r="AL608">
        <v>0</v>
      </c>
      <c r="AM608">
        <v>0</v>
      </c>
      <c r="AN608">
        <v>0</v>
      </c>
      <c r="AO608" t="s">
        <v>2965</v>
      </c>
      <c r="AP608" t="s">
        <v>3496</v>
      </c>
      <c r="AQ608" t="s">
        <v>3496</v>
      </c>
      <c r="AR608" t="s">
        <v>5309</v>
      </c>
      <c r="AS608" t="s">
        <v>5316</v>
      </c>
    </row>
    <row r="609" spans="1:45" s="1424" customFormat="1" ht="17.25" customHeight="1">
      <c r="A609" s="1403"/>
      <c r="B609" s="1403"/>
      <c r="C609" s="1403"/>
      <c r="D609" s="1403"/>
      <c r="E609" s="1403" t="str">
        <f t="shared" si="18"/>
        <v>A03AE046 Concrete Work Mass Concrete Work Water Stop</v>
      </c>
      <c r="F609" s="1403" t="str">
        <f t="shared" si="19"/>
        <v xml:space="preserve">A03AE046-00001 Concrete Work Mass Concrete Work Water Stop PVC Type       </v>
      </c>
      <c r="G609" s="1404" t="str" cm="1">
        <f t="array" ref="G609:H609">_xlfn.TEXTSPLIT(I609,"-")</f>
        <v>A03AE046</v>
      </c>
      <c r="H609" s="1404" t="str">
        <v>00001</v>
      </c>
      <c r="I609" t="s">
        <v>5317</v>
      </c>
      <c r="J609" t="s">
        <v>4288</v>
      </c>
      <c r="K609" t="s">
        <v>4921</v>
      </c>
      <c r="L609" t="s">
        <v>3424</v>
      </c>
      <c r="M609" t="s">
        <v>4532</v>
      </c>
      <c r="N609" t="s">
        <v>5225</v>
      </c>
      <c r="O609" t="s">
        <v>5161</v>
      </c>
      <c r="P609" t="s">
        <v>5162</v>
      </c>
      <c r="Q609" t="s">
        <v>5163</v>
      </c>
      <c r="R609" t="s">
        <v>5164</v>
      </c>
      <c r="S609" t="s">
        <v>2965</v>
      </c>
      <c r="T609">
        <v>0</v>
      </c>
      <c r="U609" t="s">
        <v>2965</v>
      </c>
      <c r="V609">
        <v>0</v>
      </c>
      <c r="W609" t="s">
        <v>2965</v>
      </c>
      <c r="X609">
        <v>0</v>
      </c>
      <c r="Y609" t="s">
        <v>2965</v>
      </c>
      <c r="Z609">
        <v>0</v>
      </c>
      <c r="AA609" t="s">
        <v>2965</v>
      </c>
      <c r="AB609" t="s">
        <v>2965</v>
      </c>
      <c r="AC609" t="s">
        <v>2965</v>
      </c>
      <c r="AD609">
        <v>0</v>
      </c>
      <c r="AE609" t="s">
        <v>2965</v>
      </c>
      <c r="AF609">
        <v>0</v>
      </c>
      <c r="AG609">
        <v>0</v>
      </c>
      <c r="AH609" t="s">
        <v>5165</v>
      </c>
      <c r="AI609">
        <v>0</v>
      </c>
      <c r="AJ609">
        <v>0</v>
      </c>
      <c r="AK609">
        <v>0</v>
      </c>
      <c r="AL609">
        <v>0</v>
      </c>
      <c r="AM609">
        <v>0</v>
      </c>
      <c r="AN609">
        <v>0</v>
      </c>
      <c r="AO609" t="s">
        <v>2965</v>
      </c>
      <c r="AP609" t="s">
        <v>3423</v>
      </c>
      <c r="AQ609" t="s">
        <v>3423</v>
      </c>
      <c r="AR609" t="s">
        <v>5318</v>
      </c>
      <c r="AS609" t="s">
        <v>5317</v>
      </c>
    </row>
    <row r="610" spans="1:45" s="1424" customFormat="1" ht="17.25" customHeight="1">
      <c r="A610" s="1403"/>
      <c r="B610" s="1403"/>
      <c r="C610" s="1403"/>
      <c r="D610" s="1403"/>
      <c r="E610" s="1403" t="str">
        <f t="shared" si="18"/>
        <v>A03AE046 Concrete Work Mass Concrete Work Water Stop</v>
      </c>
      <c r="F610" s="1403" t="str">
        <f t="shared" si="19"/>
        <v xml:space="preserve">A03AE046-00002 Concrete Work Mass Concrete Work Water Stop Stainless Steel Type       </v>
      </c>
      <c r="G610" s="1404" t="str" cm="1">
        <f t="array" ref="G610:H610">_xlfn.TEXTSPLIT(I610,"-")</f>
        <v>A03AE046</v>
      </c>
      <c r="H610" s="1404" t="str">
        <v>00002</v>
      </c>
      <c r="I610" t="s">
        <v>5319</v>
      </c>
      <c r="J610" t="s">
        <v>4288</v>
      </c>
      <c r="K610" t="s">
        <v>4921</v>
      </c>
      <c r="L610" t="s">
        <v>3424</v>
      </c>
      <c r="M610" t="s">
        <v>4532</v>
      </c>
      <c r="N610" t="s">
        <v>5225</v>
      </c>
      <c r="O610" t="s">
        <v>5161</v>
      </c>
      <c r="P610" t="s">
        <v>5162</v>
      </c>
      <c r="Q610" t="s">
        <v>5168</v>
      </c>
      <c r="R610" t="s">
        <v>5169</v>
      </c>
      <c r="S610" t="s">
        <v>2965</v>
      </c>
      <c r="T610">
        <v>0</v>
      </c>
      <c r="U610" t="s">
        <v>2965</v>
      </c>
      <c r="V610">
        <v>0</v>
      </c>
      <c r="W610" t="s">
        <v>2965</v>
      </c>
      <c r="X610">
        <v>0</v>
      </c>
      <c r="Y610" t="s">
        <v>2965</v>
      </c>
      <c r="Z610">
        <v>0</v>
      </c>
      <c r="AA610" t="s">
        <v>2965</v>
      </c>
      <c r="AB610" t="s">
        <v>2965</v>
      </c>
      <c r="AC610" t="s">
        <v>2965</v>
      </c>
      <c r="AD610">
        <v>0</v>
      </c>
      <c r="AE610" t="s">
        <v>2965</v>
      </c>
      <c r="AF610">
        <v>0</v>
      </c>
      <c r="AG610">
        <v>0</v>
      </c>
      <c r="AH610" t="s">
        <v>5165</v>
      </c>
      <c r="AI610">
        <v>0</v>
      </c>
      <c r="AJ610">
        <v>0</v>
      </c>
      <c r="AK610">
        <v>0</v>
      </c>
      <c r="AL610">
        <v>0</v>
      </c>
      <c r="AM610">
        <v>0</v>
      </c>
      <c r="AN610">
        <v>0</v>
      </c>
      <c r="AO610" t="s">
        <v>2965</v>
      </c>
      <c r="AP610" t="s">
        <v>3423</v>
      </c>
      <c r="AQ610" t="s">
        <v>3423</v>
      </c>
      <c r="AR610" t="s">
        <v>5318</v>
      </c>
      <c r="AS610" t="s">
        <v>5319</v>
      </c>
    </row>
    <row r="611" spans="1:45" s="1424" customFormat="1" ht="17.25" customHeight="1">
      <c r="A611" s="1403"/>
      <c r="B611" s="1403"/>
      <c r="C611" s="1403"/>
      <c r="D611" s="1403"/>
      <c r="E611" s="1403" t="str">
        <f t="shared" si="18"/>
        <v>A03AE046 Concrete Work Mass Concrete Work Water Stop</v>
      </c>
      <c r="F611" s="1403" t="str">
        <f t="shared" si="19"/>
        <v xml:space="preserve">A03AE046-00003 Concrete Work Mass Concrete Work Water Stop Expandable Rubber Type       </v>
      </c>
      <c r="G611" s="1404" t="str" cm="1">
        <f t="array" ref="G611:H611">_xlfn.TEXTSPLIT(I611,"-")</f>
        <v>A03AE046</v>
      </c>
      <c r="H611" s="1404" t="str">
        <v>00003</v>
      </c>
      <c r="I611" t="s">
        <v>5320</v>
      </c>
      <c r="J611" t="s">
        <v>4288</v>
      </c>
      <c r="K611" t="s">
        <v>4921</v>
      </c>
      <c r="L611" t="s">
        <v>3424</v>
      </c>
      <c r="M611" t="s">
        <v>4532</v>
      </c>
      <c r="N611" t="s">
        <v>5225</v>
      </c>
      <c r="O611" t="s">
        <v>5161</v>
      </c>
      <c r="P611" t="s">
        <v>5162</v>
      </c>
      <c r="Q611" t="s">
        <v>5171</v>
      </c>
      <c r="R611" t="s">
        <v>5172</v>
      </c>
      <c r="S611" t="s">
        <v>2965</v>
      </c>
      <c r="T611">
        <v>0</v>
      </c>
      <c r="U611" t="s">
        <v>2965</v>
      </c>
      <c r="V611">
        <v>0</v>
      </c>
      <c r="W611" t="s">
        <v>2965</v>
      </c>
      <c r="X611">
        <v>0</v>
      </c>
      <c r="Y611" t="s">
        <v>2965</v>
      </c>
      <c r="Z611">
        <v>0</v>
      </c>
      <c r="AA611" t="s">
        <v>2965</v>
      </c>
      <c r="AB611" t="s">
        <v>2965</v>
      </c>
      <c r="AC611" t="s">
        <v>2965</v>
      </c>
      <c r="AD611">
        <v>0</v>
      </c>
      <c r="AE611" t="s">
        <v>2965</v>
      </c>
      <c r="AF611">
        <v>0</v>
      </c>
      <c r="AG611">
        <v>0</v>
      </c>
      <c r="AH611" t="s">
        <v>5165</v>
      </c>
      <c r="AI611">
        <v>0</v>
      </c>
      <c r="AJ611">
        <v>0</v>
      </c>
      <c r="AK611">
        <v>0</v>
      </c>
      <c r="AL611">
        <v>0</v>
      </c>
      <c r="AM611">
        <v>0</v>
      </c>
      <c r="AN611">
        <v>0</v>
      </c>
      <c r="AO611" t="s">
        <v>2965</v>
      </c>
      <c r="AP611" t="s">
        <v>3423</v>
      </c>
      <c r="AQ611" t="s">
        <v>3423</v>
      </c>
      <c r="AR611" t="s">
        <v>5318</v>
      </c>
      <c r="AS611" t="s">
        <v>5320</v>
      </c>
    </row>
    <row r="612" spans="1:45" s="1424" customFormat="1" ht="17.25" customHeight="1">
      <c r="A612" s="1403"/>
      <c r="B612" s="1403"/>
      <c r="C612" s="1403"/>
      <c r="D612" s="1403"/>
      <c r="E612" s="1403" t="str">
        <f t="shared" si="18"/>
        <v>A03AE046 Concrete Work Mass Concrete Work Water Stop</v>
      </c>
      <c r="F612" s="1403" t="str">
        <f t="shared" si="19"/>
        <v xml:space="preserve">A03AE046-00004 Concrete Work Mass Concrete Work Water Stop Copper       </v>
      </c>
      <c r="G612" s="1404" t="str" cm="1">
        <f t="array" ref="G612:H612">_xlfn.TEXTSPLIT(I612,"-")</f>
        <v>A03AE046</v>
      </c>
      <c r="H612" s="1404" t="str">
        <v>00004</v>
      </c>
      <c r="I612" t="s">
        <v>5321</v>
      </c>
      <c r="J612" t="s">
        <v>4288</v>
      </c>
      <c r="K612" t="s">
        <v>4921</v>
      </c>
      <c r="L612" t="s">
        <v>3424</v>
      </c>
      <c r="M612" t="s">
        <v>4532</v>
      </c>
      <c r="N612" t="s">
        <v>5225</v>
      </c>
      <c r="O612" t="s">
        <v>5161</v>
      </c>
      <c r="P612" t="s">
        <v>5162</v>
      </c>
      <c r="Q612" t="s">
        <v>5174</v>
      </c>
      <c r="R612" t="s">
        <v>5175</v>
      </c>
      <c r="S612" t="s">
        <v>2965</v>
      </c>
      <c r="T612">
        <v>0</v>
      </c>
      <c r="U612" t="s">
        <v>2965</v>
      </c>
      <c r="V612">
        <v>0</v>
      </c>
      <c r="W612" t="s">
        <v>2965</v>
      </c>
      <c r="X612">
        <v>0</v>
      </c>
      <c r="Y612" t="s">
        <v>2965</v>
      </c>
      <c r="Z612">
        <v>0</v>
      </c>
      <c r="AA612" t="s">
        <v>2965</v>
      </c>
      <c r="AB612" t="s">
        <v>2965</v>
      </c>
      <c r="AC612" t="s">
        <v>2965</v>
      </c>
      <c r="AD612">
        <v>0</v>
      </c>
      <c r="AE612" t="s">
        <v>2965</v>
      </c>
      <c r="AF612">
        <v>0</v>
      </c>
      <c r="AG612">
        <v>0</v>
      </c>
      <c r="AH612" t="s">
        <v>5165</v>
      </c>
      <c r="AI612">
        <v>0</v>
      </c>
      <c r="AJ612">
        <v>0</v>
      </c>
      <c r="AK612">
        <v>0</v>
      </c>
      <c r="AL612">
        <v>0</v>
      </c>
      <c r="AM612">
        <v>0</v>
      </c>
      <c r="AN612">
        <v>0</v>
      </c>
      <c r="AO612" t="s">
        <v>2965</v>
      </c>
      <c r="AP612" t="s">
        <v>3423</v>
      </c>
      <c r="AQ612" t="s">
        <v>3423</v>
      </c>
      <c r="AR612" t="s">
        <v>5318</v>
      </c>
      <c r="AS612" t="s">
        <v>5321</v>
      </c>
    </row>
    <row r="613" spans="1:45" s="1424" customFormat="1" ht="17.25" customHeight="1">
      <c r="A613" s="1403"/>
      <c r="B613" s="1403"/>
      <c r="C613" s="1403"/>
      <c r="D613" s="1403"/>
      <c r="E613" s="1403" t="str">
        <f t="shared" si="18"/>
        <v>A03AE049 Concrete Work Mass Concrete Work Embedded Steel(Steel Plate, Corner Angle and etc.) w/ Anchor Bar (Purchase &amp; Installation)</v>
      </c>
      <c r="F613" s="1403" t="str">
        <f t="shared" si="19"/>
        <v xml:space="preserve">A03AE049-00001 Concrete Work Mass Concrete Work Embedded Steel(Steel Plate, Corner Angle and etc.) w/ Anchor Bar (Purchase &amp; Installation) Hot-Dip Galvanized Steel     Galv.: ASTM A123  </v>
      </c>
      <c r="G613" s="1404" t="str" cm="1">
        <f t="array" ref="G613:H613">_xlfn.TEXTSPLIT(I613,"-")</f>
        <v>A03AE049</v>
      </c>
      <c r="H613" s="1404" t="str">
        <v>00001</v>
      </c>
      <c r="I613" t="s">
        <v>5322</v>
      </c>
      <c r="J613" t="s">
        <v>4288</v>
      </c>
      <c r="K613" t="s">
        <v>4921</v>
      </c>
      <c r="L613" t="s">
        <v>3424</v>
      </c>
      <c r="M613" t="s">
        <v>4532</v>
      </c>
      <c r="N613" t="s">
        <v>5225</v>
      </c>
      <c r="O613" t="s">
        <v>5211</v>
      </c>
      <c r="P613" t="s">
        <v>5212</v>
      </c>
      <c r="Q613" t="s">
        <v>5192</v>
      </c>
      <c r="R613" t="s">
        <v>5193</v>
      </c>
      <c r="S613" t="s">
        <v>2965</v>
      </c>
      <c r="T613">
        <v>0</v>
      </c>
      <c r="U613" t="s">
        <v>2965</v>
      </c>
      <c r="V613">
        <v>0</v>
      </c>
      <c r="W613" t="s">
        <v>2965</v>
      </c>
      <c r="X613">
        <v>0</v>
      </c>
      <c r="Y613" t="s">
        <v>2965</v>
      </c>
      <c r="Z613">
        <v>0</v>
      </c>
      <c r="AA613" t="s">
        <v>5027</v>
      </c>
      <c r="AB613" t="s">
        <v>5194</v>
      </c>
      <c r="AC613" t="s">
        <v>2965</v>
      </c>
      <c r="AD613">
        <v>0</v>
      </c>
      <c r="AE613" t="s">
        <v>2965</v>
      </c>
      <c r="AF613">
        <v>0</v>
      </c>
      <c r="AG613">
        <v>0</v>
      </c>
      <c r="AH613" t="s">
        <v>2965</v>
      </c>
      <c r="AI613">
        <v>0</v>
      </c>
      <c r="AJ613">
        <v>0</v>
      </c>
      <c r="AK613">
        <v>0</v>
      </c>
      <c r="AL613">
        <v>0</v>
      </c>
      <c r="AM613">
        <v>0</v>
      </c>
      <c r="AN613">
        <v>0</v>
      </c>
      <c r="AO613" t="s">
        <v>2965</v>
      </c>
      <c r="AP613" t="s">
        <v>3496</v>
      </c>
      <c r="AQ613" t="s">
        <v>3496</v>
      </c>
      <c r="AR613" t="s">
        <v>5323</v>
      </c>
      <c r="AS613" t="s">
        <v>5322</v>
      </c>
    </row>
    <row r="614" spans="1:45" s="1424" customFormat="1" ht="17.25" customHeight="1">
      <c r="A614" s="1403"/>
      <c r="B614" s="1403"/>
      <c r="C614" s="1403"/>
      <c r="D614" s="1403"/>
      <c r="E614" s="1403" t="str">
        <f t="shared" si="18"/>
        <v>A03AE049 Concrete Work Mass Concrete Work Embedded Steel(Steel Plate, Corner Angle and etc.) w/ Anchor Bar (Purchase &amp; Installation)</v>
      </c>
      <c r="F614" s="1403" t="str">
        <f t="shared" si="19"/>
        <v xml:space="preserve">A03AE049-00003 Concrete Work Mass Concrete Work Embedded Steel(Steel Plate, Corner Angle and etc.) w/ Anchor Bar (Purchase &amp; Installation) SUS     SUS 304  </v>
      </c>
      <c r="G614" s="1404" t="str" cm="1">
        <f t="array" ref="G614:H614">_xlfn.TEXTSPLIT(I614,"-")</f>
        <v>A03AE049</v>
      </c>
      <c r="H614" s="1404" t="str">
        <v>00003</v>
      </c>
      <c r="I614" t="s">
        <v>5324</v>
      </c>
      <c r="J614" t="s">
        <v>4288</v>
      </c>
      <c r="K614" t="s">
        <v>4921</v>
      </c>
      <c r="L614" t="s">
        <v>3424</v>
      </c>
      <c r="M614" t="s">
        <v>4532</v>
      </c>
      <c r="N614" t="s">
        <v>5225</v>
      </c>
      <c r="O614" t="s">
        <v>5211</v>
      </c>
      <c r="P614" t="s">
        <v>5212</v>
      </c>
      <c r="Q614" t="s">
        <v>4423</v>
      </c>
      <c r="R614" t="s">
        <v>5198</v>
      </c>
      <c r="S614" t="s">
        <v>2965</v>
      </c>
      <c r="T614">
        <v>0</v>
      </c>
      <c r="U614" t="s">
        <v>2965</v>
      </c>
      <c r="V614">
        <v>0</v>
      </c>
      <c r="W614" t="s">
        <v>2965</v>
      </c>
      <c r="X614">
        <v>0</v>
      </c>
      <c r="Y614" t="s">
        <v>2965</v>
      </c>
      <c r="Z614">
        <v>0</v>
      </c>
      <c r="AA614" t="s">
        <v>5199</v>
      </c>
      <c r="AB614" t="s">
        <v>5200</v>
      </c>
      <c r="AC614" t="s">
        <v>2965</v>
      </c>
      <c r="AD614">
        <v>0</v>
      </c>
      <c r="AE614" t="s">
        <v>2965</v>
      </c>
      <c r="AF614" t="s">
        <v>2965</v>
      </c>
      <c r="AG614">
        <v>0</v>
      </c>
      <c r="AH614" t="s">
        <v>2965</v>
      </c>
      <c r="AI614">
        <v>0</v>
      </c>
      <c r="AJ614">
        <v>0</v>
      </c>
      <c r="AK614">
        <v>0</v>
      </c>
      <c r="AL614">
        <v>0</v>
      </c>
      <c r="AM614">
        <v>0</v>
      </c>
      <c r="AN614">
        <v>0</v>
      </c>
      <c r="AO614" t="s">
        <v>2965</v>
      </c>
      <c r="AP614" t="s">
        <v>3496</v>
      </c>
      <c r="AQ614" t="s">
        <v>3496</v>
      </c>
      <c r="AR614" t="s">
        <v>5323</v>
      </c>
      <c r="AS614" t="s">
        <v>5324</v>
      </c>
    </row>
    <row r="615" spans="1:45" s="1424" customFormat="1" ht="17.25" customHeight="1">
      <c r="A615" s="1403"/>
      <c r="B615" s="1403"/>
      <c r="C615" s="1403"/>
      <c r="D615" s="1403"/>
      <c r="E615" s="1403" t="str">
        <f t="shared" si="18"/>
        <v>A03AE049 Concrete Work Mass Concrete Work Embedded Steel(Steel Plate, Corner Angle and etc.) w/ Anchor Bar (Purchase &amp; Installation)</v>
      </c>
      <c r="F615" s="1403" t="str">
        <f t="shared" si="19"/>
        <v xml:space="preserve">A03AE049-00004 Concrete Work Mass Concrete Work Embedded Steel(Steel Plate, Corner Angle and etc.) w/ Anchor Bar (Purchase &amp; Installation) SUS     SUS 316L  </v>
      </c>
      <c r="G615" s="1404" t="str" cm="1">
        <f t="array" ref="G615:H615">_xlfn.TEXTSPLIT(I615,"-")</f>
        <v>A03AE049</v>
      </c>
      <c r="H615" s="1404" t="str">
        <v>00004</v>
      </c>
      <c r="I615" t="s">
        <v>5325</v>
      </c>
      <c r="J615" t="s">
        <v>4288</v>
      </c>
      <c r="K615" t="s">
        <v>4921</v>
      </c>
      <c r="L615" t="s">
        <v>3424</v>
      </c>
      <c r="M615" t="s">
        <v>4532</v>
      </c>
      <c r="N615" t="s">
        <v>5225</v>
      </c>
      <c r="O615" t="s">
        <v>5211</v>
      </c>
      <c r="P615" t="s">
        <v>5212</v>
      </c>
      <c r="Q615" t="s">
        <v>4423</v>
      </c>
      <c r="R615" t="s">
        <v>5198</v>
      </c>
      <c r="S615" t="s">
        <v>2965</v>
      </c>
      <c r="T615">
        <v>0</v>
      </c>
      <c r="U615" t="s">
        <v>2965</v>
      </c>
      <c r="V615">
        <v>0</v>
      </c>
      <c r="W615" t="s">
        <v>2965</v>
      </c>
      <c r="X615">
        <v>0</v>
      </c>
      <c r="Y615" t="s">
        <v>2965</v>
      </c>
      <c r="Z615">
        <v>0</v>
      </c>
      <c r="AA615" t="s">
        <v>5202</v>
      </c>
      <c r="AB615" t="s">
        <v>5203</v>
      </c>
      <c r="AC615" t="s">
        <v>2965</v>
      </c>
      <c r="AD615">
        <v>0</v>
      </c>
      <c r="AE615" t="s">
        <v>2965</v>
      </c>
      <c r="AF615" t="s">
        <v>2965</v>
      </c>
      <c r="AG615">
        <v>0</v>
      </c>
      <c r="AH615" t="s">
        <v>2965</v>
      </c>
      <c r="AI615">
        <v>0</v>
      </c>
      <c r="AJ615">
        <v>0</v>
      </c>
      <c r="AK615">
        <v>0</v>
      </c>
      <c r="AL615">
        <v>0</v>
      </c>
      <c r="AM615">
        <v>0</v>
      </c>
      <c r="AN615">
        <v>0</v>
      </c>
      <c r="AO615" t="s">
        <v>2965</v>
      </c>
      <c r="AP615" t="s">
        <v>3496</v>
      </c>
      <c r="AQ615" t="s">
        <v>3496</v>
      </c>
      <c r="AR615" t="s">
        <v>5323</v>
      </c>
      <c r="AS615" t="s">
        <v>5325</v>
      </c>
    </row>
    <row r="616" spans="1:45" s="1424" customFormat="1" ht="17.25" customHeight="1">
      <c r="A616" s="1403"/>
      <c r="B616" s="1403"/>
      <c r="C616" s="1403"/>
      <c r="D616" s="1403"/>
      <c r="E616" s="1403" t="str">
        <f t="shared" si="18"/>
        <v>A03AE049 Concrete Work Mass Concrete Work Embedded Steel(Steel Plate, Corner Angle and etc.) w/ Anchor Bar (Purchase &amp; Installation)</v>
      </c>
      <c r="F616" s="1403" t="str">
        <f t="shared" si="19"/>
        <v xml:space="preserve">A03AE049-00005 Concrete Work Mass Concrete Work Embedded Steel(Steel Plate, Corner Angle and etc.) w/ Anchor Bar (Purchase &amp; Installation) SUS     SUS Duplex  </v>
      </c>
      <c r="G616" s="1404" t="str" cm="1">
        <f t="array" ref="G616:H616">_xlfn.TEXTSPLIT(I616,"-")</f>
        <v>A03AE049</v>
      </c>
      <c r="H616" s="1404" t="str">
        <v>00005</v>
      </c>
      <c r="I616" t="s">
        <v>5326</v>
      </c>
      <c r="J616" t="s">
        <v>4288</v>
      </c>
      <c r="K616" t="s">
        <v>4921</v>
      </c>
      <c r="L616" t="s">
        <v>3424</v>
      </c>
      <c r="M616" t="s">
        <v>4532</v>
      </c>
      <c r="N616" t="s">
        <v>5225</v>
      </c>
      <c r="O616" t="s">
        <v>5211</v>
      </c>
      <c r="P616" t="s">
        <v>5212</v>
      </c>
      <c r="Q616" t="s">
        <v>4423</v>
      </c>
      <c r="R616" t="s">
        <v>5198</v>
      </c>
      <c r="S616" t="s">
        <v>2965</v>
      </c>
      <c r="T616">
        <v>0</v>
      </c>
      <c r="U616" t="s">
        <v>2965</v>
      </c>
      <c r="V616">
        <v>0</v>
      </c>
      <c r="W616" t="s">
        <v>2965</v>
      </c>
      <c r="X616">
        <v>0</v>
      </c>
      <c r="Y616" t="s">
        <v>2965</v>
      </c>
      <c r="Z616">
        <v>0</v>
      </c>
      <c r="AA616" t="s">
        <v>5205</v>
      </c>
      <c r="AB616" t="s">
        <v>5206</v>
      </c>
      <c r="AC616" t="s">
        <v>2965</v>
      </c>
      <c r="AD616">
        <v>0</v>
      </c>
      <c r="AE616" t="s">
        <v>2965</v>
      </c>
      <c r="AF616" t="s">
        <v>2965</v>
      </c>
      <c r="AG616">
        <v>0</v>
      </c>
      <c r="AH616" t="s">
        <v>2965</v>
      </c>
      <c r="AI616">
        <v>0</v>
      </c>
      <c r="AJ616">
        <v>0</v>
      </c>
      <c r="AK616">
        <v>0</v>
      </c>
      <c r="AL616">
        <v>0</v>
      </c>
      <c r="AM616">
        <v>0</v>
      </c>
      <c r="AN616">
        <v>0</v>
      </c>
      <c r="AO616" t="s">
        <v>2965</v>
      </c>
      <c r="AP616" t="s">
        <v>3496</v>
      </c>
      <c r="AQ616" t="s">
        <v>3496</v>
      </c>
      <c r="AR616" t="s">
        <v>5323</v>
      </c>
      <c r="AS616" t="s">
        <v>5326</v>
      </c>
    </row>
    <row r="617" spans="1:45" s="1424" customFormat="1" ht="17.25" customHeight="1">
      <c r="A617" s="1403"/>
      <c r="B617" s="1403"/>
      <c r="C617" s="1403"/>
      <c r="D617" s="1403"/>
      <c r="E617" s="1403" t="str">
        <f t="shared" si="18"/>
        <v>A03AE050 Concrete Work Mass Concrete Work Embedded Steel(Steel Plate, Corner Angle and etc.) w/ Anchor Bar (Installation Only)</v>
      </c>
      <c r="F617" s="1403" t="str">
        <f t="shared" si="19"/>
        <v xml:space="preserve">A03AE050-00001 Concrete Work Mass Concrete Work Embedded Steel(Steel Plate, Corner Angle and etc.) w/ Anchor Bar (Installation Only) Hot-Dip Galvanized Steel     Galv.: ASTM A123  </v>
      </c>
      <c r="G617" s="1404" t="str" cm="1">
        <f t="array" ref="G617:H617">_xlfn.TEXTSPLIT(I617,"-")</f>
        <v>A03AE050</v>
      </c>
      <c r="H617" s="1404" t="str">
        <v>00001</v>
      </c>
      <c r="I617" t="s">
        <v>5327</v>
      </c>
      <c r="J617" t="s">
        <v>4288</v>
      </c>
      <c r="K617" t="s">
        <v>4921</v>
      </c>
      <c r="L617" t="s">
        <v>3424</v>
      </c>
      <c r="M617" t="s">
        <v>4532</v>
      </c>
      <c r="N617" t="s">
        <v>5225</v>
      </c>
      <c r="O617" t="s">
        <v>5218</v>
      </c>
      <c r="P617" t="s">
        <v>5219</v>
      </c>
      <c r="Q617" t="s">
        <v>5192</v>
      </c>
      <c r="R617" t="s">
        <v>5193</v>
      </c>
      <c r="S617" t="s">
        <v>2965</v>
      </c>
      <c r="T617">
        <v>0</v>
      </c>
      <c r="U617" t="s">
        <v>2965</v>
      </c>
      <c r="V617">
        <v>0</v>
      </c>
      <c r="W617" t="s">
        <v>2965</v>
      </c>
      <c r="X617">
        <v>0</v>
      </c>
      <c r="Y617" t="s">
        <v>2965</v>
      </c>
      <c r="Z617">
        <v>0</v>
      </c>
      <c r="AA617" t="s">
        <v>5027</v>
      </c>
      <c r="AB617" t="s">
        <v>5194</v>
      </c>
      <c r="AC617" t="s">
        <v>2965</v>
      </c>
      <c r="AD617">
        <v>0</v>
      </c>
      <c r="AE617" t="s">
        <v>2965</v>
      </c>
      <c r="AF617" t="s">
        <v>2965</v>
      </c>
      <c r="AG617">
        <v>0</v>
      </c>
      <c r="AH617" t="s">
        <v>2965</v>
      </c>
      <c r="AI617">
        <v>0</v>
      </c>
      <c r="AJ617">
        <v>0</v>
      </c>
      <c r="AK617">
        <v>0</v>
      </c>
      <c r="AL617">
        <v>0</v>
      </c>
      <c r="AM617">
        <v>0</v>
      </c>
      <c r="AN617">
        <v>0</v>
      </c>
      <c r="AO617" t="s">
        <v>2965</v>
      </c>
      <c r="AP617" t="s">
        <v>3496</v>
      </c>
      <c r="AQ617" t="s">
        <v>3496</v>
      </c>
      <c r="AR617" t="s">
        <v>5328</v>
      </c>
      <c r="AS617" t="s">
        <v>5327</v>
      </c>
    </row>
    <row r="618" spans="1:45" s="1424" customFormat="1" ht="17.25" customHeight="1">
      <c r="A618" s="1403"/>
      <c r="B618" s="1403"/>
      <c r="C618" s="1403"/>
      <c r="D618" s="1403"/>
      <c r="E618" s="1403" t="str">
        <f t="shared" si="18"/>
        <v>A03AE050 Concrete Work Mass Concrete Work Embedded Steel(Steel Plate, Corner Angle and etc.) w/ Anchor Bar (Installation Only)</v>
      </c>
      <c r="F618" s="1403" t="str">
        <f t="shared" si="19"/>
        <v xml:space="preserve">A03AE050-00003 Concrete Work Mass Concrete Work Embedded Steel(Steel Plate, Corner Angle and etc.) w/ Anchor Bar (Installation Only) SUS     SUS 304  </v>
      </c>
      <c r="G618" s="1404" t="str" cm="1">
        <f t="array" ref="G618:H618">_xlfn.TEXTSPLIT(I618,"-")</f>
        <v>A03AE050</v>
      </c>
      <c r="H618" s="1404" t="str">
        <v>00003</v>
      </c>
      <c r="I618" t="s">
        <v>5329</v>
      </c>
      <c r="J618" t="s">
        <v>4288</v>
      </c>
      <c r="K618" t="s">
        <v>4921</v>
      </c>
      <c r="L618" t="s">
        <v>3424</v>
      </c>
      <c r="M618" t="s">
        <v>4532</v>
      </c>
      <c r="N618" t="s">
        <v>5225</v>
      </c>
      <c r="O618" t="s">
        <v>5218</v>
      </c>
      <c r="P618" t="s">
        <v>5219</v>
      </c>
      <c r="Q618" t="s">
        <v>4423</v>
      </c>
      <c r="R618" t="s">
        <v>5198</v>
      </c>
      <c r="S618" t="s">
        <v>2965</v>
      </c>
      <c r="T618">
        <v>0</v>
      </c>
      <c r="U618" t="s">
        <v>2965</v>
      </c>
      <c r="V618">
        <v>0</v>
      </c>
      <c r="W618" t="s">
        <v>2965</v>
      </c>
      <c r="X618">
        <v>0</v>
      </c>
      <c r="Y618" t="s">
        <v>2965</v>
      </c>
      <c r="Z618">
        <v>0</v>
      </c>
      <c r="AA618" t="s">
        <v>5199</v>
      </c>
      <c r="AB618" t="s">
        <v>5200</v>
      </c>
      <c r="AC618" t="s">
        <v>2965</v>
      </c>
      <c r="AD618">
        <v>0</v>
      </c>
      <c r="AE618" t="s">
        <v>2965</v>
      </c>
      <c r="AF618" t="s">
        <v>2965</v>
      </c>
      <c r="AG618">
        <v>0</v>
      </c>
      <c r="AH618" t="s">
        <v>2965</v>
      </c>
      <c r="AI618">
        <v>0</v>
      </c>
      <c r="AJ618">
        <v>0</v>
      </c>
      <c r="AK618">
        <v>0</v>
      </c>
      <c r="AL618">
        <v>0</v>
      </c>
      <c r="AM618">
        <v>0</v>
      </c>
      <c r="AN618">
        <v>0</v>
      </c>
      <c r="AO618" t="s">
        <v>2965</v>
      </c>
      <c r="AP618" t="s">
        <v>3496</v>
      </c>
      <c r="AQ618" t="s">
        <v>3496</v>
      </c>
      <c r="AR618" t="s">
        <v>5328</v>
      </c>
      <c r="AS618" t="s">
        <v>5329</v>
      </c>
    </row>
    <row r="619" spans="1:45" s="1424" customFormat="1" ht="17.25" customHeight="1">
      <c r="A619" s="1403"/>
      <c r="B619" s="1403"/>
      <c r="C619" s="1403"/>
      <c r="D619" s="1403"/>
      <c r="E619" s="1403" t="str">
        <f t="shared" si="18"/>
        <v>A03AE050 Concrete Work Mass Concrete Work Embedded Steel(Steel Plate, Corner Angle and etc.) w/ Anchor Bar (Installation Only)</v>
      </c>
      <c r="F619" s="1403" t="str">
        <f t="shared" si="19"/>
        <v xml:space="preserve">A03AE050-00004 Concrete Work Mass Concrete Work Embedded Steel(Steel Plate, Corner Angle and etc.) w/ Anchor Bar (Installation Only) SUS     SUS 316L  </v>
      </c>
      <c r="G619" s="1404" t="str" cm="1">
        <f t="array" ref="G619:H619">_xlfn.TEXTSPLIT(I619,"-")</f>
        <v>A03AE050</v>
      </c>
      <c r="H619" s="1404" t="str">
        <v>00004</v>
      </c>
      <c r="I619" t="s">
        <v>5330</v>
      </c>
      <c r="J619" t="s">
        <v>4288</v>
      </c>
      <c r="K619" t="s">
        <v>4921</v>
      </c>
      <c r="L619" t="s">
        <v>3424</v>
      </c>
      <c r="M619" t="s">
        <v>4532</v>
      </c>
      <c r="N619" t="s">
        <v>5225</v>
      </c>
      <c r="O619" t="s">
        <v>5218</v>
      </c>
      <c r="P619" t="s">
        <v>5219</v>
      </c>
      <c r="Q619" t="s">
        <v>4423</v>
      </c>
      <c r="R619" t="s">
        <v>5198</v>
      </c>
      <c r="S619" t="s">
        <v>2965</v>
      </c>
      <c r="T619">
        <v>0</v>
      </c>
      <c r="U619" t="s">
        <v>2965</v>
      </c>
      <c r="V619">
        <v>0</v>
      </c>
      <c r="W619" t="s">
        <v>2965</v>
      </c>
      <c r="X619">
        <v>0</v>
      </c>
      <c r="Y619" t="s">
        <v>2965</v>
      </c>
      <c r="Z619">
        <v>0</v>
      </c>
      <c r="AA619" t="s">
        <v>5202</v>
      </c>
      <c r="AB619" t="s">
        <v>5203</v>
      </c>
      <c r="AC619" t="s">
        <v>2965</v>
      </c>
      <c r="AD619">
        <v>0</v>
      </c>
      <c r="AE619" t="s">
        <v>2965</v>
      </c>
      <c r="AF619" t="s">
        <v>2965</v>
      </c>
      <c r="AG619">
        <v>0</v>
      </c>
      <c r="AH619" t="s">
        <v>2965</v>
      </c>
      <c r="AI619">
        <v>0</v>
      </c>
      <c r="AJ619">
        <v>0</v>
      </c>
      <c r="AK619">
        <v>0</v>
      </c>
      <c r="AL619">
        <v>0</v>
      </c>
      <c r="AM619">
        <v>0</v>
      </c>
      <c r="AN619">
        <v>0</v>
      </c>
      <c r="AO619" t="s">
        <v>2965</v>
      </c>
      <c r="AP619" t="s">
        <v>3496</v>
      </c>
      <c r="AQ619" t="s">
        <v>3496</v>
      </c>
      <c r="AR619" t="s">
        <v>5328</v>
      </c>
      <c r="AS619" t="s">
        <v>5330</v>
      </c>
    </row>
    <row r="620" spans="1:45" s="1424" customFormat="1" ht="17.25" customHeight="1">
      <c r="A620" s="1403"/>
      <c r="B620" s="1403"/>
      <c r="C620" s="1403"/>
      <c r="D620" s="1403"/>
      <c r="E620" s="1403" t="str">
        <f t="shared" si="18"/>
        <v>A03AE050 Concrete Work Mass Concrete Work Embedded Steel(Steel Plate, Corner Angle and etc.) w/ Anchor Bar (Installation Only)</v>
      </c>
      <c r="F620" s="1403" t="str">
        <f t="shared" si="19"/>
        <v xml:space="preserve">A03AE050-00005 Concrete Work Mass Concrete Work Embedded Steel(Steel Plate, Corner Angle and etc.) w/ Anchor Bar (Installation Only) SUS     SUS Duplex  </v>
      </c>
      <c r="G620" s="1404" t="str" cm="1">
        <f t="array" ref="G620:H620">_xlfn.TEXTSPLIT(I620,"-")</f>
        <v>A03AE050</v>
      </c>
      <c r="H620" s="1404" t="str">
        <v>00005</v>
      </c>
      <c r="I620" t="s">
        <v>5331</v>
      </c>
      <c r="J620" t="s">
        <v>4288</v>
      </c>
      <c r="K620" t="s">
        <v>4921</v>
      </c>
      <c r="L620" t="s">
        <v>3424</v>
      </c>
      <c r="M620" t="s">
        <v>4532</v>
      </c>
      <c r="N620" t="s">
        <v>5225</v>
      </c>
      <c r="O620" t="s">
        <v>5218</v>
      </c>
      <c r="P620" t="s">
        <v>5219</v>
      </c>
      <c r="Q620" t="s">
        <v>4423</v>
      </c>
      <c r="R620" t="s">
        <v>5198</v>
      </c>
      <c r="S620" t="s">
        <v>2965</v>
      </c>
      <c r="T620">
        <v>0</v>
      </c>
      <c r="U620" t="s">
        <v>2965</v>
      </c>
      <c r="V620">
        <v>0</v>
      </c>
      <c r="W620" t="s">
        <v>2965</v>
      </c>
      <c r="X620">
        <v>0</v>
      </c>
      <c r="Y620" t="s">
        <v>2965</v>
      </c>
      <c r="Z620">
        <v>0</v>
      </c>
      <c r="AA620" t="s">
        <v>5205</v>
      </c>
      <c r="AB620" t="s">
        <v>5206</v>
      </c>
      <c r="AC620" t="s">
        <v>2965</v>
      </c>
      <c r="AD620">
        <v>0</v>
      </c>
      <c r="AE620" t="s">
        <v>2965</v>
      </c>
      <c r="AF620" t="s">
        <v>2965</v>
      </c>
      <c r="AG620">
        <v>0</v>
      </c>
      <c r="AH620" t="s">
        <v>2965</v>
      </c>
      <c r="AI620">
        <v>0</v>
      </c>
      <c r="AJ620">
        <v>0</v>
      </c>
      <c r="AK620">
        <v>0</v>
      </c>
      <c r="AL620">
        <v>0</v>
      </c>
      <c r="AM620">
        <v>0</v>
      </c>
      <c r="AN620">
        <v>0</v>
      </c>
      <c r="AO620" t="s">
        <v>2965</v>
      </c>
      <c r="AP620" t="s">
        <v>3496</v>
      </c>
      <c r="AQ620" t="s">
        <v>3496</v>
      </c>
      <c r="AR620" t="s">
        <v>5328</v>
      </c>
      <c r="AS620" t="s">
        <v>5331</v>
      </c>
    </row>
    <row r="621" spans="1:45" s="1424" customFormat="1" ht="17.25" customHeight="1">
      <c r="A621" s="1403"/>
      <c r="B621" s="1403"/>
      <c r="C621" s="1403"/>
      <c r="D621" s="1403"/>
      <c r="E621" s="1403" t="str">
        <f t="shared" si="18"/>
        <v>A03AE052 Concrete Work Mass Concrete Work Concrete Temperature Monitoring</v>
      </c>
      <c r="F621" s="1403" t="str">
        <f t="shared" si="19"/>
        <v xml:space="preserve">A03AE052-00001 Concrete Work Mass Concrete Work Concrete Temperature Monitoring      Including Themo Coupler, Monitoring &amp; Record Acc. To Approved MS  </v>
      </c>
      <c r="G621" s="1404" t="str" cm="1">
        <f t="array" ref="G621:H621">_xlfn.TEXTSPLIT(I621,"-")</f>
        <v>A03AE052</v>
      </c>
      <c r="H621" s="1404" t="str">
        <v>00001</v>
      </c>
      <c r="I621" t="s">
        <v>5332</v>
      </c>
      <c r="J621" t="s">
        <v>4288</v>
      </c>
      <c r="K621" t="s">
        <v>4921</v>
      </c>
      <c r="L621" t="s">
        <v>3424</v>
      </c>
      <c r="M621" t="s">
        <v>4532</v>
      </c>
      <c r="N621" t="s">
        <v>5225</v>
      </c>
      <c r="O621" t="s">
        <v>5333</v>
      </c>
      <c r="P621" t="s">
        <v>5334</v>
      </c>
      <c r="Q621" t="s">
        <v>2965</v>
      </c>
      <c r="R621">
        <v>0</v>
      </c>
      <c r="S621" t="s">
        <v>2965</v>
      </c>
      <c r="T621">
        <v>0</v>
      </c>
      <c r="U621" t="s">
        <v>2965</v>
      </c>
      <c r="V621">
        <v>0</v>
      </c>
      <c r="W621" t="s">
        <v>2965</v>
      </c>
      <c r="X621">
        <v>0</v>
      </c>
      <c r="Y621" t="s">
        <v>2965</v>
      </c>
      <c r="Z621">
        <v>0</v>
      </c>
      <c r="AA621" t="s">
        <v>5037</v>
      </c>
      <c r="AB621" t="s">
        <v>5335</v>
      </c>
      <c r="AC621" t="s">
        <v>2965</v>
      </c>
      <c r="AD621">
        <v>0</v>
      </c>
      <c r="AE621" t="s">
        <v>2965</v>
      </c>
      <c r="AF621">
        <v>0</v>
      </c>
      <c r="AG621">
        <v>0</v>
      </c>
      <c r="AH621" t="s">
        <v>2965</v>
      </c>
      <c r="AI621">
        <v>0</v>
      </c>
      <c r="AJ621">
        <v>0</v>
      </c>
      <c r="AK621">
        <v>0</v>
      </c>
      <c r="AL621">
        <v>0</v>
      </c>
      <c r="AM621">
        <v>0</v>
      </c>
      <c r="AN621">
        <v>0</v>
      </c>
      <c r="AO621" t="s">
        <v>2965</v>
      </c>
      <c r="AP621" t="s">
        <v>5336</v>
      </c>
      <c r="AQ621" t="s">
        <v>5336</v>
      </c>
      <c r="AR621" t="s">
        <v>5337</v>
      </c>
      <c r="AS621" t="s">
        <v>5332</v>
      </c>
    </row>
    <row r="622" spans="1:45" ht="17.25" customHeight="1">
      <c r="E622" s="1403" t="str">
        <f t="shared" si="18"/>
        <v>A03AE053 Concrete Work Mass Concrete Work Steel Casing for CEP</v>
      </c>
      <c r="F622" s="1403" t="str">
        <f t="shared" si="19"/>
        <v xml:space="preserve">A03AE053-00001 Concrete Work Mass Concrete Work Steel Casing for CEP      Including Anchoring, Tar Epoxy Coating, Frame &amp; Accessories, Weldings  </v>
      </c>
      <c r="G622" s="1404" t="str" cm="1">
        <f t="array" ref="G622:H622">_xlfn.TEXTSPLIT(I622,"-")</f>
        <v>A03AE053</v>
      </c>
      <c r="H622" s="1404" t="str">
        <v>00001</v>
      </c>
      <c r="I622" t="s">
        <v>5338</v>
      </c>
      <c r="J622" t="s">
        <v>4288</v>
      </c>
      <c r="K622" t="s">
        <v>4921</v>
      </c>
      <c r="L622" t="s">
        <v>3424</v>
      </c>
      <c r="M622" t="s">
        <v>4532</v>
      </c>
      <c r="N622" t="s">
        <v>5225</v>
      </c>
      <c r="O622" t="s">
        <v>5339</v>
      </c>
      <c r="P622" t="s">
        <v>5340</v>
      </c>
      <c r="Q622" t="s">
        <v>2965</v>
      </c>
      <c r="R622">
        <v>0</v>
      </c>
      <c r="S622" t="s">
        <v>2965</v>
      </c>
      <c r="T622">
        <v>0</v>
      </c>
      <c r="U622" t="s">
        <v>2965</v>
      </c>
      <c r="V622">
        <v>0</v>
      </c>
      <c r="W622" t="s">
        <v>2965</v>
      </c>
      <c r="X622">
        <v>0</v>
      </c>
      <c r="Y622" t="s">
        <v>2965</v>
      </c>
      <c r="Z622">
        <v>0</v>
      </c>
      <c r="AA622" t="s">
        <v>5042</v>
      </c>
      <c r="AB622" t="s">
        <v>5341</v>
      </c>
      <c r="AC622" t="s">
        <v>2965</v>
      </c>
      <c r="AD622">
        <v>0</v>
      </c>
      <c r="AE622" t="s">
        <v>2965</v>
      </c>
      <c r="AF622">
        <v>0</v>
      </c>
      <c r="AG622">
        <v>0</v>
      </c>
      <c r="AH622" t="s">
        <v>5342</v>
      </c>
      <c r="AI622">
        <v>0</v>
      </c>
      <c r="AJ622">
        <v>0</v>
      </c>
      <c r="AK622">
        <v>0</v>
      </c>
      <c r="AL622">
        <v>0</v>
      </c>
      <c r="AM622">
        <v>0</v>
      </c>
      <c r="AN622">
        <v>0</v>
      </c>
      <c r="AO622" t="s">
        <v>2965</v>
      </c>
      <c r="AP622" t="s">
        <v>4817</v>
      </c>
      <c r="AQ622" t="s">
        <v>4817</v>
      </c>
      <c r="AR622" t="s">
        <v>5343</v>
      </c>
      <c r="AS622" t="s">
        <v>5338</v>
      </c>
    </row>
    <row r="623" spans="1:45" ht="17.25" customHeight="1">
      <c r="E623" s="1403" t="str">
        <f t="shared" si="18"/>
        <v>A03AE054 Concrete Work Mass Concrete Work System Form</v>
      </c>
      <c r="F623" s="1403" t="str">
        <f t="shared" si="19"/>
        <v xml:space="preserve">A03AE054-00001 Concrete Work Mass Concrete Work System Form Heavy Duty Forms, Metal Framed Playwood forms     Including Form Tie, All Accessories, Sealing of Form Tie Hole, Separator &amp; Anchor Box out, Chamfer for Exposed Edge, Opening &amp; Sleeve, Shoring, Scaffording, Safety Measures and Shop Drawing  </v>
      </c>
      <c r="G623" s="1404" t="str" cm="1">
        <f t="array" ref="G623:H623">_xlfn.TEXTSPLIT(I623,"-")</f>
        <v>A03AE054</v>
      </c>
      <c r="H623" s="1404" t="str">
        <v>00001</v>
      </c>
      <c r="I623" t="s">
        <v>5344</v>
      </c>
      <c r="J623" t="s">
        <v>4288</v>
      </c>
      <c r="K623" t="s">
        <v>4921</v>
      </c>
      <c r="L623" t="s">
        <v>3424</v>
      </c>
      <c r="M623" t="s">
        <v>4532</v>
      </c>
      <c r="N623" t="s">
        <v>5225</v>
      </c>
      <c r="O623" t="s">
        <v>5345</v>
      </c>
      <c r="P623" t="s">
        <v>5346</v>
      </c>
      <c r="Q623" t="s">
        <v>4999</v>
      </c>
      <c r="R623" t="s">
        <v>5347</v>
      </c>
      <c r="S623" t="s">
        <v>2965</v>
      </c>
      <c r="T623">
        <v>0</v>
      </c>
      <c r="U623" t="s">
        <v>2965</v>
      </c>
      <c r="V623">
        <v>0</v>
      </c>
      <c r="W623" t="s">
        <v>2965</v>
      </c>
      <c r="X623">
        <v>0</v>
      </c>
      <c r="Y623" t="s">
        <v>2965</v>
      </c>
      <c r="Z623">
        <v>0</v>
      </c>
      <c r="AA623" t="s">
        <v>4756</v>
      </c>
      <c r="AB623" t="s">
        <v>5348</v>
      </c>
      <c r="AC623" t="s">
        <v>2965</v>
      </c>
      <c r="AD623">
        <v>0</v>
      </c>
      <c r="AE623" t="s">
        <v>2965</v>
      </c>
      <c r="AF623">
        <v>0</v>
      </c>
      <c r="AG623">
        <v>0</v>
      </c>
      <c r="AH623" t="s">
        <v>2965</v>
      </c>
      <c r="AI623">
        <v>0</v>
      </c>
      <c r="AJ623">
        <v>0</v>
      </c>
      <c r="AK623">
        <v>0</v>
      </c>
      <c r="AL623">
        <v>0</v>
      </c>
      <c r="AM623">
        <v>0</v>
      </c>
      <c r="AN623">
        <v>0</v>
      </c>
      <c r="AO623" t="s">
        <v>2965</v>
      </c>
      <c r="AP623" t="s">
        <v>4299</v>
      </c>
      <c r="AQ623" t="s">
        <v>4299</v>
      </c>
      <c r="AR623" t="s">
        <v>5349</v>
      </c>
      <c r="AS623" t="s">
        <v>5344</v>
      </c>
    </row>
    <row r="624" spans="1:45" ht="17.25" customHeight="1">
      <c r="E624" s="1403" t="str">
        <f t="shared" si="18"/>
        <v>A03AE055 Concrete Work Mass Concrete Work System Support</v>
      </c>
      <c r="F624" s="1403" t="str">
        <f t="shared" si="19"/>
        <v xml:space="preserve">A03AE055-00001 Concrete Work Mass Concrete Work System Support        </v>
      </c>
      <c r="G624" s="1404" t="str" cm="1">
        <f t="array" ref="G624:H624">_xlfn.TEXTSPLIT(I624,"-")</f>
        <v>A03AE055</v>
      </c>
      <c r="H624" s="1404" t="str">
        <v>00001</v>
      </c>
      <c r="I624" t="s">
        <v>5350</v>
      </c>
      <c r="J624" t="s">
        <v>4288</v>
      </c>
      <c r="K624" t="s">
        <v>4921</v>
      </c>
      <c r="L624" t="s">
        <v>3424</v>
      </c>
      <c r="M624" t="s">
        <v>4532</v>
      </c>
      <c r="N624" t="s">
        <v>5225</v>
      </c>
      <c r="O624" t="s">
        <v>5351</v>
      </c>
      <c r="P624" t="s">
        <v>5352</v>
      </c>
      <c r="Q624" t="s">
        <v>2965</v>
      </c>
      <c r="R624">
        <v>0</v>
      </c>
      <c r="S624" t="s">
        <v>2965</v>
      </c>
      <c r="T624">
        <v>0</v>
      </c>
      <c r="U624" t="s">
        <v>2965</v>
      </c>
      <c r="V624">
        <v>0</v>
      </c>
      <c r="W624" t="s">
        <v>2965</v>
      </c>
      <c r="X624">
        <v>0</v>
      </c>
      <c r="Y624" t="s">
        <v>2965</v>
      </c>
      <c r="Z624">
        <v>0</v>
      </c>
      <c r="AA624" t="s">
        <v>2965</v>
      </c>
      <c r="AB624">
        <v>0</v>
      </c>
      <c r="AC624" t="s">
        <v>2965</v>
      </c>
      <c r="AD624">
        <v>0</v>
      </c>
      <c r="AE624" t="s">
        <v>2965</v>
      </c>
      <c r="AF624">
        <v>0</v>
      </c>
      <c r="AG624">
        <v>0</v>
      </c>
      <c r="AH624" t="s">
        <v>2965</v>
      </c>
      <c r="AI624">
        <v>0</v>
      </c>
      <c r="AJ624">
        <v>0</v>
      </c>
      <c r="AK624">
        <v>0</v>
      </c>
      <c r="AL624">
        <v>0</v>
      </c>
      <c r="AM624">
        <v>0</v>
      </c>
      <c r="AN624">
        <v>0</v>
      </c>
      <c r="AO624" t="s">
        <v>2965</v>
      </c>
      <c r="AP624" t="s">
        <v>4299</v>
      </c>
      <c r="AQ624" t="s">
        <v>4299</v>
      </c>
      <c r="AR624" t="s">
        <v>5353</v>
      </c>
      <c r="AS624" t="s">
        <v>5350</v>
      </c>
    </row>
    <row r="625" spans="1:45" ht="17.25" customHeight="1">
      <c r="E625" s="1403" t="str">
        <f t="shared" si="18"/>
        <v>A03AF029 Concrete Work Superstructure Work Anchor Bolt (Installation only)</v>
      </c>
      <c r="F625" s="1403" t="str">
        <f t="shared" si="19"/>
        <v>A03AF029-00001 Concrete Work Superstructure Work Anchor Bolt (Installation only)        M12</v>
      </c>
      <c r="G625" s="1404" t="str" cm="1">
        <f t="array" ref="G625:H625">_xlfn.TEXTSPLIT(I625,"-")</f>
        <v>A03AF029</v>
      </c>
      <c r="H625" s="1404" t="str">
        <v>00001</v>
      </c>
      <c r="I625" t="s">
        <v>5354</v>
      </c>
      <c r="J625" t="s">
        <v>4288</v>
      </c>
      <c r="K625" t="s">
        <v>4921</v>
      </c>
      <c r="L625" t="s">
        <v>3424</v>
      </c>
      <c r="M625" t="s">
        <v>4535</v>
      </c>
      <c r="N625" t="s">
        <v>5355</v>
      </c>
      <c r="O625" t="s">
        <v>4922</v>
      </c>
      <c r="P625" t="s">
        <v>4923</v>
      </c>
      <c r="Q625" t="s">
        <v>2965</v>
      </c>
      <c r="R625">
        <v>0</v>
      </c>
      <c r="S625" t="s">
        <v>2965</v>
      </c>
      <c r="T625">
        <v>0</v>
      </c>
      <c r="U625" t="s">
        <v>2965</v>
      </c>
      <c r="V625">
        <v>0</v>
      </c>
      <c r="W625" t="s">
        <v>2965</v>
      </c>
      <c r="X625">
        <v>0</v>
      </c>
      <c r="Y625" t="s">
        <v>2965</v>
      </c>
      <c r="Z625">
        <v>0</v>
      </c>
      <c r="AA625" t="s">
        <v>2965</v>
      </c>
      <c r="AB625">
        <v>0</v>
      </c>
      <c r="AC625" t="s">
        <v>2965</v>
      </c>
      <c r="AD625">
        <v>0</v>
      </c>
      <c r="AE625" t="s">
        <v>4924</v>
      </c>
      <c r="AF625" t="s">
        <v>4925</v>
      </c>
      <c r="AG625">
        <v>0</v>
      </c>
      <c r="AH625">
        <v>0</v>
      </c>
      <c r="AI625">
        <v>0</v>
      </c>
      <c r="AJ625">
        <v>0</v>
      </c>
      <c r="AK625">
        <v>0</v>
      </c>
      <c r="AL625">
        <v>0</v>
      </c>
      <c r="AM625">
        <v>0</v>
      </c>
      <c r="AN625">
        <v>0</v>
      </c>
      <c r="AO625" t="s">
        <v>2965</v>
      </c>
      <c r="AP625" t="s">
        <v>4817</v>
      </c>
      <c r="AQ625" t="s">
        <v>4817</v>
      </c>
      <c r="AR625" t="s">
        <v>5356</v>
      </c>
      <c r="AS625" t="s">
        <v>5354</v>
      </c>
    </row>
    <row r="626" spans="1:45" ht="17.25" customHeight="1">
      <c r="E626" s="1403" t="str">
        <f t="shared" si="18"/>
        <v>A03AF029 Concrete Work Superstructure Work Anchor Bolt (Installation only)</v>
      </c>
      <c r="F626" s="1403" t="str">
        <f t="shared" si="19"/>
        <v>A03AF029-00002 Concrete Work Superstructure Work Anchor Bolt (Installation only)        M16</v>
      </c>
      <c r="G626" s="1404" t="str" cm="1">
        <f t="array" ref="G626:H626">_xlfn.TEXTSPLIT(I626,"-")</f>
        <v>A03AF029</v>
      </c>
      <c r="H626" s="1404" t="str">
        <v>00002</v>
      </c>
      <c r="I626" t="s">
        <v>5357</v>
      </c>
      <c r="J626" t="s">
        <v>4288</v>
      </c>
      <c r="K626" t="s">
        <v>4921</v>
      </c>
      <c r="L626" t="s">
        <v>3424</v>
      </c>
      <c r="M626" t="s">
        <v>4535</v>
      </c>
      <c r="N626" t="s">
        <v>5355</v>
      </c>
      <c r="O626" t="s">
        <v>4922</v>
      </c>
      <c r="P626" t="s">
        <v>4923</v>
      </c>
      <c r="Q626" t="s">
        <v>2965</v>
      </c>
      <c r="R626">
        <v>0</v>
      </c>
      <c r="S626" t="s">
        <v>2965</v>
      </c>
      <c r="T626">
        <v>0</v>
      </c>
      <c r="U626" t="s">
        <v>2965</v>
      </c>
      <c r="V626">
        <v>0</v>
      </c>
      <c r="W626" t="s">
        <v>2965</v>
      </c>
      <c r="X626">
        <v>0</v>
      </c>
      <c r="Y626" t="s">
        <v>2965</v>
      </c>
      <c r="Z626">
        <v>0</v>
      </c>
      <c r="AA626" t="s">
        <v>2965</v>
      </c>
      <c r="AB626">
        <v>0</v>
      </c>
      <c r="AC626" t="s">
        <v>2965</v>
      </c>
      <c r="AD626">
        <v>0</v>
      </c>
      <c r="AE626" t="s">
        <v>4928</v>
      </c>
      <c r="AF626" t="s">
        <v>4929</v>
      </c>
      <c r="AG626">
        <v>0</v>
      </c>
      <c r="AH626">
        <v>0</v>
      </c>
      <c r="AI626">
        <v>0</v>
      </c>
      <c r="AJ626">
        <v>0</v>
      </c>
      <c r="AK626">
        <v>0</v>
      </c>
      <c r="AL626">
        <v>0</v>
      </c>
      <c r="AM626">
        <v>0</v>
      </c>
      <c r="AN626">
        <v>0</v>
      </c>
      <c r="AO626" t="s">
        <v>2965</v>
      </c>
      <c r="AP626" t="s">
        <v>4817</v>
      </c>
      <c r="AQ626" t="s">
        <v>4817</v>
      </c>
      <c r="AR626" t="s">
        <v>5356</v>
      </c>
      <c r="AS626" t="s">
        <v>5357</v>
      </c>
    </row>
    <row r="627" spans="1:45" s="1422" customFormat="1" ht="17.25" customHeight="1">
      <c r="A627" s="1403"/>
      <c r="B627" s="1403"/>
      <c r="C627" s="1403"/>
      <c r="D627" s="1403"/>
      <c r="E627" s="1403" t="str">
        <f t="shared" si="18"/>
        <v>A03AF029 Concrete Work Superstructure Work Anchor Bolt (Installation only)</v>
      </c>
      <c r="F627" s="1403" t="str">
        <f t="shared" si="19"/>
        <v>A03AF029-00003 Concrete Work Superstructure Work Anchor Bolt (Installation only)        M20</v>
      </c>
      <c r="G627" s="1404" t="str" cm="1">
        <f t="array" ref="G627:H627">_xlfn.TEXTSPLIT(I627,"-")</f>
        <v>A03AF029</v>
      </c>
      <c r="H627" s="1404" t="str">
        <v>00003</v>
      </c>
      <c r="I627" t="s">
        <v>5358</v>
      </c>
      <c r="J627" t="s">
        <v>4288</v>
      </c>
      <c r="K627" t="s">
        <v>4921</v>
      </c>
      <c r="L627" t="s">
        <v>3424</v>
      </c>
      <c r="M627" t="s">
        <v>4535</v>
      </c>
      <c r="N627" t="s">
        <v>5355</v>
      </c>
      <c r="O627" t="s">
        <v>4922</v>
      </c>
      <c r="P627" t="s">
        <v>4923</v>
      </c>
      <c r="Q627" t="s">
        <v>2965</v>
      </c>
      <c r="R627">
        <v>0</v>
      </c>
      <c r="S627" t="s">
        <v>2965</v>
      </c>
      <c r="T627">
        <v>0</v>
      </c>
      <c r="U627" t="s">
        <v>2965</v>
      </c>
      <c r="V627">
        <v>0</v>
      </c>
      <c r="W627" t="s">
        <v>2965</v>
      </c>
      <c r="X627">
        <v>0</v>
      </c>
      <c r="Y627" t="s">
        <v>2965</v>
      </c>
      <c r="Z627">
        <v>0</v>
      </c>
      <c r="AA627" t="s">
        <v>2965</v>
      </c>
      <c r="AB627">
        <v>0</v>
      </c>
      <c r="AC627" t="s">
        <v>2965</v>
      </c>
      <c r="AD627">
        <v>0</v>
      </c>
      <c r="AE627" t="s">
        <v>4931</v>
      </c>
      <c r="AF627" t="s">
        <v>4932</v>
      </c>
      <c r="AG627">
        <v>0</v>
      </c>
      <c r="AH627">
        <v>0</v>
      </c>
      <c r="AI627">
        <v>0</v>
      </c>
      <c r="AJ627">
        <v>0</v>
      </c>
      <c r="AK627">
        <v>0</v>
      </c>
      <c r="AL627">
        <v>0</v>
      </c>
      <c r="AM627">
        <v>0</v>
      </c>
      <c r="AN627">
        <v>0</v>
      </c>
      <c r="AO627" t="s">
        <v>2965</v>
      </c>
      <c r="AP627" t="s">
        <v>4817</v>
      </c>
      <c r="AQ627" t="s">
        <v>4817</v>
      </c>
      <c r="AR627" t="s">
        <v>5356</v>
      </c>
      <c r="AS627" t="s">
        <v>5358</v>
      </c>
    </row>
    <row r="628" spans="1:45" s="1422" customFormat="1" ht="17.25" customHeight="1">
      <c r="A628" s="1403"/>
      <c r="B628" s="1403"/>
      <c r="C628" s="1403"/>
      <c r="D628" s="1403"/>
      <c r="E628" s="1403" t="str">
        <f t="shared" si="18"/>
        <v>A03AF029 Concrete Work Superstructure Work Anchor Bolt (Installation only)</v>
      </c>
      <c r="F628" s="1403" t="str">
        <f t="shared" si="19"/>
        <v>A03AF029-00004 Concrete Work Superstructure Work Anchor Bolt (Installation only)        M22</v>
      </c>
      <c r="G628" s="1404" t="str" cm="1">
        <f t="array" ref="G628:H628">_xlfn.TEXTSPLIT(I628,"-")</f>
        <v>A03AF029</v>
      </c>
      <c r="H628" s="1404" t="str">
        <v>00004</v>
      </c>
      <c r="I628" t="s">
        <v>5359</v>
      </c>
      <c r="J628" t="s">
        <v>4288</v>
      </c>
      <c r="K628" t="s">
        <v>4921</v>
      </c>
      <c r="L628" t="s">
        <v>3424</v>
      </c>
      <c r="M628" t="s">
        <v>4535</v>
      </c>
      <c r="N628" t="s">
        <v>5355</v>
      </c>
      <c r="O628" t="s">
        <v>4922</v>
      </c>
      <c r="P628" t="s">
        <v>4923</v>
      </c>
      <c r="Q628" t="s">
        <v>2965</v>
      </c>
      <c r="R628">
        <v>0</v>
      </c>
      <c r="S628" t="s">
        <v>2965</v>
      </c>
      <c r="T628">
        <v>0</v>
      </c>
      <c r="U628" t="s">
        <v>2965</v>
      </c>
      <c r="V628">
        <v>0</v>
      </c>
      <c r="W628" t="s">
        <v>2965</v>
      </c>
      <c r="X628">
        <v>0</v>
      </c>
      <c r="Y628" t="s">
        <v>2965</v>
      </c>
      <c r="Z628">
        <v>0</v>
      </c>
      <c r="AA628" t="s">
        <v>2965</v>
      </c>
      <c r="AB628">
        <v>0</v>
      </c>
      <c r="AC628" t="s">
        <v>2965</v>
      </c>
      <c r="AD628">
        <v>0</v>
      </c>
      <c r="AE628" t="s">
        <v>4934</v>
      </c>
      <c r="AF628" t="s">
        <v>4935</v>
      </c>
      <c r="AG628">
        <v>0</v>
      </c>
      <c r="AH628">
        <v>0</v>
      </c>
      <c r="AI628">
        <v>0</v>
      </c>
      <c r="AJ628">
        <v>0</v>
      </c>
      <c r="AK628">
        <v>0</v>
      </c>
      <c r="AL628">
        <v>0</v>
      </c>
      <c r="AM628">
        <v>0</v>
      </c>
      <c r="AN628">
        <v>0</v>
      </c>
      <c r="AO628" t="s">
        <v>2965</v>
      </c>
      <c r="AP628" t="s">
        <v>4817</v>
      </c>
      <c r="AQ628" t="s">
        <v>4817</v>
      </c>
      <c r="AR628" t="s">
        <v>5356</v>
      </c>
      <c r="AS628" t="s">
        <v>5359</v>
      </c>
    </row>
    <row r="629" spans="1:45" s="1422" customFormat="1" ht="17.25" customHeight="1">
      <c r="A629" s="1403"/>
      <c r="B629" s="1403"/>
      <c r="C629" s="1403"/>
      <c r="D629" s="1403"/>
      <c r="E629" s="1403" t="str">
        <f t="shared" si="18"/>
        <v>A03AF029 Concrete Work Superstructure Work Anchor Bolt (Installation only)</v>
      </c>
      <c r="F629" s="1403" t="str">
        <f t="shared" si="19"/>
        <v>A03AF029-00005 Concrete Work Superstructure Work Anchor Bolt (Installation only)        M24</v>
      </c>
      <c r="G629" s="1404" t="str" cm="1">
        <f t="array" ref="G629:H629">_xlfn.TEXTSPLIT(I629,"-")</f>
        <v>A03AF029</v>
      </c>
      <c r="H629" s="1404" t="str">
        <v>00005</v>
      </c>
      <c r="I629" t="s">
        <v>5360</v>
      </c>
      <c r="J629" t="s">
        <v>4288</v>
      </c>
      <c r="K629" t="s">
        <v>4921</v>
      </c>
      <c r="L629" t="s">
        <v>3424</v>
      </c>
      <c r="M629" t="s">
        <v>4535</v>
      </c>
      <c r="N629" t="s">
        <v>5355</v>
      </c>
      <c r="O629" t="s">
        <v>4922</v>
      </c>
      <c r="P629" t="s">
        <v>4923</v>
      </c>
      <c r="Q629" t="s">
        <v>2965</v>
      </c>
      <c r="R629">
        <v>0</v>
      </c>
      <c r="S629" t="s">
        <v>2965</v>
      </c>
      <c r="T629">
        <v>0</v>
      </c>
      <c r="U629" t="s">
        <v>2965</v>
      </c>
      <c r="V629">
        <v>0</v>
      </c>
      <c r="W629" t="s">
        <v>2965</v>
      </c>
      <c r="X629">
        <v>0</v>
      </c>
      <c r="Y629" t="s">
        <v>2965</v>
      </c>
      <c r="Z629">
        <v>0</v>
      </c>
      <c r="AA629" t="s">
        <v>2965</v>
      </c>
      <c r="AB629">
        <v>0</v>
      </c>
      <c r="AC629" t="s">
        <v>2965</v>
      </c>
      <c r="AD629">
        <v>0</v>
      </c>
      <c r="AE629" t="s">
        <v>4937</v>
      </c>
      <c r="AF629" t="s">
        <v>4938</v>
      </c>
      <c r="AG629">
        <v>0</v>
      </c>
      <c r="AH629">
        <v>0</v>
      </c>
      <c r="AI629">
        <v>0</v>
      </c>
      <c r="AJ629">
        <v>0</v>
      </c>
      <c r="AK629">
        <v>0</v>
      </c>
      <c r="AL629">
        <v>0</v>
      </c>
      <c r="AM629">
        <v>0</v>
      </c>
      <c r="AN629">
        <v>0</v>
      </c>
      <c r="AO629" t="s">
        <v>2965</v>
      </c>
      <c r="AP629" t="s">
        <v>4817</v>
      </c>
      <c r="AQ629" t="s">
        <v>4817</v>
      </c>
      <c r="AR629" t="s">
        <v>5356</v>
      </c>
      <c r="AS629" t="s">
        <v>5360</v>
      </c>
    </row>
    <row r="630" spans="1:45" s="1422" customFormat="1" ht="17.25" customHeight="1">
      <c r="A630" s="1403"/>
      <c r="B630" s="1403"/>
      <c r="C630" s="1403"/>
      <c r="D630" s="1403"/>
      <c r="E630" s="1403" t="str">
        <f t="shared" si="18"/>
        <v>A03AF029 Concrete Work Superstructure Work Anchor Bolt (Installation only)</v>
      </c>
      <c r="F630" s="1403" t="str">
        <f t="shared" si="19"/>
        <v>A03AF029-00006 Concrete Work Superstructure Work Anchor Bolt (Installation only)        M30</v>
      </c>
      <c r="G630" s="1404" t="str" cm="1">
        <f t="array" ref="G630:H630">_xlfn.TEXTSPLIT(I630,"-")</f>
        <v>A03AF029</v>
      </c>
      <c r="H630" s="1404" t="str">
        <v>00006</v>
      </c>
      <c r="I630" t="s">
        <v>5361</v>
      </c>
      <c r="J630" t="s">
        <v>4288</v>
      </c>
      <c r="K630" t="s">
        <v>4921</v>
      </c>
      <c r="L630" t="s">
        <v>3424</v>
      </c>
      <c r="M630" t="s">
        <v>4535</v>
      </c>
      <c r="N630" t="s">
        <v>5355</v>
      </c>
      <c r="O630" t="s">
        <v>4922</v>
      </c>
      <c r="P630" t="s">
        <v>4923</v>
      </c>
      <c r="Q630" t="s">
        <v>2965</v>
      </c>
      <c r="R630">
        <v>0</v>
      </c>
      <c r="S630" t="s">
        <v>2965</v>
      </c>
      <c r="T630">
        <v>0</v>
      </c>
      <c r="U630" t="s">
        <v>2965</v>
      </c>
      <c r="V630">
        <v>0</v>
      </c>
      <c r="W630" t="s">
        <v>2965</v>
      </c>
      <c r="X630">
        <v>0</v>
      </c>
      <c r="Y630" t="s">
        <v>2965</v>
      </c>
      <c r="Z630">
        <v>0</v>
      </c>
      <c r="AA630" t="s">
        <v>2965</v>
      </c>
      <c r="AB630">
        <v>0</v>
      </c>
      <c r="AC630" t="s">
        <v>2965</v>
      </c>
      <c r="AD630">
        <v>0</v>
      </c>
      <c r="AE630" t="s">
        <v>4940</v>
      </c>
      <c r="AF630" t="s">
        <v>4941</v>
      </c>
      <c r="AG630">
        <v>0</v>
      </c>
      <c r="AH630">
        <v>0</v>
      </c>
      <c r="AI630">
        <v>0</v>
      </c>
      <c r="AJ630">
        <v>0</v>
      </c>
      <c r="AK630">
        <v>0</v>
      </c>
      <c r="AL630">
        <v>0</v>
      </c>
      <c r="AM630">
        <v>0</v>
      </c>
      <c r="AN630">
        <v>0</v>
      </c>
      <c r="AO630" t="s">
        <v>2965</v>
      </c>
      <c r="AP630" t="s">
        <v>4817</v>
      </c>
      <c r="AQ630" t="s">
        <v>4817</v>
      </c>
      <c r="AR630" t="s">
        <v>5356</v>
      </c>
      <c r="AS630" t="s">
        <v>5361</v>
      </c>
    </row>
    <row r="631" spans="1:45" s="1422" customFormat="1" ht="17.25" customHeight="1">
      <c r="A631" s="1403"/>
      <c r="B631" s="1403"/>
      <c r="C631" s="1403"/>
      <c r="D631" s="1403"/>
      <c r="E631" s="1403" t="str">
        <f t="shared" si="18"/>
        <v>A03AF029 Concrete Work Superstructure Work Anchor Bolt (Installation only)</v>
      </c>
      <c r="F631" s="1403" t="str">
        <f t="shared" si="19"/>
        <v>A03AF029-00007 Concrete Work Superstructure Work Anchor Bolt (Installation only)        M33</v>
      </c>
      <c r="G631" s="1404" t="str" cm="1">
        <f t="array" ref="G631:H631">_xlfn.TEXTSPLIT(I631,"-")</f>
        <v>A03AF029</v>
      </c>
      <c r="H631" s="1404" t="str">
        <v>00007</v>
      </c>
      <c r="I631" t="s">
        <v>5362</v>
      </c>
      <c r="J631" t="s">
        <v>4288</v>
      </c>
      <c r="K631" t="s">
        <v>4921</v>
      </c>
      <c r="L631" t="s">
        <v>3424</v>
      </c>
      <c r="M631" t="s">
        <v>4535</v>
      </c>
      <c r="N631" t="s">
        <v>5355</v>
      </c>
      <c r="O631" t="s">
        <v>4922</v>
      </c>
      <c r="P631" t="s">
        <v>4923</v>
      </c>
      <c r="Q631" t="s">
        <v>2965</v>
      </c>
      <c r="R631">
        <v>0</v>
      </c>
      <c r="S631" t="s">
        <v>2965</v>
      </c>
      <c r="T631">
        <v>0</v>
      </c>
      <c r="U631" t="s">
        <v>2965</v>
      </c>
      <c r="V631">
        <v>0</v>
      </c>
      <c r="W631" t="s">
        <v>2965</v>
      </c>
      <c r="X631">
        <v>0</v>
      </c>
      <c r="Y631" t="s">
        <v>2965</v>
      </c>
      <c r="Z631">
        <v>0</v>
      </c>
      <c r="AA631" t="s">
        <v>2965</v>
      </c>
      <c r="AB631">
        <v>0</v>
      </c>
      <c r="AC631" t="s">
        <v>2965</v>
      </c>
      <c r="AD631">
        <v>0</v>
      </c>
      <c r="AE631" t="s">
        <v>4943</v>
      </c>
      <c r="AF631" t="s">
        <v>4944</v>
      </c>
      <c r="AG631">
        <v>0</v>
      </c>
      <c r="AH631">
        <v>0</v>
      </c>
      <c r="AI631">
        <v>0</v>
      </c>
      <c r="AJ631">
        <v>0</v>
      </c>
      <c r="AK631">
        <v>0</v>
      </c>
      <c r="AL631">
        <v>0</v>
      </c>
      <c r="AM631">
        <v>0</v>
      </c>
      <c r="AN631">
        <v>0</v>
      </c>
      <c r="AO631" t="s">
        <v>2965</v>
      </c>
      <c r="AP631" t="s">
        <v>4817</v>
      </c>
      <c r="AQ631" t="s">
        <v>4817</v>
      </c>
      <c r="AR631" t="s">
        <v>5356</v>
      </c>
      <c r="AS631" t="s">
        <v>5362</v>
      </c>
    </row>
    <row r="632" spans="1:45" s="1422" customFormat="1" ht="17.25" customHeight="1">
      <c r="A632" s="1403"/>
      <c r="B632" s="1403"/>
      <c r="C632" s="1403"/>
      <c r="D632" s="1403"/>
      <c r="E632" s="1403" t="str">
        <f t="shared" si="18"/>
        <v>A03AF029 Concrete Work Superstructure Work Anchor Bolt (Installation only)</v>
      </c>
      <c r="F632" s="1403" t="str">
        <f t="shared" si="19"/>
        <v>A03AF029-00008 Concrete Work Superstructure Work Anchor Bolt (Installation only)        M36</v>
      </c>
      <c r="G632" s="1404" t="str" cm="1">
        <f t="array" ref="G632:H632">_xlfn.TEXTSPLIT(I632,"-")</f>
        <v>A03AF029</v>
      </c>
      <c r="H632" s="1404" t="str">
        <v>00008</v>
      </c>
      <c r="I632" t="s">
        <v>5363</v>
      </c>
      <c r="J632" t="s">
        <v>4288</v>
      </c>
      <c r="K632" t="s">
        <v>4921</v>
      </c>
      <c r="L632" t="s">
        <v>3424</v>
      </c>
      <c r="M632" t="s">
        <v>4535</v>
      </c>
      <c r="N632" t="s">
        <v>5355</v>
      </c>
      <c r="O632" t="s">
        <v>4922</v>
      </c>
      <c r="P632" t="s">
        <v>4923</v>
      </c>
      <c r="Q632" t="s">
        <v>2965</v>
      </c>
      <c r="R632">
        <v>0</v>
      </c>
      <c r="S632" t="s">
        <v>2965</v>
      </c>
      <c r="T632">
        <v>0</v>
      </c>
      <c r="U632" t="s">
        <v>2965</v>
      </c>
      <c r="V632">
        <v>0</v>
      </c>
      <c r="W632" t="s">
        <v>2965</v>
      </c>
      <c r="X632">
        <v>0</v>
      </c>
      <c r="Y632" t="s">
        <v>2965</v>
      </c>
      <c r="Z632">
        <v>0</v>
      </c>
      <c r="AA632" t="s">
        <v>2965</v>
      </c>
      <c r="AB632">
        <v>0</v>
      </c>
      <c r="AC632" t="s">
        <v>2965</v>
      </c>
      <c r="AD632">
        <v>0</v>
      </c>
      <c r="AE632" t="s">
        <v>4946</v>
      </c>
      <c r="AF632" t="s">
        <v>4947</v>
      </c>
      <c r="AG632">
        <v>0</v>
      </c>
      <c r="AH632">
        <v>0</v>
      </c>
      <c r="AI632">
        <v>0</v>
      </c>
      <c r="AJ632">
        <v>0</v>
      </c>
      <c r="AK632">
        <v>0</v>
      </c>
      <c r="AL632">
        <v>0</v>
      </c>
      <c r="AM632">
        <v>0</v>
      </c>
      <c r="AN632">
        <v>0</v>
      </c>
      <c r="AO632" t="s">
        <v>2965</v>
      </c>
      <c r="AP632" t="s">
        <v>4817</v>
      </c>
      <c r="AQ632" t="s">
        <v>4817</v>
      </c>
      <c r="AR632" t="s">
        <v>5356</v>
      </c>
      <c r="AS632" t="s">
        <v>5363</v>
      </c>
    </row>
    <row r="633" spans="1:45" s="1422" customFormat="1" ht="17.25" customHeight="1">
      <c r="A633" s="1403"/>
      <c r="B633" s="1403"/>
      <c r="C633" s="1403"/>
      <c r="D633" s="1403"/>
      <c r="E633" s="1403" t="str">
        <f t="shared" si="18"/>
        <v>A03AF029 Concrete Work Superstructure Work Anchor Bolt (Installation only)</v>
      </c>
      <c r="F633" s="1403" t="str">
        <f t="shared" si="19"/>
        <v>A03AF029-00009 Concrete Work Superstructure Work Anchor Bolt (Installation only)        M42</v>
      </c>
      <c r="G633" s="1404" t="str" cm="1">
        <f t="array" ref="G633:H633">_xlfn.TEXTSPLIT(I633,"-")</f>
        <v>A03AF029</v>
      </c>
      <c r="H633" s="1404" t="str">
        <v>00009</v>
      </c>
      <c r="I633" t="s">
        <v>5364</v>
      </c>
      <c r="J633" t="s">
        <v>4288</v>
      </c>
      <c r="K633" t="s">
        <v>4921</v>
      </c>
      <c r="L633" t="s">
        <v>3424</v>
      </c>
      <c r="M633" t="s">
        <v>4535</v>
      </c>
      <c r="N633" t="s">
        <v>5355</v>
      </c>
      <c r="O633" t="s">
        <v>4922</v>
      </c>
      <c r="P633" t="s">
        <v>4923</v>
      </c>
      <c r="Q633" t="s">
        <v>2965</v>
      </c>
      <c r="R633">
        <v>0</v>
      </c>
      <c r="S633" t="s">
        <v>2965</v>
      </c>
      <c r="T633">
        <v>0</v>
      </c>
      <c r="U633" t="s">
        <v>2965</v>
      </c>
      <c r="V633">
        <v>0</v>
      </c>
      <c r="W633" t="s">
        <v>2965</v>
      </c>
      <c r="X633">
        <v>0</v>
      </c>
      <c r="Y633" t="s">
        <v>2965</v>
      </c>
      <c r="Z633">
        <v>0</v>
      </c>
      <c r="AA633" t="s">
        <v>2965</v>
      </c>
      <c r="AB633">
        <v>0</v>
      </c>
      <c r="AC633" t="s">
        <v>2965</v>
      </c>
      <c r="AD633">
        <v>0</v>
      </c>
      <c r="AE633" t="s">
        <v>4949</v>
      </c>
      <c r="AF633" t="s">
        <v>4950</v>
      </c>
      <c r="AG633">
        <v>0</v>
      </c>
      <c r="AH633">
        <v>0</v>
      </c>
      <c r="AI633">
        <v>0</v>
      </c>
      <c r="AJ633">
        <v>0</v>
      </c>
      <c r="AK633">
        <v>0</v>
      </c>
      <c r="AL633">
        <v>0</v>
      </c>
      <c r="AM633">
        <v>0</v>
      </c>
      <c r="AN633">
        <v>0</v>
      </c>
      <c r="AO633" t="s">
        <v>2965</v>
      </c>
      <c r="AP633" t="s">
        <v>4817</v>
      </c>
      <c r="AQ633" t="s">
        <v>4817</v>
      </c>
      <c r="AR633" t="s">
        <v>5356</v>
      </c>
      <c r="AS633" t="s">
        <v>5364</v>
      </c>
    </row>
    <row r="634" spans="1:45" s="1422" customFormat="1" ht="17.25" customHeight="1">
      <c r="A634" s="1403"/>
      <c r="B634" s="1403"/>
      <c r="C634" s="1403"/>
      <c r="D634" s="1403"/>
      <c r="E634" s="1403" t="str">
        <f t="shared" si="18"/>
        <v>A03AF029 Concrete Work Superstructure Work Anchor Bolt (Installation only)</v>
      </c>
      <c r="F634" s="1403" t="str">
        <f t="shared" si="19"/>
        <v>A03AF029-00010 Concrete Work Superstructure Work Anchor Bolt (Installation only)        M48</v>
      </c>
      <c r="G634" s="1404" t="str" cm="1">
        <f t="array" ref="G634:H634">_xlfn.TEXTSPLIT(I634,"-")</f>
        <v>A03AF029</v>
      </c>
      <c r="H634" s="1404" t="str">
        <v>00010</v>
      </c>
      <c r="I634" t="s">
        <v>5365</v>
      </c>
      <c r="J634" t="s">
        <v>4288</v>
      </c>
      <c r="K634" t="s">
        <v>4921</v>
      </c>
      <c r="L634" t="s">
        <v>3424</v>
      </c>
      <c r="M634" t="s">
        <v>4535</v>
      </c>
      <c r="N634" t="s">
        <v>5355</v>
      </c>
      <c r="O634" t="s">
        <v>4922</v>
      </c>
      <c r="P634" t="s">
        <v>4923</v>
      </c>
      <c r="Q634" t="s">
        <v>2965</v>
      </c>
      <c r="R634">
        <v>0</v>
      </c>
      <c r="S634" t="s">
        <v>2965</v>
      </c>
      <c r="T634">
        <v>0</v>
      </c>
      <c r="U634" t="s">
        <v>2965</v>
      </c>
      <c r="V634">
        <v>0</v>
      </c>
      <c r="W634" t="s">
        <v>2965</v>
      </c>
      <c r="X634">
        <v>0</v>
      </c>
      <c r="Y634" t="s">
        <v>2965</v>
      </c>
      <c r="Z634">
        <v>0</v>
      </c>
      <c r="AA634" t="s">
        <v>2965</v>
      </c>
      <c r="AB634">
        <v>0</v>
      </c>
      <c r="AC634" t="s">
        <v>2965</v>
      </c>
      <c r="AD634">
        <v>0</v>
      </c>
      <c r="AE634" t="s">
        <v>4952</v>
      </c>
      <c r="AF634" t="s">
        <v>4953</v>
      </c>
      <c r="AG634">
        <v>0</v>
      </c>
      <c r="AH634">
        <v>0</v>
      </c>
      <c r="AI634">
        <v>0</v>
      </c>
      <c r="AJ634">
        <v>0</v>
      </c>
      <c r="AK634">
        <v>0</v>
      </c>
      <c r="AL634">
        <v>0</v>
      </c>
      <c r="AM634">
        <v>0</v>
      </c>
      <c r="AN634">
        <v>0</v>
      </c>
      <c r="AO634" t="s">
        <v>2965</v>
      </c>
      <c r="AP634" t="s">
        <v>4817</v>
      </c>
      <c r="AQ634" t="s">
        <v>4817</v>
      </c>
      <c r="AR634" t="s">
        <v>5356</v>
      </c>
      <c r="AS634" t="s">
        <v>5365</v>
      </c>
    </row>
    <row r="635" spans="1:45" s="1422" customFormat="1" ht="17.25" customHeight="1">
      <c r="A635" s="1403"/>
      <c r="B635" s="1403"/>
      <c r="C635" s="1403"/>
      <c r="D635" s="1403"/>
      <c r="E635" s="1403" t="str">
        <f t="shared" si="18"/>
        <v>A03AF029 Concrete Work Superstructure Work Anchor Bolt (Installation only)</v>
      </c>
      <c r="F635" s="1403" t="str">
        <f t="shared" si="19"/>
        <v>A03AF029-00011 Concrete Work Superstructure Work Anchor Bolt (Installation only)        M52</v>
      </c>
      <c r="G635" s="1404" t="str" cm="1">
        <f t="array" ref="G635:H635">_xlfn.TEXTSPLIT(I635,"-")</f>
        <v>A03AF029</v>
      </c>
      <c r="H635" s="1404" t="str">
        <v>00011</v>
      </c>
      <c r="I635" t="s">
        <v>5366</v>
      </c>
      <c r="J635" t="s">
        <v>4288</v>
      </c>
      <c r="K635" t="s">
        <v>4921</v>
      </c>
      <c r="L635" t="s">
        <v>3424</v>
      </c>
      <c r="M635" t="s">
        <v>4535</v>
      </c>
      <c r="N635" t="s">
        <v>5355</v>
      </c>
      <c r="O635" t="s">
        <v>4922</v>
      </c>
      <c r="P635" t="s">
        <v>4923</v>
      </c>
      <c r="Q635" t="s">
        <v>2965</v>
      </c>
      <c r="R635">
        <v>0</v>
      </c>
      <c r="S635" t="s">
        <v>2965</v>
      </c>
      <c r="T635">
        <v>0</v>
      </c>
      <c r="U635" t="s">
        <v>2965</v>
      </c>
      <c r="V635">
        <v>0</v>
      </c>
      <c r="W635" t="s">
        <v>2965</v>
      </c>
      <c r="X635">
        <v>0</v>
      </c>
      <c r="Y635" t="s">
        <v>2965</v>
      </c>
      <c r="Z635">
        <v>0</v>
      </c>
      <c r="AA635" t="s">
        <v>2965</v>
      </c>
      <c r="AB635">
        <v>0</v>
      </c>
      <c r="AC635" t="s">
        <v>2965</v>
      </c>
      <c r="AD635">
        <v>0</v>
      </c>
      <c r="AE635" t="s">
        <v>4955</v>
      </c>
      <c r="AF635" t="s">
        <v>4956</v>
      </c>
      <c r="AG635">
        <v>0</v>
      </c>
      <c r="AH635">
        <v>0</v>
      </c>
      <c r="AI635">
        <v>0</v>
      </c>
      <c r="AJ635">
        <v>0</v>
      </c>
      <c r="AK635">
        <v>0</v>
      </c>
      <c r="AL635">
        <v>0</v>
      </c>
      <c r="AM635">
        <v>0</v>
      </c>
      <c r="AN635">
        <v>0</v>
      </c>
      <c r="AO635" t="s">
        <v>2965</v>
      </c>
      <c r="AP635" t="s">
        <v>4817</v>
      </c>
      <c r="AQ635" t="s">
        <v>4817</v>
      </c>
      <c r="AR635" t="s">
        <v>5356</v>
      </c>
      <c r="AS635" t="s">
        <v>5366</v>
      </c>
    </row>
    <row r="636" spans="1:45" s="1422" customFormat="1" ht="17.25" customHeight="1">
      <c r="A636" s="1403"/>
      <c r="B636" s="1403"/>
      <c r="C636" s="1403"/>
      <c r="D636" s="1403"/>
      <c r="E636" s="1403" t="str">
        <f t="shared" si="18"/>
        <v>A03AF029 Concrete Work Superstructure Work Anchor Bolt (Installation only)</v>
      </c>
      <c r="F636" s="1403" t="str">
        <f t="shared" si="19"/>
        <v>A03AF029-00012 Concrete Work Superstructure Work Anchor Bolt (Installation only)        M56</v>
      </c>
      <c r="G636" s="1404" t="str" cm="1">
        <f t="array" ref="G636:H636">_xlfn.TEXTSPLIT(I636,"-")</f>
        <v>A03AF029</v>
      </c>
      <c r="H636" s="1404" t="str">
        <v>00012</v>
      </c>
      <c r="I636" t="s">
        <v>5367</v>
      </c>
      <c r="J636" t="s">
        <v>4288</v>
      </c>
      <c r="K636" t="s">
        <v>4921</v>
      </c>
      <c r="L636" t="s">
        <v>3424</v>
      </c>
      <c r="M636" t="s">
        <v>4535</v>
      </c>
      <c r="N636" t="s">
        <v>5355</v>
      </c>
      <c r="O636" t="s">
        <v>4922</v>
      </c>
      <c r="P636" t="s">
        <v>4923</v>
      </c>
      <c r="Q636" t="s">
        <v>2965</v>
      </c>
      <c r="R636">
        <v>0</v>
      </c>
      <c r="S636" t="s">
        <v>2965</v>
      </c>
      <c r="T636">
        <v>0</v>
      </c>
      <c r="U636" t="s">
        <v>2965</v>
      </c>
      <c r="V636">
        <v>0</v>
      </c>
      <c r="W636" t="s">
        <v>2965</v>
      </c>
      <c r="X636">
        <v>0</v>
      </c>
      <c r="Y636" t="s">
        <v>2965</v>
      </c>
      <c r="Z636">
        <v>0</v>
      </c>
      <c r="AA636" t="s">
        <v>2965</v>
      </c>
      <c r="AB636">
        <v>0</v>
      </c>
      <c r="AC636" t="s">
        <v>2965</v>
      </c>
      <c r="AD636">
        <v>0</v>
      </c>
      <c r="AE636" t="s">
        <v>4958</v>
      </c>
      <c r="AF636" t="s">
        <v>4959</v>
      </c>
      <c r="AG636">
        <v>0</v>
      </c>
      <c r="AH636">
        <v>0</v>
      </c>
      <c r="AI636">
        <v>0</v>
      </c>
      <c r="AJ636">
        <v>0</v>
      </c>
      <c r="AK636">
        <v>0</v>
      </c>
      <c r="AL636">
        <v>0</v>
      </c>
      <c r="AM636">
        <v>0</v>
      </c>
      <c r="AN636">
        <v>0</v>
      </c>
      <c r="AO636" t="s">
        <v>2965</v>
      </c>
      <c r="AP636" t="s">
        <v>4817</v>
      </c>
      <c r="AQ636" t="s">
        <v>4817</v>
      </c>
      <c r="AR636" t="s">
        <v>5356</v>
      </c>
      <c r="AS636" t="s">
        <v>5367</v>
      </c>
    </row>
    <row r="637" spans="1:45" ht="17.25" customHeight="1">
      <c r="E637" s="1403" t="str">
        <f t="shared" si="18"/>
        <v>A03AF029 Concrete Work Superstructure Work Anchor Bolt (Installation only)</v>
      </c>
      <c r="F637" s="1403" t="str">
        <f t="shared" si="19"/>
        <v>A03AF029-00013 Concrete Work Superstructure Work Anchor Bolt (Installation only)        M64</v>
      </c>
      <c r="G637" s="1404" t="str" cm="1">
        <f t="array" ref="G637:H637">_xlfn.TEXTSPLIT(I637,"-")</f>
        <v>A03AF029</v>
      </c>
      <c r="H637" s="1404" t="str">
        <v>00013</v>
      </c>
      <c r="I637" t="s">
        <v>5368</v>
      </c>
      <c r="J637" t="s">
        <v>4288</v>
      </c>
      <c r="K637" t="s">
        <v>4921</v>
      </c>
      <c r="L637" t="s">
        <v>3424</v>
      </c>
      <c r="M637" t="s">
        <v>4535</v>
      </c>
      <c r="N637" t="s">
        <v>5355</v>
      </c>
      <c r="O637" t="s">
        <v>4922</v>
      </c>
      <c r="P637" t="s">
        <v>4923</v>
      </c>
      <c r="Q637" t="s">
        <v>2965</v>
      </c>
      <c r="R637">
        <v>0</v>
      </c>
      <c r="S637" t="s">
        <v>2965</v>
      </c>
      <c r="T637">
        <v>0</v>
      </c>
      <c r="U637" t="s">
        <v>2965</v>
      </c>
      <c r="V637">
        <v>0</v>
      </c>
      <c r="W637" t="s">
        <v>2965</v>
      </c>
      <c r="X637">
        <v>0</v>
      </c>
      <c r="Y637" t="s">
        <v>2965</v>
      </c>
      <c r="Z637">
        <v>0</v>
      </c>
      <c r="AA637" t="s">
        <v>2965</v>
      </c>
      <c r="AB637">
        <v>0</v>
      </c>
      <c r="AC637" t="s">
        <v>2965</v>
      </c>
      <c r="AD637">
        <v>0</v>
      </c>
      <c r="AE637" t="s">
        <v>4961</v>
      </c>
      <c r="AF637" t="s">
        <v>4962</v>
      </c>
      <c r="AG637">
        <v>0</v>
      </c>
      <c r="AH637">
        <v>0</v>
      </c>
      <c r="AI637">
        <v>0</v>
      </c>
      <c r="AJ637">
        <v>0</v>
      </c>
      <c r="AK637">
        <v>0</v>
      </c>
      <c r="AL637">
        <v>0</v>
      </c>
      <c r="AM637">
        <v>0</v>
      </c>
      <c r="AN637">
        <v>0</v>
      </c>
      <c r="AO637" t="s">
        <v>2965</v>
      </c>
      <c r="AP637" t="s">
        <v>4817</v>
      </c>
      <c r="AQ637" t="s">
        <v>4817</v>
      </c>
      <c r="AR637" t="s">
        <v>5356</v>
      </c>
      <c r="AS637" t="s">
        <v>5368</v>
      </c>
    </row>
    <row r="638" spans="1:45" ht="17.25" customHeight="1">
      <c r="E638" s="1403" t="str">
        <f t="shared" si="18"/>
        <v>A03AF029 Concrete Work Superstructure Work Anchor Bolt (Installation only)</v>
      </c>
      <c r="F638" s="1403" t="str">
        <f t="shared" si="19"/>
        <v>A03AF029-00014 Concrete Work Superstructure Work Anchor Bolt (Installation only)        M72</v>
      </c>
      <c r="G638" s="1404" t="str" cm="1">
        <f t="array" ref="G638:H638">_xlfn.TEXTSPLIT(I638,"-")</f>
        <v>A03AF029</v>
      </c>
      <c r="H638" s="1404" t="str">
        <v>00014</v>
      </c>
      <c r="I638" t="s">
        <v>5369</v>
      </c>
      <c r="J638" t="s">
        <v>4288</v>
      </c>
      <c r="K638" t="s">
        <v>4921</v>
      </c>
      <c r="L638" t="s">
        <v>3424</v>
      </c>
      <c r="M638" t="s">
        <v>4535</v>
      </c>
      <c r="N638" t="s">
        <v>5355</v>
      </c>
      <c r="O638" t="s">
        <v>4922</v>
      </c>
      <c r="P638" t="s">
        <v>4923</v>
      </c>
      <c r="Q638" t="s">
        <v>2965</v>
      </c>
      <c r="R638">
        <v>0</v>
      </c>
      <c r="S638" t="s">
        <v>2965</v>
      </c>
      <c r="T638">
        <v>0</v>
      </c>
      <c r="U638" t="s">
        <v>2965</v>
      </c>
      <c r="V638">
        <v>0</v>
      </c>
      <c r="W638" t="s">
        <v>2965</v>
      </c>
      <c r="X638">
        <v>0</v>
      </c>
      <c r="Y638" t="s">
        <v>2965</v>
      </c>
      <c r="Z638">
        <v>0</v>
      </c>
      <c r="AA638" t="s">
        <v>2965</v>
      </c>
      <c r="AB638">
        <v>0</v>
      </c>
      <c r="AC638" t="s">
        <v>2965</v>
      </c>
      <c r="AD638">
        <v>0</v>
      </c>
      <c r="AE638" t="s">
        <v>4964</v>
      </c>
      <c r="AF638" t="s">
        <v>4965</v>
      </c>
      <c r="AG638">
        <v>0</v>
      </c>
      <c r="AH638">
        <v>0</v>
      </c>
      <c r="AI638">
        <v>0</v>
      </c>
      <c r="AJ638">
        <v>0</v>
      </c>
      <c r="AK638">
        <v>0</v>
      </c>
      <c r="AL638">
        <v>0</v>
      </c>
      <c r="AM638">
        <v>0</v>
      </c>
      <c r="AN638">
        <v>0</v>
      </c>
      <c r="AO638" t="s">
        <v>2965</v>
      </c>
      <c r="AP638" t="s">
        <v>4817</v>
      </c>
      <c r="AQ638" t="s">
        <v>4817</v>
      </c>
      <c r="AR638" t="s">
        <v>5356</v>
      </c>
      <c r="AS638" t="s">
        <v>5369</v>
      </c>
    </row>
    <row r="639" spans="1:45" ht="17.25" customHeight="1">
      <c r="E639" s="1403" t="str">
        <f t="shared" si="18"/>
        <v>A03AF029 Concrete Work Superstructure Work Anchor Bolt (Installation only)</v>
      </c>
      <c r="F639" s="1403" t="str">
        <f t="shared" si="19"/>
        <v>A03AF029-00015 Concrete Work Superstructure Work Anchor Bolt (Installation only)        M76</v>
      </c>
      <c r="G639" s="1404" t="str" cm="1">
        <f t="array" ref="G639:H639">_xlfn.TEXTSPLIT(I639,"-")</f>
        <v>A03AF029</v>
      </c>
      <c r="H639" s="1404" t="str">
        <v>00015</v>
      </c>
      <c r="I639" t="s">
        <v>5370</v>
      </c>
      <c r="J639" t="s">
        <v>4288</v>
      </c>
      <c r="K639" t="s">
        <v>4921</v>
      </c>
      <c r="L639" t="s">
        <v>3424</v>
      </c>
      <c r="M639" t="s">
        <v>4535</v>
      </c>
      <c r="N639" t="s">
        <v>5355</v>
      </c>
      <c r="O639" t="s">
        <v>4922</v>
      </c>
      <c r="P639" t="s">
        <v>4923</v>
      </c>
      <c r="Q639" t="s">
        <v>2965</v>
      </c>
      <c r="R639">
        <v>0</v>
      </c>
      <c r="S639" t="s">
        <v>2965</v>
      </c>
      <c r="T639">
        <v>0</v>
      </c>
      <c r="U639" t="s">
        <v>2965</v>
      </c>
      <c r="V639">
        <v>0</v>
      </c>
      <c r="W639" t="s">
        <v>2965</v>
      </c>
      <c r="X639">
        <v>0</v>
      </c>
      <c r="Y639" t="s">
        <v>2965</v>
      </c>
      <c r="Z639">
        <v>0</v>
      </c>
      <c r="AA639" t="s">
        <v>2965</v>
      </c>
      <c r="AB639">
        <v>0</v>
      </c>
      <c r="AC639" t="s">
        <v>2965</v>
      </c>
      <c r="AD639">
        <v>0</v>
      </c>
      <c r="AE639" t="s">
        <v>4967</v>
      </c>
      <c r="AF639" t="s">
        <v>4968</v>
      </c>
      <c r="AG639">
        <v>0</v>
      </c>
      <c r="AH639">
        <v>0</v>
      </c>
      <c r="AI639">
        <v>0</v>
      </c>
      <c r="AJ639">
        <v>0</v>
      </c>
      <c r="AK639">
        <v>0</v>
      </c>
      <c r="AL639">
        <v>0</v>
      </c>
      <c r="AM639">
        <v>0</v>
      </c>
      <c r="AN639">
        <v>0</v>
      </c>
      <c r="AO639" t="s">
        <v>2965</v>
      </c>
      <c r="AP639" t="s">
        <v>4817</v>
      </c>
      <c r="AQ639" t="s">
        <v>4817</v>
      </c>
      <c r="AR639" t="s">
        <v>5356</v>
      </c>
      <c r="AS639" t="s">
        <v>5370</v>
      </c>
    </row>
    <row r="640" spans="1:45" ht="17.25" customHeight="1">
      <c r="E640" s="1403" t="str">
        <f t="shared" si="18"/>
        <v>A03AF029 Concrete Work Superstructure Work Anchor Bolt (Installation only)</v>
      </c>
      <c r="F640" s="1403" t="str">
        <f t="shared" si="19"/>
        <v>A03AF029-00016 Concrete Work Superstructure Work Anchor Bolt (Installation only)        Over M76</v>
      </c>
      <c r="G640" s="1404" t="str" cm="1">
        <f t="array" ref="G640:H640">_xlfn.TEXTSPLIT(I640,"-")</f>
        <v>A03AF029</v>
      </c>
      <c r="H640" s="1404" t="str">
        <v>00016</v>
      </c>
      <c r="I640" t="s">
        <v>5371</v>
      </c>
      <c r="J640" t="s">
        <v>4288</v>
      </c>
      <c r="K640" t="s">
        <v>4921</v>
      </c>
      <c r="L640" t="s">
        <v>3424</v>
      </c>
      <c r="M640" t="s">
        <v>4535</v>
      </c>
      <c r="N640" t="s">
        <v>5355</v>
      </c>
      <c r="O640" t="s">
        <v>4922</v>
      </c>
      <c r="P640" t="s">
        <v>4923</v>
      </c>
      <c r="Q640" t="s">
        <v>2965</v>
      </c>
      <c r="R640">
        <v>0</v>
      </c>
      <c r="S640" t="s">
        <v>2965</v>
      </c>
      <c r="T640">
        <v>0</v>
      </c>
      <c r="U640" t="s">
        <v>2965</v>
      </c>
      <c r="V640">
        <v>0</v>
      </c>
      <c r="W640" t="s">
        <v>2965</v>
      </c>
      <c r="X640">
        <v>0</v>
      </c>
      <c r="Y640" t="s">
        <v>2965</v>
      </c>
      <c r="Z640">
        <v>0</v>
      </c>
      <c r="AA640" t="s">
        <v>2965</v>
      </c>
      <c r="AB640">
        <v>0</v>
      </c>
      <c r="AC640" t="s">
        <v>2965</v>
      </c>
      <c r="AD640">
        <v>0</v>
      </c>
      <c r="AE640" t="s">
        <v>4970</v>
      </c>
      <c r="AF640" t="s">
        <v>4971</v>
      </c>
      <c r="AG640">
        <v>0</v>
      </c>
      <c r="AH640">
        <v>0</v>
      </c>
      <c r="AI640">
        <v>0</v>
      </c>
      <c r="AJ640">
        <v>0</v>
      </c>
      <c r="AK640">
        <v>0</v>
      </c>
      <c r="AL640">
        <v>0</v>
      </c>
      <c r="AM640">
        <v>0</v>
      </c>
      <c r="AN640">
        <v>0</v>
      </c>
      <c r="AO640" t="s">
        <v>2965</v>
      </c>
      <c r="AP640" t="s">
        <v>4817</v>
      </c>
      <c r="AQ640" t="s">
        <v>4817</v>
      </c>
      <c r="AR640" t="s">
        <v>5356</v>
      </c>
      <c r="AS640" t="s">
        <v>5371</v>
      </c>
    </row>
    <row r="641" spans="1:45" ht="17.25" customHeight="1">
      <c r="E641" s="1403" t="str">
        <f t="shared" si="18"/>
        <v>A03AF029 Concrete Work Superstructure Work Anchor Bolt (Installation only)</v>
      </c>
      <c r="F641" s="1403" t="str">
        <f t="shared" si="19"/>
        <v>A03AF029-00017 Concrete Work Superstructure Work Anchor Bolt (Installation only)        M27</v>
      </c>
      <c r="G641" s="1404" t="str" cm="1">
        <f t="array" ref="G641:H641">_xlfn.TEXTSPLIT(I641,"-")</f>
        <v>A03AF029</v>
      </c>
      <c r="H641" s="1404" t="str">
        <v>00017</v>
      </c>
      <c r="I641" t="s">
        <v>5372</v>
      </c>
      <c r="J641" t="s">
        <v>4288</v>
      </c>
      <c r="K641" t="s">
        <v>4921</v>
      </c>
      <c r="L641" t="s">
        <v>3424</v>
      </c>
      <c r="M641" t="s">
        <v>4535</v>
      </c>
      <c r="N641" t="s">
        <v>5355</v>
      </c>
      <c r="O641" t="s">
        <v>4922</v>
      </c>
      <c r="P641" t="s">
        <v>4923</v>
      </c>
      <c r="Q641" t="s">
        <v>2965</v>
      </c>
      <c r="R641">
        <v>0</v>
      </c>
      <c r="S641" t="s">
        <v>2965</v>
      </c>
      <c r="T641">
        <v>0</v>
      </c>
      <c r="U641" t="s">
        <v>2965</v>
      </c>
      <c r="V641">
        <v>0</v>
      </c>
      <c r="W641" t="s">
        <v>2965</v>
      </c>
      <c r="X641">
        <v>0</v>
      </c>
      <c r="Y641" t="s">
        <v>2965</v>
      </c>
      <c r="Z641">
        <v>0</v>
      </c>
      <c r="AA641" t="s">
        <v>2965</v>
      </c>
      <c r="AB641">
        <v>0</v>
      </c>
      <c r="AC641" t="s">
        <v>2965</v>
      </c>
      <c r="AD641">
        <v>0</v>
      </c>
      <c r="AE641" t="s">
        <v>4973</v>
      </c>
      <c r="AF641" t="s">
        <v>4974</v>
      </c>
      <c r="AG641">
        <v>0</v>
      </c>
      <c r="AH641">
        <v>0</v>
      </c>
      <c r="AI641">
        <v>0</v>
      </c>
      <c r="AJ641">
        <v>0</v>
      </c>
      <c r="AK641">
        <v>0</v>
      </c>
      <c r="AL641">
        <v>0</v>
      </c>
      <c r="AM641">
        <v>0</v>
      </c>
      <c r="AN641">
        <v>0</v>
      </c>
      <c r="AO641" t="s">
        <v>2965</v>
      </c>
      <c r="AP641" t="s">
        <v>4817</v>
      </c>
      <c r="AQ641" t="s">
        <v>4817</v>
      </c>
      <c r="AR641" t="s">
        <v>5356</v>
      </c>
      <c r="AS641" t="s">
        <v>5372</v>
      </c>
    </row>
    <row r="642" spans="1:45" s="1416" customFormat="1" ht="17.25" customHeight="1">
      <c r="A642" s="1403"/>
      <c r="B642" s="1403"/>
      <c r="C642" s="1403"/>
      <c r="D642" s="1403"/>
      <c r="E642" s="1403" t="str">
        <f t="shared" si="18"/>
        <v>A03AF329 Concrete Work Superstructure Work Anchor Bolt (Purchase &amp; Installation)</v>
      </c>
      <c r="F642" s="1403" t="str">
        <f t="shared" si="19"/>
        <v>A03AF329-00001 Concrete Work Superstructure Work Anchor Bolt (Purchase &amp; Installation)        M12</v>
      </c>
      <c r="G642" s="1404" t="str" cm="1">
        <f t="array" ref="G642:H642">_xlfn.TEXTSPLIT(I642,"-")</f>
        <v>A03AF329</v>
      </c>
      <c r="H642" s="1404" t="str">
        <v>00001</v>
      </c>
      <c r="I642" t="s">
        <v>5373</v>
      </c>
      <c r="J642" t="s">
        <v>4288</v>
      </c>
      <c r="K642" t="s">
        <v>4921</v>
      </c>
      <c r="L642" t="s">
        <v>3424</v>
      </c>
      <c r="M642" t="s">
        <v>4535</v>
      </c>
      <c r="N642" t="s">
        <v>5355</v>
      </c>
      <c r="O642" t="s">
        <v>4976</v>
      </c>
      <c r="P642" t="s">
        <v>4977</v>
      </c>
      <c r="Q642" t="s">
        <v>2965</v>
      </c>
      <c r="R642">
        <v>0</v>
      </c>
      <c r="S642" t="s">
        <v>2965</v>
      </c>
      <c r="T642">
        <v>0</v>
      </c>
      <c r="U642" t="s">
        <v>2965</v>
      </c>
      <c r="V642">
        <v>0</v>
      </c>
      <c r="W642" t="s">
        <v>2965</v>
      </c>
      <c r="X642">
        <v>0</v>
      </c>
      <c r="Y642" t="s">
        <v>2965</v>
      </c>
      <c r="Z642">
        <v>0</v>
      </c>
      <c r="AA642" t="s">
        <v>2965</v>
      </c>
      <c r="AB642">
        <v>0</v>
      </c>
      <c r="AC642" t="s">
        <v>2965</v>
      </c>
      <c r="AD642">
        <v>0</v>
      </c>
      <c r="AE642" t="s">
        <v>4924</v>
      </c>
      <c r="AF642" t="s">
        <v>4925</v>
      </c>
      <c r="AG642">
        <v>0</v>
      </c>
      <c r="AH642">
        <v>0</v>
      </c>
      <c r="AI642">
        <v>0</v>
      </c>
      <c r="AJ642">
        <v>0</v>
      </c>
      <c r="AK642">
        <v>0</v>
      </c>
      <c r="AL642">
        <v>0</v>
      </c>
      <c r="AM642">
        <v>0</v>
      </c>
      <c r="AN642">
        <v>0</v>
      </c>
      <c r="AO642" t="s">
        <v>2965</v>
      </c>
      <c r="AP642" t="s">
        <v>4817</v>
      </c>
      <c r="AQ642" t="s">
        <v>4817</v>
      </c>
      <c r="AR642" t="s">
        <v>5374</v>
      </c>
      <c r="AS642" t="s">
        <v>5373</v>
      </c>
    </row>
    <row r="643" spans="1:45" s="1416" customFormat="1" ht="17.25" customHeight="1">
      <c r="A643" s="1403"/>
      <c r="B643" s="1403"/>
      <c r="C643" s="1403"/>
      <c r="D643" s="1403"/>
      <c r="E643" s="1403" t="str">
        <f t="shared" si="18"/>
        <v>A03AF329 Concrete Work Superstructure Work Anchor Bolt (Purchase &amp; Installation)</v>
      </c>
      <c r="F643" s="1403" t="str">
        <f t="shared" si="19"/>
        <v>A03AF329-00002 Concrete Work Superstructure Work Anchor Bolt (Purchase &amp; Installation)        M16</v>
      </c>
      <c r="G643" s="1404" t="str" cm="1">
        <f t="array" ref="G643:H643">_xlfn.TEXTSPLIT(I643,"-")</f>
        <v>A03AF329</v>
      </c>
      <c r="H643" s="1404" t="str">
        <v>00002</v>
      </c>
      <c r="I643" t="s">
        <v>5375</v>
      </c>
      <c r="J643" t="s">
        <v>4288</v>
      </c>
      <c r="K643" t="s">
        <v>4921</v>
      </c>
      <c r="L643" t="s">
        <v>3424</v>
      </c>
      <c r="M643" t="s">
        <v>4535</v>
      </c>
      <c r="N643" t="s">
        <v>5355</v>
      </c>
      <c r="O643" t="s">
        <v>4976</v>
      </c>
      <c r="P643" t="s">
        <v>4977</v>
      </c>
      <c r="Q643" t="s">
        <v>2965</v>
      </c>
      <c r="R643">
        <v>0</v>
      </c>
      <c r="S643" t="s">
        <v>2965</v>
      </c>
      <c r="T643">
        <v>0</v>
      </c>
      <c r="U643" t="s">
        <v>2965</v>
      </c>
      <c r="V643">
        <v>0</v>
      </c>
      <c r="W643" t="s">
        <v>2965</v>
      </c>
      <c r="X643">
        <v>0</v>
      </c>
      <c r="Y643" t="s">
        <v>2965</v>
      </c>
      <c r="Z643">
        <v>0</v>
      </c>
      <c r="AA643" t="s">
        <v>2965</v>
      </c>
      <c r="AB643">
        <v>0</v>
      </c>
      <c r="AC643" t="s">
        <v>2965</v>
      </c>
      <c r="AD643">
        <v>0</v>
      </c>
      <c r="AE643" t="s">
        <v>4928</v>
      </c>
      <c r="AF643" t="s">
        <v>4929</v>
      </c>
      <c r="AG643">
        <v>0</v>
      </c>
      <c r="AH643">
        <v>0</v>
      </c>
      <c r="AI643">
        <v>0</v>
      </c>
      <c r="AJ643">
        <v>0</v>
      </c>
      <c r="AK643">
        <v>0</v>
      </c>
      <c r="AL643">
        <v>0</v>
      </c>
      <c r="AM643">
        <v>0</v>
      </c>
      <c r="AN643">
        <v>0</v>
      </c>
      <c r="AO643" t="s">
        <v>2965</v>
      </c>
      <c r="AP643" t="s">
        <v>4817</v>
      </c>
      <c r="AQ643" t="s">
        <v>4817</v>
      </c>
      <c r="AR643" t="s">
        <v>5374</v>
      </c>
      <c r="AS643" t="s">
        <v>5375</v>
      </c>
    </row>
    <row r="644" spans="1:45" s="1416" customFormat="1" ht="17.25" customHeight="1">
      <c r="A644" s="1403"/>
      <c r="B644" s="1403"/>
      <c r="C644" s="1403"/>
      <c r="D644" s="1403"/>
      <c r="E644" s="1403" t="str">
        <f t="shared" si="18"/>
        <v>A03AF329 Concrete Work Superstructure Work Anchor Bolt (Purchase &amp; Installation)</v>
      </c>
      <c r="F644" s="1403" t="str">
        <f t="shared" si="19"/>
        <v>A03AF329-00003 Concrete Work Superstructure Work Anchor Bolt (Purchase &amp; Installation)        M20</v>
      </c>
      <c r="G644" s="1404" t="str" cm="1">
        <f t="array" ref="G644:H644">_xlfn.TEXTSPLIT(I644,"-")</f>
        <v>A03AF329</v>
      </c>
      <c r="H644" s="1404" t="str">
        <v>00003</v>
      </c>
      <c r="I644" t="s">
        <v>5376</v>
      </c>
      <c r="J644" t="s">
        <v>4288</v>
      </c>
      <c r="K644" t="s">
        <v>4921</v>
      </c>
      <c r="L644" t="s">
        <v>3424</v>
      </c>
      <c r="M644" t="s">
        <v>4535</v>
      </c>
      <c r="N644" t="s">
        <v>5355</v>
      </c>
      <c r="O644" t="s">
        <v>4976</v>
      </c>
      <c r="P644" t="s">
        <v>4977</v>
      </c>
      <c r="Q644" t="s">
        <v>2965</v>
      </c>
      <c r="R644">
        <v>0</v>
      </c>
      <c r="S644" t="s">
        <v>2965</v>
      </c>
      <c r="T644">
        <v>0</v>
      </c>
      <c r="U644" t="s">
        <v>2965</v>
      </c>
      <c r="V644">
        <v>0</v>
      </c>
      <c r="W644" t="s">
        <v>2965</v>
      </c>
      <c r="X644">
        <v>0</v>
      </c>
      <c r="Y644" t="s">
        <v>2965</v>
      </c>
      <c r="Z644">
        <v>0</v>
      </c>
      <c r="AA644" t="s">
        <v>2965</v>
      </c>
      <c r="AB644">
        <v>0</v>
      </c>
      <c r="AC644" t="s">
        <v>2965</v>
      </c>
      <c r="AD644">
        <v>0</v>
      </c>
      <c r="AE644" t="s">
        <v>4931</v>
      </c>
      <c r="AF644" t="s">
        <v>4932</v>
      </c>
      <c r="AG644">
        <v>0</v>
      </c>
      <c r="AH644">
        <v>0</v>
      </c>
      <c r="AI644">
        <v>0</v>
      </c>
      <c r="AJ644">
        <v>0</v>
      </c>
      <c r="AK644">
        <v>0</v>
      </c>
      <c r="AL644">
        <v>0</v>
      </c>
      <c r="AM644">
        <v>0</v>
      </c>
      <c r="AN644">
        <v>0</v>
      </c>
      <c r="AO644" t="s">
        <v>2965</v>
      </c>
      <c r="AP644" t="s">
        <v>4817</v>
      </c>
      <c r="AQ644" t="s">
        <v>4817</v>
      </c>
      <c r="AR644" t="s">
        <v>5374</v>
      </c>
      <c r="AS644" t="s">
        <v>5376</v>
      </c>
    </row>
    <row r="645" spans="1:45" s="1416" customFormat="1" ht="17.25" customHeight="1">
      <c r="A645" s="1403"/>
      <c r="B645" s="1403"/>
      <c r="C645" s="1403"/>
      <c r="D645" s="1403"/>
      <c r="E645" s="1403" t="str">
        <f t="shared" si="18"/>
        <v>A03AF329 Concrete Work Superstructure Work Anchor Bolt (Purchase &amp; Installation)</v>
      </c>
      <c r="F645" s="1403" t="str">
        <f t="shared" si="19"/>
        <v>A03AF329-00004 Concrete Work Superstructure Work Anchor Bolt (Purchase &amp; Installation)        M22</v>
      </c>
      <c r="G645" s="1404" t="str" cm="1">
        <f t="array" ref="G645:H645">_xlfn.TEXTSPLIT(I645,"-")</f>
        <v>A03AF329</v>
      </c>
      <c r="H645" s="1404" t="str">
        <v>00004</v>
      </c>
      <c r="I645" t="s">
        <v>5377</v>
      </c>
      <c r="J645" t="s">
        <v>4288</v>
      </c>
      <c r="K645" t="s">
        <v>4921</v>
      </c>
      <c r="L645" t="s">
        <v>3424</v>
      </c>
      <c r="M645" t="s">
        <v>4535</v>
      </c>
      <c r="N645" t="s">
        <v>5355</v>
      </c>
      <c r="O645" t="s">
        <v>4976</v>
      </c>
      <c r="P645" t="s">
        <v>4977</v>
      </c>
      <c r="Q645" t="s">
        <v>2965</v>
      </c>
      <c r="R645">
        <v>0</v>
      </c>
      <c r="S645" t="s">
        <v>2965</v>
      </c>
      <c r="T645">
        <v>0</v>
      </c>
      <c r="U645" t="s">
        <v>2965</v>
      </c>
      <c r="V645">
        <v>0</v>
      </c>
      <c r="W645" t="s">
        <v>2965</v>
      </c>
      <c r="X645">
        <v>0</v>
      </c>
      <c r="Y645" t="s">
        <v>2965</v>
      </c>
      <c r="Z645">
        <v>0</v>
      </c>
      <c r="AA645" t="s">
        <v>2965</v>
      </c>
      <c r="AB645">
        <v>0</v>
      </c>
      <c r="AC645" t="s">
        <v>2965</v>
      </c>
      <c r="AD645">
        <v>0</v>
      </c>
      <c r="AE645" t="s">
        <v>4934</v>
      </c>
      <c r="AF645" t="s">
        <v>4935</v>
      </c>
      <c r="AG645">
        <v>0</v>
      </c>
      <c r="AH645">
        <v>0</v>
      </c>
      <c r="AI645">
        <v>0</v>
      </c>
      <c r="AJ645">
        <v>0</v>
      </c>
      <c r="AK645">
        <v>0</v>
      </c>
      <c r="AL645">
        <v>0</v>
      </c>
      <c r="AM645">
        <v>0</v>
      </c>
      <c r="AN645">
        <v>0</v>
      </c>
      <c r="AO645" t="s">
        <v>2965</v>
      </c>
      <c r="AP645" t="s">
        <v>4817</v>
      </c>
      <c r="AQ645" t="s">
        <v>4817</v>
      </c>
      <c r="AR645" t="s">
        <v>5374</v>
      </c>
      <c r="AS645" t="s">
        <v>5377</v>
      </c>
    </row>
    <row r="646" spans="1:45" s="1416" customFormat="1" ht="17.25" customHeight="1">
      <c r="A646" s="1403"/>
      <c r="B646" s="1403"/>
      <c r="C646" s="1403"/>
      <c r="D646" s="1403"/>
      <c r="E646" s="1403" t="str">
        <f t="shared" si="18"/>
        <v>A03AF329 Concrete Work Superstructure Work Anchor Bolt (Purchase &amp; Installation)</v>
      </c>
      <c r="F646" s="1403" t="str">
        <f t="shared" si="19"/>
        <v>A03AF329-00005 Concrete Work Superstructure Work Anchor Bolt (Purchase &amp; Installation)        M24</v>
      </c>
      <c r="G646" s="1404" t="str" cm="1">
        <f t="array" ref="G646:H646">_xlfn.TEXTSPLIT(I646,"-")</f>
        <v>A03AF329</v>
      </c>
      <c r="H646" s="1404" t="str">
        <v>00005</v>
      </c>
      <c r="I646" t="s">
        <v>5378</v>
      </c>
      <c r="J646" t="s">
        <v>4288</v>
      </c>
      <c r="K646" t="s">
        <v>4921</v>
      </c>
      <c r="L646" t="s">
        <v>3424</v>
      </c>
      <c r="M646" t="s">
        <v>4535</v>
      </c>
      <c r="N646" t="s">
        <v>5355</v>
      </c>
      <c r="O646" t="s">
        <v>4976</v>
      </c>
      <c r="P646" t="s">
        <v>4977</v>
      </c>
      <c r="Q646" t="s">
        <v>2965</v>
      </c>
      <c r="R646">
        <v>0</v>
      </c>
      <c r="S646" t="s">
        <v>2965</v>
      </c>
      <c r="T646">
        <v>0</v>
      </c>
      <c r="U646" t="s">
        <v>2965</v>
      </c>
      <c r="V646">
        <v>0</v>
      </c>
      <c r="W646" t="s">
        <v>2965</v>
      </c>
      <c r="X646">
        <v>0</v>
      </c>
      <c r="Y646" t="s">
        <v>2965</v>
      </c>
      <c r="Z646">
        <v>0</v>
      </c>
      <c r="AA646" t="s">
        <v>2965</v>
      </c>
      <c r="AB646">
        <v>0</v>
      </c>
      <c r="AC646" t="s">
        <v>2965</v>
      </c>
      <c r="AD646">
        <v>0</v>
      </c>
      <c r="AE646" t="s">
        <v>4937</v>
      </c>
      <c r="AF646" t="s">
        <v>4938</v>
      </c>
      <c r="AG646">
        <v>0</v>
      </c>
      <c r="AH646">
        <v>0</v>
      </c>
      <c r="AI646">
        <v>0</v>
      </c>
      <c r="AJ646">
        <v>0</v>
      </c>
      <c r="AK646">
        <v>0</v>
      </c>
      <c r="AL646">
        <v>0</v>
      </c>
      <c r="AM646">
        <v>0</v>
      </c>
      <c r="AN646">
        <v>0</v>
      </c>
      <c r="AO646" t="s">
        <v>2965</v>
      </c>
      <c r="AP646" t="s">
        <v>4817</v>
      </c>
      <c r="AQ646" t="s">
        <v>4817</v>
      </c>
      <c r="AR646" t="s">
        <v>5374</v>
      </c>
      <c r="AS646" t="s">
        <v>5378</v>
      </c>
    </row>
    <row r="647" spans="1:45" s="1416" customFormat="1" ht="17.25" customHeight="1">
      <c r="A647" s="1403"/>
      <c r="B647" s="1403"/>
      <c r="C647" s="1403"/>
      <c r="D647" s="1403"/>
      <c r="E647" s="1403" t="str">
        <f t="shared" si="18"/>
        <v>A03AF329 Concrete Work Superstructure Work Anchor Bolt (Purchase &amp; Installation)</v>
      </c>
      <c r="F647" s="1403" t="str">
        <f t="shared" si="19"/>
        <v>A03AF329-00006 Concrete Work Superstructure Work Anchor Bolt (Purchase &amp; Installation)        M27</v>
      </c>
      <c r="G647" s="1404" t="str" cm="1">
        <f t="array" ref="G647:H647">_xlfn.TEXTSPLIT(I647,"-")</f>
        <v>A03AF329</v>
      </c>
      <c r="H647" s="1404" t="str">
        <v>00006</v>
      </c>
      <c r="I647" t="s">
        <v>5379</v>
      </c>
      <c r="J647" t="s">
        <v>4288</v>
      </c>
      <c r="K647" t="s">
        <v>4921</v>
      </c>
      <c r="L647" t="s">
        <v>3424</v>
      </c>
      <c r="M647" t="s">
        <v>4535</v>
      </c>
      <c r="N647" t="s">
        <v>5355</v>
      </c>
      <c r="O647" t="s">
        <v>4976</v>
      </c>
      <c r="P647" t="s">
        <v>4977</v>
      </c>
      <c r="Q647" t="s">
        <v>2965</v>
      </c>
      <c r="R647">
        <v>0</v>
      </c>
      <c r="S647" t="s">
        <v>2965</v>
      </c>
      <c r="T647">
        <v>0</v>
      </c>
      <c r="U647" t="s">
        <v>2965</v>
      </c>
      <c r="V647">
        <v>0</v>
      </c>
      <c r="W647" t="s">
        <v>2965</v>
      </c>
      <c r="X647">
        <v>0</v>
      </c>
      <c r="Y647" t="s">
        <v>2965</v>
      </c>
      <c r="Z647">
        <v>0</v>
      </c>
      <c r="AA647" t="s">
        <v>2965</v>
      </c>
      <c r="AB647">
        <v>0</v>
      </c>
      <c r="AC647" t="s">
        <v>2965</v>
      </c>
      <c r="AD647">
        <v>0</v>
      </c>
      <c r="AE647" t="s">
        <v>4973</v>
      </c>
      <c r="AF647" t="s">
        <v>4974</v>
      </c>
      <c r="AG647">
        <v>0</v>
      </c>
      <c r="AH647">
        <v>0</v>
      </c>
      <c r="AI647">
        <v>0</v>
      </c>
      <c r="AJ647">
        <v>0</v>
      </c>
      <c r="AK647">
        <v>0</v>
      </c>
      <c r="AL647">
        <v>0</v>
      </c>
      <c r="AM647">
        <v>0</v>
      </c>
      <c r="AN647">
        <v>0</v>
      </c>
      <c r="AO647" t="s">
        <v>2965</v>
      </c>
      <c r="AP647" t="s">
        <v>4817</v>
      </c>
      <c r="AQ647" t="s">
        <v>4817</v>
      </c>
      <c r="AR647" t="s">
        <v>5374</v>
      </c>
      <c r="AS647" t="s">
        <v>5379</v>
      </c>
    </row>
    <row r="648" spans="1:45" s="1416" customFormat="1" ht="17.25" customHeight="1">
      <c r="A648" s="1403"/>
      <c r="B648" s="1403"/>
      <c r="C648" s="1403"/>
      <c r="D648" s="1403"/>
      <c r="E648" s="1403" t="str">
        <f t="shared" ref="E648:E711" si="20">G648&amp;" "&amp;L648&amp;" "&amp;N648&amp;" "&amp;P648</f>
        <v>A03AF329 Concrete Work Superstructure Work Anchor Bolt (Purchase &amp; Installation)</v>
      </c>
      <c r="F648" s="1403" t="str">
        <f t="shared" si="19"/>
        <v>A03AF329-00007 Concrete Work Superstructure Work Anchor Bolt (Purchase &amp; Installation)        M30</v>
      </c>
      <c r="G648" s="1404" t="str" cm="1">
        <f t="array" ref="G648:H648">_xlfn.TEXTSPLIT(I648,"-")</f>
        <v>A03AF329</v>
      </c>
      <c r="H648" s="1404" t="str">
        <v>00007</v>
      </c>
      <c r="I648" t="s">
        <v>5380</v>
      </c>
      <c r="J648" t="s">
        <v>4288</v>
      </c>
      <c r="K648" t="s">
        <v>4921</v>
      </c>
      <c r="L648" t="s">
        <v>3424</v>
      </c>
      <c r="M648" t="s">
        <v>4535</v>
      </c>
      <c r="N648" t="s">
        <v>5355</v>
      </c>
      <c r="O648" t="s">
        <v>4976</v>
      </c>
      <c r="P648" t="s">
        <v>4977</v>
      </c>
      <c r="Q648" t="s">
        <v>2965</v>
      </c>
      <c r="R648">
        <v>0</v>
      </c>
      <c r="S648" t="s">
        <v>2965</v>
      </c>
      <c r="T648">
        <v>0</v>
      </c>
      <c r="U648" t="s">
        <v>2965</v>
      </c>
      <c r="V648">
        <v>0</v>
      </c>
      <c r="W648" t="s">
        <v>2965</v>
      </c>
      <c r="X648">
        <v>0</v>
      </c>
      <c r="Y648" t="s">
        <v>2965</v>
      </c>
      <c r="Z648">
        <v>0</v>
      </c>
      <c r="AA648" t="s">
        <v>2965</v>
      </c>
      <c r="AB648">
        <v>0</v>
      </c>
      <c r="AC648" t="s">
        <v>2965</v>
      </c>
      <c r="AD648">
        <v>0</v>
      </c>
      <c r="AE648" t="s">
        <v>4940</v>
      </c>
      <c r="AF648" t="s">
        <v>4941</v>
      </c>
      <c r="AG648">
        <v>0</v>
      </c>
      <c r="AH648">
        <v>0</v>
      </c>
      <c r="AI648">
        <v>0</v>
      </c>
      <c r="AJ648">
        <v>0</v>
      </c>
      <c r="AK648">
        <v>0</v>
      </c>
      <c r="AL648">
        <v>0</v>
      </c>
      <c r="AM648">
        <v>0</v>
      </c>
      <c r="AN648">
        <v>0</v>
      </c>
      <c r="AO648" t="s">
        <v>2965</v>
      </c>
      <c r="AP648" t="s">
        <v>4817</v>
      </c>
      <c r="AQ648" t="s">
        <v>4817</v>
      </c>
      <c r="AR648" t="s">
        <v>5374</v>
      </c>
      <c r="AS648" t="s">
        <v>5380</v>
      </c>
    </row>
    <row r="649" spans="1:45" s="1416" customFormat="1" ht="17.25" customHeight="1">
      <c r="A649" s="1403"/>
      <c r="B649" s="1403"/>
      <c r="C649" s="1403"/>
      <c r="D649" s="1403"/>
      <c r="E649" s="1403" t="str">
        <f t="shared" si="20"/>
        <v>A03AF329 Concrete Work Superstructure Work Anchor Bolt (Purchase &amp; Installation)</v>
      </c>
      <c r="F649" s="1403" t="str">
        <f t="shared" ref="F649:F712" si="21">IF(I649=0,"",I649)&amp;" "&amp;IF(L649=0,"",L649)&amp;" "&amp;IF(N649=0,"",N649)&amp;" "&amp;IF(P649=0,"",P649)&amp;" "&amp;IF(R649=0,"",R649)&amp;" "&amp;IF(T649=0,"",T649)&amp;" "&amp;IF(V649=0,"",V649)&amp;" "&amp;IF(X649=0,"",X649)&amp;" "&amp;IF(Z649=0,"",Z649)&amp;" "&amp;IF(AB649=0,"",AB649)&amp;" "&amp;IF(AD649=0,"",AD649)&amp;" "&amp;IF(AF649=0,"",AF649)</f>
        <v>A03AF329-00008 Concrete Work Superstructure Work Anchor Bolt (Purchase &amp; Installation)        M33</v>
      </c>
      <c r="G649" s="1404" t="str" cm="1">
        <f t="array" ref="G649:H649">_xlfn.TEXTSPLIT(I649,"-")</f>
        <v>A03AF329</v>
      </c>
      <c r="H649" s="1404" t="str">
        <v>00008</v>
      </c>
      <c r="I649" t="s">
        <v>5381</v>
      </c>
      <c r="J649" t="s">
        <v>4288</v>
      </c>
      <c r="K649" t="s">
        <v>4921</v>
      </c>
      <c r="L649" t="s">
        <v>3424</v>
      </c>
      <c r="M649" t="s">
        <v>4535</v>
      </c>
      <c r="N649" t="s">
        <v>5355</v>
      </c>
      <c r="O649" t="s">
        <v>4976</v>
      </c>
      <c r="P649" t="s">
        <v>4977</v>
      </c>
      <c r="Q649" t="s">
        <v>2965</v>
      </c>
      <c r="R649">
        <v>0</v>
      </c>
      <c r="S649" t="s">
        <v>2965</v>
      </c>
      <c r="T649">
        <v>0</v>
      </c>
      <c r="U649" t="s">
        <v>2965</v>
      </c>
      <c r="V649">
        <v>0</v>
      </c>
      <c r="W649" t="s">
        <v>2965</v>
      </c>
      <c r="X649">
        <v>0</v>
      </c>
      <c r="Y649" t="s">
        <v>2965</v>
      </c>
      <c r="Z649">
        <v>0</v>
      </c>
      <c r="AA649" t="s">
        <v>2965</v>
      </c>
      <c r="AB649">
        <v>0</v>
      </c>
      <c r="AC649" t="s">
        <v>2965</v>
      </c>
      <c r="AD649">
        <v>0</v>
      </c>
      <c r="AE649" t="s">
        <v>4943</v>
      </c>
      <c r="AF649" t="s">
        <v>4944</v>
      </c>
      <c r="AG649">
        <v>0</v>
      </c>
      <c r="AH649">
        <v>0</v>
      </c>
      <c r="AI649">
        <v>0</v>
      </c>
      <c r="AJ649">
        <v>0</v>
      </c>
      <c r="AK649">
        <v>0</v>
      </c>
      <c r="AL649">
        <v>0</v>
      </c>
      <c r="AM649">
        <v>0</v>
      </c>
      <c r="AN649">
        <v>0</v>
      </c>
      <c r="AO649" t="s">
        <v>2965</v>
      </c>
      <c r="AP649" t="s">
        <v>4817</v>
      </c>
      <c r="AQ649" t="s">
        <v>4817</v>
      </c>
      <c r="AR649" t="s">
        <v>5374</v>
      </c>
      <c r="AS649" t="s">
        <v>5381</v>
      </c>
    </row>
    <row r="650" spans="1:45" s="1416" customFormat="1" ht="17.25" customHeight="1">
      <c r="A650" s="1403"/>
      <c r="B650" s="1403"/>
      <c r="C650" s="1403"/>
      <c r="D650" s="1403"/>
      <c r="E650" s="1403" t="str">
        <f t="shared" si="20"/>
        <v>A03AF329 Concrete Work Superstructure Work Anchor Bolt (Purchase &amp; Installation)</v>
      </c>
      <c r="F650" s="1403" t="str">
        <f t="shared" si="21"/>
        <v>A03AF329-00009 Concrete Work Superstructure Work Anchor Bolt (Purchase &amp; Installation)        M36</v>
      </c>
      <c r="G650" s="1404" t="str" cm="1">
        <f t="array" ref="G650:H650">_xlfn.TEXTSPLIT(I650,"-")</f>
        <v>A03AF329</v>
      </c>
      <c r="H650" s="1404" t="str">
        <v>00009</v>
      </c>
      <c r="I650" t="s">
        <v>5382</v>
      </c>
      <c r="J650" t="s">
        <v>4288</v>
      </c>
      <c r="K650" t="s">
        <v>4921</v>
      </c>
      <c r="L650" t="s">
        <v>3424</v>
      </c>
      <c r="M650" t="s">
        <v>4535</v>
      </c>
      <c r="N650" t="s">
        <v>5355</v>
      </c>
      <c r="O650" t="s">
        <v>4976</v>
      </c>
      <c r="P650" t="s">
        <v>4977</v>
      </c>
      <c r="Q650" t="s">
        <v>2965</v>
      </c>
      <c r="R650">
        <v>0</v>
      </c>
      <c r="S650" t="s">
        <v>2965</v>
      </c>
      <c r="T650">
        <v>0</v>
      </c>
      <c r="U650" t="s">
        <v>2965</v>
      </c>
      <c r="V650">
        <v>0</v>
      </c>
      <c r="W650" t="s">
        <v>2965</v>
      </c>
      <c r="X650">
        <v>0</v>
      </c>
      <c r="Y650" t="s">
        <v>2965</v>
      </c>
      <c r="Z650">
        <v>0</v>
      </c>
      <c r="AA650" t="s">
        <v>2965</v>
      </c>
      <c r="AB650">
        <v>0</v>
      </c>
      <c r="AC650" t="s">
        <v>2965</v>
      </c>
      <c r="AD650">
        <v>0</v>
      </c>
      <c r="AE650" t="s">
        <v>4946</v>
      </c>
      <c r="AF650" t="s">
        <v>4947</v>
      </c>
      <c r="AG650">
        <v>0</v>
      </c>
      <c r="AH650">
        <v>0</v>
      </c>
      <c r="AI650">
        <v>0</v>
      </c>
      <c r="AJ650">
        <v>0</v>
      </c>
      <c r="AK650">
        <v>0</v>
      </c>
      <c r="AL650">
        <v>0</v>
      </c>
      <c r="AM650">
        <v>0</v>
      </c>
      <c r="AN650">
        <v>0</v>
      </c>
      <c r="AO650" t="s">
        <v>2965</v>
      </c>
      <c r="AP650" t="s">
        <v>4817</v>
      </c>
      <c r="AQ650" t="s">
        <v>4817</v>
      </c>
      <c r="AR650" t="s">
        <v>5374</v>
      </c>
      <c r="AS650" t="s">
        <v>5382</v>
      </c>
    </row>
    <row r="651" spans="1:45" s="1416" customFormat="1" ht="17.25" customHeight="1">
      <c r="A651" s="1403"/>
      <c r="B651" s="1403"/>
      <c r="C651" s="1403"/>
      <c r="D651" s="1403"/>
      <c r="E651" s="1403" t="str">
        <f t="shared" si="20"/>
        <v>A03AF329 Concrete Work Superstructure Work Anchor Bolt (Purchase &amp; Installation)</v>
      </c>
      <c r="F651" s="1403" t="str">
        <f t="shared" si="21"/>
        <v>A03AF329-00010 Concrete Work Superstructure Work Anchor Bolt (Purchase &amp; Installation)        M42</v>
      </c>
      <c r="G651" s="1404" t="str" cm="1">
        <f t="array" ref="G651:H651">_xlfn.TEXTSPLIT(I651,"-")</f>
        <v>A03AF329</v>
      </c>
      <c r="H651" s="1404" t="str">
        <v>00010</v>
      </c>
      <c r="I651" t="s">
        <v>5383</v>
      </c>
      <c r="J651" t="s">
        <v>4288</v>
      </c>
      <c r="K651" t="s">
        <v>4921</v>
      </c>
      <c r="L651" t="s">
        <v>3424</v>
      </c>
      <c r="M651" t="s">
        <v>4535</v>
      </c>
      <c r="N651" t="s">
        <v>5355</v>
      </c>
      <c r="O651" t="s">
        <v>4976</v>
      </c>
      <c r="P651" t="s">
        <v>4977</v>
      </c>
      <c r="Q651" t="s">
        <v>2965</v>
      </c>
      <c r="R651">
        <v>0</v>
      </c>
      <c r="S651" t="s">
        <v>2965</v>
      </c>
      <c r="T651">
        <v>0</v>
      </c>
      <c r="U651" t="s">
        <v>2965</v>
      </c>
      <c r="V651">
        <v>0</v>
      </c>
      <c r="W651" t="s">
        <v>2965</v>
      </c>
      <c r="X651">
        <v>0</v>
      </c>
      <c r="Y651" t="s">
        <v>2965</v>
      </c>
      <c r="Z651">
        <v>0</v>
      </c>
      <c r="AA651" t="s">
        <v>2965</v>
      </c>
      <c r="AB651">
        <v>0</v>
      </c>
      <c r="AC651" t="s">
        <v>2965</v>
      </c>
      <c r="AD651">
        <v>0</v>
      </c>
      <c r="AE651" t="s">
        <v>4949</v>
      </c>
      <c r="AF651" t="s">
        <v>4950</v>
      </c>
      <c r="AG651">
        <v>0</v>
      </c>
      <c r="AH651">
        <v>0</v>
      </c>
      <c r="AI651">
        <v>0</v>
      </c>
      <c r="AJ651">
        <v>0</v>
      </c>
      <c r="AK651">
        <v>0</v>
      </c>
      <c r="AL651">
        <v>0</v>
      </c>
      <c r="AM651">
        <v>0</v>
      </c>
      <c r="AN651">
        <v>0</v>
      </c>
      <c r="AO651" t="s">
        <v>2965</v>
      </c>
      <c r="AP651" t="s">
        <v>4817</v>
      </c>
      <c r="AQ651" t="s">
        <v>4817</v>
      </c>
      <c r="AR651" t="s">
        <v>5374</v>
      </c>
      <c r="AS651" t="s">
        <v>5383</v>
      </c>
    </row>
    <row r="652" spans="1:45" ht="17.25" customHeight="1">
      <c r="E652" s="1403" t="str">
        <f t="shared" si="20"/>
        <v>A03AF329 Concrete Work Superstructure Work Anchor Bolt (Purchase &amp; Installation)</v>
      </c>
      <c r="F652" s="1403" t="str">
        <f t="shared" si="21"/>
        <v>A03AF329-00011 Concrete Work Superstructure Work Anchor Bolt (Purchase &amp; Installation)        M48</v>
      </c>
      <c r="G652" s="1404" t="str" cm="1">
        <f t="array" ref="G652:H652">_xlfn.TEXTSPLIT(I652,"-")</f>
        <v>A03AF329</v>
      </c>
      <c r="H652" s="1404" t="str">
        <v>00011</v>
      </c>
      <c r="I652" t="s">
        <v>5384</v>
      </c>
      <c r="J652" t="s">
        <v>4288</v>
      </c>
      <c r="K652" t="s">
        <v>4921</v>
      </c>
      <c r="L652" t="s">
        <v>3424</v>
      </c>
      <c r="M652" t="s">
        <v>4535</v>
      </c>
      <c r="N652" t="s">
        <v>5355</v>
      </c>
      <c r="O652" t="s">
        <v>4976</v>
      </c>
      <c r="P652" t="s">
        <v>4977</v>
      </c>
      <c r="Q652" t="s">
        <v>2965</v>
      </c>
      <c r="R652">
        <v>0</v>
      </c>
      <c r="S652" t="s">
        <v>2965</v>
      </c>
      <c r="T652">
        <v>0</v>
      </c>
      <c r="U652" t="s">
        <v>2965</v>
      </c>
      <c r="V652">
        <v>0</v>
      </c>
      <c r="W652" t="s">
        <v>2965</v>
      </c>
      <c r="X652">
        <v>0</v>
      </c>
      <c r="Y652" t="s">
        <v>2965</v>
      </c>
      <c r="Z652">
        <v>0</v>
      </c>
      <c r="AA652" t="s">
        <v>2965</v>
      </c>
      <c r="AB652">
        <v>0</v>
      </c>
      <c r="AC652" t="s">
        <v>2965</v>
      </c>
      <c r="AD652">
        <v>0</v>
      </c>
      <c r="AE652" t="s">
        <v>4952</v>
      </c>
      <c r="AF652" t="s">
        <v>4953</v>
      </c>
      <c r="AG652">
        <v>0</v>
      </c>
      <c r="AH652">
        <v>0</v>
      </c>
      <c r="AI652">
        <v>0</v>
      </c>
      <c r="AJ652">
        <v>0</v>
      </c>
      <c r="AK652">
        <v>0</v>
      </c>
      <c r="AL652">
        <v>0</v>
      </c>
      <c r="AM652">
        <v>0</v>
      </c>
      <c r="AN652">
        <v>0</v>
      </c>
      <c r="AO652" t="s">
        <v>2965</v>
      </c>
      <c r="AP652" t="s">
        <v>4817</v>
      </c>
      <c r="AQ652" t="s">
        <v>4817</v>
      </c>
      <c r="AR652" t="s">
        <v>5374</v>
      </c>
      <c r="AS652" t="s">
        <v>5384</v>
      </c>
    </row>
    <row r="653" spans="1:45" ht="17.25" customHeight="1">
      <c r="E653" s="1403" t="str">
        <f t="shared" si="20"/>
        <v>A03AF329 Concrete Work Superstructure Work Anchor Bolt (Purchase &amp; Installation)</v>
      </c>
      <c r="F653" s="1403" t="str">
        <f t="shared" si="21"/>
        <v>A03AF329-00012 Concrete Work Superstructure Work Anchor Bolt (Purchase &amp; Installation)        M52</v>
      </c>
      <c r="G653" s="1404" t="str" cm="1">
        <f t="array" ref="G653:H653">_xlfn.TEXTSPLIT(I653,"-")</f>
        <v>A03AF329</v>
      </c>
      <c r="H653" s="1404" t="str">
        <v>00012</v>
      </c>
      <c r="I653" t="s">
        <v>5385</v>
      </c>
      <c r="J653" t="s">
        <v>4288</v>
      </c>
      <c r="K653" t="s">
        <v>4921</v>
      </c>
      <c r="L653" t="s">
        <v>3424</v>
      </c>
      <c r="M653" t="s">
        <v>4535</v>
      </c>
      <c r="N653" t="s">
        <v>5355</v>
      </c>
      <c r="O653" t="s">
        <v>4976</v>
      </c>
      <c r="P653" t="s">
        <v>4977</v>
      </c>
      <c r="Q653" t="s">
        <v>2965</v>
      </c>
      <c r="R653">
        <v>0</v>
      </c>
      <c r="S653" t="s">
        <v>2965</v>
      </c>
      <c r="T653">
        <v>0</v>
      </c>
      <c r="U653" t="s">
        <v>2965</v>
      </c>
      <c r="V653">
        <v>0</v>
      </c>
      <c r="W653" t="s">
        <v>2965</v>
      </c>
      <c r="X653">
        <v>0</v>
      </c>
      <c r="Y653" t="s">
        <v>2965</v>
      </c>
      <c r="Z653">
        <v>0</v>
      </c>
      <c r="AA653" t="s">
        <v>2965</v>
      </c>
      <c r="AB653">
        <v>0</v>
      </c>
      <c r="AC653" t="s">
        <v>2965</v>
      </c>
      <c r="AD653">
        <v>0</v>
      </c>
      <c r="AE653" t="s">
        <v>4955</v>
      </c>
      <c r="AF653" t="s">
        <v>4956</v>
      </c>
      <c r="AG653">
        <v>0</v>
      </c>
      <c r="AH653">
        <v>0</v>
      </c>
      <c r="AI653">
        <v>0</v>
      </c>
      <c r="AJ653">
        <v>0</v>
      </c>
      <c r="AK653">
        <v>0</v>
      </c>
      <c r="AL653">
        <v>0</v>
      </c>
      <c r="AM653">
        <v>0</v>
      </c>
      <c r="AN653">
        <v>0</v>
      </c>
      <c r="AO653" t="s">
        <v>2965</v>
      </c>
      <c r="AP653" t="s">
        <v>4817</v>
      </c>
      <c r="AQ653" t="s">
        <v>4817</v>
      </c>
      <c r="AR653" t="s">
        <v>5374</v>
      </c>
      <c r="AS653" t="s">
        <v>5385</v>
      </c>
    </row>
    <row r="654" spans="1:45" ht="17.25" customHeight="1">
      <c r="E654" s="1403" t="str">
        <f t="shared" si="20"/>
        <v>A03AF329 Concrete Work Superstructure Work Anchor Bolt (Purchase &amp; Installation)</v>
      </c>
      <c r="F654" s="1403" t="str">
        <f t="shared" si="21"/>
        <v>A03AF329-00013 Concrete Work Superstructure Work Anchor Bolt (Purchase &amp; Installation)        M56</v>
      </c>
      <c r="G654" s="1404" t="str" cm="1">
        <f t="array" ref="G654:H654">_xlfn.TEXTSPLIT(I654,"-")</f>
        <v>A03AF329</v>
      </c>
      <c r="H654" s="1404" t="str">
        <v>00013</v>
      </c>
      <c r="I654" t="s">
        <v>5386</v>
      </c>
      <c r="J654" t="s">
        <v>4288</v>
      </c>
      <c r="K654" t="s">
        <v>4921</v>
      </c>
      <c r="L654" t="s">
        <v>3424</v>
      </c>
      <c r="M654" t="s">
        <v>4535</v>
      </c>
      <c r="N654" t="s">
        <v>5355</v>
      </c>
      <c r="O654" t="s">
        <v>4976</v>
      </c>
      <c r="P654" t="s">
        <v>4977</v>
      </c>
      <c r="Q654" t="s">
        <v>2965</v>
      </c>
      <c r="R654">
        <v>0</v>
      </c>
      <c r="S654" t="s">
        <v>2965</v>
      </c>
      <c r="T654">
        <v>0</v>
      </c>
      <c r="U654" t="s">
        <v>2965</v>
      </c>
      <c r="V654">
        <v>0</v>
      </c>
      <c r="W654" t="s">
        <v>2965</v>
      </c>
      <c r="X654">
        <v>0</v>
      </c>
      <c r="Y654" t="s">
        <v>2965</v>
      </c>
      <c r="Z654">
        <v>0</v>
      </c>
      <c r="AA654" t="s">
        <v>2965</v>
      </c>
      <c r="AB654">
        <v>0</v>
      </c>
      <c r="AC654" t="s">
        <v>2965</v>
      </c>
      <c r="AD654">
        <v>0</v>
      </c>
      <c r="AE654" t="s">
        <v>4958</v>
      </c>
      <c r="AF654" t="s">
        <v>4959</v>
      </c>
      <c r="AG654">
        <v>0</v>
      </c>
      <c r="AH654">
        <v>0</v>
      </c>
      <c r="AI654">
        <v>0</v>
      </c>
      <c r="AJ654">
        <v>0</v>
      </c>
      <c r="AK654">
        <v>0</v>
      </c>
      <c r="AL654">
        <v>0</v>
      </c>
      <c r="AM654">
        <v>0</v>
      </c>
      <c r="AN654">
        <v>0</v>
      </c>
      <c r="AO654" t="s">
        <v>2965</v>
      </c>
      <c r="AP654" t="s">
        <v>4817</v>
      </c>
      <c r="AQ654" t="s">
        <v>4817</v>
      </c>
      <c r="AR654" t="s">
        <v>5374</v>
      </c>
      <c r="AS654" t="s">
        <v>5386</v>
      </c>
    </row>
    <row r="655" spans="1:45" ht="17.25" customHeight="1">
      <c r="E655" s="1403" t="str">
        <f t="shared" si="20"/>
        <v>A03AF329 Concrete Work Superstructure Work Anchor Bolt (Purchase &amp; Installation)</v>
      </c>
      <c r="F655" s="1403" t="str">
        <f t="shared" si="21"/>
        <v>A03AF329-00014 Concrete Work Superstructure Work Anchor Bolt (Purchase &amp; Installation)        M64</v>
      </c>
      <c r="G655" s="1404" t="str" cm="1">
        <f t="array" ref="G655:H655">_xlfn.TEXTSPLIT(I655,"-")</f>
        <v>A03AF329</v>
      </c>
      <c r="H655" s="1404" t="str">
        <v>00014</v>
      </c>
      <c r="I655" t="s">
        <v>5387</v>
      </c>
      <c r="J655" t="s">
        <v>4288</v>
      </c>
      <c r="K655" t="s">
        <v>4921</v>
      </c>
      <c r="L655" t="s">
        <v>3424</v>
      </c>
      <c r="M655" t="s">
        <v>4535</v>
      </c>
      <c r="N655" t="s">
        <v>5355</v>
      </c>
      <c r="O655" t="s">
        <v>4976</v>
      </c>
      <c r="P655" t="s">
        <v>4977</v>
      </c>
      <c r="Q655" t="s">
        <v>2965</v>
      </c>
      <c r="R655">
        <v>0</v>
      </c>
      <c r="S655" t="s">
        <v>2965</v>
      </c>
      <c r="T655">
        <v>0</v>
      </c>
      <c r="U655" t="s">
        <v>2965</v>
      </c>
      <c r="V655">
        <v>0</v>
      </c>
      <c r="W655" t="s">
        <v>2965</v>
      </c>
      <c r="X655">
        <v>0</v>
      </c>
      <c r="Y655" t="s">
        <v>2965</v>
      </c>
      <c r="Z655">
        <v>0</v>
      </c>
      <c r="AA655" t="s">
        <v>2965</v>
      </c>
      <c r="AB655">
        <v>0</v>
      </c>
      <c r="AC655" t="s">
        <v>2965</v>
      </c>
      <c r="AD655">
        <v>0</v>
      </c>
      <c r="AE655" t="s">
        <v>4961</v>
      </c>
      <c r="AF655" t="s">
        <v>4962</v>
      </c>
      <c r="AG655">
        <v>0</v>
      </c>
      <c r="AH655">
        <v>0</v>
      </c>
      <c r="AI655">
        <v>0</v>
      </c>
      <c r="AJ655">
        <v>0</v>
      </c>
      <c r="AK655">
        <v>0</v>
      </c>
      <c r="AL655">
        <v>0</v>
      </c>
      <c r="AM655">
        <v>0</v>
      </c>
      <c r="AN655">
        <v>0</v>
      </c>
      <c r="AO655" t="s">
        <v>2965</v>
      </c>
      <c r="AP655" t="s">
        <v>4817</v>
      </c>
      <c r="AQ655" t="s">
        <v>4817</v>
      </c>
      <c r="AR655" t="s">
        <v>5374</v>
      </c>
      <c r="AS655" t="s">
        <v>5387</v>
      </c>
    </row>
    <row r="656" spans="1:45" ht="17.25" customHeight="1">
      <c r="E656" s="1403" t="str">
        <f t="shared" si="20"/>
        <v>A03AF329 Concrete Work Superstructure Work Anchor Bolt (Purchase &amp; Installation)</v>
      </c>
      <c r="F656" s="1403" t="str">
        <f t="shared" si="21"/>
        <v>A03AF329-00015 Concrete Work Superstructure Work Anchor Bolt (Purchase &amp; Installation)        M72</v>
      </c>
      <c r="G656" s="1404" t="str" cm="1">
        <f t="array" ref="G656:H656">_xlfn.TEXTSPLIT(I656,"-")</f>
        <v>A03AF329</v>
      </c>
      <c r="H656" s="1404" t="str">
        <v>00015</v>
      </c>
      <c r="I656" t="s">
        <v>5388</v>
      </c>
      <c r="J656" t="s">
        <v>4288</v>
      </c>
      <c r="K656" t="s">
        <v>4921</v>
      </c>
      <c r="L656" t="s">
        <v>3424</v>
      </c>
      <c r="M656" t="s">
        <v>4535</v>
      </c>
      <c r="N656" t="s">
        <v>5355</v>
      </c>
      <c r="O656" t="s">
        <v>4976</v>
      </c>
      <c r="P656" t="s">
        <v>4977</v>
      </c>
      <c r="Q656" t="s">
        <v>2965</v>
      </c>
      <c r="R656">
        <v>0</v>
      </c>
      <c r="S656" t="s">
        <v>2965</v>
      </c>
      <c r="T656">
        <v>0</v>
      </c>
      <c r="U656" t="s">
        <v>2965</v>
      </c>
      <c r="V656">
        <v>0</v>
      </c>
      <c r="W656" t="s">
        <v>2965</v>
      </c>
      <c r="X656">
        <v>0</v>
      </c>
      <c r="Y656" t="s">
        <v>2965</v>
      </c>
      <c r="Z656">
        <v>0</v>
      </c>
      <c r="AA656" t="s">
        <v>2965</v>
      </c>
      <c r="AB656">
        <v>0</v>
      </c>
      <c r="AC656" t="s">
        <v>2965</v>
      </c>
      <c r="AD656">
        <v>0</v>
      </c>
      <c r="AE656" t="s">
        <v>4964</v>
      </c>
      <c r="AF656" t="s">
        <v>4965</v>
      </c>
      <c r="AG656">
        <v>0</v>
      </c>
      <c r="AH656">
        <v>0</v>
      </c>
      <c r="AI656">
        <v>0</v>
      </c>
      <c r="AJ656">
        <v>0</v>
      </c>
      <c r="AK656">
        <v>0</v>
      </c>
      <c r="AL656">
        <v>0</v>
      </c>
      <c r="AM656">
        <v>0</v>
      </c>
      <c r="AN656">
        <v>0</v>
      </c>
      <c r="AO656" t="s">
        <v>2965</v>
      </c>
      <c r="AP656" t="s">
        <v>4817</v>
      </c>
      <c r="AQ656" t="s">
        <v>4817</v>
      </c>
      <c r="AR656" t="s">
        <v>5374</v>
      </c>
      <c r="AS656" t="s">
        <v>5388</v>
      </c>
    </row>
    <row r="657" spans="1:45" s="1416" customFormat="1" ht="17.25" customHeight="1">
      <c r="A657" s="1403"/>
      <c r="B657" s="1403"/>
      <c r="C657" s="1403"/>
      <c r="D657" s="1403"/>
      <c r="E657" s="1403" t="str">
        <f t="shared" si="20"/>
        <v>A03AF329 Concrete Work Superstructure Work Anchor Bolt (Purchase &amp; Installation)</v>
      </c>
      <c r="F657" s="1403" t="str">
        <f t="shared" si="21"/>
        <v>A03AF329-00016 Concrete Work Superstructure Work Anchor Bolt (Purchase &amp; Installation)        M76</v>
      </c>
      <c r="G657" s="1404" t="str" cm="1">
        <f t="array" ref="G657:H657">_xlfn.TEXTSPLIT(I657,"-")</f>
        <v>A03AF329</v>
      </c>
      <c r="H657" s="1404" t="str">
        <v>00016</v>
      </c>
      <c r="I657" t="s">
        <v>5389</v>
      </c>
      <c r="J657" t="s">
        <v>4288</v>
      </c>
      <c r="K657" t="s">
        <v>4921</v>
      </c>
      <c r="L657" t="s">
        <v>3424</v>
      </c>
      <c r="M657" t="s">
        <v>4535</v>
      </c>
      <c r="N657" t="s">
        <v>5355</v>
      </c>
      <c r="O657" t="s">
        <v>4976</v>
      </c>
      <c r="P657" t="s">
        <v>4977</v>
      </c>
      <c r="Q657" t="s">
        <v>2965</v>
      </c>
      <c r="R657">
        <v>0</v>
      </c>
      <c r="S657" t="s">
        <v>2965</v>
      </c>
      <c r="T657">
        <v>0</v>
      </c>
      <c r="U657" t="s">
        <v>2965</v>
      </c>
      <c r="V657">
        <v>0</v>
      </c>
      <c r="W657" t="s">
        <v>2965</v>
      </c>
      <c r="X657">
        <v>0</v>
      </c>
      <c r="Y657" t="s">
        <v>2965</v>
      </c>
      <c r="Z657">
        <v>0</v>
      </c>
      <c r="AA657" t="s">
        <v>2965</v>
      </c>
      <c r="AB657">
        <v>0</v>
      </c>
      <c r="AC657" t="s">
        <v>2965</v>
      </c>
      <c r="AD657">
        <v>0</v>
      </c>
      <c r="AE657" t="s">
        <v>4967</v>
      </c>
      <c r="AF657" t="s">
        <v>4968</v>
      </c>
      <c r="AG657">
        <v>0</v>
      </c>
      <c r="AH657">
        <v>0</v>
      </c>
      <c r="AI657">
        <v>0</v>
      </c>
      <c r="AJ657">
        <v>0</v>
      </c>
      <c r="AK657">
        <v>0</v>
      </c>
      <c r="AL657">
        <v>0</v>
      </c>
      <c r="AM657">
        <v>0</v>
      </c>
      <c r="AN657">
        <v>0</v>
      </c>
      <c r="AO657" t="s">
        <v>2965</v>
      </c>
      <c r="AP657" t="s">
        <v>4817</v>
      </c>
      <c r="AQ657" t="s">
        <v>4817</v>
      </c>
      <c r="AR657" t="s">
        <v>5374</v>
      </c>
      <c r="AS657" t="s">
        <v>5389</v>
      </c>
    </row>
    <row r="658" spans="1:45" s="1416" customFormat="1" ht="17.25" customHeight="1">
      <c r="A658" s="1403"/>
      <c r="B658" s="1403"/>
      <c r="C658" s="1403"/>
      <c r="D658" s="1403"/>
      <c r="E658" s="1403" t="str">
        <f t="shared" si="20"/>
        <v>A03AF329 Concrete Work Superstructure Work Anchor Bolt (Purchase &amp; Installation)</v>
      </c>
      <c r="F658" s="1403" t="str">
        <f t="shared" si="21"/>
        <v>A03AF329-00017 Concrete Work Superstructure Work Anchor Bolt (Purchase &amp; Installation)        Over M76</v>
      </c>
      <c r="G658" s="1404" t="str" cm="1">
        <f t="array" ref="G658:H658">_xlfn.TEXTSPLIT(I658,"-")</f>
        <v>A03AF329</v>
      </c>
      <c r="H658" s="1404" t="str">
        <v>00017</v>
      </c>
      <c r="I658" t="s">
        <v>5390</v>
      </c>
      <c r="J658" t="s">
        <v>4288</v>
      </c>
      <c r="K658" t="s">
        <v>4921</v>
      </c>
      <c r="L658" t="s">
        <v>3424</v>
      </c>
      <c r="M658" t="s">
        <v>4535</v>
      </c>
      <c r="N658" t="s">
        <v>5355</v>
      </c>
      <c r="O658" t="s">
        <v>4976</v>
      </c>
      <c r="P658" t="s">
        <v>4977</v>
      </c>
      <c r="Q658" t="s">
        <v>2965</v>
      </c>
      <c r="R658">
        <v>0</v>
      </c>
      <c r="S658" t="s">
        <v>2965</v>
      </c>
      <c r="T658">
        <v>0</v>
      </c>
      <c r="U658" t="s">
        <v>2965</v>
      </c>
      <c r="V658">
        <v>0</v>
      </c>
      <c r="W658" t="s">
        <v>2965</v>
      </c>
      <c r="X658">
        <v>0</v>
      </c>
      <c r="Y658" t="s">
        <v>2965</v>
      </c>
      <c r="Z658">
        <v>0</v>
      </c>
      <c r="AA658" t="s">
        <v>2965</v>
      </c>
      <c r="AB658">
        <v>0</v>
      </c>
      <c r="AC658" t="s">
        <v>2965</v>
      </c>
      <c r="AD658">
        <v>0</v>
      </c>
      <c r="AE658" t="s">
        <v>4970</v>
      </c>
      <c r="AF658" t="s">
        <v>4971</v>
      </c>
      <c r="AG658">
        <v>0</v>
      </c>
      <c r="AH658">
        <v>0</v>
      </c>
      <c r="AI658">
        <v>0</v>
      </c>
      <c r="AJ658">
        <v>0</v>
      </c>
      <c r="AK658">
        <v>0</v>
      </c>
      <c r="AL658">
        <v>0</v>
      </c>
      <c r="AM658">
        <v>0</v>
      </c>
      <c r="AN658">
        <v>0</v>
      </c>
      <c r="AO658" t="s">
        <v>2965</v>
      </c>
      <c r="AP658" t="s">
        <v>4817</v>
      </c>
      <c r="AQ658" t="s">
        <v>4817</v>
      </c>
      <c r="AR658" t="s">
        <v>5374</v>
      </c>
      <c r="AS658" t="s">
        <v>5390</v>
      </c>
    </row>
    <row r="659" spans="1:45" s="1416" customFormat="1" ht="17.25" customHeight="1">
      <c r="A659" s="1403"/>
      <c r="B659" s="1403"/>
      <c r="C659" s="1403"/>
      <c r="D659" s="1403"/>
      <c r="E659" s="1403" t="str">
        <f t="shared" si="20"/>
        <v>A03AF030 Concrete Work Superstructure Work Chemical Anchor Bolt</v>
      </c>
      <c r="F659" s="1403" t="str">
        <f t="shared" si="21"/>
        <v>A03AF030-00001 Concrete Work Superstructure Work Chemical Anchor Bolt      Including injected Chemical material  M10</v>
      </c>
      <c r="G659" s="1404" t="str" cm="1">
        <f t="array" ref="G659:H659">_xlfn.TEXTSPLIT(I659,"-")</f>
        <v>A03AF030</v>
      </c>
      <c r="H659" s="1404" t="str">
        <v>00001</v>
      </c>
      <c r="I659" t="s">
        <v>5391</v>
      </c>
      <c r="J659" t="s">
        <v>4288</v>
      </c>
      <c r="K659" t="s">
        <v>4921</v>
      </c>
      <c r="L659" t="s">
        <v>3424</v>
      </c>
      <c r="M659" t="s">
        <v>4535</v>
      </c>
      <c r="N659" t="s">
        <v>5355</v>
      </c>
      <c r="O659" t="s">
        <v>4996</v>
      </c>
      <c r="P659" t="s">
        <v>4997</v>
      </c>
      <c r="Q659" t="s">
        <v>2965</v>
      </c>
      <c r="R659">
        <v>0</v>
      </c>
      <c r="S659" t="s">
        <v>2965</v>
      </c>
      <c r="T659">
        <v>0</v>
      </c>
      <c r="U659" t="s">
        <v>2965</v>
      </c>
      <c r="V659">
        <v>0</v>
      </c>
      <c r="W659" t="s">
        <v>2965</v>
      </c>
      <c r="X659">
        <v>0</v>
      </c>
      <c r="Y659" t="s">
        <v>2965</v>
      </c>
      <c r="Z659">
        <v>0</v>
      </c>
      <c r="AA659" t="s">
        <v>4318</v>
      </c>
      <c r="AB659" t="s">
        <v>4998</v>
      </c>
      <c r="AC659" t="s">
        <v>2965</v>
      </c>
      <c r="AD659">
        <v>0</v>
      </c>
      <c r="AE659" t="s">
        <v>4999</v>
      </c>
      <c r="AF659" t="s">
        <v>5000</v>
      </c>
      <c r="AG659">
        <v>0</v>
      </c>
      <c r="AH659" t="s">
        <v>2965</v>
      </c>
      <c r="AI659">
        <v>0</v>
      </c>
      <c r="AJ659">
        <v>0</v>
      </c>
      <c r="AK659">
        <v>0</v>
      </c>
      <c r="AL659">
        <v>0</v>
      </c>
      <c r="AM659">
        <v>0</v>
      </c>
      <c r="AN659">
        <v>0</v>
      </c>
      <c r="AO659" t="s">
        <v>2965</v>
      </c>
      <c r="AP659" t="s">
        <v>4817</v>
      </c>
      <c r="AQ659" t="s">
        <v>4817</v>
      </c>
      <c r="AR659" t="s">
        <v>5392</v>
      </c>
      <c r="AS659" t="s">
        <v>5391</v>
      </c>
    </row>
    <row r="660" spans="1:45" s="1416" customFormat="1" ht="17.25" customHeight="1">
      <c r="A660" s="1403"/>
      <c r="B660" s="1403"/>
      <c r="C660" s="1403"/>
      <c r="D660" s="1403"/>
      <c r="E660" s="1403" t="str">
        <f t="shared" si="20"/>
        <v>A03AF030 Concrete Work Superstructure Work Chemical Anchor Bolt</v>
      </c>
      <c r="F660" s="1403" t="str">
        <f t="shared" si="21"/>
        <v>A03AF030-00002 Concrete Work Superstructure Work Chemical Anchor Bolt      Including injected Chemical material  M12</v>
      </c>
      <c r="G660" s="1404" t="str" cm="1">
        <f t="array" ref="G660:H660">_xlfn.TEXTSPLIT(I660,"-")</f>
        <v>A03AF030</v>
      </c>
      <c r="H660" s="1404" t="str">
        <v>00002</v>
      </c>
      <c r="I660" t="s">
        <v>5393</v>
      </c>
      <c r="J660" t="s">
        <v>4288</v>
      </c>
      <c r="K660" t="s">
        <v>4921</v>
      </c>
      <c r="L660" t="s">
        <v>3424</v>
      </c>
      <c r="M660" t="s">
        <v>4535</v>
      </c>
      <c r="N660" t="s">
        <v>5355</v>
      </c>
      <c r="O660" t="s">
        <v>4996</v>
      </c>
      <c r="P660" t="s">
        <v>4997</v>
      </c>
      <c r="Q660" t="s">
        <v>2965</v>
      </c>
      <c r="R660">
        <v>0</v>
      </c>
      <c r="S660" t="s">
        <v>2965</v>
      </c>
      <c r="T660">
        <v>0</v>
      </c>
      <c r="U660" t="s">
        <v>2965</v>
      </c>
      <c r="V660">
        <v>0</v>
      </c>
      <c r="W660" t="s">
        <v>2965</v>
      </c>
      <c r="X660">
        <v>0</v>
      </c>
      <c r="Y660" t="s">
        <v>2965</v>
      </c>
      <c r="Z660">
        <v>0</v>
      </c>
      <c r="AA660" t="s">
        <v>4318</v>
      </c>
      <c r="AB660" t="s">
        <v>4998</v>
      </c>
      <c r="AC660" t="s">
        <v>2965</v>
      </c>
      <c r="AD660">
        <v>0</v>
      </c>
      <c r="AE660" t="s">
        <v>4924</v>
      </c>
      <c r="AF660" t="s">
        <v>4925</v>
      </c>
      <c r="AG660">
        <v>0</v>
      </c>
      <c r="AH660" t="s">
        <v>2965</v>
      </c>
      <c r="AI660">
        <v>0</v>
      </c>
      <c r="AJ660">
        <v>0</v>
      </c>
      <c r="AK660">
        <v>0</v>
      </c>
      <c r="AL660">
        <v>0</v>
      </c>
      <c r="AM660">
        <v>0</v>
      </c>
      <c r="AN660">
        <v>0</v>
      </c>
      <c r="AO660" t="s">
        <v>2965</v>
      </c>
      <c r="AP660" t="s">
        <v>4817</v>
      </c>
      <c r="AQ660" t="s">
        <v>4817</v>
      </c>
      <c r="AR660" t="s">
        <v>5392</v>
      </c>
      <c r="AS660" t="s">
        <v>5393</v>
      </c>
    </row>
    <row r="661" spans="1:45" s="1416" customFormat="1" ht="17.25" customHeight="1">
      <c r="A661" s="1403"/>
      <c r="B661" s="1403"/>
      <c r="C661" s="1403"/>
      <c r="D661" s="1403"/>
      <c r="E661" s="1403" t="str">
        <f t="shared" si="20"/>
        <v>A03AF030 Concrete Work Superstructure Work Chemical Anchor Bolt</v>
      </c>
      <c r="F661" s="1403" t="str">
        <f t="shared" si="21"/>
        <v>A03AF030-00003 Concrete Work Superstructure Work Chemical Anchor Bolt      Including injected Chemical material  M16</v>
      </c>
      <c r="G661" s="1404" t="str" cm="1">
        <f t="array" ref="G661:H661">_xlfn.TEXTSPLIT(I661,"-")</f>
        <v>A03AF030</v>
      </c>
      <c r="H661" s="1404" t="str">
        <v>00003</v>
      </c>
      <c r="I661" t="s">
        <v>5394</v>
      </c>
      <c r="J661" t="s">
        <v>4288</v>
      </c>
      <c r="K661" t="s">
        <v>4921</v>
      </c>
      <c r="L661" t="s">
        <v>3424</v>
      </c>
      <c r="M661" t="s">
        <v>4535</v>
      </c>
      <c r="N661" t="s">
        <v>5355</v>
      </c>
      <c r="O661" t="s">
        <v>4996</v>
      </c>
      <c r="P661" t="s">
        <v>4997</v>
      </c>
      <c r="Q661" t="s">
        <v>2965</v>
      </c>
      <c r="R661">
        <v>0</v>
      </c>
      <c r="S661" t="s">
        <v>2965</v>
      </c>
      <c r="T661">
        <v>0</v>
      </c>
      <c r="U661" t="s">
        <v>2965</v>
      </c>
      <c r="V661">
        <v>0</v>
      </c>
      <c r="W661" t="s">
        <v>2965</v>
      </c>
      <c r="X661">
        <v>0</v>
      </c>
      <c r="Y661" t="s">
        <v>2965</v>
      </c>
      <c r="Z661">
        <v>0</v>
      </c>
      <c r="AA661" t="s">
        <v>4318</v>
      </c>
      <c r="AB661" t="s">
        <v>4998</v>
      </c>
      <c r="AC661" t="s">
        <v>2965</v>
      </c>
      <c r="AD661">
        <v>0</v>
      </c>
      <c r="AE661" t="s">
        <v>4928</v>
      </c>
      <c r="AF661" t="s">
        <v>4929</v>
      </c>
      <c r="AG661">
        <v>0</v>
      </c>
      <c r="AH661" t="s">
        <v>2965</v>
      </c>
      <c r="AI661">
        <v>0</v>
      </c>
      <c r="AJ661">
        <v>0</v>
      </c>
      <c r="AK661">
        <v>0</v>
      </c>
      <c r="AL661">
        <v>0</v>
      </c>
      <c r="AM661">
        <v>0</v>
      </c>
      <c r="AN661">
        <v>0</v>
      </c>
      <c r="AO661" t="s">
        <v>2965</v>
      </c>
      <c r="AP661" t="s">
        <v>4817</v>
      </c>
      <c r="AQ661" t="s">
        <v>4817</v>
      </c>
      <c r="AR661" t="s">
        <v>5392</v>
      </c>
      <c r="AS661" t="s">
        <v>5394</v>
      </c>
    </row>
    <row r="662" spans="1:45" s="1416" customFormat="1" ht="17.25" customHeight="1">
      <c r="A662" s="1403"/>
      <c r="B662" s="1403"/>
      <c r="C662" s="1403"/>
      <c r="D662" s="1403"/>
      <c r="E662" s="1403" t="str">
        <f t="shared" si="20"/>
        <v>A03AF030 Concrete Work Superstructure Work Chemical Anchor Bolt</v>
      </c>
      <c r="F662" s="1403" t="str">
        <f t="shared" si="21"/>
        <v>A03AF030-00004 Concrete Work Superstructure Work Chemical Anchor Bolt      Including injected Chemical material  M20</v>
      </c>
      <c r="G662" s="1404" t="str" cm="1">
        <f t="array" ref="G662:H662">_xlfn.TEXTSPLIT(I662,"-")</f>
        <v>A03AF030</v>
      </c>
      <c r="H662" s="1404" t="str">
        <v>00004</v>
      </c>
      <c r="I662" t="s">
        <v>5395</v>
      </c>
      <c r="J662" t="s">
        <v>4288</v>
      </c>
      <c r="K662" t="s">
        <v>4921</v>
      </c>
      <c r="L662" t="s">
        <v>3424</v>
      </c>
      <c r="M662" t="s">
        <v>4535</v>
      </c>
      <c r="N662" t="s">
        <v>5355</v>
      </c>
      <c r="O662" t="s">
        <v>4996</v>
      </c>
      <c r="P662" t="s">
        <v>4997</v>
      </c>
      <c r="Q662" t="s">
        <v>2965</v>
      </c>
      <c r="R662">
        <v>0</v>
      </c>
      <c r="S662" t="s">
        <v>2965</v>
      </c>
      <c r="T662">
        <v>0</v>
      </c>
      <c r="U662" t="s">
        <v>2965</v>
      </c>
      <c r="V662">
        <v>0</v>
      </c>
      <c r="W662" t="s">
        <v>2965</v>
      </c>
      <c r="X662">
        <v>0</v>
      </c>
      <c r="Y662" t="s">
        <v>2965</v>
      </c>
      <c r="Z662">
        <v>0</v>
      </c>
      <c r="AA662" t="s">
        <v>4318</v>
      </c>
      <c r="AB662" t="s">
        <v>4998</v>
      </c>
      <c r="AC662" t="s">
        <v>2965</v>
      </c>
      <c r="AD662">
        <v>0</v>
      </c>
      <c r="AE662" t="s">
        <v>4931</v>
      </c>
      <c r="AF662" t="s">
        <v>4932</v>
      </c>
      <c r="AG662">
        <v>0</v>
      </c>
      <c r="AH662" t="s">
        <v>2965</v>
      </c>
      <c r="AI662">
        <v>0</v>
      </c>
      <c r="AJ662">
        <v>0</v>
      </c>
      <c r="AK662">
        <v>0</v>
      </c>
      <c r="AL662">
        <v>0</v>
      </c>
      <c r="AM662">
        <v>0</v>
      </c>
      <c r="AN662">
        <v>0</v>
      </c>
      <c r="AO662" t="s">
        <v>2965</v>
      </c>
      <c r="AP662" t="s">
        <v>4817</v>
      </c>
      <c r="AQ662" t="s">
        <v>4817</v>
      </c>
      <c r="AR662" t="s">
        <v>5392</v>
      </c>
      <c r="AS662" t="s">
        <v>5395</v>
      </c>
    </row>
    <row r="663" spans="1:45" s="1416" customFormat="1" ht="17.25" customHeight="1">
      <c r="A663" s="1403"/>
      <c r="B663" s="1403"/>
      <c r="C663" s="1403"/>
      <c r="D663" s="1403"/>
      <c r="E663" s="1403" t="str">
        <f t="shared" si="20"/>
        <v>A03AF030 Concrete Work Superstructure Work Chemical Anchor Bolt</v>
      </c>
      <c r="F663" s="1403" t="str">
        <f t="shared" si="21"/>
        <v>A03AF030-00005 Concrete Work Superstructure Work Chemical Anchor Bolt      Including injected Chemical material  M22</v>
      </c>
      <c r="G663" s="1404" t="str" cm="1">
        <f t="array" ref="G663:H663">_xlfn.TEXTSPLIT(I663,"-")</f>
        <v>A03AF030</v>
      </c>
      <c r="H663" s="1404" t="str">
        <v>00005</v>
      </c>
      <c r="I663" t="s">
        <v>5396</v>
      </c>
      <c r="J663" t="s">
        <v>4288</v>
      </c>
      <c r="K663" t="s">
        <v>4921</v>
      </c>
      <c r="L663" t="s">
        <v>3424</v>
      </c>
      <c r="M663" t="s">
        <v>4535</v>
      </c>
      <c r="N663" t="s">
        <v>5355</v>
      </c>
      <c r="O663" t="s">
        <v>4996</v>
      </c>
      <c r="P663" t="s">
        <v>4997</v>
      </c>
      <c r="Q663" t="s">
        <v>2965</v>
      </c>
      <c r="R663">
        <v>0</v>
      </c>
      <c r="S663" t="s">
        <v>2965</v>
      </c>
      <c r="T663">
        <v>0</v>
      </c>
      <c r="U663" t="s">
        <v>2965</v>
      </c>
      <c r="V663">
        <v>0</v>
      </c>
      <c r="W663" t="s">
        <v>2965</v>
      </c>
      <c r="X663">
        <v>0</v>
      </c>
      <c r="Y663" t="s">
        <v>2965</v>
      </c>
      <c r="Z663">
        <v>0</v>
      </c>
      <c r="AA663" t="s">
        <v>4318</v>
      </c>
      <c r="AB663" t="s">
        <v>4998</v>
      </c>
      <c r="AC663" t="s">
        <v>2965</v>
      </c>
      <c r="AD663">
        <v>0</v>
      </c>
      <c r="AE663" t="s">
        <v>4934</v>
      </c>
      <c r="AF663" t="s">
        <v>4935</v>
      </c>
      <c r="AG663">
        <v>0</v>
      </c>
      <c r="AH663" t="s">
        <v>2965</v>
      </c>
      <c r="AI663">
        <v>0</v>
      </c>
      <c r="AJ663">
        <v>0</v>
      </c>
      <c r="AK663">
        <v>0</v>
      </c>
      <c r="AL663">
        <v>0</v>
      </c>
      <c r="AM663">
        <v>0</v>
      </c>
      <c r="AN663">
        <v>0</v>
      </c>
      <c r="AO663" t="s">
        <v>2965</v>
      </c>
      <c r="AP663" t="s">
        <v>4817</v>
      </c>
      <c r="AQ663" t="s">
        <v>4817</v>
      </c>
      <c r="AR663" t="s">
        <v>5392</v>
      </c>
      <c r="AS663" t="s">
        <v>5396</v>
      </c>
    </row>
    <row r="664" spans="1:45" s="1416" customFormat="1" ht="17.25" customHeight="1">
      <c r="A664" s="1403"/>
      <c r="B664" s="1403"/>
      <c r="C664" s="1403"/>
      <c r="D664" s="1403"/>
      <c r="E664" s="1403" t="str">
        <f t="shared" si="20"/>
        <v>A03AF030 Concrete Work Superstructure Work Chemical Anchor Bolt</v>
      </c>
      <c r="F664" s="1403" t="str">
        <f t="shared" si="21"/>
        <v>A03AF030-00006 Concrete Work Superstructure Work Chemical Anchor Bolt      Including injected Chemical material  M24</v>
      </c>
      <c r="G664" s="1404" t="str" cm="1">
        <f t="array" ref="G664:H664">_xlfn.TEXTSPLIT(I664,"-")</f>
        <v>A03AF030</v>
      </c>
      <c r="H664" s="1404" t="str">
        <v>00006</v>
      </c>
      <c r="I664" t="s">
        <v>5397</v>
      </c>
      <c r="J664" t="s">
        <v>4288</v>
      </c>
      <c r="K664" t="s">
        <v>4921</v>
      </c>
      <c r="L664" t="s">
        <v>3424</v>
      </c>
      <c r="M664" t="s">
        <v>4535</v>
      </c>
      <c r="N664" t="s">
        <v>5355</v>
      </c>
      <c r="O664" t="s">
        <v>4996</v>
      </c>
      <c r="P664" t="s">
        <v>4997</v>
      </c>
      <c r="Q664" t="s">
        <v>2965</v>
      </c>
      <c r="R664">
        <v>0</v>
      </c>
      <c r="S664" t="s">
        <v>2965</v>
      </c>
      <c r="T664">
        <v>0</v>
      </c>
      <c r="U664" t="s">
        <v>2965</v>
      </c>
      <c r="V664">
        <v>0</v>
      </c>
      <c r="W664" t="s">
        <v>2965</v>
      </c>
      <c r="X664">
        <v>0</v>
      </c>
      <c r="Y664" t="s">
        <v>2965</v>
      </c>
      <c r="Z664">
        <v>0</v>
      </c>
      <c r="AA664" t="s">
        <v>4318</v>
      </c>
      <c r="AB664" t="s">
        <v>4998</v>
      </c>
      <c r="AC664" t="s">
        <v>2965</v>
      </c>
      <c r="AD664">
        <v>0</v>
      </c>
      <c r="AE664" t="s">
        <v>4937</v>
      </c>
      <c r="AF664" t="s">
        <v>4938</v>
      </c>
      <c r="AG664">
        <v>0</v>
      </c>
      <c r="AH664" t="s">
        <v>2965</v>
      </c>
      <c r="AI664">
        <v>0</v>
      </c>
      <c r="AJ664">
        <v>0</v>
      </c>
      <c r="AK664">
        <v>0</v>
      </c>
      <c r="AL664">
        <v>0</v>
      </c>
      <c r="AM664">
        <v>0</v>
      </c>
      <c r="AN664">
        <v>0</v>
      </c>
      <c r="AO664" t="s">
        <v>2965</v>
      </c>
      <c r="AP664" t="s">
        <v>4817</v>
      </c>
      <c r="AQ664" t="s">
        <v>4817</v>
      </c>
      <c r="AR664" t="s">
        <v>5392</v>
      </c>
      <c r="AS664" t="s">
        <v>5397</v>
      </c>
    </row>
    <row r="665" spans="1:45" s="1416" customFormat="1" ht="17.25" customHeight="1">
      <c r="A665" s="1403"/>
      <c r="B665" s="1403"/>
      <c r="C665" s="1403"/>
      <c r="D665" s="1403"/>
      <c r="E665" s="1403" t="str">
        <f t="shared" si="20"/>
        <v>A03AF031 Concrete Work Superstructure Work Expansion Anchor Bolt</v>
      </c>
      <c r="F665" s="1403" t="str">
        <f t="shared" si="21"/>
        <v>A03AF031-00001 Concrete Work Superstructure Work Expansion Anchor Bolt        M10</v>
      </c>
      <c r="G665" s="1404" t="str" cm="1">
        <f t="array" ref="G665:H665">_xlfn.TEXTSPLIT(I665,"-")</f>
        <v>A03AF031</v>
      </c>
      <c r="H665" s="1404" t="str">
        <v>00001</v>
      </c>
      <c r="I665" t="s">
        <v>5398</v>
      </c>
      <c r="J665" t="s">
        <v>4288</v>
      </c>
      <c r="K665" t="s">
        <v>4921</v>
      </c>
      <c r="L665" t="s">
        <v>3424</v>
      </c>
      <c r="M665" t="s">
        <v>4535</v>
      </c>
      <c r="N665" t="s">
        <v>5355</v>
      </c>
      <c r="O665" t="s">
        <v>5008</v>
      </c>
      <c r="P665" t="s">
        <v>5009</v>
      </c>
      <c r="Q665" t="s">
        <v>2965</v>
      </c>
      <c r="R665">
        <v>0</v>
      </c>
      <c r="S665" t="s">
        <v>2965</v>
      </c>
      <c r="T665">
        <v>0</v>
      </c>
      <c r="U665" t="s">
        <v>2965</v>
      </c>
      <c r="V665">
        <v>0</v>
      </c>
      <c r="W665" t="s">
        <v>2965</v>
      </c>
      <c r="X665">
        <v>0</v>
      </c>
      <c r="Y665" t="s">
        <v>2965</v>
      </c>
      <c r="Z665">
        <v>0</v>
      </c>
      <c r="AA665" t="s">
        <v>2965</v>
      </c>
      <c r="AB665">
        <v>0</v>
      </c>
      <c r="AC665" t="s">
        <v>2965</v>
      </c>
      <c r="AD665">
        <v>0</v>
      </c>
      <c r="AE665" t="s">
        <v>4999</v>
      </c>
      <c r="AF665" t="s">
        <v>5000</v>
      </c>
      <c r="AG665">
        <v>0</v>
      </c>
      <c r="AH665" t="s">
        <v>2965</v>
      </c>
      <c r="AI665">
        <v>0</v>
      </c>
      <c r="AJ665">
        <v>0</v>
      </c>
      <c r="AK665">
        <v>0</v>
      </c>
      <c r="AL665">
        <v>0</v>
      </c>
      <c r="AM665">
        <v>0</v>
      </c>
      <c r="AN665">
        <v>0</v>
      </c>
      <c r="AO665" t="s">
        <v>2965</v>
      </c>
      <c r="AP665" t="s">
        <v>4817</v>
      </c>
      <c r="AQ665" t="s">
        <v>4817</v>
      </c>
      <c r="AR665" t="s">
        <v>5399</v>
      </c>
      <c r="AS665" t="s">
        <v>5398</v>
      </c>
    </row>
    <row r="666" spans="1:45" s="1416" customFormat="1" ht="17.25" customHeight="1">
      <c r="A666" s="1403"/>
      <c r="B666" s="1403"/>
      <c r="C666" s="1403"/>
      <c r="D666" s="1403"/>
      <c r="E666" s="1403" t="str">
        <f t="shared" si="20"/>
        <v>A03AF031 Concrete Work Superstructure Work Expansion Anchor Bolt</v>
      </c>
      <c r="F666" s="1403" t="str">
        <f t="shared" si="21"/>
        <v>A03AF031-00002 Concrete Work Superstructure Work Expansion Anchor Bolt        M12</v>
      </c>
      <c r="G666" s="1404" t="str" cm="1">
        <f t="array" ref="G666:H666">_xlfn.TEXTSPLIT(I666,"-")</f>
        <v>A03AF031</v>
      </c>
      <c r="H666" s="1404" t="str">
        <v>00002</v>
      </c>
      <c r="I666" t="s">
        <v>5400</v>
      </c>
      <c r="J666" t="s">
        <v>4288</v>
      </c>
      <c r="K666" t="s">
        <v>4921</v>
      </c>
      <c r="L666" t="s">
        <v>3424</v>
      </c>
      <c r="M666" t="s">
        <v>4535</v>
      </c>
      <c r="N666" t="s">
        <v>5355</v>
      </c>
      <c r="O666" t="s">
        <v>5008</v>
      </c>
      <c r="P666" t="s">
        <v>5009</v>
      </c>
      <c r="Q666" t="s">
        <v>2965</v>
      </c>
      <c r="R666">
        <v>0</v>
      </c>
      <c r="S666" t="s">
        <v>2965</v>
      </c>
      <c r="T666">
        <v>0</v>
      </c>
      <c r="U666" t="s">
        <v>2965</v>
      </c>
      <c r="V666">
        <v>0</v>
      </c>
      <c r="W666" t="s">
        <v>2965</v>
      </c>
      <c r="X666">
        <v>0</v>
      </c>
      <c r="Y666" t="s">
        <v>2965</v>
      </c>
      <c r="Z666">
        <v>0</v>
      </c>
      <c r="AA666" t="s">
        <v>2965</v>
      </c>
      <c r="AB666">
        <v>0</v>
      </c>
      <c r="AC666" t="s">
        <v>2965</v>
      </c>
      <c r="AD666">
        <v>0</v>
      </c>
      <c r="AE666" t="s">
        <v>4924</v>
      </c>
      <c r="AF666" t="s">
        <v>4925</v>
      </c>
      <c r="AG666">
        <v>0</v>
      </c>
      <c r="AH666" t="s">
        <v>2965</v>
      </c>
      <c r="AI666">
        <v>0</v>
      </c>
      <c r="AJ666">
        <v>0</v>
      </c>
      <c r="AK666">
        <v>0</v>
      </c>
      <c r="AL666">
        <v>0</v>
      </c>
      <c r="AM666">
        <v>0</v>
      </c>
      <c r="AN666">
        <v>0</v>
      </c>
      <c r="AO666" t="s">
        <v>2965</v>
      </c>
      <c r="AP666" t="s">
        <v>4817</v>
      </c>
      <c r="AQ666" t="s">
        <v>4817</v>
      </c>
      <c r="AR666" t="s">
        <v>5399</v>
      </c>
      <c r="AS666" t="s">
        <v>5400</v>
      </c>
    </row>
    <row r="667" spans="1:45" ht="17.25" customHeight="1">
      <c r="E667" s="1403" t="str">
        <f t="shared" si="20"/>
        <v>A03AF031 Concrete Work Superstructure Work Expansion Anchor Bolt</v>
      </c>
      <c r="F667" s="1403" t="str">
        <f t="shared" si="21"/>
        <v>A03AF031-00003 Concrete Work Superstructure Work Expansion Anchor Bolt        M16</v>
      </c>
      <c r="G667" s="1404" t="str" cm="1">
        <f t="array" ref="G667:H667">_xlfn.TEXTSPLIT(I667,"-")</f>
        <v>A03AF031</v>
      </c>
      <c r="H667" s="1404" t="str">
        <v>00003</v>
      </c>
      <c r="I667" t="s">
        <v>5401</v>
      </c>
      <c r="J667" t="s">
        <v>4288</v>
      </c>
      <c r="K667" t="s">
        <v>4921</v>
      </c>
      <c r="L667" t="s">
        <v>3424</v>
      </c>
      <c r="M667" t="s">
        <v>4535</v>
      </c>
      <c r="N667" t="s">
        <v>5355</v>
      </c>
      <c r="O667" t="s">
        <v>5008</v>
      </c>
      <c r="P667" t="s">
        <v>5009</v>
      </c>
      <c r="Q667" t="s">
        <v>2965</v>
      </c>
      <c r="R667">
        <v>0</v>
      </c>
      <c r="S667" t="s">
        <v>2965</v>
      </c>
      <c r="T667">
        <v>0</v>
      </c>
      <c r="U667" t="s">
        <v>2965</v>
      </c>
      <c r="V667">
        <v>0</v>
      </c>
      <c r="W667" t="s">
        <v>2965</v>
      </c>
      <c r="X667">
        <v>0</v>
      </c>
      <c r="Y667" t="s">
        <v>2965</v>
      </c>
      <c r="Z667">
        <v>0</v>
      </c>
      <c r="AA667" t="s">
        <v>2965</v>
      </c>
      <c r="AB667">
        <v>0</v>
      </c>
      <c r="AC667" t="s">
        <v>2965</v>
      </c>
      <c r="AD667">
        <v>0</v>
      </c>
      <c r="AE667" t="s">
        <v>4928</v>
      </c>
      <c r="AF667" t="s">
        <v>4929</v>
      </c>
      <c r="AG667">
        <v>0</v>
      </c>
      <c r="AH667" t="s">
        <v>2965</v>
      </c>
      <c r="AI667">
        <v>0</v>
      </c>
      <c r="AJ667">
        <v>0</v>
      </c>
      <c r="AK667">
        <v>0</v>
      </c>
      <c r="AL667">
        <v>0</v>
      </c>
      <c r="AM667">
        <v>0</v>
      </c>
      <c r="AN667">
        <v>0</v>
      </c>
      <c r="AO667" t="s">
        <v>2965</v>
      </c>
      <c r="AP667" t="s">
        <v>4817</v>
      </c>
      <c r="AQ667" t="s">
        <v>4817</v>
      </c>
      <c r="AR667" t="s">
        <v>5399</v>
      </c>
      <c r="AS667" t="s">
        <v>5401</v>
      </c>
    </row>
    <row r="668" spans="1:45" ht="17.25" customHeight="1">
      <c r="E668" s="1403" t="str">
        <f t="shared" si="20"/>
        <v>A03AF031 Concrete Work Superstructure Work Expansion Anchor Bolt</v>
      </c>
      <c r="F668" s="1403" t="str">
        <f t="shared" si="21"/>
        <v>A03AF031-00004 Concrete Work Superstructure Work Expansion Anchor Bolt        M20</v>
      </c>
      <c r="G668" s="1404" t="str" cm="1">
        <f t="array" ref="G668:H668">_xlfn.TEXTSPLIT(I668,"-")</f>
        <v>A03AF031</v>
      </c>
      <c r="H668" s="1404" t="str">
        <v>00004</v>
      </c>
      <c r="I668" t="s">
        <v>5402</v>
      </c>
      <c r="J668" t="s">
        <v>4288</v>
      </c>
      <c r="K668" t="s">
        <v>4921</v>
      </c>
      <c r="L668" t="s">
        <v>3424</v>
      </c>
      <c r="M668" t="s">
        <v>4535</v>
      </c>
      <c r="N668" t="s">
        <v>5355</v>
      </c>
      <c r="O668" t="s">
        <v>5008</v>
      </c>
      <c r="P668" t="s">
        <v>5009</v>
      </c>
      <c r="Q668" t="s">
        <v>2965</v>
      </c>
      <c r="R668">
        <v>0</v>
      </c>
      <c r="S668" t="s">
        <v>2965</v>
      </c>
      <c r="T668">
        <v>0</v>
      </c>
      <c r="U668" t="s">
        <v>2965</v>
      </c>
      <c r="V668">
        <v>0</v>
      </c>
      <c r="W668" t="s">
        <v>2965</v>
      </c>
      <c r="X668">
        <v>0</v>
      </c>
      <c r="Y668" t="s">
        <v>2965</v>
      </c>
      <c r="Z668">
        <v>0</v>
      </c>
      <c r="AA668" t="s">
        <v>2965</v>
      </c>
      <c r="AB668">
        <v>0</v>
      </c>
      <c r="AC668" t="s">
        <v>2965</v>
      </c>
      <c r="AD668">
        <v>0</v>
      </c>
      <c r="AE668" t="s">
        <v>4931</v>
      </c>
      <c r="AF668" t="s">
        <v>4932</v>
      </c>
      <c r="AG668">
        <v>0</v>
      </c>
      <c r="AH668" t="s">
        <v>2965</v>
      </c>
      <c r="AI668">
        <v>0</v>
      </c>
      <c r="AJ668">
        <v>0</v>
      </c>
      <c r="AK668">
        <v>0</v>
      </c>
      <c r="AL668">
        <v>0</v>
      </c>
      <c r="AM668">
        <v>0</v>
      </c>
      <c r="AN668">
        <v>0</v>
      </c>
      <c r="AO668" t="s">
        <v>2965</v>
      </c>
      <c r="AP668" t="s">
        <v>4817</v>
      </c>
      <c r="AQ668" t="s">
        <v>4817</v>
      </c>
      <c r="AR668" t="s">
        <v>5399</v>
      </c>
      <c r="AS668" t="s">
        <v>5402</v>
      </c>
    </row>
    <row r="669" spans="1:45" ht="17.25" customHeight="1">
      <c r="E669" s="1403" t="str">
        <f t="shared" si="20"/>
        <v>A03AF031 Concrete Work Superstructure Work Expansion Anchor Bolt</v>
      </c>
      <c r="F669" s="1403" t="str">
        <f t="shared" si="21"/>
        <v>A03AF031-00005 Concrete Work Superstructure Work Expansion Anchor Bolt        M22</v>
      </c>
      <c r="G669" s="1404" t="str" cm="1">
        <f t="array" ref="G669:H669">_xlfn.TEXTSPLIT(I669,"-")</f>
        <v>A03AF031</v>
      </c>
      <c r="H669" s="1404" t="str">
        <v>00005</v>
      </c>
      <c r="I669" t="s">
        <v>5403</v>
      </c>
      <c r="J669" t="s">
        <v>4288</v>
      </c>
      <c r="K669" t="s">
        <v>4921</v>
      </c>
      <c r="L669" t="s">
        <v>3424</v>
      </c>
      <c r="M669" t="s">
        <v>4535</v>
      </c>
      <c r="N669" t="s">
        <v>5355</v>
      </c>
      <c r="O669" t="s">
        <v>5008</v>
      </c>
      <c r="P669" t="s">
        <v>5009</v>
      </c>
      <c r="Q669" t="s">
        <v>2965</v>
      </c>
      <c r="R669">
        <v>0</v>
      </c>
      <c r="S669" t="s">
        <v>2965</v>
      </c>
      <c r="T669">
        <v>0</v>
      </c>
      <c r="U669" t="s">
        <v>2965</v>
      </c>
      <c r="V669">
        <v>0</v>
      </c>
      <c r="W669" t="s">
        <v>2965</v>
      </c>
      <c r="X669">
        <v>0</v>
      </c>
      <c r="Y669" t="s">
        <v>2965</v>
      </c>
      <c r="Z669">
        <v>0</v>
      </c>
      <c r="AA669" t="s">
        <v>2965</v>
      </c>
      <c r="AB669">
        <v>0</v>
      </c>
      <c r="AC669" t="s">
        <v>2965</v>
      </c>
      <c r="AD669">
        <v>0</v>
      </c>
      <c r="AE669" t="s">
        <v>4934</v>
      </c>
      <c r="AF669" t="s">
        <v>4935</v>
      </c>
      <c r="AG669">
        <v>0</v>
      </c>
      <c r="AH669" t="s">
        <v>2965</v>
      </c>
      <c r="AI669">
        <v>0</v>
      </c>
      <c r="AJ669">
        <v>0</v>
      </c>
      <c r="AK669">
        <v>0</v>
      </c>
      <c r="AL669">
        <v>0</v>
      </c>
      <c r="AM669">
        <v>0</v>
      </c>
      <c r="AN669">
        <v>0</v>
      </c>
      <c r="AO669" t="s">
        <v>2965</v>
      </c>
      <c r="AP669" t="s">
        <v>4817</v>
      </c>
      <c r="AQ669" t="s">
        <v>4817</v>
      </c>
      <c r="AR669" t="s">
        <v>5399</v>
      </c>
      <c r="AS669" t="s">
        <v>5403</v>
      </c>
    </row>
    <row r="670" spans="1:45" ht="17.25" customHeight="1">
      <c r="E670" s="1403" t="str">
        <f t="shared" si="20"/>
        <v>A03AF031 Concrete Work Superstructure Work Expansion Anchor Bolt</v>
      </c>
      <c r="F670" s="1403" t="str">
        <f t="shared" si="21"/>
        <v>A03AF031-00006 Concrete Work Superstructure Work Expansion Anchor Bolt        M24</v>
      </c>
      <c r="G670" s="1404" t="str" cm="1">
        <f t="array" ref="G670:H670">_xlfn.TEXTSPLIT(I670,"-")</f>
        <v>A03AF031</v>
      </c>
      <c r="H670" s="1404" t="str">
        <v>00006</v>
      </c>
      <c r="I670" t="s">
        <v>5404</v>
      </c>
      <c r="J670" t="s">
        <v>4288</v>
      </c>
      <c r="K670" t="s">
        <v>4921</v>
      </c>
      <c r="L670" t="s">
        <v>3424</v>
      </c>
      <c r="M670" t="s">
        <v>4535</v>
      </c>
      <c r="N670" t="s">
        <v>5355</v>
      </c>
      <c r="O670" t="s">
        <v>5008</v>
      </c>
      <c r="P670" t="s">
        <v>5009</v>
      </c>
      <c r="Q670" t="s">
        <v>2965</v>
      </c>
      <c r="R670">
        <v>0</v>
      </c>
      <c r="S670" t="s">
        <v>2965</v>
      </c>
      <c r="T670">
        <v>0</v>
      </c>
      <c r="U670" t="s">
        <v>2965</v>
      </c>
      <c r="V670">
        <v>0</v>
      </c>
      <c r="W670" t="s">
        <v>2965</v>
      </c>
      <c r="X670">
        <v>0</v>
      </c>
      <c r="Y670" t="s">
        <v>2965</v>
      </c>
      <c r="Z670">
        <v>0</v>
      </c>
      <c r="AA670" t="s">
        <v>2965</v>
      </c>
      <c r="AB670">
        <v>0</v>
      </c>
      <c r="AC670" t="s">
        <v>2965</v>
      </c>
      <c r="AD670">
        <v>0</v>
      </c>
      <c r="AE670" t="s">
        <v>4937</v>
      </c>
      <c r="AF670" t="s">
        <v>4938</v>
      </c>
      <c r="AG670">
        <v>0</v>
      </c>
      <c r="AH670" t="s">
        <v>2965</v>
      </c>
      <c r="AI670">
        <v>0</v>
      </c>
      <c r="AJ670">
        <v>0</v>
      </c>
      <c r="AK670">
        <v>0</v>
      </c>
      <c r="AL670">
        <v>0</v>
      </c>
      <c r="AM670">
        <v>0</v>
      </c>
      <c r="AN670">
        <v>0</v>
      </c>
      <c r="AO670" t="s">
        <v>2965</v>
      </c>
      <c r="AP670" t="s">
        <v>4817</v>
      </c>
      <c r="AQ670" t="s">
        <v>4817</v>
      </c>
      <c r="AR670" t="s">
        <v>5399</v>
      </c>
      <c r="AS670" t="s">
        <v>5404</v>
      </c>
    </row>
    <row r="671" spans="1:45" ht="17.25" customHeight="1">
      <c r="E671" s="1403" t="str">
        <f t="shared" si="20"/>
        <v>A03AF032 Concrete Work Superstructure Work Structural Concrete</v>
      </c>
      <c r="F671" s="1403" t="str">
        <f t="shared" si="21"/>
        <v xml:space="preserve">A03AF032-00016 Concrete Work Superstructure Work Structural Concrete  Cement Type-1 35MPa ≤ F'c (Cylinder Strength)      </v>
      </c>
      <c r="G671" s="1404" t="str" cm="1">
        <f t="array" ref="G671:H671">_xlfn.TEXTSPLIT(I671,"-")</f>
        <v>A03AF032</v>
      </c>
      <c r="H671" s="1404" t="str">
        <v>00016</v>
      </c>
      <c r="I671" t="s">
        <v>5405</v>
      </c>
      <c r="J671" t="s">
        <v>4288</v>
      </c>
      <c r="K671" t="s">
        <v>4921</v>
      </c>
      <c r="L671" t="s">
        <v>3424</v>
      </c>
      <c r="M671" t="s">
        <v>4535</v>
      </c>
      <c r="N671" t="s">
        <v>5355</v>
      </c>
      <c r="O671" t="s">
        <v>5017</v>
      </c>
      <c r="P671" t="s">
        <v>5018</v>
      </c>
      <c r="Q671" t="s">
        <v>2965</v>
      </c>
      <c r="R671">
        <v>0</v>
      </c>
      <c r="S671" t="s">
        <v>4295</v>
      </c>
      <c r="T671" t="s">
        <v>5019</v>
      </c>
      <c r="U671" t="s">
        <v>4451</v>
      </c>
      <c r="V671" t="s">
        <v>5020</v>
      </c>
      <c r="W671" t="s">
        <v>2965</v>
      </c>
      <c r="X671">
        <v>0</v>
      </c>
      <c r="Y671" t="s">
        <v>2965</v>
      </c>
      <c r="Z671">
        <v>0</v>
      </c>
      <c r="AA671" t="s">
        <v>2965</v>
      </c>
      <c r="AB671" t="s">
        <v>2965</v>
      </c>
      <c r="AC671" t="s">
        <v>2965</v>
      </c>
      <c r="AD671">
        <v>0</v>
      </c>
      <c r="AE671" t="s">
        <v>2965</v>
      </c>
      <c r="AF671" t="s">
        <v>2965</v>
      </c>
      <c r="AG671">
        <v>0</v>
      </c>
      <c r="AH671" t="s">
        <v>2965</v>
      </c>
      <c r="AI671">
        <v>0</v>
      </c>
      <c r="AJ671">
        <v>0</v>
      </c>
      <c r="AK671">
        <v>0</v>
      </c>
      <c r="AL671">
        <v>0</v>
      </c>
      <c r="AM671">
        <v>0</v>
      </c>
      <c r="AN671">
        <v>0</v>
      </c>
      <c r="AO671" t="s">
        <v>2965</v>
      </c>
      <c r="AP671" t="s">
        <v>4299</v>
      </c>
      <c r="AQ671" t="s">
        <v>4299</v>
      </c>
      <c r="AR671" t="s">
        <v>5406</v>
      </c>
      <c r="AS671" t="s">
        <v>5405</v>
      </c>
    </row>
    <row r="672" spans="1:45" s="1416" customFormat="1" ht="17.25" customHeight="1">
      <c r="A672" s="1403"/>
      <c r="B672" s="1403"/>
      <c r="C672" s="1403"/>
      <c r="D672" s="1403"/>
      <c r="E672" s="1403" t="str">
        <f t="shared" si="20"/>
        <v>A03AF032 Concrete Work Superstructure Work Structural Concrete</v>
      </c>
      <c r="F672" s="1403" t="str">
        <f t="shared" si="21"/>
        <v xml:space="preserve">A03AF032-00017 Concrete Work Superstructure Work Structural Concrete  Cement Type-2 35MPa ≤ F'c (Cylinder Strength)      </v>
      </c>
      <c r="G672" s="1404" t="str" cm="1">
        <f t="array" ref="G672:H672">_xlfn.TEXTSPLIT(I672,"-")</f>
        <v>A03AF032</v>
      </c>
      <c r="H672" s="1404" t="str">
        <v>00017</v>
      </c>
      <c r="I672" t="s">
        <v>5407</v>
      </c>
      <c r="J672" t="s">
        <v>4288</v>
      </c>
      <c r="K672" t="s">
        <v>4921</v>
      </c>
      <c r="L672" t="s">
        <v>3424</v>
      </c>
      <c r="M672" t="s">
        <v>4535</v>
      </c>
      <c r="N672" t="s">
        <v>5355</v>
      </c>
      <c r="O672" t="s">
        <v>5017</v>
      </c>
      <c r="P672" t="s">
        <v>5018</v>
      </c>
      <c r="Q672" t="s">
        <v>2965</v>
      </c>
      <c r="R672">
        <v>0</v>
      </c>
      <c r="S672" t="s">
        <v>4305</v>
      </c>
      <c r="T672" t="s">
        <v>5023</v>
      </c>
      <c r="U672" t="s">
        <v>4451</v>
      </c>
      <c r="V672" t="s">
        <v>5020</v>
      </c>
      <c r="W672" t="s">
        <v>2965</v>
      </c>
      <c r="X672">
        <v>0</v>
      </c>
      <c r="Y672" t="s">
        <v>2965</v>
      </c>
      <c r="Z672">
        <v>0</v>
      </c>
      <c r="AA672" t="s">
        <v>2965</v>
      </c>
      <c r="AB672" t="s">
        <v>2965</v>
      </c>
      <c r="AC672" t="s">
        <v>2965</v>
      </c>
      <c r="AD672">
        <v>0</v>
      </c>
      <c r="AE672" t="s">
        <v>2965</v>
      </c>
      <c r="AF672" t="s">
        <v>2965</v>
      </c>
      <c r="AG672">
        <v>0</v>
      </c>
      <c r="AH672" t="s">
        <v>2965</v>
      </c>
      <c r="AI672">
        <v>0</v>
      </c>
      <c r="AJ672">
        <v>0</v>
      </c>
      <c r="AK672">
        <v>0</v>
      </c>
      <c r="AL672">
        <v>0</v>
      </c>
      <c r="AM672">
        <v>0</v>
      </c>
      <c r="AN672">
        <v>0</v>
      </c>
      <c r="AO672" t="s">
        <v>2965</v>
      </c>
      <c r="AP672" t="s">
        <v>4299</v>
      </c>
      <c r="AQ672" t="s">
        <v>4299</v>
      </c>
      <c r="AR672" t="s">
        <v>5406</v>
      </c>
      <c r="AS672" t="s">
        <v>5407</v>
      </c>
    </row>
    <row r="673" spans="1:45" s="1416" customFormat="1" ht="17.25" customHeight="1">
      <c r="A673" s="1403"/>
      <c r="B673" s="1403"/>
      <c r="C673" s="1403"/>
      <c r="D673" s="1403"/>
      <c r="E673" s="1403" t="str">
        <f t="shared" si="20"/>
        <v>A03AF032 Concrete Work Superstructure Work Structural Concrete</v>
      </c>
      <c r="F673" s="1403" t="str">
        <f t="shared" si="21"/>
        <v xml:space="preserve">A03AF032-00018 Concrete Work Superstructure Work Structural Concrete  Cement Type-5 35MPa ≤ F'c (Cylinder Strength)      </v>
      </c>
      <c r="G673" s="1404" t="str" cm="1">
        <f t="array" ref="G673:H673">_xlfn.TEXTSPLIT(I673,"-")</f>
        <v>A03AF032</v>
      </c>
      <c r="H673" s="1404" t="str">
        <v>00018</v>
      </c>
      <c r="I673" t="s">
        <v>5408</v>
      </c>
      <c r="J673" t="s">
        <v>4288</v>
      </c>
      <c r="K673" t="s">
        <v>4921</v>
      </c>
      <c r="L673" t="s">
        <v>3424</v>
      </c>
      <c r="M673" t="s">
        <v>4535</v>
      </c>
      <c r="N673" t="s">
        <v>5355</v>
      </c>
      <c r="O673" t="s">
        <v>5017</v>
      </c>
      <c r="P673" t="s">
        <v>5018</v>
      </c>
      <c r="Q673" t="s">
        <v>2965</v>
      </c>
      <c r="R673">
        <v>0</v>
      </c>
      <c r="S673" t="s">
        <v>4311</v>
      </c>
      <c r="T673" t="s">
        <v>5025</v>
      </c>
      <c r="U673" t="s">
        <v>4451</v>
      </c>
      <c r="V673" t="s">
        <v>5020</v>
      </c>
      <c r="W673" t="s">
        <v>2965</v>
      </c>
      <c r="X673">
        <v>0</v>
      </c>
      <c r="Y673" t="s">
        <v>2965</v>
      </c>
      <c r="Z673">
        <v>0</v>
      </c>
      <c r="AA673" t="s">
        <v>2965</v>
      </c>
      <c r="AB673" t="s">
        <v>2965</v>
      </c>
      <c r="AC673" t="s">
        <v>2965</v>
      </c>
      <c r="AD673">
        <v>0</v>
      </c>
      <c r="AE673" t="s">
        <v>2965</v>
      </c>
      <c r="AF673" t="s">
        <v>2965</v>
      </c>
      <c r="AG673">
        <v>0</v>
      </c>
      <c r="AH673" t="s">
        <v>2965</v>
      </c>
      <c r="AI673">
        <v>0</v>
      </c>
      <c r="AJ673">
        <v>0</v>
      </c>
      <c r="AK673">
        <v>0</v>
      </c>
      <c r="AL673">
        <v>0</v>
      </c>
      <c r="AM673">
        <v>0</v>
      </c>
      <c r="AN673">
        <v>0</v>
      </c>
      <c r="AO673" t="s">
        <v>2965</v>
      </c>
      <c r="AP673" t="s">
        <v>4299</v>
      </c>
      <c r="AQ673" t="s">
        <v>4299</v>
      </c>
      <c r="AR673" t="s">
        <v>5406</v>
      </c>
      <c r="AS673" t="s">
        <v>5408</v>
      </c>
    </row>
    <row r="674" spans="1:45" s="1416" customFormat="1" ht="17.25" customHeight="1">
      <c r="A674" s="1403"/>
      <c r="B674" s="1403"/>
      <c r="C674" s="1403"/>
      <c r="D674" s="1403"/>
      <c r="E674" s="1403" t="str">
        <f t="shared" si="20"/>
        <v>A03AF032 Concrete Work Superstructure Work Structural Concrete</v>
      </c>
      <c r="F674" s="1403" t="str">
        <f t="shared" si="21"/>
        <v xml:space="preserve">A03AF032-00019 Concrete Work Superstructure Work Structural Concrete  Cement Type-1 30MPa ≤ F'c (Cylinder Strength) &lt; 35MPa     </v>
      </c>
      <c r="G674" s="1404" t="str" cm="1">
        <f t="array" ref="G674:H674">_xlfn.TEXTSPLIT(I674,"-")</f>
        <v>A03AF032</v>
      </c>
      <c r="H674" s="1404" t="str">
        <v>00019</v>
      </c>
      <c r="I674" t="s">
        <v>5409</v>
      </c>
      <c r="J674" t="s">
        <v>4288</v>
      </c>
      <c r="K674" t="s">
        <v>4921</v>
      </c>
      <c r="L674" t="s">
        <v>3424</v>
      </c>
      <c r="M674" t="s">
        <v>4535</v>
      </c>
      <c r="N674" t="s">
        <v>5355</v>
      </c>
      <c r="O674" t="s">
        <v>5017</v>
      </c>
      <c r="P674" t="s">
        <v>5018</v>
      </c>
      <c r="Q674" t="s">
        <v>2965</v>
      </c>
      <c r="R674">
        <v>0</v>
      </c>
      <c r="S674" t="s">
        <v>4295</v>
      </c>
      <c r="T674" t="s">
        <v>5019</v>
      </c>
      <c r="U674" t="s">
        <v>5027</v>
      </c>
      <c r="V674" t="s">
        <v>5028</v>
      </c>
      <c r="W674" t="s">
        <v>2965</v>
      </c>
      <c r="X674">
        <v>0</v>
      </c>
      <c r="Y674" t="s">
        <v>2965</v>
      </c>
      <c r="Z674">
        <v>0</v>
      </c>
      <c r="AA674" t="s">
        <v>2965</v>
      </c>
      <c r="AB674" t="s">
        <v>2965</v>
      </c>
      <c r="AC674" t="s">
        <v>2965</v>
      </c>
      <c r="AD674">
        <v>0</v>
      </c>
      <c r="AE674" t="s">
        <v>2965</v>
      </c>
      <c r="AF674" t="s">
        <v>2965</v>
      </c>
      <c r="AG674">
        <v>0</v>
      </c>
      <c r="AH674" t="s">
        <v>2965</v>
      </c>
      <c r="AI674">
        <v>0</v>
      </c>
      <c r="AJ674">
        <v>0</v>
      </c>
      <c r="AK674">
        <v>0</v>
      </c>
      <c r="AL674">
        <v>0</v>
      </c>
      <c r="AM674">
        <v>0</v>
      </c>
      <c r="AN674">
        <v>0</v>
      </c>
      <c r="AO674" t="s">
        <v>2965</v>
      </c>
      <c r="AP674" t="s">
        <v>4299</v>
      </c>
      <c r="AQ674" t="s">
        <v>4299</v>
      </c>
      <c r="AR674" t="s">
        <v>5406</v>
      </c>
      <c r="AS674" t="s">
        <v>5409</v>
      </c>
    </row>
    <row r="675" spans="1:45" s="1416" customFormat="1" ht="17.25" customHeight="1">
      <c r="A675" s="1403"/>
      <c r="B675" s="1403"/>
      <c r="C675" s="1403"/>
      <c r="D675" s="1403"/>
      <c r="E675" s="1403" t="str">
        <f t="shared" si="20"/>
        <v>A03AF032 Concrete Work Superstructure Work Structural Concrete</v>
      </c>
      <c r="F675" s="1403" t="str">
        <f t="shared" si="21"/>
        <v xml:space="preserve">A03AF032-00020 Concrete Work Superstructure Work Structural Concrete  Cement Type-2 30MPa ≤ F'c (Cylinder Strength) &lt; 35MPa     </v>
      </c>
      <c r="G675" s="1404" t="str" cm="1">
        <f t="array" ref="G675:H675">_xlfn.TEXTSPLIT(I675,"-")</f>
        <v>A03AF032</v>
      </c>
      <c r="H675" s="1404" t="str">
        <v>00020</v>
      </c>
      <c r="I675" t="s">
        <v>5410</v>
      </c>
      <c r="J675" t="s">
        <v>4288</v>
      </c>
      <c r="K675" t="s">
        <v>4921</v>
      </c>
      <c r="L675" t="s">
        <v>3424</v>
      </c>
      <c r="M675" t="s">
        <v>4535</v>
      </c>
      <c r="N675" t="s">
        <v>5355</v>
      </c>
      <c r="O675" t="s">
        <v>5017</v>
      </c>
      <c r="P675" t="s">
        <v>5018</v>
      </c>
      <c r="Q675" t="s">
        <v>2965</v>
      </c>
      <c r="R675">
        <v>0</v>
      </c>
      <c r="S675" t="s">
        <v>4305</v>
      </c>
      <c r="T675" t="s">
        <v>5023</v>
      </c>
      <c r="U675" t="s">
        <v>5027</v>
      </c>
      <c r="V675" t="s">
        <v>5028</v>
      </c>
      <c r="W675" t="s">
        <v>2965</v>
      </c>
      <c r="X675">
        <v>0</v>
      </c>
      <c r="Y675" t="s">
        <v>2965</v>
      </c>
      <c r="Z675">
        <v>0</v>
      </c>
      <c r="AA675" t="s">
        <v>2965</v>
      </c>
      <c r="AB675" t="s">
        <v>2965</v>
      </c>
      <c r="AC675" t="s">
        <v>2965</v>
      </c>
      <c r="AD675">
        <v>0</v>
      </c>
      <c r="AE675" t="s">
        <v>2965</v>
      </c>
      <c r="AF675" t="s">
        <v>2965</v>
      </c>
      <c r="AG675">
        <v>0</v>
      </c>
      <c r="AH675" t="s">
        <v>2965</v>
      </c>
      <c r="AI675">
        <v>0</v>
      </c>
      <c r="AJ675">
        <v>0</v>
      </c>
      <c r="AK675">
        <v>0</v>
      </c>
      <c r="AL675">
        <v>0</v>
      </c>
      <c r="AM675">
        <v>0</v>
      </c>
      <c r="AN675">
        <v>0</v>
      </c>
      <c r="AO675" t="s">
        <v>2965</v>
      </c>
      <c r="AP675" t="s">
        <v>4299</v>
      </c>
      <c r="AQ675" t="s">
        <v>4299</v>
      </c>
      <c r="AR675" t="s">
        <v>5406</v>
      </c>
      <c r="AS675" t="s">
        <v>5410</v>
      </c>
    </row>
    <row r="676" spans="1:45" s="1416" customFormat="1" ht="17.25" customHeight="1">
      <c r="A676" s="1403"/>
      <c r="B676" s="1403"/>
      <c r="C676" s="1403"/>
      <c r="D676" s="1403"/>
      <c r="E676" s="1403" t="str">
        <f t="shared" si="20"/>
        <v>A03AF032 Concrete Work Superstructure Work Structural Concrete</v>
      </c>
      <c r="F676" s="1403" t="str">
        <f t="shared" si="21"/>
        <v xml:space="preserve">A03AF032-00021 Concrete Work Superstructure Work Structural Concrete  Cement Type-5 30MPa ≤ F'c (Cylinder Strength) &lt; 35MPa     </v>
      </c>
      <c r="G676" s="1404" t="str" cm="1">
        <f t="array" ref="G676:H676">_xlfn.TEXTSPLIT(I676,"-")</f>
        <v>A03AF032</v>
      </c>
      <c r="H676" s="1404" t="str">
        <v>00021</v>
      </c>
      <c r="I676" t="s">
        <v>5411</v>
      </c>
      <c r="J676" t="s">
        <v>4288</v>
      </c>
      <c r="K676" t="s">
        <v>4921</v>
      </c>
      <c r="L676" t="s">
        <v>3424</v>
      </c>
      <c r="M676" t="s">
        <v>4535</v>
      </c>
      <c r="N676" t="s">
        <v>5355</v>
      </c>
      <c r="O676" t="s">
        <v>5017</v>
      </c>
      <c r="P676" t="s">
        <v>5018</v>
      </c>
      <c r="Q676" t="s">
        <v>2965</v>
      </c>
      <c r="R676">
        <v>0</v>
      </c>
      <c r="S676" t="s">
        <v>4311</v>
      </c>
      <c r="T676" t="s">
        <v>5025</v>
      </c>
      <c r="U676" t="s">
        <v>5027</v>
      </c>
      <c r="V676" t="s">
        <v>5028</v>
      </c>
      <c r="W676" t="s">
        <v>2965</v>
      </c>
      <c r="X676">
        <v>0</v>
      </c>
      <c r="Y676" t="s">
        <v>2965</v>
      </c>
      <c r="Z676">
        <v>0</v>
      </c>
      <c r="AA676" t="s">
        <v>2965</v>
      </c>
      <c r="AB676" t="s">
        <v>2965</v>
      </c>
      <c r="AC676" t="s">
        <v>2965</v>
      </c>
      <c r="AD676">
        <v>0</v>
      </c>
      <c r="AE676" t="s">
        <v>2965</v>
      </c>
      <c r="AF676" t="s">
        <v>2965</v>
      </c>
      <c r="AG676">
        <v>0</v>
      </c>
      <c r="AH676" t="s">
        <v>2965</v>
      </c>
      <c r="AI676">
        <v>0</v>
      </c>
      <c r="AJ676">
        <v>0</v>
      </c>
      <c r="AK676">
        <v>0</v>
      </c>
      <c r="AL676">
        <v>0</v>
      </c>
      <c r="AM676">
        <v>0</v>
      </c>
      <c r="AN676">
        <v>0</v>
      </c>
      <c r="AO676" t="s">
        <v>2965</v>
      </c>
      <c r="AP676" t="s">
        <v>4299</v>
      </c>
      <c r="AQ676" t="s">
        <v>4299</v>
      </c>
      <c r="AR676" t="s">
        <v>5406</v>
      </c>
      <c r="AS676" t="s">
        <v>5411</v>
      </c>
    </row>
    <row r="677" spans="1:45" s="1416" customFormat="1" ht="17.25" customHeight="1">
      <c r="A677" s="1403"/>
      <c r="B677" s="1403"/>
      <c r="C677" s="1403"/>
      <c r="D677" s="1403"/>
      <c r="E677" s="1403" t="str">
        <f t="shared" si="20"/>
        <v>A03AF032 Concrete Work Superstructure Work Structural Concrete</v>
      </c>
      <c r="F677" s="1403" t="str">
        <f t="shared" si="21"/>
        <v xml:space="preserve">A03AF032-00022 Concrete Work Superstructure Work Structural Concrete  Cement Type-1 25MPa ≤ F'c (Cylinder Strength) &lt; 30MPa     </v>
      </c>
      <c r="G677" s="1404" t="str" cm="1">
        <f t="array" ref="G677:H677">_xlfn.TEXTSPLIT(I677,"-")</f>
        <v>A03AF032</v>
      </c>
      <c r="H677" s="1404" t="str">
        <v>00022</v>
      </c>
      <c r="I677" t="s">
        <v>5412</v>
      </c>
      <c r="J677" t="s">
        <v>4288</v>
      </c>
      <c r="K677" t="s">
        <v>4921</v>
      </c>
      <c r="L677" t="s">
        <v>3424</v>
      </c>
      <c r="M677" t="s">
        <v>4535</v>
      </c>
      <c r="N677" t="s">
        <v>5355</v>
      </c>
      <c r="O677" t="s">
        <v>5017</v>
      </c>
      <c r="P677" t="s">
        <v>5018</v>
      </c>
      <c r="Q677" t="s">
        <v>2965</v>
      </c>
      <c r="R677">
        <v>0</v>
      </c>
      <c r="S677" t="s">
        <v>4295</v>
      </c>
      <c r="T677" t="s">
        <v>5019</v>
      </c>
      <c r="U677" t="s">
        <v>5032</v>
      </c>
      <c r="V677" t="s">
        <v>5033</v>
      </c>
      <c r="W677" t="s">
        <v>2965</v>
      </c>
      <c r="X677">
        <v>0</v>
      </c>
      <c r="Y677" t="s">
        <v>2965</v>
      </c>
      <c r="Z677">
        <v>0</v>
      </c>
      <c r="AA677" t="s">
        <v>2965</v>
      </c>
      <c r="AB677" t="s">
        <v>2965</v>
      </c>
      <c r="AC677" t="s">
        <v>2965</v>
      </c>
      <c r="AD677">
        <v>0</v>
      </c>
      <c r="AE677" t="s">
        <v>2965</v>
      </c>
      <c r="AF677" t="s">
        <v>2965</v>
      </c>
      <c r="AG677">
        <v>0</v>
      </c>
      <c r="AH677" t="s">
        <v>2965</v>
      </c>
      <c r="AI677">
        <v>0</v>
      </c>
      <c r="AJ677">
        <v>0</v>
      </c>
      <c r="AK677">
        <v>0</v>
      </c>
      <c r="AL677">
        <v>0</v>
      </c>
      <c r="AM677">
        <v>0</v>
      </c>
      <c r="AN677">
        <v>0</v>
      </c>
      <c r="AO677" t="s">
        <v>2965</v>
      </c>
      <c r="AP677" t="s">
        <v>4299</v>
      </c>
      <c r="AQ677" t="s">
        <v>4299</v>
      </c>
      <c r="AR677" t="s">
        <v>5406</v>
      </c>
      <c r="AS677" t="s">
        <v>5412</v>
      </c>
    </row>
    <row r="678" spans="1:45" s="1416" customFormat="1" ht="17.25" customHeight="1">
      <c r="A678" s="1403"/>
      <c r="B678" s="1403"/>
      <c r="C678" s="1403"/>
      <c r="D678" s="1403"/>
      <c r="E678" s="1403" t="str">
        <f t="shared" si="20"/>
        <v>A03AF032 Concrete Work Superstructure Work Structural Concrete</v>
      </c>
      <c r="F678" s="1403" t="str">
        <f t="shared" si="21"/>
        <v xml:space="preserve">A03AF032-00023 Concrete Work Superstructure Work Structural Concrete  Cement Type-2 25MPa ≤ F'c (Cylinder Strength) &lt; 30MPa     </v>
      </c>
      <c r="G678" s="1404" t="str" cm="1">
        <f t="array" ref="G678:H678">_xlfn.TEXTSPLIT(I678,"-")</f>
        <v>A03AF032</v>
      </c>
      <c r="H678" s="1404" t="str">
        <v>00023</v>
      </c>
      <c r="I678" t="s">
        <v>5413</v>
      </c>
      <c r="J678" t="s">
        <v>4288</v>
      </c>
      <c r="K678" t="s">
        <v>4921</v>
      </c>
      <c r="L678" t="s">
        <v>3424</v>
      </c>
      <c r="M678" t="s">
        <v>4535</v>
      </c>
      <c r="N678" t="s">
        <v>5355</v>
      </c>
      <c r="O678" t="s">
        <v>5017</v>
      </c>
      <c r="P678" t="s">
        <v>5018</v>
      </c>
      <c r="Q678" t="s">
        <v>2965</v>
      </c>
      <c r="R678">
        <v>0</v>
      </c>
      <c r="S678" t="s">
        <v>4305</v>
      </c>
      <c r="T678" t="s">
        <v>5023</v>
      </c>
      <c r="U678" t="s">
        <v>5032</v>
      </c>
      <c r="V678" t="s">
        <v>5033</v>
      </c>
      <c r="W678" t="s">
        <v>2965</v>
      </c>
      <c r="X678">
        <v>0</v>
      </c>
      <c r="Y678" t="s">
        <v>2965</v>
      </c>
      <c r="Z678">
        <v>0</v>
      </c>
      <c r="AA678" t="s">
        <v>2965</v>
      </c>
      <c r="AB678" t="s">
        <v>2965</v>
      </c>
      <c r="AC678" t="s">
        <v>2965</v>
      </c>
      <c r="AD678">
        <v>0</v>
      </c>
      <c r="AE678" t="s">
        <v>2965</v>
      </c>
      <c r="AF678" t="s">
        <v>2965</v>
      </c>
      <c r="AG678">
        <v>0</v>
      </c>
      <c r="AH678" t="s">
        <v>2965</v>
      </c>
      <c r="AI678">
        <v>0</v>
      </c>
      <c r="AJ678">
        <v>0</v>
      </c>
      <c r="AK678">
        <v>0</v>
      </c>
      <c r="AL678">
        <v>0</v>
      </c>
      <c r="AM678">
        <v>0</v>
      </c>
      <c r="AN678">
        <v>0</v>
      </c>
      <c r="AO678" t="s">
        <v>2965</v>
      </c>
      <c r="AP678" t="s">
        <v>4299</v>
      </c>
      <c r="AQ678" t="s">
        <v>4299</v>
      </c>
      <c r="AR678" t="s">
        <v>5406</v>
      </c>
      <c r="AS678" t="s">
        <v>5413</v>
      </c>
    </row>
    <row r="679" spans="1:45" s="1416" customFormat="1" ht="17.25" customHeight="1">
      <c r="A679" s="1403"/>
      <c r="B679" s="1403"/>
      <c r="C679" s="1403"/>
      <c r="D679" s="1403"/>
      <c r="E679" s="1403" t="str">
        <f t="shared" si="20"/>
        <v>A03AF032 Concrete Work Superstructure Work Structural Concrete</v>
      </c>
      <c r="F679" s="1403" t="str">
        <f t="shared" si="21"/>
        <v xml:space="preserve">A03AF032-00024 Concrete Work Superstructure Work Structural Concrete  Cement Type-5 25MPa ≤ F'c (Cylinder Strength) &lt; 30MPa     </v>
      </c>
      <c r="G679" s="1404" t="str" cm="1">
        <f t="array" ref="G679:H679">_xlfn.TEXTSPLIT(I679,"-")</f>
        <v>A03AF032</v>
      </c>
      <c r="H679" s="1404" t="str">
        <v>00024</v>
      </c>
      <c r="I679" t="s">
        <v>5414</v>
      </c>
      <c r="J679" t="s">
        <v>4288</v>
      </c>
      <c r="K679" t="s">
        <v>4921</v>
      </c>
      <c r="L679" t="s">
        <v>3424</v>
      </c>
      <c r="M679" t="s">
        <v>4535</v>
      </c>
      <c r="N679" t="s">
        <v>5355</v>
      </c>
      <c r="O679" t="s">
        <v>5017</v>
      </c>
      <c r="P679" t="s">
        <v>5018</v>
      </c>
      <c r="Q679" t="s">
        <v>2965</v>
      </c>
      <c r="R679">
        <v>0</v>
      </c>
      <c r="S679" t="s">
        <v>4311</v>
      </c>
      <c r="T679" t="s">
        <v>5025</v>
      </c>
      <c r="U679" t="s">
        <v>5032</v>
      </c>
      <c r="V679" t="s">
        <v>5033</v>
      </c>
      <c r="W679" t="s">
        <v>2965</v>
      </c>
      <c r="X679">
        <v>0</v>
      </c>
      <c r="Y679" t="s">
        <v>2965</v>
      </c>
      <c r="Z679">
        <v>0</v>
      </c>
      <c r="AA679" t="s">
        <v>2965</v>
      </c>
      <c r="AB679" t="s">
        <v>2965</v>
      </c>
      <c r="AC679" t="s">
        <v>2965</v>
      </c>
      <c r="AD679">
        <v>0</v>
      </c>
      <c r="AE679" t="s">
        <v>2965</v>
      </c>
      <c r="AF679" t="s">
        <v>2965</v>
      </c>
      <c r="AG679">
        <v>0</v>
      </c>
      <c r="AH679" t="s">
        <v>2965</v>
      </c>
      <c r="AI679">
        <v>0</v>
      </c>
      <c r="AJ679">
        <v>0</v>
      </c>
      <c r="AK679">
        <v>0</v>
      </c>
      <c r="AL679">
        <v>0</v>
      </c>
      <c r="AM679">
        <v>0</v>
      </c>
      <c r="AN679">
        <v>0</v>
      </c>
      <c r="AO679" t="s">
        <v>2965</v>
      </c>
      <c r="AP679" t="s">
        <v>4299</v>
      </c>
      <c r="AQ679" t="s">
        <v>4299</v>
      </c>
      <c r="AR679" t="s">
        <v>5406</v>
      </c>
      <c r="AS679" t="s">
        <v>5414</v>
      </c>
    </row>
    <row r="680" spans="1:45" s="1416" customFormat="1" ht="17.25" customHeight="1">
      <c r="A680" s="1403"/>
      <c r="B680" s="1403"/>
      <c r="C680" s="1403"/>
      <c r="D680" s="1403"/>
      <c r="E680" s="1403" t="str">
        <f t="shared" si="20"/>
        <v>A03AF032 Concrete Work Superstructure Work Structural Concrete</v>
      </c>
      <c r="F680" s="1403" t="str">
        <f t="shared" si="21"/>
        <v xml:space="preserve">A03AF032-00025 Concrete Work Superstructure Work Structural Concrete  Cement Type-1 20MPa ≤ F'c (Cylinder Strength) &lt; 25MPa     </v>
      </c>
      <c r="G680" s="1404" t="str" cm="1">
        <f t="array" ref="G680:H680">_xlfn.TEXTSPLIT(I680,"-")</f>
        <v>A03AF032</v>
      </c>
      <c r="H680" s="1404" t="str">
        <v>00025</v>
      </c>
      <c r="I680" t="s">
        <v>5415</v>
      </c>
      <c r="J680" t="s">
        <v>4288</v>
      </c>
      <c r="K680" t="s">
        <v>4921</v>
      </c>
      <c r="L680" t="s">
        <v>3424</v>
      </c>
      <c r="M680" t="s">
        <v>4535</v>
      </c>
      <c r="N680" t="s">
        <v>5355</v>
      </c>
      <c r="O680" t="s">
        <v>5017</v>
      </c>
      <c r="P680" t="s">
        <v>5018</v>
      </c>
      <c r="Q680" t="s">
        <v>2965</v>
      </c>
      <c r="R680">
        <v>0</v>
      </c>
      <c r="S680" t="s">
        <v>4295</v>
      </c>
      <c r="T680" t="s">
        <v>5019</v>
      </c>
      <c r="U680" t="s">
        <v>5037</v>
      </c>
      <c r="V680" t="s">
        <v>5038</v>
      </c>
      <c r="W680" t="s">
        <v>2965</v>
      </c>
      <c r="X680">
        <v>0</v>
      </c>
      <c r="Y680" t="s">
        <v>2965</v>
      </c>
      <c r="Z680">
        <v>0</v>
      </c>
      <c r="AA680" t="s">
        <v>2965</v>
      </c>
      <c r="AB680" t="s">
        <v>2965</v>
      </c>
      <c r="AC680" t="s">
        <v>2965</v>
      </c>
      <c r="AD680">
        <v>0</v>
      </c>
      <c r="AE680" t="s">
        <v>2965</v>
      </c>
      <c r="AF680" t="s">
        <v>2965</v>
      </c>
      <c r="AG680">
        <v>0</v>
      </c>
      <c r="AH680" t="s">
        <v>2965</v>
      </c>
      <c r="AI680">
        <v>0</v>
      </c>
      <c r="AJ680">
        <v>0</v>
      </c>
      <c r="AK680">
        <v>0</v>
      </c>
      <c r="AL680">
        <v>0</v>
      </c>
      <c r="AM680">
        <v>0</v>
      </c>
      <c r="AN680">
        <v>0</v>
      </c>
      <c r="AO680" t="s">
        <v>2965</v>
      </c>
      <c r="AP680" t="s">
        <v>4299</v>
      </c>
      <c r="AQ680" t="s">
        <v>4299</v>
      </c>
      <c r="AR680" t="s">
        <v>5406</v>
      </c>
      <c r="AS680" t="s">
        <v>5415</v>
      </c>
    </row>
    <row r="681" spans="1:45" s="1416" customFormat="1" ht="17.25" customHeight="1">
      <c r="A681" s="1403"/>
      <c r="B681" s="1403"/>
      <c r="C681" s="1403"/>
      <c r="D681" s="1403"/>
      <c r="E681" s="1403" t="str">
        <f t="shared" si="20"/>
        <v>A03AF032 Concrete Work Superstructure Work Structural Concrete</v>
      </c>
      <c r="F681" s="1403" t="str">
        <f t="shared" si="21"/>
        <v xml:space="preserve">A03AF032-00026 Concrete Work Superstructure Work Structural Concrete  Cement Type-2 20MPa ≤ F'c (Cylinder Strength) &lt; 25MPa     </v>
      </c>
      <c r="G681" s="1404" t="str" cm="1">
        <f t="array" ref="G681:H681">_xlfn.TEXTSPLIT(I681,"-")</f>
        <v>A03AF032</v>
      </c>
      <c r="H681" s="1404" t="str">
        <v>00026</v>
      </c>
      <c r="I681" t="s">
        <v>5416</v>
      </c>
      <c r="J681" t="s">
        <v>4288</v>
      </c>
      <c r="K681" t="s">
        <v>4921</v>
      </c>
      <c r="L681" t="s">
        <v>3424</v>
      </c>
      <c r="M681" t="s">
        <v>4535</v>
      </c>
      <c r="N681" t="s">
        <v>5355</v>
      </c>
      <c r="O681" t="s">
        <v>5017</v>
      </c>
      <c r="P681" t="s">
        <v>5018</v>
      </c>
      <c r="Q681" t="s">
        <v>2965</v>
      </c>
      <c r="R681">
        <v>0</v>
      </c>
      <c r="S681" t="s">
        <v>4305</v>
      </c>
      <c r="T681" t="s">
        <v>5023</v>
      </c>
      <c r="U681" t="s">
        <v>5037</v>
      </c>
      <c r="V681" t="s">
        <v>5038</v>
      </c>
      <c r="W681" t="s">
        <v>2965</v>
      </c>
      <c r="X681">
        <v>0</v>
      </c>
      <c r="Y681" t="s">
        <v>2965</v>
      </c>
      <c r="Z681">
        <v>0</v>
      </c>
      <c r="AA681" t="s">
        <v>2965</v>
      </c>
      <c r="AB681" t="s">
        <v>2965</v>
      </c>
      <c r="AC681" t="s">
        <v>2965</v>
      </c>
      <c r="AD681">
        <v>0</v>
      </c>
      <c r="AE681" t="s">
        <v>2965</v>
      </c>
      <c r="AF681" t="s">
        <v>2965</v>
      </c>
      <c r="AG681">
        <v>0</v>
      </c>
      <c r="AH681" t="s">
        <v>2965</v>
      </c>
      <c r="AI681">
        <v>0</v>
      </c>
      <c r="AJ681">
        <v>0</v>
      </c>
      <c r="AK681">
        <v>0</v>
      </c>
      <c r="AL681">
        <v>0</v>
      </c>
      <c r="AM681">
        <v>0</v>
      </c>
      <c r="AN681">
        <v>0</v>
      </c>
      <c r="AO681" t="s">
        <v>2965</v>
      </c>
      <c r="AP681" t="s">
        <v>4299</v>
      </c>
      <c r="AQ681" t="s">
        <v>4299</v>
      </c>
      <c r="AR681" t="s">
        <v>5406</v>
      </c>
      <c r="AS681" t="s">
        <v>5416</v>
      </c>
    </row>
    <row r="682" spans="1:45" ht="17.25" customHeight="1">
      <c r="E682" s="1403" t="str">
        <f t="shared" si="20"/>
        <v>A03AF032 Concrete Work Superstructure Work Structural Concrete</v>
      </c>
      <c r="F682" s="1403" t="str">
        <f t="shared" si="21"/>
        <v xml:space="preserve">A03AF032-00027 Concrete Work Superstructure Work Structural Concrete  Cement Type-5 20MPa ≤ F'c (Cylinder Strength) &lt; 25MPa     </v>
      </c>
      <c r="G682" s="1404" t="str" cm="1">
        <f t="array" ref="G682:H682">_xlfn.TEXTSPLIT(I682,"-")</f>
        <v>A03AF032</v>
      </c>
      <c r="H682" s="1404" t="str">
        <v>00027</v>
      </c>
      <c r="I682" t="s">
        <v>5417</v>
      </c>
      <c r="J682" t="s">
        <v>4288</v>
      </c>
      <c r="K682" t="s">
        <v>4921</v>
      </c>
      <c r="L682" t="s">
        <v>3424</v>
      </c>
      <c r="M682" t="s">
        <v>4535</v>
      </c>
      <c r="N682" t="s">
        <v>5355</v>
      </c>
      <c r="O682" t="s">
        <v>5017</v>
      </c>
      <c r="P682" t="s">
        <v>5018</v>
      </c>
      <c r="Q682" t="s">
        <v>2965</v>
      </c>
      <c r="R682">
        <v>0</v>
      </c>
      <c r="S682" t="s">
        <v>4311</v>
      </c>
      <c r="T682" t="s">
        <v>5025</v>
      </c>
      <c r="U682" t="s">
        <v>5037</v>
      </c>
      <c r="V682" t="s">
        <v>5038</v>
      </c>
      <c r="W682" t="s">
        <v>2965</v>
      </c>
      <c r="X682">
        <v>0</v>
      </c>
      <c r="Y682" t="s">
        <v>2965</v>
      </c>
      <c r="Z682">
        <v>0</v>
      </c>
      <c r="AA682" t="s">
        <v>2965</v>
      </c>
      <c r="AB682" t="s">
        <v>2965</v>
      </c>
      <c r="AC682" t="s">
        <v>2965</v>
      </c>
      <c r="AD682">
        <v>0</v>
      </c>
      <c r="AE682" t="s">
        <v>2965</v>
      </c>
      <c r="AF682" t="s">
        <v>2965</v>
      </c>
      <c r="AG682">
        <v>0</v>
      </c>
      <c r="AH682" t="s">
        <v>2965</v>
      </c>
      <c r="AI682">
        <v>0</v>
      </c>
      <c r="AJ682">
        <v>0</v>
      </c>
      <c r="AK682">
        <v>0</v>
      </c>
      <c r="AL682">
        <v>0</v>
      </c>
      <c r="AM682">
        <v>0</v>
      </c>
      <c r="AN682">
        <v>0</v>
      </c>
      <c r="AO682" t="s">
        <v>2965</v>
      </c>
      <c r="AP682" t="s">
        <v>4299</v>
      </c>
      <c r="AQ682" t="s">
        <v>4299</v>
      </c>
      <c r="AR682" t="s">
        <v>5406</v>
      </c>
      <c r="AS682" t="s">
        <v>5417</v>
      </c>
    </row>
    <row r="683" spans="1:45" ht="17.25" customHeight="1">
      <c r="E683" s="1403" t="str">
        <f t="shared" si="20"/>
        <v>A03AF032 Concrete Work Superstructure Work Structural Concrete</v>
      </c>
      <c r="F683" s="1403" t="str">
        <f t="shared" si="21"/>
        <v xml:space="preserve">A03AF032-00028 Concrete Work Superstructure Work Structural Concrete  Cement Type-1 F'c (Cylinder Strength) &lt; 20MPa     </v>
      </c>
      <c r="G683" s="1404" t="str" cm="1">
        <f t="array" ref="G683:H683">_xlfn.TEXTSPLIT(I683,"-")</f>
        <v>A03AF032</v>
      </c>
      <c r="H683" s="1404" t="str">
        <v>00028</v>
      </c>
      <c r="I683" t="s">
        <v>5418</v>
      </c>
      <c r="J683" t="s">
        <v>4288</v>
      </c>
      <c r="K683" t="s">
        <v>4921</v>
      </c>
      <c r="L683" t="s">
        <v>3424</v>
      </c>
      <c r="M683" t="s">
        <v>4535</v>
      </c>
      <c r="N683" t="s">
        <v>5355</v>
      </c>
      <c r="O683" t="s">
        <v>5017</v>
      </c>
      <c r="P683" t="s">
        <v>5018</v>
      </c>
      <c r="Q683" t="s">
        <v>2965</v>
      </c>
      <c r="R683">
        <v>0</v>
      </c>
      <c r="S683" t="s">
        <v>4295</v>
      </c>
      <c r="T683" t="s">
        <v>5019</v>
      </c>
      <c r="U683" t="s">
        <v>5042</v>
      </c>
      <c r="V683" t="s">
        <v>5043</v>
      </c>
      <c r="W683" t="s">
        <v>2965</v>
      </c>
      <c r="X683">
        <v>0</v>
      </c>
      <c r="Y683" t="s">
        <v>2965</v>
      </c>
      <c r="Z683">
        <v>0</v>
      </c>
      <c r="AA683" t="s">
        <v>2965</v>
      </c>
      <c r="AB683" t="s">
        <v>2965</v>
      </c>
      <c r="AC683" t="s">
        <v>2965</v>
      </c>
      <c r="AD683">
        <v>0</v>
      </c>
      <c r="AE683" t="s">
        <v>2965</v>
      </c>
      <c r="AF683" t="s">
        <v>2965</v>
      </c>
      <c r="AG683">
        <v>0</v>
      </c>
      <c r="AH683" t="s">
        <v>2965</v>
      </c>
      <c r="AI683">
        <v>0</v>
      </c>
      <c r="AJ683">
        <v>0</v>
      </c>
      <c r="AK683">
        <v>0</v>
      </c>
      <c r="AL683">
        <v>0</v>
      </c>
      <c r="AM683">
        <v>0</v>
      </c>
      <c r="AN683">
        <v>0</v>
      </c>
      <c r="AO683" t="s">
        <v>2965</v>
      </c>
      <c r="AP683" t="s">
        <v>4299</v>
      </c>
      <c r="AQ683" t="s">
        <v>4299</v>
      </c>
      <c r="AR683" t="s">
        <v>5406</v>
      </c>
      <c r="AS683" t="s">
        <v>5418</v>
      </c>
    </row>
    <row r="684" spans="1:45" ht="17.25" customHeight="1">
      <c r="E684" s="1403" t="str">
        <f t="shared" si="20"/>
        <v>A03AF032 Concrete Work Superstructure Work Structural Concrete</v>
      </c>
      <c r="F684" s="1403" t="str">
        <f t="shared" si="21"/>
        <v xml:space="preserve">A03AF032-00029 Concrete Work Superstructure Work Structural Concrete  Cement Type-2 F'c (Cylinder Strength) &lt; 20MPa     </v>
      </c>
      <c r="G684" s="1404" t="str" cm="1">
        <f t="array" ref="G684:H684">_xlfn.TEXTSPLIT(I684,"-")</f>
        <v>A03AF032</v>
      </c>
      <c r="H684" s="1404" t="str">
        <v>00029</v>
      </c>
      <c r="I684" t="s">
        <v>5419</v>
      </c>
      <c r="J684" t="s">
        <v>4288</v>
      </c>
      <c r="K684" t="s">
        <v>4921</v>
      </c>
      <c r="L684" t="s">
        <v>3424</v>
      </c>
      <c r="M684" t="s">
        <v>4535</v>
      </c>
      <c r="N684" t="s">
        <v>5355</v>
      </c>
      <c r="O684" t="s">
        <v>5017</v>
      </c>
      <c r="P684" t="s">
        <v>5018</v>
      </c>
      <c r="Q684" t="s">
        <v>2965</v>
      </c>
      <c r="R684">
        <v>0</v>
      </c>
      <c r="S684" t="s">
        <v>4305</v>
      </c>
      <c r="T684" t="s">
        <v>5023</v>
      </c>
      <c r="U684" t="s">
        <v>5042</v>
      </c>
      <c r="V684" t="s">
        <v>5043</v>
      </c>
      <c r="W684" t="s">
        <v>2965</v>
      </c>
      <c r="X684">
        <v>0</v>
      </c>
      <c r="Y684" t="s">
        <v>2965</v>
      </c>
      <c r="Z684">
        <v>0</v>
      </c>
      <c r="AA684" t="s">
        <v>2965</v>
      </c>
      <c r="AB684" t="s">
        <v>2965</v>
      </c>
      <c r="AC684" t="s">
        <v>2965</v>
      </c>
      <c r="AD684">
        <v>0</v>
      </c>
      <c r="AE684" t="s">
        <v>2965</v>
      </c>
      <c r="AF684" t="s">
        <v>2965</v>
      </c>
      <c r="AG684">
        <v>0</v>
      </c>
      <c r="AH684" t="s">
        <v>2965</v>
      </c>
      <c r="AI684">
        <v>0</v>
      </c>
      <c r="AJ684">
        <v>0</v>
      </c>
      <c r="AK684">
        <v>0</v>
      </c>
      <c r="AL684">
        <v>0</v>
      </c>
      <c r="AM684">
        <v>0</v>
      </c>
      <c r="AN684">
        <v>0</v>
      </c>
      <c r="AO684" t="s">
        <v>2965</v>
      </c>
      <c r="AP684" t="s">
        <v>4299</v>
      </c>
      <c r="AQ684" t="s">
        <v>4299</v>
      </c>
      <c r="AR684" t="s">
        <v>5406</v>
      </c>
      <c r="AS684" t="s">
        <v>5419</v>
      </c>
    </row>
    <row r="685" spans="1:45" ht="17.25" customHeight="1">
      <c r="E685" s="1403" t="str">
        <f t="shared" si="20"/>
        <v>A03AF032 Concrete Work Superstructure Work Structural Concrete</v>
      </c>
      <c r="F685" s="1403" t="str">
        <f t="shared" si="21"/>
        <v xml:space="preserve">A03AF032-00030 Concrete Work Superstructure Work Structural Concrete  Cement Type-5 F'c (Cylinder Strength) &lt; 20MPa     </v>
      </c>
      <c r="G685" s="1404" t="str" cm="1">
        <f t="array" ref="G685:H685">_xlfn.TEXTSPLIT(I685,"-")</f>
        <v>A03AF032</v>
      </c>
      <c r="H685" s="1404" t="str">
        <v>00030</v>
      </c>
      <c r="I685" t="s">
        <v>5420</v>
      </c>
      <c r="J685" t="s">
        <v>4288</v>
      </c>
      <c r="K685" t="s">
        <v>4921</v>
      </c>
      <c r="L685" t="s">
        <v>3424</v>
      </c>
      <c r="M685" t="s">
        <v>4535</v>
      </c>
      <c r="N685" t="s">
        <v>5355</v>
      </c>
      <c r="O685" t="s">
        <v>5017</v>
      </c>
      <c r="P685" t="s">
        <v>5018</v>
      </c>
      <c r="Q685" t="s">
        <v>2965</v>
      </c>
      <c r="R685">
        <v>0</v>
      </c>
      <c r="S685" t="s">
        <v>4311</v>
      </c>
      <c r="T685" t="s">
        <v>5025</v>
      </c>
      <c r="U685" t="s">
        <v>5042</v>
      </c>
      <c r="V685" t="s">
        <v>5043</v>
      </c>
      <c r="W685" t="s">
        <v>2965</v>
      </c>
      <c r="X685">
        <v>0</v>
      </c>
      <c r="Y685" t="s">
        <v>2965</v>
      </c>
      <c r="Z685">
        <v>0</v>
      </c>
      <c r="AA685" t="s">
        <v>2965</v>
      </c>
      <c r="AB685" t="s">
        <v>2965</v>
      </c>
      <c r="AC685" t="s">
        <v>2965</v>
      </c>
      <c r="AD685">
        <v>0</v>
      </c>
      <c r="AE685" t="s">
        <v>2965</v>
      </c>
      <c r="AF685" t="s">
        <v>2965</v>
      </c>
      <c r="AG685">
        <v>0</v>
      </c>
      <c r="AH685" t="s">
        <v>2965</v>
      </c>
      <c r="AI685">
        <v>0</v>
      </c>
      <c r="AJ685">
        <v>0</v>
      </c>
      <c r="AK685">
        <v>0</v>
      </c>
      <c r="AL685">
        <v>0</v>
      </c>
      <c r="AM685">
        <v>0</v>
      </c>
      <c r="AN685">
        <v>0</v>
      </c>
      <c r="AO685" t="s">
        <v>2965</v>
      </c>
      <c r="AP685" t="s">
        <v>4299</v>
      </c>
      <c r="AQ685" t="s">
        <v>4299</v>
      </c>
      <c r="AR685" t="s">
        <v>5406</v>
      </c>
      <c r="AS685" t="s">
        <v>5420</v>
      </c>
    </row>
    <row r="686" spans="1:45" ht="17.25" customHeight="1">
      <c r="E686" s="1403" t="str">
        <f t="shared" si="20"/>
        <v>A03AF035 Concrete Work Superstructure Work Form Work (3 times in use)</v>
      </c>
      <c r="F686" s="1403" t="str">
        <f t="shared" si="21"/>
        <v xml:space="preserve">A03AF035-00001 Concrete Work Superstructure Work Form Work (3 times in use) Flat Form     Dressed Lumber, Plywood or Steel Form(Wood Planks are not Allowed) incl. Chamfer  </v>
      </c>
      <c r="G686" s="1404" t="str" cm="1">
        <f t="array" ref="G686:H686">_xlfn.TEXTSPLIT(I686,"-")</f>
        <v>A03AF035</v>
      </c>
      <c r="H686" s="1404" t="str">
        <v>00001</v>
      </c>
      <c r="I686" t="s">
        <v>5421</v>
      </c>
      <c r="J686" t="s">
        <v>4288</v>
      </c>
      <c r="K686" t="s">
        <v>4921</v>
      </c>
      <c r="L686" t="s">
        <v>3424</v>
      </c>
      <c r="M686" t="s">
        <v>4535</v>
      </c>
      <c r="N686" t="s">
        <v>5355</v>
      </c>
      <c r="O686" t="s">
        <v>5080</v>
      </c>
      <c r="P686" t="s">
        <v>5081</v>
      </c>
      <c r="Q686" t="s">
        <v>5082</v>
      </c>
      <c r="R686" t="s">
        <v>5083</v>
      </c>
      <c r="S686" t="s">
        <v>2965</v>
      </c>
      <c r="T686">
        <v>0</v>
      </c>
      <c r="U686" t="s">
        <v>2965</v>
      </c>
      <c r="V686">
        <v>0</v>
      </c>
      <c r="W686" t="s">
        <v>2965</v>
      </c>
      <c r="X686">
        <v>0</v>
      </c>
      <c r="Y686" t="s">
        <v>2965</v>
      </c>
      <c r="Z686">
        <v>0</v>
      </c>
      <c r="AA686" t="s">
        <v>4328</v>
      </c>
      <c r="AB686" t="s">
        <v>5084</v>
      </c>
      <c r="AC686" t="s">
        <v>2965</v>
      </c>
      <c r="AD686">
        <v>0</v>
      </c>
      <c r="AE686" t="s">
        <v>2965</v>
      </c>
      <c r="AF686" t="s">
        <v>2965</v>
      </c>
      <c r="AG686">
        <v>0</v>
      </c>
      <c r="AH686" t="s">
        <v>2965</v>
      </c>
      <c r="AI686">
        <v>0</v>
      </c>
      <c r="AJ686">
        <v>0</v>
      </c>
      <c r="AK686">
        <v>0</v>
      </c>
      <c r="AL686">
        <v>0</v>
      </c>
      <c r="AM686">
        <v>0</v>
      </c>
      <c r="AN686">
        <v>0</v>
      </c>
      <c r="AO686" t="s">
        <v>2965</v>
      </c>
      <c r="AP686" t="s">
        <v>4360</v>
      </c>
      <c r="AQ686" t="s">
        <v>4360</v>
      </c>
      <c r="AR686" t="s">
        <v>5422</v>
      </c>
      <c r="AS686" t="s">
        <v>5421</v>
      </c>
    </row>
    <row r="687" spans="1:45" ht="17.25" customHeight="1">
      <c r="E687" s="1403" t="str">
        <f t="shared" si="20"/>
        <v>A03AF035 Concrete Work Superstructure Work Form Work (3 times in use)</v>
      </c>
      <c r="F687" s="1403" t="str">
        <f t="shared" si="21"/>
        <v xml:space="preserve">A03AF035-00002 Concrete Work Superstructure Work Form Work (3 times in use) Circular Form     Dressed Lumber, Plywood or Steel Form(Wood Planks are not Allowed) incl. Chamfer  </v>
      </c>
      <c r="G687" s="1404" t="str" cm="1">
        <f t="array" ref="G687:H687">_xlfn.TEXTSPLIT(I687,"-")</f>
        <v>A03AF035</v>
      </c>
      <c r="H687" s="1404" t="str">
        <v>00002</v>
      </c>
      <c r="I687" t="s">
        <v>5423</v>
      </c>
      <c r="J687" t="s">
        <v>4288</v>
      </c>
      <c r="K687" t="s">
        <v>4921</v>
      </c>
      <c r="L687" t="s">
        <v>3424</v>
      </c>
      <c r="M687" t="s">
        <v>4535</v>
      </c>
      <c r="N687" t="s">
        <v>5355</v>
      </c>
      <c r="O687" t="s">
        <v>5080</v>
      </c>
      <c r="P687" t="s">
        <v>5081</v>
      </c>
      <c r="Q687" t="s">
        <v>5087</v>
      </c>
      <c r="R687" t="s">
        <v>5088</v>
      </c>
      <c r="S687" t="s">
        <v>2965</v>
      </c>
      <c r="T687">
        <v>0</v>
      </c>
      <c r="U687" t="s">
        <v>2965</v>
      </c>
      <c r="V687">
        <v>0</v>
      </c>
      <c r="W687" t="s">
        <v>2965</v>
      </c>
      <c r="X687">
        <v>0</v>
      </c>
      <c r="Y687" t="s">
        <v>2965</v>
      </c>
      <c r="Z687">
        <v>0</v>
      </c>
      <c r="AA687" t="s">
        <v>4328</v>
      </c>
      <c r="AB687" t="s">
        <v>5084</v>
      </c>
      <c r="AC687" t="s">
        <v>2965</v>
      </c>
      <c r="AD687">
        <v>0</v>
      </c>
      <c r="AE687" t="s">
        <v>2965</v>
      </c>
      <c r="AF687" t="s">
        <v>2965</v>
      </c>
      <c r="AG687">
        <v>0</v>
      </c>
      <c r="AH687" t="s">
        <v>2965</v>
      </c>
      <c r="AI687">
        <v>0</v>
      </c>
      <c r="AJ687">
        <v>0</v>
      </c>
      <c r="AK687">
        <v>0</v>
      </c>
      <c r="AL687">
        <v>0</v>
      </c>
      <c r="AM687">
        <v>0</v>
      </c>
      <c r="AN687">
        <v>0</v>
      </c>
      <c r="AO687" t="s">
        <v>2965</v>
      </c>
      <c r="AP687" t="s">
        <v>4360</v>
      </c>
      <c r="AQ687" t="s">
        <v>4360</v>
      </c>
      <c r="AR687" t="s">
        <v>5422</v>
      </c>
      <c r="AS687" t="s">
        <v>5423</v>
      </c>
    </row>
    <row r="688" spans="1:45" ht="17.25" customHeight="1">
      <c r="E688" s="1403" t="str">
        <f t="shared" si="20"/>
        <v>A03AF036 Concrete Work Superstructure Work Form Work (1 time in use)</v>
      </c>
      <c r="F688" s="1403" t="str">
        <f t="shared" si="21"/>
        <v xml:space="preserve">A03AF036-00001 Concrete Work Superstructure Work Form Work (1 time in use) Flat Form     Dressed Lumber, Plywood or Steel Form(Wood Planks are not Allowed) incl. Chamfer  </v>
      </c>
      <c r="G688" s="1404" t="str" cm="1">
        <f t="array" ref="G688:H688">_xlfn.TEXTSPLIT(I688,"-")</f>
        <v>A03AF036</v>
      </c>
      <c r="H688" s="1404" t="str">
        <v>00001</v>
      </c>
      <c r="I688" t="s">
        <v>5424</v>
      </c>
      <c r="J688" t="s">
        <v>4288</v>
      </c>
      <c r="K688" t="s">
        <v>4921</v>
      </c>
      <c r="L688" t="s">
        <v>3424</v>
      </c>
      <c r="M688" t="s">
        <v>4535</v>
      </c>
      <c r="N688" t="s">
        <v>5355</v>
      </c>
      <c r="O688" t="s">
        <v>5090</v>
      </c>
      <c r="P688" t="s">
        <v>5091</v>
      </c>
      <c r="Q688" t="s">
        <v>5082</v>
      </c>
      <c r="R688" t="s">
        <v>5083</v>
      </c>
      <c r="S688" t="s">
        <v>2965</v>
      </c>
      <c r="T688">
        <v>0</v>
      </c>
      <c r="U688" t="s">
        <v>2965</v>
      </c>
      <c r="V688">
        <v>0</v>
      </c>
      <c r="W688" t="s">
        <v>2965</v>
      </c>
      <c r="X688">
        <v>0</v>
      </c>
      <c r="Y688" t="s">
        <v>2965</v>
      </c>
      <c r="Z688">
        <v>0</v>
      </c>
      <c r="AA688" t="s">
        <v>4328</v>
      </c>
      <c r="AB688" t="s">
        <v>5084</v>
      </c>
      <c r="AC688" t="s">
        <v>2965</v>
      </c>
      <c r="AD688">
        <v>0</v>
      </c>
      <c r="AE688" t="s">
        <v>2965</v>
      </c>
      <c r="AF688" t="s">
        <v>2965</v>
      </c>
      <c r="AG688">
        <v>0</v>
      </c>
      <c r="AH688" t="s">
        <v>2965</v>
      </c>
      <c r="AI688">
        <v>0</v>
      </c>
      <c r="AJ688">
        <v>0</v>
      </c>
      <c r="AK688">
        <v>0</v>
      </c>
      <c r="AL688">
        <v>0</v>
      </c>
      <c r="AM688">
        <v>0</v>
      </c>
      <c r="AN688">
        <v>0</v>
      </c>
      <c r="AO688" t="s">
        <v>2965</v>
      </c>
      <c r="AP688" t="s">
        <v>4360</v>
      </c>
      <c r="AQ688" t="s">
        <v>4360</v>
      </c>
      <c r="AR688" t="s">
        <v>5425</v>
      </c>
      <c r="AS688" t="s">
        <v>5424</v>
      </c>
    </row>
    <row r="689" spans="5:45" ht="17.25" customHeight="1">
      <c r="E689" s="1403" t="str">
        <f t="shared" si="20"/>
        <v>A03AF036 Concrete Work Superstructure Work Form Work (1 time in use)</v>
      </c>
      <c r="F689" s="1403" t="str">
        <f t="shared" si="21"/>
        <v xml:space="preserve">A03AF036-00002 Concrete Work Superstructure Work Form Work (1 time in use) Circular Form     Dressed Lumber, Plywood or Steel Form(Wood Planks are not Allowed) incl. Chamfer  </v>
      </c>
      <c r="G689" s="1404" t="str" cm="1">
        <f t="array" ref="G689:H689">_xlfn.TEXTSPLIT(I689,"-")</f>
        <v>A03AF036</v>
      </c>
      <c r="H689" s="1404" t="str">
        <v>00002</v>
      </c>
      <c r="I689" t="s">
        <v>5426</v>
      </c>
      <c r="J689" t="s">
        <v>4288</v>
      </c>
      <c r="K689" t="s">
        <v>4921</v>
      </c>
      <c r="L689" t="s">
        <v>3424</v>
      </c>
      <c r="M689" t="s">
        <v>4535</v>
      </c>
      <c r="N689" t="s">
        <v>5355</v>
      </c>
      <c r="O689" t="s">
        <v>5090</v>
      </c>
      <c r="P689" t="s">
        <v>5091</v>
      </c>
      <c r="Q689" t="s">
        <v>5087</v>
      </c>
      <c r="R689" t="s">
        <v>5088</v>
      </c>
      <c r="S689" t="s">
        <v>2965</v>
      </c>
      <c r="T689">
        <v>0</v>
      </c>
      <c r="U689" t="s">
        <v>2965</v>
      </c>
      <c r="V689">
        <v>0</v>
      </c>
      <c r="W689" t="s">
        <v>2965</v>
      </c>
      <c r="X689">
        <v>0</v>
      </c>
      <c r="Y689" t="s">
        <v>2965</v>
      </c>
      <c r="Z689">
        <v>0</v>
      </c>
      <c r="AA689" t="s">
        <v>4328</v>
      </c>
      <c r="AB689" t="s">
        <v>5084</v>
      </c>
      <c r="AC689" t="s">
        <v>2965</v>
      </c>
      <c r="AD689">
        <v>0</v>
      </c>
      <c r="AE689" t="s">
        <v>2965</v>
      </c>
      <c r="AF689" t="s">
        <v>2965</v>
      </c>
      <c r="AG689">
        <v>0</v>
      </c>
      <c r="AH689" t="s">
        <v>2965</v>
      </c>
      <c r="AI689">
        <v>0</v>
      </c>
      <c r="AJ689">
        <v>0</v>
      </c>
      <c r="AK689">
        <v>0</v>
      </c>
      <c r="AL689">
        <v>0</v>
      </c>
      <c r="AM689">
        <v>0</v>
      </c>
      <c r="AN689">
        <v>0</v>
      </c>
      <c r="AO689" t="s">
        <v>2965</v>
      </c>
      <c r="AP689" t="s">
        <v>4360</v>
      </c>
      <c r="AQ689" t="s">
        <v>4360</v>
      </c>
      <c r="AR689" t="s">
        <v>5425</v>
      </c>
      <c r="AS689" t="s">
        <v>5426</v>
      </c>
    </row>
    <row r="690" spans="5:45" ht="17.25" customHeight="1">
      <c r="E690" s="1403" t="str">
        <f t="shared" si="20"/>
        <v>A03AF037 Concrete Work Superstructure Work Rebar Work</v>
      </c>
      <c r="F690" s="1403" t="str">
        <f t="shared" si="21"/>
        <v xml:space="preserve">A03AF037-00001 Concrete Work Superstructure Work Rebar Work Deformed Bar (Non-Coat.)  Fy&gt;470MPa     </v>
      </c>
      <c r="G690" s="1404" t="str" cm="1">
        <f t="array" ref="G690:H690">_xlfn.TEXTSPLIT(I690,"-")</f>
        <v>A03AF037</v>
      </c>
      <c r="H690" s="1404" t="str">
        <v>00001</v>
      </c>
      <c r="I690" t="s">
        <v>5427</v>
      </c>
      <c r="J690" t="s">
        <v>4288</v>
      </c>
      <c r="K690" t="s">
        <v>4921</v>
      </c>
      <c r="L690" t="s">
        <v>3424</v>
      </c>
      <c r="M690" t="s">
        <v>4535</v>
      </c>
      <c r="N690" t="s">
        <v>5355</v>
      </c>
      <c r="O690" t="s">
        <v>5095</v>
      </c>
      <c r="P690" t="s">
        <v>5096</v>
      </c>
      <c r="Q690" t="s">
        <v>5097</v>
      </c>
      <c r="R690" t="s">
        <v>5098</v>
      </c>
      <c r="S690" t="s">
        <v>2965</v>
      </c>
      <c r="T690">
        <v>0</v>
      </c>
      <c r="U690" t="s">
        <v>4345</v>
      </c>
      <c r="V690" t="s">
        <v>5099</v>
      </c>
      <c r="W690" t="s">
        <v>2965</v>
      </c>
      <c r="X690">
        <v>0</v>
      </c>
      <c r="Y690" t="s">
        <v>2965</v>
      </c>
      <c r="Z690">
        <v>0</v>
      </c>
      <c r="AA690" t="s">
        <v>2965</v>
      </c>
      <c r="AB690" t="s">
        <v>2965</v>
      </c>
      <c r="AC690" t="s">
        <v>2965</v>
      </c>
      <c r="AD690">
        <v>0</v>
      </c>
      <c r="AE690" t="s">
        <v>2965</v>
      </c>
      <c r="AF690" t="s">
        <v>2965</v>
      </c>
      <c r="AG690">
        <v>0</v>
      </c>
      <c r="AH690" t="s">
        <v>2965</v>
      </c>
      <c r="AI690">
        <v>0</v>
      </c>
      <c r="AJ690">
        <v>0</v>
      </c>
      <c r="AK690">
        <v>0</v>
      </c>
      <c r="AL690">
        <v>0</v>
      </c>
      <c r="AM690">
        <v>0</v>
      </c>
      <c r="AN690">
        <v>0</v>
      </c>
      <c r="AO690" t="s">
        <v>2965</v>
      </c>
      <c r="AP690" t="s">
        <v>3496</v>
      </c>
      <c r="AQ690" t="s">
        <v>3496</v>
      </c>
      <c r="AR690" t="s">
        <v>5428</v>
      </c>
      <c r="AS690" t="s">
        <v>5427</v>
      </c>
    </row>
    <row r="691" spans="5:45" ht="17.25" customHeight="1">
      <c r="E691" s="1403" t="str">
        <f t="shared" si="20"/>
        <v>A03AF037 Concrete Work Superstructure Work Rebar Work</v>
      </c>
      <c r="F691" s="1403" t="str">
        <f t="shared" si="21"/>
        <v xml:space="preserve">A03AF037-00002 Concrete Work Superstructure Work Rebar Work Deformed Bar (Non-Coat.)  400MPa&lt;Fy≤470MPa     </v>
      </c>
      <c r="G691" s="1404" t="str" cm="1">
        <f t="array" ref="G691:H691">_xlfn.TEXTSPLIT(I691,"-")</f>
        <v>A03AF037</v>
      </c>
      <c r="H691" s="1404" t="str">
        <v>00002</v>
      </c>
      <c r="I691" t="s">
        <v>5429</v>
      </c>
      <c r="J691" t="s">
        <v>4288</v>
      </c>
      <c r="K691" t="s">
        <v>4921</v>
      </c>
      <c r="L691" t="s">
        <v>3424</v>
      </c>
      <c r="M691" t="s">
        <v>4535</v>
      </c>
      <c r="N691" t="s">
        <v>5355</v>
      </c>
      <c r="O691" t="s">
        <v>5095</v>
      </c>
      <c r="P691" t="s">
        <v>5096</v>
      </c>
      <c r="Q691" t="s">
        <v>5097</v>
      </c>
      <c r="R691" t="s">
        <v>5098</v>
      </c>
      <c r="S691" t="s">
        <v>2965</v>
      </c>
      <c r="T691">
        <v>0</v>
      </c>
      <c r="U691" t="s">
        <v>4353</v>
      </c>
      <c r="V691" t="s">
        <v>5102</v>
      </c>
      <c r="W691" t="s">
        <v>2965</v>
      </c>
      <c r="X691">
        <v>0</v>
      </c>
      <c r="Y691" t="s">
        <v>2965</v>
      </c>
      <c r="Z691">
        <v>0</v>
      </c>
      <c r="AA691" t="s">
        <v>2965</v>
      </c>
      <c r="AB691" t="s">
        <v>2965</v>
      </c>
      <c r="AC691" t="s">
        <v>2965</v>
      </c>
      <c r="AD691">
        <v>0</v>
      </c>
      <c r="AE691" t="s">
        <v>2965</v>
      </c>
      <c r="AF691" t="s">
        <v>2965</v>
      </c>
      <c r="AG691">
        <v>0</v>
      </c>
      <c r="AH691" t="s">
        <v>2965</v>
      </c>
      <c r="AI691">
        <v>0</v>
      </c>
      <c r="AJ691">
        <v>0</v>
      </c>
      <c r="AK691">
        <v>0</v>
      </c>
      <c r="AL691">
        <v>0</v>
      </c>
      <c r="AM691">
        <v>0</v>
      </c>
      <c r="AN691">
        <v>0</v>
      </c>
      <c r="AO691" t="s">
        <v>2965</v>
      </c>
      <c r="AP691" t="s">
        <v>3496</v>
      </c>
      <c r="AQ691" t="s">
        <v>3496</v>
      </c>
      <c r="AR691" t="s">
        <v>5428</v>
      </c>
      <c r="AS691" t="s">
        <v>5429</v>
      </c>
    </row>
    <row r="692" spans="5:45" ht="17.25" customHeight="1">
      <c r="E692" s="1403" t="str">
        <f t="shared" si="20"/>
        <v>A03AF037 Concrete Work Superstructure Work Rebar Work</v>
      </c>
      <c r="F692" s="1403" t="str">
        <f t="shared" si="21"/>
        <v xml:space="preserve">A03AF037-00003 Concrete Work Superstructure Work Rebar Work Deformed Bar (Non-Coat.)  300MPa&lt;Fy≤400MPa     </v>
      </c>
      <c r="G692" s="1404" t="str" cm="1">
        <f t="array" ref="G692:H692">_xlfn.TEXTSPLIT(I692,"-")</f>
        <v>A03AF037</v>
      </c>
      <c r="H692" s="1404" t="str">
        <v>00003</v>
      </c>
      <c r="I692" t="s">
        <v>5430</v>
      </c>
      <c r="J692" t="s">
        <v>4288</v>
      </c>
      <c r="K692" t="s">
        <v>4921</v>
      </c>
      <c r="L692" t="s">
        <v>3424</v>
      </c>
      <c r="M692" t="s">
        <v>4535</v>
      </c>
      <c r="N692" t="s">
        <v>5355</v>
      </c>
      <c r="O692" t="s">
        <v>5095</v>
      </c>
      <c r="P692" t="s">
        <v>5096</v>
      </c>
      <c r="Q692" t="s">
        <v>5097</v>
      </c>
      <c r="R692" t="s">
        <v>5098</v>
      </c>
      <c r="S692" t="s">
        <v>2965</v>
      </c>
      <c r="T692">
        <v>0</v>
      </c>
      <c r="U692" t="s">
        <v>4433</v>
      </c>
      <c r="V692" t="s">
        <v>5104</v>
      </c>
      <c r="W692" t="s">
        <v>2965</v>
      </c>
      <c r="X692">
        <v>0</v>
      </c>
      <c r="Y692" t="s">
        <v>2965</v>
      </c>
      <c r="Z692">
        <v>0</v>
      </c>
      <c r="AA692" t="s">
        <v>2965</v>
      </c>
      <c r="AB692" t="s">
        <v>2965</v>
      </c>
      <c r="AC692" t="s">
        <v>2965</v>
      </c>
      <c r="AD692">
        <v>0</v>
      </c>
      <c r="AE692" t="s">
        <v>2965</v>
      </c>
      <c r="AF692" t="s">
        <v>2965</v>
      </c>
      <c r="AG692">
        <v>0</v>
      </c>
      <c r="AH692" t="s">
        <v>2965</v>
      </c>
      <c r="AI692">
        <v>0</v>
      </c>
      <c r="AJ692">
        <v>0</v>
      </c>
      <c r="AK692">
        <v>0</v>
      </c>
      <c r="AL692">
        <v>0</v>
      </c>
      <c r="AM692">
        <v>0</v>
      </c>
      <c r="AN692">
        <v>0</v>
      </c>
      <c r="AO692" t="s">
        <v>2965</v>
      </c>
      <c r="AP692" t="s">
        <v>3496</v>
      </c>
      <c r="AQ692" t="s">
        <v>3496</v>
      </c>
      <c r="AR692" t="s">
        <v>5428</v>
      </c>
      <c r="AS692" t="s">
        <v>5430</v>
      </c>
    </row>
    <row r="693" spans="5:45" ht="17.25" customHeight="1">
      <c r="E693" s="1403" t="str">
        <f t="shared" si="20"/>
        <v>A03AF037 Concrete Work Superstructure Work Rebar Work</v>
      </c>
      <c r="F693" s="1403" t="str">
        <f t="shared" si="21"/>
        <v xml:space="preserve">A03AF037-00004 Concrete Work Superstructure Work Rebar Work Deformed Bar (Non-Coat.)  Fy≤300MPa     </v>
      </c>
      <c r="G693" s="1404" t="str" cm="1">
        <f t="array" ref="G693:H693">_xlfn.TEXTSPLIT(I693,"-")</f>
        <v>A03AF037</v>
      </c>
      <c r="H693" s="1404" t="str">
        <v>00004</v>
      </c>
      <c r="I693" t="s">
        <v>5431</v>
      </c>
      <c r="J693" t="s">
        <v>4288</v>
      </c>
      <c r="K693" t="s">
        <v>4921</v>
      </c>
      <c r="L693" t="s">
        <v>3424</v>
      </c>
      <c r="M693" t="s">
        <v>4535</v>
      </c>
      <c r="N693" t="s">
        <v>5355</v>
      </c>
      <c r="O693" t="s">
        <v>5095</v>
      </c>
      <c r="P693" t="s">
        <v>5096</v>
      </c>
      <c r="Q693" t="s">
        <v>5097</v>
      </c>
      <c r="R693" t="s">
        <v>5098</v>
      </c>
      <c r="S693" t="s">
        <v>2965</v>
      </c>
      <c r="T693">
        <v>0</v>
      </c>
      <c r="U693" t="s">
        <v>5106</v>
      </c>
      <c r="V693" t="s">
        <v>5107</v>
      </c>
      <c r="W693" t="s">
        <v>2965</v>
      </c>
      <c r="X693">
        <v>0</v>
      </c>
      <c r="Y693" t="s">
        <v>2965</v>
      </c>
      <c r="Z693">
        <v>0</v>
      </c>
      <c r="AA693" t="s">
        <v>2965</v>
      </c>
      <c r="AB693" t="s">
        <v>2965</v>
      </c>
      <c r="AC693" t="s">
        <v>2965</v>
      </c>
      <c r="AD693">
        <v>0</v>
      </c>
      <c r="AE693" t="s">
        <v>2965</v>
      </c>
      <c r="AF693" t="s">
        <v>2965</v>
      </c>
      <c r="AG693">
        <v>0</v>
      </c>
      <c r="AH693" t="s">
        <v>2965</v>
      </c>
      <c r="AI693">
        <v>0</v>
      </c>
      <c r="AJ693">
        <v>0</v>
      </c>
      <c r="AK693">
        <v>0</v>
      </c>
      <c r="AL693">
        <v>0</v>
      </c>
      <c r="AM693">
        <v>0</v>
      </c>
      <c r="AN693">
        <v>0</v>
      </c>
      <c r="AO693" t="s">
        <v>2965</v>
      </c>
      <c r="AP693" t="s">
        <v>3496</v>
      </c>
      <c r="AQ693" t="s">
        <v>3496</v>
      </c>
      <c r="AR693" t="s">
        <v>5428</v>
      </c>
      <c r="AS693" t="s">
        <v>5431</v>
      </c>
    </row>
    <row r="694" spans="5:45" ht="17.25" customHeight="1">
      <c r="E694" s="1403" t="str">
        <f t="shared" si="20"/>
        <v>A03AF037 Concrete Work Superstructure Work Rebar Work</v>
      </c>
      <c r="F694" s="1403" t="str">
        <f t="shared" si="21"/>
        <v xml:space="preserve">A03AF037-00005 Concrete Work Superstructure Work Rebar Work Deformed Bar (Epoxy Coat.)  Fy&gt;470MPa     </v>
      </c>
      <c r="G694" s="1404" t="str" cm="1">
        <f t="array" ref="G694:H694">_xlfn.TEXTSPLIT(I694,"-")</f>
        <v>A03AF037</v>
      </c>
      <c r="H694" s="1404" t="str">
        <v>00005</v>
      </c>
      <c r="I694" t="s">
        <v>5432</v>
      </c>
      <c r="J694" t="s">
        <v>4288</v>
      </c>
      <c r="K694" t="s">
        <v>4921</v>
      </c>
      <c r="L694" t="s">
        <v>3424</v>
      </c>
      <c r="M694" t="s">
        <v>4535</v>
      </c>
      <c r="N694" t="s">
        <v>5355</v>
      </c>
      <c r="O694" t="s">
        <v>5095</v>
      </c>
      <c r="P694" t="s">
        <v>5096</v>
      </c>
      <c r="Q694" t="s">
        <v>5109</v>
      </c>
      <c r="R694" t="s">
        <v>5110</v>
      </c>
      <c r="S694" t="s">
        <v>2965</v>
      </c>
      <c r="T694">
        <v>0</v>
      </c>
      <c r="U694" t="s">
        <v>4345</v>
      </c>
      <c r="V694" t="s">
        <v>5099</v>
      </c>
      <c r="W694" t="s">
        <v>2965</v>
      </c>
      <c r="X694">
        <v>0</v>
      </c>
      <c r="Y694" t="s">
        <v>2965</v>
      </c>
      <c r="Z694">
        <v>0</v>
      </c>
      <c r="AA694" t="s">
        <v>2965</v>
      </c>
      <c r="AB694" t="s">
        <v>2965</v>
      </c>
      <c r="AC694" t="s">
        <v>2965</v>
      </c>
      <c r="AD694">
        <v>0</v>
      </c>
      <c r="AE694" t="s">
        <v>2965</v>
      </c>
      <c r="AF694" t="s">
        <v>2965</v>
      </c>
      <c r="AG694">
        <v>0</v>
      </c>
      <c r="AH694" t="s">
        <v>2965</v>
      </c>
      <c r="AI694">
        <v>0</v>
      </c>
      <c r="AJ694">
        <v>0</v>
      </c>
      <c r="AK694">
        <v>0</v>
      </c>
      <c r="AL694">
        <v>0</v>
      </c>
      <c r="AM694">
        <v>0</v>
      </c>
      <c r="AN694">
        <v>0</v>
      </c>
      <c r="AO694" t="s">
        <v>2965</v>
      </c>
      <c r="AP694" t="s">
        <v>3496</v>
      </c>
      <c r="AQ694" t="s">
        <v>3496</v>
      </c>
      <c r="AR694" t="s">
        <v>5428</v>
      </c>
      <c r="AS694" t="s">
        <v>5432</v>
      </c>
    </row>
    <row r="695" spans="5:45" ht="17.25" customHeight="1">
      <c r="E695" s="1403" t="str">
        <f t="shared" si="20"/>
        <v>A03AF037 Concrete Work Superstructure Work Rebar Work</v>
      </c>
      <c r="F695" s="1403" t="str">
        <f t="shared" si="21"/>
        <v xml:space="preserve">A03AF037-00006 Concrete Work Superstructure Work Rebar Work Deformed Bar (Epoxy Coat.)  400MPa&lt;Fy≤470MPa     </v>
      </c>
      <c r="G695" s="1404" t="str" cm="1">
        <f t="array" ref="G695:H695">_xlfn.TEXTSPLIT(I695,"-")</f>
        <v>A03AF037</v>
      </c>
      <c r="H695" s="1404" t="str">
        <v>00006</v>
      </c>
      <c r="I695" t="s">
        <v>5433</v>
      </c>
      <c r="J695" t="s">
        <v>4288</v>
      </c>
      <c r="K695" t="s">
        <v>4921</v>
      </c>
      <c r="L695" t="s">
        <v>3424</v>
      </c>
      <c r="M695" t="s">
        <v>4535</v>
      </c>
      <c r="N695" t="s">
        <v>5355</v>
      </c>
      <c r="O695" t="s">
        <v>5095</v>
      </c>
      <c r="P695" t="s">
        <v>5096</v>
      </c>
      <c r="Q695" t="s">
        <v>5109</v>
      </c>
      <c r="R695" t="s">
        <v>5110</v>
      </c>
      <c r="S695" t="s">
        <v>2965</v>
      </c>
      <c r="T695">
        <v>0</v>
      </c>
      <c r="U695" t="s">
        <v>4353</v>
      </c>
      <c r="V695" t="s">
        <v>5102</v>
      </c>
      <c r="W695" t="s">
        <v>2965</v>
      </c>
      <c r="X695">
        <v>0</v>
      </c>
      <c r="Y695" t="s">
        <v>2965</v>
      </c>
      <c r="Z695">
        <v>0</v>
      </c>
      <c r="AA695" t="s">
        <v>2965</v>
      </c>
      <c r="AB695" t="s">
        <v>2965</v>
      </c>
      <c r="AC695" t="s">
        <v>2965</v>
      </c>
      <c r="AD695">
        <v>0</v>
      </c>
      <c r="AE695" t="s">
        <v>2965</v>
      </c>
      <c r="AF695" t="s">
        <v>2965</v>
      </c>
      <c r="AG695">
        <v>0</v>
      </c>
      <c r="AH695" t="s">
        <v>2965</v>
      </c>
      <c r="AI695">
        <v>0</v>
      </c>
      <c r="AJ695">
        <v>0</v>
      </c>
      <c r="AK695">
        <v>0</v>
      </c>
      <c r="AL695">
        <v>0</v>
      </c>
      <c r="AM695">
        <v>0</v>
      </c>
      <c r="AN695">
        <v>0</v>
      </c>
      <c r="AO695" t="s">
        <v>2965</v>
      </c>
      <c r="AP695" t="s">
        <v>3496</v>
      </c>
      <c r="AQ695" t="s">
        <v>3496</v>
      </c>
      <c r="AR695" t="s">
        <v>5428</v>
      </c>
      <c r="AS695" t="s">
        <v>5433</v>
      </c>
    </row>
    <row r="696" spans="5:45" ht="17.25" customHeight="1">
      <c r="E696" s="1403" t="str">
        <f t="shared" si="20"/>
        <v>A03AF037 Concrete Work Superstructure Work Rebar Work</v>
      </c>
      <c r="F696" s="1403" t="str">
        <f t="shared" si="21"/>
        <v xml:space="preserve">A03AF037-00007 Concrete Work Superstructure Work Rebar Work Deformed Bar (Epoxy Coat.)  300MPa&lt;Fy≤400MPa     </v>
      </c>
      <c r="G696" s="1404" t="str" cm="1">
        <f t="array" ref="G696:H696">_xlfn.TEXTSPLIT(I696,"-")</f>
        <v>A03AF037</v>
      </c>
      <c r="H696" s="1404" t="str">
        <v>00007</v>
      </c>
      <c r="I696" t="s">
        <v>5434</v>
      </c>
      <c r="J696" t="s">
        <v>4288</v>
      </c>
      <c r="K696" t="s">
        <v>4921</v>
      </c>
      <c r="L696" t="s">
        <v>3424</v>
      </c>
      <c r="M696" t="s">
        <v>4535</v>
      </c>
      <c r="N696" t="s">
        <v>5355</v>
      </c>
      <c r="O696" t="s">
        <v>5095</v>
      </c>
      <c r="P696" t="s">
        <v>5096</v>
      </c>
      <c r="Q696" t="s">
        <v>5109</v>
      </c>
      <c r="R696" t="s">
        <v>5110</v>
      </c>
      <c r="S696" t="s">
        <v>2965</v>
      </c>
      <c r="T696">
        <v>0</v>
      </c>
      <c r="U696" t="s">
        <v>4433</v>
      </c>
      <c r="V696" t="s">
        <v>5104</v>
      </c>
      <c r="W696" t="s">
        <v>2965</v>
      </c>
      <c r="X696">
        <v>0</v>
      </c>
      <c r="Y696" t="s">
        <v>2965</v>
      </c>
      <c r="Z696">
        <v>0</v>
      </c>
      <c r="AA696" t="s">
        <v>2965</v>
      </c>
      <c r="AB696" t="s">
        <v>2965</v>
      </c>
      <c r="AC696" t="s">
        <v>2965</v>
      </c>
      <c r="AD696">
        <v>0</v>
      </c>
      <c r="AE696" t="s">
        <v>2965</v>
      </c>
      <c r="AF696" t="s">
        <v>2965</v>
      </c>
      <c r="AG696">
        <v>0</v>
      </c>
      <c r="AH696" t="s">
        <v>2965</v>
      </c>
      <c r="AI696">
        <v>0</v>
      </c>
      <c r="AJ696">
        <v>0</v>
      </c>
      <c r="AK696">
        <v>0</v>
      </c>
      <c r="AL696">
        <v>0</v>
      </c>
      <c r="AM696">
        <v>0</v>
      </c>
      <c r="AN696">
        <v>0</v>
      </c>
      <c r="AO696" t="s">
        <v>2965</v>
      </c>
      <c r="AP696" t="s">
        <v>3496</v>
      </c>
      <c r="AQ696" t="s">
        <v>3496</v>
      </c>
      <c r="AR696" t="s">
        <v>5428</v>
      </c>
      <c r="AS696" t="s">
        <v>5434</v>
      </c>
    </row>
    <row r="697" spans="5:45" ht="17.25" customHeight="1">
      <c r="E697" s="1403" t="str">
        <f t="shared" si="20"/>
        <v>A03AF037 Concrete Work Superstructure Work Rebar Work</v>
      </c>
      <c r="F697" s="1403" t="str">
        <f t="shared" si="21"/>
        <v xml:space="preserve">A03AF037-00008 Concrete Work Superstructure Work Rebar Work Deformed Bar (Epoxy Coat.)  Fy≤300MPa     </v>
      </c>
      <c r="G697" s="1404" t="str" cm="1">
        <f t="array" ref="G697:H697">_xlfn.TEXTSPLIT(I697,"-")</f>
        <v>A03AF037</v>
      </c>
      <c r="H697" s="1404" t="str">
        <v>00008</v>
      </c>
      <c r="I697" t="s">
        <v>5435</v>
      </c>
      <c r="J697" t="s">
        <v>4288</v>
      </c>
      <c r="K697" t="s">
        <v>4921</v>
      </c>
      <c r="L697" t="s">
        <v>3424</v>
      </c>
      <c r="M697" t="s">
        <v>4535</v>
      </c>
      <c r="N697" t="s">
        <v>5355</v>
      </c>
      <c r="O697" t="s">
        <v>5095</v>
      </c>
      <c r="P697" t="s">
        <v>5096</v>
      </c>
      <c r="Q697" t="s">
        <v>5109</v>
      </c>
      <c r="R697" t="s">
        <v>5110</v>
      </c>
      <c r="S697" t="s">
        <v>2965</v>
      </c>
      <c r="T697">
        <v>0</v>
      </c>
      <c r="U697" t="s">
        <v>5106</v>
      </c>
      <c r="V697" t="s">
        <v>5107</v>
      </c>
      <c r="W697" t="s">
        <v>2965</v>
      </c>
      <c r="X697">
        <v>0</v>
      </c>
      <c r="Y697" t="s">
        <v>2965</v>
      </c>
      <c r="Z697">
        <v>0</v>
      </c>
      <c r="AA697" t="s">
        <v>2965</v>
      </c>
      <c r="AB697" t="s">
        <v>2965</v>
      </c>
      <c r="AC697" t="s">
        <v>2965</v>
      </c>
      <c r="AD697">
        <v>0</v>
      </c>
      <c r="AE697" t="s">
        <v>2965</v>
      </c>
      <c r="AF697" t="s">
        <v>2965</v>
      </c>
      <c r="AG697">
        <v>0</v>
      </c>
      <c r="AH697" t="s">
        <v>2965</v>
      </c>
      <c r="AI697">
        <v>0</v>
      </c>
      <c r="AJ697">
        <v>0</v>
      </c>
      <c r="AK697">
        <v>0</v>
      </c>
      <c r="AL697">
        <v>0</v>
      </c>
      <c r="AM697">
        <v>0</v>
      </c>
      <c r="AN697">
        <v>0</v>
      </c>
      <c r="AO697" t="s">
        <v>2965</v>
      </c>
      <c r="AP697" t="s">
        <v>3496</v>
      </c>
      <c r="AQ697" t="s">
        <v>3496</v>
      </c>
      <c r="AR697" t="s">
        <v>5428</v>
      </c>
      <c r="AS697" t="s">
        <v>5435</v>
      </c>
    </row>
    <row r="698" spans="5:45" ht="17.25" customHeight="1">
      <c r="E698" s="1403" t="str">
        <f t="shared" si="20"/>
        <v>A03AF038 Concrete Work Superstructure Work Welded Wire Fabric</v>
      </c>
      <c r="F698" s="1403" t="str">
        <f t="shared" si="21"/>
        <v>A03AF038-00001 Concrete Work Superstructure Work Welded Wire Fabric        DIA≤6mm</v>
      </c>
      <c r="G698" s="1404" t="str" cm="1">
        <f t="array" ref="G698:H698">_xlfn.TEXTSPLIT(I698,"-")</f>
        <v>A03AF038</v>
      </c>
      <c r="H698" s="1404" t="str">
        <v>00001</v>
      </c>
      <c r="I698" t="s">
        <v>5436</v>
      </c>
      <c r="J698" t="s">
        <v>4288</v>
      </c>
      <c r="K698" t="s">
        <v>4921</v>
      </c>
      <c r="L698" t="s">
        <v>3424</v>
      </c>
      <c r="M698" t="s">
        <v>4535</v>
      </c>
      <c r="N698" t="s">
        <v>5355</v>
      </c>
      <c r="O698" t="s">
        <v>5115</v>
      </c>
      <c r="P698" t="s">
        <v>5116</v>
      </c>
      <c r="Q698" t="s">
        <v>2965</v>
      </c>
      <c r="R698">
        <v>0</v>
      </c>
      <c r="S698" t="s">
        <v>2965</v>
      </c>
      <c r="T698">
        <v>0</v>
      </c>
      <c r="U698" t="s">
        <v>2965</v>
      </c>
      <c r="V698">
        <v>0</v>
      </c>
      <c r="W698" t="s">
        <v>2965</v>
      </c>
      <c r="X698">
        <v>0</v>
      </c>
      <c r="Y698" t="s">
        <v>2965</v>
      </c>
      <c r="Z698">
        <v>0</v>
      </c>
      <c r="AA698" t="s">
        <v>2965</v>
      </c>
      <c r="AB698" t="s">
        <v>2965</v>
      </c>
      <c r="AC698" t="s">
        <v>2965</v>
      </c>
      <c r="AD698">
        <v>0</v>
      </c>
      <c r="AE698" t="s">
        <v>5117</v>
      </c>
      <c r="AF698" t="s">
        <v>5118</v>
      </c>
      <c r="AG698">
        <v>0</v>
      </c>
      <c r="AH698" t="s">
        <v>5119</v>
      </c>
      <c r="AI698">
        <v>0</v>
      </c>
      <c r="AJ698">
        <v>0</v>
      </c>
      <c r="AK698">
        <v>0</v>
      </c>
      <c r="AL698">
        <v>0</v>
      </c>
      <c r="AM698">
        <v>0</v>
      </c>
      <c r="AN698">
        <v>0</v>
      </c>
      <c r="AO698" t="s">
        <v>2965</v>
      </c>
      <c r="AP698" t="s">
        <v>4360</v>
      </c>
      <c r="AQ698" t="s">
        <v>4360</v>
      </c>
      <c r="AR698" t="s">
        <v>5437</v>
      </c>
      <c r="AS698" t="s">
        <v>5436</v>
      </c>
    </row>
    <row r="699" spans="5:45" ht="17.25" customHeight="1">
      <c r="E699" s="1403" t="str">
        <f t="shared" si="20"/>
        <v>A03AF038 Concrete Work Superstructure Work Welded Wire Fabric</v>
      </c>
      <c r="F699" s="1403" t="str">
        <f t="shared" si="21"/>
        <v>A03AF038-00002 Concrete Work Superstructure Work Welded Wire Fabric        DIA&gt;6mm</v>
      </c>
      <c r="G699" s="1404" t="str" cm="1">
        <f t="array" ref="G699:H699">_xlfn.TEXTSPLIT(I699,"-")</f>
        <v>A03AF038</v>
      </c>
      <c r="H699" s="1404" t="str">
        <v>00002</v>
      </c>
      <c r="I699" t="s">
        <v>5438</v>
      </c>
      <c r="J699" t="s">
        <v>4288</v>
      </c>
      <c r="K699" t="s">
        <v>4921</v>
      </c>
      <c r="L699" t="s">
        <v>3424</v>
      </c>
      <c r="M699" t="s">
        <v>4535</v>
      </c>
      <c r="N699" t="s">
        <v>5355</v>
      </c>
      <c r="O699" t="s">
        <v>5115</v>
      </c>
      <c r="P699" t="s">
        <v>5116</v>
      </c>
      <c r="Q699" t="s">
        <v>2965</v>
      </c>
      <c r="R699">
        <v>0</v>
      </c>
      <c r="S699" t="s">
        <v>2965</v>
      </c>
      <c r="T699">
        <v>0</v>
      </c>
      <c r="U699" t="s">
        <v>2965</v>
      </c>
      <c r="V699">
        <v>0</v>
      </c>
      <c r="W699" t="s">
        <v>2965</v>
      </c>
      <c r="X699">
        <v>0</v>
      </c>
      <c r="Y699" t="s">
        <v>2965</v>
      </c>
      <c r="Z699">
        <v>0</v>
      </c>
      <c r="AA699" t="s">
        <v>2965</v>
      </c>
      <c r="AB699" t="s">
        <v>2965</v>
      </c>
      <c r="AC699" t="s">
        <v>2965</v>
      </c>
      <c r="AD699">
        <v>0</v>
      </c>
      <c r="AE699" t="s">
        <v>5122</v>
      </c>
      <c r="AF699" t="s">
        <v>5123</v>
      </c>
      <c r="AG699">
        <v>0</v>
      </c>
      <c r="AH699" t="s">
        <v>5119</v>
      </c>
      <c r="AI699">
        <v>0</v>
      </c>
      <c r="AJ699">
        <v>0</v>
      </c>
      <c r="AK699">
        <v>0</v>
      </c>
      <c r="AL699">
        <v>0</v>
      </c>
      <c r="AM699">
        <v>0</v>
      </c>
      <c r="AN699">
        <v>0</v>
      </c>
      <c r="AO699" t="s">
        <v>2965</v>
      </c>
      <c r="AP699" t="s">
        <v>4360</v>
      </c>
      <c r="AQ699" t="s">
        <v>4360</v>
      </c>
      <c r="AR699" t="s">
        <v>5437</v>
      </c>
      <c r="AS699" t="s">
        <v>5438</v>
      </c>
    </row>
    <row r="700" spans="5:45" ht="17.25" customHeight="1">
      <c r="E700" s="1403" t="str">
        <f t="shared" si="20"/>
        <v>A03AF039 Concrete Work Superstructure Work Expansion Joint (Exposed Type)</v>
      </c>
      <c r="F700" s="1403" t="str">
        <f t="shared" si="21"/>
        <v xml:space="preserve">A03AF039-00001 Concrete Work Superstructure Work Expansion Joint (Exposed Type)      w/ Flexible Joint Filler, Sealant, Dowel Bar w/ PVC Sleeve  </v>
      </c>
      <c r="G700" s="1404" t="str" cm="1">
        <f t="array" ref="G700:H700">_xlfn.TEXTSPLIT(I700,"-")</f>
        <v>A03AF039</v>
      </c>
      <c r="H700" s="1404" t="str">
        <v>00001</v>
      </c>
      <c r="I700" t="s">
        <v>5439</v>
      </c>
      <c r="J700" t="s">
        <v>4288</v>
      </c>
      <c r="K700" t="s">
        <v>4921</v>
      </c>
      <c r="L700" t="s">
        <v>3424</v>
      </c>
      <c r="M700" t="s">
        <v>4535</v>
      </c>
      <c r="N700" t="s">
        <v>5355</v>
      </c>
      <c r="O700" t="s">
        <v>5125</v>
      </c>
      <c r="P700" t="s">
        <v>5126</v>
      </c>
      <c r="Q700" t="s">
        <v>2965</v>
      </c>
      <c r="R700">
        <v>0</v>
      </c>
      <c r="S700" t="s">
        <v>2965</v>
      </c>
      <c r="T700">
        <v>0</v>
      </c>
      <c r="U700" t="s">
        <v>2965</v>
      </c>
      <c r="V700">
        <v>0</v>
      </c>
      <c r="W700" t="s">
        <v>2965</v>
      </c>
      <c r="X700">
        <v>0</v>
      </c>
      <c r="Y700" t="s">
        <v>2965</v>
      </c>
      <c r="Z700">
        <v>0</v>
      </c>
      <c r="AA700" t="s">
        <v>4333</v>
      </c>
      <c r="AB700" t="s">
        <v>5127</v>
      </c>
      <c r="AC700" t="s">
        <v>2965</v>
      </c>
      <c r="AD700">
        <v>0</v>
      </c>
      <c r="AE700" t="s">
        <v>2965</v>
      </c>
      <c r="AF700">
        <v>0</v>
      </c>
      <c r="AG700">
        <v>0</v>
      </c>
      <c r="AH700" t="s">
        <v>2860</v>
      </c>
      <c r="AI700">
        <v>0</v>
      </c>
      <c r="AJ700">
        <v>0</v>
      </c>
      <c r="AK700">
        <v>0</v>
      </c>
      <c r="AL700">
        <v>0</v>
      </c>
      <c r="AM700">
        <v>0</v>
      </c>
      <c r="AN700">
        <v>0</v>
      </c>
      <c r="AO700" t="s">
        <v>2965</v>
      </c>
      <c r="AP700" t="s">
        <v>3423</v>
      </c>
      <c r="AQ700" t="s">
        <v>3423</v>
      </c>
      <c r="AR700" t="s">
        <v>5440</v>
      </c>
      <c r="AS700" t="s">
        <v>5439</v>
      </c>
    </row>
    <row r="701" spans="5:45" ht="17.25" customHeight="1">
      <c r="E701" s="1403" t="str">
        <f t="shared" si="20"/>
        <v>A03AF040 Concrete Work Superstructure Work Expansion Joint (w/ Aluminum Cover)</v>
      </c>
      <c r="F701" s="1403" t="str">
        <f t="shared" si="21"/>
        <v xml:space="preserve">A03AF040-00001 Concrete Work Superstructure Work Expansion Joint (w/ Aluminum Cover)      w/ Flexible Joint Filler, Sealant, Aluminum Flashing Cover w/ Fixing Accessories  </v>
      </c>
      <c r="G701" s="1404" t="str" cm="1">
        <f t="array" ref="G701:H701">_xlfn.TEXTSPLIT(I701,"-")</f>
        <v>A03AF040</v>
      </c>
      <c r="H701" s="1404" t="str">
        <v>00001</v>
      </c>
      <c r="I701" t="s">
        <v>5441</v>
      </c>
      <c r="J701" t="s">
        <v>4288</v>
      </c>
      <c r="K701" t="s">
        <v>4921</v>
      </c>
      <c r="L701" t="s">
        <v>3424</v>
      </c>
      <c r="M701" t="s">
        <v>4535</v>
      </c>
      <c r="N701" t="s">
        <v>5355</v>
      </c>
      <c r="O701" t="s">
        <v>5130</v>
      </c>
      <c r="P701" t="s">
        <v>5131</v>
      </c>
      <c r="Q701" t="s">
        <v>2965</v>
      </c>
      <c r="R701">
        <v>0</v>
      </c>
      <c r="S701" t="s">
        <v>2965</v>
      </c>
      <c r="T701">
        <v>0</v>
      </c>
      <c r="U701" t="s">
        <v>2965</v>
      </c>
      <c r="V701">
        <v>0</v>
      </c>
      <c r="W701" t="s">
        <v>2965</v>
      </c>
      <c r="X701">
        <v>0</v>
      </c>
      <c r="Y701" t="s">
        <v>2965</v>
      </c>
      <c r="Z701">
        <v>0</v>
      </c>
      <c r="AA701" t="s">
        <v>4297</v>
      </c>
      <c r="AB701" t="s">
        <v>5132</v>
      </c>
      <c r="AC701" t="s">
        <v>2965</v>
      </c>
      <c r="AD701">
        <v>0</v>
      </c>
      <c r="AE701" t="s">
        <v>2965</v>
      </c>
      <c r="AF701">
        <v>0</v>
      </c>
      <c r="AG701">
        <v>0</v>
      </c>
      <c r="AH701" t="s">
        <v>2860</v>
      </c>
      <c r="AI701">
        <v>0</v>
      </c>
      <c r="AJ701">
        <v>0</v>
      </c>
      <c r="AK701">
        <v>0</v>
      </c>
      <c r="AL701">
        <v>0</v>
      </c>
      <c r="AM701">
        <v>0</v>
      </c>
      <c r="AN701">
        <v>0</v>
      </c>
      <c r="AO701" t="s">
        <v>2965</v>
      </c>
      <c r="AP701" t="s">
        <v>3423</v>
      </c>
      <c r="AQ701" t="s">
        <v>3423</v>
      </c>
      <c r="AR701" t="s">
        <v>5442</v>
      </c>
      <c r="AS701" t="s">
        <v>5441</v>
      </c>
    </row>
    <row r="702" spans="5:45" ht="17.25" customHeight="1">
      <c r="E702" s="1403" t="str">
        <f t="shared" si="20"/>
        <v>A03AF041 Concrete Work Superstructure Work Expansion Joint (w/ Galvanized Steel Cover)</v>
      </c>
      <c r="F702" s="1403" t="str">
        <f t="shared" si="21"/>
        <v xml:space="preserve">A03AF041-00001 Concrete Work Superstructure Work Expansion Joint (w/ Galvanized Steel Cover)      w/ Flexible Joint Filler, Sealant, Galv. Steel Cover w/ Galv. Steel Angle, Fixing Accessories  </v>
      </c>
      <c r="G702" s="1404" t="str" cm="1">
        <f t="array" ref="G702:H702">_xlfn.TEXTSPLIT(I702,"-")</f>
        <v>A03AF041</v>
      </c>
      <c r="H702" s="1404" t="str">
        <v>00001</v>
      </c>
      <c r="I702" t="s">
        <v>5443</v>
      </c>
      <c r="J702" t="s">
        <v>4288</v>
      </c>
      <c r="K702" t="s">
        <v>4921</v>
      </c>
      <c r="L702" t="s">
        <v>3424</v>
      </c>
      <c r="M702" t="s">
        <v>4535</v>
      </c>
      <c r="N702" t="s">
        <v>5355</v>
      </c>
      <c r="O702" t="s">
        <v>5135</v>
      </c>
      <c r="P702" t="s">
        <v>5136</v>
      </c>
      <c r="Q702" t="s">
        <v>2965</v>
      </c>
      <c r="R702">
        <v>0</v>
      </c>
      <c r="S702" t="s">
        <v>2965</v>
      </c>
      <c r="T702">
        <v>0</v>
      </c>
      <c r="U702" t="s">
        <v>2965</v>
      </c>
      <c r="V702">
        <v>0</v>
      </c>
      <c r="W702" t="s">
        <v>2965</v>
      </c>
      <c r="X702">
        <v>0</v>
      </c>
      <c r="Y702" t="s">
        <v>2965</v>
      </c>
      <c r="Z702">
        <v>0</v>
      </c>
      <c r="AA702" t="s">
        <v>4302</v>
      </c>
      <c r="AB702" t="s">
        <v>5137</v>
      </c>
      <c r="AC702" t="s">
        <v>2965</v>
      </c>
      <c r="AD702">
        <v>0</v>
      </c>
      <c r="AE702" t="s">
        <v>2965</v>
      </c>
      <c r="AF702">
        <v>0</v>
      </c>
      <c r="AG702">
        <v>0</v>
      </c>
      <c r="AH702" t="s">
        <v>2860</v>
      </c>
      <c r="AI702">
        <v>0</v>
      </c>
      <c r="AJ702">
        <v>0</v>
      </c>
      <c r="AK702">
        <v>0</v>
      </c>
      <c r="AL702">
        <v>0</v>
      </c>
      <c r="AM702">
        <v>0</v>
      </c>
      <c r="AN702">
        <v>0</v>
      </c>
      <c r="AO702" t="s">
        <v>2965</v>
      </c>
      <c r="AP702" t="s">
        <v>3423</v>
      </c>
      <c r="AQ702" t="s">
        <v>3423</v>
      </c>
      <c r="AR702" t="s">
        <v>5444</v>
      </c>
      <c r="AS702" t="s">
        <v>5443</v>
      </c>
    </row>
    <row r="703" spans="5:45" ht="17.25" customHeight="1">
      <c r="E703" s="1403" t="str">
        <f t="shared" si="20"/>
        <v>A03AF042 Concrete Work Superstructure Work Expansion Joint (w/ Stainless Steel Cover)</v>
      </c>
      <c r="F703" s="1403" t="str">
        <f t="shared" si="21"/>
        <v xml:space="preserve">A03AF042-00001 Concrete Work Superstructure Work Expansion Joint (w/ Stainless Steel Cover)      w/ Flexible Joint Filler, Sealant, SST Flashing Cover w/ Fixing Accessories  </v>
      </c>
      <c r="G703" s="1404" t="str" cm="1">
        <f t="array" ref="G703:H703">_xlfn.TEXTSPLIT(I703,"-")</f>
        <v>A03AF042</v>
      </c>
      <c r="H703" s="1404" t="str">
        <v>00001</v>
      </c>
      <c r="I703" t="s">
        <v>5445</v>
      </c>
      <c r="J703" t="s">
        <v>4288</v>
      </c>
      <c r="K703" t="s">
        <v>4921</v>
      </c>
      <c r="L703" t="s">
        <v>3424</v>
      </c>
      <c r="M703" t="s">
        <v>4535</v>
      </c>
      <c r="N703" t="s">
        <v>5355</v>
      </c>
      <c r="O703" t="s">
        <v>5140</v>
      </c>
      <c r="P703" t="s">
        <v>5141</v>
      </c>
      <c r="Q703" t="s">
        <v>2965</v>
      </c>
      <c r="R703">
        <v>0</v>
      </c>
      <c r="S703" t="s">
        <v>2965</v>
      </c>
      <c r="T703">
        <v>0</v>
      </c>
      <c r="U703" t="s">
        <v>2965</v>
      </c>
      <c r="V703">
        <v>0</v>
      </c>
      <c r="W703" t="s">
        <v>2965</v>
      </c>
      <c r="X703">
        <v>0</v>
      </c>
      <c r="Y703" t="s">
        <v>2965</v>
      </c>
      <c r="Z703">
        <v>0</v>
      </c>
      <c r="AA703" t="s">
        <v>4345</v>
      </c>
      <c r="AB703" t="s">
        <v>5142</v>
      </c>
      <c r="AC703" t="s">
        <v>2965</v>
      </c>
      <c r="AD703">
        <v>0</v>
      </c>
      <c r="AE703" t="s">
        <v>2965</v>
      </c>
      <c r="AF703">
        <v>0</v>
      </c>
      <c r="AG703">
        <v>0</v>
      </c>
      <c r="AH703" t="s">
        <v>2860</v>
      </c>
      <c r="AI703">
        <v>0</v>
      </c>
      <c r="AJ703">
        <v>0</v>
      </c>
      <c r="AK703">
        <v>0</v>
      </c>
      <c r="AL703">
        <v>0</v>
      </c>
      <c r="AM703">
        <v>0</v>
      </c>
      <c r="AN703">
        <v>0</v>
      </c>
      <c r="AO703" t="s">
        <v>2965</v>
      </c>
      <c r="AP703" t="s">
        <v>3423</v>
      </c>
      <c r="AQ703" t="s">
        <v>3423</v>
      </c>
      <c r="AR703" t="s">
        <v>5446</v>
      </c>
      <c r="AS703" t="s">
        <v>5445</v>
      </c>
    </row>
    <row r="704" spans="5:45" ht="17.25" customHeight="1">
      <c r="E704" s="1403" t="str">
        <f t="shared" si="20"/>
        <v>A03AF043 Concrete Work Superstructure Work Expansion Joint (w/ Ready-Made Cover)</v>
      </c>
      <c r="F704" s="1403" t="str">
        <f t="shared" si="21"/>
        <v xml:space="preserve">A03AF043-00001 Concrete Work Superstructure Work Expansion Joint (w/ Ready-Made Cover)      w/ Flexible Joint Filler, Sealant, Ready-Made Cover Profile w/ Fixing Accessories  </v>
      </c>
      <c r="G704" s="1404" t="str" cm="1">
        <f t="array" ref="G704:H704">_xlfn.TEXTSPLIT(I704,"-")</f>
        <v>A03AF043</v>
      </c>
      <c r="H704" s="1404" t="str">
        <v>00001</v>
      </c>
      <c r="I704" t="s">
        <v>5447</v>
      </c>
      <c r="J704" t="s">
        <v>4288</v>
      </c>
      <c r="K704" t="s">
        <v>4921</v>
      </c>
      <c r="L704" t="s">
        <v>3424</v>
      </c>
      <c r="M704" t="s">
        <v>4535</v>
      </c>
      <c r="N704" t="s">
        <v>5355</v>
      </c>
      <c r="O704" t="s">
        <v>5145</v>
      </c>
      <c r="P704" t="s">
        <v>5146</v>
      </c>
      <c r="Q704" t="s">
        <v>2965</v>
      </c>
      <c r="R704">
        <v>0</v>
      </c>
      <c r="S704" t="s">
        <v>2965</v>
      </c>
      <c r="T704">
        <v>0</v>
      </c>
      <c r="U704" t="s">
        <v>2965</v>
      </c>
      <c r="V704">
        <v>0</v>
      </c>
      <c r="W704" t="s">
        <v>2965</v>
      </c>
      <c r="X704">
        <v>0</v>
      </c>
      <c r="Y704" t="s">
        <v>2965</v>
      </c>
      <c r="Z704">
        <v>0</v>
      </c>
      <c r="AA704" t="s">
        <v>4353</v>
      </c>
      <c r="AB704" t="s">
        <v>5147</v>
      </c>
      <c r="AC704" t="s">
        <v>2965</v>
      </c>
      <c r="AD704">
        <v>0</v>
      </c>
      <c r="AE704" t="s">
        <v>2965</v>
      </c>
      <c r="AF704">
        <v>0</v>
      </c>
      <c r="AG704">
        <v>0</v>
      </c>
      <c r="AH704" t="s">
        <v>2860</v>
      </c>
      <c r="AI704">
        <v>0</v>
      </c>
      <c r="AJ704">
        <v>0</v>
      </c>
      <c r="AK704">
        <v>0</v>
      </c>
      <c r="AL704">
        <v>0</v>
      </c>
      <c r="AM704">
        <v>0</v>
      </c>
      <c r="AN704">
        <v>0</v>
      </c>
      <c r="AO704" t="s">
        <v>2965</v>
      </c>
      <c r="AP704" t="s">
        <v>3423</v>
      </c>
      <c r="AQ704" t="s">
        <v>3423</v>
      </c>
      <c r="AR704" t="s">
        <v>5448</v>
      </c>
      <c r="AS704" t="s">
        <v>5447</v>
      </c>
    </row>
    <row r="705" spans="5:45" ht="17.25" customHeight="1">
      <c r="E705" s="1403" t="str">
        <f t="shared" si="20"/>
        <v>A03AF044 Concrete Work Superstructure Work Isolation Joint (Separation Joint)</v>
      </c>
      <c r="F705" s="1403" t="str">
        <f t="shared" si="21"/>
        <v xml:space="preserve">A03AF044-00001 Concrete Work Superstructure Work Isolation Joint (Separation Joint)      w/ Flexible Joint Filler, Sealant  </v>
      </c>
      <c r="G705" s="1404" t="str" cm="1">
        <f t="array" ref="G705:H705">_xlfn.TEXTSPLIT(I705,"-")</f>
        <v>A03AF044</v>
      </c>
      <c r="H705" s="1404" t="str">
        <v>00001</v>
      </c>
      <c r="I705" t="s">
        <v>5449</v>
      </c>
      <c r="J705" t="s">
        <v>4288</v>
      </c>
      <c r="K705" t="s">
        <v>4921</v>
      </c>
      <c r="L705" t="s">
        <v>3424</v>
      </c>
      <c r="M705" t="s">
        <v>4535</v>
      </c>
      <c r="N705" t="s">
        <v>5355</v>
      </c>
      <c r="O705" t="s">
        <v>5150</v>
      </c>
      <c r="P705" t="s">
        <v>3426</v>
      </c>
      <c r="Q705" t="s">
        <v>2965</v>
      </c>
      <c r="R705">
        <v>0</v>
      </c>
      <c r="S705" t="s">
        <v>2965</v>
      </c>
      <c r="T705">
        <v>0</v>
      </c>
      <c r="U705" t="s">
        <v>2965</v>
      </c>
      <c r="V705">
        <v>0</v>
      </c>
      <c r="W705" t="s">
        <v>2965</v>
      </c>
      <c r="X705">
        <v>0</v>
      </c>
      <c r="Y705" t="s">
        <v>2965</v>
      </c>
      <c r="Z705">
        <v>0</v>
      </c>
      <c r="AA705" t="s">
        <v>4433</v>
      </c>
      <c r="AB705" t="s">
        <v>3427</v>
      </c>
      <c r="AC705" t="s">
        <v>2965</v>
      </c>
      <c r="AD705">
        <v>0</v>
      </c>
      <c r="AE705" t="s">
        <v>2965</v>
      </c>
      <c r="AF705">
        <v>0</v>
      </c>
      <c r="AG705">
        <v>0</v>
      </c>
      <c r="AH705" t="s">
        <v>2860</v>
      </c>
      <c r="AI705">
        <v>0</v>
      </c>
      <c r="AJ705">
        <v>0</v>
      </c>
      <c r="AK705">
        <v>0</v>
      </c>
      <c r="AL705">
        <v>0</v>
      </c>
      <c r="AM705">
        <v>0</v>
      </c>
      <c r="AN705">
        <v>0</v>
      </c>
      <c r="AO705" t="s">
        <v>2965</v>
      </c>
      <c r="AP705" t="s">
        <v>3423</v>
      </c>
      <c r="AQ705" t="s">
        <v>3423</v>
      </c>
      <c r="AR705" t="s">
        <v>5450</v>
      </c>
      <c r="AS705" t="s">
        <v>5449</v>
      </c>
    </row>
    <row r="706" spans="5:45" ht="17.25" customHeight="1">
      <c r="E706" s="1403" t="str">
        <f t="shared" si="20"/>
        <v>A03AF045 Concrete Work Superstructure Work Control Joint</v>
      </c>
      <c r="F706" s="1403" t="str">
        <f t="shared" si="21"/>
        <v xml:space="preserve">A03AF045-00001 Concrete Work Superstructure Work Control Joint      w/ Joint Sealant, Backstop  </v>
      </c>
      <c r="G706" s="1404" t="str" cm="1">
        <f t="array" ref="G706:H706">_xlfn.TEXTSPLIT(I706,"-")</f>
        <v>A03AF045</v>
      </c>
      <c r="H706" s="1404" t="str">
        <v>00001</v>
      </c>
      <c r="I706" t="s">
        <v>5451</v>
      </c>
      <c r="J706" t="s">
        <v>4288</v>
      </c>
      <c r="K706" t="s">
        <v>4921</v>
      </c>
      <c r="L706" t="s">
        <v>3424</v>
      </c>
      <c r="M706" t="s">
        <v>4535</v>
      </c>
      <c r="N706" t="s">
        <v>5355</v>
      </c>
      <c r="O706" t="s">
        <v>5153</v>
      </c>
      <c r="P706" t="s">
        <v>5154</v>
      </c>
      <c r="Q706" t="s">
        <v>2965</v>
      </c>
      <c r="R706">
        <v>0</v>
      </c>
      <c r="S706" t="s">
        <v>2965</v>
      </c>
      <c r="T706">
        <v>0</v>
      </c>
      <c r="U706" t="s">
        <v>2965</v>
      </c>
      <c r="V706">
        <v>0</v>
      </c>
      <c r="W706" t="s">
        <v>2965</v>
      </c>
      <c r="X706">
        <v>0</v>
      </c>
      <c r="Y706" t="s">
        <v>2965</v>
      </c>
      <c r="Z706">
        <v>0</v>
      </c>
      <c r="AA706" t="s">
        <v>5106</v>
      </c>
      <c r="AB706" t="s">
        <v>5155</v>
      </c>
      <c r="AC706" t="s">
        <v>2965</v>
      </c>
      <c r="AD706">
        <v>0</v>
      </c>
      <c r="AE706" t="s">
        <v>2965</v>
      </c>
      <c r="AF706">
        <v>0</v>
      </c>
      <c r="AG706">
        <v>0</v>
      </c>
      <c r="AH706" t="s">
        <v>5156</v>
      </c>
      <c r="AI706">
        <v>0</v>
      </c>
      <c r="AJ706">
        <v>0</v>
      </c>
      <c r="AK706">
        <v>0</v>
      </c>
      <c r="AL706">
        <v>0</v>
      </c>
      <c r="AM706">
        <v>0</v>
      </c>
      <c r="AN706">
        <v>0</v>
      </c>
      <c r="AO706" t="s">
        <v>2965</v>
      </c>
      <c r="AP706" t="s">
        <v>3423</v>
      </c>
      <c r="AQ706" t="s">
        <v>3423</v>
      </c>
      <c r="AR706" t="s">
        <v>5452</v>
      </c>
      <c r="AS706" t="s">
        <v>5451</v>
      </c>
    </row>
    <row r="707" spans="5:45" ht="17.25" customHeight="1">
      <c r="E707" s="1403" t="str">
        <f t="shared" si="20"/>
        <v>A03AF045 Concrete Work Superstructure Work Control Joint</v>
      </c>
      <c r="F707" s="1403" t="str">
        <f t="shared" si="21"/>
        <v xml:space="preserve">A03AF045-00002 Concrete Work Superstructure Work Control Joint      w/ Joint Sealant, Backstop, Bottom Crack Inducer  </v>
      </c>
      <c r="G707" s="1404" t="str" cm="1">
        <f t="array" ref="G707:H707">_xlfn.TEXTSPLIT(I707,"-")</f>
        <v>A03AF045</v>
      </c>
      <c r="H707" s="1404" t="str">
        <v>00002</v>
      </c>
      <c r="I707" t="s">
        <v>5453</v>
      </c>
      <c r="J707" t="s">
        <v>4288</v>
      </c>
      <c r="K707" t="s">
        <v>4921</v>
      </c>
      <c r="L707" t="s">
        <v>3424</v>
      </c>
      <c r="M707" t="s">
        <v>4535</v>
      </c>
      <c r="N707" t="s">
        <v>5355</v>
      </c>
      <c r="O707" t="s">
        <v>5153</v>
      </c>
      <c r="P707" t="s">
        <v>5154</v>
      </c>
      <c r="Q707" t="s">
        <v>2965</v>
      </c>
      <c r="R707">
        <v>0</v>
      </c>
      <c r="S707" t="s">
        <v>2965</v>
      </c>
      <c r="T707">
        <v>0</v>
      </c>
      <c r="U707" t="s">
        <v>2965</v>
      </c>
      <c r="V707">
        <v>0</v>
      </c>
      <c r="W707" t="s">
        <v>2965</v>
      </c>
      <c r="X707">
        <v>0</v>
      </c>
      <c r="Y707" t="s">
        <v>2965</v>
      </c>
      <c r="Z707">
        <v>0</v>
      </c>
      <c r="AA707" t="s">
        <v>4451</v>
      </c>
      <c r="AB707" t="s">
        <v>5159</v>
      </c>
      <c r="AC707" t="s">
        <v>2965</v>
      </c>
      <c r="AD707">
        <v>0</v>
      </c>
      <c r="AE707" t="s">
        <v>2965</v>
      </c>
      <c r="AF707">
        <v>0</v>
      </c>
      <c r="AG707">
        <v>0</v>
      </c>
      <c r="AH707" t="s">
        <v>5156</v>
      </c>
      <c r="AI707">
        <v>0</v>
      </c>
      <c r="AJ707">
        <v>0</v>
      </c>
      <c r="AK707">
        <v>0</v>
      </c>
      <c r="AL707">
        <v>0</v>
      </c>
      <c r="AM707">
        <v>0</v>
      </c>
      <c r="AN707">
        <v>0</v>
      </c>
      <c r="AO707" t="s">
        <v>2965</v>
      </c>
      <c r="AP707" t="s">
        <v>3423</v>
      </c>
      <c r="AQ707" t="s">
        <v>3423</v>
      </c>
      <c r="AR707" t="s">
        <v>5452</v>
      </c>
      <c r="AS707" t="s">
        <v>5453</v>
      </c>
    </row>
    <row r="708" spans="5:45" ht="17.25" customHeight="1">
      <c r="E708" s="1403" t="str">
        <f t="shared" si="20"/>
        <v>A03AF046 Concrete Work Superstructure Work Water Stop</v>
      </c>
      <c r="F708" s="1403" t="str">
        <f t="shared" si="21"/>
        <v xml:space="preserve">A03AF046-00001 Concrete Work Superstructure Work Water Stop PVC Type       </v>
      </c>
      <c r="G708" s="1404" t="str" cm="1">
        <f t="array" ref="G708:H708">_xlfn.TEXTSPLIT(I708,"-")</f>
        <v>A03AF046</v>
      </c>
      <c r="H708" s="1404" t="str">
        <v>00001</v>
      </c>
      <c r="I708" t="s">
        <v>5454</v>
      </c>
      <c r="J708" t="s">
        <v>4288</v>
      </c>
      <c r="K708" t="s">
        <v>4921</v>
      </c>
      <c r="L708" t="s">
        <v>3424</v>
      </c>
      <c r="M708" t="s">
        <v>4535</v>
      </c>
      <c r="N708" t="s">
        <v>5355</v>
      </c>
      <c r="O708" t="s">
        <v>5161</v>
      </c>
      <c r="P708" t="s">
        <v>5162</v>
      </c>
      <c r="Q708" t="s">
        <v>5163</v>
      </c>
      <c r="R708" t="s">
        <v>5164</v>
      </c>
      <c r="S708" t="s">
        <v>2965</v>
      </c>
      <c r="T708">
        <v>0</v>
      </c>
      <c r="U708" t="s">
        <v>2965</v>
      </c>
      <c r="V708">
        <v>0</v>
      </c>
      <c r="W708" t="s">
        <v>2965</v>
      </c>
      <c r="X708">
        <v>0</v>
      </c>
      <c r="Y708" t="s">
        <v>2965</v>
      </c>
      <c r="Z708">
        <v>0</v>
      </c>
      <c r="AA708" t="s">
        <v>2965</v>
      </c>
      <c r="AB708" t="s">
        <v>2965</v>
      </c>
      <c r="AC708" t="s">
        <v>2965</v>
      </c>
      <c r="AD708">
        <v>0</v>
      </c>
      <c r="AE708" t="s">
        <v>2965</v>
      </c>
      <c r="AF708">
        <v>0</v>
      </c>
      <c r="AG708">
        <v>0</v>
      </c>
      <c r="AH708" t="s">
        <v>5165</v>
      </c>
      <c r="AI708">
        <v>0</v>
      </c>
      <c r="AJ708">
        <v>0</v>
      </c>
      <c r="AK708">
        <v>0</v>
      </c>
      <c r="AL708">
        <v>0</v>
      </c>
      <c r="AM708">
        <v>0</v>
      </c>
      <c r="AN708">
        <v>0</v>
      </c>
      <c r="AO708" t="s">
        <v>2965</v>
      </c>
      <c r="AP708" t="s">
        <v>3423</v>
      </c>
      <c r="AQ708" t="s">
        <v>3423</v>
      </c>
      <c r="AR708" t="s">
        <v>5455</v>
      </c>
      <c r="AS708" t="s">
        <v>5454</v>
      </c>
    </row>
    <row r="709" spans="5:45" ht="17.25" customHeight="1">
      <c r="E709" s="1403" t="str">
        <f t="shared" si="20"/>
        <v>A03AF046 Concrete Work Superstructure Work Water Stop</v>
      </c>
      <c r="F709" s="1403" t="str">
        <f t="shared" si="21"/>
        <v xml:space="preserve">A03AF046-00002 Concrete Work Superstructure Work Water Stop Stainless Steel Type       </v>
      </c>
      <c r="G709" s="1404" t="str" cm="1">
        <f t="array" ref="G709:H709">_xlfn.TEXTSPLIT(I709,"-")</f>
        <v>A03AF046</v>
      </c>
      <c r="H709" s="1404" t="str">
        <v>00002</v>
      </c>
      <c r="I709" t="s">
        <v>5456</v>
      </c>
      <c r="J709" t="s">
        <v>4288</v>
      </c>
      <c r="K709" t="s">
        <v>4921</v>
      </c>
      <c r="L709" t="s">
        <v>3424</v>
      </c>
      <c r="M709" t="s">
        <v>4535</v>
      </c>
      <c r="N709" t="s">
        <v>5355</v>
      </c>
      <c r="O709" t="s">
        <v>5161</v>
      </c>
      <c r="P709" t="s">
        <v>5162</v>
      </c>
      <c r="Q709" t="s">
        <v>5168</v>
      </c>
      <c r="R709" t="s">
        <v>5169</v>
      </c>
      <c r="S709" t="s">
        <v>2965</v>
      </c>
      <c r="T709">
        <v>0</v>
      </c>
      <c r="U709" t="s">
        <v>2965</v>
      </c>
      <c r="V709">
        <v>0</v>
      </c>
      <c r="W709" t="s">
        <v>2965</v>
      </c>
      <c r="X709">
        <v>0</v>
      </c>
      <c r="Y709" t="s">
        <v>2965</v>
      </c>
      <c r="Z709">
        <v>0</v>
      </c>
      <c r="AA709" t="s">
        <v>2965</v>
      </c>
      <c r="AB709" t="s">
        <v>2965</v>
      </c>
      <c r="AC709" t="s">
        <v>2965</v>
      </c>
      <c r="AD709">
        <v>0</v>
      </c>
      <c r="AE709" t="s">
        <v>2965</v>
      </c>
      <c r="AF709">
        <v>0</v>
      </c>
      <c r="AG709">
        <v>0</v>
      </c>
      <c r="AH709" t="s">
        <v>5165</v>
      </c>
      <c r="AI709">
        <v>0</v>
      </c>
      <c r="AJ709">
        <v>0</v>
      </c>
      <c r="AK709">
        <v>0</v>
      </c>
      <c r="AL709">
        <v>0</v>
      </c>
      <c r="AM709">
        <v>0</v>
      </c>
      <c r="AN709">
        <v>0</v>
      </c>
      <c r="AO709" t="s">
        <v>2965</v>
      </c>
      <c r="AP709" t="s">
        <v>3423</v>
      </c>
      <c r="AQ709" t="s">
        <v>3423</v>
      </c>
      <c r="AR709" t="s">
        <v>5455</v>
      </c>
      <c r="AS709" t="s">
        <v>5456</v>
      </c>
    </row>
    <row r="710" spans="5:45" ht="17.25" customHeight="1">
      <c r="E710" s="1403" t="str">
        <f t="shared" si="20"/>
        <v>A03AF046 Concrete Work Superstructure Work Water Stop</v>
      </c>
      <c r="F710" s="1403" t="str">
        <f t="shared" si="21"/>
        <v xml:space="preserve">A03AF046-00003 Concrete Work Superstructure Work Water Stop Expandable Rubber Type       </v>
      </c>
      <c r="G710" s="1404" t="str" cm="1">
        <f t="array" ref="G710:H710">_xlfn.TEXTSPLIT(I710,"-")</f>
        <v>A03AF046</v>
      </c>
      <c r="H710" s="1404" t="str">
        <v>00003</v>
      </c>
      <c r="I710" t="s">
        <v>5457</v>
      </c>
      <c r="J710" t="s">
        <v>4288</v>
      </c>
      <c r="K710" t="s">
        <v>4921</v>
      </c>
      <c r="L710" t="s">
        <v>3424</v>
      </c>
      <c r="M710" t="s">
        <v>4535</v>
      </c>
      <c r="N710" t="s">
        <v>5355</v>
      </c>
      <c r="O710" t="s">
        <v>5161</v>
      </c>
      <c r="P710" t="s">
        <v>5162</v>
      </c>
      <c r="Q710" t="s">
        <v>5171</v>
      </c>
      <c r="R710" t="s">
        <v>5172</v>
      </c>
      <c r="S710" t="s">
        <v>2965</v>
      </c>
      <c r="T710">
        <v>0</v>
      </c>
      <c r="U710" t="s">
        <v>2965</v>
      </c>
      <c r="V710">
        <v>0</v>
      </c>
      <c r="W710" t="s">
        <v>2965</v>
      </c>
      <c r="X710">
        <v>0</v>
      </c>
      <c r="Y710" t="s">
        <v>2965</v>
      </c>
      <c r="Z710">
        <v>0</v>
      </c>
      <c r="AA710" t="s">
        <v>2965</v>
      </c>
      <c r="AB710" t="s">
        <v>2965</v>
      </c>
      <c r="AC710" t="s">
        <v>2965</v>
      </c>
      <c r="AD710">
        <v>0</v>
      </c>
      <c r="AE710" t="s">
        <v>2965</v>
      </c>
      <c r="AF710">
        <v>0</v>
      </c>
      <c r="AG710">
        <v>0</v>
      </c>
      <c r="AH710" t="s">
        <v>5165</v>
      </c>
      <c r="AI710">
        <v>0</v>
      </c>
      <c r="AJ710">
        <v>0</v>
      </c>
      <c r="AK710">
        <v>0</v>
      </c>
      <c r="AL710">
        <v>0</v>
      </c>
      <c r="AM710">
        <v>0</v>
      </c>
      <c r="AN710">
        <v>0</v>
      </c>
      <c r="AO710" t="s">
        <v>2965</v>
      </c>
      <c r="AP710" t="s">
        <v>3423</v>
      </c>
      <c r="AQ710" t="s">
        <v>3423</v>
      </c>
      <c r="AR710" t="s">
        <v>5455</v>
      </c>
      <c r="AS710" t="s">
        <v>5457</v>
      </c>
    </row>
    <row r="711" spans="5:45" ht="17.25" customHeight="1">
      <c r="E711" s="1403" t="str">
        <f t="shared" si="20"/>
        <v>A03AF046 Concrete Work Superstructure Work Water Stop</v>
      </c>
      <c r="F711" s="1403" t="str">
        <f t="shared" si="21"/>
        <v xml:space="preserve">A03AF046-00004 Concrete Work Superstructure Work Water Stop Copper       </v>
      </c>
      <c r="G711" s="1404" t="str" cm="1">
        <f t="array" ref="G711:H711">_xlfn.TEXTSPLIT(I711,"-")</f>
        <v>A03AF046</v>
      </c>
      <c r="H711" s="1404" t="str">
        <v>00004</v>
      </c>
      <c r="I711" t="s">
        <v>5458</v>
      </c>
      <c r="J711" t="s">
        <v>4288</v>
      </c>
      <c r="K711" t="s">
        <v>4921</v>
      </c>
      <c r="L711" t="s">
        <v>3424</v>
      </c>
      <c r="M711" t="s">
        <v>4535</v>
      </c>
      <c r="N711" t="s">
        <v>5355</v>
      </c>
      <c r="O711" t="s">
        <v>5161</v>
      </c>
      <c r="P711" t="s">
        <v>5162</v>
      </c>
      <c r="Q711" t="s">
        <v>5174</v>
      </c>
      <c r="R711" t="s">
        <v>5175</v>
      </c>
      <c r="S711" t="s">
        <v>2965</v>
      </c>
      <c r="T711">
        <v>0</v>
      </c>
      <c r="U711" t="s">
        <v>2965</v>
      </c>
      <c r="V711">
        <v>0</v>
      </c>
      <c r="W711" t="s">
        <v>2965</v>
      </c>
      <c r="X711">
        <v>0</v>
      </c>
      <c r="Y711" t="s">
        <v>2965</v>
      </c>
      <c r="Z711">
        <v>0</v>
      </c>
      <c r="AA711" t="s">
        <v>2965</v>
      </c>
      <c r="AB711" t="s">
        <v>2965</v>
      </c>
      <c r="AC711" t="s">
        <v>2965</v>
      </c>
      <c r="AD711">
        <v>0</v>
      </c>
      <c r="AE711" t="s">
        <v>2965</v>
      </c>
      <c r="AF711">
        <v>0</v>
      </c>
      <c r="AG711">
        <v>0</v>
      </c>
      <c r="AH711" t="s">
        <v>5165</v>
      </c>
      <c r="AI711">
        <v>0</v>
      </c>
      <c r="AJ711">
        <v>0</v>
      </c>
      <c r="AK711">
        <v>0</v>
      </c>
      <c r="AL711">
        <v>0</v>
      </c>
      <c r="AM711">
        <v>0</v>
      </c>
      <c r="AN711">
        <v>0</v>
      </c>
      <c r="AO711" t="s">
        <v>2965</v>
      </c>
      <c r="AP711" t="s">
        <v>3423</v>
      </c>
      <c r="AQ711" t="s">
        <v>3423</v>
      </c>
      <c r="AR711" t="s">
        <v>5455</v>
      </c>
      <c r="AS711" t="s">
        <v>5458</v>
      </c>
    </row>
    <row r="712" spans="5:45" ht="17.25" customHeight="1">
      <c r="E712" s="1403" t="str">
        <f t="shared" ref="E712:E775" si="22">G712&amp;" "&amp;L712&amp;" "&amp;N712&amp;" "&amp;P712</f>
        <v>A03AF049 Concrete Work Superstructure Work Embedded Steel(Steel Plate, Corner Angle and etc.) w/ Anchor Bar (Purchase &amp; Installation)</v>
      </c>
      <c r="F712" s="1403" t="str">
        <f t="shared" si="21"/>
        <v xml:space="preserve">A03AF049-00001 Concrete Work Superstructure Work Embedded Steel(Steel Plate, Corner Angle and etc.) w/ Anchor Bar (Purchase &amp; Installation) Hot-Dip Galvanized Steel     Galv.: ASTM A123  </v>
      </c>
      <c r="G712" s="1404" t="str" cm="1">
        <f t="array" ref="G712:H712">_xlfn.TEXTSPLIT(I712,"-")</f>
        <v>A03AF049</v>
      </c>
      <c r="H712" s="1404" t="str">
        <v>00001</v>
      </c>
      <c r="I712" t="s">
        <v>5459</v>
      </c>
      <c r="J712" t="s">
        <v>4288</v>
      </c>
      <c r="K712" t="s">
        <v>4921</v>
      </c>
      <c r="L712" t="s">
        <v>3424</v>
      </c>
      <c r="M712" t="s">
        <v>4535</v>
      </c>
      <c r="N712" t="s">
        <v>5355</v>
      </c>
      <c r="O712" t="s">
        <v>5211</v>
      </c>
      <c r="P712" t="s">
        <v>5212</v>
      </c>
      <c r="Q712" t="s">
        <v>5192</v>
      </c>
      <c r="R712" t="s">
        <v>5193</v>
      </c>
      <c r="S712" t="s">
        <v>2965</v>
      </c>
      <c r="T712">
        <v>0</v>
      </c>
      <c r="U712" t="s">
        <v>2965</v>
      </c>
      <c r="V712">
        <v>0</v>
      </c>
      <c r="W712" t="s">
        <v>2965</v>
      </c>
      <c r="X712">
        <v>0</v>
      </c>
      <c r="Y712" t="s">
        <v>2965</v>
      </c>
      <c r="Z712">
        <v>0</v>
      </c>
      <c r="AA712" t="s">
        <v>5027</v>
      </c>
      <c r="AB712" t="s">
        <v>5194</v>
      </c>
      <c r="AC712" t="s">
        <v>2965</v>
      </c>
      <c r="AD712">
        <v>0</v>
      </c>
      <c r="AE712" t="s">
        <v>2965</v>
      </c>
      <c r="AF712" t="s">
        <v>2965</v>
      </c>
      <c r="AG712">
        <v>0</v>
      </c>
      <c r="AH712" t="s">
        <v>2965</v>
      </c>
      <c r="AI712">
        <v>0</v>
      </c>
      <c r="AJ712">
        <v>0</v>
      </c>
      <c r="AK712">
        <v>0</v>
      </c>
      <c r="AL712">
        <v>0</v>
      </c>
      <c r="AM712">
        <v>0</v>
      </c>
      <c r="AN712">
        <v>0</v>
      </c>
      <c r="AO712" t="s">
        <v>2965</v>
      </c>
      <c r="AP712" t="s">
        <v>3496</v>
      </c>
      <c r="AQ712" t="s">
        <v>3496</v>
      </c>
      <c r="AR712" t="s">
        <v>5460</v>
      </c>
      <c r="AS712" t="s">
        <v>5459</v>
      </c>
    </row>
    <row r="713" spans="5:45" ht="17.25" customHeight="1">
      <c r="E713" s="1403" t="str">
        <f t="shared" si="22"/>
        <v>A03AF049 Concrete Work Superstructure Work Embedded Steel(Steel Plate, Corner Angle and etc.) w/ Anchor Bar (Purchase &amp; Installation)</v>
      </c>
      <c r="F713" s="1403" t="str">
        <f t="shared" ref="F713:F776" si="23">IF(I713=0,"",I713)&amp;" "&amp;IF(L713=0,"",L713)&amp;" "&amp;IF(N713=0,"",N713)&amp;" "&amp;IF(P713=0,"",P713)&amp;" "&amp;IF(R713=0,"",R713)&amp;" "&amp;IF(T713=0,"",T713)&amp;" "&amp;IF(V713=0,"",V713)&amp;" "&amp;IF(X713=0,"",X713)&amp;" "&amp;IF(Z713=0,"",Z713)&amp;" "&amp;IF(AB713=0,"",AB713)&amp;" "&amp;IF(AD713=0,"",AD713)&amp;" "&amp;IF(AF713=0,"",AF713)</f>
        <v xml:space="preserve">A03AF049-00003 Concrete Work Superstructure Work Embedded Steel(Steel Plate, Corner Angle and etc.) w/ Anchor Bar (Purchase &amp; Installation) SUS     SUS 304  </v>
      </c>
      <c r="G713" s="1404" t="str" cm="1">
        <f t="array" ref="G713:H713">_xlfn.TEXTSPLIT(I713,"-")</f>
        <v>A03AF049</v>
      </c>
      <c r="H713" s="1404" t="str">
        <v>00003</v>
      </c>
      <c r="I713" t="s">
        <v>5461</v>
      </c>
      <c r="J713" t="s">
        <v>4288</v>
      </c>
      <c r="K713" t="s">
        <v>4921</v>
      </c>
      <c r="L713" t="s">
        <v>3424</v>
      </c>
      <c r="M713" t="s">
        <v>4535</v>
      </c>
      <c r="N713" t="s">
        <v>5355</v>
      </c>
      <c r="O713" t="s">
        <v>5211</v>
      </c>
      <c r="P713" t="s">
        <v>5212</v>
      </c>
      <c r="Q713" t="s">
        <v>4423</v>
      </c>
      <c r="R713" t="s">
        <v>5198</v>
      </c>
      <c r="S713" t="s">
        <v>2965</v>
      </c>
      <c r="T713">
        <v>0</v>
      </c>
      <c r="U713" t="s">
        <v>2965</v>
      </c>
      <c r="V713">
        <v>0</v>
      </c>
      <c r="W713" t="s">
        <v>2965</v>
      </c>
      <c r="X713">
        <v>0</v>
      </c>
      <c r="Y713" t="s">
        <v>2965</v>
      </c>
      <c r="Z713">
        <v>0</v>
      </c>
      <c r="AA713" t="s">
        <v>5199</v>
      </c>
      <c r="AB713" t="s">
        <v>5200</v>
      </c>
      <c r="AC713" t="s">
        <v>2965</v>
      </c>
      <c r="AD713">
        <v>0</v>
      </c>
      <c r="AE713" t="s">
        <v>2965</v>
      </c>
      <c r="AF713" t="s">
        <v>2965</v>
      </c>
      <c r="AG713">
        <v>0</v>
      </c>
      <c r="AH713" t="s">
        <v>2965</v>
      </c>
      <c r="AI713">
        <v>0</v>
      </c>
      <c r="AJ713">
        <v>0</v>
      </c>
      <c r="AK713">
        <v>0</v>
      </c>
      <c r="AL713">
        <v>0</v>
      </c>
      <c r="AM713">
        <v>0</v>
      </c>
      <c r="AN713">
        <v>0</v>
      </c>
      <c r="AO713" t="s">
        <v>2965</v>
      </c>
      <c r="AP713" t="s">
        <v>3496</v>
      </c>
      <c r="AQ713" t="s">
        <v>3496</v>
      </c>
      <c r="AR713" t="s">
        <v>5460</v>
      </c>
      <c r="AS713" t="s">
        <v>5461</v>
      </c>
    </row>
    <row r="714" spans="5:45" ht="17.25" customHeight="1">
      <c r="E714" s="1403" t="str">
        <f t="shared" si="22"/>
        <v>A03AF049 Concrete Work Superstructure Work Embedded Steel(Steel Plate, Corner Angle and etc.) w/ Anchor Bar (Purchase &amp; Installation)</v>
      </c>
      <c r="F714" s="1403" t="str">
        <f t="shared" si="23"/>
        <v xml:space="preserve">A03AF049-00004 Concrete Work Superstructure Work Embedded Steel(Steel Plate, Corner Angle and etc.) w/ Anchor Bar (Purchase &amp; Installation) SUS     SUS 316L  </v>
      </c>
      <c r="G714" s="1404" t="str" cm="1">
        <f t="array" ref="G714:H714">_xlfn.TEXTSPLIT(I714,"-")</f>
        <v>A03AF049</v>
      </c>
      <c r="H714" s="1404" t="str">
        <v>00004</v>
      </c>
      <c r="I714" t="s">
        <v>5462</v>
      </c>
      <c r="J714" t="s">
        <v>4288</v>
      </c>
      <c r="K714" t="s">
        <v>4921</v>
      </c>
      <c r="L714" t="s">
        <v>3424</v>
      </c>
      <c r="M714" t="s">
        <v>4535</v>
      </c>
      <c r="N714" t="s">
        <v>5355</v>
      </c>
      <c r="O714" t="s">
        <v>5211</v>
      </c>
      <c r="P714" t="s">
        <v>5212</v>
      </c>
      <c r="Q714" t="s">
        <v>4423</v>
      </c>
      <c r="R714" t="s">
        <v>5198</v>
      </c>
      <c r="S714" t="s">
        <v>2965</v>
      </c>
      <c r="T714">
        <v>0</v>
      </c>
      <c r="U714" t="s">
        <v>2965</v>
      </c>
      <c r="V714">
        <v>0</v>
      </c>
      <c r="W714" t="s">
        <v>2965</v>
      </c>
      <c r="X714">
        <v>0</v>
      </c>
      <c r="Y714" t="s">
        <v>2965</v>
      </c>
      <c r="Z714">
        <v>0</v>
      </c>
      <c r="AA714" t="s">
        <v>5202</v>
      </c>
      <c r="AB714" t="s">
        <v>5203</v>
      </c>
      <c r="AC714" t="s">
        <v>2965</v>
      </c>
      <c r="AD714">
        <v>0</v>
      </c>
      <c r="AE714" t="s">
        <v>2965</v>
      </c>
      <c r="AF714" t="s">
        <v>2965</v>
      </c>
      <c r="AG714">
        <v>0</v>
      </c>
      <c r="AH714" t="s">
        <v>2965</v>
      </c>
      <c r="AI714">
        <v>0</v>
      </c>
      <c r="AJ714">
        <v>0</v>
      </c>
      <c r="AK714">
        <v>0</v>
      </c>
      <c r="AL714">
        <v>0</v>
      </c>
      <c r="AM714">
        <v>0</v>
      </c>
      <c r="AN714">
        <v>0</v>
      </c>
      <c r="AO714" t="s">
        <v>2965</v>
      </c>
      <c r="AP714" t="s">
        <v>3496</v>
      </c>
      <c r="AQ714" t="s">
        <v>3496</v>
      </c>
      <c r="AR714" t="s">
        <v>5460</v>
      </c>
      <c r="AS714" t="s">
        <v>5462</v>
      </c>
    </row>
    <row r="715" spans="5:45" ht="17.25" customHeight="1">
      <c r="E715" s="1403" t="str">
        <f t="shared" si="22"/>
        <v>A03AF049 Concrete Work Superstructure Work Embedded Steel(Steel Plate, Corner Angle and etc.) w/ Anchor Bar (Purchase &amp; Installation)</v>
      </c>
      <c r="F715" s="1403" t="str">
        <f t="shared" si="23"/>
        <v xml:space="preserve">A03AF049-00005 Concrete Work Superstructure Work Embedded Steel(Steel Plate, Corner Angle and etc.) w/ Anchor Bar (Purchase &amp; Installation) SUS     SUS Duplex  </v>
      </c>
      <c r="G715" s="1404" t="str" cm="1">
        <f t="array" ref="G715:H715">_xlfn.TEXTSPLIT(I715,"-")</f>
        <v>A03AF049</v>
      </c>
      <c r="H715" s="1404" t="str">
        <v>00005</v>
      </c>
      <c r="I715" t="s">
        <v>5463</v>
      </c>
      <c r="J715" t="s">
        <v>4288</v>
      </c>
      <c r="K715" t="s">
        <v>4921</v>
      </c>
      <c r="L715" t="s">
        <v>3424</v>
      </c>
      <c r="M715" t="s">
        <v>4535</v>
      </c>
      <c r="N715" t="s">
        <v>5355</v>
      </c>
      <c r="O715" t="s">
        <v>5211</v>
      </c>
      <c r="P715" t="s">
        <v>5212</v>
      </c>
      <c r="Q715" t="s">
        <v>4423</v>
      </c>
      <c r="R715" t="s">
        <v>5198</v>
      </c>
      <c r="S715" t="s">
        <v>2965</v>
      </c>
      <c r="T715">
        <v>0</v>
      </c>
      <c r="U715" t="s">
        <v>2965</v>
      </c>
      <c r="V715">
        <v>0</v>
      </c>
      <c r="W715" t="s">
        <v>2965</v>
      </c>
      <c r="X715">
        <v>0</v>
      </c>
      <c r="Y715" t="s">
        <v>2965</v>
      </c>
      <c r="Z715">
        <v>0</v>
      </c>
      <c r="AA715" t="s">
        <v>5205</v>
      </c>
      <c r="AB715" t="s">
        <v>5206</v>
      </c>
      <c r="AC715" t="s">
        <v>2965</v>
      </c>
      <c r="AD715">
        <v>0</v>
      </c>
      <c r="AE715" t="s">
        <v>2965</v>
      </c>
      <c r="AF715" t="s">
        <v>2965</v>
      </c>
      <c r="AG715">
        <v>0</v>
      </c>
      <c r="AH715" t="s">
        <v>2965</v>
      </c>
      <c r="AI715">
        <v>0</v>
      </c>
      <c r="AJ715">
        <v>0</v>
      </c>
      <c r="AK715">
        <v>0</v>
      </c>
      <c r="AL715">
        <v>0</v>
      </c>
      <c r="AM715">
        <v>0</v>
      </c>
      <c r="AN715">
        <v>0</v>
      </c>
      <c r="AO715" t="s">
        <v>2965</v>
      </c>
      <c r="AP715" t="s">
        <v>3496</v>
      </c>
      <c r="AQ715" t="s">
        <v>3496</v>
      </c>
      <c r="AR715" t="s">
        <v>5460</v>
      </c>
      <c r="AS715" t="s">
        <v>5463</v>
      </c>
    </row>
    <row r="716" spans="5:45" ht="17.25" customHeight="1">
      <c r="E716" s="1403" t="str">
        <f t="shared" si="22"/>
        <v>A03AF050 Concrete Work Superstructure Work Embedded Steel(Steel Plate, Corner Angle and etc.) w/ Anchor Bar (Installation Only)</v>
      </c>
      <c r="F716" s="1403" t="str">
        <f t="shared" si="23"/>
        <v xml:space="preserve">A03AF050-00001 Concrete Work Superstructure Work Embedded Steel(Steel Plate, Corner Angle and etc.) w/ Anchor Bar (Installation Only) Hot-Dip Galvanized Steel     Galv.: ASTM A123  </v>
      </c>
      <c r="G716" s="1404" t="str" cm="1">
        <f t="array" ref="G716:H716">_xlfn.TEXTSPLIT(I716,"-")</f>
        <v>A03AF050</v>
      </c>
      <c r="H716" s="1404" t="str">
        <v>00001</v>
      </c>
      <c r="I716" t="s">
        <v>5464</v>
      </c>
      <c r="J716" t="s">
        <v>4288</v>
      </c>
      <c r="K716" t="s">
        <v>4921</v>
      </c>
      <c r="L716" t="s">
        <v>3424</v>
      </c>
      <c r="M716" t="s">
        <v>4535</v>
      </c>
      <c r="N716" t="s">
        <v>5355</v>
      </c>
      <c r="O716" t="s">
        <v>5218</v>
      </c>
      <c r="P716" t="s">
        <v>5219</v>
      </c>
      <c r="Q716" t="s">
        <v>5192</v>
      </c>
      <c r="R716" t="s">
        <v>5193</v>
      </c>
      <c r="S716" t="s">
        <v>2965</v>
      </c>
      <c r="T716">
        <v>0</v>
      </c>
      <c r="U716" t="s">
        <v>2965</v>
      </c>
      <c r="V716">
        <v>0</v>
      </c>
      <c r="W716" t="s">
        <v>2965</v>
      </c>
      <c r="X716">
        <v>0</v>
      </c>
      <c r="Y716" t="s">
        <v>2965</v>
      </c>
      <c r="Z716">
        <v>0</v>
      </c>
      <c r="AA716" t="s">
        <v>5027</v>
      </c>
      <c r="AB716" t="s">
        <v>5194</v>
      </c>
      <c r="AC716" t="s">
        <v>2965</v>
      </c>
      <c r="AD716">
        <v>0</v>
      </c>
      <c r="AE716" t="s">
        <v>2965</v>
      </c>
      <c r="AF716" t="s">
        <v>2965</v>
      </c>
      <c r="AG716">
        <v>0</v>
      </c>
      <c r="AH716" t="s">
        <v>2965</v>
      </c>
      <c r="AI716">
        <v>0</v>
      </c>
      <c r="AJ716">
        <v>0</v>
      </c>
      <c r="AK716">
        <v>0</v>
      </c>
      <c r="AL716">
        <v>0</v>
      </c>
      <c r="AM716">
        <v>0</v>
      </c>
      <c r="AN716">
        <v>0</v>
      </c>
      <c r="AO716" t="s">
        <v>2965</v>
      </c>
      <c r="AP716" t="s">
        <v>3496</v>
      </c>
      <c r="AQ716" t="s">
        <v>3496</v>
      </c>
      <c r="AR716" t="s">
        <v>5465</v>
      </c>
      <c r="AS716" t="s">
        <v>5464</v>
      </c>
    </row>
    <row r="717" spans="5:45" ht="17.25" customHeight="1">
      <c r="E717" s="1403" t="str">
        <f t="shared" si="22"/>
        <v>A03AF050 Concrete Work Superstructure Work Embedded Steel(Steel Plate, Corner Angle and etc.) w/ Anchor Bar (Installation Only)</v>
      </c>
      <c r="F717" s="1403" t="str">
        <f t="shared" si="23"/>
        <v xml:space="preserve">A03AF050-00003 Concrete Work Superstructure Work Embedded Steel(Steel Plate, Corner Angle and etc.) w/ Anchor Bar (Installation Only) SUS     SUS 304  </v>
      </c>
      <c r="G717" s="1404" t="str" cm="1">
        <f t="array" ref="G717:H717">_xlfn.TEXTSPLIT(I717,"-")</f>
        <v>A03AF050</v>
      </c>
      <c r="H717" s="1404" t="str">
        <v>00003</v>
      </c>
      <c r="I717" t="s">
        <v>5466</v>
      </c>
      <c r="J717" t="s">
        <v>4288</v>
      </c>
      <c r="K717" t="s">
        <v>4921</v>
      </c>
      <c r="L717" t="s">
        <v>3424</v>
      </c>
      <c r="M717" t="s">
        <v>4535</v>
      </c>
      <c r="N717" t="s">
        <v>5355</v>
      </c>
      <c r="O717" t="s">
        <v>5218</v>
      </c>
      <c r="P717" t="s">
        <v>5219</v>
      </c>
      <c r="Q717" t="s">
        <v>4423</v>
      </c>
      <c r="R717" t="s">
        <v>5198</v>
      </c>
      <c r="S717" t="s">
        <v>2965</v>
      </c>
      <c r="T717">
        <v>0</v>
      </c>
      <c r="U717" t="s">
        <v>2965</v>
      </c>
      <c r="V717">
        <v>0</v>
      </c>
      <c r="W717" t="s">
        <v>2965</v>
      </c>
      <c r="X717">
        <v>0</v>
      </c>
      <c r="Y717" t="s">
        <v>2965</v>
      </c>
      <c r="Z717">
        <v>0</v>
      </c>
      <c r="AA717" t="s">
        <v>5199</v>
      </c>
      <c r="AB717" t="s">
        <v>5200</v>
      </c>
      <c r="AC717" t="s">
        <v>2965</v>
      </c>
      <c r="AD717">
        <v>0</v>
      </c>
      <c r="AE717" t="s">
        <v>2965</v>
      </c>
      <c r="AF717" t="s">
        <v>2965</v>
      </c>
      <c r="AG717">
        <v>0</v>
      </c>
      <c r="AH717" t="s">
        <v>2965</v>
      </c>
      <c r="AI717">
        <v>0</v>
      </c>
      <c r="AJ717">
        <v>0</v>
      </c>
      <c r="AK717">
        <v>0</v>
      </c>
      <c r="AL717">
        <v>0</v>
      </c>
      <c r="AM717">
        <v>0</v>
      </c>
      <c r="AN717">
        <v>0</v>
      </c>
      <c r="AO717" t="s">
        <v>2965</v>
      </c>
      <c r="AP717" t="s">
        <v>3496</v>
      </c>
      <c r="AQ717" t="s">
        <v>3496</v>
      </c>
      <c r="AR717" t="s">
        <v>5465</v>
      </c>
      <c r="AS717" t="s">
        <v>5466</v>
      </c>
    </row>
    <row r="718" spans="5:45" ht="17.25" customHeight="1">
      <c r="E718" s="1403" t="str">
        <f t="shared" si="22"/>
        <v>A03AF050 Concrete Work Superstructure Work Embedded Steel(Steel Plate, Corner Angle and etc.) w/ Anchor Bar (Installation Only)</v>
      </c>
      <c r="F718" s="1403" t="str">
        <f t="shared" si="23"/>
        <v xml:space="preserve">A03AF050-00004 Concrete Work Superstructure Work Embedded Steel(Steel Plate, Corner Angle and etc.) w/ Anchor Bar (Installation Only) SUS     SUS 316L  </v>
      </c>
      <c r="G718" s="1404" t="str" cm="1">
        <f t="array" ref="G718:H718">_xlfn.TEXTSPLIT(I718,"-")</f>
        <v>A03AF050</v>
      </c>
      <c r="H718" s="1404" t="str">
        <v>00004</v>
      </c>
      <c r="I718" t="s">
        <v>5467</v>
      </c>
      <c r="J718" t="s">
        <v>4288</v>
      </c>
      <c r="K718" t="s">
        <v>4921</v>
      </c>
      <c r="L718" t="s">
        <v>3424</v>
      </c>
      <c r="M718" t="s">
        <v>4535</v>
      </c>
      <c r="N718" t="s">
        <v>5355</v>
      </c>
      <c r="O718" t="s">
        <v>5218</v>
      </c>
      <c r="P718" t="s">
        <v>5219</v>
      </c>
      <c r="Q718" t="s">
        <v>4423</v>
      </c>
      <c r="R718" t="s">
        <v>5198</v>
      </c>
      <c r="S718" t="s">
        <v>2965</v>
      </c>
      <c r="T718">
        <v>0</v>
      </c>
      <c r="U718" t="s">
        <v>2965</v>
      </c>
      <c r="V718">
        <v>0</v>
      </c>
      <c r="W718" t="s">
        <v>2965</v>
      </c>
      <c r="X718">
        <v>0</v>
      </c>
      <c r="Y718" t="s">
        <v>2965</v>
      </c>
      <c r="Z718">
        <v>0</v>
      </c>
      <c r="AA718" t="s">
        <v>5202</v>
      </c>
      <c r="AB718" t="s">
        <v>5203</v>
      </c>
      <c r="AC718" t="s">
        <v>2965</v>
      </c>
      <c r="AD718">
        <v>0</v>
      </c>
      <c r="AE718" t="s">
        <v>2965</v>
      </c>
      <c r="AF718" t="s">
        <v>2965</v>
      </c>
      <c r="AG718">
        <v>0</v>
      </c>
      <c r="AH718" t="s">
        <v>2965</v>
      </c>
      <c r="AI718">
        <v>0</v>
      </c>
      <c r="AJ718">
        <v>0</v>
      </c>
      <c r="AK718">
        <v>0</v>
      </c>
      <c r="AL718">
        <v>0</v>
      </c>
      <c r="AM718">
        <v>0</v>
      </c>
      <c r="AN718">
        <v>0</v>
      </c>
      <c r="AO718" t="s">
        <v>2965</v>
      </c>
      <c r="AP718" t="s">
        <v>3496</v>
      </c>
      <c r="AQ718" t="s">
        <v>3496</v>
      </c>
      <c r="AR718" t="s">
        <v>5465</v>
      </c>
      <c r="AS718" t="s">
        <v>5467</v>
      </c>
    </row>
    <row r="719" spans="5:45" ht="17.25" customHeight="1">
      <c r="E719" s="1403" t="str">
        <f t="shared" si="22"/>
        <v>A03AF050 Concrete Work Superstructure Work Embedded Steel(Steel Plate, Corner Angle and etc.) w/ Anchor Bar (Installation Only)</v>
      </c>
      <c r="F719" s="1403" t="str">
        <f t="shared" si="23"/>
        <v xml:space="preserve">A03AF050-00005 Concrete Work Superstructure Work Embedded Steel(Steel Plate, Corner Angle and etc.) w/ Anchor Bar (Installation Only) SUS     SUS Duplex  </v>
      </c>
      <c r="G719" s="1404" t="str" cm="1">
        <f t="array" ref="G719:H719">_xlfn.TEXTSPLIT(I719,"-")</f>
        <v>A03AF050</v>
      </c>
      <c r="H719" s="1404" t="str">
        <v>00005</v>
      </c>
      <c r="I719" t="s">
        <v>5468</v>
      </c>
      <c r="J719" t="s">
        <v>4288</v>
      </c>
      <c r="K719" t="s">
        <v>4921</v>
      </c>
      <c r="L719" t="s">
        <v>3424</v>
      </c>
      <c r="M719" t="s">
        <v>4535</v>
      </c>
      <c r="N719" t="s">
        <v>5355</v>
      </c>
      <c r="O719" t="s">
        <v>5218</v>
      </c>
      <c r="P719" t="s">
        <v>5219</v>
      </c>
      <c r="Q719" t="s">
        <v>4423</v>
      </c>
      <c r="R719" t="s">
        <v>5198</v>
      </c>
      <c r="S719" t="s">
        <v>2965</v>
      </c>
      <c r="T719">
        <v>0</v>
      </c>
      <c r="U719" t="s">
        <v>2965</v>
      </c>
      <c r="V719">
        <v>0</v>
      </c>
      <c r="W719" t="s">
        <v>2965</v>
      </c>
      <c r="X719">
        <v>0</v>
      </c>
      <c r="Y719" t="s">
        <v>2965</v>
      </c>
      <c r="Z719">
        <v>0</v>
      </c>
      <c r="AA719" t="s">
        <v>5205</v>
      </c>
      <c r="AB719" t="s">
        <v>5206</v>
      </c>
      <c r="AC719" t="s">
        <v>2965</v>
      </c>
      <c r="AD719">
        <v>0</v>
      </c>
      <c r="AE719" t="s">
        <v>2965</v>
      </c>
      <c r="AF719" t="s">
        <v>2965</v>
      </c>
      <c r="AG719">
        <v>0</v>
      </c>
      <c r="AH719" t="s">
        <v>2965</v>
      </c>
      <c r="AI719">
        <v>0</v>
      </c>
      <c r="AJ719">
        <v>0</v>
      </c>
      <c r="AK719">
        <v>0</v>
      </c>
      <c r="AL719">
        <v>0</v>
      </c>
      <c r="AM719">
        <v>0</v>
      </c>
      <c r="AN719">
        <v>0</v>
      </c>
      <c r="AO719" t="s">
        <v>2965</v>
      </c>
      <c r="AP719" t="s">
        <v>3496</v>
      </c>
      <c r="AQ719" t="s">
        <v>3496</v>
      </c>
      <c r="AR719" t="s">
        <v>5465</v>
      </c>
      <c r="AS719" t="s">
        <v>5468</v>
      </c>
    </row>
    <row r="720" spans="5:45" ht="17.25" customHeight="1">
      <c r="E720" s="1403" t="str">
        <f t="shared" si="22"/>
        <v>A03AF051 Concrete Work Superstructure Work Groove Joint</v>
      </c>
      <c r="F720" s="1403" t="str">
        <f t="shared" si="23"/>
        <v xml:space="preserve">A03AF051-00001 Concrete Work Superstructure Work Groove Joint        </v>
      </c>
      <c r="G720" s="1404" t="str" cm="1">
        <f t="array" ref="G720:H720">_xlfn.TEXTSPLIT(I720,"-")</f>
        <v>A03AF051</v>
      </c>
      <c r="H720" s="1404" t="str">
        <v>00001</v>
      </c>
      <c r="I720" t="s">
        <v>5469</v>
      </c>
      <c r="J720" t="s">
        <v>4288</v>
      </c>
      <c r="K720" t="s">
        <v>4921</v>
      </c>
      <c r="L720" t="s">
        <v>3424</v>
      </c>
      <c r="M720" t="s">
        <v>4535</v>
      </c>
      <c r="N720" t="s">
        <v>5355</v>
      </c>
      <c r="O720" t="s">
        <v>5470</v>
      </c>
      <c r="P720" t="s">
        <v>5471</v>
      </c>
      <c r="Q720" t="s">
        <v>2965</v>
      </c>
      <c r="R720">
        <v>0</v>
      </c>
      <c r="S720" t="s">
        <v>2965</v>
      </c>
      <c r="T720">
        <v>0</v>
      </c>
      <c r="U720" t="s">
        <v>2965</v>
      </c>
      <c r="V720">
        <v>0</v>
      </c>
      <c r="W720" t="s">
        <v>2965</v>
      </c>
      <c r="X720">
        <v>0</v>
      </c>
      <c r="Y720" t="s">
        <v>2965</v>
      </c>
      <c r="Z720">
        <v>0</v>
      </c>
      <c r="AA720" t="s">
        <v>2965</v>
      </c>
      <c r="AB720" t="s">
        <v>2965</v>
      </c>
      <c r="AC720" t="s">
        <v>2965</v>
      </c>
      <c r="AD720">
        <v>0</v>
      </c>
      <c r="AE720" t="s">
        <v>2965</v>
      </c>
      <c r="AF720">
        <v>0</v>
      </c>
      <c r="AG720">
        <v>0</v>
      </c>
      <c r="AH720" t="s">
        <v>4479</v>
      </c>
      <c r="AI720">
        <v>0</v>
      </c>
      <c r="AJ720">
        <v>0</v>
      </c>
      <c r="AK720">
        <v>0</v>
      </c>
      <c r="AL720">
        <v>0</v>
      </c>
      <c r="AM720">
        <v>0</v>
      </c>
      <c r="AN720">
        <v>0</v>
      </c>
      <c r="AO720" t="s">
        <v>2965</v>
      </c>
      <c r="AP720" t="s">
        <v>3423</v>
      </c>
      <c r="AQ720" t="s">
        <v>3423</v>
      </c>
      <c r="AR720" t="s">
        <v>5472</v>
      </c>
      <c r="AS720" t="s">
        <v>5469</v>
      </c>
    </row>
    <row r="721" spans="5:45" ht="17.25" customHeight="1">
      <c r="E721" s="1403" t="str">
        <f t="shared" si="22"/>
        <v>A03AF054 Concrete Work Superstructure Work System Form</v>
      </c>
      <c r="F721" s="1403" t="str">
        <f t="shared" si="23"/>
        <v xml:space="preserve">A03AF054-00001 Concrete Work Superstructure Work System Form Heavy Duty Forms, Metal Framed Playwood forms     Including Form Tie, All Accessories, Sealing of Form Tie Hole, Separator &amp; Anchor Box out, Chamfer for Exposed Edge, Opening &amp; Sleeve, Shoring, Scaffording, Safety Measures and Shop Drawing  </v>
      </c>
      <c r="G721" s="1404" t="str" cm="1">
        <f t="array" ref="G721:H721">_xlfn.TEXTSPLIT(I721,"-")</f>
        <v>A03AF054</v>
      </c>
      <c r="H721" s="1404" t="str">
        <v>00001</v>
      </c>
      <c r="I721" t="s">
        <v>5473</v>
      </c>
      <c r="J721" t="s">
        <v>4288</v>
      </c>
      <c r="K721" t="s">
        <v>4921</v>
      </c>
      <c r="L721" t="s">
        <v>3424</v>
      </c>
      <c r="M721" t="s">
        <v>4535</v>
      </c>
      <c r="N721" t="s">
        <v>5355</v>
      </c>
      <c r="O721" t="s">
        <v>5345</v>
      </c>
      <c r="P721" t="s">
        <v>5346</v>
      </c>
      <c r="Q721" t="s">
        <v>4999</v>
      </c>
      <c r="R721" t="s">
        <v>5347</v>
      </c>
      <c r="S721" t="s">
        <v>2965</v>
      </c>
      <c r="T721">
        <v>0</v>
      </c>
      <c r="U721" t="s">
        <v>2965</v>
      </c>
      <c r="V721">
        <v>0</v>
      </c>
      <c r="W721" t="s">
        <v>2965</v>
      </c>
      <c r="X721">
        <v>0</v>
      </c>
      <c r="Y721" t="s">
        <v>2965</v>
      </c>
      <c r="Z721">
        <v>0</v>
      </c>
      <c r="AA721" t="s">
        <v>4756</v>
      </c>
      <c r="AB721" t="s">
        <v>5348</v>
      </c>
      <c r="AC721" t="s">
        <v>2965</v>
      </c>
      <c r="AD721">
        <v>0</v>
      </c>
      <c r="AE721" t="s">
        <v>2965</v>
      </c>
      <c r="AF721">
        <v>0</v>
      </c>
      <c r="AG721">
        <v>0</v>
      </c>
      <c r="AH721">
        <v>0</v>
      </c>
      <c r="AI721">
        <v>0</v>
      </c>
      <c r="AJ721">
        <v>0</v>
      </c>
      <c r="AK721">
        <v>0</v>
      </c>
      <c r="AL721">
        <v>0</v>
      </c>
      <c r="AM721">
        <v>0</v>
      </c>
      <c r="AN721">
        <v>0</v>
      </c>
      <c r="AO721" t="s">
        <v>2965</v>
      </c>
      <c r="AP721" t="s">
        <v>4299</v>
      </c>
      <c r="AQ721" t="s">
        <v>4299</v>
      </c>
      <c r="AR721" t="s">
        <v>5474</v>
      </c>
      <c r="AS721" t="s">
        <v>5473</v>
      </c>
    </row>
    <row r="722" spans="5:45" ht="17.25" customHeight="1">
      <c r="E722" s="1403" t="str">
        <f t="shared" si="22"/>
        <v>A03AF055 Concrete Work Superstructure Work System Support</v>
      </c>
      <c r="F722" s="1403" t="str">
        <f t="shared" si="23"/>
        <v xml:space="preserve">A03AF055-00001 Concrete Work Superstructure Work System Support        </v>
      </c>
      <c r="G722" s="1404" t="str" cm="1">
        <f t="array" ref="G722:H722">_xlfn.TEXTSPLIT(I722,"-")</f>
        <v>A03AF055</v>
      </c>
      <c r="H722" s="1404" t="str">
        <v>00001</v>
      </c>
      <c r="I722" t="s">
        <v>5475</v>
      </c>
      <c r="J722" t="s">
        <v>4288</v>
      </c>
      <c r="K722" t="s">
        <v>4921</v>
      </c>
      <c r="L722" t="s">
        <v>3424</v>
      </c>
      <c r="M722" t="s">
        <v>4535</v>
      </c>
      <c r="N722" t="s">
        <v>5355</v>
      </c>
      <c r="O722" t="s">
        <v>5351</v>
      </c>
      <c r="P722" t="s">
        <v>5352</v>
      </c>
      <c r="Q722" t="s">
        <v>2965</v>
      </c>
      <c r="R722">
        <v>0</v>
      </c>
      <c r="S722" t="s">
        <v>2965</v>
      </c>
      <c r="T722">
        <v>0</v>
      </c>
      <c r="U722" t="s">
        <v>2965</v>
      </c>
      <c r="V722">
        <v>0</v>
      </c>
      <c r="W722" t="s">
        <v>2965</v>
      </c>
      <c r="X722">
        <v>0</v>
      </c>
      <c r="Y722" t="s">
        <v>2965</v>
      </c>
      <c r="Z722">
        <v>0</v>
      </c>
      <c r="AA722" t="s">
        <v>2965</v>
      </c>
      <c r="AB722" t="s">
        <v>2965</v>
      </c>
      <c r="AC722" t="s">
        <v>2965</v>
      </c>
      <c r="AD722">
        <v>0</v>
      </c>
      <c r="AE722" t="s">
        <v>2965</v>
      </c>
      <c r="AF722">
        <v>0</v>
      </c>
      <c r="AG722">
        <v>0</v>
      </c>
      <c r="AH722">
        <v>0</v>
      </c>
      <c r="AI722">
        <v>0</v>
      </c>
      <c r="AJ722">
        <v>0</v>
      </c>
      <c r="AK722">
        <v>0</v>
      </c>
      <c r="AL722">
        <v>0</v>
      </c>
      <c r="AM722">
        <v>0</v>
      </c>
      <c r="AN722">
        <v>0</v>
      </c>
      <c r="AO722" t="s">
        <v>2965</v>
      </c>
      <c r="AP722" t="s">
        <v>4299</v>
      </c>
      <c r="AQ722" t="s">
        <v>4299</v>
      </c>
      <c r="AR722" t="s">
        <v>5476</v>
      </c>
      <c r="AS722" t="s">
        <v>5475</v>
      </c>
    </row>
    <row r="723" spans="5:45" ht="17.25" customHeight="1">
      <c r="E723" s="1403" t="str">
        <f t="shared" si="22"/>
        <v>A03AG029 Concrete Work Equipment Foundation Work Anchor Bolt (Installation only)</v>
      </c>
      <c r="F723" s="1403" t="str">
        <f t="shared" si="23"/>
        <v>A03AG029-00001 Concrete Work Equipment Foundation Work Anchor Bolt (Installation only)        M12</v>
      </c>
      <c r="G723" s="1404" t="str" cm="1">
        <f t="array" ref="G723:H723">_xlfn.TEXTSPLIT(I723,"-")</f>
        <v>A03AG029</v>
      </c>
      <c r="H723" s="1404" t="str">
        <v>00001</v>
      </c>
      <c r="I723" t="s">
        <v>5477</v>
      </c>
      <c r="J723" t="s">
        <v>4288</v>
      </c>
      <c r="K723" t="s">
        <v>4921</v>
      </c>
      <c r="L723" t="s">
        <v>3424</v>
      </c>
      <c r="M723" t="s">
        <v>4538</v>
      </c>
      <c r="N723" t="s">
        <v>5478</v>
      </c>
      <c r="O723" t="s">
        <v>4922</v>
      </c>
      <c r="P723" t="s">
        <v>4923</v>
      </c>
      <c r="Q723" t="s">
        <v>2965</v>
      </c>
      <c r="R723">
        <v>0</v>
      </c>
      <c r="S723" t="s">
        <v>2965</v>
      </c>
      <c r="T723">
        <v>0</v>
      </c>
      <c r="U723" t="s">
        <v>2965</v>
      </c>
      <c r="V723">
        <v>0</v>
      </c>
      <c r="W723" t="s">
        <v>2965</v>
      </c>
      <c r="X723">
        <v>0</v>
      </c>
      <c r="Y723" t="s">
        <v>2965</v>
      </c>
      <c r="Z723">
        <v>0</v>
      </c>
      <c r="AA723" t="s">
        <v>2965</v>
      </c>
      <c r="AB723">
        <v>0</v>
      </c>
      <c r="AC723" t="s">
        <v>2965</v>
      </c>
      <c r="AD723">
        <v>0</v>
      </c>
      <c r="AE723" t="s">
        <v>4924</v>
      </c>
      <c r="AF723" t="s">
        <v>4925</v>
      </c>
      <c r="AG723">
        <v>0</v>
      </c>
      <c r="AH723">
        <v>0</v>
      </c>
      <c r="AI723">
        <v>0</v>
      </c>
      <c r="AJ723">
        <v>0</v>
      </c>
      <c r="AK723">
        <v>0</v>
      </c>
      <c r="AL723">
        <v>0</v>
      </c>
      <c r="AM723">
        <v>0</v>
      </c>
      <c r="AN723">
        <v>0</v>
      </c>
      <c r="AO723" t="s">
        <v>2965</v>
      </c>
      <c r="AP723" t="s">
        <v>4817</v>
      </c>
      <c r="AQ723" t="s">
        <v>4817</v>
      </c>
      <c r="AR723" t="s">
        <v>5479</v>
      </c>
      <c r="AS723" t="s">
        <v>5477</v>
      </c>
    </row>
    <row r="724" spans="5:45" ht="17.25" customHeight="1">
      <c r="E724" s="1403" t="str">
        <f t="shared" si="22"/>
        <v>A03AG029 Concrete Work Equipment Foundation Work Anchor Bolt (Installation only)</v>
      </c>
      <c r="F724" s="1403" t="str">
        <f t="shared" si="23"/>
        <v>A03AG029-00002 Concrete Work Equipment Foundation Work Anchor Bolt (Installation only)        M16</v>
      </c>
      <c r="G724" s="1404" t="str" cm="1">
        <f t="array" ref="G724:H724">_xlfn.TEXTSPLIT(I724,"-")</f>
        <v>A03AG029</v>
      </c>
      <c r="H724" s="1404" t="str">
        <v>00002</v>
      </c>
      <c r="I724" t="s">
        <v>5480</v>
      </c>
      <c r="J724" t="s">
        <v>4288</v>
      </c>
      <c r="K724" t="s">
        <v>4921</v>
      </c>
      <c r="L724" t="s">
        <v>3424</v>
      </c>
      <c r="M724" t="s">
        <v>4538</v>
      </c>
      <c r="N724" t="s">
        <v>5478</v>
      </c>
      <c r="O724" t="s">
        <v>4922</v>
      </c>
      <c r="P724" t="s">
        <v>4923</v>
      </c>
      <c r="Q724" t="s">
        <v>2965</v>
      </c>
      <c r="R724">
        <v>0</v>
      </c>
      <c r="S724" t="s">
        <v>2965</v>
      </c>
      <c r="T724">
        <v>0</v>
      </c>
      <c r="U724" t="s">
        <v>2965</v>
      </c>
      <c r="V724">
        <v>0</v>
      </c>
      <c r="W724" t="s">
        <v>2965</v>
      </c>
      <c r="X724">
        <v>0</v>
      </c>
      <c r="Y724" t="s">
        <v>2965</v>
      </c>
      <c r="Z724">
        <v>0</v>
      </c>
      <c r="AA724" t="s">
        <v>2965</v>
      </c>
      <c r="AB724">
        <v>0</v>
      </c>
      <c r="AC724" t="s">
        <v>2965</v>
      </c>
      <c r="AD724">
        <v>0</v>
      </c>
      <c r="AE724" t="s">
        <v>4928</v>
      </c>
      <c r="AF724" t="s">
        <v>4929</v>
      </c>
      <c r="AG724">
        <v>0</v>
      </c>
      <c r="AH724">
        <v>0</v>
      </c>
      <c r="AI724">
        <v>0</v>
      </c>
      <c r="AJ724">
        <v>0</v>
      </c>
      <c r="AK724">
        <v>0</v>
      </c>
      <c r="AL724">
        <v>0</v>
      </c>
      <c r="AM724">
        <v>0</v>
      </c>
      <c r="AN724">
        <v>0</v>
      </c>
      <c r="AO724" t="s">
        <v>2965</v>
      </c>
      <c r="AP724" t="s">
        <v>4817</v>
      </c>
      <c r="AQ724" t="s">
        <v>4817</v>
      </c>
      <c r="AR724" t="s">
        <v>5479</v>
      </c>
      <c r="AS724" t="s">
        <v>5480</v>
      </c>
    </row>
    <row r="725" spans="5:45" ht="17.25" customHeight="1">
      <c r="E725" s="1403" t="str">
        <f t="shared" si="22"/>
        <v>A03AG029 Concrete Work Equipment Foundation Work Anchor Bolt (Installation only)</v>
      </c>
      <c r="F725" s="1403" t="str">
        <f t="shared" si="23"/>
        <v>A03AG029-00003 Concrete Work Equipment Foundation Work Anchor Bolt (Installation only)        M20</v>
      </c>
      <c r="G725" s="1404" t="str" cm="1">
        <f t="array" ref="G725:H725">_xlfn.TEXTSPLIT(I725,"-")</f>
        <v>A03AG029</v>
      </c>
      <c r="H725" s="1404" t="str">
        <v>00003</v>
      </c>
      <c r="I725" t="s">
        <v>5481</v>
      </c>
      <c r="J725" t="s">
        <v>4288</v>
      </c>
      <c r="K725" t="s">
        <v>4921</v>
      </c>
      <c r="L725" t="s">
        <v>3424</v>
      </c>
      <c r="M725" t="s">
        <v>4538</v>
      </c>
      <c r="N725" t="s">
        <v>5478</v>
      </c>
      <c r="O725" t="s">
        <v>4922</v>
      </c>
      <c r="P725" t="s">
        <v>4923</v>
      </c>
      <c r="Q725" t="s">
        <v>2965</v>
      </c>
      <c r="R725">
        <v>0</v>
      </c>
      <c r="S725" t="s">
        <v>2965</v>
      </c>
      <c r="T725">
        <v>0</v>
      </c>
      <c r="U725" t="s">
        <v>2965</v>
      </c>
      <c r="V725">
        <v>0</v>
      </c>
      <c r="W725" t="s">
        <v>2965</v>
      </c>
      <c r="X725">
        <v>0</v>
      </c>
      <c r="Y725" t="s">
        <v>2965</v>
      </c>
      <c r="Z725">
        <v>0</v>
      </c>
      <c r="AA725" t="s">
        <v>2965</v>
      </c>
      <c r="AB725">
        <v>0</v>
      </c>
      <c r="AC725" t="s">
        <v>2965</v>
      </c>
      <c r="AD725">
        <v>0</v>
      </c>
      <c r="AE725" t="s">
        <v>4931</v>
      </c>
      <c r="AF725" t="s">
        <v>4932</v>
      </c>
      <c r="AG725">
        <v>0</v>
      </c>
      <c r="AH725">
        <v>0</v>
      </c>
      <c r="AI725">
        <v>0</v>
      </c>
      <c r="AJ725">
        <v>0</v>
      </c>
      <c r="AK725">
        <v>0</v>
      </c>
      <c r="AL725">
        <v>0</v>
      </c>
      <c r="AM725">
        <v>0</v>
      </c>
      <c r="AN725">
        <v>0</v>
      </c>
      <c r="AO725" t="s">
        <v>2965</v>
      </c>
      <c r="AP725" t="s">
        <v>4817</v>
      </c>
      <c r="AQ725" t="s">
        <v>4817</v>
      </c>
      <c r="AR725" t="s">
        <v>5479</v>
      </c>
      <c r="AS725" t="s">
        <v>5481</v>
      </c>
    </row>
    <row r="726" spans="5:45" ht="17.25" customHeight="1">
      <c r="E726" s="1403" t="str">
        <f t="shared" si="22"/>
        <v>A03AG029 Concrete Work Equipment Foundation Work Anchor Bolt (Installation only)</v>
      </c>
      <c r="F726" s="1403" t="str">
        <f t="shared" si="23"/>
        <v>A03AG029-00004 Concrete Work Equipment Foundation Work Anchor Bolt (Installation only)        M22</v>
      </c>
      <c r="G726" s="1404" t="str" cm="1">
        <f t="array" ref="G726:H726">_xlfn.TEXTSPLIT(I726,"-")</f>
        <v>A03AG029</v>
      </c>
      <c r="H726" s="1404" t="str">
        <v>00004</v>
      </c>
      <c r="I726" t="s">
        <v>5482</v>
      </c>
      <c r="J726" t="s">
        <v>4288</v>
      </c>
      <c r="K726" t="s">
        <v>4921</v>
      </c>
      <c r="L726" t="s">
        <v>3424</v>
      </c>
      <c r="M726" t="s">
        <v>4538</v>
      </c>
      <c r="N726" t="s">
        <v>5478</v>
      </c>
      <c r="O726" t="s">
        <v>4922</v>
      </c>
      <c r="P726" t="s">
        <v>4923</v>
      </c>
      <c r="Q726" t="s">
        <v>2965</v>
      </c>
      <c r="R726">
        <v>0</v>
      </c>
      <c r="S726" t="s">
        <v>2965</v>
      </c>
      <c r="T726">
        <v>0</v>
      </c>
      <c r="U726" t="s">
        <v>2965</v>
      </c>
      <c r="V726">
        <v>0</v>
      </c>
      <c r="W726" t="s">
        <v>2965</v>
      </c>
      <c r="X726">
        <v>0</v>
      </c>
      <c r="Y726" t="s">
        <v>2965</v>
      </c>
      <c r="Z726">
        <v>0</v>
      </c>
      <c r="AA726" t="s">
        <v>2965</v>
      </c>
      <c r="AB726">
        <v>0</v>
      </c>
      <c r="AC726" t="s">
        <v>2965</v>
      </c>
      <c r="AD726">
        <v>0</v>
      </c>
      <c r="AE726" t="s">
        <v>4934</v>
      </c>
      <c r="AF726" t="s">
        <v>4935</v>
      </c>
      <c r="AG726">
        <v>0</v>
      </c>
      <c r="AH726">
        <v>0</v>
      </c>
      <c r="AI726">
        <v>0</v>
      </c>
      <c r="AJ726">
        <v>0</v>
      </c>
      <c r="AK726">
        <v>0</v>
      </c>
      <c r="AL726">
        <v>0</v>
      </c>
      <c r="AM726">
        <v>0</v>
      </c>
      <c r="AN726">
        <v>0</v>
      </c>
      <c r="AO726" t="s">
        <v>2965</v>
      </c>
      <c r="AP726" t="s">
        <v>4817</v>
      </c>
      <c r="AQ726" t="s">
        <v>4817</v>
      </c>
      <c r="AR726" t="s">
        <v>5479</v>
      </c>
      <c r="AS726" t="s">
        <v>5482</v>
      </c>
    </row>
    <row r="727" spans="5:45" ht="17.25" customHeight="1">
      <c r="E727" s="1403" t="str">
        <f t="shared" si="22"/>
        <v>A03AG029 Concrete Work Equipment Foundation Work Anchor Bolt (Installation only)</v>
      </c>
      <c r="F727" s="1403" t="str">
        <f t="shared" si="23"/>
        <v>A03AG029-00005 Concrete Work Equipment Foundation Work Anchor Bolt (Installation only)        M24</v>
      </c>
      <c r="G727" s="1404" t="str" cm="1">
        <f t="array" ref="G727:H727">_xlfn.TEXTSPLIT(I727,"-")</f>
        <v>A03AG029</v>
      </c>
      <c r="H727" s="1404" t="str">
        <v>00005</v>
      </c>
      <c r="I727" t="s">
        <v>5483</v>
      </c>
      <c r="J727" t="s">
        <v>4288</v>
      </c>
      <c r="K727" t="s">
        <v>4921</v>
      </c>
      <c r="L727" t="s">
        <v>3424</v>
      </c>
      <c r="M727" t="s">
        <v>4538</v>
      </c>
      <c r="N727" t="s">
        <v>5478</v>
      </c>
      <c r="O727" t="s">
        <v>4922</v>
      </c>
      <c r="P727" t="s">
        <v>4923</v>
      </c>
      <c r="Q727" t="s">
        <v>2965</v>
      </c>
      <c r="R727">
        <v>0</v>
      </c>
      <c r="S727" t="s">
        <v>2965</v>
      </c>
      <c r="T727">
        <v>0</v>
      </c>
      <c r="U727" t="s">
        <v>2965</v>
      </c>
      <c r="V727">
        <v>0</v>
      </c>
      <c r="W727" t="s">
        <v>2965</v>
      </c>
      <c r="X727">
        <v>0</v>
      </c>
      <c r="Y727" t="s">
        <v>2965</v>
      </c>
      <c r="Z727">
        <v>0</v>
      </c>
      <c r="AA727" t="s">
        <v>2965</v>
      </c>
      <c r="AB727">
        <v>0</v>
      </c>
      <c r="AC727" t="s">
        <v>2965</v>
      </c>
      <c r="AD727">
        <v>0</v>
      </c>
      <c r="AE727" t="s">
        <v>4937</v>
      </c>
      <c r="AF727" t="s">
        <v>4938</v>
      </c>
      <c r="AG727">
        <v>0</v>
      </c>
      <c r="AH727">
        <v>0</v>
      </c>
      <c r="AI727">
        <v>0</v>
      </c>
      <c r="AJ727">
        <v>0</v>
      </c>
      <c r="AK727">
        <v>0</v>
      </c>
      <c r="AL727">
        <v>0</v>
      </c>
      <c r="AM727">
        <v>0</v>
      </c>
      <c r="AN727">
        <v>0</v>
      </c>
      <c r="AO727" t="s">
        <v>2965</v>
      </c>
      <c r="AP727" t="s">
        <v>4817</v>
      </c>
      <c r="AQ727" t="s">
        <v>4817</v>
      </c>
      <c r="AR727" t="s">
        <v>5479</v>
      </c>
      <c r="AS727" t="s">
        <v>5483</v>
      </c>
    </row>
    <row r="728" spans="5:45" ht="17.25" customHeight="1">
      <c r="E728" s="1403" t="str">
        <f t="shared" si="22"/>
        <v>A03AG029 Concrete Work Equipment Foundation Work Anchor Bolt (Installation only)</v>
      </c>
      <c r="F728" s="1403" t="str">
        <f t="shared" si="23"/>
        <v>A03AG029-00006 Concrete Work Equipment Foundation Work Anchor Bolt (Installation only)        M30</v>
      </c>
      <c r="G728" s="1404" t="str" cm="1">
        <f t="array" ref="G728:H728">_xlfn.TEXTSPLIT(I728,"-")</f>
        <v>A03AG029</v>
      </c>
      <c r="H728" s="1404" t="str">
        <v>00006</v>
      </c>
      <c r="I728" t="s">
        <v>5484</v>
      </c>
      <c r="J728" t="s">
        <v>4288</v>
      </c>
      <c r="K728" t="s">
        <v>4921</v>
      </c>
      <c r="L728" t="s">
        <v>3424</v>
      </c>
      <c r="M728" t="s">
        <v>4538</v>
      </c>
      <c r="N728" t="s">
        <v>5478</v>
      </c>
      <c r="O728" t="s">
        <v>4922</v>
      </c>
      <c r="P728" t="s">
        <v>4923</v>
      </c>
      <c r="Q728" t="s">
        <v>2965</v>
      </c>
      <c r="R728">
        <v>0</v>
      </c>
      <c r="S728" t="s">
        <v>2965</v>
      </c>
      <c r="T728">
        <v>0</v>
      </c>
      <c r="U728" t="s">
        <v>2965</v>
      </c>
      <c r="V728">
        <v>0</v>
      </c>
      <c r="W728" t="s">
        <v>2965</v>
      </c>
      <c r="X728">
        <v>0</v>
      </c>
      <c r="Y728" t="s">
        <v>2965</v>
      </c>
      <c r="Z728">
        <v>0</v>
      </c>
      <c r="AA728" t="s">
        <v>2965</v>
      </c>
      <c r="AB728">
        <v>0</v>
      </c>
      <c r="AC728" t="s">
        <v>2965</v>
      </c>
      <c r="AD728">
        <v>0</v>
      </c>
      <c r="AE728" t="s">
        <v>4940</v>
      </c>
      <c r="AF728" t="s">
        <v>4941</v>
      </c>
      <c r="AG728">
        <v>0</v>
      </c>
      <c r="AH728">
        <v>0</v>
      </c>
      <c r="AI728">
        <v>0</v>
      </c>
      <c r="AJ728">
        <v>0</v>
      </c>
      <c r="AK728">
        <v>0</v>
      </c>
      <c r="AL728">
        <v>0</v>
      </c>
      <c r="AM728">
        <v>0</v>
      </c>
      <c r="AN728">
        <v>0</v>
      </c>
      <c r="AO728" t="s">
        <v>2965</v>
      </c>
      <c r="AP728" t="s">
        <v>4817</v>
      </c>
      <c r="AQ728" t="s">
        <v>4817</v>
      </c>
      <c r="AR728" t="s">
        <v>5479</v>
      </c>
      <c r="AS728" t="s">
        <v>5484</v>
      </c>
    </row>
    <row r="729" spans="5:45" ht="17.25" customHeight="1">
      <c r="E729" s="1403" t="str">
        <f t="shared" si="22"/>
        <v>A03AG029 Concrete Work Equipment Foundation Work Anchor Bolt (Installation only)</v>
      </c>
      <c r="F729" s="1403" t="str">
        <f t="shared" si="23"/>
        <v>A03AG029-00007 Concrete Work Equipment Foundation Work Anchor Bolt (Installation only)        M33</v>
      </c>
      <c r="G729" s="1404" t="str" cm="1">
        <f t="array" ref="G729:H729">_xlfn.TEXTSPLIT(I729,"-")</f>
        <v>A03AG029</v>
      </c>
      <c r="H729" s="1404" t="str">
        <v>00007</v>
      </c>
      <c r="I729" t="s">
        <v>5485</v>
      </c>
      <c r="J729" t="s">
        <v>4288</v>
      </c>
      <c r="K729" t="s">
        <v>4921</v>
      </c>
      <c r="L729" t="s">
        <v>3424</v>
      </c>
      <c r="M729" t="s">
        <v>4538</v>
      </c>
      <c r="N729" t="s">
        <v>5478</v>
      </c>
      <c r="O729" t="s">
        <v>4922</v>
      </c>
      <c r="P729" t="s">
        <v>4923</v>
      </c>
      <c r="Q729" t="s">
        <v>2965</v>
      </c>
      <c r="R729">
        <v>0</v>
      </c>
      <c r="S729" t="s">
        <v>2965</v>
      </c>
      <c r="T729">
        <v>0</v>
      </c>
      <c r="U729" t="s">
        <v>2965</v>
      </c>
      <c r="V729">
        <v>0</v>
      </c>
      <c r="W729" t="s">
        <v>2965</v>
      </c>
      <c r="X729">
        <v>0</v>
      </c>
      <c r="Y729" t="s">
        <v>2965</v>
      </c>
      <c r="Z729">
        <v>0</v>
      </c>
      <c r="AA729" t="s">
        <v>2965</v>
      </c>
      <c r="AB729">
        <v>0</v>
      </c>
      <c r="AC729" t="s">
        <v>2965</v>
      </c>
      <c r="AD729">
        <v>0</v>
      </c>
      <c r="AE729" t="s">
        <v>4943</v>
      </c>
      <c r="AF729" t="s">
        <v>4944</v>
      </c>
      <c r="AG729">
        <v>0</v>
      </c>
      <c r="AH729">
        <v>0</v>
      </c>
      <c r="AI729">
        <v>0</v>
      </c>
      <c r="AJ729">
        <v>0</v>
      </c>
      <c r="AK729">
        <v>0</v>
      </c>
      <c r="AL729">
        <v>0</v>
      </c>
      <c r="AM729">
        <v>0</v>
      </c>
      <c r="AN729">
        <v>0</v>
      </c>
      <c r="AO729" t="s">
        <v>2965</v>
      </c>
      <c r="AP729" t="s">
        <v>4817</v>
      </c>
      <c r="AQ729" t="s">
        <v>4817</v>
      </c>
      <c r="AR729" t="s">
        <v>5479</v>
      </c>
      <c r="AS729" t="s">
        <v>5485</v>
      </c>
    </row>
    <row r="730" spans="5:45" ht="17.25" customHeight="1">
      <c r="E730" s="1403" t="str">
        <f t="shared" si="22"/>
        <v>A03AG029 Concrete Work Equipment Foundation Work Anchor Bolt (Installation only)</v>
      </c>
      <c r="F730" s="1403" t="str">
        <f t="shared" si="23"/>
        <v>A03AG029-00008 Concrete Work Equipment Foundation Work Anchor Bolt (Installation only)        M36</v>
      </c>
      <c r="G730" s="1404" t="str" cm="1">
        <f t="array" ref="G730:H730">_xlfn.TEXTSPLIT(I730,"-")</f>
        <v>A03AG029</v>
      </c>
      <c r="H730" s="1404" t="str">
        <v>00008</v>
      </c>
      <c r="I730" t="s">
        <v>5486</v>
      </c>
      <c r="J730" t="s">
        <v>4288</v>
      </c>
      <c r="K730" t="s">
        <v>4921</v>
      </c>
      <c r="L730" t="s">
        <v>3424</v>
      </c>
      <c r="M730" t="s">
        <v>4538</v>
      </c>
      <c r="N730" t="s">
        <v>5478</v>
      </c>
      <c r="O730" t="s">
        <v>4922</v>
      </c>
      <c r="P730" t="s">
        <v>4923</v>
      </c>
      <c r="Q730" t="s">
        <v>2965</v>
      </c>
      <c r="R730">
        <v>0</v>
      </c>
      <c r="S730" t="s">
        <v>2965</v>
      </c>
      <c r="T730">
        <v>0</v>
      </c>
      <c r="U730" t="s">
        <v>2965</v>
      </c>
      <c r="V730">
        <v>0</v>
      </c>
      <c r="W730" t="s">
        <v>2965</v>
      </c>
      <c r="X730">
        <v>0</v>
      </c>
      <c r="Y730" t="s">
        <v>2965</v>
      </c>
      <c r="Z730">
        <v>0</v>
      </c>
      <c r="AA730" t="s">
        <v>2965</v>
      </c>
      <c r="AB730">
        <v>0</v>
      </c>
      <c r="AC730" t="s">
        <v>2965</v>
      </c>
      <c r="AD730">
        <v>0</v>
      </c>
      <c r="AE730" t="s">
        <v>4946</v>
      </c>
      <c r="AF730" t="s">
        <v>4947</v>
      </c>
      <c r="AG730">
        <v>0</v>
      </c>
      <c r="AH730">
        <v>0</v>
      </c>
      <c r="AI730">
        <v>0</v>
      </c>
      <c r="AJ730">
        <v>0</v>
      </c>
      <c r="AK730">
        <v>0</v>
      </c>
      <c r="AL730">
        <v>0</v>
      </c>
      <c r="AM730">
        <v>0</v>
      </c>
      <c r="AN730">
        <v>0</v>
      </c>
      <c r="AO730" t="s">
        <v>2965</v>
      </c>
      <c r="AP730" t="s">
        <v>4817</v>
      </c>
      <c r="AQ730" t="s">
        <v>4817</v>
      </c>
      <c r="AR730" t="s">
        <v>5479</v>
      </c>
      <c r="AS730" t="s">
        <v>5486</v>
      </c>
    </row>
    <row r="731" spans="5:45" ht="17.25" customHeight="1">
      <c r="E731" s="1403" t="str">
        <f t="shared" si="22"/>
        <v>A03AG029 Concrete Work Equipment Foundation Work Anchor Bolt (Installation only)</v>
      </c>
      <c r="F731" s="1403" t="str">
        <f t="shared" si="23"/>
        <v>A03AG029-00009 Concrete Work Equipment Foundation Work Anchor Bolt (Installation only)        M42</v>
      </c>
      <c r="G731" s="1404" t="str" cm="1">
        <f t="array" ref="G731:H731">_xlfn.TEXTSPLIT(I731,"-")</f>
        <v>A03AG029</v>
      </c>
      <c r="H731" s="1404" t="str">
        <v>00009</v>
      </c>
      <c r="I731" t="s">
        <v>5487</v>
      </c>
      <c r="J731" t="s">
        <v>4288</v>
      </c>
      <c r="K731" t="s">
        <v>4921</v>
      </c>
      <c r="L731" t="s">
        <v>3424</v>
      </c>
      <c r="M731" t="s">
        <v>4538</v>
      </c>
      <c r="N731" t="s">
        <v>5478</v>
      </c>
      <c r="O731" t="s">
        <v>4922</v>
      </c>
      <c r="P731" t="s">
        <v>4923</v>
      </c>
      <c r="Q731" t="s">
        <v>2965</v>
      </c>
      <c r="R731">
        <v>0</v>
      </c>
      <c r="S731" t="s">
        <v>2965</v>
      </c>
      <c r="T731">
        <v>0</v>
      </c>
      <c r="U731" t="s">
        <v>2965</v>
      </c>
      <c r="V731">
        <v>0</v>
      </c>
      <c r="W731" t="s">
        <v>2965</v>
      </c>
      <c r="X731">
        <v>0</v>
      </c>
      <c r="Y731" t="s">
        <v>2965</v>
      </c>
      <c r="Z731">
        <v>0</v>
      </c>
      <c r="AA731" t="s">
        <v>2965</v>
      </c>
      <c r="AB731">
        <v>0</v>
      </c>
      <c r="AC731" t="s">
        <v>2965</v>
      </c>
      <c r="AD731">
        <v>0</v>
      </c>
      <c r="AE731" t="s">
        <v>4949</v>
      </c>
      <c r="AF731" t="s">
        <v>4950</v>
      </c>
      <c r="AG731">
        <v>0</v>
      </c>
      <c r="AH731">
        <v>0</v>
      </c>
      <c r="AI731">
        <v>0</v>
      </c>
      <c r="AJ731">
        <v>0</v>
      </c>
      <c r="AK731">
        <v>0</v>
      </c>
      <c r="AL731">
        <v>0</v>
      </c>
      <c r="AM731">
        <v>0</v>
      </c>
      <c r="AN731">
        <v>0</v>
      </c>
      <c r="AO731" t="s">
        <v>2965</v>
      </c>
      <c r="AP731" t="s">
        <v>4817</v>
      </c>
      <c r="AQ731" t="s">
        <v>4817</v>
      </c>
      <c r="AR731" t="s">
        <v>5479</v>
      </c>
      <c r="AS731" t="s">
        <v>5487</v>
      </c>
    </row>
    <row r="732" spans="5:45" ht="17.25" customHeight="1">
      <c r="E732" s="1403" t="str">
        <f t="shared" si="22"/>
        <v>A03AG029 Concrete Work Equipment Foundation Work Anchor Bolt (Installation only)</v>
      </c>
      <c r="F732" s="1403" t="str">
        <f t="shared" si="23"/>
        <v>A03AG029-00010 Concrete Work Equipment Foundation Work Anchor Bolt (Installation only)        M48</v>
      </c>
      <c r="G732" s="1404" t="str" cm="1">
        <f t="array" ref="G732:H732">_xlfn.TEXTSPLIT(I732,"-")</f>
        <v>A03AG029</v>
      </c>
      <c r="H732" s="1404" t="str">
        <v>00010</v>
      </c>
      <c r="I732" t="s">
        <v>5488</v>
      </c>
      <c r="J732" t="s">
        <v>4288</v>
      </c>
      <c r="K732" t="s">
        <v>4921</v>
      </c>
      <c r="L732" t="s">
        <v>3424</v>
      </c>
      <c r="M732" t="s">
        <v>4538</v>
      </c>
      <c r="N732" t="s">
        <v>5478</v>
      </c>
      <c r="O732" t="s">
        <v>4922</v>
      </c>
      <c r="P732" t="s">
        <v>4923</v>
      </c>
      <c r="Q732" t="s">
        <v>2965</v>
      </c>
      <c r="R732">
        <v>0</v>
      </c>
      <c r="S732" t="s">
        <v>2965</v>
      </c>
      <c r="T732">
        <v>0</v>
      </c>
      <c r="U732" t="s">
        <v>2965</v>
      </c>
      <c r="V732">
        <v>0</v>
      </c>
      <c r="W732" t="s">
        <v>2965</v>
      </c>
      <c r="X732">
        <v>0</v>
      </c>
      <c r="Y732" t="s">
        <v>2965</v>
      </c>
      <c r="Z732">
        <v>0</v>
      </c>
      <c r="AA732" t="s">
        <v>2965</v>
      </c>
      <c r="AB732">
        <v>0</v>
      </c>
      <c r="AC732" t="s">
        <v>2965</v>
      </c>
      <c r="AD732">
        <v>0</v>
      </c>
      <c r="AE732" t="s">
        <v>4952</v>
      </c>
      <c r="AF732" t="s">
        <v>4953</v>
      </c>
      <c r="AG732">
        <v>0</v>
      </c>
      <c r="AH732">
        <v>0</v>
      </c>
      <c r="AI732">
        <v>0</v>
      </c>
      <c r="AJ732">
        <v>0</v>
      </c>
      <c r="AK732">
        <v>0</v>
      </c>
      <c r="AL732">
        <v>0</v>
      </c>
      <c r="AM732">
        <v>0</v>
      </c>
      <c r="AN732">
        <v>0</v>
      </c>
      <c r="AO732" t="s">
        <v>2965</v>
      </c>
      <c r="AP732" t="s">
        <v>4817</v>
      </c>
      <c r="AQ732" t="s">
        <v>4817</v>
      </c>
      <c r="AR732" t="s">
        <v>5479</v>
      </c>
      <c r="AS732" t="s">
        <v>5488</v>
      </c>
    </row>
    <row r="733" spans="5:45" ht="17.25" customHeight="1">
      <c r="E733" s="1403" t="str">
        <f t="shared" si="22"/>
        <v>A03AG029 Concrete Work Equipment Foundation Work Anchor Bolt (Installation only)</v>
      </c>
      <c r="F733" s="1403" t="str">
        <f t="shared" si="23"/>
        <v>A03AG029-00011 Concrete Work Equipment Foundation Work Anchor Bolt (Installation only)        M52</v>
      </c>
      <c r="G733" s="1404" t="str" cm="1">
        <f t="array" ref="G733:H733">_xlfn.TEXTSPLIT(I733,"-")</f>
        <v>A03AG029</v>
      </c>
      <c r="H733" s="1404" t="str">
        <v>00011</v>
      </c>
      <c r="I733" t="s">
        <v>5489</v>
      </c>
      <c r="J733" t="s">
        <v>4288</v>
      </c>
      <c r="K733" t="s">
        <v>4921</v>
      </c>
      <c r="L733" t="s">
        <v>3424</v>
      </c>
      <c r="M733" t="s">
        <v>4538</v>
      </c>
      <c r="N733" t="s">
        <v>5478</v>
      </c>
      <c r="O733" t="s">
        <v>4922</v>
      </c>
      <c r="P733" t="s">
        <v>4923</v>
      </c>
      <c r="Q733" t="s">
        <v>2965</v>
      </c>
      <c r="R733">
        <v>0</v>
      </c>
      <c r="S733" t="s">
        <v>2965</v>
      </c>
      <c r="T733">
        <v>0</v>
      </c>
      <c r="U733" t="s">
        <v>2965</v>
      </c>
      <c r="V733">
        <v>0</v>
      </c>
      <c r="W733" t="s">
        <v>2965</v>
      </c>
      <c r="X733">
        <v>0</v>
      </c>
      <c r="Y733" t="s">
        <v>2965</v>
      </c>
      <c r="Z733">
        <v>0</v>
      </c>
      <c r="AA733" t="s">
        <v>2965</v>
      </c>
      <c r="AB733">
        <v>0</v>
      </c>
      <c r="AC733" t="s">
        <v>2965</v>
      </c>
      <c r="AD733">
        <v>0</v>
      </c>
      <c r="AE733" t="s">
        <v>4955</v>
      </c>
      <c r="AF733" t="s">
        <v>4956</v>
      </c>
      <c r="AG733">
        <v>0</v>
      </c>
      <c r="AH733">
        <v>0</v>
      </c>
      <c r="AI733">
        <v>0</v>
      </c>
      <c r="AJ733">
        <v>0</v>
      </c>
      <c r="AK733">
        <v>0</v>
      </c>
      <c r="AL733">
        <v>0</v>
      </c>
      <c r="AM733">
        <v>0</v>
      </c>
      <c r="AN733">
        <v>0</v>
      </c>
      <c r="AO733" t="s">
        <v>2965</v>
      </c>
      <c r="AP733" t="s">
        <v>4817</v>
      </c>
      <c r="AQ733" t="s">
        <v>4817</v>
      </c>
      <c r="AR733" t="s">
        <v>5479</v>
      </c>
      <c r="AS733" t="s">
        <v>5489</v>
      </c>
    </row>
    <row r="734" spans="5:45" ht="17.25" customHeight="1">
      <c r="E734" s="1403" t="str">
        <f t="shared" si="22"/>
        <v>A03AG029 Concrete Work Equipment Foundation Work Anchor Bolt (Installation only)</v>
      </c>
      <c r="F734" s="1403" t="str">
        <f t="shared" si="23"/>
        <v>A03AG029-00012 Concrete Work Equipment Foundation Work Anchor Bolt (Installation only)        M56</v>
      </c>
      <c r="G734" s="1404" t="str" cm="1">
        <f t="array" ref="G734:H734">_xlfn.TEXTSPLIT(I734,"-")</f>
        <v>A03AG029</v>
      </c>
      <c r="H734" s="1404" t="str">
        <v>00012</v>
      </c>
      <c r="I734" t="s">
        <v>5490</v>
      </c>
      <c r="J734" t="s">
        <v>4288</v>
      </c>
      <c r="K734" t="s">
        <v>4921</v>
      </c>
      <c r="L734" t="s">
        <v>3424</v>
      </c>
      <c r="M734" t="s">
        <v>4538</v>
      </c>
      <c r="N734" t="s">
        <v>5478</v>
      </c>
      <c r="O734" t="s">
        <v>4922</v>
      </c>
      <c r="P734" t="s">
        <v>4923</v>
      </c>
      <c r="Q734" t="s">
        <v>2965</v>
      </c>
      <c r="R734">
        <v>0</v>
      </c>
      <c r="S734" t="s">
        <v>2965</v>
      </c>
      <c r="T734">
        <v>0</v>
      </c>
      <c r="U734" t="s">
        <v>2965</v>
      </c>
      <c r="V734">
        <v>0</v>
      </c>
      <c r="W734" t="s">
        <v>2965</v>
      </c>
      <c r="X734">
        <v>0</v>
      </c>
      <c r="Y734" t="s">
        <v>2965</v>
      </c>
      <c r="Z734">
        <v>0</v>
      </c>
      <c r="AA734" t="s">
        <v>2965</v>
      </c>
      <c r="AB734">
        <v>0</v>
      </c>
      <c r="AC734" t="s">
        <v>2965</v>
      </c>
      <c r="AD734">
        <v>0</v>
      </c>
      <c r="AE734" t="s">
        <v>4958</v>
      </c>
      <c r="AF734" t="s">
        <v>4959</v>
      </c>
      <c r="AG734">
        <v>0</v>
      </c>
      <c r="AH734">
        <v>0</v>
      </c>
      <c r="AI734">
        <v>0</v>
      </c>
      <c r="AJ734">
        <v>0</v>
      </c>
      <c r="AK734">
        <v>0</v>
      </c>
      <c r="AL734">
        <v>0</v>
      </c>
      <c r="AM734">
        <v>0</v>
      </c>
      <c r="AN734">
        <v>0</v>
      </c>
      <c r="AO734" t="s">
        <v>2965</v>
      </c>
      <c r="AP734" t="s">
        <v>4817</v>
      </c>
      <c r="AQ734" t="s">
        <v>4817</v>
      </c>
      <c r="AR734" t="s">
        <v>5479</v>
      </c>
      <c r="AS734" t="s">
        <v>5490</v>
      </c>
    </row>
    <row r="735" spans="5:45" ht="17.25" customHeight="1">
      <c r="E735" s="1403" t="str">
        <f t="shared" si="22"/>
        <v>A03AG029 Concrete Work Equipment Foundation Work Anchor Bolt (Installation only)</v>
      </c>
      <c r="F735" s="1403" t="str">
        <f t="shared" si="23"/>
        <v>A03AG029-00013 Concrete Work Equipment Foundation Work Anchor Bolt (Installation only)        M64</v>
      </c>
      <c r="G735" s="1404" t="str" cm="1">
        <f t="array" ref="G735:H735">_xlfn.TEXTSPLIT(I735,"-")</f>
        <v>A03AG029</v>
      </c>
      <c r="H735" s="1404" t="str">
        <v>00013</v>
      </c>
      <c r="I735" t="s">
        <v>5491</v>
      </c>
      <c r="J735" t="s">
        <v>4288</v>
      </c>
      <c r="K735" t="s">
        <v>4921</v>
      </c>
      <c r="L735" t="s">
        <v>3424</v>
      </c>
      <c r="M735" t="s">
        <v>4538</v>
      </c>
      <c r="N735" t="s">
        <v>5478</v>
      </c>
      <c r="O735" t="s">
        <v>4922</v>
      </c>
      <c r="P735" t="s">
        <v>4923</v>
      </c>
      <c r="Q735" t="s">
        <v>2965</v>
      </c>
      <c r="R735">
        <v>0</v>
      </c>
      <c r="S735" t="s">
        <v>2965</v>
      </c>
      <c r="T735">
        <v>0</v>
      </c>
      <c r="U735" t="s">
        <v>2965</v>
      </c>
      <c r="V735">
        <v>0</v>
      </c>
      <c r="W735" t="s">
        <v>2965</v>
      </c>
      <c r="X735">
        <v>0</v>
      </c>
      <c r="Y735" t="s">
        <v>2965</v>
      </c>
      <c r="Z735">
        <v>0</v>
      </c>
      <c r="AA735" t="s">
        <v>2965</v>
      </c>
      <c r="AB735">
        <v>0</v>
      </c>
      <c r="AC735" t="s">
        <v>2965</v>
      </c>
      <c r="AD735">
        <v>0</v>
      </c>
      <c r="AE735" t="s">
        <v>4961</v>
      </c>
      <c r="AF735" t="s">
        <v>4962</v>
      </c>
      <c r="AG735">
        <v>0</v>
      </c>
      <c r="AH735">
        <v>0</v>
      </c>
      <c r="AI735">
        <v>0</v>
      </c>
      <c r="AJ735">
        <v>0</v>
      </c>
      <c r="AK735">
        <v>0</v>
      </c>
      <c r="AL735">
        <v>0</v>
      </c>
      <c r="AM735">
        <v>0</v>
      </c>
      <c r="AN735">
        <v>0</v>
      </c>
      <c r="AO735" t="s">
        <v>2965</v>
      </c>
      <c r="AP735" t="s">
        <v>4817</v>
      </c>
      <c r="AQ735" t="s">
        <v>4817</v>
      </c>
      <c r="AR735" t="s">
        <v>5479</v>
      </c>
      <c r="AS735" t="s">
        <v>5491</v>
      </c>
    </row>
    <row r="736" spans="5:45" ht="17.25" customHeight="1">
      <c r="E736" s="1403" t="str">
        <f t="shared" si="22"/>
        <v>A03AG029 Concrete Work Equipment Foundation Work Anchor Bolt (Installation only)</v>
      </c>
      <c r="F736" s="1403" t="str">
        <f t="shared" si="23"/>
        <v>A03AG029-00014 Concrete Work Equipment Foundation Work Anchor Bolt (Installation only)        M72</v>
      </c>
      <c r="G736" s="1404" t="str" cm="1">
        <f t="array" ref="G736:H736">_xlfn.TEXTSPLIT(I736,"-")</f>
        <v>A03AG029</v>
      </c>
      <c r="H736" s="1404" t="str">
        <v>00014</v>
      </c>
      <c r="I736" t="s">
        <v>5492</v>
      </c>
      <c r="J736" t="s">
        <v>4288</v>
      </c>
      <c r="K736" t="s">
        <v>4921</v>
      </c>
      <c r="L736" t="s">
        <v>3424</v>
      </c>
      <c r="M736" t="s">
        <v>4538</v>
      </c>
      <c r="N736" t="s">
        <v>5478</v>
      </c>
      <c r="O736" t="s">
        <v>4922</v>
      </c>
      <c r="P736" t="s">
        <v>4923</v>
      </c>
      <c r="Q736" t="s">
        <v>2965</v>
      </c>
      <c r="R736">
        <v>0</v>
      </c>
      <c r="S736" t="s">
        <v>2965</v>
      </c>
      <c r="T736">
        <v>0</v>
      </c>
      <c r="U736" t="s">
        <v>2965</v>
      </c>
      <c r="V736">
        <v>0</v>
      </c>
      <c r="W736" t="s">
        <v>2965</v>
      </c>
      <c r="X736">
        <v>0</v>
      </c>
      <c r="Y736" t="s">
        <v>2965</v>
      </c>
      <c r="Z736">
        <v>0</v>
      </c>
      <c r="AA736" t="s">
        <v>2965</v>
      </c>
      <c r="AB736">
        <v>0</v>
      </c>
      <c r="AC736" t="s">
        <v>2965</v>
      </c>
      <c r="AD736">
        <v>0</v>
      </c>
      <c r="AE736" t="s">
        <v>4964</v>
      </c>
      <c r="AF736" t="s">
        <v>4965</v>
      </c>
      <c r="AG736">
        <v>0</v>
      </c>
      <c r="AH736">
        <v>0</v>
      </c>
      <c r="AI736">
        <v>0</v>
      </c>
      <c r="AJ736">
        <v>0</v>
      </c>
      <c r="AK736">
        <v>0</v>
      </c>
      <c r="AL736">
        <v>0</v>
      </c>
      <c r="AM736">
        <v>0</v>
      </c>
      <c r="AN736">
        <v>0</v>
      </c>
      <c r="AO736" t="s">
        <v>2965</v>
      </c>
      <c r="AP736" t="s">
        <v>4817</v>
      </c>
      <c r="AQ736" t="s">
        <v>4817</v>
      </c>
      <c r="AR736" t="s">
        <v>5479</v>
      </c>
      <c r="AS736" t="s">
        <v>5492</v>
      </c>
    </row>
    <row r="737" spans="1:45" ht="17.25" customHeight="1">
      <c r="E737" s="1403" t="str">
        <f t="shared" si="22"/>
        <v>A03AG029 Concrete Work Equipment Foundation Work Anchor Bolt (Installation only)</v>
      </c>
      <c r="F737" s="1403" t="str">
        <f t="shared" si="23"/>
        <v>A03AG029-00015 Concrete Work Equipment Foundation Work Anchor Bolt (Installation only)        M76</v>
      </c>
      <c r="G737" s="1404" t="str" cm="1">
        <f t="array" ref="G737:H737">_xlfn.TEXTSPLIT(I737,"-")</f>
        <v>A03AG029</v>
      </c>
      <c r="H737" s="1404" t="str">
        <v>00015</v>
      </c>
      <c r="I737" t="s">
        <v>5493</v>
      </c>
      <c r="J737" t="s">
        <v>4288</v>
      </c>
      <c r="K737" t="s">
        <v>4921</v>
      </c>
      <c r="L737" t="s">
        <v>3424</v>
      </c>
      <c r="M737" t="s">
        <v>4538</v>
      </c>
      <c r="N737" t="s">
        <v>5478</v>
      </c>
      <c r="O737" t="s">
        <v>4922</v>
      </c>
      <c r="P737" t="s">
        <v>4923</v>
      </c>
      <c r="Q737" t="s">
        <v>2965</v>
      </c>
      <c r="R737">
        <v>0</v>
      </c>
      <c r="S737" t="s">
        <v>2965</v>
      </c>
      <c r="T737">
        <v>0</v>
      </c>
      <c r="U737" t="s">
        <v>2965</v>
      </c>
      <c r="V737">
        <v>0</v>
      </c>
      <c r="W737" t="s">
        <v>2965</v>
      </c>
      <c r="X737">
        <v>0</v>
      </c>
      <c r="Y737" t="s">
        <v>2965</v>
      </c>
      <c r="Z737">
        <v>0</v>
      </c>
      <c r="AA737" t="s">
        <v>2965</v>
      </c>
      <c r="AB737">
        <v>0</v>
      </c>
      <c r="AC737" t="s">
        <v>2965</v>
      </c>
      <c r="AD737">
        <v>0</v>
      </c>
      <c r="AE737" t="s">
        <v>4967</v>
      </c>
      <c r="AF737" t="s">
        <v>4968</v>
      </c>
      <c r="AG737">
        <v>0</v>
      </c>
      <c r="AH737">
        <v>0</v>
      </c>
      <c r="AI737">
        <v>0</v>
      </c>
      <c r="AJ737">
        <v>0</v>
      </c>
      <c r="AK737">
        <v>0</v>
      </c>
      <c r="AL737">
        <v>0</v>
      </c>
      <c r="AM737">
        <v>0</v>
      </c>
      <c r="AN737">
        <v>0</v>
      </c>
      <c r="AO737" t="s">
        <v>2965</v>
      </c>
      <c r="AP737" t="s">
        <v>4817</v>
      </c>
      <c r="AQ737" t="s">
        <v>4817</v>
      </c>
      <c r="AR737" t="s">
        <v>5479</v>
      </c>
      <c r="AS737" t="s">
        <v>5493</v>
      </c>
    </row>
    <row r="738" spans="1:45" ht="17.25" customHeight="1">
      <c r="E738" s="1403" t="str">
        <f t="shared" si="22"/>
        <v>A03AG029 Concrete Work Equipment Foundation Work Anchor Bolt (Installation only)</v>
      </c>
      <c r="F738" s="1403" t="str">
        <f t="shared" si="23"/>
        <v>A03AG029-00016 Concrete Work Equipment Foundation Work Anchor Bolt (Installation only)        Over M76</v>
      </c>
      <c r="G738" s="1404" t="str" cm="1">
        <f t="array" ref="G738:H738">_xlfn.TEXTSPLIT(I738,"-")</f>
        <v>A03AG029</v>
      </c>
      <c r="H738" s="1404" t="str">
        <v>00016</v>
      </c>
      <c r="I738" t="s">
        <v>5494</v>
      </c>
      <c r="J738" t="s">
        <v>4288</v>
      </c>
      <c r="K738" t="s">
        <v>4921</v>
      </c>
      <c r="L738" t="s">
        <v>3424</v>
      </c>
      <c r="M738" t="s">
        <v>4538</v>
      </c>
      <c r="N738" t="s">
        <v>5478</v>
      </c>
      <c r="O738" t="s">
        <v>4922</v>
      </c>
      <c r="P738" t="s">
        <v>4923</v>
      </c>
      <c r="Q738" t="s">
        <v>2965</v>
      </c>
      <c r="R738">
        <v>0</v>
      </c>
      <c r="S738" t="s">
        <v>2965</v>
      </c>
      <c r="T738">
        <v>0</v>
      </c>
      <c r="U738" t="s">
        <v>2965</v>
      </c>
      <c r="V738">
        <v>0</v>
      </c>
      <c r="W738" t="s">
        <v>2965</v>
      </c>
      <c r="X738">
        <v>0</v>
      </c>
      <c r="Y738" t="s">
        <v>2965</v>
      </c>
      <c r="Z738">
        <v>0</v>
      </c>
      <c r="AA738" t="s">
        <v>2965</v>
      </c>
      <c r="AB738">
        <v>0</v>
      </c>
      <c r="AC738" t="s">
        <v>2965</v>
      </c>
      <c r="AD738">
        <v>0</v>
      </c>
      <c r="AE738" t="s">
        <v>4970</v>
      </c>
      <c r="AF738" t="s">
        <v>4971</v>
      </c>
      <c r="AG738">
        <v>0</v>
      </c>
      <c r="AH738">
        <v>0</v>
      </c>
      <c r="AI738">
        <v>0</v>
      </c>
      <c r="AJ738">
        <v>0</v>
      </c>
      <c r="AK738">
        <v>0</v>
      </c>
      <c r="AL738">
        <v>0</v>
      </c>
      <c r="AM738">
        <v>0</v>
      </c>
      <c r="AN738">
        <v>0</v>
      </c>
      <c r="AO738" t="s">
        <v>2965</v>
      </c>
      <c r="AP738" t="s">
        <v>4817</v>
      </c>
      <c r="AQ738" t="s">
        <v>4817</v>
      </c>
      <c r="AR738" t="s">
        <v>5479</v>
      </c>
      <c r="AS738" t="s">
        <v>5494</v>
      </c>
    </row>
    <row r="739" spans="1:45" ht="17.25" customHeight="1">
      <c r="E739" s="1403" t="str">
        <f t="shared" si="22"/>
        <v>A03AG029 Concrete Work Equipment Foundation Work Anchor Bolt (Installation only)</v>
      </c>
      <c r="F739" s="1403" t="str">
        <f t="shared" si="23"/>
        <v>A03AG029-00017 Concrete Work Equipment Foundation Work Anchor Bolt (Installation only)        M27</v>
      </c>
      <c r="G739" s="1404" t="str" cm="1">
        <f t="array" ref="G739:H739">_xlfn.TEXTSPLIT(I739,"-")</f>
        <v>A03AG029</v>
      </c>
      <c r="H739" s="1404" t="str">
        <v>00017</v>
      </c>
      <c r="I739" t="s">
        <v>5495</v>
      </c>
      <c r="J739" t="s">
        <v>4288</v>
      </c>
      <c r="K739" t="s">
        <v>4921</v>
      </c>
      <c r="L739" t="s">
        <v>3424</v>
      </c>
      <c r="M739" t="s">
        <v>4538</v>
      </c>
      <c r="N739" t="s">
        <v>5478</v>
      </c>
      <c r="O739" t="s">
        <v>4922</v>
      </c>
      <c r="P739" t="s">
        <v>4923</v>
      </c>
      <c r="Q739" t="s">
        <v>2965</v>
      </c>
      <c r="R739">
        <v>0</v>
      </c>
      <c r="S739" t="s">
        <v>2965</v>
      </c>
      <c r="T739">
        <v>0</v>
      </c>
      <c r="U739" t="s">
        <v>2965</v>
      </c>
      <c r="V739">
        <v>0</v>
      </c>
      <c r="W739" t="s">
        <v>2965</v>
      </c>
      <c r="X739">
        <v>0</v>
      </c>
      <c r="Y739" t="s">
        <v>2965</v>
      </c>
      <c r="Z739">
        <v>0</v>
      </c>
      <c r="AA739" t="s">
        <v>2965</v>
      </c>
      <c r="AB739">
        <v>0</v>
      </c>
      <c r="AC739" t="s">
        <v>2965</v>
      </c>
      <c r="AD739">
        <v>0</v>
      </c>
      <c r="AE739" t="s">
        <v>4973</v>
      </c>
      <c r="AF739" t="s">
        <v>4974</v>
      </c>
      <c r="AG739">
        <v>0</v>
      </c>
      <c r="AH739">
        <v>0</v>
      </c>
      <c r="AI739">
        <v>0</v>
      </c>
      <c r="AJ739">
        <v>0</v>
      </c>
      <c r="AK739">
        <v>0</v>
      </c>
      <c r="AL739">
        <v>0</v>
      </c>
      <c r="AM739">
        <v>0</v>
      </c>
      <c r="AN739">
        <v>0</v>
      </c>
      <c r="AO739" t="s">
        <v>2965</v>
      </c>
      <c r="AP739" t="s">
        <v>4817</v>
      </c>
      <c r="AQ739" t="s">
        <v>4817</v>
      </c>
      <c r="AR739" t="s">
        <v>5479</v>
      </c>
      <c r="AS739" t="s">
        <v>5495</v>
      </c>
    </row>
    <row r="740" spans="1:45" ht="17.25" customHeight="1">
      <c r="E740" s="1403" t="str">
        <f t="shared" si="22"/>
        <v>A03AG329 Concrete Work Equipment Foundation Work Anchor Bolt (Purchase &amp; Installation)</v>
      </c>
      <c r="F740" s="1403" t="str">
        <f t="shared" si="23"/>
        <v>A03AG329-00001 Concrete Work Equipment Foundation Work Anchor Bolt (Purchase &amp; Installation)        M12</v>
      </c>
      <c r="G740" s="1404" t="str" cm="1">
        <f t="array" ref="G740:H740">_xlfn.TEXTSPLIT(I740,"-")</f>
        <v>A03AG329</v>
      </c>
      <c r="H740" s="1404" t="str">
        <v>00001</v>
      </c>
      <c r="I740" t="s">
        <v>5496</v>
      </c>
      <c r="J740" t="s">
        <v>4288</v>
      </c>
      <c r="K740" t="s">
        <v>4921</v>
      </c>
      <c r="L740" t="s">
        <v>3424</v>
      </c>
      <c r="M740" t="s">
        <v>4538</v>
      </c>
      <c r="N740" t="s">
        <v>5478</v>
      </c>
      <c r="O740" t="s">
        <v>4976</v>
      </c>
      <c r="P740" t="s">
        <v>4977</v>
      </c>
      <c r="Q740" t="s">
        <v>2965</v>
      </c>
      <c r="R740">
        <v>0</v>
      </c>
      <c r="S740" t="s">
        <v>2965</v>
      </c>
      <c r="T740">
        <v>0</v>
      </c>
      <c r="U740" t="s">
        <v>2965</v>
      </c>
      <c r="V740">
        <v>0</v>
      </c>
      <c r="W740" t="s">
        <v>2965</v>
      </c>
      <c r="X740">
        <v>0</v>
      </c>
      <c r="Y740" t="s">
        <v>2965</v>
      </c>
      <c r="Z740">
        <v>0</v>
      </c>
      <c r="AA740" t="s">
        <v>2965</v>
      </c>
      <c r="AB740">
        <v>0</v>
      </c>
      <c r="AC740" t="s">
        <v>2965</v>
      </c>
      <c r="AD740">
        <v>0</v>
      </c>
      <c r="AE740" t="s">
        <v>4924</v>
      </c>
      <c r="AF740" t="s">
        <v>4925</v>
      </c>
      <c r="AG740">
        <v>0</v>
      </c>
      <c r="AH740">
        <v>0</v>
      </c>
      <c r="AI740">
        <v>0</v>
      </c>
      <c r="AJ740">
        <v>0</v>
      </c>
      <c r="AK740">
        <v>0</v>
      </c>
      <c r="AL740">
        <v>0</v>
      </c>
      <c r="AM740">
        <v>0</v>
      </c>
      <c r="AN740">
        <v>0</v>
      </c>
      <c r="AO740" t="s">
        <v>2965</v>
      </c>
      <c r="AP740" t="s">
        <v>4817</v>
      </c>
      <c r="AQ740" t="s">
        <v>4817</v>
      </c>
      <c r="AR740" t="s">
        <v>5497</v>
      </c>
      <c r="AS740" t="s">
        <v>5496</v>
      </c>
    </row>
    <row r="741" spans="1:45" ht="17.25" customHeight="1">
      <c r="E741" s="1403" t="str">
        <f t="shared" si="22"/>
        <v>A03AG329 Concrete Work Equipment Foundation Work Anchor Bolt (Purchase &amp; Installation)</v>
      </c>
      <c r="F741" s="1403" t="str">
        <f t="shared" si="23"/>
        <v>A03AG329-00002 Concrete Work Equipment Foundation Work Anchor Bolt (Purchase &amp; Installation)        M16</v>
      </c>
      <c r="G741" s="1404" t="str" cm="1">
        <f t="array" ref="G741:H741">_xlfn.TEXTSPLIT(I741,"-")</f>
        <v>A03AG329</v>
      </c>
      <c r="H741" s="1404" t="str">
        <v>00002</v>
      </c>
      <c r="I741" t="s">
        <v>5498</v>
      </c>
      <c r="J741" t="s">
        <v>4288</v>
      </c>
      <c r="K741" t="s">
        <v>4921</v>
      </c>
      <c r="L741" t="s">
        <v>3424</v>
      </c>
      <c r="M741" t="s">
        <v>4538</v>
      </c>
      <c r="N741" t="s">
        <v>5478</v>
      </c>
      <c r="O741" t="s">
        <v>4976</v>
      </c>
      <c r="P741" t="s">
        <v>4977</v>
      </c>
      <c r="Q741" t="s">
        <v>2965</v>
      </c>
      <c r="R741">
        <v>0</v>
      </c>
      <c r="S741" t="s">
        <v>2965</v>
      </c>
      <c r="T741">
        <v>0</v>
      </c>
      <c r="U741" t="s">
        <v>2965</v>
      </c>
      <c r="V741">
        <v>0</v>
      </c>
      <c r="W741" t="s">
        <v>2965</v>
      </c>
      <c r="X741">
        <v>0</v>
      </c>
      <c r="Y741" t="s">
        <v>2965</v>
      </c>
      <c r="Z741">
        <v>0</v>
      </c>
      <c r="AA741" t="s">
        <v>2965</v>
      </c>
      <c r="AB741">
        <v>0</v>
      </c>
      <c r="AC741" t="s">
        <v>2965</v>
      </c>
      <c r="AD741">
        <v>0</v>
      </c>
      <c r="AE741" t="s">
        <v>4928</v>
      </c>
      <c r="AF741" t="s">
        <v>4929</v>
      </c>
      <c r="AG741">
        <v>0</v>
      </c>
      <c r="AH741">
        <v>0</v>
      </c>
      <c r="AI741">
        <v>0</v>
      </c>
      <c r="AJ741">
        <v>0</v>
      </c>
      <c r="AK741">
        <v>0</v>
      </c>
      <c r="AL741">
        <v>0</v>
      </c>
      <c r="AM741">
        <v>0</v>
      </c>
      <c r="AN741">
        <v>0</v>
      </c>
      <c r="AO741" t="s">
        <v>2965</v>
      </c>
      <c r="AP741" t="s">
        <v>4817</v>
      </c>
      <c r="AQ741" t="s">
        <v>4817</v>
      </c>
      <c r="AR741" t="s">
        <v>5497</v>
      </c>
      <c r="AS741" t="s">
        <v>5498</v>
      </c>
    </row>
    <row r="742" spans="1:45" ht="17.25" customHeight="1">
      <c r="E742" s="1403" t="str">
        <f t="shared" si="22"/>
        <v>A03AG329 Concrete Work Equipment Foundation Work Anchor Bolt (Purchase &amp; Installation)</v>
      </c>
      <c r="F742" s="1403" t="str">
        <f t="shared" si="23"/>
        <v>A03AG329-00003 Concrete Work Equipment Foundation Work Anchor Bolt (Purchase &amp; Installation)        M20</v>
      </c>
      <c r="G742" s="1404" t="str" cm="1">
        <f t="array" ref="G742:H742">_xlfn.TEXTSPLIT(I742,"-")</f>
        <v>A03AG329</v>
      </c>
      <c r="H742" s="1404" t="str">
        <v>00003</v>
      </c>
      <c r="I742" t="s">
        <v>5499</v>
      </c>
      <c r="J742" t="s">
        <v>4288</v>
      </c>
      <c r="K742" t="s">
        <v>4921</v>
      </c>
      <c r="L742" t="s">
        <v>3424</v>
      </c>
      <c r="M742" t="s">
        <v>4538</v>
      </c>
      <c r="N742" t="s">
        <v>5478</v>
      </c>
      <c r="O742" t="s">
        <v>4976</v>
      </c>
      <c r="P742" t="s">
        <v>4977</v>
      </c>
      <c r="Q742" t="s">
        <v>2965</v>
      </c>
      <c r="R742">
        <v>0</v>
      </c>
      <c r="S742" t="s">
        <v>2965</v>
      </c>
      <c r="T742">
        <v>0</v>
      </c>
      <c r="U742" t="s">
        <v>2965</v>
      </c>
      <c r="V742">
        <v>0</v>
      </c>
      <c r="W742" t="s">
        <v>2965</v>
      </c>
      <c r="X742">
        <v>0</v>
      </c>
      <c r="Y742" t="s">
        <v>2965</v>
      </c>
      <c r="Z742">
        <v>0</v>
      </c>
      <c r="AA742" t="s">
        <v>2965</v>
      </c>
      <c r="AB742">
        <v>0</v>
      </c>
      <c r="AC742" t="s">
        <v>2965</v>
      </c>
      <c r="AD742">
        <v>0</v>
      </c>
      <c r="AE742" t="s">
        <v>4931</v>
      </c>
      <c r="AF742" t="s">
        <v>4932</v>
      </c>
      <c r="AG742">
        <v>0</v>
      </c>
      <c r="AH742">
        <v>0</v>
      </c>
      <c r="AI742">
        <v>0</v>
      </c>
      <c r="AJ742">
        <v>0</v>
      </c>
      <c r="AK742">
        <v>0</v>
      </c>
      <c r="AL742">
        <v>0</v>
      </c>
      <c r="AM742">
        <v>0</v>
      </c>
      <c r="AN742">
        <v>0</v>
      </c>
      <c r="AO742" t="s">
        <v>2965</v>
      </c>
      <c r="AP742" t="s">
        <v>4817</v>
      </c>
      <c r="AQ742" t="s">
        <v>4817</v>
      </c>
      <c r="AR742" t="s">
        <v>5497</v>
      </c>
      <c r="AS742" t="s">
        <v>5499</v>
      </c>
    </row>
    <row r="743" spans="1:45" ht="17.25" customHeight="1">
      <c r="E743" s="1403" t="str">
        <f t="shared" si="22"/>
        <v>A03AG329 Concrete Work Equipment Foundation Work Anchor Bolt (Purchase &amp; Installation)</v>
      </c>
      <c r="F743" s="1403" t="str">
        <f t="shared" si="23"/>
        <v>A03AG329-00004 Concrete Work Equipment Foundation Work Anchor Bolt (Purchase &amp; Installation)        M22</v>
      </c>
      <c r="G743" s="1404" t="str" cm="1">
        <f t="array" ref="G743:H743">_xlfn.TEXTSPLIT(I743,"-")</f>
        <v>A03AG329</v>
      </c>
      <c r="H743" s="1404" t="str">
        <v>00004</v>
      </c>
      <c r="I743" t="s">
        <v>5500</v>
      </c>
      <c r="J743" t="s">
        <v>4288</v>
      </c>
      <c r="K743" t="s">
        <v>4921</v>
      </c>
      <c r="L743" t="s">
        <v>3424</v>
      </c>
      <c r="M743" t="s">
        <v>4538</v>
      </c>
      <c r="N743" t="s">
        <v>5478</v>
      </c>
      <c r="O743" t="s">
        <v>4976</v>
      </c>
      <c r="P743" t="s">
        <v>4977</v>
      </c>
      <c r="Q743" t="s">
        <v>2965</v>
      </c>
      <c r="R743">
        <v>0</v>
      </c>
      <c r="S743" t="s">
        <v>2965</v>
      </c>
      <c r="T743">
        <v>0</v>
      </c>
      <c r="U743" t="s">
        <v>2965</v>
      </c>
      <c r="V743">
        <v>0</v>
      </c>
      <c r="W743" t="s">
        <v>2965</v>
      </c>
      <c r="X743">
        <v>0</v>
      </c>
      <c r="Y743" t="s">
        <v>2965</v>
      </c>
      <c r="Z743">
        <v>0</v>
      </c>
      <c r="AA743" t="s">
        <v>2965</v>
      </c>
      <c r="AB743">
        <v>0</v>
      </c>
      <c r="AC743" t="s">
        <v>2965</v>
      </c>
      <c r="AD743">
        <v>0</v>
      </c>
      <c r="AE743" t="s">
        <v>4934</v>
      </c>
      <c r="AF743" t="s">
        <v>4935</v>
      </c>
      <c r="AG743">
        <v>0</v>
      </c>
      <c r="AH743">
        <v>0</v>
      </c>
      <c r="AI743">
        <v>0</v>
      </c>
      <c r="AJ743">
        <v>0</v>
      </c>
      <c r="AK743">
        <v>0</v>
      </c>
      <c r="AL743">
        <v>0</v>
      </c>
      <c r="AM743">
        <v>0</v>
      </c>
      <c r="AN743">
        <v>0</v>
      </c>
      <c r="AO743" t="s">
        <v>2965</v>
      </c>
      <c r="AP743" t="s">
        <v>4817</v>
      </c>
      <c r="AQ743" t="s">
        <v>4817</v>
      </c>
      <c r="AR743" t="s">
        <v>5497</v>
      </c>
      <c r="AS743" t="s">
        <v>5500</v>
      </c>
    </row>
    <row r="744" spans="1:45" ht="17.25" customHeight="1">
      <c r="E744" s="1403" t="str">
        <f t="shared" si="22"/>
        <v>A03AG329 Concrete Work Equipment Foundation Work Anchor Bolt (Purchase &amp; Installation)</v>
      </c>
      <c r="F744" s="1403" t="str">
        <f t="shared" si="23"/>
        <v>A03AG329-00005 Concrete Work Equipment Foundation Work Anchor Bolt (Purchase &amp; Installation)        M24</v>
      </c>
      <c r="G744" s="1404" t="str" cm="1">
        <f t="array" ref="G744:H744">_xlfn.TEXTSPLIT(I744,"-")</f>
        <v>A03AG329</v>
      </c>
      <c r="H744" s="1404" t="str">
        <v>00005</v>
      </c>
      <c r="I744" t="s">
        <v>5501</v>
      </c>
      <c r="J744" t="s">
        <v>4288</v>
      </c>
      <c r="K744" t="s">
        <v>4921</v>
      </c>
      <c r="L744" t="s">
        <v>3424</v>
      </c>
      <c r="M744" t="s">
        <v>4538</v>
      </c>
      <c r="N744" t="s">
        <v>5478</v>
      </c>
      <c r="O744" t="s">
        <v>4976</v>
      </c>
      <c r="P744" t="s">
        <v>4977</v>
      </c>
      <c r="Q744" t="s">
        <v>2965</v>
      </c>
      <c r="R744">
        <v>0</v>
      </c>
      <c r="S744" t="s">
        <v>2965</v>
      </c>
      <c r="T744">
        <v>0</v>
      </c>
      <c r="U744" t="s">
        <v>2965</v>
      </c>
      <c r="V744">
        <v>0</v>
      </c>
      <c r="W744" t="s">
        <v>2965</v>
      </c>
      <c r="X744">
        <v>0</v>
      </c>
      <c r="Y744" t="s">
        <v>2965</v>
      </c>
      <c r="Z744">
        <v>0</v>
      </c>
      <c r="AA744" t="s">
        <v>2965</v>
      </c>
      <c r="AB744">
        <v>0</v>
      </c>
      <c r="AC744" t="s">
        <v>2965</v>
      </c>
      <c r="AD744">
        <v>0</v>
      </c>
      <c r="AE744" t="s">
        <v>4937</v>
      </c>
      <c r="AF744" t="s">
        <v>4938</v>
      </c>
      <c r="AG744">
        <v>0</v>
      </c>
      <c r="AH744">
        <v>0</v>
      </c>
      <c r="AI744">
        <v>0</v>
      </c>
      <c r="AJ744">
        <v>0</v>
      </c>
      <c r="AK744">
        <v>0</v>
      </c>
      <c r="AL744">
        <v>0</v>
      </c>
      <c r="AM744">
        <v>0</v>
      </c>
      <c r="AN744">
        <v>0</v>
      </c>
      <c r="AO744" t="s">
        <v>2965</v>
      </c>
      <c r="AP744" t="s">
        <v>4817</v>
      </c>
      <c r="AQ744" t="s">
        <v>4817</v>
      </c>
      <c r="AR744" t="s">
        <v>5497</v>
      </c>
      <c r="AS744" t="s">
        <v>5501</v>
      </c>
    </row>
    <row r="745" spans="1:45" ht="17.25" customHeight="1">
      <c r="E745" s="1403" t="str">
        <f t="shared" si="22"/>
        <v>A03AG329 Concrete Work Equipment Foundation Work Anchor Bolt (Purchase &amp; Installation)</v>
      </c>
      <c r="F745" s="1403" t="str">
        <f t="shared" si="23"/>
        <v>A03AG329-00006 Concrete Work Equipment Foundation Work Anchor Bolt (Purchase &amp; Installation)        M27</v>
      </c>
      <c r="G745" s="1404" t="str" cm="1">
        <f t="array" ref="G745:H745">_xlfn.TEXTSPLIT(I745,"-")</f>
        <v>A03AG329</v>
      </c>
      <c r="H745" s="1404" t="str">
        <v>00006</v>
      </c>
      <c r="I745" t="s">
        <v>5502</v>
      </c>
      <c r="J745" t="s">
        <v>4288</v>
      </c>
      <c r="K745" t="s">
        <v>4921</v>
      </c>
      <c r="L745" t="s">
        <v>3424</v>
      </c>
      <c r="M745" t="s">
        <v>4538</v>
      </c>
      <c r="N745" t="s">
        <v>5478</v>
      </c>
      <c r="O745" t="s">
        <v>4976</v>
      </c>
      <c r="P745" t="s">
        <v>4977</v>
      </c>
      <c r="Q745" t="s">
        <v>2965</v>
      </c>
      <c r="R745">
        <v>0</v>
      </c>
      <c r="S745" t="s">
        <v>2965</v>
      </c>
      <c r="T745">
        <v>0</v>
      </c>
      <c r="U745" t="s">
        <v>2965</v>
      </c>
      <c r="V745">
        <v>0</v>
      </c>
      <c r="W745" t="s">
        <v>2965</v>
      </c>
      <c r="X745">
        <v>0</v>
      </c>
      <c r="Y745" t="s">
        <v>2965</v>
      </c>
      <c r="Z745">
        <v>0</v>
      </c>
      <c r="AA745" t="s">
        <v>2965</v>
      </c>
      <c r="AB745">
        <v>0</v>
      </c>
      <c r="AC745" t="s">
        <v>2965</v>
      </c>
      <c r="AD745">
        <v>0</v>
      </c>
      <c r="AE745" t="s">
        <v>4973</v>
      </c>
      <c r="AF745" t="s">
        <v>4974</v>
      </c>
      <c r="AG745">
        <v>0</v>
      </c>
      <c r="AH745">
        <v>0</v>
      </c>
      <c r="AI745">
        <v>0</v>
      </c>
      <c r="AJ745">
        <v>0</v>
      </c>
      <c r="AK745">
        <v>0</v>
      </c>
      <c r="AL745">
        <v>0</v>
      </c>
      <c r="AM745">
        <v>0</v>
      </c>
      <c r="AN745">
        <v>0</v>
      </c>
      <c r="AO745" t="s">
        <v>2965</v>
      </c>
      <c r="AP745" t="s">
        <v>4817</v>
      </c>
      <c r="AQ745" t="s">
        <v>4817</v>
      </c>
      <c r="AR745" t="s">
        <v>5497</v>
      </c>
      <c r="AS745" t="s">
        <v>5502</v>
      </c>
    </row>
    <row r="746" spans="1:45" ht="17.25" customHeight="1">
      <c r="E746" s="1403" t="str">
        <f t="shared" si="22"/>
        <v>A03AG329 Concrete Work Equipment Foundation Work Anchor Bolt (Purchase &amp; Installation)</v>
      </c>
      <c r="F746" s="1403" t="str">
        <f t="shared" si="23"/>
        <v>A03AG329-00007 Concrete Work Equipment Foundation Work Anchor Bolt (Purchase &amp; Installation)        M30</v>
      </c>
      <c r="G746" s="1404" t="str" cm="1">
        <f t="array" ref="G746:H746">_xlfn.TEXTSPLIT(I746,"-")</f>
        <v>A03AG329</v>
      </c>
      <c r="H746" s="1404" t="str">
        <v>00007</v>
      </c>
      <c r="I746" t="s">
        <v>5503</v>
      </c>
      <c r="J746" t="s">
        <v>4288</v>
      </c>
      <c r="K746" t="s">
        <v>4921</v>
      </c>
      <c r="L746" t="s">
        <v>3424</v>
      </c>
      <c r="M746" t="s">
        <v>4538</v>
      </c>
      <c r="N746" t="s">
        <v>5478</v>
      </c>
      <c r="O746" t="s">
        <v>4976</v>
      </c>
      <c r="P746" t="s">
        <v>4977</v>
      </c>
      <c r="Q746" t="s">
        <v>2965</v>
      </c>
      <c r="R746">
        <v>0</v>
      </c>
      <c r="S746" t="s">
        <v>2965</v>
      </c>
      <c r="T746">
        <v>0</v>
      </c>
      <c r="U746" t="s">
        <v>2965</v>
      </c>
      <c r="V746">
        <v>0</v>
      </c>
      <c r="W746" t="s">
        <v>2965</v>
      </c>
      <c r="X746">
        <v>0</v>
      </c>
      <c r="Y746" t="s">
        <v>2965</v>
      </c>
      <c r="Z746">
        <v>0</v>
      </c>
      <c r="AA746" t="s">
        <v>2965</v>
      </c>
      <c r="AB746">
        <v>0</v>
      </c>
      <c r="AC746" t="s">
        <v>2965</v>
      </c>
      <c r="AD746">
        <v>0</v>
      </c>
      <c r="AE746" t="s">
        <v>4940</v>
      </c>
      <c r="AF746" t="s">
        <v>4941</v>
      </c>
      <c r="AG746">
        <v>0</v>
      </c>
      <c r="AH746">
        <v>0</v>
      </c>
      <c r="AI746">
        <v>0</v>
      </c>
      <c r="AJ746">
        <v>0</v>
      </c>
      <c r="AK746">
        <v>0</v>
      </c>
      <c r="AL746">
        <v>0</v>
      </c>
      <c r="AM746">
        <v>0</v>
      </c>
      <c r="AN746">
        <v>0</v>
      </c>
      <c r="AO746" t="s">
        <v>2965</v>
      </c>
      <c r="AP746" t="s">
        <v>4817</v>
      </c>
      <c r="AQ746" t="s">
        <v>4817</v>
      </c>
      <c r="AR746" t="s">
        <v>5497</v>
      </c>
      <c r="AS746" t="s">
        <v>5503</v>
      </c>
    </row>
    <row r="747" spans="1:45" ht="17.25" customHeight="1">
      <c r="E747" s="1403" t="str">
        <f t="shared" si="22"/>
        <v>A03AG329 Concrete Work Equipment Foundation Work Anchor Bolt (Purchase &amp; Installation)</v>
      </c>
      <c r="F747" s="1403" t="str">
        <f t="shared" si="23"/>
        <v>A03AG329-00008 Concrete Work Equipment Foundation Work Anchor Bolt (Purchase &amp; Installation)        M33</v>
      </c>
      <c r="G747" s="1404" t="str" cm="1">
        <f t="array" ref="G747:H747">_xlfn.TEXTSPLIT(I747,"-")</f>
        <v>A03AG329</v>
      </c>
      <c r="H747" s="1404" t="str">
        <v>00008</v>
      </c>
      <c r="I747" t="s">
        <v>5504</v>
      </c>
      <c r="J747" t="s">
        <v>4288</v>
      </c>
      <c r="K747" t="s">
        <v>4921</v>
      </c>
      <c r="L747" t="s">
        <v>3424</v>
      </c>
      <c r="M747" t="s">
        <v>4538</v>
      </c>
      <c r="N747" t="s">
        <v>5478</v>
      </c>
      <c r="O747" t="s">
        <v>4976</v>
      </c>
      <c r="P747" t="s">
        <v>4977</v>
      </c>
      <c r="Q747" t="s">
        <v>2965</v>
      </c>
      <c r="R747">
        <v>0</v>
      </c>
      <c r="S747" t="s">
        <v>2965</v>
      </c>
      <c r="T747">
        <v>0</v>
      </c>
      <c r="U747" t="s">
        <v>2965</v>
      </c>
      <c r="V747">
        <v>0</v>
      </c>
      <c r="W747" t="s">
        <v>2965</v>
      </c>
      <c r="X747">
        <v>0</v>
      </c>
      <c r="Y747" t="s">
        <v>2965</v>
      </c>
      <c r="Z747">
        <v>0</v>
      </c>
      <c r="AA747" t="s">
        <v>2965</v>
      </c>
      <c r="AB747">
        <v>0</v>
      </c>
      <c r="AC747" t="s">
        <v>2965</v>
      </c>
      <c r="AD747">
        <v>0</v>
      </c>
      <c r="AE747" t="s">
        <v>4943</v>
      </c>
      <c r="AF747" t="s">
        <v>4944</v>
      </c>
      <c r="AG747">
        <v>0</v>
      </c>
      <c r="AH747">
        <v>0</v>
      </c>
      <c r="AI747">
        <v>0</v>
      </c>
      <c r="AJ747">
        <v>0</v>
      </c>
      <c r="AK747">
        <v>0</v>
      </c>
      <c r="AL747">
        <v>0</v>
      </c>
      <c r="AM747">
        <v>0</v>
      </c>
      <c r="AN747">
        <v>0</v>
      </c>
      <c r="AO747" t="s">
        <v>2965</v>
      </c>
      <c r="AP747" t="s">
        <v>4817</v>
      </c>
      <c r="AQ747" t="s">
        <v>4817</v>
      </c>
      <c r="AR747" t="s">
        <v>5497</v>
      </c>
      <c r="AS747" t="s">
        <v>5504</v>
      </c>
    </row>
    <row r="748" spans="1:45" s="1417" customFormat="1" ht="17.25" customHeight="1">
      <c r="A748" s="1403"/>
      <c r="B748" s="1403"/>
      <c r="C748" s="1403"/>
      <c r="D748" s="1403"/>
      <c r="E748" s="1403" t="str">
        <f t="shared" si="22"/>
        <v>A03AG329 Concrete Work Equipment Foundation Work Anchor Bolt (Purchase &amp; Installation)</v>
      </c>
      <c r="F748" s="1403" t="str">
        <f t="shared" si="23"/>
        <v>A03AG329-00009 Concrete Work Equipment Foundation Work Anchor Bolt (Purchase &amp; Installation)        M36</v>
      </c>
      <c r="G748" s="1404" t="str" cm="1">
        <f t="array" ref="G748:H748">_xlfn.TEXTSPLIT(I748,"-")</f>
        <v>A03AG329</v>
      </c>
      <c r="H748" s="1404" t="str">
        <v>00009</v>
      </c>
      <c r="I748" t="s">
        <v>5505</v>
      </c>
      <c r="J748" t="s">
        <v>4288</v>
      </c>
      <c r="K748" t="s">
        <v>4921</v>
      </c>
      <c r="L748" t="s">
        <v>3424</v>
      </c>
      <c r="M748" t="s">
        <v>4538</v>
      </c>
      <c r="N748" t="s">
        <v>5478</v>
      </c>
      <c r="O748" t="s">
        <v>4976</v>
      </c>
      <c r="P748" t="s">
        <v>4977</v>
      </c>
      <c r="Q748" t="s">
        <v>2965</v>
      </c>
      <c r="R748">
        <v>0</v>
      </c>
      <c r="S748" t="s">
        <v>2965</v>
      </c>
      <c r="T748">
        <v>0</v>
      </c>
      <c r="U748" t="s">
        <v>2965</v>
      </c>
      <c r="V748">
        <v>0</v>
      </c>
      <c r="W748" t="s">
        <v>2965</v>
      </c>
      <c r="X748">
        <v>0</v>
      </c>
      <c r="Y748" t="s">
        <v>2965</v>
      </c>
      <c r="Z748">
        <v>0</v>
      </c>
      <c r="AA748" t="s">
        <v>2965</v>
      </c>
      <c r="AB748">
        <v>0</v>
      </c>
      <c r="AC748" t="s">
        <v>2965</v>
      </c>
      <c r="AD748">
        <v>0</v>
      </c>
      <c r="AE748" t="s">
        <v>4946</v>
      </c>
      <c r="AF748" t="s">
        <v>4947</v>
      </c>
      <c r="AG748">
        <v>0</v>
      </c>
      <c r="AH748">
        <v>0</v>
      </c>
      <c r="AI748">
        <v>0</v>
      </c>
      <c r="AJ748">
        <v>0</v>
      </c>
      <c r="AK748">
        <v>0</v>
      </c>
      <c r="AL748">
        <v>0</v>
      </c>
      <c r="AM748">
        <v>0</v>
      </c>
      <c r="AN748">
        <v>0</v>
      </c>
      <c r="AO748" t="s">
        <v>2965</v>
      </c>
      <c r="AP748" t="s">
        <v>4817</v>
      </c>
      <c r="AQ748" t="s">
        <v>4817</v>
      </c>
      <c r="AR748" t="s">
        <v>5497</v>
      </c>
      <c r="AS748" t="s">
        <v>5505</v>
      </c>
    </row>
    <row r="749" spans="1:45" ht="17.25" customHeight="1">
      <c r="E749" s="1403" t="str">
        <f t="shared" si="22"/>
        <v>A03AG329 Concrete Work Equipment Foundation Work Anchor Bolt (Purchase &amp; Installation)</v>
      </c>
      <c r="F749" s="1403" t="str">
        <f t="shared" si="23"/>
        <v>A03AG329-00010 Concrete Work Equipment Foundation Work Anchor Bolt (Purchase &amp; Installation)        M42</v>
      </c>
      <c r="G749" s="1404" t="str" cm="1">
        <f t="array" ref="G749:H749">_xlfn.TEXTSPLIT(I749,"-")</f>
        <v>A03AG329</v>
      </c>
      <c r="H749" s="1404" t="str">
        <v>00010</v>
      </c>
      <c r="I749" t="s">
        <v>5506</v>
      </c>
      <c r="J749" t="s">
        <v>4288</v>
      </c>
      <c r="K749" t="s">
        <v>4921</v>
      </c>
      <c r="L749" t="s">
        <v>3424</v>
      </c>
      <c r="M749" t="s">
        <v>4538</v>
      </c>
      <c r="N749" t="s">
        <v>5478</v>
      </c>
      <c r="O749" t="s">
        <v>4976</v>
      </c>
      <c r="P749" t="s">
        <v>4977</v>
      </c>
      <c r="Q749" t="s">
        <v>2965</v>
      </c>
      <c r="R749">
        <v>0</v>
      </c>
      <c r="S749" t="s">
        <v>2965</v>
      </c>
      <c r="T749">
        <v>0</v>
      </c>
      <c r="U749" t="s">
        <v>2965</v>
      </c>
      <c r="V749">
        <v>0</v>
      </c>
      <c r="W749" t="s">
        <v>2965</v>
      </c>
      <c r="X749">
        <v>0</v>
      </c>
      <c r="Y749" t="s">
        <v>2965</v>
      </c>
      <c r="Z749">
        <v>0</v>
      </c>
      <c r="AA749" t="s">
        <v>2965</v>
      </c>
      <c r="AB749">
        <v>0</v>
      </c>
      <c r="AC749" t="s">
        <v>2965</v>
      </c>
      <c r="AD749">
        <v>0</v>
      </c>
      <c r="AE749" t="s">
        <v>4949</v>
      </c>
      <c r="AF749" t="s">
        <v>4950</v>
      </c>
      <c r="AG749">
        <v>0</v>
      </c>
      <c r="AH749">
        <v>0</v>
      </c>
      <c r="AI749">
        <v>0</v>
      </c>
      <c r="AJ749">
        <v>0</v>
      </c>
      <c r="AK749">
        <v>0</v>
      </c>
      <c r="AL749">
        <v>0</v>
      </c>
      <c r="AM749">
        <v>0</v>
      </c>
      <c r="AN749">
        <v>0</v>
      </c>
      <c r="AO749" t="s">
        <v>2965</v>
      </c>
      <c r="AP749" t="s">
        <v>4817</v>
      </c>
      <c r="AQ749" t="s">
        <v>4817</v>
      </c>
      <c r="AR749" t="s">
        <v>5497</v>
      </c>
      <c r="AS749" t="s">
        <v>5506</v>
      </c>
    </row>
    <row r="750" spans="1:45" ht="17.25" customHeight="1">
      <c r="E750" s="1403" t="str">
        <f t="shared" si="22"/>
        <v>A03AG329 Concrete Work Equipment Foundation Work Anchor Bolt (Purchase &amp; Installation)</v>
      </c>
      <c r="F750" s="1403" t="str">
        <f t="shared" si="23"/>
        <v>A03AG329-00011 Concrete Work Equipment Foundation Work Anchor Bolt (Purchase &amp; Installation)        M48</v>
      </c>
      <c r="G750" s="1404" t="str" cm="1">
        <f t="array" ref="G750:H750">_xlfn.TEXTSPLIT(I750,"-")</f>
        <v>A03AG329</v>
      </c>
      <c r="H750" s="1404" t="str">
        <v>00011</v>
      </c>
      <c r="I750" t="s">
        <v>5507</v>
      </c>
      <c r="J750" t="s">
        <v>4288</v>
      </c>
      <c r="K750" t="s">
        <v>4921</v>
      </c>
      <c r="L750" t="s">
        <v>3424</v>
      </c>
      <c r="M750" t="s">
        <v>4538</v>
      </c>
      <c r="N750" t="s">
        <v>5478</v>
      </c>
      <c r="O750" t="s">
        <v>4976</v>
      </c>
      <c r="P750" t="s">
        <v>4977</v>
      </c>
      <c r="Q750" t="s">
        <v>2965</v>
      </c>
      <c r="R750">
        <v>0</v>
      </c>
      <c r="S750" t="s">
        <v>2965</v>
      </c>
      <c r="T750">
        <v>0</v>
      </c>
      <c r="U750" t="s">
        <v>2965</v>
      </c>
      <c r="V750">
        <v>0</v>
      </c>
      <c r="W750" t="s">
        <v>2965</v>
      </c>
      <c r="X750">
        <v>0</v>
      </c>
      <c r="Y750" t="s">
        <v>2965</v>
      </c>
      <c r="Z750">
        <v>0</v>
      </c>
      <c r="AA750" t="s">
        <v>2965</v>
      </c>
      <c r="AB750">
        <v>0</v>
      </c>
      <c r="AC750" t="s">
        <v>2965</v>
      </c>
      <c r="AD750">
        <v>0</v>
      </c>
      <c r="AE750" t="s">
        <v>4952</v>
      </c>
      <c r="AF750" t="s">
        <v>4953</v>
      </c>
      <c r="AG750">
        <v>0</v>
      </c>
      <c r="AH750">
        <v>0</v>
      </c>
      <c r="AI750">
        <v>0</v>
      </c>
      <c r="AJ750">
        <v>0</v>
      </c>
      <c r="AK750">
        <v>0</v>
      </c>
      <c r="AL750">
        <v>0</v>
      </c>
      <c r="AM750">
        <v>0</v>
      </c>
      <c r="AN750">
        <v>0</v>
      </c>
      <c r="AO750" t="s">
        <v>2965</v>
      </c>
      <c r="AP750" t="s">
        <v>4817</v>
      </c>
      <c r="AQ750" t="s">
        <v>4817</v>
      </c>
      <c r="AR750" t="s">
        <v>5497</v>
      </c>
      <c r="AS750" t="s">
        <v>5507</v>
      </c>
    </row>
    <row r="751" spans="1:45" ht="17.25" customHeight="1">
      <c r="E751" s="1403" t="str">
        <f t="shared" si="22"/>
        <v>A03AG329 Concrete Work Equipment Foundation Work Anchor Bolt (Purchase &amp; Installation)</v>
      </c>
      <c r="F751" s="1403" t="str">
        <f t="shared" si="23"/>
        <v>A03AG329-00012 Concrete Work Equipment Foundation Work Anchor Bolt (Purchase &amp; Installation)        M52</v>
      </c>
      <c r="G751" s="1404" t="str" cm="1">
        <f t="array" ref="G751:H751">_xlfn.TEXTSPLIT(I751,"-")</f>
        <v>A03AG329</v>
      </c>
      <c r="H751" s="1404" t="str">
        <v>00012</v>
      </c>
      <c r="I751" t="s">
        <v>5508</v>
      </c>
      <c r="J751" t="s">
        <v>4288</v>
      </c>
      <c r="K751" t="s">
        <v>4921</v>
      </c>
      <c r="L751" t="s">
        <v>3424</v>
      </c>
      <c r="M751" t="s">
        <v>4538</v>
      </c>
      <c r="N751" t="s">
        <v>5478</v>
      </c>
      <c r="O751" t="s">
        <v>4976</v>
      </c>
      <c r="P751" t="s">
        <v>4977</v>
      </c>
      <c r="Q751" t="s">
        <v>2965</v>
      </c>
      <c r="R751">
        <v>0</v>
      </c>
      <c r="S751" t="s">
        <v>2965</v>
      </c>
      <c r="T751">
        <v>0</v>
      </c>
      <c r="U751" t="s">
        <v>2965</v>
      </c>
      <c r="V751">
        <v>0</v>
      </c>
      <c r="W751" t="s">
        <v>2965</v>
      </c>
      <c r="X751">
        <v>0</v>
      </c>
      <c r="Y751" t="s">
        <v>2965</v>
      </c>
      <c r="Z751">
        <v>0</v>
      </c>
      <c r="AA751" t="s">
        <v>2965</v>
      </c>
      <c r="AB751">
        <v>0</v>
      </c>
      <c r="AC751" t="s">
        <v>2965</v>
      </c>
      <c r="AD751">
        <v>0</v>
      </c>
      <c r="AE751" t="s">
        <v>4955</v>
      </c>
      <c r="AF751" t="s">
        <v>4956</v>
      </c>
      <c r="AG751">
        <v>0</v>
      </c>
      <c r="AH751">
        <v>0</v>
      </c>
      <c r="AI751">
        <v>0</v>
      </c>
      <c r="AJ751">
        <v>0</v>
      </c>
      <c r="AK751">
        <v>0</v>
      </c>
      <c r="AL751">
        <v>0</v>
      </c>
      <c r="AM751">
        <v>0</v>
      </c>
      <c r="AN751">
        <v>0</v>
      </c>
      <c r="AO751" t="s">
        <v>2965</v>
      </c>
      <c r="AP751" t="s">
        <v>4817</v>
      </c>
      <c r="AQ751" t="s">
        <v>4817</v>
      </c>
      <c r="AR751" t="s">
        <v>5497</v>
      </c>
      <c r="AS751" t="s">
        <v>5508</v>
      </c>
    </row>
    <row r="752" spans="1:45" ht="17.25" customHeight="1">
      <c r="E752" s="1403" t="str">
        <f t="shared" si="22"/>
        <v>A03AG329 Concrete Work Equipment Foundation Work Anchor Bolt (Purchase &amp; Installation)</v>
      </c>
      <c r="F752" s="1403" t="str">
        <f t="shared" si="23"/>
        <v>A03AG329-00013 Concrete Work Equipment Foundation Work Anchor Bolt (Purchase &amp; Installation)        M56</v>
      </c>
      <c r="G752" s="1404" t="str" cm="1">
        <f t="array" ref="G752:H752">_xlfn.TEXTSPLIT(I752,"-")</f>
        <v>A03AG329</v>
      </c>
      <c r="H752" s="1404" t="str">
        <v>00013</v>
      </c>
      <c r="I752" t="s">
        <v>5509</v>
      </c>
      <c r="J752" t="s">
        <v>4288</v>
      </c>
      <c r="K752" t="s">
        <v>4921</v>
      </c>
      <c r="L752" t="s">
        <v>3424</v>
      </c>
      <c r="M752" t="s">
        <v>4538</v>
      </c>
      <c r="N752" t="s">
        <v>5478</v>
      </c>
      <c r="O752" t="s">
        <v>4976</v>
      </c>
      <c r="P752" t="s">
        <v>4977</v>
      </c>
      <c r="Q752" t="s">
        <v>2965</v>
      </c>
      <c r="R752">
        <v>0</v>
      </c>
      <c r="S752" t="s">
        <v>2965</v>
      </c>
      <c r="T752">
        <v>0</v>
      </c>
      <c r="U752" t="s">
        <v>2965</v>
      </c>
      <c r="V752">
        <v>0</v>
      </c>
      <c r="W752" t="s">
        <v>2965</v>
      </c>
      <c r="X752">
        <v>0</v>
      </c>
      <c r="Y752" t="s">
        <v>2965</v>
      </c>
      <c r="Z752">
        <v>0</v>
      </c>
      <c r="AA752" t="s">
        <v>2965</v>
      </c>
      <c r="AB752">
        <v>0</v>
      </c>
      <c r="AC752" t="s">
        <v>2965</v>
      </c>
      <c r="AD752">
        <v>0</v>
      </c>
      <c r="AE752" t="s">
        <v>4958</v>
      </c>
      <c r="AF752" t="s">
        <v>4959</v>
      </c>
      <c r="AG752">
        <v>0</v>
      </c>
      <c r="AH752">
        <v>0</v>
      </c>
      <c r="AI752">
        <v>0</v>
      </c>
      <c r="AJ752">
        <v>0</v>
      </c>
      <c r="AK752">
        <v>0</v>
      </c>
      <c r="AL752">
        <v>0</v>
      </c>
      <c r="AM752">
        <v>0</v>
      </c>
      <c r="AN752">
        <v>0</v>
      </c>
      <c r="AO752" t="s">
        <v>2965</v>
      </c>
      <c r="AP752" t="s">
        <v>4817</v>
      </c>
      <c r="AQ752" t="s">
        <v>4817</v>
      </c>
      <c r="AR752" t="s">
        <v>5497</v>
      </c>
      <c r="AS752" t="s">
        <v>5509</v>
      </c>
    </row>
    <row r="753" spans="1:45" ht="17.25" customHeight="1">
      <c r="E753" s="1403" t="str">
        <f t="shared" si="22"/>
        <v>A03AG329 Concrete Work Equipment Foundation Work Anchor Bolt (Purchase &amp; Installation)</v>
      </c>
      <c r="F753" s="1403" t="str">
        <f t="shared" si="23"/>
        <v>A03AG329-00014 Concrete Work Equipment Foundation Work Anchor Bolt (Purchase &amp; Installation)        M64</v>
      </c>
      <c r="G753" s="1404" t="str" cm="1">
        <f t="array" ref="G753:H753">_xlfn.TEXTSPLIT(I753,"-")</f>
        <v>A03AG329</v>
      </c>
      <c r="H753" s="1404" t="str">
        <v>00014</v>
      </c>
      <c r="I753" t="s">
        <v>5510</v>
      </c>
      <c r="J753" t="s">
        <v>4288</v>
      </c>
      <c r="K753" t="s">
        <v>4921</v>
      </c>
      <c r="L753" t="s">
        <v>3424</v>
      </c>
      <c r="M753" t="s">
        <v>4538</v>
      </c>
      <c r="N753" t="s">
        <v>5478</v>
      </c>
      <c r="O753" t="s">
        <v>4976</v>
      </c>
      <c r="P753" t="s">
        <v>4977</v>
      </c>
      <c r="Q753" t="s">
        <v>2965</v>
      </c>
      <c r="R753">
        <v>0</v>
      </c>
      <c r="S753" t="s">
        <v>2965</v>
      </c>
      <c r="T753">
        <v>0</v>
      </c>
      <c r="U753" t="s">
        <v>2965</v>
      </c>
      <c r="V753">
        <v>0</v>
      </c>
      <c r="W753" t="s">
        <v>2965</v>
      </c>
      <c r="X753">
        <v>0</v>
      </c>
      <c r="Y753" t="s">
        <v>2965</v>
      </c>
      <c r="Z753">
        <v>0</v>
      </c>
      <c r="AA753" t="s">
        <v>2965</v>
      </c>
      <c r="AB753">
        <v>0</v>
      </c>
      <c r="AC753" t="s">
        <v>2965</v>
      </c>
      <c r="AD753">
        <v>0</v>
      </c>
      <c r="AE753" t="s">
        <v>4961</v>
      </c>
      <c r="AF753" t="s">
        <v>4962</v>
      </c>
      <c r="AG753">
        <v>0</v>
      </c>
      <c r="AH753">
        <v>0</v>
      </c>
      <c r="AI753">
        <v>0</v>
      </c>
      <c r="AJ753">
        <v>0</v>
      </c>
      <c r="AK753">
        <v>0</v>
      </c>
      <c r="AL753">
        <v>0</v>
      </c>
      <c r="AM753">
        <v>0</v>
      </c>
      <c r="AN753">
        <v>0</v>
      </c>
      <c r="AO753" t="s">
        <v>2965</v>
      </c>
      <c r="AP753" t="s">
        <v>4817</v>
      </c>
      <c r="AQ753" t="s">
        <v>4817</v>
      </c>
      <c r="AR753" t="s">
        <v>5497</v>
      </c>
      <c r="AS753" t="s">
        <v>5510</v>
      </c>
    </row>
    <row r="754" spans="1:45" ht="17.25" customHeight="1">
      <c r="E754" s="1403" t="str">
        <f t="shared" si="22"/>
        <v>A03AG329 Concrete Work Equipment Foundation Work Anchor Bolt (Purchase &amp; Installation)</v>
      </c>
      <c r="F754" s="1403" t="str">
        <f t="shared" si="23"/>
        <v>A03AG329-00015 Concrete Work Equipment Foundation Work Anchor Bolt (Purchase &amp; Installation)        M72</v>
      </c>
      <c r="G754" s="1404" t="str" cm="1">
        <f t="array" ref="G754:H754">_xlfn.TEXTSPLIT(I754,"-")</f>
        <v>A03AG329</v>
      </c>
      <c r="H754" s="1404" t="str">
        <v>00015</v>
      </c>
      <c r="I754" t="s">
        <v>5511</v>
      </c>
      <c r="J754" t="s">
        <v>4288</v>
      </c>
      <c r="K754" t="s">
        <v>4921</v>
      </c>
      <c r="L754" t="s">
        <v>3424</v>
      </c>
      <c r="M754" t="s">
        <v>4538</v>
      </c>
      <c r="N754" t="s">
        <v>5478</v>
      </c>
      <c r="O754" t="s">
        <v>4976</v>
      </c>
      <c r="P754" t="s">
        <v>4977</v>
      </c>
      <c r="Q754" t="s">
        <v>2965</v>
      </c>
      <c r="R754">
        <v>0</v>
      </c>
      <c r="S754" t="s">
        <v>2965</v>
      </c>
      <c r="T754">
        <v>0</v>
      </c>
      <c r="U754" t="s">
        <v>2965</v>
      </c>
      <c r="V754">
        <v>0</v>
      </c>
      <c r="W754" t="s">
        <v>2965</v>
      </c>
      <c r="X754">
        <v>0</v>
      </c>
      <c r="Y754" t="s">
        <v>2965</v>
      </c>
      <c r="Z754">
        <v>0</v>
      </c>
      <c r="AA754" t="s">
        <v>2965</v>
      </c>
      <c r="AB754">
        <v>0</v>
      </c>
      <c r="AC754" t="s">
        <v>2965</v>
      </c>
      <c r="AD754">
        <v>0</v>
      </c>
      <c r="AE754" t="s">
        <v>4964</v>
      </c>
      <c r="AF754" t="s">
        <v>4965</v>
      </c>
      <c r="AG754">
        <v>0</v>
      </c>
      <c r="AH754">
        <v>0</v>
      </c>
      <c r="AI754">
        <v>0</v>
      </c>
      <c r="AJ754">
        <v>0</v>
      </c>
      <c r="AK754">
        <v>0</v>
      </c>
      <c r="AL754">
        <v>0</v>
      </c>
      <c r="AM754">
        <v>0</v>
      </c>
      <c r="AN754">
        <v>0</v>
      </c>
      <c r="AO754" t="s">
        <v>2965</v>
      </c>
      <c r="AP754" t="s">
        <v>4817</v>
      </c>
      <c r="AQ754" t="s">
        <v>4817</v>
      </c>
      <c r="AR754" t="s">
        <v>5497</v>
      </c>
      <c r="AS754" t="s">
        <v>5511</v>
      </c>
    </row>
    <row r="755" spans="1:45" ht="17.25" customHeight="1">
      <c r="E755" s="1403" t="str">
        <f t="shared" si="22"/>
        <v>A03AG329 Concrete Work Equipment Foundation Work Anchor Bolt (Purchase &amp; Installation)</v>
      </c>
      <c r="F755" s="1403" t="str">
        <f t="shared" si="23"/>
        <v>A03AG329-00016 Concrete Work Equipment Foundation Work Anchor Bolt (Purchase &amp; Installation)        M76</v>
      </c>
      <c r="G755" s="1404" t="str" cm="1">
        <f t="array" ref="G755:H755">_xlfn.TEXTSPLIT(I755,"-")</f>
        <v>A03AG329</v>
      </c>
      <c r="H755" s="1404" t="str">
        <v>00016</v>
      </c>
      <c r="I755" t="s">
        <v>5512</v>
      </c>
      <c r="J755" t="s">
        <v>4288</v>
      </c>
      <c r="K755" t="s">
        <v>4921</v>
      </c>
      <c r="L755" t="s">
        <v>3424</v>
      </c>
      <c r="M755" t="s">
        <v>4538</v>
      </c>
      <c r="N755" t="s">
        <v>5478</v>
      </c>
      <c r="O755" t="s">
        <v>4976</v>
      </c>
      <c r="P755" t="s">
        <v>4977</v>
      </c>
      <c r="Q755" t="s">
        <v>2965</v>
      </c>
      <c r="R755">
        <v>0</v>
      </c>
      <c r="S755" t="s">
        <v>2965</v>
      </c>
      <c r="T755">
        <v>0</v>
      </c>
      <c r="U755" t="s">
        <v>2965</v>
      </c>
      <c r="V755">
        <v>0</v>
      </c>
      <c r="W755" t="s">
        <v>2965</v>
      </c>
      <c r="X755">
        <v>0</v>
      </c>
      <c r="Y755" t="s">
        <v>2965</v>
      </c>
      <c r="Z755">
        <v>0</v>
      </c>
      <c r="AA755" t="s">
        <v>2965</v>
      </c>
      <c r="AB755">
        <v>0</v>
      </c>
      <c r="AC755" t="s">
        <v>2965</v>
      </c>
      <c r="AD755">
        <v>0</v>
      </c>
      <c r="AE755" t="s">
        <v>4967</v>
      </c>
      <c r="AF755" t="s">
        <v>4968</v>
      </c>
      <c r="AG755">
        <v>0</v>
      </c>
      <c r="AH755">
        <v>0</v>
      </c>
      <c r="AI755">
        <v>0</v>
      </c>
      <c r="AJ755">
        <v>0</v>
      </c>
      <c r="AK755">
        <v>0</v>
      </c>
      <c r="AL755">
        <v>0</v>
      </c>
      <c r="AM755">
        <v>0</v>
      </c>
      <c r="AN755">
        <v>0</v>
      </c>
      <c r="AO755" t="s">
        <v>2965</v>
      </c>
      <c r="AP755" t="s">
        <v>4817</v>
      </c>
      <c r="AQ755" t="s">
        <v>4817</v>
      </c>
      <c r="AR755" t="s">
        <v>5497</v>
      </c>
      <c r="AS755" t="s">
        <v>5512</v>
      </c>
    </row>
    <row r="756" spans="1:45" ht="17.25" customHeight="1">
      <c r="E756" s="1403" t="str">
        <f t="shared" si="22"/>
        <v>A03AG329 Concrete Work Equipment Foundation Work Anchor Bolt (Purchase &amp; Installation)</v>
      </c>
      <c r="F756" s="1403" t="str">
        <f t="shared" si="23"/>
        <v>A03AG329-00017 Concrete Work Equipment Foundation Work Anchor Bolt (Purchase &amp; Installation)        Over M76</v>
      </c>
      <c r="G756" s="1404" t="str" cm="1">
        <f t="array" ref="G756:H756">_xlfn.TEXTSPLIT(I756,"-")</f>
        <v>A03AG329</v>
      </c>
      <c r="H756" s="1404" t="str">
        <v>00017</v>
      </c>
      <c r="I756" t="s">
        <v>5513</v>
      </c>
      <c r="J756" t="s">
        <v>4288</v>
      </c>
      <c r="K756" t="s">
        <v>4921</v>
      </c>
      <c r="L756" t="s">
        <v>3424</v>
      </c>
      <c r="M756" t="s">
        <v>4538</v>
      </c>
      <c r="N756" t="s">
        <v>5478</v>
      </c>
      <c r="O756" t="s">
        <v>4976</v>
      </c>
      <c r="P756" t="s">
        <v>4977</v>
      </c>
      <c r="Q756" t="s">
        <v>2965</v>
      </c>
      <c r="R756">
        <v>0</v>
      </c>
      <c r="S756" t="s">
        <v>2965</v>
      </c>
      <c r="T756">
        <v>0</v>
      </c>
      <c r="U756" t="s">
        <v>2965</v>
      </c>
      <c r="V756">
        <v>0</v>
      </c>
      <c r="W756" t="s">
        <v>2965</v>
      </c>
      <c r="X756">
        <v>0</v>
      </c>
      <c r="Y756" t="s">
        <v>2965</v>
      </c>
      <c r="Z756">
        <v>0</v>
      </c>
      <c r="AA756" t="s">
        <v>2965</v>
      </c>
      <c r="AB756">
        <v>0</v>
      </c>
      <c r="AC756" t="s">
        <v>2965</v>
      </c>
      <c r="AD756">
        <v>0</v>
      </c>
      <c r="AE756" t="s">
        <v>4970</v>
      </c>
      <c r="AF756" t="s">
        <v>4971</v>
      </c>
      <c r="AG756">
        <v>0</v>
      </c>
      <c r="AH756">
        <v>0</v>
      </c>
      <c r="AI756">
        <v>0</v>
      </c>
      <c r="AJ756">
        <v>0</v>
      </c>
      <c r="AK756">
        <v>0</v>
      </c>
      <c r="AL756">
        <v>0</v>
      </c>
      <c r="AM756">
        <v>0</v>
      </c>
      <c r="AN756">
        <v>0</v>
      </c>
      <c r="AO756" t="s">
        <v>2965</v>
      </c>
      <c r="AP756" t="s">
        <v>4817</v>
      </c>
      <c r="AQ756" t="s">
        <v>4817</v>
      </c>
      <c r="AR756" t="s">
        <v>5497</v>
      </c>
      <c r="AS756" t="s">
        <v>5513</v>
      </c>
    </row>
    <row r="757" spans="1:45" ht="17.25" customHeight="1">
      <c r="E757" s="1403" t="str">
        <f t="shared" si="22"/>
        <v>A03AG030 Concrete Work Equipment Foundation Work Chemical Anchor Bolt</v>
      </c>
      <c r="F757" s="1403" t="str">
        <f t="shared" si="23"/>
        <v>A03AG030-00001 Concrete Work Equipment Foundation Work Chemical Anchor Bolt      Including injected Chemical material  M10</v>
      </c>
      <c r="G757" s="1404" t="str" cm="1">
        <f t="array" ref="G757:H757">_xlfn.TEXTSPLIT(I757,"-")</f>
        <v>A03AG030</v>
      </c>
      <c r="H757" s="1404" t="str">
        <v>00001</v>
      </c>
      <c r="I757" t="s">
        <v>5514</v>
      </c>
      <c r="J757" t="s">
        <v>4288</v>
      </c>
      <c r="K757" t="s">
        <v>4921</v>
      </c>
      <c r="L757" t="s">
        <v>3424</v>
      </c>
      <c r="M757" t="s">
        <v>4538</v>
      </c>
      <c r="N757" t="s">
        <v>5478</v>
      </c>
      <c r="O757" t="s">
        <v>4996</v>
      </c>
      <c r="P757" t="s">
        <v>4997</v>
      </c>
      <c r="Q757" t="s">
        <v>2965</v>
      </c>
      <c r="R757">
        <v>0</v>
      </c>
      <c r="S757" t="s">
        <v>2965</v>
      </c>
      <c r="T757">
        <v>0</v>
      </c>
      <c r="U757" t="s">
        <v>2965</v>
      </c>
      <c r="V757">
        <v>0</v>
      </c>
      <c r="W757" t="s">
        <v>2965</v>
      </c>
      <c r="X757">
        <v>0</v>
      </c>
      <c r="Y757" t="s">
        <v>2965</v>
      </c>
      <c r="Z757">
        <v>0</v>
      </c>
      <c r="AA757" t="s">
        <v>4318</v>
      </c>
      <c r="AB757" t="s">
        <v>4998</v>
      </c>
      <c r="AC757" t="s">
        <v>2965</v>
      </c>
      <c r="AD757">
        <v>0</v>
      </c>
      <c r="AE757" t="s">
        <v>4999</v>
      </c>
      <c r="AF757" t="s">
        <v>5000</v>
      </c>
      <c r="AG757">
        <v>0</v>
      </c>
      <c r="AH757" t="s">
        <v>2965</v>
      </c>
      <c r="AI757">
        <v>0</v>
      </c>
      <c r="AJ757">
        <v>0</v>
      </c>
      <c r="AK757">
        <v>0</v>
      </c>
      <c r="AL757">
        <v>0</v>
      </c>
      <c r="AM757">
        <v>0</v>
      </c>
      <c r="AN757">
        <v>0</v>
      </c>
      <c r="AO757" t="s">
        <v>2965</v>
      </c>
      <c r="AP757" t="s">
        <v>4817</v>
      </c>
      <c r="AQ757" t="s">
        <v>4817</v>
      </c>
      <c r="AR757" t="s">
        <v>5515</v>
      </c>
      <c r="AS757" t="s">
        <v>5514</v>
      </c>
    </row>
    <row r="758" spans="1:45" ht="17.25" customHeight="1">
      <c r="E758" s="1403" t="str">
        <f t="shared" si="22"/>
        <v>A03AG030 Concrete Work Equipment Foundation Work Chemical Anchor Bolt</v>
      </c>
      <c r="F758" s="1403" t="str">
        <f t="shared" si="23"/>
        <v>A03AG030-00002 Concrete Work Equipment Foundation Work Chemical Anchor Bolt      Including injected Chemical material  M12</v>
      </c>
      <c r="G758" s="1404" t="str" cm="1">
        <f t="array" ref="G758:H758">_xlfn.TEXTSPLIT(I758,"-")</f>
        <v>A03AG030</v>
      </c>
      <c r="H758" s="1404" t="str">
        <v>00002</v>
      </c>
      <c r="I758" t="s">
        <v>5516</v>
      </c>
      <c r="J758" t="s">
        <v>4288</v>
      </c>
      <c r="K758" t="s">
        <v>4921</v>
      </c>
      <c r="L758" t="s">
        <v>3424</v>
      </c>
      <c r="M758" t="s">
        <v>4538</v>
      </c>
      <c r="N758" t="s">
        <v>5478</v>
      </c>
      <c r="O758" t="s">
        <v>4996</v>
      </c>
      <c r="P758" t="s">
        <v>4997</v>
      </c>
      <c r="Q758" t="s">
        <v>2965</v>
      </c>
      <c r="R758">
        <v>0</v>
      </c>
      <c r="S758" t="s">
        <v>2965</v>
      </c>
      <c r="T758">
        <v>0</v>
      </c>
      <c r="U758" t="s">
        <v>2965</v>
      </c>
      <c r="V758">
        <v>0</v>
      </c>
      <c r="W758" t="s">
        <v>2965</v>
      </c>
      <c r="X758">
        <v>0</v>
      </c>
      <c r="Y758" t="s">
        <v>2965</v>
      </c>
      <c r="Z758">
        <v>0</v>
      </c>
      <c r="AA758" t="s">
        <v>4318</v>
      </c>
      <c r="AB758" t="s">
        <v>4998</v>
      </c>
      <c r="AC758" t="s">
        <v>2965</v>
      </c>
      <c r="AD758">
        <v>0</v>
      </c>
      <c r="AE758" t="s">
        <v>4924</v>
      </c>
      <c r="AF758" t="s">
        <v>4925</v>
      </c>
      <c r="AG758">
        <v>0</v>
      </c>
      <c r="AH758" t="s">
        <v>2965</v>
      </c>
      <c r="AI758">
        <v>0</v>
      </c>
      <c r="AJ758">
        <v>0</v>
      </c>
      <c r="AK758">
        <v>0</v>
      </c>
      <c r="AL758">
        <v>0</v>
      </c>
      <c r="AM758">
        <v>0</v>
      </c>
      <c r="AN758">
        <v>0</v>
      </c>
      <c r="AO758" t="s">
        <v>2965</v>
      </c>
      <c r="AP758" t="s">
        <v>4817</v>
      </c>
      <c r="AQ758" t="s">
        <v>4817</v>
      </c>
      <c r="AR758" t="s">
        <v>5515</v>
      </c>
      <c r="AS758" t="s">
        <v>5516</v>
      </c>
    </row>
    <row r="759" spans="1:45" ht="17.25" customHeight="1">
      <c r="E759" s="1403" t="str">
        <f t="shared" si="22"/>
        <v>A03AG030 Concrete Work Equipment Foundation Work Chemical Anchor Bolt</v>
      </c>
      <c r="F759" s="1403" t="str">
        <f t="shared" si="23"/>
        <v>A03AG030-00003 Concrete Work Equipment Foundation Work Chemical Anchor Bolt      Including injected Chemical material  M16</v>
      </c>
      <c r="G759" s="1404" t="str" cm="1">
        <f t="array" ref="G759:H759">_xlfn.TEXTSPLIT(I759,"-")</f>
        <v>A03AG030</v>
      </c>
      <c r="H759" s="1404" t="str">
        <v>00003</v>
      </c>
      <c r="I759" t="s">
        <v>5517</v>
      </c>
      <c r="J759" t="s">
        <v>4288</v>
      </c>
      <c r="K759" t="s">
        <v>4921</v>
      </c>
      <c r="L759" t="s">
        <v>3424</v>
      </c>
      <c r="M759" t="s">
        <v>4538</v>
      </c>
      <c r="N759" t="s">
        <v>5478</v>
      </c>
      <c r="O759" t="s">
        <v>4996</v>
      </c>
      <c r="P759" t="s">
        <v>4997</v>
      </c>
      <c r="Q759" t="s">
        <v>2965</v>
      </c>
      <c r="R759">
        <v>0</v>
      </c>
      <c r="S759" t="s">
        <v>2965</v>
      </c>
      <c r="T759">
        <v>0</v>
      </c>
      <c r="U759" t="s">
        <v>2965</v>
      </c>
      <c r="V759">
        <v>0</v>
      </c>
      <c r="W759" t="s">
        <v>2965</v>
      </c>
      <c r="X759">
        <v>0</v>
      </c>
      <c r="Y759" t="s">
        <v>2965</v>
      </c>
      <c r="Z759">
        <v>0</v>
      </c>
      <c r="AA759" t="s">
        <v>4318</v>
      </c>
      <c r="AB759" t="s">
        <v>4998</v>
      </c>
      <c r="AC759" t="s">
        <v>2965</v>
      </c>
      <c r="AD759">
        <v>0</v>
      </c>
      <c r="AE759" t="s">
        <v>4928</v>
      </c>
      <c r="AF759" t="s">
        <v>4929</v>
      </c>
      <c r="AG759">
        <v>0</v>
      </c>
      <c r="AH759" t="s">
        <v>2965</v>
      </c>
      <c r="AI759">
        <v>0</v>
      </c>
      <c r="AJ759">
        <v>0</v>
      </c>
      <c r="AK759">
        <v>0</v>
      </c>
      <c r="AL759">
        <v>0</v>
      </c>
      <c r="AM759">
        <v>0</v>
      </c>
      <c r="AN759">
        <v>0</v>
      </c>
      <c r="AO759" t="s">
        <v>2965</v>
      </c>
      <c r="AP759" t="s">
        <v>4817</v>
      </c>
      <c r="AQ759" t="s">
        <v>4817</v>
      </c>
      <c r="AR759" t="s">
        <v>5515</v>
      </c>
      <c r="AS759" t="s">
        <v>5517</v>
      </c>
    </row>
    <row r="760" spans="1:45" s="1417" customFormat="1" ht="17.25" customHeight="1">
      <c r="A760" s="1403"/>
      <c r="B760" s="1403"/>
      <c r="C760" s="1403"/>
      <c r="D760" s="1403"/>
      <c r="E760" s="1403" t="str">
        <f t="shared" si="22"/>
        <v>A03AG030 Concrete Work Equipment Foundation Work Chemical Anchor Bolt</v>
      </c>
      <c r="F760" s="1403" t="str">
        <f t="shared" si="23"/>
        <v>A03AG030-00004 Concrete Work Equipment Foundation Work Chemical Anchor Bolt      Including injected Chemical material  M20</v>
      </c>
      <c r="G760" s="1404" t="str" cm="1">
        <f t="array" ref="G760:H760">_xlfn.TEXTSPLIT(I760,"-")</f>
        <v>A03AG030</v>
      </c>
      <c r="H760" s="1404" t="str">
        <v>00004</v>
      </c>
      <c r="I760" t="s">
        <v>5518</v>
      </c>
      <c r="J760" t="s">
        <v>4288</v>
      </c>
      <c r="K760" t="s">
        <v>4921</v>
      </c>
      <c r="L760" t="s">
        <v>3424</v>
      </c>
      <c r="M760" t="s">
        <v>4538</v>
      </c>
      <c r="N760" t="s">
        <v>5478</v>
      </c>
      <c r="O760" t="s">
        <v>4996</v>
      </c>
      <c r="P760" t="s">
        <v>4997</v>
      </c>
      <c r="Q760" t="s">
        <v>2965</v>
      </c>
      <c r="R760">
        <v>0</v>
      </c>
      <c r="S760" t="s">
        <v>2965</v>
      </c>
      <c r="T760">
        <v>0</v>
      </c>
      <c r="U760" t="s">
        <v>2965</v>
      </c>
      <c r="V760">
        <v>0</v>
      </c>
      <c r="W760" t="s">
        <v>2965</v>
      </c>
      <c r="X760">
        <v>0</v>
      </c>
      <c r="Y760" t="s">
        <v>2965</v>
      </c>
      <c r="Z760">
        <v>0</v>
      </c>
      <c r="AA760" t="s">
        <v>4318</v>
      </c>
      <c r="AB760" t="s">
        <v>4998</v>
      </c>
      <c r="AC760" t="s">
        <v>2965</v>
      </c>
      <c r="AD760">
        <v>0</v>
      </c>
      <c r="AE760" t="s">
        <v>4931</v>
      </c>
      <c r="AF760" t="s">
        <v>4932</v>
      </c>
      <c r="AG760">
        <v>0</v>
      </c>
      <c r="AH760" t="s">
        <v>2965</v>
      </c>
      <c r="AI760">
        <v>0</v>
      </c>
      <c r="AJ760">
        <v>0</v>
      </c>
      <c r="AK760">
        <v>0</v>
      </c>
      <c r="AL760">
        <v>0</v>
      </c>
      <c r="AM760">
        <v>0</v>
      </c>
      <c r="AN760">
        <v>0</v>
      </c>
      <c r="AO760" t="s">
        <v>2965</v>
      </c>
      <c r="AP760" t="s">
        <v>4817</v>
      </c>
      <c r="AQ760" t="s">
        <v>4817</v>
      </c>
      <c r="AR760" t="s">
        <v>5515</v>
      </c>
      <c r="AS760" t="s">
        <v>5518</v>
      </c>
    </row>
    <row r="761" spans="1:45" s="1417" customFormat="1" ht="17.25" customHeight="1">
      <c r="A761" s="1403"/>
      <c r="B761" s="1403"/>
      <c r="C761" s="1403"/>
      <c r="D761" s="1403"/>
      <c r="E761" s="1403" t="str">
        <f t="shared" si="22"/>
        <v>A03AG030 Concrete Work Equipment Foundation Work Chemical Anchor Bolt</v>
      </c>
      <c r="F761" s="1403" t="str">
        <f t="shared" si="23"/>
        <v>A03AG030-00005 Concrete Work Equipment Foundation Work Chemical Anchor Bolt      Including injected Chemical material  M22</v>
      </c>
      <c r="G761" s="1404" t="str" cm="1">
        <f t="array" ref="G761:H761">_xlfn.TEXTSPLIT(I761,"-")</f>
        <v>A03AG030</v>
      </c>
      <c r="H761" s="1404" t="str">
        <v>00005</v>
      </c>
      <c r="I761" t="s">
        <v>5519</v>
      </c>
      <c r="J761" t="s">
        <v>4288</v>
      </c>
      <c r="K761" t="s">
        <v>4921</v>
      </c>
      <c r="L761" t="s">
        <v>3424</v>
      </c>
      <c r="M761" t="s">
        <v>4538</v>
      </c>
      <c r="N761" t="s">
        <v>5478</v>
      </c>
      <c r="O761" t="s">
        <v>4996</v>
      </c>
      <c r="P761" t="s">
        <v>4997</v>
      </c>
      <c r="Q761" t="s">
        <v>2965</v>
      </c>
      <c r="R761">
        <v>0</v>
      </c>
      <c r="S761" t="s">
        <v>2965</v>
      </c>
      <c r="T761">
        <v>0</v>
      </c>
      <c r="U761" t="s">
        <v>2965</v>
      </c>
      <c r="V761">
        <v>0</v>
      </c>
      <c r="W761" t="s">
        <v>2965</v>
      </c>
      <c r="X761">
        <v>0</v>
      </c>
      <c r="Y761" t="s">
        <v>2965</v>
      </c>
      <c r="Z761">
        <v>0</v>
      </c>
      <c r="AA761" t="s">
        <v>4318</v>
      </c>
      <c r="AB761" t="s">
        <v>4998</v>
      </c>
      <c r="AC761" t="s">
        <v>2965</v>
      </c>
      <c r="AD761">
        <v>0</v>
      </c>
      <c r="AE761" t="s">
        <v>4934</v>
      </c>
      <c r="AF761" t="s">
        <v>4935</v>
      </c>
      <c r="AG761">
        <v>0</v>
      </c>
      <c r="AH761" t="s">
        <v>2965</v>
      </c>
      <c r="AI761">
        <v>0</v>
      </c>
      <c r="AJ761">
        <v>0</v>
      </c>
      <c r="AK761">
        <v>0</v>
      </c>
      <c r="AL761">
        <v>0</v>
      </c>
      <c r="AM761">
        <v>0</v>
      </c>
      <c r="AN761">
        <v>0</v>
      </c>
      <c r="AO761" t="s">
        <v>2965</v>
      </c>
      <c r="AP761" t="s">
        <v>4817</v>
      </c>
      <c r="AQ761" t="s">
        <v>4817</v>
      </c>
      <c r="AR761" t="s">
        <v>5515</v>
      </c>
      <c r="AS761" t="s">
        <v>5519</v>
      </c>
    </row>
    <row r="762" spans="1:45" s="1417" customFormat="1" ht="17.25" customHeight="1">
      <c r="A762" s="1403"/>
      <c r="B762" s="1403"/>
      <c r="C762" s="1403"/>
      <c r="D762" s="1403"/>
      <c r="E762" s="1403" t="str">
        <f t="shared" si="22"/>
        <v>A03AG030 Concrete Work Equipment Foundation Work Chemical Anchor Bolt</v>
      </c>
      <c r="F762" s="1403" t="str">
        <f t="shared" si="23"/>
        <v>A03AG030-00006 Concrete Work Equipment Foundation Work Chemical Anchor Bolt      Including injected Chemical material  M24</v>
      </c>
      <c r="G762" s="1404" t="str" cm="1">
        <f t="array" ref="G762:H762">_xlfn.TEXTSPLIT(I762,"-")</f>
        <v>A03AG030</v>
      </c>
      <c r="H762" s="1404" t="str">
        <v>00006</v>
      </c>
      <c r="I762" t="s">
        <v>5520</v>
      </c>
      <c r="J762" t="s">
        <v>4288</v>
      </c>
      <c r="K762" t="s">
        <v>4921</v>
      </c>
      <c r="L762" t="s">
        <v>3424</v>
      </c>
      <c r="M762" t="s">
        <v>4538</v>
      </c>
      <c r="N762" t="s">
        <v>5478</v>
      </c>
      <c r="O762" t="s">
        <v>4996</v>
      </c>
      <c r="P762" t="s">
        <v>4997</v>
      </c>
      <c r="Q762" t="s">
        <v>2965</v>
      </c>
      <c r="R762">
        <v>0</v>
      </c>
      <c r="S762" t="s">
        <v>2965</v>
      </c>
      <c r="T762">
        <v>0</v>
      </c>
      <c r="U762" t="s">
        <v>2965</v>
      </c>
      <c r="V762">
        <v>0</v>
      </c>
      <c r="W762" t="s">
        <v>2965</v>
      </c>
      <c r="X762">
        <v>0</v>
      </c>
      <c r="Y762" t="s">
        <v>2965</v>
      </c>
      <c r="Z762">
        <v>0</v>
      </c>
      <c r="AA762" t="s">
        <v>4318</v>
      </c>
      <c r="AB762" t="s">
        <v>4998</v>
      </c>
      <c r="AC762" t="s">
        <v>2965</v>
      </c>
      <c r="AD762">
        <v>0</v>
      </c>
      <c r="AE762" t="s">
        <v>4937</v>
      </c>
      <c r="AF762" t="s">
        <v>4938</v>
      </c>
      <c r="AG762">
        <v>0</v>
      </c>
      <c r="AH762" t="s">
        <v>2965</v>
      </c>
      <c r="AI762">
        <v>0</v>
      </c>
      <c r="AJ762">
        <v>0</v>
      </c>
      <c r="AK762">
        <v>0</v>
      </c>
      <c r="AL762">
        <v>0</v>
      </c>
      <c r="AM762">
        <v>0</v>
      </c>
      <c r="AN762">
        <v>0</v>
      </c>
      <c r="AO762" t="s">
        <v>2965</v>
      </c>
      <c r="AP762" t="s">
        <v>4817</v>
      </c>
      <c r="AQ762" t="s">
        <v>4817</v>
      </c>
      <c r="AR762" t="s">
        <v>5515</v>
      </c>
      <c r="AS762" t="s">
        <v>5520</v>
      </c>
    </row>
    <row r="763" spans="1:45" s="1425" customFormat="1" ht="17.25" customHeight="1">
      <c r="A763" s="1403"/>
      <c r="B763" s="1403"/>
      <c r="C763" s="1403"/>
      <c r="D763" s="1403"/>
      <c r="E763" s="1403" t="str">
        <f t="shared" si="22"/>
        <v>A03AG031 Concrete Work Equipment Foundation Work Expansion Anchor Bolt</v>
      </c>
      <c r="F763" s="1403" t="str">
        <f t="shared" si="23"/>
        <v>A03AG031-00001 Concrete Work Equipment Foundation Work Expansion Anchor Bolt        M10</v>
      </c>
      <c r="G763" s="1404" t="str" cm="1">
        <f t="array" ref="G763:H763">_xlfn.TEXTSPLIT(I763,"-")</f>
        <v>A03AG031</v>
      </c>
      <c r="H763" s="1404" t="str">
        <v>00001</v>
      </c>
      <c r="I763" t="s">
        <v>5521</v>
      </c>
      <c r="J763" t="s">
        <v>4288</v>
      </c>
      <c r="K763" t="s">
        <v>4921</v>
      </c>
      <c r="L763" t="s">
        <v>3424</v>
      </c>
      <c r="M763" t="s">
        <v>4538</v>
      </c>
      <c r="N763" t="s">
        <v>5478</v>
      </c>
      <c r="O763" t="s">
        <v>5008</v>
      </c>
      <c r="P763" t="s">
        <v>5009</v>
      </c>
      <c r="Q763" t="s">
        <v>2965</v>
      </c>
      <c r="R763">
        <v>0</v>
      </c>
      <c r="S763" t="s">
        <v>2965</v>
      </c>
      <c r="T763">
        <v>0</v>
      </c>
      <c r="U763" t="s">
        <v>2965</v>
      </c>
      <c r="V763">
        <v>0</v>
      </c>
      <c r="W763" t="s">
        <v>2965</v>
      </c>
      <c r="X763">
        <v>0</v>
      </c>
      <c r="Y763" t="s">
        <v>2965</v>
      </c>
      <c r="Z763">
        <v>0</v>
      </c>
      <c r="AA763" t="s">
        <v>2965</v>
      </c>
      <c r="AB763">
        <v>0</v>
      </c>
      <c r="AC763" t="s">
        <v>2965</v>
      </c>
      <c r="AD763">
        <v>0</v>
      </c>
      <c r="AE763" t="s">
        <v>4999</v>
      </c>
      <c r="AF763" t="s">
        <v>5000</v>
      </c>
      <c r="AG763">
        <v>0</v>
      </c>
      <c r="AH763" t="s">
        <v>2965</v>
      </c>
      <c r="AI763">
        <v>0</v>
      </c>
      <c r="AJ763">
        <v>0</v>
      </c>
      <c r="AK763">
        <v>0</v>
      </c>
      <c r="AL763">
        <v>0</v>
      </c>
      <c r="AM763">
        <v>0</v>
      </c>
      <c r="AN763">
        <v>0</v>
      </c>
      <c r="AO763" t="s">
        <v>2965</v>
      </c>
      <c r="AP763" t="s">
        <v>4817</v>
      </c>
      <c r="AQ763" t="s">
        <v>4817</v>
      </c>
      <c r="AR763" t="s">
        <v>5522</v>
      </c>
      <c r="AS763" t="s">
        <v>5521</v>
      </c>
    </row>
    <row r="764" spans="1:45" s="1425" customFormat="1" ht="17.25" customHeight="1">
      <c r="A764" s="1403"/>
      <c r="B764" s="1403"/>
      <c r="C764" s="1403"/>
      <c r="D764" s="1403"/>
      <c r="E764" s="1403" t="str">
        <f t="shared" si="22"/>
        <v>A03AG031 Concrete Work Equipment Foundation Work Expansion Anchor Bolt</v>
      </c>
      <c r="F764" s="1403" t="str">
        <f t="shared" si="23"/>
        <v>A03AG031-00002 Concrete Work Equipment Foundation Work Expansion Anchor Bolt        M12</v>
      </c>
      <c r="G764" s="1404" t="str" cm="1">
        <f t="array" ref="G764:H764">_xlfn.TEXTSPLIT(I764,"-")</f>
        <v>A03AG031</v>
      </c>
      <c r="H764" s="1404" t="str">
        <v>00002</v>
      </c>
      <c r="I764" t="s">
        <v>5523</v>
      </c>
      <c r="J764" t="s">
        <v>4288</v>
      </c>
      <c r="K764" t="s">
        <v>4921</v>
      </c>
      <c r="L764" t="s">
        <v>3424</v>
      </c>
      <c r="M764" t="s">
        <v>4538</v>
      </c>
      <c r="N764" t="s">
        <v>5478</v>
      </c>
      <c r="O764" t="s">
        <v>5008</v>
      </c>
      <c r="P764" t="s">
        <v>5009</v>
      </c>
      <c r="Q764" t="s">
        <v>2965</v>
      </c>
      <c r="R764">
        <v>0</v>
      </c>
      <c r="S764" t="s">
        <v>2965</v>
      </c>
      <c r="T764">
        <v>0</v>
      </c>
      <c r="U764" t="s">
        <v>2965</v>
      </c>
      <c r="V764">
        <v>0</v>
      </c>
      <c r="W764" t="s">
        <v>2965</v>
      </c>
      <c r="X764">
        <v>0</v>
      </c>
      <c r="Y764" t="s">
        <v>2965</v>
      </c>
      <c r="Z764">
        <v>0</v>
      </c>
      <c r="AA764" t="s">
        <v>2965</v>
      </c>
      <c r="AB764">
        <v>0</v>
      </c>
      <c r="AC764" t="s">
        <v>2965</v>
      </c>
      <c r="AD764">
        <v>0</v>
      </c>
      <c r="AE764" t="s">
        <v>4924</v>
      </c>
      <c r="AF764" t="s">
        <v>4925</v>
      </c>
      <c r="AG764">
        <v>0</v>
      </c>
      <c r="AH764" t="s">
        <v>2965</v>
      </c>
      <c r="AI764">
        <v>0</v>
      </c>
      <c r="AJ764">
        <v>0</v>
      </c>
      <c r="AK764">
        <v>0</v>
      </c>
      <c r="AL764">
        <v>0</v>
      </c>
      <c r="AM764">
        <v>0</v>
      </c>
      <c r="AN764">
        <v>0</v>
      </c>
      <c r="AO764" t="s">
        <v>2965</v>
      </c>
      <c r="AP764" t="s">
        <v>4817</v>
      </c>
      <c r="AQ764" t="s">
        <v>4817</v>
      </c>
      <c r="AR764" t="s">
        <v>5522</v>
      </c>
      <c r="AS764" t="s">
        <v>5523</v>
      </c>
    </row>
    <row r="765" spans="1:45" s="1425" customFormat="1" ht="17.25" customHeight="1">
      <c r="A765" s="1403"/>
      <c r="B765" s="1403"/>
      <c r="C765" s="1403"/>
      <c r="D765" s="1403"/>
      <c r="E765" s="1403" t="str">
        <f t="shared" si="22"/>
        <v>A03AG031 Concrete Work Equipment Foundation Work Expansion Anchor Bolt</v>
      </c>
      <c r="F765" s="1403" t="str">
        <f t="shared" si="23"/>
        <v>A03AG031-00003 Concrete Work Equipment Foundation Work Expansion Anchor Bolt        M16</v>
      </c>
      <c r="G765" s="1404" t="str" cm="1">
        <f t="array" ref="G765:H765">_xlfn.TEXTSPLIT(I765,"-")</f>
        <v>A03AG031</v>
      </c>
      <c r="H765" s="1404" t="str">
        <v>00003</v>
      </c>
      <c r="I765" t="s">
        <v>5524</v>
      </c>
      <c r="J765" t="s">
        <v>4288</v>
      </c>
      <c r="K765" t="s">
        <v>4921</v>
      </c>
      <c r="L765" t="s">
        <v>3424</v>
      </c>
      <c r="M765" t="s">
        <v>4538</v>
      </c>
      <c r="N765" t="s">
        <v>5478</v>
      </c>
      <c r="O765" t="s">
        <v>5008</v>
      </c>
      <c r="P765" t="s">
        <v>5009</v>
      </c>
      <c r="Q765" t="s">
        <v>2965</v>
      </c>
      <c r="R765">
        <v>0</v>
      </c>
      <c r="S765" t="s">
        <v>2965</v>
      </c>
      <c r="T765">
        <v>0</v>
      </c>
      <c r="U765" t="s">
        <v>2965</v>
      </c>
      <c r="V765">
        <v>0</v>
      </c>
      <c r="W765" t="s">
        <v>2965</v>
      </c>
      <c r="X765">
        <v>0</v>
      </c>
      <c r="Y765" t="s">
        <v>2965</v>
      </c>
      <c r="Z765">
        <v>0</v>
      </c>
      <c r="AA765" t="s">
        <v>2965</v>
      </c>
      <c r="AB765">
        <v>0</v>
      </c>
      <c r="AC765" t="s">
        <v>2965</v>
      </c>
      <c r="AD765">
        <v>0</v>
      </c>
      <c r="AE765" t="s">
        <v>4928</v>
      </c>
      <c r="AF765" t="s">
        <v>4929</v>
      </c>
      <c r="AG765">
        <v>0</v>
      </c>
      <c r="AH765" t="s">
        <v>2965</v>
      </c>
      <c r="AI765">
        <v>0</v>
      </c>
      <c r="AJ765">
        <v>0</v>
      </c>
      <c r="AK765">
        <v>0</v>
      </c>
      <c r="AL765">
        <v>0</v>
      </c>
      <c r="AM765">
        <v>0</v>
      </c>
      <c r="AN765">
        <v>0</v>
      </c>
      <c r="AO765" t="s">
        <v>2965</v>
      </c>
      <c r="AP765" t="s">
        <v>4817</v>
      </c>
      <c r="AQ765" t="s">
        <v>4817</v>
      </c>
      <c r="AR765" t="s">
        <v>5522</v>
      </c>
      <c r="AS765" t="s">
        <v>5524</v>
      </c>
    </row>
    <row r="766" spans="1:45" ht="17.25" customHeight="1">
      <c r="E766" s="1403" t="str">
        <f t="shared" si="22"/>
        <v>A03AG031 Concrete Work Equipment Foundation Work Expansion Anchor Bolt</v>
      </c>
      <c r="F766" s="1403" t="str">
        <f t="shared" si="23"/>
        <v>A03AG031-00004 Concrete Work Equipment Foundation Work Expansion Anchor Bolt        M20</v>
      </c>
      <c r="G766" s="1404" t="str" cm="1">
        <f t="array" ref="G766:H766">_xlfn.TEXTSPLIT(I766,"-")</f>
        <v>A03AG031</v>
      </c>
      <c r="H766" s="1404" t="str">
        <v>00004</v>
      </c>
      <c r="I766" t="s">
        <v>5525</v>
      </c>
      <c r="J766" t="s">
        <v>4288</v>
      </c>
      <c r="K766" t="s">
        <v>4921</v>
      </c>
      <c r="L766" t="s">
        <v>3424</v>
      </c>
      <c r="M766" t="s">
        <v>4538</v>
      </c>
      <c r="N766" t="s">
        <v>5478</v>
      </c>
      <c r="O766" t="s">
        <v>5008</v>
      </c>
      <c r="P766" t="s">
        <v>5009</v>
      </c>
      <c r="Q766" t="s">
        <v>2965</v>
      </c>
      <c r="R766">
        <v>0</v>
      </c>
      <c r="S766" t="s">
        <v>2965</v>
      </c>
      <c r="T766">
        <v>0</v>
      </c>
      <c r="U766" t="s">
        <v>2965</v>
      </c>
      <c r="V766">
        <v>0</v>
      </c>
      <c r="W766" t="s">
        <v>2965</v>
      </c>
      <c r="X766">
        <v>0</v>
      </c>
      <c r="Y766" t="s">
        <v>2965</v>
      </c>
      <c r="Z766">
        <v>0</v>
      </c>
      <c r="AA766" t="s">
        <v>2965</v>
      </c>
      <c r="AB766">
        <v>0</v>
      </c>
      <c r="AC766" t="s">
        <v>2965</v>
      </c>
      <c r="AD766">
        <v>0</v>
      </c>
      <c r="AE766" t="s">
        <v>4931</v>
      </c>
      <c r="AF766" t="s">
        <v>4932</v>
      </c>
      <c r="AG766">
        <v>0</v>
      </c>
      <c r="AH766" t="s">
        <v>2965</v>
      </c>
      <c r="AI766">
        <v>0</v>
      </c>
      <c r="AJ766">
        <v>0</v>
      </c>
      <c r="AK766">
        <v>0</v>
      </c>
      <c r="AL766">
        <v>0</v>
      </c>
      <c r="AM766">
        <v>0</v>
      </c>
      <c r="AN766">
        <v>0</v>
      </c>
      <c r="AO766" t="s">
        <v>2965</v>
      </c>
      <c r="AP766" t="s">
        <v>4817</v>
      </c>
      <c r="AQ766" t="s">
        <v>4817</v>
      </c>
      <c r="AR766" t="s">
        <v>5522</v>
      </c>
      <c r="AS766" t="s">
        <v>5525</v>
      </c>
    </row>
    <row r="767" spans="1:45" ht="17.25" customHeight="1">
      <c r="E767" s="1403" t="str">
        <f t="shared" si="22"/>
        <v>A03AG031 Concrete Work Equipment Foundation Work Expansion Anchor Bolt</v>
      </c>
      <c r="F767" s="1403" t="str">
        <f t="shared" si="23"/>
        <v>A03AG031-00005 Concrete Work Equipment Foundation Work Expansion Anchor Bolt        M22</v>
      </c>
      <c r="G767" s="1404" t="str" cm="1">
        <f t="array" ref="G767:H767">_xlfn.TEXTSPLIT(I767,"-")</f>
        <v>A03AG031</v>
      </c>
      <c r="H767" s="1404" t="str">
        <v>00005</v>
      </c>
      <c r="I767" t="s">
        <v>5526</v>
      </c>
      <c r="J767" t="s">
        <v>4288</v>
      </c>
      <c r="K767" t="s">
        <v>4921</v>
      </c>
      <c r="L767" t="s">
        <v>3424</v>
      </c>
      <c r="M767" t="s">
        <v>4538</v>
      </c>
      <c r="N767" t="s">
        <v>5478</v>
      </c>
      <c r="O767" t="s">
        <v>5008</v>
      </c>
      <c r="P767" t="s">
        <v>5009</v>
      </c>
      <c r="Q767" t="s">
        <v>2965</v>
      </c>
      <c r="R767">
        <v>0</v>
      </c>
      <c r="S767" t="s">
        <v>2965</v>
      </c>
      <c r="T767">
        <v>0</v>
      </c>
      <c r="U767" t="s">
        <v>2965</v>
      </c>
      <c r="V767">
        <v>0</v>
      </c>
      <c r="W767" t="s">
        <v>2965</v>
      </c>
      <c r="X767">
        <v>0</v>
      </c>
      <c r="Y767" t="s">
        <v>2965</v>
      </c>
      <c r="Z767">
        <v>0</v>
      </c>
      <c r="AA767" t="s">
        <v>2965</v>
      </c>
      <c r="AB767">
        <v>0</v>
      </c>
      <c r="AC767" t="s">
        <v>2965</v>
      </c>
      <c r="AD767">
        <v>0</v>
      </c>
      <c r="AE767" t="s">
        <v>4934</v>
      </c>
      <c r="AF767" t="s">
        <v>4935</v>
      </c>
      <c r="AG767">
        <v>0</v>
      </c>
      <c r="AH767" t="s">
        <v>2965</v>
      </c>
      <c r="AI767">
        <v>0</v>
      </c>
      <c r="AJ767">
        <v>0</v>
      </c>
      <c r="AK767">
        <v>0</v>
      </c>
      <c r="AL767">
        <v>0</v>
      </c>
      <c r="AM767">
        <v>0</v>
      </c>
      <c r="AN767">
        <v>0</v>
      </c>
      <c r="AO767" t="s">
        <v>2965</v>
      </c>
      <c r="AP767" t="s">
        <v>4817</v>
      </c>
      <c r="AQ767" t="s">
        <v>4817</v>
      </c>
      <c r="AR767" t="s">
        <v>5522</v>
      </c>
      <c r="AS767" t="s">
        <v>5526</v>
      </c>
    </row>
    <row r="768" spans="1:45" ht="17.25" customHeight="1">
      <c r="E768" s="1403" t="str">
        <f t="shared" si="22"/>
        <v>A03AG031 Concrete Work Equipment Foundation Work Expansion Anchor Bolt</v>
      </c>
      <c r="F768" s="1403" t="str">
        <f t="shared" si="23"/>
        <v>A03AG031-00006 Concrete Work Equipment Foundation Work Expansion Anchor Bolt        M24</v>
      </c>
      <c r="G768" s="1404" t="str" cm="1">
        <f t="array" ref="G768:H768">_xlfn.TEXTSPLIT(I768,"-")</f>
        <v>A03AG031</v>
      </c>
      <c r="H768" s="1404" t="str">
        <v>00006</v>
      </c>
      <c r="I768" t="s">
        <v>5527</v>
      </c>
      <c r="J768" t="s">
        <v>4288</v>
      </c>
      <c r="K768" t="s">
        <v>4921</v>
      </c>
      <c r="L768" t="s">
        <v>3424</v>
      </c>
      <c r="M768" t="s">
        <v>4538</v>
      </c>
      <c r="N768" t="s">
        <v>5478</v>
      </c>
      <c r="O768" t="s">
        <v>5008</v>
      </c>
      <c r="P768" t="s">
        <v>5009</v>
      </c>
      <c r="Q768" t="s">
        <v>2965</v>
      </c>
      <c r="R768">
        <v>0</v>
      </c>
      <c r="S768" t="s">
        <v>2965</v>
      </c>
      <c r="T768">
        <v>0</v>
      </c>
      <c r="U768" t="s">
        <v>2965</v>
      </c>
      <c r="V768">
        <v>0</v>
      </c>
      <c r="W768" t="s">
        <v>2965</v>
      </c>
      <c r="X768">
        <v>0</v>
      </c>
      <c r="Y768" t="s">
        <v>2965</v>
      </c>
      <c r="Z768">
        <v>0</v>
      </c>
      <c r="AA768" t="s">
        <v>2965</v>
      </c>
      <c r="AB768">
        <v>0</v>
      </c>
      <c r="AC768" t="s">
        <v>2965</v>
      </c>
      <c r="AD768">
        <v>0</v>
      </c>
      <c r="AE768" t="s">
        <v>4937</v>
      </c>
      <c r="AF768" t="s">
        <v>4938</v>
      </c>
      <c r="AG768">
        <v>0</v>
      </c>
      <c r="AH768" t="s">
        <v>2965</v>
      </c>
      <c r="AI768">
        <v>0</v>
      </c>
      <c r="AJ768">
        <v>0</v>
      </c>
      <c r="AK768">
        <v>0</v>
      </c>
      <c r="AL768">
        <v>0</v>
      </c>
      <c r="AM768">
        <v>0</v>
      </c>
      <c r="AN768">
        <v>0</v>
      </c>
      <c r="AO768" t="s">
        <v>2965</v>
      </c>
      <c r="AP768" t="s">
        <v>4817</v>
      </c>
      <c r="AQ768" t="s">
        <v>4817</v>
      </c>
      <c r="AR768" t="s">
        <v>5522</v>
      </c>
      <c r="AS768" t="s">
        <v>5527</v>
      </c>
    </row>
    <row r="769" spans="1:45" ht="17.25" customHeight="1">
      <c r="E769" s="1403" t="str">
        <f t="shared" si="22"/>
        <v>A03AG032 Concrete Work Equipment Foundation Work Structural Concrete</v>
      </c>
      <c r="F769" s="1403" t="str">
        <f t="shared" si="23"/>
        <v xml:space="preserve">A03AG032-00016 Concrete Work Equipment Foundation Work Structural Concrete  Cement Type-1 35MPa ≤ F'c (Cylinder Strength)      </v>
      </c>
      <c r="G769" s="1404" t="str" cm="1">
        <f t="array" ref="G769:H769">_xlfn.TEXTSPLIT(I769,"-")</f>
        <v>A03AG032</v>
      </c>
      <c r="H769" s="1404" t="str">
        <v>00016</v>
      </c>
      <c r="I769" t="s">
        <v>5528</v>
      </c>
      <c r="J769" t="s">
        <v>4288</v>
      </c>
      <c r="K769" t="s">
        <v>4921</v>
      </c>
      <c r="L769" t="s">
        <v>3424</v>
      </c>
      <c r="M769" t="s">
        <v>4538</v>
      </c>
      <c r="N769" t="s">
        <v>5478</v>
      </c>
      <c r="O769" t="s">
        <v>5017</v>
      </c>
      <c r="P769" t="s">
        <v>5018</v>
      </c>
      <c r="Q769" t="s">
        <v>2965</v>
      </c>
      <c r="R769">
        <v>0</v>
      </c>
      <c r="S769" t="s">
        <v>4295</v>
      </c>
      <c r="T769" t="s">
        <v>5019</v>
      </c>
      <c r="U769" t="s">
        <v>4451</v>
      </c>
      <c r="V769" t="s">
        <v>5020</v>
      </c>
      <c r="W769" t="s">
        <v>2965</v>
      </c>
      <c r="X769">
        <v>0</v>
      </c>
      <c r="Y769" t="s">
        <v>2965</v>
      </c>
      <c r="Z769">
        <v>0</v>
      </c>
      <c r="AA769" t="s">
        <v>2965</v>
      </c>
      <c r="AB769" t="s">
        <v>2965</v>
      </c>
      <c r="AC769" t="s">
        <v>2965</v>
      </c>
      <c r="AD769">
        <v>0</v>
      </c>
      <c r="AE769" t="s">
        <v>2965</v>
      </c>
      <c r="AF769" t="s">
        <v>2965</v>
      </c>
      <c r="AG769">
        <v>0</v>
      </c>
      <c r="AH769" t="s">
        <v>2965</v>
      </c>
      <c r="AI769">
        <v>0</v>
      </c>
      <c r="AJ769">
        <v>0</v>
      </c>
      <c r="AK769">
        <v>0</v>
      </c>
      <c r="AL769">
        <v>0</v>
      </c>
      <c r="AM769">
        <v>0</v>
      </c>
      <c r="AN769">
        <v>0</v>
      </c>
      <c r="AO769" t="s">
        <v>2965</v>
      </c>
      <c r="AP769" t="s">
        <v>4299</v>
      </c>
      <c r="AQ769" t="s">
        <v>4299</v>
      </c>
      <c r="AR769" t="s">
        <v>5529</v>
      </c>
      <c r="AS769" t="s">
        <v>5528</v>
      </c>
    </row>
    <row r="770" spans="1:45" ht="17.25" customHeight="1">
      <c r="E770" s="1403" t="str">
        <f t="shared" si="22"/>
        <v>A03AG032 Concrete Work Equipment Foundation Work Structural Concrete</v>
      </c>
      <c r="F770" s="1403" t="str">
        <f t="shared" si="23"/>
        <v xml:space="preserve">A03AG032-00017 Concrete Work Equipment Foundation Work Structural Concrete  Cement Type-2 35MPa ≤ F'c (Cylinder Strength)      </v>
      </c>
      <c r="G770" s="1404" t="str" cm="1">
        <f t="array" ref="G770:H770">_xlfn.TEXTSPLIT(I770,"-")</f>
        <v>A03AG032</v>
      </c>
      <c r="H770" s="1404" t="str">
        <v>00017</v>
      </c>
      <c r="I770" t="s">
        <v>5530</v>
      </c>
      <c r="J770" t="s">
        <v>4288</v>
      </c>
      <c r="K770" t="s">
        <v>4921</v>
      </c>
      <c r="L770" t="s">
        <v>3424</v>
      </c>
      <c r="M770" t="s">
        <v>4538</v>
      </c>
      <c r="N770" t="s">
        <v>5478</v>
      </c>
      <c r="O770" t="s">
        <v>5017</v>
      </c>
      <c r="P770" t="s">
        <v>5018</v>
      </c>
      <c r="Q770" t="s">
        <v>2965</v>
      </c>
      <c r="R770">
        <v>0</v>
      </c>
      <c r="S770" t="s">
        <v>4305</v>
      </c>
      <c r="T770" t="s">
        <v>5023</v>
      </c>
      <c r="U770" t="s">
        <v>4451</v>
      </c>
      <c r="V770" t="s">
        <v>5020</v>
      </c>
      <c r="W770" t="s">
        <v>2965</v>
      </c>
      <c r="X770">
        <v>0</v>
      </c>
      <c r="Y770" t="s">
        <v>2965</v>
      </c>
      <c r="Z770">
        <v>0</v>
      </c>
      <c r="AA770" t="s">
        <v>2965</v>
      </c>
      <c r="AB770" t="s">
        <v>2965</v>
      </c>
      <c r="AC770" t="s">
        <v>2965</v>
      </c>
      <c r="AD770">
        <v>0</v>
      </c>
      <c r="AE770" t="s">
        <v>2965</v>
      </c>
      <c r="AF770" t="s">
        <v>2965</v>
      </c>
      <c r="AG770">
        <v>0</v>
      </c>
      <c r="AH770" t="s">
        <v>2965</v>
      </c>
      <c r="AI770">
        <v>0</v>
      </c>
      <c r="AJ770">
        <v>0</v>
      </c>
      <c r="AK770">
        <v>0</v>
      </c>
      <c r="AL770">
        <v>0</v>
      </c>
      <c r="AM770">
        <v>0</v>
      </c>
      <c r="AN770">
        <v>0</v>
      </c>
      <c r="AO770" t="s">
        <v>2965</v>
      </c>
      <c r="AP770" t="s">
        <v>4299</v>
      </c>
      <c r="AQ770" t="s">
        <v>4299</v>
      </c>
      <c r="AR770" t="s">
        <v>5529</v>
      </c>
      <c r="AS770" t="s">
        <v>5530</v>
      </c>
    </row>
    <row r="771" spans="1:45" ht="17.25" customHeight="1">
      <c r="E771" s="1403" t="str">
        <f t="shared" si="22"/>
        <v>A03AG032 Concrete Work Equipment Foundation Work Structural Concrete</v>
      </c>
      <c r="F771" s="1403" t="str">
        <f t="shared" si="23"/>
        <v xml:space="preserve">A03AG032-00018 Concrete Work Equipment Foundation Work Structural Concrete  Cement Type-5 35MPa ≤ F'c (Cylinder Strength)      </v>
      </c>
      <c r="G771" s="1404" t="str" cm="1">
        <f t="array" ref="G771:H771">_xlfn.TEXTSPLIT(I771,"-")</f>
        <v>A03AG032</v>
      </c>
      <c r="H771" s="1404" t="str">
        <v>00018</v>
      </c>
      <c r="I771" t="s">
        <v>5531</v>
      </c>
      <c r="J771" t="s">
        <v>4288</v>
      </c>
      <c r="K771" t="s">
        <v>4921</v>
      </c>
      <c r="L771" t="s">
        <v>3424</v>
      </c>
      <c r="M771" t="s">
        <v>4538</v>
      </c>
      <c r="N771" t="s">
        <v>5478</v>
      </c>
      <c r="O771" t="s">
        <v>5017</v>
      </c>
      <c r="P771" t="s">
        <v>5018</v>
      </c>
      <c r="Q771" t="s">
        <v>2965</v>
      </c>
      <c r="R771">
        <v>0</v>
      </c>
      <c r="S771" t="s">
        <v>4311</v>
      </c>
      <c r="T771" t="s">
        <v>5025</v>
      </c>
      <c r="U771" t="s">
        <v>4451</v>
      </c>
      <c r="V771" t="s">
        <v>5020</v>
      </c>
      <c r="W771" t="s">
        <v>2965</v>
      </c>
      <c r="X771">
        <v>0</v>
      </c>
      <c r="Y771" t="s">
        <v>2965</v>
      </c>
      <c r="Z771">
        <v>0</v>
      </c>
      <c r="AA771" t="s">
        <v>2965</v>
      </c>
      <c r="AB771" t="s">
        <v>2965</v>
      </c>
      <c r="AC771" t="s">
        <v>2965</v>
      </c>
      <c r="AD771">
        <v>0</v>
      </c>
      <c r="AE771" t="s">
        <v>2965</v>
      </c>
      <c r="AF771" t="s">
        <v>2965</v>
      </c>
      <c r="AG771">
        <v>0</v>
      </c>
      <c r="AH771" t="s">
        <v>2965</v>
      </c>
      <c r="AI771">
        <v>0</v>
      </c>
      <c r="AJ771">
        <v>0</v>
      </c>
      <c r="AK771">
        <v>0</v>
      </c>
      <c r="AL771">
        <v>0</v>
      </c>
      <c r="AM771">
        <v>0</v>
      </c>
      <c r="AN771">
        <v>0</v>
      </c>
      <c r="AO771" t="s">
        <v>2965</v>
      </c>
      <c r="AP771" t="s">
        <v>4299</v>
      </c>
      <c r="AQ771" t="s">
        <v>4299</v>
      </c>
      <c r="AR771" t="s">
        <v>5529</v>
      </c>
      <c r="AS771" t="s">
        <v>5531</v>
      </c>
    </row>
    <row r="772" spans="1:45" ht="17.25" customHeight="1">
      <c r="E772" s="1403" t="str">
        <f t="shared" si="22"/>
        <v>A03AG032 Concrete Work Equipment Foundation Work Structural Concrete</v>
      </c>
      <c r="F772" s="1403" t="str">
        <f t="shared" si="23"/>
        <v xml:space="preserve">A03AG032-00019 Concrete Work Equipment Foundation Work Structural Concrete  Cement Type-1 30MPa ≤ F'c (Cylinder Strength) &lt; 35MPa     </v>
      </c>
      <c r="G772" s="1404" t="str" cm="1">
        <f t="array" ref="G772:H772">_xlfn.TEXTSPLIT(I772,"-")</f>
        <v>A03AG032</v>
      </c>
      <c r="H772" s="1404" t="str">
        <v>00019</v>
      </c>
      <c r="I772" t="s">
        <v>5532</v>
      </c>
      <c r="J772" t="s">
        <v>4288</v>
      </c>
      <c r="K772" t="s">
        <v>4921</v>
      </c>
      <c r="L772" t="s">
        <v>3424</v>
      </c>
      <c r="M772" t="s">
        <v>4538</v>
      </c>
      <c r="N772" t="s">
        <v>5478</v>
      </c>
      <c r="O772" t="s">
        <v>5017</v>
      </c>
      <c r="P772" t="s">
        <v>5018</v>
      </c>
      <c r="Q772" t="s">
        <v>2965</v>
      </c>
      <c r="R772">
        <v>0</v>
      </c>
      <c r="S772" t="s">
        <v>4295</v>
      </c>
      <c r="T772" t="s">
        <v>5019</v>
      </c>
      <c r="U772" t="s">
        <v>5027</v>
      </c>
      <c r="V772" t="s">
        <v>5028</v>
      </c>
      <c r="W772" t="s">
        <v>2965</v>
      </c>
      <c r="X772">
        <v>0</v>
      </c>
      <c r="Y772" t="s">
        <v>2965</v>
      </c>
      <c r="Z772">
        <v>0</v>
      </c>
      <c r="AA772" t="s">
        <v>2965</v>
      </c>
      <c r="AB772" t="s">
        <v>2965</v>
      </c>
      <c r="AC772" t="s">
        <v>2965</v>
      </c>
      <c r="AD772">
        <v>0</v>
      </c>
      <c r="AE772" t="s">
        <v>2965</v>
      </c>
      <c r="AF772" t="s">
        <v>2965</v>
      </c>
      <c r="AG772">
        <v>0</v>
      </c>
      <c r="AH772" t="s">
        <v>2965</v>
      </c>
      <c r="AI772">
        <v>0</v>
      </c>
      <c r="AJ772">
        <v>0</v>
      </c>
      <c r="AK772">
        <v>0</v>
      </c>
      <c r="AL772">
        <v>0</v>
      </c>
      <c r="AM772">
        <v>0</v>
      </c>
      <c r="AN772">
        <v>0</v>
      </c>
      <c r="AO772" t="s">
        <v>2965</v>
      </c>
      <c r="AP772" t="s">
        <v>4299</v>
      </c>
      <c r="AQ772" t="s">
        <v>4299</v>
      </c>
      <c r="AR772" t="s">
        <v>5529</v>
      </c>
      <c r="AS772" t="s">
        <v>5532</v>
      </c>
    </row>
    <row r="773" spans="1:45" ht="17.25" customHeight="1">
      <c r="E773" s="1403" t="str">
        <f t="shared" si="22"/>
        <v>A03AG032 Concrete Work Equipment Foundation Work Structural Concrete</v>
      </c>
      <c r="F773" s="1403" t="str">
        <f t="shared" si="23"/>
        <v xml:space="preserve">A03AG032-00020 Concrete Work Equipment Foundation Work Structural Concrete  Cement Type-2 30MPa ≤ F'c (Cylinder Strength) &lt; 35MPa     </v>
      </c>
      <c r="G773" s="1404" t="str" cm="1">
        <f t="array" ref="G773:H773">_xlfn.TEXTSPLIT(I773,"-")</f>
        <v>A03AG032</v>
      </c>
      <c r="H773" s="1404" t="str">
        <v>00020</v>
      </c>
      <c r="I773" t="s">
        <v>5533</v>
      </c>
      <c r="J773" t="s">
        <v>4288</v>
      </c>
      <c r="K773" t="s">
        <v>4921</v>
      </c>
      <c r="L773" t="s">
        <v>3424</v>
      </c>
      <c r="M773" t="s">
        <v>4538</v>
      </c>
      <c r="N773" t="s">
        <v>5478</v>
      </c>
      <c r="O773" t="s">
        <v>5017</v>
      </c>
      <c r="P773" t="s">
        <v>5018</v>
      </c>
      <c r="Q773" t="s">
        <v>2965</v>
      </c>
      <c r="R773">
        <v>0</v>
      </c>
      <c r="S773" t="s">
        <v>4305</v>
      </c>
      <c r="T773" t="s">
        <v>5023</v>
      </c>
      <c r="U773" t="s">
        <v>5027</v>
      </c>
      <c r="V773" t="s">
        <v>5028</v>
      </c>
      <c r="W773" t="s">
        <v>2965</v>
      </c>
      <c r="X773">
        <v>0</v>
      </c>
      <c r="Y773" t="s">
        <v>2965</v>
      </c>
      <c r="Z773">
        <v>0</v>
      </c>
      <c r="AA773" t="s">
        <v>2965</v>
      </c>
      <c r="AB773" t="s">
        <v>2965</v>
      </c>
      <c r="AC773" t="s">
        <v>2965</v>
      </c>
      <c r="AD773">
        <v>0</v>
      </c>
      <c r="AE773" t="s">
        <v>2965</v>
      </c>
      <c r="AF773" t="s">
        <v>2965</v>
      </c>
      <c r="AG773">
        <v>0</v>
      </c>
      <c r="AH773" t="s">
        <v>2965</v>
      </c>
      <c r="AI773">
        <v>0</v>
      </c>
      <c r="AJ773">
        <v>0</v>
      </c>
      <c r="AK773">
        <v>0</v>
      </c>
      <c r="AL773">
        <v>0</v>
      </c>
      <c r="AM773">
        <v>0</v>
      </c>
      <c r="AN773">
        <v>0</v>
      </c>
      <c r="AO773" t="s">
        <v>2965</v>
      </c>
      <c r="AP773" t="s">
        <v>4299</v>
      </c>
      <c r="AQ773" t="s">
        <v>4299</v>
      </c>
      <c r="AR773" t="s">
        <v>5529</v>
      </c>
      <c r="AS773" t="s">
        <v>5533</v>
      </c>
    </row>
    <row r="774" spans="1:45" ht="17.25" customHeight="1">
      <c r="E774" s="1403" t="str">
        <f t="shared" si="22"/>
        <v>A03AG032 Concrete Work Equipment Foundation Work Structural Concrete</v>
      </c>
      <c r="F774" s="1403" t="str">
        <f t="shared" si="23"/>
        <v xml:space="preserve">A03AG032-00021 Concrete Work Equipment Foundation Work Structural Concrete  Cement Type-5 30MPa ≤ F'c (Cylinder Strength) &lt; 35MPa     </v>
      </c>
      <c r="G774" s="1404" t="str" cm="1">
        <f t="array" ref="G774:H774">_xlfn.TEXTSPLIT(I774,"-")</f>
        <v>A03AG032</v>
      </c>
      <c r="H774" s="1404" t="str">
        <v>00021</v>
      </c>
      <c r="I774" t="s">
        <v>5534</v>
      </c>
      <c r="J774" t="s">
        <v>4288</v>
      </c>
      <c r="K774" t="s">
        <v>4921</v>
      </c>
      <c r="L774" t="s">
        <v>3424</v>
      </c>
      <c r="M774" t="s">
        <v>4538</v>
      </c>
      <c r="N774" t="s">
        <v>5478</v>
      </c>
      <c r="O774" t="s">
        <v>5017</v>
      </c>
      <c r="P774" t="s">
        <v>5018</v>
      </c>
      <c r="Q774" t="s">
        <v>2965</v>
      </c>
      <c r="R774">
        <v>0</v>
      </c>
      <c r="S774" t="s">
        <v>4311</v>
      </c>
      <c r="T774" t="s">
        <v>5025</v>
      </c>
      <c r="U774" t="s">
        <v>5027</v>
      </c>
      <c r="V774" t="s">
        <v>5028</v>
      </c>
      <c r="W774" t="s">
        <v>2965</v>
      </c>
      <c r="X774">
        <v>0</v>
      </c>
      <c r="Y774" t="s">
        <v>2965</v>
      </c>
      <c r="Z774">
        <v>0</v>
      </c>
      <c r="AA774" t="s">
        <v>2965</v>
      </c>
      <c r="AB774" t="s">
        <v>2965</v>
      </c>
      <c r="AC774" t="s">
        <v>2965</v>
      </c>
      <c r="AD774">
        <v>0</v>
      </c>
      <c r="AE774" t="s">
        <v>2965</v>
      </c>
      <c r="AF774" t="s">
        <v>2965</v>
      </c>
      <c r="AG774">
        <v>0</v>
      </c>
      <c r="AH774" t="s">
        <v>2965</v>
      </c>
      <c r="AI774">
        <v>0</v>
      </c>
      <c r="AJ774">
        <v>0</v>
      </c>
      <c r="AK774">
        <v>0</v>
      </c>
      <c r="AL774">
        <v>0</v>
      </c>
      <c r="AM774">
        <v>0</v>
      </c>
      <c r="AN774">
        <v>0</v>
      </c>
      <c r="AO774" t="s">
        <v>2965</v>
      </c>
      <c r="AP774" t="s">
        <v>4299</v>
      </c>
      <c r="AQ774" t="s">
        <v>4299</v>
      </c>
      <c r="AR774" t="s">
        <v>5529</v>
      </c>
      <c r="AS774" t="s">
        <v>5534</v>
      </c>
    </row>
    <row r="775" spans="1:45" ht="17.25" customHeight="1">
      <c r="E775" s="1403" t="str">
        <f t="shared" si="22"/>
        <v>A03AG032 Concrete Work Equipment Foundation Work Structural Concrete</v>
      </c>
      <c r="F775" s="1403" t="str">
        <f t="shared" si="23"/>
        <v xml:space="preserve">A03AG032-00022 Concrete Work Equipment Foundation Work Structural Concrete  Cement Type-1 25MPa ≤ F'c (Cylinder Strength) &lt; 30MPa     </v>
      </c>
      <c r="G775" s="1404" t="str" cm="1">
        <f t="array" ref="G775:H775">_xlfn.TEXTSPLIT(I775,"-")</f>
        <v>A03AG032</v>
      </c>
      <c r="H775" s="1404" t="str">
        <v>00022</v>
      </c>
      <c r="I775" t="s">
        <v>5535</v>
      </c>
      <c r="J775" t="s">
        <v>4288</v>
      </c>
      <c r="K775" t="s">
        <v>4921</v>
      </c>
      <c r="L775" t="s">
        <v>3424</v>
      </c>
      <c r="M775" t="s">
        <v>4538</v>
      </c>
      <c r="N775" t="s">
        <v>5478</v>
      </c>
      <c r="O775" t="s">
        <v>5017</v>
      </c>
      <c r="P775" t="s">
        <v>5018</v>
      </c>
      <c r="Q775" t="s">
        <v>2965</v>
      </c>
      <c r="R775">
        <v>0</v>
      </c>
      <c r="S775" t="s">
        <v>4295</v>
      </c>
      <c r="T775" t="s">
        <v>5019</v>
      </c>
      <c r="U775" t="s">
        <v>5032</v>
      </c>
      <c r="V775" t="s">
        <v>5033</v>
      </c>
      <c r="W775" t="s">
        <v>2965</v>
      </c>
      <c r="X775">
        <v>0</v>
      </c>
      <c r="Y775" t="s">
        <v>2965</v>
      </c>
      <c r="Z775">
        <v>0</v>
      </c>
      <c r="AA775" t="s">
        <v>2965</v>
      </c>
      <c r="AB775" t="s">
        <v>2965</v>
      </c>
      <c r="AC775" t="s">
        <v>2965</v>
      </c>
      <c r="AD775">
        <v>0</v>
      </c>
      <c r="AE775" t="s">
        <v>2965</v>
      </c>
      <c r="AF775" t="s">
        <v>2965</v>
      </c>
      <c r="AG775">
        <v>0</v>
      </c>
      <c r="AH775" t="s">
        <v>2965</v>
      </c>
      <c r="AI775">
        <v>0</v>
      </c>
      <c r="AJ775">
        <v>0</v>
      </c>
      <c r="AK775">
        <v>0</v>
      </c>
      <c r="AL775">
        <v>0</v>
      </c>
      <c r="AM775">
        <v>0</v>
      </c>
      <c r="AN775">
        <v>0</v>
      </c>
      <c r="AO775" t="s">
        <v>2965</v>
      </c>
      <c r="AP775" t="s">
        <v>4299</v>
      </c>
      <c r="AQ775" t="s">
        <v>4299</v>
      </c>
      <c r="AR775" t="s">
        <v>5529</v>
      </c>
      <c r="AS775" t="s">
        <v>5535</v>
      </c>
    </row>
    <row r="776" spans="1:45" ht="17.25" customHeight="1">
      <c r="E776" s="1403" t="str">
        <f t="shared" ref="E776:E839" si="24">G776&amp;" "&amp;L776&amp;" "&amp;N776&amp;" "&amp;P776</f>
        <v>A03AG032 Concrete Work Equipment Foundation Work Structural Concrete</v>
      </c>
      <c r="F776" s="1403" t="str">
        <f t="shared" si="23"/>
        <v xml:space="preserve">A03AG032-00023 Concrete Work Equipment Foundation Work Structural Concrete  Cement Type-2 25MPa ≤ F'c (Cylinder Strength) &lt; 30MPa     </v>
      </c>
      <c r="G776" s="1404" t="str" cm="1">
        <f t="array" ref="G776:H776">_xlfn.TEXTSPLIT(I776,"-")</f>
        <v>A03AG032</v>
      </c>
      <c r="H776" s="1404" t="str">
        <v>00023</v>
      </c>
      <c r="I776" t="s">
        <v>5536</v>
      </c>
      <c r="J776" t="s">
        <v>4288</v>
      </c>
      <c r="K776" t="s">
        <v>4921</v>
      </c>
      <c r="L776" t="s">
        <v>3424</v>
      </c>
      <c r="M776" t="s">
        <v>4538</v>
      </c>
      <c r="N776" t="s">
        <v>5478</v>
      </c>
      <c r="O776" t="s">
        <v>5017</v>
      </c>
      <c r="P776" t="s">
        <v>5018</v>
      </c>
      <c r="Q776" t="s">
        <v>2965</v>
      </c>
      <c r="R776">
        <v>0</v>
      </c>
      <c r="S776" t="s">
        <v>4305</v>
      </c>
      <c r="T776" t="s">
        <v>5023</v>
      </c>
      <c r="U776" t="s">
        <v>5032</v>
      </c>
      <c r="V776" t="s">
        <v>5033</v>
      </c>
      <c r="W776" t="s">
        <v>2965</v>
      </c>
      <c r="X776">
        <v>0</v>
      </c>
      <c r="Y776" t="s">
        <v>2965</v>
      </c>
      <c r="Z776">
        <v>0</v>
      </c>
      <c r="AA776" t="s">
        <v>2965</v>
      </c>
      <c r="AB776" t="s">
        <v>2965</v>
      </c>
      <c r="AC776" t="s">
        <v>2965</v>
      </c>
      <c r="AD776">
        <v>0</v>
      </c>
      <c r="AE776" t="s">
        <v>2965</v>
      </c>
      <c r="AF776" t="s">
        <v>2965</v>
      </c>
      <c r="AG776">
        <v>0</v>
      </c>
      <c r="AH776" t="s">
        <v>2965</v>
      </c>
      <c r="AI776">
        <v>0</v>
      </c>
      <c r="AJ776">
        <v>0</v>
      </c>
      <c r="AK776">
        <v>0</v>
      </c>
      <c r="AL776">
        <v>0</v>
      </c>
      <c r="AM776">
        <v>0</v>
      </c>
      <c r="AN776">
        <v>0</v>
      </c>
      <c r="AO776" t="s">
        <v>2965</v>
      </c>
      <c r="AP776" t="s">
        <v>4299</v>
      </c>
      <c r="AQ776" t="s">
        <v>4299</v>
      </c>
      <c r="AR776" t="s">
        <v>5529</v>
      </c>
      <c r="AS776" t="s">
        <v>5536</v>
      </c>
    </row>
    <row r="777" spans="1:45" ht="17.25" customHeight="1">
      <c r="E777" s="1403" t="str">
        <f t="shared" si="24"/>
        <v>A03AG032 Concrete Work Equipment Foundation Work Structural Concrete</v>
      </c>
      <c r="F777" s="1403" t="str">
        <f t="shared" ref="F777:F840" si="25">IF(I777=0,"",I777)&amp;" "&amp;IF(L777=0,"",L777)&amp;" "&amp;IF(N777=0,"",N777)&amp;" "&amp;IF(P777=0,"",P777)&amp;" "&amp;IF(R777=0,"",R777)&amp;" "&amp;IF(T777=0,"",T777)&amp;" "&amp;IF(V777=0,"",V777)&amp;" "&amp;IF(X777=0,"",X777)&amp;" "&amp;IF(Z777=0,"",Z777)&amp;" "&amp;IF(AB777=0,"",AB777)&amp;" "&amp;IF(AD777=0,"",AD777)&amp;" "&amp;IF(AF777=0,"",AF777)</f>
        <v xml:space="preserve">A03AG032-00024 Concrete Work Equipment Foundation Work Structural Concrete  Cement Type-5 25MPa ≤ F'c (Cylinder Strength) &lt; 30MPa     </v>
      </c>
      <c r="G777" s="1404" t="str" cm="1">
        <f t="array" ref="G777:H777">_xlfn.TEXTSPLIT(I777,"-")</f>
        <v>A03AG032</v>
      </c>
      <c r="H777" s="1404" t="str">
        <v>00024</v>
      </c>
      <c r="I777" t="s">
        <v>5537</v>
      </c>
      <c r="J777" t="s">
        <v>4288</v>
      </c>
      <c r="K777" t="s">
        <v>4921</v>
      </c>
      <c r="L777" t="s">
        <v>3424</v>
      </c>
      <c r="M777" t="s">
        <v>4538</v>
      </c>
      <c r="N777" t="s">
        <v>5478</v>
      </c>
      <c r="O777" t="s">
        <v>5017</v>
      </c>
      <c r="P777" t="s">
        <v>5018</v>
      </c>
      <c r="Q777" t="s">
        <v>2965</v>
      </c>
      <c r="R777">
        <v>0</v>
      </c>
      <c r="S777" t="s">
        <v>4311</v>
      </c>
      <c r="T777" t="s">
        <v>5025</v>
      </c>
      <c r="U777" t="s">
        <v>5032</v>
      </c>
      <c r="V777" t="s">
        <v>5033</v>
      </c>
      <c r="W777" t="s">
        <v>2965</v>
      </c>
      <c r="X777">
        <v>0</v>
      </c>
      <c r="Y777" t="s">
        <v>2965</v>
      </c>
      <c r="Z777">
        <v>0</v>
      </c>
      <c r="AA777" t="s">
        <v>2965</v>
      </c>
      <c r="AB777" t="s">
        <v>2965</v>
      </c>
      <c r="AC777" t="s">
        <v>2965</v>
      </c>
      <c r="AD777">
        <v>0</v>
      </c>
      <c r="AE777" t="s">
        <v>2965</v>
      </c>
      <c r="AF777" t="s">
        <v>2965</v>
      </c>
      <c r="AG777">
        <v>0</v>
      </c>
      <c r="AH777" t="s">
        <v>2965</v>
      </c>
      <c r="AI777">
        <v>0</v>
      </c>
      <c r="AJ777">
        <v>0</v>
      </c>
      <c r="AK777">
        <v>0</v>
      </c>
      <c r="AL777">
        <v>0</v>
      </c>
      <c r="AM777">
        <v>0</v>
      </c>
      <c r="AN777">
        <v>0</v>
      </c>
      <c r="AO777" t="s">
        <v>2965</v>
      </c>
      <c r="AP777" t="s">
        <v>4299</v>
      </c>
      <c r="AQ777" t="s">
        <v>4299</v>
      </c>
      <c r="AR777" t="s">
        <v>5529</v>
      </c>
      <c r="AS777" t="s">
        <v>5537</v>
      </c>
    </row>
    <row r="778" spans="1:45" ht="17.25" customHeight="1">
      <c r="E778" s="1403" t="str">
        <f t="shared" si="24"/>
        <v>A03AG032 Concrete Work Equipment Foundation Work Structural Concrete</v>
      </c>
      <c r="F778" s="1403" t="str">
        <f t="shared" si="25"/>
        <v xml:space="preserve">A03AG032-00025 Concrete Work Equipment Foundation Work Structural Concrete  Cement Type-1 20MPa ≤ F'c (Cylinder Strength) &lt; 25MPa     </v>
      </c>
      <c r="G778" s="1404" t="str" cm="1">
        <f t="array" ref="G778:H778">_xlfn.TEXTSPLIT(I778,"-")</f>
        <v>A03AG032</v>
      </c>
      <c r="H778" s="1404" t="str">
        <v>00025</v>
      </c>
      <c r="I778" t="s">
        <v>5538</v>
      </c>
      <c r="J778" t="s">
        <v>4288</v>
      </c>
      <c r="K778" t="s">
        <v>4921</v>
      </c>
      <c r="L778" t="s">
        <v>3424</v>
      </c>
      <c r="M778" t="s">
        <v>4538</v>
      </c>
      <c r="N778" t="s">
        <v>5478</v>
      </c>
      <c r="O778" t="s">
        <v>5017</v>
      </c>
      <c r="P778" t="s">
        <v>5018</v>
      </c>
      <c r="Q778" t="s">
        <v>2965</v>
      </c>
      <c r="R778">
        <v>0</v>
      </c>
      <c r="S778" t="s">
        <v>4295</v>
      </c>
      <c r="T778" t="s">
        <v>5019</v>
      </c>
      <c r="U778" t="s">
        <v>5037</v>
      </c>
      <c r="V778" t="s">
        <v>5038</v>
      </c>
      <c r="W778" t="s">
        <v>2965</v>
      </c>
      <c r="X778">
        <v>0</v>
      </c>
      <c r="Y778" t="s">
        <v>2965</v>
      </c>
      <c r="Z778">
        <v>0</v>
      </c>
      <c r="AA778" t="s">
        <v>2965</v>
      </c>
      <c r="AB778" t="s">
        <v>2965</v>
      </c>
      <c r="AC778" t="s">
        <v>2965</v>
      </c>
      <c r="AD778">
        <v>0</v>
      </c>
      <c r="AE778" t="s">
        <v>2965</v>
      </c>
      <c r="AF778" t="s">
        <v>2965</v>
      </c>
      <c r="AG778">
        <v>0</v>
      </c>
      <c r="AH778" t="s">
        <v>2965</v>
      </c>
      <c r="AI778">
        <v>0</v>
      </c>
      <c r="AJ778">
        <v>0</v>
      </c>
      <c r="AK778">
        <v>0</v>
      </c>
      <c r="AL778">
        <v>0</v>
      </c>
      <c r="AM778">
        <v>0</v>
      </c>
      <c r="AN778">
        <v>0</v>
      </c>
      <c r="AO778" t="s">
        <v>2965</v>
      </c>
      <c r="AP778" t="s">
        <v>4299</v>
      </c>
      <c r="AQ778" t="s">
        <v>4299</v>
      </c>
      <c r="AR778" t="s">
        <v>5529</v>
      </c>
      <c r="AS778" t="s">
        <v>5538</v>
      </c>
    </row>
    <row r="779" spans="1:45" ht="17.25" customHeight="1">
      <c r="E779" s="1403" t="str">
        <f t="shared" si="24"/>
        <v>A03AG032 Concrete Work Equipment Foundation Work Structural Concrete</v>
      </c>
      <c r="F779" s="1403" t="str">
        <f t="shared" si="25"/>
        <v xml:space="preserve">A03AG032-00026 Concrete Work Equipment Foundation Work Structural Concrete  Cement Type-2 20MPa ≤ F'c (Cylinder Strength) &lt; 25MPa     </v>
      </c>
      <c r="G779" s="1404" t="str" cm="1">
        <f t="array" ref="G779:H779">_xlfn.TEXTSPLIT(I779,"-")</f>
        <v>A03AG032</v>
      </c>
      <c r="H779" s="1404" t="str">
        <v>00026</v>
      </c>
      <c r="I779" t="s">
        <v>5539</v>
      </c>
      <c r="J779" t="s">
        <v>4288</v>
      </c>
      <c r="K779" t="s">
        <v>4921</v>
      </c>
      <c r="L779" t="s">
        <v>3424</v>
      </c>
      <c r="M779" t="s">
        <v>4538</v>
      </c>
      <c r="N779" t="s">
        <v>5478</v>
      </c>
      <c r="O779" t="s">
        <v>5017</v>
      </c>
      <c r="P779" t="s">
        <v>5018</v>
      </c>
      <c r="Q779" t="s">
        <v>2965</v>
      </c>
      <c r="R779">
        <v>0</v>
      </c>
      <c r="S779" t="s">
        <v>4305</v>
      </c>
      <c r="T779" t="s">
        <v>5023</v>
      </c>
      <c r="U779" t="s">
        <v>5037</v>
      </c>
      <c r="V779" t="s">
        <v>5038</v>
      </c>
      <c r="W779" t="s">
        <v>2965</v>
      </c>
      <c r="X779">
        <v>0</v>
      </c>
      <c r="Y779" t="s">
        <v>2965</v>
      </c>
      <c r="Z779">
        <v>0</v>
      </c>
      <c r="AA779" t="s">
        <v>2965</v>
      </c>
      <c r="AB779" t="s">
        <v>2965</v>
      </c>
      <c r="AC779" t="s">
        <v>2965</v>
      </c>
      <c r="AD779">
        <v>0</v>
      </c>
      <c r="AE779" t="s">
        <v>2965</v>
      </c>
      <c r="AF779" t="s">
        <v>2965</v>
      </c>
      <c r="AG779">
        <v>0</v>
      </c>
      <c r="AH779" t="s">
        <v>2965</v>
      </c>
      <c r="AI779">
        <v>0</v>
      </c>
      <c r="AJ779">
        <v>0</v>
      </c>
      <c r="AK779">
        <v>0</v>
      </c>
      <c r="AL779">
        <v>0</v>
      </c>
      <c r="AM779">
        <v>0</v>
      </c>
      <c r="AN779">
        <v>0</v>
      </c>
      <c r="AO779" t="s">
        <v>2965</v>
      </c>
      <c r="AP779" t="s">
        <v>4299</v>
      </c>
      <c r="AQ779" t="s">
        <v>4299</v>
      </c>
      <c r="AR779" t="s">
        <v>5529</v>
      </c>
      <c r="AS779" t="s">
        <v>5539</v>
      </c>
    </row>
    <row r="780" spans="1:45" ht="17.25" customHeight="1">
      <c r="E780" s="1403" t="str">
        <f t="shared" si="24"/>
        <v>A03AG032 Concrete Work Equipment Foundation Work Structural Concrete</v>
      </c>
      <c r="F780" s="1403" t="str">
        <f t="shared" si="25"/>
        <v xml:space="preserve">A03AG032-00027 Concrete Work Equipment Foundation Work Structural Concrete  Cement Type-5 20MPa ≤ F'c (Cylinder Strength) &lt; 25MPa     </v>
      </c>
      <c r="G780" s="1404" t="str" cm="1">
        <f t="array" ref="G780:H780">_xlfn.TEXTSPLIT(I780,"-")</f>
        <v>A03AG032</v>
      </c>
      <c r="H780" s="1404" t="str">
        <v>00027</v>
      </c>
      <c r="I780" t="s">
        <v>5540</v>
      </c>
      <c r="J780" t="s">
        <v>4288</v>
      </c>
      <c r="K780" t="s">
        <v>4921</v>
      </c>
      <c r="L780" t="s">
        <v>3424</v>
      </c>
      <c r="M780" t="s">
        <v>4538</v>
      </c>
      <c r="N780" t="s">
        <v>5478</v>
      </c>
      <c r="O780" t="s">
        <v>5017</v>
      </c>
      <c r="P780" t="s">
        <v>5018</v>
      </c>
      <c r="Q780" t="s">
        <v>2965</v>
      </c>
      <c r="R780">
        <v>0</v>
      </c>
      <c r="S780" t="s">
        <v>4311</v>
      </c>
      <c r="T780" t="s">
        <v>5025</v>
      </c>
      <c r="U780" t="s">
        <v>5037</v>
      </c>
      <c r="V780" t="s">
        <v>5038</v>
      </c>
      <c r="W780" t="s">
        <v>2965</v>
      </c>
      <c r="X780">
        <v>0</v>
      </c>
      <c r="Y780" t="s">
        <v>2965</v>
      </c>
      <c r="Z780">
        <v>0</v>
      </c>
      <c r="AA780" t="s">
        <v>2965</v>
      </c>
      <c r="AB780" t="s">
        <v>2965</v>
      </c>
      <c r="AC780" t="s">
        <v>2965</v>
      </c>
      <c r="AD780">
        <v>0</v>
      </c>
      <c r="AE780" t="s">
        <v>2965</v>
      </c>
      <c r="AF780" t="s">
        <v>2965</v>
      </c>
      <c r="AG780">
        <v>0</v>
      </c>
      <c r="AH780" t="s">
        <v>2965</v>
      </c>
      <c r="AI780">
        <v>0</v>
      </c>
      <c r="AJ780">
        <v>0</v>
      </c>
      <c r="AK780">
        <v>0</v>
      </c>
      <c r="AL780">
        <v>0</v>
      </c>
      <c r="AM780">
        <v>0</v>
      </c>
      <c r="AN780">
        <v>0</v>
      </c>
      <c r="AO780" t="s">
        <v>2965</v>
      </c>
      <c r="AP780" t="s">
        <v>4299</v>
      </c>
      <c r="AQ780" t="s">
        <v>4299</v>
      </c>
      <c r="AR780" t="s">
        <v>5529</v>
      </c>
      <c r="AS780" t="s">
        <v>5540</v>
      </c>
    </row>
    <row r="781" spans="1:45" ht="17.25" customHeight="1">
      <c r="E781" s="1403" t="str">
        <f t="shared" si="24"/>
        <v>A03AG032 Concrete Work Equipment Foundation Work Structural Concrete</v>
      </c>
      <c r="F781" s="1403" t="str">
        <f t="shared" si="25"/>
        <v xml:space="preserve">A03AG032-00028 Concrete Work Equipment Foundation Work Structural Concrete  Cement Type-1 F'c (Cylinder Strength) &lt; 20MPa     </v>
      </c>
      <c r="G781" s="1404" t="str" cm="1">
        <f t="array" ref="G781:H781">_xlfn.TEXTSPLIT(I781,"-")</f>
        <v>A03AG032</v>
      </c>
      <c r="H781" s="1404" t="str">
        <v>00028</v>
      </c>
      <c r="I781" t="s">
        <v>5541</v>
      </c>
      <c r="J781" t="s">
        <v>4288</v>
      </c>
      <c r="K781" t="s">
        <v>4921</v>
      </c>
      <c r="L781" t="s">
        <v>3424</v>
      </c>
      <c r="M781" t="s">
        <v>4538</v>
      </c>
      <c r="N781" t="s">
        <v>5478</v>
      </c>
      <c r="O781" t="s">
        <v>5017</v>
      </c>
      <c r="P781" t="s">
        <v>5018</v>
      </c>
      <c r="Q781" t="s">
        <v>2965</v>
      </c>
      <c r="R781">
        <v>0</v>
      </c>
      <c r="S781" t="s">
        <v>4295</v>
      </c>
      <c r="T781" t="s">
        <v>5019</v>
      </c>
      <c r="U781" t="s">
        <v>5042</v>
      </c>
      <c r="V781" t="s">
        <v>5043</v>
      </c>
      <c r="W781" t="s">
        <v>2965</v>
      </c>
      <c r="X781">
        <v>0</v>
      </c>
      <c r="Y781" t="s">
        <v>2965</v>
      </c>
      <c r="Z781">
        <v>0</v>
      </c>
      <c r="AA781" t="s">
        <v>2965</v>
      </c>
      <c r="AB781" t="s">
        <v>2965</v>
      </c>
      <c r="AC781" t="s">
        <v>2965</v>
      </c>
      <c r="AD781">
        <v>0</v>
      </c>
      <c r="AE781" t="s">
        <v>2965</v>
      </c>
      <c r="AF781" t="s">
        <v>2965</v>
      </c>
      <c r="AG781">
        <v>0</v>
      </c>
      <c r="AH781" t="s">
        <v>2965</v>
      </c>
      <c r="AI781">
        <v>0</v>
      </c>
      <c r="AJ781">
        <v>0</v>
      </c>
      <c r="AK781">
        <v>0</v>
      </c>
      <c r="AL781">
        <v>0</v>
      </c>
      <c r="AM781">
        <v>0</v>
      </c>
      <c r="AN781">
        <v>0</v>
      </c>
      <c r="AO781" t="s">
        <v>2965</v>
      </c>
      <c r="AP781" t="s">
        <v>4299</v>
      </c>
      <c r="AQ781" t="s">
        <v>4299</v>
      </c>
      <c r="AR781" t="s">
        <v>5529</v>
      </c>
      <c r="AS781" t="s">
        <v>5541</v>
      </c>
    </row>
    <row r="782" spans="1:45" s="1422" customFormat="1" ht="17.25" customHeight="1">
      <c r="A782" s="1403"/>
      <c r="B782" s="1403"/>
      <c r="C782" s="1403"/>
      <c r="D782" s="1403"/>
      <c r="E782" s="1403" t="str">
        <f t="shared" si="24"/>
        <v>A03AG032 Concrete Work Equipment Foundation Work Structural Concrete</v>
      </c>
      <c r="F782" s="1403" t="str">
        <f t="shared" si="25"/>
        <v xml:space="preserve">A03AG032-00029 Concrete Work Equipment Foundation Work Structural Concrete  Cement Type-2 F'c (Cylinder Strength) &lt; 20MPa     </v>
      </c>
      <c r="G782" s="1404" t="str" cm="1">
        <f t="array" ref="G782:H782">_xlfn.TEXTSPLIT(I782,"-")</f>
        <v>A03AG032</v>
      </c>
      <c r="H782" s="1404" t="str">
        <v>00029</v>
      </c>
      <c r="I782" t="s">
        <v>5542</v>
      </c>
      <c r="J782" t="s">
        <v>4288</v>
      </c>
      <c r="K782" t="s">
        <v>4921</v>
      </c>
      <c r="L782" t="s">
        <v>3424</v>
      </c>
      <c r="M782" t="s">
        <v>4538</v>
      </c>
      <c r="N782" t="s">
        <v>5478</v>
      </c>
      <c r="O782" t="s">
        <v>5017</v>
      </c>
      <c r="P782" t="s">
        <v>5018</v>
      </c>
      <c r="Q782" t="s">
        <v>2965</v>
      </c>
      <c r="R782">
        <v>0</v>
      </c>
      <c r="S782" t="s">
        <v>4305</v>
      </c>
      <c r="T782" t="s">
        <v>5023</v>
      </c>
      <c r="U782" t="s">
        <v>5042</v>
      </c>
      <c r="V782" t="s">
        <v>5043</v>
      </c>
      <c r="W782" t="s">
        <v>2965</v>
      </c>
      <c r="X782">
        <v>0</v>
      </c>
      <c r="Y782" t="s">
        <v>2965</v>
      </c>
      <c r="Z782">
        <v>0</v>
      </c>
      <c r="AA782" t="s">
        <v>2965</v>
      </c>
      <c r="AB782" t="s">
        <v>2965</v>
      </c>
      <c r="AC782" t="s">
        <v>2965</v>
      </c>
      <c r="AD782">
        <v>0</v>
      </c>
      <c r="AE782" t="s">
        <v>2965</v>
      </c>
      <c r="AF782" t="s">
        <v>2965</v>
      </c>
      <c r="AG782">
        <v>0</v>
      </c>
      <c r="AH782" t="s">
        <v>2965</v>
      </c>
      <c r="AI782">
        <v>0</v>
      </c>
      <c r="AJ782">
        <v>0</v>
      </c>
      <c r="AK782">
        <v>0</v>
      </c>
      <c r="AL782">
        <v>0</v>
      </c>
      <c r="AM782">
        <v>0</v>
      </c>
      <c r="AN782">
        <v>0</v>
      </c>
      <c r="AO782" t="s">
        <v>2965</v>
      </c>
      <c r="AP782" t="s">
        <v>4299</v>
      </c>
      <c r="AQ782" t="s">
        <v>4299</v>
      </c>
      <c r="AR782" t="s">
        <v>5529</v>
      </c>
      <c r="AS782" t="s">
        <v>5542</v>
      </c>
    </row>
    <row r="783" spans="1:45" ht="17.25" customHeight="1">
      <c r="E783" s="1403" t="str">
        <f t="shared" si="24"/>
        <v>A03AG032 Concrete Work Equipment Foundation Work Structural Concrete</v>
      </c>
      <c r="F783" s="1403" t="str">
        <f t="shared" si="25"/>
        <v xml:space="preserve">A03AG032-00030 Concrete Work Equipment Foundation Work Structural Concrete  Cement Type-5 F'c (Cylinder Strength) &lt; 20MPa     </v>
      </c>
      <c r="G783" s="1404" t="str" cm="1">
        <f t="array" ref="G783:H783">_xlfn.TEXTSPLIT(I783,"-")</f>
        <v>A03AG032</v>
      </c>
      <c r="H783" s="1404" t="str">
        <v>00030</v>
      </c>
      <c r="I783" t="s">
        <v>5543</v>
      </c>
      <c r="J783" t="s">
        <v>4288</v>
      </c>
      <c r="K783" t="s">
        <v>4921</v>
      </c>
      <c r="L783" t="s">
        <v>3424</v>
      </c>
      <c r="M783" t="s">
        <v>4538</v>
      </c>
      <c r="N783" t="s">
        <v>5478</v>
      </c>
      <c r="O783" t="s">
        <v>5017</v>
      </c>
      <c r="P783" t="s">
        <v>5018</v>
      </c>
      <c r="Q783" t="s">
        <v>2965</v>
      </c>
      <c r="R783">
        <v>0</v>
      </c>
      <c r="S783" t="s">
        <v>4311</v>
      </c>
      <c r="T783" t="s">
        <v>5025</v>
      </c>
      <c r="U783" t="s">
        <v>5042</v>
      </c>
      <c r="V783" t="s">
        <v>5043</v>
      </c>
      <c r="W783" t="s">
        <v>2965</v>
      </c>
      <c r="X783">
        <v>0</v>
      </c>
      <c r="Y783" t="s">
        <v>2965</v>
      </c>
      <c r="Z783">
        <v>0</v>
      </c>
      <c r="AA783" t="s">
        <v>2965</v>
      </c>
      <c r="AB783" t="s">
        <v>2965</v>
      </c>
      <c r="AC783" t="s">
        <v>2965</v>
      </c>
      <c r="AD783">
        <v>0</v>
      </c>
      <c r="AE783" t="s">
        <v>2965</v>
      </c>
      <c r="AF783" t="s">
        <v>2965</v>
      </c>
      <c r="AG783">
        <v>0</v>
      </c>
      <c r="AH783" t="s">
        <v>2965</v>
      </c>
      <c r="AI783">
        <v>0</v>
      </c>
      <c r="AJ783">
        <v>0</v>
      </c>
      <c r="AK783">
        <v>0</v>
      </c>
      <c r="AL783">
        <v>0</v>
      </c>
      <c r="AM783">
        <v>0</v>
      </c>
      <c r="AN783">
        <v>0</v>
      </c>
      <c r="AO783" t="s">
        <v>2965</v>
      </c>
      <c r="AP783" t="s">
        <v>4299</v>
      </c>
      <c r="AQ783" t="s">
        <v>4299</v>
      </c>
      <c r="AR783" t="s">
        <v>5529</v>
      </c>
      <c r="AS783" t="s">
        <v>5543</v>
      </c>
    </row>
    <row r="784" spans="1:45" ht="17.25" customHeight="1">
      <c r="E784" s="1403" t="str">
        <f t="shared" si="24"/>
        <v>A03AG034 Concrete Work Equipment Foundation Work Lean Concrete (including Form work)</v>
      </c>
      <c r="F784" s="1403" t="str">
        <f t="shared" si="25"/>
        <v xml:space="preserve">A03AG034-00010 Concrete Work Equipment Foundation Work Lean Concrete (including Form work)  Cement Type-1 15MPa ≤ F'c (Cylinder Strength) &lt; 20MPa     </v>
      </c>
      <c r="G784" s="1404" t="str" cm="1">
        <f t="array" ref="G784:H784">_xlfn.TEXTSPLIT(I784,"-")</f>
        <v>A03AG034</v>
      </c>
      <c r="H784" s="1404" t="str">
        <v>00010</v>
      </c>
      <c r="I784" t="s">
        <v>5544</v>
      </c>
      <c r="J784" t="s">
        <v>4288</v>
      </c>
      <c r="K784" t="s">
        <v>4921</v>
      </c>
      <c r="L784" t="s">
        <v>3424</v>
      </c>
      <c r="M784" t="s">
        <v>4538</v>
      </c>
      <c r="N784" t="s">
        <v>5478</v>
      </c>
      <c r="O784" t="s">
        <v>5065</v>
      </c>
      <c r="P784" t="s">
        <v>5066</v>
      </c>
      <c r="Q784" t="s">
        <v>2965</v>
      </c>
      <c r="R784">
        <v>0</v>
      </c>
      <c r="S784" t="s">
        <v>4295</v>
      </c>
      <c r="T784" t="s">
        <v>5019</v>
      </c>
      <c r="U784" t="s">
        <v>4756</v>
      </c>
      <c r="V784" t="s">
        <v>5067</v>
      </c>
      <c r="W784" t="s">
        <v>2965</v>
      </c>
      <c r="X784">
        <v>0</v>
      </c>
      <c r="Y784" t="s">
        <v>2965</v>
      </c>
      <c r="Z784">
        <v>0</v>
      </c>
      <c r="AA784" t="s">
        <v>2965</v>
      </c>
      <c r="AB784" t="s">
        <v>2965</v>
      </c>
      <c r="AC784" t="s">
        <v>2965</v>
      </c>
      <c r="AD784">
        <v>0</v>
      </c>
      <c r="AE784" t="s">
        <v>2965</v>
      </c>
      <c r="AF784" t="s">
        <v>2965</v>
      </c>
      <c r="AG784">
        <v>0</v>
      </c>
      <c r="AH784" t="s">
        <v>2965</v>
      </c>
      <c r="AI784">
        <v>0</v>
      </c>
      <c r="AJ784">
        <v>0</v>
      </c>
      <c r="AK784">
        <v>0</v>
      </c>
      <c r="AL784">
        <v>0</v>
      </c>
      <c r="AM784">
        <v>0</v>
      </c>
      <c r="AN784">
        <v>0</v>
      </c>
      <c r="AO784" t="s">
        <v>2965</v>
      </c>
      <c r="AP784" t="s">
        <v>4299</v>
      </c>
      <c r="AQ784" t="s">
        <v>4299</v>
      </c>
      <c r="AR784" t="s">
        <v>5545</v>
      </c>
      <c r="AS784" t="s">
        <v>5544</v>
      </c>
    </row>
    <row r="785" spans="5:45" ht="17.25" customHeight="1">
      <c r="E785" s="1403" t="str">
        <f t="shared" si="24"/>
        <v>A03AG034 Concrete Work Equipment Foundation Work Lean Concrete (including Form work)</v>
      </c>
      <c r="F785" s="1403" t="str">
        <f t="shared" si="25"/>
        <v xml:space="preserve">A03AG034-00011 Concrete Work Equipment Foundation Work Lean Concrete (including Form work)  Cement Type-2 15MPa ≤ F'c (Cylinder Strength) &lt; 20MPa     </v>
      </c>
      <c r="G785" s="1404" t="str" cm="1">
        <f t="array" ref="G785:H785">_xlfn.TEXTSPLIT(I785,"-")</f>
        <v>A03AG034</v>
      </c>
      <c r="H785" s="1404" t="str">
        <v>00011</v>
      </c>
      <c r="I785" t="s">
        <v>5546</v>
      </c>
      <c r="J785" t="s">
        <v>4288</v>
      </c>
      <c r="K785" t="s">
        <v>4921</v>
      </c>
      <c r="L785" t="s">
        <v>3424</v>
      </c>
      <c r="M785" t="s">
        <v>4538</v>
      </c>
      <c r="N785" t="s">
        <v>5478</v>
      </c>
      <c r="O785" t="s">
        <v>5065</v>
      </c>
      <c r="P785" t="s">
        <v>5066</v>
      </c>
      <c r="Q785" t="s">
        <v>2965</v>
      </c>
      <c r="R785">
        <v>0</v>
      </c>
      <c r="S785" t="s">
        <v>4305</v>
      </c>
      <c r="T785" t="s">
        <v>5023</v>
      </c>
      <c r="U785" t="s">
        <v>4756</v>
      </c>
      <c r="V785" t="s">
        <v>5067</v>
      </c>
      <c r="W785" t="s">
        <v>2965</v>
      </c>
      <c r="X785">
        <v>0</v>
      </c>
      <c r="Y785" t="s">
        <v>2965</v>
      </c>
      <c r="Z785">
        <v>0</v>
      </c>
      <c r="AA785" t="s">
        <v>2965</v>
      </c>
      <c r="AB785" t="s">
        <v>2965</v>
      </c>
      <c r="AC785" t="s">
        <v>2965</v>
      </c>
      <c r="AD785">
        <v>0</v>
      </c>
      <c r="AE785" t="s">
        <v>2965</v>
      </c>
      <c r="AF785" t="s">
        <v>2965</v>
      </c>
      <c r="AG785">
        <v>0</v>
      </c>
      <c r="AH785" t="s">
        <v>2965</v>
      </c>
      <c r="AI785">
        <v>0</v>
      </c>
      <c r="AJ785">
        <v>0</v>
      </c>
      <c r="AK785">
        <v>0</v>
      </c>
      <c r="AL785">
        <v>0</v>
      </c>
      <c r="AM785">
        <v>0</v>
      </c>
      <c r="AN785">
        <v>0</v>
      </c>
      <c r="AO785" t="s">
        <v>2965</v>
      </c>
      <c r="AP785" t="s">
        <v>4299</v>
      </c>
      <c r="AQ785" t="s">
        <v>4299</v>
      </c>
      <c r="AR785" t="s">
        <v>5545</v>
      </c>
      <c r="AS785" t="s">
        <v>5546</v>
      </c>
    </row>
    <row r="786" spans="5:45" ht="17.25" customHeight="1">
      <c r="E786" s="1403" t="str">
        <f t="shared" si="24"/>
        <v>A03AG034 Concrete Work Equipment Foundation Work Lean Concrete (including Form work)</v>
      </c>
      <c r="F786" s="1403" t="str">
        <f t="shared" si="25"/>
        <v xml:space="preserve">A03AG034-00012 Concrete Work Equipment Foundation Work Lean Concrete (including Form work)  Cement Type-5 15MPa ≤ F'c (Cylinder Strength) &lt; 20MPa     </v>
      </c>
      <c r="G786" s="1404" t="str" cm="1">
        <f t="array" ref="G786:H786">_xlfn.TEXTSPLIT(I786,"-")</f>
        <v>A03AG034</v>
      </c>
      <c r="H786" s="1404" t="str">
        <v>00012</v>
      </c>
      <c r="I786" t="s">
        <v>5547</v>
      </c>
      <c r="J786" t="s">
        <v>4288</v>
      </c>
      <c r="K786" t="s">
        <v>4921</v>
      </c>
      <c r="L786" t="s">
        <v>3424</v>
      </c>
      <c r="M786" t="s">
        <v>4538</v>
      </c>
      <c r="N786" t="s">
        <v>5478</v>
      </c>
      <c r="O786" t="s">
        <v>5065</v>
      </c>
      <c r="P786" t="s">
        <v>5066</v>
      </c>
      <c r="Q786" t="s">
        <v>2965</v>
      </c>
      <c r="R786">
        <v>0</v>
      </c>
      <c r="S786" t="s">
        <v>4311</v>
      </c>
      <c r="T786" t="s">
        <v>5025</v>
      </c>
      <c r="U786" t="s">
        <v>4756</v>
      </c>
      <c r="V786" t="s">
        <v>5067</v>
      </c>
      <c r="W786" t="s">
        <v>2965</v>
      </c>
      <c r="X786">
        <v>0</v>
      </c>
      <c r="Y786" t="s">
        <v>2965</v>
      </c>
      <c r="Z786">
        <v>0</v>
      </c>
      <c r="AA786" t="s">
        <v>2965</v>
      </c>
      <c r="AB786">
        <v>0</v>
      </c>
      <c r="AC786" t="s">
        <v>2965</v>
      </c>
      <c r="AD786">
        <v>0</v>
      </c>
      <c r="AE786" t="s">
        <v>2965</v>
      </c>
      <c r="AF786">
        <v>0</v>
      </c>
      <c r="AG786">
        <v>0</v>
      </c>
      <c r="AH786" t="s">
        <v>2965</v>
      </c>
      <c r="AI786">
        <v>0</v>
      </c>
      <c r="AJ786">
        <v>0</v>
      </c>
      <c r="AK786">
        <v>0</v>
      </c>
      <c r="AL786">
        <v>0</v>
      </c>
      <c r="AM786">
        <v>0</v>
      </c>
      <c r="AN786">
        <v>0</v>
      </c>
      <c r="AO786" t="s">
        <v>2965</v>
      </c>
      <c r="AP786" t="s">
        <v>4299</v>
      </c>
      <c r="AQ786" t="s">
        <v>4299</v>
      </c>
      <c r="AR786" t="s">
        <v>5545</v>
      </c>
      <c r="AS786" t="s">
        <v>5547</v>
      </c>
    </row>
    <row r="787" spans="5:45" ht="17.25" customHeight="1">
      <c r="E787" s="1403" t="str">
        <f t="shared" si="24"/>
        <v>A03AG034 Concrete Work Equipment Foundation Work Lean Concrete (including Form work)</v>
      </c>
      <c r="F787" s="1403" t="str">
        <f t="shared" si="25"/>
        <v xml:space="preserve">A03AG034-00013 Concrete Work Equipment Foundation Work Lean Concrete (including Form work)  Cement Type-1 10MPa ≤ F'c (Cylinder Strength) &lt; 15MPa     </v>
      </c>
      <c r="G787" s="1404" t="str" cm="1">
        <f t="array" ref="G787:H787">_xlfn.TEXTSPLIT(I787,"-")</f>
        <v>A03AG034</v>
      </c>
      <c r="H787" s="1404" t="str">
        <v>00013</v>
      </c>
      <c r="I787" t="s">
        <v>5548</v>
      </c>
      <c r="J787" t="s">
        <v>4288</v>
      </c>
      <c r="K787" t="s">
        <v>4921</v>
      </c>
      <c r="L787" t="s">
        <v>3424</v>
      </c>
      <c r="M787" t="s">
        <v>4538</v>
      </c>
      <c r="N787" t="s">
        <v>5478</v>
      </c>
      <c r="O787" t="s">
        <v>5065</v>
      </c>
      <c r="P787" t="s">
        <v>5066</v>
      </c>
      <c r="Q787" t="s">
        <v>2965</v>
      </c>
      <c r="R787">
        <v>0</v>
      </c>
      <c r="S787" t="s">
        <v>4295</v>
      </c>
      <c r="T787" t="s">
        <v>5019</v>
      </c>
      <c r="U787" t="s">
        <v>4778</v>
      </c>
      <c r="V787" t="s">
        <v>5072</v>
      </c>
      <c r="W787" t="s">
        <v>2965</v>
      </c>
      <c r="X787">
        <v>0</v>
      </c>
      <c r="Y787" t="s">
        <v>2965</v>
      </c>
      <c r="Z787">
        <v>0</v>
      </c>
      <c r="AA787" t="s">
        <v>2965</v>
      </c>
      <c r="AB787">
        <v>0</v>
      </c>
      <c r="AC787" t="s">
        <v>2965</v>
      </c>
      <c r="AD787">
        <v>0</v>
      </c>
      <c r="AE787" t="s">
        <v>2965</v>
      </c>
      <c r="AF787">
        <v>0</v>
      </c>
      <c r="AG787">
        <v>0</v>
      </c>
      <c r="AH787" t="s">
        <v>2965</v>
      </c>
      <c r="AI787">
        <v>0</v>
      </c>
      <c r="AJ787">
        <v>0</v>
      </c>
      <c r="AK787">
        <v>0</v>
      </c>
      <c r="AL787">
        <v>0</v>
      </c>
      <c r="AM787">
        <v>0</v>
      </c>
      <c r="AN787">
        <v>0</v>
      </c>
      <c r="AO787" t="s">
        <v>2965</v>
      </c>
      <c r="AP787" t="s">
        <v>4299</v>
      </c>
      <c r="AQ787" t="s">
        <v>4299</v>
      </c>
      <c r="AR787" t="s">
        <v>5545</v>
      </c>
      <c r="AS787" t="s">
        <v>5548</v>
      </c>
    </row>
    <row r="788" spans="5:45" ht="17.25" customHeight="1">
      <c r="E788" s="1403" t="str">
        <f t="shared" si="24"/>
        <v>A03AG034 Concrete Work Equipment Foundation Work Lean Concrete (including Form work)</v>
      </c>
      <c r="F788" s="1403" t="str">
        <f t="shared" si="25"/>
        <v xml:space="preserve">A03AG034-00014 Concrete Work Equipment Foundation Work Lean Concrete (including Form work)  Cement Type-2 10MPa ≤ F'c (Cylinder Strength) &lt; 15MPa     </v>
      </c>
      <c r="G788" s="1404" t="str" cm="1">
        <f t="array" ref="G788:H788">_xlfn.TEXTSPLIT(I788,"-")</f>
        <v>A03AG034</v>
      </c>
      <c r="H788" s="1404" t="str">
        <v>00014</v>
      </c>
      <c r="I788" t="s">
        <v>5549</v>
      </c>
      <c r="J788" t="s">
        <v>4288</v>
      </c>
      <c r="K788" t="s">
        <v>4921</v>
      </c>
      <c r="L788" t="s">
        <v>3424</v>
      </c>
      <c r="M788" t="s">
        <v>4538</v>
      </c>
      <c r="N788" t="s">
        <v>5478</v>
      </c>
      <c r="O788" t="s">
        <v>5065</v>
      </c>
      <c r="P788" t="s">
        <v>5066</v>
      </c>
      <c r="Q788" t="s">
        <v>2965</v>
      </c>
      <c r="R788">
        <v>0</v>
      </c>
      <c r="S788" t="s">
        <v>4305</v>
      </c>
      <c r="T788" t="s">
        <v>5023</v>
      </c>
      <c r="U788" t="s">
        <v>4778</v>
      </c>
      <c r="V788" t="s">
        <v>5072</v>
      </c>
      <c r="W788" t="s">
        <v>2965</v>
      </c>
      <c r="X788">
        <v>0</v>
      </c>
      <c r="Y788" t="s">
        <v>2965</v>
      </c>
      <c r="Z788">
        <v>0</v>
      </c>
      <c r="AA788" t="s">
        <v>2965</v>
      </c>
      <c r="AB788">
        <v>0</v>
      </c>
      <c r="AC788" t="s">
        <v>2965</v>
      </c>
      <c r="AD788">
        <v>0</v>
      </c>
      <c r="AE788" t="s">
        <v>2965</v>
      </c>
      <c r="AF788">
        <v>0</v>
      </c>
      <c r="AG788">
        <v>0</v>
      </c>
      <c r="AH788" t="s">
        <v>2965</v>
      </c>
      <c r="AI788">
        <v>0</v>
      </c>
      <c r="AJ788">
        <v>0</v>
      </c>
      <c r="AK788">
        <v>0</v>
      </c>
      <c r="AL788">
        <v>0</v>
      </c>
      <c r="AM788">
        <v>0</v>
      </c>
      <c r="AN788">
        <v>0</v>
      </c>
      <c r="AO788" t="s">
        <v>2965</v>
      </c>
      <c r="AP788" t="s">
        <v>4299</v>
      </c>
      <c r="AQ788" t="s">
        <v>4299</v>
      </c>
      <c r="AR788" t="s">
        <v>5545</v>
      </c>
      <c r="AS788" t="s">
        <v>5549</v>
      </c>
    </row>
    <row r="789" spans="5:45" ht="17.25" customHeight="1">
      <c r="E789" s="1403" t="str">
        <f t="shared" si="24"/>
        <v>A03AG034 Concrete Work Equipment Foundation Work Lean Concrete (including Form work)</v>
      </c>
      <c r="F789" s="1403" t="str">
        <f t="shared" si="25"/>
        <v xml:space="preserve">A03AG034-00015 Concrete Work Equipment Foundation Work Lean Concrete (including Form work)  Cement Type-5 10MPa ≤ F'c (Cylinder Strength) &lt; 15MPa     </v>
      </c>
      <c r="G789" s="1404" t="str" cm="1">
        <f t="array" ref="G789:H789">_xlfn.TEXTSPLIT(I789,"-")</f>
        <v>A03AG034</v>
      </c>
      <c r="H789" s="1404" t="str">
        <v>00015</v>
      </c>
      <c r="I789" t="s">
        <v>5550</v>
      </c>
      <c r="J789" t="s">
        <v>4288</v>
      </c>
      <c r="K789" t="s">
        <v>4921</v>
      </c>
      <c r="L789" t="s">
        <v>3424</v>
      </c>
      <c r="M789" t="s">
        <v>4538</v>
      </c>
      <c r="N789" t="s">
        <v>5478</v>
      </c>
      <c r="O789" t="s">
        <v>5065</v>
      </c>
      <c r="P789" t="s">
        <v>5066</v>
      </c>
      <c r="Q789" t="s">
        <v>2965</v>
      </c>
      <c r="R789">
        <v>0</v>
      </c>
      <c r="S789" t="s">
        <v>4311</v>
      </c>
      <c r="T789" t="s">
        <v>5025</v>
      </c>
      <c r="U789" t="s">
        <v>4778</v>
      </c>
      <c r="V789" t="s">
        <v>5072</v>
      </c>
      <c r="W789" t="s">
        <v>2965</v>
      </c>
      <c r="X789">
        <v>0</v>
      </c>
      <c r="Y789" t="s">
        <v>2965</v>
      </c>
      <c r="Z789">
        <v>0</v>
      </c>
      <c r="AA789" t="s">
        <v>2965</v>
      </c>
      <c r="AB789">
        <v>0</v>
      </c>
      <c r="AC789" t="s">
        <v>2965</v>
      </c>
      <c r="AD789">
        <v>0</v>
      </c>
      <c r="AE789" t="s">
        <v>2965</v>
      </c>
      <c r="AF789">
        <v>0</v>
      </c>
      <c r="AG789">
        <v>0</v>
      </c>
      <c r="AH789" t="s">
        <v>2965</v>
      </c>
      <c r="AI789">
        <v>0</v>
      </c>
      <c r="AJ789">
        <v>0</v>
      </c>
      <c r="AK789">
        <v>0</v>
      </c>
      <c r="AL789">
        <v>0</v>
      </c>
      <c r="AM789">
        <v>0</v>
      </c>
      <c r="AN789">
        <v>0</v>
      </c>
      <c r="AO789" t="s">
        <v>2965</v>
      </c>
      <c r="AP789" t="s">
        <v>4299</v>
      </c>
      <c r="AQ789" t="s">
        <v>4299</v>
      </c>
      <c r="AR789" t="s">
        <v>5545</v>
      </c>
      <c r="AS789" t="s">
        <v>5550</v>
      </c>
    </row>
    <row r="790" spans="5:45" ht="17.25" customHeight="1">
      <c r="E790" s="1403" t="str">
        <f t="shared" si="24"/>
        <v>A03AG034 Concrete Work Equipment Foundation Work Lean Concrete (including Form work)</v>
      </c>
      <c r="F790" s="1403" t="str">
        <f t="shared" si="25"/>
        <v xml:space="preserve">A03AG034-00016 Concrete Work Equipment Foundation Work Lean Concrete (including Form work)  Cement Type-1 F'c (Cylinder Strength) &lt; 10MPa     </v>
      </c>
      <c r="G790" s="1404" t="str" cm="1">
        <f t="array" ref="G790:H790">_xlfn.TEXTSPLIT(I790,"-")</f>
        <v>A03AG034</v>
      </c>
      <c r="H790" s="1404" t="str">
        <v>00016</v>
      </c>
      <c r="I790" t="s">
        <v>5551</v>
      </c>
      <c r="J790" t="s">
        <v>4288</v>
      </c>
      <c r="K790" t="s">
        <v>4921</v>
      </c>
      <c r="L790" t="s">
        <v>3424</v>
      </c>
      <c r="M790" t="s">
        <v>4538</v>
      </c>
      <c r="N790" t="s">
        <v>5478</v>
      </c>
      <c r="O790" t="s">
        <v>5065</v>
      </c>
      <c r="P790" t="s">
        <v>5066</v>
      </c>
      <c r="Q790" t="s">
        <v>2965</v>
      </c>
      <c r="R790">
        <v>0</v>
      </c>
      <c r="S790" t="s">
        <v>4295</v>
      </c>
      <c r="T790" t="s">
        <v>5019</v>
      </c>
      <c r="U790" t="s">
        <v>4792</v>
      </c>
      <c r="V790" t="s">
        <v>5076</v>
      </c>
      <c r="W790" t="s">
        <v>2965</v>
      </c>
      <c r="X790">
        <v>0</v>
      </c>
      <c r="Y790" t="s">
        <v>2965</v>
      </c>
      <c r="Z790">
        <v>0</v>
      </c>
      <c r="AA790" t="s">
        <v>2965</v>
      </c>
      <c r="AB790">
        <v>0</v>
      </c>
      <c r="AC790" t="s">
        <v>2965</v>
      </c>
      <c r="AD790">
        <v>0</v>
      </c>
      <c r="AE790" t="s">
        <v>2965</v>
      </c>
      <c r="AF790">
        <v>0</v>
      </c>
      <c r="AG790">
        <v>0</v>
      </c>
      <c r="AH790" t="s">
        <v>2965</v>
      </c>
      <c r="AI790">
        <v>0</v>
      </c>
      <c r="AJ790">
        <v>0</v>
      </c>
      <c r="AK790">
        <v>0</v>
      </c>
      <c r="AL790">
        <v>0</v>
      </c>
      <c r="AM790">
        <v>0</v>
      </c>
      <c r="AN790">
        <v>0</v>
      </c>
      <c r="AO790" t="s">
        <v>2965</v>
      </c>
      <c r="AP790" t="s">
        <v>4299</v>
      </c>
      <c r="AQ790" t="s">
        <v>4299</v>
      </c>
      <c r="AR790" t="s">
        <v>5545</v>
      </c>
      <c r="AS790" t="s">
        <v>5551</v>
      </c>
    </row>
    <row r="791" spans="5:45" ht="17.25" customHeight="1">
      <c r="E791" s="1403" t="str">
        <f t="shared" si="24"/>
        <v>A03AG034 Concrete Work Equipment Foundation Work Lean Concrete (including Form work)</v>
      </c>
      <c r="F791" s="1403" t="str">
        <f t="shared" si="25"/>
        <v xml:space="preserve">A03AG034-00017 Concrete Work Equipment Foundation Work Lean Concrete (including Form work)  Cement Type-2 F'c (Cylinder Strength) &lt; 10MPa     </v>
      </c>
      <c r="G791" s="1404" t="str" cm="1">
        <f t="array" ref="G791:H791">_xlfn.TEXTSPLIT(I791,"-")</f>
        <v>A03AG034</v>
      </c>
      <c r="H791" s="1404" t="str">
        <v>00017</v>
      </c>
      <c r="I791" t="s">
        <v>5552</v>
      </c>
      <c r="J791" t="s">
        <v>4288</v>
      </c>
      <c r="K791" t="s">
        <v>4921</v>
      </c>
      <c r="L791" t="s">
        <v>3424</v>
      </c>
      <c r="M791" t="s">
        <v>4538</v>
      </c>
      <c r="N791" t="s">
        <v>5478</v>
      </c>
      <c r="O791" t="s">
        <v>5065</v>
      </c>
      <c r="P791" t="s">
        <v>5066</v>
      </c>
      <c r="Q791" t="s">
        <v>2965</v>
      </c>
      <c r="R791">
        <v>0</v>
      </c>
      <c r="S791" t="s">
        <v>4305</v>
      </c>
      <c r="T791" t="s">
        <v>5023</v>
      </c>
      <c r="U791" t="s">
        <v>4792</v>
      </c>
      <c r="V791" t="s">
        <v>5076</v>
      </c>
      <c r="W791" t="s">
        <v>2965</v>
      </c>
      <c r="X791">
        <v>0</v>
      </c>
      <c r="Y791" t="s">
        <v>2965</v>
      </c>
      <c r="Z791">
        <v>0</v>
      </c>
      <c r="AA791" t="s">
        <v>2965</v>
      </c>
      <c r="AB791">
        <v>0</v>
      </c>
      <c r="AC791" t="s">
        <v>2965</v>
      </c>
      <c r="AD791">
        <v>0</v>
      </c>
      <c r="AE791" t="s">
        <v>2965</v>
      </c>
      <c r="AF791">
        <v>0</v>
      </c>
      <c r="AG791">
        <v>0</v>
      </c>
      <c r="AH791" t="s">
        <v>2965</v>
      </c>
      <c r="AI791">
        <v>0</v>
      </c>
      <c r="AJ791">
        <v>0</v>
      </c>
      <c r="AK791">
        <v>0</v>
      </c>
      <c r="AL791">
        <v>0</v>
      </c>
      <c r="AM791">
        <v>0</v>
      </c>
      <c r="AN791">
        <v>0</v>
      </c>
      <c r="AO791" t="s">
        <v>2965</v>
      </c>
      <c r="AP791" t="s">
        <v>4299</v>
      </c>
      <c r="AQ791" t="s">
        <v>4299</v>
      </c>
      <c r="AR791" t="s">
        <v>5545</v>
      </c>
      <c r="AS791" t="s">
        <v>5552</v>
      </c>
    </row>
    <row r="792" spans="5:45" ht="17.25" customHeight="1">
      <c r="E792" s="1403" t="str">
        <f t="shared" si="24"/>
        <v>A03AG034 Concrete Work Equipment Foundation Work Lean Concrete (including Form work)</v>
      </c>
      <c r="F792" s="1403" t="str">
        <f t="shared" si="25"/>
        <v xml:space="preserve">A03AG034-00018 Concrete Work Equipment Foundation Work Lean Concrete (including Form work)  Cement Type-5 F'c (Cylinder Strength) &lt; 10MPa     </v>
      </c>
      <c r="G792" s="1404" t="str" cm="1">
        <f t="array" ref="G792:H792">_xlfn.TEXTSPLIT(I792,"-")</f>
        <v>A03AG034</v>
      </c>
      <c r="H792" s="1404" t="str">
        <v>00018</v>
      </c>
      <c r="I792" t="s">
        <v>5553</v>
      </c>
      <c r="J792" t="s">
        <v>4288</v>
      </c>
      <c r="K792" t="s">
        <v>4921</v>
      </c>
      <c r="L792" t="s">
        <v>3424</v>
      </c>
      <c r="M792" t="s">
        <v>4538</v>
      </c>
      <c r="N792" t="s">
        <v>5478</v>
      </c>
      <c r="O792" t="s">
        <v>5065</v>
      </c>
      <c r="P792" t="s">
        <v>5066</v>
      </c>
      <c r="Q792" t="s">
        <v>2965</v>
      </c>
      <c r="R792">
        <v>0</v>
      </c>
      <c r="S792" t="s">
        <v>4311</v>
      </c>
      <c r="T792" t="s">
        <v>5025</v>
      </c>
      <c r="U792" t="s">
        <v>4792</v>
      </c>
      <c r="V792" t="s">
        <v>5076</v>
      </c>
      <c r="W792" t="s">
        <v>2965</v>
      </c>
      <c r="X792">
        <v>0</v>
      </c>
      <c r="Y792" t="s">
        <v>2965</v>
      </c>
      <c r="Z792">
        <v>0</v>
      </c>
      <c r="AA792" t="s">
        <v>2965</v>
      </c>
      <c r="AB792">
        <v>0</v>
      </c>
      <c r="AC792" t="s">
        <v>2965</v>
      </c>
      <c r="AD792">
        <v>0</v>
      </c>
      <c r="AE792" t="s">
        <v>2965</v>
      </c>
      <c r="AF792">
        <v>0</v>
      </c>
      <c r="AG792">
        <v>0</v>
      </c>
      <c r="AH792" t="s">
        <v>2965</v>
      </c>
      <c r="AI792">
        <v>0</v>
      </c>
      <c r="AJ792">
        <v>0</v>
      </c>
      <c r="AK792">
        <v>0</v>
      </c>
      <c r="AL792">
        <v>0</v>
      </c>
      <c r="AM792">
        <v>0</v>
      </c>
      <c r="AN792">
        <v>0</v>
      </c>
      <c r="AO792" t="s">
        <v>2965</v>
      </c>
      <c r="AP792" t="s">
        <v>4299</v>
      </c>
      <c r="AQ792" t="s">
        <v>4299</v>
      </c>
      <c r="AR792" t="s">
        <v>5545</v>
      </c>
      <c r="AS792" t="s">
        <v>5553</v>
      </c>
    </row>
    <row r="793" spans="5:45" ht="17.25" customHeight="1">
      <c r="E793" s="1403" t="str">
        <f t="shared" si="24"/>
        <v>A03AG035 Concrete Work Equipment Foundation Work Form Work (3 times in use)</v>
      </c>
      <c r="F793" s="1403" t="str">
        <f t="shared" si="25"/>
        <v xml:space="preserve">A03AG035-00001 Concrete Work Equipment Foundation Work Form Work (3 times in use) Flat Form     Dressed Lumber, Plywood or Steel Form(Wood Planks are not Allowed) incl. Chamfer  </v>
      </c>
      <c r="G793" s="1404" t="str" cm="1">
        <f t="array" ref="G793:H793">_xlfn.TEXTSPLIT(I793,"-")</f>
        <v>A03AG035</v>
      </c>
      <c r="H793" s="1404" t="str">
        <v>00001</v>
      </c>
      <c r="I793" t="s">
        <v>5554</v>
      </c>
      <c r="J793" t="s">
        <v>4288</v>
      </c>
      <c r="K793" t="s">
        <v>4921</v>
      </c>
      <c r="L793" t="s">
        <v>3424</v>
      </c>
      <c r="M793" t="s">
        <v>4538</v>
      </c>
      <c r="N793" t="s">
        <v>5478</v>
      </c>
      <c r="O793" t="s">
        <v>5080</v>
      </c>
      <c r="P793" t="s">
        <v>5081</v>
      </c>
      <c r="Q793" t="s">
        <v>5082</v>
      </c>
      <c r="R793" t="s">
        <v>5083</v>
      </c>
      <c r="S793" t="s">
        <v>2965</v>
      </c>
      <c r="T793">
        <v>0</v>
      </c>
      <c r="U793" t="s">
        <v>2965</v>
      </c>
      <c r="V793">
        <v>0</v>
      </c>
      <c r="W793" t="s">
        <v>2965</v>
      </c>
      <c r="X793">
        <v>0</v>
      </c>
      <c r="Y793" t="s">
        <v>2965</v>
      </c>
      <c r="Z793">
        <v>0</v>
      </c>
      <c r="AA793" t="s">
        <v>4328</v>
      </c>
      <c r="AB793" t="s">
        <v>5084</v>
      </c>
      <c r="AC793" t="s">
        <v>2965</v>
      </c>
      <c r="AD793">
        <v>0</v>
      </c>
      <c r="AE793" t="s">
        <v>2965</v>
      </c>
      <c r="AF793" t="s">
        <v>2965</v>
      </c>
      <c r="AG793">
        <v>0</v>
      </c>
      <c r="AH793" t="s">
        <v>2965</v>
      </c>
      <c r="AI793">
        <v>0</v>
      </c>
      <c r="AJ793">
        <v>0</v>
      </c>
      <c r="AK793">
        <v>0</v>
      </c>
      <c r="AL793">
        <v>0</v>
      </c>
      <c r="AM793">
        <v>0</v>
      </c>
      <c r="AN793">
        <v>0</v>
      </c>
      <c r="AO793" t="s">
        <v>2965</v>
      </c>
      <c r="AP793" t="s">
        <v>4360</v>
      </c>
      <c r="AQ793" t="s">
        <v>4360</v>
      </c>
      <c r="AR793" t="s">
        <v>5555</v>
      </c>
      <c r="AS793" t="s">
        <v>5554</v>
      </c>
    </row>
    <row r="794" spans="5:45" ht="17.25" customHeight="1">
      <c r="E794" s="1403" t="str">
        <f t="shared" si="24"/>
        <v>A03AG035 Concrete Work Equipment Foundation Work Form Work (3 times in use)</v>
      </c>
      <c r="F794" s="1403" t="str">
        <f t="shared" si="25"/>
        <v xml:space="preserve">A03AG035-00002 Concrete Work Equipment Foundation Work Form Work (3 times in use) Circular Form     Dressed Lumber, Plywood or Steel Form(Wood Planks are not Allowed) incl. Chamfer  </v>
      </c>
      <c r="G794" s="1404" t="str" cm="1">
        <f t="array" ref="G794:H794">_xlfn.TEXTSPLIT(I794,"-")</f>
        <v>A03AG035</v>
      </c>
      <c r="H794" s="1404" t="str">
        <v>00002</v>
      </c>
      <c r="I794" t="s">
        <v>5556</v>
      </c>
      <c r="J794" t="s">
        <v>4288</v>
      </c>
      <c r="K794" t="s">
        <v>4921</v>
      </c>
      <c r="L794" t="s">
        <v>3424</v>
      </c>
      <c r="M794" t="s">
        <v>4538</v>
      </c>
      <c r="N794" t="s">
        <v>5478</v>
      </c>
      <c r="O794" t="s">
        <v>5080</v>
      </c>
      <c r="P794" t="s">
        <v>5081</v>
      </c>
      <c r="Q794" t="s">
        <v>5087</v>
      </c>
      <c r="R794" t="s">
        <v>5088</v>
      </c>
      <c r="S794" t="s">
        <v>2965</v>
      </c>
      <c r="T794">
        <v>0</v>
      </c>
      <c r="U794" t="s">
        <v>2965</v>
      </c>
      <c r="V794">
        <v>0</v>
      </c>
      <c r="W794" t="s">
        <v>2965</v>
      </c>
      <c r="X794">
        <v>0</v>
      </c>
      <c r="Y794" t="s">
        <v>2965</v>
      </c>
      <c r="Z794">
        <v>0</v>
      </c>
      <c r="AA794" t="s">
        <v>4328</v>
      </c>
      <c r="AB794" t="s">
        <v>5084</v>
      </c>
      <c r="AC794" t="s">
        <v>2965</v>
      </c>
      <c r="AD794">
        <v>0</v>
      </c>
      <c r="AE794" t="s">
        <v>2965</v>
      </c>
      <c r="AF794" t="s">
        <v>2965</v>
      </c>
      <c r="AG794">
        <v>0</v>
      </c>
      <c r="AH794" t="s">
        <v>2965</v>
      </c>
      <c r="AI794">
        <v>0</v>
      </c>
      <c r="AJ794">
        <v>0</v>
      </c>
      <c r="AK794">
        <v>0</v>
      </c>
      <c r="AL794">
        <v>0</v>
      </c>
      <c r="AM794">
        <v>0</v>
      </c>
      <c r="AN794">
        <v>0</v>
      </c>
      <c r="AO794" t="s">
        <v>2965</v>
      </c>
      <c r="AP794" t="s">
        <v>4360</v>
      </c>
      <c r="AQ794" t="s">
        <v>4360</v>
      </c>
      <c r="AR794" t="s">
        <v>5555</v>
      </c>
      <c r="AS794" t="s">
        <v>5556</v>
      </c>
    </row>
    <row r="795" spans="5:45" ht="17.25" customHeight="1">
      <c r="E795" s="1403" t="str">
        <f t="shared" si="24"/>
        <v>A03AG036 Concrete Work Equipment Foundation Work Form Work (1 time in use)</v>
      </c>
      <c r="F795" s="1403" t="str">
        <f t="shared" si="25"/>
        <v xml:space="preserve">A03AG036-00001 Concrete Work Equipment Foundation Work Form Work (1 time in use) Flat Form     Dressed Lumber, Plywood or Steel Form(Wood Planks are not Allowed) incl. Chamfer  </v>
      </c>
      <c r="G795" s="1404" t="str" cm="1">
        <f t="array" ref="G795:H795">_xlfn.TEXTSPLIT(I795,"-")</f>
        <v>A03AG036</v>
      </c>
      <c r="H795" s="1404" t="str">
        <v>00001</v>
      </c>
      <c r="I795" t="s">
        <v>5557</v>
      </c>
      <c r="J795" t="s">
        <v>4288</v>
      </c>
      <c r="K795" t="s">
        <v>4921</v>
      </c>
      <c r="L795" t="s">
        <v>3424</v>
      </c>
      <c r="M795" t="s">
        <v>4538</v>
      </c>
      <c r="N795" t="s">
        <v>5478</v>
      </c>
      <c r="O795" t="s">
        <v>5090</v>
      </c>
      <c r="P795" t="s">
        <v>5091</v>
      </c>
      <c r="Q795" t="s">
        <v>5082</v>
      </c>
      <c r="R795" t="s">
        <v>5083</v>
      </c>
      <c r="S795" t="s">
        <v>2965</v>
      </c>
      <c r="T795">
        <v>0</v>
      </c>
      <c r="U795" t="s">
        <v>2965</v>
      </c>
      <c r="V795">
        <v>0</v>
      </c>
      <c r="W795" t="s">
        <v>2965</v>
      </c>
      <c r="X795">
        <v>0</v>
      </c>
      <c r="Y795" t="s">
        <v>2965</v>
      </c>
      <c r="Z795">
        <v>0</v>
      </c>
      <c r="AA795" t="s">
        <v>4328</v>
      </c>
      <c r="AB795" t="s">
        <v>5084</v>
      </c>
      <c r="AC795" t="s">
        <v>2965</v>
      </c>
      <c r="AD795">
        <v>0</v>
      </c>
      <c r="AE795" t="s">
        <v>2965</v>
      </c>
      <c r="AF795" t="s">
        <v>2965</v>
      </c>
      <c r="AG795">
        <v>0</v>
      </c>
      <c r="AH795" t="s">
        <v>2965</v>
      </c>
      <c r="AI795">
        <v>0</v>
      </c>
      <c r="AJ795">
        <v>0</v>
      </c>
      <c r="AK795">
        <v>0</v>
      </c>
      <c r="AL795">
        <v>0</v>
      </c>
      <c r="AM795">
        <v>0</v>
      </c>
      <c r="AN795">
        <v>0</v>
      </c>
      <c r="AO795" t="s">
        <v>2965</v>
      </c>
      <c r="AP795" t="s">
        <v>4360</v>
      </c>
      <c r="AQ795" t="s">
        <v>4360</v>
      </c>
      <c r="AR795" t="s">
        <v>5558</v>
      </c>
      <c r="AS795" t="s">
        <v>5557</v>
      </c>
    </row>
    <row r="796" spans="5:45" ht="17.25" customHeight="1">
      <c r="E796" s="1403" t="str">
        <f t="shared" si="24"/>
        <v>A03AG036 Concrete Work Equipment Foundation Work Form Work (1 time in use)</v>
      </c>
      <c r="F796" s="1403" t="str">
        <f t="shared" si="25"/>
        <v xml:space="preserve">A03AG036-00002 Concrete Work Equipment Foundation Work Form Work (1 time in use) Circular Form     Dressed Lumber, Plywood or Steel Form(Wood Planks are not Allowed) incl. Chamfer  </v>
      </c>
      <c r="G796" s="1404" t="str" cm="1">
        <f t="array" ref="G796:H796">_xlfn.TEXTSPLIT(I796,"-")</f>
        <v>A03AG036</v>
      </c>
      <c r="H796" s="1404" t="str">
        <v>00002</v>
      </c>
      <c r="I796" t="s">
        <v>5559</v>
      </c>
      <c r="J796" t="s">
        <v>4288</v>
      </c>
      <c r="K796" t="s">
        <v>4921</v>
      </c>
      <c r="L796" t="s">
        <v>3424</v>
      </c>
      <c r="M796" t="s">
        <v>4538</v>
      </c>
      <c r="N796" t="s">
        <v>5478</v>
      </c>
      <c r="O796" t="s">
        <v>5090</v>
      </c>
      <c r="P796" t="s">
        <v>5091</v>
      </c>
      <c r="Q796" t="s">
        <v>5087</v>
      </c>
      <c r="R796" t="s">
        <v>5088</v>
      </c>
      <c r="S796" t="s">
        <v>2965</v>
      </c>
      <c r="T796">
        <v>0</v>
      </c>
      <c r="U796" t="s">
        <v>2965</v>
      </c>
      <c r="V796">
        <v>0</v>
      </c>
      <c r="W796" t="s">
        <v>2965</v>
      </c>
      <c r="X796">
        <v>0</v>
      </c>
      <c r="Y796" t="s">
        <v>2965</v>
      </c>
      <c r="Z796">
        <v>0</v>
      </c>
      <c r="AA796" t="s">
        <v>4328</v>
      </c>
      <c r="AB796" t="s">
        <v>5084</v>
      </c>
      <c r="AC796" t="s">
        <v>2965</v>
      </c>
      <c r="AD796">
        <v>0</v>
      </c>
      <c r="AE796" t="s">
        <v>2965</v>
      </c>
      <c r="AF796" t="s">
        <v>2965</v>
      </c>
      <c r="AG796">
        <v>0</v>
      </c>
      <c r="AH796" t="s">
        <v>2965</v>
      </c>
      <c r="AI796">
        <v>0</v>
      </c>
      <c r="AJ796">
        <v>0</v>
      </c>
      <c r="AK796">
        <v>0</v>
      </c>
      <c r="AL796">
        <v>0</v>
      </c>
      <c r="AM796">
        <v>0</v>
      </c>
      <c r="AN796">
        <v>0</v>
      </c>
      <c r="AO796" t="s">
        <v>2965</v>
      </c>
      <c r="AP796" t="s">
        <v>4360</v>
      </c>
      <c r="AQ796" t="s">
        <v>4360</v>
      </c>
      <c r="AR796" t="s">
        <v>5558</v>
      </c>
      <c r="AS796" t="s">
        <v>5559</v>
      </c>
    </row>
    <row r="797" spans="5:45" ht="17.25" customHeight="1">
      <c r="E797" s="1403" t="str">
        <f t="shared" si="24"/>
        <v>A03AG037 Concrete Work Equipment Foundation Work Rebar Work</v>
      </c>
      <c r="F797" s="1403" t="str">
        <f t="shared" si="25"/>
        <v xml:space="preserve">A03AG037-00001 Concrete Work Equipment Foundation Work Rebar Work Deformed Bar (Non-Coat.)  Fy&gt;470MPa     </v>
      </c>
      <c r="G797" s="1404" t="str" cm="1">
        <f t="array" ref="G797:H797">_xlfn.TEXTSPLIT(I797,"-")</f>
        <v>A03AG037</v>
      </c>
      <c r="H797" s="1404" t="str">
        <v>00001</v>
      </c>
      <c r="I797" t="s">
        <v>5560</v>
      </c>
      <c r="J797" t="s">
        <v>4288</v>
      </c>
      <c r="K797" t="s">
        <v>4921</v>
      </c>
      <c r="L797" t="s">
        <v>3424</v>
      </c>
      <c r="M797" t="s">
        <v>4538</v>
      </c>
      <c r="N797" t="s">
        <v>5478</v>
      </c>
      <c r="O797" t="s">
        <v>5095</v>
      </c>
      <c r="P797" t="s">
        <v>5096</v>
      </c>
      <c r="Q797" t="s">
        <v>5097</v>
      </c>
      <c r="R797" t="s">
        <v>5098</v>
      </c>
      <c r="S797" t="s">
        <v>2965</v>
      </c>
      <c r="T797">
        <v>0</v>
      </c>
      <c r="U797" t="s">
        <v>4345</v>
      </c>
      <c r="V797" t="s">
        <v>5099</v>
      </c>
      <c r="W797" t="s">
        <v>2965</v>
      </c>
      <c r="X797">
        <v>0</v>
      </c>
      <c r="Y797" t="s">
        <v>2965</v>
      </c>
      <c r="Z797">
        <v>0</v>
      </c>
      <c r="AA797" t="s">
        <v>2965</v>
      </c>
      <c r="AB797" t="s">
        <v>2965</v>
      </c>
      <c r="AC797" t="s">
        <v>2965</v>
      </c>
      <c r="AD797">
        <v>0</v>
      </c>
      <c r="AE797" t="s">
        <v>2965</v>
      </c>
      <c r="AF797" t="s">
        <v>2965</v>
      </c>
      <c r="AG797">
        <v>0</v>
      </c>
      <c r="AH797" t="s">
        <v>2965</v>
      </c>
      <c r="AI797">
        <v>0</v>
      </c>
      <c r="AJ797">
        <v>0</v>
      </c>
      <c r="AK797">
        <v>0</v>
      </c>
      <c r="AL797">
        <v>0</v>
      </c>
      <c r="AM797">
        <v>0</v>
      </c>
      <c r="AN797">
        <v>0</v>
      </c>
      <c r="AO797" t="s">
        <v>2965</v>
      </c>
      <c r="AP797" t="s">
        <v>3496</v>
      </c>
      <c r="AQ797" t="s">
        <v>3496</v>
      </c>
      <c r="AR797" t="s">
        <v>5561</v>
      </c>
      <c r="AS797" t="s">
        <v>5560</v>
      </c>
    </row>
    <row r="798" spans="5:45" ht="17.25" customHeight="1">
      <c r="E798" s="1403" t="str">
        <f t="shared" si="24"/>
        <v>A03AG037 Concrete Work Equipment Foundation Work Rebar Work</v>
      </c>
      <c r="F798" s="1403" t="str">
        <f t="shared" si="25"/>
        <v xml:space="preserve">A03AG037-00002 Concrete Work Equipment Foundation Work Rebar Work Deformed Bar (Non-Coat.)  400MPa&lt;Fy≤470MPa     </v>
      </c>
      <c r="G798" s="1404" t="str" cm="1">
        <f t="array" ref="G798:H798">_xlfn.TEXTSPLIT(I798,"-")</f>
        <v>A03AG037</v>
      </c>
      <c r="H798" s="1404" t="str">
        <v>00002</v>
      </c>
      <c r="I798" t="s">
        <v>5562</v>
      </c>
      <c r="J798" t="s">
        <v>4288</v>
      </c>
      <c r="K798" t="s">
        <v>4921</v>
      </c>
      <c r="L798" t="s">
        <v>3424</v>
      </c>
      <c r="M798" t="s">
        <v>4538</v>
      </c>
      <c r="N798" t="s">
        <v>5478</v>
      </c>
      <c r="O798" t="s">
        <v>5095</v>
      </c>
      <c r="P798" t="s">
        <v>5096</v>
      </c>
      <c r="Q798" t="s">
        <v>5097</v>
      </c>
      <c r="R798" t="s">
        <v>5098</v>
      </c>
      <c r="S798" t="s">
        <v>2965</v>
      </c>
      <c r="T798">
        <v>0</v>
      </c>
      <c r="U798" t="s">
        <v>4353</v>
      </c>
      <c r="V798" t="s">
        <v>5102</v>
      </c>
      <c r="W798" t="s">
        <v>2965</v>
      </c>
      <c r="X798">
        <v>0</v>
      </c>
      <c r="Y798" t="s">
        <v>2965</v>
      </c>
      <c r="Z798">
        <v>0</v>
      </c>
      <c r="AA798" t="s">
        <v>2965</v>
      </c>
      <c r="AB798" t="s">
        <v>2965</v>
      </c>
      <c r="AC798" t="s">
        <v>2965</v>
      </c>
      <c r="AD798">
        <v>0</v>
      </c>
      <c r="AE798" t="s">
        <v>2965</v>
      </c>
      <c r="AF798" t="s">
        <v>2965</v>
      </c>
      <c r="AG798">
        <v>0</v>
      </c>
      <c r="AH798" t="s">
        <v>2965</v>
      </c>
      <c r="AI798">
        <v>0</v>
      </c>
      <c r="AJ798">
        <v>0</v>
      </c>
      <c r="AK798">
        <v>0</v>
      </c>
      <c r="AL798">
        <v>0</v>
      </c>
      <c r="AM798">
        <v>0</v>
      </c>
      <c r="AN798">
        <v>0</v>
      </c>
      <c r="AO798" t="s">
        <v>2965</v>
      </c>
      <c r="AP798" t="s">
        <v>3496</v>
      </c>
      <c r="AQ798" t="s">
        <v>3496</v>
      </c>
      <c r="AR798" t="s">
        <v>5561</v>
      </c>
      <c r="AS798" t="s">
        <v>5562</v>
      </c>
    </row>
    <row r="799" spans="5:45" ht="17.25" customHeight="1">
      <c r="E799" s="1403" t="str">
        <f t="shared" si="24"/>
        <v>A03AG037 Concrete Work Equipment Foundation Work Rebar Work</v>
      </c>
      <c r="F799" s="1403" t="str">
        <f t="shared" si="25"/>
        <v xml:space="preserve">A03AG037-00003 Concrete Work Equipment Foundation Work Rebar Work Deformed Bar (Non-Coat.)  300MPa&lt;Fy≤400MPa     </v>
      </c>
      <c r="G799" s="1404" t="str" cm="1">
        <f t="array" ref="G799:H799">_xlfn.TEXTSPLIT(I799,"-")</f>
        <v>A03AG037</v>
      </c>
      <c r="H799" s="1404" t="str">
        <v>00003</v>
      </c>
      <c r="I799" t="s">
        <v>5563</v>
      </c>
      <c r="J799" t="s">
        <v>4288</v>
      </c>
      <c r="K799" t="s">
        <v>4921</v>
      </c>
      <c r="L799" t="s">
        <v>3424</v>
      </c>
      <c r="M799" t="s">
        <v>4538</v>
      </c>
      <c r="N799" t="s">
        <v>5478</v>
      </c>
      <c r="O799" t="s">
        <v>5095</v>
      </c>
      <c r="P799" t="s">
        <v>5096</v>
      </c>
      <c r="Q799" t="s">
        <v>5097</v>
      </c>
      <c r="R799" t="s">
        <v>5098</v>
      </c>
      <c r="S799" t="s">
        <v>2965</v>
      </c>
      <c r="T799">
        <v>0</v>
      </c>
      <c r="U799" t="s">
        <v>4433</v>
      </c>
      <c r="V799" t="s">
        <v>5104</v>
      </c>
      <c r="W799" t="s">
        <v>2965</v>
      </c>
      <c r="X799">
        <v>0</v>
      </c>
      <c r="Y799" t="s">
        <v>2965</v>
      </c>
      <c r="Z799">
        <v>0</v>
      </c>
      <c r="AA799" t="s">
        <v>2965</v>
      </c>
      <c r="AB799" t="s">
        <v>2965</v>
      </c>
      <c r="AC799" t="s">
        <v>2965</v>
      </c>
      <c r="AD799">
        <v>0</v>
      </c>
      <c r="AE799" t="s">
        <v>2965</v>
      </c>
      <c r="AF799" t="s">
        <v>2965</v>
      </c>
      <c r="AG799">
        <v>0</v>
      </c>
      <c r="AH799" t="s">
        <v>2965</v>
      </c>
      <c r="AI799">
        <v>0</v>
      </c>
      <c r="AJ799">
        <v>0</v>
      </c>
      <c r="AK799">
        <v>0</v>
      </c>
      <c r="AL799">
        <v>0</v>
      </c>
      <c r="AM799">
        <v>0</v>
      </c>
      <c r="AN799">
        <v>0</v>
      </c>
      <c r="AO799" t="s">
        <v>2965</v>
      </c>
      <c r="AP799" t="s">
        <v>3496</v>
      </c>
      <c r="AQ799" t="s">
        <v>3496</v>
      </c>
      <c r="AR799" t="s">
        <v>5561</v>
      </c>
      <c r="AS799" t="s">
        <v>5563</v>
      </c>
    </row>
    <row r="800" spans="5:45" ht="17.25" customHeight="1">
      <c r="E800" s="1403" t="str">
        <f t="shared" si="24"/>
        <v>A03AG037 Concrete Work Equipment Foundation Work Rebar Work</v>
      </c>
      <c r="F800" s="1403" t="str">
        <f t="shared" si="25"/>
        <v xml:space="preserve">A03AG037-00004 Concrete Work Equipment Foundation Work Rebar Work Deformed Bar (Non-Coat.)  Fy≤300MPa     </v>
      </c>
      <c r="G800" s="1404" t="str" cm="1">
        <f t="array" ref="G800:H800">_xlfn.TEXTSPLIT(I800,"-")</f>
        <v>A03AG037</v>
      </c>
      <c r="H800" s="1404" t="str">
        <v>00004</v>
      </c>
      <c r="I800" t="s">
        <v>5564</v>
      </c>
      <c r="J800" t="s">
        <v>4288</v>
      </c>
      <c r="K800" t="s">
        <v>4921</v>
      </c>
      <c r="L800" t="s">
        <v>3424</v>
      </c>
      <c r="M800" t="s">
        <v>4538</v>
      </c>
      <c r="N800" t="s">
        <v>5478</v>
      </c>
      <c r="O800" t="s">
        <v>5095</v>
      </c>
      <c r="P800" t="s">
        <v>5096</v>
      </c>
      <c r="Q800" t="s">
        <v>5097</v>
      </c>
      <c r="R800" t="s">
        <v>5098</v>
      </c>
      <c r="S800" t="s">
        <v>2965</v>
      </c>
      <c r="T800">
        <v>0</v>
      </c>
      <c r="U800" t="s">
        <v>5106</v>
      </c>
      <c r="V800" t="s">
        <v>5107</v>
      </c>
      <c r="W800" t="s">
        <v>2965</v>
      </c>
      <c r="X800">
        <v>0</v>
      </c>
      <c r="Y800" t="s">
        <v>2965</v>
      </c>
      <c r="Z800">
        <v>0</v>
      </c>
      <c r="AA800" t="s">
        <v>2965</v>
      </c>
      <c r="AB800" t="s">
        <v>2965</v>
      </c>
      <c r="AC800" t="s">
        <v>2965</v>
      </c>
      <c r="AD800">
        <v>0</v>
      </c>
      <c r="AE800" t="s">
        <v>2965</v>
      </c>
      <c r="AF800" t="s">
        <v>2965</v>
      </c>
      <c r="AG800">
        <v>0</v>
      </c>
      <c r="AH800" t="s">
        <v>2965</v>
      </c>
      <c r="AI800">
        <v>0</v>
      </c>
      <c r="AJ800">
        <v>0</v>
      </c>
      <c r="AK800">
        <v>0</v>
      </c>
      <c r="AL800">
        <v>0</v>
      </c>
      <c r="AM800">
        <v>0</v>
      </c>
      <c r="AN800">
        <v>0</v>
      </c>
      <c r="AO800" t="s">
        <v>2965</v>
      </c>
      <c r="AP800" t="s">
        <v>3496</v>
      </c>
      <c r="AQ800" t="s">
        <v>3496</v>
      </c>
      <c r="AR800" t="s">
        <v>5561</v>
      </c>
      <c r="AS800" t="s">
        <v>5564</v>
      </c>
    </row>
    <row r="801" spans="5:45" ht="17.25" customHeight="1">
      <c r="E801" s="1403" t="str">
        <f t="shared" si="24"/>
        <v>A03AG037 Concrete Work Equipment Foundation Work Rebar Work</v>
      </c>
      <c r="F801" s="1403" t="str">
        <f t="shared" si="25"/>
        <v xml:space="preserve">A03AG037-00005 Concrete Work Equipment Foundation Work Rebar Work Deformed Bar (Epoxy Coat.)  Fy&gt;470MPa     </v>
      </c>
      <c r="G801" s="1404" t="str" cm="1">
        <f t="array" ref="G801:H801">_xlfn.TEXTSPLIT(I801,"-")</f>
        <v>A03AG037</v>
      </c>
      <c r="H801" s="1404" t="str">
        <v>00005</v>
      </c>
      <c r="I801" t="s">
        <v>5565</v>
      </c>
      <c r="J801" t="s">
        <v>4288</v>
      </c>
      <c r="K801" t="s">
        <v>4921</v>
      </c>
      <c r="L801" t="s">
        <v>3424</v>
      </c>
      <c r="M801" t="s">
        <v>4538</v>
      </c>
      <c r="N801" t="s">
        <v>5478</v>
      </c>
      <c r="O801" t="s">
        <v>5095</v>
      </c>
      <c r="P801" t="s">
        <v>5096</v>
      </c>
      <c r="Q801" t="s">
        <v>5109</v>
      </c>
      <c r="R801" t="s">
        <v>5110</v>
      </c>
      <c r="S801" t="s">
        <v>2965</v>
      </c>
      <c r="T801">
        <v>0</v>
      </c>
      <c r="U801" t="s">
        <v>4345</v>
      </c>
      <c r="V801" t="s">
        <v>5099</v>
      </c>
      <c r="W801" t="s">
        <v>2965</v>
      </c>
      <c r="X801">
        <v>0</v>
      </c>
      <c r="Y801" t="s">
        <v>2965</v>
      </c>
      <c r="Z801">
        <v>0</v>
      </c>
      <c r="AA801" t="s">
        <v>2965</v>
      </c>
      <c r="AB801" t="s">
        <v>2965</v>
      </c>
      <c r="AC801" t="s">
        <v>2965</v>
      </c>
      <c r="AD801">
        <v>0</v>
      </c>
      <c r="AE801" t="s">
        <v>2965</v>
      </c>
      <c r="AF801" t="s">
        <v>2965</v>
      </c>
      <c r="AG801">
        <v>0</v>
      </c>
      <c r="AH801" t="s">
        <v>2965</v>
      </c>
      <c r="AI801">
        <v>0</v>
      </c>
      <c r="AJ801">
        <v>0</v>
      </c>
      <c r="AK801">
        <v>0</v>
      </c>
      <c r="AL801">
        <v>0</v>
      </c>
      <c r="AM801">
        <v>0</v>
      </c>
      <c r="AN801">
        <v>0</v>
      </c>
      <c r="AO801" t="s">
        <v>2965</v>
      </c>
      <c r="AP801" t="s">
        <v>3496</v>
      </c>
      <c r="AQ801" t="s">
        <v>3496</v>
      </c>
      <c r="AR801" t="s">
        <v>5561</v>
      </c>
      <c r="AS801" t="s">
        <v>5565</v>
      </c>
    </row>
    <row r="802" spans="5:45" ht="17.25" customHeight="1">
      <c r="E802" s="1403" t="str">
        <f t="shared" si="24"/>
        <v>A03AG037 Concrete Work Equipment Foundation Work Rebar Work</v>
      </c>
      <c r="F802" s="1403" t="str">
        <f t="shared" si="25"/>
        <v xml:space="preserve">A03AG037-00006 Concrete Work Equipment Foundation Work Rebar Work Deformed Bar (Epoxy Coat.)  400MPa&lt;Fy≤470MPa     </v>
      </c>
      <c r="G802" s="1404" t="str" cm="1">
        <f t="array" ref="G802:H802">_xlfn.TEXTSPLIT(I802,"-")</f>
        <v>A03AG037</v>
      </c>
      <c r="H802" s="1404" t="str">
        <v>00006</v>
      </c>
      <c r="I802" t="s">
        <v>5566</v>
      </c>
      <c r="J802" t="s">
        <v>4288</v>
      </c>
      <c r="K802" t="s">
        <v>4921</v>
      </c>
      <c r="L802" t="s">
        <v>3424</v>
      </c>
      <c r="M802" t="s">
        <v>4538</v>
      </c>
      <c r="N802" t="s">
        <v>5478</v>
      </c>
      <c r="O802" t="s">
        <v>5095</v>
      </c>
      <c r="P802" t="s">
        <v>5096</v>
      </c>
      <c r="Q802" t="s">
        <v>5109</v>
      </c>
      <c r="R802" t="s">
        <v>5110</v>
      </c>
      <c r="S802" t="s">
        <v>2965</v>
      </c>
      <c r="T802">
        <v>0</v>
      </c>
      <c r="U802" t="s">
        <v>4353</v>
      </c>
      <c r="V802" t="s">
        <v>5102</v>
      </c>
      <c r="W802" t="s">
        <v>2965</v>
      </c>
      <c r="X802">
        <v>0</v>
      </c>
      <c r="Y802" t="s">
        <v>2965</v>
      </c>
      <c r="Z802">
        <v>0</v>
      </c>
      <c r="AA802" t="s">
        <v>2965</v>
      </c>
      <c r="AB802" t="s">
        <v>2965</v>
      </c>
      <c r="AC802" t="s">
        <v>2965</v>
      </c>
      <c r="AD802">
        <v>0</v>
      </c>
      <c r="AE802" t="s">
        <v>2965</v>
      </c>
      <c r="AF802" t="s">
        <v>2965</v>
      </c>
      <c r="AG802">
        <v>0</v>
      </c>
      <c r="AH802" t="s">
        <v>2965</v>
      </c>
      <c r="AI802">
        <v>0</v>
      </c>
      <c r="AJ802">
        <v>0</v>
      </c>
      <c r="AK802">
        <v>0</v>
      </c>
      <c r="AL802">
        <v>0</v>
      </c>
      <c r="AM802">
        <v>0</v>
      </c>
      <c r="AN802">
        <v>0</v>
      </c>
      <c r="AO802" t="s">
        <v>2965</v>
      </c>
      <c r="AP802" t="s">
        <v>3496</v>
      </c>
      <c r="AQ802" t="s">
        <v>3496</v>
      </c>
      <c r="AR802" t="s">
        <v>5561</v>
      </c>
      <c r="AS802" t="s">
        <v>5566</v>
      </c>
    </row>
    <row r="803" spans="5:45" ht="17.25" customHeight="1">
      <c r="E803" s="1403" t="str">
        <f t="shared" si="24"/>
        <v>A03AG037 Concrete Work Equipment Foundation Work Rebar Work</v>
      </c>
      <c r="F803" s="1403" t="str">
        <f t="shared" si="25"/>
        <v xml:space="preserve">A03AG037-00007 Concrete Work Equipment Foundation Work Rebar Work Deformed Bar (Epoxy Coat.)  300MPa&lt;Fy≤400MPa     </v>
      </c>
      <c r="G803" s="1404" t="str" cm="1">
        <f t="array" ref="G803:H803">_xlfn.TEXTSPLIT(I803,"-")</f>
        <v>A03AG037</v>
      </c>
      <c r="H803" s="1404" t="str">
        <v>00007</v>
      </c>
      <c r="I803" t="s">
        <v>5567</v>
      </c>
      <c r="J803" t="s">
        <v>4288</v>
      </c>
      <c r="K803" t="s">
        <v>4921</v>
      </c>
      <c r="L803" t="s">
        <v>3424</v>
      </c>
      <c r="M803" t="s">
        <v>4538</v>
      </c>
      <c r="N803" t="s">
        <v>5478</v>
      </c>
      <c r="O803" t="s">
        <v>5095</v>
      </c>
      <c r="P803" t="s">
        <v>5096</v>
      </c>
      <c r="Q803" t="s">
        <v>5109</v>
      </c>
      <c r="R803" t="s">
        <v>5110</v>
      </c>
      <c r="S803" t="s">
        <v>2965</v>
      </c>
      <c r="T803">
        <v>0</v>
      </c>
      <c r="U803" t="s">
        <v>4433</v>
      </c>
      <c r="V803" t="s">
        <v>5104</v>
      </c>
      <c r="W803" t="s">
        <v>2965</v>
      </c>
      <c r="X803">
        <v>0</v>
      </c>
      <c r="Y803" t="s">
        <v>2965</v>
      </c>
      <c r="Z803">
        <v>0</v>
      </c>
      <c r="AA803" t="s">
        <v>2965</v>
      </c>
      <c r="AB803" t="s">
        <v>2965</v>
      </c>
      <c r="AC803" t="s">
        <v>2965</v>
      </c>
      <c r="AD803">
        <v>0</v>
      </c>
      <c r="AE803" t="s">
        <v>2965</v>
      </c>
      <c r="AF803" t="s">
        <v>2965</v>
      </c>
      <c r="AG803">
        <v>0</v>
      </c>
      <c r="AH803" t="s">
        <v>2965</v>
      </c>
      <c r="AI803">
        <v>0</v>
      </c>
      <c r="AJ803">
        <v>0</v>
      </c>
      <c r="AK803">
        <v>0</v>
      </c>
      <c r="AL803">
        <v>0</v>
      </c>
      <c r="AM803">
        <v>0</v>
      </c>
      <c r="AN803">
        <v>0</v>
      </c>
      <c r="AO803" t="s">
        <v>2965</v>
      </c>
      <c r="AP803" t="s">
        <v>3496</v>
      </c>
      <c r="AQ803" t="s">
        <v>3496</v>
      </c>
      <c r="AR803" t="s">
        <v>5561</v>
      </c>
      <c r="AS803" t="s">
        <v>5567</v>
      </c>
    </row>
    <row r="804" spans="5:45" ht="17.25" customHeight="1">
      <c r="E804" s="1403" t="str">
        <f t="shared" si="24"/>
        <v>A03AG037 Concrete Work Equipment Foundation Work Rebar Work</v>
      </c>
      <c r="F804" s="1403" t="str">
        <f t="shared" si="25"/>
        <v xml:space="preserve">A03AG037-00008 Concrete Work Equipment Foundation Work Rebar Work Deformed Bar (Epoxy Coat.)  Fy≤300MPa     </v>
      </c>
      <c r="G804" s="1404" t="str" cm="1">
        <f t="array" ref="G804:H804">_xlfn.TEXTSPLIT(I804,"-")</f>
        <v>A03AG037</v>
      </c>
      <c r="H804" s="1404" t="str">
        <v>00008</v>
      </c>
      <c r="I804" t="s">
        <v>5568</v>
      </c>
      <c r="J804" t="s">
        <v>4288</v>
      </c>
      <c r="K804" t="s">
        <v>4921</v>
      </c>
      <c r="L804" t="s">
        <v>3424</v>
      </c>
      <c r="M804" t="s">
        <v>4538</v>
      </c>
      <c r="N804" t="s">
        <v>5478</v>
      </c>
      <c r="O804" t="s">
        <v>5095</v>
      </c>
      <c r="P804" t="s">
        <v>5096</v>
      </c>
      <c r="Q804" t="s">
        <v>5109</v>
      </c>
      <c r="R804" t="s">
        <v>5110</v>
      </c>
      <c r="S804" t="s">
        <v>2965</v>
      </c>
      <c r="T804">
        <v>0</v>
      </c>
      <c r="U804" t="s">
        <v>5106</v>
      </c>
      <c r="V804" t="s">
        <v>5107</v>
      </c>
      <c r="W804" t="s">
        <v>2965</v>
      </c>
      <c r="X804">
        <v>0</v>
      </c>
      <c r="Y804" t="s">
        <v>2965</v>
      </c>
      <c r="Z804">
        <v>0</v>
      </c>
      <c r="AA804" t="s">
        <v>2965</v>
      </c>
      <c r="AB804" t="s">
        <v>2965</v>
      </c>
      <c r="AC804" t="s">
        <v>2965</v>
      </c>
      <c r="AD804">
        <v>0</v>
      </c>
      <c r="AE804" t="s">
        <v>2965</v>
      </c>
      <c r="AF804" t="s">
        <v>2965</v>
      </c>
      <c r="AG804">
        <v>0</v>
      </c>
      <c r="AH804" t="s">
        <v>2965</v>
      </c>
      <c r="AI804">
        <v>0</v>
      </c>
      <c r="AJ804">
        <v>0</v>
      </c>
      <c r="AK804">
        <v>0</v>
      </c>
      <c r="AL804">
        <v>0</v>
      </c>
      <c r="AM804">
        <v>0</v>
      </c>
      <c r="AN804">
        <v>0</v>
      </c>
      <c r="AO804" t="s">
        <v>2965</v>
      </c>
      <c r="AP804" t="s">
        <v>3496</v>
      </c>
      <c r="AQ804" t="s">
        <v>3496</v>
      </c>
      <c r="AR804" t="s">
        <v>5561</v>
      </c>
      <c r="AS804" t="s">
        <v>5568</v>
      </c>
    </row>
    <row r="805" spans="5:45" ht="17.25" customHeight="1">
      <c r="E805" s="1403" t="str">
        <f t="shared" si="24"/>
        <v>A03AG046 Concrete Work Equipment Foundation Work Water Stop</v>
      </c>
      <c r="F805" s="1403" t="str">
        <f t="shared" si="25"/>
        <v xml:space="preserve">A03AG046-00001 Concrete Work Equipment Foundation Work Water Stop PVC Type       </v>
      </c>
      <c r="G805" s="1404" t="str" cm="1">
        <f t="array" ref="G805:H805">_xlfn.TEXTSPLIT(I805,"-")</f>
        <v>A03AG046</v>
      </c>
      <c r="H805" s="1404" t="str">
        <v>00001</v>
      </c>
      <c r="I805" t="s">
        <v>5569</v>
      </c>
      <c r="J805" t="s">
        <v>4288</v>
      </c>
      <c r="K805" t="s">
        <v>4921</v>
      </c>
      <c r="L805" t="s">
        <v>3424</v>
      </c>
      <c r="M805" t="s">
        <v>4538</v>
      </c>
      <c r="N805" t="s">
        <v>5478</v>
      </c>
      <c r="O805" t="s">
        <v>5161</v>
      </c>
      <c r="P805" t="s">
        <v>5162</v>
      </c>
      <c r="Q805" t="s">
        <v>5163</v>
      </c>
      <c r="R805" t="s">
        <v>5164</v>
      </c>
      <c r="S805" t="s">
        <v>2965</v>
      </c>
      <c r="T805">
        <v>0</v>
      </c>
      <c r="U805" t="s">
        <v>2965</v>
      </c>
      <c r="V805">
        <v>0</v>
      </c>
      <c r="W805" t="s">
        <v>2965</v>
      </c>
      <c r="X805">
        <v>0</v>
      </c>
      <c r="Y805" t="s">
        <v>2965</v>
      </c>
      <c r="Z805">
        <v>0</v>
      </c>
      <c r="AA805" t="s">
        <v>2965</v>
      </c>
      <c r="AB805" t="s">
        <v>2965</v>
      </c>
      <c r="AC805" t="s">
        <v>2965</v>
      </c>
      <c r="AD805">
        <v>0</v>
      </c>
      <c r="AE805" t="s">
        <v>2965</v>
      </c>
      <c r="AF805">
        <v>0</v>
      </c>
      <c r="AG805">
        <v>0</v>
      </c>
      <c r="AH805" t="s">
        <v>5165</v>
      </c>
      <c r="AI805">
        <v>0</v>
      </c>
      <c r="AJ805">
        <v>0</v>
      </c>
      <c r="AK805">
        <v>0</v>
      </c>
      <c r="AL805">
        <v>0</v>
      </c>
      <c r="AM805">
        <v>0</v>
      </c>
      <c r="AN805">
        <v>0</v>
      </c>
      <c r="AO805" t="s">
        <v>2965</v>
      </c>
      <c r="AP805" t="s">
        <v>3423</v>
      </c>
      <c r="AQ805" t="s">
        <v>3423</v>
      </c>
      <c r="AR805" t="s">
        <v>5570</v>
      </c>
      <c r="AS805" t="s">
        <v>5569</v>
      </c>
    </row>
    <row r="806" spans="5:45" ht="17.25" customHeight="1">
      <c r="E806" s="1403" t="str">
        <f t="shared" si="24"/>
        <v>A03AG046 Concrete Work Equipment Foundation Work Water Stop</v>
      </c>
      <c r="F806" s="1403" t="str">
        <f t="shared" si="25"/>
        <v xml:space="preserve">A03AG046-00002 Concrete Work Equipment Foundation Work Water Stop Stainless Steel Type       </v>
      </c>
      <c r="G806" s="1404" t="str" cm="1">
        <f t="array" ref="G806:H806">_xlfn.TEXTSPLIT(I806,"-")</f>
        <v>A03AG046</v>
      </c>
      <c r="H806" s="1404" t="str">
        <v>00002</v>
      </c>
      <c r="I806" t="s">
        <v>5571</v>
      </c>
      <c r="J806" t="s">
        <v>4288</v>
      </c>
      <c r="K806" t="s">
        <v>4921</v>
      </c>
      <c r="L806" t="s">
        <v>3424</v>
      </c>
      <c r="M806" t="s">
        <v>4538</v>
      </c>
      <c r="N806" t="s">
        <v>5478</v>
      </c>
      <c r="O806" t="s">
        <v>5161</v>
      </c>
      <c r="P806" t="s">
        <v>5162</v>
      </c>
      <c r="Q806" t="s">
        <v>5168</v>
      </c>
      <c r="R806" t="s">
        <v>5169</v>
      </c>
      <c r="S806" t="s">
        <v>2965</v>
      </c>
      <c r="T806">
        <v>0</v>
      </c>
      <c r="U806" t="s">
        <v>2965</v>
      </c>
      <c r="V806">
        <v>0</v>
      </c>
      <c r="W806" t="s">
        <v>2965</v>
      </c>
      <c r="X806">
        <v>0</v>
      </c>
      <c r="Y806" t="s">
        <v>2965</v>
      </c>
      <c r="Z806">
        <v>0</v>
      </c>
      <c r="AA806" t="s">
        <v>2965</v>
      </c>
      <c r="AB806" t="s">
        <v>2965</v>
      </c>
      <c r="AC806" t="s">
        <v>2965</v>
      </c>
      <c r="AD806">
        <v>0</v>
      </c>
      <c r="AE806" t="s">
        <v>2965</v>
      </c>
      <c r="AF806">
        <v>0</v>
      </c>
      <c r="AG806">
        <v>0</v>
      </c>
      <c r="AH806" t="s">
        <v>5165</v>
      </c>
      <c r="AI806">
        <v>0</v>
      </c>
      <c r="AJ806">
        <v>0</v>
      </c>
      <c r="AK806">
        <v>0</v>
      </c>
      <c r="AL806">
        <v>0</v>
      </c>
      <c r="AM806">
        <v>0</v>
      </c>
      <c r="AN806">
        <v>0</v>
      </c>
      <c r="AO806" t="s">
        <v>2965</v>
      </c>
      <c r="AP806" t="s">
        <v>3423</v>
      </c>
      <c r="AQ806" t="s">
        <v>3423</v>
      </c>
      <c r="AR806" t="s">
        <v>5570</v>
      </c>
      <c r="AS806" t="s">
        <v>5571</v>
      </c>
    </row>
    <row r="807" spans="5:45" ht="17.25" customHeight="1">
      <c r="E807" s="1403" t="str">
        <f t="shared" si="24"/>
        <v>A03AG046 Concrete Work Equipment Foundation Work Water Stop</v>
      </c>
      <c r="F807" s="1403" t="str">
        <f t="shared" si="25"/>
        <v xml:space="preserve">A03AG046-00003 Concrete Work Equipment Foundation Work Water Stop Expandable Rubber Type       </v>
      </c>
      <c r="G807" s="1404" t="str" cm="1">
        <f t="array" ref="G807:H807">_xlfn.TEXTSPLIT(I807,"-")</f>
        <v>A03AG046</v>
      </c>
      <c r="H807" s="1404" t="str">
        <v>00003</v>
      </c>
      <c r="I807" t="s">
        <v>5572</v>
      </c>
      <c r="J807" t="s">
        <v>4288</v>
      </c>
      <c r="K807" t="s">
        <v>4921</v>
      </c>
      <c r="L807" t="s">
        <v>3424</v>
      </c>
      <c r="M807" t="s">
        <v>4538</v>
      </c>
      <c r="N807" t="s">
        <v>5478</v>
      </c>
      <c r="O807" t="s">
        <v>5161</v>
      </c>
      <c r="P807" t="s">
        <v>5162</v>
      </c>
      <c r="Q807" t="s">
        <v>5171</v>
      </c>
      <c r="R807" t="s">
        <v>5172</v>
      </c>
      <c r="S807" t="s">
        <v>2965</v>
      </c>
      <c r="T807">
        <v>0</v>
      </c>
      <c r="U807" t="s">
        <v>2965</v>
      </c>
      <c r="V807">
        <v>0</v>
      </c>
      <c r="W807" t="s">
        <v>2965</v>
      </c>
      <c r="X807">
        <v>0</v>
      </c>
      <c r="Y807" t="s">
        <v>2965</v>
      </c>
      <c r="Z807">
        <v>0</v>
      </c>
      <c r="AA807" t="s">
        <v>2965</v>
      </c>
      <c r="AB807" t="s">
        <v>2965</v>
      </c>
      <c r="AC807" t="s">
        <v>2965</v>
      </c>
      <c r="AD807">
        <v>0</v>
      </c>
      <c r="AE807" t="s">
        <v>2965</v>
      </c>
      <c r="AF807">
        <v>0</v>
      </c>
      <c r="AG807">
        <v>0</v>
      </c>
      <c r="AH807" t="s">
        <v>5165</v>
      </c>
      <c r="AI807">
        <v>0</v>
      </c>
      <c r="AJ807">
        <v>0</v>
      </c>
      <c r="AK807">
        <v>0</v>
      </c>
      <c r="AL807">
        <v>0</v>
      </c>
      <c r="AM807">
        <v>0</v>
      </c>
      <c r="AN807">
        <v>0</v>
      </c>
      <c r="AO807" t="s">
        <v>2965</v>
      </c>
      <c r="AP807" t="s">
        <v>3423</v>
      </c>
      <c r="AQ807" t="s">
        <v>3423</v>
      </c>
      <c r="AR807" t="s">
        <v>5570</v>
      </c>
      <c r="AS807" t="s">
        <v>5572</v>
      </c>
    </row>
    <row r="808" spans="5:45" ht="17.25" customHeight="1">
      <c r="E808" s="1403" t="str">
        <f t="shared" si="24"/>
        <v>A03AG046 Concrete Work Equipment Foundation Work Water Stop</v>
      </c>
      <c r="F808" s="1403" t="str">
        <f t="shared" si="25"/>
        <v xml:space="preserve">A03AG046-00004 Concrete Work Equipment Foundation Work Water Stop Copper       </v>
      </c>
      <c r="G808" s="1404" t="str" cm="1">
        <f t="array" ref="G808:H808">_xlfn.TEXTSPLIT(I808,"-")</f>
        <v>A03AG046</v>
      </c>
      <c r="H808" s="1404" t="str">
        <v>00004</v>
      </c>
      <c r="I808" t="s">
        <v>5573</v>
      </c>
      <c r="J808" t="s">
        <v>4288</v>
      </c>
      <c r="K808" t="s">
        <v>4921</v>
      </c>
      <c r="L808" t="s">
        <v>3424</v>
      </c>
      <c r="M808" t="s">
        <v>4538</v>
      </c>
      <c r="N808" t="s">
        <v>5478</v>
      </c>
      <c r="O808" t="s">
        <v>5161</v>
      </c>
      <c r="P808" t="s">
        <v>5162</v>
      </c>
      <c r="Q808" t="s">
        <v>5174</v>
      </c>
      <c r="R808" t="s">
        <v>5175</v>
      </c>
      <c r="S808" t="s">
        <v>2965</v>
      </c>
      <c r="T808">
        <v>0</v>
      </c>
      <c r="U808" t="s">
        <v>2965</v>
      </c>
      <c r="V808">
        <v>0</v>
      </c>
      <c r="W808" t="s">
        <v>2965</v>
      </c>
      <c r="X808">
        <v>0</v>
      </c>
      <c r="Y808" t="s">
        <v>2965</v>
      </c>
      <c r="Z808">
        <v>0</v>
      </c>
      <c r="AA808" t="s">
        <v>2965</v>
      </c>
      <c r="AB808" t="s">
        <v>2965</v>
      </c>
      <c r="AC808" t="s">
        <v>2965</v>
      </c>
      <c r="AD808">
        <v>0</v>
      </c>
      <c r="AE808" t="s">
        <v>2965</v>
      </c>
      <c r="AF808">
        <v>0</v>
      </c>
      <c r="AG808">
        <v>0</v>
      </c>
      <c r="AH808" t="s">
        <v>5165</v>
      </c>
      <c r="AI808">
        <v>0</v>
      </c>
      <c r="AJ808">
        <v>0</v>
      </c>
      <c r="AK808">
        <v>0</v>
      </c>
      <c r="AL808">
        <v>0</v>
      </c>
      <c r="AM808">
        <v>0</v>
      </c>
      <c r="AN808">
        <v>0</v>
      </c>
      <c r="AO808" t="s">
        <v>2965</v>
      </c>
      <c r="AP808" t="s">
        <v>3423</v>
      </c>
      <c r="AQ808" t="s">
        <v>3423</v>
      </c>
      <c r="AR808" t="s">
        <v>5570</v>
      </c>
      <c r="AS808" t="s">
        <v>5573</v>
      </c>
    </row>
    <row r="809" spans="5:45" ht="17.25" customHeight="1">
      <c r="E809" s="1403" t="str">
        <f t="shared" si="24"/>
        <v>A03AG049 Concrete Work Equipment Foundation Work Embedded Steel(Steel Plate, Corner Angle and etc.) w/ Anchor Bar (Purchase &amp; Installation)</v>
      </c>
      <c r="F809" s="1403" t="str">
        <f t="shared" si="25"/>
        <v xml:space="preserve">A03AG049-00001 Concrete Work Equipment Foundation Work Embedded Steel(Steel Plate, Corner Angle and etc.) w/ Anchor Bar (Purchase &amp; Installation) Hot-Dip Galvanized Steel     Galv.: ASTM A123  </v>
      </c>
      <c r="G809" s="1404" t="str" cm="1">
        <f t="array" ref="G809:H809">_xlfn.TEXTSPLIT(I809,"-")</f>
        <v>A03AG049</v>
      </c>
      <c r="H809" s="1404" t="str">
        <v>00001</v>
      </c>
      <c r="I809" t="s">
        <v>5574</v>
      </c>
      <c r="J809" t="s">
        <v>4288</v>
      </c>
      <c r="K809" t="s">
        <v>4921</v>
      </c>
      <c r="L809" t="s">
        <v>3424</v>
      </c>
      <c r="M809" t="s">
        <v>4538</v>
      </c>
      <c r="N809" t="s">
        <v>5478</v>
      </c>
      <c r="O809" t="s">
        <v>5211</v>
      </c>
      <c r="P809" t="s">
        <v>5212</v>
      </c>
      <c r="Q809" t="s">
        <v>5192</v>
      </c>
      <c r="R809" t="s">
        <v>5193</v>
      </c>
      <c r="S809" t="s">
        <v>2965</v>
      </c>
      <c r="T809">
        <v>0</v>
      </c>
      <c r="U809" t="s">
        <v>2965</v>
      </c>
      <c r="V809">
        <v>0</v>
      </c>
      <c r="W809" t="s">
        <v>2965</v>
      </c>
      <c r="X809">
        <v>0</v>
      </c>
      <c r="Y809" t="s">
        <v>2965</v>
      </c>
      <c r="Z809">
        <v>0</v>
      </c>
      <c r="AA809" t="s">
        <v>5027</v>
      </c>
      <c r="AB809" t="s">
        <v>5194</v>
      </c>
      <c r="AC809" t="s">
        <v>2965</v>
      </c>
      <c r="AD809">
        <v>0</v>
      </c>
      <c r="AE809" t="s">
        <v>2965</v>
      </c>
      <c r="AF809" t="s">
        <v>2965</v>
      </c>
      <c r="AG809">
        <v>0</v>
      </c>
      <c r="AH809" t="s">
        <v>2965</v>
      </c>
      <c r="AI809">
        <v>0</v>
      </c>
      <c r="AJ809">
        <v>0</v>
      </c>
      <c r="AK809">
        <v>0</v>
      </c>
      <c r="AL809">
        <v>0</v>
      </c>
      <c r="AM809">
        <v>0</v>
      </c>
      <c r="AN809">
        <v>0</v>
      </c>
      <c r="AO809" t="s">
        <v>2965</v>
      </c>
      <c r="AP809" t="s">
        <v>3496</v>
      </c>
      <c r="AQ809" t="s">
        <v>3496</v>
      </c>
      <c r="AR809" t="s">
        <v>5575</v>
      </c>
      <c r="AS809" t="s">
        <v>5574</v>
      </c>
    </row>
    <row r="810" spans="5:45" ht="17.25" customHeight="1">
      <c r="E810" s="1403" t="str">
        <f t="shared" si="24"/>
        <v>A03AG049 Concrete Work Equipment Foundation Work Embedded Steel(Steel Plate, Corner Angle and etc.) w/ Anchor Bar (Purchase &amp; Installation)</v>
      </c>
      <c r="F810" s="1403" t="str">
        <f t="shared" si="25"/>
        <v xml:space="preserve">A03AG049-00003 Concrete Work Equipment Foundation Work Embedded Steel(Steel Plate, Corner Angle and etc.) w/ Anchor Bar (Purchase &amp; Installation) SUS     SUS 304  </v>
      </c>
      <c r="G810" s="1404" t="str" cm="1">
        <f t="array" ref="G810:H810">_xlfn.TEXTSPLIT(I810,"-")</f>
        <v>A03AG049</v>
      </c>
      <c r="H810" s="1404" t="str">
        <v>00003</v>
      </c>
      <c r="I810" t="s">
        <v>5576</v>
      </c>
      <c r="J810" t="s">
        <v>4288</v>
      </c>
      <c r="K810" t="s">
        <v>4921</v>
      </c>
      <c r="L810" t="s">
        <v>3424</v>
      </c>
      <c r="M810" t="s">
        <v>4538</v>
      </c>
      <c r="N810" t="s">
        <v>5478</v>
      </c>
      <c r="O810" t="s">
        <v>5211</v>
      </c>
      <c r="P810" t="s">
        <v>5212</v>
      </c>
      <c r="Q810" t="s">
        <v>4423</v>
      </c>
      <c r="R810" t="s">
        <v>5198</v>
      </c>
      <c r="S810" t="s">
        <v>2965</v>
      </c>
      <c r="T810">
        <v>0</v>
      </c>
      <c r="U810" t="s">
        <v>2965</v>
      </c>
      <c r="V810">
        <v>0</v>
      </c>
      <c r="W810" t="s">
        <v>2965</v>
      </c>
      <c r="X810">
        <v>0</v>
      </c>
      <c r="Y810" t="s">
        <v>2965</v>
      </c>
      <c r="Z810">
        <v>0</v>
      </c>
      <c r="AA810" t="s">
        <v>5199</v>
      </c>
      <c r="AB810" t="s">
        <v>5200</v>
      </c>
      <c r="AC810" t="s">
        <v>2965</v>
      </c>
      <c r="AD810">
        <v>0</v>
      </c>
      <c r="AE810" t="s">
        <v>2965</v>
      </c>
      <c r="AF810" t="s">
        <v>2965</v>
      </c>
      <c r="AG810">
        <v>0</v>
      </c>
      <c r="AH810" t="s">
        <v>2965</v>
      </c>
      <c r="AI810">
        <v>0</v>
      </c>
      <c r="AJ810">
        <v>0</v>
      </c>
      <c r="AK810">
        <v>0</v>
      </c>
      <c r="AL810">
        <v>0</v>
      </c>
      <c r="AM810">
        <v>0</v>
      </c>
      <c r="AN810">
        <v>0</v>
      </c>
      <c r="AO810" t="s">
        <v>2965</v>
      </c>
      <c r="AP810" t="s">
        <v>3496</v>
      </c>
      <c r="AQ810" t="s">
        <v>3496</v>
      </c>
      <c r="AR810" t="s">
        <v>5575</v>
      </c>
      <c r="AS810" t="s">
        <v>5576</v>
      </c>
    </row>
    <row r="811" spans="5:45" ht="17.25" customHeight="1">
      <c r="E811" s="1403" t="str">
        <f t="shared" si="24"/>
        <v>A03AG049 Concrete Work Equipment Foundation Work Embedded Steel(Steel Plate, Corner Angle and etc.) w/ Anchor Bar (Purchase &amp; Installation)</v>
      </c>
      <c r="F811" s="1403" t="str">
        <f t="shared" si="25"/>
        <v xml:space="preserve">A03AG049-00004 Concrete Work Equipment Foundation Work Embedded Steel(Steel Plate, Corner Angle and etc.) w/ Anchor Bar (Purchase &amp; Installation) SUS     SUS 316L  </v>
      </c>
      <c r="G811" s="1404" t="str" cm="1">
        <f t="array" ref="G811:H811">_xlfn.TEXTSPLIT(I811,"-")</f>
        <v>A03AG049</v>
      </c>
      <c r="H811" s="1404" t="str">
        <v>00004</v>
      </c>
      <c r="I811" t="s">
        <v>5577</v>
      </c>
      <c r="J811" t="s">
        <v>4288</v>
      </c>
      <c r="K811" t="s">
        <v>4921</v>
      </c>
      <c r="L811" t="s">
        <v>3424</v>
      </c>
      <c r="M811" t="s">
        <v>4538</v>
      </c>
      <c r="N811" t="s">
        <v>5478</v>
      </c>
      <c r="O811" t="s">
        <v>5211</v>
      </c>
      <c r="P811" t="s">
        <v>5212</v>
      </c>
      <c r="Q811" t="s">
        <v>4423</v>
      </c>
      <c r="R811" t="s">
        <v>5198</v>
      </c>
      <c r="S811" t="s">
        <v>2965</v>
      </c>
      <c r="T811">
        <v>0</v>
      </c>
      <c r="U811" t="s">
        <v>2965</v>
      </c>
      <c r="V811">
        <v>0</v>
      </c>
      <c r="W811" t="s">
        <v>2965</v>
      </c>
      <c r="X811">
        <v>0</v>
      </c>
      <c r="Y811" t="s">
        <v>2965</v>
      </c>
      <c r="Z811">
        <v>0</v>
      </c>
      <c r="AA811" t="s">
        <v>5202</v>
      </c>
      <c r="AB811" t="s">
        <v>5203</v>
      </c>
      <c r="AC811" t="s">
        <v>2965</v>
      </c>
      <c r="AD811">
        <v>0</v>
      </c>
      <c r="AE811" t="s">
        <v>2965</v>
      </c>
      <c r="AF811" t="s">
        <v>2965</v>
      </c>
      <c r="AG811">
        <v>0</v>
      </c>
      <c r="AH811" t="s">
        <v>2965</v>
      </c>
      <c r="AI811">
        <v>0</v>
      </c>
      <c r="AJ811">
        <v>0</v>
      </c>
      <c r="AK811">
        <v>0</v>
      </c>
      <c r="AL811">
        <v>0</v>
      </c>
      <c r="AM811">
        <v>0</v>
      </c>
      <c r="AN811">
        <v>0</v>
      </c>
      <c r="AO811" t="s">
        <v>2965</v>
      </c>
      <c r="AP811" t="s">
        <v>3496</v>
      </c>
      <c r="AQ811" t="s">
        <v>3496</v>
      </c>
      <c r="AR811" t="s">
        <v>5575</v>
      </c>
      <c r="AS811" t="s">
        <v>5577</v>
      </c>
    </row>
    <row r="812" spans="5:45" ht="17.25" customHeight="1">
      <c r="E812" s="1403" t="str">
        <f t="shared" si="24"/>
        <v>A03AG049 Concrete Work Equipment Foundation Work Embedded Steel(Steel Plate, Corner Angle and etc.) w/ Anchor Bar (Purchase &amp; Installation)</v>
      </c>
      <c r="F812" s="1403" t="str">
        <f t="shared" si="25"/>
        <v xml:space="preserve">A03AG049-00005 Concrete Work Equipment Foundation Work Embedded Steel(Steel Plate, Corner Angle and etc.) w/ Anchor Bar (Purchase &amp; Installation) SUS     SUS Duplex  </v>
      </c>
      <c r="G812" s="1404" t="str" cm="1">
        <f t="array" ref="G812:H812">_xlfn.TEXTSPLIT(I812,"-")</f>
        <v>A03AG049</v>
      </c>
      <c r="H812" s="1404" t="str">
        <v>00005</v>
      </c>
      <c r="I812" t="s">
        <v>5578</v>
      </c>
      <c r="J812" t="s">
        <v>4288</v>
      </c>
      <c r="K812" t="s">
        <v>4921</v>
      </c>
      <c r="L812" t="s">
        <v>3424</v>
      </c>
      <c r="M812" t="s">
        <v>4538</v>
      </c>
      <c r="N812" t="s">
        <v>5478</v>
      </c>
      <c r="O812" t="s">
        <v>5211</v>
      </c>
      <c r="P812" t="s">
        <v>5212</v>
      </c>
      <c r="Q812" t="s">
        <v>4423</v>
      </c>
      <c r="R812" t="s">
        <v>5198</v>
      </c>
      <c r="S812" t="s">
        <v>2965</v>
      </c>
      <c r="T812">
        <v>0</v>
      </c>
      <c r="U812" t="s">
        <v>2965</v>
      </c>
      <c r="V812">
        <v>0</v>
      </c>
      <c r="W812" t="s">
        <v>2965</v>
      </c>
      <c r="X812">
        <v>0</v>
      </c>
      <c r="Y812" t="s">
        <v>2965</v>
      </c>
      <c r="Z812">
        <v>0</v>
      </c>
      <c r="AA812" t="s">
        <v>5205</v>
      </c>
      <c r="AB812" t="s">
        <v>5206</v>
      </c>
      <c r="AC812" t="s">
        <v>2965</v>
      </c>
      <c r="AD812">
        <v>0</v>
      </c>
      <c r="AE812" t="s">
        <v>2965</v>
      </c>
      <c r="AF812" t="s">
        <v>2965</v>
      </c>
      <c r="AG812">
        <v>0</v>
      </c>
      <c r="AH812" t="s">
        <v>2965</v>
      </c>
      <c r="AI812">
        <v>0</v>
      </c>
      <c r="AJ812">
        <v>0</v>
      </c>
      <c r="AK812">
        <v>0</v>
      </c>
      <c r="AL812">
        <v>0</v>
      </c>
      <c r="AM812">
        <v>0</v>
      </c>
      <c r="AN812">
        <v>0</v>
      </c>
      <c r="AO812" t="s">
        <v>2965</v>
      </c>
      <c r="AP812" t="s">
        <v>3496</v>
      </c>
      <c r="AQ812" t="s">
        <v>3496</v>
      </c>
      <c r="AR812" t="s">
        <v>5575</v>
      </c>
      <c r="AS812" t="s">
        <v>5578</v>
      </c>
    </row>
    <row r="813" spans="5:45" ht="17.25" customHeight="1">
      <c r="E813" s="1403" t="str">
        <f t="shared" si="24"/>
        <v>A03AG050 Concrete Work Equipment Foundation Work Embedded Steel(Steel Plate, Corner Angle and etc.) w/ Anchor Bar (Installation Only)</v>
      </c>
      <c r="F813" s="1403" t="str">
        <f t="shared" si="25"/>
        <v xml:space="preserve">A03AG050-00001 Concrete Work Equipment Foundation Work Embedded Steel(Steel Plate, Corner Angle and etc.) w/ Anchor Bar (Installation Only) Hot-Dip Galvanized Steel     Galv.: ASTM A123  </v>
      </c>
      <c r="G813" s="1404" t="str" cm="1">
        <f t="array" ref="G813:H813">_xlfn.TEXTSPLIT(I813,"-")</f>
        <v>A03AG050</v>
      </c>
      <c r="H813" s="1404" t="str">
        <v>00001</v>
      </c>
      <c r="I813" t="s">
        <v>5579</v>
      </c>
      <c r="J813" t="s">
        <v>4288</v>
      </c>
      <c r="K813" t="s">
        <v>4921</v>
      </c>
      <c r="L813" t="s">
        <v>3424</v>
      </c>
      <c r="M813" t="s">
        <v>4538</v>
      </c>
      <c r="N813" t="s">
        <v>5478</v>
      </c>
      <c r="O813" t="s">
        <v>5218</v>
      </c>
      <c r="P813" t="s">
        <v>5219</v>
      </c>
      <c r="Q813" t="s">
        <v>5192</v>
      </c>
      <c r="R813" t="s">
        <v>5193</v>
      </c>
      <c r="S813" t="s">
        <v>2965</v>
      </c>
      <c r="T813">
        <v>0</v>
      </c>
      <c r="U813" t="s">
        <v>2965</v>
      </c>
      <c r="V813">
        <v>0</v>
      </c>
      <c r="W813" t="s">
        <v>2965</v>
      </c>
      <c r="X813">
        <v>0</v>
      </c>
      <c r="Y813" t="s">
        <v>2965</v>
      </c>
      <c r="Z813">
        <v>0</v>
      </c>
      <c r="AA813" t="s">
        <v>5027</v>
      </c>
      <c r="AB813" t="s">
        <v>5194</v>
      </c>
      <c r="AC813" t="s">
        <v>2965</v>
      </c>
      <c r="AD813">
        <v>0</v>
      </c>
      <c r="AE813" t="s">
        <v>2965</v>
      </c>
      <c r="AF813" t="s">
        <v>2965</v>
      </c>
      <c r="AG813">
        <v>0</v>
      </c>
      <c r="AH813" t="s">
        <v>2965</v>
      </c>
      <c r="AI813">
        <v>0</v>
      </c>
      <c r="AJ813">
        <v>0</v>
      </c>
      <c r="AK813">
        <v>0</v>
      </c>
      <c r="AL813">
        <v>0</v>
      </c>
      <c r="AM813">
        <v>0</v>
      </c>
      <c r="AN813">
        <v>0</v>
      </c>
      <c r="AO813" t="s">
        <v>2965</v>
      </c>
      <c r="AP813" t="s">
        <v>3496</v>
      </c>
      <c r="AQ813" t="s">
        <v>3496</v>
      </c>
      <c r="AR813" t="s">
        <v>5580</v>
      </c>
      <c r="AS813" t="s">
        <v>5579</v>
      </c>
    </row>
    <row r="814" spans="5:45" ht="17.25" customHeight="1">
      <c r="E814" s="1403" t="str">
        <f t="shared" si="24"/>
        <v>A03AG050 Concrete Work Equipment Foundation Work Embedded Steel(Steel Plate, Corner Angle and etc.) w/ Anchor Bar (Installation Only)</v>
      </c>
      <c r="F814" s="1403" t="str">
        <f t="shared" si="25"/>
        <v xml:space="preserve">A03AG050-00003 Concrete Work Equipment Foundation Work Embedded Steel(Steel Plate, Corner Angle and etc.) w/ Anchor Bar (Installation Only) SUS     SUS 304  </v>
      </c>
      <c r="G814" s="1404" t="str" cm="1">
        <f t="array" ref="G814:H814">_xlfn.TEXTSPLIT(I814,"-")</f>
        <v>A03AG050</v>
      </c>
      <c r="H814" s="1404" t="str">
        <v>00003</v>
      </c>
      <c r="I814" t="s">
        <v>5581</v>
      </c>
      <c r="J814" t="s">
        <v>4288</v>
      </c>
      <c r="K814" t="s">
        <v>4921</v>
      </c>
      <c r="L814" t="s">
        <v>3424</v>
      </c>
      <c r="M814" t="s">
        <v>4538</v>
      </c>
      <c r="N814" t="s">
        <v>5478</v>
      </c>
      <c r="O814" t="s">
        <v>5218</v>
      </c>
      <c r="P814" t="s">
        <v>5219</v>
      </c>
      <c r="Q814" t="s">
        <v>4423</v>
      </c>
      <c r="R814" t="s">
        <v>5198</v>
      </c>
      <c r="S814" t="s">
        <v>2965</v>
      </c>
      <c r="T814">
        <v>0</v>
      </c>
      <c r="U814" t="s">
        <v>2965</v>
      </c>
      <c r="V814">
        <v>0</v>
      </c>
      <c r="W814" t="s">
        <v>2965</v>
      </c>
      <c r="X814">
        <v>0</v>
      </c>
      <c r="Y814" t="s">
        <v>2965</v>
      </c>
      <c r="Z814">
        <v>0</v>
      </c>
      <c r="AA814" t="s">
        <v>5199</v>
      </c>
      <c r="AB814" t="s">
        <v>5200</v>
      </c>
      <c r="AC814" t="s">
        <v>2965</v>
      </c>
      <c r="AD814">
        <v>0</v>
      </c>
      <c r="AE814" t="s">
        <v>2965</v>
      </c>
      <c r="AF814" t="s">
        <v>2965</v>
      </c>
      <c r="AG814">
        <v>0</v>
      </c>
      <c r="AH814" t="s">
        <v>2965</v>
      </c>
      <c r="AI814">
        <v>0</v>
      </c>
      <c r="AJ814">
        <v>0</v>
      </c>
      <c r="AK814">
        <v>0</v>
      </c>
      <c r="AL814">
        <v>0</v>
      </c>
      <c r="AM814">
        <v>0</v>
      </c>
      <c r="AN814">
        <v>0</v>
      </c>
      <c r="AO814" t="s">
        <v>2965</v>
      </c>
      <c r="AP814" t="s">
        <v>3496</v>
      </c>
      <c r="AQ814" t="s">
        <v>3496</v>
      </c>
      <c r="AR814" t="s">
        <v>5580</v>
      </c>
      <c r="AS814" t="s">
        <v>5581</v>
      </c>
    </row>
    <row r="815" spans="5:45" ht="17.25" customHeight="1">
      <c r="E815" s="1403" t="str">
        <f t="shared" si="24"/>
        <v>A03AG050 Concrete Work Equipment Foundation Work Embedded Steel(Steel Plate, Corner Angle and etc.) w/ Anchor Bar (Installation Only)</v>
      </c>
      <c r="F815" s="1403" t="str">
        <f t="shared" si="25"/>
        <v xml:space="preserve">A03AG050-00004 Concrete Work Equipment Foundation Work Embedded Steel(Steel Plate, Corner Angle and etc.) w/ Anchor Bar (Installation Only) SUS     SUS 316L  </v>
      </c>
      <c r="G815" s="1404" t="str" cm="1">
        <f t="array" ref="G815:H815">_xlfn.TEXTSPLIT(I815,"-")</f>
        <v>A03AG050</v>
      </c>
      <c r="H815" s="1404" t="str">
        <v>00004</v>
      </c>
      <c r="I815" t="s">
        <v>5582</v>
      </c>
      <c r="J815" t="s">
        <v>4288</v>
      </c>
      <c r="K815" t="s">
        <v>4921</v>
      </c>
      <c r="L815" t="s">
        <v>3424</v>
      </c>
      <c r="M815" t="s">
        <v>4538</v>
      </c>
      <c r="N815" t="s">
        <v>5478</v>
      </c>
      <c r="O815" t="s">
        <v>5218</v>
      </c>
      <c r="P815" t="s">
        <v>5219</v>
      </c>
      <c r="Q815" t="s">
        <v>4423</v>
      </c>
      <c r="R815" t="s">
        <v>5198</v>
      </c>
      <c r="S815" t="s">
        <v>2965</v>
      </c>
      <c r="T815">
        <v>0</v>
      </c>
      <c r="U815" t="s">
        <v>2965</v>
      </c>
      <c r="V815">
        <v>0</v>
      </c>
      <c r="W815" t="s">
        <v>2965</v>
      </c>
      <c r="X815">
        <v>0</v>
      </c>
      <c r="Y815" t="s">
        <v>2965</v>
      </c>
      <c r="Z815">
        <v>0</v>
      </c>
      <c r="AA815" t="s">
        <v>5202</v>
      </c>
      <c r="AB815" t="s">
        <v>5203</v>
      </c>
      <c r="AC815" t="s">
        <v>2965</v>
      </c>
      <c r="AD815">
        <v>0</v>
      </c>
      <c r="AE815" t="s">
        <v>2965</v>
      </c>
      <c r="AF815" t="s">
        <v>2965</v>
      </c>
      <c r="AG815">
        <v>0</v>
      </c>
      <c r="AH815" t="s">
        <v>2965</v>
      </c>
      <c r="AI815">
        <v>0</v>
      </c>
      <c r="AJ815">
        <v>0</v>
      </c>
      <c r="AK815">
        <v>0</v>
      </c>
      <c r="AL815">
        <v>0</v>
      </c>
      <c r="AM815">
        <v>0</v>
      </c>
      <c r="AN815">
        <v>0</v>
      </c>
      <c r="AO815" t="s">
        <v>2965</v>
      </c>
      <c r="AP815" t="s">
        <v>3496</v>
      </c>
      <c r="AQ815" t="s">
        <v>3496</v>
      </c>
      <c r="AR815" t="s">
        <v>5580</v>
      </c>
      <c r="AS815" t="s">
        <v>5582</v>
      </c>
    </row>
    <row r="816" spans="5:45" ht="17.25" customHeight="1">
      <c r="E816" s="1403" t="str">
        <f t="shared" si="24"/>
        <v>A03AG050 Concrete Work Equipment Foundation Work Embedded Steel(Steel Plate, Corner Angle and etc.) w/ Anchor Bar (Installation Only)</v>
      </c>
      <c r="F816" s="1403" t="str">
        <f t="shared" si="25"/>
        <v xml:space="preserve">A03AG050-00005 Concrete Work Equipment Foundation Work Embedded Steel(Steel Plate, Corner Angle and etc.) w/ Anchor Bar (Installation Only) SUS     SUS Duplex  </v>
      </c>
      <c r="G816" s="1404" t="str" cm="1">
        <f t="array" ref="G816:H816">_xlfn.TEXTSPLIT(I816,"-")</f>
        <v>A03AG050</v>
      </c>
      <c r="H816" s="1404" t="str">
        <v>00005</v>
      </c>
      <c r="I816" t="s">
        <v>5583</v>
      </c>
      <c r="J816" t="s">
        <v>4288</v>
      </c>
      <c r="K816" t="s">
        <v>4921</v>
      </c>
      <c r="L816" t="s">
        <v>3424</v>
      </c>
      <c r="M816" t="s">
        <v>4538</v>
      </c>
      <c r="N816" t="s">
        <v>5478</v>
      </c>
      <c r="O816" t="s">
        <v>5218</v>
      </c>
      <c r="P816" t="s">
        <v>5219</v>
      </c>
      <c r="Q816" t="s">
        <v>4423</v>
      </c>
      <c r="R816" t="s">
        <v>5198</v>
      </c>
      <c r="S816" t="s">
        <v>2965</v>
      </c>
      <c r="T816">
        <v>0</v>
      </c>
      <c r="U816" t="s">
        <v>2965</v>
      </c>
      <c r="V816">
        <v>0</v>
      </c>
      <c r="W816" t="s">
        <v>2965</v>
      </c>
      <c r="X816">
        <v>0</v>
      </c>
      <c r="Y816" t="s">
        <v>2965</v>
      </c>
      <c r="Z816">
        <v>0</v>
      </c>
      <c r="AA816" t="s">
        <v>5205</v>
      </c>
      <c r="AB816" t="s">
        <v>5206</v>
      </c>
      <c r="AC816" t="s">
        <v>2965</v>
      </c>
      <c r="AD816">
        <v>0</v>
      </c>
      <c r="AE816" t="s">
        <v>2965</v>
      </c>
      <c r="AF816" t="s">
        <v>2965</v>
      </c>
      <c r="AG816">
        <v>0</v>
      </c>
      <c r="AH816" t="s">
        <v>2965</v>
      </c>
      <c r="AI816">
        <v>0</v>
      </c>
      <c r="AJ816">
        <v>0</v>
      </c>
      <c r="AK816">
        <v>0</v>
      </c>
      <c r="AL816">
        <v>0</v>
      </c>
      <c r="AM816">
        <v>0</v>
      </c>
      <c r="AN816">
        <v>0</v>
      </c>
      <c r="AO816" t="s">
        <v>2965</v>
      </c>
      <c r="AP816" t="s">
        <v>3496</v>
      </c>
      <c r="AQ816" t="s">
        <v>3496</v>
      </c>
      <c r="AR816" t="s">
        <v>5580</v>
      </c>
      <c r="AS816" t="s">
        <v>5583</v>
      </c>
    </row>
    <row r="817" spans="5:45" ht="17.25" customHeight="1">
      <c r="E817" s="1403" t="str">
        <f t="shared" si="24"/>
        <v>A03AG054 Concrete Work Equipment Foundation Work System Form</v>
      </c>
      <c r="F817" s="1403" t="str">
        <f t="shared" si="25"/>
        <v xml:space="preserve">A03AG054-00001 Concrete Work Equipment Foundation Work System Form Heavy Duty Forms, Metal Framed Playwood forms     Including Form Tie, All Accessories, Sealing of Form Tie Hole, Separator &amp; Anchor Box out, Chamfer for Exposed Edge, Opening &amp; Sleeve, Shoring, Scaffording, Safety Measures and Shop Drawing  </v>
      </c>
      <c r="G817" s="1404" t="str" cm="1">
        <f t="array" ref="G817:H817">_xlfn.TEXTSPLIT(I817,"-")</f>
        <v>A03AG054</v>
      </c>
      <c r="H817" s="1404" t="str">
        <v>00001</v>
      </c>
      <c r="I817" t="s">
        <v>5584</v>
      </c>
      <c r="J817" t="s">
        <v>4288</v>
      </c>
      <c r="K817" t="s">
        <v>4921</v>
      </c>
      <c r="L817" t="s">
        <v>3424</v>
      </c>
      <c r="M817" t="s">
        <v>4538</v>
      </c>
      <c r="N817" t="s">
        <v>5478</v>
      </c>
      <c r="O817" t="s">
        <v>5345</v>
      </c>
      <c r="P817" t="s">
        <v>5346</v>
      </c>
      <c r="Q817" t="s">
        <v>4999</v>
      </c>
      <c r="R817" t="s">
        <v>5347</v>
      </c>
      <c r="S817" t="s">
        <v>2965</v>
      </c>
      <c r="T817">
        <v>0</v>
      </c>
      <c r="U817" t="s">
        <v>2965</v>
      </c>
      <c r="V817">
        <v>0</v>
      </c>
      <c r="W817" t="s">
        <v>2965</v>
      </c>
      <c r="X817">
        <v>0</v>
      </c>
      <c r="Y817" t="s">
        <v>2965</v>
      </c>
      <c r="Z817">
        <v>0</v>
      </c>
      <c r="AA817" t="s">
        <v>4756</v>
      </c>
      <c r="AB817" t="s">
        <v>5348</v>
      </c>
      <c r="AC817" t="s">
        <v>2965</v>
      </c>
      <c r="AD817">
        <v>0</v>
      </c>
      <c r="AE817" t="s">
        <v>2965</v>
      </c>
      <c r="AF817" t="s">
        <v>2965</v>
      </c>
      <c r="AG817">
        <v>0</v>
      </c>
      <c r="AH817" t="s">
        <v>2965</v>
      </c>
      <c r="AI817">
        <v>0</v>
      </c>
      <c r="AJ817">
        <v>0</v>
      </c>
      <c r="AK817">
        <v>0</v>
      </c>
      <c r="AL817">
        <v>0</v>
      </c>
      <c r="AM817">
        <v>0</v>
      </c>
      <c r="AN817">
        <v>0</v>
      </c>
      <c r="AO817" t="s">
        <v>2965</v>
      </c>
      <c r="AP817" t="s">
        <v>4299</v>
      </c>
      <c r="AQ817" t="s">
        <v>4299</v>
      </c>
      <c r="AR817" t="s">
        <v>5585</v>
      </c>
      <c r="AS817" t="s">
        <v>5584</v>
      </c>
    </row>
    <row r="818" spans="5:45" ht="17.25" customHeight="1">
      <c r="E818" s="1403" t="str">
        <f t="shared" si="24"/>
        <v>A03AG055 Concrete Work Equipment Foundation Work System Support</v>
      </c>
      <c r="F818" s="1403" t="str">
        <f t="shared" si="25"/>
        <v xml:space="preserve">A03AG055-00001 Concrete Work Equipment Foundation Work System Support        </v>
      </c>
      <c r="G818" s="1404" t="str" cm="1">
        <f t="array" ref="G818:H818">_xlfn.TEXTSPLIT(I818,"-")</f>
        <v>A03AG055</v>
      </c>
      <c r="H818" s="1404" t="str">
        <v>00001</v>
      </c>
      <c r="I818" t="s">
        <v>5586</v>
      </c>
      <c r="J818" t="s">
        <v>4288</v>
      </c>
      <c r="K818" t="s">
        <v>4921</v>
      </c>
      <c r="L818" t="s">
        <v>3424</v>
      </c>
      <c r="M818" t="s">
        <v>4538</v>
      </c>
      <c r="N818" t="s">
        <v>5478</v>
      </c>
      <c r="O818" t="s">
        <v>5351</v>
      </c>
      <c r="P818" t="s">
        <v>5352</v>
      </c>
      <c r="Q818" t="s">
        <v>2965</v>
      </c>
      <c r="R818">
        <v>0</v>
      </c>
      <c r="S818" t="s">
        <v>2965</v>
      </c>
      <c r="T818">
        <v>0</v>
      </c>
      <c r="U818" t="s">
        <v>2965</v>
      </c>
      <c r="V818">
        <v>0</v>
      </c>
      <c r="W818" t="s">
        <v>2965</v>
      </c>
      <c r="X818">
        <v>0</v>
      </c>
      <c r="Y818" t="s">
        <v>2965</v>
      </c>
      <c r="Z818">
        <v>0</v>
      </c>
      <c r="AA818" t="s">
        <v>2965</v>
      </c>
      <c r="AB818">
        <v>0</v>
      </c>
      <c r="AC818" t="s">
        <v>2965</v>
      </c>
      <c r="AD818">
        <v>0</v>
      </c>
      <c r="AE818" t="s">
        <v>2965</v>
      </c>
      <c r="AF818" t="s">
        <v>2965</v>
      </c>
      <c r="AG818">
        <v>0</v>
      </c>
      <c r="AH818" t="s">
        <v>2965</v>
      </c>
      <c r="AI818">
        <v>0</v>
      </c>
      <c r="AJ818">
        <v>0</v>
      </c>
      <c r="AK818">
        <v>0</v>
      </c>
      <c r="AL818">
        <v>0</v>
      </c>
      <c r="AM818">
        <v>0</v>
      </c>
      <c r="AN818">
        <v>0</v>
      </c>
      <c r="AO818" t="s">
        <v>2965</v>
      </c>
      <c r="AP818" t="s">
        <v>4299</v>
      </c>
      <c r="AQ818" t="s">
        <v>4299</v>
      </c>
      <c r="AR818" t="s">
        <v>5587</v>
      </c>
      <c r="AS818" t="s">
        <v>5586</v>
      </c>
    </row>
    <row r="819" spans="5:45" ht="17.25" customHeight="1">
      <c r="E819" s="1403" t="str">
        <f t="shared" si="24"/>
        <v>A03AH056 Concrete Work Concrete Protective Coating (U/G) Bitumen/Bituminous/Asphalt Coating</v>
      </c>
      <c r="F819" s="1403" t="str">
        <f t="shared" si="25"/>
        <v xml:space="preserve">A03AH056-00001 Concrete Work Concrete Protective Coating (U/G) Bitumen/Bituminous/Asphalt Coating        </v>
      </c>
      <c r="G819" s="1404" t="str" cm="1">
        <f t="array" ref="G819:H819">_xlfn.TEXTSPLIT(I819,"-")</f>
        <v>A03AH056</v>
      </c>
      <c r="H819" s="1404" t="str">
        <v>00001</v>
      </c>
      <c r="I819" t="s">
        <v>5588</v>
      </c>
      <c r="J819" t="s">
        <v>4288</v>
      </c>
      <c r="K819" t="s">
        <v>4921</v>
      </c>
      <c r="L819" t="s">
        <v>3424</v>
      </c>
      <c r="M819" t="s">
        <v>4541</v>
      </c>
      <c r="N819" t="s">
        <v>5589</v>
      </c>
      <c r="O819" t="s">
        <v>5590</v>
      </c>
      <c r="P819" t="s">
        <v>5591</v>
      </c>
      <c r="Q819" t="s">
        <v>2965</v>
      </c>
      <c r="R819">
        <v>0</v>
      </c>
      <c r="S819" t="s">
        <v>2965</v>
      </c>
      <c r="T819">
        <v>0</v>
      </c>
      <c r="U819" t="s">
        <v>2965</v>
      </c>
      <c r="V819">
        <v>0</v>
      </c>
      <c r="W819" t="s">
        <v>2965</v>
      </c>
      <c r="X819">
        <v>0</v>
      </c>
      <c r="Y819" t="s">
        <v>2965</v>
      </c>
      <c r="Z819">
        <v>0</v>
      </c>
      <c r="AA819" t="s">
        <v>2965</v>
      </c>
      <c r="AB819">
        <v>0</v>
      </c>
      <c r="AC819" t="s">
        <v>2965</v>
      </c>
      <c r="AD819">
        <v>0</v>
      </c>
      <c r="AE819" t="s">
        <v>2965</v>
      </c>
      <c r="AF819">
        <v>0</v>
      </c>
      <c r="AG819">
        <v>0</v>
      </c>
      <c r="AH819" t="s">
        <v>2965</v>
      </c>
      <c r="AI819">
        <v>0</v>
      </c>
      <c r="AJ819">
        <v>0</v>
      </c>
      <c r="AK819">
        <v>0</v>
      </c>
      <c r="AL819">
        <v>0</v>
      </c>
      <c r="AM819">
        <v>0</v>
      </c>
      <c r="AN819">
        <v>0</v>
      </c>
      <c r="AO819" t="s">
        <v>2965</v>
      </c>
      <c r="AP819" t="s">
        <v>4360</v>
      </c>
      <c r="AQ819" t="s">
        <v>4360</v>
      </c>
      <c r="AR819" t="s">
        <v>5592</v>
      </c>
      <c r="AS819" t="s">
        <v>5588</v>
      </c>
    </row>
    <row r="820" spans="5:45" ht="17.25" customHeight="1">
      <c r="E820" s="1403" t="str">
        <f t="shared" si="24"/>
        <v>A03AH057 Concrete Work Concrete Protective Coating (U/G) Coal Tar Epoxy</v>
      </c>
      <c r="F820" s="1403" t="str">
        <f t="shared" si="25"/>
        <v xml:space="preserve">A03AH057-00001 Concrete Work Concrete Protective Coating (U/G) Coal Tar Epoxy        </v>
      </c>
      <c r="G820" s="1404" t="str" cm="1">
        <f t="array" ref="G820:H820">_xlfn.TEXTSPLIT(I820,"-")</f>
        <v>A03AH057</v>
      </c>
      <c r="H820" s="1404" t="str">
        <v>00001</v>
      </c>
      <c r="I820" t="s">
        <v>5593</v>
      </c>
      <c r="J820" t="s">
        <v>4288</v>
      </c>
      <c r="K820" t="s">
        <v>4921</v>
      </c>
      <c r="L820" t="s">
        <v>3424</v>
      </c>
      <c r="M820" t="s">
        <v>4541</v>
      </c>
      <c r="N820" t="s">
        <v>5589</v>
      </c>
      <c r="O820" t="s">
        <v>5594</v>
      </c>
      <c r="P820" t="s">
        <v>5595</v>
      </c>
      <c r="Q820" t="s">
        <v>2965</v>
      </c>
      <c r="R820">
        <v>0</v>
      </c>
      <c r="S820" t="s">
        <v>2965</v>
      </c>
      <c r="T820">
        <v>0</v>
      </c>
      <c r="U820" t="s">
        <v>2965</v>
      </c>
      <c r="V820">
        <v>0</v>
      </c>
      <c r="W820" t="s">
        <v>2965</v>
      </c>
      <c r="X820">
        <v>0</v>
      </c>
      <c r="Y820" t="s">
        <v>2965</v>
      </c>
      <c r="Z820">
        <v>0</v>
      </c>
      <c r="AA820" t="s">
        <v>2965</v>
      </c>
      <c r="AB820" t="s">
        <v>2965</v>
      </c>
      <c r="AC820" t="s">
        <v>2965</v>
      </c>
      <c r="AD820">
        <v>0</v>
      </c>
      <c r="AE820" t="s">
        <v>2965</v>
      </c>
      <c r="AF820">
        <v>0</v>
      </c>
      <c r="AG820">
        <v>0</v>
      </c>
      <c r="AH820" t="s">
        <v>2965</v>
      </c>
      <c r="AI820">
        <v>0</v>
      </c>
      <c r="AJ820">
        <v>0</v>
      </c>
      <c r="AK820">
        <v>0</v>
      </c>
      <c r="AL820">
        <v>0</v>
      </c>
      <c r="AM820">
        <v>0</v>
      </c>
      <c r="AN820">
        <v>0</v>
      </c>
      <c r="AO820" t="s">
        <v>2965</v>
      </c>
      <c r="AP820" t="s">
        <v>4360</v>
      </c>
      <c r="AQ820" t="s">
        <v>4360</v>
      </c>
      <c r="AR820" t="s">
        <v>5596</v>
      </c>
      <c r="AS820" t="s">
        <v>5593</v>
      </c>
    </row>
    <row r="821" spans="5:45" ht="17.25" customHeight="1">
      <c r="E821" s="1403" t="str">
        <f t="shared" si="24"/>
        <v>A03AH058 Concrete Work Concrete Protective Coating (U/G) Epoxy Coating (Epoxy Resin Based Coating)</v>
      </c>
      <c r="F821" s="1403" t="str">
        <f t="shared" si="25"/>
        <v xml:space="preserve">A03AH058-00001 Concrete Work Concrete Protective Coating (U/G) Epoxy Coating (Epoxy Resin Based Coating)        </v>
      </c>
      <c r="G821" s="1404" t="str" cm="1">
        <f t="array" ref="G821:H821">_xlfn.TEXTSPLIT(I821,"-")</f>
        <v>A03AH058</v>
      </c>
      <c r="H821" s="1404" t="str">
        <v>00001</v>
      </c>
      <c r="I821" t="s">
        <v>5597</v>
      </c>
      <c r="J821" t="s">
        <v>4288</v>
      </c>
      <c r="K821" t="s">
        <v>4921</v>
      </c>
      <c r="L821" t="s">
        <v>3424</v>
      </c>
      <c r="M821" t="s">
        <v>4541</v>
      </c>
      <c r="N821" t="s">
        <v>5589</v>
      </c>
      <c r="O821" t="s">
        <v>5598</v>
      </c>
      <c r="P821" t="s">
        <v>5599</v>
      </c>
      <c r="Q821" t="s">
        <v>2965</v>
      </c>
      <c r="R821">
        <v>0</v>
      </c>
      <c r="S821" t="s">
        <v>2965</v>
      </c>
      <c r="T821">
        <v>0</v>
      </c>
      <c r="U821" t="s">
        <v>2965</v>
      </c>
      <c r="V821">
        <v>0</v>
      </c>
      <c r="W821" t="s">
        <v>2965</v>
      </c>
      <c r="X821">
        <v>0</v>
      </c>
      <c r="Y821" t="s">
        <v>2965</v>
      </c>
      <c r="Z821">
        <v>0</v>
      </c>
      <c r="AA821" t="s">
        <v>2965</v>
      </c>
      <c r="AB821" t="s">
        <v>2965</v>
      </c>
      <c r="AC821" t="s">
        <v>2965</v>
      </c>
      <c r="AD821">
        <v>0</v>
      </c>
      <c r="AE821" t="s">
        <v>2965</v>
      </c>
      <c r="AF821">
        <v>0</v>
      </c>
      <c r="AG821">
        <v>0</v>
      </c>
      <c r="AH821" t="s">
        <v>2965</v>
      </c>
      <c r="AI821">
        <v>0</v>
      </c>
      <c r="AJ821">
        <v>0</v>
      </c>
      <c r="AK821">
        <v>0</v>
      </c>
      <c r="AL821">
        <v>0</v>
      </c>
      <c r="AM821">
        <v>0</v>
      </c>
      <c r="AN821">
        <v>0</v>
      </c>
      <c r="AO821" t="s">
        <v>2965</v>
      </c>
      <c r="AP821" t="s">
        <v>4360</v>
      </c>
      <c r="AQ821" t="s">
        <v>4360</v>
      </c>
      <c r="AR821" t="s">
        <v>5600</v>
      </c>
      <c r="AS821" t="s">
        <v>5597</v>
      </c>
    </row>
    <row r="822" spans="5:45" ht="17.25" customHeight="1">
      <c r="E822" s="1403" t="str">
        <f t="shared" si="24"/>
        <v>A03AH059 Concrete Work Concrete Protective Coating (U/G) Sheet Membrane</v>
      </c>
      <c r="F822" s="1403" t="str">
        <f t="shared" si="25"/>
        <v xml:space="preserve">A03AH059-00001 Concrete Work Concrete Protective Coating (U/G) Sheet Membrane Adhesive Rubber Sheet or Bitumen Polyethylene Laminated Waterproofing Membrane       </v>
      </c>
      <c r="G822" s="1404" t="str" cm="1">
        <f t="array" ref="G822:H822">_xlfn.TEXTSPLIT(I822,"-")</f>
        <v>A03AH059</v>
      </c>
      <c r="H822" s="1404" t="str">
        <v>00001</v>
      </c>
      <c r="I822" t="s">
        <v>5601</v>
      </c>
      <c r="J822" t="s">
        <v>4288</v>
      </c>
      <c r="K822" t="s">
        <v>4921</v>
      </c>
      <c r="L822" t="s">
        <v>3424</v>
      </c>
      <c r="M822" t="s">
        <v>4541</v>
      </c>
      <c r="N822" t="s">
        <v>5589</v>
      </c>
      <c r="O822" t="s">
        <v>5602</v>
      </c>
      <c r="P822" t="s">
        <v>5603</v>
      </c>
      <c r="Q822" t="s">
        <v>4924</v>
      </c>
      <c r="R822" t="s">
        <v>5604</v>
      </c>
      <c r="S822" t="s">
        <v>2965</v>
      </c>
      <c r="T822">
        <v>0</v>
      </c>
      <c r="U822" t="s">
        <v>2965</v>
      </c>
      <c r="V822">
        <v>0</v>
      </c>
      <c r="W822" t="s">
        <v>2965</v>
      </c>
      <c r="X822">
        <v>0</v>
      </c>
      <c r="Y822" t="s">
        <v>2965</v>
      </c>
      <c r="Z822">
        <v>0</v>
      </c>
      <c r="AA822" t="s">
        <v>2965</v>
      </c>
      <c r="AB822" t="s">
        <v>2965</v>
      </c>
      <c r="AC822" t="s">
        <v>2965</v>
      </c>
      <c r="AD822">
        <v>0</v>
      </c>
      <c r="AE822" t="s">
        <v>2965</v>
      </c>
      <c r="AF822">
        <v>0</v>
      </c>
      <c r="AG822">
        <v>0</v>
      </c>
      <c r="AH822" t="s">
        <v>2860</v>
      </c>
      <c r="AI822">
        <v>0</v>
      </c>
      <c r="AJ822">
        <v>0</v>
      </c>
      <c r="AK822">
        <v>0</v>
      </c>
      <c r="AL822">
        <v>0</v>
      </c>
      <c r="AM822">
        <v>0</v>
      </c>
      <c r="AN822">
        <v>0</v>
      </c>
      <c r="AO822" t="s">
        <v>2965</v>
      </c>
      <c r="AP822" t="s">
        <v>4360</v>
      </c>
      <c r="AQ822" t="s">
        <v>4360</v>
      </c>
      <c r="AR822" t="s">
        <v>5605</v>
      </c>
      <c r="AS822" t="s">
        <v>5601</v>
      </c>
    </row>
    <row r="823" spans="5:45" ht="17.25" customHeight="1">
      <c r="E823" s="1403" t="str">
        <f t="shared" si="24"/>
        <v>A03AH060 Concrete Work Concrete Protective Coating (U/G) Memebrane Protection Board</v>
      </c>
      <c r="F823" s="1403" t="str">
        <f t="shared" si="25"/>
        <v xml:space="preserve">A03AH060-00001 Concrete Work Concrete Protective Coating (U/G) Memebrane Protection Board Bitumen Impregnated Fiberboard       </v>
      </c>
      <c r="G823" s="1404" t="str" cm="1">
        <f t="array" ref="G823:H823">_xlfn.TEXTSPLIT(I823,"-")</f>
        <v>A03AH060</v>
      </c>
      <c r="H823" s="1404" t="str">
        <v>00001</v>
      </c>
      <c r="I823" t="s">
        <v>5606</v>
      </c>
      <c r="J823" t="s">
        <v>4288</v>
      </c>
      <c r="K823" t="s">
        <v>4921</v>
      </c>
      <c r="L823" t="s">
        <v>3424</v>
      </c>
      <c r="M823" t="s">
        <v>4541</v>
      </c>
      <c r="N823" t="s">
        <v>5589</v>
      </c>
      <c r="O823" t="s">
        <v>5607</v>
      </c>
      <c r="P823" t="s">
        <v>5608</v>
      </c>
      <c r="Q823" t="s">
        <v>4928</v>
      </c>
      <c r="R823" t="s">
        <v>5609</v>
      </c>
      <c r="S823" t="s">
        <v>2965</v>
      </c>
      <c r="T823">
        <v>0</v>
      </c>
      <c r="U823" t="s">
        <v>2965</v>
      </c>
      <c r="V823">
        <v>0</v>
      </c>
      <c r="W823" t="s">
        <v>2965</v>
      </c>
      <c r="X823">
        <v>0</v>
      </c>
      <c r="Y823" t="s">
        <v>2965</v>
      </c>
      <c r="Z823">
        <v>0</v>
      </c>
      <c r="AA823" t="s">
        <v>2965</v>
      </c>
      <c r="AB823" t="s">
        <v>2965</v>
      </c>
      <c r="AC823" t="s">
        <v>2965</v>
      </c>
      <c r="AD823">
        <v>0</v>
      </c>
      <c r="AE823" t="s">
        <v>2965</v>
      </c>
      <c r="AF823">
        <v>0</v>
      </c>
      <c r="AG823">
        <v>0</v>
      </c>
      <c r="AH823" t="s">
        <v>2860</v>
      </c>
      <c r="AI823">
        <v>0</v>
      </c>
      <c r="AJ823">
        <v>0</v>
      </c>
      <c r="AK823">
        <v>0</v>
      </c>
      <c r="AL823">
        <v>0</v>
      </c>
      <c r="AM823">
        <v>0</v>
      </c>
      <c r="AN823">
        <v>0</v>
      </c>
      <c r="AO823" t="s">
        <v>2965</v>
      </c>
      <c r="AP823" t="s">
        <v>4360</v>
      </c>
      <c r="AQ823" t="s">
        <v>4360</v>
      </c>
      <c r="AR823" t="s">
        <v>5610</v>
      </c>
      <c r="AS823" t="s">
        <v>5606</v>
      </c>
    </row>
    <row r="824" spans="5:45" ht="17.25" customHeight="1">
      <c r="E824" s="1403" t="str">
        <f t="shared" si="24"/>
        <v>A03AH060 Concrete Work Concrete Protective Coating (U/G) Memebrane Protection Board</v>
      </c>
      <c r="F824" s="1403" t="str">
        <f t="shared" si="25"/>
        <v xml:space="preserve">A03AH060-00002 Concrete Work Concrete Protective Coating (U/G) Memebrane Protection Board Bitumen Impregnated Softboard       </v>
      </c>
      <c r="G824" s="1404" t="str" cm="1">
        <f t="array" ref="G824:H824">_xlfn.TEXTSPLIT(I824,"-")</f>
        <v>A03AH060</v>
      </c>
      <c r="H824" s="1404" t="str">
        <v>00002</v>
      </c>
      <c r="I824" t="s">
        <v>5611</v>
      </c>
      <c r="J824" t="s">
        <v>4288</v>
      </c>
      <c r="K824" t="s">
        <v>4921</v>
      </c>
      <c r="L824" t="s">
        <v>3424</v>
      </c>
      <c r="M824" t="s">
        <v>4541</v>
      </c>
      <c r="N824" t="s">
        <v>5589</v>
      </c>
      <c r="O824" t="s">
        <v>5607</v>
      </c>
      <c r="P824" t="s">
        <v>5608</v>
      </c>
      <c r="Q824" t="s">
        <v>4931</v>
      </c>
      <c r="R824" t="s">
        <v>5612</v>
      </c>
      <c r="S824" t="s">
        <v>2965</v>
      </c>
      <c r="T824">
        <v>0</v>
      </c>
      <c r="U824" t="s">
        <v>2965</v>
      </c>
      <c r="V824">
        <v>0</v>
      </c>
      <c r="W824" t="s">
        <v>2965</v>
      </c>
      <c r="X824">
        <v>0</v>
      </c>
      <c r="Y824" t="s">
        <v>2965</v>
      </c>
      <c r="Z824">
        <v>0</v>
      </c>
      <c r="AA824" t="s">
        <v>2965</v>
      </c>
      <c r="AB824" t="s">
        <v>2965</v>
      </c>
      <c r="AC824" t="s">
        <v>2965</v>
      </c>
      <c r="AD824">
        <v>0</v>
      </c>
      <c r="AE824" t="s">
        <v>2965</v>
      </c>
      <c r="AF824" t="s">
        <v>2965</v>
      </c>
      <c r="AG824">
        <v>0</v>
      </c>
      <c r="AH824" t="s">
        <v>2860</v>
      </c>
      <c r="AI824">
        <v>0</v>
      </c>
      <c r="AJ824">
        <v>0</v>
      </c>
      <c r="AK824">
        <v>0</v>
      </c>
      <c r="AL824">
        <v>0</v>
      </c>
      <c r="AM824">
        <v>0</v>
      </c>
      <c r="AN824">
        <v>0</v>
      </c>
      <c r="AO824" t="s">
        <v>2965</v>
      </c>
      <c r="AP824" t="s">
        <v>4360</v>
      </c>
      <c r="AQ824" t="s">
        <v>4360</v>
      </c>
      <c r="AR824" t="s">
        <v>5610</v>
      </c>
      <c r="AS824" t="s">
        <v>5611</v>
      </c>
    </row>
    <row r="825" spans="5:45" ht="17.25" customHeight="1">
      <c r="E825" s="1403" t="str">
        <f t="shared" si="24"/>
        <v>A03AH061 Concrete Work Concrete Protective Coating (U/G) Protective Screed</v>
      </c>
      <c r="F825" s="1403" t="str">
        <f t="shared" si="25"/>
        <v xml:space="preserve">A03AH061-00001 Concrete Work Concrete Protective Coating (U/G) Protective Screed        </v>
      </c>
      <c r="G825" s="1404" t="str" cm="1">
        <f t="array" ref="G825:H825">_xlfn.TEXTSPLIT(I825,"-")</f>
        <v>A03AH061</v>
      </c>
      <c r="H825" s="1404" t="str">
        <v>00001</v>
      </c>
      <c r="I825" t="s">
        <v>5613</v>
      </c>
      <c r="J825" t="s">
        <v>4288</v>
      </c>
      <c r="K825" t="s">
        <v>4921</v>
      </c>
      <c r="L825" t="s">
        <v>3424</v>
      </c>
      <c r="M825" t="s">
        <v>4541</v>
      </c>
      <c r="N825" t="s">
        <v>5589</v>
      </c>
      <c r="O825" t="s">
        <v>5614</v>
      </c>
      <c r="P825" t="s">
        <v>5615</v>
      </c>
      <c r="Q825" t="s">
        <v>2965</v>
      </c>
      <c r="R825">
        <v>0</v>
      </c>
      <c r="S825" t="s">
        <v>2965</v>
      </c>
      <c r="T825">
        <v>0</v>
      </c>
      <c r="U825" t="s">
        <v>2965</v>
      </c>
      <c r="V825">
        <v>0</v>
      </c>
      <c r="W825" t="s">
        <v>2965</v>
      </c>
      <c r="X825">
        <v>0</v>
      </c>
      <c r="Y825" t="s">
        <v>2965</v>
      </c>
      <c r="Z825">
        <v>0</v>
      </c>
      <c r="AA825" t="s">
        <v>2965</v>
      </c>
      <c r="AB825" t="s">
        <v>2965</v>
      </c>
      <c r="AC825" t="s">
        <v>2965</v>
      </c>
      <c r="AD825">
        <v>0</v>
      </c>
      <c r="AE825" t="s">
        <v>2965</v>
      </c>
      <c r="AF825" t="s">
        <v>2965</v>
      </c>
      <c r="AG825">
        <v>0</v>
      </c>
      <c r="AH825" t="s">
        <v>2860</v>
      </c>
      <c r="AI825">
        <v>0</v>
      </c>
      <c r="AJ825">
        <v>0</v>
      </c>
      <c r="AK825">
        <v>0</v>
      </c>
      <c r="AL825">
        <v>0</v>
      </c>
      <c r="AM825">
        <v>0</v>
      </c>
      <c r="AN825">
        <v>0</v>
      </c>
      <c r="AO825" t="s">
        <v>2965</v>
      </c>
      <c r="AP825" t="s">
        <v>4360</v>
      </c>
      <c r="AQ825" t="s">
        <v>4360</v>
      </c>
      <c r="AR825" t="s">
        <v>5616</v>
      </c>
      <c r="AS825" t="s">
        <v>5613</v>
      </c>
    </row>
    <row r="826" spans="5:45" ht="17.25" customHeight="1">
      <c r="E826" s="1403" t="str">
        <f t="shared" si="24"/>
        <v>A03AJ058 Concrete Work Concrete Protective Coating (A/G) Epoxy Coating (Epoxy Resin Based Coating)</v>
      </c>
      <c r="F826" s="1403" t="str">
        <f t="shared" si="25"/>
        <v xml:space="preserve">A03AJ058-00001 Concrete Work Concrete Protective Coating (A/G) Epoxy Coating (Epoxy Resin Based Coating)        </v>
      </c>
      <c r="G826" s="1404" t="str" cm="1">
        <f t="array" ref="G826:H826">_xlfn.TEXTSPLIT(I826,"-")</f>
        <v>A03AJ058</v>
      </c>
      <c r="H826" s="1404" t="str">
        <v>00001</v>
      </c>
      <c r="I826" t="s">
        <v>5617</v>
      </c>
      <c r="J826" t="s">
        <v>4288</v>
      </c>
      <c r="K826" t="s">
        <v>4921</v>
      </c>
      <c r="L826" t="s">
        <v>3424</v>
      </c>
      <c r="M826" t="s">
        <v>4544</v>
      </c>
      <c r="N826" t="s">
        <v>5618</v>
      </c>
      <c r="O826" t="s">
        <v>5598</v>
      </c>
      <c r="P826" t="s">
        <v>5599</v>
      </c>
      <c r="Q826" t="s">
        <v>2965</v>
      </c>
      <c r="R826">
        <v>0</v>
      </c>
      <c r="S826" t="s">
        <v>2965</v>
      </c>
      <c r="T826">
        <v>0</v>
      </c>
      <c r="U826" t="s">
        <v>2965</v>
      </c>
      <c r="V826">
        <v>0</v>
      </c>
      <c r="W826" t="s">
        <v>2965</v>
      </c>
      <c r="X826">
        <v>0</v>
      </c>
      <c r="Y826" t="s">
        <v>2965</v>
      </c>
      <c r="Z826">
        <v>0</v>
      </c>
      <c r="AA826" t="s">
        <v>2965</v>
      </c>
      <c r="AB826" t="s">
        <v>2965</v>
      </c>
      <c r="AC826" t="s">
        <v>2965</v>
      </c>
      <c r="AD826">
        <v>0</v>
      </c>
      <c r="AE826" t="s">
        <v>2965</v>
      </c>
      <c r="AF826">
        <v>0</v>
      </c>
      <c r="AG826">
        <v>0</v>
      </c>
      <c r="AH826" t="s">
        <v>2965</v>
      </c>
      <c r="AI826">
        <v>0</v>
      </c>
      <c r="AJ826">
        <v>0</v>
      </c>
      <c r="AK826">
        <v>0</v>
      </c>
      <c r="AL826">
        <v>0</v>
      </c>
      <c r="AM826">
        <v>0</v>
      </c>
      <c r="AN826">
        <v>0</v>
      </c>
      <c r="AO826" t="s">
        <v>2965</v>
      </c>
      <c r="AP826" t="s">
        <v>4360</v>
      </c>
      <c r="AQ826" t="s">
        <v>4360</v>
      </c>
      <c r="AR826" t="s">
        <v>5619</v>
      </c>
      <c r="AS826" t="s">
        <v>5617</v>
      </c>
    </row>
    <row r="827" spans="5:45" ht="17.25" customHeight="1">
      <c r="E827" s="1403" t="str">
        <f t="shared" si="24"/>
        <v>A03AJ062 Concrete Work Concrete Protective Coating (A/G) Acrylic Polymer Coating</v>
      </c>
      <c r="F827" s="1403" t="str">
        <f t="shared" si="25"/>
        <v xml:space="preserve">A03AJ062-00001 Concrete Work Concrete Protective Coating (A/G) Acrylic Polymer Coating        </v>
      </c>
      <c r="G827" s="1404" t="str" cm="1">
        <f t="array" ref="G827:H827">_xlfn.TEXTSPLIT(I827,"-")</f>
        <v>A03AJ062</v>
      </c>
      <c r="H827" s="1404" t="str">
        <v>00001</v>
      </c>
      <c r="I827" t="s">
        <v>5620</v>
      </c>
      <c r="J827" t="s">
        <v>4288</v>
      </c>
      <c r="K827" t="s">
        <v>4921</v>
      </c>
      <c r="L827" t="s">
        <v>3424</v>
      </c>
      <c r="M827" t="s">
        <v>4544</v>
      </c>
      <c r="N827" t="s">
        <v>5618</v>
      </c>
      <c r="O827" t="s">
        <v>5621</v>
      </c>
      <c r="P827" t="s">
        <v>5622</v>
      </c>
      <c r="Q827" t="s">
        <v>2965</v>
      </c>
      <c r="R827">
        <v>0</v>
      </c>
      <c r="S827" t="s">
        <v>2965</v>
      </c>
      <c r="T827">
        <v>0</v>
      </c>
      <c r="U827" t="s">
        <v>2965</v>
      </c>
      <c r="V827">
        <v>0</v>
      </c>
      <c r="W827" t="s">
        <v>2965</v>
      </c>
      <c r="X827">
        <v>0</v>
      </c>
      <c r="Y827" t="s">
        <v>2965</v>
      </c>
      <c r="Z827">
        <v>0</v>
      </c>
      <c r="AA827" t="s">
        <v>2965</v>
      </c>
      <c r="AB827" t="s">
        <v>2965</v>
      </c>
      <c r="AC827" t="s">
        <v>2965</v>
      </c>
      <c r="AD827">
        <v>0</v>
      </c>
      <c r="AE827" t="s">
        <v>2965</v>
      </c>
      <c r="AF827">
        <v>0</v>
      </c>
      <c r="AG827">
        <v>0</v>
      </c>
      <c r="AH827" t="s">
        <v>2965</v>
      </c>
      <c r="AI827">
        <v>0</v>
      </c>
      <c r="AJ827">
        <v>0</v>
      </c>
      <c r="AK827">
        <v>0</v>
      </c>
      <c r="AL827">
        <v>0</v>
      </c>
      <c r="AM827">
        <v>0</v>
      </c>
      <c r="AN827">
        <v>0</v>
      </c>
      <c r="AO827" t="s">
        <v>2965</v>
      </c>
      <c r="AP827" t="s">
        <v>4360</v>
      </c>
      <c r="AQ827" t="s">
        <v>4360</v>
      </c>
      <c r="AR827" t="s">
        <v>5623</v>
      </c>
      <c r="AS827" t="s">
        <v>5620</v>
      </c>
    </row>
    <row r="828" spans="5:45" ht="17.25" customHeight="1">
      <c r="E828" s="1403" t="str">
        <f t="shared" si="24"/>
        <v>A03AJ063 Concrete Work Concrete Protective Coating (A/G) Bituminous Damp Proofing</v>
      </c>
      <c r="F828" s="1403" t="str">
        <f t="shared" si="25"/>
        <v xml:space="preserve">A03AJ063-00001 Concrete Work Concrete Protective Coating (A/G) Bituminous Damp Proofing     for External Conc. Wall behind Panel (Granite, Marble, Aluminum Panel, ETC.)   </v>
      </c>
      <c r="G828" s="1404" t="str" cm="1">
        <f t="array" ref="G828:H828">_xlfn.TEXTSPLIT(I828,"-")</f>
        <v>A03AJ063</v>
      </c>
      <c r="H828" s="1404" t="str">
        <v>00001</v>
      </c>
      <c r="I828" t="s">
        <v>5624</v>
      </c>
      <c r="J828" t="s">
        <v>4288</v>
      </c>
      <c r="K828" t="s">
        <v>4921</v>
      </c>
      <c r="L828" t="s">
        <v>3424</v>
      </c>
      <c r="M828" t="s">
        <v>4544</v>
      </c>
      <c r="N828" t="s">
        <v>5618</v>
      </c>
      <c r="O828" t="s">
        <v>5625</v>
      </c>
      <c r="P828" t="s">
        <v>5626</v>
      </c>
      <c r="Q828" t="s">
        <v>2965</v>
      </c>
      <c r="R828">
        <v>0</v>
      </c>
      <c r="S828" t="s">
        <v>2965</v>
      </c>
      <c r="T828">
        <v>0</v>
      </c>
      <c r="U828" t="s">
        <v>2965</v>
      </c>
      <c r="V828">
        <v>0</v>
      </c>
      <c r="W828" t="s">
        <v>2965</v>
      </c>
      <c r="X828">
        <v>0</v>
      </c>
      <c r="Y828" t="s">
        <v>4295</v>
      </c>
      <c r="Z828" t="s">
        <v>5627</v>
      </c>
      <c r="AA828" t="s">
        <v>2965</v>
      </c>
      <c r="AB828" t="s">
        <v>2965</v>
      </c>
      <c r="AC828" t="s">
        <v>2965</v>
      </c>
      <c r="AD828">
        <v>0</v>
      </c>
      <c r="AE828" t="s">
        <v>2965</v>
      </c>
      <c r="AF828" t="s">
        <v>2965</v>
      </c>
      <c r="AG828">
        <v>0</v>
      </c>
      <c r="AH828" t="s">
        <v>2965</v>
      </c>
      <c r="AI828">
        <v>0</v>
      </c>
      <c r="AJ828">
        <v>0</v>
      </c>
      <c r="AK828">
        <v>0</v>
      </c>
      <c r="AL828">
        <v>0</v>
      </c>
      <c r="AM828">
        <v>0</v>
      </c>
      <c r="AN828">
        <v>0</v>
      </c>
      <c r="AO828" t="s">
        <v>2965</v>
      </c>
      <c r="AP828" t="s">
        <v>4360</v>
      </c>
      <c r="AQ828" t="s">
        <v>4360</v>
      </c>
      <c r="AR828" t="s">
        <v>5628</v>
      </c>
      <c r="AS828" t="s">
        <v>5624</v>
      </c>
    </row>
    <row r="829" spans="5:45" ht="17.25" customHeight="1">
      <c r="E829" s="1403" t="str">
        <f t="shared" si="24"/>
        <v>A03AK064 Concrete Work Precast Concrete Work PC Slab/Roof Panel</v>
      </c>
      <c r="F829" s="1403" t="str">
        <f t="shared" si="25"/>
        <v>A03AK064-00001 Concrete Work Precast Concrete Work PC Slab/Roof Panel Hollow Core Slab     Including Supply and Install Work w/ All Items to Complete the Work  100mm&lt;THK≤120mm</v>
      </c>
      <c r="G829" s="1404" t="str" cm="1">
        <f t="array" ref="G829:H829">_xlfn.TEXTSPLIT(I829,"-")</f>
        <v>A03AK064</v>
      </c>
      <c r="H829" s="1404" t="str">
        <v>00001</v>
      </c>
      <c r="I829" t="s">
        <v>5629</v>
      </c>
      <c r="J829" t="s">
        <v>4288</v>
      </c>
      <c r="K829" t="s">
        <v>4921</v>
      </c>
      <c r="L829" t="s">
        <v>3424</v>
      </c>
      <c r="M829" t="s">
        <v>4738</v>
      </c>
      <c r="N829" t="s">
        <v>5630</v>
      </c>
      <c r="O829" t="s">
        <v>5631</v>
      </c>
      <c r="P829" t="s">
        <v>5632</v>
      </c>
      <c r="Q829" t="s">
        <v>4934</v>
      </c>
      <c r="R829" t="s">
        <v>5633</v>
      </c>
      <c r="S829" t="s">
        <v>2965</v>
      </c>
      <c r="T829">
        <v>0</v>
      </c>
      <c r="U829" t="s">
        <v>2965</v>
      </c>
      <c r="V829">
        <v>0</v>
      </c>
      <c r="W829" t="s">
        <v>2965</v>
      </c>
      <c r="X829">
        <v>0</v>
      </c>
      <c r="Y829" t="s">
        <v>2965</v>
      </c>
      <c r="Z829">
        <v>0</v>
      </c>
      <c r="AA829" t="s">
        <v>4792</v>
      </c>
      <c r="AB829" t="s">
        <v>5634</v>
      </c>
      <c r="AC829" t="s">
        <v>2965</v>
      </c>
      <c r="AD829">
        <v>0</v>
      </c>
      <c r="AE829" t="s">
        <v>5106</v>
      </c>
      <c r="AF829" t="s">
        <v>5635</v>
      </c>
      <c r="AG829">
        <v>0</v>
      </c>
      <c r="AH829" t="s">
        <v>2860</v>
      </c>
      <c r="AI829">
        <v>0</v>
      </c>
      <c r="AJ829">
        <v>0</v>
      </c>
      <c r="AK829">
        <v>0</v>
      </c>
      <c r="AL829">
        <v>0</v>
      </c>
      <c r="AM829">
        <v>0</v>
      </c>
      <c r="AN829">
        <v>0</v>
      </c>
      <c r="AO829" t="s">
        <v>2965</v>
      </c>
      <c r="AP829" t="s">
        <v>4299</v>
      </c>
      <c r="AQ829" t="s">
        <v>4299</v>
      </c>
      <c r="AR829" t="s">
        <v>5636</v>
      </c>
      <c r="AS829" t="s">
        <v>5629</v>
      </c>
    </row>
    <row r="830" spans="5:45" ht="17.25" customHeight="1">
      <c r="E830" s="1403" t="str">
        <f t="shared" si="24"/>
        <v>A03AK064 Concrete Work Precast Concrete Work PC Slab/Roof Panel</v>
      </c>
      <c r="F830" s="1403" t="str">
        <f t="shared" si="25"/>
        <v>A03AK064-00002 Concrete Work Precast Concrete Work PC Slab/Roof Panel Hollow Core Slab     Including Supply and Install Work w/ All Items to Complete the Work  120mm&lt;THK≤150mm</v>
      </c>
      <c r="G830" s="1404" t="str" cm="1">
        <f t="array" ref="G830:H830">_xlfn.TEXTSPLIT(I830,"-")</f>
        <v>A03AK064</v>
      </c>
      <c r="H830" s="1404" t="str">
        <v>00002</v>
      </c>
      <c r="I830" t="s">
        <v>5637</v>
      </c>
      <c r="J830" t="s">
        <v>4288</v>
      </c>
      <c r="K830" t="s">
        <v>4921</v>
      </c>
      <c r="L830" t="s">
        <v>3424</v>
      </c>
      <c r="M830" t="s">
        <v>4738</v>
      </c>
      <c r="N830" t="s">
        <v>5630</v>
      </c>
      <c r="O830" t="s">
        <v>5631</v>
      </c>
      <c r="P830" t="s">
        <v>5632</v>
      </c>
      <c r="Q830" t="s">
        <v>4934</v>
      </c>
      <c r="R830" t="s">
        <v>5633</v>
      </c>
      <c r="S830" t="s">
        <v>2965</v>
      </c>
      <c r="T830">
        <v>0</v>
      </c>
      <c r="U830" t="s">
        <v>2965</v>
      </c>
      <c r="V830">
        <v>0</v>
      </c>
      <c r="W830" t="s">
        <v>2965</v>
      </c>
      <c r="X830">
        <v>0</v>
      </c>
      <c r="Y830" t="s">
        <v>2965</v>
      </c>
      <c r="Z830">
        <v>0</v>
      </c>
      <c r="AA830" t="s">
        <v>4792</v>
      </c>
      <c r="AB830" t="s">
        <v>5634</v>
      </c>
      <c r="AC830" t="s">
        <v>2965</v>
      </c>
      <c r="AD830">
        <v>0</v>
      </c>
      <c r="AE830" t="s">
        <v>4451</v>
      </c>
      <c r="AF830" t="s">
        <v>5638</v>
      </c>
      <c r="AG830">
        <v>0</v>
      </c>
      <c r="AH830" t="s">
        <v>2860</v>
      </c>
      <c r="AI830">
        <v>0</v>
      </c>
      <c r="AJ830">
        <v>0</v>
      </c>
      <c r="AK830">
        <v>0</v>
      </c>
      <c r="AL830">
        <v>0</v>
      </c>
      <c r="AM830">
        <v>0</v>
      </c>
      <c r="AN830">
        <v>0</v>
      </c>
      <c r="AO830" t="s">
        <v>2965</v>
      </c>
      <c r="AP830" t="s">
        <v>4299</v>
      </c>
      <c r="AQ830" t="s">
        <v>4299</v>
      </c>
      <c r="AR830" t="s">
        <v>5636</v>
      </c>
      <c r="AS830" t="s">
        <v>5637</v>
      </c>
    </row>
    <row r="831" spans="5:45" ht="17.25" customHeight="1">
      <c r="E831" s="1403" t="str">
        <f t="shared" si="24"/>
        <v>A03AK064 Concrete Work Precast Concrete Work PC Slab/Roof Panel</v>
      </c>
      <c r="F831" s="1403" t="str">
        <f t="shared" si="25"/>
        <v>A03AK064-00003 Concrete Work Precast Concrete Work PC Slab/Roof Panel Hollow Core Slab     Including Supply and Install Work w/ All Items to Complete the Work  150mm&lt;THK≤200mm</v>
      </c>
      <c r="G831" s="1404" t="str" cm="1">
        <f t="array" ref="G831:H831">_xlfn.TEXTSPLIT(I831,"-")</f>
        <v>A03AK064</v>
      </c>
      <c r="H831" s="1404" t="str">
        <v>00003</v>
      </c>
      <c r="I831" t="s">
        <v>5639</v>
      </c>
      <c r="J831" t="s">
        <v>4288</v>
      </c>
      <c r="K831" t="s">
        <v>4921</v>
      </c>
      <c r="L831" t="s">
        <v>3424</v>
      </c>
      <c r="M831" t="s">
        <v>4738</v>
      </c>
      <c r="N831" t="s">
        <v>5630</v>
      </c>
      <c r="O831" t="s">
        <v>5631</v>
      </c>
      <c r="P831" t="s">
        <v>5632</v>
      </c>
      <c r="Q831" t="s">
        <v>4934</v>
      </c>
      <c r="R831" t="s">
        <v>5633</v>
      </c>
      <c r="S831" t="s">
        <v>2965</v>
      </c>
      <c r="T831">
        <v>0</v>
      </c>
      <c r="U831" t="s">
        <v>2965</v>
      </c>
      <c r="V831">
        <v>0</v>
      </c>
      <c r="W831" t="s">
        <v>2965</v>
      </c>
      <c r="X831">
        <v>0</v>
      </c>
      <c r="Y831" t="s">
        <v>2965</v>
      </c>
      <c r="Z831">
        <v>0</v>
      </c>
      <c r="AA831" t="s">
        <v>4792</v>
      </c>
      <c r="AB831" t="s">
        <v>5634</v>
      </c>
      <c r="AC831" t="s">
        <v>2965</v>
      </c>
      <c r="AD831">
        <v>0</v>
      </c>
      <c r="AE831" t="s">
        <v>4305</v>
      </c>
      <c r="AF831" t="s">
        <v>5640</v>
      </c>
      <c r="AG831">
        <v>0</v>
      </c>
      <c r="AH831" t="s">
        <v>2860</v>
      </c>
      <c r="AI831">
        <v>0</v>
      </c>
      <c r="AJ831">
        <v>0</v>
      </c>
      <c r="AK831">
        <v>0</v>
      </c>
      <c r="AL831">
        <v>0</v>
      </c>
      <c r="AM831">
        <v>0</v>
      </c>
      <c r="AN831">
        <v>0</v>
      </c>
      <c r="AO831" t="s">
        <v>2965</v>
      </c>
      <c r="AP831" t="s">
        <v>4299</v>
      </c>
      <c r="AQ831" t="s">
        <v>4299</v>
      </c>
      <c r="AR831" t="s">
        <v>5636</v>
      </c>
      <c r="AS831" t="s">
        <v>5639</v>
      </c>
    </row>
    <row r="832" spans="5:45" ht="17.25" customHeight="1">
      <c r="E832" s="1403" t="str">
        <f t="shared" si="24"/>
        <v>A03AK064 Concrete Work Precast Concrete Work PC Slab/Roof Panel</v>
      </c>
      <c r="F832" s="1403" t="str">
        <f t="shared" si="25"/>
        <v>A03AK064-00004 Concrete Work Precast Concrete Work PC Slab/Roof Panel Hollow Core Slab     Including Supply and Install Work w/ All Items to Complete the Work  200mm&lt;THK</v>
      </c>
      <c r="G832" s="1404" t="str" cm="1">
        <f t="array" ref="G832:H832">_xlfn.TEXTSPLIT(I832,"-")</f>
        <v>A03AK064</v>
      </c>
      <c r="H832" s="1404" t="str">
        <v>00004</v>
      </c>
      <c r="I832" t="s">
        <v>5641</v>
      </c>
      <c r="J832" t="s">
        <v>4288</v>
      </c>
      <c r="K832" t="s">
        <v>4921</v>
      </c>
      <c r="L832" t="s">
        <v>3424</v>
      </c>
      <c r="M832" t="s">
        <v>4738</v>
      </c>
      <c r="N832" t="s">
        <v>5630</v>
      </c>
      <c r="O832" t="s">
        <v>5631</v>
      </c>
      <c r="P832" t="s">
        <v>5632</v>
      </c>
      <c r="Q832" t="s">
        <v>4934</v>
      </c>
      <c r="R832" t="s">
        <v>5633</v>
      </c>
      <c r="S832" t="s">
        <v>2965</v>
      </c>
      <c r="T832">
        <v>0</v>
      </c>
      <c r="U832" t="s">
        <v>2965</v>
      </c>
      <c r="V832">
        <v>0</v>
      </c>
      <c r="W832" t="s">
        <v>2965</v>
      </c>
      <c r="X832">
        <v>0</v>
      </c>
      <c r="Y832" t="s">
        <v>2965</v>
      </c>
      <c r="Z832">
        <v>0</v>
      </c>
      <c r="AA832" t="s">
        <v>4792</v>
      </c>
      <c r="AB832" t="s">
        <v>5634</v>
      </c>
      <c r="AC832" t="s">
        <v>2965</v>
      </c>
      <c r="AD832">
        <v>0</v>
      </c>
      <c r="AE832" t="s">
        <v>5027</v>
      </c>
      <c r="AF832" t="s">
        <v>5642</v>
      </c>
      <c r="AG832">
        <v>0</v>
      </c>
      <c r="AH832" t="s">
        <v>2860</v>
      </c>
      <c r="AI832">
        <v>0</v>
      </c>
      <c r="AJ832">
        <v>0</v>
      </c>
      <c r="AK832">
        <v>0</v>
      </c>
      <c r="AL832">
        <v>0</v>
      </c>
      <c r="AM832">
        <v>0</v>
      </c>
      <c r="AN832">
        <v>0</v>
      </c>
      <c r="AO832" t="s">
        <v>2965</v>
      </c>
      <c r="AP832" t="s">
        <v>4299</v>
      </c>
      <c r="AQ832" t="s">
        <v>4299</v>
      </c>
      <c r="AR832" t="s">
        <v>5636</v>
      </c>
      <c r="AS832" t="s">
        <v>5641</v>
      </c>
    </row>
    <row r="833" spans="5:45" ht="17.25" customHeight="1">
      <c r="E833" s="1403" t="str">
        <f t="shared" si="24"/>
        <v>A03AK064 Concrete Work Precast Concrete Work PC Slab/Roof Panel</v>
      </c>
      <c r="F833" s="1403" t="str">
        <f t="shared" si="25"/>
        <v>A03AK064-00005 Concrete Work Precast Concrete Work PC Slab/Roof Panel Single Tee Slab     Including Supply and Install Work w/ All Items to Complete the Work  100mm&lt;THK≤120mm</v>
      </c>
      <c r="G833" s="1404" t="str" cm="1">
        <f t="array" ref="G833:H833">_xlfn.TEXTSPLIT(I833,"-")</f>
        <v>A03AK064</v>
      </c>
      <c r="H833" s="1404" t="str">
        <v>00005</v>
      </c>
      <c r="I833" t="s">
        <v>5643</v>
      </c>
      <c r="J833" t="s">
        <v>4288</v>
      </c>
      <c r="K833" t="s">
        <v>4921</v>
      </c>
      <c r="L833" t="s">
        <v>3424</v>
      </c>
      <c r="M833" t="s">
        <v>4738</v>
      </c>
      <c r="N833" t="s">
        <v>5630</v>
      </c>
      <c r="O833" t="s">
        <v>5631</v>
      </c>
      <c r="P833" t="s">
        <v>5632</v>
      </c>
      <c r="Q833" t="s">
        <v>4937</v>
      </c>
      <c r="R833" t="s">
        <v>5644</v>
      </c>
      <c r="S833" t="s">
        <v>2965</v>
      </c>
      <c r="T833">
        <v>0</v>
      </c>
      <c r="U833" t="s">
        <v>2965</v>
      </c>
      <c r="V833">
        <v>0</v>
      </c>
      <c r="W833" t="s">
        <v>2965</v>
      </c>
      <c r="X833">
        <v>0</v>
      </c>
      <c r="Y833" t="s">
        <v>2965</v>
      </c>
      <c r="Z833">
        <v>0</v>
      </c>
      <c r="AA833" t="s">
        <v>4792</v>
      </c>
      <c r="AB833" t="s">
        <v>5634</v>
      </c>
      <c r="AC833" t="s">
        <v>2965</v>
      </c>
      <c r="AD833">
        <v>0</v>
      </c>
      <c r="AE833" t="s">
        <v>5106</v>
      </c>
      <c r="AF833" t="s">
        <v>5635</v>
      </c>
      <c r="AG833">
        <v>0</v>
      </c>
      <c r="AH833" t="s">
        <v>2860</v>
      </c>
      <c r="AI833">
        <v>0</v>
      </c>
      <c r="AJ833">
        <v>0</v>
      </c>
      <c r="AK833">
        <v>0</v>
      </c>
      <c r="AL833">
        <v>0</v>
      </c>
      <c r="AM833">
        <v>0</v>
      </c>
      <c r="AN833">
        <v>0</v>
      </c>
      <c r="AO833" t="s">
        <v>2965</v>
      </c>
      <c r="AP833" t="s">
        <v>4299</v>
      </c>
      <c r="AQ833" t="s">
        <v>4299</v>
      </c>
      <c r="AR833" t="s">
        <v>5636</v>
      </c>
      <c r="AS833" t="s">
        <v>5643</v>
      </c>
    </row>
    <row r="834" spans="5:45" ht="17.25" customHeight="1">
      <c r="E834" s="1403" t="str">
        <f t="shared" si="24"/>
        <v>A03AK064 Concrete Work Precast Concrete Work PC Slab/Roof Panel</v>
      </c>
      <c r="F834" s="1403" t="str">
        <f t="shared" si="25"/>
        <v>A03AK064-00006 Concrete Work Precast Concrete Work PC Slab/Roof Panel Single Tee Slab     Including Supply and Install Work w/ All Items to Complete the Work  120mm&lt;THK≤150mm</v>
      </c>
      <c r="G834" s="1404" t="str" cm="1">
        <f t="array" ref="G834:H834">_xlfn.TEXTSPLIT(I834,"-")</f>
        <v>A03AK064</v>
      </c>
      <c r="H834" s="1404" t="str">
        <v>00006</v>
      </c>
      <c r="I834" t="s">
        <v>5645</v>
      </c>
      <c r="J834" t="s">
        <v>4288</v>
      </c>
      <c r="K834" t="s">
        <v>4921</v>
      </c>
      <c r="L834" t="s">
        <v>3424</v>
      </c>
      <c r="M834" t="s">
        <v>4738</v>
      </c>
      <c r="N834" t="s">
        <v>5630</v>
      </c>
      <c r="O834" t="s">
        <v>5631</v>
      </c>
      <c r="P834" t="s">
        <v>5632</v>
      </c>
      <c r="Q834" t="s">
        <v>4937</v>
      </c>
      <c r="R834" t="s">
        <v>5644</v>
      </c>
      <c r="S834" t="s">
        <v>2965</v>
      </c>
      <c r="T834">
        <v>0</v>
      </c>
      <c r="U834" t="s">
        <v>2965</v>
      </c>
      <c r="V834">
        <v>0</v>
      </c>
      <c r="W834" t="s">
        <v>2965</v>
      </c>
      <c r="X834">
        <v>0</v>
      </c>
      <c r="Y834" t="s">
        <v>2965</v>
      </c>
      <c r="Z834">
        <v>0</v>
      </c>
      <c r="AA834" t="s">
        <v>4792</v>
      </c>
      <c r="AB834" t="s">
        <v>5634</v>
      </c>
      <c r="AC834" t="s">
        <v>2965</v>
      </c>
      <c r="AD834">
        <v>0</v>
      </c>
      <c r="AE834" t="s">
        <v>4451</v>
      </c>
      <c r="AF834" t="s">
        <v>5638</v>
      </c>
      <c r="AG834">
        <v>0</v>
      </c>
      <c r="AH834" t="s">
        <v>2860</v>
      </c>
      <c r="AI834">
        <v>0</v>
      </c>
      <c r="AJ834">
        <v>0</v>
      </c>
      <c r="AK834">
        <v>0</v>
      </c>
      <c r="AL834">
        <v>0</v>
      </c>
      <c r="AM834">
        <v>0</v>
      </c>
      <c r="AN834">
        <v>0</v>
      </c>
      <c r="AO834" t="s">
        <v>2965</v>
      </c>
      <c r="AP834" t="s">
        <v>4299</v>
      </c>
      <c r="AQ834" t="s">
        <v>4299</v>
      </c>
      <c r="AR834" t="s">
        <v>5636</v>
      </c>
      <c r="AS834" t="s">
        <v>5645</v>
      </c>
    </row>
    <row r="835" spans="5:45" ht="17.25" customHeight="1">
      <c r="E835" s="1403" t="str">
        <f t="shared" si="24"/>
        <v>A03AK064 Concrete Work Precast Concrete Work PC Slab/Roof Panel</v>
      </c>
      <c r="F835" s="1403" t="str">
        <f t="shared" si="25"/>
        <v>A03AK064-00007 Concrete Work Precast Concrete Work PC Slab/Roof Panel Single Tee Slab     Including Supply and Install Work w/ All Items to Complete the Work  150mm&lt;THK≤200mm</v>
      </c>
      <c r="G835" s="1404" t="str" cm="1">
        <f t="array" ref="G835:H835">_xlfn.TEXTSPLIT(I835,"-")</f>
        <v>A03AK064</v>
      </c>
      <c r="H835" s="1404" t="str">
        <v>00007</v>
      </c>
      <c r="I835" t="s">
        <v>5646</v>
      </c>
      <c r="J835" t="s">
        <v>4288</v>
      </c>
      <c r="K835" t="s">
        <v>4921</v>
      </c>
      <c r="L835" t="s">
        <v>3424</v>
      </c>
      <c r="M835" t="s">
        <v>4738</v>
      </c>
      <c r="N835" t="s">
        <v>5630</v>
      </c>
      <c r="O835" t="s">
        <v>5631</v>
      </c>
      <c r="P835" t="s">
        <v>5632</v>
      </c>
      <c r="Q835" t="s">
        <v>4937</v>
      </c>
      <c r="R835" t="s">
        <v>5644</v>
      </c>
      <c r="S835" t="s">
        <v>2965</v>
      </c>
      <c r="T835">
        <v>0</v>
      </c>
      <c r="U835" t="s">
        <v>2965</v>
      </c>
      <c r="V835">
        <v>0</v>
      </c>
      <c r="W835" t="s">
        <v>2965</v>
      </c>
      <c r="X835">
        <v>0</v>
      </c>
      <c r="Y835" t="s">
        <v>2965</v>
      </c>
      <c r="Z835">
        <v>0</v>
      </c>
      <c r="AA835" t="s">
        <v>4792</v>
      </c>
      <c r="AB835" t="s">
        <v>5634</v>
      </c>
      <c r="AC835" t="s">
        <v>2965</v>
      </c>
      <c r="AD835">
        <v>0</v>
      </c>
      <c r="AE835" t="s">
        <v>4305</v>
      </c>
      <c r="AF835" t="s">
        <v>5640</v>
      </c>
      <c r="AG835">
        <v>0</v>
      </c>
      <c r="AH835" t="s">
        <v>2860</v>
      </c>
      <c r="AI835">
        <v>0</v>
      </c>
      <c r="AJ835">
        <v>0</v>
      </c>
      <c r="AK835">
        <v>0</v>
      </c>
      <c r="AL835">
        <v>0</v>
      </c>
      <c r="AM835">
        <v>0</v>
      </c>
      <c r="AN835">
        <v>0</v>
      </c>
      <c r="AO835" t="s">
        <v>2965</v>
      </c>
      <c r="AP835" t="s">
        <v>4299</v>
      </c>
      <c r="AQ835" t="s">
        <v>4299</v>
      </c>
      <c r="AR835" t="s">
        <v>5636</v>
      </c>
      <c r="AS835" t="s">
        <v>5646</v>
      </c>
    </row>
    <row r="836" spans="5:45" ht="17.25" customHeight="1">
      <c r="E836" s="1403" t="str">
        <f t="shared" si="24"/>
        <v>A03AK064 Concrete Work Precast Concrete Work PC Slab/Roof Panel</v>
      </c>
      <c r="F836" s="1403" t="str">
        <f t="shared" si="25"/>
        <v>A03AK064-00008 Concrete Work Precast Concrete Work PC Slab/Roof Panel Single Tee Slab     Including Supply and Install Work w/ All Items to Complete the Work  200mm&lt;THK</v>
      </c>
      <c r="G836" s="1404" t="str" cm="1">
        <f t="array" ref="G836:H836">_xlfn.TEXTSPLIT(I836,"-")</f>
        <v>A03AK064</v>
      </c>
      <c r="H836" s="1404" t="str">
        <v>00008</v>
      </c>
      <c r="I836" t="s">
        <v>5647</v>
      </c>
      <c r="J836" t="s">
        <v>4288</v>
      </c>
      <c r="K836" t="s">
        <v>4921</v>
      </c>
      <c r="L836" t="s">
        <v>3424</v>
      </c>
      <c r="M836" t="s">
        <v>4738</v>
      </c>
      <c r="N836" t="s">
        <v>5630</v>
      </c>
      <c r="O836" t="s">
        <v>5631</v>
      </c>
      <c r="P836" t="s">
        <v>5632</v>
      </c>
      <c r="Q836" t="s">
        <v>4937</v>
      </c>
      <c r="R836" t="s">
        <v>5644</v>
      </c>
      <c r="S836" t="s">
        <v>2965</v>
      </c>
      <c r="T836">
        <v>0</v>
      </c>
      <c r="U836" t="s">
        <v>2965</v>
      </c>
      <c r="V836">
        <v>0</v>
      </c>
      <c r="W836" t="s">
        <v>2965</v>
      </c>
      <c r="X836">
        <v>0</v>
      </c>
      <c r="Y836" t="s">
        <v>2965</v>
      </c>
      <c r="Z836">
        <v>0</v>
      </c>
      <c r="AA836" t="s">
        <v>4792</v>
      </c>
      <c r="AB836" t="s">
        <v>5634</v>
      </c>
      <c r="AC836" t="s">
        <v>2965</v>
      </c>
      <c r="AD836">
        <v>0</v>
      </c>
      <c r="AE836" t="s">
        <v>5027</v>
      </c>
      <c r="AF836" t="s">
        <v>5642</v>
      </c>
      <c r="AG836">
        <v>0</v>
      </c>
      <c r="AH836" t="s">
        <v>2860</v>
      </c>
      <c r="AI836">
        <v>0</v>
      </c>
      <c r="AJ836">
        <v>0</v>
      </c>
      <c r="AK836">
        <v>0</v>
      </c>
      <c r="AL836">
        <v>0</v>
      </c>
      <c r="AM836">
        <v>0</v>
      </c>
      <c r="AN836">
        <v>0</v>
      </c>
      <c r="AO836" t="s">
        <v>2965</v>
      </c>
      <c r="AP836" t="s">
        <v>4299</v>
      </c>
      <c r="AQ836" t="s">
        <v>4299</v>
      </c>
      <c r="AR836" t="s">
        <v>5636</v>
      </c>
      <c r="AS836" t="s">
        <v>5647</v>
      </c>
    </row>
    <row r="837" spans="5:45" ht="17.25" customHeight="1">
      <c r="E837" s="1403" t="str">
        <f t="shared" si="24"/>
        <v>A03AK064 Concrete Work Precast Concrete Work PC Slab/Roof Panel</v>
      </c>
      <c r="F837" s="1403" t="str">
        <f t="shared" si="25"/>
        <v>A03AK064-00009 Concrete Work Precast Concrete Work PC Slab/Roof Panel Doube Tee Slab     Including Supply and Install Work w/ All Items to Complete the Work  100mm&lt;THK≤120mm</v>
      </c>
      <c r="G837" s="1404" t="str" cm="1">
        <f t="array" ref="G837:H837">_xlfn.TEXTSPLIT(I837,"-")</f>
        <v>A03AK064</v>
      </c>
      <c r="H837" s="1404" t="str">
        <v>00009</v>
      </c>
      <c r="I837" t="s">
        <v>5648</v>
      </c>
      <c r="J837" t="s">
        <v>4288</v>
      </c>
      <c r="K837" t="s">
        <v>4921</v>
      </c>
      <c r="L837" t="s">
        <v>3424</v>
      </c>
      <c r="M837" t="s">
        <v>4738</v>
      </c>
      <c r="N837" t="s">
        <v>5630</v>
      </c>
      <c r="O837" t="s">
        <v>5631</v>
      </c>
      <c r="P837" t="s">
        <v>5632</v>
      </c>
      <c r="Q837" t="s">
        <v>4940</v>
      </c>
      <c r="R837" t="s">
        <v>5649</v>
      </c>
      <c r="S837" t="s">
        <v>2965</v>
      </c>
      <c r="T837">
        <v>0</v>
      </c>
      <c r="U837" t="s">
        <v>2965</v>
      </c>
      <c r="V837">
        <v>0</v>
      </c>
      <c r="W837" t="s">
        <v>2965</v>
      </c>
      <c r="X837">
        <v>0</v>
      </c>
      <c r="Y837" t="s">
        <v>2965</v>
      </c>
      <c r="Z837">
        <v>0</v>
      </c>
      <c r="AA837" t="s">
        <v>4792</v>
      </c>
      <c r="AB837" t="s">
        <v>5634</v>
      </c>
      <c r="AC837" t="s">
        <v>2965</v>
      </c>
      <c r="AD837">
        <v>0</v>
      </c>
      <c r="AE837" t="s">
        <v>5106</v>
      </c>
      <c r="AF837" t="s">
        <v>5635</v>
      </c>
      <c r="AG837">
        <v>0</v>
      </c>
      <c r="AH837" t="s">
        <v>2860</v>
      </c>
      <c r="AI837">
        <v>0</v>
      </c>
      <c r="AJ837">
        <v>0</v>
      </c>
      <c r="AK837">
        <v>0</v>
      </c>
      <c r="AL837">
        <v>0</v>
      </c>
      <c r="AM837">
        <v>0</v>
      </c>
      <c r="AN837">
        <v>0</v>
      </c>
      <c r="AO837" t="s">
        <v>2965</v>
      </c>
      <c r="AP837" t="s">
        <v>4299</v>
      </c>
      <c r="AQ837" t="s">
        <v>4299</v>
      </c>
      <c r="AR837" t="s">
        <v>5636</v>
      </c>
      <c r="AS837" t="s">
        <v>5648</v>
      </c>
    </row>
    <row r="838" spans="5:45" ht="17.25" customHeight="1">
      <c r="E838" s="1403" t="str">
        <f t="shared" si="24"/>
        <v>A03AK064 Concrete Work Precast Concrete Work PC Slab/Roof Panel</v>
      </c>
      <c r="F838" s="1403" t="str">
        <f t="shared" si="25"/>
        <v>A03AK064-00010 Concrete Work Precast Concrete Work PC Slab/Roof Panel Doube Tee Slab     Including Supply and Install Work w/ All Items to Complete the Work  120mm&lt;THK≤150mm</v>
      </c>
      <c r="G838" s="1404" t="str" cm="1">
        <f t="array" ref="G838:H838">_xlfn.TEXTSPLIT(I838,"-")</f>
        <v>A03AK064</v>
      </c>
      <c r="H838" s="1404" t="str">
        <v>00010</v>
      </c>
      <c r="I838" t="s">
        <v>5650</v>
      </c>
      <c r="J838" t="s">
        <v>4288</v>
      </c>
      <c r="K838" t="s">
        <v>4921</v>
      </c>
      <c r="L838" t="s">
        <v>3424</v>
      </c>
      <c r="M838" t="s">
        <v>4738</v>
      </c>
      <c r="N838" t="s">
        <v>5630</v>
      </c>
      <c r="O838" t="s">
        <v>5631</v>
      </c>
      <c r="P838" t="s">
        <v>5632</v>
      </c>
      <c r="Q838" t="s">
        <v>4940</v>
      </c>
      <c r="R838" t="s">
        <v>5649</v>
      </c>
      <c r="S838" t="s">
        <v>2965</v>
      </c>
      <c r="T838">
        <v>0</v>
      </c>
      <c r="U838" t="s">
        <v>2965</v>
      </c>
      <c r="V838">
        <v>0</v>
      </c>
      <c r="W838" t="s">
        <v>2965</v>
      </c>
      <c r="X838">
        <v>0</v>
      </c>
      <c r="Y838" t="s">
        <v>2965</v>
      </c>
      <c r="Z838">
        <v>0</v>
      </c>
      <c r="AA838" t="s">
        <v>4792</v>
      </c>
      <c r="AB838" t="s">
        <v>5634</v>
      </c>
      <c r="AC838" t="s">
        <v>2965</v>
      </c>
      <c r="AD838">
        <v>0</v>
      </c>
      <c r="AE838" t="s">
        <v>4451</v>
      </c>
      <c r="AF838" t="s">
        <v>5638</v>
      </c>
      <c r="AG838">
        <v>0</v>
      </c>
      <c r="AH838" t="s">
        <v>2860</v>
      </c>
      <c r="AI838">
        <v>0</v>
      </c>
      <c r="AJ838">
        <v>0</v>
      </c>
      <c r="AK838">
        <v>0</v>
      </c>
      <c r="AL838">
        <v>0</v>
      </c>
      <c r="AM838">
        <v>0</v>
      </c>
      <c r="AN838">
        <v>0</v>
      </c>
      <c r="AO838" t="s">
        <v>2965</v>
      </c>
      <c r="AP838" t="s">
        <v>4299</v>
      </c>
      <c r="AQ838" t="s">
        <v>4299</v>
      </c>
      <c r="AR838" t="s">
        <v>5636</v>
      </c>
      <c r="AS838" t="s">
        <v>5650</v>
      </c>
    </row>
    <row r="839" spans="5:45" ht="17.25" customHeight="1">
      <c r="E839" s="1403" t="str">
        <f t="shared" si="24"/>
        <v>A03AK064 Concrete Work Precast Concrete Work PC Slab/Roof Panel</v>
      </c>
      <c r="F839" s="1403" t="str">
        <f t="shared" si="25"/>
        <v>A03AK064-00011 Concrete Work Precast Concrete Work PC Slab/Roof Panel Doube Tee Slab     Including Supply and Install Work w/ All Items to Complete the Work  150mm&lt;THK≤200mm</v>
      </c>
      <c r="G839" s="1404" t="str" cm="1">
        <f t="array" ref="G839:H839">_xlfn.TEXTSPLIT(I839,"-")</f>
        <v>A03AK064</v>
      </c>
      <c r="H839" s="1404" t="str">
        <v>00011</v>
      </c>
      <c r="I839" t="s">
        <v>5651</v>
      </c>
      <c r="J839" t="s">
        <v>4288</v>
      </c>
      <c r="K839" t="s">
        <v>4921</v>
      </c>
      <c r="L839" t="s">
        <v>3424</v>
      </c>
      <c r="M839" t="s">
        <v>4738</v>
      </c>
      <c r="N839" t="s">
        <v>5630</v>
      </c>
      <c r="O839" t="s">
        <v>5631</v>
      </c>
      <c r="P839" t="s">
        <v>5632</v>
      </c>
      <c r="Q839" t="s">
        <v>4940</v>
      </c>
      <c r="R839" t="s">
        <v>5649</v>
      </c>
      <c r="S839" t="s">
        <v>2965</v>
      </c>
      <c r="T839">
        <v>0</v>
      </c>
      <c r="U839" t="s">
        <v>2965</v>
      </c>
      <c r="V839">
        <v>0</v>
      </c>
      <c r="W839" t="s">
        <v>2965</v>
      </c>
      <c r="X839">
        <v>0</v>
      </c>
      <c r="Y839" t="s">
        <v>2965</v>
      </c>
      <c r="Z839">
        <v>0</v>
      </c>
      <c r="AA839" t="s">
        <v>4792</v>
      </c>
      <c r="AB839" t="s">
        <v>5634</v>
      </c>
      <c r="AC839" t="s">
        <v>2965</v>
      </c>
      <c r="AD839">
        <v>0</v>
      </c>
      <c r="AE839" t="s">
        <v>4305</v>
      </c>
      <c r="AF839" t="s">
        <v>5640</v>
      </c>
      <c r="AG839">
        <v>0</v>
      </c>
      <c r="AH839" t="s">
        <v>2860</v>
      </c>
      <c r="AI839">
        <v>0</v>
      </c>
      <c r="AJ839">
        <v>0</v>
      </c>
      <c r="AK839">
        <v>0</v>
      </c>
      <c r="AL839">
        <v>0</v>
      </c>
      <c r="AM839">
        <v>0</v>
      </c>
      <c r="AN839">
        <v>0</v>
      </c>
      <c r="AO839" t="s">
        <v>2965</v>
      </c>
      <c r="AP839" t="s">
        <v>4299</v>
      </c>
      <c r="AQ839" t="s">
        <v>4299</v>
      </c>
      <c r="AR839" t="s">
        <v>5636</v>
      </c>
      <c r="AS839" t="s">
        <v>5651</v>
      </c>
    </row>
    <row r="840" spans="5:45" ht="17.25" customHeight="1">
      <c r="E840" s="1403" t="str">
        <f t="shared" ref="E840:E903" si="26">G840&amp;" "&amp;L840&amp;" "&amp;N840&amp;" "&amp;P840</f>
        <v>A03AK064 Concrete Work Precast Concrete Work PC Slab/Roof Panel</v>
      </c>
      <c r="F840" s="1403" t="str">
        <f t="shared" si="25"/>
        <v>A03AK064-00012 Concrete Work Precast Concrete Work PC Slab/Roof Panel Doube Tee Slab     Including Supply and Install Work w/ All Items to Complete the Work  200mm&lt;THK</v>
      </c>
      <c r="G840" s="1404" t="str" cm="1">
        <f t="array" ref="G840:H840">_xlfn.TEXTSPLIT(I840,"-")</f>
        <v>A03AK064</v>
      </c>
      <c r="H840" s="1404" t="str">
        <v>00012</v>
      </c>
      <c r="I840" t="s">
        <v>5652</v>
      </c>
      <c r="J840" t="s">
        <v>4288</v>
      </c>
      <c r="K840" t="s">
        <v>4921</v>
      </c>
      <c r="L840" t="s">
        <v>3424</v>
      </c>
      <c r="M840" t="s">
        <v>4738</v>
      </c>
      <c r="N840" t="s">
        <v>5630</v>
      </c>
      <c r="O840" t="s">
        <v>5631</v>
      </c>
      <c r="P840" t="s">
        <v>5632</v>
      </c>
      <c r="Q840" t="s">
        <v>4940</v>
      </c>
      <c r="R840" t="s">
        <v>5649</v>
      </c>
      <c r="S840" t="s">
        <v>2965</v>
      </c>
      <c r="T840">
        <v>0</v>
      </c>
      <c r="U840" t="s">
        <v>2965</v>
      </c>
      <c r="V840">
        <v>0</v>
      </c>
      <c r="W840" t="s">
        <v>2965</v>
      </c>
      <c r="X840">
        <v>0</v>
      </c>
      <c r="Y840" t="s">
        <v>2965</v>
      </c>
      <c r="Z840">
        <v>0</v>
      </c>
      <c r="AA840" t="s">
        <v>4792</v>
      </c>
      <c r="AB840" t="s">
        <v>5634</v>
      </c>
      <c r="AC840" t="s">
        <v>2965</v>
      </c>
      <c r="AD840">
        <v>0</v>
      </c>
      <c r="AE840" t="s">
        <v>5027</v>
      </c>
      <c r="AF840" t="s">
        <v>5642</v>
      </c>
      <c r="AG840">
        <v>0</v>
      </c>
      <c r="AH840" t="s">
        <v>2860</v>
      </c>
      <c r="AI840">
        <v>0</v>
      </c>
      <c r="AJ840">
        <v>0</v>
      </c>
      <c r="AK840">
        <v>0</v>
      </c>
      <c r="AL840">
        <v>0</v>
      </c>
      <c r="AM840">
        <v>0</v>
      </c>
      <c r="AN840">
        <v>0</v>
      </c>
      <c r="AO840" t="s">
        <v>2965</v>
      </c>
      <c r="AP840" t="s">
        <v>4299</v>
      </c>
      <c r="AQ840" t="s">
        <v>4299</v>
      </c>
      <c r="AR840" t="s">
        <v>5636</v>
      </c>
      <c r="AS840" t="s">
        <v>5652</v>
      </c>
    </row>
    <row r="841" spans="5:45" ht="17.25" customHeight="1">
      <c r="E841" s="1403" t="str">
        <f t="shared" si="26"/>
        <v>A03AK065 Concrete Work Precast Concrete Work PC Wall Panel</v>
      </c>
      <c r="F841" s="1403" t="str">
        <f t="shared" ref="F841:F904" si="27">IF(I841=0,"",I841)&amp;" "&amp;IF(L841=0,"",L841)&amp;" "&amp;IF(N841=0,"",N841)&amp;" "&amp;IF(P841=0,"",P841)&amp;" "&amp;IF(R841=0,"",R841)&amp;" "&amp;IF(T841=0,"",T841)&amp;" "&amp;IF(V841=0,"",V841)&amp;" "&amp;IF(X841=0,"",X841)&amp;" "&amp;IF(Z841=0,"",Z841)&amp;" "&amp;IF(AB841=0,"",AB841)&amp;" "&amp;IF(AD841=0,"",AD841)&amp;" "&amp;IF(AF841=0,"",AF841)</f>
        <v>A03AK065-00001 Concrete Work Precast Concrete Work PC Wall Panel      Including Supply and Install Work w/ All Items to Complete the Work  150mm&lt;THK≤200mm</v>
      </c>
      <c r="G841" s="1404" t="str" cm="1">
        <f t="array" ref="G841:H841">_xlfn.TEXTSPLIT(I841,"-")</f>
        <v>A03AK065</v>
      </c>
      <c r="H841" s="1404" t="str">
        <v>00001</v>
      </c>
      <c r="I841" t="s">
        <v>5653</v>
      </c>
      <c r="J841" t="s">
        <v>4288</v>
      </c>
      <c r="K841" t="s">
        <v>4921</v>
      </c>
      <c r="L841" t="s">
        <v>3424</v>
      </c>
      <c r="M841" t="s">
        <v>4738</v>
      </c>
      <c r="N841" t="s">
        <v>5630</v>
      </c>
      <c r="O841" t="s">
        <v>5654</v>
      </c>
      <c r="P841" t="s">
        <v>5655</v>
      </c>
      <c r="Q841" t="s">
        <v>2965</v>
      </c>
      <c r="R841">
        <v>0</v>
      </c>
      <c r="S841" t="s">
        <v>2965</v>
      </c>
      <c r="T841">
        <v>0</v>
      </c>
      <c r="U841" t="s">
        <v>2965</v>
      </c>
      <c r="V841">
        <v>0</v>
      </c>
      <c r="W841" t="s">
        <v>2965</v>
      </c>
      <c r="X841">
        <v>0</v>
      </c>
      <c r="Y841" t="s">
        <v>2965</v>
      </c>
      <c r="Z841">
        <v>0</v>
      </c>
      <c r="AA841" t="s">
        <v>4792</v>
      </c>
      <c r="AB841" t="s">
        <v>5634</v>
      </c>
      <c r="AC841" t="s">
        <v>2965</v>
      </c>
      <c r="AD841">
        <v>0</v>
      </c>
      <c r="AE841" t="s">
        <v>4305</v>
      </c>
      <c r="AF841" t="s">
        <v>5640</v>
      </c>
      <c r="AG841">
        <v>0</v>
      </c>
      <c r="AH841" t="s">
        <v>2860</v>
      </c>
      <c r="AI841">
        <v>0</v>
      </c>
      <c r="AJ841">
        <v>0</v>
      </c>
      <c r="AK841">
        <v>0</v>
      </c>
      <c r="AL841">
        <v>0</v>
      </c>
      <c r="AM841">
        <v>0</v>
      </c>
      <c r="AN841">
        <v>0</v>
      </c>
      <c r="AO841" t="s">
        <v>2965</v>
      </c>
      <c r="AP841" t="s">
        <v>4299</v>
      </c>
      <c r="AQ841" t="s">
        <v>4299</v>
      </c>
      <c r="AR841" t="s">
        <v>5656</v>
      </c>
      <c r="AS841" t="s">
        <v>5653</v>
      </c>
    </row>
    <row r="842" spans="5:45" ht="17.25" customHeight="1">
      <c r="E842" s="1403" t="str">
        <f t="shared" si="26"/>
        <v>A03AK065 Concrete Work Precast Concrete Work PC Wall Panel</v>
      </c>
      <c r="F842" s="1403" t="str">
        <f t="shared" si="27"/>
        <v>A03AK065-00002 Concrete Work Precast Concrete Work PC Wall Panel      Including Supply and Install Work w/ All Items to Complete the Work  200mm&lt;THK≤250mm</v>
      </c>
      <c r="G842" s="1404" t="str" cm="1">
        <f t="array" ref="G842:H842">_xlfn.TEXTSPLIT(I842,"-")</f>
        <v>A03AK065</v>
      </c>
      <c r="H842" s="1404" t="str">
        <v>00002</v>
      </c>
      <c r="I842" t="s">
        <v>5657</v>
      </c>
      <c r="J842" t="s">
        <v>4288</v>
      </c>
      <c r="K842" t="s">
        <v>4921</v>
      </c>
      <c r="L842" t="s">
        <v>3424</v>
      </c>
      <c r="M842" t="s">
        <v>4738</v>
      </c>
      <c r="N842" t="s">
        <v>5630</v>
      </c>
      <c r="O842" t="s">
        <v>5654</v>
      </c>
      <c r="P842" t="s">
        <v>5655</v>
      </c>
      <c r="Q842" t="s">
        <v>2965</v>
      </c>
      <c r="R842">
        <v>0</v>
      </c>
      <c r="S842" t="s">
        <v>2965</v>
      </c>
      <c r="T842">
        <v>0</v>
      </c>
      <c r="U842" t="s">
        <v>2965</v>
      </c>
      <c r="V842">
        <v>0</v>
      </c>
      <c r="W842" t="s">
        <v>2965</v>
      </c>
      <c r="X842">
        <v>0</v>
      </c>
      <c r="Y842" t="s">
        <v>2965</v>
      </c>
      <c r="Z842">
        <v>0</v>
      </c>
      <c r="AA842" t="s">
        <v>4792</v>
      </c>
      <c r="AB842" t="s">
        <v>5634</v>
      </c>
      <c r="AC842" t="s">
        <v>2965</v>
      </c>
      <c r="AD842">
        <v>0</v>
      </c>
      <c r="AE842" t="s">
        <v>4311</v>
      </c>
      <c r="AF842" t="s">
        <v>5658</v>
      </c>
      <c r="AG842">
        <v>0</v>
      </c>
      <c r="AH842" t="s">
        <v>2860</v>
      </c>
      <c r="AI842">
        <v>0</v>
      </c>
      <c r="AJ842">
        <v>0</v>
      </c>
      <c r="AK842">
        <v>0</v>
      </c>
      <c r="AL842">
        <v>0</v>
      </c>
      <c r="AM842">
        <v>0</v>
      </c>
      <c r="AN842">
        <v>0</v>
      </c>
      <c r="AO842" t="s">
        <v>2965</v>
      </c>
      <c r="AP842" t="s">
        <v>4299</v>
      </c>
      <c r="AQ842" t="s">
        <v>4299</v>
      </c>
      <c r="AR842" t="s">
        <v>5656</v>
      </c>
      <c r="AS842" t="s">
        <v>5657</v>
      </c>
    </row>
    <row r="843" spans="5:45" ht="17.25" customHeight="1">
      <c r="E843" s="1403" t="str">
        <f t="shared" si="26"/>
        <v>A03AK065 Concrete Work Precast Concrete Work PC Wall Panel</v>
      </c>
      <c r="F843" s="1403" t="str">
        <f t="shared" si="27"/>
        <v>A03AK065-00003 Concrete Work Precast Concrete Work PC Wall Panel      Including Supply and Install Work w/ All Items to Complete the Work  250mm&lt;THK≤300mm</v>
      </c>
      <c r="G843" s="1404" t="str" cm="1">
        <f t="array" ref="G843:H843">_xlfn.TEXTSPLIT(I843,"-")</f>
        <v>A03AK065</v>
      </c>
      <c r="H843" s="1404" t="str">
        <v>00003</v>
      </c>
      <c r="I843" t="s">
        <v>5659</v>
      </c>
      <c r="J843" t="s">
        <v>4288</v>
      </c>
      <c r="K843" t="s">
        <v>4921</v>
      </c>
      <c r="L843" t="s">
        <v>3424</v>
      </c>
      <c r="M843" t="s">
        <v>4738</v>
      </c>
      <c r="N843" t="s">
        <v>5630</v>
      </c>
      <c r="O843" t="s">
        <v>5654</v>
      </c>
      <c r="P843" t="s">
        <v>5655</v>
      </c>
      <c r="Q843" t="s">
        <v>2965</v>
      </c>
      <c r="R843">
        <v>0</v>
      </c>
      <c r="S843" t="s">
        <v>2965</v>
      </c>
      <c r="T843">
        <v>0</v>
      </c>
      <c r="U843" t="s">
        <v>2965</v>
      </c>
      <c r="V843">
        <v>0</v>
      </c>
      <c r="W843" t="s">
        <v>2965</v>
      </c>
      <c r="X843">
        <v>0</v>
      </c>
      <c r="Y843" t="s">
        <v>2965</v>
      </c>
      <c r="Z843">
        <v>0</v>
      </c>
      <c r="AA843" t="s">
        <v>4792</v>
      </c>
      <c r="AB843" t="s">
        <v>5634</v>
      </c>
      <c r="AC843" t="s">
        <v>2965</v>
      </c>
      <c r="AD843">
        <v>0</v>
      </c>
      <c r="AE843" t="s">
        <v>4318</v>
      </c>
      <c r="AF843" t="s">
        <v>5660</v>
      </c>
      <c r="AG843">
        <v>0</v>
      </c>
      <c r="AH843" t="s">
        <v>2860</v>
      </c>
      <c r="AI843">
        <v>0</v>
      </c>
      <c r="AJ843">
        <v>0</v>
      </c>
      <c r="AK843">
        <v>0</v>
      </c>
      <c r="AL843">
        <v>0</v>
      </c>
      <c r="AM843">
        <v>0</v>
      </c>
      <c r="AN843">
        <v>0</v>
      </c>
      <c r="AO843" t="s">
        <v>2965</v>
      </c>
      <c r="AP843" t="s">
        <v>4299</v>
      </c>
      <c r="AQ843" t="s">
        <v>4299</v>
      </c>
      <c r="AR843" t="s">
        <v>5656</v>
      </c>
      <c r="AS843" t="s">
        <v>5659</v>
      </c>
    </row>
    <row r="844" spans="5:45" ht="17.25" customHeight="1">
      <c r="E844" s="1403" t="str">
        <f t="shared" si="26"/>
        <v>A03AK065 Concrete Work Precast Concrete Work PC Wall Panel</v>
      </c>
      <c r="F844" s="1403" t="str">
        <f t="shared" si="27"/>
        <v>A03AK065-00004 Concrete Work Precast Concrete Work PC Wall Panel      Including Supply and Install Work w/ All Items to Complete the Work  300mm&lt;THK≤350mm</v>
      </c>
      <c r="G844" s="1404" t="str" cm="1">
        <f t="array" ref="G844:H844">_xlfn.TEXTSPLIT(I844,"-")</f>
        <v>A03AK065</v>
      </c>
      <c r="H844" s="1404" t="str">
        <v>00004</v>
      </c>
      <c r="I844" t="s">
        <v>5661</v>
      </c>
      <c r="J844" t="s">
        <v>4288</v>
      </c>
      <c r="K844" t="s">
        <v>4921</v>
      </c>
      <c r="L844" t="s">
        <v>3424</v>
      </c>
      <c r="M844" t="s">
        <v>4738</v>
      </c>
      <c r="N844" t="s">
        <v>5630</v>
      </c>
      <c r="O844" t="s">
        <v>5654</v>
      </c>
      <c r="P844" t="s">
        <v>5655</v>
      </c>
      <c r="Q844" t="s">
        <v>2965</v>
      </c>
      <c r="R844">
        <v>0</v>
      </c>
      <c r="S844" t="s">
        <v>2965</v>
      </c>
      <c r="T844">
        <v>0</v>
      </c>
      <c r="U844" t="s">
        <v>2965</v>
      </c>
      <c r="V844">
        <v>0</v>
      </c>
      <c r="W844" t="s">
        <v>2965</v>
      </c>
      <c r="X844">
        <v>0</v>
      </c>
      <c r="Y844" t="s">
        <v>2965</v>
      </c>
      <c r="Z844">
        <v>0</v>
      </c>
      <c r="AA844" t="s">
        <v>4792</v>
      </c>
      <c r="AB844" t="s">
        <v>5634</v>
      </c>
      <c r="AC844" t="s">
        <v>2965</v>
      </c>
      <c r="AD844">
        <v>0</v>
      </c>
      <c r="AE844" t="s">
        <v>4328</v>
      </c>
      <c r="AF844" t="s">
        <v>5662</v>
      </c>
      <c r="AG844">
        <v>0</v>
      </c>
      <c r="AH844" t="s">
        <v>2860</v>
      </c>
      <c r="AI844">
        <v>0</v>
      </c>
      <c r="AJ844">
        <v>0</v>
      </c>
      <c r="AK844">
        <v>0</v>
      </c>
      <c r="AL844">
        <v>0</v>
      </c>
      <c r="AM844">
        <v>0</v>
      </c>
      <c r="AN844">
        <v>0</v>
      </c>
      <c r="AO844" t="s">
        <v>2965</v>
      </c>
      <c r="AP844" t="s">
        <v>4299</v>
      </c>
      <c r="AQ844" t="s">
        <v>4299</v>
      </c>
      <c r="AR844" t="s">
        <v>5656</v>
      </c>
      <c r="AS844" t="s">
        <v>5661</v>
      </c>
    </row>
    <row r="845" spans="5:45" ht="17.25" customHeight="1">
      <c r="E845" s="1403" t="str">
        <f t="shared" si="26"/>
        <v>A03AK065 Concrete Work Precast Concrete Work PC Wall Panel</v>
      </c>
      <c r="F845" s="1403" t="str">
        <f t="shared" si="27"/>
        <v>A03AK065-00005 Concrete Work Precast Concrete Work PC Wall Panel      Including Supply and Install Work w/ All Items to Complete the Work  350mm&lt;THK≤400mm</v>
      </c>
      <c r="G845" s="1404" t="str" cm="1">
        <f t="array" ref="G845:H845">_xlfn.TEXTSPLIT(I845,"-")</f>
        <v>A03AK065</v>
      </c>
      <c r="H845" s="1404" t="str">
        <v>00005</v>
      </c>
      <c r="I845" t="s">
        <v>5663</v>
      </c>
      <c r="J845" t="s">
        <v>4288</v>
      </c>
      <c r="K845" t="s">
        <v>4921</v>
      </c>
      <c r="L845" t="s">
        <v>3424</v>
      </c>
      <c r="M845" t="s">
        <v>4738</v>
      </c>
      <c r="N845" t="s">
        <v>5630</v>
      </c>
      <c r="O845" t="s">
        <v>5654</v>
      </c>
      <c r="P845" t="s">
        <v>5655</v>
      </c>
      <c r="Q845" t="s">
        <v>2965</v>
      </c>
      <c r="R845">
        <v>0</v>
      </c>
      <c r="S845" t="s">
        <v>2965</v>
      </c>
      <c r="T845">
        <v>0</v>
      </c>
      <c r="U845" t="s">
        <v>2965</v>
      </c>
      <c r="V845">
        <v>0</v>
      </c>
      <c r="W845" t="s">
        <v>2965</v>
      </c>
      <c r="X845">
        <v>0</v>
      </c>
      <c r="Y845" t="s">
        <v>2965</v>
      </c>
      <c r="Z845">
        <v>0</v>
      </c>
      <c r="AA845" t="s">
        <v>4792</v>
      </c>
      <c r="AB845" t="s">
        <v>5634</v>
      </c>
      <c r="AC845" t="s">
        <v>2965</v>
      </c>
      <c r="AD845">
        <v>0</v>
      </c>
      <c r="AE845" t="s">
        <v>5032</v>
      </c>
      <c r="AF845" t="s">
        <v>5664</v>
      </c>
      <c r="AG845">
        <v>0</v>
      </c>
      <c r="AH845" t="s">
        <v>2860</v>
      </c>
      <c r="AI845">
        <v>0</v>
      </c>
      <c r="AJ845">
        <v>0</v>
      </c>
      <c r="AK845">
        <v>0</v>
      </c>
      <c r="AL845">
        <v>0</v>
      </c>
      <c r="AM845">
        <v>0</v>
      </c>
      <c r="AN845">
        <v>0</v>
      </c>
      <c r="AO845" t="s">
        <v>2965</v>
      </c>
      <c r="AP845" t="s">
        <v>4299</v>
      </c>
      <c r="AQ845" t="s">
        <v>4299</v>
      </c>
      <c r="AR845" t="s">
        <v>5656</v>
      </c>
      <c r="AS845" t="s">
        <v>5663</v>
      </c>
    </row>
    <row r="846" spans="5:45" ht="17.25" customHeight="1">
      <c r="E846" s="1403" t="str">
        <f t="shared" si="26"/>
        <v>A03AK065 Concrete Work Precast Concrete Work PC Wall Panel</v>
      </c>
      <c r="F846" s="1403" t="str">
        <f t="shared" si="27"/>
        <v>A03AK065-00006 Concrete Work Precast Concrete Work PC Wall Panel      Including Supply and Install Work w/ All Items to Complete the Work  400mm&lt;THK≤450mm</v>
      </c>
      <c r="G846" s="1404" t="str" cm="1">
        <f t="array" ref="G846:H846">_xlfn.TEXTSPLIT(I846,"-")</f>
        <v>A03AK065</v>
      </c>
      <c r="H846" s="1404" t="str">
        <v>00006</v>
      </c>
      <c r="I846" t="s">
        <v>5665</v>
      </c>
      <c r="J846" t="s">
        <v>4288</v>
      </c>
      <c r="K846" t="s">
        <v>4921</v>
      </c>
      <c r="L846" t="s">
        <v>3424</v>
      </c>
      <c r="M846" t="s">
        <v>4738</v>
      </c>
      <c r="N846" t="s">
        <v>5630</v>
      </c>
      <c r="O846" t="s">
        <v>5654</v>
      </c>
      <c r="P846" t="s">
        <v>5655</v>
      </c>
      <c r="Q846" t="s">
        <v>2965</v>
      </c>
      <c r="R846">
        <v>0</v>
      </c>
      <c r="S846" t="s">
        <v>2965</v>
      </c>
      <c r="T846">
        <v>0</v>
      </c>
      <c r="U846" t="s">
        <v>2965</v>
      </c>
      <c r="V846">
        <v>0</v>
      </c>
      <c r="W846" t="s">
        <v>2965</v>
      </c>
      <c r="X846">
        <v>0</v>
      </c>
      <c r="Y846" t="s">
        <v>2965</v>
      </c>
      <c r="Z846">
        <v>0</v>
      </c>
      <c r="AA846" t="s">
        <v>4792</v>
      </c>
      <c r="AB846" t="s">
        <v>5634</v>
      </c>
      <c r="AC846" t="s">
        <v>2965</v>
      </c>
      <c r="AD846">
        <v>0</v>
      </c>
      <c r="AE846" t="s">
        <v>5037</v>
      </c>
      <c r="AF846" t="s">
        <v>5666</v>
      </c>
      <c r="AG846">
        <v>0</v>
      </c>
      <c r="AH846" t="s">
        <v>2860</v>
      </c>
      <c r="AI846">
        <v>0</v>
      </c>
      <c r="AJ846">
        <v>0</v>
      </c>
      <c r="AK846">
        <v>0</v>
      </c>
      <c r="AL846">
        <v>0</v>
      </c>
      <c r="AM846">
        <v>0</v>
      </c>
      <c r="AN846">
        <v>0</v>
      </c>
      <c r="AO846" t="s">
        <v>2965</v>
      </c>
      <c r="AP846" t="s">
        <v>4299</v>
      </c>
      <c r="AQ846" t="s">
        <v>4299</v>
      </c>
      <c r="AR846" t="s">
        <v>5656</v>
      </c>
      <c r="AS846" t="s">
        <v>5665</v>
      </c>
    </row>
    <row r="847" spans="5:45" ht="17.25" customHeight="1">
      <c r="E847" s="1403" t="str">
        <f t="shared" si="26"/>
        <v>A03AK066 Concrete Work Precast Concrete Work PC Column</v>
      </c>
      <c r="F847" s="1403" t="str">
        <f t="shared" si="27"/>
        <v xml:space="preserve">A03AK066-00001 Concrete Work Precast Concrete Work PC Column      Including Supply and Install Work w/ All Items to Complete the Work  </v>
      </c>
      <c r="G847" s="1404" t="str" cm="1">
        <f t="array" ref="G847:H847">_xlfn.TEXTSPLIT(I847,"-")</f>
        <v>A03AK066</v>
      </c>
      <c r="H847" s="1404" t="str">
        <v>00001</v>
      </c>
      <c r="I847" t="s">
        <v>5667</v>
      </c>
      <c r="J847" t="s">
        <v>4288</v>
      </c>
      <c r="K847" t="s">
        <v>4921</v>
      </c>
      <c r="L847" t="s">
        <v>3424</v>
      </c>
      <c r="M847" t="s">
        <v>4738</v>
      </c>
      <c r="N847" t="s">
        <v>5630</v>
      </c>
      <c r="O847" t="s">
        <v>5668</v>
      </c>
      <c r="P847" t="s">
        <v>5669</v>
      </c>
      <c r="Q847" t="s">
        <v>2965</v>
      </c>
      <c r="R847">
        <v>0</v>
      </c>
      <c r="S847" t="s">
        <v>2965</v>
      </c>
      <c r="T847">
        <v>0</v>
      </c>
      <c r="U847" t="s">
        <v>2965</v>
      </c>
      <c r="V847">
        <v>0</v>
      </c>
      <c r="W847" t="s">
        <v>2965</v>
      </c>
      <c r="X847">
        <v>0</v>
      </c>
      <c r="Y847" t="s">
        <v>2965</v>
      </c>
      <c r="Z847">
        <v>0</v>
      </c>
      <c r="AA847" t="s">
        <v>4792</v>
      </c>
      <c r="AB847" t="s">
        <v>5634</v>
      </c>
      <c r="AC847" t="s">
        <v>2965</v>
      </c>
      <c r="AD847">
        <v>0</v>
      </c>
      <c r="AE847" t="s">
        <v>2965</v>
      </c>
      <c r="AF847">
        <v>0</v>
      </c>
      <c r="AG847">
        <v>0</v>
      </c>
      <c r="AH847" t="s">
        <v>5670</v>
      </c>
      <c r="AI847">
        <v>0</v>
      </c>
      <c r="AJ847">
        <v>0</v>
      </c>
      <c r="AK847">
        <v>0</v>
      </c>
      <c r="AL847">
        <v>0</v>
      </c>
      <c r="AM847">
        <v>0</v>
      </c>
      <c r="AN847">
        <v>0</v>
      </c>
      <c r="AO847" t="s">
        <v>2965</v>
      </c>
      <c r="AP847" t="s">
        <v>4299</v>
      </c>
      <c r="AQ847" t="s">
        <v>4299</v>
      </c>
      <c r="AR847" t="s">
        <v>5671</v>
      </c>
      <c r="AS847" t="s">
        <v>5667</v>
      </c>
    </row>
    <row r="848" spans="5:45" ht="17.25" customHeight="1">
      <c r="E848" s="1403" t="str">
        <f t="shared" si="26"/>
        <v>A03AK067 Concrete Work Precast Concrete Work PC Girder &amp; Beam</v>
      </c>
      <c r="F848" s="1403" t="str">
        <f t="shared" si="27"/>
        <v xml:space="preserve">A03AK067-00001 Concrete Work Precast Concrete Work PC Girder &amp; Beam      Including Supply and Install Work w/ All Items to Complete the Work  </v>
      </c>
      <c r="G848" s="1404" t="str" cm="1">
        <f t="array" ref="G848:H848">_xlfn.TEXTSPLIT(I848,"-")</f>
        <v>A03AK067</v>
      </c>
      <c r="H848" s="1404" t="str">
        <v>00001</v>
      </c>
      <c r="I848" t="s">
        <v>5672</v>
      </c>
      <c r="J848" t="s">
        <v>4288</v>
      </c>
      <c r="K848" t="s">
        <v>4921</v>
      </c>
      <c r="L848" t="s">
        <v>3424</v>
      </c>
      <c r="M848" t="s">
        <v>4738</v>
      </c>
      <c r="N848" t="s">
        <v>5630</v>
      </c>
      <c r="O848" t="s">
        <v>5673</v>
      </c>
      <c r="P848" t="s">
        <v>5674</v>
      </c>
      <c r="Q848" t="s">
        <v>2965</v>
      </c>
      <c r="R848">
        <v>0</v>
      </c>
      <c r="S848" t="s">
        <v>2965</v>
      </c>
      <c r="T848">
        <v>0</v>
      </c>
      <c r="U848" t="s">
        <v>2965</v>
      </c>
      <c r="V848">
        <v>0</v>
      </c>
      <c r="W848" t="s">
        <v>2965</v>
      </c>
      <c r="X848">
        <v>0</v>
      </c>
      <c r="Y848" t="s">
        <v>2965</v>
      </c>
      <c r="Z848">
        <v>0</v>
      </c>
      <c r="AA848" t="s">
        <v>4792</v>
      </c>
      <c r="AB848" t="s">
        <v>5634</v>
      </c>
      <c r="AC848" t="s">
        <v>2965</v>
      </c>
      <c r="AD848">
        <v>0</v>
      </c>
      <c r="AE848" t="s">
        <v>2965</v>
      </c>
      <c r="AF848">
        <v>0</v>
      </c>
      <c r="AG848">
        <v>0</v>
      </c>
      <c r="AH848" t="s">
        <v>5675</v>
      </c>
      <c r="AI848">
        <v>0</v>
      </c>
      <c r="AJ848">
        <v>0</v>
      </c>
      <c r="AK848">
        <v>0</v>
      </c>
      <c r="AL848">
        <v>0</v>
      </c>
      <c r="AM848">
        <v>0</v>
      </c>
      <c r="AN848">
        <v>0</v>
      </c>
      <c r="AO848" t="s">
        <v>2965</v>
      </c>
      <c r="AP848" t="s">
        <v>4299</v>
      </c>
      <c r="AQ848" t="s">
        <v>4299</v>
      </c>
      <c r="AR848" t="s">
        <v>5676</v>
      </c>
      <c r="AS848" t="s">
        <v>5672</v>
      </c>
    </row>
    <row r="849" spans="1:45" ht="17.25" customHeight="1">
      <c r="E849" s="1403" t="str">
        <f t="shared" si="26"/>
        <v>A03AK068 Concrete Work Precast Concrete Work PC Cover</v>
      </c>
      <c r="F849" s="1403" t="str">
        <f t="shared" si="27"/>
        <v xml:space="preserve">A03AK068-00001 Concrete Work Precast Concrete Work PC Cover      Including Supply and Install Work w/ All Items to Complete the Work  </v>
      </c>
      <c r="G849" s="1404" t="str" cm="1">
        <f t="array" ref="G849:H849">_xlfn.TEXTSPLIT(I849,"-")</f>
        <v>A03AK068</v>
      </c>
      <c r="H849" s="1404" t="str">
        <v>00001</v>
      </c>
      <c r="I849" t="s">
        <v>5677</v>
      </c>
      <c r="J849" t="s">
        <v>4288</v>
      </c>
      <c r="K849" t="s">
        <v>4921</v>
      </c>
      <c r="L849" t="s">
        <v>3424</v>
      </c>
      <c r="M849" t="s">
        <v>4738</v>
      </c>
      <c r="N849" t="s">
        <v>5630</v>
      </c>
      <c r="O849" t="s">
        <v>5678</v>
      </c>
      <c r="P849" t="s">
        <v>5679</v>
      </c>
      <c r="Q849" t="s">
        <v>2965</v>
      </c>
      <c r="R849">
        <v>0</v>
      </c>
      <c r="S849" t="s">
        <v>2965</v>
      </c>
      <c r="T849">
        <v>0</v>
      </c>
      <c r="U849" t="s">
        <v>2965</v>
      </c>
      <c r="V849">
        <v>0</v>
      </c>
      <c r="W849" t="s">
        <v>2965</v>
      </c>
      <c r="X849">
        <v>0</v>
      </c>
      <c r="Y849" t="s">
        <v>2965</v>
      </c>
      <c r="Z849">
        <v>0</v>
      </c>
      <c r="AA849" t="s">
        <v>4792</v>
      </c>
      <c r="AB849" t="s">
        <v>5634</v>
      </c>
      <c r="AC849" t="s">
        <v>2965</v>
      </c>
      <c r="AD849">
        <v>0</v>
      </c>
      <c r="AE849" t="s">
        <v>2965</v>
      </c>
      <c r="AF849">
        <v>0</v>
      </c>
      <c r="AG849">
        <v>0</v>
      </c>
      <c r="AH849" t="s">
        <v>5680</v>
      </c>
      <c r="AI849">
        <v>0</v>
      </c>
      <c r="AJ849">
        <v>0</v>
      </c>
      <c r="AK849">
        <v>0</v>
      </c>
      <c r="AL849">
        <v>0</v>
      </c>
      <c r="AM849">
        <v>0</v>
      </c>
      <c r="AN849">
        <v>0</v>
      </c>
      <c r="AO849" t="s">
        <v>2965</v>
      </c>
      <c r="AP849" t="s">
        <v>4299</v>
      </c>
      <c r="AQ849" t="s">
        <v>4299</v>
      </c>
      <c r="AR849" t="s">
        <v>5681</v>
      </c>
      <c r="AS849" t="s">
        <v>5677</v>
      </c>
    </row>
    <row r="850" spans="1:45" ht="17.25" customHeight="1">
      <c r="E850" s="1403" t="str">
        <f t="shared" si="26"/>
        <v>A04AL012 Finishing Work Masonry Work PE Sheet (Vapor Barrier)</v>
      </c>
      <c r="F850" s="1403" t="str">
        <f t="shared" si="27"/>
        <v xml:space="preserve">A04AL012-00001 Finishing Work Masonry Work PE Sheet (Vapor Barrier)        </v>
      </c>
      <c r="G850" s="1404" t="str" cm="1">
        <f t="array" ref="G850:H850">_xlfn.TEXTSPLIT(I850,"-")</f>
        <v>A04AL012</v>
      </c>
      <c r="H850" s="1404" t="str">
        <v>00001</v>
      </c>
      <c r="I850" t="s">
        <v>5682</v>
      </c>
      <c r="J850" t="s">
        <v>4288</v>
      </c>
      <c r="K850" t="s">
        <v>5683</v>
      </c>
      <c r="L850" t="s">
        <v>5684</v>
      </c>
      <c r="M850" t="s">
        <v>4742</v>
      </c>
      <c r="N850" t="s">
        <v>5685</v>
      </c>
      <c r="O850" t="s">
        <v>4406</v>
      </c>
      <c r="P850" t="s">
        <v>4407</v>
      </c>
      <c r="Q850" t="s">
        <v>2965</v>
      </c>
      <c r="R850">
        <v>0</v>
      </c>
      <c r="S850" t="s">
        <v>2965</v>
      </c>
      <c r="T850">
        <v>0</v>
      </c>
      <c r="U850" t="s">
        <v>2965</v>
      </c>
      <c r="V850">
        <v>0</v>
      </c>
      <c r="W850" t="s">
        <v>2965</v>
      </c>
      <c r="X850">
        <v>0</v>
      </c>
      <c r="Y850" t="s">
        <v>2965</v>
      </c>
      <c r="Z850">
        <v>0</v>
      </c>
      <c r="AA850" t="s">
        <v>2965</v>
      </c>
      <c r="AB850" t="s">
        <v>2965</v>
      </c>
      <c r="AC850" t="s">
        <v>2965</v>
      </c>
      <c r="AD850">
        <v>0</v>
      </c>
      <c r="AE850" t="s">
        <v>2965</v>
      </c>
      <c r="AF850">
        <v>0</v>
      </c>
      <c r="AG850">
        <v>0</v>
      </c>
      <c r="AH850" t="s">
        <v>2860</v>
      </c>
      <c r="AI850">
        <v>0</v>
      </c>
      <c r="AJ850">
        <v>0</v>
      </c>
      <c r="AK850">
        <v>0</v>
      </c>
      <c r="AL850">
        <v>0</v>
      </c>
      <c r="AM850">
        <v>0</v>
      </c>
      <c r="AN850">
        <v>0</v>
      </c>
      <c r="AO850" t="s">
        <v>2965</v>
      </c>
      <c r="AP850" t="s">
        <v>4360</v>
      </c>
      <c r="AQ850" t="s">
        <v>4360</v>
      </c>
      <c r="AR850" t="s">
        <v>5686</v>
      </c>
      <c r="AS850" t="s">
        <v>5682</v>
      </c>
    </row>
    <row r="851" spans="1:45" ht="17.25" customHeight="1">
      <c r="E851" s="1403" t="str">
        <f t="shared" si="26"/>
        <v>A04AL069 Finishing Work Masonry Work Reinforced Concrete Block</v>
      </c>
      <c r="F851" s="1403" t="str">
        <f t="shared" si="27"/>
        <v>A04AL069-00001 Finishing Work Masonry Work Reinforced Concrete Block      w/ All Reinf.(Lath, Steel Tie, Anchor Bar, Mortar, ETC.), Filler, Sealant, Lintel/Sill for Opening, ETC.  50mm&lt;THK≤100mm</v>
      </c>
      <c r="G851" s="1404" t="str" cm="1">
        <f t="array" ref="G851:H851">_xlfn.TEXTSPLIT(I851,"-")</f>
        <v>A04AL069</v>
      </c>
      <c r="H851" s="1404" t="str">
        <v>00001</v>
      </c>
      <c r="I851" t="s">
        <v>5687</v>
      </c>
      <c r="J851" t="s">
        <v>4288</v>
      </c>
      <c r="K851" t="s">
        <v>5683</v>
      </c>
      <c r="L851" t="s">
        <v>5684</v>
      </c>
      <c r="M851" t="s">
        <v>4742</v>
      </c>
      <c r="N851" t="s">
        <v>5685</v>
      </c>
      <c r="O851" t="s">
        <v>5688</v>
      </c>
      <c r="P851" t="s">
        <v>5689</v>
      </c>
      <c r="Q851" t="s">
        <v>2965</v>
      </c>
      <c r="R851">
        <v>0</v>
      </c>
      <c r="S851" t="s">
        <v>2965</v>
      </c>
      <c r="T851">
        <v>0</v>
      </c>
      <c r="U851" t="s">
        <v>2965</v>
      </c>
      <c r="V851">
        <v>0</v>
      </c>
      <c r="W851" t="s">
        <v>2965</v>
      </c>
      <c r="X851">
        <v>0</v>
      </c>
      <c r="Y851" t="s">
        <v>2965</v>
      </c>
      <c r="Z851">
        <v>0</v>
      </c>
      <c r="AA851" t="s">
        <v>5690</v>
      </c>
      <c r="AB851" t="s">
        <v>5691</v>
      </c>
      <c r="AC851" t="s">
        <v>2965</v>
      </c>
      <c r="AD851">
        <v>0</v>
      </c>
      <c r="AE851" t="s">
        <v>5042</v>
      </c>
      <c r="AF851" t="s">
        <v>5692</v>
      </c>
      <c r="AG851">
        <v>0</v>
      </c>
      <c r="AH851" t="s">
        <v>2860</v>
      </c>
      <c r="AI851">
        <v>0</v>
      </c>
      <c r="AJ851">
        <v>0</v>
      </c>
      <c r="AK851">
        <v>0</v>
      </c>
      <c r="AL851">
        <v>0</v>
      </c>
      <c r="AM851">
        <v>0</v>
      </c>
      <c r="AN851">
        <v>0</v>
      </c>
      <c r="AO851" t="s">
        <v>2965</v>
      </c>
      <c r="AP851" t="s">
        <v>4360</v>
      </c>
      <c r="AQ851" t="s">
        <v>4360</v>
      </c>
      <c r="AR851" t="s">
        <v>5693</v>
      </c>
      <c r="AS851" t="s">
        <v>5687</v>
      </c>
    </row>
    <row r="852" spans="1:45" ht="17.25" customHeight="1">
      <c r="E852" s="1403" t="str">
        <f t="shared" si="26"/>
        <v>A04AL069 Finishing Work Masonry Work Reinforced Concrete Block</v>
      </c>
      <c r="F852" s="1403" t="str">
        <f t="shared" si="27"/>
        <v>A04AL069-00002 Finishing Work Masonry Work Reinforced Concrete Block      w/ All Reinf.(Lath, Steel Tie, Anchor Bar, Mortar, ETC.), Filler, Sealant, Lintel/Sill for Opening, ETC.  100mm&lt;THK≤200mm</v>
      </c>
      <c r="G852" s="1404" t="str" cm="1">
        <f t="array" ref="G852:H852">_xlfn.TEXTSPLIT(I852,"-")</f>
        <v>A04AL069</v>
      </c>
      <c r="H852" s="1404" t="str">
        <v>00002</v>
      </c>
      <c r="I852" t="s">
        <v>5694</v>
      </c>
      <c r="J852" t="s">
        <v>4288</v>
      </c>
      <c r="K852" t="s">
        <v>5683</v>
      </c>
      <c r="L852" t="s">
        <v>5684</v>
      </c>
      <c r="M852" t="s">
        <v>4742</v>
      </c>
      <c r="N852" t="s">
        <v>5685</v>
      </c>
      <c r="O852" t="s">
        <v>5688</v>
      </c>
      <c r="P852" t="s">
        <v>5689</v>
      </c>
      <c r="Q852" t="s">
        <v>2965</v>
      </c>
      <c r="R852">
        <v>0</v>
      </c>
      <c r="S852" t="s">
        <v>2965</v>
      </c>
      <c r="T852">
        <v>0</v>
      </c>
      <c r="U852" t="s">
        <v>2965</v>
      </c>
      <c r="V852">
        <v>0</v>
      </c>
      <c r="W852" t="s">
        <v>2965</v>
      </c>
      <c r="X852">
        <v>0</v>
      </c>
      <c r="Y852" t="s">
        <v>2965</v>
      </c>
      <c r="Z852">
        <v>0</v>
      </c>
      <c r="AA852" t="s">
        <v>5690</v>
      </c>
      <c r="AB852" t="s">
        <v>5691</v>
      </c>
      <c r="AC852" t="s">
        <v>2965</v>
      </c>
      <c r="AD852">
        <v>0</v>
      </c>
      <c r="AE852" t="s">
        <v>4756</v>
      </c>
      <c r="AF852" t="s">
        <v>5695</v>
      </c>
      <c r="AG852">
        <v>0</v>
      </c>
      <c r="AH852" t="s">
        <v>2860</v>
      </c>
      <c r="AI852">
        <v>0</v>
      </c>
      <c r="AJ852">
        <v>0</v>
      </c>
      <c r="AK852">
        <v>0</v>
      </c>
      <c r="AL852">
        <v>0</v>
      </c>
      <c r="AM852">
        <v>0</v>
      </c>
      <c r="AN852">
        <v>0</v>
      </c>
      <c r="AO852" t="s">
        <v>2965</v>
      </c>
      <c r="AP852" t="s">
        <v>4360</v>
      </c>
      <c r="AQ852" t="s">
        <v>4360</v>
      </c>
      <c r="AR852" t="s">
        <v>5693</v>
      </c>
      <c r="AS852" t="s">
        <v>5694</v>
      </c>
    </row>
    <row r="853" spans="1:45" ht="17.25" customHeight="1">
      <c r="E853" s="1403" t="str">
        <f t="shared" si="26"/>
        <v>A04AL069 Finishing Work Masonry Work Reinforced Concrete Block</v>
      </c>
      <c r="F853" s="1403" t="str">
        <f t="shared" si="27"/>
        <v>A04AL069-00003 Finishing Work Masonry Work Reinforced Concrete Block      w/ All Reinf.(Lath, Steel Tie, Anchor Bar, Mortar, ETC.), Filler, Sealant, Lintel/Sill for Opening, ETC.  200mm&lt;THK</v>
      </c>
      <c r="G853" s="1404" t="str" cm="1">
        <f t="array" ref="G853:H853">_xlfn.TEXTSPLIT(I853,"-")</f>
        <v>A04AL069</v>
      </c>
      <c r="H853" s="1404" t="str">
        <v>00003</v>
      </c>
      <c r="I853" t="s">
        <v>5696</v>
      </c>
      <c r="J853" t="s">
        <v>4288</v>
      </c>
      <c r="K853" t="s">
        <v>5683</v>
      </c>
      <c r="L853" t="s">
        <v>5684</v>
      </c>
      <c r="M853" t="s">
        <v>4742</v>
      </c>
      <c r="N853" t="s">
        <v>5685</v>
      </c>
      <c r="O853" t="s">
        <v>5688</v>
      </c>
      <c r="P853" t="s">
        <v>5689</v>
      </c>
      <c r="Q853" t="s">
        <v>2965</v>
      </c>
      <c r="R853">
        <v>0</v>
      </c>
      <c r="S853" t="s">
        <v>2965</v>
      </c>
      <c r="T853">
        <v>0</v>
      </c>
      <c r="U853" t="s">
        <v>2965</v>
      </c>
      <c r="V853">
        <v>0</v>
      </c>
      <c r="W853" t="s">
        <v>2965</v>
      </c>
      <c r="X853">
        <v>0</v>
      </c>
      <c r="Y853" t="s">
        <v>2965</v>
      </c>
      <c r="Z853">
        <v>0</v>
      </c>
      <c r="AA853" t="s">
        <v>5690</v>
      </c>
      <c r="AB853" t="s">
        <v>5691</v>
      </c>
      <c r="AC853" t="s">
        <v>2965</v>
      </c>
      <c r="AD853">
        <v>0</v>
      </c>
      <c r="AE853" t="s">
        <v>5027</v>
      </c>
      <c r="AF853" t="s">
        <v>5642</v>
      </c>
      <c r="AG853">
        <v>0</v>
      </c>
      <c r="AH853" t="s">
        <v>2860</v>
      </c>
      <c r="AI853">
        <v>0</v>
      </c>
      <c r="AJ853">
        <v>0</v>
      </c>
      <c r="AK853">
        <v>0</v>
      </c>
      <c r="AL853">
        <v>0</v>
      </c>
      <c r="AM853">
        <v>0</v>
      </c>
      <c r="AN853">
        <v>0</v>
      </c>
      <c r="AO853" t="s">
        <v>2965</v>
      </c>
      <c r="AP853" t="s">
        <v>4360</v>
      </c>
      <c r="AQ853" t="s">
        <v>4360</v>
      </c>
      <c r="AR853" t="s">
        <v>5693</v>
      </c>
      <c r="AS853" t="s">
        <v>5696</v>
      </c>
    </row>
    <row r="854" spans="1:45" ht="17.25" customHeight="1">
      <c r="E854" s="1403" t="str">
        <f t="shared" si="26"/>
        <v>A04AL070 Finishing Work Masonry Work AAC (Autoclaved Aerated Concrete) Block</v>
      </c>
      <c r="F854" s="1403" t="str">
        <f t="shared" si="27"/>
        <v>A04AL070-00001 Finishing Work Masonry Work AAC (Autoclaved Aerated Concrete) Block      w/ All Reinf.(Lath, Steel Tie, Anchor Bar, Mortar, ETC.), Filler, Sealant, Lintel/Sill for Opening, ETC.  50mm&lt;THK≤100mm</v>
      </c>
      <c r="G854" s="1404" t="str" cm="1">
        <f t="array" ref="G854:H854">_xlfn.TEXTSPLIT(I854,"-")</f>
        <v>A04AL070</v>
      </c>
      <c r="H854" s="1404" t="str">
        <v>00001</v>
      </c>
      <c r="I854" t="s">
        <v>5697</v>
      </c>
      <c r="J854" t="s">
        <v>4288</v>
      </c>
      <c r="K854" t="s">
        <v>5683</v>
      </c>
      <c r="L854" t="s">
        <v>5684</v>
      </c>
      <c r="M854" t="s">
        <v>4742</v>
      </c>
      <c r="N854" t="s">
        <v>5685</v>
      </c>
      <c r="O854" t="s">
        <v>5698</v>
      </c>
      <c r="P854" t="s">
        <v>5699</v>
      </c>
      <c r="Q854" t="s">
        <v>2965</v>
      </c>
      <c r="R854">
        <v>0</v>
      </c>
      <c r="S854" t="s">
        <v>2965</v>
      </c>
      <c r="T854">
        <v>0</v>
      </c>
      <c r="U854" t="s">
        <v>2965</v>
      </c>
      <c r="V854">
        <v>0</v>
      </c>
      <c r="W854" t="s">
        <v>2965</v>
      </c>
      <c r="X854">
        <v>0</v>
      </c>
      <c r="Y854" t="s">
        <v>2965</v>
      </c>
      <c r="Z854">
        <v>0</v>
      </c>
      <c r="AA854" t="s">
        <v>5690</v>
      </c>
      <c r="AB854" t="s">
        <v>5691</v>
      </c>
      <c r="AC854" t="s">
        <v>2965</v>
      </c>
      <c r="AD854">
        <v>0</v>
      </c>
      <c r="AE854" t="s">
        <v>5042</v>
      </c>
      <c r="AF854" t="s">
        <v>5692</v>
      </c>
      <c r="AG854">
        <v>0</v>
      </c>
      <c r="AH854" t="s">
        <v>2860</v>
      </c>
      <c r="AI854">
        <v>0</v>
      </c>
      <c r="AJ854">
        <v>0</v>
      </c>
      <c r="AK854">
        <v>0</v>
      </c>
      <c r="AL854">
        <v>0</v>
      </c>
      <c r="AM854">
        <v>0</v>
      </c>
      <c r="AN854">
        <v>0</v>
      </c>
      <c r="AO854" t="s">
        <v>2965</v>
      </c>
      <c r="AP854" t="s">
        <v>4360</v>
      </c>
      <c r="AQ854" t="s">
        <v>4360</v>
      </c>
      <c r="AR854" t="s">
        <v>5700</v>
      </c>
      <c r="AS854" t="s">
        <v>5697</v>
      </c>
    </row>
    <row r="855" spans="1:45" ht="17.25" customHeight="1">
      <c r="E855" s="1403" t="str">
        <f t="shared" si="26"/>
        <v>A04AL070 Finishing Work Masonry Work AAC (Autoclaved Aerated Concrete) Block</v>
      </c>
      <c r="F855" s="1403" t="str">
        <f t="shared" si="27"/>
        <v>A04AL070-00002 Finishing Work Masonry Work AAC (Autoclaved Aerated Concrete) Block      w/ All Reinf.(Lath, Steel Tie, Anchor Bar, Mortar, ETC.), Filler, Sealant, Lintel/Sill for Opening, ETC.  100mm&lt;THK≤200mm</v>
      </c>
      <c r="G855" s="1404" t="str" cm="1">
        <f t="array" ref="G855:H855">_xlfn.TEXTSPLIT(I855,"-")</f>
        <v>A04AL070</v>
      </c>
      <c r="H855" s="1404" t="str">
        <v>00002</v>
      </c>
      <c r="I855" t="s">
        <v>5701</v>
      </c>
      <c r="J855" t="s">
        <v>4288</v>
      </c>
      <c r="K855" t="s">
        <v>5683</v>
      </c>
      <c r="L855" t="s">
        <v>5684</v>
      </c>
      <c r="M855" t="s">
        <v>4742</v>
      </c>
      <c r="N855" t="s">
        <v>5685</v>
      </c>
      <c r="O855" t="s">
        <v>5698</v>
      </c>
      <c r="P855" t="s">
        <v>5699</v>
      </c>
      <c r="Q855" t="s">
        <v>2965</v>
      </c>
      <c r="R855">
        <v>0</v>
      </c>
      <c r="S855" t="s">
        <v>2965</v>
      </c>
      <c r="T855">
        <v>0</v>
      </c>
      <c r="U855" t="s">
        <v>2965</v>
      </c>
      <c r="V855">
        <v>0</v>
      </c>
      <c r="W855" t="s">
        <v>2965</v>
      </c>
      <c r="X855">
        <v>0</v>
      </c>
      <c r="Y855" t="s">
        <v>2965</v>
      </c>
      <c r="Z855">
        <v>0</v>
      </c>
      <c r="AA855" t="s">
        <v>5690</v>
      </c>
      <c r="AB855" t="s">
        <v>5691</v>
      </c>
      <c r="AC855" t="s">
        <v>2965</v>
      </c>
      <c r="AD855">
        <v>0</v>
      </c>
      <c r="AE855" t="s">
        <v>4756</v>
      </c>
      <c r="AF855" t="s">
        <v>5695</v>
      </c>
      <c r="AG855">
        <v>0</v>
      </c>
      <c r="AH855" t="s">
        <v>2860</v>
      </c>
      <c r="AI855">
        <v>0</v>
      </c>
      <c r="AJ855">
        <v>0</v>
      </c>
      <c r="AK855">
        <v>0</v>
      </c>
      <c r="AL855">
        <v>0</v>
      </c>
      <c r="AM855">
        <v>0</v>
      </c>
      <c r="AN855">
        <v>0</v>
      </c>
      <c r="AO855" t="s">
        <v>2965</v>
      </c>
      <c r="AP855" t="s">
        <v>4360</v>
      </c>
      <c r="AQ855" t="s">
        <v>4360</v>
      </c>
      <c r="AR855" t="s">
        <v>5700</v>
      </c>
      <c r="AS855" t="s">
        <v>5701</v>
      </c>
    </row>
    <row r="856" spans="1:45" s="1417" customFormat="1" ht="17.25" customHeight="1">
      <c r="A856" s="1403"/>
      <c r="B856" s="1403"/>
      <c r="C856" s="1403"/>
      <c r="D856" s="1403"/>
      <c r="E856" s="1403" t="str">
        <f t="shared" si="26"/>
        <v>A04AL070 Finishing Work Masonry Work AAC (Autoclaved Aerated Concrete) Block</v>
      </c>
      <c r="F856" s="1403" t="str">
        <f t="shared" si="27"/>
        <v>A04AL070-00003 Finishing Work Masonry Work AAC (Autoclaved Aerated Concrete) Block      w/ All Reinf.(Lath, Steel Tie, Anchor Bar, Mortar, ETC.), Filler, Sealant, Lintel/Sill for Opening, ETC.  200mm&lt;THK</v>
      </c>
      <c r="G856" s="1404" t="str" cm="1">
        <f t="array" ref="G856:H856">_xlfn.TEXTSPLIT(I856,"-")</f>
        <v>A04AL070</v>
      </c>
      <c r="H856" s="1404" t="str">
        <v>00003</v>
      </c>
      <c r="I856" t="s">
        <v>5702</v>
      </c>
      <c r="J856" t="s">
        <v>4288</v>
      </c>
      <c r="K856" t="s">
        <v>5683</v>
      </c>
      <c r="L856" t="s">
        <v>5684</v>
      </c>
      <c r="M856" t="s">
        <v>4742</v>
      </c>
      <c r="N856" t="s">
        <v>5685</v>
      </c>
      <c r="O856" t="s">
        <v>5698</v>
      </c>
      <c r="P856" t="s">
        <v>5699</v>
      </c>
      <c r="Q856" t="s">
        <v>2965</v>
      </c>
      <c r="R856">
        <v>0</v>
      </c>
      <c r="S856" t="s">
        <v>2965</v>
      </c>
      <c r="T856">
        <v>0</v>
      </c>
      <c r="U856" t="s">
        <v>2965</v>
      </c>
      <c r="V856">
        <v>0</v>
      </c>
      <c r="W856" t="s">
        <v>2965</v>
      </c>
      <c r="X856">
        <v>0</v>
      </c>
      <c r="Y856" t="s">
        <v>2965</v>
      </c>
      <c r="Z856">
        <v>0</v>
      </c>
      <c r="AA856" t="s">
        <v>5690</v>
      </c>
      <c r="AB856" t="s">
        <v>5691</v>
      </c>
      <c r="AC856" t="s">
        <v>2965</v>
      </c>
      <c r="AD856">
        <v>0</v>
      </c>
      <c r="AE856" t="s">
        <v>5027</v>
      </c>
      <c r="AF856" t="s">
        <v>5642</v>
      </c>
      <c r="AG856">
        <v>0</v>
      </c>
      <c r="AH856" t="s">
        <v>2860</v>
      </c>
      <c r="AI856">
        <v>0</v>
      </c>
      <c r="AJ856">
        <v>0</v>
      </c>
      <c r="AK856">
        <v>0</v>
      </c>
      <c r="AL856">
        <v>0</v>
      </c>
      <c r="AM856">
        <v>0</v>
      </c>
      <c r="AN856">
        <v>0</v>
      </c>
      <c r="AO856" t="s">
        <v>2965</v>
      </c>
      <c r="AP856" t="s">
        <v>4360</v>
      </c>
      <c r="AQ856" t="s">
        <v>4360</v>
      </c>
      <c r="AR856" t="s">
        <v>5700</v>
      </c>
      <c r="AS856" t="s">
        <v>5702</v>
      </c>
    </row>
    <row r="857" spans="1:45" ht="17.25" customHeight="1">
      <c r="E857" s="1403" t="str">
        <f t="shared" si="26"/>
        <v>A04AL071 Finishing Work Masonry Work Glass Block</v>
      </c>
      <c r="F857" s="1403" t="str">
        <f t="shared" si="27"/>
        <v>A04AL071-00001 Finishing Work Masonry Work Glass Block      w/ All Reinf.(Lath, Steel Tie, Anchor Bar, Mortar, ETC.), Filler, Sealant, Lintel/Sill for Opening, ETC.  50mm&lt;THK≤80mm</v>
      </c>
      <c r="G857" s="1404" t="str" cm="1">
        <f t="array" ref="G857:H857">_xlfn.TEXTSPLIT(I857,"-")</f>
        <v>A04AL071</v>
      </c>
      <c r="H857" s="1404" t="str">
        <v>00001</v>
      </c>
      <c r="I857" t="s">
        <v>5703</v>
      </c>
      <c r="J857" t="s">
        <v>4288</v>
      </c>
      <c r="K857" t="s">
        <v>5683</v>
      </c>
      <c r="L857" t="s">
        <v>5684</v>
      </c>
      <c r="M857" t="s">
        <v>4742</v>
      </c>
      <c r="N857" t="s">
        <v>5685</v>
      </c>
      <c r="O857" t="s">
        <v>5704</v>
      </c>
      <c r="P857" t="s">
        <v>5705</v>
      </c>
      <c r="Q857" t="s">
        <v>2965</v>
      </c>
      <c r="R857">
        <v>0</v>
      </c>
      <c r="S857" t="s">
        <v>2965</v>
      </c>
      <c r="T857">
        <v>0</v>
      </c>
      <c r="U857" t="s">
        <v>2965</v>
      </c>
      <c r="V857">
        <v>0</v>
      </c>
      <c r="W857" t="s">
        <v>2965</v>
      </c>
      <c r="X857">
        <v>0</v>
      </c>
      <c r="Y857" t="s">
        <v>2965</v>
      </c>
      <c r="Z857">
        <v>0</v>
      </c>
      <c r="AA857" t="s">
        <v>5690</v>
      </c>
      <c r="AB857" t="s">
        <v>5691</v>
      </c>
      <c r="AC857" t="s">
        <v>2965</v>
      </c>
      <c r="AD857">
        <v>0</v>
      </c>
      <c r="AE857" t="s">
        <v>4778</v>
      </c>
      <c r="AF857" t="s">
        <v>5706</v>
      </c>
      <c r="AG857">
        <v>0</v>
      </c>
      <c r="AH857" t="s">
        <v>2860</v>
      </c>
      <c r="AI857">
        <v>0</v>
      </c>
      <c r="AJ857">
        <v>0</v>
      </c>
      <c r="AK857">
        <v>0</v>
      </c>
      <c r="AL857">
        <v>0</v>
      </c>
      <c r="AM857">
        <v>0</v>
      </c>
      <c r="AN857">
        <v>0</v>
      </c>
      <c r="AO857" t="s">
        <v>2965</v>
      </c>
      <c r="AP857" t="s">
        <v>4360</v>
      </c>
      <c r="AQ857" t="s">
        <v>4360</v>
      </c>
      <c r="AR857" t="s">
        <v>5707</v>
      </c>
      <c r="AS857" t="s">
        <v>5703</v>
      </c>
    </row>
    <row r="858" spans="1:45" ht="17.25" customHeight="1">
      <c r="E858" s="1403" t="str">
        <f t="shared" si="26"/>
        <v>A04AL071 Finishing Work Masonry Work Glass Block</v>
      </c>
      <c r="F858" s="1403" t="str">
        <f t="shared" si="27"/>
        <v>A04AL071-00002 Finishing Work Masonry Work Glass Block      w/ All Reinf.(Lath, Steel Tie, Anchor Bar, Mortar, ETC.), Filler, Sealant, Lintel/Sill for Opening, ETC.  80mm&lt;THK≤90mm</v>
      </c>
      <c r="G858" s="1404" t="str" cm="1">
        <f t="array" ref="G858:H858">_xlfn.TEXTSPLIT(I858,"-")</f>
        <v>A04AL071</v>
      </c>
      <c r="H858" s="1404" t="str">
        <v>00002</v>
      </c>
      <c r="I858" t="s">
        <v>5708</v>
      </c>
      <c r="J858" t="s">
        <v>4288</v>
      </c>
      <c r="K858" t="s">
        <v>5683</v>
      </c>
      <c r="L858" t="s">
        <v>5684</v>
      </c>
      <c r="M858" t="s">
        <v>4742</v>
      </c>
      <c r="N858" t="s">
        <v>5685</v>
      </c>
      <c r="O858" t="s">
        <v>5704</v>
      </c>
      <c r="P858" t="s">
        <v>5705</v>
      </c>
      <c r="Q858" t="s">
        <v>2965</v>
      </c>
      <c r="R858">
        <v>0</v>
      </c>
      <c r="S858" t="s">
        <v>2965</v>
      </c>
      <c r="T858">
        <v>0</v>
      </c>
      <c r="U858" t="s">
        <v>2965</v>
      </c>
      <c r="V858">
        <v>0</v>
      </c>
      <c r="W858" t="s">
        <v>2965</v>
      </c>
      <c r="X858">
        <v>0</v>
      </c>
      <c r="Y858" t="s">
        <v>2965</v>
      </c>
      <c r="Z858">
        <v>0</v>
      </c>
      <c r="AA858" t="s">
        <v>5690</v>
      </c>
      <c r="AB858" t="s">
        <v>5691</v>
      </c>
      <c r="AC858" t="s">
        <v>2965</v>
      </c>
      <c r="AD858">
        <v>0</v>
      </c>
      <c r="AE858" t="s">
        <v>4792</v>
      </c>
      <c r="AF858" t="s">
        <v>5709</v>
      </c>
      <c r="AG858">
        <v>0</v>
      </c>
      <c r="AH858" t="s">
        <v>2860</v>
      </c>
      <c r="AI858">
        <v>0</v>
      </c>
      <c r="AJ858">
        <v>0</v>
      </c>
      <c r="AK858">
        <v>0</v>
      </c>
      <c r="AL858">
        <v>0</v>
      </c>
      <c r="AM858">
        <v>0</v>
      </c>
      <c r="AN858">
        <v>0</v>
      </c>
      <c r="AO858" t="s">
        <v>2965</v>
      </c>
      <c r="AP858" t="s">
        <v>4360</v>
      </c>
      <c r="AQ858" t="s">
        <v>4360</v>
      </c>
      <c r="AR858" t="s">
        <v>5707</v>
      </c>
      <c r="AS858" t="s">
        <v>5708</v>
      </c>
    </row>
    <row r="859" spans="1:45" ht="17.25" customHeight="1">
      <c r="E859" s="1403" t="str">
        <f t="shared" si="26"/>
        <v>A04AL071 Finishing Work Masonry Work Glass Block</v>
      </c>
      <c r="F859" s="1403" t="str">
        <f t="shared" si="27"/>
        <v>A04AL071-00003 Finishing Work Masonry Work Glass Block      w/ All Reinf.(Lath, Steel Tie, Anchor Bar, Mortar, ETC.), Filler, Sealant, Lintel/Sill for Opening, ETC.  90mm&lt;THK</v>
      </c>
      <c r="G859" s="1404" t="str" cm="1">
        <f t="array" ref="G859:H859">_xlfn.TEXTSPLIT(I859,"-")</f>
        <v>A04AL071</v>
      </c>
      <c r="H859" s="1404" t="str">
        <v>00003</v>
      </c>
      <c r="I859" t="s">
        <v>5710</v>
      </c>
      <c r="J859" t="s">
        <v>4288</v>
      </c>
      <c r="K859" t="s">
        <v>5683</v>
      </c>
      <c r="L859" t="s">
        <v>5684</v>
      </c>
      <c r="M859" t="s">
        <v>4742</v>
      </c>
      <c r="N859" t="s">
        <v>5685</v>
      </c>
      <c r="O859" t="s">
        <v>5704</v>
      </c>
      <c r="P859" t="s">
        <v>5705</v>
      </c>
      <c r="Q859" t="s">
        <v>2965</v>
      </c>
      <c r="R859">
        <v>0</v>
      </c>
      <c r="S859" t="s">
        <v>2965</v>
      </c>
      <c r="T859">
        <v>0</v>
      </c>
      <c r="U859" t="s">
        <v>2965</v>
      </c>
      <c r="V859">
        <v>0</v>
      </c>
      <c r="W859" t="s">
        <v>2965</v>
      </c>
      <c r="X859">
        <v>0</v>
      </c>
      <c r="Y859" t="s">
        <v>2965</v>
      </c>
      <c r="Z859">
        <v>0</v>
      </c>
      <c r="AA859" t="s">
        <v>5690</v>
      </c>
      <c r="AB859" t="s">
        <v>5691</v>
      </c>
      <c r="AC859" t="s">
        <v>2965</v>
      </c>
      <c r="AD859">
        <v>0</v>
      </c>
      <c r="AE859" t="s">
        <v>5690</v>
      </c>
      <c r="AF859" t="s">
        <v>5711</v>
      </c>
      <c r="AG859">
        <v>0</v>
      </c>
      <c r="AH859" t="s">
        <v>2860</v>
      </c>
      <c r="AI859">
        <v>0</v>
      </c>
      <c r="AJ859">
        <v>0</v>
      </c>
      <c r="AK859">
        <v>0</v>
      </c>
      <c r="AL859">
        <v>0</v>
      </c>
      <c r="AM859">
        <v>0</v>
      </c>
      <c r="AN859">
        <v>0</v>
      </c>
      <c r="AO859" t="s">
        <v>2965</v>
      </c>
      <c r="AP859" t="s">
        <v>4360</v>
      </c>
      <c r="AQ859" t="s">
        <v>4360</v>
      </c>
      <c r="AR859" t="s">
        <v>5707</v>
      </c>
      <c r="AS859" t="s">
        <v>5710</v>
      </c>
    </row>
    <row r="860" spans="1:45" s="1417" customFormat="1" ht="17.25" customHeight="1">
      <c r="A860" s="1403"/>
      <c r="B860" s="1403"/>
      <c r="C860" s="1403"/>
      <c r="D860" s="1403"/>
      <c r="E860" s="1403" t="str">
        <f t="shared" si="26"/>
        <v>A04AL072 Finishing Work Masonry Work Clay Block</v>
      </c>
      <c r="F860" s="1403" t="str">
        <f t="shared" si="27"/>
        <v>A04AL072-00001 Finishing Work Masonry Work Clay Block      w/ All Reinf.(Lath, Steel Tie, Anchor Bar, Mortar, ETC.), Filler, Sealant, Lintel/Sill for Opening, ETC.  50mm&lt;THK≤100mm</v>
      </c>
      <c r="G860" s="1404" t="str" cm="1">
        <f t="array" ref="G860:H860">_xlfn.TEXTSPLIT(I860,"-")</f>
        <v>A04AL072</v>
      </c>
      <c r="H860" s="1404" t="str">
        <v>00001</v>
      </c>
      <c r="I860" t="s">
        <v>5712</v>
      </c>
      <c r="J860" t="s">
        <v>4288</v>
      </c>
      <c r="K860" t="s">
        <v>5683</v>
      </c>
      <c r="L860" t="s">
        <v>5684</v>
      </c>
      <c r="M860" t="s">
        <v>4742</v>
      </c>
      <c r="N860" t="s">
        <v>5685</v>
      </c>
      <c r="O860" t="s">
        <v>5713</v>
      </c>
      <c r="P860" t="s">
        <v>5714</v>
      </c>
      <c r="Q860" t="s">
        <v>2965</v>
      </c>
      <c r="R860">
        <v>0</v>
      </c>
      <c r="S860" t="s">
        <v>2965</v>
      </c>
      <c r="T860">
        <v>0</v>
      </c>
      <c r="U860" t="s">
        <v>2965</v>
      </c>
      <c r="V860">
        <v>0</v>
      </c>
      <c r="W860" t="s">
        <v>2965</v>
      </c>
      <c r="X860">
        <v>0</v>
      </c>
      <c r="Y860" t="s">
        <v>2965</v>
      </c>
      <c r="Z860">
        <v>0</v>
      </c>
      <c r="AA860" t="s">
        <v>5690</v>
      </c>
      <c r="AB860" t="s">
        <v>5691</v>
      </c>
      <c r="AC860" t="s">
        <v>2965</v>
      </c>
      <c r="AD860">
        <v>0</v>
      </c>
      <c r="AE860" t="s">
        <v>5042</v>
      </c>
      <c r="AF860" t="s">
        <v>5692</v>
      </c>
      <c r="AG860">
        <v>0</v>
      </c>
      <c r="AH860" t="s">
        <v>2860</v>
      </c>
      <c r="AI860">
        <v>0</v>
      </c>
      <c r="AJ860">
        <v>0</v>
      </c>
      <c r="AK860">
        <v>0</v>
      </c>
      <c r="AL860">
        <v>0</v>
      </c>
      <c r="AM860">
        <v>0</v>
      </c>
      <c r="AN860">
        <v>0</v>
      </c>
      <c r="AO860" t="s">
        <v>2965</v>
      </c>
      <c r="AP860" t="s">
        <v>4360</v>
      </c>
      <c r="AQ860" t="s">
        <v>4360</v>
      </c>
      <c r="AR860" t="s">
        <v>5715</v>
      </c>
      <c r="AS860" t="s">
        <v>5712</v>
      </c>
    </row>
    <row r="861" spans="1:45" ht="17.25" customHeight="1">
      <c r="E861" s="1403" t="str">
        <f t="shared" si="26"/>
        <v>A04AL072 Finishing Work Masonry Work Clay Block</v>
      </c>
      <c r="F861" s="1403" t="str">
        <f t="shared" si="27"/>
        <v>A04AL072-00002 Finishing Work Masonry Work Clay Block      w/ All Reinf.(Lath, Steel Tie, Anchor Bar, Mortar, ETC.), Filler, Sealant, Lintel/Sill for Opening, ETC.  100mm&lt;THK≤200mm</v>
      </c>
      <c r="G861" s="1404" t="str" cm="1">
        <f t="array" ref="G861:H861">_xlfn.TEXTSPLIT(I861,"-")</f>
        <v>A04AL072</v>
      </c>
      <c r="H861" s="1404" t="str">
        <v>00002</v>
      </c>
      <c r="I861" t="s">
        <v>5716</v>
      </c>
      <c r="J861" t="s">
        <v>4288</v>
      </c>
      <c r="K861" t="s">
        <v>5683</v>
      </c>
      <c r="L861" t="s">
        <v>5684</v>
      </c>
      <c r="M861" t="s">
        <v>4742</v>
      </c>
      <c r="N861" t="s">
        <v>5685</v>
      </c>
      <c r="O861" t="s">
        <v>5713</v>
      </c>
      <c r="P861" t="s">
        <v>5714</v>
      </c>
      <c r="Q861" t="s">
        <v>2965</v>
      </c>
      <c r="R861">
        <v>0</v>
      </c>
      <c r="S861" t="s">
        <v>2965</v>
      </c>
      <c r="T861">
        <v>0</v>
      </c>
      <c r="U861" t="s">
        <v>2965</v>
      </c>
      <c r="V861">
        <v>0</v>
      </c>
      <c r="W861" t="s">
        <v>2965</v>
      </c>
      <c r="X861">
        <v>0</v>
      </c>
      <c r="Y861" t="s">
        <v>2965</v>
      </c>
      <c r="Z861">
        <v>0</v>
      </c>
      <c r="AA861" t="s">
        <v>5690</v>
      </c>
      <c r="AB861" t="s">
        <v>5691</v>
      </c>
      <c r="AC861" t="s">
        <v>2965</v>
      </c>
      <c r="AD861">
        <v>0</v>
      </c>
      <c r="AE861" t="s">
        <v>4756</v>
      </c>
      <c r="AF861" t="s">
        <v>5695</v>
      </c>
      <c r="AG861">
        <v>0</v>
      </c>
      <c r="AH861" t="s">
        <v>2860</v>
      </c>
      <c r="AI861">
        <v>0</v>
      </c>
      <c r="AJ861">
        <v>0</v>
      </c>
      <c r="AK861">
        <v>0</v>
      </c>
      <c r="AL861">
        <v>0</v>
      </c>
      <c r="AM861">
        <v>0</v>
      </c>
      <c r="AN861">
        <v>0</v>
      </c>
      <c r="AO861" t="s">
        <v>2965</v>
      </c>
      <c r="AP861" t="s">
        <v>4360</v>
      </c>
      <c r="AQ861" t="s">
        <v>4360</v>
      </c>
      <c r="AR861" t="s">
        <v>5715</v>
      </c>
      <c r="AS861" t="s">
        <v>5716</v>
      </c>
    </row>
    <row r="862" spans="1:45" s="1417" customFormat="1" ht="17.25" customHeight="1">
      <c r="A862" s="1403"/>
      <c r="B862" s="1403"/>
      <c r="C862" s="1403"/>
      <c r="D862" s="1403"/>
      <c r="E862" s="1403" t="str">
        <f t="shared" si="26"/>
        <v>A04AL072 Finishing Work Masonry Work Clay Block</v>
      </c>
      <c r="F862" s="1403" t="str">
        <f t="shared" si="27"/>
        <v>A04AL072-00003 Finishing Work Masonry Work Clay Block      w/ All Reinf.(Lath, Steel Tie, Anchor Bar, Mortar, ETC.), Filler, Sealant, Lintel/Sill for Opening, ETC.  200mm&lt;THK</v>
      </c>
      <c r="G862" s="1404" t="str" cm="1">
        <f t="array" ref="G862:H862">_xlfn.TEXTSPLIT(I862,"-")</f>
        <v>A04AL072</v>
      </c>
      <c r="H862" s="1404" t="str">
        <v>00003</v>
      </c>
      <c r="I862" t="s">
        <v>5717</v>
      </c>
      <c r="J862" t="s">
        <v>4288</v>
      </c>
      <c r="K862" t="s">
        <v>5683</v>
      </c>
      <c r="L862" t="s">
        <v>5684</v>
      </c>
      <c r="M862" t="s">
        <v>4742</v>
      </c>
      <c r="N862" t="s">
        <v>5685</v>
      </c>
      <c r="O862" t="s">
        <v>5713</v>
      </c>
      <c r="P862" t="s">
        <v>5714</v>
      </c>
      <c r="Q862" t="s">
        <v>2965</v>
      </c>
      <c r="R862">
        <v>0</v>
      </c>
      <c r="S862" t="s">
        <v>2965</v>
      </c>
      <c r="T862">
        <v>0</v>
      </c>
      <c r="U862" t="s">
        <v>2965</v>
      </c>
      <c r="V862">
        <v>0</v>
      </c>
      <c r="W862" t="s">
        <v>2965</v>
      </c>
      <c r="X862">
        <v>0</v>
      </c>
      <c r="Y862" t="s">
        <v>2965</v>
      </c>
      <c r="Z862">
        <v>0</v>
      </c>
      <c r="AA862" t="s">
        <v>5690</v>
      </c>
      <c r="AB862" t="s">
        <v>5691</v>
      </c>
      <c r="AC862" t="s">
        <v>2965</v>
      </c>
      <c r="AD862">
        <v>0</v>
      </c>
      <c r="AE862" t="s">
        <v>5027</v>
      </c>
      <c r="AF862" t="s">
        <v>5642</v>
      </c>
      <c r="AG862">
        <v>0</v>
      </c>
      <c r="AH862" t="s">
        <v>2860</v>
      </c>
      <c r="AI862">
        <v>0</v>
      </c>
      <c r="AJ862">
        <v>0</v>
      </c>
      <c r="AK862">
        <v>0</v>
      </c>
      <c r="AL862">
        <v>0</v>
      </c>
      <c r="AM862">
        <v>0</v>
      </c>
      <c r="AN862">
        <v>0</v>
      </c>
      <c r="AO862" t="s">
        <v>2965</v>
      </c>
      <c r="AP862" t="s">
        <v>4360</v>
      </c>
      <c r="AQ862" t="s">
        <v>4360</v>
      </c>
      <c r="AR862" t="s">
        <v>5715</v>
      </c>
      <c r="AS862" t="s">
        <v>5717</v>
      </c>
    </row>
    <row r="863" spans="1:45" ht="17.25" customHeight="1">
      <c r="E863" s="1403" t="str">
        <f t="shared" si="26"/>
        <v>A04AL073 Finishing Work Masonry Work Concrete Brick</v>
      </c>
      <c r="F863" s="1403" t="str">
        <f t="shared" si="27"/>
        <v>A04AL073-00001 Finishing Work Masonry Work Concrete Brick      [0.5B] w/ All Reinf.(Lath, Steel Tie, Anchor Bar, Mortar, ETC.), Filler, Sealant, Lintel/Sill for Opening, ETC.  THK≤90mm</v>
      </c>
      <c r="G863" s="1404" t="str" cm="1">
        <f t="array" ref="G863:H863">_xlfn.TEXTSPLIT(I863,"-")</f>
        <v>A04AL073</v>
      </c>
      <c r="H863" s="1404" t="str">
        <v>00001</v>
      </c>
      <c r="I863" t="s">
        <v>5718</v>
      </c>
      <c r="J863" t="s">
        <v>4288</v>
      </c>
      <c r="K863" t="s">
        <v>5683</v>
      </c>
      <c r="L863" t="s">
        <v>5684</v>
      </c>
      <c r="M863" t="s">
        <v>4742</v>
      </c>
      <c r="N863" t="s">
        <v>5685</v>
      </c>
      <c r="O863" t="s">
        <v>5719</v>
      </c>
      <c r="P863" t="s">
        <v>5720</v>
      </c>
      <c r="Q863" t="s">
        <v>2965</v>
      </c>
      <c r="R863">
        <v>0</v>
      </c>
      <c r="S863" t="s">
        <v>2965</v>
      </c>
      <c r="T863">
        <v>0</v>
      </c>
      <c r="U863" t="s">
        <v>2965</v>
      </c>
      <c r="V863">
        <v>0</v>
      </c>
      <c r="W863" t="s">
        <v>2965</v>
      </c>
      <c r="X863">
        <v>0</v>
      </c>
      <c r="Y863" t="s">
        <v>2965</v>
      </c>
      <c r="Z863">
        <v>0</v>
      </c>
      <c r="AA863" t="s">
        <v>5721</v>
      </c>
      <c r="AB863" t="s">
        <v>5722</v>
      </c>
      <c r="AC863" t="s">
        <v>2965</v>
      </c>
      <c r="AD863">
        <v>0</v>
      </c>
      <c r="AE863" t="s">
        <v>5721</v>
      </c>
      <c r="AF863" t="s">
        <v>5723</v>
      </c>
      <c r="AG863">
        <v>0</v>
      </c>
      <c r="AH863" t="s">
        <v>2860</v>
      </c>
      <c r="AI863">
        <v>0</v>
      </c>
      <c r="AJ863">
        <v>0</v>
      </c>
      <c r="AK863">
        <v>0</v>
      </c>
      <c r="AL863">
        <v>0</v>
      </c>
      <c r="AM863">
        <v>0</v>
      </c>
      <c r="AN863">
        <v>0</v>
      </c>
      <c r="AO863" t="s">
        <v>2965</v>
      </c>
      <c r="AP863" t="s">
        <v>4360</v>
      </c>
      <c r="AQ863" t="s">
        <v>4360</v>
      </c>
      <c r="AR863" t="s">
        <v>5724</v>
      </c>
      <c r="AS863" t="s">
        <v>5718</v>
      </c>
    </row>
    <row r="864" spans="1:45" ht="17.25" customHeight="1">
      <c r="E864" s="1403" t="str">
        <f t="shared" si="26"/>
        <v>A04AL073 Finishing Work Masonry Work Concrete Brick</v>
      </c>
      <c r="F864" s="1403" t="str">
        <f t="shared" si="27"/>
        <v>A04AL073-00002 Finishing Work Masonry Work Concrete Brick      [1.0B] w/ All Reinf.(Lath, Steel Tie, Anchor Bar, Mortar, ETC.), Filler, Sealant, Lintel/Sill for Opening, ETC.  90mm&lt;THK≤190mm</v>
      </c>
      <c r="G864" s="1404" t="str" cm="1">
        <f t="array" ref="G864:H864">_xlfn.TEXTSPLIT(I864,"-")</f>
        <v>A04AL073</v>
      </c>
      <c r="H864" s="1404" t="str">
        <v>00002</v>
      </c>
      <c r="I864" t="s">
        <v>5725</v>
      </c>
      <c r="J864" t="s">
        <v>4288</v>
      </c>
      <c r="K864" t="s">
        <v>5683</v>
      </c>
      <c r="L864" t="s">
        <v>5684</v>
      </c>
      <c r="M864" t="s">
        <v>4742</v>
      </c>
      <c r="N864" t="s">
        <v>5685</v>
      </c>
      <c r="O864" t="s">
        <v>5719</v>
      </c>
      <c r="P864" t="s">
        <v>5720</v>
      </c>
      <c r="Q864" t="s">
        <v>2965</v>
      </c>
      <c r="R864">
        <v>0</v>
      </c>
      <c r="S864" t="s">
        <v>2965</v>
      </c>
      <c r="T864">
        <v>0</v>
      </c>
      <c r="U864" t="s">
        <v>2965</v>
      </c>
      <c r="V864">
        <v>0</v>
      </c>
      <c r="W864" t="s">
        <v>2965</v>
      </c>
      <c r="X864">
        <v>0</v>
      </c>
      <c r="Y864" t="s">
        <v>2965</v>
      </c>
      <c r="Z864">
        <v>0</v>
      </c>
      <c r="AA864" t="s">
        <v>5726</v>
      </c>
      <c r="AB864" t="s">
        <v>5727</v>
      </c>
      <c r="AC864" t="s">
        <v>2965</v>
      </c>
      <c r="AD864">
        <v>0</v>
      </c>
      <c r="AE864" t="s">
        <v>5726</v>
      </c>
      <c r="AF864" t="s">
        <v>5728</v>
      </c>
      <c r="AG864">
        <v>0</v>
      </c>
      <c r="AH864" t="s">
        <v>2860</v>
      </c>
      <c r="AI864">
        <v>0</v>
      </c>
      <c r="AJ864">
        <v>0</v>
      </c>
      <c r="AK864">
        <v>0</v>
      </c>
      <c r="AL864">
        <v>0</v>
      </c>
      <c r="AM864">
        <v>0</v>
      </c>
      <c r="AN864">
        <v>0</v>
      </c>
      <c r="AO864" t="s">
        <v>2965</v>
      </c>
      <c r="AP864" t="s">
        <v>4360</v>
      </c>
      <c r="AQ864" t="s">
        <v>4360</v>
      </c>
      <c r="AR864" t="s">
        <v>5724</v>
      </c>
      <c r="AS864" t="s">
        <v>5725</v>
      </c>
    </row>
    <row r="865" spans="1:45" ht="17.25" customHeight="1">
      <c r="E865" s="1403" t="str">
        <f t="shared" si="26"/>
        <v>A04AL073 Finishing Work Masonry Work Concrete Brick</v>
      </c>
      <c r="F865" s="1403" t="str">
        <f t="shared" si="27"/>
        <v>A04AL073-00003 Finishing Work Masonry Work Concrete Brick      [1.5B] w/ All Reinf.(Lath, Steel Tie, Anchor Bar, Mortar, ETC.), Filler, Sealant, Lintel/Sill for Opening, ETC.  190mm&lt;THK≤290mm</v>
      </c>
      <c r="G865" s="1404" t="str" cm="1">
        <f t="array" ref="G865:H865">_xlfn.TEXTSPLIT(I865,"-")</f>
        <v>A04AL073</v>
      </c>
      <c r="H865" s="1404" t="str">
        <v>00003</v>
      </c>
      <c r="I865" t="s">
        <v>5729</v>
      </c>
      <c r="J865" t="s">
        <v>4288</v>
      </c>
      <c r="K865" t="s">
        <v>5683</v>
      </c>
      <c r="L865" t="s">
        <v>5684</v>
      </c>
      <c r="M865" t="s">
        <v>4742</v>
      </c>
      <c r="N865" t="s">
        <v>5685</v>
      </c>
      <c r="O865" t="s">
        <v>5719</v>
      </c>
      <c r="P865" t="s">
        <v>5720</v>
      </c>
      <c r="Q865" t="s">
        <v>2965</v>
      </c>
      <c r="R865">
        <v>0</v>
      </c>
      <c r="S865" t="s">
        <v>2965</v>
      </c>
      <c r="T865">
        <v>0</v>
      </c>
      <c r="U865" t="s">
        <v>2965</v>
      </c>
      <c r="V865">
        <v>0</v>
      </c>
      <c r="W865" t="s">
        <v>2965</v>
      </c>
      <c r="X865">
        <v>0</v>
      </c>
      <c r="Y865" t="s">
        <v>2965</v>
      </c>
      <c r="Z865">
        <v>0</v>
      </c>
      <c r="AA865" t="s">
        <v>5730</v>
      </c>
      <c r="AB865" t="s">
        <v>5731</v>
      </c>
      <c r="AC865" t="s">
        <v>2965</v>
      </c>
      <c r="AD865">
        <v>0</v>
      </c>
      <c r="AE865" t="s">
        <v>5730</v>
      </c>
      <c r="AF865" t="s">
        <v>5732</v>
      </c>
      <c r="AG865">
        <v>0</v>
      </c>
      <c r="AH865" t="s">
        <v>2860</v>
      </c>
      <c r="AI865">
        <v>0</v>
      </c>
      <c r="AJ865">
        <v>0</v>
      </c>
      <c r="AK865">
        <v>0</v>
      </c>
      <c r="AL865">
        <v>0</v>
      </c>
      <c r="AM865">
        <v>0</v>
      </c>
      <c r="AN865">
        <v>0</v>
      </c>
      <c r="AO865" t="s">
        <v>2965</v>
      </c>
      <c r="AP865" t="s">
        <v>4360</v>
      </c>
      <c r="AQ865" t="s">
        <v>4360</v>
      </c>
      <c r="AR865" t="s">
        <v>5724</v>
      </c>
      <c r="AS865" t="s">
        <v>5729</v>
      </c>
    </row>
    <row r="866" spans="1:45" s="1417" customFormat="1" ht="17.25" customHeight="1">
      <c r="A866" s="1403"/>
      <c r="B866" s="1403"/>
      <c r="C866" s="1403"/>
      <c r="D866" s="1403"/>
      <c r="E866" s="1403" t="str">
        <f t="shared" si="26"/>
        <v>A04AL073 Finishing Work Masonry Work Concrete Brick</v>
      </c>
      <c r="F866" s="1403" t="str">
        <f t="shared" si="27"/>
        <v>A04AL073-00004 Finishing Work Masonry Work Concrete Brick      [2.0B] w/ All Reinf.(Lath, Steel Tie, Anchor Bar, Mortar, ETC.), Filler, Sealant, Lintel/Sill for Opening, ETC.  290mm&lt;THK</v>
      </c>
      <c r="G866" s="1404" t="str" cm="1">
        <f t="array" ref="G866:H866">_xlfn.TEXTSPLIT(I866,"-")</f>
        <v>A04AL073</v>
      </c>
      <c r="H866" s="1404" t="str">
        <v>00004</v>
      </c>
      <c r="I866" t="s">
        <v>5733</v>
      </c>
      <c r="J866" t="s">
        <v>4288</v>
      </c>
      <c r="K866" t="s">
        <v>5683</v>
      </c>
      <c r="L866" t="s">
        <v>5684</v>
      </c>
      <c r="M866" t="s">
        <v>4742</v>
      </c>
      <c r="N866" t="s">
        <v>5685</v>
      </c>
      <c r="O866" t="s">
        <v>5719</v>
      </c>
      <c r="P866" t="s">
        <v>5720</v>
      </c>
      <c r="Q866" t="s">
        <v>2965</v>
      </c>
      <c r="R866">
        <v>0</v>
      </c>
      <c r="S866" t="s">
        <v>2965</v>
      </c>
      <c r="T866">
        <v>0</v>
      </c>
      <c r="U866" t="s">
        <v>2965</v>
      </c>
      <c r="V866">
        <v>0</v>
      </c>
      <c r="W866" t="s">
        <v>2965</v>
      </c>
      <c r="X866">
        <v>0</v>
      </c>
      <c r="Y866" t="s">
        <v>2965</v>
      </c>
      <c r="Z866">
        <v>0</v>
      </c>
      <c r="AA866" t="s">
        <v>5082</v>
      </c>
      <c r="AB866" t="s">
        <v>5734</v>
      </c>
      <c r="AC866" t="s">
        <v>2965</v>
      </c>
      <c r="AD866">
        <v>0</v>
      </c>
      <c r="AE866" t="s">
        <v>5082</v>
      </c>
      <c r="AF866" t="s">
        <v>5735</v>
      </c>
      <c r="AG866">
        <v>0</v>
      </c>
      <c r="AH866" t="s">
        <v>2860</v>
      </c>
      <c r="AI866">
        <v>0</v>
      </c>
      <c r="AJ866">
        <v>0</v>
      </c>
      <c r="AK866">
        <v>0</v>
      </c>
      <c r="AL866">
        <v>0</v>
      </c>
      <c r="AM866">
        <v>0</v>
      </c>
      <c r="AN866">
        <v>0</v>
      </c>
      <c r="AO866" t="s">
        <v>2965</v>
      </c>
      <c r="AP866" t="s">
        <v>4360</v>
      </c>
      <c r="AQ866" t="s">
        <v>4360</v>
      </c>
      <c r="AR866" t="s">
        <v>5724</v>
      </c>
      <c r="AS866" t="s">
        <v>5733</v>
      </c>
    </row>
    <row r="867" spans="1:45" ht="17.25" customHeight="1">
      <c r="E867" s="1403" t="str">
        <f t="shared" si="26"/>
        <v>A04AL074 Finishing Work Masonry Work Burnt Clay Brick</v>
      </c>
      <c r="F867" s="1403" t="str">
        <f t="shared" si="27"/>
        <v>A04AL074-00001 Finishing Work Masonry Work Burnt Clay Brick      [0.5B] w/ All Reinf.(Lath, Steel Tie, Anchor Bar, Mortar, ETC.), Filler, Sealant, Lintel/Sill for Opening, ETC.  THK≤90mm</v>
      </c>
      <c r="G867" s="1404" t="str" cm="1">
        <f t="array" ref="G867:H867">_xlfn.TEXTSPLIT(I867,"-")</f>
        <v>A04AL074</v>
      </c>
      <c r="H867" s="1404" t="str">
        <v>00001</v>
      </c>
      <c r="I867" t="s">
        <v>5736</v>
      </c>
      <c r="J867" t="s">
        <v>4288</v>
      </c>
      <c r="K867" t="s">
        <v>5683</v>
      </c>
      <c r="L867" t="s">
        <v>5684</v>
      </c>
      <c r="M867" t="s">
        <v>4742</v>
      </c>
      <c r="N867" t="s">
        <v>5685</v>
      </c>
      <c r="O867" t="s">
        <v>5737</v>
      </c>
      <c r="P867" t="s">
        <v>5738</v>
      </c>
      <c r="Q867" t="s">
        <v>2965</v>
      </c>
      <c r="R867">
        <v>0</v>
      </c>
      <c r="S867" t="s">
        <v>2965</v>
      </c>
      <c r="T867">
        <v>0</v>
      </c>
      <c r="U867" t="s">
        <v>2965</v>
      </c>
      <c r="V867">
        <v>0</v>
      </c>
      <c r="W867" t="s">
        <v>2965</v>
      </c>
      <c r="X867">
        <v>0</v>
      </c>
      <c r="Y867" t="s">
        <v>2965</v>
      </c>
      <c r="Z867">
        <v>0</v>
      </c>
      <c r="AA867" t="s">
        <v>5721</v>
      </c>
      <c r="AB867" t="s">
        <v>5722</v>
      </c>
      <c r="AC867" t="s">
        <v>2965</v>
      </c>
      <c r="AD867">
        <v>0</v>
      </c>
      <c r="AE867" t="s">
        <v>5721</v>
      </c>
      <c r="AF867" t="s">
        <v>5723</v>
      </c>
      <c r="AG867">
        <v>0</v>
      </c>
      <c r="AH867" t="s">
        <v>2860</v>
      </c>
      <c r="AI867">
        <v>0</v>
      </c>
      <c r="AJ867">
        <v>0</v>
      </c>
      <c r="AK867">
        <v>0</v>
      </c>
      <c r="AL867">
        <v>0</v>
      </c>
      <c r="AM867">
        <v>0</v>
      </c>
      <c r="AN867">
        <v>0</v>
      </c>
      <c r="AO867" t="s">
        <v>2965</v>
      </c>
      <c r="AP867" t="s">
        <v>4360</v>
      </c>
      <c r="AQ867" t="s">
        <v>4360</v>
      </c>
      <c r="AR867" t="s">
        <v>5739</v>
      </c>
      <c r="AS867" t="s">
        <v>5736</v>
      </c>
    </row>
    <row r="868" spans="1:45" ht="17.25" customHeight="1">
      <c r="E868" s="1403" t="str">
        <f t="shared" si="26"/>
        <v>A04AL074 Finishing Work Masonry Work Burnt Clay Brick</v>
      </c>
      <c r="F868" s="1403" t="str">
        <f t="shared" si="27"/>
        <v>A04AL074-00002 Finishing Work Masonry Work Burnt Clay Brick      [1.0B] w/ All Reinf.(Lath, Steel Tie, Anchor Bar, Mortar, ETC.), Filler, Sealant, Lintel/Sill for Opening, ETC.  90mm&lt;THK≤190mm</v>
      </c>
      <c r="G868" s="1404" t="str" cm="1">
        <f t="array" ref="G868:H868">_xlfn.TEXTSPLIT(I868,"-")</f>
        <v>A04AL074</v>
      </c>
      <c r="H868" s="1404" t="str">
        <v>00002</v>
      </c>
      <c r="I868" t="s">
        <v>5740</v>
      </c>
      <c r="J868" t="s">
        <v>4288</v>
      </c>
      <c r="K868" t="s">
        <v>5683</v>
      </c>
      <c r="L868" t="s">
        <v>5684</v>
      </c>
      <c r="M868" t="s">
        <v>4742</v>
      </c>
      <c r="N868" t="s">
        <v>5685</v>
      </c>
      <c r="O868" t="s">
        <v>5737</v>
      </c>
      <c r="P868" t="s">
        <v>5738</v>
      </c>
      <c r="Q868" t="s">
        <v>2965</v>
      </c>
      <c r="R868">
        <v>0</v>
      </c>
      <c r="S868" t="s">
        <v>2965</v>
      </c>
      <c r="T868">
        <v>0</v>
      </c>
      <c r="U868" t="s">
        <v>2965</v>
      </c>
      <c r="V868">
        <v>0</v>
      </c>
      <c r="W868" t="s">
        <v>2965</v>
      </c>
      <c r="X868">
        <v>0</v>
      </c>
      <c r="Y868" t="s">
        <v>2965</v>
      </c>
      <c r="Z868">
        <v>0</v>
      </c>
      <c r="AA868" t="s">
        <v>5726</v>
      </c>
      <c r="AB868" t="s">
        <v>5727</v>
      </c>
      <c r="AC868" t="s">
        <v>2965</v>
      </c>
      <c r="AD868">
        <v>0</v>
      </c>
      <c r="AE868" t="s">
        <v>5726</v>
      </c>
      <c r="AF868" t="s">
        <v>5728</v>
      </c>
      <c r="AG868">
        <v>0</v>
      </c>
      <c r="AH868" t="s">
        <v>2860</v>
      </c>
      <c r="AI868">
        <v>0</v>
      </c>
      <c r="AJ868">
        <v>0</v>
      </c>
      <c r="AK868">
        <v>0</v>
      </c>
      <c r="AL868">
        <v>0</v>
      </c>
      <c r="AM868">
        <v>0</v>
      </c>
      <c r="AN868">
        <v>0</v>
      </c>
      <c r="AO868" t="s">
        <v>2965</v>
      </c>
      <c r="AP868" t="s">
        <v>4360</v>
      </c>
      <c r="AQ868" t="s">
        <v>4360</v>
      </c>
      <c r="AR868" t="s">
        <v>5739</v>
      </c>
      <c r="AS868" t="s">
        <v>5740</v>
      </c>
    </row>
    <row r="869" spans="1:45" ht="17.25" customHeight="1">
      <c r="E869" s="1403" t="str">
        <f t="shared" si="26"/>
        <v>A04AL074 Finishing Work Masonry Work Burnt Clay Brick</v>
      </c>
      <c r="F869" s="1403" t="str">
        <f t="shared" si="27"/>
        <v>A04AL074-00003 Finishing Work Masonry Work Burnt Clay Brick      [1.5B] w/ All Reinf.(Lath, Steel Tie, Anchor Bar, Mortar, ETC.), Filler, Sealant, Lintel/Sill for Opening, ETC.  190mm&lt;THK≤290mm</v>
      </c>
      <c r="G869" s="1404" t="str" cm="1">
        <f t="array" ref="G869:H869">_xlfn.TEXTSPLIT(I869,"-")</f>
        <v>A04AL074</v>
      </c>
      <c r="H869" s="1404" t="str">
        <v>00003</v>
      </c>
      <c r="I869" t="s">
        <v>5741</v>
      </c>
      <c r="J869" t="s">
        <v>4288</v>
      </c>
      <c r="K869" t="s">
        <v>5683</v>
      </c>
      <c r="L869" t="s">
        <v>5684</v>
      </c>
      <c r="M869" t="s">
        <v>4742</v>
      </c>
      <c r="N869" t="s">
        <v>5685</v>
      </c>
      <c r="O869" t="s">
        <v>5737</v>
      </c>
      <c r="P869" t="s">
        <v>5738</v>
      </c>
      <c r="Q869" t="s">
        <v>2965</v>
      </c>
      <c r="R869">
        <v>0</v>
      </c>
      <c r="S869" t="s">
        <v>2965</v>
      </c>
      <c r="T869">
        <v>0</v>
      </c>
      <c r="U869" t="s">
        <v>2965</v>
      </c>
      <c r="V869">
        <v>0</v>
      </c>
      <c r="W869" t="s">
        <v>2965</v>
      </c>
      <c r="X869">
        <v>0</v>
      </c>
      <c r="Y869" t="s">
        <v>2965</v>
      </c>
      <c r="Z869">
        <v>0</v>
      </c>
      <c r="AA869" t="s">
        <v>5730</v>
      </c>
      <c r="AB869" t="s">
        <v>5731</v>
      </c>
      <c r="AC869" t="s">
        <v>2965</v>
      </c>
      <c r="AD869">
        <v>0</v>
      </c>
      <c r="AE869" t="s">
        <v>5730</v>
      </c>
      <c r="AF869" t="s">
        <v>5732</v>
      </c>
      <c r="AG869">
        <v>0</v>
      </c>
      <c r="AH869" t="s">
        <v>2860</v>
      </c>
      <c r="AI869">
        <v>0</v>
      </c>
      <c r="AJ869">
        <v>0</v>
      </c>
      <c r="AK869">
        <v>0</v>
      </c>
      <c r="AL869">
        <v>0</v>
      </c>
      <c r="AM869">
        <v>0</v>
      </c>
      <c r="AN869">
        <v>0</v>
      </c>
      <c r="AO869" t="s">
        <v>2965</v>
      </c>
      <c r="AP869" t="s">
        <v>4360</v>
      </c>
      <c r="AQ869" t="s">
        <v>4360</v>
      </c>
      <c r="AR869" t="s">
        <v>5739</v>
      </c>
      <c r="AS869" t="s">
        <v>5741</v>
      </c>
    </row>
    <row r="870" spans="1:45" s="1417" customFormat="1" ht="17.25" customHeight="1">
      <c r="A870" s="1403"/>
      <c r="B870" s="1403"/>
      <c r="C870" s="1403"/>
      <c r="D870" s="1403"/>
      <c r="E870" s="1403" t="str">
        <f t="shared" si="26"/>
        <v>A04AL074 Finishing Work Masonry Work Burnt Clay Brick</v>
      </c>
      <c r="F870" s="1403" t="str">
        <f t="shared" si="27"/>
        <v>A04AL074-00004 Finishing Work Masonry Work Burnt Clay Brick      [2.0B] w/ All Reinf.(Lath, Steel Tie, Anchor Bar, Mortar, ETC.), Filler, Sealant, Lintel/Sill for Opening, ETC.  290mm&lt;THK</v>
      </c>
      <c r="G870" s="1404" t="str" cm="1">
        <f t="array" ref="G870:H870">_xlfn.TEXTSPLIT(I870,"-")</f>
        <v>A04AL074</v>
      </c>
      <c r="H870" s="1404" t="str">
        <v>00004</v>
      </c>
      <c r="I870" t="s">
        <v>5742</v>
      </c>
      <c r="J870" t="s">
        <v>4288</v>
      </c>
      <c r="K870" t="s">
        <v>5683</v>
      </c>
      <c r="L870" t="s">
        <v>5684</v>
      </c>
      <c r="M870" t="s">
        <v>4742</v>
      </c>
      <c r="N870" t="s">
        <v>5685</v>
      </c>
      <c r="O870" t="s">
        <v>5737</v>
      </c>
      <c r="P870" t="s">
        <v>5738</v>
      </c>
      <c r="Q870" t="s">
        <v>2965</v>
      </c>
      <c r="R870">
        <v>0</v>
      </c>
      <c r="S870" t="s">
        <v>2965</v>
      </c>
      <c r="T870">
        <v>0</v>
      </c>
      <c r="U870" t="s">
        <v>2965</v>
      </c>
      <c r="V870">
        <v>0</v>
      </c>
      <c r="W870" t="s">
        <v>2965</v>
      </c>
      <c r="X870">
        <v>0</v>
      </c>
      <c r="Y870" t="s">
        <v>2965</v>
      </c>
      <c r="Z870">
        <v>0</v>
      </c>
      <c r="AA870" t="s">
        <v>5082</v>
      </c>
      <c r="AB870" t="s">
        <v>5734</v>
      </c>
      <c r="AC870" t="s">
        <v>2965</v>
      </c>
      <c r="AD870">
        <v>0</v>
      </c>
      <c r="AE870" t="s">
        <v>5082</v>
      </c>
      <c r="AF870" t="s">
        <v>5735</v>
      </c>
      <c r="AG870">
        <v>0</v>
      </c>
      <c r="AH870" t="s">
        <v>2860</v>
      </c>
      <c r="AI870">
        <v>0</v>
      </c>
      <c r="AJ870">
        <v>0</v>
      </c>
      <c r="AK870">
        <v>0</v>
      </c>
      <c r="AL870">
        <v>0</v>
      </c>
      <c r="AM870">
        <v>0</v>
      </c>
      <c r="AN870">
        <v>0</v>
      </c>
      <c r="AO870" t="s">
        <v>2965</v>
      </c>
      <c r="AP870" t="s">
        <v>4360</v>
      </c>
      <c r="AQ870" t="s">
        <v>4360</v>
      </c>
      <c r="AR870" t="s">
        <v>5739</v>
      </c>
      <c r="AS870" t="s">
        <v>5742</v>
      </c>
    </row>
    <row r="871" spans="1:45" ht="17.25" customHeight="1">
      <c r="E871" s="1403" t="str">
        <f t="shared" si="26"/>
        <v>A04AL075 Finishing Work Masonry Work Insulated Brick</v>
      </c>
      <c r="F871" s="1403" t="str">
        <f t="shared" si="27"/>
        <v xml:space="preserve">A04AL075-00001 Finishing Work Masonry Work Insulated Brick      w/ All Reinf.(Lath, Steel Tie, Anchor Bar, Mortar, ETC.), Filler, Sealant, Lintel/Sill for Opening, ETC.  </v>
      </c>
      <c r="G871" s="1404" t="str" cm="1">
        <f t="array" ref="G871:H871">_xlfn.TEXTSPLIT(I871,"-")</f>
        <v>A04AL075</v>
      </c>
      <c r="H871" s="1404" t="str">
        <v>00001</v>
      </c>
      <c r="I871" t="s">
        <v>5743</v>
      </c>
      <c r="J871" t="s">
        <v>4288</v>
      </c>
      <c r="K871" t="s">
        <v>5683</v>
      </c>
      <c r="L871" t="s">
        <v>5684</v>
      </c>
      <c r="M871" t="s">
        <v>4742</v>
      </c>
      <c r="N871" t="s">
        <v>5685</v>
      </c>
      <c r="O871" t="s">
        <v>5744</v>
      </c>
      <c r="P871" t="s">
        <v>5745</v>
      </c>
      <c r="Q871" t="s">
        <v>2965</v>
      </c>
      <c r="R871">
        <v>0</v>
      </c>
      <c r="S871" t="s">
        <v>2965</v>
      </c>
      <c r="T871">
        <v>0</v>
      </c>
      <c r="U871" t="s">
        <v>2965</v>
      </c>
      <c r="V871">
        <v>0</v>
      </c>
      <c r="W871" t="s">
        <v>2965</v>
      </c>
      <c r="X871">
        <v>0</v>
      </c>
      <c r="Y871" t="s">
        <v>2965</v>
      </c>
      <c r="Z871">
        <v>0</v>
      </c>
      <c r="AA871" t="s">
        <v>5690</v>
      </c>
      <c r="AB871" t="s">
        <v>5691</v>
      </c>
      <c r="AC871" t="s">
        <v>2965</v>
      </c>
      <c r="AD871">
        <v>0</v>
      </c>
      <c r="AE871" t="s">
        <v>2965</v>
      </c>
      <c r="AF871">
        <v>0</v>
      </c>
      <c r="AG871">
        <v>0</v>
      </c>
      <c r="AH871" t="s">
        <v>2860</v>
      </c>
      <c r="AI871">
        <v>0</v>
      </c>
      <c r="AJ871">
        <v>0</v>
      </c>
      <c r="AK871">
        <v>0</v>
      </c>
      <c r="AL871">
        <v>0</v>
      </c>
      <c r="AM871">
        <v>0</v>
      </c>
      <c r="AN871">
        <v>0</v>
      </c>
      <c r="AO871" t="s">
        <v>2965</v>
      </c>
      <c r="AP871" t="s">
        <v>4360</v>
      </c>
      <c r="AQ871" t="s">
        <v>4360</v>
      </c>
      <c r="AR871" t="s">
        <v>5746</v>
      </c>
      <c r="AS871" t="s">
        <v>5743</v>
      </c>
    </row>
    <row r="872" spans="1:45" ht="17.25" customHeight="1">
      <c r="E872" s="1403" t="str">
        <f t="shared" si="26"/>
        <v>A04AL076 Finishing Work Masonry Work Insulation</v>
      </c>
      <c r="F872" s="1403" t="str">
        <f t="shared" si="27"/>
        <v>A04AL076-00001 Finishing Work Masonry Work Insulation Mineral Wool (Rock Wool)     Minimum Density of 50 kg/m3  THK&lt;50mm</v>
      </c>
      <c r="G872" s="1404" t="str" cm="1">
        <f t="array" ref="G872:H872">_xlfn.TEXTSPLIT(I872,"-")</f>
        <v>A04AL076</v>
      </c>
      <c r="H872" s="1404" t="str">
        <v>00001</v>
      </c>
      <c r="I872" t="s">
        <v>5747</v>
      </c>
      <c r="J872" t="s">
        <v>4288</v>
      </c>
      <c r="K872" t="s">
        <v>5683</v>
      </c>
      <c r="L872" t="s">
        <v>5684</v>
      </c>
      <c r="M872" t="s">
        <v>4742</v>
      </c>
      <c r="N872" t="s">
        <v>5685</v>
      </c>
      <c r="O872" t="s">
        <v>5748</v>
      </c>
      <c r="P872" t="s">
        <v>5749</v>
      </c>
      <c r="Q872" t="s">
        <v>4943</v>
      </c>
      <c r="R872" t="s">
        <v>5750</v>
      </c>
      <c r="S872" t="s">
        <v>2965</v>
      </c>
      <c r="T872">
        <v>0</v>
      </c>
      <c r="U872" t="s">
        <v>2965</v>
      </c>
      <c r="V872">
        <v>0</v>
      </c>
      <c r="W872" t="s">
        <v>2965</v>
      </c>
      <c r="X872">
        <v>0</v>
      </c>
      <c r="Y872" t="s">
        <v>2965</v>
      </c>
      <c r="Z872">
        <v>0</v>
      </c>
      <c r="AA872" t="s">
        <v>5087</v>
      </c>
      <c r="AB872" t="s">
        <v>5751</v>
      </c>
      <c r="AC872" t="s">
        <v>2965</v>
      </c>
      <c r="AD872">
        <v>0</v>
      </c>
      <c r="AE872" t="s">
        <v>5171</v>
      </c>
      <c r="AF872" t="s">
        <v>5181</v>
      </c>
      <c r="AG872">
        <v>0</v>
      </c>
      <c r="AH872" t="s">
        <v>2860</v>
      </c>
      <c r="AI872">
        <v>0</v>
      </c>
      <c r="AJ872">
        <v>0</v>
      </c>
      <c r="AK872">
        <v>0</v>
      </c>
      <c r="AL872">
        <v>0</v>
      </c>
      <c r="AM872">
        <v>0</v>
      </c>
      <c r="AN872">
        <v>0</v>
      </c>
      <c r="AO872" t="s">
        <v>2965</v>
      </c>
      <c r="AP872" t="s">
        <v>4360</v>
      </c>
      <c r="AQ872" t="s">
        <v>4360</v>
      </c>
      <c r="AR872" t="s">
        <v>5752</v>
      </c>
      <c r="AS872" t="s">
        <v>5747</v>
      </c>
    </row>
    <row r="873" spans="1:45" s="1422" customFormat="1" ht="17.25" customHeight="1">
      <c r="A873" s="1403"/>
      <c r="B873" s="1403"/>
      <c r="C873" s="1403"/>
      <c r="D873" s="1403"/>
      <c r="E873" s="1403" t="str">
        <f t="shared" si="26"/>
        <v>A04AL076 Finishing Work Masonry Work Insulation</v>
      </c>
      <c r="F873" s="1403" t="str">
        <f t="shared" si="27"/>
        <v>A04AL076-00002 Finishing Work Masonry Work Insulation Mineral Wool (Rock Wool)     Minimum Density of 50 kg/m3  50mm≤THK&lt;75mm</v>
      </c>
      <c r="G873" s="1404" t="str" cm="1">
        <f t="array" ref="G873:H873">_xlfn.TEXTSPLIT(I873,"-")</f>
        <v>A04AL076</v>
      </c>
      <c r="H873" s="1404" t="str">
        <v>00002</v>
      </c>
      <c r="I873" t="s">
        <v>5753</v>
      </c>
      <c r="J873" t="s">
        <v>4288</v>
      </c>
      <c r="K873" t="s">
        <v>5683</v>
      </c>
      <c r="L873" t="s">
        <v>5684</v>
      </c>
      <c r="M873" t="s">
        <v>4742</v>
      </c>
      <c r="N873" t="s">
        <v>5685</v>
      </c>
      <c r="O873" t="s">
        <v>5748</v>
      </c>
      <c r="P873" t="s">
        <v>5749</v>
      </c>
      <c r="Q873" t="s">
        <v>4943</v>
      </c>
      <c r="R873" t="s">
        <v>5750</v>
      </c>
      <c r="S873" t="s">
        <v>2965</v>
      </c>
      <c r="T873">
        <v>0</v>
      </c>
      <c r="U873" t="s">
        <v>2965</v>
      </c>
      <c r="V873">
        <v>0</v>
      </c>
      <c r="W873" t="s">
        <v>2965</v>
      </c>
      <c r="X873">
        <v>0</v>
      </c>
      <c r="Y873" t="s">
        <v>2965</v>
      </c>
      <c r="Z873">
        <v>0</v>
      </c>
      <c r="AA873" t="s">
        <v>5087</v>
      </c>
      <c r="AB873" t="s">
        <v>5751</v>
      </c>
      <c r="AC873" t="s">
        <v>2965</v>
      </c>
      <c r="AD873">
        <v>0</v>
      </c>
      <c r="AE873" t="s">
        <v>4345</v>
      </c>
      <c r="AF873" t="s">
        <v>5184</v>
      </c>
      <c r="AG873">
        <v>0</v>
      </c>
      <c r="AH873" t="s">
        <v>2860</v>
      </c>
      <c r="AI873">
        <v>0</v>
      </c>
      <c r="AJ873">
        <v>0</v>
      </c>
      <c r="AK873">
        <v>0</v>
      </c>
      <c r="AL873">
        <v>0</v>
      </c>
      <c r="AM873">
        <v>0</v>
      </c>
      <c r="AN873">
        <v>0</v>
      </c>
      <c r="AO873" t="s">
        <v>2965</v>
      </c>
      <c r="AP873" t="s">
        <v>4360</v>
      </c>
      <c r="AQ873" t="s">
        <v>4360</v>
      </c>
      <c r="AR873" t="s">
        <v>5752</v>
      </c>
      <c r="AS873" t="s">
        <v>5753</v>
      </c>
    </row>
    <row r="874" spans="1:45" ht="17.25" customHeight="1">
      <c r="E874" s="1403" t="str">
        <f t="shared" si="26"/>
        <v>A04AL076 Finishing Work Masonry Work Insulation</v>
      </c>
      <c r="F874" s="1403" t="str">
        <f t="shared" si="27"/>
        <v>A04AL076-00003 Finishing Work Masonry Work Insulation Mineral Wool (Rock Wool)     Minimum Density of 50 kg/m3  75mm≤THK&lt;100mm</v>
      </c>
      <c r="G874" s="1404" t="str" cm="1">
        <f t="array" ref="G874:H874">_xlfn.TEXTSPLIT(I874,"-")</f>
        <v>A04AL076</v>
      </c>
      <c r="H874" s="1404" t="str">
        <v>00003</v>
      </c>
      <c r="I874" t="s">
        <v>5754</v>
      </c>
      <c r="J874" t="s">
        <v>4288</v>
      </c>
      <c r="K874" t="s">
        <v>5683</v>
      </c>
      <c r="L874" t="s">
        <v>5684</v>
      </c>
      <c r="M874" t="s">
        <v>4742</v>
      </c>
      <c r="N874" t="s">
        <v>5685</v>
      </c>
      <c r="O874" t="s">
        <v>5748</v>
      </c>
      <c r="P874" t="s">
        <v>5749</v>
      </c>
      <c r="Q874" t="s">
        <v>4943</v>
      </c>
      <c r="R874" t="s">
        <v>5750</v>
      </c>
      <c r="S874" t="s">
        <v>2965</v>
      </c>
      <c r="T874">
        <v>0</v>
      </c>
      <c r="U874" t="s">
        <v>2965</v>
      </c>
      <c r="V874">
        <v>0</v>
      </c>
      <c r="W874" t="s">
        <v>2965</v>
      </c>
      <c r="X874">
        <v>0</v>
      </c>
      <c r="Y874" t="s">
        <v>2965</v>
      </c>
      <c r="Z874">
        <v>0</v>
      </c>
      <c r="AA874" t="s">
        <v>5087</v>
      </c>
      <c r="AB874" t="s">
        <v>5751</v>
      </c>
      <c r="AC874" t="s">
        <v>2965</v>
      </c>
      <c r="AD874">
        <v>0</v>
      </c>
      <c r="AE874" t="s">
        <v>4353</v>
      </c>
      <c r="AF874" t="s">
        <v>5186</v>
      </c>
      <c r="AG874">
        <v>0</v>
      </c>
      <c r="AH874" t="s">
        <v>2860</v>
      </c>
      <c r="AI874">
        <v>0</v>
      </c>
      <c r="AJ874">
        <v>0</v>
      </c>
      <c r="AK874">
        <v>0</v>
      </c>
      <c r="AL874">
        <v>0</v>
      </c>
      <c r="AM874">
        <v>0</v>
      </c>
      <c r="AN874">
        <v>0</v>
      </c>
      <c r="AO874" t="s">
        <v>2965</v>
      </c>
      <c r="AP874" t="s">
        <v>4360</v>
      </c>
      <c r="AQ874" t="s">
        <v>4360</v>
      </c>
      <c r="AR874" t="s">
        <v>5752</v>
      </c>
      <c r="AS874" t="s">
        <v>5754</v>
      </c>
    </row>
    <row r="875" spans="1:45" ht="17.25" customHeight="1">
      <c r="E875" s="1403" t="str">
        <f t="shared" si="26"/>
        <v>A04AL076 Finishing Work Masonry Work Insulation</v>
      </c>
      <c r="F875" s="1403" t="str">
        <f t="shared" si="27"/>
        <v>A04AL076-00004 Finishing Work Masonry Work Insulation Mineral Wool (Rock Wool)     Minimum Density of 50 kg/m3  100mm≤THK</v>
      </c>
      <c r="G875" s="1404" t="str" cm="1">
        <f t="array" ref="G875:H875">_xlfn.TEXTSPLIT(I875,"-")</f>
        <v>A04AL076</v>
      </c>
      <c r="H875" s="1404" t="str">
        <v>00004</v>
      </c>
      <c r="I875" t="s">
        <v>5755</v>
      </c>
      <c r="J875" t="s">
        <v>4288</v>
      </c>
      <c r="K875" t="s">
        <v>5683</v>
      </c>
      <c r="L875" t="s">
        <v>5684</v>
      </c>
      <c r="M875" t="s">
        <v>4742</v>
      </c>
      <c r="N875" t="s">
        <v>5685</v>
      </c>
      <c r="O875" t="s">
        <v>5748</v>
      </c>
      <c r="P875" t="s">
        <v>5749</v>
      </c>
      <c r="Q875" t="s">
        <v>4943</v>
      </c>
      <c r="R875" t="s">
        <v>5750</v>
      </c>
      <c r="S875" t="s">
        <v>2965</v>
      </c>
      <c r="T875">
        <v>0</v>
      </c>
      <c r="U875" t="s">
        <v>2965</v>
      </c>
      <c r="V875">
        <v>0</v>
      </c>
      <c r="W875" t="s">
        <v>2965</v>
      </c>
      <c r="X875">
        <v>0</v>
      </c>
      <c r="Y875" t="s">
        <v>2965</v>
      </c>
      <c r="Z875">
        <v>0</v>
      </c>
      <c r="AA875" t="s">
        <v>5087</v>
      </c>
      <c r="AB875" t="s">
        <v>5751</v>
      </c>
      <c r="AC875" t="s">
        <v>2965</v>
      </c>
      <c r="AD875">
        <v>0</v>
      </c>
      <c r="AE875" t="s">
        <v>4433</v>
      </c>
      <c r="AF875" t="s">
        <v>5188</v>
      </c>
      <c r="AG875">
        <v>0</v>
      </c>
      <c r="AH875" t="s">
        <v>2860</v>
      </c>
      <c r="AI875">
        <v>0</v>
      </c>
      <c r="AJ875">
        <v>0</v>
      </c>
      <c r="AK875">
        <v>0</v>
      </c>
      <c r="AL875">
        <v>0</v>
      </c>
      <c r="AM875">
        <v>0</v>
      </c>
      <c r="AN875">
        <v>0</v>
      </c>
      <c r="AO875" t="s">
        <v>2965</v>
      </c>
      <c r="AP875" t="s">
        <v>4360</v>
      </c>
      <c r="AQ875" t="s">
        <v>4360</v>
      </c>
      <c r="AR875" t="s">
        <v>5752</v>
      </c>
      <c r="AS875" t="s">
        <v>5755</v>
      </c>
    </row>
    <row r="876" spans="1:45" ht="17.25" customHeight="1">
      <c r="E876" s="1403" t="str">
        <f t="shared" si="26"/>
        <v>A04AL076 Finishing Work Masonry Work Insulation</v>
      </c>
      <c r="F876" s="1403" t="str">
        <f t="shared" si="27"/>
        <v>A04AL076-00005 Finishing Work Masonry Work Insulation Glass Wool (Fiberglass)     Minimum Density of 50 kg/m3  THK&lt;50mm</v>
      </c>
      <c r="G876" s="1404" t="str" cm="1">
        <f t="array" ref="G876:H876">_xlfn.TEXTSPLIT(I876,"-")</f>
        <v>A04AL076</v>
      </c>
      <c r="H876" s="1404" t="str">
        <v>00005</v>
      </c>
      <c r="I876" t="s">
        <v>5756</v>
      </c>
      <c r="J876" t="s">
        <v>4288</v>
      </c>
      <c r="K876" t="s">
        <v>5683</v>
      </c>
      <c r="L876" t="s">
        <v>5684</v>
      </c>
      <c r="M876" t="s">
        <v>4742</v>
      </c>
      <c r="N876" t="s">
        <v>5685</v>
      </c>
      <c r="O876" t="s">
        <v>5748</v>
      </c>
      <c r="P876" t="s">
        <v>5749</v>
      </c>
      <c r="Q876" t="s">
        <v>4946</v>
      </c>
      <c r="R876" t="s">
        <v>5757</v>
      </c>
      <c r="S876" t="s">
        <v>2965</v>
      </c>
      <c r="T876">
        <v>0</v>
      </c>
      <c r="U876" t="s">
        <v>2965</v>
      </c>
      <c r="V876">
        <v>0</v>
      </c>
      <c r="W876" t="s">
        <v>2965</v>
      </c>
      <c r="X876">
        <v>0</v>
      </c>
      <c r="Y876" t="s">
        <v>2965</v>
      </c>
      <c r="Z876">
        <v>0</v>
      </c>
      <c r="AA876" t="s">
        <v>5087</v>
      </c>
      <c r="AB876" t="s">
        <v>5751</v>
      </c>
      <c r="AC876" t="s">
        <v>2965</v>
      </c>
      <c r="AD876">
        <v>0</v>
      </c>
      <c r="AE876" t="s">
        <v>5171</v>
      </c>
      <c r="AF876" t="s">
        <v>5181</v>
      </c>
      <c r="AG876">
        <v>0</v>
      </c>
      <c r="AH876" t="s">
        <v>2860</v>
      </c>
      <c r="AI876">
        <v>0</v>
      </c>
      <c r="AJ876">
        <v>0</v>
      </c>
      <c r="AK876">
        <v>0</v>
      </c>
      <c r="AL876">
        <v>0</v>
      </c>
      <c r="AM876">
        <v>0</v>
      </c>
      <c r="AN876">
        <v>0</v>
      </c>
      <c r="AO876" t="s">
        <v>2965</v>
      </c>
      <c r="AP876" t="s">
        <v>4360</v>
      </c>
      <c r="AQ876" t="s">
        <v>4360</v>
      </c>
      <c r="AR876" t="s">
        <v>5752</v>
      </c>
      <c r="AS876" t="s">
        <v>5756</v>
      </c>
    </row>
    <row r="877" spans="1:45" ht="17.25" customHeight="1">
      <c r="E877" s="1403" t="str">
        <f t="shared" si="26"/>
        <v>A04AL076 Finishing Work Masonry Work Insulation</v>
      </c>
      <c r="F877" s="1403" t="str">
        <f t="shared" si="27"/>
        <v>A04AL076-00006 Finishing Work Masonry Work Insulation Glass Wool (Fiberglass)     Minimum Density of 50 kg/m3  50mm≤THK&lt;75mm</v>
      </c>
      <c r="G877" s="1404" t="str" cm="1">
        <f t="array" ref="G877:H877">_xlfn.TEXTSPLIT(I877,"-")</f>
        <v>A04AL076</v>
      </c>
      <c r="H877" s="1404" t="str">
        <v>00006</v>
      </c>
      <c r="I877" t="s">
        <v>5758</v>
      </c>
      <c r="J877" t="s">
        <v>4288</v>
      </c>
      <c r="K877" t="s">
        <v>5683</v>
      </c>
      <c r="L877" t="s">
        <v>5684</v>
      </c>
      <c r="M877" t="s">
        <v>4742</v>
      </c>
      <c r="N877" t="s">
        <v>5685</v>
      </c>
      <c r="O877" t="s">
        <v>5748</v>
      </c>
      <c r="P877" t="s">
        <v>5749</v>
      </c>
      <c r="Q877" t="s">
        <v>4946</v>
      </c>
      <c r="R877" t="s">
        <v>5757</v>
      </c>
      <c r="S877" t="s">
        <v>2965</v>
      </c>
      <c r="T877">
        <v>0</v>
      </c>
      <c r="U877" t="s">
        <v>2965</v>
      </c>
      <c r="V877">
        <v>0</v>
      </c>
      <c r="W877" t="s">
        <v>2965</v>
      </c>
      <c r="X877">
        <v>0</v>
      </c>
      <c r="Y877" t="s">
        <v>2965</v>
      </c>
      <c r="Z877">
        <v>0</v>
      </c>
      <c r="AA877" t="s">
        <v>5087</v>
      </c>
      <c r="AB877" t="s">
        <v>5751</v>
      </c>
      <c r="AC877" t="s">
        <v>2965</v>
      </c>
      <c r="AD877">
        <v>0</v>
      </c>
      <c r="AE877" t="s">
        <v>4345</v>
      </c>
      <c r="AF877" t="s">
        <v>5184</v>
      </c>
      <c r="AG877">
        <v>0</v>
      </c>
      <c r="AH877" t="s">
        <v>2860</v>
      </c>
      <c r="AI877">
        <v>0</v>
      </c>
      <c r="AJ877">
        <v>0</v>
      </c>
      <c r="AK877">
        <v>0</v>
      </c>
      <c r="AL877">
        <v>0</v>
      </c>
      <c r="AM877">
        <v>0</v>
      </c>
      <c r="AN877">
        <v>0</v>
      </c>
      <c r="AO877" t="s">
        <v>2965</v>
      </c>
      <c r="AP877" t="s">
        <v>4360</v>
      </c>
      <c r="AQ877" t="s">
        <v>4360</v>
      </c>
      <c r="AR877" t="s">
        <v>5752</v>
      </c>
      <c r="AS877" t="s">
        <v>5758</v>
      </c>
    </row>
    <row r="878" spans="1:45" ht="17.25" customHeight="1">
      <c r="E878" s="1403" t="str">
        <f t="shared" si="26"/>
        <v>A04AL076 Finishing Work Masonry Work Insulation</v>
      </c>
      <c r="F878" s="1403" t="str">
        <f t="shared" si="27"/>
        <v>A04AL076-00007 Finishing Work Masonry Work Insulation Glass Wool (Fiberglass)     Minimum Density of 50 kg/m3  75mm≤THK&lt;100mm</v>
      </c>
      <c r="G878" s="1404" t="str" cm="1">
        <f t="array" ref="G878:H878">_xlfn.TEXTSPLIT(I878,"-")</f>
        <v>A04AL076</v>
      </c>
      <c r="H878" s="1404" t="str">
        <v>00007</v>
      </c>
      <c r="I878" t="s">
        <v>5759</v>
      </c>
      <c r="J878" t="s">
        <v>4288</v>
      </c>
      <c r="K878" t="s">
        <v>5683</v>
      </c>
      <c r="L878" t="s">
        <v>5684</v>
      </c>
      <c r="M878" t="s">
        <v>4742</v>
      </c>
      <c r="N878" t="s">
        <v>5685</v>
      </c>
      <c r="O878" t="s">
        <v>5748</v>
      </c>
      <c r="P878" t="s">
        <v>5749</v>
      </c>
      <c r="Q878" t="s">
        <v>4946</v>
      </c>
      <c r="R878" t="s">
        <v>5757</v>
      </c>
      <c r="S878" t="s">
        <v>2965</v>
      </c>
      <c r="T878">
        <v>0</v>
      </c>
      <c r="U878" t="s">
        <v>2965</v>
      </c>
      <c r="V878">
        <v>0</v>
      </c>
      <c r="W878" t="s">
        <v>2965</v>
      </c>
      <c r="X878">
        <v>0</v>
      </c>
      <c r="Y878" t="s">
        <v>2965</v>
      </c>
      <c r="Z878">
        <v>0</v>
      </c>
      <c r="AA878" t="s">
        <v>5087</v>
      </c>
      <c r="AB878" t="s">
        <v>5751</v>
      </c>
      <c r="AC878" t="s">
        <v>2965</v>
      </c>
      <c r="AD878">
        <v>0</v>
      </c>
      <c r="AE878" t="s">
        <v>4353</v>
      </c>
      <c r="AF878" t="s">
        <v>5186</v>
      </c>
      <c r="AG878">
        <v>0</v>
      </c>
      <c r="AH878" t="s">
        <v>2860</v>
      </c>
      <c r="AI878">
        <v>0</v>
      </c>
      <c r="AJ878">
        <v>0</v>
      </c>
      <c r="AK878">
        <v>0</v>
      </c>
      <c r="AL878">
        <v>0</v>
      </c>
      <c r="AM878">
        <v>0</v>
      </c>
      <c r="AN878">
        <v>0</v>
      </c>
      <c r="AO878" t="s">
        <v>2965</v>
      </c>
      <c r="AP878" t="s">
        <v>4360</v>
      </c>
      <c r="AQ878" t="s">
        <v>4360</v>
      </c>
      <c r="AR878" t="s">
        <v>5752</v>
      </c>
      <c r="AS878" t="s">
        <v>5759</v>
      </c>
    </row>
    <row r="879" spans="1:45" ht="17.25" customHeight="1">
      <c r="E879" s="1403" t="str">
        <f t="shared" si="26"/>
        <v>A04AL076 Finishing Work Masonry Work Insulation</v>
      </c>
      <c r="F879" s="1403" t="str">
        <f t="shared" si="27"/>
        <v>A04AL076-00008 Finishing Work Masonry Work Insulation Glass Wool (Fiberglass)     Minimum Density of 50 kg/m3  100mm≤THK</v>
      </c>
      <c r="G879" s="1404" t="str" cm="1">
        <f t="array" ref="G879:H879">_xlfn.TEXTSPLIT(I879,"-")</f>
        <v>A04AL076</v>
      </c>
      <c r="H879" s="1404" t="str">
        <v>00008</v>
      </c>
      <c r="I879" t="s">
        <v>5760</v>
      </c>
      <c r="J879" t="s">
        <v>4288</v>
      </c>
      <c r="K879" t="s">
        <v>5683</v>
      </c>
      <c r="L879" t="s">
        <v>5684</v>
      </c>
      <c r="M879" t="s">
        <v>4742</v>
      </c>
      <c r="N879" t="s">
        <v>5685</v>
      </c>
      <c r="O879" t="s">
        <v>5748</v>
      </c>
      <c r="P879" t="s">
        <v>5749</v>
      </c>
      <c r="Q879" t="s">
        <v>4946</v>
      </c>
      <c r="R879" t="s">
        <v>5757</v>
      </c>
      <c r="S879" t="s">
        <v>2965</v>
      </c>
      <c r="T879">
        <v>0</v>
      </c>
      <c r="U879" t="s">
        <v>2965</v>
      </c>
      <c r="V879">
        <v>0</v>
      </c>
      <c r="W879" t="s">
        <v>2965</v>
      </c>
      <c r="X879">
        <v>0</v>
      </c>
      <c r="Y879" t="s">
        <v>2965</v>
      </c>
      <c r="Z879">
        <v>0</v>
      </c>
      <c r="AA879" t="s">
        <v>5087</v>
      </c>
      <c r="AB879" t="s">
        <v>5751</v>
      </c>
      <c r="AC879" t="s">
        <v>2965</v>
      </c>
      <c r="AD879">
        <v>0</v>
      </c>
      <c r="AE879" t="s">
        <v>4433</v>
      </c>
      <c r="AF879" t="s">
        <v>5188</v>
      </c>
      <c r="AG879">
        <v>0</v>
      </c>
      <c r="AH879" t="s">
        <v>2860</v>
      </c>
      <c r="AI879">
        <v>0</v>
      </c>
      <c r="AJ879">
        <v>0</v>
      </c>
      <c r="AK879">
        <v>0</v>
      </c>
      <c r="AL879">
        <v>0</v>
      </c>
      <c r="AM879">
        <v>0</v>
      </c>
      <c r="AN879">
        <v>0</v>
      </c>
      <c r="AO879" t="s">
        <v>2965</v>
      </c>
      <c r="AP879" t="s">
        <v>4360</v>
      </c>
      <c r="AQ879" t="s">
        <v>4360</v>
      </c>
      <c r="AR879" t="s">
        <v>5752</v>
      </c>
      <c r="AS879" t="s">
        <v>5760</v>
      </c>
    </row>
    <row r="880" spans="1:45" ht="17.25" customHeight="1">
      <c r="E880" s="1403" t="str">
        <f t="shared" si="26"/>
        <v>A04AL076 Finishing Work Masonry Work Insulation</v>
      </c>
      <c r="F880" s="1403" t="str">
        <f t="shared" si="27"/>
        <v>A04AL076-00009 Finishing Work Masonry Work Insulation Polystyrene (Extruded Polystyrene(XPS) or Expanded Polystyrene(EPS))     Minimum Density of 25 kg/m3  THK&lt;50mm</v>
      </c>
      <c r="G880" s="1404" t="str" cm="1">
        <f t="array" ref="G880:H880">_xlfn.TEXTSPLIT(I880,"-")</f>
        <v>A04AL076</v>
      </c>
      <c r="H880" s="1404" t="str">
        <v>00009</v>
      </c>
      <c r="I880" t="s">
        <v>5761</v>
      </c>
      <c r="J880" t="s">
        <v>4288</v>
      </c>
      <c r="K880" t="s">
        <v>5683</v>
      </c>
      <c r="L880" t="s">
        <v>5684</v>
      </c>
      <c r="M880" t="s">
        <v>4742</v>
      </c>
      <c r="N880" t="s">
        <v>5685</v>
      </c>
      <c r="O880" t="s">
        <v>5748</v>
      </c>
      <c r="P880" t="s">
        <v>5749</v>
      </c>
      <c r="Q880" t="s">
        <v>5205</v>
      </c>
      <c r="R880" t="s">
        <v>5762</v>
      </c>
      <c r="S880" t="s">
        <v>2965</v>
      </c>
      <c r="T880">
        <v>0</v>
      </c>
      <c r="U880" t="s">
        <v>2965</v>
      </c>
      <c r="V880">
        <v>0</v>
      </c>
      <c r="W880" t="s">
        <v>2965</v>
      </c>
      <c r="X880">
        <v>0</v>
      </c>
      <c r="Y880" t="s">
        <v>2965</v>
      </c>
      <c r="Z880">
        <v>0</v>
      </c>
      <c r="AA880" t="s">
        <v>5763</v>
      </c>
      <c r="AB880" t="s">
        <v>5764</v>
      </c>
      <c r="AC880" t="s">
        <v>2965</v>
      </c>
      <c r="AD880">
        <v>0</v>
      </c>
      <c r="AE880" t="s">
        <v>5171</v>
      </c>
      <c r="AF880" t="s">
        <v>5181</v>
      </c>
      <c r="AG880">
        <v>0</v>
      </c>
      <c r="AH880" t="s">
        <v>2860</v>
      </c>
      <c r="AI880">
        <v>0</v>
      </c>
      <c r="AJ880">
        <v>0</v>
      </c>
      <c r="AK880">
        <v>0</v>
      </c>
      <c r="AL880">
        <v>0</v>
      </c>
      <c r="AM880">
        <v>0</v>
      </c>
      <c r="AN880">
        <v>0</v>
      </c>
      <c r="AO880" t="s">
        <v>2965</v>
      </c>
      <c r="AP880" t="s">
        <v>4360</v>
      </c>
      <c r="AQ880" t="s">
        <v>4360</v>
      </c>
      <c r="AR880" t="s">
        <v>5752</v>
      </c>
      <c r="AS880" t="s">
        <v>5761</v>
      </c>
    </row>
    <row r="881" spans="1:45" ht="17.25" customHeight="1">
      <c r="E881" s="1403" t="str">
        <f t="shared" si="26"/>
        <v>A04AL076 Finishing Work Masonry Work Insulation</v>
      </c>
      <c r="F881" s="1403" t="str">
        <f t="shared" si="27"/>
        <v>A04AL076-00010 Finishing Work Masonry Work Insulation Polystyrene (Extruded Polystyrene(XPS) or Expanded Polystyrene(EPS))     Minimum Density of 25 kg/m3  50mm≤THK&lt;75mm</v>
      </c>
      <c r="G881" s="1404" t="str" cm="1">
        <f t="array" ref="G881:H881">_xlfn.TEXTSPLIT(I881,"-")</f>
        <v>A04AL076</v>
      </c>
      <c r="H881" s="1404" t="str">
        <v>00010</v>
      </c>
      <c r="I881" t="s">
        <v>5765</v>
      </c>
      <c r="J881" t="s">
        <v>4288</v>
      </c>
      <c r="K881" t="s">
        <v>5683</v>
      </c>
      <c r="L881" t="s">
        <v>5684</v>
      </c>
      <c r="M881" t="s">
        <v>4742</v>
      </c>
      <c r="N881" t="s">
        <v>5685</v>
      </c>
      <c r="O881" t="s">
        <v>5748</v>
      </c>
      <c r="P881" t="s">
        <v>5749</v>
      </c>
      <c r="Q881" t="s">
        <v>5205</v>
      </c>
      <c r="R881" t="s">
        <v>5762</v>
      </c>
      <c r="S881" t="s">
        <v>2965</v>
      </c>
      <c r="T881">
        <v>0</v>
      </c>
      <c r="U881" t="s">
        <v>2965</v>
      </c>
      <c r="V881">
        <v>0</v>
      </c>
      <c r="W881" t="s">
        <v>2965</v>
      </c>
      <c r="X881">
        <v>0</v>
      </c>
      <c r="Y881" t="s">
        <v>2965</v>
      </c>
      <c r="Z881">
        <v>0</v>
      </c>
      <c r="AA881" t="s">
        <v>5763</v>
      </c>
      <c r="AB881" t="s">
        <v>5764</v>
      </c>
      <c r="AC881" t="s">
        <v>2965</v>
      </c>
      <c r="AD881">
        <v>0</v>
      </c>
      <c r="AE881" t="s">
        <v>4345</v>
      </c>
      <c r="AF881" t="s">
        <v>5184</v>
      </c>
      <c r="AG881">
        <v>0</v>
      </c>
      <c r="AH881" t="s">
        <v>2860</v>
      </c>
      <c r="AI881">
        <v>0</v>
      </c>
      <c r="AJ881">
        <v>0</v>
      </c>
      <c r="AK881">
        <v>0</v>
      </c>
      <c r="AL881">
        <v>0</v>
      </c>
      <c r="AM881">
        <v>0</v>
      </c>
      <c r="AN881">
        <v>0</v>
      </c>
      <c r="AO881" t="s">
        <v>2965</v>
      </c>
      <c r="AP881" t="s">
        <v>4360</v>
      </c>
      <c r="AQ881" t="s">
        <v>4360</v>
      </c>
      <c r="AR881" t="s">
        <v>5752</v>
      </c>
      <c r="AS881" t="s">
        <v>5765</v>
      </c>
    </row>
    <row r="882" spans="1:45" ht="17.25" customHeight="1">
      <c r="E882" s="1403" t="str">
        <f t="shared" si="26"/>
        <v>A04AL076 Finishing Work Masonry Work Insulation</v>
      </c>
      <c r="F882" s="1403" t="str">
        <f t="shared" si="27"/>
        <v>A04AL076-00011 Finishing Work Masonry Work Insulation Polystyrene (Extruded Polystyrene(XPS) or Expanded Polystyrene(EPS))     Minimum Density of 25 kg/m3  75mm≤THK&lt;100mm</v>
      </c>
      <c r="G882" s="1404" t="str" cm="1">
        <f t="array" ref="G882:H882">_xlfn.TEXTSPLIT(I882,"-")</f>
        <v>A04AL076</v>
      </c>
      <c r="H882" s="1404" t="str">
        <v>00011</v>
      </c>
      <c r="I882" t="s">
        <v>5766</v>
      </c>
      <c r="J882" t="s">
        <v>4288</v>
      </c>
      <c r="K882" t="s">
        <v>5683</v>
      </c>
      <c r="L882" t="s">
        <v>5684</v>
      </c>
      <c r="M882" t="s">
        <v>4742</v>
      </c>
      <c r="N882" t="s">
        <v>5685</v>
      </c>
      <c r="O882" t="s">
        <v>5748</v>
      </c>
      <c r="P882" t="s">
        <v>5749</v>
      </c>
      <c r="Q882" t="s">
        <v>5205</v>
      </c>
      <c r="R882" t="s">
        <v>5762</v>
      </c>
      <c r="S882" t="s">
        <v>2965</v>
      </c>
      <c r="T882">
        <v>0</v>
      </c>
      <c r="U882" t="s">
        <v>2965</v>
      </c>
      <c r="V882">
        <v>0</v>
      </c>
      <c r="W882" t="s">
        <v>2965</v>
      </c>
      <c r="X882">
        <v>0</v>
      </c>
      <c r="Y882" t="s">
        <v>2965</v>
      </c>
      <c r="Z882">
        <v>0</v>
      </c>
      <c r="AA882" t="s">
        <v>5763</v>
      </c>
      <c r="AB882" t="s">
        <v>5764</v>
      </c>
      <c r="AC882" t="s">
        <v>2965</v>
      </c>
      <c r="AD882">
        <v>0</v>
      </c>
      <c r="AE882" t="s">
        <v>4353</v>
      </c>
      <c r="AF882" t="s">
        <v>5186</v>
      </c>
      <c r="AG882">
        <v>0</v>
      </c>
      <c r="AH882" t="s">
        <v>2860</v>
      </c>
      <c r="AI882">
        <v>0</v>
      </c>
      <c r="AJ882">
        <v>0</v>
      </c>
      <c r="AK882">
        <v>0</v>
      </c>
      <c r="AL882">
        <v>0</v>
      </c>
      <c r="AM882">
        <v>0</v>
      </c>
      <c r="AN882">
        <v>0</v>
      </c>
      <c r="AO882" t="s">
        <v>2965</v>
      </c>
      <c r="AP882" t="s">
        <v>4360</v>
      </c>
      <c r="AQ882" t="s">
        <v>4360</v>
      </c>
      <c r="AR882" t="s">
        <v>5752</v>
      </c>
      <c r="AS882" t="s">
        <v>5766</v>
      </c>
    </row>
    <row r="883" spans="1:45" s="1426" customFormat="1" ht="17.25" customHeight="1">
      <c r="A883" s="1403"/>
      <c r="B883" s="1403"/>
      <c r="C883" s="1403"/>
      <c r="D883" s="1403"/>
      <c r="E883" s="1403" t="str">
        <f t="shared" si="26"/>
        <v>A04AL076 Finishing Work Masonry Work Insulation</v>
      </c>
      <c r="F883" s="1403" t="str">
        <f t="shared" si="27"/>
        <v>A04AL076-00012 Finishing Work Masonry Work Insulation Polystyrene (Extruded Polystyrene(XPS) or Expanded Polystyrene(EPS))     Minimum Density of 25 kg/m3  100mm≤THK</v>
      </c>
      <c r="G883" s="1404" t="str" cm="1">
        <f t="array" ref="G883:H883">_xlfn.TEXTSPLIT(I883,"-")</f>
        <v>A04AL076</v>
      </c>
      <c r="H883" s="1404" t="str">
        <v>00012</v>
      </c>
      <c r="I883" t="s">
        <v>5767</v>
      </c>
      <c r="J883" t="s">
        <v>4288</v>
      </c>
      <c r="K883" t="s">
        <v>5683</v>
      </c>
      <c r="L883" t="s">
        <v>5684</v>
      </c>
      <c r="M883" t="s">
        <v>4742</v>
      </c>
      <c r="N883" t="s">
        <v>5685</v>
      </c>
      <c r="O883" t="s">
        <v>5748</v>
      </c>
      <c r="P883" t="s">
        <v>5749</v>
      </c>
      <c r="Q883" t="s">
        <v>5205</v>
      </c>
      <c r="R883" t="s">
        <v>5762</v>
      </c>
      <c r="S883" t="s">
        <v>2965</v>
      </c>
      <c r="T883">
        <v>0</v>
      </c>
      <c r="U883" t="s">
        <v>2965</v>
      </c>
      <c r="V883">
        <v>0</v>
      </c>
      <c r="W883" t="s">
        <v>2965</v>
      </c>
      <c r="X883">
        <v>0</v>
      </c>
      <c r="Y883" t="s">
        <v>2965</v>
      </c>
      <c r="Z883">
        <v>0</v>
      </c>
      <c r="AA883" t="s">
        <v>5763</v>
      </c>
      <c r="AB883" t="s">
        <v>5764</v>
      </c>
      <c r="AC883" t="s">
        <v>2965</v>
      </c>
      <c r="AD883">
        <v>0</v>
      </c>
      <c r="AE883" t="s">
        <v>4433</v>
      </c>
      <c r="AF883" t="s">
        <v>5188</v>
      </c>
      <c r="AG883">
        <v>0</v>
      </c>
      <c r="AH883" t="s">
        <v>2860</v>
      </c>
      <c r="AI883">
        <v>0</v>
      </c>
      <c r="AJ883">
        <v>0</v>
      </c>
      <c r="AK883">
        <v>0</v>
      </c>
      <c r="AL883">
        <v>0</v>
      </c>
      <c r="AM883">
        <v>0</v>
      </c>
      <c r="AN883">
        <v>0</v>
      </c>
      <c r="AO883" t="s">
        <v>2965</v>
      </c>
      <c r="AP883" t="s">
        <v>4360</v>
      </c>
      <c r="AQ883" t="s">
        <v>4360</v>
      </c>
      <c r="AR883" t="s">
        <v>5752</v>
      </c>
      <c r="AS883" t="s">
        <v>5767</v>
      </c>
    </row>
    <row r="884" spans="1:45" s="1426" customFormat="1" ht="17.25" customHeight="1">
      <c r="A884" s="1403"/>
      <c r="B884" s="1403"/>
      <c r="C884" s="1403"/>
      <c r="D884" s="1403"/>
      <c r="E884" s="1403" t="str">
        <f t="shared" si="26"/>
        <v>A04AM077 Finishing Work Painting Work External Wall Painting</v>
      </c>
      <c r="F884" s="1403" t="str">
        <f t="shared" si="27"/>
        <v xml:space="preserve">A04AM077-00001 Finishing Work Painting Work External Wall Painting Acrylic Emulsion Paint       </v>
      </c>
      <c r="G884" s="1404" t="str" cm="1">
        <f t="array" ref="G884:H884">_xlfn.TEXTSPLIT(I884,"-")</f>
        <v>A04AM077</v>
      </c>
      <c r="H884" s="1404" t="str">
        <v>00001</v>
      </c>
      <c r="I884" t="s">
        <v>5768</v>
      </c>
      <c r="J884" t="s">
        <v>4288</v>
      </c>
      <c r="K884" t="s">
        <v>5683</v>
      </c>
      <c r="L884" t="s">
        <v>5684</v>
      </c>
      <c r="M884" t="s">
        <v>4747</v>
      </c>
      <c r="N884" t="s">
        <v>5769</v>
      </c>
      <c r="O884" t="s">
        <v>5770</v>
      </c>
      <c r="P884" t="s">
        <v>5771</v>
      </c>
      <c r="Q884" t="s">
        <v>4949</v>
      </c>
      <c r="R884" t="s">
        <v>5772</v>
      </c>
      <c r="S884" t="s">
        <v>2965</v>
      </c>
      <c r="T884">
        <v>0</v>
      </c>
      <c r="U884" t="s">
        <v>2965</v>
      </c>
      <c r="V884">
        <v>0</v>
      </c>
      <c r="W884" t="s">
        <v>2965</v>
      </c>
      <c r="X884">
        <v>0</v>
      </c>
      <c r="Y884" t="s">
        <v>2965</v>
      </c>
      <c r="Z884">
        <v>0</v>
      </c>
      <c r="AA884" t="s">
        <v>2965</v>
      </c>
      <c r="AB884" t="s">
        <v>2965</v>
      </c>
      <c r="AC884" t="s">
        <v>2965</v>
      </c>
      <c r="AD884">
        <v>0</v>
      </c>
      <c r="AE884" t="s">
        <v>2965</v>
      </c>
      <c r="AF884" t="s">
        <v>2965</v>
      </c>
      <c r="AG884">
        <v>0</v>
      </c>
      <c r="AH884" t="s">
        <v>2965</v>
      </c>
      <c r="AI884">
        <v>0</v>
      </c>
      <c r="AJ884">
        <v>0</v>
      </c>
      <c r="AK884">
        <v>0</v>
      </c>
      <c r="AL884">
        <v>0</v>
      </c>
      <c r="AM884">
        <v>0</v>
      </c>
      <c r="AN884">
        <v>0</v>
      </c>
      <c r="AO884" t="s">
        <v>2965</v>
      </c>
      <c r="AP884" t="s">
        <v>4360</v>
      </c>
      <c r="AQ884" t="s">
        <v>4360</v>
      </c>
      <c r="AR884" t="s">
        <v>5773</v>
      </c>
      <c r="AS884" t="s">
        <v>5768</v>
      </c>
    </row>
    <row r="885" spans="1:45" ht="17.25" customHeight="1">
      <c r="E885" s="1403" t="str">
        <f t="shared" si="26"/>
        <v>A04AM077 Finishing Work Painting Work External Wall Painting</v>
      </c>
      <c r="F885" s="1403" t="str">
        <f t="shared" si="27"/>
        <v xml:space="preserve">A04AM077-00002 Finishing Work Painting Work External Wall Painting Acrylic Emulsion Paint (Textured Type)       </v>
      </c>
      <c r="G885" s="1404" t="str" cm="1">
        <f t="array" ref="G885:H885">_xlfn.TEXTSPLIT(I885,"-")</f>
        <v>A04AM077</v>
      </c>
      <c r="H885" s="1404" t="str">
        <v>00002</v>
      </c>
      <c r="I885" t="s">
        <v>5774</v>
      </c>
      <c r="J885" t="s">
        <v>4288</v>
      </c>
      <c r="K885" t="s">
        <v>5683</v>
      </c>
      <c r="L885" t="s">
        <v>5684</v>
      </c>
      <c r="M885" t="s">
        <v>4747</v>
      </c>
      <c r="N885" t="s">
        <v>5769</v>
      </c>
      <c r="O885" t="s">
        <v>5770</v>
      </c>
      <c r="P885" t="s">
        <v>5771</v>
      </c>
      <c r="Q885" t="s">
        <v>4952</v>
      </c>
      <c r="R885" t="s">
        <v>5775</v>
      </c>
      <c r="S885" t="s">
        <v>2965</v>
      </c>
      <c r="T885">
        <v>0</v>
      </c>
      <c r="U885" t="s">
        <v>2965</v>
      </c>
      <c r="V885">
        <v>0</v>
      </c>
      <c r="W885" t="s">
        <v>2965</v>
      </c>
      <c r="X885">
        <v>0</v>
      </c>
      <c r="Y885" t="s">
        <v>2965</v>
      </c>
      <c r="Z885">
        <v>0</v>
      </c>
      <c r="AA885" t="s">
        <v>2965</v>
      </c>
      <c r="AB885" t="s">
        <v>2965</v>
      </c>
      <c r="AC885" t="s">
        <v>2965</v>
      </c>
      <c r="AD885">
        <v>0</v>
      </c>
      <c r="AE885" t="s">
        <v>2965</v>
      </c>
      <c r="AF885" t="s">
        <v>2965</v>
      </c>
      <c r="AG885">
        <v>0</v>
      </c>
      <c r="AH885" t="s">
        <v>2965</v>
      </c>
      <c r="AI885">
        <v>0</v>
      </c>
      <c r="AJ885">
        <v>0</v>
      </c>
      <c r="AK885">
        <v>0</v>
      </c>
      <c r="AL885">
        <v>0</v>
      </c>
      <c r="AM885">
        <v>0</v>
      </c>
      <c r="AN885">
        <v>0</v>
      </c>
      <c r="AO885" t="s">
        <v>2965</v>
      </c>
      <c r="AP885" t="s">
        <v>4360</v>
      </c>
      <c r="AQ885" t="s">
        <v>4360</v>
      </c>
      <c r="AR885" t="s">
        <v>5773</v>
      </c>
      <c r="AS885" t="s">
        <v>5774</v>
      </c>
    </row>
    <row r="886" spans="1:45" ht="17.25" customHeight="1">
      <c r="E886" s="1403" t="str">
        <f t="shared" si="26"/>
        <v>A04AM077 Finishing Work Painting Work External Wall Painting</v>
      </c>
      <c r="F886" s="1403" t="str">
        <f t="shared" si="27"/>
        <v xml:space="preserve">A04AM077-00003 Finishing Work Painting Work External Wall Painting Water Emulsion Paint       </v>
      </c>
      <c r="G886" s="1404" t="str" cm="1">
        <f t="array" ref="G886:H886">_xlfn.TEXTSPLIT(I886,"-")</f>
        <v>A04AM077</v>
      </c>
      <c r="H886" s="1404" t="str">
        <v>00003</v>
      </c>
      <c r="I886" t="s">
        <v>5776</v>
      </c>
      <c r="J886" t="s">
        <v>4288</v>
      </c>
      <c r="K886" t="s">
        <v>5683</v>
      </c>
      <c r="L886" t="s">
        <v>5684</v>
      </c>
      <c r="M886" t="s">
        <v>4747</v>
      </c>
      <c r="N886" t="s">
        <v>5769</v>
      </c>
      <c r="O886" t="s">
        <v>5770</v>
      </c>
      <c r="P886" t="s">
        <v>5771</v>
      </c>
      <c r="Q886" t="s">
        <v>4955</v>
      </c>
      <c r="R886" t="s">
        <v>5777</v>
      </c>
      <c r="S886" t="s">
        <v>2965</v>
      </c>
      <c r="T886">
        <v>0</v>
      </c>
      <c r="U886" t="s">
        <v>2965</v>
      </c>
      <c r="V886">
        <v>0</v>
      </c>
      <c r="W886" t="s">
        <v>2965</v>
      </c>
      <c r="X886">
        <v>0</v>
      </c>
      <c r="Y886" t="s">
        <v>2965</v>
      </c>
      <c r="Z886">
        <v>0</v>
      </c>
      <c r="AA886" t="s">
        <v>2965</v>
      </c>
      <c r="AB886" t="s">
        <v>2965</v>
      </c>
      <c r="AC886" t="s">
        <v>2965</v>
      </c>
      <c r="AD886">
        <v>0</v>
      </c>
      <c r="AE886" t="s">
        <v>2965</v>
      </c>
      <c r="AF886" t="s">
        <v>2965</v>
      </c>
      <c r="AG886">
        <v>0</v>
      </c>
      <c r="AH886" t="s">
        <v>2965</v>
      </c>
      <c r="AI886">
        <v>0</v>
      </c>
      <c r="AJ886">
        <v>0</v>
      </c>
      <c r="AK886">
        <v>0</v>
      </c>
      <c r="AL886">
        <v>0</v>
      </c>
      <c r="AM886">
        <v>0</v>
      </c>
      <c r="AN886">
        <v>0</v>
      </c>
      <c r="AO886" t="s">
        <v>2965</v>
      </c>
      <c r="AP886" t="s">
        <v>4360</v>
      </c>
      <c r="AQ886" t="s">
        <v>4360</v>
      </c>
      <c r="AR886" t="s">
        <v>5773</v>
      </c>
      <c r="AS886" t="s">
        <v>5776</v>
      </c>
    </row>
    <row r="887" spans="1:45" ht="17.25" customHeight="1">
      <c r="E887" s="1403" t="str">
        <f t="shared" si="26"/>
        <v>A04AM077 Finishing Work Painting Work External Wall Painting</v>
      </c>
      <c r="F887" s="1403" t="str">
        <f t="shared" si="27"/>
        <v xml:space="preserve">A04AM077-00004 Finishing Work Painting Work External Wall Painting Latex Paint       </v>
      </c>
      <c r="G887" s="1404" t="str" cm="1">
        <f t="array" ref="G887:H887">_xlfn.TEXTSPLIT(I887,"-")</f>
        <v>A04AM077</v>
      </c>
      <c r="H887" s="1404" t="str">
        <v>00004</v>
      </c>
      <c r="I887" t="s">
        <v>5778</v>
      </c>
      <c r="J887" t="s">
        <v>4288</v>
      </c>
      <c r="K887" t="s">
        <v>5683</v>
      </c>
      <c r="L887" t="s">
        <v>5684</v>
      </c>
      <c r="M887" t="s">
        <v>4747</v>
      </c>
      <c r="N887" t="s">
        <v>5769</v>
      </c>
      <c r="O887" t="s">
        <v>5770</v>
      </c>
      <c r="P887" t="s">
        <v>5771</v>
      </c>
      <c r="Q887" t="s">
        <v>4958</v>
      </c>
      <c r="R887" t="s">
        <v>5779</v>
      </c>
      <c r="S887" t="s">
        <v>2965</v>
      </c>
      <c r="T887">
        <v>0</v>
      </c>
      <c r="U887" t="s">
        <v>2965</v>
      </c>
      <c r="V887">
        <v>0</v>
      </c>
      <c r="W887" t="s">
        <v>2965</v>
      </c>
      <c r="X887">
        <v>0</v>
      </c>
      <c r="Y887" t="s">
        <v>2965</v>
      </c>
      <c r="Z887">
        <v>0</v>
      </c>
      <c r="AA887" t="s">
        <v>2965</v>
      </c>
      <c r="AB887" t="s">
        <v>2965</v>
      </c>
      <c r="AC887" t="s">
        <v>2965</v>
      </c>
      <c r="AD887">
        <v>0</v>
      </c>
      <c r="AE887" t="s">
        <v>2965</v>
      </c>
      <c r="AF887" t="s">
        <v>2965</v>
      </c>
      <c r="AG887">
        <v>0</v>
      </c>
      <c r="AH887" t="s">
        <v>2965</v>
      </c>
      <c r="AI887">
        <v>0</v>
      </c>
      <c r="AJ887">
        <v>0</v>
      </c>
      <c r="AK887">
        <v>0</v>
      </c>
      <c r="AL887">
        <v>0</v>
      </c>
      <c r="AM887">
        <v>0</v>
      </c>
      <c r="AN887">
        <v>0</v>
      </c>
      <c r="AO887" t="s">
        <v>2965</v>
      </c>
      <c r="AP887" t="s">
        <v>4360</v>
      </c>
      <c r="AQ887" t="s">
        <v>4360</v>
      </c>
      <c r="AR887" t="s">
        <v>5773</v>
      </c>
      <c r="AS887" t="s">
        <v>5778</v>
      </c>
    </row>
    <row r="888" spans="1:45" ht="17.25" customHeight="1">
      <c r="E888" s="1403" t="str">
        <f t="shared" si="26"/>
        <v>A04AM077 Finishing Work Painting Work External Wall Painting</v>
      </c>
      <c r="F888" s="1403" t="str">
        <f t="shared" si="27"/>
        <v xml:space="preserve">A04AM077-00005 Finishing Work Painting Work External Wall Painting Latex Paint (Textured Type)       </v>
      </c>
      <c r="G888" s="1404" t="str" cm="1">
        <f t="array" ref="G888:H888">_xlfn.TEXTSPLIT(I888,"-")</f>
        <v>A04AM077</v>
      </c>
      <c r="H888" s="1404" t="str">
        <v>00005</v>
      </c>
      <c r="I888" t="s">
        <v>5780</v>
      </c>
      <c r="J888" t="s">
        <v>4288</v>
      </c>
      <c r="K888" t="s">
        <v>5683</v>
      </c>
      <c r="L888" t="s">
        <v>5684</v>
      </c>
      <c r="M888" t="s">
        <v>4747</v>
      </c>
      <c r="N888" t="s">
        <v>5769</v>
      </c>
      <c r="O888" t="s">
        <v>5770</v>
      </c>
      <c r="P888" t="s">
        <v>5771</v>
      </c>
      <c r="Q888" t="s">
        <v>4961</v>
      </c>
      <c r="R888" t="s">
        <v>5781</v>
      </c>
      <c r="S888" t="s">
        <v>2965</v>
      </c>
      <c r="T888">
        <v>0</v>
      </c>
      <c r="U888" t="s">
        <v>2965</v>
      </c>
      <c r="V888">
        <v>0</v>
      </c>
      <c r="W888" t="s">
        <v>2965</v>
      </c>
      <c r="X888">
        <v>0</v>
      </c>
      <c r="Y888" t="s">
        <v>2965</v>
      </c>
      <c r="Z888">
        <v>0</v>
      </c>
      <c r="AA888" t="s">
        <v>2965</v>
      </c>
      <c r="AB888" t="s">
        <v>2965</v>
      </c>
      <c r="AC888" t="s">
        <v>2965</v>
      </c>
      <c r="AD888">
        <v>0</v>
      </c>
      <c r="AE888" t="s">
        <v>2965</v>
      </c>
      <c r="AF888" t="s">
        <v>2965</v>
      </c>
      <c r="AG888">
        <v>0</v>
      </c>
      <c r="AH888" t="s">
        <v>2965</v>
      </c>
      <c r="AI888">
        <v>0</v>
      </c>
      <c r="AJ888">
        <v>0</v>
      </c>
      <c r="AK888">
        <v>0</v>
      </c>
      <c r="AL888">
        <v>0</v>
      </c>
      <c r="AM888">
        <v>0</v>
      </c>
      <c r="AN888">
        <v>0</v>
      </c>
      <c r="AO888" t="s">
        <v>2965</v>
      </c>
      <c r="AP888" t="s">
        <v>4360</v>
      </c>
      <c r="AQ888" t="s">
        <v>4360</v>
      </c>
      <c r="AR888" t="s">
        <v>5773</v>
      </c>
      <c r="AS888" t="s">
        <v>5780</v>
      </c>
    </row>
    <row r="889" spans="1:45" ht="17.25" customHeight="1">
      <c r="E889" s="1403" t="str">
        <f t="shared" si="26"/>
        <v>A04AM077 Finishing Work Painting Work External Wall Painting</v>
      </c>
      <c r="F889" s="1403" t="str">
        <f t="shared" si="27"/>
        <v xml:space="preserve">A04AM077-00006 Finishing Work Painting Work External Wall Painting Epoxy Paint       </v>
      </c>
      <c r="G889" s="1404" t="str" cm="1">
        <f t="array" ref="G889:H889">_xlfn.TEXTSPLIT(I889,"-")</f>
        <v>A04AM077</v>
      </c>
      <c r="H889" s="1404" t="str">
        <v>00006</v>
      </c>
      <c r="I889" t="s">
        <v>5782</v>
      </c>
      <c r="J889" t="s">
        <v>4288</v>
      </c>
      <c r="K889" t="s">
        <v>5683</v>
      </c>
      <c r="L889" t="s">
        <v>5684</v>
      </c>
      <c r="M889" t="s">
        <v>4747</v>
      </c>
      <c r="N889" t="s">
        <v>5769</v>
      </c>
      <c r="O889" t="s">
        <v>5770</v>
      </c>
      <c r="P889" t="s">
        <v>5771</v>
      </c>
      <c r="Q889" t="s">
        <v>4964</v>
      </c>
      <c r="R889" t="s">
        <v>5783</v>
      </c>
      <c r="S889" t="s">
        <v>2965</v>
      </c>
      <c r="T889">
        <v>0</v>
      </c>
      <c r="U889" t="s">
        <v>2965</v>
      </c>
      <c r="V889">
        <v>0</v>
      </c>
      <c r="W889" t="s">
        <v>2965</v>
      </c>
      <c r="X889">
        <v>0</v>
      </c>
      <c r="Y889" t="s">
        <v>2965</v>
      </c>
      <c r="Z889">
        <v>0</v>
      </c>
      <c r="AA889" t="s">
        <v>2965</v>
      </c>
      <c r="AB889" t="s">
        <v>2965</v>
      </c>
      <c r="AC889" t="s">
        <v>2965</v>
      </c>
      <c r="AD889">
        <v>0</v>
      </c>
      <c r="AE889" t="s">
        <v>2965</v>
      </c>
      <c r="AF889" t="s">
        <v>2965</v>
      </c>
      <c r="AG889">
        <v>0</v>
      </c>
      <c r="AH889" t="s">
        <v>2965</v>
      </c>
      <c r="AI889">
        <v>0</v>
      </c>
      <c r="AJ889">
        <v>0</v>
      </c>
      <c r="AK889">
        <v>0</v>
      </c>
      <c r="AL889">
        <v>0</v>
      </c>
      <c r="AM889">
        <v>0</v>
      </c>
      <c r="AN889">
        <v>0</v>
      </c>
      <c r="AO889" t="s">
        <v>2965</v>
      </c>
      <c r="AP889" t="s">
        <v>4360</v>
      </c>
      <c r="AQ889" t="s">
        <v>4360</v>
      </c>
      <c r="AR889" t="s">
        <v>5773</v>
      </c>
      <c r="AS889" t="s">
        <v>5782</v>
      </c>
    </row>
    <row r="890" spans="1:45" ht="17.25" customHeight="1">
      <c r="E890" s="1403" t="str">
        <f t="shared" si="26"/>
        <v>A04AM077 Finishing Work Painting Work External Wall Painting</v>
      </c>
      <c r="F890" s="1403" t="str">
        <f t="shared" si="27"/>
        <v xml:space="preserve">A04AM077-00007 Finishing Work Painting Work External Wall Painting Stucco Finish       </v>
      </c>
      <c r="G890" s="1404" t="str" cm="1">
        <f t="array" ref="G890:H890">_xlfn.TEXTSPLIT(I890,"-")</f>
        <v>A04AM077</v>
      </c>
      <c r="H890" s="1404" t="str">
        <v>00007</v>
      </c>
      <c r="I890" t="s">
        <v>5784</v>
      </c>
      <c r="J890" t="s">
        <v>4288</v>
      </c>
      <c r="K890" t="s">
        <v>5683</v>
      </c>
      <c r="L890" t="s">
        <v>5684</v>
      </c>
      <c r="M890" t="s">
        <v>4747</v>
      </c>
      <c r="N890" t="s">
        <v>5769</v>
      </c>
      <c r="O890" t="s">
        <v>5770</v>
      </c>
      <c r="P890" t="s">
        <v>5771</v>
      </c>
      <c r="Q890" t="s">
        <v>4967</v>
      </c>
      <c r="R890" t="s">
        <v>5785</v>
      </c>
      <c r="S890" t="s">
        <v>2965</v>
      </c>
      <c r="T890">
        <v>0</v>
      </c>
      <c r="U890" t="s">
        <v>2965</v>
      </c>
      <c r="V890">
        <v>0</v>
      </c>
      <c r="W890" t="s">
        <v>2965</v>
      </c>
      <c r="X890">
        <v>0</v>
      </c>
      <c r="Y890" t="s">
        <v>2965</v>
      </c>
      <c r="Z890">
        <v>0</v>
      </c>
      <c r="AA890" t="s">
        <v>2965</v>
      </c>
      <c r="AB890" t="s">
        <v>2965</v>
      </c>
      <c r="AC890" t="s">
        <v>2965</v>
      </c>
      <c r="AD890">
        <v>0</v>
      </c>
      <c r="AE890" t="s">
        <v>2965</v>
      </c>
      <c r="AF890" t="s">
        <v>2965</v>
      </c>
      <c r="AG890">
        <v>0</v>
      </c>
      <c r="AH890" t="s">
        <v>2965</v>
      </c>
      <c r="AI890">
        <v>0</v>
      </c>
      <c r="AJ890">
        <v>0</v>
      </c>
      <c r="AK890">
        <v>0</v>
      </c>
      <c r="AL890">
        <v>0</v>
      </c>
      <c r="AM890">
        <v>0</v>
      </c>
      <c r="AN890">
        <v>0</v>
      </c>
      <c r="AO890" t="s">
        <v>2965</v>
      </c>
      <c r="AP890" t="s">
        <v>4360</v>
      </c>
      <c r="AQ890" t="s">
        <v>4360</v>
      </c>
      <c r="AR890" t="s">
        <v>5773</v>
      </c>
      <c r="AS890" t="s">
        <v>5784</v>
      </c>
    </row>
    <row r="891" spans="1:45" ht="17.25" customHeight="1">
      <c r="E891" s="1403" t="str">
        <f t="shared" si="26"/>
        <v>A04AM077 Finishing Work Painting Work External Wall Painting</v>
      </c>
      <c r="F891" s="1403" t="str">
        <f t="shared" si="27"/>
        <v xml:space="preserve">A04AM077-00008 Finishing Work Painting Work External Wall Painting Chemical Resistant Paint       </v>
      </c>
      <c r="G891" s="1404" t="str" cm="1">
        <f t="array" ref="G891:H891">_xlfn.TEXTSPLIT(I891,"-")</f>
        <v>A04AM077</v>
      </c>
      <c r="H891" s="1404" t="str">
        <v>00008</v>
      </c>
      <c r="I891" t="s">
        <v>5786</v>
      </c>
      <c r="J891" t="s">
        <v>4288</v>
      </c>
      <c r="K891" t="s">
        <v>5683</v>
      </c>
      <c r="L891" t="s">
        <v>5684</v>
      </c>
      <c r="M891" t="s">
        <v>4747</v>
      </c>
      <c r="N891" t="s">
        <v>5769</v>
      </c>
      <c r="O891" t="s">
        <v>5770</v>
      </c>
      <c r="P891" t="s">
        <v>5771</v>
      </c>
      <c r="Q891" t="s">
        <v>5787</v>
      </c>
      <c r="R891" t="s">
        <v>5788</v>
      </c>
      <c r="S891" t="s">
        <v>2965</v>
      </c>
      <c r="T891">
        <v>0</v>
      </c>
      <c r="U891" t="s">
        <v>2965</v>
      </c>
      <c r="V891">
        <v>0</v>
      </c>
      <c r="W891" t="s">
        <v>2965</v>
      </c>
      <c r="X891">
        <v>0</v>
      </c>
      <c r="Y891" t="s">
        <v>2965</v>
      </c>
      <c r="Z891">
        <v>0</v>
      </c>
      <c r="AA891" t="s">
        <v>2965</v>
      </c>
      <c r="AB891" t="s">
        <v>2965</v>
      </c>
      <c r="AC891" t="s">
        <v>2965</v>
      </c>
      <c r="AD891">
        <v>0</v>
      </c>
      <c r="AE891" t="s">
        <v>2965</v>
      </c>
      <c r="AF891" t="s">
        <v>2965</v>
      </c>
      <c r="AG891">
        <v>0</v>
      </c>
      <c r="AH891" t="s">
        <v>2965</v>
      </c>
      <c r="AI891">
        <v>0</v>
      </c>
      <c r="AJ891">
        <v>0</v>
      </c>
      <c r="AK891">
        <v>0</v>
      </c>
      <c r="AL891">
        <v>0</v>
      </c>
      <c r="AM891">
        <v>0</v>
      </c>
      <c r="AN891">
        <v>0</v>
      </c>
      <c r="AO891" t="s">
        <v>2965</v>
      </c>
      <c r="AP891" t="s">
        <v>4360</v>
      </c>
      <c r="AQ891" t="s">
        <v>4360</v>
      </c>
      <c r="AR891" t="s">
        <v>5773</v>
      </c>
      <c r="AS891" t="s">
        <v>5786</v>
      </c>
    </row>
    <row r="892" spans="1:45" ht="17.25" customHeight="1">
      <c r="E892" s="1403" t="str">
        <f t="shared" si="26"/>
        <v>A04AM078 Finishing Work Painting Work Internal Wall Painting</v>
      </c>
      <c r="F892" s="1403" t="str">
        <f t="shared" si="27"/>
        <v xml:space="preserve">A04AM078-00001 Finishing Work Painting Work Internal Wall Painting Acrylic Emulsion Paint       </v>
      </c>
      <c r="G892" s="1404" t="str" cm="1">
        <f t="array" ref="G892:H892">_xlfn.TEXTSPLIT(I892,"-")</f>
        <v>A04AM078</v>
      </c>
      <c r="H892" s="1404" t="str">
        <v>00001</v>
      </c>
      <c r="I892" t="s">
        <v>5789</v>
      </c>
      <c r="J892" t="s">
        <v>4288</v>
      </c>
      <c r="K892" t="s">
        <v>5683</v>
      </c>
      <c r="L892" t="s">
        <v>5684</v>
      </c>
      <c r="M892" t="s">
        <v>4747</v>
      </c>
      <c r="N892" t="s">
        <v>5769</v>
      </c>
      <c r="O892" t="s">
        <v>5790</v>
      </c>
      <c r="P892" t="s">
        <v>5791</v>
      </c>
      <c r="Q892" t="s">
        <v>4949</v>
      </c>
      <c r="R892" t="s">
        <v>5772</v>
      </c>
      <c r="S892" t="s">
        <v>2965</v>
      </c>
      <c r="T892">
        <v>0</v>
      </c>
      <c r="U892" t="s">
        <v>2965</v>
      </c>
      <c r="V892">
        <v>0</v>
      </c>
      <c r="W892" t="s">
        <v>2965</v>
      </c>
      <c r="X892">
        <v>0</v>
      </c>
      <c r="Y892" t="s">
        <v>2965</v>
      </c>
      <c r="Z892">
        <v>0</v>
      </c>
      <c r="AA892" t="s">
        <v>2965</v>
      </c>
      <c r="AB892" t="s">
        <v>2965</v>
      </c>
      <c r="AC892" t="s">
        <v>2965</v>
      </c>
      <c r="AD892">
        <v>0</v>
      </c>
      <c r="AE892" t="s">
        <v>2965</v>
      </c>
      <c r="AF892" t="s">
        <v>2965</v>
      </c>
      <c r="AG892">
        <v>0</v>
      </c>
      <c r="AH892" t="s">
        <v>2965</v>
      </c>
      <c r="AI892">
        <v>0</v>
      </c>
      <c r="AJ892">
        <v>0</v>
      </c>
      <c r="AK892">
        <v>0</v>
      </c>
      <c r="AL892">
        <v>0</v>
      </c>
      <c r="AM892">
        <v>0</v>
      </c>
      <c r="AN892">
        <v>0</v>
      </c>
      <c r="AO892" t="s">
        <v>2965</v>
      </c>
      <c r="AP892" t="s">
        <v>4360</v>
      </c>
      <c r="AQ892" t="s">
        <v>4360</v>
      </c>
      <c r="AR892" t="s">
        <v>5792</v>
      </c>
      <c r="AS892" t="s">
        <v>5789</v>
      </c>
    </row>
    <row r="893" spans="1:45" ht="17.25" customHeight="1">
      <c r="E893" s="1403" t="str">
        <f t="shared" si="26"/>
        <v>A04AM078 Finishing Work Painting Work Internal Wall Painting</v>
      </c>
      <c r="F893" s="1403" t="str">
        <f t="shared" si="27"/>
        <v xml:space="preserve">A04AM078-00002 Finishing Work Painting Work Internal Wall Painting Water Emulsion Paint       </v>
      </c>
      <c r="G893" s="1404" t="str" cm="1">
        <f t="array" ref="G893:H893">_xlfn.TEXTSPLIT(I893,"-")</f>
        <v>A04AM078</v>
      </c>
      <c r="H893" s="1404" t="str">
        <v>00002</v>
      </c>
      <c r="I893" t="s">
        <v>5793</v>
      </c>
      <c r="J893" t="s">
        <v>4288</v>
      </c>
      <c r="K893" t="s">
        <v>5683</v>
      </c>
      <c r="L893" t="s">
        <v>5684</v>
      </c>
      <c r="M893" t="s">
        <v>4747</v>
      </c>
      <c r="N893" t="s">
        <v>5769</v>
      </c>
      <c r="O893" t="s">
        <v>5790</v>
      </c>
      <c r="P893" t="s">
        <v>5791</v>
      </c>
      <c r="Q893" t="s">
        <v>4955</v>
      </c>
      <c r="R893" t="s">
        <v>5777</v>
      </c>
      <c r="S893" t="s">
        <v>2965</v>
      </c>
      <c r="T893">
        <v>0</v>
      </c>
      <c r="U893" t="s">
        <v>2965</v>
      </c>
      <c r="V893">
        <v>0</v>
      </c>
      <c r="W893" t="s">
        <v>2965</v>
      </c>
      <c r="X893">
        <v>0</v>
      </c>
      <c r="Y893" t="s">
        <v>2965</v>
      </c>
      <c r="Z893">
        <v>0</v>
      </c>
      <c r="AA893" t="s">
        <v>2965</v>
      </c>
      <c r="AB893" t="s">
        <v>2965</v>
      </c>
      <c r="AC893" t="s">
        <v>2965</v>
      </c>
      <c r="AD893">
        <v>0</v>
      </c>
      <c r="AE893" t="s">
        <v>2965</v>
      </c>
      <c r="AF893" t="s">
        <v>2965</v>
      </c>
      <c r="AG893">
        <v>0</v>
      </c>
      <c r="AH893" t="s">
        <v>2965</v>
      </c>
      <c r="AI893">
        <v>0</v>
      </c>
      <c r="AJ893">
        <v>0</v>
      </c>
      <c r="AK893">
        <v>0</v>
      </c>
      <c r="AL893">
        <v>0</v>
      </c>
      <c r="AM893">
        <v>0</v>
      </c>
      <c r="AN893">
        <v>0</v>
      </c>
      <c r="AO893" t="s">
        <v>2965</v>
      </c>
      <c r="AP893" t="s">
        <v>4360</v>
      </c>
      <c r="AQ893" t="s">
        <v>4360</v>
      </c>
      <c r="AR893" t="s">
        <v>5792</v>
      </c>
      <c r="AS893" t="s">
        <v>5793</v>
      </c>
    </row>
    <row r="894" spans="1:45" ht="17.25" customHeight="1">
      <c r="E894" s="1403" t="str">
        <f t="shared" si="26"/>
        <v>A04AM078 Finishing Work Painting Work Internal Wall Painting</v>
      </c>
      <c r="F894" s="1403" t="str">
        <f t="shared" si="27"/>
        <v xml:space="preserve">A04AM078-00003 Finishing Work Painting Work Internal Wall Painting Latex Paint       </v>
      </c>
      <c r="G894" s="1404" t="str" cm="1">
        <f t="array" ref="G894:H894">_xlfn.TEXTSPLIT(I894,"-")</f>
        <v>A04AM078</v>
      </c>
      <c r="H894" s="1404" t="str">
        <v>00003</v>
      </c>
      <c r="I894" t="s">
        <v>5794</v>
      </c>
      <c r="J894" t="s">
        <v>4288</v>
      </c>
      <c r="K894" t="s">
        <v>5683</v>
      </c>
      <c r="L894" t="s">
        <v>5684</v>
      </c>
      <c r="M894" t="s">
        <v>4747</v>
      </c>
      <c r="N894" t="s">
        <v>5769</v>
      </c>
      <c r="O894" t="s">
        <v>5790</v>
      </c>
      <c r="P894" t="s">
        <v>5791</v>
      </c>
      <c r="Q894" t="s">
        <v>4958</v>
      </c>
      <c r="R894" t="s">
        <v>5779</v>
      </c>
      <c r="S894" t="s">
        <v>2965</v>
      </c>
      <c r="T894">
        <v>0</v>
      </c>
      <c r="U894" t="s">
        <v>2965</v>
      </c>
      <c r="V894">
        <v>0</v>
      </c>
      <c r="W894" t="s">
        <v>2965</v>
      </c>
      <c r="X894">
        <v>0</v>
      </c>
      <c r="Y894" t="s">
        <v>2965</v>
      </c>
      <c r="Z894">
        <v>0</v>
      </c>
      <c r="AA894" t="s">
        <v>2965</v>
      </c>
      <c r="AB894" t="s">
        <v>2965</v>
      </c>
      <c r="AC894" t="s">
        <v>2965</v>
      </c>
      <c r="AD894">
        <v>0</v>
      </c>
      <c r="AE894" t="s">
        <v>2965</v>
      </c>
      <c r="AF894" t="s">
        <v>2965</v>
      </c>
      <c r="AG894">
        <v>0</v>
      </c>
      <c r="AH894" t="s">
        <v>2965</v>
      </c>
      <c r="AI894">
        <v>0</v>
      </c>
      <c r="AJ894">
        <v>0</v>
      </c>
      <c r="AK894">
        <v>0</v>
      </c>
      <c r="AL894">
        <v>0</v>
      </c>
      <c r="AM894">
        <v>0</v>
      </c>
      <c r="AN894">
        <v>0</v>
      </c>
      <c r="AO894" t="s">
        <v>2965</v>
      </c>
      <c r="AP894" t="s">
        <v>4360</v>
      </c>
      <c r="AQ894" t="s">
        <v>4360</v>
      </c>
      <c r="AR894" t="s">
        <v>5792</v>
      </c>
      <c r="AS894" t="s">
        <v>5794</v>
      </c>
    </row>
    <row r="895" spans="1:45" ht="17.25" customHeight="1">
      <c r="E895" s="1403" t="str">
        <f t="shared" si="26"/>
        <v>A04AM078 Finishing Work Painting Work Internal Wall Painting</v>
      </c>
      <c r="F895" s="1403" t="str">
        <f t="shared" si="27"/>
        <v xml:space="preserve">A04AM078-00004 Finishing Work Painting Work Internal Wall Painting Acid/Alkaline Resistant Paint       </v>
      </c>
      <c r="G895" s="1404" t="str" cm="1">
        <f t="array" ref="G895:H895">_xlfn.TEXTSPLIT(I895,"-")</f>
        <v>A04AM078</v>
      </c>
      <c r="H895" s="1404" t="str">
        <v>00004</v>
      </c>
      <c r="I895" t="s">
        <v>5795</v>
      </c>
      <c r="J895" t="s">
        <v>4288</v>
      </c>
      <c r="K895" t="s">
        <v>5683</v>
      </c>
      <c r="L895" t="s">
        <v>5684</v>
      </c>
      <c r="M895" t="s">
        <v>4747</v>
      </c>
      <c r="N895" t="s">
        <v>5769</v>
      </c>
      <c r="O895" t="s">
        <v>5790</v>
      </c>
      <c r="P895" t="s">
        <v>5791</v>
      </c>
      <c r="Q895" t="s">
        <v>4970</v>
      </c>
      <c r="R895" t="s">
        <v>5796</v>
      </c>
      <c r="S895" t="s">
        <v>2965</v>
      </c>
      <c r="T895">
        <v>0</v>
      </c>
      <c r="U895" t="s">
        <v>2965</v>
      </c>
      <c r="V895">
        <v>0</v>
      </c>
      <c r="W895" t="s">
        <v>2965</v>
      </c>
      <c r="X895">
        <v>0</v>
      </c>
      <c r="Y895" t="s">
        <v>2965</v>
      </c>
      <c r="Z895">
        <v>0</v>
      </c>
      <c r="AA895" t="s">
        <v>2965</v>
      </c>
      <c r="AB895" t="s">
        <v>2965</v>
      </c>
      <c r="AC895" t="s">
        <v>2965</v>
      </c>
      <c r="AD895">
        <v>0</v>
      </c>
      <c r="AE895" t="s">
        <v>2965</v>
      </c>
      <c r="AF895" t="s">
        <v>2965</v>
      </c>
      <c r="AG895">
        <v>0</v>
      </c>
      <c r="AH895" t="s">
        <v>2965</v>
      </c>
      <c r="AI895">
        <v>0</v>
      </c>
      <c r="AJ895">
        <v>0</v>
      </c>
      <c r="AK895">
        <v>0</v>
      </c>
      <c r="AL895">
        <v>0</v>
      </c>
      <c r="AM895">
        <v>0</v>
      </c>
      <c r="AN895">
        <v>0</v>
      </c>
      <c r="AO895" t="s">
        <v>2965</v>
      </c>
      <c r="AP895" t="s">
        <v>4360</v>
      </c>
      <c r="AQ895" t="s">
        <v>4360</v>
      </c>
      <c r="AR895" t="s">
        <v>5792</v>
      </c>
      <c r="AS895" t="s">
        <v>5795</v>
      </c>
    </row>
    <row r="896" spans="1:45" ht="17.25" customHeight="1">
      <c r="E896" s="1403" t="str">
        <f t="shared" si="26"/>
        <v>A04AM078 Finishing Work Painting Work Internal Wall Painting</v>
      </c>
      <c r="F896" s="1403" t="str">
        <f t="shared" si="27"/>
        <v xml:space="preserve">A04AM078-00005 Finishing Work Painting Work Internal Wall Painting Epoxy Paint       </v>
      </c>
      <c r="G896" s="1404" t="str" cm="1">
        <f t="array" ref="G896:H896">_xlfn.TEXTSPLIT(I896,"-")</f>
        <v>A04AM078</v>
      </c>
      <c r="H896" s="1404" t="str">
        <v>00005</v>
      </c>
      <c r="I896" t="s">
        <v>5797</v>
      </c>
      <c r="J896" t="s">
        <v>4288</v>
      </c>
      <c r="K896" t="s">
        <v>5683</v>
      </c>
      <c r="L896" t="s">
        <v>5684</v>
      </c>
      <c r="M896" t="s">
        <v>4747</v>
      </c>
      <c r="N896" t="s">
        <v>5769</v>
      </c>
      <c r="O896" t="s">
        <v>5790</v>
      </c>
      <c r="P896" t="s">
        <v>5791</v>
      </c>
      <c r="Q896" t="s">
        <v>4964</v>
      </c>
      <c r="R896" t="s">
        <v>5783</v>
      </c>
      <c r="S896" t="s">
        <v>2965</v>
      </c>
      <c r="T896">
        <v>0</v>
      </c>
      <c r="U896" t="s">
        <v>2965</v>
      </c>
      <c r="V896">
        <v>0</v>
      </c>
      <c r="W896" t="s">
        <v>2965</v>
      </c>
      <c r="X896">
        <v>0</v>
      </c>
      <c r="Y896" t="s">
        <v>2965</v>
      </c>
      <c r="Z896">
        <v>0</v>
      </c>
      <c r="AA896" t="s">
        <v>2965</v>
      </c>
      <c r="AB896" t="s">
        <v>2965</v>
      </c>
      <c r="AC896" t="s">
        <v>2965</v>
      </c>
      <c r="AD896">
        <v>0</v>
      </c>
      <c r="AE896" t="s">
        <v>2965</v>
      </c>
      <c r="AF896" t="s">
        <v>2965</v>
      </c>
      <c r="AG896">
        <v>0</v>
      </c>
      <c r="AH896" t="s">
        <v>2965</v>
      </c>
      <c r="AI896">
        <v>0</v>
      </c>
      <c r="AJ896">
        <v>0</v>
      </c>
      <c r="AK896">
        <v>0</v>
      </c>
      <c r="AL896">
        <v>0</v>
      </c>
      <c r="AM896">
        <v>0</v>
      </c>
      <c r="AN896">
        <v>0</v>
      </c>
      <c r="AO896" t="s">
        <v>2965</v>
      </c>
      <c r="AP896" t="s">
        <v>4360</v>
      </c>
      <c r="AQ896" t="s">
        <v>4360</v>
      </c>
      <c r="AR896" t="s">
        <v>5792</v>
      </c>
      <c r="AS896" t="s">
        <v>5797</v>
      </c>
    </row>
    <row r="897" spans="5:45" ht="17.25" customHeight="1">
      <c r="E897" s="1403" t="str">
        <f t="shared" si="26"/>
        <v>A04AM078 Finishing Work Painting Work Internal Wall Painting</v>
      </c>
      <c r="F897" s="1403" t="str">
        <f t="shared" si="27"/>
        <v xml:space="preserve">A04AM078-00006 Finishing Work Painting Work Internal Wall Painting Stucco Finish       </v>
      </c>
      <c r="G897" s="1404" t="str" cm="1">
        <f t="array" ref="G897:H897">_xlfn.TEXTSPLIT(I897,"-")</f>
        <v>A04AM078</v>
      </c>
      <c r="H897" s="1404" t="str">
        <v>00006</v>
      </c>
      <c r="I897" t="s">
        <v>5798</v>
      </c>
      <c r="J897" t="s">
        <v>4288</v>
      </c>
      <c r="K897" t="s">
        <v>5683</v>
      </c>
      <c r="L897" t="s">
        <v>5684</v>
      </c>
      <c r="M897" t="s">
        <v>4747</v>
      </c>
      <c r="N897" t="s">
        <v>5769</v>
      </c>
      <c r="O897" t="s">
        <v>5790</v>
      </c>
      <c r="P897" t="s">
        <v>5791</v>
      </c>
      <c r="Q897" t="s">
        <v>4967</v>
      </c>
      <c r="R897" t="s">
        <v>5785</v>
      </c>
      <c r="S897" t="s">
        <v>2965</v>
      </c>
      <c r="T897">
        <v>0</v>
      </c>
      <c r="U897" t="s">
        <v>2965</v>
      </c>
      <c r="V897">
        <v>0</v>
      </c>
      <c r="W897" t="s">
        <v>2965</v>
      </c>
      <c r="X897">
        <v>0</v>
      </c>
      <c r="Y897" t="s">
        <v>2965</v>
      </c>
      <c r="Z897">
        <v>0</v>
      </c>
      <c r="AA897" t="s">
        <v>2965</v>
      </c>
      <c r="AB897" t="s">
        <v>2965</v>
      </c>
      <c r="AC897" t="s">
        <v>2965</v>
      </c>
      <c r="AD897">
        <v>0</v>
      </c>
      <c r="AE897" t="s">
        <v>2965</v>
      </c>
      <c r="AF897" t="s">
        <v>2965</v>
      </c>
      <c r="AG897">
        <v>0</v>
      </c>
      <c r="AH897" t="s">
        <v>2965</v>
      </c>
      <c r="AI897">
        <v>0</v>
      </c>
      <c r="AJ897">
        <v>0</v>
      </c>
      <c r="AK897">
        <v>0</v>
      </c>
      <c r="AL897">
        <v>0</v>
      </c>
      <c r="AM897">
        <v>0</v>
      </c>
      <c r="AN897">
        <v>0</v>
      </c>
      <c r="AO897" t="s">
        <v>2965</v>
      </c>
      <c r="AP897" t="s">
        <v>4360</v>
      </c>
      <c r="AQ897" t="s">
        <v>4360</v>
      </c>
      <c r="AR897" t="s">
        <v>5792</v>
      </c>
      <c r="AS897" t="s">
        <v>5798</v>
      </c>
    </row>
    <row r="898" spans="5:45" ht="17.25" customHeight="1">
      <c r="E898" s="1403" t="str">
        <f t="shared" si="26"/>
        <v>A04AM078 Finishing Work Painting Work Internal Wall Painting</v>
      </c>
      <c r="F898" s="1403" t="str">
        <f t="shared" si="27"/>
        <v xml:space="preserve">A04AM078-00007 Finishing Work Painting Work Internal Wall Painting Anti-Dust Paint       </v>
      </c>
      <c r="G898" s="1404" t="str" cm="1">
        <f t="array" ref="G898:H898">_xlfn.TEXTSPLIT(I898,"-")</f>
        <v>A04AM078</v>
      </c>
      <c r="H898" s="1404" t="str">
        <v>00007</v>
      </c>
      <c r="I898" t="s">
        <v>5799</v>
      </c>
      <c r="J898" t="s">
        <v>4288</v>
      </c>
      <c r="K898" t="s">
        <v>5683</v>
      </c>
      <c r="L898" t="s">
        <v>5684</v>
      </c>
      <c r="M898" t="s">
        <v>4747</v>
      </c>
      <c r="N898" t="s">
        <v>5769</v>
      </c>
      <c r="O898" t="s">
        <v>5790</v>
      </c>
      <c r="P898" t="s">
        <v>5791</v>
      </c>
      <c r="Q898" t="s">
        <v>5117</v>
      </c>
      <c r="R898" t="s">
        <v>5800</v>
      </c>
      <c r="S898" t="s">
        <v>2965</v>
      </c>
      <c r="T898">
        <v>0</v>
      </c>
      <c r="U898" t="s">
        <v>2965</v>
      </c>
      <c r="V898">
        <v>0</v>
      </c>
      <c r="W898" t="s">
        <v>2965</v>
      </c>
      <c r="X898">
        <v>0</v>
      </c>
      <c r="Y898" t="s">
        <v>2965</v>
      </c>
      <c r="Z898">
        <v>0</v>
      </c>
      <c r="AA898" t="s">
        <v>2965</v>
      </c>
      <c r="AB898" t="s">
        <v>2965</v>
      </c>
      <c r="AC898" t="s">
        <v>2965</v>
      </c>
      <c r="AD898">
        <v>0</v>
      </c>
      <c r="AE898" t="s">
        <v>2965</v>
      </c>
      <c r="AF898" t="s">
        <v>2965</v>
      </c>
      <c r="AG898">
        <v>0</v>
      </c>
      <c r="AH898" t="s">
        <v>2965</v>
      </c>
      <c r="AI898">
        <v>0</v>
      </c>
      <c r="AJ898">
        <v>0</v>
      </c>
      <c r="AK898">
        <v>0</v>
      </c>
      <c r="AL898">
        <v>0</v>
      </c>
      <c r="AM898">
        <v>0</v>
      </c>
      <c r="AN898">
        <v>0</v>
      </c>
      <c r="AO898" t="s">
        <v>2965</v>
      </c>
      <c r="AP898" t="s">
        <v>4360</v>
      </c>
      <c r="AQ898" t="s">
        <v>4360</v>
      </c>
      <c r="AR898" t="s">
        <v>5792</v>
      </c>
      <c r="AS898" t="s">
        <v>5799</v>
      </c>
    </row>
    <row r="899" spans="5:45" ht="17.25" customHeight="1">
      <c r="E899" s="1403" t="str">
        <f t="shared" si="26"/>
        <v>A04AM078 Finishing Work Painting Work Internal Wall Painting</v>
      </c>
      <c r="F899" s="1403" t="str">
        <f t="shared" si="27"/>
        <v xml:space="preserve">A04AM078-00008 Finishing Work Painting Work Internal Wall Painting Epoxy Based Sealer       </v>
      </c>
      <c r="G899" s="1404" t="str" cm="1">
        <f t="array" ref="G899:H899">_xlfn.TEXTSPLIT(I899,"-")</f>
        <v>A04AM078</v>
      </c>
      <c r="H899" s="1404" t="str">
        <v>00008</v>
      </c>
      <c r="I899" t="s">
        <v>5801</v>
      </c>
      <c r="J899" t="s">
        <v>4288</v>
      </c>
      <c r="K899" t="s">
        <v>5683</v>
      </c>
      <c r="L899" t="s">
        <v>5684</v>
      </c>
      <c r="M899" t="s">
        <v>4747</v>
      </c>
      <c r="N899" t="s">
        <v>5769</v>
      </c>
      <c r="O899" t="s">
        <v>5790</v>
      </c>
      <c r="P899" t="s">
        <v>5791</v>
      </c>
      <c r="Q899" t="s">
        <v>5122</v>
      </c>
      <c r="R899" t="s">
        <v>5802</v>
      </c>
      <c r="S899" t="s">
        <v>2965</v>
      </c>
      <c r="T899">
        <v>0</v>
      </c>
      <c r="U899" t="s">
        <v>2965</v>
      </c>
      <c r="V899">
        <v>0</v>
      </c>
      <c r="W899" t="s">
        <v>2965</v>
      </c>
      <c r="X899">
        <v>0</v>
      </c>
      <c r="Y899" t="s">
        <v>2965</v>
      </c>
      <c r="Z899">
        <v>0</v>
      </c>
      <c r="AA899" t="s">
        <v>2965</v>
      </c>
      <c r="AB899" t="s">
        <v>2965</v>
      </c>
      <c r="AC899" t="s">
        <v>2965</v>
      </c>
      <c r="AD899">
        <v>0</v>
      </c>
      <c r="AE899" t="s">
        <v>2965</v>
      </c>
      <c r="AF899" t="s">
        <v>2965</v>
      </c>
      <c r="AG899">
        <v>0</v>
      </c>
      <c r="AH899" t="s">
        <v>2965</v>
      </c>
      <c r="AI899">
        <v>0</v>
      </c>
      <c r="AJ899">
        <v>0</v>
      </c>
      <c r="AK899">
        <v>0</v>
      </c>
      <c r="AL899">
        <v>0</v>
      </c>
      <c r="AM899">
        <v>0</v>
      </c>
      <c r="AN899">
        <v>0</v>
      </c>
      <c r="AO899" t="s">
        <v>2965</v>
      </c>
      <c r="AP899" t="s">
        <v>4360</v>
      </c>
      <c r="AQ899" t="s">
        <v>4360</v>
      </c>
      <c r="AR899" t="s">
        <v>5792</v>
      </c>
      <c r="AS899" t="s">
        <v>5801</v>
      </c>
    </row>
    <row r="900" spans="5:45" ht="17.25" customHeight="1">
      <c r="E900" s="1403" t="str">
        <f t="shared" si="26"/>
        <v>A04AM078 Finishing Work Painting Work Internal Wall Painting</v>
      </c>
      <c r="F900" s="1403" t="str">
        <f t="shared" si="27"/>
        <v xml:space="preserve">A04AM078-00009 Finishing Work Painting Work Internal Wall Painting Chemical Resistant Paint       </v>
      </c>
      <c r="G900" s="1404" t="str" cm="1">
        <f t="array" ref="G900:H900">_xlfn.TEXTSPLIT(I900,"-")</f>
        <v>A04AM078</v>
      </c>
      <c r="H900" s="1404" t="str">
        <v>00009</v>
      </c>
      <c r="I900" t="s">
        <v>5803</v>
      </c>
      <c r="J900" t="s">
        <v>4288</v>
      </c>
      <c r="K900" t="s">
        <v>5683</v>
      </c>
      <c r="L900" t="s">
        <v>5684</v>
      </c>
      <c r="M900" t="s">
        <v>4747</v>
      </c>
      <c r="N900" t="s">
        <v>5769</v>
      </c>
      <c r="O900" t="s">
        <v>5790</v>
      </c>
      <c r="P900" t="s">
        <v>5791</v>
      </c>
      <c r="Q900" t="s">
        <v>5787</v>
      </c>
      <c r="R900" t="s">
        <v>5788</v>
      </c>
      <c r="S900" t="s">
        <v>2965</v>
      </c>
      <c r="T900">
        <v>0</v>
      </c>
      <c r="U900" t="s">
        <v>2965</v>
      </c>
      <c r="V900">
        <v>0</v>
      </c>
      <c r="W900" t="s">
        <v>2965</v>
      </c>
      <c r="X900">
        <v>0</v>
      </c>
      <c r="Y900" t="s">
        <v>2965</v>
      </c>
      <c r="Z900">
        <v>0</v>
      </c>
      <c r="AA900" t="s">
        <v>2965</v>
      </c>
      <c r="AB900" t="s">
        <v>2965</v>
      </c>
      <c r="AC900" t="s">
        <v>2965</v>
      </c>
      <c r="AD900">
        <v>0</v>
      </c>
      <c r="AE900" t="s">
        <v>2965</v>
      </c>
      <c r="AF900" t="s">
        <v>2965</v>
      </c>
      <c r="AG900">
        <v>0</v>
      </c>
      <c r="AH900" t="s">
        <v>2965</v>
      </c>
      <c r="AI900">
        <v>0</v>
      </c>
      <c r="AJ900">
        <v>0</v>
      </c>
      <c r="AK900">
        <v>0</v>
      </c>
      <c r="AL900">
        <v>0</v>
      </c>
      <c r="AM900">
        <v>0</v>
      </c>
      <c r="AN900">
        <v>0</v>
      </c>
      <c r="AO900" t="s">
        <v>2965</v>
      </c>
      <c r="AP900" t="s">
        <v>4360</v>
      </c>
      <c r="AQ900" t="s">
        <v>4360</v>
      </c>
      <c r="AR900" t="s">
        <v>5792</v>
      </c>
      <c r="AS900" t="s">
        <v>5803</v>
      </c>
    </row>
    <row r="901" spans="5:45" ht="17.25" customHeight="1">
      <c r="E901" s="1403" t="str">
        <f t="shared" si="26"/>
        <v>A04AM079 Finishing Work Painting Work Ceiling Painting</v>
      </c>
      <c r="F901" s="1403" t="str">
        <f t="shared" si="27"/>
        <v xml:space="preserve">A04AM079-00001 Finishing Work Painting Work Ceiling Painting Acrylic Emulsion Paint       </v>
      </c>
      <c r="G901" s="1404" t="str" cm="1">
        <f t="array" ref="G901:H901">_xlfn.TEXTSPLIT(I901,"-")</f>
        <v>A04AM079</v>
      </c>
      <c r="H901" s="1404" t="str">
        <v>00001</v>
      </c>
      <c r="I901" t="s">
        <v>5804</v>
      </c>
      <c r="J901" t="s">
        <v>4288</v>
      </c>
      <c r="K901" t="s">
        <v>5683</v>
      </c>
      <c r="L901" t="s">
        <v>5684</v>
      </c>
      <c r="M901" t="s">
        <v>4747</v>
      </c>
      <c r="N901" t="s">
        <v>5769</v>
      </c>
      <c r="O901" t="s">
        <v>5805</v>
      </c>
      <c r="P901" t="s">
        <v>5806</v>
      </c>
      <c r="Q901" t="s">
        <v>4949</v>
      </c>
      <c r="R901" t="s">
        <v>5772</v>
      </c>
      <c r="S901" t="s">
        <v>2965</v>
      </c>
      <c r="T901">
        <v>0</v>
      </c>
      <c r="U901" t="s">
        <v>2965</v>
      </c>
      <c r="V901">
        <v>0</v>
      </c>
      <c r="W901" t="s">
        <v>2965</v>
      </c>
      <c r="X901">
        <v>0</v>
      </c>
      <c r="Y901" t="s">
        <v>2965</v>
      </c>
      <c r="Z901">
        <v>0</v>
      </c>
      <c r="AA901" t="s">
        <v>2965</v>
      </c>
      <c r="AB901" t="s">
        <v>2965</v>
      </c>
      <c r="AC901" t="s">
        <v>2965</v>
      </c>
      <c r="AD901">
        <v>0</v>
      </c>
      <c r="AE901" t="s">
        <v>2965</v>
      </c>
      <c r="AF901" t="s">
        <v>2965</v>
      </c>
      <c r="AG901">
        <v>0</v>
      </c>
      <c r="AH901" t="s">
        <v>2965</v>
      </c>
      <c r="AI901">
        <v>0</v>
      </c>
      <c r="AJ901">
        <v>0</v>
      </c>
      <c r="AK901">
        <v>0</v>
      </c>
      <c r="AL901">
        <v>0</v>
      </c>
      <c r="AM901">
        <v>0</v>
      </c>
      <c r="AN901">
        <v>0</v>
      </c>
      <c r="AO901" t="s">
        <v>2965</v>
      </c>
      <c r="AP901" t="s">
        <v>4360</v>
      </c>
      <c r="AQ901" t="s">
        <v>4360</v>
      </c>
      <c r="AR901" t="s">
        <v>5807</v>
      </c>
      <c r="AS901" t="s">
        <v>5804</v>
      </c>
    </row>
    <row r="902" spans="5:45" ht="17.25" customHeight="1">
      <c r="E902" s="1403" t="str">
        <f t="shared" si="26"/>
        <v>A04AM079 Finishing Work Painting Work Ceiling Painting</v>
      </c>
      <c r="F902" s="1403" t="str">
        <f t="shared" si="27"/>
        <v xml:space="preserve">A04AM079-00002 Finishing Work Painting Work Ceiling Painting Water Emulsion Paint       </v>
      </c>
      <c r="G902" s="1404" t="str" cm="1">
        <f t="array" ref="G902:H902">_xlfn.TEXTSPLIT(I902,"-")</f>
        <v>A04AM079</v>
      </c>
      <c r="H902" s="1404" t="str">
        <v>00002</v>
      </c>
      <c r="I902" t="s">
        <v>5808</v>
      </c>
      <c r="J902" t="s">
        <v>4288</v>
      </c>
      <c r="K902" t="s">
        <v>5683</v>
      </c>
      <c r="L902" t="s">
        <v>5684</v>
      </c>
      <c r="M902" t="s">
        <v>4747</v>
      </c>
      <c r="N902" t="s">
        <v>5769</v>
      </c>
      <c r="O902" t="s">
        <v>5805</v>
      </c>
      <c r="P902" t="s">
        <v>5806</v>
      </c>
      <c r="Q902" t="s">
        <v>4955</v>
      </c>
      <c r="R902" t="s">
        <v>5777</v>
      </c>
      <c r="S902" t="s">
        <v>2965</v>
      </c>
      <c r="T902">
        <v>0</v>
      </c>
      <c r="U902" t="s">
        <v>2965</v>
      </c>
      <c r="V902">
        <v>0</v>
      </c>
      <c r="W902" t="s">
        <v>2965</v>
      </c>
      <c r="X902">
        <v>0</v>
      </c>
      <c r="Y902" t="s">
        <v>2965</v>
      </c>
      <c r="Z902">
        <v>0</v>
      </c>
      <c r="AA902" t="s">
        <v>2965</v>
      </c>
      <c r="AB902" t="s">
        <v>2965</v>
      </c>
      <c r="AC902" t="s">
        <v>2965</v>
      </c>
      <c r="AD902">
        <v>0</v>
      </c>
      <c r="AE902" t="s">
        <v>2965</v>
      </c>
      <c r="AF902" t="s">
        <v>2965</v>
      </c>
      <c r="AG902">
        <v>0</v>
      </c>
      <c r="AH902" t="s">
        <v>2965</v>
      </c>
      <c r="AI902">
        <v>0</v>
      </c>
      <c r="AJ902">
        <v>0</v>
      </c>
      <c r="AK902">
        <v>0</v>
      </c>
      <c r="AL902">
        <v>0</v>
      </c>
      <c r="AM902">
        <v>0</v>
      </c>
      <c r="AN902">
        <v>0</v>
      </c>
      <c r="AO902" t="s">
        <v>2965</v>
      </c>
      <c r="AP902" t="s">
        <v>4360</v>
      </c>
      <c r="AQ902" t="s">
        <v>4360</v>
      </c>
      <c r="AR902" t="s">
        <v>5807</v>
      </c>
      <c r="AS902" t="s">
        <v>5808</v>
      </c>
    </row>
    <row r="903" spans="5:45" ht="17.25" customHeight="1">
      <c r="E903" s="1403" t="str">
        <f t="shared" si="26"/>
        <v>A04AM079 Finishing Work Painting Work Ceiling Painting</v>
      </c>
      <c r="F903" s="1403" t="str">
        <f t="shared" si="27"/>
        <v xml:space="preserve">A04AM079-00003 Finishing Work Painting Work Ceiling Painting Latex Paint       </v>
      </c>
      <c r="G903" s="1404" t="str" cm="1">
        <f t="array" ref="G903:H903">_xlfn.TEXTSPLIT(I903,"-")</f>
        <v>A04AM079</v>
      </c>
      <c r="H903" s="1404" t="str">
        <v>00003</v>
      </c>
      <c r="I903" t="s">
        <v>5809</v>
      </c>
      <c r="J903" t="s">
        <v>4288</v>
      </c>
      <c r="K903" t="s">
        <v>5683</v>
      </c>
      <c r="L903" t="s">
        <v>5684</v>
      </c>
      <c r="M903" t="s">
        <v>4747</v>
      </c>
      <c r="N903" t="s">
        <v>5769</v>
      </c>
      <c r="O903" t="s">
        <v>5805</v>
      </c>
      <c r="P903" t="s">
        <v>5806</v>
      </c>
      <c r="Q903" t="s">
        <v>4958</v>
      </c>
      <c r="R903" t="s">
        <v>5779</v>
      </c>
      <c r="S903" t="s">
        <v>2965</v>
      </c>
      <c r="T903">
        <v>0</v>
      </c>
      <c r="U903" t="s">
        <v>2965</v>
      </c>
      <c r="V903">
        <v>0</v>
      </c>
      <c r="W903" t="s">
        <v>2965</v>
      </c>
      <c r="X903">
        <v>0</v>
      </c>
      <c r="Y903" t="s">
        <v>2965</v>
      </c>
      <c r="Z903">
        <v>0</v>
      </c>
      <c r="AA903" t="s">
        <v>2965</v>
      </c>
      <c r="AB903" t="s">
        <v>2965</v>
      </c>
      <c r="AC903" t="s">
        <v>2965</v>
      </c>
      <c r="AD903">
        <v>0</v>
      </c>
      <c r="AE903" t="s">
        <v>2965</v>
      </c>
      <c r="AF903" t="s">
        <v>2965</v>
      </c>
      <c r="AG903">
        <v>0</v>
      </c>
      <c r="AH903" t="s">
        <v>2965</v>
      </c>
      <c r="AI903">
        <v>0</v>
      </c>
      <c r="AJ903">
        <v>0</v>
      </c>
      <c r="AK903">
        <v>0</v>
      </c>
      <c r="AL903">
        <v>0</v>
      </c>
      <c r="AM903">
        <v>0</v>
      </c>
      <c r="AN903">
        <v>0</v>
      </c>
      <c r="AO903" t="s">
        <v>2965</v>
      </c>
      <c r="AP903" t="s">
        <v>4360</v>
      </c>
      <c r="AQ903" t="s">
        <v>4360</v>
      </c>
      <c r="AR903" t="s">
        <v>5807</v>
      </c>
      <c r="AS903" t="s">
        <v>5809</v>
      </c>
    </row>
    <row r="904" spans="5:45" ht="17.25" customHeight="1">
      <c r="E904" s="1403" t="str">
        <f t="shared" ref="E904:E967" si="28">G904&amp;" "&amp;L904&amp;" "&amp;N904&amp;" "&amp;P904</f>
        <v>A04AM079 Finishing Work Painting Work Ceiling Painting</v>
      </c>
      <c r="F904" s="1403" t="str">
        <f t="shared" si="27"/>
        <v xml:space="preserve">A04AM079-00004 Finishing Work Painting Work Ceiling Painting Acid/Alkaline Resistant Paint       </v>
      </c>
      <c r="G904" s="1404" t="str" cm="1">
        <f t="array" ref="G904:H904">_xlfn.TEXTSPLIT(I904,"-")</f>
        <v>A04AM079</v>
      </c>
      <c r="H904" s="1404" t="str">
        <v>00004</v>
      </c>
      <c r="I904" t="s">
        <v>5810</v>
      </c>
      <c r="J904" t="s">
        <v>4288</v>
      </c>
      <c r="K904" t="s">
        <v>5683</v>
      </c>
      <c r="L904" t="s">
        <v>5684</v>
      </c>
      <c r="M904" t="s">
        <v>4747</v>
      </c>
      <c r="N904" t="s">
        <v>5769</v>
      </c>
      <c r="O904" t="s">
        <v>5805</v>
      </c>
      <c r="P904" t="s">
        <v>5806</v>
      </c>
      <c r="Q904" t="s">
        <v>4970</v>
      </c>
      <c r="R904" t="s">
        <v>5796</v>
      </c>
      <c r="S904" t="s">
        <v>2965</v>
      </c>
      <c r="T904">
        <v>0</v>
      </c>
      <c r="U904" t="s">
        <v>2965</v>
      </c>
      <c r="V904">
        <v>0</v>
      </c>
      <c r="W904" t="s">
        <v>2965</v>
      </c>
      <c r="X904">
        <v>0</v>
      </c>
      <c r="Y904" t="s">
        <v>2965</v>
      </c>
      <c r="Z904">
        <v>0</v>
      </c>
      <c r="AA904" t="s">
        <v>2965</v>
      </c>
      <c r="AB904" t="s">
        <v>2965</v>
      </c>
      <c r="AC904" t="s">
        <v>2965</v>
      </c>
      <c r="AD904">
        <v>0</v>
      </c>
      <c r="AE904" t="s">
        <v>2965</v>
      </c>
      <c r="AF904" t="s">
        <v>2965</v>
      </c>
      <c r="AG904">
        <v>0</v>
      </c>
      <c r="AH904" t="s">
        <v>2965</v>
      </c>
      <c r="AI904">
        <v>0</v>
      </c>
      <c r="AJ904">
        <v>0</v>
      </c>
      <c r="AK904">
        <v>0</v>
      </c>
      <c r="AL904">
        <v>0</v>
      </c>
      <c r="AM904">
        <v>0</v>
      </c>
      <c r="AN904">
        <v>0</v>
      </c>
      <c r="AO904" t="s">
        <v>2965</v>
      </c>
      <c r="AP904" t="s">
        <v>4360</v>
      </c>
      <c r="AQ904" t="s">
        <v>4360</v>
      </c>
      <c r="AR904" t="s">
        <v>5807</v>
      </c>
      <c r="AS904" t="s">
        <v>5810</v>
      </c>
    </row>
    <row r="905" spans="5:45" ht="17.25" customHeight="1">
      <c r="E905" s="1403" t="str">
        <f t="shared" si="28"/>
        <v>A04AM079 Finishing Work Painting Work Ceiling Painting</v>
      </c>
      <c r="F905" s="1403" t="str">
        <f t="shared" ref="F905:F968" si="29">IF(I905=0,"",I905)&amp;" "&amp;IF(L905=0,"",L905)&amp;" "&amp;IF(N905=0,"",N905)&amp;" "&amp;IF(P905=0,"",P905)&amp;" "&amp;IF(R905=0,"",R905)&amp;" "&amp;IF(T905=0,"",T905)&amp;" "&amp;IF(V905=0,"",V905)&amp;" "&amp;IF(X905=0,"",X905)&amp;" "&amp;IF(Z905=0,"",Z905)&amp;" "&amp;IF(AB905=0,"",AB905)&amp;" "&amp;IF(AD905=0,"",AD905)&amp;" "&amp;IF(AF905=0,"",AF905)</f>
        <v xml:space="preserve">A04AM079-00005 Finishing Work Painting Work Ceiling Painting Anti-Dust Paint       </v>
      </c>
      <c r="G905" s="1404" t="str" cm="1">
        <f t="array" ref="G905:H905">_xlfn.TEXTSPLIT(I905,"-")</f>
        <v>A04AM079</v>
      </c>
      <c r="H905" s="1404" t="str">
        <v>00005</v>
      </c>
      <c r="I905" t="s">
        <v>5811</v>
      </c>
      <c r="J905" t="s">
        <v>4288</v>
      </c>
      <c r="K905" t="s">
        <v>5683</v>
      </c>
      <c r="L905" t="s">
        <v>5684</v>
      </c>
      <c r="M905" t="s">
        <v>4747</v>
      </c>
      <c r="N905" t="s">
        <v>5769</v>
      </c>
      <c r="O905" t="s">
        <v>5805</v>
      </c>
      <c r="P905" t="s">
        <v>5806</v>
      </c>
      <c r="Q905" t="s">
        <v>5117</v>
      </c>
      <c r="R905" t="s">
        <v>5800</v>
      </c>
      <c r="S905" t="s">
        <v>2965</v>
      </c>
      <c r="T905">
        <v>0</v>
      </c>
      <c r="U905" t="s">
        <v>2965</v>
      </c>
      <c r="V905">
        <v>0</v>
      </c>
      <c r="W905" t="s">
        <v>2965</v>
      </c>
      <c r="X905">
        <v>0</v>
      </c>
      <c r="Y905" t="s">
        <v>2965</v>
      </c>
      <c r="Z905">
        <v>0</v>
      </c>
      <c r="AA905" t="s">
        <v>2965</v>
      </c>
      <c r="AB905" t="s">
        <v>2965</v>
      </c>
      <c r="AC905" t="s">
        <v>2965</v>
      </c>
      <c r="AD905">
        <v>0</v>
      </c>
      <c r="AE905" t="s">
        <v>2965</v>
      </c>
      <c r="AF905" t="s">
        <v>2965</v>
      </c>
      <c r="AG905">
        <v>0</v>
      </c>
      <c r="AH905" t="s">
        <v>2965</v>
      </c>
      <c r="AI905">
        <v>0</v>
      </c>
      <c r="AJ905">
        <v>0</v>
      </c>
      <c r="AK905">
        <v>0</v>
      </c>
      <c r="AL905">
        <v>0</v>
      </c>
      <c r="AM905">
        <v>0</v>
      </c>
      <c r="AN905">
        <v>0</v>
      </c>
      <c r="AO905" t="s">
        <v>2965</v>
      </c>
      <c r="AP905" t="s">
        <v>4360</v>
      </c>
      <c r="AQ905" t="s">
        <v>4360</v>
      </c>
      <c r="AR905" t="s">
        <v>5807</v>
      </c>
      <c r="AS905" t="s">
        <v>5811</v>
      </c>
    </row>
    <row r="906" spans="5:45" ht="17.25" customHeight="1">
      <c r="E906" s="1403" t="str">
        <f t="shared" si="28"/>
        <v>A04AM079 Finishing Work Painting Work Ceiling Painting</v>
      </c>
      <c r="F906" s="1403" t="str">
        <f t="shared" si="29"/>
        <v xml:space="preserve">A04AM079-00006 Finishing Work Painting Work Ceiling Painting Epoxy Paint       </v>
      </c>
      <c r="G906" s="1404" t="str" cm="1">
        <f t="array" ref="G906:H906">_xlfn.TEXTSPLIT(I906,"-")</f>
        <v>A04AM079</v>
      </c>
      <c r="H906" s="1404" t="str">
        <v>00006</v>
      </c>
      <c r="I906" t="s">
        <v>5812</v>
      </c>
      <c r="J906" t="s">
        <v>4288</v>
      </c>
      <c r="K906" t="s">
        <v>5683</v>
      </c>
      <c r="L906" t="s">
        <v>5684</v>
      </c>
      <c r="M906" t="s">
        <v>4747</v>
      </c>
      <c r="N906" t="s">
        <v>5769</v>
      </c>
      <c r="O906" t="s">
        <v>5805</v>
      </c>
      <c r="P906" t="s">
        <v>5806</v>
      </c>
      <c r="Q906" t="s">
        <v>4964</v>
      </c>
      <c r="R906" t="s">
        <v>5783</v>
      </c>
      <c r="S906" t="s">
        <v>2965</v>
      </c>
      <c r="T906">
        <v>0</v>
      </c>
      <c r="U906" t="s">
        <v>2965</v>
      </c>
      <c r="V906">
        <v>0</v>
      </c>
      <c r="W906" t="s">
        <v>2965</v>
      </c>
      <c r="X906">
        <v>0</v>
      </c>
      <c r="Y906" t="s">
        <v>2965</v>
      </c>
      <c r="Z906">
        <v>0</v>
      </c>
      <c r="AA906" t="s">
        <v>2965</v>
      </c>
      <c r="AB906" t="s">
        <v>2965</v>
      </c>
      <c r="AC906" t="s">
        <v>2965</v>
      </c>
      <c r="AD906">
        <v>0</v>
      </c>
      <c r="AE906" t="s">
        <v>2965</v>
      </c>
      <c r="AF906" t="s">
        <v>2965</v>
      </c>
      <c r="AG906">
        <v>0</v>
      </c>
      <c r="AH906" t="s">
        <v>2965</v>
      </c>
      <c r="AI906">
        <v>0</v>
      </c>
      <c r="AJ906">
        <v>0</v>
      </c>
      <c r="AK906">
        <v>0</v>
      </c>
      <c r="AL906">
        <v>0</v>
      </c>
      <c r="AM906">
        <v>0</v>
      </c>
      <c r="AN906">
        <v>0</v>
      </c>
      <c r="AO906" t="s">
        <v>2965</v>
      </c>
      <c r="AP906" t="s">
        <v>4360</v>
      </c>
      <c r="AQ906" t="s">
        <v>4360</v>
      </c>
      <c r="AR906" t="s">
        <v>5807</v>
      </c>
      <c r="AS906" t="s">
        <v>5812</v>
      </c>
    </row>
    <row r="907" spans="5:45" ht="17.25" customHeight="1">
      <c r="E907" s="1403" t="str">
        <f t="shared" si="28"/>
        <v>A04AM080 Finishing Work Painting Work Floor Painting</v>
      </c>
      <c r="F907" s="1403" t="str">
        <f t="shared" si="29"/>
        <v xml:space="preserve">A04AM080-00001 Finishing Work Painting Work Floor Painting Acrylic Emulsion Paint       </v>
      </c>
      <c r="G907" s="1404" t="str" cm="1">
        <f t="array" ref="G907:H907">_xlfn.TEXTSPLIT(I907,"-")</f>
        <v>A04AM080</v>
      </c>
      <c r="H907" s="1404" t="str">
        <v>00001</v>
      </c>
      <c r="I907" t="s">
        <v>5813</v>
      </c>
      <c r="J907" t="s">
        <v>4288</v>
      </c>
      <c r="K907" t="s">
        <v>5683</v>
      </c>
      <c r="L907" t="s">
        <v>5684</v>
      </c>
      <c r="M907" t="s">
        <v>4747</v>
      </c>
      <c r="N907" t="s">
        <v>5769</v>
      </c>
      <c r="O907" t="s">
        <v>5814</v>
      </c>
      <c r="P907" t="s">
        <v>5815</v>
      </c>
      <c r="Q907" t="s">
        <v>4949</v>
      </c>
      <c r="R907" t="s">
        <v>5772</v>
      </c>
      <c r="S907" t="s">
        <v>2965</v>
      </c>
      <c r="T907">
        <v>0</v>
      </c>
      <c r="U907" t="s">
        <v>2965</v>
      </c>
      <c r="V907">
        <v>0</v>
      </c>
      <c r="W907" t="s">
        <v>2965</v>
      </c>
      <c r="X907">
        <v>0</v>
      </c>
      <c r="Y907" t="s">
        <v>2965</v>
      </c>
      <c r="Z907">
        <v>0</v>
      </c>
      <c r="AA907" t="s">
        <v>2965</v>
      </c>
      <c r="AB907" t="s">
        <v>2965</v>
      </c>
      <c r="AC907" t="s">
        <v>2965</v>
      </c>
      <c r="AD907">
        <v>0</v>
      </c>
      <c r="AE907" t="s">
        <v>2965</v>
      </c>
      <c r="AF907" t="s">
        <v>2965</v>
      </c>
      <c r="AG907">
        <v>0</v>
      </c>
      <c r="AH907" t="s">
        <v>2965</v>
      </c>
      <c r="AI907">
        <v>0</v>
      </c>
      <c r="AJ907">
        <v>0</v>
      </c>
      <c r="AK907">
        <v>0</v>
      </c>
      <c r="AL907">
        <v>0</v>
      </c>
      <c r="AM907">
        <v>0</v>
      </c>
      <c r="AN907">
        <v>0</v>
      </c>
      <c r="AO907" t="s">
        <v>2965</v>
      </c>
      <c r="AP907" t="s">
        <v>4360</v>
      </c>
      <c r="AQ907" t="s">
        <v>4360</v>
      </c>
      <c r="AR907" t="s">
        <v>5816</v>
      </c>
      <c r="AS907" t="s">
        <v>5813</v>
      </c>
    </row>
    <row r="908" spans="5:45" ht="17.25" customHeight="1">
      <c r="E908" s="1403" t="str">
        <f t="shared" si="28"/>
        <v>A04AM080 Finishing Work Painting Work Floor Painting</v>
      </c>
      <c r="F908" s="1403" t="str">
        <f t="shared" si="29"/>
        <v xml:space="preserve">A04AM080-00002 Finishing Work Painting Work Floor Painting Water Emulsion Paint       </v>
      </c>
      <c r="G908" s="1404" t="str" cm="1">
        <f t="array" ref="G908:H908">_xlfn.TEXTSPLIT(I908,"-")</f>
        <v>A04AM080</v>
      </c>
      <c r="H908" s="1404" t="str">
        <v>00002</v>
      </c>
      <c r="I908" t="s">
        <v>5817</v>
      </c>
      <c r="J908" t="s">
        <v>4288</v>
      </c>
      <c r="K908" t="s">
        <v>5683</v>
      </c>
      <c r="L908" t="s">
        <v>5684</v>
      </c>
      <c r="M908" t="s">
        <v>4747</v>
      </c>
      <c r="N908" t="s">
        <v>5769</v>
      </c>
      <c r="O908" t="s">
        <v>5814</v>
      </c>
      <c r="P908" t="s">
        <v>5815</v>
      </c>
      <c r="Q908" t="s">
        <v>4955</v>
      </c>
      <c r="R908" t="s">
        <v>5777</v>
      </c>
      <c r="S908" t="s">
        <v>2965</v>
      </c>
      <c r="T908">
        <v>0</v>
      </c>
      <c r="U908" t="s">
        <v>2965</v>
      </c>
      <c r="V908">
        <v>0</v>
      </c>
      <c r="W908" t="s">
        <v>2965</v>
      </c>
      <c r="X908">
        <v>0</v>
      </c>
      <c r="Y908" t="s">
        <v>2965</v>
      </c>
      <c r="Z908">
        <v>0</v>
      </c>
      <c r="AA908" t="s">
        <v>2965</v>
      </c>
      <c r="AB908" t="s">
        <v>2965</v>
      </c>
      <c r="AC908" t="s">
        <v>2965</v>
      </c>
      <c r="AD908">
        <v>0</v>
      </c>
      <c r="AE908" t="s">
        <v>2965</v>
      </c>
      <c r="AF908" t="s">
        <v>2965</v>
      </c>
      <c r="AG908">
        <v>0</v>
      </c>
      <c r="AH908" t="s">
        <v>2965</v>
      </c>
      <c r="AI908">
        <v>0</v>
      </c>
      <c r="AJ908">
        <v>0</v>
      </c>
      <c r="AK908">
        <v>0</v>
      </c>
      <c r="AL908">
        <v>0</v>
      </c>
      <c r="AM908">
        <v>0</v>
      </c>
      <c r="AN908">
        <v>0</v>
      </c>
      <c r="AO908" t="s">
        <v>2965</v>
      </c>
      <c r="AP908" t="s">
        <v>4360</v>
      </c>
      <c r="AQ908" t="s">
        <v>4360</v>
      </c>
      <c r="AR908" t="s">
        <v>5816</v>
      </c>
      <c r="AS908" t="s">
        <v>5817</v>
      </c>
    </row>
    <row r="909" spans="5:45" ht="17.25" customHeight="1">
      <c r="E909" s="1403" t="str">
        <f t="shared" si="28"/>
        <v>A04AM080 Finishing Work Painting Work Floor Painting</v>
      </c>
      <c r="F909" s="1403" t="str">
        <f t="shared" si="29"/>
        <v xml:space="preserve">A04AM080-00003 Finishing Work Painting Work Floor Painting Acid/Alkaline Resistant Paint       </v>
      </c>
      <c r="G909" s="1404" t="str" cm="1">
        <f t="array" ref="G909:H909">_xlfn.TEXTSPLIT(I909,"-")</f>
        <v>A04AM080</v>
      </c>
      <c r="H909" s="1404" t="str">
        <v>00003</v>
      </c>
      <c r="I909" t="s">
        <v>5818</v>
      </c>
      <c r="J909" t="s">
        <v>4288</v>
      </c>
      <c r="K909" t="s">
        <v>5683</v>
      </c>
      <c r="L909" t="s">
        <v>5684</v>
      </c>
      <c r="M909" t="s">
        <v>4747</v>
      </c>
      <c r="N909" t="s">
        <v>5769</v>
      </c>
      <c r="O909" t="s">
        <v>5814</v>
      </c>
      <c r="P909" t="s">
        <v>5815</v>
      </c>
      <c r="Q909" t="s">
        <v>4970</v>
      </c>
      <c r="R909" t="s">
        <v>5796</v>
      </c>
      <c r="S909" t="s">
        <v>2965</v>
      </c>
      <c r="T909">
        <v>0</v>
      </c>
      <c r="U909" t="s">
        <v>2965</v>
      </c>
      <c r="V909">
        <v>0</v>
      </c>
      <c r="W909" t="s">
        <v>2965</v>
      </c>
      <c r="X909">
        <v>0</v>
      </c>
      <c r="Y909" t="s">
        <v>2965</v>
      </c>
      <c r="Z909">
        <v>0</v>
      </c>
      <c r="AA909" t="s">
        <v>2965</v>
      </c>
      <c r="AB909" t="s">
        <v>2965</v>
      </c>
      <c r="AC909" t="s">
        <v>2965</v>
      </c>
      <c r="AD909">
        <v>0</v>
      </c>
      <c r="AE909" t="s">
        <v>2965</v>
      </c>
      <c r="AF909" t="s">
        <v>2965</v>
      </c>
      <c r="AG909">
        <v>0</v>
      </c>
      <c r="AH909" t="s">
        <v>2965</v>
      </c>
      <c r="AI909">
        <v>0</v>
      </c>
      <c r="AJ909">
        <v>0</v>
      </c>
      <c r="AK909">
        <v>0</v>
      </c>
      <c r="AL909">
        <v>0</v>
      </c>
      <c r="AM909">
        <v>0</v>
      </c>
      <c r="AN909">
        <v>0</v>
      </c>
      <c r="AO909" t="s">
        <v>2965</v>
      </c>
      <c r="AP909" t="s">
        <v>4360</v>
      </c>
      <c r="AQ909" t="s">
        <v>4360</v>
      </c>
      <c r="AR909" t="s">
        <v>5816</v>
      </c>
      <c r="AS909" t="s">
        <v>5818</v>
      </c>
    </row>
    <row r="910" spans="5:45" ht="17.25" customHeight="1">
      <c r="E910" s="1403" t="str">
        <f t="shared" si="28"/>
        <v>A04AM080 Finishing Work Painting Work Floor Painting</v>
      </c>
      <c r="F910" s="1403" t="str">
        <f t="shared" si="29"/>
        <v xml:space="preserve">A04AM080-00004 Finishing Work Painting Work Floor Painting Oil Based Paint       </v>
      </c>
      <c r="G910" s="1404" t="str" cm="1">
        <f t="array" ref="G910:H910">_xlfn.TEXTSPLIT(I910,"-")</f>
        <v>A04AM080</v>
      </c>
      <c r="H910" s="1404" t="str">
        <v>00004</v>
      </c>
      <c r="I910" t="s">
        <v>5819</v>
      </c>
      <c r="J910" t="s">
        <v>4288</v>
      </c>
      <c r="K910" t="s">
        <v>5683</v>
      </c>
      <c r="L910" t="s">
        <v>5684</v>
      </c>
      <c r="M910" t="s">
        <v>4747</v>
      </c>
      <c r="N910" t="s">
        <v>5769</v>
      </c>
      <c r="O910" t="s">
        <v>5814</v>
      </c>
      <c r="P910" t="s">
        <v>5815</v>
      </c>
      <c r="Q910" t="s">
        <v>5820</v>
      </c>
      <c r="R910" t="s">
        <v>5821</v>
      </c>
      <c r="S910" t="s">
        <v>2965</v>
      </c>
      <c r="T910">
        <v>0</v>
      </c>
      <c r="U910" t="s">
        <v>2965</v>
      </c>
      <c r="V910">
        <v>0</v>
      </c>
      <c r="W910" t="s">
        <v>2965</v>
      </c>
      <c r="X910">
        <v>0</v>
      </c>
      <c r="Y910" t="s">
        <v>2965</v>
      </c>
      <c r="Z910">
        <v>0</v>
      </c>
      <c r="AA910" t="s">
        <v>2965</v>
      </c>
      <c r="AB910" t="s">
        <v>2965</v>
      </c>
      <c r="AC910" t="s">
        <v>2965</v>
      </c>
      <c r="AD910">
        <v>0</v>
      </c>
      <c r="AE910" t="s">
        <v>2965</v>
      </c>
      <c r="AF910" t="s">
        <v>2965</v>
      </c>
      <c r="AG910">
        <v>0</v>
      </c>
      <c r="AH910" t="s">
        <v>2965</v>
      </c>
      <c r="AI910">
        <v>0</v>
      </c>
      <c r="AJ910">
        <v>0</v>
      </c>
      <c r="AK910">
        <v>0</v>
      </c>
      <c r="AL910">
        <v>0</v>
      </c>
      <c r="AM910">
        <v>0</v>
      </c>
      <c r="AN910">
        <v>0</v>
      </c>
      <c r="AO910" t="s">
        <v>2965</v>
      </c>
      <c r="AP910" t="s">
        <v>4360</v>
      </c>
      <c r="AQ910" t="s">
        <v>4360</v>
      </c>
      <c r="AR910" t="s">
        <v>5816</v>
      </c>
      <c r="AS910" t="s">
        <v>5819</v>
      </c>
    </row>
    <row r="911" spans="5:45" ht="17.25" customHeight="1">
      <c r="E911" s="1403" t="str">
        <f t="shared" si="28"/>
        <v>A04AM080 Finishing Work Painting Work Floor Painting</v>
      </c>
      <c r="F911" s="1403" t="str">
        <f t="shared" si="29"/>
        <v xml:space="preserve">A04AM080-00005 Finishing Work Painting Work Floor Painting Anti-Dust Paint       </v>
      </c>
      <c r="G911" s="1404" t="str" cm="1">
        <f t="array" ref="G911:H911">_xlfn.TEXTSPLIT(I911,"-")</f>
        <v>A04AM080</v>
      </c>
      <c r="H911" s="1404" t="str">
        <v>00005</v>
      </c>
      <c r="I911" t="s">
        <v>5822</v>
      </c>
      <c r="J911" t="s">
        <v>4288</v>
      </c>
      <c r="K911" t="s">
        <v>5683</v>
      </c>
      <c r="L911" t="s">
        <v>5684</v>
      </c>
      <c r="M911" t="s">
        <v>4747</v>
      </c>
      <c r="N911" t="s">
        <v>5769</v>
      </c>
      <c r="O911" t="s">
        <v>5814</v>
      </c>
      <c r="P911" t="s">
        <v>5815</v>
      </c>
      <c r="Q911" t="s">
        <v>5117</v>
      </c>
      <c r="R911" t="s">
        <v>5800</v>
      </c>
      <c r="S911" t="s">
        <v>2965</v>
      </c>
      <c r="T911">
        <v>0</v>
      </c>
      <c r="U911" t="s">
        <v>2965</v>
      </c>
      <c r="V911">
        <v>0</v>
      </c>
      <c r="W911" t="s">
        <v>2965</v>
      </c>
      <c r="X911">
        <v>0</v>
      </c>
      <c r="Y911" t="s">
        <v>2965</v>
      </c>
      <c r="Z911">
        <v>0</v>
      </c>
      <c r="AA911" t="s">
        <v>2965</v>
      </c>
      <c r="AB911" t="s">
        <v>2965</v>
      </c>
      <c r="AC911" t="s">
        <v>2965</v>
      </c>
      <c r="AD911">
        <v>0</v>
      </c>
      <c r="AE911" t="s">
        <v>2965</v>
      </c>
      <c r="AF911" t="s">
        <v>2965</v>
      </c>
      <c r="AG911">
        <v>0</v>
      </c>
      <c r="AH911" t="s">
        <v>2965</v>
      </c>
      <c r="AI911">
        <v>0</v>
      </c>
      <c r="AJ911">
        <v>0</v>
      </c>
      <c r="AK911">
        <v>0</v>
      </c>
      <c r="AL911">
        <v>0</v>
      </c>
      <c r="AM911">
        <v>0</v>
      </c>
      <c r="AN911">
        <v>0</v>
      </c>
      <c r="AO911" t="s">
        <v>2965</v>
      </c>
      <c r="AP911" t="s">
        <v>4360</v>
      </c>
      <c r="AQ911" t="s">
        <v>4360</v>
      </c>
      <c r="AR911" t="s">
        <v>5816</v>
      </c>
      <c r="AS911" t="s">
        <v>5822</v>
      </c>
    </row>
    <row r="912" spans="5:45" ht="17.25" customHeight="1">
      <c r="E912" s="1403" t="str">
        <f t="shared" si="28"/>
        <v>A04AM080 Finishing Work Painting Work Floor Painting</v>
      </c>
      <c r="F912" s="1403" t="str">
        <f t="shared" si="29"/>
        <v xml:space="preserve">A04AM080-00006 Finishing Work Painting Work Floor Painting Epoxy Paint       </v>
      </c>
      <c r="G912" s="1404" t="str" cm="1">
        <f t="array" ref="G912:H912">_xlfn.TEXTSPLIT(I912,"-")</f>
        <v>A04AM080</v>
      </c>
      <c r="H912" s="1404" t="str">
        <v>00006</v>
      </c>
      <c r="I912" t="s">
        <v>5823</v>
      </c>
      <c r="J912" t="s">
        <v>4288</v>
      </c>
      <c r="K912" t="s">
        <v>5683</v>
      </c>
      <c r="L912" t="s">
        <v>5684</v>
      </c>
      <c r="M912" t="s">
        <v>4747</v>
      </c>
      <c r="N912" t="s">
        <v>5769</v>
      </c>
      <c r="O912" t="s">
        <v>5814</v>
      </c>
      <c r="P912" t="s">
        <v>5815</v>
      </c>
      <c r="Q912" t="s">
        <v>4964</v>
      </c>
      <c r="R912" t="s">
        <v>5783</v>
      </c>
      <c r="S912" t="s">
        <v>2965</v>
      </c>
      <c r="T912">
        <v>0</v>
      </c>
      <c r="U912" t="s">
        <v>2965</v>
      </c>
      <c r="V912">
        <v>0</v>
      </c>
      <c r="W912" t="s">
        <v>2965</v>
      </c>
      <c r="X912">
        <v>0</v>
      </c>
      <c r="Y912" t="s">
        <v>2965</v>
      </c>
      <c r="Z912">
        <v>0</v>
      </c>
      <c r="AA912" t="s">
        <v>2965</v>
      </c>
      <c r="AB912" t="s">
        <v>2965</v>
      </c>
      <c r="AC912" t="s">
        <v>2965</v>
      </c>
      <c r="AD912">
        <v>0</v>
      </c>
      <c r="AE912" t="s">
        <v>2965</v>
      </c>
      <c r="AF912" t="s">
        <v>2965</v>
      </c>
      <c r="AG912">
        <v>0</v>
      </c>
      <c r="AH912" t="s">
        <v>2965</v>
      </c>
      <c r="AI912">
        <v>0</v>
      </c>
      <c r="AJ912">
        <v>0</v>
      </c>
      <c r="AK912">
        <v>0</v>
      </c>
      <c r="AL912">
        <v>0</v>
      </c>
      <c r="AM912">
        <v>0</v>
      </c>
      <c r="AN912">
        <v>0</v>
      </c>
      <c r="AO912" t="s">
        <v>2965</v>
      </c>
      <c r="AP912" t="s">
        <v>4360</v>
      </c>
      <c r="AQ912" t="s">
        <v>4360</v>
      </c>
      <c r="AR912" t="s">
        <v>5816</v>
      </c>
      <c r="AS912" t="s">
        <v>5823</v>
      </c>
    </row>
    <row r="913" spans="5:45" ht="17.25" customHeight="1">
      <c r="E913" s="1403" t="str">
        <f t="shared" si="28"/>
        <v>A04AM080 Finishing Work Painting Work Floor Painting</v>
      </c>
      <c r="F913" s="1403" t="str">
        <f t="shared" si="29"/>
        <v xml:space="preserve">A04AM080-00007 Finishing Work Painting Work Floor Painting Epoxy Based Sealer       </v>
      </c>
      <c r="G913" s="1404" t="str" cm="1">
        <f t="array" ref="G913:H913">_xlfn.TEXTSPLIT(I913,"-")</f>
        <v>A04AM080</v>
      </c>
      <c r="H913" s="1404" t="str">
        <v>00007</v>
      </c>
      <c r="I913" t="s">
        <v>5824</v>
      </c>
      <c r="J913" t="s">
        <v>4288</v>
      </c>
      <c r="K913" t="s">
        <v>5683</v>
      </c>
      <c r="L913" t="s">
        <v>5684</v>
      </c>
      <c r="M913" t="s">
        <v>4747</v>
      </c>
      <c r="N913" t="s">
        <v>5769</v>
      </c>
      <c r="O913" t="s">
        <v>5814</v>
      </c>
      <c r="P913" t="s">
        <v>5815</v>
      </c>
      <c r="Q913" t="s">
        <v>5122</v>
      </c>
      <c r="R913" t="s">
        <v>5802</v>
      </c>
      <c r="S913" t="s">
        <v>2965</v>
      </c>
      <c r="T913">
        <v>0</v>
      </c>
      <c r="U913" t="s">
        <v>2965</v>
      </c>
      <c r="V913">
        <v>0</v>
      </c>
      <c r="W913" t="s">
        <v>2965</v>
      </c>
      <c r="X913">
        <v>0</v>
      </c>
      <c r="Y913" t="s">
        <v>2965</v>
      </c>
      <c r="Z913">
        <v>0</v>
      </c>
      <c r="AA913" t="s">
        <v>2965</v>
      </c>
      <c r="AB913" t="s">
        <v>2965</v>
      </c>
      <c r="AC913" t="s">
        <v>2965</v>
      </c>
      <c r="AD913">
        <v>0</v>
      </c>
      <c r="AE913" t="s">
        <v>2965</v>
      </c>
      <c r="AF913" t="s">
        <v>2965</v>
      </c>
      <c r="AG913">
        <v>0</v>
      </c>
      <c r="AH913" t="s">
        <v>2965</v>
      </c>
      <c r="AI913">
        <v>0</v>
      </c>
      <c r="AJ913">
        <v>0</v>
      </c>
      <c r="AK913">
        <v>0</v>
      </c>
      <c r="AL913">
        <v>0</v>
      </c>
      <c r="AM913">
        <v>0</v>
      </c>
      <c r="AN913">
        <v>0</v>
      </c>
      <c r="AO913" t="s">
        <v>2965</v>
      </c>
      <c r="AP913" t="s">
        <v>4360</v>
      </c>
      <c r="AQ913" t="s">
        <v>4360</v>
      </c>
      <c r="AR913" t="s">
        <v>5816</v>
      </c>
      <c r="AS913" t="s">
        <v>5824</v>
      </c>
    </row>
    <row r="914" spans="5:45" ht="17.25" customHeight="1">
      <c r="E914" s="1403" t="str">
        <f t="shared" si="28"/>
        <v>A04AM080 Finishing Work Painting Work Floor Painting</v>
      </c>
      <c r="F914" s="1403" t="str">
        <f t="shared" si="29"/>
        <v xml:space="preserve">A04AM080-00008 Finishing Work Painting Work Floor Painting Epoxy Lining       </v>
      </c>
      <c r="G914" s="1404" t="str" cm="1">
        <f t="array" ref="G914:H914">_xlfn.TEXTSPLIT(I914,"-")</f>
        <v>A04AM080</v>
      </c>
      <c r="H914" s="1404" t="str">
        <v>00008</v>
      </c>
      <c r="I914" t="s">
        <v>5825</v>
      </c>
      <c r="J914" t="s">
        <v>4288</v>
      </c>
      <c r="K914" t="s">
        <v>5683</v>
      </c>
      <c r="L914" t="s">
        <v>5684</v>
      </c>
      <c r="M914" t="s">
        <v>4747</v>
      </c>
      <c r="N914" t="s">
        <v>5769</v>
      </c>
      <c r="O914" t="s">
        <v>5814</v>
      </c>
      <c r="P914" t="s">
        <v>5815</v>
      </c>
      <c r="Q914" t="s">
        <v>5826</v>
      </c>
      <c r="R914" t="s">
        <v>5827</v>
      </c>
      <c r="S914" t="s">
        <v>2965</v>
      </c>
      <c r="T914">
        <v>0</v>
      </c>
      <c r="U914" t="s">
        <v>2965</v>
      </c>
      <c r="V914">
        <v>0</v>
      </c>
      <c r="W914" t="s">
        <v>2965</v>
      </c>
      <c r="X914">
        <v>0</v>
      </c>
      <c r="Y914" t="s">
        <v>2965</v>
      </c>
      <c r="Z914">
        <v>0</v>
      </c>
      <c r="AA914" t="s">
        <v>2965</v>
      </c>
      <c r="AB914" t="s">
        <v>2965</v>
      </c>
      <c r="AC914" t="s">
        <v>2965</v>
      </c>
      <c r="AD914">
        <v>0</v>
      </c>
      <c r="AE914" t="s">
        <v>2965</v>
      </c>
      <c r="AF914" t="s">
        <v>2965</v>
      </c>
      <c r="AG914">
        <v>0</v>
      </c>
      <c r="AH914" t="s">
        <v>2965</v>
      </c>
      <c r="AI914">
        <v>0</v>
      </c>
      <c r="AJ914">
        <v>0</v>
      </c>
      <c r="AK914">
        <v>0</v>
      </c>
      <c r="AL914">
        <v>0</v>
      </c>
      <c r="AM914">
        <v>0</v>
      </c>
      <c r="AN914">
        <v>0</v>
      </c>
      <c r="AO914" t="s">
        <v>2965</v>
      </c>
      <c r="AP914" t="s">
        <v>4360</v>
      </c>
      <c r="AQ914" t="s">
        <v>4360</v>
      </c>
      <c r="AR914" t="s">
        <v>5816</v>
      </c>
      <c r="AS914" t="s">
        <v>5825</v>
      </c>
    </row>
    <row r="915" spans="5:45" ht="17.25" customHeight="1">
      <c r="E915" s="1403" t="str">
        <f t="shared" si="28"/>
        <v>A04AM080 Finishing Work Painting Work Floor Painting</v>
      </c>
      <c r="F915" s="1403" t="str">
        <f t="shared" si="29"/>
        <v xml:space="preserve">A04AM080-00009 Finishing Work Painting Work Floor Painting Road Marker Paint       </v>
      </c>
      <c r="G915" s="1404" t="str" cm="1">
        <f t="array" ref="G915:H915">_xlfn.TEXTSPLIT(I915,"-")</f>
        <v>A04AM080</v>
      </c>
      <c r="H915" s="1404" t="str">
        <v>00009</v>
      </c>
      <c r="I915" t="s">
        <v>5828</v>
      </c>
      <c r="J915" t="s">
        <v>4288</v>
      </c>
      <c r="K915" t="s">
        <v>5683</v>
      </c>
      <c r="L915" t="s">
        <v>5684</v>
      </c>
      <c r="M915" t="s">
        <v>4747</v>
      </c>
      <c r="N915" t="s">
        <v>5769</v>
      </c>
      <c r="O915" t="s">
        <v>5814</v>
      </c>
      <c r="P915" t="s">
        <v>5815</v>
      </c>
      <c r="Q915" t="s">
        <v>5763</v>
      </c>
      <c r="R915" t="s">
        <v>5829</v>
      </c>
      <c r="S915" t="s">
        <v>2965</v>
      </c>
      <c r="T915">
        <v>0</v>
      </c>
      <c r="U915" t="s">
        <v>2965</v>
      </c>
      <c r="V915">
        <v>0</v>
      </c>
      <c r="W915" t="s">
        <v>2965</v>
      </c>
      <c r="X915">
        <v>0</v>
      </c>
      <c r="Y915" t="s">
        <v>2965</v>
      </c>
      <c r="Z915">
        <v>0</v>
      </c>
      <c r="AA915" t="s">
        <v>2965</v>
      </c>
      <c r="AB915" t="s">
        <v>2965</v>
      </c>
      <c r="AC915" t="s">
        <v>2965</v>
      </c>
      <c r="AD915">
        <v>0</v>
      </c>
      <c r="AE915" t="s">
        <v>2965</v>
      </c>
      <c r="AF915" t="s">
        <v>2965</v>
      </c>
      <c r="AG915">
        <v>0</v>
      </c>
      <c r="AH915" t="s">
        <v>2965</v>
      </c>
      <c r="AI915">
        <v>0</v>
      </c>
      <c r="AJ915">
        <v>0</v>
      </c>
      <c r="AK915">
        <v>0</v>
      </c>
      <c r="AL915">
        <v>0</v>
      </c>
      <c r="AM915">
        <v>0</v>
      </c>
      <c r="AN915">
        <v>0</v>
      </c>
      <c r="AO915" t="s">
        <v>2965</v>
      </c>
      <c r="AP915" t="s">
        <v>4360</v>
      </c>
      <c r="AQ915" t="s">
        <v>4360</v>
      </c>
      <c r="AR915" t="s">
        <v>5816</v>
      </c>
      <c r="AS915" t="s">
        <v>5828</v>
      </c>
    </row>
    <row r="916" spans="5:45" ht="17.25" customHeight="1">
      <c r="E916" s="1403" t="str">
        <f t="shared" si="28"/>
        <v>A04AM080 Finishing Work Painting Work Floor Painting</v>
      </c>
      <c r="F916" s="1403" t="str">
        <f t="shared" si="29"/>
        <v xml:space="preserve">A04AM080-00010 Finishing Work Painting Work Floor Painting White Strips for Parking Place       </v>
      </c>
      <c r="G916" s="1404" t="str" cm="1">
        <f t="array" ref="G916:H916">_xlfn.TEXTSPLIT(I916,"-")</f>
        <v>A04AM080</v>
      </c>
      <c r="H916" s="1404" t="str">
        <v>00010</v>
      </c>
      <c r="I916" t="s">
        <v>5830</v>
      </c>
      <c r="J916" t="s">
        <v>4288</v>
      </c>
      <c r="K916" t="s">
        <v>5683</v>
      </c>
      <c r="L916" t="s">
        <v>5684</v>
      </c>
      <c r="M916" t="s">
        <v>4747</v>
      </c>
      <c r="N916" t="s">
        <v>5769</v>
      </c>
      <c r="O916" t="s">
        <v>5814</v>
      </c>
      <c r="P916" t="s">
        <v>5815</v>
      </c>
      <c r="Q916" t="s">
        <v>5831</v>
      </c>
      <c r="R916" t="s">
        <v>5832</v>
      </c>
      <c r="S916" t="s">
        <v>2965</v>
      </c>
      <c r="T916">
        <v>0</v>
      </c>
      <c r="U916" t="s">
        <v>2965</v>
      </c>
      <c r="V916">
        <v>0</v>
      </c>
      <c r="W916" t="s">
        <v>2965</v>
      </c>
      <c r="X916">
        <v>0</v>
      </c>
      <c r="Y916" t="s">
        <v>2965</v>
      </c>
      <c r="Z916">
        <v>0</v>
      </c>
      <c r="AA916" t="s">
        <v>2965</v>
      </c>
      <c r="AB916" t="s">
        <v>2965</v>
      </c>
      <c r="AC916" t="s">
        <v>2965</v>
      </c>
      <c r="AD916">
        <v>0</v>
      </c>
      <c r="AE916" t="s">
        <v>2965</v>
      </c>
      <c r="AF916">
        <v>0</v>
      </c>
      <c r="AG916">
        <v>0</v>
      </c>
      <c r="AH916" t="s">
        <v>5165</v>
      </c>
      <c r="AI916">
        <v>0</v>
      </c>
      <c r="AJ916">
        <v>0</v>
      </c>
      <c r="AK916">
        <v>0</v>
      </c>
      <c r="AL916">
        <v>0</v>
      </c>
      <c r="AM916">
        <v>0</v>
      </c>
      <c r="AN916">
        <v>0</v>
      </c>
      <c r="AO916" t="s">
        <v>2965</v>
      </c>
      <c r="AP916" t="s">
        <v>4360</v>
      </c>
      <c r="AQ916" t="s">
        <v>3423</v>
      </c>
      <c r="AR916" t="s">
        <v>5816</v>
      </c>
      <c r="AS916" t="s">
        <v>5830</v>
      </c>
    </row>
    <row r="917" spans="5:45" ht="17.25" customHeight="1">
      <c r="E917" s="1403" t="str">
        <f t="shared" si="28"/>
        <v>A04AM080 Finishing Work Painting Work Floor Painting</v>
      </c>
      <c r="F917" s="1403" t="str">
        <f t="shared" si="29"/>
        <v xml:space="preserve">A04AM080-00011 Finishing Work Painting Work Floor Painting Chemical Resistant Paint       </v>
      </c>
      <c r="G917" s="1404" t="str" cm="1">
        <f t="array" ref="G917:H917">_xlfn.TEXTSPLIT(I917,"-")</f>
        <v>A04AM080</v>
      </c>
      <c r="H917" s="1404" t="str">
        <v>00011</v>
      </c>
      <c r="I917" t="s">
        <v>5833</v>
      </c>
      <c r="J917" t="s">
        <v>4288</v>
      </c>
      <c r="K917" t="s">
        <v>5683</v>
      </c>
      <c r="L917" t="s">
        <v>5684</v>
      </c>
      <c r="M917" t="s">
        <v>4747</v>
      </c>
      <c r="N917" t="s">
        <v>5769</v>
      </c>
      <c r="O917" t="s">
        <v>5814</v>
      </c>
      <c r="P917" t="s">
        <v>5815</v>
      </c>
      <c r="Q917" t="s">
        <v>5787</v>
      </c>
      <c r="R917" t="s">
        <v>5788</v>
      </c>
      <c r="S917" t="s">
        <v>2965</v>
      </c>
      <c r="T917">
        <v>0</v>
      </c>
      <c r="U917" t="s">
        <v>2965</v>
      </c>
      <c r="V917">
        <v>0</v>
      </c>
      <c r="W917" t="s">
        <v>2965</v>
      </c>
      <c r="X917">
        <v>0</v>
      </c>
      <c r="Y917" t="s">
        <v>2965</v>
      </c>
      <c r="Z917">
        <v>0</v>
      </c>
      <c r="AA917" t="s">
        <v>2965</v>
      </c>
      <c r="AB917" t="s">
        <v>2965</v>
      </c>
      <c r="AC917" t="s">
        <v>2965</v>
      </c>
      <c r="AD917">
        <v>0</v>
      </c>
      <c r="AE917" t="s">
        <v>2965</v>
      </c>
      <c r="AF917">
        <v>0</v>
      </c>
      <c r="AG917">
        <v>0</v>
      </c>
      <c r="AH917">
        <v>0</v>
      </c>
      <c r="AI917">
        <v>0</v>
      </c>
      <c r="AJ917">
        <v>0</v>
      </c>
      <c r="AK917">
        <v>0</v>
      </c>
      <c r="AL917">
        <v>0</v>
      </c>
      <c r="AM917">
        <v>0</v>
      </c>
      <c r="AN917">
        <v>0</v>
      </c>
      <c r="AO917" t="s">
        <v>2965</v>
      </c>
      <c r="AP917" t="s">
        <v>4360</v>
      </c>
      <c r="AQ917" t="s">
        <v>4360</v>
      </c>
      <c r="AR917" t="s">
        <v>5816</v>
      </c>
      <c r="AS917" t="s">
        <v>5833</v>
      </c>
    </row>
    <row r="918" spans="5:45" ht="17.25" customHeight="1">
      <c r="E918" s="1403" t="str">
        <f t="shared" si="28"/>
        <v>A04AM080 Finishing Work Painting Work Floor Painting</v>
      </c>
      <c r="F918" s="1403" t="str">
        <f t="shared" si="29"/>
        <v xml:space="preserve">A04AM080-00012 Finishing Work Painting Work Floor Painting Polyurethane Coating       </v>
      </c>
      <c r="G918" s="1404" t="str" cm="1">
        <f t="array" ref="G918:H918">_xlfn.TEXTSPLIT(I918,"-")</f>
        <v>A04AM080</v>
      </c>
      <c r="H918" s="1404" t="str">
        <v>00012</v>
      </c>
      <c r="I918" t="s">
        <v>5834</v>
      </c>
      <c r="J918" t="s">
        <v>4288</v>
      </c>
      <c r="K918" t="s">
        <v>5683</v>
      </c>
      <c r="L918" t="s">
        <v>5684</v>
      </c>
      <c r="M918" t="s">
        <v>4747</v>
      </c>
      <c r="N918" t="s">
        <v>5769</v>
      </c>
      <c r="O918" t="s">
        <v>5814</v>
      </c>
      <c r="P918" t="s">
        <v>5815</v>
      </c>
      <c r="Q918" t="s">
        <v>5835</v>
      </c>
      <c r="R918" t="s">
        <v>5836</v>
      </c>
      <c r="S918" t="s">
        <v>2965</v>
      </c>
      <c r="T918">
        <v>0</v>
      </c>
      <c r="U918" t="s">
        <v>2965</v>
      </c>
      <c r="V918">
        <v>0</v>
      </c>
      <c r="W918" t="s">
        <v>2965</v>
      </c>
      <c r="X918">
        <v>0</v>
      </c>
      <c r="Y918" t="s">
        <v>2965</v>
      </c>
      <c r="Z918">
        <v>0</v>
      </c>
      <c r="AA918" t="s">
        <v>2965</v>
      </c>
      <c r="AB918" t="s">
        <v>2965</v>
      </c>
      <c r="AC918" t="s">
        <v>2965</v>
      </c>
      <c r="AD918">
        <v>0</v>
      </c>
      <c r="AE918" t="s">
        <v>2965</v>
      </c>
      <c r="AF918">
        <v>0</v>
      </c>
      <c r="AG918">
        <v>0</v>
      </c>
      <c r="AH918">
        <v>0</v>
      </c>
      <c r="AI918">
        <v>0</v>
      </c>
      <c r="AJ918">
        <v>0</v>
      </c>
      <c r="AK918">
        <v>0</v>
      </c>
      <c r="AL918">
        <v>0</v>
      </c>
      <c r="AM918">
        <v>0</v>
      </c>
      <c r="AN918">
        <v>0</v>
      </c>
      <c r="AO918" t="s">
        <v>2965</v>
      </c>
      <c r="AP918" t="s">
        <v>4360</v>
      </c>
      <c r="AQ918" t="s">
        <v>4360</v>
      </c>
      <c r="AR918" t="s">
        <v>5816</v>
      </c>
      <c r="AS918" t="s">
        <v>5834</v>
      </c>
    </row>
    <row r="919" spans="5:45" ht="17.25" customHeight="1">
      <c r="E919" s="1403" t="str">
        <f t="shared" si="28"/>
        <v>A04AM081 Finishing Work Painting Work Skirt Painting</v>
      </c>
      <c r="F919" s="1403" t="str">
        <f t="shared" si="29"/>
        <v>A04AM081-00001 Finishing Work Painting Work Skirt Painting Acrylic Emulsion Paint       H&lt;150mm</v>
      </c>
      <c r="G919" s="1404" t="str" cm="1">
        <f t="array" ref="G919:H919">_xlfn.TEXTSPLIT(I919,"-")</f>
        <v>A04AM081</v>
      </c>
      <c r="H919" s="1404" t="str">
        <v>00001</v>
      </c>
      <c r="I919" t="s">
        <v>5837</v>
      </c>
      <c r="J919" t="s">
        <v>4288</v>
      </c>
      <c r="K919" t="s">
        <v>5683</v>
      </c>
      <c r="L919" t="s">
        <v>5684</v>
      </c>
      <c r="M919" t="s">
        <v>4747</v>
      </c>
      <c r="N919" t="s">
        <v>5769</v>
      </c>
      <c r="O919" t="s">
        <v>5838</v>
      </c>
      <c r="P919" t="s">
        <v>5839</v>
      </c>
      <c r="Q919" t="s">
        <v>4949</v>
      </c>
      <c r="R919" t="s">
        <v>5772</v>
      </c>
      <c r="S919" t="s">
        <v>2965</v>
      </c>
      <c r="T919">
        <v>0</v>
      </c>
      <c r="U919" t="s">
        <v>2965</v>
      </c>
      <c r="V919">
        <v>0</v>
      </c>
      <c r="W919" t="s">
        <v>2965</v>
      </c>
      <c r="X919">
        <v>0</v>
      </c>
      <c r="Y919" t="s">
        <v>2965</v>
      </c>
      <c r="Z919">
        <v>0</v>
      </c>
      <c r="AA919" t="s">
        <v>2965</v>
      </c>
      <c r="AB919" t="s">
        <v>2965</v>
      </c>
      <c r="AC919" t="s">
        <v>2965</v>
      </c>
      <c r="AD919">
        <v>0</v>
      </c>
      <c r="AE919" t="s">
        <v>5840</v>
      </c>
      <c r="AF919" t="s">
        <v>5841</v>
      </c>
      <c r="AG919">
        <v>0</v>
      </c>
      <c r="AH919" t="s">
        <v>5842</v>
      </c>
      <c r="AI919">
        <v>0</v>
      </c>
      <c r="AJ919">
        <v>0</v>
      </c>
      <c r="AK919">
        <v>0</v>
      </c>
      <c r="AL919">
        <v>0</v>
      </c>
      <c r="AM919">
        <v>0</v>
      </c>
      <c r="AN919">
        <v>0</v>
      </c>
      <c r="AO919" t="s">
        <v>2965</v>
      </c>
      <c r="AP919" t="s">
        <v>3423</v>
      </c>
      <c r="AQ919" t="s">
        <v>3423</v>
      </c>
      <c r="AR919" t="s">
        <v>5843</v>
      </c>
      <c r="AS919" t="s">
        <v>5837</v>
      </c>
    </row>
    <row r="920" spans="5:45" ht="17.25" customHeight="1">
      <c r="E920" s="1403" t="str">
        <f t="shared" si="28"/>
        <v>A04AM081 Finishing Work Painting Work Skirt Painting</v>
      </c>
      <c r="F920" s="1403" t="str">
        <f t="shared" si="29"/>
        <v>A04AM081-00002 Finishing Work Painting Work Skirt Painting Acrylic Emulsion Paint       150mm≤H&lt;200mm</v>
      </c>
      <c r="G920" s="1404" t="str" cm="1">
        <f t="array" ref="G920:H920">_xlfn.TEXTSPLIT(I920,"-")</f>
        <v>A04AM081</v>
      </c>
      <c r="H920" s="1404" t="str">
        <v>00002</v>
      </c>
      <c r="I920" t="s">
        <v>5844</v>
      </c>
      <c r="J920" t="s">
        <v>4288</v>
      </c>
      <c r="K920" t="s">
        <v>5683</v>
      </c>
      <c r="L920" t="s">
        <v>5684</v>
      </c>
      <c r="M920" t="s">
        <v>4747</v>
      </c>
      <c r="N920" t="s">
        <v>5769</v>
      </c>
      <c r="O920" t="s">
        <v>5838</v>
      </c>
      <c r="P920" t="s">
        <v>5839</v>
      </c>
      <c r="Q920" t="s">
        <v>4949</v>
      </c>
      <c r="R920" t="s">
        <v>5772</v>
      </c>
      <c r="S920" t="s">
        <v>2965</v>
      </c>
      <c r="T920">
        <v>0</v>
      </c>
      <c r="U920" t="s">
        <v>2965</v>
      </c>
      <c r="V920">
        <v>0</v>
      </c>
      <c r="W920" t="s">
        <v>2965</v>
      </c>
      <c r="X920">
        <v>0</v>
      </c>
      <c r="Y920" t="s">
        <v>2965</v>
      </c>
      <c r="Z920">
        <v>0</v>
      </c>
      <c r="AA920" t="s">
        <v>2965</v>
      </c>
      <c r="AB920" t="s">
        <v>2965</v>
      </c>
      <c r="AC920" t="s">
        <v>2965</v>
      </c>
      <c r="AD920">
        <v>0</v>
      </c>
      <c r="AE920" t="s">
        <v>5845</v>
      </c>
      <c r="AF920" t="s">
        <v>5846</v>
      </c>
      <c r="AG920">
        <v>0</v>
      </c>
      <c r="AH920" t="s">
        <v>5842</v>
      </c>
      <c r="AI920">
        <v>0</v>
      </c>
      <c r="AJ920">
        <v>0</v>
      </c>
      <c r="AK920">
        <v>0</v>
      </c>
      <c r="AL920">
        <v>0</v>
      </c>
      <c r="AM920">
        <v>0</v>
      </c>
      <c r="AN920">
        <v>0</v>
      </c>
      <c r="AO920" t="s">
        <v>2965</v>
      </c>
      <c r="AP920" t="s">
        <v>3423</v>
      </c>
      <c r="AQ920" t="s">
        <v>3423</v>
      </c>
      <c r="AR920" t="s">
        <v>5843</v>
      </c>
      <c r="AS920" t="s">
        <v>5844</v>
      </c>
    </row>
    <row r="921" spans="5:45" ht="17.25" customHeight="1">
      <c r="E921" s="1403" t="str">
        <f t="shared" si="28"/>
        <v>A04AM081 Finishing Work Painting Work Skirt Painting</v>
      </c>
      <c r="F921" s="1403" t="str">
        <f t="shared" si="29"/>
        <v>A04AM081-00003 Finishing Work Painting Work Skirt Painting Acrylic Emulsion Paint       200mm≤H</v>
      </c>
      <c r="G921" s="1404" t="str" cm="1">
        <f t="array" ref="G921:H921">_xlfn.TEXTSPLIT(I921,"-")</f>
        <v>A04AM081</v>
      </c>
      <c r="H921" s="1404" t="str">
        <v>00003</v>
      </c>
      <c r="I921" t="s">
        <v>5847</v>
      </c>
      <c r="J921" t="s">
        <v>4288</v>
      </c>
      <c r="K921" t="s">
        <v>5683</v>
      </c>
      <c r="L921" t="s">
        <v>5684</v>
      </c>
      <c r="M921" t="s">
        <v>4747</v>
      </c>
      <c r="N921" t="s">
        <v>5769</v>
      </c>
      <c r="O921" t="s">
        <v>5838</v>
      </c>
      <c r="P921" t="s">
        <v>5839</v>
      </c>
      <c r="Q921" t="s">
        <v>4949</v>
      </c>
      <c r="R921" t="s">
        <v>5772</v>
      </c>
      <c r="S921" t="s">
        <v>2965</v>
      </c>
      <c r="T921">
        <v>0</v>
      </c>
      <c r="U921" t="s">
        <v>2965</v>
      </c>
      <c r="V921">
        <v>0</v>
      </c>
      <c r="W921" t="s">
        <v>2965</v>
      </c>
      <c r="X921">
        <v>0</v>
      </c>
      <c r="Y921" t="s">
        <v>2965</v>
      </c>
      <c r="Z921">
        <v>0</v>
      </c>
      <c r="AA921" t="s">
        <v>2965</v>
      </c>
      <c r="AB921" t="s">
        <v>2965</v>
      </c>
      <c r="AC921" t="s">
        <v>2965</v>
      </c>
      <c r="AD921">
        <v>0</v>
      </c>
      <c r="AE921" t="s">
        <v>5848</v>
      </c>
      <c r="AF921" t="s">
        <v>5849</v>
      </c>
      <c r="AG921">
        <v>0</v>
      </c>
      <c r="AH921" t="s">
        <v>5842</v>
      </c>
      <c r="AI921">
        <v>0</v>
      </c>
      <c r="AJ921">
        <v>0</v>
      </c>
      <c r="AK921">
        <v>0</v>
      </c>
      <c r="AL921">
        <v>0</v>
      </c>
      <c r="AM921">
        <v>0</v>
      </c>
      <c r="AN921">
        <v>0</v>
      </c>
      <c r="AO921" t="s">
        <v>2965</v>
      </c>
      <c r="AP921" t="s">
        <v>3423</v>
      </c>
      <c r="AQ921" t="s">
        <v>3423</v>
      </c>
      <c r="AR921" t="s">
        <v>5843</v>
      </c>
      <c r="AS921" t="s">
        <v>5847</v>
      </c>
    </row>
    <row r="922" spans="5:45" ht="17.25" customHeight="1">
      <c r="E922" s="1403" t="str">
        <f t="shared" si="28"/>
        <v>A04AM081 Finishing Work Painting Work Skirt Painting</v>
      </c>
      <c r="F922" s="1403" t="str">
        <f t="shared" si="29"/>
        <v>A04AM081-00004 Finishing Work Painting Work Skirt Painting Acid/Alkaline Resistant Paint       H&lt;150mm</v>
      </c>
      <c r="G922" s="1404" t="str" cm="1">
        <f t="array" ref="G922:H922">_xlfn.TEXTSPLIT(I922,"-")</f>
        <v>A04AM081</v>
      </c>
      <c r="H922" s="1404" t="str">
        <v>00004</v>
      </c>
      <c r="I922" t="s">
        <v>5850</v>
      </c>
      <c r="J922" t="s">
        <v>4288</v>
      </c>
      <c r="K922" t="s">
        <v>5683</v>
      </c>
      <c r="L922" t="s">
        <v>5684</v>
      </c>
      <c r="M922" t="s">
        <v>4747</v>
      </c>
      <c r="N922" t="s">
        <v>5769</v>
      </c>
      <c r="O922" t="s">
        <v>5838</v>
      </c>
      <c r="P922" t="s">
        <v>5839</v>
      </c>
      <c r="Q922" t="s">
        <v>4970</v>
      </c>
      <c r="R922" t="s">
        <v>5796</v>
      </c>
      <c r="S922" t="s">
        <v>2965</v>
      </c>
      <c r="T922">
        <v>0</v>
      </c>
      <c r="U922" t="s">
        <v>2965</v>
      </c>
      <c r="V922">
        <v>0</v>
      </c>
      <c r="W922" t="s">
        <v>2965</v>
      </c>
      <c r="X922">
        <v>0</v>
      </c>
      <c r="Y922" t="s">
        <v>2965</v>
      </c>
      <c r="Z922">
        <v>0</v>
      </c>
      <c r="AA922" t="s">
        <v>2965</v>
      </c>
      <c r="AB922" t="s">
        <v>2965</v>
      </c>
      <c r="AC922" t="s">
        <v>2965</v>
      </c>
      <c r="AD922">
        <v>0</v>
      </c>
      <c r="AE922" t="s">
        <v>5840</v>
      </c>
      <c r="AF922" t="s">
        <v>5841</v>
      </c>
      <c r="AG922">
        <v>0</v>
      </c>
      <c r="AH922" t="s">
        <v>5842</v>
      </c>
      <c r="AI922">
        <v>0</v>
      </c>
      <c r="AJ922">
        <v>0</v>
      </c>
      <c r="AK922">
        <v>0</v>
      </c>
      <c r="AL922">
        <v>0</v>
      </c>
      <c r="AM922">
        <v>0</v>
      </c>
      <c r="AN922">
        <v>0</v>
      </c>
      <c r="AO922" t="s">
        <v>2965</v>
      </c>
      <c r="AP922" t="s">
        <v>3423</v>
      </c>
      <c r="AQ922" t="s">
        <v>3423</v>
      </c>
      <c r="AR922" t="s">
        <v>5843</v>
      </c>
      <c r="AS922" t="s">
        <v>5850</v>
      </c>
    </row>
    <row r="923" spans="5:45" ht="17.25" customHeight="1">
      <c r="E923" s="1403" t="str">
        <f t="shared" si="28"/>
        <v>A04AM081 Finishing Work Painting Work Skirt Painting</v>
      </c>
      <c r="F923" s="1403" t="str">
        <f t="shared" si="29"/>
        <v>A04AM081-00005 Finishing Work Painting Work Skirt Painting Acid/Alkaline Resistant Paint       150mm≤H&lt;200mm</v>
      </c>
      <c r="G923" s="1404" t="str" cm="1">
        <f t="array" ref="G923:H923">_xlfn.TEXTSPLIT(I923,"-")</f>
        <v>A04AM081</v>
      </c>
      <c r="H923" s="1404" t="str">
        <v>00005</v>
      </c>
      <c r="I923" t="s">
        <v>5851</v>
      </c>
      <c r="J923" t="s">
        <v>4288</v>
      </c>
      <c r="K923" t="s">
        <v>5683</v>
      </c>
      <c r="L923" t="s">
        <v>5684</v>
      </c>
      <c r="M923" t="s">
        <v>4747</v>
      </c>
      <c r="N923" t="s">
        <v>5769</v>
      </c>
      <c r="O923" t="s">
        <v>5838</v>
      </c>
      <c r="P923" t="s">
        <v>5839</v>
      </c>
      <c r="Q923" t="s">
        <v>4970</v>
      </c>
      <c r="R923" t="s">
        <v>5796</v>
      </c>
      <c r="S923" t="s">
        <v>2965</v>
      </c>
      <c r="T923">
        <v>0</v>
      </c>
      <c r="U923" t="s">
        <v>2965</v>
      </c>
      <c r="V923">
        <v>0</v>
      </c>
      <c r="W923" t="s">
        <v>2965</v>
      </c>
      <c r="X923">
        <v>0</v>
      </c>
      <c r="Y923" t="s">
        <v>2965</v>
      </c>
      <c r="Z923">
        <v>0</v>
      </c>
      <c r="AA923" t="s">
        <v>2965</v>
      </c>
      <c r="AB923" t="s">
        <v>2965</v>
      </c>
      <c r="AC923" t="s">
        <v>2965</v>
      </c>
      <c r="AD923">
        <v>0</v>
      </c>
      <c r="AE923" t="s">
        <v>5845</v>
      </c>
      <c r="AF923" t="s">
        <v>5846</v>
      </c>
      <c r="AG923">
        <v>0</v>
      </c>
      <c r="AH923" t="s">
        <v>5842</v>
      </c>
      <c r="AI923">
        <v>0</v>
      </c>
      <c r="AJ923">
        <v>0</v>
      </c>
      <c r="AK923">
        <v>0</v>
      </c>
      <c r="AL923">
        <v>0</v>
      </c>
      <c r="AM923">
        <v>0</v>
      </c>
      <c r="AN923">
        <v>0</v>
      </c>
      <c r="AO923" t="s">
        <v>2965</v>
      </c>
      <c r="AP923" t="s">
        <v>3423</v>
      </c>
      <c r="AQ923" t="s">
        <v>3423</v>
      </c>
      <c r="AR923" t="s">
        <v>5843</v>
      </c>
      <c r="AS923" t="s">
        <v>5851</v>
      </c>
    </row>
    <row r="924" spans="5:45" ht="17.25" customHeight="1">
      <c r="E924" s="1403" t="str">
        <f t="shared" si="28"/>
        <v>A04AM081 Finishing Work Painting Work Skirt Painting</v>
      </c>
      <c r="F924" s="1403" t="str">
        <f t="shared" si="29"/>
        <v>A04AM081-00006 Finishing Work Painting Work Skirt Painting Acid/Alkaline Resistant Paint       200mm≤H</v>
      </c>
      <c r="G924" s="1404" t="str" cm="1">
        <f t="array" ref="G924:H924">_xlfn.TEXTSPLIT(I924,"-")</f>
        <v>A04AM081</v>
      </c>
      <c r="H924" s="1404" t="str">
        <v>00006</v>
      </c>
      <c r="I924" t="s">
        <v>5852</v>
      </c>
      <c r="J924" t="s">
        <v>4288</v>
      </c>
      <c r="K924" t="s">
        <v>5683</v>
      </c>
      <c r="L924" t="s">
        <v>5684</v>
      </c>
      <c r="M924" t="s">
        <v>4747</v>
      </c>
      <c r="N924" t="s">
        <v>5769</v>
      </c>
      <c r="O924" t="s">
        <v>5838</v>
      </c>
      <c r="P924" t="s">
        <v>5839</v>
      </c>
      <c r="Q924" t="s">
        <v>4970</v>
      </c>
      <c r="R924" t="s">
        <v>5796</v>
      </c>
      <c r="S924" t="s">
        <v>2965</v>
      </c>
      <c r="T924">
        <v>0</v>
      </c>
      <c r="U924" t="s">
        <v>2965</v>
      </c>
      <c r="V924">
        <v>0</v>
      </c>
      <c r="W924" t="s">
        <v>2965</v>
      </c>
      <c r="X924">
        <v>0</v>
      </c>
      <c r="Y924" t="s">
        <v>2965</v>
      </c>
      <c r="Z924">
        <v>0</v>
      </c>
      <c r="AA924" t="s">
        <v>2965</v>
      </c>
      <c r="AB924" t="s">
        <v>2965</v>
      </c>
      <c r="AC924" t="s">
        <v>2965</v>
      </c>
      <c r="AD924">
        <v>0</v>
      </c>
      <c r="AE924" t="s">
        <v>5848</v>
      </c>
      <c r="AF924" t="s">
        <v>5849</v>
      </c>
      <c r="AG924">
        <v>0</v>
      </c>
      <c r="AH924" t="s">
        <v>5842</v>
      </c>
      <c r="AI924">
        <v>0</v>
      </c>
      <c r="AJ924">
        <v>0</v>
      </c>
      <c r="AK924">
        <v>0</v>
      </c>
      <c r="AL924">
        <v>0</v>
      </c>
      <c r="AM924">
        <v>0</v>
      </c>
      <c r="AN924">
        <v>0</v>
      </c>
      <c r="AO924" t="s">
        <v>2965</v>
      </c>
      <c r="AP924" t="s">
        <v>3423</v>
      </c>
      <c r="AQ924" t="s">
        <v>3423</v>
      </c>
      <c r="AR924" t="s">
        <v>5843</v>
      </c>
      <c r="AS924" t="s">
        <v>5852</v>
      </c>
    </row>
    <row r="925" spans="5:45" ht="17.25" customHeight="1">
      <c r="E925" s="1403" t="str">
        <f t="shared" si="28"/>
        <v>A04AM081 Finishing Work Painting Work Skirt Painting</v>
      </c>
      <c r="F925" s="1403" t="str">
        <f t="shared" si="29"/>
        <v>A04AM081-00007 Finishing Work Painting Work Skirt Painting Epoxy Paint       H&lt;150mm</v>
      </c>
      <c r="G925" s="1404" t="str" cm="1">
        <f t="array" ref="G925:H925">_xlfn.TEXTSPLIT(I925,"-")</f>
        <v>A04AM081</v>
      </c>
      <c r="H925" s="1404" t="str">
        <v>00007</v>
      </c>
      <c r="I925" t="s">
        <v>5853</v>
      </c>
      <c r="J925" t="s">
        <v>4288</v>
      </c>
      <c r="K925" t="s">
        <v>5683</v>
      </c>
      <c r="L925" t="s">
        <v>5684</v>
      </c>
      <c r="M925" t="s">
        <v>4747</v>
      </c>
      <c r="N925" t="s">
        <v>5769</v>
      </c>
      <c r="O925" t="s">
        <v>5838</v>
      </c>
      <c r="P925" t="s">
        <v>5839</v>
      </c>
      <c r="Q925" t="s">
        <v>4964</v>
      </c>
      <c r="R925" t="s">
        <v>5783</v>
      </c>
      <c r="S925" t="s">
        <v>2965</v>
      </c>
      <c r="T925">
        <v>0</v>
      </c>
      <c r="U925" t="s">
        <v>2965</v>
      </c>
      <c r="V925">
        <v>0</v>
      </c>
      <c r="W925" t="s">
        <v>2965</v>
      </c>
      <c r="X925">
        <v>0</v>
      </c>
      <c r="Y925" t="s">
        <v>2965</v>
      </c>
      <c r="Z925">
        <v>0</v>
      </c>
      <c r="AA925" t="s">
        <v>2965</v>
      </c>
      <c r="AB925" t="s">
        <v>2965</v>
      </c>
      <c r="AC925" t="s">
        <v>2965</v>
      </c>
      <c r="AD925">
        <v>0</v>
      </c>
      <c r="AE925" t="s">
        <v>5840</v>
      </c>
      <c r="AF925" t="s">
        <v>5841</v>
      </c>
      <c r="AG925">
        <v>0</v>
      </c>
      <c r="AH925" t="s">
        <v>5842</v>
      </c>
      <c r="AI925">
        <v>0</v>
      </c>
      <c r="AJ925">
        <v>0</v>
      </c>
      <c r="AK925">
        <v>0</v>
      </c>
      <c r="AL925">
        <v>0</v>
      </c>
      <c r="AM925">
        <v>0</v>
      </c>
      <c r="AN925">
        <v>0</v>
      </c>
      <c r="AO925" t="s">
        <v>2965</v>
      </c>
      <c r="AP925" t="s">
        <v>3423</v>
      </c>
      <c r="AQ925" t="s">
        <v>3423</v>
      </c>
      <c r="AR925" t="s">
        <v>5843</v>
      </c>
      <c r="AS925" t="s">
        <v>5853</v>
      </c>
    </row>
    <row r="926" spans="5:45" ht="17.25" customHeight="1">
      <c r="E926" s="1403" t="str">
        <f t="shared" si="28"/>
        <v>A04AM081 Finishing Work Painting Work Skirt Painting</v>
      </c>
      <c r="F926" s="1403" t="str">
        <f t="shared" si="29"/>
        <v>A04AM081-00008 Finishing Work Painting Work Skirt Painting Epoxy Paint       150mm≤H&lt;200mm</v>
      </c>
      <c r="G926" s="1404" t="str" cm="1">
        <f t="array" ref="G926:H926">_xlfn.TEXTSPLIT(I926,"-")</f>
        <v>A04AM081</v>
      </c>
      <c r="H926" s="1404" t="str">
        <v>00008</v>
      </c>
      <c r="I926" t="s">
        <v>5854</v>
      </c>
      <c r="J926" t="s">
        <v>4288</v>
      </c>
      <c r="K926" t="s">
        <v>5683</v>
      </c>
      <c r="L926" t="s">
        <v>5684</v>
      </c>
      <c r="M926" t="s">
        <v>4747</v>
      </c>
      <c r="N926" t="s">
        <v>5769</v>
      </c>
      <c r="O926" t="s">
        <v>5838</v>
      </c>
      <c r="P926" t="s">
        <v>5839</v>
      </c>
      <c r="Q926" t="s">
        <v>4964</v>
      </c>
      <c r="R926" t="s">
        <v>5783</v>
      </c>
      <c r="S926" t="s">
        <v>2965</v>
      </c>
      <c r="T926">
        <v>0</v>
      </c>
      <c r="U926" t="s">
        <v>2965</v>
      </c>
      <c r="V926">
        <v>0</v>
      </c>
      <c r="W926" t="s">
        <v>2965</v>
      </c>
      <c r="X926">
        <v>0</v>
      </c>
      <c r="Y926" t="s">
        <v>2965</v>
      </c>
      <c r="Z926">
        <v>0</v>
      </c>
      <c r="AA926" t="s">
        <v>2965</v>
      </c>
      <c r="AB926" t="s">
        <v>2965</v>
      </c>
      <c r="AC926" t="s">
        <v>2965</v>
      </c>
      <c r="AD926">
        <v>0</v>
      </c>
      <c r="AE926" t="s">
        <v>5845</v>
      </c>
      <c r="AF926" t="s">
        <v>5846</v>
      </c>
      <c r="AG926">
        <v>0</v>
      </c>
      <c r="AH926" t="s">
        <v>5842</v>
      </c>
      <c r="AI926">
        <v>0</v>
      </c>
      <c r="AJ926">
        <v>0</v>
      </c>
      <c r="AK926">
        <v>0</v>
      </c>
      <c r="AL926">
        <v>0</v>
      </c>
      <c r="AM926">
        <v>0</v>
      </c>
      <c r="AN926">
        <v>0</v>
      </c>
      <c r="AO926" t="s">
        <v>2965</v>
      </c>
      <c r="AP926" t="s">
        <v>3423</v>
      </c>
      <c r="AQ926" t="s">
        <v>3423</v>
      </c>
      <c r="AR926" t="s">
        <v>5843</v>
      </c>
      <c r="AS926" t="s">
        <v>5854</v>
      </c>
    </row>
    <row r="927" spans="5:45" ht="17.25" customHeight="1">
      <c r="E927" s="1403" t="str">
        <f t="shared" si="28"/>
        <v>A04AM081 Finishing Work Painting Work Skirt Painting</v>
      </c>
      <c r="F927" s="1403" t="str">
        <f t="shared" si="29"/>
        <v>A04AM081-00009 Finishing Work Painting Work Skirt Painting Epoxy Paint       200mm≤H</v>
      </c>
      <c r="G927" s="1404" t="str" cm="1">
        <f t="array" ref="G927:H927">_xlfn.TEXTSPLIT(I927,"-")</f>
        <v>A04AM081</v>
      </c>
      <c r="H927" s="1404" t="str">
        <v>00009</v>
      </c>
      <c r="I927" t="s">
        <v>5855</v>
      </c>
      <c r="J927" t="s">
        <v>4288</v>
      </c>
      <c r="K927" t="s">
        <v>5683</v>
      </c>
      <c r="L927" t="s">
        <v>5684</v>
      </c>
      <c r="M927" t="s">
        <v>4747</v>
      </c>
      <c r="N927" t="s">
        <v>5769</v>
      </c>
      <c r="O927" t="s">
        <v>5838</v>
      </c>
      <c r="P927" t="s">
        <v>5839</v>
      </c>
      <c r="Q927" t="s">
        <v>4964</v>
      </c>
      <c r="R927" t="s">
        <v>5783</v>
      </c>
      <c r="S927" t="s">
        <v>2965</v>
      </c>
      <c r="T927">
        <v>0</v>
      </c>
      <c r="U927" t="s">
        <v>2965</v>
      </c>
      <c r="V927">
        <v>0</v>
      </c>
      <c r="W927" t="s">
        <v>2965</v>
      </c>
      <c r="X927">
        <v>0</v>
      </c>
      <c r="Y927" t="s">
        <v>2965</v>
      </c>
      <c r="Z927">
        <v>0</v>
      </c>
      <c r="AA927" t="s">
        <v>2965</v>
      </c>
      <c r="AB927" t="s">
        <v>2965</v>
      </c>
      <c r="AC927" t="s">
        <v>2965</v>
      </c>
      <c r="AD927">
        <v>0</v>
      </c>
      <c r="AE927" t="s">
        <v>5848</v>
      </c>
      <c r="AF927" t="s">
        <v>5849</v>
      </c>
      <c r="AG927">
        <v>0</v>
      </c>
      <c r="AH927" t="s">
        <v>5842</v>
      </c>
      <c r="AI927">
        <v>0</v>
      </c>
      <c r="AJ927">
        <v>0</v>
      </c>
      <c r="AK927">
        <v>0</v>
      </c>
      <c r="AL927">
        <v>0</v>
      </c>
      <c r="AM927">
        <v>0</v>
      </c>
      <c r="AN927">
        <v>0</v>
      </c>
      <c r="AO927" t="s">
        <v>2965</v>
      </c>
      <c r="AP927" t="s">
        <v>3423</v>
      </c>
      <c r="AQ927" t="s">
        <v>3423</v>
      </c>
      <c r="AR927" t="s">
        <v>5843</v>
      </c>
      <c r="AS927" t="s">
        <v>5855</v>
      </c>
    </row>
    <row r="928" spans="5:45" ht="17.25" customHeight="1">
      <c r="E928" s="1403" t="str">
        <f t="shared" si="28"/>
        <v>A04AM081 Finishing Work Painting Work Skirt Painting</v>
      </c>
      <c r="F928" s="1403" t="str">
        <f t="shared" si="29"/>
        <v>A04AM081-00010 Finishing Work Painting Work Skirt Painting Chemical Resistant Paint       H&lt;150mm</v>
      </c>
      <c r="G928" s="1404" t="str" cm="1">
        <f t="array" ref="G928:H928">_xlfn.TEXTSPLIT(I928,"-")</f>
        <v>A04AM081</v>
      </c>
      <c r="H928" s="1404" t="str">
        <v>00010</v>
      </c>
      <c r="I928" t="s">
        <v>5856</v>
      </c>
      <c r="J928" t="s">
        <v>4288</v>
      </c>
      <c r="K928" t="s">
        <v>5683</v>
      </c>
      <c r="L928" t="s">
        <v>5684</v>
      </c>
      <c r="M928" t="s">
        <v>4747</v>
      </c>
      <c r="N928" t="s">
        <v>5769</v>
      </c>
      <c r="O928" t="s">
        <v>5838</v>
      </c>
      <c r="P928" t="s">
        <v>5839</v>
      </c>
      <c r="Q928" t="s">
        <v>5787</v>
      </c>
      <c r="R928" t="s">
        <v>5788</v>
      </c>
      <c r="S928" t="s">
        <v>2965</v>
      </c>
      <c r="T928">
        <v>0</v>
      </c>
      <c r="U928" t="s">
        <v>2965</v>
      </c>
      <c r="V928">
        <v>0</v>
      </c>
      <c r="W928" t="s">
        <v>2965</v>
      </c>
      <c r="X928">
        <v>0</v>
      </c>
      <c r="Y928" t="s">
        <v>2965</v>
      </c>
      <c r="Z928">
        <v>0</v>
      </c>
      <c r="AA928" t="s">
        <v>2965</v>
      </c>
      <c r="AB928" t="s">
        <v>2965</v>
      </c>
      <c r="AC928" t="s">
        <v>2965</v>
      </c>
      <c r="AD928">
        <v>0</v>
      </c>
      <c r="AE928" t="s">
        <v>5840</v>
      </c>
      <c r="AF928" t="s">
        <v>5841</v>
      </c>
      <c r="AG928">
        <v>0</v>
      </c>
      <c r="AH928" t="s">
        <v>5842</v>
      </c>
      <c r="AI928">
        <v>0</v>
      </c>
      <c r="AJ928">
        <v>0</v>
      </c>
      <c r="AK928">
        <v>0</v>
      </c>
      <c r="AL928">
        <v>0</v>
      </c>
      <c r="AM928">
        <v>0</v>
      </c>
      <c r="AN928">
        <v>0</v>
      </c>
      <c r="AO928" t="s">
        <v>2965</v>
      </c>
      <c r="AP928" t="s">
        <v>3423</v>
      </c>
      <c r="AQ928" t="s">
        <v>3423</v>
      </c>
      <c r="AR928" t="s">
        <v>5843</v>
      </c>
      <c r="AS928" t="s">
        <v>5856</v>
      </c>
    </row>
    <row r="929" spans="5:45" ht="17.25" customHeight="1">
      <c r="E929" s="1403" t="str">
        <f t="shared" si="28"/>
        <v>A04AM081 Finishing Work Painting Work Skirt Painting</v>
      </c>
      <c r="F929" s="1403" t="str">
        <f t="shared" si="29"/>
        <v>A04AM081-00011 Finishing Work Painting Work Skirt Painting Chemical Resistant Paint       150mm≤H&lt;200mm</v>
      </c>
      <c r="G929" s="1404" t="str" cm="1">
        <f t="array" ref="G929:H929">_xlfn.TEXTSPLIT(I929,"-")</f>
        <v>A04AM081</v>
      </c>
      <c r="H929" s="1404" t="str">
        <v>00011</v>
      </c>
      <c r="I929" t="s">
        <v>5857</v>
      </c>
      <c r="J929" t="s">
        <v>4288</v>
      </c>
      <c r="K929" t="s">
        <v>5683</v>
      </c>
      <c r="L929" t="s">
        <v>5684</v>
      </c>
      <c r="M929" t="s">
        <v>4747</v>
      </c>
      <c r="N929" t="s">
        <v>5769</v>
      </c>
      <c r="O929" t="s">
        <v>5838</v>
      </c>
      <c r="P929" t="s">
        <v>5839</v>
      </c>
      <c r="Q929" t="s">
        <v>5787</v>
      </c>
      <c r="R929" t="s">
        <v>5788</v>
      </c>
      <c r="S929" t="s">
        <v>2965</v>
      </c>
      <c r="T929">
        <v>0</v>
      </c>
      <c r="U929" t="s">
        <v>2965</v>
      </c>
      <c r="V929">
        <v>0</v>
      </c>
      <c r="W929" t="s">
        <v>2965</v>
      </c>
      <c r="X929">
        <v>0</v>
      </c>
      <c r="Y929" t="s">
        <v>2965</v>
      </c>
      <c r="Z929">
        <v>0</v>
      </c>
      <c r="AA929" t="s">
        <v>2965</v>
      </c>
      <c r="AB929" t="s">
        <v>2965</v>
      </c>
      <c r="AC929" t="s">
        <v>2965</v>
      </c>
      <c r="AD929">
        <v>0</v>
      </c>
      <c r="AE929" t="s">
        <v>5845</v>
      </c>
      <c r="AF929" t="s">
        <v>5846</v>
      </c>
      <c r="AG929">
        <v>0</v>
      </c>
      <c r="AH929" t="s">
        <v>5842</v>
      </c>
      <c r="AI929">
        <v>0</v>
      </c>
      <c r="AJ929">
        <v>0</v>
      </c>
      <c r="AK929">
        <v>0</v>
      </c>
      <c r="AL929">
        <v>0</v>
      </c>
      <c r="AM929">
        <v>0</v>
      </c>
      <c r="AN929">
        <v>0</v>
      </c>
      <c r="AO929" t="s">
        <v>2965</v>
      </c>
      <c r="AP929" t="s">
        <v>3423</v>
      </c>
      <c r="AQ929" t="s">
        <v>3423</v>
      </c>
      <c r="AR929" t="s">
        <v>5843</v>
      </c>
      <c r="AS929" t="s">
        <v>5857</v>
      </c>
    </row>
    <row r="930" spans="5:45" ht="17.25" customHeight="1">
      <c r="E930" s="1403" t="str">
        <f t="shared" si="28"/>
        <v>A04AM081 Finishing Work Painting Work Skirt Painting</v>
      </c>
      <c r="F930" s="1403" t="str">
        <f t="shared" si="29"/>
        <v>A04AM081-00012 Finishing Work Painting Work Skirt Painting Chemical Resistant Paint       200mm≤H</v>
      </c>
      <c r="G930" s="1404" t="str" cm="1">
        <f t="array" ref="G930:H930">_xlfn.TEXTSPLIT(I930,"-")</f>
        <v>A04AM081</v>
      </c>
      <c r="H930" s="1404" t="str">
        <v>00012</v>
      </c>
      <c r="I930" t="s">
        <v>5858</v>
      </c>
      <c r="J930" t="s">
        <v>4288</v>
      </c>
      <c r="K930" t="s">
        <v>5683</v>
      </c>
      <c r="L930" t="s">
        <v>5684</v>
      </c>
      <c r="M930" t="s">
        <v>4747</v>
      </c>
      <c r="N930" t="s">
        <v>5769</v>
      </c>
      <c r="O930" t="s">
        <v>5838</v>
      </c>
      <c r="P930" t="s">
        <v>5839</v>
      </c>
      <c r="Q930" t="s">
        <v>5787</v>
      </c>
      <c r="R930" t="s">
        <v>5788</v>
      </c>
      <c r="S930" t="s">
        <v>2965</v>
      </c>
      <c r="T930">
        <v>0</v>
      </c>
      <c r="U930" t="s">
        <v>2965</v>
      </c>
      <c r="V930">
        <v>0</v>
      </c>
      <c r="W930" t="s">
        <v>2965</v>
      </c>
      <c r="X930">
        <v>0</v>
      </c>
      <c r="Y930" t="s">
        <v>2965</v>
      </c>
      <c r="Z930">
        <v>0</v>
      </c>
      <c r="AA930" t="s">
        <v>2965</v>
      </c>
      <c r="AB930" t="s">
        <v>2965</v>
      </c>
      <c r="AC930" t="s">
        <v>2965</v>
      </c>
      <c r="AD930">
        <v>0</v>
      </c>
      <c r="AE930" t="s">
        <v>5848</v>
      </c>
      <c r="AF930" t="s">
        <v>5849</v>
      </c>
      <c r="AG930">
        <v>0</v>
      </c>
      <c r="AH930" t="s">
        <v>5842</v>
      </c>
      <c r="AI930">
        <v>0</v>
      </c>
      <c r="AJ930">
        <v>0</v>
      </c>
      <c r="AK930">
        <v>0</v>
      </c>
      <c r="AL930">
        <v>0</v>
      </c>
      <c r="AM930">
        <v>0</v>
      </c>
      <c r="AN930">
        <v>0</v>
      </c>
      <c r="AO930" t="s">
        <v>2965</v>
      </c>
      <c r="AP930" t="s">
        <v>3423</v>
      </c>
      <c r="AQ930" t="s">
        <v>3423</v>
      </c>
      <c r="AR930" t="s">
        <v>5843</v>
      </c>
      <c r="AS930" t="s">
        <v>5858</v>
      </c>
    </row>
    <row r="931" spans="5:45" ht="17.25" customHeight="1">
      <c r="E931" s="1403" t="str">
        <f t="shared" si="28"/>
        <v>A04AM081 Finishing Work Painting Work Skirt Painting</v>
      </c>
      <c r="F931" s="1403" t="str">
        <f t="shared" si="29"/>
        <v>A04AM081-00013 Finishing Work Painting Work Skirt Painting Polyurethane Coating       H&lt;150mm</v>
      </c>
      <c r="G931" s="1404" t="str" cm="1">
        <f t="array" ref="G931:H931">_xlfn.TEXTSPLIT(I931,"-")</f>
        <v>A04AM081</v>
      </c>
      <c r="H931" s="1404" t="str">
        <v>00013</v>
      </c>
      <c r="I931" t="s">
        <v>5859</v>
      </c>
      <c r="J931" t="s">
        <v>4288</v>
      </c>
      <c r="K931" t="s">
        <v>5683</v>
      </c>
      <c r="L931" t="s">
        <v>5684</v>
      </c>
      <c r="M931" t="s">
        <v>4747</v>
      </c>
      <c r="N931" t="s">
        <v>5769</v>
      </c>
      <c r="O931" t="s">
        <v>5838</v>
      </c>
      <c r="P931" t="s">
        <v>5839</v>
      </c>
      <c r="Q931" t="s">
        <v>5835</v>
      </c>
      <c r="R931" t="s">
        <v>5836</v>
      </c>
      <c r="S931" t="s">
        <v>2965</v>
      </c>
      <c r="T931">
        <v>0</v>
      </c>
      <c r="U931" t="s">
        <v>2965</v>
      </c>
      <c r="V931">
        <v>0</v>
      </c>
      <c r="W931" t="s">
        <v>2965</v>
      </c>
      <c r="X931">
        <v>0</v>
      </c>
      <c r="Y931" t="s">
        <v>2965</v>
      </c>
      <c r="Z931">
        <v>0</v>
      </c>
      <c r="AA931" t="s">
        <v>2965</v>
      </c>
      <c r="AB931" t="s">
        <v>2965</v>
      </c>
      <c r="AC931" t="s">
        <v>2965</v>
      </c>
      <c r="AD931">
        <v>0</v>
      </c>
      <c r="AE931" t="s">
        <v>5840</v>
      </c>
      <c r="AF931" t="s">
        <v>5841</v>
      </c>
      <c r="AG931">
        <v>0</v>
      </c>
      <c r="AH931" t="s">
        <v>5842</v>
      </c>
      <c r="AI931">
        <v>0</v>
      </c>
      <c r="AJ931">
        <v>0</v>
      </c>
      <c r="AK931">
        <v>0</v>
      </c>
      <c r="AL931">
        <v>0</v>
      </c>
      <c r="AM931">
        <v>0</v>
      </c>
      <c r="AN931">
        <v>0</v>
      </c>
      <c r="AO931" t="s">
        <v>2965</v>
      </c>
      <c r="AP931" t="s">
        <v>3423</v>
      </c>
      <c r="AQ931" t="s">
        <v>3423</v>
      </c>
      <c r="AR931" t="s">
        <v>5843</v>
      </c>
      <c r="AS931" t="s">
        <v>5859</v>
      </c>
    </row>
    <row r="932" spans="5:45" ht="17.25" customHeight="1">
      <c r="E932" s="1403" t="str">
        <f t="shared" si="28"/>
        <v>A04AM081 Finishing Work Painting Work Skirt Painting</v>
      </c>
      <c r="F932" s="1403" t="str">
        <f t="shared" si="29"/>
        <v>A04AM081-00014 Finishing Work Painting Work Skirt Painting Polyurethane Coating       150mm≤H&lt;200mm</v>
      </c>
      <c r="G932" s="1404" t="str" cm="1">
        <f t="array" ref="G932:H932">_xlfn.TEXTSPLIT(I932,"-")</f>
        <v>A04AM081</v>
      </c>
      <c r="H932" s="1404" t="str">
        <v>00014</v>
      </c>
      <c r="I932" t="s">
        <v>5860</v>
      </c>
      <c r="J932" t="s">
        <v>4288</v>
      </c>
      <c r="K932" t="s">
        <v>5683</v>
      </c>
      <c r="L932" t="s">
        <v>5684</v>
      </c>
      <c r="M932" t="s">
        <v>4747</v>
      </c>
      <c r="N932" t="s">
        <v>5769</v>
      </c>
      <c r="O932" t="s">
        <v>5838</v>
      </c>
      <c r="P932" t="s">
        <v>5839</v>
      </c>
      <c r="Q932" t="s">
        <v>5835</v>
      </c>
      <c r="R932" t="s">
        <v>5836</v>
      </c>
      <c r="S932" t="s">
        <v>2965</v>
      </c>
      <c r="T932">
        <v>0</v>
      </c>
      <c r="U932" t="s">
        <v>2965</v>
      </c>
      <c r="V932">
        <v>0</v>
      </c>
      <c r="W932" t="s">
        <v>2965</v>
      </c>
      <c r="X932">
        <v>0</v>
      </c>
      <c r="Y932" t="s">
        <v>2965</v>
      </c>
      <c r="Z932">
        <v>0</v>
      </c>
      <c r="AA932" t="s">
        <v>2965</v>
      </c>
      <c r="AB932" t="s">
        <v>2965</v>
      </c>
      <c r="AC932" t="s">
        <v>2965</v>
      </c>
      <c r="AD932">
        <v>0</v>
      </c>
      <c r="AE932" t="s">
        <v>5845</v>
      </c>
      <c r="AF932" t="s">
        <v>5846</v>
      </c>
      <c r="AG932">
        <v>0</v>
      </c>
      <c r="AH932" t="s">
        <v>5842</v>
      </c>
      <c r="AI932">
        <v>0</v>
      </c>
      <c r="AJ932">
        <v>0</v>
      </c>
      <c r="AK932">
        <v>0</v>
      </c>
      <c r="AL932">
        <v>0</v>
      </c>
      <c r="AM932">
        <v>0</v>
      </c>
      <c r="AN932">
        <v>0</v>
      </c>
      <c r="AO932" t="s">
        <v>2965</v>
      </c>
      <c r="AP932" t="s">
        <v>3423</v>
      </c>
      <c r="AQ932" t="s">
        <v>3423</v>
      </c>
      <c r="AR932" t="s">
        <v>5843</v>
      </c>
      <c r="AS932" t="s">
        <v>5860</v>
      </c>
    </row>
    <row r="933" spans="5:45" ht="17.25" customHeight="1">
      <c r="E933" s="1403" t="str">
        <f t="shared" si="28"/>
        <v>A04AM081 Finishing Work Painting Work Skirt Painting</v>
      </c>
      <c r="F933" s="1403" t="str">
        <f t="shared" si="29"/>
        <v>A04AM081-00015 Finishing Work Painting Work Skirt Painting Polyurethane Coating       200mm≤H</v>
      </c>
      <c r="G933" s="1404" t="str" cm="1">
        <f t="array" ref="G933:H933">_xlfn.TEXTSPLIT(I933,"-")</f>
        <v>A04AM081</v>
      </c>
      <c r="H933" s="1404" t="str">
        <v>00015</v>
      </c>
      <c r="I933" t="s">
        <v>5861</v>
      </c>
      <c r="J933" t="s">
        <v>4288</v>
      </c>
      <c r="K933" t="s">
        <v>5683</v>
      </c>
      <c r="L933" t="s">
        <v>5684</v>
      </c>
      <c r="M933" t="s">
        <v>4747</v>
      </c>
      <c r="N933" t="s">
        <v>5769</v>
      </c>
      <c r="O933" t="s">
        <v>5838</v>
      </c>
      <c r="P933" t="s">
        <v>5839</v>
      </c>
      <c r="Q933" t="s">
        <v>5835</v>
      </c>
      <c r="R933" t="s">
        <v>5836</v>
      </c>
      <c r="S933" t="s">
        <v>2965</v>
      </c>
      <c r="T933">
        <v>0</v>
      </c>
      <c r="U933" t="s">
        <v>2965</v>
      </c>
      <c r="V933">
        <v>0</v>
      </c>
      <c r="W933" t="s">
        <v>2965</v>
      </c>
      <c r="X933">
        <v>0</v>
      </c>
      <c r="Y933" t="s">
        <v>2965</v>
      </c>
      <c r="Z933">
        <v>0</v>
      </c>
      <c r="AA933" t="s">
        <v>2965</v>
      </c>
      <c r="AB933" t="s">
        <v>2965</v>
      </c>
      <c r="AC933" t="s">
        <v>2965</v>
      </c>
      <c r="AD933">
        <v>0</v>
      </c>
      <c r="AE933" t="s">
        <v>5848</v>
      </c>
      <c r="AF933" t="s">
        <v>5849</v>
      </c>
      <c r="AG933">
        <v>0</v>
      </c>
      <c r="AH933" t="s">
        <v>5842</v>
      </c>
      <c r="AI933">
        <v>0</v>
      </c>
      <c r="AJ933">
        <v>0</v>
      </c>
      <c r="AK933">
        <v>0</v>
      </c>
      <c r="AL933">
        <v>0</v>
      </c>
      <c r="AM933">
        <v>0</v>
      </c>
      <c r="AN933">
        <v>0</v>
      </c>
      <c r="AO933" t="s">
        <v>2965</v>
      </c>
      <c r="AP933" t="s">
        <v>3423</v>
      </c>
      <c r="AQ933" t="s">
        <v>3423</v>
      </c>
      <c r="AR933" t="s">
        <v>5843</v>
      </c>
      <c r="AS933" t="s">
        <v>5861</v>
      </c>
    </row>
    <row r="934" spans="5:45" ht="17.25" customHeight="1">
      <c r="E934" s="1403" t="str">
        <f t="shared" si="28"/>
        <v>A04AN082 Finishing Work Tile Work Wall Tile</v>
      </c>
      <c r="F934" s="1403" t="str">
        <f t="shared" si="29"/>
        <v xml:space="preserve">A04AN082-00001 Finishing Work Tile Work Wall Tile Unglazed Ceramic Tile     w/ Mortar Bond Coat or Adhesive  </v>
      </c>
      <c r="G934" s="1404" t="str" cm="1">
        <f t="array" ref="G934:H934">_xlfn.TEXTSPLIT(I934,"-")</f>
        <v>A04AN082</v>
      </c>
      <c r="H934" s="1404" t="str">
        <v>00001</v>
      </c>
      <c r="I934" t="s">
        <v>5862</v>
      </c>
      <c r="J934" t="s">
        <v>4288</v>
      </c>
      <c r="K934" t="s">
        <v>5683</v>
      </c>
      <c r="L934" t="s">
        <v>5684</v>
      </c>
      <c r="M934" t="s">
        <v>4751</v>
      </c>
      <c r="N934" t="s">
        <v>5863</v>
      </c>
      <c r="O934" t="s">
        <v>5864</v>
      </c>
      <c r="P934" t="s">
        <v>5865</v>
      </c>
      <c r="Q934" t="s">
        <v>4313</v>
      </c>
      <c r="R934" t="s">
        <v>5866</v>
      </c>
      <c r="S934" t="s">
        <v>2965</v>
      </c>
      <c r="T934">
        <v>0</v>
      </c>
      <c r="U934" t="s">
        <v>2965</v>
      </c>
      <c r="V934">
        <v>0</v>
      </c>
      <c r="W934" t="s">
        <v>2965</v>
      </c>
      <c r="X934">
        <v>0</v>
      </c>
      <c r="Y934" t="s">
        <v>2965</v>
      </c>
      <c r="Z934">
        <v>0</v>
      </c>
      <c r="AA934" t="s">
        <v>5097</v>
      </c>
      <c r="AB934" t="s">
        <v>5867</v>
      </c>
      <c r="AC934" t="s">
        <v>2965</v>
      </c>
      <c r="AD934">
        <v>0</v>
      </c>
      <c r="AE934" t="s">
        <v>2965</v>
      </c>
      <c r="AF934">
        <v>0</v>
      </c>
      <c r="AG934">
        <v>0</v>
      </c>
      <c r="AH934" t="s">
        <v>2761</v>
      </c>
      <c r="AI934">
        <v>0</v>
      </c>
      <c r="AJ934">
        <v>0</v>
      </c>
      <c r="AK934">
        <v>0</v>
      </c>
      <c r="AL934">
        <v>0</v>
      </c>
      <c r="AM934">
        <v>0</v>
      </c>
      <c r="AN934">
        <v>0</v>
      </c>
      <c r="AO934" t="s">
        <v>2965</v>
      </c>
      <c r="AP934" t="s">
        <v>4360</v>
      </c>
      <c r="AQ934" t="s">
        <v>4360</v>
      </c>
      <c r="AR934" t="s">
        <v>5868</v>
      </c>
      <c r="AS934" t="s">
        <v>5862</v>
      </c>
    </row>
    <row r="935" spans="5:45" ht="17.25" customHeight="1">
      <c r="E935" s="1403" t="str">
        <f t="shared" si="28"/>
        <v>A04AN082 Finishing Work Tile Work Wall Tile</v>
      </c>
      <c r="F935" s="1403" t="str">
        <f t="shared" si="29"/>
        <v xml:space="preserve">A04AN082-00002 Finishing Work Tile Work Wall Tile Glazed Ceramic Tile     w/ Mortar Bond Coat or Adhesive  </v>
      </c>
      <c r="G935" s="1404" t="str" cm="1">
        <f t="array" ref="G935:H935">_xlfn.TEXTSPLIT(I935,"-")</f>
        <v>A04AN082</v>
      </c>
      <c r="H935" s="1404" t="str">
        <v>00002</v>
      </c>
      <c r="I935" t="s">
        <v>5869</v>
      </c>
      <c r="J935" t="s">
        <v>4288</v>
      </c>
      <c r="K935" t="s">
        <v>5683</v>
      </c>
      <c r="L935" t="s">
        <v>5684</v>
      </c>
      <c r="M935" t="s">
        <v>4751</v>
      </c>
      <c r="N935" t="s">
        <v>5863</v>
      </c>
      <c r="O935" t="s">
        <v>5864</v>
      </c>
      <c r="P935" t="s">
        <v>5865</v>
      </c>
      <c r="Q935" t="s">
        <v>4321</v>
      </c>
      <c r="R935" t="s">
        <v>5870</v>
      </c>
      <c r="S935" t="s">
        <v>2965</v>
      </c>
      <c r="T935">
        <v>0</v>
      </c>
      <c r="U935" t="s">
        <v>2965</v>
      </c>
      <c r="V935">
        <v>0</v>
      </c>
      <c r="W935" t="s">
        <v>2965</v>
      </c>
      <c r="X935">
        <v>0</v>
      </c>
      <c r="Y935" t="s">
        <v>2965</v>
      </c>
      <c r="Z935">
        <v>0</v>
      </c>
      <c r="AA935" t="s">
        <v>5097</v>
      </c>
      <c r="AB935" t="s">
        <v>5867</v>
      </c>
      <c r="AC935" t="s">
        <v>2965</v>
      </c>
      <c r="AD935">
        <v>0</v>
      </c>
      <c r="AE935" t="s">
        <v>2965</v>
      </c>
      <c r="AF935">
        <v>0</v>
      </c>
      <c r="AG935">
        <v>0</v>
      </c>
      <c r="AH935" t="s">
        <v>2761</v>
      </c>
      <c r="AI935">
        <v>0</v>
      </c>
      <c r="AJ935">
        <v>0</v>
      </c>
      <c r="AK935">
        <v>0</v>
      </c>
      <c r="AL935">
        <v>0</v>
      </c>
      <c r="AM935">
        <v>0</v>
      </c>
      <c r="AN935">
        <v>0</v>
      </c>
      <c r="AO935" t="s">
        <v>2965</v>
      </c>
      <c r="AP935" t="s">
        <v>4360</v>
      </c>
      <c r="AQ935" t="s">
        <v>4360</v>
      </c>
      <c r="AR935" t="s">
        <v>5868</v>
      </c>
      <c r="AS935" t="s">
        <v>5869</v>
      </c>
    </row>
    <row r="936" spans="5:45" ht="17.25" customHeight="1">
      <c r="E936" s="1403" t="str">
        <f t="shared" si="28"/>
        <v>A04AN082 Finishing Work Tile Work Wall Tile</v>
      </c>
      <c r="F936" s="1403" t="str">
        <f t="shared" si="29"/>
        <v xml:space="preserve">A04AN082-00003 Finishing Work Tile Work Wall Tile Acid/Alkaline Resistant Tile     w/ Mortar Bond Coat or Adhesive  </v>
      </c>
      <c r="G936" s="1404" t="str" cm="1">
        <f t="array" ref="G936:H936">_xlfn.TEXTSPLIT(I936,"-")</f>
        <v>A04AN082</v>
      </c>
      <c r="H936" s="1404" t="str">
        <v>00003</v>
      </c>
      <c r="I936" t="s">
        <v>5871</v>
      </c>
      <c r="J936" t="s">
        <v>4288</v>
      </c>
      <c r="K936" t="s">
        <v>5683</v>
      </c>
      <c r="L936" t="s">
        <v>5684</v>
      </c>
      <c r="M936" t="s">
        <v>4751</v>
      </c>
      <c r="N936" t="s">
        <v>5863</v>
      </c>
      <c r="O936" t="s">
        <v>5864</v>
      </c>
      <c r="P936" t="s">
        <v>5865</v>
      </c>
      <c r="Q936" t="s">
        <v>4325</v>
      </c>
      <c r="R936" t="s">
        <v>5872</v>
      </c>
      <c r="S936" t="s">
        <v>2965</v>
      </c>
      <c r="T936">
        <v>0</v>
      </c>
      <c r="U936" t="s">
        <v>2965</v>
      </c>
      <c r="V936">
        <v>0</v>
      </c>
      <c r="W936" t="s">
        <v>2965</v>
      </c>
      <c r="X936">
        <v>0</v>
      </c>
      <c r="Y936" t="s">
        <v>2965</v>
      </c>
      <c r="Z936">
        <v>0</v>
      </c>
      <c r="AA936" t="s">
        <v>5097</v>
      </c>
      <c r="AB936" t="s">
        <v>5867</v>
      </c>
      <c r="AC936" t="s">
        <v>2965</v>
      </c>
      <c r="AD936">
        <v>0</v>
      </c>
      <c r="AE936" t="s">
        <v>2965</v>
      </c>
      <c r="AF936">
        <v>0</v>
      </c>
      <c r="AG936">
        <v>0</v>
      </c>
      <c r="AH936" t="s">
        <v>2761</v>
      </c>
      <c r="AI936">
        <v>0</v>
      </c>
      <c r="AJ936">
        <v>0</v>
      </c>
      <c r="AK936">
        <v>0</v>
      </c>
      <c r="AL936">
        <v>0</v>
      </c>
      <c r="AM936">
        <v>0</v>
      </c>
      <c r="AN936">
        <v>0</v>
      </c>
      <c r="AO936" t="s">
        <v>2965</v>
      </c>
      <c r="AP936" t="s">
        <v>4360</v>
      </c>
      <c r="AQ936" t="s">
        <v>4360</v>
      </c>
      <c r="AR936" t="s">
        <v>5868</v>
      </c>
      <c r="AS936" t="s">
        <v>5871</v>
      </c>
    </row>
    <row r="937" spans="5:45" ht="17.25" customHeight="1">
      <c r="E937" s="1403" t="str">
        <f t="shared" si="28"/>
        <v>A04AN082 Finishing Work Tile Work Wall Tile</v>
      </c>
      <c r="F937" s="1403" t="str">
        <f t="shared" si="29"/>
        <v xml:space="preserve">A04AN082-00004 Finishing Work Tile Work Wall Tile Granite Tile     w/ Wet Method (Mortar Bond Coat or Adhesive) or Dry Method (Steel or SST Frame, Angle, Bolt, etc.)  </v>
      </c>
      <c r="G937" s="1404" t="str" cm="1">
        <f t="array" ref="G937:H937">_xlfn.TEXTSPLIT(I937,"-")</f>
        <v>A04AN082</v>
      </c>
      <c r="H937" s="1404" t="str">
        <v>00004</v>
      </c>
      <c r="I937" t="s">
        <v>5873</v>
      </c>
      <c r="J937" t="s">
        <v>4288</v>
      </c>
      <c r="K937" t="s">
        <v>5683</v>
      </c>
      <c r="L937" t="s">
        <v>5684</v>
      </c>
      <c r="M937" t="s">
        <v>4751</v>
      </c>
      <c r="N937" t="s">
        <v>5863</v>
      </c>
      <c r="O937" t="s">
        <v>5864</v>
      </c>
      <c r="P937" t="s">
        <v>5865</v>
      </c>
      <c r="Q937" t="s">
        <v>5199</v>
      </c>
      <c r="R937" t="s">
        <v>5874</v>
      </c>
      <c r="S937" t="s">
        <v>2965</v>
      </c>
      <c r="T937">
        <v>0</v>
      </c>
      <c r="U937" t="s">
        <v>2965</v>
      </c>
      <c r="V937">
        <v>0</v>
      </c>
      <c r="W937" t="s">
        <v>2965</v>
      </c>
      <c r="X937">
        <v>0</v>
      </c>
      <c r="Y937" t="s">
        <v>2965</v>
      </c>
      <c r="Z937">
        <v>0</v>
      </c>
      <c r="AA937" t="s">
        <v>5109</v>
      </c>
      <c r="AB937" t="s">
        <v>5875</v>
      </c>
      <c r="AC937" t="s">
        <v>2965</v>
      </c>
      <c r="AD937">
        <v>0</v>
      </c>
      <c r="AE937" t="s">
        <v>2965</v>
      </c>
      <c r="AF937">
        <v>0</v>
      </c>
      <c r="AG937">
        <v>0</v>
      </c>
      <c r="AH937" t="s">
        <v>2761</v>
      </c>
      <c r="AI937">
        <v>0</v>
      </c>
      <c r="AJ937">
        <v>0</v>
      </c>
      <c r="AK937">
        <v>0</v>
      </c>
      <c r="AL937">
        <v>0</v>
      </c>
      <c r="AM937">
        <v>0</v>
      </c>
      <c r="AN937">
        <v>0</v>
      </c>
      <c r="AO937" t="s">
        <v>2965</v>
      </c>
      <c r="AP937" t="s">
        <v>4360</v>
      </c>
      <c r="AQ937" t="s">
        <v>4360</v>
      </c>
      <c r="AR937" t="s">
        <v>5868</v>
      </c>
      <c r="AS937" t="s">
        <v>5873</v>
      </c>
    </row>
    <row r="938" spans="5:45" ht="17.25" customHeight="1">
      <c r="E938" s="1403" t="str">
        <f t="shared" si="28"/>
        <v>A04AN082 Finishing Work Tile Work Wall Tile</v>
      </c>
      <c r="F938" s="1403" t="str">
        <f t="shared" si="29"/>
        <v xml:space="preserve">A04AN082-00005 Finishing Work Tile Work Wall Tile Marble Tile     w/ Wet Method (Mortar Bond Coat or Adhesive) or Dry Method (Steel or SST Frame, Angle, Bolt, etc.)  </v>
      </c>
      <c r="G938" s="1404" t="str" cm="1">
        <f t="array" ref="G938:H938">_xlfn.TEXTSPLIT(I938,"-")</f>
        <v>A04AN082</v>
      </c>
      <c r="H938" s="1404" t="str">
        <v>00005</v>
      </c>
      <c r="I938" t="s">
        <v>5876</v>
      </c>
      <c r="J938" t="s">
        <v>4288</v>
      </c>
      <c r="K938" t="s">
        <v>5683</v>
      </c>
      <c r="L938" t="s">
        <v>5684</v>
      </c>
      <c r="M938" t="s">
        <v>4751</v>
      </c>
      <c r="N938" t="s">
        <v>5863</v>
      </c>
      <c r="O938" t="s">
        <v>5864</v>
      </c>
      <c r="P938" t="s">
        <v>5865</v>
      </c>
      <c r="Q938" t="s">
        <v>5202</v>
      </c>
      <c r="R938" t="s">
        <v>5877</v>
      </c>
      <c r="S938" t="s">
        <v>2965</v>
      </c>
      <c r="T938">
        <v>0</v>
      </c>
      <c r="U938" t="s">
        <v>2965</v>
      </c>
      <c r="V938">
        <v>0</v>
      </c>
      <c r="W938" t="s">
        <v>2965</v>
      </c>
      <c r="X938">
        <v>0</v>
      </c>
      <c r="Y938" t="s">
        <v>2965</v>
      </c>
      <c r="Z938">
        <v>0</v>
      </c>
      <c r="AA938" t="s">
        <v>5109</v>
      </c>
      <c r="AB938" t="s">
        <v>5875</v>
      </c>
      <c r="AC938" t="s">
        <v>2965</v>
      </c>
      <c r="AD938">
        <v>0</v>
      </c>
      <c r="AE938" t="s">
        <v>2965</v>
      </c>
      <c r="AF938">
        <v>0</v>
      </c>
      <c r="AG938">
        <v>0</v>
      </c>
      <c r="AH938" t="s">
        <v>2761</v>
      </c>
      <c r="AI938">
        <v>0</v>
      </c>
      <c r="AJ938">
        <v>0</v>
      </c>
      <c r="AK938">
        <v>0</v>
      </c>
      <c r="AL938">
        <v>0</v>
      </c>
      <c r="AM938">
        <v>0</v>
      </c>
      <c r="AN938">
        <v>0</v>
      </c>
      <c r="AO938" t="s">
        <v>2965</v>
      </c>
      <c r="AP938" t="s">
        <v>4360</v>
      </c>
      <c r="AQ938" t="s">
        <v>4360</v>
      </c>
      <c r="AR938" t="s">
        <v>5868</v>
      </c>
      <c r="AS938" t="s">
        <v>5876</v>
      </c>
    </row>
    <row r="939" spans="5:45" ht="17.25" customHeight="1">
      <c r="E939" s="1403" t="str">
        <f t="shared" si="28"/>
        <v>A04AN082 Finishing Work Tile Work Wall Tile</v>
      </c>
      <c r="F939" s="1403" t="str">
        <f t="shared" si="29"/>
        <v xml:space="preserve">A04AN082-00006 Finishing Work Tile Work Wall Tile Stone Tile     w/ Mortar Bond Coat or Adhesive  </v>
      </c>
      <c r="G939" s="1404" t="str" cm="1">
        <f t="array" ref="G939:H939">_xlfn.TEXTSPLIT(I939,"-")</f>
        <v>A04AN082</v>
      </c>
      <c r="H939" s="1404" t="str">
        <v>00006</v>
      </c>
      <c r="I939" t="s">
        <v>5878</v>
      </c>
      <c r="J939" t="s">
        <v>4288</v>
      </c>
      <c r="K939" t="s">
        <v>5683</v>
      </c>
      <c r="L939" t="s">
        <v>5684</v>
      </c>
      <c r="M939" t="s">
        <v>4751</v>
      </c>
      <c r="N939" t="s">
        <v>5863</v>
      </c>
      <c r="O939" t="s">
        <v>5864</v>
      </c>
      <c r="P939" t="s">
        <v>5865</v>
      </c>
      <c r="Q939" t="s">
        <v>5879</v>
      </c>
      <c r="R939" t="s">
        <v>5880</v>
      </c>
      <c r="S939" t="s">
        <v>2965</v>
      </c>
      <c r="T939">
        <v>0</v>
      </c>
      <c r="U939" t="s">
        <v>2965</v>
      </c>
      <c r="V939">
        <v>0</v>
      </c>
      <c r="W939" t="s">
        <v>2965</v>
      </c>
      <c r="X939">
        <v>0</v>
      </c>
      <c r="Y939" t="s">
        <v>2965</v>
      </c>
      <c r="Z939">
        <v>0</v>
      </c>
      <c r="AA939" t="s">
        <v>5097</v>
      </c>
      <c r="AB939" t="s">
        <v>5867</v>
      </c>
      <c r="AC939" t="s">
        <v>2965</v>
      </c>
      <c r="AD939">
        <v>0</v>
      </c>
      <c r="AE939" t="s">
        <v>2965</v>
      </c>
      <c r="AF939">
        <v>0</v>
      </c>
      <c r="AG939">
        <v>0</v>
      </c>
      <c r="AH939" t="s">
        <v>2761</v>
      </c>
      <c r="AI939">
        <v>0</v>
      </c>
      <c r="AJ939">
        <v>0</v>
      </c>
      <c r="AK939">
        <v>0</v>
      </c>
      <c r="AL939">
        <v>0</v>
      </c>
      <c r="AM939">
        <v>0</v>
      </c>
      <c r="AN939">
        <v>0</v>
      </c>
      <c r="AO939" t="s">
        <v>2965</v>
      </c>
      <c r="AP939" t="s">
        <v>4360</v>
      </c>
      <c r="AQ939" t="s">
        <v>4360</v>
      </c>
      <c r="AR939" t="s">
        <v>5868</v>
      </c>
      <c r="AS939" t="s">
        <v>5878</v>
      </c>
    </row>
    <row r="940" spans="5:45" ht="17.25" customHeight="1">
      <c r="E940" s="1403" t="str">
        <f t="shared" si="28"/>
        <v>A04AN082 Finishing Work Tile Work Wall Tile</v>
      </c>
      <c r="F940" s="1403" t="str">
        <f t="shared" si="29"/>
        <v xml:space="preserve">A04AN082-00007 Finishing Work Tile Work Wall Tile Mosaic Tile     w/ Mortar Bond Coat or Adhesive  </v>
      </c>
      <c r="G940" s="1404" t="str" cm="1">
        <f t="array" ref="G940:H940">_xlfn.TEXTSPLIT(I940,"-")</f>
        <v>A04AN082</v>
      </c>
      <c r="H940" s="1404" t="str">
        <v>00007</v>
      </c>
      <c r="I940" t="s">
        <v>5881</v>
      </c>
      <c r="J940" t="s">
        <v>4288</v>
      </c>
      <c r="K940" t="s">
        <v>5683</v>
      </c>
      <c r="L940" t="s">
        <v>5684</v>
      </c>
      <c r="M940" t="s">
        <v>4751</v>
      </c>
      <c r="N940" t="s">
        <v>5863</v>
      </c>
      <c r="O940" t="s">
        <v>5864</v>
      </c>
      <c r="P940" t="s">
        <v>5865</v>
      </c>
      <c r="Q940" t="s">
        <v>5882</v>
      </c>
      <c r="R940" t="s">
        <v>5883</v>
      </c>
      <c r="S940" t="s">
        <v>2965</v>
      </c>
      <c r="T940">
        <v>0</v>
      </c>
      <c r="U940" t="s">
        <v>2965</v>
      </c>
      <c r="V940">
        <v>0</v>
      </c>
      <c r="W940" t="s">
        <v>2965</v>
      </c>
      <c r="X940">
        <v>0</v>
      </c>
      <c r="Y940" t="s">
        <v>2965</v>
      </c>
      <c r="Z940">
        <v>0</v>
      </c>
      <c r="AA940" t="s">
        <v>5097</v>
      </c>
      <c r="AB940" t="s">
        <v>5867</v>
      </c>
      <c r="AC940" t="s">
        <v>2965</v>
      </c>
      <c r="AD940">
        <v>0</v>
      </c>
      <c r="AE940" t="s">
        <v>2965</v>
      </c>
      <c r="AF940">
        <v>0</v>
      </c>
      <c r="AG940">
        <v>0</v>
      </c>
      <c r="AH940" t="s">
        <v>2761</v>
      </c>
      <c r="AI940">
        <v>0</v>
      </c>
      <c r="AJ940">
        <v>0</v>
      </c>
      <c r="AK940">
        <v>0</v>
      </c>
      <c r="AL940">
        <v>0</v>
      </c>
      <c r="AM940">
        <v>0</v>
      </c>
      <c r="AN940">
        <v>0</v>
      </c>
      <c r="AO940" t="s">
        <v>2965</v>
      </c>
      <c r="AP940" t="s">
        <v>4360</v>
      </c>
      <c r="AQ940" t="s">
        <v>4360</v>
      </c>
      <c r="AR940" t="s">
        <v>5868</v>
      </c>
      <c r="AS940" t="s">
        <v>5881</v>
      </c>
    </row>
    <row r="941" spans="5:45" ht="17.25" customHeight="1">
      <c r="E941" s="1403" t="str">
        <f t="shared" si="28"/>
        <v>A04AN082 Finishing Work Tile Work Wall Tile</v>
      </c>
      <c r="F941" s="1403" t="str">
        <f t="shared" si="29"/>
        <v xml:space="preserve">A04AN082-00008 Finishing Work Tile Work Wall Tile Acoustic Tile     w/ Mortar Bond Coat or Adhesive  </v>
      </c>
      <c r="G941" s="1404" t="str" cm="1">
        <f t="array" ref="G941:H941">_xlfn.TEXTSPLIT(I941,"-")</f>
        <v>A04AN082</v>
      </c>
      <c r="H941" s="1404" t="str">
        <v>00008</v>
      </c>
      <c r="I941" t="s">
        <v>5884</v>
      </c>
      <c r="J941" t="s">
        <v>4288</v>
      </c>
      <c r="K941" t="s">
        <v>5683</v>
      </c>
      <c r="L941" t="s">
        <v>5684</v>
      </c>
      <c r="M941" t="s">
        <v>4751</v>
      </c>
      <c r="N941" t="s">
        <v>5863</v>
      </c>
      <c r="O941" t="s">
        <v>5864</v>
      </c>
      <c r="P941" t="s">
        <v>5865</v>
      </c>
      <c r="Q941" t="s">
        <v>5885</v>
      </c>
      <c r="R941" t="s">
        <v>5886</v>
      </c>
      <c r="S941" t="s">
        <v>2965</v>
      </c>
      <c r="T941">
        <v>0</v>
      </c>
      <c r="U941" t="s">
        <v>2965</v>
      </c>
      <c r="V941">
        <v>0</v>
      </c>
      <c r="W941" t="s">
        <v>2965</v>
      </c>
      <c r="X941">
        <v>0</v>
      </c>
      <c r="Y941" t="s">
        <v>2965</v>
      </c>
      <c r="Z941">
        <v>0</v>
      </c>
      <c r="AA941" t="s">
        <v>5097</v>
      </c>
      <c r="AB941" t="s">
        <v>5867</v>
      </c>
      <c r="AC941" t="s">
        <v>2965</v>
      </c>
      <c r="AD941">
        <v>0</v>
      </c>
      <c r="AE941" t="s">
        <v>2965</v>
      </c>
      <c r="AF941">
        <v>0</v>
      </c>
      <c r="AG941">
        <v>0</v>
      </c>
      <c r="AH941" t="s">
        <v>2761</v>
      </c>
      <c r="AI941">
        <v>0</v>
      </c>
      <c r="AJ941">
        <v>0</v>
      </c>
      <c r="AK941">
        <v>0</v>
      </c>
      <c r="AL941">
        <v>0</v>
      </c>
      <c r="AM941">
        <v>0</v>
      </c>
      <c r="AN941">
        <v>0</v>
      </c>
      <c r="AO941" t="s">
        <v>2965</v>
      </c>
      <c r="AP941" t="s">
        <v>4360</v>
      </c>
      <c r="AQ941" t="s">
        <v>4360</v>
      </c>
      <c r="AR941" t="s">
        <v>5868</v>
      </c>
      <c r="AS941" t="s">
        <v>5884</v>
      </c>
    </row>
    <row r="942" spans="5:45" ht="17.25" customHeight="1">
      <c r="E942" s="1403" t="str">
        <f t="shared" si="28"/>
        <v>A04AN082 Finishing Work Tile Work Wall Tile</v>
      </c>
      <c r="F942" s="1403" t="str">
        <f t="shared" si="29"/>
        <v xml:space="preserve">A04AN082-00009 Finishing Work Tile Work Wall Tile Porcelain Tile     w/ Mortar Bond Coat or Adhesive  </v>
      </c>
      <c r="G942" s="1404" t="str" cm="1">
        <f t="array" ref="G942:H942">_xlfn.TEXTSPLIT(I942,"-")</f>
        <v>A04AN082</v>
      </c>
      <c r="H942" s="1404" t="str">
        <v>00009</v>
      </c>
      <c r="I942" t="s">
        <v>5887</v>
      </c>
      <c r="J942" t="s">
        <v>4288</v>
      </c>
      <c r="K942" t="s">
        <v>5683</v>
      </c>
      <c r="L942" t="s">
        <v>5684</v>
      </c>
      <c r="M942" t="s">
        <v>4751</v>
      </c>
      <c r="N942" t="s">
        <v>5863</v>
      </c>
      <c r="O942" t="s">
        <v>5864</v>
      </c>
      <c r="P942" t="s">
        <v>5865</v>
      </c>
      <c r="Q942" t="s">
        <v>5845</v>
      </c>
      <c r="R942" t="s">
        <v>5888</v>
      </c>
      <c r="S942" t="s">
        <v>2965</v>
      </c>
      <c r="T942">
        <v>0</v>
      </c>
      <c r="U942" t="s">
        <v>2965</v>
      </c>
      <c r="V942">
        <v>0</v>
      </c>
      <c r="W942" t="s">
        <v>2965</v>
      </c>
      <c r="X942">
        <v>0</v>
      </c>
      <c r="Y942" t="s">
        <v>2965</v>
      </c>
      <c r="Z942">
        <v>0</v>
      </c>
      <c r="AA942" t="s">
        <v>5097</v>
      </c>
      <c r="AB942" t="s">
        <v>5867</v>
      </c>
      <c r="AC942" t="s">
        <v>2965</v>
      </c>
      <c r="AD942">
        <v>0</v>
      </c>
      <c r="AE942" t="s">
        <v>2965</v>
      </c>
      <c r="AF942">
        <v>0</v>
      </c>
      <c r="AG942">
        <v>0</v>
      </c>
      <c r="AH942" t="s">
        <v>2761</v>
      </c>
      <c r="AI942">
        <v>0</v>
      </c>
      <c r="AJ942">
        <v>0</v>
      </c>
      <c r="AK942">
        <v>0</v>
      </c>
      <c r="AL942">
        <v>0</v>
      </c>
      <c r="AM942">
        <v>0</v>
      </c>
      <c r="AN942">
        <v>0</v>
      </c>
      <c r="AO942" t="s">
        <v>2965</v>
      </c>
      <c r="AP942" t="s">
        <v>4360</v>
      </c>
      <c r="AQ942" t="s">
        <v>4360</v>
      </c>
      <c r="AR942" t="s">
        <v>5868</v>
      </c>
      <c r="AS942" t="s">
        <v>5887</v>
      </c>
    </row>
    <row r="943" spans="5:45" ht="17.25" customHeight="1">
      <c r="E943" s="1403" t="str">
        <f t="shared" si="28"/>
        <v>A04AN083 Finishing Work Tile Work Floor Tile</v>
      </c>
      <c r="F943" s="1403" t="str">
        <f t="shared" si="29"/>
        <v xml:space="preserve">A04AN083-00001 Finishing Work Tile Work Floor Tile Ceramic Tile     Non-Slip Type, w/ Mortar Bond Coat or Adhesive  </v>
      </c>
      <c r="G943" s="1404" t="str" cm="1">
        <f t="array" ref="G943:H943">_xlfn.TEXTSPLIT(I943,"-")</f>
        <v>A04AN083</v>
      </c>
      <c r="H943" s="1404" t="str">
        <v>00001</v>
      </c>
      <c r="I943" t="s">
        <v>5889</v>
      </c>
      <c r="J943" t="s">
        <v>4288</v>
      </c>
      <c r="K943" t="s">
        <v>5683</v>
      </c>
      <c r="L943" t="s">
        <v>5684</v>
      </c>
      <c r="M943" t="s">
        <v>4751</v>
      </c>
      <c r="N943" t="s">
        <v>5863</v>
      </c>
      <c r="O943" t="s">
        <v>5890</v>
      </c>
      <c r="P943" t="s">
        <v>5891</v>
      </c>
      <c r="Q943" t="s">
        <v>5848</v>
      </c>
      <c r="R943" t="s">
        <v>5892</v>
      </c>
      <c r="S943" t="s">
        <v>2965</v>
      </c>
      <c r="T943">
        <v>0</v>
      </c>
      <c r="U943" t="s">
        <v>2965</v>
      </c>
      <c r="V943">
        <v>0</v>
      </c>
      <c r="W943" t="s">
        <v>2965</v>
      </c>
      <c r="X943">
        <v>0</v>
      </c>
      <c r="Y943" t="s">
        <v>2965</v>
      </c>
      <c r="Z943">
        <v>0</v>
      </c>
      <c r="AA943" t="s">
        <v>5163</v>
      </c>
      <c r="AB943" t="s">
        <v>5893</v>
      </c>
      <c r="AC943" t="s">
        <v>2965</v>
      </c>
      <c r="AD943">
        <v>0</v>
      </c>
      <c r="AE943" t="s">
        <v>2965</v>
      </c>
      <c r="AF943">
        <v>0</v>
      </c>
      <c r="AG943">
        <v>0</v>
      </c>
      <c r="AH943" t="s">
        <v>2761</v>
      </c>
      <c r="AI943">
        <v>0</v>
      </c>
      <c r="AJ943">
        <v>0</v>
      </c>
      <c r="AK943">
        <v>0</v>
      </c>
      <c r="AL943">
        <v>0</v>
      </c>
      <c r="AM943">
        <v>0</v>
      </c>
      <c r="AN943">
        <v>0</v>
      </c>
      <c r="AO943" t="s">
        <v>2965</v>
      </c>
      <c r="AP943" t="s">
        <v>4360</v>
      </c>
      <c r="AQ943" t="s">
        <v>4360</v>
      </c>
      <c r="AR943" t="s">
        <v>5894</v>
      </c>
      <c r="AS943" t="s">
        <v>5889</v>
      </c>
    </row>
    <row r="944" spans="5:45" ht="17.25" customHeight="1">
      <c r="E944" s="1403" t="str">
        <f t="shared" si="28"/>
        <v>A04AN083 Finishing Work Tile Work Floor Tile</v>
      </c>
      <c r="F944" s="1403" t="str">
        <f t="shared" si="29"/>
        <v xml:space="preserve">A04AN083-00002 Finishing Work Tile Work Floor Tile Acid/Alkaline Resistant Tile     Non-Slip Type, w/ Mortar Bond Coat or Adhesive  </v>
      </c>
      <c r="G944" s="1404" t="str" cm="1">
        <f t="array" ref="G944:H944">_xlfn.TEXTSPLIT(I944,"-")</f>
        <v>A04AN083</v>
      </c>
      <c r="H944" s="1404" t="str">
        <v>00002</v>
      </c>
      <c r="I944" t="s">
        <v>5895</v>
      </c>
      <c r="J944" t="s">
        <v>4288</v>
      </c>
      <c r="K944" t="s">
        <v>5683</v>
      </c>
      <c r="L944" t="s">
        <v>5684</v>
      </c>
      <c r="M944" t="s">
        <v>4751</v>
      </c>
      <c r="N944" t="s">
        <v>5863</v>
      </c>
      <c r="O944" t="s">
        <v>5890</v>
      </c>
      <c r="P944" t="s">
        <v>5891</v>
      </c>
      <c r="Q944" t="s">
        <v>4325</v>
      </c>
      <c r="R944" t="s">
        <v>5872</v>
      </c>
      <c r="S944" t="s">
        <v>2965</v>
      </c>
      <c r="T944">
        <v>0</v>
      </c>
      <c r="U944" t="s">
        <v>2965</v>
      </c>
      <c r="V944">
        <v>0</v>
      </c>
      <c r="W944" t="s">
        <v>2965</v>
      </c>
      <c r="X944">
        <v>0</v>
      </c>
      <c r="Y944" t="s">
        <v>2965</v>
      </c>
      <c r="Z944">
        <v>0</v>
      </c>
      <c r="AA944" t="s">
        <v>5163</v>
      </c>
      <c r="AB944" t="s">
        <v>5893</v>
      </c>
      <c r="AC944" t="s">
        <v>2965</v>
      </c>
      <c r="AD944">
        <v>0</v>
      </c>
      <c r="AE944" t="s">
        <v>2965</v>
      </c>
      <c r="AF944">
        <v>0</v>
      </c>
      <c r="AG944">
        <v>0</v>
      </c>
      <c r="AH944" t="s">
        <v>2761</v>
      </c>
      <c r="AI944">
        <v>0</v>
      </c>
      <c r="AJ944">
        <v>0</v>
      </c>
      <c r="AK944">
        <v>0</v>
      </c>
      <c r="AL944">
        <v>0</v>
      </c>
      <c r="AM944">
        <v>0</v>
      </c>
      <c r="AN944">
        <v>0</v>
      </c>
      <c r="AO944" t="s">
        <v>2965</v>
      </c>
      <c r="AP944" t="s">
        <v>4360</v>
      </c>
      <c r="AQ944" t="s">
        <v>4360</v>
      </c>
      <c r="AR944" t="s">
        <v>5894</v>
      </c>
      <c r="AS944" t="s">
        <v>5895</v>
      </c>
    </row>
    <row r="945" spans="5:45" ht="17.25" customHeight="1">
      <c r="E945" s="1403" t="str">
        <f t="shared" si="28"/>
        <v>A04AN083 Finishing Work Tile Work Floor Tile</v>
      </c>
      <c r="F945" s="1403" t="str">
        <f t="shared" si="29"/>
        <v xml:space="preserve">A04AN083-00003 Finishing Work Tile Work Floor Tile Terrazzo Tile     Non-Slip Type, w/ Mortar Bond Coat or Adhesive  </v>
      </c>
      <c r="G945" s="1404" t="str" cm="1">
        <f t="array" ref="G945:H945">_xlfn.TEXTSPLIT(I945,"-")</f>
        <v>A04AN083</v>
      </c>
      <c r="H945" s="1404" t="str">
        <v>00003</v>
      </c>
      <c r="I945" t="s">
        <v>5896</v>
      </c>
      <c r="J945" t="s">
        <v>4288</v>
      </c>
      <c r="K945" t="s">
        <v>5683</v>
      </c>
      <c r="L945" t="s">
        <v>5684</v>
      </c>
      <c r="M945" t="s">
        <v>4751</v>
      </c>
      <c r="N945" t="s">
        <v>5863</v>
      </c>
      <c r="O945" t="s">
        <v>5890</v>
      </c>
      <c r="P945" t="s">
        <v>5891</v>
      </c>
      <c r="Q945" t="s">
        <v>5897</v>
      </c>
      <c r="R945" t="s">
        <v>5898</v>
      </c>
      <c r="S945" t="s">
        <v>2965</v>
      </c>
      <c r="T945">
        <v>0</v>
      </c>
      <c r="U945" t="s">
        <v>2965</v>
      </c>
      <c r="V945">
        <v>0</v>
      </c>
      <c r="W945" t="s">
        <v>2965</v>
      </c>
      <c r="X945">
        <v>0</v>
      </c>
      <c r="Y945" t="s">
        <v>2965</v>
      </c>
      <c r="Z945">
        <v>0</v>
      </c>
      <c r="AA945" t="s">
        <v>5163</v>
      </c>
      <c r="AB945" t="s">
        <v>5893</v>
      </c>
      <c r="AC945" t="s">
        <v>2965</v>
      </c>
      <c r="AD945">
        <v>0</v>
      </c>
      <c r="AE945" t="s">
        <v>2965</v>
      </c>
      <c r="AF945">
        <v>0</v>
      </c>
      <c r="AG945">
        <v>0</v>
      </c>
      <c r="AH945" t="s">
        <v>2761</v>
      </c>
      <c r="AI945">
        <v>0</v>
      </c>
      <c r="AJ945">
        <v>0</v>
      </c>
      <c r="AK945">
        <v>0</v>
      </c>
      <c r="AL945">
        <v>0</v>
      </c>
      <c r="AM945">
        <v>0</v>
      </c>
      <c r="AN945">
        <v>0</v>
      </c>
      <c r="AO945" t="s">
        <v>2965</v>
      </c>
      <c r="AP945" t="s">
        <v>4360</v>
      </c>
      <c r="AQ945" t="s">
        <v>4360</v>
      </c>
      <c r="AR945" t="s">
        <v>5894</v>
      </c>
      <c r="AS945" t="s">
        <v>5896</v>
      </c>
    </row>
    <row r="946" spans="5:45" ht="17.25" customHeight="1">
      <c r="E946" s="1403" t="str">
        <f t="shared" si="28"/>
        <v>A04AN083 Finishing Work Tile Work Floor Tile</v>
      </c>
      <c r="F946" s="1403" t="str">
        <f t="shared" si="29"/>
        <v xml:space="preserve">A04AN083-00004 Finishing Work Tile Work Floor Tile Vinyl Tile     w/ Mortar Bond Coat or Adhesive  </v>
      </c>
      <c r="G946" s="1404" t="str" cm="1">
        <f t="array" ref="G946:H946">_xlfn.TEXTSPLIT(I946,"-")</f>
        <v>A04AN083</v>
      </c>
      <c r="H946" s="1404" t="str">
        <v>00004</v>
      </c>
      <c r="I946" t="s">
        <v>5899</v>
      </c>
      <c r="J946" t="s">
        <v>4288</v>
      </c>
      <c r="K946" t="s">
        <v>5683</v>
      </c>
      <c r="L946" t="s">
        <v>5684</v>
      </c>
      <c r="M946" t="s">
        <v>4751</v>
      </c>
      <c r="N946" t="s">
        <v>5863</v>
      </c>
      <c r="O946" t="s">
        <v>5890</v>
      </c>
      <c r="P946" t="s">
        <v>5891</v>
      </c>
      <c r="Q946" t="s">
        <v>5900</v>
      </c>
      <c r="R946" t="s">
        <v>5901</v>
      </c>
      <c r="S946" t="s">
        <v>2965</v>
      </c>
      <c r="T946">
        <v>0</v>
      </c>
      <c r="U946" t="s">
        <v>2965</v>
      </c>
      <c r="V946">
        <v>0</v>
      </c>
      <c r="W946" t="s">
        <v>2965</v>
      </c>
      <c r="X946">
        <v>0</v>
      </c>
      <c r="Y946" t="s">
        <v>2965</v>
      </c>
      <c r="Z946">
        <v>0</v>
      </c>
      <c r="AA946" t="s">
        <v>5097</v>
      </c>
      <c r="AB946" t="s">
        <v>5867</v>
      </c>
      <c r="AC946" t="s">
        <v>2965</v>
      </c>
      <c r="AD946">
        <v>0</v>
      </c>
      <c r="AE946" t="s">
        <v>2965</v>
      </c>
      <c r="AF946">
        <v>0</v>
      </c>
      <c r="AG946">
        <v>0</v>
      </c>
      <c r="AH946" t="s">
        <v>2761</v>
      </c>
      <c r="AI946">
        <v>0</v>
      </c>
      <c r="AJ946">
        <v>0</v>
      </c>
      <c r="AK946">
        <v>0</v>
      </c>
      <c r="AL946">
        <v>0</v>
      </c>
      <c r="AM946">
        <v>0</v>
      </c>
      <c r="AN946">
        <v>0</v>
      </c>
      <c r="AO946" t="s">
        <v>2965</v>
      </c>
      <c r="AP946" t="s">
        <v>4360</v>
      </c>
      <c r="AQ946" t="s">
        <v>4360</v>
      </c>
      <c r="AR946" t="s">
        <v>5894</v>
      </c>
      <c r="AS946" t="s">
        <v>5899</v>
      </c>
    </row>
    <row r="947" spans="5:45" ht="17.25" customHeight="1">
      <c r="E947" s="1403" t="str">
        <f t="shared" si="28"/>
        <v>A04AN083 Finishing Work Tile Work Floor Tile</v>
      </c>
      <c r="F947" s="1403" t="str">
        <f t="shared" si="29"/>
        <v xml:space="preserve">A04AN083-00005 Finishing Work Tile Work Floor Tile Anti-Static Vinyl Tile     w/ Mortar Bond Coat or Adhesive  </v>
      </c>
      <c r="G947" s="1404" t="str" cm="1">
        <f t="array" ref="G947:H947">_xlfn.TEXTSPLIT(I947,"-")</f>
        <v>A04AN083</v>
      </c>
      <c r="H947" s="1404" t="str">
        <v>00005</v>
      </c>
      <c r="I947" t="s">
        <v>5902</v>
      </c>
      <c r="J947" t="s">
        <v>4288</v>
      </c>
      <c r="K947" t="s">
        <v>5683</v>
      </c>
      <c r="L947" t="s">
        <v>5684</v>
      </c>
      <c r="M947" t="s">
        <v>4751</v>
      </c>
      <c r="N947" t="s">
        <v>5863</v>
      </c>
      <c r="O947" t="s">
        <v>5890</v>
      </c>
      <c r="P947" t="s">
        <v>5891</v>
      </c>
      <c r="Q947" t="s">
        <v>5903</v>
      </c>
      <c r="R947" t="s">
        <v>5904</v>
      </c>
      <c r="S947" t="s">
        <v>2965</v>
      </c>
      <c r="T947">
        <v>0</v>
      </c>
      <c r="U947" t="s">
        <v>2965</v>
      </c>
      <c r="V947">
        <v>0</v>
      </c>
      <c r="W947" t="s">
        <v>2965</v>
      </c>
      <c r="X947">
        <v>0</v>
      </c>
      <c r="Y947" t="s">
        <v>2965</v>
      </c>
      <c r="Z947">
        <v>0</v>
      </c>
      <c r="AA947" t="s">
        <v>5097</v>
      </c>
      <c r="AB947" t="s">
        <v>5867</v>
      </c>
      <c r="AC947" t="s">
        <v>2965</v>
      </c>
      <c r="AD947">
        <v>0</v>
      </c>
      <c r="AE947" t="s">
        <v>2965</v>
      </c>
      <c r="AF947">
        <v>0</v>
      </c>
      <c r="AG947">
        <v>0</v>
      </c>
      <c r="AH947" t="s">
        <v>2761</v>
      </c>
      <c r="AI947">
        <v>0</v>
      </c>
      <c r="AJ947">
        <v>0</v>
      </c>
      <c r="AK947">
        <v>0</v>
      </c>
      <c r="AL947">
        <v>0</v>
      </c>
      <c r="AM947">
        <v>0</v>
      </c>
      <c r="AN947">
        <v>0</v>
      </c>
      <c r="AO947" t="s">
        <v>2965</v>
      </c>
      <c r="AP947" t="s">
        <v>4360</v>
      </c>
      <c r="AQ947" t="s">
        <v>4360</v>
      </c>
      <c r="AR947" t="s">
        <v>5894</v>
      </c>
      <c r="AS947" t="s">
        <v>5902</v>
      </c>
    </row>
    <row r="948" spans="5:45" ht="17.25" customHeight="1">
      <c r="E948" s="1403" t="str">
        <f t="shared" si="28"/>
        <v>A04AN083 Finishing Work Tile Work Floor Tile</v>
      </c>
      <c r="F948" s="1403" t="str">
        <f t="shared" si="29"/>
        <v xml:space="preserve">A04AN083-00006 Finishing Work Tile Work Floor Tile Granite Tile     Non-Slip Type, w/ Mortar Bond Coat or Adhesive  </v>
      </c>
      <c r="G948" s="1404" t="str" cm="1">
        <f t="array" ref="G948:H948">_xlfn.TEXTSPLIT(I948,"-")</f>
        <v>A04AN083</v>
      </c>
      <c r="H948" s="1404" t="str">
        <v>00006</v>
      </c>
      <c r="I948" t="s">
        <v>5905</v>
      </c>
      <c r="J948" t="s">
        <v>4288</v>
      </c>
      <c r="K948" t="s">
        <v>5683</v>
      </c>
      <c r="L948" t="s">
        <v>5684</v>
      </c>
      <c r="M948" t="s">
        <v>4751</v>
      </c>
      <c r="N948" t="s">
        <v>5863</v>
      </c>
      <c r="O948" t="s">
        <v>5890</v>
      </c>
      <c r="P948" t="s">
        <v>5891</v>
      </c>
      <c r="Q948" t="s">
        <v>5199</v>
      </c>
      <c r="R948" t="s">
        <v>5874</v>
      </c>
      <c r="S948" t="s">
        <v>2965</v>
      </c>
      <c r="T948">
        <v>0</v>
      </c>
      <c r="U948" t="s">
        <v>2965</v>
      </c>
      <c r="V948">
        <v>0</v>
      </c>
      <c r="W948" t="s">
        <v>2965</v>
      </c>
      <c r="X948">
        <v>0</v>
      </c>
      <c r="Y948" t="s">
        <v>2965</v>
      </c>
      <c r="Z948">
        <v>0</v>
      </c>
      <c r="AA948" t="s">
        <v>5163</v>
      </c>
      <c r="AB948" t="s">
        <v>5893</v>
      </c>
      <c r="AC948" t="s">
        <v>2965</v>
      </c>
      <c r="AD948">
        <v>0</v>
      </c>
      <c r="AE948" t="s">
        <v>2965</v>
      </c>
      <c r="AF948">
        <v>0</v>
      </c>
      <c r="AG948">
        <v>0</v>
      </c>
      <c r="AH948" t="s">
        <v>2761</v>
      </c>
      <c r="AI948">
        <v>0</v>
      </c>
      <c r="AJ948">
        <v>0</v>
      </c>
      <c r="AK948">
        <v>0</v>
      </c>
      <c r="AL948">
        <v>0</v>
      </c>
      <c r="AM948">
        <v>0</v>
      </c>
      <c r="AN948">
        <v>0</v>
      </c>
      <c r="AO948" t="s">
        <v>2965</v>
      </c>
      <c r="AP948" t="s">
        <v>4360</v>
      </c>
      <c r="AQ948" t="s">
        <v>4360</v>
      </c>
      <c r="AR948" t="s">
        <v>5894</v>
      </c>
      <c r="AS948" t="s">
        <v>5905</v>
      </c>
    </row>
    <row r="949" spans="5:45" ht="17.25" customHeight="1">
      <c r="E949" s="1403" t="str">
        <f t="shared" si="28"/>
        <v>A04AN083 Finishing Work Tile Work Floor Tile</v>
      </c>
      <c r="F949" s="1403" t="str">
        <f t="shared" si="29"/>
        <v xml:space="preserve">A04AN083-00007 Finishing Work Tile Work Floor Tile Marble Tile     Non-Slip Type, w/ Mortar Bond Coat or Adhesive  </v>
      </c>
      <c r="G949" s="1404" t="str" cm="1">
        <f t="array" ref="G949:H949">_xlfn.TEXTSPLIT(I949,"-")</f>
        <v>A04AN083</v>
      </c>
      <c r="H949" s="1404" t="str">
        <v>00007</v>
      </c>
      <c r="I949" t="s">
        <v>5906</v>
      </c>
      <c r="J949" t="s">
        <v>4288</v>
      </c>
      <c r="K949" t="s">
        <v>5683</v>
      </c>
      <c r="L949" t="s">
        <v>5684</v>
      </c>
      <c r="M949" t="s">
        <v>4751</v>
      </c>
      <c r="N949" t="s">
        <v>5863</v>
      </c>
      <c r="O949" t="s">
        <v>5890</v>
      </c>
      <c r="P949" t="s">
        <v>5891</v>
      </c>
      <c r="Q949" t="s">
        <v>5202</v>
      </c>
      <c r="R949" t="s">
        <v>5877</v>
      </c>
      <c r="S949" t="s">
        <v>2965</v>
      </c>
      <c r="T949">
        <v>0</v>
      </c>
      <c r="U949" t="s">
        <v>2965</v>
      </c>
      <c r="V949">
        <v>0</v>
      </c>
      <c r="W949" t="s">
        <v>2965</v>
      </c>
      <c r="X949">
        <v>0</v>
      </c>
      <c r="Y949" t="s">
        <v>2965</v>
      </c>
      <c r="Z949">
        <v>0</v>
      </c>
      <c r="AA949" t="s">
        <v>5163</v>
      </c>
      <c r="AB949" t="s">
        <v>5893</v>
      </c>
      <c r="AC949" t="s">
        <v>2965</v>
      </c>
      <c r="AD949">
        <v>0</v>
      </c>
      <c r="AE949" t="s">
        <v>2965</v>
      </c>
      <c r="AF949">
        <v>0</v>
      </c>
      <c r="AG949">
        <v>0</v>
      </c>
      <c r="AH949" t="s">
        <v>2761</v>
      </c>
      <c r="AI949">
        <v>0</v>
      </c>
      <c r="AJ949">
        <v>0</v>
      </c>
      <c r="AK949">
        <v>0</v>
      </c>
      <c r="AL949">
        <v>0</v>
      </c>
      <c r="AM949">
        <v>0</v>
      </c>
      <c r="AN949">
        <v>0</v>
      </c>
      <c r="AO949" t="s">
        <v>2965</v>
      </c>
      <c r="AP949" t="s">
        <v>4360</v>
      </c>
      <c r="AQ949" t="s">
        <v>4360</v>
      </c>
      <c r="AR949" t="s">
        <v>5894</v>
      </c>
      <c r="AS949" t="s">
        <v>5906</v>
      </c>
    </row>
    <row r="950" spans="5:45" ht="17.25" customHeight="1">
      <c r="E950" s="1403" t="str">
        <f t="shared" si="28"/>
        <v>A04AN083 Finishing Work Tile Work Floor Tile</v>
      </c>
      <c r="F950" s="1403" t="str">
        <f t="shared" si="29"/>
        <v xml:space="preserve">A04AN083-00008 Finishing Work Tile Work Floor Tile Stone Tile     Non-Slip Type, w/ Mortar Bond Coat or Adhesive  </v>
      </c>
      <c r="G950" s="1404" t="str" cm="1">
        <f t="array" ref="G950:H950">_xlfn.TEXTSPLIT(I950,"-")</f>
        <v>A04AN083</v>
      </c>
      <c r="H950" s="1404" t="str">
        <v>00008</v>
      </c>
      <c r="I950" t="s">
        <v>5907</v>
      </c>
      <c r="J950" t="s">
        <v>4288</v>
      </c>
      <c r="K950" t="s">
        <v>5683</v>
      </c>
      <c r="L950" t="s">
        <v>5684</v>
      </c>
      <c r="M950" t="s">
        <v>4751</v>
      </c>
      <c r="N950" t="s">
        <v>5863</v>
      </c>
      <c r="O950" t="s">
        <v>5890</v>
      </c>
      <c r="P950" t="s">
        <v>5891</v>
      </c>
      <c r="Q950" t="s">
        <v>5879</v>
      </c>
      <c r="R950" t="s">
        <v>5880</v>
      </c>
      <c r="S950" t="s">
        <v>2965</v>
      </c>
      <c r="T950">
        <v>0</v>
      </c>
      <c r="U950" t="s">
        <v>2965</v>
      </c>
      <c r="V950">
        <v>0</v>
      </c>
      <c r="W950" t="s">
        <v>2965</v>
      </c>
      <c r="X950">
        <v>0</v>
      </c>
      <c r="Y950" t="s">
        <v>2965</v>
      </c>
      <c r="Z950">
        <v>0</v>
      </c>
      <c r="AA950" t="s">
        <v>5163</v>
      </c>
      <c r="AB950" t="s">
        <v>5893</v>
      </c>
      <c r="AC950" t="s">
        <v>2965</v>
      </c>
      <c r="AD950">
        <v>0</v>
      </c>
      <c r="AE950" t="s">
        <v>2965</v>
      </c>
      <c r="AF950">
        <v>0</v>
      </c>
      <c r="AG950">
        <v>0</v>
      </c>
      <c r="AH950" t="s">
        <v>2761</v>
      </c>
      <c r="AI950">
        <v>0</v>
      </c>
      <c r="AJ950">
        <v>0</v>
      </c>
      <c r="AK950">
        <v>0</v>
      </c>
      <c r="AL950">
        <v>0</v>
      </c>
      <c r="AM950">
        <v>0</v>
      </c>
      <c r="AN950">
        <v>0</v>
      </c>
      <c r="AO950" t="s">
        <v>2965</v>
      </c>
      <c r="AP950" t="s">
        <v>4360</v>
      </c>
      <c r="AQ950" t="s">
        <v>4360</v>
      </c>
      <c r="AR950" t="s">
        <v>5894</v>
      </c>
      <c r="AS950" t="s">
        <v>5907</v>
      </c>
    </row>
    <row r="951" spans="5:45" ht="17.25" customHeight="1">
      <c r="E951" s="1403" t="str">
        <f t="shared" si="28"/>
        <v>A04AN083 Finishing Work Tile Work Floor Tile</v>
      </c>
      <c r="F951" s="1403" t="str">
        <f t="shared" si="29"/>
        <v xml:space="preserve">A04AN083-00009 Finishing Work Tile Work Floor Tile Concrete Tile     Non-Slip Type, w/ Mortar Bond Coat or Adhesive  </v>
      </c>
      <c r="G951" s="1404" t="str" cm="1">
        <f t="array" ref="G951:H951">_xlfn.TEXTSPLIT(I951,"-")</f>
        <v>A04AN083</v>
      </c>
      <c r="H951" s="1404" t="str">
        <v>00009</v>
      </c>
      <c r="I951" t="s">
        <v>5908</v>
      </c>
      <c r="J951" t="s">
        <v>4288</v>
      </c>
      <c r="K951" t="s">
        <v>5683</v>
      </c>
      <c r="L951" t="s">
        <v>5684</v>
      </c>
      <c r="M951" t="s">
        <v>4751</v>
      </c>
      <c r="N951" t="s">
        <v>5863</v>
      </c>
      <c r="O951" t="s">
        <v>5890</v>
      </c>
      <c r="P951" t="s">
        <v>5891</v>
      </c>
      <c r="Q951" t="s">
        <v>5909</v>
      </c>
      <c r="R951" t="s">
        <v>5910</v>
      </c>
      <c r="S951" t="s">
        <v>2965</v>
      </c>
      <c r="T951">
        <v>0</v>
      </c>
      <c r="U951" t="s">
        <v>2965</v>
      </c>
      <c r="V951">
        <v>0</v>
      </c>
      <c r="W951" t="s">
        <v>2965</v>
      </c>
      <c r="X951">
        <v>0</v>
      </c>
      <c r="Y951" t="s">
        <v>2965</v>
      </c>
      <c r="Z951">
        <v>0</v>
      </c>
      <c r="AA951" t="s">
        <v>5163</v>
      </c>
      <c r="AB951" t="s">
        <v>5893</v>
      </c>
      <c r="AC951" t="s">
        <v>2965</v>
      </c>
      <c r="AD951">
        <v>0</v>
      </c>
      <c r="AE951" t="s">
        <v>2965</v>
      </c>
      <c r="AF951">
        <v>0</v>
      </c>
      <c r="AG951">
        <v>0</v>
      </c>
      <c r="AH951" t="s">
        <v>2761</v>
      </c>
      <c r="AI951">
        <v>0</v>
      </c>
      <c r="AJ951">
        <v>0</v>
      </c>
      <c r="AK951">
        <v>0</v>
      </c>
      <c r="AL951">
        <v>0</v>
      </c>
      <c r="AM951">
        <v>0</v>
      </c>
      <c r="AN951">
        <v>0</v>
      </c>
      <c r="AO951" t="s">
        <v>2965</v>
      </c>
      <c r="AP951" t="s">
        <v>4360</v>
      </c>
      <c r="AQ951" t="s">
        <v>4360</v>
      </c>
      <c r="AR951" t="s">
        <v>5894</v>
      </c>
      <c r="AS951" t="s">
        <v>5908</v>
      </c>
    </row>
    <row r="952" spans="5:45" ht="17.25" customHeight="1">
      <c r="E952" s="1403" t="str">
        <f t="shared" si="28"/>
        <v>A04AN083 Finishing Work Tile Work Floor Tile</v>
      </c>
      <c r="F952" s="1403" t="str">
        <f t="shared" si="29"/>
        <v xml:space="preserve">A04AN083-00010 Finishing Work Tile Work Floor Tile Mosaic Tile     Non-Slip Type, w/ Mortar Bond Coat or Adhesive  </v>
      </c>
      <c r="G952" s="1404" t="str" cm="1">
        <f t="array" ref="G952:H952">_xlfn.TEXTSPLIT(I952,"-")</f>
        <v>A04AN083</v>
      </c>
      <c r="H952" s="1404" t="str">
        <v>00010</v>
      </c>
      <c r="I952" t="s">
        <v>5911</v>
      </c>
      <c r="J952" t="s">
        <v>4288</v>
      </c>
      <c r="K952" t="s">
        <v>5683</v>
      </c>
      <c r="L952" t="s">
        <v>5684</v>
      </c>
      <c r="M952" t="s">
        <v>4751</v>
      </c>
      <c r="N952" t="s">
        <v>5863</v>
      </c>
      <c r="O952" t="s">
        <v>5890</v>
      </c>
      <c r="P952" t="s">
        <v>5891</v>
      </c>
      <c r="Q952" t="s">
        <v>5882</v>
      </c>
      <c r="R952" t="s">
        <v>5883</v>
      </c>
      <c r="S952" t="s">
        <v>2965</v>
      </c>
      <c r="T952">
        <v>0</v>
      </c>
      <c r="U952" t="s">
        <v>2965</v>
      </c>
      <c r="V952">
        <v>0</v>
      </c>
      <c r="W952" t="s">
        <v>2965</v>
      </c>
      <c r="X952">
        <v>0</v>
      </c>
      <c r="Y952" t="s">
        <v>2965</v>
      </c>
      <c r="Z952">
        <v>0</v>
      </c>
      <c r="AA952" t="s">
        <v>5163</v>
      </c>
      <c r="AB952" t="s">
        <v>5893</v>
      </c>
      <c r="AC952" t="s">
        <v>2965</v>
      </c>
      <c r="AD952">
        <v>0</v>
      </c>
      <c r="AE952" t="s">
        <v>2965</v>
      </c>
      <c r="AF952">
        <v>0</v>
      </c>
      <c r="AG952">
        <v>0</v>
      </c>
      <c r="AH952" t="s">
        <v>2761</v>
      </c>
      <c r="AI952">
        <v>0</v>
      </c>
      <c r="AJ952">
        <v>0</v>
      </c>
      <c r="AK952">
        <v>0</v>
      </c>
      <c r="AL952">
        <v>0</v>
      </c>
      <c r="AM952">
        <v>0</v>
      </c>
      <c r="AN952">
        <v>0</v>
      </c>
      <c r="AO952" t="s">
        <v>2965</v>
      </c>
      <c r="AP952" t="s">
        <v>4360</v>
      </c>
      <c r="AQ952" t="s">
        <v>4360</v>
      </c>
      <c r="AR952" t="s">
        <v>5894</v>
      </c>
      <c r="AS952" t="s">
        <v>5911</v>
      </c>
    </row>
    <row r="953" spans="5:45" ht="17.25" customHeight="1">
      <c r="E953" s="1403" t="str">
        <f t="shared" si="28"/>
        <v>A04AN083 Finishing Work Tile Work Floor Tile</v>
      </c>
      <c r="F953" s="1403" t="str">
        <f t="shared" si="29"/>
        <v xml:space="preserve">A04AN083-00011 Finishing Work Tile Work Floor Tile Porcelain Tile     Non-Slip Type, w/ Mortar Bond Coat or Adhesive  </v>
      </c>
      <c r="G953" s="1404" t="str" cm="1">
        <f t="array" ref="G953:H953">_xlfn.TEXTSPLIT(I953,"-")</f>
        <v>A04AN083</v>
      </c>
      <c r="H953" s="1404" t="str">
        <v>00011</v>
      </c>
      <c r="I953" t="s">
        <v>5912</v>
      </c>
      <c r="J953" t="s">
        <v>4288</v>
      </c>
      <c r="K953" t="s">
        <v>5683</v>
      </c>
      <c r="L953" t="s">
        <v>5684</v>
      </c>
      <c r="M953" t="s">
        <v>4751</v>
      </c>
      <c r="N953" t="s">
        <v>5863</v>
      </c>
      <c r="O953" t="s">
        <v>5890</v>
      </c>
      <c r="P953" t="s">
        <v>5891</v>
      </c>
      <c r="Q953" t="s">
        <v>5845</v>
      </c>
      <c r="R953" t="s">
        <v>5888</v>
      </c>
      <c r="S953" t="s">
        <v>2965</v>
      </c>
      <c r="T953">
        <v>0</v>
      </c>
      <c r="U953" t="s">
        <v>2965</v>
      </c>
      <c r="V953">
        <v>0</v>
      </c>
      <c r="W953" t="s">
        <v>2965</v>
      </c>
      <c r="X953">
        <v>0</v>
      </c>
      <c r="Y953" t="s">
        <v>2965</v>
      </c>
      <c r="Z953">
        <v>0</v>
      </c>
      <c r="AA953" t="s">
        <v>5163</v>
      </c>
      <c r="AB953" t="s">
        <v>5893</v>
      </c>
      <c r="AC953" t="s">
        <v>2965</v>
      </c>
      <c r="AD953">
        <v>0</v>
      </c>
      <c r="AE953" t="s">
        <v>2965</v>
      </c>
      <c r="AF953">
        <v>0</v>
      </c>
      <c r="AG953">
        <v>0</v>
      </c>
      <c r="AH953" t="s">
        <v>2761</v>
      </c>
      <c r="AI953">
        <v>0</v>
      </c>
      <c r="AJ953">
        <v>0</v>
      </c>
      <c r="AK953">
        <v>0</v>
      </c>
      <c r="AL953">
        <v>0</v>
      </c>
      <c r="AM953">
        <v>0</v>
      </c>
      <c r="AN953">
        <v>0</v>
      </c>
      <c r="AO953" t="s">
        <v>2965</v>
      </c>
      <c r="AP953" t="s">
        <v>4360</v>
      </c>
      <c r="AQ953" t="s">
        <v>4360</v>
      </c>
      <c r="AR953" t="s">
        <v>5894</v>
      </c>
      <c r="AS953" t="s">
        <v>5912</v>
      </c>
    </row>
    <row r="954" spans="5:45" ht="17.25" customHeight="1">
      <c r="E954" s="1403" t="str">
        <f t="shared" si="28"/>
        <v>A04AN083 Finishing Work Tile Work Floor Tile</v>
      </c>
      <c r="F954" s="1403" t="str">
        <f t="shared" si="29"/>
        <v xml:space="preserve">A04AN083-00012 Finishing Work Tile Work Floor Tile Rubber Tile     w/ Mortar Bond Coat or Adhesive  </v>
      </c>
      <c r="G954" s="1404" t="str" cm="1">
        <f t="array" ref="G954:H954">_xlfn.TEXTSPLIT(I954,"-")</f>
        <v>A04AN083</v>
      </c>
      <c r="H954" s="1404" t="str">
        <v>00012</v>
      </c>
      <c r="I954" t="s">
        <v>5913</v>
      </c>
      <c r="J954" t="s">
        <v>4288</v>
      </c>
      <c r="K954" t="s">
        <v>5683</v>
      </c>
      <c r="L954" t="s">
        <v>5684</v>
      </c>
      <c r="M954" t="s">
        <v>4751</v>
      </c>
      <c r="N954" t="s">
        <v>5863</v>
      </c>
      <c r="O954" t="s">
        <v>5890</v>
      </c>
      <c r="P954" t="s">
        <v>5891</v>
      </c>
      <c r="Q954" t="s">
        <v>5914</v>
      </c>
      <c r="R954" t="s">
        <v>5915</v>
      </c>
      <c r="S954" t="s">
        <v>2965</v>
      </c>
      <c r="T954">
        <v>0</v>
      </c>
      <c r="U954" t="s">
        <v>2965</v>
      </c>
      <c r="V954">
        <v>0</v>
      </c>
      <c r="W954" t="s">
        <v>2965</v>
      </c>
      <c r="X954">
        <v>0</v>
      </c>
      <c r="Y954" t="s">
        <v>2965</v>
      </c>
      <c r="Z954">
        <v>0</v>
      </c>
      <c r="AA954" t="s">
        <v>5097</v>
      </c>
      <c r="AB954" t="s">
        <v>5867</v>
      </c>
      <c r="AC954" t="s">
        <v>2965</v>
      </c>
      <c r="AD954">
        <v>0</v>
      </c>
      <c r="AE954" t="s">
        <v>2965</v>
      </c>
      <c r="AF954">
        <v>0</v>
      </c>
      <c r="AG954">
        <v>0</v>
      </c>
      <c r="AH954" t="s">
        <v>2761</v>
      </c>
      <c r="AI954">
        <v>0</v>
      </c>
      <c r="AJ954">
        <v>0</v>
      </c>
      <c r="AK954">
        <v>0</v>
      </c>
      <c r="AL954">
        <v>0</v>
      </c>
      <c r="AM954">
        <v>0</v>
      </c>
      <c r="AN954">
        <v>0</v>
      </c>
      <c r="AO954" t="s">
        <v>2965</v>
      </c>
      <c r="AP954" t="s">
        <v>4360</v>
      </c>
      <c r="AQ954" t="s">
        <v>4360</v>
      </c>
      <c r="AR954" t="s">
        <v>5894</v>
      </c>
      <c r="AS954" t="s">
        <v>5913</v>
      </c>
    </row>
    <row r="955" spans="5:45" ht="17.25" customHeight="1">
      <c r="E955" s="1403" t="str">
        <f t="shared" si="28"/>
        <v>A04AN084 Finishing Work Tile Work Skirt Tile</v>
      </c>
      <c r="F955" s="1403" t="str">
        <f t="shared" si="29"/>
        <v>A04AN084-00001 Finishing Work Tile Work Skirt Tile Unglazed Ceramic Tile     w/ Mortar Bond Coat or Adhesive  H&lt;150mm</v>
      </c>
      <c r="G955" s="1404" t="str" cm="1">
        <f t="array" ref="G955:H955">_xlfn.TEXTSPLIT(I955,"-")</f>
        <v>A04AN084</v>
      </c>
      <c r="H955" s="1404" t="str">
        <v>00001</v>
      </c>
      <c r="I955" t="s">
        <v>5916</v>
      </c>
      <c r="J955" t="s">
        <v>4288</v>
      </c>
      <c r="K955" t="s">
        <v>5683</v>
      </c>
      <c r="L955" t="s">
        <v>5684</v>
      </c>
      <c r="M955" t="s">
        <v>4751</v>
      </c>
      <c r="N955" t="s">
        <v>5863</v>
      </c>
      <c r="O955" t="s">
        <v>5917</v>
      </c>
      <c r="P955" t="s">
        <v>5918</v>
      </c>
      <c r="Q955" t="s">
        <v>4313</v>
      </c>
      <c r="R955" t="s">
        <v>5866</v>
      </c>
      <c r="S955" t="s">
        <v>2965</v>
      </c>
      <c r="T955">
        <v>0</v>
      </c>
      <c r="U955" t="s">
        <v>2965</v>
      </c>
      <c r="V955">
        <v>0</v>
      </c>
      <c r="W955" t="s">
        <v>2965</v>
      </c>
      <c r="X955">
        <v>0</v>
      </c>
      <c r="Y955" t="s">
        <v>2965</v>
      </c>
      <c r="Z955">
        <v>0</v>
      </c>
      <c r="AA955" t="s">
        <v>5097</v>
      </c>
      <c r="AB955" t="s">
        <v>5867</v>
      </c>
      <c r="AC955" t="s">
        <v>2965</v>
      </c>
      <c r="AD955">
        <v>0</v>
      </c>
      <c r="AE955" t="s">
        <v>5840</v>
      </c>
      <c r="AF955" t="s">
        <v>5841</v>
      </c>
      <c r="AG955">
        <v>0</v>
      </c>
      <c r="AH955" t="s">
        <v>5842</v>
      </c>
      <c r="AI955">
        <v>0</v>
      </c>
      <c r="AJ955">
        <v>0</v>
      </c>
      <c r="AK955">
        <v>0</v>
      </c>
      <c r="AL955">
        <v>0</v>
      </c>
      <c r="AM955">
        <v>0</v>
      </c>
      <c r="AN955">
        <v>0</v>
      </c>
      <c r="AO955" t="s">
        <v>2965</v>
      </c>
      <c r="AP955" t="s">
        <v>3423</v>
      </c>
      <c r="AQ955" t="s">
        <v>3423</v>
      </c>
      <c r="AR955" t="s">
        <v>5919</v>
      </c>
      <c r="AS955" t="s">
        <v>5916</v>
      </c>
    </row>
    <row r="956" spans="5:45" ht="17.25" customHeight="1">
      <c r="E956" s="1403" t="str">
        <f t="shared" si="28"/>
        <v>A04AN084 Finishing Work Tile Work Skirt Tile</v>
      </c>
      <c r="F956" s="1403" t="str">
        <f t="shared" si="29"/>
        <v>A04AN084-00002 Finishing Work Tile Work Skirt Tile Unglazed Ceramic Tile     w/ Mortar Bond Coat or Adhesive  150mm≤H&lt;200mm</v>
      </c>
      <c r="G956" s="1404" t="str" cm="1">
        <f t="array" ref="G956:H956">_xlfn.TEXTSPLIT(I956,"-")</f>
        <v>A04AN084</v>
      </c>
      <c r="H956" s="1404" t="str">
        <v>00002</v>
      </c>
      <c r="I956" t="s">
        <v>5920</v>
      </c>
      <c r="J956" t="s">
        <v>4288</v>
      </c>
      <c r="K956" t="s">
        <v>5683</v>
      </c>
      <c r="L956" t="s">
        <v>5684</v>
      </c>
      <c r="M956" t="s">
        <v>4751</v>
      </c>
      <c r="N956" t="s">
        <v>5863</v>
      </c>
      <c r="O956" t="s">
        <v>5917</v>
      </c>
      <c r="P956" t="s">
        <v>5918</v>
      </c>
      <c r="Q956" t="s">
        <v>4313</v>
      </c>
      <c r="R956" t="s">
        <v>5866</v>
      </c>
      <c r="S956" t="s">
        <v>2965</v>
      </c>
      <c r="T956">
        <v>0</v>
      </c>
      <c r="U956" t="s">
        <v>2965</v>
      </c>
      <c r="V956">
        <v>0</v>
      </c>
      <c r="W956" t="s">
        <v>2965</v>
      </c>
      <c r="X956">
        <v>0</v>
      </c>
      <c r="Y956" t="s">
        <v>2965</v>
      </c>
      <c r="Z956">
        <v>0</v>
      </c>
      <c r="AA956" t="s">
        <v>5097</v>
      </c>
      <c r="AB956" t="s">
        <v>5867</v>
      </c>
      <c r="AC956" t="s">
        <v>2965</v>
      </c>
      <c r="AD956">
        <v>0</v>
      </c>
      <c r="AE956" t="s">
        <v>5845</v>
      </c>
      <c r="AF956" t="s">
        <v>5846</v>
      </c>
      <c r="AG956">
        <v>0</v>
      </c>
      <c r="AH956" t="s">
        <v>5842</v>
      </c>
      <c r="AI956">
        <v>0</v>
      </c>
      <c r="AJ956">
        <v>0</v>
      </c>
      <c r="AK956">
        <v>0</v>
      </c>
      <c r="AL956">
        <v>0</v>
      </c>
      <c r="AM956">
        <v>0</v>
      </c>
      <c r="AN956">
        <v>0</v>
      </c>
      <c r="AO956" t="s">
        <v>2965</v>
      </c>
      <c r="AP956" t="s">
        <v>3423</v>
      </c>
      <c r="AQ956" t="s">
        <v>3423</v>
      </c>
      <c r="AR956" t="s">
        <v>5919</v>
      </c>
      <c r="AS956" t="s">
        <v>5920</v>
      </c>
    </row>
    <row r="957" spans="5:45" ht="17.25" customHeight="1">
      <c r="E957" s="1403" t="str">
        <f t="shared" si="28"/>
        <v>A04AN084 Finishing Work Tile Work Skirt Tile</v>
      </c>
      <c r="F957" s="1403" t="str">
        <f t="shared" si="29"/>
        <v>A04AN084-00003 Finishing Work Tile Work Skirt Tile Unglazed Ceramic Tile     w/ Mortar Bond Coat or Adhesive  200mm≤H</v>
      </c>
      <c r="G957" s="1404" t="str" cm="1">
        <f t="array" ref="G957:H957">_xlfn.TEXTSPLIT(I957,"-")</f>
        <v>A04AN084</v>
      </c>
      <c r="H957" s="1404" t="str">
        <v>00003</v>
      </c>
      <c r="I957" t="s">
        <v>5921</v>
      </c>
      <c r="J957" t="s">
        <v>4288</v>
      </c>
      <c r="K957" t="s">
        <v>5683</v>
      </c>
      <c r="L957" t="s">
        <v>5684</v>
      </c>
      <c r="M957" t="s">
        <v>4751</v>
      </c>
      <c r="N957" t="s">
        <v>5863</v>
      </c>
      <c r="O957" t="s">
        <v>5917</v>
      </c>
      <c r="P957" t="s">
        <v>5918</v>
      </c>
      <c r="Q957" t="s">
        <v>4313</v>
      </c>
      <c r="R957" t="s">
        <v>5866</v>
      </c>
      <c r="S957" t="s">
        <v>2965</v>
      </c>
      <c r="T957">
        <v>0</v>
      </c>
      <c r="U957" t="s">
        <v>2965</v>
      </c>
      <c r="V957">
        <v>0</v>
      </c>
      <c r="W957" t="s">
        <v>2965</v>
      </c>
      <c r="X957">
        <v>0</v>
      </c>
      <c r="Y957" t="s">
        <v>2965</v>
      </c>
      <c r="Z957">
        <v>0</v>
      </c>
      <c r="AA957" t="s">
        <v>5097</v>
      </c>
      <c r="AB957" t="s">
        <v>5867</v>
      </c>
      <c r="AC957" t="s">
        <v>2965</v>
      </c>
      <c r="AD957">
        <v>0</v>
      </c>
      <c r="AE957" t="s">
        <v>5848</v>
      </c>
      <c r="AF957" t="s">
        <v>5849</v>
      </c>
      <c r="AG957">
        <v>0</v>
      </c>
      <c r="AH957" t="s">
        <v>5842</v>
      </c>
      <c r="AI957">
        <v>0</v>
      </c>
      <c r="AJ957">
        <v>0</v>
      </c>
      <c r="AK957">
        <v>0</v>
      </c>
      <c r="AL957">
        <v>0</v>
      </c>
      <c r="AM957">
        <v>0</v>
      </c>
      <c r="AN957">
        <v>0</v>
      </c>
      <c r="AO957" t="s">
        <v>2965</v>
      </c>
      <c r="AP957" t="s">
        <v>3423</v>
      </c>
      <c r="AQ957" t="s">
        <v>3423</v>
      </c>
      <c r="AR957" t="s">
        <v>5919</v>
      </c>
      <c r="AS957" t="s">
        <v>5921</v>
      </c>
    </row>
    <row r="958" spans="5:45" ht="17.25" customHeight="1">
      <c r="E958" s="1403" t="str">
        <f t="shared" si="28"/>
        <v>A04AN084 Finishing Work Tile Work Skirt Tile</v>
      </c>
      <c r="F958" s="1403" t="str">
        <f t="shared" si="29"/>
        <v>A04AN084-00004 Finishing Work Tile Work Skirt Tile Glazed Ceramic Tile     w/ Mortar Bond Coat or Adhesive  H&lt;150mm</v>
      </c>
      <c r="G958" s="1404" t="str" cm="1">
        <f t="array" ref="G958:H958">_xlfn.TEXTSPLIT(I958,"-")</f>
        <v>A04AN084</v>
      </c>
      <c r="H958" s="1404" t="str">
        <v>00004</v>
      </c>
      <c r="I958" t="s">
        <v>5922</v>
      </c>
      <c r="J958" t="s">
        <v>4288</v>
      </c>
      <c r="K958" t="s">
        <v>5683</v>
      </c>
      <c r="L958" t="s">
        <v>5684</v>
      </c>
      <c r="M958" t="s">
        <v>4751</v>
      </c>
      <c r="N958" t="s">
        <v>5863</v>
      </c>
      <c r="O958" t="s">
        <v>5917</v>
      </c>
      <c r="P958" t="s">
        <v>5918</v>
      </c>
      <c r="Q958" t="s">
        <v>4321</v>
      </c>
      <c r="R958" t="s">
        <v>5870</v>
      </c>
      <c r="S958" t="s">
        <v>2965</v>
      </c>
      <c r="T958">
        <v>0</v>
      </c>
      <c r="U958" t="s">
        <v>2965</v>
      </c>
      <c r="V958">
        <v>0</v>
      </c>
      <c r="W958" t="s">
        <v>2965</v>
      </c>
      <c r="X958">
        <v>0</v>
      </c>
      <c r="Y958" t="s">
        <v>2965</v>
      </c>
      <c r="Z958">
        <v>0</v>
      </c>
      <c r="AA958" t="s">
        <v>5097</v>
      </c>
      <c r="AB958" t="s">
        <v>5867</v>
      </c>
      <c r="AC958" t="s">
        <v>2965</v>
      </c>
      <c r="AD958">
        <v>0</v>
      </c>
      <c r="AE958" t="s">
        <v>5840</v>
      </c>
      <c r="AF958" t="s">
        <v>5841</v>
      </c>
      <c r="AG958">
        <v>0</v>
      </c>
      <c r="AH958" t="s">
        <v>5842</v>
      </c>
      <c r="AI958">
        <v>0</v>
      </c>
      <c r="AJ958">
        <v>0</v>
      </c>
      <c r="AK958">
        <v>0</v>
      </c>
      <c r="AL958">
        <v>0</v>
      </c>
      <c r="AM958">
        <v>0</v>
      </c>
      <c r="AN958">
        <v>0</v>
      </c>
      <c r="AO958" t="s">
        <v>2965</v>
      </c>
      <c r="AP958" t="s">
        <v>3423</v>
      </c>
      <c r="AQ958" t="s">
        <v>3423</v>
      </c>
      <c r="AR958" t="s">
        <v>5919</v>
      </c>
      <c r="AS958" t="s">
        <v>5922</v>
      </c>
    </row>
    <row r="959" spans="5:45" ht="17.25" customHeight="1">
      <c r="E959" s="1403" t="str">
        <f t="shared" si="28"/>
        <v>A04AN084 Finishing Work Tile Work Skirt Tile</v>
      </c>
      <c r="F959" s="1403" t="str">
        <f t="shared" si="29"/>
        <v>A04AN084-00005 Finishing Work Tile Work Skirt Tile Glazed Ceramic Tile     w/ Mortar Bond Coat or Adhesive  150mm≤H&lt;200mm</v>
      </c>
      <c r="G959" s="1404" t="str" cm="1">
        <f t="array" ref="G959:H959">_xlfn.TEXTSPLIT(I959,"-")</f>
        <v>A04AN084</v>
      </c>
      <c r="H959" s="1404" t="str">
        <v>00005</v>
      </c>
      <c r="I959" t="s">
        <v>5923</v>
      </c>
      <c r="J959" t="s">
        <v>4288</v>
      </c>
      <c r="K959" t="s">
        <v>5683</v>
      </c>
      <c r="L959" t="s">
        <v>5684</v>
      </c>
      <c r="M959" t="s">
        <v>4751</v>
      </c>
      <c r="N959" t="s">
        <v>5863</v>
      </c>
      <c r="O959" t="s">
        <v>5917</v>
      </c>
      <c r="P959" t="s">
        <v>5918</v>
      </c>
      <c r="Q959" t="s">
        <v>4321</v>
      </c>
      <c r="R959" t="s">
        <v>5870</v>
      </c>
      <c r="S959" t="s">
        <v>2965</v>
      </c>
      <c r="T959">
        <v>0</v>
      </c>
      <c r="U959" t="s">
        <v>2965</v>
      </c>
      <c r="V959">
        <v>0</v>
      </c>
      <c r="W959" t="s">
        <v>2965</v>
      </c>
      <c r="X959">
        <v>0</v>
      </c>
      <c r="Y959" t="s">
        <v>2965</v>
      </c>
      <c r="Z959">
        <v>0</v>
      </c>
      <c r="AA959" t="s">
        <v>5097</v>
      </c>
      <c r="AB959" t="s">
        <v>5867</v>
      </c>
      <c r="AC959" t="s">
        <v>2965</v>
      </c>
      <c r="AD959">
        <v>0</v>
      </c>
      <c r="AE959" t="s">
        <v>5845</v>
      </c>
      <c r="AF959" t="s">
        <v>5846</v>
      </c>
      <c r="AG959">
        <v>0</v>
      </c>
      <c r="AH959" t="s">
        <v>5842</v>
      </c>
      <c r="AI959">
        <v>0</v>
      </c>
      <c r="AJ959">
        <v>0</v>
      </c>
      <c r="AK959">
        <v>0</v>
      </c>
      <c r="AL959">
        <v>0</v>
      </c>
      <c r="AM959">
        <v>0</v>
      </c>
      <c r="AN959">
        <v>0</v>
      </c>
      <c r="AO959" t="s">
        <v>2965</v>
      </c>
      <c r="AP959" t="s">
        <v>3423</v>
      </c>
      <c r="AQ959" t="s">
        <v>3423</v>
      </c>
      <c r="AR959" t="s">
        <v>5919</v>
      </c>
      <c r="AS959" t="s">
        <v>5923</v>
      </c>
    </row>
    <row r="960" spans="5:45" ht="17.25" customHeight="1">
      <c r="E960" s="1403" t="str">
        <f t="shared" si="28"/>
        <v>A04AN084 Finishing Work Tile Work Skirt Tile</v>
      </c>
      <c r="F960" s="1403" t="str">
        <f t="shared" si="29"/>
        <v>A04AN084-00006 Finishing Work Tile Work Skirt Tile Glazed Ceramic Tile     w/ Mortar Bond Coat or Adhesive  200mm≤H</v>
      </c>
      <c r="G960" s="1404" t="str" cm="1">
        <f t="array" ref="G960:H960">_xlfn.TEXTSPLIT(I960,"-")</f>
        <v>A04AN084</v>
      </c>
      <c r="H960" s="1404" t="str">
        <v>00006</v>
      </c>
      <c r="I960" t="s">
        <v>5924</v>
      </c>
      <c r="J960" t="s">
        <v>4288</v>
      </c>
      <c r="K960" t="s">
        <v>5683</v>
      </c>
      <c r="L960" t="s">
        <v>5684</v>
      </c>
      <c r="M960" t="s">
        <v>4751</v>
      </c>
      <c r="N960" t="s">
        <v>5863</v>
      </c>
      <c r="O960" t="s">
        <v>5917</v>
      </c>
      <c r="P960" t="s">
        <v>5918</v>
      </c>
      <c r="Q960" t="s">
        <v>4321</v>
      </c>
      <c r="R960" t="s">
        <v>5870</v>
      </c>
      <c r="S960" t="s">
        <v>2965</v>
      </c>
      <c r="T960">
        <v>0</v>
      </c>
      <c r="U960" t="s">
        <v>2965</v>
      </c>
      <c r="V960">
        <v>0</v>
      </c>
      <c r="W960" t="s">
        <v>2965</v>
      </c>
      <c r="X960">
        <v>0</v>
      </c>
      <c r="Y960" t="s">
        <v>2965</v>
      </c>
      <c r="Z960">
        <v>0</v>
      </c>
      <c r="AA960" t="s">
        <v>5097</v>
      </c>
      <c r="AB960" t="s">
        <v>5867</v>
      </c>
      <c r="AC960" t="s">
        <v>2965</v>
      </c>
      <c r="AD960">
        <v>0</v>
      </c>
      <c r="AE960" t="s">
        <v>5848</v>
      </c>
      <c r="AF960" t="s">
        <v>5849</v>
      </c>
      <c r="AG960">
        <v>0</v>
      </c>
      <c r="AH960" t="s">
        <v>5842</v>
      </c>
      <c r="AI960">
        <v>0</v>
      </c>
      <c r="AJ960">
        <v>0</v>
      </c>
      <c r="AK960">
        <v>0</v>
      </c>
      <c r="AL960">
        <v>0</v>
      </c>
      <c r="AM960">
        <v>0</v>
      </c>
      <c r="AN960">
        <v>0</v>
      </c>
      <c r="AO960" t="s">
        <v>2965</v>
      </c>
      <c r="AP960" t="s">
        <v>3423</v>
      </c>
      <c r="AQ960" t="s">
        <v>3423</v>
      </c>
      <c r="AR960" t="s">
        <v>5919</v>
      </c>
      <c r="AS960" t="s">
        <v>5924</v>
      </c>
    </row>
    <row r="961" spans="1:45" ht="17.25" customHeight="1">
      <c r="E961" s="1403" t="str">
        <f t="shared" si="28"/>
        <v>A04AN084 Finishing Work Tile Work Skirt Tile</v>
      </c>
      <c r="F961" s="1403" t="str">
        <f t="shared" si="29"/>
        <v>A04AN084-00007 Finishing Work Tile Work Skirt Tile Acid/Alkaline Resistant Tile     w/ Mortar Bond Coat or Adhesive  H&lt;150mm</v>
      </c>
      <c r="G961" s="1404" t="str" cm="1">
        <f t="array" ref="G961:H961">_xlfn.TEXTSPLIT(I961,"-")</f>
        <v>A04AN084</v>
      </c>
      <c r="H961" s="1404" t="str">
        <v>00007</v>
      </c>
      <c r="I961" t="s">
        <v>5925</v>
      </c>
      <c r="J961" t="s">
        <v>4288</v>
      </c>
      <c r="K961" t="s">
        <v>5683</v>
      </c>
      <c r="L961" t="s">
        <v>5684</v>
      </c>
      <c r="M961" t="s">
        <v>4751</v>
      </c>
      <c r="N961" t="s">
        <v>5863</v>
      </c>
      <c r="O961" t="s">
        <v>5917</v>
      </c>
      <c r="P961" t="s">
        <v>5918</v>
      </c>
      <c r="Q961" t="s">
        <v>4325</v>
      </c>
      <c r="R961" t="s">
        <v>5872</v>
      </c>
      <c r="S961" t="s">
        <v>2965</v>
      </c>
      <c r="T961">
        <v>0</v>
      </c>
      <c r="U961" t="s">
        <v>2965</v>
      </c>
      <c r="V961">
        <v>0</v>
      </c>
      <c r="W961" t="s">
        <v>2965</v>
      </c>
      <c r="X961">
        <v>0</v>
      </c>
      <c r="Y961" t="s">
        <v>2965</v>
      </c>
      <c r="Z961">
        <v>0</v>
      </c>
      <c r="AA961" t="s">
        <v>5097</v>
      </c>
      <c r="AB961" t="s">
        <v>5867</v>
      </c>
      <c r="AC961" t="s">
        <v>2965</v>
      </c>
      <c r="AD961">
        <v>0</v>
      </c>
      <c r="AE961" t="s">
        <v>5840</v>
      </c>
      <c r="AF961" t="s">
        <v>5841</v>
      </c>
      <c r="AG961">
        <v>0</v>
      </c>
      <c r="AH961" t="s">
        <v>5842</v>
      </c>
      <c r="AI961">
        <v>0</v>
      </c>
      <c r="AJ961">
        <v>0</v>
      </c>
      <c r="AK961">
        <v>0</v>
      </c>
      <c r="AL961">
        <v>0</v>
      </c>
      <c r="AM961">
        <v>0</v>
      </c>
      <c r="AN961">
        <v>0</v>
      </c>
      <c r="AO961" t="s">
        <v>2965</v>
      </c>
      <c r="AP961" t="s">
        <v>3423</v>
      </c>
      <c r="AQ961" t="s">
        <v>3423</v>
      </c>
      <c r="AR961" t="s">
        <v>5919</v>
      </c>
      <c r="AS961" t="s">
        <v>5925</v>
      </c>
    </row>
    <row r="962" spans="1:45" s="1423" customFormat="1" ht="17.25" customHeight="1">
      <c r="A962" s="1403"/>
      <c r="B962" s="1403"/>
      <c r="C962" s="1403"/>
      <c r="D962" s="1403"/>
      <c r="E962" s="1403" t="str">
        <f t="shared" si="28"/>
        <v>A04AN084 Finishing Work Tile Work Skirt Tile</v>
      </c>
      <c r="F962" s="1403" t="str">
        <f t="shared" si="29"/>
        <v>A04AN084-00008 Finishing Work Tile Work Skirt Tile Acid/Alkaline Resistant Tile     w/ Mortar Bond Coat or Adhesive  150mm≤H&lt;200mm</v>
      </c>
      <c r="G962" s="1404" t="str" cm="1">
        <f t="array" ref="G962:H962">_xlfn.TEXTSPLIT(I962,"-")</f>
        <v>A04AN084</v>
      </c>
      <c r="H962" s="1404" t="str">
        <v>00008</v>
      </c>
      <c r="I962" t="s">
        <v>5926</v>
      </c>
      <c r="J962" t="s">
        <v>4288</v>
      </c>
      <c r="K962" t="s">
        <v>5683</v>
      </c>
      <c r="L962" t="s">
        <v>5684</v>
      </c>
      <c r="M962" t="s">
        <v>4751</v>
      </c>
      <c r="N962" t="s">
        <v>5863</v>
      </c>
      <c r="O962" t="s">
        <v>5917</v>
      </c>
      <c r="P962" t="s">
        <v>5918</v>
      </c>
      <c r="Q962" t="s">
        <v>4325</v>
      </c>
      <c r="R962" t="s">
        <v>5872</v>
      </c>
      <c r="S962" t="s">
        <v>2965</v>
      </c>
      <c r="T962">
        <v>0</v>
      </c>
      <c r="U962" t="s">
        <v>2965</v>
      </c>
      <c r="V962">
        <v>0</v>
      </c>
      <c r="W962" t="s">
        <v>2965</v>
      </c>
      <c r="X962">
        <v>0</v>
      </c>
      <c r="Y962" t="s">
        <v>2965</v>
      </c>
      <c r="Z962">
        <v>0</v>
      </c>
      <c r="AA962" t="s">
        <v>5097</v>
      </c>
      <c r="AB962" t="s">
        <v>5867</v>
      </c>
      <c r="AC962" t="s">
        <v>2965</v>
      </c>
      <c r="AD962">
        <v>0</v>
      </c>
      <c r="AE962" t="s">
        <v>5845</v>
      </c>
      <c r="AF962" t="s">
        <v>5846</v>
      </c>
      <c r="AG962">
        <v>0</v>
      </c>
      <c r="AH962" t="s">
        <v>5842</v>
      </c>
      <c r="AI962">
        <v>0</v>
      </c>
      <c r="AJ962">
        <v>0</v>
      </c>
      <c r="AK962">
        <v>0</v>
      </c>
      <c r="AL962">
        <v>0</v>
      </c>
      <c r="AM962">
        <v>0</v>
      </c>
      <c r="AN962">
        <v>0</v>
      </c>
      <c r="AO962" t="s">
        <v>2965</v>
      </c>
      <c r="AP962" t="s">
        <v>3423</v>
      </c>
      <c r="AQ962" t="s">
        <v>3423</v>
      </c>
      <c r="AR962" t="s">
        <v>5919</v>
      </c>
      <c r="AS962" t="s">
        <v>5926</v>
      </c>
    </row>
    <row r="963" spans="1:45" ht="17.25" customHeight="1">
      <c r="E963" s="1403" t="str">
        <f t="shared" si="28"/>
        <v>A04AN084 Finishing Work Tile Work Skirt Tile</v>
      </c>
      <c r="F963" s="1403" t="str">
        <f t="shared" si="29"/>
        <v>A04AN084-00009 Finishing Work Tile Work Skirt Tile Acid/Alkaline Resistant Tile     w/ Mortar Bond Coat or Adhesive  200mm≤H</v>
      </c>
      <c r="G963" s="1404" t="str" cm="1">
        <f t="array" ref="G963:H963">_xlfn.TEXTSPLIT(I963,"-")</f>
        <v>A04AN084</v>
      </c>
      <c r="H963" s="1404" t="str">
        <v>00009</v>
      </c>
      <c r="I963" t="s">
        <v>5927</v>
      </c>
      <c r="J963" t="s">
        <v>4288</v>
      </c>
      <c r="K963" t="s">
        <v>5683</v>
      </c>
      <c r="L963" t="s">
        <v>5684</v>
      </c>
      <c r="M963" t="s">
        <v>4751</v>
      </c>
      <c r="N963" t="s">
        <v>5863</v>
      </c>
      <c r="O963" t="s">
        <v>5917</v>
      </c>
      <c r="P963" t="s">
        <v>5918</v>
      </c>
      <c r="Q963" t="s">
        <v>4325</v>
      </c>
      <c r="R963" t="s">
        <v>5872</v>
      </c>
      <c r="S963" t="s">
        <v>2965</v>
      </c>
      <c r="T963">
        <v>0</v>
      </c>
      <c r="U963" t="s">
        <v>2965</v>
      </c>
      <c r="V963">
        <v>0</v>
      </c>
      <c r="W963" t="s">
        <v>2965</v>
      </c>
      <c r="X963">
        <v>0</v>
      </c>
      <c r="Y963" t="s">
        <v>2965</v>
      </c>
      <c r="Z963">
        <v>0</v>
      </c>
      <c r="AA963" t="s">
        <v>5097</v>
      </c>
      <c r="AB963" t="s">
        <v>5867</v>
      </c>
      <c r="AC963" t="s">
        <v>2965</v>
      </c>
      <c r="AD963">
        <v>0</v>
      </c>
      <c r="AE963" t="s">
        <v>5848</v>
      </c>
      <c r="AF963" t="s">
        <v>5849</v>
      </c>
      <c r="AG963">
        <v>0</v>
      </c>
      <c r="AH963" t="s">
        <v>5842</v>
      </c>
      <c r="AI963">
        <v>0</v>
      </c>
      <c r="AJ963">
        <v>0</v>
      </c>
      <c r="AK963">
        <v>0</v>
      </c>
      <c r="AL963">
        <v>0</v>
      </c>
      <c r="AM963">
        <v>0</v>
      </c>
      <c r="AN963">
        <v>0</v>
      </c>
      <c r="AO963" t="s">
        <v>2965</v>
      </c>
      <c r="AP963" t="s">
        <v>3423</v>
      </c>
      <c r="AQ963" t="s">
        <v>3423</v>
      </c>
      <c r="AR963" t="s">
        <v>5919</v>
      </c>
      <c r="AS963" t="s">
        <v>5927</v>
      </c>
    </row>
    <row r="964" spans="1:45" ht="17.25" customHeight="1">
      <c r="E964" s="1403" t="str">
        <f t="shared" si="28"/>
        <v>A04AN084 Finishing Work Tile Work Skirt Tile</v>
      </c>
      <c r="F964" s="1403" t="str">
        <f t="shared" si="29"/>
        <v>A04AN084-00010 Finishing Work Tile Work Skirt Tile Terrazzo Tile     w/ Mortar Bond Coat or Adhesive  H&lt;150mm</v>
      </c>
      <c r="G964" s="1404" t="str" cm="1">
        <f t="array" ref="G964:H964">_xlfn.TEXTSPLIT(I964,"-")</f>
        <v>A04AN084</v>
      </c>
      <c r="H964" s="1404" t="str">
        <v>00010</v>
      </c>
      <c r="I964" t="s">
        <v>5928</v>
      </c>
      <c r="J964" t="s">
        <v>4288</v>
      </c>
      <c r="K964" t="s">
        <v>5683</v>
      </c>
      <c r="L964" t="s">
        <v>5684</v>
      </c>
      <c r="M964" t="s">
        <v>4751</v>
      </c>
      <c r="N964" t="s">
        <v>5863</v>
      </c>
      <c r="O964" t="s">
        <v>5917</v>
      </c>
      <c r="P964" t="s">
        <v>5918</v>
      </c>
      <c r="Q964" t="s">
        <v>5897</v>
      </c>
      <c r="R964" t="s">
        <v>5898</v>
      </c>
      <c r="S964" t="s">
        <v>2965</v>
      </c>
      <c r="T964">
        <v>0</v>
      </c>
      <c r="U964" t="s">
        <v>2965</v>
      </c>
      <c r="V964">
        <v>0</v>
      </c>
      <c r="W964" t="s">
        <v>2965</v>
      </c>
      <c r="X964">
        <v>0</v>
      </c>
      <c r="Y964" t="s">
        <v>2965</v>
      </c>
      <c r="Z964">
        <v>0</v>
      </c>
      <c r="AA964" t="s">
        <v>5097</v>
      </c>
      <c r="AB964" t="s">
        <v>5867</v>
      </c>
      <c r="AC964" t="s">
        <v>2965</v>
      </c>
      <c r="AD964">
        <v>0</v>
      </c>
      <c r="AE964" t="s">
        <v>5840</v>
      </c>
      <c r="AF964" t="s">
        <v>5841</v>
      </c>
      <c r="AG964">
        <v>0</v>
      </c>
      <c r="AH964" t="s">
        <v>5842</v>
      </c>
      <c r="AI964">
        <v>0</v>
      </c>
      <c r="AJ964">
        <v>0</v>
      </c>
      <c r="AK964">
        <v>0</v>
      </c>
      <c r="AL964">
        <v>0</v>
      </c>
      <c r="AM964">
        <v>0</v>
      </c>
      <c r="AN964">
        <v>0</v>
      </c>
      <c r="AO964" t="s">
        <v>2965</v>
      </c>
      <c r="AP964" t="s">
        <v>3423</v>
      </c>
      <c r="AQ964" t="s">
        <v>3423</v>
      </c>
      <c r="AR964" t="s">
        <v>5919</v>
      </c>
      <c r="AS964" t="s">
        <v>5928</v>
      </c>
    </row>
    <row r="965" spans="1:45" ht="17.25" customHeight="1">
      <c r="E965" s="1403" t="str">
        <f t="shared" si="28"/>
        <v>A04AN084 Finishing Work Tile Work Skirt Tile</v>
      </c>
      <c r="F965" s="1403" t="str">
        <f t="shared" si="29"/>
        <v>A04AN084-00011 Finishing Work Tile Work Skirt Tile Terrazzo Tile     w/ Mortar Bond Coat or Adhesive  150mm≤H&lt;200mm</v>
      </c>
      <c r="G965" s="1404" t="str" cm="1">
        <f t="array" ref="G965:H965">_xlfn.TEXTSPLIT(I965,"-")</f>
        <v>A04AN084</v>
      </c>
      <c r="H965" s="1404" t="str">
        <v>00011</v>
      </c>
      <c r="I965" t="s">
        <v>5929</v>
      </c>
      <c r="J965" t="s">
        <v>4288</v>
      </c>
      <c r="K965" t="s">
        <v>5683</v>
      </c>
      <c r="L965" t="s">
        <v>5684</v>
      </c>
      <c r="M965" t="s">
        <v>4751</v>
      </c>
      <c r="N965" t="s">
        <v>5863</v>
      </c>
      <c r="O965" t="s">
        <v>5917</v>
      </c>
      <c r="P965" t="s">
        <v>5918</v>
      </c>
      <c r="Q965" t="s">
        <v>5897</v>
      </c>
      <c r="R965" t="s">
        <v>5898</v>
      </c>
      <c r="S965" t="s">
        <v>2965</v>
      </c>
      <c r="T965">
        <v>0</v>
      </c>
      <c r="U965" t="s">
        <v>2965</v>
      </c>
      <c r="V965">
        <v>0</v>
      </c>
      <c r="W965" t="s">
        <v>2965</v>
      </c>
      <c r="X965">
        <v>0</v>
      </c>
      <c r="Y965" t="s">
        <v>2965</v>
      </c>
      <c r="Z965">
        <v>0</v>
      </c>
      <c r="AA965" t="s">
        <v>5097</v>
      </c>
      <c r="AB965" t="s">
        <v>5867</v>
      </c>
      <c r="AC965" t="s">
        <v>2965</v>
      </c>
      <c r="AD965">
        <v>0</v>
      </c>
      <c r="AE965" t="s">
        <v>5845</v>
      </c>
      <c r="AF965" t="s">
        <v>5846</v>
      </c>
      <c r="AG965">
        <v>0</v>
      </c>
      <c r="AH965" t="s">
        <v>5842</v>
      </c>
      <c r="AI965">
        <v>0</v>
      </c>
      <c r="AJ965">
        <v>0</v>
      </c>
      <c r="AK965">
        <v>0</v>
      </c>
      <c r="AL965">
        <v>0</v>
      </c>
      <c r="AM965">
        <v>0</v>
      </c>
      <c r="AN965">
        <v>0</v>
      </c>
      <c r="AO965" t="s">
        <v>2965</v>
      </c>
      <c r="AP965" t="s">
        <v>3423</v>
      </c>
      <c r="AQ965" t="s">
        <v>3423</v>
      </c>
      <c r="AR965" t="s">
        <v>5919</v>
      </c>
      <c r="AS965" t="s">
        <v>5929</v>
      </c>
    </row>
    <row r="966" spans="1:45" ht="17.25" customHeight="1">
      <c r="E966" s="1403" t="str">
        <f t="shared" si="28"/>
        <v>A04AN084 Finishing Work Tile Work Skirt Tile</v>
      </c>
      <c r="F966" s="1403" t="str">
        <f t="shared" si="29"/>
        <v>A04AN084-00012 Finishing Work Tile Work Skirt Tile Terrazzo Tile     w/ Mortar Bond Coat or Adhesive  200mm≤H</v>
      </c>
      <c r="G966" s="1404" t="str" cm="1">
        <f t="array" ref="G966:H966">_xlfn.TEXTSPLIT(I966,"-")</f>
        <v>A04AN084</v>
      </c>
      <c r="H966" s="1404" t="str">
        <v>00012</v>
      </c>
      <c r="I966" t="s">
        <v>5930</v>
      </c>
      <c r="J966" t="s">
        <v>4288</v>
      </c>
      <c r="K966" t="s">
        <v>5683</v>
      </c>
      <c r="L966" t="s">
        <v>5684</v>
      </c>
      <c r="M966" t="s">
        <v>4751</v>
      </c>
      <c r="N966" t="s">
        <v>5863</v>
      </c>
      <c r="O966" t="s">
        <v>5917</v>
      </c>
      <c r="P966" t="s">
        <v>5918</v>
      </c>
      <c r="Q966" t="s">
        <v>5897</v>
      </c>
      <c r="R966" t="s">
        <v>5898</v>
      </c>
      <c r="S966" t="s">
        <v>2965</v>
      </c>
      <c r="T966">
        <v>0</v>
      </c>
      <c r="U966" t="s">
        <v>2965</v>
      </c>
      <c r="V966">
        <v>0</v>
      </c>
      <c r="W966" t="s">
        <v>2965</v>
      </c>
      <c r="X966">
        <v>0</v>
      </c>
      <c r="Y966" t="s">
        <v>2965</v>
      </c>
      <c r="Z966">
        <v>0</v>
      </c>
      <c r="AA966" t="s">
        <v>5097</v>
      </c>
      <c r="AB966" t="s">
        <v>5867</v>
      </c>
      <c r="AC966" t="s">
        <v>2965</v>
      </c>
      <c r="AD966">
        <v>0</v>
      </c>
      <c r="AE966" t="s">
        <v>5848</v>
      </c>
      <c r="AF966" t="s">
        <v>5849</v>
      </c>
      <c r="AG966">
        <v>0</v>
      </c>
      <c r="AH966" t="s">
        <v>5842</v>
      </c>
      <c r="AI966">
        <v>0</v>
      </c>
      <c r="AJ966">
        <v>0</v>
      </c>
      <c r="AK966">
        <v>0</v>
      </c>
      <c r="AL966">
        <v>0</v>
      </c>
      <c r="AM966">
        <v>0</v>
      </c>
      <c r="AN966">
        <v>0</v>
      </c>
      <c r="AO966" t="s">
        <v>2965</v>
      </c>
      <c r="AP966" t="s">
        <v>3423</v>
      </c>
      <c r="AQ966" t="s">
        <v>3423</v>
      </c>
      <c r="AR966" t="s">
        <v>5919</v>
      </c>
      <c r="AS966" t="s">
        <v>5930</v>
      </c>
    </row>
    <row r="967" spans="1:45" ht="17.25" customHeight="1">
      <c r="E967" s="1403" t="str">
        <f t="shared" si="28"/>
        <v>A04AN084 Finishing Work Tile Work Skirt Tile</v>
      </c>
      <c r="F967" s="1403" t="str">
        <f t="shared" si="29"/>
        <v>A04AN084-00013 Finishing Work Tile Work Skirt Tile Vinyl Tile     w/ Mortar Bond Coat or Adhesive  H&lt;150mm</v>
      </c>
      <c r="G967" s="1404" t="str" cm="1">
        <f t="array" ref="G967:H967">_xlfn.TEXTSPLIT(I967,"-")</f>
        <v>A04AN084</v>
      </c>
      <c r="H967" s="1404" t="str">
        <v>00013</v>
      </c>
      <c r="I967" t="s">
        <v>5931</v>
      </c>
      <c r="J967" t="s">
        <v>4288</v>
      </c>
      <c r="K967" t="s">
        <v>5683</v>
      </c>
      <c r="L967" t="s">
        <v>5684</v>
      </c>
      <c r="M967" t="s">
        <v>4751</v>
      </c>
      <c r="N967" t="s">
        <v>5863</v>
      </c>
      <c r="O967" t="s">
        <v>5917</v>
      </c>
      <c r="P967" t="s">
        <v>5918</v>
      </c>
      <c r="Q967" t="s">
        <v>5900</v>
      </c>
      <c r="R967" t="s">
        <v>5901</v>
      </c>
      <c r="S967" t="s">
        <v>2965</v>
      </c>
      <c r="T967">
        <v>0</v>
      </c>
      <c r="U967" t="s">
        <v>2965</v>
      </c>
      <c r="V967">
        <v>0</v>
      </c>
      <c r="W967" t="s">
        <v>2965</v>
      </c>
      <c r="X967">
        <v>0</v>
      </c>
      <c r="Y967" t="s">
        <v>2965</v>
      </c>
      <c r="Z967">
        <v>0</v>
      </c>
      <c r="AA967" t="s">
        <v>5097</v>
      </c>
      <c r="AB967" t="s">
        <v>5867</v>
      </c>
      <c r="AC967" t="s">
        <v>2965</v>
      </c>
      <c r="AD967">
        <v>0</v>
      </c>
      <c r="AE967" t="s">
        <v>5840</v>
      </c>
      <c r="AF967" t="s">
        <v>5841</v>
      </c>
      <c r="AG967">
        <v>0</v>
      </c>
      <c r="AH967" t="s">
        <v>5842</v>
      </c>
      <c r="AI967">
        <v>0</v>
      </c>
      <c r="AJ967">
        <v>0</v>
      </c>
      <c r="AK967">
        <v>0</v>
      </c>
      <c r="AL967">
        <v>0</v>
      </c>
      <c r="AM967">
        <v>0</v>
      </c>
      <c r="AN967">
        <v>0</v>
      </c>
      <c r="AO967" t="s">
        <v>2965</v>
      </c>
      <c r="AP967" t="s">
        <v>3423</v>
      </c>
      <c r="AQ967" t="s">
        <v>3423</v>
      </c>
      <c r="AR967" t="s">
        <v>5919</v>
      </c>
      <c r="AS967" t="s">
        <v>5931</v>
      </c>
    </row>
    <row r="968" spans="1:45" ht="17.25" customHeight="1">
      <c r="E968" s="1403" t="str">
        <f t="shared" ref="E968:E1031" si="30">G968&amp;" "&amp;L968&amp;" "&amp;N968&amp;" "&amp;P968</f>
        <v>A04AN084 Finishing Work Tile Work Skirt Tile</v>
      </c>
      <c r="F968" s="1403" t="str">
        <f t="shared" si="29"/>
        <v>A04AN084-00014 Finishing Work Tile Work Skirt Tile Vinyl Tile     w/ Mortar Bond Coat or Adhesive  150mm≤H&lt;200mm</v>
      </c>
      <c r="G968" s="1404" t="str" cm="1">
        <f t="array" ref="G968:H968">_xlfn.TEXTSPLIT(I968,"-")</f>
        <v>A04AN084</v>
      </c>
      <c r="H968" s="1404" t="str">
        <v>00014</v>
      </c>
      <c r="I968" t="s">
        <v>5932</v>
      </c>
      <c r="J968" t="s">
        <v>4288</v>
      </c>
      <c r="K968" t="s">
        <v>5683</v>
      </c>
      <c r="L968" t="s">
        <v>5684</v>
      </c>
      <c r="M968" t="s">
        <v>4751</v>
      </c>
      <c r="N968" t="s">
        <v>5863</v>
      </c>
      <c r="O968" t="s">
        <v>5917</v>
      </c>
      <c r="P968" t="s">
        <v>5918</v>
      </c>
      <c r="Q968" t="s">
        <v>5900</v>
      </c>
      <c r="R968" t="s">
        <v>5901</v>
      </c>
      <c r="S968" t="s">
        <v>2965</v>
      </c>
      <c r="T968">
        <v>0</v>
      </c>
      <c r="U968" t="s">
        <v>2965</v>
      </c>
      <c r="V968">
        <v>0</v>
      </c>
      <c r="W968" t="s">
        <v>2965</v>
      </c>
      <c r="X968">
        <v>0</v>
      </c>
      <c r="Y968" t="s">
        <v>2965</v>
      </c>
      <c r="Z968">
        <v>0</v>
      </c>
      <c r="AA968" t="s">
        <v>5097</v>
      </c>
      <c r="AB968" t="s">
        <v>5867</v>
      </c>
      <c r="AC968" t="s">
        <v>2965</v>
      </c>
      <c r="AD968">
        <v>0</v>
      </c>
      <c r="AE968" t="s">
        <v>5845</v>
      </c>
      <c r="AF968" t="s">
        <v>5846</v>
      </c>
      <c r="AG968">
        <v>0</v>
      </c>
      <c r="AH968" t="s">
        <v>5842</v>
      </c>
      <c r="AI968">
        <v>0</v>
      </c>
      <c r="AJ968">
        <v>0</v>
      </c>
      <c r="AK968">
        <v>0</v>
      </c>
      <c r="AL968">
        <v>0</v>
      </c>
      <c r="AM968">
        <v>0</v>
      </c>
      <c r="AN968">
        <v>0</v>
      </c>
      <c r="AO968" t="s">
        <v>2965</v>
      </c>
      <c r="AP968" t="s">
        <v>3423</v>
      </c>
      <c r="AQ968" t="s">
        <v>3423</v>
      </c>
      <c r="AR968" t="s">
        <v>5919</v>
      </c>
      <c r="AS968" t="s">
        <v>5932</v>
      </c>
    </row>
    <row r="969" spans="1:45" ht="17.25" customHeight="1">
      <c r="E969" s="1403" t="str">
        <f t="shared" si="30"/>
        <v>A04AN084 Finishing Work Tile Work Skirt Tile</v>
      </c>
      <c r="F969" s="1403" t="str">
        <f t="shared" ref="F969:F1032" si="31">IF(I969=0,"",I969)&amp;" "&amp;IF(L969=0,"",L969)&amp;" "&amp;IF(N969=0,"",N969)&amp;" "&amp;IF(P969=0,"",P969)&amp;" "&amp;IF(R969=0,"",R969)&amp;" "&amp;IF(T969=0,"",T969)&amp;" "&amp;IF(V969=0,"",V969)&amp;" "&amp;IF(X969=0,"",X969)&amp;" "&amp;IF(Z969=0,"",Z969)&amp;" "&amp;IF(AB969=0,"",AB969)&amp;" "&amp;IF(AD969=0,"",AD969)&amp;" "&amp;IF(AF969=0,"",AF969)</f>
        <v>A04AN084-00015 Finishing Work Tile Work Skirt Tile Vinyl Tile     w/ Mortar Bond Coat or Adhesive  200mm≤H</v>
      </c>
      <c r="G969" s="1404" t="str" cm="1">
        <f t="array" ref="G969:H969">_xlfn.TEXTSPLIT(I969,"-")</f>
        <v>A04AN084</v>
      </c>
      <c r="H969" s="1404" t="str">
        <v>00015</v>
      </c>
      <c r="I969" t="s">
        <v>5933</v>
      </c>
      <c r="J969" t="s">
        <v>4288</v>
      </c>
      <c r="K969" t="s">
        <v>5683</v>
      </c>
      <c r="L969" t="s">
        <v>5684</v>
      </c>
      <c r="M969" t="s">
        <v>4751</v>
      </c>
      <c r="N969" t="s">
        <v>5863</v>
      </c>
      <c r="O969" t="s">
        <v>5917</v>
      </c>
      <c r="P969" t="s">
        <v>5918</v>
      </c>
      <c r="Q969" t="s">
        <v>5900</v>
      </c>
      <c r="R969" t="s">
        <v>5901</v>
      </c>
      <c r="S969" t="s">
        <v>2965</v>
      </c>
      <c r="T969">
        <v>0</v>
      </c>
      <c r="U969" t="s">
        <v>2965</v>
      </c>
      <c r="V969">
        <v>0</v>
      </c>
      <c r="W969" t="s">
        <v>2965</v>
      </c>
      <c r="X969">
        <v>0</v>
      </c>
      <c r="Y969" t="s">
        <v>2965</v>
      </c>
      <c r="Z969">
        <v>0</v>
      </c>
      <c r="AA969" t="s">
        <v>5097</v>
      </c>
      <c r="AB969" t="s">
        <v>5867</v>
      </c>
      <c r="AC969" t="s">
        <v>2965</v>
      </c>
      <c r="AD969">
        <v>0</v>
      </c>
      <c r="AE969" t="s">
        <v>5848</v>
      </c>
      <c r="AF969" t="s">
        <v>5849</v>
      </c>
      <c r="AG969">
        <v>0</v>
      </c>
      <c r="AH969" t="s">
        <v>5842</v>
      </c>
      <c r="AI969">
        <v>0</v>
      </c>
      <c r="AJ969">
        <v>0</v>
      </c>
      <c r="AK969">
        <v>0</v>
      </c>
      <c r="AL969">
        <v>0</v>
      </c>
      <c r="AM969">
        <v>0</v>
      </c>
      <c r="AN969">
        <v>0</v>
      </c>
      <c r="AO969" t="s">
        <v>2965</v>
      </c>
      <c r="AP969" t="s">
        <v>3423</v>
      </c>
      <c r="AQ969" t="s">
        <v>3423</v>
      </c>
      <c r="AR969" t="s">
        <v>5919</v>
      </c>
      <c r="AS969" t="s">
        <v>5933</v>
      </c>
    </row>
    <row r="970" spans="1:45" ht="17.25" customHeight="1">
      <c r="E970" s="1403" t="str">
        <f t="shared" si="30"/>
        <v>A04AN084 Finishing Work Tile Work Skirt Tile</v>
      </c>
      <c r="F970" s="1403" t="str">
        <f t="shared" si="31"/>
        <v>A04AN084-00016 Finishing Work Tile Work Skirt Tile Anti-Static Vinyl Tile     w/ Mortar Bond Coat or Adhesive  H&lt;150mm</v>
      </c>
      <c r="G970" s="1404" t="str" cm="1">
        <f t="array" ref="G970:H970">_xlfn.TEXTSPLIT(I970,"-")</f>
        <v>A04AN084</v>
      </c>
      <c r="H970" s="1404" t="str">
        <v>00016</v>
      </c>
      <c r="I970" t="s">
        <v>5934</v>
      </c>
      <c r="J970" t="s">
        <v>4288</v>
      </c>
      <c r="K970" t="s">
        <v>5683</v>
      </c>
      <c r="L970" t="s">
        <v>5684</v>
      </c>
      <c r="M970" t="s">
        <v>4751</v>
      </c>
      <c r="N970" t="s">
        <v>5863</v>
      </c>
      <c r="O970" t="s">
        <v>5917</v>
      </c>
      <c r="P970" t="s">
        <v>5918</v>
      </c>
      <c r="Q970" t="s">
        <v>5903</v>
      </c>
      <c r="R970" t="s">
        <v>5904</v>
      </c>
      <c r="S970" t="s">
        <v>2965</v>
      </c>
      <c r="T970">
        <v>0</v>
      </c>
      <c r="U970" t="s">
        <v>2965</v>
      </c>
      <c r="V970">
        <v>0</v>
      </c>
      <c r="W970" t="s">
        <v>2965</v>
      </c>
      <c r="X970">
        <v>0</v>
      </c>
      <c r="Y970" t="s">
        <v>2965</v>
      </c>
      <c r="Z970">
        <v>0</v>
      </c>
      <c r="AA970" t="s">
        <v>5097</v>
      </c>
      <c r="AB970" t="s">
        <v>5867</v>
      </c>
      <c r="AC970" t="s">
        <v>2965</v>
      </c>
      <c r="AD970">
        <v>0</v>
      </c>
      <c r="AE970" t="s">
        <v>5840</v>
      </c>
      <c r="AF970" t="s">
        <v>5841</v>
      </c>
      <c r="AG970">
        <v>0</v>
      </c>
      <c r="AH970" t="s">
        <v>5842</v>
      </c>
      <c r="AI970">
        <v>0</v>
      </c>
      <c r="AJ970">
        <v>0</v>
      </c>
      <c r="AK970">
        <v>0</v>
      </c>
      <c r="AL970">
        <v>0</v>
      </c>
      <c r="AM970">
        <v>0</v>
      </c>
      <c r="AN970">
        <v>0</v>
      </c>
      <c r="AO970" t="s">
        <v>2965</v>
      </c>
      <c r="AP970" t="s">
        <v>3423</v>
      </c>
      <c r="AQ970" t="s">
        <v>3423</v>
      </c>
      <c r="AR970" t="s">
        <v>5919</v>
      </c>
      <c r="AS970" t="s">
        <v>5934</v>
      </c>
    </row>
    <row r="971" spans="1:45" ht="17.25" customHeight="1">
      <c r="E971" s="1403" t="str">
        <f t="shared" si="30"/>
        <v>A04AN084 Finishing Work Tile Work Skirt Tile</v>
      </c>
      <c r="F971" s="1403" t="str">
        <f t="shared" si="31"/>
        <v>A04AN084-00017 Finishing Work Tile Work Skirt Tile Anti-Static Vinyl Tile     w/ Mortar Bond Coat or Adhesive  150mm≤H&lt;200mm</v>
      </c>
      <c r="G971" s="1404" t="str" cm="1">
        <f t="array" ref="G971:H971">_xlfn.TEXTSPLIT(I971,"-")</f>
        <v>A04AN084</v>
      </c>
      <c r="H971" s="1404" t="str">
        <v>00017</v>
      </c>
      <c r="I971" t="s">
        <v>5935</v>
      </c>
      <c r="J971" t="s">
        <v>4288</v>
      </c>
      <c r="K971" t="s">
        <v>5683</v>
      </c>
      <c r="L971" t="s">
        <v>5684</v>
      </c>
      <c r="M971" t="s">
        <v>4751</v>
      </c>
      <c r="N971" t="s">
        <v>5863</v>
      </c>
      <c r="O971" t="s">
        <v>5917</v>
      </c>
      <c r="P971" t="s">
        <v>5918</v>
      </c>
      <c r="Q971" t="s">
        <v>5903</v>
      </c>
      <c r="R971" t="s">
        <v>5904</v>
      </c>
      <c r="S971" t="s">
        <v>2965</v>
      </c>
      <c r="T971">
        <v>0</v>
      </c>
      <c r="U971" t="s">
        <v>2965</v>
      </c>
      <c r="V971">
        <v>0</v>
      </c>
      <c r="W971" t="s">
        <v>2965</v>
      </c>
      <c r="X971">
        <v>0</v>
      </c>
      <c r="Y971" t="s">
        <v>2965</v>
      </c>
      <c r="Z971">
        <v>0</v>
      </c>
      <c r="AA971" t="s">
        <v>5097</v>
      </c>
      <c r="AB971" t="s">
        <v>5867</v>
      </c>
      <c r="AC971" t="s">
        <v>2965</v>
      </c>
      <c r="AD971">
        <v>0</v>
      </c>
      <c r="AE971" t="s">
        <v>5845</v>
      </c>
      <c r="AF971" t="s">
        <v>5846</v>
      </c>
      <c r="AG971">
        <v>0</v>
      </c>
      <c r="AH971" t="s">
        <v>5842</v>
      </c>
      <c r="AI971">
        <v>0</v>
      </c>
      <c r="AJ971">
        <v>0</v>
      </c>
      <c r="AK971">
        <v>0</v>
      </c>
      <c r="AL971">
        <v>0</v>
      </c>
      <c r="AM971">
        <v>0</v>
      </c>
      <c r="AN971">
        <v>0</v>
      </c>
      <c r="AO971" t="s">
        <v>2965</v>
      </c>
      <c r="AP971" t="s">
        <v>3423</v>
      </c>
      <c r="AQ971" t="s">
        <v>3423</v>
      </c>
      <c r="AR971" t="s">
        <v>5919</v>
      </c>
      <c r="AS971" t="s">
        <v>5935</v>
      </c>
    </row>
    <row r="972" spans="1:45" ht="17.25" customHeight="1">
      <c r="E972" s="1403" t="str">
        <f t="shared" si="30"/>
        <v>A04AN084 Finishing Work Tile Work Skirt Tile</v>
      </c>
      <c r="F972" s="1403" t="str">
        <f t="shared" si="31"/>
        <v>A04AN084-00018 Finishing Work Tile Work Skirt Tile Anti-Static Vinyl Tile     w/ Mortar Bond Coat or Adhesive  200mm≤H</v>
      </c>
      <c r="G972" s="1404" t="str" cm="1">
        <f t="array" ref="G972:H972">_xlfn.TEXTSPLIT(I972,"-")</f>
        <v>A04AN084</v>
      </c>
      <c r="H972" s="1404" t="str">
        <v>00018</v>
      </c>
      <c r="I972" t="s">
        <v>5936</v>
      </c>
      <c r="J972" t="s">
        <v>4288</v>
      </c>
      <c r="K972" t="s">
        <v>5683</v>
      </c>
      <c r="L972" t="s">
        <v>5684</v>
      </c>
      <c r="M972" t="s">
        <v>4751</v>
      </c>
      <c r="N972" t="s">
        <v>5863</v>
      </c>
      <c r="O972" t="s">
        <v>5917</v>
      </c>
      <c r="P972" t="s">
        <v>5918</v>
      </c>
      <c r="Q972" t="s">
        <v>5903</v>
      </c>
      <c r="R972" t="s">
        <v>5904</v>
      </c>
      <c r="S972" t="s">
        <v>2965</v>
      </c>
      <c r="T972">
        <v>0</v>
      </c>
      <c r="U972" t="s">
        <v>2965</v>
      </c>
      <c r="V972">
        <v>0</v>
      </c>
      <c r="W972" t="s">
        <v>2965</v>
      </c>
      <c r="X972">
        <v>0</v>
      </c>
      <c r="Y972" t="s">
        <v>2965</v>
      </c>
      <c r="Z972">
        <v>0</v>
      </c>
      <c r="AA972" t="s">
        <v>5097</v>
      </c>
      <c r="AB972" t="s">
        <v>5867</v>
      </c>
      <c r="AC972" t="s">
        <v>2965</v>
      </c>
      <c r="AD972">
        <v>0</v>
      </c>
      <c r="AE972" t="s">
        <v>5848</v>
      </c>
      <c r="AF972" t="s">
        <v>5849</v>
      </c>
      <c r="AG972">
        <v>0</v>
      </c>
      <c r="AH972" t="s">
        <v>5842</v>
      </c>
      <c r="AI972">
        <v>0</v>
      </c>
      <c r="AJ972">
        <v>0</v>
      </c>
      <c r="AK972">
        <v>0</v>
      </c>
      <c r="AL972">
        <v>0</v>
      </c>
      <c r="AM972">
        <v>0</v>
      </c>
      <c r="AN972">
        <v>0</v>
      </c>
      <c r="AO972" t="s">
        <v>2965</v>
      </c>
      <c r="AP972" t="s">
        <v>3423</v>
      </c>
      <c r="AQ972" t="s">
        <v>3423</v>
      </c>
      <c r="AR972" t="s">
        <v>5919</v>
      </c>
      <c r="AS972" t="s">
        <v>5936</v>
      </c>
    </row>
    <row r="973" spans="1:45" ht="17.25" customHeight="1">
      <c r="E973" s="1403" t="str">
        <f t="shared" si="30"/>
        <v>A04AN084 Finishing Work Tile Work Skirt Tile</v>
      </c>
      <c r="F973" s="1403" t="str">
        <f t="shared" si="31"/>
        <v>A04AN084-00019 Finishing Work Tile Work Skirt Tile Granite Tile     w/ Mortar Bond Coat or Adhesive  H&lt;150mm</v>
      </c>
      <c r="G973" s="1404" t="str" cm="1">
        <f t="array" ref="G973:H973">_xlfn.TEXTSPLIT(I973,"-")</f>
        <v>A04AN084</v>
      </c>
      <c r="H973" s="1404" t="str">
        <v>00019</v>
      </c>
      <c r="I973" t="s">
        <v>5937</v>
      </c>
      <c r="J973" t="s">
        <v>4288</v>
      </c>
      <c r="K973" t="s">
        <v>5683</v>
      </c>
      <c r="L973" t="s">
        <v>5684</v>
      </c>
      <c r="M973" t="s">
        <v>4751</v>
      </c>
      <c r="N973" t="s">
        <v>5863</v>
      </c>
      <c r="O973" t="s">
        <v>5917</v>
      </c>
      <c r="P973" t="s">
        <v>5918</v>
      </c>
      <c r="Q973" t="s">
        <v>5199</v>
      </c>
      <c r="R973" t="s">
        <v>5874</v>
      </c>
      <c r="S973" t="s">
        <v>2965</v>
      </c>
      <c r="T973">
        <v>0</v>
      </c>
      <c r="U973" t="s">
        <v>2965</v>
      </c>
      <c r="V973">
        <v>0</v>
      </c>
      <c r="W973" t="s">
        <v>2965</v>
      </c>
      <c r="X973">
        <v>0</v>
      </c>
      <c r="Y973" t="s">
        <v>2965</v>
      </c>
      <c r="Z973">
        <v>0</v>
      </c>
      <c r="AA973" t="s">
        <v>5097</v>
      </c>
      <c r="AB973" t="s">
        <v>5867</v>
      </c>
      <c r="AC973" t="s">
        <v>2965</v>
      </c>
      <c r="AD973">
        <v>0</v>
      </c>
      <c r="AE973" t="s">
        <v>5840</v>
      </c>
      <c r="AF973" t="s">
        <v>5841</v>
      </c>
      <c r="AG973">
        <v>0</v>
      </c>
      <c r="AH973" t="s">
        <v>5842</v>
      </c>
      <c r="AI973">
        <v>0</v>
      </c>
      <c r="AJ973">
        <v>0</v>
      </c>
      <c r="AK973">
        <v>0</v>
      </c>
      <c r="AL973">
        <v>0</v>
      </c>
      <c r="AM973">
        <v>0</v>
      </c>
      <c r="AN973">
        <v>0</v>
      </c>
      <c r="AO973" t="s">
        <v>2965</v>
      </c>
      <c r="AP973" t="s">
        <v>3423</v>
      </c>
      <c r="AQ973" t="s">
        <v>3423</v>
      </c>
      <c r="AR973" t="s">
        <v>5919</v>
      </c>
      <c r="AS973" t="s">
        <v>5937</v>
      </c>
    </row>
    <row r="974" spans="1:45" ht="17.25" customHeight="1">
      <c r="E974" s="1403" t="str">
        <f t="shared" si="30"/>
        <v>A04AN084 Finishing Work Tile Work Skirt Tile</v>
      </c>
      <c r="F974" s="1403" t="str">
        <f t="shared" si="31"/>
        <v>A04AN084-00020 Finishing Work Tile Work Skirt Tile Granite Tile     w/ Mortar Bond Coat or Adhesive  150mm≤H&lt;200mm</v>
      </c>
      <c r="G974" s="1404" t="str" cm="1">
        <f t="array" ref="G974:H974">_xlfn.TEXTSPLIT(I974,"-")</f>
        <v>A04AN084</v>
      </c>
      <c r="H974" s="1404" t="str">
        <v>00020</v>
      </c>
      <c r="I974" t="s">
        <v>5938</v>
      </c>
      <c r="J974" t="s">
        <v>4288</v>
      </c>
      <c r="K974" t="s">
        <v>5683</v>
      </c>
      <c r="L974" t="s">
        <v>5684</v>
      </c>
      <c r="M974" t="s">
        <v>4751</v>
      </c>
      <c r="N974" t="s">
        <v>5863</v>
      </c>
      <c r="O974" t="s">
        <v>5917</v>
      </c>
      <c r="P974" t="s">
        <v>5918</v>
      </c>
      <c r="Q974" t="s">
        <v>5199</v>
      </c>
      <c r="R974" t="s">
        <v>5874</v>
      </c>
      <c r="S974" t="s">
        <v>2965</v>
      </c>
      <c r="T974">
        <v>0</v>
      </c>
      <c r="U974" t="s">
        <v>2965</v>
      </c>
      <c r="V974">
        <v>0</v>
      </c>
      <c r="W974" t="s">
        <v>2965</v>
      </c>
      <c r="X974">
        <v>0</v>
      </c>
      <c r="Y974" t="s">
        <v>2965</v>
      </c>
      <c r="Z974">
        <v>0</v>
      </c>
      <c r="AA974" t="s">
        <v>5097</v>
      </c>
      <c r="AB974" t="s">
        <v>5867</v>
      </c>
      <c r="AC974" t="s">
        <v>2965</v>
      </c>
      <c r="AD974">
        <v>0</v>
      </c>
      <c r="AE974" t="s">
        <v>5845</v>
      </c>
      <c r="AF974" t="s">
        <v>5846</v>
      </c>
      <c r="AG974">
        <v>0</v>
      </c>
      <c r="AH974" t="s">
        <v>5842</v>
      </c>
      <c r="AI974">
        <v>0</v>
      </c>
      <c r="AJ974">
        <v>0</v>
      </c>
      <c r="AK974">
        <v>0</v>
      </c>
      <c r="AL974">
        <v>0</v>
      </c>
      <c r="AM974">
        <v>0</v>
      </c>
      <c r="AN974">
        <v>0</v>
      </c>
      <c r="AO974" t="s">
        <v>2965</v>
      </c>
      <c r="AP974" t="s">
        <v>3423</v>
      </c>
      <c r="AQ974" t="s">
        <v>3423</v>
      </c>
      <c r="AR974" t="s">
        <v>5919</v>
      </c>
      <c r="AS974" t="s">
        <v>5938</v>
      </c>
    </row>
    <row r="975" spans="1:45" s="1423" customFormat="1" ht="17.25" customHeight="1">
      <c r="A975" s="1403"/>
      <c r="B975" s="1403"/>
      <c r="C975" s="1403"/>
      <c r="D975" s="1403"/>
      <c r="E975" s="1403" t="str">
        <f t="shared" si="30"/>
        <v>A04AN084 Finishing Work Tile Work Skirt Tile</v>
      </c>
      <c r="F975" s="1403" t="str">
        <f t="shared" si="31"/>
        <v>A04AN084-00021 Finishing Work Tile Work Skirt Tile Granite Tile     w/ Mortar Bond Coat or Adhesive  200mm≤H</v>
      </c>
      <c r="G975" s="1404" t="str" cm="1">
        <f t="array" ref="G975:H975">_xlfn.TEXTSPLIT(I975,"-")</f>
        <v>A04AN084</v>
      </c>
      <c r="H975" s="1404" t="str">
        <v>00021</v>
      </c>
      <c r="I975" t="s">
        <v>5939</v>
      </c>
      <c r="J975" t="s">
        <v>4288</v>
      </c>
      <c r="K975" t="s">
        <v>5683</v>
      </c>
      <c r="L975" t="s">
        <v>5684</v>
      </c>
      <c r="M975" t="s">
        <v>4751</v>
      </c>
      <c r="N975" t="s">
        <v>5863</v>
      </c>
      <c r="O975" t="s">
        <v>5917</v>
      </c>
      <c r="P975" t="s">
        <v>5918</v>
      </c>
      <c r="Q975" t="s">
        <v>5199</v>
      </c>
      <c r="R975" t="s">
        <v>5874</v>
      </c>
      <c r="S975" t="s">
        <v>2965</v>
      </c>
      <c r="T975">
        <v>0</v>
      </c>
      <c r="U975" t="s">
        <v>2965</v>
      </c>
      <c r="V975">
        <v>0</v>
      </c>
      <c r="W975" t="s">
        <v>2965</v>
      </c>
      <c r="X975">
        <v>0</v>
      </c>
      <c r="Y975" t="s">
        <v>2965</v>
      </c>
      <c r="Z975">
        <v>0</v>
      </c>
      <c r="AA975" t="s">
        <v>5097</v>
      </c>
      <c r="AB975" t="s">
        <v>5867</v>
      </c>
      <c r="AC975" t="s">
        <v>2965</v>
      </c>
      <c r="AD975">
        <v>0</v>
      </c>
      <c r="AE975" t="s">
        <v>5848</v>
      </c>
      <c r="AF975" t="s">
        <v>5849</v>
      </c>
      <c r="AG975">
        <v>0</v>
      </c>
      <c r="AH975" t="s">
        <v>5842</v>
      </c>
      <c r="AI975">
        <v>0</v>
      </c>
      <c r="AJ975">
        <v>0</v>
      </c>
      <c r="AK975">
        <v>0</v>
      </c>
      <c r="AL975">
        <v>0</v>
      </c>
      <c r="AM975">
        <v>0</v>
      </c>
      <c r="AN975">
        <v>0</v>
      </c>
      <c r="AO975" t="s">
        <v>2965</v>
      </c>
      <c r="AP975" t="s">
        <v>3423</v>
      </c>
      <c r="AQ975" t="s">
        <v>3423</v>
      </c>
      <c r="AR975" t="s">
        <v>5919</v>
      </c>
      <c r="AS975" t="s">
        <v>5939</v>
      </c>
    </row>
    <row r="976" spans="1:45" s="1423" customFormat="1" ht="17.25" customHeight="1">
      <c r="A976" s="1403"/>
      <c r="B976" s="1403"/>
      <c r="C976" s="1403"/>
      <c r="D976" s="1403"/>
      <c r="E976" s="1403" t="str">
        <f t="shared" si="30"/>
        <v>A04AN084 Finishing Work Tile Work Skirt Tile</v>
      </c>
      <c r="F976" s="1403" t="str">
        <f t="shared" si="31"/>
        <v>A04AN084-00022 Finishing Work Tile Work Skirt Tile Marble Tile     w/ Mortar Bond Coat or Adhesive  H&lt;150mm</v>
      </c>
      <c r="G976" s="1404" t="str" cm="1">
        <f t="array" ref="G976:H976">_xlfn.TEXTSPLIT(I976,"-")</f>
        <v>A04AN084</v>
      </c>
      <c r="H976" s="1404" t="str">
        <v>00022</v>
      </c>
      <c r="I976" t="s">
        <v>5940</v>
      </c>
      <c r="J976" t="s">
        <v>4288</v>
      </c>
      <c r="K976" t="s">
        <v>5683</v>
      </c>
      <c r="L976" t="s">
        <v>5684</v>
      </c>
      <c r="M976" t="s">
        <v>4751</v>
      </c>
      <c r="N976" t="s">
        <v>5863</v>
      </c>
      <c r="O976" t="s">
        <v>5917</v>
      </c>
      <c r="P976" t="s">
        <v>5918</v>
      </c>
      <c r="Q976" t="s">
        <v>5202</v>
      </c>
      <c r="R976" t="s">
        <v>5877</v>
      </c>
      <c r="S976" t="s">
        <v>2965</v>
      </c>
      <c r="T976">
        <v>0</v>
      </c>
      <c r="U976" t="s">
        <v>2965</v>
      </c>
      <c r="V976">
        <v>0</v>
      </c>
      <c r="W976" t="s">
        <v>2965</v>
      </c>
      <c r="X976">
        <v>0</v>
      </c>
      <c r="Y976" t="s">
        <v>2965</v>
      </c>
      <c r="Z976">
        <v>0</v>
      </c>
      <c r="AA976" t="s">
        <v>5097</v>
      </c>
      <c r="AB976" t="s">
        <v>5867</v>
      </c>
      <c r="AC976" t="s">
        <v>2965</v>
      </c>
      <c r="AD976">
        <v>0</v>
      </c>
      <c r="AE976" t="s">
        <v>5840</v>
      </c>
      <c r="AF976" t="s">
        <v>5841</v>
      </c>
      <c r="AG976">
        <v>0</v>
      </c>
      <c r="AH976" t="s">
        <v>5842</v>
      </c>
      <c r="AI976">
        <v>0</v>
      </c>
      <c r="AJ976">
        <v>0</v>
      </c>
      <c r="AK976">
        <v>0</v>
      </c>
      <c r="AL976">
        <v>0</v>
      </c>
      <c r="AM976">
        <v>0</v>
      </c>
      <c r="AN976">
        <v>0</v>
      </c>
      <c r="AO976" t="s">
        <v>2965</v>
      </c>
      <c r="AP976" t="s">
        <v>3423</v>
      </c>
      <c r="AQ976" t="s">
        <v>3423</v>
      </c>
      <c r="AR976" t="s">
        <v>5919</v>
      </c>
      <c r="AS976" t="s">
        <v>5940</v>
      </c>
    </row>
    <row r="977" spans="1:45" s="1423" customFormat="1" ht="17.25" customHeight="1">
      <c r="A977" s="1403"/>
      <c r="B977" s="1403"/>
      <c r="C977" s="1403"/>
      <c r="D977" s="1403"/>
      <c r="E977" s="1403" t="str">
        <f t="shared" si="30"/>
        <v>A04AN084 Finishing Work Tile Work Skirt Tile</v>
      </c>
      <c r="F977" s="1403" t="str">
        <f t="shared" si="31"/>
        <v>A04AN084-00023 Finishing Work Tile Work Skirt Tile Marble Tile     w/ Mortar Bond Coat or Adhesive  150mm≤H&lt;200mm</v>
      </c>
      <c r="G977" s="1404" t="str" cm="1">
        <f t="array" ref="G977:H977">_xlfn.TEXTSPLIT(I977,"-")</f>
        <v>A04AN084</v>
      </c>
      <c r="H977" s="1404" t="str">
        <v>00023</v>
      </c>
      <c r="I977" t="s">
        <v>5941</v>
      </c>
      <c r="J977" t="s">
        <v>4288</v>
      </c>
      <c r="K977" t="s">
        <v>5683</v>
      </c>
      <c r="L977" t="s">
        <v>5684</v>
      </c>
      <c r="M977" t="s">
        <v>4751</v>
      </c>
      <c r="N977" t="s">
        <v>5863</v>
      </c>
      <c r="O977" t="s">
        <v>5917</v>
      </c>
      <c r="P977" t="s">
        <v>5918</v>
      </c>
      <c r="Q977" t="s">
        <v>5202</v>
      </c>
      <c r="R977" t="s">
        <v>5877</v>
      </c>
      <c r="S977" t="s">
        <v>2965</v>
      </c>
      <c r="T977">
        <v>0</v>
      </c>
      <c r="U977" t="s">
        <v>2965</v>
      </c>
      <c r="V977">
        <v>0</v>
      </c>
      <c r="W977" t="s">
        <v>2965</v>
      </c>
      <c r="X977">
        <v>0</v>
      </c>
      <c r="Y977" t="s">
        <v>2965</v>
      </c>
      <c r="Z977">
        <v>0</v>
      </c>
      <c r="AA977" t="s">
        <v>5097</v>
      </c>
      <c r="AB977" t="s">
        <v>5867</v>
      </c>
      <c r="AC977" t="s">
        <v>2965</v>
      </c>
      <c r="AD977">
        <v>0</v>
      </c>
      <c r="AE977" t="s">
        <v>5845</v>
      </c>
      <c r="AF977" t="s">
        <v>5846</v>
      </c>
      <c r="AG977">
        <v>0</v>
      </c>
      <c r="AH977" t="s">
        <v>5842</v>
      </c>
      <c r="AI977">
        <v>0</v>
      </c>
      <c r="AJ977">
        <v>0</v>
      </c>
      <c r="AK977">
        <v>0</v>
      </c>
      <c r="AL977">
        <v>0</v>
      </c>
      <c r="AM977">
        <v>0</v>
      </c>
      <c r="AN977">
        <v>0</v>
      </c>
      <c r="AO977" t="s">
        <v>2965</v>
      </c>
      <c r="AP977" t="s">
        <v>3423</v>
      </c>
      <c r="AQ977" t="s">
        <v>3423</v>
      </c>
      <c r="AR977" t="s">
        <v>5919</v>
      </c>
      <c r="AS977" t="s">
        <v>5941</v>
      </c>
    </row>
    <row r="978" spans="1:45" s="1423" customFormat="1" ht="17.25" customHeight="1">
      <c r="A978" s="1403"/>
      <c r="B978" s="1403"/>
      <c r="C978" s="1403"/>
      <c r="D978" s="1403"/>
      <c r="E978" s="1403" t="str">
        <f t="shared" si="30"/>
        <v>A04AN084 Finishing Work Tile Work Skirt Tile</v>
      </c>
      <c r="F978" s="1403" t="str">
        <f t="shared" si="31"/>
        <v>A04AN084-00024 Finishing Work Tile Work Skirt Tile Marble Tile     w/ Mortar Bond Coat or Adhesive  200mm≤H</v>
      </c>
      <c r="G978" s="1404" t="str" cm="1">
        <f t="array" ref="G978:H978">_xlfn.TEXTSPLIT(I978,"-")</f>
        <v>A04AN084</v>
      </c>
      <c r="H978" s="1404" t="str">
        <v>00024</v>
      </c>
      <c r="I978" t="s">
        <v>5942</v>
      </c>
      <c r="J978" t="s">
        <v>4288</v>
      </c>
      <c r="K978" t="s">
        <v>5683</v>
      </c>
      <c r="L978" t="s">
        <v>5684</v>
      </c>
      <c r="M978" t="s">
        <v>4751</v>
      </c>
      <c r="N978" t="s">
        <v>5863</v>
      </c>
      <c r="O978" t="s">
        <v>5917</v>
      </c>
      <c r="P978" t="s">
        <v>5918</v>
      </c>
      <c r="Q978" t="s">
        <v>5202</v>
      </c>
      <c r="R978" t="s">
        <v>5877</v>
      </c>
      <c r="S978" t="s">
        <v>2965</v>
      </c>
      <c r="T978">
        <v>0</v>
      </c>
      <c r="U978" t="s">
        <v>2965</v>
      </c>
      <c r="V978">
        <v>0</v>
      </c>
      <c r="W978" t="s">
        <v>2965</v>
      </c>
      <c r="X978">
        <v>0</v>
      </c>
      <c r="Y978" t="s">
        <v>2965</v>
      </c>
      <c r="Z978">
        <v>0</v>
      </c>
      <c r="AA978" t="s">
        <v>5097</v>
      </c>
      <c r="AB978" t="s">
        <v>5867</v>
      </c>
      <c r="AC978" t="s">
        <v>2965</v>
      </c>
      <c r="AD978">
        <v>0</v>
      </c>
      <c r="AE978" t="s">
        <v>5848</v>
      </c>
      <c r="AF978" t="s">
        <v>5849</v>
      </c>
      <c r="AG978">
        <v>0</v>
      </c>
      <c r="AH978" t="s">
        <v>5842</v>
      </c>
      <c r="AI978">
        <v>0</v>
      </c>
      <c r="AJ978">
        <v>0</v>
      </c>
      <c r="AK978">
        <v>0</v>
      </c>
      <c r="AL978">
        <v>0</v>
      </c>
      <c r="AM978">
        <v>0</v>
      </c>
      <c r="AN978">
        <v>0</v>
      </c>
      <c r="AO978" t="s">
        <v>2965</v>
      </c>
      <c r="AP978" t="s">
        <v>3423</v>
      </c>
      <c r="AQ978" t="s">
        <v>3423</v>
      </c>
      <c r="AR978" t="s">
        <v>5919</v>
      </c>
      <c r="AS978" t="s">
        <v>5942</v>
      </c>
    </row>
    <row r="979" spans="1:45" s="1423" customFormat="1" ht="17.25" customHeight="1">
      <c r="A979" s="1403"/>
      <c r="B979" s="1403"/>
      <c r="C979" s="1403"/>
      <c r="D979" s="1403"/>
      <c r="E979" s="1403" t="str">
        <f t="shared" si="30"/>
        <v>A04AN084 Finishing Work Tile Work Skirt Tile</v>
      </c>
      <c r="F979" s="1403" t="str">
        <f t="shared" si="31"/>
        <v>A04AN084-00025 Finishing Work Tile Work Skirt Tile Stone Tile     w/ Mortar Bond Coat or Adhesive  H&lt;150mm</v>
      </c>
      <c r="G979" s="1404" t="str" cm="1">
        <f t="array" ref="G979:H979">_xlfn.TEXTSPLIT(I979,"-")</f>
        <v>A04AN084</v>
      </c>
      <c r="H979" s="1404" t="str">
        <v>00025</v>
      </c>
      <c r="I979" t="s">
        <v>5943</v>
      </c>
      <c r="J979" t="s">
        <v>4288</v>
      </c>
      <c r="K979" t="s">
        <v>5683</v>
      </c>
      <c r="L979" t="s">
        <v>5684</v>
      </c>
      <c r="M979" t="s">
        <v>4751</v>
      </c>
      <c r="N979" t="s">
        <v>5863</v>
      </c>
      <c r="O979" t="s">
        <v>5917</v>
      </c>
      <c r="P979" t="s">
        <v>5918</v>
      </c>
      <c r="Q979" t="s">
        <v>5879</v>
      </c>
      <c r="R979" t="s">
        <v>5880</v>
      </c>
      <c r="S979" t="s">
        <v>2965</v>
      </c>
      <c r="T979">
        <v>0</v>
      </c>
      <c r="U979" t="s">
        <v>2965</v>
      </c>
      <c r="V979">
        <v>0</v>
      </c>
      <c r="W979" t="s">
        <v>2965</v>
      </c>
      <c r="X979">
        <v>0</v>
      </c>
      <c r="Y979" t="s">
        <v>2965</v>
      </c>
      <c r="Z979">
        <v>0</v>
      </c>
      <c r="AA979" t="s">
        <v>5097</v>
      </c>
      <c r="AB979" t="s">
        <v>5867</v>
      </c>
      <c r="AC979" t="s">
        <v>2965</v>
      </c>
      <c r="AD979">
        <v>0</v>
      </c>
      <c r="AE979" t="s">
        <v>5840</v>
      </c>
      <c r="AF979" t="s">
        <v>5841</v>
      </c>
      <c r="AG979">
        <v>0</v>
      </c>
      <c r="AH979" t="s">
        <v>5842</v>
      </c>
      <c r="AI979">
        <v>0</v>
      </c>
      <c r="AJ979">
        <v>0</v>
      </c>
      <c r="AK979">
        <v>0</v>
      </c>
      <c r="AL979">
        <v>0</v>
      </c>
      <c r="AM979">
        <v>0</v>
      </c>
      <c r="AN979">
        <v>0</v>
      </c>
      <c r="AO979" t="s">
        <v>2965</v>
      </c>
      <c r="AP979" t="s">
        <v>3423</v>
      </c>
      <c r="AQ979" t="s">
        <v>3423</v>
      </c>
      <c r="AR979" t="s">
        <v>5919</v>
      </c>
      <c r="AS979" t="s">
        <v>5943</v>
      </c>
    </row>
    <row r="980" spans="1:45" s="1423" customFormat="1" ht="17.25" customHeight="1">
      <c r="A980" s="1403"/>
      <c r="B980" s="1403"/>
      <c r="C980" s="1403"/>
      <c r="D980" s="1403"/>
      <c r="E980" s="1403" t="str">
        <f t="shared" si="30"/>
        <v>A04AN084 Finishing Work Tile Work Skirt Tile</v>
      </c>
      <c r="F980" s="1403" t="str">
        <f t="shared" si="31"/>
        <v>A04AN084-00026 Finishing Work Tile Work Skirt Tile Stone Tile     w/ Mortar Bond Coat or Adhesive  150mm≤H&lt;200mm</v>
      </c>
      <c r="G980" s="1404" t="str" cm="1">
        <f t="array" ref="G980:H980">_xlfn.TEXTSPLIT(I980,"-")</f>
        <v>A04AN084</v>
      </c>
      <c r="H980" s="1404" t="str">
        <v>00026</v>
      </c>
      <c r="I980" t="s">
        <v>5944</v>
      </c>
      <c r="J980" t="s">
        <v>4288</v>
      </c>
      <c r="K980" t="s">
        <v>5683</v>
      </c>
      <c r="L980" t="s">
        <v>5684</v>
      </c>
      <c r="M980" t="s">
        <v>4751</v>
      </c>
      <c r="N980" t="s">
        <v>5863</v>
      </c>
      <c r="O980" t="s">
        <v>5917</v>
      </c>
      <c r="P980" t="s">
        <v>5918</v>
      </c>
      <c r="Q980" t="s">
        <v>5879</v>
      </c>
      <c r="R980" t="s">
        <v>5880</v>
      </c>
      <c r="S980" t="s">
        <v>2965</v>
      </c>
      <c r="T980">
        <v>0</v>
      </c>
      <c r="U980" t="s">
        <v>2965</v>
      </c>
      <c r="V980">
        <v>0</v>
      </c>
      <c r="W980" t="s">
        <v>2965</v>
      </c>
      <c r="X980">
        <v>0</v>
      </c>
      <c r="Y980" t="s">
        <v>2965</v>
      </c>
      <c r="Z980">
        <v>0</v>
      </c>
      <c r="AA980" t="s">
        <v>5097</v>
      </c>
      <c r="AB980" t="s">
        <v>5867</v>
      </c>
      <c r="AC980" t="s">
        <v>2965</v>
      </c>
      <c r="AD980">
        <v>0</v>
      </c>
      <c r="AE980" t="s">
        <v>5845</v>
      </c>
      <c r="AF980" t="s">
        <v>5846</v>
      </c>
      <c r="AG980">
        <v>0</v>
      </c>
      <c r="AH980" t="s">
        <v>5842</v>
      </c>
      <c r="AI980">
        <v>0</v>
      </c>
      <c r="AJ980">
        <v>0</v>
      </c>
      <c r="AK980">
        <v>0</v>
      </c>
      <c r="AL980">
        <v>0</v>
      </c>
      <c r="AM980">
        <v>0</v>
      </c>
      <c r="AN980">
        <v>0</v>
      </c>
      <c r="AO980" t="s">
        <v>2965</v>
      </c>
      <c r="AP980" t="s">
        <v>3423</v>
      </c>
      <c r="AQ980" t="s">
        <v>3423</v>
      </c>
      <c r="AR980" t="s">
        <v>5919</v>
      </c>
      <c r="AS980" t="s">
        <v>5944</v>
      </c>
    </row>
    <row r="981" spans="1:45" s="1423" customFormat="1" ht="17.25" customHeight="1">
      <c r="A981" s="1403"/>
      <c r="B981" s="1403"/>
      <c r="C981" s="1403"/>
      <c r="D981" s="1403"/>
      <c r="E981" s="1403" t="str">
        <f t="shared" si="30"/>
        <v>A04AN084 Finishing Work Tile Work Skirt Tile</v>
      </c>
      <c r="F981" s="1403" t="str">
        <f t="shared" si="31"/>
        <v>A04AN084-00027 Finishing Work Tile Work Skirt Tile Stone Tile     w/ Mortar Bond Coat or Adhesive  200mm≤H</v>
      </c>
      <c r="G981" s="1404" t="str" cm="1">
        <f t="array" ref="G981:H981">_xlfn.TEXTSPLIT(I981,"-")</f>
        <v>A04AN084</v>
      </c>
      <c r="H981" s="1404" t="str">
        <v>00027</v>
      </c>
      <c r="I981" t="s">
        <v>5945</v>
      </c>
      <c r="J981" t="s">
        <v>4288</v>
      </c>
      <c r="K981" t="s">
        <v>5683</v>
      </c>
      <c r="L981" t="s">
        <v>5684</v>
      </c>
      <c r="M981" t="s">
        <v>4751</v>
      </c>
      <c r="N981" t="s">
        <v>5863</v>
      </c>
      <c r="O981" t="s">
        <v>5917</v>
      </c>
      <c r="P981" t="s">
        <v>5918</v>
      </c>
      <c r="Q981" t="s">
        <v>5879</v>
      </c>
      <c r="R981" t="s">
        <v>5880</v>
      </c>
      <c r="S981" t="s">
        <v>2965</v>
      </c>
      <c r="T981">
        <v>0</v>
      </c>
      <c r="U981" t="s">
        <v>2965</v>
      </c>
      <c r="V981">
        <v>0</v>
      </c>
      <c r="W981" t="s">
        <v>2965</v>
      </c>
      <c r="X981">
        <v>0</v>
      </c>
      <c r="Y981" t="s">
        <v>2965</v>
      </c>
      <c r="Z981">
        <v>0</v>
      </c>
      <c r="AA981" t="s">
        <v>5097</v>
      </c>
      <c r="AB981" t="s">
        <v>5867</v>
      </c>
      <c r="AC981" t="s">
        <v>2965</v>
      </c>
      <c r="AD981">
        <v>0</v>
      </c>
      <c r="AE981" t="s">
        <v>5848</v>
      </c>
      <c r="AF981" t="s">
        <v>5849</v>
      </c>
      <c r="AG981">
        <v>0</v>
      </c>
      <c r="AH981" t="s">
        <v>5842</v>
      </c>
      <c r="AI981">
        <v>0</v>
      </c>
      <c r="AJ981">
        <v>0</v>
      </c>
      <c r="AK981">
        <v>0</v>
      </c>
      <c r="AL981">
        <v>0</v>
      </c>
      <c r="AM981">
        <v>0</v>
      </c>
      <c r="AN981">
        <v>0</v>
      </c>
      <c r="AO981" t="s">
        <v>2965</v>
      </c>
      <c r="AP981" t="s">
        <v>3423</v>
      </c>
      <c r="AQ981" t="s">
        <v>3423</v>
      </c>
      <c r="AR981" t="s">
        <v>5919</v>
      </c>
      <c r="AS981" t="s">
        <v>5945</v>
      </c>
    </row>
    <row r="982" spans="1:45" s="1423" customFormat="1" ht="17.25" customHeight="1">
      <c r="A982" s="1403"/>
      <c r="B982" s="1403"/>
      <c r="C982" s="1403"/>
      <c r="D982" s="1403"/>
      <c r="E982" s="1403" t="str">
        <f t="shared" si="30"/>
        <v>A04AN084 Finishing Work Tile Work Skirt Tile</v>
      </c>
      <c r="F982" s="1403" t="str">
        <f t="shared" si="31"/>
        <v>A04AN084-00028 Finishing Work Tile Work Skirt Tile Concrete Tile     w/ Mortar Bond Coat or Adhesive  H&lt;150mm</v>
      </c>
      <c r="G982" s="1404" t="str" cm="1">
        <f t="array" ref="G982:H982">_xlfn.TEXTSPLIT(I982,"-")</f>
        <v>A04AN084</v>
      </c>
      <c r="H982" s="1404" t="str">
        <v>00028</v>
      </c>
      <c r="I982" t="s">
        <v>5946</v>
      </c>
      <c r="J982" t="s">
        <v>4288</v>
      </c>
      <c r="K982" t="s">
        <v>5683</v>
      </c>
      <c r="L982" t="s">
        <v>5684</v>
      </c>
      <c r="M982" t="s">
        <v>4751</v>
      </c>
      <c r="N982" t="s">
        <v>5863</v>
      </c>
      <c r="O982" t="s">
        <v>5917</v>
      </c>
      <c r="P982" t="s">
        <v>5918</v>
      </c>
      <c r="Q982" t="s">
        <v>5909</v>
      </c>
      <c r="R982" t="s">
        <v>5910</v>
      </c>
      <c r="S982" t="s">
        <v>2965</v>
      </c>
      <c r="T982">
        <v>0</v>
      </c>
      <c r="U982" t="s">
        <v>2965</v>
      </c>
      <c r="V982">
        <v>0</v>
      </c>
      <c r="W982" t="s">
        <v>2965</v>
      </c>
      <c r="X982">
        <v>0</v>
      </c>
      <c r="Y982" t="s">
        <v>2965</v>
      </c>
      <c r="Z982">
        <v>0</v>
      </c>
      <c r="AA982" t="s">
        <v>5097</v>
      </c>
      <c r="AB982" t="s">
        <v>5867</v>
      </c>
      <c r="AC982" t="s">
        <v>2965</v>
      </c>
      <c r="AD982">
        <v>0</v>
      </c>
      <c r="AE982" t="s">
        <v>5840</v>
      </c>
      <c r="AF982" t="s">
        <v>5841</v>
      </c>
      <c r="AG982">
        <v>0</v>
      </c>
      <c r="AH982" t="s">
        <v>5842</v>
      </c>
      <c r="AI982">
        <v>0</v>
      </c>
      <c r="AJ982">
        <v>0</v>
      </c>
      <c r="AK982">
        <v>0</v>
      </c>
      <c r="AL982">
        <v>0</v>
      </c>
      <c r="AM982">
        <v>0</v>
      </c>
      <c r="AN982">
        <v>0</v>
      </c>
      <c r="AO982" t="s">
        <v>2965</v>
      </c>
      <c r="AP982" t="s">
        <v>3423</v>
      </c>
      <c r="AQ982" t="s">
        <v>3423</v>
      </c>
      <c r="AR982" t="s">
        <v>5919</v>
      </c>
      <c r="AS982" t="s">
        <v>5946</v>
      </c>
    </row>
    <row r="983" spans="1:45" s="1423" customFormat="1" ht="17.25" customHeight="1">
      <c r="A983" s="1403"/>
      <c r="B983" s="1403"/>
      <c r="C983" s="1403"/>
      <c r="D983" s="1403"/>
      <c r="E983" s="1403" t="str">
        <f t="shared" si="30"/>
        <v>A04AN084 Finishing Work Tile Work Skirt Tile</v>
      </c>
      <c r="F983" s="1403" t="str">
        <f t="shared" si="31"/>
        <v>A04AN084-00029 Finishing Work Tile Work Skirt Tile Concrete Tile     w/ Mortar Bond Coat or Adhesive  150mm≤H&lt;200mm</v>
      </c>
      <c r="G983" s="1404" t="str" cm="1">
        <f t="array" ref="G983:H983">_xlfn.TEXTSPLIT(I983,"-")</f>
        <v>A04AN084</v>
      </c>
      <c r="H983" s="1404" t="str">
        <v>00029</v>
      </c>
      <c r="I983" t="s">
        <v>5947</v>
      </c>
      <c r="J983" t="s">
        <v>4288</v>
      </c>
      <c r="K983" t="s">
        <v>5683</v>
      </c>
      <c r="L983" t="s">
        <v>5684</v>
      </c>
      <c r="M983" t="s">
        <v>4751</v>
      </c>
      <c r="N983" t="s">
        <v>5863</v>
      </c>
      <c r="O983" t="s">
        <v>5917</v>
      </c>
      <c r="P983" t="s">
        <v>5918</v>
      </c>
      <c r="Q983" t="s">
        <v>5909</v>
      </c>
      <c r="R983" t="s">
        <v>5910</v>
      </c>
      <c r="S983" t="s">
        <v>2965</v>
      </c>
      <c r="T983">
        <v>0</v>
      </c>
      <c r="U983" t="s">
        <v>2965</v>
      </c>
      <c r="V983">
        <v>0</v>
      </c>
      <c r="W983" t="s">
        <v>2965</v>
      </c>
      <c r="X983">
        <v>0</v>
      </c>
      <c r="Y983" t="s">
        <v>2965</v>
      </c>
      <c r="Z983">
        <v>0</v>
      </c>
      <c r="AA983" t="s">
        <v>5097</v>
      </c>
      <c r="AB983" t="s">
        <v>5867</v>
      </c>
      <c r="AC983" t="s">
        <v>2965</v>
      </c>
      <c r="AD983">
        <v>0</v>
      </c>
      <c r="AE983" t="s">
        <v>5845</v>
      </c>
      <c r="AF983" t="s">
        <v>5846</v>
      </c>
      <c r="AG983">
        <v>0</v>
      </c>
      <c r="AH983" t="s">
        <v>5842</v>
      </c>
      <c r="AI983">
        <v>0</v>
      </c>
      <c r="AJ983">
        <v>0</v>
      </c>
      <c r="AK983">
        <v>0</v>
      </c>
      <c r="AL983">
        <v>0</v>
      </c>
      <c r="AM983">
        <v>0</v>
      </c>
      <c r="AN983">
        <v>0</v>
      </c>
      <c r="AO983" t="s">
        <v>2965</v>
      </c>
      <c r="AP983" t="s">
        <v>3423</v>
      </c>
      <c r="AQ983" t="s">
        <v>3423</v>
      </c>
      <c r="AR983" t="s">
        <v>5919</v>
      </c>
      <c r="AS983" t="s">
        <v>5947</v>
      </c>
    </row>
    <row r="984" spans="1:45" s="1423" customFormat="1" ht="17.25" customHeight="1">
      <c r="A984" s="1403"/>
      <c r="B984" s="1403"/>
      <c r="C984" s="1403"/>
      <c r="D984" s="1403"/>
      <c r="E984" s="1403" t="str">
        <f t="shared" si="30"/>
        <v>A04AN084 Finishing Work Tile Work Skirt Tile</v>
      </c>
      <c r="F984" s="1403" t="str">
        <f t="shared" si="31"/>
        <v>A04AN084-00030 Finishing Work Tile Work Skirt Tile Concrete Tile     w/ Mortar Bond Coat or Adhesive  200mm≤H</v>
      </c>
      <c r="G984" s="1404" t="str" cm="1">
        <f t="array" ref="G984:H984">_xlfn.TEXTSPLIT(I984,"-")</f>
        <v>A04AN084</v>
      </c>
      <c r="H984" s="1404" t="str">
        <v>00030</v>
      </c>
      <c r="I984" t="s">
        <v>5948</v>
      </c>
      <c r="J984" t="s">
        <v>4288</v>
      </c>
      <c r="K984" t="s">
        <v>5683</v>
      </c>
      <c r="L984" t="s">
        <v>5684</v>
      </c>
      <c r="M984" t="s">
        <v>4751</v>
      </c>
      <c r="N984" t="s">
        <v>5863</v>
      </c>
      <c r="O984" t="s">
        <v>5917</v>
      </c>
      <c r="P984" t="s">
        <v>5918</v>
      </c>
      <c r="Q984" t="s">
        <v>5909</v>
      </c>
      <c r="R984" t="s">
        <v>5910</v>
      </c>
      <c r="S984" t="s">
        <v>2965</v>
      </c>
      <c r="T984">
        <v>0</v>
      </c>
      <c r="U984" t="s">
        <v>2965</v>
      </c>
      <c r="V984">
        <v>0</v>
      </c>
      <c r="W984" t="s">
        <v>2965</v>
      </c>
      <c r="X984">
        <v>0</v>
      </c>
      <c r="Y984" t="s">
        <v>2965</v>
      </c>
      <c r="Z984">
        <v>0</v>
      </c>
      <c r="AA984" t="s">
        <v>5097</v>
      </c>
      <c r="AB984" t="s">
        <v>5867</v>
      </c>
      <c r="AC984" t="s">
        <v>2965</v>
      </c>
      <c r="AD984">
        <v>0</v>
      </c>
      <c r="AE984" t="s">
        <v>5848</v>
      </c>
      <c r="AF984" t="s">
        <v>5849</v>
      </c>
      <c r="AG984">
        <v>0</v>
      </c>
      <c r="AH984" t="s">
        <v>5842</v>
      </c>
      <c r="AI984">
        <v>0</v>
      </c>
      <c r="AJ984">
        <v>0</v>
      </c>
      <c r="AK984">
        <v>0</v>
      </c>
      <c r="AL984">
        <v>0</v>
      </c>
      <c r="AM984">
        <v>0</v>
      </c>
      <c r="AN984">
        <v>0</v>
      </c>
      <c r="AO984" t="s">
        <v>2965</v>
      </c>
      <c r="AP984" t="s">
        <v>3423</v>
      </c>
      <c r="AQ984" t="s">
        <v>3423</v>
      </c>
      <c r="AR984" t="s">
        <v>5919</v>
      </c>
      <c r="AS984" t="s">
        <v>5948</v>
      </c>
    </row>
    <row r="985" spans="1:45" s="1423" customFormat="1" ht="17.25" customHeight="1">
      <c r="A985" s="1403"/>
      <c r="B985" s="1403"/>
      <c r="C985" s="1403"/>
      <c r="D985" s="1403"/>
      <c r="E985" s="1403" t="str">
        <f t="shared" si="30"/>
        <v>A04AN084 Finishing Work Tile Work Skirt Tile</v>
      </c>
      <c r="F985" s="1403" t="str">
        <f t="shared" si="31"/>
        <v>A04AN084-00031 Finishing Work Tile Work Skirt Tile Porcelain Tile     w/ Mortar Bond Coat or Adhesive  H&lt;150mm</v>
      </c>
      <c r="G985" s="1404" t="str" cm="1">
        <f t="array" ref="G985:H985">_xlfn.TEXTSPLIT(I985,"-")</f>
        <v>A04AN084</v>
      </c>
      <c r="H985" s="1404" t="str">
        <v>00031</v>
      </c>
      <c r="I985" t="s">
        <v>5949</v>
      </c>
      <c r="J985" t="s">
        <v>4288</v>
      </c>
      <c r="K985" t="s">
        <v>5683</v>
      </c>
      <c r="L985" t="s">
        <v>5684</v>
      </c>
      <c r="M985" t="s">
        <v>4751</v>
      </c>
      <c r="N985" t="s">
        <v>5863</v>
      </c>
      <c r="O985" t="s">
        <v>5917</v>
      </c>
      <c r="P985" t="s">
        <v>5918</v>
      </c>
      <c r="Q985" t="s">
        <v>5845</v>
      </c>
      <c r="R985" t="s">
        <v>5888</v>
      </c>
      <c r="S985" t="s">
        <v>2965</v>
      </c>
      <c r="T985">
        <v>0</v>
      </c>
      <c r="U985" t="s">
        <v>2965</v>
      </c>
      <c r="V985">
        <v>0</v>
      </c>
      <c r="W985" t="s">
        <v>2965</v>
      </c>
      <c r="X985">
        <v>0</v>
      </c>
      <c r="Y985" t="s">
        <v>2965</v>
      </c>
      <c r="Z985">
        <v>0</v>
      </c>
      <c r="AA985" t="s">
        <v>5097</v>
      </c>
      <c r="AB985" t="s">
        <v>5867</v>
      </c>
      <c r="AC985" t="s">
        <v>2965</v>
      </c>
      <c r="AD985">
        <v>0</v>
      </c>
      <c r="AE985" t="s">
        <v>5840</v>
      </c>
      <c r="AF985" t="s">
        <v>5841</v>
      </c>
      <c r="AG985">
        <v>0</v>
      </c>
      <c r="AH985" t="s">
        <v>5842</v>
      </c>
      <c r="AI985">
        <v>0</v>
      </c>
      <c r="AJ985">
        <v>0</v>
      </c>
      <c r="AK985">
        <v>0</v>
      </c>
      <c r="AL985">
        <v>0</v>
      </c>
      <c r="AM985">
        <v>0</v>
      </c>
      <c r="AN985">
        <v>0</v>
      </c>
      <c r="AO985" t="s">
        <v>2965</v>
      </c>
      <c r="AP985" t="s">
        <v>3423</v>
      </c>
      <c r="AQ985" t="s">
        <v>3423</v>
      </c>
      <c r="AR985" t="s">
        <v>5919</v>
      </c>
      <c r="AS985" t="s">
        <v>5949</v>
      </c>
    </row>
    <row r="986" spans="1:45" s="1423" customFormat="1" ht="17.25" customHeight="1">
      <c r="A986" s="1403"/>
      <c r="B986" s="1403"/>
      <c r="C986" s="1403"/>
      <c r="D986" s="1403"/>
      <c r="E986" s="1403" t="str">
        <f t="shared" si="30"/>
        <v>A04AN084 Finishing Work Tile Work Skirt Tile</v>
      </c>
      <c r="F986" s="1403" t="str">
        <f t="shared" si="31"/>
        <v>A04AN084-00032 Finishing Work Tile Work Skirt Tile Porcelain Tile     w/ Mortar Bond Coat or Adhesive  150mm≤H&lt;200mm</v>
      </c>
      <c r="G986" s="1404" t="str" cm="1">
        <f t="array" ref="G986:H986">_xlfn.TEXTSPLIT(I986,"-")</f>
        <v>A04AN084</v>
      </c>
      <c r="H986" s="1404" t="str">
        <v>00032</v>
      </c>
      <c r="I986" t="s">
        <v>5950</v>
      </c>
      <c r="J986" t="s">
        <v>4288</v>
      </c>
      <c r="K986" t="s">
        <v>5683</v>
      </c>
      <c r="L986" t="s">
        <v>5684</v>
      </c>
      <c r="M986" t="s">
        <v>4751</v>
      </c>
      <c r="N986" t="s">
        <v>5863</v>
      </c>
      <c r="O986" t="s">
        <v>5917</v>
      </c>
      <c r="P986" t="s">
        <v>5918</v>
      </c>
      <c r="Q986" t="s">
        <v>5845</v>
      </c>
      <c r="R986" t="s">
        <v>5888</v>
      </c>
      <c r="S986" t="s">
        <v>2965</v>
      </c>
      <c r="T986">
        <v>0</v>
      </c>
      <c r="U986" t="s">
        <v>2965</v>
      </c>
      <c r="V986">
        <v>0</v>
      </c>
      <c r="W986" t="s">
        <v>2965</v>
      </c>
      <c r="X986">
        <v>0</v>
      </c>
      <c r="Y986" t="s">
        <v>2965</v>
      </c>
      <c r="Z986">
        <v>0</v>
      </c>
      <c r="AA986" t="s">
        <v>5097</v>
      </c>
      <c r="AB986" t="s">
        <v>5867</v>
      </c>
      <c r="AC986" t="s">
        <v>2965</v>
      </c>
      <c r="AD986">
        <v>0</v>
      </c>
      <c r="AE986" t="s">
        <v>5845</v>
      </c>
      <c r="AF986" t="s">
        <v>5846</v>
      </c>
      <c r="AG986">
        <v>0</v>
      </c>
      <c r="AH986" t="s">
        <v>5842</v>
      </c>
      <c r="AI986">
        <v>0</v>
      </c>
      <c r="AJ986">
        <v>0</v>
      </c>
      <c r="AK986">
        <v>0</v>
      </c>
      <c r="AL986">
        <v>0</v>
      </c>
      <c r="AM986">
        <v>0</v>
      </c>
      <c r="AN986">
        <v>0</v>
      </c>
      <c r="AO986" t="s">
        <v>2965</v>
      </c>
      <c r="AP986" t="s">
        <v>3423</v>
      </c>
      <c r="AQ986" t="s">
        <v>3423</v>
      </c>
      <c r="AR986" t="s">
        <v>5919</v>
      </c>
      <c r="AS986" t="s">
        <v>5950</v>
      </c>
    </row>
    <row r="987" spans="1:45" s="1423" customFormat="1" ht="17.25" customHeight="1">
      <c r="A987" s="1403"/>
      <c r="B987" s="1403"/>
      <c r="C987" s="1403"/>
      <c r="D987" s="1403"/>
      <c r="E987" s="1403" t="str">
        <f t="shared" si="30"/>
        <v>A04AN084 Finishing Work Tile Work Skirt Tile</v>
      </c>
      <c r="F987" s="1403" t="str">
        <f t="shared" si="31"/>
        <v>A04AN084-00033 Finishing Work Tile Work Skirt Tile Porcelain Tile     w/ Mortar Bond Coat or Adhesive  200mm≤H</v>
      </c>
      <c r="G987" s="1404" t="str" cm="1">
        <f t="array" ref="G987:H987">_xlfn.TEXTSPLIT(I987,"-")</f>
        <v>A04AN084</v>
      </c>
      <c r="H987" s="1404" t="str">
        <v>00033</v>
      </c>
      <c r="I987" t="s">
        <v>5951</v>
      </c>
      <c r="J987" t="s">
        <v>4288</v>
      </c>
      <c r="K987" t="s">
        <v>5683</v>
      </c>
      <c r="L987" t="s">
        <v>5684</v>
      </c>
      <c r="M987" t="s">
        <v>4751</v>
      </c>
      <c r="N987" t="s">
        <v>5863</v>
      </c>
      <c r="O987" t="s">
        <v>5917</v>
      </c>
      <c r="P987" t="s">
        <v>5918</v>
      </c>
      <c r="Q987" t="s">
        <v>5845</v>
      </c>
      <c r="R987" t="s">
        <v>5888</v>
      </c>
      <c r="S987" t="s">
        <v>2965</v>
      </c>
      <c r="T987">
        <v>0</v>
      </c>
      <c r="U987" t="s">
        <v>2965</v>
      </c>
      <c r="V987">
        <v>0</v>
      </c>
      <c r="W987" t="s">
        <v>2965</v>
      </c>
      <c r="X987">
        <v>0</v>
      </c>
      <c r="Y987" t="s">
        <v>2965</v>
      </c>
      <c r="Z987">
        <v>0</v>
      </c>
      <c r="AA987" t="s">
        <v>5097</v>
      </c>
      <c r="AB987" t="s">
        <v>5867</v>
      </c>
      <c r="AC987" t="s">
        <v>2965</v>
      </c>
      <c r="AD987">
        <v>0</v>
      </c>
      <c r="AE987" t="s">
        <v>5848</v>
      </c>
      <c r="AF987" t="s">
        <v>5849</v>
      </c>
      <c r="AG987">
        <v>0</v>
      </c>
      <c r="AH987" t="s">
        <v>5842</v>
      </c>
      <c r="AI987">
        <v>0</v>
      </c>
      <c r="AJ987">
        <v>0</v>
      </c>
      <c r="AK987">
        <v>0</v>
      </c>
      <c r="AL987">
        <v>0</v>
      </c>
      <c r="AM987">
        <v>0</v>
      </c>
      <c r="AN987">
        <v>0</v>
      </c>
      <c r="AO987" t="s">
        <v>2965</v>
      </c>
      <c r="AP987" t="s">
        <v>3423</v>
      </c>
      <c r="AQ987" t="s">
        <v>3423</v>
      </c>
      <c r="AR987" t="s">
        <v>5919</v>
      </c>
      <c r="AS987" t="s">
        <v>5951</v>
      </c>
    </row>
    <row r="988" spans="1:45" s="1423" customFormat="1" ht="17.25" customHeight="1">
      <c r="A988" s="1403"/>
      <c r="B988" s="1403"/>
      <c r="C988" s="1403"/>
      <c r="D988" s="1403"/>
      <c r="E988" s="1403" t="str">
        <f t="shared" si="30"/>
        <v>A04AP085 Finishing Work Waterproofing Work Liquid Waterproofing</v>
      </c>
      <c r="F988" s="1403" t="str">
        <f t="shared" si="31"/>
        <v xml:space="preserve">A04AP085-00001 Finishing Work Waterproofing Work Liquid Waterproofing     for Internal Floor Area Min. 2 Coats  </v>
      </c>
      <c r="G988" s="1404" t="str" cm="1">
        <f t="array" ref="G988:H988">_xlfn.TEXTSPLIT(I988,"-")</f>
        <v>A04AP085</v>
      </c>
      <c r="H988" s="1404" t="str">
        <v>00001</v>
      </c>
      <c r="I988" t="s">
        <v>5952</v>
      </c>
      <c r="J988" t="s">
        <v>4288</v>
      </c>
      <c r="K988" t="s">
        <v>5683</v>
      </c>
      <c r="L988" t="s">
        <v>5684</v>
      </c>
      <c r="M988" t="s">
        <v>4767</v>
      </c>
      <c r="N988" t="s">
        <v>5953</v>
      </c>
      <c r="O988" t="s">
        <v>5954</v>
      </c>
      <c r="P988" t="s">
        <v>5955</v>
      </c>
      <c r="Q988" t="s">
        <v>2965</v>
      </c>
      <c r="R988">
        <v>0</v>
      </c>
      <c r="S988" t="s">
        <v>2965</v>
      </c>
      <c r="T988">
        <v>0</v>
      </c>
      <c r="U988" t="s">
        <v>2965</v>
      </c>
      <c r="V988">
        <v>0</v>
      </c>
      <c r="W988" t="s">
        <v>2965</v>
      </c>
      <c r="X988">
        <v>0</v>
      </c>
      <c r="Y988" t="s">
        <v>4305</v>
      </c>
      <c r="Z988" t="s">
        <v>5956</v>
      </c>
      <c r="AA988" t="s">
        <v>5168</v>
      </c>
      <c r="AB988" t="s">
        <v>5957</v>
      </c>
      <c r="AC988" t="s">
        <v>2965</v>
      </c>
      <c r="AD988">
        <v>0</v>
      </c>
      <c r="AE988" t="s">
        <v>2965</v>
      </c>
      <c r="AF988" t="s">
        <v>2965</v>
      </c>
      <c r="AG988">
        <v>0</v>
      </c>
      <c r="AH988" t="s">
        <v>2965</v>
      </c>
      <c r="AI988">
        <v>0</v>
      </c>
      <c r="AJ988">
        <v>0</v>
      </c>
      <c r="AK988">
        <v>0</v>
      </c>
      <c r="AL988">
        <v>0</v>
      </c>
      <c r="AM988">
        <v>0</v>
      </c>
      <c r="AN988">
        <v>0</v>
      </c>
      <c r="AO988" t="s">
        <v>2965</v>
      </c>
      <c r="AP988" t="s">
        <v>4360</v>
      </c>
      <c r="AQ988" t="s">
        <v>4360</v>
      </c>
      <c r="AR988" t="s">
        <v>5958</v>
      </c>
      <c r="AS988" t="s">
        <v>5952</v>
      </c>
    </row>
    <row r="989" spans="1:45" ht="17.25" customHeight="1">
      <c r="E989" s="1403" t="str">
        <f t="shared" si="30"/>
        <v>A04AP085 Finishing Work Waterproofing Work Liquid Waterproofing</v>
      </c>
      <c r="F989" s="1403" t="str">
        <f t="shared" si="31"/>
        <v xml:space="preserve">A04AP085-00002 Finishing Work Waterproofing Work Liquid Waterproofing     for Internal Wall Area Min. 2 Coats  </v>
      </c>
      <c r="G989" s="1404" t="str" cm="1">
        <f t="array" ref="G989:H989">_xlfn.TEXTSPLIT(I989,"-")</f>
        <v>A04AP085</v>
      </c>
      <c r="H989" s="1404" t="str">
        <v>00002</v>
      </c>
      <c r="I989" t="s">
        <v>5959</v>
      </c>
      <c r="J989" t="s">
        <v>4288</v>
      </c>
      <c r="K989" t="s">
        <v>5683</v>
      </c>
      <c r="L989" t="s">
        <v>5684</v>
      </c>
      <c r="M989" t="s">
        <v>4767</v>
      </c>
      <c r="N989" t="s">
        <v>5953</v>
      </c>
      <c r="O989" t="s">
        <v>5954</v>
      </c>
      <c r="P989" t="s">
        <v>5955</v>
      </c>
      <c r="Q989" t="s">
        <v>2965</v>
      </c>
      <c r="R989">
        <v>0</v>
      </c>
      <c r="S989" t="s">
        <v>2965</v>
      </c>
      <c r="T989">
        <v>0</v>
      </c>
      <c r="U989" t="s">
        <v>2965</v>
      </c>
      <c r="V989">
        <v>0</v>
      </c>
      <c r="W989" t="s">
        <v>2965</v>
      </c>
      <c r="X989">
        <v>0</v>
      </c>
      <c r="Y989" t="s">
        <v>4311</v>
      </c>
      <c r="Z989" t="s">
        <v>5960</v>
      </c>
      <c r="AA989" t="s">
        <v>5168</v>
      </c>
      <c r="AB989" t="s">
        <v>5957</v>
      </c>
      <c r="AC989" t="s">
        <v>2965</v>
      </c>
      <c r="AD989">
        <v>0</v>
      </c>
      <c r="AE989" t="s">
        <v>2965</v>
      </c>
      <c r="AF989" t="s">
        <v>2965</v>
      </c>
      <c r="AG989">
        <v>0</v>
      </c>
      <c r="AH989" t="s">
        <v>2965</v>
      </c>
      <c r="AI989">
        <v>0</v>
      </c>
      <c r="AJ989">
        <v>0</v>
      </c>
      <c r="AK989">
        <v>0</v>
      </c>
      <c r="AL989">
        <v>0</v>
      </c>
      <c r="AM989">
        <v>0</v>
      </c>
      <c r="AN989">
        <v>0</v>
      </c>
      <c r="AO989" t="s">
        <v>2965</v>
      </c>
      <c r="AP989" t="s">
        <v>4360</v>
      </c>
      <c r="AQ989" t="s">
        <v>4360</v>
      </c>
      <c r="AR989" t="s">
        <v>5958</v>
      </c>
      <c r="AS989" t="s">
        <v>5959</v>
      </c>
    </row>
    <row r="990" spans="1:45" ht="17.25" customHeight="1">
      <c r="E990" s="1403" t="str">
        <f t="shared" si="30"/>
        <v>A04AP310 Finishing Work Waterproofing Work Waterproofing Membrane</v>
      </c>
      <c r="F990" s="1403" t="str">
        <f t="shared" si="31"/>
        <v xml:space="preserve">A04AP310-00001 Finishing Work Waterproofing Work Waterproofing Membrane     for Internal Area   </v>
      </c>
      <c r="G990" s="1404" t="str" cm="1">
        <f t="array" ref="G990:H990">_xlfn.TEXTSPLIT(I990,"-")</f>
        <v>A04AP310</v>
      </c>
      <c r="H990" s="1404" t="str">
        <v>00001</v>
      </c>
      <c r="I990" t="s">
        <v>5961</v>
      </c>
      <c r="J990" t="s">
        <v>4288</v>
      </c>
      <c r="K990" t="s">
        <v>5683</v>
      </c>
      <c r="L990" t="s">
        <v>5684</v>
      </c>
      <c r="M990" t="s">
        <v>4767</v>
      </c>
      <c r="N990" t="s">
        <v>5953</v>
      </c>
      <c r="O990" t="s">
        <v>5962</v>
      </c>
      <c r="P990" t="s">
        <v>5963</v>
      </c>
      <c r="Q990" t="s">
        <v>2965</v>
      </c>
      <c r="R990">
        <v>0</v>
      </c>
      <c r="S990" t="s">
        <v>2965</v>
      </c>
      <c r="T990">
        <v>0</v>
      </c>
      <c r="U990" t="s">
        <v>2965</v>
      </c>
      <c r="V990">
        <v>0</v>
      </c>
      <c r="W990" t="s">
        <v>2965</v>
      </c>
      <c r="X990">
        <v>0</v>
      </c>
      <c r="Y990" t="s">
        <v>4318</v>
      </c>
      <c r="Z990" t="s">
        <v>5964</v>
      </c>
      <c r="AA990" t="s">
        <v>2965</v>
      </c>
      <c r="AB990" t="s">
        <v>2965</v>
      </c>
      <c r="AC990" t="s">
        <v>2965</v>
      </c>
      <c r="AD990">
        <v>0</v>
      </c>
      <c r="AE990" t="s">
        <v>2965</v>
      </c>
      <c r="AF990" t="s">
        <v>2965</v>
      </c>
      <c r="AG990">
        <v>0</v>
      </c>
      <c r="AH990" t="s">
        <v>2860</v>
      </c>
      <c r="AI990">
        <v>0</v>
      </c>
      <c r="AJ990">
        <v>0</v>
      </c>
      <c r="AK990">
        <v>0</v>
      </c>
      <c r="AL990">
        <v>0</v>
      </c>
      <c r="AM990">
        <v>0</v>
      </c>
      <c r="AN990">
        <v>0</v>
      </c>
      <c r="AO990" t="s">
        <v>2965</v>
      </c>
      <c r="AP990" t="s">
        <v>4360</v>
      </c>
      <c r="AQ990" t="s">
        <v>4360</v>
      </c>
      <c r="AR990" t="s">
        <v>5965</v>
      </c>
      <c r="AS990" t="s">
        <v>5961</v>
      </c>
    </row>
    <row r="991" spans="1:45" ht="17.25" customHeight="1">
      <c r="E991" s="1403" t="str">
        <f t="shared" si="30"/>
        <v>A04AQ012 Finishing Work Roof Work PE Sheet (Vapor Barrier)</v>
      </c>
      <c r="F991" s="1403" t="str">
        <f t="shared" si="31"/>
        <v xml:space="preserve">A04AQ012-00001 Finishing Work Roof Work PE Sheet (Vapor Barrier)        </v>
      </c>
      <c r="G991" s="1404" t="str" cm="1">
        <f t="array" ref="G991:H991">_xlfn.TEXTSPLIT(I991,"-")</f>
        <v>A04AQ012</v>
      </c>
      <c r="H991" s="1404" t="str">
        <v>00001</v>
      </c>
      <c r="I991" t="s">
        <v>5966</v>
      </c>
      <c r="J991" t="s">
        <v>4288</v>
      </c>
      <c r="K991" t="s">
        <v>5683</v>
      </c>
      <c r="L991" t="s">
        <v>5684</v>
      </c>
      <c r="M991" t="s">
        <v>4770</v>
      </c>
      <c r="N991" t="s">
        <v>5967</v>
      </c>
      <c r="O991" t="s">
        <v>4406</v>
      </c>
      <c r="P991" t="s">
        <v>4407</v>
      </c>
      <c r="Q991" t="s">
        <v>2965</v>
      </c>
      <c r="R991">
        <v>0</v>
      </c>
      <c r="S991" t="s">
        <v>2965</v>
      </c>
      <c r="T991">
        <v>0</v>
      </c>
      <c r="U991" t="s">
        <v>2965</v>
      </c>
      <c r="V991">
        <v>0</v>
      </c>
      <c r="W991" t="s">
        <v>2965</v>
      </c>
      <c r="X991">
        <v>0</v>
      </c>
      <c r="Y991" t="s">
        <v>2965</v>
      </c>
      <c r="Z991">
        <v>0</v>
      </c>
      <c r="AA991" t="s">
        <v>2965</v>
      </c>
      <c r="AB991" t="s">
        <v>2965</v>
      </c>
      <c r="AC991" t="s">
        <v>2965</v>
      </c>
      <c r="AD991">
        <v>0</v>
      </c>
      <c r="AE991" t="s">
        <v>2965</v>
      </c>
      <c r="AF991">
        <v>0</v>
      </c>
      <c r="AG991">
        <v>0</v>
      </c>
      <c r="AH991" t="s">
        <v>2860</v>
      </c>
      <c r="AI991">
        <v>0</v>
      </c>
      <c r="AJ991">
        <v>0</v>
      </c>
      <c r="AK991">
        <v>0</v>
      </c>
      <c r="AL991">
        <v>0</v>
      </c>
      <c r="AM991">
        <v>0</v>
      </c>
      <c r="AN991">
        <v>0</v>
      </c>
      <c r="AO991" t="s">
        <v>2965</v>
      </c>
      <c r="AP991" t="s">
        <v>4360</v>
      </c>
      <c r="AQ991" t="s">
        <v>4360</v>
      </c>
      <c r="AR991" t="s">
        <v>5968</v>
      </c>
      <c r="AS991" t="s">
        <v>5966</v>
      </c>
    </row>
    <row r="992" spans="1:45" ht="17.25" customHeight="1">
      <c r="E992" s="1403" t="str">
        <f t="shared" si="30"/>
        <v>A04AQ038 Finishing Work Roof Work Welded Wire Fabric</v>
      </c>
      <c r="F992" s="1403" t="str">
        <f t="shared" si="31"/>
        <v>A04AQ038-00001 Finishing Work Roof Work Welded Wire Fabric        DIA≤6mm</v>
      </c>
      <c r="G992" s="1404" t="str" cm="1">
        <f t="array" ref="G992:H992">_xlfn.TEXTSPLIT(I992,"-")</f>
        <v>A04AQ038</v>
      </c>
      <c r="H992" s="1404" t="str">
        <v>00001</v>
      </c>
      <c r="I992" t="s">
        <v>5969</v>
      </c>
      <c r="J992" t="s">
        <v>4288</v>
      </c>
      <c r="K992" t="s">
        <v>5683</v>
      </c>
      <c r="L992" t="s">
        <v>5684</v>
      </c>
      <c r="M992" t="s">
        <v>4770</v>
      </c>
      <c r="N992" t="s">
        <v>5967</v>
      </c>
      <c r="O992" t="s">
        <v>5115</v>
      </c>
      <c r="P992" t="s">
        <v>5116</v>
      </c>
      <c r="Q992" t="s">
        <v>2965</v>
      </c>
      <c r="R992">
        <v>0</v>
      </c>
      <c r="S992" t="s">
        <v>2965</v>
      </c>
      <c r="T992">
        <v>0</v>
      </c>
      <c r="U992" t="s">
        <v>2965</v>
      </c>
      <c r="V992">
        <v>0</v>
      </c>
      <c r="W992" t="s">
        <v>2965</v>
      </c>
      <c r="X992">
        <v>0</v>
      </c>
      <c r="Y992" t="s">
        <v>2965</v>
      </c>
      <c r="Z992">
        <v>0</v>
      </c>
      <c r="AA992" t="s">
        <v>2965</v>
      </c>
      <c r="AB992">
        <v>0</v>
      </c>
      <c r="AC992" t="s">
        <v>2965</v>
      </c>
      <c r="AD992">
        <v>0</v>
      </c>
      <c r="AE992" t="s">
        <v>5117</v>
      </c>
      <c r="AF992" t="s">
        <v>5118</v>
      </c>
      <c r="AG992">
        <v>0</v>
      </c>
      <c r="AH992" t="s">
        <v>5119</v>
      </c>
      <c r="AI992">
        <v>0</v>
      </c>
      <c r="AJ992">
        <v>0</v>
      </c>
      <c r="AK992">
        <v>0</v>
      </c>
      <c r="AL992">
        <v>0</v>
      </c>
      <c r="AM992">
        <v>0</v>
      </c>
      <c r="AN992">
        <v>0</v>
      </c>
      <c r="AO992" t="s">
        <v>2965</v>
      </c>
      <c r="AP992" t="s">
        <v>4360</v>
      </c>
      <c r="AQ992" t="s">
        <v>4360</v>
      </c>
      <c r="AR992" t="s">
        <v>5970</v>
      </c>
      <c r="AS992" t="s">
        <v>5969</v>
      </c>
    </row>
    <row r="993" spans="5:45" ht="17.25" customHeight="1">
      <c r="E993" s="1403" t="str">
        <f t="shared" si="30"/>
        <v>A04AQ038 Finishing Work Roof Work Welded Wire Fabric</v>
      </c>
      <c r="F993" s="1403" t="str">
        <f t="shared" si="31"/>
        <v>A04AQ038-00002 Finishing Work Roof Work Welded Wire Fabric        DIA&gt;6mm</v>
      </c>
      <c r="G993" s="1404" t="str" cm="1">
        <f t="array" ref="G993:H993">_xlfn.TEXTSPLIT(I993,"-")</f>
        <v>A04AQ038</v>
      </c>
      <c r="H993" s="1404" t="str">
        <v>00002</v>
      </c>
      <c r="I993" t="s">
        <v>5971</v>
      </c>
      <c r="J993" t="s">
        <v>4288</v>
      </c>
      <c r="K993" t="s">
        <v>5683</v>
      </c>
      <c r="L993" t="s">
        <v>5684</v>
      </c>
      <c r="M993" t="s">
        <v>4770</v>
      </c>
      <c r="N993" t="s">
        <v>5967</v>
      </c>
      <c r="O993" t="s">
        <v>5115</v>
      </c>
      <c r="P993" t="s">
        <v>5116</v>
      </c>
      <c r="Q993" t="s">
        <v>2965</v>
      </c>
      <c r="R993">
        <v>0</v>
      </c>
      <c r="S993" t="s">
        <v>2965</v>
      </c>
      <c r="T993">
        <v>0</v>
      </c>
      <c r="U993" t="s">
        <v>2965</v>
      </c>
      <c r="V993">
        <v>0</v>
      </c>
      <c r="W993" t="s">
        <v>2965</v>
      </c>
      <c r="X993">
        <v>0</v>
      </c>
      <c r="Y993" t="s">
        <v>2965</v>
      </c>
      <c r="Z993">
        <v>0</v>
      </c>
      <c r="AA993" t="s">
        <v>2965</v>
      </c>
      <c r="AB993">
        <v>0</v>
      </c>
      <c r="AC993" t="s">
        <v>2965</v>
      </c>
      <c r="AD993">
        <v>0</v>
      </c>
      <c r="AE993" t="s">
        <v>5122</v>
      </c>
      <c r="AF993" t="s">
        <v>5123</v>
      </c>
      <c r="AG993">
        <v>0</v>
      </c>
      <c r="AH993" t="s">
        <v>5119</v>
      </c>
      <c r="AI993">
        <v>0</v>
      </c>
      <c r="AJ993">
        <v>0</v>
      </c>
      <c r="AK993">
        <v>0</v>
      </c>
      <c r="AL993">
        <v>0</v>
      </c>
      <c r="AM993">
        <v>0</v>
      </c>
      <c r="AN993">
        <v>0</v>
      </c>
      <c r="AO993" t="s">
        <v>2965</v>
      </c>
      <c r="AP993" t="s">
        <v>4360</v>
      </c>
      <c r="AQ993" t="s">
        <v>4360</v>
      </c>
      <c r="AR993" t="s">
        <v>5970</v>
      </c>
      <c r="AS993" t="s">
        <v>5971</v>
      </c>
    </row>
    <row r="994" spans="5:45" ht="17.25" customHeight="1">
      <c r="E994" s="1403" t="str">
        <f t="shared" si="30"/>
        <v>A04AQ086 Finishing Work Roof Work Roof Screed</v>
      </c>
      <c r="F994" s="1403" t="str">
        <f t="shared" si="31"/>
        <v>A04AQ086-00001 Finishing Work Roof Work Roof Screed Light-Weight Concrete Screed     w/o Welded Wire Fabric  30mm≤Min. THK&lt;50mm</v>
      </c>
      <c r="G994" s="1404" t="str" cm="1">
        <f t="array" ref="G994:H994">_xlfn.TEXTSPLIT(I994,"-")</f>
        <v>A04AQ086</v>
      </c>
      <c r="H994" s="1404" t="str">
        <v>00001</v>
      </c>
      <c r="I994" t="s">
        <v>5972</v>
      </c>
      <c r="J994" t="s">
        <v>4288</v>
      </c>
      <c r="K994" t="s">
        <v>5683</v>
      </c>
      <c r="L994" t="s">
        <v>5684</v>
      </c>
      <c r="M994" t="s">
        <v>4770</v>
      </c>
      <c r="N994" t="s">
        <v>5967</v>
      </c>
      <c r="O994" t="s">
        <v>5973</v>
      </c>
      <c r="P994" t="s">
        <v>5974</v>
      </c>
      <c r="Q994" t="s">
        <v>5975</v>
      </c>
      <c r="R994" t="s">
        <v>5976</v>
      </c>
      <c r="S994" t="s">
        <v>2965</v>
      </c>
      <c r="T994">
        <v>0</v>
      </c>
      <c r="U994" t="s">
        <v>2965</v>
      </c>
      <c r="V994">
        <v>0</v>
      </c>
      <c r="W994" t="s">
        <v>2965</v>
      </c>
      <c r="X994">
        <v>0</v>
      </c>
      <c r="Y994" t="s">
        <v>2965</v>
      </c>
      <c r="Z994">
        <v>0</v>
      </c>
      <c r="AA994" t="s">
        <v>5171</v>
      </c>
      <c r="AB994" t="s">
        <v>5977</v>
      </c>
      <c r="AC994" t="s">
        <v>2965</v>
      </c>
      <c r="AD994">
        <v>0</v>
      </c>
      <c r="AE994" t="s">
        <v>5978</v>
      </c>
      <c r="AF994" t="s">
        <v>5979</v>
      </c>
      <c r="AG994">
        <v>0</v>
      </c>
      <c r="AH994" t="s">
        <v>5980</v>
      </c>
      <c r="AI994">
        <v>0</v>
      </c>
      <c r="AJ994">
        <v>0</v>
      </c>
      <c r="AK994">
        <v>0</v>
      </c>
      <c r="AL994">
        <v>0</v>
      </c>
      <c r="AM994">
        <v>0</v>
      </c>
      <c r="AN994">
        <v>0</v>
      </c>
      <c r="AO994" t="s">
        <v>2965</v>
      </c>
      <c r="AP994" t="s">
        <v>4299</v>
      </c>
      <c r="AQ994" t="s">
        <v>4299</v>
      </c>
      <c r="AR994" t="s">
        <v>5981</v>
      </c>
      <c r="AS994" t="s">
        <v>5972</v>
      </c>
    </row>
    <row r="995" spans="5:45" ht="17.25" customHeight="1">
      <c r="E995" s="1403" t="str">
        <f t="shared" si="30"/>
        <v>A04AQ086 Finishing Work Roof Work Roof Screed</v>
      </c>
      <c r="F995" s="1403" t="str">
        <f t="shared" si="31"/>
        <v>A04AQ086-00002 Finishing Work Roof Work Roof Screed Light-Weight Concrete Screed     w/o Welded Wire Fabric  50mm≤Min. THK&lt;75mm</v>
      </c>
      <c r="G995" s="1404" t="str" cm="1">
        <f t="array" ref="G995:H995">_xlfn.TEXTSPLIT(I995,"-")</f>
        <v>A04AQ086</v>
      </c>
      <c r="H995" s="1404" t="str">
        <v>00002</v>
      </c>
      <c r="I995" t="s">
        <v>5982</v>
      </c>
      <c r="J995" t="s">
        <v>4288</v>
      </c>
      <c r="K995" t="s">
        <v>5683</v>
      </c>
      <c r="L995" t="s">
        <v>5684</v>
      </c>
      <c r="M995" t="s">
        <v>4770</v>
      </c>
      <c r="N995" t="s">
        <v>5967</v>
      </c>
      <c r="O995" t="s">
        <v>5973</v>
      </c>
      <c r="P995" t="s">
        <v>5974</v>
      </c>
      <c r="Q995" t="s">
        <v>5975</v>
      </c>
      <c r="R995" t="s">
        <v>5976</v>
      </c>
      <c r="S995" t="s">
        <v>2965</v>
      </c>
      <c r="T995">
        <v>0</v>
      </c>
      <c r="U995" t="s">
        <v>2965</v>
      </c>
      <c r="V995">
        <v>0</v>
      </c>
      <c r="W995" t="s">
        <v>2965</v>
      </c>
      <c r="X995">
        <v>0</v>
      </c>
      <c r="Y995" t="s">
        <v>2965</v>
      </c>
      <c r="Z995">
        <v>0</v>
      </c>
      <c r="AA995" t="s">
        <v>5171</v>
      </c>
      <c r="AB995" t="s">
        <v>5977</v>
      </c>
      <c r="AC995" t="s">
        <v>2965</v>
      </c>
      <c r="AD995">
        <v>0</v>
      </c>
      <c r="AE995" t="s">
        <v>5983</v>
      </c>
      <c r="AF995" t="s">
        <v>5984</v>
      </c>
      <c r="AG995">
        <v>0</v>
      </c>
      <c r="AH995" t="s">
        <v>5980</v>
      </c>
      <c r="AI995">
        <v>0</v>
      </c>
      <c r="AJ995">
        <v>0</v>
      </c>
      <c r="AK995">
        <v>0</v>
      </c>
      <c r="AL995">
        <v>0</v>
      </c>
      <c r="AM995">
        <v>0</v>
      </c>
      <c r="AN995">
        <v>0</v>
      </c>
      <c r="AO995" t="s">
        <v>2965</v>
      </c>
      <c r="AP995" t="s">
        <v>4299</v>
      </c>
      <c r="AQ995" t="s">
        <v>4299</v>
      </c>
      <c r="AR995" t="s">
        <v>5981</v>
      </c>
      <c r="AS995" t="s">
        <v>5982</v>
      </c>
    </row>
    <row r="996" spans="5:45" ht="17.25" customHeight="1">
      <c r="E996" s="1403" t="str">
        <f t="shared" si="30"/>
        <v>A04AQ086 Finishing Work Roof Work Roof Screed</v>
      </c>
      <c r="F996" s="1403" t="str">
        <f t="shared" si="31"/>
        <v>A04AQ086-00003 Finishing Work Roof Work Roof Screed Light-Weight Concrete Screed     w/o Welded Wire Fabric  75mm≤Min. THK</v>
      </c>
      <c r="G996" s="1404" t="str" cm="1">
        <f t="array" ref="G996:H996">_xlfn.TEXTSPLIT(I996,"-")</f>
        <v>A04AQ086</v>
      </c>
      <c r="H996" s="1404" t="str">
        <v>00003</v>
      </c>
      <c r="I996" t="s">
        <v>5985</v>
      </c>
      <c r="J996" t="s">
        <v>4288</v>
      </c>
      <c r="K996" t="s">
        <v>5683</v>
      </c>
      <c r="L996" t="s">
        <v>5684</v>
      </c>
      <c r="M996" t="s">
        <v>4770</v>
      </c>
      <c r="N996" t="s">
        <v>5967</v>
      </c>
      <c r="O996" t="s">
        <v>5973</v>
      </c>
      <c r="P996" t="s">
        <v>5974</v>
      </c>
      <c r="Q996" t="s">
        <v>5975</v>
      </c>
      <c r="R996" t="s">
        <v>5976</v>
      </c>
      <c r="S996" t="s">
        <v>2965</v>
      </c>
      <c r="T996">
        <v>0</v>
      </c>
      <c r="U996" t="s">
        <v>2965</v>
      </c>
      <c r="V996">
        <v>0</v>
      </c>
      <c r="W996" t="s">
        <v>2965</v>
      </c>
      <c r="X996">
        <v>0</v>
      </c>
      <c r="Y996" t="s">
        <v>2965</v>
      </c>
      <c r="Z996">
        <v>0</v>
      </c>
      <c r="AA996" t="s">
        <v>5171</v>
      </c>
      <c r="AB996" t="s">
        <v>5977</v>
      </c>
      <c r="AC996" t="s">
        <v>2965</v>
      </c>
      <c r="AD996">
        <v>0</v>
      </c>
      <c r="AE996" t="s">
        <v>5986</v>
      </c>
      <c r="AF996" t="s">
        <v>5987</v>
      </c>
      <c r="AG996">
        <v>0</v>
      </c>
      <c r="AH996" t="s">
        <v>5980</v>
      </c>
      <c r="AI996">
        <v>0</v>
      </c>
      <c r="AJ996">
        <v>0</v>
      </c>
      <c r="AK996">
        <v>0</v>
      </c>
      <c r="AL996">
        <v>0</v>
      </c>
      <c r="AM996">
        <v>0</v>
      </c>
      <c r="AN996">
        <v>0</v>
      </c>
      <c r="AO996" t="s">
        <v>2965</v>
      </c>
      <c r="AP996" t="s">
        <v>4299</v>
      </c>
      <c r="AQ996" t="s">
        <v>4299</v>
      </c>
      <c r="AR996" t="s">
        <v>5981</v>
      </c>
      <c r="AS996" t="s">
        <v>5985</v>
      </c>
    </row>
    <row r="997" spans="5:45" ht="17.25" customHeight="1">
      <c r="E997" s="1403" t="str">
        <f t="shared" si="30"/>
        <v>A04AQ086 Finishing Work Roof Work Roof Screed</v>
      </c>
      <c r="F997" s="1403" t="str">
        <f t="shared" si="31"/>
        <v>A04AQ086-00004 Finishing Work Roof Work Roof Screed Bed Mortar Screed     w/o Welded Wire Fabric  30mm≤Min. THK&lt;50mm</v>
      </c>
      <c r="G997" s="1404" t="str" cm="1">
        <f t="array" ref="G997:H997">_xlfn.TEXTSPLIT(I997,"-")</f>
        <v>A04AQ086</v>
      </c>
      <c r="H997" s="1404" t="str">
        <v>00004</v>
      </c>
      <c r="I997" t="s">
        <v>5988</v>
      </c>
      <c r="J997" t="s">
        <v>4288</v>
      </c>
      <c r="K997" t="s">
        <v>5683</v>
      </c>
      <c r="L997" t="s">
        <v>5684</v>
      </c>
      <c r="M997" t="s">
        <v>4770</v>
      </c>
      <c r="N997" t="s">
        <v>5967</v>
      </c>
      <c r="O997" t="s">
        <v>5973</v>
      </c>
      <c r="P997" t="s">
        <v>5974</v>
      </c>
      <c r="Q997" t="s">
        <v>5989</v>
      </c>
      <c r="R997" t="s">
        <v>5990</v>
      </c>
      <c r="S997" t="s">
        <v>2965</v>
      </c>
      <c r="T997">
        <v>0</v>
      </c>
      <c r="U997" t="s">
        <v>2965</v>
      </c>
      <c r="V997">
        <v>0</v>
      </c>
      <c r="W997" t="s">
        <v>2965</v>
      </c>
      <c r="X997">
        <v>0</v>
      </c>
      <c r="Y997" t="s">
        <v>2965</v>
      </c>
      <c r="Z997">
        <v>0</v>
      </c>
      <c r="AA997" t="s">
        <v>5171</v>
      </c>
      <c r="AB997" t="s">
        <v>5977</v>
      </c>
      <c r="AC997" t="s">
        <v>2965</v>
      </c>
      <c r="AD997">
        <v>0</v>
      </c>
      <c r="AE997" t="s">
        <v>5978</v>
      </c>
      <c r="AF997" t="s">
        <v>5979</v>
      </c>
      <c r="AG997">
        <v>0</v>
      </c>
      <c r="AH997" t="s">
        <v>5980</v>
      </c>
      <c r="AI997">
        <v>0</v>
      </c>
      <c r="AJ997">
        <v>0</v>
      </c>
      <c r="AK997">
        <v>0</v>
      </c>
      <c r="AL997">
        <v>0</v>
      </c>
      <c r="AM997">
        <v>0</v>
      </c>
      <c r="AN997">
        <v>0</v>
      </c>
      <c r="AO997" t="s">
        <v>2965</v>
      </c>
      <c r="AP997" t="s">
        <v>4299</v>
      </c>
      <c r="AQ997" t="s">
        <v>4299</v>
      </c>
      <c r="AR997" t="s">
        <v>5981</v>
      </c>
      <c r="AS997" t="s">
        <v>5988</v>
      </c>
    </row>
    <row r="998" spans="5:45" ht="17.25" customHeight="1">
      <c r="E998" s="1403" t="str">
        <f t="shared" si="30"/>
        <v>A04AQ086 Finishing Work Roof Work Roof Screed</v>
      </c>
      <c r="F998" s="1403" t="str">
        <f t="shared" si="31"/>
        <v>A04AQ086-00005 Finishing Work Roof Work Roof Screed Bed Mortar Screed     w/o Welded Wire Fabric  50mm≤Min. THK&lt;75mm</v>
      </c>
      <c r="G998" s="1404" t="str" cm="1">
        <f t="array" ref="G998:H998">_xlfn.TEXTSPLIT(I998,"-")</f>
        <v>A04AQ086</v>
      </c>
      <c r="H998" s="1404" t="str">
        <v>00005</v>
      </c>
      <c r="I998" t="s">
        <v>5991</v>
      </c>
      <c r="J998" t="s">
        <v>4288</v>
      </c>
      <c r="K998" t="s">
        <v>5683</v>
      </c>
      <c r="L998" t="s">
        <v>5684</v>
      </c>
      <c r="M998" t="s">
        <v>4770</v>
      </c>
      <c r="N998" t="s">
        <v>5967</v>
      </c>
      <c r="O998" t="s">
        <v>5973</v>
      </c>
      <c r="P998" t="s">
        <v>5974</v>
      </c>
      <c r="Q998" t="s">
        <v>5989</v>
      </c>
      <c r="R998" t="s">
        <v>5990</v>
      </c>
      <c r="S998" t="s">
        <v>2965</v>
      </c>
      <c r="T998">
        <v>0</v>
      </c>
      <c r="U998" t="s">
        <v>2965</v>
      </c>
      <c r="V998">
        <v>0</v>
      </c>
      <c r="W998" t="s">
        <v>2965</v>
      </c>
      <c r="X998">
        <v>0</v>
      </c>
      <c r="Y998" t="s">
        <v>2965</v>
      </c>
      <c r="Z998">
        <v>0</v>
      </c>
      <c r="AA998" t="s">
        <v>5171</v>
      </c>
      <c r="AB998" t="s">
        <v>5977</v>
      </c>
      <c r="AC998" t="s">
        <v>2965</v>
      </c>
      <c r="AD998">
        <v>0</v>
      </c>
      <c r="AE998" t="s">
        <v>5983</v>
      </c>
      <c r="AF998" t="s">
        <v>5984</v>
      </c>
      <c r="AG998">
        <v>0</v>
      </c>
      <c r="AH998" t="s">
        <v>5980</v>
      </c>
      <c r="AI998">
        <v>0</v>
      </c>
      <c r="AJ998">
        <v>0</v>
      </c>
      <c r="AK998">
        <v>0</v>
      </c>
      <c r="AL998">
        <v>0</v>
      </c>
      <c r="AM998">
        <v>0</v>
      </c>
      <c r="AN998">
        <v>0</v>
      </c>
      <c r="AO998" t="s">
        <v>2965</v>
      </c>
      <c r="AP998" t="s">
        <v>4299</v>
      </c>
      <c r="AQ998" t="s">
        <v>4299</v>
      </c>
      <c r="AR998" t="s">
        <v>5981</v>
      </c>
      <c r="AS998" t="s">
        <v>5991</v>
      </c>
    </row>
    <row r="999" spans="5:45" ht="17.25" customHeight="1">
      <c r="E999" s="1403" t="str">
        <f t="shared" si="30"/>
        <v>A04AQ086 Finishing Work Roof Work Roof Screed</v>
      </c>
      <c r="F999" s="1403" t="str">
        <f t="shared" si="31"/>
        <v>A04AQ086-00006 Finishing Work Roof Work Roof Screed Bed Mortar Screed     w/o Welded Wire Fabric  75mm≤Min. THK</v>
      </c>
      <c r="G999" s="1404" t="str" cm="1">
        <f t="array" ref="G999:H999">_xlfn.TEXTSPLIT(I999,"-")</f>
        <v>A04AQ086</v>
      </c>
      <c r="H999" s="1404" t="str">
        <v>00006</v>
      </c>
      <c r="I999" t="s">
        <v>5992</v>
      </c>
      <c r="J999" t="s">
        <v>4288</v>
      </c>
      <c r="K999" t="s">
        <v>5683</v>
      </c>
      <c r="L999" t="s">
        <v>5684</v>
      </c>
      <c r="M999" t="s">
        <v>4770</v>
      </c>
      <c r="N999" t="s">
        <v>5967</v>
      </c>
      <c r="O999" t="s">
        <v>5973</v>
      </c>
      <c r="P999" t="s">
        <v>5974</v>
      </c>
      <c r="Q999" t="s">
        <v>5989</v>
      </c>
      <c r="R999" t="s">
        <v>5990</v>
      </c>
      <c r="S999" t="s">
        <v>2965</v>
      </c>
      <c r="T999">
        <v>0</v>
      </c>
      <c r="U999" t="s">
        <v>2965</v>
      </c>
      <c r="V999">
        <v>0</v>
      </c>
      <c r="W999" t="s">
        <v>2965</v>
      </c>
      <c r="X999">
        <v>0</v>
      </c>
      <c r="Y999" t="s">
        <v>2965</v>
      </c>
      <c r="Z999">
        <v>0</v>
      </c>
      <c r="AA999" t="s">
        <v>5171</v>
      </c>
      <c r="AB999" t="s">
        <v>5977</v>
      </c>
      <c r="AC999" t="s">
        <v>2965</v>
      </c>
      <c r="AD999">
        <v>0</v>
      </c>
      <c r="AE999" t="s">
        <v>5986</v>
      </c>
      <c r="AF999" t="s">
        <v>5987</v>
      </c>
      <c r="AG999">
        <v>0</v>
      </c>
      <c r="AH999" t="s">
        <v>5980</v>
      </c>
      <c r="AI999">
        <v>0</v>
      </c>
      <c r="AJ999">
        <v>0</v>
      </c>
      <c r="AK999">
        <v>0</v>
      </c>
      <c r="AL999">
        <v>0</v>
      </c>
      <c r="AM999">
        <v>0</v>
      </c>
      <c r="AN999">
        <v>0</v>
      </c>
      <c r="AO999" t="s">
        <v>2965</v>
      </c>
      <c r="AP999" t="s">
        <v>4299</v>
      </c>
      <c r="AQ999" t="s">
        <v>4299</v>
      </c>
      <c r="AR999" t="s">
        <v>5981</v>
      </c>
      <c r="AS999" t="s">
        <v>5992</v>
      </c>
    </row>
    <row r="1000" spans="5:45" ht="17.25" customHeight="1">
      <c r="E1000" s="1403" t="str">
        <f t="shared" si="30"/>
        <v>A04AQ087 Finishing Work Roof Work Waterproofing Coating</v>
      </c>
      <c r="F1000" s="1403" t="str">
        <f t="shared" si="31"/>
        <v xml:space="preserve">A04AQ087-00001 Finishing Work Roof Work Waterproofing Coating Hot Bitumen    only for Roof Area   </v>
      </c>
      <c r="G1000" s="1404" t="str" cm="1">
        <f t="array" ref="G1000:H1000">_xlfn.TEXTSPLIT(I1000,"-")</f>
        <v>A04AQ087</v>
      </c>
      <c r="H1000" s="1404" t="str">
        <v>00001</v>
      </c>
      <c r="I1000" t="s">
        <v>5993</v>
      </c>
      <c r="J1000" t="s">
        <v>4288</v>
      </c>
      <c r="K1000" t="s">
        <v>5683</v>
      </c>
      <c r="L1000" t="s">
        <v>5684</v>
      </c>
      <c r="M1000" t="s">
        <v>4770</v>
      </c>
      <c r="N1000" t="s">
        <v>5967</v>
      </c>
      <c r="O1000" t="s">
        <v>5994</v>
      </c>
      <c r="P1000" t="s">
        <v>5995</v>
      </c>
      <c r="Q1000" t="s">
        <v>5996</v>
      </c>
      <c r="R1000" t="s">
        <v>5997</v>
      </c>
      <c r="S1000" t="s">
        <v>2965</v>
      </c>
      <c r="T1000">
        <v>0</v>
      </c>
      <c r="U1000" t="s">
        <v>2965</v>
      </c>
      <c r="V1000">
        <v>0</v>
      </c>
      <c r="W1000" t="s">
        <v>2965</v>
      </c>
      <c r="X1000">
        <v>0</v>
      </c>
      <c r="Y1000" t="s">
        <v>4328</v>
      </c>
      <c r="Z1000" t="s">
        <v>5998</v>
      </c>
      <c r="AA1000" t="s">
        <v>2965</v>
      </c>
      <c r="AB1000" t="s">
        <v>2965</v>
      </c>
      <c r="AC1000" t="s">
        <v>2965</v>
      </c>
      <c r="AD1000">
        <v>0</v>
      </c>
      <c r="AE1000" t="s">
        <v>2965</v>
      </c>
      <c r="AF1000" t="s">
        <v>2965</v>
      </c>
      <c r="AG1000">
        <v>0</v>
      </c>
      <c r="AH1000" t="s">
        <v>2965</v>
      </c>
      <c r="AI1000">
        <v>0</v>
      </c>
      <c r="AJ1000">
        <v>0</v>
      </c>
      <c r="AK1000">
        <v>0</v>
      </c>
      <c r="AL1000">
        <v>0</v>
      </c>
      <c r="AM1000">
        <v>0</v>
      </c>
      <c r="AN1000">
        <v>0</v>
      </c>
      <c r="AO1000" t="s">
        <v>2965</v>
      </c>
      <c r="AP1000" t="s">
        <v>4360</v>
      </c>
      <c r="AQ1000" t="s">
        <v>4360</v>
      </c>
      <c r="AR1000" t="s">
        <v>5999</v>
      </c>
      <c r="AS1000" t="s">
        <v>5993</v>
      </c>
    </row>
    <row r="1001" spans="5:45" ht="17.25" customHeight="1">
      <c r="E1001" s="1403" t="str">
        <f t="shared" si="30"/>
        <v>A04AQ087 Finishing Work Roof Work Waterproofing Coating</v>
      </c>
      <c r="F1001" s="1403" t="str">
        <f t="shared" si="31"/>
        <v xml:space="preserve">A04AQ087-00002 Finishing Work Roof Work Waterproofing Coating Acrylic Polymer Protective Coating    only for Roof Area   </v>
      </c>
      <c r="G1001" s="1404" t="str" cm="1">
        <f t="array" ref="G1001:H1001">_xlfn.TEXTSPLIT(I1001,"-")</f>
        <v>A04AQ087</v>
      </c>
      <c r="H1001" s="1404" t="str">
        <v>00002</v>
      </c>
      <c r="I1001" t="s">
        <v>6000</v>
      </c>
      <c r="J1001" t="s">
        <v>4288</v>
      </c>
      <c r="K1001" t="s">
        <v>5683</v>
      </c>
      <c r="L1001" t="s">
        <v>5684</v>
      </c>
      <c r="M1001" t="s">
        <v>4770</v>
      </c>
      <c r="N1001" t="s">
        <v>5967</v>
      </c>
      <c r="O1001" t="s">
        <v>5994</v>
      </c>
      <c r="P1001" t="s">
        <v>5995</v>
      </c>
      <c r="Q1001" t="s">
        <v>6001</v>
      </c>
      <c r="R1001" t="s">
        <v>6002</v>
      </c>
      <c r="S1001" t="s">
        <v>2965</v>
      </c>
      <c r="T1001">
        <v>0</v>
      </c>
      <c r="U1001" t="s">
        <v>2965</v>
      </c>
      <c r="V1001">
        <v>0</v>
      </c>
      <c r="W1001" t="s">
        <v>2965</v>
      </c>
      <c r="X1001">
        <v>0</v>
      </c>
      <c r="Y1001" t="s">
        <v>4328</v>
      </c>
      <c r="Z1001" t="s">
        <v>5998</v>
      </c>
      <c r="AA1001" t="s">
        <v>2965</v>
      </c>
      <c r="AB1001" t="s">
        <v>2965</v>
      </c>
      <c r="AC1001" t="s">
        <v>2965</v>
      </c>
      <c r="AD1001">
        <v>0</v>
      </c>
      <c r="AE1001" t="s">
        <v>2965</v>
      </c>
      <c r="AF1001" t="s">
        <v>2965</v>
      </c>
      <c r="AG1001">
        <v>0</v>
      </c>
      <c r="AH1001" t="s">
        <v>2965</v>
      </c>
      <c r="AI1001">
        <v>0</v>
      </c>
      <c r="AJ1001">
        <v>0</v>
      </c>
      <c r="AK1001">
        <v>0</v>
      </c>
      <c r="AL1001">
        <v>0</v>
      </c>
      <c r="AM1001">
        <v>0</v>
      </c>
      <c r="AN1001">
        <v>0</v>
      </c>
      <c r="AO1001" t="s">
        <v>2965</v>
      </c>
      <c r="AP1001" t="s">
        <v>4360</v>
      </c>
      <c r="AQ1001" t="s">
        <v>4360</v>
      </c>
      <c r="AR1001" t="s">
        <v>5999</v>
      </c>
      <c r="AS1001" t="s">
        <v>6000</v>
      </c>
    </row>
    <row r="1002" spans="5:45" ht="17.25" customHeight="1">
      <c r="E1002" s="1403" t="str">
        <f t="shared" si="30"/>
        <v>A04AQ088 Finishing Work Roof Work Roof Insulation</v>
      </c>
      <c r="F1002" s="1403" t="str">
        <f t="shared" si="31"/>
        <v>A04AQ088-00001 Finishing Work Roof Work Roof Insulation Rigid Extruded Polystyrene Foam Insulation       THK&lt;50mm</v>
      </c>
      <c r="G1002" s="1404" t="str" cm="1">
        <f t="array" ref="G1002:H1002">_xlfn.TEXTSPLIT(I1002,"-")</f>
        <v>A04AQ088</v>
      </c>
      <c r="H1002" s="1404" t="str">
        <v>00001</v>
      </c>
      <c r="I1002" t="s">
        <v>6003</v>
      </c>
      <c r="J1002" t="s">
        <v>4288</v>
      </c>
      <c r="K1002" t="s">
        <v>5683</v>
      </c>
      <c r="L1002" t="s">
        <v>5684</v>
      </c>
      <c r="M1002" t="s">
        <v>4770</v>
      </c>
      <c r="N1002" t="s">
        <v>5967</v>
      </c>
      <c r="O1002" t="s">
        <v>6004</v>
      </c>
      <c r="P1002" t="s">
        <v>6005</v>
      </c>
      <c r="Q1002" t="s">
        <v>6006</v>
      </c>
      <c r="R1002" t="s">
        <v>6007</v>
      </c>
      <c r="S1002" t="s">
        <v>2965</v>
      </c>
      <c r="T1002">
        <v>0</v>
      </c>
      <c r="U1002" t="s">
        <v>2965</v>
      </c>
      <c r="V1002">
        <v>0</v>
      </c>
      <c r="W1002" t="s">
        <v>2965</v>
      </c>
      <c r="X1002">
        <v>0</v>
      </c>
      <c r="Y1002" t="s">
        <v>2965</v>
      </c>
      <c r="Z1002">
        <v>0</v>
      </c>
      <c r="AA1002" t="s">
        <v>2965</v>
      </c>
      <c r="AB1002" t="s">
        <v>2965</v>
      </c>
      <c r="AC1002" t="s">
        <v>2965</v>
      </c>
      <c r="AD1002">
        <v>0</v>
      </c>
      <c r="AE1002" t="s">
        <v>5171</v>
      </c>
      <c r="AF1002" t="s">
        <v>5181</v>
      </c>
      <c r="AG1002">
        <v>0</v>
      </c>
      <c r="AH1002" t="s">
        <v>2860</v>
      </c>
      <c r="AI1002">
        <v>0</v>
      </c>
      <c r="AJ1002">
        <v>0</v>
      </c>
      <c r="AK1002">
        <v>0</v>
      </c>
      <c r="AL1002">
        <v>0</v>
      </c>
      <c r="AM1002">
        <v>0</v>
      </c>
      <c r="AN1002">
        <v>0</v>
      </c>
      <c r="AO1002" t="s">
        <v>2965</v>
      </c>
      <c r="AP1002" t="s">
        <v>4360</v>
      </c>
      <c r="AQ1002" t="s">
        <v>4360</v>
      </c>
      <c r="AR1002" t="s">
        <v>6008</v>
      </c>
      <c r="AS1002" t="s">
        <v>6003</v>
      </c>
    </row>
    <row r="1003" spans="5:45" ht="17.25" customHeight="1">
      <c r="E1003" s="1403" t="str">
        <f t="shared" si="30"/>
        <v>A04AQ088 Finishing Work Roof Work Roof Insulation</v>
      </c>
      <c r="F1003" s="1403" t="str">
        <f t="shared" si="31"/>
        <v>A04AQ088-00002 Finishing Work Roof Work Roof Insulation Rigid Extruded Polystyrene Foam Insulation       50mm≤THK&lt;75mm</v>
      </c>
      <c r="G1003" s="1404" t="str" cm="1">
        <f t="array" ref="G1003:H1003">_xlfn.TEXTSPLIT(I1003,"-")</f>
        <v>A04AQ088</v>
      </c>
      <c r="H1003" s="1404" t="str">
        <v>00002</v>
      </c>
      <c r="I1003" t="s">
        <v>6009</v>
      </c>
      <c r="J1003" t="s">
        <v>4288</v>
      </c>
      <c r="K1003" t="s">
        <v>5683</v>
      </c>
      <c r="L1003" t="s">
        <v>5684</v>
      </c>
      <c r="M1003" t="s">
        <v>4770</v>
      </c>
      <c r="N1003" t="s">
        <v>5967</v>
      </c>
      <c r="O1003" t="s">
        <v>6004</v>
      </c>
      <c r="P1003" t="s">
        <v>6005</v>
      </c>
      <c r="Q1003" t="s">
        <v>6006</v>
      </c>
      <c r="R1003" t="s">
        <v>6007</v>
      </c>
      <c r="S1003" t="s">
        <v>2965</v>
      </c>
      <c r="T1003">
        <v>0</v>
      </c>
      <c r="U1003" t="s">
        <v>2965</v>
      </c>
      <c r="V1003">
        <v>0</v>
      </c>
      <c r="W1003" t="s">
        <v>2965</v>
      </c>
      <c r="X1003">
        <v>0</v>
      </c>
      <c r="Y1003" t="s">
        <v>2965</v>
      </c>
      <c r="Z1003">
        <v>0</v>
      </c>
      <c r="AA1003" t="s">
        <v>2965</v>
      </c>
      <c r="AB1003" t="s">
        <v>2965</v>
      </c>
      <c r="AC1003" t="s">
        <v>2965</v>
      </c>
      <c r="AD1003">
        <v>0</v>
      </c>
      <c r="AE1003" t="s">
        <v>4345</v>
      </c>
      <c r="AF1003" t="s">
        <v>5184</v>
      </c>
      <c r="AG1003">
        <v>0</v>
      </c>
      <c r="AH1003" t="s">
        <v>2860</v>
      </c>
      <c r="AI1003">
        <v>0</v>
      </c>
      <c r="AJ1003">
        <v>0</v>
      </c>
      <c r="AK1003">
        <v>0</v>
      </c>
      <c r="AL1003">
        <v>0</v>
      </c>
      <c r="AM1003">
        <v>0</v>
      </c>
      <c r="AN1003">
        <v>0</v>
      </c>
      <c r="AO1003" t="s">
        <v>2965</v>
      </c>
      <c r="AP1003" t="s">
        <v>4360</v>
      </c>
      <c r="AQ1003" t="s">
        <v>4360</v>
      </c>
      <c r="AR1003" t="s">
        <v>6008</v>
      </c>
      <c r="AS1003" t="s">
        <v>6009</v>
      </c>
    </row>
    <row r="1004" spans="5:45" ht="17.25" customHeight="1">
      <c r="E1004" s="1403" t="str">
        <f t="shared" si="30"/>
        <v>A04AQ088 Finishing Work Roof Work Roof Insulation</v>
      </c>
      <c r="F1004" s="1403" t="str">
        <f t="shared" si="31"/>
        <v>A04AQ088-00003 Finishing Work Roof Work Roof Insulation Rigid Extruded Polystyrene Foam Insulation       75mm≤THK&lt;100mm</v>
      </c>
      <c r="G1004" s="1404" t="str" cm="1">
        <f t="array" ref="G1004:H1004">_xlfn.TEXTSPLIT(I1004,"-")</f>
        <v>A04AQ088</v>
      </c>
      <c r="H1004" s="1404" t="str">
        <v>00003</v>
      </c>
      <c r="I1004" t="s">
        <v>6010</v>
      </c>
      <c r="J1004" t="s">
        <v>4288</v>
      </c>
      <c r="K1004" t="s">
        <v>5683</v>
      </c>
      <c r="L1004" t="s">
        <v>5684</v>
      </c>
      <c r="M1004" t="s">
        <v>4770</v>
      </c>
      <c r="N1004" t="s">
        <v>5967</v>
      </c>
      <c r="O1004" t="s">
        <v>6004</v>
      </c>
      <c r="P1004" t="s">
        <v>6005</v>
      </c>
      <c r="Q1004" t="s">
        <v>6006</v>
      </c>
      <c r="R1004" t="s">
        <v>6007</v>
      </c>
      <c r="S1004" t="s">
        <v>2965</v>
      </c>
      <c r="T1004">
        <v>0</v>
      </c>
      <c r="U1004" t="s">
        <v>2965</v>
      </c>
      <c r="V1004">
        <v>0</v>
      </c>
      <c r="W1004" t="s">
        <v>2965</v>
      </c>
      <c r="X1004">
        <v>0</v>
      </c>
      <c r="Y1004" t="s">
        <v>2965</v>
      </c>
      <c r="Z1004">
        <v>0</v>
      </c>
      <c r="AA1004" t="s">
        <v>2965</v>
      </c>
      <c r="AB1004" t="s">
        <v>2965</v>
      </c>
      <c r="AC1004" t="s">
        <v>2965</v>
      </c>
      <c r="AD1004">
        <v>0</v>
      </c>
      <c r="AE1004" t="s">
        <v>4353</v>
      </c>
      <c r="AF1004" t="s">
        <v>5186</v>
      </c>
      <c r="AG1004">
        <v>0</v>
      </c>
      <c r="AH1004" t="s">
        <v>2860</v>
      </c>
      <c r="AI1004">
        <v>0</v>
      </c>
      <c r="AJ1004">
        <v>0</v>
      </c>
      <c r="AK1004">
        <v>0</v>
      </c>
      <c r="AL1004">
        <v>0</v>
      </c>
      <c r="AM1004">
        <v>0</v>
      </c>
      <c r="AN1004">
        <v>0</v>
      </c>
      <c r="AO1004" t="s">
        <v>2965</v>
      </c>
      <c r="AP1004" t="s">
        <v>4360</v>
      </c>
      <c r="AQ1004" t="s">
        <v>4360</v>
      </c>
      <c r="AR1004" t="s">
        <v>6008</v>
      </c>
      <c r="AS1004" t="s">
        <v>6010</v>
      </c>
    </row>
    <row r="1005" spans="5:45" ht="17.25" customHeight="1">
      <c r="E1005" s="1403" t="str">
        <f t="shared" si="30"/>
        <v>A04AQ088 Finishing Work Roof Work Roof Insulation</v>
      </c>
      <c r="F1005" s="1403" t="str">
        <f t="shared" si="31"/>
        <v>A04AQ088-00004 Finishing Work Roof Work Roof Insulation Rigid Extruded Polystyrene Foam Insulation       100mm≤THK</v>
      </c>
      <c r="G1005" s="1404" t="str" cm="1">
        <f t="array" ref="G1005:H1005">_xlfn.TEXTSPLIT(I1005,"-")</f>
        <v>A04AQ088</v>
      </c>
      <c r="H1005" s="1404" t="str">
        <v>00004</v>
      </c>
      <c r="I1005" t="s">
        <v>6011</v>
      </c>
      <c r="J1005" t="s">
        <v>4288</v>
      </c>
      <c r="K1005" t="s">
        <v>5683</v>
      </c>
      <c r="L1005" t="s">
        <v>5684</v>
      </c>
      <c r="M1005" t="s">
        <v>4770</v>
      </c>
      <c r="N1005" t="s">
        <v>5967</v>
      </c>
      <c r="O1005" t="s">
        <v>6004</v>
      </c>
      <c r="P1005" t="s">
        <v>6005</v>
      </c>
      <c r="Q1005" t="s">
        <v>6006</v>
      </c>
      <c r="R1005" t="s">
        <v>6007</v>
      </c>
      <c r="S1005" t="s">
        <v>2965</v>
      </c>
      <c r="T1005">
        <v>0</v>
      </c>
      <c r="U1005" t="s">
        <v>2965</v>
      </c>
      <c r="V1005">
        <v>0</v>
      </c>
      <c r="W1005" t="s">
        <v>2965</v>
      </c>
      <c r="X1005">
        <v>0</v>
      </c>
      <c r="Y1005" t="s">
        <v>2965</v>
      </c>
      <c r="Z1005">
        <v>0</v>
      </c>
      <c r="AA1005" t="s">
        <v>2965</v>
      </c>
      <c r="AB1005" t="s">
        <v>2965</v>
      </c>
      <c r="AC1005" t="s">
        <v>2965</v>
      </c>
      <c r="AD1005">
        <v>0</v>
      </c>
      <c r="AE1005" t="s">
        <v>4433</v>
      </c>
      <c r="AF1005" t="s">
        <v>5188</v>
      </c>
      <c r="AG1005">
        <v>0</v>
      </c>
      <c r="AH1005" t="s">
        <v>2860</v>
      </c>
      <c r="AI1005">
        <v>0</v>
      </c>
      <c r="AJ1005">
        <v>0</v>
      </c>
      <c r="AK1005">
        <v>0</v>
      </c>
      <c r="AL1005">
        <v>0</v>
      </c>
      <c r="AM1005">
        <v>0</v>
      </c>
      <c r="AN1005">
        <v>0</v>
      </c>
      <c r="AO1005" t="s">
        <v>2965</v>
      </c>
      <c r="AP1005" t="s">
        <v>4360</v>
      </c>
      <c r="AQ1005" t="s">
        <v>4360</v>
      </c>
      <c r="AR1005" t="s">
        <v>6008</v>
      </c>
      <c r="AS1005" t="s">
        <v>6011</v>
      </c>
    </row>
    <row r="1006" spans="5:45" ht="17.25" customHeight="1">
      <c r="E1006" s="1403" t="str">
        <f t="shared" si="30"/>
        <v>A04AQ089 Finishing Work Roof Work Protective Concrete w/ Steel Trowel Finish</v>
      </c>
      <c r="F1006" s="1403" t="str">
        <f t="shared" si="31"/>
        <v xml:space="preserve">A04AQ089-00001 Finishing Work Roof Work Protective Concrete w/ Steel Trowel Finish        </v>
      </c>
      <c r="G1006" s="1404" t="str" cm="1">
        <f t="array" ref="G1006:H1006">_xlfn.TEXTSPLIT(I1006,"-")</f>
        <v>A04AQ089</v>
      </c>
      <c r="H1006" s="1404" t="str">
        <v>00001</v>
      </c>
      <c r="I1006" t="s">
        <v>6012</v>
      </c>
      <c r="J1006" t="s">
        <v>4288</v>
      </c>
      <c r="K1006" t="s">
        <v>5683</v>
      </c>
      <c r="L1006" t="s">
        <v>5684</v>
      </c>
      <c r="M1006" t="s">
        <v>4770</v>
      </c>
      <c r="N1006" t="s">
        <v>5967</v>
      </c>
      <c r="O1006" t="s">
        <v>6013</v>
      </c>
      <c r="P1006" t="s">
        <v>6014</v>
      </c>
      <c r="Q1006" t="s">
        <v>2965</v>
      </c>
      <c r="R1006">
        <v>0</v>
      </c>
      <c r="S1006" t="s">
        <v>2965</v>
      </c>
      <c r="T1006">
        <v>0</v>
      </c>
      <c r="U1006" t="s">
        <v>2965</v>
      </c>
      <c r="V1006">
        <v>0</v>
      </c>
      <c r="W1006" t="s">
        <v>2965</v>
      </c>
      <c r="X1006">
        <v>0</v>
      </c>
      <c r="Y1006" t="s">
        <v>2965</v>
      </c>
      <c r="Z1006">
        <v>0</v>
      </c>
      <c r="AA1006" t="s">
        <v>2965</v>
      </c>
      <c r="AB1006">
        <v>0</v>
      </c>
      <c r="AC1006" t="s">
        <v>2965</v>
      </c>
      <c r="AD1006">
        <v>0</v>
      </c>
      <c r="AE1006" t="s">
        <v>2965</v>
      </c>
      <c r="AF1006" t="s">
        <v>2965</v>
      </c>
      <c r="AG1006">
        <v>0</v>
      </c>
      <c r="AH1006" t="s">
        <v>2965</v>
      </c>
      <c r="AI1006">
        <v>0</v>
      </c>
      <c r="AJ1006">
        <v>0</v>
      </c>
      <c r="AK1006">
        <v>0</v>
      </c>
      <c r="AL1006">
        <v>0</v>
      </c>
      <c r="AM1006">
        <v>0</v>
      </c>
      <c r="AN1006">
        <v>0</v>
      </c>
      <c r="AO1006" t="s">
        <v>2965</v>
      </c>
      <c r="AP1006" t="s">
        <v>4299</v>
      </c>
      <c r="AQ1006" t="s">
        <v>4299</v>
      </c>
      <c r="AR1006" t="s">
        <v>6015</v>
      </c>
      <c r="AS1006" t="s">
        <v>6012</v>
      </c>
    </row>
    <row r="1007" spans="5:45" ht="17.25" customHeight="1">
      <c r="E1007" s="1403" t="str">
        <f t="shared" si="30"/>
        <v>A04AQ090 Finishing Work Roof Work Concrete Tile</v>
      </c>
      <c r="F1007" s="1403" t="str">
        <f t="shared" si="31"/>
        <v>A04AQ090-00001 Finishing Work Roof Work Concrete Tile      w/ Plastic Spacer  THK≤50mm</v>
      </c>
      <c r="G1007" s="1404" t="str" cm="1">
        <f t="array" ref="G1007:H1007">_xlfn.TEXTSPLIT(I1007,"-")</f>
        <v>A04AQ090</v>
      </c>
      <c r="H1007" s="1404" t="str">
        <v>00001</v>
      </c>
      <c r="I1007" t="s">
        <v>6016</v>
      </c>
      <c r="J1007" t="s">
        <v>4288</v>
      </c>
      <c r="K1007" t="s">
        <v>5683</v>
      </c>
      <c r="L1007" t="s">
        <v>5684</v>
      </c>
      <c r="M1007" t="s">
        <v>4770</v>
      </c>
      <c r="N1007" t="s">
        <v>5967</v>
      </c>
      <c r="O1007" t="s">
        <v>6017</v>
      </c>
      <c r="P1007" t="s">
        <v>5910</v>
      </c>
      <c r="Q1007" t="s">
        <v>2965</v>
      </c>
      <c r="R1007">
        <v>0</v>
      </c>
      <c r="S1007" t="s">
        <v>2965</v>
      </c>
      <c r="T1007">
        <v>0</v>
      </c>
      <c r="U1007" t="s">
        <v>2965</v>
      </c>
      <c r="V1007">
        <v>0</v>
      </c>
      <c r="W1007" t="s">
        <v>2965</v>
      </c>
      <c r="X1007">
        <v>0</v>
      </c>
      <c r="Y1007" t="s">
        <v>2965</v>
      </c>
      <c r="Z1007">
        <v>0</v>
      </c>
      <c r="AA1007" t="s">
        <v>5192</v>
      </c>
      <c r="AB1007" t="s">
        <v>6018</v>
      </c>
      <c r="AC1007" t="s">
        <v>2965</v>
      </c>
      <c r="AD1007">
        <v>0</v>
      </c>
      <c r="AE1007" t="s">
        <v>5109</v>
      </c>
      <c r="AF1007" t="s">
        <v>6019</v>
      </c>
      <c r="AG1007">
        <v>0</v>
      </c>
      <c r="AH1007" t="s">
        <v>2860</v>
      </c>
      <c r="AI1007">
        <v>0</v>
      </c>
      <c r="AJ1007">
        <v>0</v>
      </c>
      <c r="AK1007">
        <v>0</v>
      </c>
      <c r="AL1007">
        <v>0</v>
      </c>
      <c r="AM1007">
        <v>0</v>
      </c>
      <c r="AN1007">
        <v>0</v>
      </c>
      <c r="AO1007" t="s">
        <v>2965</v>
      </c>
      <c r="AP1007" t="s">
        <v>4360</v>
      </c>
      <c r="AQ1007" t="s">
        <v>4360</v>
      </c>
      <c r="AR1007" t="s">
        <v>6020</v>
      </c>
      <c r="AS1007" t="s">
        <v>6016</v>
      </c>
    </row>
    <row r="1008" spans="5:45" ht="17.25" customHeight="1">
      <c r="E1008" s="1403" t="str">
        <f t="shared" si="30"/>
        <v>A04AQ090 Finishing Work Roof Work Concrete Tile</v>
      </c>
      <c r="F1008" s="1403" t="str">
        <f t="shared" si="31"/>
        <v>A04AQ090-00002 Finishing Work Roof Work Concrete Tile      w/ Plastic Spacer  50mm&lt;THK≤75mm</v>
      </c>
      <c r="G1008" s="1404" t="str" cm="1">
        <f t="array" ref="G1008:H1008">_xlfn.TEXTSPLIT(I1008,"-")</f>
        <v>A04AQ090</v>
      </c>
      <c r="H1008" s="1404" t="str">
        <v>00002</v>
      </c>
      <c r="I1008" t="s">
        <v>6021</v>
      </c>
      <c r="J1008" t="s">
        <v>4288</v>
      </c>
      <c r="K1008" t="s">
        <v>5683</v>
      </c>
      <c r="L1008" t="s">
        <v>5684</v>
      </c>
      <c r="M1008" t="s">
        <v>4770</v>
      </c>
      <c r="N1008" t="s">
        <v>5967</v>
      </c>
      <c r="O1008" t="s">
        <v>6017</v>
      </c>
      <c r="P1008" t="s">
        <v>5910</v>
      </c>
      <c r="Q1008" t="s">
        <v>2965</v>
      </c>
      <c r="R1008">
        <v>0</v>
      </c>
      <c r="S1008" t="s">
        <v>2965</v>
      </c>
      <c r="T1008">
        <v>0</v>
      </c>
      <c r="U1008" t="s">
        <v>2965</v>
      </c>
      <c r="V1008">
        <v>0</v>
      </c>
      <c r="W1008" t="s">
        <v>2965</v>
      </c>
      <c r="X1008">
        <v>0</v>
      </c>
      <c r="Y1008" t="s">
        <v>2965</v>
      </c>
      <c r="Z1008">
        <v>0</v>
      </c>
      <c r="AA1008" t="s">
        <v>5192</v>
      </c>
      <c r="AB1008" t="s">
        <v>6018</v>
      </c>
      <c r="AC1008" t="s">
        <v>2965</v>
      </c>
      <c r="AD1008">
        <v>0</v>
      </c>
      <c r="AE1008" t="s">
        <v>5163</v>
      </c>
      <c r="AF1008" t="s">
        <v>6022</v>
      </c>
      <c r="AG1008">
        <v>0</v>
      </c>
      <c r="AH1008" t="s">
        <v>2860</v>
      </c>
      <c r="AI1008">
        <v>0</v>
      </c>
      <c r="AJ1008">
        <v>0</v>
      </c>
      <c r="AK1008">
        <v>0</v>
      </c>
      <c r="AL1008">
        <v>0</v>
      </c>
      <c r="AM1008">
        <v>0</v>
      </c>
      <c r="AN1008">
        <v>0</v>
      </c>
      <c r="AO1008" t="s">
        <v>2965</v>
      </c>
      <c r="AP1008" t="s">
        <v>4360</v>
      </c>
      <c r="AQ1008" t="s">
        <v>4360</v>
      </c>
      <c r="AR1008" t="s">
        <v>6020</v>
      </c>
      <c r="AS1008" t="s">
        <v>6021</v>
      </c>
    </row>
    <row r="1009" spans="1:45" ht="17.25" customHeight="1">
      <c r="E1009" s="1403" t="str">
        <f t="shared" si="30"/>
        <v>A04AQ090 Finishing Work Roof Work Concrete Tile</v>
      </c>
      <c r="F1009" s="1403" t="str">
        <f t="shared" si="31"/>
        <v>A04AQ090-00003 Finishing Work Roof Work Concrete Tile      w/ Plastic Spacer  75mm&lt;THK≤100mm</v>
      </c>
      <c r="G1009" s="1404" t="str" cm="1">
        <f t="array" ref="G1009:H1009">_xlfn.TEXTSPLIT(I1009,"-")</f>
        <v>A04AQ090</v>
      </c>
      <c r="H1009" s="1404" t="str">
        <v>00003</v>
      </c>
      <c r="I1009" t="s">
        <v>6023</v>
      </c>
      <c r="J1009" t="s">
        <v>4288</v>
      </c>
      <c r="K1009" t="s">
        <v>5683</v>
      </c>
      <c r="L1009" t="s">
        <v>5684</v>
      </c>
      <c r="M1009" t="s">
        <v>4770</v>
      </c>
      <c r="N1009" t="s">
        <v>5967</v>
      </c>
      <c r="O1009" t="s">
        <v>6017</v>
      </c>
      <c r="P1009" t="s">
        <v>5910</v>
      </c>
      <c r="Q1009" t="s">
        <v>2965</v>
      </c>
      <c r="R1009">
        <v>0</v>
      </c>
      <c r="S1009" t="s">
        <v>2965</v>
      </c>
      <c r="T1009">
        <v>0</v>
      </c>
      <c r="U1009" t="s">
        <v>2965</v>
      </c>
      <c r="V1009">
        <v>0</v>
      </c>
      <c r="W1009" t="s">
        <v>2965</v>
      </c>
      <c r="X1009">
        <v>0</v>
      </c>
      <c r="Y1009" t="s">
        <v>2965</v>
      </c>
      <c r="Z1009">
        <v>0</v>
      </c>
      <c r="AA1009" t="s">
        <v>5192</v>
      </c>
      <c r="AB1009" t="s">
        <v>6018</v>
      </c>
      <c r="AC1009" t="s">
        <v>2965</v>
      </c>
      <c r="AD1009">
        <v>0</v>
      </c>
      <c r="AE1009" t="s">
        <v>5168</v>
      </c>
      <c r="AF1009" t="s">
        <v>6024</v>
      </c>
      <c r="AG1009">
        <v>0</v>
      </c>
      <c r="AH1009" t="s">
        <v>2860</v>
      </c>
      <c r="AI1009">
        <v>0</v>
      </c>
      <c r="AJ1009">
        <v>0</v>
      </c>
      <c r="AK1009">
        <v>0</v>
      </c>
      <c r="AL1009">
        <v>0</v>
      </c>
      <c r="AM1009">
        <v>0</v>
      </c>
      <c r="AN1009">
        <v>0</v>
      </c>
      <c r="AO1009" t="s">
        <v>2965</v>
      </c>
      <c r="AP1009" t="s">
        <v>4360</v>
      </c>
      <c r="AQ1009" t="s">
        <v>4360</v>
      </c>
      <c r="AR1009" t="s">
        <v>6020</v>
      </c>
      <c r="AS1009" t="s">
        <v>6023</v>
      </c>
    </row>
    <row r="1010" spans="1:45" ht="17.25" customHeight="1">
      <c r="E1010" s="1403" t="str">
        <f t="shared" si="30"/>
        <v>A04AQ091 Finishing Work Roof Work Gravel for Roof</v>
      </c>
      <c r="F1010" s="1403" t="str">
        <f t="shared" si="31"/>
        <v xml:space="preserve">A04AQ091-00001 Finishing Work Roof Work Gravel for Roof        </v>
      </c>
      <c r="G1010" s="1404" t="str" cm="1">
        <f t="array" ref="G1010:H1010">_xlfn.TEXTSPLIT(I1010,"-")</f>
        <v>A04AQ091</v>
      </c>
      <c r="H1010" s="1404" t="str">
        <v>00001</v>
      </c>
      <c r="I1010" t="s">
        <v>6025</v>
      </c>
      <c r="J1010" t="s">
        <v>4288</v>
      </c>
      <c r="K1010" t="s">
        <v>5683</v>
      </c>
      <c r="L1010" t="s">
        <v>5684</v>
      </c>
      <c r="M1010" t="s">
        <v>4770</v>
      </c>
      <c r="N1010" t="s">
        <v>5967</v>
      </c>
      <c r="O1010" t="s">
        <v>6026</v>
      </c>
      <c r="P1010" t="s">
        <v>6027</v>
      </c>
      <c r="Q1010" t="s">
        <v>2965</v>
      </c>
      <c r="R1010">
        <v>0</v>
      </c>
      <c r="S1010" t="s">
        <v>2965</v>
      </c>
      <c r="T1010">
        <v>0</v>
      </c>
      <c r="U1010" t="s">
        <v>2965</v>
      </c>
      <c r="V1010">
        <v>0</v>
      </c>
      <c r="W1010" t="s">
        <v>2965</v>
      </c>
      <c r="X1010">
        <v>0</v>
      </c>
      <c r="Y1010" t="s">
        <v>2965</v>
      </c>
      <c r="Z1010">
        <v>0</v>
      </c>
      <c r="AA1010" t="s">
        <v>2965</v>
      </c>
      <c r="AB1010">
        <v>0</v>
      </c>
      <c r="AC1010" t="s">
        <v>2965</v>
      </c>
      <c r="AD1010">
        <v>0</v>
      </c>
      <c r="AE1010" t="s">
        <v>2965</v>
      </c>
      <c r="AF1010">
        <v>0</v>
      </c>
      <c r="AG1010">
        <v>0</v>
      </c>
      <c r="AH1010" t="s">
        <v>2862</v>
      </c>
      <c r="AI1010">
        <v>0</v>
      </c>
      <c r="AJ1010">
        <v>0</v>
      </c>
      <c r="AK1010">
        <v>0</v>
      </c>
      <c r="AL1010">
        <v>0</v>
      </c>
      <c r="AM1010">
        <v>0</v>
      </c>
      <c r="AN1010">
        <v>0</v>
      </c>
      <c r="AO1010" t="s">
        <v>2965</v>
      </c>
      <c r="AP1010" t="s">
        <v>4360</v>
      </c>
      <c r="AQ1010" t="s">
        <v>4360</v>
      </c>
      <c r="AR1010" t="s">
        <v>6028</v>
      </c>
      <c r="AS1010" t="s">
        <v>6025</v>
      </c>
    </row>
    <row r="1011" spans="1:45" ht="17.25" customHeight="1">
      <c r="E1011" s="1403" t="str">
        <f t="shared" si="30"/>
        <v>A04AQ092 Finishing Work Roof Work Crushed Stone for Roof</v>
      </c>
      <c r="F1011" s="1403" t="str">
        <f t="shared" si="31"/>
        <v xml:space="preserve">A04AQ092-00001 Finishing Work Roof Work Crushed Stone for Roof        </v>
      </c>
      <c r="G1011" s="1404" t="str" cm="1">
        <f t="array" ref="G1011:H1011">_xlfn.TEXTSPLIT(I1011,"-")</f>
        <v>A04AQ092</v>
      </c>
      <c r="H1011" s="1404" t="str">
        <v>00001</v>
      </c>
      <c r="I1011" t="s">
        <v>6029</v>
      </c>
      <c r="J1011" t="s">
        <v>4288</v>
      </c>
      <c r="K1011" t="s">
        <v>5683</v>
      </c>
      <c r="L1011" t="s">
        <v>5684</v>
      </c>
      <c r="M1011" t="s">
        <v>4770</v>
      </c>
      <c r="N1011" t="s">
        <v>5967</v>
      </c>
      <c r="O1011" t="s">
        <v>6030</v>
      </c>
      <c r="P1011" t="s">
        <v>6031</v>
      </c>
      <c r="Q1011" t="s">
        <v>2965</v>
      </c>
      <c r="R1011">
        <v>0</v>
      </c>
      <c r="S1011" t="s">
        <v>2965</v>
      </c>
      <c r="T1011">
        <v>0</v>
      </c>
      <c r="U1011" t="s">
        <v>2965</v>
      </c>
      <c r="V1011">
        <v>0</v>
      </c>
      <c r="W1011" t="s">
        <v>2965</v>
      </c>
      <c r="X1011">
        <v>0</v>
      </c>
      <c r="Y1011" t="s">
        <v>2965</v>
      </c>
      <c r="Z1011">
        <v>0</v>
      </c>
      <c r="AA1011" t="s">
        <v>2965</v>
      </c>
      <c r="AB1011">
        <v>0</v>
      </c>
      <c r="AC1011" t="s">
        <v>2965</v>
      </c>
      <c r="AD1011">
        <v>0</v>
      </c>
      <c r="AE1011" t="s">
        <v>2965</v>
      </c>
      <c r="AF1011">
        <v>0</v>
      </c>
      <c r="AG1011">
        <v>0</v>
      </c>
      <c r="AH1011" t="s">
        <v>2862</v>
      </c>
      <c r="AI1011">
        <v>0</v>
      </c>
      <c r="AJ1011">
        <v>0</v>
      </c>
      <c r="AK1011">
        <v>0</v>
      </c>
      <c r="AL1011">
        <v>0</v>
      </c>
      <c r="AM1011">
        <v>0</v>
      </c>
      <c r="AN1011">
        <v>0</v>
      </c>
      <c r="AO1011" t="s">
        <v>2965</v>
      </c>
      <c r="AP1011" t="s">
        <v>4360</v>
      </c>
      <c r="AQ1011" t="s">
        <v>4360</v>
      </c>
      <c r="AR1011" t="s">
        <v>6032</v>
      </c>
      <c r="AS1011" t="s">
        <v>6029</v>
      </c>
    </row>
    <row r="1012" spans="1:45" ht="17.25" customHeight="1">
      <c r="E1012" s="1403" t="str">
        <f t="shared" si="30"/>
        <v>A04AQ093 Finishing Work Roof Work Clean Sand</v>
      </c>
      <c r="F1012" s="1403" t="str">
        <f t="shared" si="31"/>
        <v xml:space="preserve">A04AQ093-00001 Finishing Work Roof Work Clean Sand        </v>
      </c>
      <c r="G1012" s="1404" t="str" cm="1">
        <f t="array" ref="G1012:H1012">_xlfn.TEXTSPLIT(I1012,"-")</f>
        <v>A04AQ093</v>
      </c>
      <c r="H1012" s="1404" t="str">
        <v>00001</v>
      </c>
      <c r="I1012" t="s">
        <v>6033</v>
      </c>
      <c r="J1012" t="s">
        <v>4288</v>
      </c>
      <c r="K1012" t="s">
        <v>5683</v>
      </c>
      <c r="L1012" t="s">
        <v>5684</v>
      </c>
      <c r="M1012" t="s">
        <v>4770</v>
      </c>
      <c r="N1012" t="s">
        <v>5967</v>
      </c>
      <c r="O1012" t="s">
        <v>6034</v>
      </c>
      <c r="P1012" t="s">
        <v>6035</v>
      </c>
      <c r="Q1012" t="s">
        <v>2965</v>
      </c>
      <c r="R1012">
        <v>0</v>
      </c>
      <c r="S1012" t="s">
        <v>2965</v>
      </c>
      <c r="T1012">
        <v>0</v>
      </c>
      <c r="U1012" t="s">
        <v>2965</v>
      </c>
      <c r="V1012">
        <v>0</v>
      </c>
      <c r="W1012" t="s">
        <v>2965</v>
      </c>
      <c r="X1012">
        <v>0</v>
      </c>
      <c r="Y1012" t="s">
        <v>2965</v>
      </c>
      <c r="Z1012">
        <v>0</v>
      </c>
      <c r="AA1012" t="s">
        <v>2965</v>
      </c>
      <c r="AB1012" t="s">
        <v>2965</v>
      </c>
      <c r="AC1012" t="s">
        <v>2965</v>
      </c>
      <c r="AD1012">
        <v>0</v>
      </c>
      <c r="AE1012" t="s">
        <v>2965</v>
      </c>
      <c r="AF1012">
        <v>0</v>
      </c>
      <c r="AG1012">
        <v>0</v>
      </c>
      <c r="AH1012" t="s">
        <v>2860</v>
      </c>
      <c r="AI1012">
        <v>0</v>
      </c>
      <c r="AJ1012">
        <v>0</v>
      </c>
      <c r="AK1012">
        <v>0</v>
      </c>
      <c r="AL1012">
        <v>0</v>
      </c>
      <c r="AM1012">
        <v>0</v>
      </c>
      <c r="AN1012">
        <v>0</v>
      </c>
      <c r="AO1012" t="s">
        <v>2965</v>
      </c>
      <c r="AP1012" t="s">
        <v>4360</v>
      </c>
      <c r="AQ1012" t="s">
        <v>4360</v>
      </c>
      <c r="AR1012" t="s">
        <v>6036</v>
      </c>
      <c r="AS1012" t="s">
        <v>6033</v>
      </c>
    </row>
    <row r="1013" spans="1:45" ht="17.25" customHeight="1">
      <c r="E1013" s="1403" t="str">
        <f t="shared" si="30"/>
        <v>A04AQ094 Finishing Work Roof Work Substrate Board</v>
      </c>
      <c r="F1013" s="1403" t="str">
        <f t="shared" si="31"/>
        <v xml:space="preserve">A04AQ094-00001 Finishing Work Roof Work Substrate Board Water-Resistant Gypsum Substrate     w/ Fixing Accessories  </v>
      </c>
      <c r="G1013" s="1404" t="str" cm="1">
        <f t="array" ref="G1013:H1013">_xlfn.TEXTSPLIT(I1013,"-")</f>
        <v>A04AQ094</v>
      </c>
      <c r="H1013" s="1404" t="str">
        <v>00001</v>
      </c>
      <c r="I1013" t="s">
        <v>6037</v>
      </c>
      <c r="J1013" t="s">
        <v>4288</v>
      </c>
      <c r="K1013" t="s">
        <v>5683</v>
      </c>
      <c r="L1013" t="s">
        <v>5684</v>
      </c>
      <c r="M1013" t="s">
        <v>4770</v>
      </c>
      <c r="N1013" t="s">
        <v>5967</v>
      </c>
      <c r="O1013" t="s">
        <v>6038</v>
      </c>
      <c r="P1013" t="s">
        <v>6039</v>
      </c>
      <c r="Q1013" t="s">
        <v>6040</v>
      </c>
      <c r="R1013" t="s">
        <v>6041</v>
      </c>
      <c r="S1013" t="s">
        <v>2965</v>
      </c>
      <c r="T1013">
        <v>0</v>
      </c>
      <c r="U1013" t="s">
        <v>2965</v>
      </c>
      <c r="V1013">
        <v>0</v>
      </c>
      <c r="W1013" t="s">
        <v>2965</v>
      </c>
      <c r="X1013">
        <v>0</v>
      </c>
      <c r="Y1013" t="s">
        <v>2965</v>
      </c>
      <c r="Z1013">
        <v>0</v>
      </c>
      <c r="AA1013" t="s">
        <v>4423</v>
      </c>
      <c r="AB1013" t="s">
        <v>4424</v>
      </c>
      <c r="AC1013" t="s">
        <v>2965</v>
      </c>
      <c r="AD1013">
        <v>0</v>
      </c>
      <c r="AE1013" t="s">
        <v>2965</v>
      </c>
      <c r="AF1013" t="s">
        <v>2965</v>
      </c>
      <c r="AG1013">
        <v>0</v>
      </c>
      <c r="AH1013" t="s">
        <v>2860</v>
      </c>
      <c r="AI1013">
        <v>0</v>
      </c>
      <c r="AJ1013">
        <v>0</v>
      </c>
      <c r="AK1013">
        <v>0</v>
      </c>
      <c r="AL1013">
        <v>0</v>
      </c>
      <c r="AM1013">
        <v>0</v>
      </c>
      <c r="AN1013">
        <v>0</v>
      </c>
      <c r="AO1013" t="s">
        <v>2965</v>
      </c>
      <c r="AP1013" t="s">
        <v>4360</v>
      </c>
      <c r="AQ1013" t="s">
        <v>4360</v>
      </c>
      <c r="AR1013" t="s">
        <v>6042</v>
      </c>
      <c r="AS1013" t="s">
        <v>6037</v>
      </c>
    </row>
    <row r="1014" spans="1:45" ht="17.25" customHeight="1">
      <c r="E1014" s="1403" t="str">
        <f t="shared" si="30"/>
        <v>A04AQ095 Finishing Work Roof Work Geotextile</v>
      </c>
      <c r="F1014" s="1403" t="str">
        <f t="shared" si="31"/>
        <v xml:space="preserve">A04AQ095-00001 Finishing Work Roof Work Geotextile      w/ Fixing Accessories  </v>
      </c>
      <c r="G1014" s="1404" t="str" cm="1">
        <f t="array" ref="G1014:H1014">_xlfn.TEXTSPLIT(I1014,"-")</f>
        <v>A04AQ095</v>
      </c>
      <c r="H1014" s="1404" t="str">
        <v>00001</v>
      </c>
      <c r="I1014" t="s">
        <v>6043</v>
      </c>
      <c r="J1014" t="s">
        <v>4288</v>
      </c>
      <c r="K1014" t="s">
        <v>5683</v>
      </c>
      <c r="L1014" t="s">
        <v>5684</v>
      </c>
      <c r="M1014" t="s">
        <v>4770</v>
      </c>
      <c r="N1014" t="s">
        <v>5967</v>
      </c>
      <c r="O1014" t="s">
        <v>4421</v>
      </c>
      <c r="P1014" t="s">
        <v>4422</v>
      </c>
      <c r="Q1014" t="s">
        <v>2965</v>
      </c>
      <c r="R1014">
        <v>0</v>
      </c>
      <c r="S1014" t="s">
        <v>2965</v>
      </c>
      <c r="T1014">
        <v>0</v>
      </c>
      <c r="U1014" t="s">
        <v>2965</v>
      </c>
      <c r="V1014">
        <v>0</v>
      </c>
      <c r="W1014" t="s">
        <v>2965</v>
      </c>
      <c r="X1014">
        <v>0</v>
      </c>
      <c r="Y1014" t="s">
        <v>2965</v>
      </c>
      <c r="Z1014">
        <v>0</v>
      </c>
      <c r="AA1014" t="s">
        <v>4423</v>
      </c>
      <c r="AB1014" t="s">
        <v>4424</v>
      </c>
      <c r="AC1014" t="s">
        <v>2965</v>
      </c>
      <c r="AD1014">
        <v>0</v>
      </c>
      <c r="AE1014" t="s">
        <v>2965</v>
      </c>
      <c r="AF1014" t="s">
        <v>2965</v>
      </c>
      <c r="AG1014">
        <v>0</v>
      </c>
      <c r="AH1014" t="s">
        <v>2965</v>
      </c>
      <c r="AI1014">
        <v>0</v>
      </c>
      <c r="AJ1014">
        <v>0</v>
      </c>
      <c r="AK1014">
        <v>0</v>
      </c>
      <c r="AL1014">
        <v>0</v>
      </c>
      <c r="AM1014">
        <v>0</v>
      </c>
      <c r="AN1014">
        <v>0</v>
      </c>
      <c r="AO1014" t="s">
        <v>2965</v>
      </c>
      <c r="AP1014" t="s">
        <v>4360</v>
      </c>
      <c r="AQ1014" t="s">
        <v>4360</v>
      </c>
      <c r="AR1014" t="s">
        <v>6044</v>
      </c>
      <c r="AS1014" t="s">
        <v>6043</v>
      </c>
    </row>
    <row r="1015" spans="1:45" ht="17.25" customHeight="1">
      <c r="E1015" s="1403" t="str">
        <f t="shared" si="30"/>
        <v>A04AQ096 Finishing Work Roof Work Metal Coping for Parapet</v>
      </c>
      <c r="F1015" s="1403" t="str">
        <f t="shared" si="31"/>
        <v xml:space="preserve">A04AQ096-00001 Finishing Work Roof Work Metal Coping for Parapet Galvanized Steel Coping     w/ Fixing Accessories, Sealant  </v>
      </c>
      <c r="G1015" s="1404" t="str" cm="1">
        <f t="array" ref="G1015:H1015">_xlfn.TEXTSPLIT(I1015,"-")</f>
        <v>A04AQ096</v>
      </c>
      <c r="H1015" s="1404" t="str">
        <v>00001</v>
      </c>
      <c r="I1015" t="s">
        <v>6045</v>
      </c>
      <c r="J1015" t="s">
        <v>4288</v>
      </c>
      <c r="K1015" t="s">
        <v>5683</v>
      </c>
      <c r="L1015" t="s">
        <v>5684</v>
      </c>
      <c r="M1015" t="s">
        <v>4770</v>
      </c>
      <c r="N1015" t="s">
        <v>5967</v>
      </c>
      <c r="O1015" t="s">
        <v>6046</v>
      </c>
      <c r="P1015" t="s">
        <v>6047</v>
      </c>
      <c r="Q1015" t="s">
        <v>5978</v>
      </c>
      <c r="R1015" t="s">
        <v>6048</v>
      </c>
      <c r="S1015" t="s">
        <v>2965</v>
      </c>
      <c r="T1015">
        <v>0</v>
      </c>
      <c r="U1015" t="s">
        <v>2965</v>
      </c>
      <c r="V1015">
        <v>0</v>
      </c>
      <c r="W1015" t="s">
        <v>2965</v>
      </c>
      <c r="X1015">
        <v>0</v>
      </c>
      <c r="Y1015" t="s">
        <v>2965</v>
      </c>
      <c r="Z1015">
        <v>0</v>
      </c>
      <c r="AA1015" t="s">
        <v>5208</v>
      </c>
      <c r="AB1015" t="s">
        <v>6049</v>
      </c>
      <c r="AC1015" t="s">
        <v>2965</v>
      </c>
      <c r="AD1015">
        <v>0</v>
      </c>
      <c r="AE1015" t="s">
        <v>2965</v>
      </c>
      <c r="AF1015" t="s">
        <v>2965</v>
      </c>
      <c r="AG1015">
        <v>0</v>
      </c>
      <c r="AH1015" t="s">
        <v>2860</v>
      </c>
      <c r="AI1015">
        <v>0</v>
      </c>
      <c r="AJ1015">
        <v>0</v>
      </c>
      <c r="AK1015">
        <v>0</v>
      </c>
      <c r="AL1015">
        <v>0</v>
      </c>
      <c r="AM1015">
        <v>0</v>
      </c>
      <c r="AN1015">
        <v>0</v>
      </c>
      <c r="AO1015" t="s">
        <v>2965</v>
      </c>
      <c r="AP1015" t="s">
        <v>4360</v>
      </c>
      <c r="AQ1015" t="s">
        <v>4360</v>
      </c>
      <c r="AR1015" t="s">
        <v>6050</v>
      </c>
      <c r="AS1015" t="s">
        <v>6045</v>
      </c>
    </row>
    <row r="1016" spans="1:45" ht="17.25" customHeight="1">
      <c r="E1016" s="1403" t="str">
        <f t="shared" si="30"/>
        <v>A04AQ096 Finishing Work Roof Work Metal Coping for Parapet</v>
      </c>
      <c r="F1016" s="1403" t="str">
        <f t="shared" si="31"/>
        <v xml:space="preserve">A04AQ096-00002 Finishing Work Roof Work Metal Coping for Parapet Aluminum Coping     w/ Fixing Accessories, Sealant  </v>
      </c>
      <c r="G1016" s="1404" t="str" cm="1">
        <f t="array" ref="G1016:H1016">_xlfn.TEXTSPLIT(I1016,"-")</f>
        <v>A04AQ096</v>
      </c>
      <c r="H1016" s="1404" t="str">
        <v>00002</v>
      </c>
      <c r="I1016" t="s">
        <v>6051</v>
      </c>
      <c r="J1016" t="s">
        <v>4288</v>
      </c>
      <c r="K1016" t="s">
        <v>5683</v>
      </c>
      <c r="L1016" t="s">
        <v>5684</v>
      </c>
      <c r="M1016" t="s">
        <v>4770</v>
      </c>
      <c r="N1016" t="s">
        <v>5967</v>
      </c>
      <c r="O1016" t="s">
        <v>6046</v>
      </c>
      <c r="P1016" t="s">
        <v>6047</v>
      </c>
      <c r="Q1016" t="s">
        <v>5983</v>
      </c>
      <c r="R1016" t="s">
        <v>6052</v>
      </c>
      <c r="S1016" t="s">
        <v>2965</v>
      </c>
      <c r="T1016">
        <v>0</v>
      </c>
      <c r="U1016" t="s">
        <v>2965</v>
      </c>
      <c r="V1016">
        <v>0</v>
      </c>
      <c r="W1016" t="s">
        <v>2965</v>
      </c>
      <c r="X1016">
        <v>0</v>
      </c>
      <c r="Y1016" t="s">
        <v>2965</v>
      </c>
      <c r="Z1016">
        <v>0</v>
      </c>
      <c r="AA1016" t="s">
        <v>5208</v>
      </c>
      <c r="AB1016" t="s">
        <v>6049</v>
      </c>
      <c r="AC1016" t="s">
        <v>2965</v>
      </c>
      <c r="AD1016">
        <v>0</v>
      </c>
      <c r="AE1016" t="s">
        <v>2965</v>
      </c>
      <c r="AF1016" t="s">
        <v>2965</v>
      </c>
      <c r="AG1016">
        <v>0</v>
      </c>
      <c r="AH1016" t="s">
        <v>2860</v>
      </c>
      <c r="AI1016">
        <v>0</v>
      </c>
      <c r="AJ1016">
        <v>0</v>
      </c>
      <c r="AK1016">
        <v>0</v>
      </c>
      <c r="AL1016">
        <v>0</v>
      </c>
      <c r="AM1016">
        <v>0</v>
      </c>
      <c r="AN1016">
        <v>0</v>
      </c>
      <c r="AO1016" t="s">
        <v>2965</v>
      </c>
      <c r="AP1016" t="s">
        <v>4360</v>
      </c>
      <c r="AQ1016" t="s">
        <v>4360</v>
      </c>
      <c r="AR1016" t="s">
        <v>6050</v>
      </c>
      <c r="AS1016" t="s">
        <v>6051</v>
      </c>
    </row>
    <row r="1017" spans="1:45" ht="17.25" customHeight="1">
      <c r="E1017" s="1403" t="str">
        <f t="shared" si="30"/>
        <v>A04AQ096 Finishing Work Roof Work Metal Coping for Parapet</v>
      </c>
      <c r="F1017" s="1403" t="str">
        <f t="shared" si="31"/>
        <v xml:space="preserve">A04AQ096-00003 Finishing Work Roof Work Metal Coping for Parapet Stainless Steel Coping     w/ Fixing Accessories, Sealant  </v>
      </c>
      <c r="G1017" s="1404" t="str" cm="1">
        <f t="array" ref="G1017:H1017">_xlfn.TEXTSPLIT(I1017,"-")</f>
        <v>A04AQ096</v>
      </c>
      <c r="H1017" s="1404" t="str">
        <v>00003</v>
      </c>
      <c r="I1017" t="s">
        <v>6053</v>
      </c>
      <c r="J1017" t="s">
        <v>4288</v>
      </c>
      <c r="K1017" t="s">
        <v>5683</v>
      </c>
      <c r="L1017" t="s">
        <v>5684</v>
      </c>
      <c r="M1017" t="s">
        <v>4770</v>
      </c>
      <c r="N1017" t="s">
        <v>5967</v>
      </c>
      <c r="O1017" t="s">
        <v>6046</v>
      </c>
      <c r="P1017" t="s">
        <v>6047</v>
      </c>
      <c r="Q1017" t="s">
        <v>5986</v>
      </c>
      <c r="R1017" t="s">
        <v>6054</v>
      </c>
      <c r="S1017" t="s">
        <v>2965</v>
      </c>
      <c r="T1017">
        <v>0</v>
      </c>
      <c r="U1017" t="s">
        <v>2965</v>
      </c>
      <c r="V1017">
        <v>0</v>
      </c>
      <c r="W1017" t="s">
        <v>2965</v>
      </c>
      <c r="X1017">
        <v>0</v>
      </c>
      <c r="Y1017" t="s">
        <v>2965</v>
      </c>
      <c r="Z1017">
        <v>0</v>
      </c>
      <c r="AA1017" t="s">
        <v>5208</v>
      </c>
      <c r="AB1017" t="s">
        <v>6049</v>
      </c>
      <c r="AC1017" t="s">
        <v>2965</v>
      </c>
      <c r="AD1017">
        <v>0</v>
      </c>
      <c r="AE1017" t="s">
        <v>2965</v>
      </c>
      <c r="AF1017" t="s">
        <v>2965</v>
      </c>
      <c r="AG1017">
        <v>0</v>
      </c>
      <c r="AH1017" t="s">
        <v>2860</v>
      </c>
      <c r="AI1017">
        <v>0</v>
      </c>
      <c r="AJ1017">
        <v>0</v>
      </c>
      <c r="AK1017">
        <v>0</v>
      </c>
      <c r="AL1017">
        <v>0</v>
      </c>
      <c r="AM1017">
        <v>0</v>
      </c>
      <c r="AN1017">
        <v>0</v>
      </c>
      <c r="AO1017" t="s">
        <v>2965</v>
      </c>
      <c r="AP1017" t="s">
        <v>4360</v>
      </c>
      <c r="AQ1017" t="s">
        <v>4360</v>
      </c>
      <c r="AR1017" t="s">
        <v>6050</v>
      </c>
      <c r="AS1017" t="s">
        <v>6053</v>
      </c>
    </row>
    <row r="1018" spans="1:45" ht="17.25" customHeight="1">
      <c r="E1018" s="1403" t="str">
        <f t="shared" si="30"/>
        <v>A04AQ097 Finishing Work Roof Work Flashing along Roof Corner</v>
      </c>
      <c r="F1018" s="1403" t="str">
        <f t="shared" si="31"/>
        <v xml:space="preserve">A04AQ097-00001 Finishing Work Roof Work Flashing along Roof Corner Galvanized Steel Flashing     w/ Fixing Accessories, Sealant  </v>
      </c>
      <c r="G1018" s="1404" t="str" cm="1">
        <f t="array" ref="G1018:H1018">_xlfn.TEXTSPLIT(I1018,"-")</f>
        <v>A04AQ097</v>
      </c>
      <c r="H1018" s="1404" t="str">
        <v>00001</v>
      </c>
      <c r="I1018" t="s">
        <v>6055</v>
      </c>
      <c r="J1018" t="s">
        <v>4288</v>
      </c>
      <c r="K1018" t="s">
        <v>5683</v>
      </c>
      <c r="L1018" t="s">
        <v>5684</v>
      </c>
      <c r="M1018" t="s">
        <v>4770</v>
      </c>
      <c r="N1018" t="s">
        <v>5967</v>
      </c>
      <c r="O1018" t="s">
        <v>6056</v>
      </c>
      <c r="P1018" t="s">
        <v>6057</v>
      </c>
      <c r="Q1018" t="s">
        <v>5840</v>
      </c>
      <c r="R1018" t="s">
        <v>6058</v>
      </c>
      <c r="S1018" t="s">
        <v>2965</v>
      </c>
      <c r="T1018">
        <v>0</v>
      </c>
      <c r="U1018" t="s">
        <v>2965</v>
      </c>
      <c r="V1018">
        <v>0</v>
      </c>
      <c r="W1018" t="s">
        <v>2965</v>
      </c>
      <c r="X1018">
        <v>0</v>
      </c>
      <c r="Y1018" t="s">
        <v>2965</v>
      </c>
      <c r="Z1018">
        <v>0</v>
      </c>
      <c r="AA1018" t="s">
        <v>5208</v>
      </c>
      <c r="AB1018" t="s">
        <v>6049</v>
      </c>
      <c r="AC1018" t="s">
        <v>2965</v>
      </c>
      <c r="AD1018">
        <v>0</v>
      </c>
      <c r="AE1018" t="s">
        <v>2965</v>
      </c>
      <c r="AF1018" t="s">
        <v>2965</v>
      </c>
      <c r="AG1018">
        <v>0</v>
      </c>
      <c r="AH1018" t="s">
        <v>2860</v>
      </c>
      <c r="AI1018">
        <v>0</v>
      </c>
      <c r="AJ1018">
        <v>0</v>
      </c>
      <c r="AK1018">
        <v>0</v>
      </c>
      <c r="AL1018">
        <v>0</v>
      </c>
      <c r="AM1018">
        <v>0</v>
      </c>
      <c r="AN1018">
        <v>0</v>
      </c>
      <c r="AO1018" t="s">
        <v>2965</v>
      </c>
      <c r="AP1018" t="s">
        <v>4360</v>
      </c>
      <c r="AQ1018" t="s">
        <v>4360</v>
      </c>
      <c r="AR1018" t="s">
        <v>6059</v>
      </c>
      <c r="AS1018" t="s">
        <v>6055</v>
      </c>
    </row>
    <row r="1019" spans="1:45" ht="17.25" customHeight="1">
      <c r="E1019" s="1403" t="str">
        <f t="shared" si="30"/>
        <v>A04AQ097 Finishing Work Roof Work Flashing along Roof Corner</v>
      </c>
      <c r="F1019" s="1403" t="str">
        <f t="shared" si="31"/>
        <v xml:space="preserve">A04AQ097-00002 Finishing Work Roof Work Flashing along Roof Corner Aluminum Flashing     w/ Fixing Accessories, Sealant  </v>
      </c>
      <c r="G1019" s="1404" t="str" cm="1">
        <f t="array" ref="G1019:H1019">_xlfn.TEXTSPLIT(I1019,"-")</f>
        <v>A04AQ097</v>
      </c>
      <c r="H1019" s="1404" t="str">
        <v>00002</v>
      </c>
      <c r="I1019" t="s">
        <v>6060</v>
      </c>
      <c r="J1019" t="s">
        <v>4288</v>
      </c>
      <c r="K1019" t="s">
        <v>5683</v>
      </c>
      <c r="L1019" t="s">
        <v>5684</v>
      </c>
      <c r="M1019" t="s">
        <v>4770</v>
      </c>
      <c r="N1019" t="s">
        <v>5967</v>
      </c>
      <c r="O1019" t="s">
        <v>6056</v>
      </c>
      <c r="P1019" t="s">
        <v>6057</v>
      </c>
      <c r="Q1019" t="s">
        <v>4385</v>
      </c>
      <c r="R1019" t="s">
        <v>6061</v>
      </c>
      <c r="S1019" t="s">
        <v>2965</v>
      </c>
      <c r="T1019">
        <v>0</v>
      </c>
      <c r="U1019" t="s">
        <v>2965</v>
      </c>
      <c r="V1019">
        <v>0</v>
      </c>
      <c r="W1019" t="s">
        <v>2965</v>
      </c>
      <c r="X1019">
        <v>0</v>
      </c>
      <c r="Y1019" t="s">
        <v>2965</v>
      </c>
      <c r="Z1019">
        <v>0</v>
      </c>
      <c r="AA1019" t="s">
        <v>5208</v>
      </c>
      <c r="AB1019" t="s">
        <v>6049</v>
      </c>
      <c r="AC1019" t="s">
        <v>2965</v>
      </c>
      <c r="AD1019">
        <v>0</v>
      </c>
      <c r="AE1019" t="s">
        <v>2965</v>
      </c>
      <c r="AF1019">
        <v>0</v>
      </c>
      <c r="AG1019">
        <v>0</v>
      </c>
      <c r="AH1019" t="s">
        <v>2860</v>
      </c>
      <c r="AI1019">
        <v>0</v>
      </c>
      <c r="AJ1019">
        <v>0</v>
      </c>
      <c r="AK1019">
        <v>0</v>
      </c>
      <c r="AL1019">
        <v>0</v>
      </c>
      <c r="AM1019">
        <v>0</v>
      </c>
      <c r="AN1019">
        <v>0</v>
      </c>
      <c r="AO1019" t="s">
        <v>2965</v>
      </c>
      <c r="AP1019" t="s">
        <v>4360</v>
      </c>
      <c r="AQ1019" t="s">
        <v>4360</v>
      </c>
      <c r="AR1019" t="s">
        <v>6059</v>
      </c>
      <c r="AS1019" t="s">
        <v>6060</v>
      </c>
    </row>
    <row r="1020" spans="1:45" ht="17.25" customHeight="1">
      <c r="E1020" s="1403" t="str">
        <f t="shared" si="30"/>
        <v>A04AQ097 Finishing Work Roof Work Flashing along Roof Corner</v>
      </c>
      <c r="F1020" s="1403" t="str">
        <f t="shared" si="31"/>
        <v xml:space="preserve">A04AQ097-00003 Finishing Work Roof Work Flashing along Roof Corner Stainless Steel Flashing     w/ Fixing Accessories, Sealant  </v>
      </c>
      <c r="G1020" s="1404" t="str" cm="1">
        <f t="array" ref="G1020:H1020">_xlfn.TEXTSPLIT(I1020,"-")</f>
        <v>A04AQ097</v>
      </c>
      <c r="H1020" s="1404" t="str">
        <v>00003</v>
      </c>
      <c r="I1020" t="s">
        <v>6062</v>
      </c>
      <c r="J1020" t="s">
        <v>4288</v>
      </c>
      <c r="K1020" t="s">
        <v>5683</v>
      </c>
      <c r="L1020" t="s">
        <v>5684</v>
      </c>
      <c r="M1020" t="s">
        <v>4770</v>
      </c>
      <c r="N1020" t="s">
        <v>5967</v>
      </c>
      <c r="O1020" t="s">
        <v>6056</v>
      </c>
      <c r="P1020" t="s">
        <v>6057</v>
      </c>
      <c r="Q1020" t="s">
        <v>4390</v>
      </c>
      <c r="R1020" t="s">
        <v>6063</v>
      </c>
      <c r="S1020" t="s">
        <v>2965</v>
      </c>
      <c r="T1020">
        <v>0</v>
      </c>
      <c r="U1020" t="s">
        <v>2965</v>
      </c>
      <c r="V1020">
        <v>0</v>
      </c>
      <c r="W1020" t="s">
        <v>2965</v>
      </c>
      <c r="X1020">
        <v>0</v>
      </c>
      <c r="Y1020" t="s">
        <v>2965</v>
      </c>
      <c r="Z1020">
        <v>0</v>
      </c>
      <c r="AA1020" t="s">
        <v>5208</v>
      </c>
      <c r="AB1020" t="s">
        <v>6049</v>
      </c>
      <c r="AC1020" t="s">
        <v>2965</v>
      </c>
      <c r="AD1020">
        <v>0</v>
      </c>
      <c r="AE1020" t="s">
        <v>2965</v>
      </c>
      <c r="AF1020">
        <v>0</v>
      </c>
      <c r="AG1020">
        <v>0</v>
      </c>
      <c r="AH1020" t="s">
        <v>2860</v>
      </c>
      <c r="AI1020">
        <v>0</v>
      </c>
      <c r="AJ1020">
        <v>0</v>
      </c>
      <c r="AK1020">
        <v>0</v>
      </c>
      <c r="AL1020">
        <v>0</v>
      </c>
      <c r="AM1020">
        <v>0</v>
      </c>
      <c r="AN1020">
        <v>0</v>
      </c>
      <c r="AO1020" t="s">
        <v>2965</v>
      </c>
      <c r="AP1020" t="s">
        <v>4360</v>
      </c>
      <c r="AQ1020" t="s">
        <v>4360</v>
      </c>
      <c r="AR1020" t="s">
        <v>6059</v>
      </c>
      <c r="AS1020" t="s">
        <v>6062</v>
      </c>
    </row>
    <row r="1021" spans="1:45" ht="17.25" customHeight="1">
      <c r="E1021" s="1403" t="str">
        <f t="shared" si="30"/>
        <v>A04AQ310 Finishing Work Roof Work Waterproofing Membrane</v>
      </c>
      <c r="F1021" s="1403" t="str">
        <f t="shared" si="31"/>
        <v xml:space="preserve">A04AQ310-00001 Finishing Work Roof Work Waterproofing Membrane EPDM(or Equivalent)     w/ Accessories  </v>
      </c>
      <c r="G1021" s="1404" t="str" cm="1">
        <f t="array" ref="G1021:H1021">_xlfn.TEXTSPLIT(I1021,"-")</f>
        <v>A04AQ310</v>
      </c>
      <c r="H1021" s="1404" t="str">
        <v>00001</v>
      </c>
      <c r="I1021" t="s">
        <v>6064</v>
      </c>
      <c r="J1021" t="s">
        <v>4288</v>
      </c>
      <c r="K1021" t="s">
        <v>5683</v>
      </c>
      <c r="L1021" t="s">
        <v>5684</v>
      </c>
      <c r="M1021" t="s">
        <v>4770</v>
      </c>
      <c r="N1021" t="s">
        <v>5967</v>
      </c>
      <c r="O1021" t="s">
        <v>5962</v>
      </c>
      <c r="P1021" t="s">
        <v>5963</v>
      </c>
      <c r="Q1021" t="s">
        <v>6065</v>
      </c>
      <c r="R1021" t="s">
        <v>6066</v>
      </c>
      <c r="S1021" t="s">
        <v>2965</v>
      </c>
      <c r="T1021">
        <v>0</v>
      </c>
      <c r="U1021" t="s">
        <v>2965</v>
      </c>
      <c r="V1021">
        <v>0</v>
      </c>
      <c r="W1021" t="s">
        <v>2965</v>
      </c>
      <c r="X1021">
        <v>0</v>
      </c>
      <c r="Y1021" t="s">
        <v>2965</v>
      </c>
      <c r="Z1021">
        <v>0</v>
      </c>
      <c r="AA1021" t="s">
        <v>5179</v>
      </c>
      <c r="AB1021" t="s">
        <v>6067</v>
      </c>
      <c r="AC1021" t="s">
        <v>2965</v>
      </c>
      <c r="AD1021">
        <v>0</v>
      </c>
      <c r="AE1021" t="s">
        <v>2965</v>
      </c>
      <c r="AF1021">
        <v>0</v>
      </c>
      <c r="AG1021">
        <v>0</v>
      </c>
      <c r="AH1021" t="s">
        <v>2860</v>
      </c>
      <c r="AI1021">
        <v>0</v>
      </c>
      <c r="AJ1021">
        <v>0</v>
      </c>
      <c r="AK1021">
        <v>0</v>
      </c>
      <c r="AL1021">
        <v>0</v>
      </c>
      <c r="AM1021">
        <v>0</v>
      </c>
      <c r="AN1021">
        <v>0</v>
      </c>
      <c r="AO1021" t="s">
        <v>2965</v>
      </c>
      <c r="AP1021" t="s">
        <v>4360</v>
      </c>
      <c r="AQ1021" t="s">
        <v>4360</v>
      </c>
      <c r="AR1021" t="s">
        <v>6068</v>
      </c>
      <c r="AS1021" t="s">
        <v>6064</v>
      </c>
    </row>
    <row r="1022" spans="1:45" ht="17.25" customHeight="1">
      <c r="E1022" s="1403" t="str">
        <f t="shared" si="30"/>
        <v>A04AQ310 Finishing Work Roof Work Waterproofing Membrane</v>
      </c>
      <c r="F1022" s="1403" t="str">
        <f t="shared" si="31"/>
        <v xml:space="preserve">A04AQ310-00002 Finishing Work Roof Work Waterproofing Membrane EPDM(or Equivalent) with Solar Shield     w/ Accessories  </v>
      </c>
      <c r="G1022" s="1404" t="str" cm="1">
        <f t="array" ref="G1022:H1022">_xlfn.TEXTSPLIT(I1022,"-")</f>
        <v>A04AQ310</v>
      </c>
      <c r="H1022" s="1404" t="str">
        <v>00002</v>
      </c>
      <c r="I1022" t="s">
        <v>6069</v>
      </c>
      <c r="J1022" t="s">
        <v>4288</v>
      </c>
      <c r="K1022" t="s">
        <v>5683</v>
      </c>
      <c r="L1022" t="s">
        <v>5684</v>
      </c>
      <c r="M1022" t="s">
        <v>4770</v>
      </c>
      <c r="N1022" t="s">
        <v>5967</v>
      </c>
      <c r="O1022" t="s">
        <v>5962</v>
      </c>
      <c r="P1022" t="s">
        <v>5963</v>
      </c>
      <c r="Q1022" t="s">
        <v>6070</v>
      </c>
      <c r="R1022" t="s">
        <v>6071</v>
      </c>
      <c r="S1022" t="s">
        <v>2965</v>
      </c>
      <c r="T1022">
        <v>0</v>
      </c>
      <c r="U1022" t="s">
        <v>2965</v>
      </c>
      <c r="V1022">
        <v>0</v>
      </c>
      <c r="W1022" t="s">
        <v>2965</v>
      </c>
      <c r="X1022">
        <v>0</v>
      </c>
      <c r="Y1022" t="s">
        <v>2965</v>
      </c>
      <c r="Z1022">
        <v>0</v>
      </c>
      <c r="AA1022" t="s">
        <v>5179</v>
      </c>
      <c r="AB1022" t="s">
        <v>6067</v>
      </c>
      <c r="AC1022" t="s">
        <v>2965</v>
      </c>
      <c r="AD1022">
        <v>0</v>
      </c>
      <c r="AE1022" t="s">
        <v>2965</v>
      </c>
      <c r="AF1022">
        <v>0</v>
      </c>
      <c r="AG1022">
        <v>0</v>
      </c>
      <c r="AH1022" t="s">
        <v>2860</v>
      </c>
      <c r="AI1022">
        <v>0</v>
      </c>
      <c r="AJ1022">
        <v>0</v>
      </c>
      <c r="AK1022">
        <v>0</v>
      </c>
      <c r="AL1022">
        <v>0</v>
      </c>
      <c r="AM1022">
        <v>0</v>
      </c>
      <c r="AN1022">
        <v>0</v>
      </c>
      <c r="AO1022" t="s">
        <v>2965</v>
      </c>
      <c r="AP1022" t="s">
        <v>4360</v>
      </c>
      <c r="AQ1022" t="s">
        <v>4360</v>
      </c>
      <c r="AR1022" t="s">
        <v>6068</v>
      </c>
      <c r="AS1022" t="s">
        <v>6069</v>
      </c>
    </row>
    <row r="1023" spans="1:45" s="1414" customFormat="1" ht="17.25" customHeight="1">
      <c r="A1023" s="1414" t="str">
        <f t="shared" ref="A1023:A1086" si="32">IF(ISNUMBER(SEARCH("Double",$F1023)),$H1023,"")</f>
        <v/>
      </c>
      <c r="B1023" s="1414" t="str">
        <f t="shared" ref="B1023:B1086" si="33">IF(A1023="","",IF(ISNA($R1023),"",$R1023))</f>
        <v/>
      </c>
      <c r="C1023" s="1414" t="str">
        <f t="shared" ref="C1023:C1086" si="34">IF(ISNUMBER(SEARCH("Single",$F1023)),$H1023,"")</f>
        <v/>
      </c>
      <c r="D1023" s="1414" t="str">
        <f t="shared" ref="D1023:D1086" si="35">IF(C1023="","",IF(ISNA($R1023),"",$R1023))</f>
        <v/>
      </c>
      <c r="E1023" s="1414" t="str">
        <f t="shared" si="30"/>
        <v>A04AR098 Finishing Work Door &amp; Window Work Steel Door w/ Steel Frame (UoM: M2)</v>
      </c>
      <c r="F1023" s="1414" t="str">
        <f t="shared" si="31"/>
        <v xml:space="preserve">A04AR098-00001 Finishing Work Door &amp; Window Work Steel Door w/ Steel Frame (UoM: M2) Fire Protective Rating: N/A     w/ Hardware &amp; Accessories  </v>
      </c>
      <c r="G1023" s="1427" t="str" cm="1">
        <f t="array" ref="G1023:H1023">_xlfn.TEXTSPLIT(I1023,"-")</f>
        <v>A04AR098</v>
      </c>
      <c r="H1023" s="1427" t="str">
        <v>00001</v>
      </c>
      <c r="I1023" s="1428" t="s">
        <v>6072</v>
      </c>
      <c r="J1023" s="1428" t="s">
        <v>4288</v>
      </c>
      <c r="K1023" s="1428" t="s">
        <v>5683</v>
      </c>
      <c r="L1023" s="1428" t="s">
        <v>5684</v>
      </c>
      <c r="M1023" s="1428" t="s">
        <v>4288</v>
      </c>
      <c r="N1023" s="1428" t="s">
        <v>6073</v>
      </c>
      <c r="O1023" s="1428" t="s">
        <v>6074</v>
      </c>
      <c r="P1023" s="1428" t="s">
        <v>6075</v>
      </c>
      <c r="Q1023" s="1428" t="s">
        <v>4408</v>
      </c>
      <c r="R1023" s="1428" t="s">
        <v>6076</v>
      </c>
      <c r="S1023" s="1428" t="s">
        <v>2965</v>
      </c>
      <c r="T1023" s="1428">
        <v>0</v>
      </c>
      <c r="U1023" s="1428" t="s">
        <v>2965</v>
      </c>
      <c r="V1023" s="1428">
        <v>0</v>
      </c>
      <c r="W1023" s="1428" t="s">
        <v>2965</v>
      </c>
      <c r="X1023" s="1428">
        <v>0</v>
      </c>
      <c r="Y1023" s="1428" t="s">
        <v>2965</v>
      </c>
      <c r="Z1023" s="1428">
        <v>0</v>
      </c>
      <c r="AA1023" s="1428" t="s">
        <v>4999</v>
      </c>
      <c r="AB1023" s="1428" t="s">
        <v>6077</v>
      </c>
      <c r="AC1023" s="1428" t="s">
        <v>2965</v>
      </c>
      <c r="AD1023" s="1428">
        <v>0</v>
      </c>
      <c r="AE1023" s="1428" t="s">
        <v>2965</v>
      </c>
      <c r="AF1023" s="1428">
        <v>0</v>
      </c>
      <c r="AG1023" s="1428">
        <v>0</v>
      </c>
      <c r="AH1023" s="1428">
        <v>0</v>
      </c>
      <c r="AI1023" s="1428">
        <v>0</v>
      </c>
      <c r="AJ1023" s="1428">
        <v>0</v>
      </c>
      <c r="AK1023" s="1428">
        <v>0</v>
      </c>
      <c r="AL1023" s="1428">
        <v>0</v>
      </c>
      <c r="AM1023" s="1428">
        <v>0</v>
      </c>
      <c r="AN1023" s="1428">
        <v>0</v>
      </c>
      <c r="AO1023" s="1428" t="s">
        <v>2965</v>
      </c>
      <c r="AP1023" s="1428" t="s">
        <v>4360</v>
      </c>
      <c r="AQ1023" s="1428" t="s">
        <v>4360</v>
      </c>
      <c r="AR1023" s="1428" t="s">
        <v>6078</v>
      </c>
      <c r="AS1023" s="1428" t="s">
        <v>6072</v>
      </c>
    </row>
    <row r="1024" spans="1:45" s="1414" customFormat="1" ht="17.25" customHeight="1">
      <c r="A1024" s="1414" t="str">
        <f t="shared" si="32"/>
        <v/>
      </c>
      <c r="B1024" s="1414" t="str">
        <f t="shared" si="33"/>
        <v/>
      </c>
      <c r="C1024" s="1414" t="str">
        <f t="shared" si="34"/>
        <v/>
      </c>
      <c r="D1024" s="1414" t="str">
        <f t="shared" si="35"/>
        <v/>
      </c>
      <c r="E1024" s="1414" t="str">
        <f t="shared" si="30"/>
        <v>A04AR098 Finishing Work Door &amp; Window Work Steel Door w/ Steel Frame (UoM: M2)</v>
      </c>
      <c r="F1024" s="1414" t="str">
        <f t="shared" si="31"/>
        <v xml:space="preserve">A04AR098-00002 Finishing Work Door &amp; Window Work Steel Door w/ Steel Frame (UoM: M2) Fire Protective Rating: 0.5-hr     w/ Hardware &amp; Accessories  </v>
      </c>
      <c r="G1024" s="1427" t="str" cm="1">
        <f t="array" ref="G1024:H1024">_xlfn.TEXTSPLIT(I1024,"-")</f>
        <v>A04AR098</v>
      </c>
      <c r="H1024" s="1427" t="str">
        <v>00002</v>
      </c>
      <c r="I1024" s="1428" t="s">
        <v>6079</v>
      </c>
      <c r="J1024" s="1428" t="s">
        <v>4288</v>
      </c>
      <c r="K1024" s="1428" t="s">
        <v>5683</v>
      </c>
      <c r="L1024" s="1428" t="s">
        <v>5684</v>
      </c>
      <c r="M1024" s="1428" t="s">
        <v>4288</v>
      </c>
      <c r="N1024" s="1428" t="s">
        <v>6073</v>
      </c>
      <c r="O1024" s="1428" t="s">
        <v>6074</v>
      </c>
      <c r="P1024" s="1428" t="s">
        <v>6075</v>
      </c>
      <c r="Q1024" s="1428" t="s">
        <v>4442</v>
      </c>
      <c r="R1024" s="1428" t="s">
        <v>6080</v>
      </c>
      <c r="S1024" s="1428" t="s">
        <v>2965</v>
      </c>
      <c r="T1024" s="1428">
        <v>0</v>
      </c>
      <c r="U1024" s="1428" t="s">
        <v>2965</v>
      </c>
      <c r="V1024" s="1428">
        <v>0</v>
      </c>
      <c r="W1024" s="1428" t="s">
        <v>2965</v>
      </c>
      <c r="X1024" s="1428">
        <v>0</v>
      </c>
      <c r="Y1024" s="1428" t="s">
        <v>2965</v>
      </c>
      <c r="Z1024" s="1428">
        <v>0</v>
      </c>
      <c r="AA1024" s="1428" t="s">
        <v>4999</v>
      </c>
      <c r="AB1024" s="1428" t="s">
        <v>6077</v>
      </c>
      <c r="AC1024" s="1428" t="s">
        <v>2965</v>
      </c>
      <c r="AD1024" s="1428">
        <v>0</v>
      </c>
      <c r="AE1024" s="1428" t="s">
        <v>2965</v>
      </c>
      <c r="AF1024" s="1428">
        <v>0</v>
      </c>
      <c r="AG1024" s="1428">
        <v>0</v>
      </c>
      <c r="AH1024" s="1428">
        <v>0</v>
      </c>
      <c r="AI1024" s="1428">
        <v>0</v>
      </c>
      <c r="AJ1024" s="1428">
        <v>0</v>
      </c>
      <c r="AK1024" s="1428">
        <v>0</v>
      </c>
      <c r="AL1024" s="1428">
        <v>0</v>
      </c>
      <c r="AM1024" s="1428">
        <v>0</v>
      </c>
      <c r="AN1024" s="1428">
        <v>0</v>
      </c>
      <c r="AO1024" s="1428" t="s">
        <v>2965</v>
      </c>
      <c r="AP1024" s="1428" t="s">
        <v>4360</v>
      </c>
      <c r="AQ1024" s="1428" t="s">
        <v>4360</v>
      </c>
      <c r="AR1024" s="1428" t="s">
        <v>6078</v>
      </c>
      <c r="AS1024" s="1428" t="s">
        <v>6079</v>
      </c>
    </row>
    <row r="1025" spans="1:45" s="1414" customFormat="1" ht="17.25" customHeight="1">
      <c r="A1025" s="1414" t="str">
        <f t="shared" si="32"/>
        <v/>
      </c>
      <c r="B1025" s="1414" t="str">
        <f t="shared" si="33"/>
        <v/>
      </c>
      <c r="C1025" s="1414" t="str">
        <f t="shared" si="34"/>
        <v/>
      </c>
      <c r="D1025" s="1414" t="str">
        <f t="shared" si="35"/>
        <v/>
      </c>
      <c r="E1025" s="1414" t="str">
        <f t="shared" si="30"/>
        <v>A04AR098 Finishing Work Door &amp; Window Work Steel Door w/ Steel Frame (UoM: M2)</v>
      </c>
      <c r="F1025" s="1414" t="str">
        <f t="shared" si="31"/>
        <v xml:space="preserve">A04AR098-00003 Finishing Work Door &amp; Window Work Steel Door w/ Steel Frame (UoM: M2) Fire Protective Rating: 1-hr     w/ Hardware &amp; Accessories  </v>
      </c>
      <c r="G1025" s="1427" t="str" cm="1">
        <f t="array" ref="G1025:H1025">_xlfn.TEXTSPLIT(I1025,"-")</f>
        <v>A04AR098</v>
      </c>
      <c r="H1025" s="1427" t="str">
        <v>00003</v>
      </c>
      <c r="I1025" s="1428" t="s">
        <v>6081</v>
      </c>
      <c r="J1025" s="1428" t="s">
        <v>4288</v>
      </c>
      <c r="K1025" s="1428" t="s">
        <v>5683</v>
      </c>
      <c r="L1025" s="1428" t="s">
        <v>5684</v>
      </c>
      <c r="M1025" s="1428" t="s">
        <v>4288</v>
      </c>
      <c r="N1025" s="1428" t="s">
        <v>6073</v>
      </c>
      <c r="O1025" s="1428" t="s">
        <v>6074</v>
      </c>
      <c r="P1025" s="1428" t="s">
        <v>6075</v>
      </c>
      <c r="Q1025" s="1428" t="s">
        <v>4477</v>
      </c>
      <c r="R1025" s="1428" t="s">
        <v>6082</v>
      </c>
      <c r="S1025" s="1428" t="s">
        <v>2965</v>
      </c>
      <c r="T1025" s="1428">
        <v>0</v>
      </c>
      <c r="U1025" s="1428" t="s">
        <v>2965</v>
      </c>
      <c r="V1025" s="1428">
        <v>0</v>
      </c>
      <c r="W1025" s="1428" t="s">
        <v>2965</v>
      </c>
      <c r="X1025" s="1428">
        <v>0</v>
      </c>
      <c r="Y1025" s="1428" t="s">
        <v>2965</v>
      </c>
      <c r="Z1025" s="1428">
        <v>0</v>
      </c>
      <c r="AA1025" s="1428" t="s">
        <v>4999</v>
      </c>
      <c r="AB1025" s="1428" t="s">
        <v>6077</v>
      </c>
      <c r="AC1025" s="1428" t="s">
        <v>2965</v>
      </c>
      <c r="AD1025" s="1428">
        <v>0</v>
      </c>
      <c r="AE1025" s="1428" t="s">
        <v>2965</v>
      </c>
      <c r="AF1025" s="1428">
        <v>0</v>
      </c>
      <c r="AG1025" s="1428">
        <v>0</v>
      </c>
      <c r="AH1025" s="1428">
        <v>0</v>
      </c>
      <c r="AI1025" s="1428">
        <v>0</v>
      </c>
      <c r="AJ1025" s="1428">
        <v>0</v>
      </c>
      <c r="AK1025" s="1428">
        <v>0</v>
      </c>
      <c r="AL1025" s="1428">
        <v>0</v>
      </c>
      <c r="AM1025" s="1428">
        <v>0</v>
      </c>
      <c r="AN1025" s="1428">
        <v>0</v>
      </c>
      <c r="AO1025" s="1428" t="s">
        <v>2965</v>
      </c>
      <c r="AP1025" s="1428" t="s">
        <v>4360</v>
      </c>
      <c r="AQ1025" s="1428" t="s">
        <v>4360</v>
      </c>
      <c r="AR1025" s="1428" t="s">
        <v>6078</v>
      </c>
      <c r="AS1025" s="1428" t="s">
        <v>6081</v>
      </c>
    </row>
    <row r="1026" spans="1:45" s="1414" customFormat="1" ht="17.25" customHeight="1">
      <c r="A1026" s="1414" t="str">
        <f t="shared" si="32"/>
        <v/>
      </c>
      <c r="B1026" s="1414" t="str">
        <f t="shared" si="33"/>
        <v/>
      </c>
      <c r="C1026" s="1414" t="str">
        <f t="shared" si="34"/>
        <v/>
      </c>
      <c r="D1026" s="1414" t="str">
        <f t="shared" si="35"/>
        <v/>
      </c>
      <c r="E1026" s="1414" t="str">
        <f t="shared" si="30"/>
        <v>A04AR098 Finishing Work Door &amp; Window Work Steel Door w/ Steel Frame (UoM: M2)</v>
      </c>
      <c r="F1026" s="1414" t="str">
        <f t="shared" si="31"/>
        <v xml:space="preserve">A04AR098-00004 Finishing Work Door &amp; Window Work Steel Door w/ Steel Frame (UoM: M2) Fire Protective Rating: 1.5-hrs     w/ Hardware &amp; Accessories  </v>
      </c>
      <c r="G1026" s="1427" t="str" cm="1">
        <f t="array" ref="G1026:H1026">_xlfn.TEXTSPLIT(I1026,"-")</f>
        <v>A04AR098</v>
      </c>
      <c r="H1026" s="1427" t="str">
        <v>00004</v>
      </c>
      <c r="I1026" s="1428" t="s">
        <v>6083</v>
      </c>
      <c r="J1026" s="1428" t="s">
        <v>4288</v>
      </c>
      <c r="K1026" s="1428" t="s">
        <v>5683</v>
      </c>
      <c r="L1026" s="1428" t="s">
        <v>5684</v>
      </c>
      <c r="M1026" s="1428" t="s">
        <v>4288</v>
      </c>
      <c r="N1026" s="1428" t="s">
        <v>6073</v>
      </c>
      <c r="O1026" s="1428" t="s">
        <v>6074</v>
      </c>
      <c r="P1026" s="1428" t="s">
        <v>6075</v>
      </c>
      <c r="Q1026" s="1428" t="s">
        <v>4526</v>
      </c>
      <c r="R1026" s="1428" t="s">
        <v>6084</v>
      </c>
      <c r="S1026" s="1428" t="s">
        <v>2965</v>
      </c>
      <c r="T1026" s="1428">
        <v>0</v>
      </c>
      <c r="U1026" s="1428" t="s">
        <v>2965</v>
      </c>
      <c r="V1026" s="1428">
        <v>0</v>
      </c>
      <c r="W1026" s="1428" t="s">
        <v>2965</v>
      </c>
      <c r="X1026" s="1428">
        <v>0</v>
      </c>
      <c r="Y1026" s="1428" t="s">
        <v>2965</v>
      </c>
      <c r="Z1026" s="1428">
        <v>0</v>
      </c>
      <c r="AA1026" s="1428" t="s">
        <v>4999</v>
      </c>
      <c r="AB1026" s="1428" t="s">
        <v>6077</v>
      </c>
      <c r="AC1026" s="1428" t="s">
        <v>2965</v>
      </c>
      <c r="AD1026" s="1428">
        <v>0</v>
      </c>
      <c r="AE1026" s="1428" t="s">
        <v>2965</v>
      </c>
      <c r="AF1026" s="1428">
        <v>0</v>
      </c>
      <c r="AG1026" s="1428">
        <v>0</v>
      </c>
      <c r="AH1026" s="1428">
        <v>0</v>
      </c>
      <c r="AI1026" s="1428">
        <v>0</v>
      </c>
      <c r="AJ1026" s="1428">
        <v>0</v>
      </c>
      <c r="AK1026" s="1428">
        <v>0</v>
      </c>
      <c r="AL1026" s="1428">
        <v>0</v>
      </c>
      <c r="AM1026" s="1428">
        <v>0</v>
      </c>
      <c r="AN1026" s="1428">
        <v>0</v>
      </c>
      <c r="AO1026" s="1428" t="s">
        <v>2965</v>
      </c>
      <c r="AP1026" s="1428" t="s">
        <v>4360</v>
      </c>
      <c r="AQ1026" s="1428" t="s">
        <v>4360</v>
      </c>
      <c r="AR1026" s="1428" t="s">
        <v>6078</v>
      </c>
      <c r="AS1026" s="1428" t="s">
        <v>6083</v>
      </c>
    </row>
    <row r="1027" spans="1:45" s="1414" customFormat="1" ht="17.25" customHeight="1">
      <c r="A1027" s="1414" t="str">
        <f t="shared" si="32"/>
        <v/>
      </c>
      <c r="B1027" s="1414" t="str">
        <f t="shared" si="33"/>
        <v/>
      </c>
      <c r="C1027" s="1414" t="str">
        <f t="shared" si="34"/>
        <v/>
      </c>
      <c r="D1027" s="1414" t="str">
        <f t="shared" si="35"/>
        <v/>
      </c>
      <c r="E1027" s="1414" t="str">
        <f t="shared" si="30"/>
        <v>A04AR098 Finishing Work Door &amp; Window Work Steel Door w/ Steel Frame (UoM: M2)</v>
      </c>
      <c r="F1027" s="1414" t="str">
        <f t="shared" si="31"/>
        <v xml:space="preserve">A04AR098-00005 Finishing Work Door &amp; Window Work Steel Door w/ Steel Frame (UoM: M2) Fire Protective Rating: 2-hrs     w/ Hardware &amp; Accessories  </v>
      </c>
      <c r="G1027" s="1427" t="str" cm="1">
        <f t="array" ref="G1027:H1027">_xlfn.TEXTSPLIT(I1027,"-")</f>
        <v>A04AR098</v>
      </c>
      <c r="H1027" s="1427" t="str">
        <v>00005</v>
      </c>
      <c r="I1027" s="1428" t="s">
        <v>6085</v>
      </c>
      <c r="J1027" s="1428" t="s">
        <v>4288</v>
      </c>
      <c r="K1027" s="1428" t="s">
        <v>5683</v>
      </c>
      <c r="L1027" s="1428" t="s">
        <v>5684</v>
      </c>
      <c r="M1027" s="1428" t="s">
        <v>4288</v>
      </c>
      <c r="N1027" s="1428" t="s">
        <v>6073</v>
      </c>
      <c r="O1027" s="1428" t="s">
        <v>6074</v>
      </c>
      <c r="P1027" s="1428" t="s">
        <v>6075</v>
      </c>
      <c r="Q1027" s="1428" t="s">
        <v>4535</v>
      </c>
      <c r="R1027" s="1428" t="s">
        <v>6086</v>
      </c>
      <c r="S1027" s="1428" t="s">
        <v>2965</v>
      </c>
      <c r="T1027" s="1428">
        <v>0</v>
      </c>
      <c r="U1027" s="1428" t="s">
        <v>2965</v>
      </c>
      <c r="V1027" s="1428">
        <v>0</v>
      </c>
      <c r="W1027" s="1428" t="s">
        <v>2965</v>
      </c>
      <c r="X1027" s="1428">
        <v>0</v>
      </c>
      <c r="Y1027" s="1428" t="s">
        <v>2965</v>
      </c>
      <c r="Z1027" s="1428">
        <v>0</v>
      </c>
      <c r="AA1027" s="1428" t="s">
        <v>4999</v>
      </c>
      <c r="AB1027" s="1428" t="s">
        <v>6077</v>
      </c>
      <c r="AC1027" s="1428" t="s">
        <v>2965</v>
      </c>
      <c r="AD1027" s="1428">
        <v>0</v>
      </c>
      <c r="AE1027" s="1428" t="s">
        <v>2965</v>
      </c>
      <c r="AF1027" s="1428">
        <v>0</v>
      </c>
      <c r="AG1027" s="1428">
        <v>0</v>
      </c>
      <c r="AH1027" s="1428">
        <v>0</v>
      </c>
      <c r="AI1027" s="1428">
        <v>0</v>
      </c>
      <c r="AJ1027" s="1428">
        <v>0</v>
      </c>
      <c r="AK1027" s="1428">
        <v>0</v>
      </c>
      <c r="AL1027" s="1428">
        <v>0</v>
      </c>
      <c r="AM1027" s="1428">
        <v>0</v>
      </c>
      <c r="AN1027" s="1428">
        <v>0</v>
      </c>
      <c r="AO1027" s="1428" t="s">
        <v>2965</v>
      </c>
      <c r="AP1027" s="1428" t="s">
        <v>4360</v>
      </c>
      <c r="AQ1027" s="1428" t="s">
        <v>4360</v>
      </c>
      <c r="AR1027" s="1428" t="s">
        <v>6078</v>
      </c>
      <c r="AS1027" s="1428" t="s">
        <v>6085</v>
      </c>
    </row>
    <row r="1028" spans="1:45" s="1414" customFormat="1" ht="17.25" customHeight="1">
      <c r="A1028" s="1414" t="str">
        <f t="shared" si="32"/>
        <v/>
      </c>
      <c r="B1028" s="1414" t="str">
        <f t="shared" si="33"/>
        <v/>
      </c>
      <c r="C1028" s="1414" t="str">
        <f t="shared" si="34"/>
        <v/>
      </c>
      <c r="D1028" s="1414" t="str">
        <f t="shared" si="35"/>
        <v/>
      </c>
      <c r="E1028" s="1414" t="str">
        <f t="shared" si="30"/>
        <v>A04AR098 Finishing Work Door &amp; Window Work Steel Door w/ Steel Frame (UoM: M2)</v>
      </c>
      <c r="F1028" s="1414" t="str">
        <f t="shared" si="31"/>
        <v xml:space="preserve">A04AR098-00006 Finishing Work Door &amp; Window Work Steel Door w/ Steel Frame (UoM: M2) Fire Protective Rating: 3-hrs     w/ Hardware &amp; Accessories  </v>
      </c>
      <c r="G1028" s="1427" t="str" cm="1">
        <f t="array" ref="G1028:H1028">_xlfn.TEXTSPLIT(I1028,"-")</f>
        <v>A04AR098</v>
      </c>
      <c r="H1028" s="1427" t="str">
        <v>00006</v>
      </c>
      <c r="I1028" s="1428" t="s">
        <v>6087</v>
      </c>
      <c r="J1028" s="1428" t="s">
        <v>4288</v>
      </c>
      <c r="K1028" s="1428" t="s">
        <v>5683</v>
      </c>
      <c r="L1028" s="1428" t="s">
        <v>5684</v>
      </c>
      <c r="M1028" s="1428" t="s">
        <v>4288</v>
      </c>
      <c r="N1028" s="1428" t="s">
        <v>6073</v>
      </c>
      <c r="O1028" s="1428" t="s">
        <v>6074</v>
      </c>
      <c r="P1028" s="1428" t="s">
        <v>6075</v>
      </c>
      <c r="Q1028" s="1428" t="s">
        <v>6088</v>
      </c>
      <c r="R1028" s="1428" t="s">
        <v>6089</v>
      </c>
      <c r="S1028" s="1428" t="s">
        <v>2965</v>
      </c>
      <c r="T1028" s="1428">
        <v>0</v>
      </c>
      <c r="U1028" s="1428" t="s">
        <v>2965</v>
      </c>
      <c r="V1028" s="1428">
        <v>0</v>
      </c>
      <c r="W1028" s="1428" t="s">
        <v>2965</v>
      </c>
      <c r="X1028" s="1428">
        <v>0</v>
      </c>
      <c r="Y1028" s="1428" t="s">
        <v>2965</v>
      </c>
      <c r="Z1028" s="1428">
        <v>0</v>
      </c>
      <c r="AA1028" s="1428" t="s">
        <v>4999</v>
      </c>
      <c r="AB1028" s="1428" t="s">
        <v>6077</v>
      </c>
      <c r="AC1028" s="1428" t="s">
        <v>2965</v>
      </c>
      <c r="AD1028" s="1428">
        <v>0</v>
      </c>
      <c r="AE1028" s="1428" t="s">
        <v>2965</v>
      </c>
      <c r="AF1028" s="1428">
        <v>0</v>
      </c>
      <c r="AG1028" s="1428">
        <v>0</v>
      </c>
      <c r="AH1028" s="1428">
        <v>0</v>
      </c>
      <c r="AI1028" s="1428">
        <v>0</v>
      </c>
      <c r="AJ1028" s="1428">
        <v>0</v>
      </c>
      <c r="AK1028" s="1428">
        <v>0</v>
      </c>
      <c r="AL1028" s="1428">
        <v>0</v>
      </c>
      <c r="AM1028" s="1428">
        <v>0</v>
      </c>
      <c r="AN1028" s="1428">
        <v>0</v>
      </c>
      <c r="AO1028" s="1428" t="s">
        <v>2965</v>
      </c>
      <c r="AP1028" s="1428" t="s">
        <v>4360</v>
      </c>
      <c r="AQ1028" s="1428" t="s">
        <v>4360</v>
      </c>
      <c r="AR1028" s="1428" t="s">
        <v>6078</v>
      </c>
      <c r="AS1028" s="1428" t="s">
        <v>6087</v>
      </c>
    </row>
    <row r="1029" spans="1:45" s="1414" customFormat="1" ht="17.25" customHeight="1">
      <c r="A1029" s="1414" t="str">
        <f t="shared" si="32"/>
        <v/>
      </c>
      <c r="B1029" s="1414" t="str">
        <f t="shared" si="33"/>
        <v/>
      </c>
      <c r="C1029" s="1414" t="str">
        <f t="shared" si="34"/>
        <v>00001</v>
      </c>
      <c r="D1029" s="1414" t="str">
        <f t="shared" si="35"/>
        <v>Fire Protective Rating: N/A, Single Door</v>
      </c>
      <c r="E1029" s="1414" t="str">
        <f t="shared" si="30"/>
        <v>A04AR099 Finishing Work Door &amp; Window Work Steel Door w/ Steel Frame (UoM: EA)</v>
      </c>
      <c r="F1029" s="1414" t="str">
        <f t="shared" si="31"/>
        <v xml:space="preserve">A04AR099-00001 Finishing Work Door &amp; Window Work Steel Door w/ Steel Frame (UoM: EA) Fire Protective Rating: N/A, Single Door     w/ Hardware &amp; Accessories  </v>
      </c>
      <c r="G1029" s="1427" t="str" cm="1">
        <f t="array" ref="G1029:H1029">_xlfn.TEXTSPLIT(I1029,"-")</f>
        <v>A04AR099</v>
      </c>
      <c r="H1029" s="1427" t="str">
        <v>00001</v>
      </c>
      <c r="I1029" s="1428" t="s">
        <v>6090</v>
      </c>
      <c r="J1029" s="1428" t="s">
        <v>4288</v>
      </c>
      <c r="K1029" s="1428" t="s">
        <v>5683</v>
      </c>
      <c r="L1029" s="1428" t="s">
        <v>5684</v>
      </c>
      <c r="M1029" s="1428" t="s">
        <v>4288</v>
      </c>
      <c r="N1029" s="1428" t="s">
        <v>6073</v>
      </c>
      <c r="O1029" s="1428" t="s">
        <v>6091</v>
      </c>
      <c r="P1029" s="1428" t="s">
        <v>6092</v>
      </c>
      <c r="Q1029" s="1428" t="s">
        <v>4412</v>
      </c>
      <c r="R1029" s="1428" t="s">
        <v>6093</v>
      </c>
      <c r="S1029" s="1428" t="s">
        <v>2965</v>
      </c>
      <c r="T1029" s="1428">
        <v>0</v>
      </c>
      <c r="U1029" s="1428" t="s">
        <v>2965</v>
      </c>
      <c r="V1029" s="1428">
        <v>0</v>
      </c>
      <c r="W1029" s="1428" t="s">
        <v>2965</v>
      </c>
      <c r="X1029" s="1428">
        <v>0</v>
      </c>
      <c r="Y1029" s="1428" t="s">
        <v>2965</v>
      </c>
      <c r="Z1029" s="1428">
        <v>0</v>
      </c>
      <c r="AA1029" s="1428" t="s">
        <v>4999</v>
      </c>
      <c r="AB1029" s="1428" t="s">
        <v>6077</v>
      </c>
      <c r="AC1029" s="1428" t="s">
        <v>2965</v>
      </c>
      <c r="AD1029" s="1428">
        <v>0</v>
      </c>
      <c r="AE1029" s="1428" t="s">
        <v>2965</v>
      </c>
      <c r="AF1029" s="1428">
        <v>0</v>
      </c>
      <c r="AG1029" s="1428">
        <v>0</v>
      </c>
      <c r="AH1029" s="1428" t="s">
        <v>6094</v>
      </c>
      <c r="AI1029" s="1428">
        <v>0</v>
      </c>
      <c r="AJ1029" s="1428">
        <v>0</v>
      </c>
      <c r="AK1029" s="1428">
        <v>0</v>
      </c>
      <c r="AL1029" s="1428">
        <v>0</v>
      </c>
      <c r="AM1029" s="1428">
        <v>0</v>
      </c>
      <c r="AN1029" s="1428">
        <v>0</v>
      </c>
      <c r="AO1029" s="1428" t="s">
        <v>2965</v>
      </c>
      <c r="AP1029" s="1428" t="s">
        <v>4817</v>
      </c>
      <c r="AQ1029" s="1428" t="s">
        <v>4817</v>
      </c>
      <c r="AR1029" s="1428" t="s">
        <v>3753</v>
      </c>
      <c r="AS1029" s="1428" t="s">
        <v>6090</v>
      </c>
    </row>
    <row r="1030" spans="1:45" s="1414" customFormat="1" ht="17.25" customHeight="1">
      <c r="A1030" s="1414" t="str">
        <f t="shared" si="32"/>
        <v>00002</v>
      </c>
      <c r="B1030" s="1414" t="str">
        <f t="shared" si="33"/>
        <v>Fire Protective Rating: N/A, Double Door</v>
      </c>
      <c r="C1030" s="1414" t="str">
        <f t="shared" si="34"/>
        <v/>
      </c>
      <c r="D1030" s="1414" t="str">
        <f t="shared" si="35"/>
        <v/>
      </c>
      <c r="E1030" s="1414" t="str">
        <f t="shared" si="30"/>
        <v>A04AR099 Finishing Work Door &amp; Window Work Steel Door w/ Steel Frame (UoM: EA)</v>
      </c>
      <c r="F1030" s="1414" t="str">
        <f t="shared" si="31"/>
        <v xml:space="preserve">A04AR099-00002 Finishing Work Door &amp; Window Work Steel Door w/ Steel Frame (UoM: EA) Fire Protective Rating: N/A, Double Door     w/ Hardware &amp; Accessories  </v>
      </c>
      <c r="G1030" s="1427" t="str" cm="1">
        <f t="array" ref="G1030:H1030">_xlfn.TEXTSPLIT(I1030,"-")</f>
        <v>A04AR099</v>
      </c>
      <c r="H1030" s="1427" t="str">
        <v>00002</v>
      </c>
      <c r="I1030" s="1428" t="s">
        <v>6095</v>
      </c>
      <c r="J1030" s="1428" t="s">
        <v>4288</v>
      </c>
      <c r="K1030" s="1428" t="s">
        <v>5683</v>
      </c>
      <c r="L1030" s="1428" t="s">
        <v>5684</v>
      </c>
      <c r="M1030" s="1428" t="s">
        <v>4288</v>
      </c>
      <c r="N1030" s="1428" t="s">
        <v>6073</v>
      </c>
      <c r="O1030" s="1428" t="s">
        <v>6091</v>
      </c>
      <c r="P1030" s="1428" t="s">
        <v>6092</v>
      </c>
      <c r="Q1030" s="1428" t="s">
        <v>4436</v>
      </c>
      <c r="R1030" s="1428" t="s">
        <v>6096</v>
      </c>
      <c r="S1030" s="1428" t="s">
        <v>2965</v>
      </c>
      <c r="T1030" s="1428">
        <v>0</v>
      </c>
      <c r="U1030" s="1428" t="s">
        <v>2965</v>
      </c>
      <c r="V1030" s="1428">
        <v>0</v>
      </c>
      <c r="W1030" s="1428" t="s">
        <v>2965</v>
      </c>
      <c r="X1030" s="1428">
        <v>0</v>
      </c>
      <c r="Y1030" s="1428" t="s">
        <v>2965</v>
      </c>
      <c r="Z1030" s="1428">
        <v>0</v>
      </c>
      <c r="AA1030" s="1428" t="s">
        <v>4999</v>
      </c>
      <c r="AB1030" s="1428" t="s">
        <v>6077</v>
      </c>
      <c r="AC1030" s="1428" t="s">
        <v>2965</v>
      </c>
      <c r="AD1030" s="1428">
        <v>0</v>
      </c>
      <c r="AE1030" s="1428" t="s">
        <v>2965</v>
      </c>
      <c r="AF1030" s="1428">
        <v>0</v>
      </c>
      <c r="AG1030" s="1428">
        <v>0</v>
      </c>
      <c r="AH1030" s="1428" t="s">
        <v>6094</v>
      </c>
      <c r="AI1030" s="1428">
        <v>0</v>
      </c>
      <c r="AJ1030" s="1428">
        <v>0</v>
      </c>
      <c r="AK1030" s="1428">
        <v>0</v>
      </c>
      <c r="AL1030" s="1428">
        <v>0</v>
      </c>
      <c r="AM1030" s="1428">
        <v>0</v>
      </c>
      <c r="AN1030" s="1428">
        <v>0</v>
      </c>
      <c r="AO1030" s="1428" t="s">
        <v>2965</v>
      </c>
      <c r="AP1030" s="1428" t="s">
        <v>4817</v>
      </c>
      <c r="AQ1030" s="1428" t="s">
        <v>4817</v>
      </c>
      <c r="AR1030" s="1428" t="s">
        <v>3753</v>
      </c>
      <c r="AS1030" s="1428" t="s">
        <v>6095</v>
      </c>
    </row>
    <row r="1031" spans="1:45" s="1414" customFormat="1" ht="17.25" customHeight="1">
      <c r="A1031" s="1414" t="str">
        <f t="shared" si="32"/>
        <v/>
      </c>
      <c r="B1031" s="1414" t="str">
        <f t="shared" si="33"/>
        <v/>
      </c>
      <c r="C1031" s="1414" t="str">
        <f t="shared" si="34"/>
        <v>00003</v>
      </c>
      <c r="D1031" s="1414" t="str">
        <f t="shared" si="35"/>
        <v>Fire Protective Rating: 0.5-hr, Single Door</v>
      </c>
      <c r="E1031" s="1414" t="str">
        <f t="shared" si="30"/>
        <v>A04AR099 Finishing Work Door &amp; Window Work Steel Door w/ Steel Frame (UoM: EA)</v>
      </c>
      <c r="F1031" s="1414" t="str">
        <f t="shared" si="31"/>
        <v xml:space="preserve">A04AR099-00003 Finishing Work Door &amp; Window Work Steel Door w/ Steel Frame (UoM: EA) Fire Protective Rating: 0.5-hr, Single Door     w/ Hardware &amp; Accessories  </v>
      </c>
      <c r="G1031" s="1427" t="str" cm="1">
        <f t="array" ref="G1031:H1031">_xlfn.TEXTSPLIT(I1031,"-")</f>
        <v>A04AR099</v>
      </c>
      <c r="H1031" s="1427" t="str">
        <v>00003</v>
      </c>
      <c r="I1031" s="1428" t="s">
        <v>6097</v>
      </c>
      <c r="J1031" s="1428" t="s">
        <v>4288</v>
      </c>
      <c r="K1031" s="1428" t="s">
        <v>5683</v>
      </c>
      <c r="L1031" s="1428" t="s">
        <v>5684</v>
      </c>
      <c r="M1031" s="1428" t="s">
        <v>4288</v>
      </c>
      <c r="N1031" s="1428" t="s">
        <v>6073</v>
      </c>
      <c r="O1031" s="1428" t="s">
        <v>6091</v>
      </c>
      <c r="P1031" s="1428" t="s">
        <v>6092</v>
      </c>
      <c r="Q1031" s="1428" t="s">
        <v>4445</v>
      </c>
      <c r="R1031" s="1428" t="s">
        <v>6098</v>
      </c>
      <c r="S1031" s="1428" t="s">
        <v>2965</v>
      </c>
      <c r="T1031" s="1428">
        <v>0</v>
      </c>
      <c r="U1031" s="1428" t="s">
        <v>2965</v>
      </c>
      <c r="V1031" s="1428">
        <v>0</v>
      </c>
      <c r="W1031" s="1428" t="s">
        <v>2965</v>
      </c>
      <c r="X1031" s="1428">
        <v>0</v>
      </c>
      <c r="Y1031" s="1428" t="s">
        <v>2965</v>
      </c>
      <c r="Z1031" s="1428">
        <v>0</v>
      </c>
      <c r="AA1031" s="1428" t="s">
        <v>4999</v>
      </c>
      <c r="AB1031" s="1428" t="s">
        <v>6077</v>
      </c>
      <c r="AC1031" s="1428" t="s">
        <v>2965</v>
      </c>
      <c r="AD1031" s="1428">
        <v>0</v>
      </c>
      <c r="AE1031" s="1428" t="s">
        <v>2965</v>
      </c>
      <c r="AF1031" s="1428">
        <v>0</v>
      </c>
      <c r="AG1031" s="1428">
        <v>0</v>
      </c>
      <c r="AH1031" s="1428" t="s">
        <v>6094</v>
      </c>
      <c r="AI1031" s="1428">
        <v>0</v>
      </c>
      <c r="AJ1031" s="1428">
        <v>0</v>
      </c>
      <c r="AK1031" s="1428">
        <v>0</v>
      </c>
      <c r="AL1031" s="1428">
        <v>0</v>
      </c>
      <c r="AM1031" s="1428">
        <v>0</v>
      </c>
      <c r="AN1031" s="1428">
        <v>0</v>
      </c>
      <c r="AO1031" s="1428" t="s">
        <v>2965</v>
      </c>
      <c r="AP1031" s="1428" t="s">
        <v>4817</v>
      </c>
      <c r="AQ1031" s="1428" t="s">
        <v>4817</v>
      </c>
      <c r="AR1031" s="1428" t="s">
        <v>3753</v>
      </c>
      <c r="AS1031" s="1428" t="s">
        <v>6097</v>
      </c>
    </row>
    <row r="1032" spans="1:45" s="1414" customFormat="1" ht="17.25" customHeight="1">
      <c r="A1032" s="1414" t="str">
        <f t="shared" si="32"/>
        <v>00004</v>
      </c>
      <c r="B1032" s="1414" t="str">
        <f t="shared" si="33"/>
        <v>Fire Protective Rating: 0.5-hr, Double Door</v>
      </c>
      <c r="C1032" s="1414" t="str">
        <f t="shared" si="34"/>
        <v/>
      </c>
      <c r="D1032" s="1414" t="str">
        <f t="shared" si="35"/>
        <v/>
      </c>
      <c r="E1032" s="1414" t="str">
        <f t="shared" ref="E1032:E1095" si="36">G1032&amp;" "&amp;L1032&amp;" "&amp;N1032&amp;" "&amp;P1032</f>
        <v>A04AR099 Finishing Work Door &amp; Window Work Steel Door w/ Steel Frame (UoM: EA)</v>
      </c>
      <c r="F1032" s="1414" t="str">
        <f t="shared" si="31"/>
        <v xml:space="preserve">A04AR099-00004 Finishing Work Door &amp; Window Work Steel Door w/ Steel Frame (UoM: EA) Fire Protective Rating: 0.5-hr, Double Door     w/ Hardware &amp; Accessories  </v>
      </c>
      <c r="G1032" s="1427" t="str" cm="1">
        <f t="array" ref="G1032:H1032">_xlfn.TEXTSPLIT(I1032,"-")</f>
        <v>A04AR099</v>
      </c>
      <c r="H1032" s="1427" t="str">
        <v>00004</v>
      </c>
      <c r="I1032" s="1428" t="s">
        <v>6099</v>
      </c>
      <c r="J1032" s="1428" t="s">
        <v>4288</v>
      </c>
      <c r="K1032" s="1428" t="s">
        <v>5683</v>
      </c>
      <c r="L1032" s="1428" t="s">
        <v>5684</v>
      </c>
      <c r="M1032" s="1428" t="s">
        <v>4288</v>
      </c>
      <c r="N1032" s="1428" t="s">
        <v>6073</v>
      </c>
      <c r="O1032" s="1428" t="s">
        <v>6091</v>
      </c>
      <c r="P1032" s="1428" t="s">
        <v>6092</v>
      </c>
      <c r="Q1032" s="1428" t="s">
        <v>4448</v>
      </c>
      <c r="R1032" s="1428" t="s">
        <v>6100</v>
      </c>
      <c r="S1032" s="1428" t="s">
        <v>2965</v>
      </c>
      <c r="T1032" s="1428">
        <v>0</v>
      </c>
      <c r="U1032" s="1428" t="s">
        <v>2965</v>
      </c>
      <c r="V1032" s="1428">
        <v>0</v>
      </c>
      <c r="W1032" s="1428" t="s">
        <v>2965</v>
      </c>
      <c r="X1032" s="1428">
        <v>0</v>
      </c>
      <c r="Y1032" s="1428" t="s">
        <v>2965</v>
      </c>
      <c r="Z1032" s="1428">
        <v>0</v>
      </c>
      <c r="AA1032" s="1428" t="s">
        <v>4999</v>
      </c>
      <c r="AB1032" s="1428" t="s">
        <v>6077</v>
      </c>
      <c r="AC1032" s="1428" t="s">
        <v>2965</v>
      </c>
      <c r="AD1032" s="1428">
        <v>0</v>
      </c>
      <c r="AE1032" s="1428" t="s">
        <v>2965</v>
      </c>
      <c r="AF1032" s="1428">
        <v>0</v>
      </c>
      <c r="AG1032" s="1428">
        <v>0</v>
      </c>
      <c r="AH1032" s="1428" t="s">
        <v>6094</v>
      </c>
      <c r="AI1032" s="1428">
        <v>0</v>
      </c>
      <c r="AJ1032" s="1428">
        <v>0</v>
      </c>
      <c r="AK1032" s="1428">
        <v>0</v>
      </c>
      <c r="AL1032" s="1428">
        <v>0</v>
      </c>
      <c r="AM1032" s="1428">
        <v>0</v>
      </c>
      <c r="AN1032" s="1428">
        <v>0</v>
      </c>
      <c r="AO1032" s="1428" t="s">
        <v>2965</v>
      </c>
      <c r="AP1032" s="1428" t="s">
        <v>4817</v>
      </c>
      <c r="AQ1032" s="1428" t="s">
        <v>4817</v>
      </c>
      <c r="AR1032" s="1428" t="s">
        <v>3753</v>
      </c>
      <c r="AS1032" s="1428" t="s">
        <v>6099</v>
      </c>
    </row>
    <row r="1033" spans="1:45" s="1414" customFormat="1" ht="17.25" customHeight="1">
      <c r="A1033" s="1414" t="str">
        <f t="shared" si="32"/>
        <v/>
      </c>
      <c r="B1033" s="1414" t="str">
        <f t="shared" si="33"/>
        <v/>
      </c>
      <c r="C1033" s="1414" t="str">
        <f t="shared" si="34"/>
        <v>00005</v>
      </c>
      <c r="D1033" s="1414" t="str">
        <f t="shared" si="35"/>
        <v>Fire Protective Rating: 1-hr, Single Door</v>
      </c>
      <c r="E1033" s="1414" t="str">
        <f t="shared" si="36"/>
        <v>A04AR099 Finishing Work Door &amp; Window Work Steel Door w/ Steel Frame (UoM: EA)</v>
      </c>
      <c r="F1033" s="1414" t="str">
        <f t="shared" ref="F1033:F1096" si="37">IF(I1033=0,"",I1033)&amp;" "&amp;IF(L1033=0,"",L1033)&amp;" "&amp;IF(N1033=0,"",N1033)&amp;" "&amp;IF(P1033=0,"",P1033)&amp;" "&amp;IF(R1033=0,"",R1033)&amp;" "&amp;IF(T1033=0,"",T1033)&amp;" "&amp;IF(V1033=0,"",V1033)&amp;" "&amp;IF(X1033=0,"",X1033)&amp;" "&amp;IF(Z1033=0,"",Z1033)&amp;" "&amp;IF(AB1033=0,"",AB1033)&amp;" "&amp;IF(AD1033=0,"",AD1033)&amp;" "&amp;IF(AF1033=0,"",AF1033)</f>
        <v xml:space="preserve">A04AR099-00005 Finishing Work Door &amp; Window Work Steel Door w/ Steel Frame (UoM: EA) Fire Protective Rating: 1-hr, Single Door     w/ Hardware &amp; Accessories  </v>
      </c>
      <c r="G1033" s="1427" t="str" cm="1">
        <f t="array" ref="G1033:H1033">_xlfn.TEXTSPLIT(I1033,"-")</f>
        <v>A04AR099</v>
      </c>
      <c r="H1033" s="1427" t="str">
        <v>00005</v>
      </c>
      <c r="I1033" s="1428" t="s">
        <v>6101</v>
      </c>
      <c r="J1033" s="1428" t="s">
        <v>4288</v>
      </c>
      <c r="K1033" s="1428" t="s">
        <v>5683</v>
      </c>
      <c r="L1033" s="1428" t="s">
        <v>5684</v>
      </c>
      <c r="M1033" s="1428" t="s">
        <v>4288</v>
      </c>
      <c r="N1033" s="1428" t="s">
        <v>6073</v>
      </c>
      <c r="O1033" s="1428" t="s">
        <v>6091</v>
      </c>
      <c r="P1033" s="1428" t="s">
        <v>6092</v>
      </c>
      <c r="Q1033" s="1428" t="s">
        <v>4429</v>
      </c>
      <c r="R1033" s="1428" t="s">
        <v>6102</v>
      </c>
      <c r="S1033" s="1428" t="s">
        <v>2965</v>
      </c>
      <c r="T1033" s="1428">
        <v>0</v>
      </c>
      <c r="U1033" s="1428" t="s">
        <v>2965</v>
      </c>
      <c r="V1033" s="1428">
        <v>0</v>
      </c>
      <c r="W1033" s="1428" t="s">
        <v>2965</v>
      </c>
      <c r="X1033" s="1428">
        <v>0</v>
      </c>
      <c r="Y1033" s="1428" t="s">
        <v>2965</v>
      </c>
      <c r="Z1033" s="1428">
        <v>0</v>
      </c>
      <c r="AA1033" s="1428" t="s">
        <v>4999</v>
      </c>
      <c r="AB1033" s="1428" t="s">
        <v>6077</v>
      </c>
      <c r="AC1033" s="1428" t="s">
        <v>2965</v>
      </c>
      <c r="AD1033" s="1428">
        <v>0</v>
      </c>
      <c r="AE1033" s="1428" t="s">
        <v>2965</v>
      </c>
      <c r="AF1033" s="1428">
        <v>0</v>
      </c>
      <c r="AG1033" s="1428">
        <v>0</v>
      </c>
      <c r="AH1033" s="1428" t="s">
        <v>6094</v>
      </c>
      <c r="AI1033" s="1428">
        <v>0</v>
      </c>
      <c r="AJ1033" s="1428">
        <v>0</v>
      </c>
      <c r="AK1033" s="1428">
        <v>0</v>
      </c>
      <c r="AL1033" s="1428">
        <v>0</v>
      </c>
      <c r="AM1033" s="1428">
        <v>0</v>
      </c>
      <c r="AN1033" s="1428">
        <v>0</v>
      </c>
      <c r="AO1033" s="1428" t="s">
        <v>2965</v>
      </c>
      <c r="AP1033" s="1428" t="s">
        <v>4817</v>
      </c>
      <c r="AQ1033" s="1428" t="s">
        <v>4817</v>
      </c>
      <c r="AR1033" s="1428" t="s">
        <v>3753</v>
      </c>
      <c r="AS1033" s="1428" t="s">
        <v>6101</v>
      </c>
    </row>
    <row r="1034" spans="1:45" s="1414" customFormat="1" ht="17.25" customHeight="1">
      <c r="A1034" s="1414" t="str">
        <f t="shared" si="32"/>
        <v>00006</v>
      </c>
      <c r="B1034" s="1414" t="str">
        <f t="shared" si="33"/>
        <v>Fire Protective Rating: 1-hr, Double Door</v>
      </c>
      <c r="C1034" s="1414" t="str">
        <f t="shared" si="34"/>
        <v/>
      </c>
      <c r="D1034" s="1414" t="str">
        <f t="shared" si="35"/>
        <v/>
      </c>
      <c r="E1034" s="1414" t="str">
        <f t="shared" si="36"/>
        <v>A04AR099 Finishing Work Door &amp; Window Work Steel Door w/ Steel Frame (UoM: EA)</v>
      </c>
      <c r="F1034" s="1414" t="str">
        <f t="shared" si="37"/>
        <v xml:space="preserve">A04AR099-00006 Finishing Work Door &amp; Window Work Steel Door w/ Steel Frame (UoM: EA) Fire Protective Rating: 1-hr, Double Door     w/ Hardware &amp; Accessories  </v>
      </c>
      <c r="G1034" s="1427" t="str" cm="1">
        <f t="array" ref="G1034:H1034">_xlfn.TEXTSPLIT(I1034,"-")</f>
        <v>A04AR099</v>
      </c>
      <c r="H1034" s="1427" t="str">
        <v>00006</v>
      </c>
      <c r="I1034" s="1428" t="s">
        <v>6103</v>
      </c>
      <c r="J1034" s="1428" t="s">
        <v>4288</v>
      </c>
      <c r="K1034" s="1428" t="s">
        <v>5683</v>
      </c>
      <c r="L1034" s="1428" t="s">
        <v>5684</v>
      </c>
      <c r="M1034" s="1428" t="s">
        <v>4288</v>
      </c>
      <c r="N1034" s="1428" t="s">
        <v>6073</v>
      </c>
      <c r="O1034" s="1428" t="s">
        <v>6091</v>
      </c>
      <c r="P1034" s="1428" t="s">
        <v>6092</v>
      </c>
      <c r="Q1034" s="1428" t="s">
        <v>4522</v>
      </c>
      <c r="R1034" s="1428" t="s">
        <v>6104</v>
      </c>
      <c r="S1034" s="1428" t="s">
        <v>2965</v>
      </c>
      <c r="T1034" s="1428">
        <v>0</v>
      </c>
      <c r="U1034" s="1428" t="s">
        <v>2965</v>
      </c>
      <c r="V1034" s="1428">
        <v>0</v>
      </c>
      <c r="W1034" s="1428" t="s">
        <v>2965</v>
      </c>
      <c r="X1034" s="1428">
        <v>0</v>
      </c>
      <c r="Y1034" s="1428" t="s">
        <v>2965</v>
      </c>
      <c r="Z1034" s="1428">
        <v>0</v>
      </c>
      <c r="AA1034" s="1428" t="s">
        <v>4999</v>
      </c>
      <c r="AB1034" s="1428" t="s">
        <v>6077</v>
      </c>
      <c r="AC1034" s="1428" t="s">
        <v>2965</v>
      </c>
      <c r="AD1034" s="1428">
        <v>0</v>
      </c>
      <c r="AE1034" s="1428" t="s">
        <v>2965</v>
      </c>
      <c r="AF1034" s="1428">
        <v>0</v>
      </c>
      <c r="AG1034" s="1428">
        <v>0</v>
      </c>
      <c r="AH1034" s="1428" t="s">
        <v>6094</v>
      </c>
      <c r="AI1034" s="1428">
        <v>0</v>
      </c>
      <c r="AJ1034" s="1428">
        <v>0</v>
      </c>
      <c r="AK1034" s="1428">
        <v>0</v>
      </c>
      <c r="AL1034" s="1428">
        <v>0</v>
      </c>
      <c r="AM1034" s="1428">
        <v>0</v>
      </c>
      <c r="AN1034" s="1428">
        <v>0</v>
      </c>
      <c r="AO1034" s="1428" t="s">
        <v>2965</v>
      </c>
      <c r="AP1034" s="1428" t="s">
        <v>4817</v>
      </c>
      <c r="AQ1034" s="1428" t="s">
        <v>4817</v>
      </c>
      <c r="AR1034" s="1428" t="s">
        <v>3753</v>
      </c>
      <c r="AS1034" s="1428" t="s">
        <v>6103</v>
      </c>
    </row>
    <row r="1035" spans="1:45" s="1414" customFormat="1" ht="17.25" customHeight="1">
      <c r="A1035" s="1414" t="str">
        <f t="shared" si="32"/>
        <v/>
      </c>
      <c r="B1035" s="1414" t="str">
        <f t="shared" si="33"/>
        <v/>
      </c>
      <c r="C1035" s="1414" t="str">
        <f t="shared" si="34"/>
        <v>00007</v>
      </c>
      <c r="D1035" s="1414" t="str">
        <f t="shared" si="35"/>
        <v>Fire Protective Rating: 1.5-hrs, Single Door</v>
      </c>
      <c r="E1035" s="1414" t="str">
        <f t="shared" si="36"/>
        <v>A04AR099 Finishing Work Door &amp; Window Work Steel Door w/ Steel Frame (UoM: EA)</v>
      </c>
      <c r="F1035" s="1414" t="str">
        <f t="shared" si="37"/>
        <v xml:space="preserve">A04AR099-00007 Finishing Work Door &amp; Window Work Steel Door w/ Steel Frame (UoM: EA) Fire Protective Rating: 1.5-hrs, Single Door     w/ Hardware &amp; Accessories  </v>
      </c>
      <c r="G1035" s="1427" t="str" cm="1">
        <f t="array" ref="G1035:H1035">_xlfn.TEXTSPLIT(I1035,"-")</f>
        <v>A04AR099</v>
      </c>
      <c r="H1035" s="1427" t="str">
        <v>00007</v>
      </c>
      <c r="I1035" s="1428" t="s">
        <v>6105</v>
      </c>
      <c r="J1035" s="1428" t="s">
        <v>4288</v>
      </c>
      <c r="K1035" s="1428" t="s">
        <v>5683</v>
      </c>
      <c r="L1035" s="1428" t="s">
        <v>5684</v>
      </c>
      <c r="M1035" s="1428" t="s">
        <v>4288</v>
      </c>
      <c r="N1035" s="1428" t="s">
        <v>6073</v>
      </c>
      <c r="O1035" s="1428" t="s">
        <v>6091</v>
      </c>
      <c r="P1035" s="1428" t="s">
        <v>6092</v>
      </c>
      <c r="Q1035" s="1428" t="s">
        <v>4529</v>
      </c>
      <c r="R1035" s="1428" t="s">
        <v>6106</v>
      </c>
      <c r="S1035" s="1428" t="s">
        <v>2965</v>
      </c>
      <c r="T1035" s="1428">
        <v>0</v>
      </c>
      <c r="U1035" s="1428" t="s">
        <v>2965</v>
      </c>
      <c r="V1035" s="1428">
        <v>0</v>
      </c>
      <c r="W1035" s="1428" t="s">
        <v>2965</v>
      </c>
      <c r="X1035" s="1428">
        <v>0</v>
      </c>
      <c r="Y1035" s="1428" t="s">
        <v>2965</v>
      </c>
      <c r="Z1035" s="1428">
        <v>0</v>
      </c>
      <c r="AA1035" s="1428" t="s">
        <v>4999</v>
      </c>
      <c r="AB1035" s="1428" t="s">
        <v>6077</v>
      </c>
      <c r="AC1035" s="1428" t="s">
        <v>2965</v>
      </c>
      <c r="AD1035" s="1428">
        <v>0</v>
      </c>
      <c r="AE1035" s="1428" t="s">
        <v>2965</v>
      </c>
      <c r="AF1035" s="1428">
        <v>0</v>
      </c>
      <c r="AG1035" s="1428">
        <v>0</v>
      </c>
      <c r="AH1035" s="1428" t="s">
        <v>6094</v>
      </c>
      <c r="AI1035" s="1428">
        <v>0</v>
      </c>
      <c r="AJ1035" s="1428">
        <v>0</v>
      </c>
      <c r="AK1035" s="1428">
        <v>0</v>
      </c>
      <c r="AL1035" s="1428">
        <v>0</v>
      </c>
      <c r="AM1035" s="1428">
        <v>0</v>
      </c>
      <c r="AN1035" s="1428">
        <v>0</v>
      </c>
      <c r="AO1035" s="1428" t="s">
        <v>2965</v>
      </c>
      <c r="AP1035" s="1428" t="s">
        <v>4817</v>
      </c>
      <c r="AQ1035" s="1428" t="s">
        <v>4817</v>
      </c>
      <c r="AR1035" s="1428" t="s">
        <v>3753</v>
      </c>
      <c r="AS1035" s="1428" t="s">
        <v>6105</v>
      </c>
    </row>
    <row r="1036" spans="1:45" s="1414" customFormat="1" ht="17.25" customHeight="1">
      <c r="A1036" s="1414" t="str">
        <f t="shared" si="32"/>
        <v>00008</v>
      </c>
      <c r="B1036" s="1414" t="str">
        <f t="shared" si="33"/>
        <v>Fire Protective Rating: 1.5-hrs, Double Door</v>
      </c>
      <c r="C1036" s="1414" t="str">
        <f t="shared" si="34"/>
        <v/>
      </c>
      <c r="D1036" s="1414" t="str">
        <f t="shared" si="35"/>
        <v/>
      </c>
      <c r="E1036" s="1414" t="str">
        <f t="shared" si="36"/>
        <v>A04AR099 Finishing Work Door &amp; Window Work Steel Door w/ Steel Frame (UoM: EA)</v>
      </c>
      <c r="F1036" s="1414" t="str">
        <f t="shared" si="37"/>
        <v xml:space="preserve">A04AR099-00008 Finishing Work Door &amp; Window Work Steel Door w/ Steel Frame (UoM: EA) Fire Protective Rating: 1.5-hrs, Double Door     w/ Hardware &amp; Accessories  </v>
      </c>
      <c r="G1036" s="1427" t="str" cm="1">
        <f t="array" ref="G1036:H1036">_xlfn.TEXTSPLIT(I1036,"-")</f>
        <v>A04AR099</v>
      </c>
      <c r="H1036" s="1427" t="str">
        <v>00008</v>
      </c>
      <c r="I1036" s="1428" t="s">
        <v>6107</v>
      </c>
      <c r="J1036" s="1428" t="s">
        <v>4288</v>
      </c>
      <c r="K1036" s="1428" t="s">
        <v>5683</v>
      </c>
      <c r="L1036" s="1428" t="s">
        <v>5684</v>
      </c>
      <c r="M1036" s="1428" t="s">
        <v>4288</v>
      </c>
      <c r="N1036" s="1428" t="s">
        <v>6073</v>
      </c>
      <c r="O1036" s="1428" t="s">
        <v>6091</v>
      </c>
      <c r="P1036" s="1428" t="s">
        <v>6092</v>
      </c>
      <c r="Q1036" s="1428" t="s">
        <v>4532</v>
      </c>
      <c r="R1036" s="1428" t="s">
        <v>6108</v>
      </c>
      <c r="S1036" s="1428" t="s">
        <v>2965</v>
      </c>
      <c r="T1036" s="1428">
        <v>0</v>
      </c>
      <c r="U1036" s="1428" t="s">
        <v>2965</v>
      </c>
      <c r="V1036" s="1428">
        <v>0</v>
      </c>
      <c r="W1036" s="1428" t="s">
        <v>2965</v>
      </c>
      <c r="X1036" s="1428">
        <v>0</v>
      </c>
      <c r="Y1036" s="1428" t="s">
        <v>2965</v>
      </c>
      <c r="Z1036" s="1428">
        <v>0</v>
      </c>
      <c r="AA1036" s="1428" t="s">
        <v>4999</v>
      </c>
      <c r="AB1036" s="1428" t="s">
        <v>6077</v>
      </c>
      <c r="AC1036" s="1428" t="s">
        <v>2965</v>
      </c>
      <c r="AD1036" s="1428">
        <v>0</v>
      </c>
      <c r="AE1036" s="1428" t="s">
        <v>2965</v>
      </c>
      <c r="AF1036" s="1428">
        <v>0</v>
      </c>
      <c r="AG1036" s="1428">
        <v>0</v>
      </c>
      <c r="AH1036" s="1428" t="s">
        <v>6094</v>
      </c>
      <c r="AI1036" s="1428">
        <v>0</v>
      </c>
      <c r="AJ1036" s="1428">
        <v>0</v>
      </c>
      <c r="AK1036" s="1428">
        <v>0</v>
      </c>
      <c r="AL1036" s="1428">
        <v>0</v>
      </c>
      <c r="AM1036" s="1428">
        <v>0</v>
      </c>
      <c r="AN1036" s="1428">
        <v>0</v>
      </c>
      <c r="AO1036" s="1428" t="s">
        <v>2965</v>
      </c>
      <c r="AP1036" s="1428" t="s">
        <v>4817</v>
      </c>
      <c r="AQ1036" s="1428" t="s">
        <v>4817</v>
      </c>
      <c r="AR1036" s="1428" t="s">
        <v>3753</v>
      </c>
      <c r="AS1036" s="1428" t="s">
        <v>6107</v>
      </c>
    </row>
    <row r="1037" spans="1:45" s="1414" customFormat="1" ht="17.25" customHeight="1">
      <c r="A1037" s="1414" t="str">
        <f t="shared" si="32"/>
        <v/>
      </c>
      <c r="B1037" s="1414" t="str">
        <f t="shared" si="33"/>
        <v/>
      </c>
      <c r="C1037" s="1414" t="str">
        <f t="shared" si="34"/>
        <v>00009</v>
      </c>
      <c r="D1037" s="1414" t="str">
        <f t="shared" si="35"/>
        <v>Fire Protective Rating: 2-hrs, Single Door</v>
      </c>
      <c r="E1037" s="1414" t="str">
        <f t="shared" si="36"/>
        <v>A04AR099 Finishing Work Door &amp; Window Work Steel Door w/ Steel Frame (UoM: EA)</v>
      </c>
      <c r="F1037" s="1414" t="str">
        <f t="shared" si="37"/>
        <v xml:space="preserve">A04AR099-00009 Finishing Work Door &amp; Window Work Steel Door w/ Steel Frame (UoM: EA) Fire Protective Rating: 2-hrs, Single Door     w/ Hardware &amp; Accessories  </v>
      </c>
      <c r="G1037" s="1427" t="str" cm="1">
        <f t="array" ref="G1037:H1037">_xlfn.TEXTSPLIT(I1037,"-")</f>
        <v>A04AR099</v>
      </c>
      <c r="H1037" s="1427" t="str">
        <v>00009</v>
      </c>
      <c r="I1037" s="1428" t="s">
        <v>6109</v>
      </c>
      <c r="J1037" s="1428" t="s">
        <v>4288</v>
      </c>
      <c r="K1037" s="1428" t="s">
        <v>5683</v>
      </c>
      <c r="L1037" s="1428" t="s">
        <v>5684</v>
      </c>
      <c r="M1037" s="1428" t="s">
        <v>4288</v>
      </c>
      <c r="N1037" s="1428" t="s">
        <v>6073</v>
      </c>
      <c r="O1037" s="1428" t="s">
        <v>6091</v>
      </c>
      <c r="P1037" s="1428" t="s">
        <v>6092</v>
      </c>
      <c r="Q1037" s="1428" t="s">
        <v>4538</v>
      </c>
      <c r="R1037" s="1428" t="s">
        <v>6110</v>
      </c>
      <c r="S1037" s="1428" t="s">
        <v>2965</v>
      </c>
      <c r="T1037" s="1428">
        <v>0</v>
      </c>
      <c r="U1037" s="1428" t="s">
        <v>2965</v>
      </c>
      <c r="V1037" s="1428">
        <v>0</v>
      </c>
      <c r="W1037" s="1428" t="s">
        <v>2965</v>
      </c>
      <c r="X1037" s="1428">
        <v>0</v>
      </c>
      <c r="Y1037" s="1428" t="s">
        <v>2965</v>
      </c>
      <c r="Z1037" s="1428">
        <v>0</v>
      </c>
      <c r="AA1037" s="1428" t="s">
        <v>4999</v>
      </c>
      <c r="AB1037" s="1428" t="s">
        <v>6077</v>
      </c>
      <c r="AC1037" s="1428" t="s">
        <v>2965</v>
      </c>
      <c r="AD1037" s="1428">
        <v>0</v>
      </c>
      <c r="AE1037" s="1428" t="s">
        <v>2965</v>
      </c>
      <c r="AF1037" s="1428">
        <v>0</v>
      </c>
      <c r="AG1037" s="1428">
        <v>0</v>
      </c>
      <c r="AH1037" s="1428" t="s">
        <v>6094</v>
      </c>
      <c r="AI1037" s="1428">
        <v>0</v>
      </c>
      <c r="AJ1037" s="1428">
        <v>0</v>
      </c>
      <c r="AK1037" s="1428">
        <v>0</v>
      </c>
      <c r="AL1037" s="1428">
        <v>0</v>
      </c>
      <c r="AM1037" s="1428">
        <v>0</v>
      </c>
      <c r="AN1037" s="1428">
        <v>0</v>
      </c>
      <c r="AO1037" s="1428" t="s">
        <v>2965</v>
      </c>
      <c r="AP1037" s="1428" t="s">
        <v>4817</v>
      </c>
      <c r="AQ1037" s="1428" t="s">
        <v>4817</v>
      </c>
      <c r="AR1037" s="1428" t="s">
        <v>3753</v>
      </c>
      <c r="AS1037" s="1428" t="s">
        <v>6109</v>
      </c>
    </row>
    <row r="1038" spans="1:45" s="1414" customFormat="1" ht="17.25" customHeight="1">
      <c r="A1038" s="1414" t="str">
        <f t="shared" si="32"/>
        <v>00010</v>
      </c>
      <c r="B1038" s="1414" t="str">
        <f t="shared" si="33"/>
        <v>Fire Protective Rating: 2-hrs, Double Door</v>
      </c>
      <c r="C1038" s="1414" t="str">
        <f t="shared" si="34"/>
        <v/>
      </c>
      <c r="D1038" s="1414" t="str">
        <f t="shared" si="35"/>
        <v/>
      </c>
      <c r="E1038" s="1414" t="str">
        <f t="shared" si="36"/>
        <v>A04AR099 Finishing Work Door &amp; Window Work Steel Door w/ Steel Frame (UoM: EA)</v>
      </c>
      <c r="F1038" s="1414" t="str">
        <f t="shared" si="37"/>
        <v xml:space="preserve">A04AR099-00010 Finishing Work Door &amp; Window Work Steel Door w/ Steel Frame (UoM: EA) Fire Protective Rating: 2-hrs, Double Door     w/ Hardware &amp; Accessories  </v>
      </c>
      <c r="G1038" s="1427" t="str" cm="1">
        <f t="array" ref="G1038:H1038">_xlfn.TEXTSPLIT(I1038,"-")</f>
        <v>A04AR099</v>
      </c>
      <c r="H1038" s="1427" t="str">
        <v>00010</v>
      </c>
      <c r="I1038" s="1428" t="s">
        <v>6111</v>
      </c>
      <c r="J1038" s="1428" t="s">
        <v>4288</v>
      </c>
      <c r="K1038" s="1428" t="s">
        <v>5683</v>
      </c>
      <c r="L1038" s="1428" t="s">
        <v>5684</v>
      </c>
      <c r="M1038" s="1428" t="s">
        <v>4288</v>
      </c>
      <c r="N1038" s="1428" t="s">
        <v>6073</v>
      </c>
      <c r="O1038" s="1428" t="s">
        <v>6091</v>
      </c>
      <c r="P1038" s="1428" t="s">
        <v>6092</v>
      </c>
      <c r="Q1038" s="1428" t="s">
        <v>4541</v>
      </c>
      <c r="R1038" s="1428" t="s">
        <v>6112</v>
      </c>
      <c r="S1038" s="1428" t="s">
        <v>2965</v>
      </c>
      <c r="T1038" s="1428">
        <v>0</v>
      </c>
      <c r="U1038" s="1428" t="s">
        <v>2965</v>
      </c>
      <c r="V1038" s="1428">
        <v>0</v>
      </c>
      <c r="W1038" s="1428" t="s">
        <v>2965</v>
      </c>
      <c r="X1038" s="1428">
        <v>0</v>
      </c>
      <c r="Y1038" s="1428" t="s">
        <v>2965</v>
      </c>
      <c r="Z1038" s="1428">
        <v>0</v>
      </c>
      <c r="AA1038" s="1428" t="s">
        <v>4999</v>
      </c>
      <c r="AB1038" s="1428" t="s">
        <v>6077</v>
      </c>
      <c r="AC1038" s="1428" t="s">
        <v>2965</v>
      </c>
      <c r="AD1038" s="1428">
        <v>0</v>
      </c>
      <c r="AE1038" s="1428" t="s">
        <v>2965</v>
      </c>
      <c r="AF1038" s="1428">
        <v>0</v>
      </c>
      <c r="AG1038" s="1428">
        <v>0</v>
      </c>
      <c r="AH1038" s="1428" t="s">
        <v>6094</v>
      </c>
      <c r="AI1038" s="1428">
        <v>0</v>
      </c>
      <c r="AJ1038" s="1428">
        <v>0</v>
      </c>
      <c r="AK1038" s="1428">
        <v>0</v>
      </c>
      <c r="AL1038" s="1428">
        <v>0</v>
      </c>
      <c r="AM1038" s="1428">
        <v>0</v>
      </c>
      <c r="AN1038" s="1428">
        <v>0</v>
      </c>
      <c r="AO1038" s="1428" t="s">
        <v>2965</v>
      </c>
      <c r="AP1038" s="1428" t="s">
        <v>4817</v>
      </c>
      <c r="AQ1038" s="1428" t="s">
        <v>4817</v>
      </c>
      <c r="AR1038" s="1428" t="s">
        <v>3753</v>
      </c>
      <c r="AS1038" s="1428" t="s">
        <v>6111</v>
      </c>
    </row>
    <row r="1039" spans="1:45" s="1414" customFormat="1" ht="17.25" customHeight="1">
      <c r="A1039" s="1414" t="str">
        <f t="shared" si="32"/>
        <v/>
      </c>
      <c r="B1039" s="1414" t="str">
        <f t="shared" si="33"/>
        <v/>
      </c>
      <c r="C1039" s="1414" t="str">
        <f t="shared" si="34"/>
        <v>00011</v>
      </c>
      <c r="D1039" s="1414" t="str">
        <f t="shared" si="35"/>
        <v>Fire Protective Rating: 3-hrs, Single Door</v>
      </c>
      <c r="E1039" s="1414" t="str">
        <f t="shared" si="36"/>
        <v>A04AR099 Finishing Work Door &amp; Window Work Steel Door w/ Steel Frame (UoM: EA)</v>
      </c>
      <c r="F1039" s="1414" t="str">
        <f t="shared" si="37"/>
        <v xml:space="preserve">A04AR099-00011 Finishing Work Door &amp; Window Work Steel Door w/ Steel Frame (UoM: EA) Fire Protective Rating: 3-hrs, Single Door     w/ Hardware &amp; Accessories  </v>
      </c>
      <c r="G1039" s="1427" t="str" cm="1">
        <f t="array" ref="G1039:H1039">_xlfn.TEXTSPLIT(I1039,"-")</f>
        <v>A04AR099</v>
      </c>
      <c r="H1039" s="1427" t="str">
        <v>00011</v>
      </c>
      <c r="I1039" s="1428" t="s">
        <v>6113</v>
      </c>
      <c r="J1039" s="1428" t="s">
        <v>4288</v>
      </c>
      <c r="K1039" s="1428" t="s">
        <v>5683</v>
      </c>
      <c r="L1039" s="1428" t="s">
        <v>5684</v>
      </c>
      <c r="M1039" s="1428" t="s">
        <v>4288</v>
      </c>
      <c r="N1039" s="1428" t="s">
        <v>6073</v>
      </c>
      <c r="O1039" s="1428" t="s">
        <v>6091</v>
      </c>
      <c r="P1039" s="1428" t="s">
        <v>6092</v>
      </c>
      <c r="Q1039" s="1428" t="s">
        <v>6114</v>
      </c>
      <c r="R1039" s="1428" t="s">
        <v>6115</v>
      </c>
      <c r="S1039" s="1428" t="s">
        <v>2965</v>
      </c>
      <c r="T1039" s="1428">
        <v>0</v>
      </c>
      <c r="U1039" s="1428" t="s">
        <v>2965</v>
      </c>
      <c r="V1039" s="1428">
        <v>0</v>
      </c>
      <c r="W1039" s="1428" t="s">
        <v>2965</v>
      </c>
      <c r="X1039" s="1428">
        <v>0</v>
      </c>
      <c r="Y1039" s="1428" t="s">
        <v>2965</v>
      </c>
      <c r="Z1039" s="1428">
        <v>0</v>
      </c>
      <c r="AA1039" s="1428" t="s">
        <v>4999</v>
      </c>
      <c r="AB1039" s="1428" t="s">
        <v>6077</v>
      </c>
      <c r="AC1039" s="1428" t="s">
        <v>2965</v>
      </c>
      <c r="AD1039" s="1428">
        <v>0</v>
      </c>
      <c r="AE1039" s="1428" t="s">
        <v>2965</v>
      </c>
      <c r="AF1039" s="1428">
        <v>0</v>
      </c>
      <c r="AG1039" s="1428">
        <v>0</v>
      </c>
      <c r="AH1039" s="1428" t="s">
        <v>6094</v>
      </c>
      <c r="AI1039" s="1428">
        <v>0</v>
      </c>
      <c r="AJ1039" s="1428">
        <v>0</v>
      </c>
      <c r="AK1039" s="1428">
        <v>0</v>
      </c>
      <c r="AL1039" s="1428">
        <v>0</v>
      </c>
      <c r="AM1039" s="1428">
        <v>0</v>
      </c>
      <c r="AN1039" s="1428">
        <v>0</v>
      </c>
      <c r="AO1039" s="1428" t="s">
        <v>2965</v>
      </c>
      <c r="AP1039" s="1428" t="s">
        <v>4817</v>
      </c>
      <c r="AQ1039" s="1428" t="s">
        <v>4817</v>
      </c>
      <c r="AR1039" s="1428" t="s">
        <v>3753</v>
      </c>
      <c r="AS1039" s="1428" t="s">
        <v>6113</v>
      </c>
    </row>
    <row r="1040" spans="1:45" s="1414" customFormat="1" ht="17.25" customHeight="1">
      <c r="A1040" s="1414" t="str">
        <f t="shared" si="32"/>
        <v>00012</v>
      </c>
      <c r="B1040" s="1414" t="str">
        <f t="shared" si="33"/>
        <v>Fire Protective Rating: 3-hrs, Double Door</v>
      </c>
      <c r="C1040" s="1414" t="str">
        <f t="shared" si="34"/>
        <v/>
      </c>
      <c r="D1040" s="1414" t="str">
        <f t="shared" si="35"/>
        <v/>
      </c>
      <c r="E1040" s="1414" t="str">
        <f t="shared" si="36"/>
        <v>A04AR099 Finishing Work Door &amp; Window Work Steel Door w/ Steel Frame (UoM: EA)</v>
      </c>
      <c r="F1040" s="1414" t="str">
        <f t="shared" si="37"/>
        <v xml:space="preserve">A04AR099-00012 Finishing Work Door &amp; Window Work Steel Door w/ Steel Frame (UoM: EA) Fire Protective Rating: 3-hrs, Double Door     w/ Hardware &amp; Accessories  </v>
      </c>
      <c r="G1040" s="1427" t="str" cm="1">
        <f t="array" ref="G1040:H1040">_xlfn.TEXTSPLIT(I1040,"-")</f>
        <v>A04AR099</v>
      </c>
      <c r="H1040" s="1427" t="str">
        <v>00012</v>
      </c>
      <c r="I1040" s="1428" t="s">
        <v>6116</v>
      </c>
      <c r="J1040" s="1428" t="s">
        <v>4288</v>
      </c>
      <c r="K1040" s="1428" t="s">
        <v>5683</v>
      </c>
      <c r="L1040" s="1428" t="s">
        <v>5684</v>
      </c>
      <c r="M1040" s="1428" t="s">
        <v>4288</v>
      </c>
      <c r="N1040" s="1428" t="s">
        <v>6073</v>
      </c>
      <c r="O1040" s="1428" t="s">
        <v>6091</v>
      </c>
      <c r="P1040" s="1428" t="s">
        <v>6092</v>
      </c>
      <c r="Q1040" s="1428" t="s">
        <v>6117</v>
      </c>
      <c r="R1040" s="1428" t="s">
        <v>6118</v>
      </c>
      <c r="S1040" s="1428" t="s">
        <v>2965</v>
      </c>
      <c r="T1040" s="1428">
        <v>0</v>
      </c>
      <c r="U1040" s="1428" t="s">
        <v>2965</v>
      </c>
      <c r="V1040" s="1428">
        <v>0</v>
      </c>
      <c r="W1040" s="1428" t="s">
        <v>2965</v>
      </c>
      <c r="X1040" s="1428">
        <v>0</v>
      </c>
      <c r="Y1040" s="1428" t="s">
        <v>2965</v>
      </c>
      <c r="Z1040" s="1428">
        <v>0</v>
      </c>
      <c r="AA1040" s="1428" t="s">
        <v>4999</v>
      </c>
      <c r="AB1040" s="1428" t="s">
        <v>6077</v>
      </c>
      <c r="AC1040" s="1428" t="s">
        <v>2965</v>
      </c>
      <c r="AD1040" s="1428">
        <v>0</v>
      </c>
      <c r="AE1040" s="1428" t="s">
        <v>2965</v>
      </c>
      <c r="AF1040" s="1428">
        <v>0</v>
      </c>
      <c r="AG1040" s="1428">
        <v>0</v>
      </c>
      <c r="AH1040" s="1428" t="s">
        <v>6094</v>
      </c>
      <c r="AI1040" s="1428">
        <v>0</v>
      </c>
      <c r="AJ1040" s="1428">
        <v>0</v>
      </c>
      <c r="AK1040" s="1428">
        <v>0</v>
      </c>
      <c r="AL1040" s="1428">
        <v>0</v>
      </c>
      <c r="AM1040" s="1428">
        <v>0</v>
      </c>
      <c r="AN1040" s="1428">
        <v>0</v>
      </c>
      <c r="AO1040" s="1428" t="s">
        <v>2965</v>
      </c>
      <c r="AP1040" s="1428" t="s">
        <v>4817</v>
      </c>
      <c r="AQ1040" s="1428" t="s">
        <v>4817</v>
      </c>
      <c r="AR1040" s="1428" t="s">
        <v>3753</v>
      </c>
      <c r="AS1040" s="1428" t="s">
        <v>6116</v>
      </c>
    </row>
    <row r="1041" spans="1:45" s="1414" customFormat="1" ht="17.25" customHeight="1">
      <c r="A1041" s="1414" t="str">
        <f t="shared" si="32"/>
        <v/>
      </c>
      <c r="B1041" s="1414" t="str">
        <f t="shared" si="33"/>
        <v/>
      </c>
      <c r="C1041" s="1414" t="str">
        <f t="shared" si="34"/>
        <v/>
      </c>
      <c r="D1041" s="1414" t="str">
        <f t="shared" si="35"/>
        <v/>
      </c>
      <c r="E1041" s="1414" t="str">
        <f t="shared" si="36"/>
        <v>A04AR100 Finishing Work Door &amp; Window Work Steel Door w/ Steel Frame &amp; Vision Panel for Each Leaf (UoM: M2)</v>
      </c>
      <c r="F1041" s="1414" t="str">
        <f t="shared" si="37"/>
        <v xml:space="preserve">A04AR100-00001 Finishing Work Door &amp; Window Work Steel Door w/ Steel Frame &amp; Vision Panel for Each Leaf (UoM: M2) Fire Protective Rating: N/A     w/ Hardware &amp; Accessories  </v>
      </c>
      <c r="G1041" s="1427" t="str" cm="1">
        <f t="array" ref="G1041:H1041">_xlfn.TEXTSPLIT(I1041,"-")</f>
        <v>A04AR100</v>
      </c>
      <c r="H1041" s="1427" t="str">
        <v>00001</v>
      </c>
      <c r="I1041" s="1428" t="s">
        <v>6119</v>
      </c>
      <c r="J1041" s="1428" t="s">
        <v>4288</v>
      </c>
      <c r="K1041" s="1428" t="s">
        <v>5683</v>
      </c>
      <c r="L1041" s="1428" t="s">
        <v>5684</v>
      </c>
      <c r="M1041" s="1428" t="s">
        <v>4288</v>
      </c>
      <c r="N1041" s="1428" t="s">
        <v>6073</v>
      </c>
      <c r="O1041" s="1428" t="s">
        <v>6120</v>
      </c>
      <c r="P1041" s="1428" t="s">
        <v>6121</v>
      </c>
      <c r="Q1041" s="1428" t="s">
        <v>4408</v>
      </c>
      <c r="R1041" s="1428" t="s">
        <v>6076</v>
      </c>
      <c r="S1041" s="1428" t="s">
        <v>2965</v>
      </c>
      <c r="T1041" s="1428">
        <v>0</v>
      </c>
      <c r="U1041" s="1428" t="s">
        <v>2965</v>
      </c>
      <c r="V1041" s="1428">
        <v>0</v>
      </c>
      <c r="W1041" s="1428" t="s">
        <v>2965</v>
      </c>
      <c r="X1041" s="1428">
        <v>0</v>
      </c>
      <c r="Y1041" s="1428" t="s">
        <v>2965</v>
      </c>
      <c r="Z1041" s="1428">
        <v>0</v>
      </c>
      <c r="AA1041" s="1428" t="s">
        <v>4999</v>
      </c>
      <c r="AB1041" s="1428" t="s">
        <v>6077</v>
      </c>
      <c r="AC1041" s="1428" t="s">
        <v>2965</v>
      </c>
      <c r="AD1041" s="1428">
        <v>0</v>
      </c>
      <c r="AE1041" s="1428" t="s">
        <v>2965</v>
      </c>
      <c r="AF1041" s="1428">
        <v>0</v>
      </c>
      <c r="AG1041" s="1428">
        <v>0</v>
      </c>
      <c r="AH1041" s="1428">
        <v>0</v>
      </c>
      <c r="AI1041" s="1428">
        <v>0</v>
      </c>
      <c r="AJ1041" s="1428">
        <v>0</v>
      </c>
      <c r="AK1041" s="1428">
        <v>0</v>
      </c>
      <c r="AL1041" s="1428">
        <v>0</v>
      </c>
      <c r="AM1041" s="1428">
        <v>0</v>
      </c>
      <c r="AN1041" s="1428">
        <v>0</v>
      </c>
      <c r="AO1041" s="1428" t="s">
        <v>2965</v>
      </c>
      <c r="AP1041" s="1428" t="s">
        <v>4360</v>
      </c>
      <c r="AQ1041" s="1428" t="s">
        <v>4360</v>
      </c>
      <c r="AR1041" s="1428" t="s">
        <v>6122</v>
      </c>
      <c r="AS1041" s="1428" t="s">
        <v>6119</v>
      </c>
    </row>
    <row r="1042" spans="1:45" s="1414" customFormat="1" ht="17.25" customHeight="1">
      <c r="A1042" s="1414" t="str">
        <f t="shared" si="32"/>
        <v/>
      </c>
      <c r="B1042" s="1414" t="str">
        <f t="shared" si="33"/>
        <v/>
      </c>
      <c r="C1042" s="1414" t="str">
        <f t="shared" si="34"/>
        <v/>
      </c>
      <c r="D1042" s="1414" t="str">
        <f t="shared" si="35"/>
        <v/>
      </c>
      <c r="E1042" s="1414" t="str">
        <f t="shared" si="36"/>
        <v>A04AR100 Finishing Work Door &amp; Window Work Steel Door w/ Steel Frame &amp; Vision Panel for Each Leaf (UoM: M2)</v>
      </c>
      <c r="F1042" s="1414" t="str">
        <f t="shared" si="37"/>
        <v xml:space="preserve">A04AR100-00002 Finishing Work Door &amp; Window Work Steel Door w/ Steel Frame &amp; Vision Panel for Each Leaf (UoM: M2) Fire Protective Rating: 0.5-hr     w/ Hardware &amp; Accessories  </v>
      </c>
      <c r="G1042" s="1427" t="str" cm="1">
        <f t="array" ref="G1042:H1042">_xlfn.TEXTSPLIT(I1042,"-")</f>
        <v>A04AR100</v>
      </c>
      <c r="H1042" s="1427" t="str">
        <v>00002</v>
      </c>
      <c r="I1042" s="1428" t="s">
        <v>6123</v>
      </c>
      <c r="J1042" s="1428" t="s">
        <v>4288</v>
      </c>
      <c r="K1042" s="1428" t="s">
        <v>5683</v>
      </c>
      <c r="L1042" s="1428" t="s">
        <v>5684</v>
      </c>
      <c r="M1042" s="1428" t="s">
        <v>4288</v>
      </c>
      <c r="N1042" s="1428" t="s">
        <v>6073</v>
      </c>
      <c r="O1042" s="1428" t="s">
        <v>6120</v>
      </c>
      <c r="P1042" s="1428" t="s">
        <v>6121</v>
      </c>
      <c r="Q1042" s="1428" t="s">
        <v>4442</v>
      </c>
      <c r="R1042" s="1428" t="s">
        <v>6080</v>
      </c>
      <c r="S1042" s="1428" t="s">
        <v>2965</v>
      </c>
      <c r="T1042" s="1428">
        <v>0</v>
      </c>
      <c r="U1042" s="1428" t="s">
        <v>2965</v>
      </c>
      <c r="V1042" s="1428">
        <v>0</v>
      </c>
      <c r="W1042" s="1428" t="s">
        <v>2965</v>
      </c>
      <c r="X1042" s="1428">
        <v>0</v>
      </c>
      <c r="Y1042" s="1428" t="s">
        <v>2965</v>
      </c>
      <c r="Z1042" s="1428">
        <v>0</v>
      </c>
      <c r="AA1042" s="1428" t="s">
        <v>4999</v>
      </c>
      <c r="AB1042" s="1428" t="s">
        <v>6077</v>
      </c>
      <c r="AC1042" s="1428" t="s">
        <v>2965</v>
      </c>
      <c r="AD1042" s="1428">
        <v>0</v>
      </c>
      <c r="AE1042" s="1428" t="s">
        <v>2965</v>
      </c>
      <c r="AF1042" s="1428">
        <v>0</v>
      </c>
      <c r="AG1042" s="1428">
        <v>0</v>
      </c>
      <c r="AH1042" s="1428">
        <v>0</v>
      </c>
      <c r="AI1042" s="1428">
        <v>0</v>
      </c>
      <c r="AJ1042" s="1428">
        <v>0</v>
      </c>
      <c r="AK1042" s="1428">
        <v>0</v>
      </c>
      <c r="AL1042" s="1428">
        <v>0</v>
      </c>
      <c r="AM1042" s="1428">
        <v>0</v>
      </c>
      <c r="AN1042" s="1428">
        <v>0</v>
      </c>
      <c r="AO1042" s="1428" t="s">
        <v>2965</v>
      </c>
      <c r="AP1042" s="1428" t="s">
        <v>4360</v>
      </c>
      <c r="AQ1042" s="1428" t="s">
        <v>4360</v>
      </c>
      <c r="AR1042" s="1428" t="s">
        <v>6122</v>
      </c>
      <c r="AS1042" s="1428" t="s">
        <v>6123</v>
      </c>
    </row>
    <row r="1043" spans="1:45" s="1414" customFormat="1" ht="17.25" customHeight="1">
      <c r="A1043" s="1414" t="str">
        <f t="shared" si="32"/>
        <v/>
      </c>
      <c r="B1043" s="1414" t="str">
        <f t="shared" si="33"/>
        <v/>
      </c>
      <c r="C1043" s="1414" t="str">
        <f t="shared" si="34"/>
        <v/>
      </c>
      <c r="D1043" s="1414" t="str">
        <f t="shared" si="35"/>
        <v/>
      </c>
      <c r="E1043" s="1414" t="str">
        <f t="shared" si="36"/>
        <v>A04AR100 Finishing Work Door &amp; Window Work Steel Door w/ Steel Frame &amp; Vision Panel for Each Leaf (UoM: M2)</v>
      </c>
      <c r="F1043" s="1414" t="str">
        <f t="shared" si="37"/>
        <v xml:space="preserve">A04AR100-00003 Finishing Work Door &amp; Window Work Steel Door w/ Steel Frame &amp; Vision Panel for Each Leaf (UoM: M2) Fire Protective Rating: 1-hr     w/ Hardware &amp; Accessories  </v>
      </c>
      <c r="G1043" s="1427" t="str" cm="1">
        <f t="array" ref="G1043:H1043">_xlfn.TEXTSPLIT(I1043,"-")</f>
        <v>A04AR100</v>
      </c>
      <c r="H1043" s="1427" t="str">
        <v>00003</v>
      </c>
      <c r="I1043" s="1428" t="s">
        <v>6124</v>
      </c>
      <c r="J1043" s="1428" t="s">
        <v>4288</v>
      </c>
      <c r="K1043" s="1428" t="s">
        <v>5683</v>
      </c>
      <c r="L1043" s="1428" t="s">
        <v>5684</v>
      </c>
      <c r="M1043" s="1428" t="s">
        <v>4288</v>
      </c>
      <c r="N1043" s="1428" t="s">
        <v>6073</v>
      </c>
      <c r="O1043" s="1428" t="s">
        <v>6120</v>
      </c>
      <c r="P1043" s="1428" t="s">
        <v>6121</v>
      </c>
      <c r="Q1043" s="1428" t="s">
        <v>4477</v>
      </c>
      <c r="R1043" s="1428" t="s">
        <v>6082</v>
      </c>
      <c r="S1043" s="1428" t="s">
        <v>2965</v>
      </c>
      <c r="T1043" s="1428">
        <v>0</v>
      </c>
      <c r="U1043" s="1428" t="s">
        <v>2965</v>
      </c>
      <c r="V1043" s="1428">
        <v>0</v>
      </c>
      <c r="W1043" s="1428" t="s">
        <v>2965</v>
      </c>
      <c r="X1043" s="1428">
        <v>0</v>
      </c>
      <c r="Y1043" s="1428" t="s">
        <v>2965</v>
      </c>
      <c r="Z1043" s="1428">
        <v>0</v>
      </c>
      <c r="AA1043" s="1428" t="s">
        <v>4999</v>
      </c>
      <c r="AB1043" s="1428" t="s">
        <v>6077</v>
      </c>
      <c r="AC1043" s="1428" t="s">
        <v>2965</v>
      </c>
      <c r="AD1043" s="1428">
        <v>0</v>
      </c>
      <c r="AE1043" s="1428" t="s">
        <v>2965</v>
      </c>
      <c r="AF1043" s="1428">
        <v>0</v>
      </c>
      <c r="AG1043" s="1428">
        <v>0</v>
      </c>
      <c r="AH1043" s="1428">
        <v>0</v>
      </c>
      <c r="AI1043" s="1428">
        <v>0</v>
      </c>
      <c r="AJ1043" s="1428">
        <v>0</v>
      </c>
      <c r="AK1043" s="1428">
        <v>0</v>
      </c>
      <c r="AL1043" s="1428">
        <v>0</v>
      </c>
      <c r="AM1043" s="1428">
        <v>0</v>
      </c>
      <c r="AN1043" s="1428">
        <v>0</v>
      </c>
      <c r="AO1043" s="1428" t="s">
        <v>2965</v>
      </c>
      <c r="AP1043" s="1428" t="s">
        <v>4360</v>
      </c>
      <c r="AQ1043" s="1428" t="s">
        <v>4360</v>
      </c>
      <c r="AR1043" s="1428" t="s">
        <v>6122</v>
      </c>
      <c r="AS1043" s="1428" t="s">
        <v>6124</v>
      </c>
    </row>
    <row r="1044" spans="1:45" s="1414" customFormat="1" ht="17.25" customHeight="1">
      <c r="A1044" s="1414" t="str">
        <f t="shared" si="32"/>
        <v/>
      </c>
      <c r="B1044" s="1414" t="str">
        <f t="shared" si="33"/>
        <v/>
      </c>
      <c r="C1044" s="1414" t="str">
        <f t="shared" si="34"/>
        <v/>
      </c>
      <c r="D1044" s="1414" t="str">
        <f t="shared" si="35"/>
        <v/>
      </c>
      <c r="E1044" s="1414" t="str">
        <f t="shared" si="36"/>
        <v>A04AR100 Finishing Work Door &amp; Window Work Steel Door w/ Steel Frame &amp; Vision Panel for Each Leaf (UoM: M2)</v>
      </c>
      <c r="F1044" s="1414" t="str">
        <f t="shared" si="37"/>
        <v xml:space="preserve">A04AR100-00004 Finishing Work Door &amp; Window Work Steel Door w/ Steel Frame &amp; Vision Panel for Each Leaf (UoM: M2) Fire Protective Rating: 1.5-hrs     w/ Hardware &amp; Accessories  </v>
      </c>
      <c r="G1044" s="1427" t="str" cm="1">
        <f t="array" ref="G1044:H1044">_xlfn.TEXTSPLIT(I1044,"-")</f>
        <v>A04AR100</v>
      </c>
      <c r="H1044" s="1427" t="str">
        <v>00004</v>
      </c>
      <c r="I1044" s="1428" t="s">
        <v>6125</v>
      </c>
      <c r="J1044" s="1428" t="s">
        <v>4288</v>
      </c>
      <c r="K1044" s="1428" t="s">
        <v>5683</v>
      </c>
      <c r="L1044" s="1428" t="s">
        <v>5684</v>
      </c>
      <c r="M1044" s="1428" t="s">
        <v>4288</v>
      </c>
      <c r="N1044" s="1428" t="s">
        <v>6073</v>
      </c>
      <c r="O1044" s="1428" t="s">
        <v>6120</v>
      </c>
      <c r="P1044" s="1428" t="s">
        <v>6121</v>
      </c>
      <c r="Q1044" s="1428" t="s">
        <v>4526</v>
      </c>
      <c r="R1044" s="1428" t="s">
        <v>6084</v>
      </c>
      <c r="S1044" s="1428" t="s">
        <v>2965</v>
      </c>
      <c r="T1044" s="1428">
        <v>0</v>
      </c>
      <c r="U1044" s="1428" t="s">
        <v>2965</v>
      </c>
      <c r="V1044" s="1428">
        <v>0</v>
      </c>
      <c r="W1044" s="1428" t="s">
        <v>2965</v>
      </c>
      <c r="X1044" s="1428">
        <v>0</v>
      </c>
      <c r="Y1044" s="1428" t="s">
        <v>2965</v>
      </c>
      <c r="Z1044" s="1428">
        <v>0</v>
      </c>
      <c r="AA1044" s="1428" t="s">
        <v>4999</v>
      </c>
      <c r="AB1044" s="1428" t="s">
        <v>6077</v>
      </c>
      <c r="AC1044" s="1428" t="s">
        <v>2965</v>
      </c>
      <c r="AD1044" s="1428">
        <v>0</v>
      </c>
      <c r="AE1044" s="1428" t="s">
        <v>2965</v>
      </c>
      <c r="AF1044" s="1428">
        <v>0</v>
      </c>
      <c r="AG1044" s="1428">
        <v>0</v>
      </c>
      <c r="AH1044" s="1428">
        <v>0</v>
      </c>
      <c r="AI1044" s="1428">
        <v>0</v>
      </c>
      <c r="AJ1044" s="1428">
        <v>0</v>
      </c>
      <c r="AK1044" s="1428">
        <v>0</v>
      </c>
      <c r="AL1044" s="1428">
        <v>0</v>
      </c>
      <c r="AM1044" s="1428">
        <v>0</v>
      </c>
      <c r="AN1044" s="1428">
        <v>0</v>
      </c>
      <c r="AO1044" s="1428" t="s">
        <v>2965</v>
      </c>
      <c r="AP1044" s="1428" t="s">
        <v>4360</v>
      </c>
      <c r="AQ1044" s="1428" t="s">
        <v>4360</v>
      </c>
      <c r="AR1044" s="1428" t="s">
        <v>6122</v>
      </c>
      <c r="AS1044" s="1428" t="s">
        <v>6125</v>
      </c>
    </row>
    <row r="1045" spans="1:45" s="1414" customFormat="1" ht="17.25" customHeight="1">
      <c r="A1045" s="1414" t="str">
        <f t="shared" si="32"/>
        <v/>
      </c>
      <c r="B1045" s="1414" t="str">
        <f t="shared" si="33"/>
        <v/>
      </c>
      <c r="C1045" s="1414" t="str">
        <f t="shared" si="34"/>
        <v/>
      </c>
      <c r="D1045" s="1414" t="str">
        <f t="shared" si="35"/>
        <v/>
      </c>
      <c r="E1045" s="1414" t="str">
        <f t="shared" si="36"/>
        <v>A04AR100 Finishing Work Door &amp; Window Work Steel Door w/ Steel Frame &amp; Vision Panel for Each Leaf (UoM: M2)</v>
      </c>
      <c r="F1045" s="1414" t="str">
        <f t="shared" si="37"/>
        <v xml:space="preserve">A04AR100-00005 Finishing Work Door &amp; Window Work Steel Door w/ Steel Frame &amp; Vision Panel for Each Leaf (UoM: M2) Fire Protective Rating: 2-hrs     w/ Hardware &amp; Accessories  </v>
      </c>
      <c r="G1045" s="1427" t="str" cm="1">
        <f t="array" ref="G1045:H1045">_xlfn.TEXTSPLIT(I1045,"-")</f>
        <v>A04AR100</v>
      </c>
      <c r="H1045" s="1427" t="str">
        <v>00005</v>
      </c>
      <c r="I1045" s="1428" t="s">
        <v>6126</v>
      </c>
      <c r="J1045" s="1428" t="s">
        <v>4288</v>
      </c>
      <c r="K1045" s="1428" t="s">
        <v>5683</v>
      </c>
      <c r="L1045" s="1428" t="s">
        <v>5684</v>
      </c>
      <c r="M1045" s="1428" t="s">
        <v>4288</v>
      </c>
      <c r="N1045" s="1428" t="s">
        <v>6073</v>
      </c>
      <c r="O1045" s="1428" t="s">
        <v>6120</v>
      </c>
      <c r="P1045" s="1428" t="s">
        <v>6121</v>
      </c>
      <c r="Q1045" s="1428" t="s">
        <v>4535</v>
      </c>
      <c r="R1045" s="1428" t="s">
        <v>6086</v>
      </c>
      <c r="S1045" s="1428" t="s">
        <v>2965</v>
      </c>
      <c r="T1045" s="1428">
        <v>0</v>
      </c>
      <c r="U1045" s="1428" t="s">
        <v>2965</v>
      </c>
      <c r="V1045" s="1428">
        <v>0</v>
      </c>
      <c r="W1045" s="1428" t="s">
        <v>2965</v>
      </c>
      <c r="X1045" s="1428">
        <v>0</v>
      </c>
      <c r="Y1045" s="1428" t="s">
        <v>2965</v>
      </c>
      <c r="Z1045" s="1428">
        <v>0</v>
      </c>
      <c r="AA1045" s="1428" t="s">
        <v>4999</v>
      </c>
      <c r="AB1045" s="1428" t="s">
        <v>6077</v>
      </c>
      <c r="AC1045" s="1428" t="s">
        <v>2965</v>
      </c>
      <c r="AD1045" s="1428">
        <v>0</v>
      </c>
      <c r="AE1045" s="1428" t="s">
        <v>2965</v>
      </c>
      <c r="AF1045" s="1428">
        <v>0</v>
      </c>
      <c r="AG1045" s="1428">
        <v>0</v>
      </c>
      <c r="AH1045" s="1428">
        <v>0</v>
      </c>
      <c r="AI1045" s="1428">
        <v>0</v>
      </c>
      <c r="AJ1045" s="1428">
        <v>0</v>
      </c>
      <c r="AK1045" s="1428">
        <v>0</v>
      </c>
      <c r="AL1045" s="1428">
        <v>0</v>
      </c>
      <c r="AM1045" s="1428">
        <v>0</v>
      </c>
      <c r="AN1045" s="1428">
        <v>0</v>
      </c>
      <c r="AO1045" s="1428" t="s">
        <v>2965</v>
      </c>
      <c r="AP1045" s="1428" t="s">
        <v>4360</v>
      </c>
      <c r="AQ1045" s="1428" t="s">
        <v>4360</v>
      </c>
      <c r="AR1045" s="1428" t="s">
        <v>6122</v>
      </c>
      <c r="AS1045" s="1428" t="s">
        <v>6126</v>
      </c>
    </row>
    <row r="1046" spans="1:45" s="1414" customFormat="1" ht="17.25" customHeight="1">
      <c r="A1046" s="1414" t="str">
        <f t="shared" si="32"/>
        <v/>
      </c>
      <c r="B1046" s="1414" t="str">
        <f t="shared" si="33"/>
        <v/>
      </c>
      <c r="C1046" s="1414" t="str">
        <f t="shared" si="34"/>
        <v/>
      </c>
      <c r="D1046" s="1414" t="str">
        <f t="shared" si="35"/>
        <v/>
      </c>
      <c r="E1046" s="1414" t="str">
        <f t="shared" si="36"/>
        <v>A04AR100 Finishing Work Door &amp; Window Work Steel Door w/ Steel Frame &amp; Vision Panel for Each Leaf (UoM: M2)</v>
      </c>
      <c r="F1046" s="1414" t="str">
        <f t="shared" si="37"/>
        <v xml:space="preserve">A04AR100-00006 Finishing Work Door &amp; Window Work Steel Door w/ Steel Frame &amp; Vision Panel for Each Leaf (UoM: M2) Fire Protective Rating: 3-hrs     w/ Hardware &amp; Accessories  </v>
      </c>
      <c r="G1046" s="1427" t="str" cm="1">
        <f t="array" ref="G1046:H1046">_xlfn.TEXTSPLIT(I1046,"-")</f>
        <v>A04AR100</v>
      </c>
      <c r="H1046" s="1427" t="str">
        <v>00006</v>
      </c>
      <c r="I1046" s="1428" t="s">
        <v>6127</v>
      </c>
      <c r="J1046" s="1428" t="s">
        <v>4288</v>
      </c>
      <c r="K1046" s="1428" t="s">
        <v>5683</v>
      </c>
      <c r="L1046" s="1428" t="s">
        <v>5684</v>
      </c>
      <c r="M1046" s="1428" t="s">
        <v>4288</v>
      </c>
      <c r="N1046" s="1428" t="s">
        <v>6073</v>
      </c>
      <c r="O1046" s="1428" t="s">
        <v>6120</v>
      </c>
      <c r="P1046" s="1428" t="s">
        <v>6121</v>
      </c>
      <c r="Q1046" s="1428" t="s">
        <v>6088</v>
      </c>
      <c r="R1046" s="1428" t="s">
        <v>6089</v>
      </c>
      <c r="S1046" s="1428" t="s">
        <v>2965</v>
      </c>
      <c r="T1046" s="1428">
        <v>0</v>
      </c>
      <c r="U1046" s="1428" t="s">
        <v>2965</v>
      </c>
      <c r="V1046" s="1428">
        <v>0</v>
      </c>
      <c r="W1046" s="1428" t="s">
        <v>2965</v>
      </c>
      <c r="X1046" s="1428">
        <v>0</v>
      </c>
      <c r="Y1046" s="1428" t="s">
        <v>2965</v>
      </c>
      <c r="Z1046" s="1428">
        <v>0</v>
      </c>
      <c r="AA1046" s="1428" t="s">
        <v>4999</v>
      </c>
      <c r="AB1046" s="1428" t="s">
        <v>6077</v>
      </c>
      <c r="AC1046" s="1428" t="s">
        <v>2965</v>
      </c>
      <c r="AD1046" s="1428">
        <v>0</v>
      </c>
      <c r="AE1046" s="1428" t="s">
        <v>2965</v>
      </c>
      <c r="AF1046" s="1428">
        <v>0</v>
      </c>
      <c r="AG1046" s="1428">
        <v>0</v>
      </c>
      <c r="AH1046" s="1428">
        <v>0</v>
      </c>
      <c r="AI1046" s="1428">
        <v>0</v>
      </c>
      <c r="AJ1046" s="1428">
        <v>0</v>
      </c>
      <c r="AK1046" s="1428">
        <v>0</v>
      </c>
      <c r="AL1046" s="1428">
        <v>0</v>
      </c>
      <c r="AM1046" s="1428">
        <v>0</v>
      </c>
      <c r="AN1046" s="1428">
        <v>0</v>
      </c>
      <c r="AO1046" s="1428" t="s">
        <v>2965</v>
      </c>
      <c r="AP1046" s="1428" t="s">
        <v>4360</v>
      </c>
      <c r="AQ1046" s="1428" t="s">
        <v>4360</v>
      </c>
      <c r="AR1046" s="1428" t="s">
        <v>6122</v>
      </c>
      <c r="AS1046" s="1428" t="s">
        <v>6127</v>
      </c>
    </row>
    <row r="1047" spans="1:45" s="1414" customFormat="1" ht="17.25" customHeight="1">
      <c r="A1047" s="1414" t="str">
        <f t="shared" si="32"/>
        <v/>
      </c>
      <c r="B1047" s="1414" t="str">
        <f t="shared" si="33"/>
        <v/>
      </c>
      <c r="C1047" s="1414" t="str">
        <f t="shared" si="34"/>
        <v>00001</v>
      </c>
      <c r="D1047" s="1414" t="str">
        <f t="shared" si="35"/>
        <v>Fire Protective Rating: N/A, Single Door</v>
      </c>
      <c r="E1047" s="1414" t="str">
        <f t="shared" si="36"/>
        <v>A04AR101 Finishing Work Door &amp; Window Work Steel Door w/ Steel Frame &amp; Vision Panel for Each Leaf (UoM: EA)</v>
      </c>
      <c r="F1047" s="1414" t="str">
        <f t="shared" si="37"/>
        <v xml:space="preserve">A04AR101-00001 Finishing Work Door &amp; Window Work Steel Door w/ Steel Frame &amp; Vision Panel for Each Leaf (UoM: EA) Fire Protective Rating: N/A, Single Door     w/ Hardware &amp; Accessories  </v>
      </c>
      <c r="G1047" s="1427" t="str" cm="1">
        <f t="array" ref="G1047:H1047">_xlfn.TEXTSPLIT(I1047,"-")</f>
        <v>A04AR101</v>
      </c>
      <c r="H1047" s="1427" t="str">
        <v>00001</v>
      </c>
      <c r="I1047" s="1428" t="s">
        <v>6128</v>
      </c>
      <c r="J1047" s="1428" t="s">
        <v>4288</v>
      </c>
      <c r="K1047" s="1428" t="s">
        <v>5683</v>
      </c>
      <c r="L1047" s="1428" t="s">
        <v>5684</v>
      </c>
      <c r="M1047" s="1428" t="s">
        <v>4288</v>
      </c>
      <c r="N1047" s="1428" t="s">
        <v>6073</v>
      </c>
      <c r="O1047" s="1428" t="s">
        <v>6129</v>
      </c>
      <c r="P1047" s="1428" t="s">
        <v>6130</v>
      </c>
      <c r="Q1047" s="1428" t="s">
        <v>4412</v>
      </c>
      <c r="R1047" s="1428" t="s">
        <v>6093</v>
      </c>
      <c r="S1047" s="1428" t="s">
        <v>2965</v>
      </c>
      <c r="T1047" s="1428">
        <v>0</v>
      </c>
      <c r="U1047" s="1428" t="s">
        <v>2965</v>
      </c>
      <c r="V1047" s="1428">
        <v>0</v>
      </c>
      <c r="W1047" s="1428" t="s">
        <v>2965</v>
      </c>
      <c r="X1047" s="1428">
        <v>0</v>
      </c>
      <c r="Y1047" s="1428" t="s">
        <v>2965</v>
      </c>
      <c r="Z1047" s="1428">
        <v>0</v>
      </c>
      <c r="AA1047" s="1428" t="s">
        <v>4999</v>
      </c>
      <c r="AB1047" s="1428" t="s">
        <v>6077</v>
      </c>
      <c r="AC1047" s="1428" t="s">
        <v>2965</v>
      </c>
      <c r="AD1047" s="1428">
        <v>0</v>
      </c>
      <c r="AE1047" s="1428" t="s">
        <v>2965</v>
      </c>
      <c r="AF1047" s="1428">
        <v>0</v>
      </c>
      <c r="AG1047" s="1428">
        <v>0</v>
      </c>
      <c r="AH1047" s="1428" t="s">
        <v>6094</v>
      </c>
      <c r="AI1047" s="1428">
        <v>0</v>
      </c>
      <c r="AJ1047" s="1428">
        <v>0</v>
      </c>
      <c r="AK1047" s="1428">
        <v>0</v>
      </c>
      <c r="AL1047" s="1428">
        <v>0</v>
      </c>
      <c r="AM1047" s="1428">
        <v>0</v>
      </c>
      <c r="AN1047" s="1428">
        <v>0</v>
      </c>
      <c r="AO1047" s="1428" t="s">
        <v>2965</v>
      </c>
      <c r="AP1047" s="1428" t="s">
        <v>4817</v>
      </c>
      <c r="AQ1047" s="1428" t="s">
        <v>4817</v>
      </c>
      <c r="AR1047" s="1428" t="s">
        <v>6131</v>
      </c>
      <c r="AS1047" s="1428" t="s">
        <v>6128</v>
      </c>
    </row>
    <row r="1048" spans="1:45" s="1414" customFormat="1" ht="17.25" customHeight="1">
      <c r="A1048" s="1414" t="str">
        <f t="shared" si="32"/>
        <v>00002</v>
      </c>
      <c r="B1048" s="1414" t="str">
        <f t="shared" si="33"/>
        <v>Fire Protective Rating: N/A, Double Door</v>
      </c>
      <c r="C1048" s="1414" t="str">
        <f t="shared" si="34"/>
        <v/>
      </c>
      <c r="D1048" s="1414" t="str">
        <f t="shared" si="35"/>
        <v/>
      </c>
      <c r="E1048" s="1414" t="str">
        <f t="shared" si="36"/>
        <v>A04AR101 Finishing Work Door &amp; Window Work Steel Door w/ Steel Frame &amp; Vision Panel for Each Leaf (UoM: EA)</v>
      </c>
      <c r="F1048" s="1414" t="str">
        <f t="shared" si="37"/>
        <v xml:space="preserve">A04AR101-00002 Finishing Work Door &amp; Window Work Steel Door w/ Steel Frame &amp; Vision Panel for Each Leaf (UoM: EA) Fire Protective Rating: N/A, Double Door     w/ Hardware &amp; Accessories  </v>
      </c>
      <c r="G1048" s="1427" t="str" cm="1">
        <f t="array" ref="G1048:H1048">_xlfn.TEXTSPLIT(I1048,"-")</f>
        <v>A04AR101</v>
      </c>
      <c r="H1048" s="1427" t="str">
        <v>00002</v>
      </c>
      <c r="I1048" s="1428" t="s">
        <v>6132</v>
      </c>
      <c r="J1048" s="1428" t="s">
        <v>4288</v>
      </c>
      <c r="K1048" s="1428" t="s">
        <v>5683</v>
      </c>
      <c r="L1048" s="1428" t="s">
        <v>5684</v>
      </c>
      <c r="M1048" s="1428" t="s">
        <v>4288</v>
      </c>
      <c r="N1048" s="1428" t="s">
        <v>6073</v>
      </c>
      <c r="O1048" s="1428" t="s">
        <v>6129</v>
      </c>
      <c r="P1048" s="1428" t="s">
        <v>6130</v>
      </c>
      <c r="Q1048" s="1428" t="s">
        <v>4436</v>
      </c>
      <c r="R1048" s="1428" t="s">
        <v>6096</v>
      </c>
      <c r="S1048" s="1428" t="s">
        <v>2965</v>
      </c>
      <c r="T1048" s="1428">
        <v>0</v>
      </c>
      <c r="U1048" s="1428" t="s">
        <v>2965</v>
      </c>
      <c r="V1048" s="1428">
        <v>0</v>
      </c>
      <c r="W1048" s="1428" t="s">
        <v>2965</v>
      </c>
      <c r="X1048" s="1428">
        <v>0</v>
      </c>
      <c r="Y1048" s="1428" t="s">
        <v>2965</v>
      </c>
      <c r="Z1048" s="1428">
        <v>0</v>
      </c>
      <c r="AA1048" s="1428" t="s">
        <v>4999</v>
      </c>
      <c r="AB1048" s="1428" t="s">
        <v>6077</v>
      </c>
      <c r="AC1048" s="1428" t="s">
        <v>2965</v>
      </c>
      <c r="AD1048" s="1428">
        <v>0</v>
      </c>
      <c r="AE1048" s="1428" t="s">
        <v>2965</v>
      </c>
      <c r="AF1048" s="1428">
        <v>0</v>
      </c>
      <c r="AG1048" s="1428">
        <v>0</v>
      </c>
      <c r="AH1048" s="1428" t="s">
        <v>6094</v>
      </c>
      <c r="AI1048" s="1428">
        <v>0</v>
      </c>
      <c r="AJ1048" s="1428">
        <v>0</v>
      </c>
      <c r="AK1048" s="1428">
        <v>0</v>
      </c>
      <c r="AL1048" s="1428">
        <v>0</v>
      </c>
      <c r="AM1048" s="1428">
        <v>0</v>
      </c>
      <c r="AN1048" s="1428">
        <v>0</v>
      </c>
      <c r="AO1048" s="1428" t="s">
        <v>2965</v>
      </c>
      <c r="AP1048" s="1428" t="s">
        <v>4817</v>
      </c>
      <c r="AQ1048" s="1428" t="s">
        <v>4817</v>
      </c>
      <c r="AR1048" s="1428" t="s">
        <v>6131</v>
      </c>
      <c r="AS1048" s="1428" t="s">
        <v>6132</v>
      </c>
    </row>
    <row r="1049" spans="1:45" s="1414" customFormat="1" ht="17.25" customHeight="1">
      <c r="A1049" s="1414" t="str">
        <f t="shared" si="32"/>
        <v/>
      </c>
      <c r="B1049" s="1414" t="str">
        <f t="shared" si="33"/>
        <v/>
      </c>
      <c r="C1049" s="1414" t="str">
        <f t="shared" si="34"/>
        <v>00003</v>
      </c>
      <c r="D1049" s="1414" t="str">
        <f t="shared" si="35"/>
        <v>Fire Protective Rating: 0.5-hr, Single Door</v>
      </c>
      <c r="E1049" s="1414" t="str">
        <f t="shared" si="36"/>
        <v>A04AR101 Finishing Work Door &amp; Window Work Steel Door w/ Steel Frame &amp; Vision Panel for Each Leaf (UoM: EA)</v>
      </c>
      <c r="F1049" s="1414" t="str">
        <f t="shared" si="37"/>
        <v xml:space="preserve">A04AR101-00003 Finishing Work Door &amp; Window Work Steel Door w/ Steel Frame &amp; Vision Panel for Each Leaf (UoM: EA) Fire Protective Rating: 0.5-hr, Single Door     w/ Hardware &amp; Accessories  </v>
      </c>
      <c r="G1049" s="1427" t="str" cm="1">
        <f t="array" ref="G1049:H1049">_xlfn.TEXTSPLIT(I1049,"-")</f>
        <v>A04AR101</v>
      </c>
      <c r="H1049" s="1427" t="str">
        <v>00003</v>
      </c>
      <c r="I1049" s="1428" t="s">
        <v>6133</v>
      </c>
      <c r="J1049" s="1428" t="s">
        <v>4288</v>
      </c>
      <c r="K1049" s="1428" t="s">
        <v>5683</v>
      </c>
      <c r="L1049" s="1428" t="s">
        <v>5684</v>
      </c>
      <c r="M1049" s="1428" t="s">
        <v>4288</v>
      </c>
      <c r="N1049" s="1428" t="s">
        <v>6073</v>
      </c>
      <c r="O1049" s="1428" t="s">
        <v>6129</v>
      </c>
      <c r="P1049" s="1428" t="s">
        <v>6130</v>
      </c>
      <c r="Q1049" s="1428" t="s">
        <v>4445</v>
      </c>
      <c r="R1049" s="1428" t="s">
        <v>6098</v>
      </c>
      <c r="S1049" s="1428" t="s">
        <v>2965</v>
      </c>
      <c r="T1049" s="1428">
        <v>0</v>
      </c>
      <c r="U1049" s="1428" t="s">
        <v>2965</v>
      </c>
      <c r="V1049" s="1428">
        <v>0</v>
      </c>
      <c r="W1049" s="1428" t="s">
        <v>2965</v>
      </c>
      <c r="X1049" s="1428">
        <v>0</v>
      </c>
      <c r="Y1049" s="1428" t="s">
        <v>2965</v>
      </c>
      <c r="Z1049" s="1428">
        <v>0</v>
      </c>
      <c r="AA1049" s="1428" t="s">
        <v>4999</v>
      </c>
      <c r="AB1049" s="1428" t="s">
        <v>6077</v>
      </c>
      <c r="AC1049" s="1428" t="s">
        <v>2965</v>
      </c>
      <c r="AD1049" s="1428">
        <v>0</v>
      </c>
      <c r="AE1049" s="1428" t="s">
        <v>2965</v>
      </c>
      <c r="AF1049" s="1428">
        <v>0</v>
      </c>
      <c r="AG1049" s="1428">
        <v>0</v>
      </c>
      <c r="AH1049" s="1428" t="s">
        <v>6094</v>
      </c>
      <c r="AI1049" s="1428">
        <v>0</v>
      </c>
      <c r="AJ1049" s="1428">
        <v>0</v>
      </c>
      <c r="AK1049" s="1428">
        <v>0</v>
      </c>
      <c r="AL1049" s="1428">
        <v>0</v>
      </c>
      <c r="AM1049" s="1428">
        <v>0</v>
      </c>
      <c r="AN1049" s="1428">
        <v>0</v>
      </c>
      <c r="AO1049" s="1428" t="s">
        <v>2965</v>
      </c>
      <c r="AP1049" s="1428" t="s">
        <v>4817</v>
      </c>
      <c r="AQ1049" s="1428" t="s">
        <v>4817</v>
      </c>
      <c r="AR1049" s="1428" t="s">
        <v>6131</v>
      </c>
      <c r="AS1049" s="1428" t="s">
        <v>6133</v>
      </c>
    </row>
    <row r="1050" spans="1:45" s="1414" customFormat="1" ht="17.25" customHeight="1">
      <c r="A1050" s="1414" t="str">
        <f t="shared" si="32"/>
        <v>00004</v>
      </c>
      <c r="B1050" s="1414" t="str">
        <f t="shared" si="33"/>
        <v>Fire Protective Rating: 0.5-hr, Double Door</v>
      </c>
      <c r="C1050" s="1414" t="str">
        <f t="shared" si="34"/>
        <v/>
      </c>
      <c r="D1050" s="1414" t="str">
        <f t="shared" si="35"/>
        <v/>
      </c>
      <c r="E1050" s="1414" t="str">
        <f t="shared" si="36"/>
        <v>A04AR101 Finishing Work Door &amp; Window Work Steel Door w/ Steel Frame &amp; Vision Panel for Each Leaf (UoM: EA)</v>
      </c>
      <c r="F1050" s="1414" t="str">
        <f t="shared" si="37"/>
        <v xml:space="preserve">A04AR101-00004 Finishing Work Door &amp; Window Work Steel Door w/ Steel Frame &amp; Vision Panel for Each Leaf (UoM: EA) Fire Protective Rating: 0.5-hr, Double Door     w/ Hardware &amp; Accessories  </v>
      </c>
      <c r="G1050" s="1427" t="str" cm="1">
        <f t="array" ref="G1050:H1050">_xlfn.TEXTSPLIT(I1050,"-")</f>
        <v>A04AR101</v>
      </c>
      <c r="H1050" s="1427" t="str">
        <v>00004</v>
      </c>
      <c r="I1050" s="1428" t="s">
        <v>6134</v>
      </c>
      <c r="J1050" s="1428" t="s">
        <v>4288</v>
      </c>
      <c r="K1050" s="1428" t="s">
        <v>5683</v>
      </c>
      <c r="L1050" s="1428" t="s">
        <v>5684</v>
      </c>
      <c r="M1050" s="1428" t="s">
        <v>4288</v>
      </c>
      <c r="N1050" s="1428" t="s">
        <v>6073</v>
      </c>
      <c r="O1050" s="1428" t="s">
        <v>6129</v>
      </c>
      <c r="P1050" s="1428" t="s">
        <v>6130</v>
      </c>
      <c r="Q1050" s="1428" t="s">
        <v>4448</v>
      </c>
      <c r="R1050" s="1428" t="s">
        <v>6100</v>
      </c>
      <c r="S1050" s="1428" t="s">
        <v>2965</v>
      </c>
      <c r="T1050" s="1428">
        <v>0</v>
      </c>
      <c r="U1050" s="1428" t="s">
        <v>2965</v>
      </c>
      <c r="V1050" s="1428">
        <v>0</v>
      </c>
      <c r="W1050" s="1428" t="s">
        <v>2965</v>
      </c>
      <c r="X1050" s="1428">
        <v>0</v>
      </c>
      <c r="Y1050" s="1428" t="s">
        <v>2965</v>
      </c>
      <c r="Z1050" s="1428">
        <v>0</v>
      </c>
      <c r="AA1050" s="1428" t="s">
        <v>4999</v>
      </c>
      <c r="AB1050" s="1428" t="s">
        <v>6077</v>
      </c>
      <c r="AC1050" s="1428" t="s">
        <v>2965</v>
      </c>
      <c r="AD1050" s="1428">
        <v>0</v>
      </c>
      <c r="AE1050" s="1428" t="s">
        <v>2965</v>
      </c>
      <c r="AF1050" s="1428">
        <v>0</v>
      </c>
      <c r="AG1050" s="1428">
        <v>0</v>
      </c>
      <c r="AH1050" s="1428" t="s">
        <v>6094</v>
      </c>
      <c r="AI1050" s="1428">
        <v>0</v>
      </c>
      <c r="AJ1050" s="1428">
        <v>0</v>
      </c>
      <c r="AK1050" s="1428">
        <v>0</v>
      </c>
      <c r="AL1050" s="1428">
        <v>0</v>
      </c>
      <c r="AM1050" s="1428">
        <v>0</v>
      </c>
      <c r="AN1050" s="1428">
        <v>0</v>
      </c>
      <c r="AO1050" s="1428" t="s">
        <v>2965</v>
      </c>
      <c r="AP1050" s="1428" t="s">
        <v>4817</v>
      </c>
      <c r="AQ1050" s="1428" t="s">
        <v>4817</v>
      </c>
      <c r="AR1050" s="1428" t="s">
        <v>6131</v>
      </c>
      <c r="AS1050" s="1428" t="s">
        <v>6134</v>
      </c>
    </row>
    <row r="1051" spans="1:45" s="1414" customFormat="1" ht="17.25" customHeight="1">
      <c r="A1051" s="1414" t="str">
        <f t="shared" si="32"/>
        <v/>
      </c>
      <c r="B1051" s="1414" t="str">
        <f t="shared" si="33"/>
        <v/>
      </c>
      <c r="C1051" s="1414" t="str">
        <f t="shared" si="34"/>
        <v>00005</v>
      </c>
      <c r="D1051" s="1414" t="str">
        <f t="shared" si="35"/>
        <v>Fire Protective Rating: 1-hr, Single Door</v>
      </c>
      <c r="E1051" s="1414" t="str">
        <f t="shared" si="36"/>
        <v>A04AR101 Finishing Work Door &amp; Window Work Steel Door w/ Steel Frame &amp; Vision Panel for Each Leaf (UoM: EA)</v>
      </c>
      <c r="F1051" s="1414" t="str">
        <f t="shared" si="37"/>
        <v xml:space="preserve">A04AR101-00005 Finishing Work Door &amp; Window Work Steel Door w/ Steel Frame &amp; Vision Panel for Each Leaf (UoM: EA) Fire Protective Rating: 1-hr, Single Door     w/ Hardware &amp; Accessories  </v>
      </c>
      <c r="G1051" s="1427" t="str" cm="1">
        <f t="array" ref="G1051:H1051">_xlfn.TEXTSPLIT(I1051,"-")</f>
        <v>A04AR101</v>
      </c>
      <c r="H1051" s="1427" t="str">
        <v>00005</v>
      </c>
      <c r="I1051" s="1428" t="s">
        <v>6135</v>
      </c>
      <c r="J1051" s="1428" t="s">
        <v>4288</v>
      </c>
      <c r="K1051" s="1428" t="s">
        <v>5683</v>
      </c>
      <c r="L1051" s="1428" t="s">
        <v>5684</v>
      </c>
      <c r="M1051" s="1428" t="s">
        <v>4288</v>
      </c>
      <c r="N1051" s="1428" t="s">
        <v>6073</v>
      </c>
      <c r="O1051" s="1428" t="s">
        <v>6129</v>
      </c>
      <c r="P1051" s="1428" t="s">
        <v>6130</v>
      </c>
      <c r="Q1051" s="1428" t="s">
        <v>4429</v>
      </c>
      <c r="R1051" s="1428" t="s">
        <v>6102</v>
      </c>
      <c r="S1051" s="1428" t="s">
        <v>2965</v>
      </c>
      <c r="T1051" s="1428">
        <v>0</v>
      </c>
      <c r="U1051" s="1428" t="s">
        <v>2965</v>
      </c>
      <c r="V1051" s="1428">
        <v>0</v>
      </c>
      <c r="W1051" s="1428" t="s">
        <v>2965</v>
      </c>
      <c r="X1051" s="1428">
        <v>0</v>
      </c>
      <c r="Y1051" s="1428" t="s">
        <v>2965</v>
      </c>
      <c r="Z1051" s="1428">
        <v>0</v>
      </c>
      <c r="AA1051" s="1428" t="s">
        <v>4999</v>
      </c>
      <c r="AB1051" s="1428" t="s">
        <v>6077</v>
      </c>
      <c r="AC1051" s="1428" t="s">
        <v>2965</v>
      </c>
      <c r="AD1051" s="1428">
        <v>0</v>
      </c>
      <c r="AE1051" s="1428" t="s">
        <v>2965</v>
      </c>
      <c r="AF1051" s="1428">
        <v>0</v>
      </c>
      <c r="AG1051" s="1428">
        <v>0</v>
      </c>
      <c r="AH1051" s="1428" t="s">
        <v>6094</v>
      </c>
      <c r="AI1051" s="1428">
        <v>0</v>
      </c>
      <c r="AJ1051" s="1428">
        <v>0</v>
      </c>
      <c r="AK1051" s="1428">
        <v>0</v>
      </c>
      <c r="AL1051" s="1428">
        <v>0</v>
      </c>
      <c r="AM1051" s="1428">
        <v>0</v>
      </c>
      <c r="AN1051" s="1428">
        <v>0</v>
      </c>
      <c r="AO1051" s="1428" t="s">
        <v>2965</v>
      </c>
      <c r="AP1051" s="1428" t="s">
        <v>4817</v>
      </c>
      <c r="AQ1051" s="1428" t="s">
        <v>4817</v>
      </c>
      <c r="AR1051" s="1428" t="s">
        <v>6131</v>
      </c>
      <c r="AS1051" s="1428" t="s">
        <v>6135</v>
      </c>
    </row>
    <row r="1052" spans="1:45" s="1414" customFormat="1" ht="17.25" customHeight="1">
      <c r="A1052" s="1414" t="str">
        <f t="shared" si="32"/>
        <v>00006</v>
      </c>
      <c r="B1052" s="1414" t="str">
        <f t="shared" si="33"/>
        <v>Fire Protective Rating: 1-hr, Double Door</v>
      </c>
      <c r="C1052" s="1414" t="str">
        <f t="shared" si="34"/>
        <v/>
      </c>
      <c r="D1052" s="1414" t="str">
        <f t="shared" si="35"/>
        <v/>
      </c>
      <c r="E1052" s="1414" t="str">
        <f t="shared" si="36"/>
        <v>A04AR101 Finishing Work Door &amp; Window Work Steel Door w/ Steel Frame &amp; Vision Panel for Each Leaf (UoM: EA)</v>
      </c>
      <c r="F1052" s="1414" t="str">
        <f t="shared" si="37"/>
        <v xml:space="preserve">A04AR101-00006 Finishing Work Door &amp; Window Work Steel Door w/ Steel Frame &amp; Vision Panel for Each Leaf (UoM: EA) Fire Protective Rating: 1-hr, Double Door     w/ Hardware &amp; Accessories  </v>
      </c>
      <c r="G1052" s="1427" t="str" cm="1">
        <f t="array" ref="G1052:H1052">_xlfn.TEXTSPLIT(I1052,"-")</f>
        <v>A04AR101</v>
      </c>
      <c r="H1052" s="1427" t="str">
        <v>00006</v>
      </c>
      <c r="I1052" s="1428" t="s">
        <v>6136</v>
      </c>
      <c r="J1052" s="1428" t="s">
        <v>4288</v>
      </c>
      <c r="K1052" s="1428" t="s">
        <v>5683</v>
      </c>
      <c r="L1052" s="1428" t="s">
        <v>5684</v>
      </c>
      <c r="M1052" s="1428" t="s">
        <v>4288</v>
      </c>
      <c r="N1052" s="1428" t="s">
        <v>6073</v>
      </c>
      <c r="O1052" s="1428" t="s">
        <v>6129</v>
      </c>
      <c r="P1052" s="1428" t="s">
        <v>6130</v>
      </c>
      <c r="Q1052" s="1428" t="s">
        <v>4522</v>
      </c>
      <c r="R1052" s="1428" t="s">
        <v>6104</v>
      </c>
      <c r="S1052" s="1428" t="s">
        <v>2965</v>
      </c>
      <c r="T1052" s="1428">
        <v>0</v>
      </c>
      <c r="U1052" s="1428" t="s">
        <v>2965</v>
      </c>
      <c r="V1052" s="1428">
        <v>0</v>
      </c>
      <c r="W1052" s="1428" t="s">
        <v>2965</v>
      </c>
      <c r="X1052" s="1428">
        <v>0</v>
      </c>
      <c r="Y1052" s="1428" t="s">
        <v>2965</v>
      </c>
      <c r="Z1052" s="1428">
        <v>0</v>
      </c>
      <c r="AA1052" s="1428" t="s">
        <v>4999</v>
      </c>
      <c r="AB1052" s="1428" t="s">
        <v>6077</v>
      </c>
      <c r="AC1052" s="1428" t="s">
        <v>2965</v>
      </c>
      <c r="AD1052" s="1428">
        <v>0</v>
      </c>
      <c r="AE1052" s="1428" t="s">
        <v>2965</v>
      </c>
      <c r="AF1052" s="1428">
        <v>0</v>
      </c>
      <c r="AG1052" s="1428">
        <v>0</v>
      </c>
      <c r="AH1052" s="1428" t="s">
        <v>6094</v>
      </c>
      <c r="AI1052" s="1428">
        <v>0</v>
      </c>
      <c r="AJ1052" s="1428">
        <v>0</v>
      </c>
      <c r="AK1052" s="1428">
        <v>0</v>
      </c>
      <c r="AL1052" s="1428">
        <v>0</v>
      </c>
      <c r="AM1052" s="1428">
        <v>0</v>
      </c>
      <c r="AN1052" s="1428">
        <v>0</v>
      </c>
      <c r="AO1052" s="1428" t="s">
        <v>2965</v>
      </c>
      <c r="AP1052" s="1428" t="s">
        <v>4817</v>
      </c>
      <c r="AQ1052" s="1428" t="s">
        <v>4817</v>
      </c>
      <c r="AR1052" s="1428" t="s">
        <v>6131</v>
      </c>
      <c r="AS1052" s="1428" t="s">
        <v>6136</v>
      </c>
    </row>
    <row r="1053" spans="1:45" s="1414" customFormat="1" ht="17.25" customHeight="1">
      <c r="A1053" s="1414" t="str">
        <f t="shared" si="32"/>
        <v/>
      </c>
      <c r="B1053" s="1414" t="str">
        <f t="shared" si="33"/>
        <v/>
      </c>
      <c r="C1053" s="1414" t="str">
        <f t="shared" si="34"/>
        <v>00007</v>
      </c>
      <c r="D1053" s="1414" t="str">
        <f t="shared" si="35"/>
        <v>Fire Protective Rating: 1.5-hrs, Single Door</v>
      </c>
      <c r="E1053" s="1414" t="str">
        <f t="shared" si="36"/>
        <v>A04AR101 Finishing Work Door &amp; Window Work Steel Door w/ Steel Frame &amp; Vision Panel for Each Leaf (UoM: EA)</v>
      </c>
      <c r="F1053" s="1414" t="str">
        <f t="shared" si="37"/>
        <v xml:space="preserve">A04AR101-00007 Finishing Work Door &amp; Window Work Steel Door w/ Steel Frame &amp; Vision Panel for Each Leaf (UoM: EA) Fire Protective Rating: 1.5-hrs, Single Door     w/ Hardware &amp; Accessories  </v>
      </c>
      <c r="G1053" s="1427" t="str" cm="1">
        <f t="array" ref="G1053:H1053">_xlfn.TEXTSPLIT(I1053,"-")</f>
        <v>A04AR101</v>
      </c>
      <c r="H1053" s="1427" t="str">
        <v>00007</v>
      </c>
      <c r="I1053" s="1428" t="s">
        <v>6137</v>
      </c>
      <c r="J1053" s="1428" t="s">
        <v>4288</v>
      </c>
      <c r="K1053" s="1428" t="s">
        <v>5683</v>
      </c>
      <c r="L1053" s="1428" t="s">
        <v>5684</v>
      </c>
      <c r="M1053" s="1428" t="s">
        <v>4288</v>
      </c>
      <c r="N1053" s="1428" t="s">
        <v>6073</v>
      </c>
      <c r="O1053" s="1428" t="s">
        <v>6129</v>
      </c>
      <c r="P1053" s="1428" t="s">
        <v>6130</v>
      </c>
      <c r="Q1053" s="1428" t="s">
        <v>4529</v>
      </c>
      <c r="R1053" s="1428" t="s">
        <v>6106</v>
      </c>
      <c r="S1053" s="1428" t="s">
        <v>2965</v>
      </c>
      <c r="T1053" s="1428">
        <v>0</v>
      </c>
      <c r="U1053" s="1428" t="s">
        <v>2965</v>
      </c>
      <c r="V1053" s="1428">
        <v>0</v>
      </c>
      <c r="W1053" s="1428" t="s">
        <v>2965</v>
      </c>
      <c r="X1053" s="1428">
        <v>0</v>
      </c>
      <c r="Y1053" s="1428" t="s">
        <v>2965</v>
      </c>
      <c r="Z1053" s="1428">
        <v>0</v>
      </c>
      <c r="AA1053" s="1428" t="s">
        <v>4999</v>
      </c>
      <c r="AB1053" s="1428" t="s">
        <v>6077</v>
      </c>
      <c r="AC1053" s="1428" t="s">
        <v>2965</v>
      </c>
      <c r="AD1053" s="1428">
        <v>0</v>
      </c>
      <c r="AE1053" s="1428" t="s">
        <v>2965</v>
      </c>
      <c r="AF1053" s="1428">
        <v>0</v>
      </c>
      <c r="AG1053" s="1428">
        <v>0</v>
      </c>
      <c r="AH1053" s="1428" t="s">
        <v>6094</v>
      </c>
      <c r="AI1053" s="1428">
        <v>0</v>
      </c>
      <c r="AJ1053" s="1428">
        <v>0</v>
      </c>
      <c r="AK1053" s="1428">
        <v>0</v>
      </c>
      <c r="AL1053" s="1428">
        <v>0</v>
      </c>
      <c r="AM1053" s="1428">
        <v>0</v>
      </c>
      <c r="AN1053" s="1428">
        <v>0</v>
      </c>
      <c r="AO1053" s="1428" t="s">
        <v>2965</v>
      </c>
      <c r="AP1053" s="1428" t="s">
        <v>4817</v>
      </c>
      <c r="AQ1053" s="1428" t="s">
        <v>4817</v>
      </c>
      <c r="AR1053" s="1428" t="s">
        <v>6131</v>
      </c>
      <c r="AS1053" s="1428" t="s">
        <v>6137</v>
      </c>
    </row>
    <row r="1054" spans="1:45" s="1414" customFormat="1" ht="17.25" customHeight="1">
      <c r="A1054" s="1414" t="str">
        <f t="shared" si="32"/>
        <v>00008</v>
      </c>
      <c r="B1054" s="1414" t="str">
        <f t="shared" si="33"/>
        <v>Fire Protective Rating: 1.5-hrs, Double Door</v>
      </c>
      <c r="C1054" s="1414" t="str">
        <f t="shared" si="34"/>
        <v/>
      </c>
      <c r="D1054" s="1414" t="str">
        <f t="shared" si="35"/>
        <v/>
      </c>
      <c r="E1054" s="1414" t="str">
        <f t="shared" si="36"/>
        <v>A04AR101 Finishing Work Door &amp; Window Work Steel Door w/ Steel Frame &amp; Vision Panel for Each Leaf (UoM: EA)</v>
      </c>
      <c r="F1054" s="1414" t="str">
        <f t="shared" si="37"/>
        <v xml:space="preserve">A04AR101-00008 Finishing Work Door &amp; Window Work Steel Door w/ Steel Frame &amp; Vision Panel for Each Leaf (UoM: EA) Fire Protective Rating: 1.5-hrs, Double Door     w/ Hardware &amp; Accessories  </v>
      </c>
      <c r="G1054" s="1427" t="str" cm="1">
        <f t="array" ref="G1054:H1054">_xlfn.TEXTSPLIT(I1054,"-")</f>
        <v>A04AR101</v>
      </c>
      <c r="H1054" s="1427" t="str">
        <v>00008</v>
      </c>
      <c r="I1054" s="1428" t="s">
        <v>6138</v>
      </c>
      <c r="J1054" s="1428" t="s">
        <v>4288</v>
      </c>
      <c r="K1054" s="1428" t="s">
        <v>5683</v>
      </c>
      <c r="L1054" s="1428" t="s">
        <v>5684</v>
      </c>
      <c r="M1054" s="1428" t="s">
        <v>4288</v>
      </c>
      <c r="N1054" s="1428" t="s">
        <v>6073</v>
      </c>
      <c r="O1054" s="1428" t="s">
        <v>6129</v>
      </c>
      <c r="P1054" s="1428" t="s">
        <v>6130</v>
      </c>
      <c r="Q1054" s="1428" t="s">
        <v>4532</v>
      </c>
      <c r="R1054" s="1428" t="s">
        <v>6108</v>
      </c>
      <c r="S1054" s="1428" t="s">
        <v>2965</v>
      </c>
      <c r="T1054" s="1428">
        <v>0</v>
      </c>
      <c r="U1054" s="1428" t="s">
        <v>2965</v>
      </c>
      <c r="V1054" s="1428">
        <v>0</v>
      </c>
      <c r="W1054" s="1428" t="s">
        <v>2965</v>
      </c>
      <c r="X1054" s="1428">
        <v>0</v>
      </c>
      <c r="Y1054" s="1428" t="s">
        <v>2965</v>
      </c>
      <c r="Z1054" s="1428">
        <v>0</v>
      </c>
      <c r="AA1054" s="1428" t="s">
        <v>4999</v>
      </c>
      <c r="AB1054" s="1428" t="s">
        <v>6077</v>
      </c>
      <c r="AC1054" s="1428" t="s">
        <v>2965</v>
      </c>
      <c r="AD1054" s="1428">
        <v>0</v>
      </c>
      <c r="AE1054" s="1428" t="s">
        <v>2965</v>
      </c>
      <c r="AF1054" s="1428">
        <v>0</v>
      </c>
      <c r="AG1054" s="1428">
        <v>0</v>
      </c>
      <c r="AH1054" s="1428" t="s">
        <v>6094</v>
      </c>
      <c r="AI1054" s="1428">
        <v>0</v>
      </c>
      <c r="AJ1054" s="1428">
        <v>0</v>
      </c>
      <c r="AK1054" s="1428">
        <v>0</v>
      </c>
      <c r="AL1054" s="1428">
        <v>0</v>
      </c>
      <c r="AM1054" s="1428">
        <v>0</v>
      </c>
      <c r="AN1054" s="1428">
        <v>0</v>
      </c>
      <c r="AO1054" s="1428" t="s">
        <v>2965</v>
      </c>
      <c r="AP1054" s="1428" t="s">
        <v>4817</v>
      </c>
      <c r="AQ1054" s="1428" t="s">
        <v>4817</v>
      </c>
      <c r="AR1054" s="1428" t="s">
        <v>6131</v>
      </c>
      <c r="AS1054" s="1428" t="s">
        <v>6138</v>
      </c>
    </row>
    <row r="1055" spans="1:45" s="1414" customFormat="1" ht="17.25" customHeight="1">
      <c r="A1055" s="1414" t="str">
        <f t="shared" si="32"/>
        <v/>
      </c>
      <c r="B1055" s="1414" t="str">
        <f t="shared" si="33"/>
        <v/>
      </c>
      <c r="C1055" s="1414" t="str">
        <f t="shared" si="34"/>
        <v>00009</v>
      </c>
      <c r="D1055" s="1414" t="str">
        <f t="shared" si="35"/>
        <v>Fire Protective Rating: 2-hrs, Single Door</v>
      </c>
      <c r="E1055" s="1414" t="str">
        <f t="shared" si="36"/>
        <v>A04AR101 Finishing Work Door &amp; Window Work Steel Door w/ Steel Frame &amp; Vision Panel for Each Leaf (UoM: EA)</v>
      </c>
      <c r="F1055" s="1414" t="str">
        <f t="shared" si="37"/>
        <v xml:space="preserve">A04AR101-00009 Finishing Work Door &amp; Window Work Steel Door w/ Steel Frame &amp; Vision Panel for Each Leaf (UoM: EA) Fire Protective Rating: 2-hrs, Single Door     w/ Hardware &amp; Accessories  </v>
      </c>
      <c r="G1055" s="1427" t="str" cm="1">
        <f t="array" ref="G1055:H1055">_xlfn.TEXTSPLIT(I1055,"-")</f>
        <v>A04AR101</v>
      </c>
      <c r="H1055" s="1427" t="str">
        <v>00009</v>
      </c>
      <c r="I1055" s="1428" t="s">
        <v>6139</v>
      </c>
      <c r="J1055" s="1428" t="s">
        <v>4288</v>
      </c>
      <c r="K1055" s="1428" t="s">
        <v>5683</v>
      </c>
      <c r="L1055" s="1428" t="s">
        <v>5684</v>
      </c>
      <c r="M1055" s="1428" t="s">
        <v>4288</v>
      </c>
      <c r="N1055" s="1428" t="s">
        <v>6073</v>
      </c>
      <c r="O1055" s="1428" t="s">
        <v>6129</v>
      </c>
      <c r="P1055" s="1428" t="s">
        <v>6130</v>
      </c>
      <c r="Q1055" s="1428" t="s">
        <v>4538</v>
      </c>
      <c r="R1055" s="1428" t="s">
        <v>6110</v>
      </c>
      <c r="S1055" s="1428" t="s">
        <v>2965</v>
      </c>
      <c r="T1055" s="1428">
        <v>0</v>
      </c>
      <c r="U1055" s="1428" t="s">
        <v>2965</v>
      </c>
      <c r="V1055" s="1428">
        <v>0</v>
      </c>
      <c r="W1055" s="1428" t="s">
        <v>2965</v>
      </c>
      <c r="X1055" s="1428">
        <v>0</v>
      </c>
      <c r="Y1055" s="1428" t="s">
        <v>2965</v>
      </c>
      <c r="Z1055" s="1428">
        <v>0</v>
      </c>
      <c r="AA1055" s="1428" t="s">
        <v>4999</v>
      </c>
      <c r="AB1055" s="1428" t="s">
        <v>6077</v>
      </c>
      <c r="AC1055" s="1428" t="s">
        <v>2965</v>
      </c>
      <c r="AD1055" s="1428">
        <v>0</v>
      </c>
      <c r="AE1055" s="1428" t="s">
        <v>2965</v>
      </c>
      <c r="AF1055" s="1428">
        <v>0</v>
      </c>
      <c r="AG1055" s="1428">
        <v>0</v>
      </c>
      <c r="AH1055" s="1428" t="s">
        <v>6094</v>
      </c>
      <c r="AI1055" s="1428">
        <v>0</v>
      </c>
      <c r="AJ1055" s="1428">
        <v>0</v>
      </c>
      <c r="AK1055" s="1428">
        <v>0</v>
      </c>
      <c r="AL1055" s="1428">
        <v>0</v>
      </c>
      <c r="AM1055" s="1428">
        <v>0</v>
      </c>
      <c r="AN1055" s="1428">
        <v>0</v>
      </c>
      <c r="AO1055" s="1428" t="s">
        <v>2965</v>
      </c>
      <c r="AP1055" s="1428" t="s">
        <v>4817</v>
      </c>
      <c r="AQ1055" s="1428" t="s">
        <v>4817</v>
      </c>
      <c r="AR1055" s="1428" t="s">
        <v>6131</v>
      </c>
      <c r="AS1055" s="1428" t="s">
        <v>6139</v>
      </c>
    </row>
    <row r="1056" spans="1:45" s="1414" customFormat="1" ht="17.25" customHeight="1">
      <c r="A1056" s="1414" t="str">
        <f t="shared" si="32"/>
        <v>00010</v>
      </c>
      <c r="B1056" s="1414" t="str">
        <f t="shared" si="33"/>
        <v>Fire Protective Rating: 2-hrs, Double Door</v>
      </c>
      <c r="C1056" s="1414" t="str">
        <f t="shared" si="34"/>
        <v/>
      </c>
      <c r="D1056" s="1414" t="str">
        <f t="shared" si="35"/>
        <v/>
      </c>
      <c r="E1056" s="1414" t="str">
        <f t="shared" si="36"/>
        <v>A04AR101 Finishing Work Door &amp; Window Work Steel Door w/ Steel Frame &amp; Vision Panel for Each Leaf (UoM: EA)</v>
      </c>
      <c r="F1056" s="1414" t="str">
        <f t="shared" si="37"/>
        <v xml:space="preserve">A04AR101-00010 Finishing Work Door &amp; Window Work Steel Door w/ Steel Frame &amp; Vision Panel for Each Leaf (UoM: EA) Fire Protective Rating: 2-hrs, Double Door     w/ Hardware &amp; Accessories  </v>
      </c>
      <c r="G1056" s="1427" t="str" cm="1">
        <f t="array" ref="G1056:H1056">_xlfn.TEXTSPLIT(I1056,"-")</f>
        <v>A04AR101</v>
      </c>
      <c r="H1056" s="1427" t="str">
        <v>00010</v>
      </c>
      <c r="I1056" s="1428" t="s">
        <v>6140</v>
      </c>
      <c r="J1056" s="1428" t="s">
        <v>4288</v>
      </c>
      <c r="K1056" s="1428" t="s">
        <v>5683</v>
      </c>
      <c r="L1056" s="1428" t="s">
        <v>5684</v>
      </c>
      <c r="M1056" s="1428" t="s">
        <v>4288</v>
      </c>
      <c r="N1056" s="1428" t="s">
        <v>6073</v>
      </c>
      <c r="O1056" s="1428" t="s">
        <v>6129</v>
      </c>
      <c r="P1056" s="1428" t="s">
        <v>6130</v>
      </c>
      <c r="Q1056" s="1428" t="s">
        <v>4541</v>
      </c>
      <c r="R1056" s="1428" t="s">
        <v>6112</v>
      </c>
      <c r="S1056" s="1428" t="s">
        <v>2965</v>
      </c>
      <c r="T1056" s="1428">
        <v>0</v>
      </c>
      <c r="U1056" s="1428" t="s">
        <v>2965</v>
      </c>
      <c r="V1056" s="1428">
        <v>0</v>
      </c>
      <c r="W1056" s="1428" t="s">
        <v>2965</v>
      </c>
      <c r="X1056" s="1428">
        <v>0</v>
      </c>
      <c r="Y1056" s="1428" t="s">
        <v>2965</v>
      </c>
      <c r="Z1056" s="1428">
        <v>0</v>
      </c>
      <c r="AA1056" s="1428" t="s">
        <v>4999</v>
      </c>
      <c r="AB1056" s="1428" t="s">
        <v>6077</v>
      </c>
      <c r="AC1056" s="1428" t="s">
        <v>2965</v>
      </c>
      <c r="AD1056" s="1428">
        <v>0</v>
      </c>
      <c r="AE1056" s="1428" t="s">
        <v>2965</v>
      </c>
      <c r="AF1056" s="1428">
        <v>0</v>
      </c>
      <c r="AG1056" s="1428">
        <v>0</v>
      </c>
      <c r="AH1056" s="1428" t="s">
        <v>6094</v>
      </c>
      <c r="AI1056" s="1428">
        <v>0</v>
      </c>
      <c r="AJ1056" s="1428">
        <v>0</v>
      </c>
      <c r="AK1056" s="1428">
        <v>0</v>
      </c>
      <c r="AL1056" s="1428">
        <v>0</v>
      </c>
      <c r="AM1056" s="1428">
        <v>0</v>
      </c>
      <c r="AN1056" s="1428">
        <v>0</v>
      </c>
      <c r="AO1056" s="1428" t="s">
        <v>2965</v>
      </c>
      <c r="AP1056" s="1428" t="s">
        <v>4817</v>
      </c>
      <c r="AQ1056" s="1428" t="s">
        <v>4817</v>
      </c>
      <c r="AR1056" s="1428" t="s">
        <v>6131</v>
      </c>
      <c r="AS1056" s="1428" t="s">
        <v>6140</v>
      </c>
    </row>
    <row r="1057" spans="1:45" s="1414" customFormat="1" ht="17.25" customHeight="1">
      <c r="A1057" s="1414" t="str">
        <f t="shared" si="32"/>
        <v/>
      </c>
      <c r="B1057" s="1414" t="str">
        <f t="shared" si="33"/>
        <v/>
      </c>
      <c r="C1057" s="1414" t="str">
        <f t="shared" si="34"/>
        <v>00011</v>
      </c>
      <c r="D1057" s="1414" t="str">
        <f t="shared" si="35"/>
        <v>Fire Protective Rating: 3-hrs, Single Door</v>
      </c>
      <c r="E1057" s="1414" t="str">
        <f t="shared" si="36"/>
        <v>A04AR101 Finishing Work Door &amp; Window Work Steel Door w/ Steel Frame &amp; Vision Panel for Each Leaf (UoM: EA)</v>
      </c>
      <c r="F1057" s="1414" t="str">
        <f t="shared" si="37"/>
        <v xml:space="preserve">A04AR101-00011 Finishing Work Door &amp; Window Work Steel Door w/ Steel Frame &amp; Vision Panel for Each Leaf (UoM: EA) Fire Protective Rating: 3-hrs, Single Door     w/ Hardware &amp; Accessories  </v>
      </c>
      <c r="G1057" s="1427" t="str" cm="1">
        <f t="array" ref="G1057:H1057">_xlfn.TEXTSPLIT(I1057,"-")</f>
        <v>A04AR101</v>
      </c>
      <c r="H1057" s="1427" t="str">
        <v>00011</v>
      </c>
      <c r="I1057" s="1428" t="s">
        <v>6141</v>
      </c>
      <c r="J1057" s="1428" t="s">
        <v>4288</v>
      </c>
      <c r="K1057" s="1428" t="s">
        <v>5683</v>
      </c>
      <c r="L1057" s="1428" t="s">
        <v>5684</v>
      </c>
      <c r="M1057" s="1428" t="s">
        <v>4288</v>
      </c>
      <c r="N1057" s="1428" t="s">
        <v>6073</v>
      </c>
      <c r="O1057" s="1428" t="s">
        <v>6129</v>
      </c>
      <c r="P1057" s="1428" t="s">
        <v>6130</v>
      </c>
      <c r="Q1057" s="1428" t="s">
        <v>6114</v>
      </c>
      <c r="R1057" s="1428" t="s">
        <v>6115</v>
      </c>
      <c r="S1057" s="1428" t="s">
        <v>2965</v>
      </c>
      <c r="T1057" s="1428">
        <v>0</v>
      </c>
      <c r="U1057" s="1428" t="s">
        <v>2965</v>
      </c>
      <c r="V1057" s="1428">
        <v>0</v>
      </c>
      <c r="W1057" s="1428" t="s">
        <v>2965</v>
      </c>
      <c r="X1057" s="1428">
        <v>0</v>
      </c>
      <c r="Y1057" s="1428" t="s">
        <v>2965</v>
      </c>
      <c r="Z1057" s="1428">
        <v>0</v>
      </c>
      <c r="AA1057" s="1428" t="s">
        <v>4999</v>
      </c>
      <c r="AB1057" s="1428" t="s">
        <v>6077</v>
      </c>
      <c r="AC1057" s="1428" t="s">
        <v>2965</v>
      </c>
      <c r="AD1057" s="1428">
        <v>0</v>
      </c>
      <c r="AE1057" s="1428" t="s">
        <v>2965</v>
      </c>
      <c r="AF1057" s="1428">
        <v>0</v>
      </c>
      <c r="AG1057" s="1428">
        <v>0</v>
      </c>
      <c r="AH1057" s="1428" t="s">
        <v>6094</v>
      </c>
      <c r="AI1057" s="1428">
        <v>0</v>
      </c>
      <c r="AJ1057" s="1428">
        <v>0</v>
      </c>
      <c r="AK1057" s="1428">
        <v>0</v>
      </c>
      <c r="AL1057" s="1428">
        <v>0</v>
      </c>
      <c r="AM1057" s="1428">
        <v>0</v>
      </c>
      <c r="AN1057" s="1428">
        <v>0</v>
      </c>
      <c r="AO1057" s="1428" t="s">
        <v>2965</v>
      </c>
      <c r="AP1057" s="1428" t="s">
        <v>4817</v>
      </c>
      <c r="AQ1057" s="1428" t="s">
        <v>4817</v>
      </c>
      <c r="AR1057" s="1428" t="s">
        <v>6131</v>
      </c>
      <c r="AS1057" s="1428" t="s">
        <v>6141</v>
      </c>
    </row>
    <row r="1058" spans="1:45" s="1414" customFormat="1" ht="17.25" customHeight="1">
      <c r="A1058" s="1414" t="str">
        <f t="shared" si="32"/>
        <v>00012</v>
      </c>
      <c r="B1058" s="1414" t="str">
        <f t="shared" si="33"/>
        <v>Fire Protective Rating: 3-hrs, Double Door</v>
      </c>
      <c r="C1058" s="1414" t="str">
        <f t="shared" si="34"/>
        <v/>
      </c>
      <c r="D1058" s="1414" t="str">
        <f t="shared" si="35"/>
        <v/>
      </c>
      <c r="E1058" s="1414" t="str">
        <f t="shared" si="36"/>
        <v>A04AR101 Finishing Work Door &amp; Window Work Steel Door w/ Steel Frame &amp; Vision Panel for Each Leaf (UoM: EA)</v>
      </c>
      <c r="F1058" s="1414" t="str">
        <f t="shared" si="37"/>
        <v xml:space="preserve">A04AR101-00012 Finishing Work Door &amp; Window Work Steel Door w/ Steel Frame &amp; Vision Panel for Each Leaf (UoM: EA) Fire Protective Rating: 3-hrs, Double Door     w/ Hardware &amp; Accessories  </v>
      </c>
      <c r="G1058" s="1427" t="str" cm="1">
        <f t="array" ref="G1058:H1058">_xlfn.TEXTSPLIT(I1058,"-")</f>
        <v>A04AR101</v>
      </c>
      <c r="H1058" s="1427" t="str">
        <v>00012</v>
      </c>
      <c r="I1058" s="1428" t="s">
        <v>6142</v>
      </c>
      <c r="J1058" s="1428" t="s">
        <v>4288</v>
      </c>
      <c r="K1058" s="1428" t="s">
        <v>5683</v>
      </c>
      <c r="L1058" s="1428" t="s">
        <v>5684</v>
      </c>
      <c r="M1058" s="1428" t="s">
        <v>4288</v>
      </c>
      <c r="N1058" s="1428" t="s">
        <v>6073</v>
      </c>
      <c r="O1058" s="1428" t="s">
        <v>6129</v>
      </c>
      <c r="P1058" s="1428" t="s">
        <v>6130</v>
      </c>
      <c r="Q1058" s="1428" t="s">
        <v>6117</v>
      </c>
      <c r="R1058" s="1428" t="s">
        <v>6118</v>
      </c>
      <c r="S1058" s="1428" t="s">
        <v>2965</v>
      </c>
      <c r="T1058" s="1428">
        <v>0</v>
      </c>
      <c r="U1058" s="1428" t="s">
        <v>2965</v>
      </c>
      <c r="V1058" s="1428">
        <v>0</v>
      </c>
      <c r="W1058" s="1428" t="s">
        <v>2965</v>
      </c>
      <c r="X1058" s="1428">
        <v>0</v>
      </c>
      <c r="Y1058" s="1428" t="s">
        <v>2965</v>
      </c>
      <c r="Z1058" s="1428">
        <v>0</v>
      </c>
      <c r="AA1058" s="1428" t="s">
        <v>4999</v>
      </c>
      <c r="AB1058" s="1428" t="s">
        <v>6077</v>
      </c>
      <c r="AC1058" s="1428" t="s">
        <v>2965</v>
      </c>
      <c r="AD1058" s="1428">
        <v>0</v>
      </c>
      <c r="AE1058" s="1428" t="s">
        <v>2965</v>
      </c>
      <c r="AF1058" s="1428">
        <v>0</v>
      </c>
      <c r="AG1058" s="1428">
        <v>0</v>
      </c>
      <c r="AH1058" s="1428" t="s">
        <v>6094</v>
      </c>
      <c r="AI1058" s="1428">
        <v>0</v>
      </c>
      <c r="AJ1058" s="1428">
        <v>0</v>
      </c>
      <c r="AK1058" s="1428">
        <v>0</v>
      </c>
      <c r="AL1058" s="1428">
        <v>0</v>
      </c>
      <c r="AM1058" s="1428">
        <v>0</v>
      </c>
      <c r="AN1058" s="1428">
        <v>0</v>
      </c>
      <c r="AO1058" s="1428" t="s">
        <v>2965</v>
      </c>
      <c r="AP1058" s="1428" t="s">
        <v>4817</v>
      </c>
      <c r="AQ1058" s="1428" t="s">
        <v>4817</v>
      </c>
      <c r="AR1058" s="1428" t="s">
        <v>6131</v>
      </c>
      <c r="AS1058" s="1428" t="s">
        <v>6142</v>
      </c>
    </row>
    <row r="1059" spans="1:45" s="1414" customFormat="1" ht="17.25" customHeight="1">
      <c r="A1059" s="1414" t="str">
        <f t="shared" si="32"/>
        <v/>
      </c>
      <c r="B1059" s="1414" t="str">
        <f t="shared" si="33"/>
        <v/>
      </c>
      <c r="C1059" s="1414" t="str">
        <f t="shared" si="34"/>
        <v/>
      </c>
      <c r="D1059" s="1414" t="str">
        <f t="shared" si="35"/>
        <v/>
      </c>
      <c r="E1059" s="1414" t="str">
        <f t="shared" si="36"/>
        <v>A04AR102 Finishing Work Door &amp; Window Work Steel Door w/ Steel Frame &amp; Panic Bar (UoM: M2)</v>
      </c>
      <c r="F1059" s="1414" t="str">
        <f t="shared" si="37"/>
        <v xml:space="preserve">A04AR102-00001 Finishing Work Door &amp; Window Work Steel Door w/ Steel Frame &amp; Panic Bar (UoM: M2) Fire Protective Rating: N/A     w/ Hardware &amp; Accessories  </v>
      </c>
      <c r="G1059" s="1427" t="str" cm="1">
        <f t="array" ref="G1059:H1059">_xlfn.TEXTSPLIT(I1059,"-")</f>
        <v>A04AR102</v>
      </c>
      <c r="H1059" s="1427" t="str">
        <v>00001</v>
      </c>
      <c r="I1059" s="1428" t="s">
        <v>6143</v>
      </c>
      <c r="J1059" s="1428" t="s">
        <v>4288</v>
      </c>
      <c r="K1059" s="1428" t="s">
        <v>5683</v>
      </c>
      <c r="L1059" s="1428" t="s">
        <v>5684</v>
      </c>
      <c r="M1059" s="1428" t="s">
        <v>4288</v>
      </c>
      <c r="N1059" s="1428" t="s">
        <v>6073</v>
      </c>
      <c r="O1059" s="1428" t="s">
        <v>6144</v>
      </c>
      <c r="P1059" s="1428" t="s">
        <v>6145</v>
      </c>
      <c r="Q1059" s="1428" t="s">
        <v>4408</v>
      </c>
      <c r="R1059" s="1428" t="s">
        <v>6076</v>
      </c>
      <c r="S1059" s="1428" t="s">
        <v>2965</v>
      </c>
      <c r="T1059" s="1428">
        <v>0</v>
      </c>
      <c r="U1059" s="1428" t="s">
        <v>2965</v>
      </c>
      <c r="V1059" s="1428">
        <v>0</v>
      </c>
      <c r="W1059" s="1428" t="s">
        <v>2965</v>
      </c>
      <c r="X1059" s="1428">
        <v>0</v>
      </c>
      <c r="Y1059" s="1428" t="s">
        <v>2965</v>
      </c>
      <c r="Z1059" s="1428">
        <v>0</v>
      </c>
      <c r="AA1059" s="1428" t="s">
        <v>4999</v>
      </c>
      <c r="AB1059" s="1428" t="s">
        <v>6077</v>
      </c>
      <c r="AC1059" s="1428" t="s">
        <v>2965</v>
      </c>
      <c r="AD1059" s="1428">
        <v>0</v>
      </c>
      <c r="AE1059" s="1428" t="s">
        <v>2965</v>
      </c>
      <c r="AF1059" s="1428">
        <v>0</v>
      </c>
      <c r="AG1059" s="1428">
        <v>0</v>
      </c>
      <c r="AH1059" s="1428">
        <v>0</v>
      </c>
      <c r="AI1059" s="1428">
        <v>0</v>
      </c>
      <c r="AJ1059" s="1428">
        <v>0</v>
      </c>
      <c r="AK1059" s="1428">
        <v>0</v>
      </c>
      <c r="AL1059" s="1428">
        <v>0</v>
      </c>
      <c r="AM1059" s="1428">
        <v>0</v>
      </c>
      <c r="AN1059" s="1428">
        <v>0</v>
      </c>
      <c r="AO1059" s="1428" t="s">
        <v>2965</v>
      </c>
      <c r="AP1059" s="1428" t="s">
        <v>4360</v>
      </c>
      <c r="AQ1059" s="1428" t="s">
        <v>4360</v>
      </c>
      <c r="AR1059" s="1428" t="s">
        <v>6146</v>
      </c>
      <c r="AS1059" s="1428" t="s">
        <v>6143</v>
      </c>
    </row>
    <row r="1060" spans="1:45" s="1414" customFormat="1" ht="17.25" customHeight="1">
      <c r="A1060" s="1414" t="str">
        <f t="shared" si="32"/>
        <v/>
      </c>
      <c r="B1060" s="1414" t="str">
        <f t="shared" si="33"/>
        <v/>
      </c>
      <c r="C1060" s="1414" t="str">
        <f t="shared" si="34"/>
        <v/>
      </c>
      <c r="D1060" s="1414" t="str">
        <f t="shared" si="35"/>
        <v/>
      </c>
      <c r="E1060" s="1414" t="str">
        <f t="shared" si="36"/>
        <v>A04AR102 Finishing Work Door &amp; Window Work Steel Door w/ Steel Frame &amp; Panic Bar (UoM: M2)</v>
      </c>
      <c r="F1060" s="1414" t="str">
        <f t="shared" si="37"/>
        <v xml:space="preserve">A04AR102-00002 Finishing Work Door &amp; Window Work Steel Door w/ Steel Frame &amp; Panic Bar (UoM: M2) Fire Protective Rating: 0.5-hr     w/ Hardware &amp; Accessories  </v>
      </c>
      <c r="G1060" s="1427" t="str" cm="1">
        <f t="array" ref="G1060:H1060">_xlfn.TEXTSPLIT(I1060,"-")</f>
        <v>A04AR102</v>
      </c>
      <c r="H1060" s="1427" t="str">
        <v>00002</v>
      </c>
      <c r="I1060" s="1428" t="s">
        <v>6147</v>
      </c>
      <c r="J1060" s="1428" t="s">
        <v>4288</v>
      </c>
      <c r="K1060" s="1428" t="s">
        <v>5683</v>
      </c>
      <c r="L1060" s="1428" t="s">
        <v>5684</v>
      </c>
      <c r="M1060" s="1428" t="s">
        <v>4288</v>
      </c>
      <c r="N1060" s="1428" t="s">
        <v>6073</v>
      </c>
      <c r="O1060" s="1428" t="s">
        <v>6144</v>
      </c>
      <c r="P1060" s="1428" t="s">
        <v>6145</v>
      </c>
      <c r="Q1060" s="1428" t="s">
        <v>4442</v>
      </c>
      <c r="R1060" s="1428" t="s">
        <v>6080</v>
      </c>
      <c r="S1060" s="1428" t="s">
        <v>2965</v>
      </c>
      <c r="T1060" s="1428">
        <v>0</v>
      </c>
      <c r="U1060" s="1428" t="s">
        <v>2965</v>
      </c>
      <c r="V1060" s="1428">
        <v>0</v>
      </c>
      <c r="W1060" s="1428" t="s">
        <v>2965</v>
      </c>
      <c r="X1060" s="1428">
        <v>0</v>
      </c>
      <c r="Y1060" s="1428" t="s">
        <v>2965</v>
      </c>
      <c r="Z1060" s="1428">
        <v>0</v>
      </c>
      <c r="AA1060" s="1428" t="s">
        <v>4999</v>
      </c>
      <c r="AB1060" s="1428" t="s">
        <v>6077</v>
      </c>
      <c r="AC1060" s="1428" t="s">
        <v>2965</v>
      </c>
      <c r="AD1060" s="1428">
        <v>0</v>
      </c>
      <c r="AE1060" s="1428" t="s">
        <v>2965</v>
      </c>
      <c r="AF1060" s="1428">
        <v>0</v>
      </c>
      <c r="AG1060" s="1428">
        <v>0</v>
      </c>
      <c r="AH1060" s="1428">
        <v>0</v>
      </c>
      <c r="AI1060" s="1428">
        <v>0</v>
      </c>
      <c r="AJ1060" s="1428">
        <v>0</v>
      </c>
      <c r="AK1060" s="1428">
        <v>0</v>
      </c>
      <c r="AL1060" s="1428">
        <v>0</v>
      </c>
      <c r="AM1060" s="1428">
        <v>0</v>
      </c>
      <c r="AN1060" s="1428">
        <v>0</v>
      </c>
      <c r="AO1060" s="1428" t="s">
        <v>2965</v>
      </c>
      <c r="AP1060" s="1428" t="s">
        <v>4360</v>
      </c>
      <c r="AQ1060" s="1428" t="s">
        <v>4360</v>
      </c>
      <c r="AR1060" s="1428" t="s">
        <v>6146</v>
      </c>
      <c r="AS1060" s="1428" t="s">
        <v>6147</v>
      </c>
    </row>
    <row r="1061" spans="1:45" s="1414" customFormat="1" ht="17.25" customHeight="1">
      <c r="A1061" s="1414" t="str">
        <f t="shared" si="32"/>
        <v/>
      </c>
      <c r="B1061" s="1414" t="str">
        <f t="shared" si="33"/>
        <v/>
      </c>
      <c r="C1061" s="1414" t="str">
        <f t="shared" si="34"/>
        <v/>
      </c>
      <c r="D1061" s="1414" t="str">
        <f t="shared" si="35"/>
        <v/>
      </c>
      <c r="E1061" s="1414" t="str">
        <f t="shared" si="36"/>
        <v>A04AR102 Finishing Work Door &amp; Window Work Steel Door w/ Steel Frame &amp; Panic Bar (UoM: M2)</v>
      </c>
      <c r="F1061" s="1414" t="str">
        <f t="shared" si="37"/>
        <v xml:space="preserve">A04AR102-00003 Finishing Work Door &amp; Window Work Steel Door w/ Steel Frame &amp; Panic Bar (UoM: M2) Fire Protective Rating: 1-hr     w/ Hardware &amp; Accessories  </v>
      </c>
      <c r="G1061" s="1427" t="str" cm="1">
        <f t="array" ref="G1061:H1061">_xlfn.TEXTSPLIT(I1061,"-")</f>
        <v>A04AR102</v>
      </c>
      <c r="H1061" s="1427" t="str">
        <v>00003</v>
      </c>
      <c r="I1061" s="1428" t="s">
        <v>6148</v>
      </c>
      <c r="J1061" s="1428" t="s">
        <v>4288</v>
      </c>
      <c r="K1061" s="1428" t="s">
        <v>5683</v>
      </c>
      <c r="L1061" s="1428" t="s">
        <v>5684</v>
      </c>
      <c r="M1061" s="1428" t="s">
        <v>4288</v>
      </c>
      <c r="N1061" s="1428" t="s">
        <v>6073</v>
      </c>
      <c r="O1061" s="1428" t="s">
        <v>6144</v>
      </c>
      <c r="P1061" s="1428" t="s">
        <v>6145</v>
      </c>
      <c r="Q1061" s="1428" t="s">
        <v>4477</v>
      </c>
      <c r="R1061" s="1428" t="s">
        <v>6082</v>
      </c>
      <c r="S1061" s="1428" t="s">
        <v>2965</v>
      </c>
      <c r="T1061" s="1428">
        <v>0</v>
      </c>
      <c r="U1061" s="1428" t="s">
        <v>2965</v>
      </c>
      <c r="V1061" s="1428">
        <v>0</v>
      </c>
      <c r="W1061" s="1428" t="s">
        <v>2965</v>
      </c>
      <c r="X1061" s="1428">
        <v>0</v>
      </c>
      <c r="Y1061" s="1428" t="s">
        <v>2965</v>
      </c>
      <c r="Z1061" s="1428">
        <v>0</v>
      </c>
      <c r="AA1061" s="1428" t="s">
        <v>4999</v>
      </c>
      <c r="AB1061" s="1428" t="s">
        <v>6077</v>
      </c>
      <c r="AC1061" s="1428" t="s">
        <v>2965</v>
      </c>
      <c r="AD1061" s="1428">
        <v>0</v>
      </c>
      <c r="AE1061" s="1428" t="s">
        <v>2965</v>
      </c>
      <c r="AF1061" s="1428">
        <v>0</v>
      </c>
      <c r="AG1061" s="1428">
        <v>0</v>
      </c>
      <c r="AH1061" s="1428">
        <v>0</v>
      </c>
      <c r="AI1061" s="1428">
        <v>0</v>
      </c>
      <c r="AJ1061" s="1428">
        <v>0</v>
      </c>
      <c r="AK1061" s="1428">
        <v>0</v>
      </c>
      <c r="AL1061" s="1428">
        <v>0</v>
      </c>
      <c r="AM1061" s="1428">
        <v>0</v>
      </c>
      <c r="AN1061" s="1428">
        <v>0</v>
      </c>
      <c r="AO1061" s="1428" t="s">
        <v>2965</v>
      </c>
      <c r="AP1061" s="1428" t="s">
        <v>4360</v>
      </c>
      <c r="AQ1061" s="1428" t="s">
        <v>4360</v>
      </c>
      <c r="AR1061" s="1428" t="s">
        <v>6146</v>
      </c>
      <c r="AS1061" s="1428" t="s">
        <v>6148</v>
      </c>
    </row>
    <row r="1062" spans="1:45" s="1414" customFormat="1" ht="17.25" customHeight="1">
      <c r="A1062" s="1414" t="str">
        <f t="shared" si="32"/>
        <v/>
      </c>
      <c r="B1062" s="1414" t="str">
        <f t="shared" si="33"/>
        <v/>
      </c>
      <c r="C1062" s="1414" t="str">
        <f t="shared" si="34"/>
        <v/>
      </c>
      <c r="D1062" s="1414" t="str">
        <f t="shared" si="35"/>
        <v/>
      </c>
      <c r="E1062" s="1414" t="str">
        <f t="shared" si="36"/>
        <v>A04AR102 Finishing Work Door &amp; Window Work Steel Door w/ Steel Frame &amp; Panic Bar (UoM: M2)</v>
      </c>
      <c r="F1062" s="1414" t="str">
        <f t="shared" si="37"/>
        <v xml:space="preserve">A04AR102-00004 Finishing Work Door &amp; Window Work Steel Door w/ Steel Frame &amp; Panic Bar (UoM: M2) Fire Protective Rating: 1.5-hrs     w/ Hardware &amp; Accessories  </v>
      </c>
      <c r="G1062" s="1427" t="str" cm="1">
        <f t="array" ref="G1062:H1062">_xlfn.TEXTSPLIT(I1062,"-")</f>
        <v>A04AR102</v>
      </c>
      <c r="H1062" s="1427" t="str">
        <v>00004</v>
      </c>
      <c r="I1062" s="1428" t="s">
        <v>6149</v>
      </c>
      <c r="J1062" s="1428" t="s">
        <v>4288</v>
      </c>
      <c r="K1062" s="1428" t="s">
        <v>5683</v>
      </c>
      <c r="L1062" s="1428" t="s">
        <v>5684</v>
      </c>
      <c r="M1062" s="1428" t="s">
        <v>4288</v>
      </c>
      <c r="N1062" s="1428" t="s">
        <v>6073</v>
      </c>
      <c r="O1062" s="1428" t="s">
        <v>6144</v>
      </c>
      <c r="P1062" s="1428" t="s">
        <v>6145</v>
      </c>
      <c r="Q1062" s="1428" t="s">
        <v>4526</v>
      </c>
      <c r="R1062" s="1428" t="s">
        <v>6084</v>
      </c>
      <c r="S1062" s="1428" t="s">
        <v>2965</v>
      </c>
      <c r="T1062" s="1428">
        <v>0</v>
      </c>
      <c r="U1062" s="1428" t="s">
        <v>2965</v>
      </c>
      <c r="V1062" s="1428">
        <v>0</v>
      </c>
      <c r="W1062" s="1428" t="s">
        <v>2965</v>
      </c>
      <c r="X1062" s="1428">
        <v>0</v>
      </c>
      <c r="Y1062" s="1428" t="s">
        <v>2965</v>
      </c>
      <c r="Z1062" s="1428">
        <v>0</v>
      </c>
      <c r="AA1062" s="1428" t="s">
        <v>4999</v>
      </c>
      <c r="AB1062" s="1428" t="s">
        <v>6077</v>
      </c>
      <c r="AC1062" s="1428" t="s">
        <v>2965</v>
      </c>
      <c r="AD1062" s="1428">
        <v>0</v>
      </c>
      <c r="AE1062" s="1428" t="s">
        <v>2965</v>
      </c>
      <c r="AF1062" s="1428">
        <v>0</v>
      </c>
      <c r="AG1062" s="1428">
        <v>0</v>
      </c>
      <c r="AH1062" s="1428">
        <v>0</v>
      </c>
      <c r="AI1062" s="1428">
        <v>0</v>
      </c>
      <c r="AJ1062" s="1428">
        <v>0</v>
      </c>
      <c r="AK1062" s="1428">
        <v>0</v>
      </c>
      <c r="AL1062" s="1428">
        <v>0</v>
      </c>
      <c r="AM1062" s="1428">
        <v>0</v>
      </c>
      <c r="AN1062" s="1428">
        <v>0</v>
      </c>
      <c r="AO1062" s="1428" t="s">
        <v>2965</v>
      </c>
      <c r="AP1062" s="1428" t="s">
        <v>4360</v>
      </c>
      <c r="AQ1062" s="1428" t="s">
        <v>4360</v>
      </c>
      <c r="AR1062" s="1428" t="s">
        <v>6146</v>
      </c>
      <c r="AS1062" s="1428" t="s">
        <v>6149</v>
      </c>
    </row>
    <row r="1063" spans="1:45" s="1414" customFormat="1" ht="17.25" customHeight="1">
      <c r="A1063" s="1414" t="str">
        <f t="shared" si="32"/>
        <v/>
      </c>
      <c r="B1063" s="1414" t="str">
        <f t="shared" si="33"/>
        <v/>
      </c>
      <c r="C1063" s="1414" t="str">
        <f t="shared" si="34"/>
        <v/>
      </c>
      <c r="D1063" s="1414" t="str">
        <f t="shared" si="35"/>
        <v/>
      </c>
      <c r="E1063" s="1414" t="str">
        <f t="shared" si="36"/>
        <v>A04AR102 Finishing Work Door &amp; Window Work Steel Door w/ Steel Frame &amp; Panic Bar (UoM: M2)</v>
      </c>
      <c r="F1063" s="1414" t="str">
        <f t="shared" si="37"/>
        <v xml:space="preserve">A04AR102-00005 Finishing Work Door &amp; Window Work Steel Door w/ Steel Frame &amp; Panic Bar (UoM: M2) Fire Protective Rating: 2-hrs     w/ Hardware &amp; Accessories  </v>
      </c>
      <c r="G1063" s="1427" t="str" cm="1">
        <f t="array" ref="G1063:H1063">_xlfn.TEXTSPLIT(I1063,"-")</f>
        <v>A04AR102</v>
      </c>
      <c r="H1063" s="1427" t="str">
        <v>00005</v>
      </c>
      <c r="I1063" s="1428" t="s">
        <v>6150</v>
      </c>
      <c r="J1063" s="1428" t="s">
        <v>4288</v>
      </c>
      <c r="K1063" s="1428" t="s">
        <v>5683</v>
      </c>
      <c r="L1063" s="1428" t="s">
        <v>5684</v>
      </c>
      <c r="M1063" s="1428" t="s">
        <v>4288</v>
      </c>
      <c r="N1063" s="1428" t="s">
        <v>6073</v>
      </c>
      <c r="O1063" s="1428" t="s">
        <v>6144</v>
      </c>
      <c r="P1063" s="1428" t="s">
        <v>6145</v>
      </c>
      <c r="Q1063" s="1428" t="s">
        <v>4535</v>
      </c>
      <c r="R1063" s="1428" t="s">
        <v>6086</v>
      </c>
      <c r="S1063" s="1428" t="s">
        <v>2965</v>
      </c>
      <c r="T1063" s="1428">
        <v>0</v>
      </c>
      <c r="U1063" s="1428" t="s">
        <v>2965</v>
      </c>
      <c r="V1063" s="1428">
        <v>0</v>
      </c>
      <c r="W1063" s="1428" t="s">
        <v>2965</v>
      </c>
      <c r="X1063" s="1428">
        <v>0</v>
      </c>
      <c r="Y1063" s="1428" t="s">
        <v>2965</v>
      </c>
      <c r="Z1063" s="1428">
        <v>0</v>
      </c>
      <c r="AA1063" s="1428" t="s">
        <v>4999</v>
      </c>
      <c r="AB1063" s="1428" t="s">
        <v>6077</v>
      </c>
      <c r="AC1063" s="1428" t="s">
        <v>2965</v>
      </c>
      <c r="AD1063" s="1428">
        <v>0</v>
      </c>
      <c r="AE1063" s="1428" t="s">
        <v>2965</v>
      </c>
      <c r="AF1063" s="1428">
        <v>0</v>
      </c>
      <c r="AG1063" s="1428">
        <v>0</v>
      </c>
      <c r="AH1063" s="1428">
        <v>0</v>
      </c>
      <c r="AI1063" s="1428">
        <v>0</v>
      </c>
      <c r="AJ1063" s="1428">
        <v>0</v>
      </c>
      <c r="AK1063" s="1428">
        <v>0</v>
      </c>
      <c r="AL1063" s="1428">
        <v>0</v>
      </c>
      <c r="AM1063" s="1428">
        <v>0</v>
      </c>
      <c r="AN1063" s="1428">
        <v>0</v>
      </c>
      <c r="AO1063" s="1428" t="s">
        <v>2965</v>
      </c>
      <c r="AP1063" s="1428" t="s">
        <v>4360</v>
      </c>
      <c r="AQ1063" s="1428" t="s">
        <v>4360</v>
      </c>
      <c r="AR1063" s="1428" t="s">
        <v>6146</v>
      </c>
      <c r="AS1063" s="1428" t="s">
        <v>6150</v>
      </c>
    </row>
    <row r="1064" spans="1:45" s="1414" customFormat="1" ht="17.25" customHeight="1">
      <c r="A1064" s="1414" t="str">
        <f t="shared" si="32"/>
        <v/>
      </c>
      <c r="B1064" s="1414" t="str">
        <f t="shared" si="33"/>
        <v/>
      </c>
      <c r="C1064" s="1414" t="str">
        <f t="shared" si="34"/>
        <v/>
      </c>
      <c r="D1064" s="1414" t="str">
        <f t="shared" si="35"/>
        <v/>
      </c>
      <c r="E1064" s="1414" t="str">
        <f t="shared" si="36"/>
        <v>A04AR102 Finishing Work Door &amp; Window Work Steel Door w/ Steel Frame &amp; Panic Bar (UoM: M2)</v>
      </c>
      <c r="F1064" s="1414" t="str">
        <f t="shared" si="37"/>
        <v xml:space="preserve">A04AR102-00006 Finishing Work Door &amp; Window Work Steel Door w/ Steel Frame &amp; Panic Bar (UoM: M2) Fire Protective Rating: 3-hrs     w/ Hardware &amp; Accessories  </v>
      </c>
      <c r="G1064" s="1427" t="str" cm="1">
        <f t="array" ref="G1064:H1064">_xlfn.TEXTSPLIT(I1064,"-")</f>
        <v>A04AR102</v>
      </c>
      <c r="H1064" s="1427" t="str">
        <v>00006</v>
      </c>
      <c r="I1064" s="1428" t="s">
        <v>6151</v>
      </c>
      <c r="J1064" s="1428" t="s">
        <v>4288</v>
      </c>
      <c r="K1064" s="1428" t="s">
        <v>5683</v>
      </c>
      <c r="L1064" s="1428" t="s">
        <v>5684</v>
      </c>
      <c r="M1064" s="1428" t="s">
        <v>4288</v>
      </c>
      <c r="N1064" s="1428" t="s">
        <v>6073</v>
      </c>
      <c r="O1064" s="1428" t="s">
        <v>6144</v>
      </c>
      <c r="P1064" s="1428" t="s">
        <v>6145</v>
      </c>
      <c r="Q1064" s="1428" t="s">
        <v>6088</v>
      </c>
      <c r="R1064" s="1428" t="s">
        <v>6089</v>
      </c>
      <c r="S1064" s="1428" t="s">
        <v>2965</v>
      </c>
      <c r="T1064" s="1428">
        <v>0</v>
      </c>
      <c r="U1064" s="1428" t="s">
        <v>2965</v>
      </c>
      <c r="V1064" s="1428">
        <v>0</v>
      </c>
      <c r="W1064" s="1428" t="s">
        <v>2965</v>
      </c>
      <c r="X1064" s="1428">
        <v>0</v>
      </c>
      <c r="Y1064" s="1428" t="s">
        <v>2965</v>
      </c>
      <c r="Z1064" s="1428">
        <v>0</v>
      </c>
      <c r="AA1064" s="1428" t="s">
        <v>4999</v>
      </c>
      <c r="AB1064" s="1428" t="s">
        <v>6077</v>
      </c>
      <c r="AC1064" s="1428" t="s">
        <v>2965</v>
      </c>
      <c r="AD1064" s="1428">
        <v>0</v>
      </c>
      <c r="AE1064" s="1428" t="s">
        <v>2965</v>
      </c>
      <c r="AF1064" s="1428">
        <v>0</v>
      </c>
      <c r="AG1064" s="1428">
        <v>0</v>
      </c>
      <c r="AH1064" s="1428">
        <v>0</v>
      </c>
      <c r="AI1064" s="1428">
        <v>0</v>
      </c>
      <c r="AJ1064" s="1428">
        <v>0</v>
      </c>
      <c r="AK1064" s="1428">
        <v>0</v>
      </c>
      <c r="AL1064" s="1428">
        <v>0</v>
      </c>
      <c r="AM1064" s="1428">
        <v>0</v>
      </c>
      <c r="AN1064" s="1428">
        <v>0</v>
      </c>
      <c r="AO1064" s="1428" t="s">
        <v>2965</v>
      </c>
      <c r="AP1064" s="1428" t="s">
        <v>4360</v>
      </c>
      <c r="AQ1064" s="1428" t="s">
        <v>4360</v>
      </c>
      <c r="AR1064" s="1428" t="s">
        <v>6146</v>
      </c>
      <c r="AS1064" s="1428" t="s">
        <v>6151</v>
      </c>
    </row>
    <row r="1065" spans="1:45" s="1414" customFormat="1" ht="17.25" customHeight="1">
      <c r="A1065" s="1414" t="str">
        <f t="shared" si="32"/>
        <v/>
      </c>
      <c r="B1065" s="1414" t="str">
        <f t="shared" si="33"/>
        <v/>
      </c>
      <c r="C1065" s="1414" t="str">
        <f t="shared" si="34"/>
        <v>00001</v>
      </c>
      <c r="D1065" s="1414" t="str">
        <f t="shared" si="35"/>
        <v>Fire Protective Rating: N/A, Single Door</v>
      </c>
      <c r="E1065" s="1414" t="str">
        <f t="shared" si="36"/>
        <v>A04AR103 Finishing Work Door &amp; Window Work Steel Door w/ Steel Frame &amp; Panic Bar (UoM: EA)</v>
      </c>
      <c r="F1065" s="1414" t="str">
        <f t="shared" si="37"/>
        <v xml:space="preserve">A04AR103-00001 Finishing Work Door &amp; Window Work Steel Door w/ Steel Frame &amp; Panic Bar (UoM: EA) Fire Protective Rating: N/A, Single Door     w/ Hardware &amp; Accessories  </v>
      </c>
      <c r="G1065" s="1427" t="str" cm="1">
        <f t="array" ref="G1065:H1065">_xlfn.TEXTSPLIT(I1065,"-")</f>
        <v>A04AR103</v>
      </c>
      <c r="H1065" s="1427" t="str">
        <v>00001</v>
      </c>
      <c r="I1065" s="1428" t="s">
        <v>6152</v>
      </c>
      <c r="J1065" s="1428" t="s">
        <v>4288</v>
      </c>
      <c r="K1065" s="1428" t="s">
        <v>5683</v>
      </c>
      <c r="L1065" s="1428" t="s">
        <v>5684</v>
      </c>
      <c r="M1065" s="1428" t="s">
        <v>4288</v>
      </c>
      <c r="N1065" s="1428" t="s">
        <v>6073</v>
      </c>
      <c r="O1065" s="1428" t="s">
        <v>6153</v>
      </c>
      <c r="P1065" s="1428" t="s">
        <v>6154</v>
      </c>
      <c r="Q1065" s="1428" t="s">
        <v>4412</v>
      </c>
      <c r="R1065" s="1428" t="s">
        <v>6093</v>
      </c>
      <c r="S1065" s="1428" t="s">
        <v>2965</v>
      </c>
      <c r="T1065" s="1428">
        <v>0</v>
      </c>
      <c r="U1065" s="1428" t="s">
        <v>2965</v>
      </c>
      <c r="V1065" s="1428">
        <v>0</v>
      </c>
      <c r="W1065" s="1428" t="s">
        <v>2965</v>
      </c>
      <c r="X1065" s="1428">
        <v>0</v>
      </c>
      <c r="Y1065" s="1428" t="s">
        <v>2965</v>
      </c>
      <c r="Z1065" s="1428">
        <v>0</v>
      </c>
      <c r="AA1065" s="1428" t="s">
        <v>4999</v>
      </c>
      <c r="AB1065" s="1428" t="s">
        <v>6077</v>
      </c>
      <c r="AC1065" s="1428" t="s">
        <v>2965</v>
      </c>
      <c r="AD1065" s="1428">
        <v>0</v>
      </c>
      <c r="AE1065" s="1428" t="s">
        <v>2965</v>
      </c>
      <c r="AF1065" s="1428">
        <v>0</v>
      </c>
      <c r="AG1065" s="1428">
        <v>0</v>
      </c>
      <c r="AH1065" s="1428" t="s">
        <v>6094</v>
      </c>
      <c r="AI1065" s="1428">
        <v>0</v>
      </c>
      <c r="AJ1065" s="1428">
        <v>0</v>
      </c>
      <c r="AK1065" s="1428">
        <v>0</v>
      </c>
      <c r="AL1065" s="1428">
        <v>0</v>
      </c>
      <c r="AM1065" s="1428">
        <v>0</v>
      </c>
      <c r="AN1065" s="1428">
        <v>0</v>
      </c>
      <c r="AO1065" s="1428" t="s">
        <v>2965</v>
      </c>
      <c r="AP1065" s="1428" t="s">
        <v>4817</v>
      </c>
      <c r="AQ1065" s="1428" t="s">
        <v>4817</v>
      </c>
      <c r="AR1065" s="1428" t="s">
        <v>6155</v>
      </c>
      <c r="AS1065" s="1428" t="s">
        <v>6152</v>
      </c>
    </row>
    <row r="1066" spans="1:45" s="1414" customFormat="1" ht="17.25" customHeight="1">
      <c r="A1066" s="1414" t="str">
        <f t="shared" si="32"/>
        <v>00002</v>
      </c>
      <c r="B1066" s="1414" t="str">
        <f t="shared" si="33"/>
        <v>Fire Protective Rating: N/A, Double Door</v>
      </c>
      <c r="C1066" s="1414" t="str">
        <f t="shared" si="34"/>
        <v/>
      </c>
      <c r="D1066" s="1414" t="str">
        <f t="shared" si="35"/>
        <v/>
      </c>
      <c r="E1066" s="1414" t="str">
        <f t="shared" si="36"/>
        <v>A04AR103 Finishing Work Door &amp; Window Work Steel Door w/ Steel Frame &amp; Panic Bar (UoM: EA)</v>
      </c>
      <c r="F1066" s="1414" t="str">
        <f t="shared" si="37"/>
        <v xml:space="preserve">A04AR103-00002 Finishing Work Door &amp; Window Work Steel Door w/ Steel Frame &amp; Panic Bar (UoM: EA) Fire Protective Rating: N/A, Double Door     w/ Hardware &amp; Accessories  </v>
      </c>
      <c r="G1066" s="1427" t="str" cm="1">
        <f t="array" ref="G1066:H1066">_xlfn.TEXTSPLIT(I1066,"-")</f>
        <v>A04AR103</v>
      </c>
      <c r="H1066" s="1427" t="str">
        <v>00002</v>
      </c>
      <c r="I1066" s="1428" t="s">
        <v>6156</v>
      </c>
      <c r="J1066" s="1428" t="s">
        <v>4288</v>
      </c>
      <c r="K1066" s="1428" t="s">
        <v>5683</v>
      </c>
      <c r="L1066" s="1428" t="s">
        <v>5684</v>
      </c>
      <c r="M1066" s="1428" t="s">
        <v>4288</v>
      </c>
      <c r="N1066" s="1428" t="s">
        <v>6073</v>
      </c>
      <c r="O1066" s="1428" t="s">
        <v>6153</v>
      </c>
      <c r="P1066" s="1428" t="s">
        <v>6154</v>
      </c>
      <c r="Q1066" s="1428" t="s">
        <v>4436</v>
      </c>
      <c r="R1066" s="1428" t="s">
        <v>6096</v>
      </c>
      <c r="S1066" s="1428" t="s">
        <v>2965</v>
      </c>
      <c r="T1066" s="1428">
        <v>0</v>
      </c>
      <c r="U1066" s="1428" t="s">
        <v>2965</v>
      </c>
      <c r="V1066" s="1428">
        <v>0</v>
      </c>
      <c r="W1066" s="1428" t="s">
        <v>2965</v>
      </c>
      <c r="X1066" s="1428">
        <v>0</v>
      </c>
      <c r="Y1066" s="1428" t="s">
        <v>2965</v>
      </c>
      <c r="Z1066" s="1428">
        <v>0</v>
      </c>
      <c r="AA1066" s="1428" t="s">
        <v>4999</v>
      </c>
      <c r="AB1066" s="1428" t="s">
        <v>6077</v>
      </c>
      <c r="AC1066" s="1428" t="s">
        <v>2965</v>
      </c>
      <c r="AD1066" s="1428">
        <v>0</v>
      </c>
      <c r="AE1066" s="1428" t="s">
        <v>2965</v>
      </c>
      <c r="AF1066" s="1428">
        <v>0</v>
      </c>
      <c r="AG1066" s="1428">
        <v>0</v>
      </c>
      <c r="AH1066" s="1428" t="s">
        <v>6094</v>
      </c>
      <c r="AI1066" s="1428">
        <v>0</v>
      </c>
      <c r="AJ1066" s="1428">
        <v>0</v>
      </c>
      <c r="AK1066" s="1428">
        <v>0</v>
      </c>
      <c r="AL1066" s="1428">
        <v>0</v>
      </c>
      <c r="AM1066" s="1428">
        <v>0</v>
      </c>
      <c r="AN1066" s="1428">
        <v>0</v>
      </c>
      <c r="AO1066" s="1428" t="s">
        <v>2965</v>
      </c>
      <c r="AP1066" s="1428" t="s">
        <v>4817</v>
      </c>
      <c r="AQ1066" s="1428" t="s">
        <v>4817</v>
      </c>
      <c r="AR1066" s="1428" t="s">
        <v>6155</v>
      </c>
      <c r="AS1066" s="1428" t="s">
        <v>6156</v>
      </c>
    </row>
    <row r="1067" spans="1:45" s="1414" customFormat="1" ht="17.25" customHeight="1">
      <c r="A1067" s="1414" t="str">
        <f t="shared" si="32"/>
        <v/>
      </c>
      <c r="B1067" s="1414" t="str">
        <f t="shared" si="33"/>
        <v/>
      </c>
      <c r="C1067" s="1414" t="str">
        <f t="shared" si="34"/>
        <v>00003</v>
      </c>
      <c r="D1067" s="1414" t="str">
        <f t="shared" si="35"/>
        <v>Fire Protective Rating: 0.5-hr, Single Door</v>
      </c>
      <c r="E1067" s="1414" t="str">
        <f t="shared" si="36"/>
        <v>A04AR103 Finishing Work Door &amp; Window Work Steel Door w/ Steel Frame &amp; Panic Bar (UoM: EA)</v>
      </c>
      <c r="F1067" s="1414" t="str">
        <f t="shared" si="37"/>
        <v xml:space="preserve">A04AR103-00003 Finishing Work Door &amp; Window Work Steel Door w/ Steel Frame &amp; Panic Bar (UoM: EA) Fire Protective Rating: 0.5-hr, Single Door     w/ Hardware &amp; Accessories  </v>
      </c>
      <c r="G1067" s="1427" t="str" cm="1">
        <f t="array" ref="G1067:H1067">_xlfn.TEXTSPLIT(I1067,"-")</f>
        <v>A04AR103</v>
      </c>
      <c r="H1067" s="1427" t="str">
        <v>00003</v>
      </c>
      <c r="I1067" s="1428" t="s">
        <v>6157</v>
      </c>
      <c r="J1067" s="1428" t="s">
        <v>4288</v>
      </c>
      <c r="K1067" s="1428" t="s">
        <v>5683</v>
      </c>
      <c r="L1067" s="1428" t="s">
        <v>5684</v>
      </c>
      <c r="M1067" s="1428" t="s">
        <v>4288</v>
      </c>
      <c r="N1067" s="1428" t="s">
        <v>6073</v>
      </c>
      <c r="O1067" s="1428" t="s">
        <v>6153</v>
      </c>
      <c r="P1067" s="1428" t="s">
        <v>6154</v>
      </c>
      <c r="Q1067" s="1428" t="s">
        <v>4445</v>
      </c>
      <c r="R1067" s="1428" t="s">
        <v>6098</v>
      </c>
      <c r="S1067" s="1428" t="s">
        <v>2965</v>
      </c>
      <c r="T1067" s="1428">
        <v>0</v>
      </c>
      <c r="U1067" s="1428" t="s">
        <v>2965</v>
      </c>
      <c r="V1067" s="1428">
        <v>0</v>
      </c>
      <c r="W1067" s="1428" t="s">
        <v>2965</v>
      </c>
      <c r="X1067" s="1428">
        <v>0</v>
      </c>
      <c r="Y1067" s="1428" t="s">
        <v>2965</v>
      </c>
      <c r="Z1067" s="1428">
        <v>0</v>
      </c>
      <c r="AA1067" s="1428" t="s">
        <v>4999</v>
      </c>
      <c r="AB1067" s="1428" t="s">
        <v>6077</v>
      </c>
      <c r="AC1067" s="1428" t="s">
        <v>2965</v>
      </c>
      <c r="AD1067" s="1428">
        <v>0</v>
      </c>
      <c r="AE1067" s="1428" t="s">
        <v>2965</v>
      </c>
      <c r="AF1067" s="1428">
        <v>0</v>
      </c>
      <c r="AG1067" s="1428">
        <v>0</v>
      </c>
      <c r="AH1067" s="1428" t="s">
        <v>6094</v>
      </c>
      <c r="AI1067" s="1428">
        <v>0</v>
      </c>
      <c r="AJ1067" s="1428">
        <v>0</v>
      </c>
      <c r="AK1067" s="1428">
        <v>0</v>
      </c>
      <c r="AL1067" s="1428">
        <v>0</v>
      </c>
      <c r="AM1067" s="1428">
        <v>0</v>
      </c>
      <c r="AN1067" s="1428">
        <v>0</v>
      </c>
      <c r="AO1067" s="1428" t="s">
        <v>2965</v>
      </c>
      <c r="AP1067" s="1428" t="s">
        <v>4817</v>
      </c>
      <c r="AQ1067" s="1428" t="s">
        <v>4817</v>
      </c>
      <c r="AR1067" s="1428" t="s">
        <v>6155</v>
      </c>
      <c r="AS1067" s="1428" t="s">
        <v>6157</v>
      </c>
    </row>
    <row r="1068" spans="1:45" s="1414" customFormat="1" ht="17.25" customHeight="1">
      <c r="A1068" s="1414" t="str">
        <f t="shared" si="32"/>
        <v>00004</v>
      </c>
      <c r="B1068" s="1414" t="str">
        <f t="shared" si="33"/>
        <v>Fire Protective Rating: 0.5-hr, Double Door</v>
      </c>
      <c r="C1068" s="1414" t="str">
        <f t="shared" si="34"/>
        <v/>
      </c>
      <c r="D1068" s="1414" t="str">
        <f t="shared" si="35"/>
        <v/>
      </c>
      <c r="E1068" s="1414" t="str">
        <f t="shared" si="36"/>
        <v>A04AR103 Finishing Work Door &amp; Window Work Steel Door w/ Steel Frame &amp; Panic Bar (UoM: EA)</v>
      </c>
      <c r="F1068" s="1414" t="str">
        <f t="shared" si="37"/>
        <v xml:space="preserve">A04AR103-00004 Finishing Work Door &amp; Window Work Steel Door w/ Steel Frame &amp; Panic Bar (UoM: EA) Fire Protective Rating: 0.5-hr, Double Door     w/ Hardware &amp; Accessories  </v>
      </c>
      <c r="G1068" s="1427" t="str" cm="1">
        <f t="array" ref="G1068:H1068">_xlfn.TEXTSPLIT(I1068,"-")</f>
        <v>A04AR103</v>
      </c>
      <c r="H1068" s="1427" t="str">
        <v>00004</v>
      </c>
      <c r="I1068" s="1428" t="s">
        <v>6158</v>
      </c>
      <c r="J1068" s="1428" t="s">
        <v>4288</v>
      </c>
      <c r="K1068" s="1428" t="s">
        <v>5683</v>
      </c>
      <c r="L1068" s="1428" t="s">
        <v>5684</v>
      </c>
      <c r="M1068" s="1428" t="s">
        <v>4288</v>
      </c>
      <c r="N1068" s="1428" t="s">
        <v>6073</v>
      </c>
      <c r="O1068" s="1428" t="s">
        <v>6153</v>
      </c>
      <c r="P1068" s="1428" t="s">
        <v>6154</v>
      </c>
      <c r="Q1068" s="1428" t="s">
        <v>4448</v>
      </c>
      <c r="R1068" s="1428" t="s">
        <v>6100</v>
      </c>
      <c r="S1068" s="1428" t="s">
        <v>2965</v>
      </c>
      <c r="T1068" s="1428">
        <v>0</v>
      </c>
      <c r="U1068" s="1428" t="s">
        <v>2965</v>
      </c>
      <c r="V1068" s="1428">
        <v>0</v>
      </c>
      <c r="W1068" s="1428" t="s">
        <v>2965</v>
      </c>
      <c r="X1068" s="1428">
        <v>0</v>
      </c>
      <c r="Y1068" s="1428" t="s">
        <v>2965</v>
      </c>
      <c r="Z1068" s="1428">
        <v>0</v>
      </c>
      <c r="AA1068" s="1428" t="s">
        <v>4999</v>
      </c>
      <c r="AB1068" s="1428" t="s">
        <v>6077</v>
      </c>
      <c r="AC1068" s="1428" t="s">
        <v>2965</v>
      </c>
      <c r="AD1068" s="1428">
        <v>0</v>
      </c>
      <c r="AE1068" s="1428" t="s">
        <v>2965</v>
      </c>
      <c r="AF1068" s="1428">
        <v>0</v>
      </c>
      <c r="AG1068" s="1428">
        <v>0</v>
      </c>
      <c r="AH1068" s="1428" t="s">
        <v>6094</v>
      </c>
      <c r="AI1068" s="1428">
        <v>0</v>
      </c>
      <c r="AJ1068" s="1428">
        <v>0</v>
      </c>
      <c r="AK1068" s="1428">
        <v>0</v>
      </c>
      <c r="AL1068" s="1428">
        <v>0</v>
      </c>
      <c r="AM1068" s="1428">
        <v>0</v>
      </c>
      <c r="AN1068" s="1428">
        <v>0</v>
      </c>
      <c r="AO1068" s="1428" t="s">
        <v>2965</v>
      </c>
      <c r="AP1068" s="1428" t="s">
        <v>4817</v>
      </c>
      <c r="AQ1068" s="1428" t="s">
        <v>4817</v>
      </c>
      <c r="AR1068" s="1428" t="s">
        <v>6155</v>
      </c>
      <c r="AS1068" s="1428" t="s">
        <v>6158</v>
      </c>
    </row>
    <row r="1069" spans="1:45" s="1414" customFormat="1" ht="17.25" customHeight="1">
      <c r="A1069" s="1414" t="str">
        <f t="shared" si="32"/>
        <v/>
      </c>
      <c r="B1069" s="1414" t="str">
        <f t="shared" si="33"/>
        <v/>
      </c>
      <c r="C1069" s="1414" t="str">
        <f t="shared" si="34"/>
        <v>00005</v>
      </c>
      <c r="D1069" s="1414" t="str">
        <f t="shared" si="35"/>
        <v>Fire Protective Rating: 1-hr, Single Door</v>
      </c>
      <c r="E1069" s="1414" t="str">
        <f t="shared" si="36"/>
        <v>A04AR103 Finishing Work Door &amp; Window Work Steel Door w/ Steel Frame &amp; Panic Bar (UoM: EA)</v>
      </c>
      <c r="F1069" s="1414" t="str">
        <f t="shared" si="37"/>
        <v xml:space="preserve">A04AR103-00005 Finishing Work Door &amp; Window Work Steel Door w/ Steel Frame &amp; Panic Bar (UoM: EA) Fire Protective Rating: 1-hr, Single Door     w/ Hardware &amp; Accessories  </v>
      </c>
      <c r="G1069" s="1427" t="str" cm="1">
        <f t="array" ref="G1069:H1069">_xlfn.TEXTSPLIT(I1069,"-")</f>
        <v>A04AR103</v>
      </c>
      <c r="H1069" s="1427" t="str">
        <v>00005</v>
      </c>
      <c r="I1069" s="1428" t="s">
        <v>6159</v>
      </c>
      <c r="J1069" s="1428" t="s">
        <v>4288</v>
      </c>
      <c r="K1069" s="1428" t="s">
        <v>5683</v>
      </c>
      <c r="L1069" s="1428" t="s">
        <v>5684</v>
      </c>
      <c r="M1069" s="1428" t="s">
        <v>4288</v>
      </c>
      <c r="N1069" s="1428" t="s">
        <v>6073</v>
      </c>
      <c r="O1069" s="1428" t="s">
        <v>6153</v>
      </c>
      <c r="P1069" s="1428" t="s">
        <v>6154</v>
      </c>
      <c r="Q1069" s="1428" t="s">
        <v>4429</v>
      </c>
      <c r="R1069" s="1428" t="s">
        <v>6102</v>
      </c>
      <c r="S1069" s="1428" t="s">
        <v>2965</v>
      </c>
      <c r="T1069" s="1428">
        <v>0</v>
      </c>
      <c r="U1069" s="1428" t="s">
        <v>2965</v>
      </c>
      <c r="V1069" s="1428">
        <v>0</v>
      </c>
      <c r="W1069" s="1428" t="s">
        <v>2965</v>
      </c>
      <c r="X1069" s="1428">
        <v>0</v>
      </c>
      <c r="Y1069" s="1428" t="s">
        <v>2965</v>
      </c>
      <c r="Z1069" s="1428">
        <v>0</v>
      </c>
      <c r="AA1069" s="1428" t="s">
        <v>4999</v>
      </c>
      <c r="AB1069" s="1428" t="s">
        <v>6077</v>
      </c>
      <c r="AC1069" s="1428" t="s">
        <v>2965</v>
      </c>
      <c r="AD1069" s="1428">
        <v>0</v>
      </c>
      <c r="AE1069" s="1428" t="s">
        <v>2965</v>
      </c>
      <c r="AF1069" s="1428">
        <v>0</v>
      </c>
      <c r="AG1069" s="1428">
        <v>0</v>
      </c>
      <c r="AH1069" s="1428" t="s">
        <v>6094</v>
      </c>
      <c r="AI1069" s="1428">
        <v>0</v>
      </c>
      <c r="AJ1069" s="1428">
        <v>0</v>
      </c>
      <c r="AK1069" s="1428">
        <v>0</v>
      </c>
      <c r="AL1069" s="1428">
        <v>0</v>
      </c>
      <c r="AM1069" s="1428">
        <v>0</v>
      </c>
      <c r="AN1069" s="1428">
        <v>0</v>
      </c>
      <c r="AO1069" s="1428" t="s">
        <v>2965</v>
      </c>
      <c r="AP1069" s="1428" t="s">
        <v>4817</v>
      </c>
      <c r="AQ1069" s="1428" t="s">
        <v>4817</v>
      </c>
      <c r="AR1069" s="1428" t="s">
        <v>6155</v>
      </c>
      <c r="AS1069" s="1428" t="s">
        <v>6159</v>
      </c>
    </row>
    <row r="1070" spans="1:45" s="1414" customFormat="1" ht="17.25" customHeight="1">
      <c r="A1070" s="1414" t="str">
        <f t="shared" si="32"/>
        <v>00006</v>
      </c>
      <c r="B1070" s="1414" t="str">
        <f t="shared" si="33"/>
        <v>Fire Protective Rating: 1-hr, Double Door</v>
      </c>
      <c r="C1070" s="1414" t="str">
        <f t="shared" si="34"/>
        <v/>
      </c>
      <c r="D1070" s="1414" t="str">
        <f t="shared" si="35"/>
        <v/>
      </c>
      <c r="E1070" s="1414" t="str">
        <f t="shared" si="36"/>
        <v>A04AR103 Finishing Work Door &amp; Window Work Steel Door w/ Steel Frame &amp; Panic Bar (UoM: EA)</v>
      </c>
      <c r="F1070" s="1414" t="str">
        <f t="shared" si="37"/>
        <v xml:space="preserve">A04AR103-00006 Finishing Work Door &amp; Window Work Steel Door w/ Steel Frame &amp; Panic Bar (UoM: EA) Fire Protective Rating: 1-hr, Double Door     w/ Hardware &amp; Accessories  </v>
      </c>
      <c r="G1070" s="1427" t="str" cm="1">
        <f t="array" ref="G1070:H1070">_xlfn.TEXTSPLIT(I1070,"-")</f>
        <v>A04AR103</v>
      </c>
      <c r="H1070" s="1427" t="str">
        <v>00006</v>
      </c>
      <c r="I1070" s="1428" t="s">
        <v>6160</v>
      </c>
      <c r="J1070" s="1428" t="s">
        <v>4288</v>
      </c>
      <c r="K1070" s="1428" t="s">
        <v>5683</v>
      </c>
      <c r="L1070" s="1428" t="s">
        <v>5684</v>
      </c>
      <c r="M1070" s="1428" t="s">
        <v>4288</v>
      </c>
      <c r="N1070" s="1428" t="s">
        <v>6073</v>
      </c>
      <c r="O1070" s="1428" t="s">
        <v>6153</v>
      </c>
      <c r="P1070" s="1428" t="s">
        <v>6154</v>
      </c>
      <c r="Q1070" s="1428" t="s">
        <v>4522</v>
      </c>
      <c r="R1070" s="1428" t="s">
        <v>6104</v>
      </c>
      <c r="S1070" s="1428" t="s">
        <v>2965</v>
      </c>
      <c r="T1070" s="1428">
        <v>0</v>
      </c>
      <c r="U1070" s="1428" t="s">
        <v>2965</v>
      </c>
      <c r="V1070" s="1428">
        <v>0</v>
      </c>
      <c r="W1070" s="1428" t="s">
        <v>2965</v>
      </c>
      <c r="X1070" s="1428">
        <v>0</v>
      </c>
      <c r="Y1070" s="1428" t="s">
        <v>2965</v>
      </c>
      <c r="Z1070" s="1428">
        <v>0</v>
      </c>
      <c r="AA1070" s="1428" t="s">
        <v>4999</v>
      </c>
      <c r="AB1070" s="1428" t="s">
        <v>6077</v>
      </c>
      <c r="AC1070" s="1428" t="s">
        <v>2965</v>
      </c>
      <c r="AD1070" s="1428">
        <v>0</v>
      </c>
      <c r="AE1070" s="1428" t="s">
        <v>2965</v>
      </c>
      <c r="AF1070" s="1428">
        <v>0</v>
      </c>
      <c r="AG1070" s="1428">
        <v>0</v>
      </c>
      <c r="AH1070" s="1428" t="s">
        <v>6094</v>
      </c>
      <c r="AI1070" s="1428">
        <v>0</v>
      </c>
      <c r="AJ1070" s="1428">
        <v>0</v>
      </c>
      <c r="AK1070" s="1428">
        <v>0</v>
      </c>
      <c r="AL1070" s="1428">
        <v>0</v>
      </c>
      <c r="AM1070" s="1428">
        <v>0</v>
      </c>
      <c r="AN1070" s="1428">
        <v>0</v>
      </c>
      <c r="AO1070" s="1428" t="s">
        <v>2965</v>
      </c>
      <c r="AP1070" s="1428" t="s">
        <v>4817</v>
      </c>
      <c r="AQ1070" s="1428" t="s">
        <v>4817</v>
      </c>
      <c r="AR1070" s="1428" t="s">
        <v>6155</v>
      </c>
      <c r="AS1070" s="1428" t="s">
        <v>6160</v>
      </c>
    </row>
    <row r="1071" spans="1:45" s="1414" customFormat="1" ht="17.25" customHeight="1">
      <c r="A1071" s="1414" t="str">
        <f t="shared" si="32"/>
        <v/>
      </c>
      <c r="B1071" s="1414" t="str">
        <f t="shared" si="33"/>
        <v/>
      </c>
      <c r="C1071" s="1414" t="str">
        <f t="shared" si="34"/>
        <v>00007</v>
      </c>
      <c r="D1071" s="1414" t="str">
        <f t="shared" si="35"/>
        <v>Fire Protective Rating: 1.5-hrs, Single Door</v>
      </c>
      <c r="E1071" s="1414" t="str">
        <f t="shared" si="36"/>
        <v>A04AR103 Finishing Work Door &amp; Window Work Steel Door w/ Steel Frame &amp; Panic Bar (UoM: EA)</v>
      </c>
      <c r="F1071" s="1414" t="str">
        <f t="shared" si="37"/>
        <v xml:space="preserve">A04AR103-00007 Finishing Work Door &amp; Window Work Steel Door w/ Steel Frame &amp; Panic Bar (UoM: EA) Fire Protective Rating: 1.5-hrs, Single Door     w/ Hardware &amp; Accessories  </v>
      </c>
      <c r="G1071" s="1427" t="str" cm="1">
        <f t="array" ref="G1071:H1071">_xlfn.TEXTSPLIT(I1071,"-")</f>
        <v>A04AR103</v>
      </c>
      <c r="H1071" s="1427" t="str">
        <v>00007</v>
      </c>
      <c r="I1071" s="1428" t="s">
        <v>6161</v>
      </c>
      <c r="J1071" s="1428" t="s">
        <v>4288</v>
      </c>
      <c r="K1071" s="1428" t="s">
        <v>5683</v>
      </c>
      <c r="L1071" s="1428" t="s">
        <v>5684</v>
      </c>
      <c r="M1071" s="1428" t="s">
        <v>4288</v>
      </c>
      <c r="N1071" s="1428" t="s">
        <v>6073</v>
      </c>
      <c r="O1071" s="1428" t="s">
        <v>6153</v>
      </c>
      <c r="P1071" s="1428" t="s">
        <v>6154</v>
      </c>
      <c r="Q1071" s="1428" t="s">
        <v>4529</v>
      </c>
      <c r="R1071" s="1428" t="s">
        <v>6106</v>
      </c>
      <c r="S1071" s="1428" t="s">
        <v>2965</v>
      </c>
      <c r="T1071" s="1428">
        <v>0</v>
      </c>
      <c r="U1071" s="1428" t="s">
        <v>2965</v>
      </c>
      <c r="V1071" s="1428">
        <v>0</v>
      </c>
      <c r="W1071" s="1428" t="s">
        <v>2965</v>
      </c>
      <c r="X1071" s="1428">
        <v>0</v>
      </c>
      <c r="Y1071" s="1428" t="s">
        <v>2965</v>
      </c>
      <c r="Z1071" s="1428">
        <v>0</v>
      </c>
      <c r="AA1071" s="1428" t="s">
        <v>4999</v>
      </c>
      <c r="AB1071" s="1428" t="s">
        <v>6077</v>
      </c>
      <c r="AC1071" s="1428" t="s">
        <v>2965</v>
      </c>
      <c r="AD1071" s="1428">
        <v>0</v>
      </c>
      <c r="AE1071" s="1428" t="s">
        <v>2965</v>
      </c>
      <c r="AF1071" s="1428">
        <v>0</v>
      </c>
      <c r="AG1071" s="1428">
        <v>0</v>
      </c>
      <c r="AH1071" s="1428" t="s">
        <v>6094</v>
      </c>
      <c r="AI1071" s="1428">
        <v>0</v>
      </c>
      <c r="AJ1071" s="1428">
        <v>0</v>
      </c>
      <c r="AK1071" s="1428">
        <v>0</v>
      </c>
      <c r="AL1071" s="1428">
        <v>0</v>
      </c>
      <c r="AM1071" s="1428">
        <v>0</v>
      </c>
      <c r="AN1071" s="1428">
        <v>0</v>
      </c>
      <c r="AO1071" s="1428" t="s">
        <v>2965</v>
      </c>
      <c r="AP1071" s="1428" t="s">
        <v>4817</v>
      </c>
      <c r="AQ1071" s="1428" t="s">
        <v>4817</v>
      </c>
      <c r="AR1071" s="1428" t="s">
        <v>6155</v>
      </c>
      <c r="AS1071" s="1428" t="s">
        <v>6161</v>
      </c>
    </row>
    <row r="1072" spans="1:45" s="1414" customFormat="1" ht="17.25" customHeight="1">
      <c r="A1072" s="1414" t="str">
        <f t="shared" si="32"/>
        <v>00008</v>
      </c>
      <c r="B1072" s="1414" t="str">
        <f t="shared" si="33"/>
        <v>Fire Protective Rating: 1.5-hrs, Double Door</v>
      </c>
      <c r="C1072" s="1414" t="str">
        <f t="shared" si="34"/>
        <v/>
      </c>
      <c r="D1072" s="1414" t="str">
        <f t="shared" si="35"/>
        <v/>
      </c>
      <c r="E1072" s="1414" t="str">
        <f t="shared" si="36"/>
        <v>A04AR103 Finishing Work Door &amp; Window Work Steel Door w/ Steel Frame &amp; Panic Bar (UoM: EA)</v>
      </c>
      <c r="F1072" s="1414" t="str">
        <f t="shared" si="37"/>
        <v xml:space="preserve">A04AR103-00008 Finishing Work Door &amp; Window Work Steel Door w/ Steel Frame &amp; Panic Bar (UoM: EA) Fire Protective Rating: 1.5-hrs, Double Door     w/ Hardware &amp; Accessories  </v>
      </c>
      <c r="G1072" s="1427" t="str" cm="1">
        <f t="array" ref="G1072:H1072">_xlfn.TEXTSPLIT(I1072,"-")</f>
        <v>A04AR103</v>
      </c>
      <c r="H1072" s="1427" t="str">
        <v>00008</v>
      </c>
      <c r="I1072" s="1428" t="s">
        <v>6162</v>
      </c>
      <c r="J1072" s="1428" t="s">
        <v>4288</v>
      </c>
      <c r="K1072" s="1428" t="s">
        <v>5683</v>
      </c>
      <c r="L1072" s="1428" t="s">
        <v>5684</v>
      </c>
      <c r="M1072" s="1428" t="s">
        <v>4288</v>
      </c>
      <c r="N1072" s="1428" t="s">
        <v>6073</v>
      </c>
      <c r="O1072" s="1428" t="s">
        <v>6153</v>
      </c>
      <c r="P1072" s="1428" t="s">
        <v>6154</v>
      </c>
      <c r="Q1072" s="1428" t="s">
        <v>4532</v>
      </c>
      <c r="R1072" s="1428" t="s">
        <v>6108</v>
      </c>
      <c r="S1072" s="1428" t="s">
        <v>2965</v>
      </c>
      <c r="T1072" s="1428">
        <v>0</v>
      </c>
      <c r="U1072" s="1428" t="s">
        <v>2965</v>
      </c>
      <c r="V1072" s="1428">
        <v>0</v>
      </c>
      <c r="W1072" s="1428" t="s">
        <v>2965</v>
      </c>
      <c r="X1072" s="1428">
        <v>0</v>
      </c>
      <c r="Y1072" s="1428" t="s">
        <v>2965</v>
      </c>
      <c r="Z1072" s="1428">
        <v>0</v>
      </c>
      <c r="AA1072" s="1428" t="s">
        <v>4999</v>
      </c>
      <c r="AB1072" s="1428" t="s">
        <v>6077</v>
      </c>
      <c r="AC1072" s="1428" t="s">
        <v>2965</v>
      </c>
      <c r="AD1072" s="1428">
        <v>0</v>
      </c>
      <c r="AE1072" s="1428" t="s">
        <v>2965</v>
      </c>
      <c r="AF1072" s="1428">
        <v>0</v>
      </c>
      <c r="AG1072" s="1428">
        <v>0</v>
      </c>
      <c r="AH1072" s="1428" t="s">
        <v>6094</v>
      </c>
      <c r="AI1072" s="1428">
        <v>0</v>
      </c>
      <c r="AJ1072" s="1428">
        <v>0</v>
      </c>
      <c r="AK1072" s="1428">
        <v>0</v>
      </c>
      <c r="AL1072" s="1428">
        <v>0</v>
      </c>
      <c r="AM1072" s="1428">
        <v>0</v>
      </c>
      <c r="AN1072" s="1428">
        <v>0</v>
      </c>
      <c r="AO1072" s="1428" t="s">
        <v>2965</v>
      </c>
      <c r="AP1072" s="1428" t="s">
        <v>4817</v>
      </c>
      <c r="AQ1072" s="1428" t="s">
        <v>4817</v>
      </c>
      <c r="AR1072" s="1428" t="s">
        <v>6155</v>
      </c>
      <c r="AS1072" s="1428" t="s">
        <v>6162</v>
      </c>
    </row>
    <row r="1073" spans="1:45" s="1414" customFormat="1" ht="17.25" customHeight="1">
      <c r="A1073" s="1414" t="str">
        <f t="shared" si="32"/>
        <v/>
      </c>
      <c r="B1073" s="1414" t="str">
        <f t="shared" si="33"/>
        <v/>
      </c>
      <c r="C1073" s="1414" t="str">
        <f t="shared" si="34"/>
        <v>00009</v>
      </c>
      <c r="D1073" s="1414" t="str">
        <f t="shared" si="35"/>
        <v>Fire Protective Rating: 2-hrs, Single Door</v>
      </c>
      <c r="E1073" s="1414" t="str">
        <f t="shared" si="36"/>
        <v>A04AR103 Finishing Work Door &amp; Window Work Steel Door w/ Steel Frame &amp; Panic Bar (UoM: EA)</v>
      </c>
      <c r="F1073" s="1414" t="str">
        <f t="shared" si="37"/>
        <v xml:space="preserve">A04AR103-00009 Finishing Work Door &amp; Window Work Steel Door w/ Steel Frame &amp; Panic Bar (UoM: EA) Fire Protective Rating: 2-hrs, Single Door     w/ Hardware &amp; Accessories  </v>
      </c>
      <c r="G1073" s="1427" t="str" cm="1">
        <f t="array" ref="G1073:H1073">_xlfn.TEXTSPLIT(I1073,"-")</f>
        <v>A04AR103</v>
      </c>
      <c r="H1073" s="1427" t="str">
        <v>00009</v>
      </c>
      <c r="I1073" s="1428" t="s">
        <v>6163</v>
      </c>
      <c r="J1073" s="1428" t="s">
        <v>4288</v>
      </c>
      <c r="K1073" s="1428" t="s">
        <v>5683</v>
      </c>
      <c r="L1073" s="1428" t="s">
        <v>5684</v>
      </c>
      <c r="M1073" s="1428" t="s">
        <v>4288</v>
      </c>
      <c r="N1073" s="1428" t="s">
        <v>6073</v>
      </c>
      <c r="O1073" s="1428" t="s">
        <v>6153</v>
      </c>
      <c r="P1073" s="1428" t="s">
        <v>6154</v>
      </c>
      <c r="Q1073" s="1428" t="s">
        <v>4538</v>
      </c>
      <c r="R1073" s="1428" t="s">
        <v>6110</v>
      </c>
      <c r="S1073" s="1428" t="s">
        <v>2965</v>
      </c>
      <c r="T1073" s="1428">
        <v>0</v>
      </c>
      <c r="U1073" s="1428" t="s">
        <v>2965</v>
      </c>
      <c r="V1073" s="1428">
        <v>0</v>
      </c>
      <c r="W1073" s="1428" t="s">
        <v>2965</v>
      </c>
      <c r="X1073" s="1428">
        <v>0</v>
      </c>
      <c r="Y1073" s="1428" t="s">
        <v>2965</v>
      </c>
      <c r="Z1073" s="1428">
        <v>0</v>
      </c>
      <c r="AA1073" s="1428" t="s">
        <v>4999</v>
      </c>
      <c r="AB1073" s="1428" t="s">
        <v>6077</v>
      </c>
      <c r="AC1073" s="1428" t="s">
        <v>2965</v>
      </c>
      <c r="AD1073" s="1428">
        <v>0</v>
      </c>
      <c r="AE1073" s="1428" t="s">
        <v>2965</v>
      </c>
      <c r="AF1073" s="1428">
        <v>0</v>
      </c>
      <c r="AG1073" s="1428">
        <v>0</v>
      </c>
      <c r="AH1073" s="1428" t="s">
        <v>6094</v>
      </c>
      <c r="AI1073" s="1428">
        <v>0</v>
      </c>
      <c r="AJ1073" s="1428">
        <v>0</v>
      </c>
      <c r="AK1073" s="1428">
        <v>0</v>
      </c>
      <c r="AL1073" s="1428">
        <v>0</v>
      </c>
      <c r="AM1073" s="1428">
        <v>0</v>
      </c>
      <c r="AN1073" s="1428">
        <v>0</v>
      </c>
      <c r="AO1073" s="1428" t="s">
        <v>2965</v>
      </c>
      <c r="AP1073" s="1428" t="s">
        <v>4817</v>
      </c>
      <c r="AQ1073" s="1428" t="s">
        <v>4817</v>
      </c>
      <c r="AR1073" s="1428" t="s">
        <v>6155</v>
      </c>
      <c r="AS1073" s="1428" t="s">
        <v>6163</v>
      </c>
    </row>
    <row r="1074" spans="1:45" s="1414" customFormat="1" ht="17.25" customHeight="1">
      <c r="A1074" s="1414" t="str">
        <f t="shared" si="32"/>
        <v>00010</v>
      </c>
      <c r="B1074" s="1414" t="str">
        <f t="shared" si="33"/>
        <v>Fire Protective Rating: 2-hrs, Double Door</v>
      </c>
      <c r="C1074" s="1414" t="str">
        <f t="shared" si="34"/>
        <v/>
      </c>
      <c r="D1074" s="1414" t="str">
        <f t="shared" si="35"/>
        <v/>
      </c>
      <c r="E1074" s="1414" t="str">
        <f t="shared" si="36"/>
        <v>A04AR103 Finishing Work Door &amp; Window Work Steel Door w/ Steel Frame &amp; Panic Bar (UoM: EA)</v>
      </c>
      <c r="F1074" s="1414" t="str">
        <f t="shared" si="37"/>
        <v xml:space="preserve">A04AR103-00010 Finishing Work Door &amp; Window Work Steel Door w/ Steel Frame &amp; Panic Bar (UoM: EA) Fire Protective Rating: 2-hrs, Double Door     w/ Hardware &amp; Accessories  </v>
      </c>
      <c r="G1074" s="1427" t="str" cm="1">
        <f t="array" ref="G1074:H1074">_xlfn.TEXTSPLIT(I1074,"-")</f>
        <v>A04AR103</v>
      </c>
      <c r="H1074" s="1427" t="str">
        <v>00010</v>
      </c>
      <c r="I1074" s="1428" t="s">
        <v>6164</v>
      </c>
      <c r="J1074" s="1428" t="s">
        <v>4288</v>
      </c>
      <c r="K1074" s="1428" t="s">
        <v>5683</v>
      </c>
      <c r="L1074" s="1428" t="s">
        <v>5684</v>
      </c>
      <c r="M1074" s="1428" t="s">
        <v>4288</v>
      </c>
      <c r="N1074" s="1428" t="s">
        <v>6073</v>
      </c>
      <c r="O1074" s="1428" t="s">
        <v>6153</v>
      </c>
      <c r="P1074" s="1428" t="s">
        <v>6154</v>
      </c>
      <c r="Q1074" s="1428" t="s">
        <v>4541</v>
      </c>
      <c r="R1074" s="1428" t="s">
        <v>6112</v>
      </c>
      <c r="S1074" s="1428" t="s">
        <v>2965</v>
      </c>
      <c r="T1074" s="1428">
        <v>0</v>
      </c>
      <c r="U1074" s="1428" t="s">
        <v>2965</v>
      </c>
      <c r="V1074" s="1428">
        <v>0</v>
      </c>
      <c r="W1074" s="1428" t="s">
        <v>2965</v>
      </c>
      <c r="X1074" s="1428">
        <v>0</v>
      </c>
      <c r="Y1074" s="1428" t="s">
        <v>2965</v>
      </c>
      <c r="Z1074" s="1428">
        <v>0</v>
      </c>
      <c r="AA1074" s="1428" t="s">
        <v>4999</v>
      </c>
      <c r="AB1074" s="1428" t="s">
        <v>6077</v>
      </c>
      <c r="AC1074" s="1428" t="s">
        <v>2965</v>
      </c>
      <c r="AD1074" s="1428">
        <v>0</v>
      </c>
      <c r="AE1074" s="1428" t="s">
        <v>2965</v>
      </c>
      <c r="AF1074" s="1428">
        <v>0</v>
      </c>
      <c r="AG1074" s="1428">
        <v>0</v>
      </c>
      <c r="AH1074" s="1428" t="s">
        <v>6094</v>
      </c>
      <c r="AI1074" s="1428">
        <v>0</v>
      </c>
      <c r="AJ1074" s="1428">
        <v>0</v>
      </c>
      <c r="AK1074" s="1428">
        <v>0</v>
      </c>
      <c r="AL1074" s="1428">
        <v>0</v>
      </c>
      <c r="AM1074" s="1428">
        <v>0</v>
      </c>
      <c r="AN1074" s="1428">
        <v>0</v>
      </c>
      <c r="AO1074" s="1428" t="s">
        <v>2965</v>
      </c>
      <c r="AP1074" s="1428" t="s">
        <v>4817</v>
      </c>
      <c r="AQ1074" s="1428" t="s">
        <v>4817</v>
      </c>
      <c r="AR1074" s="1428" t="s">
        <v>6155</v>
      </c>
      <c r="AS1074" s="1428" t="s">
        <v>6164</v>
      </c>
    </row>
    <row r="1075" spans="1:45" s="1414" customFormat="1" ht="17.25" customHeight="1">
      <c r="A1075" s="1414" t="str">
        <f t="shared" si="32"/>
        <v/>
      </c>
      <c r="B1075" s="1414" t="str">
        <f t="shared" si="33"/>
        <v/>
      </c>
      <c r="C1075" s="1414" t="str">
        <f t="shared" si="34"/>
        <v>00011</v>
      </c>
      <c r="D1075" s="1414" t="str">
        <f t="shared" si="35"/>
        <v>Fire Protective Rating: 3-hrs, Single Door</v>
      </c>
      <c r="E1075" s="1414" t="str">
        <f t="shared" si="36"/>
        <v>A04AR103 Finishing Work Door &amp; Window Work Steel Door w/ Steel Frame &amp; Panic Bar (UoM: EA)</v>
      </c>
      <c r="F1075" s="1414" t="str">
        <f t="shared" si="37"/>
        <v xml:space="preserve">A04AR103-00011 Finishing Work Door &amp; Window Work Steel Door w/ Steel Frame &amp; Panic Bar (UoM: EA) Fire Protective Rating: 3-hrs, Single Door     w/ Hardware &amp; Accessories  </v>
      </c>
      <c r="G1075" s="1427" t="str" cm="1">
        <f t="array" ref="G1075:H1075">_xlfn.TEXTSPLIT(I1075,"-")</f>
        <v>A04AR103</v>
      </c>
      <c r="H1075" s="1427" t="str">
        <v>00011</v>
      </c>
      <c r="I1075" s="1428" t="s">
        <v>6165</v>
      </c>
      <c r="J1075" s="1428" t="s">
        <v>4288</v>
      </c>
      <c r="K1075" s="1428" t="s">
        <v>5683</v>
      </c>
      <c r="L1075" s="1428" t="s">
        <v>5684</v>
      </c>
      <c r="M1075" s="1428" t="s">
        <v>4288</v>
      </c>
      <c r="N1075" s="1428" t="s">
        <v>6073</v>
      </c>
      <c r="O1075" s="1428" t="s">
        <v>6153</v>
      </c>
      <c r="P1075" s="1428" t="s">
        <v>6154</v>
      </c>
      <c r="Q1075" s="1428" t="s">
        <v>6114</v>
      </c>
      <c r="R1075" s="1428" t="s">
        <v>6115</v>
      </c>
      <c r="S1075" s="1428" t="s">
        <v>2965</v>
      </c>
      <c r="T1075" s="1428">
        <v>0</v>
      </c>
      <c r="U1075" s="1428" t="s">
        <v>2965</v>
      </c>
      <c r="V1075" s="1428">
        <v>0</v>
      </c>
      <c r="W1075" s="1428" t="s">
        <v>2965</v>
      </c>
      <c r="X1075" s="1428">
        <v>0</v>
      </c>
      <c r="Y1075" s="1428" t="s">
        <v>2965</v>
      </c>
      <c r="Z1075" s="1428">
        <v>0</v>
      </c>
      <c r="AA1075" s="1428" t="s">
        <v>4999</v>
      </c>
      <c r="AB1075" s="1428" t="s">
        <v>6077</v>
      </c>
      <c r="AC1075" s="1428" t="s">
        <v>2965</v>
      </c>
      <c r="AD1075" s="1428">
        <v>0</v>
      </c>
      <c r="AE1075" s="1428" t="s">
        <v>2965</v>
      </c>
      <c r="AF1075" s="1428">
        <v>0</v>
      </c>
      <c r="AG1075" s="1428">
        <v>0</v>
      </c>
      <c r="AH1075" s="1428" t="s">
        <v>6094</v>
      </c>
      <c r="AI1075" s="1428">
        <v>0</v>
      </c>
      <c r="AJ1075" s="1428">
        <v>0</v>
      </c>
      <c r="AK1075" s="1428">
        <v>0</v>
      </c>
      <c r="AL1075" s="1428">
        <v>0</v>
      </c>
      <c r="AM1075" s="1428">
        <v>0</v>
      </c>
      <c r="AN1075" s="1428">
        <v>0</v>
      </c>
      <c r="AO1075" s="1428" t="s">
        <v>2965</v>
      </c>
      <c r="AP1075" s="1428" t="s">
        <v>4817</v>
      </c>
      <c r="AQ1075" s="1428" t="s">
        <v>4817</v>
      </c>
      <c r="AR1075" s="1428" t="s">
        <v>6155</v>
      </c>
      <c r="AS1075" s="1428" t="s">
        <v>6165</v>
      </c>
    </row>
    <row r="1076" spans="1:45" s="1414" customFormat="1" ht="17.25" customHeight="1">
      <c r="A1076" s="1414" t="str">
        <f t="shared" si="32"/>
        <v>00012</v>
      </c>
      <c r="B1076" s="1414" t="str">
        <f t="shared" si="33"/>
        <v>Fire Protective Rating: 3-hrs, Double Door</v>
      </c>
      <c r="C1076" s="1414" t="str">
        <f t="shared" si="34"/>
        <v/>
      </c>
      <c r="D1076" s="1414" t="str">
        <f t="shared" si="35"/>
        <v/>
      </c>
      <c r="E1076" s="1414" t="str">
        <f t="shared" si="36"/>
        <v>A04AR103 Finishing Work Door &amp; Window Work Steel Door w/ Steel Frame &amp; Panic Bar (UoM: EA)</v>
      </c>
      <c r="F1076" s="1414" t="str">
        <f t="shared" si="37"/>
        <v xml:space="preserve">A04AR103-00012 Finishing Work Door &amp; Window Work Steel Door w/ Steel Frame &amp; Panic Bar (UoM: EA) Fire Protective Rating: 3-hrs, Double Door     w/ Hardware &amp; Accessories  </v>
      </c>
      <c r="G1076" s="1427" t="str" cm="1">
        <f t="array" ref="G1076:H1076">_xlfn.TEXTSPLIT(I1076,"-")</f>
        <v>A04AR103</v>
      </c>
      <c r="H1076" s="1427" t="str">
        <v>00012</v>
      </c>
      <c r="I1076" s="1428" t="s">
        <v>6166</v>
      </c>
      <c r="J1076" s="1428" t="s">
        <v>4288</v>
      </c>
      <c r="K1076" s="1428" t="s">
        <v>5683</v>
      </c>
      <c r="L1076" s="1428" t="s">
        <v>5684</v>
      </c>
      <c r="M1076" s="1428" t="s">
        <v>4288</v>
      </c>
      <c r="N1076" s="1428" t="s">
        <v>6073</v>
      </c>
      <c r="O1076" s="1428" t="s">
        <v>6153</v>
      </c>
      <c r="P1076" s="1428" t="s">
        <v>6154</v>
      </c>
      <c r="Q1076" s="1428" t="s">
        <v>6117</v>
      </c>
      <c r="R1076" s="1428" t="s">
        <v>6118</v>
      </c>
      <c r="S1076" s="1428" t="s">
        <v>2965</v>
      </c>
      <c r="T1076" s="1428">
        <v>0</v>
      </c>
      <c r="U1076" s="1428" t="s">
        <v>2965</v>
      </c>
      <c r="V1076" s="1428">
        <v>0</v>
      </c>
      <c r="W1076" s="1428" t="s">
        <v>2965</v>
      </c>
      <c r="X1076" s="1428">
        <v>0</v>
      </c>
      <c r="Y1076" s="1428" t="s">
        <v>2965</v>
      </c>
      <c r="Z1076" s="1428">
        <v>0</v>
      </c>
      <c r="AA1076" s="1428" t="s">
        <v>4999</v>
      </c>
      <c r="AB1076" s="1428" t="s">
        <v>6077</v>
      </c>
      <c r="AC1076" s="1428" t="s">
        <v>2965</v>
      </c>
      <c r="AD1076" s="1428">
        <v>0</v>
      </c>
      <c r="AE1076" s="1428" t="s">
        <v>2965</v>
      </c>
      <c r="AF1076" s="1428">
        <v>0</v>
      </c>
      <c r="AG1076" s="1428">
        <v>0</v>
      </c>
      <c r="AH1076" s="1428" t="s">
        <v>6094</v>
      </c>
      <c r="AI1076" s="1428">
        <v>0</v>
      </c>
      <c r="AJ1076" s="1428">
        <v>0</v>
      </c>
      <c r="AK1076" s="1428">
        <v>0</v>
      </c>
      <c r="AL1076" s="1428">
        <v>0</v>
      </c>
      <c r="AM1076" s="1428">
        <v>0</v>
      </c>
      <c r="AN1076" s="1428">
        <v>0</v>
      </c>
      <c r="AO1076" s="1428" t="s">
        <v>2965</v>
      </c>
      <c r="AP1076" s="1428" t="s">
        <v>4817</v>
      </c>
      <c r="AQ1076" s="1428" t="s">
        <v>4817</v>
      </c>
      <c r="AR1076" s="1428" t="s">
        <v>6155</v>
      </c>
      <c r="AS1076" s="1428" t="s">
        <v>6166</v>
      </c>
    </row>
    <row r="1077" spans="1:45" s="1414" customFormat="1" ht="17.25" customHeight="1">
      <c r="A1077" s="1414" t="str">
        <f t="shared" si="32"/>
        <v/>
      </c>
      <c r="B1077" s="1414" t="str">
        <f t="shared" si="33"/>
        <v/>
      </c>
      <c r="C1077" s="1414" t="str">
        <f t="shared" si="34"/>
        <v/>
      </c>
      <c r="D1077" s="1414" t="str">
        <f t="shared" si="35"/>
        <v/>
      </c>
      <c r="E1077" s="1414" t="str">
        <f t="shared" si="36"/>
        <v>A04AR104 Finishing Work Door &amp; Window Work Steel Door w/ Steel Frame, Panic Bar &amp; Vision Panel for Each Leaf (UoM: M2)</v>
      </c>
      <c r="F1077" s="1414" t="str">
        <f t="shared" si="37"/>
        <v xml:space="preserve">A04AR104-00001 Finishing Work Door &amp; Window Work Steel Door w/ Steel Frame, Panic Bar &amp; Vision Panel for Each Leaf (UoM: M2) Fire Protective Rating: N/A     w/ Hardware &amp; Accessories  </v>
      </c>
      <c r="G1077" s="1427" t="str" cm="1">
        <f t="array" ref="G1077:H1077">_xlfn.TEXTSPLIT(I1077,"-")</f>
        <v>A04AR104</v>
      </c>
      <c r="H1077" s="1427" t="str">
        <v>00001</v>
      </c>
      <c r="I1077" s="1428" t="s">
        <v>6167</v>
      </c>
      <c r="J1077" s="1428" t="s">
        <v>4288</v>
      </c>
      <c r="K1077" s="1428" t="s">
        <v>5683</v>
      </c>
      <c r="L1077" s="1428" t="s">
        <v>5684</v>
      </c>
      <c r="M1077" s="1428" t="s">
        <v>4288</v>
      </c>
      <c r="N1077" s="1428" t="s">
        <v>6073</v>
      </c>
      <c r="O1077" s="1428" t="s">
        <v>6168</v>
      </c>
      <c r="P1077" s="1428" t="s">
        <v>6169</v>
      </c>
      <c r="Q1077" s="1428" t="s">
        <v>4408</v>
      </c>
      <c r="R1077" s="1428" t="s">
        <v>6076</v>
      </c>
      <c r="S1077" s="1428" t="s">
        <v>2965</v>
      </c>
      <c r="T1077" s="1428">
        <v>0</v>
      </c>
      <c r="U1077" s="1428" t="s">
        <v>2965</v>
      </c>
      <c r="V1077" s="1428">
        <v>0</v>
      </c>
      <c r="W1077" s="1428" t="s">
        <v>2965</v>
      </c>
      <c r="X1077" s="1428">
        <v>0</v>
      </c>
      <c r="Y1077" s="1428" t="s">
        <v>2965</v>
      </c>
      <c r="Z1077" s="1428">
        <v>0</v>
      </c>
      <c r="AA1077" s="1428" t="s">
        <v>4999</v>
      </c>
      <c r="AB1077" s="1428" t="s">
        <v>6077</v>
      </c>
      <c r="AC1077" s="1428" t="s">
        <v>2965</v>
      </c>
      <c r="AD1077" s="1428">
        <v>0</v>
      </c>
      <c r="AE1077" s="1428" t="s">
        <v>2965</v>
      </c>
      <c r="AF1077" s="1428">
        <v>0</v>
      </c>
      <c r="AG1077" s="1428">
        <v>0</v>
      </c>
      <c r="AH1077" s="1428">
        <v>0</v>
      </c>
      <c r="AI1077" s="1428">
        <v>0</v>
      </c>
      <c r="AJ1077" s="1428">
        <v>0</v>
      </c>
      <c r="AK1077" s="1428">
        <v>0</v>
      </c>
      <c r="AL1077" s="1428">
        <v>0</v>
      </c>
      <c r="AM1077" s="1428">
        <v>0</v>
      </c>
      <c r="AN1077" s="1428">
        <v>0</v>
      </c>
      <c r="AO1077" s="1428" t="s">
        <v>2965</v>
      </c>
      <c r="AP1077" s="1428" t="s">
        <v>4360</v>
      </c>
      <c r="AQ1077" s="1428" t="s">
        <v>4360</v>
      </c>
      <c r="AR1077" s="1428" t="s">
        <v>6170</v>
      </c>
      <c r="AS1077" s="1428" t="s">
        <v>6167</v>
      </c>
    </row>
    <row r="1078" spans="1:45" s="1414" customFormat="1" ht="17.25" customHeight="1">
      <c r="A1078" s="1414" t="str">
        <f t="shared" si="32"/>
        <v/>
      </c>
      <c r="B1078" s="1414" t="str">
        <f t="shared" si="33"/>
        <v/>
      </c>
      <c r="C1078" s="1414" t="str">
        <f t="shared" si="34"/>
        <v/>
      </c>
      <c r="D1078" s="1414" t="str">
        <f t="shared" si="35"/>
        <v/>
      </c>
      <c r="E1078" s="1414" t="str">
        <f t="shared" si="36"/>
        <v>A04AR104 Finishing Work Door &amp; Window Work Steel Door w/ Steel Frame, Panic Bar &amp; Vision Panel for Each Leaf (UoM: M2)</v>
      </c>
      <c r="F1078" s="1414" t="str">
        <f t="shared" si="37"/>
        <v xml:space="preserve">A04AR104-00002 Finishing Work Door &amp; Window Work Steel Door w/ Steel Frame, Panic Bar &amp; Vision Panel for Each Leaf (UoM: M2) Fire Protective Rating: 0.5-hr     w/ Hardware &amp; Accessories  </v>
      </c>
      <c r="G1078" s="1427" t="str" cm="1">
        <f t="array" ref="G1078:H1078">_xlfn.TEXTSPLIT(I1078,"-")</f>
        <v>A04AR104</v>
      </c>
      <c r="H1078" s="1427" t="str">
        <v>00002</v>
      </c>
      <c r="I1078" s="1428" t="s">
        <v>6171</v>
      </c>
      <c r="J1078" s="1428" t="s">
        <v>4288</v>
      </c>
      <c r="K1078" s="1428" t="s">
        <v>5683</v>
      </c>
      <c r="L1078" s="1428" t="s">
        <v>5684</v>
      </c>
      <c r="M1078" s="1428" t="s">
        <v>4288</v>
      </c>
      <c r="N1078" s="1428" t="s">
        <v>6073</v>
      </c>
      <c r="O1078" s="1428" t="s">
        <v>6168</v>
      </c>
      <c r="P1078" s="1428" t="s">
        <v>6169</v>
      </c>
      <c r="Q1078" s="1428" t="s">
        <v>4442</v>
      </c>
      <c r="R1078" s="1428" t="s">
        <v>6080</v>
      </c>
      <c r="S1078" s="1428" t="s">
        <v>2965</v>
      </c>
      <c r="T1078" s="1428">
        <v>0</v>
      </c>
      <c r="U1078" s="1428" t="s">
        <v>2965</v>
      </c>
      <c r="V1078" s="1428">
        <v>0</v>
      </c>
      <c r="W1078" s="1428" t="s">
        <v>2965</v>
      </c>
      <c r="X1078" s="1428">
        <v>0</v>
      </c>
      <c r="Y1078" s="1428" t="s">
        <v>2965</v>
      </c>
      <c r="Z1078" s="1428">
        <v>0</v>
      </c>
      <c r="AA1078" s="1428" t="s">
        <v>4999</v>
      </c>
      <c r="AB1078" s="1428" t="s">
        <v>6077</v>
      </c>
      <c r="AC1078" s="1428" t="s">
        <v>2965</v>
      </c>
      <c r="AD1078" s="1428">
        <v>0</v>
      </c>
      <c r="AE1078" s="1428" t="s">
        <v>2965</v>
      </c>
      <c r="AF1078" s="1428">
        <v>0</v>
      </c>
      <c r="AG1078" s="1428">
        <v>0</v>
      </c>
      <c r="AH1078" s="1428">
        <v>0</v>
      </c>
      <c r="AI1078" s="1428">
        <v>0</v>
      </c>
      <c r="AJ1078" s="1428">
        <v>0</v>
      </c>
      <c r="AK1078" s="1428">
        <v>0</v>
      </c>
      <c r="AL1078" s="1428">
        <v>0</v>
      </c>
      <c r="AM1078" s="1428">
        <v>0</v>
      </c>
      <c r="AN1078" s="1428">
        <v>0</v>
      </c>
      <c r="AO1078" s="1428" t="s">
        <v>2965</v>
      </c>
      <c r="AP1078" s="1428" t="s">
        <v>4360</v>
      </c>
      <c r="AQ1078" s="1428" t="s">
        <v>4360</v>
      </c>
      <c r="AR1078" s="1428" t="s">
        <v>6170</v>
      </c>
      <c r="AS1078" s="1428" t="s">
        <v>6171</v>
      </c>
    </row>
    <row r="1079" spans="1:45" s="1414" customFormat="1" ht="17.25" customHeight="1">
      <c r="A1079" s="1414" t="str">
        <f t="shared" si="32"/>
        <v/>
      </c>
      <c r="B1079" s="1414" t="str">
        <f t="shared" si="33"/>
        <v/>
      </c>
      <c r="C1079" s="1414" t="str">
        <f t="shared" si="34"/>
        <v/>
      </c>
      <c r="D1079" s="1414" t="str">
        <f t="shared" si="35"/>
        <v/>
      </c>
      <c r="E1079" s="1414" t="str">
        <f t="shared" si="36"/>
        <v>A04AR104 Finishing Work Door &amp; Window Work Steel Door w/ Steel Frame, Panic Bar &amp; Vision Panel for Each Leaf (UoM: M2)</v>
      </c>
      <c r="F1079" s="1414" t="str">
        <f t="shared" si="37"/>
        <v xml:space="preserve">A04AR104-00003 Finishing Work Door &amp; Window Work Steel Door w/ Steel Frame, Panic Bar &amp; Vision Panel for Each Leaf (UoM: M2) Fire Protective Rating: 1-hr     w/ Hardware &amp; Accessories  </v>
      </c>
      <c r="G1079" s="1427" t="str" cm="1">
        <f t="array" ref="G1079:H1079">_xlfn.TEXTSPLIT(I1079,"-")</f>
        <v>A04AR104</v>
      </c>
      <c r="H1079" s="1427" t="str">
        <v>00003</v>
      </c>
      <c r="I1079" s="1428" t="s">
        <v>6172</v>
      </c>
      <c r="J1079" s="1428" t="s">
        <v>4288</v>
      </c>
      <c r="K1079" s="1428" t="s">
        <v>5683</v>
      </c>
      <c r="L1079" s="1428" t="s">
        <v>5684</v>
      </c>
      <c r="M1079" s="1428" t="s">
        <v>4288</v>
      </c>
      <c r="N1079" s="1428" t="s">
        <v>6073</v>
      </c>
      <c r="O1079" s="1428" t="s">
        <v>6168</v>
      </c>
      <c r="P1079" s="1428" t="s">
        <v>6169</v>
      </c>
      <c r="Q1079" s="1428" t="s">
        <v>4477</v>
      </c>
      <c r="R1079" s="1428" t="s">
        <v>6082</v>
      </c>
      <c r="S1079" s="1428" t="s">
        <v>2965</v>
      </c>
      <c r="T1079" s="1428">
        <v>0</v>
      </c>
      <c r="U1079" s="1428" t="s">
        <v>2965</v>
      </c>
      <c r="V1079" s="1428">
        <v>0</v>
      </c>
      <c r="W1079" s="1428" t="s">
        <v>2965</v>
      </c>
      <c r="X1079" s="1428">
        <v>0</v>
      </c>
      <c r="Y1079" s="1428" t="s">
        <v>2965</v>
      </c>
      <c r="Z1079" s="1428">
        <v>0</v>
      </c>
      <c r="AA1079" s="1428" t="s">
        <v>4999</v>
      </c>
      <c r="AB1079" s="1428" t="s">
        <v>6077</v>
      </c>
      <c r="AC1079" s="1428" t="s">
        <v>2965</v>
      </c>
      <c r="AD1079" s="1428">
        <v>0</v>
      </c>
      <c r="AE1079" s="1428" t="s">
        <v>2965</v>
      </c>
      <c r="AF1079" s="1428">
        <v>0</v>
      </c>
      <c r="AG1079" s="1428">
        <v>0</v>
      </c>
      <c r="AH1079" s="1428">
        <v>0</v>
      </c>
      <c r="AI1079" s="1428">
        <v>0</v>
      </c>
      <c r="AJ1079" s="1428">
        <v>0</v>
      </c>
      <c r="AK1079" s="1428">
        <v>0</v>
      </c>
      <c r="AL1079" s="1428">
        <v>0</v>
      </c>
      <c r="AM1079" s="1428">
        <v>0</v>
      </c>
      <c r="AN1079" s="1428">
        <v>0</v>
      </c>
      <c r="AO1079" s="1428" t="s">
        <v>2965</v>
      </c>
      <c r="AP1079" s="1428" t="s">
        <v>4360</v>
      </c>
      <c r="AQ1079" s="1428" t="s">
        <v>4360</v>
      </c>
      <c r="AR1079" s="1428" t="s">
        <v>6170</v>
      </c>
      <c r="AS1079" s="1428" t="s">
        <v>6172</v>
      </c>
    </row>
    <row r="1080" spans="1:45" s="1414" customFormat="1" ht="17.25" customHeight="1">
      <c r="A1080" s="1414" t="str">
        <f t="shared" si="32"/>
        <v/>
      </c>
      <c r="B1080" s="1414" t="str">
        <f t="shared" si="33"/>
        <v/>
      </c>
      <c r="C1080" s="1414" t="str">
        <f t="shared" si="34"/>
        <v/>
      </c>
      <c r="D1080" s="1414" t="str">
        <f t="shared" si="35"/>
        <v/>
      </c>
      <c r="E1080" s="1414" t="str">
        <f t="shared" si="36"/>
        <v>A04AR104 Finishing Work Door &amp; Window Work Steel Door w/ Steel Frame, Panic Bar &amp; Vision Panel for Each Leaf (UoM: M2)</v>
      </c>
      <c r="F1080" s="1414" t="str">
        <f t="shared" si="37"/>
        <v xml:space="preserve">A04AR104-00004 Finishing Work Door &amp; Window Work Steel Door w/ Steel Frame, Panic Bar &amp; Vision Panel for Each Leaf (UoM: M2) Fire Protective Rating: 1.5-hrs     w/ Hardware &amp; Accessories  </v>
      </c>
      <c r="G1080" s="1427" t="str" cm="1">
        <f t="array" ref="G1080:H1080">_xlfn.TEXTSPLIT(I1080,"-")</f>
        <v>A04AR104</v>
      </c>
      <c r="H1080" s="1427" t="str">
        <v>00004</v>
      </c>
      <c r="I1080" s="1428" t="s">
        <v>6173</v>
      </c>
      <c r="J1080" s="1428" t="s">
        <v>4288</v>
      </c>
      <c r="K1080" s="1428" t="s">
        <v>5683</v>
      </c>
      <c r="L1080" s="1428" t="s">
        <v>5684</v>
      </c>
      <c r="M1080" s="1428" t="s">
        <v>4288</v>
      </c>
      <c r="N1080" s="1428" t="s">
        <v>6073</v>
      </c>
      <c r="O1080" s="1428" t="s">
        <v>6168</v>
      </c>
      <c r="P1080" s="1428" t="s">
        <v>6169</v>
      </c>
      <c r="Q1080" s="1428" t="s">
        <v>4526</v>
      </c>
      <c r="R1080" s="1428" t="s">
        <v>6084</v>
      </c>
      <c r="S1080" s="1428" t="s">
        <v>2965</v>
      </c>
      <c r="T1080" s="1428">
        <v>0</v>
      </c>
      <c r="U1080" s="1428" t="s">
        <v>2965</v>
      </c>
      <c r="V1080" s="1428">
        <v>0</v>
      </c>
      <c r="W1080" s="1428" t="s">
        <v>2965</v>
      </c>
      <c r="X1080" s="1428">
        <v>0</v>
      </c>
      <c r="Y1080" s="1428" t="s">
        <v>2965</v>
      </c>
      <c r="Z1080" s="1428">
        <v>0</v>
      </c>
      <c r="AA1080" s="1428" t="s">
        <v>4999</v>
      </c>
      <c r="AB1080" s="1428" t="s">
        <v>6077</v>
      </c>
      <c r="AC1080" s="1428" t="s">
        <v>2965</v>
      </c>
      <c r="AD1080" s="1428">
        <v>0</v>
      </c>
      <c r="AE1080" s="1428" t="s">
        <v>2965</v>
      </c>
      <c r="AF1080" s="1428">
        <v>0</v>
      </c>
      <c r="AG1080" s="1428">
        <v>0</v>
      </c>
      <c r="AH1080" s="1428">
        <v>0</v>
      </c>
      <c r="AI1080" s="1428">
        <v>0</v>
      </c>
      <c r="AJ1080" s="1428">
        <v>0</v>
      </c>
      <c r="AK1080" s="1428">
        <v>0</v>
      </c>
      <c r="AL1080" s="1428">
        <v>0</v>
      </c>
      <c r="AM1080" s="1428">
        <v>0</v>
      </c>
      <c r="AN1080" s="1428">
        <v>0</v>
      </c>
      <c r="AO1080" s="1428" t="s">
        <v>2965</v>
      </c>
      <c r="AP1080" s="1428" t="s">
        <v>4360</v>
      </c>
      <c r="AQ1080" s="1428" t="s">
        <v>4360</v>
      </c>
      <c r="AR1080" s="1428" t="s">
        <v>6170</v>
      </c>
      <c r="AS1080" s="1428" t="s">
        <v>6173</v>
      </c>
    </row>
    <row r="1081" spans="1:45" s="1414" customFormat="1" ht="17.25" customHeight="1">
      <c r="A1081" s="1414" t="str">
        <f t="shared" si="32"/>
        <v/>
      </c>
      <c r="B1081" s="1414" t="str">
        <f t="shared" si="33"/>
        <v/>
      </c>
      <c r="C1081" s="1414" t="str">
        <f t="shared" si="34"/>
        <v/>
      </c>
      <c r="D1081" s="1414" t="str">
        <f t="shared" si="35"/>
        <v/>
      </c>
      <c r="E1081" s="1414" t="str">
        <f t="shared" si="36"/>
        <v>A04AR104 Finishing Work Door &amp; Window Work Steel Door w/ Steel Frame, Panic Bar &amp; Vision Panel for Each Leaf (UoM: M2)</v>
      </c>
      <c r="F1081" s="1414" t="str">
        <f t="shared" si="37"/>
        <v xml:space="preserve">A04AR104-00005 Finishing Work Door &amp; Window Work Steel Door w/ Steel Frame, Panic Bar &amp; Vision Panel for Each Leaf (UoM: M2) Fire Protective Rating: 2-hrs     w/ Hardware &amp; Accessories  </v>
      </c>
      <c r="G1081" s="1427" t="str" cm="1">
        <f t="array" ref="G1081:H1081">_xlfn.TEXTSPLIT(I1081,"-")</f>
        <v>A04AR104</v>
      </c>
      <c r="H1081" s="1427" t="str">
        <v>00005</v>
      </c>
      <c r="I1081" s="1428" t="s">
        <v>6174</v>
      </c>
      <c r="J1081" s="1428" t="s">
        <v>4288</v>
      </c>
      <c r="K1081" s="1428" t="s">
        <v>5683</v>
      </c>
      <c r="L1081" s="1428" t="s">
        <v>5684</v>
      </c>
      <c r="M1081" s="1428" t="s">
        <v>4288</v>
      </c>
      <c r="N1081" s="1428" t="s">
        <v>6073</v>
      </c>
      <c r="O1081" s="1428" t="s">
        <v>6168</v>
      </c>
      <c r="P1081" s="1428" t="s">
        <v>6169</v>
      </c>
      <c r="Q1081" s="1428" t="s">
        <v>4535</v>
      </c>
      <c r="R1081" s="1428" t="s">
        <v>6086</v>
      </c>
      <c r="S1081" s="1428" t="s">
        <v>2965</v>
      </c>
      <c r="T1081" s="1428">
        <v>0</v>
      </c>
      <c r="U1081" s="1428" t="s">
        <v>2965</v>
      </c>
      <c r="V1081" s="1428">
        <v>0</v>
      </c>
      <c r="W1081" s="1428" t="s">
        <v>2965</v>
      </c>
      <c r="X1081" s="1428">
        <v>0</v>
      </c>
      <c r="Y1081" s="1428" t="s">
        <v>2965</v>
      </c>
      <c r="Z1081" s="1428">
        <v>0</v>
      </c>
      <c r="AA1081" s="1428" t="s">
        <v>4999</v>
      </c>
      <c r="AB1081" s="1428" t="s">
        <v>6077</v>
      </c>
      <c r="AC1081" s="1428" t="s">
        <v>2965</v>
      </c>
      <c r="AD1081" s="1428">
        <v>0</v>
      </c>
      <c r="AE1081" s="1428" t="s">
        <v>2965</v>
      </c>
      <c r="AF1081" s="1428">
        <v>0</v>
      </c>
      <c r="AG1081" s="1428">
        <v>0</v>
      </c>
      <c r="AH1081" s="1428">
        <v>0</v>
      </c>
      <c r="AI1081" s="1428">
        <v>0</v>
      </c>
      <c r="AJ1081" s="1428">
        <v>0</v>
      </c>
      <c r="AK1081" s="1428">
        <v>0</v>
      </c>
      <c r="AL1081" s="1428">
        <v>0</v>
      </c>
      <c r="AM1081" s="1428">
        <v>0</v>
      </c>
      <c r="AN1081" s="1428">
        <v>0</v>
      </c>
      <c r="AO1081" s="1428" t="s">
        <v>2965</v>
      </c>
      <c r="AP1081" s="1428" t="s">
        <v>4360</v>
      </c>
      <c r="AQ1081" s="1428" t="s">
        <v>4360</v>
      </c>
      <c r="AR1081" s="1428" t="s">
        <v>6170</v>
      </c>
      <c r="AS1081" s="1428" t="s">
        <v>6174</v>
      </c>
    </row>
    <row r="1082" spans="1:45" s="1414" customFormat="1" ht="17.25" customHeight="1">
      <c r="A1082" s="1414" t="str">
        <f t="shared" si="32"/>
        <v/>
      </c>
      <c r="B1082" s="1414" t="str">
        <f t="shared" si="33"/>
        <v/>
      </c>
      <c r="C1082" s="1414" t="str">
        <f t="shared" si="34"/>
        <v>00001</v>
      </c>
      <c r="D1082" s="1414" t="str">
        <f t="shared" si="35"/>
        <v>Fire Protective Rating: N/A, Single Door</v>
      </c>
      <c r="E1082" s="1414" t="str">
        <f t="shared" si="36"/>
        <v>A04AR105 Finishing Work Door &amp; Window Work Steel Door w/ Steel Frame, Panic Bar &amp; Vision Panel for Each Leaf (UoM: EA)</v>
      </c>
      <c r="F1082" s="1414" t="str">
        <f t="shared" si="37"/>
        <v xml:space="preserve">A04AR105-00001 Finishing Work Door &amp; Window Work Steel Door w/ Steel Frame, Panic Bar &amp; Vision Panel for Each Leaf (UoM: EA) Fire Protective Rating: N/A, Single Door     w/ Hardware &amp; Accessories  </v>
      </c>
      <c r="G1082" s="1427" t="str" cm="1">
        <f t="array" ref="G1082:H1082">_xlfn.TEXTSPLIT(I1082,"-")</f>
        <v>A04AR105</v>
      </c>
      <c r="H1082" s="1427" t="str">
        <v>00001</v>
      </c>
      <c r="I1082" s="1428" t="s">
        <v>6175</v>
      </c>
      <c r="J1082" s="1428" t="s">
        <v>4288</v>
      </c>
      <c r="K1082" s="1428" t="s">
        <v>5683</v>
      </c>
      <c r="L1082" s="1428" t="s">
        <v>5684</v>
      </c>
      <c r="M1082" s="1428" t="s">
        <v>4288</v>
      </c>
      <c r="N1082" s="1428" t="s">
        <v>6073</v>
      </c>
      <c r="O1082" s="1428" t="s">
        <v>6176</v>
      </c>
      <c r="P1082" s="1428" t="s">
        <v>6177</v>
      </c>
      <c r="Q1082" s="1428" t="s">
        <v>4412</v>
      </c>
      <c r="R1082" s="1428" t="s">
        <v>6093</v>
      </c>
      <c r="S1082" s="1428" t="s">
        <v>2965</v>
      </c>
      <c r="T1082" s="1428">
        <v>0</v>
      </c>
      <c r="U1082" s="1428" t="s">
        <v>2965</v>
      </c>
      <c r="V1082" s="1428">
        <v>0</v>
      </c>
      <c r="W1082" s="1428" t="s">
        <v>2965</v>
      </c>
      <c r="X1082" s="1428">
        <v>0</v>
      </c>
      <c r="Y1082" s="1428" t="s">
        <v>2965</v>
      </c>
      <c r="Z1082" s="1428">
        <v>0</v>
      </c>
      <c r="AA1082" s="1428" t="s">
        <v>4999</v>
      </c>
      <c r="AB1082" s="1428" t="s">
        <v>6077</v>
      </c>
      <c r="AC1082" s="1428" t="s">
        <v>2965</v>
      </c>
      <c r="AD1082" s="1428">
        <v>0</v>
      </c>
      <c r="AE1082" s="1428" t="s">
        <v>2965</v>
      </c>
      <c r="AF1082" s="1428">
        <v>0</v>
      </c>
      <c r="AG1082" s="1428">
        <v>0</v>
      </c>
      <c r="AH1082" s="1428" t="s">
        <v>6094</v>
      </c>
      <c r="AI1082" s="1428">
        <v>0</v>
      </c>
      <c r="AJ1082" s="1428">
        <v>0</v>
      </c>
      <c r="AK1082" s="1428">
        <v>0</v>
      </c>
      <c r="AL1082" s="1428">
        <v>0</v>
      </c>
      <c r="AM1082" s="1428">
        <v>0</v>
      </c>
      <c r="AN1082" s="1428">
        <v>0</v>
      </c>
      <c r="AO1082" s="1428" t="s">
        <v>2965</v>
      </c>
      <c r="AP1082" s="1428" t="s">
        <v>4817</v>
      </c>
      <c r="AQ1082" s="1428" t="s">
        <v>4817</v>
      </c>
      <c r="AR1082" s="1428" t="s">
        <v>6178</v>
      </c>
      <c r="AS1082" s="1428" t="s">
        <v>6175</v>
      </c>
    </row>
    <row r="1083" spans="1:45" s="1414" customFormat="1" ht="17.25" customHeight="1">
      <c r="A1083" s="1414" t="str">
        <f t="shared" si="32"/>
        <v>00002</v>
      </c>
      <c r="B1083" s="1414" t="str">
        <f t="shared" si="33"/>
        <v>Fire Protective Rating: N/A, Double Door</v>
      </c>
      <c r="C1083" s="1414" t="str">
        <f t="shared" si="34"/>
        <v/>
      </c>
      <c r="D1083" s="1414" t="str">
        <f t="shared" si="35"/>
        <v/>
      </c>
      <c r="E1083" s="1414" t="str">
        <f t="shared" si="36"/>
        <v>A04AR105 Finishing Work Door &amp; Window Work Steel Door w/ Steel Frame, Panic Bar &amp; Vision Panel for Each Leaf (UoM: EA)</v>
      </c>
      <c r="F1083" s="1414" t="str">
        <f t="shared" si="37"/>
        <v xml:space="preserve">A04AR105-00002 Finishing Work Door &amp; Window Work Steel Door w/ Steel Frame, Panic Bar &amp; Vision Panel for Each Leaf (UoM: EA) Fire Protective Rating: N/A, Double Door     w/ Hardware &amp; Accessories  </v>
      </c>
      <c r="G1083" s="1427" t="str" cm="1">
        <f t="array" ref="G1083:H1083">_xlfn.TEXTSPLIT(I1083,"-")</f>
        <v>A04AR105</v>
      </c>
      <c r="H1083" s="1427" t="str">
        <v>00002</v>
      </c>
      <c r="I1083" s="1428" t="s">
        <v>6179</v>
      </c>
      <c r="J1083" s="1428" t="s">
        <v>4288</v>
      </c>
      <c r="K1083" s="1428" t="s">
        <v>5683</v>
      </c>
      <c r="L1083" s="1428" t="s">
        <v>5684</v>
      </c>
      <c r="M1083" s="1428" t="s">
        <v>4288</v>
      </c>
      <c r="N1083" s="1428" t="s">
        <v>6073</v>
      </c>
      <c r="O1083" s="1428" t="s">
        <v>6176</v>
      </c>
      <c r="P1083" s="1428" t="s">
        <v>6177</v>
      </c>
      <c r="Q1083" s="1428" t="s">
        <v>4436</v>
      </c>
      <c r="R1083" s="1428" t="s">
        <v>6096</v>
      </c>
      <c r="S1083" s="1428" t="s">
        <v>2965</v>
      </c>
      <c r="T1083" s="1428">
        <v>0</v>
      </c>
      <c r="U1083" s="1428" t="s">
        <v>2965</v>
      </c>
      <c r="V1083" s="1428">
        <v>0</v>
      </c>
      <c r="W1083" s="1428" t="s">
        <v>2965</v>
      </c>
      <c r="X1083" s="1428">
        <v>0</v>
      </c>
      <c r="Y1083" s="1428" t="s">
        <v>2965</v>
      </c>
      <c r="Z1083" s="1428">
        <v>0</v>
      </c>
      <c r="AA1083" s="1428" t="s">
        <v>4999</v>
      </c>
      <c r="AB1083" s="1428" t="s">
        <v>6077</v>
      </c>
      <c r="AC1083" s="1428" t="s">
        <v>2965</v>
      </c>
      <c r="AD1083" s="1428">
        <v>0</v>
      </c>
      <c r="AE1083" s="1428" t="s">
        <v>2965</v>
      </c>
      <c r="AF1083" s="1428">
        <v>0</v>
      </c>
      <c r="AG1083" s="1428">
        <v>0</v>
      </c>
      <c r="AH1083" s="1428" t="s">
        <v>6094</v>
      </c>
      <c r="AI1083" s="1428">
        <v>0</v>
      </c>
      <c r="AJ1083" s="1428">
        <v>0</v>
      </c>
      <c r="AK1083" s="1428">
        <v>0</v>
      </c>
      <c r="AL1083" s="1428">
        <v>0</v>
      </c>
      <c r="AM1083" s="1428">
        <v>0</v>
      </c>
      <c r="AN1083" s="1428">
        <v>0</v>
      </c>
      <c r="AO1083" s="1428" t="s">
        <v>2965</v>
      </c>
      <c r="AP1083" s="1428" t="s">
        <v>4817</v>
      </c>
      <c r="AQ1083" s="1428" t="s">
        <v>4817</v>
      </c>
      <c r="AR1083" s="1428" t="s">
        <v>6178</v>
      </c>
      <c r="AS1083" s="1428" t="s">
        <v>6179</v>
      </c>
    </row>
    <row r="1084" spans="1:45" s="1414" customFormat="1" ht="17.25" customHeight="1">
      <c r="A1084" s="1414" t="str">
        <f t="shared" si="32"/>
        <v/>
      </c>
      <c r="B1084" s="1414" t="str">
        <f t="shared" si="33"/>
        <v/>
      </c>
      <c r="C1084" s="1414" t="str">
        <f t="shared" si="34"/>
        <v>00003</v>
      </c>
      <c r="D1084" s="1414" t="str">
        <f t="shared" si="35"/>
        <v>Fire Protective Rating: 0.5-hr, Single Door</v>
      </c>
      <c r="E1084" s="1414" t="str">
        <f t="shared" si="36"/>
        <v>A04AR105 Finishing Work Door &amp; Window Work Steel Door w/ Steel Frame, Panic Bar &amp; Vision Panel for Each Leaf (UoM: EA)</v>
      </c>
      <c r="F1084" s="1414" t="str">
        <f t="shared" si="37"/>
        <v xml:space="preserve">A04AR105-00003 Finishing Work Door &amp; Window Work Steel Door w/ Steel Frame, Panic Bar &amp; Vision Panel for Each Leaf (UoM: EA) Fire Protective Rating: 0.5-hr, Single Door     w/ Hardware &amp; Accessories  </v>
      </c>
      <c r="G1084" s="1427" t="str" cm="1">
        <f t="array" ref="G1084:H1084">_xlfn.TEXTSPLIT(I1084,"-")</f>
        <v>A04AR105</v>
      </c>
      <c r="H1084" s="1427" t="str">
        <v>00003</v>
      </c>
      <c r="I1084" s="1428" t="s">
        <v>6180</v>
      </c>
      <c r="J1084" s="1428" t="s">
        <v>4288</v>
      </c>
      <c r="K1084" s="1428" t="s">
        <v>5683</v>
      </c>
      <c r="L1084" s="1428" t="s">
        <v>5684</v>
      </c>
      <c r="M1084" s="1428" t="s">
        <v>4288</v>
      </c>
      <c r="N1084" s="1428" t="s">
        <v>6073</v>
      </c>
      <c r="O1084" s="1428" t="s">
        <v>6176</v>
      </c>
      <c r="P1084" s="1428" t="s">
        <v>6177</v>
      </c>
      <c r="Q1084" s="1428" t="s">
        <v>4445</v>
      </c>
      <c r="R1084" s="1428" t="s">
        <v>6098</v>
      </c>
      <c r="S1084" s="1428" t="s">
        <v>2965</v>
      </c>
      <c r="T1084" s="1428">
        <v>0</v>
      </c>
      <c r="U1084" s="1428" t="s">
        <v>2965</v>
      </c>
      <c r="V1084" s="1428">
        <v>0</v>
      </c>
      <c r="W1084" s="1428" t="s">
        <v>2965</v>
      </c>
      <c r="X1084" s="1428">
        <v>0</v>
      </c>
      <c r="Y1084" s="1428" t="s">
        <v>2965</v>
      </c>
      <c r="Z1084" s="1428">
        <v>0</v>
      </c>
      <c r="AA1084" s="1428" t="s">
        <v>4999</v>
      </c>
      <c r="AB1084" s="1428" t="s">
        <v>6077</v>
      </c>
      <c r="AC1084" s="1428" t="s">
        <v>2965</v>
      </c>
      <c r="AD1084" s="1428">
        <v>0</v>
      </c>
      <c r="AE1084" s="1428" t="s">
        <v>2965</v>
      </c>
      <c r="AF1084" s="1428">
        <v>0</v>
      </c>
      <c r="AG1084" s="1428">
        <v>0</v>
      </c>
      <c r="AH1084" s="1428" t="s">
        <v>6094</v>
      </c>
      <c r="AI1084" s="1428">
        <v>0</v>
      </c>
      <c r="AJ1084" s="1428">
        <v>0</v>
      </c>
      <c r="AK1084" s="1428">
        <v>0</v>
      </c>
      <c r="AL1084" s="1428">
        <v>0</v>
      </c>
      <c r="AM1084" s="1428">
        <v>0</v>
      </c>
      <c r="AN1084" s="1428">
        <v>0</v>
      </c>
      <c r="AO1084" s="1428" t="s">
        <v>2965</v>
      </c>
      <c r="AP1084" s="1428" t="s">
        <v>4817</v>
      </c>
      <c r="AQ1084" s="1428" t="s">
        <v>4817</v>
      </c>
      <c r="AR1084" s="1428" t="s">
        <v>6178</v>
      </c>
      <c r="AS1084" s="1428" t="s">
        <v>6180</v>
      </c>
    </row>
    <row r="1085" spans="1:45" s="1414" customFormat="1" ht="17.25" customHeight="1">
      <c r="A1085" s="1414" t="str">
        <f t="shared" si="32"/>
        <v>00004</v>
      </c>
      <c r="B1085" s="1414" t="str">
        <f t="shared" si="33"/>
        <v>Fire Protective Rating: 0.5-hr, Double Door</v>
      </c>
      <c r="C1085" s="1414" t="str">
        <f t="shared" si="34"/>
        <v/>
      </c>
      <c r="D1085" s="1414" t="str">
        <f t="shared" si="35"/>
        <v/>
      </c>
      <c r="E1085" s="1414" t="str">
        <f t="shared" si="36"/>
        <v>A04AR105 Finishing Work Door &amp; Window Work Steel Door w/ Steel Frame, Panic Bar &amp; Vision Panel for Each Leaf (UoM: EA)</v>
      </c>
      <c r="F1085" s="1414" t="str">
        <f t="shared" si="37"/>
        <v xml:space="preserve">A04AR105-00004 Finishing Work Door &amp; Window Work Steel Door w/ Steel Frame, Panic Bar &amp; Vision Panel for Each Leaf (UoM: EA) Fire Protective Rating: 0.5-hr, Double Door     w/ Hardware &amp; Accessories  </v>
      </c>
      <c r="G1085" s="1427" t="str" cm="1">
        <f t="array" ref="G1085:H1085">_xlfn.TEXTSPLIT(I1085,"-")</f>
        <v>A04AR105</v>
      </c>
      <c r="H1085" s="1427" t="str">
        <v>00004</v>
      </c>
      <c r="I1085" s="1428" t="s">
        <v>6181</v>
      </c>
      <c r="J1085" s="1428" t="s">
        <v>4288</v>
      </c>
      <c r="K1085" s="1428" t="s">
        <v>5683</v>
      </c>
      <c r="L1085" s="1428" t="s">
        <v>5684</v>
      </c>
      <c r="M1085" s="1428" t="s">
        <v>4288</v>
      </c>
      <c r="N1085" s="1428" t="s">
        <v>6073</v>
      </c>
      <c r="O1085" s="1428" t="s">
        <v>6176</v>
      </c>
      <c r="P1085" s="1428" t="s">
        <v>6177</v>
      </c>
      <c r="Q1085" s="1428" t="s">
        <v>4448</v>
      </c>
      <c r="R1085" s="1428" t="s">
        <v>6100</v>
      </c>
      <c r="S1085" s="1428" t="s">
        <v>2965</v>
      </c>
      <c r="T1085" s="1428">
        <v>0</v>
      </c>
      <c r="U1085" s="1428" t="s">
        <v>2965</v>
      </c>
      <c r="V1085" s="1428">
        <v>0</v>
      </c>
      <c r="W1085" s="1428" t="s">
        <v>2965</v>
      </c>
      <c r="X1085" s="1428">
        <v>0</v>
      </c>
      <c r="Y1085" s="1428" t="s">
        <v>2965</v>
      </c>
      <c r="Z1085" s="1428">
        <v>0</v>
      </c>
      <c r="AA1085" s="1428" t="s">
        <v>4999</v>
      </c>
      <c r="AB1085" s="1428" t="s">
        <v>6077</v>
      </c>
      <c r="AC1085" s="1428" t="s">
        <v>2965</v>
      </c>
      <c r="AD1085" s="1428">
        <v>0</v>
      </c>
      <c r="AE1085" s="1428" t="s">
        <v>2965</v>
      </c>
      <c r="AF1085" s="1428">
        <v>0</v>
      </c>
      <c r="AG1085" s="1428">
        <v>0</v>
      </c>
      <c r="AH1085" s="1428" t="s">
        <v>6094</v>
      </c>
      <c r="AI1085" s="1428">
        <v>0</v>
      </c>
      <c r="AJ1085" s="1428">
        <v>0</v>
      </c>
      <c r="AK1085" s="1428">
        <v>0</v>
      </c>
      <c r="AL1085" s="1428">
        <v>0</v>
      </c>
      <c r="AM1085" s="1428">
        <v>0</v>
      </c>
      <c r="AN1085" s="1428">
        <v>0</v>
      </c>
      <c r="AO1085" s="1428" t="s">
        <v>2965</v>
      </c>
      <c r="AP1085" s="1428" t="s">
        <v>4817</v>
      </c>
      <c r="AQ1085" s="1428" t="s">
        <v>4817</v>
      </c>
      <c r="AR1085" s="1428" t="s">
        <v>6178</v>
      </c>
      <c r="AS1085" s="1428" t="s">
        <v>6181</v>
      </c>
    </row>
    <row r="1086" spans="1:45" s="1414" customFormat="1" ht="17.25" customHeight="1">
      <c r="A1086" s="1414" t="str">
        <f t="shared" si="32"/>
        <v/>
      </c>
      <c r="B1086" s="1414" t="str">
        <f t="shared" si="33"/>
        <v/>
      </c>
      <c r="C1086" s="1414" t="str">
        <f t="shared" si="34"/>
        <v>00005</v>
      </c>
      <c r="D1086" s="1414" t="str">
        <f t="shared" si="35"/>
        <v>Fire Protective Rating: 1-hr, Single Door</v>
      </c>
      <c r="E1086" s="1414" t="str">
        <f t="shared" si="36"/>
        <v>A04AR105 Finishing Work Door &amp; Window Work Steel Door w/ Steel Frame, Panic Bar &amp; Vision Panel for Each Leaf (UoM: EA)</v>
      </c>
      <c r="F1086" s="1414" t="str">
        <f t="shared" si="37"/>
        <v xml:space="preserve">A04AR105-00005 Finishing Work Door &amp; Window Work Steel Door w/ Steel Frame, Panic Bar &amp; Vision Panel for Each Leaf (UoM: EA) Fire Protective Rating: 1-hr, Single Door     w/ Hardware &amp; Accessories  </v>
      </c>
      <c r="G1086" s="1427" t="str" cm="1">
        <f t="array" ref="G1086:H1086">_xlfn.TEXTSPLIT(I1086,"-")</f>
        <v>A04AR105</v>
      </c>
      <c r="H1086" s="1427" t="str">
        <v>00005</v>
      </c>
      <c r="I1086" s="1428" t="s">
        <v>6182</v>
      </c>
      <c r="J1086" s="1428" t="s">
        <v>4288</v>
      </c>
      <c r="K1086" s="1428" t="s">
        <v>5683</v>
      </c>
      <c r="L1086" s="1428" t="s">
        <v>5684</v>
      </c>
      <c r="M1086" s="1428" t="s">
        <v>4288</v>
      </c>
      <c r="N1086" s="1428" t="s">
        <v>6073</v>
      </c>
      <c r="O1086" s="1428" t="s">
        <v>6176</v>
      </c>
      <c r="P1086" s="1428" t="s">
        <v>6177</v>
      </c>
      <c r="Q1086" s="1428" t="s">
        <v>4429</v>
      </c>
      <c r="R1086" s="1428" t="s">
        <v>6102</v>
      </c>
      <c r="S1086" s="1428" t="s">
        <v>2965</v>
      </c>
      <c r="T1086" s="1428">
        <v>0</v>
      </c>
      <c r="U1086" s="1428" t="s">
        <v>2965</v>
      </c>
      <c r="V1086" s="1428">
        <v>0</v>
      </c>
      <c r="W1086" s="1428" t="s">
        <v>2965</v>
      </c>
      <c r="X1086" s="1428">
        <v>0</v>
      </c>
      <c r="Y1086" s="1428" t="s">
        <v>2965</v>
      </c>
      <c r="Z1086" s="1428">
        <v>0</v>
      </c>
      <c r="AA1086" s="1428" t="s">
        <v>4999</v>
      </c>
      <c r="AB1086" s="1428" t="s">
        <v>6077</v>
      </c>
      <c r="AC1086" s="1428" t="s">
        <v>2965</v>
      </c>
      <c r="AD1086" s="1428">
        <v>0</v>
      </c>
      <c r="AE1086" s="1428" t="s">
        <v>2965</v>
      </c>
      <c r="AF1086" s="1428">
        <v>0</v>
      </c>
      <c r="AG1086" s="1428">
        <v>0</v>
      </c>
      <c r="AH1086" s="1428" t="s">
        <v>6094</v>
      </c>
      <c r="AI1086" s="1428">
        <v>0</v>
      </c>
      <c r="AJ1086" s="1428">
        <v>0</v>
      </c>
      <c r="AK1086" s="1428">
        <v>0</v>
      </c>
      <c r="AL1086" s="1428">
        <v>0</v>
      </c>
      <c r="AM1086" s="1428">
        <v>0</v>
      </c>
      <c r="AN1086" s="1428">
        <v>0</v>
      </c>
      <c r="AO1086" s="1428" t="s">
        <v>2965</v>
      </c>
      <c r="AP1086" s="1428" t="s">
        <v>4817</v>
      </c>
      <c r="AQ1086" s="1428" t="s">
        <v>4817</v>
      </c>
      <c r="AR1086" s="1428" t="s">
        <v>6178</v>
      </c>
      <c r="AS1086" s="1428" t="s">
        <v>6182</v>
      </c>
    </row>
    <row r="1087" spans="1:45" s="1414" customFormat="1" ht="17.25" customHeight="1">
      <c r="A1087" s="1414" t="str">
        <f t="shared" ref="A1087:A1150" si="38">IF(ISNUMBER(SEARCH("Double",$F1087)),$H1087,"")</f>
        <v>00006</v>
      </c>
      <c r="B1087" s="1414" t="str">
        <f t="shared" ref="B1087:B1150" si="39">IF(A1087="","",IF(ISNA($R1087),"",$R1087))</f>
        <v>Fire Protective Rating: 1-hr, Double Door</v>
      </c>
      <c r="C1087" s="1414" t="str">
        <f t="shared" ref="C1087:C1150" si="40">IF(ISNUMBER(SEARCH("Single",$F1087)),$H1087,"")</f>
        <v/>
      </c>
      <c r="D1087" s="1414" t="str">
        <f t="shared" ref="D1087:D1150" si="41">IF(C1087="","",IF(ISNA($R1087),"",$R1087))</f>
        <v/>
      </c>
      <c r="E1087" s="1414" t="str">
        <f t="shared" si="36"/>
        <v>A04AR105 Finishing Work Door &amp; Window Work Steel Door w/ Steel Frame, Panic Bar &amp; Vision Panel for Each Leaf (UoM: EA)</v>
      </c>
      <c r="F1087" s="1414" t="str">
        <f t="shared" si="37"/>
        <v xml:space="preserve">A04AR105-00006 Finishing Work Door &amp; Window Work Steel Door w/ Steel Frame, Panic Bar &amp; Vision Panel for Each Leaf (UoM: EA) Fire Protective Rating: 1-hr, Double Door     w/ Hardware &amp; Accessories  </v>
      </c>
      <c r="G1087" s="1427" t="str" cm="1">
        <f t="array" ref="G1087:H1087">_xlfn.TEXTSPLIT(I1087,"-")</f>
        <v>A04AR105</v>
      </c>
      <c r="H1087" s="1427" t="str">
        <v>00006</v>
      </c>
      <c r="I1087" s="1428" t="s">
        <v>6183</v>
      </c>
      <c r="J1087" s="1428" t="s">
        <v>4288</v>
      </c>
      <c r="K1087" s="1428" t="s">
        <v>5683</v>
      </c>
      <c r="L1087" s="1428" t="s">
        <v>5684</v>
      </c>
      <c r="M1087" s="1428" t="s">
        <v>4288</v>
      </c>
      <c r="N1087" s="1428" t="s">
        <v>6073</v>
      </c>
      <c r="O1087" s="1428" t="s">
        <v>6176</v>
      </c>
      <c r="P1087" s="1428" t="s">
        <v>6177</v>
      </c>
      <c r="Q1087" s="1428" t="s">
        <v>4522</v>
      </c>
      <c r="R1087" s="1428" t="s">
        <v>6104</v>
      </c>
      <c r="S1087" s="1428" t="s">
        <v>2965</v>
      </c>
      <c r="T1087" s="1428">
        <v>0</v>
      </c>
      <c r="U1087" s="1428" t="s">
        <v>2965</v>
      </c>
      <c r="V1087" s="1428">
        <v>0</v>
      </c>
      <c r="W1087" s="1428" t="s">
        <v>2965</v>
      </c>
      <c r="X1087" s="1428">
        <v>0</v>
      </c>
      <c r="Y1087" s="1428" t="s">
        <v>2965</v>
      </c>
      <c r="Z1087" s="1428">
        <v>0</v>
      </c>
      <c r="AA1087" s="1428" t="s">
        <v>4999</v>
      </c>
      <c r="AB1087" s="1428" t="s">
        <v>6077</v>
      </c>
      <c r="AC1087" s="1428" t="s">
        <v>2965</v>
      </c>
      <c r="AD1087" s="1428">
        <v>0</v>
      </c>
      <c r="AE1087" s="1428" t="s">
        <v>2965</v>
      </c>
      <c r="AF1087" s="1428">
        <v>0</v>
      </c>
      <c r="AG1087" s="1428">
        <v>0</v>
      </c>
      <c r="AH1087" s="1428" t="s">
        <v>6094</v>
      </c>
      <c r="AI1087" s="1428">
        <v>0</v>
      </c>
      <c r="AJ1087" s="1428">
        <v>0</v>
      </c>
      <c r="AK1087" s="1428">
        <v>0</v>
      </c>
      <c r="AL1087" s="1428">
        <v>0</v>
      </c>
      <c r="AM1087" s="1428">
        <v>0</v>
      </c>
      <c r="AN1087" s="1428">
        <v>0</v>
      </c>
      <c r="AO1087" s="1428" t="s">
        <v>2965</v>
      </c>
      <c r="AP1087" s="1428" t="s">
        <v>4817</v>
      </c>
      <c r="AQ1087" s="1428" t="s">
        <v>4817</v>
      </c>
      <c r="AR1087" s="1428" t="s">
        <v>6178</v>
      </c>
      <c r="AS1087" s="1428" t="s">
        <v>6183</v>
      </c>
    </row>
    <row r="1088" spans="1:45" s="1414" customFormat="1" ht="17.25" customHeight="1">
      <c r="A1088" s="1414" t="str">
        <f t="shared" si="38"/>
        <v/>
      </c>
      <c r="B1088" s="1414" t="str">
        <f t="shared" si="39"/>
        <v/>
      </c>
      <c r="C1088" s="1414" t="str">
        <f t="shared" si="40"/>
        <v>00007</v>
      </c>
      <c r="D1088" s="1414" t="str">
        <f t="shared" si="41"/>
        <v>Fire Protective Rating: 1.5-hrs, Single Door</v>
      </c>
      <c r="E1088" s="1414" t="str">
        <f t="shared" si="36"/>
        <v>A04AR105 Finishing Work Door &amp; Window Work Steel Door w/ Steel Frame, Panic Bar &amp; Vision Panel for Each Leaf (UoM: EA)</v>
      </c>
      <c r="F1088" s="1414" t="str">
        <f t="shared" si="37"/>
        <v xml:space="preserve">A04AR105-00007 Finishing Work Door &amp; Window Work Steel Door w/ Steel Frame, Panic Bar &amp; Vision Panel for Each Leaf (UoM: EA) Fire Protective Rating: 1.5-hrs, Single Door     w/ Hardware &amp; Accessories  </v>
      </c>
      <c r="G1088" s="1427" t="str" cm="1">
        <f t="array" ref="G1088:H1088">_xlfn.TEXTSPLIT(I1088,"-")</f>
        <v>A04AR105</v>
      </c>
      <c r="H1088" s="1427" t="str">
        <v>00007</v>
      </c>
      <c r="I1088" s="1428" t="s">
        <v>6184</v>
      </c>
      <c r="J1088" s="1428" t="s">
        <v>4288</v>
      </c>
      <c r="K1088" s="1428" t="s">
        <v>5683</v>
      </c>
      <c r="L1088" s="1428" t="s">
        <v>5684</v>
      </c>
      <c r="M1088" s="1428" t="s">
        <v>4288</v>
      </c>
      <c r="N1088" s="1428" t="s">
        <v>6073</v>
      </c>
      <c r="O1088" s="1428" t="s">
        <v>6176</v>
      </c>
      <c r="P1088" s="1428" t="s">
        <v>6177</v>
      </c>
      <c r="Q1088" s="1428" t="s">
        <v>4529</v>
      </c>
      <c r="R1088" s="1428" t="s">
        <v>6106</v>
      </c>
      <c r="S1088" s="1428" t="s">
        <v>2965</v>
      </c>
      <c r="T1088" s="1428">
        <v>0</v>
      </c>
      <c r="U1088" s="1428" t="s">
        <v>2965</v>
      </c>
      <c r="V1088" s="1428">
        <v>0</v>
      </c>
      <c r="W1088" s="1428" t="s">
        <v>2965</v>
      </c>
      <c r="X1088" s="1428">
        <v>0</v>
      </c>
      <c r="Y1088" s="1428" t="s">
        <v>2965</v>
      </c>
      <c r="Z1088" s="1428">
        <v>0</v>
      </c>
      <c r="AA1088" s="1428" t="s">
        <v>4999</v>
      </c>
      <c r="AB1088" s="1428" t="s">
        <v>6077</v>
      </c>
      <c r="AC1088" s="1428" t="s">
        <v>2965</v>
      </c>
      <c r="AD1088" s="1428">
        <v>0</v>
      </c>
      <c r="AE1088" s="1428" t="s">
        <v>2965</v>
      </c>
      <c r="AF1088" s="1428">
        <v>0</v>
      </c>
      <c r="AG1088" s="1428">
        <v>0</v>
      </c>
      <c r="AH1088" s="1428" t="s">
        <v>6094</v>
      </c>
      <c r="AI1088" s="1428">
        <v>0</v>
      </c>
      <c r="AJ1088" s="1428">
        <v>0</v>
      </c>
      <c r="AK1088" s="1428">
        <v>0</v>
      </c>
      <c r="AL1088" s="1428">
        <v>0</v>
      </c>
      <c r="AM1088" s="1428">
        <v>0</v>
      </c>
      <c r="AN1088" s="1428">
        <v>0</v>
      </c>
      <c r="AO1088" s="1428" t="s">
        <v>2965</v>
      </c>
      <c r="AP1088" s="1428" t="s">
        <v>4817</v>
      </c>
      <c r="AQ1088" s="1428" t="s">
        <v>4817</v>
      </c>
      <c r="AR1088" s="1428" t="s">
        <v>6178</v>
      </c>
      <c r="AS1088" s="1428" t="s">
        <v>6184</v>
      </c>
    </row>
    <row r="1089" spans="1:45" s="1414" customFormat="1" ht="17.25" customHeight="1">
      <c r="A1089" s="1414" t="str">
        <f t="shared" si="38"/>
        <v>00008</v>
      </c>
      <c r="B1089" s="1414" t="str">
        <f t="shared" si="39"/>
        <v>Fire Protective Rating: 1.5-hrs, Double Door</v>
      </c>
      <c r="C1089" s="1414" t="str">
        <f t="shared" si="40"/>
        <v/>
      </c>
      <c r="D1089" s="1414" t="str">
        <f t="shared" si="41"/>
        <v/>
      </c>
      <c r="E1089" s="1414" t="str">
        <f t="shared" si="36"/>
        <v>A04AR105 Finishing Work Door &amp; Window Work Steel Door w/ Steel Frame, Panic Bar &amp; Vision Panel for Each Leaf (UoM: EA)</v>
      </c>
      <c r="F1089" s="1414" t="str">
        <f t="shared" si="37"/>
        <v xml:space="preserve">A04AR105-00008 Finishing Work Door &amp; Window Work Steel Door w/ Steel Frame, Panic Bar &amp; Vision Panel for Each Leaf (UoM: EA) Fire Protective Rating: 1.5-hrs, Double Door     w/ Hardware &amp; Accessories  </v>
      </c>
      <c r="G1089" s="1427" t="str" cm="1">
        <f t="array" ref="G1089:H1089">_xlfn.TEXTSPLIT(I1089,"-")</f>
        <v>A04AR105</v>
      </c>
      <c r="H1089" s="1427" t="str">
        <v>00008</v>
      </c>
      <c r="I1089" s="1428" t="s">
        <v>6185</v>
      </c>
      <c r="J1089" s="1428" t="s">
        <v>4288</v>
      </c>
      <c r="K1089" s="1428" t="s">
        <v>5683</v>
      </c>
      <c r="L1089" s="1428" t="s">
        <v>5684</v>
      </c>
      <c r="M1089" s="1428" t="s">
        <v>4288</v>
      </c>
      <c r="N1089" s="1428" t="s">
        <v>6073</v>
      </c>
      <c r="O1089" s="1428" t="s">
        <v>6176</v>
      </c>
      <c r="P1089" s="1428" t="s">
        <v>6177</v>
      </c>
      <c r="Q1089" s="1428" t="s">
        <v>4532</v>
      </c>
      <c r="R1089" s="1428" t="s">
        <v>6108</v>
      </c>
      <c r="S1089" s="1428" t="s">
        <v>2965</v>
      </c>
      <c r="T1089" s="1428">
        <v>0</v>
      </c>
      <c r="U1089" s="1428" t="s">
        <v>2965</v>
      </c>
      <c r="V1089" s="1428">
        <v>0</v>
      </c>
      <c r="W1089" s="1428" t="s">
        <v>2965</v>
      </c>
      <c r="X1089" s="1428">
        <v>0</v>
      </c>
      <c r="Y1089" s="1428" t="s">
        <v>2965</v>
      </c>
      <c r="Z1089" s="1428">
        <v>0</v>
      </c>
      <c r="AA1089" s="1428" t="s">
        <v>4999</v>
      </c>
      <c r="AB1089" s="1428" t="s">
        <v>6077</v>
      </c>
      <c r="AC1089" s="1428" t="s">
        <v>2965</v>
      </c>
      <c r="AD1089" s="1428">
        <v>0</v>
      </c>
      <c r="AE1089" s="1428" t="s">
        <v>2965</v>
      </c>
      <c r="AF1089" s="1428">
        <v>0</v>
      </c>
      <c r="AG1089" s="1428">
        <v>0</v>
      </c>
      <c r="AH1089" s="1428" t="s">
        <v>6094</v>
      </c>
      <c r="AI1089" s="1428">
        <v>0</v>
      </c>
      <c r="AJ1089" s="1428">
        <v>0</v>
      </c>
      <c r="AK1089" s="1428">
        <v>0</v>
      </c>
      <c r="AL1089" s="1428">
        <v>0</v>
      </c>
      <c r="AM1089" s="1428">
        <v>0</v>
      </c>
      <c r="AN1089" s="1428">
        <v>0</v>
      </c>
      <c r="AO1089" s="1428" t="s">
        <v>2965</v>
      </c>
      <c r="AP1089" s="1428" t="s">
        <v>4817</v>
      </c>
      <c r="AQ1089" s="1428" t="s">
        <v>4817</v>
      </c>
      <c r="AR1089" s="1428" t="s">
        <v>6178</v>
      </c>
      <c r="AS1089" s="1428" t="s">
        <v>6185</v>
      </c>
    </row>
    <row r="1090" spans="1:45" s="1414" customFormat="1" ht="17.25" customHeight="1">
      <c r="A1090" s="1414" t="str">
        <f t="shared" si="38"/>
        <v/>
      </c>
      <c r="B1090" s="1414" t="str">
        <f t="shared" si="39"/>
        <v/>
      </c>
      <c r="C1090" s="1414" t="str">
        <f t="shared" si="40"/>
        <v>00009</v>
      </c>
      <c r="D1090" s="1414" t="str">
        <f t="shared" si="41"/>
        <v>Fire Protective Rating: 2-hrs, Single Door</v>
      </c>
      <c r="E1090" s="1414" t="str">
        <f t="shared" si="36"/>
        <v>A04AR105 Finishing Work Door &amp; Window Work Steel Door w/ Steel Frame, Panic Bar &amp; Vision Panel for Each Leaf (UoM: EA)</v>
      </c>
      <c r="F1090" s="1414" t="str">
        <f t="shared" si="37"/>
        <v xml:space="preserve">A04AR105-00009 Finishing Work Door &amp; Window Work Steel Door w/ Steel Frame, Panic Bar &amp; Vision Panel for Each Leaf (UoM: EA) Fire Protective Rating: 2-hrs, Single Door     w/ Hardware &amp; Accessories  </v>
      </c>
      <c r="G1090" s="1427" t="str" cm="1">
        <f t="array" ref="G1090:H1090">_xlfn.TEXTSPLIT(I1090,"-")</f>
        <v>A04AR105</v>
      </c>
      <c r="H1090" s="1427" t="str">
        <v>00009</v>
      </c>
      <c r="I1090" s="1428" t="s">
        <v>6186</v>
      </c>
      <c r="J1090" s="1428" t="s">
        <v>4288</v>
      </c>
      <c r="K1090" s="1428" t="s">
        <v>5683</v>
      </c>
      <c r="L1090" s="1428" t="s">
        <v>5684</v>
      </c>
      <c r="M1090" s="1428" t="s">
        <v>4288</v>
      </c>
      <c r="N1090" s="1428" t="s">
        <v>6073</v>
      </c>
      <c r="O1090" s="1428" t="s">
        <v>6176</v>
      </c>
      <c r="P1090" s="1428" t="s">
        <v>6177</v>
      </c>
      <c r="Q1090" s="1428" t="s">
        <v>4538</v>
      </c>
      <c r="R1090" s="1428" t="s">
        <v>6110</v>
      </c>
      <c r="S1090" s="1428" t="s">
        <v>2965</v>
      </c>
      <c r="T1090" s="1428">
        <v>0</v>
      </c>
      <c r="U1090" s="1428" t="s">
        <v>2965</v>
      </c>
      <c r="V1090" s="1428">
        <v>0</v>
      </c>
      <c r="W1090" s="1428" t="s">
        <v>2965</v>
      </c>
      <c r="X1090" s="1428">
        <v>0</v>
      </c>
      <c r="Y1090" s="1428" t="s">
        <v>2965</v>
      </c>
      <c r="Z1090" s="1428">
        <v>0</v>
      </c>
      <c r="AA1090" s="1428" t="s">
        <v>4999</v>
      </c>
      <c r="AB1090" s="1428" t="s">
        <v>6077</v>
      </c>
      <c r="AC1090" s="1428" t="s">
        <v>2965</v>
      </c>
      <c r="AD1090" s="1428">
        <v>0</v>
      </c>
      <c r="AE1090" s="1428" t="s">
        <v>2965</v>
      </c>
      <c r="AF1090" s="1428">
        <v>0</v>
      </c>
      <c r="AG1090" s="1428">
        <v>0</v>
      </c>
      <c r="AH1090" s="1428" t="s">
        <v>6094</v>
      </c>
      <c r="AI1090" s="1428">
        <v>0</v>
      </c>
      <c r="AJ1090" s="1428">
        <v>0</v>
      </c>
      <c r="AK1090" s="1428">
        <v>0</v>
      </c>
      <c r="AL1090" s="1428">
        <v>0</v>
      </c>
      <c r="AM1090" s="1428">
        <v>0</v>
      </c>
      <c r="AN1090" s="1428">
        <v>0</v>
      </c>
      <c r="AO1090" s="1428" t="s">
        <v>2965</v>
      </c>
      <c r="AP1090" s="1428" t="s">
        <v>4817</v>
      </c>
      <c r="AQ1090" s="1428" t="s">
        <v>4817</v>
      </c>
      <c r="AR1090" s="1428" t="s">
        <v>6178</v>
      </c>
      <c r="AS1090" s="1428" t="s">
        <v>6186</v>
      </c>
    </row>
    <row r="1091" spans="1:45" s="1414" customFormat="1" ht="17.25" customHeight="1">
      <c r="A1091" s="1414" t="str">
        <f t="shared" si="38"/>
        <v>00010</v>
      </c>
      <c r="B1091" s="1414" t="str">
        <f t="shared" si="39"/>
        <v>Fire Protective Rating: 2-hrs, Double Door</v>
      </c>
      <c r="C1091" s="1414" t="str">
        <f t="shared" si="40"/>
        <v/>
      </c>
      <c r="D1091" s="1414" t="str">
        <f t="shared" si="41"/>
        <v/>
      </c>
      <c r="E1091" s="1414" t="str">
        <f t="shared" si="36"/>
        <v>A04AR105 Finishing Work Door &amp; Window Work Steel Door w/ Steel Frame, Panic Bar &amp; Vision Panel for Each Leaf (UoM: EA)</v>
      </c>
      <c r="F1091" s="1414" t="str">
        <f t="shared" si="37"/>
        <v xml:space="preserve">A04AR105-00010 Finishing Work Door &amp; Window Work Steel Door w/ Steel Frame, Panic Bar &amp; Vision Panel for Each Leaf (UoM: EA) Fire Protective Rating: 2-hrs, Double Door     w/ Hardware &amp; Accessories  </v>
      </c>
      <c r="G1091" s="1427" t="str" cm="1">
        <f t="array" ref="G1091:H1091">_xlfn.TEXTSPLIT(I1091,"-")</f>
        <v>A04AR105</v>
      </c>
      <c r="H1091" s="1427" t="str">
        <v>00010</v>
      </c>
      <c r="I1091" s="1428" t="s">
        <v>6187</v>
      </c>
      <c r="J1091" s="1428" t="s">
        <v>4288</v>
      </c>
      <c r="K1091" s="1428" t="s">
        <v>5683</v>
      </c>
      <c r="L1091" s="1428" t="s">
        <v>5684</v>
      </c>
      <c r="M1091" s="1428" t="s">
        <v>4288</v>
      </c>
      <c r="N1091" s="1428" t="s">
        <v>6073</v>
      </c>
      <c r="O1091" s="1428" t="s">
        <v>6176</v>
      </c>
      <c r="P1091" s="1428" t="s">
        <v>6177</v>
      </c>
      <c r="Q1091" s="1428" t="s">
        <v>4541</v>
      </c>
      <c r="R1091" s="1428" t="s">
        <v>6112</v>
      </c>
      <c r="S1091" s="1428" t="s">
        <v>2965</v>
      </c>
      <c r="T1091" s="1428">
        <v>0</v>
      </c>
      <c r="U1091" s="1428" t="s">
        <v>2965</v>
      </c>
      <c r="V1091" s="1428">
        <v>0</v>
      </c>
      <c r="W1091" s="1428" t="s">
        <v>2965</v>
      </c>
      <c r="X1091" s="1428">
        <v>0</v>
      </c>
      <c r="Y1091" s="1428" t="s">
        <v>2965</v>
      </c>
      <c r="Z1091" s="1428">
        <v>0</v>
      </c>
      <c r="AA1091" s="1428" t="s">
        <v>4999</v>
      </c>
      <c r="AB1091" s="1428" t="s">
        <v>6077</v>
      </c>
      <c r="AC1091" s="1428" t="s">
        <v>2965</v>
      </c>
      <c r="AD1091" s="1428">
        <v>0</v>
      </c>
      <c r="AE1091" s="1428" t="s">
        <v>2965</v>
      </c>
      <c r="AF1091" s="1428">
        <v>0</v>
      </c>
      <c r="AG1091" s="1428">
        <v>0</v>
      </c>
      <c r="AH1091" s="1428" t="s">
        <v>6094</v>
      </c>
      <c r="AI1091" s="1428">
        <v>0</v>
      </c>
      <c r="AJ1091" s="1428">
        <v>0</v>
      </c>
      <c r="AK1091" s="1428">
        <v>0</v>
      </c>
      <c r="AL1091" s="1428">
        <v>0</v>
      </c>
      <c r="AM1091" s="1428">
        <v>0</v>
      </c>
      <c r="AN1091" s="1428">
        <v>0</v>
      </c>
      <c r="AO1091" s="1428" t="s">
        <v>2965</v>
      </c>
      <c r="AP1091" s="1428" t="s">
        <v>4817</v>
      </c>
      <c r="AQ1091" s="1428" t="s">
        <v>4817</v>
      </c>
      <c r="AR1091" s="1428" t="s">
        <v>6178</v>
      </c>
      <c r="AS1091" s="1428" t="s">
        <v>6187</v>
      </c>
    </row>
    <row r="1092" spans="1:45" s="1414" customFormat="1" ht="17.25" customHeight="1">
      <c r="A1092" s="1414" t="str">
        <f t="shared" si="38"/>
        <v/>
      </c>
      <c r="B1092" s="1414" t="str">
        <f t="shared" si="39"/>
        <v/>
      </c>
      <c r="C1092" s="1414" t="str">
        <f t="shared" si="40"/>
        <v/>
      </c>
      <c r="D1092" s="1414" t="str">
        <f t="shared" si="41"/>
        <v/>
      </c>
      <c r="E1092" s="1414" t="str">
        <f t="shared" si="36"/>
        <v>A04AR106 Finishing Work Door &amp; Window Work Blast Resistant Door w/ Steel Frame (UoM: M2)</v>
      </c>
      <c r="F1092" s="1414" t="str">
        <f t="shared" si="37"/>
        <v xml:space="preserve">A04AR106-00001 Finishing Work Door &amp; Window Work Blast Resistant Door w/ Steel Frame (UoM: M2) Fire Protective Rating: N/A     w/ Hardware &amp; Accessories  </v>
      </c>
      <c r="G1092" s="1427" t="str" cm="1">
        <f t="array" ref="G1092:H1092">_xlfn.TEXTSPLIT(I1092,"-")</f>
        <v>A04AR106</v>
      </c>
      <c r="H1092" s="1427" t="str">
        <v>00001</v>
      </c>
      <c r="I1092" s="1428" t="s">
        <v>6188</v>
      </c>
      <c r="J1092" s="1428" t="s">
        <v>4288</v>
      </c>
      <c r="K1092" s="1428" t="s">
        <v>5683</v>
      </c>
      <c r="L1092" s="1428" t="s">
        <v>5684</v>
      </c>
      <c r="M1092" s="1428" t="s">
        <v>4288</v>
      </c>
      <c r="N1092" s="1428" t="s">
        <v>6073</v>
      </c>
      <c r="O1092" s="1428" t="s">
        <v>6189</v>
      </c>
      <c r="P1092" s="1428" t="s">
        <v>6190</v>
      </c>
      <c r="Q1092" s="1428" t="s">
        <v>4408</v>
      </c>
      <c r="R1092" s="1428" t="s">
        <v>6076</v>
      </c>
      <c r="S1092" s="1428" t="s">
        <v>2965</v>
      </c>
      <c r="T1092" s="1428">
        <v>0</v>
      </c>
      <c r="U1092" s="1428" t="s">
        <v>2965</v>
      </c>
      <c r="V1092" s="1428">
        <v>0</v>
      </c>
      <c r="W1092" s="1428" t="s">
        <v>2965</v>
      </c>
      <c r="X1092" s="1428">
        <v>0</v>
      </c>
      <c r="Y1092" s="1428" t="s">
        <v>2965</v>
      </c>
      <c r="Z1092" s="1428">
        <v>0</v>
      </c>
      <c r="AA1092" s="1428" t="s">
        <v>4999</v>
      </c>
      <c r="AB1092" s="1428" t="s">
        <v>6077</v>
      </c>
      <c r="AC1092" s="1428" t="s">
        <v>2965</v>
      </c>
      <c r="AD1092" s="1428">
        <v>0</v>
      </c>
      <c r="AE1092" s="1428" t="s">
        <v>2965</v>
      </c>
      <c r="AF1092" s="1428">
        <v>0</v>
      </c>
      <c r="AG1092" s="1428">
        <v>0</v>
      </c>
      <c r="AH1092" s="1428">
        <v>0</v>
      </c>
      <c r="AI1092" s="1428">
        <v>0</v>
      </c>
      <c r="AJ1092" s="1428">
        <v>0</v>
      </c>
      <c r="AK1092" s="1428">
        <v>0</v>
      </c>
      <c r="AL1092" s="1428">
        <v>0</v>
      </c>
      <c r="AM1092" s="1428" t="s">
        <v>6191</v>
      </c>
      <c r="AN1092" s="1428">
        <v>0</v>
      </c>
      <c r="AO1092" s="1428" t="s">
        <v>2965</v>
      </c>
      <c r="AP1092" s="1428" t="s">
        <v>4360</v>
      </c>
      <c r="AQ1092" s="1428" t="s">
        <v>4360</v>
      </c>
      <c r="AR1092" s="1428" t="s">
        <v>6192</v>
      </c>
      <c r="AS1092" s="1428" t="s">
        <v>6188</v>
      </c>
    </row>
    <row r="1093" spans="1:45" s="1414" customFormat="1" ht="17.25" customHeight="1">
      <c r="A1093" s="1414" t="str">
        <f t="shared" si="38"/>
        <v/>
      </c>
      <c r="B1093" s="1414" t="str">
        <f t="shared" si="39"/>
        <v/>
      </c>
      <c r="C1093" s="1414" t="str">
        <f t="shared" si="40"/>
        <v/>
      </c>
      <c r="D1093" s="1414" t="str">
        <f t="shared" si="41"/>
        <v/>
      </c>
      <c r="E1093" s="1414" t="str">
        <f t="shared" si="36"/>
        <v>A04AR106 Finishing Work Door &amp; Window Work Blast Resistant Door w/ Steel Frame (UoM: M2)</v>
      </c>
      <c r="F1093" s="1414" t="str">
        <f t="shared" si="37"/>
        <v xml:space="preserve">A04AR106-00002 Finishing Work Door &amp; Window Work Blast Resistant Door w/ Steel Frame (UoM: M2) Fire Protective Rating: 0.5-hr     w/ Hardware &amp; Accessories  </v>
      </c>
      <c r="G1093" s="1427" t="str" cm="1">
        <f t="array" ref="G1093:H1093">_xlfn.TEXTSPLIT(I1093,"-")</f>
        <v>A04AR106</v>
      </c>
      <c r="H1093" s="1427" t="str">
        <v>00002</v>
      </c>
      <c r="I1093" s="1428" t="s">
        <v>6193</v>
      </c>
      <c r="J1093" s="1428" t="s">
        <v>4288</v>
      </c>
      <c r="K1093" s="1428" t="s">
        <v>5683</v>
      </c>
      <c r="L1093" s="1428" t="s">
        <v>5684</v>
      </c>
      <c r="M1093" s="1428" t="s">
        <v>4288</v>
      </c>
      <c r="N1093" s="1428" t="s">
        <v>6073</v>
      </c>
      <c r="O1093" s="1428" t="s">
        <v>6189</v>
      </c>
      <c r="P1093" s="1428" t="s">
        <v>6190</v>
      </c>
      <c r="Q1093" s="1428" t="s">
        <v>4442</v>
      </c>
      <c r="R1093" s="1428" t="s">
        <v>6080</v>
      </c>
      <c r="S1093" s="1428" t="s">
        <v>2965</v>
      </c>
      <c r="T1093" s="1428">
        <v>0</v>
      </c>
      <c r="U1093" s="1428" t="s">
        <v>2965</v>
      </c>
      <c r="V1093" s="1428">
        <v>0</v>
      </c>
      <c r="W1093" s="1428" t="s">
        <v>2965</v>
      </c>
      <c r="X1093" s="1428">
        <v>0</v>
      </c>
      <c r="Y1093" s="1428" t="s">
        <v>2965</v>
      </c>
      <c r="Z1093" s="1428">
        <v>0</v>
      </c>
      <c r="AA1093" s="1428" t="s">
        <v>4999</v>
      </c>
      <c r="AB1093" s="1428" t="s">
        <v>6077</v>
      </c>
      <c r="AC1093" s="1428" t="s">
        <v>2965</v>
      </c>
      <c r="AD1093" s="1428">
        <v>0</v>
      </c>
      <c r="AE1093" s="1428" t="s">
        <v>2965</v>
      </c>
      <c r="AF1093" s="1428">
        <v>0</v>
      </c>
      <c r="AG1093" s="1428">
        <v>0</v>
      </c>
      <c r="AH1093" s="1428">
        <v>0</v>
      </c>
      <c r="AI1093" s="1428">
        <v>0</v>
      </c>
      <c r="AJ1093" s="1428">
        <v>0</v>
      </c>
      <c r="AK1093" s="1428">
        <v>0</v>
      </c>
      <c r="AL1093" s="1428">
        <v>0</v>
      </c>
      <c r="AM1093" s="1428" t="s">
        <v>6191</v>
      </c>
      <c r="AN1093" s="1428">
        <v>0</v>
      </c>
      <c r="AO1093" s="1428" t="s">
        <v>2965</v>
      </c>
      <c r="AP1093" s="1428" t="s">
        <v>4360</v>
      </c>
      <c r="AQ1093" s="1428" t="s">
        <v>4360</v>
      </c>
      <c r="AR1093" s="1428" t="s">
        <v>6192</v>
      </c>
      <c r="AS1093" s="1428" t="s">
        <v>6193</v>
      </c>
    </row>
    <row r="1094" spans="1:45" s="1414" customFormat="1" ht="17.25" customHeight="1">
      <c r="A1094" s="1414" t="str">
        <f t="shared" si="38"/>
        <v/>
      </c>
      <c r="B1094" s="1414" t="str">
        <f t="shared" si="39"/>
        <v/>
      </c>
      <c r="C1094" s="1414" t="str">
        <f t="shared" si="40"/>
        <v/>
      </c>
      <c r="D1094" s="1414" t="str">
        <f t="shared" si="41"/>
        <v/>
      </c>
      <c r="E1094" s="1414" t="str">
        <f t="shared" si="36"/>
        <v>A04AR106 Finishing Work Door &amp; Window Work Blast Resistant Door w/ Steel Frame (UoM: M2)</v>
      </c>
      <c r="F1094" s="1414" t="str">
        <f t="shared" si="37"/>
        <v xml:space="preserve">A04AR106-00003 Finishing Work Door &amp; Window Work Blast Resistant Door w/ Steel Frame (UoM: M2) Fire Protective Rating: 1-hr     w/ Hardware &amp; Accessories  </v>
      </c>
      <c r="G1094" s="1427" t="str" cm="1">
        <f t="array" ref="G1094:H1094">_xlfn.TEXTSPLIT(I1094,"-")</f>
        <v>A04AR106</v>
      </c>
      <c r="H1094" s="1427" t="str">
        <v>00003</v>
      </c>
      <c r="I1094" s="1428" t="s">
        <v>6194</v>
      </c>
      <c r="J1094" s="1428" t="s">
        <v>4288</v>
      </c>
      <c r="K1094" s="1428" t="s">
        <v>5683</v>
      </c>
      <c r="L1094" s="1428" t="s">
        <v>5684</v>
      </c>
      <c r="M1094" s="1428" t="s">
        <v>4288</v>
      </c>
      <c r="N1094" s="1428" t="s">
        <v>6073</v>
      </c>
      <c r="O1094" s="1428" t="s">
        <v>6189</v>
      </c>
      <c r="P1094" s="1428" t="s">
        <v>6190</v>
      </c>
      <c r="Q1094" s="1428" t="s">
        <v>4477</v>
      </c>
      <c r="R1094" s="1428" t="s">
        <v>6082</v>
      </c>
      <c r="S1094" s="1428" t="s">
        <v>2965</v>
      </c>
      <c r="T1094" s="1428">
        <v>0</v>
      </c>
      <c r="U1094" s="1428" t="s">
        <v>2965</v>
      </c>
      <c r="V1094" s="1428">
        <v>0</v>
      </c>
      <c r="W1094" s="1428" t="s">
        <v>2965</v>
      </c>
      <c r="X1094" s="1428">
        <v>0</v>
      </c>
      <c r="Y1094" s="1428" t="s">
        <v>2965</v>
      </c>
      <c r="Z1094" s="1428">
        <v>0</v>
      </c>
      <c r="AA1094" s="1428" t="s">
        <v>4999</v>
      </c>
      <c r="AB1094" s="1428" t="s">
        <v>6077</v>
      </c>
      <c r="AC1094" s="1428" t="s">
        <v>2965</v>
      </c>
      <c r="AD1094" s="1428">
        <v>0</v>
      </c>
      <c r="AE1094" s="1428" t="s">
        <v>2965</v>
      </c>
      <c r="AF1094" s="1428">
        <v>0</v>
      </c>
      <c r="AG1094" s="1428">
        <v>0</v>
      </c>
      <c r="AH1094" s="1428">
        <v>0</v>
      </c>
      <c r="AI1094" s="1428">
        <v>0</v>
      </c>
      <c r="AJ1094" s="1428">
        <v>0</v>
      </c>
      <c r="AK1094" s="1428">
        <v>0</v>
      </c>
      <c r="AL1094" s="1428">
        <v>0</v>
      </c>
      <c r="AM1094" s="1428" t="s">
        <v>6191</v>
      </c>
      <c r="AN1094" s="1428">
        <v>0</v>
      </c>
      <c r="AO1094" s="1428" t="s">
        <v>2965</v>
      </c>
      <c r="AP1094" s="1428" t="s">
        <v>4360</v>
      </c>
      <c r="AQ1094" s="1428" t="s">
        <v>4360</v>
      </c>
      <c r="AR1094" s="1428" t="s">
        <v>6192</v>
      </c>
      <c r="AS1094" s="1428" t="s">
        <v>6194</v>
      </c>
    </row>
    <row r="1095" spans="1:45" s="1414" customFormat="1" ht="17.25" customHeight="1">
      <c r="A1095" s="1414" t="str">
        <f t="shared" si="38"/>
        <v/>
      </c>
      <c r="B1095" s="1414" t="str">
        <f t="shared" si="39"/>
        <v/>
      </c>
      <c r="C1095" s="1414" t="str">
        <f t="shared" si="40"/>
        <v/>
      </c>
      <c r="D1095" s="1414" t="str">
        <f t="shared" si="41"/>
        <v/>
      </c>
      <c r="E1095" s="1414" t="str">
        <f t="shared" si="36"/>
        <v>A04AR106 Finishing Work Door &amp; Window Work Blast Resistant Door w/ Steel Frame (UoM: M2)</v>
      </c>
      <c r="F1095" s="1414" t="str">
        <f t="shared" si="37"/>
        <v xml:space="preserve">A04AR106-00004 Finishing Work Door &amp; Window Work Blast Resistant Door w/ Steel Frame (UoM: M2) Fire Protective Rating: 1.5-hrs     w/ Hardware &amp; Accessories  </v>
      </c>
      <c r="G1095" s="1427" t="str" cm="1">
        <f t="array" ref="G1095:H1095">_xlfn.TEXTSPLIT(I1095,"-")</f>
        <v>A04AR106</v>
      </c>
      <c r="H1095" s="1427" t="str">
        <v>00004</v>
      </c>
      <c r="I1095" s="1428" t="s">
        <v>6195</v>
      </c>
      <c r="J1095" s="1428" t="s">
        <v>4288</v>
      </c>
      <c r="K1095" s="1428" t="s">
        <v>5683</v>
      </c>
      <c r="L1095" s="1428" t="s">
        <v>5684</v>
      </c>
      <c r="M1095" s="1428" t="s">
        <v>4288</v>
      </c>
      <c r="N1095" s="1428" t="s">
        <v>6073</v>
      </c>
      <c r="O1095" s="1428" t="s">
        <v>6189</v>
      </c>
      <c r="P1095" s="1428" t="s">
        <v>6190</v>
      </c>
      <c r="Q1095" s="1428" t="s">
        <v>4526</v>
      </c>
      <c r="R1095" s="1428" t="s">
        <v>6084</v>
      </c>
      <c r="S1095" s="1428" t="s">
        <v>2965</v>
      </c>
      <c r="T1095" s="1428">
        <v>0</v>
      </c>
      <c r="U1095" s="1428" t="s">
        <v>2965</v>
      </c>
      <c r="V1095" s="1428">
        <v>0</v>
      </c>
      <c r="W1095" s="1428" t="s">
        <v>2965</v>
      </c>
      <c r="X1095" s="1428">
        <v>0</v>
      </c>
      <c r="Y1095" s="1428" t="s">
        <v>2965</v>
      </c>
      <c r="Z1095" s="1428">
        <v>0</v>
      </c>
      <c r="AA1095" s="1428" t="s">
        <v>4999</v>
      </c>
      <c r="AB1095" s="1428" t="s">
        <v>6077</v>
      </c>
      <c r="AC1095" s="1428" t="s">
        <v>2965</v>
      </c>
      <c r="AD1095" s="1428">
        <v>0</v>
      </c>
      <c r="AE1095" s="1428" t="s">
        <v>2965</v>
      </c>
      <c r="AF1095" s="1428">
        <v>0</v>
      </c>
      <c r="AG1095" s="1428">
        <v>0</v>
      </c>
      <c r="AH1095" s="1428">
        <v>0</v>
      </c>
      <c r="AI1095" s="1428">
        <v>0</v>
      </c>
      <c r="AJ1095" s="1428">
        <v>0</v>
      </c>
      <c r="AK1095" s="1428">
        <v>0</v>
      </c>
      <c r="AL1095" s="1428">
        <v>0</v>
      </c>
      <c r="AM1095" s="1428" t="s">
        <v>6191</v>
      </c>
      <c r="AN1095" s="1428">
        <v>0</v>
      </c>
      <c r="AO1095" s="1428" t="s">
        <v>2965</v>
      </c>
      <c r="AP1095" s="1428" t="s">
        <v>4360</v>
      </c>
      <c r="AQ1095" s="1428" t="s">
        <v>4360</v>
      </c>
      <c r="AR1095" s="1428" t="s">
        <v>6192</v>
      </c>
      <c r="AS1095" s="1428" t="s">
        <v>6195</v>
      </c>
    </row>
    <row r="1096" spans="1:45" s="1414" customFormat="1" ht="17.25" customHeight="1">
      <c r="A1096" s="1414" t="str">
        <f t="shared" si="38"/>
        <v/>
      </c>
      <c r="B1096" s="1414" t="str">
        <f t="shared" si="39"/>
        <v/>
      </c>
      <c r="C1096" s="1414" t="str">
        <f t="shared" si="40"/>
        <v/>
      </c>
      <c r="D1096" s="1414" t="str">
        <f t="shared" si="41"/>
        <v/>
      </c>
      <c r="E1096" s="1414" t="str">
        <f t="shared" ref="E1096:E1159" si="42">G1096&amp;" "&amp;L1096&amp;" "&amp;N1096&amp;" "&amp;P1096</f>
        <v>A04AR106 Finishing Work Door &amp; Window Work Blast Resistant Door w/ Steel Frame (UoM: M2)</v>
      </c>
      <c r="F1096" s="1414" t="str">
        <f t="shared" si="37"/>
        <v xml:space="preserve">A04AR106-00005 Finishing Work Door &amp; Window Work Blast Resistant Door w/ Steel Frame (UoM: M2) Fire Protective Rating: 2-hrs     w/ Hardware &amp; Accessories  </v>
      </c>
      <c r="G1096" s="1427" t="str" cm="1">
        <f t="array" ref="G1096:H1096">_xlfn.TEXTSPLIT(I1096,"-")</f>
        <v>A04AR106</v>
      </c>
      <c r="H1096" s="1427" t="str">
        <v>00005</v>
      </c>
      <c r="I1096" s="1428" t="s">
        <v>6196</v>
      </c>
      <c r="J1096" s="1428" t="s">
        <v>4288</v>
      </c>
      <c r="K1096" s="1428" t="s">
        <v>5683</v>
      </c>
      <c r="L1096" s="1428" t="s">
        <v>5684</v>
      </c>
      <c r="M1096" s="1428" t="s">
        <v>4288</v>
      </c>
      <c r="N1096" s="1428" t="s">
        <v>6073</v>
      </c>
      <c r="O1096" s="1428" t="s">
        <v>6189</v>
      </c>
      <c r="P1096" s="1428" t="s">
        <v>6190</v>
      </c>
      <c r="Q1096" s="1428" t="s">
        <v>4535</v>
      </c>
      <c r="R1096" s="1428" t="s">
        <v>6086</v>
      </c>
      <c r="S1096" s="1428" t="s">
        <v>2965</v>
      </c>
      <c r="T1096" s="1428">
        <v>0</v>
      </c>
      <c r="U1096" s="1428" t="s">
        <v>2965</v>
      </c>
      <c r="V1096" s="1428">
        <v>0</v>
      </c>
      <c r="W1096" s="1428" t="s">
        <v>2965</v>
      </c>
      <c r="X1096" s="1428">
        <v>0</v>
      </c>
      <c r="Y1096" s="1428" t="s">
        <v>2965</v>
      </c>
      <c r="Z1096" s="1428">
        <v>0</v>
      </c>
      <c r="AA1096" s="1428" t="s">
        <v>4999</v>
      </c>
      <c r="AB1096" s="1428" t="s">
        <v>6077</v>
      </c>
      <c r="AC1096" s="1428" t="s">
        <v>2965</v>
      </c>
      <c r="AD1096" s="1428">
        <v>0</v>
      </c>
      <c r="AE1096" s="1428" t="s">
        <v>2965</v>
      </c>
      <c r="AF1096" s="1428">
        <v>0</v>
      </c>
      <c r="AG1096" s="1428">
        <v>0</v>
      </c>
      <c r="AH1096" s="1428">
        <v>0</v>
      </c>
      <c r="AI1096" s="1428">
        <v>0</v>
      </c>
      <c r="AJ1096" s="1428">
        <v>0</v>
      </c>
      <c r="AK1096" s="1428">
        <v>0</v>
      </c>
      <c r="AL1096" s="1428">
        <v>0</v>
      </c>
      <c r="AM1096" s="1428" t="s">
        <v>6191</v>
      </c>
      <c r="AN1096" s="1428">
        <v>0</v>
      </c>
      <c r="AO1096" s="1428" t="s">
        <v>2965</v>
      </c>
      <c r="AP1096" s="1428" t="s">
        <v>4360</v>
      </c>
      <c r="AQ1096" s="1428" t="s">
        <v>4360</v>
      </c>
      <c r="AR1096" s="1428" t="s">
        <v>6192</v>
      </c>
      <c r="AS1096" s="1428" t="s">
        <v>6196</v>
      </c>
    </row>
    <row r="1097" spans="1:45" s="1414" customFormat="1" ht="17.25" customHeight="1">
      <c r="A1097" s="1414" t="str">
        <f t="shared" si="38"/>
        <v/>
      </c>
      <c r="B1097" s="1414" t="str">
        <f t="shared" si="39"/>
        <v/>
      </c>
      <c r="C1097" s="1414" t="str">
        <f t="shared" si="40"/>
        <v/>
      </c>
      <c r="D1097" s="1414" t="str">
        <f t="shared" si="41"/>
        <v/>
      </c>
      <c r="E1097" s="1414" t="str">
        <f t="shared" si="42"/>
        <v>A04AR106 Finishing Work Door &amp; Window Work Blast Resistant Door w/ Steel Frame (UoM: M2)</v>
      </c>
      <c r="F1097" s="1414" t="str">
        <f t="shared" ref="F1097:F1160" si="43">IF(I1097=0,"",I1097)&amp;" "&amp;IF(L1097=0,"",L1097)&amp;" "&amp;IF(N1097=0,"",N1097)&amp;" "&amp;IF(P1097=0,"",P1097)&amp;" "&amp;IF(R1097=0,"",R1097)&amp;" "&amp;IF(T1097=0,"",T1097)&amp;" "&amp;IF(V1097=0,"",V1097)&amp;" "&amp;IF(X1097=0,"",X1097)&amp;" "&amp;IF(Z1097=0,"",Z1097)&amp;" "&amp;IF(AB1097=0,"",AB1097)&amp;" "&amp;IF(AD1097=0,"",AD1097)&amp;" "&amp;IF(AF1097=0,"",AF1097)</f>
        <v xml:space="preserve">A04AR106-00006 Finishing Work Door &amp; Window Work Blast Resistant Door w/ Steel Frame (UoM: M2) Fire Protective Rating: 3-hrs     w/ Hardware &amp; Accessories  </v>
      </c>
      <c r="G1097" s="1427" t="str" cm="1">
        <f t="array" ref="G1097:H1097">_xlfn.TEXTSPLIT(I1097,"-")</f>
        <v>A04AR106</v>
      </c>
      <c r="H1097" s="1427" t="str">
        <v>00006</v>
      </c>
      <c r="I1097" s="1428" t="s">
        <v>6197</v>
      </c>
      <c r="J1097" s="1428" t="s">
        <v>4288</v>
      </c>
      <c r="K1097" s="1428" t="s">
        <v>5683</v>
      </c>
      <c r="L1097" s="1428" t="s">
        <v>5684</v>
      </c>
      <c r="M1097" s="1428" t="s">
        <v>4288</v>
      </c>
      <c r="N1097" s="1428" t="s">
        <v>6073</v>
      </c>
      <c r="O1097" s="1428" t="s">
        <v>6189</v>
      </c>
      <c r="P1097" s="1428" t="s">
        <v>6190</v>
      </c>
      <c r="Q1097" s="1428" t="s">
        <v>6088</v>
      </c>
      <c r="R1097" s="1428" t="s">
        <v>6089</v>
      </c>
      <c r="S1097" s="1428" t="s">
        <v>2965</v>
      </c>
      <c r="T1097" s="1428">
        <v>0</v>
      </c>
      <c r="U1097" s="1428" t="s">
        <v>2965</v>
      </c>
      <c r="V1097" s="1428">
        <v>0</v>
      </c>
      <c r="W1097" s="1428" t="s">
        <v>2965</v>
      </c>
      <c r="X1097" s="1428">
        <v>0</v>
      </c>
      <c r="Y1097" s="1428" t="s">
        <v>2965</v>
      </c>
      <c r="Z1097" s="1428">
        <v>0</v>
      </c>
      <c r="AA1097" s="1428" t="s">
        <v>4999</v>
      </c>
      <c r="AB1097" s="1428" t="s">
        <v>6077</v>
      </c>
      <c r="AC1097" s="1428" t="s">
        <v>2965</v>
      </c>
      <c r="AD1097" s="1428">
        <v>0</v>
      </c>
      <c r="AE1097" s="1428" t="s">
        <v>2965</v>
      </c>
      <c r="AF1097" s="1428">
        <v>0</v>
      </c>
      <c r="AG1097" s="1428">
        <v>0</v>
      </c>
      <c r="AH1097" s="1428">
        <v>0</v>
      </c>
      <c r="AI1097" s="1428">
        <v>0</v>
      </c>
      <c r="AJ1097" s="1428">
        <v>0</v>
      </c>
      <c r="AK1097" s="1428">
        <v>0</v>
      </c>
      <c r="AL1097" s="1428">
        <v>0</v>
      </c>
      <c r="AM1097" s="1428" t="s">
        <v>6191</v>
      </c>
      <c r="AN1097" s="1428">
        <v>0</v>
      </c>
      <c r="AO1097" s="1428" t="s">
        <v>2965</v>
      </c>
      <c r="AP1097" s="1428" t="s">
        <v>4360</v>
      </c>
      <c r="AQ1097" s="1428" t="s">
        <v>4360</v>
      </c>
      <c r="AR1097" s="1428" t="s">
        <v>6192</v>
      </c>
      <c r="AS1097" s="1428" t="s">
        <v>6197</v>
      </c>
    </row>
    <row r="1098" spans="1:45" s="1414" customFormat="1" ht="17.25" customHeight="1">
      <c r="A1098" s="1414" t="str">
        <f t="shared" si="38"/>
        <v/>
      </c>
      <c r="B1098" s="1414" t="str">
        <f t="shared" si="39"/>
        <v/>
      </c>
      <c r="C1098" s="1414" t="str">
        <f t="shared" si="40"/>
        <v>00001</v>
      </c>
      <c r="D1098" s="1414" t="str">
        <f t="shared" si="41"/>
        <v>Fire Protective Rating: N/A, Single Door</v>
      </c>
      <c r="E1098" s="1414" t="str">
        <f t="shared" si="42"/>
        <v>A04AR107 Finishing Work Door &amp; Window Work Blast Resistant Door w/ Steel Frame (UoM: EA)</v>
      </c>
      <c r="F1098" s="1414" t="str">
        <f t="shared" si="43"/>
        <v xml:space="preserve">A04AR107-00001 Finishing Work Door &amp; Window Work Blast Resistant Door w/ Steel Frame (UoM: EA) Fire Protective Rating: N/A, Single Door     w/ Hardware &amp; Accessories  </v>
      </c>
      <c r="G1098" s="1427" t="str" cm="1">
        <f t="array" ref="G1098:H1098">_xlfn.TEXTSPLIT(I1098,"-")</f>
        <v>A04AR107</v>
      </c>
      <c r="H1098" s="1427" t="str">
        <v>00001</v>
      </c>
      <c r="I1098" s="1428" t="s">
        <v>6198</v>
      </c>
      <c r="J1098" s="1428" t="s">
        <v>4288</v>
      </c>
      <c r="K1098" s="1428" t="s">
        <v>5683</v>
      </c>
      <c r="L1098" s="1428" t="s">
        <v>5684</v>
      </c>
      <c r="M1098" s="1428" t="s">
        <v>4288</v>
      </c>
      <c r="N1098" s="1428" t="s">
        <v>6073</v>
      </c>
      <c r="O1098" s="1428" t="s">
        <v>6199</v>
      </c>
      <c r="P1098" s="1428" t="s">
        <v>6200</v>
      </c>
      <c r="Q1098" s="1428" t="s">
        <v>4412</v>
      </c>
      <c r="R1098" s="1428" t="s">
        <v>6093</v>
      </c>
      <c r="S1098" s="1428" t="s">
        <v>2965</v>
      </c>
      <c r="T1098" s="1428">
        <v>0</v>
      </c>
      <c r="U1098" s="1428" t="s">
        <v>2965</v>
      </c>
      <c r="V1098" s="1428">
        <v>0</v>
      </c>
      <c r="W1098" s="1428" t="s">
        <v>2965</v>
      </c>
      <c r="X1098" s="1428">
        <v>0</v>
      </c>
      <c r="Y1098" s="1428" t="s">
        <v>2965</v>
      </c>
      <c r="Z1098" s="1428">
        <v>0</v>
      </c>
      <c r="AA1098" s="1428" t="s">
        <v>4999</v>
      </c>
      <c r="AB1098" s="1428" t="s">
        <v>6077</v>
      </c>
      <c r="AC1098" s="1428" t="s">
        <v>2965</v>
      </c>
      <c r="AD1098" s="1428">
        <v>0</v>
      </c>
      <c r="AE1098" s="1428" t="s">
        <v>2965</v>
      </c>
      <c r="AF1098" s="1428">
        <v>0</v>
      </c>
      <c r="AG1098" s="1428">
        <v>0</v>
      </c>
      <c r="AH1098" s="1428" t="s">
        <v>6094</v>
      </c>
      <c r="AI1098" s="1428">
        <v>0</v>
      </c>
      <c r="AJ1098" s="1428">
        <v>0</v>
      </c>
      <c r="AK1098" s="1428">
        <v>0</v>
      </c>
      <c r="AL1098" s="1428">
        <v>0</v>
      </c>
      <c r="AM1098" s="1428" t="s">
        <v>6191</v>
      </c>
      <c r="AN1098" s="1428">
        <v>0</v>
      </c>
      <c r="AO1098" s="1428" t="s">
        <v>2965</v>
      </c>
      <c r="AP1098" s="1428" t="s">
        <v>4817</v>
      </c>
      <c r="AQ1098" s="1428" t="s">
        <v>4817</v>
      </c>
      <c r="AR1098" s="1428" t="s">
        <v>6201</v>
      </c>
      <c r="AS1098" s="1428" t="s">
        <v>6198</v>
      </c>
    </row>
    <row r="1099" spans="1:45" s="1414" customFormat="1" ht="17.25" customHeight="1">
      <c r="A1099" s="1414" t="str">
        <f t="shared" si="38"/>
        <v>00002</v>
      </c>
      <c r="B1099" s="1414" t="str">
        <f t="shared" si="39"/>
        <v>Fire Protective Rating: N/A, Double Door</v>
      </c>
      <c r="C1099" s="1414" t="str">
        <f t="shared" si="40"/>
        <v/>
      </c>
      <c r="D1099" s="1414" t="str">
        <f t="shared" si="41"/>
        <v/>
      </c>
      <c r="E1099" s="1414" t="str">
        <f t="shared" si="42"/>
        <v>A04AR107 Finishing Work Door &amp; Window Work Blast Resistant Door w/ Steel Frame (UoM: EA)</v>
      </c>
      <c r="F1099" s="1414" t="str">
        <f t="shared" si="43"/>
        <v xml:space="preserve">A04AR107-00002 Finishing Work Door &amp; Window Work Blast Resistant Door w/ Steel Frame (UoM: EA) Fire Protective Rating: N/A, Double Door     w/ Hardware &amp; Accessories  </v>
      </c>
      <c r="G1099" s="1427" t="str" cm="1">
        <f t="array" ref="G1099:H1099">_xlfn.TEXTSPLIT(I1099,"-")</f>
        <v>A04AR107</v>
      </c>
      <c r="H1099" s="1427" t="str">
        <v>00002</v>
      </c>
      <c r="I1099" s="1428" t="s">
        <v>6202</v>
      </c>
      <c r="J1099" s="1428" t="s">
        <v>4288</v>
      </c>
      <c r="K1099" s="1428" t="s">
        <v>5683</v>
      </c>
      <c r="L1099" s="1428" t="s">
        <v>5684</v>
      </c>
      <c r="M1099" s="1428" t="s">
        <v>4288</v>
      </c>
      <c r="N1099" s="1428" t="s">
        <v>6073</v>
      </c>
      <c r="O1099" s="1428" t="s">
        <v>6199</v>
      </c>
      <c r="P1099" s="1428" t="s">
        <v>6200</v>
      </c>
      <c r="Q1099" s="1428" t="s">
        <v>4436</v>
      </c>
      <c r="R1099" s="1428" t="s">
        <v>6096</v>
      </c>
      <c r="S1099" s="1428" t="s">
        <v>2965</v>
      </c>
      <c r="T1099" s="1428">
        <v>0</v>
      </c>
      <c r="U1099" s="1428" t="s">
        <v>2965</v>
      </c>
      <c r="V1099" s="1428">
        <v>0</v>
      </c>
      <c r="W1099" s="1428" t="s">
        <v>2965</v>
      </c>
      <c r="X1099" s="1428">
        <v>0</v>
      </c>
      <c r="Y1099" s="1428" t="s">
        <v>2965</v>
      </c>
      <c r="Z1099" s="1428">
        <v>0</v>
      </c>
      <c r="AA1099" s="1428" t="s">
        <v>4999</v>
      </c>
      <c r="AB1099" s="1428" t="s">
        <v>6077</v>
      </c>
      <c r="AC1099" s="1428" t="s">
        <v>2965</v>
      </c>
      <c r="AD1099" s="1428">
        <v>0</v>
      </c>
      <c r="AE1099" s="1428" t="s">
        <v>2965</v>
      </c>
      <c r="AF1099" s="1428">
        <v>0</v>
      </c>
      <c r="AG1099" s="1428">
        <v>0</v>
      </c>
      <c r="AH1099" s="1428" t="s">
        <v>6094</v>
      </c>
      <c r="AI1099" s="1428">
        <v>0</v>
      </c>
      <c r="AJ1099" s="1428">
        <v>0</v>
      </c>
      <c r="AK1099" s="1428">
        <v>0</v>
      </c>
      <c r="AL1099" s="1428">
        <v>0</v>
      </c>
      <c r="AM1099" s="1428" t="s">
        <v>6191</v>
      </c>
      <c r="AN1099" s="1428">
        <v>0</v>
      </c>
      <c r="AO1099" s="1428" t="s">
        <v>2965</v>
      </c>
      <c r="AP1099" s="1428" t="s">
        <v>4817</v>
      </c>
      <c r="AQ1099" s="1428" t="s">
        <v>4817</v>
      </c>
      <c r="AR1099" s="1428" t="s">
        <v>6201</v>
      </c>
      <c r="AS1099" s="1428" t="s">
        <v>6202</v>
      </c>
    </row>
    <row r="1100" spans="1:45" s="1414" customFormat="1" ht="17.25" customHeight="1">
      <c r="A1100" s="1414" t="str">
        <f t="shared" si="38"/>
        <v/>
      </c>
      <c r="B1100" s="1414" t="str">
        <f t="shared" si="39"/>
        <v/>
      </c>
      <c r="C1100" s="1414" t="str">
        <f t="shared" si="40"/>
        <v>00003</v>
      </c>
      <c r="D1100" s="1414" t="str">
        <f t="shared" si="41"/>
        <v>Fire Protective Rating: 0.5-hr, Single Door</v>
      </c>
      <c r="E1100" s="1414" t="str">
        <f t="shared" si="42"/>
        <v>A04AR107 Finishing Work Door &amp; Window Work Blast Resistant Door w/ Steel Frame (UoM: EA)</v>
      </c>
      <c r="F1100" s="1414" t="str">
        <f t="shared" si="43"/>
        <v xml:space="preserve">A04AR107-00003 Finishing Work Door &amp; Window Work Blast Resistant Door w/ Steel Frame (UoM: EA) Fire Protective Rating: 0.5-hr, Single Door     w/ Hardware &amp; Accessories  </v>
      </c>
      <c r="G1100" s="1427" t="str" cm="1">
        <f t="array" ref="G1100:H1100">_xlfn.TEXTSPLIT(I1100,"-")</f>
        <v>A04AR107</v>
      </c>
      <c r="H1100" s="1427" t="str">
        <v>00003</v>
      </c>
      <c r="I1100" s="1428" t="s">
        <v>6203</v>
      </c>
      <c r="J1100" s="1428" t="s">
        <v>4288</v>
      </c>
      <c r="K1100" s="1428" t="s">
        <v>5683</v>
      </c>
      <c r="L1100" s="1428" t="s">
        <v>5684</v>
      </c>
      <c r="M1100" s="1428" t="s">
        <v>4288</v>
      </c>
      <c r="N1100" s="1428" t="s">
        <v>6073</v>
      </c>
      <c r="O1100" s="1428" t="s">
        <v>6199</v>
      </c>
      <c r="P1100" s="1428" t="s">
        <v>6200</v>
      </c>
      <c r="Q1100" s="1428" t="s">
        <v>4445</v>
      </c>
      <c r="R1100" s="1428" t="s">
        <v>6098</v>
      </c>
      <c r="S1100" s="1428" t="s">
        <v>2965</v>
      </c>
      <c r="T1100" s="1428">
        <v>0</v>
      </c>
      <c r="U1100" s="1428" t="s">
        <v>2965</v>
      </c>
      <c r="V1100" s="1428">
        <v>0</v>
      </c>
      <c r="W1100" s="1428" t="s">
        <v>2965</v>
      </c>
      <c r="X1100" s="1428">
        <v>0</v>
      </c>
      <c r="Y1100" s="1428" t="s">
        <v>2965</v>
      </c>
      <c r="Z1100" s="1428">
        <v>0</v>
      </c>
      <c r="AA1100" s="1428" t="s">
        <v>4999</v>
      </c>
      <c r="AB1100" s="1428" t="s">
        <v>6077</v>
      </c>
      <c r="AC1100" s="1428" t="s">
        <v>2965</v>
      </c>
      <c r="AD1100" s="1428">
        <v>0</v>
      </c>
      <c r="AE1100" s="1428" t="s">
        <v>2965</v>
      </c>
      <c r="AF1100" s="1428">
        <v>0</v>
      </c>
      <c r="AG1100" s="1428">
        <v>0</v>
      </c>
      <c r="AH1100" s="1428" t="s">
        <v>6094</v>
      </c>
      <c r="AI1100" s="1428">
        <v>0</v>
      </c>
      <c r="AJ1100" s="1428">
        <v>0</v>
      </c>
      <c r="AK1100" s="1428">
        <v>0</v>
      </c>
      <c r="AL1100" s="1428">
        <v>0</v>
      </c>
      <c r="AM1100" s="1428" t="s">
        <v>6191</v>
      </c>
      <c r="AN1100" s="1428">
        <v>0</v>
      </c>
      <c r="AO1100" s="1428" t="s">
        <v>2965</v>
      </c>
      <c r="AP1100" s="1428" t="s">
        <v>4817</v>
      </c>
      <c r="AQ1100" s="1428" t="s">
        <v>4817</v>
      </c>
      <c r="AR1100" s="1428" t="s">
        <v>6201</v>
      </c>
      <c r="AS1100" s="1428" t="s">
        <v>6203</v>
      </c>
    </row>
    <row r="1101" spans="1:45" s="1414" customFormat="1" ht="17.25" customHeight="1">
      <c r="A1101" s="1414" t="str">
        <f t="shared" si="38"/>
        <v>00004</v>
      </c>
      <c r="B1101" s="1414" t="str">
        <f t="shared" si="39"/>
        <v>Fire Protective Rating: 0.5-hr, Double Door</v>
      </c>
      <c r="C1101" s="1414" t="str">
        <f t="shared" si="40"/>
        <v/>
      </c>
      <c r="D1101" s="1414" t="str">
        <f t="shared" si="41"/>
        <v/>
      </c>
      <c r="E1101" s="1414" t="str">
        <f t="shared" si="42"/>
        <v>A04AR107 Finishing Work Door &amp; Window Work Blast Resistant Door w/ Steel Frame (UoM: EA)</v>
      </c>
      <c r="F1101" s="1414" t="str">
        <f t="shared" si="43"/>
        <v xml:space="preserve">A04AR107-00004 Finishing Work Door &amp; Window Work Blast Resistant Door w/ Steel Frame (UoM: EA) Fire Protective Rating: 0.5-hr, Double Door     w/ Hardware &amp; Accessories  </v>
      </c>
      <c r="G1101" s="1427" t="str" cm="1">
        <f t="array" ref="G1101:H1101">_xlfn.TEXTSPLIT(I1101,"-")</f>
        <v>A04AR107</v>
      </c>
      <c r="H1101" s="1427" t="str">
        <v>00004</v>
      </c>
      <c r="I1101" s="1428" t="s">
        <v>6204</v>
      </c>
      <c r="J1101" s="1428" t="s">
        <v>4288</v>
      </c>
      <c r="K1101" s="1428" t="s">
        <v>5683</v>
      </c>
      <c r="L1101" s="1428" t="s">
        <v>5684</v>
      </c>
      <c r="M1101" s="1428" t="s">
        <v>4288</v>
      </c>
      <c r="N1101" s="1428" t="s">
        <v>6073</v>
      </c>
      <c r="O1101" s="1428" t="s">
        <v>6199</v>
      </c>
      <c r="P1101" s="1428" t="s">
        <v>6200</v>
      </c>
      <c r="Q1101" s="1428" t="s">
        <v>4448</v>
      </c>
      <c r="R1101" s="1428" t="s">
        <v>6100</v>
      </c>
      <c r="S1101" s="1428" t="s">
        <v>2965</v>
      </c>
      <c r="T1101" s="1428">
        <v>0</v>
      </c>
      <c r="U1101" s="1428" t="s">
        <v>2965</v>
      </c>
      <c r="V1101" s="1428">
        <v>0</v>
      </c>
      <c r="W1101" s="1428" t="s">
        <v>2965</v>
      </c>
      <c r="X1101" s="1428">
        <v>0</v>
      </c>
      <c r="Y1101" s="1428" t="s">
        <v>2965</v>
      </c>
      <c r="Z1101" s="1428">
        <v>0</v>
      </c>
      <c r="AA1101" s="1428" t="s">
        <v>4999</v>
      </c>
      <c r="AB1101" s="1428" t="s">
        <v>6077</v>
      </c>
      <c r="AC1101" s="1428" t="s">
        <v>2965</v>
      </c>
      <c r="AD1101" s="1428">
        <v>0</v>
      </c>
      <c r="AE1101" s="1428" t="s">
        <v>2965</v>
      </c>
      <c r="AF1101" s="1428">
        <v>0</v>
      </c>
      <c r="AG1101" s="1428">
        <v>0</v>
      </c>
      <c r="AH1101" s="1428" t="s">
        <v>6094</v>
      </c>
      <c r="AI1101" s="1428">
        <v>0</v>
      </c>
      <c r="AJ1101" s="1428">
        <v>0</v>
      </c>
      <c r="AK1101" s="1428">
        <v>0</v>
      </c>
      <c r="AL1101" s="1428">
        <v>0</v>
      </c>
      <c r="AM1101" s="1428" t="s">
        <v>6191</v>
      </c>
      <c r="AN1101" s="1428">
        <v>0</v>
      </c>
      <c r="AO1101" s="1428" t="s">
        <v>2965</v>
      </c>
      <c r="AP1101" s="1428" t="s">
        <v>4817</v>
      </c>
      <c r="AQ1101" s="1428" t="s">
        <v>4817</v>
      </c>
      <c r="AR1101" s="1428" t="s">
        <v>6201</v>
      </c>
      <c r="AS1101" s="1428" t="s">
        <v>6204</v>
      </c>
    </row>
    <row r="1102" spans="1:45" s="1414" customFormat="1" ht="17.25" customHeight="1">
      <c r="A1102" s="1414" t="str">
        <f t="shared" si="38"/>
        <v/>
      </c>
      <c r="B1102" s="1414" t="str">
        <f t="shared" si="39"/>
        <v/>
      </c>
      <c r="C1102" s="1414" t="str">
        <f t="shared" si="40"/>
        <v>00005</v>
      </c>
      <c r="D1102" s="1414" t="str">
        <f t="shared" si="41"/>
        <v>Fire Protective Rating: 1-hr, Single Door</v>
      </c>
      <c r="E1102" s="1414" t="str">
        <f t="shared" si="42"/>
        <v>A04AR107 Finishing Work Door &amp; Window Work Blast Resistant Door w/ Steel Frame (UoM: EA)</v>
      </c>
      <c r="F1102" s="1414" t="str">
        <f t="shared" si="43"/>
        <v xml:space="preserve">A04AR107-00005 Finishing Work Door &amp; Window Work Blast Resistant Door w/ Steel Frame (UoM: EA) Fire Protective Rating: 1-hr, Single Door     w/ Hardware &amp; Accessories  </v>
      </c>
      <c r="G1102" s="1427" t="str" cm="1">
        <f t="array" ref="G1102:H1102">_xlfn.TEXTSPLIT(I1102,"-")</f>
        <v>A04AR107</v>
      </c>
      <c r="H1102" s="1427" t="str">
        <v>00005</v>
      </c>
      <c r="I1102" s="1428" t="s">
        <v>6205</v>
      </c>
      <c r="J1102" s="1428" t="s">
        <v>4288</v>
      </c>
      <c r="K1102" s="1428" t="s">
        <v>5683</v>
      </c>
      <c r="L1102" s="1428" t="s">
        <v>5684</v>
      </c>
      <c r="M1102" s="1428" t="s">
        <v>4288</v>
      </c>
      <c r="N1102" s="1428" t="s">
        <v>6073</v>
      </c>
      <c r="O1102" s="1428" t="s">
        <v>6199</v>
      </c>
      <c r="P1102" s="1428" t="s">
        <v>6200</v>
      </c>
      <c r="Q1102" s="1428" t="s">
        <v>4429</v>
      </c>
      <c r="R1102" s="1428" t="s">
        <v>6102</v>
      </c>
      <c r="S1102" s="1428" t="s">
        <v>2965</v>
      </c>
      <c r="T1102" s="1428">
        <v>0</v>
      </c>
      <c r="U1102" s="1428" t="s">
        <v>2965</v>
      </c>
      <c r="V1102" s="1428">
        <v>0</v>
      </c>
      <c r="W1102" s="1428" t="s">
        <v>2965</v>
      </c>
      <c r="X1102" s="1428">
        <v>0</v>
      </c>
      <c r="Y1102" s="1428" t="s">
        <v>2965</v>
      </c>
      <c r="Z1102" s="1428">
        <v>0</v>
      </c>
      <c r="AA1102" s="1428" t="s">
        <v>4999</v>
      </c>
      <c r="AB1102" s="1428" t="s">
        <v>6077</v>
      </c>
      <c r="AC1102" s="1428" t="s">
        <v>2965</v>
      </c>
      <c r="AD1102" s="1428">
        <v>0</v>
      </c>
      <c r="AE1102" s="1428" t="s">
        <v>2965</v>
      </c>
      <c r="AF1102" s="1428">
        <v>0</v>
      </c>
      <c r="AG1102" s="1428">
        <v>0</v>
      </c>
      <c r="AH1102" s="1428" t="s">
        <v>6094</v>
      </c>
      <c r="AI1102" s="1428">
        <v>0</v>
      </c>
      <c r="AJ1102" s="1428">
        <v>0</v>
      </c>
      <c r="AK1102" s="1428">
        <v>0</v>
      </c>
      <c r="AL1102" s="1428">
        <v>0</v>
      </c>
      <c r="AM1102" s="1428" t="s">
        <v>6191</v>
      </c>
      <c r="AN1102" s="1428">
        <v>0</v>
      </c>
      <c r="AO1102" s="1428" t="s">
        <v>2965</v>
      </c>
      <c r="AP1102" s="1428" t="s">
        <v>4817</v>
      </c>
      <c r="AQ1102" s="1428" t="s">
        <v>4817</v>
      </c>
      <c r="AR1102" s="1428" t="s">
        <v>6201</v>
      </c>
      <c r="AS1102" s="1428" t="s">
        <v>6205</v>
      </c>
    </row>
    <row r="1103" spans="1:45" s="1414" customFormat="1" ht="17.25" customHeight="1">
      <c r="A1103" s="1414" t="str">
        <f t="shared" si="38"/>
        <v>00006</v>
      </c>
      <c r="B1103" s="1414" t="str">
        <f t="shared" si="39"/>
        <v>Fire Protective Rating: 1-hr, Double Door</v>
      </c>
      <c r="C1103" s="1414" t="str">
        <f t="shared" si="40"/>
        <v/>
      </c>
      <c r="D1103" s="1414" t="str">
        <f t="shared" si="41"/>
        <v/>
      </c>
      <c r="E1103" s="1414" t="str">
        <f t="shared" si="42"/>
        <v>A04AR107 Finishing Work Door &amp; Window Work Blast Resistant Door w/ Steel Frame (UoM: EA)</v>
      </c>
      <c r="F1103" s="1414" t="str">
        <f t="shared" si="43"/>
        <v xml:space="preserve">A04AR107-00006 Finishing Work Door &amp; Window Work Blast Resistant Door w/ Steel Frame (UoM: EA) Fire Protective Rating: 1-hr, Double Door     w/ Hardware &amp; Accessories  </v>
      </c>
      <c r="G1103" s="1427" t="str" cm="1">
        <f t="array" ref="G1103:H1103">_xlfn.TEXTSPLIT(I1103,"-")</f>
        <v>A04AR107</v>
      </c>
      <c r="H1103" s="1427" t="str">
        <v>00006</v>
      </c>
      <c r="I1103" s="1428" t="s">
        <v>6206</v>
      </c>
      <c r="J1103" s="1428" t="s">
        <v>4288</v>
      </c>
      <c r="K1103" s="1428" t="s">
        <v>5683</v>
      </c>
      <c r="L1103" s="1428" t="s">
        <v>5684</v>
      </c>
      <c r="M1103" s="1428" t="s">
        <v>4288</v>
      </c>
      <c r="N1103" s="1428" t="s">
        <v>6073</v>
      </c>
      <c r="O1103" s="1428" t="s">
        <v>6199</v>
      </c>
      <c r="P1103" s="1428" t="s">
        <v>6200</v>
      </c>
      <c r="Q1103" s="1428" t="s">
        <v>4522</v>
      </c>
      <c r="R1103" s="1428" t="s">
        <v>6104</v>
      </c>
      <c r="S1103" s="1428" t="s">
        <v>2965</v>
      </c>
      <c r="T1103" s="1428">
        <v>0</v>
      </c>
      <c r="U1103" s="1428" t="s">
        <v>2965</v>
      </c>
      <c r="V1103" s="1428">
        <v>0</v>
      </c>
      <c r="W1103" s="1428" t="s">
        <v>2965</v>
      </c>
      <c r="X1103" s="1428">
        <v>0</v>
      </c>
      <c r="Y1103" s="1428" t="s">
        <v>2965</v>
      </c>
      <c r="Z1103" s="1428">
        <v>0</v>
      </c>
      <c r="AA1103" s="1428" t="s">
        <v>4999</v>
      </c>
      <c r="AB1103" s="1428" t="s">
        <v>6077</v>
      </c>
      <c r="AC1103" s="1428" t="s">
        <v>2965</v>
      </c>
      <c r="AD1103" s="1428">
        <v>0</v>
      </c>
      <c r="AE1103" s="1428" t="s">
        <v>2965</v>
      </c>
      <c r="AF1103" s="1428">
        <v>0</v>
      </c>
      <c r="AG1103" s="1428">
        <v>0</v>
      </c>
      <c r="AH1103" s="1428" t="s">
        <v>6094</v>
      </c>
      <c r="AI1103" s="1428">
        <v>0</v>
      </c>
      <c r="AJ1103" s="1428">
        <v>0</v>
      </c>
      <c r="AK1103" s="1428">
        <v>0</v>
      </c>
      <c r="AL1103" s="1428">
        <v>0</v>
      </c>
      <c r="AM1103" s="1428" t="s">
        <v>6191</v>
      </c>
      <c r="AN1103" s="1428">
        <v>0</v>
      </c>
      <c r="AO1103" s="1428" t="s">
        <v>2965</v>
      </c>
      <c r="AP1103" s="1428" t="s">
        <v>4817</v>
      </c>
      <c r="AQ1103" s="1428" t="s">
        <v>4817</v>
      </c>
      <c r="AR1103" s="1428" t="s">
        <v>6201</v>
      </c>
      <c r="AS1103" s="1428" t="s">
        <v>6206</v>
      </c>
    </row>
    <row r="1104" spans="1:45" s="1414" customFormat="1" ht="17.25" customHeight="1">
      <c r="A1104" s="1414" t="str">
        <f t="shared" si="38"/>
        <v/>
      </c>
      <c r="B1104" s="1414" t="str">
        <f t="shared" si="39"/>
        <v/>
      </c>
      <c r="C1104" s="1414" t="str">
        <f t="shared" si="40"/>
        <v>00007</v>
      </c>
      <c r="D1104" s="1414" t="str">
        <f t="shared" si="41"/>
        <v>Fire Protective Rating: 1.5-hrs, Single Door</v>
      </c>
      <c r="E1104" s="1414" t="str">
        <f t="shared" si="42"/>
        <v>A04AR107 Finishing Work Door &amp; Window Work Blast Resistant Door w/ Steel Frame (UoM: EA)</v>
      </c>
      <c r="F1104" s="1414" t="str">
        <f t="shared" si="43"/>
        <v xml:space="preserve">A04AR107-00007 Finishing Work Door &amp; Window Work Blast Resistant Door w/ Steel Frame (UoM: EA) Fire Protective Rating: 1.5-hrs, Single Door     w/ Hardware &amp; Accessories  </v>
      </c>
      <c r="G1104" s="1427" t="str" cm="1">
        <f t="array" ref="G1104:H1104">_xlfn.TEXTSPLIT(I1104,"-")</f>
        <v>A04AR107</v>
      </c>
      <c r="H1104" s="1427" t="str">
        <v>00007</v>
      </c>
      <c r="I1104" s="1428" t="s">
        <v>6207</v>
      </c>
      <c r="J1104" s="1428" t="s">
        <v>4288</v>
      </c>
      <c r="K1104" s="1428" t="s">
        <v>5683</v>
      </c>
      <c r="L1104" s="1428" t="s">
        <v>5684</v>
      </c>
      <c r="M1104" s="1428" t="s">
        <v>4288</v>
      </c>
      <c r="N1104" s="1428" t="s">
        <v>6073</v>
      </c>
      <c r="O1104" s="1428" t="s">
        <v>6199</v>
      </c>
      <c r="P1104" s="1428" t="s">
        <v>6200</v>
      </c>
      <c r="Q1104" s="1428" t="s">
        <v>4529</v>
      </c>
      <c r="R1104" s="1428" t="s">
        <v>6106</v>
      </c>
      <c r="S1104" s="1428" t="s">
        <v>2965</v>
      </c>
      <c r="T1104" s="1428">
        <v>0</v>
      </c>
      <c r="U1104" s="1428" t="s">
        <v>2965</v>
      </c>
      <c r="V1104" s="1428">
        <v>0</v>
      </c>
      <c r="W1104" s="1428" t="s">
        <v>2965</v>
      </c>
      <c r="X1104" s="1428">
        <v>0</v>
      </c>
      <c r="Y1104" s="1428" t="s">
        <v>2965</v>
      </c>
      <c r="Z1104" s="1428">
        <v>0</v>
      </c>
      <c r="AA1104" s="1428" t="s">
        <v>4999</v>
      </c>
      <c r="AB1104" s="1428" t="s">
        <v>6077</v>
      </c>
      <c r="AC1104" s="1428" t="s">
        <v>2965</v>
      </c>
      <c r="AD1104" s="1428">
        <v>0</v>
      </c>
      <c r="AE1104" s="1428" t="s">
        <v>2965</v>
      </c>
      <c r="AF1104" s="1428">
        <v>0</v>
      </c>
      <c r="AG1104" s="1428">
        <v>0</v>
      </c>
      <c r="AH1104" s="1428" t="s">
        <v>6094</v>
      </c>
      <c r="AI1104" s="1428">
        <v>0</v>
      </c>
      <c r="AJ1104" s="1428">
        <v>0</v>
      </c>
      <c r="AK1104" s="1428">
        <v>0</v>
      </c>
      <c r="AL1104" s="1428">
        <v>0</v>
      </c>
      <c r="AM1104" s="1428" t="s">
        <v>6191</v>
      </c>
      <c r="AN1104" s="1428">
        <v>0</v>
      </c>
      <c r="AO1104" s="1428" t="s">
        <v>2965</v>
      </c>
      <c r="AP1104" s="1428" t="s">
        <v>4817</v>
      </c>
      <c r="AQ1104" s="1428" t="s">
        <v>4817</v>
      </c>
      <c r="AR1104" s="1428" t="s">
        <v>6201</v>
      </c>
      <c r="AS1104" s="1428" t="s">
        <v>6207</v>
      </c>
    </row>
    <row r="1105" spans="1:45" s="1414" customFormat="1" ht="17.25" customHeight="1">
      <c r="A1105" s="1414" t="str">
        <f t="shared" si="38"/>
        <v>00008</v>
      </c>
      <c r="B1105" s="1414" t="str">
        <f t="shared" si="39"/>
        <v>Fire Protective Rating: 1.5-hrs, Double Door</v>
      </c>
      <c r="C1105" s="1414" t="str">
        <f t="shared" si="40"/>
        <v/>
      </c>
      <c r="D1105" s="1414" t="str">
        <f t="shared" si="41"/>
        <v/>
      </c>
      <c r="E1105" s="1414" t="str">
        <f t="shared" si="42"/>
        <v>A04AR107 Finishing Work Door &amp; Window Work Blast Resistant Door w/ Steel Frame (UoM: EA)</v>
      </c>
      <c r="F1105" s="1414" t="str">
        <f t="shared" si="43"/>
        <v xml:space="preserve">A04AR107-00008 Finishing Work Door &amp; Window Work Blast Resistant Door w/ Steel Frame (UoM: EA) Fire Protective Rating: 1.5-hrs, Double Door     w/ Hardware &amp; Accessories  </v>
      </c>
      <c r="G1105" s="1427" t="str" cm="1">
        <f t="array" ref="G1105:H1105">_xlfn.TEXTSPLIT(I1105,"-")</f>
        <v>A04AR107</v>
      </c>
      <c r="H1105" s="1427" t="str">
        <v>00008</v>
      </c>
      <c r="I1105" s="1428" t="s">
        <v>6208</v>
      </c>
      <c r="J1105" s="1428" t="s">
        <v>4288</v>
      </c>
      <c r="K1105" s="1428" t="s">
        <v>5683</v>
      </c>
      <c r="L1105" s="1428" t="s">
        <v>5684</v>
      </c>
      <c r="M1105" s="1428" t="s">
        <v>4288</v>
      </c>
      <c r="N1105" s="1428" t="s">
        <v>6073</v>
      </c>
      <c r="O1105" s="1428" t="s">
        <v>6199</v>
      </c>
      <c r="P1105" s="1428" t="s">
        <v>6200</v>
      </c>
      <c r="Q1105" s="1428" t="s">
        <v>4532</v>
      </c>
      <c r="R1105" s="1428" t="s">
        <v>6108</v>
      </c>
      <c r="S1105" s="1428" t="s">
        <v>2965</v>
      </c>
      <c r="T1105" s="1428">
        <v>0</v>
      </c>
      <c r="U1105" s="1428" t="s">
        <v>2965</v>
      </c>
      <c r="V1105" s="1428">
        <v>0</v>
      </c>
      <c r="W1105" s="1428" t="s">
        <v>2965</v>
      </c>
      <c r="X1105" s="1428">
        <v>0</v>
      </c>
      <c r="Y1105" s="1428" t="s">
        <v>2965</v>
      </c>
      <c r="Z1105" s="1428">
        <v>0</v>
      </c>
      <c r="AA1105" s="1428" t="s">
        <v>4999</v>
      </c>
      <c r="AB1105" s="1428" t="s">
        <v>6077</v>
      </c>
      <c r="AC1105" s="1428" t="s">
        <v>2965</v>
      </c>
      <c r="AD1105" s="1428">
        <v>0</v>
      </c>
      <c r="AE1105" s="1428" t="s">
        <v>2965</v>
      </c>
      <c r="AF1105" s="1428">
        <v>0</v>
      </c>
      <c r="AG1105" s="1428">
        <v>0</v>
      </c>
      <c r="AH1105" s="1428" t="s">
        <v>6094</v>
      </c>
      <c r="AI1105" s="1428">
        <v>0</v>
      </c>
      <c r="AJ1105" s="1428">
        <v>0</v>
      </c>
      <c r="AK1105" s="1428">
        <v>0</v>
      </c>
      <c r="AL1105" s="1428">
        <v>0</v>
      </c>
      <c r="AM1105" s="1428" t="s">
        <v>6191</v>
      </c>
      <c r="AN1105" s="1428">
        <v>0</v>
      </c>
      <c r="AO1105" s="1428" t="s">
        <v>2965</v>
      </c>
      <c r="AP1105" s="1428" t="s">
        <v>4817</v>
      </c>
      <c r="AQ1105" s="1428" t="s">
        <v>4817</v>
      </c>
      <c r="AR1105" s="1428" t="s">
        <v>6201</v>
      </c>
      <c r="AS1105" s="1428" t="s">
        <v>6208</v>
      </c>
    </row>
    <row r="1106" spans="1:45" s="1414" customFormat="1" ht="17.25" customHeight="1">
      <c r="A1106" s="1414" t="str">
        <f t="shared" si="38"/>
        <v/>
      </c>
      <c r="B1106" s="1414" t="str">
        <f t="shared" si="39"/>
        <v/>
      </c>
      <c r="C1106" s="1414" t="str">
        <f t="shared" si="40"/>
        <v>00009</v>
      </c>
      <c r="D1106" s="1414" t="str">
        <f t="shared" si="41"/>
        <v>Fire Protective Rating: 2-hrs, Single Door</v>
      </c>
      <c r="E1106" s="1414" t="str">
        <f t="shared" si="42"/>
        <v>A04AR107 Finishing Work Door &amp; Window Work Blast Resistant Door w/ Steel Frame (UoM: EA)</v>
      </c>
      <c r="F1106" s="1414" t="str">
        <f t="shared" si="43"/>
        <v xml:space="preserve">A04AR107-00009 Finishing Work Door &amp; Window Work Blast Resistant Door w/ Steel Frame (UoM: EA) Fire Protective Rating: 2-hrs, Single Door     w/ Hardware &amp; Accessories  </v>
      </c>
      <c r="G1106" s="1427" t="str" cm="1">
        <f t="array" ref="G1106:H1106">_xlfn.TEXTSPLIT(I1106,"-")</f>
        <v>A04AR107</v>
      </c>
      <c r="H1106" s="1427" t="str">
        <v>00009</v>
      </c>
      <c r="I1106" s="1428" t="s">
        <v>6209</v>
      </c>
      <c r="J1106" s="1428" t="s">
        <v>4288</v>
      </c>
      <c r="K1106" s="1428" t="s">
        <v>5683</v>
      </c>
      <c r="L1106" s="1428" t="s">
        <v>5684</v>
      </c>
      <c r="M1106" s="1428" t="s">
        <v>4288</v>
      </c>
      <c r="N1106" s="1428" t="s">
        <v>6073</v>
      </c>
      <c r="O1106" s="1428" t="s">
        <v>6199</v>
      </c>
      <c r="P1106" s="1428" t="s">
        <v>6200</v>
      </c>
      <c r="Q1106" s="1428" t="s">
        <v>4538</v>
      </c>
      <c r="R1106" s="1428" t="s">
        <v>6110</v>
      </c>
      <c r="S1106" s="1428" t="s">
        <v>2965</v>
      </c>
      <c r="T1106" s="1428">
        <v>0</v>
      </c>
      <c r="U1106" s="1428" t="s">
        <v>2965</v>
      </c>
      <c r="V1106" s="1428">
        <v>0</v>
      </c>
      <c r="W1106" s="1428" t="s">
        <v>2965</v>
      </c>
      <c r="X1106" s="1428">
        <v>0</v>
      </c>
      <c r="Y1106" s="1428" t="s">
        <v>2965</v>
      </c>
      <c r="Z1106" s="1428">
        <v>0</v>
      </c>
      <c r="AA1106" s="1428" t="s">
        <v>4999</v>
      </c>
      <c r="AB1106" s="1428" t="s">
        <v>6077</v>
      </c>
      <c r="AC1106" s="1428" t="s">
        <v>2965</v>
      </c>
      <c r="AD1106" s="1428">
        <v>0</v>
      </c>
      <c r="AE1106" s="1428" t="s">
        <v>2965</v>
      </c>
      <c r="AF1106" s="1428">
        <v>0</v>
      </c>
      <c r="AG1106" s="1428">
        <v>0</v>
      </c>
      <c r="AH1106" s="1428" t="s">
        <v>6094</v>
      </c>
      <c r="AI1106" s="1428">
        <v>0</v>
      </c>
      <c r="AJ1106" s="1428">
        <v>0</v>
      </c>
      <c r="AK1106" s="1428">
        <v>0</v>
      </c>
      <c r="AL1106" s="1428">
        <v>0</v>
      </c>
      <c r="AM1106" s="1428" t="s">
        <v>6191</v>
      </c>
      <c r="AN1106" s="1428">
        <v>0</v>
      </c>
      <c r="AO1106" s="1428" t="s">
        <v>2965</v>
      </c>
      <c r="AP1106" s="1428" t="s">
        <v>4817</v>
      </c>
      <c r="AQ1106" s="1428" t="s">
        <v>4817</v>
      </c>
      <c r="AR1106" s="1428" t="s">
        <v>6201</v>
      </c>
      <c r="AS1106" s="1428" t="s">
        <v>6209</v>
      </c>
    </row>
    <row r="1107" spans="1:45" s="1414" customFormat="1" ht="17.25" customHeight="1">
      <c r="A1107" s="1414" t="str">
        <f t="shared" si="38"/>
        <v>00010</v>
      </c>
      <c r="B1107" s="1414" t="str">
        <f t="shared" si="39"/>
        <v>Fire Protective Rating: 2-hrs, Double Door</v>
      </c>
      <c r="C1107" s="1414" t="str">
        <f t="shared" si="40"/>
        <v/>
      </c>
      <c r="D1107" s="1414" t="str">
        <f t="shared" si="41"/>
        <v/>
      </c>
      <c r="E1107" s="1414" t="str">
        <f t="shared" si="42"/>
        <v>A04AR107 Finishing Work Door &amp; Window Work Blast Resistant Door w/ Steel Frame (UoM: EA)</v>
      </c>
      <c r="F1107" s="1414" t="str">
        <f t="shared" si="43"/>
        <v xml:space="preserve">A04AR107-00010 Finishing Work Door &amp; Window Work Blast Resistant Door w/ Steel Frame (UoM: EA) Fire Protective Rating: 2-hrs, Double Door     w/ Hardware &amp; Accessories  </v>
      </c>
      <c r="G1107" s="1427" t="str" cm="1">
        <f t="array" ref="G1107:H1107">_xlfn.TEXTSPLIT(I1107,"-")</f>
        <v>A04AR107</v>
      </c>
      <c r="H1107" s="1427" t="str">
        <v>00010</v>
      </c>
      <c r="I1107" s="1428" t="s">
        <v>6210</v>
      </c>
      <c r="J1107" s="1428" t="s">
        <v>4288</v>
      </c>
      <c r="K1107" s="1428" t="s">
        <v>5683</v>
      </c>
      <c r="L1107" s="1428" t="s">
        <v>5684</v>
      </c>
      <c r="M1107" s="1428" t="s">
        <v>4288</v>
      </c>
      <c r="N1107" s="1428" t="s">
        <v>6073</v>
      </c>
      <c r="O1107" s="1428" t="s">
        <v>6199</v>
      </c>
      <c r="P1107" s="1428" t="s">
        <v>6200</v>
      </c>
      <c r="Q1107" s="1428" t="s">
        <v>4541</v>
      </c>
      <c r="R1107" s="1428" t="s">
        <v>6112</v>
      </c>
      <c r="S1107" s="1428" t="s">
        <v>2965</v>
      </c>
      <c r="T1107" s="1428">
        <v>0</v>
      </c>
      <c r="U1107" s="1428" t="s">
        <v>2965</v>
      </c>
      <c r="V1107" s="1428">
        <v>0</v>
      </c>
      <c r="W1107" s="1428" t="s">
        <v>2965</v>
      </c>
      <c r="X1107" s="1428">
        <v>0</v>
      </c>
      <c r="Y1107" s="1428" t="s">
        <v>2965</v>
      </c>
      <c r="Z1107" s="1428">
        <v>0</v>
      </c>
      <c r="AA1107" s="1428" t="s">
        <v>4999</v>
      </c>
      <c r="AB1107" s="1428" t="s">
        <v>6077</v>
      </c>
      <c r="AC1107" s="1428" t="s">
        <v>2965</v>
      </c>
      <c r="AD1107" s="1428">
        <v>0</v>
      </c>
      <c r="AE1107" s="1428" t="s">
        <v>2965</v>
      </c>
      <c r="AF1107" s="1428">
        <v>0</v>
      </c>
      <c r="AG1107" s="1428">
        <v>0</v>
      </c>
      <c r="AH1107" s="1428" t="s">
        <v>6094</v>
      </c>
      <c r="AI1107" s="1428">
        <v>0</v>
      </c>
      <c r="AJ1107" s="1428">
        <v>0</v>
      </c>
      <c r="AK1107" s="1428">
        <v>0</v>
      </c>
      <c r="AL1107" s="1428">
        <v>0</v>
      </c>
      <c r="AM1107" s="1428" t="s">
        <v>6191</v>
      </c>
      <c r="AN1107" s="1428">
        <v>0</v>
      </c>
      <c r="AO1107" s="1428" t="s">
        <v>2965</v>
      </c>
      <c r="AP1107" s="1428" t="s">
        <v>4817</v>
      </c>
      <c r="AQ1107" s="1428" t="s">
        <v>4817</v>
      </c>
      <c r="AR1107" s="1428" t="s">
        <v>6201</v>
      </c>
      <c r="AS1107" s="1428" t="s">
        <v>6210</v>
      </c>
    </row>
    <row r="1108" spans="1:45" s="1414" customFormat="1" ht="17.25" customHeight="1">
      <c r="A1108" s="1414" t="str">
        <f t="shared" si="38"/>
        <v/>
      </c>
      <c r="B1108" s="1414" t="str">
        <f t="shared" si="39"/>
        <v/>
      </c>
      <c r="C1108" s="1414" t="str">
        <f t="shared" si="40"/>
        <v>00011</v>
      </c>
      <c r="D1108" s="1414" t="str">
        <f t="shared" si="41"/>
        <v>Fire Protective Rating: 3-hrs, Single Door</v>
      </c>
      <c r="E1108" s="1414" t="str">
        <f t="shared" si="42"/>
        <v>A04AR107 Finishing Work Door &amp; Window Work Blast Resistant Door w/ Steel Frame (UoM: EA)</v>
      </c>
      <c r="F1108" s="1414" t="str">
        <f t="shared" si="43"/>
        <v xml:space="preserve">A04AR107-00011 Finishing Work Door &amp; Window Work Blast Resistant Door w/ Steel Frame (UoM: EA) Fire Protective Rating: 3-hrs, Single Door     w/ Hardware &amp; Accessories  </v>
      </c>
      <c r="G1108" s="1427" t="str" cm="1">
        <f t="array" ref="G1108:H1108">_xlfn.TEXTSPLIT(I1108,"-")</f>
        <v>A04AR107</v>
      </c>
      <c r="H1108" s="1427" t="str">
        <v>00011</v>
      </c>
      <c r="I1108" s="1428" t="s">
        <v>6211</v>
      </c>
      <c r="J1108" s="1428" t="s">
        <v>4288</v>
      </c>
      <c r="K1108" s="1428" t="s">
        <v>5683</v>
      </c>
      <c r="L1108" s="1428" t="s">
        <v>5684</v>
      </c>
      <c r="M1108" s="1428" t="s">
        <v>4288</v>
      </c>
      <c r="N1108" s="1428" t="s">
        <v>6073</v>
      </c>
      <c r="O1108" s="1428" t="s">
        <v>6199</v>
      </c>
      <c r="P1108" s="1428" t="s">
        <v>6200</v>
      </c>
      <c r="Q1108" s="1428" t="s">
        <v>6114</v>
      </c>
      <c r="R1108" s="1428" t="s">
        <v>6115</v>
      </c>
      <c r="S1108" s="1428" t="s">
        <v>2965</v>
      </c>
      <c r="T1108" s="1428">
        <v>0</v>
      </c>
      <c r="U1108" s="1428" t="s">
        <v>2965</v>
      </c>
      <c r="V1108" s="1428">
        <v>0</v>
      </c>
      <c r="W1108" s="1428" t="s">
        <v>2965</v>
      </c>
      <c r="X1108" s="1428">
        <v>0</v>
      </c>
      <c r="Y1108" s="1428" t="s">
        <v>2965</v>
      </c>
      <c r="Z1108" s="1428">
        <v>0</v>
      </c>
      <c r="AA1108" s="1428" t="s">
        <v>4999</v>
      </c>
      <c r="AB1108" s="1428" t="s">
        <v>6077</v>
      </c>
      <c r="AC1108" s="1428" t="s">
        <v>2965</v>
      </c>
      <c r="AD1108" s="1428">
        <v>0</v>
      </c>
      <c r="AE1108" s="1428" t="s">
        <v>2965</v>
      </c>
      <c r="AF1108" s="1428">
        <v>0</v>
      </c>
      <c r="AG1108" s="1428">
        <v>0</v>
      </c>
      <c r="AH1108" s="1428" t="s">
        <v>6094</v>
      </c>
      <c r="AI1108" s="1428">
        <v>0</v>
      </c>
      <c r="AJ1108" s="1428">
        <v>0</v>
      </c>
      <c r="AK1108" s="1428">
        <v>0</v>
      </c>
      <c r="AL1108" s="1428">
        <v>0</v>
      </c>
      <c r="AM1108" s="1428" t="s">
        <v>6191</v>
      </c>
      <c r="AN1108" s="1428">
        <v>0</v>
      </c>
      <c r="AO1108" s="1428" t="s">
        <v>2965</v>
      </c>
      <c r="AP1108" s="1428" t="s">
        <v>4817</v>
      </c>
      <c r="AQ1108" s="1428" t="s">
        <v>4817</v>
      </c>
      <c r="AR1108" s="1428" t="s">
        <v>6201</v>
      </c>
      <c r="AS1108" s="1428" t="s">
        <v>6211</v>
      </c>
    </row>
    <row r="1109" spans="1:45" s="1414" customFormat="1" ht="17.25" customHeight="1">
      <c r="A1109" s="1414" t="str">
        <f t="shared" si="38"/>
        <v>00012</v>
      </c>
      <c r="B1109" s="1414" t="str">
        <f t="shared" si="39"/>
        <v>Fire Protective Rating: 3-hrs, Double Door</v>
      </c>
      <c r="C1109" s="1414" t="str">
        <f t="shared" si="40"/>
        <v/>
      </c>
      <c r="D1109" s="1414" t="str">
        <f t="shared" si="41"/>
        <v/>
      </c>
      <c r="E1109" s="1414" t="str">
        <f t="shared" si="42"/>
        <v>A04AR107 Finishing Work Door &amp; Window Work Blast Resistant Door w/ Steel Frame (UoM: EA)</v>
      </c>
      <c r="F1109" s="1414" t="str">
        <f t="shared" si="43"/>
        <v xml:space="preserve">A04AR107-00012 Finishing Work Door &amp; Window Work Blast Resistant Door w/ Steel Frame (UoM: EA) Fire Protective Rating: 3-hrs, Double Door     w/ Hardware &amp; Accessories  </v>
      </c>
      <c r="G1109" s="1427" t="str" cm="1">
        <f t="array" ref="G1109:H1109">_xlfn.TEXTSPLIT(I1109,"-")</f>
        <v>A04AR107</v>
      </c>
      <c r="H1109" s="1427" t="str">
        <v>00012</v>
      </c>
      <c r="I1109" s="1428" t="s">
        <v>6212</v>
      </c>
      <c r="J1109" s="1428" t="s">
        <v>4288</v>
      </c>
      <c r="K1109" s="1428" t="s">
        <v>5683</v>
      </c>
      <c r="L1109" s="1428" t="s">
        <v>5684</v>
      </c>
      <c r="M1109" s="1428" t="s">
        <v>4288</v>
      </c>
      <c r="N1109" s="1428" t="s">
        <v>6073</v>
      </c>
      <c r="O1109" s="1428" t="s">
        <v>6199</v>
      </c>
      <c r="P1109" s="1428" t="s">
        <v>6200</v>
      </c>
      <c r="Q1109" s="1428" t="s">
        <v>6117</v>
      </c>
      <c r="R1109" s="1428" t="s">
        <v>6118</v>
      </c>
      <c r="S1109" s="1428" t="s">
        <v>2965</v>
      </c>
      <c r="T1109" s="1428">
        <v>0</v>
      </c>
      <c r="U1109" s="1428" t="s">
        <v>2965</v>
      </c>
      <c r="V1109" s="1428">
        <v>0</v>
      </c>
      <c r="W1109" s="1428" t="s">
        <v>2965</v>
      </c>
      <c r="X1109" s="1428">
        <v>0</v>
      </c>
      <c r="Y1109" s="1428" t="s">
        <v>2965</v>
      </c>
      <c r="Z1109" s="1428">
        <v>0</v>
      </c>
      <c r="AA1109" s="1428" t="s">
        <v>4999</v>
      </c>
      <c r="AB1109" s="1428" t="s">
        <v>6077</v>
      </c>
      <c r="AC1109" s="1428" t="s">
        <v>2965</v>
      </c>
      <c r="AD1109" s="1428">
        <v>0</v>
      </c>
      <c r="AE1109" s="1428" t="s">
        <v>2965</v>
      </c>
      <c r="AF1109" s="1428">
        <v>0</v>
      </c>
      <c r="AG1109" s="1428">
        <v>0</v>
      </c>
      <c r="AH1109" s="1428" t="s">
        <v>6094</v>
      </c>
      <c r="AI1109" s="1428">
        <v>0</v>
      </c>
      <c r="AJ1109" s="1428">
        <v>0</v>
      </c>
      <c r="AK1109" s="1428">
        <v>0</v>
      </c>
      <c r="AL1109" s="1428">
        <v>0</v>
      </c>
      <c r="AM1109" s="1428" t="s">
        <v>6191</v>
      </c>
      <c r="AN1109" s="1428">
        <v>0</v>
      </c>
      <c r="AO1109" s="1428" t="s">
        <v>2965</v>
      </c>
      <c r="AP1109" s="1428" t="s">
        <v>4817</v>
      </c>
      <c r="AQ1109" s="1428" t="s">
        <v>4817</v>
      </c>
      <c r="AR1109" s="1428" t="s">
        <v>6201</v>
      </c>
      <c r="AS1109" s="1428" t="s">
        <v>6212</v>
      </c>
    </row>
    <row r="1110" spans="1:45" s="1414" customFormat="1" ht="17.25" customHeight="1">
      <c r="A1110" s="1414" t="str">
        <f t="shared" si="38"/>
        <v/>
      </c>
      <c r="B1110" s="1414" t="str">
        <f t="shared" si="39"/>
        <v/>
      </c>
      <c r="C1110" s="1414" t="str">
        <f t="shared" si="40"/>
        <v/>
      </c>
      <c r="D1110" s="1414" t="str">
        <f t="shared" si="41"/>
        <v/>
      </c>
      <c r="E1110" s="1414" t="str">
        <f t="shared" si="42"/>
        <v>A04AR108 Finishing Work Door &amp; Window Work Blast Resistant Door w/ Steel Frame, Panic Bar (UoM: M2)</v>
      </c>
      <c r="F1110" s="1414" t="str">
        <f t="shared" si="43"/>
        <v xml:space="preserve">A04AR108-00001 Finishing Work Door &amp; Window Work Blast Resistant Door w/ Steel Frame, Panic Bar (UoM: M2) Fire Protective Rating: N/A     w/ Hardware &amp; Accessories  </v>
      </c>
      <c r="G1110" s="1427" t="str" cm="1">
        <f t="array" ref="G1110:H1110">_xlfn.TEXTSPLIT(I1110,"-")</f>
        <v>A04AR108</v>
      </c>
      <c r="H1110" s="1427" t="str">
        <v>00001</v>
      </c>
      <c r="I1110" s="1428" t="s">
        <v>6213</v>
      </c>
      <c r="J1110" s="1428" t="s">
        <v>4288</v>
      </c>
      <c r="K1110" s="1428" t="s">
        <v>5683</v>
      </c>
      <c r="L1110" s="1428" t="s">
        <v>5684</v>
      </c>
      <c r="M1110" s="1428" t="s">
        <v>4288</v>
      </c>
      <c r="N1110" s="1428" t="s">
        <v>6073</v>
      </c>
      <c r="O1110" s="1428" t="s">
        <v>6214</v>
      </c>
      <c r="P1110" s="1428" t="s">
        <v>6215</v>
      </c>
      <c r="Q1110" s="1428" t="s">
        <v>4408</v>
      </c>
      <c r="R1110" s="1428" t="s">
        <v>6076</v>
      </c>
      <c r="S1110" s="1428" t="s">
        <v>2965</v>
      </c>
      <c r="T1110" s="1428">
        <v>0</v>
      </c>
      <c r="U1110" s="1428" t="s">
        <v>2965</v>
      </c>
      <c r="V1110" s="1428">
        <v>0</v>
      </c>
      <c r="W1110" s="1428" t="s">
        <v>2965</v>
      </c>
      <c r="X1110" s="1428">
        <v>0</v>
      </c>
      <c r="Y1110" s="1428" t="s">
        <v>2965</v>
      </c>
      <c r="Z1110" s="1428">
        <v>0</v>
      </c>
      <c r="AA1110" s="1428" t="s">
        <v>4999</v>
      </c>
      <c r="AB1110" s="1428" t="s">
        <v>6077</v>
      </c>
      <c r="AC1110" s="1428" t="s">
        <v>2965</v>
      </c>
      <c r="AD1110" s="1428">
        <v>0</v>
      </c>
      <c r="AE1110" s="1428" t="s">
        <v>2965</v>
      </c>
      <c r="AF1110" s="1428">
        <v>0</v>
      </c>
      <c r="AG1110" s="1428">
        <v>0</v>
      </c>
      <c r="AH1110" s="1428">
        <v>0</v>
      </c>
      <c r="AI1110" s="1428">
        <v>0</v>
      </c>
      <c r="AJ1110" s="1428">
        <v>0</v>
      </c>
      <c r="AK1110" s="1428">
        <v>0</v>
      </c>
      <c r="AL1110" s="1428">
        <v>0</v>
      </c>
      <c r="AM1110" s="1428" t="s">
        <v>6191</v>
      </c>
      <c r="AN1110" s="1428">
        <v>0</v>
      </c>
      <c r="AO1110" s="1428" t="s">
        <v>2965</v>
      </c>
      <c r="AP1110" s="1428" t="s">
        <v>4360</v>
      </c>
      <c r="AQ1110" s="1428" t="s">
        <v>4360</v>
      </c>
      <c r="AR1110" s="1428" t="s">
        <v>6216</v>
      </c>
      <c r="AS1110" s="1428" t="s">
        <v>6213</v>
      </c>
    </row>
    <row r="1111" spans="1:45" s="1414" customFormat="1" ht="17.25" customHeight="1">
      <c r="A1111" s="1414" t="str">
        <f t="shared" si="38"/>
        <v/>
      </c>
      <c r="B1111" s="1414" t="str">
        <f t="shared" si="39"/>
        <v/>
      </c>
      <c r="C1111" s="1414" t="str">
        <f t="shared" si="40"/>
        <v/>
      </c>
      <c r="D1111" s="1414" t="str">
        <f t="shared" si="41"/>
        <v/>
      </c>
      <c r="E1111" s="1414" t="str">
        <f t="shared" si="42"/>
        <v>A04AR108 Finishing Work Door &amp; Window Work Blast Resistant Door w/ Steel Frame, Panic Bar (UoM: M2)</v>
      </c>
      <c r="F1111" s="1414" t="str">
        <f t="shared" si="43"/>
        <v xml:space="preserve">A04AR108-00002 Finishing Work Door &amp; Window Work Blast Resistant Door w/ Steel Frame, Panic Bar (UoM: M2) Fire Protective Rating: 0.5-hr     w/ Hardware &amp; Accessories  </v>
      </c>
      <c r="G1111" s="1427" t="str" cm="1">
        <f t="array" ref="G1111:H1111">_xlfn.TEXTSPLIT(I1111,"-")</f>
        <v>A04AR108</v>
      </c>
      <c r="H1111" s="1427" t="str">
        <v>00002</v>
      </c>
      <c r="I1111" s="1428" t="s">
        <v>6217</v>
      </c>
      <c r="J1111" s="1428" t="s">
        <v>4288</v>
      </c>
      <c r="K1111" s="1428" t="s">
        <v>5683</v>
      </c>
      <c r="L1111" s="1428" t="s">
        <v>5684</v>
      </c>
      <c r="M1111" s="1428" t="s">
        <v>4288</v>
      </c>
      <c r="N1111" s="1428" t="s">
        <v>6073</v>
      </c>
      <c r="O1111" s="1428" t="s">
        <v>6214</v>
      </c>
      <c r="P1111" s="1428" t="s">
        <v>6215</v>
      </c>
      <c r="Q1111" s="1428" t="s">
        <v>4442</v>
      </c>
      <c r="R1111" s="1428" t="s">
        <v>6080</v>
      </c>
      <c r="S1111" s="1428" t="s">
        <v>2965</v>
      </c>
      <c r="T1111" s="1428">
        <v>0</v>
      </c>
      <c r="U1111" s="1428" t="s">
        <v>2965</v>
      </c>
      <c r="V1111" s="1428">
        <v>0</v>
      </c>
      <c r="W1111" s="1428" t="s">
        <v>2965</v>
      </c>
      <c r="X1111" s="1428">
        <v>0</v>
      </c>
      <c r="Y1111" s="1428" t="s">
        <v>2965</v>
      </c>
      <c r="Z1111" s="1428">
        <v>0</v>
      </c>
      <c r="AA1111" s="1428" t="s">
        <v>4999</v>
      </c>
      <c r="AB1111" s="1428" t="s">
        <v>6077</v>
      </c>
      <c r="AC1111" s="1428" t="s">
        <v>2965</v>
      </c>
      <c r="AD1111" s="1428">
        <v>0</v>
      </c>
      <c r="AE1111" s="1428" t="s">
        <v>2965</v>
      </c>
      <c r="AF1111" s="1428">
        <v>0</v>
      </c>
      <c r="AG1111" s="1428">
        <v>0</v>
      </c>
      <c r="AH1111" s="1428">
        <v>0</v>
      </c>
      <c r="AI1111" s="1428">
        <v>0</v>
      </c>
      <c r="AJ1111" s="1428">
        <v>0</v>
      </c>
      <c r="AK1111" s="1428">
        <v>0</v>
      </c>
      <c r="AL1111" s="1428">
        <v>0</v>
      </c>
      <c r="AM1111" s="1428" t="s">
        <v>6191</v>
      </c>
      <c r="AN1111" s="1428">
        <v>0</v>
      </c>
      <c r="AO1111" s="1428" t="s">
        <v>2965</v>
      </c>
      <c r="AP1111" s="1428" t="s">
        <v>4360</v>
      </c>
      <c r="AQ1111" s="1428" t="s">
        <v>4360</v>
      </c>
      <c r="AR1111" s="1428" t="s">
        <v>6216</v>
      </c>
      <c r="AS1111" s="1428" t="s">
        <v>6217</v>
      </c>
    </row>
    <row r="1112" spans="1:45" s="1414" customFormat="1" ht="17.25" customHeight="1">
      <c r="A1112" s="1414" t="str">
        <f t="shared" si="38"/>
        <v/>
      </c>
      <c r="B1112" s="1414" t="str">
        <f t="shared" si="39"/>
        <v/>
      </c>
      <c r="C1112" s="1414" t="str">
        <f t="shared" si="40"/>
        <v/>
      </c>
      <c r="D1112" s="1414" t="str">
        <f t="shared" si="41"/>
        <v/>
      </c>
      <c r="E1112" s="1414" t="str">
        <f t="shared" si="42"/>
        <v>A04AR108 Finishing Work Door &amp; Window Work Blast Resistant Door w/ Steel Frame, Panic Bar (UoM: M2)</v>
      </c>
      <c r="F1112" s="1414" t="str">
        <f t="shared" si="43"/>
        <v xml:space="preserve">A04AR108-00003 Finishing Work Door &amp; Window Work Blast Resistant Door w/ Steel Frame, Panic Bar (UoM: M2) Fire Protective Rating: 1-hr     w/ Hardware &amp; Accessories  </v>
      </c>
      <c r="G1112" s="1427" t="str" cm="1">
        <f t="array" ref="G1112:H1112">_xlfn.TEXTSPLIT(I1112,"-")</f>
        <v>A04AR108</v>
      </c>
      <c r="H1112" s="1427" t="str">
        <v>00003</v>
      </c>
      <c r="I1112" s="1428" t="s">
        <v>6218</v>
      </c>
      <c r="J1112" s="1428" t="s">
        <v>4288</v>
      </c>
      <c r="K1112" s="1428" t="s">
        <v>5683</v>
      </c>
      <c r="L1112" s="1428" t="s">
        <v>5684</v>
      </c>
      <c r="M1112" s="1428" t="s">
        <v>4288</v>
      </c>
      <c r="N1112" s="1428" t="s">
        <v>6073</v>
      </c>
      <c r="O1112" s="1428" t="s">
        <v>6214</v>
      </c>
      <c r="P1112" s="1428" t="s">
        <v>6215</v>
      </c>
      <c r="Q1112" s="1428" t="s">
        <v>4477</v>
      </c>
      <c r="R1112" s="1428" t="s">
        <v>6082</v>
      </c>
      <c r="S1112" s="1428" t="s">
        <v>2965</v>
      </c>
      <c r="T1112" s="1428">
        <v>0</v>
      </c>
      <c r="U1112" s="1428" t="s">
        <v>2965</v>
      </c>
      <c r="V1112" s="1428">
        <v>0</v>
      </c>
      <c r="W1112" s="1428" t="s">
        <v>2965</v>
      </c>
      <c r="X1112" s="1428">
        <v>0</v>
      </c>
      <c r="Y1112" s="1428" t="s">
        <v>2965</v>
      </c>
      <c r="Z1112" s="1428">
        <v>0</v>
      </c>
      <c r="AA1112" s="1428" t="s">
        <v>4999</v>
      </c>
      <c r="AB1112" s="1428" t="s">
        <v>6077</v>
      </c>
      <c r="AC1112" s="1428" t="s">
        <v>2965</v>
      </c>
      <c r="AD1112" s="1428">
        <v>0</v>
      </c>
      <c r="AE1112" s="1428" t="s">
        <v>2965</v>
      </c>
      <c r="AF1112" s="1428">
        <v>0</v>
      </c>
      <c r="AG1112" s="1428">
        <v>0</v>
      </c>
      <c r="AH1112" s="1428">
        <v>0</v>
      </c>
      <c r="AI1112" s="1428">
        <v>0</v>
      </c>
      <c r="AJ1112" s="1428">
        <v>0</v>
      </c>
      <c r="AK1112" s="1428">
        <v>0</v>
      </c>
      <c r="AL1112" s="1428">
        <v>0</v>
      </c>
      <c r="AM1112" s="1428" t="s">
        <v>6191</v>
      </c>
      <c r="AN1112" s="1428">
        <v>0</v>
      </c>
      <c r="AO1112" s="1428" t="s">
        <v>2965</v>
      </c>
      <c r="AP1112" s="1428" t="s">
        <v>4360</v>
      </c>
      <c r="AQ1112" s="1428" t="s">
        <v>4360</v>
      </c>
      <c r="AR1112" s="1428" t="s">
        <v>6216</v>
      </c>
      <c r="AS1112" s="1428" t="s">
        <v>6218</v>
      </c>
    </row>
    <row r="1113" spans="1:45" s="1414" customFormat="1" ht="17.25" customHeight="1">
      <c r="A1113" s="1414" t="str">
        <f t="shared" si="38"/>
        <v/>
      </c>
      <c r="B1113" s="1414" t="str">
        <f t="shared" si="39"/>
        <v/>
      </c>
      <c r="C1113" s="1414" t="str">
        <f t="shared" si="40"/>
        <v/>
      </c>
      <c r="D1113" s="1414" t="str">
        <f t="shared" si="41"/>
        <v/>
      </c>
      <c r="E1113" s="1414" t="str">
        <f t="shared" si="42"/>
        <v>A04AR108 Finishing Work Door &amp; Window Work Blast Resistant Door w/ Steel Frame, Panic Bar (UoM: M2)</v>
      </c>
      <c r="F1113" s="1414" t="str">
        <f t="shared" si="43"/>
        <v xml:space="preserve">A04AR108-00004 Finishing Work Door &amp; Window Work Blast Resistant Door w/ Steel Frame, Panic Bar (UoM: M2) Fire Protective Rating: 1.5-hrs     w/ Hardware &amp; Accessories  </v>
      </c>
      <c r="G1113" s="1427" t="str" cm="1">
        <f t="array" ref="G1113:H1113">_xlfn.TEXTSPLIT(I1113,"-")</f>
        <v>A04AR108</v>
      </c>
      <c r="H1113" s="1427" t="str">
        <v>00004</v>
      </c>
      <c r="I1113" s="1428" t="s">
        <v>6219</v>
      </c>
      <c r="J1113" s="1428" t="s">
        <v>4288</v>
      </c>
      <c r="K1113" s="1428" t="s">
        <v>5683</v>
      </c>
      <c r="L1113" s="1428" t="s">
        <v>5684</v>
      </c>
      <c r="M1113" s="1428" t="s">
        <v>4288</v>
      </c>
      <c r="N1113" s="1428" t="s">
        <v>6073</v>
      </c>
      <c r="O1113" s="1428" t="s">
        <v>6214</v>
      </c>
      <c r="P1113" s="1428" t="s">
        <v>6215</v>
      </c>
      <c r="Q1113" s="1428" t="s">
        <v>4526</v>
      </c>
      <c r="R1113" s="1428" t="s">
        <v>6084</v>
      </c>
      <c r="S1113" s="1428" t="s">
        <v>2965</v>
      </c>
      <c r="T1113" s="1428">
        <v>0</v>
      </c>
      <c r="U1113" s="1428" t="s">
        <v>2965</v>
      </c>
      <c r="V1113" s="1428">
        <v>0</v>
      </c>
      <c r="W1113" s="1428" t="s">
        <v>2965</v>
      </c>
      <c r="X1113" s="1428">
        <v>0</v>
      </c>
      <c r="Y1113" s="1428" t="s">
        <v>2965</v>
      </c>
      <c r="Z1113" s="1428">
        <v>0</v>
      </c>
      <c r="AA1113" s="1428" t="s">
        <v>4999</v>
      </c>
      <c r="AB1113" s="1428" t="s">
        <v>6077</v>
      </c>
      <c r="AC1113" s="1428" t="s">
        <v>2965</v>
      </c>
      <c r="AD1113" s="1428">
        <v>0</v>
      </c>
      <c r="AE1113" s="1428" t="s">
        <v>2965</v>
      </c>
      <c r="AF1113" s="1428">
        <v>0</v>
      </c>
      <c r="AG1113" s="1428">
        <v>0</v>
      </c>
      <c r="AH1113" s="1428">
        <v>0</v>
      </c>
      <c r="AI1113" s="1428">
        <v>0</v>
      </c>
      <c r="AJ1113" s="1428">
        <v>0</v>
      </c>
      <c r="AK1113" s="1428">
        <v>0</v>
      </c>
      <c r="AL1113" s="1428">
        <v>0</v>
      </c>
      <c r="AM1113" s="1428" t="s">
        <v>6191</v>
      </c>
      <c r="AN1113" s="1428">
        <v>0</v>
      </c>
      <c r="AO1113" s="1428" t="s">
        <v>2965</v>
      </c>
      <c r="AP1113" s="1428" t="s">
        <v>4360</v>
      </c>
      <c r="AQ1113" s="1428" t="s">
        <v>4360</v>
      </c>
      <c r="AR1113" s="1428" t="s">
        <v>6216</v>
      </c>
      <c r="AS1113" s="1428" t="s">
        <v>6219</v>
      </c>
    </row>
    <row r="1114" spans="1:45" s="1414" customFormat="1" ht="17.25" customHeight="1">
      <c r="A1114" s="1414" t="str">
        <f t="shared" si="38"/>
        <v/>
      </c>
      <c r="B1114" s="1414" t="str">
        <f t="shared" si="39"/>
        <v/>
      </c>
      <c r="C1114" s="1414" t="str">
        <f t="shared" si="40"/>
        <v/>
      </c>
      <c r="D1114" s="1414" t="str">
        <f t="shared" si="41"/>
        <v/>
      </c>
      <c r="E1114" s="1414" t="str">
        <f t="shared" si="42"/>
        <v>A04AR108 Finishing Work Door &amp; Window Work Blast Resistant Door w/ Steel Frame, Panic Bar (UoM: M2)</v>
      </c>
      <c r="F1114" s="1414" t="str">
        <f t="shared" si="43"/>
        <v xml:space="preserve">A04AR108-00005 Finishing Work Door &amp; Window Work Blast Resistant Door w/ Steel Frame, Panic Bar (UoM: M2) Fire Protective Rating: 2-hrs     w/ Hardware &amp; Accessories  </v>
      </c>
      <c r="G1114" s="1427" t="str" cm="1">
        <f t="array" ref="G1114:H1114">_xlfn.TEXTSPLIT(I1114,"-")</f>
        <v>A04AR108</v>
      </c>
      <c r="H1114" s="1427" t="str">
        <v>00005</v>
      </c>
      <c r="I1114" s="1428" t="s">
        <v>6220</v>
      </c>
      <c r="J1114" s="1428" t="s">
        <v>4288</v>
      </c>
      <c r="K1114" s="1428" t="s">
        <v>5683</v>
      </c>
      <c r="L1114" s="1428" t="s">
        <v>5684</v>
      </c>
      <c r="M1114" s="1428" t="s">
        <v>4288</v>
      </c>
      <c r="N1114" s="1428" t="s">
        <v>6073</v>
      </c>
      <c r="O1114" s="1428" t="s">
        <v>6214</v>
      </c>
      <c r="P1114" s="1428" t="s">
        <v>6215</v>
      </c>
      <c r="Q1114" s="1428" t="s">
        <v>4535</v>
      </c>
      <c r="R1114" s="1428" t="s">
        <v>6086</v>
      </c>
      <c r="S1114" s="1428" t="s">
        <v>2965</v>
      </c>
      <c r="T1114" s="1428">
        <v>0</v>
      </c>
      <c r="U1114" s="1428" t="s">
        <v>2965</v>
      </c>
      <c r="V1114" s="1428">
        <v>0</v>
      </c>
      <c r="W1114" s="1428" t="s">
        <v>2965</v>
      </c>
      <c r="X1114" s="1428">
        <v>0</v>
      </c>
      <c r="Y1114" s="1428" t="s">
        <v>2965</v>
      </c>
      <c r="Z1114" s="1428">
        <v>0</v>
      </c>
      <c r="AA1114" s="1428" t="s">
        <v>4999</v>
      </c>
      <c r="AB1114" s="1428" t="s">
        <v>6077</v>
      </c>
      <c r="AC1114" s="1428" t="s">
        <v>2965</v>
      </c>
      <c r="AD1114" s="1428">
        <v>0</v>
      </c>
      <c r="AE1114" s="1428" t="s">
        <v>2965</v>
      </c>
      <c r="AF1114" s="1428">
        <v>0</v>
      </c>
      <c r="AG1114" s="1428">
        <v>0</v>
      </c>
      <c r="AH1114" s="1428">
        <v>0</v>
      </c>
      <c r="AI1114" s="1428">
        <v>0</v>
      </c>
      <c r="AJ1114" s="1428">
        <v>0</v>
      </c>
      <c r="AK1114" s="1428">
        <v>0</v>
      </c>
      <c r="AL1114" s="1428">
        <v>0</v>
      </c>
      <c r="AM1114" s="1428" t="s">
        <v>6191</v>
      </c>
      <c r="AN1114" s="1428">
        <v>0</v>
      </c>
      <c r="AO1114" s="1428" t="s">
        <v>2965</v>
      </c>
      <c r="AP1114" s="1428" t="s">
        <v>4360</v>
      </c>
      <c r="AQ1114" s="1428" t="s">
        <v>4360</v>
      </c>
      <c r="AR1114" s="1428" t="s">
        <v>6216</v>
      </c>
      <c r="AS1114" s="1428" t="s">
        <v>6220</v>
      </c>
    </row>
    <row r="1115" spans="1:45" s="1414" customFormat="1" ht="17.25" customHeight="1">
      <c r="A1115" s="1414" t="str">
        <f t="shared" si="38"/>
        <v/>
      </c>
      <c r="B1115" s="1414" t="str">
        <f t="shared" si="39"/>
        <v/>
      </c>
      <c r="C1115" s="1414" t="str">
        <f t="shared" si="40"/>
        <v/>
      </c>
      <c r="D1115" s="1414" t="str">
        <f t="shared" si="41"/>
        <v/>
      </c>
      <c r="E1115" s="1414" t="str">
        <f t="shared" si="42"/>
        <v>A04AR108 Finishing Work Door &amp; Window Work Blast Resistant Door w/ Steel Frame, Panic Bar (UoM: M2)</v>
      </c>
      <c r="F1115" s="1414" t="str">
        <f t="shared" si="43"/>
        <v xml:space="preserve">A04AR108-00006 Finishing Work Door &amp; Window Work Blast Resistant Door w/ Steel Frame, Panic Bar (UoM: M2) Fire Protective Rating: 3-hrs     w/ Hardware &amp; Accessories  </v>
      </c>
      <c r="G1115" s="1427" t="str" cm="1">
        <f t="array" ref="G1115:H1115">_xlfn.TEXTSPLIT(I1115,"-")</f>
        <v>A04AR108</v>
      </c>
      <c r="H1115" s="1427" t="str">
        <v>00006</v>
      </c>
      <c r="I1115" s="1428" t="s">
        <v>6221</v>
      </c>
      <c r="J1115" s="1428" t="s">
        <v>4288</v>
      </c>
      <c r="K1115" s="1428" t="s">
        <v>5683</v>
      </c>
      <c r="L1115" s="1428" t="s">
        <v>5684</v>
      </c>
      <c r="M1115" s="1428" t="s">
        <v>4288</v>
      </c>
      <c r="N1115" s="1428" t="s">
        <v>6073</v>
      </c>
      <c r="O1115" s="1428" t="s">
        <v>6214</v>
      </c>
      <c r="P1115" s="1428" t="s">
        <v>6215</v>
      </c>
      <c r="Q1115" s="1428" t="s">
        <v>6088</v>
      </c>
      <c r="R1115" s="1428" t="s">
        <v>6089</v>
      </c>
      <c r="S1115" s="1428" t="s">
        <v>2965</v>
      </c>
      <c r="T1115" s="1428">
        <v>0</v>
      </c>
      <c r="U1115" s="1428" t="s">
        <v>2965</v>
      </c>
      <c r="V1115" s="1428">
        <v>0</v>
      </c>
      <c r="W1115" s="1428" t="s">
        <v>2965</v>
      </c>
      <c r="X1115" s="1428">
        <v>0</v>
      </c>
      <c r="Y1115" s="1428" t="s">
        <v>2965</v>
      </c>
      <c r="Z1115" s="1428">
        <v>0</v>
      </c>
      <c r="AA1115" s="1428" t="s">
        <v>4999</v>
      </c>
      <c r="AB1115" s="1428" t="s">
        <v>6077</v>
      </c>
      <c r="AC1115" s="1428" t="s">
        <v>2965</v>
      </c>
      <c r="AD1115" s="1428">
        <v>0</v>
      </c>
      <c r="AE1115" s="1428" t="s">
        <v>2965</v>
      </c>
      <c r="AF1115" s="1428">
        <v>0</v>
      </c>
      <c r="AG1115" s="1428">
        <v>0</v>
      </c>
      <c r="AH1115" s="1428">
        <v>0</v>
      </c>
      <c r="AI1115" s="1428">
        <v>0</v>
      </c>
      <c r="AJ1115" s="1428">
        <v>0</v>
      </c>
      <c r="AK1115" s="1428">
        <v>0</v>
      </c>
      <c r="AL1115" s="1428">
        <v>0</v>
      </c>
      <c r="AM1115" s="1428" t="s">
        <v>6191</v>
      </c>
      <c r="AN1115" s="1428">
        <v>0</v>
      </c>
      <c r="AO1115" s="1428" t="s">
        <v>2965</v>
      </c>
      <c r="AP1115" s="1428" t="s">
        <v>4360</v>
      </c>
      <c r="AQ1115" s="1428" t="s">
        <v>4360</v>
      </c>
      <c r="AR1115" s="1428" t="s">
        <v>6216</v>
      </c>
      <c r="AS1115" s="1428" t="s">
        <v>6221</v>
      </c>
    </row>
    <row r="1116" spans="1:45" s="1414" customFormat="1" ht="17.25" customHeight="1">
      <c r="A1116" s="1414" t="str">
        <f t="shared" si="38"/>
        <v/>
      </c>
      <c r="B1116" s="1414" t="str">
        <f t="shared" si="39"/>
        <v/>
      </c>
      <c r="C1116" s="1414" t="str">
        <f t="shared" si="40"/>
        <v>00001</v>
      </c>
      <c r="D1116" s="1414" t="str">
        <f t="shared" si="41"/>
        <v>Fire Protective Rating: N/A, Single Door</v>
      </c>
      <c r="E1116" s="1414" t="str">
        <f t="shared" si="42"/>
        <v>A04AR109 Finishing Work Door &amp; Window Work Blast Resistant Door w/ Steel Frame, Panic Bar (UoM: EA)</v>
      </c>
      <c r="F1116" s="1414" t="str">
        <f t="shared" si="43"/>
        <v xml:space="preserve">A04AR109-00001 Finishing Work Door &amp; Window Work Blast Resistant Door w/ Steel Frame, Panic Bar (UoM: EA) Fire Protective Rating: N/A, Single Door     w/ Hardware &amp; Accessories  </v>
      </c>
      <c r="G1116" s="1427" t="str" cm="1">
        <f t="array" ref="G1116:H1116">_xlfn.TEXTSPLIT(I1116,"-")</f>
        <v>A04AR109</v>
      </c>
      <c r="H1116" s="1427" t="str">
        <v>00001</v>
      </c>
      <c r="I1116" s="1428" t="s">
        <v>6222</v>
      </c>
      <c r="J1116" s="1428" t="s">
        <v>4288</v>
      </c>
      <c r="K1116" s="1428" t="s">
        <v>5683</v>
      </c>
      <c r="L1116" s="1428" t="s">
        <v>5684</v>
      </c>
      <c r="M1116" s="1428" t="s">
        <v>4288</v>
      </c>
      <c r="N1116" s="1428" t="s">
        <v>6073</v>
      </c>
      <c r="O1116" s="1428" t="s">
        <v>6223</v>
      </c>
      <c r="P1116" s="1428" t="s">
        <v>6224</v>
      </c>
      <c r="Q1116" s="1428" t="s">
        <v>4412</v>
      </c>
      <c r="R1116" s="1428" t="s">
        <v>6093</v>
      </c>
      <c r="S1116" s="1428" t="s">
        <v>2965</v>
      </c>
      <c r="T1116" s="1428">
        <v>0</v>
      </c>
      <c r="U1116" s="1428" t="s">
        <v>2965</v>
      </c>
      <c r="V1116" s="1428">
        <v>0</v>
      </c>
      <c r="W1116" s="1428" t="s">
        <v>2965</v>
      </c>
      <c r="X1116" s="1428">
        <v>0</v>
      </c>
      <c r="Y1116" s="1428" t="s">
        <v>2965</v>
      </c>
      <c r="Z1116" s="1428">
        <v>0</v>
      </c>
      <c r="AA1116" s="1428" t="s">
        <v>4999</v>
      </c>
      <c r="AB1116" s="1428" t="s">
        <v>6077</v>
      </c>
      <c r="AC1116" s="1428" t="s">
        <v>2965</v>
      </c>
      <c r="AD1116" s="1428">
        <v>0</v>
      </c>
      <c r="AE1116" s="1428" t="s">
        <v>2965</v>
      </c>
      <c r="AF1116" s="1428">
        <v>0</v>
      </c>
      <c r="AG1116" s="1428">
        <v>0</v>
      </c>
      <c r="AH1116" s="1428" t="s">
        <v>6094</v>
      </c>
      <c r="AI1116" s="1428">
        <v>0</v>
      </c>
      <c r="AJ1116" s="1428">
        <v>0</v>
      </c>
      <c r="AK1116" s="1428">
        <v>0</v>
      </c>
      <c r="AL1116" s="1428">
        <v>0</v>
      </c>
      <c r="AM1116" s="1428" t="s">
        <v>6191</v>
      </c>
      <c r="AN1116" s="1428">
        <v>0</v>
      </c>
      <c r="AO1116" s="1428" t="s">
        <v>2965</v>
      </c>
      <c r="AP1116" s="1428" t="s">
        <v>4817</v>
      </c>
      <c r="AQ1116" s="1428" t="s">
        <v>4817</v>
      </c>
      <c r="AR1116" s="1428" t="s">
        <v>6225</v>
      </c>
      <c r="AS1116" s="1428" t="s">
        <v>6222</v>
      </c>
    </row>
    <row r="1117" spans="1:45" s="1414" customFormat="1" ht="17.25" customHeight="1">
      <c r="A1117" s="1414" t="str">
        <f t="shared" si="38"/>
        <v>00002</v>
      </c>
      <c r="B1117" s="1414" t="str">
        <f t="shared" si="39"/>
        <v>Fire Protective Rating: N/A, Double Door</v>
      </c>
      <c r="C1117" s="1414" t="str">
        <f t="shared" si="40"/>
        <v/>
      </c>
      <c r="D1117" s="1414" t="str">
        <f t="shared" si="41"/>
        <v/>
      </c>
      <c r="E1117" s="1414" t="str">
        <f t="shared" si="42"/>
        <v>A04AR109 Finishing Work Door &amp; Window Work Blast Resistant Door w/ Steel Frame, Panic Bar (UoM: EA)</v>
      </c>
      <c r="F1117" s="1414" t="str">
        <f t="shared" si="43"/>
        <v xml:space="preserve">A04AR109-00002 Finishing Work Door &amp; Window Work Blast Resistant Door w/ Steel Frame, Panic Bar (UoM: EA) Fire Protective Rating: N/A, Double Door     w/ Hardware &amp; Accessories  </v>
      </c>
      <c r="G1117" s="1427" t="str" cm="1">
        <f t="array" ref="G1117:H1117">_xlfn.TEXTSPLIT(I1117,"-")</f>
        <v>A04AR109</v>
      </c>
      <c r="H1117" s="1427" t="str">
        <v>00002</v>
      </c>
      <c r="I1117" s="1428" t="s">
        <v>6226</v>
      </c>
      <c r="J1117" s="1428" t="s">
        <v>4288</v>
      </c>
      <c r="K1117" s="1428" t="s">
        <v>5683</v>
      </c>
      <c r="L1117" s="1428" t="s">
        <v>5684</v>
      </c>
      <c r="M1117" s="1428" t="s">
        <v>4288</v>
      </c>
      <c r="N1117" s="1428" t="s">
        <v>6073</v>
      </c>
      <c r="O1117" s="1428" t="s">
        <v>6223</v>
      </c>
      <c r="P1117" s="1428" t="s">
        <v>6224</v>
      </c>
      <c r="Q1117" s="1428" t="s">
        <v>4436</v>
      </c>
      <c r="R1117" s="1428" t="s">
        <v>6096</v>
      </c>
      <c r="S1117" s="1428" t="s">
        <v>2965</v>
      </c>
      <c r="T1117" s="1428">
        <v>0</v>
      </c>
      <c r="U1117" s="1428" t="s">
        <v>2965</v>
      </c>
      <c r="V1117" s="1428">
        <v>0</v>
      </c>
      <c r="W1117" s="1428" t="s">
        <v>2965</v>
      </c>
      <c r="X1117" s="1428">
        <v>0</v>
      </c>
      <c r="Y1117" s="1428" t="s">
        <v>2965</v>
      </c>
      <c r="Z1117" s="1428">
        <v>0</v>
      </c>
      <c r="AA1117" s="1428" t="s">
        <v>4999</v>
      </c>
      <c r="AB1117" s="1428" t="s">
        <v>6077</v>
      </c>
      <c r="AC1117" s="1428" t="s">
        <v>2965</v>
      </c>
      <c r="AD1117" s="1428">
        <v>0</v>
      </c>
      <c r="AE1117" s="1428" t="s">
        <v>2965</v>
      </c>
      <c r="AF1117" s="1428">
        <v>0</v>
      </c>
      <c r="AG1117" s="1428">
        <v>0</v>
      </c>
      <c r="AH1117" s="1428" t="s">
        <v>6094</v>
      </c>
      <c r="AI1117" s="1428">
        <v>0</v>
      </c>
      <c r="AJ1117" s="1428">
        <v>0</v>
      </c>
      <c r="AK1117" s="1428">
        <v>0</v>
      </c>
      <c r="AL1117" s="1428">
        <v>0</v>
      </c>
      <c r="AM1117" s="1428" t="s">
        <v>6191</v>
      </c>
      <c r="AN1117" s="1428">
        <v>0</v>
      </c>
      <c r="AO1117" s="1428" t="s">
        <v>2965</v>
      </c>
      <c r="AP1117" s="1428" t="s">
        <v>4817</v>
      </c>
      <c r="AQ1117" s="1428" t="s">
        <v>4817</v>
      </c>
      <c r="AR1117" s="1428" t="s">
        <v>6225</v>
      </c>
      <c r="AS1117" s="1428" t="s">
        <v>6226</v>
      </c>
    </row>
    <row r="1118" spans="1:45" s="1414" customFormat="1" ht="17.25" customHeight="1">
      <c r="A1118" s="1414" t="str">
        <f t="shared" si="38"/>
        <v/>
      </c>
      <c r="B1118" s="1414" t="str">
        <f t="shared" si="39"/>
        <v/>
      </c>
      <c r="C1118" s="1414" t="str">
        <f t="shared" si="40"/>
        <v>00003</v>
      </c>
      <c r="D1118" s="1414" t="str">
        <f t="shared" si="41"/>
        <v>Fire Protective Rating: 0.5-hr, Single Door</v>
      </c>
      <c r="E1118" s="1414" t="str">
        <f t="shared" si="42"/>
        <v>A04AR109 Finishing Work Door &amp; Window Work Blast Resistant Door w/ Steel Frame, Panic Bar (UoM: EA)</v>
      </c>
      <c r="F1118" s="1414" t="str">
        <f t="shared" si="43"/>
        <v xml:space="preserve">A04AR109-00003 Finishing Work Door &amp; Window Work Blast Resistant Door w/ Steel Frame, Panic Bar (UoM: EA) Fire Protective Rating: 0.5-hr, Single Door     w/ Hardware &amp; Accessories  </v>
      </c>
      <c r="G1118" s="1427" t="str" cm="1">
        <f t="array" ref="G1118:H1118">_xlfn.TEXTSPLIT(I1118,"-")</f>
        <v>A04AR109</v>
      </c>
      <c r="H1118" s="1427" t="str">
        <v>00003</v>
      </c>
      <c r="I1118" s="1428" t="s">
        <v>6227</v>
      </c>
      <c r="J1118" s="1428" t="s">
        <v>4288</v>
      </c>
      <c r="K1118" s="1428" t="s">
        <v>5683</v>
      </c>
      <c r="L1118" s="1428" t="s">
        <v>5684</v>
      </c>
      <c r="M1118" s="1428" t="s">
        <v>4288</v>
      </c>
      <c r="N1118" s="1428" t="s">
        <v>6073</v>
      </c>
      <c r="O1118" s="1428" t="s">
        <v>6223</v>
      </c>
      <c r="P1118" s="1428" t="s">
        <v>6224</v>
      </c>
      <c r="Q1118" s="1428" t="s">
        <v>4445</v>
      </c>
      <c r="R1118" s="1428" t="s">
        <v>6098</v>
      </c>
      <c r="S1118" s="1428" t="s">
        <v>2965</v>
      </c>
      <c r="T1118" s="1428">
        <v>0</v>
      </c>
      <c r="U1118" s="1428" t="s">
        <v>2965</v>
      </c>
      <c r="V1118" s="1428">
        <v>0</v>
      </c>
      <c r="W1118" s="1428" t="s">
        <v>2965</v>
      </c>
      <c r="X1118" s="1428">
        <v>0</v>
      </c>
      <c r="Y1118" s="1428" t="s">
        <v>2965</v>
      </c>
      <c r="Z1118" s="1428">
        <v>0</v>
      </c>
      <c r="AA1118" s="1428" t="s">
        <v>4999</v>
      </c>
      <c r="AB1118" s="1428" t="s">
        <v>6077</v>
      </c>
      <c r="AC1118" s="1428" t="s">
        <v>2965</v>
      </c>
      <c r="AD1118" s="1428">
        <v>0</v>
      </c>
      <c r="AE1118" s="1428" t="s">
        <v>2965</v>
      </c>
      <c r="AF1118" s="1428">
        <v>0</v>
      </c>
      <c r="AG1118" s="1428">
        <v>0</v>
      </c>
      <c r="AH1118" s="1428" t="s">
        <v>6094</v>
      </c>
      <c r="AI1118" s="1428">
        <v>0</v>
      </c>
      <c r="AJ1118" s="1428">
        <v>0</v>
      </c>
      <c r="AK1118" s="1428">
        <v>0</v>
      </c>
      <c r="AL1118" s="1428">
        <v>0</v>
      </c>
      <c r="AM1118" s="1428" t="s">
        <v>6191</v>
      </c>
      <c r="AN1118" s="1428">
        <v>0</v>
      </c>
      <c r="AO1118" s="1428" t="s">
        <v>2965</v>
      </c>
      <c r="AP1118" s="1428" t="s">
        <v>4817</v>
      </c>
      <c r="AQ1118" s="1428" t="s">
        <v>4817</v>
      </c>
      <c r="AR1118" s="1428" t="s">
        <v>6225</v>
      </c>
      <c r="AS1118" s="1428" t="s">
        <v>6227</v>
      </c>
    </row>
    <row r="1119" spans="1:45" s="1414" customFormat="1" ht="17.25" customHeight="1">
      <c r="A1119" s="1414" t="str">
        <f t="shared" si="38"/>
        <v>00004</v>
      </c>
      <c r="B1119" s="1414" t="str">
        <f t="shared" si="39"/>
        <v>Fire Protective Rating: 0.5-hr, Double Door</v>
      </c>
      <c r="C1119" s="1414" t="str">
        <f t="shared" si="40"/>
        <v/>
      </c>
      <c r="D1119" s="1414" t="str">
        <f t="shared" si="41"/>
        <v/>
      </c>
      <c r="E1119" s="1414" t="str">
        <f t="shared" si="42"/>
        <v>A04AR109 Finishing Work Door &amp; Window Work Blast Resistant Door w/ Steel Frame, Panic Bar (UoM: EA)</v>
      </c>
      <c r="F1119" s="1414" t="str">
        <f t="shared" si="43"/>
        <v xml:space="preserve">A04AR109-00004 Finishing Work Door &amp; Window Work Blast Resistant Door w/ Steel Frame, Panic Bar (UoM: EA) Fire Protective Rating: 0.5-hr, Double Door     w/ Hardware &amp; Accessories  </v>
      </c>
      <c r="G1119" s="1427" t="str" cm="1">
        <f t="array" ref="G1119:H1119">_xlfn.TEXTSPLIT(I1119,"-")</f>
        <v>A04AR109</v>
      </c>
      <c r="H1119" s="1427" t="str">
        <v>00004</v>
      </c>
      <c r="I1119" s="1428" t="s">
        <v>6228</v>
      </c>
      <c r="J1119" s="1428" t="s">
        <v>4288</v>
      </c>
      <c r="K1119" s="1428" t="s">
        <v>5683</v>
      </c>
      <c r="L1119" s="1428" t="s">
        <v>5684</v>
      </c>
      <c r="M1119" s="1428" t="s">
        <v>4288</v>
      </c>
      <c r="N1119" s="1428" t="s">
        <v>6073</v>
      </c>
      <c r="O1119" s="1428" t="s">
        <v>6223</v>
      </c>
      <c r="P1119" s="1428" t="s">
        <v>6224</v>
      </c>
      <c r="Q1119" s="1428" t="s">
        <v>4448</v>
      </c>
      <c r="R1119" s="1428" t="s">
        <v>6100</v>
      </c>
      <c r="S1119" s="1428" t="s">
        <v>2965</v>
      </c>
      <c r="T1119" s="1428">
        <v>0</v>
      </c>
      <c r="U1119" s="1428" t="s">
        <v>2965</v>
      </c>
      <c r="V1119" s="1428">
        <v>0</v>
      </c>
      <c r="W1119" s="1428" t="s">
        <v>2965</v>
      </c>
      <c r="X1119" s="1428">
        <v>0</v>
      </c>
      <c r="Y1119" s="1428" t="s">
        <v>2965</v>
      </c>
      <c r="Z1119" s="1428">
        <v>0</v>
      </c>
      <c r="AA1119" s="1428" t="s">
        <v>4999</v>
      </c>
      <c r="AB1119" s="1428" t="s">
        <v>6077</v>
      </c>
      <c r="AC1119" s="1428" t="s">
        <v>2965</v>
      </c>
      <c r="AD1119" s="1428">
        <v>0</v>
      </c>
      <c r="AE1119" s="1428" t="s">
        <v>2965</v>
      </c>
      <c r="AF1119" s="1428">
        <v>0</v>
      </c>
      <c r="AG1119" s="1428">
        <v>0</v>
      </c>
      <c r="AH1119" s="1428" t="s">
        <v>6094</v>
      </c>
      <c r="AI1119" s="1428">
        <v>0</v>
      </c>
      <c r="AJ1119" s="1428">
        <v>0</v>
      </c>
      <c r="AK1119" s="1428">
        <v>0</v>
      </c>
      <c r="AL1119" s="1428">
        <v>0</v>
      </c>
      <c r="AM1119" s="1428" t="s">
        <v>6191</v>
      </c>
      <c r="AN1119" s="1428">
        <v>0</v>
      </c>
      <c r="AO1119" s="1428" t="s">
        <v>2965</v>
      </c>
      <c r="AP1119" s="1428" t="s">
        <v>4817</v>
      </c>
      <c r="AQ1119" s="1428" t="s">
        <v>4817</v>
      </c>
      <c r="AR1119" s="1428" t="s">
        <v>6225</v>
      </c>
      <c r="AS1119" s="1428" t="s">
        <v>6228</v>
      </c>
    </row>
    <row r="1120" spans="1:45" s="1414" customFormat="1" ht="17.25" customHeight="1">
      <c r="A1120" s="1414" t="str">
        <f t="shared" si="38"/>
        <v/>
      </c>
      <c r="B1120" s="1414" t="str">
        <f t="shared" si="39"/>
        <v/>
      </c>
      <c r="C1120" s="1414" t="str">
        <f t="shared" si="40"/>
        <v>00005</v>
      </c>
      <c r="D1120" s="1414" t="str">
        <f t="shared" si="41"/>
        <v>Fire Protective Rating: 1-hr, Single Door</v>
      </c>
      <c r="E1120" s="1414" t="str">
        <f t="shared" si="42"/>
        <v>A04AR109 Finishing Work Door &amp; Window Work Blast Resistant Door w/ Steel Frame, Panic Bar (UoM: EA)</v>
      </c>
      <c r="F1120" s="1414" t="str">
        <f t="shared" si="43"/>
        <v xml:space="preserve">A04AR109-00005 Finishing Work Door &amp; Window Work Blast Resistant Door w/ Steel Frame, Panic Bar (UoM: EA) Fire Protective Rating: 1-hr, Single Door     w/ Hardware &amp; Accessories  </v>
      </c>
      <c r="G1120" s="1427" t="str" cm="1">
        <f t="array" ref="G1120:H1120">_xlfn.TEXTSPLIT(I1120,"-")</f>
        <v>A04AR109</v>
      </c>
      <c r="H1120" s="1427" t="str">
        <v>00005</v>
      </c>
      <c r="I1120" s="1428" t="s">
        <v>6229</v>
      </c>
      <c r="J1120" s="1428" t="s">
        <v>4288</v>
      </c>
      <c r="K1120" s="1428" t="s">
        <v>5683</v>
      </c>
      <c r="L1120" s="1428" t="s">
        <v>5684</v>
      </c>
      <c r="M1120" s="1428" t="s">
        <v>4288</v>
      </c>
      <c r="N1120" s="1428" t="s">
        <v>6073</v>
      </c>
      <c r="O1120" s="1428" t="s">
        <v>6223</v>
      </c>
      <c r="P1120" s="1428" t="s">
        <v>6224</v>
      </c>
      <c r="Q1120" s="1428" t="s">
        <v>4429</v>
      </c>
      <c r="R1120" s="1428" t="s">
        <v>6102</v>
      </c>
      <c r="S1120" s="1428" t="s">
        <v>2965</v>
      </c>
      <c r="T1120" s="1428">
        <v>0</v>
      </c>
      <c r="U1120" s="1428" t="s">
        <v>2965</v>
      </c>
      <c r="V1120" s="1428">
        <v>0</v>
      </c>
      <c r="W1120" s="1428" t="s">
        <v>2965</v>
      </c>
      <c r="X1120" s="1428">
        <v>0</v>
      </c>
      <c r="Y1120" s="1428" t="s">
        <v>2965</v>
      </c>
      <c r="Z1120" s="1428">
        <v>0</v>
      </c>
      <c r="AA1120" s="1428" t="s">
        <v>4999</v>
      </c>
      <c r="AB1120" s="1428" t="s">
        <v>6077</v>
      </c>
      <c r="AC1120" s="1428" t="s">
        <v>2965</v>
      </c>
      <c r="AD1120" s="1428">
        <v>0</v>
      </c>
      <c r="AE1120" s="1428" t="s">
        <v>2965</v>
      </c>
      <c r="AF1120" s="1428">
        <v>0</v>
      </c>
      <c r="AG1120" s="1428">
        <v>0</v>
      </c>
      <c r="AH1120" s="1428" t="s">
        <v>6094</v>
      </c>
      <c r="AI1120" s="1428">
        <v>0</v>
      </c>
      <c r="AJ1120" s="1428">
        <v>0</v>
      </c>
      <c r="AK1120" s="1428">
        <v>0</v>
      </c>
      <c r="AL1120" s="1428">
        <v>0</v>
      </c>
      <c r="AM1120" s="1428" t="s">
        <v>6191</v>
      </c>
      <c r="AN1120" s="1428">
        <v>0</v>
      </c>
      <c r="AO1120" s="1428" t="s">
        <v>2965</v>
      </c>
      <c r="AP1120" s="1428" t="s">
        <v>4817</v>
      </c>
      <c r="AQ1120" s="1428" t="s">
        <v>4817</v>
      </c>
      <c r="AR1120" s="1428" t="s">
        <v>6225</v>
      </c>
      <c r="AS1120" s="1428" t="s">
        <v>6229</v>
      </c>
    </row>
    <row r="1121" spans="1:45" s="1414" customFormat="1" ht="17.25" customHeight="1">
      <c r="A1121" s="1414" t="str">
        <f t="shared" si="38"/>
        <v>00006</v>
      </c>
      <c r="B1121" s="1414" t="str">
        <f t="shared" si="39"/>
        <v>Fire Protective Rating: 1-hr, Double Door</v>
      </c>
      <c r="C1121" s="1414" t="str">
        <f t="shared" si="40"/>
        <v/>
      </c>
      <c r="D1121" s="1414" t="str">
        <f t="shared" si="41"/>
        <v/>
      </c>
      <c r="E1121" s="1414" t="str">
        <f t="shared" si="42"/>
        <v>A04AR109 Finishing Work Door &amp; Window Work Blast Resistant Door w/ Steel Frame, Panic Bar (UoM: EA)</v>
      </c>
      <c r="F1121" s="1414" t="str">
        <f t="shared" si="43"/>
        <v xml:space="preserve">A04AR109-00006 Finishing Work Door &amp; Window Work Blast Resistant Door w/ Steel Frame, Panic Bar (UoM: EA) Fire Protective Rating: 1-hr, Double Door     w/ Hardware &amp; Accessories  </v>
      </c>
      <c r="G1121" s="1427" t="str" cm="1">
        <f t="array" ref="G1121:H1121">_xlfn.TEXTSPLIT(I1121,"-")</f>
        <v>A04AR109</v>
      </c>
      <c r="H1121" s="1427" t="str">
        <v>00006</v>
      </c>
      <c r="I1121" s="1428" t="s">
        <v>6230</v>
      </c>
      <c r="J1121" s="1428" t="s">
        <v>4288</v>
      </c>
      <c r="K1121" s="1428" t="s">
        <v>5683</v>
      </c>
      <c r="L1121" s="1428" t="s">
        <v>5684</v>
      </c>
      <c r="M1121" s="1428" t="s">
        <v>4288</v>
      </c>
      <c r="N1121" s="1428" t="s">
        <v>6073</v>
      </c>
      <c r="O1121" s="1428" t="s">
        <v>6223</v>
      </c>
      <c r="P1121" s="1428" t="s">
        <v>6224</v>
      </c>
      <c r="Q1121" s="1428" t="s">
        <v>4522</v>
      </c>
      <c r="R1121" s="1428" t="s">
        <v>6104</v>
      </c>
      <c r="S1121" s="1428" t="s">
        <v>2965</v>
      </c>
      <c r="T1121" s="1428">
        <v>0</v>
      </c>
      <c r="U1121" s="1428" t="s">
        <v>2965</v>
      </c>
      <c r="V1121" s="1428">
        <v>0</v>
      </c>
      <c r="W1121" s="1428" t="s">
        <v>2965</v>
      </c>
      <c r="X1121" s="1428">
        <v>0</v>
      </c>
      <c r="Y1121" s="1428" t="s">
        <v>2965</v>
      </c>
      <c r="Z1121" s="1428">
        <v>0</v>
      </c>
      <c r="AA1121" s="1428" t="s">
        <v>4999</v>
      </c>
      <c r="AB1121" s="1428" t="s">
        <v>6077</v>
      </c>
      <c r="AC1121" s="1428" t="s">
        <v>2965</v>
      </c>
      <c r="AD1121" s="1428">
        <v>0</v>
      </c>
      <c r="AE1121" s="1428" t="s">
        <v>2965</v>
      </c>
      <c r="AF1121" s="1428">
        <v>0</v>
      </c>
      <c r="AG1121" s="1428">
        <v>0</v>
      </c>
      <c r="AH1121" s="1428" t="s">
        <v>6094</v>
      </c>
      <c r="AI1121" s="1428">
        <v>0</v>
      </c>
      <c r="AJ1121" s="1428">
        <v>0</v>
      </c>
      <c r="AK1121" s="1428">
        <v>0</v>
      </c>
      <c r="AL1121" s="1428">
        <v>0</v>
      </c>
      <c r="AM1121" s="1428" t="s">
        <v>6191</v>
      </c>
      <c r="AN1121" s="1428">
        <v>0</v>
      </c>
      <c r="AO1121" s="1428" t="s">
        <v>2965</v>
      </c>
      <c r="AP1121" s="1428" t="s">
        <v>4817</v>
      </c>
      <c r="AQ1121" s="1428" t="s">
        <v>4817</v>
      </c>
      <c r="AR1121" s="1428" t="s">
        <v>6225</v>
      </c>
      <c r="AS1121" s="1428" t="s">
        <v>6230</v>
      </c>
    </row>
    <row r="1122" spans="1:45" s="1414" customFormat="1" ht="17.25" customHeight="1">
      <c r="A1122" s="1414" t="str">
        <f t="shared" si="38"/>
        <v/>
      </c>
      <c r="B1122" s="1414" t="str">
        <f t="shared" si="39"/>
        <v/>
      </c>
      <c r="C1122" s="1414" t="str">
        <f t="shared" si="40"/>
        <v>00007</v>
      </c>
      <c r="D1122" s="1414" t="str">
        <f t="shared" si="41"/>
        <v>Fire Protective Rating: 1.5-hrs, Single Door</v>
      </c>
      <c r="E1122" s="1414" t="str">
        <f t="shared" si="42"/>
        <v>A04AR109 Finishing Work Door &amp; Window Work Blast Resistant Door w/ Steel Frame, Panic Bar (UoM: EA)</v>
      </c>
      <c r="F1122" s="1414" t="str">
        <f t="shared" si="43"/>
        <v xml:space="preserve">A04AR109-00007 Finishing Work Door &amp; Window Work Blast Resistant Door w/ Steel Frame, Panic Bar (UoM: EA) Fire Protective Rating: 1.5-hrs, Single Door     w/ Hardware &amp; Accessories  </v>
      </c>
      <c r="G1122" s="1427" t="str" cm="1">
        <f t="array" ref="G1122:H1122">_xlfn.TEXTSPLIT(I1122,"-")</f>
        <v>A04AR109</v>
      </c>
      <c r="H1122" s="1427" t="str">
        <v>00007</v>
      </c>
      <c r="I1122" s="1428" t="s">
        <v>6231</v>
      </c>
      <c r="J1122" s="1428" t="s">
        <v>4288</v>
      </c>
      <c r="K1122" s="1428" t="s">
        <v>5683</v>
      </c>
      <c r="L1122" s="1428" t="s">
        <v>5684</v>
      </c>
      <c r="M1122" s="1428" t="s">
        <v>4288</v>
      </c>
      <c r="N1122" s="1428" t="s">
        <v>6073</v>
      </c>
      <c r="O1122" s="1428" t="s">
        <v>6223</v>
      </c>
      <c r="P1122" s="1428" t="s">
        <v>6224</v>
      </c>
      <c r="Q1122" s="1428" t="s">
        <v>4529</v>
      </c>
      <c r="R1122" s="1428" t="s">
        <v>6106</v>
      </c>
      <c r="S1122" s="1428" t="s">
        <v>2965</v>
      </c>
      <c r="T1122" s="1428">
        <v>0</v>
      </c>
      <c r="U1122" s="1428" t="s">
        <v>2965</v>
      </c>
      <c r="V1122" s="1428">
        <v>0</v>
      </c>
      <c r="W1122" s="1428" t="s">
        <v>2965</v>
      </c>
      <c r="X1122" s="1428">
        <v>0</v>
      </c>
      <c r="Y1122" s="1428" t="s">
        <v>2965</v>
      </c>
      <c r="Z1122" s="1428">
        <v>0</v>
      </c>
      <c r="AA1122" s="1428" t="s">
        <v>4999</v>
      </c>
      <c r="AB1122" s="1428" t="s">
        <v>6077</v>
      </c>
      <c r="AC1122" s="1428" t="s">
        <v>2965</v>
      </c>
      <c r="AD1122" s="1428">
        <v>0</v>
      </c>
      <c r="AE1122" s="1428" t="s">
        <v>2965</v>
      </c>
      <c r="AF1122" s="1428">
        <v>0</v>
      </c>
      <c r="AG1122" s="1428">
        <v>0</v>
      </c>
      <c r="AH1122" s="1428" t="s">
        <v>6094</v>
      </c>
      <c r="AI1122" s="1428">
        <v>0</v>
      </c>
      <c r="AJ1122" s="1428">
        <v>0</v>
      </c>
      <c r="AK1122" s="1428">
        <v>0</v>
      </c>
      <c r="AL1122" s="1428">
        <v>0</v>
      </c>
      <c r="AM1122" s="1428" t="s">
        <v>6191</v>
      </c>
      <c r="AN1122" s="1428">
        <v>0</v>
      </c>
      <c r="AO1122" s="1428" t="s">
        <v>2965</v>
      </c>
      <c r="AP1122" s="1428" t="s">
        <v>4817</v>
      </c>
      <c r="AQ1122" s="1428" t="s">
        <v>4817</v>
      </c>
      <c r="AR1122" s="1428" t="s">
        <v>6225</v>
      </c>
      <c r="AS1122" s="1428" t="s">
        <v>6231</v>
      </c>
    </row>
    <row r="1123" spans="1:45" s="1414" customFormat="1" ht="17.25" customHeight="1">
      <c r="A1123" s="1414" t="str">
        <f t="shared" si="38"/>
        <v>00008</v>
      </c>
      <c r="B1123" s="1414" t="str">
        <f t="shared" si="39"/>
        <v>Fire Protective Rating: 1.5-hrs, Double Door</v>
      </c>
      <c r="C1123" s="1414" t="str">
        <f t="shared" si="40"/>
        <v/>
      </c>
      <c r="D1123" s="1414" t="str">
        <f t="shared" si="41"/>
        <v/>
      </c>
      <c r="E1123" s="1414" t="str">
        <f t="shared" si="42"/>
        <v>A04AR109 Finishing Work Door &amp; Window Work Blast Resistant Door w/ Steel Frame, Panic Bar (UoM: EA)</v>
      </c>
      <c r="F1123" s="1414" t="str">
        <f t="shared" si="43"/>
        <v xml:space="preserve">A04AR109-00008 Finishing Work Door &amp; Window Work Blast Resistant Door w/ Steel Frame, Panic Bar (UoM: EA) Fire Protective Rating: 1.5-hrs, Double Door     w/ Hardware &amp; Accessories  </v>
      </c>
      <c r="G1123" s="1427" t="str" cm="1">
        <f t="array" ref="G1123:H1123">_xlfn.TEXTSPLIT(I1123,"-")</f>
        <v>A04AR109</v>
      </c>
      <c r="H1123" s="1427" t="str">
        <v>00008</v>
      </c>
      <c r="I1123" s="1428" t="s">
        <v>6232</v>
      </c>
      <c r="J1123" s="1428" t="s">
        <v>4288</v>
      </c>
      <c r="K1123" s="1428" t="s">
        <v>5683</v>
      </c>
      <c r="L1123" s="1428" t="s">
        <v>5684</v>
      </c>
      <c r="M1123" s="1428" t="s">
        <v>4288</v>
      </c>
      <c r="N1123" s="1428" t="s">
        <v>6073</v>
      </c>
      <c r="O1123" s="1428" t="s">
        <v>6223</v>
      </c>
      <c r="P1123" s="1428" t="s">
        <v>6224</v>
      </c>
      <c r="Q1123" s="1428" t="s">
        <v>4532</v>
      </c>
      <c r="R1123" s="1428" t="s">
        <v>6108</v>
      </c>
      <c r="S1123" s="1428" t="s">
        <v>2965</v>
      </c>
      <c r="T1123" s="1428">
        <v>0</v>
      </c>
      <c r="U1123" s="1428" t="s">
        <v>2965</v>
      </c>
      <c r="V1123" s="1428">
        <v>0</v>
      </c>
      <c r="W1123" s="1428" t="s">
        <v>2965</v>
      </c>
      <c r="X1123" s="1428">
        <v>0</v>
      </c>
      <c r="Y1123" s="1428" t="s">
        <v>2965</v>
      </c>
      <c r="Z1123" s="1428">
        <v>0</v>
      </c>
      <c r="AA1123" s="1428" t="s">
        <v>4999</v>
      </c>
      <c r="AB1123" s="1428" t="s">
        <v>6077</v>
      </c>
      <c r="AC1123" s="1428" t="s">
        <v>2965</v>
      </c>
      <c r="AD1123" s="1428">
        <v>0</v>
      </c>
      <c r="AE1123" s="1428" t="s">
        <v>2965</v>
      </c>
      <c r="AF1123" s="1428">
        <v>0</v>
      </c>
      <c r="AG1123" s="1428">
        <v>0</v>
      </c>
      <c r="AH1123" s="1428" t="s">
        <v>6094</v>
      </c>
      <c r="AI1123" s="1428">
        <v>0</v>
      </c>
      <c r="AJ1123" s="1428">
        <v>0</v>
      </c>
      <c r="AK1123" s="1428">
        <v>0</v>
      </c>
      <c r="AL1123" s="1428">
        <v>0</v>
      </c>
      <c r="AM1123" s="1428" t="s">
        <v>6191</v>
      </c>
      <c r="AN1123" s="1428">
        <v>0</v>
      </c>
      <c r="AO1123" s="1428" t="s">
        <v>2965</v>
      </c>
      <c r="AP1123" s="1428" t="s">
        <v>4817</v>
      </c>
      <c r="AQ1123" s="1428" t="s">
        <v>4817</v>
      </c>
      <c r="AR1123" s="1428" t="s">
        <v>6225</v>
      </c>
      <c r="AS1123" s="1428" t="s">
        <v>6232</v>
      </c>
    </row>
    <row r="1124" spans="1:45" s="1414" customFormat="1" ht="17.25" customHeight="1">
      <c r="A1124" s="1414" t="str">
        <f t="shared" si="38"/>
        <v/>
      </c>
      <c r="B1124" s="1414" t="str">
        <f t="shared" si="39"/>
        <v/>
      </c>
      <c r="C1124" s="1414" t="str">
        <f t="shared" si="40"/>
        <v>00009</v>
      </c>
      <c r="D1124" s="1414" t="str">
        <f t="shared" si="41"/>
        <v>Fire Protective Rating: 2-hrs, Single Door</v>
      </c>
      <c r="E1124" s="1414" t="str">
        <f t="shared" si="42"/>
        <v>A04AR109 Finishing Work Door &amp; Window Work Blast Resistant Door w/ Steel Frame, Panic Bar (UoM: EA)</v>
      </c>
      <c r="F1124" s="1414" t="str">
        <f t="shared" si="43"/>
        <v xml:space="preserve">A04AR109-00009 Finishing Work Door &amp; Window Work Blast Resistant Door w/ Steel Frame, Panic Bar (UoM: EA) Fire Protective Rating: 2-hrs, Single Door     w/ Hardware &amp; Accessories  </v>
      </c>
      <c r="G1124" s="1427" t="str" cm="1">
        <f t="array" ref="G1124:H1124">_xlfn.TEXTSPLIT(I1124,"-")</f>
        <v>A04AR109</v>
      </c>
      <c r="H1124" s="1427" t="str">
        <v>00009</v>
      </c>
      <c r="I1124" s="1428" t="s">
        <v>6233</v>
      </c>
      <c r="J1124" s="1428" t="s">
        <v>4288</v>
      </c>
      <c r="K1124" s="1428" t="s">
        <v>5683</v>
      </c>
      <c r="L1124" s="1428" t="s">
        <v>5684</v>
      </c>
      <c r="M1124" s="1428" t="s">
        <v>4288</v>
      </c>
      <c r="N1124" s="1428" t="s">
        <v>6073</v>
      </c>
      <c r="O1124" s="1428" t="s">
        <v>6223</v>
      </c>
      <c r="P1124" s="1428" t="s">
        <v>6224</v>
      </c>
      <c r="Q1124" s="1428" t="s">
        <v>4538</v>
      </c>
      <c r="R1124" s="1428" t="s">
        <v>6110</v>
      </c>
      <c r="S1124" s="1428" t="s">
        <v>2965</v>
      </c>
      <c r="T1124" s="1428">
        <v>0</v>
      </c>
      <c r="U1124" s="1428" t="s">
        <v>2965</v>
      </c>
      <c r="V1124" s="1428">
        <v>0</v>
      </c>
      <c r="W1124" s="1428" t="s">
        <v>2965</v>
      </c>
      <c r="X1124" s="1428">
        <v>0</v>
      </c>
      <c r="Y1124" s="1428" t="s">
        <v>2965</v>
      </c>
      <c r="Z1124" s="1428">
        <v>0</v>
      </c>
      <c r="AA1124" s="1428" t="s">
        <v>4999</v>
      </c>
      <c r="AB1124" s="1428" t="s">
        <v>6077</v>
      </c>
      <c r="AC1124" s="1428" t="s">
        <v>2965</v>
      </c>
      <c r="AD1124" s="1428">
        <v>0</v>
      </c>
      <c r="AE1124" s="1428" t="s">
        <v>2965</v>
      </c>
      <c r="AF1124" s="1428">
        <v>0</v>
      </c>
      <c r="AG1124" s="1428">
        <v>0</v>
      </c>
      <c r="AH1124" s="1428" t="s">
        <v>6094</v>
      </c>
      <c r="AI1124" s="1428">
        <v>0</v>
      </c>
      <c r="AJ1124" s="1428">
        <v>0</v>
      </c>
      <c r="AK1124" s="1428">
        <v>0</v>
      </c>
      <c r="AL1124" s="1428">
        <v>0</v>
      </c>
      <c r="AM1124" s="1428" t="s">
        <v>6191</v>
      </c>
      <c r="AN1124" s="1428">
        <v>0</v>
      </c>
      <c r="AO1124" s="1428" t="s">
        <v>2965</v>
      </c>
      <c r="AP1124" s="1428" t="s">
        <v>4817</v>
      </c>
      <c r="AQ1124" s="1428" t="s">
        <v>4817</v>
      </c>
      <c r="AR1124" s="1428" t="s">
        <v>6225</v>
      </c>
      <c r="AS1124" s="1428" t="s">
        <v>6233</v>
      </c>
    </row>
    <row r="1125" spans="1:45" s="1414" customFormat="1" ht="17.25" customHeight="1">
      <c r="A1125" s="1414" t="str">
        <f t="shared" si="38"/>
        <v>00010</v>
      </c>
      <c r="B1125" s="1414" t="str">
        <f t="shared" si="39"/>
        <v>Fire Protective Rating: 2-hrs, Double Door</v>
      </c>
      <c r="C1125" s="1414" t="str">
        <f t="shared" si="40"/>
        <v/>
      </c>
      <c r="D1125" s="1414" t="str">
        <f t="shared" si="41"/>
        <v/>
      </c>
      <c r="E1125" s="1414" t="str">
        <f t="shared" si="42"/>
        <v>A04AR109 Finishing Work Door &amp; Window Work Blast Resistant Door w/ Steel Frame, Panic Bar (UoM: EA)</v>
      </c>
      <c r="F1125" s="1414" t="str">
        <f t="shared" si="43"/>
        <v xml:space="preserve">A04AR109-00010 Finishing Work Door &amp; Window Work Blast Resistant Door w/ Steel Frame, Panic Bar (UoM: EA) Fire Protective Rating: 2-hrs, Double Door     w/ Hardware &amp; Accessories  </v>
      </c>
      <c r="G1125" s="1427" t="str" cm="1">
        <f t="array" ref="G1125:H1125">_xlfn.TEXTSPLIT(I1125,"-")</f>
        <v>A04AR109</v>
      </c>
      <c r="H1125" s="1427" t="str">
        <v>00010</v>
      </c>
      <c r="I1125" s="1428" t="s">
        <v>6234</v>
      </c>
      <c r="J1125" s="1428" t="s">
        <v>4288</v>
      </c>
      <c r="K1125" s="1428" t="s">
        <v>5683</v>
      </c>
      <c r="L1125" s="1428" t="s">
        <v>5684</v>
      </c>
      <c r="M1125" s="1428" t="s">
        <v>4288</v>
      </c>
      <c r="N1125" s="1428" t="s">
        <v>6073</v>
      </c>
      <c r="O1125" s="1428" t="s">
        <v>6223</v>
      </c>
      <c r="P1125" s="1428" t="s">
        <v>6224</v>
      </c>
      <c r="Q1125" s="1428" t="s">
        <v>4541</v>
      </c>
      <c r="R1125" s="1428" t="s">
        <v>6112</v>
      </c>
      <c r="S1125" s="1428" t="s">
        <v>2965</v>
      </c>
      <c r="T1125" s="1428">
        <v>0</v>
      </c>
      <c r="U1125" s="1428" t="s">
        <v>2965</v>
      </c>
      <c r="V1125" s="1428">
        <v>0</v>
      </c>
      <c r="W1125" s="1428" t="s">
        <v>2965</v>
      </c>
      <c r="X1125" s="1428">
        <v>0</v>
      </c>
      <c r="Y1125" s="1428" t="s">
        <v>2965</v>
      </c>
      <c r="Z1125" s="1428">
        <v>0</v>
      </c>
      <c r="AA1125" s="1428" t="s">
        <v>4999</v>
      </c>
      <c r="AB1125" s="1428" t="s">
        <v>6077</v>
      </c>
      <c r="AC1125" s="1428" t="s">
        <v>2965</v>
      </c>
      <c r="AD1125" s="1428">
        <v>0</v>
      </c>
      <c r="AE1125" s="1428" t="s">
        <v>2965</v>
      </c>
      <c r="AF1125" s="1428">
        <v>0</v>
      </c>
      <c r="AG1125" s="1428">
        <v>0</v>
      </c>
      <c r="AH1125" s="1428" t="s">
        <v>6094</v>
      </c>
      <c r="AI1125" s="1428">
        <v>0</v>
      </c>
      <c r="AJ1125" s="1428">
        <v>0</v>
      </c>
      <c r="AK1125" s="1428">
        <v>0</v>
      </c>
      <c r="AL1125" s="1428">
        <v>0</v>
      </c>
      <c r="AM1125" s="1428" t="s">
        <v>6191</v>
      </c>
      <c r="AN1125" s="1428">
        <v>0</v>
      </c>
      <c r="AO1125" s="1428" t="s">
        <v>2965</v>
      </c>
      <c r="AP1125" s="1428" t="s">
        <v>4817</v>
      </c>
      <c r="AQ1125" s="1428" t="s">
        <v>4817</v>
      </c>
      <c r="AR1125" s="1428" t="s">
        <v>6225</v>
      </c>
      <c r="AS1125" s="1428" t="s">
        <v>6234</v>
      </c>
    </row>
    <row r="1126" spans="1:45" s="1414" customFormat="1" ht="17.25" customHeight="1">
      <c r="A1126" s="1414" t="str">
        <f t="shared" si="38"/>
        <v/>
      </c>
      <c r="B1126" s="1414" t="str">
        <f t="shared" si="39"/>
        <v/>
      </c>
      <c r="C1126" s="1414" t="str">
        <f t="shared" si="40"/>
        <v>00011</v>
      </c>
      <c r="D1126" s="1414" t="str">
        <f t="shared" si="41"/>
        <v>Fire Protective Rating: 3-hrs, Single Door</v>
      </c>
      <c r="E1126" s="1414" t="str">
        <f t="shared" si="42"/>
        <v>A04AR109 Finishing Work Door &amp; Window Work Blast Resistant Door w/ Steel Frame, Panic Bar (UoM: EA)</v>
      </c>
      <c r="F1126" s="1414" t="str">
        <f t="shared" si="43"/>
        <v xml:space="preserve">A04AR109-00011 Finishing Work Door &amp; Window Work Blast Resistant Door w/ Steel Frame, Panic Bar (UoM: EA) Fire Protective Rating: 3-hrs, Single Door     w/ Hardware &amp; Accessories  </v>
      </c>
      <c r="G1126" s="1427" t="str" cm="1">
        <f t="array" ref="G1126:H1126">_xlfn.TEXTSPLIT(I1126,"-")</f>
        <v>A04AR109</v>
      </c>
      <c r="H1126" s="1427" t="str">
        <v>00011</v>
      </c>
      <c r="I1126" s="1428" t="s">
        <v>6235</v>
      </c>
      <c r="J1126" s="1428" t="s">
        <v>4288</v>
      </c>
      <c r="K1126" s="1428" t="s">
        <v>5683</v>
      </c>
      <c r="L1126" s="1428" t="s">
        <v>5684</v>
      </c>
      <c r="M1126" s="1428" t="s">
        <v>4288</v>
      </c>
      <c r="N1126" s="1428" t="s">
        <v>6073</v>
      </c>
      <c r="O1126" s="1428" t="s">
        <v>6223</v>
      </c>
      <c r="P1126" s="1428" t="s">
        <v>6224</v>
      </c>
      <c r="Q1126" s="1428" t="s">
        <v>6114</v>
      </c>
      <c r="R1126" s="1428" t="s">
        <v>6115</v>
      </c>
      <c r="S1126" s="1428" t="s">
        <v>2965</v>
      </c>
      <c r="T1126" s="1428">
        <v>0</v>
      </c>
      <c r="U1126" s="1428" t="s">
        <v>2965</v>
      </c>
      <c r="V1126" s="1428">
        <v>0</v>
      </c>
      <c r="W1126" s="1428" t="s">
        <v>2965</v>
      </c>
      <c r="X1126" s="1428">
        <v>0</v>
      </c>
      <c r="Y1126" s="1428" t="s">
        <v>2965</v>
      </c>
      <c r="Z1126" s="1428">
        <v>0</v>
      </c>
      <c r="AA1126" s="1428" t="s">
        <v>4999</v>
      </c>
      <c r="AB1126" s="1428" t="s">
        <v>6077</v>
      </c>
      <c r="AC1126" s="1428" t="s">
        <v>2965</v>
      </c>
      <c r="AD1126" s="1428">
        <v>0</v>
      </c>
      <c r="AE1126" s="1428" t="s">
        <v>2965</v>
      </c>
      <c r="AF1126" s="1428">
        <v>0</v>
      </c>
      <c r="AG1126" s="1428">
        <v>0</v>
      </c>
      <c r="AH1126" s="1428" t="s">
        <v>6094</v>
      </c>
      <c r="AI1126" s="1428">
        <v>0</v>
      </c>
      <c r="AJ1126" s="1428">
        <v>0</v>
      </c>
      <c r="AK1126" s="1428">
        <v>0</v>
      </c>
      <c r="AL1126" s="1428">
        <v>0</v>
      </c>
      <c r="AM1126" s="1428" t="s">
        <v>6191</v>
      </c>
      <c r="AN1126" s="1428">
        <v>0</v>
      </c>
      <c r="AO1126" s="1428" t="s">
        <v>2965</v>
      </c>
      <c r="AP1126" s="1428" t="s">
        <v>4817</v>
      </c>
      <c r="AQ1126" s="1428" t="s">
        <v>4817</v>
      </c>
      <c r="AR1126" s="1428" t="s">
        <v>6225</v>
      </c>
      <c r="AS1126" s="1428" t="s">
        <v>6235</v>
      </c>
    </row>
    <row r="1127" spans="1:45" s="1414" customFormat="1" ht="17.25" customHeight="1">
      <c r="A1127" s="1414" t="str">
        <f t="shared" si="38"/>
        <v>00012</v>
      </c>
      <c r="B1127" s="1414" t="str">
        <f t="shared" si="39"/>
        <v>Fire Protective Rating: 3-hrs, Double Door</v>
      </c>
      <c r="C1127" s="1414" t="str">
        <f t="shared" si="40"/>
        <v/>
      </c>
      <c r="D1127" s="1414" t="str">
        <f t="shared" si="41"/>
        <v/>
      </c>
      <c r="E1127" s="1414" t="str">
        <f t="shared" si="42"/>
        <v>A04AR109 Finishing Work Door &amp; Window Work Blast Resistant Door w/ Steel Frame, Panic Bar (UoM: EA)</v>
      </c>
      <c r="F1127" s="1414" t="str">
        <f t="shared" si="43"/>
        <v xml:space="preserve">A04AR109-00012 Finishing Work Door &amp; Window Work Blast Resistant Door w/ Steel Frame, Panic Bar (UoM: EA) Fire Protective Rating: 3-hrs, Double Door     w/ Hardware &amp; Accessories  </v>
      </c>
      <c r="G1127" s="1427" t="str" cm="1">
        <f t="array" ref="G1127:H1127">_xlfn.TEXTSPLIT(I1127,"-")</f>
        <v>A04AR109</v>
      </c>
      <c r="H1127" s="1427" t="str">
        <v>00012</v>
      </c>
      <c r="I1127" s="1428" t="s">
        <v>6236</v>
      </c>
      <c r="J1127" s="1428" t="s">
        <v>4288</v>
      </c>
      <c r="K1127" s="1428" t="s">
        <v>5683</v>
      </c>
      <c r="L1127" s="1428" t="s">
        <v>5684</v>
      </c>
      <c r="M1127" s="1428" t="s">
        <v>4288</v>
      </c>
      <c r="N1127" s="1428" t="s">
        <v>6073</v>
      </c>
      <c r="O1127" s="1428" t="s">
        <v>6223</v>
      </c>
      <c r="P1127" s="1428" t="s">
        <v>6224</v>
      </c>
      <c r="Q1127" s="1428" t="s">
        <v>6117</v>
      </c>
      <c r="R1127" s="1428" t="s">
        <v>6118</v>
      </c>
      <c r="S1127" s="1428" t="s">
        <v>2965</v>
      </c>
      <c r="T1127" s="1428">
        <v>0</v>
      </c>
      <c r="U1127" s="1428" t="s">
        <v>2965</v>
      </c>
      <c r="V1127" s="1428">
        <v>0</v>
      </c>
      <c r="W1127" s="1428" t="s">
        <v>2965</v>
      </c>
      <c r="X1127" s="1428">
        <v>0</v>
      </c>
      <c r="Y1127" s="1428" t="s">
        <v>2965</v>
      </c>
      <c r="Z1127" s="1428">
        <v>0</v>
      </c>
      <c r="AA1127" s="1428" t="s">
        <v>4999</v>
      </c>
      <c r="AB1127" s="1428" t="s">
        <v>6077</v>
      </c>
      <c r="AC1127" s="1428" t="s">
        <v>2965</v>
      </c>
      <c r="AD1127" s="1428">
        <v>0</v>
      </c>
      <c r="AE1127" s="1428" t="s">
        <v>2965</v>
      </c>
      <c r="AF1127" s="1428">
        <v>0</v>
      </c>
      <c r="AG1127" s="1428">
        <v>0</v>
      </c>
      <c r="AH1127" s="1428" t="s">
        <v>6094</v>
      </c>
      <c r="AI1127" s="1428">
        <v>0</v>
      </c>
      <c r="AJ1127" s="1428">
        <v>0</v>
      </c>
      <c r="AK1127" s="1428">
        <v>0</v>
      </c>
      <c r="AL1127" s="1428">
        <v>0</v>
      </c>
      <c r="AM1127" s="1428" t="s">
        <v>6191</v>
      </c>
      <c r="AN1127" s="1428">
        <v>0</v>
      </c>
      <c r="AO1127" s="1428" t="s">
        <v>2965</v>
      </c>
      <c r="AP1127" s="1428" t="s">
        <v>4817</v>
      </c>
      <c r="AQ1127" s="1428" t="s">
        <v>4817</v>
      </c>
      <c r="AR1127" s="1428" t="s">
        <v>6225</v>
      </c>
      <c r="AS1127" s="1428" t="s">
        <v>6236</v>
      </c>
    </row>
    <row r="1128" spans="1:45" s="1414" customFormat="1" ht="17.25" customHeight="1">
      <c r="A1128" s="1414" t="str">
        <f t="shared" si="38"/>
        <v/>
      </c>
      <c r="B1128" s="1414" t="str">
        <f t="shared" si="39"/>
        <v/>
      </c>
      <c r="C1128" s="1414" t="str">
        <f t="shared" si="40"/>
        <v/>
      </c>
      <c r="D1128" s="1414" t="str">
        <f t="shared" si="41"/>
        <v/>
      </c>
      <c r="E1128" s="1414" t="str">
        <f t="shared" si="42"/>
        <v>A04AR110 Finishing Work Door &amp; Window Work Aluminum Door w/ Aluminum Frame (UoM: M2)</v>
      </c>
      <c r="F1128" s="1414" t="str">
        <f t="shared" si="43"/>
        <v xml:space="preserve">A04AR110-00001 Finishing Work Door &amp; Window Work Aluminum Door w/ Aluminum Frame (UoM: M2) Fire Protective Rating: N/A     w/ Hardware &amp; Accessories  </v>
      </c>
      <c r="G1128" s="1427" t="str" cm="1">
        <f t="array" ref="G1128:H1128">_xlfn.TEXTSPLIT(I1128,"-")</f>
        <v>A04AR110</v>
      </c>
      <c r="H1128" s="1427" t="str">
        <v>00001</v>
      </c>
      <c r="I1128" s="1428" t="s">
        <v>6237</v>
      </c>
      <c r="J1128" s="1428" t="s">
        <v>4288</v>
      </c>
      <c r="K1128" s="1428" t="s">
        <v>5683</v>
      </c>
      <c r="L1128" s="1428" t="s">
        <v>5684</v>
      </c>
      <c r="M1128" s="1428" t="s">
        <v>4288</v>
      </c>
      <c r="N1128" s="1428" t="s">
        <v>6073</v>
      </c>
      <c r="O1128" s="1428" t="s">
        <v>6238</v>
      </c>
      <c r="P1128" s="1428" t="s">
        <v>6239</v>
      </c>
      <c r="Q1128" s="1428" t="s">
        <v>4408</v>
      </c>
      <c r="R1128" s="1428" t="s">
        <v>6076</v>
      </c>
      <c r="S1128" s="1428" t="s">
        <v>2965</v>
      </c>
      <c r="T1128" s="1428">
        <v>0</v>
      </c>
      <c r="U1128" s="1428" t="s">
        <v>2965</v>
      </c>
      <c r="V1128" s="1428">
        <v>0</v>
      </c>
      <c r="W1128" s="1428" t="s">
        <v>2965</v>
      </c>
      <c r="X1128" s="1428">
        <v>0</v>
      </c>
      <c r="Y1128" s="1428" t="s">
        <v>2965</v>
      </c>
      <c r="Z1128" s="1428">
        <v>0</v>
      </c>
      <c r="AA1128" s="1428" t="s">
        <v>4999</v>
      </c>
      <c r="AB1128" s="1428" t="s">
        <v>6077</v>
      </c>
      <c r="AC1128" s="1428" t="s">
        <v>2965</v>
      </c>
      <c r="AD1128" s="1428">
        <v>0</v>
      </c>
      <c r="AE1128" s="1428" t="s">
        <v>2965</v>
      </c>
      <c r="AF1128" s="1428">
        <v>0</v>
      </c>
      <c r="AG1128" s="1428">
        <v>0</v>
      </c>
      <c r="AH1128" s="1428">
        <v>0</v>
      </c>
      <c r="AI1128" s="1428">
        <v>0</v>
      </c>
      <c r="AJ1128" s="1428">
        <v>0</v>
      </c>
      <c r="AK1128" s="1428">
        <v>0</v>
      </c>
      <c r="AL1128" s="1428">
        <v>0</v>
      </c>
      <c r="AM1128" s="1428">
        <v>0</v>
      </c>
      <c r="AN1128" s="1428">
        <v>0</v>
      </c>
      <c r="AO1128" s="1428" t="s">
        <v>2965</v>
      </c>
      <c r="AP1128" s="1428" t="s">
        <v>4360</v>
      </c>
      <c r="AQ1128" s="1428" t="s">
        <v>4360</v>
      </c>
      <c r="AR1128" s="1428" t="s">
        <v>6240</v>
      </c>
      <c r="AS1128" s="1428" t="s">
        <v>6237</v>
      </c>
    </row>
    <row r="1129" spans="1:45" s="1414" customFormat="1" ht="17.25" customHeight="1">
      <c r="A1129" s="1414" t="str">
        <f t="shared" si="38"/>
        <v/>
      </c>
      <c r="B1129" s="1414" t="str">
        <f t="shared" si="39"/>
        <v/>
      </c>
      <c r="C1129" s="1414" t="str">
        <f t="shared" si="40"/>
        <v/>
      </c>
      <c r="D1129" s="1414" t="str">
        <f t="shared" si="41"/>
        <v/>
      </c>
      <c r="E1129" s="1414" t="str">
        <f t="shared" si="42"/>
        <v>A04AR110 Finishing Work Door &amp; Window Work Aluminum Door w/ Aluminum Frame (UoM: M2)</v>
      </c>
      <c r="F1129" s="1414" t="str">
        <f t="shared" si="43"/>
        <v xml:space="preserve">A04AR110-00002 Finishing Work Door &amp; Window Work Aluminum Door w/ Aluminum Frame (UoM: M2) Fire Protective Rating: 0.5-hr     w/ Hardware &amp; Accessories  </v>
      </c>
      <c r="G1129" s="1427" t="str" cm="1">
        <f t="array" ref="G1129:H1129">_xlfn.TEXTSPLIT(I1129,"-")</f>
        <v>A04AR110</v>
      </c>
      <c r="H1129" s="1427" t="str">
        <v>00002</v>
      </c>
      <c r="I1129" s="1428" t="s">
        <v>6241</v>
      </c>
      <c r="J1129" s="1428" t="s">
        <v>4288</v>
      </c>
      <c r="K1129" s="1428" t="s">
        <v>5683</v>
      </c>
      <c r="L1129" s="1428" t="s">
        <v>5684</v>
      </c>
      <c r="M1129" s="1428" t="s">
        <v>4288</v>
      </c>
      <c r="N1129" s="1428" t="s">
        <v>6073</v>
      </c>
      <c r="O1129" s="1428" t="s">
        <v>6238</v>
      </c>
      <c r="P1129" s="1428" t="s">
        <v>6239</v>
      </c>
      <c r="Q1129" s="1428" t="s">
        <v>4442</v>
      </c>
      <c r="R1129" s="1428" t="s">
        <v>6080</v>
      </c>
      <c r="S1129" s="1428" t="s">
        <v>2965</v>
      </c>
      <c r="T1129" s="1428">
        <v>0</v>
      </c>
      <c r="U1129" s="1428" t="s">
        <v>2965</v>
      </c>
      <c r="V1129" s="1428">
        <v>0</v>
      </c>
      <c r="W1129" s="1428" t="s">
        <v>2965</v>
      </c>
      <c r="X1129" s="1428">
        <v>0</v>
      </c>
      <c r="Y1129" s="1428" t="s">
        <v>2965</v>
      </c>
      <c r="Z1129" s="1428">
        <v>0</v>
      </c>
      <c r="AA1129" s="1428" t="s">
        <v>4999</v>
      </c>
      <c r="AB1129" s="1428" t="s">
        <v>6077</v>
      </c>
      <c r="AC1129" s="1428" t="s">
        <v>2965</v>
      </c>
      <c r="AD1129" s="1428">
        <v>0</v>
      </c>
      <c r="AE1129" s="1428" t="s">
        <v>2965</v>
      </c>
      <c r="AF1129" s="1428">
        <v>0</v>
      </c>
      <c r="AG1129" s="1428">
        <v>0</v>
      </c>
      <c r="AH1129" s="1428">
        <v>0</v>
      </c>
      <c r="AI1129" s="1428">
        <v>0</v>
      </c>
      <c r="AJ1129" s="1428">
        <v>0</v>
      </c>
      <c r="AK1129" s="1428">
        <v>0</v>
      </c>
      <c r="AL1129" s="1428">
        <v>0</v>
      </c>
      <c r="AM1129" s="1428">
        <v>0</v>
      </c>
      <c r="AN1129" s="1428">
        <v>0</v>
      </c>
      <c r="AO1129" s="1428" t="s">
        <v>2965</v>
      </c>
      <c r="AP1129" s="1428" t="s">
        <v>4360</v>
      </c>
      <c r="AQ1129" s="1428" t="s">
        <v>4360</v>
      </c>
      <c r="AR1129" s="1428" t="s">
        <v>6240</v>
      </c>
      <c r="AS1129" s="1428" t="s">
        <v>6241</v>
      </c>
    </row>
    <row r="1130" spans="1:45" s="1414" customFormat="1" ht="17.25" customHeight="1">
      <c r="A1130" s="1414" t="str">
        <f t="shared" si="38"/>
        <v/>
      </c>
      <c r="B1130" s="1414" t="str">
        <f t="shared" si="39"/>
        <v/>
      </c>
      <c r="C1130" s="1414" t="str">
        <f t="shared" si="40"/>
        <v/>
      </c>
      <c r="D1130" s="1414" t="str">
        <f t="shared" si="41"/>
        <v/>
      </c>
      <c r="E1130" s="1414" t="str">
        <f t="shared" si="42"/>
        <v>A04AR110 Finishing Work Door &amp; Window Work Aluminum Door w/ Aluminum Frame (UoM: M2)</v>
      </c>
      <c r="F1130" s="1414" t="str">
        <f t="shared" si="43"/>
        <v xml:space="preserve">A04AR110-00003 Finishing Work Door &amp; Window Work Aluminum Door w/ Aluminum Frame (UoM: M2) Fire Protective Rating: 1-hr     w/ Hardware &amp; Accessories  </v>
      </c>
      <c r="G1130" s="1427" t="str" cm="1">
        <f t="array" ref="G1130:H1130">_xlfn.TEXTSPLIT(I1130,"-")</f>
        <v>A04AR110</v>
      </c>
      <c r="H1130" s="1427" t="str">
        <v>00003</v>
      </c>
      <c r="I1130" s="1428" t="s">
        <v>6242</v>
      </c>
      <c r="J1130" s="1428" t="s">
        <v>4288</v>
      </c>
      <c r="K1130" s="1428" t="s">
        <v>5683</v>
      </c>
      <c r="L1130" s="1428" t="s">
        <v>5684</v>
      </c>
      <c r="M1130" s="1428" t="s">
        <v>4288</v>
      </c>
      <c r="N1130" s="1428" t="s">
        <v>6073</v>
      </c>
      <c r="O1130" s="1428" t="s">
        <v>6238</v>
      </c>
      <c r="P1130" s="1428" t="s">
        <v>6239</v>
      </c>
      <c r="Q1130" s="1428" t="s">
        <v>4477</v>
      </c>
      <c r="R1130" s="1428" t="s">
        <v>6082</v>
      </c>
      <c r="S1130" s="1428" t="s">
        <v>2965</v>
      </c>
      <c r="T1130" s="1428">
        <v>0</v>
      </c>
      <c r="U1130" s="1428" t="s">
        <v>2965</v>
      </c>
      <c r="V1130" s="1428">
        <v>0</v>
      </c>
      <c r="W1130" s="1428" t="s">
        <v>2965</v>
      </c>
      <c r="X1130" s="1428">
        <v>0</v>
      </c>
      <c r="Y1130" s="1428" t="s">
        <v>2965</v>
      </c>
      <c r="Z1130" s="1428">
        <v>0</v>
      </c>
      <c r="AA1130" s="1428" t="s">
        <v>4999</v>
      </c>
      <c r="AB1130" s="1428" t="s">
        <v>6077</v>
      </c>
      <c r="AC1130" s="1428" t="s">
        <v>2965</v>
      </c>
      <c r="AD1130" s="1428">
        <v>0</v>
      </c>
      <c r="AE1130" s="1428" t="s">
        <v>2965</v>
      </c>
      <c r="AF1130" s="1428">
        <v>0</v>
      </c>
      <c r="AG1130" s="1428">
        <v>0</v>
      </c>
      <c r="AH1130" s="1428">
        <v>0</v>
      </c>
      <c r="AI1130" s="1428">
        <v>0</v>
      </c>
      <c r="AJ1130" s="1428">
        <v>0</v>
      </c>
      <c r="AK1130" s="1428">
        <v>0</v>
      </c>
      <c r="AL1130" s="1428">
        <v>0</v>
      </c>
      <c r="AM1130" s="1428">
        <v>0</v>
      </c>
      <c r="AN1130" s="1428">
        <v>0</v>
      </c>
      <c r="AO1130" s="1428" t="s">
        <v>2965</v>
      </c>
      <c r="AP1130" s="1428" t="s">
        <v>4360</v>
      </c>
      <c r="AQ1130" s="1428" t="s">
        <v>4360</v>
      </c>
      <c r="AR1130" s="1428" t="s">
        <v>6240</v>
      </c>
      <c r="AS1130" s="1428" t="s">
        <v>6242</v>
      </c>
    </row>
    <row r="1131" spans="1:45" s="1414" customFormat="1" ht="17.25" customHeight="1">
      <c r="A1131" s="1414" t="str">
        <f t="shared" si="38"/>
        <v/>
      </c>
      <c r="B1131" s="1414" t="str">
        <f t="shared" si="39"/>
        <v/>
      </c>
      <c r="C1131" s="1414" t="str">
        <f t="shared" si="40"/>
        <v/>
      </c>
      <c r="D1131" s="1414" t="str">
        <f t="shared" si="41"/>
        <v/>
      </c>
      <c r="E1131" s="1414" t="str">
        <f t="shared" si="42"/>
        <v>A04AR110 Finishing Work Door &amp; Window Work Aluminum Door w/ Aluminum Frame (UoM: M2)</v>
      </c>
      <c r="F1131" s="1414" t="str">
        <f t="shared" si="43"/>
        <v xml:space="preserve">A04AR110-00004 Finishing Work Door &amp; Window Work Aluminum Door w/ Aluminum Frame (UoM: M2) Fire Protective Rating: 1.5-hrs     w/ Hardware &amp; Accessories  </v>
      </c>
      <c r="G1131" s="1427" t="str" cm="1">
        <f t="array" ref="G1131:H1131">_xlfn.TEXTSPLIT(I1131,"-")</f>
        <v>A04AR110</v>
      </c>
      <c r="H1131" s="1427" t="str">
        <v>00004</v>
      </c>
      <c r="I1131" s="1428" t="s">
        <v>6243</v>
      </c>
      <c r="J1131" s="1428" t="s">
        <v>4288</v>
      </c>
      <c r="K1131" s="1428" t="s">
        <v>5683</v>
      </c>
      <c r="L1131" s="1428" t="s">
        <v>5684</v>
      </c>
      <c r="M1131" s="1428" t="s">
        <v>4288</v>
      </c>
      <c r="N1131" s="1428" t="s">
        <v>6073</v>
      </c>
      <c r="O1131" s="1428" t="s">
        <v>6238</v>
      </c>
      <c r="P1131" s="1428" t="s">
        <v>6239</v>
      </c>
      <c r="Q1131" s="1428" t="s">
        <v>4526</v>
      </c>
      <c r="R1131" s="1428" t="s">
        <v>6084</v>
      </c>
      <c r="S1131" s="1428" t="s">
        <v>2965</v>
      </c>
      <c r="T1131" s="1428">
        <v>0</v>
      </c>
      <c r="U1131" s="1428" t="s">
        <v>2965</v>
      </c>
      <c r="V1131" s="1428">
        <v>0</v>
      </c>
      <c r="W1131" s="1428" t="s">
        <v>2965</v>
      </c>
      <c r="X1131" s="1428">
        <v>0</v>
      </c>
      <c r="Y1131" s="1428" t="s">
        <v>2965</v>
      </c>
      <c r="Z1131" s="1428">
        <v>0</v>
      </c>
      <c r="AA1131" s="1428" t="s">
        <v>4999</v>
      </c>
      <c r="AB1131" s="1428" t="s">
        <v>6077</v>
      </c>
      <c r="AC1131" s="1428" t="s">
        <v>2965</v>
      </c>
      <c r="AD1131" s="1428">
        <v>0</v>
      </c>
      <c r="AE1131" s="1428" t="s">
        <v>2965</v>
      </c>
      <c r="AF1131" s="1428">
        <v>0</v>
      </c>
      <c r="AG1131" s="1428">
        <v>0</v>
      </c>
      <c r="AH1131" s="1428">
        <v>0</v>
      </c>
      <c r="AI1131" s="1428">
        <v>0</v>
      </c>
      <c r="AJ1131" s="1428">
        <v>0</v>
      </c>
      <c r="AK1131" s="1428">
        <v>0</v>
      </c>
      <c r="AL1131" s="1428">
        <v>0</v>
      </c>
      <c r="AM1131" s="1428">
        <v>0</v>
      </c>
      <c r="AN1131" s="1428">
        <v>0</v>
      </c>
      <c r="AO1131" s="1428" t="s">
        <v>2965</v>
      </c>
      <c r="AP1131" s="1428" t="s">
        <v>4360</v>
      </c>
      <c r="AQ1131" s="1428" t="s">
        <v>4360</v>
      </c>
      <c r="AR1131" s="1428" t="s">
        <v>6240</v>
      </c>
      <c r="AS1131" s="1428" t="s">
        <v>6243</v>
      </c>
    </row>
    <row r="1132" spans="1:45" s="1414" customFormat="1" ht="17.25" customHeight="1">
      <c r="A1132" s="1414" t="str">
        <f t="shared" si="38"/>
        <v/>
      </c>
      <c r="B1132" s="1414" t="str">
        <f t="shared" si="39"/>
        <v/>
      </c>
      <c r="C1132" s="1414" t="str">
        <f t="shared" si="40"/>
        <v>00001</v>
      </c>
      <c r="D1132" s="1414" t="str">
        <f t="shared" si="41"/>
        <v>Fire Protective Rating: N/A, Single Door</v>
      </c>
      <c r="E1132" s="1414" t="str">
        <f t="shared" si="42"/>
        <v>A04AR111 Finishing Work Door &amp; Window Work Aluminum Door w/ Aluminum Frame (UoM: EA)</v>
      </c>
      <c r="F1132" s="1414" t="str">
        <f t="shared" si="43"/>
        <v xml:space="preserve">A04AR111-00001 Finishing Work Door &amp; Window Work Aluminum Door w/ Aluminum Frame (UoM: EA) Fire Protective Rating: N/A, Single Door     w/ Hardware &amp; Accessories  </v>
      </c>
      <c r="G1132" s="1427" t="str" cm="1">
        <f t="array" ref="G1132:H1132">_xlfn.TEXTSPLIT(I1132,"-")</f>
        <v>A04AR111</v>
      </c>
      <c r="H1132" s="1427" t="str">
        <v>00001</v>
      </c>
      <c r="I1132" s="1428" t="s">
        <v>6244</v>
      </c>
      <c r="J1132" s="1428" t="s">
        <v>4288</v>
      </c>
      <c r="K1132" s="1428" t="s">
        <v>5683</v>
      </c>
      <c r="L1132" s="1428" t="s">
        <v>5684</v>
      </c>
      <c r="M1132" s="1428" t="s">
        <v>4288</v>
      </c>
      <c r="N1132" s="1428" t="s">
        <v>6073</v>
      </c>
      <c r="O1132" s="1428" t="s">
        <v>6245</v>
      </c>
      <c r="P1132" s="1428" t="s">
        <v>6246</v>
      </c>
      <c r="Q1132" s="1428" t="s">
        <v>4412</v>
      </c>
      <c r="R1132" s="1428" t="s">
        <v>6093</v>
      </c>
      <c r="S1132" s="1428" t="s">
        <v>2965</v>
      </c>
      <c r="T1132" s="1428">
        <v>0</v>
      </c>
      <c r="U1132" s="1428" t="s">
        <v>2965</v>
      </c>
      <c r="V1132" s="1428">
        <v>0</v>
      </c>
      <c r="W1132" s="1428" t="s">
        <v>2965</v>
      </c>
      <c r="X1132" s="1428">
        <v>0</v>
      </c>
      <c r="Y1132" s="1428" t="s">
        <v>2965</v>
      </c>
      <c r="Z1132" s="1428">
        <v>0</v>
      </c>
      <c r="AA1132" s="1428" t="s">
        <v>4999</v>
      </c>
      <c r="AB1132" s="1428" t="s">
        <v>6077</v>
      </c>
      <c r="AC1132" s="1428" t="s">
        <v>2965</v>
      </c>
      <c r="AD1132" s="1428">
        <v>0</v>
      </c>
      <c r="AE1132" s="1428" t="s">
        <v>2965</v>
      </c>
      <c r="AF1132" s="1428">
        <v>0</v>
      </c>
      <c r="AG1132" s="1428">
        <v>0</v>
      </c>
      <c r="AH1132" s="1428" t="s">
        <v>6094</v>
      </c>
      <c r="AI1132" s="1428">
        <v>0</v>
      </c>
      <c r="AJ1132" s="1428">
        <v>0</v>
      </c>
      <c r="AK1132" s="1428">
        <v>0</v>
      </c>
      <c r="AL1132" s="1428">
        <v>0</v>
      </c>
      <c r="AM1132" s="1428">
        <v>0</v>
      </c>
      <c r="AN1132" s="1428">
        <v>0</v>
      </c>
      <c r="AO1132" s="1428" t="s">
        <v>2965</v>
      </c>
      <c r="AP1132" s="1428" t="s">
        <v>4817</v>
      </c>
      <c r="AQ1132" s="1428" t="s">
        <v>4817</v>
      </c>
      <c r="AR1132" s="1428" t="s">
        <v>6247</v>
      </c>
      <c r="AS1132" s="1428" t="s">
        <v>6244</v>
      </c>
    </row>
    <row r="1133" spans="1:45" s="1414" customFormat="1" ht="17.25" customHeight="1">
      <c r="A1133" s="1414" t="str">
        <f t="shared" si="38"/>
        <v>00002</v>
      </c>
      <c r="B1133" s="1414" t="str">
        <f t="shared" si="39"/>
        <v>Fire Protective Rating: N/A, Double Door</v>
      </c>
      <c r="C1133" s="1414" t="str">
        <f t="shared" si="40"/>
        <v/>
      </c>
      <c r="D1133" s="1414" t="str">
        <f t="shared" si="41"/>
        <v/>
      </c>
      <c r="E1133" s="1414" t="str">
        <f t="shared" si="42"/>
        <v>A04AR111 Finishing Work Door &amp; Window Work Aluminum Door w/ Aluminum Frame (UoM: EA)</v>
      </c>
      <c r="F1133" s="1414" t="str">
        <f t="shared" si="43"/>
        <v xml:space="preserve">A04AR111-00002 Finishing Work Door &amp; Window Work Aluminum Door w/ Aluminum Frame (UoM: EA) Fire Protective Rating: N/A, Double Door     w/ Hardware &amp; Accessories  </v>
      </c>
      <c r="G1133" s="1427" t="str" cm="1">
        <f t="array" ref="G1133:H1133">_xlfn.TEXTSPLIT(I1133,"-")</f>
        <v>A04AR111</v>
      </c>
      <c r="H1133" s="1427" t="str">
        <v>00002</v>
      </c>
      <c r="I1133" s="1428" t="s">
        <v>6248</v>
      </c>
      <c r="J1133" s="1428" t="s">
        <v>4288</v>
      </c>
      <c r="K1133" s="1428" t="s">
        <v>5683</v>
      </c>
      <c r="L1133" s="1428" t="s">
        <v>5684</v>
      </c>
      <c r="M1133" s="1428" t="s">
        <v>4288</v>
      </c>
      <c r="N1133" s="1428" t="s">
        <v>6073</v>
      </c>
      <c r="O1133" s="1428" t="s">
        <v>6245</v>
      </c>
      <c r="P1133" s="1428" t="s">
        <v>6246</v>
      </c>
      <c r="Q1133" s="1428" t="s">
        <v>4436</v>
      </c>
      <c r="R1133" s="1428" t="s">
        <v>6096</v>
      </c>
      <c r="S1133" s="1428" t="s">
        <v>2965</v>
      </c>
      <c r="T1133" s="1428">
        <v>0</v>
      </c>
      <c r="U1133" s="1428" t="s">
        <v>2965</v>
      </c>
      <c r="V1133" s="1428">
        <v>0</v>
      </c>
      <c r="W1133" s="1428" t="s">
        <v>2965</v>
      </c>
      <c r="X1133" s="1428">
        <v>0</v>
      </c>
      <c r="Y1133" s="1428" t="s">
        <v>2965</v>
      </c>
      <c r="Z1133" s="1428">
        <v>0</v>
      </c>
      <c r="AA1133" s="1428" t="s">
        <v>4999</v>
      </c>
      <c r="AB1133" s="1428" t="s">
        <v>6077</v>
      </c>
      <c r="AC1133" s="1428" t="s">
        <v>2965</v>
      </c>
      <c r="AD1133" s="1428">
        <v>0</v>
      </c>
      <c r="AE1133" s="1428" t="s">
        <v>2965</v>
      </c>
      <c r="AF1133" s="1428">
        <v>0</v>
      </c>
      <c r="AG1133" s="1428">
        <v>0</v>
      </c>
      <c r="AH1133" s="1428" t="s">
        <v>6094</v>
      </c>
      <c r="AI1133" s="1428">
        <v>0</v>
      </c>
      <c r="AJ1133" s="1428">
        <v>0</v>
      </c>
      <c r="AK1133" s="1428">
        <v>0</v>
      </c>
      <c r="AL1133" s="1428">
        <v>0</v>
      </c>
      <c r="AM1133" s="1428">
        <v>0</v>
      </c>
      <c r="AN1133" s="1428">
        <v>0</v>
      </c>
      <c r="AO1133" s="1428" t="s">
        <v>2965</v>
      </c>
      <c r="AP1133" s="1428" t="s">
        <v>4817</v>
      </c>
      <c r="AQ1133" s="1428" t="s">
        <v>4817</v>
      </c>
      <c r="AR1133" s="1428" t="s">
        <v>6247</v>
      </c>
      <c r="AS1133" s="1428" t="s">
        <v>6248</v>
      </c>
    </row>
    <row r="1134" spans="1:45" s="1414" customFormat="1" ht="17.25" customHeight="1">
      <c r="A1134" s="1414" t="str">
        <f t="shared" si="38"/>
        <v/>
      </c>
      <c r="B1134" s="1414" t="str">
        <f t="shared" si="39"/>
        <v/>
      </c>
      <c r="C1134" s="1414" t="str">
        <f t="shared" si="40"/>
        <v>00003</v>
      </c>
      <c r="D1134" s="1414" t="str">
        <f t="shared" si="41"/>
        <v>Fire Protective Rating: 0.5-hr, Single Door</v>
      </c>
      <c r="E1134" s="1414" t="str">
        <f t="shared" si="42"/>
        <v>A04AR111 Finishing Work Door &amp; Window Work Aluminum Door w/ Aluminum Frame (UoM: EA)</v>
      </c>
      <c r="F1134" s="1414" t="str">
        <f t="shared" si="43"/>
        <v xml:space="preserve">A04AR111-00003 Finishing Work Door &amp; Window Work Aluminum Door w/ Aluminum Frame (UoM: EA) Fire Protective Rating: 0.5-hr, Single Door     w/ Hardware &amp; Accessories  </v>
      </c>
      <c r="G1134" s="1427" t="str" cm="1">
        <f t="array" ref="G1134:H1134">_xlfn.TEXTSPLIT(I1134,"-")</f>
        <v>A04AR111</v>
      </c>
      <c r="H1134" s="1427" t="str">
        <v>00003</v>
      </c>
      <c r="I1134" s="1428" t="s">
        <v>6249</v>
      </c>
      <c r="J1134" s="1428" t="s">
        <v>4288</v>
      </c>
      <c r="K1134" s="1428" t="s">
        <v>5683</v>
      </c>
      <c r="L1134" s="1428" t="s">
        <v>5684</v>
      </c>
      <c r="M1134" s="1428" t="s">
        <v>4288</v>
      </c>
      <c r="N1134" s="1428" t="s">
        <v>6073</v>
      </c>
      <c r="O1134" s="1428" t="s">
        <v>6245</v>
      </c>
      <c r="P1134" s="1428" t="s">
        <v>6246</v>
      </c>
      <c r="Q1134" s="1428" t="s">
        <v>4445</v>
      </c>
      <c r="R1134" s="1428" t="s">
        <v>6098</v>
      </c>
      <c r="S1134" s="1428" t="s">
        <v>2965</v>
      </c>
      <c r="T1134" s="1428">
        <v>0</v>
      </c>
      <c r="U1134" s="1428" t="s">
        <v>2965</v>
      </c>
      <c r="V1134" s="1428">
        <v>0</v>
      </c>
      <c r="W1134" s="1428" t="s">
        <v>2965</v>
      </c>
      <c r="X1134" s="1428">
        <v>0</v>
      </c>
      <c r="Y1134" s="1428" t="s">
        <v>2965</v>
      </c>
      <c r="Z1134" s="1428">
        <v>0</v>
      </c>
      <c r="AA1134" s="1428" t="s">
        <v>4999</v>
      </c>
      <c r="AB1134" s="1428" t="s">
        <v>6077</v>
      </c>
      <c r="AC1134" s="1428" t="s">
        <v>2965</v>
      </c>
      <c r="AD1134" s="1428">
        <v>0</v>
      </c>
      <c r="AE1134" s="1428" t="s">
        <v>2965</v>
      </c>
      <c r="AF1134" s="1428">
        <v>0</v>
      </c>
      <c r="AG1134" s="1428">
        <v>0</v>
      </c>
      <c r="AH1134" s="1428" t="s">
        <v>6094</v>
      </c>
      <c r="AI1134" s="1428">
        <v>0</v>
      </c>
      <c r="AJ1134" s="1428">
        <v>0</v>
      </c>
      <c r="AK1134" s="1428">
        <v>0</v>
      </c>
      <c r="AL1134" s="1428">
        <v>0</v>
      </c>
      <c r="AM1134" s="1428">
        <v>0</v>
      </c>
      <c r="AN1134" s="1428">
        <v>0</v>
      </c>
      <c r="AO1134" s="1428" t="s">
        <v>2965</v>
      </c>
      <c r="AP1134" s="1428" t="s">
        <v>4817</v>
      </c>
      <c r="AQ1134" s="1428" t="s">
        <v>4817</v>
      </c>
      <c r="AR1134" s="1428" t="s">
        <v>6247</v>
      </c>
      <c r="AS1134" s="1428" t="s">
        <v>6249</v>
      </c>
    </row>
    <row r="1135" spans="1:45" s="1414" customFormat="1" ht="17.25" customHeight="1">
      <c r="A1135" s="1414" t="str">
        <f t="shared" si="38"/>
        <v>00004</v>
      </c>
      <c r="B1135" s="1414" t="str">
        <f t="shared" si="39"/>
        <v>Fire Protective Rating: 0.5-hr, Double Door</v>
      </c>
      <c r="C1135" s="1414" t="str">
        <f t="shared" si="40"/>
        <v/>
      </c>
      <c r="D1135" s="1414" t="str">
        <f t="shared" si="41"/>
        <v/>
      </c>
      <c r="E1135" s="1414" t="str">
        <f t="shared" si="42"/>
        <v>A04AR111 Finishing Work Door &amp; Window Work Aluminum Door w/ Aluminum Frame (UoM: EA)</v>
      </c>
      <c r="F1135" s="1414" t="str">
        <f t="shared" si="43"/>
        <v xml:space="preserve">A04AR111-00004 Finishing Work Door &amp; Window Work Aluminum Door w/ Aluminum Frame (UoM: EA) Fire Protective Rating: 0.5-hr, Double Door     w/ Hardware &amp; Accessories  </v>
      </c>
      <c r="G1135" s="1427" t="str" cm="1">
        <f t="array" ref="G1135:H1135">_xlfn.TEXTSPLIT(I1135,"-")</f>
        <v>A04AR111</v>
      </c>
      <c r="H1135" s="1427" t="str">
        <v>00004</v>
      </c>
      <c r="I1135" s="1428" t="s">
        <v>6250</v>
      </c>
      <c r="J1135" s="1428" t="s">
        <v>4288</v>
      </c>
      <c r="K1135" s="1428" t="s">
        <v>5683</v>
      </c>
      <c r="L1135" s="1428" t="s">
        <v>5684</v>
      </c>
      <c r="M1135" s="1428" t="s">
        <v>4288</v>
      </c>
      <c r="N1135" s="1428" t="s">
        <v>6073</v>
      </c>
      <c r="O1135" s="1428" t="s">
        <v>6245</v>
      </c>
      <c r="P1135" s="1428" t="s">
        <v>6246</v>
      </c>
      <c r="Q1135" s="1428" t="s">
        <v>4448</v>
      </c>
      <c r="R1135" s="1428" t="s">
        <v>6100</v>
      </c>
      <c r="S1135" s="1428" t="s">
        <v>2965</v>
      </c>
      <c r="T1135" s="1428">
        <v>0</v>
      </c>
      <c r="U1135" s="1428" t="s">
        <v>2965</v>
      </c>
      <c r="V1135" s="1428">
        <v>0</v>
      </c>
      <c r="W1135" s="1428" t="s">
        <v>2965</v>
      </c>
      <c r="X1135" s="1428">
        <v>0</v>
      </c>
      <c r="Y1135" s="1428" t="s">
        <v>2965</v>
      </c>
      <c r="Z1135" s="1428">
        <v>0</v>
      </c>
      <c r="AA1135" s="1428" t="s">
        <v>4999</v>
      </c>
      <c r="AB1135" s="1428" t="s">
        <v>6077</v>
      </c>
      <c r="AC1135" s="1428" t="s">
        <v>2965</v>
      </c>
      <c r="AD1135" s="1428">
        <v>0</v>
      </c>
      <c r="AE1135" s="1428" t="s">
        <v>2965</v>
      </c>
      <c r="AF1135" s="1428">
        <v>0</v>
      </c>
      <c r="AG1135" s="1428">
        <v>0</v>
      </c>
      <c r="AH1135" s="1428" t="s">
        <v>6094</v>
      </c>
      <c r="AI1135" s="1428">
        <v>0</v>
      </c>
      <c r="AJ1135" s="1428">
        <v>0</v>
      </c>
      <c r="AK1135" s="1428">
        <v>0</v>
      </c>
      <c r="AL1135" s="1428">
        <v>0</v>
      </c>
      <c r="AM1135" s="1428">
        <v>0</v>
      </c>
      <c r="AN1135" s="1428">
        <v>0</v>
      </c>
      <c r="AO1135" s="1428" t="s">
        <v>2965</v>
      </c>
      <c r="AP1135" s="1428" t="s">
        <v>4817</v>
      </c>
      <c r="AQ1135" s="1428" t="s">
        <v>4817</v>
      </c>
      <c r="AR1135" s="1428" t="s">
        <v>6247</v>
      </c>
      <c r="AS1135" s="1428" t="s">
        <v>6250</v>
      </c>
    </row>
    <row r="1136" spans="1:45" s="1414" customFormat="1" ht="17.25" customHeight="1">
      <c r="A1136" s="1414" t="str">
        <f t="shared" si="38"/>
        <v/>
      </c>
      <c r="B1136" s="1414" t="str">
        <f t="shared" si="39"/>
        <v/>
      </c>
      <c r="C1136" s="1414" t="str">
        <f t="shared" si="40"/>
        <v>00005</v>
      </c>
      <c r="D1136" s="1414" t="str">
        <f t="shared" si="41"/>
        <v>Fire Protective Rating: 1-hr, Single Door</v>
      </c>
      <c r="E1136" s="1414" t="str">
        <f t="shared" si="42"/>
        <v>A04AR111 Finishing Work Door &amp; Window Work Aluminum Door w/ Aluminum Frame (UoM: EA)</v>
      </c>
      <c r="F1136" s="1414" t="str">
        <f t="shared" si="43"/>
        <v xml:space="preserve">A04AR111-00005 Finishing Work Door &amp; Window Work Aluminum Door w/ Aluminum Frame (UoM: EA) Fire Protective Rating: 1-hr, Single Door     w/ Hardware &amp; Accessories  </v>
      </c>
      <c r="G1136" s="1427" t="str" cm="1">
        <f t="array" ref="G1136:H1136">_xlfn.TEXTSPLIT(I1136,"-")</f>
        <v>A04AR111</v>
      </c>
      <c r="H1136" s="1427" t="str">
        <v>00005</v>
      </c>
      <c r="I1136" s="1428" t="s">
        <v>6251</v>
      </c>
      <c r="J1136" s="1428" t="s">
        <v>4288</v>
      </c>
      <c r="K1136" s="1428" t="s">
        <v>5683</v>
      </c>
      <c r="L1136" s="1428" t="s">
        <v>5684</v>
      </c>
      <c r="M1136" s="1428" t="s">
        <v>4288</v>
      </c>
      <c r="N1136" s="1428" t="s">
        <v>6073</v>
      </c>
      <c r="O1136" s="1428" t="s">
        <v>6245</v>
      </c>
      <c r="P1136" s="1428" t="s">
        <v>6246</v>
      </c>
      <c r="Q1136" s="1428" t="s">
        <v>4429</v>
      </c>
      <c r="R1136" s="1428" t="s">
        <v>6102</v>
      </c>
      <c r="S1136" s="1428" t="s">
        <v>2965</v>
      </c>
      <c r="T1136" s="1428">
        <v>0</v>
      </c>
      <c r="U1136" s="1428" t="s">
        <v>2965</v>
      </c>
      <c r="V1136" s="1428">
        <v>0</v>
      </c>
      <c r="W1136" s="1428" t="s">
        <v>2965</v>
      </c>
      <c r="X1136" s="1428">
        <v>0</v>
      </c>
      <c r="Y1136" s="1428" t="s">
        <v>2965</v>
      </c>
      <c r="Z1136" s="1428">
        <v>0</v>
      </c>
      <c r="AA1136" s="1428" t="s">
        <v>4999</v>
      </c>
      <c r="AB1136" s="1428" t="s">
        <v>6077</v>
      </c>
      <c r="AC1136" s="1428" t="s">
        <v>2965</v>
      </c>
      <c r="AD1136" s="1428">
        <v>0</v>
      </c>
      <c r="AE1136" s="1428" t="s">
        <v>2965</v>
      </c>
      <c r="AF1136" s="1428">
        <v>0</v>
      </c>
      <c r="AG1136" s="1428">
        <v>0</v>
      </c>
      <c r="AH1136" s="1428" t="s">
        <v>6094</v>
      </c>
      <c r="AI1136" s="1428">
        <v>0</v>
      </c>
      <c r="AJ1136" s="1428">
        <v>0</v>
      </c>
      <c r="AK1136" s="1428">
        <v>0</v>
      </c>
      <c r="AL1136" s="1428">
        <v>0</v>
      </c>
      <c r="AM1136" s="1428">
        <v>0</v>
      </c>
      <c r="AN1136" s="1428">
        <v>0</v>
      </c>
      <c r="AO1136" s="1428" t="s">
        <v>2965</v>
      </c>
      <c r="AP1136" s="1428" t="s">
        <v>4817</v>
      </c>
      <c r="AQ1136" s="1428" t="s">
        <v>4817</v>
      </c>
      <c r="AR1136" s="1428" t="s">
        <v>6247</v>
      </c>
      <c r="AS1136" s="1428" t="s">
        <v>6251</v>
      </c>
    </row>
    <row r="1137" spans="1:45" s="1414" customFormat="1" ht="17.25" customHeight="1">
      <c r="A1137" s="1414" t="str">
        <f t="shared" si="38"/>
        <v>00006</v>
      </c>
      <c r="B1137" s="1414" t="str">
        <f t="shared" si="39"/>
        <v>Fire Protective Rating: 1-hr, Double Door</v>
      </c>
      <c r="C1137" s="1414" t="str">
        <f t="shared" si="40"/>
        <v/>
      </c>
      <c r="D1137" s="1414" t="str">
        <f t="shared" si="41"/>
        <v/>
      </c>
      <c r="E1137" s="1414" t="str">
        <f t="shared" si="42"/>
        <v>A04AR111 Finishing Work Door &amp; Window Work Aluminum Door w/ Aluminum Frame (UoM: EA)</v>
      </c>
      <c r="F1137" s="1414" t="str">
        <f t="shared" si="43"/>
        <v xml:space="preserve">A04AR111-00006 Finishing Work Door &amp; Window Work Aluminum Door w/ Aluminum Frame (UoM: EA) Fire Protective Rating: 1-hr, Double Door     w/ Hardware &amp; Accessories  </v>
      </c>
      <c r="G1137" s="1427" t="str" cm="1">
        <f t="array" ref="G1137:H1137">_xlfn.TEXTSPLIT(I1137,"-")</f>
        <v>A04AR111</v>
      </c>
      <c r="H1137" s="1427" t="str">
        <v>00006</v>
      </c>
      <c r="I1137" s="1428" t="s">
        <v>6252</v>
      </c>
      <c r="J1137" s="1428" t="s">
        <v>4288</v>
      </c>
      <c r="K1137" s="1428" t="s">
        <v>5683</v>
      </c>
      <c r="L1137" s="1428" t="s">
        <v>5684</v>
      </c>
      <c r="M1137" s="1428" t="s">
        <v>4288</v>
      </c>
      <c r="N1137" s="1428" t="s">
        <v>6073</v>
      </c>
      <c r="O1137" s="1428" t="s">
        <v>6245</v>
      </c>
      <c r="P1137" s="1428" t="s">
        <v>6246</v>
      </c>
      <c r="Q1137" s="1428" t="s">
        <v>4522</v>
      </c>
      <c r="R1137" s="1428" t="s">
        <v>6104</v>
      </c>
      <c r="S1137" s="1428" t="s">
        <v>2965</v>
      </c>
      <c r="T1137" s="1428">
        <v>0</v>
      </c>
      <c r="U1137" s="1428" t="s">
        <v>2965</v>
      </c>
      <c r="V1137" s="1428">
        <v>0</v>
      </c>
      <c r="W1137" s="1428" t="s">
        <v>2965</v>
      </c>
      <c r="X1137" s="1428">
        <v>0</v>
      </c>
      <c r="Y1137" s="1428" t="s">
        <v>2965</v>
      </c>
      <c r="Z1137" s="1428">
        <v>0</v>
      </c>
      <c r="AA1137" s="1428" t="s">
        <v>4999</v>
      </c>
      <c r="AB1137" s="1428" t="s">
        <v>6077</v>
      </c>
      <c r="AC1137" s="1428" t="s">
        <v>2965</v>
      </c>
      <c r="AD1137" s="1428">
        <v>0</v>
      </c>
      <c r="AE1137" s="1428" t="s">
        <v>2965</v>
      </c>
      <c r="AF1137" s="1428">
        <v>0</v>
      </c>
      <c r="AG1137" s="1428">
        <v>0</v>
      </c>
      <c r="AH1137" s="1428" t="s">
        <v>6094</v>
      </c>
      <c r="AI1137" s="1428">
        <v>0</v>
      </c>
      <c r="AJ1137" s="1428">
        <v>0</v>
      </c>
      <c r="AK1137" s="1428">
        <v>0</v>
      </c>
      <c r="AL1137" s="1428">
        <v>0</v>
      </c>
      <c r="AM1137" s="1428">
        <v>0</v>
      </c>
      <c r="AN1137" s="1428">
        <v>0</v>
      </c>
      <c r="AO1137" s="1428" t="s">
        <v>2965</v>
      </c>
      <c r="AP1137" s="1428" t="s">
        <v>4817</v>
      </c>
      <c r="AQ1137" s="1428" t="s">
        <v>4817</v>
      </c>
      <c r="AR1137" s="1428" t="s">
        <v>6247</v>
      </c>
      <c r="AS1137" s="1428" t="s">
        <v>6252</v>
      </c>
    </row>
    <row r="1138" spans="1:45" s="1414" customFormat="1" ht="17.25" customHeight="1">
      <c r="A1138" s="1414" t="str">
        <f t="shared" si="38"/>
        <v/>
      </c>
      <c r="B1138" s="1414" t="str">
        <f t="shared" si="39"/>
        <v/>
      </c>
      <c r="C1138" s="1414" t="str">
        <f t="shared" si="40"/>
        <v>00007</v>
      </c>
      <c r="D1138" s="1414" t="str">
        <f t="shared" si="41"/>
        <v>Fire Protective Rating: 1.5-hrs, Single Door</v>
      </c>
      <c r="E1138" s="1414" t="str">
        <f t="shared" si="42"/>
        <v>A04AR111 Finishing Work Door &amp; Window Work Aluminum Door w/ Aluminum Frame (UoM: EA)</v>
      </c>
      <c r="F1138" s="1414" t="str">
        <f t="shared" si="43"/>
        <v xml:space="preserve">A04AR111-00007 Finishing Work Door &amp; Window Work Aluminum Door w/ Aluminum Frame (UoM: EA) Fire Protective Rating: 1.5-hrs, Single Door     w/ Hardware &amp; Accessories  </v>
      </c>
      <c r="G1138" s="1427" t="str" cm="1">
        <f t="array" ref="G1138:H1138">_xlfn.TEXTSPLIT(I1138,"-")</f>
        <v>A04AR111</v>
      </c>
      <c r="H1138" s="1427" t="str">
        <v>00007</v>
      </c>
      <c r="I1138" s="1428" t="s">
        <v>6253</v>
      </c>
      <c r="J1138" s="1428" t="s">
        <v>4288</v>
      </c>
      <c r="K1138" s="1428" t="s">
        <v>5683</v>
      </c>
      <c r="L1138" s="1428" t="s">
        <v>5684</v>
      </c>
      <c r="M1138" s="1428" t="s">
        <v>4288</v>
      </c>
      <c r="N1138" s="1428" t="s">
        <v>6073</v>
      </c>
      <c r="O1138" s="1428" t="s">
        <v>6245</v>
      </c>
      <c r="P1138" s="1428" t="s">
        <v>6246</v>
      </c>
      <c r="Q1138" s="1428" t="s">
        <v>4529</v>
      </c>
      <c r="R1138" s="1428" t="s">
        <v>6106</v>
      </c>
      <c r="S1138" s="1428" t="s">
        <v>2965</v>
      </c>
      <c r="T1138" s="1428">
        <v>0</v>
      </c>
      <c r="U1138" s="1428" t="s">
        <v>2965</v>
      </c>
      <c r="V1138" s="1428">
        <v>0</v>
      </c>
      <c r="W1138" s="1428" t="s">
        <v>2965</v>
      </c>
      <c r="X1138" s="1428">
        <v>0</v>
      </c>
      <c r="Y1138" s="1428" t="s">
        <v>2965</v>
      </c>
      <c r="Z1138" s="1428">
        <v>0</v>
      </c>
      <c r="AA1138" s="1428" t="s">
        <v>4999</v>
      </c>
      <c r="AB1138" s="1428" t="s">
        <v>6077</v>
      </c>
      <c r="AC1138" s="1428" t="s">
        <v>2965</v>
      </c>
      <c r="AD1138" s="1428">
        <v>0</v>
      </c>
      <c r="AE1138" s="1428" t="s">
        <v>2965</v>
      </c>
      <c r="AF1138" s="1428">
        <v>0</v>
      </c>
      <c r="AG1138" s="1428">
        <v>0</v>
      </c>
      <c r="AH1138" s="1428" t="s">
        <v>6094</v>
      </c>
      <c r="AI1138" s="1428">
        <v>0</v>
      </c>
      <c r="AJ1138" s="1428">
        <v>0</v>
      </c>
      <c r="AK1138" s="1428">
        <v>0</v>
      </c>
      <c r="AL1138" s="1428">
        <v>0</v>
      </c>
      <c r="AM1138" s="1428">
        <v>0</v>
      </c>
      <c r="AN1138" s="1428">
        <v>0</v>
      </c>
      <c r="AO1138" s="1428" t="s">
        <v>2965</v>
      </c>
      <c r="AP1138" s="1428" t="s">
        <v>4817</v>
      </c>
      <c r="AQ1138" s="1428" t="s">
        <v>4817</v>
      </c>
      <c r="AR1138" s="1428" t="s">
        <v>6247</v>
      </c>
      <c r="AS1138" s="1428" t="s">
        <v>6253</v>
      </c>
    </row>
    <row r="1139" spans="1:45" s="1414" customFormat="1" ht="17.25" customHeight="1">
      <c r="A1139" s="1414" t="str">
        <f t="shared" si="38"/>
        <v>00008</v>
      </c>
      <c r="B1139" s="1414" t="str">
        <f t="shared" si="39"/>
        <v>Fire Protective Rating: 1.5-hrs, Double Door</v>
      </c>
      <c r="C1139" s="1414" t="str">
        <f t="shared" si="40"/>
        <v/>
      </c>
      <c r="D1139" s="1414" t="str">
        <f t="shared" si="41"/>
        <v/>
      </c>
      <c r="E1139" s="1414" t="str">
        <f t="shared" si="42"/>
        <v>A04AR111 Finishing Work Door &amp; Window Work Aluminum Door w/ Aluminum Frame (UoM: EA)</v>
      </c>
      <c r="F1139" s="1414" t="str">
        <f t="shared" si="43"/>
        <v xml:space="preserve">A04AR111-00008 Finishing Work Door &amp; Window Work Aluminum Door w/ Aluminum Frame (UoM: EA) Fire Protective Rating: 1.5-hrs, Double Door     w/ Hardware &amp; Accessories  </v>
      </c>
      <c r="G1139" s="1427" t="str" cm="1">
        <f t="array" ref="G1139:H1139">_xlfn.TEXTSPLIT(I1139,"-")</f>
        <v>A04AR111</v>
      </c>
      <c r="H1139" s="1427" t="str">
        <v>00008</v>
      </c>
      <c r="I1139" s="1428" t="s">
        <v>6254</v>
      </c>
      <c r="J1139" s="1428" t="s">
        <v>4288</v>
      </c>
      <c r="K1139" s="1428" t="s">
        <v>5683</v>
      </c>
      <c r="L1139" s="1428" t="s">
        <v>5684</v>
      </c>
      <c r="M1139" s="1428" t="s">
        <v>4288</v>
      </c>
      <c r="N1139" s="1428" t="s">
        <v>6073</v>
      </c>
      <c r="O1139" s="1428" t="s">
        <v>6245</v>
      </c>
      <c r="P1139" s="1428" t="s">
        <v>6246</v>
      </c>
      <c r="Q1139" s="1428" t="s">
        <v>4532</v>
      </c>
      <c r="R1139" s="1428" t="s">
        <v>6108</v>
      </c>
      <c r="S1139" s="1428" t="s">
        <v>2965</v>
      </c>
      <c r="T1139" s="1428">
        <v>0</v>
      </c>
      <c r="U1139" s="1428" t="s">
        <v>2965</v>
      </c>
      <c r="V1139" s="1428">
        <v>0</v>
      </c>
      <c r="W1139" s="1428" t="s">
        <v>2965</v>
      </c>
      <c r="X1139" s="1428">
        <v>0</v>
      </c>
      <c r="Y1139" s="1428" t="s">
        <v>2965</v>
      </c>
      <c r="Z1139" s="1428">
        <v>0</v>
      </c>
      <c r="AA1139" s="1428" t="s">
        <v>4999</v>
      </c>
      <c r="AB1139" s="1428" t="s">
        <v>6077</v>
      </c>
      <c r="AC1139" s="1428" t="s">
        <v>2965</v>
      </c>
      <c r="AD1139" s="1428">
        <v>0</v>
      </c>
      <c r="AE1139" s="1428" t="s">
        <v>2965</v>
      </c>
      <c r="AF1139" s="1428">
        <v>0</v>
      </c>
      <c r="AG1139" s="1428">
        <v>0</v>
      </c>
      <c r="AH1139" s="1428" t="s">
        <v>6094</v>
      </c>
      <c r="AI1139" s="1428">
        <v>0</v>
      </c>
      <c r="AJ1139" s="1428">
        <v>0</v>
      </c>
      <c r="AK1139" s="1428">
        <v>0</v>
      </c>
      <c r="AL1139" s="1428">
        <v>0</v>
      </c>
      <c r="AM1139" s="1428">
        <v>0</v>
      </c>
      <c r="AN1139" s="1428">
        <v>0</v>
      </c>
      <c r="AO1139" s="1428" t="s">
        <v>2965</v>
      </c>
      <c r="AP1139" s="1428" t="s">
        <v>4817</v>
      </c>
      <c r="AQ1139" s="1428" t="s">
        <v>4817</v>
      </c>
      <c r="AR1139" s="1428" t="s">
        <v>6247</v>
      </c>
      <c r="AS1139" s="1428" t="s">
        <v>6254</v>
      </c>
    </row>
    <row r="1140" spans="1:45" s="1414" customFormat="1" ht="17.25" customHeight="1">
      <c r="A1140" s="1414" t="str">
        <f t="shared" si="38"/>
        <v/>
      </c>
      <c r="B1140" s="1414" t="str">
        <f t="shared" si="39"/>
        <v/>
      </c>
      <c r="C1140" s="1414" t="str">
        <f t="shared" si="40"/>
        <v/>
      </c>
      <c r="D1140" s="1414" t="str">
        <f t="shared" si="41"/>
        <v/>
      </c>
      <c r="E1140" s="1414" t="str">
        <f t="shared" si="42"/>
        <v>A04AR112 Finishing Work Door &amp; Window Work Aluminum Door w/ Aluminum Frame &amp; Vision Panel for Each Leaf (UoM: M2)</v>
      </c>
      <c r="F1140" s="1414" t="str">
        <f t="shared" si="43"/>
        <v xml:space="preserve">A04AR112-00001 Finishing Work Door &amp; Window Work Aluminum Door w/ Aluminum Frame &amp; Vision Panel for Each Leaf (UoM: M2) Fire Protective Rating: N/A     w/ Hardware &amp; Accessories  </v>
      </c>
      <c r="G1140" s="1427" t="str" cm="1">
        <f t="array" ref="G1140:H1140">_xlfn.TEXTSPLIT(I1140,"-")</f>
        <v>A04AR112</v>
      </c>
      <c r="H1140" s="1427" t="str">
        <v>00001</v>
      </c>
      <c r="I1140" s="1428" t="s">
        <v>6255</v>
      </c>
      <c r="J1140" s="1428" t="s">
        <v>4288</v>
      </c>
      <c r="K1140" s="1428" t="s">
        <v>5683</v>
      </c>
      <c r="L1140" s="1428" t="s">
        <v>5684</v>
      </c>
      <c r="M1140" s="1428" t="s">
        <v>4288</v>
      </c>
      <c r="N1140" s="1428" t="s">
        <v>6073</v>
      </c>
      <c r="O1140" s="1428" t="s">
        <v>6256</v>
      </c>
      <c r="P1140" s="1428" t="s">
        <v>6257</v>
      </c>
      <c r="Q1140" s="1428" t="s">
        <v>4408</v>
      </c>
      <c r="R1140" s="1428" t="s">
        <v>6076</v>
      </c>
      <c r="S1140" s="1428" t="s">
        <v>2965</v>
      </c>
      <c r="T1140" s="1428">
        <v>0</v>
      </c>
      <c r="U1140" s="1428" t="s">
        <v>2965</v>
      </c>
      <c r="V1140" s="1428">
        <v>0</v>
      </c>
      <c r="W1140" s="1428" t="s">
        <v>2965</v>
      </c>
      <c r="X1140" s="1428">
        <v>0</v>
      </c>
      <c r="Y1140" s="1428" t="s">
        <v>2965</v>
      </c>
      <c r="Z1140" s="1428">
        <v>0</v>
      </c>
      <c r="AA1140" s="1428" t="s">
        <v>4999</v>
      </c>
      <c r="AB1140" s="1428" t="s">
        <v>6077</v>
      </c>
      <c r="AC1140" s="1428" t="s">
        <v>2965</v>
      </c>
      <c r="AD1140" s="1428">
        <v>0</v>
      </c>
      <c r="AE1140" s="1428" t="s">
        <v>2965</v>
      </c>
      <c r="AF1140" s="1428">
        <v>0</v>
      </c>
      <c r="AG1140" s="1428">
        <v>0</v>
      </c>
      <c r="AH1140" s="1428">
        <v>0</v>
      </c>
      <c r="AI1140" s="1428">
        <v>0</v>
      </c>
      <c r="AJ1140" s="1428">
        <v>0</v>
      </c>
      <c r="AK1140" s="1428">
        <v>0</v>
      </c>
      <c r="AL1140" s="1428">
        <v>0</v>
      </c>
      <c r="AM1140" s="1428">
        <v>0</v>
      </c>
      <c r="AN1140" s="1428">
        <v>0</v>
      </c>
      <c r="AO1140" s="1428" t="s">
        <v>2965</v>
      </c>
      <c r="AP1140" s="1428" t="s">
        <v>4360</v>
      </c>
      <c r="AQ1140" s="1428" t="s">
        <v>4360</v>
      </c>
      <c r="AR1140" s="1428" t="s">
        <v>6258</v>
      </c>
      <c r="AS1140" s="1428" t="s">
        <v>6255</v>
      </c>
    </row>
    <row r="1141" spans="1:45" s="1414" customFormat="1" ht="17.25" customHeight="1">
      <c r="A1141" s="1414" t="str">
        <f t="shared" si="38"/>
        <v/>
      </c>
      <c r="B1141" s="1414" t="str">
        <f t="shared" si="39"/>
        <v/>
      </c>
      <c r="C1141" s="1414" t="str">
        <f t="shared" si="40"/>
        <v/>
      </c>
      <c r="D1141" s="1414" t="str">
        <f t="shared" si="41"/>
        <v/>
      </c>
      <c r="E1141" s="1414" t="str">
        <f t="shared" si="42"/>
        <v>A04AR112 Finishing Work Door &amp; Window Work Aluminum Door w/ Aluminum Frame &amp; Vision Panel for Each Leaf (UoM: M2)</v>
      </c>
      <c r="F1141" s="1414" t="str">
        <f t="shared" si="43"/>
        <v xml:space="preserve">A04AR112-00002 Finishing Work Door &amp; Window Work Aluminum Door w/ Aluminum Frame &amp; Vision Panel for Each Leaf (UoM: M2) Fire Protective Rating: 0.5-hr     w/ Hardware &amp; Accessories  </v>
      </c>
      <c r="G1141" s="1427" t="str" cm="1">
        <f t="array" ref="G1141:H1141">_xlfn.TEXTSPLIT(I1141,"-")</f>
        <v>A04AR112</v>
      </c>
      <c r="H1141" s="1427" t="str">
        <v>00002</v>
      </c>
      <c r="I1141" s="1428" t="s">
        <v>6259</v>
      </c>
      <c r="J1141" s="1428" t="s">
        <v>4288</v>
      </c>
      <c r="K1141" s="1428" t="s">
        <v>5683</v>
      </c>
      <c r="L1141" s="1428" t="s">
        <v>5684</v>
      </c>
      <c r="M1141" s="1428" t="s">
        <v>4288</v>
      </c>
      <c r="N1141" s="1428" t="s">
        <v>6073</v>
      </c>
      <c r="O1141" s="1428" t="s">
        <v>6256</v>
      </c>
      <c r="P1141" s="1428" t="s">
        <v>6257</v>
      </c>
      <c r="Q1141" s="1428" t="s">
        <v>4442</v>
      </c>
      <c r="R1141" s="1428" t="s">
        <v>6080</v>
      </c>
      <c r="S1141" s="1428" t="s">
        <v>2965</v>
      </c>
      <c r="T1141" s="1428">
        <v>0</v>
      </c>
      <c r="U1141" s="1428" t="s">
        <v>2965</v>
      </c>
      <c r="V1141" s="1428">
        <v>0</v>
      </c>
      <c r="W1141" s="1428" t="s">
        <v>2965</v>
      </c>
      <c r="X1141" s="1428">
        <v>0</v>
      </c>
      <c r="Y1141" s="1428" t="s">
        <v>2965</v>
      </c>
      <c r="Z1141" s="1428">
        <v>0</v>
      </c>
      <c r="AA1141" s="1428" t="s">
        <v>4999</v>
      </c>
      <c r="AB1141" s="1428" t="s">
        <v>6077</v>
      </c>
      <c r="AC1141" s="1428" t="s">
        <v>2965</v>
      </c>
      <c r="AD1141" s="1428">
        <v>0</v>
      </c>
      <c r="AE1141" s="1428" t="s">
        <v>2965</v>
      </c>
      <c r="AF1141" s="1428">
        <v>0</v>
      </c>
      <c r="AG1141" s="1428">
        <v>0</v>
      </c>
      <c r="AH1141" s="1428">
        <v>0</v>
      </c>
      <c r="AI1141" s="1428">
        <v>0</v>
      </c>
      <c r="AJ1141" s="1428">
        <v>0</v>
      </c>
      <c r="AK1141" s="1428">
        <v>0</v>
      </c>
      <c r="AL1141" s="1428">
        <v>0</v>
      </c>
      <c r="AM1141" s="1428">
        <v>0</v>
      </c>
      <c r="AN1141" s="1428">
        <v>0</v>
      </c>
      <c r="AO1141" s="1428" t="s">
        <v>2965</v>
      </c>
      <c r="AP1141" s="1428" t="s">
        <v>4360</v>
      </c>
      <c r="AQ1141" s="1428" t="s">
        <v>4360</v>
      </c>
      <c r="AR1141" s="1428" t="s">
        <v>6258</v>
      </c>
      <c r="AS1141" s="1428" t="s">
        <v>6259</v>
      </c>
    </row>
    <row r="1142" spans="1:45" s="1414" customFormat="1" ht="17.25" customHeight="1">
      <c r="A1142" s="1414" t="str">
        <f t="shared" si="38"/>
        <v/>
      </c>
      <c r="B1142" s="1414" t="str">
        <f t="shared" si="39"/>
        <v/>
      </c>
      <c r="C1142" s="1414" t="str">
        <f t="shared" si="40"/>
        <v/>
      </c>
      <c r="D1142" s="1414" t="str">
        <f t="shared" si="41"/>
        <v/>
      </c>
      <c r="E1142" s="1414" t="str">
        <f t="shared" si="42"/>
        <v>A04AR112 Finishing Work Door &amp; Window Work Aluminum Door w/ Aluminum Frame &amp; Vision Panel for Each Leaf (UoM: M2)</v>
      </c>
      <c r="F1142" s="1414" t="str">
        <f t="shared" si="43"/>
        <v xml:space="preserve">A04AR112-00003 Finishing Work Door &amp; Window Work Aluminum Door w/ Aluminum Frame &amp; Vision Panel for Each Leaf (UoM: M2) Fire Protective Rating: 1-hr     w/ Hardware &amp; Accessories  </v>
      </c>
      <c r="G1142" s="1427" t="str" cm="1">
        <f t="array" ref="G1142:H1142">_xlfn.TEXTSPLIT(I1142,"-")</f>
        <v>A04AR112</v>
      </c>
      <c r="H1142" s="1427" t="str">
        <v>00003</v>
      </c>
      <c r="I1142" s="1428" t="s">
        <v>6260</v>
      </c>
      <c r="J1142" s="1428" t="s">
        <v>4288</v>
      </c>
      <c r="K1142" s="1428" t="s">
        <v>5683</v>
      </c>
      <c r="L1142" s="1428" t="s">
        <v>5684</v>
      </c>
      <c r="M1142" s="1428" t="s">
        <v>4288</v>
      </c>
      <c r="N1142" s="1428" t="s">
        <v>6073</v>
      </c>
      <c r="O1142" s="1428" t="s">
        <v>6256</v>
      </c>
      <c r="P1142" s="1428" t="s">
        <v>6257</v>
      </c>
      <c r="Q1142" s="1428" t="s">
        <v>4477</v>
      </c>
      <c r="R1142" s="1428" t="s">
        <v>6082</v>
      </c>
      <c r="S1142" s="1428" t="s">
        <v>2965</v>
      </c>
      <c r="T1142" s="1428">
        <v>0</v>
      </c>
      <c r="U1142" s="1428" t="s">
        <v>2965</v>
      </c>
      <c r="V1142" s="1428">
        <v>0</v>
      </c>
      <c r="W1142" s="1428" t="s">
        <v>2965</v>
      </c>
      <c r="X1142" s="1428">
        <v>0</v>
      </c>
      <c r="Y1142" s="1428" t="s">
        <v>2965</v>
      </c>
      <c r="Z1142" s="1428">
        <v>0</v>
      </c>
      <c r="AA1142" s="1428" t="s">
        <v>4999</v>
      </c>
      <c r="AB1142" s="1428" t="s">
        <v>6077</v>
      </c>
      <c r="AC1142" s="1428" t="s">
        <v>2965</v>
      </c>
      <c r="AD1142" s="1428">
        <v>0</v>
      </c>
      <c r="AE1142" s="1428" t="s">
        <v>2965</v>
      </c>
      <c r="AF1142" s="1428">
        <v>0</v>
      </c>
      <c r="AG1142" s="1428">
        <v>0</v>
      </c>
      <c r="AH1142" s="1428">
        <v>0</v>
      </c>
      <c r="AI1142" s="1428">
        <v>0</v>
      </c>
      <c r="AJ1142" s="1428">
        <v>0</v>
      </c>
      <c r="AK1142" s="1428">
        <v>0</v>
      </c>
      <c r="AL1142" s="1428">
        <v>0</v>
      </c>
      <c r="AM1142" s="1428">
        <v>0</v>
      </c>
      <c r="AN1142" s="1428">
        <v>0</v>
      </c>
      <c r="AO1142" s="1428" t="s">
        <v>2965</v>
      </c>
      <c r="AP1142" s="1428" t="s">
        <v>4360</v>
      </c>
      <c r="AQ1142" s="1428" t="s">
        <v>4360</v>
      </c>
      <c r="AR1142" s="1428" t="s">
        <v>6258</v>
      </c>
      <c r="AS1142" s="1428" t="s">
        <v>6260</v>
      </c>
    </row>
    <row r="1143" spans="1:45" s="1414" customFormat="1" ht="17.25" customHeight="1">
      <c r="A1143" s="1414" t="str">
        <f t="shared" si="38"/>
        <v/>
      </c>
      <c r="B1143" s="1414" t="str">
        <f t="shared" si="39"/>
        <v/>
      </c>
      <c r="C1143" s="1414" t="str">
        <f t="shared" si="40"/>
        <v/>
      </c>
      <c r="D1143" s="1414" t="str">
        <f t="shared" si="41"/>
        <v/>
      </c>
      <c r="E1143" s="1414" t="str">
        <f t="shared" si="42"/>
        <v>A04AR112 Finishing Work Door &amp; Window Work Aluminum Door w/ Aluminum Frame &amp; Vision Panel for Each Leaf (UoM: M2)</v>
      </c>
      <c r="F1143" s="1414" t="str">
        <f t="shared" si="43"/>
        <v xml:space="preserve">A04AR112-00004 Finishing Work Door &amp; Window Work Aluminum Door w/ Aluminum Frame &amp; Vision Panel for Each Leaf (UoM: M2) Fire Protective Rating: 1.5-hrs     w/ Hardware &amp; Accessories  </v>
      </c>
      <c r="G1143" s="1427" t="str" cm="1">
        <f t="array" ref="G1143:H1143">_xlfn.TEXTSPLIT(I1143,"-")</f>
        <v>A04AR112</v>
      </c>
      <c r="H1143" s="1427" t="str">
        <v>00004</v>
      </c>
      <c r="I1143" s="1428" t="s">
        <v>6261</v>
      </c>
      <c r="J1143" s="1428" t="s">
        <v>4288</v>
      </c>
      <c r="K1143" s="1428" t="s">
        <v>5683</v>
      </c>
      <c r="L1143" s="1428" t="s">
        <v>5684</v>
      </c>
      <c r="M1143" s="1428" t="s">
        <v>4288</v>
      </c>
      <c r="N1143" s="1428" t="s">
        <v>6073</v>
      </c>
      <c r="O1143" s="1428" t="s">
        <v>6256</v>
      </c>
      <c r="P1143" s="1428" t="s">
        <v>6257</v>
      </c>
      <c r="Q1143" s="1428" t="s">
        <v>4526</v>
      </c>
      <c r="R1143" s="1428" t="s">
        <v>6084</v>
      </c>
      <c r="S1143" s="1428" t="s">
        <v>2965</v>
      </c>
      <c r="T1143" s="1428">
        <v>0</v>
      </c>
      <c r="U1143" s="1428" t="s">
        <v>2965</v>
      </c>
      <c r="V1143" s="1428">
        <v>0</v>
      </c>
      <c r="W1143" s="1428" t="s">
        <v>2965</v>
      </c>
      <c r="X1143" s="1428">
        <v>0</v>
      </c>
      <c r="Y1143" s="1428" t="s">
        <v>2965</v>
      </c>
      <c r="Z1143" s="1428">
        <v>0</v>
      </c>
      <c r="AA1143" s="1428" t="s">
        <v>4999</v>
      </c>
      <c r="AB1143" s="1428" t="s">
        <v>6077</v>
      </c>
      <c r="AC1143" s="1428" t="s">
        <v>2965</v>
      </c>
      <c r="AD1143" s="1428">
        <v>0</v>
      </c>
      <c r="AE1143" s="1428" t="s">
        <v>2965</v>
      </c>
      <c r="AF1143" s="1428">
        <v>0</v>
      </c>
      <c r="AG1143" s="1428">
        <v>0</v>
      </c>
      <c r="AH1143" s="1428">
        <v>0</v>
      </c>
      <c r="AI1143" s="1428">
        <v>0</v>
      </c>
      <c r="AJ1143" s="1428">
        <v>0</v>
      </c>
      <c r="AK1143" s="1428">
        <v>0</v>
      </c>
      <c r="AL1143" s="1428">
        <v>0</v>
      </c>
      <c r="AM1143" s="1428">
        <v>0</v>
      </c>
      <c r="AN1143" s="1428">
        <v>0</v>
      </c>
      <c r="AO1143" s="1428" t="s">
        <v>2965</v>
      </c>
      <c r="AP1143" s="1428" t="s">
        <v>4360</v>
      </c>
      <c r="AQ1143" s="1428" t="s">
        <v>4360</v>
      </c>
      <c r="AR1143" s="1428" t="s">
        <v>6258</v>
      </c>
      <c r="AS1143" s="1428" t="s">
        <v>6261</v>
      </c>
    </row>
    <row r="1144" spans="1:45" s="1414" customFormat="1" ht="17.25" customHeight="1">
      <c r="A1144" s="1414" t="str">
        <f t="shared" si="38"/>
        <v/>
      </c>
      <c r="B1144" s="1414" t="str">
        <f t="shared" si="39"/>
        <v/>
      </c>
      <c r="C1144" s="1414" t="str">
        <f t="shared" si="40"/>
        <v>00001</v>
      </c>
      <c r="D1144" s="1414" t="str">
        <f t="shared" si="41"/>
        <v>Fire Protective Rating: N/A, Single Door</v>
      </c>
      <c r="E1144" s="1414" t="str">
        <f t="shared" si="42"/>
        <v>A04AR113 Finishing Work Door &amp; Window Work Aluminum Door w/ Aluminum Frame &amp; Vision Panel for Each Leaf (UoM: EA)</v>
      </c>
      <c r="F1144" s="1414" t="str">
        <f t="shared" si="43"/>
        <v xml:space="preserve">A04AR113-00001 Finishing Work Door &amp; Window Work Aluminum Door w/ Aluminum Frame &amp; Vision Panel for Each Leaf (UoM: EA) Fire Protective Rating: N/A, Single Door     w/ Hardware &amp; Accessories  </v>
      </c>
      <c r="G1144" s="1427" t="str" cm="1">
        <f t="array" ref="G1144:H1144">_xlfn.TEXTSPLIT(I1144,"-")</f>
        <v>A04AR113</v>
      </c>
      <c r="H1144" s="1427" t="str">
        <v>00001</v>
      </c>
      <c r="I1144" s="1428" t="s">
        <v>6262</v>
      </c>
      <c r="J1144" s="1428" t="s">
        <v>4288</v>
      </c>
      <c r="K1144" s="1428" t="s">
        <v>5683</v>
      </c>
      <c r="L1144" s="1428" t="s">
        <v>5684</v>
      </c>
      <c r="M1144" s="1428" t="s">
        <v>4288</v>
      </c>
      <c r="N1144" s="1428" t="s">
        <v>6073</v>
      </c>
      <c r="O1144" s="1428" t="s">
        <v>6263</v>
      </c>
      <c r="P1144" s="1428" t="s">
        <v>6264</v>
      </c>
      <c r="Q1144" s="1428" t="s">
        <v>4412</v>
      </c>
      <c r="R1144" s="1428" t="s">
        <v>6093</v>
      </c>
      <c r="S1144" s="1428" t="s">
        <v>2965</v>
      </c>
      <c r="T1144" s="1428">
        <v>0</v>
      </c>
      <c r="U1144" s="1428" t="s">
        <v>2965</v>
      </c>
      <c r="V1144" s="1428">
        <v>0</v>
      </c>
      <c r="W1144" s="1428" t="s">
        <v>2965</v>
      </c>
      <c r="X1144" s="1428">
        <v>0</v>
      </c>
      <c r="Y1144" s="1428" t="s">
        <v>2965</v>
      </c>
      <c r="Z1144" s="1428">
        <v>0</v>
      </c>
      <c r="AA1144" s="1428" t="s">
        <v>4999</v>
      </c>
      <c r="AB1144" s="1428" t="s">
        <v>6077</v>
      </c>
      <c r="AC1144" s="1428" t="s">
        <v>2965</v>
      </c>
      <c r="AD1144" s="1428">
        <v>0</v>
      </c>
      <c r="AE1144" s="1428" t="s">
        <v>2965</v>
      </c>
      <c r="AF1144" s="1428">
        <v>0</v>
      </c>
      <c r="AG1144" s="1428">
        <v>0</v>
      </c>
      <c r="AH1144" s="1428" t="s">
        <v>6094</v>
      </c>
      <c r="AI1144" s="1428">
        <v>0</v>
      </c>
      <c r="AJ1144" s="1428">
        <v>0</v>
      </c>
      <c r="AK1144" s="1428">
        <v>0</v>
      </c>
      <c r="AL1144" s="1428">
        <v>0</v>
      </c>
      <c r="AM1144" s="1428">
        <v>0</v>
      </c>
      <c r="AN1144" s="1428">
        <v>0</v>
      </c>
      <c r="AO1144" s="1428" t="s">
        <v>2965</v>
      </c>
      <c r="AP1144" s="1428" t="s">
        <v>4817</v>
      </c>
      <c r="AQ1144" s="1428" t="s">
        <v>4817</v>
      </c>
      <c r="AR1144" s="1428" t="s">
        <v>6265</v>
      </c>
      <c r="AS1144" s="1428" t="s">
        <v>6262</v>
      </c>
    </row>
    <row r="1145" spans="1:45" s="1414" customFormat="1" ht="17.25" customHeight="1">
      <c r="A1145" s="1414" t="str">
        <f t="shared" si="38"/>
        <v>00002</v>
      </c>
      <c r="B1145" s="1414" t="str">
        <f t="shared" si="39"/>
        <v>Fire Protective Rating: N/A, Double Door</v>
      </c>
      <c r="C1145" s="1414" t="str">
        <f t="shared" si="40"/>
        <v/>
      </c>
      <c r="D1145" s="1414" t="str">
        <f t="shared" si="41"/>
        <v/>
      </c>
      <c r="E1145" s="1414" t="str">
        <f t="shared" si="42"/>
        <v>A04AR113 Finishing Work Door &amp; Window Work Aluminum Door w/ Aluminum Frame &amp; Vision Panel for Each Leaf (UoM: EA)</v>
      </c>
      <c r="F1145" s="1414" t="str">
        <f t="shared" si="43"/>
        <v xml:space="preserve">A04AR113-00002 Finishing Work Door &amp; Window Work Aluminum Door w/ Aluminum Frame &amp; Vision Panel for Each Leaf (UoM: EA) Fire Protective Rating: N/A, Double Door     w/ Hardware &amp; Accessories  </v>
      </c>
      <c r="G1145" s="1427" t="str" cm="1">
        <f t="array" ref="G1145:H1145">_xlfn.TEXTSPLIT(I1145,"-")</f>
        <v>A04AR113</v>
      </c>
      <c r="H1145" s="1427" t="str">
        <v>00002</v>
      </c>
      <c r="I1145" s="1428" t="s">
        <v>6266</v>
      </c>
      <c r="J1145" s="1428" t="s">
        <v>4288</v>
      </c>
      <c r="K1145" s="1428" t="s">
        <v>5683</v>
      </c>
      <c r="L1145" s="1428" t="s">
        <v>5684</v>
      </c>
      <c r="M1145" s="1428" t="s">
        <v>4288</v>
      </c>
      <c r="N1145" s="1428" t="s">
        <v>6073</v>
      </c>
      <c r="O1145" s="1428" t="s">
        <v>6263</v>
      </c>
      <c r="P1145" s="1428" t="s">
        <v>6264</v>
      </c>
      <c r="Q1145" s="1428" t="s">
        <v>4436</v>
      </c>
      <c r="R1145" s="1428" t="s">
        <v>6096</v>
      </c>
      <c r="S1145" s="1428" t="s">
        <v>2965</v>
      </c>
      <c r="T1145" s="1428">
        <v>0</v>
      </c>
      <c r="U1145" s="1428" t="s">
        <v>2965</v>
      </c>
      <c r="V1145" s="1428">
        <v>0</v>
      </c>
      <c r="W1145" s="1428" t="s">
        <v>2965</v>
      </c>
      <c r="X1145" s="1428">
        <v>0</v>
      </c>
      <c r="Y1145" s="1428" t="s">
        <v>2965</v>
      </c>
      <c r="Z1145" s="1428">
        <v>0</v>
      </c>
      <c r="AA1145" s="1428" t="s">
        <v>4999</v>
      </c>
      <c r="AB1145" s="1428" t="s">
        <v>6077</v>
      </c>
      <c r="AC1145" s="1428" t="s">
        <v>2965</v>
      </c>
      <c r="AD1145" s="1428">
        <v>0</v>
      </c>
      <c r="AE1145" s="1428" t="s">
        <v>2965</v>
      </c>
      <c r="AF1145" s="1428">
        <v>0</v>
      </c>
      <c r="AG1145" s="1428">
        <v>0</v>
      </c>
      <c r="AH1145" s="1428" t="s">
        <v>6094</v>
      </c>
      <c r="AI1145" s="1428">
        <v>0</v>
      </c>
      <c r="AJ1145" s="1428">
        <v>0</v>
      </c>
      <c r="AK1145" s="1428">
        <v>0</v>
      </c>
      <c r="AL1145" s="1428">
        <v>0</v>
      </c>
      <c r="AM1145" s="1428">
        <v>0</v>
      </c>
      <c r="AN1145" s="1428">
        <v>0</v>
      </c>
      <c r="AO1145" s="1428" t="s">
        <v>2965</v>
      </c>
      <c r="AP1145" s="1428" t="s">
        <v>4817</v>
      </c>
      <c r="AQ1145" s="1428" t="s">
        <v>4817</v>
      </c>
      <c r="AR1145" s="1428" t="s">
        <v>6265</v>
      </c>
      <c r="AS1145" s="1428" t="s">
        <v>6266</v>
      </c>
    </row>
    <row r="1146" spans="1:45" s="1414" customFormat="1" ht="17.25" customHeight="1">
      <c r="A1146" s="1414" t="str">
        <f t="shared" si="38"/>
        <v/>
      </c>
      <c r="B1146" s="1414" t="str">
        <f t="shared" si="39"/>
        <v/>
      </c>
      <c r="C1146" s="1414" t="str">
        <f t="shared" si="40"/>
        <v>00003</v>
      </c>
      <c r="D1146" s="1414" t="str">
        <f t="shared" si="41"/>
        <v>Fire Protective Rating: 0.5-hr, Single Door</v>
      </c>
      <c r="E1146" s="1414" t="str">
        <f t="shared" si="42"/>
        <v>A04AR113 Finishing Work Door &amp; Window Work Aluminum Door w/ Aluminum Frame &amp; Vision Panel for Each Leaf (UoM: EA)</v>
      </c>
      <c r="F1146" s="1414" t="str">
        <f t="shared" si="43"/>
        <v xml:space="preserve">A04AR113-00003 Finishing Work Door &amp; Window Work Aluminum Door w/ Aluminum Frame &amp; Vision Panel for Each Leaf (UoM: EA) Fire Protective Rating: 0.5-hr, Single Door     w/ Hardware &amp; Accessories  </v>
      </c>
      <c r="G1146" s="1427" t="str" cm="1">
        <f t="array" ref="G1146:H1146">_xlfn.TEXTSPLIT(I1146,"-")</f>
        <v>A04AR113</v>
      </c>
      <c r="H1146" s="1427" t="str">
        <v>00003</v>
      </c>
      <c r="I1146" s="1428" t="s">
        <v>6267</v>
      </c>
      <c r="J1146" s="1428" t="s">
        <v>4288</v>
      </c>
      <c r="K1146" s="1428" t="s">
        <v>5683</v>
      </c>
      <c r="L1146" s="1428" t="s">
        <v>5684</v>
      </c>
      <c r="M1146" s="1428" t="s">
        <v>4288</v>
      </c>
      <c r="N1146" s="1428" t="s">
        <v>6073</v>
      </c>
      <c r="O1146" s="1428" t="s">
        <v>6263</v>
      </c>
      <c r="P1146" s="1428" t="s">
        <v>6264</v>
      </c>
      <c r="Q1146" s="1428" t="s">
        <v>4445</v>
      </c>
      <c r="R1146" s="1428" t="s">
        <v>6098</v>
      </c>
      <c r="S1146" s="1428" t="s">
        <v>2965</v>
      </c>
      <c r="T1146" s="1428">
        <v>0</v>
      </c>
      <c r="U1146" s="1428" t="s">
        <v>2965</v>
      </c>
      <c r="V1146" s="1428">
        <v>0</v>
      </c>
      <c r="W1146" s="1428" t="s">
        <v>2965</v>
      </c>
      <c r="X1146" s="1428">
        <v>0</v>
      </c>
      <c r="Y1146" s="1428" t="s">
        <v>2965</v>
      </c>
      <c r="Z1146" s="1428">
        <v>0</v>
      </c>
      <c r="AA1146" s="1428" t="s">
        <v>4999</v>
      </c>
      <c r="AB1146" s="1428" t="s">
        <v>6077</v>
      </c>
      <c r="AC1146" s="1428" t="s">
        <v>2965</v>
      </c>
      <c r="AD1146" s="1428">
        <v>0</v>
      </c>
      <c r="AE1146" s="1428" t="s">
        <v>2965</v>
      </c>
      <c r="AF1146" s="1428">
        <v>0</v>
      </c>
      <c r="AG1146" s="1428">
        <v>0</v>
      </c>
      <c r="AH1146" s="1428" t="s">
        <v>6094</v>
      </c>
      <c r="AI1146" s="1428">
        <v>0</v>
      </c>
      <c r="AJ1146" s="1428">
        <v>0</v>
      </c>
      <c r="AK1146" s="1428">
        <v>0</v>
      </c>
      <c r="AL1146" s="1428">
        <v>0</v>
      </c>
      <c r="AM1146" s="1428">
        <v>0</v>
      </c>
      <c r="AN1146" s="1428">
        <v>0</v>
      </c>
      <c r="AO1146" s="1428" t="s">
        <v>2965</v>
      </c>
      <c r="AP1146" s="1428" t="s">
        <v>4817</v>
      </c>
      <c r="AQ1146" s="1428" t="s">
        <v>4817</v>
      </c>
      <c r="AR1146" s="1428" t="s">
        <v>6265</v>
      </c>
      <c r="AS1146" s="1428" t="s">
        <v>6267</v>
      </c>
    </row>
    <row r="1147" spans="1:45" s="1414" customFormat="1" ht="17.25" customHeight="1">
      <c r="A1147" s="1414" t="str">
        <f t="shared" si="38"/>
        <v>00004</v>
      </c>
      <c r="B1147" s="1414" t="str">
        <f t="shared" si="39"/>
        <v>Fire Protective Rating: 0.5-hr, Double Door</v>
      </c>
      <c r="C1147" s="1414" t="str">
        <f t="shared" si="40"/>
        <v/>
      </c>
      <c r="D1147" s="1414" t="str">
        <f t="shared" si="41"/>
        <v/>
      </c>
      <c r="E1147" s="1414" t="str">
        <f t="shared" si="42"/>
        <v>A04AR113 Finishing Work Door &amp; Window Work Aluminum Door w/ Aluminum Frame &amp; Vision Panel for Each Leaf (UoM: EA)</v>
      </c>
      <c r="F1147" s="1414" t="str">
        <f t="shared" si="43"/>
        <v xml:space="preserve">A04AR113-00004 Finishing Work Door &amp; Window Work Aluminum Door w/ Aluminum Frame &amp; Vision Panel for Each Leaf (UoM: EA) Fire Protective Rating: 0.5-hr, Double Door     w/ Hardware &amp; Accessories  </v>
      </c>
      <c r="G1147" s="1427" t="str" cm="1">
        <f t="array" ref="G1147:H1147">_xlfn.TEXTSPLIT(I1147,"-")</f>
        <v>A04AR113</v>
      </c>
      <c r="H1147" s="1427" t="str">
        <v>00004</v>
      </c>
      <c r="I1147" s="1428" t="s">
        <v>6268</v>
      </c>
      <c r="J1147" s="1428" t="s">
        <v>4288</v>
      </c>
      <c r="K1147" s="1428" t="s">
        <v>5683</v>
      </c>
      <c r="L1147" s="1428" t="s">
        <v>5684</v>
      </c>
      <c r="M1147" s="1428" t="s">
        <v>4288</v>
      </c>
      <c r="N1147" s="1428" t="s">
        <v>6073</v>
      </c>
      <c r="O1147" s="1428" t="s">
        <v>6263</v>
      </c>
      <c r="P1147" s="1428" t="s">
        <v>6264</v>
      </c>
      <c r="Q1147" s="1428" t="s">
        <v>4448</v>
      </c>
      <c r="R1147" s="1428" t="s">
        <v>6100</v>
      </c>
      <c r="S1147" s="1428" t="s">
        <v>2965</v>
      </c>
      <c r="T1147" s="1428">
        <v>0</v>
      </c>
      <c r="U1147" s="1428" t="s">
        <v>2965</v>
      </c>
      <c r="V1147" s="1428">
        <v>0</v>
      </c>
      <c r="W1147" s="1428" t="s">
        <v>2965</v>
      </c>
      <c r="X1147" s="1428">
        <v>0</v>
      </c>
      <c r="Y1147" s="1428" t="s">
        <v>2965</v>
      </c>
      <c r="Z1147" s="1428">
        <v>0</v>
      </c>
      <c r="AA1147" s="1428" t="s">
        <v>4999</v>
      </c>
      <c r="AB1147" s="1428" t="s">
        <v>6077</v>
      </c>
      <c r="AC1147" s="1428" t="s">
        <v>2965</v>
      </c>
      <c r="AD1147" s="1428">
        <v>0</v>
      </c>
      <c r="AE1147" s="1428" t="s">
        <v>2965</v>
      </c>
      <c r="AF1147" s="1428">
        <v>0</v>
      </c>
      <c r="AG1147" s="1428">
        <v>0</v>
      </c>
      <c r="AH1147" s="1428" t="s">
        <v>6094</v>
      </c>
      <c r="AI1147" s="1428">
        <v>0</v>
      </c>
      <c r="AJ1147" s="1428">
        <v>0</v>
      </c>
      <c r="AK1147" s="1428">
        <v>0</v>
      </c>
      <c r="AL1147" s="1428">
        <v>0</v>
      </c>
      <c r="AM1147" s="1428">
        <v>0</v>
      </c>
      <c r="AN1147" s="1428">
        <v>0</v>
      </c>
      <c r="AO1147" s="1428" t="s">
        <v>2965</v>
      </c>
      <c r="AP1147" s="1428" t="s">
        <v>4817</v>
      </c>
      <c r="AQ1147" s="1428" t="s">
        <v>4817</v>
      </c>
      <c r="AR1147" s="1428" t="s">
        <v>6265</v>
      </c>
      <c r="AS1147" s="1428" t="s">
        <v>6268</v>
      </c>
    </row>
    <row r="1148" spans="1:45" s="1414" customFormat="1" ht="17.25" customHeight="1">
      <c r="A1148" s="1414" t="str">
        <f t="shared" si="38"/>
        <v/>
      </c>
      <c r="B1148" s="1414" t="str">
        <f t="shared" si="39"/>
        <v/>
      </c>
      <c r="C1148" s="1414" t="str">
        <f t="shared" si="40"/>
        <v>00005</v>
      </c>
      <c r="D1148" s="1414" t="str">
        <f t="shared" si="41"/>
        <v>Fire Protective Rating: 1-hr, Single Door</v>
      </c>
      <c r="E1148" s="1414" t="str">
        <f t="shared" si="42"/>
        <v>A04AR113 Finishing Work Door &amp; Window Work Aluminum Door w/ Aluminum Frame &amp; Vision Panel for Each Leaf (UoM: EA)</v>
      </c>
      <c r="F1148" s="1414" t="str">
        <f t="shared" si="43"/>
        <v xml:space="preserve">A04AR113-00005 Finishing Work Door &amp; Window Work Aluminum Door w/ Aluminum Frame &amp; Vision Panel for Each Leaf (UoM: EA) Fire Protective Rating: 1-hr, Single Door     w/ Hardware &amp; Accessories  </v>
      </c>
      <c r="G1148" s="1427" t="str" cm="1">
        <f t="array" ref="G1148:H1148">_xlfn.TEXTSPLIT(I1148,"-")</f>
        <v>A04AR113</v>
      </c>
      <c r="H1148" s="1427" t="str">
        <v>00005</v>
      </c>
      <c r="I1148" s="1428" t="s">
        <v>6269</v>
      </c>
      <c r="J1148" s="1428" t="s">
        <v>4288</v>
      </c>
      <c r="K1148" s="1428" t="s">
        <v>5683</v>
      </c>
      <c r="L1148" s="1428" t="s">
        <v>5684</v>
      </c>
      <c r="M1148" s="1428" t="s">
        <v>4288</v>
      </c>
      <c r="N1148" s="1428" t="s">
        <v>6073</v>
      </c>
      <c r="O1148" s="1428" t="s">
        <v>6263</v>
      </c>
      <c r="P1148" s="1428" t="s">
        <v>6264</v>
      </c>
      <c r="Q1148" s="1428" t="s">
        <v>4429</v>
      </c>
      <c r="R1148" s="1428" t="s">
        <v>6102</v>
      </c>
      <c r="S1148" s="1428" t="s">
        <v>2965</v>
      </c>
      <c r="T1148" s="1428">
        <v>0</v>
      </c>
      <c r="U1148" s="1428" t="s">
        <v>2965</v>
      </c>
      <c r="V1148" s="1428">
        <v>0</v>
      </c>
      <c r="W1148" s="1428" t="s">
        <v>2965</v>
      </c>
      <c r="X1148" s="1428">
        <v>0</v>
      </c>
      <c r="Y1148" s="1428" t="s">
        <v>2965</v>
      </c>
      <c r="Z1148" s="1428">
        <v>0</v>
      </c>
      <c r="AA1148" s="1428" t="s">
        <v>4999</v>
      </c>
      <c r="AB1148" s="1428" t="s">
        <v>6077</v>
      </c>
      <c r="AC1148" s="1428" t="s">
        <v>2965</v>
      </c>
      <c r="AD1148" s="1428">
        <v>0</v>
      </c>
      <c r="AE1148" s="1428" t="s">
        <v>2965</v>
      </c>
      <c r="AF1148" s="1428">
        <v>0</v>
      </c>
      <c r="AG1148" s="1428">
        <v>0</v>
      </c>
      <c r="AH1148" s="1428" t="s">
        <v>6094</v>
      </c>
      <c r="AI1148" s="1428">
        <v>0</v>
      </c>
      <c r="AJ1148" s="1428">
        <v>0</v>
      </c>
      <c r="AK1148" s="1428">
        <v>0</v>
      </c>
      <c r="AL1148" s="1428">
        <v>0</v>
      </c>
      <c r="AM1148" s="1428">
        <v>0</v>
      </c>
      <c r="AN1148" s="1428">
        <v>0</v>
      </c>
      <c r="AO1148" s="1428" t="s">
        <v>2965</v>
      </c>
      <c r="AP1148" s="1428" t="s">
        <v>4817</v>
      </c>
      <c r="AQ1148" s="1428" t="s">
        <v>4817</v>
      </c>
      <c r="AR1148" s="1428" t="s">
        <v>6265</v>
      </c>
      <c r="AS1148" s="1428" t="s">
        <v>6269</v>
      </c>
    </row>
    <row r="1149" spans="1:45" s="1414" customFormat="1" ht="17.25" customHeight="1">
      <c r="A1149" s="1414" t="str">
        <f t="shared" si="38"/>
        <v>00006</v>
      </c>
      <c r="B1149" s="1414" t="str">
        <f t="shared" si="39"/>
        <v>Fire Protective Rating: 1-hr, Double Door</v>
      </c>
      <c r="C1149" s="1414" t="str">
        <f t="shared" si="40"/>
        <v/>
      </c>
      <c r="D1149" s="1414" t="str">
        <f t="shared" si="41"/>
        <v/>
      </c>
      <c r="E1149" s="1414" t="str">
        <f t="shared" si="42"/>
        <v>A04AR113 Finishing Work Door &amp; Window Work Aluminum Door w/ Aluminum Frame &amp; Vision Panel for Each Leaf (UoM: EA)</v>
      </c>
      <c r="F1149" s="1414" t="str">
        <f t="shared" si="43"/>
        <v xml:space="preserve">A04AR113-00006 Finishing Work Door &amp; Window Work Aluminum Door w/ Aluminum Frame &amp; Vision Panel for Each Leaf (UoM: EA) Fire Protective Rating: 1-hr, Double Door     w/ Hardware &amp; Accessories  </v>
      </c>
      <c r="G1149" s="1427" t="str" cm="1">
        <f t="array" ref="G1149:H1149">_xlfn.TEXTSPLIT(I1149,"-")</f>
        <v>A04AR113</v>
      </c>
      <c r="H1149" s="1427" t="str">
        <v>00006</v>
      </c>
      <c r="I1149" s="1428" t="s">
        <v>6270</v>
      </c>
      <c r="J1149" s="1428" t="s">
        <v>4288</v>
      </c>
      <c r="K1149" s="1428" t="s">
        <v>5683</v>
      </c>
      <c r="L1149" s="1428" t="s">
        <v>5684</v>
      </c>
      <c r="M1149" s="1428" t="s">
        <v>4288</v>
      </c>
      <c r="N1149" s="1428" t="s">
        <v>6073</v>
      </c>
      <c r="O1149" s="1428" t="s">
        <v>6263</v>
      </c>
      <c r="P1149" s="1428" t="s">
        <v>6264</v>
      </c>
      <c r="Q1149" s="1428" t="s">
        <v>4522</v>
      </c>
      <c r="R1149" s="1428" t="s">
        <v>6104</v>
      </c>
      <c r="S1149" s="1428" t="s">
        <v>2965</v>
      </c>
      <c r="T1149" s="1428">
        <v>0</v>
      </c>
      <c r="U1149" s="1428" t="s">
        <v>2965</v>
      </c>
      <c r="V1149" s="1428">
        <v>0</v>
      </c>
      <c r="W1149" s="1428" t="s">
        <v>2965</v>
      </c>
      <c r="X1149" s="1428">
        <v>0</v>
      </c>
      <c r="Y1149" s="1428" t="s">
        <v>2965</v>
      </c>
      <c r="Z1149" s="1428">
        <v>0</v>
      </c>
      <c r="AA1149" s="1428" t="s">
        <v>4999</v>
      </c>
      <c r="AB1149" s="1428" t="s">
        <v>6077</v>
      </c>
      <c r="AC1149" s="1428" t="s">
        <v>2965</v>
      </c>
      <c r="AD1149" s="1428">
        <v>0</v>
      </c>
      <c r="AE1149" s="1428" t="s">
        <v>2965</v>
      </c>
      <c r="AF1149" s="1428">
        <v>0</v>
      </c>
      <c r="AG1149" s="1428">
        <v>0</v>
      </c>
      <c r="AH1149" s="1428" t="s">
        <v>6094</v>
      </c>
      <c r="AI1149" s="1428">
        <v>0</v>
      </c>
      <c r="AJ1149" s="1428">
        <v>0</v>
      </c>
      <c r="AK1149" s="1428">
        <v>0</v>
      </c>
      <c r="AL1149" s="1428">
        <v>0</v>
      </c>
      <c r="AM1149" s="1428">
        <v>0</v>
      </c>
      <c r="AN1149" s="1428">
        <v>0</v>
      </c>
      <c r="AO1149" s="1428" t="s">
        <v>2965</v>
      </c>
      <c r="AP1149" s="1428" t="s">
        <v>4817</v>
      </c>
      <c r="AQ1149" s="1428" t="s">
        <v>4817</v>
      </c>
      <c r="AR1149" s="1428" t="s">
        <v>6265</v>
      </c>
      <c r="AS1149" s="1428" t="s">
        <v>6270</v>
      </c>
    </row>
    <row r="1150" spans="1:45" s="1414" customFormat="1" ht="17.25" customHeight="1">
      <c r="A1150" s="1414" t="str">
        <f t="shared" si="38"/>
        <v/>
      </c>
      <c r="B1150" s="1414" t="str">
        <f t="shared" si="39"/>
        <v/>
      </c>
      <c r="C1150" s="1414" t="str">
        <f t="shared" si="40"/>
        <v>00007</v>
      </c>
      <c r="D1150" s="1414" t="str">
        <f t="shared" si="41"/>
        <v>Fire Protective Rating: 1.5-hrs, Single Door</v>
      </c>
      <c r="E1150" s="1414" t="str">
        <f t="shared" si="42"/>
        <v>A04AR113 Finishing Work Door &amp; Window Work Aluminum Door w/ Aluminum Frame &amp; Vision Panel for Each Leaf (UoM: EA)</v>
      </c>
      <c r="F1150" s="1414" t="str">
        <f t="shared" si="43"/>
        <v xml:space="preserve">A04AR113-00007 Finishing Work Door &amp; Window Work Aluminum Door w/ Aluminum Frame &amp; Vision Panel for Each Leaf (UoM: EA) Fire Protective Rating: 1.5-hrs, Single Door     w/ Hardware &amp; Accessories  </v>
      </c>
      <c r="G1150" s="1427" t="str" cm="1">
        <f t="array" ref="G1150:H1150">_xlfn.TEXTSPLIT(I1150,"-")</f>
        <v>A04AR113</v>
      </c>
      <c r="H1150" s="1427" t="str">
        <v>00007</v>
      </c>
      <c r="I1150" s="1428" t="s">
        <v>6271</v>
      </c>
      <c r="J1150" s="1428" t="s">
        <v>4288</v>
      </c>
      <c r="K1150" s="1428" t="s">
        <v>5683</v>
      </c>
      <c r="L1150" s="1428" t="s">
        <v>5684</v>
      </c>
      <c r="M1150" s="1428" t="s">
        <v>4288</v>
      </c>
      <c r="N1150" s="1428" t="s">
        <v>6073</v>
      </c>
      <c r="O1150" s="1428" t="s">
        <v>6263</v>
      </c>
      <c r="P1150" s="1428" t="s">
        <v>6264</v>
      </c>
      <c r="Q1150" s="1428" t="s">
        <v>4529</v>
      </c>
      <c r="R1150" s="1428" t="s">
        <v>6106</v>
      </c>
      <c r="S1150" s="1428" t="s">
        <v>2965</v>
      </c>
      <c r="T1150" s="1428">
        <v>0</v>
      </c>
      <c r="U1150" s="1428" t="s">
        <v>2965</v>
      </c>
      <c r="V1150" s="1428">
        <v>0</v>
      </c>
      <c r="W1150" s="1428" t="s">
        <v>2965</v>
      </c>
      <c r="X1150" s="1428">
        <v>0</v>
      </c>
      <c r="Y1150" s="1428" t="s">
        <v>2965</v>
      </c>
      <c r="Z1150" s="1428">
        <v>0</v>
      </c>
      <c r="AA1150" s="1428" t="s">
        <v>4999</v>
      </c>
      <c r="AB1150" s="1428" t="s">
        <v>6077</v>
      </c>
      <c r="AC1150" s="1428" t="s">
        <v>2965</v>
      </c>
      <c r="AD1150" s="1428">
        <v>0</v>
      </c>
      <c r="AE1150" s="1428" t="s">
        <v>2965</v>
      </c>
      <c r="AF1150" s="1428">
        <v>0</v>
      </c>
      <c r="AG1150" s="1428">
        <v>0</v>
      </c>
      <c r="AH1150" s="1428" t="s">
        <v>6094</v>
      </c>
      <c r="AI1150" s="1428">
        <v>0</v>
      </c>
      <c r="AJ1150" s="1428">
        <v>0</v>
      </c>
      <c r="AK1150" s="1428">
        <v>0</v>
      </c>
      <c r="AL1150" s="1428">
        <v>0</v>
      </c>
      <c r="AM1150" s="1428">
        <v>0</v>
      </c>
      <c r="AN1150" s="1428">
        <v>0</v>
      </c>
      <c r="AO1150" s="1428" t="s">
        <v>2965</v>
      </c>
      <c r="AP1150" s="1428" t="s">
        <v>4817</v>
      </c>
      <c r="AQ1150" s="1428" t="s">
        <v>4817</v>
      </c>
      <c r="AR1150" s="1428" t="s">
        <v>6265</v>
      </c>
      <c r="AS1150" s="1428" t="s">
        <v>6271</v>
      </c>
    </row>
    <row r="1151" spans="1:45" s="1414" customFormat="1" ht="17.25" customHeight="1">
      <c r="A1151" s="1414" t="str">
        <f t="shared" ref="A1151:A1187" si="44">IF(ISNUMBER(SEARCH("Double",$F1151)),$H1151,"")</f>
        <v>00008</v>
      </c>
      <c r="B1151" s="1414" t="str">
        <f t="shared" ref="B1151:B1214" si="45">IF(A1151="","",IF(ISNA($R1151),"",$R1151))</f>
        <v>Fire Protective Rating: 1.5-hrs, Double Door</v>
      </c>
      <c r="C1151" s="1414" t="str">
        <f t="shared" ref="C1151:C1187" si="46">IF(ISNUMBER(SEARCH("Single",$F1151)),$H1151,"")</f>
        <v/>
      </c>
      <c r="D1151" s="1414" t="str">
        <f t="shared" ref="D1151:D1214" si="47">IF(C1151="","",IF(ISNA($R1151),"",$R1151))</f>
        <v/>
      </c>
      <c r="E1151" s="1414" t="str">
        <f t="shared" si="42"/>
        <v>A04AR113 Finishing Work Door &amp; Window Work Aluminum Door w/ Aluminum Frame &amp; Vision Panel for Each Leaf (UoM: EA)</v>
      </c>
      <c r="F1151" s="1414" t="str">
        <f t="shared" si="43"/>
        <v xml:space="preserve">A04AR113-00008 Finishing Work Door &amp; Window Work Aluminum Door w/ Aluminum Frame &amp; Vision Panel for Each Leaf (UoM: EA) Fire Protective Rating: 1.5-hrs, Double Door     w/ Hardware &amp; Accessories  </v>
      </c>
      <c r="G1151" s="1427" t="str" cm="1">
        <f t="array" ref="G1151:H1151">_xlfn.TEXTSPLIT(I1151,"-")</f>
        <v>A04AR113</v>
      </c>
      <c r="H1151" s="1427" t="str">
        <v>00008</v>
      </c>
      <c r="I1151" s="1428" t="s">
        <v>6272</v>
      </c>
      <c r="J1151" s="1428" t="s">
        <v>4288</v>
      </c>
      <c r="K1151" s="1428" t="s">
        <v>5683</v>
      </c>
      <c r="L1151" s="1428" t="s">
        <v>5684</v>
      </c>
      <c r="M1151" s="1428" t="s">
        <v>4288</v>
      </c>
      <c r="N1151" s="1428" t="s">
        <v>6073</v>
      </c>
      <c r="O1151" s="1428" t="s">
        <v>6263</v>
      </c>
      <c r="P1151" s="1428" t="s">
        <v>6264</v>
      </c>
      <c r="Q1151" s="1428" t="s">
        <v>4532</v>
      </c>
      <c r="R1151" s="1428" t="s">
        <v>6108</v>
      </c>
      <c r="S1151" s="1428" t="s">
        <v>2965</v>
      </c>
      <c r="T1151" s="1428">
        <v>0</v>
      </c>
      <c r="U1151" s="1428" t="s">
        <v>2965</v>
      </c>
      <c r="V1151" s="1428">
        <v>0</v>
      </c>
      <c r="W1151" s="1428" t="s">
        <v>2965</v>
      </c>
      <c r="X1151" s="1428">
        <v>0</v>
      </c>
      <c r="Y1151" s="1428" t="s">
        <v>2965</v>
      </c>
      <c r="Z1151" s="1428">
        <v>0</v>
      </c>
      <c r="AA1151" s="1428" t="s">
        <v>4999</v>
      </c>
      <c r="AB1151" s="1428" t="s">
        <v>6077</v>
      </c>
      <c r="AC1151" s="1428" t="s">
        <v>2965</v>
      </c>
      <c r="AD1151" s="1428">
        <v>0</v>
      </c>
      <c r="AE1151" s="1428" t="s">
        <v>2965</v>
      </c>
      <c r="AF1151" s="1428">
        <v>0</v>
      </c>
      <c r="AG1151" s="1428">
        <v>0</v>
      </c>
      <c r="AH1151" s="1428" t="s">
        <v>6094</v>
      </c>
      <c r="AI1151" s="1428">
        <v>0</v>
      </c>
      <c r="AJ1151" s="1428">
        <v>0</v>
      </c>
      <c r="AK1151" s="1428">
        <v>0</v>
      </c>
      <c r="AL1151" s="1428">
        <v>0</v>
      </c>
      <c r="AM1151" s="1428">
        <v>0</v>
      </c>
      <c r="AN1151" s="1428">
        <v>0</v>
      </c>
      <c r="AO1151" s="1428" t="s">
        <v>2965</v>
      </c>
      <c r="AP1151" s="1428" t="s">
        <v>4817</v>
      </c>
      <c r="AQ1151" s="1428" t="s">
        <v>4817</v>
      </c>
      <c r="AR1151" s="1428" t="s">
        <v>6265</v>
      </c>
      <c r="AS1151" s="1428" t="s">
        <v>6272</v>
      </c>
    </row>
    <row r="1152" spans="1:45" s="1414" customFormat="1" ht="17.25" customHeight="1">
      <c r="A1152" s="1414" t="str">
        <f t="shared" si="44"/>
        <v/>
      </c>
      <c r="B1152" s="1414" t="str">
        <f t="shared" si="45"/>
        <v/>
      </c>
      <c r="C1152" s="1414" t="str">
        <f t="shared" si="46"/>
        <v/>
      </c>
      <c r="D1152" s="1414" t="str">
        <f t="shared" si="47"/>
        <v/>
      </c>
      <c r="E1152" s="1414" t="str">
        <f t="shared" si="42"/>
        <v>A04AR114 Finishing Work Door &amp; Window Work Aluminum Door w/ Aluminum Frame &amp; Panic Bar (UoM: M2)</v>
      </c>
      <c r="F1152" s="1414" t="str">
        <f t="shared" si="43"/>
        <v xml:space="preserve">A04AR114-00001 Finishing Work Door &amp; Window Work Aluminum Door w/ Aluminum Frame &amp; Panic Bar (UoM: M2) Fire Protective Rating: N/A     w/ Hardware &amp; Accessories  </v>
      </c>
      <c r="G1152" s="1427" t="str" cm="1">
        <f t="array" ref="G1152:H1152">_xlfn.TEXTSPLIT(I1152,"-")</f>
        <v>A04AR114</v>
      </c>
      <c r="H1152" s="1427" t="str">
        <v>00001</v>
      </c>
      <c r="I1152" s="1428" t="s">
        <v>6273</v>
      </c>
      <c r="J1152" s="1428" t="s">
        <v>4288</v>
      </c>
      <c r="K1152" s="1428" t="s">
        <v>5683</v>
      </c>
      <c r="L1152" s="1428" t="s">
        <v>5684</v>
      </c>
      <c r="M1152" s="1428" t="s">
        <v>4288</v>
      </c>
      <c r="N1152" s="1428" t="s">
        <v>6073</v>
      </c>
      <c r="O1152" s="1428" t="s">
        <v>6274</v>
      </c>
      <c r="P1152" s="1428" t="s">
        <v>6275</v>
      </c>
      <c r="Q1152" s="1428" t="s">
        <v>4408</v>
      </c>
      <c r="R1152" s="1428" t="s">
        <v>6076</v>
      </c>
      <c r="S1152" s="1428" t="s">
        <v>2965</v>
      </c>
      <c r="T1152" s="1428">
        <v>0</v>
      </c>
      <c r="U1152" s="1428" t="s">
        <v>2965</v>
      </c>
      <c r="V1152" s="1428">
        <v>0</v>
      </c>
      <c r="W1152" s="1428" t="s">
        <v>2965</v>
      </c>
      <c r="X1152" s="1428">
        <v>0</v>
      </c>
      <c r="Y1152" s="1428" t="s">
        <v>2965</v>
      </c>
      <c r="Z1152" s="1428">
        <v>0</v>
      </c>
      <c r="AA1152" s="1428" t="s">
        <v>4999</v>
      </c>
      <c r="AB1152" s="1428" t="s">
        <v>6077</v>
      </c>
      <c r="AC1152" s="1428" t="s">
        <v>2965</v>
      </c>
      <c r="AD1152" s="1428">
        <v>0</v>
      </c>
      <c r="AE1152" s="1428" t="s">
        <v>2965</v>
      </c>
      <c r="AF1152" s="1428">
        <v>0</v>
      </c>
      <c r="AG1152" s="1428">
        <v>0</v>
      </c>
      <c r="AH1152" s="1428">
        <v>0</v>
      </c>
      <c r="AI1152" s="1428">
        <v>0</v>
      </c>
      <c r="AJ1152" s="1428">
        <v>0</v>
      </c>
      <c r="AK1152" s="1428">
        <v>0</v>
      </c>
      <c r="AL1152" s="1428">
        <v>0</v>
      </c>
      <c r="AM1152" s="1428">
        <v>0</v>
      </c>
      <c r="AN1152" s="1428">
        <v>0</v>
      </c>
      <c r="AO1152" s="1428" t="s">
        <v>2965</v>
      </c>
      <c r="AP1152" s="1428" t="s">
        <v>4360</v>
      </c>
      <c r="AQ1152" s="1428" t="s">
        <v>4360</v>
      </c>
      <c r="AR1152" s="1428" t="s">
        <v>6276</v>
      </c>
      <c r="AS1152" s="1428" t="s">
        <v>6273</v>
      </c>
    </row>
    <row r="1153" spans="1:45" s="1414" customFormat="1" ht="17.25" customHeight="1">
      <c r="A1153" s="1414" t="str">
        <f t="shared" si="44"/>
        <v/>
      </c>
      <c r="B1153" s="1414" t="str">
        <f t="shared" si="45"/>
        <v/>
      </c>
      <c r="C1153" s="1414" t="str">
        <f t="shared" si="46"/>
        <v/>
      </c>
      <c r="D1153" s="1414" t="str">
        <f t="shared" si="47"/>
        <v/>
      </c>
      <c r="E1153" s="1414" t="str">
        <f t="shared" si="42"/>
        <v>A04AR114 Finishing Work Door &amp; Window Work Aluminum Door w/ Aluminum Frame &amp; Panic Bar (UoM: M2)</v>
      </c>
      <c r="F1153" s="1414" t="str">
        <f t="shared" si="43"/>
        <v xml:space="preserve">A04AR114-00002 Finishing Work Door &amp; Window Work Aluminum Door w/ Aluminum Frame &amp; Panic Bar (UoM: M2) Fire Protective Rating: 0.5-hr     w/ Hardware &amp; Accessories  </v>
      </c>
      <c r="G1153" s="1427" t="str" cm="1">
        <f t="array" ref="G1153:H1153">_xlfn.TEXTSPLIT(I1153,"-")</f>
        <v>A04AR114</v>
      </c>
      <c r="H1153" s="1427" t="str">
        <v>00002</v>
      </c>
      <c r="I1153" s="1428" t="s">
        <v>6277</v>
      </c>
      <c r="J1153" s="1428" t="s">
        <v>4288</v>
      </c>
      <c r="K1153" s="1428" t="s">
        <v>5683</v>
      </c>
      <c r="L1153" s="1428" t="s">
        <v>5684</v>
      </c>
      <c r="M1153" s="1428" t="s">
        <v>4288</v>
      </c>
      <c r="N1153" s="1428" t="s">
        <v>6073</v>
      </c>
      <c r="O1153" s="1428" t="s">
        <v>6274</v>
      </c>
      <c r="P1153" s="1428" t="s">
        <v>6275</v>
      </c>
      <c r="Q1153" s="1428" t="s">
        <v>4442</v>
      </c>
      <c r="R1153" s="1428" t="s">
        <v>6080</v>
      </c>
      <c r="S1153" s="1428" t="s">
        <v>2965</v>
      </c>
      <c r="T1153" s="1428">
        <v>0</v>
      </c>
      <c r="U1153" s="1428" t="s">
        <v>2965</v>
      </c>
      <c r="V1153" s="1428">
        <v>0</v>
      </c>
      <c r="W1153" s="1428" t="s">
        <v>2965</v>
      </c>
      <c r="X1153" s="1428">
        <v>0</v>
      </c>
      <c r="Y1153" s="1428" t="s">
        <v>2965</v>
      </c>
      <c r="Z1153" s="1428">
        <v>0</v>
      </c>
      <c r="AA1153" s="1428" t="s">
        <v>4999</v>
      </c>
      <c r="AB1153" s="1428" t="s">
        <v>6077</v>
      </c>
      <c r="AC1153" s="1428" t="s">
        <v>2965</v>
      </c>
      <c r="AD1153" s="1428">
        <v>0</v>
      </c>
      <c r="AE1153" s="1428" t="s">
        <v>2965</v>
      </c>
      <c r="AF1153" s="1428">
        <v>0</v>
      </c>
      <c r="AG1153" s="1428">
        <v>0</v>
      </c>
      <c r="AH1153" s="1428">
        <v>0</v>
      </c>
      <c r="AI1153" s="1428">
        <v>0</v>
      </c>
      <c r="AJ1153" s="1428">
        <v>0</v>
      </c>
      <c r="AK1153" s="1428">
        <v>0</v>
      </c>
      <c r="AL1153" s="1428">
        <v>0</v>
      </c>
      <c r="AM1153" s="1428">
        <v>0</v>
      </c>
      <c r="AN1153" s="1428">
        <v>0</v>
      </c>
      <c r="AO1153" s="1428" t="s">
        <v>2965</v>
      </c>
      <c r="AP1153" s="1428" t="s">
        <v>4360</v>
      </c>
      <c r="AQ1153" s="1428" t="s">
        <v>4360</v>
      </c>
      <c r="AR1153" s="1428" t="s">
        <v>6276</v>
      </c>
      <c r="AS1153" s="1428" t="s">
        <v>6277</v>
      </c>
    </row>
    <row r="1154" spans="1:45" s="1414" customFormat="1" ht="17.25" customHeight="1">
      <c r="A1154" s="1414" t="str">
        <f t="shared" si="44"/>
        <v/>
      </c>
      <c r="B1154" s="1414" t="str">
        <f t="shared" si="45"/>
        <v/>
      </c>
      <c r="C1154" s="1414" t="str">
        <f t="shared" si="46"/>
        <v/>
      </c>
      <c r="D1154" s="1414" t="str">
        <f t="shared" si="47"/>
        <v/>
      </c>
      <c r="E1154" s="1414" t="str">
        <f t="shared" si="42"/>
        <v>A04AR114 Finishing Work Door &amp; Window Work Aluminum Door w/ Aluminum Frame &amp; Panic Bar (UoM: M2)</v>
      </c>
      <c r="F1154" s="1414" t="str">
        <f t="shared" si="43"/>
        <v xml:space="preserve">A04AR114-00003 Finishing Work Door &amp; Window Work Aluminum Door w/ Aluminum Frame &amp; Panic Bar (UoM: M2) Fire Protective Rating: 1-hr     w/ Hardware &amp; Accessories  </v>
      </c>
      <c r="G1154" s="1427" t="str" cm="1">
        <f t="array" ref="G1154:H1154">_xlfn.TEXTSPLIT(I1154,"-")</f>
        <v>A04AR114</v>
      </c>
      <c r="H1154" s="1427" t="str">
        <v>00003</v>
      </c>
      <c r="I1154" s="1428" t="s">
        <v>6278</v>
      </c>
      <c r="J1154" s="1428" t="s">
        <v>4288</v>
      </c>
      <c r="K1154" s="1428" t="s">
        <v>5683</v>
      </c>
      <c r="L1154" s="1428" t="s">
        <v>5684</v>
      </c>
      <c r="M1154" s="1428" t="s">
        <v>4288</v>
      </c>
      <c r="N1154" s="1428" t="s">
        <v>6073</v>
      </c>
      <c r="O1154" s="1428" t="s">
        <v>6274</v>
      </c>
      <c r="P1154" s="1428" t="s">
        <v>6275</v>
      </c>
      <c r="Q1154" s="1428" t="s">
        <v>4477</v>
      </c>
      <c r="R1154" s="1428" t="s">
        <v>6082</v>
      </c>
      <c r="S1154" s="1428" t="s">
        <v>2965</v>
      </c>
      <c r="T1154" s="1428">
        <v>0</v>
      </c>
      <c r="U1154" s="1428" t="s">
        <v>2965</v>
      </c>
      <c r="V1154" s="1428">
        <v>0</v>
      </c>
      <c r="W1154" s="1428" t="s">
        <v>2965</v>
      </c>
      <c r="X1154" s="1428">
        <v>0</v>
      </c>
      <c r="Y1154" s="1428" t="s">
        <v>2965</v>
      </c>
      <c r="Z1154" s="1428">
        <v>0</v>
      </c>
      <c r="AA1154" s="1428" t="s">
        <v>4999</v>
      </c>
      <c r="AB1154" s="1428" t="s">
        <v>6077</v>
      </c>
      <c r="AC1154" s="1428" t="s">
        <v>2965</v>
      </c>
      <c r="AD1154" s="1428">
        <v>0</v>
      </c>
      <c r="AE1154" s="1428" t="s">
        <v>2965</v>
      </c>
      <c r="AF1154" s="1428">
        <v>0</v>
      </c>
      <c r="AG1154" s="1428">
        <v>0</v>
      </c>
      <c r="AH1154" s="1428">
        <v>0</v>
      </c>
      <c r="AI1154" s="1428">
        <v>0</v>
      </c>
      <c r="AJ1154" s="1428">
        <v>0</v>
      </c>
      <c r="AK1154" s="1428">
        <v>0</v>
      </c>
      <c r="AL1154" s="1428">
        <v>0</v>
      </c>
      <c r="AM1154" s="1428">
        <v>0</v>
      </c>
      <c r="AN1154" s="1428">
        <v>0</v>
      </c>
      <c r="AO1154" s="1428" t="s">
        <v>2965</v>
      </c>
      <c r="AP1154" s="1428" t="s">
        <v>4360</v>
      </c>
      <c r="AQ1154" s="1428" t="s">
        <v>4360</v>
      </c>
      <c r="AR1154" s="1428" t="s">
        <v>6276</v>
      </c>
      <c r="AS1154" s="1428" t="s">
        <v>6278</v>
      </c>
    </row>
    <row r="1155" spans="1:45" s="1414" customFormat="1" ht="17.25" customHeight="1">
      <c r="A1155" s="1414" t="str">
        <f t="shared" si="44"/>
        <v/>
      </c>
      <c r="B1155" s="1414" t="str">
        <f t="shared" si="45"/>
        <v/>
      </c>
      <c r="C1155" s="1414" t="str">
        <f t="shared" si="46"/>
        <v/>
      </c>
      <c r="D1155" s="1414" t="str">
        <f t="shared" si="47"/>
        <v/>
      </c>
      <c r="E1155" s="1414" t="str">
        <f t="shared" si="42"/>
        <v>A04AR114 Finishing Work Door &amp; Window Work Aluminum Door w/ Aluminum Frame &amp; Panic Bar (UoM: M2)</v>
      </c>
      <c r="F1155" s="1414" t="str">
        <f t="shared" si="43"/>
        <v xml:space="preserve">A04AR114-00004 Finishing Work Door &amp; Window Work Aluminum Door w/ Aluminum Frame &amp; Panic Bar (UoM: M2) Fire Protective Rating: 1.5-hrs     w/ Hardware &amp; Accessories  </v>
      </c>
      <c r="G1155" s="1427" t="str" cm="1">
        <f t="array" ref="G1155:H1155">_xlfn.TEXTSPLIT(I1155,"-")</f>
        <v>A04AR114</v>
      </c>
      <c r="H1155" s="1427" t="str">
        <v>00004</v>
      </c>
      <c r="I1155" s="1428" t="s">
        <v>6279</v>
      </c>
      <c r="J1155" s="1428" t="s">
        <v>4288</v>
      </c>
      <c r="K1155" s="1428" t="s">
        <v>5683</v>
      </c>
      <c r="L1155" s="1428" t="s">
        <v>5684</v>
      </c>
      <c r="M1155" s="1428" t="s">
        <v>4288</v>
      </c>
      <c r="N1155" s="1428" t="s">
        <v>6073</v>
      </c>
      <c r="O1155" s="1428" t="s">
        <v>6274</v>
      </c>
      <c r="P1155" s="1428" t="s">
        <v>6275</v>
      </c>
      <c r="Q1155" s="1428" t="s">
        <v>4526</v>
      </c>
      <c r="R1155" s="1428" t="s">
        <v>6084</v>
      </c>
      <c r="S1155" s="1428" t="s">
        <v>2965</v>
      </c>
      <c r="T1155" s="1428">
        <v>0</v>
      </c>
      <c r="U1155" s="1428" t="s">
        <v>2965</v>
      </c>
      <c r="V1155" s="1428">
        <v>0</v>
      </c>
      <c r="W1155" s="1428" t="s">
        <v>2965</v>
      </c>
      <c r="X1155" s="1428">
        <v>0</v>
      </c>
      <c r="Y1155" s="1428" t="s">
        <v>2965</v>
      </c>
      <c r="Z1155" s="1428">
        <v>0</v>
      </c>
      <c r="AA1155" s="1428" t="s">
        <v>4999</v>
      </c>
      <c r="AB1155" s="1428" t="s">
        <v>6077</v>
      </c>
      <c r="AC1155" s="1428" t="s">
        <v>2965</v>
      </c>
      <c r="AD1155" s="1428">
        <v>0</v>
      </c>
      <c r="AE1155" s="1428" t="s">
        <v>2965</v>
      </c>
      <c r="AF1155" s="1428">
        <v>0</v>
      </c>
      <c r="AG1155" s="1428">
        <v>0</v>
      </c>
      <c r="AH1155" s="1428">
        <v>0</v>
      </c>
      <c r="AI1155" s="1428">
        <v>0</v>
      </c>
      <c r="AJ1155" s="1428">
        <v>0</v>
      </c>
      <c r="AK1155" s="1428">
        <v>0</v>
      </c>
      <c r="AL1155" s="1428">
        <v>0</v>
      </c>
      <c r="AM1155" s="1428">
        <v>0</v>
      </c>
      <c r="AN1155" s="1428">
        <v>0</v>
      </c>
      <c r="AO1155" s="1428" t="s">
        <v>2965</v>
      </c>
      <c r="AP1155" s="1428" t="s">
        <v>4360</v>
      </c>
      <c r="AQ1155" s="1428" t="s">
        <v>4360</v>
      </c>
      <c r="AR1155" s="1428" t="s">
        <v>6276</v>
      </c>
      <c r="AS1155" s="1428" t="s">
        <v>6279</v>
      </c>
    </row>
    <row r="1156" spans="1:45" s="1414" customFormat="1" ht="17.25" customHeight="1">
      <c r="A1156" s="1414" t="str">
        <f t="shared" si="44"/>
        <v/>
      </c>
      <c r="B1156" s="1414" t="str">
        <f t="shared" si="45"/>
        <v/>
      </c>
      <c r="C1156" s="1414" t="str">
        <f t="shared" si="46"/>
        <v>00001</v>
      </c>
      <c r="D1156" s="1414" t="str">
        <f t="shared" si="47"/>
        <v>Fire Protective Rating: N/A, Single Door</v>
      </c>
      <c r="E1156" s="1414" t="str">
        <f t="shared" si="42"/>
        <v>A04AR115 Finishing Work Door &amp; Window Work Aluminum Door w/ Aluminum Frame &amp; Panic Bar (UoM: EA)</v>
      </c>
      <c r="F1156" s="1414" t="str">
        <f t="shared" si="43"/>
        <v xml:space="preserve">A04AR115-00001 Finishing Work Door &amp; Window Work Aluminum Door w/ Aluminum Frame &amp; Panic Bar (UoM: EA) Fire Protective Rating: N/A, Single Door     w/ Hardware &amp; Accessories  </v>
      </c>
      <c r="G1156" s="1427" t="str" cm="1">
        <f t="array" ref="G1156:H1156">_xlfn.TEXTSPLIT(I1156,"-")</f>
        <v>A04AR115</v>
      </c>
      <c r="H1156" s="1427" t="str">
        <v>00001</v>
      </c>
      <c r="I1156" s="1428" t="s">
        <v>6280</v>
      </c>
      <c r="J1156" s="1428" t="s">
        <v>4288</v>
      </c>
      <c r="K1156" s="1428" t="s">
        <v>5683</v>
      </c>
      <c r="L1156" s="1428" t="s">
        <v>5684</v>
      </c>
      <c r="M1156" s="1428" t="s">
        <v>4288</v>
      </c>
      <c r="N1156" s="1428" t="s">
        <v>6073</v>
      </c>
      <c r="O1156" s="1428" t="s">
        <v>6281</v>
      </c>
      <c r="P1156" s="1428" t="s">
        <v>6282</v>
      </c>
      <c r="Q1156" s="1428" t="s">
        <v>4412</v>
      </c>
      <c r="R1156" s="1428" t="s">
        <v>6093</v>
      </c>
      <c r="S1156" s="1428" t="s">
        <v>2965</v>
      </c>
      <c r="T1156" s="1428">
        <v>0</v>
      </c>
      <c r="U1156" s="1428" t="s">
        <v>2965</v>
      </c>
      <c r="V1156" s="1428">
        <v>0</v>
      </c>
      <c r="W1156" s="1428" t="s">
        <v>2965</v>
      </c>
      <c r="X1156" s="1428">
        <v>0</v>
      </c>
      <c r="Y1156" s="1428" t="s">
        <v>2965</v>
      </c>
      <c r="Z1156" s="1428">
        <v>0</v>
      </c>
      <c r="AA1156" s="1428" t="s">
        <v>4999</v>
      </c>
      <c r="AB1156" s="1428" t="s">
        <v>6077</v>
      </c>
      <c r="AC1156" s="1428" t="s">
        <v>2965</v>
      </c>
      <c r="AD1156" s="1428">
        <v>0</v>
      </c>
      <c r="AE1156" s="1428" t="s">
        <v>2965</v>
      </c>
      <c r="AF1156" s="1428">
        <v>0</v>
      </c>
      <c r="AG1156" s="1428">
        <v>0</v>
      </c>
      <c r="AH1156" s="1428" t="s">
        <v>6094</v>
      </c>
      <c r="AI1156" s="1428">
        <v>0</v>
      </c>
      <c r="AJ1156" s="1428">
        <v>0</v>
      </c>
      <c r="AK1156" s="1428">
        <v>0</v>
      </c>
      <c r="AL1156" s="1428">
        <v>0</v>
      </c>
      <c r="AM1156" s="1428">
        <v>0</v>
      </c>
      <c r="AN1156" s="1428">
        <v>0</v>
      </c>
      <c r="AO1156" s="1428" t="s">
        <v>2965</v>
      </c>
      <c r="AP1156" s="1428" t="s">
        <v>4817</v>
      </c>
      <c r="AQ1156" s="1428" t="s">
        <v>4817</v>
      </c>
      <c r="AR1156" s="1428" t="s">
        <v>6283</v>
      </c>
      <c r="AS1156" s="1428" t="s">
        <v>6280</v>
      </c>
    </row>
    <row r="1157" spans="1:45" s="1414" customFormat="1" ht="17.25" customHeight="1">
      <c r="A1157" s="1414" t="str">
        <f t="shared" si="44"/>
        <v>00002</v>
      </c>
      <c r="B1157" s="1414" t="str">
        <f t="shared" si="45"/>
        <v>Fire Protective Rating: N/A, Double Door</v>
      </c>
      <c r="C1157" s="1414" t="str">
        <f t="shared" si="46"/>
        <v/>
      </c>
      <c r="D1157" s="1414" t="str">
        <f t="shared" si="47"/>
        <v/>
      </c>
      <c r="E1157" s="1414" t="str">
        <f t="shared" si="42"/>
        <v>A04AR115 Finishing Work Door &amp; Window Work Aluminum Door w/ Aluminum Frame &amp; Panic Bar (UoM: EA)</v>
      </c>
      <c r="F1157" s="1414" t="str">
        <f t="shared" si="43"/>
        <v xml:space="preserve">A04AR115-00002 Finishing Work Door &amp; Window Work Aluminum Door w/ Aluminum Frame &amp; Panic Bar (UoM: EA) Fire Protective Rating: N/A, Double Door     w/ Hardware &amp; Accessories  </v>
      </c>
      <c r="G1157" s="1427" t="str" cm="1">
        <f t="array" ref="G1157:H1157">_xlfn.TEXTSPLIT(I1157,"-")</f>
        <v>A04AR115</v>
      </c>
      <c r="H1157" s="1427" t="str">
        <v>00002</v>
      </c>
      <c r="I1157" s="1428" t="s">
        <v>6284</v>
      </c>
      <c r="J1157" s="1428" t="s">
        <v>4288</v>
      </c>
      <c r="K1157" s="1428" t="s">
        <v>5683</v>
      </c>
      <c r="L1157" s="1428" t="s">
        <v>5684</v>
      </c>
      <c r="M1157" s="1428" t="s">
        <v>4288</v>
      </c>
      <c r="N1157" s="1428" t="s">
        <v>6073</v>
      </c>
      <c r="O1157" s="1428" t="s">
        <v>6281</v>
      </c>
      <c r="P1157" s="1428" t="s">
        <v>6282</v>
      </c>
      <c r="Q1157" s="1428" t="s">
        <v>4436</v>
      </c>
      <c r="R1157" s="1428" t="s">
        <v>6096</v>
      </c>
      <c r="S1157" s="1428" t="s">
        <v>2965</v>
      </c>
      <c r="T1157" s="1428">
        <v>0</v>
      </c>
      <c r="U1157" s="1428" t="s">
        <v>2965</v>
      </c>
      <c r="V1157" s="1428">
        <v>0</v>
      </c>
      <c r="W1157" s="1428" t="s">
        <v>2965</v>
      </c>
      <c r="X1157" s="1428">
        <v>0</v>
      </c>
      <c r="Y1157" s="1428" t="s">
        <v>2965</v>
      </c>
      <c r="Z1157" s="1428">
        <v>0</v>
      </c>
      <c r="AA1157" s="1428" t="s">
        <v>4999</v>
      </c>
      <c r="AB1157" s="1428" t="s">
        <v>6077</v>
      </c>
      <c r="AC1157" s="1428" t="s">
        <v>2965</v>
      </c>
      <c r="AD1157" s="1428">
        <v>0</v>
      </c>
      <c r="AE1157" s="1428" t="s">
        <v>2965</v>
      </c>
      <c r="AF1157" s="1428">
        <v>0</v>
      </c>
      <c r="AG1157" s="1428">
        <v>0</v>
      </c>
      <c r="AH1157" s="1428" t="s">
        <v>6094</v>
      </c>
      <c r="AI1157" s="1428">
        <v>0</v>
      </c>
      <c r="AJ1157" s="1428">
        <v>0</v>
      </c>
      <c r="AK1157" s="1428">
        <v>0</v>
      </c>
      <c r="AL1157" s="1428">
        <v>0</v>
      </c>
      <c r="AM1157" s="1428">
        <v>0</v>
      </c>
      <c r="AN1157" s="1428">
        <v>0</v>
      </c>
      <c r="AO1157" s="1428" t="s">
        <v>2965</v>
      </c>
      <c r="AP1157" s="1428" t="s">
        <v>4817</v>
      </c>
      <c r="AQ1157" s="1428" t="s">
        <v>4817</v>
      </c>
      <c r="AR1157" s="1428" t="s">
        <v>6283</v>
      </c>
      <c r="AS1157" s="1428" t="s">
        <v>6284</v>
      </c>
    </row>
    <row r="1158" spans="1:45" s="1414" customFormat="1" ht="17.25" customHeight="1">
      <c r="A1158" s="1414" t="str">
        <f t="shared" si="44"/>
        <v/>
      </c>
      <c r="B1158" s="1414" t="str">
        <f t="shared" si="45"/>
        <v/>
      </c>
      <c r="C1158" s="1414" t="str">
        <f t="shared" si="46"/>
        <v>00003</v>
      </c>
      <c r="D1158" s="1414" t="str">
        <f t="shared" si="47"/>
        <v>Fire Protective Rating: 0.5-hr, Single Door</v>
      </c>
      <c r="E1158" s="1414" t="str">
        <f t="shared" si="42"/>
        <v>A04AR115 Finishing Work Door &amp; Window Work Aluminum Door w/ Aluminum Frame &amp; Panic Bar (UoM: EA)</v>
      </c>
      <c r="F1158" s="1414" t="str">
        <f t="shared" si="43"/>
        <v xml:space="preserve">A04AR115-00003 Finishing Work Door &amp; Window Work Aluminum Door w/ Aluminum Frame &amp; Panic Bar (UoM: EA) Fire Protective Rating: 0.5-hr, Single Door     w/ Hardware &amp; Accessories  </v>
      </c>
      <c r="G1158" s="1427" t="str" cm="1">
        <f t="array" ref="G1158:H1158">_xlfn.TEXTSPLIT(I1158,"-")</f>
        <v>A04AR115</v>
      </c>
      <c r="H1158" s="1427" t="str">
        <v>00003</v>
      </c>
      <c r="I1158" s="1428" t="s">
        <v>6285</v>
      </c>
      <c r="J1158" s="1428" t="s">
        <v>4288</v>
      </c>
      <c r="K1158" s="1428" t="s">
        <v>5683</v>
      </c>
      <c r="L1158" s="1428" t="s">
        <v>5684</v>
      </c>
      <c r="M1158" s="1428" t="s">
        <v>4288</v>
      </c>
      <c r="N1158" s="1428" t="s">
        <v>6073</v>
      </c>
      <c r="O1158" s="1428" t="s">
        <v>6281</v>
      </c>
      <c r="P1158" s="1428" t="s">
        <v>6282</v>
      </c>
      <c r="Q1158" s="1428" t="s">
        <v>4445</v>
      </c>
      <c r="R1158" s="1428" t="s">
        <v>6098</v>
      </c>
      <c r="S1158" s="1428" t="s">
        <v>2965</v>
      </c>
      <c r="T1158" s="1428">
        <v>0</v>
      </c>
      <c r="U1158" s="1428" t="s">
        <v>2965</v>
      </c>
      <c r="V1158" s="1428">
        <v>0</v>
      </c>
      <c r="W1158" s="1428" t="s">
        <v>2965</v>
      </c>
      <c r="X1158" s="1428">
        <v>0</v>
      </c>
      <c r="Y1158" s="1428" t="s">
        <v>2965</v>
      </c>
      <c r="Z1158" s="1428">
        <v>0</v>
      </c>
      <c r="AA1158" s="1428" t="s">
        <v>4999</v>
      </c>
      <c r="AB1158" s="1428" t="s">
        <v>6077</v>
      </c>
      <c r="AC1158" s="1428" t="s">
        <v>2965</v>
      </c>
      <c r="AD1158" s="1428">
        <v>0</v>
      </c>
      <c r="AE1158" s="1428" t="s">
        <v>2965</v>
      </c>
      <c r="AF1158" s="1428">
        <v>0</v>
      </c>
      <c r="AG1158" s="1428">
        <v>0</v>
      </c>
      <c r="AH1158" s="1428" t="s">
        <v>6094</v>
      </c>
      <c r="AI1158" s="1428">
        <v>0</v>
      </c>
      <c r="AJ1158" s="1428">
        <v>0</v>
      </c>
      <c r="AK1158" s="1428">
        <v>0</v>
      </c>
      <c r="AL1158" s="1428">
        <v>0</v>
      </c>
      <c r="AM1158" s="1428">
        <v>0</v>
      </c>
      <c r="AN1158" s="1428">
        <v>0</v>
      </c>
      <c r="AO1158" s="1428" t="s">
        <v>2965</v>
      </c>
      <c r="AP1158" s="1428" t="s">
        <v>4817</v>
      </c>
      <c r="AQ1158" s="1428" t="s">
        <v>4817</v>
      </c>
      <c r="AR1158" s="1428" t="s">
        <v>6283</v>
      </c>
      <c r="AS1158" s="1428" t="s">
        <v>6285</v>
      </c>
    </row>
    <row r="1159" spans="1:45" s="1414" customFormat="1" ht="17.25" customHeight="1">
      <c r="A1159" s="1414" t="str">
        <f t="shared" si="44"/>
        <v>00004</v>
      </c>
      <c r="B1159" s="1414" t="str">
        <f t="shared" si="45"/>
        <v>Fire Protective Rating: 0.5-hr, Double Door</v>
      </c>
      <c r="C1159" s="1414" t="str">
        <f t="shared" si="46"/>
        <v/>
      </c>
      <c r="D1159" s="1414" t="str">
        <f t="shared" si="47"/>
        <v/>
      </c>
      <c r="E1159" s="1414" t="str">
        <f t="shared" si="42"/>
        <v>A04AR115 Finishing Work Door &amp; Window Work Aluminum Door w/ Aluminum Frame &amp; Panic Bar (UoM: EA)</v>
      </c>
      <c r="F1159" s="1414" t="str">
        <f t="shared" si="43"/>
        <v xml:space="preserve">A04AR115-00004 Finishing Work Door &amp; Window Work Aluminum Door w/ Aluminum Frame &amp; Panic Bar (UoM: EA) Fire Protective Rating: 0.5-hr, Double Door     w/ Hardware &amp; Accessories  </v>
      </c>
      <c r="G1159" s="1427" t="str" cm="1">
        <f t="array" ref="G1159:H1159">_xlfn.TEXTSPLIT(I1159,"-")</f>
        <v>A04AR115</v>
      </c>
      <c r="H1159" s="1427" t="str">
        <v>00004</v>
      </c>
      <c r="I1159" s="1428" t="s">
        <v>6286</v>
      </c>
      <c r="J1159" s="1428" t="s">
        <v>4288</v>
      </c>
      <c r="K1159" s="1428" t="s">
        <v>5683</v>
      </c>
      <c r="L1159" s="1428" t="s">
        <v>5684</v>
      </c>
      <c r="M1159" s="1428" t="s">
        <v>4288</v>
      </c>
      <c r="N1159" s="1428" t="s">
        <v>6073</v>
      </c>
      <c r="O1159" s="1428" t="s">
        <v>6281</v>
      </c>
      <c r="P1159" s="1428" t="s">
        <v>6282</v>
      </c>
      <c r="Q1159" s="1428" t="s">
        <v>4448</v>
      </c>
      <c r="R1159" s="1428" t="s">
        <v>6100</v>
      </c>
      <c r="S1159" s="1428" t="s">
        <v>2965</v>
      </c>
      <c r="T1159" s="1428">
        <v>0</v>
      </c>
      <c r="U1159" s="1428" t="s">
        <v>2965</v>
      </c>
      <c r="V1159" s="1428">
        <v>0</v>
      </c>
      <c r="W1159" s="1428" t="s">
        <v>2965</v>
      </c>
      <c r="X1159" s="1428">
        <v>0</v>
      </c>
      <c r="Y1159" s="1428" t="s">
        <v>2965</v>
      </c>
      <c r="Z1159" s="1428">
        <v>0</v>
      </c>
      <c r="AA1159" s="1428" t="s">
        <v>4999</v>
      </c>
      <c r="AB1159" s="1428" t="s">
        <v>6077</v>
      </c>
      <c r="AC1159" s="1428" t="s">
        <v>2965</v>
      </c>
      <c r="AD1159" s="1428">
        <v>0</v>
      </c>
      <c r="AE1159" s="1428" t="s">
        <v>2965</v>
      </c>
      <c r="AF1159" s="1428">
        <v>0</v>
      </c>
      <c r="AG1159" s="1428">
        <v>0</v>
      </c>
      <c r="AH1159" s="1428" t="s">
        <v>6094</v>
      </c>
      <c r="AI1159" s="1428">
        <v>0</v>
      </c>
      <c r="AJ1159" s="1428">
        <v>0</v>
      </c>
      <c r="AK1159" s="1428">
        <v>0</v>
      </c>
      <c r="AL1159" s="1428">
        <v>0</v>
      </c>
      <c r="AM1159" s="1428">
        <v>0</v>
      </c>
      <c r="AN1159" s="1428">
        <v>0</v>
      </c>
      <c r="AO1159" s="1428" t="s">
        <v>2965</v>
      </c>
      <c r="AP1159" s="1428" t="s">
        <v>4817</v>
      </c>
      <c r="AQ1159" s="1428" t="s">
        <v>4817</v>
      </c>
      <c r="AR1159" s="1428" t="s">
        <v>6283</v>
      </c>
      <c r="AS1159" s="1428" t="s">
        <v>6286</v>
      </c>
    </row>
    <row r="1160" spans="1:45" s="1414" customFormat="1" ht="17.25" customHeight="1">
      <c r="A1160" s="1414" t="str">
        <f t="shared" si="44"/>
        <v/>
      </c>
      <c r="B1160" s="1414" t="str">
        <f t="shared" si="45"/>
        <v/>
      </c>
      <c r="C1160" s="1414" t="str">
        <f t="shared" si="46"/>
        <v>00005</v>
      </c>
      <c r="D1160" s="1414" t="str">
        <f t="shared" si="47"/>
        <v>Fire Protective Rating: 1-hr, Single Door</v>
      </c>
      <c r="E1160" s="1414" t="str">
        <f t="shared" ref="E1160:E1223" si="48">G1160&amp;" "&amp;L1160&amp;" "&amp;N1160&amp;" "&amp;P1160</f>
        <v>A04AR115 Finishing Work Door &amp; Window Work Aluminum Door w/ Aluminum Frame &amp; Panic Bar (UoM: EA)</v>
      </c>
      <c r="F1160" s="1414" t="str">
        <f t="shared" si="43"/>
        <v xml:space="preserve">A04AR115-00005 Finishing Work Door &amp; Window Work Aluminum Door w/ Aluminum Frame &amp; Panic Bar (UoM: EA) Fire Protective Rating: 1-hr, Single Door     w/ Hardware &amp; Accessories  </v>
      </c>
      <c r="G1160" s="1427" t="str" cm="1">
        <f t="array" ref="G1160:H1160">_xlfn.TEXTSPLIT(I1160,"-")</f>
        <v>A04AR115</v>
      </c>
      <c r="H1160" s="1427" t="str">
        <v>00005</v>
      </c>
      <c r="I1160" s="1428" t="s">
        <v>6287</v>
      </c>
      <c r="J1160" s="1428" t="s">
        <v>4288</v>
      </c>
      <c r="K1160" s="1428" t="s">
        <v>5683</v>
      </c>
      <c r="L1160" s="1428" t="s">
        <v>5684</v>
      </c>
      <c r="M1160" s="1428" t="s">
        <v>4288</v>
      </c>
      <c r="N1160" s="1428" t="s">
        <v>6073</v>
      </c>
      <c r="O1160" s="1428" t="s">
        <v>6281</v>
      </c>
      <c r="P1160" s="1428" t="s">
        <v>6282</v>
      </c>
      <c r="Q1160" s="1428" t="s">
        <v>4429</v>
      </c>
      <c r="R1160" s="1428" t="s">
        <v>6102</v>
      </c>
      <c r="S1160" s="1428" t="s">
        <v>2965</v>
      </c>
      <c r="T1160" s="1428">
        <v>0</v>
      </c>
      <c r="U1160" s="1428" t="s">
        <v>2965</v>
      </c>
      <c r="V1160" s="1428">
        <v>0</v>
      </c>
      <c r="W1160" s="1428" t="s">
        <v>2965</v>
      </c>
      <c r="X1160" s="1428">
        <v>0</v>
      </c>
      <c r="Y1160" s="1428" t="s">
        <v>2965</v>
      </c>
      <c r="Z1160" s="1428">
        <v>0</v>
      </c>
      <c r="AA1160" s="1428" t="s">
        <v>4999</v>
      </c>
      <c r="AB1160" s="1428" t="s">
        <v>6077</v>
      </c>
      <c r="AC1160" s="1428" t="s">
        <v>2965</v>
      </c>
      <c r="AD1160" s="1428">
        <v>0</v>
      </c>
      <c r="AE1160" s="1428" t="s">
        <v>2965</v>
      </c>
      <c r="AF1160" s="1428">
        <v>0</v>
      </c>
      <c r="AG1160" s="1428">
        <v>0</v>
      </c>
      <c r="AH1160" s="1428" t="s">
        <v>6094</v>
      </c>
      <c r="AI1160" s="1428">
        <v>0</v>
      </c>
      <c r="AJ1160" s="1428">
        <v>0</v>
      </c>
      <c r="AK1160" s="1428">
        <v>0</v>
      </c>
      <c r="AL1160" s="1428">
        <v>0</v>
      </c>
      <c r="AM1160" s="1428">
        <v>0</v>
      </c>
      <c r="AN1160" s="1428">
        <v>0</v>
      </c>
      <c r="AO1160" s="1428" t="s">
        <v>2965</v>
      </c>
      <c r="AP1160" s="1428" t="s">
        <v>4817</v>
      </c>
      <c r="AQ1160" s="1428" t="s">
        <v>4817</v>
      </c>
      <c r="AR1160" s="1428" t="s">
        <v>6283</v>
      </c>
      <c r="AS1160" s="1428" t="s">
        <v>6287</v>
      </c>
    </row>
    <row r="1161" spans="1:45" s="1414" customFormat="1" ht="17.25" customHeight="1">
      <c r="A1161" s="1414" t="str">
        <f t="shared" si="44"/>
        <v>00006</v>
      </c>
      <c r="B1161" s="1414" t="str">
        <f t="shared" si="45"/>
        <v>Fire Protective Rating: 1-hr, Double Door</v>
      </c>
      <c r="C1161" s="1414" t="str">
        <f t="shared" si="46"/>
        <v/>
      </c>
      <c r="D1161" s="1414" t="str">
        <f t="shared" si="47"/>
        <v/>
      </c>
      <c r="E1161" s="1414" t="str">
        <f t="shared" si="48"/>
        <v>A04AR115 Finishing Work Door &amp; Window Work Aluminum Door w/ Aluminum Frame &amp; Panic Bar (UoM: EA)</v>
      </c>
      <c r="F1161" s="1414" t="str">
        <f t="shared" ref="F1161:F1224" si="49">IF(I1161=0,"",I1161)&amp;" "&amp;IF(L1161=0,"",L1161)&amp;" "&amp;IF(N1161=0,"",N1161)&amp;" "&amp;IF(P1161=0,"",P1161)&amp;" "&amp;IF(R1161=0,"",R1161)&amp;" "&amp;IF(T1161=0,"",T1161)&amp;" "&amp;IF(V1161=0,"",V1161)&amp;" "&amp;IF(X1161=0,"",X1161)&amp;" "&amp;IF(Z1161=0,"",Z1161)&amp;" "&amp;IF(AB1161=0,"",AB1161)&amp;" "&amp;IF(AD1161=0,"",AD1161)&amp;" "&amp;IF(AF1161=0,"",AF1161)</f>
        <v xml:space="preserve">A04AR115-00006 Finishing Work Door &amp; Window Work Aluminum Door w/ Aluminum Frame &amp; Panic Bar (UoM: EA) Fire Protective Rating: 1-hr, Double Door     w/ Hardware &amp; Accessories  </v>
      </c>
      <c r="G1161" s="1427" t="str" cm="1">
        <f t="array" ref="G1161:H1161">_xlfn.TEXTSPLIT(I1161,"-")</f>
        <v>A04AR115</v>
      </c>
      <c r="H1161" s="1427" t="str">
        <v>00006</v>
      </c>
      <c r="I1161" s="1428" t="s">
        <v>6288</v>
      </c>
      <c r="J1161" s="1428" t="s">
        <v>4288</v>
      </c>
      <c r="K1161" s="1428" t="s">
        <v>5683</v>
      </c>
      <c r="L1161" s="1428" t="s">
        <v>5684</v>
      </c>
      <c r="M1161" s="1428" t="s">
        <v>4288</v>
      </c>
      <c r="N1161" s="1428" t="s">
        <v>6073</v>
      </c>
      <c r="O1161" s="1428" t="s">
        <v>6281</v>
      </c>
      <c r="P1161" s="1428" t="s">
        <v>6282</v>
      </c>
      <c r="Q1161" s="1428" t="s">
        <v>4522</v>
      </c>
      <c r="R1161" s="1428" t="s">
        <v>6104</v>
      </c>
      <c r="S1161" s="1428" t="s">
        <v>2965</v>
      </c>
      <c r="T1161" s="1428">
        <v>0</v>
      </c>
      <c r="U1161" s="1428" t="s">
        <v>2965</v>
      </c>
      <c r="V1161" s="1428">
        <v>0</v>
      </c>
      <c r="W1161" s="1428" t="s">
        <v>2965</v>
      </c>
      <c r="X1161" s="1428">
        <v>0</v>
      </c>
      <c r="Y1161" s="1428" t="s">
        <v>2965</v>
      </c>
      <c r="Z1161" s="1428">
        <v>0</v>
      </c>
      <c r="AA1161" s="1428" t="s">
        <v>4999</v>
      </c>
      <c r="AB1161" s="1428" t="s">
        <v>6077</v>
      </c>
      <c r="AC1161" s="1428" t="s">
        <v>2965</v>
      </c>
      <c r="AD1161" s="1428">
        <v>0</v>
      </c>
      <c r="AE1161" s="1428" t="s">
        <v>2965</v>
      </c>
      <c r="AF1161" s="1428">
        <v>0</v>
      </c>
      <c r="AG1161" s="1428">
        <v>0</v>
      </c>
      <c r="AH1161" s="1428" t="s">
        <v>6094</v>
      </c>
      <c r="AI1161" s="1428">
        <v>0</v>
      </c>
      <c r="AJ1161" s="1428">
        <v>0</v>
      </c>
      <c r="AK1161" s="1428">
        <v>0</v>
      </c>
      <c r="AL1161" s="1428">
        <v>0</v>
      </c>
      <c r="AM1161" s="1428">
        <v>0</v>
      </c>
      <c r="AN1161" s="1428">
        <v>0</v>
      </c>
      <c r="AO1161" s="1428" t="s">
        <v>2965</v>
      </c>
      <c r="AP1161" s="1428" t="s">
        <v>4817</v>
      </c>
      <c r="AQ1161" s="1428" t="s">
        <v>4817</v>
      </c>
      <c r="AR1161" s="1428" t="s">
        <v>6283</v>
      </c>
      <c r="AS1161" s="1428" t="s">
        <v>6288</v>
      </c>
    </row>
    <row r="1162" spans="1:45" s="1414" customFormat="1" ht="17.25" customHeight="1">
      <c r="A1162" s="1414" t="str">
        <f t="shared" si="44"/>
        <v/>
      </c>
      <c r="B1162" s="1414" t="str">
        <f t="shared" si="45"/>
        <v/>
      </c>
      <c r="C1162" s="1414" t="str">
        <f t="shared" si="46"/>
        <v>00007</v>
      </c>
      <c r="D1162" s="1414" t="str">
        <f t="shared" si="47"/>
        <v>Fire Protective Rating: 1.5-hrs, Single Door</v>
      </c>
      <c r="E1162" s="1414" t="str">
        <f t="shared" si="48"/>
        <v>A04AR115 Finishing Work Door &amp; Window Work Aluminum Door w/ Aluminum Frame &amp; Panic Bar (UoM: EA)</v>
      </c>
      <c r="F1162" s="1414" t="str">
        <f t="shared" si="49"/>
        <v xml:space="preserve">A04AR115-00007 Finishing Work Door &amp; Window Work Aluminum Door w/ Aluminum Frame &amp; Panic Bar (UoM: EA) Fire Protective Rating: 1.5-hrs, Single Door     w/ Hardware &amp; Accessories  </v>
      </c>
      <c r="G1162" s="1427" t="str" cm="1">
        <f t="array" ref="G1162:H1162">_xlfn.TEXTSPLIT(I1162,"-")</f>
        <v>A04AR115</v>
      </c>
      <c r="H1162" s="1427" t="str">
        <v>00007</v>
      </c>
      <c r="I1162" s="1428" t="s">
        <v>6289</v>
      </c>
      <c r="J1162" s="1428" t="s">
        <v>4288</v>
      </c>
      <c r="K1162" s="1428" t="s">
        <v>5683</v>
      </c>
      <c r="L1162" s="1428" t="s">
        <v>5684</v>
      </c>
      <c r="M1162" s="1428" t="s">
        <v>4288</v>
      </c>
      <c r="N1162" s="1428" t="s">
        <v>6073</v>
      </c>
      <c r="O1162" s="1428" t="s">
        <v>6281</v>
      </c>
      <c r="P1162" s="1428" t="s">
        <v>6282</v>
      </c>
      <c r="Q1162" s="1428" t="s">
        <v>4529</v>
      </c>
      <c r="R1162" s="1428" t="s">
        <v>6106</v>
      </c>
      <c r="S1162" s="1428" t="s">
        <v>2965</v>
      </c>
      <c r="T1162" s="1428">
        <v>0</v>
      </c>
      <c r="U1162" s="1428" t="s">
        <v>2965</v>
      </c>
      <c r="V1162" s="1428">
        <v>0</v>
      </c>
      <c r="W1162" s="1428" t="s">
        <v>2965</v>
      </c>
      <c r="X1162" s="1428">
        <v>0</v>
      </c>
      <c r="Y1162" s="1428" t="s">
        <v>2965</v>
      </c>
      <c r="Z1162" s="1428">
        <v>0</v>
      </c>
      <c r="AA1162" s="1428" t="s">
        <v>4999</v>
      </c>
      <c r="AB1162" s="1428" t="s">
        <v>6077</v>
      </c>
      <c r="AC1162" s="1428" t="s">
        <v>2965</v>
      </c>
      <c r="AD1162" s="1428">
        <v>0</v>
      </c>
      <c r="AE1162" s="1428" t="s">
        <v>2965</v>
      </c>
      <c r="AF1162" s="1428">
        <v>0</v>
      </c>
      <c r="AG1162" s="1428">
        <v>0</v>
      </c>
      <c r="AH1162" s="1428" t="s">
        <v>6094</v>
      </c>
      <c r="AI1162" s="1428">
        <v>0</v>
      </c>
      <c r="AJ1162" s="1428">
        <v>0</v>
      </c>
      <c r="AK1162" s="1428">
        <v>0</v>
      </c>
      <c r="AL1162" s="1428">
        <v>0</v>
      </c>
      <c r="AM1162" s="1428">
        <v>0</v>
      </c>
      <c r="AN1162" s="1428">
        <v>0</v>
      </c>
      <c r="AO1162" s="1428" t="s">
        <v>2965</v>
      </c>
      <c r="AP1162" s="1428" t="s">
        <v>4817</v>
      </c>
      <c r="AQ1162" s="1428" t="s">
        <v>4817</v>
      </c>
      <c r="AR1162" s="1428" t="s">
        <v>6283</v>
      </c>
      <c r="AS1162" s="1428" t="s">
        <v>6289</v>
      </c>
    </row>
    <row r="1163" spans="1:45" s="1414" customFormat="1" ht="17.25" customHeight="1">
      <c r="A1163" s="1414" t="str">
        <f t="shared" si="44"/>
        <v>00008</v>
      </c>
      <c r="B1163" s="1414" t="str">
        <f t="shared" si="45"/>
        <v>Fire Protective Rating: 1.5-hrs, Double Door</v>
      </c>
      <c r="C1163" s="1414" t="str">
        <f t="shared" si="46"/>
        <v/>
      </c>
      <c r="D1163" s="1414" t="str">
        <f t="shared" si="47"/>
        <v/>
      </c>
      <c r="E1163" s="1414" t="str">
        <f t="shared" si="48"/>
        <v>A04AR115 Finishing Work Door &amp; Window Work Aluminum Door w/ Aluminum Frame &amp; Panic Bar (UoM: EA)</v>
      </c>
      <c r="F1163" s="1414" t="str">
        <f t="shared" si="49"/>
        <v xml:space="preserve">A04AR115-00008 Finishing Work Door &amp; Window Work Aluminum Door w/ Aluminum Frame &amp; Panic Bar (UoM: EA) Fire Protective Rating: 1.5-hrs, Double Door     w/ Hardware &amp; Accessories  </v>
      </c>
      <c r="G1163" s="1427" t="str" cm="1">
        <f t="array" ref="G1163:H1163">_xlfn.TEXTSPLIT(I1163,"-")</f>
        <v>A04AR115</v>
      </c>
      <c r="H1163" s="1427" t="str">
        <v>00008</v>
      </c>
      <c r="I1163" s="1428" t="s">
        <v>6290</v>
      </c>
      <c r="J1163" s="1428" t="s">
        <v>4288</v>
      </c>
      <c r="K1163" s="1428" t="s">
        <v>5683</v>
      </c>
      <c r="L1163" s="1428" t="s">
        <v>5684</v>
      </c>
      <c r="M1163" s="1428" t="s">
        <v>4288</v>
      </c>
      <c r="N1163" s="1428" t="s">
        <v>6073</v>
      </c>
      <c r="O1163" s="1428" t="s">
        <v>6281</v>
      </c>
      <c r="P1163" s="1428" t="s">
        <v>6282</v>
      </c>
      <c r="Q1163" s="1428" t="s">
        <v>4532</v>
      </c>
      <c r="R1163" s="1428" t="s">
        <v>6108</v>
      </c>
      <c r="S1163" s="1428" t="s">
        <v>2965</v>
      </c>
      <c r="T1163" s="1428">
        <v>0</v>
      </c>
      <c r="U1163" s="1428" t="s">
        <v>2965</v>
      </c>
      <c r="V1163" s="1428">
        <v>0</v>
      </c>
      <c r="W1163" s="1428" t="s">
        <v>2965</v>
      </c>
      <c r="X1163" s="1428">
        <v>0</v>
      </c>
      <c r="Y1163" s="1428" t="s">
        <v>2965</v>
      </c>
      <c r="Z1163" s="1428">
        <v>0</v>
      </c>
      <c r="AA1163" s="1428" t="s">
        <v>4999</v>
      </c>
      <c r="AB1163" s="1428" t="s">
        <v>6077</v>
      </c>
      <c r="AC1163" s="1428" t="s">
        <v>2965</v>
      </c>
      <c r="AD1163" s="1428">
        <v>0</v>
      </c>
      <c r="AE1163" s="1428" t="s">
        <v>2965</v>
      </c>
      <c r="AF1163" s="1428">
        <v>0</v>
      </c>
      <c r="AG1163" s="1428">
        <v>0</v>
      </c>
      <c r="AH1163" s="1428" t="s">
        <v>6094</v>
      </c>
      <c r="AI1163" s="1428">
        <v>0</v>
      </c>
      <c r="AJ1163" s="1428">
        <v>0</v>
      </c>
      <c r="AK1163" s="1428">
        <v>0</v>
      </c>
      <c r="AL1163" s="1428">
        <v>0</v>
      </c>
      <c r="AM1163" s="1428">
        <v>0</v>
      </c>
      <c r="AN1163" s="1428">
        <v>0</v>
      </c>
      <c r="AO1163" s="1428" t="s">
        <v>2965</v>
      </c>
      <c r="AP1163" s="1428" t="s">
        <v>4817</v>
      </c>
      <c r="AQ1163" s="1428" t="s">
        <v>4817</v>
      </c>
      <c r="AR1163" s="1428" t="s">
        <v>6283</v>
      </c>
      <c r="AS1163" s="1428" t="s">
        <v>6290</v>
      </c>
    </row>
    <row r="1164" spans="1:45" s="1414" customFormat="1" ht="17.25" customHeight="1">
      <c r="A1164" s="1414" t="str">
        <f t="shared" si="44"/>
        <v/>
      </c>
      <c r="B1164" s="1414" t="str">
        <f t="shared" si="45"/>
        <v/>
      </c>
      <c r="C1164" s="1414" t="str">
        <f t="shared" si="46"/>
        <v/>
      </c>
      <c r="D1164" s="1414" t="str">
        <f t="shared" si="47"/>
        <v/>
      </c>
      <c r="E1164" s="1414" t="str">
        <f t="shared" si="48"/>
        <v>A04AR116 Finishing Work Door &amp; Window Work Aluminum Door w/ Aluminum Frame, Panic Bar &amp; Vision Panel for Each Leafr (UoM: M2)</v>
      </c>
      <c r="F1164" s="1414" t="str">
        <f t="shared" si="49"/>
        <v xml:space="preserve">A04AR116-00001 Finishing Work Door &amp; Window Work Aluminum Door w/ Aluminum Frame, Panic Bar &amp; Vision Panel for Each Leafr (UoM: M2) Fire Protective Rating: N/A     w/ Hardware &amp; Accessories  </v>
      </c>
      <c r="G1164" s="1427" t="str" cm="1">
        <f t="array" ref="G1164:H1164">_xlfn.TEXTSPLIT(I1164,"-")</f>
        <v>A04AR116</v>
      </c>
      <c r="H1164" s="1427" t="str">
        <v>00001</v>
      </c>
      <c r="I1164" s="1428" t="s">
        <v>6291</v>
      </c>
      <c r="J1164" s="1428" t="s">
        <v>4288</v>
      </c>
      <c r="K1164" s="1428" t="s">
        <v>5683</v>
      </c>
      <c r="L1164" s="1428" t="s">
        <v>5684</v>
      </c>
      <c r="M1164" s="1428" t="s">
        <v>4288</v>
      </c>
      <c r="N1164" s="1428" t="s">
        <v>6073</v>
      </c>
      <c r="O1164" s="1428" t="s">
        <v>6292</v>
      </c>
      <c r="P1164" s="1428" t="s">
        <v>6293</v>
      </c>
      <c r="Q1164" s="1428" t="s">
        <v>4408</v>
      </c>
      <c r="R1164" s="1428" t="s">
        <v>6076</v>
      </c>
      <c r="S1164" s="1428" t="s">
        <v>2965</v>
      </c>
      <c r="T1164" s="1428">
        <v>0</v>
      </c>
      <c r="U1164" s="1428" t="s">
        <v>2965</v>
      </c>
      <c r="V1164" s="1428">
        <v>0</v>
      </c>
      <c r="W1164" s="1428" t="s">
        <v>2965</v>
      </c>
      <c r="X1164" s="1428">
        <v>0</v>
      </c>
      <c r="Y1164" s="1428" t="s">
        <v>2965</v>
      </c>
      <c r="Z1164" s="1428">
        <v>0</v>
      </c>
      <c r="AA1164" s="1428" t="s">
        <v>4999</v>
      </c>
      <c r="AB1164" s="1428" t="s">
        <v>6077</v>
      </c>
      <c r="AC1164" s="1428" t="s">
        <v>2965</v>
      </c>
      <c r="AD1164" s="1428">
        <v>0</v>
      </c>
      <c r="AE1164" s="1428" t="s">
        <v>2965</v>
      </c>
      <c r="AF1164" s="1428">
        <v>0</v>
      </c>
      <c r="AG1164" s="1428">
        <v>0</v>
      </c>
      <c r="AH1164" s="1428">
        <v>0</v>
      </c>
      <c r="AI1164" s="1428">
        <v>0</v>
      </c>
      <c r="AJ1164" s="1428">
        <v>0</v>
      </c>
      <c r="AK1164" s="1428">
        <v>0</v>
      </c>
      <c r="AL1164" s="1428">
        <v>0</v>
      </c>
      <c r="AM1164" s="1428">
        <v>0</v>
      </c>
      <c r="AN1164" s="1428">
        <v>0</v>
      </c>
      <c r="AO1164" s="1428" t="s">
        <v>2965</v>
      </c>
      <c r="AP1164" s="1428" t="s">
        <v>4360</v>
      </c>
      <c r="AQ1164" s="1428" t="s">
        <v>4360</v>
      </c>
      <c r="AR1164" s="1428" t="s">
        <v>6294</v>
      </c>
      <c r="AS1164" s="1428" t="s">
        <v>6291</v>
      </c>
    </row>
    <row r="1165" spans="1:45" s="1414" customFormat="1" ht="17.25" customHeight="1">
      <c r="A1165" s="1414" t="str">
        <f t="shared" si="44"/>
        <v/>
      </c>
      <c r="B1165" s="1414" t="str">
        <f t="shared" si="45"/>
        <v/>
      </c>
      <c r="C1165" s="1414" t="str">
        <f t="shared" si="46"/>
        <v/>
      </c>
      <c r="D1165" s="1414" t="str">
        <f t="shared" si="47"/>
        <v/>
      </c>
      <c r="E1165" s="1414" t="str">
        <f t="shared" si="48"/>
        <v>A04AR116 Finishing Work Door &amp; Window Work Aluminum Door w/ Aluminum Frame, Panic Bar &amp; Vision Panel for Each Leafr (UoM: M2)</v>
      </c>
      <c r="F1165" s="1414" t="str">
        <f t="shared" si="49"/>
        <v xml:space="preserve">A04AR116-00002 Finishing Work Door &amp; Window Work Aluminum Door w/ Aluminum Frame, Panic Bar &amp; Vision Panel for Each Leafr (UoM: M2) Fire Protective Rating: 0.5-hr     w/ Hardware &amp; Accessories  </v>
      </c>
      <c r="G1165" s="1427" t="str" cm="1">
        <f t="array" ref="G1165:H1165">_xlfn.TEXTSPLIT(I1165,"-")</f>
        <v>A04AR116</v>
      </c>
      <c r="H1165" s="1427" t="str">
        <v>00002</v>
      </c>
      <c r="I1165" s="1428" t="s">
        <v>6295</v>
      </c>
      <c r="J1165" s="1428" t="s">
        <v>4288</v>
      </c>
      <c r="K1165" s="1428" t="s">
        <v>5683</v>
      </c>
      <c r="L1165" s="1428" t="s">
        <v>5684</v>
      </c>
      <c r="M1165" s="1428" t="s">
        <v>4288</v>
      </c>
      <c r="N1165" s="1428" t="s">
        <v>6073</v>
      </c>
      <c r="O1165" s="1428" t="s">
        <v>6292</v>
      </c>
      <c r="P1165" s="1428" t="s">
        <v>6293</v>
      </c>
      <c r="Q1165" s="1428" t="s">
        <v>4442</v>
      </c>
      <c r="R1165" s="1428" t="s">
        <v>6080</v>
      </c>
      <c r="S1165" s="1428" t="s">
        <v>2965</v>
      </c>
      <c r="T1165" s="1428">
        <v>0</v>
      </c>
      <c r="U1165" s="1428" t="s">
        <v>2965</v>
      </c>
      <c r="V1165" s="1428">
        <v>0</v>
      </c>
      <c r="W1165" s="1428" t="s">
        <v>2965</v>
      </c>
      <c r="X1165" s="1428">
        <v>0</v>
      </c>
      <c r="Y1165" s="1428" t="s">
        <v>2965</v>
      </c>
      <c r="Z1165" s="1428">
        <v>0</v>
      </c>
      <c r="AA1165" s="1428" t="s">
        <v>4999</v>
      </c>
      <c r="AB1165" s="1428" t="s">
        <v>6077</v>
      </c>
      <c r="AC1165" s="1428" t="s">
        <v>2965</v>
      </c>
      <c r="AD1165" s="1428">
        <v>0</v>
      </c>
      <c r="AE1165" s="1428" t="s">
        <v>2965</v>
      </c>
      <c r="AF1165" s="1428">
        <v>0</v>
      </c>
      <c r="AG1165" s="1428">
        <v>0</v>
      </c>
      <c r="AH1165" s="1428">
        <v>0</v>
      </c>
      <c r="AI1165" s="1428">
        <v>0</v>
      </c>
      <c r="AJ1165" s="1428">
        <v>0</v>
      </c>
      <c r="AK1165" s="1428">
        <v>0</v>
      </c>
      <c r="AL1165" s="1428">
        <v>0</v>
      </c>
      <c r="AM1165" s="1428">
        <v>0</v>
      </c>
      <c r="AN1165" s="1428">
        <v>0</v>
      </c>
      <c r="AO1165" s="1428" t="s">
        <v>2965</v>
      </c>
      <c r="AP1165" s="1428" t="s">
        <v>4360</v>
      </c>
      <c r="AQ1165" s="1428" t="s">
        <v>4360</v>
      </c>
      <c r="AR1165" s="1428" t="s">
        <v>6294</v>
      </c>
      <c r="AS1165" s="1428" t="s">
        <v>6295</v>
      </c>
    </row>
    <row r="1166" spans="1:45" s="1414" customFormat="1" ht="17.25" customHeight="1">
      <c r="A1166" s="1414" t="str">
        <f t="shared" si="44"/>
        <v/>
      </c>
      <c r="B1166" s="1414" t="str">
        <f t="shared" si="45"/>
        <v/>
      </c>
      <c r="C1166" s="1414" t="str">
        <f t="shared" si="46"/>
        <v/>
      </c>
      <c r="D1166" s="1414" t="str">
        <f t="shared" si="47"/>
        <v/>
      </c>
      <c r="E1166" s="1414" t="str">
        <f t="shared" si="48"/>
        <v>A04AR116 Finishing Work Door &amp; Window Work Aluminum Door w/ Aluminum Frame, Panic Bar &amp; Vision Panel for Each Leafr (UoM: M2)</v>
      </c>
      <c r="F1166" s="1414" t="str">
        <f t="shared" si="49"/>
        <v xml:space="preserve">A04AR116-00003 Finishing Work Door &amp; Window Work Aluminum Door w/ Aluminum Frame, Panic Bar &amp; Vision Panel for Each Leafr (UoM: M2) Fire Protective Rating: 1-hr     w/ Hardware &amp; Accessories  </v>
      </c>
      <c r="G1166" s="1427" t="str" cm="1">
        <f t="array" ref="G1166:H1166">_xlfn.TEXTSPLIT(I1166,"-")</f>
        <v>A04AR116</v>
      </c>
      <c r="H1166" s="1427" t="str">
        <v>00003</v>
      </c>
      <c r="I1166" s="1428" t="s">
        <v>6296</v>
      </c>
      <c r="J1166" s="1428" t="s">
        <v>4288</v>
      </c>
      <c r="K1166" s="1428" t="s">
        <v>5683</v>
      </c>
      <c r="L1166" s="1428" t="s">
        <v>5684</v>
      </c>
      <c r="M1166" s="1428" t="s">
        <v>4288</v>
      </c>
      <c r="N1166" s="1428" t="s">
        <v>6073</v>
      </c>
      <c r="O1166" s="1428" t="s">
        <v>6292</v>
      </c>
      <c r="P1166" s="1428" t="s">
        <v>6293</v>
      </c>
      <c r="Q1166" s="1428" t="s">
        <v>4477</v>
      </c>
      <c r="R1166" s="1428" t="s">
        <v>6082</v>
      </c>
      <c r="S1166" s="1428" t="s">
        <v>2965</v>
      </c>
      <c r="T1166" s="1428">
        <v>0</v>
      </c>
      <c r="U1166" s="1428" t="s">
        <v>2965</v>
      </c>
      <c r="V1166" s="1428">
        <v>0</v>
      </c>
      <c r="W1166" s="1428" t="s">
        <v>2965</v>
      </c>
      <c r="X1166" s="1428">
        <v>0</v>
      </c>
      <c r="Y1166" s="1428" t="s">
        <v>2965</v>
      </c>
      <c r="Z1166" s="1428">
        <v>0</v>
      </c>
      <c r="AA1166" s="1428" t="s">
        <v>4999</v>
      </c>
      <c r="AB1166" s="1428" t="s">
        <v>6077</v>
      </c>
      <c r="AC1166" s="1428" t="s">
        <v>2965</v>
      </c>
      <c r="AD1166" s="1428">
        <v>0</v>
      </c>
      <c r="AE1166" s="1428" t="s">
        <v>2965</v>
      </c>
      <c r="AF1166" s="1428">
        <v>0</v>
      </c>
      <c r="AG1166" s="1428">
        <v>0</v>
      </c>
      <c r="AH1166" s="1428">
        <v>0</v>
      </c>
      <c r="AI1166" s="1428">
        <v>0</v>
      </c>
      <c r="AJ1166" s="1428">
        <v>0</v>
      </c>
      <c r="AK1166" s="1428">
        <v>0</v>
      </c>
      <c r="AL1166" s="1428">
        <v>0</v>
      </c>
      <c r="AM1166" s="1428">
        <v>0</v>
      </c>
      <c r="AN1166" s="1428">
        <v>0</v>
      </c>
      <c r="AO1166" s="1428" t="s">
        <v>2965</v>
      </c>
      <c r="AP1166" s="1428" t="s">
        <v>4360</v>
      </c>
      <c r="AQ1166" s="1428" t="s">
        <v>4360</v>
      </c>
      <c r="AR1166" s="1428" t="s">
        <v>6294</v>
      </c>
      <c r="AS1166" s="1428" t="s">
        <v>6296</v>
      </c>
    </row>
    <row r="1167" spans="1:45" s="1414" customFormat="1" ht="17.25" customHeight="1">
      <c r="A1167" s="1414" t="str">
        <f t="shared" si="44"/>
        <v/>
      </c>
      <c r="B1167" s="1414" t="str">
        <f t="shared" si="45"/>
        <v/>
      </c>
      <c r="C1167" s="1414" t="str">
        <f t="shared" si="46"/>
        <v/>
      </c>
      <c r="D1167" s="1414" t="str">
        <f t="shared" si="47"/>
        <v/>
      </c>
      <c r="E1167" s="1414" t="str">
        <f t="shared" si="48"/>
        <v>A04AR116 Finishing Work Door &amp; Window Work Aluminum Door w/ Aluminum Frame, Panic Bar &amp; Vision Panel for Each Leafr (UoM: M2)</v>
      </c>
      <c r="F1167" s="1414" t="str">
        <f t="shared" si="49"/>
        <v xml:space="preserve">A04AR116-00004 Finishing Work Door &amp; Window Work Aluminum Door w/ Aluminum Frame, Panic Bar &amp; Vision Panel for Each Leafr (UoM: M2) Fire Protective Rating: 1.5-hrs     w/ Hardware &amp; Accessories  </v>
      </c>
      <c r="G1167" s="1427" t="str" cm="1">
        <f t="array" ref="G1167:H1167">_xlfn.TEXTSPLIT(I1167,"-")</f>
        <v>A04AR116</v>
      </c>
      <c r="H1167" s="1427" t="str">
        <v>00004</v>
      </c>
      <c r="I1167" s="1428" t="s">
        <v>6297</v>
      </c>
      <c r="J1167" s="1428" t="s">
        <v>4288</v>
      </c>
      <c r="K1167" s="1428" t="s">
        <v>5683</v>
      </c>
      <c r="L1167" s="1428" t="s">
        <v>5684</v>
      </c>
      <c r="M1167" s="1428" t="s">
        <v>4288</v>
      </c>
      <c r="N1167" s="1428" t="s">
        <v>6073</v>
      </c>
      <c r="O1167" s="1428" t="s">
        <v>6292</v>
      </c>
      <c r="P1167" s="1428" t="s">
        <v>6293</v>
      </c>
      <c r="Q1167" s="1428" t="s">
        <v>4526</v>
      </c>
      <c r="R1167" s="1428" t="s">
        <v>6084</v>
      </c>
      <c r="S1167" s="1428" t="s">
        <v>2965</v>
      </c>
      <c r="T1167" s="1428">
        <v>0</v>
      </c>
      <c r="U1167" s="1428" t="s">
        <v>2965</v>
      </c>
      <c r="V1167" s="1428">
        <v>0</v>
      </c>
      <c r="W1167" s="1428" t="s">
        <v>2965</v>
      </c>
      <c r="X1167" s="1428">
        <v>0</v>
      </c>
      <c r="Y1167" s="1428" t="s">
        <v>2965</v>
      </c>
      <c r="Z1167" s="1428">
        <v>0</v>
      </c>
      <c r="AA1167" s="1428" t="s">
        <v>4999</v>
      </c>
      <c r="AB1167" s="1428" t="s">
        <v>6077</v>
      </c>
      <c r="AC1167" s="1428" t="s">
        <v>2965</v>
      </c>
      <c r="AD1167" s="1428">
        <v>0</v>
      </c>
      <c r="AE1167" s="1428" t="s">
        <v>2965</v>
      </c>
      <c r="AF1167" s="1428">
        <v>0</v>
      </c>
      <c r="AG1167" s="1428">
        <v>0</v>
      </c>
      <c r="AH1167" s="1428">
        <v>0</v>
      </c>
      <c r="AI1167" s="1428">
        <v>0</v>
      </c>
      <c r="AJ1167" s="1428">
        <v>0</v>
      </c>
      <c r="AK1167" s="1428">
        <v>0</v>
      </c>
      <c r="AL1167" s="1428">
        <v>0</v>
      </c>
      <c r="AM1167" s="1428">
        <v>0</v>
      </c>
      <c r="AN1167" s="1428">
        <v>0</v>
      </c>
      <c r="AO1167" s="1428" t="s">
        <v>2965</v>
      </c>
      <c r="AP1167" s="1428" t="s">
        <v>4360</v>
      </c>
      <c r="AQ1167" s="1428" t="s">
        <v>4360</v>
      </c>
      <c r="AR1167" s="1428" t="s">
        <v>6294</v>
      </c>
      <c r="AS1167" s="1428" t="s">
        <v>6297</v>
      </c>
    </row>
    <row r="1168" spans="1:45" s="1414" customFormat="1" ht="17.25" customHeight="1">
      <c r="A1168" s="1414" t="str">
        <f t="shared" si="44"/>
        <v/>
      </c>
      <c r="B1168" s="1414" t="str">
        <f t="shared" si="45"/>
        <v/>
      </c>
      <c r="C1168" s="1414" t="str">
        <f t="shared" si="46"/>
        <v>00001</v>
      </c>
      <c r="D1168" s="1414" t="str">
        <f t="shared" si="47"/>
        <v>Fire Protective Rating: N/A, Single Door</v>
      </c>
      <c r="E1168" s="1414" t="str">
        <f t="shared" si="48"/>
        <v>A04AR117 Finishing Work Door &amp; Window Work Aluminum Door w/ Aluminum Frame, Panic Bar &amp; Vision Panel for Each Leaf (UoM: EA)</v>
      </c>
      <c r="F1168" s="1414" t="str">
        <f t="shared" si="49"/>
        <v xml:space="preserve">A04AR117-00001 Finishing Work Door &amp; Window Work Aluminum Door w/ Aluminum Frame, Panic Bar &amp; Vision Panel for Each Leaf (UoM: EA) Fire Protective Rating: N/A, Single Door     w/ Hardware &amp; Accessories  </v>
      </c>
      <c r="G1168" s="1427" t="str" cm="1">
        <f t="array" ref="G1168:H1168">_xlfn.TEXTSPLIT(I1168,"-")</f>
        <v>A04AR117</v>
      </c>
      <c r="H1168" s="1427" t="str">
        <v>00001</v>
      </c>
      <c r="I1168" s="1428" t="s">
        <v>6298</v>
      </c>
      <c r="J1168" s="1428" t="s">
        <v>4288</v>
      </c>
      <c r="K1168" s="1428" t="s">
        <v>5683</v>
      </c>
      <c r="L1168" s="1428" t="s">
        <v>5684</v>
      </c>
      <c r="M1168" s="1428" t="s">
        <v>4288</v>
      </c>
      <c r="N1168" s="1428" t="s">
        <v>6073</v>
      </c>
      <c r="O1168" s="1428" t="s">
        <v>6299</v>
      </c>
      <c r="P1168" s="1428" t="s">
        <v>6300</v>
      </c>
      <c r="Q1168" s="1428" t="s">
        <v>4412</v>
      </c>
      <c r="R1168" s="1428" t="s">
        <v>6093</v>
      </c>
      <c r="S1168" s="1428" t="s">
        <v>2965</v>
      </c>
      <c r="T1168" s="1428">
        <v>0</v>
      </c>
      <c r="U1168" s="1428" t="s">
        <v>2965</v>
      </c>
      <c r="V1168" s="1428">
        <v>0</v>
      </c>
      <c r="W1168" s="1428" t="s">
        <v>2965</v>
      </c>
      <c r="X1168" s="1428">
        <v>0</v>
      </c>
      <c r="Y1168" s="1428" t="s">
        <v>2965</v>
      </c>
      <c r="Z1168" s="1428">
        <v>0</v>
      </c>
      <c r="AA1168" s="1428" t="s">
        <v>4999</v>
      </c>
      <c r="AB1168" s="1428" t="s">
        <v>6077</v>
      </c>
      <c r="AC1168" s="1428" t="s">
        <v>2965</v>
      </c>
      <c r="AD1168" s="1428">
        <v>0</v>
      </c>
      <c r="AE1168" s="1428" t="s">
        <v>2965</v>
      </c>
      <c r="AF1168" s="1428">
        <v>0</v>
      </c>
      <c r="AG1168" s="1428">
        <v>0</v>
      </c>
      <c r="AH1168" s="1428" t="s">
        <v>6094</v>
      </c>
      <c r="AI1168" s="1428">
        <v>0</v>
      </c>
      <c r="AJ1168" s="1428">
        <v>0</v>
      </c>
      <c r="AK1168" s="1428">
        <v>0</v>
      </c>
      <c r="AL1168" s="1428">
        <v>0</v>
      </c>
      <c r="AM1168" s="1428">
        <v>0</v>
      </c>
      <c r="AN1168" s="1428">
        <v>0</v>
      </c>
      <c r="AO1168" s="1428" t="s">
        <v>2965</v>
      </c>
      <c r="AP1168" s="1428" t="s">
        <v>4817</v>
      </c>
      <c r="AQ1168" s="1428" t="s">
        <v>4817</v>
      </c>
      <c r="AR1168" s="1428" t="s">
        <v>6301</v>
      </c>
      <c r="AS1168" s="1428" t="s">
        <v>6298</v>
      </c>
    </row>
    <row r="1169" spans="1:45" s="1414" customFormat="1" ht="17.25" customHeight="1">
      <c r="A1169" s="1414" t="str">
        <f t="shared" si="44"/>
        <v>00002</v>
      </c>
      <c r="B1169" s="1414" t="str">
        <f t="shared" si="45"/>
        <v>Fire Protective Rating: N/A, Double Door</v>
      </c>
      <c r="C1169" s="1414" t="str">
        <f t="shared" si="46"/>
        <v/>
      </c>
      <c r="D1169" s="1414" t="str">
        <f t="shared" si="47"/>
        <v/>
      </c>
      <c r="E1169" s="1414" t="str">
        <f t="shared" si="48"/>
        <v>A04AR117 Finishing Work Door &amp; Window Work Aluminum Door w/ Aluminum Frame, Panic Bar &amp; Vision Panel for Each Leaf (UoM: EA)</v>
      </c>
      <c r="F1169" s="1414" t="str">
        <f t="shared" si="49"/>
        <v xml:space="preserve">A04AR117-00002 Finishing Work Door &amp; Window Work Aluminum Door w/ Aluminum Frame, Panic Bar &amp; Vision Panel for Each Leaf (UoM: EA) Fire Protective Rating: N/A, Double Door     w/ Hardware &amp; Accessories  </v>
      </c>
      <c r="G1169" s="1427" t="str" cm="1">
        <f t="array" ref="G1169:H1169">_xlfn.TEXTSPLIT(I1169,"-")</f>
        <v>A04AR117</v>
      </c>
      <c r="H1169" s="1427" t="str">
        <v>00002</v>
      </c>
      <c r="I1169" s="1428" t="s">
        <v>6302</v>
      </c>
      <c r="J1169" s="1428" t="s">
        <v>4288</v>
      </c>
      <c r="K1169" s="1428" t="s">
        <v>5683</v>
      </c>
      <c r="L1169" s="1428" t="s">
        <v>5684</v>
      </c>
      <c r="M1169" s="1428" t="s">
        <v>4288</v>
      </c>
      <c r="N1169" s="1428" t="s">
        <v>6073</v>
      </c>
      <c r="O1169" s="1428" t="s">
        <v>6299</v>
      </c>
      <c r="P1169" s="1428" t="s">
        <v>6300</v>
      </c>
      <c r="Q1169" s="1428" t="s">
        <v>4436</v>
      </c>
      <c r="R1169" s="1428" t="s">
        <v>6096</v>
      </c>
      <c r="S1169" s="1428" t="s">
        <v>2965</v>
      </c>
      <c r="T1169" s="1428">
        <v>0</v>
      </c>
      <c r="U1169" s="1428" t="s">
        <v>2965</v>
      </c>
      <c r="V1169" s="1428">
        <v>0</v>
      </c>
      <c r="W1169" s="1428" t="s">
        <v>2965</v>
      </c>
      <c r="X1169" s="1428">
        <v>0</v>
      </c>
      <c r="Y1169" s="1428" t="s">
        <v>2965</v>
      </c>
      <c r="Z1169" s="1428">
        <v>0</v>
      </c>
      <c r="AA1169" s="1428" t="s">
        <v>4999</v>
      </c>
      <c r="AB1169" s="1428" t="s">
        <v>6077</v>
      </c>
      <c r="AC1169" s="1428" t="s">
        <v>2965</v>
      </c>
      <c r="AD1169" s="1428">
        <v>0</v>
      </c>
      <c r="AE1169" s="1428" t="s">
        <v>2965</v>
      </c>
      <c r="AF1169" s="1428">
        <v>0</v>
      </c>
      <c r="AG1169" s="1428">
        <v>0</v>
      </c>
      <c r="AH1169" s="1428" t="s">
        <v>6094</v>
      </c>
      <c r="AI1169" s="1428">
        <v>0</v>
      </c>
      <c r="AJ1169" s="1428">
        <v>0</v>
      </c>
      <c r="AK1169" s="1428">
        <v>0</v>
      </c>
      <c r="AL1169" s="1428">
        <v>0</v>
      </c>
      <c r="AM1169" s="1428">
        <v>0</v>
      </c>
      <c r="AN1169" s="1428">
        <v>0</v>
      </c>
      <c r="AO1169" s="1428" t="s">
        <v>2965</v>
      </c>
      <c r="AP1169" s="1428" t="s">
        <v>4817</v>
      </c>
      <c r="AQ1169" s="1428" t="s">
        <v>4817</v>
      </c>
      <c r="AR1169" s="1428" t="s">
        <v>6301</v>
      </c>
      <c r="AS1169" s="1428" t="s">
        <v>6302</v>
      </c>
    </row>
    <row r="1170" spans="1:45" s="1414" customFormat="1" ht="17.25" customHeight="1">
      <c r="A1170" s="1414" t="str">
        <f t="shared" si="44"/>
        <v/>
      </c>
      <c r="B1170" s="1414" t="str">
        <f t="shared" si="45"/>
        <v/>
      </c>
      <c r="C1170" s="1414" t="str">
        <f t="shared" si="46"/>
        <v>00003</v>
      </c>
      <c r="D1170" s="1414" t="str">
        <f t="shared" si="47"/>
        <v>Fire Protective Rating: 0.5-hr, Single Door</v>
      </c>
      <c r="E1170" s="1414" t="str">
        <f t="shared" si="48"/>
        <v>A04AR117 Finishing Work Door &amp; Window Work Aluminum Door w/ Aluminum Frame, Panic Bar &amp; Vision Panel for Each Leaf (UoM: EA)</v>
      </c>
      <c r="F1170" s="1414" t="str">
        <f t="shared" si="49"/>
        <v xml:space="preserve">A04AR117-00003 Finishing Work Door &amp; Window Work Aluminum Door w/ Aluminum Frame, Panic Bar &amp; Vision Panel for Each Leaf (UoM: EA) Fire Protective Rating: 0.5-hr, Single Door     w/ Hardware &amp; Accessories  </v>
      </c>
      <c r="G1170" s="1427" t="str" cm="1">
        <f t="array" ref="G1170:H1170">_xlfn.TEXTSPLIT(I1170,"-")</f>
        <v>A04AR117</v>
      </c>
      <c r="H1170" s="1427" t="str">
        <v>00003</v>
      </c>
      <c r="I1170" s="1428" t="s">
        <v>6303</v>
      </c>
      <c r="J1170" s="1428" t="s">
        <v>4288</v>
      </c>
      <c r="K1170" s="1428" t="s">
        <v>5683</v>
      </c>
      <c r="L1170" s="1428" t="s">
        <v>5684</v>
      </c>
      <c r="M1170" s="1428" t="s">
        <v>4288</v>
      </c>
      <c r="N1170" s="1428" t="s">
        <v>6073</v>
      </c>
      <c r="O1170" s="1428" t="s">
        <v>6299</v>
      </c>
      <c r="P1170" s="1428" t="s">
        <v>6300</v>
      </c>
      <c r="Q1170" s="1428" t="s">
        <v>4445</v>
      </c>
      <c r="R1170" s="1428" t="s">
        <v>6098</v>
      </c>
      <c r="S1170" s="1428" t="s">
        <v>2965</v>
      </c>
      <c r="T1170" s="1428">
        <v>0</v>
      </c>
      <c r="U1170" s="1428" t="s">
        <v>2965</v>
      </c>
      <c r="V1170" s="1428">
        <v>0</v>
      </c>
      <c r="W1170" s="1428" t="s">
        <v>2965</v>
      </c>
      <c r="X1170" s="1428">
        <v>0</v>
      </c>
      <c r="Y1170" s="1428" t="s">
        <v>2965</v>
      </c>
      <c r="Z1170" s="1428">
        <v>0</v>
      </c>
      <c r="AA1170" s="1428" t="s">
        <v>4999</v>
      </c>
      <c r="AB1170" s="1428" t="s">
        <v>6077</v>
      </c>
      <c r="AC1170" s="1428" t="s">
        <v>2965</v>
      </c>
      <c r="AD1170" s="1428">
        <v>0</v>
      </c>
      <c r="AE1170" s="1428" t="s">
        <v>2965</v>
      </c>
      <c r="AF1170" s="1428">
        <v>0</v>
      </c>
      <c r="AG1170" s="1428">
        <v>0</v>
      </c>
      <c r="AH1170" s="1428" t="s">
        <v>6094</v>
      </c>
      <c r="AI1170" s="1428">
        <v>0</v>
      </c>
      <c r="AJ1170" s="1428">
        <v>0</v>
      </c>
      <c r="AK1170" s="1428">
        <v>0</v>
      </c>
      <c r="AL1170" s="1428">
        <v>0</v>
      </c>
      <c r="AM1170" s="1428">
        <v>0</v>
      </c>
      <c r="AN1170" s="1428">
        <v>0</v>
      </c>
      <c r="AO1170" s="1428" t="s">
        <v>2965</v>
      </c>
      <c r="AP1170" s="1428" t="s">
        <v>4817</v>
      </c>
      <c r="AQ1170" s="1428" t="s">
        <v>4817</v>
      </c>
      <c r="AR1170" s="1428" t="s">
        <v>6301</v>
      </c>
      <c r="AS1170" s="1428" t="s">
        <v>6303</v>
      </c>
    </row>
    <row r="1171" spans="1:45" s="1414" customFormat="1" ht="17.25" customHeight="1">
      <c r="A1171" s="1414" t="str">
        <f t="shared" si="44"/>
        <v>00004</v>
      </c>
      <c r="B1171" s="1414" t="str">
        <f t="shared" si="45"/>
        <v>Fire Protective Rating: 0.5-hr, Double Door</v>
      </c>
      <c r="C1171" s="1414" t="str">
        <f t="shared" si="46"/>
        <v/>
      </c>
      <c r="D1171" s="1414" t="str">
        <f t="shared" si="47"/>
        <v/>
      </c>
      <c r="E1171" s="1414" t="str">
        <f t="shared" si="48"/>
        <v>A04AR117 Finishing Work Door &amp; Window Work Aluminum Door w/ Aluminum Frame, Panic Bar &amp; Vision Panel for Each Leaf (UoM: EA)</v>
      </c>
      <c r="F1171" s="1414" t="str">
        <f t="shared" si="49"/>
        <v xml:space="preserve">A04AR117-00004 Finishing Work Door &amp; Window Work Aluminum Door w/ Aluminum Frame, Panic Bar &amp; Vision Panel for Each Leaf (UoM: EA) Fire Protective Rating: 0.5-hr, Double Door     w/ Hardware &amp; Accessories  </v>
      </c>
      <c r="G1171" s="1427" t="str" cm="1">
        <f t="array" ref="G1171:H1171">_xlfn.TEXTSPLIT(I1171,"-")</f>
        <v>A04AR117</v>
      </c>
      <c r="H1171" s="1427" t="str">
        <v>00004</v>
      </c>
      <c r="I1171" s="1428" t="s">
        <v>6304</v>
      </c>
      <c r="J1171" s="1428" t="s">
        <v>4288</v>
      </c>
      <c r="K1171" s="1428" t="s">
        <v>5683</v>
      </c>
      <c r="L1171" s="1428" t="s">
        <v>5684</v>
      </c>
      <c r="M1171" s="1428" t="s">
        <v>4288</v>
      </c>
      <c r="N1171" s="1428" t="s">
        <v>6073</v>
      </c>
      <c r="O1171" s="1428" t="s">
        <v>6299</v>
      </c>
      <c r="P1171" s="1428" t="s">
        <v>6300</v>
      </c>
      <c r="Q1171" s="1428" t="s">
        <v>4448</v>
      </c>
      <c r="R1171" s="1428" t="s">
        <v>6100</v>
      </c>
      <c r="S1171" s="1428" t="s">
        <v>2965</v>
      </c>
      <c r="T1171" s="1428">
        <v>0</v>
      </c>
      <c r="U1171" s="1428" t="s">
        <v>2965</v>
      </c>
      <c r="V1171" s="1428">
        <v>0</v>
      </c>
      <c r="W1171" s="1428" t="s">
        <v>2965</v>
      </c>
      <c r="X1171" s="1428">
        <v>0</v>
      </c>
      <c r="Y1171" s="1428" t="s">
        <v>2965</v>
      </c>
      <c r="Z1171" s="1428">
        <v>0</v>
      </c>
      <c r="AA1171" s="1428" t="s">
        <v>4999</v>
      </c>
      <c r="AB1171" s="1428" t="s">
        <v>6077</v>
      </c>
      <c r="AC1171" s="1428" t="s">
        <v>2965</v>
      </c>
      <c r="AD1171" s="1428">
        <v>0</v>
      </c>
      <c r="AE1171" s="1428" t="s">
        <v>2965</v>
      </c>
      <c r="AF1171" s="1428">
        <v>0</v>
      </c>
      <c r="AG1171" s="1428">
        <v>0</v>
      </c>
      <c r="AH1171" s="1428" t="s">
        <v>6094</v>
      </c>
      <c r="AI1171" s="1428">
        <v>0</v>
      </c>
      <c r="AJ1171" s="1428">
        <v>0</v>
      </c>
      <c r="AK1171" s="1428">
        <v>0</v>
      </c>
      <c r="AL1171" s="1428">
        <v>0</v>
      </c>
      <c r="AM1171" s="1428">
        <v>0</v>
      </c>
      <c r="AN1171" s="1428">
        <v>0</v>
      </c>
      <c r="AO1171" s="1428" t="s">
        <v>2965</v>
      </c>
      <c r="AP1171" s="1428" t="s">
        <v>4817</v>
      </c>
      <c r="AQ1171" s="1428" t="s">
        <v>4817</v>
      </c>
      <c r="AR1171" s="1428" t="s">
        <v>6301</v>
      </c>
      <c r="AS1171" s="1428" t="s">
        <v>6304</v>
      </c>
    </row>
    <row r="1172" spans="1:45" s="1414" customFormat="1" ht="17.25" customHeight="1">
      <c r="A1172" s="1414" t="str">
        <f t="shared" si="44"/>
        <v/>
      </c>
      <c r="B1172" s="1414" t="str">
        <f t="shared" si="45"/>
        <v/>
      </c>
      <c r="C1172" s="1414" t="str">
        <f t="shared" si="46"/>
        <v>00005</v>
      </c>
      <c r="D1172" s="1414" t="str">
        <f t="shared" si="47"/>
        <v>Fire Protective Rating: 1-hr, Single Door</v>
      </c>
      <c r="E1172" s="1414" t="str">
        <f t="shared" si="48"/>
        <v>A04AR117 Finishing Work Door &amp; Window Work Aluminum Door w/ Aluminum Frame, Panic Bar &amp; Vision Panel for Each Leaf (UoM: EA)</v>
      </c>
      <c r="F1172" s="1414" t="str">
        <f t="shared" si="49"/>
        <v xml:space="preserve">A04AR117-00005 Finishing Work Door &amp; Window Work Aluminum Door w/ Aluminum Frame, Panic Bar &amp; Vision Panel for Each Leaf (UoM: EA) Fire Protective Rating: 1-hr, Single Door     w/ Hardware &amp; Accessories  </v>
      </c>
      <c r="G1172" s="1427" t="str" cm="1">
        <f t="array" ref="G1172:H1172">_xlfn.TEXTSPLIT(I1172,"-")</f>
        <v>A04AR117</v>
      </c>
      <c r="H1172" s="1427" t="str">
        <v>00005</v>
      </c>
      <c r="I1172" s="1428" t="s">
        <v>6305</v>
      </c>
      <c r="J1172" s="1428" t="s">
        <v>4288</v>
      </c>
      <c r="K1172" s="1428" t="s">
        <v>5683</v>
      </c>
      <c r="L1172" s="1428" t="s">
        <v>5684</v>
      </c>
      <c r="M1172" s="1428" t="s">
        <v>4288</v>
      </c>
      <c r="N1172" s="1428" t="s">
        <v>6073</v>
      </c>
      <c r="O1172" s="1428" t="s">
        <v>6299</v>
      </c>
      <c r="P1172" s="1428" t="s">
        <v>6300</v>
      </c>
      <c r="Q1172" s="1428" t="s">
        <v>4429</v>
      </c>
      <c r="R1172" s="1428" t="s">
        <v>6102</v>
      </c>
      <c r="S1172" s="1428" t="s">
        <v>2965</v>
      </c>
      <c r="T1172" s="1428">
        <v>0</v>
      </c>
      <c r="U1172" s="1428" t="s">
        <v>2965</v>
      </c>
      <c r="V1172" s="1428">
        <v>0</v>
      </c>
      <c r="W1172" s="1428" t="s">
        <v>2965</v>
      </c>
      <c r="X1172" s="1428">
        <v>0</v>
      </c>
      <c r="Y1172" s="1428" t="s">
        <v>2965</v>
      </c>
      <c r="Z1172" s="1428">
        <v>0</v>
      </c>
      <c r="AA1172" s="1428" t="s">
        <v>4999</v>
      </c>
      <c r="AB1172" s="1428" t="s">
        <v>6077</v>
      </c>
      <c r="AC1172" s="1428" t="s">
        <v>2965</v>
      </c>
      <c r="AD1172" s="1428">
        <v>0</v>
      </c>
      <c r="AE1172" s="1428" t="s">
        <v>2965</v>
      </c>
      <c r="AF1172" s="1428">
        <v>0</v>
      </c>
      <c r="AG1172" s="1428">
        <v>0</v>
      </c>
      <c r="AH1172" s="1428" t="s">
        <v>6094</v>
      </c>
      <c r="AI1172" s="1428">
        <v>0</v>
      </c>
      <c r="AJ1172" s="1428">
        <v>0</v>
      </c>
      <c r="AK1172" s="1428">
        <v>0</v>
      </c>
      <c r="AL1172" s="1428">
        <v>0</v>
      </c>
      <c r="AM1172" s="1428">
        <v>0</v>
      </c>
      <c r="AN1172" s="1428">
        <v>0</v>
      </c>
      <c r="AO1172" s="1428" t="s">
        <v>2965</v>
      </c>
      <c r="AP1172" s="1428" t="s">
        <v>4817</v>
      </c>
      <c r="AQ1172" s="1428" t="s">
        <v>4817</v>
      </c>
      <c r="AR1172" s="1428" t="s">
        <v>6301</v>
      </c>
      <c r="AS1172" s="1428" t="s">
        <v>6305</v>
      </c>
    </row>
    <row r="1173" spans="1:45" s="1414" customFormat="1" ht="17.25" customHeight="1">
      <c r="A1173" s="1414" t="str">
        <f t="shared" si="44"/>
        <v>00006</v>
      </c>
      <c r="B1173" s="1414" t="str">
        <f t="shared" si="45"/>
        <v>Fire Protective Rating: 1-hr, Double Door</v>
      </c>
      <c r="C1173" s="1414" t="str">
        <f t="shared" si="46"/>
        <v/>
      </c>
      <c r="D1173" s="1414" t="str">
        <f t="shared" si="47"/>
        <v/>
      </c>
      <c r="E1173" s="1414" t="str">
        <f t="shared" si="48"/>
        <v>A04AR117 Finishing Work Door &amp; Window Work Aluminum Door w/ Aluminum Frame, Panic Bar &amp; Vision Panel for Each Leaf (UoM: EA)</v>
      </c>
      <c r="F1173" s="1414" t="str">
        <f t="shared" si="49"/>
        <v xml:space="preserve">A04AR117-00006 Finishing Work Door &amp; Window Work Aluminum Door w/ Aluminum Frame, Panic Bar &amp; Vision Panel for Each Leaf (UoM: EA) Fire Protective Rating: 1-hr, Double Door     w/ Hardware &amp; Accessories  </v>
      </c>
      <c r="G1173" s="1427" t="str" cm="1">
        <f t="array" ref="G1173:H1173">_xlfn.TEXTSPLIT(I1173,"-")</f>
        <v>A04AR117</v>
      </c>
      <c r="H1173" s="1427" t="str">
        <v>00006</v>
      </c>
      <c r="I1173" s="1428" t="s">
        <v>6306</v>
      </c>
      <c r="J1173" s="1428" t="s">
        <v>4288</v>
      </c>
      <c r="K1173" s="1428" t="s">
        <v>5683</v>
      </c>
      <c r="L1173" s="1428" t="s">
        <v>5684</v>
      </c>
      <c r="M1173" s="1428" t="s">
        <v>4288</v>
      </c>
      <c r="N1173" s="1428" t="s">
        <v>6073</v>
      </c>
      <c r="O1173" s="1428" t="s">
        <v>6299</v>
      </c>
      <c r="P1173" s="1428" t="s">
        <v>6300</v>
      </c>
      <c r="Q1173" s="1428" t="s">
        <v>4522</v>
      </c>
      <c r="R1173" s="1428" t="s">
        <v>6104</v>
      </c>
      <c r="S1173" s="1428" t="s">
        <v>2965</v>
      </c>
      <c r="T1173" s="1428">
        <v>0</v>
      </c>
      <c r="U1173" s="1428" t="s">
        <v>2965</v>
      </c>
      <c r="V1173" s="1428">
        <v>0</v>
      </c>
      <c r="W1173" s="1428" t="s">
        <v>2965</v>
      </c>
      <c r="X1173" s="1428">
        <v>0</v>
      </c>
      <c r="Y1173" s="1428" t="s">
        <v>2965</v>
      </c>
      <c r="Z1173" s="1428">
        <v>0</v>
      </c>
      <c r="AA1173" s="1428" t="s">
        <v>4999</v>
      </c>
      <c r="AB1173" s="1428" t="s">
        <v>6077</v>
      </c>
      <c r="AC1173" s="1428" t="s">
        <v>2965</v>
      </c>
      <c r="AD1173" s="1428">
        <v>0</v>
      </c>
      <c r="AE1173" s="1428" t="s">
        <v>2965</v>
      </c>
      <c r="AF1173" s="1428">
        <v>0</v>
      </c>
      <c r="AG1173" s="1428">
        <v>0</v>
      </c>
      <c r="AH1173" s="1428" t="s">
        <v>6094</v>
      </c>
      <c r="AI1173" s="1428">
        <v>0</v>
      </c>
      <c r="AJ1173" s="1428">
        <v>0</v>
      </c>
      <c r="AK1173" s="1428">
        <v>0</v>
      </c>
      <c r="AL1173" s="1428">
        <v>0</v>
      </c>
      <c r="AM1173" s="1428">
        <v>0</v>
      </c>
      <c r="AN1173" s="1428">
        <v>0</v>
      </c>
      <c r="AO1173" s="1428" t="s">
        <v>2965</v>
      </c>
      <c r="AP1173" s="1428" t="s">
        <v>4817</v>
      </c>
      <c r="AQ1173" s="1428" t="s">
        <v>4817</v>
      </c>
      <c r="AR1173" s="1428" t="s">
        <v>6301</v>
      </c>
      <c r="AS1173" s="1428" t="s">
        <v>6306</v>
      </c>
    </row>
    <row r="1174" spans="1:45" s="1414" customFormat="1" ht="17.25" customHeight="1">
      <c r="A1174" s="1414" t="str">
        <f t="shared" si="44"/>
        <v/>
      </c>
      <c r="B1174" s="1414" t="str">
        <f t="shared" si="45"/>
        <v/>
      </c>
      <c r="C1174" s="1414" t="str">
        <f t="shared" si="46"/>
        <v>00007</v>
      </c>
      <c r="D1174" s="1414" t="str">
        <f t="shared" si="47"/>
        <v>Fire Protective Rating: 1.5-hrs, Single Door</v>
      </c>
      <c r="E1174" s="1414" t="str">
        <f t="shared" si="48"/>
        <v>A04AR117 Finishing Work Door &amp; Window Work Aluminum Door w/ Aluminum Frame, Panic Bar &amp; Vision Panel for Each Leaf (UoM: EA)</v>
      </c>
      <c r="F1174" s="1414" t="str">
        <f t="shared" si="49"/>
        <v xml:space="preserve">A04AR117-00007 Finishing Work Door &amp; Window Work Aluminum Door w/ Aluminum Frame, Panic Bar &amp; Vision Panel for Each Leaf (UoM: EA) Fire Protective Rating: 1.5-hrs, Single Door     w/ Hardware &amp; Accessories  </v>
      </c>
      <c r="G1174" s="1427" t="str" cm="1">
        <f t="array" ref="G1174:H1174">_xlfn.TEXTSPLIT(I1174,"-")</f>
        <v>A04AR117</v>
      </c>
      <c r="H1174" s="1427" t="str">
        <v>00007</v>
      </c>
      <c r="I1174" s="1428" t="s">
        <v>6307</v>
      </c>
      <c r="J1174" s="1428" t="s">
        <v>4288</v>
      </c>
      <c r="K1174" s="1428" t="s">
        <v>5683</v>
      </c>
      <c r="L1174" s="1428" t="s">
        <v>5684</v>
      </c>
      <c r="M1174" s="1428" t="s">
        <v>4288</v>
      </c>
      <c r="N1174" s="1428" t="s">
        <v>6073</v>
      </c>
      <c r="O1174" s="1428" t="s">
        <v>6299</v>
      </c>
      <c r="P1174" s="1428" t="s">
        <v>6300</v>
      </c>
      <c r="Q1174" s="1428" t="s">
        <v>4529</v>
      </c>
      <c r="R1174" s="1428" t="s">
        <v>6106</v>
      </c>
      <c r="S1174" s="1428" t="s">
        <v>2965</v>
      </c>
      <c r="T1174" s="1428">
        <v>0</v>
      </c>
      <c r="U1174" s="1428" t="s">
        <v>2965</v>
      </c>
      <c r="V1174" s="1428">
        <v>0</v>
      </c>
      <c r="W1174" s="1428" t="s">
        <v>2965</v>
      </c>
      <c r="X1174" s="1428">
        <v>0</v>
      </c>
      <c r="Y1174" s="1428" t="s">
        <v>2965</v>
      </c>
      <c r="Z1174" s="1428">
        <v>0</v>
      </c>
      <c r="AA1174" s="1428" t="s">
        <v>4999</v>
      </c>
      <c r="AB1174" s="1428" t="s">
        <v>6077</v>
      </c>
      <c r="AC1174" s="1428" t="s">
        <v>2965</v>
      </c>
      <c r="AD1174" s="1428">
        <v>0</v>
      </c>
      <c r="AE1174" s="1428" t="s">
        <v>2965</v>
      </c>
      <c r="AF1174" s="1428">
        <v>0</v>
      </c>
      <c r="AG1174" s="1428">
        <v>0</v>
      </c>
      <c r="AH1174" s="1428" t="s">
        <v>6094</v>
      </c>
      <c r="AI1174" s="1428">
        <v>0</v>
      </c>
      <c r="AJ1174" s="1428">
        <v>0</v>
      </c>
      <c r="AK1174" s="1428">
        <v>0</v>
      </c>
      <c r="AL1174" s="1428">
        <v>0</v>
      </c>
      <c r="AM1174" s="1428">
        <v>0</v>
      </c>
      <c r="AN1174" s="1428">
        <v>0</v>
      </c>
      <c r="AO1174" s="1428" t="s">
        <v>2965</v>
      </c>
      <c r="AP1174" s="1428" t="s">
        <v>4817</v>
      </c>
      <c r="AQ1174" s="1428" t="s">
        <v>4817</v>
      </c>
      <c r="AR1174" s="1428" t="s">
        <v>6301</v>
      </c>
      <c r="AS1174" s="1428" t="s">
        <v>6307</v>
      </c>
    </row>
    <row r="1175" spans="1:45" s="1414" customFormat="1" ht="17.25" customHeight="1">
      <c r="A1175" s="1414" t="str">
        <f t="shared" si="44"/>
        <v>00008</v>
      </c>
      <c r="B1175" s="1414" t="str">
        <f t="shared" si="45"/>
        <v>Fire Protective Rating: 1.5-hrs, Double Door</v>
      </c>
      <c r="C1175" s="1414" t="str">
        <f t="shared" si="46"/>
        <v/>
      </c>
      <c r="D1175" s="1414" t="str">
        <f t="shared" si="47"/>
        <v/>
      </c>
      <c r="E1175" s="1414" t="str">
        <f t="shared" si="48"/>
        <v>A04AR117 Finishing Work Door &amp; Window Work Aluminum Door w/ Aluminum Frame, Panic Bar &amp; Vision Panel for Each Leaf (UoM: EA)</v>
      </c>
      <c r="F1175" s="1414" t="str">
        <f t="shared" si="49"/>
        <v xml:space="preserve">A04AR117-00008 Finishing Work Door &amp; Window Work Aluminum Door w/ Aluminum Frame, Panic Bar &amp; Vision Panel for Each Leaf (UoM: EA) Fire Protective Rating: 1.5-hrs, Double Door     w/ Hardware &amp; Accessories  </v>
      </c>
      <c r="G1175" s="1427" t="str" cm="1">
        <f t="array" ref="G1175:H1175">_xlfn.TEXTSPLIT(I1175,"-")</f>
        <v>A04AR117</v>
      </c>
      <c r="H1175" s="1427" t="str">
        <v>00008</v>
      </c>
      <c r="I1175" s="1428" t="s">
        <v>6308</v>
      </c>
      <c r="J1175" s="1428" t="s">
        <v>4288</v>
      </c>
      <c r="K1175" s="1428" t="s">
        <v>5683</v>
      </c>
      <c r="L1175" s="1428" t="s">
        <v>5684</v>
      </c>
      <c r="M1175" s="1428" t="s">
        <v>4288</v>
      </c>
      <c r="N1175" s="1428" t="s">
        <v>6073</v>
      </c>
      <c r="O1175" s="1428" t="s">
        <v>6299</v>
      </c>
      <c r="P1175" s="1428" t="s">
        <v>6300</v>
      </c>
      <c r="Q1175" s="1428" t="s">
        <v>4532</v>
      </c>
      <c r="R1175" s="1428" t="s">
        <v>6108</v>
      </c>
      <c r="S1175" s="1428" t="s">
        <v>2965</v>
      </c>
      <c r="T1175" s="1428">
        <v>0</v>
      </c>
      <c r="U1175" s="1428" t="s">
        <v>2965</v>
      </c>
      <c r="V1175" s="1428">
        <v>0</v>
      </c>
      <c r="W1175" s="1428" t="s">
        <v>2965</v>
      </c>
      <c r="X1175" s="1428">
        <v>0</v>
      </c>
      <c r="Y1175" s="1428" t="s">
        <v>2965</v>
      </c>
      <c r="Z1175" s="1428">
        <v>0</v>
      </c>
      <c r="AA1175" s="1428" t="s">
        <v>4999</v>
      </c>
      <c r="AB1175" s="1428" t="s">
        <v>6077</v>
      </c>
      <c r="AC1175" s="1428" t="s">
        <v>2965</v>
      </c>
      <c r="AD1175" s="1428">
        <v>0</v>
      </c>
      <c r="AE1175" s="1428" t="s">
        <v>2965</v>
      </c>
      <c r="AF1175" s="1428">
        <v>0</v>
      </c>
      <c r="AG1175" s="1428">
        <v>0</v>
      </c>
      <c r="AH1175" s="1428" t="s">
        <v>6094</v>
      </c>
      <c r="AI1175" s="1428">
        <v>0</v>
      </c>
      <c r="AJ1175" s="1428">
        <v>0</v>
      </c>
      <c r="AK1175" s="1428">
        <v>0</v>
      </c>
      <c r="AL1175" s="1428">
        <v>0</v>
      </c>
      <c r="AM1175" s="1428">
        <v>0</v>
      </c>
      <c r="AN1175" s="1428">
        <v>0</v>
      </c>
      <c r="AO1175" s="1428" t="s">
        <v>2965</v>
      </c>
      <c r="AP1175" s="1428" t="s">
        <v>4817</v>
      </c>
      <c r="AQ1175" s="1428" t="s">
        <v>4817</v>
      </c>
      <c r="AR1175" s="1428" t="s">
        <v>6301</v>
      </c>
      <c r="AS1175" s="1428" t="s">
        <v>6308</v>
      </c>
    </row>
    <row r="1176" spans="1:45" s="1414" customFormat="1" ht="17.25" customHeight="1">
      <c r="A1176" s="1414" t="str">
        <f t="shared" si="44"/>
        <v/>
      </c>
      <c r="B1176" s="1414" t="str">
        <f t="shared" si="45"/>
        <v/>
      </c>
      <c r="C1176" s="1414" t="str">
        <f t="shared" si="46"/>
        <v/>
      </c>
      <c r="D1176" s="1414" t="str">
        <f t="shared" si="47"/>
        <v/>
      </c>
      <c r="E1176" s="1414" t="str">
        <f t="shared" si="48"/>
        <v>A04AR118 Finishing Work Door &amp; Window Work Glass Door w/ SST Frame (UoM: M2)</v>
      </c>
      <c r="F1176" s="1414" t="str">
        <f t="shared" si="49"/>
        <v xml:space="preserve">A04AR118-00001 Finishing Work Door &amp; Window Work Glass Door w/ SST Frame (UoM: M2)      w/ Hardware &amp; Accessories  </v>
      </c>
      <c r="G1176" s="1427" t="str" cm="1">
        <f t="array" ref="G1176:H1176">_xlfn.TEXTSPLIT(I1176,"-")</f>
        <v>A04AR118</v>
      </c>
      <c r="H1176" s="1427" t="str">
        <v>00001</v>
      </c>
      <c r="I1176" s="1428" t="s">
        <v>6309</v>
      </c>
      <c r="J1176" s="1428" t="s">
        <v>4288</v>
      </c>
      <c r="K1176" s="1428" t="s">
        <v>5683</v>
      </c>
      <c r="L1176" s="1428" t="s">
        <v>5684</v>
      </c>
      <c r="M1176" s="1428" t="s">
        <v>4288</v>
      </c>
      <c r="N1176" s="1428" t="s">
        <v>6073</v>
      </c>
      <c r="O1176" s="1428" t="s">
        <v>6310</v>
      </c>
      <c r="P1176" s="1428" t="s">
        <v>6311</v>
      </c>
      <c r="Q1176" s="1428" t="s">
        <v>2965</v>
      </c>
      <c r="R1176" s="1428">
        <v>0</v>
      </c>
      <c r="S1176" s="1428" t="s">
        <v>2965</v>
      </c>
      <c r="T1176" s="1428">
        <v>0</v>
      </c>
      <c r="U1176" s="1428" t="s">
        <v>2965</v>
      </c>
      <c r="V1176" s="1428">
        <v>0</v>
      </c>
      <c r="W1176" s="1428" t="s">
        <v>2965</v>
      </c>
      <c r="X1176" s="1428">
        <v>0</v>
      </c>
      <c r="Y1176" s="1428" t="s">
        <v>2965</v>
      </c>
      <c r="Z1176" s="1428">
        <v>0</v>
      </c>
      <c r="AA1176" s="1428" t="s">
        <v>4999</v>
      </c>
      <c r="AB1176" s="1428" t="s">
        <v>6077</v>
      </c>
      <c r="AC1176" s="1428" t="s">
        <v>2965</v>
      </c>
      <c r="AD1176" s="1428">
        <v>0</v>
      </c>
      <c r="AE1176" s="1428" t="s">
        <v>2965</v>
      </c>
      <c r="AF1176" s="1428">
        <v>0</v>
      </c>
      <c r="AG1176" s="1428">
        <v>0</v>
      </c>
      <c r="AH1176" s="1428">
        <v>0</v>
      </c>
      <c r="AI1176" s="1428">
        <v>0</v>
      </c>
      <c r="AJ1176" s="1428">
        <v>0</v>
      </c>
      <c r="AK1176" s="1428">
        <v>0</v>
      </c>
      <c r="AL1176" s="1428">
        <v>0</v>
      </c>
      <c r="AM1176" s="1428">
        <v>0</v>
      </c>
      <c r="AN1176" s="1428">
        <v>0</v>
      </c>
      <c r="AO1176" s="1428" t="s">
        <v>2965</v>
      </c>
      <c r="AP1176" s="1428" t="s">
        <v>4360</v>
      </c>
      <c r="AQ1176" s="1428" t="s">
        <v>4360</v>
      </c>
      <c r="AR1176" s="1428" t="s">
        <v>6312</v>
      </c>
      <c r="AS1176" s="1428" t="s">
        <v>6309</v>
      </c>
    </row>
    <row r="1177" spans="1:45" s="1414" customFormat="1" ht="17.25" customHeight="1">
      <c r="A1177" s="1414" t="str">
        <f t="shared" si="44"/>
        <v/>
      </c>
      <c r="B1177" s="1414" t="str">
        <f t="shared" si="45"/>
        <v/>
      </c>
      <c r="C1177" s="1414" t="str">
        <f t="shared" si="46"/>
        <v>00001</v>
      </c>
      <c r="D1177" s="1414" t="str">
        <f t="shared" si="47"/>
        <v>Single Door</v>
      </c>
      <c r="E1177" s="1414" t="str">
        <f t="shared" si="48"/>
        <v>A04AR119 Finishing Work Door &amp; Window Work Glass Door w/ SST Frame (UoM: EA)</v>
      </c>
      <c r="F1177" s="1414" t="str">
        <f t="shared" si="49"/>
        <v xml:space="preserve">A04AR119-00001 Finishing Work Door &amp; Window Work Glass Door w/ SST Frame (UoM: EA) Single Door     w/ Hardware &amp; Accessories  </v>
      </c>
      <c r="G1177" s="1427" t="str" cm="1">
        <f t="array" ref="G1177:H1177">_xlfn.TEXTSPLIT(I1177,"-")</f>
        <v>A04AR119</v>
      </c>
      <c r="H1177" s="1427" t="str">
        <v>00001</v>
      </c>
      <c r="I1177" s="1428" t="s">
        <v>6313</v>
      </c>
      <c r="J1177" s="1428" t="s">
        <v>4288</v>
      </c>
      <c r="K1177" s="1428" t="s">
        <v>5683</v>
      </c>
      <c r="L1177" s="1428" t="s">
        <v>5684</v>
      </c>
      <c r="M1177" s="1428" t="s">
        <v>4288</v>
      </c>
      <c r="N1177" s="1428" t="s">
        <v>6073</v>
      </c>
      <c r="O1177" s="1428" t="s">
        <v>6314</v>
      </c>
      <c r="P1177" s="1428" t="s">
        <v>6315</v>
      </c>
      <c r="Q1177" s="1428" t="s">
        <v>4544</v>
      </c>
      <c r="R1177" s="1428" t="s">
        <v>3747</v>
      </c>
      <c r="S1177" s="1428" t="s">
        <v>2965</v>
      </c>
      <c r="T1177" s="1428">
        <v>0</v>
      </c>
      <c r="U1177" s="1428" t="s">
        <v>2965</v>
      </c>
      <c r="V1177" s="1428">
        <v>0</v>
      </c>
      <c r="W1177" s="1428" t="s">
        <v>2965</v>
      </c>
      <c r="X1177" s="1428">
        <v>0</v>
      </c>
      <c r="Y1177" s="1428" t="s">
        <v>2965</v>
      </c>
      <c r="Z1177" s="1428">
        <v>0</v>
      </c>
      <c r="AA1177" s="1428" t="s">
        <v>4999</v>
      </c>
      <c r="AB1177" s="1428" t="s">
        <v>6077</v>
      </c>
      <c r="AC1177" s="1428" t="s">
        <v>2965</v>
      </c>
      <c r="AD1177" s="1428">
        <v>0</v>
      </c>
      <c r="AE1177" s="1428" t="s">
        <v>2965</v>
      </c>
      <c r="AF1177" s="1428">
        <v>0</v>
      </c>
      <c r="AG1177" s="1428">
        <v>0</v>
      </c>
      <c r="AH1177" s="1428" t="s">
        <v>6094</v>
      </c>
      <c r="AI1177" s="1428">
        <v>0</v>
      </c>
      <c r="AJ1177" s="1428">
        <v>0</v>
      </c>
      <c r="AK1177" s="1428">
        <v>0</v>
      </c>
      <c r="AL1177" s="1428">
        <v>0</v>
      </c>
      <c r="AM1177" s="1428">
        <v>0</v>
      </c>
      <c r="AN1177" s="1428">
        <v>0</v>
      </c>
      <c r="AO1177" s="1428" t="s">
        <v>2965</v>
      </c>
      <c r="AP1177" s="1428" t="s">
        <v>4817</v>
      </c>
      <c r="AQ1177" s="1428" t="s">
        <v>4817</v>
      </c>
      <c r="AR1177" s="1428" t="s">
        <v>6316</v>
      </c>
      <c r="AS1177" s="1428" t="s">
        <v>6313</v>
      </c>
    </row>
    <row r="1178" spans="1:45" s="1414" customFormat="1" ht="17.25" customHeight="1">
      <c r="A1178" s="1414" t="str">
        <f t="shared" si="44"/>
        <v>00002</v>
      </c>
      <c r="B1178" s="1414" t="str">
        <f t="shared" si="45"/>
        <v>Double Door</v>
      </c>
      <c r="C1178" s="1414" t="str">
        <f t="shared" si="46"/>
        <v/>
      </c>
      <c r="D1178" s="1414" t="str">
        <f t="shared" si="47"/>
        <v/>
      </c>
      <c r="E1178" s="1414" t="str">
        <f t="shared" si="48"/>
        <v>A04AR119 Finishing Work Door &amp; Window Work Glass Door w/ SST Frame (UoM: EA)</v>
      </c>
      <c r="F1178" s="1414" t="str">
        <f t="shared" si="49"/>
        <v xml:space="preserve">A04AR119-00002 Finishing Work Door &amp; Window Work Glass Door w/ SST Frame (UoM: EA) Double Door     w/ Hardware &amp; Accessories  </v>
      </c>
      <c r="G1178" s="1427" t="str" cm="1">
        <f t="array" ref="G1178:H1178">_xlfn.TEXTSPLIT(I1178,"-")</f>
        <v>A04AR119</v>
      </c>
      <c r="H1178" s="1427" t="str">
        <v>00002</v>
      </c>
      <c r="I1178" s="1428" t="s">
        <v>6317</v>
      </c>
      <c r="J1178" s="1428" t="s">
        <v>4288</v>
      </c>
      <c r="K1178" s="1428" t="s">
        <v>5683</v>
      </c>
      <c r="L1178" s="1428" t="s">
        <v>5684</v>
      </c>
      <c r="M1178" s="1428" t="s">
        <v>4288</v>
      </c>
      <c r="N1178" s="1428" t="s">
        <v>6073</v>
      </c>
      <c r="O1178" s="1428" t="s">
        <v>6314</v>
      </c>
      <c r="P1178" s="1428" t="s">
        <v>6315</v>
      </c>
      <c r="Q1178" s="1428" t="s">
        <v>4738</v>
      </c>
      <c r="R1178" s="1428" t="s">
        <v>6318</v>
      </c>
      <c r="S1178" s="1428" t="s">
        <v>2965</v>
      </c>
      <c r="T1178" s="1428">
        <v>0</v>
      </c>
      <c r="U1178" s="1428" t="s">
        <v>2965</v>
      </c>
      <c r="V1178" s="1428">
        <v>0</v>
      </c>
      <c r="W1178" s="1428" t="s">
        <v>2965</v>
      </c>
      <c r="X1178" s="1428">
        <v>0</v>
      </c>
      <c r="Y1178" s="1428" t="s">
        <v>2965</v>
      </c>
      <c r="Z1178" s="1428">
        <v>0</v>
      </c>
      <c r="AA1178" s="1428" t="s">
        <v>4999</v>
      </c>
      <c r="AB1178" s="1428" t="s">
        <v>6077</v>
      </c>
      <c r="AC1178" s="1428" t="s">
        <v>2965</v>
      </c>
      <c r="AD1178" s="1428">
        <v>0</v>
      </c>
      <c r="AE1178" s="1428" t="s">
        <v>2965</v>
      </c>
      <c r="AF1178" s="1428">
        <v>0</v>
      </c>
      <c r="AG1178" s="1428">
        <v>0</v>
      </c>
      <c r="AH1178" s="1428" t="s">
        <v>6094</v>
      </c>
      <c r="AI1178" s="1428">
        <v>0</v>
      </c>
      <c r="AJ1178" s="1428">
        <v>0</v>
      </c>
      <c r="AK1178" s="1428">
        <v>0</v>
      </c>
      <c r="AL1178" s="1428">
        <v>0</v>
      </c>
      <c r="AM1178" s="1428">
        <v>0</v>
      </c>
      <c r="AN1178" s="1428">
        <v>0</v>
      </c>
      <c r="AO1178" s="1428" t="s">
        <v>2965</v>
      </c>
      <c r="AP1178" s="1428" t="s">
        <v>4817</v>
      </c>
      <c r="AQ1178" s="1428" t="s">
        <v>4817</v>
      </c>
      <c r="AR1178" s="1428" t="s">
        <v>6316</v>
      </c>
      <c r="AS1178" s="1428" t="s">
        <v>6317</v>
      </c>
    </row>
    <row r="1179" spans="1:45" s="1414" customFormat="1" ht="17.25" customHeight="1">
      <c r="A1179" s="1414" t="str">
        <f t="shared" si="44"/>
        <v/>
      </c>
      <c r="B1179" s="1414" t="str">
        <f t="shared" si="45"/>
        <v/>
      </c>
      <c r="C1179" s="1414" t="str">
        <f t="shared" si="46"/>
        <v/>
      </c>
      <c r="D1179" s="1414" t="str">
        <f t="shared" si="47"/>
        <v/>
      </c>
      <c r="E1179" s="1414" t="str">
        <f t="shared" si="48"/>
        <v>A04AR120 Finishing Work Door &amp; Window Work Stainless Steel Door w/ SST Frame (UoM: M2)</v>
      </c>
      <c r="F1179" s="1414" t="str">
        <f t="shared" si="49"/>
        <v xml:space="preserve">A04AR120-00001 Finishing Work Door &amp; Window Work Stainless Steel Door w/ SST Frame (UoM: M2)      w/ Hardware &amp; Accessories  </v>
      </c>
      <c r="G1179" s="1427" t="str" cm="1">
        <f t="array" ref="G1179:H1179">_xlfn.TEXTSPLIT(I1179,"-")</f>
        <v>A04AR120</v>
      </c>
      <c r="H1179" s="1427" t="str">
        <v>00001</v>
      </c>
      <c r="I1179" s="1428" t="s">
        <v>6319</v>
      </c>
      <c r="J1179" s="1428" t="s">
        <v>4288</v>
      </c>
      <c r="K1179" s="1428" t="s">
        <v>5683</v>
      </c>
      <c r="L1179" s="1428" t="s">
        <v>5684</v>
      </c>
      <c r="M1179" s="1428" t="s">
        <v>4288</v>
      </c>
      <c r="N1179" s="1428" t="s">
        <v>6073</v>
      </c>
      <c r="O1179" s="1428" t="s">
        <v>6320</v>
      </c>
      <c r="P1179" s="1428" t="s">
        <v>6321</v>
      </c>
      <c r="Q1179" s="1428" t="s">
        <v>2965</v>
      </c>
      <c r="R1179" s="1428">
        <v>0</v>
      </c>
      <c r="S1179" s="1428" t="s">
        <v>2965</v>
      </c>
      <c r="T1179" s="1428">
        <v>0</v>
      </c>
      <c r="U1179" s="1428" t="s">
        <v>2965</v>
      </c>
      <c r="V1179" s="1428">
        <v>0</v>
      </c>
      <c r="W1179" s="1428" t="s">
        <v>2965</v>
      </c>
      <c r="X1179" s="1428">
        <v>0</v>
      </c>
      <c r="Y1179" s="1428" t="s">
        <v>2965</v>
      </c>
      <c r="Z1179" s="1428">
        <v>0</v>
      </c>
      <c r="AA1179" s="1428" t="s">
        <v>4999</v>
      </c>
      <c r="AB1179" s="1428" t="s">
        <v>6077</v>
      </c>
      <c r="AC1179" s="1428" t="s">
        <v>2965</v>
      </c>
      <c r="AD1179" s="1428">
        <v>0</v>
      </c>
      <c r="AE1179" s="1428" t="s">
        <v>2965</v>
      </c>
      <c r="AF1179" s="1428">
        <v>0</v>
      </c>
      <c r="AG1179" s="1428">
        <v>0</v>
      </c>
      <c r="AH1179" s="1428">
        <v>0</v>
      </c>
      <c r="AI1179" s="1428">
        <v>0</v>
      </c>
      <c r="AJ1179" s="1428">
        <v>0</v>
      </c>
      <c r="AK1179" s="1428">
        <v>0</v>
      </c>
      <c r="AL1179" s="1428">
        <v>0</v>
      </c>
      <c r="AM1179" s="1428">
        <v>0</v>
      </c>
      <c r="AN1179" s="1428">
        <v>0</v>
      </c>
      <c r="AO1179" s="1428" t="s">
        <v>2965</v>
      </c>
      <c r="AP1179" s="1428" t="s">
        <v>4360</v>
      </c>
      <c r="AQ1179" s="1428" t="s">
        <v>4360</v>
      </c>
      <c r="AR1179" s="1428" t="s">
        <v>6322</v>
      </c>
      <c r="AS1179" s="1428" t="s">
        <v>6319</v>
      </c>
    </row>
    <row r="1180" spans="1:45" s="1414" customFormat="1" ht="17.25" customHeight="1">
      <c r="A1180" s="1414" t="str">
        <f t="shared" si="44"/>
        <v/>
      </c>
      <c r="B1180" s="1414" t="str">
        <f t="shared" si="45"/>
        <v/>
      </c>
      <c r="C1180" s="1414" t="str">
        <f t="shared" si="46"/>
        <v>00001</v>
      </c>
      <c r="D1180" s="1414" t="str">
        <f t="shared" si="47"/>
        <v>Single Door</v>
      </c>
      <c r="E1180" s="1414" t="str">
        <f t="shared" si="48"/>
        <v>A04AR121 Finishing Work Door &amp; Window Work Stainless Steel Door w/ SST Frame (UoM: EA)</v>
      </c>
      <c r="F1180" s="1414" t="str">
        <f t="shared" si="49"/>
        <v xml:space="preserve">A04AR121-00001 Finishing Work Door &amp; Window Work Stainless Steel Door w/ SST Frame (UoM: EA) Single Door     w/ Hardware &amp; Accessories  </v>
      </c>
      <c r="G1180" s="1427" t="str" cm="1">
        <f t="array" ref="G1180:H1180">_xlfn.TEXTSPLIT(I1180,"-")</f>
        <v>A04AR121</v>
      </c>
      <c r="H1180" s="1427" t="str">
        <v>00001</v>
      </c>
      <c r="I1180" s="1428" t="s">
        <v>6323</v>
      </c>
      <c r="J1180" s="1428" t="s">
        <v>4288</v>
      </c>
      <c r="K1180" s="1428" t="s">
        <v>5683</v>
      </c>
      <c r="L1180" s="1428" t="s">
        <v>5684</v>
      </c>
      <c r="M1180" s="1428" t="s">
        <v>4288</v>
      </c>
      <c r="N1180" s="1428" t="s">
        <v>6073</v>
      </c>
      <c r="O1180" s="1428" t="s">
        <v>6324</v>
      </c>
      <c r="P1180" s="1428" t="s">
        <v>6325</v>
      </c>
      <c r="Q1180" s="1428" t="s">
        <v>4544</v>
      </c>
      <c r="R1180" s="1428" t="s">
        <v>3747</v>
      </c>
      <c r="S1180" s="1428" t="s">
        <v>2965</v>
      </c>
      <c r="T1180" s="1428">
        <v>0</v>
      </c>
      <c r="U1180" s="1428" t="s">
        <v>2965</v>
      </c>
      <c r="V1180" s="1428">
        <v>0</v>
      </c>
      <c r="W1180" s="1428" t="s">
        <v>2965</v>
      </c>
      <c r="X1180" s="1428">
        <v>0</v>
      </c>
      <c r="Y1180" s="1428" t="s">
        <v>2965</v>
      </c>
      <c r="Z1180" s="1428">
        <v>0</v>
      </c>
      <c r="AA1180" s="1428" t="s">
        <v>4999</v>
      </c>
      <c r="AB1180" s="1428" t="s">
        <v>6077</v>
      </c>
      <c r="AC1180" s="1428" t="s">
        <v>2965</v>
      </c>
      <c r="AD1180" s="1428">
        <v>0</v>
      </c>
      <c r="AE1180" s="1428" t="s">
        <v>2965</v>
      </c>
      <c r="AF1180" s="1428">
        <v>0</v>
      </c>
      <c r="AG1180" s="1428">
        <v>0</v>
      </c>
      <c r="AH1180" s="1428" t="s">
        <v>6094</v>
      </c>
      <c r="AI1180" s="1428">
        <v>0</v>
      </c>
      <c r="AJ1180" s="1428">
        <v>0</v>
      </c>
      <c r="AK1180" s="1428">
        <v>0</v>
      </c>
      <c r="AL1180" s="1428">
        <v>0</v>
      </c>
      <c r="AM1180" s="1428">
        <v>0</v>
      </c>
      <c r="AN1180" s="1428">
        <v>0</v>
      </c>
      <c r="AO1180" s="1428" t="s">
        <v>2965</v>
      </c>
      <c r="AP1180" s="1428" t="s">
        <v>4817</v>
      </c>
      <c r="AQ1180" s="1428" t="s">
        <v>4817</v>
      </c>
      <c r="AR1180" s="1428" t="s">
        <v>6326</v>
      </c>
      <c r="AS1180" s="1428" t="s">
        <v>6323</v>
      </c>
    </row>
    <row r="1181" spans="1:45" s="1414" customFormat="1" ht="17.25" customHeight="1">
      <c r="A1181" s="1414" t="str">
        <f t="shared" si="44"/>
        <v>00002</v>
      </c>
      <c r="B1181" s="1414" t="str">
        <f t="shared" si="45"/>
        <v>Double Door</v>
      </c>
      <c r="C1181" s="1414" t="str">
        <f t="shared" si="46"/>
        <v/>
      </c>
      <c r="D1181" s="1414" t="str">
        <f t="shared" si="47"/>
        <v/>
      </c>
      <c r="E1181" s="1414" t="str">
        <f t="shared" si="48"/>
        <v>A04AR121 Finishing Work Door &amp; Window Work Stainless Steel Door w/ SST Frame (UoM: EA)</v>
      </c>
      <c r="F1181" s="1414" t="str">
        <f t="shared" si="49"/>
        <v xml:space="preserve">A04AR121-00002 Finishing Work Door &amp; Window Work Stainless Steel Door w/ SST Frame (UoM: EA) Double Door     w/ Hardware &amp; Accessories  </v>
      </c>
      <c r="G1181" s="1427" t="str" cm="1">
        <f t="array" ref="G1181:H1181">_xlfn.TEXTSPLIT(I1181,"-")</f>
        <v>A04AR121</v>
      </c>
      <c r="H1181" s="1427" t="str">
        <v>00002</v>
      </c>
      <c r="I1181" s="1428" t="s">
        <v>6327</v>
      </c>
      <c r="J1181" s="1428" t="s">
        <v>4288</v>
      </c>
      <c r="K1181" s="1428" t="s">
        <v>5683</v>
      </c>
      <c r="L1181" s="1428" t="s">
        <v>5684</v>
      </c>
      <c r="M1181" s="1428" t="s">
        <v>4288</v>
      </c>
      <c r="N1181" s="1428" t="s">
        <v>6073</v>
      </c>
      <c r="O1181" s="1428" t="s">
        <v>6324</v>
      </c>
      <c r="P1181" s="1428" t="s">
        <v>6325</v>
      </c>
      <c r="Q1181" s="1428" t="s">
        <v>4738</v>
      </c>
      <c r="R1181" s="1428" t="s">
        <v>6318</v>
      </c>
      <c r="S1181" s="1428" t="s">
        <v>2965</v>
      </c>
      <c r="T1181" s="1428">
        <v>0</v>
      </c>
      <c r="U1181" s="1428" t="s">
        <v>2965</v>
      </c>
      <c r="V1181" s="1428">
        <v>0</v>
      </c>
      <c r="W1181" s="1428" t="s">
        <v>2965</v>
      </c>
      <c r="X1181" s="1428">
        <v>0</v>
      </c>
      <c r="Y1181" s="1428" t="s">
        <v>2965</v>
      </c>
      <c r="Z1181" s="1428">
        <v>0</v>
      </c>
      <c r="AA1181" s="1428" t="s">
        <v>4999</v>
      </c>
      <c r="AB1181" s="1428" t="s">
        <v>6077</v>
      </c>
      <c r="AC1181" s="1428" t="s">
        <v>2965</v>
      </c>
      <c r="AD1181" s="1428">
        <v>0</v>
      </c>
      <c r="AE1181" s="1428" t="s">
        <v>2965</v>
      </c>
      <c r="AF1181" s="1428">
        <v>0</v>
      </c>
      <c r="AG1181" s="1428">
        <v>0</v>
      </c>
      <c r="AH1181" s="1428" t="s">
        <v>6094</v>
      </c>
      <c r="AI1181" s="1428">
        <v>0</v>
      </c>
      <c r="AJ1181" s="1428">
        <v>0</v>
      </c>
      <c r="AK1181" s="1428">
        <v>0</v>
      </c>
      <c r="AL1181" s="1428">
        <v>0</v>
      </c>
      <c r="AM1181" s="1428">
        <v>0</v>
      </c>
      <c r="AN1181" s="1428">
        <v>0</v>
      </c>
      <c r="AO1181" s="1428" t="s">
        <v>2965</v>
      </c>
      <c r="AP1181" s="1428" t="s">
        <v>4817</v>
      </c>
      <c r="AQ1181" s="1428" t="s">
        <v>4817</v>
      </c>
      <c r="AR1181" s="1428" t="s">
        <v>6326</v>
      </c>
      <c r="AS1181" s="1428" t="s">
        <v>6327</v>
      </c>
    </row>
    <row r="1182" spans="1:45" s="1414" customFormat="1" ht="17.25" customHeight="1">
      <c r="A1182" s="1414" t="str">
        <f t="shared" si="44"/>
        <v/>
      </c>
      <c r="B1182" s="1414" t="str">
        <f t="shared" si="45"/>
        <v/>
      </c>
      <c r="C1182" s="1414" t="str">
        <f t="shared" si="46"/>
        <v/>
      </c>
      <c r="D1182" s="1414" t="str">
        <f t="shared" si="47"/>
        <v/>
      </c>
      <c r="E1182" s="1414" t="str">
        <f t="shared" si="48"/>
        <v>A04AR122 Finishing Work Door &amp; Window Work Wood Door w/ Wood Frame (UoM: M2)</v>
      </c>
      <c r="F1182" s="1414" t="str">
        <f t="shared" si="49"/>
        <v xml:space="preserve">A04AR122-00001 Finishing Work Door &amp; Window Work Wood Door w/ Wood Frame (UoM: M2)      w/ Hardware &amp; Accessories  </v>
      </c>
      <c r="G1182" s="1427" t="str" cm="1">
        <f t="array" ref="G1182:H1182">_xlfn.TEXTSPLIT(I1182,"-")</f>
        <v>A04AR122</v>
      </c>
      <c r="H1182" s="1427" t="str">
        <v>00001</v>
      </c>
      <c r="I1182" s="1428" t="s">
        <v>6328</v>
      </c>
      <c r="J1182" s="1428" t="s">
        <v>4288</v>
      </c>
      <c r="K1182" s="1428" t="s">
        <v>5683</v>
      </c>
      <c r="L1182" s="1428" t="s">
        <v>5684</v>
      </c>
      <c r="M1182" s="1428" t="s">
        <v>4288</v>
      </c>
      <c r="N1182" s="1428" t="s">
        <v>6073</v>
      </c>
      <c r="O1182" s="1428" t="s">
        <v>6329</v>
      </c>
      <c r="P1182" s="1428" t="s">
        <v>6330</v>
      </c>
      <c r="Q1182" s="1428" t="s">
        <v>2965</v>
      </c>
      <c r="R1182" s="1428">
        <v>0</v>
      </c>
      <c r="S1182" s="1428" t="s">
        <v>2965</v>
      </c>
      <c r="T1182" s="1428">
        <v>0</v>
      </c>
      <c r="U1182" s="1428" t="s">
        <v>2965</v>
      </c>
      <c r="V1182" s="1428">
        <v>0</v>
      </c>
      <c r="W1182" s="1428" t="s">
        <v>2965</v>
      </c>
      <c r="X1182" s="1428">
        <v>0</v>
      </c>
      <c r="Y1182" s="1428" t="s">
        <v>2965</v>
      </c>
      <c r="Z1182" s="1428">
        <v>0</v>
      </c>
      <c r="AA1182" s="1428" t="s">
        <v>4999</v>
      </c>
      <c r="AB1182" s="1428" t="s">
        <v>6077</v>
      </c>
      <c r="AC1182" s="1428" t="s">
        <v>2965</v>
      </c>
      <c r="AD1182" s="1428">
        <v>0</v>
      </c>
      <c r="AE1182" s="1428" t="s">
        <v>2965</v>
      </c>
      <c r="AF1182" s="1428">
        <v>0</v>
      </c>
      <c r="AG1182" s="1428">
        <v>0</v>
      </c>
      <c r="AH1182" s="1428">
        <v>0</v>
      </c>
      <c r="AI1182" s="1428">
        <v>0</v>
      </c>
      <c r="AJ1182" s="1428">
        <v>0</v>
      </c>
      <c r="AK1182" s="1428">
        <v>0</v>
      </c>
      <c r="AL1182" s="1428">
        <v>0</v>
      </c>
      <c r="AM1182" s="1428">
        <v>0</v>
      </c>
      <c r="AN1182" s="1428">
        <v>0</v>
      </c>
      <c r="AO1182" s="1428" t="s">
        <v>2965</v>
      </c>
      <c r="AP1182" s="1428" t="s">
        <v>4360</v>
      </c>
      <c r="AQ1182" s="1428" t="s">
        <v>4360</v>
      </c>
      <c r="AR1182" s="1428" t="s">
        <v>6331</v>
      </c>
      <c r="AS1182" s="1428" t="s">
        <v>6328</v>
      </c>
    </row>
    <row r="1183" spans="1:45" s="1414" customFormat="1" ht="17.25" customHeight="1">
      <c r="A1183" s="1414" t="str">
        <f t="shared" si="44"/>
        <v/>
      </c>
      <c r="B1183" s="1414" t="str">
        <f t="shared" si="45"/>
        <v/>
      </c>
      <c r="C1183" s="1414" t="str">
        <f t="shared" si="46"/>
        <v>00001</v>
      </c>
      <c r="D1183" s="1414" t="str">
        <f t="shared" si="47"/>
        <v>Single Door</v>
      </c>
      <c r="E1183" s="1414" t="str">
        <f t="shared" si="48"/>
        <v>A04AR123 Finishing Work Door &amp; Window Work Wood Door w/ Wood Frame (UoM: EA)</v>
      </c>
      <c r="F1183" s="1414" t="str">
        <f t="shared" si="49"/>
        <v xml:space="preserve">A04AR123-00001 Finishing Work Door &amp; Window Work Wood Door w/ Wood Frame (UoM: EA) Single Door     w/ Hardware &amp; Accessories  </v>
      </c>
      <c r="G1183" s="1427" t="str" cm="1">
        <f t="array" ref="G1183:H1183">_xlfn.TEXTSPLIT(I1183,"-")</f>
        <v>A04AR123</v>
      </c>
      <c r="H1183" s="1427" t="str">
        <v>00001</v>
      </c>
      <c r="I1183" s="1428" t="s">
        <v>6332</v>
      </c>
      <c r="J1183" s="1428" t="s">
        <v>4288</v>
      </c>
      <c r="K1183" s="1428" t="s">
        <v>5683</v>
      </c>
      <c r="L1183" s="1428" t="s">
        <v>5684</v>
      </c>
      <c r="M1183" s="1428" t="s">
        <v>4288</v>
      </c>
      <c r="N1183" s="1428" t="s">
        <v>6073</v>
      </c>
      <c r="O1183" s="1428" t="s">
        <v>6333</v>
      </c>
      <c r="P1183" s="1428" t="s">
        <v>6334</v>
      </c>
      <c r="Q1183" s="1428" t="s">
        <v>4544</v>
      </c>
      <c r="R1183" s="1428" t="s">
        <v>3747</v>
      </c>
      <c r="S1183" s="1428" t="s">
        <v>2965</v>
      </c>
      <c r="T1183" s="1428">
        <v>0</v>
      </c>
      <c r="U1183" s="1428" t="s">
        <v>2965</v>
      </c>
      <c r="V1183" s="1428">
        <v>0</v>
      </c>
      <c r="W1183" s="1428" t="s">
        <v>2965</v>
      </c>
      <c r="X1183" s="1428">
        <v>0</v>
      </c>
      <c r="Y1183" s="1428" t="s">
        <v>2965</v>
      </c>
      <c r="Z1183" s="1428">
        <v>0</v>
      </c>
      <c r="AA1183" s="1428" t="s">
        <v>4999</v>
      </c>
      <c r="AB1183" s="1428" t="s">
        <v>6077</v>
      </c>
      <c r="AC1183" s="1428" t="s">
        <v>2965</v>
      </c>
      <c r="AD1183" s="1428">
        <v>0</v>
      </c>
      <c r="AE1183" s="1428" t="s">
        <v>2965</v>
      </c>
      <c r="AF1183" s="1428">
        <v>0</v>
      </c>
      <c r="AG1183" s="1428">
        <v>0</v>
      </c>
      <c r="AH1183" s="1428" t="s">
        <v>6094</v>
      </c>
      <c r="AI1183" s="1428">
        <v>0</v>
      </c>
      <c r="AJ1183" s="1428">
        <v>0</v>
      </c>
      <c r="AK1183" s="1428">
        <v>0</v>
      </c>
      <c r="AL1183" s="1428">
        <v>0</v>
      </c>
      <c r="AM1183" s="1428">
        <v>0</v>
      </c>
      <c r="AN1183" s="1428">
        <v>0</v>
      </c>
      <c r="AO1183" s="1428" t="s">
        <v>2965</v>
      </c>
      <c r="AP1183" s="1428" t="s">
        <v>4817</v>
      </c>
      <c r="AQ1183" s="1428" t="s">
        <v>4817</v>
      </c>
      <c r="AR1183" s="1428" t="s">
        <v>6335</v>
      </c>
      <c r="AS1183" s="1428" t="s">
        <v>6332</v>
      </c>
    </row>
    <row r="1184" spans="1:45" s="1414" customFormat="1" ht="17.25" customHeight="1">
      <c r="A1184" s="1414" t="str">
        <f t="shared" si="44"/>
        <v>00002</v>
      </c>
      <c r="B1184" s="1414" t="str">
        <f t="shared" si="45"/>
        <v>Double Door</v>
      </c>
      <c r="C1184" s="1414" t="str">
        <f t="shared" si="46"/>
        <v/>
      </c>
      <c r="D1184" s="1414" t="str">
        <f t="shared" si="47"/>
        <v/>
      </c>
      <c r="E1184" s="1414" t="str">
        <f t="shared" si="48"/>
        <v>A04AR123 Finishing Work Door &amp; Window Work Wood Door w/ Wood Frame (UoM: EA)</v>
      </c>
      <c r="F1184" s="1414" t="str">
        <f t="shared" si="49"/>
        <v xml:space="preserve">A04AR123-00002 Finishing Work Door &amp; Window Work Wood Door w/ Wood Frame (UoM: EA) Double Door     w/ Hardware &amp; Accessories  </v>
      </c>
      <c r="G1184" s="1427" t="str" cm="1">
        <f t="array" ref="G1184:H1184">_xlfn.TEXTSPLIT(I1184,"-")</f>
        <v>A04AR123</v>
      </c>
      <c r="H1184" s="1427" t="str">
        <v>00002</v>
      </c>
      <c r="I1184" s="1428" t="s">
        <v>6336</v>
      </c>
      <c r="J1184" s="1428" t="s">
        <v>4288</v>
      </c>
      <c r="K1184" s="1428" t="s">
        <v>5683</v>
      </c>
      <c r="L1184" s="1428" t="s">
        <v>5684</v>
      </c>
      <c r="M1184" s="1428" t="s">
        <v>4288</v>
      </c>
      <c r="N1184" s="1428" t="s">
        <v>6073</v>
      </c>
      <c r="O1184" s="1428" t="s">
        <v>6333</v>
      </c>
      <c r="P1184" s="1428" t="s">
        <v>6334</v>
      </c>
      <c r="Q1184" s="1428" t="s">
        <v>4738</v>
      </c>
      <c r="R1184" s="1428" t="s">
        <v>6318</v>
      </c>
      <c r="S1184" s="1428" t="s">
        <v>2965</v>
      </c>
      <c r="T1184" s="1428">
        <v>0</v>
      </c>
      <c r="U1184" s="1428" t="s">
        <v>2965</v>
      </c>
      <c r="V1184" s="1428">
        <v>0</v>
      </c>
      <c r="W1184" s="1428" t="s">
        <v>2965</v>
      </c>
      <c r="X1184" s="1428">
        <v>0</v>
      </c>
      <c r="Y1184" s="1428" t="s">
        <v>2965</v>
      </c>
      <c r="Z1184" s="1428">
        <v>0</v>
      </c>
      <c r="AA1184" s="1428" t="s">
        <v>4999</v>
      </c>
      <c r="AB1184" s="1428" t="s">
        <v>6077</v>
      </c>
      <c r="AC1184" s="1428" t="s">
        <v>2965</v>
      </c>
      <c r="AD1184" s="1428">
        <v>0</v>
      </c>
      <c r="AE1184" s="1428" t="s">
        <v>2965</v>
      </c>
      <c r="AF1184" s="1428">
        <v>0</v>
      </c>
      <c r="AG1184" s="1428">
        <v>0</v>
      </c>
      <c r="AH1184" s="1428" t="s">
        <v>6094</v>
      </c>
      <c r="AI1184" s="1428">
        <v>0</v>
      </c>
      <c r="AJ1184" s="1428">
        <v>0</v>
      </c>
      <c r="AK1184" s="1428">
        <v>0</v>
      </c>
      <c r="AL1184" s="1428">
        <v>0</v>
      </c>
      <c r="AM1184" s="1428">
        <v>0</v>
      </c>
      <c r="AN1184" s="1428">
        <v>0</v>
      </c>
      <c r="AO1184" s="1428" t="s">
        <v>2965</v>
      </c>
      <c r="AP1184" s="1428" t="s">
        <v>4817</v>
      </c>
      <c r="AQ1184" s="1428" t="s">
        <v>4817</v>
      </c>
      <c r="AR1184" s="1428" t="s">
        <v>6335</v>
      </c>
      <c r="AS1184" s="1428" t="s">
        <v>6336</v>
      </c>
    </row>
    <row r="1185" spans="1:45" s="1414" customFormat="1" ht="17.25" customHeight="1">
      <c r="A1185" s="1414" t="str">
        <f t="shared" si="44"/>
        <v/>
      </c>
      <c r="B1185" s="1414" t="str">
        <f t="shared" si="45"/>
        <v/>
      </c>
      <c r="C1185" s="1414" t="str">
        <f t="shared" si="46"/>
        <v/>
      </c>
      <c r="D1185" s="1414" t="str">
        <f t="shared" si="47"/>
        <v/>
      </c>
      <c r="E1185" s="1414" t="str">
        <f t="shared" si="48"/>
        <v>A04AR124 Finishing Work Door &amp; Window Work Wood Door w/ Wood Frame &amp; Vision Panel for Each Leaf (UoM: M2)</v>
      </c>
      <c r="F1185" s="1414" t="str">
        <f t="shared" si="49"/>
        <v xml:space="preserve">A04AR124-00001 Finishing Work Door &amp; Window Work Wood Door w/ Wood Frame &amp; Vision Panel for Each Leaf (UoM: M2)      w/ Hardware &amp; Accessories  </v>
      </c>
      <c r="G1185" s="1427" t="str" cm="1">
        <f t="array" ref="G1185:H1185">_xlfn.TEXTSPLIT(I1185,"-")</f>
        <v>A04AR124</v>
      </c>
      <c r="H1185" s="1427" t="str">
        <v>00001</v>
      </c>
      <c r="I1185" s="1428" t="s">
        <v>6337</v>
      </c>
      <c r="J1185" s="1428" t="s">
        <v>4288</v>
      </c>
      <c r="K1185" s="1428" t="s">
        <v>5683</v>
      </c>
      <c r="L1185" s="1428" t="s">
        <v>5684</v>
      </c>
      <c r="M1185" s="1428" t="s">
        <v>4288</v>
      </c>
      <c r="N1185" s="1428" t="s">
        <v>6073</v>
      </c>
      <c r="O1185" s="1428" t="s">
        <v>6338</v>
      </c>
      <c r="P1185" s="1428" t="s">
        <v>6339</v>
      </c>
      <c r="Q1185" s="1428" t="s">
        <v>2965</v>
      </c>
      <c r="R1185" s="1428">
        <v>0</v>
      </c>
      <c r="S1185" s="1428" t="s">
        <v>2965</v>
      </c>
      <c r="T1185" s="1428">
        <v>0</v>
      </c>
      <c r="U1185" s="1428" t="s">
        <v>2965</v>
      </c>
      <c r="V1185" s="1428">
        <v>0</v>
      </c>
      <c r="W1185" s="1428" t="s">
        <v>2965</v>
      </c>
      <c r="X1185" s="1428">
        <v>0</v>
      </c>
      <c r="Y1185" s="1428" t="s">
        <v>2965</v>
      </c>
      <c r="Z1185" s="1428">
        <v>0</v>
      </c>
      <c r="AA1185" s="1428" t="s">
        <v>4999</v>
      </c>
      <c r="AB1185" s="1428" t="s">
        <v>6077</v>
      </c>
      <c r="AC1185" s="1428" t="s">
        <v>2965</v>
      </c>
      <c r="AD1185" s="1428">
        <v>0</v>
      </c>
      <c r="AE1185" s="1428" t="s">
        <v>2965</v>
      </c>
      <c r="AF1185" s="1428">
        <v>0</v>
      </c>
      <c r="AG1185" s="1428">
        <v>0</v>
      </c>
      <c r="AH1185" s="1428">
        <v>0</v>
      </c>
      <c r="AI1185" s="1428">
        <v>0</v>
      </c>
      <c r="AJ1185" s="1428">
        <v>0</v>
      </c>
      <c r="AK1185" s="1428">
        <v>0</v>
      </c>
      <c r="AL1185" s="1428">
        <v>0</v>
      </c>
      <c r="AM1185" s="1428">
        <v>0</v>
      </c>
      <c r="AN1185" s="1428">
        <v>0</v>
      </c>
      <c r="AO1185" s="1428" t="s">
        <v>2965</v>
      </c>
      <c r="AP1185" s="1428" t="s">
        <v>4360</v>
      </c>
      <c r="AQ1185" s="1428" t="s">
        <v>4360</v>
      </c>
      <c r="AR1185" s="1428" t="s">
        <v>6340</v>
      </c>
      <c r="AS1185" s="1428" t="s">
        <v>6337</v>
      </c>
    </row>
    <row r="1186" spans="1:45" s="1414" customFormat="1" ht="17.25" customHeight="1">
      <c r="A1186" s="1414" t="str">
        <f t="shared" si="44"/>
        <v/>
      </c>
      <c r="B1186" s="1414" t="str">
        <f t="shared" si="45"/>
        <v/>
      </c>
      <c r="C1186" s="1414" t="str">
        <f t="shared" si="46"/>
        <v>00001</v>
      </c>
      <c r="D1186" s="1414" t="str">
        <f t="shared" si="47"/>
        <v>Single Door</v>
      </c>
      <c r="E1186" s="1414" t="str">
        <f t="shared" si="48"/>
        <v>A04AR125 Finishing Work Door &amp; Window Work Wood Door w/ Wood Frame &amp; Vision Panel for Each Leaf (UoM: EA)</v>
      </c>
      <c r="F1186" s="1414" t="str">
        <f t="shared" si="49"/>
        <v xml:space="preserve">A04AR125-00001 Finishing Work Door &amp; Window Work Wood Door w/ Wood Frame &amp; Vision Panel for Each Leaf (UoM: EA) Single Door     w/ Hardware &amp; Accessories  </v>
      </c>
      <c r="G1186" s="1427" t="str" cm="1">
        <f t="array" ref="G1186:H1186">_xlfn.TEXTSPLIT(I1186,"-")</f>
        <v>A04AR125</v>
      </c>
      <c r="H1186" s="1427" t="str">
        <v>00001</v>
      </c>
      <c r="I1186" s="1428" t="s">
        <v>6341</v>
      </c>
      <c r="J1186" s="1428" t="s">
        <v>4288</v>
      </c>
      <c r="K1186" s="1428" t="s">
        <v>5683</v>
      </c>
      <c r="L1186" s="1428" t="s">
        <v>5684</v>
      </c>
      <c r="M1186" s="1428" t="s">
        <v>4288</v>
      </c>
      <c r="N1186" s="1428" t="s">
        <v>6073</v>
      </c>
      <c r="O1186" s="1428" t="s">
        <v>6342</v>
      </c>
      <c r="P1186" s="1428" t="s">
        <v>6343</v>
      </c>
      <c r="Q1186" s="1428" t="s">
        <v>4544</v>
      </c>
      <c r="R1186" s="1428" t="s">
        <v>3747</v>
      </c>
      <c r="S1186" s="1428" t="s">
        <v>2965</v>
      </c>
      <c r="T1186" s="1428">
        <v>0</v>
      </c>
      <c r="U1186" s="1428" t="s">
        <v>2965</v>
      </c>
      <c r="V1186" s="1428">
        <v>0</v>
      </c>
      <c r="W1186" s="1428" t="s">
        <v>2965</v>
      </c>
      <c r="X1186" s="1428">
        <v>0</v>
      </c>
      <c r="Y1186" s="1428" t="s">
        <v>2965</v>
      </c>
      <c r="Z1186" s="1428">
        <v>0</v>
      </c>
      <c r="AA1186" s="1428" t="s">
        <v>4999</v>
      </c>
      <c r="AB1186" s="1428" t="s">
        <v>6077</v>
      </c>
      <c r="AC1186" s="1428" t="s">
        <v>2965</v>
      </c>
      <c r="AD1186" s="1428">
        <v>0</v>
      </c>
      <c r="AE1186" s="1428" t="s">
        <v>2965</v>
      </c>
      <c r="AF1186" s="1428">
        <v>0</v>
      </c>
      <c r="AG1186" s="1428">
        <v>0</v>
      </c>
      <c r="AH1186" s="1428" t="s">
        <v>6094</v>
      </c>
      <c r="AI1186" s="1428">
        <v>0</v>
      </c>
      <c r="AJ1186" s="1428">
        <v>0</v>
      </c>
      <c r="AK1186" s="1428">
        <v>0</v>
      </c>
      <c r="AL1186" s="1428">
        <v>0</v>
      </c>
      <c r="AM1186" s="1428">
        <v>0</v>
      </c>
      <c r="AN1186" s="1428">
        <v>0</v>
      </c>
      <c r="AO1186" s="1428" t="s">
        <v>2965</v>
      </c>
      <c r="AP1186" s="1428" t="s">
        <v>4817</v>
      </c>
      <c r="AQ1186" s="1428" t="s">
        <v>4817</v>
      </c>
      <c r="AR1186" s="1428" t="s">
        <v>6344</v>
      </c>
      <c r="AS1186" s="1428" t="s">
        <v>6341</v>
      </c>
    </row>
    <row r="1187" spans="1:45" s="1414" customFormat="1" ht="17.25" customHeight="1">
      <c r="A1187" s="1414" t="str">
        <f t="shared" si="44"/>
        <v>00002</v>
      </c>
      <c r="B1187" s="1414" t="str">
        <f t="shared" si="45"/>
        <v>Double Door</v>
      </c>
      <c r="C1187" s="1414" t="str">
        <f t="shared" si="46"/>
        <v/>
      </c>
      <c r="D1187" s="1414" t="str">
        <f t="shared" si="47"/>
        <v/>
      </c>
      <c r="E1187" s="1414" t="str">
        <f t="shared" si="48"/>
        <v>A04AR125 Finishing Work Door &amp; Window Work Wood Door w/ Wood Frame &amp; Vision Panel for Each Leaf (UoM: EA)</v>
      </c>
      <c r="F1187" s="1414" t="str">
        <f t="shared" si="49"/>
        <v xml:space="preserve">A04AR125-00002 Finishing Work Door &amp; Window Work Wood Door w/ Wood Frame &amp; Vision Panel for Each Leaf (UoM: EA) Double Door     w/ Hardware &amp; Accessories  </v>
      </c>
      <c r="G1187" s="1427" t="str" cm="1">
        <f t="array" ref="G1187:H1187">_xlfn.TEXTSPLIT(I1187,"-")</f>
        <v>A04AR125</v>
      </c>
      <c r="H1187" s="1427" t="str">
        <v>00002</v>
      </c>
      <c r="I1187" s="1428" t="s">
        <v>6345</v>
      </c>
      <c r="J1187" s="1428" t="s">
        <v>4288</v>
      </c>
      <c r="K1187" s="1428" t="s">
        <v>5683</v>
      </c>
      <c r="L1187" s="1428" t="s">
        <v>5684</v>
      </c>
      <c r="M1187" s="1428" t="s">
        <v>4288</v>
      </c>
      <c r="N1187" s="1428" t="s">
        <v>6073</v>
      </c>
      <c r="O1187" s="1428" t="s">
        <v>6342</v>
      </c>
      <c r="P1187" s="1428" t="s">
        <v>6343</v>
      </c>
      <c r="Q1187" s="1428" t="s">
        <v>4738</v>
      </c>
      <c r="R1187" s="1428" t="s">
        <v>6318</v>
      </c>
      <c r="S1187" s="1428" t="s">
        <v>2965</v>
      </c>
      <c r="T1187" s="1428">
        <v>0</v>
      </c>
      <c r="U1187" s="1428" t="s">
        <v>2965</v>
      </c>
      <c r="V1187" s="1428">
        <v>0</v>
      </c>
      <c r="W1187" s="1428" t="s">
        <v>2965</v>
      </c>
      <c r="X1187" s="1428">
        <v>0</v>
      </c>
      <c r="Y1187" s="1428" t="s">
        <v>2965</v>
      </c>
      <c r="Z1187" s="1428">
        <v>0</v>
      </c>
      <c r="AA1187" s="1428" t="s">
        <v>4999</v>
      </c>
      <c r="AB1187" s="1428" t="s">
        <v>6077</v>
      </c>
      <c r="AC1187" s="1428" t="s">
        <v>2965</v>
      </c>
      <c r="AD1187" s="1428">
        <v>0</v>
      </c>
      <c r="AE1187" s="1428" t="s">
        <v>2965</v>
      </c>
      <c r="AF1187" s="1428">
        <v>0</v>
      </c>
      <c r="AG1187" s="1428">
        <v>0</v>
      </c>
      <c r="AH1187" s="1428" t="s">
        <v>6094</v>
      </c>
      <c r="AI1187" s="1428">
        <v>0</v>
      </c>
      <c r="AJ1187" s="1428">
        <v>0</v>
      </c>
      <c r="AK1187" s="1428">
        <v>0</v>
      </c>
      <c r="AL1187" s="1428">
        <v>0</v>
      </c>
      <c r="AM1187" s="1428">
        <v>0</v>
      </c>
      <c r="AN1187" s="1428">
        <v>0</v>
      </c>
      <c r="AO1187" s="1428" t="s">
        <v>2965</v>
      </c>
      <c r="AP1187" s="1428" t="s">
        <v>4817</v>
      </c>
      <c r="AQ1187" s="1428" t="s">
        <v>4817</v>
      </c>
      <c r="AR1187" s="1428" t="s">
        <v>6344</v>
      </c>
      <c r="AS1187" s="1428" t="s">
        <v>6345</v>
      </c>
    </row>
    <row r="1188" spans="1:45" s="1429" customFormat="1" ht="17.25" customHeight="1">
      <c r="A1188" s="1429" t="str">
        <f t="shared" ref="A1188:A1247" si="50">IF(ISNUMBER(SEARCH("Manual",$F1188)),$H1188,"")</f>
        <v/>
      </c>
      <c r="B1188" s="1429" t="str">
        <f t="shared" si="45"/>
        <v/>
      </c>
      <c r="C1188" s="1429" t="str">
        <f t="shared" ref="C1188:C1247" si="51">IF(ISNUMBER(SEARCH("Motorized",$F1188)),$H1188,"")</f>
        <v>00001</v>
      </c>
      <c r="D1188" s="1429" t="str">
        <f t="shared" si="47"/>
        <v>Fire Protective Rating: N/A, Motorized Type</v>
      </c>
      <c r="E1188" s="1429" t="str">
        <f t="shared" si="48"/>
        <v>A04AR126 Finishing Work Door &amp; Window Work Steel Roll Up Door w/ Steel Frame (UoM: M2)</v>
      </c>
      <c r="F1188" s="1429" t="str">
        <f t="shared" si="49"/>
        <v xml:space="preserve">A04AR126-00001 Finishing Work Door &amp; Window Work Steel Roll Up Door w/ Steel Frame (UoM: M2) Fire Protective Rating: N/A, Motorized Type     w/ Hardware &amp; Accessories  </v>
      </c>
      <c r="G1188" s="1430" t="str" cm="1">
        <f t="array" ref="G1188:H1188">_xlfn.TEXTSPLIT(I1188,"-")</f>
        <v>A04AR126</v>
      </c>
      <c r="H1188" s="1430" t="str">
        <v>00001</v>
      </c>
      <c r="I1188" s="1431" t="s">
        <v>6346</v>
      </c>
      <c r="J1188" s="1431" t="s">
        <v>4288</v>
      </c>
      <c r="K1188" s="1431" t="s">
        <v>5683</v>
      </c>
      <c r="L1188" s="1431" t="s">
        <v>5684</v>
      </c>
      <c r="M1188" s="1431" t="s">
        <v>4288</v>
      </c>
      <c r="N1188" s="1431" t="s">
        <v>6073</v>
      </c>
      <c r="O1188" s="1431" t="s">
        <v>6347</v>
      </c>
      <c r="P1188" s="1431" t="s">
        <v>6348</v>
      </c>
      <c r="Q1188" s="1431" t="s">
        <v>4742</v>
      </c>
      <c r="R1188" s="1431" t="s">
        <v>6349</v>
      </c>
      <c r="S1188" s="1431" t="s">
        <v>2965</v>
      </c>
      <c r="T1188" s="1431">
        <v>0</v>
      </c>
      <c r="U1188" s="1431" t="s">
        <v>2965</v>
      </c>
      <c r="V1188" s="1431">
        <v>0</v>
      </c>
      <c r="W1188" s="1431" t="s">
        <v>2965</v>
      </c>
      <c r="X1188" s="1431">
        <v>0</v>
      </c>
      <c r="Y1188" s="1431" t="s">
        <v>2965</v>
      </c>
      <c r="Z1188" s="1431">
        <v>0</v>
      </c>
      <c r="AA1188" s="1431" t="s">
        <v>4999</v>
      </c>
      <c r="AB1188" s="1431" t="s">
        <v>6077</v>
      </c>
      <c r="AC1188" s="1431" t="s">
        <v>2965</v>
      </c>
      <c r="AD1188" s="1431">
        <v>0</v>
      </c>
      <c r="AE1188" s="1431" t="s">
        <v>2965</v>
      </c>
      <c r="AF1188" s="1431">
        <v>0</v>
      </c>
      <c r="AG1188" s="1431">
        <v>0</v>
      </c>
      <c r="AH1188" s="1431">
        <v>0</v>
      </c>
      <c r="AI1188" s="1431">
        <v>0</v>
      </c>
      <c r="AJ1188" s="1431">
        <v>0</v>
      </c>
      <c r="AK1188" s="1431">
        <v>0</v>
      </c>
      <c r="AL1188" s="1431">
        <v>0</v>
      </c>
      <c r="AM1188" s="1431">
        <v>0</v>
      </c>
      <c r="AN1188" s="1431">
        <v>0</v>
      </c>
      <c r="AO1188" s="1431" t="s">
        <v>2965</v>
      </c>
      <c r="AP1188" s="1431" t="s">
        <v>4360</v>
      </c>
      <c r="AQ1188" s="1431" t="s">
        <v>4360</v>
      </c>
      <c r="AR1188" s="1431" t="s">
        <v>6350</v>
      </c>
      <c r="AS1188" s="1431" t="s">
        <v>6346</v>
      </c>
    </row>
    <row r="1189" spans="1:45" s="1429" customFormat="1" ht="17.25" customHeight="1">
      <c r="A1189" s="1429" t="str">
        <f t="shared" si="50"/>
        <v>00002</v>
      </c>
      <c r="B1189" s="1429" t="str">
        <f t="shared" si="45"/>
        <v>Fire Protective Rating: N/A, Manual Type</v>
      </c>
      <c r="C1189" s="1429" t="str">
        <f t="shared" si="51"/>
        <v/>
      </c>
      <c r="D1189" s="1429" t="str">
        <f t="shared" si="47"/>
        <v/>
      </c>
      <c r="E1189" s="1429" t="str">
        <f t="shared" si="48"/>
        <v>A04AR126 Finishing Work Door &amp; Window Work Steel Roll Up Door w/ Steel Frame (UoM: M2)</v>
      </c>
      <c r="F1189" s="1429" t="str">
        <f t="shared" si="49"/>
        <v xml:space="preserve">A04AR126-00002 Finishing Work Door &amp; Window Work Steel Roll Up Door w/ Steel Frame (UoM: M2) Fire Protective Rating: N/A, Manual Type     w/ Hardware &amp; Accessories  </v>
      </c>
      <c r="G1189" s="1430" t="str" cm="1">
        <f t="array" ref="G1189:H1189">_xlfn.TEXTSPLIT(I1189,"-")</f>
        <v>A04AR126</v>
      </c>
      <c r="H1189" s="1430" t="str">
        <v>00002</v>
      </c>
      <c r="I1189" s="1431" t="s">
        <v>6351</v>
      </c>
      <c r="J1189" s="1431" t="s">
        <v>4288</v>
      </c>
      <c r="K1189" s="1431" t="s">
        <v>5683</v>
      </c>
      <c r="L1189" s="1431" t="s">
        <v>5684</v>
      </c>
      <c r="M1189" s="1431" t="s">
        <v>4288</v>
      </c>
      <c r="N1189" s="1431" t="s">
        <v>6073</v>
      </c>
      <c r="O1189" s="1431" t="s">
        <v>6347</v>
      </c>
      <c r="P1189" s="1431" t="s">
        <v>6348</v>
      </c>
      <c r="Q1189" s="1431" t="s">
        <v>4747</v>
      </c>
      <c r="R1189" s="1431" t="s">
        <v>6352</v>
      </c>
      <c r="S1189" s="1431" t="s">
        <v>2965</v>
      </c>
      <c r="T1189" s="1431">
        <v>0</v>
      </c>
      <c r="U1189" s="1431" t="s">
        <v>2965</v>
      </c>
      <c r="V1189" s="1431">
        <v>0</v>
      </c>
      <c r="W1189" s="1431" t="s">
        <v>2965</v>
      </c>
      <c r="X1189" s="1431">
        <v>0</v>
      </c>
      <c r="Y1189" s="1431" t="s">
        <v>2965</v>
      </c>
      <c r="Z1189" s="1431">
        <v>0</v>
      </c>
      <c r="AA1189" s="1431" t="s">
        <v>4999</v>
      </c>
      <c r="AB1189" s="1431" t="s">
        <v>6077</v>
      </c>
      <c r="AC1189" s="1431" t="s">
        <v>2965</v>
      </c>
      <c r="AD1189" s="1431">
        <v>0</v>
      </c>
      <c r="AE1189" s="1431" t="s">
        <v>2965</v>
      </c>
      <c r="AF1189" s="1431">
        <v>0</v>
      </c>
      <c r="AG1189" s="1431">
        <v>0</v>
      </c>
      <c r="AH1189" s="1431">
        <v>0</v>
      </c>
      <c r="AI1189" s="1431">
        <v>0</v>
      </c>
      <c r="AJ1189" s="1431">
        <v>0</v>
      </c>
      <c r="AK1189" s="1431">
        <v>0</v>
      </c>
      <c r="AL1189" s="1431">
        <v>0</v>
      </c>
      <c r="AM1189" s="1431">
        <v>0</v>
      </c>
      <c r="AN1189" s="1431">
        <v>0</v>
      </c>
      <c r="AO1189" s="1431" t="s">
        <v>2965</v>
      </c>
      <c r="AP1189" s="1431" t="s">
        <v>4360</v>
      </c>
      <c r="AQ1189" s="1431" t="s">
        <v>4360</v>
      </c>
      <c r="AR1189" s="1431" t="s">
        <v>6350</v>
      </c>
      <c r="AS1189" s="1431" t="s">
        <v>6351</v>
      </c>
    </row>
    <row r="1190" spans="1:45" s="1429" customFormat="1" ht="17.25" customHeight="1">
      <c r="A1190" s="1429" t="str">
        <f t="shared" si="50"/>
        <v/>
      </c>
      <c r="B1190" s="1429" t="str">
        <f t="shared" si="45"/>
        <v/>
      </c>
      <c r="C1190" s="1429" t="str">
        <f t="shared" si="51"/>
        <v>00003</v>
      </c>
      <c r="D1190" s="1429" t="str">
        <f t="shared" si="47"/>
        <v>Fire Protective Rating: 0.5-hr, Motorized Type</v>
      </c>
      <c r="E1190" s="1429" t="str">
        <f t="shared" si="48"/>
        <v>A04AR126 Finishing Work Door &amp; Window Work Steel Roll Up Door w/ Steel Frame (UoM: M2)</v>
      </c>
      <c r="F1190" s="1429" t="str">
        <f t="shared" si="49"/>
        <v xml:space="preserve">A04AR126-00003 Finishing Work Door &amp; Window Work Steel Roll Up Door w/ Steel Frame (UoM: M2) Fire Protective Rating: 0.5-hr, Motorized Type     w/ Hardware &amp; Accessories  </v>
      </c>
      <c r="G1190" s="1430" t="str" cm="1">
        <f t="array" ref="G1190:H1190">_xlfn.TEXTSPLIT(I1190,"-")</f>
        <v>A04AR126</v>
      </c>
      <c r="H1190" s="1430" t="str">
        <v>00003</v>
      </c>
      <c r="I1190" s="1431" t="s">
        <v>6353</v>
      </c>
      <c r="J1190" s="1431" t="s">
        <v>4288</v>
      </c>
      <c r="K1190" s="1431" t="s">
        <v>5683</v>
      </c>
      <c r="L1190" s="1431" t="s">
        <v>5684</v>
      </c>
      <c r="M1190" s="1431" t="s">
        <v>4288</v>
      </c>
      <c r="N1190" s="1431" t="s">
        <v>6073</v>
      </c>
      <c r="O1190" s="1431" t="s">
        <v>6347</v>
      </c>
      <c r="P1190" s="1431" t="s">
        <v>6348</v>
      </c>
      <c r="Q1190" s="1431" t="s">
        <v>4751</v>
      </c>
      <c r="R1190" s="1431" t="s">
        <v>6354</v>
      </c>
      <c r="S1190" s="1431" t="s">
        <v>2965</v>
      </c>
      <c r="T1190" s="1431">
        <v>0</v>
      </c>
      <c r="U1190" s="1431" t="s">
        <v>2965</v>
      </c>
      <c r="V1190" s="1431">
        <v>0</v>
      </c>
      <c r="W1190" s="1431" t="s">
        <v>2965</v>
      </c>
      <c r="X1190" s="1431">
        <v>0</v>
      </c>
      <c r="Y1190" s="1431" t="s">
        <v>2965</v>
      </c>
      <c r="Z1190" s="1431">
        <v>0</v>
      </c>
      <c r="AA1190" s="1431" t="s">
        <v>4999</v>
      </c>
      <c r="AB1190" s="1431" t="s">
        <v>6077</v>
      </c>
      <c r="AC1190" s="1431" t="s">
        <v>2965</v>
      </c>
      <c r="AD1190" s="1431">
        <v>0</v>
      </c>
      <c r="AE1190" s="1431" t="s">
        <v>2965</v>
      </c>
      <c r="AF1190" s="1431">
        <v>0</v>
      </c>
      <c r="AG1190" s="1431">
        <v>0</v>
      </c>
      <c r="AH1190" s="1431">
        <v>0</v>
      </c>
      <c r="AI1190" s="1431">
        <v>0</v>
      </c>
      <c r="AJ1190" s="1431">
        <v>0</v>
      </c>
      <c r="AK1190" s="1431">
        <v>0</v>
      </c>
      <c r="AL1190" s="1431">
        <v>0</v>
      </c>
      <c r="AM1190" s="1431">
        <v>0</v>
      </c>
      <c r="AN1190" s="1431">
        <v>0</v>
      </c>
      <c r="AO1190" s="1431" t="s">
        <v>2965</v>
      </c>
      <c r="AP1190" s="1431" t="s">
        <v>4360</v>
      </c>
      <c r="AQ1190" s="1431" t="s">
        <v>4360</v>
      </c>
      <c r="AR1190" s="1431" t="s">
        <v>6350</v>
      </c>
      <c r="AS1190" s="1431" t="s">
        <v>6353</v>
      </c>
    </row>
    <row r="1191" spans="1:45" s="1429" customFormat="1" ht="17.25" customHeight="1">
      <c r="A1191" s="1429" t="str">
        <f t="shared" si="50"/>
        <v>00004</v>
      </c>
      <c r="B1191" s="1429" t="str">
        <f t="shared" si="45"/>
        <v>Fire Protective Rating: 0.5-hr, Manual Type</v>
      </c>
      <c r="C1191" s="1429" t="str">
        <f t="shared" si="51"/>
        <v/>
      </c>
      <c r="D1191" s="1429" t="str">
        <f t="shared" si="47"/>
        <v/>
      </c>
      <c r="E1191" s="1429" t="str">
        <f t="shared" si="48"/>
        <v>A04AR126 Finishing Work Door &amp; Window Work Steel Roll Up Door w/ Steel Frame (UoM: M2)</v>
      </c>
      <c r="F1191" s="1429" t="str">
        <f t="shared" si="49"/>
        <v xml:space="preserve">A04AR126-00004 Finishing Work Door &amp; Window Work Steel Roll Up Door w/ Steel Frame (UoM: M2) Fire Protective Rating: 0.5-hr, Manual Type     w/ Hardware &amp; Accessories  </v>
      </c>
      <c r="G1191" s="1430" t="str" cm="1">
        <f t="array" ref="G1191:H1191">_xlfn.TEXTSPLIT(I1191,"-")</f>
        <v>A04AR126</v>
      </c>
      <c r="H1191" s="1430" t="str">
        <v>00004</v>
      </c>
      <c r="I1191" s="1431" t="s">
        <v>6355</v>
      </c>
      <c r="J1191" s="1431" t="s">
        <v>4288</v>
      </c>
      <c r="K1191" s="1431" t="s">
        <v>5683</v>
      </c>
      <c r="L1191" s="1431" t="s">
        <v>5684</v>
      </c>
      <c r="M1191" s="1431" t="s">
        <v>4288</v>
      </c>
      <c r="N1191" s="1431" t="s">
        <v>6073</v>
      </c>
      <c r="O1191" s="1431" t="s">
        <v>6347</v>
      </c>
      <c r="P1191" s="1431" t="s">
        <v>6348</v>
      </c>
      <c r="Q1191" s="1431" t="s">
        <v>4767</v>
      </c>
      <c r="R1191" s="1431" t="s">
        <v>6356</v>
      </c>
      <c r="S1191" s="1431" t="s">
        <v>2965</v>
      </c>
      <c r="T1191" s="1431">
        <v>0</v>
      </c>
      <c r="U1191" s="1431" t="s">
        <v>2965</v>
      </c>
      <c r="V1191" s="1431">
        <v>0</v>
      </c>
      <c r="W1191" s="1431" t="s">
        <v>2965</v>
      </c>
      <c r="X1191" s="1431">
        <v>0</v>
      </c>
      <c r="Y1191" s="1431" t="s">
        <v>2965</v>
      </c>
      <c r="Z1191" s="1431">
        <v>0</v>
      </c>
      <c r="AA1191" s="1431" t="s">
        <v>4999</v>
      </c>
      <c r="AB1191" s="1431" t="s">
        <v>6077</v>
      </c>
      <c r="AC1191" s="1431" t="s">
        <v>2965</v>
      </c>
      <c r="AD1191" s="1431">
        <v>0</v>
      </c>
      <c r="AE1191" s="1431" t="s">
        <v>2965</v>
      </c>
      <c r="AF1191" s="1431">
        <v>0</v>
      </c>
      <c r="AG1191" s="1431">
        <v>0</v>
      </c>
      <c r="AH1191" s="1431">
        <v>0</v>
      </c>
      <c r="AI1191" s="1431">
        <v>0</v>
      </c>
      <c r="AJ1191" s="1431">
        <v>0</v>
      </c>
      <c r="AK1191" s="1431">
        <v>0</v>
      </c>
      <c r="AL1191" s="1431">
        <v>0</v>
      </c>
      <c r="AM1191" s="1431">
        <v>0</v>
      </c>
      <c r="AN1191" s="1431">
        <v>0</v>
      </c>
      <c r="AO1191" s="1431" t="s">
        <v>2965</v>
      </c>
      <c r="AP1191" s="1431" t="s">
        <v>4360</v>
      </c>
      <c r="AQ1191" s="1431" t="s">
        <v>4360</v>
      </c>
      <c r="AR1191" s="1431" t="s">
        <v>6350</v>
      </c>
      <c r="AS1191" s="1431" t="s">
        <v>6355</v>
      </c>
    </row>
    <row r="1192" spans="1:45" s="1429" customFormat="1" ht="17.25" customHeight="1">
      <c r="A1192" s="1429" t="str">
        <f t="shared" si="50"/>
        <v/>
      </c>
      <c r="B1192" s="1429" t="str">
        <f t="shared" si="45"/>
        <v/>
      </c>
      <c r="C1192" s="1429" t="str">
        <f t="shared" si="51"/>
        <v>00005</v>
      </c>
      <c r="D1192" s="1429" t="str">
        <f t="shared" si="47"/>
        <v>Fire Protective Rating: 1-hr, Motorized Type</v>
      </c>
      <c r="E1192" s="1429" t="str">
        <f t="shared" si="48"/>
        <v>A04AR126 Finishing Work Door &amp; Window Work Steel Roll Up Door w/ Steel Frame (UoM: M2)</v>
      </c>
      <c r="F1192" s="1429" t="str">
        <f t="shared" si="49"/>
        <v xml:space="preserve">A04AR126-00005 Finishing Work Door &amp; Window Work Steel Roll Up Door w/ Steel Frame (UoM: M2) Fire Protective Rating: 1-hr, Motorized Type     w/ Hardware &amp; Accessories  </v>
      </c>
      <c r="G1192" s="1430" t="str" cm="1">
        <f t="array" ref="G1192:H1192">_xlfn.TEXTSPLIT(I1192,"-")</f>
        <v>A04AR126</v>
      </c>
      <c r="H1192" s="1430" t="str">
        <v>00005</v>
      </c>
      <c r="I1192" s="1431" t="s">
        <v>6357</v>
      </c>
      <c r="J1192" s="1431" t="s">
        <v>4288</v>
      </c>
      <c r="K1192" s="1431" t="s">
        <v>5683</v>
      </c>
      <c r="L1192" s="1431" t="s">
        <v>5684</v>
      </c>
      <c r="M1192" s="1431" t="s">
        <v>4288</v>
      </c>
      <c r="N1192" s="1431" t="s">
        <v>6073</v>
      </c>
      <c r="O1192" s="1431" t="s">
        <v>6347</v>
      </c>
      <c r="P1192" s="1431" t="s">
        <v>6348</v>
      </c>
      <c r="Q1192" s="1431" t="s">
        <v>4770</v>
      </c>
      <c r="R1192" s="1431" t="s">
        <v>6358</v>
      </c>
      <c r="S1192" s="1431" t="s">
        <v>2965</v>
      </c>
      <c r="T1192" s="1431">
        <v>0</v>
      </c>
      <c r="U1192" s="1431" t="s">
        <v>2965</v>
      </c>
      <c r="V1192" s="1431">
        <v>0</v>
      </c>
      <c r="W1192" s="1431" t="s">
        <v>2965</v>
      </c>
      <c r="X1192" s="1431">
        <v>0</v>
      </c>
      <c r="Y1192" s="1431" t="s">
        <v>2965</v>
      </c>
      <c r="Z1192" s="1431">
        <v>0</v>
      </c>
      <c r="AA1192" s="1431" t="s">
        <v>4999</v>
      </c>
      <c r="AB1192" s="1431" t="s">
        <v>6077</v>
      </c>
      <c r="AC1192" s="1431" t="s">
        <v>2965</v>
      </c>
      <c r="AD1192" s="1431">
        <v>0</v>
      </c>
      <c r="AE1192" s="1431" t="s">
        <v>2965</v>
      </c>
      <c r="AF1192" s="1431">
        <v>0</v>
      </c>
      <c r="AG1192" s="1431">
        <v>0</v>
      </c>
      <c r="AH1192" s="1431">
        <v>0</v>
      </c>
      <c r="AI1192" s="1431">
        <v>0</v>
      </c>
      <c r="AJ1192" s="1431">
        <v>0</v>
      </c>
      <c r="AK1192" s="1431">
        <v>0</v>
      </c>
      <c r="AL1192" s="1431">
        <v>0</v>
      </c>
      <c r="AM1192" s="1431">
        <v>0</v>
      </c>
      <c r="AN1192" s="1431">
        <v>0</v>
      </c>
      <c r="AO1192" s="1431" t="s">
        <v>2965</v>
      </c>
      <c r="AP1192" s="1431" t="s">
        <v>4360</v>
      </c>
      <c r="AQ1192" s="1431" t="s">
        <v>4360</v>
      </c>
      <c r="AR1192" s="1431" t="s">
        <v>6350</v>
      </c>
      <c r="AS1192" s="1431" t="s">
        <v>6357</v>
      </c>
    </row>
    <row r="1193" spans="1:45" s="1429" customFormat="1" ht="17.25" customHeight="1">
      <c r="A1193" s="1429" t="str">
        <f t="shared" si="50"/>
        <v>00006</v>
      </c>
      <c r="B1193" s="1429" t="str">
        <f t="shared" si="45"/>
        <v>Fire Protective Rating: 1-hr, Manual Type</v>
      </c>
      <c r="C1193" s="1429" t="str">
        <f t="shared" si="51"/>
        <v/>
      </c>
      <c r="D1193" s="1429" t="str">
        <f t="shared" si="47"/>
        <v/>
      </c>
      <c r="E1193" s="1429" t="str">
        <f t="shared" si="48"/>
        <v>A04AR126 Finishing Work Door &amp; Window Work Steel Roll Up Door w/ Steel Frame (UoM: M2)</v>
      </c>
      <c r="F1193" s="1429" t="str">
        <f t="shared" si="49"/>
        <v xml:space="preserve">A04AR126-00006 Finishing Work Door &amp; Window Work Steel Roll Up Door w/ Steel Frame (UoM: M2) Fire Protective Rating: 1-hr, Manual Type     w/ Hardware &amp; Accessories  </v>
      </c>
      <c r="G1193" s="1430" t="str" cm="1">
        <f t="array" ref="G1193:H1193">_xlfn.TEXTSPLIT(I1193,"-")</f>
        <v>A04AR126</v>
      </c>
      <c r="H1193" s="1430" t="str">
        <v>00006</v>
      </c>
      <c r="I1193" s="1431" t="s">
        <v>6359</v>
      </c>
      <c r="J1193" s="1431" t="s">
        <v>4288</v>
      </c>
      <c r="K1193" s="1431" t="s">
        <v>5683</v>
      </c>
      <c r="L1193" s="1431" t="s">
        <v>5684</v>
      </c>
      <c r="M1193" s="1431" t="s">
        <v>4288</v>
      </c>
      <c r="N1193" s="1431" t="s">
        <v>6073</v>
      </c>
      <c r="O1193" s="1431" t="s">
        <v>6347</v>
      </c>
      <c r="P1193" s="1431" t="s">
        <v>6348</v>
      </c>
      <c r="Q1193" s="1431" t="s">
        <v>4288</v>
      </c>
      <c r="R1193" s="1431" t="s">
        <v>6360</v>
      </c>
      <c r="S1193" s="1431" t="s">
        <v>2965</v>
      </c>
      <c r="T1193" s="1431">
        <v>0</v>
      </c>
      <c r="U1193" s="1431" t="s">
        <v>2965</v>
      </c>
      <c r="V1193" s="1431">
        <v>0</v>
      </c>
      <c r="W1193" s="1431" t="s">
        <v>2965</v>
      </c>
      <c r="X1193" s="1431">
        <v>0</v>
      </c>
      <c r="Y1193" s="1431" t="s">
        <v>2965</v>
      </c>
      <c r="Z1193" s="1431">
        <v>0</v>
      </c>
      <c r="AA1193" s="1431" t="s">
        <v>4999</v>
      </c>
      <c r="AB1193" s="1431" t="s">
        <v>6077</v>
      </c>
      <c r="AC1193" s="1431" t="s">
        <v>2965</v>
      </c>
      <c r="AD1193" s="1431">
        <v>0</v>
      </c>
      <c r="AE1193" s="1431" t="s">
        <v>2965</v>
      </c>
      <c r="AF1193" s="1431">
        <v>0</v>
      </c>
      <c r="AG1193" s="1431">
        <v>0</v>
      </c>
      <c r="AH1193" s="1431">
        <v>0</v>
      </c>
      <c r="AI1193" s="1431">
        <v>0</v>
      </c>
      <c r="AJ1193" s="1431">
        <v>0</v>
      </c>
      <c r="AK1193" s="1431">
        <v>0</v>
      </c>
      <c r="AL1193" s="1431">
        <v>0</v>
      </c>
      <c r="AM1193" s="1431">
        <v>0</v>
      </c>
      <c r="AN1193" s="1431">
        <v>0</v>
      </c>
      <c r="AO1193" s="1431" t="s">
        <v>2965</v>
      </c>
      <c r="AP1193" s="1431" t="s">
        <v>4360</v>
      </c>
      <c r="AQ1193" s="1431" t="s">
        <v>4360</v>
      </c>
      <c r="AR1193" s="1431" t="s">
        <v>6350</v>
      </c>
      <c r="AS1193" s="1431" t="s">
        <v>6359</v>
      </c>
    </row>
    <row r="1194" spans="1:45" s="1429" customFormat="1" ht="17.25" customHeight="1">
      <c r="A1194" s="1429" t="str">
        <f t="shared" si="50"/>
        <v/>
      </c>
      <c r="B1194" s="1429" t="str">
        <f t="shared" si="45"/>
        <v/>
      </c>
      <c r="C1194" s="1429" t="str">
        <f t="shared" si="51"/>
        <v>00007</v>
      </c>
      <c r="D1194" s="1429" t="str">
        <f t="shared" si="47"/>
        <v>Fire Protective Rating: 1.5-hrs, Motorized Type</v>
      </c>
      <c r="E1194" s="1429" t="str">
        <f t="shared" si="48"/>
        <v>A04AR126 Finishing Work Door &amp; Window Work Steel Roll Up Door w/ Steel Frame (UoM: M2)</v>
      </c>
      <c r="F1194" s="1429" t="str">
        <f t="shared" si="49"/>
        <v xml:space="preserve">A04AR126-00007 Finishing Work Door &amp; Window Work Steel Roll Up Door w/ Steel Frame (UoM: M2) Fire Protective Rating: 1.5-hrs, Motorized Type     w/ Hardware &amp; Accessories  </v>
      </c>
      <c r="G1194" s="1430" t="str" cm="1">
        <f t="array" ref="G1194:H1194">_xlfn.TEXTSPLIT(I1194,"-")</f>
        <v>A04AR126</v>
      </c>
      <c r="H1194" s="1430" t="str">
        <v>00007</v>
      </c>
      <c r="I1194" s="1431" t="s">
        <v>6361</v>
      </c>
      <c r="J1194" s="1431" t="s">
        <v>4288</v>
      </c>
      <c r="K1194" s="1431" t="s">
        <v>5683</v>
      </c>
      <c r="L1194" s="1431" t="s">
        <v>5684</v>
      </c>
      <c r="M1194" s="1431" t="s">
        <v>4288</v>
      </c>
      <c r="N1194" s="1431" t="s">
        <v>6073</v>
      </c>
      <c r="O1194" s="1431" t="s">
        <v>6347</v>
      </c>
      <c r="P1194" s="1431" t="s">
        <v>6348</v>
      </c>
      <c r="Q1194" s="1431" t="s">
        <v>4775</v>
      </c>
      <c r="R1194" s="1431" t="s">
        <v>6362</v>
      </c>
      <c r="S1194" s="1431" t="s">
        <v>2965</v>
      </c>
      <c r="T1194" s="1431">
        <v>0</v>
      </c>
      <c r="U1194" s="1431" t="s">
        <v>2965</v>
      </c>
      <c r="V1194" s="1431">
        <v>0</v>
      </c>
      <c r="W1194" s="1431" t="s">
        <v>2965</v>
      </c>
      <c r="X1194" s="1431">
        <v>0</v>
      </c>
      <c r="Y1194" s="1431" t="s">
        <v>2965</v>
      </c>
      <c r="Z1194" s="1431">
        <v>0</v>
      </c>
      <c r="AA1194" s="1431" t="s">
        <v>4999</v>
      </c>
      <c r="AB1194" s="1431" t="s">
        <v>6077</v>
      </c>
      <c r="AC1194" s="1431" t="s">
        <v>2965</v>
      </c>
      <c r="AD1194" s="1431">
        <v>0</v>
      </c>
      <c r="AE1194" s="1431" t="s">
        <v>2965</v>
      </c>
      <c r="AF1194" s="1431">
        <v>0</v>
      </c>
      <c r="AG1194" s="1431">
        <v>0</v>
      </c>
      <c r="AH1194" s="1431">
        <v>0</v>
      </c>
      <c r="AI1194" s="1431">
        <v>0</v>
      </c>
      <c r="AJ1194" s="1431">
        <v>0</v>
      </c>
      <c r="AK1194" s="1431">
        <v>0</v>
      </c>
      <c r="AL1194" s="1431">
        <v>0</v>
      </c>
      <c r="AM1194" s="1431">
        <v>0</v>
      </c>
      <c r="AN1194" s="1431">
        <v>0</v>
      </c>
      <c r="AO1194" s="1431" t="s">
        <v>2965</v>
      </c>
      <c r="AP1194" s="1431" t="s">
        <v>4360</v>
      </c>
      <c r="AQ1194" s="1431" t="s">
        <v>4360</v>
      </c>
      <c r="AR1194" s="1431" t="s">
        <v>6350</v>
      </c>
      <c r="AS1194" s="1431" t="s">
        <v>6361</v>
      </c>
    </row>
    <row r="1195" spans="1:45" s="1429" customFormat="1" ht="17.25" customHeight="1">
      <c r="A1195" s="1429" t="str">
        <f t="shared" si="50"/>
        <v>00008</v>
      </c>
      <c r="B1195" s="1429" t="str">
        <f t="shared" si="45"/>
        <v>Fire Protective Rating: 1.5-hrs, Manual Type</v>
      </c>
      <c r="C1195" s="1429" t="str">
        <f t="shared" si="51"/>
        <v/>
      </c>
      <c r="D1195" s="1429" t="str">
        <f t="shared" si="47"/>
        <v/>
      </c>
      <c r="E1195" s="1429" t="str">
        <f t="shared" si="48"/>
        <v>A04AR126 Finishing Work Door &amp; Window Work Steel Roll Up Door w/ Steel Frame (UoM: M2)</v>
      </c>
      <c r="F1195" s="1429" t="str">
        <f t="shared" si="49"/>
        <v xml:space="preserve">A04AR126-00008 Finishing Work Door &amp; Window Work Steel Roll Up Door w/ Steel Frame (UoM: M2) Fire Protective Rating: 1.5-hrs, Manual Type     w/ Hardware &amp; Accessories  </v>
      </c>
      <c r="G1195" s="1430" t="str" cm="1">
        <f t="array" ref="G1195:H1195">_xlfn.TEXTSPLIT(I1195,"-")</f>
        <v>A04AR126</v>
      </c>
      <c r="H1195" s="1430" t="str">
        <v>00008</v>
      </c>
      <c r="I1195" s="1431" t="s">
        <v>6363</v>
      </c>
      <c r="J1195" s="1431" t="s">
        <v>4288</v>
      </c>
      <c r="K1195" s="1431" t="s">
        <v>5683</v>
      </c>
      <c r="L1195" s="1431" t="s">
        <v>5684</v>
      </c>
      <c r="M1195" s="1431" t="s">
        <v>4288</v>
      </c>
      <c r="N1195" s="1431" t="s">
        <v>6073</v>
      </c>
      <c r="O1195" s="1431" t="s">
        <v>6347</v>
      </c>
      <c r="P1195" s="1431" t="s">
        <v>6348</v>
      </c>
      <c r="Q1195" s="1431" t="s">
        <v>6364</v>
      </c>
      <c r="R1195" s="1431" t="s">
        <v>6365</v>
      </c>
      <c r="S1195" s="1431" t="s">
        <v>2965</v>
      </c>
      <c r="T1195" s="1431">
        <v>0</v>
      </c>
      <c r="U1195" s="1431" t="s">
        <v>2965</v>
      </c>
      <c r="V1195" s="1431">
        <v>0</v>
      </c>
      <c r="W1195" s="1431" t="s">
        <v>2965</v>
      </c>
      <c r="X1195" s="1431">
        <v>0</v>
      </c>
      <c r="Y1195" s="1431" t="s">
        <v>2965</v>
      </c>
      <c r="Z1195" s="1431">
        <v>0</v>
      </c>
      <c r="AA1195" s="1431" t="s">
        <v>4999</v>
      </c>
      <c r="AB1195" s="1431" t="s">
        <v>6077</v>
      </c>
      <c r="AC1195" s="1431" t="s">
        <v>2965</v>
      </c>
      <c r="AD1195" s="1431">
        <v>0</v>
      </c>
      <c r="AE1195" s="1431" t="s">
        <v>2965</v>
      </c>
      <c r="AF1195" s="1431">
        <v>0</v>
      </c>
      <c r="AG1195" s="1431">
        <v>0</v>
      </c>
      <c r="AH1195" s="1431">
        <v>0</v>
      </c>
      <c r="AI1195" s="1431">
        <v>0</v>
      </c>
      <c r="AJ1195" s="1431">
        <v>0</v>
      </c>
      <c r="AK1195" s="1431">
        <v>0</v>
      </c>
      <c r="AL1195" s="1431">
        <v>0</v>
      </c>
      <c r="AM1195" s="1431">
        <v>0</v>
      </c>
      <c r="AN1195" s="1431">
        <v>0</v>
      </c>
      <c r="AO1195" s="1431" t="s">
        <v>2965</v>
      </c>
      <c r="AP1195" s="1431" t="s">
        <v>4360</v>
      </c>
      <c r="AQ1195" s="1431" t="s">
        <v>4360</v>
      </c>
      <c r="AR1195" s="1431" t="s">
        <v>6350</v>
      </c>
      <c r="AS1195" s="1431" t="s">
        <v>6363</v>
      </c>
    </row>
    <row r="1196" spans="1:45" s="1429" customFormat="1" ht="17.25" customHeight="1">
      <c r="A1196" s="1429" t="str">
        <f t="shared" si="50"/>
        <v/>
      </c>
      <c r="B1196" s="1429" t="str">
        <f t="shared" si="45"/>
        <v/>
      </c>
      <c r="C1196" s="1429" t="str">
        <f t="shared" si="51"/>
        <v>00009</v>
      </c>
      <c r="D1196" s="1429" t="str">
        <f t="shared" si="47"/>
        <v>Fire Protective Rating: 2-hrs, Motorized Type</v>
      </c>
      <c r="E1196" s="1429" t="str">
        <f t="shared" si="48"/>
        <v>A04AR126 Finishing Work Door &amp; Window Work Steel Roll Up Door w/ Steel Frame (UoM: M2)</v>
      </c>
      <c r="F1196" s="1429" t="str">
        <f t="shared" si="49"/>
        <v xml:space="preserve">A04AR126-00009 Finishing Work Door &amp; Window Work Steel Roll Up Door w/ Steel Frame (UoM: M2) Fire Protective Rating: 2-hrs, Motorized Type     w/ Hardware &amp; Accessories  </v>
      </c>
      <c r="G1196" s="1430" t="str" cm="1">
        <f t="array" ref="G1196:H1196">_xlfn.TEXTSPLIT(I1196,"-")</f>
        <v>A04AR126</v>
      </c>
      <c r="H1196" s="1430" t="str">
        <v>00009</v>
      </c>
      <c r="I1196" s="1431" t="s">
        <v>6366</v>
      </c>
      <c r="J1196" s="1431" t="s">
        <v>4288</v>
      </c>
      <c r="K1196" s="1431" t="s">
        <v>5683</v>
      </c>
      <c r="L1196" s="1431" t="s">
        <v>5684</v>
      </c>
      <c r="M1196" s="1431" t="s">
        <v>4288</v>
      </c>
      <c r="N1196" s="1431" t="s">
        <v>6073</v>
      </c>
      <c r="O1196" s="1431" t="s">
        <v>6347</v>
      </c>
      <c r="P1196" s="1431" t="s">
        <v>6348</v>
      </c>
      <c r="Q1196" s="1431" t="s">
        <v>4973</v>
      </c>
      <c r="R1196" s="1431" t="s">
        <v>6367</v>
      </c>
      <c r="S1196" s="1431" t="s">
        <v>2965</v>
      </c>
      <c r="T1196" s="1431">
        <v>0</v>
      </c>
      <c r="U1196" s="1431" t="s">
        <v>2965</v>
      </c>
      <c r="V1196" s="1431">
        <v>0</v>
      </c>
      <c r="W1196" s="1431" t="s">
        <v>2965</v>
      </c>
      <c r="X1196" s="1431">
        <v>0</v>
      </c>
      <c r="Y1196" s="1431" t="s">
        <v>2965</v>
      </c>
      <c r="Z1196" s="1431">
        <v>0</v>
      </c>
      <c r="AA1196" s="1431" t="s">
        <v>4999</v>
      </c>
      <c r="AB1196" s="1431" t="s">
        <v>6077</v>
      </c>
      <c r="AC1196" s="1431" t="s">
        <v>2965</v>
      </c>
      <c r="AD1196" s="1431">
        <v>0</v>
      </c>
      <c r="AE1196" s="1431" t="s">
        <v>2965</v>
      </c>
      <c r="AF1196" s="1431">
        <v>0</v>
      </c>
      <c r="AG1196" s="1431">
        <v>0</v>
      </c>
      <c r="AH1196" s="1431">
        <v>0</v>
      </c>
      <c r="AI1196" s="1431">
        <v>0</v>
      </c>
      <c r="AJ1196" s="1431">
        <v>0</v>
      </c>
      <c r="AK1196" s="1431">
        <v>0</v>
      </c>
      <c r="AL1196" s="1431">
        <v>0</v>
      </c>
      <c r="AM1196" s="1431">
        <v>0</v>
      </c>
      <c r="AN1196" s="1431">
        <v>0</v>
      </c>
      <c r="AO1196" s="1431" t="s">
        <v>2965</v>
      </c>
      <c r="AP1196" s="1431" t="s">
        <v>4360</v>
      </c>
      <c r="AQ1196" s="1431" t="s">
        <v>4360</v>
      </c>
      <c r="AR1196" s="1431" t="s">
        <v>6350</v>
      </c>
      <c r="AS1196" s="1431" t="s">
        <v>6366</v>
      </c>
    </row>
    <row r="1197" spans="1:45" s="1429" customFormat="1" ht="17.25" customHeight="1">
      <c r="A1197" s="1429" t="str">
        <f t="shared" si="50"/>
        <v>00010</v>
      </c>
      <c r="B1197" s="1429" t="str">
        <f t="shared" si="45"/>
        <v>Fire Protective Rating: 2-hrs, Manual Type</v>
      </c>
      <c r="C1197" s="1429" t="str">
        <f t="shared" si="51"/>
        <v/>
      </c>
      <c r="D1197" s="1429" t="str">
        <f t="shared" si="47"/>
        <v/>
      </c>
      <c r="E1197" s="1429" t="str">
        <f t="shared" si="48"/>
        <v>A04AR126 Finishing Work Door &amp; Window Work Steel Roll Up Door w/ Steel Frame (UoM: M2)</v>
      </c>
      <c r="F1197" s="1429" t="str">
        <f t="shared" si="49"/>
        <v xml:space="preserve">A04AR126-00010 Finishing Work Door &amp; Window Work Steel Roll Up Door w/ Steel Frame (UoM: M2) Fire Protective Rating: 2-hrs, Manual Type     w/ Hardware &amp; Accessories  </v>
      </c>
      <c r="G1197" s="1430" t="str" cm="1">
        <f t="array" ref="G1197:H1197">_xlfn.TEXTSPLIT(I1197,"-")</f>
        <v>A04AR126</v>
      </c>
      <c r="H1197" s="1430" t="str">
        <v>00010</v>
      </c>
      <c r="I1197" s="1431" t="s">
        <v>6368</v>
      </c>
      <c r="J1197" s="1431" t="s">
        <v>4288</v>
      </c>
      <c r="K1197" s="1431" t="s">
        <v>5683</v>
      </c>
      <c r="L1197" s="1431" t="s">
        <v>5684</v>
      </c>
      <c r="M1197" s="1431" t="s">
        <v>4288</v>
      </c>
      <c r="N1197" s="1431" t="s">
        <v>6073</v>
      </c>
      <c r="O1197" s="1431" t="s">
        <v>6347</v>
      </c>
      <c r="P1197" s="1431" t="s">
        <v>6348</v>
      </c>
      <c r="Q1197" s="1431" t="s">
        <v>6369</v>
      </c>
      <c r="R1197" s="1431" t="s">
        <v>6370</v>
      </c>
      <c r="S1197" s="1431" t="s">
        <v>2965</v>
      </c>
      <c r="T1197" s="1431">
        <v>0</v>
      </c>
      <c r="U1197" s="1431" t="s">
        <v>2965</v>
      </c>
      <c r="V1197" s="1431">
        <v>0</v>
      </c>
      <c r="W1197" s="1431" t="s">
        <v>2965</v>
      </c>
      <c r="X1197" s="1431">
        <v>0</v>
      </c>
      <c r="Y1197" s="1431" t="s">
        <v>2965</v>
      </c>
      <c r="Z1197" s="1431">
        <v>0</v>
      </c>
      <c r="AA1197" s="1431" t="s">
        <v>4999</v>
      </c>
      <c r="AB1197" s="1431" t="s">
        <v>6077</v>
      </c>
      <c r="AC1197" s="1431" t="s">
        <v>2965</v>
      </c>
      <c r="AD1197" s="1431">
        <v>0</v>
      </c>
      <c r="AE1197" s="1431" t="s">
        <v>2965</v>
      </c>
      <c r="AF1197" s="1431">
        <v>0</v>
      </c>
      <c r="AG1197" s="1431">
        <v>0</v>
      </c>
      <c r="AH1197" s="1431">
        <v>0</v>
      </c>
      <c r="AI1197" s="1431">
        <v>0</v>
      </c>
      <c r="AJ1197" s="1431">
        <v>0</v>
      </c>
      <c r="AK1197" s="1431">
        <v>0</v>
      </c>
      <c r="AL1197" s="1431">
        <v>0</v>
      </c>
      <c r="AM1197" s="1431">
        <v>0</v>
      </c>
      <c r="AN1197" s="1431">
        <v>0</v>
      </c>
      <c r="AO1197" s="1431" t="s">
        <v>2965</v>
      </c>
      <c r="AP1197" s="1431" t="s">
        <v>4360</v>
      </c>
      <c r="AQ1197" s="1431" t="s">
        <v>4360</v>
      </c>
      <c r="AR1197" s="1431" t="s">
        <v>6350</v>
      </c>
      <c r="AS1197" s="1431" t="s">
        <v>6368</v>
      </c>
    </row>
    <row r="1198" spans="1:45" s="1429" customFormat="1" ht="17.25" customHeight="1">
      <c r="A1198" s="1429" t="str">
        <f t="shared" si="50"/>
        <v/>
      </c>
      <c r="B1198" s="1429" t="str">
        <f t="shared" si="45"/>
        <v/>
      </c>
      <c r="C1198" s="1429" t="str">
        <f t="shared" si="51"/>
        <v>00001</v>
      </c>
      <c r="D1198" s="1429" t="str">
        <f t="shared" si="47"/>
        <v>Fire Protective Rating: N/A, Motorized Type</v>
      </c>
      <c r="E1198" s="1429" t="str">
        <f t="shared" si="48"/>
        <v>A04AR127 Finishing Work Door &amp; Window Work Steel Roll Up Door w/ Steel Frame (UoM: EA)</v>
      </c>
      <c r="F1198" s="1429" t="str">
        <f t="shared" si="49"/>
        <v xml:space="preserve">A04AR127-00001 Finishing Work Door &amp; Window Work Steel Roll Up Door w/ Steel Frame (UoM: EA) Fire Protective Rating: N/A, Motorized Type     w/ Hardware &amp; Accessories  </v>
      </c>
      <c r="G1198" s="1430" t="str" cm="1">
        <f t="array" ref="G1198:H1198">_xlfn.TEXTSPLIT(I1198,"-")</f>
        <v>A04AR127</v>
      </c>
      <c r="H1198" s="1430" t="str">
        <v>00001</v>
      </c>
      <c r="I1198" s="1431" t="s">
        <v>6371</v>
      </c>
      <c r="J1198" s="1431" t="s">
        <v>4288</v>
      </c>
      <c r="K1198" s="1431" t="s">
        <v>5683</v>
      </c>
      <c r="L1198" s="1431" t="s">
        <v>5684</v>
      </c>
      <c r="M1198" s="1431" t="s">
        <v>4288</v>
      </c>
      <c r="N1198" s="1431" t="s">
        <v>6073</v>
      </c>
      <c r="O1198" s="1431" t="s">
        <v>6372</v>
      </c>
      <c r="P1198" s="1431" t="s">
        <v>6373</v>
      </c>
      <c r="Q1198" s="1431" t="s">
        <v>4742</v>
      </c>
      <c r="R1198" s="1431" t="s">
        <v>6349</v>
      </c>
      <c r="S1198" s="1431" t="s">
        <v>2965</v>
      </c>
      <c r="T1198" s="1431">
        <v>0</v>
      </c>
      <c r="U1198" s="1431" t="s">
        <v>2965</v>
      </c>
      <c r="V1198" s="1431">
        <v>0</v>
      </c>
      <c r="W1198" s="1431" t="s">
        <v>2965</v>
      </c>
      <c r="X1198" s="1431">
        <v>0</v>
      </c>
      <c r="Y1198" s="1431" t="s">
        <v>2965</v>
      </c>
      <c r="Z1198" s="1431">
        <v>0</v>
      </c>
      <c r="AA1198" s="1431" t="s">
        <v>4999</v>
      </c>
      <c r="AB1198" s="1431" t="s">
        <v>6077</v>
      </c>
      <c r="AC1198" s="1431" t="s">
        <v>2965</v>
      </c>
      <c r="AD1198" s="1431">
        <v>0</v>
      </c>
      <c r="AE1198" s="1431" t="s">
        <v>2965</v>
      </c>
      <c r="AF1198" s="1431">
        <v>0</v>
      </c>
      <c r="AG1198" s="1431">
        <v>0</v>
      </c>
      <c r="AH1198" s="1431" t="s">
        <v>6094</v>
      </c>
      <c r="AI1198" s="1431">
        <v>0</v>
      </c>
      <c r="AJ1198" s="1431">
        <v>0</v>
      </c>
      <c r="AK1198" s="1431">
        <v>0</v>
      </c>
      <c r="AL1198" s="1431">
        <v>0</v>
      </c>
      <c r="AM1198" s="1431">
        <v>0</v>
      </c>
      <c r="AN1198" s="1431">
        <v>0</v>
      </c>
      <c r="AO1198" s="1431" t="s">
        <v>2965</v>
      </c>
      <c r="AP1198" s="1431" t="s">
        <v>4817</v>
      </c>
      <c r="AQ1198" s="1431" t="s">
        <v>4817</v>
      </c>
      <c r="AR1198" s="1431" t="s">
        <v>6374</v>
      </c>
      <c r="AS1198" s="1431" t="s">
        <v>6371</v>
      </c>
    </row>
    <row r="1199" spans="1:45" s="1429" customFormat="1" ht="17.25" customHeight="1">
      <c r="A1199" s="1429" t="str">
        <f t="shared" si="50"/>
        <v>00002</v>
      </c>
      <c r="B1199" s="1429" t="str">
        <f t="shared" si="45"/>
        <v>Fire Protective Rating: N/A, Manual Type</v>
      </c>
      <c r="C1199" s="1429" t="str">
        <f t="shared" si="51"/>
        <v/>
      </c>
      <c r="D1199" s="1429" t="str">
        <f t="shared" si="47"/>
        <v/>
      </c>
      <c r="E1199" s="1429" t="str">
        <f t="shared" si="48"/>
        <v>A04AR127 Finishing Work Door &amp; Window Work Steel Roll Up Door w/ Steel Frame (UoM: EA)</v>
      </c>
      <c r="F1199" s="1429" t="str">
        <f t="shared" si="49"/>
        <v xml:space="preserve">A04AR127-00002 Finishing Work Door &amp; Window Work Steel Roll Up Door w/ Steel Frame (UoM: EA) Fire Protective Rating: N/A, Manual Type     w/ Hardware &amp; Accessories  </v>
      </c>
      <c r="G1199" s="1430" t="str" cm="1">
        <f t="array" ref="G1199:H1199">_xlfn.TEXTSPLIT(I1199,"-")</f>
        <v>A04AR127</v>
      </c>
      <c r="H1199" s="1430" t="str">
        <v>00002</v>
      </c>
      <c r="I1199" s="1431" t="s">
        <v>6375</v>
      </c>
      <c r="J1199" s="1431" t="s">
        <v>4288</v>
      </c>
      <c r="K1199" s="1431" t="s">
        <v>5683</v>
      </c>
      <c r="L1199" s="1431" t="s">
        <v>5684</v>
      </c>
      <c r="M1199" s="1431" t="s">
        <v>4288</v>
      </c>
      <c r="N1199" s="1431" t="s">
        <v>6073</v>
      </c>
      <c r="O1199" s="1431" t="s">
        <v>6372</v>
      </c>
      <c r="P1199" s="1431" t="s">
        <v>6373</v>
      </c>
      <c r="Q1199" s="1431" t="s">
        <v>4747</v>
      </c>
      <c r="R1199" s="1431" t="s">
        <v>6352</v>
      </c>
      <c r="S1199" s="1431" t="s">
        <v>2965</v>
      </c>
      <c r="T1199" s="1431">
        <v>0</v>
      </c>
      <c r="U1199" s="1431" t="s">
        <v>2965</v>
      </c>
      <c r="V1199" s="1431">
        <v>0</v>
      </c>
      <c r="W1199" s="1431" t="s">
        <v>2965</v>
      </c>
      <c r="X1199" s="1431">
        <v>0</v>
      </c>
      <c r="Y1199" s="1431" t="s">
        <v>2965</v>
      </c>
      <c r="Z1199" s="1431">
        <v>0</v>
      </c>
      <c r="AA1199" s="1431" t="s">
        <v>4999</v>
      </c>
      <c r="AB1199" s="1431" t="s">
        <v>6077</v>
      </c>
      <c r="AC1199" s="1431" t="s">
        <v>2965</v>
      </c>
      <c r="AD1199" s="1431">
        <v>0</v>
      </c>
      <c r="AE1199" s="1431" t="s">
        <v>2965</v>
      </c>
      <c r="AF1199" s="1431">
        <v>0</v>
      </c>
      <c r="AG1199" s="1431">
        <v>0</v>
      </c>
      <c r="AH1199" s="1431" t="s">
        <v>6094</v>
      </c>
      <c r="AI1199" s="1431">
        <v>0</v>
      </c>
      <c r="AJ1199" s="1431">
        <v>0</v>
      </c>
      <c r="AK1199" s="1431">
        <v>0</v>
      </c>
      <c r="AL1199" s="1431">
        <v>0</v>
      </c>
      <c r="AM1199" s="1431">
        <v>0</v>
      </c>
      <c r="AN1199" s="1431">
        <v>0</v>
      </c>
      <c r="AO1199" s="1431" t="s">
        <v>2965</v>
      </c>
      <c r="AP1199" s="1431" t="s">
        <v>4817</v>
      </c>
      <c r="AQ1199" s="1431" t="s">
        <v>4817</v>
      </c>
      <c r="AR1199" s="1431" t="s">
        <v>6374</v>
      </c>
      <c r="AS1199" s="1431" t="s">
        <v>6375</v>
      </c>
    </row>
    <row r="1200" spans="1:45" s="1429" customFormat="1" ht="17.25" customHeight="1">
      <c r="A1200" s="1429" t="str">
        <f t="shared" si="50"/>
        <v/>
      </c>
      <c r="B1200" s="1429" t="str">
        <f t="shared" si="45"/>
        <v/>
      </c>
      <c r="C1200" s="1429" t="str">
        <f t="shared" si="51"/>
        <v>00003</v>
      </c>
      <c r="D1200" s="1429" t="str">
        <f t="shared" si="47"/>
        <v>Fire Protective Rating: 0.5-hr, Motorized Type</v>
      </c>
      <c r="E1200" s="1429" t="str">
        <f t="shared" si="48"/>
        <v>A04AR127 Finishing Work Door &amp; Window Work Steel Roll Up Door w/ Steel Frame (UoM: EA)</v>
      </c>
      <c r="F1200" s="1429" t="str">
        <f t="shared" si="49"/>
        <v xml:space="preserve">A04AR127-00003 Finishing Work Door &amp; Window Work Steel Roll Up Door w/ Steel Frame (UoM: EA) Fire Protective Rating: 0.5-hr, Motorized Type     w/ Hardware &amp; Accessories  </v>
      </c>
      <c r="G1200" s="1430" t="str" cm="1">
        <f t="array" ref="G1200:H1200">_xlfn.TEXTSPLIT(I1200,"-")</f>
        <v>A04AR127</v>
      </c>
      <c r="H1200" s="1430" t="str">
        <v>00003</v>
      </c>
      <c r="I1200" s="1431" t="s">
        <v>6376</v>
      </c>
      <c r="J1200" s="1431" t="s">
        <v>4288</v>
      </c>
      <c r="K1200" s="1431" t="s">
        <v>5683</v>
      </c>
      <c r="L1200" s="1431" t="s">
        <v>5684</v>
      </c>
      <c r="M1200" s="1431" t="s">
        <v>4288</v>
      </c>
      <c r="N1200" s="1431" t="s">
        <v>6073</v>
      </c>
      <c r="O1200" s="1431" t="s">
        <v>6372</v>
      </c>
      <c r="P1200" s="1431" t="s">
        <v>6373</v>
      </c>
      <c r="Q1200" s="1431" t="s">
        <v>4751</v>
      </c>
      <c r="R1200" s="1431" t="s">
        <v>6354</v>
      </c>
      <c r="S1200" s="1431" t="s">
        <v>2965</v>
      </c>
      <c r="T1200" s="1431">
        <v>0</v>
      </c>
      <c r="U1200" s="1431" t="s">
        <v>2965</v>
      </c>
      <c r="V1200" s="1431">
        <v>0</v>
      </c>
      <c r="W1200" s="1431" t="s">
        <v>2965</v>
      </c>
      <c r="X1200" s="1431">
        <v>0</v>
      </c>
      <c r="Y1200" s="1431" t="s">
        <v>2965</v>
      </c>
      <c r="Z1200" s="1431">
        <v>0</v>
      </c>
      <c r="AA1200" s="1431" t="s">
        <v>4999</v>
      </c>
      <c r="AB1200" s="1431" t="s">
        <v>6077</v>
      </c>
      <c r="AC1200" s="1431" t="s">
        <v>2965</v>
      </c>
      <c r="AD1200" s="1431">
        <v>0</v>
      </c>
      <c r="AE1200" s="1431" t="s">
        <v>2965</v>
      </c>
      <c r="AF1200" s="1431">
        <v>0</v>
      </c>
      <c r="AG1200" s="1431">
        <v>0</v>
      </c>
      <c r="AH1200" s="1431" t="s">
        <v>6094</v>
      </c>
      <c r="AI1200" s="1431">
        <v>0</v>
      </c>
      <c r="AJ1200" s="1431">
        <v>0</v>
      </c>
      <c r="AK1200" s="1431">
        <v>0</v>
      </c>
      <c r="AL1200" s="1431">
        <v>0</v>
      </c>
      <c r="AM1200" s="1431">
        <v>0</v>
      </c>
      <c r="AN1200" s="1431">
        <v>0</v>
      </c>
      <c r="AO1200" s="1431" t="s">
        <v>2965</v>
      </c>
      <c r="AP1200" s="1431" t="s">
        <v>4817</v>
      </c>
      <c r="AQ1200" s="1431" t="s">
        <v>4817</v>
      </c>
      <c r="AR1200" s="1431" t="s">
        <v>6374</v>
      </c>
      <c r="AS1200" s="1431" t="s">
        <v>6376</v>
      </c>
    </row>
    <row r="1201" spans="1:45" s="1429" customFormat="1" ht="17.25" customHeight="1">
      <c r="A1201" s="1429" t="str">
        <f t="shared" si="50"/>
        <v>00004</v>
      </c>
      <c r="B1201" s="1429" t="str">
        <f t="shared" si="45"/>
        <v>Fire Protective Rating: 0.5-hr, Manual Type</v>
      </c>
      <c r="C1201" s="1429" t="str">
        <f t="shared" si="51"/>
        <v/>
      </c>
      <c r="D1201" s="1429" t="str">
        <f t="shared" si="47"/>
        <v/>
      </c>
      <c r="E1201" s="1429" t="str">
        <f t="shared" si="48"/>
        <v>A04AR127 Finishing Work Door &amp; Window Work Steel Roll Up Door w/ Steel Frame (UoM: EA)</v>
      </c>
      <c r="F1201" s="1429" t="str">
        <f t="shared" si="49"/>
        <v xml:space="preserve">A04AR127-00004 Finishing Work Door &amp; Window Work Steel Roll Up Door w/ Steel Frame (UoM: EA) Fire Protective Rating: 0.5-hr, Manual Type     w/ Hardware &amp; Accessories  </v>
      </c>
      <c r="G1201" s="1430" t="str" cm="1">
        <f t="array" ref="G1201:H1201">_xlfn.TEXTSPLIT(I1201,"-")</f>
        <v>A04AR127</v>
      </c>
      <c r="H1201" s="1430" t="str">
        <v>00004</v>
      </c>
      <c r="I1201" s="1431" t="s">
        <v>6377</v>
      </c>
      <c r="J1201" s="1431" t="s">
        <v>4288</v>
      </c>
      <c r="K1201" s="1431" t="s">
        <v>5683</v>
      </c>
      <c r="L1201" s="1431" t="s">
        <v>5684</v>
      </c>
      <c r="M1201" s="1431" t="s">
        <v>4288</v>
      </c>
      <c r="N1201" s="1431" t="s">
        <v>6073</v>
      </c>
      <c r="O1201" s="1431" t="s">
        <v>6372</v>
      </c>
      <c r="P1201" s="1431" t="s">
        <v>6373</v>
      </c>
      <c r="Q1201" s="1431" t="s">
        <v>4767</v>
      </c>
      <c r="R1201" s="1431" t="s">
        <v>6356</v>
      </c>
      <c r="S1201" s="1431" t="s">
        <v>2965</v>
      </c>
      <c r="T1201" s="1431">
        <v>0</v>
      </c>
      <c r="U1201" s="1431" t="s">
        <v>2965</v>
      </c>
      <c r="V1201" s="1431">
        <v>0</v>
      </c>
      <c r="W1201" s="1431" t="s">
        <v>2965</v>
      </c>
      <c r="X1201" s="1431">
        <v>0</v>
      </c>
      <c r="Y1201" s="1431" t="s">
        <v>2965</v>
      </c>
      <c r="Z1201" s="1431">
        <v>0</v>
      </c>
      <c r="AA1201" s="1431" t="s">
        <v>4999</v>
      </c>
      <c r="AB1201" s="1431" t="s">
        <v>6077</v>
      </c>
      <c r="AC1201" s="1431" t="s">
        <v>2965</v>
      </c>
      <c r="AD1201" s="1431">
        <v>0</v>
      </c>
      <c r="AE1201" s="1431" t="s">
        <v>2965</v>
      </c>
      <c r="AF1201" s="1431">
        <v>0</v>
      </c>
      <c r="AG1201" s="1431">
        <v>0</v>
      </c>
      <c r="AH1201" s="1431" t="s">
        <v>6094</v>
      </c>
      <c r="AI1201" s="1431">
        <v>0</v>
      </c>
      <c r="AJ1201" s="1431">
        <v>0</v>
      </c>
      <c r="AK1201" s="1431">
        <v>0</v>
      </c>
      <c r="AL1201" s="1431">
        <v>0</v>
      </c>
      <c r="AM1201" s="1431">
        <v>0</v>
      </c>
      <c r="AN1201" s="1431">
        <v>0</v>
      </c>
      <c r="AO1201" s="1431" t="s">
        <v>2965</v>
      </c>
      <c r="AP1201" s="1431" t="s">
        <v>4817</v>
      </c>
      <c r="AQ1201" s="1431" t="s">
        <v>4817</v>
      </c>
      <c r="AR1201" s="1431" t="s">
        <v>6374</v>
      </c>
      <c r="AS1201" s="1431" t="s">
        <v>6377</v>
      </c>
    </row>
    <row r="1202" spans="1:45" s="1429" customFormat="1" ht="17.25" customHeight="1">
      <c r="A1202" s="1429" t="str">
        <f t="shared" si="50"/>
        <v/>
      </c>
      <c r="B1202" s="1429" t="str">
        <f t="shared" si="45"/>
        <v/>
      </c>
      <c r="C1202" s="1429" t="str">
        <f t="shared" si="51"/>
        <v>00005</v>
      </c>
      <c r="D1202" s="1429" t="str">
        <f t="shared" si="47"/>
        <v>Fire Protective Rating: 1-hr, Motorized Type</v>
      </c>
      <c r="E1202" s="1429" t="str">
        <f t="shared" si="48"/>
        <v>A04AR127 Finishing Work Door &amp; Window Work Steel Roll Up Door w/ Steel Frame (UoM: EA)</v>
      </c>
      <c r="F1202" s="1429" t="str">
        <f t="shared" si="49"/>
        <v xml:space="preserve">A04AR127-00005 Finishing Work Door &amp; Window Work Steel Roll Up Door w/ Steel Frame (UoM: EA) Fire Protective Rating: 1-hr, Motorized Type     w/ Hardware &amp; Accessories  </v>
      </c>
      <c r="G1202" s="1430" t="str" cm="1">
        <f t="array" ref="G1202:H1202">_xlfn.TEXTSPLIT(I1202,"-")</f>
        <v>A04AR127</v>
      </c>
      <c r="H1202" s="1430" t="str">
        <v>00005</v>
      </c>
      <c r="I1202" s="1431" t="s">
        <v>6378</v>
      </c>
      <c r="J1202" s="1431" t="s">
        <v>4288</v>
      </c>
      <c r="K1202" s="1431" t="s">
        <v>5683</v>
      </c>
      <c r="L1202" s="1431" t="s">
        <v>5684</v>
      </c>
      <c r="M1202" s="1431" t="s">
        <v>4288</v>
      </c>
      <c r="N1202" s="1431" t="s">
        <v>6073</v>
      </c>
      <c r="O1202" s="1431" t="s">
        <v>6372</v>
      </c>
      <c r="P1202" s="1431" t="s">
        <v>6373</v>
      </c>
      <c r="Q1202" s="1431" t="s">
        <v>4770</v>
      </c>
      <c r="R1202" s="1431" t="s">
        <v>6358</v>
      </c>
      <c r="S1202" s="1431" t="s">
        <v>2965</v>
      </c>
      <c r="T1202" s="1431">
        <v>0</v>
      </c>
      <c r="U1202" s="1431" t="s">
        <v>2965</v>
      </c>
      <c r="V1202" s="1431">
        <v>0</v>
      </c>
      <c r="W1202" s="1431" t="s">
        <v>2965</v>
      </c>
      <c r="X1202" s="1431">
        <v>0</v>
      </c>
      <c r="Y1202" s="1431" t="s">
        <v>2965</v>
      </c>
      <c r="Z1202" s="1431">
        <v>0</v>
      </c>
      <c r="AA1202" s="1431" t="s">
        <v>4999</v>
      </c>
      <c r="AB1202" s="1431" t="s">
        <v>6077</v>
      </c>
      <c r="AC1202" s="1431" t="s">
        <v>2965</v>
      </c>
      <c r="AD1202" s="1431">
        <v>0</v>
      </c>
      <c r="AE1202" s="1431" t="s">
        <v>2965</v>
      </c>
      <c r="AF1202" s="1431">
        <v>0</v>
      </c>
      <c r="AG1202" s="1431">
        <v>0</v>
      </c>
      <c r="AH1202" s="1431" t="s">
        <v>6094</v>
      </c>
      <c r="AI1202" s="1431">
        <v>0</v>
      </c>
      <c r="AJ1202" s="1431">
        <v>0</v>
      </c>
      <c r="AK1202" s="1431">
        <v>0</v>
      </c>
      <c r="AL1202" s="1431">
        <v>0</v>
      </c>
      <c r="AM1202" s="1431">
        <v>0</v>
      </c>
      <c r="AN1202" s="1431">
        <v>0</v>
      </c>
      <c r="AO1202" s="1431" t="s">
        <v>2965</v>
      </c>
      <c r="AP1202" s="1431" t="s">
        <v>4817</v>
      </c>
      <c r="AQ1202" s="1431" t="s">
        <v>4817</v>
      </c>
      <c r="AR1202" s="1431" t="s">
        <v>6374</v>
      </c>
      <c r="AS1202" s="1431" t="s">
        <v>6378</v>
      </c>
    </row>
    <row r="1203" spans="1:45" s="1429" customFormat="1" ht="17.25" customHeight="1">
      <c r="A1203" s="1429" t="str">
        <f t="shared" si="50"/>
        <v>00006</v>
      </c>
      <c r="B1203" s="1429" t="str">
        <f t="shared" si="45"/>
        <v>Fire Protective Rating: 1-hr, Manual Type</v>
      </c>
      <c r="C1203" s="1429" t="str">
        <f t="shared" si="51"/>
        <v/>
      </c>
      <c r="D1203" s="1429" t="str">
        <f t="shared" si="47"/>
        <v/>
      </c>
      <c r="E1203" s="1429" t="str">
        <f t="shared" si="48"/>
        <v>A04AR127 Finishing Work Door &amp; Window Work Steel Roll Up Door w/ Steel Frame (UoM: EA)</v>
      </c>
      <c r="F1203" s="1429" t="str">
        <f t="shared" si="49"/>
        <v xml:space="preserve">A04AR127-00006 Finishing Work Door &amp; Window Work Steel Roll Up Door w/ Steel Frame (UoM: EA) Fire Protective Rating: 1-hr, Manual Type     w/ Hardware &amp; Accessories  </v>
      </c>
      <c r="G1203" s="1430" t="str" cm="1">
        <f t="array" ref="G1203:H1203">_xlfn.TEXTSPLIT(I1203,"-")</f>
        <v>A04AR127</v>
      </c>
      <c r="H1203" s="1430" t="str">
        <v>00006</v>
      </c>
      <c r="I1203" s="1431" t="s">
        <v>6379</v>
      </c>
      <c r="J1203" s="1431" t="s">
        <v>4288</v>
      </c>
      <c r="K1203" s="1431" t="s">
        <v>5683</v>
      </c>
      <c r="L1203" s="1431" t="s">
        <v>5684</v>
      </c>
      <c r="M1203" s="1431" t="s">
        <v>4288</v>
      </c>
      <c r="N1203" s="1431" t="s">
        <v>6073</v>
      </c>
      <c r="O1203" s="1431" t="s">
        <v>6372</v>
      </c>
      <c r="P1203" s="1431" t="s">
        <v>6373</v>
      </c>
      <c r="Q1203" s="1431" t="s">
        <v>4288</v>
      </c>
      <c r="R1203" s="1431" t="s">
        <v>6360</v>
      </c>
      <c r="S1203" s="1431" t="s">
        <v>2965</v>
      </c>
      <c r="T1203" s="1431">
        <v>0</v>
      </c>
      <c r="U1203" s="1431" t="s">
        <v>2965</v>
      </c>
      <c r="V1203" s="1431">
        <v>0</v>
      </c>
      <c r="W1203" s="1431" t="s">
        <v>2965</v>
      </c>
      <c r="X1203" s="1431">
        <v>0</v>
      </c>
      <c r="Y1203" s="1431" t="s">
        <v>2965</v>
      </c>
      <c r="Z1203" s="1431">
        <v>0</v>
      </c>
      <c r="AA1203" s="1431" t="s">
        <v>4999</v>
      </c>
      <c r="AB1203" s="1431" t="s">
        <v>6077</v>
      </c>
      <c r="AC1203" s="1431" t="s">
        <v>2965</v>
      </c>
      <c r="AD1203" s="1431">
        <v>0</v>
      </c>
      <c r="AE1203" s="1431" t="s">
        <v>2965</v>
      </c>
      <c r="AF1203" s="1431">
        <v>0</v>
      </c>
      <c r="AG1203" s="1431">
        <v>0</v>
      </c>
      <c r="AH1203" s="1431" t="s">
        <v>6094</v>
      </c>
      <c r="AI1203" s="1431">
        <v>0</v>
      </c>
      <c r="AJ1203" s="1431">
        <v>0</v>
      </c>
      <c r="AK1203" s="1431">
        <v>0</v>
      </c>
      <c r="AL1203" s="1431">
        <v>0</v>
      </c>
      <c r="AM1203" s="1431">
        <v>0</v>
      </c>
      <c r="AN1203" s="1431">
        <v>0</v>
      </c>
      <c r="AO1203" s="1431" t="s">
        <v>2965</v>
      </c>
      <c r="AP1203" s="1431" t="s">
        <v>4817</v>
      </c>
      <c r="AQ1203" s="1431" t="s">
        <v>4817</v>
      </c>
      <c r="AR1203" s="1431" t="s">
        <v>6374</v>
      </c>
      <c r="AS1203" s="1431" t="s">
        <v>6379</v>
      </c>
    </row>
    <row r="1204" spans="1:45" s="1429" customFormat="1" ht="17.25" customHeight="1">
      <c r="A1204" s="1429" t="str">
        <f t="shared" si="50"/>
        <v/>
      </c>
      <c r="B1204" s="1429" t="str">
        <f t="shared" si="45"/>
        <v/>
      </c>
      <c r="C1204" s="1429" t="str">
        <f t="shared" si="51"/>
        <v>00007</v>
      </c>
      <c r="D1204" s="1429" t="str">
        <f t="shared" si="47"/>
        <v>Fire Protective Rating: 1.5-hrs, Motorized Type</v>
      </c>
      <c r="E1204" s="1429" t="str">
        <f t="shared" si="48"/>
        <v>A04AR127 Finishing Work Door &amp; Window Work Steel Roll Up Door w/ Steel Frame (UoM: EA)</v>
      </c>
      <c r="F1204" s="1429" t="str">
        <f t="shared" si="49"/>
        <v xml:space="preserve">A04AR127-00007 Finishing Work Door &amp; Window Work Steel Roll Up Door w/ Steel Frame (UoM: EA) Fire Protective Rating: 1.5-hrs, Motorized Type     w/ Hardware &amp; Accessories  </v>
      </c>
      <c r="G1204" s="1430" t="str" cm="1">
        <f t="array" ref="G1204:H1204">_xlfn.TEXTSPLIT(I1204,"-")</f>
        <v>A04AR127</v>
      </c>
      <c r="H1204" s="1430" t="str">
        <v>00007</v>
      </c>
      <c r="I1204" s="1431" t="s">
        <v>6380</v>
      </c>
      <c r="J1204" s="1431" t="s">
        <v>4288</v>
      </c>
      <c r="K1204" s="1431" t="s">
        <v>5683</v>
      </c>
      <c r="L1204" s="1431" t="s">
        <v>5684</v>
      </c>
      <c r="M1204" s="1431" t="s">
        <v>4288</v>
      </c>
      <c r="N1204" s="1431" t="s">
        <v>6073</v>
      </c>
      <c r="O1204" s="1431" t="s">
        <v>6372</v>
      </c>
      <c r="P1204" s="1431" t="s">
        <v>6373</v>
      </c>
      <c r="Q1204" s="1431" t="s">
        <v>4775</v>
      </c>
      <c r="R1204" s="1431" t="s">
        <v>6362</v>
      </c>
      <c r="S1204" s="1431" t="s">
        <v>2965</v>
      </c>
      <c r="T1204" s="1431">
        <v>0</v>
      </c>
      <c r="U1204" s="1431" t="s">
        <v>2965</v>
      </c>
      <c r="V1204" s="1431">
        <v>0</v>
      </c>
      <c r="W1204" s="1431" t="s">
        <v>2965</v>
      </c>
      <c r="X1204" s="1431">
        <v>0</v>
      </c>
      <c r="Y1204" s="1431" t="s">
        <v>2965</v>
      </c>
      <c r="Z1204" s="1431">
        <v>0</v>
      </c>
      <c r="AA1204" s="1431" t="s">
        <v>4999</v>
      </c>
      <c r="AB1204" s="1431" t="s">
        <v>6077</v>
      </c>
      <c r="AC1204" s="1431" t="s">
        <v>2965</v>
      </c>
      <c r="AD1204" s="1431">
        <v>0</v>
      </c>
      <c r="AE1204" s="1431" t="s">
        <v>2965</v>
      </c>
      <c r="AF1204" s="1431">
        <v>0</v>
      </c>
      <c r="AG1204" s="1431">
        <v>0</v>
      </c>
      <c r="AH1204" s="1431" t="s">
        <v>6094</v>
      </c>
      <c r="AI1204" s="1431">
        <v>0</v>
      </c>
      <c r="AJ1204" s="1431">
        <v>0</v>
      </c>
      <c r="AK1204" s="1431">
        <v>0</v>
      </c>
      <c r="AL1204" s="1431">
        <v>0</v>
      </c>
      <c r="AM1204" s="1431">
        <v>0</v>
      </c>
      <c r="AN1204" s="1431">
        <v>0</v>
      </c>
      <c r="AO1204" s="1431" t="s">
        <v>2965</v>
      </c>
      <c r="AP1204" s="1431" t="s">
        <v>4817</v>
      </c>
      <c r="AQ1204" s="1431" t="s">
        <v>4817</v>
      </c>
      <c r="AR1204" s="1431" t="s">
        <v>6374</v>
      </c>
      <c r="AS1204" s="1431" t="s">
        <v>6380</v>
      </c>
    </row>
    <row r="1205" spans="1:45" s="1429" customFormat="1" ht="17.25" customHeight="1">
      <c r="A1205" s="1429" t="str">
        <f t="shared" si="50"/>
        <v>00008</v>
      </c>
      <c r="B1205" s="1429" t="str">
        <f t="shared" si="45"/>
        <v>Fire Protective Rating: 1.5-hrs, Manual Type</v>
      </c>
      <c r="C1205" s="1429" t="str">
        <f t="shared" si="51"/>
        <v/>
      </c>
      <c r="D1205" s="1429" t="str">
        <f t="shared" si="47"/>
        <v/>
      </c>
      <c r="E1205" s="1429" t="str">
        <f t="shared" si="48"/>
        <v>A04AR127 Finishing Work Door &amp; Window Work Steel Roll Up Door w/ Steel Frame (UoM: EA)</v>
      </c>
      <c r="F1205" s="1429" t="str">
        <f t="shared" si="49"/>
        <v xml:space="preserve">A04AR127-00008 Finishing Work Door &amp; Window Work Steel Roll Up Door w/ Steel Frame (UoM: EA) Fire Protective Rating: 1.5-hrs, Manual Type     w/ Hardware &amp; Accessories  </v>
      </c>
      <c r="G1205" s="1430" t="str" cm="1">
        <f t="array" ref="G1205:H1205">_xlfn.TEXTSPLIT(I1205,"-")</f>
        <v>A04AR127</v>
      </c>
      <c r="H1205" s="1430" t="str">
        <v>00008</v>
      </c>
      <c r="I1205" s="1431" t="s">
        <v>6381</v>
      </c>
      <c r="J1205" s="1431" t="s">
        <v>4288</v>
      </c>
      <c r="K1205" s="1431" t="s">
        <v>5683</v>
      </c>
      <c r="L1205" s="1431" t="s">
        <v>5684</v>
      </c>
      <c r="M1205" s="1431" t="s">
        <v>4288</v>
      </c>
      <c r="N1205" s="1431" t="s">
        <v>6073</v>
      </c>
      <c r="O1205" s="1431" t="s">
        <v>6372</v>
      </c>
      <c r="P1205" s="1431" t="s">
        <v>6373</v>
      </c>
      <c r="Q1205" s="1431" t="s">
        <v>6364</v>
      </c>
      <c r="R1205" s="1431" t="s">
        <v>6365</v>
      </c>
      <c r="S1205" s="1431" t="s">
        <v>2965</v>
      </c>
      <c r="T1205" s="1431">
        <v>0</v>
      </c>
      <c r="U1205" s="1431" t="s">
        <v>2965</v>
      </c>
      <c r="V1205" s="1431">
        <v>0</v>
      </c>
      <c r="W1205" s="1431" t="s">
        <v>2965</v>
      </c>
      <c r="X1205" s="1431">
        <v>0</v>
      </c>
      <c r="Y1205" s="1431" t="s">
        <v>2965</v>
      </c>
      <c r="Z1205" s="1431">
        <v>0</v>
      </c>
      <c r="AA1205" s="1431" t="s">
        <v>4999</v>
      </c>
      <c r="AB1205" s="1431" t="s">
        <v>6077</v>
      </c>
      <c r="AC1205" s="1431" t="s">
        <v>2965</v>
      </c>
      <c r="AD1205" s="1431">
        <v>0</v>
      </c>
      <c r="AE1205" s="1431" t="s">
        <v>2965</v>
      </c>
      <c r="AF1205" s="1431">
        <v>0</v>
      </c>
      <c r="AG1205" s="1431">
        <v>0</v>
      </c>
      <c r="AH1205" s="1431" t="s">
        <v>6094</v>
      </c>
      <c r="AI1205" s="1431">
        <v>0</v>
      </c>
      <c r="AJ1205" s="1431">
        <v>0</v>
      </c>
      <c r="AK1205" s="1431">
        <v>0</v>
      </c>
      <c r="AL1205" s="1431">
        <v>0</v>
      </c>
      <c r="AM1205" s="1431">
        <v>0</v>
      </c>
      <c r="AN1205" s="1431">
        <v>0</v>
      </c>
      <c r="AO1205" s="1431" t="s">
        <v>2965</v>
      </c>
      <c r="AP1205" s="1431" t="s">
        <v>4817</v>
      </c>
      <c r="AQ1205" s="1431" t="s">
        <v>4817</v>
      </c>
      <c r="AR1205" s="1431" t="s">
        <v>6374</v>
      </c>
      <c r="AS1205" s="1431" t="s">
        <v>6381</v>
      </c>
    </row>
    <row r="1206" spans="1:45" s="1429" customFormat="1" ht="17.25" customHeight="1">
      <c r="A1206" s="1429" t="str">
        <f t="shared" si="50"/>
        <v/>
      </c>
      <c r="B1206" s="1429" t="str">
        <f t="shared" si="45"/>
        <v/>
      </c>
      <c r="C1206" s="1429" t="str">
        <f t="shared" si="51"/>
        <v>00009</v>
      </c>
      <c r="D1206" s="1429" t="str">
        <f t="shared" si="47"/>
        <v>Fire Protective Rating: 2-hrs, Motorized Type</v>
      </c>
      <c r="E1206" s="1429" t="str">
        <f t="shared" si="48"/>
        <v>A04AR127 Finishing Work Door &amp; Window Work Steel Roll Up Door w/ Steel Frame (UoM: EA)</v>
      </c>
      <c r="F1206" s="1429" t="str">
        <f t="shared" si="49"/>
        <v xml:space="preserve">A04AR127-00009 Finishing Work Door &amp; Window Work Steel Roll Up Door w/ Steel Frame (UoM: EA) Fire Protective Rating: 2-hrs, Motorized Type     w/ Hardware &amp; Accessories  </v>
      </c>
      <c r="G1206" s="1430" t="str" cm="1">
        <f t="array" ref="G1206:H1206">_xlfn.TEXTSPLIT(I1206,"-")</f>
        <v>A04AR127</v>
      </c>
      <c r="H1206" s="1430" t="str">
        <v>00009</v>
      </c>
      <c r="I1206" s="1431" t="s">
        <v>6382</v>
      </c>
      <c r="J1206" s="1431" t="s">
        <v>4288</v>
      </c>
      <c r="K1206" s="1431" t="s">
        <v>5683</v>
      </c>
      <c r="L1206" s="1431" t="s">
        <v>5684</v>
      </c>
      <c r="M1206" s="1431" t="s">
        <v>4288</v>
      </c>
      <c r="N1206" s="1431" t="s">
        <v>6073</v>
      </c>
      <c r="O1206" s="1431" t="s">
        <v>6372</v>
      </c>
      <c r="P1206" s="1431" t="s">
        <v>6373</v>
      </c>
      <c r="Q1206" s="1431" t="s">
        <v>4973</v>
      </c>
      <c r="R1206" s="1431" t="s">
        <v>6367</v>
      </c>
      <c r="S1206" s="1431" t="s">
        <v>2965</v>
      </c>
      <c r="T1206" s="1431">
        <v>0</v>
      </c>
      <c r="U1206" s="1431" t="s">
        <v>2965</v>
      </c>
      <c r="V1206" s="1431">
        <v>0</v>
      </c>
      <c r="W1206" s="1431" t="s">
        <v>2965</v>
      </c>
      <c r="X1206" s="1431">
        <v>0</v>
      </c>
      <c r="Y1206" s="1431" t="s">
        <v>2965</v>
      </c>
      <c r="Z1206" s="1431">
        <v>0</v>
      </c>
      <c r="AA1206" s="1431" t="s">
        <v>4999</v>
      </c>
      <c r="AB1206" s="1431" t="s">
        <v>6077</v>
      </c>
      <c r="AC1206" s="1431" t="s">
        <v>2965</v>
      </c>
      <c r="AD1206" s="1431">
        <v>0</v>
      </c>
      <c r="AE1206" s="1431" t="s">
        <v>2965</v>
      </c>
      <c r="AF1206" s="1431">
        <v>0</v>
      </c>
      <c r="AG1206" s="1431">
        <v>0</v>
      </c>
      <c r="AH1206" s="1431" t="s">
        <v>6094</v>
      </c>
      <c r="AI1206" s="1431">
        <v>0</v>
      </c>
      <c r="AJ1206" s="1431">
        <v>0</v>
      </c>
      <c r="AK1206" s="1431">
        <v>0</v>
      </c>
      <c r="AL1206" s="1431">
        <v>0</v>
      </c>
      <c r="AM1206" s="1431">
        <v>0</v>
      </c>
      <c r="AN1206" s="1431">
        <v>0</v>
      </c>
      <c r="AO1206" s="1431" t="s">
        <v>2965</v>
      </c>
      <c r="AP1206" s="1431" t="s">
        <v>4817</v>
      </c>
      <c r="AQ1206" s="1431" t="s">
        <v>4817</v>
      </c>
      <c r="AR1206" s="1431" t="s">
        <v>6374</v>
      </c>
      <c r="AS1206" s="1431" t="s">
        <v>6382</v>
      </c>
    </row>
    <row r="1207" spans="1:45" s="1429" customFormat="1" ht="17.25" customHeight="1">
      <c r="A1207" s="1429" t="str">
        <f t="shared" si="50"/>
        <v>00010</v>
      </c>
      <c r="B1207" s="1429" t="str">
        <f t="shared" si="45"/>
        <v>Fire Protective Rating: 2-hrs, Manual Type</v>
      </c>
      <c r="C1207" s="1429" t="str">
        <f t="shared" si="51"/>
        <v/>
      </c>
      <c r="D1207" s="1429" t="str">
        <f t="shared" si="47"/>
        <v/>
      </c>
      <c r="E1207" s="1429" t="str">
        <f t="shared" si="48"/>
        <v>A04AR127 Finishing Work Door &amp; Window Work Steel Roll Up Door w/ Steel Frame (UoM: EA)</v>
      </c>
      <c r="F1207" s="1429" t="str">
        <f t="shared" si="49"/>
        <v xml:space="preserve">A04AR127-00010 Finishing Work Door &amp; Window Work Steel Roll Up Door w/ Steel Frame (UoM: EA) Fire Protective Rating: 2-hrs, Manual Type     w/ Hardware &amp; Accessories  </v>
      </c>
      <c r="G1207" s="1430" t="str" cm="1">
        <f t="array" ref="G1207:H1207">_xlfn.TEXTSPLIT(I1207,"-")</f>
        <v>A04AR127</v>
      </c>
      <c r="H1207" s="1430" t="str">
        <v>00010</v>
      </c>
      <c r="I1207" s="1431" t="s">
        <v>6383</v>
      </c>
      <c r="J1207" s="1431" t="s">
        <v>4288</v>
      </c>
      <c r="K1207" s="1431" t="s">
        <v>5683</v>
      </c>
      <c r="L1207" s="1431" t="s">
        <v>5684</v>
      </c>
      <c r="M1207" s="1431" t="s">
        <v>4288</v>
      </c>
      <c r="N1207" s="1431" t="s">
        <v>6073</v>
      </c>
      <c r="O1207" s="1431" t="s">
        <v>6372</v>
      </c>
      <c r="P1207" s="1431" t="s">
        <v>6373</v>
      </c>
      <c r="Q1207" s="1431" t="s">
        <v>6369</v>
      </c>
      <c r="R1207" s="1431" t="s">
        <v>6370</v>
      </c>
      <c r="S1207" s="1431" t="s">
        <v>2965</v>
      </c>
      <c r="T1207" s="1431">
        <v>0</v>
      </c>
      <c r="U1207" s="1431" t="s">
        <v>2965</v>
      </c>
      <c r="V1207" s="1431">
        <v>0</v>
      </c>
      <c r="W1207" s="1431" t="s">
        <v>2965</v>
      </c>
      <c r="X1207" s="1431">
        <v>0</v>
      </c>
      <c r="Y1207" s="1431" t="s">
        <v>2965</v>
      </c>
      <c r="Z1207" s="1431">
        <v>0</v>
      </c>
      <c r="AA1207" s="1431" t="s">
        <v>4999</v>
      </c>
      <c r="AB1207" s="1431" t="s">
        <v>6077</v>
      </c>
      <c r="AC1207" s="1431" t="s">
        <v>2965</v>
      </c>
      <c r="AD1207" s="1431">
        <v>0</v>
      </c>
      <c r="AE1207" s="1431" t="s">
        <v>2965</v>
      </c>
      <c r="AF1207" s="1431">
        <v>0</v>
      </c>
      <c r="AG1207" s="1431">
        <v>0</v>
      </c>
      <c r="AH1207" s="1431" t="s">
        <v>6094</v>
      </c>
      <c r="AI1207" s="1431">
        <v>0</v>
      </c>
      <c r="AJ1207" s="1431">
        <v>0</v>
      </c>
      <c r="AK1207" s="1431">
        <v>0</v>
      </c>
      <c r="AL1207" s="1431">
        <v>0</v>
      </c>
      <c r="AM1207" s="1431">
        <v>0</v>
      </c>
      <c r="AN1207" s="1431">
        <v>0</v>
      </c>
      <c r="AO1207" s="1431" t="s">
        <v>2965</v>
      </c>
      <c r="AP1207" s="1431" t="s">
        <v>4817</v>
      </c>
      <c r="AQ1207" s="1431" t="s">
        <v>4817</v>
      </c>
      <c r="AR1207" s="1431" t="s">
        <v>6374</v>
      </c>
      <c r="AS1207" s="1431" t="s">
        <v>6383</v>
      </c>
    </row>
    <row r="1208" spans="1:45" s="1429" customFormat="1" ht="17.25" customHeight="1">
      <c r="A1208" s="1429" t="str">
        <f t="shared" si="50"/>
        <v/>
      </c>
      <c r="B1208" s="1429" t="str">
        <f t="shared" si="45"/>
        <v/>
      </c>
      <c r="C1208" s="1429" t="str">
        <f t="shared" si="51"/>
        <v>00001</v>
      </c>
      <c r="D1208" s="1429" t="str">
        <f t="shared" si="47"/>
        <v>Fire Protective Rating: N/A, Motorized Type</v>
      </c>
      <c r="E1208" s="1429" t="str">
        <f t="shared" si="48"/>
        <v>A04AR128 Finishing Work Door &amp; Window Work Blast Resistant Roll Up Door w/ Steel Frame (UoM: M2)</v>
      </c>
      <c r="F1208" s="1429" t="str">
        <f t="shared" si="49"/>
        <v xml:space="preserve">A04AR128-00001 Finishing Work Door &amp; Window Work Blast Resistant Roll Up Door w/ Steel Frame (UoM: M2) Fire Protective Rating: N/A, Motorized Type     w/ Hardware &amp; Accessories  </v>
      </c>
      <c r="G1208" s="1430" t="str" cm="1">
        <f t="array" ref="G1208:H1208">_xlfn.TEXTSPLIT(I1208,"-")</f>
        <v>A04AR128</v>
      </c>
      <c r="H1208" s="1430" t="str">
        <v>00001</v>
      </c>
      <c r="I1208" s="1431" t="s">
        <v>6384</v>
      </c>
      <c r="J1208" s="1431" t="s">
        <v>4288</v>
      </c>
      <c r="K1208" s="1431" t="s">
        <v>5683</v>
      </c>
      <c r="L1208" s="1431" t="s">
        <v>5684</v>
      </c>
      <c r="M1208" s="1431" t="s">
        <v>4288</v>
      </c>
      <c r="N1208" s="1431" t="s">
        <v>6073</v>
      </c>
      <c r="O1208" s="1431" t="s">
        <v>6385</v>
      </c>
      <c r="P1208" s="1431" t="s">
        <v>6386</v>
      </c>
      <c r="Q1208" s="1431" t="s">
        <v>4742</v>
      </c>
      <c r="R1208" s="1431" t="s">
        <v>6349</v>
      </c>
      <c r="S1208" s="1431" t="s">
        <v>2965</v>
      </c>
      <c r="T1208" s="1431">
        <v>0</v>
      </c>
      <c r="U1208" s="1431" t="s">
        <v>2965</v>
      </c>
      <c r="V1208" s="1431">
        <v>0</v>
      </c>
      <c r="W1208" s="1431" t="s">
        <v>2965</v>
      </c>
      <c r="X1208" s="1431">
        <v>0</v>
      </c>
      <c r="Y1208" s="1431" t="s">
        <v>2965</v>
      </c>
      <c r="Z1208" s="1431">
        <v>0</v>
      </c>
      <c r="AA1208" s="1431" t="s">
        <v>4999</v>
      </c>
      <c r="AB1208" s="1431" t="s">
        <v>6077</v>
      </c>
      <c r="AC1208" s="1431" t="s">
        <v>2965</v>
      </c>
      <c r="AD1208" s="1431">
        <v>0</v>
      </c>
      <c r="AE1208" s="1431" t="s">
        <v>2965</v>
      </c>
      <c r="AF1208" s="1431">
        <v>0</v>
      </c>
      <c r="AG1208" s="1431">
        <v>0</v>
      </c>
      <c r="AH1208" s="1431">
        <v>0</v>
      </c>
      <c r="AI1208" s="1431">
        <v>0</v>
      </c>
      <c r="AJ1208" s="1431">
        <v>0</v>
      </c>
      <c r="AK1208" s="1431">
        <v>0</v>
      </c>
      <c r="AL1208" s="1431">
        <v>0</v>
      </c>
      <c r="AM1208" s="1431" t="s">
        <v>6191</v>
      </c>
      <c r="AN1208" s="1431">
        <v>0</v>
      </c>
      <c r="AO1208" s="1431" t="s">
        <v>2965</v>
      </c>
      <c r="AP1208" s="1431" t="s">
        <v>4360</v>
      </c>
      <c r="AQ1208" s="1431" t="s">
        <v>4360</v>
      </c>
      <c r="AR1208" s="1431" t="s">
        <v>6387</v>
      </c>
      <c r="AS1208" s="1431" t="s">
        <v>6384</v>
      </c>
    </row>
    <row r="1209" spans="1:45" s="1429" customFormat="1" ht="17.25" customHeight="1">
      <c r="A1209" s="1429" t="str">
        <f t="shared" si="50"/>
        <v>00002</v>
      </c>
      <c r="B1209" s="1429" t="str">
        <f t="shared" si="45"/>
        <v>Fire Protective Rating: N/A, Manual Type</v>
      </c>
      <c r="C1209" s="1429" t="str">
        <f t="shared" si="51"/>
        <v/>
      </c>
      <c r="D1209" s="1429" t="str">
        <f t="shared" si="47"/>
        <v/>
      </c>
      <c r="E1209" s="1429" t="str">
        <f t="shared" si="48"/>
        <v>A04AR128 Finishing Work Door &amp; Window Work Blast Resistant Roll Up Door w/ Steel Frame (UoM: M2)</v>
      </c>
      <c r="F1209" s="1429" t="str">
        <f t="shared" si="49"/>
        <v xml:space="preserve">A04AR128-00002 Finishing Work Door &amp; Window Work Blast Resistant Roll Up Door w/ Steel Frame (UoM: M2) Fire Protective Rating: N/A, Manual Type     w/ Hardware &amp; Accessories  </v>
      </c>
      <c r="G1209" s="1430" t="str" cm="1">
        <f t="array" ref="G1209:H1209">_xlfn.TEXTSPLIT(I1209,"-")</f>
        <v>A04AR128</v>
      </c>
      <c r="H1209" s="1430" t="str">
        <v>00002</v>
      </c>
      <c r="I1209" s="1431" t="s">
        <v>6388</v>
      </c>
      <c r="J1209" s="1431" t="s">
        <v>4288</v>
      </c>
      <c r="K1209" s="1431" t="s">
        <v>5683</v>
      </c>
      <c r="L1209" s="1431" t="s">
        <v>5684</v>
      </c>
      <c r="M1209" s="1431" t="s">
        <v>4288</v>
      </c>
      <c r="N1209" s="1431" t="s">
        <v>6073</v>
      </c>
      <c r="O1209" s="1431" t="s">
        <v>6385</v>
      </c>
      <c r="P1209" s="1431" t="s">
        <v>6386</v>
      </c>
      <c r="Q1209" s="1431" t="s">
        <v>4747</v>
      </c>
      <c r="R1209" s="1431" t="s">
        <v>6352</v>
      </c>
      <c r="S1209" s="1431" t="s">
        <v>2965</v>
      </c>
      <c r="T1209" s="1431">
        <v>0</v>
      </c>
      <c r="U1209" s="1431" t="s">
        <v>2965</v>
      </c>
      <c r="V1209" s="1431">
        <v>0</v>
      </c>
      <c r="W1209" s="1431" t="s">
        <v>2965</v>
      </c>
      <c r="X1209" s="1431">
        <v>0</v>
      </c>
      <c r="Y1209" s="1431" t="s">
        <v>2965</v>
      </c>
      <c r="Z1209" s="1431">
        <v>0</v>
      </c>
      <c r="AA1209" s="1431" t="s">
        <v>4999</v>
      </c>
      <c r="AB1209" s="1431" t="s">
        <v>6077</v>
      </c>
      <c r="AC1209" s="1431" t="s">
        <v>2965</v>
      </c>
      <c r="AD1209" s="1431">
        <v>0</v>
      </c>
      <c r="AE1209" s="1431" t="s">
        <v>2965</v>
      </c>
      <c r="AF1209" s="1431">
        <v>0</v>
      </c>
      <c r="AG1209" s="1431">
        <v>0</v>
      </c>
      <c r="AH1209" s="1431">
        <v>0</v>
      </c>
      <c r="AI1209" s="1431">
        <v>0</v>
      </c>
      <c r="AJ1209" s="1431">
        <v>0</v>
      </c>
      <c r="AK1209" s="1431">
        <v>0</v>
      </c>
      <c r="AL1209" s="1431">
        <v>0</v>
      </c>
      <c r="AM1209" s="1431" t="s">
        <v>6191</v>
      </c>
      <c r="AN1209" s="1431">
        <v>0</v>
      </c>
      <c r="AO1209" s="1431" t="s">
        <v>2965</v>
      </c>
      <c r="AP1209" s="1431" t="s">
        <v>4360</v>
      </c>
      <c r="AQ1209" s="1431" t="s">
        <v>4360</v>
      </c>
      <c r="AR1209" s="1431" t="s">
        <v>6387</v>
      </c>
      <c r="AS1209" s="1431" t="s">
        <v>6388</v>
      </c>
    </row>
    <row r="1210" spans="1:45" s="1429" customFormat="1" ht="17.25" customHeight="1">
      <c r="A1210" s="1429" t="str">
        <f t="shared" si="50"/>
        <v/>
      </c>
      <c r="B1210" s="1429" t="str">
        <f t="shared" si="45"/>
        <v/>
      </c>
      <c r="C1210" s="1429" t="str">
        <f t="shared" si="51"/>
        <v>00003</v>
      </c>
      <c r="D1210" s="1429" t="str">
        <f t="shared" si="47"/>
        <v>Fire Protective Rating: 1-hr, Motorized Type</v>
      </c>
      <c r="E1210" s="1429" t="str">
        <f t="shared" si="48"/>
        <v>A04AR128 Finishing Work Door &amp; Window Work Blast Resistant Roll Up Door w/ Steel Frame (UoM: M2)</v>
      </c>
      <c r="F1210" s="1429" t="str">
        <f t="shared" si="49"/>
        <v xml:space="preserve">A04AR128-00003 Finishing Work Door &amp; Window Work Blast Resistant Roll Up Door w/ Steel Frame (UoM: M2) Fire Protective Rating: 1-hr, Motorized Type     w/ Hardware &amp; Accessories  </v>
      </c>
      <c r="G1210" s="1430" t="str" cm="1">
        <f t="array" ref="G1210:H1210">_xlfn.TEXTSPLIT(I1210,"-")</f>
        <v>A04AR128</v>
      </c>
      <c r="H1210" s="1430" t="str">
        <v>00003</v>
      </c>
      <c r="I1210" s="1431" t="s">
        <v>6389</v>
      </c>
      <c r="J1210" s="1431" t="s">
        <v>4288</v>
      </c>
      <c r="K1210" s="1431" t="s">
        <v>5683</v>
      </c>
      <c r="L1210" s="1431" t="s">
        <v>5684</v>
      </c>
      <c r="M1210" s="1431" t="s">
        <v>4288</v>
      </c>
      <c r="N1210" s="1431" t="s">
        <v>6073</v>
      </c>
      <c r="O1210" s="1431" t="s">
        <v>6385</v>
      </c>
      <c r="P1210" s="1431" t="s">
        <v>6386</v>
      </c>
      <c r="Q1210" s="1431" t="s">
        <v>4770</v>
      </c>
      <c r="R1210" s="1431" t="s">
        <v>6358</v>
      </c>
      <c r="S1210" s="1431" t="s">
        <v>2965</v>
      </c>
      <c r="T1210" s="1431">
        <v>0</v>
      </c>
      <c r="U1210" s="1431" t="s">
        <v>2965</v>
      </c>
      <c r="V1210" s="1431">
        <v>0</v>
      </c>
      <c r="W1210" s="1431" t="s">
        <v>2965</v>
      </c>
      <c r="X1210" s="1431">
        <v>0</v>
      </c>
      <c r="Y1210" s="1431" t="s">
        <v>2965</v>
      </c>
      <c r="Z1210" s="1431">
        <v>0</v>
      </c>
      <c r="AA1210" s="1431" t="s">
        <v>4999</v>
      </c>
      <c r="AB1210" s="1431" t="s">
        <v>6077</v>
      </c>
      <c r="AC1210" s="1431" t="s">
        <v>2965</v>
      </c>
      <c r="AD1210" s="1431">
        <v>0</v>
      </c>
      <c r="AE1210" s="1431" t="s">
        <v>2965</v>
      </c>
      <c r="AF1210" s="1431">
        <v>0</v>
      </c>
      <c r="AG1210" s="1431">
        <v>0</v>
      </c>
      <c r="AH1210" s="1431">
        <v>0</v>
      </c>
      <c r="AI1210" s="1431">
        <v>0</v>
      </c>
      <c r="AJ1210" s="1431">
        <v>0</v>
      </c>
      <c r="AK1210" s="1431">
        <v>0</v>
      </c>
      <c r="AL1210" s="1431">
        <v>0</v>
      </c>
      <c r="AM1210" s="1431" t="s">
        <v>6191</v>
      </c>
      <c r="AN1210" s="1431">
        <v>0</v>
      </c>
      <c r="AO1210" s="1431" t="s">
        <v>2965</v>
      </c>
      <c r="AP1210" s="1431" t="s">
        <v>4360</v>
      </c>
      <c r="AQ1210" s="1431" t="s">
        <v>4360</v>
      </c>
      <c r="AR1210" s="1431" t="s">
        <v>6387</v>
      </c>
      <c r="AS1210" s="1431" t="s">
        <v>6389</v>
      </c>
    </row>
    <row r="1211" spans="1:45" s="1429" customFormat="1" ht="17.25" customHeight="1">
      <c r="A1211" s="1429" t="str">
        <f t="shared" si="50"/>
        <v>00004</v>
      </c>
      <c r="B1211" s="1429" t="str">
        <f t="shared" si="45"/>
        <v>Fire Protective Rating: 1-hr, Manual Type</v>
      </c>
      <c r="C1211" s="1429" t="str">
        <f t="shared" si="51"/>
        <v/>
      </c>
      <c r="D1211" s="1429" t="str">
        <f t="shared" si="47"/>
        <v/>
      </c>
      <c r="E1211" s="1429" t="str">
        <f t="shared" si="48"/>
        <v>A04AR128 Finishing Work Door &amp; Window Work Blast Resistant Roll Up Door w/ Steel Frame (UoM: M2)</v>
      </c>
      <c r="F1211" s="1429" t="str">
        <f t="shared" si="49"/>
        <v xml:space="preserve">A04AR128-00004 Finishing Work Door &amp; Window Work Blast Resistant Roll Up Door w/ Steel Frame (UoM: M2) Fire Protective Rating: 1-hr, Manual Type     w/ Hardware &amp; Accessories  </v>
      </c>
      <c r="G1211" s="1430" t="str" cm="1">
        <f t="array" ref="G1211:H1211">_xlfn.TEXTSPLIT(I1211,"-")</f>
        <v>A04AR128</v>
      </c>
      <c r="H1211" s="1430" t="str">
        <v>00004</v>
      </c>
      <c r="I1211" s="1431" t="s">
        <v>6390</v>
      </c>
      <c r="J1211" s="1431" t="s">
        <v>4288</v>
      </c>
      <c r="K1211" s="1431" t="s">
        <v>5683</v>
      </c>
      <c r="L1211" s="1431" t="s">
        <v>5684</v>
      </c>
      <c r="M1211" s="1431" t="s">
        <v>4288</v>
      </c>
      <c r="N1211" s="1431" t="s">
        <v>6073</v>
      </c>
      <c r="O1211" s="1431" t="s">
        <v>6385</v>
      </c>
      <c r="P1211" s="1431" t="s">
        <v>6386</v>
      </c>
      <c r="Q1211" s="1431" t="s">
        <v>4288</v>
      </c>
      <c r="R1211" s="1431" t="s">
        <v>6360</v>
      </c>
      <c r="S1211" s="1431" t="s">
        <v>2965</v>
      </c>
      <c r="T1211" s="1431">
        <v>0</v>
      </c>
      <c r="U1211" s="1431" t="s">
        <v>2965</v>
      </c>
      <c r="V1211" s="1431">
        <v>0</v>
      </c>
      <c r="W1211" s="1431" t="s">
        <v>2965</v>
      </c>
      <c r="X1211" s="1431">
        <v>0</v>
      </c>
      <c r="Y1211" s="1431" t="s">
        <v>2965</v>
      </c>
      <c r="Z1211" s="1431">
        <v>0</v>
      </c>
      <c r="AA1211" s="1431" t="s">
        <v>4999</v>
      </c>
      <c r="AB1211" s="1431" t="s">
        <v>6077</v>
      </c>
      <c r="AC1211" s="1431" t="s">
        <v>2965</v>
      </c>
      <c r="AD1211" s="1431">
        <v>0</v>
      </c>
      <c r="AE1211" s="1431" t="s">
        <v>2965</v>
      </c>
      <c r="AF1211" s="1431">
        <v>0</v>
      </c>
      <c r="AG1211" s="1431">
        <v>0</v>
      </c>
      <c r="AH1211" s="1431">
        <v>0</v>
      </c>
      <c r="AI1211" s="1431">
        <v>0</v>
      </c>
      <c r="AJ1211" s="1431">
        <v>0</v>
      </c>
      <c r="AK1211" s="1431">
        <v>0</v>
      </c>
      <c r="AL1211" s="1431">
        <v>0</v>
      </c>
      <c r="AM1211" s="1431" t="s">
        <v>6191</v>
      </c>
      <c r="AN1211" s="1431">
        <v>0</v>
      </c>
      <c r="AO1211" s="1431" t="s">
        <v>2965</v>
      </c>
      <c r="AP1211" s="1431" t="s">
        <v>4360</v>
      </c>
      <c r="AQ1211" s="1431" t="s">
        <v>4360</v>
      </c>
      <c r="AR1211" s="1431" t="s">
        <v>6387</v>
      </c>
      <c r="AS1211" s="1431" t="s">
        <v>6390</v>
      </c>
    </row>
    <row r="1212" spans="1:45" s="1429" customFormat="1" ht="17.25" customHeight="1">
      <c r="A1212" s="1429" t="str">
        <f t="shared" si="50"/>
        <v/>
      </c>
      <c r="B1212" s="1429" t="str">
        <f t="shared" si="45"/>
        <v/>
      </c>
      <c r="C1212" s="1429" t="str">
        <f t="shared" si="51"/>
        <v>00005</v>
      </c>
      <c r="D1212" s="1429" t="str">
        <f t="shared" si="47"/>
        <v>Fire Protective Rating: 2-hrs, Motorized Type</v>
      </c>
      <c r="E1212" s="1429" t="str">
        <f t="shared" si="48"/>
        <v>A04AR128 Finishing Work Door &amp; Window Work Blast Resistant Roll Up Door w/ Steel Frame (UoM: M2)</v>
      </c>
      <c r="F1212" s="1429" t="str">
        <f t="shared" si="49"/>
        <v xml:space="preserve">A04AR128-00005 Finishing Work Door &amp; Window Work Blast Resistant Roll Up Door w/ Steel Frame (UoM: M2) Fire Protective Rating: 2-hrs, Motorized Type     w/ Hardware &amp; Accessories  </v>
      </c>
      <c r="G1212" s="1430" t="str" cm="1">
        <f t="array" ref="G1212:H1212">_xlfn.TEXTSPLIT(I1212,"-")</f>
        <v>A04AR128</v>
      </c>
      <c r="H1212" s="1430" t="str">
        <v>00005</v>
      </c>
      <c r="I1212" s="1431" t="s">
        <v>6391</v>
      </c>
      <c r="J1212" s="1431" t="s">
        <v>4288</v>
      </c>
      <c r="K1212" s="1431" t="s">
        <v>5683</v>
      </c>
      <c r="L1212" s="1431" t="s">
        <v>5684</v>
      </c>
      <c r="M1212" s="1431" t="s">
        <v>4288</v>
      </c>
      <c r="N1212" s="1431" t="s">
        <v>6073</v>
      </c>
      <c r="O1212" s="1431" t="s">
        <v>6385</v>
      </c>
      <c r="P1212" s="1431" t="s">
        <v>6386</v>
      </c>
      <c r="Q1212" s="1431" t="s">
        <v>4973</v>
      </c>
      <c r="R1212" s="1431" t="s">
        <v>6367</v>
      </c>
      <c r="S1212" s="1431" t="s">
        <v>2965</v>
      </c>
      <c r="T1212" s="1431">
        <v>0</v>
      </c>
      <c r="U1212" s="1431" t="s">
        <v>2965</v>
      </c>
      <c r="V1212" s="1431">
        <v>0</v>
      </c>
      <c r="W1212" s="1431" t="s">
        <v>2965</v>
      </c>
      <c r="X1212" s="1431">
        <v>0</v>
      </c>
      <c r="Y1212" s="1431" t="s">
        <v>2965</v>
      </c>
      <c r="Z1212" s="1431">
        <v>0</v>
      </c>
      <c r="AA1212" s="1431" t="s">
        <v>4999</v>
      </c>
      <c r="AB1212" s="1431" t="s">
        <v>6077</v>
      </c>
      <c r="AC1212" s="1431" t="s">
        <v>2965</v>
      </c>
      <c r="AD1212" s="1431">
        <v>0</v>
      </c>
      <c r="AE1212" s="1431" t="s">
        <v>2965</v>
      </c>
      <c r="AF1212" s="1431">
        <v>0</v>
      </c>
      <c r="AG1212" s="1431">
        <v>0</v>
      </c>
      <c r="AH1212" s="1431">
        <v>0</v>
      </c>
      <c r="AI1212" s="1431">
        <v>0</v>
      </c>
      <c r="AJ1212" s="1431">
        <v>0</v>
      </c>
      <c r="AK1212" s="1431">
        <v>0</v>
      </c>
      <c r="AL1212" s="1431">
        <v>0</v>
      </c>
      <c r="AM1212" s="1431" t="s">
        <v>6191</v>
      </c>
      <c r="AN1212" s="1431">
        <v>0</v>
      </c>
      <c r="AO1212" s="1431" t="s">
        <v>2965</v>
      </c>
      <c r="AP1212" s="1431" t="s">
        <v>4360</v>
      </c>
      <c r="AQ1212" s="1431" t="s">
        <v>4360</v>
      </c>
      <c r="AR1212" s="1431" t="s">
        <v>6387</v>
      </c>
      <c r="AS1212" s="1431" t="s">
        <v>6391</v>
      </c>
    </row>
    <row r="1213" spans="1:45" s="1429" customFormat="1" ht="17.25" customHeight="1">
      <c r="A1213" s="1429" t="str">
        <f t="shared" si="50"/>
        <v>00006</v>
      </c>
      <c r="B1213" s="1429" t="str">
        <f t="shared" si="45"/>
        <v>Fire Protective Rating: 2-hrs, Manual Type</v>
      </c>
      <c r="C1213" s="1429" t="str">
        <f t="shared" si="51"/>
        <v/>
      </c>
      <c r="D1213" s="1429" t="str">
        <f t="shared" si="47"/>
        <v/>
      </c>
      <c r="E1213" s="1429" t="str">
        <f t="shared" si="48"/>
        <v>A04AR128 Finishing Work Door &amp; Window Work Blast Resistant Roll Up Door w/ Steel Frame (UoM: M2)</v>
      </c>
      <c r="F1213" s="1429" t="str">
        <f t="shared" si="49"/>
        <v xml:space="preserve">A04AR128-00006 Finishing Work Door &amp; Window Work Blast Resistant Roll Up Door w/ Steel Frame (UoM: M2) Fire Protective Rating: 2-hrs, Manual Type     w/ Hardware &amp; Accessories  </v>
      </c>
      <c r="G1213" s="1430" t="str" cm="1">
        <f t="array" ref="G1213:H1213">_xlfn.TEXTSPLIT(I1213,"-")</f>
        <v>A04AR128</v>
      </c>
      <c r="H1213" s="1430" t="str">
        <v>00006</v>
      </c>
      <c r="I1213" s="1431" t="s">
        <v>6392</v>
      </c>
      <c r="J1213" s="1431" t="s">
        <v>4288</v>
      </c>
      <c r="K1213" s="1431" t="s">
        <v>5683</v>
      </c>
      <c r="L1213" s="1431" t="s">
        <v>5684</v>
      </c>
      <c r="M1213" s="1431" t="s">
        <v>4288</v>
      </c>
      <c r="N1213" s="1431" t="s">
        <v>6073</v>
      </c>
      <c r="O1213" s="1431" t="s">
        <v>6385</v>
      </c>
      <c r="P1213" s="1431" t="s">
        <v>6386</v>
      </c>
      <c r="Q1213" s="1431" t="s">
        <v>6369</v>
      </c>
      <c r="R1213" s="1431" t="s">
        <v>6370</v>
      </c>
      <c r="S1213" s="1431" t="s">
        <v>2965</v>
      </c>
      <c r="T1213" s="1431">
        <v>0</v>
      </c>
      <c r="U1213" s="1431" t="s">
        <v>2965</v>
      </c>
      <c r="V1213" s="1431">
        <v>0</v>
      </c>
      <c r="W1213" s="1431" t="s">
        <v>2965</v>
      </c>
      <c r="X1213" s="1431">
        <v>0</v>
      </c>
      <c r="Y1213" s="1431" t="s">
        <v>2965</v>
      </c>
      <c r="Z1213" s="1431">
        <v>0</v>
      </c>
      <c r="AA1213" s="1431" t="s">
        <v>4999</v>
      </c>
      <c r="AB1213" s="1431" t="s">
        <v>6077</v>
      </c>
      <c r="AC1213" s="1431" t="s">
        <v>2965</v>
      </c>
      <c r="AD1213" s="1431">
        <v>0</v>
      </c>
      <c r="AE1213" s="1431" t="s">
        <v>2965</v>
      </c>
      <c r="AF1213" s="1431">
        <v>0</v>
      </c>
      <c r="AG1213" s="1431">
        <v>0</v>
      </c>
      <c r="AH1213" s="1431">
        <v>0</v>
      </c>
      <c r="AI1213" s="1431">
        <v>0</v>
      </c>
      <c r="AJ1213" s="1431">
        <v>0</v>
      </c>
      <c r="AK1213" s="1431">
        <v>0</v>
      </c>
      <c r="AL1213" s="1431">
        <v>0</v>
      </c>
      <c r="AM1213" s="1431" t="s">
        <v>6191</v>
      </c>
      <c r="AN1213" s="1431">
        <v>0</v>
      </c>
      <c r="AO1213" s="1431" t="s">
        <v>2965</v>
      </c>
      <c r="AP1213" s="1431" t="s">
        <v>4360</v>
      </c>
      <c r="AQ1213" s="1431" t="s">
        <v>4360</v>
      </c>
      <c r="AR1213" s="1431" t="s">
        <v>6387</v>
      </c>
      <c r="AS1213" s="1431" t="s">
        <v>6392</v>
      </c>
    </row>
    <row r="1214" spans="1:45" s="1429" customFormat="1" ht="17.25" customHeight="1">
      <c r="A1214" s="1429" t="str">
        <f t="shared" si="50"/>
        <v/>
      </c>
      <c r="B1214" s="1429" t="str">
        <f t="shared" si="45"/>
        <v/>
      </c>
      <c r="C1214" s="1429" t="str">
        <f t="shared" si="51"/>
        <v>00001</v>
      </c>
      <c r="D1214" s="1429" t="str">
        <f t="shared" si="47"/>
        <v>Fire Protective Rating: N/A, Motorized Type</v>
      </c>
      <c r="E1214" s="1429" t="str">
        <f t="shared" si="48"/>
        <v>A04AR129 Finishing Work Door &amp; Window Work Blast Resistant Roll Up Door w/ Steel Frame (UoM: EA)</v>
      </c>
      <c r="F1214" s="1429" t="str">
        <f t="shared" si="49"/>
        <v xml:space="preserve">A04AR129-00001 Finishing Work Door &amp; Window Work Blast Resistant Roll Up Door w/ Steel Frame (UoM: EA) Fire Protective Rating: N/A, Motorized Type     w/ Hardware &amp; Accessories  </v>
      </c>
      <c r="G1214" s="1430" t="str" cm="1">
        <f t="array" ref="G1214:H1214">_xlfn.TEXTSPLIT(I1214,"-")</f>
        <v>A04AR129</v>
      </c>
      <c r="H1214" s="1430" t="str">
        <v>00001</v>
      </c>
      <c r="I1214" s="1431" t="s">
        <v>6393</v>
      </c>
      <c r="J1214" s="1431" t="s">
        <v>4288</v>
      </c>
      <c r="K1214" s="1431" t="s">
        <v>5683</v>
      </c>
      <c r="L1214" s="1431" t="s">
        <v>5684</v>
      </c>
      <c r="M1214" s="1431" t="s">
        <v>4288</v>
      </c>
      <c r="N1214" s="1431" t="s">
        <v>6073</v>
      </c>
      <c r="O1214" s="1431" t="s">
        <v>6394</v>
      </c>
      <c r="P1214" s="1431" t="s">
        <v>6395</v>
      </c>
      <c r="Q1214" s="1431" t="s">
        <v>4742</v>
      </c>
      <c r="R1214" s="1431" t="s">
        <v>6349</v>
      </c>
      <c r="S1214" s="1431" t="s">
        <v>2965</v>
      </c>
      <c r="T1214" s="1431">
        <v>0</v>
      </c>
      <c r="U1214" s="1431" t="s">
        <v>2965</v>
      </c>
      <c r="V1214" s="1431">
        <v>0</v>
      </c>
      <c r="W1214" s="1431" t="s">
        <v>2965</v>
      </c>
      <c r="X1214" s="1431">
        <v>0</v>
      </c>
      <c r="Y1214" s="1431" t="s">
        <v>2965</v>
      </c>
      <c r="Z1214" s="1431">
        <v>0</v>
      </c>
      <c r="AA1214" s="1431" t="s">
        <v>4999</v>
      </c>
      <c r="AB1214" s="1431" t="s">
        <v>6077</v>
      </c>
      <c r="AC1214" s="1431" t="s">
        <v>2965</v>
      </c>
      <c r="AD1214" s="1431">
        <v>0</v>
      </c>
      <c r="AE1214" s="1431" t="s">
        <v>2965</v>
      </c>
      <c r="AF1214" s="1431">
        <v>0</v>
      </c>
      <c r="AG1214" s="1431">
        <v>0</v>
      </c>
      <c r="AH1214" s="1431" t="s">
        <v>6094</v>
      </c>
      <c r="AI1214" s="1431">
        <v>0</v>
      </c>
      <c r="AJ1214" s="1431">
        <v>0</v>
      </c>
      <c r="AK1214" s="1431">
        <v>0</v>
      </c>
      <c r="AL1214" s="1431">
        <v>0</v>
      </c>
      <c r="AM1214" s="1431" t="s">
        <v>6191</v>
      </c>
      <c r="AN1214" s="1431">
        <v>0</v>
      </c>
      <c r="AO1214" s="1431" t="s">
        <v>2965</v>
      </c>
      <c r="AP1214" s="1431" t="s">
        <v>4817</v>
      </c>
      <c r="AQ1214" s="1431" t="s">
        <v>4817</v>
      </c>
      <c r="AR1214" s="1431" t="s">
        <v>6396</v>
      </c>
      <c r="AS1214" s="1431" t="s">
        <v>6393</v>
      </c>
    </row>
    <row r="1215" spans="1:45" s="1429" customFormat="1" ht="17.25" customHeight="1">
      <c r="A1215" s="1429" t="str">
        <f t="shared" si="50"/>
        <v>00002</v>
      </c>
      <c r="B1215" s="1429" t="str">
        <f t="shared" ref="B1215:B1247" si="52">IF(A1215="","",IF(ISNA($R1215),"",$R1215))</f>
        <v>Fire Protective Rating: N/A, Manual Type</v>
      </c>
      <c r="C1215" s="1429" t="str">
        <f t="shared" si="51"/>
        <v/>
      </c>
      <c r="D1215" s="1429" t="str">
        <f t="shared" ref="D1215:D1247" si="53">IF(C1215="","",IF(ISNA($R1215),"",$R1215))</f>
        <v/>
      </c>
      <c r="E1215" s="1429" t="str">
        <f t="shared" si="48"/>
        <v>A04AR129 Finishing Work Door &amp; Window Work Blast Resistant Roll Up Door w/ Steel Frame (UoM: EA)</v>
      </c>
      <c r="F1215" s="1429" t="str">
        <f t="shared" si="49"/>
        <v xml:space="preserve">A04AR129-00002 Finishing Work Door &amp; Window Work Blast Resistant Roll Up Door w/ Steel Frame (UoM: EA) Fire Protective Rating: N/A, Manual Type     w/ Hardware &amp; Accessories  </v>
      </c>
      <c r="G1215" s="1430" t="str" cm="1">
        <f t="array" ref="G1215:H1215">_xlfn.TEXTSPLIT(I1215,"-")</f>
        <v>A04AR129</v>
      </c>
      <c r="H1215" s="1430" t="str">
        <v>00002</v>
      </c>
      <c r="I1215" s="1431" t="s">
        <v>6397</v>
      </c>
      <c r="J1215" s="1431" t="s">
        <v>4288</v>
      </c>
      <c r="K1215" s="1431" t="s">
        <v>5683</v>
      </c>
      <c r="L1215" s="1431" t="s">
        <v>5684</v>
      </c>
      <c r="M1215" s="1431" t="s">
        <v>4288</v>
      </c>
      <c r="N1215" s="1431" t="s">
        <v>6073</v>
      </c>
      <c r="O1215" s="1431" t="s">
        <v>6394</v>
      </c>
      <c r="P1215" s="1431" t="s">
        <v>6395</v>
      </c>
      <c r="Q1215" s="1431" t="s">
        <v>4747</v>
      </c>
      <c r="R1215" s="1431" t="s">
        <v>6352</v>
      </c>
      <c r="S1215" s="1431" t="s">
        <v>2965</v>
      </c>
      <c r="T1215" s="1431">
        <v>0</v>
      </c>
      <c r="U1215" s="1431" t="s">
        <v>2965</v>
      </c>
      <c r="V1215" s="1431">
        <v>0</v>
      </c>
      <c r="W1215" s="1431" t="s">
        <v>2965</v>
      </c>
      <c r="X1215" s="1431">
        <v>0</v>
      </c>
      <c r="Y1215" s="1431" t="s">
        <v>2965</v>
      </c>
      <c r="Z1215" s="1431">
        <v>0</v>
      </c>
      <c r="AA1215" s="1431" t="s">
        <v>4999</v>
      </c>
      <c r="AB1215" s="1431" t="s">
        <v>6077</v>
      </c>
      <c r="AC1215" s="1431" t="s">
        <v>2965</v>
      </c>
      <c r="AD1215" s="1431">
        <v>0</v>
      </c>
      <c r="AE1215" s="1431" t="s">
        <v>2965</v>
      </c>
      <c r="AF1215" s="1431">
        <v>0</v>
      </c>
      <c r="AG1215" s="1431">
        <v>0</v>
      </c>
      <c r="AH1215" s="1431" t="s">
        <v>6094</v>
      </c>
      <c r="AI1215" s="1431">
        <v>0</v>
      </c>
      <c r="AJ1215" s="1431">
        <v>0</v>
      </c>
      <c r="AK1215" s="1431">
        <v>0</v>
      </c>
      <c r="AL1215" s="1431">
        <v>0</v>
      </c>
      <c r="AM1215" s="1431" t="s">
        <v>6191</v>
      </c>
      <c r="AN1215" s="1431">
        <v>0</v>
      </c>
      <c r="AO1215" s="1431" t="s">
        <v>2965</v>
      </c>
      <c r="AP1215" s="1431" t="s">
        <v>4817</v>
      </c>
      <c r="AQ1215" s="1431" t="s">
        <v>4817</v>
      </c>
      <c r="AR1215" s="1431" t="s">
        <v>6396</v>
      </c>
      <c r="AS1215" s="1431" t="s">
        <v>6397</v>
      </c>
    </row>
    <row r="1216" spans="1:45" s="1429" customFormat="1" ht="17.25" customHeight="1">
      <c r="A1216" s="1429" t="str">
        <f t="shared" si="50"/>
        <v/>
      </c>
      <c r="B1216" s="1429" t="str">
        <f t="shared" si="52"/>
        <v/>
      </c>
      <c r="C1216" s="1429" t="str">
        <f t="shared" si="51"/>
        <v>00003</v>
      </c>
      <c r="D1216" s="1429" t="str">
        <f t="shared" si="53"/>
        <v>Fire Protective Rating: 1-hr, Motorized Type</v>
      </c>
      <c r="E1216" s="1429" t="str">
        <f t="shared" si="48"/>
        <v>A04AR129 Finishing Work Door &amp; Window Work Blast Resistant Roll Up Door w/ Steel Frame (UoM: EA)</v>
      </c>
      <c r="F1216" s="1429" t="str">
        <f t="shared" si="49"/>
        <v xml:space="preserve">A04AR129-00003 Finishing Work Door &amp; Window Work Blast Resistant Roll Up Door w/ Steel Frame (UoM: EA) Fire Protective Rating: 1-hr, Motorized Type     w/ Hardware &amp; Accessories  </v>
      </c>
      <c r="G1216" s="1430" t="str" cm="1">
        <f t="array" ref="G1216:H1216">_xlfn.TEXTSPLIT(I1216,"-")</f>
        <v>A04AR129</v>
      </c>
      <c r="H1216" s="1430" t="str">
        <v>00003</v>
      </c>
      <c r="I1216" s="1431" t="s">
        <v>6398</v>
      </c>
      <c r="J1216" s="1431" t="s">
        <v>4288</v>
      </c>
      <c r="K1216" s="1431" t="s">
        <v>5683</v>
      </c>
      <c r="L1216" s="1431" t="s">
        <v>5684</v>
      </c>
      <c r="M1216" s="1431" t="s">
        <v>4288</v>
      </c>
      <c r="N1216" s="1431" t="s">
        <v>6073</v>
      </c>
      <c r="O1216" s="1431" t="s">
        <v>6394</v>
      </c>
      <c r="P1216" s="1431" t="s">
        <v>6395</v>
      </c>
      <c r="Q1216" s="1431" t="s">
        <v>4770</v>
      </c>
      <c r="R1216" s="1431" t="s">
        <v>6358</v>
      </c>
      <c r="S1216" s="1431" t="s">
        <v>2965</v>
      </c>
      <c r="T1216" s="1431">
        <v>0</v>
      </c>
      <c r="U1216" s="1431" t="s">
        <v>2965</v>
      </c>
      <c r="V1216" s="1431">
        <v>0</v>
      </c>
      <c r="W1216" s="1431" t="s">
        <v>2965</v>
      </c>
      <c r="X1216" s="1431">
        <v>0</v>
      </c>
      <c r="Y1216" s="1431" t="s">
        <v>2965</v>
      </c>
      <c r="Z1216" s="1431">
        <v>0</v>
      </c>
      <c r="AA1216" s="1431" t="s">
        <v>4999</v>
      </c>
      <c r="AB1216" s="1431" t="s">
        <v>6077</v>
      </c>
      <c r="AC1216" s="1431" t="s">
        <v>2965</v>
      </c>
      <c r="AD1216" s="1431">
        <v>0</v>
      </c>
      <c r="AE1216" s="1431" t="s">
        <v>2965</v>
      </c>
      <c r="AF1216" s="1431">
        <v>0</v>
      </c>
      <c r="AG1216" s="1431">
        <v>0</v>
      </c>
      <c r="AH1216" s="1431" t="s">
        <v>6094</v>
      </c>
      <c r="AI1216" s="1431">
        <v>0</v>
      </c>
      <c r="AJ1216" s="1431">
        <v>0</v>
      </c>
      <c r="AK1216" s="1431">
        <v>0</v>
      </c>
      <c r="AL1216" s="1431">
        <v>0</v>
      </c>
      <c r="AM1216" s="1431" t="s">
        <v>6191</v>
      </c>
      <c r="AN1216" s="1431">
        <v>0</v>
      </c>
      <c r="AO1216" s="1431" t="s">
        <v>2965</v>
      </c>
      <c r="AP1216" s="1431" t="s">
        <v>4817</v>
      </c>
      <c r="AQ1216" s="1431" t="s">
        <v>4817</v>
      </c>
      <c r="AR1216" s="1431" t="s">
        <v>6396</v>
      </c>
      <c r="AS1216" s="1431" t="s">
        <v>6398</v>
      </c>
    </row>
    <row r="1217" spans="1:45" s="1429" customFormat="1" ht="17.25" customHeight="1">
      <c r="A1217" s="1429" t="str">
        <f t="shared" si="50"/>
        <v>00004</v>
      </c>
      <c r="B1217" s="1429" t="str">
        <f t="shared" si="52"/>
        <v>Fire Protective Rating: 1-hr, Manual Type</v>
      </c>
      <c r="C1217" s="1429" t="str">
        <f t="shared" si="51"/>
        <v/>
      </c>
      <c r="D1217" s="1429" t="str">
        <f t="shared" si="53"/>
        <v/>
      </c>
      <c r="E1217" s="1429" t="str">
        <f t="shared" si="48"/>
        <v>A04AR129 Finishing Work Door &amp; Window Work Blast Resistant Roll Up Door w/ Steel Frame (UoM: EA)</v>
      </c>
      <c r="F1217" s="1429" t="str">
        <f t="shared" si="49"/>
        <v xml:space="preserve">A04AR129-00004 Finishing Work Door &amp; Window Work Blast Resistant Roll Up Door w/ Steel Frame (UoM: EA) Fire Protective Rating: 1-hr, Manual Type     w/ Hardware &amp; Accessories  </v>
      </c>
      <c r="G1217" s="1430" t="str" cm="1">
        <f t="array" ref="G1217:H1217">_xlfn.TEXTSPLIT(I1217,"-")</f>
        <v>A04AR129</v>
      </c>
      <c r="H1217" s="1430" t="str">
        <v>00004</v>
      </c>
      <c r="I1217" s="1431" t="s">
        <v>6399</v>
      </c>
      <c r="J1217" s="1431" t="s">
        <v>4288</v>
      </c>
      <c r="K1217" s="1431" t="s">
        <v>5683</v>
      </c>
      <c r="L1217" s="1431" t="s">
        <v>5684</v>
      </c>
      <c r="M1217" s="1431" t="s">
        <v>4288</v>
      </c>
      <c r="N1217" s="1431" t="s">
        <v>6073</v>
      </c>
      <c r="O1217" s="1431" t="s">
        <v>6394</v>
      </c>
      <c r="P1217" s="1431" t="s">
        <v>6395</v>
      </c>
      <c r="Q1217" s="1431" t="s">
        <v>4288</v>
      </c>
      <c r="R1217" s="1431" t="s">
        <v>6360</v>
      </c>
      <c r="S1217" s="1431" t="s">
        <v>2965</v>
      </c>
      <c r="T1217" s="1431">
        <v>0</v>
      </c>
      <c r="U1217" s="1431" t="s">
        <v>2965</v>
      </c>
      <c r="V1217" s="1431">
        <v>0</v>
      </c>
      <c r="W1217" s="1431" t="s">
        <v>2965</v>
      </c>
      <c r="X1217" s="1431">
        <v>0</v>
      </c>
      <c r="Y1217" s="1431" t="s">
        <v>2965</v>
      </c>
      <c r="Z1217" s="1431">
        <v>0</v>
      </c>
      <c r="AA1217" s="1431" t="s">
        <v>4999</v>
      </c>
      <c r="AB1217" s="1431" t="s">
        <v>6077</v>
      </c>
      <c r="AC1217" s="1431" t="s">
        <v>2965</v>
      </c>
      <c r="AD1217" s="1431">
        <v>0</v>
      </c>
      <c r="AE1217" s="1431" t="s">
        <v>2965</v>
      </c>
      <c r="AF1217" s="1431">
        <v>0</v>
      </c>
      <c r="AG1217" s="1431">
        <v>0</v>
      </c>
      <c r="AH1217" s="1431" t="s">
        <v>6094</v>
      </c>
      <c r="AI1217" s="1431">
        <v>0</v>
      </c>
      <c r="AJ1217" s="1431">
        <v>0</v>
      </c>
      <c r="AK1217" s="1431">
        <v>0</v>
      </c>
      <c r="AL1217" s="1431">
        <v>0</v>
      </c>
      <c r="AM1217" s="1431" t="s">
        <v>6191</v>
      </c>
      <c r="AN1217" s="1431">
        <v>0</v>
      </c>
      <c r="AO1217" s="1431" t="s">
        <v>2965</v>
      </c>
      <c r="AP1217" s="1431" t="s">
        <v>4817</v>
      </c>
      <c r="AQ1217" s="1431" t="s">
        <v>4817</v>
      </c>
      <c r="AR1217" s="1431" t="s">
        <v>6396</v>
      </c>
      <c r="AS1217" s="1431" t="s">
        <v>6399</v>
      </c>
    </row>
    <row r="1218" spans="1:45" s="1429" customFormat="1" ht="17.25" customHeight="1">
      <c r="A1218" s="1429" t="str">
        <f t="shared" si="50"/>
        <v/>
      </c>
      <c r="B1218" s="1429" t="str">
        <f t="shared" si="52"/>
        <v/>
      </c>
      <c r="C1218" s="1429" t="str">
        <f t="shared" si="51"/>
        <v>00005</v>
      </c>
      <c r="D1218" s="1429" t="str">
        <f t="shared" si="53"/>
        <v>Fire Protective Rating: 2-hrs, Motorized Type</v>
      </c>
      <c r="E1218" s="1429" t="str">
        <f t="shared" si="48"/>
        <v>A04AR129 Finishing Work Door &amp; Window Work Blast Resistant Roll Up Door w/ Steel Frame (UoM: EA)</v>
      </c>
      <c r="F1218" s="1429" t="str">
        <f t="shared" si="49"/>
        <v xml:space="preserve">A04AR129-00005 Finishing Work Door &amp; Window Work Blast Resistant Roll Up Door w/ Steel Frame (UoM: EA) Fire Protective Rating: 2-hrs, Motorized Type     w/ Hardware &amp; Accessories  </v>
      </c>
      <c r="G1218" s="1430" t="str" cm="1">
        <f t="array" ref="G1218:H1218">_xlfn.TEXTSPLIT(I1218,"-")</f>
        <v>A04AR129</v>
      </c>
      <c r="H1218" s="1430" t="str">
        <v>00005</v>
      </c>
      <c r="I1218" s="1431" t="s">
        <v>6400</v>
      </c>
      <c r="J1218" s="1431" t="s">
        <v>4288</v>
      </c>
      <c r="K1218" s="1431" t="s">
        <v>5683</v>
      </c>
      <c r="L1218" s="1431" t="s">
        <v>5684</v>
      </c>
      <c r="M1218" s="1431" t="s">
        <v>4288</v>
      </c>
      <c r="N1218" s="1431" t="s">
        <v>6073</v>
      </c>
      <c r="O1218" s="1431" t="s">
        <v>6394</v>
      </c>
      <c r="P1218" s="1431" t="s">
        <v>6395</v>
      </c>
      <c r="Q1218" s="1431" t="s">
        <v>4973</v>
      </c>
      <c r="R1218" s="1431" t="s">
        <v>6367</v>
      </c>
      <c r="S1218" s="1431" t="s">
        <v>2965</v>
      </c>
      <c r="T1218" s="1431">
        <v>0</v>
      </c>
      <c r="U1218" s="1431" t="s">
        <v>2965</v>
      </c>
      <c r="V1218" s="1431">
        <v>0</v>
      </c>
      <c r="W1218" s="1431" t="s">
        <v>2965</v>
      </c>
      <c r="X1218" s="1431">
        <v>0</v>
      </c>
      <c r="Y1218" s="1431" t="s">
        <v>2965</v>
      </c>
      <c r="Z1218" s="1431">
        <v>0</v>
      </c>
      <c r="AA1218" s="1431" t="s">
        <v>4999</v>
      </c>
      <c r="AB1218" s="1431" t="s">
        <v>6077</v>
      </c>
      <c r="AC1218" s="1431" t="s">
        <v>2965</v>
      </c>
      <c r="AD1218" s="1431">
        <v>0</v>
      </c>
      <c r="AE1218" s="1431" t="s">
        <v>2965</v>
      </c>
      <c r="AF1218" s="1431">
        <v>0</v>
      </c>
      <c r="AG1218" s="1431">
        <v>0</v>
      </c>
      <c r="AH1218" s="1431" t="s">
        <v>6094</v>
      </c>
      <c r="AI1218" s="1431">
        <v>0</v>
      </c>
      <c r="AJ1218" s="1431">
        <v>0</v>
      </c>
      <c r="AK1218" s="1431">
        <v>0</v>
      </c>
      <c r="AL1218" s="1431">
        <v>0</v>
      </c>
      <c r="AM1218" s="1431" t="s">
        <v>6191</v>
      </c>
      <c r="AN1218" s="1431">
        <v>0</v>
      </c>
      <c r="AO1218" s="1431" t="s">
        <v>2965</v>
      </c>
      <c r="AP1218" s="1431" t="s">
        <v>4817</v>
      </c>
      <c r="AQ1218" s="1431" t="s">
        <v>4817</v>
      </c>
      <c r="AR1218" s="1431" t="s">
        <v>6396</v>
      </c>
      <c r="AS1218" s="1431" t="s">
        <v>6400</v>
      </c>
    </row>
    <row r="1219" spans="1:45" s="1429" customFormat="1" ht="17.25" customHeight="1">
      <c r="A1219" s="1429" t="str">
        <f t="shared" si="50"/>
        <v>00006</v>
      </c>
      <c r="B1219" s="1429" t="str">
        <f t="shared" si="52"/>
        <v>Fire Protective Rating: 2-hrs, Manual Type</v>
      </c>
      <c r="C1219" s="1429" t="str">
        <f t="shared" si="51"/>
        <v/>
      </c>
      <c r="D1219" s="1429" t="str">
        <f t="shared" si="53"/>
        <v/>
      </c>
      <c r="E1219" s="1429" t="str">
        <f t="shared" si="48"/>
        <v>A04AR129 Finishing Work Door &amp; Window Work Blast Resistant Roll Up Door w/ Steel Frame (UoM: EA)</v>
      </c>
      <c r="F1219" s="1429" t="str">
        <f t="shared" si="49"/>
        <v xml:space="preserve">A04AR129-00006 Finishing Work Door &amp; Window Work Blast Resistant Roll Up Door w/ Steel Frame (UoM: EA) Fire Protective Rating: 2-hrs, Manual Type     w/ Hardware &amp; Accessories  </v>
      </c>
      <c r="G1219" s="1430" t="str" cm="1">
        <f t="array" ref="G1219:H1219">_xlfn.TEXTSPLIT(I1219,"-")</f>
        <v>A04AR129</v>
      </c>
      <c r="H1219" s="1430" t="str">
        <v>00006</v>
      </c>
      <c r="I1219" s="1431" t="s">
        <v>6401</v>
      </c>
      <c r="J1219" s="1431" t="s">
        <v>4288</v>
      </c>
      <c r="K1219" s="1431" t="s">
        <v>5683</v>
      </c>
      <c r="L1219" s="1431" t="s">
        <v>5684</v>
      </c>
      <c r="M1219" s="1431" t="s">
        <v>4288</v>
      </c>
      <c r="N1219" s="1431" t="s">
        <v>6073</v>
      </c>
      <c r="O1219" s="1431" t="s">
        <v>6394</v>
      </c>
      <c r="P1219" s="1431" t="s">
        <v>6395</v>
      </c>
      <c r="Q1219" s="1431" t="s">
        <v>6369</v>
      </c>
      <c r="R1219" s="1431" t="s">
        <v>6370</v>
      </c>
      <c r="S1219" s="1431" t="s">
        <v>2965</v>
      </c>
      <c r="T1219" s="1431">
        <v>0</v>
      </c>
      <c r="U1219" s="1431" t="s">
        <v>2965</v>
      </c>
      <c r="V1219" s="1431">
        <v>0</v>
      </c>
      <c r="W1219" s="1431" t="s">
        <v>2965</v>
      </c>
      <c r="X1219" s="1431">
        <v>0</v>
      </c>
      <c r="Y1219" s="1431" t="s">
        <v>2965</v>
      </c>
      <c r="Z1219" s="1431">
        <v>0</v>
      </c>
      <c r="AA1219" s="1431" t="s">
        <v>4999</v>
      </c>
      <c r="AB1219" s="1431" t="s">
        <v>6077</v>
      </c>
      <c r="AC1219" s="1431" t="s">
        <v>2965</v>
      </c>
      <c r="AD1219" s="1431">
        <v>0</v>
      </c>
      <c r="AE1219" s="1431" t="s">
        <v>2965</v>
      </c>
      <c r="AF1219" s="1431">
        <v>0</v>
      </c>
      <c r="AG1219" s="1431">
        <v>0</v>
      </c>
      <c r="AH1219" s="1431" t="s">
        <v>6094</v>
      </c>
      <c r="AI1219" s="1431">
        <v>0</v>
      </c>
      <c r="AJ1219" s="1431">
        <v>0</v>
      </c>
      <c r="AK1219" s="1431">
        <v>0</v>
      </c>
      <c r="AL1219" s="1431">
        <v>0</v>
      </c>
      <c r="AM1219" s="1431" t="s">
        <v>6191</v>
      </c>
      <c r="AN1219" s="1431">
        <v>0</v>
      </c>
      <c r="AO1219" s="1431" t="s">
        <v>2965</v>
      </c>
      <c r="AP1219" s="1431" t="s">
        <v>4817</v>
      </c>
      <c r="AQ1219" s="1431" t="s">
        <v>4817</v>
      </c>
      <c r="AR1219" s="1431" t="s">
        <v>6396</v>
      </c>
      <c r="AS1219" s="1431" t="s">
        <v>6401</v>
      </c>
    </row>
    <row r="1220" spans="1:45" s="1429" customFormat="1" ht="17.25" customHeight="1">
      <c r="A1220" s="1429" t="str">
        <f t="shared" si="50"/>
        <v/>
      </c>
      <c r="B1220" s="1429" t="str">
        <f t="shared" si="52"/>
        <v/>
      </c>
      <c r="C1220" s="1429" t="str">
        <f t="shared" si="51"/>
        <v>00001</v>
      </c>
      <c r="D1220" s="1429" t="str">
        <f t="shared" si="53"/>
        <v>Fire Protective Rating: N/A, Motorized Type</v>
      </c>
      <c r="E1220" s="1429" t="str">
        <f t="shared" si="48"/>
        <v>A04AR130 Finishing Work Door &amp; Window Work Aluminum Roll Up Door w/ Aluminum Frame (UoM: M2)</v>
      </c>
      <c r="F1220" s="1429" t="str">
        <f t="shared" si="49"/>
        <v xml:space="preserve">A04AR130-00001 Finishing Work Door &amp; Window Work Aluminum Roll Up Door w/ Aluminum Frame (UoM: M2) Fire Protective Rating: N/A, Motorized Type     w/ Hardware &amp; Accessories  </v>
      </c>
      <c r="G1220" s="1430" t="str" cm="1">
        <f t="array" ref="G1220:H1220">_xlfn.TEXTSPLIT(I1220,"-")</f>
        <v>A04AR130</v>
      </c>
      <c r="H1220" s="1430" t="str">
        <v>00001</v>
      </c>
      <c r="I1220" s="1431" t="s">
        <v>6402</v>
      </c>
      <c r="J1220" s="1431" t="s">
        <v>4288</v>
      </c>
      <c r="K1220" s="1431" t="s">
        <v>5683</v>
      </c>
      <c r="L1220" s="1431" t="s">
        <v>5684</v>
      </c>
      <c r="M1220" s="1431" t="s">
        <v>4288</v>
      </c>
      <c r="N1220" s="1431" t="s">
        <v>6073</v>
      </c>
      <c r="O1220" s="1431" t="s">
        <v>6403</v>
      </c>
      <c r="P1220" s="1431" t="s">
        <v>6404</v>
      </c>
      <c r="Q1220" s="1431" t="s">
        <v>4742</v>
      </c>
      <c r="R1220" s="1431" t="s">
        <v>6349</v>
      </c>
      <c r="S1220" s="1431" t="s">
        <v>2965</v>
      </c>
      <c r="T1220" s="1431">
        <v>0</v>
      </c>
      <c r="U1220" s="1431" t="s">
        <v>2965</v>
      </c>
      <c r="V1220" s="1431">
        <v>0</v>
      </c>
      <c r="W1220" s="1431" t="s">
        <v>2965</v>
      </c>
      <c r="X1220" s="1431">
        <v>0</v>
      </c>
      <c r="Y1220" s="1431" t="s">
        <v>2965</v>
      </c>
      <c r="Z1220" s="1431">
        <v>0</v>
      </c>
      <c r="AA1220" s="1431" t="s">
        <v>4999</v>
      </c>
      <c r="AB1220" s="1431" t="s">
        <v>6077</v>
      </c>
      <c r="AC1220" s="1431" t="s">
        <v>2965</v>
      </c>
      <c r="AD1220" s="1431">
        <v>0</v>
      </c>
      <c r="AE1220" s="1431" t="s">
        <v>2965</v>
      </c>
      <c r="AF1220" s="1431">
        <v>0</v>
      </c>
      <c r="AG1220" s="1431">
        <v>0</v>
      </c>
      <c r="AH1220" s="1431">
        <v>0</v>
      </c>
      <c r="AI1220" s="1431">
        <v>0</v>
      </c>
      <c r="AJ1220" s="1431">
        <v>0</v>
      </c>
      <c r="AK1220" s="1431">
        <v>0</v>
      </c>
      <c r="AL1220" s="1431">
        <v>0</v>
      </c>
      <c r="AM1220" s="1431">
        <v>0</v>
      </c>
      <c r="AN1220" s="1431">
        <v>0</v>
      </c>
      <c r="AO1220" s="1431" t="s">
        <v>2965</v>
      </c>
      <c r="AP1220" s="1431" t="s">
        <v>4360</v>
      </c>
      <c r="AQ1220" s="1431" t="s">
        <v>4360</v>
      </c>
      <c r="AR1220" s="1431" t="s">
        <v>6405</v>
      </c>
      <c r="AS1220" s="1431" t="s">
        <v>6402</v>
      </c>
    </row>
    <row r="1221" spans="1:45" s="1429" customFormat="1" ht="17.25" customHeight="1">
      <c r="A1221" s="1429" t="str">
        <f t="shared" si="50"/>
        <v>00002</v>
      </c>
      <c r="B1221" s="1429" t="str">
        <f t="shared" si="52"/>
        <v>Fire Protective Rating: N/A, Manual Type</v>
      </c>
      <c r="C1221" s="1429" t="str">
        <f t="shared" si="51"/>
        <v/>
      </c>
      <c r="D1221" s="1429" t="str">
        <f t="shared" si="53"/>
        <v/>
      </c>
      <c r="E1221" s="1429" t="str">
        <f t="shared" si="48"/>
        <v>A04AR130 Finishing Work Door &amp; Window Work Aluminum Roll Up Door w/ Aluminum Frame (UoM: M2)</v>
      </c>
      <c r="F1221" s="1429" t="str">
        <f t="shared" si="49"/>
        <v xml:space="preserve">A04AR130-00002 Finishing Work Door &amp; Window Work Aluminum Roll Up Door w/ Aluminum Frame (UoM: M2) Fire Protective Rating: N/A, Manual Type     w/ Hardware &amp; Accessories  </v>
      </c>
      <c r="G1221" s="1430" t="str" cm="1">
        <f t="array" ref="G1221:H1221">_xlfn.TEXTSPLIT(I1221,"-")</f>
        <v>A04AR130</v>
      </c>
      <c r="H1221" s="1430" t="str">
        <v>00002</v>
      </c>
      <c r="I1221" s="1431" t="s">
        <v>6406</v>
      </c>
      <c r="J1221" s="1431" t="s">
        <v>4288</v>
      </c>
      <c r="K1221" s="1431" t="s">
        <v>5683</v>
      </c>
      <c r="L1221" s="1431" t="s">
        <v>5684</v>
      </c>
      <c r="M1221" s="1431" t="s">
        <v>4288</v>
      </c>
      <c r="N1221" s="1431" t="s">
        <v>6073</v>
      </c>
      <c r="O1221" s="1431" t="s">
        <v>6403</v>
      </c>
      <c r="P1221" s="1431" t="s">
        <v>6404</v>
      </c>
      <c r="Q1221" s="1431" t="s">
        <v>4747</v>
      </c>
      <c r="R1221" s="1431" t="s">
        <v>6352</v>
      </c>
      <c r="S1221" s="1431" t="s">
        <v>2965</v>
      </c>
      <c r="T1221" s="1431">
        <v>0</v>
      </c>
      <c r="U1221" s="1431" t="s">
        <v>2965</v>
      </c>
      <c r="V1221" s="1431">
        <v>0</v>
      </c>
      <c r="W1221" s="1431" t="s">
        <v>2965</v>
      </c>
      <c r="X1221" s="1431">
        <v>0</v>
      </c>
      <c r="Y1221" s="1431" t="s">
        <v>2965</v>
      </c>
      <c r="Z1221" s="1431">
        <v>0</v>
      </c>
      <c r="AA1221" s="1431" t="s">
        <v>4999</v>
      </c>
      <c r="AB1221" s="1431" t="s">
        <v>6077</v>
      </c>
      <c r="AC1221" s="1431" t="s">
        <v>2965</v>
      </c>
      <c r="AD1221" s="1431">
        <v>0</v>
      </c>
      <c r="AE1221" s="1431" t="s">
        <v>2965</v>
      </c>
      <c r="AF1221" s="1431">
        <v>0</v>
      </c>
      <c r="AG1221" s="1431">
        <v>0</v>
      </c>
      <c r="AH1221" s="1431">
        <v>0</v>
      </c>
      <c r="AI1221" s="1431">
        <v>0</v>
      </c>
      <c r="AJ1221" s="1431">
        <v>0</v>
      </c>
      <c r="AK1221" s="1431">
        <v>0</v>
      </c>
      <c r="AL1221" s="1431">
        <v>0</v>
      </c>
      <c r="AM1221" s="1431">
        <v>0</v>
      </c>
      <c r="AN1221" s="1431">
        <v>0</v>
      </c>
      <c r="AO1221" s="1431" t="s">
        <v>2965</v>
      </c>
      <c r="AP1221" s="1431" t="s">
        <v>4360</v>
      </c>
      <c r="AQ1221" s="1431" t="s">
        <v>4360</v>
      </c>
      <c r="AR1221" s="1431" t="s">
        <v>6405</v>
      </c>
      <c r="AS1221" s="1431" t="s">
        <v>6406</v>
      </c>
    </row>
    <row r="1222" spans="1:45" s="1429" customFormat="1" ht="17.25" customHeight="1">
      <c r="A1222" s="1429" t="str">
        <f t="shared" si="50"/>
        <v/>
      </c>
      <c r="B1222" s="1429" t="str">
        <f t="shared" si="52"/>
        <v/>
      </c>
      <c r="C1222" s="1429" t="str">
        <f t="shared" si="51"/>
        <v>00001</v>
      </c>
      <c r="D1222" s="1429" t="str">
        <f t="shared" si="53"/>
        <v>Fire Protective Rating: N/A, Motorized Type</v>
      </c>
      <c r="E1222" s="1429" t="str">
        <f t="shared" si="48"/>
        <v>A04AR131 Finishing Work Door &amp; Window Work Aluminum Roll Up Door w/ Aluminum Frame (UoM: EA)</v>
      </c>
      <c r="F1222" s="1429" t="str">
        <f t="shared" si="49"/>
        <v xml:space="preserve">A04AR131-00001 Finishing Work Door &amp; Window Work Aluminum Roll Up Door w/ Aluminum Frame (UoM: EA) Fire Protective Rating: N/A, Motorized Type     w/ Hardware &amp; Accessories  </v>
      </c>
      <c r="G1222" s="1430" t="str" cm="1">
        <f t="array" ref="G1222:H1222">_xlfn.TEXTSPLIT(I1222,"-")</f>
        <v>A04AR131</v>
      </c>
      <c r="H1222" s="1430" t="str">
        <v>00001</v>
      </c>
      <c r="I1222" s="1431" t="s">
        <v>6407</v>
      </c>
      <c r="J1222" s="1431" t="s">
        <v>4288</v>
      </c>
      <c r="K1222" s="1431" t="s">
        <v>5683</v>
      </c>
      <c r="L1222" s="1431" t="s">
        <v>5684</v>
      </c>
      <c r="M1222" s="1431" t="s">
        <v>4288</v>
      </c>
      <c r="N1222" s="1431" t="s">
        <v>6073</v>
      </c>
      <c r="O1222" s="1431" t="s">
        <v>6408</v>
      </c>
      <c r="P1222" s="1431" t="s">
        <v>6409</v>
      </c>
      <c r="Q1222" s="1431" t="s">
        <v>4742</v>
      </c>
      <c r="R1222" s="1431" t="s">
        <v>6349</v>
      </c>
      <c r="S1222" s="1431" t="s">
        <v>2965</v>
      </c>
      <c r="T1222" s="1431">
        <v>0</v>
      </c>
      <c r="U1222" s="1431" t="s">
        <v>2965</v>
      </c>
      <c r="V1222" s="1431">
        <v>0</v>
      </c>
      <c r="W1222" s="1431" t="s">
        <v>2965</v>
      </c>
      <c r="X1222" s="1431">
        <v>0</v>
      </c>
      <c r="Y1222" s="1431" t="s">
        <v>2965</v>
      </c>
      <c r="Z1222" s="1431">
        <v>0</v>
      </c>
      <c r="AA1222" s="1431" t="s">
        <v>4999</v>
      </c>
      <c r="AB1222" s="1431" t="s">
        <v>6077</v>
      </c>
      <c r="AC1222" s="1431" t="s">
        <v>2965</v>
      </c>
      <c r="AD1222" s="1431">
        <v>0</v>
      </c>
      <c r="AE1222" s="1431" t="s">
        <v>2965</v>
      </c>
      <c r="AF1222" s="1431">
        <v>0</v>
      </c>
      <c r="AG1222" s="1431">
        <v>0</v>
      </c>
      <c r="AH1222" s="1431" t="s">
        <v>6094</v>
      </c>
      <c r="AI1222" s="1431">
        <v>0</v>
      </c>
      <c r="AJ1222" s="1431">
        <v>0</v>
      </c>
      <c r="AK1222" s="1431">
        <v>0</v>
      </c>
      <c r="AL1222" s="1431">
        <v>0</v>
      </c>
      <c r="AM1222" s="1431">
        <v>0</v>
      </c>
      <c r="AN1222" s="1431">
        <v>0</v>
      </c>
      <c r="AO1222" s="1431" t="s">
        <v>2965</v>
      </c>
      <c r="AP1222" s="1431" t="s">
        <v>4817</v>
      </c>
      <c r="AQ1222" s="1431" t="s">
        <v>4817</v>
      </c>
      <c r="AR1222" s="1431" t="s">
        <v>3953</v>
      </c>
      <c r="AS1222" s="1431" t="s">
        <v>6407</v>
      </c>
    </row>
    <row r="1223" spans="1:45" s="1429" customFormat="1" ht="17.25" customHeight="1">
      <c r="A1223" s="1429" t="str">
        <f t="shared" si="50"/>
        <v>00002</v>
      </c>
      <c r="B1223" s="1429" t="str">
        <f t="shared" si="52"/>
        <v>Fire Protective Rating: N/A, Manual Type</v>
      </c>
      <c r="C1223" s="1429" t="str">
        <f t="shared" si="51"/>
        <v/>
      </c>
      <c r="D1223" s="1429" t="str">
        <f t="shared" si="53"/>
        <v/>
      </c>
      <c r="E1223" s="1429" t="str">
        <f t="shared" si="48"/>
        <v>A04AR131 Finishing Work Door &amp; Window Work Aluminum Roll Up Door w/ Aluminum Frame (UoM: EA)</v>
      </c>
      <c r="F1223" s="1429" t="str">
        <f t="shared" si="49"/>
        <v xml:space="preserve">A04AR131-00002 Finishing Work Door &amp; Window Work Aluminum Roll Up Door w/ Aluminum Frame (UoM: EA) Fire Protective Rating: N/A, Manual Type     w/ Hardware &amp; Accessories  </v>
      </c>
      <c r="G1223" s="1430" t="str" cm="1">
        <f t="array" ref="G1223:H1223">_xlfn.TEXTSPLIT(I1223,"-")</f>
        <v>A04AR131</v>
      </c>
      <c r="H1223" s="1430" t="str">
        <v>00002</v>
      </c>
      <c r="I1223" s="1431" t="s">
        <v>6410</v>
      </c>
      <c r="J1223" s="1431" t="s">
        <v>4288</v>
      </c>
      <c r="K1223" s="1431" t="s">
        <v>5683</v>
      </c>
      <c r="L1223" s="1431" t="s">
        <v>5684</v>
      </c>
      <c r="M1223" s="1431" t="s">
        <v>4288</v>
      </c>
      <c r="N1223" s="1431" t="s">
        <v>6073</v>
      </c>
      <c r="O1223" s="1431" t="s">
        <v>6408</v>
      </c>
      <c r="P1223" s="1431" t="s">
        <v>6409</v>
      </c>
      <c r="Q1223" s="1431" t="s">
        <v>4747</v>
      </c>
      <c r="R1223" s="1431" t="s">
        <v>6352</v>
      </c>
      <c r="S1223" s="1431" t="s">
        <v>2965</v>
      </c>
      <c r="T1223" s="1431">
        <v>0</v>
      </c>
      <c r="U1223" s="1431" t="s">
        <v>2965</v>
      </c>
      <c r="V1223" s="1431">
        <v>0</v>
      </c>
      <c r="W1223" s="1431" t="s">
        <v>2965</v>
      </c>
      <c r="X1223" s="1431">
        <v>0</v>
      </c>
      <c r="Y1223" s="1431" t="s">
        <v>2965</v>
      </c>
      <c r="Z1223" s="1431">
        <v>0</v>
      </c>
      <c r="AA1223" s="1431" t="s">
        <v>4999</v>
      </c>
      <c r="AB1223" s="1431" t="s">
        <v>6077</v>
      </c>
      <c r="AC1223" s="1431" t="s">
        <v>2965</v>
      </c>
      <c r="AD1223" s="1431">
        <v>0</v>
      </c>
      <c r="AE1223" s="1431" t="s">
        <v>2965</v>
      </c>
      <c r="AF1223" s="1431">
        <v>0</v>
      </c>
      <c r="AG1223" s="1431">
        <v>0</v>
      </c>
      <c r="AH1223" s="1431" t="s">
        <v>6094</v>
      </c>
      <c r="AI1223" s="1431">
        <v>0</v>
      </c>
      <c r="AJ1223" s="1431">
        <v>0</v>
      </c>
      <c r="AK1223" s="1431">
        <v>0</v>
      </c>
      <c r="AL1223" s="1431">
        <v>0</v>
      </c>
      <c r="AM1223" s="1431">
        <v>0</v>
      </c>
      <c r="AN1223" s="1431">
        <v>0</v>
      </c>
      <c r="AO1223" s="1431" t="s">
        <v>2965</v>
      </c>
      <c r="AP1223" s="1431" t="s">
        <v>4817</v>
      </c>
      <c r="AQ1223" s="1431" t="s">
        <v>4817</v>
      </c>
      <c r="AR1223" s="1431" t="s">
        <v>3953</v>
      </c>
      <c r="AS1223" s="1431" t="s">
        <v>6410</v>
      </c>
    </row>
    <row r="1224" spans="1:45" s="1429" customFormat="1" ht="17.25" customHeight="1">
      <c r="A1224" s="1429" t="str">
        <f t="shared" si="50"/>
        <v/>
      </c>
      <c r="B1224" s="1429" t="str">
        <f t="shared" si="52"/>
        <v/>
      </c>
      <c r="C1224" s="1429" t="str">
        <f t="shared" si="51"/>
        <v>00001</v>
      </c>
      <c r="D1224" s="1429" t="str">
        <f t="shared" si="53"/>
        <v>Fire Protective Rating: N/A, Motorized Type</v>
      </c>
      <c r="E1224" s="1429" t="str">
        <f t="shared" ref="E1224:E1287" si="54">G1224&amp;" "&amp;L1224&amp;" "&amp;N1224&amp;" "&amp;P1224</f>
        <v>A04AR132 Finishing Work Door &amp; Window Work Steel Sliding Door w/ Steel Frame (UoM: M2)</v>
      </c>
      <c r="F1224" s="1429" t="str">
        <f t="shared" si="49"/>
        <v xml:space="preserve">A04AR132-00001 Finishing Work Door &amp; Window Work Steel Sliding Door w/ Steel Frame (UoM: M2) Fire Protective Rating: N/A, Motorized Type     w/ Hardware &amp; Accessories  </v>
      </c>
      <c r="G1224" s="1430" t="str" cm="1">
        <f t="array" ref="G1224:H1224">_xlfn.TEXTSPLIT(I1224,"-")</f>
        <v>A04AR132</v>
      </c>
      <c r="H1224" s="1430" t="str">
        <v>00001</v>
      </c>
      <c r="I1224" s="1431" t="s">
        <v>6411</v>
      </c>
      <c r="J1224" s="1431" t="s">
        <v>4288</v>
      </c>
      <c r="K1224" s="1431" t="s">
        <v>5683</v>
      </c>
      <c r="L1224" s="1431" t="s">
        <v>5684</v>
      </c>
      <c r="M1224" s="1431" t="s">
        <v>4288</v>
      </c>
      <c r="N1224" s="1431" t="s">
        <v>6073</v>
      </c>
      <c r="O1224" s="1431" t="s">
        <v>6412</v>
      </c>
      <c r="P1224" s="1431" t="s">
        <v>6413</v>
      </c>
      <c r="Q1224" s="1431" t="s">
        <v>4742</v>
      </c>
      <c r="R1224" s="1431" t="s">
        <v>6349</v>
      </c>
      <c r="S1224" s="1431" t="s">
        <v>2965</v>
      </c>
      <c r="T1224" s="1431">
        <v>0</v>
      </c>
      <c r="U1224" s="1431" t="s">
        <v>2965</v>
      </c>
      <c r="V1224" s="1431">
        <v>0</v>
      </c>
      <c r="W1224" s="1431" t="s">
        <v>2965</v>
      </c>
      <c r="X1224" s="1431">
        <v>0</v>
      </c>
      <c r="Y1224" s="1431" t="s">
        <v>2965</v>
      </c>
      <c r="Z1224" s="1431">
        <v>0</v>
      </c>
      <c r="AA1224" s="1431" t="s">
        <v>4999</v>
      </c>
      <c r="AB1224" s="1431" t="s">
        <v>6077</v>
      </c>
      <c r="AC1224" s="1431" t="s">
        <v>2965</v>
      </c>
      <c r="AD1224" s="1431">
        <v>0</v>
      </c>
      <c r="AE1224" s="1431" t="s">
        <v>2965</v>
      </c>
      <c r="AF1224" s="1431">
        <v>0</v>
      </c>
      <c r="AG1224" s="1431">
        <v>0</v>
      </c>
      <c r="AH1224" s="1431">
        <v>0</v>
      </c>
      <c r="AI1224" s="1431">
        <v>0</v>
      </c>
      <c r="AJ1224" s="1431">
        <v>0</v>
      </c>
      <c r="AK1224" s="1431">
        <v>0</v>
      </c>
      <c r="AL1224" s="1431">
        <v>0</v>
      </c>
      <c r="AM1224" s="1431">
        <v>0</v>
      </c>
      <c r="AN1224" s="1431">
        <v>0</v>
      </c>
      <c r="AO1224" s="1431" t="s">
        <v>2965</v>
      </c>
      <c r="AP1224" s="1431" t="s">
        <v>4360</v>
      </c>
      <c r="AQ1224" s="1431" t="s">
        <v>4360</v>
      </c>
      <c r="AR1224" s="1431" t="s">
        <v>6414</v>
      </c>
      <c r="AS1224" s="1431" t="s">
        <v>6411</v>
      </c>
    </row>
    <row r="1225" spans="1:45" s="1429" customFormat="1" ht="17.25" customHeight="1">
      <c r="A1225" s="1429" t="str">
        <f t="shared" si="50"/>
        <v>00002</v>
      </c>
      <c r="B1225" s="1429" t="str">
        <f t="shared" si="52"/>
        <v>Fire Protective Rating: N/A, Manual Type</v>
      </c>
      <c r="C1225" s="1429" t="str">
        <f t="shared" si="51"/>
        <v/>
      </c>
      <c r="D1225" s="1429" t="str">
        <f t="shared" si="53"/>
        <v/>
      </c>
      <c r="E1225" s="1429" t="str">
        <f t="shared" si="54"/>
        <v>A04AR132 Finishing Work Door &amp; Window Work Steel Sliding Door w/ Steel Frame (UoM: M2)</v>
      </c>
      <c r="F1225" s="1429" t="str">
        <f t="shared" ref="F1225:F1288" si="55">IF(I1225=0,"",I1225)&amp;" "&amp;IF(L1225=0,"",L1225)&amp;" "&amp;IF(N1225=0,"",N1225)&amp;" "&amp;IF(P1225=0,"",P1225)&amp;" "&amp;IF(R1225=0,"",R1225)&amp;" "&amp;IF(T1225=0,"",T1225)&amp;" "&amp;IF(V1225=0,"",V1225)&amp;" "&amp;IF(X1225=0,"",X1225)&amp;" "&amp;IF(Z1225=0,"",Z1225)&amp;" "&amp;IF(AB1225=0,"",AB1225)&amp;" "&amp;IF(AD1225=0,"",AD1225)&amp;" "&amp;IF(AF1225=0,"",AF1225)</f>
        <v xml:space="preserve">A04AR132-00002 Finishing Work Door &amp; Window Work Steel Sliding Door w/ Steel Frame (UoM: M2) Fire Protective Rating: N/A, Manual Type     w/ Hardware &amp; Accessories  </v>
      </c>
      <c r="G1225" s="1430" t="str" cm="1">
        <f t="array" ref="G1225:H1225">_xlfn.TEXTSPLIT(I1225,"-")</f>
        <v>A04AR132</v>
      </c>
      <c r="H1225" s="1430" t="str">
        <v>00002</v>
      </c>
      <c r="I1225" s="1431" t="s">
        <v>6415</v>
      </c>
      <c r="J1225" s="1431" t="s">
        <v>4288</v>
      </c>
      <c r="K1225" s="1431" t="s">
        <v>5683</v>
      </c>
      <c r="L1225" s="1431" t="s">
        <v>5684</v>
      </c>
      <c r="M1225" s="1431" t="s">
        <v>4288</v>
      </c>
      <c r="N1225" s="1431" t="s">
        <v>6073</v>
      </c>
      <c r="O1225" s="1431" t="s">
        <v>6412</v>
      </c>
      <c r="P1225" s="1431" t="s">
        <v>6413</v>
      </c>
      <c r="Q1225" s="1431" t="s">
        <v>4747</v>
      </c>
      <c r="R1225" s="1431" t="s">
        <v>6352</v>
      </c>
      <c r="S1225" s="1431" t="s">
        <v>2965</v>
      </c>
      <c r="T1225" s="1431">
        <v>0</v>
      </c>
      <c r="U1225" s="1431" t="s">
        <v>2965</v>
      </c>
      <c r="V1225" s="1431">
        <v>0</v>
      </c>
      <c r="W1225" s="1431" t="s">
        <v>2965</v>
      </c>
      <c r="X1225" s="1431">
        <v>0</v>
      </c>
      <c r="Y1225" s="1431" t="s">
        <v>2965</v>
      </c>
      <c r="Z1225" s="1431">
        <v>0</v>
      </c>
      <c r="AA1225" s="1431" t="s">
        <v>4999</v>
      </c>
      <c r="AB1225" s="1431" t="s">
        <v>6077</v>
      </c>
      <c r="AC1225" s="1431" t="s">
        <v>2965</v>
      </c>
      <c r="AD1225" s="1431">
        <v>0</v>
      </c>
      <c r="AE1225" s="1431" t="s">
        <v>2965</v>
      </c>
      <c r="AF1225" s="1431">
        <v>0</v>
      </c>
      <c r="AG1225" s="1431">
        <v>0</v>
      </c>
      <c r="AH1225" s="1431">
        <v>0</v>
      </c>
      <c r="AI1225" s="1431">
        <v>0</v>
      </c>
      <c r="AJ1225" s="1431">
        <v>0</v>
      </c>
      <c r="AK1225" s="1431">
        <v>0</v>
      </c>
      <c r="AL1225" s="1431">
        <v>0</v>
      </c>
      <c r="AM1225" s="1431">
        <v>0</v>
      </c>
      <c r="AN1225" s="1431">
        <v>0</v>
      </c>
      <c r="AO1225" s="1431" t="s">
        <v>2965</v>
      </c>
      <c r="AP1225" s="1431" t="s">
        <v>4360</v>
      </c>
      <c r="AQ1225" s="1431" t="s">
        <v>4360</v>
      </c>
      <c r="AR1225" s="1431" t="s">
        <v>6414</v>
      </c>
      <c r="AS1225" s="1431" t="s">
        <v>6415</v>
      </c>
    </row>
    <row r="1226" spans="1:45" s="1429" customFormat="1" ht="17.25" customHeight="1">
      <c r="A1226" s="1429" t="str">
        <f t="shared" si="50"/>
        <v/>
      </c>
      <c r="B1226" s="1429" t="str">
        <f t="shared" si="52"/>
        <v/>
      </c>
      <c r="C1226" s="1429" t="str">
        <f t="shared" si="51"/>
        <v>00003</v>
      </c>
      <c r="D1226" s="1429" t="str">
        <f t="shared" si="53"/>
        <v>Fire Protective Rating: 0.5-hr, Motorized Type</v>
      </c>
      <c r="E1226" s="1429" t="str">
        <f t="shared" si="54"/>
        <v>A04AR132 Finishing Work Door &amp; Window Work Steel Sliding Door w/ Steel Frame (UoM: M2)</v>
      </c>
      <c r="F1226" s="1429" t="str">
        <f t="shared" si="55"/>
        <v xml:space="preserve">A04AR132-00003 Finishing Work Door &amp; Window Work Steel Sliding Door w/ Steel Frame (UoM: M2) Fire Protective Rating: 0.5-hr, Motorized Type     w/ Hardware &amp; Accessories  </v>
      </c>
      <c r="G1226" s="1430" t="str" cm="1">
        <f t="array" ref="G1226:H1226">_xlfn.TEXTSPLIT(I1226,"-")</f>
        <v>A04AR132</v>
      </c>
      <c r="H1226" s="1430" t="str">
        <v>00003</v>
      </c>
      <c r="I1226" s="1431" t="s">
        <v>6416</v>
      </c>
      <c r="J1226" s="1431" t="s">
        <v>4288</v>
      </c>
      <c r="K1226" s="1431" t="s">
        <v>5683</v>
      </c>
      <c r="L1226" s="1431" t="s">
        <v>5684</v>
      </c>
      <c r="M1226" s="1431" t="s">
        <v>4288</v>
      </c>
      <c r="N1226" s="1431" t="s">
        <v>6073</v>
      </c>
      <c r="O1226" s="1431" t="s">
        <v>6412</v>
      </c>
      <c r="P1226" s="1431" t="s">
        <v>6413</v>
      </c>
      <c r="Q1226" s="1431" t="s">
        <v>4751</v>
      </c>
      <c r="R1226" s="1431" t="s">
        <v>6354</v>
      </c>
      <c r="S1226" s="1431" t="s">
        <v>2965</v>
      </c>
      <c r="T1226" s="1431">
        <v>0</v>
      </c>
      <c r="U1226" s="1431" t="s">
        <v>2965</v>
      </c>
      <c r="V1226" s="1431">
        <v>0</v>
      </c>
      <c r="W1226" s="1431" t="s">
        <v>2965</v>
      </c>
      <c r="X1226" s="1431">
        <v>0</v>
      </c>
      <c r="Y1226" s="1431" t="s">
        <v>2965</v>
      </c>
      <c r="Z1226" s="1431">
        <v>0</v>
      </c>
      <c r="AA1226" s="1431" t="s">
        <v>4999</v>
      </c>
      <c r="AB1226" s="1431" t="s">
        <v>6077</v>
      </c>
      <c r="AC1226" s="1431" t="s">
        <v>2965</v>
      </c>
      <c r="AD1226" s="1431">
        <v>0</v>
      </c>
      <c r="AE1226" s="1431" t="s">
        <v>2965</v>
      </c>
      <c r="AF1226" s="1431">
        <v>0</v>
      </c>
      <c r="AG1226" s="1431">
        <v>0</v>
      </c>
      <c r="AH1226" s="1431">
        <v>0</v>
      </c>
      <c r="AI1226" s="1431">
        <v>0</v>
      </c>
      <c r="AJ1226" s="1431">
        <v>0</v>
      </c>
      <c r="AK1226" s="1431">
        <v>0</v>
      </c>
      <c r="AL1226" s="1431">
        <v>0</v>
      </c>
      <c r="AM1226" s="1431">
        <v>0</v>
      </c>
      <c r="AN1226" s="1431">
        <v>0</v>
      </c>
      <c r="AO1226" s="1431" t="s">
        <v>2965</v>
      </c>
      <c r="AP1226" s="1431" t="s">
        <v>4360</v>
      </c>
      <c r="AQ1226" s="1431" t="s">
        <v>4360</v>
      </c>
      <c r="AR1226" s="1431" t="s">
        <v>6414</v>
      </c>
      <c r="AS1226" s="1431" t="s">
        <v>6416</v>
      </c>
    </row>
    <row r="1227" spans="1:45" s="1429" customFormat="1" ht="17.25" customHeight="1">
      <c r="A1227" s="1429" t="str">
        <f t="shared" si="50"/>
        <v>00004</v>
      </c>
      <c r="B1227" s="1429" t="str">
        <f t="shared" si="52"/>
        <v>Fire Protective Rating: 0.5-hr, Manual Type</v>
      </c>
      <c r="C1227" s="1429" t="str">
        <f t="shared" si="51"/>
        <v/>
      </c>
      <c r="D1227" s="1429" t="str">
        <f t="shared" si="53"/>
        <v/>
      </c>
      <c r="E1227" s="1429" t="str">
        <f t="shared" si="54"/>
        <v>A04AR132 Finishing Work Door &amp; Window Work Steel Sliding Door w/ Steel Frame (UoM: M2)</v>
      </c>
      <c r="F1227" s="1429" t="str">
        <f t="shared" si="55"/>
        <v xml:space="preserve">A04AR132-00004 Finishing Work Door &amp; Window Work Steel Sliding Door w/ Steel Frame (UoM: M2) Fire Protective Rating: 0.5-hr, Manual Type     w/ Hardware &amp; Accessories  </v>
      </c>
      <c r="G1227" s="1430" t="str" cm="1">
        <f t="array" ref="G1227:H1227">_xlfn.TEXTSPLIT(I1227,"-")</f>
        <v>A04AR132</v>
      </c>
      <c r="H1227" s="1430" t="str">
        <v>00004</v>
      </c>
      <c r="I1227" s="1431" t="s">
        <v>6417</v>
      </c>
      <c r="J1227" s="1431" t="s">
        <v>4288</v>
      </c>
      <c r="K1227" s="1431" t="s">
        <v>5683</v>
      </c>
      <c r="L1227" s="1431" t="s">
        <v>5684</v>
      </c>
      <c r="M1227" s="1431" t="s">
        <v>4288</v>
      </c>
      <c r="N1227" s="1431" t="s">
        <v>6073</v>
      </c>
      <c r="O1227" s="1431" t="s">
        <v>6412</v>
      </c>
      <c r="P1227" s="1431" t="s">
        <v>6413</v>
      </c>
      <c r="Q1227" s="1431" t="s">
        <v>4767</v>
      </c>
      <c r="R1227" s="1431" t="s">
        <v>6356</v>
      </c>
      <c r="S1227" s="1431" t="s">
        <v>2965</v>
      </c>
      <c r="T1227" s="1431">
        <v>0</v>
      </c>
      <c r="U1227" s="1431" t="s">
        <v>2965</v>
      </c>
      <c r="V1227" s="1431">
        <v>0</v>
      </c>
      <c r="W1227" s="1431" t="s">
        <v>2965</v>
      </c>
      <c r="X1227" s="1431">
        <v>0</v>
      </c>
      <c r="Y1227" s="1431" t="s">
        <v>2965</v>
      </c>
      <c r="Z1227" s="1431">
        <v>0</v>
      </c>
      <c r="AA1227" s="1431" t="s">
        <v>4999</v>
      </c>
      <c r="AB1227" s="1431" t="s">
        <v>6077</v>
      </c>
      <c r="AC1227" s="1431" t="s">
        <v>2965</v>
      </c>
      <c r="AD1227" s="1431">
        <v>0</v>
      </c>
      <c r="AE1227" s="1431" t="s">
        <v>2965</v>
      </c>
      <c r="AF1227" s="1431">
        <v>0</v>
      </c>
      <c r="AG1227" s="1431">
        <v>0</v>
      </c>
      <c r="AH1227" s="1431">
        <v>0</v>
      </c>
      <c r="AI1227" s="1431">
        <v>0</v>
      </c>
      <c r="AJ1227" s="1431">
        <v>0</v>
      </c>
      <c r="AK1227" s="1431">
        <v>0</v>
      </c>
      <c r="AL1227" s="1431">
        <v>0</v>
      </c>
      <c r="AM1227" s="1431">
        <v>0</v>
      </c>
      <c r="AN1227" s="1431">
        <v>0</v>
      </c>
      <c r="AO1227" s="1431" t="s">
        <v>2965</v>
      </c>
      <c r="AP1227" s="1431" t="s">
        <v>4360</v>
      </c>
      <c r="AQ1227" s="1431" t="s">
        <v>4360</v>
      </c>
      <c r="AR1227" s="1431" t="s">
        <v>6414</v>
      </c>
      <c r="AS1227" s="1431" t="s">
        <v>6417</v>
      </c>
    </row>
    <row r="1228" spans="1:45" s="1429" customFormat="1" ht="17.25" customHeight="1">
      <c r="A1228" s="1429" t="str">
        <f t="shared" si="50"/>
        <v/>
      </c>
      <c r="B1228" s="1429" t="str">
        <f t="shared" si="52"/>
        <v/>
      </c>
      <c r="C1228" s="1429" t="str">
        <f t="shared" si="51"/>
        <v>00005</v>
      </c>
      <c r="D1228" s="1429" t="str">
        <f t="shared" si="53"/>
        <v>Fire Protective Rating: 1-hr, Motorized Type</v>
      </c>
      <c r="E1228" s="1429" t="str">
        <f t="shared" si="54"/>
        <v>A04AR132 Finishing Work Door &amp; Window Work Steel Sliding Door w/ Steel Frame (UoM: M2)</v>
      </c>
      <c r="F1228" s="1429" t="str">
        <f t="shared" si="55"/>
        <v xml:space="preserve">A04AR132-00005 Finishing Work Door &amp; Window Work Steel Sliding Door w/ Steel Frame (UoM: M2) Fire Protective Rating: 1-hr, Motorized Type     w/ Hardware &amp; Accessories  </v>
      </c>
      <c r="G1228" s="1430" t="str" cm="1">
        <f t="array" ref="G1228:H1228">_xlfn.TEXTSPLIT(I1228,"-")</f>
        <v>A04AR132</v>
      </c>
      <c r="H1228" s="1430" t="str">
        <v>00005</v>
      </c>
      <c r="I1228" s="1431" t="s">
        <v>6418</v>
      </c>
      <c r="J1228" s="1431" t="s">
        <v>4288</v>
      </c>
      <c r="K1228" s="1431" t="s">
        <v>5683</v>
      </c>
      <c r="L1228" s="1431" t="s">
        <v>5684</v>
      </c>
      <c r="M1228" s="1431" t="s">
        <v>4288</v>
      </c>
      <c r="N1228" s="1431" t="s">
        <v>6073</v>
      </c>
      <c r="O1228" s="1431" t="s">
        <v>6412</v>
      </c>
      <c r="P1228" s="1431" t="s">
        <v>6413</v>
      </c>
      <c r="Q1228" s="1431" t="s">
        <v>4770</v>
      </c>
      <c r="R1228" s="1431" t="s">
        <v>6358</v>
      </c>
      <c r="S1228" s="1431" t="s">
        <v>2965</v>
      </c>
      <c r="T1228" s="1431">
        <v>0</v>
      </c>
      <c r="U1228" s="1431" t="s">
        <v>2965</v>
      </c>
      <c r="V1228" s="1431">
        <v>0</v>
      </c>
      <c r="W1228" s="1431" t="s">
        <v>2965</v>
      </c>
      <c r="X1228" s="1431">
        <v>0</v>
      </c>
      <c r="Y1228" s="1431" t="s">
        <v>2965</v>
      </c>
      <c r="Z1228" s="1431">
        <v>0</v>
      </c>
      <c r="AA1228" s="1431" t="s">
        <v>4999</v>
      </c>
      <c r="AB1228" s="1431" t="s">
        <v>6077</v>
      </c>
      <c r="AC1228" s="1431" t="s">
        <v>2965</v>
      </c>
      <c r="AD1228" s="1431">
        <v>0</v>
      </c>
      <c r="AE1228" s="1431" t="s">
        <v>2965</v>
      </c>
      <c r="AF1228" s="1431">
        <v>0</v>
      </c>
      <c r="AG1228" s="1431">
        <v>0</v>
      </c>
      <c r="AH1228" s="1431">
        <v>0</v>
      </c>
      <c r="AI1228" s="1431">
        <v>0</v>
      </c>
      <c r="AJ1228" s="1431">
        <v>0</v>
      </c>
      <c r="AK1228" s="1431">
        <v>0</v>
      </c>
      <c r="AL1228" s="1431">
        <v>0</v>
      </c>
      <c r="AM1228" s="1431">
        <v>0</v>
      </c>
      <c r="AN1228" s="1431">
        <v>0</v>
      </c>
      <c r="AO1228" s="1431" t="s">
        <v>2965</v>
      </c>
      <c r="AP1228" s="1431" t="s">
        <v>4360</v>
      </c>
      <c r="AQ1228" s="1431" t="s">
        <v>4360</v>
      </c>
      <c r="AR1228" s="1431" t="s">
        <v>6414</v>
      </c>
      <c r="AS1228" s="1431" t="s">
        <v>6418</v>
      </c>
    </row>
    <row r="1229" spans="1:45" s="1429" customFormat="1" ht="17.25" customHeight="1">
      <c r="A1229" s="1429" t="str">
        <f t="shared" si="50"/>
        <v>00006</v>
      </c>
      <c r="B1229" s="1429" t="str">
        <f t="shared" si="52"/>
        <v>Fire Protective Rating: 1-hr, Manual Type</v>
      </c>
      <c r="C1229" s="1429" t="str">
        <f t="shared" si="51"/>
        <v/>
      </c>
      <c r="D1229" s="1429" t="str">
        <f t="shared" si="53"/>
        <v/>
      </c>
      <c r="E1229" s="1429" t="str">
        <f t="shared" si="54"/>
        <v>A04AR132 Finishing Work Door &amp; Window Work Steel Sliding Door w/ Steel Frame (UoM: M2)</v>
      </c>
      <c r="F1229" s="1429" t="str">
        <f t="shared" si="55"/>
        <v xml:space="preserve">A04AR132-00006 Finishing Work Door &amp; Window Work Steel Sliding Door w/ Steel Frame (UoM: M2) Fire Protective Rating: 1-hr, Manual Type     w/ Hardware &amp; Accessories  </v>
      </c>
      <c r="G1229" s="1430" t="str" cm="1">
        <f t="array" ref="G1229:H1229">_xlfn.TEXTSPLIT(I1229,"-")</f>
        <v>A04AR132</v>
      </c>
      <c r="H1229" s="1430" t="str">
        <v>00006</v>
      </c>
      <c r="I1229" s="1431" t="s">
        <v>6419</v>
      </c>
      <c r="J1229" s="1431" t="s">
        <v>4288</v>
      </c>
      <c r="K1229" s="1431" t="s">
        <v>5683</v>
      </c>
      <c r="L1229" s="1431" t="s">
        <v>5684</v>
      </c>
      <c r="M1229" s="1431" t="s">
        <v>4288</v>
      </c>
      <c r="N1229" s="1431" t="s">
        <v>6073</v>
      </c>
      <c r="O1229" s="1431" t="s">
        <v>6412</v>
      </c>
      <c r="P1229" s="1431" t="s">
        <v>6413</v>
      </c>
      <c r="Q1229" s="1431" t="s">
        <v>4288</v>
      </c>
      <c r="R1229" s="1431" t="s">
        <v>6360</v>
      </c>
      <c r="S1229" s="1431" t="s">
        <v>2965</v>
      </c>
      <c r="T1229" s="1431">
        <v>0</v>
      </c>
      <c r="U1229" s="1431" t="s">
        <v>2965</v>
      </c>
      <c r="V1229" s="1431">
        <v>0</v>
      </c>
      <c r="W1229" s="1431" t="s">
        <v>2965</v>
      </c>
      <c r="X1229" s="1431">
        <v>0</v>
      </c>
      <c r="Y1229" s="1431" t="s">
        <v>2965</v>
      </c>
      <c r="Z1229" s="1431">
        <v>0</v>
      </c>
      <c r="AA1229" s="1431" t="s">
        <v>4999</v>
      </c>
      <c r="AB1229" s="1431" t="s">
        <v>6077</v>
      </c>
      <c r="AC1229" s="1431" t="s">
        <v>2965</v>
      </c>
      <c r="AD1229" s="1431">
        <v>0</v>
      </c>
      <c r="AE1229" s="1431" t="s">
        <v>2965</v>
      </c>
      <c r="AF1229" s="1431">
        <v>0</v>
      </c>
      <c r="AG1229" s="1431">
        <v>0</v>
      </c>
      <c r="AH1229" s="1431">
        <v>0</v>
      </c>
      <c r="AI1229" s="1431">
        <v>0</v>
      </c>
      <c r="AJ1229" s="1431">
        <v>0</v>
      </c>
      <c r="AK1229" s="1431">
        <v>0</v>
      </c>
      <c r="AL1229" s="1431">
        <v>0</v>
      </c>
      <c r="AM1229" s="1431">
        <v>0</v>
      </c>
      <c r="AN1229" s="1431">
        <v>0</v>
      </c>
      <c r="AO1229" s="1431" t="s">
        <v>2965</v>
      </c>
      <c r="AP1229" s="1431" t="s">
        <v>4360</v>
      </c>
      <c r="AQ1229" s="1431" t="s">
        <v>4360</v>
      </c>
      <c r="AR1229" s="1431" t="s">
        <v>6414</v>
      </c>
      <c r="AS1229" s="1431" t="s">
        <v>6419</v>
      </c>
    </row>
    <row r="1230" spans="1:45" s="1429" customFormat="1" ht="17.25" customHeight="1">
      <c r="A1230" s="1429" t="str">
        <f t="shared" si="50"/>
        <v/>
      </c>
      <c r="B1230" s="1429" t="str">
        <f t="shared" si="52"/>
        <v/>
      </c>
      <c r="C1230" s="1429" t="str">
        <f t="shared" si="51"/>
        <v>00007</v>
      </c>
      <c r="D1230" s="1429" t="str">
        <f t="shared" si="53"/>
        <v>Fire Protective Rating: 1.5-hrs, Motorized Type</v>
      </c>
      <c r="E1230" s="1429" t="str">
        <f t="shared" si="54"/>
        <v>A04AR132 Finishing Work Door &amp; Window Work Steel Sliding Door w/ Steel Frame (UoM: M2)</v>
      </c>
      <c r="F1230" s="1429" t="str">
        <f t="shared" si="55"/>
        <v xml:space="preserve">A04AR132-00007 Finishing Work Door &amp; Window Work Steel Sliding Door w/ Steel Frame (UoM: M2) Fire Protective Rating: 1.5-hrs, Motorized Type     w/ Hardware &amp; Accessories  </v>
      </c>
      <c r="G1230" s="1430" t="str" cm="1">
        <f t="array" ref="G1230:H1230">_xlfn.TEXTSPLIT(I1230,"-")</f>
        <v>A04AR132</v>
      </c>
      <c r="H1230" s="1430" t="str">
        <v>00007</v>
      </c>
      <c r="I1230" s="1431" t="s">
        <v>6420</v>
      </c>
      <c r="J1230" s="1431" t="s">
        <v>4288</v>
      </c>
      <c r="K1230" s="1431" t="s">
        <v>5683</v>
      </c>
      <c r="L1230" s="1431" t="s">
        <v>5684</v>
      </c>
      <c r="M1230" s="1431" t="s">
        <v>4288</v>
      </c>
      <c r="N1230" s="1431" t="s">
        <v>6073</v>
      </c>
      <c r="O1230" s="1431" t="s">
        <v>6412</v>
      </c>
      <c r="P1230" s="1431" t="s">
        <v>6413</v>
      </c>
      <c r="Q1230" s="1431" t="s">
        <v>4775</v>
      </c>
      <c r="R1230" s="1431" t="s">
        <v>6362</v>
      </c>
      <c r="S1230" s="1431" t="s">
        <v>2965</v>
      </c>
      <c r="T1230" s="1431">
        <v>0</v>
      </c>
      <c r="U1230" s="1431" t="s">
        <v>2965</v>
      </c>
      <c r="V1230" s="1431">
        <v>0</v>
      </c>
      <c r="W1230" s="1431" t="s">
        <v>2965</v>
      </c>
      <c r="X1230" s="1431">
        <v>0</v>
      </c>
      <c r="Y1230" s="1431" t="s">
        <v>2965</v>
      </c>
      <c r="Z1230" s="1431">
        <v>0</v>
      </c>
      <c r="AA1230" s="1431" t="s">
        <v>4999</v>
      </c>
      <c r="AB1230" s="1431" t="s">
        <v>6077</v>
      </c>
      <c r="AC1230" s="1431" t="s">
        <v>2965</v>
      </c>
      <c r="AD1230" s="1431">
        <v>0</v>
      </c>
      <c r="AE1230" s="1431" t="s">
        <v>2965</v>
      </c>
      <c r="AF1230" s="1431">
        <v>0</v>
      </c>
      <c r="AG1230" s="1431">
        <v>0</v>
      </c>
      <c r="AH1230" s="1431">
        <v>0</v>
      </c>
      <c r="AI1230" s="1431">
        <v>0</v>
      </c>
      <c r="AJ1230" s="1431">
        <v>0</v>
      </c>
      <c r="AK1230" s="1431">
        <v>0</v>
      </c>
      <c r="AL1230" s="1431">
        <v>0</v>
      </c>
      <c r="AM1230" s="1431">
        <v>0</v>
      </c>
      <c r="AN1230" s="1431">
        <v>0</v>
      </c>
      <c r="AO1230" s="1431" t="s">
        <v>2965</v>
      </c>
      <c r="AP1230" s="1431" t="s">
        <v>4360</v>
      </c>
      <c r="AQ1230" s="1431" t="s">
        <v>4360</v>
      </c>
      <c r="AR1230" s="1431" t="s">
        <v>6414</v>
      </c>
      <c r="AS1230" s="1431" t="s">
        <v>6420</v>
      </c>
    </row>
    <row r="1231" spans="1:45" s="1429" customFormat="1" ht="17.25" customHeight="1">
      <c r="A1231" s="1429" t="str">
        <f t="shared" si="50"/>
        <v>00008</v>
      </c>
      <c r="B1231" s="1429" t="str">
        <f t="shared" si="52"/>
        <v>Fire Protective Rating: 1.5-hrs, Manual Type</v>
      </c>
      <c r="C1231" s="1429" t="str">
        <f t="shared" si="51"/>
        <v/>
      </c>
      <c r="D1231" s="1429" t="str">
        <f t="shared" si="53"/>
        <v/>
      </c>
      <c r="E1231" s="1429" t="str">
        <f t="shared" si="54"/>
        <v>A04AR132 Finishing Work Door &amp; Window Work Steel Sliding Door w/ Steel Frame (UoM: M2)</v>
      </c>
      <c r="F1231" s="1429" t="str">
        <f t="shared" si="55"/>
        <v xml:space="preserve">A04AR132-00008 Finishing Work Door &amp; Window Work Steel Sliding Door w/ Steel Frame (UoM: M2) Fire Protective Rating: 1.5-hrs, Manual Type     w/ Hardware &amp; Accessories  </v>
      </c>
      <c r="G1231" s="1430" t="str" cm="1">
        <f t="array" ref="G1231:H1231">_xlfn.TEXTSPLIT(I1231,"-")</f>
        <v>A04AR132</v>
      </c>
      <c r="H1231" s="1430" t="str">
        <v>00008</v>
      </c>
      <c r="I1231" s="1431" t="s">
        <v>6421</v>
      </c>
      <c r="J1231" s="1431" t="s">
        <v>4288</v>
      </c>
      <c r="K1231" s="1431" t="s">
        <v>5683</v>
      </c>
      <c r="L1231" s="1431" t="s">
        <v>5684</v>
      </c>
      <c r="M1231" s="1431" t="s">
        <v>4288</v>
      </c>
      <c r="N1231" s="1431" t="s">
        <v>6073</v>
      </c>
      <c r="O1231" s="1431" t="s">
        <v>6412</v>
      </c>
      <c r="P1231" s="1431" t="s">
        <v>6413</v>
      </c>
      <c r="Q1231" s="1431" t="s">
        <v>6364</v>
      </c>
      <c r="R1231" s="1431" t="s">
        <v>6365</v>
      </c>
      <c r="S1231" s="1431" t="s">
        <v>2965</v>
      </c>
      <c r="T1231" s="1431">
        <v>0</v>
      </c>
      <c r="U1231" s="1431" t="s">
        <v>2965</v>
      </c>
      <c r="V1231" s="1431">
        <v>0</v>
      </c>
      <c r="W1231" s="1431" t="s">
        <v>2965</v>
      </c>
      <c r="X1231" s="1431">
        <v>0</v>
      </c>
      <c r="Y1231" s="1431" t="s">
        <v>2965</v>
      </c>
      <c r="Z1231" s="1431">
        <v>0</v>
      </c>
      <c r="AA1231" s="1431" t="s">
        <v>4999</v>
      </c>
      <c r="AB1231" s="1431" t="s">
        <v>6077</v>
      </c>
      <c r="AC1231" s="1431" t="s">
        <v>2965</v>
      </c>
      <c r="AD1231" s="1431">
        <v>0</v>
      </c>
      <c r="AE1231" s="1431" t="s">
        <v>2965</v>
      </c>
      <c r="AF1231" s="1431">
        <v>0</v>
      </c>
      <c r="AG1231" s="1431">
        <v>0</v>
      </c>
      <c r="AH1231" s="1431">
        <v>0</v>
      </c>
      <c r="AI1231" s="1431">
        <v>0</v>
      </c>
      <c r="AJ1231" s="1431">
        <v>0</v>
      </c>
      <c r="AK1231" s="1431">
        <v>0</v>
      </c>
      <c r="AL1231" s="1431">
        <v>0</v>
      </c>
      <c r="AM1231" s="1431">
        <v>0</v>
      </c>
      <c r="AN1231" s="1431">
        <v>0</v>
      </c>
      <c r="AO1231" s="1431" t="s">
        <v>2965</v>
      </c>
      <c r="AP1231" s="1431" t="s">
        <v>4360</v>
      </c>
      <c r="AQ1231" s="1431" t="s">
        <v>4360</v>
      </c>
      <c r="AR1231" s="1431" t="s">
        <v>6414</v>
      </c>
      <c r="AS1231" s="1431" t="s">
        <v>6421</v>
      </c>
    </row>
    <row r="1232" spans="1:45" s="1429" customFormat="1" ht="17.25" customHeight="1">
      <c r="A1232" s="1429" t="str">
        <f t="shared" si="50"/>
        <v/>
      </c>
      <c r="B1232" s="1429" t="str">
        <f t="shared" si="52"/>
        <v/>
      </c>
      <c r="C1232" s="1429" t="str">
        <f t="shared" si="51"/>
        <v>00009</v>
      </c>
      <c r="D1232" s="1429" t="str">
        <f t="shared" si="53"/>
        <v>Fire Protective Rating: 2-hrs, Motorized Type</v>
      </c>
      <c r="E1232" s="1429" t="str">
        <f t="shared" si="54"/>
        <v>A04AR132 Finishing Work Door &amp; Window Work Steel Sliding Door w/ Steel Frame (UoM: M2)</v>
      </c>
      <c r="F1232" s="1429" t="str">
        <f t="shared" si="55"/>
        <v xml:space="preserve">A04AR132-00009 Finishing Work Door &amp; Window Work Steel Sliding Door w/ Steel Frame (UoM: M2) Fire Protective Rating: 2-hrs, Motorized Type     w/ Hardware &amp; Accessories  </v>
      </c>
      <c r="G1232" s="1430" t="str" cm="1">
        <f t="array" ref="G1232:H1232">_xlfn.TEXTSPLIT(I1232,"-")</f>
        <v>A04AR132</v>
      </c>
      <c r="H1232" s="1430" t="str">
        <v>00009</v>
      </c>
      <c r="I1232" s="1431" t="s">
        <v>6422</v>
      </c>
      <c r="J1232" s="1431" t="s">
        <v>4288</v>
      </c>
      <c r="K1232" s="1431" t="s">
        <v>5683</v>
      </c>
      <c r="L1232" s="1431" t="s">
        <v>5684</v>
      </c>
      <c r="M1232" s="1431" t="s">
        <v>4288</v>
      </c>
      <c r="N1232" s="1431" t="s">
        <v>6073</v>
      </c>
      <c r="O1232" s="1431" t="s">
        <v>6412</v>
      </c>
      <c r="P1232" s="1431" t="s">
        <v>6413</v>
      </c>
      <c r="Q1232" s="1431" t="s">
        <v>4973</v>
      </c>
      <c r="R1232" s="1431" t="s">
        <v>6367</v>
      </c>
      <c r="S1232" s="1431" t="s">
        <v>2965</v>
      </c>
      <c r="T1232" s="1431">
        <v>0</v>
      </c>
      <c r="U1232" s="1431" t="s">
        <v>2965</v>
      </c>
      <c r="V1232" s="1431">
        <v>0</v>
      </c>
      <c r="W1232" s="1431" t="s">
        <v>2965</v>
      </c>
      <c r="X1232" s="1431">
        <v>0</v>
      </c>
      <c r="Y1232" s="1431" t="s">
        <v>2965</v>
      </c>
      <c r="Z1232" s="1431">
        <v>0</v>
      </c>
      <c r="AA1232" s="1431" t="s">
        <v>4999</v>
      </c>
      <c r="AB1232" s="1431" t="s">
        <v>6077</v>
      </c>
      <c r="AC1232" s="1431" t="s">
        <v>2965</v>
      </c>
      <c r="AD1232" s="1431">
        <v>0</v>
      </c>
      <c r="AE1232" s="1431" t="s">
        <v>2965</v>
      </c>
      <c r="AF1232" s="1431">
        <v>0</v>
      </c>
      <c r="AG1232" s="1431">
        <v>0</v>
      </c>
      <c r="AH1232" s="1431">
        <v>0</v>
      </c>
      <c r="AI1232" s="1431">
        <v>0</v>
      </c>
      <c r="AJ1232" s="1431">
        <v>0</v>
      </c>
      <c r="AK1232" s="1431">
        <v>0</v>
      </c>
      <c r="AL1232" s="1431">
        <v>0</v>
      </c>
      <c r="AM1232" s="1431">
        <v>0</v>
      </c>
      <c r="AN1232" s="1431">
        <v>0</v>
      </c>
      <c r="AO1232" s="1431" t="s">
        <v>2965</v>
      </c>
      <c r="AP1232" s="1431" t="s">
        <v>4360</v>
      </c>
      <c r="AQ1232" s="1431" t="s">
        <v>4360</v>
      </c>
      <c r="AR1232" s="1431" t="s">
        <v>6414</v>
      </c>
      <c r="AS1232" s="1431" t="s">
        <v>6422</v>
      </c>
    </row>
    <row r="1233" spans="1:45" s="1429" customFormat="1" ht="17.25" customHeight="1">
      <c r="A1233" s="1429" t="str">
        <f t="shared" si="50"/>
        <v>00010</v>
      </c>
      <c r="B1233" s="1429" t="str">
        <f t="shared" si="52"/>
        <v>Fire Protective Rating: 2-hrs, Manual Type</v>
      </c>
      <c r="C1233" s="1429" t="str">
        <f t="shared" si="51"/>
        <v/>
      </c>
      <c r="D1233" s="1429" t="str">
        <f t="shared" si="53"/>
        <v/>
      </c>
      <c r="E1233" s="1429" t="str">
        <f t="shared" si="54"/>
        <v>A04AR132 Finishing Work Door &amp; Window Work Steel Sliding Door w/ Steel Frame (UoM: M2)</v>
      </c>
      <c r="F1233" s="1429" t="str">
        <f t="shared" si="55"/>
        <v xml:space="preserve">A04AR132-00010 Finishing Work Door &amp; Window Work Steel Sliding Door w/ Steel Frame (UoM: M2) Fire Protective Rating: 2-hrs, Manual Type     w/ Hardware &amp; Accessories  </v>
      </c>
      <c r="G1233" s="1430" t="str" cm="1">
        <f t="array" ref="G1233:H1233">_xlfn.TEXTSPLIT(I1233,"-")</f>
        <v>A04AR132</v>
      </c>
      <c r="H1233" s="1430" t="str">
        <v>00010</v>
      </c>
      <c r="I1233" s="1431" t="s">
        <v>6423</v>
      </c>
      <c r="J1233" s="1431" t="s">
        <v>4288</v>
      </c>
      <c r="K1233" s="1431" t="s">
        <v>5683</v>
      </c>
      <c r="L1233" s="1431" t="s">
        <v>5684</v>
      </c>
      <c r="M1233" s="1431" t="s">
        <v>4288</v>
      </c>
      <c r="N1233" s="1431" t="s">
        <v>6073</v>
      </c>
      <c r="O1233" s="1431" t="s">
        <v>6412</v>
      </c>
      <c r="P1233" s="1431" t="s">
        <v>6413</v>
      </c>
      <c r="Q1233" s="1431" t="s">
        <v>6369</v>
      </c>
      <c r="R1233" s="1431" t="s">
        <v>6370</v>
      </c>
      <c r="S1233" s="1431" t="s">
        <v>2965</v>
      </c>
      <c r="T1233" s="1431">
        <v>0</v>
      </c>
      <c r="U1233" s="1431" t="s">
        <v>2965</v>
      </c>
      <c r="V1233" s="1431">
        <v>0</v>
      </c>
      <c r="W1233" s="1431" t="s">
        <v>2965</v>
      </c>
      <c r="X1233" s="1431">
        <v>0</v>
      </c>
      <c r="Y1233" s="1431" t="s">
        <v>2965</v>
      </c>
      <c r="Z1233" s="1431">
        <v>0</v>
      </c>
      <c r="AA1233" s="1431" t="s">
        <v>4999</v>
      </c>
      <c r="AB1233" s="1431" t="s">
        <v>6077</v>
      </c>
      <c r="AC1233" s="1431" t="s">
        <v>2965</v>
      </c>
      <c r="AD1233" s="1431">
        <v>0</v>
      </c>
      <c r="AE1233" s="1431" t="s">
        <v>2965</v>
      </c>
      <c r="AF1233" s="1431">
        <v>0</v>
      </c>
      <c r="AG1233" s="1431">
        <v>0</v>
      </c>
      <c r="AH1233" s="1431">
        <v>0</v>
      </c>
      <c r="AI1233" s="1431">
        <v>0</v>
      </c>
      <c r="AJ1233" s="1431">
        <v>0</v>
      </c>
      <c r="AK1233" s="1431">
        <v>0</v>
      </c>
      <c r="AL1233" s="1431">
        <v>0</v>
      </c>
      <c r="AM1233" s="1431">
        <v>0</v>
      </c>
      <c r="AN1233" s="1431">
        <v>0</v>
      </c>
      <c r="AO1233" s="1431" t="s">
        <v>2965</v>
      </c>
      <c r="AP1233" s="1431" t="s">
        <v>4360</v>
      </c>
      <c r="AQ1233" s="1431" t="s">
        <v>4360</v>
      </c>
      <c r="AR1233" s="1431" t="s">
        <v>6414</v>
      </c>
      <c r="AS1233" s="1431" t="s">
        <v>6423</v>
      </c>
    </row>
    <row r="1234" spans="1:45" s="1429" customFormat="1" ht="17.25" customHeight="1">
      <c r="A1234" s="1429" t="str">
        <f t="shared" si="50"/>
        <v/>
      </c>
      <c r="B1234" s="1429" t="str">
        <f t="shared" si="52"/>
        <v/>
      </c>
      <c r="C1234" s="1429" t="str">
        <f t="shared" si="51"/>
        <v>00001</v>
      </c>
      <c r="D1234" s="1429" t="str">
        <f t="shared" si="53"/>
        <v>Fire Protective Rating: N/A, Motorized Type</v>
      </c>
      <c r="E1234" s="1429" t="str">
        <f t="shared" si="54"/>
        <v>A04AR133 Finishing Work Door &amp; Window Work Steel Sliding Door w/ Steel Frame (UoM: EA)</v>
      </c>
      <c r="F1234" s="1429" t="str">
        <f t="shared" si="55"/>
        <v xml:space="preserve">A04AR133-00001 Finishing Work Door &amp; Window Work Steel Sliding Door w/ Steel Frame (UoM: EA) Fire Protective Rating: N/A, Motorized Type     w/ Hardware &amp; Accessories  </v>
      </c>
      <c r="G1234" s="1430" t="str" cm="1">
        <f t="array" ref="G1234:H1234">_xlfn.TEXTSPLIT(I1234,"-")</f>
        <v>A04AR133</v>
      </c>
      <c r="H1234" s="1430" t="str">
        <v>00001</v>
      </c>
      <c r="I1234" s="1431" t="s">
        <v>6424</v>
      </c>
      <c r="J1234" s="1431" t="s">
        <v>4288</v>
      </c>
      <c r="K1234" s="1431" t="s">
        <v>5683</v>
      </c>
      <c r="L1234" s="1431" t="s">
        <v>5684</v>
      </c>
      <c r="M1234" s="1431" t="s">
        <v>4288</v>
      </c>
      <c r="N1234" s="1431" t="s">
        <v>6073</v>
      </c>
      <c r="O1234" s="1431" t="s">
        <v>6425</v>
      </c>
      <c r="P1234" s="1431" t="s">
        <v>6426</v>
      </c>
      <c r="Q1234" s="1431" t="s">
        <v>4742</v>
      </c>
      <c r="R1234" s="1431" t="s">
        <v>6349</v>
      </c>
      <c r="S1234" s="1431" t="s">
        <v>2965</v>
      </c>
      <c r="T1234" s="1431">
        <v>0</v>
      </c>
      <c r="U1234" s="1431" t="s">
        <v>2965</v>
      </c>
      <c r="V1234" s="1431">
        <v>0</v>
      </c>
      <c r="W1234" s="1431" t="s">
        <v>2965</v>
      </c>
      <c r="X1234" s="1431">
        <v>0</v>
      </c>
      <c r="Y1234" s="1431" t="s">
        <v>2965</v>
      </c>
      <c r="Z1234" s="1431">
        <v>0</v>
      </c>
      <c r="AA1234" s="1431" t="s">
        <v>4999</v>
      </c>
      <c r="AB1234" s="1431" t="s">
        <v>6077</v>
      </c>
      <c r="AC1234" s="1431" t="s">
        <v>2965</v>
      </c>
      <c r="AD1234" s="1431">
        <v>0</v>
      </c>
      <c r="AE1234" s="1431" t="s">
        <v>2965</v>
      </c>
      <c r="AF1234" s="1431">
        <v>0</v>
      </c>
      <c r="AG1234" s="1431">
        <v>0</v>
      </c>
      <c r="AH1234" s="1431" t="s">
        <v>6094</v>
      </c>
      <c r="AI1234" s="1431">
        <v>0</v>
      </c>
      <c r="AJ1234" s="1431">
        <v>0</v>
      </c>
      <c r="AK1234" s="1431">
        <v>0</v>
      </c>
      <c r="AL1234" s="1431">
        <v>0</v>
      </c>
      <c r="AM1234" s="1431">
        <v>0</v>
      </c>
      <c r="AN1234" s="1431">
        <v>0</v>
      </c>
      <c r="AO1234" s="1431" t="s">
        <v>2965</v>
      </c>
      <c r="AP1234" s="1431" t="s">
        <v>4817</v>
      </c>
      <c r="AQ1234" s="1431" t="s">
        <v>4817</v>
      </c>
      <c r="AR1234" s="1431" t="s">
        <v>6427</v>
      </c>
      <c r="AS1234" s="1431" t="s">
        <v>6424</v>
      </c>
    </row>
    <row r="1235" spans="1:45" s="1429" customFormat="1" ht="17.25" customHeight="1">
      <c r="A1235" s="1429" t="str">
        <f t="shared" si="50"/>
        <v>00002</v>
      </c>
      <c r="B1235" s="1429" t="str">
        <f t="shared" si="52"/>
        <v>Fire Protective Rating: N/A, Manual Type</v>
      </c>
      <c r="C1235" s="1429" t="str">
        <f t="shared" si="51"/>
        <v/>
      </c>
      <c r="D1235" s="1429" t="str">
        <f t="shared" si="53"/>
        <v/>
      </c>
      <c r="E1235" s="1429" t="str">
        <f t="shared" si="54"/>
        <v>A04AR133 Finishing Work Door &amp; Window Work Steel Sliding Door w/ Steel Frame (UoM: EA)</v>
      </c>
      <c r="F1235" s="1429" t="str">
        <f t="shared" si="55"/>
        <v xml:space="preserve">A04AR133-00002 Finishing Work Door &amp; Window Work Steel Sliding Door w/ Steel Frame (UoM: EA) Fire Protective Rating: N/A, Manual Type     w/ Hardware &amp; Accessories  </v>
      </c>
      <c r="G1235" s="1430" t="str" cm="1">
        <f t="array" ref="G1235:H1235">_xlfn.TEXTSPLIT(I1235,"-")</f>
        <v>A04AR133</v>
      </c>
      <c r="H1235" s="1430" t="str">
        <v>00002</v>
      </c>
      <c r="I1235" s="1431" t="s">
        <v>6428</v>
      </c>
      <c r="J1235" s="1431" t="s">
        <v>4288</v>
      </c>
      <c r="K1235" s="1431" t="s">
        <v>5683</v>
      </c>
      <c r="L1235" s="1431" t="s">
        <v>5684</v>
      </c>
      <c r="M1235" s="1431" t="s">
        <v>4288</v>
      </c>
      <c r="N1235" s="1431" t="s">
        <v>6073</v>
      </c>
      <c r="O1235" s="1431" t="s">
        <v>6425</v>
      </c>
      <c r="P1235" s="1431" t="s">
        <v>6426</v>
      </c>
      <c r="Q1235" s="1431" t="s">
        <v>4747</v>
      </c>
      <c r="R1235" s="1431" t="s">
        <v>6352</v>
      </c>
      <c r="S1235" s="1431" t="s">
        <v>2965</v>
      </c>
      <c r="T1235" s="1431">
        <v>0</v>
      </c>
      <c r="U1235" s="1431" t="s">
        <v>2965</v>
      </c>
      <c r="V1235" s="1431">
        <v>0</v>
      </c>
      <c r="W1235" s="1431" t="s">
        <v>2965</v>
      </c>
      <c r="X1235" s="1431">
        <v>0</v>
      </c>
      <c r="Y1235" s="1431" t="s">
        <v>2965</v>
      </c>
      <c r="Z1235" s="1431">
        <v>0</v>
      </c>
      <c r="AA1235" s="1431" t="s">
        <v>4999</v>
      </c>
      <c r="AB1235" s="1431" t="s">
        <v>6077</v>
      </c>
      <c r="AC1235" s="1431" t="s">
        <v>2965</v>
      </c>
      <c r="AD1235" s="1431">
        <v>0</v>
      </c>
      <c r="AE1235" s="1431" t="s">
        <v>2965</v>
      </c>
      <c r="AF1235" s="1431">
        <v>0</v>
      </c>
      <c r="AG1235" s="1431">
        <v>0</v>
      </c>
      <c r="AH1235" s="1431" t="s">
        <v>6094</v>
      </c>
      <c r="AI1235" s="1431">
        <v>0</v>
      </c>
      <c r="AJ1235" s="1431">
        <v>0</v>
      </c>
      <c r="AK1235" s="1431">
        <v>0</v>
      </c>
      <c r="AL1235" s="1431">
        <v>0</v>
      </c>
      <c r="AM1235" s="1431">
        <v>0</v>
      </c>
      <c r="AN1235" s="1431">
        <v>0</v>
      </c>
      <c r="AO1235" s="1431" t="s">
        <v>2965</v>
      </c>
      <c r="AP1235" s="1431" t="s">
        <v>4817</v>
      </c>
      <c r="AQ1235" s="1431" t="s">
        <v>4817</v>
      </c>
      <c r="AR1235" s="1431" t="s">
        <v>6427</v>
      </c>
      <c r="AS1235" s="1431" t="s">
        <v>6428</v>
      </c>
    </row>
    <row r="1236" spans="1:45" s="1429" customFormat="1" ht="17.25" customHeight="1">
      <c r="A1236" s="1429" t="str">
        <f t="shared" si="50"/>
        <v/>
      </c>
      <c r="B1236" s="1429" t="str">
        <f t="shared" si="52"/>
        <v/>
      </c>
      <c r="C1236" s="1429" t="str">
        <f t="shared" si="51"/>
        <v>00003</v>
      </c>
      <c r="D1236" s="1429" t="str">
        <f t="shared" si="53"/>
        <v>Fire Protective Rating: 0.5-hr, Motorized Type</v>
      </c>
      <c r="E1236" s="1429" t="str">
        <f t="shared" si="54"/>
        <v>A04AR133 Finishing Work Door &amp; Window Work Steel Sliding Door w/ Steel Frame (UoM: EA)</v>
      </c>
      <c r="F1236" s="1429" t="str">
        <f t="shared" si="55"/>
        <v xml:space="preserve">A04AR133-00003 Finishing Work Door &amp; Window Work Steel Sliding Door w/ Steel Frame (UoM: EA) Fire Protective Rating: 0.5-hr, Motorized Type     w/ Hardware &amp; Accessories  </v>
      </c>
      <c r="G1236" s="1430" t="str" cm="1">
        <f t="array" ref="G1236:H1236">_xlfn.TEXTSPLIT(I1236,"-")</f>
        <v>A04AR133</v>
      </c>
      <c r="H1236" s="1430" t="str">
        <v>00003</v>
      </c>
      <c r="I1236" s="1431" t="s">
        <v>6429</v>
      </c>
      <c r="J1236" s="1431" t="s">
        <v>4288</v>
      </c>
      <c r="K1236" s="1431" t="s">
        <v>5683</v>
      </c>
      <c r="L1236" s="1431" t="s">
        <v>5684</v>
      </c>
      <c r="M1236" s="1431" t="s">
        <v>4288</v>
      </c>
      <c r="N1236" s="1431" t="s">
        <v>6073</v>
      </c>
      <c r="O1236" s="1431" t="s">
        <v>6425</v>
      </c>
      <c r="P1236" s="1431" t="s">
        <v>6426</v>
      </c>
      <c r="Q1236" s="1431" t="s">
        <v>4751</v>
      </c>
      <c r="R1236" s="1431" t="s">
        <v>6354</v>
      </c>
      <c r="S1236" s="1431" t="s">
        <v>2965</v>
      </c>
      <c r="T1236" s="1431">
        <v>0</v>
      </c>
      <c r="U1236" s="1431" t="s">
        <v>2965</v>
      </c>
      <c r="V1236" s="1431">
        <v>0</v>
      </c>
      <c r="W1236" s="1431" t="s">
        <v>2965</v>
      </c>
      <c r="X1236" s="1431">
        <v>0</v>
      </c>
      <c r="Y1236" s="1431" t="s">
        <v>2965</v>
      </c>
      <c r="Z1236" s="1431">
        <v>0</v>
      </c>
      <c r="AA1236" s="1431" t="s">
        <v>4999</v>
      </c>
      <c r="AB1236" s="1431" t="s">
        <v>6077</v>
      </c>
      <c r="AC1236" s="1431" t="s">
        <v>2965</v>
      </c>
      <c r="AD1236" s="1431">
        <v>0</v>
      </c>
      <c r="AE1236" s="1431" t="s">
        <v>2965</v>
      </c>
      <c r="AF1236" s="1431">
        <v>0</v>
      </c>
      <c r="AG1236" s="1431">
        <v>0</v>
      </c>
      <c r="AH1236" s="1431" t="s">
        <v>6094</v>
      </c>
      <c r="AI1236" s="1431">
        <v>0</v>
      </c>
      <c r="AJ1236" s="1431">
        <v>0</v>
      </c>
      <c r="AK1236" s="1431">
        <v>0</v>
      </c>
      <c r="AL1236" s="1431">
        <v>0</v>
      </c>
      <c r="AM1236" s="1431">
        <v>0</v>
      </c>
      <c r="AN1236" s="1431">
        <v>0</v>
      </c>
      <c r="AO1236" s="1431" t="s">
        <v>2965</v>
      </c>
      <c r="AP1236" s="1431" t="s">
        <v>4817</v>
      </c>
      <c r="AQ1236" s="1431" t="s">
        <v>4817</v>
      </c>
      <c r="AR1236" s="1431" t="s">
        <v>6427</v>
      </c>
      <c r="AS1236" s="1431" t="s">
        <v>6429</v>
      </c>
    </row>
    <row r="1237" spans="1:45" s="1429" customFormat="1" ht="17.25" customHeight="1">
      <c r="A1237" s="1429" t="str">
        <f t="shared" si="50"/>
        <v>00004</v>
      </c>
      <c r="B1237" s="1429" t="str">
        <f t="shared" si="52"/>
        <v>Fire Protective Rating: 0.5-hr, Manual Type</v>
      </c>
      <c r="C1237" s="1429" t="str">
        <f t="shared" si="51"/>
        <v/>
      </c>
      <c r="D1237" s="1429" t="str">
        <f t="shared" si="53"/>
        <v/>
      </c>
      <c r="E1237" s="1429" t="str">
        <f t="shared" si="54"/>
        <v>A04AR133 Finishing Work Door &amp; Window Work Steel Sliding Door w/ Steel Frame (UoM: EA)</v>
      </c>
      <c r="F1237" s="1429" t="str">
        <f t="shared" si="55"/>
        <v xml:space="preserve">A04AR133-00004 Finishing Work Door &amp; Window Work Steel Sliding Door w/ Steel Frame (UoM: EA) Fire Protective Rating: 0.5-hr, Manual Type     w/ Hardware &amp; Accessories  </v>
      </c>
      <c r="G1237" s="1430" t="str" cm="1">
        <f t="array" ref="G1237:H1237">_xlfn.TEXTSPLIT(I1237,"-")</f>
        <v>A04AR133</v>
      </c>
      <c r="H1237" s="1430" t="str">
        <v>00004</v>
      </c>
      <c r="I1237" s="1431" t="s">
        <v>6430</v>
      </c>
      <c r="J1237" s="1431" t="s">
        <v>4288</v>
      </c>
      <c r="K1237" s="1431" t="s">
        <v>5683</v>
      </c>
      <c r="L1237" s="1431" t="s">
        <v>5684</v>
      </c>
      <c r="M1237" s="1431" t="s">
        <v>4288</v>
      </c>
      <c r="N1237" s="1431" t="s">
        <v>6073</v>
      </c>
      <c r="O1237" s="1431" t="s">
        <v>6425</v>
      </c>
      <c r="P1237" s="1431" t="s">
        <v>6426</v>
      </c>
      <c r="Q1237" s="1431" t="s">
        <v>4767</v>
      </c>
      <c r="R1237" s="1431" t="s">
        <v>6356</v>
      </c>
      <c r="S1237" s="1431" t="s">
        <v>2965</v>
      </c>
      <c r="T1237" s="1431">
        <v>0</v>
      </c>
      <c r="U1237" s="1431" t="s">
        <v>2965</v>
      </c>
      <c r="V1237" s="1431">
        <v>0</v>
      </c>
      <c r="W1237" s="1431" t="s">
        <v>2965</v>
      </c>
      <c r="X1237" s="1431">
        <v>0</v>
      </c>
      <c r="Y1237" s="1431" t="s">
        <v>2965</v>
      </c>
      <c r="Z1237" s="1431">
        <v>0</v>
      </c>
      <c r="AA1237" s="1431" t="s">
        <v>4999</v>
      </c>
      <c r="AB1237" s="1431" t="s">
        <v>6077</v>
      </c>
      <c r="AC1237" s="1431" t="s">
        <v>2965</v>
      </c>
      <c r="AD1237" s="1431">
        <v>0</v>
      </c>
      <c r="AE1237" s="1431" t="s">
        <v>2965</v>
      </c>
      <c r="AF1237" s="1431">
        <v>0</v>
      </c>
      <c r="AG1237" s="1431">
        <v>0</v>
      </c>
      <c r="AH1237" s="1431" t="s">
        <v>6094</v>
      </c>
      <c r="AI1237" s="1431">
        <v>0</v>
      </c>
      <c r="AJ1237" s="1431">
        <v>0</v>
      </c>
      <c r="AK1237" s="1431">
        <v>0</v>
      </c>
      <c r="AL1237" s="1431">
        <v>0</v>
      </c>
      <c r="AM1237" s="1431">
        <v>0</v>
      </c>
      <c r="AN1237" s="1431">
        <v>0</v>
      </c>
      <c r="AO1237" s="1431" t="s">
        <v>2965</v>
      </c>
      <c r="AP1237" s="1431" t="s">
        <v>4817</v>
      </c>
      <c r="AQ1237" s="1431" t="s">
        <v>4817</v>
      </c>
      <c r="AR1237" s="1431" t="s">
        <v>6427</v>
      </c>
      <c r="AS1237" s="1431" t="s">
        <v>6430</v>
      </c>
    </row>
    <row r="1238" spans="1:45" s="1429" customFormat="1" ht="17.25" customHeight="1">
      <c r="A1238" s="1429" t="str">
        <f t="shared" si="50"/>
        <v/>
      </c>
      <c r="B1238" s="1429" t="str">
        <f t="shared" si="52"/>
        <v/>
      </c>
      <c r="C1238" s="1429" t="str">
        <f t="shared" si="51"/>
        <v>00005</v>
      </c>
      <c r="D1238" s="1429" t="str">
        <f t="shared" si="53"/>
        <v>Fire Protective Rating: 1-hr, Motorized Type</v>
      </c>
      <c r="E1238" s="1429" t="str">
        <f t="shared" si="54"/>
        <v>A04AR133 Finishing Work Door &amp; Window Work Steel Sliding Door w/ Steel Frame (UoM: EA)</v>
      </c>
      <c r="F1238" s="1429" t="str">
        <f t="shared" si="55"/>
        <v xml:space="preserve">A04AR133-00005 Finishing Work Door &amp; Window Work Steel Sliding Door w/ Steel Frame (UoM: EA) Fire Protective Rating: 1-hr, Motorized Type     w/ Hardware &amp; Accessories  </v>
      </c>
      <c r="G1238" s="1430" t="str" cm="1">
        <f t="array" ref="G1238:H1238">_xlfn.TEXTSPLIT(I1238,"-")</f>
        <v>A04AR133</v>
      </c>
      <c r="H1238" s="1430" t="str">
        <v>00005</v>
      </c>
      <c r="I1238" s="1431" t="s">
        <v>6431</v>
      </c>
      <c r="J1238" s="1431" t="s">
        <v>4288</v>
      </c>
      <c r="K1238" s="1431" t="s">
        <v>5683</v>
      </c>
      <c r="L1238" s="1431" t="s">
        <v>5684</v>
      </c>
      <c r="M1238" s="1431" t="s">
        <v>4288</v>
      </c>
      <c r="N1238" s="1431" t="s">
        <v>6073</v>
      </c>
      <c r="O1238" s="1431" t="s">
        <v>6425</v>
      </c>
      <c r="P1238" s="1431" t="s">
        <v>6426</v>
      </c>
      <c r="Q1238" s="1431" t="s">
        <v>4770</v>
      </c>
      <c r="R1238" s="1431" t="s">
        <v>6358</v>
      </c>
      <c r="S1238" s="1431" t="s">
        <v>2965</v>
      </c>
      <c r="T1238" s="1431">
        <v>0</v>
      </c>
      <c r="U1238" s="1431" t="s">
        <v>2965</v>
      </c>
      <c r="V1238" s="1431">
        <v>0</v>
      </c>
      <c r="W1238" s="1431" t="s">
        <v>2965</v>
      </c>
      <c r="X1238" s="1431">
        <v>0</v>
      </c>
      <c r="Y1238" s="1431" t="s">
        <v>2965</v>
      </c>
      <c r="Z1238" s="1431">
        <v>0</v>
      </c>
      <c r="AA1238" s="1431" t="s">
        <v>4999</v>
      </c>
      <c r="AB1238" s="1431" t="s">
        <v>6077</v>
      </c>
      <c r="AC1238" s="1431" t="s">
        <v>2965</v>
      </c>
      <c r="AD1238" s="1431">
        <v>0</v>
      </c>
      <c r="AE1238" s="1431" t="s">
        <v>2965</v>
      </c>
      <c r="AF1238" s="1431">
        <v>0</v>
      </c>
      <c r="AG1238" s="1431">
        <v>0</v>
      </c>
      <c r="AH1238" s="1431" t="s">
        <v>6094</v>
      </c>
      <c r="AI1238" s="1431">
        <v>0</v>
      </c>
      <c r="AJ1238" s="1431">
        <v>0</v>
      </c>
      <c r="AK1238" s="1431">
        <v>0</v>
      </c>
      <c r="AL1238" s="1431">
        <v>0</v>
      </c>
      <c r="AM1238" s="1431">
        <v>0</v>
      </c>
      <c r="AN1238" s="1431">
        <v>0</v>
      </c>
      <c r="AO1238" s="1431" t="s">
        <v>2965</v>
      </c>
      <c r="AP1238" s="1431" t="s">
        <v>4817</v>
      </c>
      <c r="AQ1238" s="1431" t="s">
        <v>4817</v>
      </c>
      <c r="AR1238" s="1431" t="s">
        <v>6427</v>
      </c>
      <c r="AS1238" s="1431" t="s">
        <v>6431</v>
      </c>
    </row>
    <row r="1239" spans="1:45" s="1429" customFormat="1" ht="17.25" customHeight="1">
      <c r="A1239" s="1429" t="str">
        <f t="shared" si="50"/>
        <v>00006</v>
      </c>
      <c r="B1239" s="1429" t="str">
        <f t="shared" si="52"/>
        <v>Fire Protective Rating: 1-hr, Manual Type</v>
      </c>
      <c r="C1239" s="1429" t="str">
        <f t="shared" si="51"/>
        <v/>
      </c>
      <c r="D1239" s="1429" t="str">
        <f t="shared" si="53"/>
        <v/>
      </c>
      <c r="E1239" s="1429" t="str">
        <f t="shared" si="54"/>
        <v>A04AR133 Finishing Work Door &amp; Window Work Steel Sliding Door w/ Steel Frame (UoM: EA)</v>
      </c>
      <c r="F1239" s="1429" t="str">
        <f t="shared" si="55"/>
        <v xml:space="preserve">A04AR133-00006 Finishing Work Door &amp; Window Work Steel Sliding Door w/ Steel Frame (UoM: EA) Fire Protective Rating: 1-hr, Manual Type     w/ Hardware &amp; Accessories  </v>
      </c>
      <c r="G1239" s="1430" t="str" cm="1">
        <f t="array" ref="G1239:H1239">_xlfn.TEXTSPLIT(I1239,"-")</f>
        <v>A04AR133</v>
      </c>
      <c r="H1239" s="1430" t="str">
        <v>00006</v>
      </c>
      <c r="I1239" s="1431" t="s">
        <v>6432</v>
      </c>
      <c r="J1239" s="1431" t="s">
        <v>4288</v>
      </c>
      <c r="K1239" s="1431" t="s">
        <v>5683</v>
      </c>
      <c r="L1239" s="1431" t="s">
        <v>5684</v>
      </c>
      <c r="M1239" s="1431" t="s">
        <v>4288</v>
      </c>
      <c r="N1239" s="1431" t="s">
        <v>6073</v>
      </c>
      <c r="O1239" s="1431" t="s">
        <v>6425</v>
      </c>
      <c r="P1239" s="1431" t="s">
        <v>6426</v>
      </c>
      <c r="Q1239" s="1431" t="s">
        <v>4288</v>
      </c>
      <c r="R1239" s="1431" t="s">
        <v>6360</v>
      </c>
      <c r="S1239" s="1431" t="s">
        <v>2965</v>
      </c>
      <c r="T1239" s="1431">
        <v>0</v>
      </c>
      <c r="U1239" s="1431" t="s">
        <v>2965</v>
      </c>
      <c r="V1239" s="1431">
        <v>0</v>
      </c>
      <c r="W1239" s="1431" t="s">
        <v>2965</v>
      </c>
      <c r="X1239" s="1431">
        <v>0</v>
      </c>
      <c r="Y1239" s="1431" t="s">
        <v>2965</v>
      </c>
      <c r="Z1239" s="1431">
        <v>0</v>
      </c>
      <c r="AA1239" s="1431" t="s">
        <v>4999</v>
      </c>
      <c r="AB1239" s="1431" t="s">
        <v>6077</v>
      </c>
      <c r="AC1239" s="1431" t="s">
        <v>2965</v>
      </c>
      <c r="AD1239" s="1431">
        <v>0</v>
      </c>
      <c r="AE1239" s="1431" t="s">
        <v>2965</v>
      </c>
      <c r="AF1239" s="1431">
        <v>0</v>
      </c>
      <c r="AG1239" s="1431">
        <v>0</v>
      </c>
      <c r="AH1239" s="1431" t="s">
        <v>6094</v>
      </c>
      <c r="AI1239" s="1431">
        <v>0</v>
      </c>
      <c r="AJ1239" s="1431">
        <v>0</v>
      </c>
      <c r="AK1239" s="1431">
        <v>0</v>
      </c>
      <c r="AL1239" s="1431">
        <v>0</v>
      </c>
      <c r="AM1239" s="1431">
        <v>0</v>
      </c>
      <c r="AN1239" s="1431">
        <v>0</v>
      </c>
      <c r="AO1239" s="1431" t="s">
        <v>2965</v>
      </c>
      <c r="AP1239" s="1431" t="s">
        <v>4817</v>
      </c>
      <c r="AQ1239" s="1431" t="s">
        <v>4817</v>
      </c>
      <c r="AR1239" s="1431" t="s">
        <v>6427</v>
      </c>
      <c r="AS1239" s="1431" t="s">
        <v>6432</v>
      </c>
    </row>
    <row r="1240" spans="1:45" s="1429" customFormat="1" ht="17.25" customHeight="1">
      <c r="A1240" s="1429" t="str">
        <f t="shared" si="50"/>
        <v/>
      </c>
      <c r="B1240" s="1429" t="str">
        <f t="shared" si="52"/>
        <v/>
      </c>
      <c r="C1240" s="1429" t="str">
        <f t="shared" si="51"/>
        <v>00007</v>
      </c>
      <c r="D1240" s="1429" t="str">
        <f t="shared" si="53"/>
        <v>Fire Protective Rating: 1.5-hrs, Motorized Type</v>
      </c>
      <c r="E1240" s="1429" t="str">
        <f t="shared" si="54"/>
        <v>A04AR133 Finishing Work Door &amp; Window Work Steel Sliding Door w/ Steel Frame (UoM: EA)</v>
      </c>
      <c r="F1240" s="1429" t="str">
        <f t="shared" si="55"/>
        <v xml:space="preserve">A04AR133-00007 Finishing Work Door &amp; Window Work Steel Sliding Door w/ Steel Frame (UoM: EA) Fire Protective Rating: 1.5-hrs, Motorized Type     w/ Hardware &amp; Accessories  </v>
      </c>
      <c r="G1240" s="1430" t="str" cm="1">
        <f t="array" ref="G1240:H1240">_xlfn.TEXTSPLIT(I1240,"-")</f>
        <v>A04AR133</v>
      </c>
      <c r="H1240" s="1430" t="str">
        <v>00007</v>
      </c>
      <c r="I1240" s="1431" t="s">
        <v>6433</v>
      </c>
      <c r="J1240" s="1431" t="s">
        <v>4288</v>
      </c>
      <c r="K1240" s="1431" t="s">
        <v>5683</v>
      </c>
      <c r="L1240" s="1431" t="s">
        <v>5684</v>
      </c>
      <c r="M1240" s="1431" t="s">
        <v>4288</v>
      </c>
      <c r="N1240" s="1431" t="s">
        <v>6073</v>
      </c>
      <c r="O1240" s="1431" t="s">
        <v>6425</v>
      </c>
      <c r="P1240" s="1431" t="s">
        <v>6426</v>
      </c>
      <c r="Q1240" s="1431" t="s">
        <v>4775</v>
      </c>
      <c r="R1240" s="1431" t="s">
        <v>6362</v>
      </c>
      <c r="S1240" s="1431" t="s">
        <v>2965</v>
      </c>
      <c r="T1240" s="1431">
        <v>0</v>
      </c>
      <c r="U1240" s="1431" t="s">
        <v>2965</v>
      </c>
      <c r="V1240" s="1431">
        <v>0</v>
      </c>
      <c r="W1240" s="1431" t="s">
        <v>2965</v>
      </c>
      <c r="X1240" s="1431">
        <v>0</v>
      </c>
      <c r="Y1240" s="1431" t="s">
        <v>2965</v>
      </c>
      <c r="Z1240" s="1431">
        <v>0</v>
      </c>
      <c r="AA1240" s="1431" t="s">
        <v>4999</v>
      </c>
      <c r="AB1240" s="1431" t="s">
        <v>6077</v>
      </c>
      <c r="AC1240" s="1431" t="s">
        <v>2965</v>
      </c>
      <c r="AD1240" s="1431">
        <v>0</v>
      </c>
      <c r="AE1240" s="1431" t="s">
        <v>2965</v>
      </c>
      <c r="AF1240" s="1431">
        <v>0</v>
      </c>
      <c r="AG1240" s="1431">
        <v>0</v>
      </c>
      <c r="AH1240" s="1431" t="s">
        <v>6094</v>
      </c>
      <c r="AI1240" s="1431">
        <v>0</v>
      </c>
      <c r="AJ1240" s="1431">
        <v>0</v>
      </c>
      <c r="AK1240" s="1431">
        <v>0</v>
      </c>
      <c r="AL1240" s="1431">
        <v>0</v>
      </c>
      <c r="AM1240" s="1431">
        <v>0</v>
      </c>
      <c r="AN1240" s="1431">
        <v>0</v>
      </c>
      <c r="AO1240" s="1431" t="s">
        <v>2965</v>
      </c>
      <c r="AP1240" s="1431" t="s">
        <v>4817</v>
      </c>
      <c r="AQ1240" s="1431" t="s">
        <v>4817</v>
      </c>
      <c r="AR1240" s="1431" t="s">
        <v>6427</v>
      </c>
      <c r="AS1240" s="1431" t="s">
        <v>6433</v>
      </c>
    </row>
    <row r="1241" spans="1:45" s="1429" customFormat="1" ht="17.25" customHeight="1">
      <c r="A1241" s="1429" t="str">
        <f t="shared" si="50"/>
        <v>00008</v>
      </c>
      <c r="B1241" s="1429" t="str">
        <f t="shared" si="52"/>
        <v>Fire Protective Rating: 1.5-hrs, Manual Type</v>
      </c>
      <c r="C1241" s="1429" t="str">
        <f t="shared" si="51"/>
        <v/>
      </c>
      <c r="D1241" s="1429" t="str">
        <f t="shared" si="53"/>
        <v/>
      </c>
      <c r="E1241" s="1429" t="str">
        <f t="shared" si="54"/>
        <v>A04AR133 Finishing Work Door &amp; Window Work Steel Sliding Door w/ Steel Frame (UoM: EA)</v>
      </c>
      <c r="F1241" s="1429" t="str">
        <f t="shared" si="55"/>
        <v xml:space="preserve">A04AR133-00008 Finishing Work Door &amp; Window Work Steel Sliding Door w/ Steel Frame (UoM: EA) Fire Protective Rating: 1.5-hrs, Manual Type     w/ Hardware &amp; Accessories  </v>
      </c>
      <c r="G1241" s="1430" t="str" cm="1">
        <f t="array" ref="G1241:H1241">_xlfn.TEXTSPLIT(I1241,"-")</f>
        <v>A04AR133</v>
      </c>
      <c r="H1241" s="1430" t="str">
        <v>00008</v>
      </c>
      <c r="I1241" s="1431" t="s">
        <v>6434</v>
      </c>
      <c r="J1241" s="1431" t="s">
        <v>4288</v>
      </c>
      <c r="K1241" s="1431" t="s">
        <v>5683</v>
      </c>
      <c r="L1241" s="1431" t="s">
        <v>5684</v>
      </c>
      <c r="M1241" s="1431" t="s">
        <v>4288</v>
      </c>
      <c r="N1241" s="1431" t="s">
        <v>6073</v>
      </c>
      <c r="O1241" s="1431" t="s">
        <v>6425</v>
      </c>
      <c r="P1241" s="1431" t="s">
        <v>6426</v>
      </c>
      <c r="Q1241" s="1431" t="s">
        <v>6364</v>
      </c>
      <c r="R1241" s="1431" t="s">
        <v>6365</v>
      </c>
      <c r="S1241" s="1431" t="s">
        <v>2965</v>
      </c>
      <c r="T1241" s="1431">
        <v>0</v>
      </c>
      <c r="U1241" s="1431" t="s">
        <v>2965</v>
      </c>
      <c r="V1241" s="1431">
        <v>0</v>
      </c>
      <c r="W1241" s="1431" t="s">
        <v>2965</v>
      </c>
      <c r="X1241" s="1431">
        <v>0</v>
      </c>
      <c r="Y1241" s="1431" t="s">
        <v>2965</v>
      </c>
      <c r="Z1241" s="1431">
        <v>0</v>
      </c>
      <c r="AA1241" s="1431" t="s">
        <v>4999</v>
      </c>
      <c r="AB1241" s="1431" t="s">
        <v>6077</v>
      </c>
      <c r="AC1241" s="1431" t="s">
        <v>2965</v>
      </c>
      <c r="AD1241" s="1431">
        <v>0</v>
      </c>
      <c r="AE1241" s="1431" t="s">
        <v>2965</v>
      </c>
      <c r="AF1241" s="1431">
        <v>0</v>
      </c>
      <c r="AG1241" s="1431">
        <v>0</v>
      </c>
      <c r="AH1241" s="1431" t="s">
        <v>6094</v>
      </c>
      <c r="AI1241" s="1431">
        <v>0</v>
      </c>
      <c r="AJ1241" s="1431">
        <v>0</v>
      </c>
      <c r="AK1241" s="1431">
        <v>0</v>
      </c>
      <c r="AL1241" s="1431">
        <v>0</v>
      </c>
      <c r="AM1241" s="1431">
        <v>0</v>
      </c>
      <c r="AN1241" s="1431">
        <v>0</v>
      </c>
      <c r="AO1241" s="1431" t="s">
        <v>2965</v>
      </c>
      <c r="AP1241" s="1431" t="s">
        <v>4817</v>
      </c>
      <c r="AQ1241" s="1431" t="s">
        <v>4817</v>
      </c>
      <c r="AR1241" s="1431" t="s">
        <v>6427</v>
      </c>
      <c r="AS1241" s="1431" t="s">
        <v>6434</v>
      </c>
    </row>
    <row r="1242" spans="1:45" s="1429" customFormat="1" ht="17.25" customHeight="1">
      <c r="A1242" s="1429" t="str">
        <f t="shared" si="50"/>
        <v/>
      </c>
      <c r="B1242" s="1429" t="str">
        <f t="shared" si="52"/>
        <v/>
      </c>
      <c r="C1242" s="1429" t="str">
        <f t="shared" si="51"/>
        <v>00009</v>
      </c>
      <c r="D1242" s="1429" t="str">
        <f t="shared" si="53"/>
        <v>Fire Protective Rating: 2-hrs, Motorized Type</v>
      </c>
      <c r="E1242" s="1429" t="str">
        <f t="shared" si="54"/>
        <v>A04AR133 Finishing Work Door &amp; Window Work Steel Sliding Door w/ Steel Frame (UoM: EA)</v>
      </c>
      <c r="F1242" s="1429" t="str">
        <f t="shared" si="55"/>
        <v xml:space="preserve">A04AR133-00009 Finishing Work Door &amp; Window Work Steel Sliding Door w/ Steel Frame (UoM: EA) Fire Protective Rating: 2-hrs, Motorized Type     w/ Hardware &amp; Accessories  </v>
      </c>
      <c r="G1242" s="1430" t="str" cm="1">
        <f t="array" ref="G1242:H1242">_xlfn.TEXTSPLIT(I1242,"-")</f>
        <v>A04AR133</v>
      </c>
      <c r="H1242" s="1430" t="str">
        <v>00009</v>
      </c>
      <c r="I1242" s="1431" t="s">
        <v>6435</v>
      </c>
      <c r="J1242" s="1431" t="s">
        <v>4288</v>
      </c>
      <c r="K1242" s="1431" t="s">
        <v>5683</v>
      </c>
      <c r="L1242" s="1431" t="s">
        <v>5684</v>
      </c>
      <c r="M1242" s="1431" t="s">
        <v>4288</v>
      </c>
      <c r="N1242" s="1431" t="s">
        <v>6073</v>
      </c>
      <c r="O1242" s="1431" t="s">
        <v>6425</v>
      </c>
      <c r="P1242" s="1431" t="s">
        <v>6426</v>
      </c>
      <c r="Q1242" s="1431" t="s">
        <v>4973</v>
      </c>
      <c r="R1242" s="1431" t="s">
        <v>6367</v>
      </c>
      <c r="S1242" s="1431" t="s">
        <v>2965</v>
      </c>
      <c r="T1242" s="1431">
        <v>0</v>
      </c>
      <c r="U1242" s="1431" t="s">
        <v>2965</v>
      </c>
      <c r="V1242" s="1431">
        <v>0</v>
      </c>
      <c r="W1242" s="1431" t="s">
        <v>2965</v>
      </c>
      <c r="X1242" s="1431">
        <v>0</v>
      </c>
      <c r="Y1242" s="1431" t="s">
        <v>2965</v>
      </c>
      <c r="Z1242" s="1431">
        <v>0</v>
      </c>
      <c r="AA1242" s="1431" t="s">
        <v>4999</v>
      </c>
      <c r="AB1242" s="1431" t="s">
        <v>6077</v>
      </c>
      <c r="AC1242" s="1431" t="s">
        <v>2965</v>
      </c>
      <c r="AD1242" s="1431">
        <v>0</v>
      </c>
      <c r="AE1242" s="1431" t="s">
        <v>2965</v>
      </c>
      <c r="AF1242" s="1431">
        <v>0</v>
      </c>
      <c r="AG1242" s="1431">
        <v>0</v>
      </c>
      <c r="AH1242" s="1431" t="s">
        <v>6094</v>
      </c>
      <c r="AI1242" s="1431">
        <v>0</v>
      </c>
      <c r="AJ1242" s="1431">
        <v>0</v>
      </c>
      <c r="AK1242" s="1431">
        <v>0</v>
      </c>
      <c r="AL1242" s="1431">
        <v>0</v>
      </c>
      <c r="AM1242" s="1431">
        <v>0</v>
      </c>
      <c r="AN1242" s="1431">
        <v>0</v>
      </c>
      <c r="AO1242" s="1431" t="s">
        <v>2965</v>
      </c>
      <c r="AP1242" s="1431" t="s">
        <v>4817</v>
      </c>
      <c r="AQ1242" s="1431" t="s">
        <v>4817</v>
      </c>
      <c r="AR1242" s="1431" t="s">
        <v>6427</v>
      </c>
      <c r="AS1242" s="1431" t="s">
        <v>6435</v>
      </c>
    </row>
    <row r="1243" spans="1:45" s="1429" customFormat="1" ht="17.25" customHeight="1">
      <c r="A1243" s="1429" t="str">
        <f t="shared" si="50"/>
        <v>00010</v>
      </c>
      <c r="B1243" s="1429" t="str">
        <f t="shared" si="52"/>
        <v>Fire Protective Rating: 2-hrs, Manual Type</v>
      </c>
      <c r="C1243" s="1429" t="str">
        <f t="shared" si="51"/>
        <v/>
      </c>
      <c r="D1243" s="1429" t="str">
        <f t="shared" si="53"/>
        <v/>
      </c>
      <c r="E1243" s="1429" t="str">
        <f t="shared" si="54"/>
        <v>A04AR133 Finishing Work Door &amp; Window Work Steel Sliding Door w/ Steel Frame (UoM: EA)</v>
      </c>
      <c r="F1243" s="1429" t="str">
        <f t="shared" si="55"/>
        <v xml:space="preserve">A04AR133-00010 Finishing Work Door &amp; Window Work Steel Sliding Door w/ Steel Frame (UoM: EA) Fire Protective Rating: 2-hrs, Manual Type     w/ Hardware &amp; Accessories  </v>
      </c>
      <c r="G1243" s="1430" t="str" cm="1">
        <f t="array" ref="G1243:H1243">_xlfn.TEXTSPLIT(I1243,"-")</f>
        <v>A04AR133</v>
      </c>
      <c r="H1243" s="1430" t="str">
        <v>00010</v>
      </c>
      <c r="I1243" s="1431" t="s">
        <v>6436</v>
      </c>
      <c r="J1243" s="1431" t="s">
        <v>4288</v>
      </c>
      <c r="K1243" s="1431" t="s">
        <v>5683</v>
      </c>
      <c r="L1243" s="1431" t="s">
        <v>5684</v>
      </c>
      <c r="M1243" s="1431" t="s">
        <v>4288</v>
      </c>
      <c r="N1243" s="1431" t="s">
        <v>6073</v>
      </c>
      <c r="O1243" s="1431" t="s">
        <v>6425</v>
      </c>
      <c r="P1243" s="1431" t="s">
        <v>6426</v>
      </c>
      <c r="Q1243" s="1431" t="s">
        <v>6369</v>
      </c>
      <c r="R1243" s="1431" t="s">
        <v>6370</v>
      </c>
      <c r="S1243" s="1431" t="s">
        <v>2965</v>
      </c>
      <c r="T1243" s="1431">
        <v>0</v>
      </c>
      <c r="U1243" s="1431" t="s">
        <v>2965</v>
      </c>
      <c r="V1243" s="1431">
        <v>0</v>
      </c>
      <c r="W1243" s="1431" t="s">
        <v>2965</v>
      </c>
      <c r="X1243" s="1431">
        <v>0</v>
      </c>
      <c r="Y1243" s="1431" t="s">
        <v>2965</v>
      </c>
      <c r="Z1243" s="1431">
        <v>0</v>
      </c>
      <c r="AA1243" s="1431" t="s">
        <v>4999</v>
      </c>
      <c r="AB1243" s="1431" t="s">
        <v>6077</v>
      </c>
      <c r="AC1243" s="1431" t="s">
        <v>2965</v>
      </c>
      <c r="AD1243" s="1431">
        <v>0</v>
      </c>
      <c r="AE1243" s="1431" t="s">
        <v>2965</v>
      </c>
      <c r="AF1243" s="1431">
        <v>0</v>
      </c>
      <c r="AG1243" s="1431">
        <v>0</v>
      </c>
      <c r="AH1243" s="1431" t="s">
        <v>6094</v>
      </c>
      <c r="AI1243" s="1431">
        <v>0</v>
      </c>
      <c r="AJ1243" s="1431">
        <v>0</v>
      </c>
      <c r="AK1243" s="1431">
        <v>0</v>
      </c>
      <c r="AL1243" s="1431">
        <v>0</v>
      </c>
      <c r="AM1243" s="1431">
        <v>0</v>
      </c>
      <c r="AN1243" s="1431">
        <v>0</v>
      </c>
      <c r="AO1243" s="1431" t="s">
        <v>2965</v>
      </c>
      <c r="AP1243" s="1431" t="s">
        <v>4817</v>
      </c>
      <c r="AQ1243" s="1431" t="s">
        <v>4817</v>
      </c>
      <c r="AR1243" s="1431" t="s">
        <v>6427</v>
      </c>
      <c r="AS1243" s="1431" t="s">
        <v>6436</v>
      </c>
    </row>
    <row r="1244" spans="1:45" s="1429" customFormat="1" ht="17.25" customHeight="1">
      <c r="A1244" s="1429" t="str">
        <f t="shared" si="50"/>
        <v/>
      </c>
      <c r="B1244" s="1429" t="str">
        <f t="shared" si="52"/>
        <v/>
      </c>
      <c r="C1244" s="1429" t="str">
        <f t="shared" si="51"/>
        <v>00001</v>
      </c>
      <c r="D1244" s="1429" t="str">
        <f t="shared" si="53"/>
        <v>Fire Protective Rating: N/A, Motorized Type</v>
      </c>
      <c r="E1244" s="1429" t="str">
        <f t="shared" si="54"/>
        <v>A04AR134 Finishing Work Door &amp; Window Work Aluminum Sliding Door w/ Aluminum Frame (UoM: M2)</v>
      </c>
      <c r="F1244" s="1429" t="str">
        <f t="shared" si="55"/>
        <v xml:space="preserve">A04AR134-00001 Finishing Work Door &amp; Window Work Aluminum Sliding Door w/ Aluminum Frame (UoM: M2) Fire Protective Rating: N/A, Motorized Type     w/ Hardware &amp; Accessories  </v>
      </c>
      <c r="G1244" s="1430" t="str" cm="1">
        <f t="array" ref="G1244:H1244">_xlfn.TEXTSPLIT(I1244,"-")</f>
        <v>A04AR134</v>
      </c>
      <c r="H1244" s="1430" t="str">
        <v>00001</v>
      </c>
      <c r="I1244" s="1431" t="s">
        <v>6437</v>
      </c>
      <c r="J1244" s="1431" t="s">
        <v>4288</v>
      </c>
      <c r="K1244" s="1431" t="s">
        <v>5683</v>
      </c>
      <c r="L1244" s="1431" t="s">
        <v>5684</v>
      </c>
      <c r="M1244" s="1431" t="s">
        <v>4288</v>
      </c>
      <c r="N1244" s="1431" t="s">
        <v>6073</v>
      </c>
      <c r="O1244" s="1431" t="s">
        <v>6438</v>
      </c>
      <c r="P1244" s="1431" t="s">
        <v>6439</v>
      </c>
      <c r="Q1244" s="1431" t="s">
        <v>4742</v>
      </c>
      <c r="R1244" s="1431" t="s">
        <v>6349</v>
      </c>
      <c r="S1244" s="1431" t="s">
        <v>2965</v>
      </c>
      <c r="T1244" s="1431">
        <v>0</v>
      </c>
      <c r="U1244" s="1431" t="s">
        <v>2965</v>
      </c>
      <c r="V1244" s="1431">
        <v>0</v>
      </c>
      <c r="W1244" s="1431" t="s">
        <v>2965</v>
      </c>
      <c r="X1244" s="1431">
        <v>0</v>
      </c>
      <c r="Y1244" s="1431" t="s">
        <v>2965</v>
      </c>
      <c r="Z1244" s="1431">
        <v>0</v>
      </c>
      <c r="AA1244" s="1431" t="s">
        <v>4999</v>
      </c>
      <c r="AB1244" s="1431" t="s">
        <v>6077</v>
      </c>
      <c r="AC1244" s="1431" t="s">
        <v>2965</v>
      </c>
      <c r="AD1244" s="1431">
        <v>0</v>
      </c>
      <c r="AE1244" s="1431" t="s">
        <v>2965</v>
      </c>
      <c r="AF1244" s="1431">
        <v>0</v>
      </c>
      <c r="AG1244" s="1431">
        <v>0</v>
      </c>
      <c r="AH1244" s="1431">
        <v>0</v>
      </c>
      <c r="AI1244" s="1431">
        <v>0</v>
      </c>
      <c r="AJ1244" s="1431">
        <v>0</v>
      </c>
      <c r="AK1244" s="1431">
        <v>0</v>
      </c>
      <c r="AL1244" s="1431">
        <v>0</v>
      </c>
      <c r="AM1244" s="1431">
        <v>0</v>
      </c>
      <c r="AN1244" s="1431">
        <v>0</v>
      </c>
      <c r="AO1244" s="1431" t="s">
        <v>2965</v>
      </c>
      <c r="AP1244" s="1431" t="s">
        <v>4360</v>
      </c>
      <c r="AQ1244" s="1431" t="s">
        <v>4360</v>
      </c>
      <c r="AR1244" s="1431" t="s">
        <v>6440</v>
      </c>
      <c r="AS1244" s="1431" t="s">
        <v>6437</v>
      </c>
    </row>
    <row r="1245" spans="1:45" s="1429" customFormat="1" ht="17.25" customHeight="1">
      <c r="A1245" s="1429" t="str">
        <f t="shared" si="50"/>
        <v>00002</v>
      </c>
      <c r="B1245" s="1429" t="str">
        <f t="shared" si="52"/>
        <v>Fire Protective Rating: N/A, Manual Type</v>
      </c>
      <c r="C1245" s="1429" t="str">
        <f t="shared" si="51"/>
        <v/>
      </c>
      <c r="D1245" s="1429" t="str">
        <f t="shared" si="53"/>
        <v/>
      </c>
      <c r="E1245" s="1429" t="str">
        <f t="shared" si="54"/>
        <v>A04AR134 Finishing Work Door &amp; Window Work Aluminum Sliding Door w/ Aluminum Frame (UoM: M2)</v>
      </c>
      <c r="F1245" s="1429" t="str">
        <f t="shared" si="55"/>
        <v xml:space="preserve">A04AR134-00002 Finishing Work Door &amp; Window Work Aluminum Sliding Door w/ Aluminum Frame (UoM: M2) Fire Protective Rating: N/A, Manual Type     w/ Hardware &amp; Accessories  </v>
      </c>
      <c r="G1245" s="1430" t="str" cm="1">
        <f t="array" ref="G1245:H1245">_xlfn.TEXTSPLIT(I1245,"-")</f>
        <v>A04AR134</v>
      </c>
      <c r="H1245" s="1430" t="str">
        <v>00002</v>
      </c>
      <c r="I1245" s="1431" t="s">
        <v>6441</v>
      </c>
      <c r="J1245" s="1431" t="s">
        <v>4288</v>
      </c>
      <c r="K1245" s="1431" t="s">
        <v>5683</v>
      </c>
      <c r="L1245" s="1431" t="s">
        <v>5684</v>
      </c>
      <c r="M1245" s="1431" t="s">
        <v>4288</v>
      </c>
      <c r="N1245" s="1431" t="s">
        <v>6073</v>
      </c>
      <c r="O1245" s="1431" t="s">
        <v>6438</v>
      </c>
      <c r="P1245" s="1431" t="s">
        <v>6439</v>
      </c>
      <c r="Q1245" s="1431" t="s">
        <v>4747</v>
      </c>
      <c r="R1245" s="1431" t="s">
        <v>6352</v>
      </c>
      <c r="S1245" s="1431" t="s">
        <v>2965</v>
      </c>
      <c r="T1245" s="1431">
        <v>0</v>
      </c>
      <c r="U1245" s="1431" t="s">
        <v>2965</v>
      </c>
      <c r="V1245" s="1431">
        <v>0</v>
      </c>
      <c r="W1245" s="1431" t="s">
        <v>2965</v>
      </c>
      <c r="X1245" s="1431">
        <v>0</v>
      </c>
      <c r="Y1245" s="1431" t="s">
        <v>2965</v>
      </c>
      <c r="Z1245" s="1431">
        <v>0</v>
      </c>
      <c r="AA1245" s="1431" t="s">
        <v>4999</v>
      </c>
      <c r="AB1245" s="1431" t="s">
        <v>6077</v>
      </c>
      <c r="AC1245" s="1431" t="s">
        <v>2965</v>
      </c>
      <c r="AD1245" s="1431">
        <v>0</v>
      </c>
      <c r="AE1245" s="1431" t="s">
        <v>2965</v>
      </c>
      <c r="AF1245" s="1431">
        <v>0</v>
      </c>
      <c r="AG1245" s="1431">
        <v>0</v>
      </c>
      <c r="AH1245" s="1431">
        <v>0</v>
      </c>
      <c r="AI1245" s="1431">
        <v>0</v>
      </c>
      <c r="AJ1245" s="1431">
        <v>0</v>
      </c>
      <c r="AK1245" s="1431">
        <v>0</v>
      </c>
      <c r="AL1245" s="1431">
        <v>0</v>
      </c>
      <c r="AM1245" s="1431">
        <v>0</v>
      </c>
      <c r="AN1245" s="1431">
        <v>0</v>
      </c>
      <c r="AO1245" s="1431" t="s">
        <v>2965</v>
      </c>
      <c r="AP1245" s="1431" t="s">
        <v>4360</v>
      </c>
      <c r="AQ1245" s="1431" t="s">
        <v>4360</v>
      </c>
      <c r="AR1245" s="1431" t="s">
        <v>6440</v>
      </c>
      <c r="AS1245" s="1431" t="s">
        <v>6441</v>
      </c>
    </row>
    <row r="1246" spans="1:45" s="1429" customFormat="1" ht="17.25" customHeight="1">
      <c r="A1246" s="1429" t="str">
        <f t="shared" si="50"/>
        <v/>
      </c>
      <c r="B1246" s="1429" t="str">
        <f t="shared" si="52"/>
        <v/>
      </c>
      <c r="C1246" s="1429" t="str">
        <f t="shared" si="51"/>
        <v>00001</v>
      </c>
      <c r="D1246" s="1429" t="str">
        <f t="shared" si="53"/>
        <v>Fire Protective Rating: N/A, Motorized Type</v>
      </c>
      <c r="E1246" s="1429" t="str">
        <f t="shared" si="54"/>
        <v>A04AR135 Finishing Work Door &amp; Window Work Aluminum Sliding Door w/ Aluminum Frame (UoM: EA)</v>
      </c>
      <c r="F1246" s="1429" t="str">
        <f t="shared" si="55"/>
        <v xml:space="preserve">A04AR135-00001 Finishing Work Door &amp; Window Work Aluminum Sliding Door w/ Aluminum Frame (UoM: EA) Fire Protective Rating: N/A, Motorized Type     w/ Hardware &amp; Accessories  </v>
      </c>
      <c r="G1246" s="1430" t="str" cm="1">
        <f t="array" ref="G1246:H1246">_xlfn.TEXTSPLIT(I1246,"-")</f>
        <v>A04AR135</v>
      </c>
      <c r="H1246" s="1430" t="str">
        <v>00001</v>
      </c>
      <c r="I1246" s="1431" t="s">
        <v>6442</v>
      </c>
      <c r="J1246" s="1431" t="s">
        <v>4288</v>
      </c>
      <c r="K1246" s="1431" t="s">
        <v>5683</v>
      </c>
      <c r="L1246" s="1431" t="s">
        <v>5684</v>
      </c>
      <c r="M1246" s="1431" t="s">
        <v>4288</v>
      </c>
      <c r="N1246" s="1431" t="s">
        <v>6073</v>
      </c>
      <c r="O1246" s="1431" t="s">
        <v>6443</v>
      </c>
      <c r="P1246" s="1431" t="s">
        <v>6444</v>
      </c>
      <c r="Q1246" s="1431" t="s">
        <v>4742</v>
      </c>
      <c r="R1246" s="1431" t="s">
        <v>6349</v>
      </c>
      <c r="S1246" s="1431" t="s">
        <v>2965</v>
      </c>
      <c r="T1246" s="1431">
        <v>0</v>
      </c>
      <c r="U1246" s="1431" t="s">
        <v>2965</v>
      </c>
      <c r="V1246" s="1431">
        <v>0</v>
      </c>
      <c r="W1246" s="1431" t="s">
        <v>2965</v>
      </c>
      <c r="X1246" s="1431">
        <v>0</v>
      </c>
      <c r="Y1246" s="1431" t="s">
        <v>2965</v>
      </c>
      <c r="Z1246" s="1431">
        <v>0</v>
      </c>
      <c r="AA1246" s="1431" t="s">
        <v>4999</v>
      </c>
      <c r="AB1246" s="1431" t="s">
        <v>6077</v>
      </c>
      <c r="AC1246" s="1431" t="s">
        <v>2965</v>
      </c>
      <c r="AD1246" s="1431">
        <v>0</v>
      </c>
      <c r="AE1246" s="1431" t="s">
        <v>2965</v>
      </c>
      <c r="AF1246" s="1431">
        <v>0</v>
      </c>
      <c r="AG1246" s="1431">
        <v>0</v>
      </c>
      <c r="AH1246" s="1431" t="s">
        <v>6094</v>
      </c>
      <c r="AI1246" s="1431">
        <v>0</v>
      </c>
      <c r="AJ1246" s="1431">
        <v>0</v>
      </c>
      <c r="AK1246" s="1431">
        <v>0</v>
      </c>
      <c r="AL1246" s="1431">
        <v>0</v>
      </c>
      <c r="AM1246" s="1431">
        <v>0</v>
      </c>
      <c r="AN1246" s="1431">
        <v>0</v>
      </c>
      <c r="AO1246" s="1431" t="s">
        <v>2965</v>
      </c>
      <c r="AP1246" s="1431" t="s">
        <v>4817</v>
      </c>
      <c r="AQ1246" s="1431" t="s">
        <v>4817</v>
      </c>
      <c r="AR1246" s="1431" t="s">
        <v>3967</v>
      </c>
      <c r="AS1246" s="1431" t="s">
        <v>6442</v>
      </c>
    </row>
    <row r="1247" spans="1:45" s="1429" customFormat="1" ht="17.25" customHeight="1">
      <c r="A1247" s="1429" t="str">
        <f t="shared" si="50"/>
        <v>00002</v>
      </c>
      <c r="B1247" s="1429" t="str">
        <f t="shared" si="52"/>
        <v>Fire Protective Rating: N/A, Manual Type</v>
      </c>
      <c r="C1247" s="1429" t="str">
        <f t="shared" si="51"/>
        <v/>
      </c>
      <c r="D1247" s="1429" t="str">
        <f t="shared" si="53"/>
        <v/>
      </c>
      <c r="E1247" s="1429" t="str">
        <f t="shared" si="54"/>
        <v>A04AR135 Finishing Work Door &amp; Window Work Aluminum Sliding Door w/ Aluminum Frame (UoM: EA)</v>
      </c>
      <c r="F1247" s="1429" t="str">
        <f t="shared" si="55"/>
        <v xml:space="preserve">A04AR135-00002 Finishing Work Door &amp; Window Work Aluminum Sliding Door w/ Aluminum Frame (UoM: EA) Fire Protective Rating: N/A, Manual Type     w/ Hardware &amp; Accessories  </v>
      </c>
      <c r="G1247" s="1430" t="str" cm="1">
        <f t="array" ref="G1247:H1247">_xlfn.TEXTSPLIT(I1247,"-")</f>
        <v>A04AR135</v>
      </c>
      <c r="H1247" s="1430" t="str">
        <v>00002</v>
      </c>
      <c r="I1247" s="1431" t="s">
        <v>6445</v>
      </c>
      <c r="J1247" s="1431" t="s">
        <v>4288</v>
      </c>
      <c r="K1247" s="1431" t="s">
        <v>5683</v>
      </c>
      <c r="L1247" s="1431" t="s">
        <v>5684</v>
      </c>
      <c r="M1247" s="1431" t="s">
        <v>4288</v>
      </c>
      <c r="N1247" s="1431" t="s">
        <v>6073</v>
      </c>
      <c r="O1247" s="1431" t="s">
        <v>6443</v>
      </c>
      <c r="P1247" s="1431" t="s">
        <v>6444</v>
      </c>
      <c r="Q1247" s="1431" t="s">
        <v>4747</v>
      </c>
      <c r="R1247" s="1431" t="s">
        <v>6352</v>
      </c>
      <c r="S1247" s="1431" t="s">
        <v>2965</v>
      </c>
      <c r="T1247" s="1431">
        <v>0</v>
      </c>
      <c r="U1247" s="1431" t="s">
        <v>2965</v>
      </c>
      <c r="V1247" s="1431">
        <v>0</v>
      </c>
      <c r="W1247" s="1431" t="s">
        <v>2965</v>
      </c>
      <c r="X1247" s="1431">
        <v>0</v>
      </c>
      <c r="Y1247" s="1431" t="s">
        <v>2965</v>
      </c>
      <c r="Z1247" s="1431">
        <v>0</v>
      </c>
      <c r="AA1247" s="1431" t="s">
        <v>4999</v>
      </c>
      <c r="AB1247" s="1431" t="s">
        <v>6077</v>
      </c>
      <c r="AC1247" s="1431" t="s">
        <v>2965</v>
      </c>
      <c r="AD1247" s="1431">
        <v>0</v>
      </c>
      <c r="AE1247" s="1431" t="s">
        <v>2965</v>
      </c>
      <c r="AF1247" s="1431">
        <v>0</v>
      </c>
      <c r="AG1247" s="1431">
        <v>0</v>
      </c>
      <c r="AH1247" s="1431" t="s">
        <v>6094</v>
      </c>
      <c r="AI1247" s="1431">
        <v>0</v>
      </c>
      <c r="AJ1247" s="1431">
        <v>0</v>
      </c>
      <c r="AK1247" s="1431">
        <v>0</v>
      </c>
      <c r="AL1247" s="1431">
        <v>0</v>
      </c>
      <c r="AM1247" s="1431">
        <v>0</v>
      </c>
      <c r="AN1247" s="1431">
        <v>0</v>
      </c>
      <c r="AO1247" s="1431" t="s">
        <v>2965</v>
      </c>
      <c r="AP1247" s="1431" t="s">
        <v>4817</v>
      </c>
      <c r="AQ1247" s="1431" t="s">
        <v>4817</v>
      </c>
      <c r="AR1247" s="1431" t="s">
        <v>3967</v>
      </c>
      <c r="AS1247" s="1431" t="s">
        <v>6445</v>
      </c>
    </row>
    <row r="1248" spans="1:45" s="1414" customFormat="1" ht="17.25" customHeight="1">
      <c r="A1248" s="1414" t="str">
        <f>IF(ISNUMBER(SEARCH("Steel Swing",$F1248)),$H1248,"")</f>
        <v/>
      </c>
      <c r="B1248" s="1414" t="str">
        <f>IF(A1248="","",IF(ISNA($P1248),"",$P1248))</f>
        <v/>
      </c>
      <c r="C1248" s="1414" t="str">
        <f>IF(ISNUMBER(SEARCH("Steel Hanger",$F1248)),$H1248,"")</f>
        <v>00001</v>
      </c>
      <c r="D1248" s="1414" t="str">
        <f>IF(C1248="","",IF(ISNA($P1248),"",$P1248))</f>
        <v>Steel Hanger Door w/ Steel Frame (UoM: M2)</v>
      </c>
      <c r="E1248" s="1414" t="str">
        <f t="shared" si="54"/>
        <v>A04AR136 Finishing Work Door &amp; Window Work Steel Hanger Door w/ Steel Frame (UoM: M2)</v>
      </c>
      <c r="F1248" s="1414" t="str">
        <f t="shared" si="55"/>
        <v xml:space="preserve">A04AR136-00001 Finishing Work Door &amp; Window Work Steel Hanger Door w/ Steel Frame (UoM: M2)      w/ Hardware &amp; Accessories  </v>
      </c>
      <c r="G1248" s="1427" t="str" cm="1">
        <f t="array" ref="G1248:H1248">_xlfn.TEXTSPLIT(I1248,"-")</f>
        <v>A04AR136</v>
      </c>
      <c r="H1248" s="1427" t="str">
        <v>00001</v>
      </c>
      <c r="I1248" s="1428" t="s">
        <v>6446</v>
      </c>
      <c r="J1248" s="1428" t="s">
        <v>4288</v>
      </c>
      <c r="K1248" s="1428" t="s">
        <v>5683</v>
      </c>
      <c r="L1248" s="1428" t="s">
        <v>5684</v>
      </c>
      <c r="M1248" s="1428" t="s">
        <v>4288</v>
      </c>
      <c r="N1248" s="1428" t="s">
        <v>6073</v>
      </c>
      <c r="O1248" s="1428" t="s">
        <v>6447</v>
      </c>
      <c r="P1248" s="1428" t="s">
        <v>6448</v>
      </c>
      <c r="Q1248" s="1428" t="s">
        <v>2965</v>
      </c>
      <c r="R1248" s="1428">
        <v>0</v>
      </c>
      <c r="S1248" s="1428" t="s">
        <v>2965</v>
      </c>
      <c r="T1248" s="1428">
        <v>0</v>
      </c>
      <c r="U1248" s="1428" t="s">
        <v>2965</v>
      </c>
      <c r="V1248" s="1428">
        <v>0</v>
      </c>
      <c r="W1248" s="1428" t="s">
        <v>2965</v>
      </c>
      <c r="X1248" s="1428">
        <v>0</v>
      </c>
      <c r="Y1248" s="1428" t="s">
        <v>2965</v>
      </c>
      <c r="Z1248" s="1428">
        <v>0</v>
      </c>
      <c r="AA1248" s="1428" t="s">
        <v>4999</v>
      </c>
      <c r="AB1248" s="1428" t="s">
        <v>6077</v>
      </c>
      <c r="AC1248" s="1428" t="s">
        <v>2965</v>
      </c>
      <c r="AD1248" s="1428">
        <v>0</v>
      </c>
      <c r="AE1248" s="1428" t="s">
        <v>2965</v>
      </c>
      <c r="AF1248" s="1428">
        <v>0</v>
      </c>
      <c r="AG1248" s="1428">
        <v>0</v>
      </c>
      <c r="AH1248" s="1428">
        <v>0</v>
      </c>
      <c r="AI1248" s="1428">
        <v>0</v>
      </c>
      <c r="AJ1248" s="1428">
        <v>0</v>
      </c>
      <c r="AK1248" s="1428">
        <v>0</v>
      </c>
      <c r="AL1248" s="1428">
        <v>0</v>
      </c>
      <c r="AM1248" s="1428">
        <v>0</v>
      </c>
      <c r="AN1248" s="1428">
        <v>0</v>
      </c>
      <c r="AO1248" s="1428" t="s">
        <v>2965</v>
      </c>
      <c r="AP1248" s="1428" t="s">
        <v>4360</v>
      </c>
      <c r="AQ1248" s="1428" t="s">
        <v>4360</v>
      </c>
      <c r="AR1248" s="1428" t="s">
        <v>6449</v>
      </c>
      <c r="AS1248" s="1428" t="s">
        <v>6446</v>
      </c>
    </row>
    <row r="1249" spans="1:45" s="1414" customFormat="1" ht="17.25" customHeight="1">
      <c r="A1249" s="1414" t="str">
        <f t="shared" ref="A1249:A1253" si="56">IF(ISNUMBER(SEARCH("Steel Swing",$F1249)),$H1249,"")</f>
        <v/>
      </c>
      <c r="B1249" s="1414" t="str">
        <f t="shared" ref="B1249:B1255" si="57">IF(A1249="","",IF(ISNA($P1249),"",$P1249))</f>
        <v/>
      </c>
      <c r="C1249" s="1414" t="str">
        <f t="shared" ref="C1249:C1251" si="58">IF(ISNUMBER(SEARCH("Steel Hanger",$F1249)),$H1249,"")</f>
        <v>00001</v>
      </c>
      <c r="D1249" s="1414" t="str">
        <f t="shared" ref="D1249:D1255" si="59">IF(C1249="","",IF(ISNA($P1249),"",$P1249))</f>
        <v>Steel Hanger Door w/ Steel Frame (UoM: EA)</v>
      </c>
      <c r="E1249" s="1414" t="str">
        <f t="shared" si="54"/>
        <v>A04AR137 Finishing Work Door &amp; Window Work Steel Hanger Door w/ Steel Frame (UoM: EA)</v>
      </c>
      <c r="F1249" s="1414" t="str">
        <f t="shared" si="55"/>
        <v xml:space="preserve">A04AR137-00001 Finishing Work Door &amp; Window Work Steel Hanger Door w/ Steel Frame (UoM: EA)      w/ Hardware &amp; Accessories  </v>
      </c>
      <c r="G1249" s="1427" t="str" cm="1">
        <f t="array" ref="G1249:H1249">_xlfn.TEXTSPLIT(I1249,"-")</f>
        <v>A04AR137</v>
      </c>
      <c r="H1249" s="1427" t="str">
        <v>00001</v>
      </c>
      <c r="I1249" s="1428" t="s">
        <v>6450</v>
      </c>
      <c r="J1249" s="1428" t="s">
        <v>4288</v>
      </c>
      <c r="K1249" s="1428" t="s">
        <v>5683</v>
      </c>
      <c r="L1249" s="1428" t="s">
        <v>5684</v>
      </c>
      <c r="M1249" s="1428" t="s">
        <v>4288</v>
      </c>
      <c r="N1249" s="1428" t="s">
        <v>6073</v>
      </c>
      <c r="O1249" s="1428" t="s">
        <v>6451</v>
      </c>
      <c r="P1249" s="1428" t="s">
        <v>6452</v>
      </c>
      <c r="Q1249" s="1428" t="s">
        <v>2965</v>
      </c>
      <c r="R1249" s="1428">
        <v>0</v>
      </c>
      <c r="S1249" s="1428" t="s">
        <v>2965</v>
      </c>
      <c r="T1249" s="1428">
        <v>0</v>
      </c>
      <c r="U1249" s="1428" t="s">
        <v>2965</v>
      </c>
      <c r="V1249" s="1428">
        <v>0</v>
      </c>
      <c r="W1249" s="1428" t="s">
        <v>2965</v>
      </c>
      <c r="X1249" s="1428">
        <v>0</v>
      </c>
      <c r="Y1249" s="1428" t="s">
        <v>2965</v>
      </c>
      <c r="Z1249" s="1428">
        <v>0</v>
      </c>
      <c r="AA1249" s="1428" t="s">
        <v>4999</v>
      </c>
      <c r="AB1249" s="1428" t="s">
        <v>6077</v>
      </c>
      <c r="AC1249" s="1428" t="s">
        <v>2965</v>
      </c>
      <c r="AD1249" s="1428">
        <v>0</v>
      </c>
      <c r="AE1249" s="1428" t="s">
        <v>2965</v>
      </c>
      <c r="AF1249" s="1428">
        <v>0</v>
      </c>
      <c r="AG1249" s="1428">
        <v>0</v>
      </c>
      <c r="AH1249" s="1428" t="s">
        <v>6094</v>
      </c>
      <c r="AI1249" s="1428">
        <v>0</v>
      </c>
      <c r="AJ1249" s="1428">
        <v>0</v>
      </c>
      <c r="AK1249" s="1428">
        <v>0</v>
      </c>
      <c r="AL1249" s="1428">
        <v>0</v>
      </c>
      <c r="AM1249" s="1428">
        <v>0</v>
      </c>
      <c r="AN1249" s="1428">
        <v>0</v>
      </c>
      <c r="AO1249" s="1428" t="s">
        <v>2965</v>
      </c>
      <c r="AP1249" s="1428" t="s">
        <v>4817</v>
      </c>
      <c r="AQ1249" s="1428" t="s">
        <v>4817</v>
      </c>
      <c r="AR1249" s="1428" t="s">
        <v>6453</v>
      </c>
      <c r="AS1249" s="1428" t="s">
        <v>6450</v>
      </c>
    </row>
    <row r="1250" spans="1:45" s="1414" customFormat="1" ht="17.25" customHeight="1">
      <c r="A1250" s="1414" t="str">
        <f t="shared" si="56"/>
        <v>00001</v>
      </c>
      <c r="B1250" s="1414" t="str">
        <f t="shared" si="57"/>
        <v>Steel Swing Door w/ Steel Frame (UoM: M2)</v>
      </c>
      <c r="C1250" s="1414" t="str">
        <f t="shared" si="58"/>
        <v/>
      </c>
      <c r="D1250" s="1414" t="str">
        <f t="shared" si="59"/>
        <v/>
      </c>
      <c r="E1250" s="1414" t="str">
        <f t="shared" si="54"/>
        <v>A04AR138 Finishing Work Door &amp; Window Work Steel Swing Door w/ Steel Frame (UoM: M2)</v>
      </c>
      <c r="F1250" s="1414" t="str">
        <f t="shared" si="55"/>
        <v xml:space="preserve">A04AR138-00001 Finishing Work Door &amp; Window Work Steel Swing Door w/ Steel Frame (UoM: M2)      w/ Hardware &amp; Accessories  </v>
      </c>
      <c r="G1250" s="1427" t="str" cm="1">
        <f t="array" ref="G1250:H1250">_xlfn.TEXTSPLIT(I1250,"-")</f>
        <v>A04AR138</v>
      </c>
      <c r="H1250" s="1427" t="str">
        <v>00001</v>
      </c>
      <c r="I1250" s="1428" t="s">
        <v>6454</v>
      </c>
      <c r="J1250" s="1428" t="s">
        <v>4288</v>
      </c>
      <c r="K1250" s="1428" t="s">
        <v>5683</v>
      </c>
      <c r="L1250" s="1428" t="s">
        <v>5684</v>
      </c>
      <c r="M1250" s="1428" t="s">
        <v>4288</v>
      </c>
      <c r="N1250" s="1428" t="s">
        <v>6073</v>
      </c>
      <c r="O1250" s="1428" t="s">
        <v>6455</v>
      </c>
      <c r="P1250" s="1428" t="s">
        <v>6456</v>
      </c>
      <c r="Q1250" s="1428" t="s">
        <v>2965</v>
      </c>
      <c r="R1250" s="1428">
        <v>0</v>
      </c>
      <c r="S1250" s="1428" t="s">
        <v>2965</v>
      </c>
      <c r="T1250" s="1428">
        <v>0</v>
      </c>
      <c r="U1250" s="1428" t="s">
        <v>2965</v>
      </c>
      <c r="V1250" s="1428">
        <v>0</v>
      </c>
      <c r="W1250" s="1428" t="s">
        <v>2965</v>
      </c>
      <c r="X1250" s="1428">
        <v>0</v>
      </c>
      <c r="Y1250" s="1428" t="s">
        <v>2965</v>
      </c>
      <c r="Z1250" s="1428">
        <v>0</v>
      </c>
      <c r="AA1250" s="1428" t="s">
        <v>4999</v>
      </c>
      <c r="AB1250" s="1428" t="s">
        <v>6077</v>
      </c>
      <c r="AC1250" s="1428" t="s">
        <v>2965</v>
      </c>
      <c r="AD1250" s="1428">
        <v>0</v>
      </c>
      <c r="AE1250" s="1428" t="s">
        <v>2965</v>
      </c>
      <c r="AF1250" s="1428">
        <v>0</v>
      </c>
      <c r="AG1250" s="1428">
        <v>0</v>
      </c>
      <c r="AH1250" s="1428">
        <v>0</v>
      </c>
      <c r="AI1250" s="1428">
        <v>0</v>
      </c>
      <c r="AJ1250" s="1428">
        <v>0</v>
      </c>
      <c r="AK1250" s="1428">
        <v>0</v>
      </c>
      <c r="AL1250" s="1428">
        <v>0</v>
      </c>
      <c r="AM1250" s="1428">
        <v>0</v>
      </c>
      <c r="AN1250" s="1428">
        <v>0</v>
      </c>
      <c r="AO1250" s="1428" t="s">
        <v>2965</v>
      </c>
      <c r="AP1250" s="1428" t="s">
        <v>4360</v>
      </c>
      <c r="AQ1250" s="1428" t="s">
        <v>4360</v>
      </c>
      <c r="AR1250" s="1428" t="s">
        <v>6457</v>
      </c>
      <c r="AS1250" s="1428" t="s">
        <v>6454</v>
      </c>
    </row>
    <row r="1251" spans="1:45" s="1414" customFormat="1" ht="17.25" customHeight="1">
      <c r="A1251" s="1414" t="str">
        <f t="shared" si="56"/>
        <v>00001</v>
      </c>
      <c r="B1251" s="1414" t="str">
        <f t="shared" si="57"/>
        <v>Steel Swing Door w/ Steel Frame (UoM: EA)</v>
      </c>
      <c r="C1251" s="1414" t="str">
        <f t="shared" si="58"/>
        <v/>
      </c>
      <c r="D1251" s="1414" t="str">
        <f t="shared" si="59"/>
        <v/>
      </c>
      <c r="E1251" s="1414" t="str">
        <f t="shared" si="54"/>
        <v>A04AR139 Finishing Work Door &amp; Window Work Steel Swing Door w/ Steel Frame (UoM: EA)</v>
      </c>
      <c r="F1251" s="1414" t="str">
        <f t="shared" si="55"/>
        <v xml:space="preserve">A04AR139-00001 Finishing Work Door &amp; Window Work Steel Swing Door w/ Steel Frame (UoM: EA)      w/ Hardware &amp; Accessories  </v>
      </c>
      <c r="G1251" s="1427" t="str" cm="1">
        <f t="array" ref="G1251:H1251">_xlfn.TEXTSPLIT(I1251,"-")</f>
        <v>A04AR139</v>
      </c>
      <c r="H1251" s="1427" t="str">
        <v>00001</v>
      </c>
      <c r="I1251" s="1428" t="s">
        <v>6458</v>
      </c>
      <c r="J1251" s="1428" t="s">
        <v>4288</v>
      </c>
      <c r="K1251" s="1428" t="s">
        <v>5683</v>
      </c>
      <c r="L1251" s="1428" t="s">
        <v>5684</v>
      </c>
      <c r="M1251" s="1428" t="s">
        <v>4288</v>
      </c>
      <c r="N1251" s="1428" t="s">
        <v>6073</v>
      </c>
      <c r="O1251" s="1428" t="s">
        <v>6459</v>
      </c>
      <c r="P1251" s="1428" t="s">
        <v>6460</v>
      </c>
      <c r="Q1251" s="1428" t="s">
        <v>2965</v>
      </c>
      <c r="R1251" s="1428">
        <v>0</v>
      </c>
      <c r="S1251" s="1428" t="s">
        <v>2965</v>
      </c>
      <c r="T1251" s="1428">
        <v>0</v>
      </c>
      <c r="U1251" s="1428" t="s">
        <v>2965</v>
      </c>
      <c r="V1251" s="1428">
        <v>0</v>
      </c>
      <c r="W1251" s="1428" t="s">
        <v>2965</v>
      </c>
      <c r="X1251" s="1428">
        <v>0</v>
      </c>
      <c r="Y1251" s="1428" t="s">
        <v>2965</v>
      </c>
      <c r="Z1251" s="1428">
        <v>0</v>
      </c>
      <c r="AA1251" s="1428" t="s">
        <v>4999</v>
      </c>
      <c r="AB1251" s="1428" t="s">
        <v>6077</v>
      </c>
      <c r="AC1251" s="1428" t="s">
        <v>2965</v>
      </c>
      <c r="AD1251" s="1428">
        <v>0</v>
      </c>
      <c r="AE1251" s="1428" t="s">
        <v>2965</v>
      </c>
      <c r="AF1251" s="1428">
        <v>0</v>
      </c>
      <c r="AG1251" s="1428">
        <v>0</v>
      </c>
      <c r="AH1251" s="1428" t="s">
        <v>6094</v>
      </c>
      <c r="AI1251" s="1428">
        <v>0</v>
      </c>
      <c r="AJ1251" s="1428">
        <v>0</v>
      </c>
      <c r="AK1251" s="1428">
        <v>0</v>
      </c>
      <c r="AL1251" s="1428">
        <v>0</v>
      </c>
      <c r="AM1251" s="1428">
        <v>0</v>
      </c>
      <c r="AN1251" s="1428">
        <v>0</v>
      </c>
      <c r="AO1251" s="1428" t="s">
        <v>2965</v>
      </c>
      <c r="AP1251" s="1428" t="s">
        <v>4817</v>
      </c>
      <c r="AQ1251" s="1428" t="s">
        <v>4817</v>
      </c>
      <c r="AR1251" s="1428" t="s">
        <v>6461</v>
      </c>
      <c r="AS1251" s="1428" t="s">
        <v>6458</v>
      </c>
    </row>
    <row r="1252" spans="1:45" s="1414" customFormat="1" ht="17.25" customHeight="1">
      <c r="A1252" s="1414" t="str">
        <f t="shared" si="56"/>
        <v/>
      </c>
      <c r="B1252" s="1414" t="str">
        <f t="shared" si="57"/>
        <v/>
      </c>
      <c r="C1252" s="1414" t="str">
        <f>IF(ISNUMBER(SEARCH("Aluminum Swing",$F1252)),$H1252,"")</f>
        <v>00001</v>
      </c>
      <c r="D1252" s="1414" t="str">
        <f t="shared" si="59"/>
        <v>Aluminum Swing Door w/ Aluminum Frame (UoM: M2)</v>
      </c>
      <c r="E1252" s="1414" t="str">
        <f t="shared" si="54"/>
        <v>A04AR140 Finishing Work Door &amp; Window Work Aluminum Swing Door w/ Aluminum Frame (UoM: M2)</v>
      </c>
      <c r="F1252" s="1414" t="str">
        <f t="shared" si="55"/>
        <v xml:space="preserve">A04AR140-00001 Finishing Work Door &amp; Window Work Aluminum Swing Door w/ Aluminum Frame (UoM: M2)      w/ Hardware &amp; Accessories  </v>
      </c>
      <c r="G1252" s="1427" t="str" cm="1">
        <f t="array" ref="G1252:H1252">_xlfn.TEXTSPLIT(I1252,"-")</f>
        <v>A04AR140</v>
      </c>
      <c r="H1252" s="1427" t="str">
        <v>00001</v>
      </c>
      <c r="I1252" s="1428" t="s">
        <v>6462</v>
      </c>
      <c r="J1252" s="1428" t="s">
        <v>4288</v>
      </c>
      <c r="K1252" s="1428" t="s">
        <v>5683</v>
      </c>
      <c r="L1252" s="1428" t="s">
        <v>5684</v>
      </c>
      <c r="M1252" s="1428" t="s">
        <v>4288</v>
      </c>
      <c r="N1252" s="1428" t="s">
        <v>6073</v>
      </c>
      <c r="O1252" s="1428" t="s">
        <v>6463</v>
      </c>
      <c r="P1252" s="1428" t="s">
        <v>6464</v>
      </c>
      <c r="Q1252" s="1428" t="s">
        <v>2965</v>
      </c>
      <c r="R1252" s="1428">
        <v>0</v>
      </c>
      <c r="S1252" s="1428" t="s">
        <v>2965</v>
      </c>
      <c r="T1252" s="1428">
        <v>0</v>
      </c>
      <c r="U1252" s="1428" t="s">
        <v>2965</v>
      </c>
      <c r="V1252" s="1428">
        <v>0</v>
      </c>
      <c r="W1252" s="1428" t="s">
        <v>2965</v>
      </c>
      <c r="X1252" s="1428">
        <v>0</v>
      </c>
      <c r="Y1252" s="1428" t="s">
        <v>2965</v>
      </c>
      <c r="Z1252" s="1428">
        <v>0</v>
      </c>
      <c r="AA1252" s="1428" t="s">
        <v>4999</v>
      </c>
      <c r="AB1252" s="1428" t="s">
        <v>6077</v>
      </c>
      <c r="AC1252" s="1428" t="s">
        <v>2965</v>
      </c>
      <c r="AD1252" s="1428">
        <v>0</v>
      </c>
      <c r="AE1252" s="1428" t="s">
        <v>2965</v>
      </c>
      <c r="AF1252" s="1428">
        <v>0</v>
      </c>
      <c r="AG1252" s="1428">
        <v>0</v>
      </c>
      <c r="AH1252" s="1428">
        <v>0</v>
      </c>
      <c r="AI1252" s="1428">
        <v>0</v>
      </c>
      <c r="AJ1252" s="1428">
        <v>0</v>
      </c>
      <c r="AK1252" s="1428">
        <v>0</v>
      </c>
      <c r="AL1252" s="1428">
        <v>0</v>
      </c>
      <c r="AM1252" s="1428">
        <v>0</v>
      </c>
      <c r="AN1252" s="1428">
        <v>0</v>
      </c>
      <c r="AO1252" s="1428" t="s">
        <v>2965</v>
      </c>
      <c r="AP1252" s="1428" t="s">
        <v>4360</v>
      </c>
      <c r="AQ1252" s="1428" t="s">
        <v>4360</v>
      </c>
      <c r="AR1252" s="1428" t="s">
        <v>6465</v>
      </c>
      <c r="AS1252" s="1428" t="s">
        <v>6462</v>
      </c>
    </row>
    <row r="1253" spans="1:45" s="1414" customFormat="1" ht="17.25" customHeight="1">
      <c r="A1253" s="1414" t="str">
        <f t="shared" si="56"/>
        <v/>
      </c>
      <c r="B1253" s="1414" t="str">
        <f t="shared" si="57"/>
        <v/>
      </c>
      <c r="C1253" s="1414" t="str">
        <f t="shared" ref="C1253" si="60">IF(ISNUMBER(SEARCH("Aluminum Swing",$F1253)),$H1253,"")</f>
        <v>00001</v>
      </c>
      <c r="D1253" s="1414" t="str">
        <f t="shared" si="59"/>
        <v>Aluminum Swing Door w/ Aluminum Frame (UoM: EA)</v>
      </c>
      <c r="E1253" s="1414" t="str">
        <f t="shared" si="54"/>
        <v>A04AR141 Finishing Work Door &amp; Window Work Aluminum Swing Door w/ Aluminum Frame (UoM: EA)</v>
      </c>
      <c r="F1253" s="1414" t="str">
        <f t="shared" si="55"/>
        <v xml:space="preserve">A04AR141-00001 Finishing Work Door &amp; Window Work Aluminum Swing Door w/ Aluminum Frame (UoM: EA)      w/ Hardware &amp; Accessories  </v>
      </c>
      <c r="G1253" s="1427" t="str" cm="1">
        <f t="array" ref="G1253:H1253">_xlfn.TEXTSPLIT(I1253,"-")</f>
        <v>A04AR141</v>
      </c>
      <c r="H1253" s="1427" t="str">
        <v>00001</v>
      </c>
      <c r="I1253" s="1428" t="s">
        <v>6466</v>
      </c>
      <c r="J1253" s="1428" t="s">
        <v>4288</v>
      </c>
      <c r="K1253" s="1428" t="s">
        <v>5683</v>
      </c>
      <c r="L1253" s="1428" t="s">
        <v>5684</v>
      </c>
      <c r="M1253" s="1428" t="s">
        <v>4288</v>
      </c>
      <c r="N1253" s="1428" t="s">
        <v>6073</v>
      </c>
      <c r="O1253" s="1428" t="s">
        <v>6467</v>
      </c>
      <c r="P1253" s="1428" t="s">
        <v>6468</v>
      </c>
      <c r="Q1253" s="1428" t="s">
        <v>2965</v>
      </c>
      <c r="R1253" s="1428">
        <v>0</v>
      </c>
      <c r="S1253" s="1428" t="s">
        <v>2965</v>
      </c>
      <c r="T1253" s="1428">
        <v>0</v>
      </c>
      <c r="U1253" s="1428" t="s">
        <v>2965</v>
      </c>
      <c r="V1253" s="1428">
        <v>0</v>
      </c>
      <c r="W1253" s="1428" t="s">
        <v>2965</v>
      </c>
      <c r="X1253" s="1428">
        <v>0</v>
      </c>
      <c r="Y1253" s="1428" t="s">
        <v>2965</v>
      </c>
      <c r="Z1253" s="1428">
        <v>0</v>
      </c>
      <c r="AA1253" s="1428" t="s">
        <v>4999</v>
      </c>
      <c r="AB1253" s="1428" t="s">
        <v>6077</v>
      </c>
      <c r="AC1253" s="1428" t="s">
        <v>2965</v>
      </c>
      <c r="AD1253" s="1428">
        <v>0</v>
      </c>
      <c r="AE1253" s="1428" t="s">
        <v>2965</v>
      </c>
      <c r="AF1253" s="1428">
        <v>0</v>
      </c>
      <c r="AG1253" s="1428">
        <v>0</v>
      </c>
      <c r="AH1253" s="1428" t="s">
        <v>6094</v>
      </c>
      <c r="AI1253" s="1428">
        <v>0</v>
      </c>
      <c r="AJ1253" s="1428">
        <v>0</v>
      </c>
      <c r="AK1253" s="1428">
        <v>0</v>
      </c>
      <c r="AL1253" s="1428">
        <v>0</v>
      </c>
      <c r="AM1253" s="1428">
        <v>0</v>
      </c>
      <c r="AN1253" s="1428">
        <v>0</v>
      </c>
      <c r="AO1253" s="1428" t="s">
        <v>2965</v>
      </c>
      <c r="AP1253" s="1428" t="s">
        <v>4817</v>
      </c>
      <c r="AQ1253" s="1428" t="s">
        <v>4817</v>
      </c>
      <c r="AR1253" s="1428" t="s">
        <v>6469</v>
      </c>
      <c r="AS1253" s="1428" t="s">
        <v>6466</v>
      </c>
    </row>
    <row r="1254" spans="1:45" s="1414" customFormat="1" ht="17.25" customHeight="1">
      <c r="A1254" s="1414" t="str">
        <f>IF(ISNUMBER(SEARCH("Revolving",$F1254)),$H1254,"")</f>
        <v>00001</v>
      </c>
      <c r="B1254" s="1414" t="str">
        <f t="shared" si="57"/>
        <v>Revolving Door (UoM: EA)</v>
      </c>
      <c r="C1254" s="1414" t="str">
        <f>IF(ISNUMBER(SEARCH("Aluminum Swing",$F1254)),$H1254,"")</f>
        <v/>
      </c>
      <c r="D1254" s="1414" t="str">
        <f t="shared" si="59"/>
        <v/>
      </c>
      <c r="E1254" s="1414" t="str">
        <f t="shared" si="54"/>
        <v>A04AR142 Finishing Work Door &amp; Window Work Revolving Door (UoM: EA)</v>
      </c>
      <c r="F1254" s="1414" t="str">
        <f t="shared" si="55"/>
        <v xml:space="preserve">A04AR142-00001 Finishing Work Door &amp; Window Work Revolving Door (UoM: EA) Manual Revolving Door     w/ Hardware &amp; Accessories  </v>
      </c>
      <c r="G1254" s="1427" t="str" cm="1">
        <f t="array" ref="G1254:H1254">_xlfn.TEXTSPLIT(I1254,"-")</f>
        <v>A04AR142</v>
      </c>
      <c r="H1254" s="1427" t="str">
        <v>00001</v>
      </c>
      <c r="I1254" s="1428" t="s">
        <v>6470</v>
      </c>
      <c r="J1254" s="1428" t="s">
        <v>4288</v>
      </c>
      <c r="K1254" s="1428" t="s">
        <v>5683</v>
      </c>
      <c r="L1254" s="1428" t="s">
        <v>5684</v>
      </c>
      <c r="M1254" s="1428" t="s">
        <v>4288</v>
      </c>
      <c r="N1254" s="1428" t="s">
        <v>6073</v>
      </c>
      <c r="O1254" s="1428" t="s">
        <v>6471</v>
      </c>
      <c r="P1254" s="1428" t="s">
        <v>6472</v>
      </c>
      <c r="Q1254" s="1428" t="s">
        <v>6473</v>
      </c>
      <c r="R1254" s="1428" t="s">
        <v>6474</v>
      </c>
      <c r="S1254" s="1428" t="s">
        <v>2965</v>
      </c>
      <c r="T1254" s="1428">
        <v>0</v>
      </c>
      <c r="U1254" s="1428" t="s">
        <v>2965</v>
      </c>
      <c r="V1254" s="1428">
        <v>0</v>
      </c>
      <c r="W1254" s="1428" t="s">
        <v>2965</v>
      </c>
      <c r="X1254" s="1428">
        <v>0</v>
      </c>
      <c r="Y1254" s="1428" t="s">
        <v>2965</v>
      </c>
      <c r="Z1254" s="1428">
        <v>0</v>
      </c>
      <c r="AA1254" s="1428" t="s">
        <v>4999</v>
      </c>
      <c r="AB1254" s="1428" t="s">
        <v>6077</v>
      </c>
      <c r="AC1254" s="1428" t="s">
        <v>2965</v>
      </c>
      <c r="AD1254" s="1428">
        <v>0</v>
      </c>
      <c r="AE1254" s="1428" t="s">
        <v>2965</v>
      </c>
      <c r="AF1254" s="1428">
        <v>0</v>
      </c>
      <c r="AG1254" s="1428">
        <v>0</v>
      </c>
      <c r="AH1254" s="1428" t="s">
        <v>4438</v>
      </c>
      <c r="AI1254" s="1428">
        <v>0</v>
      </c>
      <c r="AJ1254" s="1428">
        <v>0</v>
      </c>
      <c r="AK1254" s="1428">
        <v>0</v>
      </c>
      <c r="AL1254" s="1428">
        <v>0</v>
      </c>
      <c r="AM1254" s="1428">
        <v>0</v>
      </c>
      <c r="AN1254" s="1428">
        <v>0</v>
      </c>
      <c r="AO1254" s="1428" t="s">
        <v>2965</v>
      </c>
      <c r="AP1254" s="1428" t="s">
        <v>4817</v>
      </c>
      <c r="AQ1254" s="1428" t="s">
        <v>4817</v>
      </c>
      <c r="AR1254" s="1428" t="s">
        <v>3991</v>
      </c>
      <c r="AS1254" s="1428" t="s">
        <v>6470</v>
      </c>
    </row>
    <row r="1255" spans="1:45" s="1414" customFormat="1" ht="17.25" customHeight="1">
      <c r="A1255" s="1414" t="str">
        <f>IF(ISNUMBER(SEARCH("Revolving",$F1255)),$H1255,"")</f>
        <v>00002</v>
      </c>
      <c r="B1255" s="1414" t="str">
        <f t="shared" si="57"/>
        <v>Revolving Door (UoM: EA)</v>
      </c>
      <c r="C1255" s="1414" t="str">
        <f>IF(ISNUMBER(SEARCH("Aluminum Swing",$F1255)),$H1255,"")</f>
        <v/>
      </c>
      <c r="D1255" s="1414" t="str">
        <f t="shared" si="59"/>
        <v/>
      </c>
      <c r="E1255" s="1414" t="str">
        <f t="shared" si="54"/>
        <v>A04AR142 Finishing Work Door &amp; Window Work Revolving Door (UoM: EA)</v>
      </c>
      <c r="F1255" s="1414" t="str">
        <f t="shared" si="55"/>
        <v xml:space="preserve">A04AR142-00002 Finishing Work Door &amp; Window Work Revolving Door (UoM: EA) Auto Revolving Door     w/ Hardware &amp; Accessories  </v>
      </c>
      <c r="G1255" s="1427" t="str" cm="1">
        <f t="array" ref="G1255:H1255">_xlfn.TEXTSPLIT(I1255,"-")</f>
        <v>A04AR142</v>
      </c>
      <c r="H1255" s="1427" t="str">
        <v>00002</v>
      </c>
      <c r="I1255" s="1428" t="s">
        <v>6475</v>
      </c>
      <c r="J1255" s="1428" t="s">
        <v>4288</v>
      </c>
      <c r="K1255" s="1428" t="s">
        <v>5683</v>
      </c>
      <c r="L1255" s="1428" t="s">
        <v>5684</v>
      </c>
      <c r="M1255" s="1428" t="s">
        <v>4288</v>
      </c>
      <c r="N1255" s="1428" t="s">
        <v>6073</v>
      </c>
      <c r="O1255" s="1428" t="s">
        <v>6471</v>
      </c>
      <c r="P1255" s="1428" t="s">
        <v>6472</v>
      </c>
      <c r="Q1255" s="1428" t="s">
        <v>6476</v>
      </c>
      <c r="R1255" s="1428" t="s">
        <v>6477</v>
      </c>
      <c r="S1255" s="1428" t="s">
        <v>2965</v>
      </c>
      <c r="T1255" s="1428">
        <v>0</v>
      </c>
      <c r="U1255" s="1428" t="s">
        <v>2965</v>
      </c>
      <c r="V1255" s="1428">
        <v>0</v>
      </c>
      <c r="W1255" s="1428" t="s">
        <v>2965</v>
      </c>
      <c r="X1255" s="1428">
        <v>0</v>
      </c>
      <c r="Y1255" s="1428" t="s">
        <v>2965</v>
      </c>
      <c r="Z1255" s="1428">
        <v>0</v>
      </c>
      <c r="AA1255" s="1428" t="s">
        <v>4999</v>
      </c>
      <c r="AB1255" s="1428" t="s">
        <v>6077</v>
      </c>
      <c r="AC1255" s="1428" t="s">
        <v>2965</v>
      </c>
      <c r="AD1255" s="1428">
        <v>0</v>
      </c>
      <c r="AE1255" s="1428" t="s">
        <v>2965</v>
      </c>
      <c r="AF1255" s="1428">
        <v>0</v>
      </c>
      <c r="AG1255" s="1428">
        <v>0</v>
      </c>
      <c r="AH1255" s="1428" t="s">
        <v>4438</v>
      </c>
      <c r="AI1255" s="1428">
        <v>0</v>
      </c>
      <c r="AJ1255" s="1428">
        <v>0</v>
      </c>
      <c r="AK1255" s="1428">
        <v>0</v>
      </c>
      <c r="AL1255" s="1428">
        <v>0</v>
      </c>
      <c r="AM1255" s="1428">
        <v>0</v>
      </c>
      <c r="AN1255" s="1428">
        <v>0</v>
      </c>
      <c r="AO1255" s="1428" t="s">
        <v>2965</v>
      </c>
      <c r="AP1255" s="1428" t="s">
        <v>4817</v>
      </c>
      <c r="AQ1255" s="1428" t="s">
        <v>4817</v>
      </c>
      <c r="AR1255" s="1428" t="s">
        <v>3991</v>
      </c>
      <c r="AS1255" s="1428" t="s">
        <v>6475</v>
      </c>
    </row>
    <row r="1256" spans="1:45" s="1414" customFormat="1" ht="17.25" customHeight="1">
      <c r="A1256" s="1414" t="str">
        <f t="shared" ref="A1256:A1268" si="61">IF(ISNUMBER(SEARCH("Manual",$F1256)),$H1256,"")</f>
        <v/>
      </c>
      <c r="B1256" s="1414" t="str">
        <f t="shared" ref="B1256:D1271" si="62">IF(A1256="","",IF(ISNA($R1256),"",$R1256))</f>
        <v/>
      </c>
      <c r="C1256" s="1414" t="str">
        <f t="shared" ref="C1256:C1268" si="63">IF(ISNUMBER(SEARCH("Motorized",$F1256)),$H1256,"")</f>
        <v>00001</v>
      </c>
      <c r="D1256" s="1414" t="str">
        <f t="shared" si="62"/>
        <v>Motorized Type</v>
      </c>
      <c r="E1256" s="1414" t="str">
        <f t="shared" si="54"/>
        <v>A04AR143 Finishing Work Door &amp; Window Work Steel Folding(Accordion) Door w/ Steel Frame (UoM: M2)</v>
      </c>
      <c r="F1256" s="1414" t="str">
        <f t="shared" si="55"/>
        <v xml:space="preserve">A04AR143-00001 Finishing Work Door &amp; Window Work Steel Folding(Accordion) Door w/ Steel Frame (UoM: M2) Motorized Type     w/ Hardware &amp; Accessories  </v>
      </c>
      <c r="G1256" s="1427" t="str" cm="1">
        <f t="array" ref="G1256:H1256">_xlfn.TEXTSPLIT(I1256,"-")</f>
        <v>A04AR143</v>
      </c>
      <c r="H1256" s="1427" t="str">
        <v>00001</v>
      </c>
      <c r="I1256" s="1428" t="s">
        <v>6478</v>
      </c>
      <c r="J1256" s="1428" t="s">
        <v>4288</v>
      </c>
      <c r="K1256" s="1428" t="s">
        <v>5683</v>
      </c>
      <c r="L1256" s="1428" t="s">
        <v>5684</v>
      </c>
      <c r="M1256" s="1428" t="s">
        <v>4288</v>
      </c>
      <c r="N1256" s="1428" t="s">
        <v>6073</v>
      </c>
      <c r="O1256" s="1428" t="s">
        <v>6479</v>
      </c>
      <c r="P1256" s="1428" t="s">
        <v>6480</v>
      </c>
      <c r="Q1256" s="1428" t="s">
        <v>6481</v>
      </c>
      <c r="R1256" s="1428" t="s">
        <v>6482</v>
      </c>
      <c r="S1256" s="1428" t="s">
        <v>2965</v>
      </c>
      <c r="T1256" s="1428">
        <v>0</v>
      </c>
      <c r="U1256" s="1428" t="s">
        <v>2965</v>
      </c>
      <c r="V1256" s="1428">
        <v>0</v>
      </c>
      <c r="W1256" s="1428" t="s">
        <v>2965</v>
      </c>
      <c r="X1256" s="1428">
        <v>0</v>
      </c>
      <c r="Y1256" s="1428" t="s">
        <v>2965</v>
      </c>
      <c r="Z1256" s="1428">
        <v>0</v>
      </c>
      <c r="AA1256" s="1428" t="s">
        <v>4999</v>
      </c>
      <c r="AB1256" s="1428" t="s">
        <v>6077</v>
      </c>
      <c r="AC1256" s="1428" t="s">
        <v>2965</v>
      </c>
      <c r="AD1256" s="1428">
        <v>0</v>
      </c>
      <c r="AE1256" s="1428" t="s">
        <v>2965</v>
      </c>
      <c r="AF1256" s="1428">
        <v>0</v>
      </c>
      <c r="AG1256" s="1428">
        <v>0</v>
      </c>
      <c r="AH1256" s="1428">
        <v>0</v>
      </c>
      <c r="AI1256" s="1428">
        <v>0</v>
      </c>
      <c r="AJ1256" s="1428">
        <v>0</v>
      </c>
      <c r="AK1256" s="1428">
        <v>0</v>
      </c>
      <c r="AL1256" s="1428">
        <v>0</v>
      </c>
      <c r="AM1256" s="1428">
        <v>0</v>
      </c>
      <c r="AN1256" s="1428">
        <v>0</v>
      </c>
      <c r="AO1256" s="1428" t="s">
        <v>2965</v>
      </c>
      <c r="AP1256" s="1428" t="s">
        <v>4360</v>
      </c>
      <c r="AQ1256" s="1428" t="s">
        <v>4360</v>
      </c>
      <c r="AR1256" s="1428" t="s">
        <v>6483</v>
      </c>
      <c r="AS1256" s="1428" t="s">
        <v>6478</v>
      </c>
    </row>
    <row r="1257" spans="1:45" s="1414" customFormat="1" ht="17.25" customHeight="1">
      <c r="A1257" s="1414" t="str">
        <f t="shared" si="61"/>
        <v>00002</v>
      </c>
      <c r="B1257" s="1414" t="str">
        <f t="shared" si="62"/>
        <v>Manual Type</v>
      </c>
      <c r="C1257" s="1414" t="str">
        <f t="shared" si="63"/>
        <v/>
      </c>
      <c r="D1257" s="1414" t="str">
        <f t="shared" si="62"/>
        <v/>
      </c>
      <c r="E1257" s="1414" t="str">
        <f t="shared" si="54"/>
        <v>A04AR143 Finishing Work Door &amp; Window Work Steel Folding(Accordion) Door w/ Steel Frame (UoM: M2)</v>
      </c>
      <c r="F1257" s="1414" t="str">
        <f t="shared" si="55"/>
        <v xml:space="preserve">A04AR143-00002 Finishing Work Door &amp; Window Work Steel Folding(Accordion) Door w/ Steel Frame (UoM: M2) Manual Type     w/ Hardware &amp; Accessories  </v>
      </c>
      <c r="G1257" s="1427" t="str" cm="1">
        <f t="array" ref="G1257:H1257">_xlfn.TEXTSPLIT(I1257,"-")</f>
        <v>A04AR143</v>
      </c>
      <c r="H1257" s="1427" t="str">
        <v>00002</v>
      </c>
      <c r="I1257" s="1428" t="s">
        <v>6484</v>
      </c>
      <c r="J1257" s="1428" t="s">
        <v>4288</v>
      </c>
      <c r="K1257" s="1428" t="s">
        <v>5683</v>
      </c>
      <c r="L1257" s="1428" t="s">
        <v>5684</v>
      </c>
      <c r="M1257" s="1428" t="s">
        <v>4288</v>
      </c>
      <c r="N1257" s="1428" t="s">
        <v>6073</v>
      </c>
      <c r="O1257" s="1428" t="s">
        <v>6479</v>
      </c>
      <c r="P1257" s="1428" t="s">
        <v>6480</v>
      </c>
      <c r="Q1257" s="1428" t="s">
        <v>6485</v>
      </c>
      <c r="R1257" s="1428" t="s">
        <v>6486</v>
      </c>
      <c r="S1257" s="1428" t="s">
        <v>2965</v>
      </c>
      <c r="T1257" s="1428">
        <v>0</v>
      </c>
      <c r="U1257" s="1428" t="s">
        <v>2965</v>
      </c>
      <c r="V1257" s="1428">
        <v>0</v>
      </c>
      <c r="W1257" s="1428" t="s">
        <v>2965</v>
      </c>
      <c r="X1257" s="1428">
        <v>0</v>
      </c>
      <c r="Y1257" s="1428" t="s">
        <v>2965</v>
      </c>
      <c r="Z1257" s="1428">
        <v>0</v>
      </c>
      <c r="AA1257" s="1428" t="s">
        <v>4999</v>
      </c>
      <c r="AB1257" s="1428" t="s">
        <v>6077</v>
      </c>
      <c r="AC1257" s="1428" t="s">
        <v>2965</v>
      </c>
      <c r="AD1257" s="1428">
        <v>0</v>
      </c>
      <c r="AE1257" s="1428" t="s">
        <v>2965</v>
      </c>
      <c r="AF1257" s="1428">
        <v>0</v>
      </c>
      <c r="AG1257" s="1428">
        <v>0</v>
      </c>
      <c r="AH1257" s="1428">
        <v>0</v>
      </c>
      <c r="AI1257" s="1428">
        <v>0</v>
      </c>
      <c r="AJ1257" s="1428">
        <v>0</v>
      </c>
      <c r="AK1257" s="1428">
        <v>0</v>
      </c>
      <c r="AL1257" s="1428">
        <v>0</v>
      </c>
      <c r="AM1257" s="1428">
        <v>0</v>
      </c>
      <c r="AN1257" s="1428">
        <v>0</v>
      </c>
      <c r="AO1257" s="1428" t="s">
        <v>2965</v>
      </c>
      <c r="AP1257" s="1428" t="s">
        <v>4360</v>
      </c>
      <c r="AQ1257" s="1428" t="s">
        <v>4360</v>
      </c>
      <c r="AR1257" s="1428" t="s">
        <v>6483</v>
      </c>
      <c r="AS1257" s="1428" t="s">
        <v>6484</v>
      </c>
    </row>
    <row r="1258" spans="1:45" s="1414" customFormat="1" ht="17.25" customHeight="1">
      <c r="A1258" s="1414" t="str">
        <f t="shared" si="61"/>
        <v/>
      </c>
      <c r="B1258" s="1414" t="str">
        <f t="shared" si="62"/>
        <v/>
      </c>
      <c r="C1258" s="1414" t="str">
        <f t="shared" si="63"/>
        <v>00001</v>
      </c>
      <c r="D1258" s="1414" t="str">
        <f t="shared" si="62"/>
        <v>Motorized Type</v>
      </c>
      <c r="E1258" s="1414" t="str">
        <f t="shared" si="54"/>
        <v>A04AR144 Finishing Work Door &amp; Window Work Steel Folding(Accordion) Door w/ Steel Frame (UoM: EA)</v>
      </c>
      <c r="F1258" s="1414" t="str">
        <f t="shared" si="55"/>
        <v xml:space="preserve">A04AR144-00001 Finishing Work Door &amp; Window Work Steel Folding(Accordion) Door w/ Steel Frame (UoM: EA) Motorized Type     w/ Hardware &amp; Accessories  </v>
      </c>
      <c r="G1258" s="1427" t="str" cm="1">
        <f t="array" ref="G1258:H1258">_xlfn.TEXTSPLIT(I1258,"-")</f>
        <v>A04AR144</v>
      </c>
      <c r="H1258" s="1427" t="str">
        <v>00001</v>
      </c>
      <c r="I1258" s="1428" t="s">
        <v>6487</v>
      </c>
      <c r="J1258" s="1428" t="s">
        <v>4288</v>
      </c>
      <c r="K1258" s="1428" t="s">
        <v>5683</v>
      </c>
      <c r="L1258" s="1428" t="s">
        <v>5684</v>
      </c>
      <c r="M1258" s="1428" t="s">
        <v>4288</v>
      </c>
      <c r="N1258" s="1428" t="s">
        <v>6073</v>
      </c>
      <c r="O1258" s="1428" t="s">
        <v>6488</v>
      </c>
      <c r="P1258" s="1428" t="s">
        <v>6489</v>
      </c>
      <c r="Q1258" s="1428" t="s">
        <v>6481</v>
      </c>
      <c r="R1258" s="1428" t="s">
        <v>6482</v>
      </c>
      <c r="S1258" s="1428" t="s">
        <v>2965</v>
      </c>
      <c r="T1258" s="1428">
        <v>0</v>
      </c>
      <c r="U1258" s="1428" t="s">
        <v>2965</v>
      </c>
      <c r="V1258" s="1428">
        <v>0</v>
      </c>
      <c r="W1258" s="1428" t="s">
        <v>2965</v>
      </c>
      <c r="X1258" s="1428">
        <v>0</v>
      </c>
      <c r="Y1258" s="1428" t="s">
        <v>2965</v>
      </c>
      <c r="Z1258" s="1428">
        <v>0</v>
      </c>
      <c r="AA1258" s="1428" t="s">
        <v>4999</v>
      </c>
      <c r="AB1258" s="1428" t="s">
        <v>6077</v>
      </c>
      <c r="AC1258" s="1428" t="s">
        <v>2965</v>
      </c>
      <c r="AD1258" s="1428">
        <v>0</v>
      </c>
      <c r="AE1258" s="1428" t="s">
        <v>2965</v>
      </c>
      <c r="AF1258" s="1428">
        <v>0</v>
      </c>
      <c r="AG1258" s="1428">
        <v>0</v>
      </c>
      <c r="AH1258" s="1428" t="s">
        <v>6094</v>
      </c>
      <c r="AI1258" s="1428">
        <v>0</v>
      </c>
      <c r="AJ1258" s="1428">
        <v>0</v>
      </c>
      <c r="AK1258" s="1428">
        <v>0</v>
      </c>
      <c r="AL1258" s="1428">
        <v>0</v>
      </c>
      <c r="AM1258" s="1428">
        <v>0</v>
      </c>
      <c r="AN1258" s="1428">
        <v>0</v>
      </c>
      <c r="AO1258" s="1428" t="s">
        <v>2965</v>
      </c>
      <c r="AP1258" s="1428" t="s">
        <v>4817</v>
      </c>
      <c r="AQ1258" s="1428" t="s">
        <v>4817</v>
      </c>
      <c r="AR1258" s="1428" t="s">
        <v>3999</v>
      </c>
      <c r="AS1258" s="1428" t="s">
        <v>6487</v>
      </c>
    </row>
    <row r="1259" spans="1:45" s="1414" customFormat="1" ht="17.25" customHeight="1">
      <c r="A1259" s="1414" t="str">
        <f t="shared" si="61"/>
        <v>00002</v>
      </c>
      <c r="B1259" s="1414" t="str">
        <f t="shared" si="62"/>
        <v>Manual Type</v>
      </c>
      <c r="C1259" s="1414" t="str">
        <f t="shared" si="63"/>
        <v/>
      </c>
      <c r="D1259" s="1414" t="str">
        <f t="shared" si="62"/>
        <v/>
      </c>
      <c r="E1259" s="1414" t="str">
        <f t="shared" si="54"/>
        <v>A04AR144 Finishing Work Door &amp; Window Work Steel Folding(Accordion) Door w/ Steel Frame (UoM: EA)</v>
      </c>
      <c r="F1259" s="1414" t="str">
        <f t="shared" si="55"/>
        <v xml:space="preserve">A04AR144-00002 Finishing Work Door &amp; Window Work Steel Folding(Accordion) Door w/ Steel Frame (UoM: EA) Manual Type     w/ Hardware &amp; Accessories  </v>
      </c>
      <c r="G1259" s="1427" t="str" cm="1">
        <f t="array" ref="G1259:H1259">_xlfn.TEXTSPLIT(I1259,"-")</f>
        <v>A04AR144</v>
      </c>
      <c r="H1259" s="1427" t="str">
        <v>00002</v>
      </c>
      <c r="I1259" s="1428" t="s">
        <v>6490</v>
      </c>
      <c r="J1259" s="1428" t="s">
        <v>4288</v>
      </c>
      <c r="K1259" s="1428" t="s">
        <v>5683</v>
      </c>
      <c r="L1259" s="1428" t="s">
        <v>5684</v>
      </c>
      <c r="M1259" s="1428" t="s">
        <v>4288</v>
      </c>
      <c r="N1259" s="1428" t="s">
        <v>6073</v>
      </c>
      <c r="O1259" s="1428" t="s">
        <v>6488</v>
      </c>
      <c r="P1259" s="1428" t="s">
        <v>6489</v>
      </c>
      <c r="Q1259" s="1428" t="s">
        <v>6485</v>
      </c>
      <c r="R1259" s="1428" t="s">
        <v>6486</v>
      </c>
      <c r="S1259" s="1428" t="s">
        <v>2965</v>
      </c>
      <c r="T1259" s="1428">
        <v>0</v>
      </c>
      <c r="U1259" s="1428" t="s">
        <v>2965</v>
      </c>
      <c r="V1259" s="1428">
        <v>0</v>
      </c>
      <c r="W1259" s="1428" t="s">
        <v>2965</v>
      </c>
      <c r="X1259" s="1428">
        <v>0</v>
      </c>
      <c r="Y1259" s="1428" t="s">
        <v>2965</v>
      </c>
      <c r="Z1259" s="1428">
        <v>0</v>
      </c>
      <c r="AA1259" s="1428" t="s">
        <v>4999</v>
      </c>
      <c r="AB1259" s="1428" t="s">
        <v>6077</v>
      </c>
      <c r="AC1259" s="1428" t="s">
        <v>2965</v>
      </c>
      <c r="AD1259" s="1428">
        <v>0</v>
      </c>
      <c r="AE1259" s="1428" t="s">
        <v>2965</v>
      </c>
      <c r="AF1259" s="1428">
        <v>0</v>
      </c>
      <c r="AG1259" s="1428">
        <v>0</v>
      </c>
      <c r="AH1259" s="1428" t="s">
        <v>6094</v>
      </c>
      <c r="AI1259" s="1428">
        <v>0</v>
      </c>
      <c r="AJ1259" s="1428">
        <v>0</v>
      </c>
      <c r="AK1259" s="1428">
        <v>0</v>
      </c>
      <c r="AL1259" s="1428">
        <v>0</v>
      </c>
      <c r="AM1259" s="1428">
        <v>0</v>
      </c>
      <c r="AN1259" s="1428">
        <v>0</v>
      </c>
      <c r="AO1259" s="1428" t="s">
        <v>2965</v>
      </c>
      <c r="AP1259" s="1428" t="s">
        <v>4817</v>
      </c>
      <c r="AQ1259" s="1428" t="s">
        <v>4817</v>
      </c>
      <c r="AR1259" s="1428" t="s">
        <v>3999</v>
      </c>
      <c r="AS1259" s="1428" t="s">
        <v>6490</v>
      </c>
    </row>
    <row r="1260" spans="1:45" s="1414" customFormat="1" ht="17.25" customHeight="1">
      <c r="A1260" s="1414" t="str">
        <f t="shared" si="61"/>
        <v/>
      </c>
      <c r="B1260" s="1414" t="str">
        <f t="shared" si="62"/>
        <v/>
      </c>
      <c r="C1260" s="1414" t="str">
        <f t="shared" si="63"/>
        <v>00001</v>
      </c>
      <c r="D1260" s="1414" t="str">
        <f t="shared" si="62"/>
        <v>Motorized Type</v>
      </c>
      <c r="E1260" s="1414" t="str">
        <f t="shared" si="54"/>
        <v>A04AR145 Finishing Work Door &amp; Window Work Aluminum Folding(Accordion) Door w/ Aluminum Frame (UoM: M2)</v>
      </c>
      <c r="F1260" s="1414" t="str">
        <f t="shared" si="55"/>
        <v xml:space="preserve">A04AR145-00001 Finishing Work Door &amp; Window Work Aluminum Folding(Accordion) Door w/ Aluminum Frame (UoM: M2) Motorized Type     w/ Hardware &amp; Accessories  </v>
      </c>
      <c r="G1260" s="1427" t="str" cm="1">
        <f t="array" ref="G1260:H1260">_xlfn.TEXTSPLIT(I1260,"-")</f>
        <v>A04AR145</v>
      </c>
      <c r="H1260" s="1427" t="str">
        <v>00001</v>
      </c>
      <c r="I1260" s="1428" t="s">
        <v>6491</v>
      </c>
      <c r="J1260" s="1428" t="s">
        <v>4288</v>
      </c>
      <c r="K1260" s="1428" t="s">
        <v>5683</v>
      </c>
      <c r="L1260" s="1428" t="s">
        <v>5684</v>
      </c>
      <c r="M1260" s="1428" t="s">
        <v>4288</v>
      </c>
      <c r="N1260" s="1428" t="s">
        <v>6073</v>
      </c>
      <c r="O1260" s="1428" t="s">
        <v>6492</v>
      </c>
      <c r="P1260" s="1428" t="s">
        <v>6493</v>
      </c>
      <c r="Q1260" s="1428" t="s">
        <v>6481</v>
      </c>
      <c r="R1260" s="1428" t="s">
        <v>6482</v>
      </c>
      <c r="S1260" s="1428" t="s">
        <v>2965</v>
      </c>
      <c r="T1260" s="1428">
        <v>0</v>
      </c>
      <c r="U1260" s="1428" t="s">
        <v>2965</v>
      </c>
      <c r="V1260" s="1428">
        <v>0</v>
      </c>
      <c r="W1260" s="1428" t="s">
        <v>2965</v>
      </c>
      <c r="X1260" s="1428">
        <v>0</v>
      </c>
      <c r="Y1260" s="1428" t="s">
        <v>2965</v>
      </c>
      <c r="Z1260" s="1428">
        <v>0</v>
      </c>
      <c r="AA1260" s="1428" t="s">
        <v>4999</v>
      </c>
      <c r="AB1260" s="1428" t="s">
        <v>6077</v>
      </c>
      <c r="AC1260" s="1428" t="s">
        <v>2965</v>
      </c>
      <c r="AD1260" s="1428">
        <v>0</v>
      </c>
      <c r="AE1260" s="1428" t="s">
        <v>2965</v>
      </c>
      <c r="AF1260" s="1428">
        <v>0</v>
      </c>
      <c r="AG1260" s="1428">
        <v>0</v>
      </c>
      <c r="AH1260" s="1428">
        <v>0</v>
      </c>
      <c r="AI1260" s="1428">
        <v>0</v>
      </c>
      <c r="AJ1260" s="1428">
        <v>0</v>
      </c>
      <c r="AK1260" s="1428">
        <v>0</v>
      </c>
      <c r="AL1260" s="1428">
        <v>0</v>
      </c>
      <c r="AM1260" s="1428">
        <v>0</v>
      </c>
      <c r="AN1260" s="1428">
        <v>0</v>
      </c>
      <c r="AO1260" s="1428" t="s">
        <v>2965</v>
      </c>
      <c r="AP1260" s="1428" t="s">
        <v>4360</v>
      </c>
      <c r="AQ1260" s="1428" t="s">
        <v>4360</v>
      </c>
      <c r="AR1260" s="1428" t="s">
        <v>6494</v>
      </c>
      <c r="AS1260" s="1428" t="s">
        <v>6491</v>
      </c>
    </row>
    <row r="1261" spans="1:45" s="1414" customFormat="1" ht="17.25" customHeight="1">
      <c r="A1261" s="1414" t="str">
        <f t="shared" si="61"/>
        <v>00002</v>
      </c>
      <c r="B1261" s="1414" t="str">
        <f t="shared" si="62"/>
        <v>Manual Type</v>
      </c>
      <c r="C1261" s="1414" t="str">
        <f t="shared" si="63"/>
        <v/>
      </c>
      <c r="D1261" s="1414" t="str">
        <f t="shared" si="62"/>
        <v/>
      </c>
      <c r="E1261" s="1414" t="str">
        <f t="shared" si="54"/>
        <v>A04AR145 Finishing Work Door &amp; Window Work Aluminum Folding(Accordion) Door w/ Aluminum Frame (UoM: M2)</v>
      </c>
      <c r="F1261" s="1414" t="str">
        <f t="shared" si="55"/>
        <v xml:space="preserve">A04AR145-00002 Finishing Work Door &amp; Window Work Aluminum Folding(Accordion) Door w/ Aluminum Frame (UoM: M2) Manual Type     w/ Hardware &amp; Accessories  </v>
      </c>
      <c r="G1261" s="1427" t="str" cm="1">
        <f t="array" ref="G1261:H1261">_xlfn.TEXTSPLIT(I1261,"-")</f>
        <v>A04AR145</v>
      </c>
      <c r="H1261" s="1427" t="str">
        <v>00002</v>
      </c>
      <c r="I1261" s="1428" t="s">
        <v>6495</v>
      </c>
      <c r="J1261" s="1428" t="s">
        <v>4288</v>
      </c>
      <c r="K1261" s="1428" t="s">
        <v>5683</v>
      </c>
      <c r="L1261" s="1428" t="s">
        <v>5684</v>
      </c>
      <c r="M1261" s="1428" t="s">
        <v>4288</v>
      </c>
      <c r="N1261" s="1428" t="s">
        <v>6073</v>
      </c>
      <c r="O1261" s="1428" t="s">
        <v>6492</v>
      </c>
      <c r="P1261" s="1428" t="s">
        <v>6493</v>
      </c>
      <c r="Q1261" s="1428" t="s">
        <v>6485</v>
      </c>
      <c r="R1261" s="1428" t="s">
        <v>6486</v>
      </c>
      <c r="S1261" s="1428" t="s">
        <v>2965</v>
      </c>
      <c r="T1261" s="1428">
        <v>0</v>
      </c>
      <c r="U1261" s="1428" t="s">
        <v>2965</v>
      </c>
      <c r="V1261" s="1428">
        <v>0</v>
      </c>
      <c r="W1261" s="1428" t="s">
        <v>2965</v>
      </c>
      <c r="X1261" s="1428">
        <v>0</v>
      </c>
      <c r="Y1261" s="1428" t="s">
        <v>2965</v>
      </c>
      <c r="Z1261" s="1428">
        <v>0</v>
      </c>
      <c r="AA1261" s="1428" t="s">
        <v>4999</v>
      </c>
      <c r="AB1261" s="1428" t="s">
        <v>6077</v>
      </c>
      <c r="AC1261" s="1428" t="s">
        <v>2965</v>
      </c>
      <c r="AD1261" s="1428">
        <v>0</v>
      </c>
      <c r="AE1261" s="1428" t="s">
        <v>2965</v>
      </c>
      <c r="AF1261" s="1428">
        <v>0</v>
      </c>
      <c r="AG1261" s="1428">
        <v>0</v>
      </c>
      <c r="AH1261" s="1428">
        <v>0</v>
      </c>
      <c r="AI1261" s="1428">
        <v>0</v>
      </c>
      <c r="AJ1261" s="1428">
        <v>0</v>
      </c>
      <c r="AK1261" s="1428">
        <v>0</v>
      </c>
      <c r="AL1261" s="1428">
        <v>0</v>
      </c>
      <c r="AM1261" s="1428">
        <v>0</v>
      </c>
      <c r="AN1261" s="1428">
        <v>0</v>
      </c>
      <c r="AO1261" s="1428" t="s">
        <v>2965</v>
      </c>
      <c r="AP1261" s="1428" t="s">
        <v>4360</v>
      </c>
      <c r="AQ1261" s="1428" t="s">
        <v>4360</v>
      </c>
      <c r="AR1261" s="1428" t="s">
        <v>6494</v>
      </c>
      <c r="AS1261" s="1428" t="s">
        <v>6495</v>
      </c>
    </row>
    <row r="1262" spans="1:45" s="1414" customFormat="1" ht="17.25" customHeight="1">
      <c r="A1262" s="1414" t="str">
        <f t="shared" si="61"/>
        <v/>
      </c>
      <c r="B1262" s="1414" t="str">
        <f t="shared" si="62"/>
        <v/>
      </c>
      <c r="C1262" s="1414" t="str">
        <f t="shared" si="63"/>
        <v>00001</v>
      </c>
      <c r="D1262" s="1414" t="str">
        <f t="shared" si="62"/>
        <v>Motorized Type</v>
      </c>
      <c r="E1262" s="1414" t="str">
        <f t="shared" si="54"/>
        <v>A04AR146 Finishing Work Door &amp; Window Work Aluminum Folding(Accordion) Door w/ Aluminum Frame (UoM: EA)</v>
      </c>
      <c r="F1262" s="1414" t="str">
        <f t="shared" si="55"/>
        <v xml:space="preserve">A04AR146-00001 Finishing Work Door &amp; Window Work Aluminum Folding(Accordion) Door w/ Aluminum Frame (UoM: EA) Motorized Type     w/ Hardware &amp; Accessories  </v>
      </c>
      <c r="G1262" s="1427" t="str" cm="1">
        <f t="array" ref="G1262:H1262">_xlfn.TEXTSPLIT(I1262,"-")</f>
        <v>A04AR146</v>
      </c>
      <c r="H1262" s="1427" t="str">
        <v>00001</v>
      </c>
      <c r="I1262" s="1428" t="s">
        <v>6496</v>
      </c>
      <c r="J1262" s="1428" t="s">
        <v>4288</v>
      </c>
      <c r="K1262" s="1428" t="s">
        <v>5683</v>
      </c>
      <c r="L1262" s="1428" t="s">
        <v>5684</v>
      </c>
      <c r="M1262" s="1428" t="s">
        <v>4288</v>
      </c>
      <c r="N1262" s="1428" t="s">
        <v>6073</v>
      </c>
      <c r="O1262" s="1428" t="s">
        <v>6497</v>
      </c>
      <c r="P1262" s="1428" t="s">
        <v>6498</v>
      </c>
      <c r="Q1262" s="1428" t="s">
        <v>6481</v>
      </c>
      <c r="R1262" s="1428" t="s">
        <v>6482</v>
      </c>
      <c r="S1262" s="1428" t="s">
        <v>2965</v>
      </c>
      <c r="T1262" s="1428">
        <v>0</v>
      </c>
      <c r="U1262" s="1428" t="s">
        <v>2965</v>
      </c>
      <c r="V1262" s="1428">
        <v>0</v>
      </c>
      <c r="W1262" s="1428" t="s">
        <v>2965</v>
      </c>
      <c r="X1262" s="1428">
        <v>0</v>
      </c>
      <c r="Y1262" s="1428" t="s">
        <v>2965</v>
      </c>
      <c r="Z1262" s="1428">
        <v>0</v>
      </c>
      <c r="AA1262" s="1428" t="s">
        <v>4999</v>
      </c>
      <c r="AB1262" s="1428" t="s">
        <v>6077</v>
      </c>
      <c r="AC1262" s="1428" t="s">
        <v>2965</v>
      </c>
      <c r="AD1262" s="1428">
        <v>0</v>
      </c>
      <c r="AE1262" s="1428" t="s">
        <v>2965</v>
      </c>
      <c r="AF1262" s="1428">
        <v>0</v>
      </c>
      <c r="AG1262" s="1428">
        <v>0</v>
      </c>
      <c r="AH1262" s="1428" t="s">
        <v>6094</v>
      </c>
      <c r="AI1262" s="1428">
        <v>0</v>
      </c>
      <c r="AJ1262" s="1428">
        <v>0</v>
      </c>
      <c r="AK1262" s="1428">
        <v>0</v>
      </c>
      <c r="AL1262" s="1428">
        <v>0</v>
      </c>
      <c r="AM1262" s="1428">
        <v>0</v>
      </c>
      <c r="AN1262" s="1428">
        <v>0</v>
      </c>
      <c r="AO1262" s="1428" t="s">
        <v>2965</v>
      </c>
      <c r="AP1262" s="1428" t="s">
        <v>4817</v>
      </c>
      <c r="AQ1262" s="1428" t="s">
        <v>4817</v>
      </c>
      <c r="AR1262" s="1428" t="s">
        <v>4006</v>
      </c>
      <c r="AS1262" s="1428" t="s">
        <v>6496</v>
      </c>
    </row>
    <row r="1263" spans="1:45" s="1414" customFormat="1" ht="17.25" customHeight="1">
      <c r="A1263" s="1414" t="str">
        <f t="shared" si="61"/>
        <v>00002</v>
      </c>
      <c r="B1263" s="1414" t="str">
        <f t="shared" si="62"/>
        <v>Manual Type</v>
      </c>
      <c r="C1263" s="1414" t="str">
        <f t="shared" si="63"/>
        <v/>
      </c>
      <c r="D1263" s="1414" t="str">
        <f t="shared" si="62"/>
        <v/>
      </c>
      <c r="E1263" s="1414" t="str">
        <f t="shared" si="54"/>
        <v>A04AR146 Finishing Work Door &amp; Window Work Aluminum Folding(Accordion) Door w/ Aluminum Frame (UoM: EA)</v>
      </c>
      <c r="F1263" s="1414" t="str">
        <f t="shared" si="55"/>
        <v xml:space="preserve">A04AR146-00002 Finishing Work Door &amp; Window Work Aluminum Folding(Accordion) Door w/ Aluminum Frame (UoM: EA) Manual Type     w/ Hardware &amp; Accessories  </v>
      </c>
      <c r="G1263" s="1427" t="str" cm="1">
        <f t="array" ref="G1263:H1263">_xlfn.TEXTSPLIT(I1263,"-")</f>
        <v>A04AR146</v>
      </c>
      <c r="H1263" s="1427" t="str">
        <v>00002</v>
      </c>
      <c r="I1263" s="1428" t="s">
        <v>6499</v>
      </c>
      <c r="J1263" s="1428" t="s">
        <v>4288</v>
      </c>
      <c r="K1263" s="1428" t="s">
        <v>5683</v>
      </c>
      <c r="L1263" s="1428" t="s">
        <v>5684</v>
      </c>
      <c r="M1263" s="1428" t="s">
        <v>4288</v>
      </c>
      <c r="N1263" s="1428" t="s">
        <v>6073</v>
      </c>
      <c r="O1263" s="1428" t="s">
        <v>6497</v>
      </c>
      <c r="P1263" s="1428" t="s">
        <v>6498</v>
      </c>
      <c r="Q1263" s="1428" t="s">
        <v>6485</v>
      </c>
      <c r="R1263" s="1428" t="s">
        <v>6486</v>
      </c>
      <c r="S1263" s="1428" t="s">
        <v>2965</v>
      </c>
      <c r="T1263" s="1428">
        <v>0</v>
      </c>
      <c r="U1263" s="1428" t="s">
        <v>2965</v>
      </c>
      <c r="V1263" s="1428">
        <v>0</v>
      </c>
      <c r="W1263" s="1428" t="s">
        <v>2965</v>
      </c>
      <c r="X1263" s="1428">
        <v>0</v>
      </c>
      <c r="Y1263" s="1428" t="s">
        <v>2965</v>
      </c>
      <c r="Z1263" s="1428">
        <v>0</v>
      </c>
      <c r="AA1263" s="1428" t="s">
        <v>4999</v>
      </c>
      <c r="AB1263" s="1428" t="s">
        <v>6077</v>
      </c>
      <c r="AC1263" s="1428" t="s">
        <v>2965</v>
      </c>
      <c r="AD1263" s="1428">
        <v>0</v>
      </c>
      <c r="AE1263" s="1428" t="s">
        <v>2965</v>
      </c>
      <c r="AF1263" s="1428">
        <v>0</v>
      </c>
      <c r="AG1263" s="1428">
        <v>0</v>
      </c>
      <c r="AH1263" s="1428" t="s">
        <v>6094</v>
      </c>
      <c r="AI1263" s="1428">
        <v>0</v>
      </c>
      <c r="AJ1263" s="1428">
        <v>0</v>
      </c>
      <c r="AK1263" s="1428">
        <v>0</v>
      </c>
      <c r="AL1263" s="1428">
        <v>0</v>
      </c>
      <c r="AM1263" s="1428">
        <v>0</v>
      </c>
      <c r="AN1263" s="1428">
        <v>0</v>
      </c>
      <c r="AO1263" s="1428" t="s">
        <v>2965</v>
      </c>
      <c r="AP1263" s="1428" t="s">
        <v>4817</v>
      </c>
      <c r="AQ1263" s="1428" t="s">
        <v>4817</v>
      </c>
      <c r="AR1263" s="1428" t="s">
        <v>4006</v>
      </c>
      <c r="AS1263" s="1428" t="s">
        <v>6499</v>
      </c>
    </row>
    <row r="1264" spans="1:45" s="1414" customFormat="1" ht="17.25" customHeight="1">
      <c r="A1264" s="1414" t="str">
        <f t="shared" si="61"/>
        <v>00001</v>
      </c>
      <c r="B1264" s="1414" t="str">
        <f t="shared" si="62"/>
        <v>Manual Type</v>
      </c>
      <c r="C1264" s="1414" t="str">
        <f t="shared" si="63"/>
        <v/>
      </c>
      <c r="D1264" s="1414" t="str">
        <f t="shared" si="62"/>
        <v/>
      </c>
      <c r="E1264" s="1414" t="str">
        <f t="shared" si="54"/>
        <v>A04AR147 Finishing Work Door &amp; Window Work PVC Folding(Accordion) Door w/ PVC Frame (UoM: M2)</v>
      </c>
      <c r="F1264" s="1414" t="str">
        <f t="shared" si="55"/>
        <v xml:space="preserve">A04AR147-00001 Finishing Work Door &amp; Window Work PVC Folding(Accordion) Door w/ PVC Frame (UoM: M2) Manual Type     w/ Hardware &amp; Accessories  </v>
      </c>
      <c r="G1264" s="1427" t="str" cm="1">
        <f t="array" ref="G1264:H1264">_xlfn.TEXTSPLIT(I1264,"-")</f>
        <v>A04AR147</v>
      </c>
      <c r="H1264" s="1427" t="str">
        <v>00001</v>
      </c>
      <c r="I1264" s="1428" t="s">
        <v>6500</v>
      </c>
      <c r="J1264" s="1428" t="s">
        <v>4288</v>
      </c>
      <c r="K1264" s="1428" t="s">
        <v>5683</v>
      </c>
      <c r="L1264" s="1428" t="s">
        <v>5684</v>
      </c>
      <c r="M1264" s="1428" t="s">
        <v>4288</v>
      </c>
      <c r="N1264" s="1428" t="s">
        <v>6073</v>
      </c>
      <c r="O1264" s="1428" t="s">
        <v>6501</v>
      </c>
      <c r="P1264" s="1428" t="s">
        <v>6502</v>
      </c>
      <c r="Q1264" s="1428" t="s">
        <v>6485</v>
      </c>
      <c r="R1264" s="1428" t="s">
        <v>6486</v>
      </c>
      <c r="S1264" s="1428" t="s">
        <v>2965</v>
      </c>
      <c r="T1264" s="1428">
        <v>0</v>
      </c>
      <c r="U1264" s="1428" t="s">
        <v>2965</v>
      </c>
      <c r="V1264" s="1428">
        <v>0</v>
      </c>
      <c r="W1264" s="1428" t="s">
        <v>2965</v>
      </c>
      <c r="X1264" s="1428">
        <v>0</v>
      </c>
      <c r="Y1264" s="1428" t="s">
        <v>2965</v>
      </c>
      <c r="Z1264" s="1428">
        <v>0</v>
      </c>
      <c r="AA1264" s="1428" t="s">
        <v>4999</v>
      </c>
      <c r="AB1264" s="1428" t="s">
        <v>6077</v>
      </c>
      <c r="AC1264" s="1428" t="s">
        <v>2965</v>
      </c>
      <c r="AD1264" s="1428">
        <v>0</v>
      </c>
      <c r="AE1264" s="1428" t="s">
        <v>2965</v>
      </c>
      <c r="AF1264" s="1428">
        <v>0</v>
      </c>
      <c r="AG1264" s="1428">
        <v>0</v>
      </c>
      <c r="AH1264" s="1428">
        <v>0</v>
      </c>
      <c r="AI1264" s="1428">
        <v>0</v>
      </c>
      <c r="AJ1264" s="1428">
        <v>0</v>
      </c>
      <c r="AK1264" s="1428">
        <v>0</v>
      </c>
      <c r="AL1264" s="1428">
        <v>0</v>
      </c>
      <c r="AM1264" s="1428">
        <v>0</v>
      </c>
      <c r="AN1264" s="1428">
        <v>0</v>
      </c>
      <c r="AO1264" s="1428" t="s">
        <v>2965</v>
      </c>
      <c r="AP1264" s="1428" t="s">
        <v>4360</v>
      </c>
      <c r="AQ1264" s="1428" t="s">
        <v>4360</v>
      </c>
      <c r="AR1264" s="1428" t="s">
        <v>6503</v>
      </c>
      <c r="AS1264" s="1428" t="s">
        <v>6500</v>
      </c>
    </row>
    <row r="1265" spans="1:45" s="1414" customFormat="1" ht="17.25" customHeight="1">
      <c r="A1265" s="1414" t="str">
        <f t="shared" si="61"/>
        <v>00001</v>
      </c>
      <c r="B1265" s="1414" t="str">
        <f t="shared" si="62"/>
        <v>Manual Type</v>
      </c>
      <c r="C1265" s="1414" t="str">
        <f t="shared" si="63"/>
        <v/>
      </c>
      <c r="D1265" s="1414" t="str">
        <f t="shared" si="62"/>
        <v/>
      </c>
      <c r="E1265" s="1414" t="str">
        <f t="shared" si="54"/>
        <v>A04AR148 Finishing Work Door &amp; Window Work PVC Folding(Accordion) Door w/ PVC Frame (UoM: EA)</v>
      </c>
      <c r="F1265" s="1414" t="str">
        <f t="shared" si="55"/>
        <v xml:space="preserve">A04AR148-00001 Finishing Work Door &amp; Window Work PVC Folding(Accordion) Door w/ PVC Frame (UoM: EA) Manual Type     w/ Hardware &amp; Accessories  </v>
      </c>
      <c r="G1265" s="1427" t="str" cm="1">
        <f t="array" ref="G1265:H1265">_xlfn.TEXTSPLIT(I1265,"-")</f>
        <v>A04AR148</v>
      </c>
      <c r="H1265" s="1427" t="str">
        <v>00001</v>
      </c>
      <c r="I1265" s="1428" t="s">
        <v>6504</v>
      </c>
      <c r="J1265" s="1428" t="s">
        <v>4288</v>
      </c>
      <c r="K1265" s="1428" t="s">
        <v>5683</v>
      </c>
      <c r="L1265" s="1428" t="s">
        <v>5684</v>
      </c>
      <c r="M1265" s="1428" t="s">
        <v>4288</v>
      </c>
      <c r="N1265" s="1428" t="s">
        <v>6073</v>
      </c>
      <c r="O1265" s="1428" t="s">
        <v>6505</v>
      </c>
      <c r="P1265" s="1428" t="s">
        <v>6506</v>
      </c>
      <c r="Q1265" s="1428" t="s">
        <v>6485</v>
      </c>
      <c r="R1265" s="1428" t="s">
        <v>6486</v>
      </c>
      <c r="S1265" s="1428" t="s">
        <v>2965</v>
      </c>
      <c r="T1265" s="1428">
        <v>0</v>
      </c>
      <c r="U1265" s="1428" t="s">
        <v>2965</v>
      </c>
      <c r="V1265" s="1428">
        <v>0</v>
      </c>
      <c r="W1265" s="1428" t="s">
        <v>2965</v>
      </c>
      <c r="X1265" s="1428">
        <v>0</v>
      </c>
      <c r="Y1265" s="1428" t="s">
        <v>2965</v>
      </c>
      <c r="Z1265" s="1428">
        <v>0</v>
      </c>
      <c r="AA1265" s="1428" t="s">
        <v>4999</v>
      </c>
      <c r="AB1265" s="1428" t="s">
        <v>6077</v>
      </c>
      <c r="AC1265" s="1428" t="s">
        <v>2965</v>
      </c>
      <c r="AD1265" s="1428">
        <v>0</v>
      </c>
      <c r="AE1265" s="1428" t="s">
        <v>2965</v>
      </c>
      <c r="AF1265" s="1428">
        <v>0</v>
      </c>
      <c r="AG1265" s="1428">
        <v>0</v>
      </c>
      <c r="AH1265" s="1428" t="s">
        <v>6094</v>
      </c>
      <c r="AI1265" s="1428">
        <v>0</v>
      </c>
      <c r="AJ1265" s="1428">
        <v>0</v>
      </c>
      <c r="AK1265" s="1428">
        <v>0</v>
      </c>
      <c r="AL1265" s="1428">
        <v>0</v>
      </c>
      <c r="AM1265" s="1428">
        <v>0</v>
      </c>
      <c r="AN1265" s="1428">
        <v>0</v>
      </c>
      <c r="AO1265" s="1428" t="s">
        <v>2965</v>
      </c>
      <c r="AP1265" s="1428" t="s">
        <v>4817</v>
      </c>
      <c r="AQ1265" s="1428" t="s">
        <v>4817</v>
      </c>
      <c r="AR1265" s="1428" t="s">
        <v>6507</v>
      </c>
      <c r="AS1265" s="1428" t="s">
        <v>6504</v>
      </c>
    </row>
    <row r="1266" spans="1:45" s="1414" customFormat="1" ht="17.25" customHeight="1">
      <c r="A1266" s="1414" t="str">
        <f t="shared" si="61"/>
        <v/>
      </c>
      <c r="B1266" s="1414" t="str">
        <f t="shared" si="62"/>
        <v/>
      </c>
      <c r="C1266" s="1414" t="str">
        <f t="shared" si="63"/>
        <v/>
      </c>
      <c r="D1266" s="1414" t="str">
        <f t="shared" si="62"/>
        <v/>
      </c>
      <c r="E1266" s="1414" t="str">
        <f t="shared" si="54"/>
        <v>A04AR149 Finishing Work Door &amp; Window Work uPVC Door w/ uPVC Frame (UoM: M2)</v>
      </c>
      <c r="F1266" s="1414" t="str">
        <f t="shared" si="55"/>
        <v xml:space="preserve">A04AR149-00001 Finishing Work Door &amp; Window Work uPVC Door w/ uPVC Frame (UoM: M2)      w/ Hardware &amp; Accessories  </v>
      </c>
      <c r="G1266" s="1427" t="str" cm="1">
        <f t="array" ref="G1266:H1266">_xlfn.TEXTSPLIT(I1266,"-")</f>
        <v>A04AR149</v>
      </c>
      <c r="H1266" s="1427" t="str">
        <v>00001</v>
      </c>
      <c r="I1266" s="1428" t="s">
        <v>6508</v>
      </c>
      <c r="J1266" s="1428" t="s">
        <v>4288</v>
      </c>
      <c r="K1266" s="1428" t="s">
        <v>5683</v>
      </c>
      <c r="L1266" s="1428" t="s">
        <v>5684</v>
      </c>
      <c r="M1266" s="1428" t="s">
        <v>4288</v>
      </c>
      <c r="N1266" s="1428" t="s">
        <v>6073</v>
      </c>
      <c r="O1266" s="1428" t="s">
        <v>6509</v>
      </c>
      <c r="P1266" s="1428" t="s">
        <v>6510</v>
      </c>
      <c r="Q1266" s="1428" t="s">
        <v>2965</v>
      </c>
      <c r="R1266" s="1428">
        <v>0</v>
      </c>
      <c r="S1266" s="1428" t="s">
        <v>2965</v>
      </c>
      <c r="T1266" s="1428">
        <v>0</v>
      </c>
      <c r="U1266" s="1428" t="s">
        <v>2965</v>
      </c>
      <c r="V1266" s="1428">
        <v>0</v>
      </c>
      <c r="W1266" s="1428" t="s">
        <v>2965</v>
      </c>
      <c r="X1266" s="1428">
        <v>0</v>
      </c>
      <c r="Y1266" s="1428" t="s">
        <v>2965</v>
      </c>
      <c r="Z1266" s="1428">
        <v>0</v>
      </c>
      <c r="AA1266" s="1428" t="s">
        <v>4999</v>
      </c>
      <c r="AB1266" s="1428" t="s">
        <v>6077</v>
      </c>
      <c r="AC1266" s="1428" t="s">
        <v>2965</v>
      </c>
      <c r="AD1266" s="1428">
        <v>0</v>
      </c>
      <c r="AE1266" s="1428" t="s">
        <v>2965</v>
      </c>
      <c r="AF1266" s="1428">
        <v>0</v>
      </c>
      <c r="AG1266" s="1428">
        <v>0</v>
      </c>
      <c r="AH1266" s="1428">
        <v>0</v>
      </c>
      <c r="AI1266" s="1428">
        <v>0</v>
      </c>
      <c r="AJ1266" s="1428">
        <v>0</v>
      </c>
      <c r="AK1266" s="1428">
        <v>0</v>
      </c>
      <c r="AL1266" s="1428">
        <v>0</v>
      </c>
      <c r="AM1266" s="1428">
        <v>0</v>
      </c>
      <c r="AN1266" s="1428">
        <v>0</v>
      </c>
      <c r="AO1266" s="1428" t="s">
        <v>2965</v>
      </c>
      <c r="AP1266" s="1428" t="s">
        <v>4360</v>
      </c>
      <c r="AQ1266" s="1428" t="s">
        <v>4360</v>
      </c>
      <c r="AR1266" s="1428" t="s">
        <v>6511</v>
      </c>
      <c r="AS1266" s="1428" t="s">
        <v>6508</v>
      </c>
    </row>
    <row r="1267" spans="1:45" s="1414" customFormat="1" ht="17.25" customHeight="1">
      <c r="A1267" s="1414" t="str">
        <f t="shared" si="61"/>
        <v/>
      </c>
      <c r="B1267" s="1414" t="str">
        <f t="shared" si="62"/>
        <v/>
      </c>
      <c r="C1267" s="1414" t="str">
        <f t="shared" si="63"/>
        <v/>
      </c>
      <c r="D1267" s="1414" t="str">
        <f t="shared" si="62"/>
        <v/>
      </c>
      <c r="E1267" s="1414" t="str">
        <f t="shared" si="54"/>
        <v>A04AR150 Finishing Work Door &amp; Window Work uPVC Door w/ uPVC Frame (UoM: EA)</v>
      </c>
      <c r="F1267" s="1414" t="str">
        <f t="shared" si="55"/>
        <v xml:space="preserve">A04AR150-00001 Finishing Work Door &amp; Window Work uPVC Door w/ uPVC Frame (UoM: EA)      w/ Hardware &amp; Accessories  </v>
      </c>
      <c r="G1267" s="1427" t="str" cm="1">
        <f t="array" ref="G1267:H1267">_xlfn.TEXTSPLIT(I1267,"-")</f>
        <v>A04AR150</v>
      </c>
      <c r="H1267" s="1427" t="str">
        <v>00001</v>
      </c>
      <c r="I1267" s="1428" t="s">
        <v>6512</v>
      </c>
      <c r="J1267" s="1428" t="s">
        <v>4288</v>
      </c>
      <c r="K1267" s="1428" t="s">
        <v>5683</v>
      </c>
      <c r="L1267" s="1428" t="s">
        <v>5684</v>
      </c>
      <c r="M1267" s="1428" t="s">
        <v>4288</v>
      </c>
      <c r="N1267" s="1428" t="s">
        <v>6073</v>
      </c>
      <c r="O1267" s="1428" t="s">
        <v>6513</v>
      </c>
      <c r="P1267" s="1428" t="s">
        <v>6514</v>
      </c>
      <c r="Q1267" s="1428" t="s">
        <v>2965</v>
      </c>
      <c r="R1267" s="1428">
        <v>0</v>
      </c>
      <c r="S1267" s="1428" t="s">
        <v>2965</v>
      </c>
      <c r="T1267" s="1428">
        <v>0</v>
      </c>
      <c r="U1267" s="1428" t="s">
        <v>2965</v>
      </c>
      <c r="V1267" s="1428">
        <v>0</v>
      </c>
      <c r="W1267" s="1428" t="s">
        <v>2965</v>
      </c>
      <c r="X1267" s="1428">
        <v>0</v>
      </c>
      <c r="Y1267" s="1428" t="s">
        <v>2965</v>
      </c>
      <c r="Z1267" s="1428">
        <v>0</v>
      </c>
      <c r="AA1267" s="1428" t="s">
        <v>4999</v>
      </c>
      <c r="AB1267" s="1428" t="s">
        <v>6077</v>
      </c>
      <c r="AC1267" s="1428" t="s">
        <v>2965</v>
      </c>
      <c r="AD1267" s="1428">
        <v>0</v>
      </c>
      <c r="AE1267" s="1428" t="s">
        <v>2965</v>
      </c>
      <c r="AF1267" s="1428">
        <v>0</v>
      </c>
      <c r="AG1267" s="1428">
        <v>0</v>
      </c>
      <c r="AH1267" s="1428" t="s">
        <v>6094</v>
      </c>
      <c r="AI1267" s="1428">
        <v>0</v>
      </c>
      <c r="AJ1267" s="1428">
        <v>0</v>
      </c>
      <c r="AK1267" s="1428">
        <v>0</v>
      </c>
      <c r="AL1267" s="1428">
        <v>0</v>
      </c>
      <c r="AM1267" s="1428">
        <v>0</v>
      </c>
      <c r="AN1267" s="1428">
        <v>0</v>
      </c>
      <c r="AO1267" s="1428" t="s">
        <v>2965</v>
      </c>
      <c r="AP1267" s="1428" t="s">
        <v>4817</v>
      </c>
      <c r="AQ1267" s="1428" t="s">
        <v>4817</v>
      </c>
      <c r="AR1267" s="1428" t="s">
        <v>6515</v>
      </c>
      <c r="AS1267" s="1428" t="s">
        <v>6512</v>
      </c>
    </row>
    <row r="1268" spans="1:45" s="1414" customFormat="1" ht="17.25" customHeight="1">
      <c r="A1268" s="1414" t="str">
        <f t="shared" si="61"/>
        <v/>
      </c>
      <c r="B1268" s="1414" t="str">
        <f t="shared" si="62"/>
        <v/>
      </c>
      <c r="C1268" s="1414" t="str">
        <f t="shared" si="63"/>
        <v/>
      </c>
      <c r="D1268" s="1414" t="str">
        <f t="shared" si="62"/>
        <v/>
      </c>
      <c r="E1268" s="1414" t="str">
        <f t="shared" si="54"/>
        <v>A04AR151 Finishing Work Door &amp; Window Work Master Key System</v>
      </c>
      <c r="F1268" s="1414" t="str">
        <f t="shared" si="55"/>
        <v xml:space="preserve">A04AR151-00001 Finishing Work Door &amp; Window Work Master Key System Three Levels Master Key     w/ Accessories (Key Box, Key Tag and ETC)  </v>
      </c>
      <c r="G1268" s="1427" t="str" cm="1">
        <f t="array" ref="G1268:H1268">_xlfn.TEXTSPLIT(I1268,"-")</f>
        <v>A04AR151</v>
      </c>
      <c r="H1268" s="1427" t="str">
        <v>00001</v>
      </c>
      <c r="I1268" s="1428" t="s">
        <v>6516</v>
      </c>
      <c r="J1268" s="1428" t="s">
        <v>4288</v>
      </c>
      <c r="K1268" s="1428" t="s">
        <v>5683</v>
      </c>
      <c r="L1268" s="1428" t="s">
        <v>5684</v>
      </c>
      <c r="M1268" s="1428" t="s">
        <v>4288</v>
      </c>
      <c r="N1268" s="1428" t="s">
        <v>6073</v>
      </c>
      <c r="O1268" s="1428" t="s">
        <v>6517</v>
      </c>
      <c r="P1268" s="1428" t="s">
        <v>6518</v>
      </c>
      <c r="Q1268" s="1428" t="s">
        <v>6519</v>
      </c>
      <c r="R1268" s="1428" t="s">
        <v>6520</v>
      </c>
      <c r="S1268" s="1428" t="s">
        <v>2965</v>
      </c>
      <c r="T1268" s="1428">
        <v>0</v>
      </c>
      <c r="U1268" s="1428" t="s">
        <v>2965</v>
      </c>
      <c r="V1268" s="1428">
        <v>0</v>
      </c>
      <c r="W1268" s="1428" t="s">
        <v>2965</v>
      </c>
      <c r="X1268" s="1428">
        <v>0</v>
      </c>
      <c r="Y1268" s="1428" t="s">
        <v>2965</v>
      </c>
      <c r="Z1268" s="1428">
        <v>0</v>
      </c>
      <c r="AA1268" s="1428" t="s">
        <v>4924</v>
      </c>
      <c r="AB1268" s="1428" t="s">
        <v>6521</v>
      </c>
      <c r="AC1268" s="1428" t="s">
        <v>2965</v>
      </c>
      <c r="AD1268" s="1428">
        <v>0</v>
      </c>
      <c r="AE1268" s="1428" t="s">
        <v>2965</v>
      </c>
      <c r="AF1268" s="1428">
        <v>0</v>
      </c>
      <c r="AG1268" s="1428">
        <v>0</v>
      </c>
      <c r="AH1268" s="1428" t="s">
        <v>2965</v>
      </c>
      <c r="AI1268" s="1428">
        <v>0</v>
      </c>
      <c r="AJ1268" s="1428">
        <v>0</v>
      </c>
      <c r="AK1268" s="1428">
        <v>0</v>
      </c>
      <c r="AL1268" s="1428">
        <v>0</v>
      </c>
      <c r="AM1268" s="1428">
        <v>0</v>
      </c>
      <c r="AN1268" s="1428">
        <v>0</v>
      </c>
      <c r="AO1268" s="1428" t="s">
        <v>2965</v>
      </c>
      <c r="AP1268" s="1428" t="s">
        <v>5336</v>
      </c>
      <c r="AQ1268" s="1428" t="s">
        <v>5336</v>
      </c>
      <c r="AR1268" s="1428" t="s">
        <v>6522</v>
      </c>
      <c r="AS1268" s="1428" t="s">
        <v>6516</v>
      </c>
    </row>
    <row r="1269" spans="1:45" s="1415" customFormat="1" ht="17.25" customHeight="1">
      <c r="B1269" s="1415" t="str">
        <f t="shared" si="62"/>
        <v/>
      </c>
      <c r="C1269" s="1415" t="str">
        <f t="shared" ref="C1269:C1298" si="64">IF(ISNUMBER(SEARCH("EA",$F1269)),$H1269,"")</f>
        <v/>
      </c>
      <c r="D1269" s="1415" t="str">
        <f t="shared" si="62"/>
        <v/>
      </c>
      <c r="E1269" s="1415" t="str">
        <f t="shared" si="54"/>
        <v>A04AR152 Finishing Work Door &amp; Window Work Steel Window (UoM: M2)</v>
      </c>
      <c r="F1269" s="1415" t="str">
        <f t="shared" si="55"/>
        <v xml:space="preserve">A04AR152-00001 Finishing Work Door &amp; Window Work Steel Window (UoM: M2) Fire Protective Rating: N/A     w/ Hardware &amp; Accessories  </v>
      </c>
      <c r="G1269" s="1432" t="str" cm="1">
        <f t="array" ref="G1269:H1269">_xlfn.TEXTSPLIT(I1269,"-")</f>
        <v>A04AR152</v>
      </c>
      <c r="H1269" s="1432" t="str">
        <v>00001</v>
      </c>
      <c r="I1269" s="1433" t="s">
        <v>6523</v>
      </c>
      <c r="J1269" s="1433" t="s">
        <v>4288</v>
      </c>
      <c r="K1269" s="1433" t="s">
        <v>5683</v>
      </c>
      <c r="L1269" s="1433" t="s">
        <v>5684</v>
      </c>
      <c r="M1269" s="1433" t="s">
        <v>4288</v>
      </c>
      <c r="N1269" s="1433" t="s">
        <v>6073</v>
      </c>
      <c r="O1269" s="1433" t="s">
        <v>6524</v>
      </c>
      <c r="P1269" s="1433" t="s">
        <v>6525</v>
      </c>
      <c r="Q1269" s="1433" t="s">
        <v>4408</v>
      </c>
      <c r="R1269" s="1433" t="s">
        <v>6076</v>
      </c>
      <c r="S1269" s="1433" t="s">
        <v>2965</v>
      </c>
      <c r="T1269" s="1433">
        <v>0</v>
      </c>
      <c r="U1269" s="1433" t="s">
        <v>2965</v>
      </c>
      <c r="V1269" s="1433">
        <v>0</v>
      </c>
      <c r="W1269" s="1433" t="s">
        <v>2965</v>
      </c>
      <c r="X1269" s="1433">
        <v>0</v>
      </c>
      <c r="Y1269" s="1433" t="s">
        <v>2965</v>
      </c>
      <c r="Z1269" s="1433">
        <v>0</v>
      </c>
      <c r="AA1269" s="1433" t="s">
        <v>4999</v>
      </c>
      <c r="AB1269" s="1433" t="s">
        <v>6077</v>
      </c>
      <c r="AC1269" s="1433" t="s">
        <v>2965</v>
      </c>
      <c r="AD1269" s="1433">
        <v>0</v>
      </c>
      <c r="AE1269" s="1433" t="s">
        <v>2965</v>
      </c>
      <c r="AF1269" s="1433">
        <v>0</v>
      </c>
      <c r="AG1269" s="1433">
        <v>0</v>
      </c>
      <c r="AH1269" s="1433">
        <v>0</v>
      </c>
      <c r="AI1269" s="1433">
        <v>0</v>
      </c>
      <c r="AJ1269" s="1433">
        <v>0</v>
      </c>
      <c r="AK1269" s="1433">
        <v>0</v>
      </c>
      <c r="AL1269" s="1433">
        <v>0</v>
      </c>
      <c r="AM1269" s="1433">
        <v>0</v>
      </c>
      <c r="AN1269" s="1433">
        <v>0</v>
      </c>
      <c r="AO1269" s="1433" t="s">
        <v>2965</v>
      </c>
      <c r="AP1269" s="1433" t="s">
        <v>4360</v>
      </c>
      <c r="AQ1269" s="1433" t="s">
        <v>4360</v>
      </c>
      <c r="AR1269" s="1433" t="s">
        <v>6526</v>
      </c>
      <c r="AS1269" s="1433" t="s">
        <v>6523</v>
      </c>
    </row>
    <row r="1270" spans="1:45" s="1415" customFormat="1" ht="17.25" customHeight="1">
      <c r="B1270" s="1415" t="str">
        <f t="shared" si="62"/>
        <v/>
      </c>
      <c r="C1270" s="1415" t="str">
        <f t="shared" si="64"/>
        <v/>
      </c>
      <c r="D1270" s="1415" t="str">
        <f t="shared" si="62"/>
        <v/>
      </c>
      <c r="E1270" s="1415" t="str">
        <f t="shared" si="54"/>
        <v>A04AR152 Finishing Work Door &amp; Window Work Steel Window (UoM: M2)</v>
      </c>
      <c r="F1270" s="1415" t="str">
        <f t="shared" si="55"/>
        <v xml:space="preserve">A04AR152-00002 Finishing Work Door &amp; Window Work Steel Window (UoM: M2) Fire Protective Rating: 0.5-hr     w/ Hardware &amp; Accessories  </v>
      </c>
      <c r="G1270" s="1432" t="str" cm="1">
        <f t="array" ref="G1270:H1270">_xlfn.TEXTSPLIT(I1270,"-")</f>
        <v>A04AR152</v>
      </c>
      <c r="H1270" s="1432" t="str">
        <v>00002</v>
      </c>
      <c r="I1270" s="1433" t="s">
        <v>6527</v>
      </c>
      <c r="J1270" s="1433" t="s">
        <v>4288</v>
      </c>
      <c r="K1270" s="1433" t="s">
        <v>5683</v>
      </c>
      <c r="L1270" s="1433" t="s">
        <v>5684</v>
      </c>
      <c r="M1270" s="1433" t="s">
        <v>4288</v>
      </c>
      <c r="N1270" s="1433" t="s">
        <v>6073</v>
      </c>
      <c r="O1270" s="1433" t="s">
        <v>6524</v>
      </c>
      <c r="P1270" s="1433" t="s">
        <v>6525</v>
      </c>
      <c r="Q1270" s="1433" t="s">
        <v>4442</v>
      </c>
      <c r="R1270" s="1433" t="s">
        <v>6080</v>
      </c>
      <c r="S1270" s="1433" t="s">
        <v>2965</v>
      </c>
      <c r="T1270" s="1433">
        <v>0</v>
      </c>
      <c r="U1270" s="1433" t="s">
        <v>2965</v>
      </c>
      <c r="V1270" s="1433">
        <v>0</v>
      </c>
      <c r="W1270" s="1433" t="s">
        <v>2965</v>
      </c>
      <c r="X1270" s="1433">
        <v>0</v>
      </c>
      <c r="Y1270" s="1433" t="s">
        <v>2965</v>
      </c>
      <c r="Z1270" s="1433">
        <v>0</v>
      </c>
      <c r="AA1270" s="1433" t="s">
        <v>4999</v>
      </c>
      <c r="AB1270" s="1433" t="s">
        <v>6077</v>
      </c>
      <c r="AC1270" s="1433" t="s">
        <v>2965</v>
      </c>
      <c r="AD1270" s="1433">
        <v>0</v>
      </c>
      <c r="AE1270" s="1433" t="s">
        <v>2965</v>
      </c>
      <c r="AF1270" s="1433">
        <v>0</v>
      </c>
      <c r="AG1270" s="1433">
        <v>0</v>
      </c>
      <c r="AH1270" s="1433">
        <v>0</v>
      </c>
      <c r="AI1270" s="1433">
        <v>0</v>
      </c>
      <c r="AJ1270" s="1433">
        <v>0</v>
      </c>
      <c r="AK1270" s="1433">
        <v>0</v>
      </c>
      <c r="AL1270" s="1433">
        <v>0</v>
      </c>
      <c r="AM1270" s="1433">
        <v>0</v>
      </c>
      <c r="AN1270" s="1433">
        <v>0</v>
      </c>
      <c r="AO1270" s="1433" t="s">
        <v>2965</v>
      </c>
      <c r="AP1270" s="1433" t="s">
        <v>4360</v>
      </c>
      <c r="AQ1270" s="1433" t="s">
        <v>4360</v>
      </c>
      <c r="AR1270" s="1433" t="s">
        <v>6526</v>
      </c>
      <c r="AS1270" s="1433" t="s">
        <v>6527</v>
      </c>
    </row>
    <row r="1271" spans="1:45" s="1415" customFormat="1" ht="17.25" customHeight="1">
      <c r="B1271" s="1415" t="str">
        <f t="shared" si="62"/>
        <v/>
      </c>
      <c r="C1271" s="1415" t="str">
        <f t="shared" si="64"/>
        <v/>
      </c>
      <c r="D1271" s="1415" t="str">
        <f t="shared" si="62"/>
        <v/>
      </c>
      <c r="E1271" s="1415" t="str">
        <f t="shared" si="54"/>
        <v>A04AR152 Finishing Work Door &amp; Window Work Steel Window (UoM: M2)</v>
      </c>
      <c r="F1271" s="1415" t="str">
        <f t="shared" si="55"/>
        <v xml:space="preserve">A04AR152-00003 Finishing Work Door &amp; Window Work Steel Window (UoM: M2) Fire Protective Rating: 1-hr     w/ Hardware &amp; Accessories  </v>
      </c>
      <c r="G1271" s="1432" t="str" cm="1">
        <f t="array" ref="G1271:H1271">_xlfn.TEXTSPLIT(I1271,"-")</f>
        <v>A04AR152</v>
      </c>
      <c r="H1271" s="1432" t="str">
        <v>00003</v>
      </c>
      <c r="I1271" s="1433" t="s">
        <v>6528</v>
      </c>
      <c r="J1271" s="1433" t="s">
        <v>4288</v>
      </c>
      <c r="K1271" s="1433" t="s">
        <v>5683</v>
      </c>
      <c r="L1271" s="1433" t="s">
        <v>5684</v>
      </c>
      <c r="M1271" s="1433" t="s">
        <v>4288</v>
      </c>
      <c r="N1271" s="1433" t="s">
        <v>6073</v>
      </c>
      <c r="O1271" s="1433" t="s">
        <v>6524</v>
      </c>
      <c r="P1271" s="1433" t="s">
        <v>6525</v>
      </c>
      <c r="Q1271" s="1433" t="s">
        <v>4477</v>
      </c>
      <c r="R1271" s="1433" t="s">
        <v>6082</v>
      </c>
      <c r="S1271" s="1433" t="s">
        <v>2965</v>
      </c>
      <c r="T1271" s="1433">
        <v>0</v>
      </c>
      <c r="U1271" s="1433" t="s">
        <v>2965</v>
      </c>
      <c r="V1271" s="1433">
        <v>0</v>
      </c>
      <c r="W1271" s="1433" t="s">
        <v>2965</v>
      </c>
      <c r="X1271" s="1433">
        <v>0</v>
      </c>
      <c r="Y1271" s="1433" t="s">
        <v>2965</v>
      </c>
      <c r="Z1271" s="1433">
        <v>0</v>
      </c>
      <c r="AA1271" s="1433" t="s">
        <v>4999</v>
      </c>
      <c r="AB1271" s="1433" t="s">
        <v>6077</v>
      </c>
      <c r="AC1271" s="1433" t="s">
        <v>2965</v>
      </c>
      <c r="AD1271" s="1433">
        <v>0</v>
      </c>
      <c r="AE1271" s="1433" t="s">
        <v>2965</v>
      </c>
      <c r="AF1271" s="1433">
        <v>0</v>
      </c>
      <c r="AG1271" s="1433">
        <v>0</v>
      </c>
      <c r="AH1271" s="1433">
        <v>0</v>
      </c>
      <c r="AI1271" s="1433">
        <v>0</v>
      </c>
      <c r="AJ1271" s="1433">
        <v>0</v>
      </c>
      <c r="AK1271" s="1433">
        <v>0</v>
      </c>
      <c r="AL1271" s="1433">
        <v>0</v>
      </c>
      <c r="AM1271" s="1433">
        <v>0</v>
      </c>
      <c r="AN1271" s="1433">
        <v>0</v>
      </c>
      <c r="AO1271" s="1433" t="s">
        <v>2965</v>
      </c>
      <c r="AP1271" s="1433" t="s">
        <v>4360</v>
      </c>
      <c r="AQ1271" s="1433" t="s">
        <v>4360</v>
      </c>
      <c r="AR1271" s="1433" t="s">
        <v>6526</v>
      </c>
      <c r="AS1271" s="1433" t="s">
        <v>6528</v>
      </c>
    </row>
    <row r="1272" spans="1:45" s="1415" customFormat="1" ht="17.25" customHeight="1">
      <c r="B1272" s="1415" t="str">
        <f t="shared" ref="B1272:D1299" si="65">IF(A1272="","",IF(ISNA($R1272),"",$R1272))</f>
        <v/>
      </c>
      <c r="C1272" s="1415" t="str">
        <f t="shared" si="64"/>
        <v>00001</v>
      </c>
      <c r="D1272" s="1415" t="str">
        <f t="shared" ref="D1272:D1298" si="66">IF(C1272="","",IF(ISNA($R1272),"",$R1272))</f>
        <v>Fire Protective Rating: N/A</v>
      </c>
      <c r="E1272" s="1415" t="str">
        <f t="shared" si="54"/>
        <v>A04AR153 Finishing Work Door &amp; Window Work Steel Window (UoM: EA)</v>
      </c>
      <c r="F1272" s="1415" t="str">
        <f t="shared" si="55"/>
        <v xml:space="preserve">A04AR153-00001 Finishing Work Door &amp; Window Work Steel Window (UoM: EA) Fire Protective Rating: N/A     w/ Hardware &amp; Accessories  </v>
      </c>
      <c r="G1272" s="1432" t="str" cm="1">
        <f t="array" ref="G1272:H1272">_xlfn.TEXTSPLIT(I1272,"-")</f>
        <v>A04AR153</v>
      </c>
      <c r="H1272" s="1432" t="str">
        <v>00001</v>
      </c>
      <c r="I1272" s="1433" t="s">
        <v>6529</v>
      </c>
      <c r="J1272" s="1433" t="s">
        <v>4288</v>
      </c>
      <c r="K1272" s="1433" t="s">
        <v>5683</v>
      </c>
      <c r="L1272" s="1433" t="s">
        <v>5684</v>
      </c>
      <c r="M1272" s="1433" t="s">
        <v>4288</v>
      </c>
      <c r="N1272" s="1433" t="s">
        <v>6073</v>
      </c>
      <c r="O1272" s="1433" t="s">
        <v>6530</v>
      </c>
      <c r="P1272" s="1433" t="s">
        <v>6531</v>
      </c>
      <c r="Q1272" s="1433" t="s">
        <v>4408</v>
      </c>
      <c r="R1272" s="1433" t="s">
        <v>6076</v>
      </c>
      <c r="S1272" s="1433" t="s">
        <v>2965</v>
      </c>
      <c r="T1272" s="1433">
        <v>0</v>
      </c>
      <c r="U1272" s="1433" t="s">
        <v>2965</v>
      </c>
      <c r="V1272" s="1433">
        <v>0</v>
      </c>
      <c r="W1272" s="1433" t="s">
        <v>2965</v>
      </c>
      <c r="X1272" s="1433">
        <v>0</v>
      </c>
      <c r="Y1272" s="1433" t="s">
        <v>2965</v>
      </c>
      <c r="Z1272" s="1433">
        <v>0</v>
      </c>
      <c r="AA1272" s="1433" t="s">
        <v>4999</v>
      </c>
      <c r="AB1272" s="1433" t="s">
        <v>6077</v>
      </c>
      <c r="AC1272" s="1433" t="s">
        <v>2965</v>
      </c>
      <c r="AD1272" s="1433">
        <v>0</v>
      </c>
      <c r="AE1272" s="1433" t="s">
        <v>2965</v>
      </c>
      <c r="AF1272" s="1433">
        <v>0</v>
      </c>
      <c r="AG1272" s="1433">
        <v>0</v>
      </c>
      <c r="AH1272" s="1433" t="s">
        <v>6094</v>
      </c>
      <c r="AI1272" s="1433">
        <v>0</v>
      </c>
      <c r="AJ1272" s="1433">
        <v>0</v>
      </c>
      <c r="AK1272" s="1433">
        <v>0</v>
      </c>
      <c r="AL1272" s="1433">
        <v>0</v>
      </c>
      <c r="AM1272" s="1433">
        <v>0</v>
      </c>
      <c r="AN1272" s="1433">
        <v>0</v>
      </c>
      <c r="AO1272" s="1433" t="s">
        <v>2965</v>
      </c>
      <c r="AP1272" s="1433" t="s">
        <v>4817</v>
      </c>
      <c r="AQ1272" s="1433" t="s">
        <v>4817</v>
      </c>
      <c r="AR1272" s="1433" t="s">
        <v>6532</v>
      </c>
      <c r="AS1272" s="1433" t="s">
        <v>6529</v>
      </c>
    </row>
    <row r="1273" spans="1:45" s="1415" customFormat="1" ht="17.25" customHeight="1">
      <c r="B1273" s="1415" t="str">
        <f t="shared" si="65"/>
        <v/>
      </c>
      <c r="C1273" s="1415" t="str">
        <f t="shared" si="64"/>
        <v>00002</v>
      </c>
      <c r="D1273" s="1415" t="str">
        <f t="shared" si="66"/>
        <v>Fire Protective Rating: 0.5-hr</v>
      </c>
      <c r="E1273" s="1415" t="str">
        <f t="shared" si="54"/>
        <v>A04AR153 Finishing Work Door &amp; Window Work Steel Window (UoM: EA)</v>
      </c>
      <c r="F1273" s="1415" t="str">
        <f t="shared" si="55"/>
        <v xml:space="preserve">A04AR153-00002 Finishing Work Door &amp; Window Work Steel Window (UoM: EA) Fire Protective Rating: 0.5-hr     w/ Hardware &amp; Accessories  </v>
      </c>
      <c r="G1273" s="1432" t="str" cm="1">
        <f t="array" ref="G1273:H1273">_xlfn.TEXTSPLIT(I1273,"-")</f>
        <v>A04AR153</v>
      </c>
      <c r="H1273" s="1432" t="str">
        <v>00002</v>
      </c>
      <c r="I1273" s="1433" t="s">
        <v>6533</v>
      </c>
      <c r="J1273" s="1433" t="s">
        <v>4288</v>
      </c>
      <c r="K1273" s="1433" t="s">
        <v>5683</v>
      </c>
      <c r="L1273" s="1433" t="s">
        <v>5684</v>
      </c>
      <c r="M1273" s="1433" t="s">
        <v>4288</v>
      </c>
      <c r="N1273" s="1433" t="s">
        <v>6073</v>
      </c>
      <c r="O1273" s="1433" t="s">
        <v>6530</v>
      </c>
      <c r="P1273" s="1433" t="s">
        <v>6531</v>
      </c>
      <c r="Q1273" s="1433" t="s">
        <v>4442</v>
      </c>
      <c r="R1273" s="1433" t="s">
        <v>6080</v>
      </c>
      <c r="S1273" s="1433" t="s">
        <v>2965</v>
      </c>
      <c r="T1273" s="1433">
        <v>0</v>
      </c>
      <c r="U1273" s="1433" t="s">
        <v>2965</v>
      </c>
      <c r="V1273" s="1433">
        <v>0</v>
      </c>
      <c r="W1273" s="1433" t="s">
        <v>2965</v>
      </c>
      <c r="X1273" s="1433">
        <v>0</v>
      </c>
      <c r="Y1273" s="1433" t="s">
        <v>2965</v>
      </c>
      <c r="Z1273" s="1433">
        <v>0</v>
      </c>
      <c r="AA1273" s="1433" t="s">
        <v>4999</v>
      </c>
      <c r="AB1273" s="1433" t="s">
        <v>6077</v>
      </c>
      <c r="AC1273" s="1433" t="s">
        <v>2965</v>
      </c>
      <c r="AD1273" s="1433">
        <v>0</v>
      </c>
      <c r="AE1273" s="1433" t="s">
        <v>2965</v>
      </c>
      <c r="AF1273" s="1433">
        <v>0</v>
      </c>
      <c r="AG1273" s="1433">
        <v>0</v>
      </c>
      <c r="AH1273" s="1433" t="s">
        <v>6094</v>
      </c>
      <c r="AI1273" s="1433">
        <v>0</v>
      </c>
      <c r="AJ1273" s="1433">
        <v>0</v>
      </c>
      <c r="AK1273" s="1433">
        <v>0</v>
      </c>
      <c r="AL1273" s="1433">
        <v>0</v>
      </c>
      <c r="AM1273" s="1433">
        <v>0</v>
      </c>
      <c r="AN1273" s="1433">
        <v>0</v>
      </c>
      <c r="AO1273" s="1433" t="s">
        <v>2965</v>
      </c>
      <c r="AP1273" s="1433" t="s">
        <v>4817</v>
      </c>
      <c r="AQ1273" s="1433" t="s">
        <v>4817</v>
      </c>
      <c r="AR1273" s="1433" t="s">
        <v>6532</v>
      </c>
      <c r="AS1273" s="1433" t="s">
        <v>6533</v>
      </c>
    </row>
    <row r="1274" spans="1:45" s="1415" customFormat="1" ht="17.25" customHeight="1">
      <c r="B1274" s="1415" t="str">
        <f t="shared" si="65"/>
        <v/>
      </c>
      <c r="C1274" s="1415" t="str">
        <f t="shared" si="64"/>
        <v>00003</v>
      </c>
      <c r="D1274" s="1415" t="str">
        <f t="shared" si="66"/>
        <v>Fire Protective Rating: 1-hr</v>
      </c>
      <c r="E1274" s="1415" t="str">
        <f t="shared" si="54"/>
        <v>A04AR153 Finishing Work Door &amp; Window Work Steel Window (UoM: EA)</v>
      </c>
      <c r="F1274" s="1415" t="str">
        <f t="shared" si="55"/>
        <v xml:space="preserve">A04AR153-00003 Finishing Work Door &amp; Window Work Steel Window (UoM: EA) Fire Protective Rating: 1-hr     w/ Hardware &amp; Accessories  </v>
      </c>
      <c r="G1274" s="1432" t="str" cm="1">
        <f t="array" ref="G1274:H1274">_xlfn.TEXTSPLIT(I1274,"-")</f>
        <v>A04AR153</v>
      </c>
      <c r="H1274" s="1432" t="str">
        <v>00003</v>
      </c>
      <c r="I1274" s="1433" t="s">
        <v>6534</v>
      </c>
      <c r="J1274" s="1433" t="s">
        <v>4288</v>
      </c>
      <c r="K1274" s="1433" t="s">
        <v>5683</v>
      </c>
      <c r="L1274" s="1433" t="s">
        <v>5684</v>
      </c>
      <c r="M1274" s="1433" t="s">
        <v>4288</v>
      </c>
      <c r="N1274" s="1433" t="s">
        <v>6073</v>
      </c>
      <c r="O1274" s="1433" t="s">
        <v>6530</v>
      </c>
      <c r="P1274" s="1433" t="s">
        <v>6531</v>
      </c>
      <c r="Q1274" s="1433" t="s">
        <v>4477</v>
      </c>
      <c r="R1274" s="1433" t="s">
        <v>6082</v>
      </c>
      <c r="S1274" s="1433" t="s">
        <v>2965</v>
      </c>
      <c r="T1274" s="1433">
        <v>0</v>
      </c>
      <c r="U1274" s="1433" t="s">
        <v>2965</v>
      </c>
      <c r="V1274" s="1433">
        <v>0</v>
      </c>
      <c r="W1274" s="1433" t="s">
        <v>2965</v>
      </c>
      <c r="X1274" s="1433">
        <v>0</v>
      </c>
      <c r="Y1274" s="1433" t="s">
        <v>2965</v>
      </c>
      <c r="Z1274" s="1433">
        <v>0</v>
      </c>
      <c r="AA1274" s="1433" t="s">
        <v>4999</v>
      </c>
      <c r="AB1274" s="1433" t="s">
        <v>6077</v>
      </c>
      <c r="AC1274" s="1433" t="s">
        <v>2965</v>
      </c>
      <c r="AD1274" s="1433">
        <v>0</v>
      </c>
      <c r="AE1274" s="1433" t="s">
        <v>2965</v>
      </c>
      <c r="AF1274" s="1433">
        <v>0</v>
      </c>
      <c r="AG1274" s="1433">
        <v>0</v>
      </c>
      <c r="AH1274" s="1433" t="s">
        <v>6094</v>
      </c>
      <c r="AI1274" s="1433">
        <v>0</v>
      </c>
      <c r="AJ1274" s="1433">
        <v>0</v>
      </c>
      <c r="AK1274" s="1433">
        <v>0</v>
      </c>
      <c r="AL1274" s="1433">
        <v>0</v>
      </c>
      <c r="AM1274" s="1433">
        <v>0</v>
      </c>
      <c r="AN1274" s="1433">
        <v>0</v>
      </c>
      <c r="AO1274" s="1433" t="s">
        <v>2965</v>
      </c>
      <c r="AP1274" s="1433" t="s">
        <v>4817</v>
      </c>
      <c r="AQ1274" s="1433" t="s">
        <v>4817</v>
      </c>
      <c r="AR1274" s="1433" t="s">
        <v>6532</v>
      </c>
      <c r="AS1274" s="1433" t="s">
        <v>6534</v>
      </c>
    </row>
    <row r="1275" spans="1:45" s="1415" customFormat="1" ht="17.25" customHeight="1">
      <c r="B1275" s="1415" t="str">
        <f t="shared" si="65"/>
        <v/>
      </c>
      <c r="C1275" s="1415" t="str">
        <f t="shared" si="64"/>
        <v/>
      </c>
      <c r="D1275" s="1415" t="str">
        <f t="shared" si="66"/>
        <v/>
      </c>
      <c r="E1275" s="1415" t="str">
        <f t="shared" si="54"/>
        <v>A04AR154 Finishing Work Door &amp; Window Work Blast Resistant Steel Window (UoM: M2)</v>
      </c>
      <c r="F1275" s="1415" t="str">
        <f t="shared" si="55"/>
        <v xml:space="preserve">A04AR154-00001 Finishing Work Door &amp; Window Work Blast Resistant Steel Window (UoM: M2)      w/ Hardware &amp; Accessories  </v>
      </c>
      <c r="G1275" s="1432" t="str" cm="1">
        <f t="array" ref="G1275:H1275">_xlfn.TEXTSPLIT(I1275,"-")</f>
        <v>A04AR154</v>
      </c>
      <c r="H1275" s="1432" t="str">
        <v>00001</v>
      </c>
      <c r="I1275" s="1433" t="s">
        <v>6535</v>
      </c>
      <c r="J1275" s="1433" t="s">
        <v>4288</v>
      </c>
      <c r="K1275" s="1433" t="s">
        <v>5683</v>
      </c>
      <c r="L1275" s="1433" t="s">
        <v>5684</v>
      </c>
      <c r="M1275" s="1433" t="s">
        <v>4288</v>
      </c>
      <c r="N1275" s="1433" t="s">
        <v>6073</v>
      </c>
      <c r="O1275" s="1433" t="s">
        <v>6536</v>
      </c>
      <c r="P1275" s="1433" t="s">
        <v>6537</v>
      </c>
      <c r="Q1275" s="1433" t="s">
        <v>2965</v>
      </c>
      <c r="R1275" s="1433">
        <v>0</v>
      </c>
      <c r="S1275" s="1433" t="s">
        <v>2965</v>
      </c>
      <c r="T1275" s="1433">
        <v>0</v>
      </c>
      <c r="U1275" s="1433" t="s">
        <v>2965</v>
      </c>
      <c r="V1275" s="1433">
        <v>0</v>
      </c>
      <c r="W1275" s="1433" t="s">
        <v>2965</v>
      </c>
      <c r="X1275" s="1433">
        <v>0</v>
      </c>
      <c r="Y1275" s="1433" t="s">
        <v>2965</v>
      </c>
      <c r="Z1275" s="1433">
        <v>0</v>
      </c>
      <c r="AA1275" s="1433" t="s">
        <v>4999</v>
      </c>
      <c r="AB1275" s="1433" t="s">
        <v>6077</v>
      </c>
      <c r="AC1275" s="1433" t="s">
        <v>2965</v>
      </c>
      <c r="AD1275" s="1433">
        <v>0</v>
      </c>
      <c r="AE1275" s="1433" t="s">
        <v>2965</v>
      </c>
      <c r="AF1275" s="1433">
        <v>0</v>
      </c>
      <c r="AG1275" s="1433">
        <v>0</v>
      </c>
      <c r="AH1275" s="1433">
        <v>0</v>
      </c>
      <c r="AI1275" s="1433">
        <v>0</v>
      </c>
      <c r="AJ1275" s="1433">
        <v>0</v>
      </c>
      <c r="AK1275" s="1433">
        <v>0</v>
      </c>
      <c r="AL1275" s="1433">
        <v>0</v>
      </c>
      <c r="AM1275" s="1433" t="s">
        <v>6191</v>
      </c>
      <c r="AN1275" s="1433">
        <v>0</v>
      </c>
      <c r="AO1275" s="1433" t="s">
        <v>2965</v>
      </c>
      <c r="AP1275" s="1433" t="s">
        <v>4360</v>
      </c>
      <c r="AQ1275" s="1433" t="s">
        <v>4360</v>
      </c>
      <c r="AR1275" s="1433" t="s">
        <v>6538</v>
      </c>
      <c r="AS1275" s="1433" t="s">
        <v>6535</v>
      </c>
    </row>
    <row r="1276" spans="1:45" s="1415" customFormat="1" ht="17.25" customHeight="1">
      <c r="B1276" s="1415" t="str">
        <f t="shared" si="65"/>
        <v/>
      </c>
      <c r="C1276" s="1415" t="str">
        <f t="shared" si="64"/>
        <v>00001</v>
      </c>
      <c r="D1276" s="1415">
        <f t="shared" si="66"/>
        <v>0</v>
      </c>
      <c r="E1276" s="1415" t="str">
        <f t="shared" si="54"/>
        <v>A04AR155 Finishing Work Door &amp; Window Work Blast Resistant Steel Window (UoM: EA)</v>
      </c>
      <c r="F1276" s="1415" t="str">
        <f t="shared" si="55"/>
        <v xml:space="preserve">A04AR155-00001 Finishing Work Door &amp; Window Work Blast Resistant Steel Window (UoM: EA)      w/ Hardware &amp; Accessories  </v>
      </c>
      <c r="G1276" s="1432" t="str" cm="1">
        <f t="array" ref="G1276:H1276">_xlfn.TEXTSPLIT(I1276,"-")</f>
        <v>A04AR155</v>
      </c>
      <c r="H1276" s="1432" t="str">
        <v>00001</v>
      </c>
      <c r="I1276" s="1433" t="s">
        <v>6539</v>
      </c>
      <c r="J1276" s="1433" t="s">
        <v>4288</v>
      </c>
      <c r="K1276" s="1433" t="s">
        <v>5683</v>
      </c>
      <c r="L1276" s="1433" t="s">
        <v>5684</v>
      </c>
      <c r="M1276" s="1433" t="s">
        <v>4288</v>
      </c>
      <c r="N1276" s="1433" t="s">
        <v>6073</v>
      </c>
      <c r="O1276" s="1433" t="s">
        <v>6540</v>
      </c>
      <c r="P1276" s="1433" t="s">
        <v>6541</v>
      </c>
      <c r="Q1276" s="1433" t="s">
        <v>2965</v>
      </c>
      <c r="R1276" s="1433">
        <v>0</v>
      </c>
      <c r="S1276" s="1433" t="s">
        <v>2965</v>
      </c>
      <c r="T1276" s="1433">
        <v>0</v>
      </c>
      <c r="U1276" s="1433" t="s">
        <v>2965</v>
      </c>
      <c r="V1276" s="1433">
        <v>0</v>
      </c>
      <c r="W1276" s="1433" t="s">
        <v>2965</v>
      </c>
      <c r="X1276" s="1433">
        <v>0</v>
      </c>
      <c r="Y1276" s="1433" t="s">
        <v>2965</v>
      </c>
      <c r="Z1276" s="1433">
        <v>0</v>
      </c>
      <c r="AA1276" s="1433" t="s">
        <v>4999</v>
      </c>
      <c r="AB1276" s="1433" t="s">
        <v>6077</v>
      </c>
      <c r="AC1276" s="1433" t="s">
        <v>2965</v>
      </c>
      <c r="AD1276" s="1433">
        <v>0</v>
      </c>
      <c r="AE1276" s="1433" t="s">
        <v>2965</v>
      </c>
      <c r="AF1276" s="1433">
        <v>0</v>
      </c>
      <c r="AG1276" s="1433">
        <v>0</v>
      </c>
      <c r="AH1276" s="1433" t="s">
        <v>6094</v>
      </c>
      <c r="AI1276" s="1433">
        <v>0</v>
      </c>
      <c r="AJ1276" s="1433">
        <v>0</v>
      </c>
      <c r="AK1276" s="1433">
        <v>0</v>
      </c>
      <c r="AL1276" s="1433">
        <v>0</v>
      </c>
      <c r="AM1276" s="1433" t="s">
        <v>6191</v>
      </c>
      <c r="AN1276" s="1433">
        <v>0</v>
      </c>
      <c r="AO1276" s="1433" t="s">
        <v>2965</v>
      </c>
      <c r="AP1276" s="1433" t="s">
        <v>4817</v>
      </c>
      <c r="AQ1276" s="1433" t="s">
        <v>4817</v>
      </c>
      <c r="AR1276" s="1433" t="s">
        <v>6542</v>
      </c>
      <c r="AS1276" s="1433" t="s">
        <v>6539</v>
      </c>
    </row>
    <row r="1277" spans="1:45" s="1415" customFormat="1" ht="17.25" customHeight="1">
      <c r="B1277" s="1415" t="str">
        <f t="shared" si="65"/>
        <v/>
      </c>
      <c r="C1277" s="1415" t="str">
        <f t="shared" si="64"/>
        <v/>
      </c>
      <c r="D1277" s="1415" t="str">
        <f t="shared" si="66"/>
        <v/>
      </c>
      <c r="E1277" s="1415" t="str">
        <f t="shared" si="54"/>
        <v>A04AR156 Finishing Work Door &amp; Window Work Bullet-Proof Steel Window (UoM: M2)</v>
      </c>
      <c r="F1277" s="1415" t="str">
        <f t="shared" si="55"/>
        <v xml:space="preserve">A04AR156-00001 Finishing Work Door &amp; Window Work Bullet-Proof Steel Window (UoM: M2)      w/ Hardware &amp; Accessories  </v>
      </c>
      <c r="G1277" s="1432" t="str" cm="1">
        <f t="array" ref="G1277:H1277">_xlfn.TEXTSPLIT(I1277,"-")</f>
        <v>A04AR156</v>
      </c>
      <c r="H1277" s="1432" t="str">
        <v>00001</v>
      </c>
      <c r="I1277" s="1433" t="s">
        <v>6543</v>
      </c>
      <c r="J1277" s="1433" t="s">
        <v>4288</v>
      </c>
      <c r="K1277" s="1433" t="s">
        <v>5683</v>
      </c>
      <c r="L1277" s="1433" t="s">
        <v>5684</v>
      </c>
      <c r="M1277" s="1433" t="s">
        <v>4288</v>
      </c>
      <c r="N1277" s="1433" t="s">
        <v>6073</v>
      </c>
      <c r="O1277" s="1433" t="s">
        <v>6544</v>
      </c>
      <c r="P1277" s="1433" t="s">
        <v>6545</v>
      </c>
      <c r="Q1277" s="1433" t="s">
        <v>2965</v>
      </c>
      <c r="R1277" s="1433">
        <v>0</v>
      </c>
      <c r="S1277" s="1433" t="s">
        <v>2965</v>
      </c>
      <c r="T1277" s="1433">
        <v>0</v>
      </c>
      <c r="U1277" s="1433" t="s">
        <v>2965</v>
      </c>
      <c r="V1277" s="1433">
        <v>0</v>
      </c>
      <c r="W1277" s="1433" t="s">
        <v>2965</v>
      </c>
      <c r="X1277" s="1433">
        <v>0</v>
      </c>
      <c r="Y1277" s="1433" t="s">
        <v>2965</v>
      </c>
      <c r="Z1277" s="1433">
        <v>0</v>
      </c>
      <c r="AA1277" s="1433" t="s">
        <v>4999</v>
      </c>
      <c r="AB1277" s="1433" t="s">
        <v>6077</v>
      </c>
      <c r="AC1277" s="1433" t="s">
        <v>2965</v>
      </c>
      <c r="AD1277" s="1433">
        <v>0</v>
      </c>
      <c r="AE1277" s="1433" t="s">
        <v>2965</v>
      </c>
      <c r="AF1277" s="1433">
        <v>0</v>
      </c>
      <c r="AG1277" s="1433">
        <v>0</v>
      </c>
      <c r="AH1277" s="1433">
        <v>0</v>
      </c>
      <c r="AI1277" s="1433">
        <v>0</v>
      </c>
      <c r="AJ1277" s="1433">
        <v>0</v>
      </c>
      <c r="AK1277" s="1433">
        <v>0</v>
      </c>
      <c r="AL1277" s="1433">
        <v>0</v>
      </c>
      <c r="AM1277" s="1433">
        <v>0</v>
      </c>
      <c r="AN1277" s="1433">
        <v>0</v>
      </c>
      <c r="AO1277" s="1433" t="s">
        <v>2965</v>
      </c>
      <c r="AP1277" s="1433" t="s">
        <v>4360</v>
      </c>
      <c r="AQ1277" s="1433" t="s">
        <v>4360</v>
      </c>
      <c r="AR1277" s="1433" t="s">
        <v>6546</v>
      </c>
      <c r="AS1277" s="1433" t="s">
        <v>6543</v>
      </c>
    </row>
    <row r="1278" spans="1:45" s="1415" customFormat="1" ht="17.25" customHeight="1">
      <c r="B1278" s="1415" t="str">
        <f t="shared" si="65"/>
        <v/>
      </c>
      <c r="C1278" s="1415" t="str">
        <f t="shared" si="64"/>
        <v>00001</v>
      </c>
      <c r="D1278" s="1415">
        <f t="shared" si="66"/>
        <v>0</v>
      </c>
      <c r="E1278" s="1415" t="str">
        <f t="shared" si="54"/>
        <v>A04AR157 Finishing Work Door &amp; Window Work Bullet-Proof Steel Window (UoM: EA)</v>
      </c>
      <c r="F1278" s="1415" t="str">
        <f t="shared" si="55"/>
        <v xml:space="preserve">A04AR157-00001 Finishing Work Door &amp; Window Work Bullet-Proof Steel Window (UoM: EA)      w/ Hardware &amp; Accessories  </v>
      </c>
      <c r="G1278" s="1432" t="str" cm="1">
        <f t="array" ref="G1278:H1278">_xlfn.TEXTSPLIT(I1278,"-")</f>
        <v>A04AR157</v>
      </c>
      <c r="H1278" s="1432" t="str">
        <v>00001</v>
      </c>
      <c r="I1278" s="1433" t="s">
        <v>6547</v>
      </c>
      <c r="J1278" s="1433" t="s">
        <v>4288</v>
      </c>
      <c r="K1278" s="1433" t="s">
        <v>5683</v>
      </c>
      <c r="L1278" s="1433" t="s">
        <v>5684</v>
      </c>
      <c r="M1278" s="1433" t="s">
        <v>4288</v>
      </c>
      <c r="N1278" s="1433" t="s">
        <v>6073</v>
      </c>
      <c r="O1278" s="1433" t="s">
        <v>6548</v>
      </c>
      <c r="P1278" s="1433" t="s">
        <v>6549</v>
      </c>
      <c r="Q1278" s="1433" t="s">
        <v>2965</v>
      </c>
      <c r="R1278" s="1433">
        <v>0</v>
      </c>
      <c r="S1278" s="1433" t="s">
        <v>2965</v>
      </c>
      <c r="T1278" s="1433">
        <v>0</v>
      </c>
      <c r="U1278" s="1433" t="s">
        <v>2965</v>
      </c>
      <c r="V1278" s="1433">
        <v>0</v>
      </c>
      <c r="W1278" s="1433" t="s">
        <v>2965</v>
      </c>
      <c r="X1278" s="1433">
        <v>0</v>
      </c>
      <c r="Y1278" s="1433" t="s">
        <v>2965</v>
      </c>
      <c r="Z1278" s="1433">
        <v>0</v>
      </c>
      <c r="AA1278" s="1433" t="s">
        <v>4999</v>
      </c>
      <c r="AB1278" s="1433" t="s">
        <v>6077</v>
      </c>
      <c r="AC1278" s="1433" t="s">
        <v>2965</v>
      </c>
      <c r="AD1278" s="1433">
        <v>0</v>
      </c>
      <c r="AE1278" s="1433" t="s">
        <v>2965</v>
      </c>
      <c r="AF1278" s="1433">
        <v>0</v>
      </c>
      <c r="AG1278" s="1433">
        <v>0</v>
      </c>
      <c r="AH1278" s="1433" t="s">
        <v>6094</v>
      </c>
      <c r="AI1278" s="1433">
        <v>0</v>
      </c>
      <c r="AJ1278" s="1433">
        <v>0</v>
      </c>
      <c r="AK1278" s="1433">
        <v>0</v>
      </c>
      <c r="AL1278" s="1433">
        <v>0</v>
      </c>
      <c r="AM1278" s="1433">
        <v>0</v>
      </c>
      <c r="AN1278" s="1433">
        <v>0</v>
      </c>
      <c r="AO1278" s="1433" t="s">
        <v>2965</v>
      </c>
      <c r="AP1278" s="1433" t="s">
        <v>4817</v>
      </c>
      <c r="AQ1278" s="1433" t="s">
        <v>4817</v>
      </c>
      <c r="AR1278" s="1433" t="s">
        <v>6550</v>
      </c>
      <c r="AS1278" s="1433" t="s">
        <v>6547</v>
      </c>
    </row>
    <row r="1279" spans="1:45" s="1415" customFormat="1" ht="17.25" customHeight="1">
      <c r="B1279" s="1415" t="str">
        <f t="shared" si="65"/>
        <v/>
      </c>
      <c r="C1279" s="1415" t="str">
        <f t="shared" si="64"/>
        <v/>
      </c>
      <c r="D1279" s="1415" t="str">
        <f t="shared" si="66"/>
        <v/>
      </c>
      <c r="E1279" s="1415" t="str">
        <f t="shared" si="54"/>
        <v>A04AR158 Finishing Work Door &amp; Window Work Aluminum Window (UoM: M2)</v>
      </c>
      <c r="F1279" s="1415" t="str">
        <f t="shared" si="55"/>
        <v xml:space="preserve">A04AR158-00001 Finishing Work Door &amp; Window Work Aluminum Window (UoM: M2) Fire Protective Rating: N/A     w/ Hardware &amp; Accessories  </v>
      </c>
      <c r="G1279" s="1432" t="str" cm="1">
        <f t="array" ref="G1279:H1279">_xlfn.TEXTSPLIT(I1279,"-")</f>
        <v>A04AR158</v>
      </c>
      <c r="H1279" s="1432" t="str">
        <v>00001</v>
      </c>
      <c r="I1279" s="1433" t="s">
        <v>6551</v>
      </c>
      <c r="J1279" s="1433" t="s">
        <v>4288</v>
      </c>
      <c r="K1279" s="1433" t="s">
        <v>5683</v>
      </c>
      <c r="L1279" s="1433" t="s">
        <v>5684</v>
      </c>
      <c r="M1279" s="1433" t="s">
        <v>4288</v>
      </c>
      <c r="N1279" s="1433" t="s">
        <v>6073</v>
      </c>
      <c r="O1279" s="1433" t="s">
        <v>6552</v>
      </c>
      <c r="P1279" s="1433" t="s">
        <v>6553</v>
      </c>
      <c r="Q1279" s="1433" t="s">
        <v>4408</v>
      </c>
      <c r="R1279" s="1433" t="s">
        <v>6076</v>
      </c>
      <c r="S1279" s="1433" t="s">
        <v>2965</v>
      </c>
      <c r="T1279" s="1433">
        <v>0</v>
      </c>
      <c r="U1279" s="1433" t="s">
        <v>2965</v>
      </c>
      <c r="V1279" s="1433">
        <v>0</v>
      </c>
      <c r="W1279" s="1433" t="s">
        <v>2965</v>
      </c>
      <c r="X1279" s="1433">
        <v>0</v>
      </c>
      <c r="Y1279" s="1433" t="s">
        <v>2965</v>
      </c>
      <c r="Z1279" s="1433">
        <v>0</v>
      </c>
      <c r="AA1279" s="1433" t="s">
        <v>4999</v>
      </c>
      <c r="AB1279" s="1433" t="s">
        <v>6077</v>
      </c>
      <c r="AC1279" s="1433" t="s">
        <v>2965</v>
      </c>
      <c r="AD1279" s="1433">
        <v>0</v>
      </c>
      <c r="AE1279" s="1433" t="s">
        <v>2965</v>
      </c>
      <c r="AF1279" s="1433">
        <v>0</v>
      </c>
      <c r="AG1279" s="1433">
        <v>0</v>
      </c>
      <c r="AH1279" s="1433">
        <v>0</v>
      </c>
      <c r="AI1279" s="1433">
        <v>0</v>
      </c>
      <c r="AJ1279" s="1433">
        <v>0</v>
      </c>
      <c r="AK1279" s="1433">
        <v>0</v>
      </c>
      <c r="AL1279" s="1433">
        <v>0</v>
      </c>
      <c r="AM1279" s="1433">
        <v>0</v>
      </c>
      <c r="AN1279" s="1433">
        <v>0</v>
      </c>
      <c r="AO1279" s="1433" t="s">
        <v>2965</v>
      </c>
      <c r="AP1279" s="1433" t="s">
        <v>4360</v>
      </c>
      <c r="AQ1279" s="1433" t="s">
        <v>4360</v>
      </c>
      <c r="AR1279" s="1433" t="s">
        <v>6554</v>
      </c>
      <c r="AS1279" s="1433" t="s">
        <v>6551</v>
      </c>
    </row>
    <row r="1280" spans="1:45" s="1415" customFormat="1" ht="17.25" customHeight="1">
      <c r="B1280" s="1415" t="str">
        <f t="shared" si="65"/>
        <v/>
      </c>
      <c r="C1280" s="1415" t="str">
        <f t="shared" si="64"/>
        <v/>
      </c>
      <c r="D1280" s="1415" t="str">
        <f t="shared" si="66"/>
        <v/>
      </c>
      <c r="E1280" s="1415" t="str">
        <f t="shared" si="54"/>
        <v>A04AR158 Finishing Work Door &amp; Window Work Aluminum Window (UoM: M2)</v>
      </c>
      <c r="F1280" s="1415" t="str">
        <f t="shared" si="55"/>
        <v xml:space="preserve">A04AR158-00002 Finishing Work Door &amp; Window Work Aluminum Window (UoM: M2) Fire Protective Rating: 0.5-hr     w/ Hardware &amp; Accessories  </v>
      </c>
      <c r="G1280" s="1432" t="str" cm="1">
        <f t="array" ref="G1280:H1280">_xlfn.TEXTSPLIT(I1280,"-")</f>
        <v>A04AR158</v>
      </c>
      <c r="H1280" s="1432" t="str">
        <v>00002</v>
      </c>
      <c r="I1280" s="1433" t="s">
        <v>6555</v>
      </c>
      <c r="J1280" s="1433" t="s">
        <v>4288</v>
      </c>
      <c r="K1280" s="1433" t="s">
        <v>5683</v>
      </c>
      <c r="L1280" s="1433" t="s">
        <v>5684</v>
      </c>
      <c r="M1280" s="1433" t="s">
        <v>4288</v>
      </c>
      <c r="N1280" s="1433" t="s">
        <v>6073</v>
      </c>
      <c r="O1280" s="1433" t="s">
        <v>6552</v>
      </c>
      <c r="P1280" s="1433" t="s">
        <v>6553</v>
      </c>
      <c r="Q1280" s="1433" t="s">
        <v>4442</v>
      </c>
      <c r="R1280" s="1433" t="s">
        <v>6080</v>
      </c>
      <c r="S1280" s="1433" t="s">
        <v>2965</v>
      </c>
      <c r="T1280" s="1433">
        <v>0</v>
      </c>
      <c r="U1280" s="1433" t="s">
        <v>2965</v>
      </c>
      <c r="V1280" s="1433">
        <v>0</v>
      </c>
      <c r="W1280" s="1433" t="s">
        <v>2965</v>
      </c>
      <c r="X1280" s="1433">
        <v>0</v>
      </c>
      <c r="Y1280" s="1433" t="s">
        <v>2965</v>
      </c>
      <c r="Z1280" s="1433">
        <v>0</v>
      </c>
      <c r="AA1280" s="1433" t="s">
        <v>4999</v>
      </c>
      <c r="AB1280" s="1433" t="s">
        <v>6077</v>
      </c>
      <c r="AC1280" s="1433" t="s">
        <v>2965</v>
      </c>
      <c r="AD1280" s="1433">
        <v>0</v>
      </c>
      <c r="AE1280" s="1433" t="s">
        <v>2965</v>
      </c>
      <c r="AF1280" s="1433">
        <v>0</v>
      </c>
      <c r="AG1280" s="1433">
        <v>0</v>
      </c>
      <c r="AH1280" s="1433">
        <v>0</v>
      </c>
      <c r="AI1280" s="1433">
        <v>0</v>
      </c>
      <c r="AJ1280" s="1433">
        <v>0</v>
      </c>
      <c r="AK1280" s="1433">
        <v>0</v>
      </c>
      <c r="AL1280" s="1433">
        <v>0</v>
      </c>
      <c r="AM1280" s="1433">
        <v>0</v>
      </c>
      <c r="AN1280" s="1433">
        <v>0</v>
      </c>
      <c r="AO1280" s="1433" t="s">
        <v>2965</v>
      </c>
      <c r="AP1280" s="1433" t="s">
        <v>4360</v>
      </c>
      <c r="AQ1280" s="1433" t="s">
        <v>4360</v>
      </c>
      <c r="AR1280" s="1433" t="s">
        <v>6554</v>
      </c>
      <c r="AS1280" s="1433" t="s">
        <v>6555</v>
      </c>
    </row>
    <row r="1281" spans="2:45" s="1415" customFormat="1" ht="17.25" customHeight="1">
      <c r="B1281" s="1415" t="str">
        <f t="shared" si="65"/>
        <v/>
      </c>
      <c r="C1281" s="1415" t="str">
        <f t="shared" si="64"/>
        <v/>
      </c>
      <c r="D1281" s="1415" t="str">
        <f t="shared" si="66"/>
        <v/>
      </c>
      <c r="E1281" s="1415" t="str">
        <f t="shared" si="54"/>
        <v>A04AR158 Finishing Work Door &amp; Window Work Aluminum Window (UoM: M2)</v>
      </c>
      <c r="F1281" s="1415" t="str">
        <f t="shared" si="55"/>
        <v xml:space="preserve">A04AR158-00003 Finishing Work Door &amp; Window Work Aluminum Window (UoM: M2) Fire Protective Rating: 1-hr     w/ Hardware &amp; Accessories  </v>
      </c>
      <c r="G1281" s="1432" t="str" cm="1">
        <f t="array" ref="G1281:H1281">_xlfn.TEXTSPLIT(I1281,"-")</f>
        <v>A04AR158</v>
      </c>
      <c r="H1281" s="1432" t="str">
        <v>00003</v>
      </c>
      <c r="I1281" s="1433" t="s">
        <v>6556</v>
      </c>
      <c r="J1281" s="1433" t="s">
        <v>4288</v>
      </c>
      <c r="K1281" s="1433" t="s">
        <v>5683</v>
      </c>
      <c r="L1281" s="1433" t="s">
        <v>5684</v>
      </c>
      <c r="M1281" s="1433" t="s">
        <v>4288</v>
      </c>
      <c r="N1281" s="1433" t="s">
        <v>6073</v>
      </c>
      <c r="O1281" s="1433" t="s">
        <v>6552</v>
      </c>
      <c r="P1281" s="1433" t="s">
        <v>6553</v>
      </c>
      <c r="Q1281" s="1433" t="s">
        <v>4477</v>
      </c>
      <c r="R1281" s="1433" t="s">
        <v>6082</v>
      </c>
      <c r="S1281" s="1433" t="s">
        <v>2965</v>
      </c>
      <c r="T1281" s="1433">
        <v>0</v>
      </c>
      <c r="U1281" s="1433" t="s">
        <v>2965</v>
      </c>
      <c r="V1281" s="1433">
        <v>0</v>
      </c>
      <c r="W1281" s="1433" t="s">
        <v>2965</v>
      </c>
      <c r="X1281" s="1433">
        <v>0</v>
      </c>
      <c r="Y1281" s="1433" t="s">
        <v>2965</v>
      </c>
      <c r="Z1281" s="1433">
        <v>0</v>
      </c>
      <c r="AA1281" s="1433" t="s">
        <v>4999</v>
      </c>
      <c r="AB1281" s="1433" t="s">
        <v>6077</v>
      </c>
      <c r="AC1281" s="1433" t="s">
        <v>2965</v>
      </c>
      <c r="AD1281" s="1433">
        <v>0</v>
      </c>
      <c r="AE1281" s="1433" t="s">
        <v>2965</v>
      </c>
      <c r="AF1281" s="1433">
        <v>0</v>
      </c>
      <c r="AG1281" s="1433">
        <v>0</v>
      </c>
      <c r="AH1281" s="1433">
        <v>0</v>
      </c>
      <c r="AI1281" s="1433">
        <v>0</v>
      </c>
      <c r="AJ1281" s="1433">
        <v>0</v>
      </c>
      <c r="AK1281" s="1433">
        <v>0</v>
      </c>
      <c r="AL1281" s="1433">
        <v>0</v>
      </c>
      <c r="AM1281" s="1433">
        <v>0</v>
      </c>
      <c r="AN1281" s="1433">
        <v>0</v>
      </c>
      <c r="AO1281" s="1433" t="s">
        <v>2965</v>
      </c>
      <c r="AP1281" s="1433" t="s">
        <v>4360</v>
      </c>
      <c r="AQ1281" s="1433" t="s">
        <v>4360</v>
      </c>
      <c r="AR1281" s="1433" t="s">
        <v>6554</v>
      </c>
      <c r="AS1281" s="1433" t="s">
        <v>6556</v>
      </c>
    </row>
    <row r="1282" spans="2:45" s="1415" customFormat="1" ht="17.25" customHeight="1">
      <c r="B1282" s="1415" t="str">
        <f t="shared" si="65"/>
        <v/>
      </c>
      <c r="C1282" s="1415" t="str">
        <f t="shared" si="64"/>
        <v>00001</v>
      </c>
      <c r="D1282" s="1415" t="str">
        <f t="shared" si="66"/>
        <v>Fire Protective Rating: N/A</v>
      </c>
      <c r="E1282" s="1415" t="str">
        <f t="shared" si="54"/>
        <v>A04AR159 Finishing Work Door &amp; Window Work Aluminum Window (UoM: EA)</v>
      </c>
      <c r="F1282" s="1415" t="str">
        <f t="shared" si="55"/>
        <v xml:space="preserve">A04AR159-00001 Finishing Work Door &amp; Window Work Aluminum Window (UoM: EA) Fire Protective Rating: N/A     w/ Hardware &amp; Accessories  </v>
      </c>
      <c r="G1282" s="1432" t="str" cm="1">
        <f t="array" ref="G1282:H1282">_xlfn.TEXTSPLIT(I1282,"-")</f>
        <v>A04AR159</v>
      </c>
      <c r="H1282" s="1432" t="str">
        <v>00001</v>
      </c>
      <c r="I1282" s="1433" t="s">
        <v>6557</v>
      </c>
      <c r="J1282" s="1433" t="s">
        <v>4288</v>
      </c>
      <c r="K1282" s="1433" t="s">
        <v>5683</v>
      </c>
      <c r="L1282" s="1433" t="s">
        <v>5684</v>
      </c>
      <c r="M1282" s="1433" t="s">
        <v>4288</v>
      </c>
      <c r="N1282" s="1433" t="s">
        <v>6073</v>
      </c>
      <c r="O1282" s="1433" t="s">
        <v>6558</v>
      </c>
      <c r="P1282" s="1433" t="s">
        <v>6559</v>
      </c>
      <c r="Q1282" s="1433" t="s">
        <v>4408</v>
      </c>
      <c r="R1282" s="1433" t="s">
        <v>6076</v>
      </c>
      <c r="S1282" s="1433" t="s">
        <v>2965</v>
      </c>
      <c r="T1282" s="1433">
        <v>0</v>
      </c>
      <c r="U1282" s="1433" t="s">
        <v>2965</v>
      </c>
      <c r="V1282" s="1433">
        <v>0</v>
      </c>
      <c r="W1282" s="1433" t="s">
        <v>2965</v>
      </c>
      <c r="X1282" s="1433">
        <v>0</v>
      </c>
      <c r="Y1282" s="1433" t="s">
        <v>2965</v>
      </c>
      <c r="Z1282" s="1433">
        <v>0</v>
      </c>
      <c r="AA1282" s="1433" t="s">
        <v>4999</v>
      </c>
      <c r="AB1282" s="1433" t="s">
        <v>6077</v>
      </c>
      <c r="AC1282" s="1433" t="s">
        <v>2965</v>
      </c>
      <c r="AD1282" s="1433">
        <v>0</v>
      </c>
      <c r="AE1282" s="1433" t="s">
        <v>2965</v>
      </c>
      <c r="AF1282" s="1433">
        <v>0</v>
      </c>
      <c r="AG1282" s="1433">
        <v>0</v>
      </c>
      <c r="AH1282" s="1433" t="s">
        <v>6094</v>
      </c>
      <c r="AI1282" s="1433">
        <v>0</v>
      </c>
      <c r="AJ1282" s="1433">
        <v>0</v>
      </c>
      <c r="AK1282" s="1433">
        <v>0</v>
      </c>
      <c r="AL1282" s="1433">
        <v>0</v>
      </c>
      <c r="AM1282" s="1433">
        <v>0</v>
      </c>
      <c r="AN1282" s="1433">
        <v>0</v>
      </c>
      <c r="AO1282" s="1433" t="s">
        <v>2965</v>
      </c>
      <c r="AP1282" s="1433" t="s">
        <v>4817</v>
      </c>
      <c r="AQ1282" s="1433" t="s">
        <v>4817</v>
      </c>
      <c r="AR1282" s="1433" t="s">
        <v>6560</v>
      </c>
      <c r="AS1282" s="1433" t="s">
        <v>6557</v>
      </c>
    </row>
    <row r="1283" spans="2:45" s="1415" customFormat="1" ht="17.25" customHeight="1">
      <c r="B1283" s="1415" t="str">
        <f t="shared" si="65"/>
        <v/>
      </c>
      <c r="C1283" s="1415" t="str">
        <f t="shared" si="64"/>
        <v>00002</v>
      </c>
      <c r="D1283" s="1415" t="str">
        <f t="shared" si="66"/>
        <v>Fire Protective Rating: 0.5-hr</v>
      </c>
      <c r="E1283" s="1415" t="str">
        <f t="shared" si="54"/>
        <v>A04AR159 Finishing Work Door &amp; Window Work Aluminum Window (UoM: EA)</v>
      </c>
      <c r="F1283" s="1415" t="str">
        <f t="shared" si="55"/>
        <v xml:space="preserve">A04AR159-00002 Finishing Work Door &amp; Window Work Aluminum Window (UoM: EA) Fire Protective Rating: 0.5-hr     w/ Hardware &amp; Accessories  </v>
      </c>
      <c r="G1283" s="1432" t="str" cm="1">
        <f t="array" ref="G1283:H1283">_xlfn.TEXTSPLIT(I1283,"-")</f>
        <v>A04AR159</v>
      </c>
      <c r="H1283" s="1432" t="str">
        <v>00002</v>
      </c>
      <c r="I1283" s="1433" t="s">
        <v>6561</v>
      </c>
      <c r="J1283" s="1433" t="s">
        <v>4288</v>
      </c>
      <c r="K1283" s="1433" t="s">
        <v>5683</v>
      </c>
      <c r="L1283" s="1433" t="s">
        <v>5684</v>
      </c>
      <c r="M1283" s="1433" t="s">
        <v>4288</v>
      </c>
      <c r="N1283" s="1433" t="s">
        <v>6073</v>
      </c>
      <c r="O1283" s="1433" t="s">
        <v>6558</v>
      </c>
      <c r="P1283" s="1433" t="s">
        <v>6559</v>
      </c>
      <c r="Q1283" s="1433" t="s">
        <v>4442</v>
      </c>
      <c r="R1283" s="1433" t="s">
        <v>6080</v>
      </c>
      <c r="S1283" s="1433" t="s">
        <v>2965</v>
      </c>
      <c r="T1283" s="1433">
        <v>0</v>
      </c>
      <c r="U1283" s="1433" t="s">
        <v>2965</v>
      </c>
      <c r="V1283" s="1433">
        <v>0</v>
      </c>
      <c r="W1283" s="1433" t="s">
        <v>2965</v>
      </c>
      <c r="X1283" s="1433">
        <v>0</v>
      </c>
      <c r="Y1283" s="1433" t="s">
        <v>2965</v>
      </c>
      <c r="Z1283" s="1433">
        <v>0</v>
      </c>
      <c r="AA1283" s="1433" t="s">
        <v>4999</v>
      </c>
      <c r="AB1283" s="1433" t="s">
        <v>6077</v>
      </c>
      <c r="AC1283" s="1433" t="s">
        <v>2965</v>
      </c>
      <c r="AD1283" s="1433">
        <v>0</v>
      </c>
      <c r="AE1283" s="1433" t="s">
        <v>2965</v>
      </c>
      <c r="AF1283" s="1433">
        <v>0</v>
      </c>
      <c r="AG1283" s="1433">
        <v>0</v>
      </c>
      <c r="AH1283" s="1433" t="s">
        <v>6094</v>
      </c>
      <c r="AI1283" s="1433">
        <v>0</v>
      </c>
      <c r="AJ1283" s="1433">
        <v>0</v>
      </c>
      <c r="AK1283" s="1433">
        <v>0</v>
      </c>
      <c r="AL1283" s="1433">
        <v>0</v>
      </c>
      <c r="AM1283" s="1433">
        <v>0</v>
      </c>
      <c r="AN1283" s="1433">
        <v>0</v>
      </c>
      <c r="AO1283" s="1433" t="s">
        <v>2965</v>
      </c>
      <c r="AP1283" s="1433" t="s">
        <v>4817</v>
      </c>
      <c r="AQ1283" s="1433" t="s">
        <v>4817</v>
      </c>
      <c r="AR1283" s="1433" t="s">
        <v>6560</v>
      </c>
      <c r="AS1283" s="1433" t="s">
        <v>6561</v>
      </c>
    </row>
    <row r="1284" spans="2:45" s="1415" customFormat="1" ht="17.25" customHeight="1">
      <c r="B1284" s="1415" t="str">
        <f t="shared" si="65"/>
        <v/>
      </c>
      <c r="C1284" s="1415" t="str">
        <f t="shared" si="64"/>
        <v>00003</v>
      </c>
      <c r="D1284" s="1415" t="str">
        <f t="shared" si="66"/>
        <v>Fire Protective Rating: 1-hr</v>
      </c>
      <c r="E1284" s="1415" t="str">
        <f t="shared" si="54"/>
        <v>A04AR159 Finishing Work Door &amp; Window Work Aluminum Window (UoM: EA)</v>
      </c>
      <c r="F1284" s="1415" t="str">
        <f t="shared" si="55"/>
        <v xml:space="preserve">A04AR159-00003 Finishing Work Door &amp; Window Work Aluminum Window (UoM: EA) Fire Protective Rating: 1-hr     w/ Hardware &amp; Accessories  </v>
      </c>
      <c r="G1284" s="1432" t="str" cm="1">
        <f t="array" ref="G1284:H1284">_xlfn.TEXTSPLIT(I1284,"-")</f>
        <v>A04AR159</v>
      </c>
      <c r="H1284" s="1432" t="str">
        <v>00003</v>
      </c>
      <c r="I1284" s="1433" t="s">
        <v>6562</v>
      </c>
      <c r="J1284" s="1433" t="s">
        <v>4288</v>
      </c>
      <c r="K1284" s="1433" t="s">
        <v>5683</v>
      </c>
      <c r="L1284" s="1433" t="s">
        <v>5684</v>
      </c>
      <c r="M1284" s="1433" t="s">
        <v>4288</v>
      </c>
      <c r="N1284" s="1433" t="s">
        <v>6073</v>
      </c>
      <c r="O1284" s="1433" t="s">
        <v>6558</v>
      </c>
      <c r="P1284" s="1433" t="s">
        <v>6559</v>
      </c>
      <c r="Q1284" s="1433" t="s">
        <v>4477</v>
      </c>
      <c r="R1284" s="1433" t="s">
        <v>6082</v>
      </c>
      <c r="S1284" s="1433" t="s">
        <v>2965</v>
      </c>
      <c r="T1284" s="1433">
        <v>0</v>
      </c>
      <c r="U1284" s="1433" t="s">
        <v>2965</v>
      </c>
      <c r="V1284" s="1433">
        <v>0</v>
      </c>
      <c r="W1284" s="1433" t="s">
        <v>2965</v>
      </c>
      <c r="X1284" s="1433">
        <v>0</v>
      </c>
      <c r="Y1284" s="1433" t="s">
        <v>2965</v>
      </c>
      <c r="Z1284" s="1433">
        <v>0</v>
      </c>
      <c r="AA1284" s="1433" t="s">
        <v>4999</v>
      </c>
      <c r="AB1284" s="1433" t="s">
        <v>6077</v>
      </c>
      <c r="AC1284" s="1433" t="s">
        <v>2965</v>
      </c>
      <c r="AD1284" s="1433">
        <v>0</v>
      </c>
      <c r="AE1284" s="1433" t="s">
        <v>2965</v>
      </c>
      <c r="AF1284" s="1433">
        <v>0</v>
      </c>
      <c r="AG1284" s="1433">
        <v>0</v>
      </c>
      <c r="AH1284" s="1433" t="s">
        <v>6094</v>
      </c>
      <c r="AI1284" s="1433">
        <v>0</v>
      </c>
      <c r="AJ1284" s="1433">
        <v>0</v>
      </c>
      <c r="AK1284" s="1433">
        <v>0</v>
      </c>
      <c r="AL1284" s="1433">
        <v>0</v>
      </c>
      <c r="AM1284" s="1433">
        <v>0</v>
      </c>
      <c r="AN1284" s="1433">
        <v>0</v>
      </c>
      <c r="AO1284" s="1433" t="s">
        <v>2965</v>
      </c>
      <c r="AP1284" s="1433" t="s">
        <v>4817</v>
      </c>
      <c r="AQ1284" s="1433" t="s">
        <v>4817</v>
      </c>
      <c r="AR1284" s="1433" t="s">
        <v>6560</v>
      </c>
      <c r="AS1284" s="1433" t="s">
        <v>6562</v>
      </c>
    </row>
    <row r="1285" spans="2:45" s="1415" customFormat="1" ht="17.25" customHeight="1">
      <c r="B1285" s="1415" t="str">
        <f t="shared" si="65"/>
        <v/>
      </c>
      <c r="C1285" s="1415" t="str">
        <f t="shared" si="64"/>
        <v/>
      </c>
      <c r="D1285" s="1415" t="str">
        <f t="shared" si="66"/>
        <v/>
      </c>
      <c r="E1285" s="1415" t="str">
        <f t="shared" si="54"/>
        <v>A04AR160 Finishing Work Door &amp; Window Work uPVC Window (UoM: M2)</v>
      </c>
      <c r="F1285" s="1415" t="str">
        <f t="shared" si="55"/>
        <v xml:space="preserve">A04AR160-00001 Finishing Work Door &amp; Window Work uPVC Window (UoM: M2)      w/ Hardware &amp; Accessories  </v>
      </c>
      <c r="G1285" s="1432" t="str" cm="1">
        <f t="array" ref="G1285:H1285">_xlfn.TEXTSPLIT(I1285,"-")</f>
        <v>A04AR160</v>
      </c>
      <c r="H1285" s="1432" t="str">
        <v>00001</v>
      </c>
      <c r="I1285" s="1433" t="s">
        <v>6563</v>
      </c>
      <c r="J1285" s="1433" t="s">
        <v>4288</v>
      </c>
      <c r="K1285" s="1433" t="s">
        <v>5683</v>
      </c>
      <c r="L1285" s="1433" t="s">
        <v>5684</v>
      </c>
      <c r="M1285" s="1433" t="s">
        <v>4288</v>
      </c>
      <c r="N1285" s="1433" t="s">
        <v>6073</v>
      </c>
      <c r="O1285" s="1433" t="s">
        <v>6564</v>
      </c>
      <c r="P1285" s="1433" t="s">
        <v>6565</v>
      </c>
      <c r="Q1285" s="1433" t="s">
        <v>2965</v>
      </c>
      <c r="R1285" s="1433">
        <v>0</v>
      </c>
      <c r="S1285" s="1433" t="s">
        <v>2965</v>
      </c>
      <c r="T1285" s="1433">
        <v>0</v>
      </c>
      <c r="U1285" s="1433" t="s">
        <v>2965</v>
      </c>
      <c r="V1285" s="1433">
        <v>0</v>
      </c>
      <c r="W1285" s="1433" t="s">
        <v>2965</v>
      </c>
      <c r="X1285" s="1433">
        <v>0</v>
      </c>
      <c r="Y1285" s="1433" t="s">
        <v>2965</v>
      </c>
      <c r="Z1285" s="1433">
        <v>0</v>
      </c>
      <c r="AA1285" s="1433" t="s">
        <v>4999</v>
      </c>
      <c r="AB1285" s="1433" t="s">
        <v>6077</v>
      </c>
      <c r="AC1285" s="1433" t="s">
        <v>2965</v>
      </c>
      <c r="AD1285" s="1433">
        <v>0</v>
      </c>
      <c r="AE1285" s="1433" t="s">
        <v>2965</v>
      </c>
      <c r="AF1285" s="1433">
        <v>0</v>
      </c>
      <c r="AG1285" s="1433">
        <v>0</v>
      </c>
      <c r="AH1285" s="1433">
        <v>0</v>
      </c>
      <c r="AI1285" s="1433">
        <v>0</v>
      </c>
      <c r="AJ1285" s="1433">
        <v>0</v>
      </c>
      <c r="AK1285" s="1433">
        <v>0</v>
      </c>
      <c r="AL1285" s="1433">
        <v>0</v>
      </c>
      <c r="AM1285" s="1433">
        <v>0</v>
      </c>
      <c r="AN1285" s="1433">
        <v>0</v>
      </c>
      <c r="AO1285" s="1433" t="s">
        <v>2965</v>
      </c>
      <c r="AP1285" s="1433" t="s">
        <v>4360</v>
      </c>
      <c r="AQ1285" s="1433" t="s">
        <v>4360</v>
      </c>
      <c r="AR1285" s="1433" t="s">
        <v>6566</v>
      </c>
      <c r="AS1285" s="1433" t="s">
        <v>6563</v>
      </c>
    </row>
    <row r="1286" spans="2:45" s="1415" customFormat="1" ht="17.25" customHeight="1">
      <c r="B1286" s="1415" t="str">
        <f t="shared" si="65"/>
        <v/>
      </c>
      <c r="C1286" s="1415" t="str">
        <f t="shared" si="64"/>
        <v>00001</v>
      </c>
      <c r="D1286" s="1415">
        <f t="shared" si="66"/>
        <v>0</v>
      </c>
      <c r="E1286" s="1415" t="str">
        <f t="shared" si="54"/>
        <v>A04AR161 Finishing Work Door &amp; Window Work uPVC Window (UoM: EA)</v>
      </c>
      <c r="F1286" s="1415" t="str">
        <f t="shared" si="55"/>
        <v xml:space="preserve">A04AR161-00001 Finishing Work Door &amp; Window Work uPVC Window (UoM: EA)      w/ Hardware &amp; Accessories  </v>
      </c>
      <c r="G1286" s="1432" t="str" cm="1">
        <f t="array" ref="G1286:H1286">_xlfn.TEXTSPLIT(I1286,"-")</f>
        <v>A04AR161</v>
      </c>
      <c r="H1286" s="1432" t="str">
        <v>00001</v>
      </c>
      <c r="I1286" s="1433" t="s">
        <v>6567</v>
      </c>
      <c r="J1286" s="1433" t="s">
        <v>4288</v>
      </c>
      <c r="K1286" s="1433" t="s">
        <v>5683</v>
      </c>
      <c r="L1286" s="1433" t="s">
        <v>5684</v>
      </c>
      <c r="M1286" s="1433" t="s">
        <v>4288</v>
      </c>
      <c r="N1286" s="1433" t="s">
        <v>6073</v>
      </c>
      <c r="O1286" s="1433" t="s">
        <v>6568</v>
      </c>
      <c r="P1286" s="1433" t="s">
        <v>6569</v>
      </c>
      <c r="Q1286" s="1433" t="s">
        <v>2965</v>
      </c>
      <c r="R1286" s="1433">
        <v>0</v>
      </c>
      <c r="S1286" s="1433" t="s">
        <v>2965</v>
      </c>
      <c r="T1286" s="1433">
        <v>0</v>
      </c>
      <c r="U1286" s="1433" t="s">
        <v>2965</v>
      </c>
      <c r="V1286" s="1433">
        <v>0</v>
      </c>
      <c r="W1286" s="1433" t="s">
        <v>2965</v>
      </c>
      <c r="X1286" s="1433">
        <v>0</v>
      </c>
      <c r="Y1286" s="1433" t="s">
        <v>2965</v>
      </c>
      <c r="Z1286" s="1433">
        <v>0</v>
      </c>
      <c r="AA1286" s="1433" t="s">
        <v>4999</v>
      </c>
      <c r="AB1286" s="1433" t="s">
        <v>6077</v>
      </c>
      <c r="AC1286" s="1433" t="s">
        <v>2965</v>
      </c>
      <c r="AD1286" s="1433">
        <v>0</v>
      </c>
      <c r="AE1286" s="1433" t="s">
        <v>2965</v>
      </c>
      <c r="AF1286" s="1433">
        <v>0</v>
      </c>
      <c r="AG1286" s="1433">
        <v>0</v>
      </c>
      <c r="AH1286" s="1433" t="s">
        <v>6094</v>
      </c>
      <c r="AI1286" s="1433">
        <v>0</v>
      </c>
      <c r="AJ1286" s="1433">
        <v>0</v>
      </c>
      <c r="AK1286" s="1433">
        <v>0</v>
      </c>
      <c r="AL1286" s="1433">
        <v>0</v>
      </c>
      <c r="AM1286" s="1433">
        <v>0</v>
      </c>
      <c r="AN1286" s="1433">
        <v>0</v>
      </c>
      <c r="AO1286" s="1433" t="s">
        <v>2965</v>
      </c>
      <c r="AP1286" s="1433" t="s">
        <v>4817</v>
      </c>
      <c r="AQ1286" s="1433" t="s">
        <v>4817</v>
      </c>
      <c r="AR1286" s="1433" t="s">
        <v>6570</v>
      </c>
      <c r="AS1286" s="1433" t="s">
        <v>6567</v>
      </c>
    </row>
    <row r="1287" spans="2:45" s="1415" customFormat="1" ht="17.25" customHeight="1">
      <c r="B1287" s="1415" t="str">
        <f t="shared" si="65"/>
        <v/>
      </c>
      <c r="C1287" s="1415" t="str">
        <f t="shared" si="64"/>
        <v/>
      </c>
      <c r="D1287" s="1415" t="str">
        <f t="shared" si="66"/>
        <v/>
      </c>
      <c r="E1287" s="1415" t="str">
        <f t="shared" si="54"/>
        <v>A04AR162 Finishing Work Door &amp; Window Work Skylight (UoM: M2)</v>
      </c>
      <c r="F1287" s="1415" t="str">
        <f t="shared" si="55"/>
        <v xml:space="preserve">A04AR162-00001 Finishing Work Door &amp; Window Work Skylight (UoM: M2) FRP(Fiberglass Reinforced Plastics) Skylight       </v>
      </c>
      <c r="G1287" s="1432" t="str" cm="1">
        <f t="array" ref="G1287:H1287">_xlfn.TEXTSPLIT(I1287,"-")</f>
        <v>A04AR162</v>
      </c>
      <c r="H1287" s="1432" t="str">
        <v>00001</v>
      </c>
      <c r="I1287" s="1433" t="s">
        <v>6571</v>
      </c>
      <c r="J1287" s="1433" t="s">
        <v>4288</v>
      </c>
      <c r="K1287" s="1433" t="s">
        <v>5683</v>
      </c>
      <c r="L1287" s="1433" t="s">
        <v>5684</v>
      </c>
      <c r="M1287" s="1433" t="s">
        <v>4288</v>
      </c>
      <c r="N1287" s="1433" t="s">
        <v>6073</v>
      </c>
      <c r="O1287" s="1433" t="s">
        <v>6572</v>
      </c>
      <c r="P1287" s="1433" t="s">
        <v>6573</v>
      </c>
      <c r="Q1287" s="1433" t="s">
        <v>6574</v>
      </c>
      <c r="R1287" s="1433" t="s">
        <v>6575</v>
      </c>
      <c r="S1287" s="1433" t="s">
        <v>2965</v>
      </c>
      <c r="T1287" s="1433">
        <v>0</v>
      </c>
      <c r="U1287" s="1433" t="s">
        <v>2965</v>
      </c>
      <c r="V1287" s="1433">
        <v>0</v>
      </c>
      <c r="W1287" s="1433" t="s">
        <v>2965</v>
      </c>
      <c r="X1287" s="1433">
        <v>0</v>
      </c>
      <c r="Y1287" s="1433" t="s">
        <v>2965</v>
      </c>
      <c r="Z1287" s="1433">
        <v>0</v>
      </c>
      <c r="AA1287" s="1433" t="s">
        <v>2965</v>
      </c>
      <c r="AB1287" s="1433" t="s">
        <v>2965</v>
      </c>
      <c r="AC1287" s="1433" t="s">
        <v>2965</v>
      </c>
      <c r="AD1287" s="1433">
        <v>0</v>
      </c>
      <c r="AE1287" s="1433" t="s">
        <v>2965</v>
      </c>
      <c r="AF1287" s="1433">
        <v>0</v>
      </c>
      <c r="AG1287" s="1433">
        <v>0</v>
      </c>
      <c r="AH1287" s="1433" t="s">
        <v>2965</v>
      </c>
      <c r="AI1287" s="1433">
        <v>0</v>
      </c>
      <c r="AJ1287" s="1433">
        <v>0</v>
      </c>
      <c r="AK1287" s="1433">
        <v>0</v>
      </c>
      <c r="AL1287" s="1433">
        <v>0</v>
      </c>
      <c r="AM1287" s="1433">
        <v>0</v>
      </c>
      <c r="AN1287" s="1433">
        <v>0</v>
      </c>
      <c r="AO1287" s="1433" t="s">
        <v>2965</v>
      </c>
      <c r="AP1287" s="1433" t="s">
        <v>4360</v>
      </c>
      <c r="AQ1287" s="1433" t="s">
        <v>4360</v>
      </c>
      <c r="AR1287" s="1433" t="s">
        <v>6576</v>
      </c>
      <c r="AS1287" s="1433" t="s">
        <v>6571</v>
      </c>
    </row>
    <row r="1288" spans="2:45" s="1415" customFormat="1" ht="17.25" customHeight="1">
      <c r="B1288" s="1415" t="str">
        <f t="shared" si="65"/>
        <v/>
      </c>
      <c r="C1288" s="1415" t="str">
        <f t="shared" si="64"/>
        <v/>
      </c>
      <c r="D1288" s="1415" t="str">
        <f t="shared" si="66"/>
        <v/>
      </c>
      <c r="E1288" s="1415" t="str">
        <f t="shared" ref="E1288:E1351" si="67">G1288&amp;" "&amp;L1288&amp;" "&amp;N1288&amp;" "&amp;P1288</f>
        <v>A04AR162 Finishing Work Door &amp; Window Work Skylight (UoM: M2)</v>
      </c>
      <c r="F1288" s="1415" t="str">
        <f t="shared" si="55"/>
        <v xml:space="preserve">A04AR162-00002 Finishing Work Door &amp; Window Work Skylight (UoM: M2) Acrylic Skylight w/ Ventilation       </v>
      </c>
      <c r="G1288" s="1432" t="str" cm="1">
        <f t="array" ref="G1288:H1288">_xlfn.TEXTSPLIT(I1288,"-")</f>
        <v>A04AR162</v>
      </c>
      <c r="H1288" s="1432" t="str">
        <v>00002</v>
      </c>
      <c r="I1288" s="1433" t="s">
        <v>6577</v>
      </c>
      <c r="J1288" s="1433" t="s">
        <v>4288</v>
      </c>
      <c r="K1288" s="1433" t="s">
        <v>5683</v>
      </c>
      <c r="L1288" s="1433" t="s">
        <v>5684</v>
      </c>
      <c r="M1288" s="1433" t="s">
        <v>4288</v>
      </c>
      <c r="N1288" s="1433" t="s">
        <v>6073</v>
      </c>
      <c r="O1288" s="1433" t="s">
        <v>6572</v>
      </c>
      <c r="P1288" s="1433" t="s">
        <v>6573</v>
      </c>
      <c r="Q1288" s="1433" t="s">
        <v>6578</v>
      </c>
      <c r="R1288" s="1433" t="s">
        <v>6579</v>
      </c>
      <c r="S1288" s="1433" t="s">
        <v>2965</v>
      </c>
      <c r="T1288" s="1433">
        <v>0</v>
      </c>
      <c r="U1288" s="1433" t="s">
        <v>2965</v>
      </c>
      <c r="V1288" s="1433">
        <v>0</v>
      </c>
      <c r="W1288" s="1433" t="s">
        <v>2965</v>
      </c>
      <c r="X1288" s="1433">
        <v>0</v>
      </c>
      <c r="Y1288" s="1433" t="s">
        <v>2965</v>
      </c>
      <c r="Z1288" s="1433">
        <v>0</v>
      </c>
      <c r="AA1288" s="1433" t="s">
        <v>2965</v>
      </c>
      <c r="AB1288" s="1433" t="s">
        <v>2965</v>
      </c>
      <c r="AC1288" s="1433" t="s">
        <v>2965</v>
      </c>
      <c r="AD1288" s="1433">
        <v>0</v>
      </c>
      <c r="AE1288" s="1433" t="s">
        <v>2965</v>
      </c>
      <c r="AF1288" s="1433">
        <v>0</v>
      </c>
      <c r="AG1288" s="1433">
        <v>0</v>
      </c>
      <c r="AH1288" s="1433" t="s">
        <v>2965</v>
      </c>
      <c r="AI1288" s="1433">
        <v>0</v>
      </c>
      <c r="AJ1288" s="1433">
        <v>0</v>
      </c>
      <c r="AK1288" s="1433">
        <v>0</v>
      </c>
      <c r="AL1288" s="1433">
        <v>0</v>
      </c>
      <c r="AM1288" s="1433">
        <v>0</v>
      </c>
      <c r="AN1288" s="1433">
        <v>0</v>
      </c>
      <c r="AO1288" s="1433" t="s">
        <v>2965</v>
      </c>
      <c r="AP1288" s="1433" t="s">
        <v>4360</v>
      </c>
      <c r="AQ1288" s="1433" t="s">
        <v>4360</v>
      </c>
      <c r="AR1288" s="1433" t="s">
        <v>6576</v>
      </c>
      <c r="AS1288" s="1433" t="s">
        <v>6577</v>
      </c>
    </row>
    <row r="1289" spans="2:45" s="1415" customFormat="1" ht="17.25" customHeight="1">
      <c r="B1289" s="1415" t="str">
        <f t="shared" si="65"/>
        <v/>
      </c>
      <c r="C1289" s="1415" t="str">
        <f t="shared" si="64"/>
        <v/>
      </c>
      <c r="D1289" s="1415" t="str">
        <f t="shared" si="66"/>
        <v/>
      </c>
      <c r="E1289" s="1415" t="str">
        <f t="shared" si="67"/>
        <v>A04AR163 Finishing Work Door &amp; Window Work Louver (UoM: M2)</v>
      </c>
      <c r="F1289" s="1415" t="str">
        <f t="shared" ref="F1289:F1352" si="68">IF(I1289=0,"",I1289)&amp;" "&amp;IF(L1289=0,"",L1289)&amp;" "&amp;IF(N1289=0,"",N1289)&amp;" "&amp;IF(P1289=0,"",P1289)&amp;" "&amp;IF(R1289=0,"",R1289)&amp;" "&amp;IF(T1289=0,"",T1289)&amp;" "&amp;IF(V1289=0,"",V1289)&amp;" "&amp;IF(X1289=0,"",X1289)&amp;" "&amp;IF(Z1289=0,"",Z1289)&amp;" "&amp;IF(AB1289=0,"",AB1289)&amp;" "&amp;IF(AD1289=0,"",AD1289)&amp;" "&amp;IF(AF1289=0,"",AF1289)</f>
        <v xml:space="preserve">A04AR163-00001 Finishing Work Door &amp; Window Work Louver (UoM: M2) Aluminum     w/ Hardware &amp; Accessories  </v>
      </c>
      <c r="G1289" s="1432" t="str" cm="1">
        <f t="array" ref="G1289:H1289">_xlfn.TEXTSPLIT(I1289,"-")</f>
        <v>A04AR163</v>
      </c>
      <c r="H1289" s="1432" t="str">
        <v>00001</v>
      </c>
      <c r="I1289" s="1433" t="s">
        <v>6580</v>
      </c>
      <c r="J1289" s="1433" t="s">
        <v>4288</v>
      </c>
      <c r="K1289" s="1433" t="s">
        <v>5683</v>
      </c>
      <c r="L1289" s="1433" t="s">
        <v>5684</v>
      </c>
      <c r="M1289" s="1433" t="s">
        <v>4288</v>
      </c>
      <c r="N1289" s="1433" t="s">
        <v>6073</v>
      </c>
      <c r="O1289" s="1433" t="s">
        <v>6581</v>
      </c>
      <c r="P1289" s="1433" t="s">
        <v>6582</v>
      </c>
      <c r="Q1289" s="1433" t="s">
        <v>6583</v>
      </c>
      <c r="R1289" s="1433" t="s">
        <v>6584</v>
      </c>
      <c r="S1289" s="1433" t="s">
        <v>2965</v>
      </c>
      <c r="T1289" s="1433">
        <v>0</v>
      </c>
      <c r="U1289" s="1433" t="s">
        <v>2965</v>
      </c>
      <c r="V1289" s="1433">
        <v>0</v>
      </c>
      <c r="W1289" s="1433" t="s">
        <v>2965</v>
      </c>
      <c r="X1289" s="1433">
        <v>0</v>
      </c>
      <c r="Y1289" s="1433" t="s">
        <v>2965</v>
      </c>
      <c r="Z1289" s="1433">
        <v>0</v>
      </c>
      <c r="AA1289" s="1433" t="s">
        <v>4999</v>
      </c>
      <c r="AB1289" s="1433" t="s">
        <v>6077</v>
      </c>
      <c r="AC1289" s="1433" t="s">
        <v>2965</v>
      </c>
      <c r="AD1289" s="1433">
        <v>0</v>
      </c>
      <c r="AE1289" s="1433" t="s">
        <v>2965</v>
      </c>
      <c r="AF1289" s="1433">
        <v>0</v>
      </c>
      <c r="AG1289" s="1433">
        <v>0</v>
      </c>
      <c r="AH1289" s="1433">
        <v>0</v>
      </c>
      <c r="AI1289" s="1433">
        <v>0</v>
      </c>
      <c r="AJ1289" s="1433">
        <v>0</v>
      </c>
      <c r="AK1289" s="1433">
        <v>0</v>
      </c>
      <c r="AL1289" s="1433">
        <v>0</v>
      </c>
      <c r="AM1289" s="1433">
        <v>0</v>
      </c>
      <c r="AN1289" s="1433">
        <v>0</v>
      </c>
      <c r="AO1289" s="1433" t="s">
        <v>2965</v>
      </c>
      <c r="AP1289" s="1433" t="s">
        <v>4360</v>
      </c>
      <c r="AQ1289" s="1433" t="s">
        <v>4360</v>
      </c>
      <c r="AR1289" s="1433" t="s">
        <v>6585</v>
      </c>
      <c r="AS1289" s="1433" t="s">
        <v>6580</v>
      </c>
    </row>
    <row r="1290" spans="2:45" s="1415" customFormat="1" ht="17.25" customHeight="1">
      <c r="B1290" s="1415" t="str">
        <f t="shared" si="65"/>
        <v/>
      </c>
      <c r="C1290" s="1415" t="str">
        <f t="shared" si="64"/>
        <v/>
      </c>
      <c r="D1290" s="1415" t="str">
        <f t="shared" si="66"/>
        <v/>
      </c>
      <c r="E1290" s="1415" t="str">
        <f t="shared" si="67"/>
        <v>A04AR163 Finishing Work Door &amp; Window Work Louver (UoM: M2)</v>
      </c>
      <c r="F1290" s="1415" t="str">
        <f t="shared" si="68"/>
        <v xml:space="preserve">A04AR163-00002 Finishing Work Door &amp; Window Work Louver (UoM: M2) Steel     w/ Hardware &amp; Accessories  </v>
      </c>
      <c r="G1290" s="1432" t="str" cm="1">
        <f t="array" ref="G1290:H1290">_xlfn.TEXTSPLIT(I1290,"-")</f>
        <v>A04AR163</v>
      </c>
      <c r="H1290" s="1432" t="str">
        <v>00002</v>
      </c>
      <c r="I1290" s="1433" t="s">
        <v>6586</v>
      </c>
      <c r="J1290" s="1433" t="s">
        <v>4288</v>
      </c>
      <c r="K1290" s="1433" t="s">
        <v>5683</v>
      </c>
      <c r="L1290" s="1433" t="s">
        <v>5684</v>
      </c>
      <c r="M1290" s="1433" t="s">
        <v>4288</v>
      </c>
      <c r="N1290" s="1433" t="s">
        <v>6073</v>
      </c>
      <c r="O1290" s="1433" t="s">
        <v>6581</v>
      </c>
      <c r="P1290" s="1433" t="s">
        <v>6582</v>
      </c>
      <c r="Q1290" s="1433" t="s">
        <v>6587</v>
      </c>
      <c r="R1290" s="1433" t="s">
        <v>6588</v>
      </c>
      <c r="S1290" s="1433" t="s">
        <v>2965</v>
      </c>
      <c r="T1290" s="1433">
        <v>0</v>
      </c>
      <c r="U1290" s="1433" t="s">
        <v>2965</v>
      </c>
      <c r="V1290" s="1433">
        <v>0</v>
      </c>
      <c r="W1290" s="1433" t="s">
        <v>2965</v>
      </c>
      <c r="X1290" s="1433">
        <v>0</v>
      </c>
      <c r="Y1290" s="1433" t="s">
        <v>2965</v>
      </c>
      <c r="Z1290" s="1433">
        <v>0</v>
      </c>
      <c r="AA1290" s="1433" t="s">
        <v>4999</v>
      </c>
      <c r="AB1290" s="1433" t="s">
        <v>6077</v>
      </c>
      <c r="AC1290" s="1433" t="s">
        <v>2965</v>
      </c>
      <c r="AD1290" s="1433">
        <v>0</v>
      </c>
      <c r="AE1290" s="1433" t="s">
        <v>2965</v>
      </c>
      <c r="AF1290" s="1433">
        <v>0</v>
      </c>
      <c r="AG1290" s="1433">
        <v>0</v>
      </c>
      <c r="AH1290" s="1433">
        <v>0</v>
      </c>
      <c r="AI1290" s="1433">
        <v>0</v>
      </c>
      <c r="AJ1290" s="1433">
        <v>0</v>
      </c>
      <c r="AK1290" s="1433">
        <v>0</v>
      </c>
      <c r="AL1290" s="1433">
        <v>0</v>
      </c>
      <c r="AM1290" s="1433">
        <v>0</v>
      </c>
      <c r="AN1290" s="1433">
        <v>0</v>
      </c>
      <c r="AO1290" s="1433" t="s">
        <v>2965</v>
      </c>
      <c r="AP1290" s="1433" t="s">
        <v>4360</v>
      </c>
      <c r="AQ1290" s="1433" t="s">
        <v>4360</v>
      </c>
      <c r="AR1290" s="1433" t="s">
        <v>6585</v>
      </c>
      <c r="AS1290" s="1433" t="s">
        <v>6586</v>
      </c>
    </row>
    <row r="1291" spans="2:45" s="1415" customFormat="1" ht="17.25" customHeight="1">
      <c r="B1291" s="1415" t="str">
        <f t="shared" si="65"/>
        <v/>
      </c>
      <c r="C1291" s="1415" t="str">
        <f t="shared" si="64"/>
        <v>00001</v>
      </c>
      <c r="D1291" s="1415" t="str">
        <f t="shared" si="66"/>
        <v>Aluminum</v>
      </c>
      <c r="E1291" s="1415" t="str">
        <f t="shared" si="67"/>
        <v>A04AR164 Finishing Work Door &amp; Window Work Louver (UoM: EA)</v>
      </c>
      <c r="F1291" s="1415" t="str">
        <f t="shared" si="68"/>
        <v xml:space="preserve">A04AR164-00001 Finishing Work Door &amp; Window Work Louver (UoM: EA) Aluminum     w/ Hardware &amp; Accessories  </v>
      </c>
      <c r="G1291" s="1432" t="str" cm="1">
        <f t="array" ref="G1291:H1291">_xlfn.TEXTSPLIT(I1291,"-")</f>
        <v>A04AR164</v>
      </c>
      <c r="H1291" s="1432" t="str">
        <v>00001</v>
      </c>
      <c r="I1291" s="1433" t="s">
        <v>6589</v>
      </c>
      <c r="J1291" s="1433" t="s">
        <v>4288</v>
      </c>
      <c r="K1291" s="1433" t="s">
        <v>5683</v>
      </c>
      <c r="L1291" s="1433" t="s">
        <v>5684</v>
      </c>
      <c r="M1291" s="1433" t="s">
        <v>4288</v>
      </c>
      <c r="N1291" s="1433" t="s">
        <v>6073</v>
      </c>
      <c r="O1291" s="1433" t="s">
        <v>6590</v>
      </c>
      <c r="P1291" s="1433" t="s">
        <v>6591</v>
      </c>
      <c r="Q1291" s="1433" t="s">
        <v>6583</v>
      </c>
      <c r="R1291" s="1433" t="s">
        <v>6584</v>
      </c>
      <c r="S1291" s="1433" t="s">
        <v>2965</v>
      </c>
      <c r="T1291" s="1433">
        <v>0</v>
      </c>
      <c r="U1291" s="1433" t="s">
        <v>2965</v>
      </c>
      <c r="V1291" s="1433">
        <v>0</v>
      </c>
      <c r="W1291" s="1433" t="s">
        <v>2965</v>
      </c>
      <c r="X1291" s="1433">
        <v>0</v>
      </c>
      <c r="Y1291" s="1433" t="s">
        <v>2965</v>
      </c>
      <c r="Z1291" s="1433">
        <v>0</v>
      </c>
      <c r="AA1291" s="1433" t="s">
        <v>4999</v>
      </c>
      <c r="AB1291" s="1433" t="s">
        <v>6077</v>
      </c>
      <c r="AC1291" s="1433" t="s">
        <v>2965</v>
      </c>
      <c r="AD1291" s="1433">
        <v>0</v>
      </c>
      <c r="AE1291" s="1433" t="s">
        <v>2965</v>
      </c>
      <c r="AF1291" s="1433">
        <v>0</v>
      </c>
      <c r="AG1291" s="1433">
        <v>0</v>
      </c>
      <c r="AH1291" s="1433" t="s">
        <v>6094</v>
      </c>
      <c r="AI1291" s="1433">
        <v>0</v>
      </c>
      <c r="AJ1291" s="1433">
        <v>0</v>
      </c>
      <c r="AK1291" s="1433">
        <v>0</v>
      </c>
      <c r="AL1291" s="1433">
        <v>0</v>
      </c>
      <c r="AM1291" s="1433">
        <v>0</v>
      </c>
      <c r="AN1291" s="1433">
        <v>0</v>
      </c>
      <c r="AO1291" s="1433" t="s">
        <v>2965</v>
      </c>
      <c r="AP1291" s="1433" t="s">
        <v>4817</v>
      </c>
      <c r="AQ1291" s="1433" t="s">
        <v>4817</v>
      </c>
      <c r="AR1291" s="1433" t="s">
        <v>6592</v>
      </c>
      <c r="AS1291" s="1433" t="s">
        <v>6589</v>
      </c>
    </row>
    <row r="1292" spans="2:45" s="1415" customFormat="1" ht="17.25" customHeight="1">
      <c r="B1292" s="1415" t="str">
        <f t="shared" si="65"/>
        <v/>
      </c>
      <c r="C1292" s="1415" t="str">
        <f t="shared" si="64"/>
        <v>00002</v>
      </c>
      <c r="D1292" s="1415" t="str">
        <f t="shared" si="66"/>
        <v>Steel</v>
      </c>
      <c r="E1292" s="1415" t="str">
        <f t="shared" si="67"/>
        <v>A04AR164 Finishing Work Door &amp; Window Work Louver (UoM: EA)</v>
      </c>
      <c r="F1292" s="1415" t="str">
        <f t="shared" si="68"/>
        <v xml:space="preserve">A04AR164-00002 Finishing Work Door &amp; Window Work Louver (UoM: EA) Steel     w/ Hardware &amp; Accessories  </v>
      </c>
      <c r="G1292" s="1432" t="str" cm="1">
        <f t="array" ref="G1292:H1292">_xlfn.TEXTSPLIT(I1292,"-")</f>
        <v>A04AR164</v>
      </c>
      <c r="H1292" s="1432" t="str">
        <v>00002</v>
      </c>
      <c r="I1292" s="1433" t="s">
        <v>6593</v>
      </c>
      <c r="J1292" s="1433" t="s">
        <v>4288</v>
      </c>
      <c r="K1292" s="1433" t="s">
        <v>5683</v>
      </c>
      <c r="L1292" s="1433" t="s">
        <v>5684</v>
      </c>
      <c r="M1292" s="1433" t="s">
        <v>4288</v>
      </c>
      <c r="N1292" s="1433" t="s">
        <v>6073</v>
      </c>
      <c r="O1292" s="1433" t="s">
        <v>6590</v>
      </c>
      <c r="P1292" s="1433" t="s">
        <v>6591</v>
      </c>
      <c r="Q1292" s="1433" t="s">
        <v>6587</v>
      </c>
      <c r="R1292" s="1433" t="s">
        <v>6588</v>
      </c>
      <c r="S1292" s="1433" t="s">
        <v>2965</v>
      </c>
      <c r="T1292" s="1433">
        <v>0</v>
      </c>
      <c r="U1292" s="1433" t="s">
        <v>2965</v>
      </c>
      <c r="V1292" s="1433">
        <v>0</v>
      </c>
      <c r="W1292" s="1433" t="s">
        <v>2965</v>
      </c>
      <c r="X1292" s="1433">
        <v>0</v>
      </c>
      <c r="Y1292" s="1433" t="s">
        <v>2965</v>
      </c>
      <c r="Z1292" s="1433">
        <v>0</v>
      </c>
      <c r="AA1292" s="1433" t="s">
        <v>4999</v>
      </c>
      <c r="AB1292" s="1433" t="s">
        <v>6077</v>
      </c>
      <c r="AC1292" s="1433" t="s">
        <v>2965</v>
      </c>
      <c r="AD1292" s="1433">
        <v>0</v>
      </c>
      <c r="AE1292" s="1433" t="s">
        <v>2965</v>
      </c>
      <c r="AF1292" s="1433">
        <v>0</v>
      </c>
      <c r="AG1292" s="1433">
        <v>0</v>
      </c>
      <c r="AH1292" s="1433" t="s">
        <v>6094</v>
      </c>
      <c r="AI1292" s="1433">
        <v>0</v>
      </c>
      <c r="AJ1292" s="1433">
        <v>0</v>
      </c>
      <c r="AK1292" s="1433">
        <v>0</v>
      </c>
      <c r="AL1292" s="1433">
        <v>0</v>
      </c>
      <c r="AM1292" s="1433">
        <v>0</v>
      </c>
      <c r="AN1292" s="1433">
        <v>0</v>
      </c>
      <c r="AO1292" s="1433" t="s">
        <v>2965</v>
      </c>
      <c r="AP1292" s="1433" t="s">
        <v>4817</v>
      </c>
      <c r="AQ1292" s="1433" t="s">
        <v>4817</v>
      </c>
      <c r="AR1292" s="1433" t="s">
        <v>6592</v>
      </c>
      <c r="AS1292" s="1433" t="s">
        <v>6593</v>
      </c>
    </row>
    <row r="1293" spans="2:45" s="1415" customFormat="1" ht="17.25" customHeight="1">
      <c r="B1293" s="1415" t="str">
        <f t="shared" si="65"/>
        <v/>
      </c>
      <c r="C1293" s="1415" t="str">
        <f t="shared" si="64"/>
        <v/>
      </c>
      <c r="D1293" s="1415" t="str">
        <f t="shared" si="66"/>
        <v/>
      </c>
      <c r="E1293" s="1415" t="str">
        <f t="shared" si="67"/>
        <v>A04AR165 Finishing Work Door &amp; Window Work Shade (UoM: M2)</v>
      </c>
      <c r="F1293" s="1415" t="str">
        <f t="shared" si="68"/>
        <v xml:space="preserve">A04AR165-00001 Finishing Work Door &amp; Window Work Shade (UoM: M2) Manual Type     w/ Hardware &amp; Accessories  </v>
      </c>
      <c r="G1293" s="1432" t="str" cm="1">
        <f t="array" ref="G1293:H1293">_xlfn.TEXTSPLIT(I1293,"-")</f>
        <v>A04AR165</v>
      </c>
      <c r="H1293" s="1432" t="str">
        <v>00001</v>
      </c>
      <c r="I1293" s="1433" t="s">
        <v>6594</v>
      </c>
      <c r="J1293" s="1433" t="s">
        <v>4288</v>
      </c>
      <c r="K1293" s="1433" t="s">
        <v>5683</v>
      </c>
      <c r="L1293" s="1433" t="s">
        <v>5684</v>
      </c>
      <c r="M1293" s="1433" t="s">
        <v>4288</v>
      </c>
      <c r="N1293" s="1433" t="s">
        <v>6073</v>
      </c>
      <c r="O1293" s="1433" t="s">
        <v>6595</v>
      </c>
      <c r="P1293" s="1433" t="s">
        <v>6596</v>
      </c>
      <c r="Q1293" s="1433" t="s">
        <v>6485</v>
      </c>
      <c r="R1293" s="1433" t="s">
        <v>6486</v>
      </c>
      <c r="S1293" s="1433" t="s">
        <v>2965</v>
      </c>
      <c r="T1293" s="1433">
        <v>0</v>
      </c>
      <c r="U1293" s="1433" t="s">
        <v>2965</v>
      </c>
      <c r="V1293" s="1433">
        <v>0</v>
      </c>
      <c r="W1293" s="1433" t="s">
        <v>2965</v>
      </c>
      <c r="X1293" s="1433">
        <v>0</v>
      </c>
      <c r="Y1293" s="1433" t="s">
        <v>2965</v>
      </c>
      <c r="Z1293" s="1433">
        <v>0</v>
      </c>
      <c r="AA1293" s="1433" t="s">
        <v>4999</v>
      </c>
      <c r="AB1293" s="1433" t="s">
        <v>6077</v>
      </c>
      <c r="AC1293" s="1433" t="s">
        <v>2965</v>
      </c>
      <c r="AD1293" s="1433">
        <v>0</v>
      </c>
      <c r="AE1293" s="1433" t="s">
        <v>2965</v>
      </c>
      <c r="AF1293" s="1433">
        <v>0</v>
      </c>
      <c r="AG1293" s="1433">
        <v>0</v>
      </c>
      <c r="AH1293" s="1433">
        <v>0</v>
      </c>
      <c r="AI1293" s="1433">
        <v>0</v>
      </c>
      <c r="AJ1293" s="1433">
        <v>0</v>
      </c>
      <c r="AK1293" s="1433">
        <v>0</v>
      </c>
      <c r="AL1293" s="1433">
        <v>0</v>
      </c>
      <c r="AM1293" s="1433">
        <v>0</v>
      </c>
      <c r="AN1293" s="1433">
        <v>0</v>
      </c>
      <c r="AO1293" s="1433" t="s">
        <v>2965</v>
      </c>
      <c r="AP1293" s="1433" t="s">
        <v>4360</v>
      </c>
      <c r="AQ1293" s="1433" t="s">
        <v>4360</v>
      </c>
      <c r="AR1293" s="1433" t="s">
        <v>6597</v>
      </c>
      <c r="AS1293" s="1433" t="s">
        <v>6594</v>
      </c>
    </row>
    <row r="1294" spans="2:45" s="1415" customFormat="1" ht="17.25" customHeight="1">
      <c r="B1294" s="1415" t="str">
        <f t="shared" si="65"/>
        <v/>
      </c>
      <c r="C1294" s="1415" t="str">
        <f t="shared" si="64"/>
        <v/>
      </c>
      <c r="D1294" s="1415" t="str">
        <f t="shared" si="66"/>
        <v/>
      </c>
      <c r="E1294" s="1415" t="str">
        <f t="shared" si="67"/>
        <v>A04AR165 Finishing Work Door &amp; Window Work Shade (UoM: M2)</v>
      </c>
      <c r="F1294" s="1415" t="str">
        <f t="shared" si="68"/>
        <v xml:space="preserve">A04AR165-00002 Finishing Work Door &amp; Window Work Shade (UoM: M2) Motorized Type     w/ Hardware &amp; Accessories  </v>
      </c>
      <c r="G1294" s="1432" t="str" cm="1">
        <f t="array" ref="G1294:H1294">_xlfn.TEXTSPLIT(I1294,"-")</f>
        <v>A04AR165</v>
      </c>
      <c r="H1294" s="1432" t="str">
        <v>00002</v>
      </c>
      <c r="I1294" s="1433" t="s">
        <v>6598</v>
      </c>
      <c r="J1294" s="1433" t="s">
        <v>4288</v>
      </c>
      <c r="K1294" s="1433" t="s">
        <v>5683</v>
      </c>
      <c r="L1294" s="1433" t="s">
        <v>5684</v>
      </c>
      <c r="M1294" s="1433" t="s">
        <v>4288</v>
      </c>
      <c r="N1294" s="1433" t="s">
        <v>6073</v>
      </c>
      <c r="O1294" s="1433" t="s">
        <v>6595</v>
      </c>
      <c r="P1294" s="1433" t="s">
        <v>6596</v>
      </c>
      <c r="Q1294" s="1433" t="s">
        <v>6481</v>
      </c>
      <c r="R1294" s="1433" t="s">
        <v>6482</v>
      </c>
      <c r="S1294" s="1433" t="s">
        <v>2965</v>
      </c>
      <c r="T1294" s="1433">
        <v>0</v>
      </c>
      <c r="U1294" s="1433" t="s">
        <v>2965</v>
      </c>
      <c r="V1294" s="1433">
        <v>0</v>
      </c>
      <c r="W1294" s="1433" t="s">
        <v>2965</v>
      </c>
      <c r="X1294" s="1433">
        <v>0</v>
      </c>
      <c r="Y1294" s="1433" t="s">
        <v>2965</v>
      </c>
      <c r="Z1294" s="1433">
        <v>0</v>
      </c>
      <c r="AA1294" s="1433" t="s">
        <v>4999</v>
      </c>
      <c r="AB1294" s="1433" t="s">
        <v>6077</v>
      </c>
      <c r="AC1294" s="1433" t="s">
        <v>2965</v>
      </c>
      <c r="AD1294" s="1433">
        <v>0</v>
      </c>
      <c r="AE1294" s="1433" t="s">
        <v>2965</v>
      </c>
      <c r="AF1294" s="1433">
        <v>0</v>
      </c>
      <c r="AG1294" s="1433">
        <v>0</v>
      </c>
      <c r="AH1294" s="1433">
        <v>0</v>
      </c>
      <c r="AI1294" s="1433">
        <v>0</v>
      </c>
      <c r="AJ1294" s="1433">
        <v>0</v>
      </c>
      <c r="AK1294" s="1433">
        <v>0</v>
      </c>
      <c r="AL1294" s="1433">
        <v>0</v>
      </c>
      <c r="AM1294" s="1433">
        <v>0</v>
      </c>
      <c r="AN1294" s="1433">
        <v>0</v>
      </c>
      <c r="AO1294" s="1433" t="s">
        <v>2965</v>
      </c>
      <c r="AP1294" s="1433" t="s">
        <v>4360</v>
      </c>
      <c r="AQ1294" s="1433" t="s">
        <v>4360</v>
      </c>
      <c r="AR1294" s="1433" t="s">
        <v>6597</v>
      </c>
      <c r="AS1294" s="1433" t="s">
        <v>6598</v>
      </c>
    </row>
    <row r="1295" spans="2:45" s="1415" customFormat="1" ht="17.25" customHeight="1">
      <c r="B1295" s="1415" t="str">
        <f t="shared" si="65"/>
        <v/>
      </c>
      <c r="C1295" s="1415" t="str">
        <f t="shared" si="64"/>
        <v>00001</v>
      </c>
      <c r="D1295" s="1415" t="str">
        <f t="shared" si="66"/>
        <v>Manual Type</v>
      </c>
      <c r="E1295" s="1415" t="str">
        <f t="shared" si="67"/>
        <v>A04AR166 Finishing Work Door &amp; Window Work Shade (UoM: EA)</v>
      </c>
      <c r="F1295" s="1415" t="str">
        <f t="shared" si="68"/>
        <v xml:space="preserve">A04AR166-00001 Finishing Work Door &amp; Window Work Shade (UoM: EA) Manual Type     w/ Hardware &amp; Accessories  </v>
      </c>
      <c r="G1295" s="1432" t="str" cm="1">
        <f t="array" ref="G1295:H1295">_xlfn.TEXTSPLIT(I1295,"-")</f>
        <v>A04AR166</v>
      </c>
      <c r="H1295" s="1432" t="str">
        <v>00001</v>
      </c>
      <c r="I1295" s="1433" t="s">
        <v>6599</v>
      </c>
      <c r="J1295" s="1433" t="s">
        <v>4288</v>
      </c>
      <c r="K1295" s="1433" t="s">
        <v>5683</v>
      </c>
      <c r="L1295" s="1433" t="s">
        <v>5684</v>
      </c>
      <c r="M1295" s="1433" t="s">
        <v>4288</v>
      </c>
      <c r="N1295" s="1433" t="s">
        <v>6073</v>
      </c>
      <c r="O1295" s="1433" t="s">
        <v>6600</v>
      </c>
      <c r="P1295" s="1433" t="s">
        <v>6601</v>
      </c>
      <c r="Q1295" s="1433" t="s">
        <v>6485</v>
      </c>
      <c r="R1295" s="1433" t="s">
        <v>6486</v>
      </c>
      <c r="S1295" s="1433" t="s">
        <v>2965</v>
      </c>
      <c r="T1295" s="1433">
        <v>0</v>
      </c>
      <c r="U1295" s="1433" t="s">
        <v>2965</v>
      </c>
      <c r="V1295" s="1433">
        <v>0</v>
      </c>
      <c r="W1295" s="1433" t="s">
        <v>2965</v>
      </c>
      <c r="X1295" s="1433">
        <v>0</v>
      </c>
      <c r="Y1295" s="1433" t="s">
        <v>2965</v>
      </c>
      <c r="Z1295" s="1433">
        <v>0</v>
      </c>
      <c r="AA1295" s="1433" t="s">
        <v>4999</v>
      </c>
      <c r="AB1295" s="1433" t="s">
        <v>6077</v>
      </c>
      <c r="AC1295" s="1433" t="s">
        <v>2965</v>
      </c>
      <c r="AD1295" s="1433">
        <v>0</v>
      </c>
      <c r="AE1295" s="1433" t="s">
        <v>2965</v>
      </c>
      <c r="AF1295" s="1433">
        <v>0</v>
      </c>
      <c r="AG1295" s="1433">
        <v>0</v>
      </c>
      <c r="AH1295" s="1433" t="s">
        <v>6094</v>
      </c>
      <c r="AI1295" s="1433">
        <v>0</v>
      </c>
      <c r="AJ1295" s="1433">
        <v>0</v>
      </c>
      <c r="AK1295" s="1433">
        <v>0</v>
      </c>
      <c r="AL1295" s="1433">
        <v>0</v>
      </c>
      <c r="AM1295" s="1433">
        <v>0</v>
      </c>
      <c r="AN1295" s="1433">
        <v>0</v>
      </c>
      <c r="AO1295" s="1433" t="s">
        <v>2965</v>
      </c>
      <c r="AP1295" s="1433" t="s">
        <v>4817</v>
      </c>
      <c r="AQ1295" s="1433" t="s">
        <v>4817</v>
      </c>
      <c r="AR1295" s="1433" t="s">
        <v>6602</v>
      </c>
      <c r="AS1295" s="1433" t="s">
        <v>6599</v>
      </c>
    </row>
    <row r="1296" spans="2:45" s="1415" customFormat="1" ht="17.25" customHeight="1">
      <c r="B1296" s="1415" t="str">
        <f t="shared" si="65"/>
        <v/>
      </c>
      <c r="C1296" s="1415" t="str">
        <f t="shared" si="64"/>
        <v>00002</v>
      </c>
      <c r="D1296" s="1415" t="str">
        <f t="shared" si="66"/>
        <v>Motorized Type</v>
      </c>
      <c r="E1296" s="1415" t="str">
        <f t="shared" si="67"/>
        <v>A04AR166 Finishing Work Door &amp; Window Work Shade (UoM: EA)</v>
      </c>
      <c r="F1296" s="1415" t="str">
        <f t="shared" si="68"/>
        <v xml:space="preserve">A04AR166-00002 Finishing Work Door &amp; Window Work Shade (UoM: EA) Motorized Type     w/ Hardware &amp; Accessories  </v>
      </c>
      <c r="G1296" s="1432" t="str" cm="1">
        <f t="array" ref="G1296:H1296">_xlfn.TEXTSPLIT(I1296,"-")</f>
        <v>A04AR166</v>
      </c>
      <c r="H1296" s="1432" t="str">
        <v>00002</v>
      </c>
      <c r="I1296" s="1433" t="s">
        <v>6603</v>
      </c>
      <c r="J1296" s="1433" t="s">
        <v>4288</v>
      </c>
      <c r="K1296" s="1433" t="s">
        <v>5683</v>
      </c>
      <c r="L1296" s="1433" t="s">
        <v>5684</v>
      </c>
      <c r="M1296" s="1433" t="s">
        <v>4288</v>
      </c>
      <c r="N1296" s="1433" t="s">
        <v>6073</v>
      </c>
      <c r="O1296" s="1433" t="s">
        <v>6600</v>
      </c>
      <c r="P1296" s="1433" t="s">
        <v>6601</v>
      </c>
      <c r="Q1296" s="1433" t="s">
        <v>6481</v>
      </c>
      <c r="R1296" s="1433" t="s">
        <v>6482</v>
      </c>
      <c r="S1296" s="1433" t="s">
        <v>2965</v>
      </c>
      <c r="T1296" s="1433">
        <v>0</v>
      </c>
      <c r="U1296" s="1433" t="s">
        <v>2965</v>
      </c>
      <c r="V1296" s="1433">
        <v>0</v>
      </c>
      <c r="W1296" s="1433" t="s">
        <v>2965</v>
      </c>
      <c r="X1296" s="1433">
        <v>0</v>
      </c>
      <c r="Y1296" s="1433" t="s">
        <v>2965</v>
      </c>
      <c r="Z1296" s="1433">
        <v>0</v>
      </c>
      <c r="AA1296" s="1433" t="s">
        <v>4999</v>
      </c>
      <c r="AB1296" s="1433" t="s">
        <v>6077</v>
      </c>
      <c r="AC1296" s="1433" t="s">
        <v>2965</v>
      </c>
      <c r="AD1296" s="1433">
        <v>0</v>
      </c>
      <c r="AE1296" s="1433" t="s">
        <v>2965</v>
      </c>
      <c r="AF1296" s="1433">
        <v>0</v>
      </c>
      <c r="AG1296" s="1433">
        <v>0</v>
      </c>
      <c r="AH1296" s="1433" t="s">
        <v>6094</v>
      </c>
      <c r="AI1296" s="1433">
        <v>0</v>
      </c>
      <c r="AJ1296" s="1433">
        <v>0</v>
      </c>
      <c r="AK1296" s="1433">
        <v>0</v>
      </c>
      <c r="AL1296" s="1433">
        <v>0</v>
      </c>
      <c r="AM1296" s="1433">
        <v>0</v>
      </c>
      <c r="AN1296" s="1433">
        <v>0</v>
      </c>
      <c r="AO1296" s="1433" t="s">
        <v>2965</v>
      </c>
      <c r="AP1296" s="1433" t="s">
        <v>4817</v>
      </c>
      <c r="AQ1296" s="1433" t="s">
        <v>4817</v>
      </c>
      <c r="AR1296" s="1433" t="s">
        <v>6602</v>
      </c>
      <c r="AS1296" s="1433" t="s">
        <v>6603</v>
      </c>
    </row>
    <row r="1297" spans="1:45" s="1415" customFormat="1" ht="17.25" customHeight="1">
      <c r="B1297" s="1415" t="str">
        <f t="shared" si="65"/>
        <v/>
      </c>
      <c r="C1297" s="1415" t="str">
        <f t="shared" si="64"/>
        <v/>
      </c>
      <c r="D1297" s="1415" t="str">
        <f t="shared" si="66"/>
        <v/>
      </c>
      <c r="E1297" s="1415" t="str">
        <f t="shared" si="67"/>
        <v>A04AR315 Finishing Work Door &amp; Window Work Curtain Wall System (UoM: M2)</v>
      </c>
      <c r="F1297" s="1415" t="str">
        <f t="shared" si="68"/>
        <v xml:space="preserve">A04AR315-00001 Finishing Work Door &amp; Window Work Curtain Wall System (UoM: M2)      w/ Hardware &amp; Accessories  </v>
      </c>
      <c r="G1297" s="1432" t="str" cm="1">
        <f t="array" ref="G1297:H1297">_xlfn.TEXTSPLIT(I1297,"-")</f>
        <v>A04AR315</v>
      </c>
      <c r="H1297" s="1432" t="str">
        <v>00001</v>
      </c>
      <c r="I1297" s="1433" t="s">
        <v>6604</v>
      </c>
      <c r="J1297" s="1433" t="s">
        <v>4288</v>
      </c>
      <c r="K1297" s="1433" t="s">
        <v>5683</v>
      </c>
      <c r="L1297" s="1433" t="s">
        <v>5684</v>
      </c>
      <c r="M1297" s="1433" t="s">
        <v>4288</v>
      </c>
      <c r="N1297" s="1433" t="s">
        <v>6073</v>
      </c>
      <c r="O1297" s="1433" t="s">
        <v>6605</v>
      </c>
      <c r="P1297" s="1433" t="s">
        <v>6606</v>
      </c>
      <c r="Q1297" s="1433" t="s">
        <v>2965</v>
      </c>
      <c r="R1297" s="1433">
        <v>0</v>
      </c>
      <c r="S1297" s="1433" t="s">
        <v>2965</v>
      </c>
      <c r="T1297" s="1433">
        <v>0</v>
      </c>
      <c r="U1297" s="1433" t="s">
        <v>2965</v>
      </c>
      <c r="V1297" s="1433">
        <v>0</v>
      </c>
      <c r="W1297" s="1433" t="s">
        <v>2965</v>
      </c>
      <c r="X1297" s="1433">
        <v>0</v>
      </c>
      <c r="Y1297" s="1433" t="s">
        <v>2965</v>
      </c>
      <c r="Z1297" s="1433">
        <v>0</v>
      </c>
      <c r="AA1297" s="1433" t="s">
        <v>4999</v>
      </c>
      <c r="AB1297" s="1433" t="s">
        <v>6077</v>
      </c>
      <c r="AC1297" s="1433" t="s">
        <v>2965</v>
      </c>
      <c r="AD1297" s="1433">
        <v>0</v>
      </c>
      <c r="AE1297" s="1433" t="s">
        <v>2965</v>
      </c>
      <c r="AF1297" s="1433">
        <v>0</v>
      </c>
      <c r="AG1297" s="1433">
        <v>0</v>
      </c>
      <c r="AH1297" s="1433">
        <v>0</v>
      </c>
      <c r="AI1297" s="1433">
        <v>0</v>
      </c>
      <c r="AJ1297" s="1433">
        <v>0</v>
      </c>
      <c r="AK1297" s="1433">
        <v>0</v>
      </c>
      <c r="AL1297" s="1433">
        <v>0</v>
      </c>
      <c r="AM1297" s="1433">
        <v>0</v>
      </c>
      <c r="AN1297" s="1433">
        <v>0</v>
      </c>
      <c r="AO1297" s="1433" t="s">
        <v>2965</v>
      </c>
      <c r="AP1297" s="1433" t="s">
        <v>4360</v>
      </c>
      <c r="AQ1297" s="1433" t="s">
        <v>4360</v>
      </c>
      <c r="AR1297" s="1433" t="s">
        <v>6607</v>
      </c>
      <c r="AS1297" s="1433" t="s">
        <v>6604</v>
      </c>
    </row>
    <row r="1298" spans="1:45" s="1415" customFormat="1" ht="17.25" customHeight="1">
      <c r="B1298" s="1415" t="str">
        <f t="shared" si="65"/>
        <v/>
      </c>
      <c r="C1298" s="1415" t="str">
        <f t="shared" si="64"/>
        <v>00001</v>
      </c>
      <c r="D1298" s="1415">
        <f t="shared" si="66"/>
        <v>0</v>
      </c>
      <c r="E1298" s="1415" t="str">
        <f t="shared" si="67"/>
        <v>A04AR316 Finishing Work Door &amp; Window Work Curtain Wall System (UoM: EA)</v>
      </c>
      <c r="F1298" s="1415" t="str">
        <f t="shared" si="68"/>
        <v xml:space="preserve">A04AR316-00001 Finishing Work Door &amp; Window Work Curtain Wall System (UoM: EA)      w/ Hardware &amp; Accessories  </v>
      </c>
      <c r="G1298" s="1432" t="str" cm="1">
        <f t="array" ref="G1298:H1298">_xlfn.TEXTSPLIT(I1298,"-")</f>
        <v>A04AR316</v>
      </c>
      <c r="H1298" s="1432" t="str">
        <v>00001</v>
      </c>
      <c r="I1298" s="1433" t="s">
        <v>6608</v>
      </c>
      <c r="J1298" s="1433" t="s">
        <v>4288</v>
      </c>
      <c r="K1298" s="1433" t="s">
        <v>5683</v>
      </c>
      <c r="L1298" s="1433" t="s">
        <v>5684</v>
      </c>
      <c r="M1298" s="1433" t="s">
        <v>4288</v>
      </c>
      <c r="N1298" s="1433" t="s">
        <v>6073</v>
      </c>
      <c r="O1298" s="1433" t="s">
        <v>6609</v>
      </c>
      <c r="P1298" s="1433" t="s">
        <v>6610</v>
      </c>
      <c r="Q1298" s="1433" t="s">
        <v>2965</v>
      </c>
      <c r="R1298" s="1433">
        <v>0</v>
      </c>
      <c r="S1298" s="1433" t="s">
        <v>2965</v>
      </c>
      <c r="T1298" s="1433">
        <v>0</v>
      </c>
      <c r="U1298" s="1433" t="s">
        <v>2965</v>
      </c>
      <c r="V1298" s="1433">
        <v>0</v>
      </c>
      <c r="W1298" s="1433" t="s">
        <v>2965</v>
      </c>
      <c r="X1298" s="1433">
        <v>0</v>
      </c>
      <c r="Y1298" s="1433" t="s">
        <v>2965</v>
      </c>
      <c r="Z1298" s="1433">
        <v>0</v>
      </c>
      <c r="AA1298" s="1433" t="s">
        <v>4999</v>
      </c>
      <c r="AB1298" s="1433" t="s">
        <v>6077</v>
      </c>
      <c r="AC1298" s="1433" t="s">
        <v>2965</v>
      </c>
      <c r="AD1298" s="1433">
        <v>0</v>
      </c>
      <c r="AE1298" s="1433" t="s">
        <v>2965</v>
      </c>
      <c r="AF1298" s="1433">
        <v>0</v>
      </c>
      <c r="AG1298" s="1433">
        <v>0</v>
      </c>
      <c r="AH1298" s="1433" t="s">
        <v>6094</v>
      </c>
      <c r="AI1298" s="1433">
        <v>0</v>
      </c>
      <c r="AJ1298" s="1433">
        <v>0</v>
      </c>
      <c r="AK1298" s="1433">
        <v>0</v>
      </c>
      <c r="AL1298" s="1433">
        <v>0</v>
      </c>
      <c r="AM1298" s="1433">
        <v>0</v>
      </c>
      <c r="AN1298" s="1433">
        <v>0</v>
      </c>
      <c r="AO1298" s="1433" t="s">
        <v>2965</v>
      </c>
      <c r="AP1298" s="1433" t="s">
        <v>4817</v>
      </c>
      <c r="AQ1298" s="1433" t="s">
        <v>4817</v>
      </c>
      <c r="AR1298" s="1433" t="s">
        <v>6611</v>
      </c>
      <c r="AS1298" s="1433" t="s">
        <v>6608</v>
      </c>
    </row>
    <row r="1299" spans="1:45" s="1414" customFormat="1" ht="17.25" customHeight="1">
      <c r="A1299" s="1414" t="str">
        <f t="shared" ref="A1299:A1362" si="69">IF(ISNUMBER(SEARCH("Double",$F1299)),$H1299,"")</f>
        <v/>
      </c>
      <c r="B1299" s="1414" t="str">
        <f t="shared" si="65"/>
        <v/>
      </c>
      <c r="C1299" s="1414" t="str">
        <f t="shared" ref="C1299:C1362" si="70">IF(ISNUMBER(SEARCH("Single",$F1299)),$H1299,"")</f>
        <v/>
      </c>
      <c r="D1299" s="1414" t="str">
        <f t="shared" si="65"/>
        <v/>
      </c>
      <c r="E1299" s="1414" t="str">
        <f t="shared" si="67"/>
        <v>A04AR318 Finishing Work Door &amp; Window Work Ballistic Resistant Door w/ Steel Frame (UoM: M2)</v>
      </c>
      <c r="F1299" s="1414" t="str">
        <f t="shared" si="68"/>
        <v xml:space="preserve">A04AR318-00001 Finishing Work Door &amp; Window Work Ballistic Resistant Door w/ Steel Frame (UoM: M2) Fire Protective Rating: N/A     w/ Hardware &amp; Accessories  </v>
      </c>
      <c r="G1299" s="1427" t="str" cm="1">
        <f t="array" ref="G1299:H1299">_xlfn.TEXTSPLIT(I1299,"-")</f>
        <v>A04AR318</v>
      </c>
      <c r="H1299" s="1427" t="str">
        <v>00001</v>
      </c>
      <c r="I1299" s="1428" t="s">
        <v>6612</v>
      </c>
      <c r="J1299" s="1428" t="s">
        <v>4288</v>
      </c>
      <c r="K1299" s="1428" t="s">
        <v>5683</v>
      </c>
      <c r="L1299" s="1428" t="s">
        <v>5684</v>
      </c>
      <c r="M1299" s="1428" t="s">
        <v>4288</v>
      </c>
      <c r="N1299" s="1428" t="s">
        <v>6073</v>
      </c>
      <c r="O1299" s="1428" t="s">
        <v>6613</v>
      </c>
      <c r="P1299" s="1428" t="s">
        <v>6614</v>
      </c>
      <c r="Q1299" s="1428" t="s">
        <v>4408</v>
      </c>
      <c r="R1299" s="1428" t="s">
        <v>6076</v>
      </c>
      <c r="S1299" s="1428" t="s">
        <v>2965</v>
      </c>
      <c r="T1299" s="1428">
        <v>0</v>
      </c>
      <c r="U1299" s="1428" t="s">
        <v>2965</v>
      </c>
      <c r="V1299" s="1428">
        <v>0</v>
      </c>
      <c r="W1299" s="1428" t="s">
        <v>2965</v>
      </c>
      <c r="X1299" s="1428">
        <v>0</v>
      </c>
      <c r="Y1299" s="1428" t="s">
        <v>2965</v>
      </c>
      <c r="Z1299" s="1428">
        <v>0</v>
      </c>
      <c r="AA1299" s="1428" t="s">
        <v>4999</v>
      </c>
      <c r="AB1299" s="1428" t="s">
        <v>6077</v>
      </c>
      <c r="AC1299" s="1428" t="s">
        <v>2965</v>
      </c>
      <c r="AD1299" s="1428">
        <v>0</v>
      </c>
      <c r="AE1299" s="1428" t="s">
        <v>2965</v>
      </c>
      <c r="AF1299" s="1428">
        <v>0</v>
      </c>
      <c r="AG1299" s="1428">
        <v>0</v>
      </c>
      <c r="AH1299" s="1428">
        <v>0</v>
      </c>
      <c r="AI1299" s="1428">
        <v>0</v>
      </c>
      <c r="AJ1299" s="1428">
        <v>0</v>
      </c>
      <c r="AK1299" s="1428">
        <v>0</v>
      </c>
      <c r="AL1299" s="1428">
        <v>0</v>
      </c>
      <c r="AM1299" s="1428">
        <v>0</v>
      </c>
      <c r="AN1299" s="1428">
        <v>0</v>
      </c>
      <c r="AO1299" s="1428" t="s">
        <v>2965</v>
      </c>
      <c r="AP1299" s="1428" t="s">
        <v>4360</v>
      </c>
      <c r="AQ1299" s="1428" t="s">
        <v>4360</v>
      </c>
      <c r="AR1299" s="1428" t="s">
        <v>6615</v>
      </c>
      <c r="AS1299" s="1428" t="s">
        <v>6612</v>
      </c>
    </row>
    <row r="1300" spans="1:45" s="1414" customFormat="1" ht="17.25" customHeight="1">
      <c r="A1300" s="1414" t="str">
        <f t="shared" si="69"/>
        <v/>
      </c>
      <c r="B1300" s="1414" t="str">
        <f t="shared" ref="B1300:D1338" si="71">IF(A1300="","",IF(ISNA($R1300),"",$R1300))</f>
        <v/>
      </c>
      <c r="C1300" s="1414" t="str">
        <f t="shared" si="70"/>
        <v/>
      </c>
      <c r="D1300" s="1414" t="str">
        <f t="shared" si="71"/>
        <v/>
      </c>
      <c r="E1300" s="1414" t="str">
        <f t="shared" si="67"/>
        <v>A04AR318 Finishing Work Door &amp; Window Work Ballistic Resistant Door w/ Steel Frame (UoM: M2)</v>
      </c>
      <c r="F1300" s="1414" t="str">
        <f t="shared" si="68"/>
        <v xml:space="preserve">A04AR318-00002 Finishing Work Door &amp; Window Work Ballistic Resistant Door w/ Steel Frame (UoM: M2) Fire Protective Rating: 0.5-hr     w/ Hardware &amp; Accessories  </v>
      </c>
      <c r="G1300" s="1427" t="str" cm="1">
        <f t="array" ref="G1300:H1300">_xlfn.TEXTSPLIT(I1300,"-")</f>
        <v>A04AR318</v>
      </c>
      <c r="H1300" s="1427" t="str">
        <v>00002</v>
      </c>
      <c r="I1300" s="1428" t="s">
        <v>6616</v>
      </c>
      <c r="J1300" s="1428" t="s">
        <v>4288</v>
      </c>
      <c r="K1300" s="1428" t="s">
        <v>5683</v>
      </c>
      <c r="L1300" s="1428" t="s">
        <v>5684</v>
      </c>
      <c r="M1300" s="1428" t="s">
        <v>4288</v>
      </c>
      <c r="N1300" s="1428" t="s">
        <v>6073</v>
      </c>
      <c r="O1300" s="1428" t="s">
        <v>6613</v>
      </c>
      <c r="P1300" s="1428" t="s">
        <v>6614</v>
      </c>
      <c r="Q1300" s="1428" t="s">
        <v>4442</v>
      </c>
      <c r="R1300" s="1428" t="s">
        <v>6080</v>
      </c>
      <c r="S1300" s="1428" t="s">
        <v>2965</v>
      </c>
      <c r="T1300" s="1428">
        <v>0</v>
      </c>
      <c r="U1300" s="1428" t="s">
        <v>2965</v>
      </c>
      <c r="V1300" s="1428">
        <v>0</v>
      </c>
      <c r="W1300" s="1428" t="s">
        <v>2965</v>
      </c>
      <c r="X1300" s="1428">
        <v>0</v>
      </c>
      <c r="Y1300" s="1428" t="s">
        <v>2965</v>
      </c>
      <c r="Z1300" s="1428">
        <v>0</v>
      </c>
      <c r="AA1300" s="1428" t="s">
        <v>4999</v>
      </c>
      <c r="AB1300" s="1428" t="s">
        <v>6077</v>
      </c>
      <c r="AC1300" s="1428" t="s">
        <v>2965</v>
      </c>
      <c r="AD1300" s="1428">
        <v>0</v>
      </c>
      <c r="AE1300" s="1428" t="s">
        <v>2965</v>
      </c>
      <c r="AF1300" s="1428">
        <v>0</v>
      </c>
      <c r="AG1300" s="1428">
        <v>0</v>
      </c>
      <c r="AH1300" s="1428">
        <v>0</v>
      </c>
      <c r="AI1300" s="1428">
        <v>0</v>
      </c>
      <c r="AJ1300" s="1428">
        <v>0</v>
      </c>
      <c r="AK1300" s="1428">
        <v>0</v>
      </c>
      <c r="AL1300" s="1428">
        <v>0</v>
      </c>
      <c r="AM1300" s="1428">
        <v>0</v>
      </c>
      <c r="AN1300" s="1428">
        <v>0</v>
      </c>
      <c r="AO1300" s="1428" t="s">
        <v>2965</v>
      </c>
      <c r="AP1300" s="1428" t="s">
        <v>4360</v>
      </c>
      <c r="AQ1300" s="1428" t="s">
        <v>4360</v>
      </c>
      <c r="AR1300" s="1428" t="s">
        <v>6615</v>
      </c>
      <c r="AS1300" s="1428" t="s">
        <v>6616</v>
      </c>
    </row>
    <row r="1301" spans="1:45" s="1414" customFormat="1" ht="17.25" customHeight="1">
      <c r="A1301" s="1414" t="str">
        <f t="shared" si="69"/>
        <v/>
      </c>
      <c r="B1301" s="1414" t="str">
        <f t="shared" si="71"/>
        <v/>
      </c>
      <c r="C1301" s="1414" t="str">
        <f t="shared" si="70"/>
        <v/>
      </c>
      <c r="D1301" s="1414" t="str">
        <f t="shared" si="71"/>
        <v/>
      </c>
      <c r="E1301" s="1414" t="str">
        <f t="shared" si="67"/>
        <v>A04AR318 Finishing Work Door &amp; Window Work Ballistic Resistant Door w/ Steel Frame (UoM: M2)</v>
      </c>
      <c r="F1301" s="1414" t="str">
        <f t="shared" si="68"/>
        <v xml:space="preserve">A04AR318-00003 Finishing Work Door &amp; Window Work Ballistic Resistant Door w/ Steel Frame (UoM: M2) Fire Protective Rating: 1-hr     w/ Hardware &amp; Accessories  </v>
      </c>
      <c r="G1301" s="1427" t="str" cm="1">
        <f t="array" ref="G1301:H1301">_xlfn.TEXTSPLIT(I1301,"-")</f>
        <v>A04AR318</v>
      </c>
      <c r="H1301" s="1427" t="str">
        <v>00003</v>
      </c>
      <c r="I1301" s="1428" t="s">
        <v>6617</v>
      </c>
      <c r="J1301" s="1428" t="s">
        <v>4288</v>
      </c>
      <c r="K1301" s="1428" t="s">
        <v>5683</v>
      </c>
      <c r="L1301" s="1428" t="s">
        <v>5684</v>
      </c>
      <c r="M1301" s="1428" t="s">
        <v>4288</v>
      </c>
      <c r="N1301" s="1428" t="s">
        <v>6073</v>
      </c>
      <c r="O1301" s="1428" t="s">
        <v>6613</v>
      </c>
      <c r="P1301" s="1428" t="s">
        <v>6614</v>
      </c>
      <c r="Q1301" s="1428" t="s">
        <v>4477</v>
      </c>
      <c r="R1301" s="1428" t="s">
        <v>6082</v>
      </c>
      <c r="S1301" s="1428" t="s">
        <v>2965</v>
      </c>
      <c r="T1301" s="1428">
        <v>0</v>
      </c>
      <c r="U1301" s="1428" t="s">
        <v>2965</v>
      </c>
      <c r="V1301" s="1428">
        <v>0</v>
      </c>
      <c r="W1301" s="1428" t="s">
        <v>2965</v>
      </c>
      <c r="X1301" s="1428">
        <v>0</v>
      </c>
      <c r="Y1301" s="1428" t="s">
        <v>2965</v>
      </c>
      <c r="Z1301" s="1428">
        <v>0</v>
      </c>
      <c r="AA1301" s="1428" t="s">
        <v>4999</v>
      </c>
      <c r="AB1301" s="1428" t="s">
        <v>6077</v>
      </c>
      <c r="AC1301" s="1428" t="s">
        <v>2965</v>
      </c>
      <c r="AD1301" s="1428">
        <v>0</v>
      </c>
      <c r="AE1301" s="1428" t="s">
        <v>2965</v>
      </c>
      <c r="AF1301" s="1428">
        <v>0</v>
      </c>
      <c r="AG1301" s="1428">
        <v>0</v>
      </c>
      <c r="AH1301" s="1428">
        <v>0</v>
      </c>
      <c r="AI1301" s="1428">
        <v>0</v>
      </c>
      <c r="AJ1301" s="1428">
        <v>0</v>
      </c>
      <c r="AK1301" s="1428">
        <v>0</v>
      </c>
      <c r="AL1301" s="1428">
        <v>0</v>
      </c>
      <c r="AM1301" s="1428">
        <v>0</v>
      </c>
      <c r="AN1301" s="1428">
        <v>0</v>
      </c>
      <c r="AO1301" s="1428" t="s">
        <v>2965</v>
      </c>
      <c r="AP1301" s="1428" t="s">
        <v>4360</v>
      </c>
      <c r="AQ1301" s="1428" t="s">
        <v>4360</v>
      </c>
      <c r="AR1301" s="1428" t="s">
        <v>6615</v>
      </c>
      <c r="AS1301" s="1428" t="s">
        <v>6617</v>
      </c>
    </row>
    <row r="1302" spans="1:45" s="1414" customFormat="1" ht="17.25" customHeight="1">
      <c r="A1302" s="1414" t="str">
        <f t="shared" si="69"/>
        <v/>
      </c>
      <c r="B1302" s="1414" t="str">
        <f t="shared" si="71"/>
        <v/>
      </c>
      <c r="C1302" s="1414" t="str">
        <f t="shared" si="70"/>
        <v/>
      </c>
      <c r="D1302" s="1414" t="str">
        <f t="shared" si="71"/>
        <v/>
      </c>
      <c r="E1302" s="1414" t="str">
        <f t="shared" si="67"/>
        <v>A04AR318 Finishing Work Door &amp; Window Work Ballistic Resistant Door w/ Steel Frame (UoM: M2)</v>
      </c>
      <c r="F1302" s="1414" t="str">
        <f t="shared" si="68"/>
        <v xml:space="preserve">A04AR318-00004 Finishing Work Door &amp; Window Work Ballistic Resistant Door w/ Steel Frame (UoM: M2) Fire Protective Rating: 1.5-hrs     w/ Hardware &amp; Accessories  </v>
      </c>
      <c r="G1302" s="1427" t="str" cm="1">
        <f t="array" ref="G1302:H1302">_xlfn.TEXTSPLIT(I1302,"-")</f>
        <v>A04AR318</v>
      </c>
      <c r="H1302" s="1427" t="str">
        <v>00004</v>
      </c>
      <c r="I1302" s="1428" t="s">
        <v>6618</v>
      </c>
      <c r="J1302" s="1428" t="s">
        <v>4288</v>
      </c>
      <c r="K1302" s="1428" t="s">
        <v>5683</v>
      </c>
      <c r="L1302" s="1428" t="s">
        <v>5684</v>
      </c>
      <c r="M1302" s="1428" t="s">
        <v>4288</v>
      </c>
      <c r="N1302" s="1428" t="s">
        <v>6073</v>
      </c>
      <c r="O1302" s="1428" t="s">
        <v>6613</v>
      </c>
      <c r="P1302" s="1428" t="s">
        <v>6614</v>
      </c>
      <c r="Q1302" s="1428" t="s">
        <v>4526</v>
      </c>
      <c r="R1302" s="1428" t="s">
        <v>6084</v>
      </c>
      <c r="S1302" s="1428" t="s">
        <v>2965</v>
      </c>
      <c r="T1302" s="1428">
        <v>0</v>
      </c>
      <c r="U1302" s="1428" t="s">
        <v>2965</v>
      </c>
      <c r="V1302" s="1428">
        <v>0</v>
      </c>
      <c r="W1302" s="1428" t="s">
        <v>2965</v>
      </c>
      <c r="X1302" s="1428">
        <v>0</v>
      </c>
      <c r="Y1302" s="1428" t="s">
        <v>2965</v>
      </c>
      <c r="Z1302" s="1428">
        <v>0</v>
      </c>
      <c r="AA1302" s="1428" t="s">
        <v>4999</v>
      </c>
      <c r="AB1302" s="1428" t="s">
        <v>6077</v>
      </c>
      <c r="AC1302" s="1428" t="s">
        <v>2965</v>
      </c>
      <c r="AD1302" s="1428">
        <v>0</v>
      </c>
      <c r="AE1302" s="1428" t="s">
        <v>2965</v>
      </c>
      <c r="AF1302" s="1428">
        <v>0</v>
      </c>
      <c r="AG1302" s="1428">
        <v>0</v>
      </c>
      <c r="AH1302" s="1428">
        <v>0</v>
      </c>
      <c r="AI1302" s="1428">
        <v>0</v>
      </c>
      <c r="AJ1302" s="1428">
        <v>0</v>
      </c>
      <c r="AK1302" s="1428">
        <v>0</v>
      </c>
      <c r="AL1302" s="1428">
        <v>0</v>
      </c>
      <c r="AM1302" s="1428">
        <v>0</v>
      </c>
      <c r="AN1302" s="1428">
        <v>0</v>
      </c>
      <c r="AO1302" s="1428" t="s">
        <v>2965</v>
      </c>
      <c r="AP1302" s="1428" t="s">
        <v>4360</v>
      </c>
      <c r="AQ1302" s="1428" t="s">
        <v>4360</v>
      </c>
      <c r="AR1302" s="1428" t="s">
        <v>6615</v>
      </c>
      <c r="AS1302" s="1428" t="s">
        <v>6618</v>
      </c>
    </row>
    <row r="1303" spans="1:45" s="1414" customFormat="1" ht="17.25" customHeight="1">
      <c r="A1303" s="1414" t="str">
        <f t="shared" si="69"/>
        <v/>
      </c>
      <c r="B1303" s="1414" t="str">
        <f t="shared" si="71"/>
        <v/>
      </c>
      <c r="C1303" s="1414" t="str">
        <f t="shared" si="70"/>
        <v/>
      </c>
      <c r="D1303" s="1414" t="str">
        <f t="shared" si="71"/>
        <v/>
      </c>
      <c r="E1303" s="1414" t="str">
        <f t="shared" si="67"/>
        <v>A04AR318 Finishing Work Door &amp; Window Work Ballistic Resistant Door w/ Steel Frame (UoM: M2)</v>
      </c>
      <c r="F1303" s="1414" t="str">
        <f t="shared" si="68"/>
        <v xml:space="preserve">A04AR318-00005 Finishing Work Door &amp; Window Work Ballistic Resistant Door w/ Steel Frame (UoM: M2) Fire Protective Rating: 2-hrs     w/ Hardware &amp; Accessories  </v>
      </c>
      <c r="G1303" s="1427" t="str" cm="1">
        <f t="array" ref="G1303:H1303">_xlfn.TEXTSPLIT(I1303,"-")</f>
        <v>A04AR318</v>
      </c>
      <c r="H1303" s="1427" t="str">
        <v>00005</v>
      </c>
      <c r="I1303" s="1428" t="s">
        <v>6619</v>
      </c>
      <c r="J1303" s="1428" t="s">
        <v>4288</v>
      </c>
      <c r="K1303" s="1428" t="s">
        <v>5683</v>
      </c>
      <c r="L1303" s="1428" t="s">
        <v>5684</v>
      </c>
      <c r="M1303" s="1428" t="s">
        <v>4288</v>
      </c>
      <c r="N1303" s="1428" t="s">
        <v>6073</v>
      </c>
      <c r="O1303" s="1428" t="s">
        <v>6613</v>
      </c>
      <c r="P1303" s="1428" t="s">
        <v>6614</v>
      </c>
      <c r="Q1303" s="1428" t="s">
        <v>4535</v>
      </c>
      <c r="R1303" s="1428" t="s">
        <v>6086</v>
      </c>
      <c r="S1303" s="1428" t="s">
        <v>2965</v>
      </c>
      <c r="T1303" s="1428">
        <v>0</v>
      </c>
      <c r="U1303" s="1428" t="s">
        <v>2965</v>
      </c>
      <c r="V1303" s="1428">
        <v>0</v>
      </c>
      <c r="W1303" s="1428" t="s">
        <v>2965</v>
      </c>
      <c r="X1303" s="1428">
        <v>0</v>
      </c>
      <c r="Y1303" s="1428" t="s">
        <v>2965</v>
      </c>
      <c r="Z1303" s="1428">
        <v>0</v>
      </c>
      <c r="AA1303" s="1428" t="s">
        <v>4999</v>
      </c>
      <c r="AB1303" s="1428" t="s">
        <v>6077</v>
      </c>
      <c r="AC1303" s="1428" t="s">
        <v>2965</v>
      </c>
      <c r="AD1303" s="1428">
        <v>0</v>
      </c>
      <c r="AE1303" s="1428" t="s">
        <v>2965</v>
      </c>
      <c r="AF1303" s="1428">
        <v>0</v>
      </c>
      <c r="AG1303" s="1428">
        <v>0</v>
      </c>
      <c r="AH1303" s="1428">
        <v>0</v>
      </c>
      <c r="AI1303" s="1428">
        <v>0</v>
      </c>
      <c r="AJ1303" s="1428">
        <v>0</v>
      </c>
      <c r="AK1303" s="1428">
        <v>0</v>
      </c>
      <c r="AL1303" s="1428">
        <v>0</v>
      </c>
      <c r="AM1303" s="1428">
        <v>0</v>
      </c>
      <c r="AN1303" s="1428">
        <v>0</v>
      </c>
      <c r="AO1303" s="1428" t="s">
        <v>2965</v>
      </c>
      <c r="AP1303" s="1428" t="s">
        <v>4360</v>
      </c>
      <c r="AQ1303" s="1428" t="s">
        <v>4360</v>
      </c>
      <c r="AR1303" s="1428" t="s">
        <v>6615</v>
      </c>
      <c r="AS1303" s="1428" t="s">
        <v>6619</v>
      </c>
    </row>
    <row r="1304" spans="1:45" s="1414" customFormat="1" ht="17.25" customHeight="1">
      <c r="A1304" s="1414" t="str">
        <f t="shared" si="69"/>
        <v/>
      </c>
      <c r="B1304" s="1414" t="str">
        <f t="shared" si="71"/>
        <v/>
      </c>
      <c r="C1304" s="1414" t="str">
        <f t="shared" si="70"/>
        <v/>
      </c>
      <c r="D1304" s="1414" t="str">
        <f t="shared" si="71"/>
        <v/>
      </c>
      <c r="E1304" s="1414" t="str">
        <f t="shared" si="67"/>
        <v>A04AR318 Finishing Work Door &amp; Window Work Ballistic Resistant Door w/ Steel Frame (UoM: M2)</v>
      </c>
      <c r="F1304" s="1414" t="str">
        <f t="shared" si="68"/>
        <v xml:space="preserve">A04AR318-00006 Finishing Work Door &amp; Window Work Ballistic Resistant Door w/ Steel Frame (UoM: M2) Fire Protective Rating: 3-hrs     w/ Hardware &amp; Accessories  </v>
      </c>
      <c r="G1304" s="1427" t="str" cm="1">
        <f t="array" ref="G1304:H1304">_xlfn.TEXTSPLIT(I1304,"-")</f>
        <v>A04AR318</v>
      </c>
      <c r="H1304" s="1427" t="str">
        <v>00006</v>
      </c>
      <c r="I1304" s="1428" t="s">
        <v>6620</v>
      </c>
      <c r="J1304" s="1428" t="s">
        <v>4288</v>
      </c>
      <c r="K1304" s="1428" t="s">
        <v>5683</v>
      </c>
      <c r="L1304" s="1428" t="s">
        <v>5684</v>
      </c>
      <c r="M1304" s="1428" t="s">
        <v>4288</v>
      </c>
      <c r="N1304" s="1428" t="s">
        <v>6073</v>
      </c>
      <c r="O1304" s="1428" t="s">
        <v>6613</v>
      </c>
      <c r="P1304" s="1428" t="s">
        <v>6614</v>
      </c>
      <c r="Q1304" s="1428" t="s">
        <v>6088</v>
      </c>
      <c r="R1304" s="1428" t="s">
        <v>6089</v>
      </c>
      <c r="S1304" s="1428" t="s">
        <v>2965</v>
      </c>
      <c r="T1304" s="1428">
        <v>0</v>
      </c>
      <c r="U1304" s="1428" t="s">
        <v>2965</v>
      </c>
      <c r="V1304" s="1428">
        <v>0</v>
      </c>
      <c r="W1304" s="1428" t="s">
        <v>2965</v>
      </c>
      <c r="X1304" s="1428">
        <v>0</v>
      </c>
      <c r="Y1304" s="1428" t="s">
        <v>2965</v>
      </c>
      <c r="Z1304" s="1428">
        <v>0</v>
      </c>
      <c r="AA1304" s="1428" t="s">
        <v>4999</v>
      </c>
      <c r="AB1304" s="1428" t="s">
        <v>6077</v>
      </c>
      <c r="AC1304" s="1428" t="s">
        <v>2965</v>
      </c>
      <c r="AD1304" s="1428">
        <v>0</v>
      </c>
      <c r="AE1304" s="1428" t="s">
        <v>2965</v>
      </c>
      <c r="AF1304" s="1428">
        <v>0</v>
      </c>
      <c r="AG1304" s="1428">
        <v>0</v>
      </c>
      <c r="AH1304" s="1428">
        <v>0</v>
      </c>
      <c r="AI1304" s="1428">
        <v>0</v>
      </c>
      <c r="AJ1304" s="1428">
        <v>0</v>
      </c>
      <c r="AK1304" s="1428">
        <v>0</v>
      </c>
      <c r="AL1304" s="1428">
        <v>0</v>
      </c>
      <c r="AM1304" s="1428">
        <v>0</v>
      </c>
      <c r="AN1304" s="1428">
        <v>0</v>
      </c>
      <c r="AO1304" s="1428" t="s">
        <v>2965</v>
      </c>
      <c r="AP1304" s="1428" t="s">
        <v>4360</v>
      </c>
      <c r="AQ1304" s="1428" t="s">
        <v>4360</v>
      </c>
      <c r="AR1304" s="1428" t="s">
        <v>6615</v>
      </c>
      <c r="AS1304" s="1428" t="s">
        <v>6620</v>
      </c>
    </row>
    <row r="1305" spans="1:45" s="1414" customFormat="1" ht="17.25" customHeight="1">
      <c r="A1305" s="1414" t="str">
        <f t="shared" si="69"/>
        <v/>
      </c>
      <c r="B1305" s="1414" t="str">
        <f t="shared" si="71"/>
        <v/>
      </c>
      <c r="C1305" s="1414" t="str">
        <f t="shared" si="70"/>
        <v>00001</v>
      </c>
      <c r="D1305" s="1414" t="str">
        <f t="shared" si="71"/>
        <v>Fire Protective Rating: N/A, Single Door</v>
      </c>
      <c r="E1305" s="1414" t="str">
        <f t="shared" si="67"/>
        <v>A04AR319 Finishing Work Door &amp; Window Work Ballistic Resistant Door w/ Steel Frame (UoM: EA)</v>
      </c>
      <c r="F1305" s="1414" t="str">
        <f t="shared" si="68"/>
        <v xml:space="preserve">A04AR319-00001 Finishing Work Door &amp; Window Work Ballistic Resistant Door w/ Steel Frame (UoM: EA) Fire Protective Rating: N/A, Single Door     w/ Hardware &amp; Accessories  </v>
      </c>
      <c r="G1305" s="1427" t="str" cm="1">
        <f t="array" ref="G1305:H1305">_xlfn.TEXTSPLIT(I1305,"-")</f>
        <v>A04AR319</v>
      </c>
      <c r="H1305" s="1427" t="str">
        <v>00001</v>
      </c>
      <c r="I1305" s="1428" t="s">
        <v>6621</v>
      </c>
      <c r="J1305" s="1428" t="s">
        <v>4288</v>
      </c>
      <c r="K1305" s="1428" t="s">
        <v>5683</v>
      </c>
      <c r="L1305" s="1428" t="s">
        <v>5684</v>
      </c>
      <c r="M1305" s="1428" t="s">
        <v>4288</v>
      </c>
      <c r="N1305" s="1428" t="s">
        <v>6073</v>
      </c>
      <c r="O1305" s="1428" t="s">
        <v>6622</v>
      </c>
      <c r="P1305" s="1428" t="s">
        <v>6623</v>
      </c>
      <c r="Q1305" s="1428" t="s">
        <v>4412</v>
      </c>
      <c r="R1305" s="1428" t="s">
        <v>6093</v>
      </c>
      <c r="S1305" s="1428" t="s">
        <v>2965</v>
      </c>
      <c r="T1305" s="1428">
        <v>0</v>
      </c>
      <c r="U1305" s="1428" t="s">
        <v>2965</v>
      </c>
      <c r="V1305" s="1428">
        <v>0</v>
      </c>
      <c r="W1305" s="1428" t="s">
        <v>2965</v>
      </c>
      <c r="X1305" s="1428">
        <v>0</v>
      </c>
      <c r="Y1305" s="1428" t="s">
        <v>2965</v>
      </c>
      <c r="Z1305" s="1428">
        <v>0</v>
      </c>
      <c r="AA1305" s="1428" t="s">
        <v>4999</v>
      </c>
      <c r="AB1305" s="1428" t="s">
        <v>6077</v>
      </c>
      <c r="AC1305" s="1428" t="s">
        <v>2965</v>
      </c>
      <c r="AD1305" s="1428">
        <v>0</v>
      </c>
      <c r="AE1305" s="1428" t="s">
        <v>2965</v>
      </c>
      <c r="AF1305" s="1428">
        <v>0</v>
      </c>
      <c r="AG1305" s="1428">
        <v>0</v>
      </c>
      <c r="AH1305" s="1428" t="s">
        <v>6094</v>
      </c>
      <c r="AI1305" s="1428">
        <v>0</v>
      </c>
      <c r="AJ1305" s="1428">
        <v>0</v>
      </c>
      <c r="AK1305" s="1428">
        <v>0</v>
      </c>
      <c r="AL1305" s="1428">
        <v>0</v>
      </c>
      <c r="AM1305" s="1428">
        <v>0</v>
      </c>
      <c r="AN1305" s="1428">
        <v>0</v>
      </c>
      <c r="AO1305" s="1428" t="s">
        <v>2965</v>
      </c>
      <c r="AP1305" s="1428" t="s">
        <v>4817</v>
      </c>
      <c r="AQ1305" s="1428" t="s">
        <v>4817</v>
      </c>
      <c r="AR1305" s="1428" t="s">
        <v>6624</v>
      </c>
      <c r="AS1305" s="1428" t="s">
        <v>6621</v>
      </c>
    </row>
    <row r="1306" spans="1:45" s="1414" customFormat="1" ht="17.25" customHeight="1">
      <c r="A1306" s="1414" t="str">
        <f t="shared" si="69"/>
        <v>00002</v>
      </c>
      <c r="B1306" s="1414" t="str">
        <f t="shared" si="71"/>
        <v>Fire Protective Rating: N/A, Double Door</v>
      </c>
      <c r="C1306" s="1414" t="str">
        <f t="shared" si="70"/>
        <v/>
      </c>
      <c r="D1306" s="1414" t="str">
        <f t="shared" si="71"/>
        <v/>
      </c>
      <c r="E1306" s="1414" t="str">
        <f t="shared" si="67"/>
        <v>A04AR319 Finishing Work Door &amp; Window Work Ballistic Resistant Door w/ Steel Frame (UoM: EA)</v>
      </c>
      <c r="F1306" s="1414" t="str">
        <f t="shared" si="68"/>
        <v xml:space="preserve">A04AR319-00002 Finishing Work Door &amp; Window Work Ballistic Resistant Door w/ Steel Frame (UoM: EA) Fire Protective Rating: N/A, Double Door     w/ Hardware &amp; Accessories  </v>
      </c>
      <c r="G1306" s="1427" t="str" cm="1">
        <f t="array" ref="G1306:H1306">_xlfn.TEXTSPLIT(I1306,"-")</f>
        <v>A04AR319</v>
      </c>
      <c r="H1306" s="1427" t="str">
        <v>00002</v>
      </c>
      <c r="I1306" s="1428" t="s">
        <v>6625</v>
      </c>
      <c r="J1306" s="1428" t="s">
        <v>4288</v>
      </c>
      <c r="K1306" s="1428" t="s">
        <v>5683</v>
      </c>
      <c r="L1306" s="1428" t="s">
        <v>5684</v>
      </c>
      <c r="M1306" s="1428" t="s">
        <v>4288</v>
      </c>
      <c r="N1306" s="1428" t="s">
        <v>6073</v>
      </c>
      <c r="O1306" s="1428" t="s">
        <v>6622</v>
      </c>
      <c r="P1306" s="1428" t="s">
        <v>6623</v>
      </c>
      <c r="Q1306" s="1428" t="s">
        <v>4436</v>
      </c>
      <c r="R1306" s="1428" t="s">
        <v>6096</v>
      </c>
      <c r="S1306" s="1428" t="s">
        <v>2965</v>
      </c>
      <c r="T1306" s="1428">
        <v>0</v>
      </c>
      <c r="U1306" s="1428" t="s">
        <v>2965</v>
      </c>
      <c r="V1306" s="1428">
        <v>0</v>
      </c>
      <c r="W1306" s="1428" t="s">
        <v>2965</v>
      </c>
      <c r="X1306" s="1428">
        <v>0</v>
      </c>
      <c r="Y1306" s="1428" t="s">
        <v>2965</v>
      </c>
      <c r="Z1306" s="1428">
        <v>0</v>
      </c>
      <c r="AA1306" s="1428" t="s">
        <v>4999</v>
      </c>
      <c r="AB1306" s="1428" t="s">
        <v>6077</v>
      </c>
      <c r="AC1306" s="1428" t="s">
        <v>2965</v>
      </c>
      <c r="AD1306" s="1428">
        <v>0</v>
      </c>
      <c r="AE1306" s="1428" t="s">
        <v>2965</v>
      </c>
      <c r="AF1306" s="1428">
        <v>0</v>
      </c>
      <c r="AG1306" s="1428">
        <v>0</v>
      </c>
      <c r="AH1306" s="1428" t="s">
        <v>6094</v>
      </c>
      <c r="AI1306" s="1428">
        <v>0</v>
      </c>
      <c r="AJ1306" s="1428">
        <v>0</v>
      </c>
      <c r="AK1306" s="1428">
        <v>0</v>
      </c>
      <c r="AL1306" s="1428">
        <v>0</v>
      </c>
      <c r="AM1306" s="1428">
        <v>0</v>
      </c>
      <c r="AN1306" s="1428">
        <v>0</v>
      </c>
      <c r="AO1306" s="1428" t="s">
        <v>2965</v>
      </c>
      <c r="AP1306" s="1428" t="s">
        <v>4817</v>
      </c>
      <c r="AQ1306" s="1428" t="s">
        <v>4817</v>
      </c>
      <c r="AR1306" s="1428" t="s">
        <v>6624</v>
      </c>
      <c r="AS1306" s="1428" t="s">
        <v>6625</v>
      </c>
    </row>
    <row r="1307" spans="1:45" s="1414" customFormat="1" ht="17.25" customHeight="1">
      <c r="A1307" s="1414" t="str">
        <f t="shared" si="69"/>
        <v/>
      </c>
      <c r="B1307" s="1414" t="str">
        <f t="shared" si="71"/>
        <v/>
      </c>
      <c r="C1307" s="1414" t="str">
        <f t="shared" si="70"/>
        <v>00003</v>
      </c>
      <c r="D1307" s="1414" t="str">
        <f t="shared" si="71"/>
        <v>Fire Protective Rating: 0.5-hr, Single Door</v>
      </c>
      <c r="E1307" s="1414" t="str">
        <f t="shared" si="67"/>
        <v>A04AR319 Finishing Work Door &amp; Window Work Ballistic Resistant Door w/ Steel Frame (UoM: EA)</v>
      </c>
      <c r="F1307" s="1414" t="str">
        <f t="shared" si="68"/>
        <v xml:space="preserve">A04AR319-00003 Finishing Work Door &amp; Window Work Ballistic Resistant Door w/ Steel Frame (UoM: EA) Fire Protective Rating: 0.5-hr, Single Door     w/ Hardware &amp; Accessories  </v>
      </c>
      <c r="G1307" s="1427" t="str" cm="1">
        <f t="array" ref="G1307:H1307">_xlfn.TEXTSPLIT(I1307,"-")</f>
        <v>A04AR319</v>
      </c>
      <c r="H1307" s="1427" t="str">
        <v>00003</v>
      </c>
      <c r="I1307" s="1428" t="s">
        <v>6626</v>
      </c>
      <c r="J1307" s="1428" t="s">
        <v>4288</v>
      </c>
      <c r="K1307" s="1428" t="s">
        <v>5683</v>
      </c>
      <c r="L1307" s="1428" t="s">
        <v>5684</v>
      </c>
      <c r="M1307" s="1428" t="s">
        <v>4288</v>
      </c>
      <c r="N1307" s="1428" t="s">
        <v>6073</v>
      </c>
      <c r="O1307" s="1428" t="s">
        <v>6622</v>
      </c>
      <c r="P1307" s="1428" t="s">
        <v>6623</v>
      </c>
      <c r="Q1307" s="1428" t="s">
        <v>4445</v>
      </c>
      <c r="R1307" s="1428" t="s">
        <v>6098</v>
      </c>
      <c r="S1307" s="1428" t="s">
        <v>2965</v>
      </c>
      <c r="T1307" s="1428">
        <v>0</v>
      </c>
      <c r="U1307" s="1428" t="s">
        <v>2965</v>
      </c>
      <c r="V1307" s="1428">
        <v>0</v>
      </c>
      <c r="W1307" s="1428" t="s">
        <v>2965</v>
      </c>
      <c r="X1307" s="1428">
        <v>0</v>
      </c>
      <c r="Y1307" s="1428" t="s">
        <v>2965</v>
      </c>
      <c r="Z1307" s="1428">
        <v>0</v>
      </c>
      <c r="AA1307" s="1428" t="s">
        <v>4999</v>
      </c>
      <c r="AB1307" s="1428" t="s">
        <v>6077</v>
      </c>
      <c r="AC1307" s="1428" t="s">
        <v>2965</v>
      </c>
      <c r="AD1307" s="1428">
        <v>0</v>
      </c>
      <c r="AE1307" s="1428" t="s">
        <v>2965</v>
      </c>
      <c r="AF1307" s="1428">
        <v>0</v>
      </c>
      <c r="AG1307" s="1428">
        <v>0</v>
      </c>
      <c r="AH1307" s="1428" t="s">
        <v>6094</v>
      </c>
      <c r="AI1307" s="1428">
        <v>0</v>
      </c>
      <c r="AJ1307" s="1428">
        <v>0</v>
      </c>
      <c r="AK1307" s="1428">
        <v>0</v>
      </c>
      <c r="AL1307" s="1428">
        <v>0</v>
      </c>
      <c r="AM1307" s="1428">
        <v>0</v>
      </c>
      <c r="AN1307" s="1428">
        <v>0</v>
      </c>
      <c r="AO1307" s="1428" t="s">
        <v>2965</v>
      </c>
      <c r="AP1307" s="1428" t="s">
        <v>4817</v>
      </c>
      <c r="AQ1307" s="1428" t="s">
        <v>4817</v>
      </c>
      <c r="AR1307" s="1428" t="s">
        <v>6624</v>
      </c>
      <c r="AS1307" s="1428" t="s">
        <v>6626</v>
      </c>
    </row>
    <row r="1308" spans="1:45" s="1414" customFormat="1" ht="17.25" customHeight="1">
      <c r="A1308" s="1414" t="str">
        <f t="shared" si="69"/>
        <v>00004</v>
      </c>
      <c r="B1308" s="1414" t="str">
        <f t="shared" si="71"/>
        <v>Fire Protective Rating: 0.5-hr, Double Door</v>
      </c>
      <c r="C1308" s="1414" t="str">
        <f t="shared" si="70"/>
        <v/>
      </c>
      <c r="D1308" s="1414" t="str">
        <f t="shared" si="71"/>
        <v/>
      </c>
      <c r="E1308" s="1414" t="str">
        <f t="shared" si="67"/>
        <v>A04AR319 Finishing Work Door &amp; Window Work Ballistic Resistant Door w/ Steel Frame (UoM: EA)</v>
      </c>
      <c r="F1308" s="1414" t="str">
        <f t="shared" si="68"/>
        <v xml:space="preserve">A04AR319-00004 Finishing Work Door &amp; Window Work Ballistic Resistant Door w/ Steel Frame (UoM: EA) Fire Protective Rating: 0.5-hr, Double Door     w/ Hardware &amp; Accessories  </v>
      </c>
      <c r="G1308" s="1427" t="str" cm="1">
        <f t="array" ref="G1308:H1308">_xlfn.TEXTSPLIT(I1308,"-")</f>
        <v>A04AR319</v>
      </c>
      <c r="H1308" s="1427" t="str">
        <v>00004</v>
      </c>
      <c r="I1308" s="1428" t="s">
        <v>6627</v>
      </c>
      <c r="J1308" s="1428" t="s">
        <v>4288</v>
      </c>
      <c r="K1308" s="1428" t="s">
        <v>5683</v>
      </c>
      <c r="L1308" s="1428" t="s">
        <v>5684</v>
      </c>
      <c r="M1308" s="1428" t="s">
        <v>4288</v>
      </c>
      <c r="N1308" s="1428" t="s">
        <v>6073</v>
      </c>
      <c r="O1308" s="1428" t="s">
        <v>6622</v>
      </c>
      <c r="P1308" s="1428" t="s">
        <v>6623</v>
      </c>
      <c r="Q1308" s="1428" t="s">
        <v>4448</v>
      </c>
      <c r="R1308" s="1428" t="s">
        <v>6100</v>
      </c>
      <c r="S1308" s="1428" t="s">
        <v>2965</v>
      </c>
      <c r="T1308" s="1428">
        <v>0</v>
      </c>
      <c r="U1308" s="1428" t="s">
        <v>2965</v>
      </c>
      <c r="V1308" s="1428">
        <v>0</v>
      </c>
      <c r="W1308" s="1428" t="s">
        <v>2965</v>
      </c>
      <c r="X1308" s="1428">
        <v>0</v>
      </c>
      <c r="Y1308" s="1428" t="s">
        <v>2965</v>
      </c>
      <c r="Z1308" s="1428">
        <v>0</v>
      </c>
      <c r="AA1308" s="1428" t="s">
        <v>4999</v>
      </c>
      <c r="AB1308" s="1428" t="s">
        <v>6077</v>
      </c>
      <c r="AC1308" s="1428" t="s">
        <v>2965</v>
      </c>
      <c r="AD1308" s="1428">
        <v>0</v>
      </c>
      <c r="AE1308" s="1428" t="s">
        <v>2965</v>
      </c>
      <c r="AF1308" s="1428">
        <v>0</v>
      </c>
      <c r="AG1308" s="1428">
        <v>0</v>
      </c>
      <c r="AH1308" s="1428" t="s">
        <v>6094</v>
      </c>
      <c r="AI1308" s="1428">
        <v>0</v>
      </c>
      <c r="AJ1308" s="1428">
        <v>0</v>
      </c>
      <c r="AK1308" s="1428">
        <v>0</v>
      </c>
      <c r="AL1308" s="1428">
        <v>0</v>
      </c>
      <c r="AM1308" s="1428">
        <v>0</v>
      </c>
      <c r="AN1308" s="1428">
        <v>0</v>
      </c>
      <c r="AO1308" s="1428" t="s">
        <v>2965</v>
      </c>
      <c r="AP1308" s="1428" t="s">
        <v>4817</v>
      </c>
      <c r="AQ1308" s="1428" t="s">
        <v>4817</v>
      </c>
      <c r="AR1308" s="1428" t="s">
        <v>6624</v>
      </c>
      <c r="AS1308" s="1428" t="s">
        <v>6627</v>
      </c>
    </row>
    <row r="1309" spans="1:45" s="1414" customFormat="1" ht="17.25" customHeight="1">
      <c r="A1309" s="1414" t="str">
        <f t="shared" si="69"/>
        <v/>
      </c>
      <c r="B1309" s="1414" t="str">
        <f t="shared" si="71"/>
        <v/>
      </c>
      <c r="C1309" s="1414" t="str">
        <f t="shared" si="70"/>
        <v>00005</v>
      </c>
      <c r="D1309" s="1414" t="str">
        <f t="shared" si="71"/>
        <v>Fire Protective Rating: 1-hr, Single Door</v>
      </c>
      <c r="E1309" s="1414" t="str">
        <f t="shared" si="67"/>
        <v>A04AR319 Finishing Work Door &amp; Window Work Ballistic Resistant Door w/ Steel Frame (UoM: EA)</v>
      </c>
      <c r="F1309" s="1414" t="str">
        <f t="shared" si="68"/>
        <v xml:space="preserve">A04AR319-00005 Finishing Work Door &amp; Window Work Ballistic Resistant Door w/ Steel Frame (UoM: EA) Fire Protective Rating: 1-hr, Single Door     w/ Hardware &amp; Accessories  </v>
      </c>
      <c r="G1309" s="1427" t="str" cm="1">
        <f t="array" ref="G1309:H1309">_xlfn.TEXTSPLIT(I1309,"-")</f>
        <v>A04AR319</v>
      </c>
      <c r="H1309" s="1427" t="str">
        <v>00005</v>
      </c>
      <c r="I1309" s="1428" t="s">
        <v>6628</v>
      </c>
      <c r="J1309" s="1428" t="s">
        <v>4288</v>
      </c>
      <c r="K1309" s="1428" t="s">
        <v>5683</v>
      </c>
      <c r="L1309" s="1428" t="s">
        <v>5684</v>
      </c>
      <c r="M1309" s="1428" t="s">
        <v>4288</v>
      </c>
      <c r="N1309" s="1428" t="s">
        <v>6073</v>
      </c>
      <c r="O1309" s="1428" t="s">
        <v>6622</v>
      </c>
      <c r="P1309" s="1428" t="s">
        <v>6623</v>
      </c>
      <c r="Q1309" s="1428" t="s">
        <v>4429</v>
      </c>
      <c r="R1309" s="1428" t="s">
        <v>6102</v>
      </c>
      <c r="S1309" s="1428" t="s">
        <v>2965</v>
      </c>
      <c r="T1309" s="1428">
        <v>0</v>
      </c>
      <c r="U1309" s="1428" t="s">
        <v>2965</v>
      </c>
      <c r="V1309" s="1428">
        <v>0</v>
      </c>
      <c r="W1309" s="1428" t="s">
        <v>2965</v>
      </c>
      <c r="X1309" s="1428">
        <v>0</v>
      </c>
      <c r="Y1309" s="1428" t="s">
        <v>2965</v>
      </c>
      <c r="Z1309" s="1428">
        <v>0</v>
      </c>
      <c r="AA1309" s="1428" t="s">
        <v>4999</v>
      </c>
      <c r="AB1309" s="1428" t="s">
        <v>6077</v>
      </c>
      <c r="AC1309" s="1428" t="s">
        <v>2965</v>
      </c>
      <c r="AD1309" s="1428">
        <v>0</v>
      </c>
      <c r="AE1309" s="1428" t="s">
        <v>2965</v>
      </c>
      <c r="AF1309" s="1428">
        <v>0</v>
      </c>
      <c r="AG1309" s="1428">
        <v>0</v>
      </c>
      <c r="AH1309" s="1428" t="s">
        <v>6094</v>
      </c>
      <c r="AI1309" s="1428">
        <v>0</v>
      </c>
      <c r="AJ1309" s="1428">
        <v>0</v>
      </c>
      <c r="AK1309" s="1428">
        <v>0</v>
      </c>
      <c r="AL1309" s="1428">
        <v>0</v>
      </c>
      <c r="AM1309" s="1428">
        <v>0</v>
      </c>
      <c r="AN1309" s="1428">
        <v>0</v>
      </c>
      <c r="AO1309" s="1428" t="s">
        <v>2965</v>
      </c>
      <c r="AP1309" s="1428" t="s">
        <v>4817</v>
      </c>
      <c r="AQ1309" s="1428" t="s">
        <v>4817</v>
      </c>
      <c r="AR1309" s="1428" t="s">
        <v>6624</v>
      </c>
      <c r="AS1309" s="1428" t="s">
        <v>6628</v>
      </c>
    </row>
    <row r="1310" spans="1:45" s="1414" customFormat="1" ht="17.25" customHeight="1">
      <c r="A1310" s="1414" t="str">
        <f t="shared" si="69"/>
        <v>00006</v>
      </c>
      <c r="B1310" s="1414" t="str">
        <f t="shared" si="71"/>
        <v>Fire Protective Rating: 1-hr, Double Door</v>
      </c>
      <c r="C1310" s="1414" t="str">
        <f t="shared" si="70"/>
        <v/>
      </c>
      <c r="D1310" s="1414" t="str">
        <f t="shared" si="71"/>
        <v/>
      </c>
      <c r="E1310" s="1414" t="str">
        <f t="shared" si="67"/>
        <v>A04AR319 Finishing Work Door &amp; Window Work Ballistic Resistant Door w/ Steel Frame (UoM: EA)</v>
      </c>
      <c r="F1310" s="1414" t="str">
        <f t="shared" si="68"/>
        <v xml:space="preserve">A04AR319-00006 Finishing Work Door &amp; Window Work Ballistic Resistant Door w/ Steel Frame (UoM: EA) Fire Protective Rating: 1-hr, Double Door     w/ Hardware &amp; Accessories  </v>
      </c>
      <c r="G1310" s="1427" t="str" cm="1">
        <f t="array" ref="G1310:H1310">_xlfn.TEXTSPLIT(I1310,"-")</f>
        <v>A04AR319</v>
      </c>
      <c r="H1310" s="1427" t="str">
        <v>00006</v>
      </c>
      <c r="I1310" s="1428" t="s">
        <v>6629</v>
      </c>
      <c r="J1310" s="1428" t="s">
        <v>4288</v>
      </c>
      <c r="K1310" s="1428" t="s">
        <v>5683</v>
      </c>
      <c r="L1310" s="1428" t="s">
        <v>5684</v>
      </c>
      <c r="M1310" s="1428" t="s">
        <v>4288</v>
      </c>
      <c r="N1310" s="1428" t="s">
        <v>6073</v>
      </c>
      <c r="O1310" s="1428" t="s">
        <v>6622</v>
      </c>
      <c r="P1310" s="1428" t="s">
        <v>6623</v>
      </c>
      <c r="Q1310" s="1428" t="s">
        <v>4522</v>
      </c>
      <c r="R1310" s="1428" t="s">
        <v>6104</v>
      </c>
      <c r="S1310" s="1428" t="s">
        <v>2965</v>
      </c>
      <c r="T1310" s="1428">
        <v>0</v>
      </c>
      <c r="U1310" s="1428" t="s">
        <v>2965</v>
      </c>
      <c r="V1310" s="1428">
        <v>0</v>
      </c>
      <c r="W1310" s="1428" t="s">
        <v>2965</v>
      </c>
      <c r="X1310" s="1428">
        <v>0</v>
      </c>
      <c r="Y1310" s="1428" t="s">
        <v>2965</v>
      </c>
      <c r="Z1310" s="1428">
        <v>0</v>
      </c>
      <c r="AA1310" s="1428" t="s">
        <v>4999</v>
      </c>
      <c r="AB1310" s="1428" t="s">
        <v>6077</v>
      </c>
      <c r="AC1310" s="1428" t="s">
        <v>2965</v>
      </c>
      <c r="AD1310" s="1428">
        <v>0</v>
      </c>
      <c r="AE1310" s="1428" t="s">
        <v>2965</v>
      </c>
      <c r="AF1310" s="1428">
        <v>0</v>
      </c>
      <c r="AG1310" s="1428">
        <v>0</v>
      </c>
      <c r="AH1310" s="1428" t="s">
        <v>6094</v>
      </c>
      <c r="AI1310" s="1428">
        <v>0</v>
      </c>
      <c r="AJ1310" s="1428">
        <v>0</v>
      </c>
      <c r="AK1310" s="1428">
        <v>0</v>
      </c>
      <c r="AL1310" s="1428">
        <v>0</v>
      </c>
      <c r="AM1310" s="1428">
        <v>0</v>
      </c>
      <c r="AN1310" s="1428">
        <v>0</v>
      </c>
      <c r="AO1310" s="1428" t="s">
        <v>2965</v>
      </c>
      <c r="AP1310" s="1428" t="s">
        <v>4817</v>
      </c>
      <c r="AQ1310" s="1428" t="s">
        <v>4817</v>
      </c>
      <c r="AR1310" s="1428" t="s">
        <v>6624</v>
      </c>
      <c r="AS1310" s="1428" t="s">
        <v>6629</v>
      </c>
    </row>
    <row r="1311" spans="1:45" s="1414" customFormat="1" ht="17.25" customHeight="1">
      <c r="A1311" s="1414" t="str">
        <f t="shared" si="69"/>
        <v/>
      </c>
      <c r="B1311" s="1414" t="str">
        <f t="shared" si="71"/>
        <v/>
      </c>
      <c r="C1311" s="1414" t="str">
        <f t="shared" si="70"/>
        <v>00007</v>
      </c>
      <c r="D1311" s="1414" t="str">
        <f t="shared" si="71"/>
        <v>Fire Protective Rating: 1.5-hrs, Single Door</v>
      </c>
      <c r="E1311" s="1414" t="str">
        <f t="shared" si="67"/>
        <v>A04AR319 Finishing Work Door &amp; Window Work Ballistic Resistant Door w/ Steel Frame (UoM: EA)</v>
      </c>
      <c r="F1311" s="1414" t="str">
        <f t="shared" si="68"/>
        <v xml:space="preserve">A04AR319-00007 Finishing Work Door &amp; Window Work Ballistic Resistant Door w/ Steel Frame (UoM: EA) Fire Protective Rating: 1.5-hrs, Single Door     w/ Hardware &amp; Accessories  </v>
      </c>
      <c r="G1311" s="1427" t="str" cm="1">
        <f t="array" ref="G1311:H1311">_xlfn.TEXTSPLIT(I1311,"-")</f>
        <v>A04AR319</v>
      </c>
      <c r="H1311" s="1427" t="str">
        <v>00007</v>
      </c>
      <c r="I1311" s="1428" t="s">
        <v>6630</v>
      </c>
      <c r="J1311" s="1428" t="s">
        <v>4288</v>
      </c>
      <c r="K1311" s="1428" t="s">
        <v>5683</v>
      </c>
      <c r="L1311" s="1428" t="s">
        <v>5684</v>
      </c>
      <c r="M1311" s="1428" t="s">
        <v>4288</v>
      </c>
      <c r="N1311" s="1428" t="s">
        <v>6073</v>
      </c>
      <c r="O1311" s="1428" t="s">
        <v>6622</v>
      </c>
      <c r="P1311" s="1428" t="s">
        <v>6623</v>
      </c>
      <c r="Q1311" s="1428" t="s">
        <v>4529</v>
      </c>
      <c r="R1311" s="1428" t="s">
        <v>6106</v>
      </c>
      <c r="S1311" s="1428" t="s">
        <v>2965</v>
      </c>
      <c r="T1311" s="1428">
        <v>0</v>
      </c>
      <c r="U1311" s="1428" t="s">
        <v>2965</v>
      </c>
      <c r="V1311" s="1428">
        <v>0</v>
      </c>
      <c r="W1311" s="1428" t="s">
        <v>2965</v>
      </c>
      <c r="X1311" s="1428">
        <v>0</v>
      </c>
      <c r="Y1311" s="1428" t="s">
        <v>2965</v>
      </c>
      <c r="Z1311" s="1428">
        <v>0</v>
      </c>
      <c r="AA1311" s="1428" t="s">
        <v>4999</v>
      </c>
      <c r="AB1311" s="1428" t="s">
        <v>6077</v>
      </c>
      <c r="AC1311" s="1428" t="s">
        <v>2965</v>
      </c>
      <c r="AD1311" s="1428">
        <v>0</v>
      </c>
      <c r="AE1311" s="1428" t="s">
        <v>2965</v>
      </c>
      <c r="AF1311" s="1428">
        <v>0</v>
      </c>
      <c r="AG1311" s="1428">
        <v>0</v>
      </c>
      <c r="AH1311" s="1428" t="s">
        <v>6094</v>
      </c>
      <c r="AI1311" s="1428">
        <v>0</v>
      </c>
      <c r="AJ1311" s="1428">
        <v>0</v>
      </c>
      <c r="AK1311" s="1428">
        <v>0</v>
      </c>
      <c r="AL1311" s="1428">
        <v>0</v>
      </c>
      <c r="AM1311" s="1428">
        <v>0</v>
      </c>
      <c r="AN1311" s="1428">
        <v>0</v>
      </c>
      <c r="AO1311" s="1428" t="s">
        <v>2965</v>
      </c>
      <c r="AP1311" s="1428" t="s">
        <v>4817</v>
      </c>
      <c r="AQ1311" s="1428" t="s">
        <v>4817</v>
      </c>
      <c r="AR1311" s="1428" t="s">
        <v>6624</v>
      </c>
      <c r="AS1311" s="1428" t="s">
        <v>6630</v>
      </c>
    </row>
    <row r="1312" spans="1:45" s="1414" customFormat="1" ht="17.25" customHeight="1">
      <c r="A1312" s="1414" t="str">
        <f t="shared" si="69"/>
        <v>00008</v>
      </c>
      <c r="B1312" s="1414" t="str">
        <f t="shared" si="71"/>
        <v>Fire Protective Rating: 1.5-hrs, Double Door</v>
      </c>
      <c r="C1312" s="1414" t="str">
        <f t="shared" si="70"/>
        <v/>
      </c>
      <c r="D1312" s="1414" t="str">
        <f t="shared" si="71"/>
        <v/>
      </c>
      <c r="E1312" s="1414" t="str">
        <f t="shared" si="67"/>
        <v>A04AR319 Finishing Work Door &amp; Window Work Ballistic Resistant Door w/ Steel Frame (UoM: EA)</v>
      </c>
      <c r="F1312" s="1414" t="str">
        <f t="shared" si="68"/>
        <v xml:space="preserve">A04AR319-00008 Finishing Work Door &amp; Window Work Ballistic Resistant Door w/ Steel Frame (UoM: EA) Fire Protective Rating: 1.5-hrs, Double Door     w/ Hardware &amp; Accessories  </v>
      </c>
      <c r="G1312" s="1427" t="str" cm="1">
        <f t="array" ref="G1312:H1312">_xlfn.TEXTSPLIT(I1312,"-")</f>
        <v>A04AR319</v>
      </c>
      <c r="H1312" s="1427" t="str">
        <v>00008</v>
      </c>
      <c r="I1312" s="1428" t="s">
        <v>6631</v>
      </c>
      <c r="J1312" s="1428" t="s">
        <v>4288</v>
      </c>
      <c r="K1312" s="1428" t="s">
        <v>5683</v>
      </c>
      <c r="L1312" s="1428" t="s">
        <v>5684</v>
      </c>
      <c r="M1312" s="1428" t="s">
        <v>4288</v>
      </c>
      <c r="N1312" s="1428" t="s">
        <v>6073</v>
      </c>
      <c r="O1312" s="1428" t="s">
        <v>6622</v>
      </c>
      <c r="P1312" s="1428" t="s">
        <v>6623</v>
      </c>
      <c r="Q1312" s="1428" t="s">
        <v>4532</v>
      </c>
      <c r="R1312" s="1428" t="s">
        <v>6108</v>
      </c>
      <c r="S1312" s="1428" t="s">
        <v>2965</v>
      </c>
      <c r="T1312" s="1428">
        <v>0</v>
      </c>
      <c r="U1312" s="1428" t="s">
        <v>2965</v>
      </c>
      <c r="V1312" s="1428">
        <v>0</v>
      </c>
      <c r="W1312" s="1428" t="s">
        <v>2965</v>
      </c>
      <c r="X1312" s="1428">
        <v>0</v>
      </c>
      <c r="Y1312" s="1428" t="s">
        <v>2965</v>
      </c>
      <c r="Z1312" s="1428">
        <v>0</v>
      </c>
      <c r="AA1312" s="1428" t="s">
        <v>4999</v>
      </c>
      <c r="AB1312" s="1428" t="s">
        <v>6077</v>
      </c>
      <c r="AC1312" s="1428" t="s">
        <v>2965</v>
      </c>
      <c r="AD1312" s="1428">
        <v>0</v>
      </c>
      <c r="AE1312" s="1428" t="s">
        <v>2965</v>
      </c>
      <c r="AF1312" s="1428">
        <v>0</v>
      </c>
      <c r="AG1312" s="1428">
        <v>0</v>
      </c>
      <c r="AH1312" s="1428" t="s">
        <v>6094</v>
      </c>
      <c r="AI1312" s="1428">
        <v>0</v>
      </c>
      <c r="AJ1312" s="1428">
        <v>0</v>
      </c>
      <c r="AK1312" s="1428">
        <v>0</v>
      </c>
      <c r="AL1312" s="1428">
        <v>0</v>
      </c>
      <c r="AM1312" s="1428">
        <v>0</v>
      </c>
      <c r="AN1312" s="1428">
        <v>0</v>
      </c>
      <c r="AO1312" s="1428" t="s">
        <v>2965</v>
      </c>
      <c r="AP1312" s="1428" t="s">
        <v>4817</v>
      </c>
      <c r="AQ1312" s="1428" t="s">
        <v>4817</v>
      </c>
      <c r="AR1312" s="1428" t="s">
        <v>6624</v>
      </c>
      <c r="AS1312" s="1428" t="s">
        <v>6631</v>
      </c>
    </row>
    <row r="1313" spans="1:45" s="1414" customFormat="1" ht="17.25" customHeight="1">
      <c r="A1313" s="1414" t="str">
        <f t="shared" si="69"/>
        <v/>
      </c>
      <c r="B1313" s="1414" t="str">
        <f t="shared" si="71"/>
        <v/>
      </c>
      <c r="C1313" s="1414" t="str">
        <f t="shared" si="70"/>
        <v>00009</v>
      </c>
      <c r="D1313" s="1414" t="str">
        <f t="shared" si="71"/>
        <v>Fire Protective Rating: 2-hrs, Single Door</v>
      </c>
      <c r="E1313" s="1414" t="str">
        <f t="shared" si="67"/>
        <v>A04AR319 Finishing Work Door &amp; Window Work Ballistic Resistant Door w/ Steel Frame (UoM: EA)</v>
      </c>
      <c r="F1313" s="1414" t="str">
        <f t="shared" si="68"/>
        <v xml:space="preserve">A04AR319-00009 Finishing Work Door &amp; Window Work Ballistic Resistant Door w/ Steel Frame (UoM: EA) Fire Protective Rating: 2-hrs, Single Door     w/ Hardware &amp; Accessories  </v>
      </c>
      <c r="G1313" s="1427" t="str" cm="1">
        <f t="array" ref="G1313:H1313">_xlfn.TEXTSPLIT(I1313,"-")</f>
        <v>A04AR319</v>
      </c>
      <c r="H1313" s="1427" t="str">
        <v>00009</v>
      </c>
      <c r="I1313" s="1428" t="s">
        <v>6632</v>
      </c>
      <c r="J1313" s="1428" t="s">
        <v>4288</v>
      </c>
      <c r="K1313" s="1428" t="s">
        <v>5683</v>
      </c>
      <c r="L1313" s="1428" t="s">
        <v>5684</v>
      </c>
      <c r="M1313" s="1428" t="s">
        <v>4288</v>
      </c>
      <c r="N1313" s="1428" t="s">
        <v>6073</v>
      </c>
      <c r="O1313" s="1428" t="s">
        <v>6622</v>
      </c>
      <c r="P1313" s="1428" t="s">
        <v>6623</v>
      </c>
      <c r="Q1313" s="1428" t="s">
        <v>4538</v>
      </c>
      <c r="R1313" s="1428" t="s">
        <v>6110</v>
      </c>
      <c r="S1313" s="1428" t="s">
        <v>2965</v>
      </c>
      <c r="T1313" s="1428">
        <v>0</v>
      </c>
      <c r="U1313" s="1428" t="s">
        <v>2965</v>
      </c>
      <c r="V1313" s="1428">
        <v>0</v>
      </c>
      <c r="W1313" s="1428" t="s">
        <v>2965</v>
      </c>
      <c r="X1313" s="1428">
        <v>0</v>
      </c>
      <c r="Y1313" s="1428" t="s">
        <v>2965</v>
      </c>
      <c r="Z1313" s="1428">
        <v>0</v>
      </c>
      <c r="AA1313" s="1428" t="s">
        <v>4999</v>
      </c>
      <c r="AB1313" s="1428" t="s">
        <v>6077</v>
      </c>
      <c r="AC1313" s="1428" t="s">
        <v>2965</v>
      </c>
      <c r="AD1313" s="1428">
        <v>0</v>
      </c>
      <c r="AE1313" s="1428" t="s">
        <v>2965</v>
      </c>
      <c r="AF1313" s="1428">
        <v>0</v>
      </c>
      <c r="AG1313" s="1428">
        <v>0</v>
      </c>
      <c r="AH1313" s="1428" t="s">
        <v>6094</v>
      </c>
      <c r="AI1313" s="1428">
        <v>0</v>
      </c>
      <c r="AJ1313" s="1428">
        <v>0</v>
      </c>
      <c r="AK1313" s="1428">
        <v>0</v>
      </c>
      <c r="AL1313" s="1428">
        <v>0</v>
      </c>
      <c r="AM1313" s="1428">
        <v>0</v>
      </c>
      <c r="AN1313" s="1428">
        <v>0</v>
      </c>
      <c r="AO1313" s="1428" t="s">
        <v>2965</v>
      </c>
      <c r="AP1313" s="1428" t="s">
        <v>4817</v>
      </c>
      <c r="AQ1313" s="1428" t="s">
        <v>4817</v>
      </c>
      <c r="AR1313" s="1428" t="s">
        <v>6624</v>
      </c>
      <c r="AS1313" s="1428" t="s">
        <v>6632</v>
      </c>
    </row>
    <row r="1314" spans="1:45" s="1414" customFormat="1" ht="17.25" customHeight="1">
      <c r="A1314" s="1414" t="str">
        <f t="shared" si="69"/>
        <v>00010</v>
      </c>
      <c r="B1314" s="1414" t="str">
        <f t="shared" si="71"/>
        <v>Fire Protective Rating: 2-hrs, Double Door</v>
      </c>
      <c r="C1314" s="1414" t="str">
        <f t="shared" si="70"/>
        <v/>
      </c>
      <c r="D1314" s="1414" t="str">
        <f t="shared" si="71"/>
        <v/>
      </c>
      <c r="E1314" s="1414" t="str">
        <f t="shared" si="67"/>
        <v>A04AR319 Finishing Work Door &amp; Window Work Ballistic Resistant Door w/ Steel Frame (UoM: EA)</v>
      </c>
      <c r="F1314" s="1414" t="str">
        <f t="shared" si="68"/>
        <v xml:space="preserve">A04AR319-00010 Finishing Work Door &amp; Window Work Ballistic Resistant Door w/ Steel Frame (UoM: EA) Fire Protective Rating: 2-hrs, Double Door     w/ Hardware &amp; Accessories  </v>
      </c>
      <c r="G1314" s="1427" t="str" cm="1">
        <f t="array" ref="G1314:H1314">_xlfn.TEXTSPLIT(I1314,"-")</f>
        <v>A04AR319</v>
      </c>
      <c r="H1314" s="1427" t="str">
        <v>00010</v>
      </c>
      <c r="I1314" s="1428" t="s">
        <v>6633</v>
      </c>
      <c r="J1314" s="1428" t="s">
        <v>4288</v>
      </c>
      <c r="K1314" s="1428" t="s">
        <v>5683</v>
      </c>
      <c r="L1314" s="1428" t="s">
        <v>5684</v>
      </c>
      <c r="M1314" s="1428" t="s">
        <v>4288</v>
      </c>
      <c r="N1314" s="1428" t="s">
        <v>6073</v>
      </c>
      <c r="O1314" s="1428" t="s">
        <v>6622</v>
      </c>
      <c r="P1314" s="1428" t="s">
        <v>6623</v>
      </c>
      <c r="Q1314" s="1428" t="s">
        <v>4541</v>
      </c>
      <c r="R1314" s="1428" t="s">
        <v>6112</v>
      </c>
      <c r="S1314" s="1428" t="s">
        <v>2965</v>
      </c>
      <c r="T1314" s="1428">
        <v>0</v>
      </c>
      <c r="U1314" s="1428" t="s">
        <v>2965</v>
      </c>
      <c r="V1314" s="1428">
        <v>0</v>
      </c>
      <c r="W1314" s="1428" t="s">
        <v>2965</v>
      </c>
      <c r="X1314" s="1428">
        <v>0</v>
      </c>
      <c r="Y1314" s="1428" t="s">
        <v>2965</v>
      </c>
      <c r="Z1314" s="1428">
        <v>0</v>
      </c>
      <c r="AA1314" s="1428" t="s">
        <v>4999</v>
      </c>
      <c r="AB1314" s="1428" t="s">
        <v>6077</v>
      </c>
      <c r="AC1314" s="1428" t="s">
        <v>2965</v>
      </c>
      <c r="AD1314" s="1428">
        <v>0</v>
      </c>
      <c r="AE1314" s="1428" t="s">
        <v>2965</v>
      </c>
      <c r="AF1314" s="1428">
        <v>0</v>
      </c>
      <c r="AG1314" s="1428">
        <v>0</v>
      </c>
      <c r="AH1314" s="1428" t="s">
        <v>6094</v>
      </c>
      <c r="AI1314" s="1428">
        <v>0</v>
      </c>
      <c r="AJ1314" s="1428">
        <v>0</v>
      </c>
      <c r="AK1314" s="1428">
        <v>0</v>
      </c>
      <c r="AL1314" s="1428">
        <v>0</v>
      </c>
      <c r="AM1314" s="1428">
        <v>0</v>
      </c>
      <c r="AN1314" s="1428">
        <v>0</v>
      </c>
      <c r="AO1314" s="1428" t="s">
        <v>2965</v>
      </c>
      <c r="AP1314" s="1428" t="s">
        <v>4817</v>
      </c>
      <c r="AQ1314" s="1428" t="s">
        <v>4817</v>
      </c>
      <c r="AR1314" s="1428" t="s">
        <v>6624</v>
      </c>
      <c r="AS1314" s="1428" t="s">
        <v>6633</v>
      </c>
    </row>
    <row r="1315" spans="1:45" s="1414" customFormat="1" ht="17.25" customHeight="1">
      <c r="A1315" s="1414" t="str">
        <f t="shared" si="69"/>
        <v/>
      </c>
      <c r="B1315" s="1414" t="str">
        <f t="shared" si="71"/>
        <v/>
      </c>
      <c r="C1315" s="1414" t="str">
        <f t="shared" si="70"/>
        <v>00011</v>
      </c>
      <c r="D1315" s="1414" t="str">
        <f t="shared" si="71"/>
        <v>Fire Protective Rating: 3-hrs, Single Door</v>
      </c>
      <c r="E1315" s="1414" t="str">
        <f t="shared" si="67"/>
        <v>A04AR319 Finishing Work Door &amp; Window Work Ballistic Resistant Door w/ Steel Frame (UoM: EA)</v>
      </c>
      <c r="F1315" s="1414" t="str">
        <f t="shared" si="68"/>
        <v xml:space="preserve">A04AR319-00011 Finishing Work Door &amp; Window Work Ballistic Resistant Door w/ Steel Frame (UoM: EA) Fire Protective Rating: 3-hrs, Single Door     w/ Hardware &amp; Accessories  </v>
      </c>
      <c r="G1315" s="1427" t="str" cm="1">
        <f t="array" ref="G1315:H1315">_xlfn.TEXTSPLIT(I1315,"-")</f>
        <v>A04AR319</v>
      </c>
      <c r="H1315" s="1427" t="str">
        <v>00011</v>
      </c>
      <c r="I1315" s="1428" t="s">
        <v>6634</v>
      </c>
      <c r="J1315" s="1428" t="s">
        <v>4288</v>
      </c>
      <c r="K1315" s="1428" t="s">
        <v>5683</v>
      </c>
      <c r="L1315" s="1428" t="s">
        <v>5684</v>
      </c>
      <c r="M1315" s="1428" t="s">
        <v>4288</v>
      </c>
      <c r="N1315" s="1428" t="s">
        <v>6073</v>
      </c>
      <c r="O1315" s="1428" t="s">
        <v>6622</v>
      </c>
      <c r="P1315" s="1428" t="s">
        <v>6623</v>
      </c>
      <c r="Q1315" s="1428" t="s">
        <v>6114</v>
      </c>
      <c r="R1315" s="1428" t="s">
        <v>6115</v>
      </c>
      <c r="S1315" s="1428" t="s">
        <v>2965</v>
      </c>
      <c r="T1315" s="1428">
        <v>0</v>
      </c>
      <c r="U1315" s="1428" t="s">
        <v>2965</v>
      </c>
      <c r="V1315" s="1428">
        <v>0</v>
      </c>
      <c r="W1315" s="1428" t="s">
        <v>2965</v>
      </c>
      <c r="X1315" s="1428">
        <v>0</v>
      </c>
      <c r="Y1315" s="1428" t="s">
        <v>2965</v>
      </c>
      <c r="Z1315" s="1428">
        <v>0</v>
      </c>
      <c r="AA1315" s="1428" t="s">
        <v>4999</v>
      </c>
      <c r="AB1315" s="1428" t="s">
        <v>6077</v>
      </c>
      <c r="AC1315" s="1428" t="s">
        <v>2965</v>
      </c>
      <c r="AD1315" s="1428">
        <v>0</v>
      </c>
      <c r="AE1315" s="1428" t="s">
        <v>2965</v>
      </c>
      <c r="AF1315" s="1428">
        <v>0</v>
      </c>
      <c r="AG1315" s="1428">
        <v>0</v>
      </c>
      <c r="AH1315" s="1428" t="s">
        <v>6094</v>
      </c>
      <c r="AI1315" s="1428">
        <v>0</v>
      </c>
      <c r="AJ1315" s="1428">
        <v>0</v>
      </c>
      <c r="AK1315" s="1428">
        <v>0</v>
      </c>
      <c r="AL1315" s="1428">
        <v>0</v>
      </c>
      <c r="AM1315" s="1428">
        <v>0</v>
      </c>
      <c r="AN1315" s="1428">
        <v>0</v>
      </c>
      <c r="AO1315" s="1428" t="s">
        <v>2965</v>
      </c>
      <c r="AP1315" s="1428" t="s">
        <v>4817</v>
      </c>
      <c r="AQ1315" s="1428" t="s">
        <v>4817</v>
      </c>
      <c r="AR1315" s="1428" t="s">
        <v>6624</v>
      </c>
      <c r="AS1315" s="1428" t="s">
        <v>6634</v>
      </c>
    </row>
    <row r="1316" spans="1:45" s="1414" customFormat="1" ht="17.25" customHeight="1">
      <c r="A1316" s="1414" t="str">
        <f t="shared" si="69"/>
        <v>00012</v>
      </c>
      <c r="B1316" s="1414" t="str">
        <f t="shared" si="71"/>
        <v>Fire Protective Rating: 3-hrs, Double Door</v>
      </c>
      <c r="C1316" s="1414" t="str">
        <f t="shared" si="70"/>
        <v/>
      </c>
      <c r="D1316" s="1414" t="str">
        <f t="shared" si="71"/>
        <v/>
      </c>
      <c r="E1316" s="1414" t="str">
        <f t="shared" si="67"/>
        <v>A04AR319 Finishing Work Door &amp; Window Work Ballistic Resistant Door w/ Steel Frame (UoM: EA)</v>
      </c>
      <c r="F1316" s="1414" t="str">
        <f t="shared" si="68"/>
        <v xml:space="preserve">A04AR319-00012 Finishing Work Door &amp; Window Work Ballistic Resistant Door w/ Steel Frame (UoM: EA) Fire Protective Rating: 3-hrs, Double Door     w/ Hardware &amp; Accessories  </v>
      </c>
      <c r="G1316" s="1427" t="str" cm="1">
        <f t="array" ref="G1316:H1316">_xlfn.TEXTSPLIT(I1316,"-")</f>
        <v>A04AR319</v>
      </c>
      <c r="H1316" s="1427" t="str">
        <v>00012</v>
      </c>
      <c r="I1316" s="1428" t="s">
        <v>6635</v>
      </c>
      <c r="J1316" s="1428" t="s">
        <v>4288</v>
      </c>
      <c r="K1316" s="1428" t="s">
        <v>5683</v>
      </c>
      <c r="L1316" s="1428" t="s">
        <v>5684</v>
      </c>
      <c r="M1316" s="1428" t="s">
        <v>4288</v>
      </c>
      <c r="N1316" s="1428" t="s">
        <v>6073</v>
      </c>
      <c r="O1316" s="1428" t="s">
        <v>6622</v>
      </c>
      <c r="P1316" s="1428" t="s">
        <v>6623</v>
      </c>
      <c r="Q1316" s="1428" t="s">
        <v>6117</v>
      </c>
      <c r="R1316" s="1428" t="s">
        <v>6118</v>
      </c>
      <c r="S1316" s="1428" t="s">
        <v>2965</v>
      </c>
      <c r="T1316" s="1428">
        <v>0</v>
      </c>
      <c r="U1316" s="1428" t="s">
        <v>2965</v>
      </c>
      <c r="V1316" s="1428">
        <v>0</v>
      </c>
      <c r="W1316" s="1428" t="s">
        <v>2965</v>
      </c>
      <c r="X1316" s="1428">
        <v>0</v>
      </c>
      <c r="Y1316" s="1428" t="s">
        <v>2965</v>
      </c>
      <c r="Z1316" s="1428">
        <v>0</v>
      </c>
      <c r="AA1316" s="1428" t="s">
        <v>4999</v>
      </c>
      <c r="AB1316" s="1428" t="s">
        <v>6077</v>
      </c>
      <c r="AC1316" s="1428" t="s">
        <v>2965</v>
      </c>
      <c r="AD1316" s="1428">
        <v>0</v>
      </c>
      <c r="AE1316" s="1428" t="s">
        <v>2965</v>
      </c>
      <c r="AF1316" s="1428">
        <v>0</v>
      </c>
      <c r="AG1316" s="1428">
        <v>0</v>
      </c>
      <c r="AH1316" s="1428" t="s">
        <v>6094</v>
      </c>
      <c r="AI1316" s="1428">
        <v>0</v>
      </c>
      <c r="AJ1316" s="1428">
        <v>0</v>
      </c>
      <c r="AK1316" s="1428">
        <v>0</v>
      </c>
      <c r="AL1316" s="1428">
        <v>0</v>
      </c>
      <c r="AM1316" s="1428">
        <v>0</v>
      </c>
      <c r="AN1316" s="1428">
        <v>0</v>
      </c>
      <c r="AO1316" s="1428" t="s">
        <v>2965</v>
      </c>
      <c r="AP1316" s="1428" t="s">
        <v>4817</v>
      </c>
      <c r="AQ1316" s="1428" t="s">
        <v>4817</v>
      </c>
      <c r="AR1316" s="1428" t="s">
        <v>6624</v>
      </c>
      <c r="AS1316" s="1428" t="s">
        <v>6635</v>
      </c>
    </row>
    <row r="1317" spans="1:45" s="1414" customFormat="1" ht="17.25" customHeight="1">
      <c r="A1317" s="1414" t="str">
        <f t="shared" si="69"/>
        <v/>
      </c>
      <c r="B1317" s="1414" t="str">
        <f t="shared" si="71"/>
        <v/>
      </c>
      <c r="C1317" s="1414" t="str">
        <f t="shared" si="70"/>
        <v/>
      </c>
      <c r="D1317" s="1414" t="str">
        <f t="shared" si="71"/>
        <v/>
      </c>
      <c r="E1317" s="1414" t="str">
        <f t="shared" si="67"/>
        <v>A04AR320 Finishing Work Door &amp; Window Work Ballistic Resistant Door w/ Steel Frame, Panic Bar (UoM: M2)</v>
      </c>
      <c r="F1317" s="1414" t="str">
        <f t="shared" si="68"/>
        <v xml:space="preserve">A04AR320-00001 Finishing Work Door &amp; Window Work Ballistic Resistant Door w/ Steel Frame, Panic Bar (UoM: M2) Fire Protective Rating: N/A     w/ Hardware &amp; Accessories  </v>
      </c>
      <c r="G1317" s="1427" t="str" cm="1">
        <f t="array" ref="G1317:H1317">_xlfn.TEXTSPLIT(I1317,"-")</f>
        <v>A04AR320</v>
      </c>
      <c r="H1317" s="1427" t="str">
        <v>00001</v>
      </c>
      <c r="I1317" s="1428" t="s">
        <v>6636</v>
      </c>
      <c r="J1317" s="1428" t="s">
        <v>4288</v>
      </c>
      <c r="K1317" s="1428" t="s">
        <v>5683</v>
      </c>
      <c r="L1317" s="1428" t="s">
        <v>5684</v>
      </c>
      <c r="M1317" s="1428" t="s">
        <v>4288</v>
      </c>
      <c r="N1317" s="1428" t="s">
        <v>6073</v>
      </c>
      <c r="O1317" s="1428" t="s">
        <v>6637</v>
      </c>
      <c r="P1317" s="1428" t="s">
        <v>6638</v>
      </c>
      <c r="Q1317" s="1428" t="s">
        <v>4408</v>
      </c>
      <c r="R1317" s="1428" t="s">
        <v>6076</v>
      </c>
      <c r="S1317" s="1428" t="s">
        <v>2965</v>
      </c>
      <c r="T1317" s="1428">
        <v>0</v>
      </c>
      <c r="U1317" s="1428" t="s">
        <v>2965</v>
      </c>
      <c r="V1317" s="1428">
        <v>0</v>
      </c>
      <c r="W1317" s="1428" t="s">
        <v>2965</v>
      </c>
      <c r="X1317" s="1428">
        <v>0</v>
      </c>
      <c r="Y1317" s="1428" t="s">
        <v>2965</v>
      </c>
      <c r="Z1317" s="1428">
        <v>0</v>
      </c>
      <c r="AA1317" s="1428" t="s">
        <v>4999</v>
      </c>
      <c r="AB1317" s="1428" t="s">
        <v>6077</v>
      </c>
      <c r="AC1317" s="1428" t="s">
        <v>2965</v>
      </c>
      <c r="AD1317" s="1428">
        <v>0</v>
      </c>
      <c r="AE1317" s="1428" t="s">
        <v>2965</v>
      </c>
      <c r="AF1317" s="1428">
        <v>0</v>
      </c>
      <c r="AG1317" s="1428">
        <v>0</v>
      </c>
      <c r="AH1317" s="1428">
        <v>0</v>
      </c>
      <c r="AI1317" s="1428">
        <v>0</v>
      </c>
      <c r="AJ1317" s="1428">
        <v>0</v>
      </c>
      <c r="AK1317" s="1428">
        <v>0</v>
      </c>
      <c r="AL1317" s="1428">
        <v>0</v>
      </c>
      <c r="AM1317" s="1428">
        <v>0</v>
      </c>
      <c r="AN1317" s="1428">
        <v>0</v>
      </c>
      <c r="AO1317" s="1428" t="s">
        <v>2965</v>
      </c>
      <c r="AP1317" s="1428" t="s">
        <v>4360</v>
      </c>
      <c r="AQ1317" s="1428" t="s">
        <v>4360</v>
      </c>
      <c r="AR1317" s="1428" t="s">
        <v>6639</v>
      </c>
      <c r="AS1317" s="1428" t="s">
        <v>6636</v>
      </c>
    </row>
    <row r="1318" spans="1:45" s="1414" customFormat="1" ht="17.25" customHeight="1">
      <c r="A1318" s="1414" t="str">
        <f t="shared" si="69"/>
        <v/>
      </c>
      <c r="B1318" s="1414" t="str">
        <f t="shared" si="71"/>
        <v/>
      </c>
      <c r="C1318" s="1414" t="str">
        <f t="shared" si="70"/>
        <v/>
      </c>
      <c r="D1318" s="1414" t="str">
        <f t="shared" si="71"/>
        <v/>
      </c>
      <c r="E1318" s="1414" t="str">
        <f t="shared" si="67"/>
        <v>A04AR320 Finishing Work Door &amp; Window Work Ballistic Resistant Door w/ Steel Frame, Panic Bar (UoM: M2)</v>
      </c>
      <c r="F1318" s="1414" t="str">
        <f t="shared" si="68"/>
        <v xml:space="preserve">A04AR320-00002 Finishing Work Door &amp; Window Work Ballistic Resistant Door w/ Steel Frame, Panic Bar (UoM: M2) Fire Protective Rating: 0.5-hr     w/ Hardware &amp; Accessories  </v>
      </c>
      <c r="G1318" s="1427" t="str" cm="1">
        <f t="array" ref="G1318:H1318">_xlfn.TEXTSPLIT(I1318,"-")</f>
        <v>A04AR320</v>
      </c>
      <c r="H1318" s="1427" t="str">
        <v>00002</v>
      </c>
      <c r="I1318" s="1428" t="s">
        <v>6640</v>
      </c>
      <c r="J1318" s="1428" t="s">
        <v>4288</v>
      </c>
      <c r="K1318" s="1428" t="s">
        <v>5683</v>
      </c>
      <c r="L1318" s="1428" t="s">
        <v>5684</v>
      </c>
      <c r="M1318" s="1428" t="s">
        <v>4288</v>
      </c>
      <c r="N1318" s="1428" t="s">
        <v>6073</v>
      </c>
      <c r="O1318" s="1428" t="s">
        <v>6637</v>
      </c>
      <c r="P1318" s="1428" t="s">
        <v>6638</v>
      </c>
      <c r="Q1318" s="1428" t="s">
        <v>4442</v>
      </c>
      <c r="R1318" s="1428" t="s">
        <v>6080</v>
      </c>
      <c r="S1318" s="1428" t="s">
        <v>2965</v>
      </c>
      <c r="T1318" s="1428">
        <v>0</v>
      </c>
      <c r="U1318" s="1428" t="s">
        <v>2965</v>
      </c>
      <c r="V1318" s="1428">
        <v>0</v>
      </c>
      <c r="W1318" s="1428" t="s">
        <v>2965</v>
      </c>
      <c r="X1318" s="1428">
        <v>0</v>
      </c>
      <c r="Y1318" s="1428" t="s">
        <v>2965</v>
      </c>
      <c r="Z1318" s="1428">
        <v>0</v>
      </c>
      <c r="AA1318" s="1428" t="s">
        <v>4999</v>
      </c>
      <c r="AB1318" s="1428" t="s">
        <v>6077</v>
      </c>
      <c r="AC1318" s="1428" t="s">
        <v>2965</v>
      </c>
      <c r="AD1318" s="1428">
        <v>0</v>
      </c>
      <c r="AE1318" s="1428" t="s">
        <v>2965</v>
      </c>
      <c r="AF1318" s="1428">
        <v>0</v>
      </c>
      <c r="AG1318" s="1428">
        <v>0</v>
      </c>
      <c r="AH1318" s="1428">
        <v>0</v>
      </c>
      <c r="AI1318" s="1428">
        <v>0</v>
      </c>
      <c r="AJ1318" s="1428">
        <v>0</v>
      </c>
      <c r="AK1318" s="1428">
        <v>0</v>
      </c>
      <c r="AL1318" s="1428">
        <v>0</v>
      </c>
      <c r="AM1318" s="1428">
        <v>0</v>
      </c>
      <c r="AN1318" s="1428">
        <v>0</v>
      </c>
      <c r="AO1318" s="1428" t="s">
        <v>2965</v>
      </c>
      <c r="AP1318" s="1428" t="s">
        <v>4360</v>
      </c>
      <c r="AQ1318" s="1428" t="s">
        <v>4360</v>
      </c>
      <c r="AR1318" s="1428" t="s">
        <v>6639</v>
      </c>
      <c r="AS1318" s="1428" t="s">
        <v>6640</v>
      </c>
    </row>
    <row r="1319" spans="1:45" s="1414" customFormat="1" ht="17.25" customHeight="1">
      <c r="A1319" s="1414" t="str">
        <f t="shared" si="69"/>
        <v/>
      </c>
      <c r="B1319" s="1414" t="str">
        <f t="shared" si="71"/>
        <v/>
      </c>
      <c r="C1319" s="1414" t="str">
        <f t="shared" si="70"/>
        <v/>
      </c>
      <c r="D1319" s="1414" t="str">
        <f t="shared" si="71"/>
        <v/>
      </c>
      <c r="E1319" s="1414" t="str">
        <f t="shared" si="67"/>
        <v>A04AR320 Finishing Work Door &amp; Window Work Ballistic Resistant Door w/ Steel Frame, Panic Bar (UoM: M2)</v>
      </c>
      <c r="F1319" s="1414" t="str">
        <f t="shared" si="68"/>
        <v xml:space="preserve">A04AR320-00003 Finishing Work Door &amp; Window Work Ballistic Resistant Door w/ Steel Frame, Panic Bar (UoM: M2) Fire Protective Rating: 1-hr     w/ Hardware &amp; Accessories  </v>
      </c>
      <c r="G1319" s="1427" t="str" cm="1">
        <f t="array" ref="G1319:H1319">_xlfn.TEXTSPLIT(I1319,"-")</f>
        <v>A04AR320</v>
      </c>
      <c r="H1319" s="1427" t="str">
        <v>00003</v>
      </c>
      <c r="I1319" s="1428" t="s">
        <v>6641</v>
      </c>
      <c r="J1319" s="1428" t="s">
        <v>4288</v>
      </c>
      <c r="K1319" s="1428" t="s">
        <v>5683</v>
      </c>
      <c r="L1319" s="1428" t="s">
        <v>5684</v>
      </c>
      <c r="M1319" s="1428" t="s">
        <v>4288</v>
      </c>
      <c r="N1319" s="1428" t="s">
        <v>6073</v>
      </c>
      <c r="O1319" s="1428" t="s">
        <v>6637</v>
      </c>
      <c r="P1319" s="1428" t="s">
        <v>6638</v>
      </c>
      <c r="Q1319" s="1428" t="s">
        <v>4477</v>
      </c>
      <c r="R1319" s="1428" t="s">
        <v>6082</v>
      </c>
      <c r="S1319" s="1428" t="s">
        <v>2965</v>
      </c>
      <c r="T1319" s="1428">
        <v>0</v>
      </c>
      <c r="U1319" s="1428" t="s">
        <v>2965</v>
      </c>
      <c r="V1319" s="1428">
        <v>0</v>
      </c>
      <c r="W1319" s="1428" t="s">
        <v>2965</v>
      </c>
      <c r="X1319" s="1428">
        <v>0</v>
      </c>
      <c r="Y1319" s="1428" t="s">
        <v>2965</v>
      </c>
      <c r="Z1319" s="1428">
        <v>0</v>
      </c>
      <c r="AA1319" s="1428" t="s">
        <v>4999</v>
      </c>
      <c r="AB1319" s="1428" t="s">
        <v>6077</v>
      </c>
      <c r="AC1319" s="1428" t="s">
        <v>2965</v>
      </c>
      <c r="AD1319" s="1428">
        <v>0</v>
      </c>
      <c r="AE1319" s="1428" t="s">
        <v>2965</v>
      </c>
      <c r="AF1319" s="1428">
        <v>0</v>
      </c>
      <c r="AG1319" s="1428">
        <v>0</v>
      </c>
      <c r="AH1319" s="1428">
        <v>0</v>
      </c>
      <c r="AI1319" s="1428">
        <v>0</v>
      </c>
      <c r="AJ1319" s="1428">
        <v>0</v>
      </c>
      <c r="AK1319" s="1428">
        <v>0</v>
      </c>
      <c r="AL1319" s="1428">
        <v>0</v>
      </c>
      <c r="AM1319" s="1428">
        <v>0</v>
      </c>
      <c r="AN1319" s="1428">
        <v>0</v>
      </c>
      <c r="AO1319" s="1428" t="s">
        <v>2965</v>
      </c>
      <c r="AP1319" s="1428" t="s">
        <v>4360</v>
      </c>
      <c r="AQ1319" s="1428" t="s">
        <v>4360</v>
      </c>
      <c r="AR1319" s="1428" t="s">
        <v>6639</v>
      </c>
      <c r="AS1319" s="1428" t="s">
        <v>6641</v>
      </c>
    </row>
    <row r="1320" spans="1:45" s="1414" customFormat="1" ht="17.25" customHeight="1">
      <c r="A1320" s="1414" t="str">
        <f t="shared" si="69"/>
        <v/>
      </c>
      <c r="B1320" s="1414" t="str">
        <f t="shared" si="71"/>
        <v/>
      </c>
      <c r="C1320" s="1414" t="str">
        <f t="shared" si="70"/>
        <v/>
      </c>
      <c r="D1320" s="1414" t="str">
        <f t="shared" si="71"/>
        <v/>
      </c>
      <c r="E1320" s="1414" t="str">
        <f t="shared" si="67"/>
        <v>A04AR320 Finishing Work Door &amp; Window Work Ballistic Resistant Door w/ Steel Frame, Panic Bar (UoM: M2)</v>
      </c>
      <c r="F1320" s="1414" t="str">
        <f t="shared" si="68"/>
        <v xml:space="preserve">A04AR320-00004 Finishing Work Door &amp; Window Work Ballistic Resistant Door w/ Steel Frame, Panic Bar (UoM: M2) Fire Protective Rating: 1.5-hrs     w/ Hardware &amp; Accessories  </v>
      </c>
      <c r="G1320" s="1427" t="str" cm="1">
        <f t="array" ref="G1320:H1320">_xlfn.TEXTSPLIT(I1320,"-")</f>
        <v>A04AR320</v>
      </c>
      <c r="H1320" s="1427" t="str">
        <v>00004</v>
      </c>
      <c r="I1320" s="1428" t="s">
        <v>6642</v>
      </c>
      <c r="J1320" s="1428" t="s">
        <v>4288</v>
      </c>
      <c r="K1320" s="1428" t="s">
        <v>5683</v>
      </c>
      <c r="L1320" s="1428" t="s">
        <v>5684</v>
      </c>
      <c r="M1320" s="1428" t="s">
        <v>4288</v>
      </c>
      <c r="N1320" s="1428" t="s">
        <v>6073</v>
      </c>
      <c r="O1320" s="1428" t="s">
        <v>6637</v>
      </c>
      <c r="P1320" s="1428" t="s">
        <v>6638</v>
      </c>
      <c r="Q1320" s="1428" t="s">
        <v>4526</v>
      </c>
      <c r="R1320" s="1428" t="s">
        <v>6084</v>
      </c>
      <c r="S1320" s="1428" t="s">
        <v>2965</v>
      </c>
      <c r="T1320" s="1428">
        <v>0</v>
      </c>
      <c r="U1320" s="1428" t="s">
        <v>2965</v>
      </c>
      <c r="V1320" s="1428">
        <v>0</v>
      </c>
      <c r="W1320" s="1428" t="s">
        <v>2965</v>
      </c>
      <c r="X1320" s="1428">
        <v>0</v>
      </c>
      <c r="Y1320" s="1428" t="s">
        <v>2965</v>
      </c>
      <c r="Z1320" s="1428">
        <v>0</v>
      </c>
      <c r="AA1320" s="1428" t="s">
        <v>4999</v>
      </c>
      <c r="AB1320" s="1428" t="s">
        <v>6077</v>
      </c>
      <c r="AC1320" s="1428" t="s">
        <v>2965</v>
      </c>
      <c r="AD1320" s="1428">
        <v>0</v>
      </c>
      <c r="AE1320" s="1428" t="s">
        <v>2965</v>
      </c>
      <c r="AF1320" s="1428">
        <v>0</v>
      </c>
      <c r="AG1320" s="1428">
        <v>0</v>
      </c>
      <c r="AH1320" s="1428">
        <v>0</v>
      </c>
      <c r="AI1320" s="1428">
        <v>0</v>
      </c>
      <c r="AJ1320" s="1428">
        <v>0</v>
      </c>
      <c r="AK1320" s="1428">
        <v>0</v>
      </c>
      <c r="AL1320" s="1428">
        <v>0</v>
      </c>
      <c r="AM1320" s="1428">
        <v>0</v>
      </c>
      <c r="AN1320" s="1428">
        <v>0</v>
      </c>
      <c r="AO1320" s="1428" t="s">
        <v>2965</v>
      </c>
      <c r="AP1320" s="1428" t="s">
        <v>4360</v>
      </c>
      <c r="AQ1320" s="1428" t="s">
        <v>4360</v>
      </c>
      <c r="AR1320" s="1428" t="s">
        <v>6639</v>
      </c>
      <c r="AS1320" s="1428" t="s">
        <v>6642</v>
      </c>
    </row>
    <row r="1321" spans="1:45" s="1414" customFormat="1" ht="17.25" customHeight="1">
      <c r="A1321" s="1414" t="str">
        <f t="shared" si="69"/>
        <v/>
      </c>
      <c r="B1321" s="1414" t="str">
        <f t="shared" si="71"/>
        <v/>
      </c>
      <c r="C1321" s="1414" t="str">
        <f t="shared" si="70"/>
        <v/>
      </c>
      <c r="D1321" s="1414" t="str">
        <f t="shared" si="71"/>
        <v/>
      </c>
      <c r="E1321" s="1414" t="str">
        <f t="shared" si="67"/>
        <v>A04AR320 Finishing Work Door &amp; Window Work Ballistic Resistant Door w/ Steel Frame, Panic Bar (UoM: M2)</v>
      </c>
      <c r="F1321" s="1414" t="str">
        <f t="shared" si="68"/>
        <v xml:space="preserve">A04AR320-00005 Finishing Work Door &amp; Window Work Ballistic Resistant Door w/ Steel Frame, Panic Bar (UoM: M2) Fire Protective Rating: 2-hrs     w/ Hardware &amp; Accessories  </v>
      </c>
      <c r="G1321" s="1427" t="str" cm="1">
        <f t="array" ref="G1321:H1321">_xlfn.TEXTSPLIT(I1321,"-")</f>
        <v>A04AR320</v>
      </c>
      <c r="H1321" s="1427" t="str">
        <v>00005</v>
      </c>
      <c r="I1321" s="1428" t="s">
        <v>6643</v>
      </c>
      <c r="J1321" s="1428" t="s">
        <v>4288</v>
      </c>
      <c r="K1321" s="1428" t="s">
        <v>5683</v>
      </c>
      <c r="L1321" s="1428" t="s">
        <v>5684</v>
      </c>
      <c r="M1321" s="1428" t="s">
        <v>4288</v>
      </c>
      <c r="N1321" s="1428" t="s">
        <v>6073</v>
      </c>
      <c r="O1321" s="1428" t="s">
        <v>6637</v>
      </c>
      <c r="P1321" s="1428" t="s">
        <v>6638</v>
      </c>
      <c r="Q1321" s="1428" t="s">
        <v>4535</v>
      </c>
      <c r="R1321" s="1428" t="s">
        <v>6086</v>
      </c>
      <c r="S1321" s="1428" t="s">
        <v>2965</v>
      </c>
      <c r="T1321" s="1428">
        <v>0</v>
      </c>
      <c r="U1321" s="1428" t="s">
        <v>2965</v>
      </c>
      <c r="V1321" s="1428">
        <v>0</v>
      </c>
      <c r="W1321" s="1428" t="s">
        <v>2965</v>
      </c>
      <c r="X1321" s="1428">
        <v>0</v>
      </c>
      <c r="Y1321" s="1428" t="s">
        <v>2965</v>
      </c>
      <c r="Z1321" s="1428">
        <v>0</v>
      </c>
      <c r="AA1321" s="1428" t="s">
        <v>4999</v>
      </c>
      <c r="AB1321" s="1428" t="s">
        <v>6077</v>
      </c>
      <c r="AC1321" s="1428" t="s">
        <v>2965</v>
      </c>
      <c r="AD1321" s="1428">
        <v>0</v>
      </c>
      <c r="AE1321" s="1428" t="s">
        <v>2965</v>
      </c>
      <c r="AF1321" s="1428">
        <v>0</v>
      </c>
      <c r="AG1321" s="1428">
        <v>0</v>
      </c>
      <c r="AH1321" s="1428">
        <v>0</v>
      </c>
      <c r="AI1321" s="1428">
        <v>0</v>
      </c>
      <c r="AJ1321" s="1428">
        <v>0</v>
      </c>
      <c r="AK1321" s="1428">
        <v>0</v>
      </c>
      <c r="AL1321" s="1428">
        <v>0</v>
      </c>
      <c r="AM1321" s="1428">
        <v>0</v>
      </c>
      <c r="AN1321" s="1428">
        <v>0</v>
      </c>
      <c r="AO1321" s="1428" t="s">
        <v>2965</v>
      </c>
      <c r="AP1321" s="1428" t="s">
        <v>4360</v>
      </c>
      <c r="AQ1321" s="1428" t="s">
        <v>4360</v>
      </c>
      <c r="AR1321" s="1428" t="s">
        <v>6639</v>
      </c>
      <c r="AS1321" s="1428" t="s">
        <v>6643</v>
      </c>
    </row>
    <row r="1322" spans="1:45" s="1414" customFormat="1" ht="17.25" customHeight="1">
      <c r="A1322" s="1414" t="str">
        <f t="shared" si="69"/>
        <v/>
      </c>
      <c r="B1322" s="1414" t="str">
        <f t="shared" si="71"/>
        <v/>
      </c>
      <c r="C1322" s="1414" t="str">
        <f t="shared" si="70"/>
        <v/>
      </c>
      <c r="D1322" s="1414" t="str">
        <f t="shared" si="71"/>
        <v/>
      </c>
      <c r="E1322" s="1414" t="str">
        <f t="shared" si="67"/>
        <v>A04AR320 Finishing Work Door &amp; Window Work Ballistic Resistant Door w/ Steel Frame, Panic Bar (UoM: M2)</v>
      </c>
      <c r="F1322" s="1414" t="str">
        <f t="shared" si="68"/>
        <v xml:space="preserve">A04AR320-00006 Finishing Work Door &amp; Window Work Ballistic Resistant Door w/ Steel Frame, Panic Bar (UoM: M2) Fire Protective Rating: 3-hrs     w/ Hardware &amp; Accessories  </v>
      </c>
      <c r="G1322" s="1427" t="str" cm="1">
        <f t="array" ref="G1322:H1322">_xlfn.TEXTSPLIT(I1322,"-")</f>
        <v>A04AR320</v>
      </c>
      <c r="H1322" s="1427" t="str">
        <v>00006</v>
      </c>
      <c r="I1322" s="1428" t="s">
        <v>6644</v>
      </c>
      <c r="J1322" s="1428" t="s">
        <v>4288</v>
      </c>
      <c r="K1322" s="1428" t="s">
        <v>5683</v>
      </c>
      <c r="L1322" s="1428" t="s">
        <v>5684</v>
      </c>
      <c r="M1322" s="1428" t="s">
        <v>4288</v>
      </c>
      <c r="N1322" s="1428" t="s">
        <v>6073</v>
      </c>
      <c r="O1322" s="1428" t="s">
        <v>6637</v>
      </c>
      <c r="P1322" s="1428" t="s">
        <v>6638</v>
      </c>
      <c r="Q1322" s="1428" t="s">
        <v>6088</v>
      </c>
      <c r="R1322" s="1428" t="s">
        <v>6089</v>
      </c>
      <c r="S1322" s="1428" t="s">
        <v>2965</v>
      </c>
      <c r="T1322" s="1428">
        <v>0</v>
      </c>
      <c r="U1322" s="1428" t="s">
        <v>2965</v>
      </c>
      <c r="V1322" s="1428">
        <v>0</v>
      </c>
      <c r="W1322" s="1428" t="s">
        <v>2965</v>
      </c>
      <c r="X1322" s="1428">
        <v>0</v>
      </c>
      <c r="Y1322" s="1428" t="s">
        <v>2965</v>
      </c>
      <c r="Z1322" s="1428">
        <v>0</v>
      </c>
      <c r="AA1322" s="1428" t="s">
        <v>4999</v>
      </c>
      <c r="AB1322" s="1428" t="s">
        <v>6077</v>
      </c>
      <c r="AC1322" s="1428" t="s">
        <v>2965</v>
      </c>
      <c r="AD1322" s="1428">
        <v>0</v>
      </c>
      <c r="AE1322" s="1428" t="s">
        <v>2965</v>
      </c>
      <c r="AF1322" s="1428">
        <v>0</v>
      </c>
      <c r="AG1322" s="1428">
        <v>0</v>
      </c>
      <c r="AH1322" s="1428">
        <v>0</v>
      </c>
      <c r="AI1322" s="1428">
        <v>0</v>
      </c>
      <c r="AJ1322" s="1428">
        <v>0</v>
      </c>
      <c r="AK1322" s="1428">
        <v>0</v>
      </c>
      <c r="AL1322" s="1428">
        <v>0</v>
      </c>
      <c r="AM1322" s="1428">
        <v>0</v>
      </c>
      <c r="AN1322" s="1428">
        <v>0</v>
      </c>
      <c r="AO1322" s="1428" t="s">
        <v>2965</v>
      </c>
      <c r="AP1322" s="1428" t="s">
        <v>4360</v>
      </c>
      <c r="AQ1322" s="1428" t="s">
        <v>4360</v>
      </c>
      <c r="AR1322" s="1428" t="s">
        <v>6639</v>
      </c>
      <c r="AS1322" s="1428" t="s">
        <v>6644</v>
      </c>
    </row>
    <row r="1323" spans="1:45" s="1414" customFormat="1" ht="17.25" customHeight="1">
      <c r="A1323" s="1414" t="str">
        <f t="shared" si="69"/>
        <v/>
      </c>
      <c r="B1323" s="1414" t="str">
        <f t="shared" si="71"/>
        <v/>
      </c>
      <c r="C1323" s="1414" t="str">
        <f t="shared" si="70"/>
        <v>00001</v>
      </c>
      <c r="D1323" s="1414" t="str">
        <f t="shared" si="71"/>
        <v>Fire Protective Rating: N/A, Single Door</v>
      </c>
      <c r="E1323" s="1414" t="str">
        <f t="shared" si="67"/>
        <v>A04AR321 Finishing Work Door &amp; Window Work Ballistic Resistant Door w/ Steel Frame, Panic Bar (UoM: EA)</v>
      </c>
      <c r="F1323" s="1414" t="str">
        <f t="shared" si="68"/>
        <v xml:space="preserve">A04AR321-00001 Finishing Work Door &amp; Window Work Ballistic Resistant Door w/ Steel Frame, Panic Bar (UoM: EA) Fire Protective Rating: N/A, Single Door     w/ Hardware &amp; Accessories  </v>
      </c>
      <c r="G1323" s="1427" t="str" cm="1">
        <f t="array" ref="G1323:H1323">_xlfn.TEXTSPLIT(I1323,"-")</f>
        <v>A04AR321</v>
      </c>
      <c r="H1323" s="1427" t="str">
        <v>00001</v>
      </c>
      <c r="I1323" s="1428" t="s">
        <v>6645</v>
      </c>
      <c r="J1323" s="1428" t="s">
        <v>4288</v>
      </c>
      <c r="K1323" s="1428" t="s">
        <v>5683</v>
      </c>
      <c r="L1323" s="1428" t="s">
        <v>5684</v>
      </c>
      <c r="M1323" s="1428" t="s">
        <v>4288</v>
      </c>
      <c r="N1323" s="1428" t="s">
        <v>6073</v>
      </c>
      <c r="O1323" s="1428" t="s">
        <v>6646</v>
      </c>
      <c r="P1323" s="1428" t="s">
        <v>6647</v>
      </c>
      <c r="Q1323" s="1428" t="s">
        <v>4412</v>
      </c>
      <c r="R1323" s="1428" t="s">
        <v>6093</v>
      </c>
      <c r="S1323" s="1428" t="s">
        <v>2965</v>
      </c>
      <c r="T1323" s="1428">
        <v>0</v>
      </c>
      <c r="U1323" s="1428" t="s">
        <v>2965</v>
      </c>
      <c r="V1323" s="1428">
        <v>0</v>
      </c>
      <c r="W1323" s="1428" t="s">
        <v>2965</v>
      </c>
      <c r="X1323" s="1428">
        <v>0</v>
      </c>
      <c r="Y1323" s="1428" t="s">
        <v>2965</v>
      </c>
      <c r="Z1323" s="1428">
        <v>0</v>
      </c>
      <c r="AA1323" s="1428" t="s">
        <v>4999</v>
      </c>
      <c r="AB1323" s="1428" t="s">
        <v>6077</v>
      </c>
      <c r="AC1323" s="1428" t="s">
        <v>2965</v>
      </c>
      <c r="AD1323" s="1428">
        <v>0</v>
      </c>
      <c r="AE1323" s="1428" t="s">
        <v>2965</v>
      </c>
      <c r="AF1323" s="1428">
        <v>0</v>
      </c>
      <c r="AG1323" s="1428">
        <v>0</v>
      </c>
      <c r="AH1323" s="1428" t="s">
        <v>6094</v>
      </c>
      <c r="AI1323" s="1428">
        <v>0</v>
      </c>
      <c r="AJ1323" s="1428">
        <v>0</v>
      </c>
      <c r="AK1323" s="1428">
        <v>0</v>
      </c>
      <c r="AL1323" s="1428">
        <v>0</v>
      </c>
      <c r="AM1323" s="1428">
        <v>0</v>
      </c>
      <c r="AN1323" s="1428">
        <v>0</v>
      </c>
      <c r="AO1323" s="1428" t="s">
        <v>2965</v>
      </c>
      <c r="AP1323" s="1428" t="s">
        <v>4817</v>
      </c>
      <c r="AQ1323" s="1428" t="s">
        <v>4817</v>
      </c>
      <c r="AR1323" s="1428" t="s">
        <v>6648</v>
      </c>
      <c r="AS1323" s="1428" t="s">
        <v>6645</v>
      </c>
    </row>
    <row r="1324" spans="1:45" s="1414" customFormat="1" ht="17.25" customHeight="1">
      <c r="A1324" s="1414" t="str">
        <f t="shared" si="69"/>
        <v>00002</v>
      </c>
      <c r="B1324" s="1414" t="str">
        <f t="shared" si="71"/>
        <v>Fire Protective Rating: N/A, Double Door</v>
      </c>
      <c r="C1324" s="1414" t="str">
        <f t="shared" si="70"/>
        <v/>
      </c>
      <c r="D1324" s="1414" t="str">
        <f t="shared" si="71"/>
        <v/>
      </c>
      <c r="E1324" s="1414" t="str">
        <f t="shared" si="67"/>
        <v>A04AR321 Finishing Work Door &amp; Window Work Ballistic Resistant Door w/ Steel Frame, Panic Bar (UoM: EA)</v>
      </c>
      <c r="F1324" s="1414" t="str">
        <f t="shared" si="68"/>
        <v xml:space="preserve">A04AR321-00002 Finishing Work Door &amp; Window Work Ballistic Resistant Door w/ Steel Frame, Panic Bar (UoM: EA) Fire Protective Rating: N/A, Double Door     w/ Hardware &amp; Accessories  </v>
      </c>
      <c r="G1324" s="1427" t="str" cm="1">
        <f t="array" ref="G1324:H1324">_xlfn.TEXTSPLIT(I1324,"-")</f>
        <v>A04AR321</v>
      </c>
      <c r="H1324" s="1427" t="str">
        <v>00002</v>
      </c>
      <c r="I1324" s="1428" t="s">
        <v>6649</v>
      </c>
      <c r="J1324" s="1428" t="s">
        <v>4288</v>
      </c>
      <c r="K1324" s="1428" t="s">
        <v>5683</v>
      </c>
      <c r="L1324" s="1428" t="s">
        <v>5684</v>
      </c>
      <c r="M1324" s="1428" t="s">
        <v>4288</v>
      </c>
      <c r="N1324" s="1428" t="s">
        <v>6073</v>
      </c>
      <c r="O1324" s="1428" t="s">
        <v>6646</v>
      </c>
      <c r="P1324" s="1428" t="s">
        <v>6647</v>
      </c>
      <c r="Q1324" s="1428" t="s">
        <v>4436</v>
      </c>
      <c r="R1324" s="1428" t="s">
        <v>6096</v>
      </c>
      <c r="S1324" s="1428" t="s">
        <v>2965</v>
      </c>
      <c r="T1324" s="1428">
        <v>0</v>
      </c>
      <c r="U1324" s="1428" t="s">
        <v>2965</v>
      </c>
      <c r="V1324" s="1428">
        <v>0</v>
      </c>
      <c r="W1324" s="1428" t="s">
        <v>2965</v>
      </c>
      <c r="X1324" s="1428">
        <v>0</v>
      </c>
      <c r="Y1324" s="1428" t="s">
        <v>2965</v>
      </c>
      <c r="Z1324" s="1428">
        <v>0</v>
      </c>
      <c r="AA1324" s="1428" t="s">
        <v>4999</v>
      </c>
      <c r="AB1324" s="1428" t="s">
        <v>6077</v>
      </c>
      <c r="AC1324" s="1428" t="s">
        <v>2965</v>
      </c>
      <c r="AD1324" s="1428">
        <v>0</v>
      </c>
      <c r="AE1324" s="1428" t="s">
        <v>2965</v>
      </c>
      <c r="AF1324" s="1428">
        <v>0</v>
      </c>
      <c r="AG1324" s="1428">
        <v>0</v>
      </c>
      <c r="AH1324" s="1428" t="s">
        <v>6094</v>
      </c>
      <c r="AI1324" s="1428">
        <v>0</v>
      </c>
      <c r="AJ1324" s="1428">
        <v>0</v>
      </c>
      <c r="AK1324" s="1428">
        <v>0</v>
      </c>
      <c r="AL1324" s="1428">
        <v>0</v>
      </c>
      <c r="AM1324" s="1428">
        <v>0</v>
      </c>
      <c r="AN1324" s="1428">
        <v>0</v>
      </c>
      <c r="AO1324" s="1428" t="s">
        <v>2965</v>
      </c>
      <c r="AP1324" s="1428" t="s">
        <v>4817</v>
      </c>
      <c r="AQ1324" s="1428" t="s">
        <v>4817</v>
      </c>
      <c r="AR1324" s="1428" t="s">
        <v>6648</v>
      </c>
      <c r="AS1324" s="1428" t="s">
        <v>6649</v>
      </c>
    </row>
    <row r="1325" spans="1:45" s="1414" customFormat="1" ht="17.25" customHeight="1">
      <c r="A1325" s="1414" t="str">
        <f t="shared" si="69"/>
        <v/>
      </c>
      <c r="B1325" s="1414" t="str">
        <f t="shared" si="71"/>
        <v/>
      </c>
      <c r="C1325" s="1414" t="str">
        <f t="shared" si="70"/>
        <v>00003</v>
      </c>
      <c r="D1325" s="1414" t="str">
        <f t="shared" si="71"/>
        <v>Fire Protective Rating: 0.5-hr, Single Door</v>
      </c>
      <c r="E1325" s="1414" t="str">
        <f t="shared" si="67"/>
        <v>A04AR321 Finishing Work Door &amp; Window Work Ballistic Resistant Door w/ Steel Frame, Panic Bar (UoM: EA)</v>
      </c>
      <c r="F1325" s="1414" t="str">
        <f t="shared" si="68"/>
        <v xml:space="preserve">A04AR321-00003 Finishing Work Door &amp; Window Work Ballistic Resistant Door w/ Steel Frame, Panic Bar (UoM: EA) Fire Protective Rating: 0.5-hr, Single Door     w/ Hardware &amp; Accessories  </v>
      </c>
      <c r="G1325" s="1427" t="str" cm="1">
        <f t="array" ref="G1325:H1325">_xlfn.TEXTSPLIT(I1325,"-")</f>
        <v>A04AR321</v>
      </c>
      <c r="H1325" s="1427" t="str">
        <v>00003</v>
      </c>
      <c r="I1325" s="1428" t="s">
        <v>6650</v>
      </c>
      <c r="J1325" s="1428" t="s">
        <v>4288</v>
      </c>
      <c r="K1325" s="1428" t="s">
        <v>5683</v>
      </c>
      <c r="L1325" s="1428" t="s">
        <v>5684</v>
      </c>
      <c r="M1325" s="1428" t="s">
        <v>4288</v>
      </c>
      <c r="N1325" s="1428" t="s">
        <v>6073</v>
      </c>
      <c r="O1325" s="1428" t="s">
        <v>6646</v>
      </c>
      <c r="P1325" s="1428" t="s">
        <v>6647</v>
      </c>
      <c r="Q1325" s="1428" t="s">
        <v>4445</v>
      </c>
      <c r="R1325" s="1428" t="s">
        <v>6098</v>
      </c>
      <c r="S1325" s="1428" t="s">
        <v>2965</v>
      </c>
      <c r="T1325" s="1428">
        <v>0</v>
      </c>
      <c r="U1325" s="1428" t="s">
        <v>2965</v>
      </c>
      <c r="V1325" s="1428">
        <v>0</v>
      </c>
      <c r="W1325" s="1428" t="s">
        <v>2965</v>
      </c>
      <c r="X1325" s="1428">
        <v>0</v>
      </c>
      <c r="Y1325" s="1428" t="s">
        <v>2965</v>
      </c>
      <c r="Z1325" s="1428">
        <v>0</v>
      </c>
      <c r="AA1325" s="1428" t="s">
        <v>4999</v>
      </c>
      <c r="AB1325" s="1428" t="s">
        <v>6077</v>
      </c>
      <c r="AC1325" s="1428" t="s">
        <v>2965</v>
      </c>
      <c r="AD1325" s="1428">
        <v>0</v>
      </c>
      <c r="AE1325" s="1428" t="s">
        <v>2965</v>
      </c>
      <c r="AF1325" s="1428">
        <v>0</v>
      </c>
      <c r="AG1325" s="1428">
        <v>0</v>
      </c>
      <c r="AH1325" s="1428" t="s">
        <v>6094</v>
      </c>
      <c r="AI1325" s="1428">
        <v>0</v>
      </c>
      <c r="AJ1325" s="1428">
        <v>0</v>
      </c>
      <c r="AK1325" s="1428">
        <v>0</v>
      </c>
      <c r="AL1325" s="1428">
        <v>0</v>
      </c>
      <c r="AM1325" s="1428">
        <v>0</v>
      </c>
      <c r="AN1325" s="1428">
        <v>0</v>
      </c>
      <c r="AO1325" s="1428" t="s">
        <v>2965</v>
      </c>
      <c r="AP1325" s="1428" t="s">
        <v>4817</v>
      </c>
      <c r="AQ1325" s="1428" t="s">
        <v>4817</v>
      </c>
      <c r="AR1325" s="1428" t="s">
        <v>6648</v>
      </c>
      <c r="AS1325" s="1428" t="s">
        <v>6650</v>
      </c>
    </row>
    <row r="1326" spans="1:45" s="1414" customFormat="1" ht="17.25" customHeight="1">
      <c r="A1326" s="1414" t="str">
        <f t="shared" si="69"/>
        <v>00004</v>
      </c>
      <c r="B1326" s="1414" t="str">
        <f t="shared" si="71"/>
        <v>Fire Protective Rating: 0.5-hr, Double Door</v>
      </c>
      <c r="C1326" s="1414" t="str">
        <f t="shared" si="70"/>
        <v/>
      </c>
      <c r="D1326" s="1414" t="str">
        <f t="shared" si="71"/>
        <v/>
      </c>
      <c r="E1326" s="1414" t="str">
        <f t="shared" si="67"/>
        <v>A04AR321 Finishing Work Door &amp; Window Work Ballistic Resistant Door w/ Steel Frame, Panic Bar (UoM: EA)</v>
      </c>
      <c r="F1326" s="1414" t="str">
        <f t="shared" si="68"/>
        <v xml:space="preserve">A04AR321-00004 Finishing Work Door &amp; Window Work Ballistic Resistant Door w/ Steel Frame, Panic Bar (UoM: EA) Fire Protective Rating: 0.5-hr, Double Door     w/ Hardware &amp; Accessories  </v>
      </c>
      <c r="G1326" s="1427" t="str" cm="1">
        <f t="array" ref="G1326:H1326">_xlfn.TEXTSPLIT(I1326,"-")</f>
        <v>A04AR321</v>
      </c>
      <c r="H1326" s="1427" t="str">
        <v>00004</v>
      </c>
      <c r="I1326" s="1428" t="s">
        <v>6651</v>
      </c>
      <c r="J1326" s="1428" t="s">
        <v>4288</v>
      </c>
      <c r="K1326" s="1428" t="s">
        <v>5683</v>
      </c>
      <c r="L1326" s="1428" t="s">
        <v>5684</v>
      </c>
      <c r="M1326" s="1428" t="s">
        <v>4288</v>
      </c>
      <c r="N1326" s="1428" t="s">
        <v>6073</v>
      </c>
      <c r="O1326" s="1428" t="s">
        <v>6646</v>
      </c>
      <c r="P1326" s="1428" t="s">
        <v>6647</v>
      </c>
      <c r="Q1326" s="1428" t="s">
        <v>4448</v>
      </c>
      <c r="R1326" s="1428" t="s">
        <v>6100</v>
      </c>
      <c r="S1326" s="1428" t="s">
        <v>2965</v>
      </c>
      <c r="T1326" s="1428">
        <v>0</v>
      </c>
      <c r="U1326" s="1428" t="s">
        <v>2965</v>
      </c>
      <c r="V1326" s="1428">
        <v>0</v>
      </c>
      <c r="W1326" s="1428" t="s">
        <v>2965</v>
      </c>
      <c r="X1326" s="1428">
        <v>0</v>
      </c>
      <c r="Y1326" s="1428" t="s">
        <v>2965</v>
      </c>
      <c r="Z1326" s="1428">
        <v>0</v>
      </c>
      <c r="AA1326" s="1428" t="s">
        <v>4999</v>
      </c>
      <c r="AB1326" s="1428" t="s">
        <v>6077</v>
      </c>
      <c r="AC1326" s="1428" t="s">
        <v>2965</v>
      </c>
      <c r="AD1326" s="1428">
        <v>0</v>
      </c>
      <c r="AE1326" s="1428" t="s">
        <v>2965</v>
      </c>
      <c r="AF1326" s="1428">
        <v>0</v>
      </c>
      <c r="AG1326" s="1428">
        <v>0</v>
      </c>
      <c r="AH1326" s="1428" t="s">
        <v>6094</v>
      </c>
      <c r="AI1326" s="1428">
        <v>0</v>
      </c>
      <c r="AJ1326" s="1428">
        <v>0</v>
      </c>
      <c r="AK1326" s="1428">
        <v>0</v>
      </c>
      <c r="AL1326" s="1428">
        <v>0</v>
      </c>
      <c r="AM1326" s="1428">
        <v>0</v>
      </c>
      <c r="AN1326" s="1428">
        <v>0</v>
      </c>
      <c r="AO1326" s="1428" t="s">
        <v>2965</v>
      </c>
      <c r="AP1326" s="1428" t="s">
        <v>4817</v>
      </c>
      <c r="AQ1326" s="1428" t="s">
        <v>4817</v>
      </c>
      <c r="AR1326" s="1428" t="s">
        <v>6648</v>
      </c>
      <c r="AS1326" s="1428" t="s">
        <v>6651</v>
      </c>
    </row>
    <row r="1327" spans="1:45" s="1414" customFormat="1" ht="17.25" customHeight="1">
      <c r="A1327" s="1414" t="str">
        <f t="shared" si="69"/>
        <v/>
      </c>
      <c r="B1327" s="1414" t="str">
        <f t="shared" si="71"/>
        <v/>
      </c>
      <c r="C1327" s="1414" t="str">
        <f t="shared" si="70"/>
        <v>00005</v>
      </c>
      <c r="D1327" s="1414" t="str">
        <f t="shared" si="71"/>
        <v>Fire Protective Rating: 1-hr, Single Door</v>
      </c>
      <c r="E1327" s="1414" t="str">
        <f t="shared" si="67"/>
        <v>A04AR321 Finishing Work Door &amp; Window Work Ballistic Resistant Door w/ Steel Frame, Panic Bar (UoM: EA)</v>
      </c>
      <c r="F1327" s="1414" t="str">
        <f t="shared" si="68"/>
        <v xml:space="preserve">A04AR321-00005 Finishing Work Door &amp; Window Work Ballistic Resistant Door w/ Steel Frame, Panic Bar (UoM: EA) Fire Protective Rating: 1-hr, Single Door     w/ Hardware &amp; Accessories  </v>
      </c>
      <c r="G1327" s="1427" t="str" cm="1">
        <f t="array" ref="G1327:H1327">_xlfn.TEXTSPLIT(I1327,"-")</f>
        <v>A04AR321</v>
      </c>
      <c r="H1327" s="1427" t="str">
        <v>00005</v>
      </c>
      <c r="I1327" s="1428" t="s">
        <v>6652</v>
      </c>
      <c r="J1327" s="1428" t="s">
        <v>4288</v>
      </c>
      <c r="K1327" s="1428" t="s">
        <v>5683</v>
      </c>
      <c r="L1327" s="1428" t="s">
        <v>5684</v>
      </c>
      <c r="M1327" s="1428" t="s">
        <v>4288</v>
      </c>
      <c r="N1327" s="1428" t="s">
        <v>6073</v>
      </c>
      <c r="O1327" s="1428" t="s">
        <v>6646</v>
      </c>
      <c r="P1327" s="1428" t="s">
        <v>6647</v>
      </c>
      <c r="Q1327" s="1428" t="s">
        <v>4429</v>
      </c>
      <c r="R1327" s="1428" t="s">
        <v>6102</v>
      </c>
      <c r="S1327" s="1428" t="s">
        <v>2965</v>
      </c>
      <c r="T1327" s="1428">
        <v>0</v>
      </c>
      <c r="U1327" s="1428" t="s">
        <v>2965</v>
      </c>
      <c r="V1327" s="1428">
        <v>0</v>
      </c>
      <c r="W1327" s="1428" t="s">
        <v>2965</v>
      </c>
      <c r="X1327" s="1428">
        <v>0</v>
      </c>
      <c r="Y1327" s="1428" t="s">
        <v>2965</v>
      </c>
      <c r="Z1327" s="1428">
        <v>0</v>
      </c>
      <c r="AA1327" s="1428" t="s">
        <v>4999</v>
      </c>
      <c r="AB1327" s="1428" t="s">
        <v>6077</v>
      </c>
      <c r="AC1327" s="1428" t="s">
        <v>2965</v>
      </c>
      <c r="AD1327" s="1428">
        <v>0</v>
      </c>
      <c r="AE1327" s="1428" t="s">
        <v>2965</v>
      </c>
      <c r="AF1327" s="1428">
        <v>0</v>
      </c>
      <c r="AG1327" s="1428">
        <v>0</v>
      </c>
      <c r="AH1327" s="1428" t="s">
        <v>6094</v>
      </c>
      <c r="AI1327" s="1428">
        <v>0</v>
      </c>
      <c r="AJ1327" s="1428">
        <v>0</v>
      </c>
      <c r="AK1327" s="1428">
        <v>0</v>
      </c>
      <c r="AL1327" s="1428">
        <v>0</v>
      </c>
      <c r="AM1327" s="1428">
        <v>0</v>
      </c>
      <c r="AN1327" s="1428">
        <v>0</v>
      </c>
      <c r="AO1327" s="1428" t="s">
        <v>2965</v>
      </c>
      <c r="AP1327" s="1428" t="s">
        <v>4817</v>
      </c>
      <c r="AQ1327" s="1428" t="s">
        <v>4817</v>
      </c>
      <c r="AR1327" s="1428" t="s">
        <v>6648</v>
      </c>
      <c r="AS1327" s="1428" t="s">
        <v>6652</v>
      </c>
    </row>
    <row r="1328" spans="1:45" s="1414" customFormat="1" ht="17.25" customHeight="1">
      <c r="A1328" s="1414" t="str">
        <f t="shared" si="69"/>
        <v>00006</v>
      </c>
      <c r="B1328" s="1414" t="str">
        <f t="shared" si="71"/>
        <v>Fire Protective Rating: 1-hr, Double Door</v>
      </c>
      <c r="C1328" s="1414" t="str">
        <f t="shared" si="70"/>
        <v/>
      </c>
      <c r="D1328" s="1414" t="str">
        <f t="shared" si="71"/>
        <v/>
      </c>
      <c r="E1328" s="1414" t="str">
        <f t="shared" si="67"/>
        <v>A04AR321 Finishing Work Door &amp; Window Work Ballistic Resistant Door w/ Steel Frame, Panic Bar (UoM: EA)</v>
      </c>
      <c r="F1328" s="1414" t="str">
        <f t="shared" si="68"/>
        <v xml:space="preserve">A04AR321-00006 Finishing Work Door &amp; Window Work Ballistic Resistant Door w/ Steel Frame, Panic Bar (UoM: EA) Fire Protective Rating: 1-hr, Double Door     w/ Hardware &amp; Accessories  </v>
      </c>
      <c r="G1328" s="1427" t="str" cm="1">
        <f t="array" ref="G1328:H1328">_xlfn.TEXTSPLIT(I1328,"-")</f>
        <v>A04AR321</v>
      </c>
      <c r="H1328" s="1427" t="str">
        <v>00006</v>
      </c>
      <c r="I1328" s="1428" t="s">
        <v>6653</v>
      </c>
      <c r="J1328" s="1428" t="s">
        <v>4288</v>
      </c>
      <c r="K1328" s="1428" t="s">
        <v>5683</v>
      </c>
      <c r="L1328" s="1428" t="s">
        <v>5684</v>
      </c>
      <c r="M1328" s="1428" t="s">
        <v>4288</v>
      </c>
      <c r="N1328" s="1428" t="s">
        <v>6073</v>
      </c>
      <c r="O1328" s="1428" t="s">
        <v>6646</v>
      </c>
      <c r="P1328" s="1428" t="s">
        <v>6647</v>
      </c>
      <c r="Q1328" s="1428" t="s">
        <v>4522</v>
      </c>
      <c r="R1328" s="1428" t="s">
        <v>6104</v>
      </c>
      <c r="S1328" s="1428" t="s">
        <v>2965</v>
      </c>
      <c r="T1328" s="1428">
        <v>0</v>
      </c>
      <c r="U1328" s="1428" t="s">
        <v>2965</v>
      </c>
      <c r="V1328" s="1428">
        <v>0</v>
      </c>
      <c r="W1328" s="1428" t="s">
        <v>2965</v>
      </c>
      <c r="X1328" s="1428">
        <v>0</v>
      </c>
      <c r="Y1328" s="1428" t="s">
        <v>2965</v>
      </c>
      <c r="Z1328" s="1428">
        <v>0</v>
      </c>
      <c r="AA1328" s="1428" t="s">
        <v>4999</v>
      </c>
      <c r="AB1328" s="1428" t="s">
        <v>6077</v>
      </c>
      <c r="AC1328" s="1428" t="s">
        <v>2965</v>
      </c>
      <c r="AD1328" s="1428">
        <v>0</v>
      </c>
      <c r="AE1328" s="1428" t="s">
        <v>2965</v>
      </c>
      <c r="AF1328" s="1428">
        <v>0</v>
      </c>
      <c r="AG1328" s="1428">
        <v>0</v>
      </c>
      <c r="AH1328" s="1428" t="s">
        <v>6094</v>
      </c>
      <c r="AI1328" s="1428">
        <v>0</v>
      </c>
      <c r="AJ1328" s="1428">
        <v>0</v>
      </c>
      <c r="AK1328" s="1428">
        <v>0</v>
      </c>
      <c r="AL1328" s="1428">
        <v>0</v>
      </c>
      <c r="AM1328" s="1428">
        <v>0</v>
      </c>
      <c r="AN1328" s="1428">
        <v>0</v>
      </c>
      <c r="AO1328" s="1428" t="s">
        <v>2965</v>
      </c>
      <c r="AP1328" s="1428" t="s">
        <v>4817</v>
      </c>
      <c r="AQ1328" s="1428" t="s">
        <v>4817</v>
      </c>
      <c r="AR1328" s="1428" t="s">
        <v>6648</v>
      </c>
      <c r="AS1328" s="1428" t="s">
        <v>6653</v>
      </c>
    </row>
    <row r="1329" spans="1:45" s="1414" customFormat="1" ht="17.25" customHeight="1">
      <c r="A1329" s="1414" t="str">
        <f t="shared" si="69"/>
        <v/>
      </c>
      <c r="B1329" s="1414" t="str">
        <f t="shared" si="71"/>
        <v/>
      </c>
      <c r="C1329" s="1414" t="str">
        <f t="shared" si="70"/>
        <v>00007</v>
      </c>
      <c r="D1329" s="1414" t="str">
        <f t="shared" si="71"/>
        <v>Fire Protective Rating: 1.5-hrs, Single Door</v>
      </c>
      <c r="E1329" s="1414" t="str">
        <f t="shared" si="67"/>
        <v>A04AR321 Finishing Work Door &amp; Window Work Ballistic Resistant Door w/ Steel Frame, Panic Bar (UoM: EA)</v>
      </c>
      <c r="F1329" s="1414" t="str">
        <f t="shared" si="68"/>
        <v xml:space="preserve">A04AR321-00007 Finishing Work Door &amp; Window Work Ballistic Resistant Door w/ Steel Frame, Panic Bar (UoM: EA) Fire Protective Rating: 1.5-hrs, Single Door     w/ Hardware &amp; Accessories  </v>
      </c>
      <c r="G1329" s="1427" t="str" cm="1">
        <f t="array" ref="G1329:H1329">_xlfn.TEXTSPLIT(I1329,"-")</f>
        <v>A04AR321</v>
      </c>
      <c r="H1329" s="1427" t="str">
        <v>00007</v>
      </c>
      <c r="I1329" s="1428" t="s">
        <v>6654</v>
      </c>
      <c r="J1329" s="1428" t="s">
        <v>4288</v>
      </c>
      <c r="K1329" s="1428" t="s">
        <v>5683</v>
      </c>
      <c r="L1329" s="1428" t="s">
        <v>5684</v>
      </c>
      <c r="M1329" s="1428" t="s">
        <v>4288</v>
      </c>
      <c r="N1329" s="1428" t="s">
        <v>6073</v>
      </c>
      <c r="O1329" s="1428" t="s">
        <v>6646</v>
      </c>
      <c r="P1329" s="1428" t="s">
        <v>6647</v>
      </c>
      <c r="Q1329" s="1428" t="s">
        <v>4529</v>
      </c>
      <c r="R1329" s="1428" t="s">
        <v>6106</v>
      </c>
      <c r="S1329" s="1428" t="s">
        <v>2965</v>
      </c>
      <c r="T1329" s="1428">
        <v>0</v>
      </c>
      <c r="U1329" s="1428" t="s">
        <v>2965</v>
      </c>
      <c r="V1329" s="1428">
        <v>0</v>
      </c>
      <c r="W1329" s="1428" t="s">
        <v>2965</v>
      </c>
      <c r="X1329" s="1428">
        <v>0</v>
      </c>
      <c r="Y1329" s="1428" t="s">
        <v>2965</v>
      </c>
      <c r="Z1329" s="1428">
        <v>0</v>
      </c>
      <c r="AA1329" s="1428" t="s">
        <v>4999</v>
      </c>
      <c r="AB1329" s="1428" t="s">
        <v>6077</v>
      </c>
      <c r="AC1329" s="1428" t="s">
        <v>2965</v>
      </c>
      <c r="AD1329" s="1428">
        <v>0</v>
      </c>
      <c r="AE1329" s="1428" t="s">
        <v>2965</v>
      </c>
      <c r="AF1329" s="1428">
        <v>0</v>
      </c>
      <c r="AG1329" s="1428">
        <v>0</v>
      </c>
      <c r="AH1329" s="1428" t="s">
        <v>6094</v>
      </c>
      <c r="AI1329" s="1428">
        <v>0</v>
      </c>
      <c r="AJ1329" s="1428">
        <v>0</v>
      </c>
      <c r="AK1329" s="1428">
        <v>0</v>
      </c>
      <c r="AL1329" s="1428">
        <v>0</v>
      </c>
      <c r="AM1329" s="1428">
        <v>0</v>
      </c>
      <c r="AN1329" s="1428">
        <v>0</v>
      </c>
      <c r="AO1329" s="1428" t="s">
        <v>2965</v>
      </c>
      <c r="AP1329" s="1428" t="s">
        <v>4817</v>
      </c>
      <c r="AQ1329" s="1428" t="s">
        <v>4817</v>
      </c>
      <c r="AR1329" s="1428" t="s">
        <v>6648</v>
      </c>
      <c r="AS1329" s="1428" t="s">
        <v>6654</v>
      </c>
    </row>
    <row r="1330" spans="1:45" s="1414" customFormat="1" ht="17.25" customHeight="1">
      <c r="A1330" s="1414" t="str">
        <f t="shared" si="69"/>
        <v>00008</v>
      </c>
      <c r="B1330" s="1414" t="str">
        <f t="shared" si="71"/>
        <v>Fire Protective Rating: 1.5-hrs, Double Door</v>
      </c>
      <c r="C1330" s="1414" t="str">
        <f t="shared" si="70"/>
        <v/>
      </c>
      <c r="D1330" s="1414" t="str">
        <f t="shared" si="71"/>
        <v/>
      </c>
      <c r="E1330" s="1414" t="str">
        <f t="shared" si="67"/>
        <v>A04AR321 Finishing Work Door &amp; Window Work Ballistic Resistant Door w/ Steel Frame, Panic Bar (UoM: EA)</v>
      </c>
      <c r="F1330" s="1414" t="str">
        <f t="shared" si="68"/>
        <v xml:space="preserve">A04AR321-00008 Finishing Work Door &amp; Window Work Ballistic Resistant Door w/ Steel Frame, Panic Bar (UoM: EA) Fire Protective Rating: 1.5-hrs, Double Door     w/ Hardware &amp; Accessories  </v>
      </c>
      <c r="G1330" s="1427" t="str" cm="1">
        <f t="array" ref="G1330:H1330">_xlfn.TEXTSPLIT(I1330,"-")</f>
        <v>A04AR321</v>
      </c>
      <c r="H1330" s="1427" t="str">
        <v>00008</v>
      </c>
      <c r="I1330" s="1428" t="s">
        <v>6655</v>
      </c>
      <c r="J1330" s="1428" t="s">
        <v>4288</v>
      </c>
      <c r="K1330" s="1428" t="s">
        <v>5683</v>
      </c>
      <c r="L1330" s="1428" t="s">
        <v>5684</v>
      </c>
      <c r="M1330" s="1428" t="s">
        <v>4288</v>
      </c>
      <c r="N1330" s="1428" t="s">
        <v>6073</v>
      </c>
      <c r="O1330" s="1428" t="s">
        <v>6646</v>
      </c>
      <c r="P1330" s="1428" t="s">
        <v>6647</v>
      </c>
      <c r="Q1330" s="1428" t="s">
        <v>4532</v>
      </c>
      <c r="R1330" s="1428" t="s">
        <v>6108</v>
      </c>
      <c r="S1330" s="1428" t="s">
        <v>2965</v>
      </c>
      <c r="T1330" s="1428">
        <v>0</v>
      </c>
      <c r="U1330" s="1428" t="s">
        <v>2965</v>
      </c>
      <c r="V1330" s="1428">
        <v>0</v>
      </c>
      <c r="W1330" s="1428" t="s">
        <v>2965</v>
      </c>
      <c r="X1330" s="1428">
        <v>0</v>
      </c>
      <c r="Y1330" s="1428" t="s">
        <v>2965</v>
      </c>
      <c r="Z1330" s="1428">
        <v>0</v>
      </c>
      <c r="AA1330" s="1428" t="s">
        <v>4999</v>
      </c>
      <c r="AB1330" s="1428" t="s">
        <v>6077</v>
      </c>
      <c r="AC1330" s="1428" t="s">
        <v>2965</v>
      </c>
      <c r="AD1330" s="1428">
        <v>0</v>
      </c>
      <c r="AE1330" s="1428" t="s">
        <v>2965</v>
      </c>
      <c r="AF1330" s="1428">
        <v>0</v>
      </c>
      <c r="AG1330" s="1428">
        <v>0</v>
      </c>
      <c r="AH1330" s="1428" t="s">
        <v>6094</v>
      </c>
      <c r="AI1330" s="1428">
        <v>0</v>
      </c>
      <c r="AJ1330" s="1428">
        <v>0</v>
      </c>
      <c r="AK1330" s="1428">
        <v>0</v>
      </c>
      <c r="AL1330" s="1428">
        <v>0</v>
      </c>
      <c r="AM1330" s="1428">
        <v>0</v>
      </c>
      <c r="AN1330" s="1428">
        <v>0</v>
      </c>
      <c r="AO1330" s="1428" t="s">
        <v>2965</v>
      </c>
      <c r="AP1330" s="1428" t="s">
        <v>4817</v>
      </c>
      <c r="AQ1330" s="1428" t="s">
        <v>4817</v>
      </c>
      <c r="AR1330" s="1428" t="s">
        <v>6648</v>
      </c>
      <c r="AS1330" s="1428" t="s">
        <v>6655</v>
      </c>
    </row>
    <row r="1331" spans="1:45" s="1414" customFormat="1" ht="17.25" customHeight="1">
      <c r="A1331" s="1414" t="str">
        <f t="shared" si="69"/>
        <v/>
      </c>
      <c r="B1331" s="1414" t="str">
        <f t="shared" si="71"/>
        <v/>
      </c>
      <c r="C1331" s="1414" t="str">
        <f t="shared" si="70"/>
        <v>00009</v>
      </c>
      <c r="D1331" s="1414" t="str">
        <f t="shared" si="71"/>
        <v>Fire Protective Rating: 2-hrs, Single Door</v>
      </c>
      <c r="E1331" s="1414" t="str">
        <f t="shared" si="67"/>
        <v>A04AR321 Finishing Work Door &amp; Window Work Ballistic Resistant Door w/ Steel Frame, Panic Bar (UoM: EA)</v>
      </c>
      <c r="F1331" s="1414" t="str">
        <f t="shared" si="68"/>
        <v xml:space="preserve">A04AR321-00009 Finishing Work Door &amp; Window Work Ballistic Resistant Door w/ Steel Frame, Panic Bar (UoM: EA) Fire Protective Rating: 2-hrs, Single Door     w/ Hardware &amp; Accessories  </v>
      </c>
      <c r="G1331" s="1427" t="str" cm="1">
        <f t="array" ref="G1331:H1331">_xlfn.TEXTSPLIT(I1331,"-")</f>
        <v>A04AR321</v>
      </c>
      <c r="H1331" s="1427" t="str">
        <v>00009</v>
      </c>
      <c r="I1331" s="1428" t="s">
        <v>6656</v>
      </c>
      <c r="J1331" s="1428" t="s">
        <v>4288</v>
      </c>
      <c r="K1331" s="1428" t="s">
        <v>5683</v>
      </c>
      <c r="L1331" s="1428" t="s">
        <v>5684</v>
      </c>
      <c r="M1331" s="1428" t="s">
        <v>4288</v>
      </c>
      <c r="N1331" s="1428" t="s">
        <v>6073</v>
      </c>
      <c r="O1331" s="1428" t="s">
        <v>6646</v>
      </c>
      <c r="P1331" s="1428" t="s">
        <v>6647</v>
      </c>
      <c r="Q1331" s="1428" t="s">
        <v>4538</v>
      </c>
      <c r="R1331" s="1428" t="s">
        <v>6110</v>
      </c>
      <c r="S1331" s="1428" t="s">
        <v>2965</v>
      </c>
      <c r="T1331" s="1428">
        <v>0</v>
      </c>
      <c r="U1331" s="1428" t="s">
        <v>2965</v>
      </c>
      <c r="V1331" s="1428">
        <v>0</v>
      </c>
      <c r="W1331" s="1428" t="s">
        <v>2965</v>
      </c>
      <c r="X1331" s="1428">
        <v>0</v>
      </c>
      <c r="Y1331" s="1428" t="s">
        <v>2965</v>
      </c>
      <c r="Z1331" s="1428">
        <v>0</v>
      </c>
      <c r="AA1331" s="1428" t="s">
        <v>4999</v>
      </c>
      <c r="AB1331" s="1428" t="s">
        <v>6077</v>
      </c>
      <c r="AC1331" s="1428" t="s">
        <v>2965</v>
      </c>
      <c r="AD1331" s="1428">
        <v>0</v>
      </c>
      <c r="AE1331" s="1428" t="s">
        <v>2965</v>
      </c>
      <c r="AF1331" s="1428">
        <v>0</v>
      </c>
      <c r="AG1331" s="1428">
        <v>0</v>
      </c>
      <c r="AH1331" s="1428" t="s">
        <v>6094</v>
      </c>
      <c r="AI1331" s="1428">
        <v>0</v>
      </c>
      <c r="AJ1331" s="1428">
        <v>0</v>
      </c>
      <c r="AK1331" s="1428">
        <v>0</v>
      </c>
      <c r="AL1331" s="1428">
        <v>0</v>
      </c>
      <c r="AM1331" s="1428">
        <v>0</v>
      </c>
      <c r="AN1331" s="1428">
        <v>0</v>
      </c>
      <c r="AO1331" s="1428" t="s">
        <v>2965</v>
      </c>
      <c r="AP1331" s="1428" t="s">
        <v>4817</v>
      </c>
      <c r="AQ1331" s="1428" t="s">
        <v>4817</v>
      </c>
      <c r="AR1331" s="1428" t="s">
        <v>6648</v>
      </c>
      <c r="AS1331" s="1428" t="s">
        <v>6656</v>
      </c>
    </row>
    <row r="1332" spans="1:45" s="1414" customFormat="1" ht="17.25" customHeight="1">
      <c r="A1332" s="1414" t="str">
        <f t="shared" si="69"/>
        <v>00010</v>
      </c>
      <c r="B1332" s="1414" t="str">
        <f t="shared" si="71"/>
        <v>Fire Protective Rating: 2-hrs, Double Door</v>
      </c>
      <c r="C1332" s="1414" t="str">
        <f t="shared" si="70"/>
        <v/>
      </c>
      <c r="D1332" s="1414" t="str">
        <f t="shared" si="71"/>
        <v/>
      </c>
      <c r="E1332" s="1414" t="str">
        <f t="shared" si="67"/>
        <v>A04AR321 Finishing Work Door &amp; Window Work Ballistic Resistant Door w/ Steel Frame, Panic Bar (UoM: EA)</v>
      </c>
      <c r="F1332" s="1414" t="str">
        <f t="shared" si="68"/>
        <v xml:space="preserve">A04AR321-00010 Finishing Work Door &amp; Window Work Ballistic Resistant Door w/ Steel Frame, Panic Bar (UoM: EA) Fire Protective Rating: 2-hrs, Double Door     w/ Hardware &amp; Accessories  </v>
      </c>
      <c r="G1332" s="1427" t="str" cm="1">
        <f t="array" ref="G1332:H1332">_xlfn.TEXTSPLIT(I1332,"-")</f>
        <v>A04AR321</v>
      </c>
      <c r="H1332" s="1427" t="str">
        <v>00010</v>
      </c>
      <c r="I1332" s="1428" t="s">
        <v>6657</v>
      </c>
      <c r="J1332" s="1428" t="s">
        <v>4288</v>
      </c>
      <c r="K1332" s="1428" t="s">
        <v>5683</v>
      </c>
      <c r="L1332" s="1428" t="s">
        <v>5684</v>
      </c>
      <c r="M1332" s="1428" t="s">
        <v>4288</v>
      </c>
      <c r="N1332" s="1428" t="s">
        <v>6073</v>
      </c>
      <c r="O1332" s="1428" t="s">
        <v>6646</v>
      </c>
      <c r="P1332" s="1428" t="s">
        <v>6647</v>
      </c>
      <c r="Q1332" s="1428" t="s">
        <v>4541</v>
      </c>
      <c r="R1332" s="1428" t="s">
        <v>6112</v>
      </c>
      <c r="S1332" s="1428" t="s">
        <v>2965</v>
      </c>
      <c r="T1332" s="1428">
        <v>0</v>
      </c>
      <c r="U1332" s="1428" t="s">
        <v>2965</v>
      </c>
      <c r="V1332" s="1428">
        <v>0</v>
      </c>
      <c r="W1332" s="1428" t="s">
        <v>2965</v>
      </c>
      <c r="X1332" s="1428">
        <v>0</v>
      </c>
      <c r="Y1332" s="1428" t="s">
        <v>2965</v>
      </c>
      <c r="Z1332" s="1428">
        <v>0</v>
      </c>
      <c r="AA1332" s="1428" t="s">
        <v>4999</v>
      </c>
      <c r="AB1332" s="1428" t="s">
        <v>6077</v>
      </c>
      <c r="AC1332" s="1428" t="s">
        <v>2965</v>
      </c>
      <c r="AD1332" s="1428">
        <v>0</v>
      </c>
      <c r="AE1332" s="1428" t="s">
        <v>2965</v>
      </c>
      <c r="AF1332" s="1428">
        <v>0</v>
      </c>
      <c r="AG1332" s="1428">
        <v>0</v>
      </c>
      <c r="AH1332" s="1428" t="s">
        <v>6094</v>
      </c>
      <c r="AI1332" s="1428">
        <v>0</v>
      </c>
      <c r="AJ1332" s="1428">
        <v>0</v>
      </c>
      <c r="AK1332" s="1428">
        <v>0</v>
      </c>
      <c r="AL1332" s="1428">
        <v>0</v>
      </c>
      <c r="AM1332" s="1428">
        <v>0</v>
      </c>
      <c r="AN1332" s="1428">
        <v>0</v>
      </c>
      <c r="AO1332" s="1428" t="s">
        <v>2965</v>
      </c>
      <c r="AP1332" s="1428" t="s">
        <v>4817</v>
      </c>
      <c r="AQ1332" s="1428" t="s">
        <v>4817</v>
      </c>
      <c r="AR1332" s="1428" t="s">
        <v>6648</v>
      </c>
      <c r="AS1332" s="1428" t="s">
        <v>6657</v>
      </c>
    </row>
    <row r="1333" spans="1:45" s="1414" customFormat="1" ht="17.25" customHeight="1">
      <c r="A1333" s="1414" t="str">
        <f t="shared" si="69"/>
        <v/>
      </c>
      <c r="B1333" s="1414" t="str">
        <f t="shared" si="71"/>
        <v/>
      </c>
      <c r="C1333" s="1414" t="str">
        <f t="shared" si="70"/>
        <v>00011</v>
      </c>
      <c r="D1333" s="1414" t="str">
        <f t="shared" si="71"/>
        <v>Fire Protective Rating: 3-hrs, Single Door</v>
      </c>
      <c r="E1333" s="1414" t="str">
        <f t="shared" si="67"/>
        <v>A04AR321 Finishing Work Door &amp; Window Work Ballistic Resistant Door w/ Steel Frame, Panic Bar (UoM: EA)</v>
      </c>
      <c r="F1333" s="1414" t="str">
        <f t="shared" si="68"/>
        <v xml:space="preserve">A04AR321-00011 Finishing Work Door &amp; Window Work Ballistic Resistant Door w/ Steel Frame, Panic Bar (UoM: EA) Fire Protective Rating: 3-hrs, Single Door     w/ Hardware &amp; Accessories  </v>
      </c>
      <c r="G1333" s="1427" t="str" cm="1">
        <f t="array" ref="G1333:H1333">_xlfn.TEXTSPLIT(I1333,"-")</f>
        <v>A04AR321</v>
      </c>
      <c r="H1333" s="1427" t="str">
        <v>00011</v>
      </c>
      <c r="I1333" s="1428" t="s">
        <v>6658</v>
      </c>
      <c r="J1333" s="1428" t="s">
        <v>4288</v>
      </c>
      <c r="K1333" s="1428" t="s">
        <v>5683</v>
      </c>
      <c r="L1333" s="1428" t="s">
        <v>5684</v>
      </c>
      <c r="M1333" s="1428" t="s">
        <v>4288</v>
      </c>
      <c r="N1333" s="1428" t="s">
        <v>6073</v>
      </c>
      <c r="O1333" s="1428" t="s">
        <v>6646</v>
      </c>
      <c r="P1333" s="1428" t="s">
        <v>6647</v>
      </c>
      <c r="Q1333" s="1428" t="s">
        <v>6114</v>
      </c>
      <c r="R1333" s="1428" t="s">
        <v>6115</v>
      </c>
      <c r="S1333" s="1428" t="s">
        <v>2965</v>
      </c>
      <c r="T1333" s="1428">
        <v>0</v>
      </c>
      <c r="U1333" s="1428" t="s">
        <v>2965</v>
      </c>
      <c r="V1333" s="1428">
        <v>0</v>
      </c>
      <c r="W1333" s="1428" t="s">
        <v>2965</v>
      </c>
      <c r="X1333" s="1428">
        <v>0</v>
      </c>
      <c r="Y1333" s="1428" t="s">
        <v>2965</v>
      </c>
      <c r="Z1333" s="1428">
        <v>0</v>
      </c>
      <c r="AA1333" s="1428" t="s">
        <v>4999</v>
      </c>
      <c r="AB1333" s="1428" t="s">
        <v>6077</v>
      </c>
      <c r="AC1333" s="1428" t="s">
        <v>2965</v>
      </c>
      <c r="AD1333" s="1428">
        <v>0</v>
      </c>
      <c r="AE1333" s="1428" t="s">
        <v>2965</v>
      </c>
      <c r="AF1333" s="1428">
        <v>0</v>
      </c>
      <c r="AG1333" s="1428">
        <v>0</v>
      </c>
      <c r="AH1333" s="1428" t="s">
        <v>6094</v>
      </c>
      <c r="AI1333" s="1428">
        <v>0</v>
      </c>
      <c r="AJ1333" s="1428">
        <v>0</v>
      </c>
      <c r="AK1333" s="1428">
        <v>0</v>
      </c>
      <c r="AL1333" s="1428">
        <v>0</v>
      </c>
      <c r="AM1333" s="1428">
        <v>0</v>
      </c>
      <c r="AN1333" s="1428">
        <v>0</v>
      </c>
      <c r="AO1333" s="1428" t="s">
        <v>2965</v>
      </c>
      <c r="AP1333" s="1428" t="s">
        <v>4817</v>
      </c>
      <c r="AQ1333" s="1428" t="s">
        <v>4817</v>
      </c>
      <c r="AR1333" s="1428" t="s">
        <v>6648</v>
      </c>
      <c r="AS1333" s="1428" t="s">
        <v>6658</v>
      </c>
    </row>
    <row r="1334" spans="1:45" s="1414" customFormat="1" ht="17.25" customHeight="1">
      <c r="A1334" s="1414" t="str">
        <f t="shared" si="69"/>
        <v>00012</v>
      </c>
      <c r="B1334" s="1414" t="str">
        <f t="shared" si="71"/>
        <v>Fire Protective Rating: 3-hrs, Double Door</v>
      </c>
      <c r="C1334" s="1414" t="str">
        <f t="shared" si="70"/>
        <v/>
      </c>
      <c r="D1334" s="1414" t="str">
        <f t="shared" si="71"/>
        <v/>
      </c>
      <c r="E1334" s="1414" t="str">
        <f t="shared" si="67"/>
        <v>A04AR321 Finishing Work Door &amp; Window Work Ballistic Resistant Door w/ Steel Frame, Panic Bar (UoM: EA)</v>
      </c>
      <c r="F1334" s="1414" t="str">
        <f t="shared" si="68"/>
        <v xml:space="preserve">A04AR321-00012 Finishing Work Door &amp; Window Work Ballistic Resistant Door w/ Steel Frame, Panic Bar (UoM: EA) Fire Protective Rating: 3-hrs, Double Door     w/ Hardware &amp; Accessories  </v>
      </c>
      <c r="G1334" s="1427" t="str" cm="1">
        <f t="array" ref="G1334:H1334">_xlfn.TEXTSPLIT(I1334,"-")</f>
        <v>A04AR321</v>
      </c>
      <c r="H1334" s="1427" t="str">
        <v>00012</v>
      </c>
      <c r="I1334" s="1428" t="s">
        <v>6659</v>
      </c>
      <c r="J1334" s="1428" t="s">
        <v>4288</v>
      </c>
      <c r="K1334" s="1428" t="s">
        <v>5683</v>
      </c>
      <c r="L1334" s="1428" t="s">
        <v>5684</v>
      </c>
      <c r="M1334" s="1428" t="s">
        <v>4288</v>
      </c>
      <c r="N1334" s="1428" t="s">
        <v>6073</v>
      </c>
      <c r="O1334" s="1428" t="s">
        <v>6646</v>
      </c>
      <c r="P1334" s="1428" t="s">
        <v>6647</v>
      </c>
      <c r="Q1334" s="1428" t="s">
        <v>6117</v>
      </c>
      <c r="R1334" s="1428" t="s">
        <v>6118</v>
      </c>
      <c r="S1334" s="1428" t="s">
        <v>2965</v>
      </c>
      <c r="T1334" s="1428">
        <v>0</v>
      </c>
      <c r="U1334" s="1428" t="s">
        <v>2965</v>
      </c>
      <c r="V1334" s="1428">
        <v>0</v>
      </c>
      <c r="W1334" s="1428" t="s">
        <v>2965</v>
      </c>
      <c r="X1334" s="1428">
        <v>0</v>
      </c>
      <c r="Y1334" s="1428" t="s">
        <v>2965</v>
      </c>
      <c r="Z1334" s="1428">
        <v>0</v>
      </c>
      <c r="AA1334" s="1428" t="s">
        <v>4999</v>
      </c>
      <c r="AB1334" s="1428" t="s">
        <v>6077</v>
      </c>
      <c r="AC1334" s="1428" t="s">
        <v>2965</v>
      </c>
      <c r="AD1334" s="1428">
        <v>0</v>
      </c>
      <c r="AE1334" s="1428" t="s">
        <v>2965</v>
      </c>
      <c r="AF1334" s="1428">
        <v>0</v>
      </c>
      <c r="AG1334" s="1428">
        <v>0</v>
      </c>
      <c r="AH1334" s="1428" t="s">
        <v>6094</v>
      </c>
      <c r="AI1334" s="1428">
        <v>0</v>
      </c>
      <c r="AJ1334" s="1428">
        <v>0</v>
      </c>
      <c r="AK1334" s="1428">
        <v>0</v>
      </c>
      <c r="AL1334" s="1428">
        <v>0</v>
      </c>
      <c r="AM1334" s="1428">
        <v>0</v>
      </c>
      <c r="AN1334" s="1428">
        <v>0</v>
      </c>
      <c r="AO1334" s="1428" t="s">
        <v>2965</v>
      </c>
      <c r="AP1334" s="1428" t="s">
        <v>4817</v>
      </c>
      <c r="AQ1334" s="1428" t="s">
        <v>4817</v>
      </c>
      <c r="AR1334" s="1428" t="s">
        <v>6648</v>
      </c>
      <c r="AS1334" s="1428" t="s">
        <v>6659</v>
      </c>
    </row>
    <row r="1335" spans="1:45" ht="17.25" customHeight="1">
      <c r="A1335" s="1403" t="str">
        <f t="shared" si="69"/>
        <v/>
      </c>
      <c r="B1335" s="1403" t="str">
        <f t="shared" si="71"/>
        <v/>
      </c>
      <c r="C1335" s="1403" t="str">
        <f t="shared" si="70"/>
        <v/>
      </c>
      <c r="D1335" s="1403" t="str">
        <f t="shared" si="71"/>
        <v/>
      </c>
      <c r="E1335" s="1403" t="str">
        <f t="shared" si="67"/>
        <v>A04AS038 Finishing Work Exterior/Interior Finish Work Welded Wire Fabric</v>
      </c>
      <c r="F1335" s="1403" t="str">
        <f t="shared" si="68"/>
        <v>A04AS038-00001 Finishing Work Exterior/Interior Finish Work Welded Wire Fabric        DIA≤6mm</v>
      </c>
      <c r="G1335" s="1404" t="str" cm="1">
        <f t="array" ref="G1335:H1335">_xlfn.TEXTSPLIT(I1335,"-")</f>
        <v>A04AS038</v>
      </c>
      <c r="H1335" s="1404" t="str">
        <v>00001</v>
      </c>
      <c r="I1335" t="s">
        <v>6660</v>
      </c>
      <c r="J1335" t="s">
        <v>4288</v>
      </c>
      <c r="K1335" t="s">
        <v>5683</v>
      </c>
      <c r="L1335" t="s">
        <v>5684</v>
      </c>
      <c r="M1335" t="s">
        <v>4775</v>
      </c>
      <c r="N1335" t="s">
        <v>6661</v>
      </c>
      <c r="O1335" t="s">
        <v>5115</v>
      </c>
      <c r="P1335" t="s">
        <v>5116</v>
      </c>
      <c r="Q1335" t="s">
        <v>2965</v>
      </c>
      <c r="R1335">
        <v>0</v>
      </c>
      <c r="S1335" t="s">
        <v>2965</v>
      </c>
      <c r="T1335">
        <v>0</v>
      </c>
      <c r="U1335" t="s">
        <v>2965</v>
      </c>
      <c r="V1335">
        <v>0</v>
      </c>
      <c r="W1335" t="s">
        <v>2965</v>
      </c>
      <c r="X1335">
        <v>0</v>
      </c>
      <c r="Y1335" t="s">
        <v>2965</v>
      </c>
      <c r="Z1335">
        <v>0</v>
      </c>
      <c r="AA1335" t="s">
        <v>2965</v>
      </c>
      <c r="AB1335">
        <v>0</v>
      </c>
      <c r="AC1335" t="s">
        <v>2965</v>
      </c>
      <c r="AD1335">
        <v>0</v>
      </c>
      <c r="AE1335" t="s">
        <v>5117</v>
      </c>
      <c r="AF1335" t="s">
        <v>5118</v>
      </c>
      <c r="AG1335">
        <v>0</v>
      </c>
      <c r="AH1335" t="s">
        <v>5119</v>
      </c>
      <c r="AI1335">
        <v>0</v>
      </c>
      <c r="AJ1335">
        <v>0</v>
      </c>
      <c r="AK1335">
        <v>0</v>
      </c>
      <c r="AL1335">
        <v>0</v>
      </c>
      <c r="AM1335">
        <v>0</v>
      </c>
      <c r="AN1335">
        <v>0</v>
      </c>
      <c r="AO1335" t="s">
        <v>2965</v>
      </c>
      <c r="AP1335" t="s">
        <v>4360</v>
      </c>
      <c r="AQ1335" t="s">
        <v>4360</v>
      </c>
      <c r="AR1335" t="s">
        <v>6662</v>
      </c>
      <c r="AS1335" t="s">
        <v>6660</v>
      </c>
    </row>
    <row r="1336" spans="1:45" ht="17.25" customHeight="1">
      <c r="A1336" s="1403" t="str">
        <f t="shared" si="69"/>
        <v/>
      </c>
      <c r="B1336" s="1403" t="str">
        <f t="shared" si="71"/>
        <v/>
      </c>
      <c r="C1336" s="1403" t="str">
        <f t="shared" si="70"/>
        <v/>
      </c>
      <c r="D1336" s="1403" t="str">
        <f t="shared" si="71"/>
        <v/>
      </c>
      <c r="E1336" s="1403" t="str">
        <f t="shared" si="67"/>
        <v>A04AS038 Finishing Work Exterior/Interior Finish Work Welded Wire Fabric</v>
      </c>
      <c r="F1336" s="1403" t="str">
        <f t="shared" si="68"/>
        <v>A04AS038-00002 Finishing Work Exterior/Interior Finish Work Welded Wire Fabric        DIA&gt;6mm</v>
      </c>
      <c r="G1336" s="1404" t="str" cm="1">
        <f t="array" ref="G1336:H1336">_xlfn.TEXTSPLIT(I1336,"-")</f>
        <v>A04AS038</v>
      </c>
      <c r="H1336" s="1404" t="str">
        <v>00002</v>
      </c>
      <c r="I1336" t="s">
        <v>6663</v>
      </c>
      <c r="J1336" t="s">
        <v>4288</v>
      </c>
      <c r="K1336" t="s">
        <v>5683</v>
      </c>
      <c r="L1336" t="s">
        <v>5684</v>
      </c>
      <c r="M1336" t="s">
        <v>4775</v>
      </c>
      <c r="N1336" t="s">
        <v>6661</v>
      </c>
      <c r="O1336" t="s">
        <v>5115</v>
      </c>
      <c r="P1336" t="s">
        <v>5116</v>
      </c>
      <c r="Q1336" t="s">
        <v>2965</v>
      </c>
      <c r="R1336">
        <v>0</v>
      </c>
      <c r="S1336" t="s">
        <v>2965</v>
      </c>
      <c r="T1336">
        <v>0</v>
      </c>
      <c r="U1336" t="s">
        <v>2965</v>
      </c>
      <c r="V1336">
        <v>0</v>
      </c>
      <c r="W1336" t="s">
        <v>2965</v>
      </c>
      <c r="X1336">
        <v>0</v>
      </c>
      <c r="Y1336" t="s">
        <v>2965</v>
      </c>
      <c r="Z1336">
        <v>0</v>
      </c>
      <c r="AA1336" t="s">
        <v>2965</v>
      </c>
      <c r="AB1336">
        <v>0</v>
      </c>
      <c r="AC1336" t="s">
        <v>2965</v>
      </c>
      <c r="AD1336">
        <v>0</v>
      </c>
      <c r="AE1336" t="s">
        <v>5122</v>
      </c>
      <c r="AF1336" t="s">
        <v>5123</v>
      </c>
      <c r="AG1336">
        <v>0</v>
      </c>
      <c r="AH1336" t="s">
        <v>5119</v>
      </c>
      <c r="AI1336">
        <v>0</v>
      </c>
      <c r="AJ1336">
        <v>0</v>
      </c>
      <c r="AK1336">
        <v>0</v>
      </c>
      <c r="AL1336">
        <v>0</v>
      </c>
      <c r="AM1336">
        <v>0</v>
      </c>
      <c r="AN1336">
        <v>0</v>
      </c>
      <c r="AO1336" t="s">
        <v>2965</v>
      </c>
      <c r="AP1336" t="s">
        <v>4360</v>
      </c>
      <c r="AQ1336" t="s">
        <v>4360</v>
      </c>
      <c r="AR1336" t="s">
        <v>6662</v>
      </c>
      <c r="AS1336" t="s">
        <v>6663</v>
      </c>
    </row>
    <row r="1337" spans="1:45" ht="17.25" customHeight="1">
      <c r="A1337" s="1403" t="str">
        <f t="shared" si="69"/>
        <v/>
      </c>
      <c r="B1337" s="1403" t="str">
        <f t="shared" si="71"/>
        <v/>
      </c>
      <c r="C1337" s="1403" t="str">
        <f t="shared" si="70"/>
        <v/>
      </c>
      <c r="D1337" s="1403" t="str">
        <f t="shared" si="71"/>
        <v/>
      </c>
      <c r="E1337" s="1403" t="str">
        <f t="shared" si="67"/>
        <v>A04AS167 Finishing Work Exterior/Interior Finish Work Marble Window Sill</v>
      </c>
      <c r="F1337" s="1403" t="str">
        <f t="shared" si="68"/>
        <v xml:space="preserve">A04AS167-00001 Finishing Work Exterior/Interior Finish Work Marble Window Sill      w/ Mortar Bond Coat or Adhesive  </v>
      </c>
      <c r="G1337" s="1404" t="str" cm="1">
        <f t="array" ref="G1337:H1337">_xlfn.TEXTSPLIT(I1337,"-")</f>
        <v>A04AS167</v>
      </c>
      <c r="H1337" s="1404" t="str">
        <v>00001</v>
      </c>
      <c r="I1337" t="s">
        <v>6664</v>
      </c>
      <c r="J1337" t="s">
        <v>4288</v>
      </c>
      <c r="K1337" t="s">
        <v>5683</v>
      </c>
      <c r="L1337" t="s">
        <v>5684</v>
      </c>
      <c r="M1337" t="s">
        <v>4775</v>
      </c>
      <c r="N1337" t="s">
        <v>6661</v>
      </c>
      <c r="O1337" t="s">
        <v>6665</v>
      </c>
      <c r="P1337" t="s">
        <v>6666</v>
      </c>
      <c r="Q1337" t="s">
        <v>2965</v>
      </c>
      <c r="R1337">
        <v>0</v>
      </c>
      <c r="S1337" t="s">
        <v>2965</v>
      </c>
      <c r="T1337">
        <v>0</v>
      </c>
      <c r="U1337" t="s">
        <v>2965</v>
      </c>
      <c r="V1337">
        <v>0</v>
      </c>
      <c r="W1337" t="s">
        <v>2965</v>
      </c>
      <c r="X1337">
        <v>0</v>
      </c>
      <c r="Y1337" t="s">
        <v>2965</v>
      </c>
      <c r="Z1337">
        <v>0</v>
      </c>
      <c r="AA1337" t="s">
        <v>5097</v>
      </c>
      <c r="AB1337" t="s">
        <v>5867</v>
      </c>
      <c r="AC1337" t="s">
        <v>2965</v>
      </c>
      <c r="AD1337">
        <v>0</v>
      </c>
      <c r="AE1337" t="s">
        <v>2965</v>
      </c>
      <c r="AF1337">
        <v>0</v>
      </c>
      <c r="AG1337">
        <v>0</v>
      </c>
      <c r="AH1337" t="s">
        <v>6667</v>
      </c>
      <c r="AI1337">
        <v>0</v>
      </c>
      <c r="AJ1337">
        <v>0</v>
      </c>
      <c r="AK1337">
        <v>0</v>
      </c>
      <c r="AL1337">
        <v>0</v>
      </c>
      <c r="AM1337">
        <v>0</v>
      </c>
      <c r="AN1337">
        <v>0</v>
      </c>
      <c r="AO1337" t="s">
        <v>2965</v>
      </c>
      <c r="AP1337" t="s">
        <v>3423</v>
      </c>
      <c r="AQ1337" t="s">
        <v>3423</v>
      </c>
      <c r="AR1337" t="s">
        <v>6668</v>
      </c>
      <c r="AS1337" t="s">
        <v>6664</v>
      </c>
    </row>
    <row r="1338" spans="1:45" ht="17.25" customHeight="1">
      <c r="A1338" s="1403" t="str">
        <f t="shared" si="69"/>
        <v/>
      </c>
      <c r="B1338" s="1403" t="str">
        <f t="shared" si="71"/>
        <v/>
      </c>
      <c r="C1338" s="1403" t="str">
        <f t="shared" si="70"/>
        <v/>
      </c>
      <c r="D1338" s="1403" t="str">
        <f t="shared" si="71"/>
        <v/>
      </c>
      <c r="E1338" s="1403" t="str">
        <f t="shared" si="67"/>
        <v>A04AS168 Finishing Work Exterior/Interior Finish Work Screed</v>
      </c>
      <c r="F1338" s="1403" t="str">
        <f t="shared" si="68"/>
        <v>A04AS168-00001 Finishing Work Exterior/Interior Finish Work Screed      w/o Welded Wire Fabric  THK&lt;50mm</v>
      </c>
      <c r="G1338" s="1404" t="str" cm="1">
        <f t="array" ref="G1338:H1338">_xlfn.TEXTSPLIT(I1338,"-")</f>
        <v>A04AS168</v>
      </c>
      <c r="H1338" s="1404" t="str">
        <v>00001</v>
      </c>
      <c r="I1338" t="s">
        <v>6669</v>
      </c>
      <c r="J1338" t="s">
        <v>4288</v>
      </c>
      <c r="K1338" t="s">
        <v>5683</v>
      </c>
      <c r="L1338" t="s">
        <v>5684</v>
      </c>
      <c r="M1338" t="s">
        <v>4775</v>
      </c>
      <c r="N1338" t="s">
        <v>6661</v>
      </c>
      <c r="O1338" t="s">
        <v>6670</v>
      </c>
      <c r="P1338" t="s">
        <v>6671</v>
      </c>
      <c r="Q1338" t="s">
        <v>2965</v>
      </c>
      <c r="R1338">
        <v>0</v>
      </c>
      <c r="S1338" t="s">
        <v>2965</v>
      </c>
      <c r="T1338">
        <v>0</v>
      </c>
      <c r="U1338" t="s">
        <v>2965</v>
      </c>
      <c r="V1338">
        <v>0</v>
      </c>
      <c r="W1338" t="s">
        <v>2965</v>
      </c>
      <c r="X1338">
        <v>0</v>
      </c>
      <c r="Y1338" t="s">
        <v>2965</v>
      </c>
      <c r="Z1338">
        <v>0</v>
      </c>
      <c r="AA1338" t="s">
        <v>5171</v>
      </c>
      <c r="AB1338" t="s">
        <v>5977</v>
      </c>
      <c r="AC1338" t="s">
        <v>2965</v>
      </c>
      <c r="AD1338">
        <v>0</v>
      </c>
      <c r="AE1338" t="s">
        <v>5171</v>
      </c>
      <c r="AF1338" t="s">
        <v>5181</v>
      </c>
      <c r="AG1338">
        <v>0</v>
      </c>
      <c r="AH1338" t="s">
        <v>2860</v>
      </c>
      <c r="AI1338">
        <v>0</v>
      </c>
      <c r="AJ1338">
        <v>0</v>
      </c>
      <c r="AK1338">
        <v>0</v>
      </c>
      <c r="AL1338">
        <v>0</v>
      </c>
      <c r="AM1338">
        <v>0</v>
      </c>
      <c r="AN1338">
        <v>0</v>
      </c>
      <c r="AO1338" t="s">
        <v>2965</v>
      </c>
      <c r="AP1338" t="s">
        <v>4360</v>
      </c>
      <c r="AQ1338" t="s">
        <v>4360</v>
      </c>
      <c r="AR1338" t="s">
        <v>6672</v>
      </c>
      <c r="AS1338" t="s">
        <v>6669</v>
      </c>
    </row>
    <row r="1339" spans="1:45" s="1424" customFormat="1" ht="17.25" customHeight="1">
      <c r="A1339" s="1403" t="str">
        <f t="shared" si="69"/>
        <v/>
      </c>
      <c r="B1339" s="1403" t="str">
        <f t="shared" ref="B1339:D1402" si="72">IF(A1339="","",IF(ISNA($R1339),"",$R1339))</f>
        <v/>
      </c>
      <c r="C1339" s="1403" t="str">
        <f t="shared" si="70"/>
        <v/>
      </c>
      <c r="D1339" s="1403" t="str">
        <f t="shared" si="72"/>
        <v/>
      </c>
      <c r="E1339" s="1403" t="str">
        <f t="shared" si="67"/>
        <v>A04AS168 Finishing Work Exterior/Interior Finish Work Screed</v>
      </c>
      <c r="F1339" s="1403" t="str">
        <f t="shared" si="68"/>
        <v>A04AS168-00002 Finishing Work Exterior/Interior Finish Work Screed      w/o Welded Wire Fabric  50mm≤THK&lt;75mm</v>
      </c>
      <c r="G1339" s="1404" t="str" cm="1">
        <f t="array" ref="G1339:H1339">_xlfn.TEXTSPLIT(I1339,"-")</f>
        <v>A04AS168</v>
      </c>
      <c r="H1339" s="1404" t="str">
        <v>00002</v>
      </c>
      <c r="I1339" t="s">
        <v>6673</v>
      </c>
      <c r="J1339" t="s">
        <v>4288</v>
      </c>
      <c r="K1339" t="s">
        <v>5683</v>
      </c>
      <c r="L1339" t="s">
        <v>5684</v>
      </c>
      <c r="M1339" t="s">
        <v>4775</v>
      </c>
      <c r="N1339" t="s">
        <v>6661</v>
      </c>
      <c r="O1339" t="s">
        <v>6670</v>
      </c>
      <c r="P1339" t="s">
        <v>6671</v>
      </c>
      <c r="Q1339" t="s">
        <v>2965</v>
      </c>
      <c r="R1339">
        <v>0</v>
      </c>
      <c r="S1339" t="s">
        <v>2965</v>
      </c>
      <c r="T1339">
        <v>0</v>
      </c>
      <c r="U1339" t="s">
        <v>2965</v>
      </c>
      <c r="V1339">
        <v>0</v>
      </c>
      <c r="W1339" t="s">
        <v>2965</v>
      </c>
      <c r="X1339">
        <v>0</v>
      </c>
      <c r="Y1339" t="s">
        <v>2965</v>
      </c>
      <c r="Z1339">
        <v>0</v>
      </c>
      <c r="AA1339" t="s">
        <v>5171</v>
      </c>
      <c r="AB1339" t="s">
        <v>5977</v>
      </c>
      <c r="AC1339" t="s">
        <v>2965</v>
      </c>
      <c r="AD1339">
        <v>0</v>
      </c>
      <c r="AE1339" t="s">
        <v>4345</v>
      </c>
      <c r="AF1339" t="s">
        <v>5184</v>
      </c>
      <c r="AG1339">
        <v>0</v>
      </c>
      <c r="AH1339" t="s">
        <v>2860</v>
      </c>
      <c r="AI1339">
        <v>0</v>
      </c>
      <c r="AJ1339">
        <v>0</v>
      </c>
      <c r="AK1339">
        <v>0</v>
      </c>
      <c r="AL1339">
        <v>0</v>
      </c>
      <c r="AM1339">
        <v>0</v>
      </c>
      <c r="AN1339">
        <v>0</v>
      </c>
      <c r="AO1339" t="s">
        <v>2965</v>
      </c>
      <c r="AP1339" t="s">
        <v>4360</v>
      </c>
      <c r="AQ1339" t="s">
        <v>4360</v>
      </c>
      <c r="AR1339" t="s">
        <v>6672</v>
      </c>
      <c r="AS1339" t="s">
        <v>6673</v>
      </c>
    </row>
    <row r="1340" spans="1:45" s="1424" customFormat="1" ht="17.25" customHeight="1">
      <c r="A1340" s="1403" t="str">
        <f t="shared" si="69"/>
        <v/>
      </c>
      <c r="B1340" s="1403" t="str">
        <f t="shared" si="72"/>
        <v/>
      </c>
      <c r="C1340" s="1403" t="str">
        <f t="shared" si="70"/>
        <v/>
      </c>
      <c r="D1340" s="1403" t="str">
        <f t="shared" si="72"/>
        <v/>
      </c>
      <c r="E1340" s="1403" t="str">
        <f t="shared" si="67"/>
        <v>A04AS168 Finishing Work Exterior/Interior Finish Work Screed</v>
      </c>
      <c r="F1340" s="1403" t="str">
        <f t="shared" si="68"/>
        <v>A04AS168-00003 Finishing Work Exterior/Interior Finish Work Screed      w/o Welded Wire Fabric  75mm≤THK</v>
      </c>
      <c r="G1340" s="1404" t="str" cm="1">
        <f t="array" ref="G1340:H1340">_xlfn.TEXTSPLIT(I1340,"-")</f>
        <v>A04AS168</v>
      </c>
      <c r="H1340" s="1404" t="str">
        <v>00003</v>
      </c>
      <c r="I1340" t="s">
        <v>6674</v>
      </c>
      <c r="J1340" t="s">
        <v>4288</v>
      </c>
      <c r="K1340" t="s">
        <v>5683</v>
      </c>
      <c r="L1340" t="s">
        <v>5684</v>
      </c>
      <c r="M1340" t="s">
        <v>4775</v>
      </c>
      <c r="N1340" t="s">
        <v>6661</v>
      </c>
      <c r="O1340" t="s">
        <v>6670</v>
      </c>
      <c r="P1340" t="s">
        <v>6671</v>
      </c>
      <c r="Q1340" t="s">
        <v>2965</v>
      </c>
      <c r="R1340">
        <v>0</v>
      </c>
      <c r="S1340" t="s">
        <v>2965</v>
      </c>
      <c r="T1340">
        <v>0</v>
      </c>
      <c r="U1340" t="s">
        <v>2965</v>
      </c>
      <c r="V1340">
        <v>0</v>
      </c>
      <c r="W1340" t="s">
        <v>2965</v>
      </c>
      <c r="X1340">
        <v>0</v>
      </c>
      <c r="Y1340" t="s">
        <v>2965</v>
      </c>
      <c r="Z1340">
        <v>0</v>
      </c>
      <c r="AA1340" t="s">
        <v>5171</v>
      </c>
      <c r="AB1340" t="s">
        <v>5977</v>
      </c>
      <c r="AC1340" t="s">
        <v>2965</v>
      </c>
      <c r="AD1340">
        <v>0</v>
      </c>
      <c r="AE1340" t="s">
        <v>5097</v>
      </c>
      <c r="AF1340" t="s">
        <v>6675</v>
      </c>
      <c r="AG1340">
        <v>0</v>
      </c>
      <c r="AH1340" t="s">
        <v>2860</v>
      </c>
      <c r="AI1340">
        <v>0</v>
      </c>
      <c r="AJ1340">
        <v>0</v>
      </c>
      <c r="AK1340">
        <v>0</v>
      </c>
      <c r="AL1340">
        <v>0</v>
      </c>
      <c r="AM1340">
        <v>0</v>
      </c>
      <c r="AN1340">
        <v>0</v>
      </c>
      <c r="AO1340" t="s">
        <v>2965</v>
      </c>
      <c r="AP1340" t="s">
        <v>4360</v>
      </c>
      <c r="AQ1340" t="s">
        <v>4360</v>
      </c>
      <c r="AR1340" t="s">
        <v>6672</v>
      </c>
      <c r="AS1340" t="s">
        <v>6674</v>
      </c>
    </row>
    <row r="1341" spans="1:45" s="1424" customFormat="1" ht="17.25" customHeight="1">
      <c r="A1341" s="1403" t="str">
        <f t="shared" si="69"/>
        <v/>
      </c>
      <c r="B1341" s="1403" t="str">
        <f t="shared" si="72"/>
        <v/>
      </c>
      <c r="C1341" s="1403" t="str">
        <f t="shared" si="70"/>
        <v/>
      </c>
      <c r="D1341" s="1403" t="str">
        <f t="shared" si="72"/>
        <v/>
      </c>
      <c r="E1341" s="1403" t="str">
        <f t="shared" si="67"/>
        <v>A04AS169 Finishing Work Exterior/Interior Finish Work Carpet</v>
      </c>
      <c r="F1341" s="1403" t="str">
        <f t="shared" si="68"/>
        <v xml:space="preserve">A04AS169-00001 Finishing Work Exterior/Interior Finish Work Carpet        </v>
      </c>
      <c r="G1341" s="1404" t="str" cm="1">
        <f t="array" ref="G1341:H1341">_xlfn.TEXTSPLIT(I1341,"-")</f>
        <v>A04AS169</v>
      </c>
      <c r="H1341" s="1404" t="str">
        <v>00001</v>
      </c>
      <c r="I1341" t="s">
        <v>6676</v>
      </c>
      <c r="J1341" t="s">
        <v>4288</v>
      </c>
      <c r="K1341" t="s">
        <v>5683</v>
      </c>
      <c r="L1341" t="s">
        <v>5684</v>
      </c>
      <c r="M1341" t="s">
        <v>4775</v>
      </c>
      <c r="N1341" t="s">
        <v>6661</v>
      </c>
      <c r="O1341" t="s">
        <v>6677</v>
      </c>
      <c r="P1341" t="s">
        <v>6678</v>
      </c>
      <c r="Q1341" t="s">
        <v>2965</v>
      </c>
      <c r="R1341">
        <v>0</v>
      </c>
      <c r="S1341" t="s">
        <v>2965</v>
      </c>
      <c r="T1341">
        <v>0</v>
      </c>
      <c r="U1341" t="s">
        <v>2965</v>
      </c>
      <c r="V1341">
        <v>0</v>
      </c>
      <c r="W1341" t="s">
        <v>2965</v>
      </c>
      <c r="X1341">
        <v>0</v>
      </c>
      <c r="Y1341" t="s">
        <v>2965</v>
      </c>
      <c r="Z1341">
        <v>0</v>
      </c>
      <c r="AA1341" t="s">
        <v>2965</v>
      </c>
      <c r="AB1341" t="s">
        <v>2965</v>
      </c>
      <c r="AC1341" t="s">
        <v>2965</v>
      </c>
      <c r="AD1341">
        <v>0</v>
      </c>
      <c r="AE1341" t="s">
        <v>2965</v>
      </c>
      <c r="AF1341" t="s">
        <v>2965</v>
      </c>
      <c r="AG1341">
        <v>0</v>
      </c>
      <c r="AH1341" t="s">
        <v>2965</v>
      </c>
      <c r="AI1341">
        <v>0</v>
      </c>
      <c r="AJ1341">
        <v>0</v>
      </c>
      <c r="AK1341">
        <v>0</v>
      </c>
      <c r="AL1341">
        <v>0</v>
      </c>
      <c r="AM1341">
        <v>0</v>
      </c>
      <c r="AN1341">
        <v>0</v>
      </c>
      <c r="AO1341" t="s">
        <v>2965</v>
      </c>
      <c r="AP1341" t="s">
        <v>4360</v>
      </c>
      <c r="AQ1341" t="s">
        <v>4360</v>
      </c>
      <c r="AR1341" t="s">
        <v>6679</v>
      </c>
      <c r="AS1341" t="s">
        <v>6676</v>
      </c>
    </row>
    <row r="1342" spans="1:45" s="1424" customFormat="1" ht="17.25" customHeight="1">
      <c r="A1342" s="1403" t="str">
        <f t="shared" si="69"/>
        <v/>
      </c>
      <c r="B1342" s="1403" t="str">
        <f t="shared" si="72"/>
        <v/>
      </c>
      <c r="C1342" s="1403" t="str">
        <f t="shared" si="70"/>
        <v/>
      </c>
      <c r="D1342" s="1403" t="str">
        <f t="shared" si="72"/>
        <v/>
      </c>
      <c r="E1342" s="1403" t="str">
        <f t="shared" si="67"/>
        <v>A04AS170 Finishing Work Exterior/Interior Finish Work Carpet Tile</v>
      </c>
      <c r="F1342" s="1403" t="str">
        <f t="shared" si="68"/>
        <v xml:space="preserve">A04AS170-00001 Finishing Work Exterior/Interior Finish Work Carpet Tile        </v>
      </c>
      <c r="G1342" s="1404" t="str" cm="1">
        <f t="array" ref="G1342:H1342">_xlfn.TEXTSPLIT(I1342,"-")</f>
        <v>A04AS170</v>
      </c>
      <c r="H1342" s="1404" t="str">
        <v>00001</v>
      </c>
      <c r="I1342" t="s">
        <v>6680</v>
      </c>
      <c r="J1342" t="s">
        <v>4288</v>
      </c>
      <c r="K1342" t="s">
        <v>5683</v>
      </c>
      <c r="L1342" t="s">
        <v>5684</v>
      </c>
      <c r="M1342" t="s">
        <v>4775</v>
      </c>
      <c r="N1342" t="s">
        <v>6661</v>
      </c>
      <c r="O1342" t="s">
        <v>6681</v>
      </c>
      <c r="P1342" t="s">
        <v>6682</v>
      </c>
      <c r="Q1342" t="s">
        <v>2965</v>
      </c>
      <c r="R1342">
        <v>0</v>
      </c>
      <c r="S1342" t="s">
        <v>2965</v>
      </c>
      <c r="T1342">
        <v>0</v>
      </c>
      <c r="U1342" t="s">
        <v>2965</v>
      </c>
      <c r="V1342">
        <v>0</v>
      </c>
      <c r="W1342" t="s">
        <v>2965</v>
      </c>
      <c r="X1342">
        <v>0</v>
      </c>
      <c r="Y1342" t="s">
        <v>2965</v>
      </c>
      <c r="Z1342">
        <v>0</v>
      </c>
      <c r="AA1342" t="s">
        <v>2965</v>
      </c>
      <c r="AB1342" t="s">
        <v>2965</v>
      </c>
      <c r="AC1342" t="s">
        <v>2965</v>
      </c>
      <c r="AD1342">
        <v>0</v>
      </c>
      <c r="AE1342" t="s">
        <v>2965</v>
      </c>
      <c r="AF1342">
        <v>0</v>
      </c>
      <c r="AG1342">
        <v>0</v>
      </c>
      <c r="AH1342" t="s">
        <v>6683</v>
      </c>
      <c r="AI1342">
        <v>0</v>
      </c>
      <c r="AJ1342">
        <v>0</v>
      </c>
      <c r="AK1342">
        <v>0</v>
      </c>
      <c r="AL1342">
        <v>0</v>
      </c>
      <c r="AM1342">
        <v>0</v>
      </c>
      <c r="AN1342">
        <v>0</v>
      </c>
      <c r="AO1342" t="s">
        <v>2965</v>
      </c>
      <c r="AP1342" t="s">
        <v>4360</v>
      </c>
      <c r="AQ1342" t="s">
        <v>4360</v>
      </c>
      <c r="AR1342" t="s">
        <v>6684</v>
      </c>
      <c r="AS1342" t="s">
        <v>6680</v>
      </c>
    </row>
    <row r="1343" spans="1:45" ht="17.25" customHeight="1">
      <c r="A1343" s="1403" t="str">
        <f t="shared" si="69"/>
        <v/>
      </c>
      <c r="B1343" s="1403" t="str">
        <f t="shared" si="72"/>
        <v/>
      </c>
      <c r="C1343" s="1403" t="str">
        <f t="shared" si="70"/>
        <v/>
      </c>
      <c r="D1343" s="1403" t="str">
        <f t="shared" si="72"/>
        <v/>
      </c>
      <c r="E1343" s="1403" t="str">
        <f t="shared" si="67"/>
        <v>A04AS171 Finishing Work Exterior/Interior Finish Work Recess Floor Mat</v>
      </c>
      <c r="F1343" s="1403" t="str">
        <f t="shared" si="68"/>
        <v xml:space="preserve">A04AS171-00001 Finishing Work Exterior/Interior Finish Work Recess Floor Mat        </v>
      </c>
      <c r="G1343" s="1404" t="str" cm="1">
        <f t="array" ref="G1343:H1343">_xlfn.TEXTSPLIT(I1343,"-")</f>
        <v>A04AS171</v>
      </c>
      <c r="H1343" s="1404" t="str">
        <v>00001</v>
      </c>
      <c r="I1343" t="s">
        <v>6685</v>
      </c>
      <c r="J1343" t="s">
        <v>4288</v>
      </c>
      <c r="K1343" t="s">
        <v>5683</v>
      </c>
      <c r="L1343" t="s">
        <v>5684</v>
      </c>
      <c r="M1343" t="s">
        <v>4775</v>
      </c>
      <c r="N1343" t="s">
        <v>6661</v>
      </c>
      <c r="O1343" t="s">
        <v>6686</v>
      </c>
      <c r="P1343" t="s">
        <v>6687</v>
      </c>
      <c r="Q1343" t="s">
        <v>2965</v>
      </c>
      <c r="R1343">
        <v>0</v>
      </c>
      <c r="S1343" t="s">
        <v>2965</v>
      </c>
      <c r="T1343">
        <v>0</v>
      </c>
      <c r="U1343" t="s">
        <v>2965</v>
      </c>
      <c r="V1343">
        <v>0</v>
      </c>
      <c r="W1343" t="s">
        <v>2965</v>
      </c>
      <c r="X1343">
        <v>0</v>
      </c>
      <c r="Y1343" t="s">
        <v>2965</v>
      </c>
      <c r="Z1343">
        <v>0</v>
      </c>
      <c r="AA1343" t="s">
        <v>2965</v>
      </c>
      <c r="AB1343" t="s">
        <v>2965</v>
      </c>
      <c r="AC1343" t="s">
        <v>2965</v>
      </c>
      <c r="AD1343">
        <v>0</v>
      </c>
      <c r="AE1343" t="s">
        <v>2965</v>
      </c>
      <c r="AF1343">
        <v>0</v>
      </c>
      <c r="AG1343">
        <v>0</v>
      </c>
      <c r="AH1343" t="s">
        <v>2965</v>
      </c>
      <c r="AI1343">
        <v>0</v>
      </c>
      <c r="AJ1343">
        <v>0</v>
      </c>
      <c r="AK1343">
        <v>0</v>
      </c>
      <c r="AL1343">
        <v>0</v>
      </c>
      <c r="AM1343">
        <v>0</v>
      </c>
      <c r="AN1343">
        <v>0</v>
      </c>
      <c r="AO1343" t="s">
        <v>2965</v>
      </c>
      <c r="AP1343" t="s">
        <v>4360</v>
      </c>
      <c r="AQ1343" t="s">
        <v>4360</v>
      </c>
      <c r="AR1343" t="s">
        <v>6688</v>
      </c>
      <c r="AS1343" t="s">
        <v>6685</v>
      </c>
    </row>
    <row r="1344" spans="1:45" ht="17.25" customHeight="1">
      <c r="A1344" s="1403" t="str">
        <f t="shared" si="69"/>
        <v/>
      </c>
      <c r="B1344" s="1403" t="str">
        <f t="shared" si="72"/>
        <v/>
      </c>
      <c r="C1344" s="1403" t="str">
        <f t="shared" si="70"/>
        <v/>
      </c>
      <c r="D1344" s="1403" t="str">
        <f t="shared" si="72"/>
        <v/>
      </c>
      <c r="E1344" s="1403" t="str">
        <f t="shared" si="67"/>
        <v>A04AS172 Finishing Work Exterior/Interior Finish Work Entrance Floor Mats and Frame</v>
      </c>
      <c r="F1344" s="1403" t="str">
        <f t="shared" si="68"/>
        <v xml:space="preserve">A04AS172-00001 Finishing Work Exterior/Interior Finish Work Entrance Floor Mats and Frame        </v>
      </c>
      <c r="G1344" s="1404" t="str" cm="1">
        <f t="array" ref="G1344:H1344">_xlfn.TEXTSPLIT(I1344,"-")</f>
        <v>A04AS172</v>
      </c>
      <c r="H1344" s="1404" t="str">
        <v>00001</v>
      </c>
      <c r="I1344" t="s">
        <v>6689</v>
      </c>
      <c r="J1344" t="s">
        <v>4288</v>
      </c>
      <c r="K1344" t="s">
        <v>5683</v>
      </c>
      <c r="L1344" t="s">
        <v>5684</v>
      </c>
      <c r="M1344" t="s">
        <v>4775</v>
      </c>
      <c r="N1344" t="s">
        <v>6661</v>
      </c>
      <c r="O1344" t="s">
        <v>6690</v>
      </c>
      <c r="P1344" t="s">
        <v>6691</v>
      </c>
      <c r="Q1344" t="s">
        <v>2965</v>
      </c>
      <c r="R1344">
        <v>0</v>
      </c>
      <c r="S1344" t="s">
        <v>2965</v>
      </c>
      <c r="T1344">
        <v>0</v>
      </c>
      <c r="U1344" t="s">
        <v>2965</v>
      </c>
      <c r="V1344">
        <v>0</v>
      </c>
      <c r="W1344" t="s">
        <v>2965</v>
      </c>
      <c r="X1344">
        <v>0</v>
      </c>
      <c r="Y1344" t="s">
        <v>2965</v>
      </c>
      <c r="Z1344">
        <v>0</v>
      </c>
      <c r="AA1344" t="s">
        <v>2965</v>
      </c>
      <c r="AB1344" t="s">
        <v>2965</v>
      </c>
      <c r="AC1344" t="s">
        <v>2965</v>
      </c>
      <c r="AD1344">
        <v>0</v>
      </c>
      <c r="AE1344" t="s">
        <v>2965</v>
      </c>
      <c r="AF1344" t="s">
        <v>2965</v>
      </c>
      <c r="AG1344">
        <v>0</v>
      </c>
      <c r="AH1344" t="s">
        <v>2965</v>
      </c>
      <c r="AI1344">
        <v>0</v>
      </c>
      <c r="AJ1344">
        <v>0</v>
      </c>
      <c r="AK1344">
        <v>0</v>
      </c>
      <c r="AL1344">
        <v>0</v>
      </c>
      <c r="AM1344">
        <v>0</v>
      </c>
      <c r="AN1344">
        <v>0</v>
      </c>
      <c r="AO1344" t="s">
        <v>2965</v>
      </c>
      <c r="AP1344" t="s">
        <v>4360</v>
      </c>
      <c r="AQ1344" t="s">
        <v>4360</v>
      </c>
      <c r="AR1344" t="s">
        <v>6692</v>
      </c>
      <c r="AS1344" t="s">
        <v>6689</v>
      </c>
    </row>
    <row r="1345" spans="1:45" ht="17.25" customHeight="1">
      <c r="A1345" s="1403" t="str">
        <f t="shared" si="69"/>
        <v/>
      </c>
      <c r="B1345" s="1403" t="str">
        <f t="shared" si="72"/>
        <v/>
      </c>
      <c r="C1345" s="1403" t="str">
        <f t="shared" si="70"/>
        <v/>
      </c>
      <c r="D1345" s="1403" t="str">
        <f t="shared" si="72"/>
        <v/>
      </c>
      <c r="E1345" s="1403" t="str">
        <f t="shared" si="67"/>
        <v>A04AS172 Finishing Work Exterior/Interior Finish Work Entrance Floor Mats and Frame</v>
      </c>
      <c r="F1345" s="1403" t="str">
        <f t="shared" si="68"/>
        <v xml:space="preserve">A04AS172-00002 Finishing Work Exterior/Interior Finish Work Entrance Floor Mats and Frame Embedded Type       </v>
      </c>
      <c r="G1345" s="1404" t="str" cm="1">
        <f t="array" ref="G1345:H1345">_xlfn.TEXTSPLIT(I1345,"-")</f>
        <v>A04AS172</v>
      </c>
      <c r="H1345" s="1404" t="str">
        <v>00002</v>
      </c>
      <c r="I1345" t="s">
        <v>6693</v>
      </c>
      <c r="J1345" t="s">
        <v>4288</v>
      </c>
      <c r="K1345" t="s">
        <v>5683</v>
      </c>
      <c r="L1345" t="s">
        <v>5684</v>
      </c>
      <c r="M1345" t="s">
        <v>4775</v>
      </c>
      <c r="N1345" t="s">
        <v>6661</v>
      </c>
      <c r="O1345" t="s">
        <v>6690</v>
      </c>
      <c r="P1345" t="s">
        <v>6691</v>
      </c>
      <c r="Q1345" t="s">
        <v>6694</v>
      </c>
      <c r="R1345" t="s">
        <v>6695</v>
      </c>
      <c r="S1345" t="s">
        <v>2965</v>
      </c>
      <c r="T1345">
        <v>0</v>
      </c>
      <c r="U1345" t="s">
        <v>2965</v>
      </c>
      <c r="V1345">
        <v>0</v>
      </c>
      <c r="W1345" t="s">
        <v>2965</v>
      </c>
      <c r="X1345">
        <v>0</v>
      </c>
      <c r="Y1345" t="s">
        <v>2965</v>
      </c>
      <c r="Z1345">
        <v>0</v>
      </c>
      <c r="AA1345" t="s">
        <v>2965</v>
      </c>
      <c r="AB1345" t="s">
        <v>2965</v>
      </c>
      <c r="AC1345" t="s">
        <v>2965</v>
      </c>
      <c r="AD1345">
        <v>0</v>
      </c>
      <c r="AE1345" t="s">
        <v>2965</v>
      </c>
      <c r="AF1345" t="s">
        <v>2965</v>
      </c>
      <c r="AG1345">
        <v>0</v>
      </c>
      <c r="AH1345" t="s">
        <v>2965</v>
      </c>
      <c r="AI1345">
        <v>0</v>
      </c>
      <c r="AJ1345">
        <v>0</v>
      </c>
      <c r="AK1345">
        <v>0</v>
      </c>
      <c r="AL1345">
        <v>0</v>
      </c>
      <c r="AM1345">
        <v>0</v>
      </c>
      <c r="AN1345">
        <v>0</v>
      </c>
      <c r="AO1345" t="s">
        <v>2965</v>
      </c>
      <c r="AP1345" t="s">
        <v>4360</v>
      </c>
      <c r="AQ1345" t="s">
        <v>4360</v>
      </c>
      <c r="AR1345" t="s">
        <v>6692</v>
      </c>
      <c r="AS1345" t="s">
        <v>6693</v>
      </c>
    </row>
    <row r="1346" spans="1:45" ht="25.15" customHeight="1">
      <c r="A1346" s="1403" t="str">
        <f t="shared" si="69"/>
        <v/>
      </c>
      <c r="B1346" s="1403" t="str">
        <f t="shared" si="72"/>
        <v/>
      </c>
      <c r="C1346" s="1403" t="str">
        <f t="shared" si="70"/>
        <v/>
      </c>
      <c r="D1346" s="1403" t="str">
        <f t="shared" si="72"/>
        <v/>
      </c>
      <c r="E1346" s="1403" t="str">
        <f t="shared" si="67"/>
        <v>A04AS173 Finishing Work Exterior/Interior Finish Work Steel Trowel Finish</v>
      </c>
      <c r="F1346" s="1403" t="str">
        <f t="shared" si="68"/>
        <v xml:space="preserve">A04AS173-00001 Finishing Work Exterior/Interior Finish Work Steel Trowel Finish        </v>
      </c>
      <c r="G1346" s="1404" t="str" cm="1">
        <f t="array" ref="G1346:H1346">_xlfn.TEXTSPLIT(I1346,"-")</f>
        <v>A04AS173</v>
      </c>
      <c r="H1346" s="1404" t="str">
        <v>00001</v>
      </c>
      <c r="I1346" t="s">
        <v>6696</v>
      </c>
      <c r="J1346" t="s">
        <v>4288</v>
      </c>
      <c r="K1346" t="s">
        <v>5683</v>
      </c>
      <c r="L1346" t="s">
        <v>5684</v>
      </c>
      <c r="M1346" t="s">
        <v>4775</v>
      </c>
      <c r="N1346" t="s">
        <v>6661</v>
      </c>
      <c r="O1346" t="s">
        <v>6697</v>
      </c>
      <c r="P1346" t="s">
        <v>6698</v>
      </c>
      <c r="Q1346" t="s">
        <v>2965</v>
      </c>
      <c r="R1346">
        <v>0</v>
      </c>
      <c r="S1346" t="s">
        <v>2965</v>
      </c>
      <c r="T1346">
        <v>0</v>
      </c>
      <c r="U1346" t="s">
        <v>2965</v>
      </c>
      <c r="V1346">
        <v>0</v>
      </c>
      <c r="W1346" t="s">
        <v>2965</v>
      </c>
      <c r="X1346">
        <v>0</v>
      </c>
      <c r="Y1346" t="s">
        <v>2965</v>
      </c>
      <c r="Z1346">
        <v>0</v>
      </c>
      <c r="AA1346" t="s">
        <v>2965</v>
      </c>
      <c r="AB1346" t="s">
        <v>2965</v>
      </c>
      <c r="AC1346" t="s">
        <v>2965</v>
      </c>
      <c r="AD1346">
        <v>0</v>
      </c>
      <c r="AE1346" t="s">
        <v>2965</v>
      </c>
      <c r="AF1346" t="s">
        <v>2965</v>
      </c>
      <c r="AG1346">
        <v>0</v>
      </c>
      <c r="AH1346" t="s">
        <v>2965</v>
      </c>
      <c r="AI1346">
        <v>0</v>
      </c>
      <c r="AJ1346">
        <v>0</v>
      </c>
      <c r="AK1346">
        <v>0</v>
      </c>
      <c r="AL1346">
        <v>0</v>
      </c>
      <c r="AM1346">
        <v>0</v>
      </c>
      <c r="AN1346">
        <v>0</v>
      </c>
      <c r="AO1346" t="s">
        <v>2965</v>
      </c>
      <c r="AP1346" t="s">
        <v>4360</v>
      </c>
      <c r="AQ1346" t="s">
        <v>4360</v>
      </c>
      <c r="AR1346" t="s">
        <v>6699</v>
      </c>
      <c r="AS1346" t="s">
        <v>6696</v>
      </c>
    </row>
    <row r="1347" spans="1:45" ht="41.45" customHeight="1">
      <c r="A1347" s="1403" t="str">
        <f t="shared" si="69"/>
        <v/>
      </c>
      <c r="B1347" s="1403" t="str">
        <f t="shared" si="72"/>
        <v/>
      </c>
      <c r="C1347" s="1403" t="str">
        <f t="shared" si="70"/>
        <v/>
      </c>
      <c r="D1347" s="1403" t="str">
        <f t="shared" si="72"/>
        <v/>
      </c>
      <c r="E1347" s="1403" t="str">
        <f t="shared" si="67"/>
        <v>A04AS173 Finishing Work Exterior/Interior Finish Work Steel Trowel Finish</v>
      </c>
      <c r="F1347" s="1403" t="str">
        <f t="shared" si="68"/>
        <v xml:space="preserve">A04AS173-00002 Finishing Work Exterior/Interior Finish Work Steel Trowel Finish Brushed(Broom) Finish       </v>
      </c>
      <c r="G1347" s="1404" t="str" cm="1">
        <f t="array" ref="G1347:H1347">_xlfn.TEXTSPLIT(I1347,"-")</f>
        <v>A04AS173</v>
      </c>
      <c r="H1347" s="1404" t="str">
        <v>00002</v>
      </c>
      <c r="I1347" t="s">
        <v>6700</v>
      </c>
      <c r="J1347" t="s">
        <v>4288</v>
      </c>
      <c r="K1347" t="s">
        <v>5683</v>
      </c>
      <c r="L1347" t="s">
        <v>5684</v>
      </c>
      <c r="M1347" t="s">
        <v>4775</v>
      </c>
      <c r="N1347" t="s">
        <v>6661</v>
      </c>
      <c r="O1347" t="s">
        <v>6697</v>
      </c>
      <c r="P1347" t="s">
        <v>6698</v>
      </c>
      <c r="Q1347" t="s">
        <v>6701</v>
      </c>
      <c r="R1347" t="s">
        <v>6702</v>
      </c>
      <c r="S1347" t="s">
        <v>2965</v>
      </c>
      <c r="T1347">
        <v>0</v>
      </c>
      <c r="U1347" t="s">
        <v>2965</v>
      </c>
      <c r="V1347">
        <v>0</v>
      </c>
      <c r="W1347" t="s">
        <v>2965</v>
      </c>
      <c r="X1347">
        <v>0</v>
      </c>
      <c r="Y1347" t="s">
        <v>2965</v>
      </c>
      <c r="Z1347">
        <v>0</v>
      </c>
      <c r="AA1347" t="s">
        <v>2965</v>
      </c>
      <c r="AB1347" t="s">
        <v>2965</v>
      </c>
      <c r="AC1347" t="s">
        <v>2965</v>
      </c>
      <c r="AD1347">
        <v>0</v>
      </c>
      <c r="AE1347" t="s">
        <v>2965</v>
      </c>
      <c r="AF1347" t="s">
        <v>2965</v>
      </c>
      <c r="AG1347">
        <v>0</v>
      </c>
      <c r="AH1347" t="s">
        <v>2965</v>
      </c>
      <c r="AI1347">
        <v>0</v>
      </c>
      <c r="AJ1347">
        <v>0</v>
      </c>
      <c r="AK1347">
        <v>0</v>
      </c>
      <c r="AL1347">
        <v>0</v>
      </c>
      <c r="AM1347">
        <v>0</v>
      </c>
      <c r="AN1347">
        <v>0</v>
      </c>
      <c r="AO1347" t="s">
        <v>2965</v>
      </c>
      <c r="AP1347" t="s">
        <v>4360</v>
      </c>
      <c r="AQ1347" t="s">
        <v>4360</v>
      </c>
      <c r="AR1347" t="s">
        <v>6699</v>
      </c>
      <c r="AS1347" t="s">
        <v>6700</v>
      </c>
    </row>
    <row r="1348" spans="1:45" ht="39.6" customHeight="1">
      <c r="A1348" s="1403" t="str">
        <f t="shared" si="69"/>
        <v/>
      </c>
      <c r="B1348" s="1403" t="str">
        <f t="shared" si="72"/>
        <v/>
      </c>
      <c r="C1348" s="1403" t="str">
        <f t="shared" si="70"/>
        <v/>
      </c>
      <c r="D1348" s="1403" t="str">
        <f t="shared" si="72"/>
        <v/>
      </c>
      <c r="E1348" s="1403" t="str">
        <f t="shared" si="67"/>
        <v>A04AS173 Finishing Work Exterior/Interior Finish Work Steel Trowel Finish</v>
      </c>
      <c r="F1348" s="1403" t="str">
        <f t="shared" si="68"/>
        <v xml:space="preserve">A04AS173-00003 Finishing Work Exterior/Interior Finish Work Steel Trowel Finish Hardener Finish(Powder Type)       </v>
      </c>
      <c r="G1348" s="1404" t="str" cm="1">
        <f t="array" ref="G1348:H1348">_xlfn.TEXTSPLIT(I1348,"-")</f>
        <v>A04AS173</v>
      </c>
      <c r="H1348" s="1404" t="str">
        <v>00003</v>
      </c>
      <c r="I1348" t="s">
        <v>6703</v>
      </c>
      <c r="J1348" t="s">
        <v>4288</v>
      </c>
      <c r="K1348" t="s">
        <v>5683</v>
      </c>
      <c r="L1348" t="s">
        <v>5684</v>
      </c>
      <c r="M1348" t="s">
        <v>4775</v>
      </c>
      <c r="N1348" t="s">
        <v>6661</v>
      </c>
      <c r="O1348" t="s">
        <v>6697</v>
      </c>
      <c r="P1348" t="s">
        <v>6698</v>
      </c>
      <c r="Q1348" t="s">
        <v>6704</v>
      </c>
      <c r="R1348" t="s">
        <v>6705</v>
      </c>
      <c r="S1348" t="s">
        <v>2965</v>
      </c>
      <c r="T1348">
        <v>0</v>
      </c>
      <c r="U1348" t="s">
        <v>2965</v>
      </c>
      <c r="V1348">
        <v>0</v>
      </c>
      <c r="W1348" t="s">
        <v>2965</v>
      </c>
      <c r="X1348">
        <v>0</v>
      </c>
      <c r="Y1348" t="s">
        <v>2965</v>
      </c>
      <c r="Z1348">
        <v>0</v>
      </c>
      <c r="AA1348" t="s">
        <v>2965</v>
      </c>
      <c r="AB1348" t="s">
        <v>2965</v>
      </c>
      <c r="AC1348" t="s">
        <v>2965</v>
      </c>
      <c r="AD1348">
        <v>0</v>
      </c>
      <c r="AE1348" t="s">
        <v>2965</v>
      </c>
      <c r="AF1348" t="s">
        <v>2965</v>
      </c>
      <c r="AG1348">
        <v>0</v>
      </c>
      <c r="AH1348" t="s">
        <v>2965</v>
      </c>
      <c r="AI1348">
        <v>0</v>
      </c>
      <c r="AJ1348">
        <v>0</v>
      </c>
      <c r="AK1348">
        <v>0</v>
      </c>
      <c r="AL1348">
        <v>0</v>
      </c>
      <c r="AM1348">
        <v>0</v>
      </c>
      <c r="AN1348">
        <v>0</v>
      </c>
      <c r="AO1348" t="s">
        <v>2965</v>
      </c>
      <c r="AP1348" t="s">
        <v>4360</v>
      </c>
      <c r="AQ1348" t="s">
        <v>4360</v>
      </c>
      <c r="AR1348" t="s">
        <v>6699</v>
      </c>
      <c r="AS1348" t="s">
        <v>6703</v>
      </c>
    </row>
    <row r="1349" spans="1:45" ht="28.15" customHeight="1">
      <c r="A1349" s="1403" t="str">
        <f t="shared" si="69"/>
        <v/>
      </c>
      <c r="B1349" s="1403" t="str">
        <f t="shared" si="72"/>
        <v/>
      </c>
      <c r="C1349" s="1403" t="str">
        <f t="shared" si="70"/>
        <v/>
      </c>
      <c r="D1349" s="1403" t="str">
        <f t="shared" si="72"/>
        <v/>
      </c>
      <c r="E1349" s="1403" t="str">
        <f t="shared" si="67"/>
        <v>A04AS173 Finishing Work Exterior/Interior Finish Work Steel Trowel Finish</v>
      </c>
      <c r="F1349" s="1403" t="str">
        <f t="shared" si="68"/>
        <v xml:space="preserve">A04AS173-00004 Finishing Work Exterior/Interior Finish Work Steel Trowel Finish Hardener Finish(Liquid Type)       </v>
      </c>
      <c r="G1349" s="1404" t="str" cm="1">
        <f t="array" ref="G1349:H1349">_xlfn.TEXTSPLIT(I1349,"-")</f>
        <v>A04AS173</v>
      </c>
      <c r="H1349" s="1404" t="str">
        <v>00004</v>
      </c>
      <c r="I1349" t="s">
        <v>6706</v>
      </c>
      <c r="J1349" t="s">
        <v>4288</v>
      </c>
      <c r="K1349" t="s">
        <v>5683</v>
      </c>
      <c r="L1349" t="s">
        <v>5684</v>
      </c>
      <c r="M1349" t="s">
        <v>4775</v>
      </c>
      <c r="N1349" t="s">
        <v>6661</v>
      </c>
      <c r="O1349" t="s">
        <v>6697</v>
      </c>
      <c r="P1349" t="s">
        <v>6698</v>
      </c>
      <c r="Q1349" t="s">
        <v>6707</v>
      </c>
      <c r="R1349" t="s">
        <v>6708</v>
      </c>
      <c r="S1349" t="s">
        <v>2965</v>
      </c>
      <c r="T1349">
        <v>0</v>
      </c>
      <c r="U1349" t="s">
        <v>2965</v>
      </c>
      <c r="V1349">
        <v>0</v>
      </c>
      <c r="W1349" t="s">
        <v>2965</v>
      </c>
      <c r="X1349">
        <v>0</v>
      </c>
      <c r="Y1349" t="s">
        <v>2965</v>
      </c>
      <c r="Z1349">
        <v>0</v>
      </c>
      <c r="AA1349" t="s">
        <v>2965</v>
      </c>
      <c r="AB1349" t="s">
        <v>2965</v>
      </c>
      <c r="AC1349" t="s">
        <v>2965</v>
      </c>
      <c r="AD1349">
        <v>0</v>
      </c>
      <c r="AE1349" t="s">
        <v>2965</v>
      </c>
      <c r="AF1349" t="s">
        <v>2965</v>
      </c>
      <c r="AG1349">
        <v>0</v>
      </c>
      <c r="AH1349" t="s">
        <v>2965</v>
      </c>
      <c r="AI1349">
        <v>0</v>
      </c>
      <c r="AJ1349">
        <v>0</v>
      </c>
      <c r="AK1349">
        <v>0</v>
      </c>
      <c r="AL1349">
        <v>0</v>
      </c>
      <c r="AM1349">
        <v>0</v>
      </c>
      <c r="AN1349">
        <v>0</v>
      </c>
      <c r="AO1349" t="s">
        <v>2965</v>
      </c>
      <c r="AP1349" t="s">
        <v>4360</v>
      </c>
      <c r="AQ1349" t="s">
        <v>4360</v>
      </c>
      <c r="AR1349" t="s">
        <v>6699</v>
      </c>
      <c r="AS1349" t="s">
        <v>6706</v>
      </c>
    </row>
    <row r="1350" spans="1:45" ht="31.9" customHeight="1">
      <c r="A1350" s="1403" t="str">
        <f t="shared" si="69"/>
        <v/>
      </c>
      <c r="B1350" s="1403" t="str">
        <f t="shared" si="72"/>
        <v/>
      </c>
      <c r="C1350" s="1403" t="str">
        <f t="shared" si="70"/>
        <v/>
      </c>
      <c r="D1350" s="1403" t="str">
        <f t="shared" si="72"/>
        <v/>
      </c>
      <c r="E1350" s="1403" t="str">
        <f t="shared" si="67"/>
        <v>A04AS174 Finishing Work Exterior/Interior Finish Work Raised Floor</v>
      </c>
      <c r="F1350" s="1403" t="str">
        <f t="shared" si="68"/>
        <v>A04AS174-00001 Finishing Work Exterior/Interior Finish Work Raised Floor Top Finish: Anti-Static Vinyl Tile       600mm x 600mm / H≤600mm</v>
      </c>
      <c r="G1350" s="1404" t="str" cm="1">
        <f t="array" ref="G1350:H1350">_xlfn.TEXTSPLIT(I1350,"-")</f>
        <v>A04AS174</v>
      </c>
      <c r="H1350" s="1404" t="str">
        <v>00001</v>
      </c>
      <c r="I1350" t="s">
        <v>6709</v>
      </c>
      <c r="J1350" t="s">
        <v>4288</v>
      </c>
      <c r="K1350" t="s">
        <v>5683</v>
      </c>
      <c r="L1350" t="s">
        <v>5684</v>
      </c>
      <c r="M1350" t="s">
        <v>4775</v>
      </c>
      <c r="N1350" t="s">
        <v>6661</v>
      </c>
      <c r="O1350" t="s">
        <v>6710</v>
      </c>
      <c r="P1350" t="s">
        <v>6711</v>
      </c>
      <c r="Q1350" t="s">
        <v>6712</v>
      </c>
      <c r="R1350" t="s">
        <v>6713</v>
      </c>
      <c r="S1350" t="s">
        <v>2965</v>
      </c>
      <c r="T1350">
        <v>0</v>
      </c>
      <c r="U1350" t="s">
        <v>2965</v>
      </c>
      <c r="V1350">
        <v>0</v>
      </c>
      <c r="W1350" t="s">
        <v>2965</v>
      </c>
      <c r="X1350">
        <v>0</v>
      </c>
      <c r="Y1350" t="s">
        <v>2965</v>
      </c>
      <c r="Z1350">
        <v>0</v>
      </c>
      <c r="AA1350" t="s">
        <v>2965</v>
      </c>
      <c r="AB1350" t="s">
        <v>2965</v>
      </c>
      <c r="AC1350" t="s">
        <v>2965</v>
      </c>
      <c r="AD1350">
        <v>0</v>
      </c>
      <c r="AE1350" t="s">
        <v>5909</v>
      </c>
      <c r="AF1350" t="s">
        <v>6714</v>
      </c>
      <c r="AG1350">
        <v>0</v>
      </c>
      <c r="AH1350" t="s">
        <v>5842</v>
      </c>
      <c r="AI1350">
        <v>0</v>
      </c>
      <c r="AJ1350">
        <v>0</v>
      </c>
      <c r="AK1350">
        <v>0</v>
      </c>
      <c r="AL1350">
        <v>0</v>
      </c>
      <c r="AM1350">
        <v>0</v>
      </c>
      <c r="AN1350">
        <v>0</v>
      </c>
      <c r="AO1350" t="s">
        <v>2965</v>
      </c>
      <c r="AP1350" t="s">
        <v>4360</v>
      </c>
      <c r="AQ1350" t="s">
        <v>4360</v>
      </c>
      <c r="AR1350" t="s">
        <v>6715</v>
      </c>
      <c r="AS1350" t="s">
        <v>6709</v>
      </c>
    </row>
    <row r="1351" spans="1:45" s="1416" customFormat="1" ht="17.25" customHeight="1">
      <c r="A1351" s="1403" t="str">
        <f t="shared" si="69"/>
        <v/>
      </c>
      <c r="B1351" s="1403" t="str">
        <f t="shared" si="72"/>
        <v/>
      </c>
      <c r="C1351" s="1403" t="str">
        <f t="shared" si="70"/>
        <v/>
      </c>
      <c r="D1351" s="1403" t="str">
        <f t="shared" si="72"/>
        <v/>
      </c>
      <c r="E1351" s="1403" t="str">
        <f t="shared" si="67"/>
        <v>A04AS174 Finishing Work Exterior/Interior Finish Work Raised Floor</v>
      </c>
      <c r="F1351" s="1403" t="str">
        <f t="shared" si="68"/>
        <v>A04AS174-00002 Finishing Work Exterior/Interior Finish Work Raised Floor Top Finish: Anti-Static Vinyl Tile       600mm x 600mm / 600mm&lt;H≤1000mm</v>
      </c>
      <c r="G1351" s="1404" t="str" cm="1">
        <f t="array" ref="G1351:H1351">_xlfn.TEXTSPLIT(I1351,"-")</f>
        <v>A04AS174</v>
      </c>
      <c r="H1351" s="1404" t="str">
        <v>00002</v>
      </c>
      <c r="I1351" t="s">
        <v>6716</v>
      </c>
      <c r="J1351" t="s">
        <v>4288</v>
      </c>
      <c r="K1351" t="s">
        <v>5683</v>
      </c>
      <c r="L1351" t="s">
        <v>5684</v>
      </c>
      <c r="M1351" t="s">
        <v>4775</v>
      </c>
      <c r="N1351" t="s">
        <v>6661</v>
      </c>
      <c r="O1351" t="s">
        <v>6710</v>
      </c>
      <c r="P1351" t="s">
        <v>6711</v>
      </c>
      <c r="Q1351" t="s">
        <v>6712</v>
      </c>
      <c r="R1351" t="s">
        <v>6713</v>
      </c>
      <c r="S1351" t="s">
        <v>2965</v>
      </c>
      <c r="T1351">
        <v>0</v>
      </c>
      <c r="U1351" t="s">
        <v>2965</v>
      </c>
      <c r="V1351">
        <v>0</v>
      </c>
      <c r="W1351" t="s">
        <v>2965</v>
      </c>
      <c r="X1351">
        <v>0</v>
      </c>
      <c r="Y1351" t="s">
        <v>2965</v>
      </c>
      <c r="Z1351">
        <v>0</v>
      </c>
      <c r="AA1351" t="s">
        <v>2965</v>
      </c>
      <c r="AB1351" t="s">
        <v>2965</v>
      </c>
      <c r="AC1351" t="s">
        <v>2965</v>
      </c>
      <c r="AD1351">
        <v>0</v>
      </c>
      <c r="AE1351" t="s">
        <v>5787</v>
      </c>
      <c r="AF1351" t="s">
        <v>6717</v>
      </c>
      <c r="AG1351">
        <v>0</v>
      </c>
      <c r="AH1351" t="s">
        <v>5842</v>
      </c>
      <c r="AI1351">
        <v>0</v>
      </c>
      <c r="AJ1351">
        <v>0</v>
      </c>
      <c r="AK1351">
        <v>0</v>
      </c>
      <c r="AL1351">
        <v>0</v>
      </c>
      <c r="AM1351">
        <v>0</v>
      </c>
      <c r="AN1351">
        <v>0</v>
      </c>
      <c r="AO1351" t="s">
        <v>2965</v>
      </c>
      <c r="AP1351" t="s">
        <v>4360</v>
      </c>
      <c r="AQ1351" t="s">
        <v>4360</v>
      </c>
      <c r="AR1351" t="s">
        <v>6715</v>
      </c>
      <c r="AS1351" t="s">
        <v>6716</v>
      </c>
    </row>
    <row r="1352" spans="1:45" s="1416" customFormat="1" ht="17.25" customHeight="1">
      <c r="A1352" s="1403" t="str">
        <f t="shared" si="69"/>
        <v/>
      </c>
      <c r="B1352" s="1403" t="str">
        <f t="shared" si="72"/>
        <v/>
      </c>
      <c r="C1352" s="1403" t="str">
        <f t="shared" si="70"/>
        <v/>
      </c>
      <c r="D1352" s="1403" t="str">
        <f t="shared" si="72"/>
        <v/>
      </c>
      <c r="E1352" s="1403" t="str">
        <f t="shared" ref="E1352:E1415" si="73">G1352&amp;" "&amp;L1352&amp;" "&amp;N1352&amp;" "&amp;P1352</f>
        <v>A04AS174 Finishing Work Exterior/Interior Finish Work Raised Floor</v>
      </c>
      <c r="F1352" s="1403" t="str">
        <f t="shared" si="68"/>
        <v>A04AS174-00003 Finishing Work Exterior/Interior Finish Work Raised Floor Top Finish: Anti-Static Vinyl Tile       600mm x 600mm / 1000mm&lt;H≤1500mm</v>
      </c>
      <c r="G1352" s="1404" t="str" cm="1">
        <f t="array" ref="G1352:H1352">_xlfn.TEXTSPLIT(I1352,"-")</f>
        <v>A04AS174</v>
      </c>
      <c r="H1352" s="1404" t="str">
        <v>00003</v>
      </c>
      <c r="I1352" t="s">
        <v>6718</v>
      </c>
      <c r="J1352" t="s">
        <v>4288</v>
      </c>
      <c r="K1352" t="s">
        <v>5683</v>
      </c>
      <c r="L1352" t="s">
        <v>5684</v>
      </c>
      <c r="M1352" t="s">
        <v>4775</v>
      </c>
      <c r="N1352" t="s">
        <v>6661</v>
      </c>
      <c r="O1352" t="s">
        <v>6710</v>
      </c>
      <c r="P1352" t="s">
        <v>6711</v>
      </c>
      <c r="Q1352" t="s">
        <v>6712</v>
      </c>
      <c r="R1352" t="s">
        <v>6713</v>
      </c>
      <c r="S1352" t="s">
        <v>2965</v>
      </c>
      <c r="T1352">
        <v>0</v>
      </c>
      <c r="U1352" t="s">
        <v>2965</v>
      </c>
      <c r="V1352">
        <v>0</v>
      </c>
      <c r="W1352" t="s">
        <v>2965</v>
      </c>
      <c r="X1352">
        <v>0</v>
      </c>
      <c r="Y1352" t="s">
        <v>2965</v>
      </c>
      <c r="Z1352">
        <v>0</v>
      </c>
      <c r="AA1352" t="s">
        <v>2965</v>
      </c>
      <c r="AB1352" t="s">
        <v>2965</v>
      </c>
      <c r="AC1352" t="s">
        <v>2965</v>
      </c>
      <c r="AD1352">
        <v>0</v>
      </c>
      <c r="AE1352" t="s">
        <v>5975</v>
      </c>
      <c r="AF1352" t="s">
        <v>6719</v>
      </c>
      <c r="AG1352">
        <v>0</v>
      </c>
      <c r="AH1352" t="s">
        <v>5842</v>
      </c>
      <c r="AI1352">
        <v>0</v>
      </c>
      <c r="AJ1352">
        <v>0</v>
      </c>
      <c r="AK1352">
        <v>0</v>
      </c>
      <c r="AL1352">
        <v>0</v>
      </c>
      <c r="AM1352">
        <v>0</v>
      </c>
      <c r="AN1352">
        <v>0</v>
      </c>
      <c r="AO1352" t="s">
        <v>2965</v>
      </c>
      <c r="AP1352" t="s">
        <v>4360</v>
      </c>
      <c r="AQ1352" t="s">
        <v>4360</v>
      </c>
      <c r="AR1352" t="s">
        <v>6715</v>
      </c>
      <c r="AS1352" t="s">
        <v>6718</v>
      </c>
    </row>
    <row r="1353" spans="1:45" ht="17.25" customHeight="1">
      <c r="A1353" s="1403" t="str">
        <f t="shared" si="69"/>
        <v/>
      </c>
      <c r="B1353" s="1403" t="str">
        <f t="shared" si="72"/>
        <v/>
      </c>
      <c r="C1353" s="1403" t="str">
        <f t="shared" si="70"/>
        <v/>
      </c>
      <c r="D1353" s="1403" t="str">
        <f t="shared" si="72"/>
        <v/>
      </c>
      <c r="E1353" s="1403" t="str">
        <f t="shared" si="73"/>
        <v>A04AS174 Finishing Work Exterior/Interior Finish Work Raised Floor</v>
      </c>
      <c r="F1353" s="1403" t="str">
        <f t="shared" ref="F1353:F1416" si="74">IF(I1353=0,"",I1353)&amp;" "&amp;IF(L1353=0,"",L1353)&amp;" "&amp;IF(N1353=0,"",N1353)&amp;" "&amp;IF(P1353=0,"",P1353)&amp;" "&amp;IF(R1353=0,"",R1353)&amp;" "&amp;IF(T1353=0,"",T1353)&amp;" "&amp;IF(V1353=0,"",V1353)&amp;" "&amp;IF(X1353=0,"",X1353)&amp;" "&amp;IF(Z1353=0,"",Z1353)&amp;" "&amp;IF(AB1353=0,"",AB1353)&amp;" "&amp;IF(AD1353=0,"",AD1353)&amp;" "&amp;IF(AF1353=0,"",AF1353)</f>
        <v>A04AS174-00004 Finishing Work Exterior/Interior Finish Work Raised Floor Top Finish: Carpet Tile       600mm x 600mm / H≤600mm</v>
      </c>
      <c r="G1353" s="1404" t="str" cm="1">
        <f t="array" ref="G1353:H1353">_xlfn.TEXTSPLIT(I1353,"-")</f>
        <v>A04AS174</v>
      </c>
      <c r="H1353" s="1404" t="str">
        <v>00004</v>
      </c>
      <c r="I1353" t="s">
        <v>6720</v>
      </c>
      <c r="J1353" t="s">
        <v>4288</v>
      </c>
      <c r="K1353" t="s">
        <v>5683</v>
      </c>
      <c r="L1353" t="s">
        <v>5684</v>
      </c>
      <c r="M1353" t="s">
        <v>4775</v>
      </c>
      <c r="N1353" t="s">
        <v>6661</v>
      </c>
      <c r="O1353" t="s">
        <v>6710</v>
      </c>
      <c r="P1353" t="s">
        <v>6711</v>
      </c>
      <c r="Q1353" t="s">
        <v>6721</v>
      </c>
      <c r="R1353" t="s">
        <v>6722</v>
      </c>
      <c r="S1353" t="s">
        <v>2965</v>
      </c>
      <c r="T1353">
        <v>0</v>
      </c>
      <c r="U1353" t="s">
        <v>2965</v>
      </c>
      <c r="V1353">
        <v>0</v>
      </c>
      <c r="W1353" t="s">
        <v>2965</v>
      </c>
      <c r="X1353">
        <v>0</v>
      </c>
      <c r="Y1353" t="s">
        <v>2965</v>
      </c>
      <c r="Z1353">
        <v>0</v>
      </c>
      <c r="AA1353" t="s">
        <v>2965</v>
      </c>
      <c r="AB1353" t="s">
        <v>2965</v>
      </c>
      <c r="AC1353" t="s">
        <v>2965</v>
      </c>
      <c r="AD1353">
        <v>0</v>
      </c>
      <c r="AE1353" t="s">
        <v>5909</v>
      </c>
      <c r="AF1353" t="s">
        <v>6714</v>
      </c>
      <c r="AG1353">
        <v>0</v>
      </c>
      <c r="AH1353" t="s">
        <v>5842</v>
      </c>
      <c r="AI1353">
        <v>0</v>
      </c>
      <c r="AJ1353">
        <v>0</v>
      </c>
      <c r="AK1353">
        <v>0</v>
      </c>
      <c r="AL1353">
        <v>0</v>
      </c>
      <c r="AM1353">
        <v>0</v>
      </c>
      <c r="AN1353">
        <v>0</v>
      </c>
      <c r="AO1353" t="s">
        <v>2965</v>
      </c>
      <c r="AP1353" t="s">
        <v>4360</v>
      </c>
      <c r="AQ1353" t="s">
        <v>4360</v>
      </c>
      <c r="AR1353" t="s">
        <v>6715</v>
      </c>
      <c r="AS1353" t="s">
        <v>6720</v>
      </c>
    </row>
    <row r="1354" spans="1:45" ht="17.25" customHeight="1">
      <c r="A1354" s="1403" t="str">
        <f t="shared" si="69"/>
        <v/>
      </c>
      <c r="B1354" s="1403" t="str">
        <f t="shared" si="72"/>
        <v/>
      </c>
      <c r="C1354" s="1403" t="str">
        <f t="shared" si="70"/>
        <v/>
      </c>
      <c r="D1354" s="1403" t="str">
        <f t="shared" si="72"/>
        <v/>
      </c>
      <c r="E1354" s="1403" t="str">
        <f t="shared" si="73"/>
        <v>A04AS174 Finishing Work Exterior/Interior Finish Work Raised Floor</v>
      </c>
      <c r="F1354" s="1403" t="str">
        <f t="shared" si="74"/>
        <v>A04AS174-00005 Finishing Work Exterior/Interior Finish Work Raised Floor Top Finish: Carpet Tile       600mm x 600mm / 600mm&lt;H≤1000mm</v>
      </c>
      <c r="G1354" s="1404" t="str" cm="1">
        <f t="array" ref="G1354:H1354">_xlfn.TEXTSPLIT(I1354,"-")</f>
        <v>A04AS174</v>
      </c>
      <c r="H1354" s="1404" t="str">
        <v>00005</v>
      </c>
      <c r="I1354" t="s">
        <v>6723</v>
      </c>
      <c r="J1354" t="s">
        <v>4288</v>
      </c>
      <c r="K1354" t="s">
        <v>5683</v>
      </c>
      <c r="L1354" t="s">
        <v>5684</v>
      </c>
      <c r="M1354" t="s">
        <v>4775</v>
      </c>
      <c r="N1354" t="s">
        <v>6661</v>
      </c>
      <c r="O1354" t="s">
        <v>6710</v>
      </c>
      <c r="P1354" t="s">
        <v>6711</v>
      </c>
      <c r="Q1354" t="s">
        <v>6721</v>
      </c>
      <c r="R1354" t="s">
        <v>6722</v>
      </c>
      <c r="S1354" t="s">
        <v>2965</v>
      </c>
      <c r="T1354">
        <v>0</v>
      </c>
      <c r="U1354" t="s">
        <v>2965</v>
      </c>
      <c r="V1354">
        <v>0</v>
      </c>
      <c r="W1354" t="s">
        <v>2965</v>
      </c>
      <c r="X1354">
        <v>0</v>
      </c>
      <c r="Y1354" t="s">
        <v>2965</v>
      </c>
      <c r="Z1354">
        <v>0</v>
      </c>
      <c r="AA1354" t="s">
        <v>2965</v>
      </c>
      <c r="AB1354" t="s">
        <v>2965</v>
      </c>
      <c r="AC1354" t="s">
        <v>2965</v>
      </c>
      <c r="AD1354">
        <v>0</v>
      </c>
      <c r="AE1354" t="s">
        <v>5787</v>
      </c>
      <c r="AF1354" t="s">
        <v>6717</v>
      </c>
      <c r="AG1354">
        <v>0</v>
      </c>
      <c r="AH1354" t="s">
        <v>5842</v>
      </c>
      <c r="AI1354">
        <v>0</v>
      </c>
      <c r="AJ1354">
        <v>0</v>
      </c>
      <c r="AK1354">
        <v>0</v>
      </c>
      <c r="AL1354">
        <v>0</v>
      </c>
      <c r="AM1354">
        <v>0</v>
      </c>
      <c r="AN1354">
        <v>0</v>
      </c>
      <c r="AO1354" t="s">
        <v>2965</v>
      </c>
      <c r="AP1354" t="s">
        <v>4360</v>
      </c>
      <c r="AQ1354" t="s">
        <v>4360</v>
      </c>
      <c r="AR1354" t="s">
        <v>6715</v>
      </c>
      <c r="AS1354" t="s">
        <v>6723</v>
      </c>
    </row>
    <row r="1355" spans="1:45" ht="17.25" customHeight="1">
      <c r="A1355" s="1403" t="str">
        <f t="shared" si="69"/>
        <v/>
      </c>
      <c r="B1355" s="1403" t="str">
        <f t="shared" si="72"/>
        <v/>
      </c>
      <c r="C1355" s="1403" t="str">
        <f t="shared" si="70"/>
        <v/>
      </c>
      <c r="D1355" s="1403" t="str">
        <f t="shared" si="72"/>
        <v/>
      </c>
      <c r="E1355" s="1403" t="str">
        <f t="shared" si="73"/>
        <v>A04AS174 Finishing Work Exterior/Interior Finish Work Raised Floor</v>
      </c>
      <c r="F1355" s="1403" t="str">
        <f t="shared" si="74"/>
        <v>A04AS174-00006 Finishing Work Exterior/Interior Finish Work Raised Floor Top Finish: Carpet Tile       600mm x 600mm / 1000mm&lt;H≤1500mm</v>
      </c>
      <c r="G1355" s="1404" t="str" cm="1">
        <f t="array" ref="G1355:H1355">_xlfn.TEXTSPLIT(I1355,"-")</f>
        <v>A04AS174</v>
      </c>
      <c r="H1355" s="1404" t="str">
        <v>00006</v>
      </c>
      <c r="I1355" t="s">
        <v>6724</v>
      </c>
      <c r="J1355" t="s">
        <v>4288</v>
      </c>
      <c r="K1355" t="s">
        <v>5683</v>
      </c>
      <c r="L1355" t="s">
        <v>5684</v>
      </c>
      <c r="M1355" t="s">
        <v>4775</v>
      </c>
      <c r="N1355" t="s">
        <v>6661</v>
      </c>
      <c r="O1355" t="s">
        <v>6710</v>
      </c>
      <c r="P1355" t="s">
        <v>6711</v>
      </c>
      <c r="Q1355" t="s">
        <v>6721</v>
      </c>
      <c r="R1355" t="s">
        <v>6722</v>
      </c>
      <c r="S1355" t="s">
        <v>2965</v>
      </c>
      <c r="T1355">
        <v>0</v>
      </c>
      <c r="U1355" t="s">
        <v>2965</v>
      </c>
      <c r="V1355">
        <v>0</v>
      </c>
      <c r="W1355" t="s">
        <v>2965</v>
      </c>
      <c r="X1355">
        <v>0</v>
      </c>
      <c r="Y1355" t="s">
        <v>2965</v>
      </c>
      <c r="Z1355">
        <v>0</v>
      </c>
      <c r="AA1355" t="s">
        <v>2965</v>
      </c>
      <c r="AB1355" t="s">
        <v>2965</v>
      </c>
      <c r="AC1355" t="s">
        <v>2965</v>
      </c>
      <c r="AD1355">
        <v>0</v>
      </c>
      <c r="AE1355" t="s">
        <v>5975</v>
      </c>
      <c r="AF1355" t="s">
        <v>6719</v>
      </c>
      <c r="AG1355">
        <v>0</v>
      </c>
      <c r="AH1355" t="s">
        <v>5842</v>
      </c>
      <c r="AI1355">
        <v>0</v>
      </c>
      <c r="AJ1355">
        <v>0</v>
      </c>
      <c r="AK1355">
        <v>0</v>
      </c>
      <c r="AL1355">
        <v>0</v>
      </c>
      <c r="AM1355">
        <v>0</v>
      </c>
      <c r="AN1355">
        <v>0</v>
      </c>
      <c r="AO1355" t="s">
        <v>2965</v>
      </c>
      <c r="AP1355" t="s">
        <v>4360</v>
      </c>
      <c r="AQ1355" t="s">
        <v>4360</v>
      </c>
      <c r="AR1355" t="s">
        <v>6715</v>
      </c>
      <c r="AS1355" t="s">
        <v>6724</v>
      </c>
    </row>
    <row r="1356" spans="1:45" s="1416" customFormat="1" ht="28.15" customHeight="1">
      <c r="A1356" s="1403" t="str">
        <f t="shared" si="69"/>
        <v/>
      </c>
      <c r="B1356" s="1403" t="str">
        <f t="shared" si="72"/>
        <v/>
      </c>
      <c r="C1356" s="1403" t="str">
        <f t="shared" si="70"/>
        <v/>
      </c>
      <c r="D1356" s="1403" t="str">
        <f t="shared" si="72"/>
        <v/>
      </c>
      <c r="E1356" s="1403" t="str">
        <f t="shared" si="73"/>
        <v>A04AS174 Finishing Work Exterior/Interior Finish Work Raised Floor</v>
      </c>
      <c r="F1356" s="1403" t="str">
        <f t="shared" si="74"/>
        <v>A04AS174-00007 Finishing Work Exterior/Interior Finish Work Raised Floor Top Finish: Marble       600mm x 600mm / H≤600mm</v>
      </c>
      <c r="G1356" s="1404" t="str" cm="1">
        <f t="array" ref="G1356:H1356">_xlfn.TEXTSPLIT(I1356,"-")</f>
        <v>A04AS174</v>
      </c>
      <c r="H1356" s="1404" t="str">
        <v>00007</v>
      </c>
      <c r="I1356" t="s">
        <v>6725</v>
      </c>
      <c r="J1356" t="s">
        <v>4288</v>
      </c>
      <c r="K1356" t="s">
        <v>5683</v>
      </c>
      <c r="L1356" t="s">
        <v>5684</v>
      </c>
      <c r="M1356" t="s">
        <v>4775</v>
      </c>
      <c r="N1356" t="s">
        <v>6661</v>
      </c>
      <c r="O1356" t="s">
        <v>6710</v>
      </c>
      <c r="P1356" t="s">
        <v>6711</v>
      </c>
      <c r="Q1356" t="s">
        <v>6726</v>
      </c>
      <c r="R1356" t="s">
        <v>6727</v>
      </c>
      <c r="S1356" t="s">
        <v>2965</v>
      </c>
      <c r="T1356">
        <v>0</v>
      </c>
      <c r="U1356" t="s">
        <v>2965</v>
      </c>
      <c r="V1356">
        <v>0</v>
      </c>
      <c r="W1356" t="s">
        <v>2965</v>
      </c>
      <c r="X1356">
        <v>0</v>
      </c>
      <c r="Y1356" t="s">
        <v>2965</v>
      </c>
      <c r="Z1356">
        <v>0</v>
      </c>
      <c r="AA1356" t="s">
        <v>2965</v>
      </c>
      <c r="AB1356" t="s">
        <v>2965</v>
      </c>
      <c r="AC1356" t="s">
        <v>2965</v>
      </c>
      <c r="AD1356">
        <v>0</v>
      </c>
      <c r="AE1356" t="s">
        <v>5909</v>
      </c>
      <c r="AF1356" t="s">
        <v>6714</v>
      </c>
      <c r="AG1356">
        <v>0</v>
      </c>
      <c r="AH1356" t="s">
        <v>5842</v>
      </c>
      <c r="AI1356">
        <v>0</v>
      </c>
      <c r="AJ1356">
        <v>0</v>
      </c>
      <c r="AK1356">
        <v>0</v>
      </c>
      <c r="AL1356">
        <v>0</v>
      </c>
      <c r="AM1356">
        <v>0</v>
      </c>
      <c r="AN1356">
        <v>0</v>
      </c>
      <c r="AO1356" t="s">
        <v>2965</v>
      </c>
      <c r="AP1356" t="s">
        <v>4360</v>
      </c>
      <c r="AQ1356" t="s">
        <v>4360</v>
      </c>
      <c r="AR1356" t="s">
        <v>6715</v>
      </c>
      <c r="AS1356" t="s">
        <v>6725</v>
      </c>
    </row>
    <row r="1357" spans="1:45" s="1416" customFormat="1" ht="26.45" customHeight="1">
      <c r="A1357" s="1403" t="str">
        <f t="shared" si="69"/>
        <v/>
      </c>
      <c r="B1357" s="1403" t="str">
        <f t="shared" si="72"/>
        <v/>
      </c>
      <c r="C1357" s="1403" t="str">
        <f t="shared" si="70"/>
        <v/>
      </c>
      <c r="D1357" s="1403" t="str">
        <f t="shared" si="72"/>
        <v/>
      </c>
      <c r="E1357" s="1403" t="str">
        <f t="shared" si="73"/>
        <v>A04AS174 Finishing Work Exterior/Interior Finish Work Raised Floor</v>
      </c>
      <c r="F1357" s="1403" t="str">
        <f t="shared" si="74"/>
        <v>A04AS174-00008 Finishing Work Exterior/Interior Finish Work Raised Floor Top Finish: Marble       600mm x 600mm / 600mm&lt;H≤1000mm</v>
      </c>
      <c r="G1357" s="1404" t="str" cm="1">
        <f t="array" ref="G1357:H1357">_xlfn.TEXTSPLIT(I1357,"-")</f>
        <v>A04AS174</v>
      </c>
      <c r="H1357" s="1404" t="str">
        <v>00008</v>
      </c>
      <c r="I1357" t="s">
        <v>6728</v>
      </c>
      <c r="J1357" t="s">
        <v>4288</v>
      </c>
      <c r="K1357" t="s">
        <v>5683</v>
      </c>
      <c r="L1357" t="s">
        <v>5684</v>
      </c>
      <c r="M1357" t="s">
        <v>4775</v>
      </c>
      <c r="N1357" t="s">
        <v>6661</v>
      </c>
      <c r="O1357" t="s">
        <v>6710</v>
      </c>
      <c r="P1357" t="s">
        <v>6711</v>
      </c>
      <c r="Q1357" t="s">
        <v>6726</v>
      </c>
      <c r="R1357" t="s">
        <v>6727</v>
      </c>
      <c r="S1357" t="s">
        <v>2965</v>
      </c>
      <c r="T1357">
        <v>0</v>
      </c>
      <c r="U1357" t="s">
        <v>2965</v>
      </c>
      <c r="V1357">
        <v>0</v>
      </c>
      <c r="W1357" t="s">
        <v>2965</v>
      </c>
      <c r="X1357">
        <v>0</v>
      </c>
      <c r="Y1357" t="s">
        <v>2965</v>
      </c>
      <c r="Z1357">
        <v>0</v>
      </c>
      <c r="AA1357" t="s">
        <v>2965</v>
      </c>
      <c r="AB1357" t="s">
        <v>2965</v>
      </c>
      <c r="AC1357" t="s">
        <v>2965</v>
      </c>
      <c r="AD1357">
        <v>0</v>
      </c>
      <c r="AE1357" t="s">
        <v>5787</v>
      </c>
      <c r="AF1357" t="s">
        <v>6717</v>
      </c>
      <c r="AG1357">
        <v>0</v>
      </c>
      <c r="AH1357" t="s">
        <v>5842</v>
      </c>
      <c r="AI1357">
        <v>0</v>
      </c>
      <c r="AJ1357">
        <v>0</v>
      </c>
      <c r="AK1357">
        <v>0</v>
      </c>
      <c r="AL1357">
        <v>0</v>
      </c>
      <c r="AM1357">
        <v>0</v>
      </c>
      <c r="AN1357">
        <v>0</v>
      </c>
      <c r="AO1357" t="s">
        <v>2965</v>
      </c>
      <c r="AP1357" t="s">
        <v>4360</v>
      </c>
      <c r="AQ1357" t="s">
        <v>4360</v>
      </c>
      <c r="AR1357" t="s">
        <v>6715</v>
      </c>
      <c r="AS1357" t="s">
        <v>6728</v>
      </c>
    </row>
    <row r="1358" spans="1:45" ht="17.25" customHeight="1">
      <c r="A1358" s="1403" t="str">
        <f t="shared" si="69"/>
        <v/>
      </c>
      <c r="B1358" s="1403" t="str">
        <f t="shared" si="72"/>
        <v/>
      </c>
      <c r="C1358" s="1403" t="str">
        <f t="shared" si="70"/>
        <v/>
      </c>
      <c r="D1358" s="1403" t="str">
        <f t="shared" si="72"/>
        <v/>
      </c>
      <c r="E1358" s="1403" t="str">
        <f t="shared" si="73"/>
        <v>A04AS174 Finishing Work Exterior/Interior Finish Work Raised Floor</v>
      </c>
      <c r="F1358" s="1403" t="str">
        <f t="shared" si="74"/>
        <v>A04AS174-00009 Finishing Work Exterior/Interior Finish Work Raised Floor Top Finish: Marble       600mm x 600mm / 1000mm&lt;H≤1500mm</v>
      </c>
      <c r="G1358" s="1404" t="str" cm="1">
        <f t="array" ref="G1358:H1358">_xlfn.TEXTSPLIT(I1358,"-")</f>
        <v>A04AS174</v>
      </c>
      <c r="H1358" s="1404" t="str">
        <v>00009</v>
      </c>
      <c r="I1358" t="s">
        <v>6729</v>
      </c>
      <c r="J1358" t="s">
        <v>4288</v>
      </c>
      <c r="K1358" t="s">
        <v>5683</v>
      </c>
      <c r="L1358" t="s">
        <v>5684</v>
      </c>
      <c r="M1358" t="s">
        <v>4775</v>
      </c>
      <c r="N1358" t="s">
        <v>6661</v>
      </c>
      <c r="O1358" t="s">
        <v>6710</v>
      </c>
      <c r="P1358" t="s">
        <v>6711</v>
      </c>
      <c r="Q1358" t="s">
        <v>6726</v>
      </c>
      <c r="R1358" t="s">
        <v>6727</v>
      </c>
      <c r="S1358" t="s">
        <v>2965</v>
      </c>
      <c r="T1358">
        <v>0</v>
      </c>
      <c r="U1358" t="s">
        <v>2965</v>
      </c>
      <c r="V1358">
        <v>0</v>
      </c>
      <c r="W1358" t="s">
        <v>2965</v>
      </c>
      <c r="X1358">
        <v>0</v>
      </c>
      <c r="Y1358" t="s">
        <v>2965</v>
      </c>
      <c r="Z1358">
        <v>0</v>
      </c>
      <c r="AA1358" t="s">
        <v>2965</v>
      </c>
      <c r="AB1358" t="s">
        <v>2965</v>
      </c>
      <c r="AC1358" t="s">
        <v>2965</v>
      </c>
      <c r="AD1358">
        <v>0</v>
      </c>
      <c r="AE1358" t="s">
        <v>5975</v>
      </c>
      <c r="AF1358" t="s">
        <v>6719</v>
      </c>
      <c r="AG1358">
        <v>0</v>
      </c>
      <c r="AH1358" t="s">
        <v>5842</v>
      </c>
      <c r="AI1358">
        <v>0</v>
      </c>
      <c r="AJ1358">
        <v>0</v>
      </c>
      <c r="AK1358">
        <v>0</v>
      </c>
      <c r="AL1358">
        <v>0</v>
      </c>
      <c r="AM1358">
        <v>0</v>
      </c>
      <c r="AN1358">
        <v>0</v>
      </c>
      <c r="AO1358" t="s">
        <v>2965</v>
      </c>
      <c r="AP1358" t="s">
        <v>4360</v>
      </c>
      <c r="AQ1358" t="s">
        <v>4360</v>
      </c>
      <c r="AR1358" t="s">
        <v>6715</v>
      </c>
      <c r="AS1358" t="s">
        <v>6729</v>
      </c>
    </row>
    <row r="1359" spans="1:45" ht="17.25" customHeight="1">
      <c r="A1359" s="1403" t="str">
        <f t="shared" si="69"/>
        <v/>
      </c>
      <c r="B1359" s="1403" t="str">
        <f t="shared" si="72"/>
        <v/>
      </c>
      <c r="C1359" s="1403" t="str">
        <f t="shared" si="70"/>
        <v/>
      </c>
      <c r="D1359" s="1403" t="str">
        <f t="shared" si="72"/>
        <v/>
      </c>
      <c r="E1359" s="1403" t="str">
        <f t="shared" si="73"/>
        <v>A04AS174 Finishing Work Exterior/Interior Finish Work Raised Floor</v>
      </c>
      <c r="F1359" s="1403" t="str">
        <f t="shared" si="74"/>
        <v>A04AS174-00010 Finishing Work Exterior/Interior Finish Work Raised Floor Top Finish: Anti-Static Vinyl Tile       600mm x 600mm / 1500mm≤H</v>
      </c>
      <c r="G1359" s="1404" t="str" cm="1">
        <f t="array" ref="G1359:H1359">_xlfn.TEXTSPLIT(I1359,"-")</f>
        <v>A04AS174</v>
      </c>
      <c r="H1359" s="1404" t="str">
        <v>00010</v>
      </c>
      <c r="I1359" t="s">
        <v>6730</v>
      </c>
      <c r="J1359" t="s">
        <v>4288</v>
      </c>
      <c r="K1359" t="s">
        <v>5683</v>
      </c>
      <c r="L1359" t="s">
        <v>5684</v>
      </c>
      <c r="M1359" t="s">
        <v>4775</v>
      </c>
      <c r="N1359" t="s">
        <v>6661</v>
      </c>
      <c r="O1359" t="s">
        <v>6710</v>
      </c>
      <c r="P1359" t="s">
        <v>6711</v>
      </c>
      <c r="Q1359" t="s">
        <v>6712</v>
      </c>
      <c r="R1359" t="s">
        <v>6713</v>
      </c>
      <c r="S1359" t="s">
        <v>2965</v>
      </c>
      <c r="T1359">
        <v>0</v>
      </c>
      <c r="U1359" t="s">
        <v>2965</v>
      </c>
      <c r="V1359">
        <v>0</v>
      </c>
      <c r="W1359" t="s">
        <v>2965</v>
      </c>
      <c r="X1359">
        <v>0</v>
      </c>
      <c r="Y1359" t="s">
        <v>2965</v>
      </c>
      <c r="Z1359">
        <v>0</v>
      </c>
      <c r="AA1359" t="s">
        <v>2965</v>
      </c>
      <c r="AB1359" t="s">
        <v>2965</v>
      </c>
      <c r="AC1359" t="s">
        <v>2965</v>
      </c>
      <c r="AD1359">
        <v>0</v>
      </c>
      <c r="AE1359" t="s">
        <v>6369</v>
      </c>
      <c r="AF1359" t="s">
        <v>6731</v>
      </c>
      <c r="AG1359">
        <v>0</v>
      </c>
      <c r="AH1359" t="s">
        <v>5842</v>
      </c>
      <c r="AI1359">
        <v>0</v>
      </c>
      <c r="AJ1359">
        <v>0</v>
      </c>
      <c r="AK1359">
        <v>0</v>
      </c>
      <c r="AL1359">
        <v>0</v>
      </c>
      <c r="AM1359">
        <v>0</v>
      </c>
      <c r="AN1359">
        <v>0</v>
      </c>
      <c r="AO1359" t="s">
        <v>2965</v>
      </c>
      <c r="AP1359" t="s">
        <v>4360</v>
      </c>
      <c r="AQ1359" t="s">
        <v>4360</v>
      </c>
      <c r="AR1359" t="s">
        <v>6715</v>
      </c>
      <c r="AS1359" t="s">
        <v>6730</v>
      </c>
    </row>
    <row r="1360" spans="1:45" ht="17.25" customHeight="1">
      <c r="A1360" s="1403" t="str">
        <f t="shared" si="69"/>
        <v/>
      </c>
      <c r="B1360" s="1403" t="str">
        <f t="shared" si="72"/>
        <v/>
      </c>
      <c r="C1360" s="1403" t="str">
        <f t="shared" si="70"/>
        <v/>
      </c>
      <c r="D1360" s="1403" t="str">
        <f t="shared" si="72"/>
        <v/>
      </c>
      <c r="E1360" s="1403" t="str">
        <f t="shared" si="73"/>
        <v>A04AS174 Finishing Work Exterior/Interior Finish Work Raised Floor</v>
      </c>
      <c r="F1360" s="1403" t="str">
        <f t="shared" si="74"/>
        <v>A04AS174-00011 Finishing Work Exterior/Interior Finish Work Raised Floor Top Finish: Carpet Tile       600mm x 600mm / 1500mm≤H</v>
      </c>
      <c r="G1360" s="1404" t="str" cm="1">
        <f t="array" ref="G1360:H1360">_xlfn.TEXTSPLIT(I1360,"-")</f>
        <v>A04AS174</v>
      </c>
      <c r="H1360" s="1404" t="str">
        <v>00011</v>
      </c>
      <c r="I1360" t="s">
        <v>6732</v>
      </c>
      <c r="J1360" t="s">
        <v>4288</v>
      </c>
      <c r="K1360" t="s">
        <v>5683</v>
      </c>
      <c r="L1360" t="s">
        <v>5684</v>
      </c>
      <c r="M1360" t="s">
        <v>4775</v>
      </c>
      <c r="N1360" t="s">
        <v>6661</v>
      </c>
      <c r="O1360" t="s">
        <v>6710</v>
      </c>
      <c r="P1360" t="s">
        <v>6711</v>
      </c>
      <c r="Q1360" t="s">
        <v>6721</v>
      </c>
      <c r="R1360" t="s">
        <v>6722</v>
      </c>
      <c r="S1360" t="s">
        <v>2965</v>
      </c>
      <c r="T1360">
        <v>0</v>
      </c>
      <c r="U1360" t="s">
        <v>2965</v>
      </c>
      <c r="V1360">
        <v>0</v>
      </c>
      <c r="W1360" t="s">
        <v>2965</v>
      </c>
      <c r="X1360">
        <v>0</v>
      </c>
      <c r="Y1360" t="s">
        <v>2965</v>
      </c>
      <c r="Z1360">
        <v>0</v>
      </c>
      <c r="AA1360" t="s">
        <v>2965</v>
      </c>
      <c r="AB1360" t="s">
        <v>2965</v>
      </c>
      <c r="AC1360" t="s">
        <v>2965</v>
      </c>
      <c r="AD1360">
        <v>0</v>
      </c>
      <c r="AE1360" t="s">
        <v>6369</v>
      </c>
      <c r="AF1360" t="s">
        <v>6731</v>
      </c>
      <c r="AG1360">
        <v>0</v>
      </c>
      <c r="AH1360" t="s">
        <v>5842</v>
      </c>
      <c r="AI1360">
        <v>0</v>
      </c>
      <c r="AJ1360">
        <v>0</v>
      </c>
      <c r="AK1360">
        <v>0</v>
      </c>
      <c r="AL1360">
        <v>0</v>
      </c>
      <c r="AM1360">
        <v>0</v>
      </c>
      <c r="AN1360">
        <v>0</v>
      </c>
      <c r="AO1360" t="s">
        <v>2965</v>
      </c>
      <c r="AP1360" t="s">
        <v>4360</v>
      </c>
      <c r="AQ1360" t="s">
        <v>4360</v>
      </c>
      <c r="AR1360" t="s">
        <v>6715</v>
      </c>
      <c r="AS1360" t="s">
        <v>6732</v>
      </c>
    </row>
    <row r="1361" spans="1:45" ht="17.25" customHeight="1">
      <c r="A1361" s="1403" t="str">
        <f t="shared" si="69"/>
        <v/>
      </c>
      <c r="B1361" s="1403" t="str">
        <f t="shared" si="72"/>
        <v/>
      </c>
      <c r="C1361" s="1403" t="str">
        <f t="shared" si="70"/>
        <v/>
      </c>
      <c r="D1361" s="1403" t="str">
        <f t="shared" si="72"/>
        <v/>
      </c>
      <c r="E1361" s="1403" t="str">
        <f t="shared" si="73"/>
        <v>A04AS174 Finishing Work Exterior/Interior Finish Work Raised Floor</v>
      </c>
      <c r="F1361" s="1403" t="str">
        <f t="shared" si="74"/>
        <v>A04AS174-00012 Finishing Work Exterior/Interior Finish Work Raised Floor Top Finish: Marble       600mm x 600mm / 1500mm≤H</v>
      </c>
      <c r="G1361" s="1404" t="str" cm="1">
        <f t="array" ref="G1361:H1361">_xlfn.TEXTSPLIT(I1361,"-")</f>
        <v>A04AS174</v>
      </c>
      <c r="H1361" s="1404" t="str">
        <v>00012</v>
      </c>
      <c r="I1361" t="s">
        <v>6733</v>
      </c>
      <c r="J1361" t="s">
        <v>4288</v>
      </c>
      <c r="K1361" t="s">
        <v>5683</v>
      </c>
      <c r="L1361" t="s">
        <v>5684</v>
      </c>
      <c r="M1361" t="s">
        <v>4775</v>
      </c>
      <c r="N1361" t="s">
        <v>6661</v>
      </c>
      <c r="O1361" t="s">
        <v>6710</v>
      </c>
      <c r="P1361" t="s">
        <v>6711</v>
      </c>
      <c r="Q1361" t="s">
        <v>6726</v>
      </c>
      <c r="R1361" t="s">
        <v>6727</v>
      </c>
      <c r="S1361" t="s">
        <v>2965</v>
      </c>
      <c r="T1361">
        <v>0</v>
      </c>
      <c r="U1361" t="s">
        <v>2965</v>
      </c>
      <c r="V1361">
        <v>0</v>
      </c>
      <c r="W1361" t="s">
        <v>2965</v>
      </c>
      <c r="X1361">
        <v>0</v>
      </c>
      <c r="Y1361" t="s">
        <v>2965</v>
      </c>
      <c r="Z1361">
        <v>0</v>
      </c>
      <c r="AA1361" t="s">
        <v>2965</v>
      </c>
      <c r="AB1361" t="s">
        <v>2965</v>
      </c>
      <c r="AC1361" t="s">
        <v>2965</v>
      </c>
      <c r="AD1361">
        <v>0</v>
      </c>
      <c r="AE1361" t="s">
        <v>6369</v>
      </c>
      <c r="AF1361" t="s">
        <v>6731</v>
      </c>
      <c r="AG1361">
        <v>0</v>
      </c>
      <c r="AH1361" t="s">
        <v>5842</v>
      </c>
      <c r="AI1361">
        <v>0</v>
      </c>
      <c r="AJ1361">
        <v>0</v>
      </c>
      <c r="AK1361">
        <v>0</v>
      </c>
      <c r="AL1361">
        <v>0</v>
      </c>
      <c r="AM1361">
        <v>0</v>
      </c>
      <c r="AN1361">
        <v>0</v>
      </c>
      <c r="AO1361" t="s">
        <v>2965</v>
      </c>
      <c r="AP1361" t="s">
        <v>4360</v>
      </c>
      <c r="AQ1361" t="s">
        <v>4360</v>
      </c>
      <c r="AR1361" t="s">
        <v>6715</v>
      </c>
      <c r="AS1361" t="s">
        <v>6733</v>
      </c>
    </row>
    <row r="1362" spans="1:45" ht="17.25" customHeight="1">
      <c r="A1362" s="1403" t="str">
        <f t="shared" si="69"/>
        <v/>
      </c>
      <c r="B1362" s="1403" t="str">
        <f t="shared" si="72"/>
        <v/>
      </c>
      <c r="C1362" s="1403" t="str">
        <f t="shared" si="70"/>
        <v/>
      </c>
      <c r="D1362" s="1403" t="str">
        <f t="shared" si="72"/>
        <v/>
      </c>
      <c r="E1362" s="1403" t="str">
        <f t="shared" si="73"/>
        <v>A04AS174 Finishing Work Exterior/Interior Finish Work Raised Floor</v>
      </c>
      <c r="F1362" s="1403" t="str">
        <f t="shared" si="74"/>
        <v>A04AS174-00013 Finishing Work Exterior/Interior Finish Work Raised Floor Top Finish: Anti-Static Vinyl Tile       600mm x 600mm / 1500mm&lt;H</v>
      </c>
      <c r="G1362" s="1404" t="str" cm="1">
        <f t="array" ref="G1362:H1362">_xlfn.TEXTSPLIT(I1362,"-")</f>
        <v>A04AS174</v>
      </c>
      <c r="H1362" s="1404" t="str">
        <v>00013</v>
      </c>
      <c r="I1362" t="s">
        <v>6734</v>
      </c>
      <c r="J1362" t="s">
        <v>4288</v>
      </c>
      <c r="K1362" t="s">
        <v>5683</v>
      </c>
      <c r="L1362" t="s">
        <v>5684</v>
      </c>
      <c r="M1362" t="s">
        <v>4775</v>
      </c>
      <c r="N1362" t="s">
        <v>6661</v>
      </c>
      <c r="O1362" t="s">
        <v>6710</v>
      </c>
      <c r="P1362" t="s">
        <v>6711</v>
      </c>
      <c r="Q1362" t="s">
        <v>6712</v>
      </c>
      <c r="R1362" t="s">
        <v>6713</v>
      </c>
      <c r="S1362" t="s">
        <v>2965</v>
      </c>
      <c r="T1362">
        <v>0</v>
      </c>
      <c r="U1362" t="s">
        <v>2965</v>
      </c>
      <c r="V1362">
        <v>0</v>
      </c>
      <c r="W1362" t="s">
        <v>2965</v>
      </c>
      <c r="X1362">
        <v>0</v>
      </c>
      <c r="Y1362" t="s">
        <v>2965</v>
      </c>
      <c r="Z1362">
        <v>0</v>
      </c>
      <c r="AA1362" t="s">
        <v>2965</v>
      </c>
      <c r="AB1362" t="s">
        <v>2965</v>
      </c>
      <c r="AC1362" t="s">
        <v>2965</v>
      </c>
      <c r="AD1362">
        <v>0</v>
      </c>
      <c r="AE1362" t="s">
        <v>6473</v>
      </c>
      <c r="AF1362" t="s">
        <v>6735</v>
      </c>
      <c r="AG1362">
        <v>0</v>
      </c>
      <c r="AH1362" t="s">
        <v>5842</v>
      </c>
      <c r="AI1362">
        <v>0</v>
      </c>
      <c r="AJ1362">
        <v>0</v>
      </c>
      <c r="AK1362">
        <v>0</v>
      </c>
      <c r="AL1362">
        <v>0</v>
      </c>
      <c r="AM1362">
        <v>0</v>
      </c>
      <c r="AN1362">
        <v>0</v>
      </c>
      <c r="AO1362" t="s">
        <v>2965</v>
      </c>
      <c r="AP1362" t="s">
        <v>4360</v>
      </c>
      <c r="AQ1362" t="s">
        <v>4360</v>
      </c>
      <c r="AR1362" t="s">
        <v>6715</v>
      </c>
      <c r="AS1362" t="s">
        <v>6734</v>
      </c>
    </row>
    <row r="1363" spans="1:45" ht="17.25" customHeight="1">
      <c r="A1363" s="1403" t="str">
        <f t="shared" ref="A1363:A1398" si="75">IF(ISNUMBER(SEARCH("Double",$F1363)),$H1363,"")</f>
        <v/>
      </c>
      <c r="B1363" s="1403" t="str">
        <f t="shared" si="72"/>
        <v/>
      </c>
      <c r="C1363" s="1403" t="str">
        <f t="shared" ref="C1363:C1398" si="76">IF(ISNUMBER(SEARCH("Single",$F1363)),$H1363,"")</f>
        <v/>
      </c>
      <c r="D1363" s="1403" t="str">
        <f t="shared" si="72"/>
        <v/>
      </c>
      <c r="E1363" s="1403" t="str">
        <f t="shared" si="73"/>
        <v>A04AS174 Finishing Work Exterior/Interior Finish Work Raised Floor</v>
      </c>
      <c r="F1363" s="1403" t="str">
        <f t="shared" si="74"/>
        <v>A04AS174-00014 Finishing Work Exterior/Interior Finish Work Raised Floor Top Finish: Carpet Tile       600mm x 600mm / 1500mm&lt;H</v>
      </c>
      <c r="G1363" s="1404" t="str" cm="1">
        <f t="array" ref="G1363:H1363">_xlfn.TEXTSPLIT(I1363,"-")</f>
        <v>A04AS174</v>
      </c>
      <c r="H1363" s="1404" t="str">
        <v>00014</v>
      </c>
      <c r="I1363" t="s">
        <v>6736</v>
      </c>
      <c r="J1363" t="s">
        <v>4288</v>
      </c>
      <c r="K1363" t="s">
        <v>5683</v>
      </c>
      <c r="L1363" t="s">
        <v>5684</v>
      </c>
      <c r="M1363" t="s">
        <v>4775</v>
      </c>
      <c r="N1363" t="s">
        <v>6661</v>
      </c>
      <c r="O1363" t="s">
        <v>6710</v>
      </c>
      <c r="P1363" t="s">
        <v>6711</v>
      </c>
      <c r="Q1363" t="s">
        <v>6721</v>
      </c>
      <c r="R1363" t="s">
        <v>6722</v>
      </c>
      <c r="S1363" t="s">
        <v>2965</v>
      </c>
      <c r="T1363">
        <v>0</v>
      </c>
      <c r="U1363" t="s">
        <v>2965</v>
      </c>
      <c r="V1363">
        <v>0</v>
      </c>
      <c r="W1363" t="s">
        <v>2965</v>
      </c>
      <c r="X1363">
        <v>0</v>
      </c>
      <c r="Y1363" t="s">
        <v>2965</v>
      </c>
      <c r="Z1363">
        <v>0</v>
      </c>
      <c r="AA1363" t="s">
        <v>2965</v>
      </c>
      <c r="AB1363" t="s">
        <v>2965</v>
      </c>
      <c r="AC1363" t="s">
        <v>2965</v>
      </c>
      <c r="AD1363">
        <v>0</v>
      </c>
      <c r="AE1363" t="s">
        <v>6473</v>
      </c>
      <c r="AF1363" t="s">
        <v>6735</v>
      </c>
      <c r="AG1363">
        <v>0</v>
      </c>
      <c r="AH1363" t="s">
        <v>5842</v>
      </c>
      <c r="AI1363">
        <v>0</v>
      </c>
      <c r="AJ1363">
        <v>0</v>
      </c>
      <c r="AK1363">
        <v>0</v>
      </c>
      <c r="AL1363">
        <v>0</v>
      </c>
      <c r="AM1363">
        <v>0</v>
      </c>
      <c r="AN1363">
        <v>0</v>
      </c>
      <c r="AO1363" t="s">
        <v>2965</v>
      </c>
      <c r="AP1363" t="s">
        <v>4360</v>
      </c>
      <c r="AQ1363" t="s">
        <v>4360</v>
      </c>
      <c r="AR1363" t="s">
        <v>6715</v>
      </c>
      <c r="AS1363" t="s">
        <v>6736</v>
      </c>
    </row>
    <row r="1364" spans="1:45" ht="17.25" customHeight="1">
      <c r="A1364" s="1403" t="str">
        <f t="shared" si="75"/>
        <v/>
      </c>
      <c r="B1364" s="1403" t="str">
        <f t="shared" si="72"/>
        <v/>
      </c>
      <c r="C1364" s="1403" t="str">
        <f t="shared" si="76"/>
        <v/>
      </c>
      <c r="D1364" s="1403" t="str">
        <f t="shared" si="72"/>
        <v/>
      </c>
      <c r="E1364" s="1403" t="str">
        <f t="shared" si="73"/>
        <v>A04AS174 Finishing Work Exterior/Interior Finish Work Raised Floor</v>
      </c>
      <c r="F1364" s="1403" t="str">
        <f t="shared" si="74"/>
        <v>A04AS174-00015 Finishing Work Exterior/Interior Finish Work Raised Floor Top Finish: Marble       600mm x 600mm / 1500mm&lt;H</v>
      </c>
      <c r="G1364" s="1404" t="str" cm="1">
        <f t="array" ref="G1364:H1364">_xlfn.TEXTSPLIT(I1364,"-")</f>
        <v>A04AS174</v>
      </c>
      <c r="H1364" s="1404" t="str">
        <v>00015</v>
      </c>
      <c r="I1364" t="s">
        <v>6737</v>
      </c>
      <c r="J1364" t="s">
        <v>4288</v>
      </c>
      <c r="K1364" t="s">
        <v>5683</v>
      </c>
      <c r="L1364" t="s">
        <v>5684</v>
      </c>
      <c r="M1364" t="s">
        <v>4775</v>
      </c>
      <c r="N1364" t="s">
        <v>6661</v>
      </c>
      <c r="O1364" t="s">
        <v>6710</v>
      </c>
      <c r="P1364" t="s">
        <v>6711</v>
      </c>
      <c r="Q1364" t="s">
        <v>6726</v>
      </c>
      <c r="R1364" t="s">
        <v>6727</v>
      </c>
      <c r="S1364" t="s">
        <v>2965</v>
      </c>
      <c r="T1364">
        <v>0</v>
      </c>
      <c r="U1364" t="s">
        <v>2965</v>
      </c>
      <c r="V1364">
        <v>0</v>
      </c>
      <c r="W1364" t="s">
        <v>2965</v>
      </c>
      <c r="X1364">
        <v>0</v>
      </c>
      <c r="Y1364" t="s">
        <v>2965</v>
      </c>
      <c r="Z1364">
        <v>0</v>
      </c>
      <c r="AA1364" t="s">
        <v>2965</v>
      </c>
      <c r="AB1364" t="s">
        <v>2965</v>
      </c>
      <c r="AC1364" t="s">
        <v>2965</v>
      </c>
      <c r="AD1364">
        <v>0</v>
      </c>
      <c r="AE1364" t="s">
        <v>6473</v>
      </c>
      <c r="AF1364" t="s">
        <v>6735</v>
      </c>
      <c r="AG1364">
        <v>0</v>
      </c>
      <c r="AH1364" t="s">
        <v>5842</v>
      </c>
      <c r="AI1364">
        <v>0</v>
      </c>
      <c r="AJ1364">
        <v>0</v>
      </c>
      <c r="AK1364">
        <v>0</v>
      </c>
      <c r="AL1364">
        <v>0</v>
      </c>
      <c r="AM1364">
        <v>0</v>
      </c>
      <c r="AN1364">
        <v>0</v>
      </c>
      <c r="AO1364" t="s">
        <v>2965</v>
      </c>
      <c r="AP1364" t="s">
        <v>4360</v>
      </c>
      <c r="AQ1364" t="s">
        <v>4360</v>
      </c>
      <c r="AR1364" t="s">
        <v>6715</v>
      </c>
      <c r="AS1364" t="s">
        <v>6737</v>
      </c>
    </row>
    <row r="1365" spans="1:45" ht="17.25" customHeight="1">
      <c r="A1365" s="1403" t="str">
        <f t="shared" si="75"/>
        <v/>
      </c>
      <c r="B1365" s="1403" t="str">
        <f t="shared" si="72"/>
        <v/>
      </c>
      <c r="C1365" s="1403" t="str">
        <f t="shared" si="76"/>
        <v/>
      </c>
      <c r="D1365" s="1403" t="str">
        <f t="shared" si="72"/>
        <v/>
      </c>
      <c r="E1365" s="1403" t="str">
        <f t="shared" si="73"/>
        <v>A04AS175 Finishing Work Exterior/Interior Finish Work Material Dividing Strip</v>
      </c>
      <c r="F1365" s="1403" t="str">
        <f t="shared" si="74"/>
        <v xml:space="preserve">A04AS175-00001 Finishing Work Exterior/Interior Finish Work Material Dividing Strip Stainless Steel       </v>
      </c>
      <c r="G1365" s="1404" t="str" cm="1">
        <f t="array" ref="G1365:H1365">_xlfn.TEXTSPLIT(I1365,"-")</f>
        <v>A04AS175</v>
      </c>
      <c r="H1365" s="1404" t="str">
        <v>00001</v>
      </c>
      <c r="I1365" t="s">
        <v>6738</v>
      </c>
      <c r="J1365" t="s">
        <v>4288</v>
      </c>
      <c r="K1365" t="s">
        <v>5683</v>
      </c>
      <c r="L1365" t="s">
        <v>5684</v>
      </c>
      <c r="M1365" t="s">
        <v>4775</v>
      </c>
      <c r="N1365" t="s">
        <v>6661</v>
      </c>
      <c r="O1365" t="s">
        <v>6739</v>
      </c>
      <c r="P1365" t="s">
        <v>6740</v>
      </c>
      <c r="Q1365" t="s">
        <v>6741</v>
      </c>
      <c r="R1365" t="s">
        <v>6742</v>
      </c>
      <c r="S1365" t="s">
        <v>2965</v>
      </c>
      <c r="T1365">
        <v>0</v>
      </c>
      <c r="U1365" t="s">
        <v>2965</v>
      </c>
      <c r="V1365">
        <v>0</v>
      </c>
      <c r="W1365" t="s">
        <v>2965</v>
      </c>
      <c r="X1365">
        <v>0</v>
      </c>
      <c r="Y1365" t="s">
        <v>2965</v>
      </c>
      <c r="Z1365">
        <v>0</v>
      </c>
      <c r="AA1365" t="s">
        <v>2965</v>
      </c>
      <c r="AB1365" t="s">
        <v>2965</v>
      </c>
      <c r="AC1365" t="s">
        <v>2965</v>
      </c>
      <c r="AD1365">
        <v>0</v>
      </c>
      <c r="AE1365" t="s">
        <v>2965</v>
      </c>
      <c r="AF1365" t="s">
        <v>2965</v>
      </c>
      <c r="AG1365">
        <v>0</v>
      </c>
      <c r="AH1365" t="s">
        <v>2965</v>
      </c>
      <c r="AI1365">
        <v>0</v>
      </c>
      <c r="AJ1365">
        <v>0</v>
      </c>
      <c r="AK1365">
        <v>0</v>
      </c>
      <c r="AL1365">
        <v>0</v>
      </c>
      <c r="AM1365">
        <v>0</v>
      </c>
      <c r="AN1365">
        <v>0</v>
      </c>
      <c r="AO1365" t="s">
        <v>2965</v>
      </c>
      <c r="AP1365" t="s">
        <v>3423</v>
      </c>
      <c r="AQ1365" t="s">
        <v>3423</v>
      </c>
      <c r="AR1365" t="s">
        <v>6743</v>
      </c>
      <c r="AS1365" t="s">
        <v>6738</v>
      </c>
    </row>
    <row r="1366" spans="1:45" ht="17.25" customHeight="1">
      <c r="A1366" s="1403" t="str">
        <f t="shared" si="75"/>
        <v/>
      </c>
      <c r="B1366" s="1403" t="str">
        <f t="shared" si="72"/>
        <v/>
      </c>
      <c r="C1366" s="1403" t="str">
        <f t="shared" si="76"/>
        <v/>
      </c>
      <c r="D1366" s="1403" t="str">
        <f t="shared" si="72"/>
        <v/>
      </c>
      <c r="E1366" s="1403" t="str">
        <f t="shared" si="73"/>
        <v>A04AS176 Finishing Work Exterior/Interior Finish Work Plasterboard Dry Liner System</v>
      </c>
      <c r="F1366" s="1403" t="str">
        <f t="shared" si="74"/>
        <v>A04AS176-00001 Finishing Work Exterior/Interior Finish Work Plasterboard Dry Liner System    Mineral Wool (Rock Wool) for Wall To External Side w/ 1-Layer Gypsum Board, Supporting Frame(Stud), Accessories  1-Layer Gypsumboard THK=9.5mm</v>
      </c>
      <c r="G1366" s="1404" t="str" cm="1">
        <f t="array" ref="G1366:H1366">_xlfn.TEXTSPLIT(I1366,"-")</f>
        <v>A04AS176</v>
      </c>
      <c r="H1366" s="1404" t="str">
        <v>00001</v>
      </c>
      <c r="I1366" t="s">
        <v>6744</v>
      </c>
      <c r="J1366" t="s">
        <v>4288</v>
      </c>
      <c r="K1366" t="s">
        <v>5683</v>
      </c>
      <c r="L1366" t="s">
        <v>5684</v>
      </c>
      <c r="M1366" t="s">
        <v>4775</v>
      </c>
      <c r="N1366" t="s">
        <v>6661</v>
      </c>
      <c r="O1366" t="s">
        <v>6745</v>
      </c>
      <c r="P1366" t="s">
        <v>6746</v>
      </c>
      <c r="Q1366" t="s">
        <v>2965</v>
      </c>
      <c r="R1366">
        <v>0</v>
      </c>
      <c r="S1366" t="s">
        <v>2965</v>
      </c>
      <c r="T1366">
        <v>0</v>
      </c>
      <c r="U1366" t="s">
        <v>2965</v>
      </c>
      <c r="V1366">
        <v>0</v>
      </c>
      <c r="W1366" t="s">
        <v>4311</v>
      </c>
      <c r="X1366" t="s">
        <v>5750</v>
      </c>
      <c r="Y1366" t="s">
        <v>4333</v>
      </c>
      <c r="Z1366" t="s">
        <v>6747</v>
      </c>
      <c r="AA1366" t="s">
        <v>4928</v>
      </c>
      <c r="AB1366" t="s">
        <v>6748</v>
      </c>
      <c r="AC1366" t="s">
        <v>2965</v>
      </c>
      <c r="AD1366">
        <v>0</v>
      </c>
      <c r="AE1366" t="s">
        <v>5989</v>
      </c>
      <c r="AF1366" t="s">
        <v>6749</v>
      </c>
      <c r="AG1366">
        <v>0</v>
      </c>
      <c r="AH1366" t="s">
        <v>6750</v>
      </c>
      <c r="AI1366">
        <v>0</v>
      </c>
      <c r="AJ1366">
        <v>0</v>
      </c>
      <c r="AK1366">
        <v>0</v>
      </c>
      <c r="AL1366">
        <v>0</v>
      </c>
      <c r="AM1366">
        <v>0</v>
      </c>
      <c r="AN1366">
        <v>0</v>
      </c>
      <c r="AO1366" t="s">
        <v>2965</v>
      </c>
      <c r="AP1366" t="s">
        <v>4360</v>
      </c>
      <c r="AQ1366" t="s">
        <v>4360</v>
      </c>
      <c r="AR1366" t="s">
        <v>6751</v>
      </c>
      <c r="AS1366" t="s">
        <v>6744</v>
      </c>
    </row>
    <row r="1367" spans="1:45" ht="17.25" customHeight="1">
      <c r="A1367" s="1403" t="str">
        <f t="shared" si="75"/>
        <v/>
      </c>
      <c r="B1367" s="1403" t="str">
        <f t="shared" si="72"/>
        <v/>
      </c>
      <c r="C1367" s="1403" t="str">
        <f t="shared" si="76"/>
        <v/>
      </c>
      <c r="D1367" s="1403" t="str">
        <f t="shared" si="72"/>
        <v/>
      </c>
      <c r="E1367" s="1403" t="str">
        <f t="shared" si="73"/>
        <v>A04AS176 Finishing Work Exterior/Interior Finish Work Plasterboard Dry Liner System</v>
      </c>
      <c r="F1367" s="1403" t="str">
        <f t="shared" si="74"/>
        <v>A04AS176-00002 Finishing Work Exterior/Interior Finish Work Plasterboard Dry Liner System    Mineral Wool (Rock Wool) for Wall To External Side w/ 1-Layer Gypsum Board, Supporting Frame(Stud), Accessories  1-Layer Gypsumboard THK=12.5mm</v>
      </c>
      <c r="G1367" s="1404" t="str" cm="1">
        <f t="array" ref="G1367:H1367">_xlfn.TEXTSPLIT(I1367,"-")</f>
        <v>A04AS176</v>
      </c>
      <c r="H1367" s="1404" t="str">
        <v>00002</v>
      </c>
      <c r="I1367" t="s">
        <v>6752</v>
      </c>
      <c r="J1367" t="s">
        <v>4288</v>
      </c>
      <c r="K1367" t="s">
        <v>5683</v>
      </c>
      <c r="L1367" t="s">
        <v>5684</v>
      </c>
      <c r="M1367" t="s">
        <v>4775</v>
      </c>
      <c r="N1367" t="s">
        <v>6661</v>
      </c>
      <c r="O1367" t="s">
        <v>6745</v>
      </c>
      <c r="P1367" t="s">
        <v>6746</v>
      </c>
      <c r="Q1367" t="s">
        <v>2965</v>
      </c>
      <c r="R1367">
        <v>0</v>
      </c>
      <c r="S1367" t="s">
        <v>2965</v>
      </c>
      <c r="T1367">
        <v>0</v>
      </c>
      <c r="U1367" t="s">
        <v>2965</v>
      </c>
      <c r="V1367">
        <v>0</v>
      </c>
      <c r="W1367" t="s">
        <v>4311</v>
      </c>
      <c r="X1367" t="s">
        <v>5750</v>
      </c>
      <c r="Y1367" t="s">
        <v>4333</v>
      </c>
      <c r="Z1367" t="s">
        <v>6747</v>
      </c>
      <c r="AA1367" t="s">
        <v>4928</v>
      </c>
      <c r="AB1367" t="s">
        <v>6748</v>
      </c>
      <c r="AC1367" t="s">
        <v>2965</v>
      </c>
      <c r="AD1367">
        <v>0</v>
      </c>
      <c r="AE1367" t="s">
        <v>6065</v>
      </c>
      <c r="AF1367" t="s">
        <v>6753</v>
      </c>
      <c r="AG1367">
        <v>0</v>
      </c>
      <c r="AH1367" t="s">
        <v>6750</v>
      </c>
      <c r="AI1367">
        <v>0</v>
      </c>
      <c r="AJ1367">
        <v>0</v>
      </c>
      <c r="AK1367">
        <v>0</v>
      </c>
      <c r="AL1367">
        <v>0</v>
      </c>
      <c r="AM1367">
        <v>0</v>
      </c>
      <c r="AN1367">
        <v>0</v>
      </c>
      <c r="AO1367" t="s">
        <v>2965</v>
      </c>
      <c r="AP1367" t="s">
        <v>4360</v>
      </c>
      <c r="AQ1367" t="s">
        <v>4360</v>
      </c>
      <c r="AR1367" t="s">
        <v>6751</v>
      </c>
      <c r="AS1367" t="s">
        <v>6752</v>
      </c>
    </row>
    <row r="1368" spans="1:45" ht="17.25" customHeight="1">
      <c r="A1368" s="1403" t="str">
        <f>IF(ISNUMBER(SEARCH("Manual",$F1368)),$H1368,"")</f>
        <v/>
      </c>
      <c r="B1368" s="1403" t="str">
        <f t="shared" si="72"/>
        <v/>
      </c>
      <c r="C1368" s="1403" t="str">
        <f>IF(ISNUMBER(SEARCH("Motorized",$F1368)),$H1368,"")</f>
        <v/>
      </c>
      <c r="D1368" s="1403" t="str">
        <f t="shared" si="72"/>
        <v/>
      </c>
      <c r="E1368" s="1403" t="str">
        <f t="shared" si="73"/>
        <v>A04AS176 Finishing Work Exterior/Interior Finish Work Plasterboard Dry Liner System</v>
      </c>
      <c r="F1368" s="1403" t="str">
        <f t="shared" si="74"/>
        <v>A04AS176-00003 Finishing Work Exterior/Interior Finish Work Plasterboard Dry Liner System    Mineral Wool (Rock Wool) for Wall To External Side w/ 1-Layer Gypsum Board, Supporting Frame(Stud), Accessories  1-Layer Gypsumboard THK=16mm</v>
      </c>
      <c r="G1368" s="1404" t="str" cm="1">
        <f t="array" ref="G1368:H1368">_xlfn.TEXTSPLIT(I1368,"-")</f>
        <v>A04AS176</v>
      </c>
      <c r="H1368" s="1404" t="str">
        <v>00003</v>
      </c>
      <c r="I1368" t="s">
        <v>6754</v>
      </c>
      <c r="J1368" t="s">
        <v>4288</v>
      </c>
      <c r="K1368" t="s">
        <v>5683</v>
      </c>
      <c r="L1368" t="s">
        <v>5684</v>
      </c>
      <c r="M1368" t="s">
        <v>4775</v>
      </c>
      <c r="N1368" t="s">
        <v>6661</v>
      </c>
      <c r="O1368" t="s">
        <v>6745</v>
      </c>
      <c r="P1368" t="s">
        <v>6746</v>
      </c>
      <c r="Q1368" t="s">
        <v>2965</v>
      </c>
      <c r="R1368">
        <v>0</v>
      </c>
      <c r="S1368" t="s">
        <v>2965</v>
      </c>
      <c r="T1368">
        <v>0</v>
      </c>
      <c r="U1368" t="s">
        <v>2965</v>
      </c>
      <c r="V1368">
        <v>0</v>
      </c>
      <c r="W1368" t="s">
        <v>4311</v>
      </c>
      <c r="X1368" t="s">
        <v>5750</v>
      </c>
      <c r="Y1368" t="s">
        <v>4333</v>
      </c>
      <c r="Z1368" t="s">
        <v>6747</v>
      </c>
      <c r="AA1368" t="s">
        <v>4928</v>
      </c>
      <c r="AB1368" t="s">
        <v>6748</v>
      </c>
      <c r="AC1368" t="s">
        <v>2965</v>
      </c>
      <c r="AD1368">
        <v>0</v>
      </c>
      <c r="AE1368" t="s">
        <v>6070</v>
      </c>
      <c r="AF1368" t="s">
        <v>6755</v>
      </c>
      <c r="AG1368">
        <v>0</v>
      </c>
      <c r="AH1368" t="s">
        <v>6750</v>
      </c>
      <c r="AI1368">
        <v>0</v>
      </c>
      <c r="AJ1368">
        <v>0</v>
      </c>
      <c r="AK1368">
        <v>0</v>
      </c>
      <c r="AL1368">
        <v>0</v>
      </c>
      <c r="AM1368">
        <v>0</v>
      </c>
      <c r="AN1368">
        <v>0</v>
      </c>
      <c r="AO1368" t="s">
        <v>2965</v>
      </c>
      <c r="AP1368" t="s">
        <v>4360</v>
      </c>
      <c r="AQ1368" t="s">
        <v>4360</v>
      </c>
      <c r="AR1368" t="s">
        <v>6751</v>
      </c>
      <c r="AS1368" t="s">
        <v>6754</v>
      </c>
    </row>
    <row r="1369" spans="1:45" ht="17.25" customHeight="1">
      <c r="A1369" s="1403" t="str">
        <f t="shared" ref="A1369:A1427" si="77">IF(ISNUMBER(SEARCH("Manual",$F1369)),$H1369,"")</f>
        <v/>
      </c>
      <c r="B1369" s="1403" t="str">
        <f t="shared" si="72"/>
        <v/>
      </c>
      <c r="C1369" s="1403" t="str">
        <f t="shared" ref="C1369:C1427" si="78">IF(ISNUMBER(SEARCH("Motorized",$F1369)),$H1369,"")</f>
        <v/>
      </c>
      <c r="D1369" s="1403" t="str">
        <f t="shared" si="72"/>
        <v/>
      </c>
      <c r="E1369" s="1403" t="str">
        <f t="shared" si="73"/>
        <v>A04AS176 Finishing Work Exterior/Interior Finish Work Plasterboard Dry Liner System</v>
      </c>
      <c r="F1369" s="1403" t="str">
        <f t="shared" si="74"/>
        <v>A04AS176-00004 Finishing Work Exterior/Interior Finish Work Plasterboard Dry Liner System    Glass Wool (Fiberglass) for Wall To External Side w/ 1-Layer Gypsum Board, Supporting Frame(Stud), Accessories  1-Layer Gypsumboard THK=9.5mm</v>
      </c>
      <c r="G1369" s="1404" t="str" cm="1">
        <f t="array" ref="G1369:H1369">_xlfn.TEXTSPLIT(I1369,"-")</f>
        <v>A04AS176</v>
      </c>
      <c r="H1369" s="1404" t="str">
        <v>00004</v>
      </c>
      <c r="I1369" t="s">
        <v>6756</v>
      </c>
      <c r="J1369" t="s">
        <v>4288</v>
      </c>
      <c r="K1369" t="s">
        <v>5683</v>
      </c>
      <c r="L1369" t="s">
        <v>5684</v>
      </c>
      <c r="M1369" t="s">
        <v>4775</v>
      </c>
      <c r="N1369" t="s">
        <v>6661</v>
      </c>
      <c r="O1369" t="s">
        <v>6745</v>
      </c>
      <c r="P1369" t="s">
        <v>6746</v>
      </c>
      <c r="Q1369" t="s">
        <v>2965</v>
      </c>
      <c r="R1369">
        <v>0</v>
      </c>
      <c r="S1369" t="s">
        <v>2965</v>
      </c>
      <c r="T1369">
        <v>0</v>
      </c>
      <c r="U1369" t="s">
        <v>2965</v>
      </c>
      <c r="V1369">
        <v>0</v>
      </c>
      <c r="W1369" t="s">
        <v>4318</v>
      </c>
      <c r="X1369" t="s">
        <v>5757</v>
      </c>
      <c r="Y1369" t="s">
        <v>4333</v>
      </c>
      <c r="Z1369" t="s">
        <v>6747</v>
      </c>
      <c r="AA1369" t="s">
        <v>4928</v>
      </c>
      <c r="AB1369" t="s">
        <v>6748</v>
      </c>
      <c r="AC1369" t="s">
        <v>2965</v>
      </c>
      <c r="AD1369">
        <v>0</v>
      </c>
      <c r="AE1369" t="s">
        <v>5989</v>
      </c>
      <c r="AF1369" t="s">
        <v>6749</v>
      </c>
      <c r="AG1369">
        <v>0</v>
      </c>
      <c r="AH1369" t="s">
        <v>6750</v>
      </c>
      <c r="AI1369">
        <v>0</v>
      </c>
      <c r="AJ1369">
        <v>0</v>
      </c>
      <c r="AK1369">
        <v>0</v>
      </c>
      <c r="AL1369">
        <v>0</v>
      </c>
      <c r="AM1369">
        <v>0</v>
      </c>
      <c r="AN1369">
        <v>0</v>
      </c>
      <c r="AO1369" t="s">
        <v>2965</v>
      </c>
      <c r="AP1369" t="s">
        <v>4360</v>
      </c>
      <c r="AQ1369" t="s">
        <v>4360</v>
      </c>
      <c r="AR1369" t="s">
        <v>6751</v>
      </c>
      <c r="AS1369" t="s">
        <v>6756</v>
      </c>
    </row>
    <row r="1370" spans="1:45" ht="17.25" customHeight="1">
      <c r="A1370" s="1403" t="str">
        <f t="shared" si="77"/>
        <v/>
      </c>
      <c r="B1370" s="1403" t="str">
        <f t="shared" si="72"/>
        <v/>
      </c>
      <c r="C1370" s="1403" t="str">
        <f t="shared" si="78"/>
        <v/>
      </c>
      <c r="D1370" s="1403" t="str">
        <f t="shared" si="72"/>
        <v/>
      </c>
      <c r="E1370" s="1403" t="str">
        <f t="shared" si="73"/>
        <v>A04AS176 Finishing Work Exterior/Interior Finish Work Plasterboard Dry Liner System</v>
      </c>
      <c r="F1370" s="1403" t="str">
        <f t="shared" si="74"/>
        <v>A04AS176-00005 Finishing Work Exterior/Interior Finish Work Plasterboard Dry Liner System    Glass Wool (Fiberglass) for Wall To External Side w/ 1-Layer Gypsum Board, Supporting Frame(Stud), Accessories  1-Layer Gypsumboard THK=12.5mm</v>
      </c>
      <c r="G1370" s="1404" t="str" cm="1">
        <f t="array" ref="G1370:H1370">_xlfn.TEXTSPLIT(I1370,"-")</f>
        <v>A04AS176</v>
      </c>
      <c r="H1370" s="1404" t="str">
        <v>00005</v>
      </c>
      <c r="I1370" t="s">
        <v>6757</v>
      </c>
      <c r="J1370" t="s">
        <v>4288</v>
      </c>
      <c r="K1370" t="s">
        <v>5683</v>
      </c>
      <c r="L1370" t="s">
        <v>5684</v>
      </c>
      <c r="M1370" t="s">
        <v>4775</v>
      </c>
      <c r="N1370" t="s">
        <v>6661</v>
      </c>
      <c r="O1370" t="s">
        <v>6745</v>
      </c>
      <c r="P1370" t="s">
        <v>6746</v>
      </c>
      <c r="Q1370" t="s">
        <v>2965</v>
      </c>
      <c r="R1370">
        <v>0</v>
      </c>
      <c r="S1370" t="s">
        <v>2965</v>
      </c>
      <c r="T1370">
        <v>0</v>
      </c>
      <c r="U1370" t="s">
        <v>2965</v>
      </c>
      <c r="V1370">
        <v>0</v>
      </c>
      <c r="W1370" t="s">
        <v>4318</v>
      </c>
      <c r="X1370" t="s">
        <v>5757</v>
      </c>
      <c r="Y1370" t="s">
        <v>4333</v>
      </c>
      <c r="Z1370" t="s">
        <v>6747</v>
      </c>
      <c r="AA1370" t="s">
        <v>4928</v>
      </c>
      <c r="AB1370" t="s">
        <v>6748</v>
      </c>
      <c r="AC1370" t="s">
        <v>2965</v>
      </c>
      <c r="AD1370">
        <v>0</v>
      </c>
      <c r="AE1370" t="s">
        <v>6065</v>
      </c>
      <c r="AF1370" t="s">
        <v>6753</v>
      </c>
      <c r="AG1370">
        <v>0</v>
      </c>
      <c r="AH1370" t="s">
        <v>6750</v>
      </c>
      <c r="AI1370">
        <v>0</v>
      </c>
      <c r="AJ1370">
        <v>0</v>
      </c>
      <c r="AK1370">
        <v>0</v>
      </c>
      <c r="AL1370">
        <v>0</v>
      </c>
      <c r="AM1370">
        <v>0</v>
      </c>
      <c r="AN1370">
        <v>0</v>
      </c>
      <c r="AO1370" t="s">
        <v>2965</v>
      </c>
      <c r="AP1370" t="s">
        <v>4360</v>
      </c>
      <c r="AQ1370" t="s">
        <v>4360</v>
      </c>
      <c r="AR1370" t="s">
        <v>6751</v>
      </c>
      <c r="AS1370" t="s">
        <v>6757</v>
      </c>
    </row>
    <row r="1371" spans="1:45" ht="17.25" customHeight="1">
      <c r="A1371" s="1403" t="str">
        <f t="shared" si="77"/>
        <v/>
      </c>
      <c r="B1371" s="1403" t="str">
        <f t="shared" si="72"/>
        <v/>
      </c>
      <c r="C1371" s="1403" t="str">
        <f t="shared" si="78"/>
        <v/>
      </c>
      <c r="D1371" s="1403" t="str">
        <f t="shared" si="72"/>
        <v/>
      </c>
      <c r="E1371" s="1403" t="str">
        <f t="shared" si="73"/>
        <v>A04AS176 Finishing Work Exterior/Interior Finish Work Plasterboard Dry Liner System</v>
      </c>
      <c r="F1371" s="1403" t="str">
        <f t="shared" si="74"/>
        <v>A04AS176-00006 Finishing Work Exterior/Interior Finish Work Plasterboard Dry Liner System    Glass Wool (Fiberglass) for Wall To External Side w/ 1-Layer Gypsum Board, Supporting Frame(Stud), Accessories  1-Layer Gypsumboard THK=16mm</v>
      </c>
      <c r="G1371" s="1404" t="str" cm="1">
        <f t="array" ref="G1371:H1371">_xlfn.TEXTSPLIT(I1371,"-")</f>
        <v>A04AS176</v>
      </c>
      <c r="H1371" s="1404" t="str">
        <v>00006</v>
      </c>
      <c r="I1371" t="s">
        <v>6758</v>
      </c>
      <c r="J1371" t="s">
        <v>4288</v>
      </c>
      <c r="K1371" t="s">
        <v>5683</v>
      </c>
      <c r="L1371" t="s">
        <v>5684</v>
      </c>
      <c r="M1371" t="s">
        <v>4775</v>
      </c>
      <c r="N1371" t="s">
        <v>6661</v>
      </c>
      <c r="O1371" t="s">
        <v>6745</v>
      </c>
      <c r="P1371" t="s">
        <v>6746</v>
      </c>
      <c r="Q1371" t="s">
        <v>2965</v>
      </c>
      <c r="R1371">
        <v>0</v>
      </c>
      <c r="S1371" t="s">
        <v>2965</v>
      </c>
      <c r="T1371">
        <v>0</v>
      </c>
      <c r="U1371" t="s">
        <v>2965</v>
      </c>
      <c r="V1371">
        <v>0</v>
      </c>
      <c r="W1371" t="s">
        <v>4318</v>
      </c>
      <c r="X1371" t="s">
        <v>5757</v>
      </c>
      <c r="Y1371" t="s">
        <v>4333</v>
      </c>
      <c r="Z1371" t="s">
        <v>6747</v>
      </c>
      <c r="AA1371" t="s">
        <v>4928</v>
      </c>
      <c r="AB1371" t="s">
        <v>6748</v>
      </c>
      <c r="AC1371" t="s">
        <v>2965</v>
      </c>
      <c r="AD1371">
        <v>0</v>
      </c>
      <c r="AE1371" t="s">
        <v>6070</v>
      </c>
      <c r="AF1371" t="s">
        <v>6755</v>
      </c>
      <c r="AG1371">
        <v>0</v>
      </c>
      <c r="AH1371" t="s">
        <v>6750</v>
      </c>
      <c r="AI1371">
        <v>0</v>
      </c>
      <c r="AJ1371">
        <v>0</v>
      </c>
      <c r="AK1371">
        <v>0</v>
      </c>
      <c r="AL1371">
        <v>0</v>
      </c>
      <c r="AM1371">
        <v>0</v>
      </c>
      <c r="AN1371">
        <v>0</v>
      </c>
      <c r="AO1371" t="s">
        <v>2965</v>
      </c>
      <c r="AP1371" t="s">
        <v>4360</v>
      </c>
      <c r="AQ1371" t="s">
        <v>4360</v>
      </c>
      <c r="AR1371" t="s">
        <v>6751</v>
      </c>
      <c r="AS1371" t="s">
        <v>6758</v>
      </c>
    </row>
    <row r="1372" spans="1:45" ht="17.25" customHeight="1">
      <c r="A1372" s="1403" t="str">
        <f t="shared" si="77"/>
        <v/>
      </c>
      <c r="B1372" s="1403" t="str">
        <f t="shared" si="72"/>
        <v/>
      </c>
      <c r="C1372" s="1403" t="str">
        <f t="shared" si="78"/>
        <v/>
      </c>
      <c r="D1372" s="1403" t="str">
        <f t="shared" si="72"/>
        <v/>
      </c>
      <c r="E1372" s="1403" t="str">
        <f t="shared" si="73"/>
        <v>A04AS176 Finishing Work Exterior/Interior Finish Work Plasterboard Dry Liner System</v>
      </c>
      <c r="F1372" s="1403" t="str">
        <f t="shared" si="74"/>
        <v>A04AS176-00007 Finishing Work Exterior/Interior Finish Work Plasterboard Dry Liner System    Rigid Insulation for Wall To External Side w/ 1-Layer Gypsum Board, Supporting Frame(Stud), Accessories  1-Layer Gypsumboard THK=9.5mm</v>
      </c>
      <c r="G1372" s="1404" t="str" cm="1">
        <f t="array" ref="G1372:H1372">_xlfn.TEXTSPLIT(I1372,"-")</f>
        <v>A04AS176</v>
      </c>
      <c r="H1372" s="1404" t="str">
        <v>00007</v>
      </c>
      <c r="I1372" t="s">
        <v>6759</v>
      </c>
      <c r="J1372" t="s">
        <v>4288</v>
      </c>
      <c r="K1372" t="s">
        <v>5683</v>
      </c>
      <c r="L1372" t="s">
        <v>5684</v>
      </c>
      <c r="M1372" t="s">
        <v>4775</v>
      </c>
      <c r="N1372" t="s">
        <v>6661</v>
      </c>
      <c r="O1372" t="s">
        <v>6745</v>
      </c>
      <c r="P1372" t="s">
        <v>6746</v>
      </c>
      <c r="Q1372" t="s">
        <v>2965</v>
      </c>
      <c r="R1372">
        <v>0</v>
      </c>
      <c r="S1372" t="s">
        <v>2965</v>
      </c>
      <c r="T1372">
        <v>0</v>
      </c>
      <c r="U1372" t="s">
        <v>2965</v>
      </c>
      <c r="V1372">
        <v>0</v>
      </c>
      <c r="W1372" t="s">
        <v>4328</v>
      </c>
      <c r="X1372" t="s">
        <v>6760</v>
      </c>
      <c r="Y1372" t="s">
        <v>4333</v>
      </c>
      <c r="Z1372" t="s">
        <v>6747</v>
      </c>
      <c r="AA1372" t="s">
        <v>4928</v>
      </c>
      <c r="AB1372" t="s">
        <v>6748</v>
      </c>
      <c r="AC1372" t="s">
        <v>2965</v>
      </c>
      <c r="AD1372">
        <v>0</v>
      </c>
      <c r="AE1372" t="s">
        <v>5989</v>
      </c>
      <c r="AF1372" t="s">
        <v>6749</v>
      </c>
      <c r="AG1372">
        <v>0</v>
      </c>
      <c r="AH1372" t="s">
        <v>6750</v>
      </c>
      <c r="AI1372">
        <v>0</v>
      </c>
      <c r="AJ1372">
        <v>0</v>
      </c>
      <c r="AK1372">
        <v>0</v>
      </c>
      <c r="AL1372">
        <v>0</v>
      </c>
      <c r="AM1372">
        <v>0</v>
      </c>
      <c r="AN1372">
        <v>0</v>
      </c>
      <c r="AO1372" t="s">
        <v>2965</v>
      </c>
      <c r="AP1372" t="s">
        <v>4360</v>
      </c>
      <c r="AQ1372" t="s">
        <v>4360</v>
      </c>
      <c r="AR1372" t="s">
        <v>6751</v>
      </c>
      <c r="AS1372" t="s">
        <v>6759</v>
      </c>
    </row>
    <row r="1373" spans="1:45" ht="17.25" customHeight="1">
      <c r="A1373" s="1403" t="str">
        <f t="shared" si="77"/>
        <v/>
      </c>
      <c r="B1373" s="1403" t="str">
        <f t="shared" si="72"/>
        <v/>
      </c>
      <c r="C1373" s="1403" t="str">
        <f t="shared" si="78"/>
        <v/>
      </c>
      <c r="D1373" s="1403" t="str">
        <f t="shared" si="72"/>
        <v/>
      </c>
      <c r="E1373" s="1403" t="str">
        <f t="shared" si="73"/>
        <v>A04AS176 Finishing Work Exterior/Interior Finish Work Plasterboard Dry Liner System</v>
      </c>
      <c r="F1373" s="1403" t="str">
        <f t="shared" si="74"/>
        <v>A04AS176-00008 Finishing Work Exterior/Interior Finish Work Plasterboard Dry Liner System    Rigid Insulation for Wall To External Side w/ 1-Layer Gypsum Board, Supporting Frame(Stud), Accessories  1-Layer Gypsumboard THK=12.5mm</v>
      </c>
      <c r="G1373" s="1404" t="str" cm="1">
        <f t="array" ref="G1373:H1373">_xlfn.TEXTSPLIT(I1373,"-")</f>
        <v>A04AS176</v>
      </c>
      <c r="H1373" s="1404" t="str">
        <v>00008</v>
      </c>
      <c r="I1373" t="s">
        <v>6761</v>
      </c>
      <c r="J1373" t="s">
        <v>4288</v>
      </c>
      <c r="K1373" t="s">
        <v>5683</v>
      </c>
      <c r="L1373" t="s">
        <v>5684</v>
      </c>
      <c r="M1373" t="s">
        <v>4775</v>
      </c>
      <c r="N1373" t="s">
        <v>6661</v>
      </c>
      <c r="O1373" t="s">
        <v>6745</v>
      </c>
      <c r="P1373" t="s">
        <v>6746</v>
      </c>
      <c r="Q1373" t="s">
        <v>2965</v>
      </c>
      <c r="R1373">
        <v>0</v>
      </c>
      <c r="S1373" t="s">
        <v>2965</v>
      </c>
      <c r="T1373">
        <v>0</v>
      </c>
      <c r="U1373" t="s">
        <v>2965</v>
      </c>
      <c r="V1373">
        <v>0</v>
      </c>
      <c r="W1373" t="s">
        <v>4328</v>
      </c>
      <c r="X1373" t="s">
        <v>6760</v>
      </c>
      <c r="Y1373" t="s">
        <v>4333</v>
      </c>
      <c r="Z1373" t="s">
        <v>6747</v>
      </c>
      <c r="AA1373" t="s">
        <v>4928</v>
      </c>
      <c r="AB1373" t="s">
        <v>6748</v>
      </c>
      <c r="AC1373" t="s">
        <v>2965</v>
      </c>
      <c r="AD1373">
        <v>0</v>
      </c>
      <c r="AE1373" t="s">
        <v>6065</v>
      </c>
      <c r="AF1373" t="s">
        <v>6753</v>
      </c>
      <c r="AG1373">
        <v>0</v>
      </c>
      <c r="AH1373" t="s">
        <v>6750</v>
      </c>
      <c r="AI1373">
        <v>0</v>
      </c>
      <c r="AJ1373">
        <v>0</v>
      </c>
      <c r="AK1373">
        <v>0</v>
      </c>
      <c r="AL1373">
        <v>0</v>
      </c>
      <c r="AM1373">
        <v>0</v>
      </c>
      <c r="AN1373">
        <v>0</v>
      </c>
      <c r="AO1373" t="s">
        <v>2965</v>
      </c>
      <c r="AP1373" t="s">
        <v>4360</v>
      </c>
      <c r="AQ1373" t="s">
        <v>4360</v>
      </c>
      <c r="AR1373" t="s">
        <v>6751</v>
      </c>
      <c r="AS1373" t="s">
        <v>6761</v>
      </c>
    </row>
    <row r="1374" spans="1:45" ht="17.25" customHeight="1">
      <c r="A1374" s="1403" t="str">
        <f t="shared" si="77"/>
        <v/>
      </c>
      <c r="B1374" s="1403" t="str">
        <f t="shared" si="72"/>
        <v/>
      </c>
      <c r="C1374" s="1403" t="str">
        <f t="shared" si="78"/>
        <v/>
      </c>
      <c r="D1374" s="1403" t="str">
        <f t="shared" si="72"/>
        <v/>
      </c>
      <c r="E1374" s="1403" t="str">
        <f t="shared" si="73"/>
        <v>A04AS176 Finishing Work Exterior/Interior Finish Work Plasterboard Dry Liner System</v>
      </c>
      <c r="F1374" s="1403" t="str">
        <f t="shared" si="74"/>
        <v>A04AS176-00009 Finishing Work Exterior/Interior Finish Work Plasterboard Dry Liner System    Rigid Insulation for Wall To External Side w/ 1-Layer Gypsum Board, Supporting Frame(Stud), Accessories  1-Layer Gypsumboard THK=16mm</v>
      </c>
      <c r="G1374" s="1404" t="str" cm="1">
        <f t="array" ref="G1374:H1374">_xlfn.TEXTSPLIT(I1374,"-")</f>
        <v>A04AS176</v>
      </c>
      <c r="H1374" s="1404" t="str">
        <v>00009</v>
      </c>
      <c r="I1374" t="s">
        <v>6762</v>
      </c>
      <c r="J1374" t="s">
        <v>4288</v>
      </c>
      <c r="K1374" t="s">
        <v>5683</v>
      </c>
      <c r="L1374" t="s">
        <v>5684</v>
      </c>
      <c r="M1374" t="s">
        <v>4775</v>
      </c>
      <c r="N1374" t="s">
        <v>6661</v>
      </c>
      <c r="O1374" t="s">
        <v>6745</v>
      </c>
      <c r="P1374" t="s">
        <v>6746</v>
      </c>
      <c r="Q1374" t="s">
        <v>2965</v>
      </c>
      <c r="R1374">
        <v>0</v>
      </c>
      <c r="S1374" t="s">
        <v>2965</v>
      </c>
      <c r="T1374">
        <v>0</v>
      </c>
      <c r="U1374" t="s">
        <v>2965</v>
      </c>
      <c r="V1374">
        <v>0</v>
      </c>
      <c r="W1374" t="s">
        <v>4328</v>
      </c>
      <c r="X1374" t="s">
        <v>6760</v>
      </c>
      <c r="Y1374" t="s">
        <v>4333</v>
      </c>
      <c r="Z1374" t="s">
        <v>6747</v>
      </c>
      <c r="AA1374" t="s">
        <v>4928</v>
      </c>
      <c r="AB1374" t="s">
        <v>6748</v>
      </c>
      <c r="AC1374" t="s">
        <v>2965</v>
      </c>
      <c r="AD1374">
        <v>0</v>
      </c>
      <c r="AE1374" t="s">
        <v>6070</v>
      </c>
      <c r="AF1374" t="s">
        <v>6755</v>
      </c>
      <c r="AG1374">
        <v>0</v>
      </c>
      <c r="AH1374" t="s">
        <v>6750</v>
      </c>
      <c r="AI1374">
        <v>0</v>
      </c>
      <c r="AJ1374">
        <v>0</v>
      </c>
      <c r="AK1374">
        <v>0</v>
      </c>
      <c r="AL1374">
        <v>0</v>
      </c>
      <c r="AM1374">
        <v>0</v>
      </c>
      <c r="AN1374">
        <v>0</v>
      </c>
      <c r="AO1374" t="s">
        <v>2965</v>
      </c>
      <c r="AP1374" t="s">
        <v>4360</v>
      </c>
      <c r="AQ1374" t="s">
        <v>4360</v>
      </c>
      <c r="AR1374" t="s">
        <v>6751</v>
      </c>
      <c r="AS1374" t="s">
        <v>6762</v>
      </c>
    </row>
    <row r="1375" spans="1:45" ht="17.25" customHeight="1">
      <c r="A1375" s="1403" t="str">
        <f t="shared" si="77"/>
        <v/>
      </c>
      <c r="B1375" s="1403" t="str">
        <f t="shared" si="72"/>
        <v/>
      </c>
      <c r="C1375" s="1403" t="str">
        <f t="shared" si="78"/>
        <v/>
      </c>
      <c r="D1375" s="1403" t="str">
        <f t="shared" si="72"/>
        <v/>
      </c>
      <c r="E1375" s="1403" t="str">
        <f t="shared" si="73"/>
        <v>A04AS177 Finishing Work Exterior/Interior Finish Work Gypsumboard Partition Wall (Fixed Type)</v>
      </c>
      <c r="F1375" s="1403" t="str">
        <f t="shared" si="74"/>
        <v>A04AS177-00001 Finishing Work Exterior/Interior Finish Work Gypsumboard Partition Wall (Fixed Type) Fire Protective Rating: N/A, 1-Layer Gypsum Board to One Side   w/o Insulation  Including Supporting Frame(Stud) &amp; Accessories  1-Layer Gypsumboard THK=9.5mm</v>
      </c>
      <c r="G1375" s="1404" t="str" cm="1">
        <f t="array" ref="G1375:H1375">_xlfn.TEXTSPLIT(I1375,"-")</f>
        <v>A04AS177</v>
      </c>
      <c r="H1375" s="1404" t="str">
        <v>00001</v>
      </c>
      <c r="I1375" t="s">
        <v>6763</v>
      </c>
      <c r="J1375" t="s">
        <v>4288</v>
      </c>
      <c r="K1375" t="s">
        <v>5683</v>
      </c>
      <c r="L1375" t="s">
        <v>5684</v>
      </c>
      <c r="M1375" t="s">
        <v>4775</v>
      </c>
      <c r="N1375" t="s">
        <v>6661</v>
      </c>
      <c r="O1375" t="s">
        <v>6764</v>
      </c>
      <c r="P1375" t="s">
        <v>6765</v>
      </c>
      <c r="Q1375" t="s">
        <v>6766</v>
      </c>
      <c r="R1375" t="s">
        <v>6767</v>
      </c>
      <c r="S1375" t="s">
        <v>2965</v>
      </c>
      <c r="T1375">
        <v>0</v>
      </c>
      <c r="U1375" t="s">
        <v>2965</v>
      </c>
      <c r="V1375">
        <v>0</v>
      </c>
      <c r="W1375" t="s">
        <v>4305</v>
      </c>
      <c r="X1375" t="s">
        <v>6768</v>
      </c>
      <c r="Y1375" t="s">
        <v>2965</v>
      </c>
      <c r="Z1375">
        <v>0</v>
      </c>
      <c r="AA1375" t="s">
        <v>4931</v>
      </c>
      <c r="AB1375" t="s">
        <v>6769</v>
      </c>
      <c r="AC1375" t="s">
        <v>2965</v>
      </c>
      <c r="AD1375">
        <v>0</v>
      </c>
      <c r="AE1375" t="s">
        <v>5989</v>
      </c>
      <c r="AF1375" t="s">
        <v>6749</v>
      </c>
      <c r="AG1375">
        <v>0</v>
      </c>
      <c r="AH1375" t="s">
        <v>2965</v>
      </c>
      <c r="AI1375">
        <v>0</v>
      </c>
      <c r="AJ1375">
        <v>0</v>
      </c>
      <c r="AK1375">
        <v>0</v>
      </c>
      <c r="AL1375">
        <v>0</v>
      </c>
      <c r="AM1375">
        <v>0</v>
      </c>
      <c r="AN1375">
        <v>0</v>
      </c>
      <c r="AO1375" t="s">
        <v>2965</v>
      </c>
      <c r="AP1375" t="s">
        <v>4360</v>
      </c>
      <c r="AQ1375" t="s">
        <v>4360</v>
      </c>
      <c r="AR1375" t="s">
        <v>6770</v>
      </c>
      <c r="AS1375" t="s">
        <v>6763</v>
      </c>
    </row>
    <row r="1376" spans="1:45" ht="17.25" customHeight="1">
      <c r="A1376" s="1403" t="str">
        <f t="shared" si="77"/>
        <v/>
      </c>
      <c r="B1376" s="1403" t="str">
        <f t="shared" si="72"/>
        <v/>
      </c>
      <c r="C1376" s="1403" t="str">
        <f t="shared" si="78"/>
        <v/>
      </c>
      <c r="D1376" s="1403" t="str">
        <f t="shared" si="72"/>
        <v/>
      </c>
      <c r="E1376" s="1403" t="str">
        <f t="shared" si="73"/>
        <v>A04AS177 Finishing Work Exterior/Interior Finish Work Gypsumboard Partition Wall (Fixed Type)</v>
      </c>
      <c r="F1376" s="1403" t="str">
        <f t="shared" si="74"/>
        <v>A04AS177-00002 Finishing Work Exterior/Interior Finish Work Gypsumboard Partition Wall (Fixed Type) Fire Protective Rating: N/A, 1-Layer Gypsum Board to One Side   w/o Insulation  Including Supporting Frame(Stud) &amp; Accessories  1-Layer Gypsumboard THK=12.5mm</v>
      </c>
      <c r="G1376" s="1404" t="str" cm="1">
        <f t="array" ref="G1376:H1376">_xlfn.TEXTSPLIT(I1376,"-")</f>
        <v>A04AS177</v>
      </c>
      <c r="H1376" s="1404" t="str">
        <v>00002</v>
      </c>
      <c r="I1376" t="s">
        <v>6771</v>
      </c>
      <c r="J1376" t="s">
        <v>4288</v>
      </c>
      <c r="K1376" t="s">
        <v>5683</v>
      </c>
      <c r="L1376" t="s">
        <v>5684</v>
      </c>
      <c r="M1376" t="s">
        <v>4775</v>
      </c>
      <c r="N1376" t="s">
        <v>6661</v>
      </c>
      <c r="O1376" t="s">
        <v>6764</v>
      </c>
      <c r="P1376" t="s">
        <v>6765</v>
      </c>
      <c r="Q1376" t="s">
        <v>6766</v>
      </c>
      <c r="R1376" t="s">
        <v>6767</v>
      </c>
      <c r="S1376" t="s">
        <v>2965</v>
      </c>
      <c r="T1376">
        <v>0</v>
      </c>
      <c r="U1376" t="s">
        <v>2965</v>
      </c>
      <c r="V1376">
        <v>0</v>
      </c>
      <c r="W1376" t="s">
        <v>4305</v>
      </c>
      <c r="X1376" t="s">
        <v>6768</v>
      </c>
      <c r="Y1376" t="s">
        <v>2965</v>
      </c>
      <c r="Z1376">
        <v>0</v>
      </c>
      <c r="AA1376" t="s">
        <v>4931</v>
      </c>
      <c r="AB1376" t="s">
        <v>6769</v>
      </c>
      <c r="AC1376" t="s">
        <v>2965</v>
      </c>
      <c r="AD1376">
        <v>0</v>
      </c>
      <c r="AE1376" t="s">
        <v>6065</v>
      </c>
      <c r="AF1376" t="s">
        <v>6753</v>
      </c>
      <c r="AG1376">
        <v>0</v>
      </c>
      <c r="AH1376" t="s">
        <v>2965</v>
      </c>
      <c r="AI1376">
        <v>0</v>
      </c>
      <c r="AJ1376">
        <v>0</v>
      </c>
      <c r="AK1376">
        <v>0</v>
      </c>
      <c r="AL1376">
        <v>0</v>
      </c>
      <c r="AM1376">
        <v>0</v>
      </c>
      <c r="AN1376">
        <v>0</v>
      </c>
      <c r="AO1376" t="s">
        <v>2965</v>
      </c>
      <c r="AP1376" t="s">
        <v>4360</v>
      </c>
      <c r="AQ1376" t="s">
        <v>4360</v>
      </c>
      <c r="AR1376" t="s">
        <v>6770</v>
      </c>
      <c r="AS1376" t="s">
        <v>6771</v>
      </c>
    </row>
    <row r="1377" spans="1:45" ht="17.25" customHeight="1">
      <c r="A1377" s="1403" t="str">
        <f t="shared" si="77"/>
        <v/>
      </c>
      <c r="B1377" s="1403" t="str">
        <f t="shared" si="72"/>
        <v/>
      </c>
      <c r="C1377" s="1403" t="str">
        <f t="shared" si="78"/>
        <v/>
      </c>
      <c r="D1377" s="1403" t="str">
        <f t="shared" si="72"/>
        <v/>
      </c>
      <c r="E1377" s="1403" t="str">
        <f t="shared" si="73"/>
        <v>A04AS177 Finishing Work Exterior/Interior Finish Work Gypsumboard Partition Wall (Fixed Type)</v>
      </c>
      <c r="F1377" s="1403" t="str">
        <f t="shared" si="74"/>
        <v>A04AS177-00003 Finishing Work Exterior/Interior Finish Work Gypsumboard Partition Wall (Fixed Type) Fire Protective Rating: N/A, 1-Layer Gypsum Board to One Side   w/o Insulation  Including Supporting Frame(Stud) &amp; Accessories  1-Layer Gypsumboard THK=16mm</v>
      </c>
      <c r="G1377" s="1404" t="str" cm="1">
        <f t="array" ref="G1377:H1377">_xlfn.TEXTSPLIT(I1377,"-")</f>
        <v>A04AS177</v>
      </c>
      <c r="H1377" s="1404" t="str">
        <v>00003</v>
      </c>
      <c r="I1377" t="s">
        <v>6772</v>
      </c>
      <c r="J1377" t="s">
        <v>4288</v>
      </c>
      <c r="K1377" t="s">
        <v>5683</v>
      </c>
      <c r="L1377" t="s">
        <v>5684</v>
      </c>
      <c r="M1377" t="s">
        <v>4775</v>
      </c>
      <c r="N1377" t="s">
        <v>6661</v>
      </c>
      <c r="O1377" t="s">
        <v>6764</v>
      </c>
      <c r="P1377" t="s">
        <v>6765</v>
      </c>
      <c r="Q1377" t="s">
        <v>6766</v>
      </c>
      <c r="R1377" t="s">
        <v>6767</v>
      </c>
      <c r="S1377" t="s">
        <v>2965</v>
      </c>
      <c r="T1377">
        <v>0</v>
      </c>
      <c r="U1377" t="s">
        <v>2965</v>
      </c>
      <c r="V1377">
        <v>0</v>
      </c>
      <c r="W1377" t="s">
        <v>4305</v>
      </c>
      <c r="X1377" t="s">
        <v>6768</v>
      </c>
      <c r="Y1377" t="s">
        <v>2965</v>
      </c>
      <c r="Z1377">
        <v>0</v>
      </c>
      <c r="AA1377" t="s">
        <v>4931</v>
      </c>
      <c r="AB1377" t="s">
        <v>6769</v>
      </c>
      <c r="AC1377" t="s">
        <v>2965</v>
      </c>
      <c r="AD1377">
        <v>0</v>
      </c>
      <c r="AE1377" t="s">
        <v>6070</v>
      </c>
      <c r="AF1377" t="s">
        <v>6755</v>
      </c>
      <c r="AG1377">
        <v>0</v>
      </c>
      <c r="AH1377" t="s">
        <v>2965</v>
      </c>
      <c r="AI1377">
        <v>0</v>
      </c>
      <c r="AJ1377">
        <v>0</v>
      </c>
      <c r="AK1377">
        <v>0</v>
      </c>
      <c r="AL1377">
        <v>0</v>
      </c>
      <c r="AM1377">
        <v>0</v>
      </c>
      <c r="AN1377">
        <v>0</v>
      </c>
      <c r="AO1377" t="s">
        <v>2965</v>
      </c>
      <c r="AP1377" t="s">
        <v>4360</v>
      </c>
      <c r="AQ1377" t="s">
        <v>4360</v>
      </c>
      <c r="AR1377" t="s">
        <v>6770</v>
      </c>
      <c r="AS1377" t="s">
        <v>6772</v>
      </c>
    </row>
    <row r="1378" spans="1:45" ht="17.25" customHeight="1">
      <c r="A1378" s="1403" t="str">
        <f t="shared" si="77"/>
        <v/>
      </c>
      <c r="B1378" s="1403" t="str">
        <f t="shared" si="72"/>
        <v/>
      </c>
      <c r="C1378" s="1403" t="str">
        <f t="shared" si="78"/>
        <v/>
      </c>
      <c r="D1378" s="1403" t="str">
        <f t="shared" si="72"/>
        <v/>
      </c>
      <c r="E1378" s="1403" t="str">
        <f t="shared" si="73"/>
        <v>A04AS177 Finishing Work Exterior/Interior Finish Work Gypsumboard Partition Wall (Fixed Type)</v>
      </c>
      <c r="F1378" s="1403" t="str">
        <f t="shared" si="74"/>
        <v>A04AS177-00004 Finishing Work Exterior/Interior Finish Work Gypsumboard Partition Wall (Fixed Type) Fire Protective Rating: N/A, 2-Layer Gypsum Boards to One Side   w/o Insulation  Including Supporting Frame(Stud) &amp; Accessories  1-Layer Gypsumboard THK=9.5mm</v>
      </c>
      <c r="G1378" s="1404" t="str" cm="1">
        <f t="array" ref="G1378:H1378">_xlfn.TEXTSPLIT(I1378,"-")</f>
        <v>A04AS177</v>
      </c>
      <c r="H1378" s="1404" t="str">
        <v>00004</v>
      </c>
      <c r="I1378" t="s">
        <v>6773</v>
      </c>
      <c r="J1378" t="s">
        <v>4288</v>
      </c>
      <c r="K1378" t="s">
        <v>5683</v>
      </c>
      <c r="L1378" t="s">
        <v>5684</v>
      </c>
      <c r="M1378" t="s">
        <v>4775</v>
      </c>
      <c r="N1378" t="s">
        <v>6661</v>
      </c>
      <c r="O1378" t="s">
        <v>6764</v>
      </c>
      <c r="P1378" t="s">
        <v>6765</v>
      </c>
      <c r="Q1378" t="s">
        <v>6774</v>
      </c>
      <c r="R1378" t="s">
        <v>6775</v>
      </c>
      <c r="S1378" t="s">
        <v>2965</v>
      </c>
      <c r="T1378">
        <v>0</v>
      </c>
      <c r="U1378" t="s">
        <v>2965</v>
      </c>
      <c r="V1378">
        <v>0</v>
      </c>
      <c r="W1378" t="s">
        <v>4305</v>
      </c>
      <c r="X1378" t="s">
        <v>6768</v>
      </c>
      <c r="Y1378" t="s">
        <v>2965</v>
      </c>
      <c r="Z1378">
        <v>0</v>
      </c>
      <c r="AA1378" t="s">
        <v>4931</v>
      </c>
      <c r="AB1378" t="s">
        <v>6769</v>
      </c>
      <c r="AC1378" t="s">
        <v>2965</v>
      </c>
      <c r="AD1378">
        <v>0</v>
      </c>
      <c r="AE1378" t="s">
        <v>5989</v>
      </c>
      <c r="AF1378" t="s">
        <v>6749</v>
      </c>
      <c r="AG1378">
        <v>0</v>
      </c>
      <c r="AH1378" t="s">
        <v>2965</v>
      </c>
      <c r="AI1378">
        <v>0</v>
      </c>
      <c r="AJ1378">
        <v>0</v>
      </c>
      <c r="AK1378">
        <v>0</v>
      </c>
      <c r="AL1378">
        <v>0</v>
      </c>
      <c r="AM1378">
        <v>0</v>
      </c>
      <c r="AN1378">
        <v>0</v>
      </c>
      <c r="AO1378" t="s">
        <v>2965</v>
      </c>
      <c r="AP1378" t="s">
        <v>4360</v>
      </c>
      <c r="AQ1378" t="s">
        <v>4360</v>
      </c>
      <c r="AR1378" t="s">
        <v>6770</v>
      </c>
      <c r="AS1378" t="s">
        <v>6773</v>
      </c>
    </row>
    <row r="1379" spans="1:45" ht="17.25" customHeight="1">
      <c r="A1379" s="1403" t="str">
        <f t="shared" si="77"/>
        <v/>
      </c>
      <c r="B1379" s="1403" t="str">
        <f t="shared" si="72"/>
        <v/>
      </c>
      <c r="C1379" s="1403" t="str">
        <f t="shared" si="78"/>
        <v/>
      </c>
      <c r="D1379" s="1403" t="str">
        <f t="shared" si="72"/>
        <v/>
      </c>
      <c r="E1379" s="1403" t="str">
        <f t="shared" si="73"/>
        <v>A04AS177 Finishing Work Exterior/Interior Finish Work Gypsumboard Partition Wall (Fixed Type)</v>
      </c>
      <c r="F1379" s="1403" t="str">
        <f t="shared" si="74"/>
        <v>A04AS177-00005 Finishing Work Exterior/Interior Finish Work Gypsumboard Partition Wall (Fixed Type) Fire Protective Rating: N/A, 2-Layer Gypsum Boards to One Side   w/o Insulation  Including Supporting Frame(Stud) &amp; Accessories  1-Layer Gypsumboard THK=12.5mm</v>
      </c>
      <c r="G1379" s="1404" t="str" cm="1">
        <f t="array" ref="G1379:H1379">_xlfn.TEXTSPLIT(I1379,"-")</f>
        <v>A04AS177</v>
      </c>
      <c r="H1379" s="1404" t="str">
        <v>00005</v>
      </c>
      <c r="I1379" t="s">
        <v>6776</v>
      </c>
      <c r="J1379" t="s">
        <v>4288</v>
      </c>
      <c r="K1379" t="s">
        <v>5683</v>
      </c>
      <c r="L1379" t="s">
        <v>5684</v>
      </c>
      <c r="M1379" t="s">
        <v>4775</v>
      </c>
      <c r="N1379" t="s">
        <v>6661</v>
      </c>
      <c r="O1379" t="s">
        <v>6764</v>
      </c>
      <c r="P1379" t="s">
        <v>6765</v>
      </c>
      <c r="Q1379" t="s">
        <v>6774</v>
      </c>
      <c r="R1379" t="s">
        <v>6775</v>
      </c>
      <c r="S1379" t="s">
        <v>2965</v>
      </c>
      <c r="T1379">
        <v>0</v>
      </c>
      <c r="U1379" t="s">
        <v>2965</v>
      </c>
      <c r="V1379">
        <v>0</v>
      </c>
      <c r="W1379" t="s">
        <v>4305</v>
      </c>
      <c r="X1379" t="s">
        <v>6768</v>
      </c>
      <c r="Y1379" t="s">
        <v>2965</v>
      </c>
      <c r="Z1379">
        <v>0</v>
      </c>
      <c r="AA1379" t="s">
        <v>4931</v>
      </c>
      <c r="AB1379" t="s">
        <v>6769</v>
      </c>
      <c r="AC1379" t="s">
        <v>2965</v>
      </c>
      <c r="AD1379">
        <v>0</v>
      </c>
      <c r="AE1379" t="s">
        <v>6065</v>
      </c>
      <c r="AF1379" t="s">
        <v>6753</v>
      </c>
      <c r="AG1379">
        <v>0</v>
      </c>
      <c r="AH1379" t="s">
        <v>2965</v>
      </c>
      <c r="AI1379">
        <v>0</v>
      </c>
      <c r="AJ1379">
        <v>0</v>
      </c>
      <c r="AK1379">
        <v>0</v>
      </c>
      <c r="AL1379">
        <v>0</v>
      </c>
      <c r="AM1379">
        <v>0</v>
      </c>
      <c r="AN1379">
        <v>0</v>
      </c>
      <c r="AO1379" t="s">
        <v>2965</v>
      </c>
      <c r="AP1379" t="s">
        <v>4360</v>
      </c>
      <c r="AQ1379" t="s">
        <v>4360</v>
      </c>
      <c r="AR1379" t="s">
        <v>6770</v>
      </c>
      <c r="AS1379" t="s">
        <v>6776</v>
      </c>
    </row>
    <row r="1380" spans="1:45" ht="17.25" customHeight="1">
      <c r="A1380" s="1403" t="str">
        <f t="shared" si="77"/>
        <v/>
      </c>
      <c r="B1380" s="1403" t="str">
        <f t="shared" si="72"/>
        <v/>
      </c>
      <c r="C1380" s="1403" t="str">
        <f t="shared" si="78"/>
        <v/>
      </c>
      <c r="D1380" s="1403" t="str">
        <f t="shared" si="72"/>
        <v/>
      </c>
      <c r="E1380" s="1403" t="str">
        <f t="shared" si="73"/>
        <v>A04AS177 Finishing Work Exterior/Interior Finish Work Gypsumboard Partition Wall (Fixed Type)</v>
      </c>
      <c r="F1380" s="1403" t="str">
        <f t="shared" si="74"/>
        <v>A04AS177-00006 Finishing Work Exterior/Interior Finish Work Gypsumboard Partition Wall (Fixed Type) Fire Protective Rating: N/A, 2-Layer Gypsum Boards to One Side   w/o Insulation  Including Supporting Frame(Stud) &amp; Accessories  1-Layer Gypsumboard THK=16mm</v>
      </c>
      <c r="G1380" s="1404" t="str" cm="1">
        <f t="array" ref="G1380:H1380">_xlfn.TEXTSPLIT(I1380,"-")</f>
        <v>A04AS177</v>
      </c>
      <c r="H1380" s="1404" t="str">
        <v>00006</v>
      </c>
      <c r="I1380" t="s">
        <v>6777</v>
      </c>
      <c r="J1380" t="s">
        <v>4288</v>
      </c>
      <c r="K1380" t="s">
        <v>5683</v>
      </c>
      <c r="L1380" t="s">
        <v>5684</v>
      </c>
      <c r="M1380" t="s">
        <v>4775</v>
      </c>
      <c r="N1380" t="s">
        <v>6661</v>
      </c>
      <c r="O1380" t="s">
        <v>6764</v>
      </c>
      <c r="P1380" t="s">
        <v>6765</v>
      </c>
      <c r="Q1380" t="s">
        <v>6774</v>
      </c>
      <c r="R1380" t="s">
        <v>6775</v>
      </c>
      <c r="S1380" t="s">
        <v>2965</v>
      </c>
      <c r="T1380">
        <v>0</v>
      </c>
      <c r="U1380" t="s">
        <v>2965</v>
      </c>
      <c r="V1380">
        <v>0</v>
      </c>
      <c r="W1380" t="s">
        <v>4305</v>
      </c>
      <c r="X1380" t="s">
        <v>6768</v>
      </c>
      <c r="Y1380" t="s">
        <v>2965</v>
      </c>
      <c r="Z1380">
        <v>0</v>
      </c>
      <c r="AA1380" t="s">
        <v>4931</v>
      </c>
      <c r="AB1380" t="s">
        <v>6769</v>
      </c>
      <c r="AC1380" t="s">
        <v>2965</v>
      </c>
      <c r="AD1380">
        <v>0</v>
      </c>
      <c r="AE1380" t="s">
        <v>6070</v>
      </c>
      <c r="AF1380" t="s">
        <v>6755</v>
      </c>
      <c r="AG1380">
        <v>0</v>
      </c>
      <c r="AH1380" t="s">
        <v>2965</v>
      </c>
      <c r="AI1380">
        <v>0</v>
      </c>
      <c r="AJ1380">
        <v>0</v>
      </c>
      <c r="AK1380">
        <v>0</v>
      </c>
      <c r="AL1380">
        <v>0</v>
      </c>
      <c r="AM1380">
        <v>0</v>
      </c>
      <c r="AN1380">
        <v>0</v>
      </c>
      <c r="AO1380" t="s">
        <v>2965</v>
      </c>
      <c r="AP1380" t="s">
        <v>4360</v>
      </c>
      <c r="AQ1380" t="s">
        <v>4360</v>
      </c>
      <c r="AR1380" t="s">
        <v>6770</v>
      </c>
      <c r="AS1380" t="s">
        <v>6777</v>
      </c>
    </row>
    <row r="1381" spans="1:45" ht="17.25" customHeight="1">
      <c r="A1381" s="1403" t="str">
        <f t="shared" si="77"/>
        <v/>
      </c>
      <c r="B1381" s="1403" t="str">
        <f t="shared" si="72"/>
        <v/>
      </c>
      <c r="C1381" s="1403" t="str">
        <f t="shared" si="78"/>
        <v/>
      </c>
      <c r="D1381" s="1403" t="str">
        <f t="shared" si="72"/>
        <v/>
      </c>
      <c r="E1381" s="1403" t="str">
        <f t="shared" si="73"/>
        <v>A04AS177 Finishing Work Exterior/Interior Finish Work Gypsumboard Partition Wall (Fixed Type)</v>
      </c>
      <c r="F1381" s="1403" t="str">
        <f t="shared" si="74"/>
        <v>A04AS177-00007 Finishing Work Exterior/Interior Finish Work Gypsumboard Partition Wall (Fixed Type) Fire Protective Rating: N/A, 1-Layer Gypsum Board to Both Sides   Mineral Wool (Rock Wool)  Including Supporting Frame(Stud) &amp; Accessories  1-Layer Gypsumboard THK=9.5mm</v>
      </c>
      <c r="G1381" s="1404" t="str" cm="1">
        <f t="array" ref="G1381:H1381">_xlfn.TEXTSPLIT(I1381,"-")</f>
        <v>A04AS177</v>
      </c>
      <c r="H1381" s="1404" t="str">
        <v>00007</v>
      </c>
      <c r="I1381" t="s">
        <v>6778</v>
      </c>
      <c r="J1381" t="s">
        <v>4288</v>
      </c>
      <c r="K1381" t="s">
        <v>5683</v>
      </c>
      <c r="L1381" t="s">
        <v>5684</v>
      </c>
      <c r="M1381" t="s">
        <v>4775</v>
      </c>
      <c r="N1381" t="s">
        <v>6661</v>
      </c>
      <c r="O1381" t="s">
        <v>6764</v>
      </c>
      <c r="P1381" t="s">
        <v>6765</v>
      </c>
      <c r="Q1381" t="s">
        <v>6779</v>
      </c>
      <c r="R1381" t="s">
        <v>6780</v>
      </c>
      <c r="S1381" t="s">
        <v>2965</v>
      </c>
      <c r="T1381">
        <v>0</v>
      </c>
      <c r="U1381" t="s">
        <v>2965</v>
      </c>
      <c r="V1381">
        <v>0</v>
      </c>
      <c r="W1381" t="s">
        <v>4311</v>
      </c>
      <c r="X1381" t="s">
        <v>5750</v>
      </c>
      <c r="Y1381" t="s">
        <v>2965</v>
      </c>
      <c r="Z1381">
        <v>0</v>
      </c>
      <c r="AA1381" t="s">
        <v>4931</v>
      </c>
      <c r="AB1381" t="s">
        <v>6769</v>
      </c>
      <c r="AC1381" t="s">
        <v>2965</v>
      </c>
      <c r="AD1381">
        <v>0</v>
      </c>
      <c r="AE1381" t="s">
        <v>5989</v>
      </c>
      <c r="AF1381" t="s">
        <v>6749</v>
      </c>
      <c r="AG1381">
        <v>0</v>
      </c>
      <c r="AH1381" t="s">
        <v>6750</v>
      </c>
      <c r="AI1381">
        <v>0</v>
      </c>
      <c r="AJ1381">
        <v>0</v>
      </c>
      <c r="AK1381">
        <v>0</v>
      </c>
      <c r="AL1381">
        <v>0</v>
      </c>
      <c r="AM1381">
        <v>0</v>
      </c>
      <c r="AN1381">
        <v>0</v>
      </c>
      <c r="AO1381" t="s">
        <v>2965</v>
      </c>
      <c r="AP1381" t="s">
        <v>4360</v>
      </c>
      <c r="AQ1381" t="s">
        <v>4360</v>
      </c>
      <c r="AR1381" t="s">
        <v>6770</v>
      </c>
      <c r="AS1381" t="s">
        <v>6778</v>
      </c>
    </row>
    <row r="1382" spans="1:45" ht="17.25" customHeight="1">
      <c r="A1382" s="1403" t="str">
        <f t="shared" si="77"/>
        <v/>
      </c>
      <c r="B1382" s="1403" t="str">
        <f t="shared" si="72"/>
        <v/>
      </c>
      <c r="C1382" s="1403" t="str">
        <f t="shared" si="78"/>
        <v/>
      </c>
      <c r="D1382" s="1403" t="str">
        <f t="shared" si="72"/>
        <v/>
      </c>
      <c r="E1382" s="1403" t="str">
        <f t="shared" si="73"/>
        <v>A04AS177 Finishing Work Exterior/Interior Finish Work Gypsumboard Partition Wall (Fixed Type)</v>
      </c>
      <c r="F1382" s="1403" t="str">
        <f t="shared" si="74"/>
        <v>A04AS177-00008 Finishing Work Exterior/Interior Finish Work Gypsumboard Partition Wall (Fixed Type) Fire Protective Rating: N/A, 1-Layer Gypsum Board to Both Sides   Mineral Wool (Rock Wool)  Including Supporting Frame(Stud) &amp; Accessories  1-Layer Gypsumboard THK=12.5mm</v>
      </c>
      <c r="G1382" s="1404" t="str" cm="1">
        <f t="array" ref="G1382:H1382">_xlfn.TEXTSPLIT(I1382,"-")</f>
        <v>A04AS177</v>
      </c>
      <c r="H1382" s="1404" t="str">
        <v>00008</v>
      </c>
      <c r="I1382" t="s">
        <v>6781</v>
      </c>
      <c r="J1382" t="s">
        <v>4288</v>
      </c>
      <c r="K1382" t="s">
        <v>5683</v>
      </c>
      <c r="L1382" t="s">
        <v>5684</v>
      </c>
      <c r="M1382" t="s">
        <v>4775</v>
      </c>
      <c r="N1382" t="s">
        <v>6661</v>
      </c>
      <c r="O1382" t="s">
        <v>6764</v>
      </c>
      <c r="P1382" t="s">
        <v>6765</v>
      </c>
      <c r="Q1382" t="s">
        <v>6779</v>
      </c>
      <c r="R1382" t="s">
        <v>6780</v>
      </c>
      <c r="S1382" t="s">
        <v>2965</v>
      </c>
      <c r="T1382">
        <v>0</v>
      </c>
      <c r="U1382" t="s">
        <v>2965</v>
      </c>
      <c r="V1382">
        <v>0</v>
      </c>
      <c r="W1382" t="s">
        <v>4311</v>
      </c>
      <c r="X1382" t="s">
        <v>5750</v>
      </c>
      <c r="Y1382" t="s">
        <v>2965</v>
      </c>
      <c r="Z1382">
        <v>0</v>
      </c>
      <c r="AA1382" t="s">
        <v>4931</v>
      </c>
      <c r="AB1382" t="s">
        <v>6769</v>
      </c>
      <c r="AC1382" t="s">
        <v>2965</v>
      </c>
      <c r="AD1382">
        <v>0</v>
      </c>
      <c r="AE1382" t="s">
        <v>6065</v>
      </c>
      <c r="AF1382" t="s">
        <v>6753</v>
      </c>
      <c r="AG1382">
        <v>0</v>
      </c>
      <c r="AH1382" t="s">
        <v>6750</v>
      </c>
      <c r="AI1382">
        <v>0</v>
      </c>
      <c r="AJ1382">
        <v>0</v>
      </c>
      <c r="AK1382">
        <v>0</v>
      </c>
      <c r="AL1382">
        <v>0</v>
      </c>
      <c r="AM1382">
        <v>0</v>
      </c>
      <c r="AN1382">
        <v>0</v>
      </c>
      <c r="AO1382" t="s">
        <v>2965</v>
      </c>
      <c r="AP1382" t="s">
        <v>4360</v>
      </c>
      <c r="AQ1382" t="s">
        <v>4360</v>
      </c>
      <c r="AR1382" t="s">
        <v>6770</v>
      </c>
      <c r="AS1382" t="s">
        <v>6781</v>
      </c>
    </row>
    <row r="1383" spans="1:45" ht="17.25" customHeight="1">
      <c r="A1383" s="1403" t="str">
        <f t="shared" si="77"/>
        <v/>
      </c>
      <c r="B1383" s="1403" t="str">
        <f t="shared" si="72"/>
        <v/>
      </c>
      <c r="C1383" s="1403" t="str">
        <f t="shared" si="78"/>
        <v/>
      </c>
      <c r="D1383" s="1403" t="str">
        <f t="shared" si="72"/>
        <v/>
      </c>
      <c r="E1383" s="1403" t="str">
        <f t="shared" si="73"/>
        <v>A04AS177 Finishing Work Exterior/Interior Finish Work Gypsumboard Partition Wall (Fixed Type)</v>
      </c>
      <c r="F1383" s="1403" t="str">
        <f t="shared" si="74"/>
        <v>A04AS177-00009 Finishing Work Exterior/Interior Finish Work Gypsumboard Partition Wall (Fixed Type) Fire Protective Rating: N/A, 1-Layer Gypsum Board to Both Sides   Mineral Wool (Rock Wool)  Including Supporting Frame(Stud) &amp; Accessories  1-Layer Gypsumboard THK=16mm</v>
      </c>
      <c r="G1383" s="1404" t="str" cm="1">
        <f t="array" ref="G1383:H1383">_xlfn.TEXTSPLIT(I1383,"-")</f>
        <v>A04AS177</v>
      </c>
      <c r="H1383" s="1404" t="str">
        <v>00009</v>
      </c>
      <c r="I1383" t="s">
        <v>6782</v>
      </c>
      <c r="J1383" t="s">
        <v>4288</v>
      </c>
      <c r="K1383" t="s">
        <v>5683</v>
      </c>
      <c r="L1383" t="s">
        <v>5684</v>
      </c>
      <c r="M1383" t="s">
        <v>4775</v>
      </c>
      <c r="N1383" t="s">
        <v>6661</v>
      </c>
      <c r="O1383" t="s">
        <v>6764</v>
      </c>
      <c r="P1383" t="s">
        <v>6765</v>
      </c>
      <c r="Q1383" t="s">
        <v>6779</v>
      </c>
      <c r="R1383" t="s">
        <v>6780</v>
      </c>
      <c r="S1383" t="s">
        <v>2965</v>
      </c>
      <c r="T1383">
        <v>0</v>
      </c>
      <c r="U1383" t="s">
        <v>2965</v>
      </c>
      <c r="V1383">
        <v>0</v>
      </c>
      <c r="W1383" t="s">
        <v>4311</v>
      </c>
      <c r="X1383" t="s">
        <v>5750</v>
      </c>
      <c r="Y1383" t="s">
        <v>2965</v>
      </c>
      <c r="Z1383">
        <v>0</v>
      </c>
      <c r="AA1383" t="s">
        <v>4931</v>
      </c>
      <c r="AB1383" t="s">
        <v>6769</v>
      </c>
      <c r="AC1383" t="s">
        <v>2965</v>
      </c>
      <c r="AD1383">
        <v>0</v>
      </c>
      <c r="AE1383" t="s">
        <v>6070</v>
      </c>
      <c r="AF1383" t="s">
        <v>6755</v>
      </c>
      <c r="AG1383">
        <v>0</v>
      </c>
      <c r="AH1383" t="s">
        <v>6750</v>
      </c>
      <c r="AI1383">
        <v>0</v>
      </c>
      <c r="AJ1383">
        <v>0</v>
      </c>
      <c r="AK1383">
        <v>0</v>
      </c>
      <c r="AL1383">
        <v>0</v>
      </c>
      <c r="AM1383">
        <v>0</v>
      </c>
      <c r="AN1383">
        <v>0</v>
      </c>
      <c r="AO1383" t="s">
        <v>2965</v>
      </c>
      <c r="AP1383" t="s">
        <v>4360</v>
      </c>
      <c r="AQ1383" t="s">
        <v>4360</v>
      </c>
      <c r="AR1383" t="s">
        <v>6770</v>
      </c>
      <c r="AS1383" t="s">
        <v>6782</v>
      </c>
    </row>
    <row r="1384" spans="1:45" ht="17.25" customHeight="1">
      <c r="A1384" s="1403" t="str">
        <f t="shared" si="77"/>
        <v/>
      </c>
      <c r="B1384" s="1403" t="str">
        <f t="shared" si="72"/>
        <v/>
      </c>
      <c r="C1384" s="1403" t="str">
        <f t="shared" si="78"/>
        <v/>
      </c>
      <c r="D1384" s="1403" t="str">
        <f t="shared" si="72"/>
        <v/>
      </c>
      <c r="E1384" s="1403" t="str">
        <f t="shared" si="73"/>
        <v>A04AS177 Finishing Work Exterior/Interior Finish Work Gypsumboard Partition Wall (Fixed Type)</v>
      </c>
      <c r="F1384" s="1403" t="str">
        <f t="shared" si="74"/>
        <v>A04AS177-00010 Finishing Work Exterior/Interior Finish Work Gypsumboard Partition Wall (Fixed Type) Fire Protective Rating: N/A, 1-Layer Gypsum Board to Both Sides   Glass Wool (Fiberglass)  Including Supporting Frame(Stud) &amp; Accessories  1-Layer Gypsumboard THK=9.5mm</v>
      </c>
      <c r="G1384" s="1404" t="str" cm="1">
        <f t="array" ref="G1384:H1384">_xlfn.TEXTSPLIT(I1384,"-")</f>
        <v>A04AS177</v>
      </c>
      <c r="H1384" s="1404" t="str">
        <v>00010</v>
      </c>
      <c r="I1384" t="s">
        <v>6783</v>
      </c>
      <c r="J1384" t="s">
        <v>4288</v>
      </c>
      <c r="K1384" t="s">
        <v>5683</v>
      </c>
      <c r="L1384" t="s">
        <v>5684</v>
      </c>
      <c r="M1384" t="s">
        <v>4775</v>
      </c>
      <c r="N1384" t="s">
        <v>6661</v>
      </c>
      <c r="O1384" t="s">
        <v>6764</v>
      </c>
      <c r="P1384" t="s">
        <v>6765</v>
      </c>
      <c r="Q1384" t="s">
        <v>6779</v>
      </c>
      <c r="R1384" t="s">
        <v>6780</v>
      </c>
      <c r="S1384" t="s">
        <v>2965</v>
      </c>
      <c r="T1384">
        <v>0</v>
      </c>
      <c r="U1384" t="s">
        <v>2965</v>
      </c>
      <c r="V1384">
        <v>0</v>
      </c>
      <c r="W1384" t="s">
        <v>4318</v>
      </c>
      <c r="X1384" t="s">
        <v>5757</v>
      </c>
      <c r="Y1384" t="s">
        <v>2965</v>
      </c>
      <c r="Z1384">
        <v>0</v>
      </c>
      <c r="AA1384" t="s">
        <v>4931</v>
      </c>
      <c r="AB1384" t="s">
        <v>6769</v>
      </c>
      <c r="AC1384" t="s">
        <v>2965</v>
      </c>
      <c r="AD1384">
        <v>0</v>
      </c>
      <c r="AE1384" t="s">
        <v>5989</v>
      </c>
      <c r="AF1384" t="s">
        <v>6749</v>
      </c>
      <c r="AG1384">
        <v>0</v>
      </c>
      <c r="AH1384" t="s">
        <v>6750</v>
      </c>
      <c r="AI1384">
        <v>0</v>
      </c>
      <c r="AJ1384">
        <v>0</v>
      </c>
      <c r="AK1384">
        <v>0</v>
      </c>
      <c r="AL1384">
        <v>0</v>
      </c>
      <c r="AM1384">
        <v>0</v>
      </c>
      <c r="AN1384">
        <v>0</v>
      </c>
      <c r="AO1384" t="s">
        <v>2965</v>
      </c>
      <c r="AP1384" t="s">
        <v>4360</v>
      </c>
      <c r="AQ1384" t="s">
        <v>4360</v>
      </c>
      <c r="AR1384" t="s">
        <v>6770</v>
      </c>
      <c r="AS1384" t="s">
        <v>6783</v>
      </c>
    </row>
    <row r="1385" spans="1:45" ht="17.25" customHeight="1">
      <c r="A1385" s="1403" t="str">
        <f t="shared" si="77"/>
        <v/>
      </c>
      <c r="B1385" s="1403" t="str">
        <f t="shared" si="72"/>
        <v/>
      </c>
      <c r="C1385" s="1403" t="str">
        <f t="shared" si="78"/>
        <v/>
      </c>
      <c r="D1385" s="1403" t="str">
        <f t="shared" si="72"/>
        <v/>
      </c>
      <c r="E1385" s="1403" t="str">
        <f t="shared" si="73"/>
        <v>A04AS177 Finishing Work Exterior/Interior Finish Work Gypsumboard Partition Wall (Fixed Type)</v>
      </c>
      <c r="F1385" s="1403" t="str">
        <f t="shared" si="74"/>
        <v>A04AS177-00011 Finishing Work Exterior/Interior Finish Work Gypsumboard Partition Wall (Fixed Type) Fire Protective Rating: N/A, 1-Layer Gypsum Board to Both Sides   Glass Wool (Fiberglass)  Including Supporting Frame(Stud) &amp; Accessories  1-Layer Gypsumboard THK=12.5mm</v>
      </c>
      <c r="G1385" s="1404" t="str" cm="1">
        <f t="array" ref="G1385:H1385">_xlfn.TEXTSPLIT(I1385,"-")</f>
        <v>A04AS177</v>
      </c>
      <c r="H1385" s="1404" t="str">
        <v>00011</v>
      </c>
      <c r="I1385" t="s">
        <v>6784</v>
      </c>
      <c r="J1385" t="s">
        <v>4288</v>
      </c>
      <c r="K1385" t="s">
        <v>5683</v>
      </c>
      <c r="L1385" t="s">
        <v>5684</v>
      </c>
      <c r="M1385" t="s">
        <v>4775</v>
      </c>
      <c r="N1385" t="s">
        <v>6661</v>
      </c>
      <c r="O1385" t="s">
        <v>6764</v>
      </c>
      <c r="P1385" t="s">
        <v>6765</v>
      </c>
      <c r="Q1385" t="s">
        <v>6779</v>
      </c>
      <c r="R1385" t="s">
        <v>6780</v>
      </c>
      <c r="S1385" t="s">
        <v>2965</v>
      </c>
      <c r="T1385">
        <v>0</v>
      </c>
      <c r="U1385" t="s">
        <v>2965</v>
      </c>
      <c r="V1385">
        <v>0</v>
      </c>
      <c r="W1385" t="s">
        <v>4318</v>
      </c>
      <c r="X1385" t="s">
        <v>5757</v>
      </c>
      <c r="Y1385" t="s">
        <v>2965</v>
      </c>
      <c r="Z1385">
        <v>0</v>
      </c>
      <c r="AA1385" t="s">
        <v>4931</v>
      </c>
      <c r="AB1385" t="s">
        <v>6769</v>
      </c>
      <c r="AC1385" t="s">
        <v>2965</v>
      </c>
      <c r="AD1385">
        <v>0</v>
      </c>
      <c r="AE1385" t="s">
        <v>6065</v>
      </c>
      <c r="AF1385" t="s">
        <v>6753</v>
      </c>
      <c r="AG1385">
        <v>0</v>
      </c>
      <c r="AH1385" t="s">
        <v>6750</v>
      </c>
      <c r="AI1385">
        <v>0</v>
      </c>
      <c r="AJ1385">
        <v>0</v>
      </c>
      <c r="AK1385">
        <v>0</v>
      </c>
      <c r="AL1385">
        <v>0</v>
      </c>
      <c r="AM1385">
        <v>0</v>
      </c>
      <c r="AN1385">
        <v>0</v>
      </c>
      <c r="AO1385" t="s">
        <v>2965</v>
      </c>
      <c r="AP1385" t="s">
        <v>4360</v>
      </c>
      <c r="AQ1385" t="s">
        <v>4360</v>
      </c>
      <c r="AR1385" t="s">
        <v>6770</v>
      </c>
      <c r="AS1385" t="s">
        <v>6784</v>
      </c>
    </row>
    <row r="1386" spans="1:45" ht="17.25" customHeight="1">
      <c r="A1386" s="1403" t="str">
        <f t="shared" si="77"/>
        <v/>
      </c>
      <c r="B1386" s="1403" t="str">
        <f t="shared" si="72"/>
        <v/>
      </c>
      <c r="C1386" s="1403" t="str">
        <f t="shared" si="78"/>
        <v/>
      </c>
      <c r="D1386" s="1403" t="str">
        <f t="shared" si="72"/>
        <v/>
      </c>
      <c r="E1386" s="1403" t="str">
        <f t="shared" si="73"/>
        <v>A04AS177 Finishing Work Exterior/Interior Finish Work Gypsumboard Partition Wall (Fixed Type)</v>
      </c>
      <c r="F1386" s="1403" t="str">
        <f t="shared" si="74"/>
        <v>A04AS177-00012 Finishing Work Exterior/Interior Finish Work Gypsumboard Partition Wall (Fixed Type) Fire Protective Rating: N/A, 1-Layer Gypsum Board to Both Sides   Glass Wool (Fiberglass)  Including Supporting Frame(Stud) &amp; Accessories  1-Layer Gypsumboard THK=16mm</v>
      </c>
      <c r="G1386" s="1404" t="str" cm="1">
        <f t="array" ref="G1386:H1386">_xlfn.TEXTSPLIT(I1386,"-")</f>
        <v>A04AS177</v>
      </c>
      <c r="H1386" s="1404" t="str">
        <v>00012</v>
      </c>
      <c r="I1386" t="s">
        <v>6785</v>
      </c>
      <c r="J1386" t="s">
        <v>4288</v>
      </c>
      <c r="K1386" t="s">
        <v>5683</v>
      </c>
      <c r="L1386" t="s">
        <v>5684</v>
      </c>
      <c r="M1386" t="s">
        <v>4775</v>
      </c>
      <c r="N1386" t="s">
        <v>6661</v>
      </c>
      <c r="O1386" t="s">
        <v>6764</v>
      </c>
      <c r="P1386" t="s">
        <v>6765</v>
      </c>
      <c r="Q1386" t="s">
        <v>6779</v>
      </c>
      <c r="R1386" t="s">
        <v>6780</v>
      </c>
      <c r="S1386" t="s">
        <v>2965</v>
      </c>
      <c r="T1386">
        <v>0</v>
      </c>
      <c r="U1386" t="s">
        <v>2965</v>
      </c>
      <c r="V1386">
        <v>0</v>
      </c>
      <c r="W1386" t="s">
        <v>4318</v>
      </c>
      <c r="X1386" t="s">
        <v>5757</v>
      </c>
      <c r="Y1386" t="s">
        <v>2965</v>
      </c>
      <c r="Z1386">
        <v>0</v>
      </c>
      <c r="AA1386" t="s">
        <v>4931</v>
      </c>
      <c r="AB1386" t="s">
        <v>6769</v>
      </c>
      <c r="AC1386" t="s">
        <v>2965</v>
      </c>
      <c r="AD1386">
        <v>0</v>
      </c>
      <c r="AE1386" t="s">
        <v>6070</v>
      </c>
      <c r="AF1386" t="s">
        <v>6755</v>
      </c>
      <c r="AG1386">
        <v>0</v>
      </c>
      <c r="AH1386" t="s">
        <v>6750</v>
      </c>
      <c r="AI1386">
        <v>0</v>
      </c>
      <c r="AJ1386">
        <v>0</v>
      </c>
      <c r="AK1386">
        <v>0</v>
      </c>
      <c r="AL1386">
        <v>0</v>
      </c>
      <c r="AM1386">
        <v>0</v>
      </c>
      <c r="AN1386">
        <v>0</v>
      </c>
      <c r="AO1386" t="s">
        <v>2965</v>
      </c>
      <c r="AP1386" t="s">
        <v>4360</v>
      </c>
      <c r="AQ1386" t="s">
        <v>4360</v>
      </c>
      <c r="AR1386" t="s">
        <v>6770</v>
      </c>
      <c r="AS1386" t="s">
        <v>6785</v>
      </c>
    </row>
    <row r="1387" spans="1:45" ht="17.25" customHeight="1">
      <c r="A1387" s="1403" t="str">
        <f t="shared" si="77"/>
        <v/>
      </c>
      <c r="B1387" s="1403" t="str">
        <f t="shared" si="72"/>
        <v/>
      </c>
      <c r="C1387" s="1403" t="str">
        <f t="shared" si="78"/>
        <v/>
      </c>
      <c r="D1387" s="1403" t="str">
        <f t="shared" si="72"/>
        <v/>
      </c>
      <c r="E1387" s="1403" t="str">
        <f t="shared" si="73"/>
        <v>A04AS177 Finishing Work Exterior/Interior Finish Work Gypsumboard Partition Wall (Fixed Type)</v>
      </c>
      <c r="F1387" s="1403" t="str">
        <f t="shared" si="74"/>
        <v>A04AS177-00013 Finishing Work Exterior/Interior Finish Work Gypsumboard Partition Wall (Fixed Type) Fire Protective Rating: N/A, 1-Layer Gypsum Board to Both Sides   w/o Insulation  Including Supporting Frame(Stud) &amp; Accessories  1-Layer Gypsumboard THK=9.5mm</v>
      </c>
      <c r="G1387" s="1404" t="str" cm="1">
        <f t="array" ref="G1387:H1387">_xlfn.TEXTSPLIT(I1387,"-")</f>
        <v>A04AS177</v>
      </c>
      <c r="H1387" s="1404" t="str">
        <v>00013</v>
      </c>
      <c r="I1387" t="s">
        <v>6786</v>
      </c>
      <c r="J1387" t="s">
        <v>4288</v>
      </c>
      <c r="K1387" t="s">
        <v>5683</v>
      </c>
      <c r="L1387" t="s">
        <v>5684</v>
      </c>
      <c r="M1387" t="s">
        <v>4775</v>
      </c>
      <c r="N1387" t="s">
        <v>6661</v>
      </c>
      <c r="O1387" t="s">
        <v>6764</v>
      </c>
      <c r="P1387" t="s">
        <v>6765</v>
      </c>
      <c r="Q1387" t="s">
        <v>6779</v>
      </c>
      <c r="R1387" t="s">
        <v>6780</v>
      </c>
      <c r="S1387" t="s">
        <v>2965</v>
      </c>
      <c r="T1387">
        <v>0</v>
      </c>
      <c r="U1387" t="s">
        <v>2965</v>
      </c>
      <c r="V1387">
        <v>0</v>
      </c>
      <c r="W1387" t="s">
        <v>4305</v>
      </c>
      <c r="X1387" t="s">
        <v>6768</v>
      </c>
      <c r="Y1387" t="s">
        <v>2965</v>
      </c>
      <c r="Z1387">
        <v>0</v>
      </c>
      <c r="AA1387" t="s">
        <v>4931</v>
      </c>
      <c r="AB1387" t="s">
        <v>6769</v>
      </c>
      <c r="AC1387" t="s">
        <v>2965</v>
      </c>
      <c r="AD1387">
        <v>0</v>
      </c>
      <c r="AE1387" t="s">
        <v>5989</v>
      </c>
      <c r="AF1387" t="s">
        <v>6749</v>
      </c>
      <c r="AG1387">
        <v>0</v>
      </c>
      <c r="AH1387" t="s">
        <v>2965</v>
      </c>
      <c r="AI1387">
        <v>0</v>
      </c>
      <c r="AJ1387">
        <v>0</v>
      </c>
      <c r="AK1387">
        <v>0</v>
      </c>
      <c r="AL1387">
        <v>0</v>
      </c>
      <c r="AM1387">
        <v>0</v>
      </c>
      <c r="AN1387">
        <v>0</v>
      </c>
      <c r="AO1387" t="s">
        <v>2965</v>
      </c>
      <c r="AP1387" t="s">
        <v>4360</v>
      </c>
      <c r="AQ1387" t="s">
        <v>4360</v>
      </c>
      <c r="AR1387" t="s">
        <v>6770</v>
      </c>
      <c r="AS1387" t="s">
        <v>6786</v>
      </c>
    </row>
    <row r="1388" spans="1:45" ht="17.25" customHeight="1">
      <c r="A1388" s="1403" t="str">
        <f t="shared" si="77"/>
        <v/>
      </c>
      <c r="B1388" s="1403" t="str">
        <f t="shared" si="72"/>
        <v/>
      </c>
      <c r="C1388" s="1403" t="str">
        <f t="shared" si="78"/>
        <v/>
      </c>
      <c r="D1388" s="1403" t="str">
        <f t="shared" si="72"/>
        <v/>
      </c>
      <c r="E1388" s="1403" t="str">
        <f t="shared" si="73"/>
        <v>A04AS177 Finishing Work Exterior/Interior Finish Work Gypsumboard Partition Wall (Fixed Type)</v>
      </c>
      <c r="F1388" s="1403" t="str">
        <f t="shared" si="74"/>
        <v>A04AS177-00014 Finishing Work Exterior/Interior Finish Work Gypsumboard Partition Wall (Fixed Type) Fire Protective Rating: N/A, 1-Layer Gypsum Board to Both Sides   w/o Insulation  Including Supporting Frame(Stud) &amp; Accessories  1-Layer Gypsumboard THK=12.5mm</v>
      </c>
      <c r="G1388" s="1404" t="str" cm="1">
        <f t="array" ref="G1388:H1388">_xlfn.TEXTSPLIT(I1388,"-")</f>
        <v>A04AS177</v>
      </c>
      <c r="H1388" s="1404" t="str">
        <v>00014</v>
      </c>
      <c r="I1388" t="s">
        <v>6787</v>
      </c>
      <c r="J1388" t="s">
        <v>4288</v>
      </c>
      <c r="K1388" t="s">
        <v>5683</v>
      </c>
      <c r="L1388" t="s">
        <v>5684</v>
      </c>
      <c r="M1388" t="s">
        <v>4775</v>
      </c>
      <c r="N1388" t="s">
        <v>6661</v>
      </c>
      <c r="O1388" t="s">
        <v>6764</v>
      </c>
      <c r="P1388" t="s">
        <v>6765</v>
      </c>
      <c r="Q1388" t="s">
        <v>6779</v>
      </c>
      <c r="R1388" t="s">
        <v>6780</v>
      </c>
      <c r="S1388" t="s">
        <v>2965</v>
      </c>
      <c r="T1388">
        <v>0</v>
      </c>
      <c r="U1388" t="s">
        <v>2965</v>
      </c>
      <c r="V1388">
        <v>0</v>
      </c>
      <c r="W1388" t="s">
        <v>4305</v>
      </c>
      <c r="X1388" t="s">
        <v>6768</v>
      </c>
      <c r="Y1388" t="s">
        <v>2965</v>
      </c>
      <c r="Z1388">
        <v>0</v>
      </c>
      <c r="AA1388" t="s">
        <v>4931</v>
      </c>
      <c r="AB1388" t="s">
        <v>6769</v>
      </c>
      <c r="AC1388" t="s">
        <v>2965</v>
      </c>
      <c r="AD1388">
        <v>0</v>
      </c>
      <c r="AE1388" t="s">
        <v>6065</v>
      </c>
      <c r="AF1388" t="s">
        <v>6753</v>
      </c>
      <c r="AG1388">
        <v>0</v>
      </c>
      <c r="AH1388" t="s">
        <v>2965</v>
      </c>
      <c r="AI1388">
        <v>0</v>
      </c>
      <c r="AJ1388">
        <v>0</v>
      </c>
      <c r="AK1388">
        <v>0</v>
      </c>
      <c r="AL1388">
        <v>0</v>
      </c>
      <c r="AM1388">
        <v>0</v>
      </c>
      <c r="AN1388">
        <v>0</v>
      </c>
      <c r="AO1388" t="s">
        <v>2965</v>
      </c>
      <c r="AP1388" t="s">
        <v>4360</v>
      </c>
      <c r="AQ1388" t="s">
        <v>4360</v>
      </c>
      <c r="AR1388" t="s">
        <v>6770</v>
      </c>
      <c r="AS1388" t="s">
        <v>6787</v>
      </c>
    </row>
    <row r="1389" spans="1:45" ht="17.25" customHeight="1">
      <c r="A1389" s="1403" t="str">
        <f t="shared" si="77"/>
        <v/>
      </c>
      <c r="B1389" s="1403" t="str">
        <f t="shared" si="72"/>
        <v/>
      </c>
      <c r="C1389" s="1403" t="str">
        <f t="shared" si="78"/>
        <v/>
      </c>
      <c r="D1389" s="1403" t="str">
        <f t="shared" si="72"/>
        <v/>
      </c>
      <c r="E1389" s="1403" t="str">
        <f t="shared" si="73"/>
        <v>A04AS177 Finishing Work Exterior/Interior Finish Work Gypsumboard Partition Wall (Fixed Type)</v>
      </c>
      <c r="F1389" s="1403" t="str">
        <f t="shared" si="74"/>
        <v>A04AS177-00015 Finishing Work Exterior/Interior Finish Work Gypsumboard Partition Wall (Fixed Type) Fire Protective Rating: N/A, 1-Layer Gypsum Board to Both Sides   w/o Insulation  Including Supporting Frame(Stud) &amp; Accessories  1-Layer Gypsumboard THK=16mm</v>
      </c>
      <c r="G1389" s="1404" t="str" cm="1">
        <f t="array" ref="G1389:H1389">_xlfn.TEXTSPLIT(I1389,"-")</f>
        <v>A04AS177</v>
      </c>
      <c r="H1389" s="1404" t="str">
        <v>00015</v>
      </c>
      <c r="I1389" t="s">
        <v>6788</v>
      </c>
      <c r="J1389" t="s">
        <v>4288</v>
      </c>
      <c r="K1389" t="s">
        <v>5683</v>
      </c>
      <c r="L1389" t="s">
        <v>5684</v>
      </c>
      <c r="M1389" t="s">
        <v>4775</v>
      </c>
      <c r="N1389" t="s">
        <v>6661</v>
      </c>
      <c r="O1389" t="s">
        <v>6764</v>
      </c>
      <c r="P1389" t="s">
        <v>6765</v>
      </c>
      <c r="Q1389" t="s">
        <v>6779</v>
      </c>
      <c r="R1389" t="s">
        <v>6780</v>
      </c>
      <c r="S1389" t="s">
        <v>2965</v>
      </c>
      <c r="T1389">
        <v>0</v>
      </c>
      <c r="U1389" t="s">
        <v>2965</v>
      </c>
      <c r="V1389">
        <v>0</v>
      </c>
      <c r="W1389" t="s">
        <v>4305</v>
      </c>
      <c r="X1389" t="s">
        <v>6768</v>
      </c>
      <c r="Y1389" t="s">
        <v>2965</v>
      </c>
      <c r="Z1389">
        <v>0</v>
      </c>
      <c r="AA1389" t="s">
        <v>4931</v>
      </c>
      <c r="AB1389" t="s">
        <v>6769</v>
      </c>
      <c r="AC1389" t="s">
        <v>2965</v>
      </c>
      <c r="AD1389">
        <v>0</v>
      </c>
      <c r="AE1389" t="s">
        <v>6070</v>
      </c>
      <c r="AF1389" t="s">
        <v>6755</v>
      </c>
      <c r="AG1389">
        <v>0</v>
      </c>
      <c r="AH1389" t="s">
        <v>2965</v>
      </c>
      <c r="AI1389">
        <v>0</v>
      </c>
      <c r="AJ1389">
        <v>0</v>
      </c>
      <c r="AK1389">
        <v>0</v>
      </c>
      <c r="AL1389">
        <v>0</v>
      </c>
      <c r="AM1389">
        <v>0</v>
      </c>
      <c r="AN1389">
        <v>0</v>
      </c>
      <c r="AO1389" t="s">
        <v>2965</v>
      </c>
      <c r="AP1389" t="s">
        <v>4360</v>
      </c>
      <c r="AQ1389" t="s">
        <v>4360</v>
      </c>
      <c r="AR1389" t="s">
        <v>6770</v>
      </c>
      <c r="AS1389" t="s">
        <v>6788</v>
      </c>
    </row>
    <row r="1390" spans="1:45" ht="17.25" customHeight="1">
      <c r="A1390" s="1403" t="str">
        <f t="shared" si="77"/>
        <v/>
      </c>
      <c r="B1390" s="1403" t="str">
        <f t="shared" si="72"/>
        <v/>
      </c>
      <c r="C1390" s="1403" t="str">
        <f t="shared" si="78"/>
        <v/>
      </c>
      <c r="D1390" s="1403" t="str">
        <f t="shared" si="72"/>
        <v/>
      </c>
      <c r="E1390" s="1403" t="str">
        <f t="shared" si="73"/>
        <v>A04AS177 Finishing Work Exterior/Interior Finish Work Gypsumboard Partition Wall (Fixed Type)</v>
      </c>
      <c r="F1390" s="1403" t="str">
        <f t="shared" si="74"/>
        <v>A04AS177-00016 Finishing Work Exterior/Interior Finish Work Gypsumboard Partition Wall (Fixed Type) Fire Protective Rating: N/A, 2-Layer Gypsum Boards to Both Sides   Mineral Wool (Rock Wool)  Including Supporting Frame(Stud) &amp; Accessories  1-Layer Gypsumboard THK=9.5mm</v>
      </c>
      <c r="G1390" s="1404" t="str" cm="1">
        <f t="array" ref="G1390:H1390">_xlfn.TEXTSPLIT(I1390,"-")</f>
        <v>A04AS177</v>
      </c>
      <c r="H1390" s="1404" t="str">
        <v>00016</v>
      </c>
      <c r="I1390" t="s">
        <v>6789</v>
      </c>
      <c r="J1390" t="s">
        <v>4288</v>
      </c>
      <c r="K1390" t="s">
        <v>5683</v>
      </c>
      <c r="L1390" t="s">
        <v>5684</v>
      </c>
      <c r="M1390" t="s">
        <v>4775</v>
      </c>
      <c r="N1390" t="s">
        <v>6661</v>
      </c>
      <c r="O1390" t="s">
        <v>6764</v>
      </c>
      <c r="P1390" t="s">
        <v>6765</v>
      </c>
      <c r="Q1390" t="s">
        <v>6790</v>
      </c>
      <c r="R1390" t="s">
        <v>6791</v>
      </c>
      <c r="S1390" t="s">
        <v>2965</v>
      </c>
      <c r="T1390">
        <v>0</v>
      </c>
      <c r="U1390" t="s">
        <v>2965</v>
      </c>
      <c r="V1390">
        <v>0</v>
      </c>
      <c r="W1390" t="s">
        <v>4311</v>
      </c>
      <c r="X1390" t="s">
        <v>5750</v>
      </c>
      <c r="Y1390" t="s">
        <v>2965</v>
      </c>
      <c r="Z1390">
        <v>0</v>
      </c>
      <c r="AA1390" t="s">
        <v>4931</v>
      </c>
      <c r="AB1390" t="s">
        <v>6769</v>
      </c>
      <c r="AC1390" t="s">
        <v>2965</v>
      </c>
      <c r="AD1390">
        <v>0</v>
      </c>
      <c r="AE1390" t="s">
        <v>5989</v>
      </c>
      <c r="AF1390" t="s">
        <v>6749</v>
      </c>
      <c r="AG1390">
        <v>0</v>
      </c>
      <c r="AH1390" t="s">
        <v>6750</v>
      </c>
      <c r="AI1390">
        <v>0</v>
      </c>
      <c r="AJ1390">
        <v>0</v>
      </c>
      <c r="AK1390">
        <v>0</v>
      </c>
      <c r="AL1390">
        <v>0</v>
      </c>
      <c r="AM1390">
        <v>0</v>
      </c>
      <c r="AN1390">
        <v>0</v>
      </c>
      <c r="AO1390" t="s">
        <v>2965</v>
      </c>
      <c r="AP1390" t="s">
        <v>4360</v>
      </c>
      <c r="AQ1390" t="s">
        <v>4360</v>
      </c>
      <c r="AR1390" t="s">
        <v>6770</v>
      </c>
      <c r="AS1390" t="s">
        <v>6789</v>
      </c>
    </row>
    <row r="1391" spans="1:45" ht="17.25" customHeight="1">
      <c r="A1391" s="1403" t="str">
        <f t="shared" si="77"/>
        <v/>
      </c>
      <c r="B1391" s="1403" t="str">
        <f t="shared" si="72"/>
        <v/>
      </c>
      <c r="C1391" s="1403" t="str">
        <f t="shared" si="78"/>
        <v/>
      </c>
      <c r="D1391" s="1403" t="str">
        <f t="shared" si="72"/>
        <v/>
      </c>
      <c r="E1391" s="1403" t="str">
        <f t="shared" si="73"/>
        <v>A04AS177 Finishing Work Exterior/Interior Finish Work Gypsumboard Partition Wall (Fixed Type)</v>
      </c>
      <c r="F1391" s="1403" t="str">
        <f t="shared" si="74"/>
        <v>A04AS177-00017 Finishing Work Exterior/Interior Finish Work Gypsumboard Partition Wall (Fixed Type) Fire Protective Rating: N/A, 2-Layer Gypsum Boards to Both Sides   Mineral Wool (Rock Wool)  Including Supporting Frame(Stud) &amp; Accessories  1-Layer Gypsumboard THK=12.5mm</v>
      </c>
      <c r="G1391" s="1404" t="str" cm="1">
        <f t="array" ref="G1391:H1391">_xlfn.TEXTSPLIT(I1391,"-")</f>
        <v>A04AS177</v>
      </c>
      <c r="H1391" s="1404" t="str">
        <v>00017</v>
      </c>
      <c r="I1391" t="s">
        <v>6792</v>
      </c>
      <c r="J1391" t="s">
        <v>4288</v>
      </c>
      <c r="K1391" t="s">
        <v>5683</v>
      </c>
      <c r="L1391" t="s">
        <v>5684</v>
      </c>
      <c r="M1391" t="s">
        <v>4775</v>
      </c>
      <c r="N1391" t="s">
        <v>6661</v>
      </c>
      <c r="O1391" t="s">
        <v>6764</v>
      </c>
      <c r="P1391" t="s">
        <v>6765</v>
      </c>
      <c r="Q1391" t="s">
        <v>6790</v>
      </c>
      <c r="R1391" t="s">
        <v>6791</v>
      </c>
      <c r="S1391" t="s">
        <v>2965</v>
      </c>
      <c r="T1391">
        <v>0</v>
      </c>
      <c r="U1391" t="s">
        <v>2965</v>
      </c>
      <c r="V1391">
        <v>0</v>
      </c>
      <c r="W1391" t="s">
        <v>4311</v>
      </c>
      <c r="X1391" t="s">
        <v>5750</v>
      </c>
      <c r="Y1391" t="s">
        <v>2965</v>
      </c>
      <c r="Z1391">
        <v>0</v>
      </c>
      <c r="AA1391" t="s">
        <v>4931</v>
      </c>
      <c r="AB1391" t="s">
        <v>6769</v>
      </c>
      <c r="AC1391" t="s">
        <v>2965</v>
      </c>
      <c r="AD1391">
        <v>0</v>
      </c>
      <c r="AE1391" t="s">
        <v>6065</v>
      </c>
      <c r="AF1391" t="s">
        <v>6753</v>
      </c>
      <c r="AG1391">
        <v>0</v>
      </c>
      <c r="AH1391" t="s">
        <v>6750</v>
      </c>
      <c r="AI1391">
        <v>0</v>
      </c>
      <c r="AJ1391">
        <v>0</v>
      </c>
      <c r="AK1391">
        <v>0</v>
      </c>
      <c r="AL1391">
        <v>0</v>
      </c>
      <c r="AM1391">
        <v>0</v>
      </c>
      <c r="AN1391">
        <v>0</v>
      </c>
      <c r="AO1391" t="s">
        <v>2965</v>
      </c>
      <c r="AP1391" t="s">
        <v>4360</v>
      </c>
      <c r="AQ1391" t="s">
        <v>4360</v>
      </c>
      <c r="AR1391" t="s">
        <v>6770</v>
      </c>
      <c r="AS1391" t="s">
        <v>6792</v>
      </c>
    </row>
    <row r="1392" spans="1:45" ht="17.25" customHeight="1">
      <c r="A1392" s="1403" t="str">
        <f t="shared" si="77"/>
        <v/>
      </c>
      <c r="B1392" s="1403" t="str">
        <f t="shared" si="72"/>
        <v/>
      </c>
      <c r="C1392" s="1403" t="str">
        <f t="shared" si="78"/>
        <v/>
      </c>
      <c r="D1392" s="1403" t="str">
        <f t="shared" si="72"/>
        <v/>
      </c>
      <c r="E1392" s="1403" t="str">
        <f t="shared" si="73"/>
        <v>A04AS177 Finishing Work Exterior/Interior Finish Work Gypsumboard Partition Wall (Fixed Type)</v>
      </c>
      <c r="F1392" s="1403" t="str">
        <f t="shared" si="74"/>
        <v>A04AS177-00018 Finishing Work Exterior/Interior Finish Work Gypsumboard Partition Wall (Fixed Type) Fire Protective Rating: N/A, 2-Layer Gypsum Boards to Both Sides   Mineral Wool (Rock Wool)  Including Supporting Frame(Stud) &amp; Accessories  1-Layer Gypsumboard THK=16mm</v>
      </c>
      <c r="G1392" s="1404" t="str" cm="1">
        <f t="array" ref="G1392:H1392">_xlfn.TEXTSPLIT(I1392,"-")</f>
        <v>A04AS177</v>
      </c>
      <c r="H1392" s="1404" t="str">
        <v>00018</v>
      </c>
      <c r="I1392" t="s">
        <v>6793</v>
      </c>
      <c r="J1392" t="s">
        <v>4288</v>
      </c>
      <c r="K1392" t="s">
        <v>5683</v>
      </c>
      <c r="L1392" t="s">
        <v>5684</v>
      </c>
      <c r="M1392" t="s">
        <v>4775</v>
      </c>
      <c r="N1392" t="s">
        <v>6661</v>
      </c>
      <c r="O1392" t="s">
        <v>6764</v>
      </c>
      <c r="P1392" t="s">
        <v>6765</v>
      </c>
      <c r="Q1392" t="s">
        <v>6790</v>
      </c>
      <c r="R1392" t="s">
        <v>6791</v>
      </c>
      <c r="S1392" t="s">
        <v>2965</v>
      </c>
      <c r="T1392">
        <v>0</v>
      </c>
      <c r="U1392" t="s">
        <v>2965</v>
      </c>
      <c r="V1392">
        <v>0</v>
      </c>
      <c r="W1392" t="s">
        <v>4311</v>
      </c>
      <c r="X1392" t="s">
        <v>5750</v>
      </c>
      <c r="Y1392" t="s">
        <v>2965</v>
      </c>
      <c r="Z1392">
        <v>0</v>
      </c>
      <c r="AA1392" t="s">
        <v>4931</v>
      </c>
      <c r="AB1392" t="s">
        <v>6769</v>
      </c>
      <c r="AC1392" t="s">
        <v>2965</v>
      </c>
      <c r="AD1392">
        <v>0</v>
      </c>
      <c r="AE1392" t="s">
        <v>6070</v>
      </c>
      <c r="AF1392" t="s">
        <v>6755</v>
      </c>
      <c r="AG1392">
        <v>0</v>
      </c>
      <c r="AH1392" t="s">
        <v>6750</v>
      </c>
      <c r="AI1392">
        <v>0</v>
      </c>
      <c r="AJ1392">
        <v>0</v>
      </c>
      <c r="AK1392">
        <v>0</v>
      </c>
      <c r="AL1392">
        <v>0</v>
      </c>
      <c r="AM1392">
        <v>0</v>
      </c>
      <c r="AN1392">
        <v>0</v>
      </c>
      <c r="AO1392" t="s">
        <v>2965</v>
      </c>
      <c r="AP1392" t="s">
        <v>4360</v>
      </c>
      <c r="AQ1392" t="s">
        <v>4360</v>
      </c>
      <c r="AR1392" t="s">
        <v>6770</v>
      </c>
      <c r="AS1392" t="s">
        <v>6793</v>
      </c>
    </row>
    <row r="1393" spans="1:45" ht="17.25" customHeight="1">
      <c r="A1393" s="1403" t="str">
        <f t="shared" si="77"/>
        <v/>
      </c>
      <c r="B1393" s="1403" t="str">
        <f t="shared" si="72"/>
        <v/>
      </c>
      <c r="C1393" s="1403" t="str">
        <f t="shared" si="78"/>
        <v/>
      </c>
      <c r="D1393" s="1403" t="str">
        <f t="shared" si="72"/>
        <v/>
      </c>
      <c r="E1393" s="1403" t="str">
        <f t="shared" si="73"/>
        <v>A04AS177 Finishing Work Exterior/Interior Finish Work Gypsumboard Partition Wall (Fixed Type)</v>
      </c>
      <c r="F1393" s="1403" t="str">
        <f t="shared" si="74"/>
        <v>A04AS177-00019 Finishing Work Exterior/Interior Finish Work Gypsumboard Partition Wall (Fixed Type) Fire Protective Rating: N/A, 2-Layer Gypsum Boards to Both Sides   Glass Wool (Fiberglass)  Including Supporting Frame(Stud) &amp; Accessories  1-Layer Gypsumboard THK=9.5mm</v>
      </c>
      <c r="G1393" s="1404" t="str" cm="1">
        <f t="array" ref="G1393:H1393">_xlfn.TEXTSPLIT(I1393,"-")</f>
        <v>A04AS177</v>
      </c>
      <c r="H1393" s="1404" t="str">
        <v>00019</v>
      </c>
      <c r="I1393" t="s">
        <v>6794</v>
      </c>
      <c r="J1393" t="s">
        <v>4288</v>
      </c>
      <c r="K1393" t="s">
        <v>5683</v>
      </c>
      <c r="L1393" t="s">
        <v>5684</v>
      </c>
      <c r="M1393" t="s">
        <v>4775</v>
      </c>
      <c r="N1393" t="s">
        <v>6661</v>
      </c>
      <c r="O1393" t="s">
        <v>6764</v>
      </c>
      <c r="P1393" t="s">
        <v>6765</v>
      </c>
      <c r="Q1393" t="s">
        <v>6790</v>
      </c>
      <c r="R1393" t="s">
        <v>6791</v>
      </c>
      <c r="S1393" t="s">
        <v>2965</v>
      </c>
      <c r="T1393">
        <v>0</v>
      </c>
      <c r="U1393" t="s">
        <v>2965</v>
      </c>
      <c r="V1393">
        <v>0</v>
      </c>
      <c r="W1393" t="s">
        <v>4318</v>
      </c>
      <c r="X1393" t="s">
        <v>5757</v>
      </c>
      <c r="Y1393" t="s">
        <v>2965</v>
      </c>
      <c r="Z1393">
        <v>0</v>
      </c>
      <c r="AA1393" t="s">
        <v>4931</v>
      </c>
      <c r="AB1393" t="s">
        <v>6769</v>
      </c>
      <c r="AC1393" t="s">
        <v>2965</v>
      </c>
      <c r="AD1393">
        <v>0</v>
      </c>
      <c r="AE1393" t="s">
        <v>5989</v>
      </c>
      <c r="AF1393" t="s">
        <v>6749</v>
      </c>
      <c r="AG1393">
        <v>0</v>
      </c>
      <c r="AH1393" t="s">
        <v>6750</v>
      </c>
      <c r="AI1393">
        <v>0</v>
      </c>
      <c r="AJ1393">
        <v>0</v>
      </c>
      <c r="AK1393">
        <v>0</v>
      </c>
      <c r="AL1393">
        <v>0</v>
      </c>
      <c r="AM1393">
        <v>0</v>
      </c>
      <c r="AN1393">
        <v>0</v>
      </c>
      <c r="AO1393" t="s">
        <v>2965</v>
      </c>
      <c r="AP1393" t="s">
        <v>4360</v>
      </c>
      <c r="AQ1393" t="s">
        <v>4360</v>
      </c>
      <c r="AR1393" t="s">
        <v>6770</v>
      </c>
      <c r="AS1393" t="s">
        <v>6794</v>
      </c>
    </row>
    <row r="1394" spans="1:45" ht="17.25" customHeight="1">
      <c r="A1394" s="1403" t="str">
        <f t="shared" si="77"/>
        <v/>
      </c>
      <c r="B1394" s="1403" t="str">
        <f t="shared" si="72"/>
        <v/>
      </c>
      <c r="C1394" s="1403" t="str">
        <f t="shared" si="78"/>
        <v/>
      </c>
      <c r="D1394" s="1403" t="str">
        <f t="shared" si="72"/>
        <v/>
      </c>
      <c r="E1394" s="1403" t="str">
        <f t="shared" si="73"/>
        <v>A04AS177 Finishing Work Exterior/Interior Finish Work Gypsumboard Partition Wall (Fixed Type)</v>
      </c>
      <c r="F1394" s="1403" t="str">
        <f t="shared" si="74"/>
        <v>A04AS177-00020 Finishing Work Exterior/Interior Finish Work Gypsumboard Partition Wall (Fixed Type) Fire Protective Rating: N/A, 2-Layer Gypsum Boards to Both Sides   Glass Wool (Fiberglass)  Including Supporting Frame(Stud) &amp; Accessories  1-Layer Gypsumboard THK=12.5mm</v>
      </c>
      <c r="G1394" s="1404" t="str" cm="1">
        <f t="array" ref="G1394:H1394">_xlfn.TEXTSPLIT(I1394,"-")</f>
        <v>A04AS177</v>
      </c>
      <c r="H1394" s="1404" t="str">
        <v>00020</v>
      </c>
      <c r="I1394" t="s">
        <v>6795</v>
      </c>
      <c r="J1394" t="s">
        <v>4288</v>
      </c>
      <c r="K1394" t="s">
        <v>5683</v>
      </c>
      <c r="L1394" t="s">
        <v>5684</v>
      </c>
      <c r="M1394" t="s">
        <v>4775</v>
      </c>
      <c r="N1394" t="s">
        <v>6661</v>
      </c>
      <c r="O1394" t="s">
        <v>6764</v>
      </c>
      <c r="P1394" t="s">
        <v>6765</v>
      </c>
      <c r="Q1394" t="s">
        <v>6790</v>
      </c>
      <c r="R1394" t="s">
        <v>6791</v>
      </c>
      <c r="S1394" t="s">
        <v>2965</v>
      </c>
      <c r="T1394">
        <v>0</v>
      </c>
      <c r="U1394" t="s">
        <v>2965</v>
      </c>
      <c r="V1394">
        <v>0</v>
      </c>
      <c r="W1394" t="s">
        <v>4318</v>
      </c>
      <c r="X1394" t="s">
        <v>5757</v>
      </c>
      <c r="Y1394" t="s">
        <v>2965</v>
      </c>
      <c r="Z1394">
        <v>0</v>
      </c>
      <c r="AA1394" t="s">
        <v>4931</v>
      </c>
      <c r="AB1394" t="s">
        <v>6769</v>
      </c>
      <c r="AC1394" t="s">
        <v>2965</v>
      </c>
      <c r="AD1394">
        <v>0</v>
      </c>
      <c r="AE1394" t="s">
        <v>6065</v>
      </c>
      <c r="AF1394" t="s">
        <v>6753</v>
      </c>
      <c r="AG1394">
        <v>0</v>
      </c>
      <c r="AH1394" t="s">
        <v>6750</v>
      </c>
      <c r="AI1394">
        <v>0</v>
      </c>
      <c r="AJ1394">
        <v>0</v>
      </c>
      <c r="AK1394">
        <v>0</v>
      </c>
      <c r="AL1394">
        <v>0</v>
      </c>
      <c r="AM1394">
        <v>0</v>
      </c>
      <c r="AN1394">
        <v>0</v>
      </c>
      <c r="AO1394" t="s">
        <v>2965</v>
      </c>
      <c r="AP1394" t="s">
        <v>4360</v>
      </c>
      <c r="AQ1394" t="s">
        <v>4360</v>
      </c>
      <c r="AR1394" t="s">
        <v>6770</v>
      </c>
      <c r="AS1394" t="s">
        <v>6795</v>
      </c>
    </row>
    <row r="1395" spans="1:45" ht="17.25" customHeight="1">
      <c r="A1395" s="1403" t="str">
        <f t="shared" si="77"/>
        <v/>
      </c>
      <c r="B1395" s="1403" t="str">
        <f t="shared" si="72"/>
        <v/>
      </c>
      <c r="C1395" s="1403" t="str">
        <f t="shared" si="78"/>
        <v/>
      </c>
      <c r="D1395" s="1403" t="str">
        <f t="shared" si="72"/>
        <v/>
      </c>
      <c r="E1395" s="1403" t="str">
        <f t="shared" si="73"/>
        <v>A04AS177 Finishing Work Exterior/Interior Finish Work Gypsumboard Partition Wall (Fixed Type)</v>
      </c>
      <c r="F1395" s="1403" t="str">
        <f t="shared" si="74"/>
        <v>A04AS177-00021 Finishing Work Exterior/Interior Finish Work Gypsumboard Partition Wall (Fixed Type) Fire Protective Rating: N/A, 2-Layer Gypsum Boards to Both Sides   Glass Wool (Fiberglass)  Including Supporting Frame(Stud) &amp; Accessories  1-Layer Gypsumboard THK=16mm</v>
      </c>
      <c r="G1395" s="1404" t="str" cm="1">
        <f t="array" ref="G1395:H1395">_xlfn.TEXTSPLIT(I1395,"-")</f>
        <v>A04AS177</v>
      </c>
      <c r="H1395" s="1404" t="str">
        <v>00021</v>
      </c>
      <c r="I1395" t="s">
        <v>6796</v>
      </c>
      <c r="J1395" t="s">
        <v>4288</v>
      </c>
      <c r="K1395" t="s">
        <v>5683</v>
      </c>
      <c r="L1395" t="s">
        <v>5684</v>
      </c>
      <c r="M1395" t="s">
        <v>4775</v>
      </c>
      <c r="N1395" t="s">
        <v>6661</v>
      </c>
      <c r="O1395" t="s">
        <v>6764</v>
      </c>
      <c r="P1395" t="s">
        <v>6765</v>
      </c>
      <c r="Q1395" t="s">
        <v>6790</v>
      </c>
      <c r="R1395" t="s">
        <v>6791</v>
      </c>
      <c r="S1395" t="s">
        <v>2965</v>
      </c>
      <c r="T1395">
        <v>0</v>
      </c>
      <c r="U1395" t="s">
        <v>2965</v>
      </c>
      <c r="V1395">
        <v>0</v>
      </c>
      <c r="W1395" t="s">
        <v>4318</v>
      </c>
      <c r="X1395" t="s">
        <v>5757</v>
      </c>
      <c r="Y1395" t="s">
        <v>2965</v>
      </c>
      <c r="Z1395">
        <v>0</v>
      </c>
      <c r="AA1395" t="s">
        <v>4931</v>
      </c>
      <c r="AB1395" t="s">
        <v>6769</v>
      </c>
      <c r="AC1395" t="s">
        <v>2965</v>
      </c>
      <c r="AD1395">
        <v>0</v>
      </c>
      <c r="AE1395" t="s">
        <v>6070</v>
      </c>
      <c r="AF1395" t="s">
        <v>6755</v>
      </c>
      <c r="AG1395">
        <v>0</v>
      </c>
      <c r="AH1395" t="s">
        <v>6750</v>
      </c>
      <c r="AI1395">
        <v>0</v>
      </c>
      <c r="AJ1395">
        <v>0</v>
      </c>
      <c r="AK1395">
        <v>0</v>
      </c>
      <c r="AL1395">
        <v>0</v>
      </c>
      <c r="AM1395">
        <v>0</v>
      </c>
      <c r="AN1395">
        <v>0</v>
      </c>
      <c r="AO1395" t="s">
        <v>2965</v>
      </c>
      <c r="AP1395" t="s">
        <v>4360</v>
      </c>
      <c r="AQ1395" t="s">
        <v>4360</v>
      </c>
      <c r="AR1395" t="s">
        <v>6770</v>
      </c>
      <c r="AS1395" t="s">
        <v>6796</v>
      </c>
    </row>
    <row r="1396" spans="1:45" ht="17.25" customHeight="1">
      <c r="A1396" s="1403" t="str">
        <f t="shared" si="77"/>
        <v/>
      </c>
      <c r="B1396" s="1403" t="str">
        <f t="shared" si="72"/>
        <v/>
      </c>
      <c r="C1396" s="1403" t="str">
        <f t="shared" si="78"/>
        <v/>
      </c>
      <c r="D1396" s="1403" t="str">
        <f t="shared" si="72"/>
        <v/>
      </c>
      <c r="E1396" s="1403" t="str">
        <f t="shared" si="73"/>
        <v>A04AS177 Finishing Work Exterior/Interior Finish Work Gypsumboard Partition Wall (Fixed Type)</v>
      </c>
      <c r="F1396" s="1403" t="str">
        <f t="shared" si="74"/>
        <v>A04AS177-00022 Finishing Work Exterior/Interior Finish Work Gypsumboard Partition Wall (Fixed Type) Fire Protective Rating: N/A, 2-Layer Gypsum Boards to Both Sides   w/o Insulation  Including Supporting Frame(Stud) &amp; Accessories  1-Layer Gypsumboard THK=9.5mm</v>
      </c>
      <c r="G1396" s="1404" t="str" cm="1">
        <f t="array" ref="G1396:H1396">_xlfn.TEXTSPLIT(I1396,"-")</f>
        <v>A04AS177</v>
      </c>
      <c r="H1396" s="1404" t="str">
        <v>00022</v>
      </c>
      <c r="I1396" t="s">
        <v>6797</v>
      </c>
      <c r="J1396" t="s">
        <v>4288</v>
      </c>
      <c r="K1396" t="s">
        <v>5683</v>
      </c>
      <c r="L1396" t="s">
        <v>5684</v>
      </c>
      <c r="M1396" t="s">
        <v>4775</v>
      </c>
      <c r="N1396" t="s">
        <v>6661</v>
      </c>
      <c r="O1396" t="s">
        <v>6764</v>
      </c>
      <c r="P1396" t="s">
        <v>6765</v>
      </c>
      <c r="Q1396" t="s">
        <v>6790</v>
      </c>
      <c r="R1396" t="s">
        <v>6791</v>
      </c>
      <c r="S1396" t="s">
        <v>2965</v>
      </c>
      <c r="T1396">
        <v>0</v>
      </c>
      <c r="U1396" t="s">
        <v>2965</v>
      </c>
      <c r="V1396">
        <v>0</v>
      </c>
      <c r="W1396" t="s">
        <v>4305</v>
      </c>
      <c r="X1396" t="s">
        <v>6768</v>
      </c>
      <c r="Y1396" t="s">
        <v>2965</v>
      </c>
      <c r="Z1396">
        <v>0</v>
      </c>
      <c r="AA1396" t="s">
        <v>4931</v>
      </c>
      <c r="AB1396" t="s">
        <v>6769</v>
      </c>
      <c r="AC1396" t="s">
        <v>2965</v>
      </c>
      <c r="AD1396">
        <v>0</v>
      </c>
      <c r="AE1396" t="s">
        <v>5989</v>
      </c>
      <c r="AF1396" t="s">
        <v>6749</v>
      </c>
      <c r="AG1396">
        <v>0</v>
      </c>
      <c r="AH1396" t="s">
        <v>2965</v>
      </c>
      <c r="AI1396">
        <v>0</v>
      </c>
      <c r="AJ1396">
        <v>0</v>
      </c>
      <c r="AK1396">
        <v>0</v>
      </c>
      <c r="AL1396">
        <v>0</v>
      </c>
      <c r="AM1396">
        <v>0</v>
      </c>
      <c r="AN1396">
        <v>0</v>
      </c>
      <c r="AO1396" t="s">
        <v>2965</v>
      </c>
      <c r="AP1396" t="s">
        <v>4360</v>
      </c>
      <c r="AQ1396" t="s">
        <v>4360</v>
      </c>
      <c r="AR1396" t="s">
        <v>6770</v>
      </c>
      <c r="AS1396" t="s">
        <v>6797</v>
      </c>
    </row>
    <row r="1397" spans="1:45" ht="17.25" customHeight="1">
      <c r="A1397" s="1403" t="str">
        <f t="shared" si="77"/>
        <v/>
      </c>
      <c r="B1397" s="1403" t="str">
        <f t="shared" si="72"/>
        <v/>
      </c>
      <c r="C1397" s="1403" t="str">
        <f t="shared" si="78"/>
        <v/>
      </c>
      <c r="D1397" s="1403" t="str">
        <f t="shared" si="72"/>
        <v/>
      </c>
      <c r="E1397" s="1403" t="str">
        <f t="shared" si="73"/>
        <v>A04AS177 Finishing Work Exterior/Interior Finish Work Gypsumboard Partition Wall (Fixed Type)</v>
      </c>
      <c r="F1397" s="1403" t="str">
        <f t="shared" si="74"/>
        <v>A04AS177-00023 Finishing Work Exterior/Interior Finish Work Gypsumboard Partition Wall (Fixed Type) Fire Protective Rating: N/A, 2-Layer Gypsum Boards to Both Sides   w/o Insulation  Including Supporting Frame(Stud) &amp; Accessories  1-Layer Gypsumboard THK=12.5mm</v>
      </c>
      <c r="G1397" s="1404" t="str" cm="1">
        <f t="array" ref="G1397:H1397">_xlfn.TEXTSPLIT(I1397,"-")</f>
        <v>A04AS177</v>
      </c>
      <c r="H1397" s="1404" t="str">
        <v>00023</v>
      </c>
      <c r="I1397" t="s">
        <v>6798</v>
      </c>
      <c r="J1397" t="s">
        <v>4288</v>
      </c>
      <c r="K1397" t="s">
        <v>5683</v>
      </c>
      <c r="L1397" t="s">
        <v>5684</v>
      </c>
      <c r="M1397" t="s">
        <v>4775</v>
      </c>
      <c r="N1397" t="s">
        <v>6661</v>
      </c>
      <c r="O1397" t="s">
        <v>6764</v>
      </c>
      <c r="P1397" t="s">
        <v>6765</v>
      </c>
      <c r="Q1397" t="s">
        <v>6790</v>
      </c>
      <c r="R1397" t="s">
        <v>6791</v>
      </c>
      <c r="S1397" t="s">
        <v>2965</v>
      </c>
      <c r="T1397">
        <v>0</v>
      </c>
      <c r="U1397" t="s">
        <v>2965</v>
      </c>
      <c r="V1397">
        <v>0</v>
      </c>
      <c r="W1397" t="s">
        <v>4305</v>
      </c>
      <c r="X1397" t="s">
        <v>6768</v>
      </c>
      <c r="Y1397" t="s">
        <v>2965</v>
      </c>
      <c r="Z1397">
        <v>0</v>
      </c>
      <c r="AA1397" t="s">
        <v>4931</v>
      </c>
      <c r="AB1397" t="s">
        <v>6769</v>
      </c>
      <c r="AC1397" t="s">
        <v>2965</v>
      </c>
      <c r="AD1397">
        <v>0</v>
      </c>
      <c r="AE1397" t="s">
        <v>6065</v>
      </c>
      <c r="AF1397" t="s">
        <v>6753</v>
      </c>
      <c r="AG1397">
        <v>0</v>
      </c>
      <c r="AH1397" t="s">
        <v>2965</v>
      </c>
      <c r="AI1397">
        <v>0</v>
      </c>
      <c r="AJ1397">
        <v>0</v>
      </c>
      <c r="AK1397">
        <v>0</v>
      </c>
      <c r="AL1397">
        <v>0</v>
      </c>
      <c r="AM1397">
        <v>0</v>
      </c>
      <c r="AN1397">
        <v>0</v>
      </c>
      <c r="AO1397" t="s">
        <v>2965</v>
      </c>
      <c r="AP1397" t="s">
        <v>4360</v>
      </c>
      <c r="AQ1397" t="s">
        <v>4360</v>
      </c>
      <c r="AR1397" t="s">
        <v>6770</v>
      </c>
      <c r="AS1397" t="s">
        <v>6798</v>
      </c>
    </row>
    <row r="1398" spans="1:45" ht="17.25" customHeight="1">
      <c r="A1398" s="1403" t="str">
        <f t="shared" si="77"/>
        <v/>
      </c>
      <c r="B1398" s="1403" t="str">
        <f t="shared" si="72"/>
        <v/>
      </c>
      <c r="C1398" s="1403" t="str">
        <f t="shared" si="78"/>
        <v/>
      </c>
      <c r="D1398" s="1403" t="str">
        <f t="shared" si="72"/>
        <v/>
      </c>
      <c r="E1398" s="1403" t="str">
        <f t="shared" si="73"/>
        <v>A04AS177 Finishing Work Exterior/Interior Finish Work Gypsumboard Partition Wall (Fixed Type)</v>
      </c>
      <c r="F1398" s="1403" t="str">
        <f t="shared" si="74"/>
        <v>A04AS177-00024 Finishing Work Exterior/Interior Finish Work Gypsumboard Partition Wall (Fixed Type) Fire Protective Rating: N/A, 2-Layer Gypsum Boards to Both Sides   w/o Insulation  Including Supporting Frame(Stud) &amp; Accessories  1-Layer Gypsumboard THK=16mm</v>
      </c>
      <c r="G1398" s="1404" t="str" cm="1">
        <f t="array" ref="G1398:H1398">_xlfn.TEXTSPLIT(I1398,"-")</f>
        <v>A04AS177</v>
      </c>
      <c r="H1398" s="1404" t="str">
        <v>00024</v>
      </c>
      <c r="I1398" t="s">
        <v>6799</v>
      </c>
      <c r="J1398" t="s">
        <v>4288</v>
      </c>
      <c r="K1398" t="s">
        <v>5683</v>
      </c>
      <c r="L1398" t="s">
        <v>5684</v>
      </c>
      <c r="M1398" t="s">
        <v>4775</v>
      </c>
      <c r="N1398" t="s">
        <v>6661</v>
      </c>
      <c r="O1398" t="s">
        <v>6764</v>
      </c>
      <c r="P1398" t="s">
        <v>6765</v>
      </c>
      <c r="Q1398" t="s">
        <v>6790</v>
      </c>
      <c r="R1398" t="s">
        <v>6791</v>
      </c>
      <c r="S1398" t="s">
        <v>2965</v>
      </c>
      <c r="T1398">
        <v>0</v>
      </c>
      <c r="U1398" t="s">
        <v>2965</v>
      </c>
      <c r="V1398">
        <v>0</v>
      </c>
      <c r="W1398" t="s">
        <v>4305</v>
      </c>
      <c r="X1398" t="s">
        <v>6768</v>
      </c>
      <c r="Y1398" t="s">
        <v>2965</v>
      </c>
      <c r="Z1398">
        <v>0</v>
      </c>
      <c r="AA1398" t="s">
        <v>4931</v>
      </c>
      <c r="AB1398" t="s">
        <v>6769</v>
      </c>
      <c r="AC1398" t="s">
        <v>2965</v>
      </c>
      <c r="AD1398">
        <v>0</v>
      </c>
      <c r="AE1398" t="s">
        <v>6070</v>
      </c>
      <c r="AF1398" t="s">
        <v>6755</v>
      </c>
      <c r="AG1398">
        <v>0</v>
      </c>
      <c r="AH1398" t="s">
        <v>2965</v>
      </c>
      <c r="AI1398">
        <v>0</v>
      </c>
      <c r="AJ1398">
        <v>0</v>
      </c>
      <c r="AK1398">
        <v>0</v>
      </c>
      <c r="AL1398">
        <v>0</v>
      </c>
      <c r="AM1398">
        <v>0</v>
      </c>
      <c r="AN1398">
        <v>0</v>
      </c>
      <c r="AO1398" t="s">
        <v>2965</v>
      </c>
      <c r="AP1398" t="s">
        <v>4360</v>
      </c>
      <c r="AQ1398" t="s">
        <v>4360</v>
      </c>
      <c r="AR1398" t="s">
        <v>6770</v>
      </c>
      <c r="AS1398" t="s">
        <v>6799</v>
      </c>
    </row>
    <row r="1399" spans="1:45" ht="17.25" customHeight="1">
      <c r="A1399" s="1403" t="str">
        <f t="shared" si="77"/>
        <v/>
      </c>
      <c r="B1399" s="1403" t="str">
        <f t="shared" si="72"/>
        <v/>
      </c>
      <c r="C1399" s="1403" t="str">
        <f t="shared" si="78"/>
        <v/>
      </c>
      <c r="D1399" s="1403" t="str">
        <f t="shared" si="72"/>
        <v/>
      </c>
      <c r="E1399" s="1403" t="str">
        <f t="shared" si="73"/>
        <v>A04AS177 Finishing Work Exterior/Interior Finish Work Gypsumboard Partition Wall (Fixed Type)</v>
      </c>
      <c r="F1399" s="1403" t="str">
        <f t="shared" si="74"/>
        <v>A04AS177-00025 Finishing Work Exterior/Interior Finish Work Gypsumboard Partition Wall (Fixed Type) Fire Protective Rating: 1-hr, 2-Layer Gypsum Boards to Both Sides   Mineral Wool (Rock Wool)  Including Supporting Frame(Stud) &amp; Accessories  1-Layer Gypsumboard THK=9.5mm</v>
      </c>
      <c r="G1399" s="1404" t="str" cm="1">
        <f t="array" ref="G1399:H1399">_xlfn.TEXTSPLIT(I1399,"-")</f>
        <v>A04AS177</v>
      </c>
      <c r="H1399" s="1404" t="str">
        <v>00025</v>
      </c>
      <c r="I1399" t="s">
        <v>6800</v>
      </c>
      <c r="J1399" t="s">
        <v>4288</v>
      </c>
      <c r="K1399" t="s">
        <v>5683</v>
      </c>
      <c r="L1399" t="s">
        <v>5684</v>
      </c>
      <c r="M1399" t="s">
        <v>4775</v>
      </c>
      <c r="N1399" t="s">
        <v>6661</v>
      </c>
      <c r="O1399" t="s">
        <v>6764</v>
      </c>
      <c r="P1399" t="s">
        <v>6765</v>
      </c>
      <c r="Q1399" t="s">
        <v>6801</v>
      </c>
      <c r="R1399" t="s">
        <v>6802</v>
      </c>
      <c r="S1399" t="s">
        <v>2965</v>
      </c>
      <c r="T1399">
        <v>0</v>
      </c>
      <c r="U1399" t="s">
        <v>2965</v>
      </c>
      <c r="V1399">
        <v>0</v>
      </c>
      <c r="W1399" t="s">
        <v>4311</v>
      </c>
      <c r="X1399" t="s">
        <v>5750</v>
      </c>
      <c r="Y1399" t="s">
        <v>2965</v>
      </c>
      <c r="Z1399">
        <v>0</v>
      </c>
      <c r="AA1399" t="s">
        <v>4931</v>
      </c>
      <c r="AB1399" t="s">
        <v>6769</v>
      </c>
      <c r="AC1399" t="s">
        <v>2965</v>
      </c>
      <c r="AD1399">
        <v>0</v>
      </c>
      <c r="AE1399" t="s">
        <v>5989</v>
      </c>
      <c r="AF1399" t="s">
        <v>6749</v>
      </c>
      <c r="AG1399">
        <v>0</v>
      </c>
      <c r="AH1399" t="s">
        <v>6750</v>
      </c>
      <c r="AI1399">
        <v>0</v>
      </c>
      <c r="AJ1399">
        <v>0</v>
      </c>
      <c r="AK1399">
        <v>0</v>
      </c>
      <c r="AL1399">
        <v>0</v>
      </c>
      <c r="AM1399">
        <v>0</v>
      </c>
      <c r="AN1399">
        <v>0</v>
      </c>
      <c r="AO1399" t="s">
        <v>2965</v>
      </c>
      <c r="AP1399" t="s">
        <v>4360</v>
      </c>
      <c r="AQ1399" t="s">
        <v>4360</v>
      </c>
      <c r="AR1399" t="s">
        <v>6770</v>
      </c>
      <c r="AS1399" t="s">
        <v>6800</v>
      </c>
    </row>
    <row r="1400" spans="1:45" ht="17.25" customHeight="1">
      <c r="A1400" s="1403" t="str">
        <f t="shared" si="77"/>
        <v/>
      </c>
      <c r="B1400" s="1403" t="str">
        <f t="shared" si="72"/>
        <v/>
      </c>
      <c r="C1400" s="1403" t="str">
        <f t="shared" si="78"/>
        <v/>
      </c>
      <c r="D1400" s="1403" t="str">
        <f t="shared" si="72"/>
        <v/>
      </c>
      <c r="E1400" s="1403" t="str">
        <f t="shared" si="73"/>
        <v>A04AS177 Finishing Work Exterior/Interior Finish Work Gypsumboard Partition Wall (Fixed Type)</v>
      </c>
      <c r="F1400" s="1403" t="str">
        <f t="shared" si="74"/>
        <v>A04AS177-00026 Finishing Work Exterior/Interior Finish Work Gypsumboard Partition Wall (Fixed Type) Fire Protective Rating: 1-hr, 2-Layer Gypsum Boards to Both Sides   Mineral Wool (Rock Wool)  Including Supporting Frame(Stud) &amp; Accessories  1-Layer Gypsumboard THK=12.5mm</v>
      </c>
      <c r="G1400" s="1404" t="str" cm="1">
        <f t="array" ref="G1400:H1400">_xlfn.TEXTSPLIT(I1400,"-")</f>
        <v>A04AS177</v>
      </c>
      <c r="H1400" s="1404" t="str">
        <v>00026</v>
      </c>
      <c r="I1400" t="s">
        <v>6803</v>
      </c>
      <c r="J1400" t="s">
        <v>4288</v>
      </c>
      <c r="K1400" t="s">
        <v>5683</v>
      </c>
      <c r="L1400" t="s">
        <v>5684</v>
      </c>
      <c r="M1400" t="s">
        <v>4775</v>
      </c>
      <c r="N1400" t="s">
        <v>6661</v>
      </c>
      <c r="O1400" t="s">
        <v>6764</v>
      </c>
      <c r="P1400" t="s">
        <v>6765</v>
      </c>
      <c r="Q1400" t="s">
        <v>6801</v>
      </c>
      <c r="R1400" t="s">
        <v>6802</v>
      </c>
      <c r="S1400" t="s">
        <v>2965</v>
      </c>
      <c r="T1400">
        <v>0</v>
      </c>
      <c r="U1400" t="s">
        <v>2965</v>
      </c>
      <c r="V1400">
        <v>0</v>
      </c>
      <c r="W1400" t="s">
        <v>4311</v>
      </c>
      <c r="X1400" t="s">
        <v>5750</v>
      </c>
      <c r="Y1400" t="s">
        <v>2965</v>
      </c>
      <c r="Z1400">
        <v>0</v>
      </c>
      <c r="AA1400" t="s">
        <v>4931</v>
      </c>
      <c r="AB1400" t="s">
        <v>6769</v>
      </c>
      <c r="AC1400" t="s">
        <v>2965</v>
      </c>
      <c r="AD1400">
        <v>0</v>
      </c>
      <c r="AE1400" t="s">
        <v>6065</v>
      </c>
      <c r="AF1400" t="s">
        <v>6753</v>
      </c>
      <c r="AG1400">
        <v>0</v>
      </c>
      <c r="AH1400" t="s">
        <v>6750</v>
      </c>
      <c r="AI1400">
        <v>0</v>
      </c>
      <c r="AJ1400">
        <v>0</v>
      </c>
      <c r="AK1400">
        <v>0</v>
      </c>
      <c r="AL1400">
        <v>0</v>
      </c>
      <c r="AM1400">
        <v>0</v>
      </c>
      <c r="AN1400">
        <v>0</v>
      </c>
      <c r="AO1400" t="s">
        <v>2965</v>
      </c>
      <c r="AP1400" t="s">
        <v>4360</v>
      </c>
      <c r="AQ1400" t="s">
        <v>4360</v>
      </c>
      <c r="AR1400" t="s">
        <v>6770</v>
      </c>
      <c r="AS1400" t="s">
        <v>6803</v>
      </c>
    </row>
    <row r="1401" spans="1:45" ht="17.25" customHeight="1">
      <c r="A1401" s="1403" t="str">
        <f t="shared" si="77"/>
        <v/>
      </c>
      <c r="B1401" s="1403" t="str">
        <f t="shared" si="72"/>
        <v/>
      </c>
      <c r="C1401" s="1403" t="str">
        <f t="shared" si="78"/>
        <v/>
      </c>
      <c r="D1401" s="1403" t="str">
        <f t="shared" si="72"/>
        <v/>
      </c>
      <c r="E1401" s="1403" t="str">
        <f t="shared" si="73"/>
        <v>A04AS177 Finishing Work Exterior/Interior Finish Work Gypsumboard Partition Wall (Fixed Type)</v>
      </c>
      <c r="F1401" s="1403" t="str">
        <f t="shared" si="74"/>
        <v>A04AS177-00027 Finishing Work Exterior/Interior Finish Work Gypsumboard Partition Wall (Fixed Type) Fire Protective Rating: 1-hr, 2-Layer Gypsum Boards to Both Sides   Mineral Wool (Rock Wool)  Including Supporting Frame(Stud) &amp; Accessories  1-Layer Gypsumboard THK=16mm</v>
      </c>
      <c r="G1401" s="1404" t="str" cm="1">
        <f t="array" ref="G1401:H1401">_xlfn.TEXTSPLIT(I1401,"-")</f>
        <v>A04AS177</v>
      </c>
      <c r="H1401" s="1404" t="str">
        <v>00027</v>
      </c>
      <c r="I1401" t="s">
        <v>6804</v>
      </c>
      <c r="J1401" t="s">
        <v>4288</v>
      </c>
      <c r="K1401" t="s">
        <v>5683</v>
      </c>
      <c r="L1401" t="s">
        <v>5684</v>
      </c>
      <c r="M1401" t="s">
        <v>4775</v>
      </c>
      <c r="N1401" t="s">
        <v>6661</v>
      </c>
      <c r="O1401" t="s">
        <v>6764</v>
      </c>
      <c r="P1401" t="s">
        <v>6765</v>
      </c>
      <c r="Q1401" t="s">
        <v>6801</v>
      </c>
      <c r="R1401" t="s">
        <v>6802</v>
      </c>
      <c r="S1401" t="s">
        <v>2965</v>
      </c>
      <c r="T1401">
        <v>0</v>
      </c>
      <c r="U1401" t="s">
        <v>2965</v>
      </c>
      <c r="V1401">
        <v>0</v>
      </c>
      <c r="W1401" t="s">
        <v>4311</v>
      </c>
      <c r="X1401" t="s">
        <v>5750</v>
      </c>
      <c r="Y1401" t="s">
        <v>2965</v>
      </c>
      <c r="Z1401">
        <v>0</v>
      </c>
      <c r="AA1401" t="s">
        <v>4931</v>
      </c>
      <c r="AB1401" t="s">
        <v>6769</v>
      </c>
      <c r="AC1401" t="s">
        <v>2965</v>
      </c>
      <c r="AD1401">
        <v>0</v>
      </c>
      <c r="AE1401" t="s">
        <v>6070</v>
      </c>
      <c r="AF1401" t="s">
        <v>6755</v>
      </c>
      <c r="AG1401">
        <v>0</v>
      </c>
      <c r="AH1401" t="s">
        <v>6750</v>
      </c>
      <c r="AI1401">
        <v>0</v>
      </c>
      <c r="AJ1401">
        <v>0</v>
      </c>
      <c r="AK1401">
        <v>0</v>
      </c>
      <c r="AL1401">
        <v>0</v>
      </c>
      <c r="AM1401">
        <v>0</v>
      </c>
      <c r="AN1401">
        <v>0</v>
      </c>
      <c r="AO1401" t="s">
        <v>2965</v>
      </c>
      <c r="AP1401" t="s">
        <v>4360</v>
      </c>
      <c r="AQ1401" t="s">
        <v>4360</v>
      </c>
      <c r="AR1401" t="s">
        <v>6770</v>
      </c>
      <c r="AS1401" t="s">
        <v>6804</v>
      </c>
    </row>
    <row r="1402" spans="1:45" ht="17.25" customHeight="1">
      <c r="A1402" s="1403" t="str">
        <f t="shared" si="77"/>
        <v/>
      </c>
      <c r="B1402" s="1403" t="str">
        <f t="shared" si="72"/>
        <v/>
      </c>
      <c r="C1402" s="1403" t="str">
        <f t="shared" si="78"/>
        <v/>
      </c>
      <c r="D1402" s="1403" t="str">
        <f t="shared" si="72"/>
        <v/>
      </c>
      <c r="E1402" s="1403" t="str">
        <f t="shared" si="73"/>
        <v>A04AS177 Finishing Work Exterior/Interior Finish Work Gypsumboard Partition Wall (Fixed Type)</v>
      </c>
      <c r="F1402" s="1403" t="str">
        <f t="shared" si="74"/>
        <v>A04AS177-00028 Finishing Work Exterior/Interior Finish Work Gypsumboard Partition Wall (Fixed Type) Fire Protective Rating: 1-hr, 2-Layer Gypsum Boards to Both Sides   Glass Wool (Fiberglass)  Including Supporting Frame(Stud) &amp; Accessories  1-Layer Gypsumboard THK=9.5mm</v>
      </c>
      <c r="G1402" s="1404" t="str" cm="1">
        <f t="array" ref="G1402:H1402">_xlfn.TEXTSPLIT(I1402,"-")</f>
        <v>A04AS177</v>
      </c>
      <c r="H1402" s="1404" t="str">
        <v>00028</v>
      </c>
      <c r="I1402" t="s">
        <v>6805</v>
      </c>
      <c r="J1402" t="s">
        <v>4288</v>
      </c>
      <c r="K1402" t="s">
        <v>5683</v>
      </c>
      <c r="L1402" t="s">
        <v>5684</v>
      </c>
      <c r="M1402" t="s">
        <v>4775</v>
      </c>
      <c r="N1402" t="s">
        <v>6661</v>
      </c>
      <c r="O1402" t="s">
        <v>6764</v>
      </c>
      <c r="P1402" t="s">
        <v>6765</v>
      </c>
      <c r="Q1402" t="s">
        <v>6801</v>
      </c>
      <c r="R1402" t="s">
        <v>6802</v>
      </c>
      <c r="S1402" t="s">
        <v>2965</v>
      </c>
      <c r="T1402">
        <v>0</v>
      </c>
      <c r="U1402" t="s">
        <v>2965</v>
      </c>
      <c r="V1402">
        <v>0</v>
      </c>
      <c r="W1402" t="s">
        <v>4318</v>
      </c>
      <c r="X1402" t="s">
        <v>5757</v>
      </c>
      <c r="Y1402" t="s">
        <v>2965</v>
      </c>
      <c r="Z1402">
        <v>0</v>
      </c>
      <c r="AA1402" t="s">
        <v>4931</v>
      </c>
      <c r="AB1402" t="s">
        <v>6769</v>
      </c>
      <c r="AC1402" t="s">
        <v>2965</v>
      </c>
      <c r="AD1402">
        <v>0</v>
      </c>
      <c r="AE1402" t="s">
        <v>5989</v>
      </c>
      <c r="AF1402" t="s">
        <v>6749</v>
      </c>
      <c r="AG1402">
        <v>0</v>
      </c>
      <c r="AH1402" t="s">
        <v>6750</v>
      </c>
      <c r="AI1402">
        <v>0</v>
      </c>
      <c r="AJ1402">
        <v>0</v>
      </c>
      <c r="AK1402">
        <v>0</v>
      </c>
      <c r="AL1402">
        <v>0</v>
      </c>
      <c r="AM1402">
        <v>0</v>
      </c>
      <c r="AN1402">
        <v>0</v>
      </c>
      <c r="AO1402" t="s">
        <v>2965</v>
      </c>
      <c r="AP1402" t="s">
        <v>4360</v>
      </c>
      <c r="AQ1402" t="s">
        <v>4360</v>
      </c>
      <c r="AR1402" t="s">
        <v>6770</v>
      </c>
      <c r="AS1402" t="s">
        <v>6805</v>
      </c>
    </row>
    <row r="1403" spans="1:45" ht="17.25" customHeight="1">
      <c r="A1403" s="1403" t="str">
        <f t="shared" si="77"/>
        <v/>
      </c>
      <c r="B1403" s="1403" t="str">
        <f t="shared" ref="B1403:D1466" si="79">IF(A1403="","",IF(ISNA($R1403),"",$R1403))</f>
        <v/>
      </c>
      <c r="C1403" s="1403" t="str">
        <f t="shared" si="78"/>
        <v/>
      </c>
      <c r="D1403" s="1403" t="str">
        <f t="shared" si="79"/>
        <v/>
      </c>
      <c r="E1403" s="1403" t="str">
        <f t="shared" si="73"/>
        <v>A04AS177 Finishing Work Exterior/Interior Finish Work Gypsumboard Partition Wall (Fixed Type)</v>
      </c>
      <c r="F1403" s="1403" t="str">
        <f t="shared" si="74"/>
        <v>A04AS177-00029 Finishing Work Exterior/Interior Finish Work Gypsumboard Partition Wall (Fixed Type) Fire Protective Rating: 1-hr, 2-Layer Gypsum Boards to Both Sides   Glass Wool (Fiberglass)  Including Supporting Frame(Stud) &amp; Accessories  1-Layer Gypsumboard THK=12.5mm</v>
      </c>
      <c r="G1403" s="1404" t="str" cm="1">
        <f t="array" ref="G1403:H1403">_xlfn.TEXTSPLIT(I1403,"-")</f>
        <v>A04AS177</v>
      </c>
      <c r="H1403" s="1404" t="str">
        <v>00029</v>
      </c>
      <c r="I1403" t="s">
        <v>6806</v>
      </c>
      <c r="J1403" t="s">
        <v>4288</v>
      </c>
      <c r="K1403" t="s">
        <v>5683</v>
      </c>
      <c r="L1403" t="s">
        <v>5684</v>
      </c>
      <c r="M1403" t="s">
        <v>4775</v>
      </c>
      <c r="N1403" t="s">
        <v>6661</v>
      </c>
      <c r="O1403" t="s">
        <v>6764</v>
      </c>
      <c r="P1403" t="s">
        <v>6765</v>
      </c>
      <c r="Q1403" t="s">
        <v>6801</v>
      </c>
      <c r="R1403" t="s">
        <v>6802</v>
      </c>
      <c r="S1403" t="s">
        <v>2965</v>
      </c>
      <c r="T1403">
        <v>0</v>
      </c>
      <c r="U1403" t="s">
        <v>2965</v>
      </c>
      <c r="V1403">
        <v>0</v>
      </c>
      <c r="W1403" t="s">
        <v>4318</v>
      </c>
      <c r="X1403" t="s">
        <v>5757</v>
      </c>
      <c r="Y1403" t="s">
        <v>2965</v>
      </c>
      <c r="Z1403">
        <v>0</v>
      </c>
      <c r="AA1403" t="s">
        <v>4931</v>
      </c>
      <c r="AB1403" t="s">
        <v>6769</v>
      </c>
      <c r="AC1403" t="s">
        <v>2965</v>
      </c>
      <c r="AD1403">
        <v>0</v>
      </c>
      <c r="AE1403" t="s">
        <v>6065</v>
      </c>
      <c r="AF1403" t="s">
        <v>6753</v>
      </c>
      <c r="AG1403">
        <v>0</v>
      </c>
      <c r="AH1403" t="s">
        <v>6750</v>
      </c>
      <c r="AI1403">
        <v>0</v>
      </c>
      <c r="AJ1403">
        <v>0</v>
      </c>
      <c r="AK1403">
        <v>0</v>
      </c>
      <c r="AL1403">
        <v>0</v>
      </c>
      <c r="AM1403">
        <v>0</v>
      </c>
      <c r="AN1403">
        <v>0</v>
      </c>
      <c r="AO1403" t="s">
        <v>2965</v>
      </c>
      <c r="AP1403" t="s">
        <v>4360</v>
      </c>
      <c r="AQ1403" t="s">
        <v>4360</v>
      </c>
      <c r="AR1403" t="s">
        <v>6770</v>
      </c>
      <c r="AS1403" t="s">
        <v>6806</v>
      </c>
    </row>
    <row r="1404" spans="1:45" ht="17.25" customHeight="1">
      <c r="A1404" s="1403" t="str">
        <f t="shared" si="77"/>
        <v/>
      </c>
      <c r="B1404" s="1403" t="str">
        <f t="shared" si="79"/>
        <v/>
      </c>
      <c r="C1404" s="1403" t="str">
        <f t="shared" si="78"/>
        <v/>
      </c>
      <c r="D1404" s="1403" t="str">
        <f t="shared" si="79"/>
        <v/>
      </c>
      <c r="E1404" s="1403" t="str">
        <f t="shared" si="73"/>
        <v>A04AS177 Finishing Work Exterior/Interior Finish Work Gypsumboard Partition Wall (Fixed Type)</v>
      </c>
      <c r="F1404" s="1403" t="str">
        <f t="shared" si="74"/>
        <v>A04AS177-00030 Finishing Work Exterior/Interior Finish Work Gypsumboard Partition Wall (Fixed Type) Fire Protective Rating: 1-hr, 2-Layer Gypsum Boards to Both Sides   Glass Wool (Fiberglass)  Including Supporting Frame(Stud) &amp; Accessories  1-Layer Gypsumboard THK=16mm</v>
      </c>
      <c r="G1404" s="1404" t="str" cm="1">
        <f t="array" ref="G1404:H1404">_xlfn.TEXTSPLIT(I1404,"-")</f>
        <v>A04AS177</v>
      </c>
      <c r="H1404" s="1404" t="str">
        <v>00030</v>
      </c>
      <c r="I1404" t="s">
        <v>6807</v>
      </c>
      <c r="J1404" t="s">
        <v>4288</v>
      </c>
      <c r="K1404" t="s">
        <v>5683</v>
      </c>
      <c r="L1404" t="s">
        <v>5684</v>
      </c>
      <c r="M1404" t="s">
        <v>4775</v>
      </c>
      <c r="N1404" t="s">
        <v>6661</v>
      </c>
      <c r="O1404" t="s">
        <v>6764</v>
      </c>
      <c r="P1404" t="s">
        <v>6765</v>
      </c>
      <c r="Q1404" t="s">
        <v>6801</v>
      </c>
      <c r="R1404" t="s">
        <v>6802</v>
      </c>
      <c r="S1404" t="s">
        <v>2965</v>
      </c>
      <c r="T1404">
        <v>0</v>
      </c>
      <c r="U1404" t="s">
        <v>2965</v>
      </c>
      <c r="V1404">
        <v>0</v>
      </c>
      <c r="W1404" t="s">
        <v>4318</v>
      </c>
      <c r="X1404" t="s">
        <v>5757</v>
      </c>
      <c r="Y1404" t="s">
        <v>2965</v>
      </c>
      <c r="Z1404">
        <v>0</v>
      </c>
      <c r="AA1404" t="s">
        <v>4931</v>
      </c>
      <c r="AB1404" t="s">
        <v>6769</v>
      </c>
      <c r="AC1404" t="s">
        <v>2965</v>
      </c>
      <c r="AD1404">
        <v>0</v>
      </c>
      <c r="AE1404" t="s">
        <v>6070</v>
      </c>
      <c r="AF1404" t="s">
        <v>6755</v>
      </c>
      <c r="AG1404">
        <v>0</v>
      </c>
      <c r="AH1404" t="s">
        <v>6750</v>
      </c>
      <c r="AI1404">
        <v>0</v>
      </c>
      <c r="AJ1404">
        <v>0</v>
      </c>
      <c r="AK1404">
        <v>0</v>
      </c>
      <c r="AL1404">
        <v>0</v>
      </c>
      <c r="AM1404">
        <v>0</v>
      </c>
      <c r="AN1404">
        <v>0</v>
      </c>
      <c r="AO1404" t="s">
        <v>2965</v>
      </c>
      <c r="AP1404" t="s">
        <v>4360</v>
      </c>
      <c r="AQ1404" t="s">
        <v>4360</v>
      </c>
      <c r="AR1404" t="s">
        <v>6770</v>
      </c>
      <c r="AS1404" t="s">
        <v>6807</v>
      </c>
    </row>
    <row r="1405" spans="1:45" ht="17.25" customHeight="1">
      <c r="A1405" s="1403" t="str">
        <f t="shared" si="77"/>
        <v/>
      </c>
      <c r="B1405" s="1403" t="str">
        <f t="shared" si="79"/>
        <v/>
      </c>
      <c r="C1405" s="1403" t="str">
        <f t="shared" si="78"/>
        <v/>
      </c>
      <c r="D1405" s="1403" t="str">
        <f t="shared" si="79"/>
        <v/>
      </c>
      <c r="E1405" s="1403" t="str">
        <f t="shared" si="73"/>
        <v>A04AS177 Finishing Work Exterior/Interior Finish Work Gypsumboard Partition Wall (Fixed Type)</v>
      </c>
      <c r="F1405" s="1403" t="str">
        <f t="shared" si="74"/>
        <v>A04AS177-00031 Finishing Work Exterior/Interior Finish Work Gypsumboard Partition Wall (Fixed Type) Fire Protective Rating: 2-hrs, 2-Layer Gypsum Boards to Both Sides   Mineral Wool (Rock Wool)  Including Supporting Frame(Stud) &amp; Accessories  1-Layer Gypsumboard THK=9.5mm</v>
      </c>
      <c r="G1405" s="1404" t="str" cm="1">
        <f t="array" ref="G1405:H1405">_xlfn.TEXTSPLIT(I1405,"-")</f>
        <v>A04AS177</v>
      </c>
      <c r="H1405" s="1404" t="str">
        <v>00031</v>
      </c>
      <c r="I1405" t="s">
        <v>6808</v>
      </c>
      <c r="J1405" t="s">
        <v>4288</v>
      </c>
      <c r="K1405" t="s">
        <v>5683</v>
      </c>
      <c r="L1405" t="s">
        <v>5684</v>
      </c>
      <c r="M1405" t="s">
        <v>4775</v>
      </c>
      <c r="N1405" t="s">
        <v>6661</v>
      </c>
      <c r="O1405" t="s">
        <v>6764</v>
      </c>
      <c r="P1405" t="s">
        <v>6765</v>
      </c>
      <c r="Q1405" t="s">
        <v>6809</v>
      </c>
      <c r="R1405" t="s">
        <v>6810</v>
      </c>
      <c r="S1405" t="s">
        <v>2965</v>
      </c>
      <c r="T1405">
        <v>0</v>
      </c>
      <c r="U1405" t="s">
        <v>2965</v>
      </c>
      <c r="V1405">
        <v>0</v>
      </c>
      <c r="W1405" t="s">
        <v>4311</v>
      </c>
      <c r="X1405" t="s">
        <v>5750</v>
      </c>
      <c r="Y1405" t="s">
        <v>2965</v>
      </c>
      <c r="Z1405">
        <v>0</v>
      </c>
      <c r="AA1405" t="s">
        <v>4931</v>
      </c>
      <c r="AB1405" t="s">
        <v>6769</v>
      </c>
      <c r="AC1405" t="s">
        <v>2965</v>
      </c>
      <c r="AD1405">
        <v>0</v>
      </c>
      <c r="AE1405" t="s">
        <v>5989</v>
      </c>
      <c r="AF1405" t="s">
        <v>6749</v>
      </c>
      <c r="AG1405">
        <v>0</v>
      </c>
      <c r="AH1405" t="s">
        <v>6750</v>
      </c>
      <c r="AI1405">
        <v>0</v>
      </c>
      <c r="AJ1405">
        <v>0</v>
      </c>
      <c r="AK1405">
        <v>0</v>
      </c>
      <c r="AL1405">
        <v>0</v>
      </c>
      <c r="AM1405">
        <v>0</v>
      </c>
      <c r="AN1405">
        <v>0</v>
      </c>
      <c r="AO1405" t="s">
        <v>2965</v>
      </c>
      <c r="AP1405" t="s">
        <v>4360</v>
      </c>
      <c r="AQ1405" t="s">
        <v>4360</v>
      </c>
      <c r="AR1405" t="s">
        <v>6770</v>
      </c>
      <c r="AS1405" t="s">
        <v>6808</v>
      </c>
    </row>
    <row r="1406" spans="1:45" ht="17.25" customHeight="1">
      <c r="A1406" s="1403" t="str">
        <f t="shared" si="77"/>
        <v/>
      </c>
      <c r="B1406" s="1403" t="str">
        <f t="shared" si="79"/>
        <v/>
      </c>
      <c r="C1406" s="1403" t="str">
        <f t="shared" si="78"/>
        <v/>
      </c>
      <c r="D1406" s="1403" t="str">
        <f t="shared" si="79"/>
        <v/>
      </c>
      <c r="E1406" s="1403" t="str">
        <f t="shared" si="73"/>
        <v>A04AS177 Finishing Work Exterior/Interior Finish Work Gypsumboard Partition Wall (Fixed Type)</v>
      </c>
      <c r="F1406" s="1403" t="str">
        <f t="shared" si="74"/>
        <v>A04AS177-00032 Finishing Work Exterior/Interior Finish Work Gypsumboard Partition Wall (Fixed Type) Fire Protective Rating: 2-hrs, 2-Layer Gypsum Boards to Both Sides   Mineral Wool (Rock Wool)  Including Supporting Frame(Stud) &amp; Accessories  1-Layer Gypsumboard THK=12.5mm</v>
      </c>
      <c r="G1406" s="1404" t="str" cm="1">
        <f t="array" ref="G1406:H1406">_xlfn.TEXTSPLIT(I1406,"-")</f>
        <v>A04AS177</v>
      </c>
      <c r="H1406" s="1404" t="str">
        <v>00032</v>
      </c>
      <c r="I1406" t="s">
        <v>6811</v>
      </c>
      <c r="J1406" t="s">
        <v>4288</v>
      </c>
      <c r="K1406" t="s">
        <v>5683</v>
      </c>
      <c r="L1406" t="s">
        <v>5684</v>
      </c>
      <c r="M1406" t="s">
        <v>4775</v>
      </c>
      <c r="N1406" t="s">
        <v>6661</v>
      </c>
      <c r="O1406" t="s">
        <v>6764</v>
      </c>
      <c r="P1406" t="s">
        <v>6765</v>
      </c>
      <c r="Q1406" t="s">
        <v>6809</v>
      </c>
      <c r="R1406" t="s">
        <v>6810</v>
      </c>
      <c r="S1406" t="s">
        <v>2965</v>
      </c>
      <c r="T1406">
        <v>0</v>
      </c>
      <c r="U1406" t="s">
        <v>2965</v>
      </c>
      <c r="V1406">
        <v>0</v>
      </c>
      <c r="W1406" t="s">
        <v>4311</v>
      </c>
      <c r="X1406" t="s">
        <v>5750</v>
      </c>
      <c r="Y1406" t="s">
        <v>2965</v>
      </c>
      <c r="Z1406">
        <v>0</v>
      </c>
      <c r="AA1406" t="s">
        <v>4931</v>
      </c>
      <c r="AB1406" t="s">
        <v>6769</v>
      </c>
      <c r="AC1406" t="s">
        <v>2965</v>
      </c>
      <c r="AD1406">
        <v>0</v>
      </c>
      <c r="AE1406" t="s">
        <v>6065</v>
      </c>
      <c r="AF1406" t="s">
        <v>6753</v>
      </c>
      <c r="AG1406">
        <v>0</v>
      </c>
      <c r="AH1406" t="s">
        <v>6750</v>
      </c>
      <c r="AI1406">
        <v>0</v>
      </c>
      <c r="AJ1406">
        <v>0</v>
      </c>
      <c r="AK1406">
        <v>0</v>
      </c>
      <c r="AL1406">
        <v>0</v>
      </c>
      <c r="AM1406">
        <v>0</v>
      </c>
      <c r="AN1406">
        <v>0</v>
      </c>
      <c r="AO1406" t="s">
        <v>2965</v>
      </c>
      <c r="AP1406" t="s">
        <v>4360</v>
      </c>
      <c r="AQ1406" t="s">
        <v>4360</v>
      </c>
      <c r="AR1406" t="s">
        <v>6770</v>
      </c>
      <c r="AS1406" t="s">
        <v>6811</v>
      </c>
    </row>
    <row r="1407" spans="1:45" ht="17.25" customHeight="1">
      <c r="A1407" s="1403" t="str">
        <f t="shared" si="77"/>
        <v/>
      </c>
      <c r="B1407" s="1403" t="str">
        <f t="shared" si="79"/>
        <v/>
      </c>
      <c r="C1407" s="1403" t="str">
        <f t="shared" si="78"/>
        <v/>
      </c>
      <c r="D1407" s="1403" t="str">
        <f t="shared" si="79"/>
        <v/>
      </c>
      <c r="E1407" s="1403" t="str">
        <f t="shared" si="73"/>
        <v>A04AS177 Finishing Work Exterior/Interior Finish Work Gypsumboard Partition Wall (Fixed Type)</v>
      </c>
      <c r="F1407" s="1403" t="str">
        <f t="shared" si="74"/>
        <v>A04AS177-00033 Finishing Work Exterior/Interior Finish Work Gypsumboard Partition Wall (Fixed Type) Fire Protective Rating: 2-hrs, 2-Layer Gypsum Boards to Both Sides   Mineral Wool (Rock Wool)  Including Supporting Frame(Stud) &amp; Accessories  1-Layer Gypsumboard THK=16mm</v>
      </c>
      <c r="G1407" s="1404" t="str" cm="1">
        <f t="array" ref="G1407:H1407">_xlfn.TEXTSPLIT(I1407,"-")</f>
        <v>A04AS177</v>
      </c>
      <c r="H1407" s="1404" t="str">
        <v>00033</v>
      </c>
      <c r="I1407" t="s">
        <v>6812</v>
      </c>
      <c r="J1407" t="s">
        <v>4288</v>
      </c>
      <c r="K1407" t="s">
        <v>5683</v>
      </c>
      <c r="L1407" t="s">
        <v>5684</v>
      </c>
      <c r="M1407" t="s">
        <v>4775</v>
      </c>
      <c r="N1407" t="s">
        <v>6661</v>
      </c>
      <c r="O1407" t="s">
        <v>6764</v>
      </c>
      <c r="P1407" t="s">
        <v>6765</v>
      </c>
      <c r="Q1407" t="s">
        <v>6809</v>
      </c>
      <c r="R1407" t="s">
        <v>6810</v>
      </c>
      <c r="S1407" t="s">
        <v>2965</v>
      </c>
      <c r="T1407">
        <v>0</v>
      </c>
      <c r="U1407" t="s">
        <v>2965</v>
      </c>
      <c r="V1407">
        <v>0</v>
      </c>
      <c r="W1407" t="s">
        <v>4311</v>
      </c>
      <c r="X1407" t="s">
        <v>5750</v>
      </c>
      <c r="Y1407" t="s">
        <v>2965</v>
      </c>
      <c r="Z1407">
        <v>0</v>
      </c>
      <c r="AA1407" t="s">
        <v>4931</v>
      </c>
      <c r="AB1407" t="s">
        <v>6769</v>
      </c>
      <c r="AC1407" t="s">
        <v>2965</v>
      </c>
      <c r="AD1407">
        <v>0</v>
      </c>
      <c r="AE1407" t="s">
        <v>6070</v>
      </c>
      <c r="AF1407" t="s">
        <v>6755</v>
      </c>
      <c r="AG1407">
        <v>0</v>
      </c>
      <c r="AH1407" t="s">
        <v>6750</v>
      </c>
      <c r="AI1407">
        <v>0</v>
      </c>
      <c r="AJ1407">
        <v>0</v>
      </c>
      <c r="AK1407">
        <v>0</v>
      </c>
      <c r="AL1407">
        <v>0</v>
      </c>
      <c r="AM1407">
        <v>0</v>
      </c>
      <c r="AN1407">
        <v>0</v>
      </c>
      <c r="AO1407" t="s">
        <v>2965</v>
      </c>
      <c r="AP1407" t="s">
        <v>4360</v>
      </c>
      <c r="AQ1407" t="s">
        <v>4360</v>
      </c>
      <c r="AR1407" t="s">
        <v>6770</v>
      </c>
      <c r="AS1407" t="s">
        <v>6812</v>
      </c>
    </row>
    <row r="1408" spans="1:45" ht="17.25" customHeight="1">
      <c r="A1408" s="1403" t="str">
        <f t="shared" si="77"/>
        <v/>
      </c>
      <c r="B1408" s="1403" t="str">
        <f t="shared" si="79"/>
        <v/>
      </c>
      <c r="C1408" s="1403" t="str">
        <f t="shared" si="78"/>
        <v/>
      </c>
      <c r="D1408" s="1403" t="str">
        <f t="shared" si="79"/>
        <v/>
      </c>
      <c r="E1408" s="1403" t="str">
        <f t="shared" si="73"/>
        <v>A04AS177 Finishing Work Exterior/Interior Finish Work Gypsumboard Partition Wall (Fixed Type)</v>
      </c>
      <c r="F1408" s="1403" t="str">
        <f t="shared" si="74"/>
        <v>A04AS177-00034 Finishing Work Exterior/Interior Finish Work Gypsumboard Partition Wall (Fixed Type) Fire Protective Rating: 2-hrs, 2-Layer Gypsum Boards to Both Sides   Glass Wool (Fiberglass)  Including Supporting Frame(Stud) &amp; Accessories  1-Layer Gypsumboard THK=9.5mm</v>
      </c>
      <c r="G1408" s="1404" t="str" cm="1">
        <f t="array" ref="G1408:H1408">_xlfn.TEXTSPLIT(I1408,"-")</f>
        <v>A04AS177</v>
      </c>
      <c r="H1408" s="1404" t="str">
        <v>00034</v>
      </c>
      <c r="I1408" t="s">
        <v>6813</v>
      </c>
      <c r="J1408" t="s">
        <v>4288</v>
      </c>
      <c r="K1408" t="s">
        <v>5683</v>
      </c>
      <c r="L1408" t="s">
        <v>5684</v>
      </c>
      <c r="M1408" t="s">
        <v>4775</v>
      </c>
      <c r="N1408" t="s">
        <v>6661</v>
      </c>
      <c r="O1408" t="s">
        <v>6764</v>
      </c>
      <c r="P1408" t="s">
        <v>6765</v>
      </c>
      <c r="Q1408" t="s">
        <v>6809</v>
      </c>
      <c r="R1408" t="s">
        <v>6810</v>
      </c>
      <c r="S1408" t="s">
        <v>2965</v>
      </c>
      <c r="T1408">
        <v>0</v>
      </c>
      <c r="U1408" t="s">
        <v>2965</v>
      </c>
      <c r="V1408">
        <v>0</v>
      </c>
      <c r="W1408" t="s">
        <v>4318</v>
      </c>
      <c r="X1408" t="s">
        <v>5757</v>
      </c>
      <c r="Y1408" t="s">
        <v>2965</v>
      </c>
      <c r="Z1408">
        <v>0</v>
      </c>
      <c r="AA1408" t="s">
        <v>4931</v>
      </c>
      <c r="AB1408" t="s">
        <v>6769</v>
      </c>
      <c r="AC1408" t="s">
        <v>2965</v>
      </c>
      <c r="AD1408">
        <v>0</v>
      </c>
      <c r="AE1408" t="s">
        <v>5989</v>
      </c>
      <c r="AF1408" t="s">
        <v>6749</v>
      </c>
      <c r="AG1408">
        <v>0</v>
      </c>
      <c r="AH1408" t="s">
        <v>6750</v>
      </c>
      <c r="AI1408">
        <v>0</v>
      </c>
      <c r="AJ1408">
        <v>0</v>
      </c>
      <c r="AK1408">
        <v>0</v>
      </c>
      <c r="AL1408">
        <v>0</v>
      </c>
      <c r="AM1408">
        <v>0</v>
      </c>
      <c r="AN1408">
        <v>0</v>
      </c>
      <c r="AO1408" t="s">
        <v>2965</v>
      </c>
      <c r="AP1408" t="s">
        <v>4360</v>
      </c>
      <c r="AQ1408" t="s">
        <v>4360</v>
      </c>
      <c r="AR1408" t="s">
        <v>6770</v>
      </c>
      <c r="AS1408" t="s">
        <v>6813</v>
      </c>
    </row>
    <row r="1409" spans="1:45" ht="17.25" customHeight="1">
      <c r="A1409" s="1403" t="str">
        <f t="shared" si="77"/>
        <v/>
      </c>
      <c r="B1409" s="1403" t="str">
        <f t="shared" si="79"/>
        <v/>
      </c>
      <c r="C1409" s="1403" t="str">
        <f t="shared" si="78"/>
        <v/>
      </c>
      <c r="D1409" s="1403" t="str">
        <f t="shared" si="79"/>
        <v/>
      </c>
      <c r="E1409" s="1403" t="str">
        <f t="shared" si="73"/>
        <v>A04AS177 Finishing Work Exterior/Interior Finish Work Gypsumboard Partition Wall (Fixed Type)</v>
      </c>
      <c r="F1409" s="1403" t="str">
        <f t="shared" si="74"/>
        <v>A04AS177-00035 Finishing Work Exterior/Interior Finish Work Gypsumboard Partition Wall (Fixed Type) Fire Protective Rating: 2-hrs, 2-Layer Gypsum Boards to Both Sides   Glass Wool (Fiberglass)  Including Supporting Frame(Stud) &amp; Accessories  1-Layer Gypsumboard THK=12.5mm</v>
      </c>
      <c r="G1409" s="1404" t="str" cm="1">
        <f t="array" ref="G1409:H1409">_xlfn.TEXTSPLIT(I1409,"-")</f>
        <v>A04AS177</v>
      </c>
      <c r="H1409" s="1404" t="str">
        <v>00035</v>
      </c>
      <c r="I1409" t="s">
        <v>6814</v>
      </c>
      <c r="J1409" t="s">
        <v>4288</v>
      </c>
      <c r="K1409" t="s">
        <v>5683</v>
      </c>
      <c r="L1409" t="s">
        <v>5684</v>
      </c>
      <c r="M1409" t="s">
        <v>4775</v>
      </c>
      <c r="N1409" t="s">
        <v>6661</v>
      </c>
      <c r="O1409" t="s">
        <v>6764</v>
      </c>
      <c r="P1409" t="s">
        <v>6765</v>
      </c>
      <c r="Q1409" t="s">
        <v>6809</v>
      </c>
      <c r="R1409" t="s">
        <v>6810</v>
      </c>
      <c r="S1409" t="s">
        <v>2965</v>
      </c>
      <c r="T1409">
        <v>0</v>
      </c>
      <c r="U1409" t="s">
        <v>2965</v>
      </c>
      <c r="V1409">
        <v>0</v>
      </c>
      <c r="W1409" t="s">
        <v>4318</v>
      </c>
      <c r="X1409" t="s">
        <v>5757</v>
      </c>
      <c r="Y1409" t="s">
        <v>2965</v>
      </c>
      <c r="Z1409">
        <v>0</v>
      </c>
      <c r="AA1409" t="s">
        <v>4931</v>
      </c>
      <c r="AB1409" t="s">
        <v>6769</v>
      </c>
      <c r="AC1409" t="s">
        <v>2965</v>
      </c>
      <c r="AD1409">
        <v>0</v>
      </c>
      <c r="AE1409" t="s">
        <v>6065</v>
      </c>
      <c r="AF1409" t="s">
        <v>6753</v>
      </c>
      <c r="AG1409">
        <v>0</v>
      </c>
      <c r="AH1409" t="s">
        <v>6750</v>
      </c>
      <c r="AI1409">
        <v>0</v>
      </c>
      <c r="AJ1409">
        <v>0</v>
      </c>
      <c r="AK1409">
        <v>0</v>
      </c>
      <c r="AL1409">
        <v>0</v>
      </c>
      <c r="AM1409">
        <v>0</v>
      </c>
      <c r="AN1409">
        <v>0</v>
      </c>
      <c r="AO1409" t="s">
        <v>2965</v>
      </c>
      <c r="AP1409" t="s">
        <v>4360</v>
      </c>
      <c r="AQ1409" t="s">
        <v>4360</v>
      </c>
      <c r="AR1409" t="s">
        <v>6770</v>
      </c>
      <c r="AS1409" t="s">
        <v>6814</v>
      </c>
    </row>
    <row r="1410" spans="1:45" ht="17.25" customHeight="1">
      <c r="A1410" s="1403" t="str">
        <f t="shared" si="77"/>
        <v/>
      </c>
      <c r="B1410" s="1403" t="str">
        <f t="shared" si="79"/>
        <v/>
      </c>
      <c r="C1410" s="1403" t="str">
        <f t="shared" si="78"/>
        <v/>
      </c>
      <c r="D1410" s="1403" t="str">
        <f t="shared" si="79"/>
        <v/>
      </c>
      <c r="E1410" s="1403" t="str">
        <f t="shared" si="73"/>
        <v>A04AS177 Finishing Work Exterior/Interior Finish Work Gypsumboard Partition Wall (Fixed Type)</v>
      </c>
      <c r="F1410" s="1403" t="str">
        <f t="shared" si="74"/>
        <v>A04AS177-00036 Finishing Work Exterior/Interior Finish Work Gypsumboard Partition Wall (Fixed Type) Fire Protective Rating: 2-hrs, 2-Layer Gypsum Boards to Both Sides   Glass Wool (Fiberglass)  Including Supporting Frame(Stud) &amp; Accessories  1-Layer Gypsumboard THK=16mm</v>
      </c>
      <c r="G1410" s="1404" t="str" cm="1">
        <f t="array" ref="G1410:H1410">_xlfn.TEXTSPLIT(I1410,"-")</f>
        <v>A04AS177</v>
      </c>
      <c r="H1410" s="1404" t="str">
        <v>00036</v>
      </c>
      <c r="I1410" t="s">
        <v>6815</v>
      </c>
      <c r="J1410" t="s">
        <v>4288</v>
      </c>
      <c r="K1410" t="s">
        <v>5683</v>
      </c>
      <c r="L1410" t="s">
        <v>5684</v>
      </c>
      <c r="M1410" t="s">
        <v>4775</v>
      </c>
      <c r="N1410" t="s">
        <v>6661</v>
      </c>
      <c r="O1410" t="s">
        <v>6764</v>
      </c>
      <c r="P1410" t="s">
        <v>6765</v>
      </c>
      <c r="Q1410" t="s">
        <v>6809</v>
      </c>
      <c r="R1410" t="s">
        <v>6810</v>
      </c>
      <c r="S1410" t="s">
        <v>2965</v>
      </c>
      <c r="T1410">
        <v>0</v>
      </c>
      <c r="U1410" t="s">
        <v>2965</v>
      </c>
      <c r="V1410">
        <v>0</v>
      </c>
      <c r="W1410" t="s">
        <v>4318</v>
      </c>
      <c r="X1410" t="s">
        <v>5757</v>
      </c>
      <c r="Y1410" t="s">
        <v>2965</v>
      </c>
      <c r="Z1410">
        <v>0</v>
      </c>
      <c r="AA1410" t="s">
        <v>4931</v>
      </c>
      <c r="AB1410" t="s">
        <v>6769</v>
      </c>
      <c r="AC1410" t="s">
        <v>2965</v>
      </c>
      <c r="AD1410">
        <v>0</v>
      </c>
      <c r="AE1410" t="s">
        <v>6070</v>
      </c>
      <c r="AF1410" t="s">
        <v>6755</v>
      </c>
      <c r="AG1410">
        <v>0</v>
      </c>
      <c r="AH1410" t="s">
        <v>6750</v>
      </c>
      <c r="AI1410">
        <v>0</v>
      </c>
      <c r="AJ1410">
        <v>0</v>
      </c>
      <c r="AK1410">
        <v>0</v>
      </c>
      <c r="AL1410">
        <v>0</v>
      </c>
      <c r="AM1410">
        <v>0</v>
      </c>
      <c r="AN1410">
        <v>0</v>
      </c>
      <c r="AO1410" t="s">
        <v>2965</v>
      </c>
      <c r="AP1410" t="s">
        <v>4360</v>
      </c>
      <c r="AQ1410" t="s">
        <v>4360</v>
      </c>
      <c r="AR1410" t="s">
        <v>6770</v>
      </c>
      <c r="AS1410" t="s">
        <v>6815</v>
      </c>
    </row>
    <row r="1411" spans="1:45" ht="17.25" customHeight="1">
      <c r="A1411" s="1403" t="str">
        <f t="shared" si="77"/>
        <v/>
      </c>
      <c r="B1411" s="1403" t="str">
        <f t="shared" si="79"/>
        <v/>
      </c>
      <c r="C1411" s="1403" t="str">
        <f t="shared" si="78"/>
        <v/>
      </c>
      <c r="D1411" s="1403" t="str">
        <f t="shared" si="79"/>
        <v/>
      </c>
      <c r="E1411" s="1403" t="str">
        <f t="shared" si="73"/>
        <v>A04AS178 Finishing Work Exterior/Interior Finish Work Gypsumboard Partition Wall (Removable Type)</v>
      </c>
      <c r="F1411" s="1403" t="str">
        <f t="shared" si="74"/>
        <v>A04AS178-00001 Finishing Work Exterior/Interior Finish Work Gypsumboard Partition Wall (Removable Type) Fire Protective Rating: N/A, 1-Layer Gypsum Board to Both Sides   Mineral Wool (Rock Wool)  Including Supporting Frame(Stud) &amp; Accessories  1-Layer Gypsumboard THK=9.5mm</v>
      </c>
      <c r="G1411" s="1404" t="str" cm="1">
        <f t="array" ref="G1411:H1411">_xlfn.TEXTSPLIT(I1411,"-")</f>
        <v>A04AS178</v>
      </c>
      <c r="H1411" s="1404" t="str">
        <v>00001</v>
      </c>
      <c r="I1411" t="s">
        <v>6816</v>
      </c>
      <c r="J1411" t="s">
        <v>4288</v>
      </c>
      <c r="K1411" t="s">
        <v>5683</v>
      </c>
      <c r="L1411" t="s">
        <v>5684</v>
      </c>
      <c r="M1411" t="s">
        <v>4775</v>
      </c>
      <c r="N1411" t="s">
        <v>6661</v>
      </c>
      <c r="O1411" t="s">
        <v>6817</v>
      </c>
      <c r="P1411" t="s">
        <v>6818</v>
      </c>
      <c r="Q1411" t="s">
        <v>6779</v>
      </c>
      <c r="R1411" t="s">
        <v>6780</v>
      </c>
      <c r="S1411" t="s">
        <v>2965</v>
      </c>
      <c r="T1411">
        <v>0</v>
      </c>
      <c r="U1411" t="s">
        <v>2965</v>
      </c>
      <c r="V1411">
        <v>0</v>
      </c>
      <c r="W1411" t="s">
        <v>4311</v>
      </c>
      <c r="X1411" t="s">
        <v>5750</v>
      </c>
      <c r="Y1411" t="s">
        <v>2965</v>
      </c>
      <c r="Z1411">
        <v>0</v>
      </c>
      <c r="AA1411" t="s">
        <v>4931</v>
      </c>
      <c r="AB1411" t="s">
        <v>6769</v>
      </c>
      <c r="AC1411" t="s">
        <v>2965</v>
      </c>
      <c r="AD1411">
        <v>0</v>
      </c>
      <c r="AE1411" t="s">
        <v>5989</v>
      </c>
      <c r="AF1411" t="s">
        <v>6749</v>
      </c>
      <c r="AG1411">
        <v>0</v>
      </c>
      <c r="AH1411" t="s">
        <v>6750</v>
      </c>
      <c r="AI1411">
        <v>0</v>
      </c>
      <c r="AJ1411">
        <v>0</v>
      </c>
      <c r="AK1411">
        <v>0</v>
      </c>
      <c r="AL1411">
        <v>0</v>
      </c>
      <c r="AM1411">
        <v>0</v>
      </c>
      <c r="AN1411">
        <v>0</v>
      </c>
      <c r="AO1411" t="s">
        <v>2965</v>
      </c>
      <c r="AP1411" t="s">
        <v>4360</v>
      </c>
      <c r="AQ1411" t="s">
        <v>4360</v>
      </c>
      <c r="AR1411" t="s">
        <v>6819</v>
      </c>
      <c r="AS1411" t="s">
        <v>6816</v>
      </c>
    </row>
    <row r="1412" spans="1:45" ht="17.25" customHeight="1">
      <c r="A1412" s="1403" t="str">
        <f t="shared" si="77"/>
        <v/>
      </c>
      <c r="B1412" s="1403" t="str">
        <f t="shared" si="79"/>
        <v/>
      </c>
      <c r="C1412" s="1403" t="str">
        <f t="shared" si="78"/>
        <v/>
      </c>
      <c r="D1412" s="1403" t="str">
        <f t="shared" si="79"/>
        <v/>
      </c>
      <c r="E1412" s="1403" t="str">
        <f t="shared" si="73"/>
        <v>A04AS178 Finishing Work Exterior/Interior Finish Work Gypsumboard Partition Wall (Removable Type)</v>
      </c>
      <c r="F1412" s="1403" t="str">
        <f t="shared" si="74"/>
        <v>A04AS178-00002 Finishing Work Exterior/Interior Finish Work Gypsumboard Partition Wall (Removable Type) Fire Protective Rating: N/A, 1-Layer Gypsum Board to Both Sides   Mineral Wool (Rock Wool)  Including Supporting Frame(Stud) &amp; Accessories  1-Layer Gypsumboard THK=12.5mm</v>
      </c>
      <c r="G1412" s="1404" t="str" cm="1">
        <f t="array" ref="G1412:H1412">_xlfn.TEXTSPLIT(I1412,"-")</f>
        <v>A04AS178</v>
      </c>
      <c r="H1412" s="1404" t="str">
        <v>00002</v>
      </c>
      <c r="I1412" t="s">
        <v>6820</v>
      </c>
      <c r="J1412" t="s">
        <v>4288</v>
      </c>
      <c r="K1412" t="s">
        <v>5683</v>
      </c>
      <c r="L1412" t="s">
        <v>5684</v>
      </c>
      <c r="M1412" t="s">
        <v>4775</v>
      </c>
      <c r="N1412" t="s">
        <v>6661</v>
      </c>
      <c r="O1412" t="s">
        <v>6817</v>
      </c>
      <c r="P1412" t="s">
        <v>6818</v>
      </c>
      <c r="Q1412" t="s">
        <v>6779</v>
      </c>
      <c r="R1412" t="s">
        <v>6780</v>
      </c>
      <c r="S1412" t="s">
        <v>2965</v>
      </c>
      <c r="T1412">
        <v>0</v>
      </c>
      <c r="U1412" t="s">
        <v>2965</v>
      </c>
      <c r="V1412">
        <v>0</v>
      </c>
      <c r="W1412" t="s">
        <v>4311</v>
      </c>
      <c r="X1412" t="s">
        <v>5750</v>
      </c>
      <c r="Y1412" t="s">
        <v>2965</v>
      </c>
      <c r="Z1412">
        <v>0</v>
      </c>
      <c r="AA1412" t="s">
        <v>4931</v>
      </c>
      <c r="AB1412" t="s">
        <v>6769</v>
      </c>
      <c r="AC1412" t="s">
        <v>2965</v>
      </c>
      <c r="AD1412">
        <v>0</v>
      </c>
      <c r="AE1412" t="s">
        <v>6065</v>
      </c>
      <c r="AF1412" t="s">
        <v>6753</v>
      </c>
      <c r="AG1412">
        <v>0</v>
      </c>
      <c r="AH1412" t="s">
        <v>6750</v>
      </c>
      <c r="AI1412">
        <v>0</v>
      </c>
      <c r="AJ1412">
        <v>0</v>
      </c>
      <c r="AK1412">
        <v>0</v>
      </c>
      <c r="AL1412">
        <v>0</v>
      </c>
      <c r="AM1412">
        <v>0</v>
      </c>
      <c r="AN1412">
        <v>0</v>
      </c>
      <c r="AO1412" t="s">
        <v>2965</v>
      </c>
      <c r="AP1412" t="s">
        <v>4360</v>
      </c>
      <c r="AQ1412" t="s">
        <v>4360</v>
      </c>
      <c r="AR1412" t="s">
        <v>6819</v>
      </c>
      <c r="AS1412" t="s">
        <v>6820</v>
      </c>
    </row>
    <row r="1413" spans="1:45" ht="17.25" customHeight="1">
      <c r="A1413" s="1403" t="str">
        <f t="shared" si="77"/>
        <v/>
      </c>
      <c r="B1413" s="1403" t="str">
        <f t="shared" si="79"/>
        <v/>
      </c>
      <c r="C1413" s="1403" t="str">
        <f t="shared" si="78"/>
        <v/>
      </c>
      <c r="D1413" s="1403" t="str">
        <f t="shared" si="79"/>
        <v/>
      </c>
      <c r="E1413" s="1403" t="str">
        <f t="shared" si="73"/>
        <v>A04AS178 Finishing Work Exterior/Interior Finish Work Gypsumboard Partition Wall (Removable Type)</v>
      </c>
      <c r="F1413" s="1403" t="str">
        <f t="shared" si="74"/>
        <v>A04AS178-00003 Finishing Work Exterior/Interior Finish Work Gypsumboard Partition Wall (Removable Type) Fire Protective Rating: N/A, 1-Layer Gypsum Board to Both Sides   Mineral Wool (Rock Wool)  Including Supporting Frame(Stud) &amp; Accessories  1-Layer Gypsumboard THK=16mm</v>
      </c>
      <c r="G1413" s="1404" t="str" cm="1">
        <f t="array" ref="G1413:H1413">_xlfn.TEXTSPLIT(I1413,"-")</f>
        <v>A04AS178</v>
      </c>
      <c r="H1413" s="1404" t="str">
        <v>00003</v>
      </c>
      <c r="I1413" t="s">
        <v>6821</v>
      </c>
      <c r="J1413" t="s">
        <v>4288</v>
      </c>
      <c r="K1413" t="s">
        <v>5683</v>
      </c>
      <c r="L1413" t="s">
        <v>5684</v>
      </c>
      <c r="M1413" t="s">
        <v>4775</v>
      </c>
      <c r="N1413" t="s">
        <v>6661</v>
      </c>
      <c r="O1413" t="s">
        <v>6817</v>
      </c>
      <c r="P1413" t="s">
        <v>6818</v>
      </c>
      <c r="Q1413" t="s">
        <v>6779</v>
      </c>
      <c r="R1413" t="s">
        <v>6780</v>
      </c>
      <c r="S1413" t="s">
        <v>2965</v>
      </c>
      <c r="T1413">
        <v>0</v>
      </c>
      <c r="U1413" t="s">
        <v>2965</v>
      </c>
      <c r="V1413">
        <v>0</v>
      </c>
      <c r="W1413" t="s">
        <v>4311</v>
      </c>
      <c r="X1413" t="s">
        <v>5750</v>
      </c>
      <c r="Y1413" t="s">
        <v>2965</v>
      </c>
      <c r="Z1413">
        <v>0</v>
      </c>
      <c r="AA1413" t="s">
        <v>4931</v>
      </c>
      <c r="AB1413" t="s">
        <v>6769</v>
      </c>
      <c r="AC1413" t="s">
        <v>2965</v>
      </c>
      <c r="AD1413">
        <v>0</v>
      </c>
      <c r="AE1413" t="s">
        <v>6070</v>
      </c>
      <c r="AF1413" t="s">
        <v>6755</v>
      </c>
      <c r="AG1413">
        <v>0</v>
      </c>
      <c r="AH1413" t="s">
        <v>6750</v>
      </c>
      <c r="AI1413">
        <v>0</v>
      </c>
      <c r="AJ1413">
        <v>0</v>
      </c>
      <c r="AK1413">
        <v>0</v>
      </c>
      <c r="AL1413">
        <v>0</v>
      </c>
      <c r="AM1413">
        <v>0</v>
      </c>
      <c r="AN1413">
        <v>0</v>
      </c>
      <c r="AO1413" t="s">
        <v>2965</v>
      </c>
      <c r="AP1413" t="s">
        <v>4360</v>
      </c>
      <c r="AQ1413" t="s">
        <v>4360</v>
      </c>
      <c r="AR1413" t="s">
        <v>6819</v>
      </c>
      <c r="AS1413" t="s">
        <v>6821</v>
      </c>
    </row>
    <row r="1414" spans="1:45" ht="17.25" customHeight="1">
      <c r="A1414" s="1403" t="str">
        <f t="shared" si="77"/>
        <v/>
      </c>
      <c r="B1414" s="1403" t="str">
        <f t="shared" si="79"/>
        <v/>
      </c>
      <c r="C1414" s="1403" t="str">
        <f t="shared" si="78"/>
        <v/>
      </c>
      <c r="D1414" s="1403" t="str">
        <f t="shared" si="79"/>
        <v/>
      </c>
      <c r="E1414" s="1403" t="str">
        <f t="shared" si="73"/>
        <v>A04AS178 Finishing Work Exterior/Interior Finish Work Gypsumboard Partition Wall (Removable Type)</v>
      </c>
      <c r="F1414" s="1403" t="str">
        <f t="shared" si="74"/>
        <v>A04AS178-00004 Finishing Work Exterior/Interior Finish Work Gypsumboard Partition Wall (Removable Type) Fire Protective Rating: N/A, 1-Layer Gypsum Board to Both Sides   Glass Wool (Fiberglass)  Including Supporting Frame(Stud) &amp; Accessories  1-Layer Gypsumboard THK=9.5mm</v>
      </c>
      <c r="G1414" s="1404" t="str" cm="1">
        <f t="array" ref="G1414:H1414">_xlfn.TEXTSPLIT(I1414,"-")</f>
        <v>A04AS178</v>
      </c>
      <c r="H1414" s="1404" t="str">
        <v>00004</v>
      </c>
      <c r="I1414" t="s">
        <v>6822</v>
      </c>
      <c r="J1414" t="s">
        <v>4288</v>
      </c>
      <c r="K1414" t="s">
        <v>5683</v>
      </c>
      <c r="L1414" t="s">
        <v>5684</v>
      </c>
      <c r="M1414" t="s">
        <v>4775</v>
      </c>
      <c r="N1414" t="s">
        <v>6661</v>
      </c>
      <c r="O1414" t="s">
        <v>6817</v>
      </c>
      <c r="P1414" t="s">
        <v>6818</v>
      </c>
      <c r="Q1414" t="s">
        <v>6779</v>
      </c>
      <c r="R1414" t="s">
        <v>6780</v>
      </c>
      <c r="S1414" t="s">
        <v>2965</v>
      </c>
      <c r="T1414">
        <v>0</v>
      </c>
      <c r="U1414" t="s">
        <v>2965</v>
      </c>
      <c r="V1414">
        <v>0</v>
      </c>
      <c r="W1414" t="s">
        <v>4318</v>
      </c>
      <c r="X1414" t="s">
        <v>5757</v>
      </c>
      <c r="Y1414" t="s">
        <v>2965</v>
      </c>
      <c r="Z1414">
        <v>0</v>
      </c>
      <c r="AA1414" t="s">
        <v>4931</v>
      </c>
      <c r="AB1414" t="s">
        <v>6769</v>
      </c>
      <c r="AC1414" t="s">
        <v>2965</v>
      </c>
      <c r="AD1414">
        <v>0</v>
      </c>
      <c r="AE1414" t="s">
        <v>5989</v>
      </c>
      <c r="AF1414" t="s">
        <v>6749</v>
      </c>
      <c r="AG1414">
        <v>0</v>
      </c>
      <c r="AH1414" t="s">
        <v>6750</v>
      </c>
      <c r="AI1414">
        <v>0</v>
      </c>
      <c r="AJ1414">
        <v>0</v>
      </c>
      <c r="AK1414">
        <v>0</v>
      </c>
      <c r="AL1414">
        <v>0</v>
      </c>
      <c r="AM1414">
        <v>0</v>
      </c>
      <c r="AN1414">
        <v>0</v>
      </c>
      <c r="AO1414" t="s">
        <v>2965</v>
      </c>
      <c r="AP1414" t="s">
        <v>4360</v>
      </c>
      <c r="AQ1414" t="s">
        <v>4360</v>
      </c>
      <c r="AR1414" t="s">
        <v>6819</v>
      </c>
      <c r="AS1414" t="s">
        <v>6822</v>
      </c>
    </row>
    <row r="1415" spans="1:45" ht="17.25" customHeight="1">
      <c r="A1415" s="1403" t="str">
        <f t="shared" si="77"/>
        <v/>
      </c>
      <c r="B1415" s="1403" t="str">
        <f t="shared" si="79"/>
        <v/>
      </c>
      <c r="C1415" s="1403" t="str">
        <f t="shared" si="78"/>
        <v/>
      </c>
      <c r="D1415" s="1403" t="str">
        <f t="shared" si="79"/>
        <v/>
      </c>
      <c r="E1415" s="1403" t="str">
        <f t="shared" si="73"/>
        <v>A04AS178 Finishing Work Exterior/Interior Finish Work Gypsumboard Partition Wall (Removable Type)</v>
      </c>
      <c r="F1415" s="1403" t="str">
        <f t="shared" si="74"/>
        <v>A04AS178-00005 Finishing Work Exterior/Interior Finish Work Gypsumboard Partition Wall (Removable Type) Fire Protective Rating: N/A, 1-Layer Gypsum Board to Both Sides   Glass Wool (Fiberglass)  Including Supporting Frame(Stud) &amp; Accessories  1-Layer Gypsumboard THK=12.5mm</v>
      </c>
      <c r="G1415" s="1404" t="str" cm="1">
        <f t="array" ref="G1415:H1415">_xlfn.TEXTSPLIT(I1415,"-")</f>
        <v>A04AS178</v>
      </c>
      <c r="H1415" s="1404" t="str">
        <v>00005</v>
      </c>
      <c r="I1415" t="s">
        <v>6823</v>
      </c>
      <c r="J1415" t="s">
        <v>4288</v>
      </c>
      <c r="K1415" t="s">
        <v>5683</v>
      </c>
      <c r="L1415" t="s">
        <v>5684</v>
      </c>
      <c r="M1415" t="s">
        <v>4775</v>
      </c>
      <c r="N1415" t="s">
        <v>6661</v>
      </c>
      <c r="O1415" t="s">
        <v>6817</v>
      </c>
      <c r="P1415" t="s">
        <v>6818</v>
      </c>
      <c r="Q1415" t="s">
        <v>6779</v>
      </c>
      <c r="R1415" t="s">
        <v>6780</v>
      </c>
      <c r="S1415" t="s">
        <v>2965</v>
      </c>
      <c r="T1415">
        <v>0</v>
      </c>
      <c r="U1415" t="s">
        <v>2965</v>
      </c>
      <c r="V1415">
        <v>0</v>
      </c>
      <c r="W1415" t="s">
        <v>4318</v>
      </c>
      <c r="X1415" t="s">
        <v>5757</v>
      </c>
      <c r="Y1415" t="s">
        <v>2965</v>
      </c>
      <c r="Z1415">
        <v>0</v>
      </c>
      <c r="AA1415" t="s">
        <v>4931</v>
      </c>
      <c r="AB1415" t="s">
        <v>6769</v>
      </c>
      <c r="AC1415" t="s">
        <v>2965</v>
      </c>
      <c r="AD1415">
        <v>0</v>
      </c>
      <c r="AE1415" t="s">
        <v>6065</v>
      </c>
      <c r="AF1415" t="s">
        <v>6753</v>
      </c>
      <c r="AG1415">
        <v>0</v>
      </c>
      <c r="AH1415" t="s">
        <v>6750</v>
      </c>
      <c r="AI1415">
        <v>0</v>
      </c>
      <c r="AJ1415">
        <v>0</v>
      </c>
      <c r="AK1415">
        <v>0</v>
      </c>
      <c r="AL1415">
        <v>0</v>
      </c>
      <c r="AM1415">
        <v>0</v>
      </c>
      <c r="AN1415">
        <v>0</v>
      </c>
      <c r="AO1415" t="s">
        <v>2965</v>
      </c>
      <c r="AP1415" t="s">
        <v>4360</v>
      </c>
      <c r="AQ1415" t="s">
        <v>4360</v>
      </c>
      <c r="AR1415" t="s">
        <v>6819</v>
      </c>
      <c r="AS1415" t="s">
        <v>6823</v>
      </c>
    </row>
    <row r="1416" spans="1:45" ht="17.25" customHeight="1">
      <c r="A1416" s="1403" t="str">
        <f t="shared" si="77"/>
        <v/>
      </c>
      <c r="B1416" s="1403" t="str">
        <f t="shared" si="79"/>
        <v/>
      </c>
      <c r="C1416" s="1403" t="str">
        <f t="shared" si="78"/>
        <v/>
      </c>
      <c r="D1416" s="1403" t="str">
        <f t="shared" si="79"/>
        <v/>
      </c>
      <c r="E1416" s="1403" t="str">
        <f t="shared" ref="E1416:E1479" si="80">G1416&amp;" "&amp;L1416&amp;" "&amp;N1416&amp;" "&amp;P1416</f>
        <v>A04AS178 Finishing Work Exterior/Interior Finish Work Gypsumboard Partition Wall (Removable Type)</v>
      </c>
      <c r="F1416" s="1403" t="str">
        <f t="shared" si="74"/>
        <v>A04AS178-00006 Finishing Work Exterior/Interior Finish Work Gypsumboard Partition Wall (Removable Type) Fire Protective Rating: N/A, 1-Layer Gypsum Board to Both Sides   Glass Wool (Fiberglass)  Including Supporting Frame(Stud) &amp; Accessories  1-Layer Gypsumboard THK=16mm</v>
      </c>
      <c r="G1416" s="1404" t="str" cm="1">
        <f t="array" ref="G1416:H1416">_xlfn.TEXTSPLIT(I1416,"-")</f>
        <v>A04AS178</v>
      </c>
      <c r="H1416" s="1404" t="str">
        <v>00006</v>
      </c>
      <c r="I1416" t="s">
        <v>6824</v>
      </c>
      <c r="J1416" t="s">
        <v>4288</v>
      </c>
      <c r="K1416" t="s">
        <v>5683</v>
      </c>
      <c r="L1416" t="s">
        <v>5684</v>
      </c>
      <c r="M1416" t="s">
        <v>4775</v>
      </c>
      <c r="N1416" t="s">
        <v>6661</v>
      </c>
      <c r="O1416" t="s">
        <v>6817</v>
      </c>
      <c r="P1416" t="s">
        <v>6818</v>
      </c>
      <c r="Q1416" t="s">
        <v>6779</v>
      </c>
      <c r="R1416" t="s">
        <v>6780</v>
      </c>
      <c r="S1416" t="s">
        <v>2965</v>
      </c>
      <c r="T1416">
        <v>0</v>
      </c>
      <c r="U1416" t="s">
        <v>2965</v>
      </c>
      <c r="V1416">
        <v>0</v>
      </c>
      <c r="W1416" t="s">
        <v>4318</v>
      </c>
      <c r="X1416" t="s">
        <v>5757</v>
      </c>
      <c r="Y1416" t="s">
        <v>2965</v>
      </c>
      <c r="Z1416">
        <v>0</v>
      </c>
      <c r="AA1416" t="s">
        <v>4931</v>
      </c>
      <c r="AB1416" t="s">
        <v>6769</v>
      </c>
      <c r="AC1416" t="s">
        <v>2965</v>
      </c>
      <c r="AD1416">
        <v>0</v>
      </c>
      <c r="AE1416" t="s">
        <v>6070</v>
      </c>
      <c r="AF1416" t="s">
        <v>6755</v>
      </c>
      <c r="AG1416">
        <v>0</v>
      </c>
      <c r="AH1416" t="s">
        <v>6750</v>
      </c>
      <c r="AI1416">
        <v>0</v>
      </c>
      <c r="AJ1416">
        <v>0</v>
      </c>
      <c r="AK1416">
        <v>0</v>
      </c>
      <c r="AL1416">
        <v>0</v>
      </c>
      <c r="AM1416">
        <v>0</v>
      </c>
      <c r="AN1416">
        <v>0</v>
      </c>
      <c r="AO1416" t="s">
        <v>2965</v>
      </c>
      <c r="AP1416" t="s">
        <v>4360</v>
      </c>
      <c r="AQ1416" t="s">
        <v>4360</v>
      </c>
      <c r="AR1416" t="s">
        <v>6819</v>
      </c>
      <c r="AS1416" t="s">
        <v>6824</v>
      </c>
    </row>
    <row r="1417" spans="1:45" ht="17.25" customHeight="1">
      <c r="A1417" s="1403" t="str">
        <f t="shared" si="77"/>
        <v/>
      </c>
      <c r="B1417" s="1403" t="str">
        <f t="shared" si="79"/>
        <v/>
      </c>
      <c r="C1417" s="1403" t="str">
        <f t="shared" si="78"/>
        <v/>
      </c>
      <c r="D1417" s="1403" t="str">
        <f t="shared" si="79"/>
        <v/>
      </c>
      <c r="E1417" s="1403" t="str">
        <f t="shared" si="80"/>
        <v>A04AS178 Finishing Work Exterior/Interior Finish Work Gypsumboard Partition Wall (Removable Type)</v>
      </c>
      <c r="F1417" s="1403" t="str">
        <f t="shared" ref="F1417:F1480" si="81">IF(I1417=0,"",I1417)&amp;" "&amp;IF(L1417=0,"",L1417)&amp;" "&amp;IF(N1417=0,"",N1417)&amp;" "&amp;IF(P1417=0,"",P1417)&amp;" "&amp;IF(R1417=0,"",R1417)&amp;" "&amp;IF(T1417=0,"",T1417)&amp;" "&amp;IF(V1417=0,"",V1417)&amp;" "&amp;IF(X1417=0,"",X1417)&amp;" "&amp;IF(Z1417=0,"",Z1417)&amp;" "&amp;IF(AB1417=0,"",AB1417)&amp;" "&amp;IF(AD1417=0,"",AD1417)&amp;" "&amp;IF(AF1417=0,"",AF1417)</f>
        <v>A04AS178-00007 Finishing Work Exterior/Interior Finish Work Gypsumboard Partition Wall (Removable Type) Fire Protective Rating: N/A, 1-Layer Gypsum Board to Both Sides   w/o Insulation  Including Supporting Frame(Stud) &amp; Accessories  1-Layer Gypsumboard THK=9.5mm</v>
      </c>
      <c r="G1417" s="1404" t="str" cm="1">
        <f t="array" ref="G1417:H1417">_xlfn.TEXTSPLIT(I1417,"-")</f>
        <v>A04AS178</v>
      </c>
      <c r="H1417" s="1404" t="str">
        <v>00007</v>
      </c>
      <c r="I1417" t="s">
        <v>6825</v>
      </c>
      <c r="J1417" t="s">
        <v>4288</v>
      </c>
      <c r="K1417" t="s">
        <v>5683</v>
      </c>
      <c r="L1417" t="s">
        <v>5684</v>
      </c>
      <c r="M1417" t="s">
        <v>4775</v>
      </c>
      <c r="N1417" t="s">
        <v>6661</v>
      </c>
      <c r="O1417" t="s">
        <v>6817</v>
      </c>
      <c r="P1417" t="s">
        <v>6818</v>
      </c>
      <c r="Q1417" t="s">
        <v>6779</v>
      </c>
      <c r="R1417" t="s">
        <v>6780</v>
      </c>
      <c r="S1417" t="s">
        <v>2965</v>
      </c>
      <c r="T1417">
        <v>0</v>
      </c>
      <c r="U1417" t="s">
        <v>2965</v>
      </c>
      <c r="V1417">
        <v>0</v>
      </c>
      <c r="W1417" t="s">
        <v>4305</v>
      </c>
      <c r="X1417" t="s">
        <v>6768</v>
      </c>
      <c r="Y1417" t="s">
        <v>2965</v>
      </c>
      <c r="Z1417">
        <v>0</v>
      </c>
      <c r="AA1417" t="s">
        <v>4931</v>
      </c>
      <c r="AB1417" t="s">
        <v>6769</v>
      </c>
      <c r="AC1417" t="s">
        <v>2965</v>
      </c>
      <c r="AD1417">
        <v>0</v>
      </c>
      <c r="AE1417" t="s">
        <v>5989</v>
      </c>
      <c r="AF1417" t="s">
        <v>6749</v>
      </c>
      <c r="AG1417">
        <v>0</v>
      </c>
      <c r="AH1417" t="s">
        <v>2965</v>
      </c>
      <c r="AI1417">
        <v>0</v>
      </c>
      <c r="AJ1417">
        <v>0</v>
      </c>
      <c r="AK1417">
        <v>0</v>
      </c>
      <c r="AL1417">
        <v>0</v>
      </c>
      <c r="AM1417">
        <v>0</v>
      </c>
      <c r="AN1417">
        <v>0</v>
      </c>
      <c r="AO1417" t="s">
        <v>2965</v>
      </c>
      <c r="AP1417" t="s">
        <v>4360</v>
      </c>
      <c r="AQ1417" t="s">
        <v>4360</v>
      </c>
      <c r="AR1417" t="s">
        <v>6819</v>
      </c>
      <c r="AS1417" t="s">
        <v>6825</v>
      </c>
    </row>
    <row r="1418" spans="1:45" ht="17.25" customHeight="1">
      <c r="A1418" s="1403" t="str">
        <f t="shared" si="77"/>
        <v/>
      </c>
      <c r="B1418" s="1403" t="str">
        <f t="shared" si="79"/>
        <v/>
      </c>
      <c r="C1418" s="1403" t="str">
        <f t="shared" si="78"/>
        <v/>
      </c>
      <c r="D1418" s="1403" t="str">
        <f t="shared" si="79"/>
        <v/>
      </c>
      <c r="E1418" s="1403" t="str">
        <f t="shared" si="80"/>
        <v>A04AS178 Finishing Work Exterior/Interior Finish Work Gypsumboard Partition Wall (Removable Type)</v>
      </c>
      <c r="F1418" s="1403" t="str">
        <f t="shared" si="81"/>
        <v>A04AS178-00008 Finishing Work Exterior/Interior Finish Work Gypsumboard Partition Wall (Removable Type) Fire Protective Rating: N/A, 1-Layer Gypsum Board to Both Sides   w/o Insulation  Including Supporting Frame(Stud) &amp; Accessories  1-Layer Gypsumboard THK=12.5mm</v>
      </c>
      <c r="G1418" s="1404" t="str" cm="1">
        <f t="array" ref="G1418:H1418">_xlfn.TEXTSPLIT(I1418,"-")</f>
        <v>A04AS178</v>
      </c>
      <c r="H1418" s="1404" t="str">
        <v>00008</v>
      </c>
      <c r="I1418" t="s">
        <v>6826</v>
      </c>
      <c r="J1418" t="s">
        <v>4288</v>
      </c>
      <c r="K1418" t="s">
        <v>5683</v>
      </c>
      <c r="L1418" t="s">
        <v>5684</v>
      </c>
      <c r="M1418" t="s">
        <v>4775</v>
      </c>
      <c r="N1418" t="s">
        <v>6661</v>
      </c>
      <c r="O1418" t="s">
        <v>6817</v>
      </c>
      <c r="P1418" t="s">
        <v>6818</v>
      </c>
      <c r="Q1418" t="s">
        <v>6779</v>
      </c>
      <c r="R1418" t="s">
        <v>6780</v>
      </c>
      <c r="S1418" t="s">
        <v>2965</v>
      </c>
      <c r="T1418">
        <v>0</v>
      </c>
      <c r="U1418" t="s">
        <v>2965</v>
      </c>
      <c r="V1418">
        <v>0</v>
      </c>
      <c r="W1418" t="s">
        <v>4305</v>
      </c>
      <c r="X1418" t="s">
        <v>6768</v>
      </c>
      <c r="Y1418" t="s">
        <v>2965</v>
      </c>
      <c r="Z1418">
        <v>0</v>
      </c>
      <c r="AA1418" t="s">
        <v>4931</v>
      </c>
      <c r="AB1418" t="s">
        <v>6769</v>
      </c>
      <c r="AC1418" t="s">
        <v>2965</v>
      </c>
      <c r="AD1418">
        <v>0</v>
      </c>
      <c r="AE1418" t="s">
        <v>6065</v>
      </c>
      <c r="AF1418" t="s">
        <v>6753</v>
      </c>
      <c r="AG1418">
        <v>0</v>
      </c>
      <c r="AH1418" t="s">
        <v>2965</v>
      </c>
      <c r="AI1418">
        <v>0</v>
      </c>
      <c r="AJ1418">
        <v>0</v>
      </c>
      <c r="AK1418">
        <v>0</v>
      </c>
      <c r="AL1418">
        <v>0</v>
      </c>
      <c r="AM1418">
        <v>0</v>
      </c>
      <c r="AN1418">
        <v>0</v>
      </c>
      <c r="AO1418" t="s">
        <v>2965</v>
      </c>
      <c r="AP1418" t="s">
        <v>4360</v>
      </c>
      <c r="AQ1418" t="s">
        <v>4360</v>
      </c>
      <c r="AR1418" t="s">
        <v>6819</v>
      </c>
      <c r="AS1418" t="s">
        <v>6826</v>
      </c>
    </row>
    <row r="1419" spans="1:45" ht="17.25" customHeight="1">
      <c r="A1419" s="1403" t="str">
        <f t="shared" si="77"/>
        <v/>
      </c>
      <c r="B1419" s="1403" t="str">
        <f t="shared" si="79"/>
        <v/>
      </c>
      <c r="C1419" s="1403" t="str">
        <f t="shared" si="78"/>
        <v/>
      </c>
      <c r="D1419" s="1403" t="str">
        <f t="shared" si="79"/>
        <v/>
      </c>
      <c r="E1419" s="1403" t="str">
        <f t="shared" si="80"/>
        <v>A04AS178 Finishing Work Exterior/Interior Finish Work Gypsumboard Partition Wall (Removable Type)</v>
      </c>
      <c r="F1419" s="1403" t="str">
        <f t="shared" si="81"/>
        <v>A04AS178-00009 Finishing Work Exterior/Interior Finish Work Gypsumboard Partition Wall (Removable Type) Fire Protective Rating: N/A, 1-Layer Gypsum Board to Both Sides   w/o Insulation  Including Supporting Frame(Stud) &amp; Accessories  1-Layer Gypsumboard THK=16mm</v>
      </c>
      <c r="G1419" s="1404" t="str" cm="1">
        <f t="array" ref="G1419:H1419">_xlfn.TEXTSPLIT(I1419,"-")</f>
        <v>A04AS178</v>
      </c>
      <c r="H1419" s="1404" t="str">
        <v>00009</v>
      </c>
      <c r="I1419" t="s">
        <v>6827</v>
      </c>
      <c r="J1419" t="s">
        <v>4288</v>
      </c>
      <c r="K1419" t="s">
        <v>5683</v>
      </c>
      <c r="L1419" t="s">
        <v>5684</v>
      </c>
      <c r="M1419" t="s">
        <v>4775</v>
      </c>
      <c r="N1419" t="s">
        <v>6661</v>
      </c>
      <c r="O1419" t="s">
        <v>6817</v>
      </c>
      <c r="P1419" t="s">
        <v>6818</v>
      </c>
      <c r="Q1419" t="s">
        <v>6779</v>
      </c>
      <c r="R1419" t="s">
        <v>6780</v>
      </c>
      <c r="S1419" t="s">
        <v>2965</v>
      </c>
      <c r="T1419">
        <v>0</v>
      </c>
      <c r="U1419" t="s">
        <v>2965</v>
      </c>
      <c r="V1419">
        <v>0</v>
      </c>
      <c r="W1419" t="s">
        <v>4305</v>
      </c>
      <c r="X1419" t="s">
        <v>6768</v>
      </c>
      <c r="Y1419" t="s">
        <v>2965</v>
      </c>
      <c r="Z1419">
        <v>0</v>
      </c>
      <c r="AA1419" t="s">
        <v>4931</v>
      </c>
      <c r="AB1419" t="s">
        <v>6769</v>
      </c>
      <c r="AC1419" t="s">
        <v>2965</v>
      </c>
      <c r="AD1419">
        <v>0</v>
      </c>
      <c r="AE1419" t="s">
        <v>6070</v>
      </c>
      <c r="AF1419" t="s">
        <v>6755</v>
      </c>
      <c r="AG1419">
        <v>0</v>
      </c>
      <c r="AH1419" t="s">
        <v>2965</v>
      </c>
      <c r="AI1419">
        <v>0</v>
      </c>
      <c r="AJ1419">
        <v>0</v>
      </c>
      <c r="AK1419">
        <v>0</v>
      </c>
      <c r="AL1419">
        <v>0</v>
      </c>
      <c r="AM1419">
        <v>0</v>
      </c>
      <c r="AN1419">
        <v>0</v>
      </c>
      <c r="AO1419" t="s">
        <v>2965</v>
      </c>
      <c r="AP1419" t="s">
        <v>4360</v>
      </c>
      <c r="AQ1419" t="s">
        <v>4360</v>
      </c>
      <c r="AR1419" t="s">
        <v>6819</v>
      </c>
      <c r="AS1419" t="s">
        <v>6827</v>
      </c>
    </row>
    <row r="1420" spans="1:45" ht="17.25" customHeight="1">
      <c r="A1420" s="1403" t="str">
        <f t="shared" si="77"/>
        <v/>
      </c>
      <c r="B1420" s="1403" t="str">
        <f t="shared" si="79"/>
        <v/>
      </c>
      <c r="C1420" s="1403" t="str">
        <f t="shared" si="78"/>
        <v/>
      </c>
      <c r="D1420" s="1403" t="str">
        <f t="shared" si="79"/>
        <v/>
      </c>
      <c r="E1420" s="1403" t="str">
        <f t="shared" si="80"/>
        <v>A04AS179 Finishing Work Exterior/Interior Finish Work Cubicle Partition</v>
      </c>
      <c r="F1420" s="1403" t="str">
        <f t="shared" si="81"/>
        <v xml:space="preserve">A04AS179-00001 Finishing Work Exterior/Interior Finish Work Cubicle Partition     for Toilet w/ Accessories  </v>
      </c>
      <c r="G1420" s="1404" t="str" cm="1">
        <f t="array" ref="G1420:H1420">_xlfn.TEXTSPLIT(I1420,"-")</f>
        <v>A04AS179</v>
      </c>
      <c r="H1420" s="1404" t="str">
        <v>00001</v>
      </c>
      <c r="I1420" t="s">
        <v>6828</v>
      </c>
      <c r="J1420" t="s">
        <v>4288</v>
      </c>
      <c r="K1420" t="s">
        <v>5683</v>
      </c>
      <c r="L1420" t="s">
        <v>5684</v>
      </c>
      <c r="M1420" t="s">
        <v>4775</v>
      </c>
      <c r="N1420" t="s">
        <v>6661</v>
      </c>
      <c r="O1420" t="s">
        <v>6829</v>
      </c>
      <c r="P1420" t="s">
        <v>6830</v>
      </c>
      <c r="Q1420" t="s">
        <v>2965</v>
      </c>
      <c r="R1420">
        <v>0</v>
      </c>
      <c r="S1420" t="s">
        <v>2965</v>
      </c>
      <c r="T1420">
        <v>0</v>
      </c>
      <c r="U1420" t="s">
        <v>2965</v>
      </c>
      <c r="V1420">
        <v>0</v>
      </c>
      <c r="W1420" t="s">
        <v>2965</v>
      </c>
      <c r="X1420">
        <v>0</v>
      </c>
      <c r="Y1420" t="s">
        <v>4297</v>
      </c>
      <c r="Z1420" t="s">
        <v>6831</v>
      </c>
      <c r="AA1420" t="s">
        <v>5179</v>
      </c>
      <c r="AB1420" t="s">
        <v>6067</v>
      </c>
      <c r="AC1420" t="s">
        <v>2965</v>
      </c>
      <c r="AD1420">
        <v>0</v>
      </c>
      <c r="AE1420" t="s">
        <v>2965</v>
      </c>
      <c r="AF1420">
        <v>0</v>
      </c>
      <c r="AG1420">
        <v>0</v>
      </c>
      <c r="AH1420" t="s">
        <v>5842</v>
      </c>
      <c r="AI1420">
        <v>0</v>
      </c>
      <c r="AJ1420">
        <v>0</v>
      </c>
      <c r="AK1420">
        <v>0</v>
      </c>
      <c r="AL1420">
        <v>0</v>
      </c>
      <c r="AM1420">
        <v>0</v>
      </c>
      <c r="AN1420">
        <v>0</v>
      </c>
      <c r="AO1420" t="s">
        <v>2965</v>
      </c>
      <c r="AP1420" t="s">
        <v>3423</v>
      </c>
      <c r="AQ1420" t="s">
        <v>3423</v>
      </c>
      <c r="AR1420" t="s">
        <v>6832</v>
      </c>
      <c r="AS1420" t="s">
        <v>6828</v>
      </c>
    </row>
    <row r="1421" spans="1:45" ht="17.25" customHeight="1">
      <c r="A1421" s="1403" t="str">
        <f t="shared" si="77"/>
        <v/>
      </c>
      <c r="B1421" s="1403" t="str">
        <f t="shared" si="79"/>
        <v/>
      </c>
      <c r="C1421" s="1403" t="str">
        <f t="shared" si="78"/>
        <v/>
      </c>
      <c r="D1421" s="1403" t="str">
        <f t="shared" si="79"/>
        <v/>
      </c>
      <c r="E1421" s="1403" t="str">
        <f t="shared" si="80"/>
        <v>A04AS180 Finishing Work Exterior/Interior Finish Work Shower Booth Partition</v>
      </c>
      <c r="F1421" s="1403" t="str">
        <f t="shared" si="81"/>
        <v xml:space="preserve">A04AS180-00001 Finishing Work Exterior/Interior Finish Work Shower Booth Partition      w/ Accessories  </v>
      </c>
      <c r="G1421" s="1404" t="str" cm="1">
        <f t="array" ref="G1421:H1421">_xlfn.TEXTSPLIT(I1421,"-")</f>
        <v>A04AS180</v>
      </c>
      <c r="H1421" s="1404" t="str">
        <v>00001</v>
      </c>
      <c r="I1421" t="s">
        <v>6833</v>
      </c>
      <c r="J1421" t="s">
        <v>4288</v>
      </c>
      <c r="K1421" t="s">
        <v>5683</v>
      </c>
      <c r="L1421" t="s">
        <v>5684</v>
      </c>
      <c r="M1421" t="s">
        <v>4775</v>
      </c>
      <c r="N1421" t="s">
        <v>6661</v>
      </c>
      <c r="O1421" t="s">
        <v>6834</v>
      </c>
      <c r="P1421" t="s">
        <v>6835</v>
      </c>
      <c r="Q1421" t="s">
        <v>2965</v>
      </c>
      <c r="R1421">
        <v>0</v>
      </c>
      <c r="S1421" t="s">
        <v>2965</v>
      </c>
      <c r="T1421">
        <v>0</v>
      </c>
      <c r="U1421" t="s">
        <v>2965</v>
      </c>
      <c r="V1421">
        <v>0</v>
      </c>
      <c r="W1421" t="s">
        <v>2965</v>
      </c>
      <c r="X1421">
        <v>0</v>
      </c>
      <c r="Y1421" t="s">
        <v>2965</v>
      </c>
      <c r="Z1421">
        <v>0</v>
      </c>
      <c r="AA1421" t="s">
        <v>5179</v>
      </c>
      <c r="AB1421" t="s">
        <v>6067</v>
      </c>
      <c r="AC1421" t="s">
        <v>2965</v>
      </c>
      <c r="AD1421">
        <v>0</v>
      </c>
      <c r="AE1421" t="s">
        <v>2965</v>
      </c>
      <c r="AF1421">
        <v>0</v>
      </c>
      <c r="AG1421">
        <v>0</v>
      </c>
      <c r="AH1421" t="s">
        <v>5842</v>
      </c>
      <c r="AI1421">
        <v>0</v>
      </c>
      <c r="AJ1421">
        <v>0</v>
      </c>
      <c r="AK1421">
        <v>0</v>
      </c>
      <c r="AL1421">
        <v>0</v>
      </c>
      <c r="AM1421">
        <v>0</v>
      </c>
      <c r="AN1421">
        <v>0</v>
      </c>
      <c r="AO1421" t="s">
        <v>2965</v>
      </c>
      <c r="AP1421" t="s">
        <v>3423</v>
      </c>
      <c r="AQ1421" t="s">
        <v>3423</v>
      </c>
      <c r="AR1421" t="s">
        <v>6836</v>
      </c>
      <c r="AS1421" t="s">
        <v>6833</v>
      </c>
    </row>
    <row r="1422" spans="1:45" ht="17.25" customHeight="1">
      <c r="A1422" s="1403" t="str">
        <f t="shared" si="77"/>
        <v/>
      </c>
      <c r="B1422" s="1403" t="str">
        <f t="shared" si="79"/>
        <v/>
      </c>
      <c r="C1422" s="1403" t="str">
        <f t="shared" si="78"/>
        <v/>
      </c>
      <c r="D1422" s="1403" t="str">
        <f t="shared" si="79"/>
        <v/>
      </c>
      <c r="E1422" s="1403" t="str">
        <f t="shared" si="80"/>
        <v>A04AS181 Finishing Work Exterior/Interior Finish Work Acoustic Panel</v>
      </c>
      <c r="F1422" s="1403" t="str">
        <f t="shared" si="81"/>
        <v xml:space="preserve">A04AS181-00001 Finishing Work Exterior/Interior Finish Work Acoustic Panel     for Wall w/ Accessories (Supporting Frame, Acoustic Insulation, Etc.)  </v>
      </c>
      <c r="G1422" s="1404" t="str" cm="1">
        <f t="array" ref="G1422:H1422">_xlfn.TEXTSPLIT(I1422,"-")</f>
        <v>A04AS181</v>
      </c>
      <c r="H1422" s="1404" t="str">
        <v>00001</v>
      </c>
      <c r="I1422" t="s">
        <v>6837</v>
      </c>
      <c r="J1422" t="s">
        <v>4288</v>
      </c>
      <c r="K1422" t="s">
        <v>5683</v>
      </c>
      <c r="L1422" t="s">
        <v>5684</v>
      </c>
      <c r="M1422" t="s">
        <v>4775</v>
      </c>
      <c r="N1422" t="s">
        <v>6661</v>
      </c>
      <c r="O1422" t="s">
        <v>6838</v>
      </c>
      <c r="P1422" t="s">
        <v>6839</v>
      </c>
      <c r="Q1422" t="s">
        <v>2965</v>
      </c>
      <c r="R1422">
        <v>0</v>
      </c>
      <c r="S1422" t="s">
        <v>2965</v>
      </c>
      <c r="T1422">
        <v>0</v>
      </c>
      <c r="U1422" t="s">
        <v>2965</v>
      </c>
      <c r="V1422">
        <v>0</v>
      </c>
      <c r="W1422" t="s">
        <v>2965</v>
      </c>
      <c r="X1422">
        <v>0</v>
      </c>
      <c r="Y1422" t="s">
        <v>4302</v>
      </c>
      <c r="Z1422" t="s">
        <v>6840</v>
      </c>
      <c r="AA1422" t="s">
        <v>4934</v>
      </c>
      <c r="AB1422" t="s">
        <v>6841</v>
      </c>
      <c r="AC1422" t="s">
        <v>2965</v>
      </c>
      <c r="AD1422">
        <v>0</v>
      </c>
      <c r="AE1422" t="s">
        <v>2965</v>
      </c>
      <c r="AF1422" t="s">
        <v>2965</v>
      </c>
      <c r="AG1422">
        <v>0</v>
      </c>
      <c r="AH1422" t="s">
        <v>2965</v>
      </c>
      <c r="AI1422">
        <v>0</v>
      </c>
      <c r="AJ1422">
        <v>0</v>
      </c>
      <c r="AK1422">
        <v>0</v>
      </c>
      <c r="AL1422">
        <v>0</v>
      </c>
      <c r="AM1422">
        <v>0</v>
      </c>
      <c r="AN1422">
        <v>0</v>
      </c>
      <c r="AO1422" t="s">
        <v>2965</v>
      </c>
      <c r="AP1422" t="s">
        <v>4360</v>
      </c>
      <c r="AQ1422" t="s">
        <v>4360</v>
      </c>
      <c r="AR1422" t="s">
        <v>6842</v>
      </c>
      <c r="AS1422" t="s">
        <v>6837</v>
      </c>
    </row>
    <row r="1423" spans="1:45" ht="17.25" customHeight="1">
      <c r="A1423" s="1403" t="str">
        <f t="shared" si="77"/>
        <v/>
      </c>
      <c r="B1423" s="1403" t="str">
        <f t="shared" si="79"/>
        <v/>
      </c>
      <c r="C1423" s="1403" t="str">
        <f t="shared" si="78"/>
        <v/>
      </c>
      <c r="D1423" s="1403" t="str">
        <f t="shared" si="79"/>
        <v/>
      </c>
      <c r="E1423" s="1403" t="str">
        <f t="shared" si="80"/>
        <v>A04AS182 Finishing Work Exterior/Interior Finish Work Face Brick</v>
      </c>
      <c r="F1423" s="1403" t="str">
        <f t="shared" si="81"/>
        <v xml:space="preserve">A04AS182-00001 Finishing Work Exterior/Interior Finish Work Face Brick      w/ Bedding  </v>
      </c>
      <c r="G1423" s="1404" t="str" cm="1">
        <f t="array" ref="G1423:H1423">_xlfn.TEXTSPLIT(I1423,"-")</f>
        <v>A04AS182</v>
      </c>
      <c r="H1423" s="1404" t="str">
        <v>00001</v>
      </c>
      <c r="I1423" t="s">
        <v>6843</v>
      </c>
      <c r="J1423" t="s">
        <v>4288</v>
      </c>
      <c r="K1423" t="s">
        <v>5683</v>
      </c>
      <c r="L1423" t="s">
        <v>5684</v>
      </c>
      <c r="M1423" t="s">
        <v>4775</v>
      </c>
      <c r="N1423" t="s">
        <v>6661</v>
      </c>
      <c r="O1423" t="s">
        <v>6844</v>
      </c>
      <c r="P1423" t="s">
        <v>6845</v>
      </c>
      <c r="Q1423" t="s">
        <v>2965</v>
      </c>
      <c r="R1423">
        <v>0</v>
      </c>
      <c r="S1423" t="s">
        <v>2965</v>
      </c>
      <c r="T1423">
        <v>0</v>
      </c>
      <c r="U1423" t="s">
        <v>2965</v>
      </c>
      <c r="V1423">
        <v>0</v>
      </c>
      <c r="W1423" t="s">
        <v>2965</v>
      </c>
      <c r="X1423">
        <v>0</v>
      </c>
      <c r="Y1423" t="s">
        <v>2965</v>
      </c>
      <c r="Z1423">
        <v>0</v>
      </c>
      <c r="AA1423" t="s">
        <v>4937</v>
      </c>
      <c r="AB1423" t="s">
        <v>6846</v>
      </c>
      <c r="AC1423" t="s">
        <v>2965</v>
      </c>
      <c r="AD1423">
        <v>0</v>
      </c>
      <c r="AE1423" t="s">
        <v>2965</v>
      </c>
      <c r="AF1423" t="s">
        <v>2965</v>
      </c>
      <c r="AG1423">
        <v>0</v>
      </c>
      <c r="AH1423" t="s">
        <v>2965</v>
      </c>
      <c r="AI1423">
        <v>0</v>
      </c>
      <c r="AJ1423">
        <v>0</v>
      </c>
      <c r="AK1423">
        <v>0</v>
      </c>
      <c r="AL1423">
        <v>0</v>
      </c>
      <c r="AM1423">
        <v>0</v>
      </c>
      <c r="AN1423">
        <v>0</v>
      </c>
      <c r="AO1423" t="s">
        <v>2965</v>
      </c>
      <c r="AP1423" t="s">
        <v>4360</v>
      </c>
      <c r="AQ1423" t="s">
        <v>4360</v>
      </c>
      <c r="AR1423" t="s">
        <v>6847</v>
      </c>
      <c r="AS1423" t="s">
        <v>6843</v>
      </c>
    </row>
    <row r="1424" spans="1:45" ht="17.25" customHeight="1">
      <c r="A1424" s="1403" t="str">
        <f t="shared" si="77"/>
        <v/>
      </c>
      <c r="B1424" s="1403" t="str">
        <f t="shared" si="79"/>
        <v/>
      </c>
      <c r="C1424" s="1403" t="str">
        <f t="shared" si="78"/>
        <v/>
      </c>
      <c r="D1424" s="1403" t="str">
        <f t="shared" si="79"/>
        <v/>
      </c>
      <c r="E1424" s="1403" t="str">
        <f t="shared" si="80"/>
        <v>A04AS183 Finishing Work Exterior/Interior Finish Work Hard Wood Trim</v>
      </c>
      <c r="F1424" s="1403" t="str">
        <f t="shared" si="81"/>
        <v>A04AS183-00001 Finishing Work Exterior/Interior Finish Work Hard Wood Trim     for Wall   H&lt;150mm</v>
      </c>
      <c r="G1424" s="1404" t="str" cm="1">
        <f t="array" ref="G1424:H1424">_xlfn.TEXTSPLIT(I1424,"-")</f>
        <v>A04AS183</v>
      </c>
      <c r="H1424" s="1404" t="str">
        <v>00001</v>
      </c>
      <c r="I1424" t="s">
        <v>6848</v>
      </c>
      <c r="J1424" t="s">
        <v>4288</v>
      </c>
      <c r="K1424" t="s">
        <v>5683</v>
      </c>
      <c r="L1424" t="s">
        <v>5684</v>
      </c>
      <c r="M1424" t="s">
        <v>4775</v>
      </c>
      <c r="N1424" t="s">
        <v>6661</v>
      </c>
      <c r="O1424" t="s">
        <v>6849</v>
      </c>
      <c r="P1424" t="s">
        <v>6850</v>
      </c>
      <c r="Q1424" t="s">
        <v>2965</v>
      </c>
      <c r="R1424">
        <v>0</v>
      </c>
      <c r="S1424" t="s">
        <v>2965</v>
      </c>
      <c r="T1424">
        <v>0</v>
      </c>
      <c r="U1424" t="s">
        <v>2965</v>
      </c>
      <c r="V1424">
        <v>0</v>
      </c>
      <c r="W1424" t="s">
        <v>2965</v>
      </c>
      <c r="X1424">
        <v>0</v>
      </c>
      <c r="Y1424" t="s">
        <v>4302</v>
      </c>
      <c r="Z1424" t="s">
        <v>6840</v>
      </c>
      <c r="AA1424" t="s">
        <v>2965</v>
      </c>
      <c r="AB1424">
        <v>0</v>
      </c>
      <c r="AC1424" t="s">
        <v>2965</v>
      </c>
      <c r="AD1424">
        <v>0</v>
      </c>
      <c r="AE1424" t="s">
        <v>5840</v>
      </c>
      <c r="AF1424" t="s">
        <v>5841</v>
      </c>
      <c r="AG1424">
        <v>0</v>
      </c>
      <c r="AH1424" t="s">
        <v>5842</v>
      </c>
      <c r="AI1424">
        <v>0</v>
      </c>
      <c r="AJ1424">
        <v>0</v>
      </c>
      <c r="AK1424">
        <v>0</v>
      </c>
      <c r="AL1424">
        <v>0</v>
      </c>
      <c r="AM1424">
        <v>0</v>
      </c>
      <c r="AN1424">
        <v>0</v>
      </c>
      <c r="AO1424" t="s">
        <v>2965</v>
      </c>
      <c r="AP1424" t="s">
        <v>3423</v>
      </c>
      <c r="AQ1424" t="s">
        <v>3423</v>
      </c>
      <c r="AR1424" t="s">
        <v>6851</v>
      </c>
      <c r="AS1424" t="s">
        <v>6848</v>
      </c>
    </row>
    <row r="1425" spans="1:45" ht="17.25" customHeight="1">
      <c r="A1425" s="1403" t="str">
        <f t="shared" si="77"/>
        <v/>
      </c>
      <c r="B1425" s="1403" t="str">
        <f t="shared" si="79"/>
        <v/>
      </c>
      <c r="C1425" s="1403" t="str">
        <f t="shared" si="78"/>
        <v/>
      </c>
      <c r="D1425" s="1403" t="str">
        <f t="shared" si="79"/>
        <v/>
      </c>
      <c r="E1425" s="1403" t="str">
        <f t="shared" si="80"/>
        <v>A04AS183 Finishing Work Exterior/Interior Finish Work Hard Wood Trim</v>
      </c>
      <c r="F1425" s="1403" t="str">
        <f t="shared" si="81"/>
        <v>A04AS183-00002 Finishing Work Exterior/Interior Finish Work Hard Wood Trim     for Wall   150mm≤H&lt;200mm</v>
      </c>
      <c r="G1425" s="1404" t="str" cm="1">
        <f t="array" ref="G1425:H1425">_xlfn.TEXTSPLIT(I1425,"-")</f>
        <v>A04AS183</v>
      </c>
      <c r="H1425" s="1404" t="str">
        <v>00002</v>
      </c>
      <c r="I1425" t="s">
        <v>6852</v>
      </c>
      <c r="J1425" t="s">
        <v>4288</v>
      </c>
      <c r="K1425" t="s">
        <v>5683</v>
      </c>
      <c r="L1425" t="s">
        <v>5684</v>
      </c>
      <c r="M1425" t="s">
        <v>4775</v>
      </c>
      <c r="N1425" t="s">
        <v>6661</v>
      </c>
      <c r="O1425" t="s">
        <v>6849</v>
      </c>
      <c r="P1425" t="s">
        <v>6850</v>
      </c>
      <c r="Q1425" t="s">
        <v>2965</v>
      </c>
      <c r="R1425">
        <v>0</v>
      </c>
      <c r="S1425" t="s">
        <v>2965</v>
      </c>
      <c r="T1425">
        <v>0</v>
      </c>
      <c r="U1425" t="s">
        <v>2965</v>
      </c>
      <c r="V1425">
        <v>0</v>
      </c>
      <c r="W1425" t="s">
        <v>2965</v>
      </c>
      <c r="X1425">
        <v>0</v>
      </c>
      <c r="Y1425" t="s">
        <v>4302</v>
      </c>
      <c r="Z1425" t="s">
        <v>6840</v>
      </c>
      <c r="AA1425" t="s">
        <v>2965</v>
      </c>
      <c r="AB1425">
        <v>0</v>
      </c>
      <c r="AC1425" t="s">
        <v>2965</v>
      </c>
      <c r="AD1425">
        <v>0</v>
      </c>
      <c r="AE1425" t="s">
        <v>5845</v>
      </c>
      <c r="AF1425" t="s">
        <v>5846</v>
      </c>
      <c r="AG1425">
        <v>0</v>
      </c>
      <c r="AH1425" t="s">
        <v>5842</v>
      </c>
      <c r="AI1425">
        <v>0</v>
      </c>
      <c r="AJ1425">
        <v>0</v>
      </c>
      <c r="AK1425">
        <v>0</v>
      </c>
      <c r="AL1425">
        <v>0</v>
      </c>
      <c r="AM1425">
        <v>0</v>
      </c>
      <c r="AN1425">
        <v>0</v>
      </c>
      <c r="AO1425" t="s">
        <v>2965</v>
      </c>
      <c r="AP1425" t="s">
        <v>3423</v>
      </c>
      <c r="AQ1425" t="s">
        <v>3423</v>
      </c>
      <c r="AR1425" t="s">
        <v>6851</v>
      </c>
      <c r="AS1425" t="s">
        <v>6852</v>
      </c>
    </row>
    <row r="1426" spans="1:45" ht="17.25" customHeight="1">
      <c r="A1426" s="1403" t="str">
        <f t="shared" si="77"/>
        <v/>
      </c>
      <c r="B1426" s="1403" t="str">
        <f t="shared" si="79"/>
        <v/>
      </c>
      <c r="C1426" s="1403" t="str">
        <f t="shared" si="78"/>
        <v/>
      </c>
      <c r="D1426" s="1403" t="str">
        <f t="shared" si="79"/>
        <v/>
      </c>
      <c r="E1426" s="1403" t="str">
        <f t="shared" si="80"/>
        <v>A04AS183 Finishing Work Exterior/Interior Finish Work Hard Wood Trim</v>
      </c>
      <c r="F1426" s="1403" t="str">
        <f t="shared" si="81"/>
        <v>A04AS183-00003 Finishing Work Exterior/Interior Finish Work Hard Wood Trim     for Wall   200mm≤H</v>
      </c>
      <c r="G1426" s="1404" t="str" cm="1">
        <f t="array" ref="G1426:H1426">_xlfn.TEXTSPLIT(I1426,"-")</f>
        <v>A04AS183</v>
      </c>
      <c r="H1426" s="1404" t="str">
        <v>00003</v>
      </c>
      <c r="I1426" t="s">
        <v>6853</v>
      </c>
      <c r="J1426" t="s">
        <v>4288</v>
      </c>
      <c r="K1426" t="s">
        <v>5683</v>
      </c>
      <c r="L1426" t="s">
        <v>5684</v>
      </c>
      <c r="M1426" t="s">
        <v>4775</v>
      </c>
      <c r="N1426" t="s">
        <v>6661</v>
      </c>
      <c r="O1426" t="s">
        <v>6849</v>
      </c>
      <c r="P1426" t="s">
        <v>6850</v>
      </c>
      <c r="Q1426" t="s">
        <v>2965</v>
      </c>
      <c r="R1426">
        <v>0</v>
      </c>
      <c r="S1426" t="s">
        <v>2965</v>
      </c>
      <c r="T1426">
        <v>0</v>
      </c>
      <c r="U1426" t="s">
        <v>2965</v>
      </c>
      <c r="V1426">
        <v>0</v>
      </c>
      <c r="W1426" t="s">
        <v>2965</v>
      </c>
      <c r="X1426">
        <v>0</v>
      </c>
      <c r="Y1426" t="s">
        <v>4302</v>
      </c>
      <c r="Z1426" t="s">
        <v>6840</v>
      </c>
      <c r="AA1426" t="s">
        <v>2965</v>
      </c>
      <c r="AB1426">
        <v>0</v>
      </c>
      <c r="AC1426" t="s">
        <v>2965</v>
      </c>
      <c r="AD1426">
        <v>0</v>
      </c>
      <c r="AE1426" t="s">
        <v>5848</v>
      </c>
      <c r="AF1426" t="s">
        <v>5849</v>
      </c>
      <c r="AG1426">
        <v>0</v>
      </c>
      <c r="AH1426" t="s">
        <v>5842</v>
      </c>
      <c r="AI1426">
        <v>0</v>
      </c>
      <c r="AJ1426">
        <v>0</v>
      </c>
      <c r="AK1426">
        <v>0</v>
      </c>
      <c r="AL1426">
        <v>0</v>
      </c>
      <c r="AM1426">
        <v>0</v>
      </c>
      <c r="AN1426">
        <v>0</v>
      </c>
      <c r="AO1426" t="s">
        <v>2965</v>
      </c>
      <c r="AP1426" t="s">
        <v>3423</v>
      </c>
      <c r="AQ1426" t="s">
        <v>3423</v>
      </c>
      <c r="AR1426" t="s">
        <v>6851</v>
      </c>
      <c r="AS1426" t="s">
        <v>6853</v>
      </c>
    </row>
    <row r="1427" spans="1:45" ht="17.25" customHeight="1">
      <c r="A1427" s="1403" t="str">
        <f t="shared" si="77"/>
        <v/>
      </c>
      <c r="B1427" s="1403" t="str">
        <f t="shared" si="79"/>
        <v/>
      </c>
      <c r="C1427" s="1403" t="str">
        <f t="shared" si="78"/>
        <v/>
      </c>
      <c r="D1427" s="1403" t="str">
        <f t="shared" si="79"/>
        <v/>
      </c>
      <c r="E1427" s="1403" t="str">
        <f t="shared" si="80"/>
        <v>A04AS184 Finishing Work Exterior/Interior Finish Work Aluminum Baseboard</v>
      </c>
      <c r="F1427" s="1403" t="str">
        <f t="shared" si="81"/>
        <v>A04AS184-00001 Finishing Work Exterior/Interior Finish Work Aluminum Baseboard     for Skirt w/ Adhesive  H&lt;150mm</v>
      </c>
      <c r="G1427" s="1404" t="str" cm="1">
        <f t="array" ref="G1427:H1427">_xlfn.TEXTSPLIT(I1427,"-")</f>
        <v>A04AS184</v>
      </c>
      <c r="H1427" s="1404" t="str">
        <v>00001</v>
      </c>
      <c r="I1427" t="s">
        <v>6854</v>
      </c>
      <c r="J1427" t="s">
        <v>4288</v>
      </c>
      <c r="K1427" t="s">
        <v>5683</v>
      </c>
      <c r="L1427" t="s">
        <v>5684</v>
      </c>
      <c r="M1427" t="s">
        <v>4775</v>
      </c>
      <c r="N1427" t="s">
        <v>6661</v>
      </c>
      <c r="O1427" t="s">
        <v>6855</v>
      </c>
      <c r="P1427" t="s">
        <v>6856</v>
      </c>
      <c r="Q1427" t="s">
        <v>2965</v>
      </c>
      <c r="R1427">
        <v>0</v>
      </c>
      <c r="S1427" t="s">
        <v>2965</v>
      </c>
      <c r="T1427">
        <v>0</v>
      </c>
      <c r="U1427" t="s">
        <v>2965</v>
      </c>
      <c r="V1427">
        <v>0</v>
      </c>
      <c r="W1427" t="s">
        <v>2965</v>
      </c>
      <c r="X1427">
        <v>0</v>
      </c>
      <c r="Y1427" t="s">
        <v>4345</v>
      </c>
      <c r="Z1427" t="s">
        <v>6857</v>
      </c>
      <c r="AA1427" t="s">
        <v>4940</v>
      </c>
      <c r="AB1427" t="s">
        <v>6858</v>
      </c>
      <c r="AC1427" t="s">
        <v>2965</v>
      </c>
      <c r="AD1427">
        <v>0</v>
      </c>
      <c r="AE1427" t="s">
        <v>5840</v>
      </c>
      <c r="AF1427" t="s">
        <v>5841</v>
      </c>
      <c r="AG1427">
        <v>0</v>
      </c>
      <c r="AH1427" t="s">
        <v>5842</v>
      </c>
      <c r="AI1427">
        <v>0</v>
      </c>
      <c r="AJ1427">
        <v>0</v>
      </c>
      <c r="AK1427">
        <v>0</v>
      </c>
      <c r="AL1427">
        <v>0</v>
      </c>
      <c r="AM1427">
        <v>0</v>
      </c>
      <c r="AN1427">
        <v>0</v>
      </c>
      <c r="AO1427" t="s">
        <v>2965</v>
      </c>
      <c r="AP1427" t="s">
        <v>3423</v>
      </c>
      <c r="AQ1427" t="s">
        <v>3423</v>
      </c>
      <c r="AR1427" t="s">
        <v>6859</v>
      </c>
      <c r="AS1427" t="s">
        <v>6854</v>
      </c>
    </row>
    <row r="1428" spans="1:45" ht="17.25" customHeight="1">
      <c r="A1428" s="1403" t="str">
        <f>IF(ISNUMBER(SEARCH("Steel Swing",$F1428)),$H1428,"")</f>
        <v/>
      </c>
      <c r="B1428" s="1403" t="str">
        <f>IF(A1428="","",IF(ISNA($P1428),"",$P1428))</f>
        <v/>
      </c>
      <c r="C1428" s="1403" t="str">
        <f>IF(ISNUMBER(SEARCH("Steel Hanger",$F1428)),$H1428,"")</f>
        <v/>
      </c>
      <c r="D1428" s="1403" t="str">
        <f>IF(C1428="","",IF(ISNA($P1428),"",$P1428))</f>
        <v/>
      </c>
      <c r="E1428" s="1403" t="str">
        <f t="shared" si="80"/>
        <v>A04AS184 Finishing Work Exterior/Interior Finish Work Aluminum Baseboard</v>
      </c>
      <c r="F1428" s="1403" t="str">
        <f t="shared" si="81"/>
        <v>A04AS184-00002 Finishing Work Exterior/Interior Finish Work Aluminum Baseboard     for Skirt w/ Adhesive  150mm≤H&lt;200mm</v>
      </c>
      <c r="G1428" s="1404" t="str" cm="1">
        <f t="array" ref="G1428:H1428">_xlfn.TEXTSPLIT(I1428,"-")</f>
        <v>A04AS184</v>
      </c>
      <c r="H1428" s="1404" t="str">
        <v>00002</v>
      </c>
      <c r="I1428" t="s">
        <v>6860</v>
      </c>
      <c r="J1428" t="s">
        <v>4288</v>
      </c>
      <c r="K1428" t="s">
        <v>5683</v>
      </c>
      <c r="L1428" t="s">
        <v>5684</v>
      </c>
      <c r="M1428" t="s">
        <v>4775</v>
      </c>
      <c r="N1428" t="s">
        <v>6661</v>
      </c>
      <c r="O1428" t="s">
        <v>6855</v>
      </c>
      <c r="P1428" t="s">
        <v>6856</v>
      </c>
      <c r="Q1428" t="s">
        <v>2965</v>
      </c>
      <c r="R1428">
        <v>0</v>
      </c>
      <c r="S1428" t="s">
        <v>2965</v>
      </c>
      <c r="T1428">
        <v>0</v>
      </c>
      <c r="U1428" t="s">
        <v>2965</v>
      </c>
      <c r="V1428">
        <v>0</v>
      </c>
      <c r="W1428" t="s">
        <v>2965</v>
      </c>
      <c r="X1428">
        <v>0</v>
      </c>
      <c r="Y1428" t="s">
        <v>4345</v>
      </c>
      <c r="Z1428" t="s">
        <v>6857</v>
      </c>
      <c r="AA1428" t="s">
        <v>4940</v>
      </c>
      <c r="AB1428" t="s">
        <v>6858</v>
      </c>
      <c r="AC1428" t="s">
        <v>2965</v>
      </c>
      <c r="AD1428">
        <v>0</v>
      </c>
      <c r="AE1428" t="s">
        <v>5845</v>
      </c>
      <c r="AF1428" t="s">
        <v>5846</v>
      </c>
      <c r="AG1428">
        <v>0</v>
      </c>
      <c r="AH1428" t="s">
        <v>5842</v>
      </c>
      <c r="AI1428">
        <v>0</v>
      </c>
      <c r="AJ1428">
        <v>0</v>
      </c>
      <c r="AK1428">
        <v>0</v>
      </c>
      <c r="AL1428">
        <v>0</v>
      </c>
      <c r="AM1428">
        <v>0</v>
      </c>
      <c r="AN1428">
        <v>0</v>
      </c>
      <c r="AO1428" t="s">
        <v>2965</v>
      </c>
      <c r="AP1428" t="s">
        <v>3423</v>
      </c>
      <c r="AQ1428" t="s">
        <v>3423</v>
      </c>
      <c r="AR1428" t="s">
        <v>6859</v>
      </c>
      <c r="AS1428" t="s">
        <v>6860</v>
      </c>
    </row>
    <row r="1429" spans="1:45" ht="17.25" customHeight="1">
      <c r="A1429" s="1403" t="str">
        <f t="shared" ref="A1429:A1433" si="82">IF(ISNUMBER(SEARCH("Steel Swing",$F1429)),$H1429,"")</f>
        <v/>
      </c>
      <c r="B1429" s="1403" t="str">
        <f t="shared" ref="B1429:B1434" si="83">IF(A1429="","",IF(ISNA($P1429),"",$P1429))</f>
        <v/>
      </c>
      <c r="C1429" s="1403" t="str">
        <f t="shared" ref="C1429:C1431" si="84">IF(ISNUMBER(SEARCH("Steel Hanger",$F1429)),$H1429,"")</f>
        <v/>
      </c>
      <c r="D1429" s="1403" t="str">
        <f t="shared" ref="D1429:D1434" si="85">IF(C1429="","",IF(ISNA($P1429),"",$P1429))</f>
        <v/>
      </c>
      <c r="E1429" s="1403" t="str">
        <f t="shared" si="80"/>
        <v>A04AS184 Finishing Work Exterior/Interior Finish Work Aluminum Baseboard</v>
      </c>
      <c r="F1429" s="1403" t="str">
        <f t="shared" si="81"/>
        <v>A04AS184-00003 Finishing Work Exterior/Interior Finish Work Aluminum Baseboard     for Skirt w/ Adhesive  200mm≤H</v>
      </c>
      <c r="G1429" s="1404" t="str" cm="1">
        <f t="array" ref="G1429:H1429">_xlfn.TEXTSPLIT(I1429,"-")</f>
        <v>A04AS184</v>
      </c>
      <c r="H1429" s="1404" t="str">
        <v>00003</v>
      </c>
      <c r="I1429" t="s">
        <v>6861</v>
      </c>
      <c r="J1429" t="s">
        <v>4288</v>
      </c>
      <c r="K1429" t="s">
        <v>5683</v>
      </c>
      <c r="L1429" t="s">
        <v>5684</v>
      </c>
      <c r="M1429" t="s">
        <v>4775</v>
      </c>
      <c r="N1429" t="s">
        <v>6661</v>
      </c>
      <c r="O1429" t="s">
        <v>6855</v>
      </c>
      <c r="P1429" t="s">
        <v>6856</v>
      </c>
      <c r="Q1429" t="s">
        <v>2965</v>
      </c>
      <c r="R1429">
        <v>0</v>
      </c>
      <c r="S1429" t="s">
        <v>2965</v>
      </c>
      <c r="T1429">
        <v>0</v>
      </c>
      <c r="U1429" t="s">
        <v>2965</v>
      </c>
      <c r="V1429">
        <v>0</v>
      </c>
      <c r="W1429" t="s">
        <v>2965</v>
      </c>
      <c r="X1429">
        <v>0</v>
      </c>
      <c r="Y1429" t="s">
        <v>4345</v>
      </c>
      <c r="Z1429" t="s">
        <v>6857</v>
      </c>
      <c r="AA1429" t="s">
        <v>4940</v>
      </c>
      <c r="AB1429" t="s">
        <v>6858</v>
      </c>
      <c r="AC1429" t="s">
        <v>2965</v>
      </c>
      <c r="AD1429">
        <v>0</v>
      </c>
      <c r="AE1429" t="s">
        <v>5848</v>
      </c>
      <c r="AF1429" t="s">
        <v>5849</v>
      </c>
      <c r="AG1429">
        <v>0</v>
      </c>
      <c r="AH1429" t="s">
        <v>5842</v>
      </c>
      <c r="AI1429">
        <v>0</v>
      </c>
      <c r="AJ1429">
        <v>0</v>
      </c>
      <c r="AK1429">
        <v>0</v>
      </c>
      <c r="AL1429">
        <v>0</v>
      </c>
      <c r="AM1429">
        <v>0</v>
      </c>
      <c r="AN1429">
        <v>0</v>
      </c>
      <c r="AO1429" t="s">
        <v>2965</v>
      </c>
      <c r="AP1429" t="s">
        <v>3423</v>
      </c>
      <c r="AQ1429" t="s">
        <v>3423</v>
      </c>
      <c r="AR1429" t="s">
        <v>6859</v>
      </c>
      <c r="AS1429" t="s">
        <v>6861</v>
      </c>
    </row>
    <row r="1430" spans="1:45" ht="17.25" customHeight="1">
      <c r="A1430" s="1403" t="str">
        <f t="shared" si="82"/>
        <v/>
      </c>
      <c r="B1430" s="1403" t="str">
        <f t="shared" si="83"/>
        <v/>
      </c>
      <c r="C1430" s="1403" t="str">
        <f t="shared" si="84"/>
        <v/>
      </c>
      <c r="D1430" s="1403" t="str">
        <f t="shared" si="85"/>
        <v/>
      </c>
      <c r="E1430" s="1403" t="str">
        <f t="shared" si="80"/>
        <v>A04AS185 Finishing Work Exterior/Interior Finish Work Coved Rubber Skirting</v>
      </c>
      <c r="F1430" s="1403" t="str">
        <f t="shared" si="81"/>
        <v>A04AS185-00001 Finishing Work Exterior/Interior Finish Work Coved Rubber Skirting     for Skirt w/ Adhesive  H&lt;150mm</v>
      </c>
      <c r="G1430" s="1404" t="str" cm="1">
        <f t="array" ref="G1430:H1430">_xlfn.TEXTSPLIT(I1430,"-")</f>
        <v>A04AS185</v>
      </c>
      <c r="H1430" s="1404" t="str">
        <v>00001</v>
      </c>
      <c r="I1430" t="s">
        <v>6862</v>
      </c>
      <c r="J1430" t="s">
        <v>4288</v>
      </c>
      <c r="K1430" t="s">
        <v>5683</v>
      </c>
      <c r="L1430" t="s">
        <v>5684</v>
      </c>
      <c r="M1430" t="s">
        <v>4775</v>
      </c>
      <c r="N1430" t="s">
        <v>6661</v>
      </c>
      <c r="O1430" t="s">
        <v>6863</v>
      </c>
      <c r="P1430" t="s">
        <v>6864</v>
      </c>
      <c r="Q1430" t="s">
        <v>2965</v>
      </c>
      <c r="R1430">
        <v>0</v>
      </c>
      <c r="S1430" t="s">
        <v>2965</v>
      </c>
      <c r="T1430">
        <v>0</v>
      </c>
      <c r="U1430" t="s">
        <v>2965</v>
      </c>
      <c r="V1430">
        <v>0</v>
      </c>
      <c r="W1430" t="s">
        <v>2965</v>
      </c>
      <c r="X1430">
        <v>0</v>
      </c>
      <c r="Y1430" t="s">
        <v>4345</v>
      </c>
      <c r="Z1430" t="s">
        <v>6857</v>
      </c>
      <c r="AA1430" t="s">
        <v>4940</v>
      </c>
      <c r="AB1430" t="s">
        <v>6858</v>
      </c>
      <c r="AC1430" t="s">
        <v>2965</v>
      </c>
      <c r="AD1430">
        <v>0</v>
      </c>
      <c r="AE1430" t="s">
        <v>5840</v>
      </c>
      <c r="AF1430" t="s">
        <v>5841</v>
      </c>
      <c r="AG1430">
        <v>0</v>
      </c>
      <c r="AH1430" t="s">
        <v>5842</v>
      </c>
      <c r="AI1430">
        <v>0</v>
      </c>
      <c r="AJ1430">
        <v>0</v>
      </c>
      <c r="AK1430">
        <v>0</v>
      </c>
      <c r="AL1430">
        <v>0</v>
      </c>
      <c r="AM1430">
        <v>0</v>
      </c>
      <c r="AN1430">
        <v>0</v>
      </c>
      <c r="AO1430" t="s">
        <v>2965</v>
      </c>
      <c r="AP1430" t="s">
        <v>3423</v>
      </c>
      <c r="AQ1430" t="s">
        <v>3423</v>
      </c>
      <c r="AR1430" t="s">
        <v>6865</v>
      </c>
      <c r="AS1430" t="s">
        <v>6862</v>
      </c>
    </row>
    <row r="1431" spans="1:45" ht="17.25" customHeight="1">
      <c r="A1431" s="1403" t="str">
        <f t="shared" si="82"/>
        <v/>
      </c>
      <c r="B1431" s="1403" t="str">
        <f t="shared" si="83"/>
        <v/>
      </c>
      <c r="C1431" s="1403" t="str">
        <f t="shared" si="84"/>
        <v/>
      </c>
      <c r="D1431" s="1403" t="str">
        <f t="shared" si="85"/>
        <v/>
      </c>
      <c r="E1431" s="1403" t="str">
        <f t="shared" si="80"/>
        <v>A04AS185 Finishing Work Exterior/Interior Finish Work Coved Rubber Skirting</v>
      </c>
      <c r="F1431" s="1403" t="str">
        <f t="shared" si="81"/>
        <v>A04AS185-00002 Finishing Work Exterior/Interior Finish Work Coved Rubber Skirting     for Skirt w/ Adhesive  150mm≤H&lt;200mm</v>
      </c>
      <c r="G1431" s="1404" t="str" cm="1">
        <f t="array" ref="G1431:H1431">_xlfn.TEXTSPLIT(I1431,"-")</f>
        <v>A04AS185</v>
      </c>
      <c r="H1431" s="1404" t="str">
        <v>00002</v>
      </c>
      <c r="I1431" t="s">
        <v>6866</v>
      </c>
      <c r="J1431" t="s">
        <v>4288</v>
      </c>
      <c r="K1431" t="s">
        <v>5683</v>
      </c>
      <c r="L1431" t="s">
        <v>5684</v>
      </c>
      <c r="M1431" t="s">
        <v>4775</v>
      </c>
      <c r="N1431" t="s">
        <v>6661</v>
      </c>
      <c r="O1431" t="s">
        <v>6863</v>
      </c>
      <c r="P1431" t="s">
        <v>6864</v>
      </c>
      <c r="Q1431" t="s">
        <v>2965</v>
      </c>
      <c r="R1431">
        <v>0</v>
      </c>
      <c r="S1431" t="s">
        <v>2965</v>
      </c>
      <c r="T1431">
        <v>0</v>
      </c>
      <c r="U1431" t="s">
        <v>2965</v>
      </c>
      <c r="V1431">
        <v>0</v>
      </c>
      <c r="W1431" t="s">
        <v>2965</v>
      </c>
      <c r="X1431">
        <v>0</v>
      </c>
      <c r="Y1431" t="s">
        <v>4345</v>
      </c>
      <c r="Z1431" t="s">
        <v>6857</v>
      </c>
      <c r="AA1431" t="s">
        <v>4940</v>
      </c>
      <c r="AB1431" t="s">
        <v>6858</v>
      </c>
      <c r="AC1431" t="s">
        <v>2965</v>
      </c>
      <c r="AD1431">
        <v>0</v>
      </c>
      <c r="AE1431" t="s">
        <v>5845</v>
      </c>
      <c r="AF1431" t="s">
        <v>5846</v>
      </c>
      <c r="AG1431">
        <v>0</v>
      </c>
      <c r="AH1431" t="s">
        <v>5842</v>
      </c>
      <c r="AI1431">
        <v>0</v>
      </c>
      <c r="AJ1431">
        <v>0</v>
      </c>
      <c r="AK1431">
        <v>0</v>
      </c>
      <c r="AL1431">
        <v>0</v>
      </c>
      <c r="AM1431">
        <v>0</v>
      </c>
      <c r="AN1431">
        <v>0</v>
      </c>
      <c r="AO1431" t="s">
        <v>2965</v>
      </c>
      <c r="AP1431" t="s">
        <v>3423</v>
      </c>
      <c r="AQ1431" t="s">
        <v>3423</v>
      </c>
      <c r="AR1431" t="s">
        <v>6865</v>
      </c>
      <c r="AS1431" t="s">
        <v>6866</v>
      </c>
    </row>
    <row r="1432" spans="1:45" ht="17.25" customHeight="1">
      <c r="A1432" s="1403" t="str">
        <f t="shared" si="82"/>
        <v/>
      </c>
      <c r="B1432" s="1403" t="str">
        <f t="shared" si="83"/>
        <v/>
      </c>
      <c r="C1432" s="1403" t="str">
        <f>IF(ISNUMBER(SEARCH("Aluminum Swing",$F1432)),$H1432,"")</f>
        <v/>
      </c>
      <c r="D1432" s="1403" t="str">
        <f t="shared" si="85"/>
        <v/>
      </c>
      <c r="E1432" s="1403" t="str">
        <f t="shared" si="80"/>
        <v>A04AS185 Finishing Work Exterior/Interior Finish Work Coved Rubber Skirting</v>
      </c>
      <c r="F1432" s="1403" t="str">
        <f t="shared" si="81"/>
        <v>A04AS185-00003 Finishing Work Exterior/Interior Finish Work Coved Rubber Skirting     for Skirt w/ Adhesive  200mm≤H</v>
      </c>
      <c r="G1432" s="1404" t="str" cm="1">
        <f t="array" ref="G1432:H1432">_xlfn.TEXTSPLIT(I1432,"-")</f>
        <v>A04AS185</v>
      </c>
      <c r="H1432" s="1404" t="str">
        <v>00003</v>
      </c>
      <c r="I1432" t="s">
        <v>6867</v>
      </c>
      <c r="J1432" t="s">
        <v>4288</v>
      </c>
      <c r="K1432" t="s">
        <v>5683</v>
      </c>
      <c r="L1432" t="s">
        <v>5684</v>
      </c>
      <c r="M1432" t="s">
        <v>4775</v>
      </c>
      <c r="N1432" t="s">
        <v>6661</v>
      </c>
      <c r="O1432" t="s">
        <v>6863</v>
      </c>
      <c r="P1432" t="s">
        <v>6864</v>
      </c>
      <c r="Q1432" t="s">
        <v>2965</v>
      </c>
      <c r="R1432">
        <v>0</v>
      </c>
      <c r="S1432" t="s">
        <v>2965</v>
      </c>
      <c r="T1432">
        <v>0</v>
      </c>
      <c r="U1432" t="s">
        <v>2965</v>
      </c>
      <c r="V1432">
        <v>0</v>
      </c>
      <c r="W1432" t="s">
        <v>2965</v>
      </c>
      <c r="X1432">
        <v>0</v>
      </c>
      <c r="Y1432" t="s">
        <v>4345</v>
      </c>
      <c r="Z1432" t="s">
        <v>6857</v>
      </c>
      <c r="AA1432" t="s">
        <v>4940</v>
      </c>
      <c r="AB1432" t="s">
        <v>6858</v>
      </c>
      <c r="AC1432" t="s">
        <v>2965</v>
      </c>
      <c r="AD1432">
        <v>0</v>
      </c>
      <c r="AE1432" t="s">
        <v>5848</v>
      </c>
      <c r="AF1432" t="s">
        <v>5849</v>
      </c>
      <c r="AG1432">
        <v>0</v>
      </c>
      <c r="AH1432" t="s">
        <v>5842</v>
      </c>
      <c r="AI1432">
        <v>0</v>
      </c>
      <c r="AJ1432">
        <v>0</v>
      </c>
      <c r="AK1432">
        <v>0</v>
      </c>
      <c r="AL1432">
        <v>0</v>
      </c>
      <c r="AM1432">
        <v>0</v>
      </c>
      <c r="AN1432">
        <v>0</v>
      </c>
      <c r="AO1432" t="s">
        <v>2965</v>
      </c>
      <c r="AP1432" t="s">
        <v>3423</v>
      </c>
      <c r="AQ1432" t="s">
        <v>3423</v>
      </c>
      <c r="AR1432" t="s">
        <v>6865</v>
      </c>
      <c r="AS1432" t="s">
        <v>6867</v>
      </c>
    </row>
    <row r="1433" spans="1:45" ht="17.25" customHeight="1">
      <c r="A1433" s="1403" t="str">
        <f t="shared" si="82"/>
        <v/>
      </c>
      <c r="B1433" s="1403" t="str">
        <f t="shared" si="83"/>
        <v/>
      </c>
      <c r="C1433" s="1403" t="str">
        <f>IF(ISNUMBER(SEARCH("Aluminum Swing",$F1433)),$H1433,"")</f>
        <v/>
      </c>
      <c r="D1433" s="1403" t="str">
        <f t="shared" si="85"/>
        <v/>
      </c>
      <c r="E1433" s="1403" t="str">
        <f t="shared" si="80"/>
        <v>A04AS186 Finishing Work Exterior/Interior Finish Work Fiber Board Ceiling System</v>
      </c>
      <c r="F1433" s="1403" t="str">
        <f t="shared" si="81"/>
        <v xml:space="preserve">A04AS186-00001 Finishing Work Exterior/Interior Finish Work Fiber Board Ceiling System M-Bar System     w/ Hot-Dip Galvanized Suspension System &amp; Accessories(Moldings, Ceiling Access Door/Hatch, Curtain Boxes and etc.)  </v>
      </c>
      <c r="G1433" s="1404" t="str" cm="1">
        <f t="array" ref="G1433:H1433">_xlfn.TEXTSPLIT(I1433,"-")</f>
        <v>A04AS186</v>
      </c>
      <c r="H1433" s="1404" t="str">
        <v>00001</v>
      </c>
      <c r="I1433" t="s">
        <v>6868</v>
      </c>
      <c r="J1433" t="s">
        <v>4288</v>
      </c>
      <c r="K1433" t="s">
        <v>5683</v>
      </c>
      <c r="L1433" t="s">
        <v>5684</v>
      </c>
      <c r="M1433" t="s">
        <v>4775</v>
      </c>
      <c r="N1433" t="s">
        <v>6661</v>
      </c>
      <c r="O1433" t="s">
        <v>6869</v>
      </c>
      <c r="P1433" t="s">
        <v>6870</v>
      </c>
      <c r="Q1433" t="s">
        <v>6871</v>
      </c>
      <c r="R1433" t="s">
        <v>6872</v>
      </c>
      <c r="S1433" t="s">
        <v>2965</v>
      </c>
      <c r="T1433">
        <v>0</v>
      </c>
      <c r="U1433" t="s">
        <v>2965</v>
      </c>
      <c r="V1433">
        <v>0</v>
      </c>
      <c r="W1433" t="s">
        <v>2965</v>
      </c>
      <c r="X1433">
        <v>0</v>
      </c>
      <c r="Y1433" t="s">
        <v>2965</v>
      </c>
      <c r="Z1433">
        <v>0</v>
      </c>
      <c r="AA1433" t="s">
        <v>4943</v>
      </c>
      <c r="AB1433" t="s">
        <v>6873</v>
      </c>
      <c r="AC1433" t="s">
        <v>2965</v>
      </c>
      <c r="AD1433">
        <v>0</v>
      </c>
      <c r="AE1433" t="s">
        <v>2965</v>
      </c>
      <c r="AF1433">
        <v>0</v>
      </c>
      <c r="AG1433">
        <v>0</v>
      </c>
      <c r="AH1433" t="s">
        <v>6874</v>
      </c>
      <c r="AI1433">
        <v>0</v>
      </c>
      <c r="AJ1433">
        <v>0</v>
      </c>
      <c r="AK1433">
        <v>0</v>
      </c>
      <c r="AL1433">
        <v>0</v>
      </c>
      <c r="AM1433">
        <v>0</v>
      </c>
      <c r="AN1433">
        <v>0</v>
      </c>
      <c r="AO1433" t="s">
        <v>2965</v>
      </c>
      <c r="AP1433" t="s">
        <v>4360</v>
      </c>
      <c r="AQ1433" t="s">
        <v>4360</v>
      </c>
      <c r="AR1433" t="s">
        <v>6875</v>
      </c>
      <c r="AS1433" t="s">
        <v>6868</v>
      </c>
    </row>
    <row r="1434" spans="1:45" ht="17.25" customHeight="1">
      <c r="A1434" s="1403" t="str">
        <f>IF(ISNUMBER(SEARCH("Revolving",$F1434)),$H1434,"")</f>
        <v/>
      </c>
      <c r="B1434" s="1403" t="str">
        <f t="shared" si="83"/>
        <v/>
      </c>
      <c r="C1434" s="1403" t="str">
        <f>IF(ISNUMBER(SEARCH("Aluminum Swing",$F1434)),$H1434,"")</f>
        <v/>
      </c>
      <c r="D1434" s="1403" t="str">
        <f t="shared" si="85"/>
        <v/>
      </c>
      <c r="E1434" s="1403" t="str">
        <f t="shared" si="80"/>
        <v>A04AS186 Finishing Work Exterior/Interior Finish Work Fiber Board Ceiling System</v>
      </c>
      <c r="F1434" s="1403" t="str">
        <f t="shared" si="81"/>
        <v xml:space="preserve">A04AS186-00002 Finishing Work Exterior/Interior Finish Work Fiber Board Ceiling System T-Bar System     w/ Hot-Dip Galvanized Suspension System &amp; Accessories(Moldings, Ceiling Access Door/Hatch, Curtain Boxes and etc.)  </v>
      </c>
      <c r="G1434" s="1404" t="str" cm="1">
        <f t="array" ref="G1434:H1434">_xlfn.TEXTSPLIT(I1434,"-")</f>
        <v>A04AS186</v>
      </c>
      <c r="H1434" s="1404" t="str">
        <v>00002</v>
      </c>
      <c r="I1434" t="s">
        <v>6876</v>
      </c>
      <c r="J1434" t="s">
        <v>4288</v>
      </c>
      <c r="K1434" t="s">
        <v>5683</v>
      </c>
      <c r="L1434" t="s">
        <v>5684</v>
      </c>
      <c r="M1434" t="s">
        <v>4775</v>
      </c>
      <c r="N1434" t="s">
        <v>6661</v>
      </c>
      <c r="O1434" t="s">
        <v>6869</v>
      </c>
      <c r="P1434" t="s">
        <v>6870</v>
      </c>
      <c r="Q1434" t="s">
        <v>6877</v>
      </c>
      <c r="R1434" t="s">
        <v>6878</v>
      </c>
      <c r="S1434" t="s">
        <v>2965</v>
      </c>
      <c r="T1434">
        <v>0</v>
      </c>
      <c r="U1434" t="s">
        <v>2965</v>
      </c>
      <c r="V1434">
        <v>0</v>
      </c>
      <c r="W1434" t="s">
        <v>2965</v>
      </c>
      <c r="X1434">
        <v>0</v>
      </c>
      <c r="Y1434" t="s">
        <v>2965</v>
      </c>
      <c r="Z1434">
        <v>0</v>
      </c>
      <c r="AA1434" t="s">
        <v>4943</v>
      </c>
      <c r="AB1434" t="s">
        <v>6873</v>
      </c>
      <c r="AC1434" t="s">
        <v>2965</v>
      </c>
      <c r="AD1434">
        <v>0</v>
      </c>
      <c r="AE1434" t="s">
        <v>2965</v>
      </c>
      <c r="AF1434">
        <v>0</v>
      </c>
      <c r="AG1434">
        <v>0</v>
      </c>
      <c r="AH1434" t="s">
        <v>6874</v>
      </c>
      <c r="AI1434">
        <v>0</v>
      </c>
      <c r="AJ1434">
        <v>0</v>
      </c>
      <c r="AK1434">
        <v>0</v>
      </c>
      <c r="AL1434">
        <v>0</v>
      </c>
      <c r="AM1434">
        <v>0</v>
      </c>
      <c r="AN1434">
        <v>0</v>
      </c>
      <c r="AO1434" t="s">
        <v>2965</v>
      </c>
      <c r="AP1434" t="s">
        <v>4360</v>
      </c>
      <c r="AQ1434" t="s">
        <v>4360</v>
      </c>
      <c r="AR1434" t="s">
        <v>6875</v>
      </c>
      <c r="AS1434" t="s">
        <v>6876</v>
      </c>
    </row>
    <row r="1435" spans="1:45" ht="17.25" customHeight="1">
      <c r="A1435" s="1403" t="str">
        <f>IF(ISNUMBER(SEARCH("Revolving",$F1435)),$H1435,"")</f>
        <v/>
      </c>
      <c r="B1435" s="1403" t="str">
        <f t="shared" ref="B1435:D1498" si="86">IF(A1435="","",IF(ISNA($R1435),"",$R1435))</f>
        <v/>
      </c>
      <c r="C1435" s="1403" t="str">
        <f>IF(ISNUMBER(SEARCH("Aluminum Swing",$F1435)),$H1435,"")</f>
        <v/>
      </c>
      <c r="D1435" s="1403" t="str">
        <f t="shared" si="86"/>
        <v/>
      </c>
      <c r="E1435" s="1403" t="str">
        <f t="shared" si="80"/>
        <v>A04AS187 Finishing Work Exterior/Interior Finish Work Gypsum Plaster Board Ceiling System</v>
      </c>
      <c r="F1435" s="1403" t="str">
        <f t="shared" si="81"/>
        <v>A04AS187-00001 Finishing Work Exterior/Interior Finish Work Gypsum Plaster Board Ceiling System M-Bar System     w/ Hot-Dip Galvanized Suspension System &amp; Accessories(Moldings, Ceiling Access Door/Hatch, Curtain Boxes and etc.)  1-Layer Gypsumboard THK=12.5mm</v>
      </c>
      <c r="G1435" s="1404" t="str" cm="1">
        <f t="array" ref="G1435:H1435">_xlfn.TEXTSPLIT(I1435,"-")</f>
        <v>A04AS187</v>
      </c>
      <c r="H1435" s="1404" t="str">
        <v>00001</v>
      </c>
      <c r="I1435" t="s">
        <v>6879</v>
      </c>
      <c r="J1435" t="s">
        <v>4288</v>
      </c>
      <c r="K1435" t="s">
        <v>5683</v>
      </c>
      <c r="L1435" t="s">
        <v>5684</v>
      </c>
      <c r="M1435" t="s">
        <v>4775</v>
      </c>
      <c r="N1435" t="s">
        <v>6661</v>
      </c>
      <c r="O1435" t="s">
        <v>6880</v>
      </c>
      <c r="P1435" t="s">
        <v>6881</v>
      </c>
      <c r="Q1435" t="s">
        <v>6871</v>
      </c>
      <c r="R1435" t="s">
        <v>6872</v>
      </c>
      <c r="S1435" t="s">
        <v>2965</v>
      </c>
      <c r="T1435">
        <v>0</v>
      </c>
      <c r="U1435" t="s">
        <v>2965</v>
      </c>
      <c r="V1435">
        <v>0</v>
      </c>
      <c r="W1435" t="s">
        <v>2965</v>
      </c>
      <c r="X1435">
        <v>0</v>
      </c>
      <c r="Y1435" t="s">
        <v>2965</v>
      </c>
      <c r="Z1435">
        <v>0</v>
      </c>
      <c r="AA1435" t="s">
        <v>4943</v>
      </c>
      <c r="AB1435" t="s">
        <v>6873</v>
      </c>
      <c r="AC1435" t="s">
        <v>2965</v>
      </c>
      <c r="AD1435">
        <v>0</v>
      </c>
      <c r="AE1435" t="s">
        <v>6065</v>
      </c>
      <c r="AF1435" t="s">
        <v>6753</v>
      </c>
      <c r="AG1435">
        <v>0</v>
      </c>
      <c r="AH1435" t="s">
        <v>2965</v>
      </c>
      <c r="AI1435">
        <v>0</v>
      </c>
      <c r="AJ1435">
        <v>0</v>
      </c>
      <c r="AK1435">
        <v>0</v>
      </c>
      <c r="AL1435">
        <v>0</v>
      </c>
      <c r="AM1435">
        <v>0</v>
      </c>
      <c r="AN1435">
        <v>0</v>
      </c>
      <c r="AO1435" t="s">
        <v>2965</v>
      </c>
      <c r="AP1435" t="s">
        <v>4360</v>
      </c>
      <c r="AQ1435" t="s">
        <v>4360</v>
      </c>
      <c r="AR1435" t="s">
        <v>6882</v>
      </c>
      <c r="AS1435" t="s">
        <v>6879</v>
      </c>
    </row>
    <row r="1436" spans="1:45" ht="17.25" customHeight="1">
      <c r="A1436" s="1403" t="str">
        <f t="shared" ref="A1436:A1447" si="87">IF(ISNUMBER(SEARCH("Manual",$F1436)),$H1436,"")</f>
        <v/>
      </c>
      <c r="B1436" s="1403" t="str">
        <f t="shared" si="86"/>
        <v/>
      </c>
      <c r="C1436" s="1403" t="str">
        <f t="shared" ref="C1436:C1447" si="88">IF(ISNUMBER(SEARCH("Motorized",$F1436)),$H1436,"")</f>
        <v/>
      </c>
      <c r="D1436" s="1403" t="str">
        <f t="shared" si="86"/>
        <v/>
      </c>
      <c r="E1436" s="1403" t="str">
        <f t="shared" si="80"/>
        <v>A04AS187 Finishing Work Exterior/Interior Finish Work Gypsum Plaster Board Ceiling System</v>
      </c>
      <c r="F1436" s="1403" t="str">
        <f t="shared" si="81"/>
        <v>A04AS187-00002 Finishing Work Exterior/Interior Finish Work Gypsum Plaster Board Ceiling System M-Bar System     w/ Hot-Dip Galvanized Suspension System &amp; Accessories(Moldings, Ceiling Access Door/Hatch, Curtain Boxes and etc.)  1-Layer Gypsumboard THK=16mm</v>
      </c>
      <c r="G1436" s="1404" t="str" cm="1">
        <f t="array" ref="G1436:H1436">_xlfn.TEXTSPLIT(I1436,"-")</f>
        <v>A04AS187</v>
      </c>
      <c r="H1436" s="1404" t="str">
        <v>00002</v>
      </c>
      <c r="I1436" t="s">
        <v>6883</v>
      </c>
      <c r="J1436" t="s">
        <v>4288</v>
      </c>
      <c r="K1436" t="s">
        <v>5683</v>
      </c>
      <c r="L1436" t="s">
        <v>5684</v>
      </c>
      <c r="M1436" t="s">
        <v>4775</v>
      </c>
      <c r="N1436" t="s">
        <v>6661</v>
      </c>
      <c r="O1436" t="s">
        <v>6880</v>
      </c>
      <c r="P1436" t="s">
        <v>6881</v>
      </c>
      <c r="Q1436" t="s">
        <v>6871</v>
      </c>
      <c r="R1436" t="s">
        <v>6872</v>
      </c>
      <c r="S1436" t="s">
        <v>2965</v>
      </c>
      <c r="T1436">
        <v>0</v>
      </c>
      <c r="U1436" t="s">
        <v>2965</v>
      </c>
      <c r="V1436">
        <v>0</v>
      </c>
      <c r="W1436" t="s">
        <v>2965</v>
      </c>
      <c r="X1436">
        <v>0</v>
      </c>
      <c r="Y1436" t="s">
        <v>2965</v>
      </c>
      <c r="Z1436">
        <v>0</v>
      </c>
      <c r="AA1436" t="s">
        <v>4943</v>
      </c>
      <c r="AB1436" t="s">
        <v>6873</v>
      </c>
      <c r="AC1436" t="s">
        <v>2965</v>
      </c>
      <c r="AD1436">
        <v>0</v>
      </c>
      <c r="AE1436" t="s">
        <v>6070</v>
      </c>
      <c r="AF1436" t="s">
        <v>6755</v>
      </c>
      <c r="AG1436">
        <v>0</v>
      </c>
      <c r="AH1436" t="s">
        <v>2965</v>
      </c>
      <c r="AI1436">
        <v>0</v>
      </c>
      <c r="AJ1436">
        <v>0</v>
      </c>
      <c r="AK1436">
        <v>0</v>
      </c>
      <c r="AL1436">
        <v>0</v>
      </c>
      <c r="AM1436">
        <v>0</v>
      </c>
      <c r="AN1436">
        <v>0</v>
      </c>
      <c r="AO1436" t="s">
        <v>2965</v>
      </c>
      <c r="AP1436" t="s">
        <v>4360</v>
      </c>
      <c r="AQ1436" t="s">
        <v>4360</v>
      </c>
      <c r="AR1436" t="s">
        <v>6882</v>
      </c>
      <c r="AS1436" t="s">
        <v>6883</v>
      </c>
    </row>
    <row r="1437" spans="1:45" ht="17.25" customHeight="1">
      <c r="A1437" s="1403" t="str">
        <f t="shared" si="87"/>
        <v/>
      </c>
      <c r="B1437" s="1403" t="str">
        <f t="shared" si="86"/>
        <v/>
      </c>
      <c r="C1437" s="1403" t="str">
        <f t="shared" si="88"/>
        <v/>
      </c>
      <c r="D1437" s="1403" t="str">
        <f t="shared" si="86"/>
        <v/>
      </c>
      <c r="E1437" s="1403" t="str">
        <f t="shared" si="80"/>
        <v>A04AS188 Finishing Work Exterior/Interior Finish Work Moisture Resistant Gypsum Plaster Board Ceiling System</v>
      </c>
      <c r="F1437" s="1403" t="str">
        <f t="shared" si="81"/>
        <v>A04AS188-00001 Finishing Work Exterior/Interior Finish Work Moisture Resistant Gypsum Plaster Board Ceiling System M-Bar System     w/ Hot-Dip Galvanized Suspension System &amp; Accessories(Moldings, Ceiling Access Door/Hatch, Curtain Boxes and etc.)  1-Layer Gypsumboard THK=12.5mm</v>
      </c>
      <c r="G1437" s="1404" t="str" cm="1">
        <f t="array" ref="G1437:H1437">_xlfn.TEXTSPLIT(I1437,"-")</f>
        <v>A04AS188</v>
      </c>
      <c r="H1437" s="1404" t="str">
        <v>00001</v>
      </c>
      <c r="I1437" t="s">
        <v>6884</v>
      </c>
      <c r="J1437" t="s">
        <v>4288</v>
      </c>
      <c r="K1437" t="s">
        <v>5683</v>
      </c>
      <c r="L1437" t="s">
        <v>5684</v>
      </c>
      <c r="M1437" t="s">
        <v>4775</v>
      </c>
      <c r="N1437" t="s">
        <v>6661</v>
      </c>
      <c r="O1437" t="s">
        <v>6885</v>
      </c>
      <c r="P1437" t="s">
        <v>6886</v>
      </c>
      <c r="Q1437" t="s">
        <v>6871</v>
      </c>
      <c r="R1437" t="s">
        <v>6872</v>
      </c>
      <c r="S1437" t="s">
        <v>2965</v>
      </c>
      <c r="T1437">
        <v>0</v>
      </c>
      <c r="U1437" t="s">
        <v>2965</v>
      </c>
      <c r="V1437">
        <v>0</v>
      </c>
      <c r="W1437" t="s">
        <v>2965</v>
      </c>
      <c r="X1437">
        <v>0</v>
      </c>
      <c r="Y1437" t="s">
        <v>2965</v>
      </c>
      <c r="Z1437">
        <v>0</v>
      </c>
      <c r="AA1437" t="s">
        <v>4943</v>
      </c>
      <c r="AB1437" t="s">
        <v>6873</v>
      </c>
      <c r="AC1437" t="s">
        <v>2965</v>
      </c>
      <c r="AD1437">
        <v>0</v>
      </c>
      <c r="AE1437" t="s">
        <v>6065</v>
      </c>
      <c r="AF1437" t="s">
        <v>6753</v>
      </c>
      <c r="AG1437">
        <v>0</v>
      </c>
      <c r="AH1437" t="s">
        <v>2965</v>
      </c>
      <c r="AI1437">
        <v>0</v>
      </c>
      <c r="AJ1437">
        <v>0</v>
      </c>
      <c r="AK1437">
        <v>0</v>
      </c>
      <c r="AL1437">
        <v>0</v>
      </c>
      <c r="AM1437">
        <v>0</v>
      </c>
      <c r="AN1437">
        <v>0</v>
      </c>
      <c r="AO1437" t="s">
        <v>2965</v>
      </c>
      <c r="AP1437" t="s">
        <v>4360</v>
      </c>
      <c r="AQ1437" t="s">
        <v>4360</v>
      </c>
      <c r="AR1437" t="s">
        <v>6887</v>
      </c>
      <c r="AS1437" t="s">
        <v>6884</v>
      </c>
    </row>
    <row r="1438" spans="1:45" ht="17.25" customHeight="1">
      <c r="A1438" s="1403" t="str">
        <f t="shared" si="87"/>
        <v/>
      </c>
      <c r="B1438" s="1403" t="str">
        <f t="shared" si="86"/>
        <v/>
      </c>
      <c r="C1438" s="1403" t="str">
        <f t="shared" si="88"/>
        <v/>
      </c>
      <c r="D1438" s="1403" t="str">
        <f t="shared" si="86"/>
        <v/>
      </c>
      <c r="E1438" s="1403" t="str">
        <f t="shared" si="80"/>
        <v>A04AS188 Finishing Work Exterior/Interior Finish Work Moisture Resistant Gypsum Plaster Board Ceiling System</v>
      </c>
      <c r="F1438" s="1403" t="str">
        <f t="shared" si="81"/>
        <v>A04AS188-00002 Finishing Work Exterior/Interior Finish Work Moisture Resistant Gypsum Plaster Board Ceiling System M-Bar System     w/ Hot-Dip Galvanized Suspension System &amp; Accessories(Moldings, Ceiling Access Door/Hatch, Curtain Boxes and etc.)  1-Layer Gypsumboard THK=16mm</v>
      </c>
      <c r="G1438" s="1404" t="str" cm="1">
        <f t="array" ref="G1438:H1438">_xlfn.TEXTSPLIT(I1438,"-")</f>
        <v>A04AS188</v>
      </c>
      <c r="H1438" s="1404" t="str">
        <v>00002</v>
      </c>
      <c r="I1438" t="s">
        <v>6888</v>
      </c>
      <c r="J1438" t="s">
        <v>4288</v>
      </c>
      <c r="K1438" t="s">
        <v>5683</v>
      </c>
      <c r="L1438" t="s">
        <v>5684</v>
      </c>
      <c r="M1438" t="s">
        <v>4775</v>
      </c>
      <c r="N1438" t="s">
        <v>6661</v>
      </c>
      <c r="O1438" t="s">
        <v>6885</v>
      </c>
      <c r="P1438" t="s">
        <v>6886</v>
      </c>
      <c r="Q1438" t="s">
        <v>6871</v>
      </c>
      <c r="R1438" t="s">
        <v>6872</v>
      </c>
      <c r="S1438" t="s">
        <v>2965</v>
      </c>
      <c r="T1438">
        <v>0</v>
      </c>
      <c r="U1438" t="s">
        <v>2965</v>
      </c>
      <c r="V1438">
        <v>0</v>
      </c>
      <c r="W1438" t="s">
        <v>2965</v>
      </c>
      <c r="X1438">
        <v>0</v>
      </c>
      <c r="Y1438" t="s">
        <v>2965</v>
      </c>
      <c r="Z1438">
        <v>0</v>
      </c>
      <c r="AA1438" t="s">
        <v>4943</v>
      </c>
      <c r="AB1438" t="s">
        <v>6873</v>
      </c>
      <c r="AC1438" t="s">
        <v>2965</v>
      </c>
      <c r="AD1438">
        <v>0</v>
      </c>
      <c r="AE1438" t="s">
        <v>6070</v>
      </c>
      <c r="AF1438" t="s">
        <v>6755</v>
      </c>
      <c r="AG1438">
        <v>0</v>
      </c>
      <c r="AH1438" t="s">
        <v>2965</v>
      </c>
      <c r="AI1438">
        <v>0</v>
      </c>
      <c r="AJ1438">
        <v>0</v>
      </c>
      <c r="AK1438">
        <v>0</v>
      </c>
      <c r="AL1438">
        <v>0</v>
      </c>
      <c r="AM1438">
        <v>0</v>
      </c>
      <c r="AN1438">
        <v>0</v>
      </c>
      <c r="AO1438" t="s">
        <v>2965</v>
      </c>
      <c r="AP1438" t="s">
        <v>4360</v>
      </c>
      <c r="AQ1438" t="s">
        <v>4360</v>
      </c>
      <c r="AR1438" t="s">
        <v>6887</v>
      </c>
      <c r="AS1438" t="s">
        <v>6888</v>
      </c>
    </row>
    <row r="1439" spans="1:45" ht="17.25" customHeight="1">
      <c r="A1439" s="1403" t="str">
        <f t="shared" si="87"/>
        <v/>
      </c>
      <c r="B1439" s="1403" t="str">
        <f t="shared" si="86"/>
        <v/>
      </c>
      <c r="C1439" s="1403" t="str">
        <f t="shared" si="88"/>
        <v/>
      </c>
      <c r="D1439" s="1403" t="str">
        <f t="shared" si="86"/>
        <v/>
      </c>
      <c r="E1439" s="1403" t="str">
        <f t="shared" si="80"/>
        <v>A04AS189 Finishing Work Exterior/Interior Finish Work Cement Board Ceiling System</v>
      </c>
      <c r="F1439" s="1403" t="str">
        <f t="shared" si="81"/>
        <v xml:space="preserve">A04AS189-00001 Finishing Work Exterior/Interior Finish Work Cement Board Ceiling System M-Bar System     w/ Hot-Dip Galvanized Suspension System &amp; Accessories(Moldings, Ceiling Access Door/Hatch, Curtain Boxes and etc.)  </v>
      </c>
      <c r="G1439" s="1404" t="str" cm="1">
        <f t="array" ref="G1439:H1439">_xlfn.TEXTSPLIT(I1439,"-")</f>
        <v>A04AS189</v>
      </c>
      <c r="H1439" s="1404" t="str">
        <v>00001</v>
      </c>
      <c r="I1439" t="s">
        <v>6889</v>
      </c>
      <c r="J1439" t="s">
        <v>4288</v>
      </c>
      <c r="K1439" t="s">
        <v>5683</v>
      </c>
      <c r="L1439" t="s">
        <v>5684</v>
      </c>
      <c r="M1439" t="s">
        <v>4775</v>
      </c>
      <c r="N1439" t="s">
        <v>6661</v>
      </c>
      <c r="O1439" t="s">
        <v>6890</v>
      </c>
      <c r="P1439" t="s">
        <v>6891</v>
      </c>
      <c r="Q1439" t="s">
        <v>6871</v>
      </c>
      <c r="R1439" t="s">
        <v>6872</v>
      </c>
      <c r="S1439" t="s">
        <v>2965</v>
      </c>
      <c r="T1439">
        <v>0</v>
      </c>
      <c r="U1439" t="s">
        <v>2965</v>
      </c>
      <c r="V1439">
        <v>0</v>
      </c>
      <c r="W1439" t="s">
        <v>2965</v>
      </c>
      <c r="X1439">
        <v>0</v>
      </c>
      <c r="Y1439" t="s">
        <v>2965</v>
      </c>
      <c r="Z1439">
        <v>0</v>
      </c>
      <c r="AA1439" t="s">
        <v>4943</v>
      </c>
      <c r="AB1439" t="s">
        <v>6873</v>
      </c>
      <c r="AC1439" t="s">
        <v>2965</v>
      </c>
      <c r="AD1439">
        <v>0</v>
      </c>
      <c r="AE1439" t="s">
        <v>2965</v>
      </c>
      <c r="AF1439">
        <v>0</v>
      </c>
      <c r="AG1439">
        <v>0</v>
      </c>
      <c r="AH1439" t="s">
        <v>6874</v>
      </c>
      <c r="AI1439">
        <v>0</v>
      </c>
      <c r="AJ1439">
        <v>0</v>
      </c>
      <c r="AK1439">
        <v>0</v>
      </c>
      <c r="AL1439">
        <v>0</v>
      </c>
      <c r="AM1439">
        <v>0</v>
      </c>
      <c r="AN1439">
        <v>0</v>
      </c>
      <c r="AO1439" t="s">
        <v>2965</v>
      </c>
      <c r="AP1439" t="s">
        <v>4360</v>
      </c>
      <c r="AQ1439" t="s">
        <v>4360</v>
      </c>
      <c r="AR1439" t="s">
        <v>6892</v>
      </c>
      <c r="AS1439" t="s">
        <v>6889</v>
      </c>
    </row>
    <row r="1440" spans="1:45" ht="17.25" customHeight="1">
      <c r="A1440" s="1403" t="str">
        <f t="shared" si="87"/>
        <v/>
      </c>
      <c r="B1440" s="1403" t="str">
        <f t="shared" si="86"/>
        <v/>
      </c>
      <c r="C1440" s="1403" t="str">
        <f t="shared" si="88"/>
        <v/>
      </c>
      <c r="D1440" s="1403" t="str">
        <f t="shared" si="86"/>
        <v/>
      </c>
      <c r="E1440" s="1403" t="str">
        <f t="shared" si="80"/>
        <v>A04AS189 Finishing Work Exterior/Interior Finish Work Cement Board Ceiling System</v>
      </c>
      <c r="F1440" s="1403" t="str">
        <f t="shared" si="81"/>
        <v xml:space="preserve">A04AS189-00002 Finishing Work Exterior/Interior Finish Work Cement Board Ceiling System T-Bar System     w/ Hot-Dip Galvanized Suspension System &amp; Accessories(Moldings, Ceiling Access Door/Hatch, Curtain Boxes and etc.)  </v>
      </c>
      <c r="G1440" s="1404" t="str" cm="1">
        <f t="array" ref="G1440:H1440">_xlfn.TEXTSPLIT(I1440,"-")</f>
        <v>A04AS189</v>
      </c>
      <c r="H1440" s="1404" t="str">
        <v>00002</v>
      </c>
      <c r="I1440" t="s">
        <v>6893</v>
      </c>
      <c r="J1440" t="s">
        <v>4288</v>
      </c>
      <c r="K1440" t="s">
        <v>5683</v>
      </c>
      <c r="L1440" t="s">
        <v>5684</v>
      </c>
      <c r="M1440" t="s">
        <v>4775</v>
      </c>
      <c r="N1440" t="s">
        <v>6661</v>
      </c>
      <c r="O1440" t="s">
        <v>6890</v>
      </c>
      <c r="P1440" t="s">
        <v>6891</v>
      </c>
      <c r="Q1440" t="s">
        <v>6877</v>
      </c>
      <c r="R1440" t="s">
        <v>6878</v>
      </c>
      <c r="S1440" t="s">
        <v>2965</v>
      </c>
      <c r="T1440">
        <v>0</v>
      </c>
      <c r="U1440" t="s">
        <v>2965</v>
      </c>
      <c r="V1440">
        <v>0</v>
      </c>
      <c r="W1440" t="s">
        <v>2965</v>
      </c>
      <c r="X1440">
        <v>0</v>
      </c>
      <c r="Y1440" t="s">
        <v>2965</v>
      </c>
      <c r="Z1440">
        <v>0</v>
      </c>
      <c r="AA1440" t="s">
        <v>4943</v>
      </c>
      <c r="AB1440" t="s">
        <v>6873</v>
      </c>
      <c r="AC1440" t="s">
        <v>2965</v>
      </c>
      <c r="AD1440">
        <v>0</v>
      </c>
      <c r="AE1440" t="s">
        <v>2965</v>
      </c>
      <c r="AF1440">
        <v>0</v>
      </c>
      <c r="AG1440">
        <v>0</v>
      </c>
      <c r="AH1440" t="s">
        <v>6874</v>
      </c>
      <c r="AI1440">
        <v>0</v>
      </c>
      <c r="AJ1440">
        <v>0</v>
      </c>
      <c r="AK1440">
        <v>0</v>
      </c>
      <c r="AL1440">
        <v>0</v>
      </c>
      <c r="AM1440">
        <v>0</v>
      </c>
      <c r="AN1440">
        <v>0</v>
      </c>
      <c r="AO1440" t="s">
        <v>2965</v>
      </c>
      <c r="AP1440" t="s">
        <v>4360</v>
      </c>
      <c r="AQ1440" t="s">
        <v>4360</v>
      </c>
      <c r="AR1440" t="s">
        <v>6892</v>
      </c>
      <c r="AS1440" t="s">
        <v>6893</v>
      </c>
    </row>
    <row r="1441" spans="1:45" ht="17.25" customHeight="1">
      <c r="A1441" s="1403" t="str">
        <f t="shared" si="87"/>
        <v/>
      </c>
      <c r="B1441" s="1403" t="str">
        <f t="shared" si="86"/>
        <v/>
      </c>
      <c r="C1441" s="1403" t="str">
        <f t="shared" si="88"/>
        <v/>
      </c>
      <c r="D1441" s="1403" t="str">
        <f t="shared" si="86"/>
        <v/>
      </c>
      <c r="E1441" s="1403" t="str">
        <f t="shared" si="80"/>
        <v>A04AS190 Finishing Work Exterior/Interior Finish Work Acoustic Tiled Ceiling System</v>
      </c>
      <c r="F1441" s="1403" t="str">
        <f t="shared" si="81"/>
        <v xml:space="preserve">A04AS190-00001 Finishing Work Exterior/Interior Finish Work Acoustic Tiled Ceiling System M-Bar System     w/ Hot-Dip Galvanized Suspension System &amp; Accessories(Moldings, Ceiling Access Door/Hatch, Curtain Boxes and etc.)  </v>
      </c>
      <c r="G1441" s="1404" t="str" cm="1">
        <f t="array" ref="G1441:H1441">_xlfn.TEXTSPLIT(I1441,"-")</f>
        <v>A04AS190</v>
      </c>
      <c r="H1441" s="1404" t="str">
        <v>00001</v>
      </c>
      <c r="I1441" t="s">
        <v>6894</v>
      </c>
      <c r="J1441" t="s">
        <v>4288</v>
      </c>
      <c r="K1441" t="s">
        <v>5683</v>
      </c>
      <c r="L1441" t="s">
        <v>5684</v>
      </c>
      <c r="M1441" t="s">
        <v>4775</v>
      </c>
      <c r="N1441" t="s">
        <v>6661</v>
      </c>
      <c r="O1441" t="s">
        <v>6895</v>
      </c>
      <c r="P1441" t="s">
        <v>6896</v>
      </c>
      <c r="Q1441" t="s">
        <v>6871</v>
      </c>
      <c r="R1441" t="s">
        <v>6872</v>
      </c>
      <c r="S1441" t="s">
        <v>2965</v>
      </c>
      <c r="T1441">
        <v>0</v>
      </c>
      <c r="U1441" t="s">
        <v>2965</v>
      </c>
      <c r="V1441">
        <v>0</v>
      </c>
      <c r="W1441" t="s">
        <v>2965</v>
      </c>
      <c r="X1441">
        <v>0</v>
      </c>
      <c r="Y1441" t="s">
        <v>2965</v>
      </c>
      <c r="Z1441">
        <v>0</v>
      </c>
      <c r="AA1441" t="s">
        <v>4943</v>
      </c>
      <c r="AB1441" t="s">
        <v>6873</v>
      </c>
      <c r="AC1441" t="s">
        <v>2965</v>
      </c>
      <c r="AD1441">
        <v>0</v>
      </c>
      <c r="AE1441" t="s">
        <v>2965</v>
      </c>
      <c r="AF1441">
        <v>0</v>
      </c>
      <c r="AG1441">
        <v>0</v>
      </c>
      <c r="AH1441" t="s">
        <v>6874</v>
      </c>
      <c r="AI1441">
        <v>0</v>
      </c>
      <c r="AJ1441">
        <v>0</v>
      </c>
      <c r="AK1441">
        <v>0</v>
      </c>
      <c r="AL1441">
        <v>0</v>
      </c>
      <c r="AM1441">
        <v>0</v>
      </c>
      <c r="AN1441">
        <v>0</v>
      </c>
      <c r="AO1441" t="s">
        <v>2965</v>
      </c>
      <c r="AP1441" t="s">
        <v>4360</v>
      </c>
      <c r="AQ1441" t="s">
        <v>4360</v>
      </c>
      <c r="AR1441" t="s">
        <v>6897</v>
      </c>
      <c r="AS1441" t="s">
        <v>6894</v>
      </c>
    </row>
    <row r="1442" spans="1:45" ht="17.25" customHeight="1">
      <c r="A1442" s="1403" t="str">
        <f t="shared" si="87"/>
        <v/>
      </c>
      <c r="B1442" s="1403" t="str">
        <f t="shared" si="86"/>
        <v/>
      </c>
      <c r="C1442" s="1403" t="str">
        <f t="shared" si="88"/>
        <v/>
      </c>
      <c r="D1442" s="1403" t="str">
        <f t="shared" si="86"/>
        <v/>
      </c>
      <c r="E1442" s="1403" t="str">
        <f t="shared" si="80"/>
        <v>A04AS190 Finishing Work Exterior/Interior Finish Work Acoustic Tiled Ceiling System</v>
      </c>
      <c r="F1442" s="1403" t="str">
        <f t="shared" si="81"/>
        <v xml:space="preserve">A04AS190-00002 Finishing Work Exterior/Interior Finish Work Acoustic Tiled Ceiling System T-Bar System     w/ Hot-Dip Galvanized Suspension System &amp; Accessories(Moldings, Ceiling Access Door/Hatch, Curtain Boxes and etc.)  </v>
      </c>
      <c r="G1442" s="1404" t="str" cm="1">
        <f t="array" ref="G1442:H1442">_xlfn.TEXTSPLIT(I1442,"-")</f>
        <v>A04AS190</v>
      </c>
      <c r="H1442" s="1404" t="str">
        <v>00002</v>
      </c>
      <c r="I1442" t="s">
        <v>6898</v>
      </c>
      <c r="J1442" t="s">
        <v>4288</v>
      </c>
      <c r="K1442" t="s">
        <v>5683</v>
      </c>
      <c r="L1442" t="s">
        <v>5684</v>
      </c>
      <c r="M1442" t="s">
        <v>4775</v>
      </c>
      <c r="N1442" t="s">
        <v>6661</v>
      </c>
      <c r="O1442" t="s">
        <v>6895</v>
      </c>
      <c r="P1442" t="s">
        <v>6896</v>
      </c>
      <c r="Q1442" t="s">
        <v>6877</v>
      </c>
      <c r="R1442" t="s">
        <v>6878</v>
      </c>
      <c r="S1442" t="s">
        <v>2965</v>
      </c>
      <c r="T1442">
        <v>0</v>
      </c>
      <c r="U1442" t="s">
        <v>2965</v>
      </c>
      <c r="V1442">
        <v>0</v>
      </c>
      <c r="W1442" t="s">
        <v>2965</v>
      </c>
      <c r="X1442">
        <v>0</v>
      </c>
      <c r="Y1442" t="s">
        <v>2965</v>
      </c>
      <c r="Z1442">
        <v>0</v>
      </c>
      <c r="AA1442" t="s">
        <v>4943</v>
      </c>
      <c r="AB1442" t="s">
        <v>6873</v>
      </c>
      <c r="AC1442" t="s">
        <v>2965</v>
      </c>
      <c r="AD1442">
        <v>0</v>
      </c>
      <c r="AE1442" t="s">
        <v>2965</v>
      </c>
      <c r="AF1442">
        <v>0</v>
      </c>
      <c r="AG1442">
        <v>0</v>
      </c>
      <c r="AH1442" t="s">
        <v>6874</v>
      </c>
      <c r="AI1442">
        <v>0</v>
      </c>
      <c r="AJ1442">
        <v>0</v>
      </c>
      <c r="AK1442">
        <v>0</v>
      </c>
      <c r="AL1442">
        <v>0</v>
      </c>
      <c r="AM1442">
        <v>0</v>
      </c>
      <c r="AN1442">
        <v>0</v>
      </c>
      <c r="AO1442" t="s">
        <v>2965</v>
      </c>
      <c r="AP1442" t="s">
        <v>4360</v>
      </c>
      <c r="AQ1442" t="s">
        <v>4360</v>
      </c>
      <c r="AR1442" t="s">
        <v>6897</v>
      </c>
      <c r="AS1442" t="s">
        <v>6898</v>
      </c>
    </row>
    <row r="1443" spans="1:45" ht="17.25" customHeight="1">
      <c r="A1443" s="1403" t="str">
        <f t="shared" si="87"/>
        <v/>
      </c>
      <c r="B1443" s="1403" t="str">
        <f t="shared" si="86"/>
        <v/>
      </c>
      <c r="C1443" s="1403" t="str">
        <f t="shared" si="88"/>
        <v/>
      </c>
      <c r="D1443" s="1403" t="str">
        <f t="shared" si="86"/>
        <v/>
      </c>
      <c r="E1443" s="1403" t="str">
        <f t="shared" si="80"/>
        <v>A04AS191 Finishing Work Exterior/Interior Finish Work Moisture Resistant Tiled Ceiling System</v>
      </c>
      <c r="F1443" s="1403" t="str">
        <f t="shared" si="81"/>
        <v xml:space="preserve">A04AS191-00001 Finishing Work Exterior/Interior Finish Work Moisture Resistant Tiled Ceiling System M-Bar System     w/ Hot-Dip Galvanized Suspension System &amp; Accessories(Moldings, Ceiling Access Door/Hatch, Curtain Boxes and etc.)  </v>
      </c>
      <c r="G1443" s="1404" t="str" cm="1">
        <f t="array" ref="G1443:H1443">_xlfn.TEXTSPLIT(I1443,"-")</f>
        <v>A04AS191</v>
      </c>
      <c r="H1443" s="1404" t="str">
        <v>00001</v>
      </c>
      <c r="I1443" t="s">
        <v>6899</v>
      </c>
      <c r="J1443" t="s">
        <v>4288</v>
      </c>
      <c r="K1443" t="s">
        <v>5683</v>
      </c>
      <c r="L1443" t="s">
        <v>5684</v>
      </c>
      <c r="M1443" t="s">
        <v>4775</v>
      </c>
      <c r="N1443" t="s">
        <v>6661</v>
      </c>
      <c r="O1443" t="s">
        <v>6900</v>
      </c>
      <c r="P1443" t="s">
        <v>6901</v>
      </c>
      <c r="Q1443" t="s">
        <v>6871</v>
      </c>
      <c r="R1443" t="s">
        <v>6872</v>
      </c>
      <c r="S1443" t="s">
        <v>2965</v>
      </c>
      <c r="T1443">
        <v>0</v>
      </c>
      <c r="U1443" t="s">
        <v>2965</v>
      </c>
      <c r="V1443">
        <v>0</v>
      </c>
      <c r="W1443" t="s">
        <v>2965</v>
      </c>
      <c r="X1443">
        <v>0</v>
      </c>
      <c r="Y1443" t="s">
        <v>2965</v>
      </c>
      <c r="Z1443">
        <v>0</v>
      </c>
      <c r="AA1443" t="s">
        <v>4943</v>
      </c>
      <c r="AB1443" t="s">
        <v>6873</v>
      </c>
      <c r="AC1443" t="s">
        <v>2965</v>
      </c>
      <c r="AD1443">
        <v>0</v>
      </c>
      <c r="AE1443" t="s">
        <v>2965</v>
      </c>
      <c r="AF1443">
        <v>0</v>
      </c>
      <c r="AG1443">
        <v>0</v>
      </c>
      <c r="AH1443" t="s">
        <v>6874</v>
      </c>
      <c r="AI1443">
        <v>0</v>
      </c>
      <c r="AJ1443">
        <v>0</v>
      </c>
      <c r="AK1443">
        <v>0</v>
      </c>
      <c r="AL1443">
        <v>0</v>
      </c>
      <c r="AM1443">
        <v>0</v>
      </c>
      <c r="AN1443">
        <v>0</v>
      </c>
      <c r="AO1443" t="s">
        <v>2965</v>
      </c>
      <c r="AP1443" t="s">
        <v>4360</v>
      </c>
      <c r="AQ1443" t="s">
        <v>4360</v>
      </c>
      <c r="AR1443" t="s">
        <v>6902</v>
      </c>
      <c r="AS1443" t="s">
        <v>6899</v>
      </c>
    </row>
    <row r="1444" spans="1:45" ht="17.25" customHeight="1">
      <c r="A1444" s="1403" t="str">
        <f t="shared" si="87"/>
        <v/>
      </c>
      <c r="B1444" s="1403" t="str">
        <f t="shared" si="86"/>
        <v/>
      </c>
      <c r="C1444" s="1403" t="str">
        <f t="shared" si="88"/>
        <v/>
      </c>
      <c r="D1444" s="1403" t="str">
        <f t="shared" si="86"/>
        <v/>
      </c>
      <c r="E1444" s="1403" t="str">
        <f t="shared" si="80"/>
        <v>A04AS191 Finishing Work Exterior/Interior Finish Work Moisture Resistant Tiled Ceiling System</v>
      </c>
      <c r="F1444" s="1403" t="str">
        <f t="shared" si="81"/>
        <v xml:space="preserve">A04AS191-00002 Finishing Work Exterior/Interior Finish Work Moisture Resistant Tiled Ceiling System T-Bar System     w/ Hot-Dip Galvanized Suspension System &amp; Accessories(Moldings, Ceiling Access Door/Hatch, Curtain Boxes and etc.)  </v>
      </c>
      <c r="G1444" s="1404" t="str" cm="1">
        <f t="array" ref="G1444:H1444">_xlfn.TEXTSPLIT(I1444,"-")</f>
        <v>A04AS191</v>
      </c>
      <c r="H1444" s="1404" t="str">
        <v>00002</v>
      </c>
      <c r="I1444" t="s">
        <v>6903</v>
      </c>
      <c r="J1444" t="s">
        <v>4288</v>
      </c>
      <c r="K1444" t="s">
        <v>5683</v>
      </c>
      <c r="L1444" t="s">
        <v>5684</v>
      </c>
      <c r="M1444" t="s">
        <v>4775</v>
      </c>
      <c r="N1444" t="s">
        <v>6661</v>
      </c>
      <c r="O1444" t="s">
        <v>6900</v>
      </c>
      <c r="P1444" t="s">
        <v>6901</v>
      </c>
      <c r="Q1444" t="s">
        <v>6877</v>
      </c>
      <c r="R1444" t="s">
        <v>6878</v>
      </c>
      <c r="S1444" t="s">
        <v>2965</v>
      </c>
      <c r="T1444">
        <v>0</v>
      </c>
      <c r="U1444" t="s">
        <v>2965</v>
      </c>
      <c r="V1444">
        <v>0</v>
      </c>
      <c r="W1444" t="s">
        <v>2965</v>
      </c>
      <c r="X1444">
        <v>0</v>
      </c>
      <c r="Y1444" t="s">
        <v>2965</v>
      </c>
      <c r="Z1444">
        <v>0</v>
      </c>
      <c r="AA1444" t="s">
        <v>4943</v>
      </c>
      <c r="AB1444" t="s">
        <v>6873</v>
      </c>
      <c r="AC1444" t="s">
        <v>2965</v>
      </c>
      <c r="AD1444">
        <v>0</v>
      </c>
      <c r="AE1444" t="s">
        <v>2965</v>
      </c>
      <c r="AF1444">
        <v>0</v>
      </c>
      <c r="AG1444">
        <v>0</v>
      </c>
      <c r="AH1444" t="s">
        <v>6874</v>
      </c>
      <c r="AI1444">
        <v>0</v>
      </c>
      <c r="AJ1444">
        <v>0</v>
      </c>
      <c r="AK1444">
        <v>0</v>
      </c>
      <c r="AL1444">
        <v>0</v>
      </c>
      <c r="AM1444">
        <v>0</v>
      </c>
      <c r="AN1444">
        <v>0</v>
      </c>
      <c r="AO1444" t="s">
        <v>2965</v>
      </c>
      <c r="AP1444" t="s">
        <v>4360</v>
      </c>
      <c r="AQ1444" t="s">
        <v>4360</v>
      </c>
      <c r="AR1444" t="s">
        <v>6902</v>
      </c>
      <c r="AS1444" t="s">
        <v>6903</v>
      </c>
    </row>
    <row r="1445" spans="1:45" ht="17.25" customHeight="1">
      <c r="A1445" s="1403" t="str">
        <f t="shared" si="87"/>
        <v/>
      </c>
      <c r="B1445" s="1403" t="str">
        <f t="shared" si="86"/>
        <v/>
      </c>
      <c r="C1445" s="1403" t="str">
        <f t="shared" si="88"/>
        <v/>
      </c>
      <c r="D1445" s="1403" t="str">
        <f t="shared" si="86"/>
        <v/>
      </c>
      <c r="E1445" s="1403" t="str">
        <f t="shared" si="80"/>
        <v>A04AS192 Finishing Work Exterior/Interior Finish Work Aluminum Spandrel Ceiling System</v>
      </c>
      <c r="F1445" s="1403" t="str">
        <f t="shared" si="81"/>
        <v xml:space="preserve">A04AS192-00001 Finishing Work Exterior/Interior Finish Work Aluminum Spandrel Ceiling System M-Bar System     w/ Hot-Dip Galvanized Suspension System &amp; Accessories(Moldings, Ceiling Access Door/Hatch, Curtain Boxes and etc.)  </v>
      </c>
      <c r="G1445" s="1404" t="str" cm="1">
        <f t="array" ref="G1445:H1445">_xlfn.TEXTSPLIT(I1445,"-")</f>
        <v>A04AS192</v>
      </c>
      <c r="H1445" s="1404" t="str">
        <v>00001</v>
      </c>
      <c r="I1445" t="s">
        <v>6904</v>
      </c>
      <c r="J1445" t="s">
        <v>4288</v>
      </c>
      <c r="K1445" t="s">
        <v>5683</v>
      </c>
      <c r="L1445" t="s">
        <v>5684</v>
      </c>
      <c r="M1445" t="s">
        <v>4775</v>
      </c>
      <c r="N1445" t="s">
        <v>6661</v>
      </c>
      <c r="O1445" t="s">
        <v>6905</v>
      </c>
      <c r="P1445" t="s">
        <v>6906</v>
      </c>
      <c r="Q1445" t="s">
        <v>6871</v>
      </c>
      <c r="R1445" t="s">
        <v>6872</v>
      </c>
      <c r="S1445" t="s">
        <v>2965</v>
      </c>
      <c r="T1445">
        <v>0</v>
      </c>
      <c r="U1445" t="s">
        <v>2965</v>
      </c>
      <c r="V1445">
        <v>0</v>
      </c>
      <c r="W1445" t="s">
        <v>2965</v>
      </c>
      <c r="X1445">
        <v>0</v>
      </c>
      <c r="Y1445" t="s">
        <v>2965</v>
      </c>
      <c r="Z1445">
        <v>0</v>
      </c>
      <c r="AA1445" t="s">
        <v>4943</v>
      </c>
      <c r="AB1445" t="s">
        <v>6873</v>
      </c>
      <c r="AC1445" t="s">
        <v>2965</v>
      </c>
      <c r="AD1445">
        <v>0</v>
      </c>
      <c r="AE1445" t="s">
        <v>2965</v>
      </c>
      <c r="AF1445" t="s">
        <v>2965</v>
      </c>
      <c r="AG1445">
        <v>0</v>
      </c>
      <c r="AH1445" t="s">
        <v>2965</v>
      </c>
      <c r="AI1445">
        <v>0</v>
      </c>
      <c r="AJ1445">
        <v>0</v>
      </c>
      <c r="AK1445">
        <v>0</v>
      </c>
      <c r="AL1445">
        <v>0</v>
      </c>
      <c r="AM1445">
        <v>0</v>
      </c>
      <c r="AN1445">
        <v>0</v>
      </c>
      <c r="AO1445" t="s">
        <v>2965</v>
      </c>
      <c r="AP1445" t="s">
        <v>4360</v>
      </c>
      <c r="AQ1445" t="s">
        <v>4360</v>
      </c>
      <c r="AR1445" t="s">
        <v>6907</v>
      </c>
      <c r="AS1445" t="s">
        <v>6904</v>
      </c>
    </row>
    <row r="1446" spans="1:45" ht="17.25" customHeight="1">
      <c r="A1446" s="1403" t="str">
        <f t="shared" si="87"/>
        <v/>
      </c>
      <c r="B1446" s="1403" t="str">
        <f t="shared" si="86"/>
        <v/>
      </c>
      <c r="C1446" s="1403" t="str">
        <f t="shared" si="88"/>
        <v/>
      </c>
      <c r="D1446" s="1403" t="str">
        <f t="shared" si="86"/>
        <v/>
      </c>
      <c r="E1446" s="1403" t="str">
        <f t="shared" si="80"/>
        <v>A04AS193 Finishing Work Exterior/Interior Finish Work Metal Open Cell Ceiling</v>
      </c>
      <c r="F1446" s="1403" t="str">
        <f t="shared" si="81"/>
        <v xml:space="preserve">A04AS193-00001 Finishing Work Exterior/Interior Finish Work Metal Open Cell Ceiling M-Bar System     w/ Hot-Dip Galvanized Suspension System &amp; Accessories(Moldings, Ceiling Access Door/Hatch, Curtain Boxes and etc.)  </v>
      </c>
      <c r="G1446" s="1404" t="str" cm="1">
        <f t="array" ref="G1446:H1446">_xlfn.TEXTSPLIT(I1446,"-")</f>
        <v>A04AS193</v>
      </c>
      <c r="H1446" s="1404" t="str">
        <v>00001</v>
      </c>
      <c r="I1446" t="s">
        <v>6908</v>
      </c>
      <c r="J1446" t="s">
        <v>4288</v>
      </c>
      <c r="K1446" t="s">
        <v>5683</v>
      </c>
      <c r="L1446" t="s">
        <v>5684</v>
      </c>
      <c r="M1446" t="s">
        <v>4775</v>
      </c>
      <c r="N1446" t="s">
        <v>6661</v>
      </c>
      <c r="O1446" t="s">
        <v>6909</v>
      </c>
      <c r="P1446" t="s">
        <v>6910</v>
      </c>
      <c r="Q1446" t="s">
        <v>6871</v>
      </c>
      <c r="R1446" t="s">
        <v>6872</v>
      </c>
      <c r="S1446" t="s">
        <v>2965</v>
      </c>
      <c r="T1446">
        <v>0</v>
      </c>
      <c r="U1446" t="s">
        <v>2965</v>
      </c>
      <c r="V1446">
        <v>0</v>
      </c>
      <c r="W1446" t="s">
        <v>2965</v>
      </c>
      <c r="X1446">
        <v>0</v>
      </c>
      <c r="Y1446" t="s">
        <v>2965</v>
      </c>
      <c r="Z1446">
        <v>0</v>
      </c>
      <c r="AA1446" t="s">
        <v>4943</v>
      </c>
      <c r="AB1446" t="s">
        <v>6873</v>
      </c>
      <c r="AC1446" t="s">
        <v>2965</v>
      </c>
      <c r="AD1446">
        <v>0</v>
      </c>
      <c r="AE1446" t="s">
        <v>2965</v>
      </c>
      <c r="AF1446" t="s">
        <v>2965</v>
      </c>
      <c r="AG1446">
        <v>0</v>
      </c>
      <c r="AH1446" t="s">
        <v>2965</v>
      </c>
      <c r="AI1446">
        <v>0</v>
      </c>
      <c r="AJ1446">
        <v>0</v>
      </c>
      <c r="AK1446">
        <v>0</v>
      </c>
      <c r="AL1446">
        <v>0</v>
      </c>
      <c r="AM1446">
        <v>0</v>
      </c>
      <c r="AN1446">
        <v>0</v>
      </c>
      <c r="AO1446" t="s">
        <v>2965</v>
      </c>
      <c r="AP1446" t="s">
        <v>4360</v>
      </c>
      <c r="AQ1446" t="s">
        <v>4360</v>
      </c>
      <c r="AR1446" t="s">
        <v>6911</v>
      </c>
      <c r="AS1446" t="s">
        <v>6908</v>
      </c>
    </row>
    <row r="1447" spans="1:45" ht="17.25" customHeight="1">
      <c r="A1447" s="1403" t="str">
        <f t="shared" si="87"/>
        <v/>
      </c>
      <c r="B1447" s="1403" t="str">
        <f t="shared" si="86"/>
        <v/>
      </c>
      <c r="C1447" s="1403" t="str">
        <f t="shared" si="88"/>
        <v/>
      </c>
      <c r="D1447" s="1403" t="str">
        <f t="shared" si="86"/>
        <v/>
      </c>
      <c r="E1447" s="1403" t="str">
        <f t="shared" si="80"/>
        <v>A04AS194 Finishing Work Exterior/Interior Finish Work Rigid Insulation</v>
      </c>
      <c r="F1447" s="1403" t="str">
        <f t="shared" si="81"/>
        <v>A04AS194-00001 Finishing Work Exterior/Interior Finish Work Rigid Insulation     for Exposed Ceiling Structure of Cable Room w/ Accessories  THK&lt;50mm</v>
      </c>
      <c r="G1447" s="1404" t="str" cm="1">
        <f t="array" ref="G1447:H1447">_xlfn.TEXTSPLIT(I1447,"-")</f>
        <v>A04AS194</v>
      </c>
      <c r="H1447" s="1404" t="str">
        <v>00001</v>
      </c>
      <c r="I1447" t="s">
        <v>6912</v>
      </c>
      <c r="J1447" t="s">
        <v>4288</v>
      </c>
      <c r="K1447" t="s">
        <v>5683</v>
      </c>
      <c r="L1447" t="s">
        <v>5684</v>
      </c>
      <c r="M1447" t="s">
        <v>4775</v>
      </c>
      <c r="N1447" t="s">
        <v>6661</v>
      </c>
      <c r="O1447" t="s">
        <v>6913</v>
      </c>
      <c r="P1447" t="s">
        <v>6760</v>
      </c>
      <c r="Q1447" t="s">
        <v>2965</v>
      </c>
      <c r="R1447">
        <v>0</v>
      </c>
      <c r="S1447" t="s">
        <v>2965</v>
      </c>
      <c r="T1447">
        <v>0</v>
      </c>
      <c r="U1447" t="s">
        <v>2965</v>
      </c>
      <c r="V1447">
        <v>0</v>
      </c>
      <c r="W1447" t="s">
        <v>2965</v>
      </c>
      <c r="X1447">
        <v>0</v>
      </c>
      <c r="Y1447" t="s">
        <v>4353</v>
      </c>
      <c r="Z1447" t="s">
        <v>6914</v>
      </c>
      <c r="AA1447" t="s">
        <v>5179</v>
      </c>
      <c r="AB1447" t="s">
        <v>6067</v>
      </c>
      <c r="AC1447" t="s">
        <v>2965</v>
      </c>
      <c r="AD1447">
        <v>0</v>
      </c>
      <c r="AE1447" t="s">
        <v>5171</v>
      </c>
      <c r="AF1447" t="s">
        <v>5181</v>
      </c>
      <c r="AG1447">
        <v>0</v>
      </c>
      <c r="AH1447" t="s">
        <v>2860</v>
      </c>
      <c r="AI1447">
        <v>0</v>
      </c>
      <c r="AJ1447">
        <v>0</v>
      </c>
      <c r="AK1447">
        <v>0</v>
      </c>
      <c r="AL1447">
        <v>0</v>
      </c>
      <c r="AM1447">
        <v>0</v>
      </c>
      <c r="AN1447">
        <v>0</v>
      </c>
      <c r="AO1447" t="s">
        <v>2965</v>
      </c>
      <c r="AP1447" t="s">
        <v>4360</v>
      </c>
      <c r="AQ1447" t="s">
        <v>4360</v>
      </c>
      <c r="AR1447" t="s">
        <v>6915</v>
      </c>
      <c r="AS1447" t="s">
        <v>6912</v>
      </c>
    </row>
    <row r="1448" spans="1:45" ht="17.25" customHeight="1">
      <c r="B1448" s="1403" t="str">
        <f t="shared" si="86"/>
        <v/>
      </c>
      <c r="D1448" s="1403" t="str">
        <f t="shared" si="86"/>
        <v/>
      </c>
      <c r="E1448" s="1403" t="str">
        <f t="shared" si="80"/>
        <v>A04AS194 Finishing Work Exterior/Interior Finish Work Rigid Insulation</v>
      </c>
      <c r="F1448" s="1403" t="str">
        <f t="shared" si="81"/>
        <v>A04AS194-00002 Finishing Work Exterior/Interior Finish Work Rigid Insulation     for Exposed Ceiling Structure of Cable Room w/ Accessories  50mm≤THK&lt;75mm</v>
      </c>
      <c r="G1448" s="1404" t="str" cm="1">
        <f t="array" ref="G1448:H1448">_xlfn.TEXTSPLIT(I1448,"-")</f>
        <v>A04AS194</v>
      </c>
      <c r="H1448" s="1404" t="str">
        <v>00002</v>
      </c>
      <c r="I1448" t="s">
        <v>6916</v>
      </c>
      <c r="J1448" t="s">
        <v>4288</v>
      </c>
      <c r="K1448" t="s">
        <v>5683</v>
      </c>
      <c r="L1448" t="s">
        <v>5684</v>
      </c>
      <c r="M1448" t="s">
        <v>4775</v>
      </c>
      <c r="N1448" t="s">
        <v>6661</v>
      </c>
      <c r="O1448" t="s">
        <v>6913</v>
      </c>
      <c r="P1448" t="s">
        <v>6760</v>
      </c>
      <c r="Q1448" t="s">
        <v>2965</v>
      </c>
      <c r="R1448">
        <v>0</v>
      </c>
      <c r="S1448" t="s">
        <v>2965</v>
      </c>
      <c r="T1448">
        <v>0</v>
      </c>
      <c r="U1448" t="s">
        <v>2965</v>
      </c>
      <c r="V1448">
        <v>0</v>
      </c>
      <c r="W1448" t="s">
        <v>2965</v>
      </c>
      <c r="X1448">
        <v>0</v>
      </c>
      <c r="Y1448" t="s">
        <v>4353</v>
      </c>
      <c r="Z1448" t="s">
        <v>6914</v>
      </c>
      <c r="AA1448" t="s">
        <v>5179</v>
      </c>
      <c r="AB1448" t="s">
        <v>6067</v>
      </c>
      <c r="AC1448" t="s">
        <v>2965</v>
      </c>
      <c r="AD1448">
        <v>0</v>
      </c>
      <c r="AE1448" t="s">
        <v>4345</v>
      </c>
      <c r="AF1448" t="s">
        <v>5184</v>
      </c>
      <c r="AG1448">
        <v>0</v>
      </c>
      <c r="AH1448" t="s">
        <v>2860</v>
      </c>
      <c r="AI1448">
        <v>0</v>
      </c>
      <c r="AJ1448">
        <v>0</v>
      </c>
      <c r="AK1448">
        <v>0</v>
      </c>
      <c r="AL1448">
        <v>0</v>
      </c>
      <c r="AM1448">
        <v>0</v>
      </c>
      <c r="AN1448">
        <v>0</v>
      </c>
      <c r="AO1448" t="s">
        <v>2965</v>
      </c>
      <c r="AP1448" t="s">
        <v>4360</v>
      </c>
      <c r="AQ1448" t="s">
        <v>4360</v>
      </c>
      <c r="AR1448" t="s">
        <v>6915</v>
      </c>
      <c r="AS1448" t="s">
        <v>6916</v>
      </c>
    </row>
    <row r="1449" spans="1:45" ht="17.25" customHeight="1">
      <c r="B1449" s="1403" t="str">
        <f t="shared" si="86"/>
        <v/>
      </c>
      <c r="C1449" s="1403" t="str">
        <f>IF(ISNUMBER(SEARCH("EA",$F1449)),$H1449,"")</f>
        <v/>
      </c>
      <c r="D1449" s="1403" t="str">
        <f t="shared" si="86"/>
        <v/>
      </c>
      <c r="E1449" s="1403" t="str">
        <f t="shared" si="80"/>
        <v>A04AS194 Finishing Work Exterior/Interior Finish Work Rigid Insulation</v>
      </c>
      <c r="F1449" s="1403" t="str">
        <f t="shared" si="81"/>
        <v>A04AS194-00003 Finishing Work Exterior/Interior Finish Work Rigid Insulation     for Exposed Ceiling Structure of Cable Room w/ Accessories  75mm≤THK</v>
      </c>
      <c r="G1449" s="1404" t="str" cm="1">
        <f t="array" ref="G1449:H1449">_xlfn.TEXTSPLIT(I1449,"-")</f>
        <v>A04AS194</v>
      </c>
      <c r="H1449" s="1404" t="str">
        <v>00003</v>
      </c>
      <c r="I1449" t="s">
        <v>6917</v>
      </c>
      <c r="J1449" t="s">
        <v>4288</v>
      </c>
      <c r="K1449" t="s">
        <v>5683</v>
      </c>
      <c r="L1449" t="s">
        <v>5684</v>
      </c>
      <c r="M1449" t="s">
        <v>4775</v>
      </c>
      <c r="N1449" t="s">
        <v>6661</v>
      </c>
      <c r="O1449" t="s">
        <v>6913</v>
      </c>
      <c r="P1449" t="s">
        <v>6760</v>
      </c>
      <c r="Q1449" t="s">
        <v>2965</v>
      </c>
      <c r="R1449">
        <v>0</v>
      </c>
      <c r="S1449" t="s">
        <v>2965</v>
      </c>
      <c r="T1449">
        <v>0</v>
      </c>
      <c r="U1449" t="s">
        <v>2965</v>
      </c>
      <c r="V1449">
        <v>0</v>
      </c>
      <c r="W1449" t="s">
        <v>2965</v>
      </c>
      <c r="X1449">
        <v>0</v>
      </c>
      <c r="Y1449" t="s">
        <v>4353</v>
      </c>
      <c r="Z1449" t="s">
        <v>6914</v>
      </c>
      <c r="AA1449" t="s">
        <v>5179</v>
      </c>
      <c r="AB1449" t="s">
        <v>6067</v>
      </c>
      <c r="AC1449" t="s">
        <v>2965</v>
      </c>
      <c r="AD1449">
        <v>0</v>
      </c>
      <c r="AE1449" t="s">
        <v>5097</v>
      </c>
      <c r="AF1449" t="s">
        <v>6675</v>
      </c>
      <c r="AG1449">
        <v>0</v>
      </c>
      <c r="AH1449" t="s">
        <v>2860</v>
      </c>
      <c r="AI1449">
        <v>0</v>
      </c>
      <c r="AJ1449">
        <v>0</v>
      </c>
      <c r="AK1449">
        <v>0</v>
      </c>
      <c r="AL1449">
        <v>0</v>
      </c>
      <c r="AM1449">
        <v>0</v>
      </c>
      <c r="AN1449">
        <v>0</v>
      </c>
      <c r="AO1449" t="s">
        <v>2965</v>
      </c>
      <c r="AP1449" t="s">
        <v>4360</v>
      </c>
      <c r="AQ1449" t="s">
        <v>4360</v>
      </c>
      <c r="AR1449" t="s">
        <v>6915</v>
      </c>
      <c r="AS1449" t="s">
        <v>6917</v>
      </c>
    </row>
    <row r="1450" spans="1:45" ht="17.25" customHeight="1">
      <c r="B1450" s="1403" t="str">
        <f t="shared" si="86"/>
        <v/>
      </c>
      <c r="C1450" s="1403" t="str">
        <f t="shared" ref="C1450:C1476" si="89">IF(ISNUMBER(SEARCH("EA",$F1450)),$H1450,"")</f>
        <v/>
      </c>
      <c r="D1450" s="1403" t="str">
        <f t="shared" si="86"/>
        <v/>
      </c>
      <c r="E1450" s="1403" t="str">
        <f t="shared" si="80"/>
        <v>A04AS194 Finishing Work Exterior/Interior Finish Work Rigid Insulation</v>
      </c>
      <c r="F1450" s="1403" t="str">
        <f t="shared" si="81"/>
        <v>A04AS194-00004 Finishing Work Exterior/Interior Finish Work Rigid Insulation     for Exposed Wall Structure of Cable Room w/ Accessories  THK&lt;50mm</v>
      </c>
      <c r="G1450" s="1404" t="str" cm="1">
        <f t="array" ref="G1450:H1450">_xlfn.TEXTSPLIT(I1450,"-")</f>
        <v>A04AS194</v>
      </c>
      <c r="H1450" s="1404" t="str">
        <v>00004</v>
      </c>
      <c r="I1450" t="s">
        <v>6918</v>
      </c>
      <c r="J1450" t="s">
        <v>4288</v>
      </c>
      <c r="K1450" t="s">
        <v>5683</v>
      </c>
      <c r="L1450" t="s">
        <v>5684</v>
      </c>
      <c r="M1450" t="s">
        <v>4775</v>
      </c>
      <c r="N1450" t="s">
        <v>6661</v>
      </c>
      <c r="O1450" t="s">
        <v>6913</v>
      </c>
      <c r="P1450" t="s">
        <v>6760</v>
      </c>
      <c r="Q1450" t="s">
        <v>2965</v>
      </c>
      <c r="R1450">
        <v>0</v>
      </c>
      <c r="S1450" t="s">
        <v>2965</v>
      </c>
      <c r="T1450">
        <v>0</v>
      </c>
      <c r="U1450" t="s">
        <v>2965</v>
      </c>
      <c r="V1450">
        <v>0</v>
      </c>
      <c r="W1450" t="s">
        <v>2965</v>
      </c>
      <c r="X1450">
        <v>0</v>
      </c>
      <c r="Y1450" t="s">
        <v>4433</v>
      </c>
      <c r="Z1450" t="s">
        <v>6919</v>
      </c>
      <c r="AA1450" t="s">
        <v>5179</v>
      </c>
      <c r="AB1450" t="s">
        <v>6067</v>
      </c>
      <c r="AC1450" t="s">
        <v>2965</v>
      </c>
      <c r="AD1450">
        <v>0</v>
      </c>
      <c r="AE1450" t="s">
        <v>5171</v>
      </c>
      <c r="AF1450" t="s">
        <v>5181</v>
      </c>
      <c r="AG1450">
        <v>0</v>
      </c>
      <c r="AH1450" t="s">
        <v>2860</v>
      </c>
      <c r="AI1450">
        <v>0</v>
      </c>
      <c r="AJ1450">
        <v>0</v>
      </c>
      <c r="AK1450">
        <v>0</v>
      </c>
      <c r="AL1450">
        <v>0</v>
      </c>
      <c r="AM1450">
        <v>0</v>
      </c>
      <c r="AN1450">
        <v>0</v>
      </c>
      <c r="AO1450" t="s">
        <v>2965</v>
      </c>
      <c r="AP1450" t="s">
        <v>4360</v>
      </c>
      <c r="AQ1450" t="s">
        <v>4360</v>
      </c>
      <c r="AR1450" t="s">
        <v>6915</v>
      </c>
      <c r="AS1450" t="s">
        <v>6918</v>
      </c>
    </row>
    <row r="1451" spans="1:45" ht="17.25" customHeight="1">
      <c r="B1451" s="1403" t="str">
        <f t="shared" si="86"/>
        <v/>
      </c>
      <c r="C1451" s="1403" t="str">
        <f t="shared" si="89"/>
        <v/>
      </c>
      <c r="D1451" s="1403" t="str">
        <f t="shared" si="86"/>
        <v/>
      </c>
      <c r="E1451" s="1403" t="str">
        <f t="shared" si="80"/>
        <v>A04AS194 Finishing Work Exterior/Interior Finish Work Rigid Insulation</v>
      </c>
      <c r="F1451" s="1403" t="str">
        <f t="shared" si="81"/>
        <v>A04AS194-00005 Finishing Work Exterior/Interior Finish Work Rigid Insulation     for Exposed Wall Structure of Cable Room w/ Accessories  50mm≤THK&lt;75mm</v>
      </c>
      <c r="G1451" s="1404" t="str" cm="1">
        <f t="array" ref="G1451:H1451">_xlfn.TEXTSPLIT(I1451,"-")</f>
        <v>A04AS194</v>
      </c>
      <c r="H1451" s="1404" t="str">
        <v>00005</v>
      </c>
      <c r="I1451" t="s">
        <v>6920</v>
      </c>
      <c r="J1451" t="s">
        <v>4288</v>
      </c>
      <c r="K1451" t="s">
        <v>5683</v>
      </c>
      <c r="L1451" t="s">
        <v>5684</v>
      </c>
      <c r="M1451" t="s">
        <v>4775</v>
      </c>
      <c r="N1451" t="s">
        <v>6661</v>
      </c>
      <c r="O1451" t="s">
        <v>6913</v>
      </c>
      <c r="P1451" t="s">
        <v>6760</v>
      </c>
      <c r="Q1451" t="s">
        <v>2965</v>
      </c>
      <c r="R1451">
        <v>0</v>
      </c>
      <c r="S1451" t="s">
        <v>2965</v>
      </c>
      <c r="T1451">
        <v>0</v>
      </c>
      <c r="U1451" t="s">
        <v>2965</v>
      </c>
      <c r="V1451">
        <v>0</v>
      </c>
      <c r="W1451" t="s">
        <v>2965</v>
      </c>
      <c r="X1451">
        <v>0</v>
      </c>
      <c r="Y1451" t="s">
        <v>4433</v>
      </c>
      <c r="Z1451" t="s">
        <v>6919</v>
      </c>
      <c r="AA1451" t="s">
        <v>5179</v>
      </c>
      <c r="AB1451" t="s">
        <v>6067</v>
      </c>
      <c r="AC1451" t="s">
        <v>2965</v>
      </c>
      <c r="AD1451">
        <v>0</v>
      </c>
      <c r="AE1451" t="s">
        <v>4345</v>
      </c>
      <c r="AF1451" t="s">
        <v>5184</v>
      </c>
      <c r="AG1451">
        <v>0</v>
      </c>
      <c r="AH1451" t="s">
        <v>2860</v>
      </c>
      <c r="AI1451">
        <v>0</v>
      </c>
      <c r="AJ1451">
        <v>0</v>
      </c>
      <c r="AK1451">
        <v>0</v>
      </c>
      <c r="AL1451">
        <v>0</v>
      </c>
      <c r="AM1451">
        <v>0</v>
      </c>
      <c r="AN1451">
        <v>0</v>
      </c>
      <c r="AO1451" t="s">
        <v>2965</v>
      </c>
      <c r="AP1451" t="s">
        <v>4360</v>
      </c>
      <c r="AQ1451" t="s">
        <v>4360</v>
      </c>
      <c r="AR1451" t="s">
        <v>6915</v>
      </c>
      <c r="AS1451" t="s">
        <v>6920</v>
      </c>
    </row>
    <row r="1452" spans="1:45" s="1422" customFormat="1" ht="17.25" customHeight="1">
      <c r="A1452" s="1403"/>
      <c r="B1452" s="1403" t="str">
        <f t="shared" si="86"/>
        <v/>
      </c>
      <c r="C1452" s="1403" t="str">
        <f t="shared" si="89"/>
        <v/>
      </c>
      <c r="D1452" s="1403" t="str">
        <f t="shared" si="86"/>
        <v/>
      </c>
      <c r="E1452" s="1403" t="str">
        <f t="shared" si="80"/>
        <v>A04AS194 Finishing Work Exterior/Interior Finish Work Rigid Insulation</v>
      </c>
      <c r="F1452" s="1403" t="str">
        <f t="shared" si="81"/>
        <v>A04AS194-00006 Finishing Work Exterior/Interior Finish Work Rigid Insulation     for Exposed Wall Structure of Cable Room w/ Accessories  75mm≤THK</v>
      </c>
      <c r="G1452" s="1404" t="str" cm="1">
        <f t="array" ref="G1452:H1452">_xlfn.TEXTSPLIT(I1452,"-")</f>
        <v>A04AS194</v>
      </c>
      <c r="H1452" s="1404" t="str">
        <v>00006</v>
      </c>
      <c r="I1452" t="s">
        <v>6921</v>
      </c>
      <c r="J1452" t="s">
        <v>4288</v>
      </c>
      <c r="K1452" t="s">
        <v>5683</v>
      </c>
      <c r="L1452" t="s">
        <v>5684</v>
      </c>
      <c r="M1452" t="s">
        <v>4775</v>
      </c>
      <c r="N1452" t="s">
        <v>6661</v>
      </c>
      <c r="O1452" t="s">
        <v>6913</v>
      </c>
      <c r="P1452" t="s">
        <v>6760</v>
      </c>
      <c r="Q1452" t="s">
        <v>2965</v>
      </c>
      <c r="R1452">
        <v>0</v>
      </c>
      <c r="S1452" t="s">
        <v>2965</v>
      </c>
      <c r="T1452">
        <v>0</v>
      </c>
      <c r="U1452" t="s">
        <v>2965</v>
      </c>
      <c r="V1452">
        <v>0</v>
      </c>
      <c r="W1452" t="s">
        <v>2965</v>
      </c>
      <c r="X1452">
        <v>0</v>
      </c>
      <c r="Y1452" t="s">
        <v>4433</v>
      </c>
      <c r="Z1452" t="s">
        <v>6919</v>
      </c>
      <c r="AA1452" t="s">
        <v>5179</v>
      </c>
      <c r="AB1452" t="s">
        <v>6067</v>
      </c>
      <c r="AC1452" t="s">
        <v>2965</v>
      </c>
      <c r="AD1452">
        <v>0</v>
      </c>
      <c r="AE1452" t="s">
        <v>5097</v>
      </c>
      <c r="AF1452" t="s">
        <v>6675</v>
      </c>
      <c r="AG1452">
        <v>0</v>
      </c>
      <c r="AH1452" t="s">
        <v>2860</v>
      </c>
      <c r="AI1452">
        <v>0</v>
      </c>
      <c r="AJ1452">
        <v>0</v>
      </c>
      <c r="AK1452">
        <v>0</v>
      </c>
      <c r="AL1452">
        <v>0</v>
      </c>
      <c r="AM1452">
        <v>0</v>
      </c>
      <c r="AN1452">
        <v>0</v>
      </c>
      <c r="AO1452" t="s">
        <v>2965</v>
      </c>
      <c r="AP1452" t="s">
        <v>4360</v>
      </c>
      <c r="AQ1452" t="s">
        <v>4360</v>
      </c>
      <c r="AR1452" t="s">
        <v>6915</v>
      </c>
      <c r="AS1452" t="s">
        <v>6921</v>
      </c>
    </row>
    <row r="1453" spans="1:45" s="1422" customFormat="1" ht="17.25" customHeight="1">
      <c r="A1453" s="1403"/>
      <c r="B1453" s="1403" t="str">
        <f t="shared" si="86"/>
        <v/>
      </c>
      <c r="C1453" s="1403" t="str">
        <f t="shared" si="89"/>
        <v/>
      </c>
      <c r="D1453" s="1403" t="str">
        <f t="shared" si="86"/>
        <v/>
      </c>
      <c r="E1453" s="1403" t="str">
        <f t="shared" si="80"/>
        <v>A04AS195 Finishing Work Exterior/Interior Finish Work Pre-Fabricated Canopy</v>
      </c>
      <c r="F1453" s="1403" t="str">
        <f t="shared" si="81"/>
        <v xml:space="preserve">A04AS195-00001 Finishing Work Exterior/Interior Finish Work Pre-Fabricated Canopy Steel Canopy     w/ Supporting Frame, Accessories  </v>
      </c>
      <c r="G1453" s="1404" t="str" cm="1">
        <f t="array" ref="G1453:H1453">_xlfn.TEXTSPLIT(I1453,"-")</f>
        <v>A04AS195</v>
      </c>
      <c r="H1453" s="1404" t="str">
        <v>00001</v>
      </c>
      <c r="I1453" t="s">
        <v>6922</v>
      </c>
      <c r="J1453" t="s">
        <v>4288</v>
      </c>
      <c r="K1453" t="s">
        <v>5683</v>
      </c>
      <c r="L1453" t="s">
        <v>5684</v>
      </c>
      <c r="M1453" t="s">
        <v>4775</v>
      </c>
      <c r="N1453" t="s">
        <v>6661</v>
      </c>
      <c r="O1453" t="s">
        <v>6923</v>
      </c>
      <c r="P1453" t="s">
        <v>6924</v>
      </c>
      <c r="Q1453" t="s">
        <v>6925</v>
      </c>
      <c r="R1453" t="s">
        <v>6926</v>
      </c>
      <c r="S1453" t="s">
        <v>2965</v>
      </c>
      <c r="T1453">
        <v>0</v>
      </c>
      <c r="U1453" t="s">
        <v>2965</v>
      </c>
      <c r="V1453">
        <v>0</v>
      </c>
      <c r="W1453" t="s">
        <v>2965</v>
      </c>
      <c r="X1453">
        <v>0</v>
      </c>
      <c r="Y1453" t="s">
        <v>2965</v>
      </c>
      <c r="Z1453">
        <v>0</v>
      </c>
      <c r="AA1453" t="s">
        <v>4946</v>
      </c>
      <c r="AB1453" t="s">
        <v>6927</v>
      </c>
      <c r="AC1453" t="s">
        <v>2965</v>
      </c>
      <c r="AD1453">
        <v>0</v>
      </c>
      <c r="AE1453" t="s">
        <v>2965</v>
      </c>
      <c r="AF1453">
        <v>0</v>
      </c>
      <c r="AG1453">
        <v>0</v>
      </c>
      <c r="AH1453" t="s">
        <v>6928</v>
      </c>
      <c r="AI1453">
        <v>0</v>
      </c>
      <c r="AJ1453">
        <v>0</v>
      </c>
      <c r="AK1453">
        <v>0</v>
      </c>
      <c r="AL1453">
        <v>0</v>
      </c>
      <c r="AM1453">
        <v>0</v>
      </c>
      <c r="AN1453">
        <v>0</v>
      </c>
      <c r="AO1453" t="s">
        <v>2965</v>
      </c>
      <c r="AP1453" t="s">
        <v>4817</v>
      </c>
      <c r="AQ1453" t="s">
        <v>4817</v>
      </c>
      <c r="AR1453" t="s">
        <v>6929</v>
      </c>
      <c r="AS1453" t="s">
        <v>6922</v>
      </c>
    </row>
    <row r="1454" spans="1:45" s="1417" customFormat="1" ht="17.25" customHeight="1">
      <c r="A1454" s="1403"/>
      <c r="B1454" s="1403" t="str">
        <f t="shared" si="86"/>
        <v/>
      </c>
      <c r="C1454" s="1403" t="str">
        <f t="shared" si="89"/>
        <v/>
      </c>
      <c r="D1454" s="1403" t="str">
        <f t="shared" si="86"/>
        <v/>
      </c>
      <c r="E1454" s="1403" t="str">
        <f t="shared" si="80"/>
        <v>A04AS195 Finishing Work Exterior/Interior Finish Work Pre-Fabricated Canopy</v>
      </c>
      <c r="F1454" s="1403" t="str">
        <f t="shared" si="81"/>
        <v xml:space="preserve">A04AS195-00002 Finishing Work Exterior/Interior Finish Work Pre-Fabricated Canopy Stainless Steel Canopy     w/ Supporting Frame, Accessories  </v>
      </c>
      <c r="G1454" s="1404" t="str" cm="1">
        <f t="array" ref="G1454:H1454">_xlfn.TEXTSPLIT(I1454,"-")</f>
        <v>A04AS195</v>
      </c>
      <c r="H1454" s="1404" t="str">
        <v>00002</v>
      </c>
      <c r="I1454" t="s">
        <v>6930</v>
      </c>
      <c r="J1454" t="s">
        <v>4288</v>
      </c>
      <c r="K1454" t="s">
        <v>5683</v>
      </c>
      <c r="L1454" t="s">
        <v>5684</v>
      </c>
      <c r="M1454" t="s">
        <v>4775</v>
      </c>
      <c r="N1454" t="s">
        <v>6661</v>
      </c>
      <c r="O1454" t="s">
        <v>6923</v>
      </c>
      <c r="P1454" t="s">
        <v>6924</v>
      </c>
      <c r="Q1454" t="s">
        <v>6931</v>
      </c>
      <c r="R1454" t="s">
        <v>6932</v>
      </c>
      <c r="S1454" t="s">
        <v>2965</v>
      </c>
      <c r="T1454">
        <v>0</v>
      </c>
      <c r="U1454" t="s">
        <v>2965</v>
      </c>
      <c r="V1454">
        <v>0</v>
      </c>
      <c r="W1454" t="s">
        <v>2965</v>
      </c>
      <c r="X1454">
        <v>0</v>
      </c>
      <c r="Y1454" t="s">
        <v>2965</v>
      </c>
      <c r="Z1454">
        <v>0</v>
      </c>
      <c r="AA1454" t="s">
        <v>4946</v>
      </c>
      <c r="AB1454" t="s">
        <v>6927</v>
      </c>
      <c r="AC1454" t="s">
        <v>2965</v>
      </c>
      <c r="AD1454">
        <v>0</v>
      </c>
      <c r="AE1454" t="s">
        <v>2965</v>
      </c>
      <c r="AF1454">
        <v>0</v>
      </c>
      <c r="AG1454">
        <v>0</v>
      </c>
      <c r="AH1454" t="s">
        <v>6928</v>
      </c>
      <c r="AI1454">
        <v>0</v>
      </c>
      <c r="AJ1454">
        <v>0</v>
      </c>
      <c r="AK1454">
        <v>0</v>
      </c>
      <c r="AL1454">
        <v>0</v>
      </c>
      <c r="AM1454">
        <v>0</v>
      </c>
      <c r="AN1454">
        <v>0</v>
      </c>
      <c r="AO1454" t="s">
        <v>2965</v>
      </c>
      <c r="AP1454" t="s">
        <v>4817</v>
      </c>
      <c r="AQ1454" t="s">
        <v>4817</v>
      </c>
      <c r="AR1454" t="s">
        <v>6929</v>
      </c>
      <c r="AS1454" t="s">
        <v>6930</v>
      </c>
    </row>
    <row r="1455" spans="1:45" s="1422" customFormat="1" ht="17.25" customHeight="1">
      <c r="A1455" s="1403"/>
      <c r="B1455" s="1403" t="str">
        <f t="shared" si="86"/>
        <v/>
      </c>
      <c r="C1455" s="1403" t="str">
        <f t="shared" si="89"/>
        <v/>
      </c>
      <c r="D1455" s="1403" t="str">
        <f t="shared" si="86"/>
        <v/>
      </c>
      <c r="E1455" s="1403" t="str">
        <f t="shared" si="80"/>
        <v>A04AS195 Finishing Work Exterior/Interior Finish Work Pre-Fabricated Canopy</v>
      </c>
      <c r="F1455" s="1403" t="str">
        <f t="shared" si="81"/>
        <v xml:space="preserve">A04AS195-00003 Finishing Work Exterior/Interior Finish Work Pre-Fabricated Canopy Aluminum Canopy     w/ Supporting Frame, Accessories  </v>
      </c>
      <c r="G1455" s="1404" t="str" cm="1">
        <f t="array" ref="G1455:H1455">_xlfn.TEXTSPLIT(I1455,"-")</f>
        <v>A04AS195</v>
      </c>
      <c r="H1455" s="1404" t="str">
        <v>00003</v>
      </c>
      <c r="I1455" t="s">
        <v>6933</v>
      </c>
      <c r="J1455" t="s">
        <v>4288</v>
      </c>
      <c r="K1455" t="s">
        <v>5683</v>
      </c>
      <c r="L1455" t="s">
        <v>5684</v>
      </c>
      <c r="M1455" t="s">
        <v>4775</v>
      </c>
      <c r="N1455" t="s">
        <v>6661</v>
      </c>
      <c r="O1455" t="s">
        <v>6923</v>
      </c>
      <c r="P1455" t="s">
        <v>6924</v>
      </c>
      <c r="Q1455" t="s">
        <v>6934</v>
      </c>
      <c r="R1455" t="s">
        <v>6935</v>
      </c>
      <c r="S1455" t="s">
        <v>2965</v>
      </c>
      <c r="T1455">
        <v>0</v>
      </c>
      <c r="U1455" t="s">
        <v>2965</v>
      </c>
      <c r="V1455">
        <v>0</v>
      </c>
      <c r="W1455" t="s">
        <v>2965</v>
      </c>
      <c r="X1455">
        <v>0</v>
      </c>
      <c r="Y1455" t="s">
        <v>2965</v>
      </c>
      <c r="Z1455">
        <v>0</v>
      </c>
      <c r="AA1455" t="s">
        <v>4946</v>
      </c>
      <c r="AB1455" t="s">
        <v>6927</v>
      </c>
      <c r="AC1455" t="s">
        <v>2965</v>
      </c>
      <c r="AD1455">
        <v>0</v>
      </c>
      <c r="AE1455" t="s">
        <v>2965</v>
      </c>
      <c r="AF1455">
        <v>0</v>
      </c>
      <c r="AG1455">
        <v>0</v>
      </c>
      <c r="AH1455" t="s">
        <v>6928</v>
      </c>
      <c r="AI1455">
        <v>0</v>
      </c>
      <c r="AJ1455">
        <v>0</v>
      </c>
      <c r="AK1455">
        <v>0</v>
      </c>
      <c r="AL1455">
        <v>0</v>
      </c>
      <c r="AM1455">
        <v>0</v>
      </c>
      <c r="AN1455">
        <v>0</v>
      </c>
      <c r="AO1455" t="s">
        <v>2965</v>
      </c>
      <c r="AP1455" t="s">
        <v>4817</v>
      </c>
      <c r="AQ1455" t="s">
        <v>4817</v>
      </c>
      <c r="AR1455" t="s">
        <v>6929</v>
      </c>
      <c r="AS1455" t="s">
        <v>6933</v>
      </c>
    </row>
    <row r="1456" spans="1:45" ht="17.25" customHeight="1">
      <c r="B1456" s="1403" t="str">
        <f t="shared" si="86"/>
        <v/>
      </c>
      <c r="C1456" s="1403" t="str">
        <f t="shared" si="89"/>
        <v/>
      </c>
      <c r="D1456" s="1403" t="str">
        <f>IF(C1456="","",IF(ISNA($P1456),"",$P1456))</f>
        <v/>
      </c>
      <c r="E1456" s="1403" t="str">
        <f t="shared" si="80"/>
        <v>A04AS195 Finishing Work Exterior/Interior Finish Work Pre-Fabricated Canopy</v>
      </c>
      <c r="F1456" s="1403" t="str">
        <f t="shared" si="81"/>
        <v xml:space="preserve">A04AS195-00004 Finishing Work Exterior/Interior Finish Work Pre-Fabricated Canopy Polycarbonate Canopy     w/ Supporting Frame, Accessories  </v>
      </c>
      <c r="G1456" s="1404" t="str" cm="1">
        <f t="array" ref="G1456:H1456">_xlfn.TEXTSPLIT(I1456,"-")</f>
        <v>A04AS195</v>
      </c>
      <c r="H1456" s="1404" t="str">
        <v>00004</v>
      </c>
      <c r="I1456" t="s">
        <v>6936</v>
      </c>
      <c r="J1456" t="s">
        <v>4288</v>
      </c>
      <c r="K1456" t="s">
        <v>5683</v>
      </c>
      <c r="L1456" t="s">
        <v>5684</v>
      </c>
      <c r="M1456" t="s">
        <v>4775</v>
      </c>
      <c r="N1456" t="s">
        <v>6661</v>
      </c>
      <c r="O1456" t="s">
        <v>6923</v>
      </c>
      <c r="P1456" t="s">
        <v>6924</v>
      </c>
      <c r="Q1456" t="s">
        <v>6937</v>
      </c>
      <c r="R1456" t="s">
        <v>6938</v>
      </c>
      <c r="S1456" t="s">
        <v>2965</v>
      </c>
      <c r="T1456">
        <v>0</v>
      </c>
      <c r="U1456" t="s">
        <v>2965</v>
      </c>
      <c r="V1456">
        <v>0</v>
      </c>
      <c r="W1456" t="s">
        <v>2965</v>
      </c>
      <c r="X1456">
        <v>0</v>
      </c>
      <c r="Y1456" t="s">
        <v>2965</v>
      </c>
      <c r="Z1456">
        <v>0</v>
      </c>
      <c r="AA1456" t="s">
        <v>4946</v>
      </c>
      <c r="AB1456" t="s">
        <v>6927</v>
      </c>
      <c r="AC1456" t="s">
        <v>2965</v>
      </c>
      <c r="AD1456">
        <v>0</v>
      </c>
      <c r="AE1456" t="s">
        <v>2965</v>
      </c>
      <c r="AF1456">
        <v>0</v>
      </c>
      <c r="AG1456">
        <v>0</v>
      </c>
      <c r="AH1456" t="s">
        <v>6928</v>
      </c>
      <c r="AI1456">
        <v>0</v>
      </c>
      <c r="AJ1456">
        <v>0</v>
      </c>
      <c r="AK1456">
        <v>0</v>
      </c>
      <c r="AL1456">
        <v>0</v>
      </c>
      <c r="AM1456">
        <v>0</v>
      </c>
      <c r="AN1456">
        <v>0</v>
      </c>
      <c r="AO1456" t="s">
        <v>2965</v>
      </c>
      <c r="AP1456" t="s">
        <v>4817</v>
      </c>
      <c r="AQ1456" t="s">
        <v>4817</v>
      </c>
      <c r="AR1456" t="s">
        <v>6929</v>
      </c>
      <c r="AS1456" t="s">
        <v>6936</v>
      </c>
    </row>
    <row r="1457" spans="1:45" ht="17.25" customHeight="1">
      <c r="B1457" s="1403" t="str">
        <f t="shared" si="86"/>
        <v/>
      </c>
      <c r="C1457" s="1403" t="str">
        <f t="shared" si="89"/>
        <v/>
      </c>
      <c r="D1457" s="1403" t="str">
        <f>IF(C1457="","",IF(ISNA($P1457),"",$P1457))</f>
        <v/>
      </c>
      <c r="E1457" s="1403" t="str">
        <f t="shared" si="80"/>
        <v>A04AS195 Finishing Work Exterior/Interior Finish Work Pre-Fabricated Canopy</v>
      </c>
      <c r="F1457" s="1403" t="str">
        <f t="shared" si="81"/>
        <v xml:space="preserve">A04AS195-00005 Finishing Work Exterior/Interior Finish Work Pre-Fabricated Canopy GRP Canopy     w/ Supporting Frame, Accessories  </v>
      </c>
      <c r="G1457" s="1404" t="str" cm="1">
        <f t="array" ref="G1457:H1457">_xlfn.TEXTSPLIT(I1457,"-")</f>
        <v>A04AS195</v>
      </c>
      <c r="H1457" s="1404" t="str">
        <v>00005</v>
      </c>
      <c r="I1457" t="s">
        <v>6939</v>
      </c>
      <c r="J1457" t="s">
        <v>4288</v>
      </c>
      <c r="K1457" t="s">
        <v>5683</v>
      </c>
      <c r="L1457" t="s">
        <v>5684</v>
      </c>
      <c r="M1457" t="s">
        <v>4775</v>
      </c>
      <c r="N1457" t="s">
        <v>6661</v>
      </c>
      <c r="O1457" t="s">
        <v>6923</v>
      </c>
      <c r="P1457" t="s">
        <v>6924</v>
      </c>
      <c r="Q1457" t="s">
        <v>6940</v>
      </c>
      <c r="R1457" t="s">
        <v>6941</v>
      </c>
      <c r="S1457" t="s">
        <v>2965</v>
      </c>
      <c r="T1457">
        <v>0</v>
      </c>
      <c r="U1457" t="s">
        <v>2965</v>
      </c>
      <c r="V1457">
        <v>0</v>
      </c>
      <c r="W1457" t="s">
        <v>2965</v>
      </c>
      <c r="X1457">
        <v>0</v>
      </c>
      <c r="Y1457" t="s">
        <v>2965</v>
      </c>
      <c r="Z1457">
        <v>0</v>
      </c>
      <c r="AA1457" t="s">
        <v>4946</v>
      </c>
      <c r="AB1457" t="s">
        <v>6927</v>
      </c>
      <c r="AC1457" t="s">
        <v>2965</v>
      </c>
      <c r="AD1457">
        <v>0</v>
      </c>
      <c r="AE1457" t="s">
        <v>2965</v>
      </c>
      <c r="AF1457">
        <v>0</v>
      </c>
      <c r="AG1457">
        <v>0</v>
      </c>
      <c r="AH1457" t="s">
        <v>6928</v>
      </c>
      <c r="AI1457">
        <v>0</v>
      </c>
      <c r="AJ1457">
        <v>0</v>
      </c>
      <c r="AK1457">
        <v>0</v>
      </c>
      <c r="AL1457">
        <v>0</v>
      </c>
      <c r="AM1457">
        <v>0</v>
      </c>
      <c r="AN1457">
        <v>0</v>
      </c>
      <c r="AO1457" t="s">
        <v>2965</v>
      </c>
      <c r="AP1457" t="s">
        <v>4817</v>
      </c>
      <c r="AQ1457" t="s">
        <v>4817</v>
      </c>
      <c r="AR1457" t="s">
        <v>6929</v>
      </c>
      <c r="AS1457" t="s">
        <v>6939</v>
      </c>
    </row>
    <row r="1458" spans="1:45" ht="17.25" customHeight="1">
      <c r="B1458" s="1403" t="str">
        <f t="shared" si="86"/>
        <v/>
      </c>
      <c r="C1458" s="1403" t="str">
        <f t="shared" si="89"/>
        <v/>
      </c>
      <c r="D1458" s="1403" t="str">
        <f>IF(C1458="","",IF(ISNA($P1458),"",$P1458))</f>
        <v/>
      </c>
      <c r="E1458" s="1403" t="str">
        <f t="shared" si="80"/>
        <v>A04AS195 Finishing Work Exterior/Interior Finish Work Pre-Fabricated Canopy</v>
      </c>
      <c r="F1458" s="1403" t="str">
        <f t="shared" si="81"/>
        <v xml:space="preserve">A04AS195-00006 Finishing Work Exterior/Interior Finish Work Pre-Fabricated Canopy Steel Canopy (Continuous Type)     along Walkway, w/ Supporting Frame, Accessories  </v>
      </c>
      <c r="G1458" s="1404" t="str" cm="1">
        <f t="array" ref="G1458:H1458">_xlfn.TEXTSPLIT(I1458,"-")</f>
        <v>A04AS195</v>
      </c>
      <c r="H1458" s="1404" t="str">
        <v>00006</v>
      </c>
      <c r="I1458" t="s">
        <v>6942</v>
      </c>
      <c r="J1458" t="s">
        <v>4288</v>
      </c>
      <c r="K1458" t="s">
        <v>5683</v>
      </c>
      <c r="L1458" t="s">
        <v>5684</v>
      </c>
      <c r="M1458" t="s">
        <v>4775</v>
      </c>
      <c r="N1458" t="s">
        <v>6661</v>
      </c>
      <c r="O1458" t="s">
        <v>6923</v>
      </c>
      <c r="P1458" t="s">
        <v>6924</v>
      </c>
      <c r="Q1458" t="s">
        <v>6943</v>
      </c>
      <c r="R1458" t="s">
        <v>6944</v>
      </c>
      <c r="S1458" t="s">
        <v>2965</v>
      </c>
      <c r="T1458">
        <v>0</v>
      </c>
      <c r="U1458" t="s">
        <v>2965</v>
      </c>
      <c r="V1458">
        <v>0</v>
      </c>
      <c r="W1458" t="s">
        <v>2965</v>
      </c>
      <c r="X1458">
        <v>0</v>
      </c>
      <c r="Y1458" t="s">
        <v>2965</v>
      </c>
      <c r="Z1458">
        <v>0</v>
      </c>
      <c r="AA1458" t="s">
        <v>4949</v>
      </c>
      <c r="AB1458" t="s">
        <v>6945</v>
      </c>
      <c r="AC1458" t="s">
        <v>2965</v>
      </c>
      <c r="AD1458">
        <v>0</v>
      </c>
      <c r="AE1458" t="s">
        <v>2965</v>
      </c>
      <c r="AF1458">
        <v>0</v>
      </c>
      <c r="AG1458">
        <v>0</v>
      </c>
      <c r="AH1458" t="s">
        <v>6946</v>
      </c>
      <c r="AI1458">
        <v>0</v>
      </c>
      <c r="AJ1458">
        <v>0</v>
      </c>
      <c r="AK1458">
        <v>0</v>
      </c>
      <c r="AL1458">
        <v>0</v>
      </c>
      <c r="AM1458">
        <v>0</v>
      </c>
      <c r="AN1458">
        <v>0</v>
      </c>
      <c r="AO1458" t="s">
        <v>2965</v>
      </c>
      <c r="AP1458" t="s">
        <v>4817</v>
      </c>
      <c r="AQ1458" t="s">
        <v>3423</v>
      </c>
      <c r="AR1458" t="s">
        <v>6929</v>
      </c>
      <c r="AS1458" t="s">
        <v>6942</v>
      </c>
    </row>
    <row r="1459" spans="1:45" ht="17.25" customHeight="1">
      <c r="B1459" s="1403" t="str">
        <f t="shared" si="86"/>
        <v/>
      </c>
      <c r="C1459" s="1403" t="str">
        <f t="shared" si="89"/>
        <v/>
      </c>
      <c r="D1459" s="1403" t="str">
        <f t="shared" si="86"/>
        <v/>
      </c>
      <c r="E1459" s="1403" t="str">
        <f t="shared" si="80"/>
        <v>A04AS195 Finishing Work Exterior/Interior Finish Work Pre-Fabricated Canopy</v>
      </c>
      <c r="F1459" s="1403" t="str">
        <f t="shared" si="81"/>
        <v xml:space="preserve">A04AS195-00007 Finishing Work Exterior/Interior Finish Work Pre-Fabricated Canopy Polycarbonate Canopy (Continuous Type)     along Walkway, w/ Supporting Frame, Accessories  </v>
      </c>
      <c r="G1459" s="1404" t="str" cm="1">
        <f t="array" ref="G1459:H1459">_xlfn.TEXTSPLIT(I1459,"-")</f>
        <v>A04AS195</v>
      </c>
      <c r="H1459" s="1404" t="str">
        <v>00007</v>
      </c>
      <c r="I1459" t="s">
        <v>6947</v>
      </c>
      <c r="J1459" t="s">
        <v>4288</v>
      </c>
      <c r="K1459" t="s">
        <v>5683</v>
      </c>
      <c r="L1459" t="s">
        <v>5684</v>
      </c>
      <c r="M1459" t="s">
        <v>4775</v>
      </c>
      <c r="N1459" t="s">
        <v>6661</v>
      </c>
      <c r="O1459" t="s">
        <v>6923</v>
      </c>
      <c r="P1459" t="s">
        <v>6924</v>
      </c>
      <c r="Q1459" t="s">
        <v>6948</v>
      </c>
      <c r="R1459" t="s">
        <v>6949</v>
      </c>
      <c r="S1459" t="s">
        <v>2965</v>
      </c>
      <c r="T1459">
        <v>0</v>
      </c>
      <c r="U1459" t="s">
        <v>2965</v>
      </c>
      <c r="V1459">
        <v>0</v>
      </c>
      <c r="W1459" t="s">
        <v>2965</v>
      </c>
      <c r="X1459">
        <v>0</v>
      </c>
      <c r="Y1459" t="s">
        <v>2965</v>
      </c>
      <c r="Z1459">
        <v>0</v>
      </c>
      <c r="AA1459" t="s">
        <v>4949</v>
      </c>
      <c r="AB1459" t="s">
        <v>6945</v>
      </c>
      <c r="AC1459" t="s">
        <v>2965</v>
      </c>
      <c r="AD1459">
        <v>0</v>
      </c>
      <c r="AE1459" t="s">
        <v>2965</v>
      </c>
      <c r="AF1459">
        <v>0</v>
      </c>
      <c r="AG1459">
        <v>0</v>
      </c>
      <c r="AH1459" t="s">
        <v>6946</v>
      </c>
      <c r="AI1459">
        <v>0</v>
      </c>
      <c r="AJ1459">
        <v>0</v>
      </c>
      <c r="AK1459">
        <v>0</v>
      </c>
      <c r="AL1459">
        <v>0</v>
      </c>
      <c r="AM1459">
        <v>0</v>
      </c>
      <c r="AN1459">
        <v>0</v>
      </c>
      <c r="AO1459" t="s">
        <v>2965</v>
      </c>
      <c r="AP1459" t="s">
        <v>4817</v>
      </c>
      <c r="AQ1459" t="s">
        <v>3423</v>
      </c>
      <c r="AR1459" t="s">
        <v>6929</v>
      </c>
      <c r="AS1459" t="s">
        <v>6947</v>
      </c>
    </row>
    <row r="1460" spans="1:45" ht="17.25" customHeight="1">
      <c r="B1460" s="1403" t="str">
        <f t="shared" si="86"/>
        <v/>
      </c>
      <c r="C1460" s="1403" t="str">
        <f t="shared" si="89"/>
        <v/>
      </c>
      <c r="D1460" s="1403" t="str">
        <f t="shared" si="86"/>
        <v/>
      </c>
      <c r="E1460" s="1403" t="str">
        <f t="shared" si="80"/>
        <v>A04AS195 Finishing Work Exterior/Interior Finish Work Pre-Fabricated Canopy</v>
      </c>
      <c r="F1460" s="1403" t="str">
        <f t="shared" si="81"/>
        <v xml:space="preserve">A04AS195-00008 Finishing Work Exterior/Interior Finish Work Pre-Fabricated Canopy Steel Canopy (Rounded Type)     w/ Supporting Frame, Accessories  </v>
      </c>
      <c r="G1460" s="1404" t="str" cm="1">
        <f t="array" ref="G1460:H1460">_xlfn.TEXTSPLIT(I1460,"-")</f>
        <v>A04AS195</v>
      </c>
      <c r="H1460" s="1404" t="str">
        <v>00008</v>
      </c>
      <c r="I1460" t="s">
        <v>6950</v>
      </c>
      <c r="J1460" t="s">
        <v>4288</v>
      </c>
      <c r="K1460" t="s">
        <v>5683</v>
      </c>
      <c r="L1460" t="s">
        <v>5684</v>
      </c>
      <c r="M1460" t="s">
        <v>4775</v>
      </c>
      <c r="N1460" t="s">
        <v>6661</v>
      </c>
      <c r="O1460" t="s">
        <v>6923</v>
      </c>
      <c r="P1460" t="s">
        <v>6924</v>
      </c>
      <c r="Q1460" t="s">
        <v>6951</v>
      </c>
      <c r="R1460" t="s">
        <v>6952</v>
      </c>
      <c r="S1460" t="s">
        <v>2965</v>
      </c>
      <c r="T1460">
        <v>0</v>
      </c>
      <c r="U1460" t="s">
        <v>2965</v>
      </c>
      <c r="V1460">
        <v>0</v>
      </c>
      <c r="W1460" t="s">
        <v>2965</v>
      </c>
      <c r="X1460">
        <v>0</v>
      </c>
      <c r="Y1460" t="s">
        <v>2965</v>
      </c>
      <c r="Z1460">
        <v>0</v>
      </c>
      <c r="AA1460" t="s">
        <v>4946</v>
      </c>
      <c r="AB1460" t="s">
        <v>6927</v>
      </c>
      <c r="AC1460" t="s">
        <v>2965</v>
      </c>
      <c r="AD1460">
        <v>0</v>
      </c>
      <c r="AE1460" t="s">
        <v>2965</v>
      </c>
      <c r="AF1460">
        <v>0</v>
      </c>
      <c r="AG1460">
        <v>0</v>
      </c>
      <c r="AH1460" t="s">
        <v>6953</v>
      </c>
      <c r="AI1460">
        <v>0</v>
      </c>
      <c r="AJ1460">
        <v>0</v>
      </c>
      <c r="AK1460">
        <v>0</v>
      </c>
      <c r="AL1460">
        <v>0</v>
      </c>
      <c r="AM1460">
        <v>0</v>
      </c>
      <c r="AN1460">
        <v>0</v>
      </c>
      <c r="AO1460" t="s">
        <v>2965</v>
      </c>
      <c r="AP1460" t="s">
        <v>4817</v>
      </c>
      <c r="AQ1460" t="s">
        <v>4817</v>
      </c>
      <c r="AR1460" t="s">
        <v>6929</v>
      </c>
      <c r="AS1460" t="s">
        <v>6950</v>
      </c>
    </row>
    <row r="1461" spans="1:45" ht="17.25" customHeight="1">
      <c r="B1461" s="1403" t="str">
        <f t="shared" si="86"/>
        <v/>
      </c>
      <c r="C1461" s="1403" t="str">
        <f t="shared" si="89"/>
        <v/>
      </c>
      <c r="D1461" s="1403" t="str">
        <f t="shared" si="86"/>
        <v/>
      </c>
      <c r="E1461" s="1403" t="str">
        <f t="shared" si="80"/>
        <v>A04AS195 Finishing Work Exterior/Interior Finish Work Pre-Fabricated Canopy</v>
      </c>
      <c r="F1461" s="1403" t="str">
        <f t="shared" si="81"/>
        <v xml:space="preserve">A04AS195-00009 Finishing Work Exterior/Interior Finish Work Pre-Fabricated Canopy Stainless Steel Canopy (Rounded Type)     w/ Supporting Frame, Accessories  </v>
      </c>
      <c r="G1461" s="1404" t="str" cm="1">
        <f t="array" ref="G1461:H1461">_xlfn.TEXTSPLIT(I1461,"-")</f>
        <v>A04AS195</v>
      </c>
      <c r="H1461" s="1404" t="str">
        <v>00009</v>
      </c>
      <c r="I1461" t="s">
        <v>6954</v>
      </c>
      <c r="J1461" t="s">
        <v>4288</v>
      </c>
      <c r="K1461" t="s">
        <v>5683</v>
      </c>
      <c r="L1461" t="s">
        <v>5684</v>
      </c>
      <c r="M1461" t="s">
        <v>4775</v>
      </c>
      <c r="N1461" t="s">
        <v>6661</v>
      </c>
      <c r="O1461" t="s">
        <v>6923</v>
      </c>
      <c r="P1461" t="s">
        <v>6924</v>
      </c>
      <c r="Q1461" t="s">
        <v>6955</v>
      </c>
      <c r="R1461" t="s">
        <v>6956</v>
      </c>
      <c r="S1461" t="s">
        <v>2965</v>
      </c>
      <c r="T1461">
        <v>0</v>
      </c>
      <c r="U1461" t="s">
        <v>2965</v>
      </c>
      <c r="V1461">
        <v>0</v>
      </c>
      <c r="W1461" t="s">
        <v>2965</v>
      </c>
      <c r="X1461">
        <v>0</v>
      </c>
      <c r="Y1461" t="s">
        <v>2965</v>
      </c>
      <c r="Z1461">
        <v>0</v>
      </c>
      <c r="AA1461" t="s">
        <v>4946</v>
      </c>
      <c r="AB1461" t="s">
        <v>6927</v>
      </c>
      <c r="AC1461" t="s">
        <v>2965</v>
      </c>
      <c r="AD1461">
        <v>0</v>
      </c>
      <c r="AE1461" t="s">
        <v>2965</v>
      </c>
      <c r="AF1461">
        <v>0</v>
      </c>
      <c r="AG1461">
        <v>0</v>
      </c>
      <c r="AH1461" t="s">
        <v>6953</v>
      </c>
      <c r="AI1461">
        <v>0</v>
      </c>
      <c r="AJ1461">
        <v>0</v>
      </c>
      <c r="AK1461">
        <v>0</v>
      </c>
      <c r="AL1461">
        <v>0</v>
      </c>
      <c r="AM1461">
        <v>0</v>
      </c>
      <c r="AN1461">
        <v>0</v>
      </c>
      <c r="AO1461" t="s">
        <v>2965</v>
      </c>
      <c r="AP1461" t="s">
        <v>4817</v>
      </c>
      <c r="AQ1461" t="s">
        <v>4817</v>
      </c>
      <c r="AR1461" t="s">
        <v>6929</v>
      </c>
      <c r="AS1461" t="s">
        <v>6954</v>
      </c>
    </row>
    <row r="1462" spans="1:45" s="1422" customFormat="1" ht="17.25" customHeight="1">
      <c r="A1462" s="1403"/>
      <c r="B1462" s="1403" t="str">
        <f t="shared" si="86"/>
        <v/>
      </c>
      <c r="C1462" s="1403" t="str">
        <f t="shared" si="89"/>
        <v/>
      </c>
      <c r="D1462" s="1403" t="str">
        <f t="shared" si="86"/>
        <v/>
      </c>
      <c r="E1462" s="1403" t="str">
        <f t="shared" si="80"/>
        <v>A04AS195 Finishing Work Exterior/Interior Finish Work Pre-Fabricated Canopy</v>
      </c>
      <c r="F1462" s="1403" t="str">
        <f t="shared" si="81"/>
        <v xml:space="preserve">A04AS195-00010 Finishing Work Exterior/Interior Finish Work Pre-Fabricated Canopy Aluminum Canopy (Rounded Type)     w/ Supporting Frame, Accessories  </v>
      </c>
      <c r="G1462" s="1404" t="str" cm="1">
        <f t="array" ref="G1462:H1462">_xlfn.TEXTSPLIT(I1462,"-")</f>
        <v>A04AS195</v>
      </c>
      <c r="H1462" s="1404" t="str">
        <v>00010</v>
      </c>
      <c r="I1462" t="s">
        <v>6957</v>
      </c>
      <c r="J1462" t="s">
        <v>4288</v>
      </c>
      <c r="K1462" t="s">
        <v>5683</v>
      </c>
      <c r="L1462" t="s">
        <v>5684</v>
      </c>
      <c r="M1462" t="s">
        <v>4775</v>
      </c>
      <c r="N1462" t="s">
        <v>6661</v>
      </c>
      <c r="O1462" t="s">
        <v>6923</v>
      </c>
      <c r="P1462" t="s">
        <v>6924</v>
      </c>
      <c r="Q1462" t="s">
        <v>6958</v>
      </c>
      <c r="R1462" t="s">
        <v>6959</v>
      </c>
      <c r="S1462" t="s">
        <v>2965</v>
      </c>
      <c r="T1462">
        <v>0</v>
      </c>
      <c r="U1462" t="s">
        <v>2965</v>
      </c>
      <c r="V1462">
        <v>0</v>
      </c>
      <c r="W1462" t="s">
        <v>2965</v>
      </c>
      <c r="X1462">
        <v>0</v>
      </c>
      <c r="Y1462" t="s">
        <v>2965</v>
      </c>
      <c r="Z1462">
        <v>0</v>
      </c>
      <c r="AA1462" t="s">
        <v>4946</v>
      </c>
      <c r="AB1462" t="s">
        <v>6927</v>
      </c>
      <c r="AC1462" t="s">
        <v>2965</v>
      </c>
      <c r="AD1462">
        <v>0</v>
      </c>
      <c r="AE1462" t="s">
        <v>2965</v>
      </c>
      <c r="AF1462">
        <v>0</v>
      </c>
      <c r="AG1462">
        <v>0</v>
      </c>
      <c r="AH1462" t="s">
        <v>6953</v>
      </c>
      <c r="AI1462">
        <v>0</v>
      </c>
      <c r="AJ1462">
        <v>0</v>
      </c>
      <c r="AK1462">
        <v>0</v>
      </c>
      <c r="AL1462">
        <v>0</v>
      </c>
      <c r="AM1462">
        <v>0</v>
      </c>
      <c r="AN1462">
        <v>0</v>
      </c>
      <c r="AO1462" t="s">
        <v>2965</v>
      </c>
      <c r="AP1462" t="s">
        <v>4817</v>
      </c>
      <c r="AQ1462" t="s">
        <v>4817</v>
      </c>
      <c r="AR1462" t="s">
        <v>6929</v>
      </c>
      <c r="AS1462" t="s">
        <v>6957</v>
      </c>
    </row>
    <row r="1463" spans="1:45" ht="17.25" customHeight="1">
      <c r="B1463" s="1403" t="str">
        <f t="shared" si="86"/>
        <v/>
      </c>
      <c r="C1463" s="1403" t="str">
        <f t="shared" si="89"/>
        <v/>
      </c>
      <c r="D1463" s="1403" t="str">
        <f t="shared" si="86"/>
        <v/>
      </c>
      <c r="E1463" s="1403" t="str">
        <f t="shared" si="80"/>
        <v>A04AS195 Finishing Work Exterior/Interior Finish Work Pre-Fabricated Canopy</v>
      </c>
      <c r="F1463" s="1403" t="str">
        <f t="shared" si="81"/>
        <v xml:space="preserve">A04AS195-00011 Finishing Work Exterior/Interior Finish Work Pre-Fabricated Canopy Polycarbonate Canopy (Rounded Type)     w/ Supporting Frame, Accessories  </v>
      </c>
      <c r="G1463" s="1404" t="str" cm="1">
        <f t="array" ref="G1463:H1463">_xlfn.TEXTSPLIT(I1463,"-")</f>
        <v>A04AS195</v>
      </c>
      <c r="H1463" s="1404" t="str">
        <v>00011</v>
      </c>
      <c r="I1463" t="s">
        <v>6960</v>
      </c>
      <c r="J1463" t="s">
        <v>4288</v>
      </c>
      <c r="K1463" t="s">
        <v>5683</v>
      </c>
      <c r="L1463" t="s">
        <v>5684</v>
      </c>
      <c r="M1463" t="s">
        <v>4775</v>
      </c>
      <c r="N1463" t="s">
        <v>6661</v>
      </c>
      <c r="O1463" t="s">
        <v>6923</v>
      </c>
      <c r="P1463" t="s">
        <v>6924</v>
      </c>
      <c r="Q1463" t="s">
        <v>6961</v>
      </c>
      <c r="R1463" t="s">
        <v>6962</v>
      </c>
      <c r="S1463" t="s">
        <v>2965</v>
      </c>
      <c r="T1463">
        <v>0</v>
      </c>
      <c r="U1463" t="s">
        <v>2965</v>
      </c>
      <c r="V1463">
        <v>0</v>
      </c>
      <c r="W1463" t="s">
        <v>2965</v>
      </c>
      <c r="X1463">
        <v>0</v>
      </c>
      <c r="Y1463" t="s">
        <v>2965</v>
      </c>
      <c r="Z1463">
        <v>0</v>
      </c>
      <c r="AA1463" t="s">
        <v>4946</v>
      </c>
      <c r="AB1463" t="s">
        <v>6927</v>
      </c>
      <c r="AC1463" t="s">
        <v>2965</v>
      </c>
      <c r="AD1463">
        <v>0</v>
      </c>
      <c r="AE1463" t="s">
        <v>2965</v>
      </c>
      <c r="AF1463">
        <v>0</v>
      </c>
      <c r="AG1463">
        <v>0</v>
      </c>
      <c r="AH1463" t="s">
        <v>6953</v>
      </c>
      <c r="AI1463">
        <v>0</v>
      </c>
      <c r="AJ1463">
        <v>0</v>
      </c>
      <c r="AK1463">
        <v>0</v>
      </c>
      <c r="AL1463">
        <v>0</v>
      </c>
      <c r="AM1463">
        <v>0</v>
      </c>
      <c r="AN1463">
        <v>0</v>
      </c>
      <c r="AO1463" t="s">
        <v>2965</v>
      </c>
      <c r="AP1463" t="s">
        <v>4817</v>
      </c>
      <c r="AQ1463" t="s">
        <v>4817</v>
      </c>
      <c r="AR1463" t="s">
        <v>6929</v>
      </c>
      <c r="AS1463" t="s">
        <v>6960</v>
      </c>
    </row>
    <row r="1464" spans="1:45" ht="17.25" customHeight="1">
      <c r="B1464" s="1403" t="str">
        <f t="shared" si="86"/>
        <v/>
      </c>
      <c r="C1464" s="1403" t="str">
        <f t="shared" si="89"/>
        <v/>
      </c>
      <c r="D1464" s="1403" t="str">
        <f t="shared" si="86"/>
        <v/>
      </c>
      <c r="E1464" s="1403" t="str">
        <f t="shared" si="80"/>
        <v>A04AS195 Finishing Work Exterior/Interior Finish Work Pre-Fabricated Canopy</v>
      </c>
      <c r="F1464" s="1403" t="str">
        <f t="shared" si="81"/>
        <v xml:space="preserve">A04AS195-00012 Finishing Work Exterior/Interior Finish Work Pre-Fabricated Canopy GRP Canopy (Rounded Type)     w/ Supporting Frame, Accessories  </v>
      </c>
      <c r="G1464" s="1404" t="str" cm="1">
        <f t="array" ref="G1464:H1464">_xlfn.TEXTSPLIT(I1464,"-")</f>
        <v>A04AS195</v>
      </c>
      <c r="H1464" s="1404" t="str">
        <v>00012</v>
      </c>
      <c r="I1464" t="s">
        <v>6963</v>
      </c>
      <c r="J1464" t="s">
        <v>4288</v>
      </c>
      <c r="K1464" t="s">
        <v>5683</v>
      </c>
      <c r="L1464" t="s">
        <v>5684</v>
      </c>
      <c r="M1464" t="s">
        <v>4775</v>
      </c>
      <c r="N1464" t="s">
        <v>6661</v>
      </c>
      <c r="O1464" t="s">
        <v>6923</v>
      </c>
      <c r="P1464" t="s">
        <v>6924</v>
      </c>
      <c r="Q1464" t="s">
        <v>6964</v>
      </c>
      <c r="R1464" t="s">
        <v>6965</v>
      </c>
      <c r="S1464" t="s">
        <v>2965</v>
      </c>
      <c r="T1464">
        <v>0</v>
      </c>
      <c r="U1464" t="s">
        <v>2965</v>
      </c>
      <c r="V1464">
        <v>0</v>
      </c>
      <c r="W1464" t="s">
        <v>2965</v>
      </c>
      <c r="X1464">
        <v>0</v>
      </c>
      <c r="Y1464" t="s">
        <v>2965</v>
      </c>
      <c r="Z1464">
        <v>0</v>
      </c>
      <c r="AA1464" t="s">
        <v>4946</v>
      </c>
      <c r="AB1464" t="s">
        <v>6927</v>
      </c>
      <c r="AC1464" t="s">
        <v>2965</v>
      </c>
      <c r="AD1464">
        <v>0</v>
      </c>
      <c r="AE1464" t="s">
        <v>2965</v>
      </c>
      <c r="AF1464">
        <v>0</v>
      </c>
      <c r="AG1464">
        <v>0</v>
      </c>
      <c r="AH1464" t="s">
        <v>6953</v>
      </c>
      <c r="AI1464">
        <v>0</v>
      </c>
      <c r="AJ1464">
        <v>0</v>
      </c>
      <c r="AK1464">
        <v>0</v>
      </c>
      <c r="AL1464">
        <v>0</v>
      </c>
      <c r="AM1464">
        <v>0</v>
      </c>
      <c r="AN1464">
        <v>0</v>
      </c>
      <c r="AO1464" t="s">
        <v>2965</v>
      </c>
      <c r="AP1464" t="s">
        <v>4817</v>
      </c>
      <c r="AQ1464" t="s">
        <v>4817</v>
      </c>
      <c r="AR1464" t="s">
        <v>6929</v>
      </c>
      <c r="AS1464" t="s">
        <v>6963</v>
      </c>
    </row>
    <row r="1465" spans="1:45" ht="17.25" customHeight="1">
      <c r="B1465" s="1403" t="str">
        <f t="shared" si="86"/>
        <v/>
      </c>
      <c r="C1465" s="1403" t="str">
        <f t="shared" si="89"/>
        <v/>
      </c>
      <c r="D1465" s="1403" t="str">
        <f t="shared" si="86"/>
        <v/>
      </c>
      <c r="E1465" s="1403" t="str">
        <f t="shared" si="80"/>
        <v>A04AS196 Finishing Work Exterior/Interior Finish Work Custom-Made Canopy for Main Entrance</v>
      </c>
      <c r="F1465" s="1403" t="str">
        <f t="shared" si="81"/>
        <v xml:space="preserve">A04AS196-00001 Finishing Work Exterior/Interior Finish Work Custom-Made Canopy for Main Entrance Steel Canopy     w/ Supporting Frame, Accessories, Lighting Fixtures  </v>
      </c>
      <c r="G1465" s="1404" t="str" cm="1">
        <f t="array" ref="G1465:H1465">_xlfn.TEXTSPLIT(I1465,"-")</f>
        <v>A04AS196</v>
      </c>
      <c r="H1465" s="1404" t="str">
        <v>00001</v>
      </c>
      <c r="I1465" t="s">
        <v>6966</v>
      </c>
      <c r="J1465" t="s">
        <v>4288</v>
      </c>
      <c r="K1465" t="s">
        <v>5683</v>
      </c>
      <c r="L1465" t="s">
        <v>5684</v>
      </c>
      <c r="M1465" t="s">
        <v>4775</v>
      </c>
      <c r="N1465" t="s">
        <v>6661</v>
      </c>
      <c r="O1465" t="s">
        <v>6967</v>
      </c>
      <c r="P1465" t="s">
        <v>6968</v>
      </c>
      <c r="Q1465" t="s">
        <v>6925</v>
      </c>
      <c r="R1465" t="s">
        <v>6926</v>
      </c>
      <c r="S1465" t="s">
        <v>2965</v>
      </c>
      <c r="T1465">
        <v>0</v>
      </c>
      <c r="U1465" t="s">
        <v>2965</v>
      </c>
      <c r="V1465">
        <v>0</v>
      </c>
      <c r="W1465" t="s">
        <v>2965</v>
      </c>
      <c r="X1465">
        <v>0</v>
      </c>
      <c r="Y1465" t="s">
        <v>2965</v>
      </c>
      <c r="Z1465">
        <v>0</v>
      </c>
      <c r="AA1465" t="s">
        <v>4952</v>
      </c>
      <c r="AB1465" t="s">
        <v>6969</v>
      </c>
      <c r="AC1465" t="s">
        <v>2965</v>
      </c>
      <c r="AD1465">
        <v>0</v>
      </c>
      <c r="AE1465" t="s">
        <v>2965</v>
      </c>
      <c r="AF1465">
        <v>0</v>
      </c>
      <c r="AG1465">
        <v>0</v>
      </c>
      <c r="AH1465" t="s">
        <v>6953</v>
      </c>
      <c r="AI1465">
        <v>0</v>
      </c>
      <c r="AJ1465">
        <v>0</v>
      </c>
      <c r="AK1465">
        <v>0</v>
      </c>
      <c r="AL1465">
        <v>0</v>
      </c>
      <c r="AM1465">
        <v>0</v>
      </c>
      <c r="AN1465">
        <v>0</v>
      </c>
      <c r="AO1465" t="s">
        <v>2965</v>
      </c>
      <c r="AP1465" t="s">
        <v>5336</v>
      </c>
      <c r="AQ1465" t="s">
        <v>5336</v>
      </c>
      <c r="AR1465" t="s">
        <v>6970</v>
      </c>
      <c r="AS1465" t="s">
        <v>6966</v>
      </c>
    </row>
    <row r="1466" spans="1:45" ht="17.25" customHeight="1">
      <c r="B1466" s="1403" t="str">
        <f t="shared" si="86"/>
        <v/>
      </c>
      <c r="C1466" s="1403" t="str">
        <f t="shared" si="89"/>
        <v/>
      </c>
      <c r="D1466" s="1403" t="str">
        <f>IF(C1466="","",IF(ISNA($P1466),"",$P1466))</f>
        <v/>
      </c>
      <c r="E1466" s="1403" t="str">
        <f t="shared" si="80"/>
        <v>A04AS196 Finishing Work Exterior/Interior Finish Work Custom-Made Canopy for Main Entrance</v>
      </c>
      <c r="F1466" s="1403" t="str">
        <f t="shared" si="81"/>
        <v xml:space="preserve">A04AS196-00002 Finishing Work Exterior/Interior Finish Work Custom-Made Canopy for Main Entrance Stainless Steel Canopy     w/ Supporting Frame, Accessories, Lighting Fixtures  </v>
      </c>
      <c r="G1466" s="1404" t="str" cm="1">
        <f t="array" ref="G1466:H1466">_xlfn.TEXTSPLIT(I1466,"-")</f>
        <v>A04AS196</v>
      </c>
      <c r="H1466" s="1404" t="str">
        <v>00002</v>
      </c>
      <c r="I1466" t="s">
        <v>6971</v>
      </c>
      <c r="J1466" t="s">
        <v>4288</v>
      </c>
      <c r="K1466" t="s">
        <v>5683</v>
      </c>
      <c r="L1466" t="s">
        <v>5684</v>
      </c>
      <c r="M1466" t="s">
        <v>4775</v>
      </c>
      <c r="N1466" t="s">
        <v>6661</v>
      </c>
      <c r="O1466" t="s">
        <v>6967</v>
      </c>
      <c r="P1466" t="s">
        <v>6968</v>
      </c>
      <c r="Q1466" t="s">
        <v>6931</v>
      </c>
      <c r="R1466" t="s">
        <v>6932</v>
      </c>
      <c r="S1466" t="s">
        <v>2965</v>
      </c>
      <c r="T1466">
        <v>0</v>
      </c>
      <c r="U1466" t="s">
        <v>2965</v>
      </c>
      <c r="V1466">
        <v>0</v>
      </c>
      <c r="W1466" t="s">
        <v>2965</v>
      </c>
      <c r="X1466">
        <v>0</v>
      </c>
      <c r="Y1466" t="s">
        <v>2965</v>
      </c>
      <c r="Z1466">
        <v>0</v>
      </c>
      <c r="AA1466" t="s">
        <v>4952</v>
      </c>
      <c r="AB1466" t="s">
        <v>6969</v>
      </c>
      <c r="AC1466" t="s">
        <v>2965</v>
      </c>
      <c r="AD1466">
        <v>0</v>
      </c>
      <c r="AE1466" t="s">
        <v>2965</v>
      </c>
      <c r="AF1466">
        <v>0</v>
      </c>
      <c r="AG1466">
        <v>0</v>
      </c>
      <c r="AH1466" t="s">
        <v>6953</v>
      </c>
      <c r="AI1466">
        <v>0</v>
      </c>
      <c r="AJ1466">
        <v>0</v>
      </c>
      <c r="AK1466">
        <v>0</v>
      </c>
      <c r="AL1466">
        <v>0</v>
      </c>
      <c r="AM1466">
        <v>0</v>
      </c>
      <c r="AN1466">
        <v>0</v>
      </c>
      <c r="AO1466" t="s">
        <v>2965</v>
      </c>
      <c r="AP1466" t="s">
        <v>5336</v>
      </c>
      <c r="AQ1466" t="s">
        <v>5336</v>
      </c>
      <c r="AR1466" t="s">
        <v>6970</v>
      </c>
      <c r="AS1466" t="s">
        <v>6971</v>
      </c>
    </row>
    <row r="1467" spans="1:45" ht="17.25" customHeight="1">
      <c r="B1467" s="1403" t="str">
        <f t="shared" si="86"/>
        <v/>
      </c>
      <c r="C1467" s="1403" t="str">
        <f t="shared" si="89"/>
        <v/>
      </c>
      <c r="D1467" s="1403" t="str">
        <f t="shared" si="86"/>
        <v/>
      </c>
      <c r="E1467" s="1403" t="str">
        <f t="shared" si="80"/>
        <v>A04AS196 Finishing Work Exterior/Interior Finish Work Custom-Made Canopy for Main Entrance</v>
      </c>
      <c r="F1467" s="1403" t="str">
        <f t="shared" si="81"/>
        <v xml:space="preserve">A04AS196-00003 Finishing Work Exterior/Interior Finish Work Custom-Made Canopy for Main Entrance Aluminum Canopy     w/ Supporting Frame, Accessories, Lighting Fixtures  </v>
      </c>
      <c r="G1467" s="1404" t="str" cm="1">
        <f t="array" ref="G1467:H1467">_xlfn.TEXTSPLIT(I1467,"-")</f>
        <v>A04AS196</v>
      </c>
      <c r="H1467" s="1404" t="str">
        <v>00003</v>
      </c>
      <c r="I1467" t="s">
        <v>6972</v>
      </c>
      <c r="J1467" t="s">
        <v>4288</v>
      </c>
      <c r="K1467" t="s">
        <v>5683</v>
      </c>
      <c r="L1467" t="s">
        <v>5684</v>
      </c>
      <c r="M1467" t="s">
        <v>4775</v>
      </c>
      <c r="N1467" t="s">
        <v>6661</v>
      </c>
      <c r="O1467" t="s">
        <v>6967</v>
      </c>
      <c r="P1467" t="s">
        <v>6968</v>
      </c>
      <c r="Q1467" t="s">
        <v>6934</v>
      </c>
      <c r="R1467" t="s">
        <v>6935</v>
      </c>
      <c r="S1467" t="s">
        <v>2965</v>
      </c>
      <c r="T1467">
        <v>0</v>
      </c>
      <c r="U1467" t="s">
        <v>2965</v>
      </c>
      <c r="V1467">
        <v>0</v>
      </c>
      <c r="W1467" t="s">
        <v>2965</v>
      </c>
      <c r="X1467">
        <v>0</v>
      </c>
      <c r="Y1467" t="s">
        <v>2965</v>
      </c>
      <c r="Z1467">
        <v>0</v>
      </c>
      <c r="AA1467" t="s">
        <v>4952</v>
      </c>
      <c r="AB1467" t="s">
        <v>6969</v>
      </c>
      <c r="AC1467" t="s">
        <v>2965</v>
      </c>
      <c r="AD1467">
        <v>0</v>
      </c>
      <c r="AE1467" t="s">
        <v>2965</v>
      </c>
      <c r="AF1467">
        <v>0</v>
      </c>
      <c r="AG1467">
        <v>0</v>
      </c>
      <c r="AH1467" t="s">
        <v>6953</v>
      </c>
      <c r="AI1467">
        <v>0</v>
      </c>
      <c r="AJ1467">
        <v>0</v>
      </c>
      <c r="AK1467">
        <v>0</v>
      </c>
      <c r="AL1467">
        <v>0</v>
      </c>
      <c r="AM1467">
        <v>0</v>
      </c>
      <c r="AN1467">
        <v>0</v>
      </c>
      <c r="AO1467" t="s">
        <v>2965</v>
      </c>
      <c r="AP1467" t="s">
        <v>5336</v>
      </c>
      <c r="AQ1467" t="s">
        <v>5336</v>
      </c>
      <c r="AR1467" t="s">
        <v>6970</v>
      </c>
      <c r="AS1467" t="s">
        <v>6972</v>
      </c>
    </row>
    <row r="1468" spans="1:45" ht="17.25" customHeight="1">
      <c r="B1468" s="1403" t="str">
        <f t="shared" si="86"/>
        <v/>
      </c>
      <c r="C1468" s="1403" t="str">
        <f t="shared" si="89"/>
        <v/>
      </c>
      <c r="D1468" s="1403" t="str">
        <f t="shared" si="86"/>
        <v/>
      </c>
      <c r="E1468" s="1403" t="str">
        <f t="shared" si="80"/>
        <v>A04AS197 Finishing Work Exterior/Interior Finish Work Roof Tile</v>
      </c>
      <c r="F1468" s="1403" t="str">
        <f t="shared" si="81"/>
        <v xml:space="preserve">A04AS197-00001 Finishing Work Exterior/Interior Finish Work Roof Tile Metallic Tile w/ Insulation     w/ Mortar Bond Coat or Adhesive  </v>
      </c>
      <c r="G1468" s="1404" t="str" cm="1">
        <f t="array" ref="G1468:H1468">_xlfn.TEXTSPLIT(I1468,"-")</f>
        <v>A04AS197</v>
      </c>
      <c r="H1468" s="1404" t="str">
        <v>00001</v>
      </c>
      <c r="I1468" t="s">
        <v>6973</v>
      </c>
      <c r="J1468" t="s">
        <v>4288</v>
      </c>
      <c r="K1468" t="s">
        <v>5683</v>
      </c>
      <c r="L1468" t="s">
        <v>5684</v>
      </c>
      <c r="M1468" t="s">
        <v>4775</v>
      </c>
      <c r="N1468" t="s">
        <v>6661</v>
      </c>
      <c r="O1468" t="s">
        <v>6974</v>
      </c>
      <c r="P1468" t="s">
        <v>6975</v>
      </c>
      <c r="Q1468" t="s">
        <v>6976</v>
      </c>
      <c r="R1468" t="s">
        <v>6977</v>
      </c>
      <c r="S1468" t="s">
        <v>2965</v>
      </c>
      <c r="T1468">
        <v>0</v>
      </c>
      <c r="U1468" t="s">
        <v>2965</v>
      </c>
      <c r="V1468">
        <v>0</v>
      </c>
      <c r="W1468" t="s">
        <v>2965</v>
      </c>
      <c r="X1468">
        <v>0</v>
      </c>
      <c r="Y1468" t="s">
        <v>2965</v>
      </c>
      <c r="Z1468">
        <v>0</v>
      </c>
      <c r="AA1468" t="s">
        <v>5097</v>
      </c>
      <c r="AB1468" t="s">
        <v>5867</v>
      </c>
      <c r="AC1468" t="s">
        <v>2965</v>
      </c>
      <c r="AD1468">
        <v>0</v>
      </c>
      <c r="AE1468" t="s">
        <v>2965</v>
      </c>
      <c r="AF1468">
        <v>0</v>
      </c>
      <c r="AG1468">
        <v>0</v>
      </c>
      <c r="AH1468" t="s">
        <v>2965</v>
      </c>
      <c r="AI1468">
        <v>0</v>
      </c>
      <c r="AJ1468">
        <v>0</v>
      </c>
      <c r="AK1468">
        <v>0</v>
      </c>
      <c r="AL1468">
        <v>0</v>
      </c>
      <c r="AM1468">
        <v>0</v>
      </c>
      <c r="AN1468">
        <v>0</v>
      </c>
      <c r="AO1468" t="s">
        <v>2965</v>
      </c>
      <c r="AP1468" t="s">
        <v>4360</v>
      </c>
      <c r="AQ1468" t="s">
        <v>4360</v>
      </c>
      <c r="AR1468" t="s">
        <v>6978</v>
      </c>
      <c r="AS1468" t="s">
        <v>6973</v>
      </c>
    </row>
    <row r="1469" spans="1:45" ht="17.25" customHeight="1">
      <c r="B1469" s="1403" t="str">
        <f t="shared" si="86"/>
        <v/>
      </c>
      <c r="C1469" s="1403" t="str">
        <f t="shared" si="89"/>
        <v/>
      </c>
      <c r="D1469" s="1403" t="str">
        <f t="shared" si="86"/>
        <v/>
      </c>
      <c r="E1469" s="1403" t="str">
        <f t="shared" si="80"/>
        <v>A04AS197 Finishing Work Exterior/Interior Finish Work Roof Tile</v>
      </c>
      <c r="F1469" s="1403" t="str">
        <f t="shared" si="81"/>
        <v xml:space="preserve">A04AS197-00002 Finishing Work Exterior/Interior Finish Work Roof Tile Metallic Tile w/o Insulation     w/ Mortar Bond Coat or Adhesive  </v>
      </c>
      <c r="G1469" s="1404" t="str" cm="1">
        <f t="array" ref="G1469:H1469">_xlfn.TEXTSPLIT(I1469,"-")</f>
        <v>A04AS197</v>
      </c>
      <c r="H1469" s="1404" t="str">
        <v>00002</v>
      </c>
      <c r="I1469" t="s">
        <v>6979</v>
      </c>
      <c r="J1469" t="s">
        <v>4288</v>
      </c>
      <c r="K1469" t="s">
        <v>5683</v>
      </c>
      <c r="L1469" t="s">
        <v>5684</v>
      </c>
      <c r="M1469" t="s">
        <v>4775</v>
      </c>
      <c r="N1469" t="s">
        <v>6661</v>
      </c>
      <c r="O1469" t="s">
        <v>6974</v>
      </c>
      <c r="P1469" t="s">
        <v>6975</v>
      </c>
      <c r="Q1469" t="s">
        <v>6980</v>
      </c>
      <c r="R1469" t="s">
        <v>6981</v>
      </c>
      <c r="S1469" t="s">
        <v>2965</v>
      </c>
      <c r="T1469">
        <v>0</v>
      </c>
      <c r="U1469" t="s">
        <v>2965</v>
      </c>
      <c r="V1469">
        <v>0</v>
      </c>
      <c r="W1469" t="s">
        <v>2965</v>
      </c>
      <c r="X1469">
        <v>0</v>
      </c>
      <c r="Y1469" t="s">
        <v>2965</v>
      </c>
      <c r="Z1469">
        <v>0</v>
      </c>
      <c r="AA1469" t="s">
        <v>5097</v>
      </c>
      <c r="AB1469" t="s">
        <v>5867</v>
      </c>
      <c r="AC1469" t="s">
        <v>2965</v>
      </c>
      <c r="AD1469">
        <v>0</v>
      </c>
      <c r="AE1469" t="s">
        <v>2965</v>
      </c>
      <c r="AF1469">
        <v>0</v>
      </c>
      <c r="AG1469">
        <v>0</v>
      </c>
      <c r="AH1469" t="s">
        <v>2965</v>
      </c>
      <c r="AI1469">
        <v>0</v>
      </c>
      <c r="AJ1469">
        <v>0</v>
      </c>
      <c r="AK1469">
        <v>0</v>
      </c>
      <c r="AL1469">
        <v>0</v>
      </c>
      <c r="AM1469">
        <v>0</v>
      </c>
      <c r="AN1469">
        <v>0</v>
      </c>
      <c r="AO1469" t="s">
        <v>2965</v>
      </c>
      <c r="AP1469" t="s">
        <v>4360</v>
      </c>
      <c r="AQ1469" t="s">
        <v>4360</v>
      </c>
      <c r="AR1469" t="s">
        <v>6978</v>
      </c>
      <c r="AS1469" t="s">
        <v>6979</v>
      </c>
    </row>
    <row r="1470" spans="1:45" ht="17.25" customHeight="1">
      <c r="B1470" s="1403" t="str">
        <f t="shared" si="86"/>
        <v/>
      </c>
      <c r="C1470" s="1403" t="str">
        <f t="shared" si="89"/>
        <v/>
      </c>
      <c r="D1470" s="1403" t="str">
        <f t="shared" si="86"/>
        <v/>
      </c>
      <c r="E1470" s="1403" t="str">
        <f t="shared" si="80"/>
        <v>A04AS314 Finishing Work Exterior/Interior Finish Work Plywood w/ Fire Retardant Paint</v>
      </c>
      <c r="F1470" s="1403" t="str">
        <f t="shared" si="81"/>
        <v xml:space="preserve">A04AS314-00001 Finishing Work Exterior/Interior Finish Work Plywood w/ Fire Retardant Paint        </v>
      </c>
      <c r="G1470" s="1404" t="str" cm="1">
        <f t="array" ref="G1470:H1470">_xlfn.TEXTSPLIT(I1470,"-")</f>
        <v>A04AS314</v>
      </c>
      <c r="H1470" s="1404" t="str">
        <v>00001</v>
      </c>
      <c r="I1470" t="s">
        <v>6982</v>
      </c>
      <c r="J1470" t="s">
        <v>4288</v>
      </c>
      <c r="K1470" t="s">
        <v>5683</v>
      </c>
      <c r="L1470" t="s">
        <v>5684</v>
      </c>
      <c r="M1470" t="s">
        <v>4775</v>
      </c>
      <c r="N1470" t="s">
        <v>6661</v>
      </c>
      <c r="O1470" t="s">
        <v>6983</v>
      </c>
      <c r="P1470" t="s">
        <v>6984</v>
      </c>
      <c r="Q1470" t="s">
        <v>2965</v>
      </c>
      <c r="R1470">
        <v>0</v>
      </c>
      <c r="S1470" t="s">
        <v>2965</v>
      </c>
      <c r="T1470">
        <v>0</v>
      </c>
      <c r="U1470" t="s">
        <v>2965</v>
      </c>
      <c r="V1470">
        <v>0</v>
      </c>
      <c r="W1470" t="s">
        <v>2965</v>
      </c>
      <c r="X1470">
        <v>0</v>
      </c>
      <c r="Y1470" t="s">
        <v>2965</v>
      </c>
      <c r="Z1470">
        <v>0</v>
      </c>
      <c r="AA1470" t="s">
        <v>2965</v>
      </c>
      <c r="AB1470">
        <v>0</v>
      </c>
      <c r="AC1470" t="s">
        <v>2965</v>
      </c>
      <c r="AD1470">
        <v>0</v>
      </c>
      <c r="AE1470" t="s">
        <v>2965</v>
      </c>
      <c r="AF1470">
        <v>0</v>
      </c>
      <c r="AG1470">
        <v>0</v>
      </c>
      <c r="AH1470" t="s">
        <v>2965</v>
      </c>
      <c r="AI1470">
        <v>0</v>
      </c>
      <c r="AJ1470">
        <v>0</v>
      </c>
      <c r="AK1470">
        <v>0</v>
      </c>
      <c r="AL1470">
        <v>0</v>
      </c>
      <c r="AM1470">
        <v>0</v>
      </c>
      <c r="AN1470">
        <v>0</v>
      </c>
      <c r="AO1470" t="s">
        <v>2965</v>
      </c>
      <c r="AP1470" t="s">
        <v>4360</v>
      </c>
      <c r="AQ1470" t="s">
        <v>4360</v>
      </c>
      <c r="AR1470" t="s">
        <v>6985</v>
      </c>
      <c r="AS1470" t="s">
        <v>6982</v>
      </c>
    </row>
    <row r="1471" spans="1:45" ht="17.25" customHeight="1">
      <c r="B1471" s="1403" t="str">
        <f t="shared" si="86"/>
        <v/>
      </c>
      <c r="C1471" s="1403" t="str">
        <f t="shared" si="89"/>
        <v/>
      </c>
      <c r="D1471" s="1403" t="str">
        <f t="shared" si="86"/>
        <v/>
      </c>
      <c r="E1471" s="1403" t="str">
        <f t="shared" si="80"/>
        <v>A04AT198 Finishing Work Plastering Work Plastering</v>
      </c>
      <c r="F1471" s="1403" t="str">
        <f t="shared" si="81"/>
        <v xml:space="preserve">A04AT198-00001 Finishing Work Plastering Work Plastering     for External Masonry Wall   </v>
      </c>
      <c r="G1471" s="1404" t="str" cm="1">
        <f t="array" ref="G1471:H1471">_xlfn.TEXTSPLIT(I1471,"-")</f>
        <v>A04AT198</v>
      </c>
      <c r="H1471" s="1404" t="str">
        <v>00001</v>
      </c>
      <c r="I1471" t="s">
        <v>6986</v>
      </c>
      <c r="J1471" t="s">
        <v>4288</v>
      </c>
      <c r="K1471" t="s">
        <v>5683</v>
      </c>
      <c r="L1471" t="s">
        <v>5684</v>
      </c>
      <c r="M1471" t="s">
        <v>6364</v>
      </c>
      <c r="N1471" t="s">
        <v>6987</v>
      </c>
      <c r="O1471" t="s">
        <v>6988</v>
      </c>
      <c r="P1471" t="s">
        <v>6989</v>
      </c>
      <c r="Q1471" t="s">
        <v>2965</v>
      </c>
      <c r="R1471">
        <v>0</v>
      </c>
      <c r="S1471" t="s">
        <v>2965</v>
      </c>
      <c r="T1471">
        <v>0</v>
      </c>
      <c r="U1471" t="s">
        <v>2965</v>
      </c>
      <c r="V1471">
        <v>0</v>
      </c>
      <c r="W1471" t="s">
        <v>2965</v>
      </c>
      <c r="X1471">
        <v>0</v>
      </c>
      <c r="Y1471" t="s">
        <v>5106</v>
      </c>
      <c r="Z1471" t="s">
        <v>6990</v>
      </c>
      <c r="AA1471" t="s">
        <v>2965</v>
      </c>
      <c r="AB1471" t="s">
        <v>2965</v>
      </c>
      <c r="AC1471" t="s">
        <v>2965</v>
      </c>
      <c r="AD1471">
        <v>0</v>
      </c>
      <c r="AE1471" t="s">
        <v>2965</v>
      </c>
      <c r="AF1471">
        <v>0</v>
      </c>
      <c r="AG1471">
        <v>0</v>
      </c>
      <c r="AH1471" t="s">
        <v>2860</v>
      </c>
      <c r="AI1471">
        <v>0</v>
      </c>
      <c r="AJ1471">
        <v>0</v>
      </c>
      <c r="AK1471">
        <v>0</v>
      </c>
      <c r="AL1471">
        <v>0</v>
      </c>
      <c r="AM1471">
        <v>0</v>
      </c>
      <c r="AN1471">
        <v>0</v>
      </c>
      <c r="AO1471" t="s">
        <v>2965</v>
      </c>
      <c r="AP1471" t="s">
        <v>4360</v>
      </c>
      <c r="AQ1471" t="s">
        <v>4360</v>
      </c>
      <c r="AR1471" t="s">
        <v>6991</v>
      </c>
      <c r="AS1471" t="s">
        <v>6986</v>
      </c>
    </row>
    <row r="1472" spans="1:45" ht="17.25" customHeight="1">
      <c r="B1472" s="1403" t="str">
        <f t="shared" si="86"/>
        <v/>
      </c>
      <c r="C1472" s="1403" t="str">
        <f t="shared" si="89"/>
        <v/>
      </c>
      <c r="D1472" s="1403" t="str">
        <f t="shared" si="86"/>
        <v/>
      </c>
      <c r="E1472" s="1403" t="str">
        <f t="shared" si="80"/>
        <v>A04AT198 Finishing Work Plastering Work Plastering</v>
      </c>
      <c r="F1472" s="1403" t="str">
        <f t="shared" si="81"/>
        <v xml:space="preserve">A04AT198-00002 Finishing Work Plastering Work Plastering     for Internal Masonry Wall   </v>
      </c>
      <c r="G1472" s="1404" t="str" cm="1">
        <f t="array" ref="G1472:H1472">_xlfn.TEXTSPLIT(I1472,"-")</f>
        <v>A04AT198</v>
      </c>
      <c r="H1472" s="1404" t="str">
        <v>00002</v>
      </c>
      <c r="I1472" t="s">
        <v>6992</v>
      </c>
      <c r="J1472" t="s">
        <v>4288</v>
      </c>
      <c r="K1472" t="s">
        <v>5683</v>
      </c>
      <c r="L1472" t="s">
        <v>5684</v>
      </c>
      <c r="M1472" t="s">
        <v>6364</v>
      </c>
      <c r="N1472" t="s">
        <v>6987</v>
      </c>
      <c r="O1472" t="s">
        <v>6988</v>
      </c>
      <c r="P1472" t="s">
        <v>6989</v>
      </c>
      <c r="Q1472" t="s">
        <v>2965</v>
      </c>
      <c r="R1472">
        <v>0</v>
      </c>
      <c r="S1472" t="s">
        <v>2965</v>
      </c>
      <c r="T1472">
        <v>0</v>
      </c>
      <c r="U1472" t="s">
        <v>2965</v>
      </c>
      <c r="V1472">
        <v>0</v>
      </c>
      <c r="W1472" t="s">
        <v>2965</v>
      </c>
      <c r="X1472">
        <v>0</v>
      </c>
      <c r="Y1472" t="s">
        <v>4451</v>
      </c>
      <c r="Z1472" t="s">
        <v>6993</v>
      </c>
      <c r="AA1472" t="s">
        <v>2965</v>
      </c>
      <c r="AB1472" t="s">
        <v>2965</v>
      </c>
      <c r="AC1472" t="s">
        <v>2965</v>
      </c>
      <c r="AD1472">
        <v>0</v>
      </c>
      <c r="AE1472" t="s">
        <v>2965</v>
      </c>
      <c r="AF1472">
        <v>0</v>
      </c>
      <c r="AG1472">
        <v>0</v>
      </c>
      <c r="AH1472" t="s">
        <v>2860</v>
      </c>
      <c r="AI1472">
        <v>0</v>
      </c>
      <c r="AJ1472">
        <v>0</v>
      </c>
      <c r="AK1472">
        <v>0</v>
      </c>
      <c r="AL1472">
        <v>0</v>
      </c>
      <c r="AM1472">
        <v>0</v>
      </c>
      <c r="AN1472">
        <v>0</v>
      </c>
      <c r="AO1472" t="s">
        <v>2965</v>
      </c>
      <c r="AP1472" t="s">
        <v>4360</v>
      </c>
      <c r="AQ1472" t="s">
        <v>4360</v>
      </c>
      <c r="AR1472" t="s">
        <v>6991</v>
      </c>
      <c r="AS1472" t="s">
        <v>6992</v>
      </c>
    </row>
    <row r="1473" spans="2:45" ht="17.25" customHeight="1">
      <c r="B1473" s="1403" t="str">
        <f t="shared" si="86"/>
        <v/>
      </c>
      <c r="C1473" s="1403" t="str">
        <f t="shared" si="89"/>
        <v/>
      </c>
      <c r="D1473" s="1403" t="str">
        <f t="shared" si="86"/>
        <v/>
      </c>
      <c r="E1473" s="1403" t="str">
        <f t="shared" si="80"/>
        <v>A04AT198 Finishing Work Plastering Work Plastering</v>
      </c>
      <c r="F1473" s="1403" t="str">
        <f t="shared" si="81"/>
        <v xml:space="preserve">A04AT198-00003 Finishing Work Plastering Work Plastering     for Exposed Conc. Surface   </v>
      </c>
      <c r="G1473" s="1404" t="str" cm="1">
        <f t="array" ref="G1473:H1473">_xlfn.TEXTSPLIT(I1473,"-")</f>
        <v>A04AT198</v>
      </c>
      <c r="H1473" s="1404" t="str">
        <v>00003</v>
      </c>
      <c r="I1473" t="s">
        <v>6994</v>
      </c>
      <c r="J1473" t="s">
        <v>4288</v>
      </c>
      <c r="K1473" t="s">
        <v>5683</v>
      </c>
      <c r="L1473" t="s">
        <v>5684</v>
      </c>
      <c r="M1473" t="s">
        <v>6364</v>
      </c>
      <c r="N1473" t="s">
        <v>6987</v>
      </c>
      <c r="O1473" t="s">
        <v>6988</v>
      </c>
      <c r="P1473" t="s">
        <v>6989</v>
      </c>
      <c r="Q1473" t="s">
        <v>2965</v>
      </c>
      <c r="R1473">
        <v>0</v>
      </c>
      <c r="S1473" t="s">
        <v>2965</v>
      </c>
      <c r="T1473">
        <v>0</v>
      </c>
      <c r="U1473" t="s">
        <v>2965</v>
      </c>
      <c r="V1473">
        <v>0</v>
      </c>
      <c r="W1473" t="s">
        <v>2965</v>
      </c>
      <c r="X1473">
        <v>0</v>
      </c>
      <c r="Y1473" t="s">
        <v>5027</v>
      </c>
      <c r="Z1473" t="s">
        <v>6995</v>
      </c>
      <c r="AA1473" t="s">
        <v>2965</v>
      </c>
      <c r="AB1473" t="s">
        <v>2965</v>
      </c>
      <c r="AC1473" t="s">
        <v>2965</v>
      </c>
      <c r="AD1473">
        <v>0</v>
      </c>
      <c r="AE1473" t="s">
        <v>2965</v>
      </c>
      <c r="AF1473">
        <v>0</v>
      </c>
      <c r="AG1473">
        <v>0</v>
      </c>
      <c r="AH1473" t="s">
        <v>2860</v>
      </c>
      <c r="AI1473">
        <v>0</v>
      </c>
      <c r="AJ1473">
        <v>0</v>
      </c>
      <c r="AK1473">
        <v>0</v>
      </c>
      <c r="AL1473">
        <v>0</v>
      </c>
      <c r="AM1473">
        <v>0</v>
      </c>
      <c r="AN1473">
        <v>0</v>
      </c>
      <c r="AO1473" t="s">
        <v>2965</v>
      </c>
      <c r="AP1473" t="s">
        <v>4360</v>
      </c>
      <c r="AQ1473" t="s">
        <v>4360</v>
      </c>
      <c r="AR1473" t="s">
        <v>6991</v>
      </c>
      <c r="AS1473" t="s">
        <v>6994</v>
      </c>
    </row>
    <row r="1474" spans="2:45" ht="17.25" customHeight="1">
      <c r="B1474" s="1403" t="str">
        <f t="shared" si="86"/>
        <v/>
      </c>
      <c r="C1474" s="1403" t="str">
        <f t="shared" si="89"/>
        <v/>
      </c>
      <c r="D1474" s="1403" t="str">
        <f t="shared" si="86"/>
        <v/>
      </c>
      <c r="E1474" s="1403" t="str">
        <f t="shared" si="80"/>
        <v>A04AV205 Finishing Work Misc. Work Roof Drain (for Building)</v>
      </c>
      <c r="F1474" s="1403" t="str">
        <f t="shared" si="81"/>
        <v>A04AV205-00001 Finishing Work Misc. Work Roof Drain (for Building) Cast Iron Type       DIA=100mm</v>
      </c>
      <c r="G1474" s="1404" t="str" cm="1">
        <f t="array" ref="G1474:H1474">_xlfn.TEXTSPLIT(I1474,"-")</f>
        <v>A04AV205</v>
      </c>
      <c r="H1474" s="1404" t="str">
        <v>00001</v>
      </c>
      <c r="I1474" t="s">
        <v>6996</v>
      </c>
      <c r="J1474" t="s">
        <v>4288</v>
      </c>
      <c r="K1474" t="s">
        <v>5683</v>
      </c>
      <c r="L1474" t="s">
        <v>5684</v>
      </c>
      <c r="M1474" t="s">
        <v>6369</v>
      </c>
      <c r="N1474" t="s">
        <v>6997</v>
      </c>
      <c r="O1474" t="s">
        <v>6998</v>
      </c>
      <c r="P1474" t="s">
        <v>6999</v>
      </c>
      <c r="Q1474" t="s">
        <v>7000</v>
      </c>
      <c r="R1474" t="s">
        <v>7001</v>
      </c>
      <c r="S1474" t="s">
        <v>2965</v>
      </c>
      <c r="T1474">
        <v>0</v>
      </c>
      <c r="U1474" t="s">
        <v>2965</v>
      </c>
      <c r="V1474">
        <v>0</v>
      </c>
      <c r="W1474" t="s">
        <v>2965</v>
      </c>
      <c r="X1474">
        <v>0</v>
      </c>
      <c r="Y1474" t="s">
        <v>2965</v>
      </c>
      <c r="Z1474">
        <v>0</v>
      </c>
      <c r="AA1474" t="s">
        <v>2965</v>
      </c>
      <c r="AB1474" t="s">
        <v>2965</v>
      </c>
      <c r="AC1474" t="s">
        <v>2965</v>
      </c>
      <c r="AD1474">
        <v>0</v>
      </c>
      <c r="AE1474" t="s">
        <v>5826</v>
      </c>
      <c r="AF1474" t="s">
        <v>7002</v>
      </c>
      <c r="AG1474">
        <v>0</v>
      </c>
      <c r="AH1474" t="s">
        <v>2965</v>
      </c>
      <c r="AI1474">
        <v>0</v>
      </c>
      <c r="AJ1474">
        <v>0</v>
      </c>
      <c r="AK1474">
        <v>0</v>
      </c>
      <c r="AL1474">
        <v>0</v>
      </c>
      <c r="AM1474">
        <v>0</v>
      </c>
      <c r="AN1474">
        <v>0</v>
      </c>
      <c r="AO1474" t="s">
        <v>2965</v>
      </c>
      <c r="AP1474" t="s">
        <v>4817</v>
      </c>
      <c r="AQ1474" t="s">
        <v>4817</v>
      </c>
      <c r="AR1474" t="s">
        <v>7003</v>
      </c>
      <c r="AS1474" t="s">
        <v>6996</v>
      </c>
    </row>
    <row r="1475" spans="2:45" ht="17.25" customHeight="1">
      <c r="B1475" s="1403" t="str">
        <f t="shared" si="86"/>
        <v/>
      </c>
      <c r="C1475" s="1403" t="str">
        <f t="shared" si="89"/>
        <v/>
      </c>
      <c r="D1475" s="1403" t="str">
        <f t="shared" si="86"/>
        <v/>
      </c>
      <c r="E1475" s="1403" t="str">
        <f t="shared" si="80"/>
        <v>A04AV205 Finishing Work Misc. Work Roof Drain (for Building)</v>
      </c>
      <c r="F1475" s="1403" t="str">
        <f t="shared" si="81"/>
        <v>A04AV205-00002 Finishing Work Misc. Work Roof Drain (for Building) Cast Iron Type       DIA=150mm</v>
      </c>
      <c r="G1475" s="1404" t="str" cm="1">
        <f t="array" ref="G1475:H1475">_xlfn.TEXTSPLIT(I1475,"-")</f>
        <v>A04AV205</v>
      </c>
      <c r="H1475" s="1404" t="str">
        <v>00002</v>
      </c>
      <c r="I1475" t="s">
        <v>7004</v>
      </c>
      <c r="J1475" t="s">
        <v>4288</v>
      </c>
      <c r="K1475" t="s">
        <v>5683</v>
      </c>
      <c r="L1475" t="s">
        <v>5684</v>
      </c>
      <c r="M1475" t="s">
        <v>6369</v>
      </c>
      <c r="N1475" t="s">
        <v>6997</v>
      </c>
      <c r="O1475" t="s">
        <v>6998</v>
      </c>
      <c r="P1475" t="s">
        <v>6999</v>
      </c>
      <c r="Q1475" t="s">
        <v>7000</v>
      </c>
      <c r="R1475" t="s">
        <v>7001</v>
      </c>
      <c r="S1475" t="s">
        <v>2965</v>
      </c>
      <c r="T1475">
        <v>0</v>
      </c>
      <c r="U1475" t="s">
        <v>2965</v>
      </c>
      <c r="V1475">
        <v>0</v>
      </c>
      <c r="W1475" t="s">
        <v>2965</v>
      </c>
      <c r="X1475">
        <v>0</v>
      </c>
      <c r="Y1475" t="s">
        <v>2965</v>
      </c>
      <c r="Z1475">
        <v>0</v>
      </c>
      <c r="AA1475" t="s">
        <v>2965</v>
      </c>
      <c r="AB1475" t="s">
        <v>2965</v>
      </c>
      <c r="AC1475" t="s">
        <v>2965</v>
      </c>
      <c r="AD1475">
        <v>0</v>
      </c>
      <c r="AE1475" t="s">
        <v>5763</v>
      </c>
      <c r="AF1475" t="s">
        <v>7005</v>
      </c>
      <c r="AG1475">
        <v>0</v>
      </c>
      <c r="AH1475" t="s">
        <v>2965</v>
      </c>
      <c r="AI1475">
        <v>0</v>
      </c>
      <c r="AJ1475">
        <v>0</v>
      </c>
      <c r="AK1475">
        <v>0</v>
      </c>
      <c r="AL1475">
        <v>0</v>
      </c>
      <c r="AM1475">
        <v>0</v>
      </c>
      <c r="AN1475">
        <v>0</v>
      </c>
      <c r="AO1475" t="s">
        <v>2965</v>
      </c>
      <c r="AP1475" t="s">
        <v>4817</v>
      </c>
      <c r="AQ1475" t="s">
        <v>4817</v>
      </c>
      <c r="AR1475" t="s">
        <v>7003</v>
      </c>
      <c r="AS1475" t="s">
        <v>7004</v>
      </c>
    </row>
    <row r="1476" spans="2:45" ht="17.25" customHeight="1">
      <c r="B1476" s="1403" t="str">
        <f t="shared" si="86"/>
        <v/>
      </c>
      <c r="C1476" s="1403" t="str">
        <f t="shared" si="89"/>
        <v/>
      </c>
      <c r="D1476" s="1403" t="str">
        <f t="shared" si="86"/>
        <v/>
      </c>
      <c r="E1476" s="1403" t="str">
        <f t="shared" si="80"/>
        <v>A04AV205 Finishing Work Misc. Work Roof Drain (for Building)</v>
      </c>
      <c r="F1476" s="1403" t="str">
        <f t="shared" si="81"/>
        <v>A04AV205-00003 Finishing Work Misc. Work Roof Drain (for Building) Cast Iron Type       DIA=200mm</v>
      </c>
      <c r="G1476" s="1404" t="str" cm="1">
        <f t="array" ref="G1476:H1476">_xlfn.TEXTSPLIT(I1476,"-")</f>
        <v>A04AV205</v>
      </c>
      <c r="H1476" s="1404" t="str">
        <v>00003</v>
      </c>
      <c r="I1476" t="s">
        <v>7006</v>
      </c>
      <c r="J1476" t="s">
        <v>4288</v>
      </c>
      <c r="K1476" t="s">
        <v>5683</v>
      </c>
      <c r="L1476" t="s">
        <v>5684</v>
      </c>
      <c r="M1476" t="s">
        <v>6369</v>
      </c>
      <c r="N1476" t="s">
        <v>6997</v>
      </c>
      <c r="O1476" t="s">
        <v>6998</v>
      </c>
      <c r="P1476" t="s">
        <v>6999</v>
      </c>
      <c r="Q1476" t="s">
        <v>7000</v>
      </c>
      <c r="R1476" t="s">
        <v>7001</v>
      </c>
      <c r="S1476" t="s">
        <v>2965</v>
      </c>
      <c r="T1476">
        <v>0</v>
      </c>
      <c r="U1476" t="s">
        <v>2965</v>
      </c>
      <c r="V1476">
        <v>0</v>
      </c>
      <c r="W1476" t="s">
        <v>2965</v>
      </c>
      <c r="X1476">
        <v>0</v>
      </c>
      <c r="Y1476" t="s">
        <v>2965</v>
      </c>
      <c r="Z1476">
        <v>0</v>
      </c>
      <c r="AA1476" t="s">
        <v>2965</v>
      </c>
      <c r="AB1476" t="s">
        <v>2965</v>
      </c>
      <c r="AC1476" t="s">
        <v>2965</v>
      </c>
      <c r="AD1476">
        <v>0</v>
      </c>
      <c r="AE1476" t="s">
        <v>5831</v>
      </c>
      <c r="AF1476" t="s">
        <v>7007</v>
      </c>
      <c r="AG1476">
        <v>0</v>
      </c>
      <c r="AH1476" t="s">
        <v>2965</v>
      </c>
      <c r="AI1476">
        <v>0</v>
      </c>
      <c r="AJ1476">
        <v>0</v>
      </c>
      <c r="AK1476">
        <v>0</v>
      </c>
      <c r="AL1476">
        <v>0</v>
      </c>
      <c r="AM1476">
        <v>0</v>
      </c>
      <c r="AN1476">
        <v>0</v>
      </c>
      <c r="AO1476" t="s">
        <v>2965</v>
      </c>
      <c r="AP1476" t="s">
        <v>4817</v>
      </c>
      <c r="AQ1476" t="s">
        <v>4817</v>
      </c>
      <c r="AR1476" t="s">
        <v>7003</v>
      </c>
      <c r="AS1476" t="s">
        <v>7006</v>
      </c>
    </row>
    <row r="1477" spans="2:45" ht="17.25" customHeight="1">
      <c r="B1477" s="1403" t="str">
        <f t="shared" si="86"/>
        <v/>
      </c>
      <c r="D1477" s="1403" t="str">
        <f t="shared" si="86"/>
        <v/>
      </c>
      <c r="E1477" s="1403" t="str">
        <f t="shared" si="80"/>
        <v>A04AV205 Finishing Work Misc. Work Roof Drain (for Building)</v>
      </c>
      <c r="F1477" s="1403" t="str">
        <f t="shared" si="81"/>
        <v>A04AV205-00004 Finishing Work Misc. Work Roof Drain (for Building) Cast Iron Type       DIA=250mm</v>
      </c>
      <c r="G1477" s="1404" t="str" cm="1">
        <f t="array" ref="G1477:H1477">_xlfn.TEXTSPLIT(I1477,"-")</f>
        <v>A04AV205</v>
      </c>
      <c r="H1477" s="1404" t="str">
        <v>00004</v>
      </c>
      <c r="I1477" t="s">
        <v>7008</v>
      </c>
      <c r="J1477" t="s">
        <v>4288</v>
      </c>
      <c r="K1477" t="s">
        <v>5683</v>
      </c>
      <c r="L1477" t="s">
        <v>5684</v>
      </c>
      <c r="M1477" t="s">
        <v>6369</v>
      </c>
      <c r="N1477" t="s">
        <v>6997</v>
      </c>
      <c r="O1477" t="s">
        <v>6998</v>
      </c>
      <c r="P1477" t="s">
        <v>6999</v>
      </c>
      <c r="Q1477" t="s">
        <v>7000</v>
      </c>
      <c r="R1477" t="s">
        <v>7001</v>
      </c>
      <c r="S1477" t="s">
        <v>2965</v>
      </c>
      <c r="T1477">
        <v>0</v>
      </c>
      <c r="U1477" t="s">
        <v>2965</v>
      </c>
      <c r="V1477">
        <v>0</v>
      </c>
      <c r="W1477" t="s">
        <v>2965</v>
      </c>
      <c r="X1477">
        <v>0</v>
      </c>
      <c r="Y1477" t="s">
        <v>2965</v>
      </c>
      <c r="Z1477">
        <v>0</v>
      </c>
      <c r="AA1477" t="s">
        <v>2965</v>
      </c>
      <c r="AB1477" t="s">
        <v>2965</v>
      </c>
      <c r="AC1477" t="s">
        <v>2965</v>
      </c>
      <c r="AD1477">
        <v>0</v>
      </c>
      <c r="AE1477" t="s">
        <v>4313</v>
      </c>
      <c r="AF1477" t="s">
        <v>7009</v>
      </c>
      <c r="AG1477">
        <v>0</v>
      </c>
      <c r="AH1477" t="s">
        <v>2965</v>
      </c>
      <c r="AI1477">
        <v>0</v>
      </c>
      <c r="AJ1477">
        <v>0</v>
      </c>
      <c r="AK1477">
        <v>0</v>
      </c>
      <c r="AL1477">
        <v>0</v>
      </c>
      <c r="AM1477">
        <v>0</v>
      </c>
      <c r="AN1477">
        <v>0</v>
      </c>
      <c r="AO1477" t="s">
        <v>2965</v>
      </c>
      <c r="AP1477" t="s">
        <v>4817</v>
      </c>
      <c r="AQ1477" t="s">
        <v>4817</v>
      </c>
      <c r="AR1477" t="s">
        <v>7003</v>
      </c>
      <c r="AS1477" t="s">
        <v>7008</v>
      </c>
    </row>
    <row r="1478" spans="2:45" ht="17.25" customHeight="1">
      <c r="B1478" s="1403" t="str">
        <f t="shared" si="86"/>
        <v/>
      </c>
      <c r="D1478" s="1403" t="str">
        <f t="shared" si="86"/>
        <v/>
      </c>
      <c r="E1478" s="1403" t="str">
        <f t="shared" si="80"/>
        <v>A04AV205 Finishing Work Misc. Work Roof Drain (for Building)</v>
      </c>
      <c r="F1478" s="1403" t="str">
        <f t="shared" si="81"/>
        <v>A04AV205-00005 Finishing Work Misc. Work Roof Drain (for Building) PVC Type       DIA=100mm</v>
      </c>
      <c r="G1478" s="1404" t="str" cm="1">
        <f t="array" ref="G1478:H1478">_xlfn.TEXTSPLIT(I1478,"-")</f>
        <v>A04AV205</v>
      </c>
      <c r="H1478" s="1404" t="str">
        <v>00005</v>
      </c>
      <c r="I1478" t="s">
        <v>7010</v>
      </c>
      <c r="J1478" t="s">
        <v>4288</v>
      </c>
      <c r="K1478" t="s">
        <v>5683</v>
      </c>
      <c r="L1478" t="s">
        <v>5684</v>
      </c>
      <c r="M1478" t="s">
        <v>6369</v>
      </c>
      <c r="N1478" t="s">
        <v>6997</v>
      </c>
      <c r="O1478" t="s">
        <v>6998</v>
      </c>
      <c r="P1478" t="s">
        <v>6999</v>
      </c>
      <c r="Q1478" t="s">
        <v>5163</v>
      </c>
      <c r="R1478" t="s">
        <v>5164</v>
      </c>
      <c r="S1478" t="s">
        <v>2965</v>
      </c>
      <c r="T1478">
        <v>0</v>
      </c>
      <c r="U1478" t="s">
        <v>2965</v>
      </c>
      <c r="V1478">
        <v>0</v>
      </c>
      <c r="W1478" t="s">
        <v>2965</v>
      </c>
      <c r="X1478">
        <v>0</v>
      </c>
      <c r="Y1478" t="s">
        <v>2965</v>
      </c>
      <c r="Z1478">
        <v>0</v>
      </c>
      <c r="AA1478" t="s">
        <v>2965</v>
      </c>
      <c r="AB1478" t="s">
        <v>2965</v>
      </c>
      <c r="AC1478" t="s">
        <v>2965</v>
      </c>
      <c r="AD1478">
        <v>0</v>
      </c>
      <c r="AE1478" t="s">
        <v>5826</v>
      </c>
      <c r="AF1478" t="s">
        <v>7002</v>
      </c>
      <c r="AG1478">
        <v>0</v>
      </c>
      <c r="AH1478" t="s">
        <v>2965</v>
      </c>
      <c r="AI1478">
        <v>0</v>
      </c>
      <c r="AJ1478">
        <v>0</v>
      </c>
      <c r="AK1478">
        <v>0</v>
      </c>
      <c r="AL1478">
        <v>0</v>
      </c>
      <c r="AM1478">
        <v>0</v>
      </c>
      <c r="AN1478">
        <v>0</v>
      </c>
      <c r="AO1478" t="s">
        <v>2965</v>
      </c>
      <c r="AP1478" t="s">
        <v>4817</v>
      </c>
      <c r="AQ1478" t="s">
        <v>4817</v>
      </c>
      <c r="AR1478" t="s">
        <v>7003</v>
      </c>
      <c r="AS1478" t="s">
        <v>7010</v>
      </c>
    </row>
    <row r="1479" spans="2:45" ht="17.25" customHeight="1">
      <c r="B1479" s="1403" t="str">
        <f t="shared" si="86"/>
        <v/>
      </c>
      <c r="D1479" s="1403" t="str">
        <f t="shared" si="86"/>
        <v/>
      </c>
      <c r="E1479" s="1403" t="str">
        <f t="shared" si="80"/>
        <v>A04AV205 Finishing Work Misc. Work Roof Drain (for Building)</v>
      </c>
      <c r="F1479" s="1403" t="str">
        <f t="shared" si="81"/>
        <v>A04AV205-00006 Finishing Work Misc. Work Roof Drain (for Building) PVC Type       DIA=150mm</v>
      </c>
      <c r="G1479" s="1404" t="str" cm="1">
        <f t="array" ref="G1479:H1479">_xlfn.TEXTSPLIT(I1479,"-")</f>
        <v>A04AV205</v>
      </c>
      <c r="H1479" s="1404" t="str">
        <v>00006</v>
      </c>
      <c r="I1479" t="s">
        <v>7011</v>
      </c>
      <c r="J1479" t="s">
        <v>4288</v>
      </c>
      <c r="K1479" t="s">
        <v>5683</v>
      </c>
      <c r="L1479" t="s">
        <v>5684</v>
      </c>
      <c r="M1479" t="s">
        <v>6369</v>
      </c>
      <c r="N1479" t="s">
        <v>6997</v>
      </c>
      <c r="O1479" t="s">
        <v>6998</v>
      </c>
      <c r="P1479" t="s">
        <v>6999</v>
      </c>
      <c r="Q1479" t="s">
        <v>5163</v>
      </c>
      <c r="R1479" t="s">
        <v>5164</v>
      </c>
      <c r="S1479" t="s">
        <v>2965</v>
      </c>
      <c r="T1479">
        <v>0</v>
      </c>
      <c r="U1479" t="s">
        <v>2965</v>
      </c>
      <c r="V1479">
        <v>0</v>
      </c>
      <c r="W1479" t="s">
        <v>2965</v>
      </c>
      <c r="X1479">
        <v>0</v>
      </c>
      <c r="Y1479" t="s">
        <v>2965</v>
      </c>
      <c r="Z1479">
        <v>0</v>
      </c>
      <c r="AA1479" t="s">
        <v>2965</v>
      </c>
      <c r="AB1479" t="s">
        <v>2965</v>
      </c>
      <c r="AC1479" t="s">
        <v>2965</v>
      </c>
      <c r="AD1479">
        <v>0</v>
      </c>
      <c r="AE1479" t="s">
        <v>5763</v>
      </c>
      <c r="AF1479" t="s">
        <v>7005</v>
      </c>
      <c r="AG1479">
        <v>0</v>
      </c>
      <c r="AH1479" t="s">
        <v>2965</v>
      </c>
      <c r="AI1479">
        <v>0</v>
      </c>
      <c r="AJ1479">
        <v>0</v>
      </c>
      <c r="AK1479">
        <v>0</v>
      </c>
      <c r="AL1479">
        <v>0</v>
      </c>
      <c r="AM1479">
        <v>0</v>
      </c>
      <c r="AN1479">
        <v>0</v>
      </c>
      <c r="AO1479" t="s">
        <v>2965</v>
      </c>
      <c r="AP1479" t="s">
        <v>4817</v>
      </c>
      <c r="AQ1479" t="s">
        <v>4817</v>
      </c>
      <c r="AR1479" t="s">
        <v>7003</v>
      </c>
      <c r="AS1479" t="s">
        <v>7011</v>
      </c>
    </row>
    <row r="1480" spans="2:45" ht="17.25" customHeight="1">
      <c r="B1480" s="1403" t="str">
        <f t="shared" si="86"/>
        <v/>
      </c>
      <c r="D1480" s="1403" t="str">
        <f t="shared" si="86"/>
        <v/>
      </c>
      <c r="E1480" s="1403" t="str">
        <f t="shared" ref="E1480:E1543" si="90">G1480&amp;" "&amp;L1480&amp;" "&amp;N1480&amp;" "&amp;P1480</f>
        <v>A04AV205 Finishing Work Misc. Work Roof Drain (for Building)</v>
      </c>
      <c r="F1480" s="1403" t="str">
        <f t="shared" si="81"/>
        <v>A04AV205-00007 Finishing Work Misc. Work Roof Drain (for Building) PVC Type       DIA=200mm</v>
      </c>
      <c r="G1480" s="1404" t="str" cm="1">
        <f t="array" ref="G1480:H1480">_xlfn.TEXTSPLIT(I1480,"-")</f>
        <v>A04AV205</v>
      </c>
      <c r="H1480" s="1404" t="str">
        <v>00007</v>
      </c>
      <c r="I1480" t="s">
        <v>7012</v>
      </c>
      <c r="J1480" t="s">
        <v>4288</v>
      </c>
      <c r="K1480" t="s">
        <v>5683</v>
      </c>
      <c r="L1480" t="s">
        <v>5684</v>
      </c>
      <c r="M1480" t="s">
        <v>6369</v>
      </c>
      <c r="N1480" t="s">
        <v>6997</v>
      </c>
      <c r="O1480" t="s">
        <v>6998</v>
      </c>
      <c r="P1480" t="s">
        <v>6999</v>
      </c>
      <c r="Q1480" t="s">
        <v>5163</v>
      </c>
      <c r="R1480" t="s">
        <v>5164</v>
      </c>
      <c r="S1480" t="s">
        <v>2965</v>
      </c>
      <c r="T1480">
        <v>0</v>
      </c>
      <c r="U1480" t="s">
        <v>2965</v>
      </c>
      <c r="V1480">
        <v>0</v>
      </c>
      <c r="W1480" t="s">
        <v>2965</v>
      </c>
      <c r="X1480">
        <v>0</v>
      </c>
      <c r="Y1480" t="s">
        <v>2965</v>
      </c>
      <c r="Z1480">
        <v>0</v>
      </c>
      <c r="AA1480" t="s">
        <v>2965</v>
      </c>
      <c r="AB1480" t="s">
        <v>2965</v>
      </c>
      <c r="AC1480" t="s">
        <v>2965</v>
      </c>
      <c r="AD1480">
        <v>0</v>
      </c>
      <c r="AE1480" t="s">
        <v>5831</v>
      </c>
      <c r="AF1480" t="s">
        <v>7007</v>
      </c>
      <c r="AG1480">
        <v>0</v>
      </c>
      <c r="AH1480" t="s">
        <v>2965</v>
      </c>
      <c r="AI1480">
        <v>0</v>
      </c>
      <c r="AJ1480">
        <v>0</v>
      </c>
      <c r="AK1480">
        <v>0</v>
      </c>
      <c r="AL1480">
        <v>0</v>
      </c>
      <c r="AM1480">
        <v>0</v>
      </c>
      <c r="AN1480">
        <v>0</v>
      </c>
      <c r="AO1480" t="s">
        <v>2965</v>
      </c>
      <c r="AP1480" t="s">
        <v>4817</v>
      </c>
      <c r="AQ1480" t="s">
        <v>4817</v>
      </c>
      <c r="AR1480" t="s">
        <v>7003</v>
      </c>
      <c r="AS1480" t="s">
        <v>7012</v>
      </c>
    </row>
    <row r="1481" spans="2:45" ht="17.25" customHeight="1">
      <c r="B1481" s="1403" t="str">
        <f t="shared" si="86"/>
        <v/>
      </c>
      <c r="D1481" s="1403" t="str">
        <f t="shared" si="86"/>
        <v/>
      </c>
      <c r="E1481" s="1403" t="str">
        <f t="shared" si="90"/>
        <v>A04AV205 Finishing Work Misc. Work Roof Drain (for Building)</v>
      </c>
      <c r="F1481" s="1403" t="str">
        <f t="shared" ref="F1481:F1544" si="91">IF(I1481=0,"",I1481)&amp;" "&amp;IF(L1481=0,"",L1481)&amp;" "&amp;IF(N1481=0,"",N1481)&amp;" "&amp;IF(P1481=0,"",P1481)&amp;" "&amp;IF(R1481=0,"",R1481)&amp;" "&amp;IF(T1481=0,"",T1481)&amp;" "&amp;IF(V1481=0,"",V1481)&amp;" "&amp;IF(X1481=0,"",X1481)&amp;" "&amp;IF(Z1481=0,"",Z1481)&amp;" "&amp;IF(AB1481=0,"",AB1481)&amp;" "&amp;IF(AD1481=0,"",AD1481)&amp;" "&amp;IF(AF1481=0,"",AF1481)</f>
        <v>A04AV205-00008 Finishing Work Misc. Work Roof Drain (for Building) PVC Type       DIA=250mm</v>
      </c>
      <c r="G1481" s="1404" t="str" cm="1">
        <f t="array" ref="G1481:H1481">_xlfn.TEXTSPLIT(I1481,"-")</f>
        <v>A04AV205</v>
      </c>
      <c r="H1481" s="1404" t="str">
        <v>00008</v>
      </c>
      <c r="I1481" t="s">
        <v>7013</v>
      </c>
      <c r="J1481" t="s">
        <v>4288</v>
      </c>
      <c r="K1481" t="s">
        <v>5683</v>
      </c>
      <c r="L1481" t="s">
        <v>5684</v>
      </c>
      <c r="M1481" t="s">
        <v>6369</v>
      </c>
      <c r="N1481" t="s">
        <v>6997</v>
      </c>
      <c r="O1481" t="s">
        <v>6998</v>
      </c>
      <c r="P1481" t="s">
        <v>6999</v>
      </c>
      <c r="Q1481" t="s">
        <v>5163</v>
      </c>
      <c r="R1481" t="s">
        <v>5164</v>
      </c>
      <c r="S1481" t="s">
        <v>2965</v>
      </c>
      <c r="T1481">
        <v>0</v>
      </c>
      <c r="U1481" t="s">
        <v>2965</v>
      </c>
      <c r="V1481">
        <v>0</v>
      </c>
      <c r="W1481" t="s">
        <v>2965</v>
      </c>
      <c r="X1481">
        <v>0</v>
      </c>
      <c r="Y1481" t="s">
        <v>2965</v>
      </c>
      <c r="Z1481">
        <v>0</v>
      </c>
      <c r="AA1481" t="s">
        <v>2965</v>
      </c>
      <c r="AB1481" t="s">
        <v>2965</v>
      </c>
      <c r="AC1481" t="s">
        <v>2965</v>
      </c>
      <c r="AD1481">
        <v>0</v>
      </c>
      <c r="AE1481" t="s">
        <v>4313</v>
      </c>
      <c r="AF1481" t="s">
        <v>7009</v>
      </c>
      <c r="AG1481">
        <v>0</v>
      </c>
      <c r="AH1481" t="s">
        <v>2965</v>
      </c>
      <c r="AI1481">
        <v>0</v>
      </c>
      <c r="AJ1481">
        <v>0</v>
      </c>
      <c r="AK1481">
        <v>0</v>
      </c>
      <c r="AL1481">
        <v>0</v>
      </c>
      <c r="AM1481">
        <v>0</v>
      </c>
      <c r="AN1481">
        <v>0</v>
      </c>
      <c r="AO1481" t="s">
        <v>2965</v>
      </c>
      <c r="AP1481" t="s">
        <v>4817</v>
      </c>
      <c r="AQ1481" t="s">
        <v>4817</v>
      </c>
      <c r="AR1481" t="s">
        <v>7003</v>
      </c>
      <c r="AS1481" t="s">
        <v>7013</v>
      </c>
    </row>
    <row r="1482" spans="2:45" ht="17.25" customHeight="1">
      <c r="B1482" s="1403" t="str">
        <f t="shared" si="86"/>
        <v/>
      </c>
      <c r="D1482" s="1403" t="str">
        <f t="shared" si="86"/>
        <v/>
      </c>
      <c r="E1482" s="1403" t="str">
        <f t="shared" si="90"/>
        <v>A04AV205 Finishing Work Misc. Work Roof Drain (for Building)</v>
      </c>
      <c r="F1482" s="1403" t="str">
        <f t="shared" si="91"/>
        <v>A04AV205-00009 Finishing Work Misc. Work Roof Drain (for Building) Stainless Steel Type       DIA=100mm</v>
      </c>
      <c r="G1482" s="1404" t="str" cm="1">
        <f t="array" ref="G1482:H1482">_xlfn.TEXTSPLIT(I1482,"-")</f>
        <v>A04AV205</v>
      </c>
      <c r="H1482" s="1404" t="str">
        <v>00009</v>
      </c>
      <c r="I1482" t="s">
        <v>7014</v>
      </c>
      <c r="J1482" t="s">
        <v>4288</v>
      </c>
      <c r="K1482" t="s">
        <v>5683</v>
      </c>
      <c r="L1482" t="s">
        <v>5684</v>
      </c>
      <c r="M1482" t="s">
        <v>6369</v>
      </c>
      <c r="N1482" t="s">
        <v>6997</v>
      </c>
      <c r="O1482" t="s">
        <v>6998</v>
      </c>
      <c r="P1482" t="s">
        <v>6999</v>
      </c>
      <c r="Q1482" t="s">
        <v>5168</v>
      </c>
      <c r="R1482" t="s">
        <v>5169</v>
      </c>
      <c r="S1482" t="s">
        <v>2965</v>
      </c>
      <c r="T1482">
        <v>0</v>
      </c>
      <c r="U1482" t="s">
        <v>2965</v>
      </c>
      <c r="V1482">
        <v>0</v>
      </c>
      <c r="W1482" t="s">
        <v>2965</v>
      </c>
      <c r="X1482">
        <v>0</v>
      </c>
      <c r="Y1482" t="s">
        <v>2965</v>
      </c>
      <c r="Z1482">
        <v>0</v>
      </c>
      <c r="AA1482" t="s">
        <v>2965</v>
      </c>
      <c r="AB1482" t="s">
        <v>2965</v>
      </c>
      <c r="AC1482" t="s">
        <v>2965</v>
      </c>
      <c r="AD1482">
        <v>0</v>
      </c>
      <c r="AE1482" t="s">
        <v>5826</v>
      </c>
      <c r="AF1482" t="s">
        <v>7002</v>
      </c>
      <c r="AG1482">
        <v>0</v>
      </c>
      <c r="AH1482" t="s">
        <v>2965</v>
      </c>
      <c r="AI1482">
        <v>0</v>
      </c>
      <c r="AJ1482">
        <v>0</v>
      </c>
      <c r="AK1482">
        <v>0</v>
      </c>
      <c r="AL1482">
        <v>0</v>
      </c>
      <c r="AM1482">
        <v>0</v>
      </c>
      <c r="AN1482">
        <v>0</v>
      </c>
      <c r="AO1482" t="s">
        <v>2965</v>
      </c>
      <c r="AP1482" t="s">
        <v>4817</v>
      </c>
      <c r="AQ1482" t="s">
        <v>4817</v>
      </c>
      <c r="AR1482" t="s">
        <v>7003</v>
      </c>
      <c r="AS1482" t="s">
        <v>7014</v>
      </c>
    </row>
    <row r="1483" spans="2:45" ht="17.25" customHeight="1">
      <c r="B1483" s="1403" t="str">
        <f t="shared" si="86"/>
        <v/>
      </c>
      <c r="D1483" s="1403" t="str">
        <f t="shared" si="86"/>
        <v/>
      </c>
      <c r="E1483" s="1403" t="str">
        <f t="shared" si="90"/>
        <v>A04AV205 Finishing Work Misc. Work Roof Drain (for Building)</v>
      </c>
      <c r="F1483" s="1403" t="str">
        <f t="shared" si="91"/>
        <v>A04AV205-00010 Finishing Work Misc. Work Roof Drain (for Building) Stainless Steel Type       DIA=150mm</v>
      </c>
      <c r="G1483" s="1404" t="str" cm="1">
        <f t="array" ref="G1483:H1483">_xlfn.TEXTSPLIT(I1483,"-")</f>
        <v>A04AV205</v>
      </c>
      <c r="H1483" s="1404" t="str">
        <v>00010</v>
      </c>
      <c r="I1483" t="s">
        <v>7015</v>
      </c>
      <c r="J1483" t="s">
        <v>4288</v>
      </c>
      <c r="K1483" t="s">
        <v>5683</v>
      </c>
      <c r="L1483" t="s">
        <v>5684</v>
      </c>
      <c r="M1483" t="s">
        <v>6369</v>
      </c>
      <c r="N1483" t="s">
        <v>6997</v>
      </c>
      <c r="O1483" t="s">
        <v>6998</v>
      </c>
      <c r="P1483" t="s">
        <v>6999</v>
      </c>
      <c r="Q1483" t="s">
        <v>5168</v>
      </c>
      <c r="R1483" t="s">
        <v>5169</v>
      </c>
      <c r="S1483" t="s">
        <v>2965</v>
      </c>
      <c r="T1483">
        <v>0</v>
      </c>
      <c r="U1483" t="s">
        <v>2965</v>
      </c>
      <c r="V1483">
        <v>0</v>
      </c>
      <c r="W1483" t="s">
        <v>2965</v>
      </c>
      <c r="X1483">
        <v>0</v>
      </c>
      <c r="Y1483" t="s">
        <v>2965</v>
      </c>
      <c r="Z1483">
        <v>0</v>
      </c>
      <c r="AA1483" t="s">
        <v>2965</v>
      </c>
      <c r="AB1483" t="s">
        <v>2965</v>
      </c>
      <c r="AC1483" t="s">
        <v>2965</v>
      </c>
      <c r="AD1483">
        <v>0</v>
      </c>
      <c r="AE1483" t="s">
        <v>5763</v>
      </c>
      <c r="AF1483" t="s">
        <v>7005</v>
      </c>
      <c r="AG1483">
        <v>0</v>
      </c>
      <c r="AH1483" t="s">
        <v>2965</v>
      </c>
      <c r="AI1483">
        <v>0</v>
      </c>
      <c r="AJ1483">
        <v>0</v>
      </c>
      <c r="AK1483">
        <v>0</v>
      </c>
      <c r="AL1483">
        <v>0</v>
      </c>
      <c r="AM1483">
        <v>0</v>
      </c>
      <c r="AN1483">
        <v>0</v>
      </c>
      <c r="AO1483" t="s">
        <v>2965</v>
      </c>
      <c r="AP1483" t="s">
        <v>4817</v>
      </c>
      <c r="AQ1483" t="s">
        <v>4817</v>
      </c>
      <c r="AR1483" t="s">
        <v>7003</v>
      </c>
      <c r="AS1483" t="s">
        <v>7015</v>
      </c>
    </row>
    <row r="1484" spans="2:45" ht="17.25" customHeight="1">
      <c r="B1484" s="1403" t="str">
        <f t="shared" si="86"/>
        <v/>
      </c>
      <c r="D1484" s="1403" t="str">
        <f t="shared" si="86"/>
        <v/>
      </c>
      <c r="E1484" s="1403" t="str">
        <f t="shared" si="90"/>
        <v>A04AV205 Finishing Work Misc. Work Roof Drain (for Building)</v>
      </c>
      <c r="F1484" s="1403" t="str">
        <f t="shared" si="91"/>
        <v>A04AV205-00011 Finishing Work Misc. Work Roof Drain (for Building) Stainless Steel Type       DIA=200mm</v>
      </c>
      <c r="G1484" s="1404" t="str" cm="1">
        <f t="array" ref="G1484:H1484">_xlfn.TEXTSPLIT(I1484,"-")</f>
        <v>A04AV205</v>
      </c>
      <c r="H1484" s="1404" t="str">
        <v>00011</v>
      </c>
      <c r="I1484" t="s">
        <v>7016</v>
      </c>
      <c r="J1484" t="s">
        <v>4288</v>
      </c>
      <c r="K1484" t="s">
        <v>5683</v>
      </c>
      <c r="L1484" t="s">
        <v>5684</v>
      </c>
      <c r="M1484" t="s">
        <v>6369</v>
      </c>
      <c r="N1484" t="s">
        <v>6997</v>
      </c>
      <c r="O1484" t="s">
        <v>6998</v>
      </c>
      <c r="P1484" t="s">
        <v>6999</v>
      </c>
      <c r="Q1484" t="s">
        <v>5168</v>
      </c>
      <c r="R1484" t="s">
        <v>5169</v>
      </c>
      <c r="S1484" t="s">
        <v>2965</v>
      </c>
      <c r="T1484">
        <v>0</v>
      </c>
      <c r="U1484" t="s">
        <v>2965</v>
      </c>
      <c r="V1484">
        <v>0</v>
      </c>
      <c r="W1484" t="s">
        <v>2965</v>
      </c>
      <c r="X1484">
        <v>0</v>
      </c>
      <c r="Y1484" t="s">
        <v>2965</v>
      </c>
      <c r="Z1484">
        <v>0</v>
      </c>
      <c r="AA1484" t="s">
        <v>2965</v>
      </c>
      <c r="AB1484" t="s">
        <v>2965</v>
      </c>
      <c r="AC1484" t="s">
        <v>2965</v>
      </c>
      <c r="AD1484">
        <v>0</v>
      </c>
      <c r="AE1484" t="s">
        <v>5831</v>
      </c>
      <c r="AF1484" t="s">
        <v>7007</v>
      </c>
      <c r="AG1484">
        <v>0</v>
      </c>
      <c r="AH1484" t="s">
        <v>2965</v>
      </c>
      <c r="AI1484">
        <v>0</v>
      </c>
      <c r="AJ1484">
        <v>0</v>
      </c>
      <c r="AK1484">
        <v>0</v>
      </c>
      <c r="AL1484">
        <v>0</v>
      </c>
      <c r="AM1484">
        <v>0</v>
      </c>
      <c r="AN1484">
        <v>0</v>
      </c>
      <c r="AO1484" t="s">
        <v>2965</v>
      </c>
      <c r="AP1484" t="s">
        <v>4817</v>
      </c>
      <c r="AQ1484" t="s">
        <v>4817</v>
      </c>
      <c r="AR1484" t="s">
        <v>7003</v>
      </c>
      <c r="AS1484" t="s">
        <v>7016</v>
      </c>
    </row>
    <row r="1485" spans="2:45" ht="17.25" customHeight="1">
      <c r="B1485" s="1403" t="str">
        <f t="shared" si="86"/>
        <v/>
      </c>
      <c r="D1485" s="1403" t="str">
        <f t="shared" si="86"/>
        <v/>
      </c>
      <c r="E1485" s="1403" t="str">
        <f t="shared" si="90"/>
        <v>A04AV205 Finishing Work Misc. Work Roof Drain (for Building)</v>
      </c>
      <c r="F1485" s="1403" t="str">
        <f t="shared" si="91"/>
        <v>A04AV205-00012 Finishing Work Misc. Work Roof Drain (for Building) Stainless Steel Type       DIA=250mm</v>
      </c>
      <c r="G1485" s="1404" t="str" cm="1">
        <f t="array" ref="G1485:H1485">_xlfn.TEXTSPLIT(I1485,"-")</f>
        <v>A04AV205</v>
      </c>
      <c r="H1485" s="1404" t="str">
        <v>00012</v>
      </c>
      <c r="I1485" t="s">
        <v>7017</v>
      </c>
      <c r="J1485" t="s">
        <v>4288</v>
      </c>
      <c r="K1485" t="s">
        <v>5683</v>
      </c>
      <c r="L1485" t="s">
        <v>5684</v>
      </c>
      <c r="M1485" t="s">
        <v>6369</v>
      </c>
      <c r="N1485" t="s">
        <v>6997</v>
      </c>
      <c r="O1485" t="s">
        <v>6998</v>
      </c>
      <c r="P1485" t="s">
        <v>6999</v>
      </c>
      <c r="Q1485" t="s">
        <v>5168</v>
      </c>
      <c r="R1485" t="s">
        <v>5169</v>
      </c>
      <c r="S1485" t="s">
        <v>2965</v>
      </c>
      <c r="T1485">
        <v>0</v>
      </c>
      <c r="U1485" t="s">
        <v>2965</v>
      </c>
      <c r="V1485">
        <v>0</v>
      </c>
      <c r="W1485" t="s">
        <v>2965</v>
      </c>
      <c r="X1485">
        <v>0</v>
      </c>
      <c r="Y1485" t="s">
        <v>2965</v>
      </c>
      <c r="Z1485">
        <v>0</v>
      </c>
      <c r="AA1485" t="s">
        <v>2965</v>
      </c>
      <c r="AB1485" t="s">
        <v>2965</v>
      </c>
      <c r="AC1485" t="s">
        <v>2965</v>
      </c>
      <c r="AD1485">
        <v>0</v>
      </c>
      <c r="AE1485" t="s">
        <v>4313</v>
      </c>
      <c r="AF1485" t="s">
        <v>7009</v>
      </c>
      <c r="AG1485">
        <v>0</v>
      </c>
      <c r="AH1485" t="s">
        <v>2965</v>
      </c>
      <c r="AI1485">
        <v>0</v>
      </c>
      <c r="AJ1485">
        <v>0</v>
      </c>
      <c r="AK1485">
        <v>0</v>
      </c>
      <c r="AL1485">
        <v>0</v>
      </c>
      <c r="AM1485">
        <v>0</v>
      </c>
      <c r="AN1485">
        <v>0</v>
      </c>
      <c r="AO1485" t="s">
        <v>2965</v>
      </c>
      <c r="AP1485" t="s">
        <v>4817</v>
      </c>
      <c r="AQ1485" t="s">
        <v>4817</v>
      </c>
      <c r="AR1485" t="s">
        <v>7003</v>
      </c>
      <c r="AS1485" t="s">
        <v>7017</v>
      </c>
    </row>
    <row r="1486" spans="2:45" ht="17.25" customHeight="1">
      <c r="B1486" s="1403" t="str">
        <f t="shared" si="86"/>
        <v/>
      </c>
      <c r="D1486" s="1403" t="str">
        <f t="shared" si="86"/>
        <v/>
      </c>
      <c r="E1486" s="1403" t="str">
        <f t="shared" si="90"/>
        <v>A04AV206 Finishing Work Misc. Work Roof Drain (for Shelter)</v>
      </c>
      <c r="F1486" s="1403" t="str">
        <f t="shared" si="91"/>
        <v>A04AV206-00001 Finishing Work Misc. Work Roof Drain (for Shelter) Cast Iron Type       DIA=100mm</v>
      </c>
      <c r="G1486" s="1404" t="str" cm="1">
        <f t="array" ref="G1486:H1486">_xlfn.TEXTSPLIT(I1486,"-")</f>
        <v>A04AV206</v>
      </c>
      <c r="H1486" s="1404" t="str">
        <v>00001</v>
      </c>
      <c r="I1486" t="s">
        <v>7018</v>
      </c>
      <c r="J1486" t="s">
        <v>4288</v>
      </c>
      <c r="K1486" t="s">
        <v>5683</v>
      </c>
      <c r="L1486" t="s">
        <v>5684</v>
      </c>
      <c r="M1486" t="s">
        <v>6369</v>
      </c>
      <c r="N1486" t="s">
        <v>6997</v>
      </c>
      <c r="O1486" t="s">
        <v>7019</v>
      </c>
      <c r="P1486" t="s">
        <v>7020</v>
      </c>
      <c r="Q1486" t="s">
        <v>7000</v>
      </c>
      <c r="R1486" t="s">
        <v>7001</v>
      </c>
      <c r="S1486" t="s">
        <v>2965</v>
      </c>
      <c r="T1486">
        <v>0</v>
      </c>
      <c r="U1486" t="s">
        <v>2965</v>
      </c>
      <c r="V1486">
        <v>0</v>
      </c>
      <c r="W1486" t="s">
        <v>2965</v>
      </c>
      <c r="X1486">
        <v>0</v>
      </c>
      <c r="Y1486" t="s">
        <v>2965</v>
      </c>
      <c r="Z1486">
        <v>0</v>
      </c>
      <c r="AA1486" t="s">
        <v>2965</v>
      </c>
      <c r="AB1486" t="s">
        <v>2965</v>
      </c>
      <c r="AC1486" t="s">
        <v>2965</v>
      </c>
      <c r="AD1486">
        <v>0</v>
      </c>
      <c r="AE1486" t="s">
        <v>5826</v>
      </c>
      <c r="AF1486" t="s">
        <v>7002</v>
      </c>
      <c r="AG1486">
        <v>0</v>
      </c>
      <c r="AH1486" t="s">
        <v>2965</v>
      </c>
      <c r="AI1486">
        <v>0</v>
      </c>
      <c r="AJ1486">
        <v>0</v>
      </c>
      <c r="AK1486">
        <v>0</v>
      </c>
      <c r="AL1486">
        <v>0</v>
      </c>
      <c r="AM1486">
        <v>0</v>
      </c>
      <c r="AN1486">
        <v>0</v>
      </c>
      <c r="AO1486" t="s">
        <v>2965</v>
      </c>
      <c r="AP1486" t="s">
        <v>4817</v>
      </c>
      <c r="AQ1486" t="s">
        <v>4817</v>
      </c>
      <c r="AR1486" t="s">
        <v>7021</v>
      </c>
      <c r="AS1486" t="s">
        <v>7018</v>
      </c>
    </row>
    <row r="1487" spans="2:45" ht="17.25" customHeight="1">
      <c r="B1487" s="1403" t="str">
        <f t="shared" si="86"/>
        <v/>
      </c>
      <c r="D1487" s="1403" t="str">
        <f t="shared" si="86"/>
        <v/>
      </c>
      <c r="E1487" s="1403" t="str">
        <f t="shared" si="90"/>
        <v>A04AV206 Finishing Work Misc. Work Roof Drain (for Shelter)</v>
      </c>
      <c r="F1487" s="1403" t="str">
        <f t="shared" si="91"/>
        <v>A04AV206-00002 Finishing Work Misc. Work Roof Drain (for Shelter) Cast Iron Type       DIA=150mm</v>
      </c>
      <c r="G1487" s="1404" t="str" cm="1">
        <f t="array" ref="G1487:H1487">_xlfn.TEXTSPLIT(I1487,"-")</f>
        <v>A04AV206</v>
      </c>
      <c r="H1487" s="1404" t="str">
        <v>00002</v>
      </c>
      <c r="I1487" t="s">
        <v>7022</v>
      </c>
      <c r="J1487" t="s">
        <v>4288</v>
      </c>
      <c r="K1487" t="s">
        <v>5683</v>
      </c>
      <c r="L1487" t="s">
        <v>5684</v>
      </c>
      <c r="M1487" t="s">
        <v>6369</v>
      </c>
      <c r="N1487" t="s">
        <v>6997</v>
      </c>
      <c r="O1487" t="s">
        <v>7019</v>
      </c>
      <c r="P1487" t="s">
        <v>7020</v>
      </c>
      <c r="Q1487" t="s">
        <v>7000</v>
      </c>
      <c r="R1487" t="s">
        <v>7001</v>
      </c>
      <c r="S1487" t="s">
        <v>2965</v>
      </c>
      <c r="T1487">
        <v>0</v>
      </c>
      <c r="U1487" t="s">
        <v>2965</v>
      </c>
      <c r="V1487">
        <v>0</v>
      </c>
      <c r="W1487" t="s">
        <v>2965</v>
      </c>
      <c r="X1487">
        <v>0</v>
      </c>
      <c r="Y1487" t="s">
        <v>2965</v>
      </c>
      <c r="Z1487">
        <v>0</v>
      </c>
      <c r="AA1487" t="s">
        <v>2965</v>
      </c>
      <c r="AB1487" t="s">
        <v>2965</v>
      </c>
      <c r="AC1487" t="s">
        <v>2965</v>
      </c>
      <c r="AD1487">
        <v>0</v>
      </c>
      <c r="AE1487" t="s">
        <v>5763</v>
      </c>
      <c r="AF1487" t="s">
        <v>7005</v>
      </c>
      <c r="AG1487">
        <v>0</v>
      </c>
      <c r="AH1487" t="s">
        <v>2965</v>
      </c>
      <c r="AI1487">
        <v>0</v>
      </c>
      <c r="AJ1487">
        <v>0</v>
      </c>
      <c r="AK1487">
        <v>0</v>
      </c>
      <c r="AL1487">
        <v>0</v>
      </c>
      <c r="AM1487">
        <v>0</v>
      </c>
      <c r="AN1487">
        <v>0</v>
      </c>
      <c r="AO1487" t="s">
        <v>2965</v>
      </c>
      <c r="AP1487" t="s">
        <v>4817</v>
      </c>
      <c r="AQ1487" t="s">
        <v>4817</v>
      </c>
      <c r="AR1487" t="s">
        <v>7021</v>
      </c>
      <c r="AS1487" t="s">
        <v>7022</v>
      </c>
    </row>
    <row r="1488" spans="2:45" ht="17.25" customHeight="1">
      <c r="B1488" s="1403" t="str">
        <f t="shared" si="86"/>
        <v/>
      </c>
      <c r="D1488" s="1403" t="str">
        <f t="shared" si="86"/>
        <v/>
      </c>
      <c r="E1488" s="1403" t="str">
        <f t="shared" si="90"/>
        <v>A04AV206 Finishing Work Misc. Work Roof Drain (for Shelter)</v>
      </c>
      <c r="F1488" s="1403" t="str">
        <f t="shared" si="91"/>
        <v>A04AV206-00003 Finishing Work Misc. Work Roof Drain (for Shelter) Cast Iron Type       DIA=200mm</v>
      </c>
      <c r="G1488" s="1404" t="str" cm="1">
        <f t="array" ref="G1488:H1488">_xlfn.TEXTSPLIT(I1488,"-")</f>
        <v>A04AV206</v>
      </c>
      <c r="H1488" s="1404" t="str">
        <v>00003</v>
      </c>
      <c r="I1488" t="s">
        <v>7023</v>
      </c>
      <c r="J1488" t="s">
        <v>4288</v>
      </c>
      <c r="K1488" t="s">
        <v>5683</v>
      </c>
      <c r="L1488" t="s">
        <v>5684</v>
      </c>
      <c r="M1488" t="s">
        <v>6369</v>
      </c>
      <c r="N1488" t="s">
        <v>6997</v>
      </c>
      <c r="O1488" t="s">
        <v>7019</v>
      </c>
      <c r="P1488" t="s">
        <v>7020</v>
      </c>
      <c r="Q1488" t="s">
        <v>7000</v>
      </c>
      <c r="R1488" t="s">
        <v>7001</v>
      </c>
      <c r="S1488" t="s">
        <v>2965</v>
      </c>
      <c r="T1488">
        <v>0</v>
      </c>
      <c r="U1488" t="s">
        <v>2965</v>
      </c>
      <c r="V1488">
        <v>0</v>
      </c>
      <c r="W1488" t="s">
        <v>2965</v>
      </c>
      <c r="X1488">
        <v>0</v>
      </c>
      <c r="Y1488" t="s">
        <v>2965</v>
      </c>
      <c r="Z1488">
        <v>0</v>
      </c>
      <c r="AA1488" t="s">
        <v>2965</v>
      </c>
      <c r="AB1488" t="s">
        <v>2965</v>
      </c>
      <c r="AC1488" t="s">
        <v>2965</v>
      </c>
      <c r="AD1488">
        <v>0</v>
      </c>
      <c r="AE1488" t="s">
        <v>5831</v>
      </c>
      <c r="AF1488" t="s">
        <v>7007</v>
      </c>
      <c r="AG1488">
        <v>0</v>
      </c>
      <c r="AH1488" t="s">
        <v>2965</v>
      </c>
      <c r="AI1488">
        <v>0</v>
      </c>
      <c r="AJ1488">
        <v>0</v>
      </c>
      <c r="AK1488">
        <v>0</v>
      </c>
      <c r="AL1488">
        <v>0</v>
      </c>
      <c r="AM1488">
        <v>0</v>
      </c>
      <c r="AN1488">
        <v>0</v>
      </c>
      <c r="AO1488" t="s">
        <v>2965</v>
      </c>
      <c r="AP1488" t="s">
        <v>4817</v>
      </c>
      <c r="AQ1488" t="s">
        <v>4817</v>
      </c>
      <c r="AR1488" t="s">
        <v>7021</v>
      </c>
      <c r="AS1488" t="s">
        <v>7023</v>
      </c>
    </row>
    <row r="1489" spans="1:45" ht="17.25" customHeight="1">
      <c r="B1489" s="1403" t="str">
        <f t="shared" si="86"/>
        <v/>
      </c>
      <c r="D1489" s="1403" t="str">
        <f t="shared" si="86"/>
        <v/>
      </c>
      <c r="E1489" s="1403" t="str">
        <f t="shared" si="90"/>
        <v>A04AV206 Finishing Work Misc. Work Roof Drain (for Shelter)</v>
      </c>
      <c r="F1489" s="1403" t="str">
        <f t="shared" si="91"/>
        <v>A04AV206-00004 Finishing Work Misc. Work Roof Drain (for Shelter) Cast Iron Type       DIA=250mm</v>
      </c>
      <c r="G1489" s="1404" t="str" cm="1">
        <f t="array" ref="G1489:H1489">_xlfn.TEXTSPLIT(I1489,"-")</f>
        <v>A04AV206</v>
      </c>
      <c r="H1489" s="1404" t="str">
        <v>00004</v>
      </c>
      <c r="I1489" t="s">
        <v>7024</v>
      </c>
      <c r="J1489" t="s">
        <v>4288</v>
      </c>
      <c r="K1489" t="s">
        <v>5683</v>
      </c>
      <c r="L1489" t="s">
        <v>5684</v>
      </c>
      <c r="M1489" t="s">
        <v>6369</v>
      </c>
      <c r="N1489" t="s">
        <v>6997</v>
      </c>
      <c r="O1489" t="s">
        <v>7019</v>
      </c>
      <c r="P1489" t="s">
        <v>7020</v>
      </c>
      <c r="Q1489" t="s">
        <v>7000</v>
      </c>
      <c r="R1489" t="s">
        <v>7001</v>
      </c>
      <c r="S1489" t="s">
        <v>2965</v>
      </c>
      <c r="T1489">
        <v>0</v>
      </c>
      <c r="U1489" t="s">
        <v>2965</v>
      </c>
      <c r="V1489">
        <v>0</v>
      </c>
      <c r="W1489" t="s">
        <v>2965</v>
      </c>
      <c r="X1489">
        <v>0</v>
      </c>
      <c r="Y1489" t="s">
        <v>2965</v>
      </c>
      <c r="Z1489">
        <v>0</v>
      </c>
      <c r="AA1489" t="s">
        <v>2965</v>
      </c>
      <c r="AB1489" t="s">
        <v>2965</v>
      </c>
      <c r="AC1489" t="s">
        <v>2965</v>
      </c>
      <c r="AD1489">
        <v>0</v>
      </c>
      <c r="AE1489" t="s">
        <v>4313</v>
      </c>
      <c r="AF1489" t="s">
        <v>7009</v>
      </c>
      <c r="AG1489">
        <v>0</v>
      </c>
      <c r="AH1489" t="s">
        <v>2965</v>
      </c>
      <c r="AI1489">
        <v>0</v>
      </c>
      <c r="AJ1489">
        <v>0</v>
      </c>
      <c r="AK1489">
        <v>0</v>
      </c>
      <c r="AL1489">
        <v>0</v>
      </c>
      <c r="AM1489">
        <v>0</v>
      </c>
      <c r="AN1489">
        <v>0</v>
      </c>
      <c r="AO1489" t="s">
        <v>2965</v>
      </c>
      <c r="AP1489" t="s">
        <v>4817</v>
      </c>
      <c r="AQ1489" t="s">
        <v>4817</v>
      </c>
      <c r="AR1489" t="s">
        <v>7021</v>
      </c>
      <c r="AS1489" t="s">
        <v>7024</v>
      </c>
    </row>
    <row r="1490" spans="1:45" ht="17.25" customHeight="1">
      <c r="B1490" s="1403" t="str">
        <f t="shared" si="86"/>
        <v/>
      </c>
      <c r="D1490" s="1403" t="str">
        <f t="shared" si="86"/>
        <v/>
      </c>
      <c r="E1490" s="1403" t="str">
        <f t="shared" si="90"/>
        <v>A04AV206 Finishing Work Misc. Work Roof Drain (for Shelter)</v>
      </c>
      <c r="F1490" s="1403" t="str">
        <f t="shared" si="91"/>
        <v>A04AV206-00005 Finishing Work Misc. Work Roof Drain (for Shelter) PVC Type       DIA=100mm</v>
      </c>
      <c r="G1490" s="1404" t="str" cm="1">
        <f t="array" ref="G1490:H1490">_xlfn.TEXTSPLIT(I1490,"-")</f>
        <v>A04AV206</v>
      </c>
      <c r="H1490" s="1404" t="str">
        <v>00005</v>
      </c>
      <c r="I1490" t="s">
        <v>7025</v>
      </c>
      <c r="J1490" t="s">
        <v>4288</v>
      </c>
      <c r="K1490" t="s">
        <v>5683</v>
      </c>
      <c r="L1490" t="s">
        <v>5684</v>
      </c>
      <c r="M1490" t="s">
        <v>6369</v>
      </c>
      <c r="N1490" t="s">
        <v>6997</v>
      </c>
      <c r="O1490" t="s">
        <v>7019</v>
      </c>
      <c r="P1490" t="s">
        <v>7020</v>
      </c>
      <c r="Q1490" t="s">
        <v>5163</v>
      </c>
      <c r="R1490" t="s">
        <v>5164</v>
      </c>
      <c r="S1490" t="s">
        <v>2965</v>
      </c>
      <c r="T1490">
        <v>0</v>
      </c>
      <c r="U1490" t="s">
        <v>2965</v>
      </c>
      <c r="V1490">
        <v>0</v>
      </c>
      <c r="W1490" t="s">
        <v>2965</v>
      </c>
      <c r="X1490">
        <v>0</v>
      </c>
      <c r="Y1490" t="s">
        <v>2965</v>
      </c>
      <c r="Z1490">
        <v>0</v>
      </c>
      <c r="AA1490" t="s">
        <v>2965</v>
      </c>
      <c r="AB1490" t="s">
        <v>2965</v>
      </c>
      <c r="AC1490" t="s">
        <v>2965</v>
      </c>
      <c r="AD1490">
        <v>0</v>
      </c>
      <c r="AE1490" t="s">
        <v>5826</v>
      </c>
      <c r="AF1490" t="s">
        <v>7002</v>
      </c>
      <c r="AG1490">
        <v>0</v>
      </c>
      <c r="AH1490" t="s">
        <v>2965</v>
      </c>
      <c r="AI1490">
        <v>0</v>
      </c>
      <c r="AJ1490">
        <v>0</v>
      </c>
      <c r="AK1490">
        <v>0</v>
      </c>
      <c r="AL1490">
        <v>0</v>
      </c>
      <c r="AM1490">
        <v>0</v>
      </c>
      <c r="AN1490">
        <v>0</v>
      </c>
      <c r="AO1490" t="s">
        <v>2965</v>
      </c>
      <c r="AP1490" t="s">
        <v>4817</v>
      </c>
      <c r="AQ1490" t="s">
        <v>4817</v>
      </c>
      <c r="AR1490" t="s">
        <v>7021</v>
      </c>
      <c r="AS1490" t="s">
        <v>7025</v>
      </c>
    </row>
    <row r="1491" spans="1:45" ht="17.25" customHeight="1">
      <c r="B1491" s="1403" t="str">
        <f t="shared" si="86"/>
        <v/>
      </c>
      <c r="D1491" s="1403" t="str">
        <f t="shared" si="86"/>
        <v/>
      </c>
      <c r="E1491" s="1403" t="str">
        <f t="shared" si="90"/>
        <v>A04AV206 Finishing Work Misc. Work Roof Drain (for Shelter)</v>
      </c>
      <c r="F1491" s="1403" t="str">
        <f t="shared" si="91"/>
        <v>A04AV206-00006 Finishing Work Misc. Work Roof Drain (for Shelter) PVC Type       DIA=150mm</v>
      </c>
      <c r="G1491" s="1404" t="str" cm="1">
        <f t="array" ref="G1491:H1491">_xlfn.TEXTSPLIT(I1491,"-")</f>
        <v>A04AV206</v>
      </c>
      <c r="H1491" s="1404" t="str">
        <v>00006</v>
      </c>
      <c r="I1491" t="s">
        <v>7026</v>
      </c>
      <c r="J1491" t="s">
        <v>4288</v>
      </c>
      <c r="K1491" t="s">
        <v>5683</v>
      </c>
      <c r="L1491" t="s">
        <v>5684</v>
      </c>
      <c r="M1491" t="s">
        <v>6369</v>
      </c>
      <c r="N1491" t="s">
        <v>6997</v>
      </c>
      <c r="O1491" t="s">
        <v>7019</v>
      </c>
      <c r="P1491" t="s">
        <v>7020</v>
      </c>
      <c r="Q1491" t="s">
        <v>5163</v>
      </c>
      <c r="R1491" t="s">
        <v>5164</v>
      </c>
      <c r="S1491" t="s">
        <v>2965</v>
      </c>
      <c r="T1491">
        <v>0</v>
      </c>
      <c r="U1491" t="s">
        <v>2965</v>
      </c>
      <c r="V1491">
        <v>0</v>
      </c>
      <c r="W1491" t="s">
        <v>2965</v>
      </c>
      <c r="X1491">
        <v>0</v>
      </c>
      <c r="Y1491" t="s">
        <v>2965</v>
      </c>
      <c r="Z1491">
        <v>0</v>
      </c>
      <c r="AA1491" t="s">
        <v>2965</v>
      </c>
      <c r="AB1491" t="s">
        <v>2965</v>
      </c>
      <c r="AC1491" t="s">
        <v>2965</v>
      </c>
      <c r="AD1491">
        <v>0</v>
      </c>
      <c r="AE1491" t="s">
        <v>5763</v>
      </c>
      <c r="AF1491" t="s">
        <v>7005</v>
      </c>
      <c r="AG1491">
        <v>0</v>
      </c>
      <c r="AH1491" t="s">
        <v>2965</v>
      </c>
      <c r="AI1491">
        <v>0</v>
      </c>
      <c r="AJ1491">
        <v>0</v>
      </c>
      <c r="AK1491">
        <v>0</v>
      </c>
      <c r="AL1491">
        <v>0</v>
      </c>
      <c r="AM1491">
        <v>0</v>
      </c>
      <c r="AN1491">
        <v>0</v>
      </c>
      <c r="AO1491" t="s">
        <v>2965</v>
      </c>
      <c r="AP1491" t="s">
        <v>4817</v>
      </c>
      <c r="AQ1491" t="s">
        <v>4817</v>
      </c>
      <c r="AR1491" t="s">
        <v>7021</v>
      </c>
      <c r="AS1491" t="s">
        <v>7026</v>
      </c>
    </row>
    <row r="1492" spans="1:45" ht="17.25" customHeight="1">
      <c r="B1492" s="1403" t="str">
        <f t="shared" si="86"/>
        <v/>
      </c>
      <c r="D1492" s="1403" t="str">
        <f t="shared" si="86"/>
        <v/>
      </c>
      <c r="E1492" s="1403" t="str">
        <f t="shared" si="90"/>
        <v>A04AV206 Finishing Work Misc. Work Roof Drain (for Shelter)</v>
      </c>
      <c r="F1492" s="1403" t="str">
        <f t="shared" si="91"/>
        <v>A04AV206-00007 Finishing Work Misc. Work Roof Drain (for Shelter) PVC Type       DIA=200mm</v>
      </c>
      <c r="G1492" s="1404" t="str" cm="1">
        <f t="array" ref="G1492:H1492">_xlfn.TEXTSPLIT(I1492,"-")</f>
        <v>A04AV206</v>
      </c>
      <c r="H1492" s="1404" t="str">
        <v>00007</v>
      </c>
      <c r="I1492" t="s">
        <v>7027</v>
      </c>
      <c r="J1492" t="s">
        <v>4288</v>
      </c>
      <c r="K1492" t="s">
        <v>5683</v>
      </c>
      <c r="L1492" t="s">
        <v>5684</v>
      </c>
      <c r="M1492" t="s">
        <v>6369</v>
      </c>
      <c r="N1492" t="s">
        <v>6997</v>
      </c>
      <c r="O1492" t="s">
        <v>7019</v>
      </c>
      <c r="P1492" t="s">
        <v>7020</v>
      </c>
      <c r="Q1492" t="s">
        <v>5163</v>
      </c>
      <c r="R1492" t="s">
        <v>5164</v>
      </c>
      <c r="S1492" t="s">
        <v>2965</v>
      </c>
      <c r="T1492">
        <v>0</v>
      </c>
      <c r="U1492" t="s">
        <v>2965</v>
      </c>
      <c r="V1492">
        <v>0</v>
      </c>
      <c r="W1492" t="s">
        <v>2965</v>
      </c>
      <c r="X1492">
        <v>0</v>
      </c>
      <c r="Y1492" t="s">
        <v>2965</v>
      </c>
      <c r="Z1492">
        <v>0</v>
      </c>
      <c r="AA1492" t="s">
        <v>2965</v>
      </c>
      <c r="AB1492" t="s">
        <v>2965</v>
      </c>
      <c r="AC1492" t="s">
        <v>2965</v>
      </c>
      <c r="AD1492">
        <v>0</v>
      </c>
      <c r="AE1492" t="s">
        <v>5831</v>
      </c>
      <c r="AF1492" t="s">
        <v>7007</v>
      </c>
      <c r="AG1492">
        <v>0</v>
      </c>
      <c r="AH1492" t="s">
        <v>2965</v>
      </c>
      <c r="AI1492">
        <v>0</v>
      </c>
      <c r="AJ1492">
        <v>0</v>
      </c>
      <c r="AK1492">
        <v>0</v>
      </c>
      <c r="AL1492">
        <v>0</v>
      </c>
      <c r="AM1492">
        <v>0</v>
      </c>
      <c r="AN1492">
        <v>0</v>
      </c>
      <c r="AO1492" t="s">
        <v>2965</v>
      </c>
      <c r="AP1492" t="s">
        <v>4817</v>
      </c>
      <c r="AQ1492" t="s">
        <v>4817</v>
      </c>
      <c r="AR1492" t="s">
        <v>7021</v>
      </c>
      <c r="AS1492" t="s">
        <v>7027</v>
      </c>
    </row>
    <row r="1493" spans="1:45" ht="17.25" customHeight="1">
      <c r="B1493" s="1403" t="str">
        <f t="shared" si="86"/>
        <v/>
      </c>
      <c r="D1493" s="1403" t="str">
        <f t="shared" si="86"/>
        <v/>
      </c>
      <c r="E1493" s="1403" t="str">
        <f t="shared" si="90"/>
        <v>A04AV206 Finishing Work Misc. Work Roof Drain (for Shelter)</v>
      </c>
      <c r="F1493" s="1403" t="str">
        <f t="shared" si="91"/>
        <v>A04AV206-00008 Finishing Work Misc. Work Roof Drain (for Shelter) PVC Type       DIA=250mm</v>
      </c>
      <c r="G1493" s="1404" t="str" cm="1">
        <f t="array" ref="G1493:H1493">_xlfn.TEXTSPLIT(I1493,"-")</f>
        <v>A04AV206</v>
      </c>
      <c r="H1493" s="1404" t="str">
        <v>00008</v>
      </c>
      <c r="I1493" t="s">
        <v>7028</v>
      </c>
      <c r="J1493" t="s">
        <v>4288</v>
      </c>
      <c r="K1493" t="s">
        <v>5683</v>
      </c>
      <c r="L1493" t="s">
        <v>5684</v>
      </c>
      <c r="M1493" t="s">
        <v>6369</v>
      </c>
      <c r="N1493" t="s">
        <v>6997</v>
      </c>
      <c r="O1493" t="s">
        <v>7019</v>
      </c>
      <c r="P1493" t="s">
        <v>7020</v>
      </c>
      <c r="Q1493" t="s">
        <v>5163</v>
      </c>
      <c r="R1493" t="s">
        <v>5164</v>
      </c>
      <c r="S1493" t="s">
        <v>2965</v>
      </c>
      <c r="T1493">
        <v>0</v>
      </c>
      <c r="U1493" t="s">
        <v>2965</v>
      </c>
      <c r="V1493">
        <v>0</v>
      </c>
      <c r="W1493" t="s">
        <v>2965</v>
      </c>
      <c r="X1493">
        <v>0</v>
      </c>
      <c r="Y1493" t="s">
        <v>2965</v>
      </c>
      <c r="Z1493">
        <v>0</v>
      </c>
      <c r="AA1493" t="s">
        <v>2965</v>
      </c>
      <c r="AB1493" t="s">
        <v>2965</v>
      </c>
      <c r="AC1493" t="s">
        <v>2965</v>
      </c>
      <c r="AD1493">
        <v>0</v>
      </c>
      <c r="AE1493" t="s">
        <v>4313</v>
      </c>
      <c r="AF1493" t="s">
        <v>7009</v>
      </c>
      <c r="AG1493">
        <v>0</v>
      </c>
      <c r="AH1493" t="s">
        <v>2965</v>
      </c>
      <c r="AI1493">
        <v>0</v>
      </c>
      <c r="AJ1493">
        <v>0</v>
      </c>
      <c r="AK1493">
        <v>0</v>
      </c>
      <c r="AL1493">
        <v>0</v>
      </c>
      <c r="AM1493">
        <v>0</v>
      </c>
      <c r="AN1493">
        <v>0</v>
      </c>
      <c r="AO1493" t="s">
        <v>2965</v>
      </c>
      <c r="AP1493" t="s">
        <v>4817</v>
      </c>
      <c r="AQ1493" t="s">
        <v>4817</v>
      </c>
      <c r="AR1493" t="s">
        <v>7021</v>
      </c>
      <c r="AS1493" t="s">
        <v>7028</v>
      </c>
    </row>
    <row r="1494" spans="1:45" ht="17.25" customHeight="1">
      <c r="B1494" s="1403" t="str">
        <f t="shared" si="86"/>
        <v/>
      </c>
      <c r="D1494" s="1403" t="str">
        <f t="shared" si="86"/>
        <v/>
      </c>
      <c r="E1494" s="1403" t="str">
        <f t="shared" si="90"/>
        <v>A04AV206 Finishing Work Misc. Work Roof Drain (for Shelter)</v>
      </c>
      <c r="F1494" s="1403" t="str">
        <f t="shared" si="91"/>
        <v>A04AV206-00009 Finishing Work Misc. Work Roof Drain (for Shelter) Stainless Steel Type       DIA=100mm</v>
      </c>
      <c r="G1494" s="1404" t="str" cm="1">
        <f t="array" ref="G1494:H1494">_xlfn.TEXTSPLIT(I1494,"-")</f>
        <v>A04AV206</v>
      </c>
      <c r="H1494" s="1404" t="str">
        <v>00009</v>
      </c>
      <c r="I1494" t="s">
        <v>7029</v>
      </c>
      <c r="J1494" t="s">
        <v>4288</v>
      </c>
      <c r="K1494" t="s">
        <v>5683</v>
      </c>
      <c r="L1494" t="s">
        <v>5684</v>
      </c>
      <c r="M1494" t="s">
        <v>6369</v>
      </c>
      <c r="N1494" t="s">
        <v>6997</v>
      </c>
      <c r="O1494" t="s">
        <v>7019</v>
      </c>
      <c r="P1494" t="s">
        <v>7020</v>
      </c>
      <c r="Q1494" t="s">
        <v>5168</v>
      </c>
      <c r="R1494" t="s">
        <v>5169</v>
      </c>
      <c r="S1494" t="s">
        <v>2965</v>
      </c>
      <c r="T1494">
        <v>0</v>
      </c>
      <c r="U1494" t="s">
        <v>2965</v>
      </c>
      <c r="V1494">
        <v>0</v>
      </c>
      <c r="W1494" t="s">
        <v>2965</v>
      </c>
      <c r="X1494">
        <v>0</v>
      </c>
      <c r="Y1494" t="s">
        <v>2965</v>
      </c>
      <c r="Z1494">
        <v>0</v>
      </c>
      <c r="AA1494" t="s">
        <v>2965</v>
      </c>
      <c r="AB1494" t="s">
        <v>2965</v>
      </c>
      <c r="AC1494" t="s">
        <v>2965</v>
      </c>
      <c r="AD1494">
        <v>0</v>
      </c>
      <c r="AE1494" t="s">
        <v>5826</v>
      </c>
      <c r="AF1494" t="s">
        <v>7002</v>
      </c>
      <c r="AG1494">
        <v>0</v>
      </c>
      <c r="AH1494" t="s">
        <v>2965</v>
      </c>
      <c r="AI1494">
        <v>0</v>
      </c>
      <c r="AJ1494">
        <v>0</v>
      </c>
      <c r="AK1494">
        <v>0</v>
      </c>
      <c r="AL1494">
        <v>0</v>
      </c>
      <c r="AM1494">
        <v>0</v>
      </c>
      <c r="AN1494">
        <v>0</v>
      </c>
      <c r="AO1494" t="s">
        <v>2965</v>
      </c>
      <c r="AP1494" t="s">
        <v>4817</v>
      </c>
      <c r="AQ1494" t="s">
        <v>4817</v>
      </c>
      <c r="AR1494" t="s">
        <v>7021</v>
      </c>
      <c r="AS1494" t="s">
        <v>7029</v>
      </c>
    </row>
    <row r="1495" spans="1:45" ht="17.25" customHeight="1">
      <c r="B1495" s="1403" t="str">
        <f t="shared" si="86"/>
        <v/>
      </c>
      <c r="D1495" s="1403" t="str">
        <f t="shared" si="86"/>
        <v/>
      </c>
      <c r="E1495" s="1403" t="str">
        <f t="shared" si="90"/>
        <v>A04AV206 Finishing Work Misc. Work Roof Drain (for Shelter)</v>
      </c>
      <c r="F1495" s="1403" t="str">
        <f t="shared" si="91"/>
        <v>A04AV206-00010 Finishing Work Misc. Work Roof Drain (for Shelter) Stainless Steel Type       DIA=150mm</v>
      </c>
      <c r="G1495" s="1404" t="str" cm="1">
        <f t="array" ref="G1495:H1495">_xlfn.TEXTSPLIT(I1495,"-")</f>
        <v>A04AV206</v>
      </c>
      <c r="H1495" s="1404" t="str">
        <v>00010</v>
      </c>
      <c r="I1495" t="s">
        <v>7030</v>
      </c>
      <c r="J1495" t="s">
        <v>4288</v>
      </c>
      <c r="K1495" t="s">
        <v>5683</v>
      </c>
      <c r="L1495" t="s">
        <v>5684</v>
      </c>
      <c r="M1495" t="s">
        <v>6369</v>
      </c>
      <c r="N1495" t="s">
        <v>6997</v>
      </c>
      <c r="O1495" t="s">
        <v>7019</v>
      </c>
      <c r="P1495" t="s">
        <v>7020</v>
      </c>
      <c r="Q1495" t="s">
        <v>5168</v>
      </c>
      <c r="R1495" t="s">
        <v>5169</v>
      </c>
      <c r="S1495" t="s">
        <v>2965</v>
      </c>
      <c r="T1495">
        <v>0</v>
      </c>
      <c r="U1495" t="s">
        <v>2965</v>
      </c>
      <c r="V1495">
        <v>0</v>
      </c>
      <c r="W1495" t="s">
        <v>2965</v>
      </c>
      <c r="X1495">
        <v>0</v>
      </c>
      <c r="Y1495" t="s">
        <v>2965</v>
      </c>
      <c r="Z1495">
        <v>0</v>
      </c>
      <c r="AA1495" t="s">
        <v>2965</v>
      </c>
      <c r="AB1495" t="s">
        <v>2965</v>
      </c>
      <c r="AC1495" t="s">
        <v>2965</v>
      </c>
      <c r="AD1495">
        <v>0</v>
      </c>
      <c r="AE1495" t="s">
        <v>5763</v>
      </c>
      <c r="AF1495" t="s">
        <v>7005</v>
      </c>
      <c r="AG1495">
        <v>0</v>
      </c>
      <c r="AH1495" t="s">
        <v>2965</v>
      </c>
      <c r="AI1495">
        <v>0</v>
      </c>
      <c r="AJ1495">
        <v>0</v>
      </c>
      <c r="AK1495">
        <v>0</v>
      </c>
      <c r="AL1495">
        <v>0</v>
      </c>
      <c r="AM1495">
        <v>0</v>
      </c>
      <c r="AN1495">
        <v>0</v>
      </c>
      <c r="AO1495" t="s">
        <v>2965</v>
      </c>
      <c r="AP1495" t="s">
        <v>4817</v>
      </c>
      <c r="AQ1495" t="s">
        <v>4817</v>
      </c>
      <c r="AR1495" t="s">
        <v>7021</v>
      </c>
      <c r="AS1495" t="s">
        <v>7030</v>
      </c>
    </row>
    <row r="1496" spans="1:45" ht="17.25" customHeight="1">
      <c r="B1496" s="1403" t="str">
        <f t="shared" si="86"/>
        <v/>
      </c>
      <c r="D1496" s="1403" t="str">
        <f t="shared" si="86"/>
        <v/>
      </c>
      <c r="E1496" s="1403" t="str">
        <f t="shared" si="90"/>
        <v>A04AV206 Finishing Work Misc. Work Roof Drain (for Shelter)</v>
      </c>
      <c r="F1496" s="1403" t="str">
        <f t="shared" si="91"/>
        <v>A04AV206-00011 Finishing Work Misc. Work Roof Drain (for Shelter) Stainless Steel Type       DIA=200mm</v>
      </c>
      <c r="G1496" s="1404" t="str" cm="1">
        <f t="array" ref="G1496:H1496">_xlfn.TEXTSPLIT(I1496,"-")</f>
        <v>A04AV206</v>
      </c>
      <c r="H1496" s="1404" t="str">
        <v>00011</v>
      </c>
      <c r="I1496" t="s">
        <v>7031</v>
      </c>
      <c r="J1496" t="s">
        <v>4288</v>
      </c>
      <c r="K1496" t="s">
        <v>5683</v>
      </c>
      <c r="L1496" t="s">
        <v>5684</v>
      </c>
      <c r="M1496" t="s">
        <v>6369</v>
      </c>
      <c r="N1496" t="s">
        <v>6997</v>
      </c>
      <c r="O1496" t="s">
        <v>7019</v>
      </c>
      <c r="P1496" t="s">
        <v>7020</v>
      </c>
      <c r="Q1496" t="s">
        <v>5168</v>
      </c>
      <c r="R1496" t="s">
        <v>5169</v>
      </c>
      <c r="S1496" t="s">
        <v>2965</v>
      </c>
      <c r="T1496">
        <v>0</v>
      </c>
      <c r="U1496" t="s">
        <v>2965</v>
      </c>
      <c r="V1496">
        <v>0</v>
      </c>
      <c r="W1496" t="s">
        <v>2965</v>
      </c>
      <c r="X1496">
        <v>0</v>
      </c>
      <c r="Y1496" t="s">
        <v>2965</v>
      </c>
      <c r="Z1496">
        <v>0</v>
      </c>
      <c r="AA1496" t="s">
        <v>2965</v>
      </c>
      <c r="AB1496" t="s">
        <v>2965</v>
      </c>
      <c r="AC1496" t="s">
        <v>2965</v>
      </c>
      <c r="AD1496">
        <v>0</v>
      </c>
      <c r="AE1496" t="s">
        <v>5831</v>
      </c>
      <c r="AF1496" t="s">
        <v>7007</v>
      </c>
      <c r="AG1496">
        <v>0</v>
      </c>
      <c r="AH1496" t="s">
        <v>2965</v>
      </c>
      <c r="AI1496">
        <v>0</v>
      </c>
      <c r="AJ1496">
        <v>0</v>
      </c>
      <c r="AK1496">
        <v>0</v>
      </c>
      <c r="AL1496">
        <v>0</v>
      </c>
      <c r="AM1496">
        <v>0</v>
      </c>
      <c r="AN1496">
        <v>0</v>
      </c>
      <c r="AO1496" t="s">
        <v>2965</v>
      </c>
      <c r="AP1496" t="s">
        <v>4817</v>
      </c>
      <c r="AQ1496" t="s">
        <v>4817</v>
      </c>
      <c r="AR1496" t="s">
        <v>7021</v>
      </c>
      <c r="AS1496" t="s">
        <v>7031</v>
      </c>
    </row>
    <row r="1497" spans="1:45" ht="17.25" customHeight="1">
      <c r="B1497" s="1403" t="str">
        <f t="shared" si="86"/>
        <v/>
      </c>
      <c r="D1497" s="1403" t="str">
        <f t="shared" si="86"/>
        <v/>
      </c>
      <c r="E1497" s="1403" t="str">
        <f t="shared" si="90"/>
        <v>A04AV206 Finishing Work Misc. Work Roof Drain (for Shelter)</v>
      </c>
      <c r="F1497" s="1403" t="str">
        <f t="shared" si="91"/>
        <v>A04AV206-00012 Finishing Work Misc. Work Roof Drain (for Shelter) Stainless Steel Type       DIA=250mm</v>
      </c>
      <c r="G1497" s="1404" t="str" cm="1">
        <f t="array" ref="G1497:H1497">_xlfn.TEXTSPLIT(I1497,"-")</f>
        <v>A04AV206</v>
      </c>
      <c r="H1497" s="1404" t="str">
        <v>00012</v>
      </c>
      <c r="I1497" t="s">
        <v>7032</v>
      </c>
      <c r="J1497" t="s">
        <v>4288</v>
      </c>
      <c r="K1497" t="s">
        <v>5683</v>
      </c>
      <c r="L1497" t="s">
        <v>5684</v>
      </c>
      <c r="M1497" t="s">
        <v>6369</v>
      </c>
      <c r="N1497" t="s">
        <v>6997</v>
      </c>
      <c r="O1497" t="s">
        <v>7019</v>
      </c>
      <c r="P1497" t="s">
        <v>7020</v>
      </c>
      <c r="Q1497" t="s">
        <v>5168</v>
      </c>
      <c r="R1497" t="s">
        <v>5169</v>
      </c>
      <c r="S1497" t="s">
        <v>2965</v>
      </c>
      <c r="T1497">
        <v>0</v>
      </c>
      <c r="U1497" t="s">
        <v>2965</v>
      </c>
      <c r="V1497">
        <v>0</v>
      </c>
      <c r="W1497" t="s">
        <v>2965</v>
      </c>
      <c r="X1497">
        <v>0</v>
      </c>
      <c r="Y1497" t="s">
        <v>2965</v>
      </c>
      <c r="Z1497">
        <v>0</v>
      </c>
      <c r="AA1497" t="s">
        <v>2965</v>
      </c>
      <c r="AB1497" t="s">
        <v>2965</v>
      </c>
      <c r="AC1497" t="s">
        <v>2965</v>
      </c>
      <c r="AD1497">
        <v>0</v>
      </c>
      <c r="AE1497" t="s">
        <v>4313</v>
      </c>
      <c r="AF1497" t="s">
        <v>7009</v>
      </c>
      <c r="AG1497">
        <v>0</v>
      </c>
      <c r="AH1497" t="s">
        <v>2965</v>
      </c>
      <c r="AI1497">
        <v>0</v>
      </c>
      <c r="AJ1497">
        <v>0</v>
      </c>
      <c r="AK1497">
        <v>0</v>
      </c>
      <c r="AL1497">
        <v>0</v>
      </c>
      <c r="AM1497">
        <v>0</v>
      </c>
      <c r="AN1497">
        <v>0</v>
      </c>
      <c r="AO1497" t="s">
        <v>2965</v>
      </c>
      <c r="AP1497" t="s">
        <v>4817</v>
      </c>
      <c r="AQ1497" t="s">
        <v>4817</v>
      </c>
      <c r="AR1497" t="s">
        <v>7021</v>
      </c>
      <c r="AS1497" t="s">
        <v>7032</v>
      </c>
    </row>
    <row r="1498" spans="1:45" ht="17.25" customHeight="1">
      <c r="B1498" s="1403" t="str">
        <f t="shared" si="86"/>
        <v/>
      </c>
      <c r="D1498" s="1403" t="str">
        <f t="shared" si="86"/>
        <v/>
      </c>
      <c r="E1498" s="1403" t="str">
        <f t="shared" si="90"/>
        <v>A04AV207 Finishing Work Misc. Work Downspout</v>
      </c>
      <c r="F1498" s="1403" t="str">
        <f t="shared" si="91"/>
        <v>A04AV207-00001 Finishing Work Misc. Work Downspout Galvanized Steel Type     w/ Fixing Accessories  DIA=100mm</v>
      </c>
      <c r="G1498" s="1404" t="str" cm="1">
        <f t="array" ref="G1498:H1498">_xlfn.TEXTSPLIT(I1498,"-")</f>
        <v>A04AV207</v>
      </c>
      <c r="H1498" s="1404" t="str">
        <v>00001</v>
      </c>
      <c r="I1498" t="s">
        <v>7033</v>
      </c>
      <c r="J1498" t="s">
        <v>4288</v>
      </c>
      <c r="K1498" t="s">
        <v>5683</v>
      </c>
      <c r="L1498" t="s">
        <v>5684</v>
      </c>
      <c r="M1498" t="s">
        <v>6369</v>
      </c>
      <c r="N1498" t="s">
        <v>6997</v>
      </c>
      <c r="O1498" t="s">
        <v>7034</v>
      </c>
      <c r="P1498" t="s">
        <v>7035</v>
      </c>
      <c r="Q1498" t="s">
        <v>7036</v>
      </c>
      <c r="R1498" t="s">
        <v>7037</v>
      </c>
      <c r="S1498" t="s">
        <v>2965</v>
      </c>
      <c r="T1498">
        <v>0</v>
      </c>
      <c r="U1498" t="s">
        <v>2965</v>
      </c>
      <c r="V1498">
        <v>0</v>
      </c>
      <c r="W1498" t="s">
        <v>2965</v>
      </c>
      <c r="X1498">
        <v>0</v>
      </c>
      <c r="Y1498" t="s">
        <v>2965</v>
      </c>
      <c r="Z1498">
        <v>0</v>
      </c>
      <c r="AA1498" t="s">
        <v>4423</v>
      </c>
      <c r="AB1498" t="s">
        <v>4424</v>
      </c>
      <c r="AC1498" t="s">
        <v>2965</v>
      </c>
      <c r="AD1498">
        <v>0</v>
      </c>
      <c r="AE1498" t="s">
        <v>5826</v>
      </c>
      <c r="AF1498" t="s">
        <v>7002</v>
      </c>
      <c r="AG1498">
        <v>0</v>
      </c>
      <c r="AH1498" t="s">
        <v>2965</v>
      </c>
      <c r="AI1498">
        <v>0</v>
      </c>
      <c r="AJ1498">
        <v>0</v>
      </c>
      <c r="AK1498">
        <v>0</v>
      </c>
      <c r="AL1498">
        <v>0</v>
      </c>
      <c r="AM1498">
        <v>0</v>
      </c>
      <c r="AN1498">
        <v>0</v>
      </c>
      <c r="AO1498" t="s">
        <v>2965</v>
      </c>
      <c r="AP1498" t="s">
        <v>3423</v>
      </c>
      <c r="AQ1498" t="s">
        <v>3423</v>
      </c>
      <c r="AR1498" t="s">
        <v>7038</v>
      </c>
      <c r="AS1498" t="s">
        <v>7033</v>
      </c>
    </row>
    <row r="1499" spans="1:45" ht="17.25" customHeight="1">
      <c r="B1499" s="1403" t="str">
        <f t="shared" ref="B1499:D1547" si="92">IF(A1499="","",IF(ISNA($R1499),"",$R1499))</f>
        <v/>
      </c>
      <c r="D1499" s="1403" t="str">
        <f t="shared" si="92"/>
        <v/>
      </c>
      <c r="E1499" s="1403" t="str">
        <f t="shared" si="90"/>
        <v>A04AV207 Finishing Work Misc. Work Downspout</v>
      </c>
      <c r="F1499" s="1403" t="str">
        <f t="shared" si="91"/>
        <v>A04AV207-00002 Finishing Work Misc. Work Downspout Galvanized Steel Type     w/ Fixing Accessories  DIA=150mm</v>
      </c>
      <c r="G1499" s="1404" t="str" cm="1">
        <f t="array" ref="G1499:H1499">_xlfn.TEXTSPLIT(I1499,"-")</f>
        <v>A04AV207</v>
      </c>
      <c r="H1499" s="1404" t="str">
        <v>00002</v>
      </c>
      <c r="I1499" t="s">
        <v>7039</v>
      </c>
      <c r="J1499" t="s">
        <v>4288</v>
      </c>
      <c r="K1499" t="s">
        <v>5683</v>
      </c>
      <c r="L1499" t="s">
        <v>5684</v>
      </c>
      <c r="M1499" t="s">
        <v>6369</v>
      </c>
      <c r="N1499" t="s">
        <v>6997</v>
      </c>
      <c r="O1499" t="s">
        <v>7034</v>
      </c>
      <c r="P1499" t="s">
        <v>7035</v>
      </c>
      <c r="Q1499" t="s">
        <v>7036</v>
      </c>
      <c r="R1499" t="s">
        <v>7037</v>
      </c>
      <c r="S1499" t="s">
        <v>2965</v>
      </c>
      <c r="T1499">
        <v>0</v>
      </c>
      <c r="U1499" t="s">
        <v>2965</v>
      </c>
      <c r="V1499">
        <v>0</v>
      </c>
      <c r="W1499" t="s">
        <v>2965</v>
      </c>
      <c r="X1499">
        <v>0</v>
      </c>
      <c r="Y1499" t="s">
        <v>2965</v>
      </c>
      <c r="Z1499">
        <v>0</v>
      </c>
      <c r="AA1499" t="s">
        <v>4423</v>
      </c>
      <c r="AB1499" t="s">
        <v>4424</v>
      </c>
      <c r="AC1499" t="s">
        <v>2965</v>
      </c>
      <c r="AD1499">
        <v>0</v>
      </c>
      <c r="AE1499" t="s">
        <v>5763</v>
      </c>
      <c r="AF1499" t="s">
        <v>7005</v>
      </c>
      <c r="AG1499">
        <v>0</v>
      </c>
      <c r="AH1499" t="s">
        <v>2965</v>
      </c>
      <c r="AI1499">
        <v>0</v>
      </c>
      <c r="AJ1499">
        <v>0</v>
      </c>
      <c r="AK1499">
        <v>0</v>
      </c>
      <c r="AL1499">
        <v>0</v>
      </c>
      <c r="AM1499">
        <v>0</v>
      </c>
      <c r="AN1499">
        <v>0</v>
      </c>
      <c r="AO1499" t="s">
        <v>2965</v>
      </c>
      <c r="AP1499" t="s">
        <v>3423</v>
      </c>
      <c r="AQ1499" t="s">
        <v>3423</v>
      </c>
      <c r="AR1499" t="s">
        <v>7038</v>
      </c>
      <c r="AS1499" t="s">
        <v>7039</v>
      </c>
    </row>
    <row r="1500" spans="1:45" s="1434" customFormat="1" ht="17.25" customHeight="1">
      <c r="A1500" s="1403"/>
      <c r="B1500" s="1403" t="str">
        <f t="shared" si="92"/>
        <v/>
      </c>
      <c r="C1500" s="1403"/>
      <c r="D1500" s="1403" t="str">
        <f t="shared" si="92"/>
        <v/>
      </c>
      <c r="E1500" s="1403" t="str">
        <f t="shared" si="90"/>
        <v>A04AV207 Finishing Work Misc. Work Downspout</v>
      </c>
      <c r="F1500" s="1403" t="str">
        <f t="shared" si="91"/>
        <v>A04AV207-00003 Finishing Work Misc. Work Downspout Galvanized Steel Type     w/ Fixing Accessories  DIA=200mm</v>
      </c>
      <c r="G1500" s="1404" t="str" cm="1">
        <f t="array" ref="G1500:H1500">_xlfn.TEXTSPLIT(I1500,"-")</f>
        <v>A04AV207</v>
      </c>
      <c r="H1500" s="1404" t="str">
        <v>00003</v>
      </c>
      <c r="I1500" t="s">
        <v>7040</v>
      </c>
      <c r="J1500" t="s">
        <v>4288</v>
      </c>
      <c r="K1500" t="s">
        <v>5683</v>
      </c>
      <c r="L1500" t="s">
        <v>5684</v>
      </c>
      <c r="M1500" t="s">
        <v>6369</v>
      </c>
      <c r="N1500" t="s">
        <v>6997</v>
      </c>
      <c r="O1500" t="s">
        <v>7034</v>
      </c>
      <c r="P1500" t="s">
        <v>7035</v>
      </c>
      <c r="Q1500" t="s">
        <v>7036</v>
      </c>
      <c r="R1500" t="s">
        <v>7037</v>
      </c>
      <c r="S1500" t="s">
        <v>2965</v>
      </c>
      <c r="T1500">
        <v>0</v>
      </c>
      <c r="U1500" t="s">
        <v>2965</v>
      </c>
      <c r="V1500">
        <v>0</v>
      </c>
      <c r="W1500" t="s">
        <v>2965</v>
      </c>
      <c r="X1500">
        <v>0</v>
      </c>
      <c r="Y1500" t="s">
        <v>2965</v>
      </c>
      <c r="Z1500">
        <v>0</v>
      </c>
      <c r="AA1500" t="s">
        <v>4423</v>
      </c>
      <c r="AB1500" t="s">
        <v>4424</v>
      </c>
      <c r="AC1500" t="s">
        <v>2965</v>
      </c>
      <c r="AD1500">
        <v>0</v>
      </c>
      <c r="AE1500" t="s">
        <v>5831</v>
      </c>
      <c r="AF1500" t="s">
        <v>7007</v>
      </c>
      <c r="AG1500">
        <v>0</v>
      </c>
      <c r="AH1500" t="s">
        <v>2965</v>
      </c>
      <c r="AI1500">
        <v>0</v>
      </c>
      <c r="AJ1500">
        <v>0</v>
      </c>
      <c r="AK1500">
        <v>0</v>
      </c>
      <c r="AL1500">
        <v>0</v>
      </c>
      <c r="AM1500">
        <v>0</v>
      </c>
      <c r="AN1500">
        <v>0</v>
      </c>
      <c r="AO1500" t="s">
        <v>2965</v>
      </c>
      <c r="AP1500" t="s">
        <v>3423</v>
      </c>
      <c r="AQ1500" t="s">
        <v>3423</v>
      </c>
      <c r="AR1500" t="s">
        <v>7038</v>
      </c>
      <c r="AS1500" t="s">
        <v>7040</v>
      </c>
    </row>
    <row r="1501" spans="1:45" ht="17.25" customHeight="1">
      <c r="B1501" s="1403" t="str">
        <f t="shared" si="92"/>
        <v/>
      </c>
      <c r="D1501" s="1403" t="str">
        <f t="shared" si="92"/>
        <v/>
      </c>
      <c r="E1501" s="1403" t="str">
        <f t="shared" si="90"/>
        <v>A04AV207 Finishing Work Misc. Work Downspout</v>
      </c>
      <c r="F1501" s="1403" t="str">
        <f t="shared" si="91"/>
        <v>A04AV207-00004 Finishing Work Misc. Work Downspout Galvanized Steel Type     w/ Fixing Accessories  DIA=250mm</v>
      </c>
      <c r="G1501" s="1404" t="str" cm="1">
        <f t="array" ref="G1501:H1501">_xlfn.TEXTSPLIT(I1501,"-")</f>
        <v>A04AV207</v>
      </c>
      <c r="H1501" s="1404" t="str">
        <v>00004</v>
      </c>
      <c r="I1501" t="s">
        <v>7041</v>
      </c>
      <c r="J1501" t="s">
        <v>4288</v>
      </c>
      <c r="K1501" t="s">
        <v>5683</v>
      </c>
      <c r="L1501" t="s">
        <v>5684</v>
      </c>
      <c r="M1501" t="s">
        <v>6369</v>
      </c>
      <c r="N1501" t="s">
        <v>6997</v>
      </c>
      <c r="O1501" t="s">
        <v>7034</v>
      </c>
      <c r="P1501" t="s">
        <v>7035</v>
      </c>
      <c r="Q1501" t="s">
        <v>7036</v>
      </c>
      <c r="R1501" t="s">
        <v>7037</v>
      </c>
      <c r="S1501" t="s">
        <v>2965</v>
      </c>
      <c r="T1501">
        <v>0</v>
      </c>
      <c r="U1501" t="s">
        <v>2965</v>
      </c>
      <c r="V1501">
        <v>0</v>
      </c>
      <c r="W1501" t="s">
        <v>2965</v>
      </c>
      <c r="X1501">
        <v>0</v>
      </c>
      <c r="Y1501" t="s">
        <v>2965</v>
      </c>
      <c r="Z1501">
        <v>0</v>
      </c>
      <c r="AA1501" t="s">
        <v>4423</v>
      </c>
      <c r="AB1501" t="s">
        <v>4424</v>
      </c>
      <c r="AC1501" t="s">
        <v>2965</v>
      </c>
      <c r="AD1501">
        <v>0</v>
      </c>
      <c r="AE1501" t="s">
        <v>4313</v>
      </c>
      <c r="AF1501" t="s">
        <v>7009</v>
      </c>
      <c r="AG1501">
        <v>0</v>
      </c>
      <c r="AH1501" t="s">
        <v>2965</v>
      </c>
      <c r="AI1501">
        <v>0</v>
      </c>
      <c r="AJ1501">
        <v>0</v>
      </c>
      <c r="AK1501">
        <v>0</v>
      </c>
      <c r="AL1501">
        <v>0</v>
      </c>
      <c r="AM1501">
        <v>0</v>
      </c>
      <c r="AN1501">
        <v>0</v>
      </c>
      <c r="AO1501" t="s">
        <v>2965</v>
      </c>
      <c r="AP1501" t="s">
        <v>3423</v>
      </c>
      <c r="AQ1501" t="s">
        <v>3423</v>
      </c>
      <c r="AR1501" t="s">
        <v>7038</v>
      </c>
      <c r="AS1501" t="s">
        <v>7041</v>
      </c>
    </row>
    <row r="1502" spans="1:45" ht="17.25" customHeight="1">
      <c r="B1502" s="1403" t="str">
        <f t="shared" si="92"/>
        <v/>
      </c>
      <c r="D1502" s="1403" t="str">
        <f t="shared" si="92"/>
        <v/>
      </c>
      <c r="E1502" s="1403" t="str">
        <f t="shared" si="90"/>
        <v>A04AV207 Finishing Work Misc. Work Downspout</v>
      </c>
      <c r="F1502" s="1403" t="str">
        <f t="shared" si="91"/>
        <v>A04AV207-00005 Finishing Work Misc. Work Downspout PVC Type     w/ Fixing Accessories  DIA=100mm</v>
      </c>
      <c r="G1502" s="1404" t="str" cm="1">
        <f t="array" ref="G1502:H1502">_xlfn.TEXTSPLIT(I1502,"-")</f>
        <v>A04AV207</v>
      </c>
      <c r="H1502" s="1404" t="str">
        <v>00005</v>
      </c>
      <c r="I1502" t="s">
        <v>7042</v>
      </c>
      <c r="J1502" t="s">
        <v>4288</v>
      </c>
      <c r="K1502" t="s">
        <v>5683</v>
      </c>
      <c r="L1502" t="s">
        <v>5684</v>
      </c>
      <c r="M1502" t="s">
        <v>6369</v>
      </c>
      <c r="N1502" t="s">
        <v>6997</v>
      </c>
      <c r="O1502" t="s">
        <v>7034</v>
      </c>
      <c r="P1502" t="s">
        <v>7035</v>
      </c>
      <c r="Q1502" t="s">
        <v>5163</v>
      </c>
      <c r="R1502" t="s">
        <v>5164</v>
      </c>
      <c r="S1502" t="s">
        <v>2965</v>
      </c>
      <c r="T1502">
        <v>0</v>
      </c>
      <c r="U1502" t="s">
        <v>2965</v>
      </c>
      <c r="V1502">
        <v>0</v>
      </c>
      <c r="W1502" t="s">
        <v>2965</v>
      </c>
      <c r="X1502">
        <v>0</v>
      </c>
      <c r="Y1502" t="s">
        <v>2965</v>
      </c>
      <c r="Z1502">
        <v>0</v>
      </c>
      <c r="AA1502" t="s">
        <v>4423</v>
      </c>
      <c r="AB1502" t="s">
        <v>4424</v>
      </c>
      <c r="AC1502" t="s">
        <v>2965</v>
      </c>
      <c r="AD1502">
        <v>0</v>
      </c>
      <c r="AE1502" t="s">
        <v>5826</v>
      </c>
      <c r="AF1502" t="s">
        <v>7002</v>
      </c>
      <c r="AG1502">
        <v>0</v>
      </c>
      <c r="AH1502" t="s">
        <v>2965</v>
      </c>
      <c r="AI1502">
        <v>0</v>
      </c>
      <c r="AJ1502">
        <v>0</v>
      </c>
      <c r="AK1502">
        <v>0</v>
      </c>
      <c r="AL1502">
        <v>0</v>
      </c>
      <c r="AM1502">
        <v>0</v>
      </c>
      <c r="AN1502">
        <v>0</v>
      </c>
      <c r="AO1502" t="s">
        <v>2965</v>
      </c>
      <c r="AP1502" t="s">
        <v>3423</v>
      </c>
      <c r="AQ1502" t="s">
        <v>3423</v>
      </c>
      <c r="AR1502" t="s">
        <v>7038</v>
      </c>
      <c r="AS1502" t="s">
        <v>7042</v>
      </c>
    </row>
    <row r="1503" spans="1:45" ht="17.25" customHeight="1">
      <c r="B1503" s="1403" t="str">
        <f t="shared" si="92"/>
        <v/>
      </c>
      <c r="D1503" s="1403" t="str">
        <f t="shared" si="92"/>
        <v/>
      </c>
      <c r="E1503" s="1403" t="str">
        <f t="shared" si="90"/>
        <v>A04AV207 Finishing Work Misc. Work Downspout</v>
      </c>
      <c r="F1503" s="1403" t="str">
        <f t="shared" si="91"/>
        <v>A04AV207-00006 Finishing Work Misc. Work Downspout PVC Type     w/ Fixing Accessories  DIA=150mm</v>
      </c>
      <c r="G1503" s="1404" t="str" cm="1">
        <f t="array" ref="G1503:H1503">_xlfn.TEXTSPLIT(I1503,"-")</f>
        <v>A04AV207</v>
      </c>
      <c r="H1503" s="1404" t="str">
        <v>00006</v>
      </c>
      <c r="I1503" t="s">
        <v>7043</v>
      </c>
      <c r="J1503" t="s">
        <v>4288</v>
      </c>
      <c r="K1503" t="s">
        <v>5683</v>
      </c>
      <c r="L1503" t="s">
        <v>5684</v>
      </c>
      <c r="M1503" t="s">
        <v>6369</v>
      </c>
      <c r="N1503" t="s">
        <v>6997</v>
      </c>
      <c r="O1503" t="s">
        <v>7034</v>
      </c>
      <c r="P1503" t="s">
        <v>7035</v>
      </c>
      <c r="Q1503" t="s">
        <v>5163</v>
      </c>
      <c r="R1503" t="s">
        <v>5164</v>
      </c>
      <c r="S1503" t="s">
        <v>2965</v>
      </c>
      <c r="T1503">
        <v>0</v>
      </c>
      <c r="U1503" t="s">
        <v>2965</v>
      </c>
      <c r="V1503">
        <v>0</v>
      </c>
      <c r="W1503" t="s">
        <v>2965</v>
      </c>
      <c r="X1503">
        <v>0</v>
      </c>
      <c r="Y1503" t="s">
        <v>2965</v>
      </c>
      <c r="Z1503">
        <v>0</v>
      </c>
      <c r="AA1503" t="s">
        <v>4423</v>
      </c>
      <c r="AB1503" t="s">
        <v>4424</v>
      </c>
      <c r="AC1503" t="s">
        <v>2965</v>
      </c>
      <c r="AD1503">
        <v>0</v>
      </c>
      <c r="AE1503" t="s">
        <v>5763</v>
      </c>
      <c r="AF1503" t="s">
        <v>7005</v>
      </c>
      <c r="AG1503">
        <v>0</v>
      </c>
      <c r="AH1503" t="s">
        <v>2965</v>
      </c>
      <c r="AI1503">
        <v>0</v>
      </c>
      <c r="AJ1503">
        <v>0</v>
      </c>
      <c r="AK1503">
        <v>0</v>
      </c>
      <c r="AL1503">
        <v>0</v>
      </c>
      <c r="AM1503">
        <v>0</v>
      </c>
      <c r="AN1503">
        <v>0</v>
      </c>
      <c r="AO1503" t="s">
        <v>2965</v>
      </c>
      <c r="AP1503" t="s">
        <v>3423</v>
      </c>
      <c r="AQ1503" t="s">
        <v>3423</v>
      </c>
      <c r="AR1503" t="s">
        <v>7038</v>
      </c>
      <c r="AS1503" t="s">
        <v>7043</v>
      </c>
    </row>
    <row r="1504" spans="1:45" ht="17.25" customHeight="1">
      <c r="B1504" s="1403" t="str">
        <f t="shared" si="92"/>
        <v/>
      </c>
      <c r="D1504" s="1403" t="str">
        <f t="shared" si="92"/>
        <v/>
      </c>
      <c r="E1504" s="1403" t="str">
        <f t="shared" si="90"/>
        <v>A04AV207 Finishing Work Misc. Work Downspout</v>
      </c>
      <c r="F1504" s="1403" t="str">
        <f t="shared" si="91"/>
        <v>A04AV207-00007 Finishing Work Misc. Work Downspout PVC Type     w/ Fixing Accessories  DIA=200mm</v>
      </c>
      <c r="G1504" s="1404" t="str" cm="1">
        <f t="array" ref="G1504:H1504">_xlfn.TEXTSPLIT(I1504,"-")</f>
        <v>A04AV207</v>
      </c>
      <c r="H1504" s="1404" t="str">
        <v>00007</v>
      </c>
      <c r="I1504" t="s">
        <v>7044</v>
      </c>
      <c r="J1504" t="s">
        <v>4288</v>
      </c>
      <c r="K1504" t="s">
        <v>5683</v>
      </c>
      <c r="L1504" t="s">
        <v>5684</v>
      </c>
      <c r="M1504" t="s">
        <v>6369</v>
      </c>
      <c r="N1504" t="s">
        <v>6997</v>
      </c>
      <c r="O1504" t="s">
        <v>7034</v>
      </c>
      <c r="P1504" t="s">
        <v>7035</v>
      </c>
      <c r="Q1504" t="s">
        <v>5163</v>
      </c>
      <c r="R1504" t="s">
        <v>5164</v>
      </c>
      <c r="S1504" t="s">
        <v>2965</v>
      </c>
      <c r="T1504">
        <v>0</v>
      </c>
      <c r="U1504" t="s">
        <v>2965</v>
      </c>
      <c r="V1504">
        <v>0</v>
      </c>
      <c r="W1504" t="s">
        <v>2965</v>
      </c>
      <c r="X1504">
        <v>0</v>
      </c>
      <c r="Y1504" t="s">
        <v>2965</v>
      </c>
      <c r="Z1504">
        <v>0</v>
      </c>
      <c r="AA1504" t="s">
        <v>4423</v>
      </c>
      <c r="AB1504" t="s">
        <v>4424</v>
      </c>
      <c r="AC1504" t="s">
        <v>2965</v>
      </c>
      <c r="AD1504">
        <v>0</v>
      </c>
      <c r="AE1504" t="s">
        <v>5831</v>
      </c>
      <c r="AF1504" t="s">
        <v>7007</v>
      </c>
      <c r="AG1504">
        <v>0</v>
      </c>
      <c r="AH1504" t="s">
        <v>2965</v>
      </c>
      <c r="AI1504">
        <v>0</v>
      </c>
      <c r="AJ1504">
        <v>0</v>
      </c>
      <c r="AK1504">
        <v>0</v>
      </c>
      <c r="AL1504">
        <v>0</v>
      </c>
      <c r="AM1504">
        <v>0</v>
      </c>
      <c r="AN1504">
        <v>0</v>
      </c>
      <c r="AO1504" t="s">
        <v>2965</v>
      </c>
      <c r="AP1504" t="s">
        <v>3423</v>
      </c>
      <c r="AQ1504" t="s">
        <v>3423</v>
      </c>
      <c r="AR1504" t="s">
        <v>7038</v>
      </c>
      <c r="AS1504" t="s">
        <v>7044</v>
      </c>
    </row>
    <row r="1505" spans="1:45" s="1416" customFormat="1" ht="17.25" customHeight="1">
      <c r="A1505" s="1403"/>
      <c r="B1505" s="1403" t="str">
        <f t="shared" si="92"/>
        <v/>
      </c>
      <c r="C1505" s="1403"/>
      <c r="D1505" s="1403" t="str">
        <f t="shared" si="92"/>
        <v/>
      </c>
      <c r="E1505" s="1403" t="str">
        <f t="shared" si="90"/>
        <v>A04AV207 Finishing Work Misc. Work Downspout</v>
      </c>
      <c r="F1505" s="1403" t="str">
        <f t="shared" si="91"/>
        <v>A04AV207-00008 Finishing Work Misc. Work Downspout PVC Type     w/ Fixing Accessories  DIA=250mm</v>
      </c>
      <c r="G1505" s="1404" t="str" cm="1">
        <f t="array" ref="G1505:H1505">_xlfn.TEXTSPLIT(I1505,"-")</f>
        <v>A04AV207</v>
      </c>
      <c r="H1505" s="1404" t="str">
        <v>00008</v>
      </c>
      <c r="I1505" t="s">
        <v>7045</v>
      </c>
      <c r="J1505" t="s">
        <v>4288</v>
      </c>
      <c r="K1505" t="s">
        <v>5683</v>
      </c>
      <c r="L1505" t="s">
        <v>5684</v>
      </c>
      <c r="M1505" t="s">
        <v>6369</v>
      </c>
      <c r="N1505" t="s">
        <v>6997</v>
      </c>
      <c r="O1505" t="s">
        <v>7034</v>
      </c>
      <c r="P1505" t="s">
        <v>7035</v>
      </c>
      <c r="Q1505" t="s">
        <v>5163</v>
      </c>
      <c r="R1505" t="s">
        <v>5164</v>
      </c>
      <c r="S1505" t="s">
        <v>2965</v>
      </c>
      <c r="T1505">
        <v>0</v>
      </c>
      <c r="U1505" t="s">
        <v>2965</v>
      </c>
      <c r="V1505">
        <v>0</v>
      </c>
      <c r="W1505" t="s">
        <v>2965</v>
      </c>
      <c r="X1505">
        <v>0</v>
      </c>
      <c r="Y1505" t="s">
        <v>2965</v>
      </c>
      <c r="Z1505">
        <v>0</v>
      </c>
      <c r="AA1505" t="s">
        <v>4423</v>
      </c>
      <c r="AB1505" t="s">
        <v>4424</v>
      </c>
      <c r="AC1505" t="s">
        <v>2965</v>
      </c>
      <c r="AD1505">
        <v>0</v>
      </c>
      <c r="AE1505" t="s">
        <v>4313</v>
      </c>
      <c r="AF1505" t="s">
        <v>7009</v>
      </c>
      <c r="AG1505">
        <v>0</v>
      </c>
      <c r="AH1505" t="s">
        <v>2965</v>
      </c>
      <c r="AI1505">
        <v>0</v>
      </c>
      <c r="AJ1505">
        <v>0</v>
      </c>
      <c r="AK1505">
        <v>0</v>
      </c>
      <c r="AL1505">
        <v>0</v>
      </c>
      <c r="AM1505">
        <v>0</v>
      </c>
      <c r="AN1505">
        <v>0</v>
      </c>
      <c r="AO1505" t="s">
        <v>2965</v>
      </c>
      <c r="AP1505" t="s">
        <v>3423</v>
      </c>
      <c r="AQ1505" t="s">
        <v>3423</v>
      </c>
      <c r="AR1505" t="s">
        <v>7038</v>
      </c>
      <c r="AS1505" t="s">
        <v>7045</v>
      </c>
    </row>
    <row r="1506" spans="1:45" ht="17.25" customHeight="1">
      <c r="B1506" s="1403" t="str">
        <f t="shared" si="92"/>
        <v/>
      </c>
      <c r="D1506" s="1403" t="str">
        <f t="shared" si="92"/>
        <v/>
      </c>
      <c r="E1506" s="1403" t="str">
        <f t="shared" si="90"/>
        <v>A04AV207 Finishing Work Misc. Work Downspout</v>
      </c>
      <c r="F1506" s="1403" t="str">
        <f t="shared" si="91"/>
        <v>A04AV207-00009 Finishing Work Misc. Work Downspout Stainless Steel Type     w/ Fixing Accessories  DIA=100mm</v>
      </c>
      <c r="G1506" s="1404" t="str" cm="1">
        <f t="array" ref="G1506:H1506">_xlfn.TEXTSPLIT(I1506,"-")</f>
        <v>A04AV207</v>
      </c>
      <c r="H1506" s="1404" t="str">
        <v>00009</v>
      </c>
      <c r="I1506" t="s">
        <v>7046</v>
      </c>
      <c r="J1506" t="s">
        <v>4288</v>
      </c>
      <c r="K1506" t="s">
        <v>5683</v>
      </c>
      <c r="L1506" t="s">
        <v>5684</v>
      </c>
      <c r="M1506" t="s">
        <v>6369</v>
      </c>
      <c r="N1506" t="s">
        <v>6997</v>
      </c>
      <c r="O1506" t="s">
        <v>7034</v>
      </c>
      <c r="P1506" t="s">
        <v>7035</v>
      </c>
      <c r="Q1506" t="s">
        <v>5168</v>
      </c>
      <c r="R1506" t="s">
        <v>5169</v>
      </c>
      <c r="S1506" t="s">
        <v>2965</v>
      </c>
      <c r="T1506">
        <v>0</v>
      </c>
      <c r="U1506" t="s">
        <v>2965</v>
      </c>
      <c r="V1506">
        <v>0</v>
      </c>
      <c r="W1506" t="s">
        <v>2965</v>
      </c>
      <c r="X1506">
        <v>0</v>
      </c>
      <c r="Y1506" t="s">
        <v>2965</v>
      </c>
      <c r="Z1506">
        <v>0</v>
      </c>
      <c r="AA1506" t="s">
        <v>4423</v>
      </c>
      <c r="AB1506" t="s">
        <v>4424</v>
      </c>
      <c r="AC1506" t="s">
        <v>2965</v>
      </c>
      <c r="AD1506">
        <v>0</v>
      </c>
      <c r="AE1506" t="s">
        <v>5826</v>
      </c>
      <c r="AF1506" t="s">
        <v>7002</v>
      </c>
      <c r="AG1506">
        <v>0</v>
      </c>
      <c r="AH1506" t="s">
        <v>2965</v>
      </c>
      <c r="AI1506">
        <v>0</v>
      </c>
      <c r="AJ1506">
        <v>0</v>
      </c>
      <c r="AK1506">
        <v>0</v>
      </c>
      <c r="AL1506">
        <v>0</v>
      </c>
      <c r="AM1506">
        <v>0</v>
      </c>
      <c r="AN1506">
        <v>0</v>
      </c>
      <c r="AO1506" t="s">
        <v>2965</v>
      </c>
      <c r="AP1506" t="s">
        <v>3423</v>
      </c>
      <c r="AQ1506" t="s">
        <v>3423</v>
      </c>
      <c r="AR1506" t="s">
        <v>7038</v>
      </c>
      <c r="AS1506" t="s">
        <v>7046</v>
      </c>
    </row>
    <row r="1507" spans="1:45" ht="17.25" customHeight="1">
      <c r="B1507" s="1403" t="str">
        <f t="shared" si="92"/>
        <v/>
      </c>
      <c r="D1507" s="1403" t="str">
        <f t="shared" si="92"/>
        <v/>
      </c>
      <c r="E1507" s="1403" t="str">
        <f t="shared" si="90"/>
        <v>A04AV207 Finishing Work Misc. Work Downspout</v>
      </c>
      <c r="F1507" s="1403" t="str">
        <f t="shared" si="91"/>
        <v>A04AV207-00010 Finishing Work Misc. Work Downspout Stainless Steel Type     w/ Fixing Accessories  DIA=150mm</v>
      </c>
      <c r="G1507" s="1404" t="str" cm="1">
        <f t="array" ref="G1507:H1507">_xlfn.TEXTSPLIT(I1507,"-")</f>
        <v>A04AV207</v>
      </c>
      <c r="H1507" s="1404" t="str">
        <v>00010</v>
      </c>
      <c r="I1507" t="s">
        <v>7047</v>
      </c>
      <c r="J1507" t="s">
        <v>4288</v>
      </c>
      <c r="K1507" t="s">
        <v>5683</v>
      </c>
      <c r="L1507" t="s">
        <v>5684</v>
      </c>
      <c r="M1507" t="s">
        <v>6369</v>
      </c>
      <c r="N1507" t="s">
        <v>6997</v>
      </c>
      <c r="O1507" t="s">
        <v>7034</v>
      </c>
      <c r="P1507" t="s">
        <v>7035</v>
      </c>
      <c r="Q1507" t="s">
        <v>5168</v>
      </c>
      <c r="R1507" t="s">
        <v>5169</v>
      </c>
      <c r="S1507" t="s">
        <v>2965</v>
      </c>
      <c r="T1507">
        <v>0</v>
      </c>
      <c r="U1507" t="s">
        <v>2965</v>
      </c>
      <c r="V1507">
        <v>0</v>
      </c>
      <c r="W1507" t="s">
        <v>2965</v>
      </c>
      <c r="X1507">
        <v>0</v>
      </c>
      <c r="Y1507" t="s">
        <v>2965</v>
      </c>
      <c r="Z1507">
        <v>0</v>
      </c>
      <c r="AA1507" t="s">
        <v>4423</v>
      </c>
      <c r="AB1507" t="s">
        <v>4424</v>
      </c>
      <c r="AC1507" t="s">
        <v>2965</v>
      </c>
      <c r="AD1507">
        <v>0</v>
      </c>
      <c r="AE1507" t="s">
        <v>5763</v>
      </c>
      <c r="AF1507" t="s">
        <v>7005</v>
      </c>
      <c r="AG1507">
        <v>0</v>
      </c>
      <c r="AH1507" t="s">
        <v>2965</v>
      </c>
      <c r="AI1507">
        <v>0</v>
      </c>
      <c r="AJ1507">
        <v>0</v>
      </c>
      <c r="AK1507">
        <v>0</v>
      </c>
      <c r="AL1507">
        <v>0</v>
      </c>
      <c r="AM1507">
        <v>0</v>
      </c>
      <c r="AN1507">
        <v>0</v>
      </c>
      <c r="AO1507" t="s">
        <v>2965</v>
      </c>
      <c r="AP1507" t="s">
        <v>3423</v>
      </c>
      <c r="AQ1507" t="s">
        <v>3423</v>
      </c>
      <c r="AR1507" t="s">
        <v>7038</v>
      </c>
      <c r="AS1507" t="s">
        <v>7047</v>
      </c>
    </row>
    <row r="1508" spans="1:45" ht="17.25" customHeight="1">
      <c r="B1508" s="1403" t="str">
        <f t="shared" si="92"/>
        <v/>
      </c>
      <c r="D1508" s="1403" t="str">
        <f t="shared" si="92"/>
        <v/>
      </c>
      <c r="E1508" s="1403" t="str">
        <f t="shared" si="90"/>
        <v>A04AV207 Finishing Work Misc. Work Downspout</v>
      </c>
      <c r="F1508" s="1403" t="str">
        <f t="shared" si="91"/>
        <v>A04AV207-00011 Finishing Work Misc. Work Downspout Stainless Steel Type     w/ Fixing Accessories  DIA=200mm</v>
      </c>
      <c r="G1508" s="1404" t="str" cm="1">
        <f t="array" ref="G1508:H1508">_xlfn.TEXTSPLIT(I1508,"-")</f>
        <v>A04AV207</v>
      </c>
      <c r="H1508" s="1404" t="str">
        <v>00011</v>
      </c>
      <c r="I1508" t="s">
        <v>7048</v>
      </c>
      <c r="J1508" t="s">
        <v>4288</v>
      </c>
      <c r="K1508" t="s">
        <v>5683</v>
      </c>
      <c r="L1508" t="s">
        <v>5684</v>
      </c>
      <c r="M1508" t="s">
        <v>6369</v>
      </c>
      <c r="N1508" t="s">
        <v>6997</v>
      </c>
      <c r="O1508" t="s">
        <v>7034</v>
      </c>
      <c r="P1508" t="s">
        <v>7035</v>
      </c>
      <c r="Q1508" t="s">
        <v>5168</v>
      </c>
      <c r="R1508" t="s">
        <v>5169</v>
      </c>
      <c r="S1508" t="s">
        <v>2965</v>
      </c>
      <c r="T1508">
        <v>0</v>
      </c>
      <c r="U1508" t="s">
        <v>2965</v>
      </c>
      <c r="V1508">
        <v>0</v>
      </c>
      <c r="W1508" t="s">
        <v>2965</v>
      </c>
      <c r="X1508">
        <v>0</v>
      </c>
      <c r="Y1508" t="s">
        <v>2965</v>
      </c>
      <c r="Z1508">
        <v>0</v>
      </c>
      <c r="AA1508" t="s">
        <v>4423</v>
      </c>
      <c r="AB1508" t="s">
        <v>4424</v>
      </c>
      <c r="AC1508" t="s">
        <v>2965</v>
      </c>
      <c r="AD1508">
        <v>0</v>
      </c>
      <c r="AE1508" t="s">
        <v>5831</v>
      </c>
      <c r="AF1508" t="s">
        <v>7007</v>
      </c>
      <c r="AG1508">
        <v>0</v>
      </c>
      <c r="AH1508" t="s">
        <v>2965</v>
      </c>
      <c r="AI1508">
        <v>0</v>
      </c>
      <c r="AJ1508">
        <v>0</v>
      </c>
      <c r="AK1508">
        <v>0</v>
      </c>
      <c r="AL1508">
        <v>0</v>
      </c>
      <c r="AM1508">
        <v>0</v>
      </c>
      <c r="AN1508">
        <v>0</v>
      </c>
      <c r="AO1508" t="s">
        <v>2965</v>
      </c>
      <c r="AP1508" t="s">
        <v>3423</v>
      </c>
      <c r="AQ1508" t="s">
        <v>3423</v>
      </c>
      <c r="AR1508" t="s">
        <v>7038</v>
      </c>
      <c r="AS1508" t="s">
        <v>7048</v>
      </c>
    </row>
    <row r="1509" spans="1:45" ht="17.25" customHeight="1">
      <c r="B1509" s="1403" t="str">
        <f t="shared" si="92"/>
        <v/>
      </c>
      <c r="D1509" s="1403" t="str">
        <f t="shared" si="92"/>
        <v/>
      </c>
      <c r="E1509" s="1403" t="str">
        <f t="shared" si="90"/>
        <v>A04AV207 Finishing Work Misc. Work Downspout</v>
      </c>
      <c r="F1509" s="1403" t="str">
        <f t="shared" si="91"/>
        <v>A04AV207-00012 Finishing Work Misc. Work Downspout Stainless Steel Type     w/ Fixing Accessories  DIA=250mm</v>
      </c>
      <c r="G1509" s="1404" t="str" cm="1">
        <f t="array" ref="G1509:H1509">_xlfn.TEXTSPLIT(I1509,"-")</f>
        <v>A04AV207</v>
      </c>
      <c r="H1509" s="1404" t="str">
        <v>00012</v>
      </c>
      <c r="I1509" t="s">
        <v>7049</v>
      </c>
      <c r="J1509" t="s">
        <v>4288</v>
      </c>
      <c r="K1509" t="s">
        <v>5683</v>
      </c>
      <c r="L1509" t="s">
        <v>5684</v>
      </c>
      <c r="M1509" t="s">
        <v>6369</v>
      </c>
      <c r="N1509" t="s">
        <v>6997</v>
      </c>
      <c r="O1509" t="s">
        <v>7034</v>
      </c>
      <c r="P1509" t="s">
        <v>7035</v>
      </c>
      <c r="Q1509" t="s">
        <v>5168</v>
      </c>
      <c r="R1509" t="s">
        <v>5169</v>
      </c>
      <c r="S1509" t="s">
        <v>2965</v>
      </c>
      <c r="T1509">
        <v>0</v>
      </c>
      <c r="U1509" t="s">
        <v>2965</v>
      </c>
      <c r="V1509">
        <v>0</v>
      </c>
      <c r="W1509" t="s">
        <v>2965</v>
      </c>
      <c r="X1509">
        <v>0</v>
      </c>
      <c r="Y1509" t="s">
        <v>2965</v>
      </c>
      <c r="Z1509">
        <v>0</v>
      </c>
      <c r="AA1509" t="s">
        <v>4423</v>
      </c>
      <c r="AB1509" t="s">
        <v>4424</v>
      </c>
      <c r="AC1509" t="s">
        <v>2965</v>
      </c>
      <c r="AD1509">
        <v>0</v>
      </c>
      <c r="AE1509" t="s">
        <v>4313</v>
      </c>
      <c r="AF1509" t="s">
        <v>7009</v>
      </c>
      <c r="AG1509">
        <v>0</v>
      </c>
      <c r="AH1509" t="s">
        <v>2965</v>
      </c>
      <c r="AI1509">
        <v>0</v>
      </c>
      <c r="AJ1509">
        <v>0</v>
      </c>
      <c r="AK1509">
        <v>0</v>
      </c>
      <c r="AL1509">
        <v>0</v>
      </c>
      <c r="AM1509">
        <v>0</v>
      </c>
      <c r="AN1509">
        <v>0</v>
      </c>
      <c r="AO1509" t="s">
        <v>2965</v>
      </c>
      <c r="AP1509" t="s">
        <v>3423</v>
      </c>
      <c r="AQ1509" t="s">
        <v>3423</v>
      </c>
      <c r="AR1509" t="s">
        <v>7038</v>
      </c>
      <c r="AS1509" t="s">
        <v>7049</v>
      </c>
    </row>
    <row r="1510" spans="1:45" ht="17.25" customHeight="1">
      <c r="B1510" s="1403" t="str">
        <f t="shared" si="92"/>
        <v/>
      </c>
      <c r="D1510" s="1403" t="str">
        <f t="shared" si="92"/>
        <v/>
      </c>
      <c r="E1510" s="1403" t="str">
        <f t="shared" si="90"/>
        <v>A04AV208 Finishing Work Misc. Work Water Collection Box</v>
      </c>
      <c r="F1510" s="1403" t="str">
        <f t="shared" si="91"/>
        <v xml:space="preserve">A04AV208-00001 Finishing Work Misc. Work Water Collection Box Galvanized Steel Type     w/ Fixing Accessories  </v>
      </c>
      <c r="G1510" s="1404" t="str" cm="1">
        <f t="array" ref="G1510:H1510">_xlfn.TEXTSPLIT(I1510,"-")</f>
        <v>A04AV208</v>
      </c>
      <c r="H1510" s="1404" t="str">
        <v>00001</v>
      </c>
      <c r="I1510" t="s">
        <v>7050</v>
      </c>
      <c r="J1510" t="s">
        <v>4288</v>
      </c>
      <c r="K1510" t="s">
        <v>5683</v>
      </c>
      <c r="L1510" t="s">
        <v>5684</v>
      </c>
      <c r="M1510" t="s">
        <v>6369</v>
      </c>
      <c r="N1510" t="s">
        <v>6997</v>
      </c>
      <c r="O1510" t="s">
        <v>7051</v>
      </c>
      <c r="P1510" t="s">
        <v>7052</v>
      </c>
      <c r="Q1510" t="s">
        <v>7036</v>
      </c>
      <c r="R1510" t="s">
        <v>7037</v>
      </c>
      <c r="S1510" t="s">
        <v>2965</v>
      </c>
      <c r="T1510">
        <v>0</v>
      </c>
      <c r="U1510" t="s">
        <v>2965</v>
      </c>
      <c r="V1510">
        <v>0</v>
      </c>
      <c r="W1510" t="s">
        <v>2965</v>
      </c>
      <c r="X1510">
        <v>0</v>
      </c>
      <c r="Y1510" t="s">
        <v>2965</v>
      </c>
      <c r="Z1510">
        <v>0</v>
      </c>
      <c r="AA1510" t="s">
        <v>4423</v>
      </c>
      <c r="AB1510" t="s">
        <v>4424</v>
      </c>
      <c r="AC1510" t="s">
        <v>2965</v>
      </c>
      <c r="AD1510">
        <v>0</v>
      </c>
      <c r="AE1510" t="s">
        <v>2965</v>
      </c>
      <c r="AF1510" t="s">
        <v>2965</v>
      </c>
      <c r="AG1510">
        <v>0</v>
      </c>
      <c r="AH1510" t="s">
        <v>2965</v>
      </c>
      <c r="AI1510">
        <v>0</v>
      </c>
      <c r="AJ1510">
        <v>0</v>
      </c>
      <c r="AK1510">
        <v>0</v>
      </c>
      <c r="AL1510">
        <v>0</v>
      </c>
      <c r="AM1510">
        <v>0</v>
      </c>
      <c r="AN1510">
        <v>0</v>
      </c>
      <c r="AO1510" t="s">
        <v>2965</v>
      </c>
      <c r="AP1510" t="s">
        <v>4817</v>
      </c>
      <c r="AQ1510" t="s">
        <v>4817</v>
      </c>
      <c r="AR1510" t="s">
        <v>7053</v>
      </c>
      <c r="AS1510" t="s">
        <v>7050</v>
      </c>
    </row>
    <row r="1511" spans="1:45" ht="17.25" customHeight="1">
      <c r="B1511" s="1403" t="str">
        <f t="shared" si="92"/>
        <v/>
      </c>
      <c r="D1511" s="1403" t="str">
        <f t="shared" si="92"/>
        <v/>
      </c>
      <c r="E1511" s="1403" t="str">
        <f t="shared" si="90"/>
        <v>A04AV208 Finishing Work Misc. Work Water Collection Box</v>
      </c>
      <c r="F1511" s="1403" t="str">
        <f t="shared" si="91"/>
        <v xml:space="preserve">A04AV208-00002 Finishing Work Misc. Work Water Collection Box PVC Type     w/ Fixing Accessories  </v>
      </c>
      <c r="G1511" s="1404" t="str" cm="1">
        <f t="array" ref="G1511:H1511">_xlfn.TEXTSPLIT(I1511,"-")</f>
        <v>A04AV208</v>
      </c>
      <c r="H1511" s="1404" t="str">
        <v>00002</v>
      </c>
      <c r="I1511" t="s">
        <v>7054</v>
      </c>
      <c r="J1511" t="s">
        <v>4288</v>
      </c>
      <c r="K1511" t="s">
        <v>5683</v>
      </c>
      <c r="L1511" t="s">
        <v>5684</v>
      </c>
      <c r="M1511" t="s">
        <v>6369</v>
      </c>
      <c r="N1511" t="s">
        <v>6997</v>
      </c>
      <c r="O1511" t="s">
        <v>7051</v>
      </c>
      <c r="P1511" t="s">
        <v>7052</v>
      </c>
      <c r="Q1511" t="s">
        <v>5163</v>
      </c>
      <c r="R1511" t="s">
        <v>5164</v>
      </c>
      <c r="S1511" t="s">
        <v>2965</v>
      </c>
      <c r="T1511">
        <v>0</v>
      </c>
      <c r="U1511" t="s">
        <v>2965</v>
      </c>
      <c r="V1511">
        <v>0</v>
      </c>
      <c r="W1511" t="s">
        <v>2965</v>
      </c>
      <c r="X1511">
        <v>0</v>
      </c>
      <c r="Y1511" t="s">
        <v>2965</v>
      </c>
      <c r="Z1511">
        <v>0</v>
      </c>
      <c r="AA1511" t="s">
        <v>4423</v>
      </c>
      <c r="AB1511" t="s">
        <v>4424</v>
      </c>
      <c r="AC1511" t="s">
        <v>2965</v>
      </c>
      <c r="AD1511">
        <v>0</v>
      </c>
      <c r="AE1511" t="s">
        <v>2965</v>
      </c>
      <c r="AF1511" t="s">
        <v>2965</v>
      </c>
      <c r="AG1511">
        <v>0</v>
      </c>
      <c r="AH1511" t="s">
        <v>2965</v>
      </c>
      <c r="AI1511">
        <v>0</v>
      </c>
      <c r="AJ1511">
        <v>0</v>
      </c>
      <c r="AK1511">
        <v>0</v>
      </c>
      <c r="AL1511">
        <v>0</v>
      </c>
      <c r="AM1511">
        <v>0</v>
      </c>
      <c r="AN1511">
        <v>0</v>
      </c>
      <c r="AO1511" t="s">
        <v>2965</v>
      </c>
      <c r="AP1511" t="s">
        <v>4817</v>
      </c>
      <c r="AQ1511" t="s">
        <v>4817</v>
      </c>
      <c r="AR1511" t="s">
        <v>7053</v>
      </c>
      <c r="AS1511" t="s">
        <v>7054</v>
      </c>
    </row>
    <row r="1512" spans="1:45" ht="17.25" customHeight="1">
      <c r="B1512" s="1403" t="str">
        <f t="shared" si="92"/>
        <v/>
      </c>
      <c r="D1512" s="1403" t="str">
        <f t="shared" si="92"/>
        <v/>
      </c>
      <c r="E1512" s="1403" t="str">
        <f t="shared" si="90"/>
        <v>A04AV208 Finishing Work Misc. Work Water Collection Box</v>
      </c>
      <c r="F1512" s="1403" t="str">
        <f t="shared" si="91"/>
        <v xml:space="preserve">A04AV208-00003 Finishing Work Misc. Work Water Collection Box Stainless Steel Type     w/ Fixing Accessories  </v>
      </c>
      <c r="G1512" s="1404" t="str" cm="1">
        <f t="array" ref="G1512:H1512">_xlfn.TEXTSPLIT(I1512,"-")</f>
        <v>A04AV208</v>
      </c>
      <c r="H1512" s="1404" t="str">
        <v>00003</v>
      </c>
      <c r="I1512" t="s">
        <v>7055</v>
      </c>
      <c r="J1512" t="s">
        <v>4288</v>
      </c>
      <c r="K1512" t="s">
        <v>5683</v>
      </c>
      <c r="L1512" t="s">
        <v>5684</v>
      </c>
      <c r="M1512" t="s">
        <v>6369</v>
      </c>
      <c r="N1512" t="s">
        <v>6997</v>
      </c>
      <c r="O1512" t="s">
        <v>7051</v>
      </c>
      <c r="P1512" t="s">
        <v>7052</v>
      </c>
      <c r="Q1512" t="s">
        <v>5168</v>
      </c>
      <c r="R1512" t="s">
        <v>5169</v>
      </c>
      <c r="S1512" t="s">
        <v>2965</v>
      </c>
      <c r="T1512">
        <v>0</v>
      </c>
      <c r="U1512" t="s">
        <v>2965</v>
      </c>
      <c r="V1512">
        <v>0</v>
      </c>
      <c r="W1512" t="s">
        <v>2965</v>
      </c>
      <c r="X1512">
        <v>0</v>
      </c>
      <c r="Y1512" t="s">
        <v>2965</v>
      </c>
      <c r="Z1512">
        <v>0</v>
      </c>
      <c r="AA1512" t="s">
        <v>4423</v>
      </c>
      <c r="AB1512" t="s">
        <v>4424</v>
      </c>
      <c r="AC1512" t="s">
        <v>2965</v>
      </c>
      <c r="AD1512">
        <v>0</v>
      </c>
      <c r="AE1512" t="s">
        <v>2965</v>
      </c>
      <c r="AF1512" t="s">
        <v>2965</v>
      </c>
      <c r="AG1512">
        <v>0</v>
      </c>
      <c r="AH1512" t="s">
        <v>2965</v>
      </c>
      <c r="AI1512">
        <v>0</v>
      </c>
      <c r="AJ1512">
        <v>0</v>
      </c>
      <c r="AK1512">
        <v>0</v>
      </c>
      <c r="AL1512">
        <v>0</v>
      </c>
      <c r="AM1512">
        <v>0</v>
      </c>
      <c r="AN1512">
        <v>0</v>
      </c>
      <c r="AO1512" t="s">
        <v>2965</v>
      </c>
      <c r="AP1512" t="s">
        <v>4817</v>
      </c>
      <c r="AQ1512" t="s">
        <v>4817</v>
      </c>
      <c r="AR1512" t="s">
        <v>7053</v>
      </c>
      <c r="AS1512" t="s">
        <v>7055</v>
      </c>
    </row>
    <row r="1513" spans="1:45" ht="17.25" customHeight="1">
      <c r="B1513" s="1403" t="str">
        <f t="shared" si="92"/>
        <v/>
      </c>
      <c r="D1513" s="1403" t="str">
        <f t="shared" si="92"/>
        <v/>
      </c>
      <c r="E1513" s="1403" t="str">
        <f t="shared" si="90"/>
        <v>A04AV209 Finishing Work Misc. Work Splash Block</v>
      </c>
      <c r="F1513" s="1403" t="str">
        <f t="shared" si="91"/>
        <v xml:space="preserve">A04AV209-00001 Finishing Work Misc. Work Splash Block Precast Concrete Block Type       </v>
      </c>
      <c r="G1513" s="1404" t="str" cm="1">
        <f t="array" ref="G1513:H1513">_xlfn.TEXTSPLIT(I1513,"-")</f>
        <v>A04AV209</v>
      </c>
      <c r="H1513" s="1404" t="str">
        <v>00001</v>
      </c>
      <c r="I1513" t="s">
        <v>7056</v>
      </c>
      <c r="J1513" t="s">
        <v>4288</v>
      </c>
      <c r="K1513" t="s">
        <v>5683</v>
      </c>
      <c r="L1513" t="s">
        <v>5684</v>
      </c>
      <c r="M1513" t="s">
        <v>6369</v>
      </c>
      <c r="N1513" t="s">
        <v>6997</v>
      </c>
      <c r="O1513" t="s">
        <v>7057</v>
      </c>
      <c r="P1513" t="s">
        <v>7058</v>
      </c>
      <c r="Q1513" t="s">
        <v>7059</v>
      </c>
      <c r="R1513" t="s">
        <v>7060</v>
      </c>
      <c r="S1513" t="s">
        <v>2965</v>
      </c>
      <c r="T1513">
        <v>0</v>
      </c>
      <c r="U1513" t="s">
        <v>2965</v>
      </c>
      <c r="V1513">
        <v>0</v>
      </c>
      <c r="W1513" t="s">
        <v>2965</v>
      </c>
      <c r="X1513">
        <v>0</v>
      </c>
      <c r="Y1513" t="s">
        <v>2965</v>
      </c>
      <c r="Z1513">
        <v>0</v>
      </c>
      <c r="AA1513" t="s">
        <v>2965</v>
      </c>
      <c r="AB1513" t="s">
        <v>2965</v>
      </c>
      <c r="AC1513" t="s">
        <v>2965</v>
      </c>
      <c r="AD1513">
        <v>0</v>
      </c>
      <c r="AE1513" t="s">
        <v>2965</v>
      </c>
      <c r="AF1513">
        <v>0</v>
      </c>
      <c r="AG1513">
        <v>0</v>
      </c>
      <c r="AH1513">
        <v>0</v>
      </c>
      <c r="AI1513">
        <v>0</v>
      </c>
      <c r="AJ1513">
        <v>0</v>
      </c>
      <c r="AK1513">
        <v>0</v>
      </c>
      <c r="AL1513">
        <v>0</v>
      </c>
      <c r="AM1513">
        <v>0</v>
      </c>
      <c r="AN1513">
        <v>0</v>
      </c>
      <c r="AO1513" t="s">
        <v>2965</v>
      </c>
      <c r="AP1513" t="s">
        <v>4817</v>
      </c>
      <c r="AQ1513" t="s">
        <v>4817</v>
      </c>
      <c r="AR1513" t="s">
        <v>7061</v>
      </c>
      <c r="AS1513" t="s">
        <v>7056</v>
      </c>
    </row>
    <row r="1514" spans="1:45" ht="17.25" customHeight="1">
      <c r="B1514" s="1403" t="str">
        <f t="shared" si="92"/>
        <v/>
      </c>
      <c r="D1514" s="1403" t="str">
        <f t="shared" si="92"/>
        <v/>
      </c>
      <c r="E1514" s="1403" t="str">
        <f t="shared" si="90"/>
        <v>A04AV210 Finishing Work Misc. Work Natural Ventilator</v>
      </c>
      <c r="F1514" s="1403" t="str">
        <f t="shared" si="91"/>
        <v>A04AV210-00001 Finishing Work Misc. Work Natural Ventilator      w/ Fixing Accessories  400mm≤DIA&lt;600mm</v>
      </c>
      <c r="G1514" s="1404" t="str" cm="1">
        <f t="array" ref="G1514:H1514">_xlfn.TEXTSPLIT(I1514,"-")</f>
        <v>A04AV210</v>
      </c>
      <c r="H1514" s="1404" t="str">
        <v>00001</v>
      </c>
      <c r="I1514" t="s">
        <v>7062</v>
      </c>
      <c r="J1514" t="s">
        <v>4288</v>
      </c>
      <c r="K1514" t="s">
        <v>5683</v>
      </c>
      <c r="L1514" t="s">
        <v>5684</v>
      </c>
      <c r="M1514" t="s">
        <v>6369</v>
      </c>
      <c r="N1514" t="s">
        <v>6997</v>
      </c>
      <c r="O1514" t="s">
        <v>7063</v>
      </c>
      <c r="P1514" t="s">
        <v>7064</v>
      </c>
      <c r="Q1514" t="s">
        <v>2965</v>
      </c>
      <c r="R1514">
        <v>0</v>
      </c>
      <c r="S1514" t="s">
        <v>2965</v>
      </c>
      <c r="T1514">
        <v>0</v>
      </c>
      <c r="U1514" t="s">
        <v>2965</v>
      </c>
      <c r="V1514">
        <v>0</v>
      </c>
      <c r="W1514" t="s">
        <v>2965</v>
      </c>
      <c r="X1514">
        <v>0</v>
      </c>
      <c r="Y1514" t="s">
        <v>2965</v>
      </c>
      <c r="Z1514">
        <v>0</v>
      </c>
      <c r="AA1514" t="s">
        <v>4423</v>
      </c>
      <c r="AB1514" t="s">
        <v>4424</v>
      </c>
      <c r="AC1514" t="s">
        <v>2965</v>
      </c>
      <c r="AD1514">
        <v>0</v>
      </c>
      <c r="AE1514" t="s">
        <v>4325</v>
      </c>
      <c r="AF1514" t="s">
        <v>7065</v>
      </c>
      <c r="AG1514">
        <v>0</v>
      </c>
      <c r="AH1514" t="s">
        <v>4438</v>
      </c>
      <c r="AI1514">
        <v>0</v>
      </c>
      <c r="AJ1514">
        <v>0</v>
      </c>
      <c r="AK1514">
        <v>0</v>
      </c>
      <c r="AL1514">
        <v>0</v>
      </c>
      <c r="AM1514">
        <v>0</v>
      </c>
      <c r="AN1514">
        <v>0</v>
      </c>
      <c r="AO1514" t="s">
        <v>2965</v>
      </c>
      <c r="AP1514" t="s">
        <v>4817</v>
      </c>
      <c r="AQ1514" t="s">
        <v>4817</v>
      </c>
      <c r="AR1514" t="s">
        <v>7066</v>
      </c>
      <c r="AS1514" t="s">
        <v>7062</v>
      </c>
    </row>
    <row r="1515" spans="1:45" ht="17.25" customHeight="1">
      <c r="E1515" s="1403" t="str">
        <f t="shared" si="90"/>
        <v>A04AV210 Finishing Work Misc. Work Natural Ventilator</v>
      </c>
      <c r="F1515" s="1403" t="str">
        <f t="shared" si="91"/>
        <v>A04AV210-00002 Finishing Work Misc. Work Natural Ventilator      w/ Fixing Accessories  600mm≤DIA&lt;800mm</v>
      </c>
      <c r="G1515" s="1404" t="str" cm="1">
        <f t="array" ref="G1515:H1515">_xlfn.TEXTSPLIT(I1515,"-")</f>
        <v>A04AV210</v>
      </c>
      <c r="H1515" s="1404" t="str">
        <v>00002</v>
      </c>
      <c r="I1515" t="s">
        <v>7067</v>
      </c>
      <c r="J1515" t="s">
        <v>4288</v>
      </c>
      <c r="K1515" t="s">
        <v>5683</v>
      </c>
      <c r="L1515" t="s">
        <v>5684</v>
      </c>
      <c r="M1515" t="s">
        <v>6369</v>
      </c>
      <c r="N1515" t="s">
        <v>6997</v>
      </c>
      <c r="O1515" t="s">
        <v>7063</v>
      </c>
      <c r="P1515" t="s">
        <v>7064</v>
      </c>
      <c r="Q1515" t="s">
        <v>2965</v>
      </c>
      <c r="R1515">
        <v>0</v>
      </c>
      <c r="S1515" t="s">
        <v>2965</v>
      </c>
      <c r="T1515">
        <v>0</v>
      </c>
      <c r="U1515" t="s">
        <v>2965</v>
      </c>
      <c r="V1515">
        <v>0</v>
      </c>
      <c r="W1515" t="s">
        <v>2965</v>
      </c>
      <c r="X1515">
        <v>0</v>
      </c>
      <c r="Y1515" t="s">
        <v>2965</v>
      </c>
      <c r="Z1515">
        <v>0</v>
      </c>
      <c r="AA1515" t="s">
        <v>4423</v>
      </c>
      <c r="AB1515" t="s">
        <v>4424</v>
      </c>
      <c r="AC1515" t="s">
        <v>2965</v>
      </c>
      <c r="AD1515">
        <v>0</v>
      </c>
      <c r="AE1515" t="s">
        <v>5199</v>
      </c>
      <c r="AF1515" t="s">
        <v>7068</v>
      </c>
      <c r="AG1515">
        <v>0</v>
      </c>
      <c r="AH1515" t="s">
        <v>4438</v>
      </c>
      <c r="AI1515">
        <v>0</v>
      </c>
      <c r="AJ1515">
        <v>0</v>
      </c>
      <c r="AK1515">
        <v>0</v>
      </c>
      <c r="AL1515">
        <v>0</v>
      </c>
      <c r="AM1515">
        <v>0</v>
      </c>
      <c r="AN1515">
        <v>0</v>
      </c>
      <c r="AO1515" t="s">
        <v>2965</v>
      </c>
      <c r="AP1515" t="s">
        <v>4817</v>
      </c>
      <c r="AQ1515" t="s">
        <v>4817</v>
      </c>
      <c r="AR1515" t="s">
        <v>7066</v>
      </c>
      <c r="AS1515" t="s">
        <v>7067</v>
      </c>
    </row>
    <row r="1516" spans="1:45" ht="17.25" customHeight="1">
      <c r="E1516" s="1403" t="str">
        <f t="shared" si="90"/>
        <v>A04AV210 Finishing Work Misc. Work Natural Ventilator</v>
      </c>
      <c r="F1516" s="1403" t="str">
        <f t="shared" si="91"/>
        <v>A04AV210-00003 Finishing Work Misc. Work Natural Ventilator      w/ Fixing Accessories  800mm≤DIA&lt;1000mm</v>
      </c>
      <c r="G1516" s="1404" t="str" cm="1">
        <f t="array" ref="G1516:H1516">_xlfn.TEXTSPLIT(I1516,"-")</f>
        <v>A04AV210</v>
      </c>
      <c r="H1516" s="1404" t="str">
        <v>00003</v>
      </c>
      <c r="I1516" t="s">
        <v>7069</v>
      </c>
      <c r="J1516" t="s">
        <v>4288</v>
      </c>
      <c r="K1516" t="s">
        <v>5683</v>
      </c>
      <c r="L1516" t="s">
        <v>5684</v>
      </c>
      <c r="M1516" t="s">
        <v>6369</v>
      </c>
      <c r="N1516" t="s">
        <v>6997</v>
      </c>
      <c r="O1516" t="s">
        <v>7063</v>
      </c>
      <c r="P1516" t="s">
        <v>7064</v>
      </c>
      <c r="Q1516" t="s">
        <v>2965</v>
      </c>
      <c r="R1516">
        <v>0</v>
      </c>
      <c r="S1516" t="s">
        <v>2965</v>
      </c>
      <c r="T1516">
        <v>0</v>
      </c>
      <c r="U1516" t="s">
        <v>2965</v>
      </c>
      <c r="V1516">
        <v>0</v>
      </c>
      <c r="W1516" t="s">
        <v>2965</v>
      </c>
      <c r="X1516">
        <v>0</v>
      </c>
      <c r="Y1516" t="s">
        <v>2965</v>
      </c>
      <c r="Z1516">
        <v>0</v>
      </c>
      <c r="AA1516" t="s">
        <v>4423</v>
      </c>
      <c r="AB1516" t="s">
        <v>4424</v>
      </c>
      <c r="AC1516" t="s">
        <v>2965</v>
      </c>
      <c r="AD1516">
        <v>0</v>
      </c>
      <c r="AE1516" t="s">
        <v>5202</v>
      </c>
      <c r="AF1516" t="s">
        <v>7070</v>
      </c>
      <c r="AG1516">
        <v>0</v>
      </c>
      <c r="AH1516" t="s">
        <v>4438</v>
      </c>
      <c r="AI1516">
        <v>0</v>
      </c>
      <c r="AJ1516">
        <v>0</v>
      </c>
      <c r="AK1516">
        <v>0</v>
      </c>
      <c r="AL1516">
        <v>0</v>
      </c>
      <c r="AM1516">
        <v>0</v>
      </c>
      <c r="AN1516">
        <v>0</v>
      </c>
      <c r="AO1516" t="s">
        <v>2965</v>
      </c>
      <c r="AP1516" t="s">
        <v>4817</v>
      </c>
      <c r="AQ1516" t="s">
        <v>4817</v>
      </c>
      <c r="AR1516" t="s">
        <v>7066</v>
      </c>
      <c r="AS1516" t="s">
        <v>7069</v>
      </c>
    </row>
    <row r="1517" spans="1:45" ht="17.25" customHeight="1">
      <c r="E1517" s="1403" t="str">
        <f t="shared" si="90"/>
        <v>A04AV210 Finishing Work Misc. Work Natural Ventilator</v>
      </c>
      <c r="F1517" s="1403" t="str">
        <f t="shared" si="91"/>
        <v>A04AV210-00004 Finishing Work Misc. Work Natural Ventilator      w/ Fixing Accessories  1000mm≤DIA</v>
      </c>
      <c r="G1517" s="1404" t="str" cm="1">
        <f t="array" ref="G1517:H1517">_xlfn.TEXTSPLIT(I1517,"-")</f>
        <v>A04AV210</v>
      </c>
      <c r="H1517" s="1404" t="str">
        <v>00004</v>
      </c>
      <c r="I1517" t="s">
        <v>7071</v>
      </c>
      <c r="J1517" t="s">
        <v>4288</v>
      </c>
      <c r="K1517" t="s">
        <v>5683</v>
      </c>
      <c r="L1517" t="s">
        <v>5684</v>
      </c>
      <c r="M1517" t="s">
        <v>6369</v>
      </c>
      <c r="N1517" t="s">
        <v>6997</v>
      </c>
      <c r="O1517" t="s">
        <v>7063</v>
      </c>
      <c r="P1517" t="s">
        <v>7064</v>
      </c>
      <c r="Q1517" t="s">
        <v>2965</v>
      </c>
      <c r="R1517">
        <v>0</v>
      </c>
      <c r="S1517" t="s">
        <v>2965</v>
      </c>
      <c r="T1517">
        <v>0</v>
      </c>
      <c r="U1517" t="s">
        <v>2965</v>
      </c>
      <c r="V1517">
        <v>0</v>
      </c>
      <c r="W1517" t="s">
        <v>2965</v>
      </c>
      <c r="X1517">
        <v>0</v>
      </c>
      <c r="Y1517" t="s">
        <v>2965</v>
      </c>
      <c r="Z1517">
        <v>0</v>
      </c>
      <c r="AA1517" t="s">
        <v>4423</v>
      </c>
      <c r="AB1517" t="s">
        <v>4424</v>
      </c>
      <c r="AC1517" t="s">
        <v>2965</v>
      </c>
      <c r="AD1517">
        <v>0</v>
      </c>
      <c r="AE1517" t="s">
        <v>5205</v>
      </c>
      <c r="AF1517" t="s">
        <v>7072</v>
      </c>
      <c r="AG1517">
        <v>0</v>
      </c>
      <c r="AH1517" t="s">
        <v>4438</v>
      </c>
      <c r="AI1517">
        <v>0</v>
      </c>
      <c r="AJ1517">
        <v>0</v>
      </c>
      <c r="AK1517">
        <v>0</v>
      </c>
      <c r="AL1517">
        <v>0</v>
      </c>
      <c r="AM1517">
        <v>0</v>
      </c>
      <c r="AN1517">
        <v>0</v>
      </c>
      <c r="AO1517" t="s">
        <v>2965</v>
      </c>
      <c r="AP1517" t="s">
        <v>4817</v>
      </c>
      <c r="AQ1517" t="s">
        <v>4817</v>
      </c>
      <c r="AR1517" t="s">
        <v>7066</v>
      </c>
      <c r="AS1517" t="s">
        <v>7071</v>
      </c>
    </row>
    <row r="1518" spans="1:45" ht="17.25" customHeight="1">
      <c r="E1518" s="1403" t="str">
        <f t="shared" si="90"/>
        <v>A04AV211 Finishing Work Misc. Work Manhole Cover</v>
      </c>
      <c r="F1518" s="1403" t="str">
        <f t="shared" si="91"/>
        <v>A04AV211-00001 Finishing Work Misc. Work Manhole Cover Round Cast Iron Cover w/Frame     Heavy Duty Type  DIA=600mm</v>
      </c>
      <c r="G1518" s="1404" t="str" cm="1">
        <f t="array" ref="G1518:H1518">_xlfn.TEXTSPLIT(I1518,"-")</f>
        <v>A04AV211</v>
      </c>
      <c r="H1518" s="1404" t="str">
        <v>00001</v>
      </c>
      <c r="I1518" t="s">
        <v>7073</v>
      </c>
      <c r="J1518" t="s">
        <v>4288</v>
      </c>
      <c r="K1518" t="s">
        <v>5683</v>
      </c>
      <c r="L1518" t="s">
        <v>5684</v>
      </c>
      <c r="M1518" t="s">
        <v>6369</v>
      </c>
      <c r="N1518" t="s">
        <v>6997</v>
      </c>
      <c r="O1518" t="s">
        <v>7074</v>
      </c>
      <c r="P1518" t="s">
        <v>7075</v>
      </c>
      <c r="Q1518" t="s">
        <v>7076</v>
      </c>
      <c r="R1518" t="s">
        <v>7077</v>
      </c>
      <c r="S1518" t="s">
        <v>2965</v>
      </c>
      <c r="T1518">
        <v>0</v>
      </c>
      <c r="U1518" t="s">
        <v>2965</v>
      </c>
      <c r="V1518">
        <v>0</v>
      </c>
      <c r="W1518" t="s">
        <v>2965</v>
      </c>
      <c r="X1518">
        <v>0</v>
      </c>
      <c r="Y1518" t="s">
        <v>2965</v>
      </c>
      <c r="Z1518">
        <v>0</v>
      </c>
      <c r="AA1518" t="s">
        <v>4961</v>
      </c>
      <c r="AB1518" t="s">
        <v>7078</v>
      </c>
      <c r="AC1518" t="s">
        <v>2965</v>
      </c>
      <c r="AD1518">
        <v>0</v>
      </c>
      <c r="AE1518" t="s">
        <v>4321</v>
      </c>
      <c r="AF1518" t="s">
        <v>7079</v>
      </c>
      <c r="AG1518">
        <v>0</v>
      </c>
      <c r="AH1518" t="s">
        <v>2965</v>
      </c>
      <c r="AI1518">
        <v>0</v>
      </c>
      <c r="AJ1518">
        <v>0</v>
      </c>
      <c r="AK1518">
        <v>0</v>
      </c>
      <c r="AL1518">
        <v>0</v>
      </c>
      <c r="AM1518">
        <v>0</v>
      </c>
      <c r="AN1518">
        <v>0</v>
      </c>
      <c r="AO1518" t="s">
        <v>2965</v>
      </c>
      <c r="AP1518" t="s">
        <v>4817</v>
      </c>
      <c r="AQ1518" t="s">
        <v>4817</v>
      </c>
      <c r="AR1518" t="s">
        <v>7080</v>
      </c>
      <c r="AS1518" t="s">
        <v>7073</v>
      </c>
    </row>
    <row r="1519" spans="1:45" ht="17.25" customHeight="1">
      <c r="E1519" s="1403" t="str">
        <f t="shared" si="90"/>
        <v>A04AV211 Finishing Work Misc. Work Manhole Cover</v>
      </c>
      <c r="F1519" s="1403" t="str">
        <f t="shared" si="91"/>
        <v>A04AV211-00002 Finishing Work Misc. Work Manhole Cover Round Cast Iron Cover w/Frame     Heavy Duty Type  DIA=800mm</v>
      </c>
      <c r="G1519" s="1404" t="str" cm="1">
        <f t="array" ref="G1519:H1519">_xlfn.TEXTSPLIT(I1519,"-")</f>
        <v>A04AV211</v>
      </c>
      <c r="H1519" s="1404" t="str">
        <v>00002</v>
      </c>
      <c r="I1519" t="s">
        <v>7081</v>
      </c>
      <c r="J1519" t="s">
        <v>4288</v>
      </c>
      <c r="K1519" t="s">
        <v>5683</v>
      </c>
      <c r="L1519" t="s">
        <v>5684</v>
      </c>
      <c r="M1519" t="s">
        <v>6369</v>
      </c>
      <c r="N1519" t="s">
        <v>6997</v>
      </c>
      <c r="O1519" t="s">
        <v>7074</v>
      </c>
      <c r="P1519" t="s">
        <v>7075</v>
      </c>
      <c r="Q1519" t="s">
        <v>7076</v>
      </c>
      <c r="R1519" t="s">
        <v>7077</v>
      </c>
      <c r="S1519" t="s">
        <v>2965</v>
      </c>
      <c r="T1519">
        <v>0</v>
      </c>
      <c r="U1519" t="s">
        <v>2965</v>
      </c>
      <c r="V1519">
        <v>0</v>
      </c>
      <c r="W1519" t="s">
        <v>2965</v>
      </c>
      <c r="X1519">
        <v>0</v>
      </c>
      <c r="Y1519" t="s">
        <v>2965</v>
      </c>
      <c r="Z1519">
        <v>0</v>
      </c>
      <c r="AA1519" t="s">
        <v>4961</v>
      </c>
      <c r="AB1519" t="s">
        <v>7078</v>
      </c>
      <c r="AC1519" t="s">
        <v>2965</v>
      </c>
      <c r="AD1519">
        <v>0</v>
      </c>
      <c r="AE1519" t="s">
        <v>6364</v>
      </c>
      <c r="AF1519" t="s">
        <v>7082</v>
      </c>
      <c r="AG1519">
        <v>0</v>
      </c>
      <c r="AH1519" t="s">
        <v>2965</v>
      </c>
      <c r="AI1519">
        <v>0</v>
      </c>
      <c r="AJ1519">
        <v>0</v>
      </c>
      <c r="AK1519">
        <v>0</v>
      </c>
      <c r="AL1519">
        <v>0</v>
      </c>
      <c r="AM1519">
        <v>0</v>
      </c>
      <c r="AN1519">
        <v>0</v>
      </c>
      <c r="AO1519" t="s">
        <v>2965</v>
      </c>
      <c r="AP1519" t="s">
        <v>4817</v>
      </c>
      <c r="AQ1519" t="s">
        <v>4817</v>
      </c>
      <c r="AR1519" t="s">
        <v>7080</v>
      </c>
      <c r="AS1519" t="s">
        <v>7081</v>
      </c>
    </row>
    <row r="1520" spans="1:45" ht="17.25" customHeight="1">
      <c r="E1520" s="1403" t="str">
        <f t="shared" si="90"/>
        <v>A04AV212 Finishing Work Misc. Work Chain Link Fence (Fixed Type)</v>
      </c>
      <c r="F1520" s="1403" t="str">
        <f t="shared" si="91"/>
        <v>A04AV212-00001 Finishing Work Misc. Work Chain Link Fence (Fixed Type) Self-Standing Type w/ Steel Frame     w/ Fixing Accessories  1500mm≤H&lt;2000mm</v>
      </c>
      <c r="G1520" s="1404" t="str" cm="1">
        <f t="array" ref="G1520:H1520">_xlfn.TEXTSPLIT(I1520,"-")</f>
        <v>A04AV212</v>
      </c>
      <c r="H1520" s="1404" t="str">
        <v>00001</v>
      </c>
      <c r="I1520" t="s">
        <v>7083</v>
      </c>
      <c r="J1520" t="s">
        <v>4288</v>
      </c>
      <c r="K1520" t="s">
        <v>5683</v>
      </c>
      <c r="L1520" t="s">
        <v>5684</v>
      </c>
      <c r="M1520" t="s">
        <v>6369</v>
      </c>
      <c r="N1520" t="s">
        <v>6997</v>
      </c>
      <c r="O1520" t="s">
        <v>7084</v>
      </c>
      <c r="P1520" t="s">
        <v>7085</v>
      </c>
      <c r="Q1520" t="s">
        <v>7086</v>
      </c>
      <c r="R1520" t="s">
        <v>7087</v>
      </c>
      <c r="S1520" t="s">
        <v>2965</v>
      </c>
      <c r="T1520">
        <v>0</v>
      </c>
      <c r="U1520" t="s">
        <v>2965</v>
      </c>
      <c r="V1520">
        <v>0</v>
      </c>
      <c r="W1520" t="s">
        <v>2965</v>
      </c>
      <c r="X1520">
        <v>0</v>
      </c>
      <c r="Y1520" t="s">
        <v>2965</v>
      </c>
      <c r="Z1520">
        <v>0</v>
      </c>
      <c r="AA1520" t="s">
        <v>4423</v>
      </c>
      <c r="AB1520" t="s">
        <v>4424</v>
      </c>
      <c r="AC1520" t="s">
        <v>2965</v>
      </c>
      <c r="AD1520">
        <v>0</v>
      </c>
      <c r="AE1520" t="s">
        <v>5897</v>
      </c>
      <c r="AF1520" t="s">
        <v>7088</v>
      </c>
      <c r="AG1520">
        <v>0</v>
      </c>
      <c r="AH1520" t="s">
        <v>5842</v>
      </c>
      <c r="AI1520">
        <v>0</v>
      </c>
      <c r="AJ1520">
        <v>0</v>
      </c>
      <c r="AK1520">
        <v>0</v>
      </c>
      <c r="AL1520">
        <v>0</v>
      </c>
      <c r="AM1520">
        <v>0</v>
      </c>
      <c r="AN1520">
        <v>0</v>
      </c>
      <c r="AO1520" t="s">
        <v>2965</v>
      </c>
      <c r="AP1520" t="s">
        <v>3423</v>
      </c>
      <c r="AQ1520" t="s">
        <v>3423</v>
      </c>
      <c r="AR1520" t="s">
        <v>7089</v>
      </c>
      <c r="AS1520" t="s">
        <v>7083</v>
      </c>
    </row>
    <row r="1521" spans="1:45" ht="17.25" customHeight="1">
      <c r="E1521" s="1403" t="str">
        <f t="shared" si="90"/>
        <v>A04AV212 Finishing Work Misc. Work Chain Link Fence (Fixed Type)</v>
      </c>
      <c r="F1521" s="1403" t="str">
        <f t="shared" si="91"/>
        <v>A04AV212-00002 Finishing Work Misc. Work Chain Link Fence (Fixed Type) Self-Standing Type w/ Steel Frame     w/ Fixing Accessories  2000mm≤H&lt;2500mm</v>
      </c>
      <c r="G1521" s="1404" t="str" cm="1">
        <f t="array" ref="G1521:H1521">_xlfn.TEXTSPLIT(I1521,"-")</f>
        <v>A04AV212</v>
      </c>
      <c r="H1521" s="1404" t="str">
        <v>00002</v>
      </c>
      <c r="I1521" t="s">
        <v>7090</v>
      </c>
      <c r="J1521" t="s">
        <v>4288</v>
      </c>
      <c r="K1521" t="s">
        <v>5683</v>
      </c>
      <c r="L1521" t="s">
        <v>5684</v>
      </c>
      <c r="M1521" t="s">
        <v>6369</v>
      </c>
      <c r="N1521" t="s">
        <v>6997</v>
      </c>
      <c r="O1521" t="s">
        <v>7084</v>
      </c>
      <c r="P1521" t="s">
        <v>7085</v>
      </c>
      <c r="Q1521" t="s">
        <v>7086</v>
      </c>
      <c r="R1521" t="s">
        <v>7087</v>
      </c>
      <c r="S1521" t="s">
        <v>2965</v>
      </c>
      <c r="T1521">
        <v>0</v>
      </c>
      <c r="U1521" t="s">
        <v>2965</v>
      </c>
      <c r="V1521">
        <v>0</v>
      </c>
      <c r="W1521" t="s">
        <v>2965</v>
      </c>
      <c r="X1521">
        <v>0</v>
      </c>
      <c r="Y1521" t="s">
        <v>2965</v>
      </c>
      <c r="Z1521">
        <v>0</v>
      </c>
      <c r="AA1521" t="s">
        <v>4423</v>
      </c>
      <c r="AB1521" t="s">
        <v>4424</v>
      </c>
      <c r="AC1521" t="s">
        <v>2965</v>
      </c>
      <c r="AD1521">
        <v>0</v>
      </c>
      <c r="AE1521" t="s">
        <v>5900</v>
      </c>
      <c r="AF1521" t="s">
        <v>7091</v>
      </c>
      <c r="AG1521">
        <v>0</v>
      </c>
      <c r="AH1521" t="s">
        <v>5842</v>
      </c>
      <c r="AI1521">
        <v>0</v>
      </c>
      <c r="AJ1521">
        <v>0</v>
      </c>
      <c r="AK1521">
        <v>0</v>
      </c>
      <c r="AL1521">
        <v>0</v>
      </c>
      <c r="AM1521">
        <v>0</v>
      </c>
      <c r="AN1521">
        <v>0</v>
      </c>
      <c r="AO1521" t="s">
        <v>2965</v>
      </c>
      <c r="AP1521" t="s">
        <v>3423</v>
      </c>
      <c r="AQ1521" t="s">
        <v>3423</v>
      </c>
      <c r="AR1521" t="s">
        <v>7089</v>
      </c>
      <c r="AS1521" t="s">
        <v>7090</v>
      </c>
    </row>
    <row r="1522" spans="1:45" ht="17.25" customHeight="1">
      <c r="E1522" s="1403" t="str">
        <f t="shared" si="90"/>
        <v>A04AV212 Finishing Work Misc. Work Chain Link Fence (Fixed Type)</v>
      </c>
      <c r="F1522" s="1403" t="str">
        <f t="shared" si="91"/>
        <v>A04AV212-00003 Finishing Work Misc. Work Chain Link Fence (Fixed Type) Self-Standing Type w/ Steel Frame     w/ Fixing Accessories  2500mm≤H&lt;3000mm</v>
      </c>
      <c r="G1522" s="1404" t="str" cm="1">
        <f t="array" ref="G1522:H1522">_xlfn.TEXTSPLIT(I1522,"-")</f>
        <v>A04AV212</v>
      </c>
      <c r="H1522" s="1404" t="str">
        <v>00003</v>
      </c>
      <c r="I1522" t="s">
        <v>7092</v>
      </c>
      <c r="J1522" t="s">
        <v>4288</v>
      </c>
      <c r="K1522" t="s">
        <v>5683</v>
      </c>
      <c r="L1522" t="s">
        <v>5684</v>
      </c>
      <c r="M1522" t="s">
        <v>6369</v>
      </c>
      <c r="N1522" t="s">
        <v>6997</v>
      </c>
      <c r="O1522" t="s">
        <v>7084</v>
      </c>
      <c r="P1522" t="s">
        <v>7085</v>
      </c>
      <c r="Q1522" t="s">
        <v>7086</v>
      </c>
      <c r="R1522" t="s">
        <v>7087</v>
      </c>
      <c r="S1522" t="s">
        <v>2965</v>
      </c>
      <c r="T1522">
        <v>0</v>
      </c>
      <c r="U1522" t="s">
        <v>2965</v>
      </c>
      <c r="V1522">
        <v>0</v>
      </c>
      <c r="W1522" t="s">
        <v>2965</v>
      </c>
      <c r="X1522">
        <v>0</v>
      </c>
      <c r="Y1522" t="s">
        <v>2965</v>
      </c>
      <c r="Z1522">
        <v>0</v>
      </c>
      <c r="AA1522" t="s">
        <v>4423</v>
      </c>
      <c r="AB1522" t="s">
        <v>4424</v>
      </c>
      <c r="AC1522" t="s">
        <v>2965</v>
      </c>
      <c r="AD1522">
        <v>0</v>
      </c>
      <c r="AE1522" t="s">
        <v>5903</v>
      </c>
      <c r="AF1522" t="s">
        <v>7093</v>
      </c>
      <c r="AG1522">
        <v>0</v>
      </c>
      <c r="AH1522" t="s">
        <v>5842</v>
      </c>
      <c r="AI1522">
        <v>0</v>
      </c>
      <c r="AJ1522">
        <v>0</v>
      </c>
      <c r="AK1522">
        <v>0</v>
      </c>
      <c r="AL1522">
        <v>0</v>
      </c>
      <c r="AM1522">
        <v>0</v>
      </c>
      <c r="AN1522">
        <v>0</v>
      </c>
      <c r="AO1522" t="s">
        <v>2965</v>
      </c>
      <c r="AP1522" t="s">
        <v>3423</v>
      </c>
      <c r="AQ1522" t="s">
        <v>3423</v>
      </c>
      <c r="AR1522" t="s">
        <v>7089</v>
      </c>
      <c r="AS1522" t="s">
        <v>7092</v>
      </c>
    </row>
    <row r="1523" spans="1:45" ht="17.25" customHeight="1">
      <c r="E1523" s="1403" t="str">
        <f t="shared" si="90"/>
        <v>A04AV212 Finishing Work Misc. Work Chain Link Fence (Fixed Type)</v>
      </c>
      <c r="F1523" s="1403" t="str">
        <f t="shared" si="91"/>
        <v>A04AV212-00004 Finishing Work Misc. Work Chain Link Fence (Fixed Type) Self-Standing Type w/ Steel Frame     w/ Fixing Accessories  3000mm≤H&lt;3500mm</v>
      </c>
      <c r="G1523" s="1404" t="str" cm="1">
        <f t="array" ref="G1523:H1523">_xlfn.TEXTSPLIT(I1523,"-")</f>
        <v>A04AV212</v>
      </c>
      <c r="H1523" s="1404" t="str">
        <v>00004</v>
      </c>
      <c r="I1523" t="s">
        <v>7094</v>
      </c>
      <c r="J1523" t="s">
        <v>4288</v>
      </c>
      <c r="K1523" t="s">
        <v>5683</v>
      </c>
      <c r="L1523" t="s">
        <v>5684</v>
      </c>
      <c r="M1523" t="s">
        <v>6369</v>
      </c>
      <c r="N1523" t="s">
        <v>6997</v>
      </c>
      <c r="O1523" t="s">
        <v>7084</v>
      </c>
      <c r="P1523" t="s">
        <v>7085</v>
      </c>
      <c r="Q1523" t="s">
        <v>7086</v>
      </c>
      <c r="R1523" t="s">
        <v>7087</v>
      </c>
      <c r="S1523" t="s">
        <v>2965</v>
      </c>
      <c r="T1523">
        <v>0</v>
      </c>
      <c r="U1523" t="s">
        <v>2965</v>
      </c>
      <c r="V1523">
        <v>0</v>
      </c>
      <c r="W1523" t="s">
        <v>2965</v>
      </c>
      <c r="X1523">
        <v>0</v>
      </c>
      <c r="Y1523" t="s">
        <v>2965</v>
      </c>
      <c r="Z1523">
        <v>0</v>
      </c>
      <c r="AA1523" t="s">
        <v>4423</v>
      </c>
      <c r="AB1523" t="s">
        <v>4424</v>
      </c>
      <c r="AC1523" t="s">
        <v>2965</v>
      </c>
      <c r="AD1523">
        <v>0</v>
      </c>
      <c r="AE1523" t="s">
        <v>5879</v>
      </c>
      <c r="AF1523" t="s">
        <v>7095</v>
      </c>
      <c r="AG1523">
        <v>0</v>
      </c>
      <c r="AH1523" t="s">
        <v>5842</v>
      </c>
      <c r="AI1523">
        <v>0</v>
      </c>
      <c r="AJ1523">
        <v>0</v>
      </c>
      <c r="AK1523">
        <v>0</v>
      </c>
      <c r="AL1523">
        <v>0</v>
      </c>
      <c r="AM1523">
        <v>0</v>
      </c>
      <c r="AN1523">
        <v>0</v>
      </c>
      <c r="AO1523" t="s">
        <v>2965</v>
      </c>
      <c r="AP1523" t="s">
        <v>3423</v>
      </c>
      <c r="AQ1523" t="s">
        <v>3423</v>
      </c>
      <c r="AR1523" t="s">
        <v>7089</v>
      </c>
      <c r="AS1523" t="s">
        <v>7094</v>
      </c>
    </row>
    <row r="1524" spans="1:45" ht="17.25" customHeight="1">
      <c r="E1524" s="1403" t="str">
        <f t="shared" si="90"/>
        <v>A04AV212 Finishing Work Misc. Work Chain Link Fence (Fixed Type)</v>
      </c>
      <c r="F1524" s="1403" t="str">
        <f t="shared" si="91"/>
        <v>A04AV212-00005 Finishing Work Misc. Work Chain Link Fence (Fixed Type) Self-Standing Type w/ Stainless Steel Frame     w/ Fixing Accessories  1500mm≤H&lt;2000mm</v>
      </c>
      <c r="G1524" s="1404" t="str" cm="1">
        <f t="array" ref="G1524:H1524">_xlfn.TEXTSPLIT(I1524,"-")</f>
        <v>A04AV212</v>
      </c>
      <c r="H1524" s="1404" t="str">
        <v>00005</v>
      </c>
      <c r="I1524" t="s">
        <v>7096</v>
      </c>
      <c r="J1524" t="s">
        <v>4288</v>
      </c>
      <c r="K1524" t="s">
        <v>5683</v>
      </c>
      <c r="L1524" t="s">
        <v>5684</v>
      </c>
      <c r="M1524" t="s">
        <v>6369</v>
      </c>
      <c r="N1524" t="s">
        <v>6997</v>
      </c>
      <c r="O1524" t="s">
        <v>7084</v>
      </c>
      <c r="P1524" t="s">
        <v>7085</v>
      </c>
      <c r="Q1524" t="s">
        <v>7097</v>
      </c>
      <c r="R1524" t="s">
        <v>7098</v>
      </c>
      <c r="S1524" t="s">
        <v>2965</v>
      </c>
      <c r="T1524">
        <v>0</v>
      </c>
      <c r="U1524" t="s">
        <v>2965</v>
      </c>
      <c r="V1524">
        <v>0</v>
      </c>
      <c r="W1524" t="s">
        <v>2965</v>
      </c>
      <c r="X1524">
        <v>0</v>
      </c>
      <c r="Y1524" t="s">
        <v>2965</v>
      </c>
      <c r="Z1524">
        <v>0</v>
      </c>
      <c r="AA1524" t="s">
        <v>4423</v>
      </c>
      <c r="AB1524" t="s">
        <v>4424</v>
      </c>
      <c r="AC1524" t="s">
        <v>2965</v>
      </c>
      <c r="AD1524">
        <v>0</v>
      </c>
      <c r="AE1524" t="s">
        <v>5897</v>
      </c>
      <c r="AF1524" t="s">
        <v>7088</v>
      </c>
      <c r="AG1524">
        <v>0</v>
      </c>
      <c r="AH1524" t="s">
        <v>5842</v>
      </c>
      <c r="AI1524">
        <v>0</v>
      </c>
      <c r="AJ1524">
        <v>0</v>
      </c>
      <c r="AK1524">
        <v>0</v>
      </c>
      <c r="AL1524">
        <v>0</v>
      </c>
      <c r="AM1524">
        <v>0</v>
      </c>
      <c r="AN1524">
        <v>0</v>
      </c>
      <c r="AO1524" t="s">
        <v>2965</v>
      </c>
      <c r="AP1524" t="s">
        <v>3423</v>
      </c>
      <c r="AQ1524" t="s">
        <v>3423</v>
      </c>
      <c r="AR1524" t="s">
        <v>7089</v>
      </c>
      <c r="AS1524" t="s">
        <v>7096</v>
      </c>
    </row>
    <row r="1525" spans="1:45" ht="17.25" customHeight="1">
      <c r="E1525" s="1403" t="str">
        <f t="shared" si="90"/>
        <v>A04AV212 Finishing Work Misc. Work Chain Link Fence (Fixed Type)</v>
      </c>
      <c r="F1525" s="1403" t="str">
        <f t="shared" si="91"/>
        <v>A04AV212-00006 Finishing Work Misc. Work Chain Link Fence (Fixed Type) Self-Standing Type w/ Stainless Steel Frame     w/ Fixing Accessories  2000mm≤H&lt;2500mm</v>
      </c>
      <c r="G1525" s="1404" t="str" cm="1">
        <f t="array" ref="G1525:H1525">_xlfn.TEXTSPLIT(I1525,"-")</f>
        <v>A04AV212</v>
      </c>
      <c r="H1525" s="1404" t="str">
        <v>00006</v>
      </c>
      <c r="I1525" t="s">
        <v>7099</v>
      </c>
      <c r="J1525" t="s">
        <v>4288</v>
      </c>
      <c r="K1525" t="s">
        <v>5683</v>
      </c>
      <c r="L1525" t="s">
        <v>5684</v>
      </c>
      <c r="M1525" t="s">
        <v>6369</v>
      </c>
      <c r="N1525" t="s">
        <v>6997</v>
      </c>
      <c r="O1525" t="s">
        <v>7084</v>
      </c>
      <c r="P1525" t="s">
        <v>7085</v>
      </c>
      <c r="Q1525" t="s">
        <v>7097</v>
      </c>
      <c r="R1525" t="s">
        <v>7098</v>
      </c>
      <c r="S1525" t="s">
        <v>2965</v>
      </c>
      <c r="T1525">
        <v>0</v>
      </c>
      <c r="U1525" t="s">
        <v>2965</v>
      </c>
      <c r="V1525">
        <v>0</v>
      </c>
      <c r="W1525" t="s">
        <v>2965</v>
      </c>
      <c r="X1525">
        <v>0</v>
      </c>
      <c r="Y1525" t="s">
        <v>2965</v>
      </c>
      <c r="Z1525">
        <v>0</v>
      </c>
      <c r="AA1525" t="s">
        <v>4423</v>
      </c>
      <c r="AB1525" t="s">
        <v>4424</v>
      </c>
      <c r="AC1525" t="s">
        <v>2965</v>
      </c>
      <c r="AD1525">
        <v>0</v>
      </c>
      <c r="AE1525" t="s">
        <v>5900</v>
      </c>
      <c r="AF1525" t="s">
        <v>7091</v>
      </c>
      <c r="AG1525">
        <v>0</v>
      </c>
      <c r="AH1525" t="s">
        <v>5842</v>
      </c>
      <c r="AI1525">
        <v>0</v>
      </c>
      <c r="AJ1525">
        <v>0</v>
      </c>
      <c r="AK1525">
        <v>0</v>
      </c>
      <c r="AL1525">
        <v>0</v>
      </c>
      <c r="AM1525">
        <v>0</v>
      </c>
      <c r="AN1525">
        <v>0</v>
      </c>
      <c r="AO1525" t="s">
        <v>2965</v>
      </c>
      <c r="AP1525" t="s">
        <v>3423</v>
      </c>
      <c r="AQ1525" t="s">
        <v>3423</v>
      </c>
      <c r="AR1525" t="s">
        <v>7089</v>
      </c>
      <c r="AS1525" t="s">
        <v>7099</v>
      </c>
    </row>
    <row r="1526" spans="1:45" ht="17.25" customHeight="1">
      <c r="E1526" s="1403" t="str">
        <f t="shared" si="90"/>
        <v>A04AV212 Finishing Work Misc. Work Chain Link Fence (Fixed Type)</v>
      </c>
      <c r="F1526" s="1403" t="str">
        <f t="shared" si="91"/>
        <v>A04AV212-00007 Finishing Work Misc. Work Chain Link Fence (Fixed Type) Self-Standing Type w/ Stainless Steel Frame     w/ Fixing Accessories  2500mm≤H&lt;3000mm</v>
      </c>
      <c r="G1526" s="1404" t="str" cm="1">
        <f t="array" ref="G1526:H1526">_xlfn.TEXTSPLIT(I1526,"-")</f>
        <v>A04AV212</v>
      </c>
      <c r="H1526" s="1404" t="str">
        <v>00007</v>
      </c>
      <c r="I1526" t="s">
        <v>7100</v>
      </c>
      <c r="J1526" t="s">
        <v>4288</v>
      </c>
      <c r="K1526" t="s">
        <v>5683</v>
      </c>
      <c r="L1526" t="s">
        <v>5684</v>
      </c>
      <c r="M1526" t="s">
        <v>6369</v>
      </c>
      <c r="N1526" t="s">
        <v>6997</v>
      </c>
      <c r="O1526" t="s">
        <v>7084</v>
      </c>
      <c r="P1526" t="s">
        <v>7085</v>
      </c>
      <c r="Q1526" t="s">
        <v>7097</v>
      </c>
      <c r="R1526" t="s">
        <v>7098</v>
      </c>
      <c r="S1526" t="s">
        <v>2965</v>
      </c>
      <c r="T1526">
        <v>0</v>
      </c>
      <c r="U1526" t="s">
        <v>2965</v>
      </c>
      <c r="V1526">
        <v>0</v>
      </c>
      <c r="W1526" t="s">
        <v>2965</v>
      </c>
      <c r="X1526">
        <v>0</v>
      </c>
      <c r="Y1526" t="s">
        <v>2965</v>
      </c>
      <c r="Z1526">
        <v>0</v>
      </c>
      <c r="AA1526" t="s">
        <v>4423</v>
      </c>
      <c r="AB1526" t="s">
        <v>4424</v>
      </c>
      <c r="AC1526" t="s">
        <v>2965</v>
      </c>
      <c r="AD1526">
        <v>0</v>
      </c>
      <c r="AE1526" t="s">
        <v>5903</v>
      </c>
      <c r="AF1526" t="s">
        <v>7093</v>
      </c>
      <c r="AG1526">
        <v>0</v>
      </c>
      <c r="AH1526" t="s">
        <v>5842</v>
      </c>
      <c r="AI1526">
        <v>0</v>
      </c>
      <c r="AJ1526">
        <v>0</v>
      </c>
      <c r="AK1526">
        <v>0</v>
      </c>
      <c r="AL1526">
        <v>0</v>
      </c>
      <c r="AM1526">
        <v>0</v>
      </c>
      <c r="AN1526">
        <v>0</v>
      </c>
      <c r="AO1526" t="s">
        <v>2965</v>
      </c>
      <c r="AP1526" t="s">
        <v>3423</v>
      </c>
      <c r="AQ1526" t="s">
        <v>3423</v>
      </c>
      <c r="AR1526" t="s">
        <v>7089</v>
      </c>
      <c r="AS1526" t="s">
        <v>7100</v>
      </c>
    </row>
    <row r="1527" spans="1:45" ht="17.25" customHeight="1">
      <c r="E1527" s="1403" t="str">
        <f t="shared" si="90"/>
        <v>A04AV212 Finishing Work Misc. Work Chain Link Fence (Fixed Type)</v>
      </c>
      <c r="F1527" s="1403" t="str">
        <f t="shared" si="91"/>
        <v>A04AV212-00008 Finishing Work Misc. Work Chain Link Fence (Fixed Type) Self-Standing Type w/ Stainless Steel Frame     w/ Fixing Accessories  3000mm≤H&lt;3500mm</v>
      </c>
      <c r="G1527" s="1404" t="str" cm="1">
        <f t="array" ref="G1527:H1527">_xlfn.TEXTSPLIT(I1527,"-")</f>
        <v>A04AV212</v>
      </c>
      <c r="H1527" s="1404" t="str">
        <v>00008</v>
      </c>
      <c r="I1527" t="s">
        <v>7101</v>
      </c>
      <c r="J1527" t="s">
        <v>4288</v>
      </c>
      <c r="K1527" t="s">
        <v>5683</v>
      </c>
      <c r="L1527" t="s">
        <v>5684</v>
      </c>
      <c r="M1527" t="s">
        <v>6369</v>
      </c>
      <c r="N1527" t="s">
        <v>6997</v>
      </c>
      <c r="O1527" t="s">
        <v>7084</v>
      </c>
      <c r="P1527" t="s">
        <v>7085</v>
      </c>
      <c r="Q1527" t="s">
        <v>7097</v>
      </c>
      <c r="R1527" t="s">
        <v>7098</v>
      </c>
      <c r="S1527" t="s">
        <v>2965</v>
      </c>
      <c r="T1527">
        <v>0</v>
      </c>
      <c r="U1527" t="s">
        <v>2965</v>
      </c>
      <c r="V1527">
        <v>0</v>
      </c>
      <c r="W1527" t="s">
        <v>2965</v>
      </c>
      <c r="X1527">
        <v>0</v>
      </c>
      <c r="Y1527" t="s">
        <v>2965</v>
      </c>
      <c r="Z1527">
        <v>0</v>
      </c>
      <c r="AA1527" t="s">
        <v>4423</v>
      </c>
      <c r="AB1527" t="s">
        <v>4424</v>
      </c>
      <c r="AC1527" t="s">
        <v>2965</v>
      </c>
      <c r="AD1527">
        <v>0</v>
      </c>
      <c r="AE1527" t="s">
        <v>5879</v>
      </c>
      <c r="AF1527" t="s">
        <v>7095</v>
      </c>
      <c r="AG1527">
        <v>0</v>
      </c>
      <c r="AH1527" t="s">
        <v>5842</v>
      </c>
      <c r="AI1527">
        <v>0</v>
      </c>
      <c r="AJ1527">
        <v>0</v>
      </c>
      <c r="AK1527">
        <v>0</v>
      </c>
      <c r="AL1527">
        <v>0</v>
      </c>
      <c r="AM1527">
        <v>0</v>
      </c>
      <c r="AN1527">
        <v>0</v>
      </c>
      <c r="AO1527" t="s">
        <v>2965</v>
      </c>
      <c r="AP1527" t="s">
        <v>3423</v>
      </c>
      <c r="AQ1527" t="s">
        <v>3423</v>
      </c>
      <c r="AR1527" t="s">
        <v>7089</v>
      </c>
      <c r="AS1527" t="s">
        <v>7101</v>
      </c>
    </row>
    <row r="1528" spans="1:45" ht="17.25" customHeight="1">
      <c r="E1528" s="1403" t="str">
        <f t="shared" si="90"/>
        <v>A04AV213 Finishing Work Misc. Work Chain Link Fence (Removable Type)</v>
      </c>
      <c r="F1528" s="1403" t="str">
        <f t="shared" si="91"/>
        <v>A04AV213-00001 Finishing Work Misc. Work Chain Link Fence (Removable Type) Self-Standing Type w/ Steel Frame     w/ Fixing Accessories  1500mm≤H&lt;2000mm</v>
      </c>
      <c r="G1528" s="1404" t="str" cm="1">
        <f t="array" ref="G1528:H1528">_xlfn.TEXTSPLIT(I1528,"-")</f>
        <v>A04AV213</v>
      </c>
      <c r="H1528" s="1404" t="str">
        <v>00001</v>
      </c>
      <c r="I1528" t="s">
        <v>7102</v>
      </c>
      <c r="J1528" t="s">
        <v>4288</v>
      </c>
      <c r="K1528" t="s">
        <v>5683</v>
      </c>
      <c r="L1528" t="s">
        <v>5684</v>
      </c>
      <c r="M1528" t="s">
        <v>6369</v>
      </c>
      <c r="N1528" t="s">
        <v>6997</v>
      </c>
      <c r="O1528" t="s">
        <v>7103</v>
      </c>
      <c r="P1528" t="s">
        <v>7104</v>
      </c>
      <c r="Q1528" t="s">
        <v>7086</v>
      </c>
      <c r="R1528" t="s">
        <v>7087</v>
      </c>
      <c r="S1528" t="s">
        <v>2965</v>
      </c>
      <c r="T1528">
        <v>0</v>
      </c>
      <c r="U1528" t="s">
        <v>2965</v>
      </c>
      <c r="V1528">
        <v>0</v>
      </c>
      <c r="W1528" t="s">
        <v>2965</v>
      </c>
      <c r="X1528">
        <v>0</v>
      </c>
      <c r="Y1528" t="s">
        <v>2965</v>
      </c>
      <c r="Z1528">
        <v>0</v>
      </c>
      <c r="AA1528" t="s">
        <v>4423</v>
      </c>
      <c r="AB1528" t="s">
        <v>4424</v>
      </c>
      <c r="AC1528" t="s">
        <v>2965</v>
      </c>
      <c r="AD1528">
        <v>0</v>
      </c>
      <c r="AE1528" t="s">
        <v>5897</v>
      </c>
      <c r="AF1528" t="s">
        <v>7088</v>
      </c>
      <c r="AG1528">
        <v>0</v>
      </c>
      <c r="AH1528" t="s">
        <v>5842</v>
      </c>
      <c r="AI1528">
        <v>0</v>
      </c>
      <c r="AJ1528">
        <v>0</v>
      </c>
      <c r="AK1528">
        <v>0</v>
      </c>
      <c r="AL1528">
        <v>0</v>
      </c>
      <c r="AM1528">
        <v>0</v>
      </c>
      <c r="AN1528">
        <v>0</v>
      </c>
      <c r="AO1528" t="s">
        <v>2965</v>
      </c>
      <c r="AP1528" t="s">
        <v>3423</v>
      </c>
      <c r="AQ1528" t="s">
        <v>3423</v>
      </c>
      <c r="AR1528" t="s">
        <v>7105</v>
      </c>
      <c r="AS1528" t="s">
        <v>7102</v>
      </c>
    </row>
    <row r="1529" spans="1:45" ht="17.25" customHeight="1">
      <c r="E1529" s="1403" t="str">
        <f t="shared" si="90"/>
        <v>A04AV213 Finishing Work Misc. Work Chain Link Fence (Removable Type)</v>
      </c>
      <c r="F1529" s="1403" t="str">
        <f t="shared" si="91"/>
        <v>A04AV213-00002 Finishing Work Misc. Work Chain Link Fence (Removable Type) Self-Standing Type w/ Steel Frame     w/ Fixing Accessories  2000mm≤H&lt;2500mm</v>
      </c>
      <c r="G1529" s="1404" t="str" cm="1">
        <f t="array" ref="G1529:H1529">_xlfn.TEXTSPLIT(I1529,"-")</f>
        <v>A04AV213</v>
      </c>
      <c r="H1529" s="1404" t="str">
        <v>00002</v>
      </c>
      <c r="I1529" t="s">
        <v>7106</v>
      </c>
      <c r="J1529" t="s">
        <v>4288</v>
      </c>
      <c r="K1529" t="s">
        <v>5683</v>
      </c>
      <c r="L1529" t="s">
        <v>5684</v>
      </c>
      <c r="M1529" t="s">
        <v>6369</v>
      </c>
      <c r="N1529" t="s">
        <v>6997</v>
      </c>
      <c r="O1529" t="s">
        <v>7103</v>
      </c>
      <c r="P1529" t="s">
        <v>7104</v>
      </c>
      <c r="Q1529" t="s">
        <v>7086</v>
      </c>
      <c r="R1529" t="s">
        <v>7087</v>
      </c>
      <c r="S1529" t="s">
        <v>2965</v>
      </c>
      <c r="T1529">
        <v>0</v>
      </c>
      <c r="U1529" t="s">
        <v>2965</v>
      </c>
      <c r="V1529">
        <v>0</v>
      </c>
      <c r="W1529" t="s">
        <v>2965</v>
      </c>
      <c r="X1529">
        <v>0</v>
      </c>
      <c r="Y1529" t="s">
        <v>2965</v>
      </c>
      <c r="Z1529">
        <v>0</v>
      </c>
      <c r="AA1529" t="s">
        <v>4423</v>
      </c>
      <c r="AB1529" t="s">
        <v>4424</v>
      </c>
      <c r="AC1529" t="s">
        <v>2965</v>
      </c>
      <c r="AD1529">
        <v>0</v>
      </c>
      <c r="AE1529" t="s">
        <v>5900</v>
      </c>
      <c r="AF1529" t="s">
        <v>7091</v>
      </c>
      <c r="AG1529">
        <v>0</v>
      </c>
      <c r="AH1529" t="s">
        <v>5842</v>
      </c>
      <c r="AI1529">
        <v>0</v>
      </c>
      <c r="AJ1529">
        <v>0</v>
      </c>
      <c r="AK1529">
        <v>0</v>
      </c>
      <c r="AL1529">
        <v>0</v>
      </c>
      <c r="AM1529">
        <v>0</v>
      </c>
      <c r="AN1529">
        <v>0</v>
      </c>
      <c r="AO1529" t="s">
        <v>2965</v>
      </c>
      <c r="AP1529" t="s">
        <v>3423</v>
      </c>
      <c r="AQ1529" t="s">
        <v>3423</v>
      </c>
      <c r="AR1529" t="s">
        <v>7105</v>
      </c>
      <c r="AS1529" t="s">
        <v>7106</v>
      </c>
    </row>
    <row r="1530" spans="1:45" ht="17.25" customHeight="1">
      <c r="E1530" s="1403" t="str">
        <f t="shared" si="90"/>
        <v>A04AV213 Finishing Work Misc. Work Chain Link Fence (Removable Type)</v>
      </c>
      <c r="F1530" s="1403" t="str">
        <f t="shared" si="91"/>
        <v>A04AV213-00003 Finishing Work Misc. Work Chain Link Fence (Removable Type) Self-Standing Type w/ Steel Frame     w/ Fixing Accessories  2500mm≤H&lt;3000mm</v>
      </c>
      <c r="G1530" s="1404" t="str" cm="1">
        <f t="array" ref="G1530:H1530">_xlfn.TEXTSPLIT(I1530,"-")</f>
        <v>A04AV213</v>
      </c>
      <c r="H1530" s="1404" t="str">
        <v>00003</v>
      </c>
      <c r="I1530" t="s">
        <v>7107</v>
      </c>
      <c r="J1530" t="s">
        <v>4288</v>
      </c>
      <c r="K1530" t="s">
        <v>5683</v>
      </c>
      <c r="L1530" t="s">
        <v>5684</v>
      </c>
      <c r="M1530" t="s">
        <v>6369</v>
      </c>
      <c r="N1530" t="s">
        <v>6997</v>
      </c>
      <c r="O1530" t="s">
        <v>7103</v>
      </c>
      <c r="P1530" t="s">
        <v>7104</v>
      </c>
      <c r="Q1530" t="s">
        <v>7086</v>
      </c>
      <c r="R1530" t="s">
        <v>7087</v>
      </c>
      <c r="S1530" t="s">
        <v>2965</v>
      </c>
      <c r="T1530">
        <v>0</v>
      </c>
      <c r="U1530" t="s">
        <v>2965</v>
      </c>
      <c r="V1530">
        <v>0</v>
      </c>
      <c r="W1530" t="s">
        <v>2965</v>
      </c>
      <c r="X1530">
        <v>0</v>
      </c>
      <c r="Y1530" t="s">
        <v>2965</v>
      </c>
      <c r="Z1530">
        <v>0</v>
      </c>
      <c r="AA1530" t="s">
        <v>4423</v>
      </c>
      <c r="AB1530" t="s">
        <v>4424</v>
      </c>
      <c r="AC1530" t="s">
        <v>2965</v>
      </c>
      <c r="AD1530">
        <v>0</v>
      </c>
      <c r="AE1530" t="s">
        <v>5903</v>
      </c>
      <c r="AF1530" t="s">
        <v>7093</v>
      </c>
      <c r="AG1530">
        <v>0</v>
      </c>
      <c r="AH1530" t="s">
        <v>5842</v>
      </c>
      <c r="AI1530">
        <v>0</v>
      </c>
      <c r="AJ1530">
        <v>0</v>
      </c>
      <c r="AK1530">
        <v>0</v>
      </c>
      <c r="AL1530">
        <v>0</v>
      </c>
      <c r="AM1530">
        <v>0</v>
      </c>
      <c r="AN1530">
        <v>0</v>
      </c>
      <c r="AO1530" t="s">
        <v>2965</v>
      </c>
      <c r="AP1530" t="s">
        <v>3423</v>
      </c>
      <c r="AQ1530" t="s">
        <v>3423</v>
      </c>
      <c r="AR1530" t="s">
        <v>7105</v>
      </c>
      <c r="AS1530" t="s">
        <v>7107</v>
      </c>
    </row>
    <row r="1531" spans="1:45" s="1423" customFormat="1" ht="17.25" customHeight="1">
      <c r="A1531" s="1403"/>
      <c r="B1531" s="1403"/>
      <c r="C1531" s="1403"/>
      <c r="D1531" s="1403"/>
      <c r="E1531" s="1403" t="str">
        <f t="shared" si="90"/>
        <v>A04AV213 Finishing Work Misc. Work Chain Link Fence (Removable Type)</v>
      </c>
      <c r="F1531" s="1403" t="str">
        <f t="shared" si="91"/>
        <v>A04AV213-00004 Finishing Work Misc. Work Chain Link Fence (Removable Type) Self-Standing Type w/ Steel Frame     w/ Fixing Accessories  3000mm≤H&lt;3500mm</v>
      </c>
      <c r="G1531" s="1404" t="str" cm="1">
        <f t="array" ref="G1531:H1531">_xlfn.TEXTSPLIT(I1531,"-")</f>
        <v>A04AV213</v>
      </c>
      <c r="H1531" s="1404" t="str">
        <v>00004</v>
      </c>
      <c r="I1531" t="s">
        <v>7108</v>
      </c>
      <c r="J1531" t="s">
        <v>4288</v>
      </c>
      <c r="K1531" t="s">
        <v>5683</v>
      </c>
      <c r="L1531" t="s">
        <v>5684</v>
      </c>
      <c r="M1531" t="s">
        <v>6369</v>
      </c>
      <c r="N1531" t="s">
        <v>6997</v>
      </c>
      <c r="O1531" t="s">
        <v>7103</v>
      </c>
      <c r="P1531" t="s">
        <v>7104</v>
      </c>
      <c r="Q1531" t="s">
        <v>7086</v>
      </c>
      <c r="R1531" t="s">
        <v>7087</v>
      </c>
      <c r="S1531" t="s">
        <v>2965</v>
      </c>
      <c r="T1531">
        <v>0</v>
      </c>
      <c r="U1531" t="s">
        <v>2965</v>
      </c>
      <c r="V1531">
        <v>0</v>
      </c>
      <c r="W1531" t="s">
        <v>2965</v>
      </c>
      <c r="X1531">
        <v>0</v>
      </c>
      <c r="Y1531" t="s">
        <v>2965</v>
      </c>
      <c r="Z1531">
        <v>0</v>
      </c>
      <c r="AA1531" t="s">
        <v>4423</v>
      </c>
      <c r="AB1531" t="s">
        <v>4424</v>
      </c>
      <c r="AC1531" t="s">
        <v>2965</v>
      </c>
      <c r="AD1531">
        <v>0</v>
      </c>
      <c r="AE1531" t="s">
        <v>5879</v>
      </c>
      <c r="AF1531" t="s">
        <v>7095</v>
      </c>
      <c r="AG1531">
        <v>0</v>
      </c>
      <c r="AH1531" t="s">
        <v>5842</v>
      </c>
      <c r="AI1531">
        <v>0</v>
      </c>
      <c r="AJ1531">
        <v>0</v>
      </c>
      <c r="AK1531">
        <v>0</v>
      </c>
      <c r="AL1531">
        <v>0</v>
      </c>
      <c r="AM1531">
        <v>0</v>
      </c>
      <c r="AN1531">
        <v>0</v>
      </c>
      <c r="AO1531" t="s">
        <v>2965</v>
      </c>
      <c r="AP1531" t="s">
        <v>3423</v>
      </c>
      <c r="AQ1531" t="s">
        <v>3423</v>
      </c>
      <c r="AR1531" t="s">
        <v>7105</v>
      </c>
      <c r="AS1531" t="s">
        <v>7108</v>
      </c>
    </row>
    <row r="1532" spans="1:45" ht="17.25" customHeight="1">
      <c r="E1532" s="1403" t="str">
        <f t="shared" si="90"/>
        <v>A04AV213 Finishing Work Misc. Work Chain Link Fence (Removable Type)</v>
      </c>
      <c r="F1532" s="1403" t="str">
        <f t="shared" si="91"/>
        <v>A04AV213-00005 Finishing Work Misc. Work Chain Link Fence (Removable Type) Frame Type w/ Steel Frame    for Cable Room w/ Fixing Accessories  1500mm≤H&lt;2000mm</v>
      </c>
      <c r="G1532" s="1404" t="str" cm="1">
        <f t="array" ref="G1532:H1532">_xlfn.TEXTSPLIT(I1532,"-")</f>
        <v>A04AV213</v>
      </c>
      <c r="H1532" s="1404" t="str">
        <v>00005</v>
      </c>
      <c r="I1532" t="s">
        <v>7109</v>
      </c>
      <c r="J1532" t="s">
        <v>4288</v>
      </c>
      <c r="K1532" t="s">
        <v>5683</v>
      </c>
      <c r="L1532" t="s">
        <v>5684</v>
      </c>
      <c r="M1532" t="s">
        <v>6369</v>
      </c>
      <c r="N1532" t="s">
        <v>6997</v>
      </c>
      <c r="O1532" t="s">
        <v>7103</v>
      </c>
      <c r="P1532" t="s">
        <v>7104</v>
      </c>
      <c r="Q1532" t="s">
        <v>7110</v>
      </c>
      <c r="R1532" t="s">
        <v>7111</v>
      </c>
      <c r="S1532" t="s">
        <v>2965</v>
      </c>
      <c r="T1532">
        <v>0</v>
      </c>
      <c r="U1532" t="s">
        <v>2965</v>
      </c>
      <c r="V1532">
        <v>0</v>
      </c>
      <c r="W1532" t="s">
        <v>2965</v>
      </c>
      <c r="X1532">
        <v>0</v>
      </c>
      <c r="Y1532" t="s">
        <v>5042</v>
      </c>
      <c r="Z1532" t="s">
        <v>7112</v>
      </c>
      <c r="AA1532" t="s">
        <v>4423</v>
      </c>
      <c r="AB1532" t="s">
        <v>4424</v>
      </c>
      <c r="AC1532" t="s">
        <v>2965</v>
      </c>
      <c r="AD1532">
        <v>0</v>
      </c>
      <c r="AE1532" t="s">
        <v>5897</v>
      </c>
      <c r="AF1532" t="s">
        <v>7088</v>
      </c>
      <c r="AG1532">
        <v>0</v>
      </c>
      <c r="AH1532" t="s">
        <v>5842</v>
      </c>
      <c r="AI1532">
        <v>0</v>
      </c>
      <c r="AJ1532">
        <v>0</v>
      </c>
      <c r="AK1532">
        <v>0</v>
      </c>
      <c r="AL1532">
        <v>0</v>
      </c>
      <c r="AM1532">
        <v>0</v>
      </c>
      <c r="AN1532">
        <v>0</v>
      </c>
      <c r="AO1532" t="s">
        <v>2965</v>
      </c>
      <c r="AP1532" t="s">
        <v>3423</v>
      </c>
      <c r="AQ1532" t="s">
        <v>3423</v>
      </c>
      <c r="AR1532" t="s">
        <v>7105</v>
      </c>
      <c r="AS1532" t="s">
        <v>7109</v>
      </c>
    </row>
    <row r="1533" spans="1:45" ht="17.25" customHeight="1">
      <c r="E1533" s="1403" t="str">
        <f t="shared" si="90"/>
        <v>A04AV213 Finishing Work Misc. Work Chain Link Fence (Removable Type)</v>
      </c>
      <c r="F1533" s="1403" t="str">
        <f t="shared" si="91"/>
        <v>A04AV213-00006 Finishing Work Misc. Work Chain Link Fence (Removable Type) Frame Type w/ Steel Frame    for Cable Room w/ Fixing Accessories  2000mm≤H&lt;2500mm</v>
      </c>
      <c r="G1533" s="1404" t="str" cm="1">
        <f t="array" ref="G1533:H1533">_xlfn.TEXTSPLIT(I1533,"-")</f>
        <v>A04AV213</v>
      </c>
      <c r="H1533" s="1404" t="str">
        <v>00006</v>
      </c>
      <c r="I1533" t="s">
        <v>7113</v>
      </c>
      <c r="J1533" t="s">
        <v>4288</v>
      </c>
      <c r="K1533" t="s">
        <v>5683</v>
      </c>
      <c r="L1533" t="s">
        <v>5684</v>
      </c>
      <c r="M1533" t="s">
        <v>6369</v>
      </c>
      <c r="N1533" t="s">
        <v>6997</v>
      </c>
      <c r="O1533" t="s">
        <v>7103</v>
      </c>
      <c r="P1533" t="s">
        <v>7104</v>
      </c>
      <c r="Q1533" t="s">
        <v>7110</v>
      </c>
      <c r="R1533" t="s">
        <v>7111</v>
      </c>
      <c r="S1533" t="s">
        <v>2965</v>
      </c>
      <c r="T1533">
        <v>0</v>
      </c>
      <c r="U1533" t="s">
        <v>2965</v>
      </c>
      <c r="V1533">
        <v>0</v>
      </c>
      <c r="W1533" t="s">
        <v>2965</v>
      </c>
      <c r="X1533">
        <v>0</v>
      </c>
      <c r="Y1533" t="s">
        <v>5042</v>
      </c>
      <c r="Z1533" t="s">
        <v>7112</v>
      </c>
      <c r="AA1533" t="s">
        <v>4423</v>
      </c>
      <c r="AB1533" t="s">
        <v>4424</v>
      </c>
      <c r="AC1533" t="s">
        <v>2965</v>
      </c>
      <c r="AD1533">
        <v>0</v>
      </c>
      <c r="AE1533" t="s">
        <v>5900</v>
      </c>
      <c r="AF1533" t="s">
        <v>7091</v>
      </c>
      <c r="AG1533">
        <v>0</v>
      </c>
      <c r="AH1533" t="s">
        <v>5842</v>
      </c>
      <c r="AI1533">
        <v>0</v>
      </c>
      <c r="AJ1533">
        <v>0</v>
      </c>
      <c r="AK1533">
        <v>0</v>
      </c>
      <c r="AL1533">
        <v>0</v>
      </c>
      <c r="AM1533">
        <v>0</v>
      </c>
      <c r="AN1533">
        <v>0</v>
      </c>
      <c r="AO1533" t="s">
        <v>2965</v>
      </c>
      <c r="AP1533" t="s">
        <v>3423</v>
      </c>
      <c r="AQ1533" t="s">
        <v>3423</v>
      </c>
      <c r="AR1533" t="s">
        <v>7105</v>
      </c>
      <c r="AS1533" t="s">
        <v>7113</v>
      </c>
    </row>
    <row r="1534" spans="1:45" ht="17.25" customHeight="1">
      <c r="E1534" s="1403" t="str">
        <f t="shared" si="90"/>
        <v>A04AV213 Finishing Work Misc. Work Chain Link Fence (Removable Type)</v>
      </c>
      <c r="F1534" s="1403" t="str">
        <f t="shared" si="91"/>
        <v>A04AV213-00007 Finishing Work Misc. Work Chain Link Fence (Removable Type) Frame Type w/ Steel Frame    for Cable Room w/ Fixing Accessories  2500mm≤H&lt;3000mm</v>
      </c>
      <c r="G1534" s="1404" t="str" cm="1">
        <f t="array" ref="G1534:H1534">_xlfn.TEXTSPLIT(I1534,"-")</f>
        <v>A04AV213</v>
      </c>
      <c r="H1534" s="1404" t="str">
        <v>00007</v>
      </c>
      <c r="I1534" t="s">
        <v>7114</v>
      </c>
      <c r="J1534" t="s">
        <v>4288</v>
      </c>
      <c r="K1534" t="s">
        <v>5683</v>
      </c>
      <c r="L1534" t="s">
        <v>5684</v>
      </c>
      <c r="M1534" t="s">
        <v>6369</v>
      </c>
      <c r="N1534" t="s">
        <v>6997</v>
      </c>
      <c r="O1534" t="s">
        <v>7103</v>
      </c>
      <c r="P1534" t="s">
        <v>7104</v>
      </c>
      <c r="Q1534" t="s">
        <v>7110</v>
      </c>
      <c r="R1534" t="s">
        <v>7111</v>
      </c>
      <c r="S1534" t="s">
        <v>2965</v>
      </c>
      <c r="T1534">
        <v>0</v>
      </c>
      <c r="U1534" t="s">
        <v>2965</v>
      </c>
      <c r="V1534">
        <v>0</v>
      </c>
      <c r="W1534" t="s">
        <v>2965</v>
      </c>
      <c r="X1534">
        <v>0</v>
      </c>
      <c r="Y1534" t="s">
        <v>5042</v>
      </c>
      <c r="Z1534" t="s">
        <v>7112</v>
      </c>
      <c r="AA1534" t="s">
        <v>4423</v>
      </c>
      <c r="AB1534" t="s">
        <v>4424</v>
      </c>
      <c r="AC1534" t="s">
        <v>2965</v>
      </c>
      <c r="AD1534">
        <v>0</v>
      </c>
      <c r="AE1534" t="s">
        <v>5903</v>
      </c>
      <c r="AF1534" t="s">
        <v>7093</v>
      </c>
      <c r="AG1534">
        <v>0</v>
      </c>
      <c r="AH1534" t="s">
        <v>5842</v>
      </c>
      <c r="AI1534">
        <v>0</v>
      </c>
      <c r="AJ1534">
        <v>0</v>
      </c>
      <c r="AK1534">
        <v>0</v>
      </c>
      <c r="AL1534">
        <v>0</v>
      </c>
      <c r="AM1534">
        <v>0</v>
      </c>
      <c r="AN1534">
        <v>0</v>
      </c>
      <c r="AO1534" t="s">
        <v>2965</v>
      </c>
      <c r="AP1534" t="s">
        <v>3423</v>
      </c>
      <c r="AQ1534" t="s">
        <v>3423</v>
      </c>
      <c r="AR1534" t="s">
        <v>7105</v>
      </c>
      <c r="AS1534" t="s">
        <v>7114</v>
      </c>
    </row>
    <row r="1535" spans="1:45" ht="17.25" customHeight="1">
      <c r="E1535" s="1403" t="str">
        <f t="shared" si="90"/>
        <v>A04AV213 Finishing Work Misc. Work Chain Link Fence (Removable Type)</v>
      </c>
      <c r="F1535" s="1403" t="str">
        <f t="shared" si="91"/>
        <v>A04AV213-00008 Finishing Work Misc. Work Chain Link Fence (Removable Type) Frame Type w/ Steel Frame    for Cable Room w/ Fixing Accessories  3000mm≤H&lt;3500mm</v>
      </c>
      <c r="G1535" s="1404" t="str" cm="1">
        <f t="array" ref="G1535:H1535">_xlfn.TEXTSPLIT(I1535,"-")</f>
        <v>A04AV213</v>
      </c>
      <c r="H1535" s="1404" t="str">
        <v>00008</v>
      </c>
      <c r="I1535" t="s">
        <v>7115</v>
      </c>
      <c r="J1535" t="s">
        <v>4288</v>
      </c>
      <c r="K1535" t="s">
        <v>5683</v>
      </c>
      <c r="L1535" t="s">
        <v>5684</v>
      </c>
      <c r="M1535" t="s">
        <v>6369</v>
      </c>
      <c r="N1535" t="s">
        <v>6997</v>
      </c>
      <c r="O1535" t="s">
        <v>7103</v>
      </c>
      <c r="P1535" t="s">
        <v>7104</v>
      </c>
      <c r="Q1535" t="s">
        <v>7110</v>
      </c>
      <c r="R1535" t="s">
        <v>7111</v>
      </c>
      <c r="S1535" t="s">
        <v>2965</v>
      </c>
      <c r="T1535">
        <v>0</v>
      </c>
      <c r="U1535" t="s">
        <v>2965</v>
      </c>
      <c r="V1535">
        <v>0</v>
      </c>
      <c r="W1535" t="s">
        <v>2965</v>
      </c>
      <c r="X1535">
        <v>0</v>
      </c>
      <c r="Y1535" t="s">
        <v>5042</v>
      </c>
      <c r="Z1535" t="s">
        <v>7112</v>
      </c>
      <c r="AA1535" t="s">
        <v>4423</v>
      </c>
      <c r="AB1535" t="s">
        <v>4424</v>
      </c>
      <c r="AC1535" t="s">
        <v>2965</v>
      </c>
      <c r="AD1535">
        <v>0</v>
      </c>
      <c r="AE1535" t="s">
        <v>5879</v>
      </c>
      <c r="AF1535" t="s">
        <v>7095</v>
      </c>
      <c r="AG1535">
        <v>0</v>
      </c>
      <c r="AH1535" t="s">
        <v>5842</v>
      </c>
      <c r="AI1535">
        <v>0</v>
      </c>
      <c r="AJ1535">
        <v>0</v>
      </c>
      <c r="AK1535">
        <v>0</v>
      </c>
      <c r="AL1535">
        <v>0</v>
      </c>
      <c r="AM1535">
        <v>0</v>
      </c>
      <c r="AN1535">
        <v>0</v>
      </c>
      <c r="AO1535" t="s">
        <v>2965</v>
      </c>
      <c r="AP1535" t="s">
        <v>3423</v>
      </c>
      <c r="AQ1535" t="s">
        <v>3423</v>
      </c>
      <c r="AR1535" t="s">
        <v>7105</v>
      </c>
      <c r="AS1535" t="s">
        <v>7115</v>
      </c>
    </row>
    <row r="1536" spans="1:45" ht="17.25" customHeight="1">
      <c r="E1536" s="1403" t="str">
        <f t="shared" si="90"/>
        <v>A04AV214 Finishing Work Misc. Work Chain Link Fence Single Gate</v>
      </c>
      <c r="F1536" s="1403" t="str">
        <f t="shared" si="91"/>
        <v xml:space="preserve">A04AV214-00001 Finishing Work Misc. Work Chain Link Fence Single Gate Self-Standing Type, Single     w/ Frame, Fixing Accessories  </v>
      </c>
      <c r="G1536" s="1404" t="str" cm="1">
        <f t="array" ref="G1536:H1536">_xlfn.TEXTSPLIT(I1536,"-")</f>
        <v>A04AV214</v>
      </c>
      <c r="H1536" s="1404" t="str">
        <v>00001</v>
      </c>
      <c r="I1536" t="s">
        <v>7116</v>
      </c>
      <c r="J1536" t="s">
        <v>4288</v>
      </c>
      <c r="K1536" t="s">
        <v>5683</v>
      </c>
      <c r="L1536" t="s">
        <v>5684</v>
      </c>
      <c r="M1536" t="s">
        <v>6369</v>
      </c>
      <c r="N1536" t="s">
        <v>6997</v>
      </c>
      <c r="O1536" t="s">
        <v>7117</v>
      </c>
      <c r="P1536" t="s">
        <v>7118</v>
      </c>
      <c r="Q1536" t="s">
        <v>4817</v>
      </c>
      <c r="R1536" t="s">
        <v>7119</v>
      </c>
      <c r="S1536" t="s">
        <v>2965</v>
      </c>
      <c r="T1536">
        <v>0</v>
      </c>
      <c r="U1536" t="s">
        <v>2965</v>
      </c>
      <c r="V1536">
        <v>0</v>
      </c>
      <c r="W1536" t="s">
        <v>2965</v>
      </c>
      <c r="X1536">
        <v>0</v>
      </c>
      <c r="Y1536" t="s">
        <v>2965</v>
      </c>
      <c r="Z1536">
        <v>0</v>
      </c>
      <c r="AA1536" t="s">
        <v>4964</v>
      </c>
      <c r="AB1536" t="s">
        <v>7120</v>
      </c>
      <c r="AC1536" t="s">
        <v>2965</v>
      </c>
      <c r="AD1536">
        <v>0</v>
      </c>
      <c r="AE1536" t="s">
        <v>2965</v>
      </c>
      <c r="AF1536">
        <v>0</v>
      </c>
      <c r="AG1536">
        <v>0</v>
      </c>
      <c r="AH1536" t="s">
        <v>6094</v>
      </c>
      <c r="AI1536">
        <v>0</v>
      </c>
      <c r="AJ1536">
        <v>0</v>
      </c>
      <c r="AK1536">
        <v>0</v>
      </c>
      <c r="AL1536">
        <v>0</v>
      </c>
      <c r="AM1536">
        <v>0</v>
      </c>
      <c r="AN1536">
        <v>0</v>
      </c>
      <c r="AO1536" t="s">
        <v>2965</v>
      </c>
      <c r="AP1536" t="s">
        <v>4817</v>
      </c>
      <c r="AQ1536" t="s">
        <v>4817</v>
      </c>
      <c r="AR1536" t="s">
        <v>7121</v>
      </c>
      <c r="AS1536" t="s">
        <v>7116</v>
      </c>
    </row>
    <row r="1537" spans="5:45" ht="17.25" customHeight="1">
      <c r="E1537" s="1403" t="str">
        <f t="shared" si="90"/>
        <v>A04AV214 Finishing Work Misc. Work Chain Link Fence Single Gate</v>
      </c>
      <c r="F1537" s="1403" t="str">
        <f t="shared" si="91"/>
        <v xml:space="preserve">A04AV214-00002 Finishing Work Misc. Work Chain Link Fence Single Gate Frame Type, Single     w/ Frame, Fixing Accessories  </v>
      </c>
      <c r="G1537" s="1404" t="str" cm="1">
        <f t="array" ref="G1537:H1537">_xlfn.TEXTSPLIT(I1537,"-")</f>
        <v>A04AV214</v>
      </c>
      <c r="H1537" s="1404" t="str">
        <v>00002</v>
      </c>
      <c r="I1537" t="s">
        <v>7122</v>
      </c>
      <c r="J1537" t="s">
        <v>4288</v>
      </c>
      <c r="K1537" t="s">
        <v>5683</v>
      </c>
      <c r="L1537" t="s">
        <v>5684</v>
      </c>
      <c r="M1537" t="s">
        <v>6369</v>
      </c>
      <c r="N1537" t="s">
        <v>6997</v>
      </c>
      <c r="O1537" t="s">
        <v>7117</v>
      </c>
      <c r="P1537" t="s">
        <v>7118</v>
      </c>
      <c r="Q1537" t="s">
        <v>7123</v>
      </c>
      <c r="R1537" t="s">
        <v>7124</v>
      </c>
      <c r="S1537" t="s">
        <v>2965</v>
      </c>
      <c r="T1537">
        <v>0</v>
      </c>
      <c r="U1537" t="s">
        <v>2965</v>
      </c>
      <c r="V1537">
        <v>0</v>
      </c>
      <c r="W1537" t="s">
        <v>2965</v>
      </c>
      <c r="X1537">
        <v>0</v>
      </c>
      <c r="Y1537" t="s">
        <v>2965</v>
      </c>
      <c r="Z1537">
        <v>0</v>
      </c>
      <c r="AA1537" t="s">
        <v>4964</v>
      </c>
      <c r="AB1537" t="s">
        <v>7120</v>
      </c>
      <c r="AC1537" t="s">
        <v>2965</v>
      </c>
      <c r="AD1537">
        <v>0</v>
      </c>
      <c r="AE1537" t="s">
        <v>2965</v>
      </c>
      <c r="AF1537">
        <v>0</v>
      </c>
      <c r="AG1537">
        <v>0</v>
      </c>
      <c r="AH1537" t="s">
        <v>6094</v>
      </c>
      <c r="AI1537">
        <v>0</v>
      </c>
      <c r="AJ1537">
        <v>0</v>
      </c>
      <c r="AK1537">
        <v>0</v>
      </c>
      <c r="AL1537">
        <v>0</v>
      </c>
      <c r="AM1537">
        <v>0</v>
      </c>
      <c r="AN1537">
        <v>0</v>
      </c>
      <c r="AO1537" t="s">
        <v>2965</v>
      </c>
      <c r="AP1537" t="s">
        <v>4817</v>
      </c>
      <c r="AQ1537" t="s">
        <v>4817</v>
      </c>
      <c r="AR1537" t="s">
        <v>7121</v>
      </c>
      <c r="AS1537" t="s">
        <v>7122</v>
      </c>
    </row>
    <row r="1538" spans="5:45" ht="17.25" customHeight="1">
      <c r="E1538" s="1403" t="str">
        <f t="shared" si="90"/>
        <v>A04AV215 Finishing Work Misc. Work Chain Link Fence Double Gate</v>
      </c>
      <c r="F1538" s="1403" t="str">
        <f t="shared" si="91"/>
        <v xml:space="preserve">A04AV215-00001 Finishing Work Misc. Work Chain Link Fence Double Gate Self-Standing Type, Double     w/ Frame, Fixing Accessories  </v>
      </c>
      <c r="G1538" s="1404" t="str" cm="1">
        <f t="array" ref="G1538:H1538">_xlfn.TEXTSPLIT(I1538,"-")</f>
        <v>A04AV215</v>
      </c>
      <c r="H1538" s="1404" t="str">
        <v>00001</v>
      </c>
      <c r="I1538" t="s">
        <v>7125</v>
      </c>
      <c r="J1538" t="s">
        <v>4288</v>
      </c>
      <c r="K1538" t="s">
        <v>5683</v>
      </c>
      <c r="L1538" t="s">
        <v>5684</v>
      </c>
      <c r="M1538" t="s">
        <v>6369</v>
      </c>
      <c r="N1538" t="s">
        <v>6997</v>
      </c>
      <c r="O1538" t="s">
        <v>7126</v>
      </c>
      <c r="P1538" t="s">
        <v>7127</v>
      </c>
      <c r="Q1538" t="s">
        <v>7128</v>
      </c>
      <c r="R1538" t="s">
        <v>7129</v>
      </c>
      <c r="S1538" t="s">
        <v>2965</v>
      </c>
      <c r="T1538">
        <v>0</v>
      </c>
      <c r="U1538" t="s">
        <v>2965</v>
      </c>
      <c r="V1538">
        <v>0</v>
      </c>
      <c r="W1538" t="s">
        <v>2965</v>
      </c>
      <c r="X1538">
        <v>0</v>
      </c>
      <c r="Y1538" t="s">
        <v>2965</v>
      </c>
      <c r="Z1538">
        <v>0</v>
      </c>
      <c r="AA1538" t="s">
        <v>4964</v>
      </c>
      <c r="AB1538" t="s">
        <v>7120</v>
      </c>
      <c r="AC1538" t="s">
        <v>2965</v>
      </c>
      <c r="AD1538">
        <v>0</v>
      </c>
      <c r="AE1538" t="s">
        <v>2965</v>
      </c>
      <c r="AF1538">
        <v>0</v>
      </c>
      <c r="AG1538">
        <v>0</v>
      </c>
      <c r="AH1538" t="s">
        <v>6094</v>
      </c>
      <c r="AI1538">
        <v>0</v>
      </c>
      <c r="AJ1538">
        <v>0</v>
      </c>
      <c r="AK1538">
        <v>0</v>
      </c>
      <c r="AL1538">
        <v>0</v>
      </c>
      <c r="AM1538">
        <v>0</v>
      </c>
      <c r="AN1538">
        <v>0</v>
      </c>
      <c r="AO1538" t="s">
        <v>2965</v>
      </c>
      <c r="AP1538" t="s">
        <v>4817</v>
      </c>
      <c r="AQ1538" t="s">
        <v>4817</v>
      </c>
      <c r="AR1538" t="s">
        <v>7130</v>
      </c>
      <c r="AS1538" t="s">
        <v>7125</v>
      </c>
    </row>
    <row r="1539" spans="5:45" ht="17.25" customHeight="1">
      <c r="E1539" s="1403" t="str">
        <f t="shared" si="90"/>
        <v>A04AV215 Finishing Work Misc. Work Chain Link Fence Double Gate</v>
      </c>
      <c r="F1539" s="1403" t="str">
        <f t="shared" si="91"/>
        <v xml:space="preserve">A04AV215-00002 Finishing Work Misc. Work Chain Link Fence Double Gate Frame Type, Double     w/ Frame, Fixing Accessories  </v>
      </c>
      <c r="G1539" s="1404" t="str" cm="1">
        <f t="array" ref="G1539:H1539">_xlfn.TEXTSPLIT(I1539,"-")</f>
        <v>A04AV215</v>
      </c>
      <c r="H1539" s="1404" t="str">
        <v>00002</v>
      </c>
      <c r="I1539" t="s">
        <v>7131</v>
      </c>
      <c r="J1539" t="s">
        <v>4288</v>
      </c>
      <c r="K1539" t="s">
        <v>5683</v>
      </c>
      <c r="L1539" t="s">
        <v>5684</v>
      </c>
      <c r="M1539" t="s">
        <v>6369</v>
      </c>
      <c r="N1539" t="s">
        <v>6997</v>
      </c>
      <c r="O1539" t="s">
        <v>7126</v>
      </c>
      <c r="P1539" t="s">
        <v>7127</v>
      </c>
      <c r="Q1539" t="s">
        <v>7132</v>
      </c>
      <c r="R1539" t="s">
        <v>7133</v>
      </c>
      <c r="S1539" t="s">
        <v>2965</v>
      </c>
      <c r="T1539">
        <v>0</v>
      </c>
      <c r="U1539" t="s">
        <v>2965</v>
      </c>
      <c r="V1539">
        <v>0</v>
      </c>
      <c r="W1539" t="s">
        <v>2965</v>
      </c>
      <c r="X1539">
        <v>0</v>
      </c>
      <c r="Y1539" t="s">
        <v>2965</v>
      </c>
      <c r="Z1539">
        <v>0</v>
      </c>
      <c r="AA1539" t="s">
        <v>4964</v>
      </c>
      <c r="AB1539" t="s">
        <v>7120</v>
      </c>
      <c r="AC1539" t="s">
        <v>2965</v>
      </c>
      <c r="AD1539">
        <v>0</v>
      </c>
      <c r="AE1539" t="s">
        <v>2965</v>
      </c>
      <c r="AF1539">
        <v>0</v>
      </c>
      <c r="AG1539">
        <v>0</v>
      </c>
      <c r="AH1539" t="s">
        <v>6094</v>
      </c>
      <c r="AI1539">
        <v>0</v>
      </c>
      <c r="AJ1539">
        <v>0</v>
      </c>
      <c r="AK1539">
        <v>0</v>
      </c>
      <c r="AL1539">
        <v>0</v>
      </c>
      <c r="AM1539">
        <v>0</v>
      </c>
      <c r="AN1539">
        <v>0</v>
      </c>
      <c r="AO1539" t="s">
        <v>2965</v>
      </c>
      <c r="AP1539" t="s">
        <v>4817</v>
      </c>
      <c r="AQ1539" t="s">
        <v>4817</v>
      </c>
      <c r="AR1539" t="s">
        <v>7130</v>
      </c>
      <c r="AS1539" t="s">
        <v>7131</v>
      </c>
    </row>
    <row r="1540" spans="5:45" ht="17.25" customHeight="1">
      <c r="E1540" s="1403" t="str">
        <f t="shared" si="90"/>
        <v>A04AV216 Finishing Work Misc. Work Metal Louvered Fence</v>
      </c>
      <c r="F1540" s="1403" t="str">
        <f t="shared" si="91"/>
        <v xml:space="preserve">A04AV216-00001 Finishing Work Misc. Work Metal Louvered Fence Self-Standing Type w/ Steel Frame     w/ Fixing Accessories  </v>
      </c>
      <c r="G1540" s="1404" t="str" cm="1">
        <f t="array" ref="G1540:H1540">_xlfn.TEXTSPLIT(I1540,"-")</f>
        <v>A04AV216</v>
      </c>
      <c r="H1540" s="1404" t="str">
        <v>00001</v>
      </c>
      <c r="I1540" t="s">
        <v>7134</v>
      </c>
      <c r="J1540" t="s">
        <v>4288</v>
      </c>
      <c r="K1540" t="s">
        <v>5683</v>
      </c>
      <c r="L1540" t="s">
        <v>5684</v>
      </c>
      <c r="M1540" t="s">
        <v>6369</v>
      </c>
      <c r="N1540" t="s">
        <v>6997</v>
      </c>
      <c r="O1540" t="s">
        <v>7135</v>
      </c>
      <c r="P1540" t="s">
        <v>7136</v>
      </c>
      <c r="Q1540" t="s">
        <v>7086</v>
      </c>
      <c r="R1540" t="s">
        <v>7087</v>
      </c>
      <c r="S1540" t="s">
        <v>2965</v>
      </c>
      <c r="T1540">
        <v>0</v>
      </c>
      <c r="U1540" t="s">
        <v>2965</v>
      </c>
      <c r="V1540">
        <v>0</v>
      </c>
      <c r="W1540" t="s">
        <v>2965</v>
      </c>
      <c r="X1540">
        <v>0</v>
      </c>
      <c r="Y1540" t="s">
        <v>2965</v>
      </c>
      <c r="Z1540">
        <v>0</v>
      </c>
      <c r="AA1540" t="s">
        <v>4423</v>
      </c>
      <c r="AB1540" t="s">
        <v>4424</v>
      </c>
      <c r="AC1540" t="s">
        <v>2965</v>
      </c>
      <c r="AD1540">
        <v>0</v>
      </c>
      <c r="AE1540" t="s">
        <v>2965</v>
      </c>
      <c r="AF1540">
        <v>0</v>
      </c>
      <c r="AG1540">
        <v>0</v>
      </c>
      <c r="AH1540" t="s">
        <v>7137</v>
      </c>
      <c r="AI1540">
        <v>0</v>
      </c>
      <c r="AJ1540">
        <v>0</v>
      </c>
      <c r="AK1540">
        <v>0</v>
      </c>
      <c r="AL1540">
        <v>0</v>
      </c>
      <c r="AM1540">
        <v>0</v>
      </c>
      <c r="AN1540">
        <v>0</v>
      </c>
      <c r="AO1540" t="s">
        <v>2965</v>
      </c>
      <c r="AP1540" t="s">
        <v>3423</v>
      </c>
      <c r="AQ1540" t="s">
        <v>3423</v>
      </c>
      <c r="AR1540" t="s">
        <v>7138</v>
      </c>
      <c r="AS1540" t="s">
        <v>7134</v>
      </c>
    </row>
    <row r="1541" spans="5:45" ht="17.25" customHeight="1">
      <c r="E1541" s="1403" t="str">
        <f t="shared" si="90"/>
        <v>A04AV216 Finishing Work Misc. Work Metal Louvered Fence</v>
      </c>
      <c r="F1541" s="1403" t="str">
        <f t="shared" si="91"/>
        <v xml:space="preserve">A04AV216-00002 Finishing Work Misc. Work Metal Louvered Fence Self-Standing Type w/ Galv. Steel Frame     w/ Fixing Accessories  </v>
      </c>
      <c r="G1541" s="1404" t="str" cm="1">
        <f t="array" ref="G1541:H1541">_xlfn.TEXTSPLIT(I1541,"-")</f>
        <v>A04AV216</v>
      </c>
      <c r="H1541" s="1404" t="str">
        <v>00002</v>
      </c>
      <c r="I1541" t="s">
        <v>7139</v>
      </c>
      <c r="J1541" t="s">
        <v>4288</v>
      </c>
      <c r="K1541" t="s">
        <v>5683</v>
      </c>
      <c r="L1541" t="s">
        <v>5684</v>
      </c>
      <c r="M1541" t="s">
        <v>6369</v>
      </c>
      <c r="N1541" t="s">
        <v>6997</v>
      </c>
      <c r="O1541" t="s">
        <v>7135</v>
      </c>
      <c r="P1541" t="s">
        <v>7136</v>
      </c>
      <c r="Q1541" t="s">
        <v>7140</v>
      </c>
      <c r="R1541" t="s">
        <v>7141</v>
      </c>
      <c r="S1541" t="s">
        <v>2965</v>
      </c>
      <c r="T1541">
        <v>0</v>
      </c>
      <c r="U1541" t="s">
        <v>2965</v>
      </c>
      <c r="V1541">
        <v>0</v>
      </c>
      <c r="W1541" t="s">
        <v>2965</v>
      </c>
      <c r="X1541">
        <v>0</v>
      </c>
      <c r="Y1541" t="s">
        <v>2965</v>
      </c>
      <c r="Z1541">
        <v>0</v>
      </c>
      <c r="AA1541" t="s">
        <v>4423</v>
      </c>
      <c r="AB1541" t="s">
        <v>4424</v>
      </c>
      <c r="AC1541" t="s">
        <v>2965</v>
      </c>
      <c r="AD1541">
        <v>0</v>
      </c>
      <c r="AE1541" t="s">
        <v>2965</v>
      </c>
      <c r="AF1541">
        <v>0</v>
      </c>
      <c r="AG1541">
        <v>0</v>
      </c>
      <c r="AH1541" t="s">
        <v>7137</v>
      </c>
      <c r="AI1541">
        <v>0</v>
      </c>
      <c r="AJ1541">
        <v>0</v>
      </c>
      <c r="AK1541">
        <v>0</v>
      </c>
      <c r="AL1541">
        <v>0</v>
      </c>
      <c r="AM1541">
        <v>0</v>
      </c>
      <c r="AN1541">
        <v>0</v>
      </c>
      <c r="AO1541" t="s">
        <v>2965</v>
      </c>
      <c r="AP1541" t="s">
        <v>3423</v>
      </c>
      <c r="AQ1541" t="s">
        <v>3423</v>
      </c>
      <c r="AR1541" t="s">
        <v>7138</v>
      </c>
      <c r="AS1541" t="s">
        <v>7139</v>
      </c>
    </row>
    <row r="1542" spans="5:45" ht="17.25" customHeight="1">
      <c r="E1542" s="1403" t="str">
        <f t="shared" si="90"/>
        <v>A04AV216 Finishing Work Misc. Work Metal Louvered Fence</v>
      </c>
      <c r="F1542" s="1403" t="str">
        <f t="shared" si="91"/>
        <v xml:space="preserve">A04AV216-00003 Finishing Work Misc. Work Metal Louvered Fence Self-Standing Type w/ Aluminum Frame     w/ Fixing Accessories  </v>
      </c>
      <c r="G1542" s="1404" t="str" cm="1">
        <f t="array" ref="G1542:H1542">_xlfn.TEXTSPLIT(I1542,"-")</f>
        <v>A04AV216</v>
      </c>
      <c r="H1542" s="1404" t="str">
        <v>00003</v>
      </c>
      <c r="I1542" t="s">
        <v>7142</v>
      </c>
      <c r="J1542" t="s">
        <v>4288</v>
      </c>
      <c r="K1542" t="s">
        <v>5683</v>
      </c>
      <c r="L1542" t="s">
        <v>5684</v>
      </c>
      <c r="M1542" t="s">
        <v>6369</v>
      </c>
      <c r="N1542" t="s">
        <v>6997</v>
      </c>
      <c r="O1542" t="s">
        <v>7135</v>
      </c>
      <c r="P1542" t="s">
        <v>7136</v>
      </c>
      <c r="Q1542" t="s">
        <v>7143</v>
      </c>
      <c r="R1542" t="s">
        <v>7144</v>
      </c>
      <c r="S1542" t="s">
        <v>2965</v>
      </c>
      <c r="T1542">
        <v>0</v>
      </c>
      <c r="U1542" t="s">
        <v>2965</v>
      </c>
      <c r="V1542">
        <v>0</v>
      </c>
      <c r="W1542" t="s">
        <v>2965</v>
      </c>
      <c r="X1542">
        <v>0</v>
      </c>
      <c r="Y1542" t="s">
        <v>2965</v>
      </c>
      <c r="Z1542">
        <v>0</v>
      </c>
      <c r="AA1542" t="s">
        <v>4423</v>
      </c>
      <c r="AB1542" t="s">
        <v>4424</v>
      </c>
      <c r="AC1542" t="s">
        <v>2965</v>
      </c>
      <c r="AD1542">
        <v>0</v>
      </c>
      <c r="AE1542" t="s">
        <v>2965</v>
      </c>
      <c r="AF1542">
        <v>0</v>
      </c>
      <c r="AG1542">
        <v>0</v>
      </c>
      <c r="AH1542" t="s">
        <v>7137</v>
      </c>
      <c r="AI1542">
        <v>0</v>
      </c>
      <c r="AJ1542">
        <v>0</v>
      </c>
      <c r="AK1542">
        <v>0</v>
      </c>
      <c r="AL1542">
        <v>0</v>
      </c>
      <c r="AM1542">
        <v>0</v>
      </c>
      <c r="AN1542">
        <v>0</v>
      </c>
      <c r="AO1542" t="s">
        <v>2965</v>
      </c>
      <c r="AP1542" t="s">
        <v>3423</v>
      </c>
      <c r="AQ1542" t="s">
        <v>3423</v>
      </c>
      <c r="AR1542" t="s">
        <v>7138</v>
      </c>
      <c r="AS1542" t="s">
        <v>7142</v>
      </c>
    </row>
    <row r="1543" spans="5:45" ht="17.25" customHeight="1">
      <c r="E1543" s="1403" t="str">
        <f t="shared" si="90"/>
        <v>A04AV217 Finishing Work Misc. Work Metal Louvered Fence Single Gate</v>
      </c>
      <c r="F1543" s="1403" t="str">
        <f t="shared" si="91"/>
        <v xml:space="preserve">A04AV217-00001 Finishing Work Misc. Work Metal Louvered Fence Single Gate Self-Standing Type w/ Steel Frame     w/ Frame, Fixing Accessories  </v>
      </c>
      <c r="G1543" s="1404" t="str" cm="1">
        <f t="array" ref="G1543:H1543">_xlfn.TEXTSPLIT(I1543,"-")</f>
        <v>A04AV217</v>
      </c>
      <c r="H1543" s="1404" t="str">
        <v>00001</v>
      </c>
      <c r="I1543" t="s">
        <v>7145</v>
      </c>
      <c r="J1543" t="s">
        <v>4288</v>
      </c>
      <c r="K1543" t="s">
        <v>5683</v>
      </c>
      <c r="L1543" t="s">
        <v>5684</v>
      </c>
      <c r="M1543" t="s">
        <v>6369</v>
      </c>
      <c r="N1543" t="s">
        <v>6997</v>
      </c>
      <c r="O1543" t="s">
        <v>7146</v>
      </c>
      <c r="P1543" t="s">
        <v>7147</v>
      </c>
      <c r="Q1543" t="s">
        <v>7086</v>
      </c>
      <c r="R1543" t="s">
        <v>7087</v>
      </c>
      <c r="S1543" t="s">
        <v>2965</v>
      </c>
      <c r="T1543">
        <v>0</v>
      </c>
      <c r="U1543" t="s">
        <v>2965</v>
      </c>
      <c r="V1543">
        <v>0</v>
      </c>
      <c r="W1543" t="s">
        <v>2965</v>
      </c>
      <c r="X1543">
        <v>0</v>
      </c>
      <c r="Y1543" t="s">
        <v>2965</v>
      </c>
      <c r="Z1543">
        <v>0</v>
      </c>
      <c r="AA1543" t="s">
        <v>4964</v>
      </c>
      <c r="AB1543" t="s">
        <v>7120</v>
      </c>
      <c r="AC1543" t="s">
        <v>2965</v>
      </c>
      <c r="AD1543">
        <v>0</v>
      </c>
      <c r="AE1543" t="s">
        <v>2965</v>
      </c>
      <c r="AF1543">
        <v>0</v>
      </c>
      <c r="AG1543">
        <v>0</v>
      </c>
      <c r="AH1543" t="s">
        <v>6094</v>
      </c>
      <c r="AI1543">
        <v>0</v>
      </c>
      <c r="AJ1543">
        <v>0</v>
      </c>
      <c r="AK1543">
        <v>0</v>
      </c>
      <c r="AL1543">
        <v>0</v>
      </c>
      <c r="AM1543">
        <v>0</v>
      </c>
      <c r="AN1543">
        <v>0</v>
      </c>
      <c r="AO1543" t="s">
        <v>2965</v>
      </c>
      <c r="AP1543" t="s">
        <v>4817</v>
      </c>
      <c r="AQ1543" t="s">
        <v>4817</v>
      </c>
      <c r="AR1543" t="s">
        <v>7148</v>
      </c>
      <c r="AS1543" t="s">
        <v>7145</v>
      </c>
    </row>
    <row r="1544" spans="5:45" ht="17.25" customHeight="1">
      <c r="E1544" s="1403" t="str">
        <f t="shared" ref="E1544:E1607" si="93">G1544&amp;" "&amp;L1544&amp;" "&amp;N1544&amp;" "&amp;P1544</f>
        <v>A04AV217 Finishing Work Misc. Work Metal Louvered Fence Single Gate</v>
      </c>
      <c r="F1544" s="1403" t="str">
        <f t="shared" si="91"/>
        <v xml:space="preserve">A04AV217-00002 Finishing Work Misc. Work Metal Louvered Fence Single Gate Self-Standing Type w/ Galv. Steel Frame     w/ Frame, Fixing Accessories  </v>
      </c>
      <c r="G1544" s="1404" t="str" cm="1">
        <f t="array" ref="G1544:H1544">_xlfn.TEXTSPLIT(I1544,"-")</f>
        <v>A04AV217</v>
      </c>
      <c r="H1544" s="1404" t="str">
        <v>00002</v>
      </c>
      <c r="I1544" t="s">
        <v>7149</v>
      </c>
      <c r="J1544" t="s">
        <v>4288</v>
      </c>
      <c r="K1544" t="s">
        <v>5683</v>
      </c>
      <c r="L1544" t="s">
        <v>5684</v>
      </c>
      <c r="M1544" t="s">
        <v>6369</v>
      </c>
      <c r="N1544" t="s">
        <v>6997</v>
      </c>
      <c r="O1544" t="s">
        <v>7146</v>
      </c>
      <c r="P1544" t="s">
        <v>7147</v>
      </c>
      <c r="Q1544" t="s">
        <v>7140</v>
      </c>
      <c r="R1544" t="s">
        <v>7141</v>
      </c>
      <c r="S1544" t="s">
        <v>2965</v>
      </c>
      <c r="T1544">
        <v>0</v>
      </c>
      <c r="U1544" t="s">
        <v>2965</v>
      </c>
      <c r="V1544">
        <v>0</v>
      </c>
      <c r="W1544" t="s">
        <v>2965</v>
      </c>
      <c r="X1544">
        <v>0</v>
      </c>
      <c r="Y1544" t="s">
        <v>2965</v>
      </c>
      <c r="Z1544">
        <v>0</v>
      </c>
      <c r="AA1544" t="s">
        <v>4964</v>
      </c>
      <c r="AB1544" t="s">
        <v>7120</v>
      </c>
      <c r="AC1544" t="s">
        <v>2965</v>
      </c>
      <c r="AD1544">
        <v>0</v>
      </c>
      <c r="AE1544" t="s">
        <v>2965</v>
      </c>
      <c r="AF1544">
        <v>0</v>
      </c>
      <c r="AG1544">
        <v>0</v>
      </c>
      <c r="AH1544" t="s">
        <v>6094</v>
      </c>
      <c r="AI1544">
        <v>0</v>
      </c>
      <c r="AJ1544">
        <v>0</v>
      </c>
      <c r="AK1544">
        <v>0</v>
      </c>
      <c r="AL1544">
        <v>0</v>
      </c>
      <c r="AM1544">
        <v>0</v>
      </c>
      <c r="AN1544">
        <v>0</v>
      </c>
      <c r="AO1544" t="s">
        <v>2965</v>
      </c>
      <c r="AP1544" t="s">
        <v>4817</v>
      </c>
      <c r="AQ1544" t="s">
        <v>4817</v>
      </c>
      <c r="AR1544" t="s">
        <v>7148</v>
      </c>
      <c r="AS1544" t="s">
        <v>7149</v>
      </c>
    </row>
    <row r="1545" spans="5:45" ht="17.25" customHeight="1">
      <c r="E1545" s="1403" t="str">
        <f t="shared" si="93"/>
        <v>A04AV217 Finishing Work Misc. Work Metal Louvered Fence Single Gate</v>
      </c>
      <c r="F1545" s="1403" t="str">
        <f t="shared" ref="F1545:F1608" si="94">IF(I1545=0,"",I1545)&amp;" "&amp;IF(L1545=0,"",L1545)&amp;" "&amp;IF(N1545=0,"",N1545)&amp;" "&amp;IF(P1545=0,"",P1545)&amp;" "&amp;IF(R1545=0,"",R1545)&amp;" "&amp;IF(T1545=0,"",T1545)&amp;" "&amp;IF(V1545=0,"",V1545)&amp;" "&amp;IF(X1545=0,"",X1545)&amp;" "&amp;IF(Z1545=0,"",Z1545)&amp;" "&amp;IF(AB1545=0,"",AB1545)&amp;" "&amp;IF(AD1545=0,"",AD1545)&amp;" "&amp;IF(AF1545=0,"",AF1545)</f>
        <v xml:space="preserve">A04AV217-00003 Finishing Work Misc. Work Metal Louvered Fence Single Gate Self-Standing Type w/ Aluminum Frame     w/ Frame, Fixing Accessories  </v>
      </c>
      <c r="G1545" s="1404" t="str" cm="1">
        <f t="array" ref="G1545:H1545">_xlfn.TEXTSPLIT(I1545,"-")</f>
        <v>A04AV217</v>
      </c>
      <c r="H1545" s="1404" t="str">
        <v>00003</v>
      </c>
      <c r="I1545" t="s">
        <v>7150</v>
      </c>
      <c r="J1545" t="s">
        <v>4288</v>
      </c>
      <c r="K1545" t="s">
        <v>5683</v>
      </c>
      <c r="L1545" t="s">
        <v>5684</v>
      </c>
      <c r="M1545" t="s">
        <v>6369</v>
      </c>
      <c r="N1545" t="s">
        <v>6997</v>
      </c>
      <c r="O1545" t="s">
        <v>7146</v>
      </c>
      <c r="P1545" t="s">
        <v>7147</v>
      </c>
      <c r="Q1545" t="s">
        <v>7143</v>
      </c>
      <c r="R1545" t="s">
        <v>7144</v>
      </c>
      <c r="S1545" t="s">
        <v>2965</v>
      </c>
      <c r="T1545">
        <v>0</v>
      </c>
      <c r="U1545" t="s">
        <v>2965</v>
      </c>
      <c r="V1545">
        <v>0</v>
      </c>
      <c r="W1545" t="s">
        <v>2965</v>
      </c>
      <c r="X1545">
        <v>0</v>
      </c>
      <c r="Y1545" t="s">
        <v>2965</v>
      </c>
      <c r="Z1545">
        <v>0</v>
      </c>
      <c r="AA1545" t="s">
        <v>4964</v>
      </c>
      <c r="AB1545" t="s">
        <v>7120</v>
      </c>
      <c r="AC1545" t="s">
        <v>2965</v>
      </c>
      <c r="AD1545">
        <v>0</v>
      </c>
      <c r="AE1545" t="s">
        <v>2965</v>
      </c>
      <c r="AF1545">
        <v>0</v>
      </c>
      <c r="AG1545">
        <v>0</v>
      </c>
      <c r="AH1545" t="s">
        <v>6094</v>
      </c>
      <c r="AI1545">
        <v>0</v>
      </c>
      <c r="AJ1545">
        <v>0</v>
      </c>
      <c r="AK1545">
        <v>0</v>
      </c>
      <c r="AL1545">
        <v>0</v>
      </c>
      <c r="AM1545">
        <v>0</v>
      </c>
      <c r="AN1545">
        <v>0</v>
      </c>
      <c r="AO1545" t="s">
        <v>2965</v>
      </c>
      <c r="AP1545" t="s">
        <v>4817</v>
      </c>
      <c r="AQ1545" t="s">
        <v>4817</v>
      </c>
      <c r="AR1545" t="s">
        <v>7148</v>
      </c>
      <c r="AS1545" t="s">
        <v>7150</v>
      </c>
    </row>
    <row r="1546" spans="5:45" ht="17.25" customHeight="1">
      <c r="E1546" s="1403" t="str">
        <f t="shared" si="93"/>
        <v>A04AV218 Finishing Work Misc. Work Metal Louvered Fence Double Gate</v>
      </c>
      <c r="F1546" s="1403" t="str">
        <f t="shared" si="94"/>
        <v xml:space="preserve">A04AV218-00001 Finishing Work Misc. Work Metal Louvered Fence Double Gate Self-Standing Type w/ Steel Frame     w/ Frame, Fixing Accessories  </v>
      </c>
      <c r="G1546" s="1404" t="str" cm="1">
        <f t="array" ref="G1546:H1546">_xlfn.TEXTSPLIT(I1546,"-")</f>
        <v>A04AV218</v>
      </c>
      <c r="H1546" s="1404" t="str">
        <v>00001</v>
      </c>
      <c r="I1546" t="s">
        <v>7151</v>
      </c>
      <c r="J1546" t="s">
        <v>4288</v>
      </c>
      <c r="K1546" t="s">
        <v>5683</v>
      </c>
      <c r="L1546" t="s">
        <v>5684</v>
      </c>
      <c r="M1546" t="s">
        <v>6369</v>
      </c>
      <c r="N1546" t="s">
        <v>6997</v>
      </c>
      <c r="O1546" t="s">
        <v>7152</v>
      </c>
      <c r="P1546" t="s">
        <v>7153</v>
      </c>
      <c r="Q1546" t="s">
        <v>7086</v>
      </c>
      <c r="R1546" t="s">
        <v>7087</v>
      </c>
      <c r="S1546" t="s">
        <v>2965</v>
      </c>
      <c r="T1546">
        <v>0</v>
      </c>
      <c r="U1546" t="s">
        <v>2965</v>
      </c>
      <c r="V1546">
        <v>0</v>
      </c>
      <c r="W1546" t="s">
        <v>2965</v>
      </c>
      <c r="X1546">
        <v>0</v>
      </c>
      <c r="Y1546" t="s">
        <v>2965</v>
      </c>
      <c r="Z1546">
        <v>0</v>
      </c>
      <c r="AA1546" t="s">
        <v>4964</v>
      </c>
      <c r="AB1546" t="s">
        <v>7120</v>
      </c>
      <c r="AC1546" t="s">
        <v>2965</v>
      </c>
      <c r="AD1546">
        <v>0</v>
      </c>
      <c r="AE1546" t="s">
        <v>2965</v>
      </c>
      <c r="AF1546">
        <v>0</v>
      </c>
      <c r="AG1546">
        <v>0</v>
      </c>
      <c r="AH1546" t="s">
        <v>6094</v>
      </c>
      <c r="AI1546">
        <v>0</v>
      </c>
      <c r="AJ1546">
        <v>0</v>
      </c>
      <c r="AK1546">
        <v>0</v>
      </c>
      <c r="AL1546">
        <v>0</v>
      </c>
      <c r="AM1546">
        <v>0</v>
      </c>
      <c r="AN1546">
        <v>0</v>
      </c>
      <c r="AO1546" t="s">
        <v>2965</v>
      </c>
      <c r="AP1546" t="s">
        <v>4817</v>
      </c>
      <c r="AQ1546" t="s">
        <v>4817</v>
      </c>
      <c r="AR1546" t="s">
        <v>7154</v>
      </c>
      <c r="AS1546" t="s">
        <v>7151</v>
      </c>
    </row>
    <row r="1547" spans="5:45" ht="17.25" customHeight="1">
      <c r="E1547" s="1403" t="str">
        <f t="shared" si="93"/>
        <v>A04AV218 Finishing Work Misc. Work Metal Louvered Fence Double Gate</v>
      </c>
      <c r="F1547" s="1403" t="str">
        <f t="shared" si="94"/>
        <v xml:space="preserve">A04AV218-00002 Finishing Work Misc. Work Metal Louvered Fence Double Gate Self-Standing Type w/ Galv. Steel Frame     w/ Frame, Fixing Accessories  </v>
      </c>
      <c r="G1547" s="1404" t="str" cm="1">
        <f t="array" ref="G1547:H1547">_xlfn.TEXTSPLIT(I1547,"-")</f>
        <v>A04AV218</v>
      </c>
      <c r="H1547" s="1404" t="str">
        <v>00002</v>
      </c>
      <c r="I1547" t="s">
        <v>7155</v>
      </c>
      <c r="J1547" t="s">
        <v>4288</v>
      </c>
      <c r="K1547" t="s">
        <v>5683</v>
      </c>
      <c r="L1547" t="s">
        <v>5684</v>
      </c>
      <c r="M1547" t="s">
        <v>6369</v>
      </c>
      <c r="N1547" t="s">
        <v>6997</v>
      </c>
      <c r="O1547" t="s">
        <v>7152</v>
      </c>
      <c r="P1547" t="s">
        <v>7153</v>
      </c>
      <c r="Q1547" t="s">
        <v>7140</v>
      </c>
      <c r="R1547" t="s">
        <v>7141</v>
      </c>
      <c r="S1547" t="s">
        <v>2965</v>
      </c>
      <c r="T1547">
        <v>0</v>
      </c>
      <c r="U1547" t="s">
        <v>2965</v>
      </c>
      <c r="V1547">
        <v>0</v>
      </c>
      <c r="W1547" t="s">
        <v>2965</v>
      </c>
      <c r="X1547">
        <v>0</v>
      </c>
      <c r="Y1547" t="s">
        <v>2965</v>
      </c>
      <c r="Z1547">
        <v>0</v>
      </c>
      <c r="AA1547" t="s">
        <v>4964</v>
      </c>
      <c r="AB1547" t="s">
        <v>7120</v>
      </c>
      <c r="AC1547" t="s">
        <v>2965</v>
      </c>
      <c r="AD1547">
        <v>0</v>
      </c>
      <c r="AE1547" t="s">
        <v>2965</v>
      </c>
      <c r="AF1547">
        <v>0</v>
      </c>
      <c r="AG1547">
        <v>0</v>
      </c>
      <c r="AH1547" t="s">
        <v>6094</v>
      </c>
      <c r="AI1547">
        <v>0</v>
      </c>
      <c r="AJ1547">
        <v>0</v>
      </c>
      <c r="AK1547">
        <v>0</v>
      </c>
      <c r="AL1547">
        <v>0</v>
      </c>
      <c r="AM1547">
        <v>0</v>
      </c>
      <c r="AN1547">
        <v>0</v>
      </c>
      <c r="AO1547" t="s">
        <v>2965</v>
      </c>
      <c r="AP1547" t="s">
        <v>4817</v>
      </c>
      <c r="AQ1547" t="s">
        <v>4817</v>
      </c>
      <c r="AR1547" t="s">
        <v>7154</v>
      </c>
      <c r="AS1547" t="s">
        <v>7155</v>
      </c>
    </row>
    <row r="1548" spans="5:45" ht="17.25" customHeight="1">
      <c r="E1548" s="1403" t="str">
        <f t="shared" si="93"/>
        <v>A04AV218 Finishing Work Misc. Work Metal Louvered Fence Double Gate</v>
      </c>
      <c r="F1548" s="1403" t="str">
        <f t="shared" si="94"/>
        <v xml:space="preserve">A04AV218-00003 Finishing Work Misc. Work Metal Louvered Fence Double Gate Self-Standing Type w/ Aluminum Frame     w/ Frame, Fixing Accessories  </v>
      </c>
      <c r="G1548" s="1404" t="str" cm="1">
        <f t="array" ref="G1548:H1548">_xlfn.TEXTSPLIT(I1548,"-")</f>
        <v>A04AV218</v>
      </c>
      <c r="H1548" s="1404" t="str">
        <v>00003</v>
      </c>
      <c r="I1548" t="s">
        <v>7156</v>
      </c>
      <c r="J1548" t="s">
        <v>4288</v>
      </c>
      <c r="K1548" t="s">
        <v>5683</v>
      </c>
      <c r="L1548" t="s">
        <v>5684</v>
      </c>
      <c r="M1548" t="s">
        <v>6369</v>
      </c>
      <c r="N1548" t="s">
        <v>6997</v>
      </c>
      <c r="O1548" t="s">
        <v>7152</v>
      </c>
      <c r="P1548" t="s">
        <v>7153</v>
      </c>
      <c r="Q1548" t="s">
        <v>7143</v>
      </c>
      <c r="R1548" t="s">
        <v>7144</v>
      </c>
      <c r="S1548" t="s">
        <v>2965</v>
      </c>
      <c r="T1548">
        <v>0</v>
      </c>
      <c r="U1548" t="s">
        <v>2965</v>
      </c>
      <c r="V1548">
        <v>0</v>
      </c>
      <c r="W1548" t="s">
        <v>2965</v>
      </c>
      <c r="X1548">
        <v>0</v>
      </c>
      <c r="Y1548" t="s">
        <v>2965</v>
      </c>
      <c r="Z1548">
        <v>0</v>
      </c>
      <c r="AA1548" t="s">
        <v>4964</v>
      </c>
      <c r="AB1548" t="s">
        <v>7120</v>
      </c>
      <c r="AC1548" t="s">
        <v>2965</v>
      </c>
      <c r="AD1548">
        <v>0</v>
      </c>
      <c r="AE1548" t="s">
        <v>2965</v>
      </c>
      <c r="AF1548">
        <v>0</v>
      </c>
      <c r="AG1548">
        <v>0</v>
      </c>
      <c r="AH1548" t="s">
        <v>6094</v>
      </c>
      <c r="AI1548">
        <v>0</v>
      </c>
      <c r="AJ1548">
        <v>0</v>
      </c>
      <c r="AK1548">
        <v>0</v>
      </c>
      <c r="AL1548">
        <v>0</v>
      </c>
      <c r="AM1548">
        <v>0</v>
      </c>
      <c r="AN1548">
        <v>0</v>
      </c>
      <c r="AO1548" t="s">
        <v>2965</v>
      </c>
      <c r="AP1548" t="s">
        <v>4817</v>
      </c>
      <c r="AQ1548" t="s">
        <v>4817</v>
      </c>
      <c r="AR1548" t="s">
        <v>7154</v>
      </c>
      <c r="AS1548" t="s">
        <v>7156</v>
      </c>
    </row>
    <row r="1549" spans="5:45" ht="17.25" customHeight="1">
      <c r="E1549" s="1403" t="str">
        <f t="shared" si="93"/>
        <v>A04AV219 Finishing Work Misc. Work Steel Bollard</v>
      </c>
      <c r="F1549" s="1403" t="str">
        <f t="shared" si="94"/>
        <v xml:space="preserve">A04AV219-00001 Finishing Work Misc. Work Steel Bollard Fixed Type     w/ Paint, Concrete Fill  </v>
      </c>
      <c r="G1549" s="1404" t="str" cm="1">
        <f t="array" ref="G1549:H1549">_xlfn.TEXTSPLIT(I1549,"-")</f>
        <v>A04AV219</v>
      </c>
      <c r="H1549" s="1404" t="str">
        <v>00001</v>
      </c>
      <c r="I1549" t="s">
        <v>7157</v>
      </c>
      <c r="J1549" t="s">
        <v>4288</v>
      </c>
      <c r="K1549" t="s">
        <v>5683</v>
      </c>
      <c r="L1549" t="s">
        <v>5684</v>
      </c>
      <c r="M1549" t="s">
        <v>6369</v>
      </c>
      <c r="N1549" t="s">
        <v>6997</v>
      </c>
      <c r="O1549" t="s">
        <v>7158</v>
      </c>
      <c r="P1549" t="s">
        <v>7159</v>
      </c>
      <c r="Q1549" t="s">
        <v>7160</v>
      </c>
      <c r="R1549" t="s">
        <v>7161</v>
      </c>
      <c r="S1549" t="s">
        <v>2965</v>
      </c>
      <c r="T1549">
        <v>0</v>
      </c>
      <c r="U1549" t="s">
        <v>2965</v>
      </c>
      <c r="V1549">
        <v>0</v>
      </c>
      <c r="W1549" t="s">
        <v>2965</v>
      </c>
      <c r="X1549">
        <v>0</v>
      </c>
      <c r="Y1549" t="s">
        <v>2965</v>
      </c>
      <c r="Z1549">
        <v>0</v>
      </c>
      <c r="AA1549" t="s">
        <v>4967</v>
      </c>
      <c r="AB1549" t="s">
        <v>7162</v>
      </c>
      <c r="AC1549" t="s">
        <v>2965</v>
      </c>
      <c r="AD1549">
        <v>0</v>
      </c>
      <c r="AE1549" t="s">
        <v>2965</v>
      </c>
      <c r="AF1549">
        <v>0</v>
      </c>
      <c r="AG1549">
        <v>0</v>
      </c>
      <c r="AH1549" t="s">
        <v>7163</v>
      </c>
      <c r="AI1549">
        <v>0</v>
      </c>
      <c r="AJ1549">
        <v>0</v>
      </c>
      <c r="AK1549">
        <v>0</v>
      </c>
      <c r="AL1549">
        <v>0</v>
      </c>
      <c r="AM1549">
        <v>0</v>
      </c>
      <c r="AN1549">
        <v>0</v>
      </c>
      <c r="AO1549" t="s">
        <v>2965</v>
      </c>
      <c r="AP1549" t="s">
        <v>4817</v>
      </c>
      <c r="AQ1549" t="s">
        <v>4817</v>
      </c>
      <c r="AR1549" t="s">
        <v>7164</v>
      </c>
      <c r="AS1549" t="s">
        <v>7157</v>
      </c>
    </row>
    <row r="1550" spans="5:45" ht="17.25" customHeight="1">
      <c r="E1550" s="1403" t="str">
        <f t="shared" si="93"/>
        <v>A04AV219 Finishing Work Misc. Work Steel Bollard</v>
      </c>
      <c r="F1550" s="1403" t="str">
        <f t="shared" si="94"/>
        <v xml:space="preserve">A04AV219-00002 Finishing Work Misc. Work Steel Bollard Removable Type     w/ Paint, Concrete Fill  </v>
      </c>
      <c r="G1550" s="1404" t="str" cm="1">
        <f t="array" ref="G1550:H1550">_xlfn.TEXTSPLIT(I1550,"-")</f>
        <v>A04AV219</v>
      </c>
      <c r="H1550" s="1404" t="str">
        <v>00002</v>
      </c>
      <c r="I1550" t="s">
        <v>7165</v>
      </c>
      <c r="J1550" t="s">
        <v>4288</v>
      </c>
      <c r="K1550" t="s">
        <v>5683</v>
      </c>
      <c r="L1550" t="s">
        <v>5684</v>
      </c>
      <c r="M1550" t="s">
        <v>6369</v>
      </c>
      <c r="N1550" t="s">
        <v>6997</v>
      </c>
      <c r="O1550" t="s">
        <v>7158</v>
      </c>
      <c r="P1550" t="s">
        <v>7159</v>
      </c>
      <c r="Q1550" t="s">
        <v>7166</v>
      </c>
      <c r="R1550" t="s">
        <v>7167</v>
      </c>
      <c r="S1550" t="s">
        <v>2965</v>
      </c>
      <c r="T1550">
        <v>0</v>
      </c>
      <c r="U1550" t="s">
        <v>2965</v>
      </c>
      <c r="V1550">
        <v>0</v>
      </c>
      <c r="W1550" t="s">
        <v>2965</v>
      </c>
      <c r="X1550">
        <v>0</v>
      </c>
      <c r="Y1550" t="s">
        <v>2965</v>
      </c>
      <c r="Z1550">
        <v>0</v>
      </c>
      <c r="AA1550" t="s">
        <v>4967</v>
      </c>
      <c r="AB1550" t="s">
        <v>7162</v>
      </c>
      <c r="AC1550" t="s">
        <v>2965</v>
      </c>
      <c r="AD1550">
        <v>0</v>
      </c>
      <c r="AE1550" t="s">
        <v>2965</v>
      </c>
      <c r="AF1550">
        <v>0</v>
      </c>
      <c r="AG1550">
        <v>0</v>
      </c>
      <c r="AH1550" t="s">
        <v>7163</v>
      </c>
      <c r="AI1550">
        <v>0</v>
      </c>
      <c r="AJ1550">
        <v>0</v>
      </c>
      <c r="AK1550">
        <v>0</v>
      </c>
      <c r="AL1550">
        <v>0</v>
      </c>
      <c r="AM1550">
        <v>0</v>
      </c>
      <c r="AN1550">
        <v>0</v>
      </c>
      <c r="AO1550" t="s">
        <v>2965</v>
      </c>
      <c r="AP1550" t="s">
        <v>4817</v>
      </c>
      <c r="AQ1550" t="s">
        <v>4817</v>
      </c>
      <c r="AR1550" t="s">
        <v>7164</v>
      </c>
      <c r="AS1550" t="s">
        <v>7165</v>
      </c>
    </row>
    <row r="1551" spans="5:45" ht="17.25" customHeight="1">
      <c r="E1551" s="1403" t="str">
        <f t="shared" si="93"/>
        <v>A04AV220 Finishing Work Misc. Work Building Signage</v>
      </c>
      <c r="F1551" s="1403" t="str">
        <f t="shared" si="94"/>
        <v xml:space="preserve">A04AV220-00001 Finishing Work Misc. Work Building Signage        </v>
      </c>
      <c r="G1551" s="1404" t="str" cm="1">
        <f t="array" ref="G1551:H1551">_xlfn.TEXTSPLIT(I1551,"-")</f>
        <v>A04AV220</v>
      </c>
      <c r="H1551" s="1404" t="str">
        <v>00001</v>
      </c>
      <c r="I1551" t="s">
        <v>7168</v>
      </c>
      <c r="J1551" t="s">
        <v>4288</v>
      </c>
      <c r="K1551" t="s">
        <v>5683</v>
      </c>
      <c r="L1551" t="s">
        <v>5684</v>
      </c>
      <c r="M1551" t="s">
        <v>6369</v>
      </c>
      <c r="N1551" t="s">
        <v>6997</v>
      </c>
      <c r="O1551" t="s">
        <v>7169</v>
      </c>
      <c r="P1551" t="s">
        <v>7170</v>
      </c>
      <c r="Q1551" t="s">
        <v>2965</v>
      </c>
      <c r="R1551">
        <v>0</v>
      </c>
      <c r="S1551" t="s">
        <v>2965</v>
      </c>
      <c r="T1551">
        <v>0</v>
      </c>
      <c r="U1551" t="s">
        <v>2965</v>
      </c>
      <c r="V1551">
        <v>0</v>
      </c>
      <c r="W1551" t="s">
        <v>2965</v>
      </c>
      <c r="X1551">
        <v>0</v>
      </c>
      <c r="Y1551" t="s">
        <v>2965</v>
      </c>
      <c r="Z1551">
        <v>0</v>
      </c>
      <c r="AA1551" t="s">
        <v>2965</v>
      </c>
      <c r="AB1551" t="s">
        <v>2965</v>
      </c>
      <c r="AC1551" t="s">
        <v>2965</v>
      </c>
      <c r="AD1551">
        <v>0</v>
      </c>
      <c r="AE1551" t="s">
        <v>2965</v>
      </c>
      <c r="AF1551" t="s">
        <v>2965</v>
      </c>
      <c r="AG1551">
        <v>0</v>
      </c>
      <c r="AH1551" t="s">
        <v>2965</v>
      </c>
      <c r="AI1551">
        <v>0</v>
      </c>
      <c r="AJ1551">
        <v>0</v>
      </c>
      <c r="AK1551">
        <v>0</v>
      </c>
      <c r="AL1551">
        <v>0</v>
      </c>
      <c r="AM1551">
        <v>0</v>
      </c>
      <c r="AN1551">
        <v>0</v>
      </c>
      <c r="AO1551" t="s">
        <v>2965</v>
      </c>
      <c r="AP1551" t="s">
        <v>5336</v>
      </c>
      <c r="AQ1551" t="s">
        <v>5336</v>
      </c>
      <c r="AR1551" t="s">
        <v>7171</v>
      </c>
      <c r="AS1551" t="s">
        <v>7168</v>
      </c>
    </row>
    <row r="1552" spans="5:45" ht="17.25" customHeight="1">
      <c r="E1552" s="1403" t="str">
        <f t="shared" si="93"/>
        <v>A04AV221 Finishing Work Misc. Work Room Signage</v>
      </c>
      <c r="F1552" s="1403" t="str">
        <f t="shared" si="94"/>
        <v xml:space="preserve">A04AV221-00001 Finishing Work Misc. Work Room Signage        </v>
      </c>
      <c r="G1552" s="1404" t="str" cm="1">
        <f t="array" ref="G1552:H1552">_xlfn.TEXTSPLIT(I1552,"-")</f>
        <v>A04AV221</v>
      </c>
      <c r="H1552" s="1404" t="str">
        <v>00001</v>
      </c>
      <c r="I1552" t="s">
        <v>7172</v>
      </c>
      <c r="J1552" t="s">
        <v>4288</v>
      </c>
      <c r="K1552" t="s">
        <v>5683</v>
      </c>
      <c r="L1552" t="s">
        <v>5684</v>
      </c>
      <c r="M1552" t="s">
        <v>6369</v>
      </c>
      <c r="N1552" t="s">
        <v>6997</v>
      </c>
      <c r="O1552" t="s">
        <v>7173</v>
      </c>
      <c r="P1552" t="s">
        <v>7174</v>
      </c>
      <c r="Q1552" t="s">
        <v>2965</v>
      </c>
      <c r="R1552">
        <v>0</v>
      </c>
      <c r="S1552" t="s">
        <v>2965</v>
      </c>
      <c r="T1552">
        <v>0</v>
      </c>
      <c r="U1552" t="s">
        <v>2965</v>
      </c>
      <c r="V1552">
        <v>0</v>
      </c>
      <c r="W1552" t="s">
        <v>2965</v>
      </c>
      <c r="X1552">
        <v>0</v>
      </c>
      <c r="Y1552" t="s">
        <v>2965</v>
      </c>
      <c r="Z1552">
        <v>0</v>
      </c>
      <c r="AA1552" t="s">
        <v>2965</v>
      </c>
      <c r="AB1552" t="s">
        <v>2965</v>
      </c>
      <c r="AC1552" t="s">
        <v>2965</v>
      </c>
      <c r="AD1552">
        <v>0</v>
      </c>
      <c r="AE1552" t="s">
        <v>2965</v>
      </c>
      <c r="AF1552" t="s">
        <v>2965</v>
      </c>
      <c r="AG1552">
        <v>0</v>
      </c>
      <c r="AH1552" t="s">
        <v>2965</v>
      </c>
      <c r="AI1552">
        <v>0</v>
      </c>
      <c r="AJ1552">
        <v>0</v>
      </c>
      <c r="AK1552">
        <v>0</v>
      </c>
      <c r="AL1552">
        <v>0</v>
      </c>
      <c r="AM1552">
        <v>0</v>
      </c>
      <c r="AN1552">
        <v>0</v>
      </c>
      <c r="AO1552" t="s">
        <v>2965</v>
      </c>
      <c r="AP1552" t="s">
        <v>5336</v>
      </c>
      <c r="AQ1552" t="s">
        <v>5336</v>
      </c>
      <c r="AR1552" t="s">
        <v>7175</v>
      </c>
      <c r="AS1552" t="s">
        <v>7172</v>
      </c>
    </row>
    <row r="1553" spans="5:45" ht="17.25" customHeight="1">
      <c r="E1553" s="1403" t="str">
        <f t="shared" si="93"/>
        <v>A04AV222 Finishing Work Misc. Work Turnstile</v>
      </c>
      <c r="F1553" s="1403" t="str">
        <f t="shared" si="94"/>
        <v xml:space="preserve">A04AV222-00001 Finishing Work Misc. Work Turnstile      w/ Frame, Fixing Accessories  </v>
      </c>
      <c r="G1553" s="1404" t="str" cm="1">
        <f t="array" ref="G1553:H1553">_xlfn.TEXTSPLIT(I1553,"-")</f>
        <v>A04AV222</v>
      </c>
      <c r="H1553" s="1404" t="str">
        <v>00001</v>
      </c>
      <c r="I1553" t="s">
        <v>7176</v>
      </c>
      <c r="J1553" t="s">
        <v>4288</v>
      </c>
      <c r="K1553" t="s">
        <v>5683</v>
      </c>
      <c r="L1553" t="s">
        <v>5684</v>
      </c>
      <c r="M1553" t="s">
        <v>6369</v>
      </c>
      <c r="N1553" t="s">
        <v>6997</v>
      </c>
      <c r="O1553" t="s">
        <v>7177</v>
      </c>
      <c r="P1553" t="s">
        <v>7178</v>
      </c>
      <c r="Q1553" t="s">
        <v>2965</v>
      </c>
      <c r="R1553">
        <v>0</v>
      </c>
      <c r="S1553" t="s">
        <v>2965</v>
      </c>
      <c r="T1553">
        <v>0</v>
      </c>
      <c r="U1553" t="s">
        <v>2965</v>
      </c>
      <c r="V1553">
        <v>0</v>
      </c>
      <c r="W1553" t="s">
        <v>2965</v>
      </c>
      <c r="X1553">
        <v>0</v>
      </c>
      <c r="Y1553" t="s">
        <v>2965</v>
      </c>
      <c r="Z1553">
        <v>0</v>
      </c>
      <c r="AA1553" t="s">
        <v>4964</v>
      </c>
      <c r="AB1553" t="s">
        <v>7120</v>
      </c>
      <c r="AC1553" t="s">
        <v>2965</v>
      </c>
      <c r="AD1553">
        <v>0</v>
      </c>
      <c r="AE1553" t="s">
        <v>2965</v>
      </c>
      <c r="AF1553" t="s">
        <v>2965</v>
      </c>
      <c r="AG1553">
        <v>0</v>
      </c>
      <c r="AH1553" t="s">
        <v>2965</v>
      </c>
      <c r="AI1553">
        <v>0</v>
      </c>
      <c r="AJ1553">
        <v>0</v>
      </c>
      <c r="AK1553">
        <v>0</v>
      </c>
      <c r="AL1553">
        <v>0</v>
      </c>
      <c r="AM1553">
        <v>0</v>
      </c>
      <c r="AN1553">
        <v>0</v>
      </c>
      <c r="AO1553" t="s">
        <v>2965</v>
      </c>
      <c r="AP1553" t="s">
        <v>5336</v>
      </c>
      <c r="AQ1553" t="s">
        <v>5336</v>
      </c>
      <c r="AR1553" t="s">
        <v>7179</v>
      </c>
      <c r="AS1553" t="s">
        <v>7176</v>
      </c>
    </row>
    <row r="1554" spans="5:45" ht="17.25" customHeight="1">
      <c r="E1554" s="1403" t="str">
        <f t="shared" si="93"/>
        <v>A04AV223 Finishing Work Misc. Work Wheel Stop</v>
      </c>
      <c r="F1554" s="1403" t="str">
        <f t="shared" si="94"/>
        <v xml:space="preserve">A04AV223-00001 Finishing Work Misc. Work Wheel Stop Concrete Type     w/ Painting, Fixing Accessories  </v>
      </c>
      <c r="G1554" s="1404" t="str" cm="1">
        <f t="array" ref="G1554:H1554">_xlfn.TEXTSPLIT(I1554,"-")</f>
        <v>A04AV223</v>
      </c>
      <c r="H1554" s="1404" t="str">
        <v>00001</v>
      </c>
      <c r="I1554" t="s">
        <v>7180</v>
      </c>
      <c r="J1554" t="s">
        <v>4288</v>
      </c>
      <c r="K1554" t="s">
        <v>5683</v>
      </c>
      <c r="L1554" t="s">
        <v>5684</v>
      </c>
      <c r="M1554" t="s">
        <v>6369</v>
      </c>
      <c r="N1554" t="s">
        <v>6997</v>
      </c>
      <c r="O1554" t="s">
        <v>7181</v>
      </c>
      <c r="P1554" t="s">
        <v>7182</v>
      </c>
      <c r="Q1554" t="s">
        <v>7183</v>
      </c>
      <c r="R1554" t="s">
        <v>7184</v>
      </c>
      <c r="S1554" t="s">
        <v>2965</v>
      </c>
      <c r="T1554">
        <v>0</v>
      </c>
      <c r="U1554" t="s">
        <v>2965</v>
      </c>
      <c r="V1554">
        <v>0</v>
      </c>
      <c r="W1554" t="s">
        <v>2965</v>
      </c>
      <c r="X1554">
        <v>0</v>
      </c>
      <c r="Y1554" t="s">
        <v>2965</v>
      </c>
      <c r="Z1554">
        <v>0</v>
      </c>
      <c r="AA1554" t="s">
        <v>4970</v>
      </c>
      <c r="AB1554" t="s">
        <v>7185</v>
      </c>
      <c r="AC1554" t="s">
        <v>2965</v>
      </c>
      <c r="AD1554">
        <v>0</v>
      </c>
      <c r="AE1554" t="s">
        <v>2965</v>
      </c>
      <c r="AF1554" t="s">
        <v>2965</v>
      </c>
      <c r="AG1554">
        <v>0</v>
      </c>
      <c r="AH1554" t="s">
        <v>2965</v>
      </c>
      <c r="AI1554">
        <v>0</v>
      </c>
      <c r="AJ1554">
        <v>0</v>
      </c>
      <c r="AK1554">
        <v>0</v>
      </c>
      <c r="AL1554">
        <v>0</v>
      </c>
      <c r="AM1554">
        <v>0</v>
      </c>
      <c r="AN1554">
        <v>0</v>
      </c>
      <c r="AO1554" t="s">
        <v>2965</v>
      </c>
      <c r="AP1554" t="s">
        <v>4817</v>
      </c>
      <c r="AQ1554" t="s">
        <v>4817</v>
      </c>
      <c r="AR1554" t="s">
        <v>7186</v>
      </c>
      <c r="AS1554" t="s">
        <v>7180</v>
      </c>
    </row>
    <row r="1555" spans="5:45" ht="17.25" customHeight="1">
      <c r="E1555" s="1403" t="str">
        <f t="shared" si="93"/>
        <v>A04AV223 Finishing Work Misc. Work Wheel Stop</v>
      </c>
      <c r="F1555" s="1403" t="str">
        <f t="shared" si="94"/>
        <v xml:space="preserve">A04AV223-00002 Finishing Work Misc. Work Wheel Stop Rubber Type     w/ Fixing Accessories  </v>
      </c>
      <c r="G1555" s="1404" t="str" cm="1">
        <f t="array" ref="G1555:H1555">_xlfn.TEXTSPLIT(I1555,"-")</f>
        <v>A04AV223</v>
      </c>
      <c r="H1555" s="1404" t="str">
        <v>00002</v>
      </c>
      <c r="I1555" t="s">
        <v>7187</v>
      </c>
      <c r="J1555" t="s">
        <v>4288</v>
      </c>
      <c r="K1555" t="s">
        <v>5683</v>
      </c>
      <c r="L1555" t="s">
        <v>5684</v>
      </c>
      <c r="M1555" t="s">
        <v>6369</v>
      </c>
      <c r="N1555" t="s">
        <v>6997</v>
      </c>
      <c r="O1555" t="s">
        <v>7181</v>
      </c>
      <c r="P1555" t="s">
        <v>7182</v>
      </c>
      <c r="Q1555" t="s">
        <v>7188</v>
      </c>
      <c r="R1555" t="s">
        <v>7189</v>
      </c>
      <c r="S1555" t="s">
        <v>2965</v>
      </c>
      <c r="T1555">
        <v>0</v>
      </c>
      <c r="U1555" t="s">
        <v>2965</v>
      </c>
      <c r="V1555">
        <v>0</v>
      </c>
      <c r="W1555" t="s">
        <v>2965</v>
      </c>
      <c r="X1555">
        <v>0</v>
      </c>
      <c r="Y1555" t="s">
        <v>2965</v>
      </c>
      <c r="Z1555">
        <v>0</v>
      </c>
      <c r="AA1555" t="s">
        <v>4423</v>
      </c>
      <c r="AB1555" t="s">
        <v>4424</v>
      </c>
      <c r="AC1555" t="s">
        <v>2965</v>
      </c>
      <c r="AD1555">
        <v>0</v>
      </c>
      <c r="AE1555" t="s">
        <v>2965</v>
      </c>
      <c r="AF1555" t="s">
        <v>2965</v>
      </c>
      <c r="AG1555">
        <v>0</v>
      </c>
      <c r="AH1555" t="s">
        <v>2965</v>
      </c>
      <c r="AI1555">
        <v>0</v>
      </c>
      <c r="AJ1555">
        <v>0</v>
      </c>
      <c r="AK1555">
        <v>0</v>
      </c>
      <c r="AL1555">
        <v>0</v>
      </c>
      <c r="AM1555">
        <v>0</v>
      </c>
      <c r="AN1555">
        <v>0</v>
      </c>
      <c r="AO1555" t="s">
        <v>2965</v>
      </c>
      <c r="AP1555" t="s">
        <v>4817</v>
      </c>
      <c r="AQ1555" t="s">
        <v>4817</v>
      </c>
      <c r="AR1555" t="s">
        <v>7186</v>
      </c>
      <c r="AS1555" t="s">
        <v>7187</v>
      </c>
    </row>
    <row r="1556" spans="5:45" ht="17.25" customHeight="1">
      <c r="E1556" s="1403" t="str">
        <f t="shared" si="93"/>
        <v>A04AV224 Finishing Work Misc. Work Mirror</v>
      </c>
      <c r="F1556" s="1403" t="str">
        <f t="shared" si="94"/>
        <v xml:space="preserve">A04AV224-00001 Finishing Work Misc. Work Mirror Stainless Steel, Surface Mounted Type       </v>
      </c>
      <c r="G1556" s="1404" t="str" cm="1">
        <f t="array" ref="G1556:H1556">_xlfn.TEXTSPLIT(I1556,"-")</f>
        <v>A04AV224</v>
      </c>
      <c r="H1556" s="1404" t="str">
        <v>00001</v>
      </c>
      <c r="I1556" t="s">
        <v>7190</v>
      </c>
      <c r="J1556" t="s">
        <v>4288</v>
      </c>
      <c r="K1556" t="s">
        <v>5683</v>
      </c>
      <c r="L1556" t="s">
        <v>5684</v>
      </c>
      <c r="M1556" t="s">
        <v>6369</v>
      </c>
      <c r="N1556" t="s">
        <v>6997</v>
      </c>
      <c r="O1556" t="s">
        <v>7191</v>
      </c>
      <c r="P1556" t="s">
        <v>7192</v>
      </c>
      <c r="Q1556" t="s">
        <v>7193</v>
      </c>
      <c r="R1556" t="s">
        <v>7194</v>
      </c>
      <c r="S1556" t="s">
        <v>2965</v>
      </c>
      <c r="T1556">
        <v>0</v>
      </c>
      <c r="U1556" t="s">
        <v>2965</v>
      </c>
      <c r="V1556">
        <v>0</v>
      </c>
      <c r="W1556" t="s">
        <v>2965</v>
      </c>
      <c r="X1556">
        <v>0</v>
      </c>
      <c r="Y1556" t="s">
        <v>2965</v>
      </c>
      <c r="Z1556">
        <v>0</v>
      </c>
      <c r="AA1556" t="s">
        <v>2965</v>
      </c>
      <c r="AB1556" t="s">
        <v>2965</v>
      </c>
      <c r="AC1556" t="s">
        <v>2965</v>
      </c>
      <c r="AD1556">
        <v>0</v>
      </c>
      <c r="AE1556" t="s">
        <v>2965</v>
      </c>
      <c r="AF1556">
        <v>0</v>
      </c>
      <c r="AG1556">
        <v>0</v>
      </c>
      <c r="AH1556" t="s">
        <v>6094</v>
      </c>
      <c r="AI1556">
        <v>0</v>
      </c>
      <c r="AJ1556">
        <v>0</v>
      </c>
      <c r="AK1556">
        <v>0</v>
      </c>
      <c r="AL1556">
        <v>0</v>
      </c>
      <c r="AM1556">
        <v>0</v>
      </c>
      <c r="AN1556">
        <v>0</v>
      </c>
      <c r="AO1556" t="s">
        <v>2965</v>
      </c>
      <c r="AP1556" t="s">
        <v>4817</v>
      </c>
      <c r="AQ1556" t="s">
        <v>4817</v>
      </c>
      <c r="AR1556" t="s">
        <v>7195</v>
      </c>
      <c r="AS1556" t="s">
        <v>7190</v>
      </c>
    </row>
    <row r="1557" spans="5:45" ht="17.25" customHeight="1">
      <c r="E1557" s="1403" t="str">
        <f t="shared" si="93"/>
        <v>A04AV225 Finishing Work Misc. Work Mirror w/ Shelf</v>
      </c>
      <c r="F1557" s="1403" t="str">
        <f t="shared" si="94"/>
        <v xml:space="preserve">A04AV225-00001 Finishing Work Misc. Work Mirror w/ Shelf Stainless Steel, Surface Mounted Type       </v>
      </c>
      <c r="G1557" s="1404" t="str" cm="1">
        <f t="array" ref="G1557:H1557">_xlfn.TEXTSPLIT(I1557,"-")</f>
        <v>A04AV225</v>
      </c>
      <c r="H1557" s="1404" t="str">
        <v>00001</v>
      </c>
      <c r="I1557" t="s">
        <v>7196</v>
      </c>
      <c r="J1557" t="s">
        <v>4288</v>
      </c>
      <c r="K1557" t="s">
        <v>5683</v>
      </c>
      <c r="L1557" t="s">
        <v>5684</v>
      </c>
      <c r="M1557" t="s">
        <v>6369</v>
      </c>
      <c r="N1557" t="s">
        <v>6997</v>
      </c>
      <c r="O1557" t="s">
        <v>7197</v>
      </c>
      <c r="P1557" t="s">
        <v>7198</v>
      </c>
      <c r="Q1557" t="s">
        <v>7193</v>
      </c>
      <c r="R1557" t="s">
        <v>7194</v>
      </c>
      <c r="S1557" t="s">
        <v>2965</v>
      </c>
      <c r="T1557">
        <v>0</v>
      </c>
      <c r="U1557" t="s">
        <v>2965</v>
      </c>
      <c r="V1557">
        <v>0</v>
      </c>
      <c r="W1557" t="s">
        <v>2965</v>
      </c>
      <c r="X1557">
        <v>0</v>
      </c>
      <c r="Y1557" t="s">
        <v>2965</v>
      </c>
      <c r="Z1557">
        <v>0</v>
      </c>
      <c r="AA1557" t="s">
        <v>2965</v>
      </c>
      <c r="AB1557" t="s">
        <v>2965</v>
      </c>
      <c r="AC1557" t="s">
        <v>2965</v>
      </c>
      <c r="AD1557">
        <v>0</v>
      </c>
      <c r="AE1557" t="s">
        <v>2965</v>
      </c>
      <c r="AF1557">
        <v>0</v>
      </c>
      <c r="AG1557">
        <v>0</v>
      </c>
      <c r="AH1557" t="s">
        <v>6094</v>
      </c>
      <c r="AI1557">
        <v>0</v>
      </c>
      <c r="AJ1557">
        <v>0</v>
      </c>
      <c r="AK1557">
        <v>0</v>
      </c>
      <c r="AL1557">
        <v>0</v>
      </c>
      <c r="AM1557">
        <v>0</v>
      </c>
      <c r="AN1557">
        <v>0</v>
      </c>
      <c r="AO1557" t="s">
        <v>2965</v>
      </c>
      <c r="AP1557" t="s">
        <v>4817</v>
      </c>
      <c r="AQ1557" t="s">
        <v>4817</v>
      </c>
      <c r="AR1557" t="s">
        <v>7199</v>
      </c>
      <c r="AS1557" t="s">
        <v>7196</v>
      </c>
    </row>
    <row r="1558" spans="5:45" ht="17.25" customHeight="1">
      <c r="E1558" s="1403" t="str">
        <f t="shared" si="93"/>
        <v>A04AV226 Finishing Work Misc. Work Liquid Soap Dispensers</v>
      </c>
      <c r="F1558" s="1403" t="str">
        <f t="shared" si="94"/>
        <v xml:space="preserve">A04AV226-00001 Finishing Work Misc. Work Liquid Soap Dispensers Stainless Steel, Surface Mounted Type       </v>
      </c>
      <c r="G1558" s="1404" t="str" cm="1">
        <f t="array" ref="G1558:H1558">_xlfn.TEXTSPLIT(I1558,"-")</f>
        <v>A04AV226</v>
      </c>
      <c r="H1558" s="1404" t="str">
        <v>00001</v>
      </c>
      <c r="I1558" t="s">
        <v>7200</v>
      </c>
      <c r="J1558" t="s">
        <v>4288</v>
      </c>
      <c r="K1558" t="s">
        <v>5683</v>
      </c>
      <c r="L1558" t="s">
        <v>5684</v>
      </c>
      <c r="M1558" t="s">
        <v>6369</v>
      </c>
      <c r="N1558" t="s">
        <v>6997</v>
      </c>
      <c r="O1558" t="s">
        <v>7201</v>
      </c>
      <c r="P1558" t="s">
        <v>7202</v>
      </c>
      <c r="Q1558" t="s">
        <v>7193</v>
      </c>
      <c r="R1558" t="s">
        <v>7194</v>
      </c>
      <c r="S1558" t="s">
        <v>2965</v>
      </c>
      <c r="T1558">
        <v>0</v>
      </c>
      <c r="U1558" t="s">
        <v>2965</v>
      </c>
      <c r="V1558">
        <v>0</v>
      </c>
      <c r="W1558" t="s">
        <v>2965</v>
      </c>
      <c r="X1558">
        <v>0</v>
      </c>
      <c r="Y1558" t="s">
        <v>2965</v>
      </c>
      <c r="Z1558">
        <v>0</v>
      </c>
      <c r="AA1558" t="s">
        <v>2965</v>
      </c>
      <c r="AB1558" t="s">
        <v>2965</v>
      </c>
      <c r="AC1558" t="s">
        <v>2965</v>
      </c>
      <c r="AD1558">
        <v>0</v>
      </c>
      <c r="AE1558" t="s">
        <v>2965</v>
      </c>
      <c r="AF1558" t="s">
        <v>2965</v>
      </c>
      <c r="AG1558">
        <v>0</v>
      </c>
      <c r="AH1558" t="s">
        <v>2965</v>
      </c>
      <c r="AI1558">
        <v>0</v>
      </c>
      <c r="AJ1558">
        <v>0</v>
      </c>
      <c r="AK1558">
        <v>0</v>
      </c>
      <c r="AL1558">
        <v>0</v>
      </c>
      <c r="AM1558">
        <v>0</v>
      </c>
      <c r="AN1558">
        <v>0</v>
      </c>
      <c r="AO1558" t="s">
        <v>2965</v>
      </c>
      <c r="AP1558" t="s">
        <v>4817</v>
      </c>
      <c r="AQ1558" t="s">
        <v>4817</v>
      </c>
      <c r="AR1558" t="s">
        <v>7203</v>
      </c>
      <c r="AS1558" t="s">
        <v>7200</v>
      </c>
    </row>
    <row r="1559" spans="5:45" ht="17.25" customHeight="1">
      <c r="E1559" s="1403" t="str">
        <f t="shared" si="93"/>
        <v>A04AV227 Finishing Work Misc. Work Soap Dish</v>
      </c>
      <c r="F1559" s="1403" t="str">
        <f t="shared" si="94"/>
        <v xml:space="preserve">A04AV227-00001 Finishing Work Misc. Work Soap Dish Stainless Steel, Surface Mounted Type       </v>
      </c>
      <c r="G1559" s="1404" t="str" cm="1">
        <f t="array" ref="G1559:H1559">_xlfn.TEXTSPLIT(I1559,"-")</f>
        <v>A04AV227</v>
      </c>
      <c r="H1559" s="1404" t="str">
        <v>00001</v>
      </c>
      <c r="I1559" t="s">
        <v>7204</v>
      </c>
      <c r="J1559" t="s">
        <v>4288</v>
      </c>
      <c r="K1559" t="s">
        <v>5683</v>
      </c>
      <c r="L1559" t="s">
        <v>5684</v>
      </c>
      <c r="M1559" t="s">
        <v>6369</v>
      </c>
      <c r="N1559" t="s">
        <v>6997</v>
      </c>
      <c r="O1559" t="s">
        <v>7205</v>
      </c>
      <c r="P1559" t="s">
        <v>7206</v>
      </c>
      <c r="Q1559" t="s">
        <v>7193</v>
      </c>
      <c r="R1559" t="s">
        <v>7194</v>
      </c>
      <c r="S1559" t="s">
        <v>2965</v>
      </c>
      <c r="T1559">
        <v>0</v>
      </c>
      <c r="U1559" t="s">
        <v>2965</v>
      </c>
      <c r="V1559">
        <v>0</v>
      </c>
      <c r="W1559" t="s">
        <v>2965</v>
      </c>
      <c r="X1559">
        <v>0</v>
      </c>
      <c r="Y1559" t="s">
        <v>2965</v>
      </c>
      <c r="Z1559">
        <v>0</v>
      </c>
      <c r="AA1559" t="s">
        <v>2965</v>
      </c>
      <c r="AB1559" t="s">
        <v>2965</v>
      </c>
      <c r="AC1559" t="s">
        <v>2965</v>
      </c>
      <c r="AD1559">
        <v>0</v>
      </c>
      <c r="AE1559" t="s">
        <v>2965</v>
      </c>
      <c r="AF1559" t="s">
        <v>2965</v>
      </c>
      <c r="AG1559">
        <v>0</v>
      </c>
      <c r="AH1559" t="s">
        <v>2965</v>
      </c>
      <c r="AI1559">
        <v>0</v>
      </c>
      <c r="AJ1559">
        <v>0</v>
      </c>
      <c r="AK1559">
        <v>0</v>
      </c>
      <c r="AL1559">
        <v>0</v>
      </c>
      <c r="AM1559">
        <v>0</v>
      </c>
      <c r="AN1559">
        <v>0</v>
      </c>
      <c r="AO1559" t="s">
        <v>2965</v>
      </c>
      <c r="AP1559" t="s">
        <v>4817</v>
      </c>
      <c r="AQ1559" t="s">
        <v>4817</v>
      </c>
      <c r="AR1559" t="s">
        <v>7207</v>
      </c>
      <c r="AS1559" t="s">
        <v>7204</v>
      </c>
    </row>
    <row r="1560" spans="5:45" ht="17.25" customHeight="1">
      <c r="E1560" s="1403" t="str">
        <f t="shared" si="93"/>
        <v>A04AV228 Finishing Work Misc. Work Towel Bar</v>
      </c>
      <c r="F1560" s="1403" t="str">
        <f t="shared" si="94"/>
        <v xml:space="preserve">A04AV228-00001 Finishing Work Misc. Work Towel Bar Stainless Steel, Surface Mounted Type       </v>
      </c>
      <c r="G1560" s="1404" t="str" cm="1">
        <f t="array" ref="G1560:H1560">_xlfn.TEXTSPLIT(I1560,"-")</f>
        <v>A04AV228</v>
      </c>
      <c r="H1560" s="1404" t="str">
        <v>00001</v>
      </c>
      <c r="I1560" t="s">
        <v>7208</v>
      </c>
      <c r="J1560" t="s">
        <v>4288</v>
      </c>
      <c r="K1560" t="s">
        <v>5683</v>
      </c>
      <c r="L1560" t="s">
        <v>5684</v>
      </c>
      <c r="M1560" t="s">
        <v>6369</v>
      </c>
      <c r="N1560" t="s">
        <v>6997</v>
      </c>
      <c r="O1560" t="s">
        <v>7209</v>
      </c>
      <c r="P1560" t="s">
        <v>7210</v>
      </c>
      <c r="Q1560" t="s">
        <v>7193</v>
      </c>
      <c r="R1560" t="s">
        <v>7194</v>
      </c>
      <c r="S1560" t="s">
        <v>2965</v>
      </c>
      <c r="T1560">
        <v>0</v>
      </c>
      <c r="U1560" t="s">
        <v>2965</v>
      </c>
      <c r="V1560">
        <v>0</v>
      </c>
      <c r="W1560" t="s">
        <v>2965</v>
      </c>
      <c r="X1560">
        <v>0</v>
      </c>
      <c r="Y1560" t="s">
        <v>2965</v>
      </c>
      <c r="Z1560">
        <v>0</v>
      </c>
      <c r="AA1560" t="s">
        <v>2965</v>
      </c>
      <c r="AB1560" t="s">
        <v>2965</v>
      </c>
      <c r="AC1560" t="s">
        <v>2965</v>
      </c>
      <c r="AD1560">
        <v>0</v>
      </c>
      <c r="AE1560" t="s">
        <v>2965</v>
      </c>
      <c r="AF1560" t="s">
        <v>2965</v>
      </c>
      <c r="AG1560">
        <v>0</v>
      </c>
      <c r="AH1560" t="s">
        <v>2965</v>
      </c>
      <c r="AI1560">
        <v>0</v>
      </c>
      <c r="AJ1560">
        <v>0</v>
      </c>
      <c r="AK1560">
        <v>0</v>
      </c>
      <c r="AL1560">
        <v>0</v>
      </c>
      <c r="AM1560">
        <v>0</v>
      </c>
      <c r="AN1560">
        <v>0</v>
      </c>
      <c r="AO1560" t="s">
        <v>2965</v>
      </c>
      <c r="AP1560" t="s">
        <v>4817</v>
      </c>
      <c r="AQ1560" t="s">
        <v>4817</v>
      </c>
      <c r="AR1560" t="s">
        <v>7211</v>
      </c>
      <c r="AS1560" t="s">
        <v>7208</v>
      </c>
    </row>
    <row r="1561" spans="5:45" ht="17.25" customHeight="1">
      <c r="E1561" s="1403" t="str">
        <f t="shared" si="93"/>
        <v>A04AV229 Finishing Work Misc. Work Coat &amp; Hat Hooks</v>
      </c>
      <c r="F1561" s="1403" t="str">
        <f t="shared" si="94"/>
        <v xml:space="preserve">A04AV229-00001 Finishing Work Misc. Work Coat &amp; Hat Hooks Stainless Steel, Surface Mounted Type       </v>
      </c>
      <c r="G1561" s="1404" t="str" cm="1">
        <f t="array" ref="G1561:H1561">_xlfn.TEXTSPLIT(I1561,"-")</f>
        <v>A04AV229</v>
      </c>
      <c r="H1561" s="1404" t="str">
        <v>00001</v>
      </c>
      <c r="I1561" t="s">
        <v>7212</v>
      </c>
      <c r="J1561" t="s">
        <v>4288</v>
      </c>
      <c r="K1561" t="s">
        <v>5683</v>
      </c>
      <c r="L1561" t="s">
        <v>5684</v>
      </c>
      <c r="M1561" t="s">
        <v>6369</v>
      </c>
      <c r="N1561" t="s">
        <v>6997</v>
      </c>
      <c r="O1561" t="s">
        <v>7213</v>
      </c>
      <c r="P1561" t="s">
        <v>7214</v>
      </c>
      <c r="Q1561" t="s">
        <v>7193</v>
      </c>
      <c r="R1561" t="s">
        <v>7194</v>
      </c>
      <c r="S1561" t="s">
        <v>2965</v>
      </c>
      <c r="T1561">
        <v>0</v>
      </c>
      <c r="U1561" t="s">
        <v>2965</v>
      </c>
      <c r="V1561">
        <v>0</v>
      </c>
      <c r="W1561" t="s">
        <v>2965</v>
      </c>
      <c r="X1561">
        <v>0</v>
      </c>
      <c r="Y1561" t="s">
        <v>2965</v>
      </c>
      <c r="Z1561">
        <v>0</v>
      </c>
      <c r="AA1561" t="s">
        <v>2965</v>
      </c>
      <c r="AB1561" t="s">
        <v>2965</v>
      </c>
      <c r="AC1561" t="s">
        <v>2965</v>
      </c>
      <c r="AD1561">
        <v>0</v>
      </c>
      <c r="AE1561" t="s">
        <v>2965</v>
      </c>
      <c r="AF1561" t="s">
        <v>2965</v>
      </c>
      <c r="AG1561">
        <v>0</v>
      </c>
      <c r="AH1561" t="s">
        <v>2965</v>
      </c>
      <c r="AI1561">
        <v>0</v>
      </c>
      <c r="AJ1561">
        <v>0</v>
      </c>
      <c r="AK1561">
        <v>0</v>
      </c>
      <c r="AL1561">
        <v>0</v>
      </c>
      <c r="AM1561">
        <v>0</v>
      </c>
      <c r="AN1561">
        <v>0</v>
      </c>
      <c r="AO1561" t="s">
        <v>2965</v>
      </c>
      <c r="AP1561" t="s">
        <v>4817</v>
      </c>
      <c r="AQ1561" t="s">
        <v>4817</v>
      </c>
      <c r="AR1561" t="s">
        <v>7215</v>
      </c>
      <c r="AS1561" t="s">
        <v>7212</v>
      </c>
    </row>
    <row r="1562" spans="5:45" ht="17.25" customHeight="1">
      <c r="E1562" s="1403" t="str">
        <f t="shared" si="93"/>
        <v>A04AV230 Finishing Work Misc. Work Electric Hand Dryer</v>
      </c>
      <c r="F1562" s="1403" t="str">
        <f t="shared" si="94"/>
        <v xml:space="preserve">A04AV230-00001 Finishing Work Misc. Work Electric Hand Dryer Surface Mounted Type       </v>
      </c>
      <c r="G1562" s="1404" t="str" cm="1">
        <f t="array" ref="G1562:H1562">_xlfn.TEXTSPLIT(I1562,"-")</f>
        <v>A04AV230</v>
      </c>
      <c r="H1562" s="1404" t="str">
        <v>00001</v>
      </c>
      <c r="I1562" t="s">
        <v>7216</v>
      </c>
      <c r="J1562" t="s">
        <v>4288</v>
      </c>
      <c r="K1562" t="s">
        <v>5683</v>
      </c>
      <c r="L1562" t="s">
        <v>5684</v>
      </c>
      <c r="M1562" t="s">
        <v>6369</v>
      </c>
      <c r="N1562" t="s">
        <v>6997</v>
      </c>
      <c r="O1562" t="s">
        <v>7217</v>
      </c>
      <c r="P1562" t="s">
        <v>7218</v>
      </c>
      <c r="Q1562" t="s">
        <v>7219</v>
      </c>
      <c r="R1562" t="s">
        <v>7220</v>
      </c>
      <c r="S1562" t="s">
        <v>2965</v>
      </c>
      <c r="T1562">
        <v>0</v>
      </c>
      <c r="U1562" t="s">
        <v>2965</v>
      </c>
      <c r="V1562">
        <v>0</v>
      </c>
      <c r="W1562" t="s">
        <v>2965</v>
      </c>
      <c r="X1562">
        <v>0</v>
      </c>
      <c r="Y1562" t="s">
        <v>2965</v>
      </c>
      <c r="Z1562">
        <v>0</v>
      </c>
      <c r="AA1562" t="s">
        <v>2965</v>
      </c>
      <c r="AB1562" t="s">
        <v>2965</v>
      </c>
      <c r="AC1562" t="s">
        <v>2965</v>
      </c>
      <c r="AD1562">
        <v>0</v>
      </c>
      <c r="AE1562" t="s">
        <v>2965</v>
      </c>
      <c r="AF1562" t="s">
        <v>2965</v>
      </c>
      <c r="AG1562">
        <v>0</v>
      </c>
      <c r="AH1562" t="s">
        <v>2965</v>
      </c>
      <c r="AI1562">
        <v>0</v>
      </c>
      <c r="AJ1562">
        <v>0</v>
      </c>
      <c r="AK1562">
        <v>0</v>
      </c>
      <c r="AL1562">
        <v>0</v>
      </c>
      <c r="AM1562">
        <v>0</v>
      </c>
      <c r="AN1562">
        <v>0</v>
      </c>
      <c r="AO1562" t="s">
        <v>2965</v>
      </c>
      <c r="AP1562" t="s">
        <v>4817</v>
      </c>
      <c r="AQ1562" t="s">
        <v>4817</v>
      </c>
      <c r="AR1562" t="s">
        <v>7221</v>
      </c>
      <c r="AS1562" t="s">
        <v>7216</v>
      </c>
    </row>
    <row r="1563" spans="5:45" ht="17.25" customHeight="1">
      <c r="E1563" s="1403" t="str">
        <f t="shared" si="93"/>
        <v>A04AV231 Finishing Work Misc. Work Paper Tower Dispenser</v>
      </c>
      <c r="F1563" s="1403" t="str">
        <f t="shared" si="94"/>
        <v xml:space="preserve">A04AV231-00001 Finishing Work Misc. Work Paper Tower Dispenser Stainless Steel, Surface Mounted Type       </v>
      </c>
      <c r="G1563" s="1404" t="str" cm="1">
        <f t="array" ref="G1563:H1563">_xlfn.TEXTSPLIT(I1563,"-")</f>
        <v>A04AV231</v>
      </c>
      <c r="H1563" s="1404" t="str">
        <v>00001</v>
      </c>
      <c r="I1563" t="s">
        <v>7222</v>
      </c>
      <c r="J1563" t="s">
        <v>4288</v>
      </c>
      <c r="K1563" t="s">
        <v>5683</v>
      </c>
      <c r="L1563" t="s">
        <v>5684</v>
      </c>
      <c r="M1563" t="s">
        <v>6369</v>
      </c>
      <c r="N1563" t="s">
        <v>6997</v>
      </c>
      <c r="O1563" t="s">
        <v>7223</v>
      </c>
      <c r="P1563" t="s">
        <v>7224</v>
      </c>
      <c r="Q1563" t="s">
        <v>7193</v>
      </c>
      <c r="R1563" t="s">
        <v>7194</v>
      </c>
      <c r="S1563" t="s">
        <v>2965</v>
      </c>
      <c r="T1563">
        <v>0</v>
      </c>
      <c r="U1563" t="s">
        <v>2965</v>
      </c>
      <c r="V1563">
        <v>0</v>
      </c>
      <c r="W1563" t="s">
        <v>2965</v>
      </c>
      <c r="X1563">
        <v>0</v>
      </c>
      <c r="Y1563" t="s">
        <v>2965</v>
      </c>
      <c r="Z1563">
        <v>0</v>
      </c>
      <c r="AA1563" t="s">
        <v>2965</v>
      </c>
      <c r="AB1563" t="s">
        <v>2965</v>
      </c>
      <c r="AC1563" t="s">
        <v>2965</v>
      </c>
      <c r="AD1563">
        <v>0</v>
      </c>
      <c r="AE1563" t="s">
        <v>2965</v>
      </c>
      <c r="AF1563" t="s">
        <v>2965</v>
      </c>
      <c r="AG1563">
        <v>0</v>
      </c>
      <c r="AH1563" t="s">
        <v>2965</v>
      </c>
      <c r="AI1563">
        <v>0</v>
      </c>
      <c r="AJ1563">
        <v>0</v>
      </c>
      <c r="AK1563">
        <v>0</v>
      </c>
      <c r="AL1563">
        <v>0</v>
      </c>
      <c r="AM1563">
        <v>0</v>
      </c>
      <c r="AN1563">
        <v>0</v>
      </c>
      <c r="AO1563" t="s">
        <v>2965</v>
      </c>
      <c r="AP1563" t="s">
        <v>4817</v>
      </c>
      <c r="AQ1563" t="s">
        <v>4817</v>
      </c>
      <c r="AR1563" t="s">
        <v>7225</v>
      </c>
      <c r="AS1563" t="s">
        <v>7222</v>
      </c>
    </row>
    <row r="1564" spans="5:45" ht="17.25" customHeight="1">
      <c r="E1564" s="1403" t="str">
        <f t="shared" si="93"/>
        <v>A04AV232 Finishing Work Misc. Work Paper Towel Dispenser and Waste Receptacle</v>
      </c>
      <c r="F1564" s="1403" t="str">
        <f t="shared" si="94"/>
        <v xml:space="preserve">A04AV232-00001 Finishing Work Misc. Work Paper Towel Dispenser and Waste Receptacle Stainless Steel, Recessed Type       </v>
      </c>
      <c r="G1564" s="1404" t="str" cm="1">
        <f t="array" ref="G1564:H1564">_xlfn.TEXTSPLIT(I1564,"-")</f>
        <v>A04AV232</v>
      </c>
      <c r="H1564" s="1404" t="str">
        <v>00001</v>
      </c>
      <c r="I1564" t="s">
        <v>7226</v>
      </c>
      <c r="J1564" t="s">
        <v>4288</v>
      </c>
      <c r="K1564" t="s">
        <v>5683</v>
      </c>
      <c r="L1564" t="s">
        <v>5684</v>
      </c>
      <c r="M1564" t="s">
        <v>6369</v>
      </c>
      <c r="N1564" t="s">
        <v>6997</v>
      </c>
      <c r="O1564" t="s">
        <v>7227</v>
      </c>
      <c r="P1564" t="s">
        <v>7228</v>
      </c>
      <c r="Q1564" t="s">
        <v>7229</v>
      </c>
      <c r="R1564" t="s">
        <v>7230</v>
      </c>
      <c r="S1564" t="s">
        <v>2965</v>
      </c>
      <c r="T1564">
        <v>0</v>
      </c>
      <c r="U1564" t="s">
        <v>2965</v>
      </c>
      <c r="V1564">
        <v>0</v>
      </c>
      <c r="W1564" t="s">
        <v>2965</v>
      </c>
      <c r="X1564">
        <v>0</v>
      </c>
      <c r="Y1564" t="s">
        <v>2965</v>
      </c>
      <c r="Z1564">
        <v>0</v>
      </c>
      <c r="AA1564" t="s">
        <v>2965</v>
      </c>
      <c r="AB1564" t="s">
        <v>2965</v>
      </c>
      <c r="AC1564" t="s">
        <v>2965</v>
      </c>
      <c r="AD1564">
        <v>0</v>
      </c>
      <c r="AE1564" t="s">
        <v>2965</v>
      </c>
      <c r="AF1564" t="s">
        <v>2965</v>
      </c>
      <c r="AG1564">
        <v>0</v>
      </c>
      <c r="AH1564" t="s">
        <v>2965</v>
      </c>
      <c r="AI1564">
        <v>0</v>
      </c>
      <c r="AJ1564">
        <v>0</v>
      </c>
      <c r="AK1564">
        <v>0</v>
      </c>
      <c r="AL1564">
        <v>0</v>
      </c>
      <c r="AM1564">
        <v>0</v>
      </c>
      <c r="AN1564">
        <v>0</v>
      </c>
      <c r="AO1564" t="s">
        <v>2965</v>
      </c>
      <c r="AP1564" t="s">
        <v>4817</v>
      </c>
      <c r="AQ1564" t="s">
        <v>4817</v>
      </c>
      <c r="AR1564" t="s">
        <v>7231</v>
      </c>
      <c r="AS1564" t="s">
        <v>7226</v>
      </c>
    </row>
    <row r="1565" spans="5:45" ht="17.25" customHeight="1">
      <c r="E1565" s="1403" t="str">
        <f t="shared" si="93"/>
        <v>A04AV233 Finishing Work Misc. Work Toilet Tissue Dispenser</v>
      </c>
      <c r="F1565" s="1403" t="str">
        <f t="shared" si="94"/>
        <v xml:space="preserve">A04AV233-00001 Finishing Work Misc. Work Toilet Tissue Dispenser Stainless Steel, Surface Mounted Type       </v>
      </c>
      <c r="G1565" s="1404" t="str" cm="1">
        <f t="array" ref="G1565:H1565">_xlfn.TEXTSPLIT(I1565,"-")</f>
        <v>A04AV233</v>
      </c>
      <c r="H1565" s="1404" t="str">
        <v>00001</v>
      </c>
      <c r="I1565" t="s">
        <v>7232</v>
      </c>
      <c r="J1565" t="s">
        <v>4288</v>
      </c>
      <c r="K1565" t="s">
        <v>5683</v>
      </c>
      <c r="L1565" t="s">
        <v>5684</v>
      </c>
      <c r="M1565" t="s">
        <v>6369</v>
      </c>
      <c r="N1565" t="s">
        <v>6997</v>
      </c>
      <c r="O1565" t="s">
        <v>7233</v>
      </c>
      <c r="P1565" t="s">
        <v>7234</v>
      </c>
      <c r="Q1565" t="s">
        <v>7193</v>
      </c>
      <c r="R1565" t="s">
        <v>7194</v>
      </c>
      <c r="S1565" t="s">
        <v>2965</v>
      </c>
      <c r="T1565">
        <v>0</v>
      </c>
      <c r="U1565" t="s">
        <v>2965</v>
      </c>
      <c r="V1565">
        <v>0</v>
      </c>
      <c r="W1565" t="s">
        <v>2965</v>
      </c>
      <c r="X1565">
        <v>0</v>
      </c>
      <c r="Y1565" t="s">
        <v>2965</v>
      </c>
      <c r="Z1565">
        <v>0</v>
      </c>
      <c r="AA1565" t="s">
        <v>2965</v>
      </c>
      <c r="AB1565" t="s">
        <v>2965</v>
      </c>
      <c r="AC1565" t="s">
        <v>2965</v>
      </c>
      <c r="AD1565">
        <v>0</v>
      </c>
      <c r="AE1565" t="s">
        <v>2965</v>
      </c>
      <c r="AF1565" t="s">
        <v>2965</v>
      </c>
      <c r="AG1565">
        <v>0</v>
      </c>
      <c r="AH1565" t="s">
        <v>2965</v>
      </c>
      <c r="AI1565">
        <v>0</v>
      </c>
      <c r="AJ1565">
        <v>0</v>
      </c>
      <c r="AK1565">
        <v>0</v>
      </c>
      <c r="AL1565">
        <v>0</v>
      </c>
      <c r="AM1565">
        <v>0</v>
      </c>
      <c r="AN1565">
        <v>0</v>
      </c>
      <c r="AO1565" t="s">
        <v>2965</v>
      </c>
      <c r="AP1565" t="s">
        <v>4817</v>
      </c>
      <c r="AQ1565" t="s">
        <v>4817</v>
      </c>
      <c r="AR1565" t="s">
        <v>7235</v>
      </c>
      <c r="AS1565" t="s">
        <v>7232</v>
      </c>
    </row>
    <row r="1566" spans="5:45" ht="17.25" customHeight="1">
      <c r="E1566" s="1403" t="str">
        <f t="shared" si="93"/>
        <v>A04AV234 Finishing Work Misc. Work Grease Traps</v>
      </c>
      <c r="F1566" s="1403" t="str">
        <f t="shared" si="94"/>
        <v xml:space="preserve">A04AV234-00001 Finishing Work Misc. Work Grease Traps Stainless Steel, Embedded Type       </v>
      </c>
      <c r="G1566" s="1404" t="str" cm="1">
        <f t="array" ref="G1566:H1566">_xlfn.TEXTSPLIT(I1566,"-")</f>
        <v>A04AV234</v>
      </c>
      <c r="H1566" s="1404" t="str">
        <v>00001</v>
      </c>
      <c r="I1566" t="s">
        <v>7236</v>
      </c>
      <c r="J1566" t="s">
        <v>4288</v>
      </c>
      <c r="K1566" t="s">
        <v>5683</v>
      </c>
      <c r="L1566" t="s">
        <v>5684</v>
      </c>
      <c r="M1566" t="s">
        <v>6369</v>
      </c>
      <c r="N1566" t="s">
        <v>6997</v>
      </c>
      <c r="O1566" t="s">
        <v>7237</v>
      </c>
      <c r="P1566" t="s">
        <v>7238</v>
      </c>
      <c r="Q1566" t="s">
        <v>7239</v>
      </c>
      <c r="R1566" t="s">
        <v>7240</v>
      </c>
      <c r="S1566" t="s">
        <v>2965</v>
      </c>
      <c r="T1566">
        <v>0</v>
      </c>
      <c r="U1566" t="s">
        <v>2965</v>
      </c>
      <c r="V1566">
        <v>0</v>
      </c>
      <c r="W1566" t="s">
        <v>2965</v>
      </c>
      <c r="X1566">
        <v>0</v>
      </c>
      <c r="Y1566" t="s">
        <v>2965</v>
      </c>
      <c r="Z1566">
        <v>0</v>
      </c>
      <c r="AA1566" t="s">
        <v>2965</v>
      </c>
      <c r="AB1566" t="s">
        <v>2965</v>
      </c>
      <c r="AC1566" t="s">
        <v>2965</v>
      </c>
      <c r="AD1566">
        <v>0</v>
      </c>
      <c r="AE1566" t="s">
        <v>2965</v>
      </c>
      <c r="AF1566" t="s">
        <v>2965</v>
      </c>
      <c r="AG1566">
        <v>0</v>
      </c>
      <c r="AH1566" t="s">
        <v>2965</v>
      </c>
      <c r="AI1566">
        <v>0</v>
      </c>
      <c r="AJ1566">
        <v>0</v>
      </c>
      <c r="AK1566">
        <v>0</v>
      </c>
      <c r="AL1566">
        <v>0</v>
      </c>
      <c r="AM1566">
        <v>0</v>
      </c>
      <c r="AN1566">
        <v>0</v>
      </c>
      <c r="AO1566" t="s">
        <v>2965</v>
      </c>
      <c r="AP1566" t="s">
        <v>4817</v>
      </c>
      <c r="AQ1566" t="s">
        <v>4817</v>
      </c>
      <c r="AR1566" t="s">
        <v>7241</v>
      </c>
      <c r="AS1566" t="s">
        <v>7236</v>
      </c>
    </row>
    <row r="1567" spans="5:45" ht="17.25" customHeight="1">
      <c r="E1567" s="1403" t="str">
        <f t="shared" si="93"/>
        <v>A04AV235 Finishing Work Misc. Work Shelves</v>
      </c>
      <c r="F1567" s="1403" t="str">
        <f t="shared" si="94"/>
        <v xml:space="preserve">A04AV235-00001 Finishing Work Misc. Work Shelves Stainless Steel, Surface Mounted Type       </v>
      </c>
      <c r="G1567" s="1404" t="str" cm="1">
        <f t="array" ref="G1567:H1567">_xlfn.TEXTSPLIT(I1567,"-")</f>
        <v>A04AV235</v>
      </c>
      <c r="H1567" s="1404" t="str">
        <v>00001</v>
      </c>
      <c r="I1567" t="s">
        <v>7242</v>
      </c>
      <c r="J1567" t="s">
        <v>4288</v>
      </c>
      <c r="K1567" t="s">
        <v>5683</v>
      </c>
      <c r="L1567" t="s">
        <v>5684</v>
      </c>
      <c r="M1567" t="s">
        <v>6369</v>
      </c>
      <c r="N1567" t="s">
        <v>6997</v>
      </c>
      <c r="O1567" t="s">
        <v>7243</v>
      </c>
      <c r="P1567" t="s">
        <v>7244</v>
      </c>
      <c r="Q1567" t="s">
        <v>7193</v>
      </c>
      <c r="R1567" t="s">
        <v>7194</v>
      </c>
      <c r="S1567" t="s">
        <v>2965</v>
      </c>
      <c r="T1567">
        <v>0</v>
      </c>
      <c r="U1567" t="s">
        <v>2965</v>
      </c>
      <c r="V1567">
        <v>0</v>
      </c>
      <c r="W1567" t="s">
        <v>2965</v>
      </c>
      <c r="X1567">
        <v>0</v>
      </c>
      <c r="Y1567" t="s">
        <v>2965</v>
      </c>
      <c r="Z1567">
        <v>0</v>
      </c>
      <c r="AA1567" t="s">
        <v>2965</v>
      </c>
      <c r="AB1567" t="s">
        <v>2965</v>
      </c>
      <c r="AC1567" t="s">
        <v>2965</v>
      </c>
      <c r="AD1567">
        <v>0</v>
      </c>
      <c r="AE1567" t="s">
        <v>2965</v>
      </c>
      <c r="AF1567" t="s">
        <v>2965</v>
      </c>
      <c r="AG1567">
        <v>0</v>
      </c>
      <c r="AH1567" t="s">
        <v>2965</v>
      </c>
      <c r="AI1567">
        <v>0</v>
      </c>
      <c r="AJ1567">
        <v>0</v>
      </c>
      <c r="AK1567">
        <v>0</v>
      </c>
      <c r="AL1567">
        <v>0</v>
      </c>
      <c r="AM1567">
        <v>0</v>
      </c>
      <c r="AN1567">
        <v>0</v>
      </c>
      <c r="AO1567" t="s">
        <v>2965</v>
      </c>
      <c r="AP1567" t="s">
        <v>4817</v>
      </c>
      <c r="AQ1567" t="s">
        <v>4817</v>
      </c>
      <c r="AR1567" t="s">
        <v>7245</v>
      </c>
      <c r="AS1567" t="s">
        <v>7242</v>
      </c>
    </row>
    <row r="1568" spans="5:45" ht="17.25" customHeight="1">
      <c r="E1568" s="1403" t="str">
        <f t="shared" si="93"/>
        <v>A04AV236 Finishing Work Misc. Work Shower Curtain and Curtain Rod</v>
      </c>
      <c r="F1568" s="1403" t="str">
        <f t="shared" si="94"/>
        <v xml:space="preserve">A04AV236-00001 Finishing Work Misc. Work Shower Curtain and Curtain Rod        </v>
      </c>
      <c r="G1568" s="1404" t="str" cm="1">
        <f t="array" ref="G1568:H1568">_xlfn.TEXTSPLIT(I1568,"-")</f>
        <v>A04AV236</v>
      </c>
      <c r="H1568" s="1404" t="str">
        <v>00001</v>
      </c>
      <c r="I1568" t="s">
        <v>7246</v>
      </c>
      <c r="J1568" t="s">
        <v>4288</v>
      </c>
      <c r="K1568" t="s">
        <v>5683</v>
      </c>
      <c r="L1568" t="s">
        <v>5684</v>
      </c>
      <c r="M1568" t="s">
        <v>6369</v>
      </c>
      <c r="N1568" t="s">
        <v>6997</v>
      </c>
      <c r="O1568" t="s">
        <v>7247</v>
      </c>
      <c r="P1568" t="s">
        <v>7248</v>
      </c>
      <c r="Q1568" t="s">
        <v>2965</v>
      </c>
      <c r="R1568">
        <v>0</v>
      </c>
      <c r="S1568" t="s">
        <v>2965</v>
      </c>
      <c r="T1568">
        <v>0</v>
      </c>
      <c r="U1568" t="s">
        <v>2965</v>
      </c>
      <c r="V1568">
        <v>0</v>
      </c>
      <c r="W1568" t="s">
        <v>2965</v>
      </c>
      <c r="X1568">
        <v>0</v>
      </c>
      <c r="Y1568" t="s">
        <v>2965</v>
      </c>
      <c r="Z1568">
        <v>0</v>
      </c>
      <c r="AA1568" t="s">
        <v>2965</v>
      </c>
      <c r="AB1568" t="s">
        <v>2965</v>
      </c>
      <c r="AC1568" t="s">
        <v>2965</v>
      </c>
      <c r="AD1568">
        <v>0</v>
      </c>
      <c r="AE1568" t="s">
        <v>2965</v>
      </c>
      <c r="AF1568" t="s">
        <v>2965</v>
      </c>
      <c r="AG1568">
        <v>0</v>
      </c>
      <c r="AH1568" t="s">
        <v>2965</v>
      </c>
      <c r="AI1568">
        <v>0</v>
      </c>
      <c r="AJ1568">
        <v>0</v>
      </c>
      <c r="AK1568">
        <v>0</v>
      </c>
      <c r="AL1568">
        <v>0</v>
      </c>
      <c r="AM1568">
        <v>0</v>
      </c>
      <c r="AN1568">
        <v>0</v>
      </c>
      <c r="AO1568" t="s">
        <v>2965</v>
      </c>
      <c r="AP1568" t="s">
        <v>4817</v>
      </c>
      <c r="AQ1568" t="s">
        <v>4817</v>
      </c>
      <c r="AR1568" t="s">
        <v>7249</v>
      </c>
      <c r="AS1568" t="s">
        <v>7246</v>
      </c>
    </row>
    <row r="1569" spans="1:45" ht="17.25" customHeight="1">
      <c r="E1569" s="1403" t="str">
        <f t="shared" si="93"/>
        <v>A04AV237 Finishing Work Misc. Work Waste Bin</v>
      </c>
      <c r="F1569" s="1403" t="str">
        <f t="shared" si="94"/>
        <v xml:space="preserve">A04AV237-00001 Finishing Work Misc. Work Waste Bin Stainless Steel       </v>
      </c>
      <c r="G1569" s="1404" t="str" cm="1">
        <f t="array" ref="G1569:H1569">_xlfn.TEXTSPLIT(I1569,"-")</f>
        <v>A04AV237</v>
      </c>
      <c r="H1569" s="1404" t="str">
        <v>00001</v>
      </c>
      <c r="I1569" t="s">
        <v>7250</v>
      </c>
      <c r="J1569" t="s">
        <v>4288</v>
      </c>
      <c r="K1569" t="s">
        <v>5683</v>
      </c>
      <c r="L1569" t="s">
        <v>5684</v>
      </c>
      <c r="M1569" t="s">
        <v>6369</v>
      </c>
      <c r="N1569" t="s">
        <v>6997</v>
      </c>
      <c r="O1569" t="s">
        <v>7251</v>
      </c>
      <c r="P1569" t="s">
        <v>7252</v>
      </c>
      <c r="Q1569" t="s">
        <v>6741</v>
      </c>
      <c r="R1569" t="s">
        <v>6742</v>
      </c>
      <c r="S1569" t="s">
        <v>2965</v>
      </c>
      <c r="T1569">
        <v>0</v>
      </c>
      <c r="U1569" t="s">
        <v>2965</v>
      </c>
      <c r="V1569">
        <v>0</v>
      </c>
      <c r="W1569" t="s">
        <v>2965</v>
      </c>
      <c r="X1569">
        <v>0</v>
      </c>
      <c r="Y1569" t="s">
        <v>2965</v>
      </c>
      <c r="Z1569">
        <v>0</v>
      </c>
      <c r="AA1569" t="s">
        <v>2965</v>
      </c>
      <c r="AB1569" t="s">
        <v>2965</v>
      </c>
      <c r="AC1569" t="s">
        <v>2965</v>
      </c>
      <c r="AD1569">
        <v>0</v>
      </c>
      <c r="AE1569" t="s">
        <v>2965</v>
      </c>
      <c r="AF1569">
        <v>0</v>
      </c>
      <c r="AG1569">
        <v>0</v>
      </c>
      <c r="AH1569" t="s">
        <v>2965</v>
      </c>
      <c r="AI1569">
        <v>0</v>
      </c>
      <c r="AJ1569">
        <v>0</v>
      </c>
      <c r="AK1569">
        <v>0</v>
      </c>
      <c r="AL1569">
        <v>0</v>
      </c>
      <c r="AM1569">
        <v>0</v>
      </c>
      <c r="AN1569" t="s">
        <v>7253</v>
      </c>
      <c r="AO1569" t="s">
        <v>2965</v>
      </c>
      <c r="AP1569" t="s">
        <v>4817</v>
      </c>
      <c r="AQ1569" t="s">
        <v>4817</v>
      </c>
      <c r="AR1569" t="s">
        <v>7254</v>
      </c>
      <c r="AS1569" t="s">
        <v>7250</v>
      </c>
    </row>
    <row r="1570" spans="1:45" ht="17.25" customHeight="1">
      <c r="E1570" s="1403" t="str">
        <f t="shared" si="93"/>
        <v>A04AV238 Finishing Work Misc. Work Toilet Seat-Cover Dispenser</v>
      </c>
      <c r="F1570" s="1403" t="str">
        <f t="shared" si="94"/>
        <v xml:space="preserve">A04AV238-00001 Finishing Work Misc. Work Toilet Seat-Cover Dispenser Stainless Steel, Surface Mounted Type       </v>
      </c>
      <c r="G1570" s="1404" t="str" cm="1">
        <f t="array" ref="G1570:H1570">_xlfn.TEXTSPLIT(I1570,"-")</f>
        <v>A04AV238</v>
      </c>
      <c r="H1570" s="1404" t="str">
        <v>00001</v>
      </c>
      <c r="I1570" t="s">
        <v>7255</v>
      </c>
      <c r="J1570" t="s">
        <v>4288</v>
      </c>
      <c r="K1570" t="s">
        <v>5683</v>
      </c>
      <c r="L1570" t="s">
        <v>5684</v>
      </c>
      <c r="M1570" t="s">
        <v>6369</v>
      </c>
      <c r="N1570" t="s">
        <v>6997</v>
      </c>
      <c r="O1570" t="s">
        <v>7256</v>
      </c>
      <c r="P1570" t="s">
        <v>7257</v>
      </c>
      <c r="Q1570" t="s">
        <v>7193</v>
      </c>
      <c r="R1570" t="s">
        <v>7194</v>
      </c>
      <c r="S1570" t="s">
        <v>2965</v>
      </c>
      <c r="T1570">
        <v>0</v>
      </c>
      <c r="U1570" t="s">
        <v>2965</v>
      </c>
      <c r="V1570">
        <v>0</v>
      </c>
      <c r="W1570" t="s">
        <v>2965</v>
      </c>
      <c r="X1570">
        <v>0</v>
      </c>
      <c r="Y1570" t="s">
        <v>2965</v>
      </c>
      <c r="Z1570">
        <v>0</v>
      </c>
      <c r="AA1570" t="s">
        <v>2965</v>
      </c>
      <c r="AB1570" t="s">
        <v>2965</v>
      </c>
      <c r="AC1570" t="s">
        <v>2965</v>
      </c>
      <c r="AD1570">
        <v>0</v>
      </c>
      <c r="AE1570" t="s">
        <v>2965</v>
      </c>
      <c r="AF1570" t="s">
        <v>2965</v>
      </c>
      <c r="AG1570">
        <v>0</v>
      </c>
      <c r="AH1570" t="s">
        <v>2965</v>
      </c>
      <c r="AI1570">
        <v>0</v>
      </c>
      <c r="AJ1570">
        <v>0</v>
      </c>
      <c r="AK1570">
        <v>0</v>
      </c>
      <c r="AL1570">
        <v>0</v>
      </c>
      <c r="AM1570">
        <v>0</v>
      </c>
      <c r="AN1570">
        <v>0</v>
      </c>
      <c r="AO1570" t="s">
        <v>2965</v>
      </c>
      <c r="AP1570" t="s">
        <v>4817</v>
      </c>
      <c r="AQ1570" t="s">
        <v>4817</v>
      </c>
      <c r="AR1570" t="s">
        <v>7258</v>
      </c>
      <c r="AS1570" t="s">
        <v>7255</v>
      </c>
    </row>
    <row r="1571" spans="1:45" ht="17.25" customHeight="1">
      <c r="E1571" s="1403" t="str">
        <f t="shared" si="93"/>
        <v>A04AV239 Finishing Work Misc. Work Ash Tray</v>
      </c>
      <c r="F1571" s="1403" t="str">
        <f t="shared" si="94"/>
        <v xml:space="preserve">A04AV239-00001 Finishing Work Misc. Work Ash Tray Stainless Steel, Surface Mounted Type       </v>
      </c>
      <c r="G1571" s="1404" t="str" cm="1">
        <f t="array" ref="G1571:H1571">_xlfn.TEXTSPLIT(I1571,"-")</f>
        <v>A04AV239</v>
      </c>
      <c r="H1571" s="1404" t="str">
        <v>00001</v>
      </c>
      <c r="I1571" t="s">
        <v>7259</v>
      </c>
      <c r="J1571" t="s">
        <v>4288</v>
      </c>
      <c r="K1571" t="s">
        <v>5683</v>
      </c>
      <c r="L1571" t="s">
        <v>5684</v>
      </c>
      <c r="M1571" t="s">
        <v>6369</v>
      </c>
      <c r="N1571" t="s">
        <v>6997</v>
      </c>
      <c r="O1571" t="s">
        <v>7260</v>
      </c>
      <c r="P1571" t="s">
        <v>7261</v>
      </c>
      <c r="Q1571" t="s">
        <v>7193</v>
      </c>
      <c r="R1571" t="s">
        <v>7194</v>
      </c>
      <c r="S1571" t="s">
        <v>2965</v>
      </c>
      <c r="T1571">
        <v>0</v>
      </c>
      <c r="U1571" t="s">
        <v>2965</v>
      </c>
      <c r="V1571">
        <v>0</v>
      </c>
      <c r="W1571" t="s">
        <v>2965</v>
      </c>
      <c r="X1571">
        <v>0</v>
      </c>
      <c r="Y1571" t="s">
        <v>2965</v>
      </c>
      <c r="Z1571">
        <v>0</v>
      </c>
      <c r="AA1571" t="s">
        <v>2965</v>
      </c>
      <c r="AB1571" t="s">
        <v>2965</v>
      </c>
      <c r="AC1571" t="s">
        <v>2965</v>
      </c>
      <c r="AD1571">
        <v>0</v>
      </c>
      <c r="AE1571" t="s">
        <v>2965</v>
      </c>
      <c r="AF1571" t="s">
        <v>2965</v>
      </c>
      <c r="AG1571">
        <v>0</v>
      </c>
      <c r="AH1571" t="s">
        <v>2965</v>
      </c>
      <c r="AI1571">
        <v>0</v>
      </c>
      <c r="AJ1571">
        <v>0</v>
      </c>
      <c r="AK1571">
        <v>0</v>
      </c>
      <c r="AL1571">
        <v>0</v>
      </c>
      <c r="AM1571">
        <v>0</v>
      </c>
      <c r="AN1571">
        <v>0</v>
      </c>
      <c r="AO1571" t="s">
        <v>2965</v>
      </c>
      <c r="AP1571" t="s">
        <v>4817</v>
      </c>
      <c r="AQ1571" t="s">
        <v>4817</v>
      </c>
      <c r="AR1571" t="s">
        <v>7262</v>
      </c>
      <c r="AS1571" t="s">
        <v>7259</v>
      </c>
    </row>
    <row r="1572" spans="1:45" ht="17.25" customHeight="1">
      <c r="E1572" s="1403" t="str">
        <f t="shared" si="93"/>
        <v>A04AV240 Finishing Work Misc. Work Urinal Partition</v>
      </c>
      <c r="F1572" s="1403" t="str">
        <f t="shared" si="94"/>
        <v xml:space="preserve">A04AV240-00001 Finishing Work Misc. Work Urinal Partition        </v>
      </c>
      <c r="G1572" s="1404" t="str" cm="1">
        <f t="array" ref="G1572:H1572">_xlfn.TEXTSPLIT(I1572,"-")</f>
        <v>A04AV240</v>
      </c>
      <c r="H1572" s="1404" t="str">
        <v>00001</v>
      </c>
      <c r="I1572" t="s">
        <v>7263</v>
      </c>
      <c r="J1572" t="s">
        <v>4288</v>
      </c>
      <c r="K1572" t="s">
        <v>5683</v>
      </c>
      <c r="L1572" t="s">
        <v>5684</v>
      </c>
      <c r="M1572" t="s">
        <v>6369</v>
      </c>
      <c r="N1572" t="s">
        <v>6997</v>
      </c>
      <c r="O1572" t="s">
        <v>7264</v>
      </c>
      <c r="P1572" t="s">
        <v>7265</v>
      </c>
      <c r="Q1572" t="s">
        <v>2965</v>
      </c>
      <c r="R1572">
        <v>0</v>
      </c>
      <c r="S1572" t="s">
        <v>2965</v>
      </c>
      <c r="T1572">
        <v>0</v>
      </c>
      <c r="U1572" t="s">
        <v>2965</v>
      </c>
      <c r="V1572">
        <v>0</v>
      </c>
      <c r="W1572" t="s">
        <v>2965</v>
      </c>
      <c r="X1572">
        <v>0</v>
      </c>
      <c r="Y1572" t="s">
        <v>2965</v>
      </c>
      <c r="Z1572">
        <v>0</v>
      </c>
      <c r="AA1572" t="s">
        <v>2965</v>
      </c>
      <c r="AB1572" t="s">
        <v>2965</v>
      </c>
      <c r="AC1572" t="s">
        <v>2965</v>
      </c>
      <c r="AD1572">
        <v>0</v>
      </c>
      <c r="AE1572" t="s">
        <v>2965</v>
      </c>
      <c r="AF1572" t="s">
        <v>2965</v>
      </c>
      <c r="AG1572">
        <v>0</v>
      </c>
      <c r="AH1572" t="s">
        <v>2965</v>
      </c>
      <c r="AI1572">
        <v>0</v>
      </c>
      <c r="AJ1572">
        <v>0</v>
      </c>
      <c r="AK1572">
        <v>0</v>
      </c>
      <c r="AL1572">
        <v>0</v>
      </c>
      <c r="AM1572">
        <v>0</v>
      </c>
      <c r="AN1572">
        <v>0</v>
      </c>
      <c r="AO1572" t="s">
        <v>2965</v>
      </c>
      <c r="AP1572" t="s">
        <v>4817</v>
      </c>
      <c r="AQ1572" t="s">
        <v>4817</v>
      </c>
      <c r="AR1572" t="s">
        <v>7266</v>
      </c>
      <c r="AS1572" t="s">
        <v>7263</v>
      </c>
    </row>
    <row r="1573" spans="1:45" ht="17.25" customHeight="1">
      <c r="E1573" s="1403" t="str">
        <f t="shared" si="93"/>
        <v>A04AV241 Finishing Work Misc. Work Septic Tank</v>
      </c>
      <c r="F1573" s="1403" t="str">
        <f t="shared" si="94"/>
        <v>A04AV241-00001 Finishing Work Misc. Work Septic Tank FRP Type     Including Excatvation, Installation, Backfilling and Any Other Works to Complete the Work  10 People≤Capa.&lt;50 People</v>
      </c>
      <c r="G1573" s="1404" t="str" cm="1">
        <f t="array" ref="G1573:H1573">_xlfn.TEXTSPLIT(I1573,"-")</f>
        <v>A04AV241</v>
      </c>
      <c r="H1573" s="1404" t="str">
        <v>00001</v>
      </c>
      <c r="I1573" t="s">
        <v>7267</v>
      </c>
      <c r="J1573" t="s">
        <v>4288</v>
      </c>
      <c r="K1573" t="s">
        <v>5683</v>
      </c>
      <c r="L1573" t="s">
        <v>5684</v>
      </c>
      <c r="M1573" t="s">
        <v>6369</v>
      </c>
      <c r="N1573" t="s">
        <v>6997</v>
      </c>
      <c r="O1573" t="s">
        <v>7268</v>
      </c>
      <c r="P1573" t="s">
        <v>7269</v>
      </c>
      <c r="Q1573" t="s">
        <v>7270</v>
      </c>
      <c r="R1573" t="s">
        <v>7271</v>
      </c>
      <c r="S1573" t="s">
        <v>2965</v>
      </c>
      <c r="T1573">
        <v>0</v>
      </c>
      <c r="U1573" t="s">
        <v>2965</v>
      </c>
      <c r="V1573">
        <v>0</v>
      </c>
      <c r="W1573" t="s">
        <v>2965</v>
      </c>
      <c r="X1573">
        <v>0</v>
      </c>
      <c r="Y1573" t="s">
        <v>2965</v>
      </c>
      <c r="Z1573">
        <v>0</v>
      </c>
      <c r="AA1573" t="s">
        <v>5117</v>
      </c>
      <c r="AB1573" t="s">
        <v>7272</v>
      </c>
      <c r="AC1573" t="s">
        <v>2965</v>
      </c>
      <c r="AD1573">
        <v>0</v>
      </c>
      <c r="AE1573" t="s">
        <v>5996</v>
      </c>
      <c r="AF1573" t="s">
        <v>7273</v>
      </c>
      <c r="AG1573">
        <v>0</v>
      </c>
      <c r="AH1573" t="s">
        <v>2965</v>
      </c>
      <c r="AI1573">
        <v>0</v>
      </c>
      <c r="AJ1573">
        <v>0</v>
      </c>
      <c r="AK1573">
        <v>0</v>
      </c>
      <c r="AL1573">
        <v>0</v>
      </c>
      <c r="AM1573">
        <v>0</v>
      </c>
      <c r="AN1573" t="s">
        <v>7274</v>
      </c>
      <c r="AO1573" t="s">
        <v>2965</v>
      </c>
      <c r="AP1573" t="s">
        <v>4817</v>
      </c>
      <c r="AQ1573" t="s">
        <v>4817</v>
      </c>
      <c r="AR1573" t="s">
        <v>7275</v>
      </c>
      <c r="AS1573" t="s">
        <v>7267</v>
      </c>
    </row>
    <row r="1574" spans="1:45" ht="17.25" customHeight="1">
      <c r="E1574" s="1403" t="str">
        <f t="shared" si="93"/>
        <v>A04AV241 Finishing Work Misc. Work Septic Tank</v>
      </c>
      <c r="F1574" s="1403" t="str">
        <f t="shared" si="94"/>
        <v>A04AV241-00002 Finishing Work Misc. Work Septic Tank FRP Type     Including Excatvation, Installation, Backfilling and Any Other Works to Complete the Work  50 People≤Capa.&lt;100 People</v>
      </c>
      <c r="G1574" s="1404" t="str" cm="1">
        <f t="array" ref="G1574:H1574">_xlfn.TEXTSPLIT(I1574,"-")</f>
        <v>A04AV241</v>
      </c>
      <c r="H1574" s="1404" t="str">
        <v>00002</v>
      </c>
      <c r="I1574" t="s">
        <v>7276</v>
      </c>
      <c r="J1574" t="s">
        <v>4288</v>
      </c>
      <c r="K1574" t="s">
        <v>5683</v>
      </c>
      <c r="L1574" t="s">
        <v>5684</v>
      </c>
      <c r="M1574" t="s">
        <v>6369</v>
      </c>
      <c r="N1574" t="s">
        <v>6997</v>
      </c>
      <c r="O1574" t="s">
        <v>7268</v>
      </c>
      <c r="P1574" t="s">
        <v>7269</v>
      </c>
      <c r="Q1574" t="s">
        <v>7270</v>
      </c>
      <c r="R1574" t="s">
        <v>7271</v>
      </c>
      <c r="S1574" t="s">
        <v>2965</v>
      </c>
      <c r="T1574">
        <v>0</v>
      </c>
      <c r="U1574" t="s">
        <v>2965</v>
      </c>
      <c r="V1574">
        <v>0</v>
      </c>
      <c r="W1574" t="s">
        <v>2965</v>
      </c>
      <c r="X1574">
        <v>0</v>
      </c>
      <c r="Y1574" t="s">
        <v>2965</v>
      </c>
      <c r="Z1574">
        <v>0</v>
      </c>
      <c r="AA1574" t="s">
        <v>5117</v>
      </c>
      <c r="AB1574" t="s">
        <v>7272</v>
      </c>
      <c r="AC1574" t="s">
        <v>2965</v>
      </c>
      <c r="AD1574">
        <v>0</v>
      </c>
      <c r="AE1574" t="s">
        <v>6001</v>
      </c>
      <c r="AF1574" t="s">
        <v>7277</v>
      </c>
      <c r="AG1574">
        <v>0</v>
      </c>
      <c r="AH1574" t="s">
        <v>2965</v>
      </c>
      <c r="AI1574">
        <v>0</v>
      </c>
      <c r="AJ1574">
        <v>0</v>
      </c>
      <c r="AK1574">
        <v>0</v>
      </c>
      <c r="AL1574">
        <v>0</v>
      </c>
      <c r="AM1574">
        <v>0</v>
      </c>
      <c r="AN1574" t="s">
        <v>7274</v>
      </c>
      <c r="AO1574" t="s">
        <v>2965</v>
      </c>
      <c r="AP1574" t="s">
        <v>4817</v>
      </c>
      <c r="AQ1574" t="s">
        <v>4817</v>
      </c>
      <c r="AR1574" t="s">
        <v>7275</v>
      </c>
      <c r="AS1574" t="s">
        <v>7276</v>
      </c>
    </row>
    <row r="1575" spans="1:45" ht="17.25" customHeight="1">
      <c r="E1575" s="1403" t="str">
        <f t="shared" si="93"/>
        <v>A04AV241 Finishing Work Misc. Work Septic Tank</v>
      </c>
      <c r="F1575" s="1403" t="str">
        <f t="shared" si="94"/>
        <v>A04AV241-00003 Finishing Work Misc. Work Septic Tank FRP Type     Including Excatvation, Installation, Backfilling and Any Other Works to Complete the Work  100 People≤Capa.&lt;150 People</v>
      </c>
      <c r="G1575" s="1404" t="str" cm="1">
        <f t="array" ref="G1575:H1575">_xlfn.TEXTSPLIT(I1575,"-")</f>
        <v>A04AV241</v>
      </c>
      <c r="H1575" s="1404" t="str">
        <v>00003</v>
      </c>
      <c r="I1575" t="s">
        <v>7278</v>
      </c>
      <c r="J1575" t="s">
        <v>4288</v>
      </c>
      <c r="K1575" t="s">
        <v>5683</v>
      </c>
      <c r="L1575" t="s">
        <v>5684</v>
      </c>
      <c r="M1575" t="s">
        <v>6369</v>
      </c>
      <c r="N1575" t="s">
        <v>6997</v>
      </c>
      <c r="O1575" t="s">
        <v>7268</v>
      </c>
      <c r="P1575" t="s">
        <v>7269</v>
      </c>
      <c r="Q1575" t="s">
        <v>7270</v>
      </c>
      <c r="R1575" t="s">
        <v>7271</v>
      </c>
      <c r="S1575" t="s">
        <v>2965</v>
      </c>
      <c r="T1575">
        <v>0</v>
      </c>
      <c r="U1575" t="s">
        <v>2965</v>
      </c>
      <c r="V1575">
        <v>0</v>
      </c>
      <c r="W1575" t="s">
        <v>2965</v>
      </c>
      <c r="X1575">
        <v>0</v>
      </c>
      <c r="Y1575" t="s">
        <v>2965</v>
      </c>
      <c r="Z1575">
        <v>0</v>
      </c>
      <c r="AA1575" t="s">
        <v>5117</v>
      </c>
      <c r="AB1575" t="s">
        <v>7272</v>
      </c>
      <c r="AC1575" t="s">
        <v>2965</v>
      </c>
      <c r="AD1575">
        <v>0</v>
      </c>
      <c r="AE1575" t="s">
        <v>6006</v>
      </c>
      <c r="AF1575" t="s">
        <v>7279</v>
      </c>
      <c r="AG1575">
        <v>0</v>
      </c>
      <c r="AH1575" t="s">
        <v>2965</v>
      </c>
      <c r="AI1575">
        <v>0</v>
      </c>
      <c r="AJ1575">
        <v>0</v>
      </c>
      <c r="AK1575">
        <v>0</v>
      </c>
      <c r="AL1575">
        <v>0</v>
      </c>
      <c r="AM1575">
        <v>0</v>
      </c>
      <c r="AN1575" t="s">
        <v>7274</v>
      </c>
      <c r="AO1575" t="s">
        <v>2965</v>
      </c>
      <c r="AP1575" t="s">
        <v>4817</v>
      </c>
      <c r="AQ1575" t="s">
        <v>4817</v>
      </c>
      <c r="AR1575" t="s">
        <v>7275</v>
      </c>
      <c r="AS1575" t="s">
        <v>7278</v>
      </c>
    </row>
    <row r="1576" spans="1:45" ht="17.25" customHeight="1">
      <c r="E1576" s="1403" t="str">
        <f t="shared" si="93"/>
        <v>A04AV241 Finishing Work Misc. Work Septic Tank</v>
      </c>
      <c r="F1576" s="1403" t="str">
        <f t="shared" si="94"/>
        <v>A04AV241-00004 Finishing Work Misc. Work Septic Tank FRP Type     Including Excatvation, Installation, Backfilling and Any Other Works to Complete the Work  150 People≤Capa.</v>
      </c>
      <c r="G1576" s="1404" t="str" cm="1">
        <f t="array" ref="G1576:H1576">_xlfn.TEXTSPLIT(I1576,"-")</f>
        <v>A04AV241</v>
      </c>
      <c r="H1576" s="1404" t="str">
        <v>00004</v>
      </c>
      <c r="I1576" t="s">
        <v>7280</v>
      </c>
      <c r="J1576" t="s">
        <v>4288</v>
      </c>
      <c r="K1576" t="s">
        <v>5683</v>
      </c>
      <c r="L1576" t="s">
        <v>5684</v>
      </c>
      <c r="M1576" t="s">
        <v>6369</v>
      </c>
      <c r="N1576" t="s">
        <v>6997</v>
      </c>
      <c r="O1576" t="s">
        <v>7268</v>
      </c>
      <c r="P1576" t="s">
        <v>7269</v>
      </c>
      <c r="Q1576" t="s">
        <v>7270</v>
      </c>
      <c r="R1576" t="s">
        <v>7271</v>
      </c>
      <c r="S1576" t="s">
        <v>2965</v>
      </c>
      <c r="T1576">
        <v>0</v>
      </c>
      <c r="U1576" t="s">
        <v>2965</v>
      </c>
      <c r="V1576">
        <v>0</v>
      </c>
      <c r="W1576" t="s">
        <v>2965</v>
      </c>
      <c r="X1576">
        <v>0</v>
      </c>
      <c r="Y1576" t="s">
        <v>2965</v>
      </c>
      <c r="Z1576">
        <v>0</v>
      </c>
      <c r="AA1576" t="s">
        <v>5117</v>
      </c>
      <c r="AB1576" t="s">
        <v>7272</v>
      </c>
      <c r="AC1576" t="s">
        <v>2965</v>
      </c>
      <c r="AD1576">
        <v>0</v>
      </c>
      <c r="AE1576" t="s">
        <v>6040</v>
      </c>
      <c r="AF1576" t="s">
        <v>7281</v>
      </c>
      <c r="AG1576">
        <v>0</v>
      </c>
      <c r="AH1576" t="s">
        <v>2965</v>
      </c>
      <c r="AI1576">
        <v>0</v>
      </c>
      <c r="AJ1576">
        <v>0</v>
      </c>
      <c r="AK1576">
        <v>0</v>
      </c>
      <c r="AL1576">
        <v>0</v>
      </c>
      <c r="AM1576">
        <v>0</v>
      </c>
      <c r="AN1576" t="s">
        <v>7274</v>
      </c>
      <c r="AO1576" t="s">
        <v>2965</v>
      </c>
      <c r="AP1576" t="s">
        <v>4817</v>
      </c>
      <c r="AQ1576" t="s">
        <v>4817</v>
      </c>
      <c r="AR1576" t="s">
        <v>7275</v>
      </c>
      <c r="AS1576" t="s">
        <v>7280</v>
      </c>
    </row>
    <row r="1577" spans="1:45" ht="17.25" customHeight="1">
      <c r="E1577" s="1403" t="str">
        <f t="shared" si="93"/>
        <v>A04AV242 Finishing Work Misc. Work Feature Water Wall</v>
      </c>
      <c r="F1577" s="1403" t="str">
        <f t="shared" si="94"/>
        <v xml:space="preserve">A04AV242-00001 Finishing Work Misc. Work Feature Water Wall w/ Water Circulation System, Accessories       </v>
      </c>
      <c r="G1577" s="1404" t="str" cm="1">
        <f t="array" ref="G1577:H1577">_xlfn.TEXTSPLIT(I1577,"-")</f>
        <v>A04AV242</v>
      </c>
      <c r="H1577" s="1404" t="str">
        <v>00001</v>
      </c>
      <c r="I1577" t="s">
        <v>7282</v>
      </c>
      <c r="J1577" t="s">
        <v>4288</v>
      </c>
      <c r="K1577" t="s">
        <v>5683</v>
      </c>
      <c r="L1577" t="s">
        <v>5684</v>
      </c>
      <c r="M1577" t="s">
        <v>6369</v>
      </c>
      <c r="N1577" t="s">
        <v>6997</v>
      </c>
      <c r="O1577" t="s">
        <v>7283</v>
      </c>
      <c r="P1577" t="s">
        <v>7284</v>
      </c>
      <c r="Q1577" t="s">
        <v>7285</v>
      </c>
      <c r="R1577" t="s">
        <v>7286</v>
      </c>
      <c r="S1577" t="s">
        <v>2965</v>
      </c>
      <c r="T1577">
        <v>0</v>
      </c>
      <c r="U1577" t="s">
        <v>2965</v>
      </c>
      <c r="V1577">
        <v>0</v>
      </c>
      <c r="W1577" t="s">
        <v>2965</v>
      </c>
      <c r="X1577">
        <v>0</v>
      </c>
      <c r="Y1577" t="s">
        <v>2965</v>
      </c>
      <c r="Z1577">
        <v>0</v>
      </c>
      <c r="AA1577" t="s">
        <v>2965</v>
      </c>
      <c r="AB1577" t="s">
        <v>2965</v>
      </c>
      <c r="AC1577" t="s">
        <v>2965</v>
      </c>
      <c r="AD1577">
        <v>0</v>
      </c>
      <c r="AE1577" t="s">
        <v>2965</v>
      </c>
      <c r="AF1577" t="s">
        <v>2965</v>
      </c>
      <c r="AG1577">
        <v>0</v>
      </c>
      <c r="AH1577" t="s">
        <v>2965</v>
      </c>
      <c r="AI1577">
        <v>0</v>
      </c>
      <c r="AJ1577">
        <v>0</v>
      </c>
      <c r="AK1577">
        <v>0</v>
      </c>
      <c r="AL1577">
        <v>0</v>
      </c>
      <c r="AM1577">
        <v>0</v>
      </c>
      <c r="AN1577">
        <v>0</v>
      </c>
      <c r="AO1577" t="s">
        <v>2965</v>
      </c>
      <c r="AP1577" t="s">
        <v>4360</v>
      </c>
      <c r="AQ1577" t="s">
        <v>4360</v>
      </c>
      <c r="AR1577" t="s">
        <v>7287</v>
      </c>
      <c r="AS1577" t="s">
        <v>7282</v>
      </c>
    </row>
    <row r="1578" spans="1:45" ht="17.25" customHeight="1">
      <c r="E1578" s="1403" t="str">
        <f t="shared" si="93"/>
        <v>A04AV243 Finishing Work Misc. Work Urinal Sill</v>
      </c>
      <c r="F1578" s="1403" t="str">
        <f t="shared" si="94"/>
        <v xml:space="preserve">A04AV243-00001 Finishing Work Misc. Work Urinal Sill      w/ Mortar Bond Coat or Adhesive  </v>
      </c>
      <c r="G1578" s="1404" t="str" cm="1">
        <f t="array" ref="G1578:H1578">_xlfn.TEXTSPLIT(I1578,"-")</f>
        <v>A04AV243</v>
      </c>
      <c r="H1578" s="1404" t="str">
        <v>00001</v>
      </c>
      <c r="I1578" t="s">
        <v>7288</v>
      </c>
      <c r="J1578" t="s">
        <v>4288</v>
      </c>
      <c r="K1578" t="s">
        <v>5683</v>
      </c>
      <c r="L1578" t="s">
        <v>5684</v>
      </c>
      <c r="M1578" t="s">
        <v>6369</v>
      </c>
      <c r="N1578" t="s">
        <v>6997</v>
      </c>
      <c r="O1578" t="s">
        <v>7289</v>
      </c>
      <c r="P1578" t="s">
        <v>7290</v>
      </c>
      <c r="Q1578" t="s">
        <v>2965</v>
      </c>
      <c r="R1578">
        <v>0</v>
      </c>
      <c r="S1578" t="s">
        <v>2965</v>
      </c>
      <c r="T1578">
        <v>0</v>
      </c>
      <c r="U1578" t="s">
        <v>2965</v>
      </c>
      <c r="V1578">
        <v>0</v>
      </c>
      <c r="W1578" t="s">
        <v>2965</v>
      </c>
      <c r="X1578">
        <v>0</v>
      </c>
      <c r="Y1578" t="s">
        <v>2965</v>
      </c>
      <c r="Z1578">
        <v>0</v>
      </c>
      <c r="AA1578" t="s">
        <v>5097</v>
      </c>
      <c r="AB1578" t="s">
        <v>5867</v>
      </c>
      <c r="AC1578" t="s">
        <v>2965</v>
      </c>
      <c r="AD1578">
        <v>0</v>
      </c>
      <c r="AE1578" t="s">
        <v>2965</v>
      </c>
      <c r="AF1578">
        <v>0</v>
      </c>
      <c r="AG1578">
        <v>0</v>
      </c>
      <c r="AH1578" t="s">
        <v>6667</v>
      </c>
      <c r="AI1578">
        <v>0</v>
      </c>
      <c r="AJ1578">
        <v>0</v>
      </c>
      <c r="AK1578">
        <v>0</v>
      </c>
      <c r="AL1578">
        <v>0</v>
      </c>
      <c r="AM1578">
        <v>0</v>
      </c>
      <c r="AN1578">
        <v>0</v>
      </c>
      <c r="AO1578" t="s">
        <v>2965</v>
      </c>
      <c r="AP1578" t="s">
        <v>3423</v>
      </c>
      <c r="AQ1578" t="s">
        <v>3423</v>
      </c>
      <c r="AR1578" t="s">
        <v>7291</v>
      </c>
      <c r="AS1578" t="s">
        <v>7288</v>
      </c>
    </row>
    <row r="1579" spans="1:45" s="1417" customFormat="1" ht="17.25" customHeight="1">
      <c r="A1579" s="1403"/>
      <c r="B1579" s="1403"/>
      <c r="C1579" s="1403"/>
      <c r="D1579" s="1403"/>
      <c r="E1579" s="1403" t="str">
        <f t="shared" si="93"/>
        <v>A04AV244 Finishing Work Misc. Work Marble Washstand</v>
      </c>
      <c r="F1579" s="1403" t="str">
        <f t="shared" si="94"/>
        <v xml:space="preserve">A04AV244-00001 Finishing Work Misc. Work Marble Washstand      w/ Mortar Bond Coat or Adhesive  </v>
      </c>
      <c r="G1579" s="1404" t="str" cm="1">
        <f t="array" ref="G1579:H1579">_xlfn.TEXTSPLIT(I1579,"-")</f>
        <v>A04AV244</v>
      </c>
      <c r="H1579" s="1404" t="str">
        <v>00001</v>
      </c>
      <c r="I1579" t="s">
        <v>7292</v>
      </c>
      <c r="J1579" t="s">
        <v>4288</v>
      </c>
      <c r="K1579" t="s">
        <v>5683</v>
      </c>
      <c r="L1579" t="s">
        <v>5684</v>
      </c>
      <c r="M1579" t="s">
        <v>6369</v>
      </c>
      <c r="N1579" t="s">
        <v>6997</v>
      </c>
      <c r="O1579" t="s">
        <v>7293</v>
      </c>
      <c r="P1579" t="s">
        <v>7294</v>
      </c>
      <c r="Q1579" t="s">
        <v>2965</v>
      </c>
      <c r="R1579">
        <v>0</v>
      </c>
      <c r="S1579" t="s">
        <v>2965</v>
      </c>
      <c r="T1579">
        <v>0</v>
      </c>
      <c r="U1579" t="s">
        <v>2965</v>
      </c>
      <c r="V1579">
        <v>0</v>
      </c>
      <c r="W1579" t="s">
        <v>2965</v>
      </c>
      <c r="X1579">
        <v>0</v>
      </c>
      <c r="Y1579" t="s">
        <v>2965</v>
      </c>
      <c r="Z1579">
        <v>0</v>
      </c>
      <c r="AA1579" t="s">
        <v>5097</v>
      </c>
      <c r="AB1579" t="s">
        <v>5867</v>
      </c>
      <c r="AC1579" t="s">
        <v>2965</v>
      </c>
      <c r="AD1579">
        <v>0</v>
      </c>
      <c r="AE1579" t="s">
        <v>2965</v>
      </c>
      <c r="AF1579">
        <v>0</v>
      </c>
      <c r="AG1579">
        <v>0</v>
      </c>
      <c r="AH1579" t="s">
        <v>6667</v>
      </c>
      <c r="AI1579">
        <v>0</v>
      </c>
      <c r="AJ1579">
        <v>0</v>
      </c>
      <c r="AK1579">
        <v>0</v>
      </c>
      <c r="AL1579">
        <v>0</v>
      </c>
      <c r="AM1579">
        <v>0</v>
      </c>
      <c r="AN1579">
        <v>0</v>
      </c>
      <c r="AO1579" t="s">
        <v>2965</v>
      </c>
      <c r="AP1579" t="s">
        <v>3423</v>
      </c>
      <c r="AQ1579" t="s">
        <v>3423</v>
      </c>
      <c r="AR1579" t="s">
        <v>7295</v>
      </c>
      <c r="AS1579" t="s">
        <v>7292</v>
      </c>
    </row>
    <row r="1580" spans="1:45" ht="17.25" customHeight="1">
      <c r="E1580" s="1403" t="str">
        <f t="shared" si="93"/>
        <v>A04AV245 Finishing Work Misc. Work Column Guard</v>
      </c>
      <c r="F1580" s="1403" t="str">
        <f t="shared" si="94"/>
        <v xml:space="preserve">A04AV245-00001 Finishing Work Misc. Work Column Guard        </v>
      </c>
      <c r="G1580" s="1404" t="str" cm="1">
        <f t="array" ref="G1580:H1580">_xlfn.TEXTSPLIT(I1580,"-")</f>
        <v>A04AV245</v>
      </c>
      <c r="H1580" s="1404" t="str">
        <v>00001</v>
      </c>
      <c r="I1580" t="s">
        <v>7296</v>
      </c>
      <c r="J1580" t="s">
        <v>4288</v>
      </c>
      <c r="K1580" t="s">
        <v>5683</v>
      </c>
      <c r="L1580" t="s">
        <v>5684</v>
      </c>
      <c r="M1580" t="s">
        <v>6369</v>
      </c>
      <c r="N1580" t="s">
        <v>6997</v>
      </c>
      <c r="O1580" t="s">
        <v>7297</v>
      </c>
      <c r="P1580" t="s">
        <v>7298</v>
      </c>
      <c r="Q1580" t="s">
        <v>2965</v>
      </c>
      <c r="R1580">
        <v>0</v>
      </c>
      <c r="S1580" t="s">
        <v>2965</v>
      </c>
      <c r="T1580">
        <v>0</v>
      </c>
      <c r="U1580" t="s">
        <v>2965</v>
      </c>
      <c r="V1580">
        <v>0</v>
      </c>
      <c r="W1580" t="s">
        <v>2965</v>
      </c>
      <c r="X1580">
        <v>0</v>
      </c>
      <c r="Y1580" t="s">
        <v>2965</v>
      </c>
      <c r="Z1580">
        <v>0</v>
      </c>
      <c r="AA1580" t="s">
        <v>2965</v>
      </c>
      <c r="AB1580" t="s">
        <v>2965</v>
      </c>
      <c r="AC1580" t="s">
        <v>2965</v>
      </c>
      <c r="AD1580">
        <v>0</v>
      </c>
      <c r="AE1580" t="s">
        <v>2965</v>
      </c>
      <c r="AF1580" t="s">
        <v>2965</v>
      </c>
      <c r="AG1580">
        <v>0</v>
      </c>
      <c r="AH1580" t="s">
        <v>2965</v>
      </c>
      <c r="AI1580">
        <v>0</v>
      </c>
      <c r="AJ1580">
        <v>0</v>
      </c>
      <c r="AK1580">
        <v>0</v>
      </c>
      <c r="AL1580">
        <v>0</v>
      </c>
      <c r="AM1580">
        <v>0</v>
      </c>
      <c r="AN1580">
        <v>0</v>
      </c>
      <c r="AO1580" t="s">
        <v>2965</v>
      </c>
      <c r="AP1580" t="s">
        <v>4817</v>
      </c>
      <c r="AQ1580" t="s">
        <v>4817</v>
      </c>
      <c r="AR1580" t="s">
        <v>7299</v>
      </c>
      <c r="AS1580" t="s">
        <v>7296</v>
      </c>
    </row>
    <row r="1581" spans="1:45" ht="17.25" customHeight="1">
      <c r="E1581" s="1403" t="str">
        <f t="shared" si="93"/>
        <v>A04AV246 Finishing Work Misc. Work Non Slip Nosing</v>
      </c>
      <c r="F1581" s="1403" t="str">
        <f t="shared" si="94"/>
        <v xml:space="preserve">A04AV246-00001 Finishing Work Misc. Work Non Slip Nosing Adhesive Vinyl/Rubber Type       </v>
      </c>
      <c r="G1581" s="1404" t="str" cm="1">
        <f t="array" ref="G1581:H1581">_xlfn.TEXTSPLIT(I1581,"-")</f>
        <v>A04AV246</v>
      </c>
      <c r="H1581" s="1404" t="str">
        <v>00001</v>
      </c>
      <c r="I1581" t="s">
        <v>7300</v>
      </c>
      <c r="J1581" t="s">
        <v>4288</v>
      </c>
      <c r="K1581" t="s">
        <v>5683</v>
      </c>
      <c r="L1581" t="s">
        <v>5684</v>
      </c>
      <c r="M1581" t="s">
        <v>6369</v>
      </c>
      <c r="N1581" t="s">
        <v>6997</v>
      </c>
      <c r="O1581" t="s">
        <v>7301</v>
      </c>
      <c r="P1581" t="s">
        <v>7302</v>
      </c>
      <c r="Q1581" t="s">
        <v>7303</v>
      </c>
      <c r="R1581" t="s">
        <v>7304</v>
      </c>
      <c r="S1581" t="s">
        <v>2965</v>
      </c>
      <c r="T1581">
        <v>0</v>
      </c>
      <c r="U1581" t="s">
        <v>2965</v>
      </c>
      <c r="V1581">
        <v>0</v>
      </c>
      <c r="W1581" t="s">
        <v>2965</v>
      </c>
      <c r="X1581">
        <v>0</v>
      </c>
      <c r="Y1581" t="s">
        <v>2965</v>
      </c>
      <c r="Z1581">
        <v>0</v>
      </c>
      <c r="AA1581" t="s">
        <v>2965</v>
      </c>
      <c r="AB1581">
        <v>0</v>
      </c>
      <c r="AC1581" t="s">
        <v>2965</v>
      </c>
      <c r="AD1581">
        <v>0</v>
      </c>
      <c r="AE1581" t="s">
        <v>2965</v>
      </c>
      <c r="AF1581">
        <v>0</v>
      </c>
      <c r="AG1581">
        <v>0</v>
      </c>
      <c r="AH1581" t="s">
        <v>2965</v>
      </c>
      <c r="AI1581">
        <v>0</v>
      </c>
      <c r="AJ1581">
        <v>0</v>
      </c>
      <c r="AK1581">
        <v>0</v>
      </c>
      <c r="AL1581">
        <v>0</v>
      </c>
      <c r="AM1581">
        <v>0</v>
      </c>
      <c r="AN1581">
        <v>0</v>
      </c>
      <c r="AO1581" t="s">
        <v>2965</v>
      </c>
      <c r="AP1581" t="s">
        <v>3423</v>
      </c>
      <c r="AQ1581" t="s">
        <v>3423</v>
      </c>
      <c r="AR1581" t="s">
        <v>7305</v>
      </c>
      <c r="AS1581" t="s">
        <v>7300</v>
      </c>
    </row>
    <row r="1582" spans="1:45" ht="17.25" customHeight="1">
      <c r="E1582" s="1403" t="str">
        <f t="shared" si="93"/>
        <v>A04AV246 Finishing Work Misc. Work Non Slip Nosing</v>
      </c>
      <c r="F1582" s="1403" t="str">
        <f t="shared" si="94"/>
        <v xml:space="preserve">A04AV246-00002 Finishing Work Misc. Work Non Slip Nosing Adhesive PVC Type       </v>
      </c>
      <c r="G1582" s="1404" t="str" cm="1">
        <f t="array" ref="G1582:H1582">_xlfn.TEXTSPLIT(I1582,"-")</f>
        <v>A04AV246</v>
      </c>
      <c r="H1582" s="1404" t="str">
        <v>00002</v>
      </c>
      <c r="I1582" t="s">
        <v>7306</v>
      </c>
      <c r="J1582" t="s">
        <v>4288</v>
      </c>
      <c r="K1582" t="s">
        <v>5683</v>
      </c>
      <c r="L1582" t="s">
        <v>5684</v>
      </c>
      <c r="M1582" t="s">
        <v>6369</v>
      </c>
      <c r="N1582" t="s">
        <v>6997</v>
      </c>
      <c r="O1582" t="s">
        <v>7301</v>
      </c>
      <c r="P1582" t="s">
        <v>7302</v>
      </c>
      <c r="Q1582" t="s">
        <v>7307</v>
      </c>
      <c r="R1582" t="s">
        <v>7308</v>
      </c>
      <c r="S1582" t="s">
        <v>2965</v>
      </c>
      <c r="T1582">
        <v>0</v>
      </c>
      <c r="U1582" t="s">
        <v>2965</v>
      </c>
      <c r="V1582">
        <v>0</v>
      </c>
      <c r="W1582" t="s">
        <v>2965</v>
      </c>
      <c r="X1582">
        <v>0</v>
      </c>
      <c r="Y1582" t="s">
        <v>2965</v>
      </c>
      <c r="Z1582">
        <v>0</v>
      </c>
      <c r="AA1582" t="s">
        <v>2965</v>
      </c>
      <c r="AB1582">
        <v>0</v>
      </c>
      <c r="AC1582" t="s">
        <v>2965</v>
      </c>
      <c r="AD1582">
        <v>0</v>
      </c>
      <c r="AE1582" t="s">
        <v>2965</v>
      </c>
      <c r="AF1582">
        <v>0</v>
      </c>
      <c r="AG1582">
        <v>0</v>
      </c>
      <c r="AH1582" t="s">
        <v>2965</v>
      </c>
      <c r="AI1582">
        <v>0</v>
      </c>
      <c r="AJ1582">
        <v>0</v>
      </c>
      <c r="AK1582">
        <v>0</v>
      </c>
      <c r="AL1582">
        <v>0</v>
      </c>
      <c r="AM1582">
        <v>0</v>
      </c>
      <c r="AN1582">
        <v>0</v>
      </c>
      <c r="AO1582" t="s">
        <v>2965</v>
      </c>
      <c r="AP1582" t="s">
        <v>3423</v>
      </c>
      <c r="AQ1582" t="s">
        <v>3423</v>
      </c>
      <c r="AR1582" t="s">
        <v>7305</v>
      </c>
      <c r="AS1582" t="s">
        <v>7306</v>
      </c>
    </row>
    <row r="1583" spans="1:45" ht="17.25" customHeight="1">
      <c r="E1583" s="1403" t="str">
        <f t="shared" si="93"/>
        <v>A04AV247 Finishing Work Misc. Work Flashing Cover for Opening</v>
      </c>
      <c r="F1583" s="1403" t="str">
        <f t="shared" si="94"/>
        <v xml:space="preserve">A04AV247-00001 Finishing Work Misc. Work Flashing Cover for Opening      w/ Fixing Accessories  </v>
      </c>
      <c r="G1583" s="1404" t="str" cm="1">
        <f t="array" ref="G1583:H1583">_xlfn.TEXTSPLIT(I1583,"-")</f>
        <v>A04AV247</v>
      </c>
      <c r="H1583" s="1404" t="str">
        <v>00001</v>
      </c>
      <c r="I1583" t="s">
        <v>7309</v>
      </c>
      <c r="J1583" t="s">
        <v>4288</v>
      </c>
      <c r="K1583" t="s">
        <v>5683</v>
      </c>
      <c r="L1583" t="s">
        <v>5684</v>
      </c>
      <c r="M1583" t="s">
        <v>6369</v>
      </c>
      <c r="N1583" t="s">
        <v>6997</v>
      </c>
      <c r="O1583" t="s">
        <v>7310</v>
      </c>
      <c r="P1583" t="s">
        <v>7311</v>
      </c>
      <c r="Q1583" t="s">
        <v>2965</v>
      </c>
      <c r="R1583">
        <v>0</v>
      </c>
      <c r="S1583" t="s">
        <v>2965</v>
      </c>
      <c r="T1583">
        <v>0</v>
      </c>
      <c r="U1583" t="s">
        <v>2965</v>
      </c>
      <c r="V1583">
        <v>0</v>
      </c>
      <c r="W1583" t="s">
        <v>2965</v>
      </c>
      <c r="X1583">
        <v>0</v>
      </c>
      <c r="Y1583" t="s">
        <v>2965</v>
      </c>
      <c r="Z1583" t="s">
        <v>2965</v>
      </c>
      <c r="AA1583" t="s">
        <v>4423</v>
      </c>
      <c r="AB1583" t="s">
        <v>4424</v>
      </c>
      <c r="AC1583" t="s">
        <v>2965</v>
      </c>
      <c r="AD1583">
        <v>0</v>
      </c>
      <c r="AE1583" t="s">
        <v>2965</v>
      </c>
      <c r="AF1583">
        <v>0</v>
      </c>
      <c r="AG1583">
        <v>0</v>
      </c>
      <c r="AH1583" t="s">
        <v>2965</v>
      </c>
      <c r="AI1583">
        <v>0</v>
      </c>
      <c r="AJ1583">
        <v>0</v>
      </c>
      <c r="AK1583">
        <v>0</v>
      </c>
      <c r="AL1583">
        <v>0</v>
      </c>
      <c r="AM1583">
        <v>0</v>
      </c>
      <c r="AN1583">
        <v>0</v>
      </c>
      <c r="AO1583" t="s">
        <v>2965</v>
      </c>
      <c r="AP1583" t="s">
        <v>4360</v>
      </c>
      <c r="AQ1583" t="s">
        <v>4360</v>
      </c>
      <c r="AR1583" t="s">
        <v>7312</v>
      </c>
      <c r="AS1583" t="s">
        <v>7309</v>
      </c>
    </row>
    <row r="1584" spans="1:45" ht="17.25" customHeight="1">
      <c r="E1584" s="1403" t="str">
        <f t="shared" si="93"/>
        <v>A04AV248 Finishing Work Misc. Work Interlocking Block</v>
      </c>
      <c r="F1584" s="1403" t="str">
        <f t="shared" si="94"/>
        <v xml:space="preserve">A04AV248-00001 Finishing Work Misc. Work Interlocking Block      w/ Sand Bedding  </v>
      </c>
      <c r="G1584" s="1404" t="str" cm="1">
        <f t="array" ref="G1584:H1584">_xlfn.TEXTSPLIT(I1584,"-")</f>
        <v>A04AV248</v>
      </c>
      <c r="H1584" s="1404" t="str">
        <v>00001</v>
      </c>
      <c r="I1584" t="s">
        <v>7313</v>
      </c>
      <c r="J1584" t="s">
        <v>4288</v>
      </c>
      <c r="K1584" t="s">
        <v>5683</v>
      </c>
      <c r="L1584" t="s">
        <v>5684</v>
      </c>
      <c r="M1584" t="s">
        <v>6369</v>
      </c>
      <c r="N1584" t="s">
        <v>6997</v>
      </c>
      <c r="O1584" t="s">
        <v>7314</v>
      </c>
      <c r="P1584" t="s">
        <v>7315</v>
      </c>
      <c r="Q1584" t="s">
        <v>2965</v>
      </c>
      <c r="R1584">
        <v>0</v>
      </c>
      <c r="S1584" t="s">
        <v>2965</v>
      </c>
      <c r="T1584">
        <v>0</v>
      </c>
      <c r="U1584" t="s">
        <v>2965</v>
      </c>
      <c r="V1584">
        <v>0</v>
      </c>
      <c r="W1584" t="s">
        <v>2965</v>
      </c>
      <c r="X1584">
        <v>0</v>
      </c>
      <c r="Y1584" t="s">
        <v>2965</v>
      </c>
      <c r="Z1584">
        <v>0</v>
      </c>
      <c r="AA1584" t="s">
        <v>5122</v>
      </c>
      <c r="AB1584" t="s">
        <v>7316</v>
      </c>
      <c r="AC1584" t="s">
        <v>2965</v>
      </c>
      <c r="AD1584">
        <v>0</v>
      </c>
      <c r="AE1584" t="s">
        <v>2965</v>
      </c>
      <c r="AF1584" t="s">
        <v>2965</v>
      </c>
      <c r="AG1584">
        <v>0</v>
      </c>
      <c r="AH1584" t="s">
        <v>2965</v>
      </c>
      <c r="AI1584">
        <v>0</v>
      </c>
      <c r="AJ1584">
        <v>0</v>
      </c>
      <c r="AK1584">
        <v>0</v>
      </c>
      <c r="AL1584">
        <v>0</v>
      </c>
      <c r="AM1584">
        <v>0</v>
      </c>
      <c r="AN1584">
        <v>0</v>
      </c>
      <c r="AO1584" t="s">
        <v>2965</v>
      </c>
      <c r="AP1584" t="s">
        <v>4360</v>
      </c>
      <c r="AQ1584" t="s">
        <v>4360</v>
      </c>
      <c r="AR1584" t="s">
        <v>7317</v>
      </c>
      <c r="AS1584" t="s">
        <v>7313</v>
      </c>
    </row>
    <row r="1585" spans="1:45" ht="17.25" customHeight="1">
      <c r="E1585" s="1403" t="str">
        <f t="shared" si="93"/>
        <v>A04AV249 Finishing Work Misc. Work Plant Box</v>
      </c>
      <c r="F1585" s="1403" t="str">
        <f t="shared" si="94"/>
        <v xml:space="preserve">A04AV249-00001 Finishing Work Misc. Work Plant Box        </v>
      </c>
      <c r="G1585" s="1404" t="str" cm="1">
        <f t="array" ref="G1585:H1585">_xlfn.TEXTSPLIT(I1585,"-")</f>
        <v>A04AV249</v>
      </c>
      <c r="H1585" s="1404" t="str">
        <v>00001</v>
      </c>
      <c r="I1585" t="s">
        <v>7318</v>
      </c>
      <c r="J1585" t="s">
        <v>4288</v>
      </c>
      <c r="K1585" t="s">
        <v>5683</v>
      </c>
      <c r="L1585" t="s">
        <v>5684</v>
      </c>
      <c r="M1585" t="s">
        <v>6369</v>
      </c>
      <c r="N1585" t="s">
        <v>6997</v>
      </c>
      <c r="O1585" t="s">
        <v>7319</v>
      </c>
      <c r="P1585" t="s">
        <v>7320</v>
      </c>
      <c r="Q1585" t="s">
        <v>2965</v>
      </c>
      <c r="R1585">
        <v>0</v>
      </c>
      <c r="S1585" t="s">
        <v>2965</v>
      </c>
      <c r="T1585">
        <v>0</v>
      </c>
      <c r="U1585" t="s">
        <v>2965</v>
      </c>
      <c r="V1585">
        <v>0</v>
      </c>
      <c r="W1585" t="s">
        <v>2965</v>
      </c>
      <c r="X1585">
        <v>0</v>
      </c>
      <c r="Y1585" t="s">
        <v>2965</v>
      </c>
      <c r="Z1585">
        <v>0</v>
      </c>
      <c r="AA1585" t="s">
        <v>2965</v>
      </c>
      <c r="AB1585">
        <v>0</v>
      </c>
      <c r="AC1585" t="s">
        <v>2965</v>
      </c>
      <c r="AD1585">
        <v>0</v>
      </c>
      <c r="AE1585" t="s">
        <v>2965</v>
      </c>
      <c r="AF1585">
        <v>0</v>
      </c>
      <c r="AG1585">
        <v>0</v>
      </c>
      <c r="AH1585" t="s">
        <v>4479</v>
      </c>
      <c r="AI1585">
        <v>0</v>
      </c>
      <c r="AJ1585">
        <v>0</v>
      </c>
      <c r="AK1585">
        <v>0</v>
      </c>
      <c r="AL1585">
        <v>0</v>
      </c>
      <c r="AM1585">
        <v>0</v>
      </c>
      <c r="AN1585">
        <v>0</v>
      </c>
      <c r="AO1585" t="s">
        <v>2965</v>
      </c>
      <c r="AP1585" t="s">
        <v>4817</v>
      </c>
      <c r="AQ1585" t="s">
        <v>4817</v>
      </c>
      <c r="AR1585" t="s">
        <v>7321</v>
      </c>
      <c r="AS1585" t="s">
        <v>7318</v>
      </c>
    </row>
    <row r="1586" spans="1:45" ht="17.25" customHeight="1">
      <c r="E1586" s="1403" t="str">
        <f t="shared" si="93"/>
        <v>A04AV311 Finishing Work Misc. Work PVC Pipe</v>
      </c>
      <c r="F1586" s="1403" t="str">
        <f t="shared" si="94"/>
        <v xml:space="preserve">A04AV311-00001 Finishing Work Misc. Work PVC Pipe        </v>
      </c>
      <c r="G1586" s="1404" t="str" cm="1">
        <f t="array" ref="G1586:H1586">_xlfn.TEXTSPLIT(I1586,"-")</f>
        <v>A04AV311</v>
      </c>
      <c r="H1586" s="1404" t="str">
        <v>00001</v>
      </c>
      <c r="I1586" t="s">
        <v>7322</v>
      </c>
      <c r="J1586" t="s">
        <v>4288</v>
      </c>
      <c r="K1586" t="s">
        <v>5683</v>
      </c>
      <c r="L1586" t="s">
        <v>5684</v>
      </c>
      <c r="M1586" t="s">
        <v>6369</v>
      </c>
      <c r="N1586" t="s">
        <v>6997</v>
      </c>
      <c r="O1586" t="s">
        <v>7323</v>
      </c>
      <c r="P1586" t="s">
        <v>7324</v>
      </c>
      <c r="Q1586" t="s">
        <v>2965</v>
      </c>
      <c r="R1586">
        <v>0</v>
      </c>
      <c r="S1586" t="s">
        <v>2965</v>
      </c>
      <c r="T1586">
        <v>0</v>
      </c>
      <c r="U1586" t="s">
        <v>2965</v>
      </c>
      <c r="V1586">
        <v>0</v>
      </c>
      <c r="W1586" t="s">
        <v>2965</v>
      </c>
      <c r="X1586">
        <v>0</v>
      </c>
      <c r="Y1586" t="s">
        <v>2965</v>
      </c>
      <c r="Z1586">
        <v>0</v>
      </c>
      <c r="AA1586" t="s">
        <v>2965</v>
      </c>
      <c r="AB1586" t="s">
        <v>2965</v>
      </c>
      <c r="AC1586" t="s">
        <v>2965</v>
      </c>
      <c r="AD1586">
        <v>0</v>
      </c>
      <c r="AE1586" t="s">
        <v>2965</v>
      </c>
      <c r="AF1586" t="s">
        <v>2965</v>
      </c>
      <c r="AG1586">
        <v>0</v>
      </c>
      <c r="AH1586" t="s">
        <v>4438</v>
      </c>
      <c r="AI1586">
        <v>0</v>
      </c>
      <c r="AJ1586">
        <v>0</v>
      </c>
      <c r="AK1586">
        <v>0</v>
      </c>
      <c r="AL1586">
        <v>0</v>
      </c>
      <c r="AM1586">
        <v>0</v>
      </c>
      <c r="AN1586">
        <v>0</v>
      </c>
      <c r="AO1586" t="s">
        <v>2965</v>
      </c>
      <c r="AP1586" t="s">
        <v>3423</v>
      </c>
      <c r="AQ1586" t="s">
        <v>3423</v>
      </c>
      <c r="AR1586" t="s">
        <v>7325</v>
      </c>
      <c r="AS1586" t="s">
        <v>7322</v>
      </c>
    </row>
    <row r="1587" spans="1:45" ht="17.25" customHeight="1">
      <c r="E1587" s="1403" t="str">
        <f t="shared" si="93"/>
        <v>A04AV312 Finishing Work Misc. Work Catch Basin (Ready-made)</v>
      </c>
      <c r="F1587" s="1403" t="str">
        <f t="shared" si="94"/>
        <v xml:space="preserve">A04AV312-00001 Finishing Work Misc. Work Catch Basin (Ready-made)        </v>
      </c>
      <c r="G1587" s="1404" t="str" cm="1">
        <f t="array" ref="G1587:H1587">_xlfn.TEXTSPLIT(I1587,"-")</f>
        <v>A04AV312</v>
      </c>
      <c r="H1587" s="1404" t="str">
        <v>00001</v>
      </c>
      <c r="I1587" t="s">
        <v>7326</v>
      </c>
      <c r="J1587" t="s">
        <v>4288</v>
      </c>
      <c r="K1587" t="s">
        <v>5683</v>
      </c>
      <c r="L1587" t="s">
        <v>5684</v>
      </c>
      <c r="M1587" t="s">
        <v>6369</v>
      </c>
      <c r="N1587" t="s">
        <v>6997</v>
      </c>
      <c r="O1587" t="s">
        <v>7327</v>
      </c>
      <c r="P1587" t="s">
        <v>7328</v>
      </c>
      <c r="Q1587" t="s">
        <v>2965</v>
      </c>
      <c r="R1587">
        <v>0</v>
      </c>
      <c r="S1587" t="s">
        <v>2965</v>
      </c>
      <c r="T1587">
        <v>0</v>
      </c>
      <c r="U1587" t="s">
        <v>2965</v>
      </c>
      <c r="V1587">
        <v>0</v>
      </c>
      <c r="W1587" t="s">
        <v>2965</v>
      </c>
      <c r="X1587">
        <v>0</v>
      </c>
      <c r="Y1587" t="s">
        <v>2965</v>
      </c>
      <c r="Z1587">
        <v>0</v>
      </c>
      <c r="AA1587" t="s">
        <v>2965</v>
      </c>
      <c r="AB1587">
        <v>0</v>
      </c>
      <c r="AC1587" t="s">
        <v>2965</v>
      </c>
      <c r="AD1587">
        <v>0</v>
      </c>
      <c r="AE1587" t="s">
        <v>2965</v>
      </c>
      <c r="AF1587">
        <v>0</v>
      </c>
      <c r="AG1587">
        <v>0</v>
      </c>
      <c r="AH1587" t="s">
        <v>7329</v>
      </c>
      <c r="AI1587">
        <v>0</v>
      </c>
      <c r="AJ1587">
        <v>0</v>
      </c>
      <c r="AK1587">
        <v>0</v>
      </c>
      <c r="AL1587">
        <v>0</v>
      </c>
      <c r="AM1587">
        <v>0</v>
      </c>
      <c r="AN1587">
        <v>0</v>
      </c>
      <c r="AO1587" t="s">
        <v>2965</v>
      </c>
      <c r="AP1587" t="s">
        <v>4817</v>
      </c>
      <c r="AQ1587" t="s">
        <v>4817</v>
      </c>
      <c r="AR1587" t="s">
        <v>7330</v>
      </c>
      <c r="AS1587" t="s">
        <v>7326</v>
      </c>
    </row>
    <row r="1588" spans="1:45" ht="17.25" customHeight="1">
      <c r="E1588" s="1403" t="str">
        <f t="shared" si="93"/>
        <v xml:space="preserve">A04AV313 Finishing Work Misc. Work Safety Rope System </v>
      </c>
      <c r="F1588" s="1403" t="str">
        <f t="shared" si="94"/>
        <v xml:space="preserve">A04AV313-00001 Finishing Work Misc. Work Safety Rope System      for Roof w/ Rope, Supporting Frame, Accessories  </v>
      </c>
      <c r="G1588" s="1404" t="str" cm="1">
        <f t="array" ref="G1588:H1588">_xlfn.TEXTSPLIT(I1588,"-")</f>
        <v>A04AV313</v>
      </c>
      <c r="H1588" s="1404" t="str">
        <v>00001</v>
      </c>
      <c r="I1588" t="s">
        <v>7331</v>
      </c>
      <c r="J1588" t="s">
        <v>4288</v>
      </c>
      <c r="K1588" t="s">
        <v>5683</v>
      </c>
      <c r="L1588" t="s">
        <v>5684</v>
      </c>
      <c r="M1588" t="s">
        <v>6369</v>
      </c>
      <c r="N1588" t="s">
        <v>6997</v>
      </c>
      <c r="O1588" t="s">
        <v>7332</v>
      </c>
      <c r="P1588" t="s">
        <v>7333</v>
      </c>
      <c r="Q1588" t="s">
        <v>2965</v>
      </c>
      <c r="R1588">
        <v>0</v>
      </c>
      <c r="S1588" t="s">
        <v>2965</v>
      </c>
      <c r="T1588">
        <v>0</v>
      </c>
      <c r="U1588" t="s">
        <v>2965</v>
      </c>
      <c r="V1588">
        <v>0</v>
      </c>
      <c r="W1588" t="s">
        <v>2965</v>
      </c>
      <c r="X1588">
        <v>0</v>
      </c>
      <c r="Y1588" t="s">
        <v>5032</v>
      </c>
      <c r="Z1588" t="s">
        <v>7334</v>
      </c>
      <c r="AA1588" t="s">
        <v>5831</v>
      </c>
      <c r="AB1588" t="s">
        <v>7335</v>
      </c>
      <c r="AC1588" t="s">
        <v>2965</v>
      </c>
      <c r="AD1588">
        <v>0</v>
      </c>
      <c r="AE1588" t="s">
        <v>2965</v>
      </c>
      <c r="AF1588" t="s">
        <v>2965</v>
      </c>
      <c r="AG1588">
        <v>0</v>
      </c>
      <c r="AH1588">
        <v>0</v>
      </c>
      <c r="AI1588">
        <v>0</v>
      </c>
      <c r="AJ1588">
        <v>0</v>
      </c>
      <c r="AK1588">
        <v>0</v>
      </c>
      <c r="AL1588">
        <v>0</v>
      </c>
      <c r="AM1588">
        <v>0</v>
      </c>
      <c r="AN1588">
        <v>0</v>
      </c>
      <c r="AO1588" t="s">
        <v>2965</v>
      </c>
      <c r="AP1588" t="s">
        <v>3423</v>
      </c>
      <c r="AQ1588" t="s">
        <v>3423</v>
      </c>
      <c r="AR1588" t="s">
        <v>7336</v>
      </c>
      <c r="AS1588" t="s">
        <v>7331</v>
      </c>
    </row>
    <row r="1589" spans="1:45" ht="17.25" customHeight="1">
      <c r="E1589" s="1403" t="str">
        <f t="shared" si="93"/>
        <v>A04AW250 Finishing Work Landscaping Detail Design</v>
      </c>
      <c r="F1589" s="1403" t="str">
        <f t="shared" si="94"/>
        <v xml:space="preserve">A04AW250-00001 Finishing Work Landscaping Detail Design Comply with local condition       </v>
      </c>
      <c r="G1589" s="1404" t="str" cm="1">
        <f t="array" ref="G1589:H1589">_xlfn.TEXTSPLIT(I1589,"-")</f>
        <v>A04AW250</v>
      </c>
      <c r="H1589" s="1404" t="str">
        <v>00001</v>
      </c>
      <c r="I1589" t="s">
        <v>7337</v>
      </c>
      <c r="J1589" t="s">
        <v>4288</v>
      </c>
      <c r="K1589" t="s">
        <v>5683</v>
      </c>
      <c r="L1589" t="s">
        <v>5684</v>
      </c>
      <c r="M1589" t="s">
        <v>6473</v>
      </c>
      <c r="N1589" t="s">
        <v>7338</v>
      </c>
      <c r="O1589" t="s">
        <v>7339</v>
      </c>
      <c r="P1589" t="s">
        <v>7340</v>
      </c>
      <c r="Q1589" t="s">
        <v>7341</v>
      </c>
      <c r="R1589" t="s">
        <v>7342</v>
      </c>
      <c r="S1589" t="s">
        <v>2965</v>
      </c>
      <c r="T1589">
        <v>0</v>
      </c>
      <c r="U1589" t="s">
        <v>2965</v>
      </c>
      <c r="V1589">
        <v>0</v>
      </c>
      <c r="W1589" t="s">
        <v>2965</v>
      </c>
      <c r="X1589">
        <v>0</v>
      </c>
      <c r="Y1589" t="s">
        <v>2965</v>
      </c>
      <c r="Z1589">
        <v>0</v>
      </c>
      <c r="AA1589" t="s">
        <v>2965</v>
      </c>
      <c r="AB1589" t="s">
        <v>2965</v>
      </c>
      <c r="AC1589" t="s">
        <v>2965</v>
      </c>
      <c r="AD1589">
        <v>0</v>
      </c>
      <c r="AE1589" t="s">
        <v>2965</v>
      </c>
      <c r="AF1589" t="s">
        <v>2965</v>
      </c>
      <c r="AG1589">
        <v>0</v>
      </c>
      <c r="AH1589" t="s">
        <v>2965</v>
      </c>
      <c r="AI1589">
        <v>0</v>
      </c>
      <c r="AJ1589">
        <v>0</v>
      </c>
      <c r="AK1589">
        <v>0</v>
      </c>
      <c r="AL1589">
        <v>0</v>
      </c>
      <c r="AM1589">
        <v>0</v>
      </c>
      <c r="AN1589">
        <v>0</v>
      </c>
      <c r="AO1589" t="s">
        <v>2965</v>
      </c>
      <c r="AP1589" t="s">
        <v>7343</v>
      </c>
      <c r="AQ1589" t="s">
        <v>7343</v>
      </c>
      <c r="AR1589" t="s">
        <v>7344</v>
      </c>
      <c r="AS1589" t="s">
        <v>7337</v>
      </c>
    </row>
    <row r="1590" spans="1:45" ht="17.25" customHeight="1">
      <c r="E1590" s="1403" t="str">
        <f t="shared" si="93"/>
        <v>A04AW251 Finishing Work Landscaping Soft Landscaping</v>
      </c>
      <c r="F1590" s="1403" t="str">
        <f t="shared" si="94"/>
        <v xml:space="preserve">A04AW251-00001 Finishing Work Landscaping Soft Landscaping w/ Irrigation System     Supply and Install Work w/ All Items to Complete the Work  </v>
      </c>
      <c r="G1590" s="1404" t="str" cm="1">
        <f t="array" ref="G1590:H1590">_xlfn.TEXTSPLIT(I1590,"-")</f>
        <v>A04AW251</v>
      </c>
      <c r="H1590" s="1404" t="str">
        <v>00001</v>
      </c>
      <c r="I1590" t="s">
        <v>7345</v>
      </c>
      <c r="J1590" t="s">
        <v>4288</v>
      </c>
      <c r="K1590" t="s">
        <v>5683</v>
      </c>
      <c r="L1590" t="s">
        <v>5684</v>
      </c>
      <c r="M1590" t="s">
        <v>6473</v>
      </c>
      <c r="N1590" t="s">
        <v>7338</v>
      </c>
      <c r="O1590" t="s">
        <v>7346</v>
      </c>
      <c r="P1590" t="s">
        <v>7347</v>
      </c>
      <c r="Q1590" t="s">
        <v>7348</v>
      </c>
      <c r="R1590" t="s">
        <v>7349</v>
      </c>
      <c r="S1590" t="s">
        <v>2965</v>
      </c>
      <c r="T1590">
        <v>0</v>
      </c>
      <c r="U1590" t="s">
        <v>2965</v>
      </c>
      <c r="V1590">
        <v>0</v>
      </c>
      <c r="W1590" t="s">
        <v>2965</v>
      </c>
      <c r="X1590">
        <v>0</v>
      </c>
      <c r="Y1590" t="s">
        <v>2965</v>
      </c>
      <c r="Z1590">
        <v>0</v>
      </c>
      <c r="AA1590" t="s">
        <v>5820</v>
      </c>
      <c r="AB1590" t="s">
        <v>7350</v>
      </c>
      <c r="AC1590" t="s">
        <v>2965</v>
      </c>
      <c r="AD1590">
        <v>0</v>
      </c>
      <c r="AE1590" t="s">
        <v>2965</v>
      </c>
      <c r="AF1590" t="s">
        <v>2965</v>
      </c>
      <c r="AG1590">
        <v>0</v>
      </c>
      <c r="AH1590" t="s">
        <v>2965</v>
      </c>
      <c r="AI1590">
        <v>0</v>
      </c>
      <c r="AJ1590">
        <v>0</v>
      </c>
      <c r="AK1590">
        <v>0</v>
      </c>
      <c r="AL1590">
        <v>0</v>
      </c>
      <c r="AM1590">
        <v>0</v>
      </c>
      <c r="AN1590">
        <v>0</v>
      </c>
      <c r="AO1590" t="s">
        <v>2965</v>
      </c>
      <c r="AP1590" t="s">
        <v>4360</v>
      </c>
      <c r="AQ1590" t="s">
        <v>4360</v>
      </c>
      <c r="AR1590" t="s">
        <v>7351</v>
      </c>
      <c r="AS1590" t="s">
        <v>7345</v>
      </c>
    </row>
    <row r="1591" spans="1:45" ht="17.25" customHeight="1">
      <c r="E1591" s="1403" t="str">
        <f t="shared" si="93"/>
        <v>A04AW251 Finishing Work Landscaping Soft Landscaping</v>
      </c>
      <c r="F1591" s="1403" t="str">
        <f t="shared" si="94"/>
        <v xml:space="preserve">A04AW251-00002 Finishing Work Landscaping Soft Landscaping w/o Irrigation System     Supply and Install Work w/ All Items to Complete the Work  </v>
      </c>
      <c r="G1591" s="1404" t="str" cm="1">
        <f t="array" ref="G1591:H1591">_xlfn.TEXTSPLIT(I1591,"-")</f>
        <v>A04AW251</v>
      </c>
      <c r="H1591" s="1404" t="str">
        <v>00002</v>
      </c>
      <c r="I1591" t="s">
        <v>7352</v>
      </c>
      <c r="J1591" t="s">
        <v>4288</v>
      </c>
      <c r="K1591" t="s">
        <v>5683</v>
      </c>
      <c r="L1591" t="s">
        <v>5684</v>
      </c>
      <c r="M1591" t="s">
        <v>6473</v>
      </c>
      <c r="N1591" t="s">
        <v>7338</v>
      </c>
      <c r="O1591" t="s">
        <v>7346</v>
      </c>
      <c r="P1591" t="s">
        <v>7347</v>
      </c>
      <c r="Q1591" t="s">
        <v>7353</v>
      </c>
      <c r="R1591" t="s">
        <v>7354</v>
      </c>
      <c r="S1591" t="s">
        <v>2965</v>
      </c>
      <c r="T1591">
        <v>0</v>
      </c>
      <c r="U1591" t="s">
        <v>2965</v>
      </c>
      <c r="V1591">
        <v>0</v>
      </c>
      <c r="W1591" t="s">
        <v>2965</v>
      </c>
      <c r="X1591">
        <v>0</v>
      </c>
      <c r="Y1591" t="s">
        <v>2965</v>
      </c>
      <c r="Z1591">
        <v>0</v>
      </c>
      <c r="AA1591" t="s">
        <v>5820</v>
      </c>
      <c r="AB1591" t="s">
        <v>7350</v>
      </c>
      <c r="AC1591" t="s">
        <v>2965</v>
      </c>
      <c r="AD1591">
        <v>0</v>
      </c>
      <c r="AE1591" t="s">
        <v>2965</v>
      </c>
      <c r="AF1591" t="s">
        <v>2965</v>
      </c>
      <c r="AG1591">
        <v>0</v>
      </c>
      <c r="AH1591" t="s">
        <v>2965</v>
      </c>
      <c r="AI1591">
        <v>0</v>
      </c>
      <c r="AJ1591">
        <v>0</v>
      </c>
      <c r="AK1591">
        <v>0</v>
      </c>
      <c r="AL1591">
        <v>0</v>
      </c>
      <c r="AM1591">
        <v>0</v>
      </c>
      <c r="AN1591">
        <v>0</v>
      </c>
      <c r="AO1591" t="s">
        <v>2965</v>
      </c>
      <c r="AP1591" t="s">
        <v>4360</v>
      </c>
      <c r="AQ1591" t="s">
        <v>4360</v>
      </c>
      <c r="AR1591" t="s">
        <v>7351</v>
      </c>
      <c r="AS1591" t="s">
        <v>7352</v>
      </c>
    </row>
    <row r="1592" spans="1:45" ht="17.25" customHeight="1">
      <c r="E1592" s="1403" t="str">
        <f t="shared" si="93"/>
        <v>A04AW252 Finishing Work Landscaping Hard Landscaping</v>
      </c>
      <c r="F1592" s="1403" t="str">
        <f t="shared" si="94"/>
        <v xml:space="preserve">A04AW252-00001 Finishing Work Landscaping Hard Landscaping Interlocking Paving Block w/ Sand Bedding       </v>
      </c>
      <c r="G1592" s="1404" t="str" cm="1">
        <f t="array" ref="G1592:H1592">_xlfn.TEXTSPLIT(I1592,"-")</f>
        <v>A04AW252</v>
      </c>
      <c r="H1592" s="1404" t="str">
        <v>00001</v>
      </c>
      <c r="I1592" t="s">
        <v>7355</v>
      </c>
      <c r="J1592" t="s">
        <v>4288</v>
      </c>
      <c r="K1592" t="s">
        <v>5683</v>
      </c>
      <c r="L1592" t="s">
        <v>5684</v>
      </c>
      <c r="M1592" t="s">
        <v>6473</v>
      </c>
      <c r="N1592" t="s">
        <v>7338</v>
      </c>
      <c r="O1592" t="s">
        <v>7356</v>
      </c>
      <c r="P1592" t="s">
        <v>7357</v>
      </c>
      <c r="Q1592" t="s">
        <v>7358</v>
      </c>
      <c r="R1592" t="s">
        <v>7359</v>
      </c>
      <c r="S1592" t="s">
        <v>2965</v>
      </c>
      <c r="T1592">
        <v>0</v>
      </c>
      <c r="U1592" t="s">
        <v>2965</v>
      </c>
      <c r="V1592">
        <v>0</v>
      </c>
      <c r="W1592" t="s">
        <v>2965</v>
      </c>
      <c r="X1592">
        <v>0</v>
      </c>
      <c r="Y1592" t="s">
        <v>2965</v>
      </c>
      <c r="Z1592">
        <v>0</v>
      </c>
      <c r="AA1592" t="s">
        <v>2965</v>
      </c>
      <c r="AB1592" t="s">
        <v>2965</v>
      </c>
      <c r="AC1592" t="s">
        <v>2965</v>
      </c>
      <c r="AD1592">
        <v>0</v>
      </c>
      <c r="AE1592" t="s">
        <v>2965</v>
      </c>
      <c r="AF1592" t="s">
        <v>2965</v>
      </c>
      <c r="AG1592">
        <v>0</v>
      </c>
      <c r="AH1592" t="s">
        <v>2965</v>
      </c>
      <c r="AI1592">
        <v>0</v>
      </c>
      <c r="AJ1592">
        <v>0</v>
      </c>
      <c r="AK1592">
        <v>0</v>
      </c>
      <c r="AL1592">
        <v>0</v>
      </c>
      <c r="AM1592">
        <v>0</v>
      </c>
      <c r="AN1592">
        <v>0</v>
      </c>
      <c r="AO1592" t="s">
        <v>2965</v>
      </c>
      <c r="AP1592" t="s">
        <v>4360</v>
      </c>
      <c r="AQ1592" t="s">
        <v>4360</v>
      </c>
      <c r="AR1592" t="s">
        <v>7360</v>
      </c>
      <c r="AS1592" t="s">
        <v>7355</v>
      </c>
    </row>
    <row r="1593" spans="1:45" ht="17.25" customHeight="1">
      <c r="E1593" s="1403" t="str">
        <f t="shared" si="93"/>
        <v>A04AW252 Finishing Work Landscaping Hard Landscaping</v>
      </c>
      <c r="F1593" s="1403" t="str">
        <f t="shared" si="94"/>
        <v xml:space="preserve">A04AW252-00002 Finishing Work Landscaping Hard Landscaping Kerbstone       </v>
      </c>
      <c r="G1593" s="1404" t="str" cm="1">
        <f t="array" ref="G1593:H1593">_xlfn.TEXTSPLIT(I1593,"-")</f>
        <v>A04AW252</v>
      </c>
      <c r="H1593" s="1404" t="str">
        <v>00002</v>
      </c>
      <c r="I1593" t="s">
        <v>7361</v>
      </c>
      <c r="J1593" t="s">
        <v>4288</v>
      </c>
      <c r="K1593" t="s">
        <v>5683</v>
      </c>
      <c r="L1593" t="s">
        <v>5684</v>
      </c>
      <c r="M1593" t="s">
        <v>6473</v>
      </c>
      <c r="N1593" t="s">
        <v>7338</v>
      </c>
      <c r="O1593" t="s">
        <v>7356</v>
      </c>
      <c r="P1593" t="s">
        <v>7357</v>
      </c>
      <c r="Q1593" t="s">
        <v>7362</v>
      </c>
      <c r="R1593" t="s">
        <v>7363</v>
      </c>
      <c r="S1593" t="s">
        <v>2965</v>
      </c>
      <c r="T1593">
        <v>0</v>
      </c>
      <c r="U1593" t="s">
        <v>2965</v>
      </c>
      <c r="V1593">
        <v>0</v>
      </c>
      <c r="W1593" t="s">
        <v>2965</v>
      </c>
      <c r="X1593">
        <v>0</v>
      </c>
      <c r="Y1593" t="s">
        <v>2965</v>
      </c>
      <c r="Z1593">
        <v>0</v>
      </c>
      <c r="AA1593" t="s">
        <v>2965</v>
      </c>
      <c r="AB1593" t="s">
        <v>2965</v>
      </c>
      <c r="AC1593" t="s">
        <v>2965</v>
      </c>
      <c r="AD1593">
        <v>0</v>
      </c>
      <c r="AE1593" t="s">
        <v>2965</v>
      </c>
      <c r="AF1593" t="s">
        <v>2965</v>
      </c>
      <c r="AG1593">
        <v>0</v>
      </c>
      <c r="AH1593" t="s">
        <v>2965</v>
      </c>
      <c r="AI1593">
        <v>0</v>
      </c>
      <c r="AJ1593">
        <v>0</v>
      </c>
      <c r="AK1593">
        <v>0</v>
      </c>
      <c r="AL1593">
        <v>0</v>
      </c>
      <c r="AM1593">
        <v>0</v>
      </c>
      <c r="AN1593">
        <v>0</v>
      </c>
      <c r="AO1593" t="s">
        <v>2965</v>
      </c>
      <c r="AP1593" t="s">
        <v>4360</v>
      </c>
      <c r="AQ1593" t="s">
        <v>3423</v>
      </c>
      <c r="AR1593" t="s">
        <v>7360</v>
      </c>
      <c r="AS1593" t="s">
        <v>7361</v>
      </c>
    </row>
    <row r="1594" spans="1:45" ht="17.25" customHeight="1">
      <c r="E1594" s="1403" t="str">
        <f t="shared" si="93"/>
        <v>A04AW252 Finishing Work Landscaping Hard Landscaping</v>
      </c>
      <c r="F1594" s="1403" t="str">
        <f t="shared" si="94"/>
        <v xml:space="preserve">A04AW252-00003 Finishing Work Landscaping Hard Landscaping Bench       </v>
      </c>
      <c r="G1594" s="1404" t="str" cm="1">
        <f t="array" ref="G1594:H1594">_xlfn.TEXTSPLIT(I1594,"-")</f>
        <v>A04AW252</v>
      </c>
      <c r="H1594" s="1404" t="str">
        <v>00003</v>
      </c>
      <c r="I1594" t="s">
        <v>7364</v>
      </c>
      <c r="J1594" t="s">
        <v>4288</v>
      </c>
      <c r="K1594" t="s">
        <v>5683</v>
      </c>
      <c r="L1594" t="s">
        <v>5684</v>
      </c>
      <c r="M1594" t="s">
        <v>6473</v>
      </c>
      <c r="N1594" t="s">
        <v>7338</v>
      </c>
      <c r="O1594" t="s">
        <v>7356</v>
      </c>
      <c r="P1594" t="s">
        <v>7357</v>
      </c>
      <c r="Q1594" t="s">
        <v>7365</v>
      </c>
      <c r="R1594" t="s">
        <v>7366</v>
      </c>
      <c r="S1594" t="s">
        <v>2965</v>
      </c>
      <c r="T1594">
        <v>0</v>
      </c>
      <c r="U1594" t="s">
        <v>2965</v>
      </c>
      <c r="V1594">
        <v>0</v>
      </c>
      <c r="W1594" t="s">
        <v>2965</v>
      </c>
      <c r="X1594">
        <v>0</v>
      </c>
      <c r="Y1594" t="s">
        <v>2965</v>
      </c>
      <c r="Z1594">
        <v>0</v>
      </c>
      <c r="AA1594" t="s">
        <v>2965</v>
      </c>
      <c r="AB1594">
        <v>0</v>
      </c>
      <c r="AC1594" t="s">
        <v>2965</v>
      </c>
      <c r="AD1594">
        <v>0</v>
      </c>
      <c r="AE1594" t="s">
        <v>2965</v>
      </c>
      <c r="AF1594" t="s">
        <v>2965</v>
      </c>
      <c r="AG1594">
        <v>0</v>
      </c>
      <c r="AH1594" t="s">
        <v>2965</v>
      </c>
      <c r="AI1594">
        <v>0</v>
      </c>
      <c r="AJ1594">
        <v>0</v>
      </c>
      <c r="AK1594">
        <v>0</v>
      </c>
      <c r="AL1594">
        <v>0</v>
      </c>
      <c r="AM1594">
        <v>0</v>
      </c>
      <c r="AN1594">
        <v>0</v>
      </c>
      <c r="AO1594" t="s">
        <v>2965</v>
      </c>
      <c r="AP1594" t="s">
        <v>4360</v>
      </c>
      <c r="AQ1594" t="s">
        <v>4817</v>
      </c>
      <c r="AR1594" t="s">
        <v>7360</v>
      </c>
      <c r="AS1594" t="s">
        <v>7364</v>
      </c>
    </row>
    <row r="1595" spans="1:45" ht="17.25" customHeight="1">
      <c r="E1595" s="1403" t="str">
        <f t="shared" si="93"/>
        <v>A04BA253 Finishing Work Furniture Installation Automatic Counter Top Tea/Coffee Machine</v>
      </c>
      <c r="F1595" s="1403" t="str">
        <f t="shared" si="94"/>
        <v xml:space="preserve">A04BA253-00001 Finishing Work Furniture Installation Automatic Counter Top Tea/Coffee Machine        </v>
      </c>
      <c r="G1595" s="1404" t="str" cm="1">
        <f t="array" ref="G1595:H1595">_xlfn.TEXTSPLIT(I1595,"-")</f>
        <v>A04BA253</v>
      </c>
      <c r="H1595" s="1404" t="str">
        <v>00001</v>
      </c>
      <c r="I1595" t="s">
        <v>7367</v>
      </c>
      <c r="J1595" t="s">
        <v>4288</v>
      </c>
      <c r="K1595" t="s">
        <v>5683</v>
      </c>
      <c r="L1595" t="s">
        <v>5684</v>
      </c>
      <c r="M1595" t="s">
        <v>6476</v>
      </c>
      <c r="N1595" t="s">
        <v>7368</v>
      </c>
      <c r="O1595" t="s">
        <v>7369</v>
      </c>
      <c r="P1595" t="s">
        <v>7370</v>
      </c>
      <c r="Q1595" t="s">
        <v>2965</v>
      </c>
      <c r="R1595">
        <v>0</v>
      </c>
      <c r="S1595" t="s">
        <v>2965</v>
      </c>
      <c r="T1595">
        <v>0</v>
      </c>
      <c r="U1595" t="s">
        <v>2965</v>
      </c>
      <c r="V1595">
        <v>0</v>
      </c>
      <c r="W1595" t="s">
        <v>2965</v>
      </c>
      <c r="X1595">
        <v>0</v>
      </c>
      <c r="Y1595" t="s">
        <v>2965</v>
      </c>
      <c r="Z1595">
        <v>0</v>
      </c>
      <c r="AA1595" t="s">
        <v>2965</v>
      </c>
      <c r="AB1595" t="s">
        <v>2965</v>
      </c>
      <c r="AC1595" t="s">
        <v>2965</v>
      </c>
      <c r="AD1595">
        <v>0</v>
      </c>
      <c r="AE1595" t="s">
        <v>2965</v>
      </c>
      <c r="AF1595" t="s">
        <v>2965</v>
      </c>
      <c r="AG1595">
        <v>0</v>
      </c>
      <c r="AH1595" t="s">
        <v>2965</v>
      </c>
      <c r="AI1595">
        <v>0</v>
      </c>
      <c r="AJ1595">
        <v>0</v>
      </c>
      <c r="AK1595">
        <v>0</v>
      </c>
      <c r="AL1595">
        <v>0</v>
      </c>
      <c r="AM1595">
        <v>0</v>
      </c>
      <c r="AN1595">
        <v>0</v>
      </c>
      <c r="AO1595" t="s">
        <v>2965</v>
      </c>
      <c r="AP1595" t="s">
        <v>4817</v>
      </c>
      <c r="AQ1595" t="s">
        <v>4817</v>
      </c>
      <c r="AR1595" t="s">
        <v>7371</v>
      </c>
      <c r="AS1595" t="s">
        <v>7367</v>
      </c>
    </row>
    <row r="1596" spans="1:45" s="1417" customFormat="1" ht="17.25" customHeight="1">
      <c r="A1596" s="1403"/>
      <c r="B1596" s="1403"/>
      <c r="C1596" s="1403"/>
      <c r="D1596" s="1403"/>
      <c r="E1596" s="1403" t="str">
        <f t="shared" si="93"/>
        <v>A04BA254 Finishing Work Furniture Installation Benches</v>
      </c>
      <c r="F1596" s="1403" t="str">
        <f t="shared" si="94"/>
        <v xml:space="preserve">A04BA254-00001 Finishing Work Furniture Installation Benches        </v>
      </c>
      <c r="G1596" s="1404" t="str" cm="1">
        <f t="array" ref="G1596:H1596">_xlfn.TEXTSPLIT(I1596,"-")</f>
        <v>A04BA254</v>
      </c>
      <c r="H1596" s="1404" t="str">
        <v>00001</v>
      </c>
      <c r="I1596" t="s">
        <v>7372</v>
      </c>
      <c r="J1596" t="s">
        <v>4288</v>
      </c>
      <c r="K1596" t="s">
        <v>5683</v>
      </c>
      <c r="L1596" t="s">
        <v>5684</v>
      </c>
      <c r="M1596" t="s">
        <v>6476</v>
      </c>
      <c r="N1596" t="s">
        <v>7368</v>
      </c>
      <c r="O1596" t="s">
        <v>7373</v>
      </c>
      <c r="P1596" t="s">
        <v>7374</v>
      </c>
      <c r="Q1596" t="s">
        <v>2965</v>
      </c>
      <c r="R1596">
        <v>0</v>
      </c>
      <c r="S1596" t="s">
        <v>2965</v>
      </c>
      <c r="T1596">
        <v>0</v>
      </c>
      <c r="U1596" t="s">
        <v>2965</v>
      </c>
      <c r="V1596">
        <v>0</v>
      </c>
      <c r="W1596" t="s">
        <v>2965</v>
      </c>
      <c r="X1596">
        <v>0</v>
      </c>
      <c r="Y1596" t="s">
        <v>2965</v>
      </c>
      <c r="Z1596">
        <v>0</v>
      </c>
      <c r="AA1596" t="s">
        <v>2965</v>
      </c>
      <c r="AB1596" t="s">
        <v>2965</v>
      </c>
      <c r="AC1596" t="s">
        <v>2965</v>
      </c>
      <c r="AD1596">
        <v>0</v>
      </c>
      <c r="AE1596" t="s">
        <v>2965</v>
      </c>
      <c r="AF1596">
        <v>0</v>
      </c>
      <c r="AG1596">
        <v>0</v>
      </c>
      <c r="AH1596" t="s">
        <v>2965</v>
      </c>
      <c r="AI1596">
        <v>0</v>
      </c>
      <c r="AJ1596">
        <v>0</v>
      </c>
      <c r="AK1596">
        <v>0</v>
      </c>
      <c r="AL1596">
        <v>0</v>
      </c>
      <c r="AM1596">
        <v>0</v>
      </c>
      <c r="AN1596">
        <v>0</v>
      </c>
      <c r="AO1596" t="s">
        <v>2965</v>
      </c>
      <c r="AP1596" t="s">
        <v>4817</v>
      </c>
      <c r="AQ1596" t="s">
        <v>4817</v>
      </c>
      <c r="AR1596" t="s">
        <v>7375</v>
      </c>
      <c r="AS1596" t="s">
        <v>7372</v>
      </c>
    </row>
    <row r="1597" spans="1:45" s="1434" customFormat="1" ht="17.25" customHeight="1">
      <c r="A1597" s="1403"/>
      <c r="B1597" s="1403"/>
      <c r="C1597" s="1403"/>
      <c r="D1597" s="1403"/>
      <c r="E1597" s="1403" t="str">
        <f t="shared" si="93"/>
        <v>A04BA255 Finishing Work Furniture Installation Bicycle/ Tricycle Cart Stand</v>
      </c>
      <c r="F1597" s="1403" t="str">
        <f t="shared" si="94"/>
        <v xml:space="preserve">A04BA255-00001 Finishing Work Furniture Installation Bicycle/ Tricycle Cart Stand        </v>
      </c>
      <c r="G1597" s="1404" t="str" cm="1">
        <f t="array" ref="G1597:H1597">_xlfn.TEXTSPLIT(I1597,"-")</f>
        <v>A04BA255</v>
      </c>
      <c r="H1597" s="1404" t="str">
        <v>00001</v>
      </c>
      <c r="I1597" t="s">
        <v>7376</v>
      </c>
      <c r="J1597" t="s">
        <v>4288</v>
      </c>
      <c r="K1597" t="s">
        <v>5683</v>
      </c>
      <c r="L1597" t="s">
        <v>5684</v>
      </c>
      <c r="M1597" t="s">
        <v>6476</v>
      </c>
      <c r="N1597" t="s">
        <v>7368</v>
      </c>
      <c r="O1597" t="s">
        <v>7377</v>
      </c>
      <c r="P1597" t="s">
        <v>7378</v>
      </c>
      <c r="Q1597" t="s">
        <v>2965</v>
      </c>
      <c r="R1597">
        <v>0</v>
      </c>
      <c r="S1597" t="s">
        <v>2965</v>
      </c>
      <c r="T1597">
        <v>0</v>
      </c>
      <c r="U1597" t="s">
        <v>2965</v>
      </c>
      <c r="V1597">
        <v>0</v>
      </c>
      <c r="W1597" t="s">
        <v>2965</v>
      </c>
      <c r="X1597">
        <v>0</v>
      </c>
      <c r="Y1597" t="s">
        <v>2965</v>
      </c>
      <c r="Z1597">
        <v>0</v>
      </c>
      <c r="AA1597" t="s">
        <v>2965</v>
      </c>
      <c r="AB1597" t="s">
        <v>2965</v>
      </c>
      <c r="AC1597" t="s">
        <v>2965</v>
      </c>
      <c r="AD1597">
        <v>0</v>
      </c>
      <c r="AE1597" t="s">
        <v>2965</v>
      </c>
      <c r="AF1597">
        <v>0</v>
      </c>
      <c r="AG1597">
        <v>0</v>
      </c>
      <c r="AH1597" t="s">
        <v>2965</v>
      </c>
      <c r="AI1597">
        <v>0</v>
      </c>
      <c r="AJ1597">
        <v>0</v>
      </c>
      <c r="AK1597">
        <v>0</v>
      </c>
      <c r="AL1597">
        <v>0</v>
      </c>
      <c r="AM1597">
        <v>0</v>
      </c>
      <c r="AN1597">
        <v>0</v>
      </c>
      <c r="AO1597" t="s">
        <v>2965</v>
      </c>
      <c r="AP1597" t="s">
        <v>4817</v>
      </c>
      <c r="AQ1597" t="s">
        <v>4817</v>
      </c>
      <c r="AR1597" t="s">
        <v>7379</v>
      </c>
      <c r="AS1597" t="s">
        <v>7376</v>
      </c>
    </row>
    <row r="1598" spans="1:45" ht="17.25" customHeight="1">
      <c r="E1598" s="1403" t="str">
        <f t="shared" si="93"/>
        <v>A04BA256 Finishing Work Furniture Installation Printer</v>
      </c>
      <c r="F1598" s="1403" t="str">
        <f t="shared" si="94"/>
        <v xml:space="preserve">A04BA256-00001 Finishing Work Furniture Installation Printer        </v>
      </c>
      <c r="G1598" s="1404" t="str" cm="1">
        <f t="array" ref="G1598:H1598">_xlfn.TEXTSPLIT(I1598,"-")</f>
        <v>A04BA256</v>
      </c>
      <c r="H1598" s="1404" t="str">
        <v>00001</v>
      </c>
      <c r="I1598" t="s">
        <v>7380</v>
      </c>
      <c r="J1598" t="s">
        <v>4288</v>
      </c>
      <c r="K1598" t="s">
        <v>5683</v>
      </c>
      <c r="L1598" t="s">
        <v>5684</v>
      </c>
      <c r="M1598" t="s">
        <v>6476</v>
      </c>
      <c r="N1598" t="s">
        <v>7368</v>
      </c>
      <c r="O1598" t="s">
        <v>7381</v>
      </c>
      <c r="P1598" t="s">
        <v>7382</v>
      </c>
      <c r="Q1598" t="s">
        <v>2965</v>
      </c>
      <c r="R1598">
        <v>0</v>
      </c>
      <c r="S1598" t="s">
        <v>2965</v>
      </c>
      <c r="T1598">
        <v>0</v>
      </c>
      <c r="U1598" t="s">
        <v>2965</v>
      </c>
      <c r="V1598">
        <v>0</v>
      </c>
      <c r="W1598" t="s">
        <v>2965</v>
      </c>
      <c r="X1598">
        <v>0</v>
      </c>
      <c r="Y1598" t="s">
        <v>2965</v>
      </c>
      <c r="Z1598">
        <v>0</v>
      </c>
      <c r="AA1598" t="s">
        <v>2965</v>
      </c>
      <c r="AB1598" t="s">
        <v>2965</v>
      </c>
      <c r="AC1598" t="s">
        <v>2965</v>
      </c>
      <c r="AD1598">
        <v>0</v>
      </c>
      <c r="AE1598" t="s">
        <v>2965</v>
      </c>
      <c r="AF1598" t="s">
        <v>2965</v>
      </c>
      <c r="AG1598">
        <v>0</v>
      </c>
      <c r="AH1598" t="s">
        <v>2965</v>
      </c>
      <c r="AI1598">
        <v>0</v>
      </c>
      <c r="AJ1598">
        <v>0</v>
      </c>
      <c r="AK1598">
        <v>0</v>
      </c>
      <c r="AL1598">
        <v>0</v>
      </c>
      <c r="AM1598">
        <v>0</v>
      </c>
      <c r="AN1598">
        <v>0</v>
      </c>
      <c r="AO1598" t="s">
        <v>2965</v>
      </c>
      <c r="AP1598" t="s">
        <v>4817</v>
      </c>
      <c r="AQ1598" t="s">
        <v>4817</v>
      </c>
      <c r="AR1598" t="s">
        <v>7383</v>
      </c>
      <c r="AS1598" t="s">
        <v>7380</v>
      </c>
    </row>
    <row r="1599" spans="1:45" ht="17.25" customHeight="1">
      <c r="E1599" s="1403" t="str">
        <f t="shared" si="93"/>
        <v>A04BA257 Finishing Work Furniture Installation Bed</v>
      </c>
      <c r="F1599" s="1403" t="str">
        <f t="shared" si="94"/>
        <v xml:space="preserve">A04BA257-00001 Finishing Work Furniture Installation Bed        </v>
      </c>
      <c r="G1599" s="1404" t="str" cm="1">
        <f t="array" ref="G1599:H1599">_xlfn.TEXTSPLIT(I1599,"-")</f>
        <v>A04BA257</v>
      </c>
      <c r="H1599" s="1404" t="str">
        <v>00001</v>
      </c>
      <c r="I1599" t="s">
        <v>7384</v>
      </c>
      <c r="J1599" t="s">
        <v>4288</v>
      </c>
      <c r="K1599" t="s">
        <v>5683</v>
      </c>
      <c r="L1599" t="s">
        <v>5684</v>
      </c>
      <c r="M1599" t="s">
        <v>6476</v>
      </c>
      <c r="N1599" t="s">
        <v>7368</v>
      </c>
      <c r="O1599" t="s">
        <v>7385</v>
      </c>
      <c r="P1599" t="s">
        <v>7386</v>
      </c>
      <c r="Q1599" t="s">
        <v>2965</v>
      </c>
      <c r="R1599">
        <v>0</v>
      </c>
      <c r="S1599" t="s">
        <v>2965</v>
      </c>
      <c r="T1599">
        <v>0</v>
      </c>
      <c r="U1599" t="s">
        <v>2965</v>
      </c>
      <c r="V1599">
        <v>0</v>
      </c>
      <c r="W1599" t="s">
        <v>2965</v>
      </c>
      <c r="X1599">
        <v>0</v>
      </c>
      <c r="Y1599" t="s">
        <v>2965</v>
      </c>
      <c r="Z1599">
        <v>0</v>
      </c>
      <c r="AA1599" t="s">
        <v>2965</v>
      </c>
      <c r="AB1599" t="s">
        <v>2965</v>
      </c>
      <c r="AC1599" t="s">
        <v>2965</v>
      </c>
      <c r="AD1599">
        <v>0</v>
      </c>
      <c r="AE1599" t="s">
        <v>2965</v>
      </c>
      <c r="AF1599">
        <v>0</v>
      </c>
      <c r="AG1599">
        <v>0</v>
      </c>
      <c r="AH1599" t="s">
        <v>2965</v>
      </c>
      <c r="AI1599">
        <v>0</v>
      </c>
      <c r="AJ1599">
        <v>0</v>
      </c>
      <c r="AK1599">
        <v>0</v>
      </c>
      <c r="AL1599">
        <v>0</v>
      </c>
      <c r="AM1599">
        <v>0</v>
      </c>
      <c r="AN1599">
        <v>0</v>
      </c>
      <c r="AO1599" t="s">
        <v>2965</v>
      </c>
      <c r="AP1599" t="s">
        <v>4817</v>
      </c>
      <c r="AQ1599" t="s">
        <v>4817</v>
      </c>
      <c r="AR1599" t="s">
        <v>7387</v>
      </c>
      <c r="AS1599" t="s">
        <v>7384</v>
      </c>
    </row>
    <row r="1600" spans="1:45" ht="17.25" customHeight="1">
      <c r="E1600" s="1403" t="str">
        <f t="shared" si="93"/>
        <v>A04BA258 Finishing Work Furniture Installation Chairs</v>
      </c>
      <c r="F1600" s="1403" t="str">
        <f t="shared" si="94"/>
        <v xml:space="preserve">A04BA258-00001 Finishing Work Furniture Installation Chairs        </v>
      </c>
      <c r="G1600" s="1404" t="str" cm="1">
        <f t="array" ref="G1600:H1600">_xlfn.TEXTSPLIT(I1600,"-")</f>
        <v>A04BA258</v>
      </c>
      <c r="H1600" s="1404" t="str">
        <v>00001</v>
      </c>
      <c r="I1600" t="s">
        <v>7388</v>
      </c>
      <c r="J1600" t="s">
        <v>4288</v>
      </c>
      <c r="K1600" t="s">
        <v>5683</v>
      </c>
      <c r="L1600" t="s">
        <v>5684</v>
      </c>
      <c r="M1600" t="s">
        <v>6476</v>
      </c>
      <c r="N1600" t="s">
        <v>7368</v>
      </c>
      <c r="O1600" t="s">
        <v>7389</v>
      </c>
      <c r="P1600" t="s">
        <v>7390</v>
      </c>
      <c r="Q1600" t="s">
        <v>2965</v>
      </c>
      <c r="R1600">
        <v>0</v>
      </c>
      <c r="S1600" t="s">
        <v>2965</v>
      </c>
      <c r="T1600">
        <v>0</v>
      </c>
      <c r="U1600" t="s">
        <v>2965</v>
      </c>
      <c r="V1600">
        <v>0</v>
      </c>
      <c r="W1600" t="s">
        <v>2965</v>
      </c>
      <c r="X1600">
        <v>0</v>
      </c>
      <c r="Y1600" t="s">
        <v>2965</v>
      </c>
      <c r="Z1600">
        <v>0</v>
      </c>
      <c r="AA1600" t="s">
        <v>2965</v>
      </c>
      <c r="AB1600" t="s">
        <v>2965</v>
      </c>
      <c r="AC1600" t="s">
        <v>2965</v>
      </c>
      <c r="AD1600">
        <v>0</v>
      </c>
      <c r="AE1600" t="s">
        <v>2965</v>
      </c>
      <c r="AF1600">
        <v>0</v>
      </c>
      <c r="AG1600">
        <v>0</v>
      </c>
      <c r="AH1600" t="s">
        <v>2965</v>
      </c>
      <c r="AI1600">
        <v>0</v>
      </c>
      <c r="AJ1600">
        <v>0</v>
      </c>
      <c r="AK1600">
        <v>0</v>
      </c>
      <c r="AL1600">
        <v>0</v>
      </c>
      <c r="AM1600">
        <v>0</v>
      </c>
      <c r="AN1600">
        <v>0</v>
      </c>
      <c r="AO1600" t="s">
        <v>2965</v>
      </c>
      <c r="AP1600" t="s">
        <v>4817</v>
      </c>
      <c r="AQ1600" t="s">
        <v>4817</v>
      </c>
      <c r="AR1600" t="s">
        <v>7391</v>
      </c>
      <c r="AS1600" t="s">
        <v>7388</v>
      </c>
    </row>
    <row r="1601" spans="1:45" ht="17.25" customHeight="1">
      <c r="E1601" s="1403" t="str">
        <f t="shared" si="93"/>
        <v>A04BA259 Finishing Work Furniture Installation Cloak-Stand</v>
      </c>
      <c r="F1601" s="1403" t="str">
        <f t="shared" si="94"/>
        <v xml:space="preserve">A04BA259-00001 Finishing Work Furniture Installation Cloak-Stand        </v>
      </c>
      <c r="G1601" s="1404" t="str" cm="1">
        <f t="array" ref="G1601:H1601">_xlfn.TEXTSPLIT(I1601,"-")</f>
        <v>A04BA259</v>
      </c>
      <c r="H1601" s="1404" t="str">
        <v>00001</v>
      </c>
      <c r="I1601" t="s">
        <v>7392</v>
      </c>
      <c r="J1601" t="s">
        <v>4288</v>
      </c>
      <c r="K1601" t="s">
        <v>5683</v>
      </c>
      <c r="L1601" t="s">
        <v>5684</v>
      </c>
      <c r="M1601" t="s">
        <v>6476</v>
      </c>
      <c r="N1601" t="s">
        <v>7368</v>
      </c>
      <c r="O1601" t="s">
        <v>7393</v>
      </c>
      <c r="P1601" t="s">
        <v>7394</v>
      </c>
      <c r="Q1601" t="s">
        <v>2965</v>
      </c>
      <c r="R1601">
        <v>0</v>
      </c>
      <c r="S1601" t="s">
        <v>2965</v>
      </c>
      <c r="T1601">
        <v>0</v>
      </c>
      <c r="U1601" t="s">
        <v>2965</v>
      </c>
      <c r="V1601">
        <v>0</v>
      </c>
      <c r="W1601" t="s">
        <v>2965</v>
      </c>
      <c r="X1601">
        <v>0</v>
      </c>
      <c r="Y1601" t="s">
        <v>2965</v>
      </c>
      <c r="Z1601">
        <v>0</v>
      </c>
      <c r="AA1601" t="s">
        <v>2965</v>
      </c>
      <c r="AB1601" t="s">
        <v>2965</v>
      </c>
      <c r="AC1601" t="s">
        <v>2965</v>
      </c>
      <c r="AD1601">
        <v>0</v>
      </c>
      <c r="AE1601" t="s">
        <v>2965</v>
      </c>
      <c r="AF1601">
        <v>0</v>
      </c>
      <c r="AG1601">
        <v>0</v>
      </c>
      <c r="AH1601" t="s">
        <v>2965</v>
      </c>
      <c r="AI1601">
        <v>0</v>
      </c>
      <c r="AJ1601">
        <v>0</v>
      </c>
      <c r="AK1601">
        <v>0</v>
      </c>
      <c r="AL1601">
        <v>0</v>
      </c>
      <c r="AM1601">
        <v>0</v>
      </c>
      <c r="AN1601">
        <v>0</v>
      </c>
      <c r="AO1601" t="s">
        <v>2965</v>
      </c>
      <c r="AP1601" t="s">
        <v>4817</v>
      </c>
      <c r="AQ1601" t="s">
        <v>4817</v>
      </c>
      <c r="AR1601" t="s">
        <v>7395</v>
      </c>
      <c r="AS1601" t="s">
        <v>7392</v>
      </c>
    </row>
    <row r="1602" spans="1:45" s="1416" customFormat="1" ht="17.25" customHeight="1">
      <c r="A1602" s="1403"/>
      <c r="B1602" s="1403"/>
      <c r="C1602" s="1403"/>
      <c r="D1602" s="1403"/>
      <c r="E1602" s="1403" t="str">
        <f t="shared" si="93"/>
        <v>A04BA260 Finishing Work Furniture Installation Desk</v>
      </c>
      <c r="F1602" s="1403" t="str">
        <f t="shared" si="94"/>
        <v xml:space="preserve">A04BA260-00001 Finishing Work Furniture Installation Desk        </v>
      </c>
      <c r="G1602" s="1404" t="str" cm="1">
        <f t="array" ref="G1602:H1602">_xlfn.TEXTSPLIT(I1602,"-")</f>
        <v>A04BA260</v>
      </c>
      <c r="H1602" s="1404" t="str">
        <v>00001</v>
      </c>
      <c r="I1602" t="s">
        <v>7396</v>
      </c>
      <c r="J1602" t="s">
        <v>4288</v>
      </c>
      <c r="K1602" t="s">
        <v>5683</v>
      </c>
      <c r="L1602" t="s">
        <v>5684</v>
      </c>
      <c r="M1602" t="s">
        <v>6476</v>
      </c>
      <c r="N1602" t="s">
        <v>7368</v>
      </c>
      <c r="O1602" t="s">
        <v>7397</v>
      </c>
      <c r="P1602" t="s">
        <v>7398</v>
      </c>
      <c r="Q1602" t="s">
        <v>2965</v>
      </c>
      <c r="R1602">
        <v>0</v>
      </c>
      <c r="S1602" t="s">
        <v>2965</v>
      </c>
      <c r="T1602">
        <v>0</v>
      </c>
      <c r="U1602" t="s">
        <v>2965</v>
      </c>
      <c r="V1602">
        <v>0</v>
      </c>
      <c r="W1602" t="s">
        <v>2965</v>
      </c>
      <c r="X1602">
        <v>0</v>
      </c>
      <c r="Y1602" t="s">
        <v>2965</v>
      </c>
      <c r="Z1602">
        <v>0</v>
      </c>
      <c r="AA1602" t="s">
        <v>2965</v>
      </c>
      <c r="AB1602" t="s">
        <v>2965</v>
      </c>
      <c r="AC1602" t="s">
        <v>2965</v>
      </c>
      <c r="AD1602">
        <v>0</v>
      </c>
      <c r="AE1602" t="s">
        <v>2965</v>
      </c>
      <c r="AF1602">
        <v>0</v>
      </c>
      <c r="AG1602">
        <v>0</v>
      </c>
      <c r="AH1602" t="s">
        <v>2965</v>
      </c>
      <c r="AI1602">
        <v>0</v>
      </c>
      <c r="AJ1602">
        <v>0</v>
      </c>
      <c r="AK1602">
        <v>0</v>
      </c>
      <c r="AL1602">
        <v>0</v>
      </c>
      <c r="AM1602">
        <v>0</v>
      </c>
      <c r="AN1602">
        <v>0</v>
      </c>
      <c r="AO1602" t="s">
        <v>2965</v>
      </c>
      <c r="AP1602" t="s">
        <v>4817</v>
      </c>
      <c r="AQ1602" t="s">
        <v>4817</v>
      </c>
      <c r="AR1602" t="s">
        <v>7399</v>
      </c>
      <c r="AS1602" t="s">
        <v>7396</v>
      </c>
    </row>
    <row r="1603" spans="1:45" ht="17.25" customHeight="1">
      <c r="E1603" s="1403" t="str">
        <f t="shared" si="93"/>
        <v>A04BA261 Finishing Work Furniture Installation Desk Lamp</v>
      </c>
      <c r="F1603" s="1403" t="str">
        <f t="shared" si="94"/>
        <v xml:space="preserve">A04BA261-00001 Finishing Work Furniture Installation Desk Lamp        </v>
      </c>
      <c r="G1603" s="1404" t="str" cm="1">
        <f t="array" ref="G1603:H1603">_xlfn.TEXTSPLIT(I1603,"-")</f>
        <v>A04BA261</v>
      </c>
      <c r="H1603" s="1404" t="str">
        <v>00001</v>
      </c>
      <c r="I1603" t="s">
        <v>7400</v>
      </c>
      <c r="J1603" t="s">
        <v>4288</v>
      </c>
      <c r="K1603" t="s">
        <v>5683</v>
      </c>
      <c r="L1603" t="s">
        <v>5684</v>
      </c>
      <c r="M1603" t="s">
        <v>6476</v>
      </c>
      <c r="N1603" t="s">
        <v>7368</v>
      </c>
      <c r="O1603" t="s">
        <v>7401</v>
      </c>
      <c r="P1603" t="s">
        <v>7402</v>
      </c>
      <c r="Q1603" t="s">
        <v>2965</v>
      </c>
      <c r="R1603">
        <v>0</v>
      </c>
      <c r="S1603" t="s">
        <v>2965</v>
      </c>
      <c r="T1603">
        <v>0</v>
      </c>
      <c r="U1603" t="s">
        <v>2965</v>
      </c>
      <c r="V1603">
        <v>0</v>
      </c>
      <c r="W1603" t="s">
        <v>2965</v>
      </c>
      <c r="X1603">
        <v>0</v>
      </c>
      <c r="Y1603" t="s">
        <v>2965</v>
      </c>
      <c r="Z1603">
        <v>0</v>
      </c>
      <c r="AA1603" t="s">
        <v>2965</v>
      </c>
      <c r="AB1603" t="s">
        <v>2965</v>
      </c>
      <c r="AC1603" t="s">
        <v>2965</v>
      </c>
      <c r="AD1603">
        <v>0</v>
      </c>
      <c r="AE1603" t="s">
        <v>2965</v>
      </c>
      <c r="AF1603" t="s">
        <v>2965</v>
      </c>
      <c r="AG1603">
        <v>0</v>
      </c>
      <c r="AH1603" t="s">
        <v>2965</v>
      </c>
      <c r="AI1603">
        <v>0</v>
      </c>
      <c r="AJ1603">
        <v>0</v>
      </c>
      <c r="AK1603">
        <v>0</v>
      </c>
      <c r="AL1603">
        <v>0</v>
      </c>
      <c r="AM1603">
        <v>0</v>
      </c>
      <c r="AN1603">
        <v>0</v>
      </c>
      <c r="AO1603" t="s">
        <v>2965</v>
      </c>
      <c r="AP1603" t="s">
        <v>4817</v>
      </c>
      <c r="AQ1603" t="s">
        <v>4817</v>
      </c>
      <c r="AR1603" t="s">
        <v>7403</v>
      </c>
      <c r="AS1603" t="s">
        <v>7400</v>
      </c>
    </row>
    <row r="1604" spans="1:45" ht="17.25" customHeight="1">
      <c r="E1604" s="1403" t="str">
        <f t="shared" si="93"/>
        <v>A04BA262 Finishing Work Furniture Installation Desk Top Computer &amp; Monitor</v>
      </c>
      <c r="F1604" s="1403" t="str">
        <f t="shared" si="94"/>
        <v xml:space="preserve">A04BA262-00001 Finishing Work Furniture Installation Desk Top Computer &amp; Monitor        </v>
      </c>
      <c r="G1604" s="1404" t="str" cm="1">
        <f t="array" ref="G1604:H1604">_xlfn.TEXTSPLIT(I1604,"-")</f>
        <v>A04BA262</v>
      </c>
      <c r="H1604" s="1404" t="str">
        <v>00001</v>
      </c>
      <c r="I1604" t="s">
        <v>7404</v>
      </c>
      <c r="J1604" t="s">
        <v>4288</v>
      </c>
      <c r="K1604" t="s">
        <v>5683</v>
      </c>
      <c r="L1604" t="s">
        <v>5684</v>
      </c>
      <c r="M1604" t="s">
        <v>6476</v>
      </c>
      <c r="N1604" t="s">
        <v>7368</v>
      </c>
      <c r="O1604" t="s">
        <v>7405</v>
      </c>
      <c r="P1604" t="s">
        <v>7406</v>
      </c>
      <c r="Q1604" t="s">
        <v>2965</v>
      </c>
      <c r="R1604">
        <v>0</v>
      </c>
      <c r="S1604" t="s">
        <v>2965</v>
      </c>
      <c r="T1604">
        <v>0</v>
      </c>
      <c r="U1604" t="s">
        <v>2965</v>
      </c>
      <c r="V1604">
        <v>0</v>
      </c>
      <c r="W1604" t="s">
        <v>2965</v>
      </c>
      <c r="X1604">
        <v>0</v>
      </c>
      <c r="Y1604" t="s">
        <v>2965</v>
      </c>
      <c r="Z1604">
        <v>0</v>
      </c>
      <c r="AA1604" t="s">
        <v>2965</v>
      </c>
      <c r="AB1604" t="s">
        <v>2965</v>
      </c>
      <c r="AC1604" t="s">
        <v>2965</v>
      </c>
      <c r="AD1604">
        <v>0</v>
      </c>
      <c r="AE1604" t="s">
        <v>2965</v>
      </c>
      <c r="AF1604" t="s">
        <v>2965</v>
      </c>
      <c r="AG1604">
        <v>0</v>
      </c>
      <c r="AH1604" t="s">
        <v>2965</v>
      </c>
      <c r="AI1604">
        <v>0</v>
      </c>
      <c r="AJ1604">
        <v>0</v>
      </c>
      <c r="AK1604">
        <v>0</v>
      </c>
      <c r="AL1604">
        <v>0</v>
      </c>
      <c r="AM1604">
        <v>0</v>
      </c>
      <c r="AN1604">
        <v>0</v>
      </c>
      <c r="AO1604" t="s">
        <v>2965</v>
      </c>
      <c r="AP1604" t="s">
        <v>4817</v>
      </c>
      <c r="AQ1604" t="s">
        <v>4817</v>
      </c>
      <c r="AR1604" t="s">
        <v>7407</v>
      </c>
      <c r="AS1604" t="s">
        <v>7404</v>
      </c>
    </row>
    <row r="1605" spans="1:45" ht="17.25" customHeight="1">
      <c r="E1605" s="1403" t="str">
        <f t="shared" si="93"/>
        <v>A04BA263 Finishing Work Furniture Installation Dining Chair</v>
      </c>
      <c r="F1605" s="1403" t="str">
        <f t="shared" si="94"/>
        <v xml:space="preserve">A04BA263-00001 Finishing Work Furniture Installation Dining Chair        </v>
      </c>
      <c r="G1605" s="1404" t="str" cm="1">
        <f t="array" ref="G1605:H1605">_xlfn.TEXTSPLIT(I1605,"-")</f>
        <v>A04BA263</v>
      </c>
      <c r="H1605" s="1404" t="str">
        <v>00001</v>
      </c>
      <c r="I1605" t="s">
        <v>7408</v>
      </c>
      <c r="J1605" t="s">
        <v>4288</v>
      </c>
      <c r="K1605" t="s">
        <v>5683</v>
      </c>
      <c r="L1605" t="s">
        <v>5684</v>
      </c>
      <c r="M1605" t="s">
        <v>6476</v>
      </c>
      <c r="N1605" t="s">
        <v>7368</v>
      </c>
      <c r="O1605" t="s">
        <v>7409</v>
      </c>
      <c r="P1605" t="s">
        <v>7410</v>
      </c>
      <c r="Q1605" t="s">
        <v>2965</v>
      </c>
      <c r="R1605">
        <v>0</v>
      </c>
      <c r="S1605" t="s">
        <v>2965</v>
      </c>
      <c r="T1605">
        <v>0</v>
      </c>
      <c r="U1605" t="s">
        <v>2965</v>
      </c>
      <c r="V1605">
        <v>0</v>
      </c>
      <c r="W1605" t="s">
        <v>2965</v>
      </c>
      <c r="X1605">
        <v>0</v>
      </c>
      <c r="Y1605" t="s">
        <v>2965</v>
      </c>
      <c r="Z1605">
        <v>0</v>
      </c>
      <c r="AA1605" t="s">
        <v>2965</v>
      </c>
      <c r="AB1605" t="s">
        <v>2965</v>
      </c>
      <c r="AC1605" t="s">
        <v>2965</v>
      </c>
      <c r="AD1605">
        <v>0</v>
      </c>
      <c r="AE1605" t="s">
        <v>2965</v>
      </c>
      <c r="AF1605">
        <v>0</v>
      </c>
      <c r="AG1605">
        <v>0</v>
      </c>
      <c r="AH1605" t="s">
        <v>2965</v>
      </c>
      <c r="AI1605">
        <v>0</v>
      </c>
      <c r="AJ1605">
        <v>0</v>
      </c>
      <c r="AK1605">
        <v>0</v>
      </c>
      <c r="AL1605">
        <v>0</v>
      </c>
      <c r="AM1605">
        <v>0</v>
      </c>
      <c r="AN1605">
        <v>0</v>
      </c>
      <c r="AO1605" t="s">
        <v>2965</v>
      </c>
      <c r="AP1605" t="s">
        <v>4817</v>
      </c>
      <c r="AQ1605" t="s">
        <v>4817</v>
      </c>
      <c r="AR1605" t="s">
        <v>7411</v>
      </c>
      <c r="AS1605" t="s">
        <v>7408</v>
      </c>
    </row>
    <row r="1606" spans="1:45" ht="17.25" customHeight="1">
      <c r="E1606" s="1403" t="str">
        <f t="shared" si="93"/>
        <v>A04BA264 Finishing Work Furniture Installation Dining Table</v>
      </c>
      <c r="F1606" s="1403" t="str">
        <f t="shared" si="94"/>
        <v xml:space="preserve">A04BA264-00001 Finishing Work Furniture Installation Dining Table        </v>
      </c>
      <c r="G1606" s="1404" t="str" cm="1">
        <f t="array" ref="G1606:H1606">_xlfn.TEXTSPLIT(I1606,"-")</f>
        <v>A04BA264</v>
      </c>
      <c r="H1606" s="1404" t="str">
        <v>00001</v>
      </c>
      <c r="I1606" t="s">
        <v>7412</v>
      </c>
      <c r="J1606" t="s">
        <v>4288</v>
      </c>
      <c r="K1606" t="s">
        <v>5683</v>
      </c>
      <c r="L1606" t="s">
        <v>5684</v>
      </c>
      <c r="M1606" t="s">
        <v>6476</v>
      </c>
      <c r="N1606" t="s">
        <v>7368</v>
      </c>
      <c r="O1606" t="s">
        <v>7413</v>
      </c>
      <c r="P1606" t="s">
        <v>7414</v>
      </c>
      <c r="Q1606" t="s">
        <v>2965</v>
      </c>
      <c r="R1606">
        <v>0</v>
      </c>
      <c r="S1606" t="s">
        <v>2965</v>
      </c>
      <c r="T1606">
        <v>0</v>
      </c>
      <c r="U1606" t="s">
        <v>2965</v>
      </c>
      <c r="V1606">
        <v>0</v>
      </c>
      <c r="W1606" t="s">
        <v>2965</v>
      </c>
      <c r="X1606">
        <v>0</v>
      </c>
      <c r="Y1606" t="s">
        <v>2965</v>
      </c>
      <c r="Z1606">
        <v>0</v>
      </c>
      <c r="AA1606" t="s">
        <v>2965</v>
      </c>
      <c r="AB1606" t="s">
        <v>2965</v>
      </c>
      <c r="AC1606" t="s">
        <v>2965</v>
      </c>
      <c r="AD1606">
        <v>0</v>
      </c>
      <c r="AE1606" t="s">
        <v>2965</v>
      </c>
      <c r="AF1606">
        <v>0</v>
      </c>
      <c r="AG1606">
        <v>0</v>
      </c>
      <c r="AH1606" t="s">
        <v>2965</v>
      </c>
      <c r="AI1606">
        <v>0</v>
      </c>
      <c r="AJ1606">
        <v>0</v>
      </c>
      <c r="AK1606">
        <v>0</v>
      </c>
      <c r="AL1606">
        <v>0</v>
      </c>
      <c r="AM1606">
        <v>0</v>
      </c>
      <c r="AN1606">
        <v>0</v>
      </c>
      <c r="AO1606" t="s">
        <v>2965</v>
      </c>
      <c r="AP1606" t="s">
        <v>4817</v>
      </c>
      <c r="AQ1606" t="s">
        <v>4817</v>
      </c>
      <c r="AR1606" t="s">
        <v>7415</v>
      </c>
      <c r="AS1606" t="s">
        <v>7412</v>
      </c>
    </row>
    <row r="1607" spans="1:45" ht="17.25" customHeight="1">
      <c r="E1607" s="1403" t="str">
        <f t="shared" si="93"/>
        <v>A04BA265 Finishing Work Furniture Installation Hanger</v>
      </c>
      <c r="F1607" s="1403" t="str">
        <f t="shared" si="94"/>
        <v xml:space="preserve">A04BA265-00001 Finishing Work Furniture Installation Hanger        </v>
      </c>
      <c r="G1607" s="1404" t="str" cm="1">
        <f t="array" ref="G1607:H1607">_xlfn.TEXTSPLIT(I1607,"-")</f>
        <v>A04BA265</v>
      </c>
      <c r="H1607" s="1404" t="str">
        <v>00001</v>
      </c>
      <c r="I1607" t="s">
        <v>7416</v>
      </c>
      <c r="J1607" t="s">
        <v>4288</v>
      </c>
      <c r="K1607" t="s">
        <v>5683</v>
      </c>
      <c r="L1607" t="s">
        <v>5684</v>
      </c>
      <c r="M1607" t="s">
        <v>6476</v>
      </c>
      <c r="N1607" t="s">
        <v>7368</v>
      </c>
      <c r="O1607" t="s">
        <v>7417</v>
      </c>
      <c r="P1607" t="s">
        <v>7418</v>
      </c>
      <c r="Q1607" t="s">
        <v>2965</v>
      </c>
      <c r="R1607">
        <v>0</v>
      </c>
      <c r="S1607" t="s">
        <v>2965</v>
      </c>
      <c r="T1607">
        <v>0</v>
      </c>
      <c r="U1607" t="s">
        <v>2965</v>
      </c>
      <c r="V1607">
        <v>0</v>
      </c>
      <c r="W1607" t="s">
        <v>2965</v>
      </c>
      <c r="X1607">
        <v>0</v>
      </c>
      <c r="Y1607" t="s">
        <v>2965</v>
      </c>
      <c r="Z1607">
        <v>0</v>
      </c>
      <c r="AA1607" t="s">
        <v>2965</v>
      </c>
      <c r="AB1607" t="s">
        <v>2965</v>
      </c>
      <c r="AC1607" t="s">
        <v>2965</v>
      </c>
      <c r="AD1607">
        <v>0</v>
      </c>
      <c r="AE1607" t="s">
        <v>2965</v>
      </c>
      <c r="AF1607">
        <v>0</v>
      </c>
      <c r="AG1607">
        <v>0</v>
      </c>
      <c r="AH1607" t="s">
        <v>2965</v>
      </c>
      <c r="AI1607">
        <v>0</v>
      </c>
      <c r="AJ1607">
        <v>0</v>
      </c>
      <c r="AK1607">
        <v>0</v>
      </c>
      <c r="AL1607">
        <v>0</v>
      </c>
      <c r="AM1607">
        <v>0</v>
      </c>
      <c r="AN1607">
        <v>0</v>
      </c>
      <c r="AO1607" t="s">
        <v>2965</v>
      </c>
      <c r="AP1607" t="s">
        <v>4817</v>
      </c>
      <c r="AQ1607" t="s">
        <v>4817</v>
      </c>
      <c r="AR1607" t="s">
        <v>7419</v>
      </c>
      <c r="AS1607" t="s">
        <v>7416</v>
      </c>
    </row>
    <row r="1608" spans="1:45" ht="17.25" customHeight="1">
      <c r="E1608" s="1403" t="str">
        <f t="shared" ref="E1608:E1671" si="95">G1608&amp;" "&amp;L1608&amp;" "&amp;N1608&amp;" "&amp;P1608</f>
        <v>A04BA266 Finishing Work Furniture Installation Executive Chair</v>
      </c>
      <c r="F1608" s="1403" t="str">
        <f t="shared" si="94"/>
        <v xml:space="preserve">A04BA266-00001 Finishing Work Furniture Installation Executive Chair        </v>
      </c>
      <c r="G1608" s="1404" t="str" cm="1">
        <f t="array" ref="G1608:H1608">_xlfn.TEXTSPLIT(I1608,"-")</f>
        <v>A04BA266</v>
      </c>
      <c r="H1608" s="1404" t="str">
        <v>00001</v>
      </c>
      <c r="I1608" t="s">
        <v>7420</v>
      </c>
      <c r="J1608" t="s">
        <v>4288</v>
      </c>
      <c r="K1608" t="s">
        <v>5683</v>
      </c>
      <c r="L1608" t="s">
        <v>5684</v>
      </c>
      <c r="M1608" t="s">
        <v>6476</v>
      </c>
      <c r="N1608" t="s">
        <v>7368</v>
      </c>
      <c r="O1608" t="s">
        <v>7421</v>
      </c>
      <c r="P1608" t="s">
        <v>7422</v>
      </c>
      <c r="Q1608" t="s">
        <v>2965</v>
      </c>
      <c r="R1608">
        <v>0</v>
      </c>
      <c r="S1608" t="s">
        <v>2965</v>
      </c>
      <c r="T1608">
        <v>0</v>
      </c>
      <c r="U1608" t="s">
        <v>2965</v>
      </c>
      <c r="V1608">
        <v>0</v>
      </c>
      <c r="W1608" t="s">
        <v>2965</v>
      </c>
      <c r="X1608">
        <v>0</v>
      </c>
      <c r="Y1608" t="s">
        <v>2965</v>
      </c>
      <c r="Z1608">
        <v>0</v>
      </c>
      <c r="AA1608" t="s">
        <v>2965</v>
      </c>
      <c r="AB1608" t="s">
        <v>2965</v>
      </c>
      <c r="AC1608" t="s">
        <v>2965</v>
      </c>
      <c r="AD1608">
        <v>0</v>
      </c>
      <c r="AE1608" t="s">
        <v>2965</v>
      </c>
      <c r="AF1608">
        <v>0</v>
      </c>
      <c r="AG1608">
        <v>0</v>
      </c>
      <c r="AH1608" t="s">
        <v>2965</v>
      </c>
      <c r="AI1608">
        <v>0</v>
      </c>
      <c r="AJ1608">
        <v>0</v>
      </c>
      <c r="AK1608">
        <v>0</v>
      </c>
      <c r="AL1608">
        <v>0</v>
      </c>
      <c r="AM1608">
        <v>0</v>
      </c>
      <c r="AN1608">
        <v>0</v>
      </c>
      <c r="AO1608" t="s">
        <v>2965</v>
      </c>
      <c r="AP1608" t="s">
        <v>4817</v>
      </c>
      <c r="AQ1608" t="s">
        <v>4817</v>
      </c>
      <c r="AR1608" t="s">
        <v>7423</v>
      </c>
      <c r="AS1608" t="s">
        <v>7420</v>
      </c>
    </row>
    <row r="1609" spans="1:45" ht="17.25" customHeight="1">
      <c r="E1609" s="1403" t="str">
        <f t="shared" si="95"/>
        <v>A04BA267 Finishing Work Furniture Installation Filing Drawers</v>
      </c>
      <c r="F1609" s="1403" t="str">
        <f t="shared" ref="F1609:F1672" si="96">IF(I1609=0,"",I1609)&amp;" "&amp;IF(L1609=0,"",L1609)&amp;" "&amp;IF(N1609=0,"",N1609)&amp;" "&amp;IF(P1609=0,"",P1609)&amp;" "&amp;IF(R1609=0,"",R1609)&amp;" "&amp;IF(T1609=0,"",T1609)&amp;" "&amp;IF(V1609=0,"",V1609)&amp;" "&amp;IF(X1609=0,"",X1609)&amp;" "&amp;IF(Z1609=0,"",Z1609)&amp;" "&amp;IF(AB1609=0,"",AB1609)&amp;" "&amp;IF(AD1609=0,"",AD1609)&amp;" "&amp;IF(AF1609=0,"",AF1609)</f>
        <v xml:space="preserve">A04BA267-00001 Finishing Work Furniture Installation Filing Drawers        </v>
      </c>
      <c r="G1609" s="1404" t="str" cm="1">
        <f t="array" ref="G1609:H1609">_xlfn.TEXTSPLIT(I1609,"-")</f>
        <v>A04BA267</v>
      </c>
      <c r="H1609" s="1404" t="str">
        <v>00001</v>
      </c>
      <c r="I1609" t="s">
        <v>7424</v>
      </c>
      <c r="J1609" t="s">
        <v>4288</v>
      </c>
      <c r="K1609" t="s">
        <v>5683</v>
      </c>
      <c r="L1609" t="s">
        <v>5684</v>
      </c>
      <c r="M1609" t="s">
        <v>6476</v>
      </c>
      <c r="N1609" t="s">
        <v>7368</v>
      </c>
      <c r="O1609" t="s">
        <v>7425</v>
      </c>
      <c r="P1609" t="s">
        <v>7426</v>
      </c>
      <c r="Q1609" t="s">
        <v>2965</v>
      </c>
      <c r="R1609">
        <v>0</v>
      </c>
      <c r="S1609" t="s">
        <v>2965</v>
      </c>
      <c r="T1609">
        <v>0</v>
      </c>
      <c r="U1609" t="s">
        <v>2965</v>
      </c>
      <c r="V1609">
        <v>0</v>
      </c>
      <c r="W1609" t="s">
        <v>2965</v>
      </c>
      <c r="X1609">
        <v>0</v>
      </c>
      <c r="Y1609" t="s">
        <v>2965</v>
      </c>
      <c r="Z1609">
        <v>0</v>
      </c>
      <c r="AA1609" t="s">
        <v>2965</v>
      </c>
      <c r="AB1609" t="s">
        <v>2965</v>
      </c>
      <c r="AC1609" t="s">
        <v>2965</v>
      </c>
      <c r="AD1609">
        <v>0</v>
      </c>
      <c r="AE1609" t="s">
        <v>2965</v>
      </c>
      <c r="AF1609">
        <v>0</v>
      </c>
      <c r="AG1609">
        <v>0</v>
      </c>
      <c r="AH1609" t="s">
        <v>2965</v>
      </c>
      <c r="AI1609">
        <v>0</v>
      </c>
      <c r="AJ1609">
        <v>0</v>
      </c>
      <c r="AK1609">
        <v>0</v>
      </c>
      <c r="AL1609">
        <v>0</v>
      </c>
      <c r="AM1609">
        <v>0</v>
      </c>
      <c r="AN1609">
        <v>0</v>
      </c>
      <c r="AO1609" t="s">
        <v>2965</v>
      </c>
      <c r="AP1609" t="s">
        <v>4817</v>
      </c>
      <c r="AQ1609" t="s">
        <v>4817</v>
      </c>
      <c r="AR1609" t="s">
        <v>7427</v>
      </c>
      <c r="AS1609" t="s">
        <v>7424</v>
      </c>
    </row>
    <row r="1610" spans="1:45" ht="17.25" customHeight="1">
      <c r="E1610" s="1403" t="str">
        <f t="shared" si="95"/>
        <v>A04BA268 Finishing Work Furniture Installation Full Height Locker</v>
      </c>
      <c r="F1610" s="1403" t="str">
        <f t="shared" si="96"/>
        <v xml:space="preserve">A04BA268-00001 Finishing Work Furniture Installation Full Height Locker        </v>
      </c>
      <c r="G1610" s="1404" t="str" cm="1">
        <f t="array" ref="G1610:H1610">_xlfn.TEXTSPLIT(I1610,"-")</f>
        <v>A04BA268</v>
      </c>
      <c r="H1610" s="1404" t="str">
        <v>00001</v>
      </c>
      <c r="I1610" t="s">
        <v>7428</v>
      </c>
      <c r="J1610" t="s">
        <v>4288</v>
      </c>
      <c r="K1610" t="s">
        <v>5683</v>
      </c>
      <c r="L1610" t="s">
        <v>5684</v>
      </c>
      <c r="M1610" t="s">
        <v>6476</v>
      </c>
      <c r="N1610" t="s">
        <v>7368</v>
      </c>
      <c r="O1610" t="s">
        <v>7429</v>
      </c>
      <c r="P1610" t="s">
        <v>7430</v>
      </c>
      <c r="Q1610" t="s">
        <v>2965</v>
      </c>
      <c r="R1610">
        <v>0</v>
      </c>
      <c r="S1610" t="s">
        <v>2965</v>
      </c>
      <c r="T1610">
        <v>0</v>
      </c>
      <c r="U1610" t="s">
        <v>2965</v>
      </c>
      <c r="V1610">
        <v>0</v>
      </c>
      <c r="W1610" t="s">
        <v>2965</v>
      </c>
      <c r="X1610">
        <v>0</v>
      </c>
      <c r="Y1610" t="s">
        <v>2965</v>
      </c>
      <c r="Z1610">
        <v>0</v>
      </c>
      <c r="AA1610" t="s">
        <v>2965</v>
      </c>
      <c r="AB1610" t="s">
        <v>2965</v>
      </c>
      <c r="AC1610" t="s">
        <v>2965</v>
      </c>
      <c r="AD1610">
        <v>0</v>
      </c>
      <c r="AE1610" t="s">
        <v>2965</v>
      </c>
      <c r="AF1610">
        <v>0</v>
      </c>
      <c r="AG1610">
        <v>0</v>
      </c>
      <c r="AH1610" t="s">
        <v>2965</v>
      </c>
      <c r="AI1610">
        <v>0</v>
      </c>
      <c r="AJ1610">
        <v>0</v>
      </c>
      <c r="AK1610">
        <v>0</v>
      </c>
      <c r="AL1610">
        <v>0</v>
      </c>
      <c r="AM1610">
        <v>0</v>
      </c>
      <c r="AN1610">
        <v>0</v>
      </c>
      <c r="AO1610" t="s">
        <v>2965</v>
      </c>
      <c r="AP1610" t="s">
        <v>4817</v>
      </c>
      <c r="AQ1610" t="s">
        <v>4817</v>
      </c>
      <c r="AR1610" t="s">
        <v>7431</v>
      </c>
      <c r="AS1610" t="s">
        <v>7428</v>
      </c>
    </row>
    <row r="1611" spans="1:45" ht="17.25" customHeight="1">
      <c r="E1611" s="1403" t="str">
        <f t="shared" si="95"/>
        <v>A04BA269 Finishing Work Furniture Installation Half Height Locker</v>
      </c>
      <c r="F1611" s="1403" t="str">
        <f t="shared" si="96"/>
        <v xml:space="preserve">A04BA269-00001 Finishing Work Furniture Installation Half Height Locker        </v>
      </c>
      <c r="G1611" s="1404" t="str" cm="1">
        <f t="array" ref="G1611:H1611">_xlfn.TEXTSPLIT(I1611,"-")</f>
        <v>A04BA269</v>
      </c>
      <c r="H1611" s="1404" t="str">
        <v>00001</v>
      </c>
      <c r="I1611" t="s">
        <v>7432</v>
      </c>
      <c r="J1611" t="s">
        <v>4288</v>
      </c>
      <c r="K1611" t="s">
        <v>5683</v>
      </c>
      <c r="L1611" t="s">
        <v>5684</v>
      </c>
      <c r="M1611" t="s">
        <v>6476</v>
      </c>
      <c r="N1611" t="s">
        <v>7368</v>
      </c>
      <c r="O1611" t="s">
        <v>7433</v>
      </c>
      <c r="P1611" t="s">
        <v>7434</v>
      </c>
      <c r="Q1611" t="s">
        <v>2965</v>
      </c>
      <c r="R1611">
        <v>0</v>
      </c>
      <c r="S1611" t="s">
        <v>2965</v>
      </c>
      <c r="T1611">
        <v>0</v>
      </c>
      <c r="U1611" t="s">
        <v>2965</v>
      </c>
      <c r="V1611">
        <v>0</v>
      </c>
      <c r="W1611" t="s">
        <v>2965</v>
      </c>
      <c r="X1611">
        <v>0</v>
      </c>
      <c r="Y1611" t="s">
        <v>2965</v>
      </c>
      <c r="Z1611">
        <v>0</v>
      </c>
      <c r="AA1611" t="s">
        <v>2965</v>
      </c>
      <c r="AB1611" t="s">
        <v>2965</v>
      </c>
      <c r="AC1611" t="s">
        <v>2965</v>
      </c>
      <c r="AD1611">
        <v>0</v>
      </c>
      <c r="AE1611" t="s">
        <v>2965</v>
      </c>
      <c r="AF1611">
        <v>0</v>
      </c>
      <c r="AG1611">
        <v>0</v>
      </c>
      <c r="AH1611" t="s">
        <v>2965</v>
      </c>
      <c r="AI1611">
        <v>0</v>
      </c>
      <c r="AJ1611">
        <v>0</v>
      </c>
      <c r="AK1611">
        <v>0</v>
      </c>
      <c r="AL1611">
        <v>0</v>
      </c>
      <c r="AM1611">
        <v>0</v>
      </c>
      <c r="AN1611">
        <v>0</v>
      </c>
      <c r="AO1611" t="s">
        <v>2965</v>
      </c>
      <c r="AP1611" t="s">
        <v>4817</v>
      </c>
      <c r="AQ1611" t="s">
        <v>4817</v>
      </c>
      <c r="AR1611" t="s">
        <v>7435</v>
      </c>
      <c r="AS1611" t="s">
        <v>7432</v>
      </c>
    </row>
    <row r="1612" spans="1:45" ht="17.25" customHeight="1">
      <c r="E1612" s="1403" t="str">
        <f t="shared" si="95"/>
        <v>A04BA270 Finishing Work Furniture Installation Hot Plate</v>
      </c>
      <c r="F1612" s="1403" t="str">
        <f t="shared" si="96"/>
        <v xml:space="preserve">A04BA270-00001 Finishing Work Furniture Installation Hot Plate        </v>
      </c>
      <c r="G1612" s="1404" t="str" cm="1">
        <f t="array" ref="G1612:H1612">_xlfn.TEXTSPLIT(I1612,"-")</f>
        <v>A04BA270</v>
      </c>
      <c r="H1612" s="1404" t="str">
        <v>00001</v>
      </c>
      <c r="I1612" t="s">
        <v>7436</v>
      </c>
      <c r="J1612" t="s">
        <v>4288</v>
      </c>
      <c r="K1612" t="s">
        <v>5683</v>
      </c>
      <c r="L1612" t="s">
        <v>5684</v>
      </c>
      <c r="M1612" t="s">
        <v>6476</v>
      </c>
      <c r="N1612" t="s">
        <v>7368</v>
      </c>
      <c r="O1612" t="s">
        <v>7437</v>
      </c>
      <c r="P1612" t="s">
        <v>7438</v>
      </c>
      <c r="Q1612" t="s">
        <v>2965</v>
      </c>
      <c r="R1612">
        <v>0</v>
      </c>
      <c r="S1612" t="s">
        <v>2965</v>
      </c>
      <c r="T1612">
        <v>0</v>
      </c>
      <c r="U1612" t="s">
        <v>2965</v>
      </c>
      <c r="V1612">
        <v>0</v>
      </c>
      <c r="W1612" t="s">
        <v>2965</v>
      </c>
      <c r="X1612">
        <v>0</v>
      </c>
      <c r="Y1612" t="s">
        <v>2965</v>
      </c>
      <c r="Z1612">
        <v>0</v>
      </c>
      <c r="AA1612" t="s">
        <v>2965</v>
      </c>
      <c r="AB1612" t="s">
        <v>2965</v>
      </c>
      <c r="AC1612" t="s">
        <v>2965</v>
      </c>
      <c r="AD1612">
        <v>0</v>
      </c>
      <c r="AE1612" t="s">
        <v>2965</v>
      </c>
      <c r="AF1612" t="s">
        <v>2965</v>
      </c>
      <c r="AG1612">
        <v>0</v>
      </c>
      <c r="AH1612" t="s">
        <v>2965</v>
      </c>
      <c r="AI1612">
        <v>0</v>
      </c>
      <c r="AJ1612">
        <v>0</v>
      </c>
      <c r="AK1612">
        <v>0</v>
      </c>
      <c r="AL1612">
        <v>0</v>
      </c>
      <c r="AM1612">
        <v>0</v>
      </c>
      <c r="AN1612">
        <v>0</v>
      </c>
      <c r="AO1612" t="s">
        <v>2965</v>
      </c>
      <c r="AP1612" t="s">
        <v>4817</v>
      </c>
      <c r="AQ1612" t="s">
        <v>4817</v>
      </c>
      <c r="AR1612" t="s">
        <v>7439</v>
      </c>
      <c r="AS1612" t="s">
        <v>7436</v>
      </c>
    </row>
    <row r="1613" spans="1:45" ht="17.25" customHeight="1">
      <c r="E1613" s="1403" t="str">
        <f t="shared" si="95"/>
        <v>A04BA271 Finishing Work Furniture Installation Information Board</v>
      </c>
      <c r="F1613" s="1403" t="str">
        <f t="shared" si="96"/>
        <v xml:space="preserve">A04BA271-00001 Finishing Work Furniture Installation Information Board        </v>
      </c>
      <c r="G1613" s="1404" t="str" cm="1">
        <f t="array" ref="G1613:H1613">_xlfn.TEXTSPLIT(I1613,"-")</f>
        <v>A04BA271</v>
      </c>
      <c r="H1613" s="1404" t="str">
        <v>00001</v>
      </c>
      <c r="I1613" t="s">
        <v>7440</v>
      </c>
      <c r="J1613" t="s">
        <v>4288</v>
      </c>
      <c r="K1613" t="s">
        <v>5683</v>
      </c>
      <c r="L1613" t="s">
        <v>5684</v>
      </c>
      <c r="M1613" t="s">
        <v>6476</v>
      </c>
      <c r="N1613" t="s">
        <v>7368</v>
      </c>
      <c r="O1613" t="s">
        <v>7441</v>
      </c>
      <c r="P1613" t="s">
        <v>7442</v>
      </c>
      <c r="Q1613" t="s">
        <v>2965</v>
      </c>
      <c r="R1613">
        <v>0</v>
      </c>
      <c r="S1613" t="s">
        <v>2965</v>
      </c>
      <c r="T1613">
        <v>0</v>
      </c>
      <c r="U1613" t="s">
        <v>2965</v>
      </c>
      <c r="V1613">
        <v>0</v>
      </c>
      <c r="W1613" t="s">
        <v>2965</v>
      </c>
      <c r="X1613">
        <v>0</v>
      </c>
      <c r="Y1613" t="s">
        <v>2965</v>
      </c>
      <c r="Z1613">
        <v>0</v>
      </c>
      <c r="AA1613" t="s">
        <v>2965</v>
      </c>
      <c r="AB1613" t="s">
        <v>2965</v>
      </c>
      <c r="AC1613" t="s">
        <v>2965</v>
      </c>
      <c r="AD1613">
        <v>0</v>
      </c>
      <c r="AE1613" t="s">
        <v>2965</v>
      </c>
      <c r="AF1613">
        <v>0</v>
      </c>
      <c r="AG1613">
        <v>0</v>
      </c>
      <c r="AH1613" t="s">
        <v>2965</v>
      </c>
      <c r="AI1613">
        <v>0</v>
      </c>
      <c r="AJ1613">
        <v>0</v>
      </c>
      <c r="AK1613">
        <v>0</v>
      </c>
      <c r="AL1613">
        <v>0</v>
      </c>
      <c r="AM1613">
        <v>0</v>
      </c>
      <c r="AN1613">
        <v>0</v>
      </c>
      <c r="AO1613" t="s">
        <v>2965</v>
      </c>
      <c r="AP1613" t="s">
        <v>4817</v>
      </c>
      <c r="AQ1613" t="s">
        <v>4817</v>
      </c>
      <c r="AR1613" t="s">
        <v>7443</v>
      </c>
      <c r="AS1613" t="s">
        <v>7440</v>
      </c>
    </row>
    <row r="1614" spans="1:45" ht="17.25" customHeight="1">
      <c r="E1614" s="1403" t="str">
        <f t="shared" si="95"/>
        <v>A04BA272 Finishing Work Furniture Installation Key Cabinet</v>
      </c>
      <c r="F1614" s="1403" t="str">
        <f t="shared" si="96"/>
        <v xml:space="preserve">A04BA272-00001 Finishing Work Furniture Installation Key Cabinet        </v>
      </c>
      <c r="G1614" s="1404" t="str" cm="1">
        <f t="array" ref="G1614:H1614">_xlfn.TEXTSPLIT(I1614,"-")</f>
        <v>A04BA272</v>
      </c>
      <c r="H1614" s="1404" t="str">
        <v>00001</v>
      </c>
      <c r="I1614" t="s">
        <v>7444</v>
      </c>
      <c r="J1614" t="s">
        <v>4288</v>
      </c>
      <c r="K1614" t="s">
        <v>5683</v>
      </c>
      <c r="L1614" t="s">
        <v>5684</v>
      </c>
      <c r="M1614" t="s">
        <v>6476</v>
      </c>
      <c r="N1614" t="s">
        <v>7368</v>
      </c>
      <c r="O1614" t="s">
        <v>7445</v>
      </c>
      <c r="P1614" t="s">
        <v>7446</v>
      </c>
      <c r="Q1614" t="s">
        <v>2965</v>
      </c>
      <c r="R1614">
        <v>0</v>
      </c>
      <c r="S1614" t="s">
        <v>2965</v>
      </c>
      <c r="T1614">
        <v>0</v>
      </c>
      <c r="U1614" t="s">
        <v>2965</v>
      </c>
      <c r="V1614">
        <v>0</v>
      </c>
      <c r="W1614" t="s">
        <v>2965</v>
      </c>
      <c r="X1614">
        <v>0</v>
      </c>
      <c r="Y1614" t="s">
        <v>2965</v>
      </c>
      <c r="Z1614">
        <v>0</v>
      </c>
      <c r="AA1614" t="s">
        <v>2965</v>
      </c>
      <c r="AB1614" t="s">
        <v>2965</v>
      </c>
      <c r="AC1614" t="s">
        <v>2965</v>
      </c>
      <c r="AD1614">
        <v>0</v>
      </c>
      <c r="AE1614" t="s">
        <v>2965</v>
      </c>
      <c r="AF1614">
        <v>0</v>
      </c>
      <c r="AG1614">
        <v>0</v>
      </c>
      <c r="AH1614" t="s">
        <v>2965</v>
      </c>
      <c r="AI1614">
        <v>0</v>
      </c>
      <c r="AJ1614">
        <v>0</v>
      </c>
      <c r="AK1614">
        <v>0</v>
      </c>
      <c r="AL1614">
        <v>0</v>
      </c>
      <c r="AM1614">
        <v>0</v>
      </c>
      <c r="AN1614">
        <v>0</v>
      </c>
      <c r="AO1614" t="s">
        <v>2965</v>
      </c>
      <c r="AP1614" t="s">
        <v>4817</v>
      </c>
      <c r="AQ1614" t="s">
        <v>4817</v>
      </c>
      <c r="AR1614" t="s">
        <v>7447</v>
      </c>
      <c r="AS1614" t="s">
        <v>7444</v>
      </c>
    </row>
    <row r="1615" spans="1:45" ht="17.25" customHeight="1">
      <c r="E1615" s="1403" t="str">
        <f t="shared" si="95"/>
        <v>A04BA273 Finishing Work Furniture Installation Kitchen Sink</v>
      </c>
      <c r="F1615" s="1403" t="str">
        <f t="shared" si="96"/>
        <v xml:space="preserve">A04BA273-00001 Finishing Work Furniture Installation Kitchen Sink        </v>
      </c>
      <c r="G1615" s="1404" t="str" cm="1">
        <f t="array" ref="G1615:H1615">_xlfn.TEXTSPLIT(I1615,"-")</f>
        <v>A04BA273</v>
      </c>
      <c r="H1615" s="1404" t="str">
        <v>00001</v>
      </c>
      <c r="I1615" t="s">
        <v>7448</v>
      </c>
      <c r="J1615" t="s">
        <v>4288</v>
      </c>
      <c r="K1615" t="s">
        <v>5683</v>
      </c>
      <c r="L1615" t="s">
        <v>5684</v>
      </c>
      <c r="M1615" t="s">
        <v>6476</v>
      </c>
      <c r="N1615" t="s">
        <v>7368</v>
      </c>
      <c r="O1615" t="s">
        <v>7449</v>
      </c>
      <c r="P1615" t="s">
        <v>7450</v>
      </c>
      <c r="Q1615" t="s">
        <v>2965</v>
      </c>
      <c r="R1615">
        <v>0</v>
      </c>
      <c r="S1615" t="s">
        <v>2965</v>
      </c>
      <c r="T1615">
        <v>0</v>
      </c>
      <c r="U1615" t="s">
        <v>2965</v>
      </c>
      <c r="V1615">
        <v>0</v>
      </c>
      <c r="W1615" t="s">
        <v>2965</v>
      </c>
      <c r="X1615">
        <v>0</v>
      </c>
      <c r="Y1615" t="s">
        <v>2965</v>
      </c>
      <c r="Z1615">
        <v>0</v>
      </c>
      <c r="AA1615" t="s">
        <v>2965</v>
      </c>
      <c r="AB1615" t="s">
        <v>2965</v>
      </c>
      <c r="AC1615" t="s">
        <v>2965</v>
      </c>
      <c r="AD1615">
        <v>0</v>
      </c>
      <c r="AE1615" t="s">
        <v>2965</v>
      </c>
      <c r="AF1615">
        <v>0</v>
      </c>
      <c r="AG1615">
        <v>0</v>
      </c>
      <c r="AH1615" t="s">
        <v>2965</v>
      </c>
      <c r="AI1615">
        <v>0</v>
      </c>
      <c r="AJ1615">
        <v>0</v>
      </c>
      <c r="AK1615">
        <v>0</v>
      </c>
      <c r="AL1615">
        <v>0</v>
      </c>
      <c r="AM1615">
        <v>0</v>
      </c>
      <c r="AN1615">
        <v>0</v>
      </c>
      <c r="AO1615" t="s">
        <v>2965</v>
      </c>
      <c r="AP1615" t="s">
        <v>4817</v>
      </c>
      <c r="AQ1615" t="s">
        <v>4817</v>
      </c>
      <c r="AR1615" t="s">
        <v>7451</v>
      </c>
      <c r="AS1615" t="s">
        <v>7448</v>
      </c>
    </row>
    <row r="1616" spans="1:45" ht="17.25" customHeight="1">
      <c r="E1616" s="1403" t="str">
        <f t="shared" si="95"/>
        <v>A04BA274 Finishing Work Furniture Installation Kitchen Unit</v>
      </c>
      <c r="F1616" s="1403" t="str">
        <f t="shared" si="96"/>
        <v xml:space="preserve">A04BA274-00001 Finishing Work Furniture Installation Kitchen Unit        </v>
      </c>
      <c r="G1616" s="1404" t="str" cm="1">
        <f t="array" ref="G1616:H1616">_xlfn.TEXTSPLIT(I1616,"-")</f>
        <v>A04BA274</v>
      </c>
      <c r="H1616" s="1404" t="str">
        <v>00001</v>
      </c>
      <c r="I1616" t="s">
        <v>7452</v>
      </c>
      <c r="J1616" t="s">
        <v>4288</v>
      </c>
      <c r="K1616" t="s">
        <v>5683</v>
      </c>
      <c r="L1616" t="s">
        <v>5684</v>
      </c>
      <c r="M1616" t="s">
        <v>6476</v>
      </c>
      <c r="N1616" t="s">
        <v>7368</v>
      </c>
      <c r="O1616" t="s">
        <v>7453</v>
      </c>
      <c r="P1616" t="s">
        <v>7454</v>
      </c>
      <c r="Q1616" t="s">
        <v>2965</v>
      </c>
      <c r="R1616">
        <v>0</v>
      </c>
      <c r="S1616" t="s">
        <v>2965</v>
      </c>
      <c r="T1616">
        <v>0</v>
      </c>
      <c r="U1616" t="s">
        <v>2965</v>
      </c>
      <c r="V1616">
        <v>0</v>
      </c>
      <c r="W1616" t="s">
        <v>2965</v>
      </c>
      <c r="X1616">
        <v>0</v>
      </c>
      <c r="Y1616" t="s">
        <v>2965</v>
      </c>
      <c r="Z1616">
        <v>0</v>
      </c>
      <c r="AA1616" t="s">
        <v>2965</v>
      </c>
      <c r="AB1616" t="s">
        <v>2965</v>
      </c>
      <c r="AC1616" t="s">
        <v>2965</v>
      </c>
      <c r="AD1616">
        <v>0</v>
      </c>
      <c r="AE1616" t="s">
        <v>2965</v>
      </c>
      <c r="AF1616" t="s">
        <v>2965</v>
      </c>
      <c r="AG1616">
        <v>0</v>
      </c>
      <c r="AH1616" t="s">
        <v>2965</v>
      </c>
      <c r="AI1616">
        <v>0</v>
      </c>
      <c r="AJ1616">
        <v>0</v>
      </c>
      <c r="AK1616">
        <v>0</v>
      </c>
      <c r="AL1616">
        <v>0</v>
      </c>
      <c r="AM1616">
        <v>0</v>
      </c>
      <c r="AN1616">
        <v>0</v>
      </c>
      <c r="AO1616" t="s">
        <v>2965</v>
      </c>
      <c r="AP1616" t="s">
        <v>7455</v>
      </c>
      <c r="AQ1616" t="s">
        <v>7455</v>
      </c>
      <c r="AR1616" t="s">
        <v>7456</v>
      </c>
      <c r="AS1616" t="s">
        <v>7452</v>
      </c>
    </row>
    <row r="1617" spans="5:45" ht="17.25" customHeight="1">
      <c r="E1617" s="1403" t="str">
        <f t="shared" si="95"/>
        <v>A04BA275 Finishing Work Furniture Installation Metal Cabinet</v>
      </c>
      <c r="F1617" s="1403" t="str">
        <f t="shared" si="96"/>
        <v xml:space="preserve">A04BA275-00001 Finishing Work Furniture Installation Metal Cabinet        </v>
      </c>
      <c r="G1617" s="1404" t="str" cm="1">
        <f t="array" ref="G1617:H1617">_xlfn.TEXTSPLIT(I1617,"-")</f>
        <v>A04BA275</v>
      </c>
      <c r="H1617" s="1404" t="str">
        <v>00001</v>
      </c>
      <c r="I1617" t="s">
        <v>7457</v>
      </c>
      <c r="J1617" t="s">
        <v>4288</v>
      </c>
      <c r="K1617" t="s">
        <v>5683</v>
      </c>
      <c r="L1617" t="s">
        <v>5684</v>
      </c>
      <c r="M1617" t="s">
        <v>6476</v>
      </c>
      <c r="N1617" t="s">
        <v>7368</v>
      </c>
      <c r="O1617" t="s">
        <v>7458</v>
      </c>
      <c r="P1617" t="s">
        <v>7459</v>
      </c>
      <c r="Q1617" t="s">
        <v>2965</v>
      </c>
      <c r="R1617">
        <v>0</v>
      </c>
      <c r="S1617" t="s">
        <v>2965</v>
      </c>
      <c r="T1617">
        <v>0</v>
      </c>
      <c r="U1617" t="s">
        <v>2965</v>
      </c>
      <c r="V1617">
        <v>0</v>
      </c>
      <c r="W1617" t="s">
        <v>2965</v>
      </c>
      <c r="X1617">
        <v>0</v>
      </c>
      <c r="Y1617" t="s">
        <v>2965</v>
      </c>
      <c r="Z1617">
        <v>0</v>
      </c>
      <c r="AA1617" t="s">
        <v>2965</v>
      </c>
      <c r="AB1617" t="s">
        <v>2965</v>
      </c>
      <c r="AC1617" t="s">
        <v>2965</v>
      </c>
      <c r="AD1617">
        <v>0</v>
      </c>
      <c r="AE1617" t="s">
        <v>2965</v>
      </c>
      <c r="AF1617">
        <v>0</v>
      </c>
      <c r="AG1617">
        <v>0</v>
      </c>
      <c r="AH1617" t="s">
        <v>2965</v>
      </c>
      <c r="AI1617">
        <v>0</v>
      </c>
      <c r="AJ1617">
        <v>0</v>
      </c>
      <c r="AK1617">
        <v>0</v>
      </c>
      <c r="AL1617">
        <v>0</v>
      </c>
      <c r="AM1617">
        <v>0</v>
      </c>
      <c r="AN1617">
        <v>0</v>
      </c>
      <c r="AO1617" t="s">
        <v>2965</v>
      </c>
      <c r="AP1617" t="s">
        <v>4817</v>
      </c>
      <c r="AQ1617" t="s">
        <v>4817</v>
      </c>
      <c r="AR1617" t="s">
        <v>7460</v>
      </c>
      <c r="AS1617" t="s">
        <v>7457</v>
      </c>
    </row>
    <row r="1618" spans="5:45" ht="17.25" customHeight="1">
      <c r="E1618" s="1403" t="str">
        <f t="shared" si="95"/>
        <v>A04BA276 Finishing Work Furniture Installation Microwave Oven</v>
      </c>
      <c r="F1618" s="1403" t="str">
        <f t="shared" si="96"/>
        <v xml:space="preserve">A04BA276-00001 Finishing Work Furniture Installation Microwave Oven        </v>
      </c>
      <c r="G1618" s="1404" t="str" cm="1">
        <f t="array" ref="G1618:H1618">_xlfn.TEXTSPLIT(I1618,"-")</f>
        <v>A04BA276</v>
      </c>
      <c r="H1618" s="1404" t="str">
        <v>00001</v>
      </c>
      <c r="I1618" t="s">
        <v>7461</v>
      </c>
      <c r="J1618" t="s">
        <v>4288</v>
      </c>
      <c r="K1618" t="s">
        <v>5683</v>
      </c>
      <c r="L1618" t="s">
        <v>5684</v>
      </c>
      <c r="M1618" t="s">
        <v>6476</v>
      </c>
      <c r="N1618" t="s">
        <v>7368</v>
      </c>
      <c r="O1618" t="s">
        <v>7462</v>
      </c>
      <c r="P1618" t="s">
        <v>7463</v>
      </c>
      <c r="Q1618" t="s">
        <v>2965</v>
      </c>
      <c r="R1618">
        <v>0</v>
      </c>
      <c r="S1618" t="s">
        <v>2965</v>
      </c>
      <c r="T1618">
        <v>0</v>
      </c>
      <c r="U1618" t="s">
        <v>2965</v>
      </c>
      <c r="V1618">
        <v>0</v>
      </c>
      <c r="W1618" t="s">
        <v>2965</v>
      </c>
      <c r="X1618">
        <v>0</v>
      </c>
      <c r="Y1618" t="s">
        <v>2965</v>
      </c>
      <c r="Z1618">
        <v>0</v>
      </c>
      <c r="AA1618" t="s">
        <v>2965</v>
      </c>
      <c r="AB1618" t="s">
        <v>2965</v>
      </c>
      <c r="AC1618" t="s">
        <v>2965</v>
      </c>
      <c r="AD1618">
        <v>0</v>
      </c>
      <c r="AE1618" t="s">
        <v>2965</v>
      </c>
      <c r="AF1618" t="s">
        <v>2965</v>
      </c>
      <c r="AG1618">
        <v>0</v>
      </c>
      <c r="AH1618" t="s">
        <v>2965</v>
      </c>
      <c r="AI1618">
        <v>0</v>
      </c>
      <c r="AJ1618">
        <v>0</v>
      </c>
      <c r="AK1618">
        <v>0</v>
      </c>
      <c r="AL1618">
        <v>0</v>
      </c>
      <c r="AM1618">
        <v>0</v>
      </c>
      <c r="AN1618">
        <v>0</v>
      </c>
      <c r="AO1618" t="s">
        <v>2965</v>
      </c>
      <c r="AP1618" t="s">
        <v>4817</v>
      </c>
      <c r="AQ1618" t="s">
        <v>4817</v>
      </c>
      <c r="AR1618" t="s">
        <v>7464</v>
      </c>
      <c r="AS1618" t="s">
        <v>7461</v>
      </c>
    </row>
    <row r="1619" spans="5:45" ht="17.25" customHeight="1">
      <c r="E1619" s="1403" t="str">
        <f t="shared" si="95"/>
        <v>A04BA277 Finishing Work Furniture Installation Office Partition</v>
      </c>
      <c r="F1619" s="1403" t="str">
        <f t="shared" si="96"/>
        <v xml:space="preserve">A04BA277-00001 Finishing Work Furniture Installation Office Partition        </v>
      </c>
      <c r="G1619" s="1404" t="str" cm="1">
        <f t="array" ref="G1619:H1619">_xlfn.TEXTSPLIT(I1619,"-")</f>
        <v>A04BA277</v>
      </c>
      <c r="H1619" s="1404" t="str">
        <v>00001</v>
      </c>
      <c r="I1619" t="s">
        <v>7465</v>
      </c>
      <c r="J1619" t="s">
        <v>4288</v>
      </c>
      <c r="K1619" t="s">
        <v>5683</v>
      </c>
      <c r="L1619" t="s">
        <v>5684</v>
      </c>
      <c r="M1619" t="s">
        <v>6476</v>
      </c>
      <c r="N1619" t="s">
        <v>7368</v>
      </c>
      <c r="O1619" t="s">
        <v>7466</v>
      </c>
      <c r="P1619" t="s">
        <v>7467</v>
      </c>
      <c r="Q1619" t="s">
        <v>2965</v>
      </c>
      <c r="R1619">
        <v>0</v>
      </c>
      <c r="S1619" t="s">
        <v>2965</v>
      </c>
      <c r="T1619">
        <v>0</v>
      </c>
      <c r="U1619" t="s">
        <v>2965</v>
      </c>
      <c r="V1619">
        <v>0</v>
      </c>
      <c r="W1619" t="s">
        <v>2965</v>
      </c>
      <c r="X1619">
        <v>0</v>
      </c>
      <c r="Y1619" t="s">
        <v>2965</v>
      </c>
      <c r="Z1619">
        <v>0</v>
      </c>
      <c r="AA1619" t="s">
        <v>2965</v>
      </c>
      <c r="AB1619" t="s">
        <v>2965</v>
      </c>
      <c r="AC1619" t="s">
        <v>2965</v>
      </c>
      <c r="AD1619">
        <v>0</v>
      </c>
      <c r="AE1619" t="s">
        <v>2965</v>
      </c>
      <c r="AF1619">
        <v>0</v>
      </c>
      <c r="AG1619">
        <v>0</v>
      </c>
      <c r="AH1619" t="s">
        <v>2965</v>
      </c>
      <c r="AI1619">
        <v>0</v>
      </c>
      <c r="AJ1619">
        <v>0</v>
      </c>
      <c r="AK1619">
        <v>0</v>
      </c>
      <c r="AL1619">
        <v>0</v>
      </c>
      <c r="AM1619">
        <v>0</v>
      </c>
      <c r="AN1619">
        <v>0</v>
      </c>
      <c r="AO1619" t="s">
        <v>2965</v>
      </c>
      <c r="AP1619" t="s">
        <v>7455</v>
      </c>
      <c r="AQ1619" t="s">
        <v>7455</v>
      </c>
      <c r="AR1619" t="s">
        <v>7468</v>
      </c>
      <c r="AS1619" t="s">
        <v>7465</v>
      </c>
    </row>
    <row r="1620" spans="5:45" ht="17.25" customHeight="1">
      <c r="E1620" s="1403" t="str">
        <f t="shared" si="95"/>
        <v>A04BA278 Finishing Work Furniture Installation Printer Table</v>
      </c>
      <c r="F1620" s="1403" t="str">
        <f t="shared" si="96"/>
        <v xml:space="preserve">A04BA278-00001 Finishing Work Furniture Installation Printer Table        </v>
      </c>
      <c r="G1620" s="1404" t="str" cm="1">
        <f t="array" ref="G1620:H1620">_xlfn.TEXTSPLIT(I1620,"-")</f>
        <v>A04BA278</v>
      </c>
      <c r="H1620" s="1404" t="str">
        <v>00001</v>
      </c>
      <c r="I1620" t="s">
        <v>7469</v>
      </c>
      <c r="J1620" t="s">
        <v>4288</v>
      </c>
      <c r="K1620" t="s">
        <v>5683</v>
      </c>
      <c r="L1620" t="s">
        <v>5684</v>
      </c>
      <c r="M1620" t="s">
        <v>6476</v>
      </c>
      <c r="N1620" t="s">
        <v>7368</v>
      </c>
      <c r="O1620" t="s">
        <v>7470</v>
      </c>
      <c r="P1620" t="s">
        <v>7471</v>
      </c>
      <c r="Q1620" t="s">
        <v>2965</v>
      </c>
      <c r="R1620">
        <v>0</v>
      </c>
      <c r="S1620" t="s">
        <v>2965</v>
      </c>
      <c r="T1620">
        <v>0</v>
      </c>
      <c r="U1620" t="s">
        <v>2965</v>
      </c>
      <c r="V1620">
        <v>0</v>
      </c>
      <c r="W1620" t="s">
        <v>2965</v>
      </c>
      <c r="X1620">
        <v>0</v>
      </c>
      <c r="Y1620" t="s">
        <v>2965</v>
      </c>
      <c r="Z1620">
        <v>0</v>
      </c>
      <c r="AA1620" t="s">
        <v>2965</v>
      </c>
      <c r="AB1620" t="s">
        <v>2965</v>
      </c>
      <c r="AC1620" t="s">
        <v>2965</v>
      </c>
      <c r="AD1620">
        <v>0</v>
      </c>
      <c r="AE1620" t="s">
        <v>2965</v>
      </c>
      <c r="AF1620">
        <v>0</v>
      </c>
      <c r="AG1620">
        <v>0</v>
      </c>
      <c r="AH1620" t="s">
        <v>2965</v>
      </c>
      <c r="AI1620">
        <v>0</v>
      </c>
      <c r="AJ1620">
        <v>0</v>
      </c>
      <c r="AK1620">
        <v>0</v>
      </c>
      <c r="AL1620">
        <v>0</v>
      </c>
      <c r="AM1620">
        <v>0</v>
      </c>
      <c r="AN1620">
        <v>0</v>
      </c>
      <c r="AO1620" t="s">
        <v>2965</v>
      </c>
      <c r="AP1620" t="s">
        <v>4817</v>
      </c>
      <c r="AQ1620" t="s">
        <v>4817</v>
      </c>
      <c r="AR1620" t="s">
        <v>7472</v>
      </c>
      <c r="AS1620" t="s">
        <v>7469</v>
      </c>
    </row>
    <row r="1621" spans="5:45" ht="17.25" customHeight="1">
      <c r="E1621" s="1403" t="str">
        <f t="shared" si="95"/>
        <v>A04BA279 Finishing Work Furniture Installation Quartz Clock</v>
      </c>
      <c r="F1621" s="1403" t="str">
        <f t="shared" si="96"/>
        <v xml:space="preserve">A04BA279-00001 Finishing Work Furniture Installation Quartz Clock        </v>
      </c>
      <c r="G1621" s="1404" t="str" cm="1">
        <f t="array" ref="G1621:H1621">_xlfn.TEXTSPLIT(I1621,"-")</f>
        <v>A04BA279</v>
      </c>
      <c r="H1621" s="1404" t="str">
        <v>00001</v>
      </c>
      <c r="I1621" t="s">
        <v>7473</v>
      </c>
      <c r="J1621" t="s">
        <v>4288</v>
      </c>
      <c r="K1621" t="s">
        <v>5683</v>
      </c>
      <c r="L1621" t="s">
        <v>5684</v>
      </c>
      <c r="M1621" t="s">
        <v>6476</v>
      </c>
      <c r="N1621" t="s">
        <v>7368</v>
      </c>
      <c r="O1621" t="s">
        <v>7474</v>
      </c>
      <c r="P1621" t="s">
        <v>7475</v>
      </c>
      <c r="Q1621" t="s">
        <v>2965</v>
      </c>
      <c r="R1621">
        <v>0</v>
      </c>
      <c r="S1621" t="s">
        <v>2965</v>
      </c>
      <c r="T1621">
        <v>0</v>
      </c>
      <c r="U1621" t="s">
        <v>2965</v>
      </c>
      <c r="V1621">
        <v>0</v>
      </c>
      <c r="W1621" t="s">
        <v>2965</v>
      </c>
      <c r="X1621">
        <v>0</v>
      </c>
      <c r="Y1621" t="s">
        <v>2965</v>
      </c>
      <c r="Z1621">
        <v>0</v>
      </c>
      <c r="AA1621" t="s">
        <v>2965</v>
      </c>
      <c r="AB1621" t="s">
        <v>2965</v>
      </c>
      <c r="AC1621" t="s">
        <v>2965</v>
      </c>
      <c r="AD1621">
        <v>0</v>
      </c>
      <c r="AE1621" t="s">
        <v>2965</v>
      </c>
      <c r="AF1621" t="s">
        <v>2965</v>
      </c>
      <c r="AG1621">
        <v>0</v>
      </c>
      <c r="AH1621" t="s">
        <v>2965</v>
      </c>
      <c r="AI1621">
        <v>0</v>
      </c>
      <c r="AJ1621">
        <v>0</v>
      </c>
      <c r="AK1621">
        <v>0</v>
      </c>
      <c r="AL1621">
        <v>0</v>
      </c>
      <c r="AM1621">
        <v>0</v>
      </c>
      <c r="AN1621">
        <v>0</v>
      </c>
      <c r="AO1621" t="s">
        <v>2965</v>
      </c>
      <c r="AP1621" t="s">
        <v>4817</v>
      </c>
      <c r="AQ1621" t="s">
        <v>4817</v>
      </c>
      <c r="AR1621" t="s">
        <v>7476</v>
      </c>
      <c r="AS1621" t="s">
        <v>7473</v>
      </c>
    </row>
    <row r="1622" spans="5:45" ht="17.25" customHeight="1">
      <c r="E1622" s="1403" t="str">
        <f t="shared" si="95"/>
        <v>A04BA280 Finishing Work Furniture Installation Reception Counter</v>
      </c>
      <c r="F1622" s="1403" t="str">
        <f t="shared" si="96"/>
        <v xml:space="preserve">A04BA280-00001 Finishing Work Furniture Installation Reception Counter        </v>
      </c>
      <c r="G1622" s="1404" t="str" cm="1">
        <f t="array" ref="G1622:H1622">_xlfn.TEXTSPLIT(I1622,"-")</f>
        <v>A04BA280</v>
      </c>
      <c r="H1622" s="1404" t="str">
        <v>00001</v>
      </c>
      <c r="I1622" t="s">
        <v>7477</v>
      </c>
      <c r="J1622" t="s">
        <v>4288</v>
      </c>
      <c r="K1622" t="s">
        <v>5683</v>
      </c>
      <c r="L1622" t="s">
        <v>5684</v>
      </c>
      <c r="M1622" t="s">
        <v>6476</v>
      </c>
      <c r="N1622" t="s">
        <v>7368</v>
      </c>
      <c r="O1622" t="s">
        <v>7478</v>
      </c>
      <c r="P1622" t="s">
        <v>7479</v>
      </c>
      <c r="Q1622" t="s">
        <v>2965</v>
      </c>
      <c r="R1622">
        <v>0</v>
      </c>
      <c r="S1622" t="s">
        <v>2965</v>
      </c>
      <c r="T1622">
        <v>0</v>
      </c>
      <c r="U1622" t="s">
        <v>2965</v>
      </c>
      <c r="V1622">
        <v>0</v>
      </c>
      <c r="W1622" t="s">
        <v>2965</v>
      </c>
      <c r="X1622">
        <v>0</v>
      </c>
      <c r="Y1622" t="s">
        <v>2965</v>
      </c>
      <c r="Z1622">
        <v>0</v>
      </c>
      <c r="AA1622" t="s">
        <v>2965</v>
      </c>
      <c r="AB1622" t="s">
        <v>2965</v>
      </c>
      <c r="AC1622" t="s">
        <v>2965</v>
      </c>
      <c r="AD1622">
        <v>0</v>
      </c>
      <c r="AE1622" t="s">
        <v>2965</v>
      </c>
      <c r="AF1622">
        <v>0</v>
      </c>
      <c r="AG1622">
        <v>0</v>
      </c>
      <c r="AH1622" t="s">
        <v>2965</v>
      </c>
      <c r="AI1622">
        <v>0</v>
      </c>
      <c r="AJ1622">
        <v>0</v>
      </c>
      <c r="AK1622">
        <v>0</v>
      </c>
      <c r="AL1622">
        <v>0</v>
      </c>
      <c r="AM1622">
        <v>0</v>
      </c>
      <c r="AN1622">
        <v>0</v>
      </c>
      <c r="AO1622" t="s">
        <v>2965</v>
      </c>
      <c r="AP1622" t="s">
        <v>4817</v>
      </c>
      <c r="AQ1622" t="s">
        <v>4817</v>
      </c>
      <c r="AR1622" t="s">
        <v>7480</v>
      </c>
      <c r="AS1622" t="s">
        <v>7477</v>
      </c>
    </row>
    <row r="1623" spans="5:45" ht="17.25" customHeight="1">
      <c r="E1623" s="1403" t="str">
        <f t="shared" si="95"/>
        <v>A04BA281 Finishing Work Furniture Installation Refrigerator</v>
      </c>
      <c r="F1623" s="1403" t="str">
        <f t="shared" si="96"/>
        <v xml:space="preserve">A04BA281-00001 Finishing Work Furniture Installation Refrigerator        </v>
      </c>
      <c r="G1623" s="1404" t="str" cm="1">
        <f t="array" ref="G1623:H1623">_xlfn.TEXTSPLIT(I1623,"-")</f>
        <v>A04BA281</v>
      </c>
      <c r="H1623" s="1404" t="str">
        <v>00001</v>
      </c>
      <c r="I1623" t="s">
        <v>7481</v>
      </c>
      <c r="J1623" t="s">
        <v>4288</v>
      </c>
      <c r="K1623" t="s">
        <v>5683</v>
      </c>
      <c r="L1623" t="s">
        <v>5684</v>
      </c>
      <c r="M1623" t="s">
        <v>6476</v>
      </c>
      <c r="N1623" t="s">
        <v>7368</v>
      </c>
      <c r="O1623" t="s">
        <v>7482</v>
      </c>
      <c r="P1623" t="s">
        <v>7483</v>
      </c>
      <c r="Q1623" t="s">
        <v>2965</v>
      </c>
      <c r="R1623">
        <v>0</v>
      </c>
      <c r="S1623" t="s">
        <v>2965</v>
      </c>
      <c r="T1623">
        <v>0</v>
      </c>
      <c r="U1623" t="s">
        <v>2965</v>
      </c>
      <c r="V1623">
        <v>0</v>
      </c>
      <c r="W1623" t="s">
        <v>2965</v>
      </c>
      <c r="X1623">
        <v>0</v>
      </c>
      <c r="Y1623" t="s">
        <v>2965</v>
      </c>
      <c r="Z1623">
        <v>0</v>
      </c>
      <c r="AA1623" t="s">
        <v>2965</v>
      </c>
      <c r="AB1623" t="s">
        <v>2965</v>
      </c>
      <c r="AC1623" t="s">
        <v>2965</v>
      </c>
      <c r="AD1623">
        <v>0</v>
      </c>
      <c r="AE1623" t="s">
        <v>2965</v>
      </c>
      <c r="AF1623" t="s">
        <v>2965</v>
      </c>
      <c r="AG1623">
        <v>0</v>
      </c>
      <c r="AH1623" t="s">
        <v>2965</v>
      </c>
      <c r="AI1623">
        <v>0</v>
      </c>
      <c r="AJ1623">
        <v>0</v>
      </c>
      <c r="AK1623">
        <v>0</v>
      </c>
      <c r="AL1623">
        <v>0</v>
      </c>
      <c r="AM1623">
        <v>0</v>
      </c>
      <c r="AN1623">
        <v>0</v>
      </c>
      <c r="AO1623" t="s">
        <v>2965</v>
      </c>
      <c r="AP1623" t="s">
        <v>4817</v>
      </c>
      <c r="AQ1623" t="s">
        <v>4817</v>
      </c>
      <c r="AR1623" t="s">
        <v>7484</v>
      </c>
      <c r="AS1623" t="s">
        <v>7481</v>
      </c>
    </row>
    <row r="1624" spans="5:45" ht="17.25" customHeight="1">
      <c r="E1624" s="1403" t="str">
        <f t="shared" si="95"/>
        <v>A04BA282 Finishing Work Furniture Installation Side Chair</v>
      </c>
      <c r="F1624" s="1403" t="str">
        <f t="shared" si="96"/>
        <v xml:space="preserve">A04BA282-00001 Finishing Work Furniture Installation Side Chair        </v>
      </c>
      <c r="G1624" s="1404" t="str" cm="1">
        <f t="array" ref="G1624:H1624">_xlfn.TEXTSPLIT(I1624,"-")</f>
        <v>A04BA282</v>
      </c>
      <c r="H1624" s="1404" t="str">
        <v>00001</v>
      </c>
      <c r="I1624" t="s">
        <v>7485</v>
      </c>
      <c r="J1624" t="s">
        <v>4288</v>
      </c>
      <c r="K1624" t="s">
        <v>5683</v>
      </c>
      <c r="L1624" t="s">
        <v>5684</v>
      </c>
      <c r="M1624" t="s">
        <v>6476</v>
      </c>
      <c r="N1624" t="s">
        <v>7368</v>
      </c>
      <c r="O1624" t="s">
        <v>7486</v>
      </c>
      <c r="P1624" t="s">
        <v>7487</v>
      </c>
      <c r="Q1624" t="s">
        <v>2965</v>
      </c>
      <c r="R1624">
        <v>0</v>
      </c>
      <c r="S1624" t="s">
        <v>2965</v>
      </c>
      <c r="T1624">
        <v>0</v>
      </c>
      <c r="U1624" t="s">
        <v>2965</v>
      </c>
      <c r="V1624">
        <v>0</v>
      </c>
      <c r="W1624" t="s">
        <v>2965</v>
      </c>
      <c r="X1624">
        <v>0</v>
      </c>
      <c r="Y1624" t="s">
        <v>2965</v>
      </c>
      <c r="Z1624">
        <v>0</v>
      </c>
      <c r="AA1624" t="s">
        <v>2965</v>
      </c>
      <c r="AB1624" t="s">
        <v>2965</v>
      </c>
      <c r="AC1624" t="s">
        <v>2965</v>
      </c>
      <c r="AD1624">
        <v>0</v>
      </c>
      <c r="AE1624" t="s">
        <v>2965</v>
      </c>
      <c r="AF1624">
        <v>0</v>
      </c>
      <c r="AG1624">
        <v>0</v>
      </c>
      <c r="AH1624" t="s">
        <v>2965</v>
      </c>
      <c r="AI1624">
        <v>0</v>
      </c>
      <c r="AJ1624">
        <v>0</v>
      </c>
      <c r="AK1624">
        <v>0</v>
      </c>
      <c r="AL1624">
        <v>0</v>
      </c>
      <c r="AM1624">
        <v>0</v>
      </c>
      <c r="AN1624">
        <v>0</v>
      </c>
      <c r="AO1624" t="s">
        <v>2965</v>
      </c>
      <c r="AP1624" t="s">
        <v>4817</v>
      </c>
      <c r="AQ1624" t="s">
        <v>4817</v>
      </c>
      <c r="AR1624" t="s">
        <v>7488</v>
      </c>
      <c r="AS1624" t="s">
        <v>7485</v>
      </c>
    </row>
    <row r="1625" spans="5:45" ht="17.25" customHeight="1">
      <c r="E1625" s="1403" t="str">
        <f t="shared" si="95"/>
        <v>A04BA283 Finishing Work Furniture Installation Sofa</v>
      </c>
      <c r="F1625" s="1403" t="str">
        <f t="shared" si="96"/>
        <v xml:space="preserve">A04BA283-00001 Finishing Work Furniture Installation Sofa        </v>
      </c>
      <c r="G1625" s="1404" t="str" cm="1">
        <f t="array" ref="G1625:H1625">_xlfn.TEXTSPLIT(I1625,"-")</f>
        <v>A04BA283</v>
      </c>
      <c r="H1625" s="1404" t="str">
        <v>00001</v>
      </c>
      <c r="I1625" t="s">
        <v>7489</v>
      </c>
      <c r="J1625" t="s">
        <v>4288</v>
      </c>
      <c r="K1625" t="s">
        <v>5683</v>
      </c>
      <c r="L1625" t="s">
        <v>5684</v>
      </c>
      <c r="M1625" t="s">
        <v>6476</v>
      </c>
      <c r="N1625" t="s">
        <v>7368</v>
      </c>
      <c r="O1625" t="s">
        <v>7490</v>
      </c>
      <c r="P1625" t="s">
        <v>7491</v>
      </c>
      <c r="Q1625" t="s">
        <v>2965</v>
      </c>
      <c r="R1625">
        <v>0</v>
      </c>
      <c r="S1625" t="s">
        <v>2965</v>
      </c>
      <c r="T1625">
        <v>0</v>
      </c>
      <c r="U1625" t="s">
        <v>2965</v>
      </c>
      <c r="V1625">
        <v>0</v>
      </c>
      <c r="W1625" t="s">
        <v>2965</v>
      </c>
      <c r="X1625">
        <v>0</v>
      </c>
      <c r="Y1625" t="s">
        <v>2965</v>
      </c>
      <c r="Z1625">
        <v>0</v>
      </c>
      <c r="AA1625" t="s">
        <v>2965</v>
      </c>
      <c r="AB1625" t="s">
        <v>2965</v>
      </c>
      <c r="AC1625" t="s">
        <v>2965</v>
      </c>
      <c r="AD1625">
        <v>0</v>
      </c>
      <c r="AE1625" t="s">
        <v>2965</v>
      </c>
      <c r="AF1625">
        <v>0</v>
      </c>
      <c r="AG1625">
        <v>0</v>
      </c>
      <c r="AH1625" t="s">
        <v>2965</v>
      </c>
      <c r="AI1625">
        <v>0</v>
      </c>
      <c r="AJ1625">
        <v>0</v>
      </c>
      <c r="AK1625">
        <v>0</v>
      </c>
      <c r="AL1625">
        <v>0</v>
      </c>
      <c r="AM1625">
        <v>0</v>
      </c>
      <c r="AN1625">
        <v>0</v>
      </c>
      <c r="AO1625" t="s">
        <v>2965</v>
      </c>
      <c r="AP1625" t="s">
        <v>4817</v>
      </c>
      <c r="AQ1625" t="s">
        <v>4817</v>
      </c>
      <c r="AR1625" t="s">
        <v>7492</v>
      </c>
      <c r="AS1625" t="s">
        <v>7489</v>
      </c>
    </row>
    <row r="1626" spans="5:45" ht="17.25" customHeight="1">
      <c r="E1626" s="1403" t="str">
        <f t="shared" si="95"/>
        <v>A04BA284 Finishing Work Furniture Installation Storage Cabinets(Bookcase)</v>
      </c>
      <c r="F1626" s="1403" t="str">
        <f t="shared" si="96"/>
        <v xml:space="preserve">A04BA284-00001 Finishing Work Furniture Installation Storage Cabinets(Bookcase)        </v>
      </c>
      <c r="G1626" s="1404" t="str" cm="1">
        <f t="array" ref="G1626:H1626">_xlfn.TEXTSPLIT(I1626,"-")</f>
        <v>A04BA284</v>
      </c>
      <c r="H1626" s="1404" t="str">
        <v>00001</v>
      </c>
      <c r="I1626" t="s">
        <v>7493</v>
      </c>
      <c r="J1626" t="s">
        <v>4288</v>
      </c>
      <c r="K1626" t="s">
        <v>5683</v>
      </c>
      <c r="L1626" t="s">
        <v>5684</v>
      </c>
      <c r="M1626" t="s">
        <v>6476</v>
      </c>
      <c r="N1626" t="s">
        <v>7368</v>
      </c>
      <c r="O1626" t="s">
        <v>7494</v>
      </c>
      <c r="P1626" t="s">
        <v>7495</v>
      </c>
      <c r="Q1626" t="s">
        <v>2965</v>
      </c>
      <c r="R1626">
        <v>0</v>
      </c>
      <c r="S1626" t="s">
        <v>2965</v>
      </c>
      <c r="T1626">
        <v>0</v>
      </c>
      <c r="U1626" t="s">
        <v>2965</v>
      </c>
      <c r="V1626">
        <v>0</v>
      </c>
      <c r="W1626" t="s">
        <v>2965</v>
      </c>
      <c r="X1626">
        <v>0</v>
      </c>
      <c r="Y1626" t="s">
        <v>2965</v>
      </c>
      <c r="Z1626">
        <v>0</v>
      </c>
      <c r="AA1626" t="s">
        <v>2965</v>
      </c>
      <c r="AB1626" t="s">
        <v>2965</v>
      </c>
      <c r="AC1626" t="s">
        <v>2965</v>
      </c>
      <c r="AD1626">
        <v>0</v>
      </c>
      <c r="AE1626" t="s">
        <v>2965</v>
      </c>
      <c r="AF1626">
        <v>0</v>
      </c>
      <c r="AG1626">
        <v>0</v>
      </c>
      <c r="AH1626" t="s">
        <v>2965</v>
      </c>
      <c r="AI1626">
        <v>0</v>
      </c>
      <c r="AJ1626">
        <v>0</v>
      </c>
      <c r="AK1626">
        <v>0</v>
      </c>
      <c r="AL1626">
        <v>0</v>
      </c>
      <c r="AM1626">
        <v>0</v>
      </c>
      <c r="AN1626">
        <v>0</v>
      </c>
      <c r="AO1626" t="s">
        <v>2965</v>
      </c>
      <c r="AP1626" t="s">
        <v>4817</v>
      </c>
      <c r="AQ1626" t="s">
        <v>4817</v>
      </c>
      <c r="AR1626" t="s">
        <v>7496</v>
      </c>
      <c r="AS1626" t="s">
        <v>7493</v>
      </c>
    </row>
    <row r="1627" spans="5:45" ht="17.25" customHeight="1">
      <c r="E1627" s="1403" t="str">
        <f t="shared" si="95"/>
        <v>A04BA285 Finishing Work Furniture Installation Strip Curtain</v>
      </c>
      <c r="F1627" s="1403" t="str">
        <f t="shared" si="96"/>
        <v xml:space="preserve">A04BA285-00001 Finishing Work Furniture Installation Strip Curtain        </v>
      </c>
      <c r="G1627" s="1404" t="str" cm="1">
        <f t="array" ref="G1627:H1627">_xlfn.TEXTSPLIT(I1627,"-")</f>
        <v>A04BA285</v>
      </c>
      <c r="H1627" s="1404" t="str">
        <v>00001</v>
      </c>
      <c r="I1627" t="s">
        <v>7497</v>
      </c>
      <c r="J1627" t="s">
        <v>4288</v>
      </c>
      <c r="K1627" t="s">
        <v>5683</v>
      </c>
      <c r="L1627" t="s">
        <v>5684</v>
      </c>
      <c r="M1627" t="s">
        <v>6476</v>
      </c>
      <c r="N1627" t="s">
        <v>7368</v>
      </c>
      <c r="O1627" t="s">
        <v>7498</v>
      </c>
      <c r="P1627" t="s">
        <v>7499</v>
      </c>
      <c r="Q1627" t="s">
        <v>2965</v>
      </c>
      <c r="R1627">
        <v>0</v>
      </c>
      <c r="S1627" t="s">
        <v>2965</v>
      </c>
      <c r="T1627">
        <v>0</v>
      </c>
      <c r="U1627" t="s">
        <v>2965</v>
      </c>
      <c r="V1627">
        <v>0</v>
      </c>
      <c r="W1627" t="s">
        <v>2965</v>
      </c>
      <c r="X1627">
        <v>0</v>
      </c>
      <c r="Y1627" t="s">
        <v>2965</v>
      </c>
      <c r="Z1627">
        <v>0</v>
      </c>
      <c r="AA1627" t="s">
        <v>2965</v>
      </c>
      <c r="AB1627" t="s">
        <v>2965</v>
      </c>
      <c r="AC1627" t="s">
        <v>2965</v>
      </c>
      <c r="AD1627">
        <v>0</v>
      </c>
      <c r="AE1627" t="s">
        <v>2965</v>
      </c>
      <c r="AF1627">
        <v>0</v>
      </c>
      <c r="AG1627">
        <v>0</v>
      </c>
      <c r="AH1627" t="s">
        <v>2965</v>
      </c>
      <c r="AI1627">
        <v>0</v>
      </c>
      <c r="AJ1627">
        <v>0</v>
      </c>
      <c r="AK1627">
        <v>0</v>
      </c>
      <c r="AL1627">
        <v>0</v>
      </c>
      <c r="AM1627">
        <v>0</v>
      </c>
      <c r="AN1627">
        <v>0</v>
      </c>
      <c r="AO1627" t="s">
        <v>2965</v>
      </c>
      <c r="AP1627" t="s">
        <v>4817</v>
      </c>
      <c r="AQ1627" t="s">
        <v>4817</v>
      </c>
      <c r="AR1627" t="s">
        <v>7500</v>
      </c>
      <c r="AS1627" t="s">
        <v>7497</v>
      </c>
    </row>
    <row r="1628" spans="5:45" ht="17.25" customHeight="1">
      <c r="E1628" s="1403" t="str">
        <f t="shared" si="95"/>
        <v>A04BA286 Finishing Work Furniture Installation Table</v>
      </c>
      <c r="F1628" s="1403" t="str">
        <f t="shared" si="96"/>
        <v xml:space="preserve">A04BA286-00001 Finishing Work Furniture Installation Table        </v>
      </c>
      <c r="G1628" s="1404" t="str" cm="1">
        <f t="array" ref="G1628:H1628">_xlfn.TEXTSPLIT(I1628,"-")</f>
        <v>A04BA286</v>
      </c>
      <c r="H1628" s="1404" t="str">
        <v>00001</v>
      </c>
      <c r="I1628" t="s">
        <v>7501</v>
      </c>
      <c r="J1628" t="s">
        <v>4288</v>
      </c>
      <c r="K1628" t="s">
        <v>5683</v>
      </c>
      <c r="L1628" t="s">
        <v>5684</v>
      </c>
      <c r="M1628" t="s">
        <v>6476</v>
      </c>
      <c r="N1628" t="s">
        <v>7368</v>
      </c>
      <c r="O1628" t="s">
        <v>7502</v>
      </c>
      <c r="P1628" t="s">
        <v>7503</v>
      </c>
      <c r="Q1628" t="s">
        <v>2965</v>
      </c>
      <c r="R1628">
        <v>0</v>
      </c>
      <c r="S1628" t="s">
        <v>2965</v>
      </c>
      <c r="T1628">
        <v>0</v>
      </c>
      <c r="U1628" t="s">
        <v>2965</v>
      </c>
      <c r="V1628">
        <v>0</v>
      </c>
      <c r="W1628" t="s">
        <v>2965</v>
      </c>
      <c r="X1628">
        <v>0</v>
      </c>
      <c r="Y1628" t="s">
        <v>2965</v>
      </c>
      <c r="Z1628">
        <v>0</v>
      </c>
      <c r="AA1628" t="s">
        <v>2965</v>
      </c>
      <c r="AB1628" t="s">
        <v>2965</v>
      </c>
      <c r="AC1628" t="s">
        <v>2965</v>
      </c>
      <c r="AD1628">
        <v>0</v>
      </c>
      <c r="AE1628" t="s">
        <v>2965</v>
      </c>
      <c r="AF1628">
        <v>0</v>
      </c>
      <c r="AG1628">
        <v>0</v>
      </c>
      <c r="AH1628" t="s">
        <v>2965</v>
      </c>
      <c r="AI1628">
        <v>0</v>
      </c>
      <c r="AJ1628">
        <v>0</v>
      </c>
      <c r="AK1628">
        <v>0</v>
      </c>
      <c r="AL1628">
        <v>0</v>
      </c>
      <c r="AM1628">
        <v>0</v>
      </c>
      <c r="AN1628">
        <v>0</v>
      </c>
      <c r="AO1628" t="s">
        <v>2965</v>
      </c>
      <c r="AP1628" t="s">
        <v>4817</v>
      </c>
      <c r="AQ1628" t="s">
        <v>4817</v>
      </c>
      <c r="AR1628" t="s">
        <v>7504</v>
      </c>
      <c r="AS1628" t="s">
        <v>7501</v>
      </c>
    </row>
    <row r="1629" spans="5:45" ht="17.25" customHeight="1">
      <c r="E1629" s="1403" t="str">
        <f t="shared" si="95"/>
        <v>A04BA287 Finishing Work Furniture Installation Tall Storage Cupboard</v>
      </c>
      <c r="F1629" s="1403" t="str">
        <f t="shared" si="96"/>
        <v xml:space="preserve">A04BA287-00001 Finishing Work Furniture Installation Tall Storage Cupboard        </v>
      </c>
      <c r="G1629" s="1404" t="str" cm="1">
        <f t="array" ref="G1629:H1629">_xlfn.TEXTSPLIT(I1629,"-")</f>
        <v>A04BA287</v>
      </c>
      <c r="H1629" s="1404" t="str">
        <v>00001</v>
      </c>
      <c r="I1629" t="s">
        <v>7505</v>
      </c>
      <c r="J1629" t="s">
        <v>4288</v>
      </c>
      <c r="K1629" t="s">
        <v>5683</v>
      </c>
      <c r="L1629" t="s">
        <v>5684</v>
      </c>
      <c r="M1629" t="s">
        <v>6476</v>
      </c>
      <c r="N1629" t="s">
        <v>7368</v>
      </c>
      <c r="O1629" t="s">
        <v>7506</v>
      </c>
      <c r="P1629" t="s">
        <v>7507</v>
      </c>
      <c r="Q1629" t="s">
        <v>2965</v>
      </c>
      <c r="R1629">
        <v>0</v>
      </c>
      <c r="S1629" t="s">
        <v>2965</v>
      </c>
      <c r="T1629">
        <v>0</v>
      </c>
      <c r="U1629" t="s">
        <v>2965</v>
      </c>
      <c r="V1629">
        <v>0</v>
      </c>
      <c r="W1629" t="s">
        <v>2965</v>
      </c>
      <c r="X1629">
        <v>0</v>
      </c>
      <c r="Y1629" t="s">
        <v>2965</v>
      </c>
      <c r="Z1629">
        <v>0</v>
      </c>
      <c r="AA1629" t="s">
        <v>2965</v>
      </c>
      <c r="AB1629" t="s">
        <v>2965</v>
      </c>
      <c r="AC1629" t="s">
        <v>2965</v>
      </c>
      <c r="AD1629">
        <v>0</v>
      </c>
      <c r="AE1629" t="s">
        <v>2965</v>
      </c>
      <c r="AF1629">
        <v>0</v>
      </c>
      <c r="AG1629">
        <v>0</v>
      </c>
      <c r="AH1629" t="s">
        <v>2965</v>
      </c>
      <c r="AI1629">
        <v>0</v>
      </c>
      <c r="AJ1629">
        <v>0</v>
      </c>
      <c r="AK1629">
        <v>0</v>
      </c>
      <c r="AL1629">
        <v>0</v>
      </c>
      <c r="AM1629">
        <v>0</v>
      </c>
      <c r="AN1629">
        <v>0</v>
      </c>
      <c r="AO1629" t="s">
        <v>2965</v>
      </c>
      <c r="AP1629" t="s">
        <v>4817</v>
      </c>
      <c r="AQ1629" t="s">
        <v>4817</v>
      </c>
      <c r="AR1629" t="s">
        <v>7508</v>
      </c>
      <c r="AS1629" t="s">
        <v>7505</v>
      </c>
    </row>
    <row r="1630" spans="5:45" ht="17.25" customHeight="1">
      <c r="E1630" s="1403" t="str">
        <f t="shared" si="95"/>
        <v>A04BA288 Finishing Work Furniture Installation Umbrella's Holder</v>
      </c>
      <c r="F1630" s="1403" t="str">
        <f t="shared" si="96"/>
        <v xml:space="preserve">A04BA288-00001 Finishing Work Furniture Installation Umbrella's Holder        </v>
      </c>
      <c r="G1630" s="1404" t="str" cm="1">
        <f t="array" ref="G1630:H1630">_xlfn.TEXTSPLIT(I1630,"-")</f>
        <v>A04BA288</v>
      </c>
      <c r="H1630" s="1404" t="str">
        <v>00001</v>
      </c>
      <c r="I1630" t="s">
        <v>7509</v>
      </c>
      <c r="J1630" t="s">
        <v>4288</v>
      </c>
      <c r="K1630" t="s">
        <v>5683</v>
      </c>
      <c r="L1630" t="s">
        <v>5684</v>
      </c>
      <c r="M1630" t="s">
        <v>6476</v>
      </c>
      <c r="N1630" t="s">
        <v>7368</v>
      </c>
      <c r="O1630" t="s">
        <v>7510</v>
      </c>
      <c r="P1630" t="s">
        <v>7511</v>
      </c>
      <c r="Q1630" t="s">
        <v>2965</v>
      </c>
      <c r="R1630">
        <v>0</v>
      </c>
      <c r="S1630" t="s">
        <v>2965</v>
      </c>
      <c r="T1630">
        <v>0</v>
      </c>
      <c r="U1630" t="s">
        <v>2965</v>
      </c>
      <c r="V1630">
        <v>0</v>
      </c>
      <c r="W1630" t="s">
        <v>2965</v>
      </c>
      <c r="X1630">
        <v>0</v>
      </c>
      <c r="Y1630" t="s">
        <v>2965</v>
      </c>
      <c r="Z1630">
        <v>0</v>
      </c>
      <c r="AA1630" t="s">
        <v>2965</v>
      </c>
      <c r="AB1630" t="s">
        <v>2965</v>
      </c>
      <c r="AC1630" t="s">
        <v>2965</v>
      </c>
      <c r="AD1630">
        <v>0</v>
      </c>
      <c r="AE1630" t="s">
        <v>2965</v>
      </c>
      <c r="AF1630" t="s">
        <v>2965</v>
      </c>
      <c r="AG1630">
        <v>0</v>
      </c>
      <c r="AH1630" t="s">
        <v>2965</v>
      </c>
      <c r="AI1630">
        <v>0</v>
      </c>
      <c r="AJ1630">
        <v>0</v>
      </c>
      <c r="AK1630">
        <v>0</v>
      </c>
      <c r="AL1630">
        <v>0</v>
      </c>
      <c r="AM1630">
        <v>0</v>
      </c>
      <c r="AN1630">
        <v>0</v>
      </c>
      <c r="AO1630" t="s">
        <v>2965</v>
      </c>
      <c r="AP1630" t="s">
        <v>4817</v>
      </c>
      <c r="AQ1630" t="s">
        <v>4817</v>
      </c>
      <c r="AR1630" t="s">
        <v>7512</v>
      </c>
      <c r="AS1630" t="s">
        <v>7509</v>
      </c>
    </row>
    <row r="1631" spans="5:45" ht="33">
      <c r="E1631" s="1403" t="str">
        <f t="shared" si="95"/>
        <v>A04BA289 Finishing Work Furniture Installation Visitors Chairs</v>
      </c>
      <c r="F1631" s="1403" t="str">
        <f t="shared" si="96"/>
        <v xml:space="preserve">A04BA289-00001 Finishing Work Furniture Installation Visitors Chairs        </v>
      </c>
      <c r="G1631" s="1404" t="str" cm="1">
        <f t="array" ref="G1631:H1631">_xlfn.TEXTSPLIT(I1631,"-")</f>
        <v>A04BA289</v>
      </c>
      <c r="H1631" s="1404" t="str">
        <v>00001</v>
      </c>
      <c r="I1631" t="s">
        <v>7513</v>
      </c>
      <c r="J1631" t="s">
        <v>4288</v>
      </c>
      <c r="K1631" t="s">
        <v>5683</v>
      </c>
      <c r="L1631" t="s">
        <v>5684</v>
      </c>
      <c r="M1631" t="s">
        <v>6476</v>
      </c>
      <c r="N1631" t="s">
        <v>7368</v>
      </c>
      <c r="O1631" t="s">
        <v>7514</v>
      </c>
      <c r="P1631" t="s">
        <v>7515</v>
      </c>
      <c r="Q1631" t="s">
        <v>2965</v>
      </c>
      <c r="R1631">
        <v>0</v>
      </c>
      <c r="S1631" t="s">
        <v>2965</v>
      </c>
      <c r="T1631">
        <v>0</v>
      </c>
      <c r="U1631" t="s">
        <v>2965</v>
      </c>
      <c r="V1631">
        <v>0</v>
      </c>
      <c r="W1631" t="s">
        <v>2965</v>
      </c>
      <c r="X1631">
        <v>0</v>
      </c>
      <c r="Y1631" t="s">
        <v>2965</v>
      </c>
      <c r="Z1631">
        <v>0</v>
      </c>
      <c r="AA1631" t="s">
        <v>2965</v>
      </c>
      <c r="AB1631" t="s">
        <v>2965</v>
      </c>
      <c r="AC1631" t="s">
        <v>2965</v>
      </c>
      <c r="AD1631">
        <v>0</v>
      </c>
      <c r="AE1631" t="s">
        <v>2965</v>
      </c>
      <c r="AF1631">
        <v>0</v>
      </c>
      <c r="AG1631">
        <v>0</v>
      </c>
      <c r="AH1631" t="s">
        <v>2965</v>
      </c>
      <c r="AI1631">
        <v>0</v>
      </c>
      <c r="AJ1631">
        <v>0</v>
      </c>
      <c r="AK1631">
        <v>0</v>
      </c>
      <c r="AL1631">
        <v>0</v>
      </c>
      <c r="AM1631">
        <v>0</v>
      </c>
      <c r="AN1631">
        <v>0</v>
      </c>
      <c r="AO1631" t="s">
        <v>2965</v>
      </c>
      <c r="AP1631" t="s">
        <v>4817</v>
      </c>
      <c r="AQ1631" t="s">
        <v>4817</v>
      </c>
      <c r="AR1631" t="s">
        <v>7516</v>
      </c>
      <c r="AS1631" t="s">
        <v>7513</v>
      </c>
    </row>
    <row r="1632" spans="5:45" ht="33">
      <c r="E1632" s="1403" t="str">
        <f t="shared" si="95"/>
        <v>A04BA290 Finishing Work Furniture Installation Wall Cupboard</v>
      </c>
      <c r="F1632" s="1403" t="str">
        <f t="shared" si="96"/>
        <v xml:space="preserve">A04BA290-00001 Finishing Work Furniture Installation Wall Cupboard        </v>
      </c>
      <c r="G1632" s="1404" t="str" cm="1">
        <f t="array" ref="G1632:H1632">_xlfn.TEXTSPLIT(I1632,"-")</f>
        <v>A04BA290</v>
      </c>
      <c r="H1632" s="1404" t="str">
        <v>00001</v>
      </c>
      <c r="I1632" t="s">
        <v>7517</v>
      </c>
      <c r="J1632" t="s">
        <v>4288</v>
      </c>
      <c r="K1632" t="s">
        <v>5683</v>
      </c>
      <c r="L1632" t="s">
        <v>5684</v>
      </c>
      <c r="M1632" t="s">
        <v>6476</v>
      </c>
      <c r="N1632" t="s">
        <v>7368</v>
      </c>
      <c r="O1632" t="s">
        <v>7518</v>
      </c>
      <c r="P1632" t="s">
        <v>7519</v>
      </c>
      <c r="Q1632" t="s">
        <v>2965</v>
      </c>
      <c r="R1632">
        <v>0</v>
      </c>
      <c r="S1632" t="s">
        <v>2965</v>
      </c>
      <c r="T1632">
        <v>0</v>
      </c>
      <c r="U1632" t="s">
        <v>2965</v>
      </c>
      <c r="V1632">
        <v>0</v>
      </c>
      <c r="W1632" t="s">
        <v>2965</v>
      </c>
      <c r="X1632">
        <v>0</v>
      </c>
      <c r="Y1632" t="s">
        <v>2965</v>
      </c>
      <c r="Z1632">
        <v>0</v>
      </c>
      <c r="AA1632" t="s">
        <v>2965</v>
      </c>
      <c r="AB1632" t="s">
        <v>2965</v>
      </c>
      <c r="AC1632" t="s">
        <v>2965</v>
      </c>
      <c r="AD1632">
        <v>0</v>
      </c>
      <c r="AE1632" t="s">
        <v>2965</v>
      </c>
      <c r="AF1632">
        <v>0</v>
      </c>
      <c r="AG1632">
        <v>0</v>
      </c>
      <c r="AH1632" t="s">
        <v>2965</v>
      </c>
      <c r="AI1632">
        <v>0</v>
      </c>
      <c r="AJ1632">
        <v>0</v>
      </c>
      <c r="AK1632">
        <v>0</v>
      </c>
      <c r="AL1632">
        <v>0</v>
      </c>
      <c r="AM1632">
        <v>0</v>
      </c>
      <c r="AN1632">
        <v>0</v>
      </c>
      <c r="AO1632" t="s">
        <v>2965</v>
      </c>
      <c r="AP1632" t="s">
        <v>4817</v>
      </c>
      <c r="AQ1632" t="s">
        <v>4817</v>
      </c>
      <c r="AR1632" t="s">
        <v>7520</v>
      </c>
      <c r="AS1632" t="s">
        <v>7517</v>
      </c>
    </row>
    <row r="1633" spans="5:45" ht="33">
      <c r="E1633" s="1403" t="str">
        <f t="shared" si="95"/>
        <v>A04BA291 Finishing Work Furniture Installation Washing Unit</v>
      </c>
      <c r="F1633" s="1403" t="str">
        <f t="shared" si="96"/>
        <v xml:space="preserve">A04BA291-00001 Finishing Work Furniture Installation Washing Unit        </v>
      </c>
      <c r="G1633" s="1404" t="str" cm="1">
        <f t="array" ref="G1633:H1633">_xlfn.TEXTSPLIT(I1633,"-")</f>
        <v>A04BA291</v>
      </c>
      <c r="H1633" s="1404" t="str">
        <v>00001</v>
      </c>
      <c r="I1633" t="s">
        <v>7521</v>
      </c>
      <c r="J1633" t="s">
        <v>4288</v>
      </c>
      <c r="K1633" t="s">
        <v>5683</v>
      </c>
      <c r="L1633" t="s">
        <v>5684</v>
      </c>
      <c r="M1633" t="s">
        <v>6476</v>
      </c>
      <c r="N1633" t="s">
        <v>7368</v>
      </c>
      <c r="O1633" t="s">
        <v>7522</v>
      </c>
      <c r="P1633" t="s">
        <v>7523</v>
      </c>
      <c r="Q1633" t="s">
        <v>2965</v>
      </c>
      <c r="R1633">
        <v>0</v>
      </c>
      <c r="S1633" t="s">
        <v>2965</v>
      </c>
      <c r="T1633">
        <v>0</v>
      </c>
      <c r="U1633" t="s">
        <v>2965</v>
      </c>
      <c r="V1633">
        <v>0</v>
      </c>
      <c r="W1633" t="s">
        <v>2965</v>
      </c>
      <c r="X1633">
        <v>0</v>
      </c>
      <c r="Y1633" t="s">
        <v>2965</v>
      </c>
      <c r="Z1633">
        <v>0</v>
      </c>
      <c r="AA1633" t="s">
        <v>2965</v>
      </c>
      <c r="AB1633" t="s">
        <v>2965</v>
      </c>
      <c r="AC1633" t="s">
        <v>2965</v>
      </c>
      <c r="AD1633">
        <v>0</v>
      </c>
      <c r="AE1633" t="s">
        <v>2965</v>
      </c>
      <c r="AF1633" t="s">
        <v>2965</v>
      </c>
      <c r="AG1633">
        <v>0</v>
      </c>
      <c r="AH1633" t="s">
        <v>2965</v>
      </c>
      <c r="AI1633">
        <v>0</v>
      </c>
      <c r="AJ1633">
        <v>0</v>
      </c>
      <c r="AK1633">
        <v>0</v>
      </c>
      <c r="AL1633">
        <v>0</v>
      </c>
      <c r="AM1633">
        <v>0</v>
      </c>
      <c r="AN1633">
        <v>0</v>
      </c>
      <c r="AO1633" t="s">
        <v>2965</v>
      </c>
      <c r="AP1633" t="s">
        <v>7455</v>
      </c>
      <c r="AQ1633" t="s">
        <v>7455</v>
      </c>
      <c r="AR1633" t="s">
        <v>7524</v>
      </c>
      <c r="AS1633" t="s">
        <v>7521</v>
      </c>
    </row>
    <row r="1634" spans="5:45" ht="33">
      <c r="E1634" s="1403" t="str">
        <f t="shared" si="95"/>
        <v>A04BA292 Finishing Work Furniture Installation Water Cooler</v>
      </c>
      <c r="F1634" s="1403" t="str">
        <f t="shared" si="96"/>
        <v xml:space="preserve">A04BA292-00001 Finishing Work Furniture Installation Water Cooler        </v>
      </c>
      <c r="G1634" s="1404" t="str" cm="1">
        <f t="array" ref="G1634:H1634">_xlfn.TEXTSPLIT(I1634,"-")</f>
        <v>A04BA292</v>
      </c>
      <c r="H1634" s="1404" t="str">
        <v>00001</v>
      </c>
      <c r="I1634" t="s">
        <v>7525</v>
      </c>
      <c r="J1634" t="s">
        <v>4288</v>
      </c>
      <c r="K1634" t="s">
        <v>5683</v>
      </c>
      <c r="L1634" t="s">
        <v>5684</v>
      </c>
      <c r="M1634" t="s">
        <v>6476</v>
      </c>
      <c r="N1634" t="s">
        <v>7368</v>
      </c>
      <c r="O1634" t="s">
        <v>7526</v>
      </c>
      <c r="P1634" t="s">
        <v>7527</v>
      </c>
      <c r="Q1634" t="s">
        <v>2965</v>
      </c>
      <c r="R1634">
        <v>0</v>
      </c>
      <c r="S1634" t="s">
        <v>2965</v>
      </c>
      <c r="T1634">
        <v>0</v>
      </c>
      <c r="U1634" t="s">
        <v>2965</v>
      </c>
      <c r="V1634">
        <v>0</v>
      </c>
      <c r="W1634" t="s">
        <v>2965</v>
      </c>
      <c r="X1634">
        <v>0</v>
      </c>
      <c r="Y1634" t="s">
        <v>2965</v>
      </c>
      <c r="Z1634">
        <v>0</v>
      </c>
      <c r="AA1634" t="s">
        <v>2965</v>
      </c>
      <c r="AB1634" t="s">
        <v>2965</v>
      </c>
      <c r="AC1634" t="s">
        <v>2965</v>
      </c>
      <c r="AD1634">
        <v>0</v>
      </c>
      <c r="AE1634" t="s">
        <v>2965</v>
      </c>
      <c r="AF1634" t="s">
        <v>2965</v>
      </c>
      <c r="AG1634">
        <v>0</v>
      </c>
      <c r="AH1634" t="s">
        <v>2965</v>
      </c>
      <c r="AI1634">
        <v>0</v>
      </c>
      <c r="AJ1634">
        <v>0</v>
      </c>
      <c r="AK1634">
        <v>0</v>
      </c>
      <c r="AL1634">
        <v>0</v>
      </c>
      <c r="AM1634">
        <v>0</v>
      </c>
      <c r="AN1634">
        <v>0</v>
      </c>
      <c r="AO1634" t="s">
        <v>2965</v>
      </c>
      <c r="AP1634" t="s">
        <v>4817</v>
      </c>
      <c r="AQ1634" t="s">
        <v>4817</v>
      </c>
      <c r="AR1634" t="s">
        <v>7528</v>
      </c>
      <c r="AS1634" t="s">
        <v>7525</v>
      </c>
    </row>
    <row r="1635" spans="5:45" ht="33">
      <c r="E1635" s="1403" t="str">
        <f t="shared" si="95"/>
        <v>A04BA293 Finishing Work Furniture Installation White Board</v>
      </c>
      <c r="F1635" s="1403" t="str">
        <f t="shared" si="96"/>
        <v xml:space="preserve">A04BA293-00001 Finishing Work Furniture Installation White Board        </v>
      </c>
      <c r="G1635" s="1404" t="str" cm="1">
        <f t="array" ref="G1635:H1635">_xlfn.TEXTSPLIT(I1635,"-")</f>
        <v>A04BA293</v>
      </c>
      <c r="H1635" s="1404" t="str">
        <v>00001</v>
      </c>
      <c r="I1635" t="s">
        <v>7529</v>
      </c>
      <c r="J1635" t="s">
        <v>4288</v>
      </c>
      <c r="K1635" t="s">
        <v>5683</v>
      </c>
      <c r="L1635" t="s">
        <v>5684</v>
      </c>
      <c r="M1635" t="s">
        <v>6476</v>
      </c>
      <c r="N1635" t="s">
        <v>7368</v>
      </c>
      <c r="O1635" t="s">
        <v>7530</v>
      </c>
      <c r="P1635" t="s">
        <v>7531</v>
      </c>
      <c r="Q1635" t="s">
        <v>2965</v>
      </c>
      <c r="R1635">
        <v>0</v>
      </c>
      <c r="S1635" t="s">
        <v>2965</v>
      </c>
      <c r="T1635">
        <v>0</v>
      </c>
      <c r="U1635" t="s">
        <v>2965</v>
      </c>
      <c r="V1635">
        <v>0</v>
      </c>
      <c r="W1635" t="s">
        <v>2965</v>
      </c>
      <c r="X1635">
        <v>0</v>
      </c>
      <c r="Y1635" t="s">
        <v>2965</v>
      </c>
      <c r="Z1635">
        <v>0</v>
      </c>
      <c r="AA1635" t="s">
        <v>2965</v>
      </c>
      <c r="AB1635" t="s">
        <v>2965</v>
      </c>
      <c r="AC1635" t="s">
        <v>2965</v>
      </c>
      <c r="AD1635">
        <v>0</v>
      </c>
      <c r="AE1635" t="s">
        <v>2965</v>
      </c>
      <c r="AF1635">
        <v>0</v>
      </c>
      <c r="AG1635">
        <v>0</v>
      </c>
      <c r="AH1635" t="s">
        <v>2965</v>
      </c>
      <c r="AI1635">
        <v>0</v>
      </c>
      <c r="AJ1635">
        <v>0</v>
      </c>
      <c r="AK1635">
        <v>0</v>
      </c>
      <c r="AL1635">
        <v>0</v>
      </c>
      <c r="AM1635">
        <v>0</v>
      </c>
      <c r="AN1635">
        <v>0</v>
      </c>
      <c r="AO1635" t="s">
        <v>2965</v>
      </c>
      <c r="AP1635" t="s">
        <v>4817</v>
      </c>
      <c r="AQ1635" t="s">
        <v>4817</v>
      </c>
      <c r="AR1635" t="s">
        <v>7532</v>
      </c>
      <c r="AS1635" t="s">
        <v>7529</v>
      </c>
    </row>
    <row r="1636" spans="5:45" ht="33">
      <c r="E1636" s="1403" t="str">
        <f t="shared" si="95"/>
        <v>A04BA294 Finishing Work Furniture Installation Rack</v>
      </c>
      <c r="F1636" s="1403" t="str">
        <f t="shared" si="96"/>
        <v xml:space="preserve">A04BA294-00001 Finishing Work Furniture Installation Rack        </v>
      </c>
      <c r="G1636" s="1404" t="str" cm="1">
        <f t="array" ref="G1636:H1636">_xlfn.TEXTSPLIT(I1636,"-")</f>
        <v>A04BA294</v>
      </c>
      <c r="H1636" s="1404" t="str">
        <v>00001</v>
      </c>
      <c r="I1636" t="s">
        <v>7533</v>
      </c>
      <c r="J1636" t="s">
        <v>4288</v>
      </c>
      <c r="K1636" t="s">
        <v>5683</v>
      </c>
      <c r="L1636" t="s">
        <v>5684</v>
      </c>
      <c r="M1636" t="s">
        <v>6476</v>
      </c>
      <c r="N1636" t="s">
        <v>7368</v>
      </c>
      <c r="O1636" t="s">
        <v>7534</v>
      </c>
      <c r="P1636" t="s">
        <v>7535</v>
      </c>
      <c r="Q1636" t="s">
        <v>2965</v>
      </c>
      <c r="R1636">
        <v>0</v>
      </c>
      <c r="S1636" t="s">
        <v>2965</v>
      </c>
      <c r="T1636">
        <v>0</v>
      </c>
      <c r="U1636" t="s">
        <v>2965</v>
      </c>
      <c r="V1636">
        <v>0</v>
      </c>
      <c r="W1636" t="s">
        <v>2965</v>
      </c>
      <c r="X1636">
        <v>0</v>
      </c>
      <c r="Y1636" t="s">
        <v>2965</v>
      </c>
      <c r="Z1636">
        <v>0</v>
      </c>
      <c r="AA1636" t="s">
        <v>2965</v>
      </c>
      <c r="AB1636" t="s">
        <v>2965</v>
      </c>
      <c r="AC1636" t="s">
        <v>2965</v>
      </c>
      <c r="AD1636">
        <v>0</v>
      </c>
      <c r="AE1636" t="s">
        <v>2965</v>
      </c>
      <c r="AF1636">
        <v>0</v>
      </c>
      <c r="AG1636">
        <v>0</v>
      </c>
      <c r="AH1636" t="s">
        <v>2965</v>
      </c>
      <c r="AI1636">
        <v>0</v>
      </c>
      <c r="AJ1636">
        <v>0</v>
      </c>
      <c r="AK1636">
        <v>0</v>
      </c>
      <c r="AL1636">
        <v>0</v>
      </c>
      <c r="AM1636">
        <v>0</v>
      </c>
      <c r="AN1636">
        <v>0</v>
      </c>
      <c r="AO1636" t="s">
        <v>2965</v>
      </c>
      <c r="AP1636" t="s">
        <v>4817</v>
      </c>
      <c r="AQ1636" t="s">
        <v>4817</v>
      </c>
      <c r="AR1636" t="s">
        <v>7536</v>
      </c>
      <c r="AS1636" t="s">
        <v>7533</v>
      </c>
    </row>
    <row r="1637" spans="5:45" ht="33">
      <c r="E1637" s="1403" t="str">
        <f t="shared" si="95"/>
        <v>A04BA295 Finishing Work Furniture Installation Medicine Cabinet</v>
      </c>
      <c r="F1637" s="1403" t="str">
        <f t="shared" si="96"/>
        <v xml:space="preserve">A04BA295-00001 Finishing Work Furniture Installation Medicine Cabinet        </v>
      </c>
      <c r="G1637" s="1404" t="str" cm="1">
        <f t="array" ref="G1637:H1637">_xlfn.TEXTSPLIT(I1637,"-")</f>
        <v>A04BA295</v>
      </c>
      <c r="H1637" s="1404" t="str">
        <v>00001</v>
      </c>
      <c r="I1637" t="s">
        <v>7537</v>
      </c>
      <c r="J1637" t="s">
        <v>4288</v>
      </c>
      <c r="K1637" t="s">
        <v>5683</v>
      </c>
      <c r="L1637" t="s">
        <v>5684</v>
      </c>
      <c r="M1637" t="s">
        <v>6476</v>
      </c>
      <c r="N1637" t="s">
        <v>7368</v>
      </c>
      <c r="O1637" t="s">
        <v>7538</v>
      </c>
      <c r="P1637" t="s">
        <v>7539</v>
      </c>
      <c r="Q1637" t="s">
        <v>2965</v>
      </c>
      <c r="R1637">
        <v>0</v>
      </c>
      <c r="S1637" t="s">
        <v>2965</v>
      </c>
      <c r="T1637">
        <v>0</v>
      </c>
      <c r="U1637" t="s">
        <v>2965</v>
      </c>
      <c r="V1637">
        <v>0</v>
      </c>
      <c r="W1637" t="s">
        <v>2965</v>
      </c>
      <c r="X1637">
        <v>0</v>
      </c>
      <c r="Y1637" t="s">
        <v>2965</v>
      </c>
      <c r="Z1637">
        <v>0</v>
      </c>
      <c r="AA1637" t="s">
        <v>2965</v>
      </c>
      <c r="AB1637" t="s">
        <v>2965</v>
      </c>
      <c r="AC1637" t="s">
        <v>2965</v>
      </c>
      <c r="AD1637">
        <v>0</v>
      </c>
      <c r="AE1637" t="s">
        <v>2965</v>
      </c>
      <c r="AF1637">
        <v>0</v>
      </c>
      <c r="AG1637">
        <v>0</v>
      </c>
      <c r="AH1637" t="s">
        <v>2965</v>
      </c>
      <c r="AI1637">
        <v>0</v>
      </c>
      <c r="AJ1637">
        <v>0</v>
      </c>
      <c r="AK1637">
        <v>0</v>
      </c>
      <c r="AL1637">
        <v>0</v>
      </c>
      <c r="AM1637">
        <v>0</v>
      </c>
      <c r="AN1637">
        <v>0</v>
      </c>
      <c r="AO1637" t="s">
        <v>2965</v>
      </c>
      <c r="AP1637" t="s">
        <v>4817</v>
      </c>
      <c r="AQ1637" t="s">
        <v>4817</v>
      </c>
      <c r="AR1637" t="s">
        <v>7540</v>
      </c>
      <c r="AS1637" t="s">
        <v>7537</v>
      </c>
    </row>
    <row r="1638" spans="5:45" ht="33">
      <c r="E1638" s="1403" t="str">
        <f t="shared" si="95"/>
        <v>A04BA296 Finishing Work Furniture Installation Others</v>
      </c>
      <c r="F1638" s="1403" t="str">
        <f t="shared" si="96"/>
        <v xml:space="preserve">A04BA296-00001 Finishing Work Furniture Installation Others        </v>
      </c>
      <c r="G1638" s="1404" t="str" cm="1">
        <f t="array" ref="G1638:H1638">_xlfn.TEXTSPLIT(I1638,"-")</f>
        <v>A04BA296</v>
      </c>
      <c r="H1638" s="1404" t="str">
        <v>00001</v>
      </c>
      <c r="I1638" t="s">
        <v>7541</v>
      </c>
      <c r="J1638" t="s">
        <v>4288</v>
      </c>
      <c r="K1638" t="s">
        <v>5683</v>
      </c>
      <c r="L1638" t="s">
        <v>5684</v>
      </c>
      <c r="M1638" t="s">
        <v>6476</v>
      </c>
      <c r="N1638" t="s">
        <v>7368</v>
      </c>
      <c r="O1638" t="s">
        <v>7542</v>
      </c>
      <c r="P1638" t="s">
        <v>7543</v>
      </c>
      <c r="Q1638" t="s">
        <v>2965</v>
      </c>
      <c r="R1638">
        <v>0</v>
      </c>
      <c r="S1638" t="s">
        <v>2965</v>
      </c>
      <c r="T1638">
        <v>0</v>
      </c>
      <c r="U1638" t="s">
        <v>2965</v>
      </c>
      <c r="V1638">
        <v>0</v>
      </c>
      <c r="W1638" t="s">
        <v>2965</v>
      </c>
      <c r="X1638">
        <v>0</v>
      </c>
      <c r="Y1638" t="s">
        <v>2965</v>
      </c>
      <c r="Z1638">
        <v>0</v>
      </c>
      <c r="AA1638" t="s">
        <v>2965</v>
      </c>
      <c r="AB1638" t="s">
        <v>2965</v>
      </c>
      <c r="AC1638" t="s">
        <v>2965</v>
      </c>
      <c r="AD1638">
        <v>0</v>
      </c>
      <c r="AE1638" t="s">
        <v>2965</v>
      </c>
      <c r="AF1638">
        <v>0</v>
      </c>
      <c r="AG1638">
        <v>0</v>
      </c>
      <c r="AH1638" t="s">
        <v>2965</v>
      </c>
      <c r="AI1638">
        <v>0</v>
      </c>
      <c r="AJ1638">
        <v>0</v>
      </c>
      <c r="AK1638">
        <v>0</v>
      </c>
      <c r="AL1638">
        <v>0</v>
      </c>
      <c r="AM1638">
        <v>0</v>
      </c>
      <c r="AN1638">
        <v>0</v>
      </c>
      <c r="AO1638" t="s">
        <v>2965</v>
      </c>
      <c r="AP1638" t="s">
        <v>4817</v>
      </c>
      <c r="AQ1638" t="s">
        <v>4817</v>
      </c>
      <c r="AR1638" t="s">
        <v>7544</v>
      </c>
      <c r="AS1638" t="s">
        <v>7541</v>
      </c>
    </row>
    <row r="1639" spans="5:45" ht="49.5">
      <c r="E1639" s="1403" t="str">
        <f t="shared" si="95"/>
        <v>A04BD308 Finishing Work Work for Ergonomic/Sustainable Design Ergonomic Designed Area</v>
      </c>
      <c r="F1639" s="1403" t="str">
        <f t="shared" si="96"/>
        <v xml:space="preserve">A04BD308-00001 Finishing Work Work for Ergonomic/Sustainable Design Ergonomic Designed Area     for Floor   </v>
      </c>
      <c r="G1639" s="1404" t="str" cm="1">
        <f t="array" ref="G1639:H1639">_xlfn.TEXTSPLIT(I1639,"-")</f>
        <v>A04BD308</v>
      </c>
      <c r="H1639" s="1404" t="str">
        <v>00001</v>
      </c>
      <c r="I1639" t="s">
        <v>7545</v>
      </c>
      <c r="J1639" t="s">
        <v>4288</v>
      </c>
      <c r="K1639" t="s">
        <v>5683</v>
      </c>
      <c r="L1639" t="s">
        <v>5684</v>
      </c>
      <c r="M1639" t="s">
        <v>6519</v>
      </c>
      <c r="N1639" t="s">
        <v>7546</v>
      </c>
      <c r="O1639" t="s">
        <v>7547</v>
      </c>
      <c r="P1639" t="s">
        <v>7548</v>
      </c>
      <c r="Q1639" t="s">
        <v>2965</v>
      </c>
      <c r="R1639">
        <v>0</v>
      </c>
      <c r="S1639" t="s">
        <v>2965</v>
      </c>
      <c r="T1639">
        <v>0</v>
      </c>
      <c r="U1639" t="s">
        <v>2965</v>
      </c>
      <c r="V1639">
        <v>0</v>
      </c>
      <c r="W1639" t="s">
        <v>2965</v>
      </c>
      <c r="X1639">
        <v>0</v>
      </c>
      <c r="Y1639" t="s">
        <v>5163</v>
      </c>
      <c r="Z1639" t="s">
        <v>7549</v>
      </c>
      <c r="AA1639" t="s">
        <v>2965</v>
      </c>
      <c r="AB1639" t="s">
        <v>2965</v>
      </c>
      <c r="AC1639" t="s">
        <v>2965</v>
      </c>
      <c r="AD1639">
        <v>0</v>
      </c>
      <c r="AE1639" t="s">
        <v>2965</v>
      </c>
      <c r="AF1639" t="s">
        <v>2965</v>
      </c>
      <c r="AG1639">
        <v>0</v>
      </c>
      <c r="AH1639" t="s">
        <v>2965</v>
      </c>
      <c r="AI1639">
        <v>0</v>
      </c>
      <c r="AJ1639">
        <v>0</v>
      </c>
      <c r="AK1639">
        <v>0</v>
      </c>
      <c r="AL1639">
        <v>0</v>
      </c>
      <c r="AM1639">
        <v>0</v>
      </c>
      <c r="AN1639">
        <v>0</v>
      </c>
      <c r="AO1639" t="s">
        <v>2965</v>
      </c>
      <c r="AP1639" t="s">
        <v>4360</v>
      </c>
      <c r="AQ1639" t="s">
        <v>4360</v>
      </c>
      <c r="AR1639" t="s">
        <v>7550</v>
      </c>
      <c r="AS1639" t="s">
        <v>7545</v>
      </c>
    </row>
    <row r="1640" spans="5:45" ht="49.5">
      <c r="E1640" s="1403" t="str">
        <f t="shared" si="95"/>
        <v>A04BD308 Finishing Work Work for Ergonomic/Sustainable Design Ergonomic Designed Area</v>
      </c>
      <c r="F1640" s="1403" t="str">
        <f t="shared" si="96"/>
        <v xml:space="preserve">A04BD308-00002 Finishing Work Work for Ergonomic/Sustainable Design Ergonomic Designed Area     for Wall   </v>
      </c>
      <c r="G1640" s="1404" t="str" cm="1">
        <f t="array" ref="G1640:H1640">_xlfn.TEXTSPLIT(I1640,"-")</f>
        <v>A04BD308</v>
      </c>
      <c r="H1640" s="1404" t="str">
        <v>00002</v>
      </c>
      <c r="I1640" t="s">
        <v>7551</v>
      </c>
      <c r="J1640" t="s">
        <v>4288</v>
      </c>
      <c r="K1640" t="s">
        <v>5683</v>
      </c>
      <c r="L1640" t="s">
        <v>5684</v>
      </c>
      <c r="M1640" t="s">
        <v>6519</v>
      </c>
      <c r="N1640" t="s">
        <v>7546</v>
      </c>
      <c r="O1640" t="s">
        <v>7547</v>
      </c>
      <c r="P1640" t="s">
        <v>7548</v>
      </c>
      <c r="Q1640" t="s">
        <v>2965</v>
      </c>
      <c r="R1640">
        <v>0</v>
      </c>
      <c r="S1640" t="s">
        <v>2965</v>
      </c>
      <c r="T1640">
        <v>0</v>
      </c>
      <c r="U1640" t="s">
        <v>2965</v>
      </c>
      <c r="V1640">
        <v>0</v>
      </c>
      <c r="W1640" t="s">
        <v>2965</v>
      </c>
      <c r="X1640">
        <v>0</v>
      </c>
      <c r="Y1640" t="s">
        <v>4302</v>
      </c>
      <c r="Z1640" t="s">
        <v>6840</v>
      </c>
      <c r="AA1640" t="s">
        <v>2965</v>
      </c>
      <c r="AB1640" t="s">
        <v>2965</v>
      </c>
      <c r="AC1640" t="s">
        <v>2965</v>
      </c>
      <c r="AD1640">
        <v>0</v>
      </c>
      <c r="AE1640" t="s">
        <v>2965</v>
      </c>
      <c r="AF1640" t="s">
        <v>2965</v>
      </c>
      <c r="AG1640">
        <v>0</v>
      </c>
      <c r="AH1640" t="s">
        <v>2965</v>
      </c>
      <c r="AI1640">
        <v>0</v>
      </c>
      <c r="AJ1640">
        <v>0</v>
      </c>
      <c r="AK1640">
        <v>0</v>
      </c>
      <c r="AL1640">
        <v>0</v>
      </c>
      <c r="AM1640">
        <v>0</v>
      </c>
      <c r="AN1640">
        <v>0</v>
      </c>
      <c r="AO1640" t="s">
        <v>2965</v>
      </c>
      <c r="AP1640" t="s">
        <v>4360</v>
      </c>
      <c r="AQ1640" t="s">
        <v>4360</v>
      </c>
      <c r="AR1640" t="s">
        <v>7550</v>
      </c>
      <c r="AS1640" t="s">
        <v>7551</v>
      </c>
    </row>
    <row r="1641" spans="5:45" ht="49.5">
      <c r="E1641" s="1403" t="str">
        <f t="shared" si="95"/>
        <v>A04BD308 Finishing Work Work for Ergonomic/Sustainable Design Ergonomic Designed Area</v>
      </c>
      <c r="F1641" s="1403" t="str">
        <f t="shared" si="96"/>
        <v xml:space="preserve">A04BD308-00003 Finishing Work Work for Ergonomic/Sustainable Design Ergonomic Designed Area     for Ceiling   </v>
      </c>
      <c r="G1641" s="1404" t="str" cm="1">
        <f t="array" ref="G1641:H1641">_xlfn.TEXTSPLIT(I1641,"-")</f>
        <v>A04BD308</v>
      </c>
      <c r="H1641" s="1404" t="str">
        <v>00003</v>
      </c>
      <c r="I1641" t="s">
        <v>7552</v>
      </c>
      <c r="J1641" t="s">
        <v>4288</v>
      </c>
      <c r="K1641" t="s">
        <v>5683</v>
      </c>
      <c r="L1641" t="s">
        <v>5684</v>
      </c>
      <c r="M1641" t="s">
        <v>6519</v>
      </c>
      <c r="N1641" t="s">
        <v>7546</v>
      </c>
      <c r="O1641" t="s">
        <v>7547</v>
      </c>
      <c r="P1641" t="s">
        <v>7548</v>
      </c>
      <c r="Q1641" t="s">
        <v>2965</v>
      </c>
      <c r="R1641">
        <v>0</v>
      </c>
      <c r="S1641" t="s">
        <v>2965</v>
      </c>
      <c r="T1641">
        <v>0</v>
      </c>
      <c r="U1641" t="s">
        <v>2965</v>
      </c>
      <c r="V1641">
        <v>0</v>
      </c>
      <c r="W1641" t="s">
        <v>2965</v>
      </c>
      <c r="X1641">
        <v>0</v>
      </c>
      <c r="Y1641" t="s">
        <v>5168</v>
      </c>
      <c r="Z1641" t="s">
        <v>7553</v>
      </c>
      <c r="AA1641" t="s">
        <v>2965</v>
      </c>
      <c r="AB1641" t="s">
        <v>2965</v>
      </c>
      <c r="AC1641" t="s">
        <v>2965</v>
      </c>
      <c r="AD1641">
        <v>0</v>
      </c>
      <c r="AE1641" t="s">
        <v>2965</v>
      </c>
      <c r="AF1641" t="s">
        <v>2965</v>
      </c>
      <c r="AG1641">
        <v>0</v>
      </c>
      <c r="AH1641" t="s">
        <v>2965</v>
      </c>
      <c r="AI1641">
        <v>0</v>
      </c>
      <c r="AJ1641">
        <v>0</v>
      </c>
      <c r="AK1641">
        <v>0</v>
      </c>
      <c r="AL1641">
        <v>0</v>
      </c>
      <c r="AM1641">
        <v>0</v>
      </c>
      <c r="AN1641">
        <v>0</v>
      </c>
      <c r="AO1641" t="s">
        <v>2965</v>
      </c>
      <c r="AP1641" t="s">
        <v>4360</v>
      </c>
      <c r="AQ1641" t="s">
        <v>4360</v>
      </c>
      <c r="AR1641" t="s">
        <v>7550</v>
      </c>
      <c r="AS1641" t="s">
        <v>7552</v>
      </c>
    </row>
    <row r="1642" spans="5:45" ht="49.5">
      <c r="E1642" s="1403" t="str">
        <f t="shared" si="95"/>
        <v>A04BD309 Finishing Work Work for Ergonomic/Sustainable Design Sustainable Designed Area</v>
      </c>
      <c r="F1642" s="1403" t="str">
        <f t="shared" si="96"/>
        <v xml:space="preserve">A04BD309-00001 Finishing Work Work for Ergonomic/Sustainable Design Sustainable Designed Area        </v>
      </c>
      <c r="G1642" s="1404" t="str" cm="1">
        <f t="array" ref="G1642:H1642">_xlfn.TEXTSPLIT(I1642,"-")</f>
        <v>A04BD309</v>
      </c>
      <c r="H1642" s="1404" t="str">
        <v>00001</v>
      </c>
      <c r="I1642" t="s">
        <v>7554</v>
      </c>
      <c r="J1642" t="s">
        <v>4288</v>
      </c>
      <c r="K1642" t="s">
        <v>5683</v>
      </c>
      <c r="L1642" t="s">
        <v>5684</v>
      </c>
      <c r="M1642" t="s">
        <v>6519</v>
      </c>
      <c r="N1642" t="s">
        <v>7546</v>
      </c>
      <c r="O1642" t="s">
        <v>7555</v>
      </c>
      <c r="P1642" t="s">
        <v>7556</v>
      </c>
      <c r="Q1642" t="s">
        <v>2965</v>
      </c>
      <c r="R1642">
        <v>0</v>
      </c>
      <c r="S1642" t="s">
        <v>2965</v>
      </c>
      <c r="T1642">
        <v>0</v>
      </c>
      <c r="U1642" t="s">
        <v>2965</v>
      </c>
      <c r="V1642">
        <v>0</v>
      </c>
      <c r="W1642" t="s">
        <v>2965</v>
      </c>
      <c r="X1642">
        <v>0</v>
      </c>
      <c r="Y1642" t="s">
        <v>2965</v>
      </c>
      <c r="Z1642">
        <v>0</v>
      </c>
      <c r="AA1642" t="s">
        <v>2965</v>
      </c>
      <c r="AB1642" t="s">
        <v>2965</v>
      </c>
      <c r="AC1642" t="s">
        <v>2965</v>
      </c>
      <c r="AD1642">
        <v>0</v>
      </c>
      <c r="AE1642" t="s">
        <v>2965</v>
      </c>
      <c r="AF1642" t="s">
        <v>2965</v>
      </c>
      <c r="AG1642">
        <v>0</v>
      </c>
      <c r="AH1642" t="s">
        <v>2965</v>
      </c>
      <c r="AI1642">
        <v>0</v>
      </c>
      <c r="AJ1642">
        <v>0</v>
      </c>
      <c r="AK1642">
        <v>0</v>
      </c>
      <c r="AL1642">
        <v>0</v>
      </c>
      <c r="AM1642">
        <v>0</v>
      </c>
      <c r="AN1642">
        <v>0</v>
      </c>
      <c r="AO1642" t="s">
        <v>2965</v>
      </c>
      <c r="AP1642" t="s">
        <v>4360</v>
      </c>
      <c r="AQ1642" t="s">
        <v>4360</v>
      </c>
      <c r="AR1642" t="s">
        <v>7557</v>
      </c>
      <c r="AS1642" t="s">
        <v>7554</v>
      </c>
    </row>
    <row r="1643" spans="5:45">
      <c r="E1643" s="1403" t="str">
        <f t="shared" si="95"/>
        <v>A05ZZ199 Cladding Work - Single Metal Sheet</v>
      </c>
      <c r="F1643" s="1403" t="str">
        <f t="shared" si="96"/>
        <v xml:space="preserve">A05ZZ199-00001 Cladding Work - Single Metal Sheet Stainless Steel Sheet    for Wall w/ Accessories, Flashing  </v>
      </c>
      <c r="G1643" s="1404" t="str" cm="1">
        <f t="array" ref="G1643:H1643">_xlfn.TEXTSPLIT(I1643,"-")</f>
        <v>A05ZZ199</v>
      </c>
      <c r="H1643" s="1404" t="str">
        <v>00001</v>
      </c>
      <c r="I1643" t="s">
        <v>7558</v>
      </c>
      <c r="J1643" t="s">
        <v>4288</v>
      </c>
      <c r="K1643" t="s">
        <v>7559</v>
      </c>
      <c r="L1643" t="s">
        <v>7560</v>
      </c>
      <c r="M1643" t="s">
        <v>4291</v>
      </c>
      <c r="N1643" t="s">
        <v>4292</v>
      </c>
      <c r="O1643" t="s">
        <v>7561</v>
      </c>
      <c r="P1643" t="s">
        <v>7562</v>
      </c>
      <c r="Q1643" t="s">
        <v>7563</v>
      </c>
      <c r="R1643" t="s">
        <v>7564</v>
      </c>
      <c r="S1643" t="s">
        <v>2965</v>
      </c>
      <c r="T1643">
        <v>0</v>
      </c>
      <c r="U1643" t="s">
        <v>2965</v>
      </c>
      <c r="V1643">
        <v>0</v>
      </c>
      <c r="W1643" t="s">
        <v>2965</v>
      </c>
      <c r="X1643">
        <v>0</v>
      </c>
      <c r="Y1643" t="s">
        <v>4302</v>
      </c>
      <c r="Z1643" t="s">
        <v>6840</v>
      </c>
      <c r="AA1643" t="s">
        <v>4955</v>
      </c>
      <c r="AB1643" t="s">
        <v>7565</v>
      </c>
      <c r="AC1643" t="s">
        <v>2965</v>
      </c>
      <c r="AD1643">
        <v>0</v>
      </c>
      <c r="AE1643" t="s">
        <v>2965</v>
      </c>
      <c r="AF1643">
        <v>0</v>
      </c>
      <c r="AG1643">
        <v>0</v>
      </c>
      <c r="AH1643" t="s">
        <v>2860</v>
      </c>
      <c r="AI1643">
        <v>0</v>
      </c>
      <c r="AJ1643">
        <v>0</v>
      </c>
      <c r="AK1643">
        <v>0</v>
      </c>
      <c r="AL1643">
        <v>0</v>
      </c>
      <c r="AM1643">
        <v>0</v>
      </c>
      <c r="AN1643">
        <v>0</v>
      </c>
      <c r="AO1643" t="s">
        <v>2965</v>
      </c>
      <c r="AP1643" t="s">
        <v>4360</v>
      </c>
      <c r="AQ1643" t="s">
        <v>4360</v>
      </c>
      <c r="AR1643" t="s">
        <v>7566</v>
      </c>
      <c r="AS1643" t="s">
        <v>7558</v>
      </c>
    </row>
    <row r="1644" spans="5:45">
      <c r="E1644" s="1403" t="str">
        <f t="shared" si="95"/>
        <v>A05ZZ199 Cladding Work - Single Metal Sheet</v>
      </c>
      <c r="F1644" s="1403" t="str">
        <f t="shared" si="96"/>
        <v xml:space="preserve">A05ZZ199-00002 Cladding Work - Single Metal Sheet Stainless Steel Sheet    for Roof w/ Accessories, Flashing  </v>
      </c>
      <c r="G1644" s="1404" t="str" cm="1">
        <f t="array" ref="G1644:H1644">_xlfn.TEXTSPLIT(I1644,"-")</f>
        <v>A05ZZ199</v>
      </c>
      <c r="H1644" s="1404" t="str">
        <v>00002</v>
      </c>
      <c r="I1644" t="s">
        <v>7567</v>
      </c>
      <c r="J1644" t="s">
        <v>4288</v>
      </c>
      <c r="K1644" t="s">
        <v>7559</v>
      </c>
      <c r="L1644" t="s">
        <v>7560</v>
      </c>
      <c r="M1644" t="s">
        <v>4291</v>
      </c>
      <c r="N1644" t="s">
        <v>4292</v>
      </c>
      <c r="O1644" t="s">
        <v>7561</v>
      </c>
      <c r="P1644" t="s">
        <v>7562</v>
      </c>
      <c r="Q1644" t="s">
        <v>7563</v>
      </c>
      <c r="R1644" t="s">
        <v>7564</v>
      </c>
      <c r="S1644" t="s">
        <v>2965</v>
      </c>
      <c r="T1644">
        <v>0</v>
      </c>
      <c r="U1644" t="s">
        <v>2965</v>
      </c>
      <c r="V1644">
        <v>0</v>
      </c>
      <c r="W1644" t="s">
        <v>2965</v>
      </c>
      <c r="X1644">
        <v>0</v>
      </c>
      <c r="Y1644" t="s">
        <v>5032</v>
      </c>
      <c r="Z1644" t="s">
        <v>7334</v>
      </c>
      <c r="AA1644" t="s">
        <v>4955</v>
      </c>
      <c r="AB1644" t="s">
        <v>7565</v>
      </c>
      <c r="AC1644" t="s">
        <v>2965</v>
      </c>
      <c r="AD1644">
        <v>0</v>
      </c>
      <c r="AE1644" t="s">
        <v>2965</v>
      </c>
      <c r="AF1644">
        <v>0</v>
      </c>
      <c r="AG1644">
        <v>0</v>
      </c>
      <c r="AH1644" t="s">
        <v>2860</v>
      </c>
      <c r="AI1644">
        <v>0</v>
      </c>
      <c r="AJ1644">
        <v>0</v>
      </c>
      <c r="AK1644">
        <v>0</v>
      </c>
      <c r="AL1644">
        <v>0</v>
      </c>
      <c r="AM1644">
        <v>0</v>
      </c>
      <c r="AN1644">
        <v>0</v>
      </c>
      <c r="AO1644" t="s">
        <v>2965</v>
      </c>
      <c r="AP1644" t="s">
        <v>4360</v>
      </c>
      <c r="AQ1644" t="s">
        <v>4360</v>
      </c>
      <c r="AR1644" t="s">
        <v>7566</v>
      </c>
      <c r="AS1644" t="s">
        <v>7567</v>
      </c>
    </row>
    <row r="1645" spans="5:45">
      <c r="E1645" s="1403" t="str">
        <f t="shared" si="95"/>
        <v>A05ZZ199 Cladding Work - Single Metal Sheet</v>
      </c>
      <c r="F1645" s="1403" t="str">
        <f t="shared" si="96"/>
        <v xml:space="preserve">A05ZZ199-00003 Cladding Work - Single Metal Sheet Corrugated Aluminum Sheet    for Wall w/ Accessories, Flashing  </v>
      </c>
      <c r="G1645" s="1404" t="str" cm="1">
        <f t="array" ref="G1645:H1645">_xlfn.TEXTSPLIT(I1645,"-")</f>
        <v>A05ZZ199</v>
      </c>
      <c r="H1645" s="1404" t="str">
        <v>00003</v>
      </c>
      <c r="I1645" t="s">
        <v>7568</v>
      </c>
      <c r="J1645" t="s">
        <v>4288</v>
      </c>
      <c r="K1645" t="s">
        <v>7559</v>
      </c>
      <c r="L1645" t="s">
        <v>7560</v>
      </c>
      <c r="M1645" t="s">
        <v>4291</v>
      </c>
      <c r="N1645" t="s">
        <v>4292</v>
      </c>
      <c r="O1645" t="s">
        <v>7561</v>
      </c>
      <c r="P1645" t="s">
        <v>7562</v>
      </c>
      <c r="Q1645" t="s">
        <v>7569</v>
      </c>
      <c r="R1645" t="s">
        <v>7570</v>
      </c>
      <c r="S1645" t="s">
        <v>2965</v>
      </c>
      <c r="T1645">
        <v>0</v>
      </c>
      <c r="U1645" t="s">
        <v>2965</v>
      </c>
      <c r="V1645">
        <v>0</v>
      </c>
      <c r="W1645" t="s">
        <v>2965</v>
      </c>
      <c r="X1645">
        <v>0</v>
      </c>
      <c r="Y1645" t="s">
        <v>4302</v>
      </c>
      <c r="Z1645" t="s">
        <v>6840</v>
      </c>
      <c r="AA1645" t="s">
        <v>4955</v>
      </c>
      <c r="AB1645" t="s">
        <v>7565</v>
      </c>
      <c r="AC1645" t="s">
        <v>2965</v>
      </c>
      <c r="AD1645">
        <v>0</v>
      </c>
      <c r="AE1645" t="s">
        <v>2965</v>
      </c>
      <c r="AF1645">
        <v>0</v>
      </c>
      <c r="AG1645">
        <v>0</v>
      </c>
      <c r="AH1645" t="s">
        <v>2860</v>
      </c>
      <c r="AI1645">
        <v>0</v>
      </c>
      <c r="AJ1645">
        <v>0</v>
      </c>
      <c r="AK1645">
        <v>0</v>
      </c>
      <c r="AL1645">
        <v>0</v>
      </c>
      <c r="AM1645">
        <v>0</v>
      </c>
      <c r="AN1645">
        <v>0</v>
      </c>
      <c r="AO1645" t="s">
        <v>2965</v>
      </c>
      <c r="AP1645" t="s">
        <v>4360</v>
      </c>
      <c r="AQ1645" t="s">
        <v>4360</v>
      </c>
      <c r="AR1645" t="s">
        <v>7566</v>
      </c>
      <c r="AS1645" t="s">
        <v>7568</v>
      </c>
    </row>
    <row r="1646" spans="5:45">
      <c r="E1646" s="1403" t="str">
        <f t="shared" si="95"/>
        <v>A05ZZ199 Cladding Work - Single Metal Sheet</v>
      </c>
      <c r="F1646" s="1403" t="str">
        <f t="shared" si="96"/>
        <v xml:space="preserve">A05ZZ199-00004 Cladding Work - Single Metal Sheet Corrugated Aluminum Sheet    for Roof w/ Accessories, Flashing  </v>
      </c>
      <c r="G1646" s="1404" t="str" cm="1">
        <f t="array" ref="G1646:H1646">_xlfn.TEXTSPLIT(I1646,"-")</f>
        <v>A05ZZ199</v>
      </c>
      <c r="H1646" s="1404" t="str">
        <v>00004</v>
      </c>
      <c r="I1646" t="s">
        <v>7571</v>
      </c>
      <c r="J1646" t="s">
        <v>4288</v>
      </c>
      <c r="K1646" t="s">
        <v>7559</v>
      </c>
      <c r="L1646" t="s">
        <v>7560</v>
      </c>
      <c r="M1646" t="s">
        <v>4291</v>
      </c>
      <c r="N1646" t="s">
        <v>4292</v>
      </c>
      <c r="O1646" t="s">
        <v>7561</v>
      </c>
      <c r="P1646" t="s">
        <v>7562</v>
      </c>
      <c r="Q1646" t="s">
        <v>7569</v>
      </c>
      <c r="R1646" t="s">
        <v>7570</v>
      </c>
      <c r="S1646" t="s">
        <v>2965</v>
      </c>
      <c r="T1646">
        <v>0</v>
      </c>
      <c r="U1646" t="s">
        <v>2965</v>
      </c>
      <c r="V1646">
        <v>0</v>
      </c>
      <c r="W1646" t="s">
        <v>2965</v>
      </c>
      <c r="X1646">
        <v>0</v>
      </c>
      <c r="Y1646" t="s">
        <v>5032</v>
      </c>
      <c r="Z1646" t="s">
        <v>7334</v>
      </c>
      <c r="AA1646" t="s">
        <v>4955</v>
      </c>
      <c r="AB1646" t="s">
        <v>7565</v>
      </c>
      <c r="AC1646" t="s">
        <v>2965</v>
      </c>
      <c r="AD1646">
        <v>0</v>
      </c>
      <c r="AE1646" t="s">
        <v>2965</v>
      </c>
      <c r="AF1646">
        <v>0</v>
      </c>
      <c r="AG1646">
        <v>0</v>
      </c>
      <c r="AH1646" t="s">
        <v>2860</v>
      </c>
      <c r="AI1646">
        <v>0</v>
      </c>
      <c r="AJ1646">
        <v>0</v>
      </c>
      <c r="AK1646">
        <v>0</v>
      </c>
      <c r="AL1646">
        <v>0</v>
      </c>
      <c r="AM1646">
        <v>0</v>
      </c>
      <c r="AN1646">
        <v>0</v>
      </c>
      <c r="AO1646" t="s">
        <v>2965</v>
      </c>
      <c r="AP1646" t="s">
        <v>4360</v>
      </c>
      <c r="AQ1646" t="s">
        <v>4360</v>
      </c>
      <c r="AR1646" t="s">
        <v>7566</v>
      </c>
      <c r="AS1646" t="s">
        <v>7571</v>
      </c>
    </row>
    <row r="1647" spans="5:45">
      <c r="E1647" s="1403" t="str">
        <f t="shared" si="95"/>
        <v>A05ZZ199 Cladding Work - Single Metal Sheet</v>
      </c>
      <c r="F1647" s="1403" t="str">
        <f t="shared" si="96"/>
        <v xml:space="preserve">A05ZZ199-00005 Cladding Work - Single Metal Sheet Corrugated Galvanized Steel Sheet    for Wall w/ Accessories, Flashing  </v>
      </c>
      <c r="G1647" s="1404" t="str" cm="1">
        <f t="array" ref="G1647:H1647">_xlfn.TEXTSPLIT(I1647,"-")</f>
        <v>A05ZZ199</v>
      </c>
      <c r="H1647" s="1404" t="str">
        <v>00005</v>
      </c>
      <c r="I1647" t="s">
        <v>7572</v>
      </c>
      <c r="J1647" t="s">
        <v>4288</v>
      </c>
      <c r="K1647" t="s">
        <v>7559</v>
      </c>
      <c r="L1647" t="s">
        <v>7560</v>
      </c>
      <c r="M1647" t="s">
        <v>4291</v>
      </c>
      <c r="N1647" t="s">
        <v>4292</v>
      </c>
      <c r="O1647" t="s">
        <v>7561</v>
      </c>
      <c r="P1647" t="s">
        <v>7562</v>
      </c>
      <c r="Q1647" t="s">
        <v>7573</v>
      </c>
      <c r="R1647" t="s">
        <v>7574</v>
      </c>
      <c r="S1647" t="s">
        <v>2965</v>
      </c>
      <c r="T1647">
        <v>0</v>
      </c>
      <c r="U1647" t="s">
        <v>2965</v>
      </c>
      <c r="V1647">
        <v>0</v>
      </c>
      <c r="W1647" t="s">
        <v>2965</v>
      </c>
      <c r="X1647">
        <v>0</v>
      </c>
      <c r="Y1647" t="s">
        <v>4302</v>
      </c>
      <c r="Z1647" t="s">
        <v>6840</v>
      </c>
      <c r="AA1647" t="s">
        <v>4955</v>
      </c>
      <c r="AB1647" t="s">
        <v>7565</v>
      </c>
      <c r="AC1647" t="s">
        <v>2965</v>
      </c>
      <c r="AD1647">
        <v>0</v>
      </c>
      <c r="AE1647" t="s">
        <v>2965</v>
      </c>
      <c r="AF1647">
        <v>0</v>
      </c>
      <c r="AG1647">
        <v>0</v>
      </c>
      <c r="AH1647" t="s">
        <v>2860</v>
      </c>
      <c r="AI1647">
        <v>0</v>
      </c>
      <c r="AJ1647">
        <v>0</v>
      </c>
      <c r="AK1647">
        <v>0</v>
      </c>
      <c r="AL1647">
        <v>0</v>
      </c>
      <c r="AM1647">
        <v>0</v>
      </c>
      <c r="AN1647">
        <v>0</v>
      </c>
      <c r="AO1647" t="s">
        <v>2965</v>
      </c>
      <c r="AP1647" t="s">
        <v>4360</v>
      </c>
      <c r="AQ1647" t="s">
        <v>4360</v>
      </c>
      <c r="AR1647" t="s">
        <v>7566</v>
      </c>
      <c r="AS1647" t="s">
        <v>7572</v>
      </c>
    </row>
    <row r="1648" spans="5:45">
      <c r="E1648" s="1403" t="str">
        <f t="shared" si="95"/>
        <v>A05ZZ199 Cladding Work - Single Metal Sheet</v>
      </c>
      <c r="F1648" s="1403" t="str">
        <f t="shared" si="96"/>
        <v xml:space="preserve">A05ZZ199-00006 Cladding Work - Single Metal Sheet Corrugated Galvanized Steel Sheet    for Roof w/ Accessories, Flashing  </v>
      </c>
      <c r="G1648" s="1404" t="str" cm="1">
        <f t="array" ref="G1648:H1648">_xlfn.TEXTSPLIT(I1648,"-")</f>
        <v>A05ZZ199</v>
      </c>
      <c r="H1648" s="1404" t="str">
        <v>00006</v>
      </c>
      <c r="I1648" t="s">
        <v>7575</v>
      </c>
      <c r="J1648" t="s">
        <v>4288</v>
      </c>
      <c r="K1648" t="s">
        <v>7559</v>
      </c>
      <c r="L1648" t="s">
        <v>7560</v>
      </c>
      <c r="M1648" t="s">
        <v>4291</v>
      </c>
      <c r="N1648" t="s">
        <v>4292</v>
      </c>
      <c r="O1648" t="s">
        <v>7561</v>
      </c>
      <c r="P1648" t="s">
        <v>7562</v>
      </c>
      <c r="Q1648" t="s">
        <v>7573</v>
      </c>
      <c r="R1648" t="s">
        <v>7574</v>
      </c>
      <c r="S1648" t="s">
        <v>2965</v>
      </c>
      <c r="T1648">
        <v>0</v>
      </c>
      <c r="U1648" t="s">
        <v>2965</v>
      </c>
      <c r="V1648">
        <v>0</v>
      </c>
      <c r="W1648" t="s">
        <v>2965</v>
      </c>
      <c r="X1648">
        <v>0</v>
      </c>
      <c r="Y1648" t="s">
        <v>5032</v>
      </c>
      <c r="Z1648" t="s">
        <v>7334</v>
      </c>
      <c r="AA1648" t="s">
        <v>4955</v>
      </c>
      <c r="AB1648" t="s">
        <v>7565</v>
      </c>
      <c r="AC1648" t="s">
        <v>2965</v>
      </c>
      <c r="AD1648">
        <v>0</v>
      </c>
      <c r="AE1648" t="s">
        <v>2965</v>
      </c>
      <c r="AF1648">
        <v>0</v>
      </c>
      <c r="AG1648">
        <v>0</v>
      </c>
      <c r="AH1648" t="s">
        <v>2860</v>
      </c>
      <c r="AI1648">
        <v>0</v>
      </c>
      <c r="AJ1648">
        <v>0</v>
      </c>
      <c r="AK1648">
        <v>0</v>
      </c>
      <c r="AL1648">
        <v>0</v>
      </c>
      <c r="AM1648">
        <v>0</v>
      </c>
      <c r="AN1648">
        <v>0</v>
      </c>
      <c r="AO1648" t="s">
        <v>2965</v>
      </c>
      <c r="AP1648" t="s">
        <v>4360</v>
      </c>
      <c r="AQ1648" t="s">
        <v>4360</v>
      </c>
      <c r="AR1648" t="s">
        <v>7566</v>
      </c>
      <c r="AS1648" t="s">
        <v>7575</v>
      </c>
    </row>
    <row r="1649" spans="5:45" ht="33">
      <c r="E1649" s="1403" t="str">
        <f t="shared" si="95"/>
        <v>A05ZZ200 Cladding Work - Sandwich Panel</v>
      </c>
      <c r="F1649" s="1403" t="str">
        <f t="shared" si="96"/>
        <v>A05ZZ200-00001 Cladding Work - Sandwich Panel Corrugated Galvanized Steel Sheet Sandwich Panel, Fire Protective Rating: N/A   Mineral Wool (Rock Wool) for Wall w/ Accessories, Flashing  50mm≤THK&lt;70mm</v>
      </c>
      <c r="G1649" s="1404" t="str" cm="1">
        <f t="array" ref="G1649:H1649">_xlfn.TEXTSPLIT(I1649,"-")</f>
        <v>A05ZZ200</v>
      </c>
      <c r="H1649" s="1404" t="str">
        <v>00001</v>
      </c>
      <c r="I1649" t="s">
        <v>7576</v>
      </c>
      <c r="J1649" t="s">
        <v>4288</v>
      </c>
      <c r="K1649" t="s">
        <v>7559</v>
      </c>
      <c r="L1649" t="s">
        <v>7560</v>
      </c>
      <c r="M1649" t="s">
        <v>4291</v>
      </c>
      <c r="N1649" t="s">
        <v>4292</v>
      </c>
      <c r="O1649" t="s">
        <v>7577</v>
      </c>
      <c r="P1649" t="s">
        <v>7578</v>
      </c>
      <c r="Q1649" t="s">
        <v>7579</v>
      </c>
      <c r="R1649" t="s">
        <v>7580</v>
      </c>
      <c r="S1649" t="s">
        <v>2965</v>
      </c>
      <c r="T1649">
        <v>0</v>
      </c>
      <c r="U1649" t="s">
        <v>2965</v>
      </c>
      <c r="V1649">
        <v>0</v>
      </c>
      <c r="W1649" t="s">
        <v>4311</v>
      </c>
      <c r="X1649" t="s">
        <v>5750</v>
      </c>
      <c r="Y1649" t="s">
        <v>4302</v>
      </c>
      <c r="Z1649" t="s">
        <v>6840</v>
      </c>
      <c r="AA1649" t="s">
        <v>4955</v>
      </c>
      <c r="AB1649" t="s">
        <v>7565</v>
      </c>
      <c r="AC1649" t="s">
        <v>2965</v>
      </c>
      <c r="AD1649">
        <v>0</v>
      </c>
      <c r="AE1649" t="s">
        <v>5179</v>
      </c>
      <c r="AF1649" t="s">
        <v>7581</v>
      </c>
      <c r="AG1649">
        <v>0</v>
      </c>
      <c r="AH1649" t="s">
        <v>2860</v>
      </c>
      <c r="AI1649">
        <v>0</v>
      </c>
      <c r="AJ1649">
        <v>0</v>
      </c>
      <c r="AK1649">
        <v>0</v>
      </c>
      <c r="AL1649">
        <v>0</v>
      </c>
      <c r="AM1649">
        <v>0</v>
      </c>
      <c r="AN1649">
        <v>0</v>
      </c>
      <c r="AO1649" t="s">
        <v>2965</v>
      </c>
      <c r="AP1649" t="s">
        <v>4360</v>
      </c>
      <c r="AQ1649" t="s">
        <v>4360</v>
      </c>
      <c r="AR1649" t="s">
        <v>7582</v>
      </c>
      <c r="AS1649" t="s">
        <v>7576</v>
      </c>
    </row>
    <row r="1650" spans="5:45" ht="33">
      <c r="E1650" s="1403" t="str">
        <f t="shared" si="95"/>
        <v>A05ZZ200 Cladding Work - Sandwich Panel</v>
      </c>
      <c r="F1650" s="1403" t="str">
        <f t="shared" si="96"/>
        <v>A05ZZ200-00002 Cladding Work - Sandwich Panel Corrugated Galvanized Steel Sheet Sandwich Panel, Fire Protective Rating: N/A   Mineral Wool (Rock Wool) for Wall w/ Accessories, Flashing  70mm≤THK&lt;100mm</v>
      </c>
      <c r="G1650" s="1404" t="str" cm="1">
        <f t="array" ref="G1650:H1650">_xlfn.TEXTSPLIT(I1650,"-")</f>
        <v>A05ZZ200</v>
      </c>
      <c r="H1650" s="1404" t="str">
        <v>00002</v>
      </c>
      <c r="I1650" t="s">
        <v>7583</v>
      </c>
      <c r="J1650" t="s">
        <v>4288</v>
      </c>
      <c r="K1650" t="s">
        <v>7559</v>
      </c>
      <c r="L1650" t="s">
        <v>7560</v>
      </c>
      <c r="M1650" t="s">
        <v>4291</v>
      </c>
      <c r="N1650" t="s">
        <v>4292</v>
      </c>
      <c r="O1650" t="s">
        <v>7577</v>
      </c>
      <c r="P1650" t="s">
        <v>7578</v>
      </c>
      <c r="Q1650" t="s">
        <v>7579</v>
      </c>
      <c r="R1650" t="s">
        <v>7580</v>
      </c>
      <c r="S1650" t="s">
        <v>2965</v>
      </c>
      <c r="T1650">
        <v>0</v>
      </c>
      <c r="U1650" t="s">
        <v>2965</v>
      </c>
      <c r="V1650">
        <v>0</v>
      </c>
      <c r="W1650" t="s">
        <v>4311</v>
      </c>
      <c r="X1650" t="s">
        <v>5750</v>
      </c>
      <c r="Y1650" t="s">
        <v>4302</v>
      </c>
      <c r="Z1650" t="s">
        <v>6840</v>
      </c>
      <c r="AA1650" t="s">
        <v>4955</v>
      </c>
      <c r="AB1650" t="s">
        <v>7565</v>
      </c>
      <c r="AC1650" t="s">
        <v>2965</v>
      </c>
      <c r="AD1650">
        <v>0</v>
      </c>
      <c r="AE1650" t="s">
        <v>5192</v>
      </c>
      <c r="AF1650" t="s">
        <v>7584</v>
      </c>
      <c r="AG1650">
        <v>0</v>
      </c>
      <c r="AH1650" t="s">
        <v>2860</v>
      </c>
      <c r="AI1650">
        <v>0</v>
      </c>
      <c r="AJ1650">
        <v>0</v>
      </c>
      <c r="AK1650">
        <v>0</v>
      </c>
      <c r="AL1650">
        <v>0</v>
      </c>
      <c r="AM1650">
        <v>0</v>
      </c>
      <c r="AN1650">
        <v>0</v>
      </c>
      <c r="AO1650" t="s">
        <v>2965</v>
      </c>
      <c r="AP1650" t="s">
        <v>4360</v>
      </c>
      <c r="AQ1650" t="s">
        <v>4360</v>
      </c>
      <c r="AR1650" t="s">
        <v>7582</v>
      </c>
      <c r="AS1650" t="s">
        <v>7583</v>
      </c>
    </row>
    <row r="1651" spans="5:45" ht="33">
      <c r="E1651" s="1403" t="str">
        <f t="shared" si="95"/>
        <v>A05ZZ200 Cladding Work - Sandwich Panel</v>
      </c>
      <c r="F1651" s="1403" t="str">
        <f t="shared" si="96"/>
        <v>A05ZZ200-00003 Cladding Work - Sandwich Panel Corrugated Galvanized Steel Sheet Sandwich Panel, Fire Protective Rating: N/A   Mineral Wool (Rock Wool) for Wall w/ Accessories, Flashing  100mm≤THK&lt;150mm</v>
      </c>
      <c r="G1651" s="1404" t="str" cm="1">
        <f t="array" ref="G1651:H1651">_xlfn.TEXTSPLIT(I1651,"-")</f>
        <v>A05ZZ200</v>
      </c>
      <c r="H1651" s="1404" t="str">
        <v>00003</v>
      </c>
      <c r="I1651" t="s">
        <v>7585</v>
      </c>
      <c r="J1651" t="s">
        <v>4288</v>
      </c>
      <c r="K1651" t="s">
        <v>7559</v>
      </c>
      <c r="L1651" t="s">
        <v>7560</v>
      </c>
      <c r="M1651" t="s">
        <v>4291</v>
      </c>
      <c r="N1651" t="s">
        <v>4292</v>
      </c>
      <c r="O1651" t="s">
        <v>7577</v>
      </c>
      <c r="P1651" t="s">
        <v>7578</v>
      </c>
      <c r="Q1651" t="s">
        <v>7579</v>
      </c>
      <c r="R1651" t="s">
        <v>7580</v>
      </c>
      <c r="S1651" t="s">
        <v>2965</v>
      </c>
      <c r="T1651">
        <v>0</v>
      </c>
      <c r="U1651" t="s">
        <v>2965</v>
      </c>
      <c r="V1651">
        <v>0</v>
      </c>
      <c r="W1651" t="s">
        <v>4311</v>
      </c>
      <c r="X1651" t="s">
        <v>5750</v>
      </c>
      <c r="Y1651" t="s">
        <v>4302</v>
      </c>
      <c r="Z1651" t="s">
        <v>6840</v>
      </c>
      <c r="AA1651" t="s">
        <v>4955</v>
      </c>
      <c r="AB1651" t="s">
        <v>7565</v>
      </c>
      <c r="AC1651" t="s">
        <v>2965</v>
      </c>
      <c r="AD1651">
        <v>0</v>
      </c>
      <c r="AE1651" t="s">
        <v>4423</v>
      </c>
      <c r="AF1651" t="s">
        <v>7586</v>
      </c>
      <c r="AG1651">
        <v>0</v>
      </c>
      <c r="AH1651" t="s">
        <v>2860</v>
      </c>
      <c r="AI1651">
        <v>0</v>
      </c>
      <c r="AJ1651">
        <v>0</v>
      </c>
      <c r="AK1651">
        <v>0</v>
      </c>
      <c r="AL1651">
        <v>0</v>
      </c>
      <c r="AM1651">
        <v>0</v>
      </c>
      <c r="AN1651">
        <v>0</v>
      </c>
      <c r="AO1651" t="s">
        <v>2965</v>
      </c>
      <c r="AP1651" t="s">
        <v>4360</v>
      </c>
      <c r="AQ1651" t="s">
        <v>4360</v>
      </c>
      <c r="AR1651" t="s">
        <v>7582</v>
      </c>
      <c r="AS1651" t="s">
        <v>7585</v>
      </c>
    </row>
    <row r="1652" spans="5:45" ht="33">
      <c r="E1652" s="1403" t="str">
        <f t="shared" si="95"/>
        <v>A05ZZ200 Cladding Work - Sandwich Panel</v>
      </c>
      <c r="F1652" s="1403" t="str">
        <f t="shared" si="96"/>
        <v>A05ZZ200-00004 Cladding Work - Sandwich Panel Corrugated Galvanized Steel Sheet Sandwich Panel, Fire Protective Rating: N/A   Mineral Wool (Rock Wool) for Wall w/ Accessories, Flashing  150mm≤THK</v>
      </c>
      <c r="G1652" s="1404" t="str" cm="1">
        <f t="array" ref="G1652:H1652">_xlfn.TEXTSPLIT(I1652,"-")</f>
        <v>A05ZZ200</v>
      </c>
      <c r="H1652" s="1404" t="str">
        <v>00004</v>
      </c>
      <c r="I1652" t="s">
        <v>7587</v>
      </c>
      <c r="J1652" t="s">
        <v>4288</v>
      </c>
      <c r="K1652" t="s">
        <v>7559</v>
      </c>
      <c r="L1652" t="s">
        <v>7560</v>
      </c>
      <c r="M1652" t="s">
        <v>4291</v>
      </c>
      <c r="N1652" t="s">
        <v>4292</v>
      </c>
      <c r="O1652" t="s">
        <v>7577</v>
      </c>
      <c r="P1652" t="s">
        <v>7578</v>
      </c>
      <c r="Q1652" t="s">
        <v>7579</v>
      </c>
      <c r="R1652" t="s">
        <v>7580</v>
      </c>
      <c r="S1652" t="s">
        <v>2965</v>
      </c>
      <c r="T1652">
        <v>0</v>
      </c>
      <c r="U1652" t="s">
        <v>2965</v>
      </c>
      <c r="V1652">
        <v>0</v>
      </c>
      <c r="W1652" t="s">
        <v>4311</v>
      </c>
      <c r="X1652" t="s">
        <v>5750</v>
      </c>
      <c r="Y1652" t="s">
        <v>4302</v>
      </c>
      <c r="Z1652" t="s">
        <v>6840</v>
      </c>
      <c r="AA1652" t="s">
        <v>4955</v>
      </c>
      <c r="AB1652" t="s">
        <v>7565</v>
      </c>
      <c r="AC1652" t="s">
        <v>2965</v>
      </c>
      <c r="AD1652">
        <v>0</v>
      </c>
      <c r="AE1652" t="s">
        <v>5208</v>
      </c>
      <c r="AF1652" t="s">
        <v>7588</v>
      </c>
      <c r="AG1652">
        <v>0</v>
      </c>
      <c r="AH1652" t="s">
        <v>2860</v>
      </c>
      <c r="AI1652">
        <v>0</v>
      </c>
      <c r="AJ1652">
        <v>0</v>
      </c>
      <c r="AK1652">
        <v>0</v>
      </c>
      <c r="AL1652">
        <v>0</v>
      </c>
      <c r="AM1652">
        <v>0</v>
      </c>
      <c r="AN1652">
        <v>0</v>
      </c>
      <c r="AO1652" t="s">
        <v>2965</v>
      </c>
      <c r="AP1652" t="s">
        <v>4360</v>
      </c>
      <c r="AQ1652" t="s">
        <v>4360</v>
      </c>
      <c r="AR1652" t="s">
        <v>7582</v>
      </c>
      <c r="AS1652" t="s">
        <v>7587</v>
      </c>
    </row>
    <row r="1653" spans="5:45" ht="33">
      <c r="E1653" s="1403" t="str">
        <f t="shared" si="95"/>
        <v>A05ZZ200 Cladding Work - Sandwich Panel</v>
      </c>
      <c r="F1653" s="1403" t="str">
        <f t="shared" si="96"/>
        <v>A05ZZ200-00005 Cladding Work - Sandwich Panel Corrugated Galvanized Steel Sheet Sandwich Panel, Fire Protective Rating: N/A   Mineral Wool (Rock Wool) for Roof w/ Accessories, Flashing  50mm≤THK&lt;70mm</v>
      </c>
      <c r="G1653" s="1404" t="str" cm="1">
        <f t="array" ref="G1653:H1653">_xlfn.TEXTSPLIT(I1653,"-")</f>
        <v>A05ZZ200</v>
      </c>
      <c r="H1653" s="1404" t="str">
        <v>00005</v>
      </c>
      <c r="I1653" t="s">
        <v>7589</v>
      </c>
      <c r="J1653" t="s">
        <v>4288</v>
      </c>
      <c r="K1653" t="s">
        <v>7559</v>
      </c>
      <c r="L1653" t="s">
        <v>7560</v>
      </c>
      <c r="M1653" t="s">
        <v>4291</v>
      </c>
      <c r="N1653" t="s">
        <v>4292</v>
      </c>
      <c r="O1653" t="s">
        <v>7577</v>
      </c>
      <c r="P1653" t="s">
        <v>7578</v>
      </c>
      <c r="Q1653" t="s">
        <v>7579</v>
      </c>
      <c r="R1653" t="s">
        <v>7580</v>
      </c>
      <c r="S1653" t="s">
        <v>2965</v>
      </c>
      <c r="T1653">
        <v>0</v>
      </c>
      <c r="U1653" t="s">
        <v>2965</v>
      </c>
      <c r="V1653">
        <v>0</v>
      </c>
      <c r="W1653" t="s">
        <v>4311</v>
      </c>
      <c r="X1653" t="s">
        <v>5750</v>
      </c>
      <c r="Y1653" t="s">
        <v>5032</v>
      </c>
      <c r="Z1653" t="s">
        <v>7334</v>
      </c>
      <c r="AA1653" t="s">
        <v>4955</v>
      </c>
      <c r="AB1653" t="s">
        <v>7565</v>
      </c>
      <c r="AC1653" t="s">
        <v>2965</v>
      </c>
      <c r="AD1653">
        <v>0</v>
      </c>
      <c r="AE1653" t="s">
        <v>5179</v>
      </c>
      <c r="AF1653" t="s">
        <v>7581</v>
      </c>
      <c r="AG1653">
        <v>0</v>
      </c>
      <c r="AH1653" t="s">
        <v>2860</v>
      </c>
      <c r="AI1653">
        <v>0</v>
      </c>
      <c r="AJ1653">
        <v>0</v>
      </c>
      <c r="AK1653">
        <v>0</v>
      </c>
      <c r="AL1653">
        <v>0</v>
      </c>
      <c r="AM1653">
        <v>0</v>
      </c>
      <c r="AN1653">
        <v>0</v>
      </c>
      <c r="AO1653" t="s">
        <v>2965</v>
      </c>
      <c r="AP1653" t="s">
        <v>4360</v>
      </c>
      <c r="AQ1653" t="s">
        <v>4360</v>
      </c>
      <c r="AR1653" t="s">
        <v>7582</v>
      </c>
      <c r="AS1653" t="s">
        <v>7589</v>
      </c>
    </row>
    <row r="1654" spans="5:45" ht="33">
      <c r="E1654" s="1403" t="str">
        <f t="shared" si="95"/>
        <v>A05ZZ200 Cladding Work - Sandwich Panel</v>
      </c>
      <c r="F1654" s="1403" t="str">
        <f t="shared" si="96"/>
        <v>A05ZZ200-00006 Cladding Work - Sandwich Panel Corrugated Galvanized Steel Sheet Sandwich Panel, Fire Protective Rating: N/A   Mineral Wool (Rock Wool) for Roof w/ Accessories, Flashing  70mm≤THK&lt;100mm</v>
      </c>
      <c r="G1654" s="1404" t="str" cm="1">
        <f t="array" ref="G1654:H1654">_xlfn.TEXTSPLIT(I1654,"-")</f>
        <v>A05ZZ200</v>
      </c>
      <c r="H1654" s="1404" t="str">
        <v>00006</v>
      </c>
      <c r="I1654" t="s">
        <v>7590</v>
      </c>
      <c r="J1654" t="s">
        <v>4288</v>
      </c>
      <c r="K1654" t="s">
        <v>7559</v>
      </c>
      <c r="L1654" t="s">
        <v>7560</v>
      </c>
      <c r="M1654" t="s">
        <v>4291</v>
      </c>
      <c r="N1654" t="s">
        <v>4292</v>
      </c>
      <c r="O1654" t="s">
        <v>7577</v>
      </c>
      <c r="P1654" t="s">
        <v>7578</v>
      </c>
      <c r="Q1654" t="s">
        <v>7579</v>
      </c>
      <c r="R1654" t="s">
        <v>7580</v>
      </c>
      <c r="S1654" t="s">
        <v>2965</v>
      </c>
      <c r="T1654">
        <v>0</v>
      </c>
      <c r="U1654" t="s">
        <v>2965</v>
      </c>
      <c r="V1654">
        <v>0</v>
      </c>
      <c r="W1654" t="s">
        <v>4311</v>
      </c>
      <c r="X1654" t="s">
        <v>5750</v>
      </c>
      <c r="Y1654" t="s">
        <v>5032</v>
      </c>
      <c r="Z1654" t="s">
        <v>7334</v>
      </c>
      <c r="AA1654" t="s">
        <v>4955</v>
      </c>
      <c r="AB1654" t="s">
        <v>7565</v>
      </c>
      <c r="AC1654" t="s">
        <v>2965</v>
      </c>
      <c r="AD1654">
        <v>0</v>
      </c>
      <c r="AE1654" t="s">
        <v>5192</v>
      </c>
      <c r="AF1654" t="s">
        <v>7584</v>
      </c>
      <c r="AG1654">
        <v>0</v>
      </c>
      <c r="AH1654" t="s">
        <v>2860</v>
      </c>
      <c r="AI1654">
        <v>0</v>
      </c>
      <c r="AJ1654">
        <v>0</v>
      </c>
      <c r="AK1654">
        <v>0</v>
      </c>
      <c r="AL1654">
        <v>0</v>
      </c>
      <c r="AM1654">
        <v>0</v>
      </c>
      <c r="AN1654">
        <v>0</v>
      </c>
      <c r="AO1654" t="s">
        <v>2965</v>
      </c>
      <c r="AP1654" t="s">
        <v>4360</v>
      </c>
      <c r="AQ1654" t="s">
        <v>4360</v>
      </c>
      <c r="AR1654" t="s">
        <v>7582</v>
      </c>
      <c r="AS1654" t="s">
        <v>7590</v>
      </c>
    </row>
    <row r="1655" spans="5:45" ht="33">
      <c r="E1655" s="1403" t="str">
        <f t="shared" si="95"/>
        <v>A05ZZ200 Cladding Work - Sandwich Panel</v>
      </c>
      <c r="F1655" s="1403" t="str">
        <f t="shared" si="96"/>
        <v>A05ZZ200-00007 Cladding Work - Sandwich Panel Corrugated Galvanized Steel Sheet Sandwich Panel, Fire Protective Rating: N/A   Mineral Wool (Rock Wool) for Roof w/ Accessories, Flashing  100mm≤THK&lt;150mm</v>
      </c>
      <c r="G1655" s="1404" t="str" cm="1">
        <f t="array" ref="G1655:H1655">_xlfn.TEXTSPLIT(I1655,"-")</f>
        <v>A05ZZ200</v>
      </c>
      <c r="H1655" s="1404" t="str">
        <v>00007</v>
      </c>
      <c r="I1655" t="s">
        <v>7591</v>
      </c>
      <c r="J1655" t="s">
        <v>4288</v>
      </c>
      <c r="K1655" t="s">
        <v>7559</v>
      </c>
      <c r="L1655" t="s">
        <v>7560</v>
      </c>
      <c r="M1655" t="s">
        <v>4291</v>
      </c>
      <c r="N1655" t="s">
        <v>4292</v>
      </c>
      <c r="O1655" t="s">
        <v>7577</v>
      </c>
      <c r="P1655" t="s">
        <v>7578</v>
      </c>
      <c r="Q1655" t="s">
        <v>7579</v>
      </c>
      <c r="R1655" t="s">
        <v>7580</v>
      </c>
      <c r="S1655" t="s">
        <v>2965</v>
      </c>
      <c r="T1655">
        <v>0</v>
      </c>
      <c r="U1655" t="s">
        <v>2965</v>
      </c>
      <c r="V1655">
        <v>0</v>
      </c>
      <c r="W1655" t="s">
        <v>4311</v>
      </c>
      <c r="X1655" t="s">
        <v>5750</v>
      </c>
      <c r="Y1655" t="s">
        <v>5032</v>
      </c>
      <c r="Z1655" t="s">
        <v>7334</v>
      </c>
      <c r="AA1655" t="s">
        <v>4955</v>
      </c>
      <c r="AB1655" t="s">
        <v>7565</v>
      </c>
      <c r="AC1655" t="s">
        <v>2965</v>
      </c>
      <c r="AD1655">
        <v>0</v>
      </c>
      <c r="AE1655" t="s">
        <v>4423</v>
      </c>
      <c r="AF1655" t="s">
        <v>7586</v>
      </c>
      <c r="AG1655">
        <v>0</v>
      </c>
      <c r="AH1655" t="s">
        <v>2860</v>
      </c>
      <c r="AI1655">
        <v>0</v>
      </c>
      <c r="AJ1655">
        <v>0</v>
      </c>
      <c r="AK1655">
        <v>0</v>
      </c>
      <c r="AL1655">
        <v>0</v>
      </c>
      <c r="AM1655">
        <v>0</v>
      </c>
      <c r="AN1655">
        <v>0</v>
      </c>
      <c r="AO1655" t="s">
        <v>2965</v>
      </c>
      <c r="AP1655" t="s">
        <v>4360</v>
      </c>
      <c r="AQ1655" t="s">
        <v>4360</v>
      </c>
      <c r="AR1655" t="s">
        <v>7582</v>
      </c>
      <c r="AS1655" t="s">
        <v>7591</v>
      </c>
    </row>
    <row r="1656" spans="5:45" ht="33">
      <c r="E1656" s="1403" t="str">
        <f t="shared" si="95"/>
        <v>A05ZZ200 Cladding Work - Sandwich Panel</v>
      </c>
      <c r="F1656" s="1403" t="str">
        <f t="shared" si="96"/>
        <v>A05ZZ200-00008 Cladding Work - Sandwich Panel Corrugated Galvanized Steel Sheet Sandwich Panel, Fire Protective Rating: N/A   Mineral Wool (Rock Wool) for Roof w/ Accessories, Flashing  150mm≤THK</v>
      </c>
      <c r="G1656" s="1404" t="str" cm="1">
        <f t="array" ref="G1656:H1656">_xlfn.TEXTSPLIT(I1656,"-")</f>
        <v>A05ZZ200</v>
      </c>
      <c r="H1656" s="1404" t="str">
        <v>00008</v>
      </c>
      <c r="I1656" t="s">
        <v>7592</v>
      </c>
      <c r="J1656" t="s">
        <v>4288</v>
      </c>
      <c r="K1656" t="s">
        <v>7559</v>
      </c>
      <c r="L1656" t="s">
        <v>7560</v>
      </c>
      <c r="M1656" t="s">
        <v>4291</v>
      </c>
      <c r="N1656" t="s">
        <v>4292</v>
      </c>
      <c r="O1656" t="s">
        <v>7577</v>
      </c>
      <c r="P1656" t="s">
        <v>7578</v>
      </c>
      <c r="Q1656" t="s">
        <v>7579</v>
      </c>
      <c r="R1656" t="s">
        <v>7580</v>
      </c>
      <c r="S1656" t="s">
        <v>2965</v>
      </c>
      <c r="T1656">
        <v>0</v>
      </c>
      <c r="U1656" t="s">
        <v>2965</v>
      </c>
      <c r="V1656">
        <v>0</v>
      </c>
      <c r="W1656" t="s">
        <v>4311</v>
      </c>
      <c r="X1656" t="s">
        <v>5750</v>
      </c>
      <c r="Y1656" t="s">
        <v>5032</v>
      </c>
      <c r="Z1656" t="s">
        <v>7334</v>
      </c>
      <c r="AA1656" t="s">
        <v>4955</v>
      </c>
      <c r="AB1656" t="s">
        <v>7565</v>
      </c>
      <c r="AC1656" t="s">
        <v>2965</v>
      </c>
      <c r="AD1656">
        <v>0</v>
      </c>
      <c r="AE1656" t="s">
        <v>5208</v>
      </c>
      <c r="AF1656" t="s">
        <v>7588</v>
      </c>
      <c r="AG1656">
        <v>0</v>
      </c>
      <c r="AH1656" t="s">
        <v>2860</v>
      </c>
      <c r="AI1656">
        <v>0</v>
      </c>
      <c r="AJ1656">
        <v>0</v>
      </c>
      <c r="AK1656">
        <v>0</v>
      </c>
      <c r="AL1656">
        <v>0</v>
      </c>
      <c r="AM1656">
        <v>0</v>
      </c>
      <c r="AN1656">
        <v>0</v>
      </c>
      <c r="AO1656" t="s">
        <v>2965</v>
      </c>
      <c r="AP1656" t="s">
        <v>4360</v>
      </c>
      <c r="AQ1656" t="s">
        <v>4360</v>
      </c>
      <c r="AR1656" t="s">
        <v>7582</v>
      </c>
      <c r="AS1656" t="s">
        <v>7592</v>
      </c>
    </row>
    <row r="1657" spans="5:45" ht="33">
      <c r="E1657" s="1403" t="str">
        <f t="shared" si="95"/>
        <v>A05ZZ200 Cladding Work - Sandwich Panel</v>
      </c>
      <c r="F1657" s="1403" t="str">
        <f t="shared" si="96"/>
        <v>A05ZZ200-00009 Cladding Work - Sandwich Panel Corrugated Galvanized Steel Sheet Sandwich Panel, Fire Protective Rating: 1-hr   Mineral Wool (Rock Wool) for Wall w/ Accessories, Flashing  50mm≤THK&lt;70mm</v>
      </c>
      <c r="G1657" s="1404" t="str" cm="1">
        <f t="array" ref="G1657:H1657">_xlfn.TEXTSPLIT(I1657,"-")</f>
        <v>A05ZZ200</v>
      </c>
      <c r="H1657" s="1404" t="str">
        <v>00009</v>
      </c>
      <c r="I1657" t="s">
        <v>7593</v>
      </c>
      <c r="J1657" t="s">
        <v>4288</v>
      </c>
      <c r="K1657" t="s">
        <v>7559</v>
      </c>
      <c r="L1657" t="s">
        <v>7560</v>
      </c>
      <c r="M1657" t="s">
        <v>4291</v>
      </c>
      <c r="N1657" t="s">
        <v>4292</v>
      </c>
      <c r="O1657" t="s">
        <v>7577</v>
      </c>
      <c r="P1657" t="s">
        <v>7578</v>
      </c>
      <c r="Q1657" t="s">
        <v>7594</v>
      </c>
      <c r="R1657" t="s">
        <v>7595</v>
      </c>
      <c r="S1657" t="s">
        <v>2965</v>
      </c>
      <c r="T1657">
        <v>0</v>
      </c>
      <c r="U1657" t="s">
        <v>2965</v>
      </c>
      <c r="V1657">
        <v>0</v>
      </c>
      <c r="W1657" t="s">
        <v>4311</v>
      </c>
      <c r="X1657" t="s">
        <v>5750</v>
      </c>
      <c r="Y1657" t="s">
        <v>4302</v>
      </c>
      <c r="Z1657" t="s">
        <v>6840</v>
      </c>
      <c r="AA1657" t="s">
        <v>4955</v>
      </c>
      <c r="AB1657" t="s">
        <v>7565</v>
      </c>
      <c r="AC1657" t="s">
        <v>2965</v>
      </c>
      <c r="AD1657">
        <v>0</v>
      </c>
      <c r="AE1657" t="s">
        <v>5179</v>
      </c>
      <c r="AF1657" t="s">
        <v>7581</v>
      </c>
      <c r="AG1657">
        <v>0</v>
      </c>
      <c r="AH1657" t="s">
        <v>2860</v>
      </c>
      <c r="AI1657">
        <v>0</v>
      </c>
      <c r="AJ1657">
        <v>0</v>
      </c>
      <c r="AK1657">
        <v>0</v>
      </c>
      <c r="AL1657">
        <v>0</v>
      </c>
      <c r="AM1657">
        <v>0</v>
      </c>
      <c r="AN1657">
        <v>0</v>
      </c>
      <c r="AO1657" t="s">
        <v>2965</v>
      </c>
      <c r="AP1657" t="s">
        <v>4360</v>
      </c>
      <c r="AQ1657" t="s">
        <v>4360</v>
      </c>
      <c r="AR1657" t="s">
        <v>7582</v>
      </c>
      <c r="AS1657" t="s">
        <v>7593</v>
      </c>
    </row>
    <row r="1658" spans="5:45" ht="33">
      <c r="E1658" s="1403" t="str">
        <f t="shared" si="95"/>
        <v>A05ZZ200 Cladding Work - Sandwich Panel</v>
      </c>
      <c r="F1658" s="1403" t="str">
        <f t="shared" si="96"/>
        <v>A05ZZ200-00010 Cladding Work - Sandwich Panel Corrugated Galvanized Steel Sheet Sandwich Panel, Fire Protective Rating: 1-hr   Mineral Wool (Rock Wool) for Wall w/ Accessories, Flashing  70mm≤THK&lt;100mm</v>
      </c>
      <c r="G1658" s="1404" t="str" cm="1">
        <f t="array" ref="G1658:H1658">_xlfn.TEXTSPLIT(I1658,"-")</f>
        <v>A05ZZ200</v>
      </c>
      <c r="H1658" s="1404" t="str">
        <v>00010</v>
      </c>
      <c r="I1658" t="s">
        <v>7596</v>
      </c>
      <c r="J1658" t="s">
        <v>4288</v>
      </c>
      <c r="K1658" t="s">
        <v>7559</v>
      </c>
      <c r="L1658" t="s">
        <v>7560</v>
      </c>
      <c r="M1658" t="s">
        <v>4291</v>
      </c>
      <c r="N1658" t="s">
        <v>4292</v>
      </c>
      <c r="O1658" t="s">
        <v>7577</v>
      </c>
      <c r="P1658" t="s">
        <v>7578</v>
      </c>
      <c r="Q1658" t="s">
        <v>7594</v>
      </c>
      <c r="R1658" t="s">
        <v>7595</v>
      </c>
      <c r="S1658" t="s">
        <v>2965</v>
      </c>
      <c r="T1658">
        <v>0</v>
      </c>
      <c r="U1658" t="s">
        <v>2965</v>
      </c>
      <c r="V1658">
        <v>0</v>
      </c>
      <c r="W1658" t="s">
        <v>4311</v>
      </c>
      <c r="X1658" t="s">
        <v>5750</v>
      </c>
      <c r="Y1658" t="s">
        <v>4302</v>
      </c>
      <c r="Z1658" t="s">
        <v>6840</v>
      </c>
      <c r="AA1658" t="s">
        <v>4955</v>
      </c>
      <c r="AB1658" t="s">
        <v>7565</v>
      </c>
      <c r="AC1658" t="s">
        <v>2965</v>
      </c>
      <c r="AD1658">
        <v>0</v>
      </c>
      <c r="AE1658" t="s">
        <v>5192</v>
      </c>
      <c r="AF1658" t="s">
        <v>7584</v>
      </c>
      <c r="AG1658">
        <v>0</v>
      </c>
      <c r="AH1658" t="s">
        <v>2860</v>
      </c>
      <c r="AI1658">
        <v>0</v>
      </c>
      <c r="AJ1658">
        <v>0</v>
      </c>
      <c r="AK1658">
        <v>0</v>
      </c>
      <c r="AL1658">
        <v>0</v>
      </c>
      <c r="AM1658">
        <v>0</v>
      </c>
      <c r="AN1658">
        <v>0</v>
      </c>
      <c r="AO1658" t="s">
        <v>2965</v>
      </c>
      <c r="AP1658" t="s">
        <v>4360</v>
      </c>
      <c r="AQ1658" t="s">
        <v>4360</v>
      </c>
      <c r="AR1658" t="s">
        <v>7582</v>
      </c>
      <c r="AS1658" t="s">
        <v>7596</v>
      </c>
    </row>
    <row r="1659" spans="5:45" ht="33">
      <c r="E1659" s="1403" t="str">
        <f t="shared" si="95"/>
        <v>A05ZZ200 Cladding Work - Sandwich Panel</v>
      </c>
      <c r="F1659" s="1403" t="str">
        <f t="shared" si="96"/>
        <v>A05ZZ200-00011 Cladding Work - Sandwich Panel Corrugated Galvanized Steel Sheet Sandwich Panel, Fire Protective Rating: 1-hr   Mineral Wool (Rock Wool) for Wall w/ Accessories, Flashing  100mm≤THK&lt;150mm</v>
      </c>
      <c r="G1659" s="1404" t="str" cm="1">
        <f t="array" ref="G1659:H1659">_xlfn.TEXTSPLIT(I1659,"-")</f>
        <v>A05ZZ200</v>
      </c>
      <c r="H1659" s="1404" t="str">
        <v>00011</v>
      </c>
      <c r="I1659" t="s">
        <v>7597</v>
      </c>
      <c r="J1659" t="s">
        <v>4288</v>
      </c>
      <c r="K1659" t="s">
        <v>7559</v>
      </c>
      <c r="L1659" t="s">
        <v>7560</v>
      </c>
      <c r="M1659" t="s">
        <v>4291</v>
      </c>
      <c r="N1659" t="s">
        <v>4292</v>
      </c>
      <c r="O1659" t="s">
        <v>7577</v>
      </c>
      <c r="P1659" t="s">
        <v>7578</v>
      </c>
      <c r="Q1659" t="s">
        <v>7594</v>
      </c>
      <c r="R1659" t="s">
        <v>7595</v>
      </c>
      <c r="S1659" t="s">
        <v>2965</v>
      </c>
      <c r="T1659">
        <v>0</v>
      </c>
      <c r="U1659" t="s">
        <v>2965</v>
      </c>
      <c r="V1659">
        <v>0</v>
      </c>
      <c r="W1659" t="s">
        <v>4311</v>
      </c>
      <c r="X1659" t="s">
        <v>5750</v>
      </c>
      <c r="Y1659" t="s">
        <v>4302</v>
      </c>
      <c r="Z1659" t="s">
        <v>6840</v>
      </c>
      <c r="AA1659" t="s">
        <v>4955</v>
      </c>
      <c r="AB1659" t="s">
        <v>7565</v>
      </c>
      <c r="AC1659" t="s">
        <v>2965</v>
      </c>
      <c r="AD1659">
        <v>0</v>
      </c>
      <c r="AE1659" t="s">
        <v>4423</v>
      </c>
      <c r="AF1659" t="s">
        <v>7586</v>
      </c>
      <c r="AG1659">
        <v>0</v>
      </c>
      <c r="AH1659" t="s">
        <v>2860</v>
      </c>
      <c r="AI1659">
        <v>0</v>
      </c>
      <c r="AJ1659">
        <v>0</v>
      </c>
      <c r="AK1659">
        <v>0</v>
      </c>
      <c r="AL1659">
        <v>0</v>
      </c>
      <c r="AM1659">
        <v>0</v>
      </c>
      <c r="AN1659">
        <v>0</v>
      </c>
      <c r="AO1659" t="s">
        <v>2965</v>
      </c>
      <c r="AP1659" t="s">
        <v>4360</v>
      </c>
      <c r="AQ1659" t="s">
        <v>4360</v>
      </c>
      <c r="AR1659" t="s">
        <v>7582</v>
      </c>
      <c r="AS1659" t="s">
        <v>7597</v>
      </c>
    </row>
    <row r="1660" spans="5:45" ht="33">
      <c r="E1660" s="1403" t="str">
        <f t="shared" si="95"/>
        <v>A05ZZ200 Cladding Work - Sandwich Panel</v>
      </c>
      <c r="F1660" s="1403" t="str">
        <f t="shared" si="96"/>
        <v>A05ZZ200-00012 Cladding Work - Sandwich Panel Corrugated Galvanized Steel Sheet Sandwich Panel, Fire Protective Rating: 1-hr   Mineral Wool (Rock Wool) for Wall w/ Accessories, Flashing  150mm≤THK</v>
      </c>
      <c r="G1660" s="1404" t="str" cm="1">
        <f t="array" ref="G1660:H1660">_xlfn.TEXTSPLIT(I1660,"-")</f>
        <v>A05ZZ200</v>
      </c>
      <c r="H1660" s="1404" t="str">
        <v>00012</v>
      </c>
      <c r="I1660" t="s">
        <v>7598</v>
      </c>
      <c r="J1660" t="s">
        <v>4288</v>
      </c>
      <c r="K1660" t="s">
        <v>7559</v>
      </c>
      <c r="L1660" t="s">
        <v>7560</v>
      </c>
      <c r="M1660" t="s">
        <v>4291</v>
      </c>
      <c r="N1660" t="s">
        <v>4292</v>
      </c>
      <c r="O1660" t="s">
        <v>7577</v>
      </c>
      <c r="P1660" t="s">
        <v>7578</v>
      </c>
      <c r="Q1660" t="s">
        <v>7594</v>
      </c>
      <c r="R1660" t="s">
        <v>7595</v>
      </c>
      <c r="S1660" t="s">
        <v>2965</v>
      </c>
      <c r="T1660">
        <v>0</v>
      </c>
      <c r="U1660" t="s">
        <v>2965</v>
      </c>
      <c r="V1660">
        <v>0</v>
      </c>
      <c r="W1660" t="s">
        <v>4311</v>
      </c>
      <c r="X1660" t="s">
        <v>5750</v>
      </c>
      <c r="Y1660" t="s">
        <v>4302</v>
      </c>
      <c r="Z1660" t="s">
        <v>6840</v>
      </c>
      <c r="AA1660" t="s">
        <v>4955</v>
      </c>
      <c r="AB1660" t="s">
        <v>7565</v>
      </c>
      <c r="AC1660" t="s">
        <v>2965</v>
      </c>
      <c r="AD1660">
        <v>0</v>
      </c>
      <c r="AE1660" t="s">
        <v>5208</v>
      </c>
      <c r="AF1660" t="s">
        <v>7588</v>
      </c>
      <c r="AG1660">
        <v>0</v>
      </c>
      <c r="AH1660" t="s">
        <v>2860</v>
      </c>
      <c r="AI1660">
        <v>0</v>
      </c>
      <c r="AJ1660">
        <v>0</v>
      </c>
      <c r="AK1660">
        <v>0</v>
      </c>
      <c r="AL1660">
        <v>0</v>
      </c>
      <c r="AM1660">
        <v>0</v>
      </c>
      <c r="AN1660">
        <v>0</v>
      </c>
      <c r="AO1660" t="s">
        <v>2965</v>
      </c>
      <c r="AP1660" t="s">
        <v>4360</v>
      </c>
      <c r="AQ1660" t="s">
        <v>4360</v>
      </c>
      <c r="AR1660" t="s">
        <v>7582</v>
      </c>
      <c r="AS1660" t="s">
        <v>7598</v>
      </c>
    </row>
    <row r="1661" spans="5:45" ht="33">
      <c r="E1661" s="1403" t="str">
        <f t="shared" si="95"/>
        <v>A05ZZ200 Cladding Work - Sandwich Panel</v>
      </c>
      <c r="F1661" s="1403" t="str">
        <f t="shared" si="96"/>
        <v>A05ZZ200-00013 Cladding Work - Sandwich Panel Corrugated Galvanized Steel Sheet Sandwich Panel, Fire Protective Rating: 1-hr   Mineral Wool (Rock Wool) for Roof w/ Accessories, Flashing  50mm≤THK&lt;70mm</v>
      </c>
      <c r="G1661" s="1404" t="str" cm="1">
        <f t="array" ref="G1661:H1661">_xlfn.TEXTSPLIT(I1661,"-")</f>
        <v>A05ZZ200</v>
      </c>
      <c r="H1661" s="1404" t="str">
        <v>00013</v>
      </c>
      <c r="I1661" t="s">
        <v>7599</v>
      </c>
      <c r="J1661" t="s">
        <v>4288</v>
      </c>
      <c r="K1661" t="s">
        <v>7559</v>
      </c>
      <c r="L1661" t="s">
        <v>7560</v>
      </c>
      <c r="M1661" t="s">
        <v>4291</v>
      </c>
      <c r="N1661" t="s">
        <v>4292</v>
      </c>
      <c r="O1661" t="s">
        <v>7577</v>
      </c>
      <c r="P1661" t="s">
        <v>7578</v>
      </c>
      <c r="Q1661" t="s">
        <v>7594</v>
      </c>
      <c r="R1661" t="s">
        <v>7595</v>
      </c>
      <c r="S1661" t="s">
        <v>2965</v>
      </c>
      <c r="T1661">
        <v>0</v>
      </c>
      <c r="U1661" t="s">
        <v>2965</v>
      </c>
      <c r="V1661">
        <v>0</v>
      </c>
      <c r="W1661" t="s">
        <v>4311</v>
      </c>
      <c r="X1661" t="s">
        <v>5750</v>
      </c>
      <c r="Y1661" t="s">
        <v>5032</v>
      </c>
      <c r="Z1661" t="s">
        <v>7334</v>
      </c>
      <c r="AA1661" t="s">
        <v>4955</v>
      </c>
      <c r="AB1661" t="s">
        <v>7565</v>
      </c>
      <c r="AC1661" t="s">
        <v>2965</v>
      </c>
      <c r="AD1661">
        <v>0</v>
      </c>
      <c r="AE1661" t="s">
        <v>5179</v>
      </c>
      <c r="AF1661" t="s">
        <v>7581</v>
      </c>
      <c r="AG1661">
        <v>0</v>
      </c>
      <c r="AH1661" t="s">
        <v>2860</v>
      </c>
      <c r="AI1661">
        <v>0</v>
      </c>
      <c r="AJ1661">
        <v>0</v>
      </c>
      <c r="AK1661">
        <v>0</v>
      </c>
      <c r="AL1661">
        <v>0</v>
      </c>
      <c r="AM1661">
        <v>0</v>
      </c>
      <c r="AN1661">
        <v>0</v>
      </c>
      <c r="AO1661" t="s">
        <v>2965</v>
      </c>
      <c r="AP1661" t="s">
        <v>4360</v>
      </c>
      <c r="AQ1661" t="s">
        <v>4360</v>
      </c>
      <c r="AR1661" t="s">
        <v>7582</v>
      </c>
      <c r="AS1661" t="s">
        <v>7599</v>
      </c>
    </row>
    <row r="1662" spans="5:45" ht="33">
      <c r="E1662" s="1403" t="str">
        <f t="shared" si="95"/>
        <v>A05ZZ200 Cladding Work - Sandwich Panel</v>
      </c>
      <c r="F1662" s="1403" t="str">
        <f t="shared" si="96"/>
        <v>A05ZZ200-00014 Cladding Work - Sandwich Panel Corrugated Galvanized Steel Sheet Sandwich Panel, Fire Protective Rating: 1-hr   Mineral Wool (Rock Wool) for Roof w/ Accessories, Flashing  70mm≤THK&lt;100mm</v>
      </c>
      <c r="G1662" s="1404" t="str" cm="1">
        <f t="array" ref="G1662:H1662">_xlfn.TEXTSPLIT(I1662,"-")</f>
        <v>A05ZZ200</v>
      </c>
      <c r="H1662" s="1404" t="str">
        <v>00014</v>
      </c>
      <c r="I1662" t="s">
        <v>7600</v>
      </c>
      <c r="J1662" t="s">
        <v>4288</v>
      </c>
      <c r="K1662" t="s">
        <v>7559</v>
      </c>
      <c r="L1662" t="s">
        <v>7560</v>
      </c>
      <c r="M1662" t="s">
        <v>4291</v>
      </c>
      <c r="N1662" t="s">
        <v>4292</v>
      </c>
      <c r="O1662" t="s">
        <v>7577</v>
      </c>
      <c r="P1662" t="s">
        <v>7578</v>
      </c>
      <c r="Q1662" t="s">
        <v>7594</v>
      </c>
      <c r="R1662" t="s">
        <v>7595</v>
      </c>
      <c r="S1662" t="s">
        <v>2965</v>
      </c>
      <c r="T1662">
        <v>0</v>
      </c>
      <c r="U1662" t="s">
        <v>2965</v>
      </c>
      <c r="V1662">
        <v>0</v>
      </c>
      <c r="W1662" t="s">
        <v>4311</v>
      </c>
      <c r="X1662" t="s">
        <v>5750</v>
      </c>
      <c r="Y1662" t="s">
        <v>5032</v>
      </c>
      <c r="Z1662" t="s">
        <v>7334</v>
      </c>
      <c r="AA1662" t="s">
        <v>4955</v>
      </c>
      <c r="AB1662" t="s">
        <v>7565</v>
      </c>
      <c r="AC1662" t="s">
        <v>2965</v>
      </c>
      <c r="AD1662">
        <v>0</v>
      </c>
      <c r="AE1662" t="s">
        <v>5192</v>
      </c>
      <c r="AF1662" t="s">
        <v>7584</v>
      </c>
      <c r="AG1662">
        <v>0</v>
      </c>
      <c r="AH1662" t="s">
        <v>2860</v>
      </c>
      <c r="AI1662">
        <v>0</v>
      </c>
      <c r="AJ1662">
        <v>0</v>
      </c>
      <c r="AK1662">
        <v>0</v>
      </c>
      <c r="AL1662">
        <v>0</v>
      </c>
      <c r="AM1662">
        <v>0</v>
      </c>
      <c r="AN1662">
        <v>0</v>
      </c>
      <c r="AO1662" t="s">
        <v>2965</v>
      </c>
      <c r="AP1662" t="s">
        <v>4360</v>
      </c>
      <c r="AQ1662" t="s">
        <v>4360</v>
      </c>
      <c r="AR1662" t="s">
        <v>7582</v>
      </c>
      <c r="AS1662" t="s">
        <v>7600</v>
      </c>
    </row>
    <row r="1663" spans="5:45" ht="33">
      <c r="E1663" s="1403" t="str">
        <f t="shared" si="95"/>
        <v>A05ZZ200 Cladding Work - Sandwich Panel</v>
      </c>
      <c r="F1663" s="1403" t="str">
        <f t="shared" si="96"/>
        <v>A05ZZ200-00015 Cladding Work - Sandwich Panel Corrugated Galvanized Steel Sheet Sandwich Panel, Fire Protective Rating: 1-hr   Mineral Wool (Rock Wool) for Roof w/ Accessories, Flashing  100mm≤THK&lt;150mm</v>
      </c>
      <c r="G1663" s="1404" t="str" cm="1">
        <f t="array" ref="G1663:H1663">_xlfn.TEXTSPLIT(I1663,"-")</f>
        <v>A05ZZ200</v>
      </c>
      <c r="H1663" s="1404" t="str">
        <v>00015</v>
      </c>
      <c r="I1663" t="s">
        <v>7601</v>
      </c>
      <c r="J1663" t="s">
        <v>4288</v>
      </c>
      <c r="K1663" t="s">
        <v>7559</v>
      </c>
      <c r="L1663" t="s">
        <v>7560</v>
      </c>
      <c r="M1663" t="s">
        <v>4291</v>
      </c>
      <c r="N1663" t="s">
        <v>4292</v>
      </c>
      <c r="O1663" t="s">
        <v>7577</v>
      </c>
      <c r="P1663" t="s">
        <v>7578</v>
      </c>
      <c r="Q1663" t="s">
        <v>7594</v>
      </c>
      <c r="R1663" t="s">
        <v>7595</v>
      </c>
      <c r="S1663" t="s">
        <v>2965</v>
      </c>
      <c r="T1663">
        <v>0</v>
      </c>
      <c r="U1663" t="s">
        <v>2965</v>
      </c>
      <c r="V1663">
        <v>0</v>
      </c>
      <c r="W1663" t="s">
        <v>4311</v>
      </c>
      <c r="X1663" t="s">
        <v>5750</v>
      </c>
      <c r="Y1663" t="s">
        <v>5032</v>
      </c>
      <c r="Z1663" t="s">
        <v>7334</v>
      </c>
      <c r="AA1663" t="s">
        <v>4955</v>
      </c>
      <c r="AB1663" t="s">
        <v>7565</v>
      </c>
      <c r="AC1663" t="s">
        <v>2965</v>
      </c>
      <c r="AD1663">
        <v>0</v>
      </c>
      <c r="AE1663" t="s">
        <v>4423</v>
      </c>
      <c r="AF1663" t="s">
        <v>7586</v>
      </c>
      <c r="AG1663">
        <v>0</v>
      </c>
      <c r="AH1663" t="s">
        <v>2860</v>
      </c>
      <c r="AI1663">
        <v>0</v>
      </c>
      <c r="AJ1663">
        <v>0</v>
      </c>
      <c r="AK1663">
        <v>0</v>
      </c>
      <c r="AL1663">
        <v>0</v>
      </c>
      <c r="AM1663">
        <v>0</v>
      </c>
      <c r="AN1663">
        <v>0</v>
      </c>
      <c r="AO1663" t="s">
        <v>2965</v>
      </c>
      <c r="AP1663" t="s">
        <v>4360</v>
      </c>
      <c r="AQ1663" t="s">
        <v>4360</v>
      </c>
      <c r="AR1663" t="s">
        <v>7582</v>
      </c>
      <c r="AS1663" t="s">
        <v>7601</v>
      </c>
    </row>
    <row r="1664" spans="5:45" ht="33">
      <c r="E1664" s="1403" t="str">
        <f t="shared" si="95"/>
        <v>A05ZZ200 Cladding Work - Sandwich Panel</v>
      </c>
      <c r="F1664" s="1403" t="str">
        <f t="shared" si="96"/>
        <v>A05ZZ200-00016 Cladding Work - Sandwich Panel Corrugated Galvanized Steel Sheet Sandwich Panel, Fire Protective Rating: 1-hr   Mineral Wool (Rock Wool) for Roof w/ Accessories, Flashing  150mm≤THK</v>
      </c>
      <c r="G1664" s="1404" t="str" cm="1">
        <f t="array" ref="G1664:H1664">_xlfn.TEXTSPLIT(I1664,"-")</f>
        <v>A05ZZ200</v>
      </c>
      <c r="H1664" s="1404" t="str">
        <v>00016</v>
      </c>
      <c r="I1664" t="s">
        <v>7602</v>
      </c>
      <c r="J1664" t="s">
        <v>4288</v>
      </c>
      <c r="K1664" t="s">
        <v>7559</v>
      </c>
      <c r="L1664" t="s">
        <v>7560</v>
      </c>
      <c r="M1664" t="s">
        <v>4291</v>
      </c>
      <c r="N1664" t="s">
        <v>4292</v>
      </c>
      <c r="O1664" t="s">
        <v>7577</v>
      </c>
      <c r="P1664" t="s">
        <v>7578</v>
      </c>
      <c r="Q1664" t="s">
        <v>7594</v>
      </c>
      <c r="R1664" t="s">
        <v>7595</v>
      </c>
      <c r="S1664" t="s">
        <v>2965</v>
      </c>
      <c r="T1664">
        <v>0</v>
      </c>
      <c r="U1664" t="s">
        <v>2965</v>
      </c>
      <c r="V1664">
        <v>0</v>
      </c>
      <c r="W1664" t="s">
        <v>4311</v>
      </c>
      <c r="X1664" t="s">
        <v>5750</v>
      </c>
      <c r="Y1664" t="s">
        <v>5032</v>
      </c>
      <c r="Z1664" t="s">
        <v>7334</v>
      </c>
      <c r="AA1664" t="s">
        <v>4955</v>
      </c>
      <c r="AB1664" t="s">
        <v>7565</v>
      </c>
      <c r="AC1664" t="s">
        <v>2965</v>
      </c>
      <c r="AD1664">
        <v>0</v>
      </c>
      <c r="AE1664" t="s">
        <v>5208</v>
      </c>
      <c r="AF1664" t="s">
        <v>7588</v>
      </c>
      <c r="AG1664">
        <v>0</v>
      </c>
      <c r="AH1664" t="s">
        <v>2860</v>
      </c>
      <c r="AI1664">
        <v>0</v>
      </c>
      <c r="AJ1664">
        <v>0</v>
      </c>
      <c r="AK1664">
        <v>0</v>
      </c>
      <c r="AL1664">
        <v>0</v>
      </c>
      <c r="AM1664">
        <v>0</v>
      </c>
      <c r="AN1664">
        <v>0</v>
      </c>
      <c r="AO1664" t="s">
        <v>2965</v>
      </c>
      <c r="AP1664" t="s">
        <v>4360</v>
      </c>
      <c r="AQ1664" t="s">
        <v>4360</v>
      </c>
      <c r="AR1664" t="s">
        <v>7582</v>
      </c>
      <c r="AS1664" t="s">
        <v>7602</v>
      </c>
    </row>
    <row r="1665" spans="5:45" ht="33">
      <c r="E1665" s="1403" t="str">
        <f t="shared" si="95"/>
        <v>A05ZZ200 Cladding Work - Sandwich Panel</v>
      </c>
      <c r="F1665" s="1403" t="str">
        <f t="shared" si="96"/>
        <v>A05ZZ200-00017 Cladding Work - Sandwich Panel Corrugated Galvanized Steel Sheet Sandwich Panel, Fire Protective Rating: 2-hrs   Mineral Wool (Rock Wool) for Wall w/ Accessories, Flashing  50mm≤THK&lt;70mm</v>
      </c>
      <c r="G1665" s="1404" t="str" cm="1">
        <f t="array" ref="G1665:H1665">_xlfn.TEXTSPLIT(I1665,"-")</f>
        <v>A05ZZ200</v>
      </c>
      <c r="H1665" s="1404" t="str">
        <v>00017</v>
      </c>
      <c r="I1665" t="s">
        <v>7603</v>
      </c>
      <c r="J1665" t="s">
        <v>4288</v>
      </c>
      <c r="K1665" t="s">
        <v>7559</v>
      </c>
      <c r="L1665" t="s">
        <v>7560</v>
      </c>
      <c r="M1665" t="s">
        <v>4291</v>
      </c>
      <c r="N1665" t="s">
        <v>4292</v>
      </c>
      <c r="O1665" t="s">
        <v>7577</v>
      </c>
      <c r="P1665" t="s">
        <v>7578</v>
      </c>
      <c r="Q1665" t="s">
        <v>7604</v>
      </c>
      <c r="R1665" t="s">
        <v>7605</v>
      </c>
      <c r="S1665" t="s">
        <v>2965</v>
      </c>
      <c r="T1665">
        <v>0</v>
      </c>
      <c r="U1665" t="s">
        <v>2965</v>
      </c>
      <c r="V1665">
        <v>0</v>
      </c>
      <c r="W1665" t="s">
        <v>4311</v>
      </c>
      <c r="X1665" t="s">
        <v>5750</v>
      </c>
      <c r="Y1665" t="s">
        <v>4302</v>
      </c>
      <c r="Z1665" t="s">
        <v>6840</v>
      </c>
      <c r="AA1665" t="s">
        <v>4955</v>
      </c>
      <c r="AB1665" t="s">
        <v>7565</v>
      </c>
      <c r="AC1665" t="s">
        <v>2965</v>
      </c>
      <c r="AD1665">
        <v>0</v>
      </c>
      <c r="AE1665" t="s">
        <v>5179</v>
      </c>
      <c r="AF1665" t="s">
        <v>7581</v>
      </c>
      <c r="AG1665">
        <v>0</v>
      </c>
      <c r="AH1665" t="s">
        <v>2860</v>
      </c>
      <c r="AI1665">
        <v>0</v>
      </c>
      <c r="AJ1665">
        <v>0</v>
      </c>
      <c r="AK1665">
        <v>0</v>
      </c>
      <c r="AL1665">
        <v>0</v>
      </c>
      <c r="AM1665">
        <v>0</v>
      </c>
      <c r="AN1665">
        <v>0</v>
      </c>
      <c r="AO1665" t="s">
        <v>2965</v>
      </c>
      <c r="AP1665" t="s">
        <v>4360</v>
      </c>
      <c r="AQ1665" t="s">
        <v>4360</v>
      </c>
      <c r="AR1665" t="s">
        <v>7582</v>
      </c>
      <c r="AS1665" t="s">
        <v>7603</v>
      </c>
    </row>
    <row r="1666" spans="5:45" ht="33">
      <c r="E1666" s="1403" t="str">
        <f t="shared" si="95"/>
        <v>A05ZZ200 Cladding Work - Sandwich Panel</v>
      </c>
      <c r="F1666" s="1403" t="str">
        <f t="shared" si="96"/>
        <v>A05ZZ200-00018 Cladding Work - Sandwich Panel Corrugated Galvanized Steel Sheet Sandwich Panel, Fire Protective Rating: 2-hrs   Mineral Wool (Rock Wool) for Wall w/ Accessories, Flashing  70mm≤THK&lt;100mm</v>
      </c>
      <c r="G1666" s="1404" t="str" cm="1">
        <f t="array" ref="G1666:H1666">_xlfn.TEXTSPLIT(I1666,"-")</f>
        <v>A05ZZ200</v>
      </c>
      <c r="H1666" s="1404" t="str">
        <v>00018</v>
      </c>
      <c r="I1666" t="s">
        <v>7606</v>
      </c>
      <c r="J1666" t="s">
        <v>4288</v>
      </c>
      <c r="K1666" t="s">
        <v>7559</v>
      </c>
      <c r="L1666" t="s">
        <v>7560</v>
      </c>
      <c r="M1666" t="s">
        <v>4291</v>
      </c>
      <c r="N1666" t="s">
        <v>4292</v>
      </c>
      <c r="O1666" t="s">
        <v>7577</v>
      </c>
      <c r="P1666" t="s">
        <v>7578</v>
      </c>
      <c r="Q1666" t="s">
        <v>7604</v>
      </c>
      <c r="R1666" t="s">
        <v>7605</v>
      </c>
      <c r="S1666" t="s">
        <v>2965</v>
      </c>
      <c r="T1666">
        <v>0</v>
      </c>
      <c r="U1666" t="s">
        <v>2965</v>
      </c>
      <c r="V1666">
        <v>0</v>
      </c>
      <c r="W1666" t="s">
        <v>4311</v>
      </c>
      <c r="X1666" t="s">
        <v>5750</v>
      </c>
      <c r="Y1666" t="s">
        <v>4302</v>
      </c>
      <c r="Z1666" t="s">
        <v>6840</v>
      </c>
      <c r="AA1666" t="s">
        <v>4955</v>
      </c>
      <c r="AB1666" t="s">
        <v>7565</v>
      </c>
      <c r="AC1666" t="s">
        <v>2965</v>
      </c>
      <c r="AD1666">
        <v>0</v>
      </c>
      <c r="AE1666" t="s">
        <v>5192</v>
      </c>
      <c r="AF1666" t="s">
        <v>7584</v>
      </c>
      <c r="AG1666">
        <v>0</v>
      </c>
      <c r="AH1666" t="s">
        <v>2860</v>
      </c>
      <c r="AI1666">
        <v>0</v>
      </c>
      <c r="AJ1666">
        <v>0</v>
      </c>
      <c r="AK1666">
        <v>0</v>
      </c>
      <c r="AL1666">
        <v>0</v>
      </c>
      <c r="AM1666">
        <v>0</v>
      </c>
      <c r="AN1666">
        <v>0</v>
      </c>
      <c r="AO1666" t="s">
        <v>2965</v>
      </c>
      <c r="AP1666" t="s">
        <v>4360</v>
      </c>
      <c r="AQ1666" t="s">
        <v>4360</v>
      </c>
      <c r="AR1666" t="s">
        <v>7582</v>
      </c>
      <c r="AS1666" t="s">
        <v>7606</v>
      </c>
    </row>
    <row r="1667" spans="5:45" ht="33">
      <c r="E1667" s="1403" t="str">
        <f t="shared" si="95"/>
        <v>A05ZZ200 Cladding Work - Sandwich Panel</v>
      </c>
      <c r="F1667" s="1403" t="str">
        <f t="shared" si="96"/>
        <v>A05ZZ200-00019 Cladding Work - Sandwich Panel Corrugated Galvanized Steel Sheet Sandwich Panel, Fire Protective Rating: 2-hrs   Mineral Wool (Rock Wool) for Wall w/ Accessories, Flashing  100mm≤THK&lt;150mm</v>
      </c>
      <c r="G1667" s="1404" t="str" cm="1">
        <f t="array" ref="G1667:H1667">_xlfn.TEXTSPLIT(I1667,"-")</f>
        <v>A05ZZ200</v>
      </c>
      <c r="H1667" s="1404" t="str">
        <v>00019</v>
      </c>
      <c r="I1667" t="s">
        <v>7607</v>
      </c>
      <c r="J1667" t="s">
        <v>4288</v>
      </c>
      <c r="K1667" t="s">
        <v>7559</v>
      </c>
      <c r="L1667" t="s">
        <v>7560</v>
      </c>
      <c r="M1667" t="s">
        <v>4291</v>
      </c>
      <c r="N1667" t="s">
        <v>4292</v>
      </c>
      <c r="O1667" t="s">
        <v>7577</v>
      </c>
      <c r="P1667" t="s">
        <v>7578</v>
      </c>
      <c r="Q1667" t="s">
        <v>7604</v>
      </c>
      <c r="R1667" t="s">
        <v>7605</v>
      </c>
      <c r="S1667" t="s">
        <v>2965</v>
      </c>
      <c r="T1667">
        <v>0</v>
      </c>
      <c r="U1667" t="s">
        <v>2965</v>
      </c>
      <c r="V1667">
        <v>0</v>
      </c>
      <c r="W1667" t="s">
        <v>4311</v>
      </c>
      <c r="X1667" t="s">
        <v>5750</v>
      </c>
      <c r="Y1667" t="s">
        <v>4302</v>
      </c>
      <c r="Z1667" t="s">
        <v>6840</v>
      </c>
      <c r="AA1667" t="s">
        <v>4955</v>
      </c>
      <c r="AB1667" t="s">
        <v>7565</v>
      </c>
      <c r="AC1667" t="s">
        <v>2965</v>
      </c>
      <c r="AD1667">
        <v>0</v>
      </c>
      <c r="AE1667" t="s">
        <v>4423</v>
      </c>
      <c r="AF1667" t="s">
        <v>7586</v>
      </c>
      <c r="AG1667">
        <v>0</v>
      </c>
      <c r="AH1667" t="s">
        <v>2860</v>
      </c>
      <c r="AI1667">
        <v>0</v>
      </c>
      <c r="AJ1667">
        <v>0</v>
      </c>
      <c r="AK1667">
        <v>0</v>
      </c>
      <c r="AL1667">
        <v>0</v>
      </c>
      <c r="AM1667">
        <v>0</v>
      </c>
      <c r="AN1667">
        <v>0</v>
      </c>
      <c r="AO1667" t="s">
        <v>2965</v>
      </c>
      <c r="AP1667" t="s">
        <v>4360</v>
      </c>
      <c r="AQ1667" t="s">
        <v>4360</v>
      </c>
      <c r="AR1667" t="s">
        <v>7582</v>
      </c>
      <c r="AS1667" t="s">
        <v>7607</v>
      </c>
    </row>
    <row r="1668" spans="5:45" ht="33">
      <c r="E1668" s="1403" t="str">
        <f t="shared" si="95"/>
        <v>A05ZZ200 Cladding Work - Sandwich Panel</v>
      </c>
      <c r="F1668" s="1403" t="str">
        <f t="shared" si="96"/>
        <v>A05ZZ200-00020 Cladding Work - Sandwich Panel Corrugated Galvanized Steel Sheet Sandwich Panel, Fire Protective Rating: 2-hrs   Mineral Wool (Rock Wool) for Wall w/ Accessories, Flashing  150mm≤THK</v>
      </c>
      <c r="G1668" s="1404" t="str" cm="1">
        <f t="array" ref="G1668:H1668">_xlfn.TEXTSPLIT(I1668,"-")</f>
        <v>A05ZZ200</v>
      </c>
      <c r="H1668" s="1404" t="str">
        <v>00020</v>
      </c>
      <c r="I1668" t="s">
        <v>7608</v>
      </c>
      <c r="J1668" t="s">
        <v>4288</v>
      </c>
      <c r="K1668" t="s">
        <v>7559</v>
      </c>
      <c r="L1668" t="s">
        <v>7560</v>
      </c>
      <c r="M1668" t="s">
        <v>4291</v>
      </c>
      <c r="N1668" t="s">
        <v>4292</v>
      </c>
      <c r="O1668" t="s">
        <v>7577</v>
      </c>
      <c r="P1668" t="s">
        <v>7578</v>
      </c>
      <c r="Q1668" t="s">
        <v>7604</v>
      </c>
      <c r="R1668" t="s">
        <v>7605</v>
      </c>
      <c r="S1668" t="s">
        <v>2965</v>
      </c>
      <c r="T1668">
        <v>0</v>
      </c>
      <c r="U1668" t="s">
        <v>2965</v>
      </c>
      <c r="V1668">
        <v>0</v>
      </c>
      <c r="W1668" t="s">
        <v>4311</v>
      </c>
      <c r="X1668" t="s">
        <v>5750</v>
      </c>
      <c r="Y1668" t="s">
        <v>4302</v>
      </c>
      <c r="Z1668" t="s">
        <v>6840</v>
      </c>
      <c r="AA1668" t="s">
        <v>4955</v>
      </c>
      <c r="AB1668" t="s">
        <v>7565</v>
      </c>
      <c r="AC1668" t="s">
        <v>2965</v>
      </c>
      <c r="AD1668">
        <v>0</v>
      </c>
      <c r="AE1668" t="s">
        <v>5208</v>
      </c>
      <c r="AF1668" t="s">
        <v>7588</v>
      </c>
      <c r="AG1668">
        <v>0</v>
      </c>
      <c r="AH1668" t="s">
        <v>2860</v>
      </c>
      <c r="AI1668">
        <v>0</v>
      </c>
      <c r="AJ1668">
        <v>0</v>
      </c>
      <c r="AK1668">
        <v>0</v>
      </c>
      <c r="AL1668">
        <v>0</v>
      </c>
      <c r="AM1668">
        <v>0</v>
      </c>
      <c r="AN1668">
        <v>0</v>
      </c>
      <c r="AO1668" t="s">
        <v>2965</v>
      </c>
      <c r="AP1668" t="s">
        <v>4360</v>
      </c>
      <c r="AQ1668" t="s">
        <v>4360</v>
      </c>
      <c r="AR1668" t="s">
        <v>7582</v>
      </c>
      <c r="AS1668" t="s">
        <v>7608</v>
      </c>
    </row>
    <row r="1669" spans="5:45" ht="33">
      <c r="E1669" s="1403" t="str">
        <f t="shared" si="95"/>
        <v>A05ZZ200 Cladding Work - Sandwich Panel</v>
      </c>
      <c r="F1669" s="1403" t="str">
        <f t="shared" si="96"/>
        <v>A05ZZ200-00021 Cladding Work - Sandwich Panel Corrugated Galvanized Steel Sheet Sandwich Panel, Fire Protective Rating: 2-hrs   Mineral Wool (Rock Wool) for Roof w/ Accessories, Flashing  50mm≤THK&lt;70mm</v>
      </c>
      <c r="G1669" s="1404" t="str" cm="1">
        <f t="array" ref="G1669:H1669">_xlfn.TEXTSPLIT(I1669,"-")</f>
        <v>A05ZZ200</v>
      </c>
      <c r="H1669" s="1404" t="str">
        <v>00021</v>
      </c>
      <c r="I1669" t="s">
        <v>7609</v>
      </c>
      <c r="J1669" t="s">
        <v>4288</v>
      </c>
      <c r="K1669" t="s">
        <v>7559</v>
      </c>
      <c r="L1669" t="s">
        <v>7560</v>
      </c>
      <c r="M1669" t="s">
        <v>4291</v>
      </c>
      <c r="N1669" t="s">
        <v>4292</v>
      </c>
      <c r="O1669" t="s">
        <v>7577</v>
      </c>
      <c r="P1669" t="s">
        <v>7578</v>
      </c>
      <c r="Q1669" t="s">
        <v>7604</v>
      </c>
      <c r="R1669" t="s">
        <v>7605</v>
      </c>
      <c r="S1669" t="s">
        <v>2965</v>
      </c>
      <c r="T1669">
        <v>0</v>
      </c>
      <c r="U1669" t="s">
        <v>2965</v>
      </c>
      <c r="V1669">
        <v>0</v>
      </c>
      <c r="W1669" t="s">
        <v>4311</v>
      </c>
      <c r="X1669" t="s">
        <v>5750</v>
      </c>
      <c r="Y1669" t="s">
        <v>5032</v>
      </c>
      <c r="Z1669" t="s">
        <v>7334</v>
      </c>
      <c r="AA1669" t="s">
        <v>4955</v>
      </c>
      <c r="AB1669" t="s">
        <v>7565</v>
      </c>
      <c r="AC1669" t="s">
        <v>2965</v>
      </c>
      <c r="AD1669">
        <v>0</v>
      </c>
      <c r="AE1669" t="s">
        <v>5179</v>
      </c>
      <c r="AF1669" t="s">
        <v>7581</v>
      </c>
      <c r="AG1669">
        <v>0</v>
      </c>
      <c r="AH1669" t="s">
        <v>2860</v>
      </c>
      <c r="AI1669">
        <v>0</v>
      </c>
      <c r="AJ1669">
        <v>0</v>
      </c>
      <c r="AK1669">
        <v>0</v>
      </c>
      <c r="AL1669">
        <v>0</v>
      </c>
      <c r="AM1669">
        <v>0</v>
      </c>
      <c r="AN1669">
        <v>0</v>
      </c>
      <c r="AO1669" t="s">
        <v>2965</v>
      </c>
      <c r="AP1669" t="s">
        <v>4360</v>
      </c>
      <c r="AQ1669" t="s">
        <v>4360</v>
      </c>
      <c r="AR1669" t="s">
        <v>7582</v>
      </c>
      <c r="AS1669" t="s">
        <v>7609</v>
      </c>
    </row>
    <row r="1670" spans="5:45" ht="33">
      <c r="E1670" s="1403" t="str">
        <f t="shared" si="95"/>
        <v>A05ZZ200 Cladding Work - Sandwich Panel</v>
      </c>
      <c r="F1670" s="1403" t="str">
        <f t="shared" si="96"/>
        <v>A05ZZ200-00022 Cladding Work - Sandwich Panel Corrugated Galvanized Steel Sheet Sandwich Panel, Fire Protective Rating: 2-hrs   Mineral Wool (Rock Wool) for Roof w/ Accessories, Flashing  70mm≤THK&lt;100mm</v>
      </c>
      <c r="G1670" s="1404" t="str" cm="1">
        <f t="array" ref="G1670:H1670">_xlfn.TEXTSPLIT(I1670,"-")</f>
        <v>A05ZZ200</v>
      </c>
      <c r="H1670" s="1404" t="str">
        <v>00022</v>
      </c>
      <c r="I1670" t="s">
        <v>7610</v>
      </c>
      <c r="J1670" t="s">
        <v>4288</v>
      </c>
      <c r="K1670" t="s">
        <v>7559</v>
      </c>
      <c r="L1670" t="s">
        <v>7560</v>
      </c>
      <c r="M1670" t="s">
        <v>4291</v>
      </c>
      <c r="N1670" t="s">
        <v>4292</v>
      </c>
      <c r="O1670" t="s">
        <v>7577</v>
      </c>
      <c r="P1670" t="s">
        <v>7578</v>
      </c>
      <c r="Q1670" t="s">
        <v>7604</v>
      </c>
      <c r="R1670" t="s">
        <v>7605</v>
      </c>
      <c r="S1670" t="s">
        <v>2965</v>
      </c>
      <c r="T1670">
        <v>0</v>
      </c>
      <c r="U1670" t="s">
        <v>2965</v>
      </c>
      <c r="V1670">
        <v>0</v>
      </c>
      <c r="W1670" t="s">
        <v>4311</v>
      </c>
      <c r="X1670" t="s">
        <v>5750</v>
      </c>
      <c r="Y1670" t="s">
        <v>5032</v>
      </c>
      <c r="Z1670" t="s">
        <v>7334</v>
      </c>
      <c r="AA1670" t="s">
        <v>4955</v>
      </c>
      <c r="AB1670" t="s">
        <v>7565</v>
      </c>
      <c r="AC1670" t="s">
        <v>2965</v>
      </c>
      <c r="AD1670">
        <v>0</v>
      </c>
      <c r="AE1670" t="s">
        <v>5192</v>
      </c>
      <c r="AF1670" t="s">
        <v>7584</v>
      </c>
      <c r="AG1670">
        <v>0</v>
      </c>
      <c r="AH1670" t="s">
        <v>2860</v>
      </c>
      <c r="AI1670">
        <v>0</v>
      </c>
      <c r="AJ1670">
        <v>0</v>
      </c>
      <c r="AK1670">
        <v>0</v>
      </c>
      <c r="AL1670">
        <v>0</v>
      </c>
      <c r="AM1670">
        <v>0</v>
      </c>
      <c r="AN1670">
        <v>0</v>
      </c>
      <c r="AO1670" t="s">
        <v>2965</v>
      </c>
      <c r="AP1670" t="s">
        <v>4360</v>
      </c>
      <c r="AQ1670" t="s">
        <v>4360</v>
      </c>
      <c r="AR1670" t="s">
        <v>7582</v>
      </c>
      <c r="AS1670" t="s">
        <v>7610</v>
      </c>
    </row>
    <row r="1671" spans="5:45" ht="33">
      <c r="E1671" s="1403" t="str">
        <f t="shared" si="95"/>
        <v>A05ZZ200 Cladding Work - Sandwich Panel</v>
      </c>
      <c r="F1671" s="1403" t="str">
        <f t="shared" si="96"/>
        <v>A05ZZ200-00023 Cladding Work - Sandwich Panel Corrugated Galvanized Steel Sheet Sandwich Panel, Fire Protective Rating: 2-hrs   Mineral Wool (Rock Wool) for Roof w/ Accessories, Flashing  100mm≤THK&lt;150mm</v>
      </c>
      <c r="G1671" s="1404" t="str" cm="1">
        <f t="array" ref="G1671:H1671">_xlfn.TEXTSPLIT(I1671,"-")</f>
        <v>A05ZZ200</v>
      </c>
      <c r="H1671" s="1404" t="str">
        <v>00023</v>
      </c>
      <c r="I1671" t="s">
        <v>7611</v>
      </c>
      <c r="J1671" t="s">
        <v>4288</v>
      </c>
      <c r="K1671" t="s">
        <v>7559</v>
      </c>
      <c r="L1671" t="s">
        <v>7560</v>
      </c>
      <c r="M1671" t="s">
        <v>4291</v>
      </c>
      <c r="N1671" t="s">
        <v>4292</v>
      </c>
      <c r="O1671" t="s">
        <v>7577</v>
      </c>
      <c r="P1671" t="s">
        <v>7578</v>
      </c>
      <c r="Q1671" t="s">
        <v>7604</v>
      </c>
      <c r="R1671" t="s">
        <v>7605</v>
      </c>
      <c r="S1671" t="s">
        <v>2965</v>
      </c>
      <c r="T1671">
        <v>0</v>
      </c>
      <c r="U1671" t="s">
        <v>2965</v>
      </c>
      <c r="V1671">
        <v>0</v>
      </c>
      <c r="W1671" t="s">
        <v>4311</v>
      </c>
      <c r="X1671" t="s">
        <v>5750</v>
      </c>
      <c r="Y1671" t="s">
        <v>5032</v>
      </c>
      <c r="Z1671" t="s">
        <v>7334</v>
      </c>
      <c r="AA1671" t="s">
        <v>4955</v>
      </c>
      <c r="AB1671" t="s">
        <v>7565</v>
      </c>
      <c r="AC1671" t="s">
        <v>2965</v>
      </c>
      <c r="AD1671">
        <v>0</v>
      </c>
      <c r="AE1671" t="s">
        <v>4423</v>
      </c>
      <c r="AF1671" t="s">
        <v>7586</v>
      </c>
      <c r="AG1671">
        <v>0</v>
      </c>
      <c r="AH1671" t="s">
        <v>2860</v>
      </c>
      <c r="AI1671">
        <v>0</v>
      </c>
      <c r="AJ1671">
        <v>0</v>
      </c>
      <c r="AK1671">
        <v>0</v>
      </c>
      <c r="AL1671">
        <v>0</v>
      </c>
      <c r="AM1671">
        <v>0</v>
      </c>
      <c r="AN1671">
        <v>0</v>
      </c>
      <c r="AO1671" t="s">
        <v>2965</v>
      </c>
      <c r="AP1671" t="s">
        <v>4360</v>
      </c>
      <c r="AQ1671" t="s">
        <v>4360</v>
      </c>
      <c r="AR1671" t="s">
        <v>7582</v>
      </c>
      <c r="AS1671" t="s">
        <v>7611</v>
      </c>
    </row>
    <row r="1672" spans="5:45" ht="33">
      <c r="E1672" s="1403" t="str">
        <f t="shared" ref="E1672:E1735" si="97">G1672&amp;" "&amp;L1672&amp;" "&amp;N1672&amp;" "&amp;P1672</f>
        <v>A05ZZ200 Cladding Work - Sandwich Panel</v>
      </c>
      <c r="F1672" s="1403" t="str">
        <f t="shared" si="96"/>
        <v>A05ZZ200-00024 Cladding Work - Sandwich Panel Corrugated Galvanized Steel Sheet Sandwich Panel, Fire Protective Rating: 2-hrs   Mineral Wool (Rock Wool) for Roof w/ Accessories, Flashing  150mm≤THK</v>
      </c>
      <c r="G1672" s="1404" t="str" cm="1">
        <f t="array" ref="G1672:H1672">_xlfn.TEXTSPLIT(I1672,"-")</f>
        <v>A05ZZ200</v>
      </c>
      <c r="H1672" s="1404" t="str">
        <v>00024</v>
      </c>
      <c r="I1672" t="s">
        <v>7612</v>
      </c>
      <c r="J1672" t="s">
        <v>4288</v>
      </c>
      <c r="K1672" t="s">
        <v>7559</v>
      </c>
      <c r="L1672" t="s">
        <v>7560</v>
      </c>
      <c r="M1672" t="s">
        <v>4291</v>
      </c>
      <c r="N1672" t="s">
        <v>4292</v>
      </c>
      <c r="O1672" t="s">
        <v>7577</v>
      </c>
      <c r="P1672" t="s">
        <v>7578</v>
      </c>
      <c r="Q1672" t="s">
        <v>7604</v>
      </c>
      <c r="R1672" t="s">
        <v>7605</v>
      </c>
      <c r="S1672" t="s">
        <v>2965</v>
      </c>
      <c r="T1672">
        <v>0</v>
      </c>
      <c r="U1672" t="s">
        <v>2965</v>
      </c>
      <c r="V1672">
        <v>0</v>
      </c>
      <c r="W1672" t="s">
        <v>4311</v>
      </c>
      <c r="X1672" t="s">
        <v>5750</v>
      </c>
      <c r="Y1672" t="s">
        <v>5032</v>
      </c>
      <c r="Z1672" t="s">
        <v>7334</v>
      </c>
      <c r="AA1672" t="s">
        <v>4955</v>
      </c>
      <c r="AB1672" t="s">
        <v>7565</v>
      </c>
      <c r="AC1672" t="s">
        <v>2965</v>
      </c>
      <c r="AD1672">
        <v>0</v>
      </c>
      <c r="AE1672" t="s">
        <v>5208</v>
      </c>
      <c r="AF1672" t="s">
        <v>7588</v>
      </c>
      <c r="AG1672">
        <v>0</v>
      </c>
      <c r="AH1672" t="s">
        <v>2860</v>
      </c>
      <c r="AI1672">
        <v>0</v>
      </c>
      <c r="AJ1672">
        <v>0</v>
      </c>
      <c r="AK1672">
        <v>0</v>
      </c>
      <c r="AL1672">
        <v>0</v>
      </c>
      <c r="AM1672">
        <v>0</v>
      </c>
      <c r="AN1672">
        <v>0</v>
      </c>
      <c r="AO1672" t="s">
        <v>2965</v>
      </c>
      <c r="AP1672" t="s">
        <v>4360</v>
      </c>
      <c r="AQ1672" t="s">
        <v>4360</v>
      </c>
      <c r="AR1672" t="s">
        <v>7582</v>
      </c>
      <c r="AS1672" t="s">
        <v>7612</v>
      </c>
    </row>
    <row r="1673" spans="5:45" ht="33">
      <c r="E1673" s="1403" t="str">
        <f t="shared" si="97"/>
        <v>A05ZZ200 Cladding Work - Sandwich Panel</v>
      </c>
      <c r="F1673" s="1403" t="str">
        <f t="shared" ref="F1673:F1736" si="98">IF(I1673=0,"",I1673)&amp;" "&amp;IF(L1673=0,"",L1673)&amp;" "&amp;IF(N1673=0,"",N1673)&amp;" "&amp;IF(P1673=0,"",P1673)&amp;" "&amp;IF(R1673=0,"",R1673)&amp;" "&amp;IF(T1673=0,"",T1673)&amp;" "&amp;IF(V1673=0,"",V1673)&amp;" "&amp;IF(X1673=0,"",X1673)&amp;" "&amp;IF(Z1673=0,"",Z1673)&amp;" "&amp;IF(AB1673=0,"",AB1673)&amp;" "&amp;IF(AD1673=0,"",AD1673)&amp;" "&amp;IF(AF1673=0,"",AF1673)</f>
        <v>A05ZZ200-00025 Cladding Work - Sandwich Panel Corrugated Galvanized Steel Sheet Sandwich Panel, Fire Protective Rating: N/A   Glass Wool (Fiberglass) for Wall w/ Accessories, Flashing  50mm≤THK&lt;70mm</v>
      </c>
      <c r="G1673" s="1404" t="str" cm="1">
        <f t="array" ref="G1673:H1673">_xlfn.TEXTSPLIT(I1673,"-")</f>
        <v>A05ZZ200</v>
      </c>
      <c r="H1673" s="1404" t="str">
        <v>00025</v>
      </c>
      <c r="I1673" t="s">
        <v>7613</v>
      </c>
      <c r="J1673" t="s">
        <v>4288</v>
      </c>
      <c r="K1673" t="s">
        <v>7559</v>
      </c>
      <c r="L1673" t="s">
        <v>7560</v>
      </c>
      <c r="M1673" t="s">
        <v>4291</v>
      </c>
      <c r="N1673" t="s">
        <v>4292</v>
      </c>
      <c r="O1673" t="s">
        <v>7577</v>
      </c>
      <c r="P1673" t="s">
        <v>7578</v>
      </c>
      <c r="Q1673" t="s">
        <v>7579</v>
      </c>
      <c r="R1673" t="s">
        <v>7580</v>
      </c>
      <c r="S1673" t="s">
        <v>2965</v>
      </c>
      <c r="T1673">
        <v>0</v>
      </c>
      <c r="U1673" t="s">
        <v>2965</v>
      </c>
      <c r="V1673">
        <v>0</v>
      </c>
      <c r="W1673" t="s">
        <v>4318</v>
      </c>
      <c r="X1673" t="s">
        <v>5757</v>
      </c>
      <c r="Y1673" t="s">
        <v>4302</v>
      </c>
      <c r="Z1673" t="s">
        <v>6840</v>
      </c>
      <c r="AA1673" t="s">
        <v>4955</v>
      </c>
      <c r="AB1673" t="s">
        <v>7565</v>
      </c>
      <c r="AC1673" t="s">
        <v>2965</v>
      </c>
      <c r="AD1673">
        <v>0</v>
      </c>
      <c r="AE1673" t="s">
        <v>5179</v>
      </c>
      <c r="AF1673" t="s">
        <v>7581</v>
      </c>
      <c r="AG1673">
        <v>0</v>
      </c>
      <c r="AH1673" t="s">
        <v>2860</v>
      </c>
      <c r="AI1673">
        <v>0</v>
      </c>
      <c r="AJ1673">
        <v>0</v>
      </c>
      <c r="AK1673">
        <v>0</v>
      </c>
      <c r="AL1673">
        <v>0</v>
      </c>
      <c r="AM1673">
        <v>0</v>
      </c>
      <c r="AN1673">
        <v>0</v>
      </c>
      <c r="AO1673" t="s">
        <v>2965</v>
      </c>
      <c r="AP1673" t="s">
        <v>4360</v>
      </c>
      <c r="AQ1673" t="s">
        <v>4360</v>
      </c>
      <c r="AR1673" t="s">
        <v>7582</v>
      </c>
      <c r="AS1673" t="s">
        <v>7613</v>
      </c>
    </row>
    <row r="1674" spans="5:45" ht="33">
      <c r="E1674" s="1403" t="str">
        <f t="shared" si="97"/>
        <v>A05ZZ200 Cladding Work - Sandwich Panel</v>
      </c>
      <c r="F1674" s="1403" t="str">
        <f t="shared" si="98"/>
        <v>A05ZZ200-00026 Cladding Work - Sandwich Panel Corrugated Galvanized Steel Sheet Sandwich Panel, Fire Protective Rating: N/A   Glass Wool (Fiberglass) for Wall w/ Accessories, Flashing  70mm≤THK&lt;100mm</v>
      </c>
      <c r="G1674" s="1404" t="str" cm="1">
        <f t="array" ref="G1674:H1674">_xlfn.TEXTSPLIT(I1674,"-")</f>
        <v>A05ZZ200</v>
      </c>
      <c r="H1674" s="1404" t="str">
        <v>00026</v>
      </c>
      <c r="I1674" t="s">
        <v>7614</v>
      </c>
      <c r="J1674" t="s">
        <v>4288</v>
      </c>
      <c r="K1674" t="s">
        <v>7559</v>
      </c>
      <c r="L1674" t="s">
        <v>7560</v>
      </c>
      <c r="M1674" t="s">
        <v>4291</v>
      </c>
      <c r="N1674" t="s">
        <v>4292</v>
      </c>
      <c r="O1674" t="s">
        <v>7577</v>
      </c>
      <c r="P1674" t="s">
        <v>7578</v>
      </c>
      <c r="Q1674" t="s">
        <v>7579</v>
      </c>
      <c r="R1674" t="s">
        <v>7580</v>
      </c>
      <c r="S1674" t="s">
        <v>2965</v>
      </c>
      <c r="T1674">
        <v>0</v>
      </c>
      <c r="U1674" t="s">
        <v>2965</v>
      </c>
      <c r="V1674">
        <v>0</v>
      </c>
      <c r="W1674" t="s">
        <v>4318</v>
      </c>
      <c r="X1674" t="s">
        <v>5757</v>
      </c>
      <c r="Y1674" t="s">
        <v>4302</v>
      </c>
      <c r="Z1674" t="s">
        <v>6840</v>
      </c>
      <c r="AA1674" t="s">
        <v>4955</v>
      </c>
      <c r="AB1674" t="s">
        <v>7565</v>
      </c>
      <c r="AC1674" t="s">
        <v>2965</v>
      </c>
      <c r="AD1674">
        <v>0</v>
      </c>
      <c r="AE1674" t="s">
        <v>5192</v>
      </c>
      <c r="AF1674" t="s">
        <v>7584</v>
      </c>
      <c r="AG1674">
        <v>0</v>
      </c>
      <c r="AH1674" t="s">
        <v>2860</v>
      </c>
      <c r="AI1674">
        <v>0</v>
      </c>
      <c r="AJ1674">
        <v>0</v>
      </c>
      <c r="AK1674">
        <v>0</v>
      </c>
      <c r="AL1674">
        <v>0</v>
      </c>
      <c r="AM1674">
        <v>0</v>
      </c>
      <c r="AN1674">
        <v>0</v>
      </c>
      <c r="AO1674" t="s">
        <v>2965</v>
      </c>
      <c r="AP1674" t="s">
        <v>4360</v>
      </c>
      <c r="AQ1674" t="s">
        <v>4360</v>
      </c>
      <c r="AR1674" t="s">
        <v>7582</v>
      </c>
      <c r="AS1674" t="s">
        <v>7614</v>
      </c>
    </row>
    <row r="1675" spans="5:45" ht="33">
      <c r="E1675" s="1403" t="str">
        <f t="shared" si="97"/>
        <v>A05ZZ200 Cladding Work - Sandwich Panel</v>
      </c>
      <c r="F1675" s="1403" t="str">
        <f t="shared" si="98"/>
        <v>A05ZZ200-00027 Cladding Work - Sandwich Panel Corrugated Galvanized Steel Sheet Sandwich Panel, Fire Protective Rating: N/A   Glass Wool (Fiberglass) for Wall w/ Accessories, Flashing  100mm≤THK&lt;150mm</v>
      </c>
      <c r="G1675" s="1404" t="str" cm="1">
        <f t="array" ref="G1675:H1675">_xlfn.TEXTSPLIT(I1675,"-")</f>
        <v>A05ZZ200</v>
      </c>
      <c r="H1675" s="1404" t="str">
        <v>00027</v>
      </c>
      <c r="I1675" t="s">
        <v>7615</v>
      </c>
      <c r="J1675" t="s">
        <v>4288</v>
      </c>
      <c r="K1675" t="s">
        <v>7559</v>
      </c>
      <c r="L1675" t="s">
        <v>7560</v>
      </c>
      <c r="M1675" t="s">
        <v>4291</v>
      </c>
      <c r="N1675" t="s">
        <v>4292</v>
      </c>
      <c r="O1675" t="s">
        <v>7577</v>
      </c>
      <c r="P1675" t="s">
        <v>7578</v>
      </c>
      <c r="Q1675" t="s">
        <v>7579</v>
      </c>
      <c r="R1675" t="s">
        <v>7580</v>
      </c>
      <c r="S1675" t="s">
        <v>2965</v>
      </c>
      <c r="T1675">
        <v>0</v>
      </c>
      <c r="U1675" t="s">
        <v>2965</v>
      </c>
      <c r="V1675">
        <v>0</v>
      </c>
      <c r="W1675" t="s">
        <v>4318</v>
      </c>
      <c r="X1675" t="s">
        <v>5757</v>
      </c>
      <c r="Y1675" t="s">
        <v>4302</v>
      </c>
      <c r="Z1675" t="s">
        <v>6840</v>
      </c>
      <c r="AA1675" t="s">
        <v>4955</v>
      </c>
      <c r="AB1675" t="s">
        <v>7565</v>
      </c>
      <c r="AC1675" t="s">
        <v>2965</v>
      </c>
      <c r="AD1675">
        <v>0</v>
      </c>
      <c r="AE1675" t="s">
        <v>4423</v>
      </c>
      <c r="AF1675" t="s">
        <v>7586</v>
      </c>
      <c r="AG1675">
        <v>0</v>
      </c>
      <c r="AH1675" t="s">
        <v>2860</v>
      </c>
      <c r="AI1675">
        <v>0</v>
      </c>
      <c r="AJ1675">
        <v>0</v>
      </c>
      <c r="AK1675">
        <v>0</v>
      </c>
      <c r="AL1675">
        <v>0</v>
      </c>
      <c r="AM1675">
        <v>0</v>
      </c>
      <c r="AN1675">
        <v>0</v>
      </c>
      <c r="AO1675" t="s">
        <v>2965</v>
      </c>
      <c r="AP1675" t="s">
        <v>4360</v>
      </c>
      <c r="AQ1675" t="s">
        <v>4360</v>
      </c>
      <c r="AR1675" t="s">
        <v>7582</v>
      </c>
      <c r="AS1675" t="s">
        <v>7615</v>
      </c>
    </row>
    <row r="1676" spans="5:45" ht="33">
      <c r="E1676" s="1403" t="str">
        <f t="shared" si="97"/>
        <v>A05ZZ200 Cladding Work - Sandwich Panel</v>
      </c>
      <c r="F1676" s="1403" t="str">
        <f t="shared" si="98"/>
        <v>A05ZZ200-00028 Cladding Work - Sandwich Panel Corrugated Galvanized Steel Sheet Sandwich Panel, Fire Protective Rating: N/A   Glass Wool (Fiberglass) for Wall w/ Accessories, Flashing  150mm≤THK</v>
      </c>
      <c r="G1676" s="1404" t="str" cm="1">
        <f t="array" ref="G1676:H1676">_xlfn.TEXTSPLIT(I1676,"-")</f>
        <v>A05ZZ200</v>
      </c>
      <c r="H1676" s="1404" t="str">
        <v>00028</v>
      </c>
      <c r="I1676" t="s">
        <v>7616</v>
      </c>
      <c r="J1676" t="s">
        <v>4288</v>
      </c>
      <c r="K1676" t="s">
        <v>7559</v>
      </c>
      <c r="L1676" t="s">
        <v>7560</v>
      </c>
      <c r="M1676" t="s">
        <v>4291</v>
      </c>
      <c r="N1676" t="s">
        <v>4292</v>
      </c>
      <c r="O1676" t="s">
        <v>7577</v>
      </c>
      <c r="P1676" t="s">
        <v>7578</v>
      </c>
      <c r="Q1676" t="s">
        <v>7579</v>
      </c>
      <c r="R1676" t="s">
        <v>7580</v>
      </c>
      <c r="S1676" t="s">
        <v>2965</v>
      </c>
      <c r="T1676">
        <v>0</v>
      </c>
      <c r="U1676" t="s">
        <v>2965</v>
      </c>
      <c r="V1676">
        <v>0</v>
      </c>
      <c r="W1676" t="s">
        <v>4318</v>
      </c>
      <c r="X1676" t="s">
        <v>5757</v>
      </c>
      <c r="Y1676" t="s">
        <v>4302</v>
      </c>
      <c r="Z1676" t="s">
        <v>6840</v>
      </c>
      <c r="AA1676" t="s">
        <v>4955</v>
      </c>
      <c r="AB1676" t="s">
        <v>7565</v>
      </c>
      <c r="AC1676" t="s">
        <v>2965</v>
      </c>
      <c r="AD1676">
        <v>0</v>
      </c>
      <c r="AE1676" t="s">
        <v>5208</v>
      </c>
      <c r="AF1676" t="s">
        <v>7588</v>
      </c>
      <c r="AG1676">
        <v>0</v>
      </c>
      <c r="AH1676" t="s">
        <v>2860</v>
      </c>
      <c r="AI1676">
        <v>0</v>
      </c>
      <c r="AJ1676">
        <v>0</v>
      </c>
      <c r="AK1676">
        <v>0</v>
      </c>
      <c r="AL1676">
        <v>0</v>
      </c>
      <c r="AM1676">
        <v>0</v>
      </c>
      <c r="AN1676">
        <v>0</v>
      </c>
      <c r="AO1676" t="s">
        <v>2965</v>
      </c>
      <c r="AP1676" t="s">
        <v>4360</v>
      </c>
      <c r="AQ1676" t="s">
        <v>4360</v>
      </c>
      <c r="AR1676" t="s">
        <v>7582</v>
      </c>
      <c r="AS1676" t="s">
        <v>7616</v>
      </c>
    </row>
    <row r="1677" spans="5:45" ht="33">
      <c r="E1677" s="1403" t="str">
        <f t="shared" si="97"/>
        <v>A05ZZ200 Cladding Work - Sandwich Panel</v>
      </c>
      <c r="F1677" s="1403" t="str">
        <f t="shared" si="98"/>
        <v>A05ZZ200-00029 Cladding Work - Sandwich Panel Corrugated Galvanized Steel Sheet Sandwich Panel, Fire Protective Rating: N/A   Glass Wool (Fiberglass) for Roof w/ Accessories, Flashing  50mm≤THK&lt;70mm</v>
      </c>
      <c r="G1677" s="1404" t="str" cm="1">
        <f t="array" ref="G1677:H1677">_xlfn.TEXTSPLIT(I1677,"-")</f>
        <v>A05ZZ200</v>
      </c>
      <c r="H1677" s="1404" t="str">
        <v>00029</v>
      </c>
      <c r="I1677" t="s">
        <v>7617</v>
      </c>
      <c r="J1677" t="s">
        <v>4288</v>
      </c>
      <c r="K1677" t="s">
        <v>7559</v>
      </c>
      <c r="L1677" t="s">
        <v>7560</v>
      </c>
      <c r="M1677" t="s">
        <v>4291</v>
      </c>
      <c r="N1677" t="s">
        <v>4292</v>
      </c>
      <c r="O1677" t="s">
        <v>7577</v>
      </c>
      <c r="P1677" t="s">
        <v>7578</v>
      </c>
      <c r="Q1677" t="s">
        <v>7579</v>
      </c>
      <c r="R1677" t="s">
        <v>7580</v>
      </c>
      <c r="S1677" t="s">
        <v>2965</v>
      </c>
      <c r="T1677">
        <v>0</v>
      </c>
      <c r="U1677" t="s">
        <v>2965</v>
      </c>
      <c r="V1677">
        <v>0</v>
      </c>
      <c r="W1677" t="s">
        <v>4318</v>
      </c>
      <c r="X1677" t="s">
        <v>5757</v>
      </c>
      <c r="Y1677" t="s">
        <v>5032</v>
      </c>
      <c r="Z1677" t="s">
        <v>7334</v>
      </c>
      <c r="AA1677" t="s">
        <v>4955</v>
      </c>
      <c r="AB1677" t="s">
        <v>7565</v>
      </c>
      <c r="AC1677" t="s">
        <v>2965</v>
      </c>
      <c r="AD1677">
        <v>0</v>
      </c>
      <c r="AE1677" t="s">
        <v>5179</v>
      </c>
      <c r="AF1677" t="s">
        <v>7581</v>
      </c>
      <c r="AG1677">
        <v>0</v>
      </c>
      <c r="AH1677" t="s">
        <v>2860</v>
      </c>
      <c r="AI1677">
        <v>0</v>
      </c>
      <c r="AJ1677">
        <v>0</v>
      </c>
      <c r="AK1677">
        <v>0</v>
      </c>
      <c r="AL1677">
        <v>0</v>
      </c>
      <c r="AM1677">
        <v>0</v>
      </c>
      <c r="AN1677">
        <v>0</v>
      </c>
      <c r="AO1677" t="s">
        <v>2965</v>
      </c>
      <c r="AP1677" t="s">
        <v>4360</v>
      </c>
      <c r="AQ1677" t="s">
        <v>4360</v>
      </c>
      <c r="AR1677" t="s">
        <v>7582</v>
      </c>
      <c r="AS1677" t="s">
        <v>7617</v>
      </c>
    </row>
    <row r="1678" spans="5:45" ht="33">
      <c r="E1678" s="1403" t="str">
        <f t="shared" si="97"/>
        <v>A05ZZ200 Cladding Work - Sandwich Panel</v>
      </c>
      <c r="F1678" s="1403" t="str">
        <f t="shared" si="98"/>
        <v>A05ZZ200-00030 Cladding Work - Sandwich Panel Corrugated Galvanized Steel Sheet Sandwich Panel, Fire Protective Rating: N/A   Glass Wool (Fiberglass) for Roof w/ Accessories, Flashing  70mm≤THK&lt;100mm</v>
      </c>
      <c r="G1678" s="1404" t="str" cm="1">
        <f t="array" ref="G1678:H1678">_xlfn.TEXTSPLIT(I1678,"-")</f>
        <v>A05ZZ200</v>
      </c>
      <c r="H1678" s="1404" t="str">
        <v>00030</v>
      </c>
      <c r="I1678" t="s">
        <v>7618</v>
      </c>
      <c r="J1678" t="s">
        <v>4288</v>
      </c>
      <c r="K1678" t="s">
        <v>7559</v>
      </c>
      <c r="L1678" t="s">
        <v>7560</v>
      </c>
      <c r="M1678" t="s">
        <v>4291</v>
      </c>
      <c r="N1678" t="s">
        <v>4292</v>
      </c>
      <c r="O1678" t="s">
        <v>7577</v>
      </c>
      <c r="P1678" t="s">
        <v>7578</v>
      </c>
      <c r="Q1678" t="s">
        <v>7579</v>
      </c>
      <c r="R1678" t="s">
        <v>7580</v>
      </c>
      <c r="S1678" t="s">
        <v>2965</v>
      </c>
      <c r="T1678">
        <v>0</v>
      </c>
      <c r="U1678" t="s">
        <v>2965</v>
      </c>
      <c r="V1678">
        <v>0</v>
      </c>
      <c r="W1678" t="s">
        <v>4318</v>
      </c>
      <c r="X1678" t="s">
        <v>5757</v>
      </c>
      <c r="Y1678" t="s">
        <v>5032</v>
      </c>
      <c r="Z1678" t="s">
        <v>7334</v>
      </c>
      <c r="AA1678" t="s">
        <v>4955</v>
      </c>
      <c r="AB1678" t="s">
        <v>7565</v>
      </c>
      <c r="AC1678" t="s">
        <v>2965</v>
      </c>
      <c r="AD1678">
        <v>0</v>
      </c>
      <c r="AE1678" t="s">
        <v>5192</v>
      </c>
      <c r="AF1678" t="s">
        <v>7584</v>
      </c>
      <c r="AG1678">
        <v>0</v>
      </c>
      <c r="AH1678" t="s">
        <v>2860</v>
      </c>
      <c r="AI1678">
        <v>0</v>
      </c>
      <c r="AJ1678">
        <v>0</v>
      </c>
      <c r="AK1678">
        <v>0</v>
      </c>
      <c r="AL1678">
        <v>0</v>
      </c>
      <c r="AM1678">
        <v>0</v>
      </c>
      <c r="AN1678">
        <v>0</v>
      </c>
      <c r="AO1678" t="s">
        <v>2965</v>
      </c>
      <c r="AP1678" t="s">
        <v>4360</v>
      </c>
      <c r="AQ1678" t="s">
        <v>4360</v>
      </c>
      <c r="AR1678" t="s">
        <v>7582</v>
      </c>
      <c r="AS1678" t="s">
        <v>7618</v>
      </c>
    </row>
    <row r="1679" spans="5:45" ht="33">
      <c r="E1679" s="1403" t="str">
        <f t="shared" si="97"/>
        <v>A05ZZ200 Cladding Work - Sandwich Panel</v>
      </c>
      <c r="F1679" s="1403" t="str">
        <f t="shared" si="98"/>
        <v>A05ZZ200-00031 Cladding Work - Sandwich Panel Corrugated Galvanized Steel Sheet Sandwich Panel, Fire Protective Rating: N/A   Glass Wool (Fiberglass) for Roof w/ Accessories, Flashing  100mm≤THK&lt;150mm</v>
      </c>
      <c r="G1679" s="1404" t="str" cm="1">
        <f t="array" ref="G1679:H1679">_xlfn.TEXTSPLIT(I1679,"-")</f>
        <v>A05ZZ200</v>
      </c>
      <c r="H1679" s="1404" t="str">
        <v>00031</v>
      </c>
      <c r="I1679" t="s">
        <v>7619</v>
      </c>
      <c r="J1679" t="s">
        <v>4288</v>
      </c>
      <c r="K1679" t="s">
        <v>7559</v>
      </c>
      <c r="L1679" t="s">
        <v>7560</v>
      </c>
      <c r="M1679" t="s">
        <v>4291</v>
      </c>
      <c r="N1679" t="s">
        <v>4292</v>
      </c>
      <c r="O1679" t="s">
        <v>7577</v>
      </c>
      <c r="P1679" t="s">
        <v>7578</v>
      </c>
      <c r="Q1679" t="s">
        <v>7579</v>
      </c>
      <c r="R1679" t="s">
        <v>7580</v>
      </c>
      <c r="S1679" t="s">
        <v>2965</v>
      </c>
      <c r="T1679">
        <v>0</v>
      </c>
      <c r="U1679" t="s">
        <v>2965</v>
      </c>
      <c r="V1679">
        <v>0</v>
      </c>
      <c r="W1679" t="s">
        <v>4318</v>
      </c>
      <c r="X1679" t="s">
        <v>5757</v>
      </c>
      <c r="Y1679" t="s">
        <v>5032</v>
      </c>
      <c r="Z1679" t="s">
        <v>7334</v>
      </c>
      <c r="AA1679" t="s">
        <v>4955</v>
      </c>
      <c r="AB1679" t="s">
        <v>7565</v>
      </c>
      <c r="AC1679" t="s">
        <v>2965</v>
      </c>
      <c r="AD1679">
        <v>0</v>
      </c>
      <c r="AE1679" t="s">
        <v>4423</v>
      </c>
      <c r="AF1679" t="s">
        <v>7586</v>
      </c>
      <c r="AG1679">
        <v>0</v>
      </c>
      <c r="AH1679" t="s">
        <v>2860</v>
      </c>
      <c r="AI1679">
        <v>0</v>
      </c>
      <c r="AJ1679">
        <v>0</v>
      </c>
      <c r="AK1679">
        <v>0</v>
      </c>
      <c r="AL1679">
        <v>0</v>
      </c>
      <c r="AM1679">
        <v>0</v>
      </c>
      <c r="AN1679">
        <v>0</v>
      </c>
      <c r="AO1679" t="s">
        <v>2965</v>
      </c>
      <c r="AP1679" t="s">
        <v>4360</v>
      </c>
      <c r="AQ1679" t="s">
        <v>4360</v>
      </c>
      <c r="AR1679" t="s">
        <v>7582</v>
      </c>
      <c r="AS1679" t="s">
        <v>7619</v>
      </c>
    </row>
    <row r="1680" spans="5:45" ht="33">
      <c r="E1680" s="1403" t="str">
        <f t="shared" si="97"/>
        <v>A05ZZ200 Cladding Work - Sandwich Panel</v>
      </c>
      <c r="F1680" s="1403" t="str">
        <f t="shared" si="98"/>
        <v>A05ZZ200-00032 Cladding Work - Sandwich Panel Corrugated Galvanized Steel Sheet Sandwich Panel, Fire Protective Rating: N/A   Glass Wool (Fiberglass) for Roof w/ Accessories, Flashing  150mm≤THK</v>
      </c>
      <c r="G1680" s="1404" t="str" cm="1">
        <f t="array" ref="G1680:H1680">_xlfn.TEXTSPLIT(I1680,"-")</f>
        <v>A05ZZ200</v>
      </c>
      <c r="H1680" s="1404" t="str">
        <v>00032</v>
      </c>
      <c r="I1680" t="s">
        <v>7620</v>
      </c>
      <c r="J1680" t="s">
        <v>4288</v>
      </c>
      <c r="K1680" t="s">
        <v>7559</v>
      </c>
      <c r="L1680" t="s">
        <v>7560</v>
      </c>
      <c r="M1680" t="s">
        <v>4291</v>
      </c>
      <c r="N1680" t="s">
        <v>4292</v>
      </c>
      <c r="O1680" t="s">
        <v>7577</v>
      </c>
      <c r="P1680" t="s">
        <v>7578</v>
      </c>
      <c r="Q1680" t="s">
        <v>7579</v>
      </c>
      <c r="R1680" t="s">
        <v>7580</v>
      </c>
      <c r="S1680" t="s">
        <v>2965</v>
      </c>
      <c r="T1680">
        <v>0</v>
      </c>
      <c r="U1680" t="s">
        <v>2965</v>
      </c>
      <c r="V1680">
        <v>0</v>
      </c>
      <c r="W1680" t="s">
        <v>4318</v>
      </c>
      <c r="X1680" t="s">
        <v>5757</v>
      </c>
      <c r="Y1680" t="s">
        <v>5032</v>
      </c>
      <c r="Z1680" t="s">
        <v>7334</v>
      </c>
      <c r="AA1680" t="s">
        <v>4955</v>
      </c>
      <c r="AB1680" t="s">
        <v>7565</v>
      </c>
      <c r="AC1680" t="s">
        <v>2965</v>
      </c>
      <c r="AD1680">
        <v>0</v>
      </c>
      <c r="AE1680" t="s">
        <v>5208</v>
      </c>
      <c r="AF1680" t="s">
        <v>7588</v>
      </c>
      <c r="AG1680">
        <v>0</v>
      </c>
      <c r="AH1680" t="s">
        <v>2860</v>
      </c>
      <c r="AI1680">
        <v>0</v>
      </c>
      <c r="AJ1680">
        <v>0</v>
      </c>
      <c r="AK1680">
        <v>0</v>
      </c>
      <c r="AL1680">
        <v>0</v>
      </c>
      <c r="AM1680">
        <v>0</v>
      </c>
      <c r="AN1680">
        <v>0</v>
      </c>
      <c r="AO1680" t="s">
        <v>2965</v>
      </c>
      <c r="AP1680" t="s">
        <v>4360</v>
      </c>
      <c r="AQ1680" t="s">
        <v>4360</v>
      </c>
      <c r="AR1680" t="s">
        <v>7582</v>
      </c>
      <c r="AS1680" t="s">
        <v>7620</v>
      </c>
    </row>
    <row r="1681" spans="5:45" ht="33">
      <c r="E1681" s="1403" t="str">
        <f t="shared" si="97"/>
        <v>A05ZZ200 Cladding Work - Sandwich Panel</v>
      </c>
      <c r="F1681" s="1403" t="str">
        <f t="shared" si="98"/>
        <v>A05ZZ200-00033 Cladding Work - Sandwich Panel Corrugated Galvanized Steel Sheet Sandwich Panel, Fire Protective Rating: 1-hr   Glass Wool (Fiberglass) for Wall w/ Accessories, Flashing  50mm≤THK&lt;70mm</v>
      </c>
      <c r="G1681" s="1404" t="str" cm="1">
        <f t="array" ref="G1681:H1681">_xlfn.TEXTSPLIT(I1681,"-")</f>
        <v>A05ZZ200</v>
      </c>
      <c r="H1681" s="1404" t="str">
        <v>00033</v>
      </c>
      <c r="I1681" t="s">
        <v>7621</v>
      </c>
      <c r="J1681" t="s">
        <v>4288</v>
      </c>
      <c r="K1681" t="s">
        <v>7559</v>
      </c>
      <c r="L1681" t="s">
        <v>7560</v>
      </c>
      <c r="M1681" t="s">
        <v>4291</v>
      </c>
      <c r="N1681" t="s">
        <v>4292</v>
      </c>
      <c r="O1681" t="s">
        <v>7577</v>
      </c>
      <c r="P1681" t="s">
        <v>7578</v>
      </c>
      <c r="Q1681" t="s">
        <v>7594</v>
      </c>
      <c r="R1681" t="s">
        <v>7595</v>
      </c>
      <c r="S1681" t="s">
        <v>2965</v>
      </c>
      <c r="T1681">
        <v>0</v>
      </c>
      <c r="U1681" t="s">
        <v>2965</v>
      </c>
      <c r="V1681">
        <v>0</v>
      </c>
      <c r="W1681" t="s">
        <v>4318</v>
      </c>
      <c r="X1681" t="s">
        <v>5757</v>
      </c>
      <c r="Y1681" t="s">
        <v>4302</v>
      </c>
      <c r="Z1681" t="s">
        <v>6840</v>
      </c>
      <c r="AA1681" t="s">
        <v>4955</v>
      </c>
      <c r="AB1681" t="s">
        <v>7565</v>
      </c>
      <c r="AC1681" t="s">
        <v>2965</v>
      </c>
      <c r="AD1681">
        <v>0</v>
      </c>
      <c r="AE1681" t="s">
        <v>5179</v>
      </c>
      <c r="AF1681" t="s">
        <v>7581</v>
      </c>
      <c r="AG1681">
        <v>0</v>
      </c>
      <c r="AH1681" t="s">
        <v>2860</v>
      </c>
      <c r="AI1681">
        <v>0</v>
      </c>
      <c r="AJ1681">
        <v>0</v>
      </c>
      <c r="AK1681">
        <v>0</v>
      </c>
      <c r="AL1681">
        <v>0</v>
      </c>
      <c r="AM1681">
        <v>0</v>
      </c>
      <c r="AN1681">
        <v>0</v>
      </c>
      <c r="AO1681" t="s">
        <v>2965</v>
      </c>
      <c r="AP1681" t="s">
        <v>4360</v>
      </c>
      <c r="AQ1681" t="s">
        <v>4360</v>
      </c>
      <c r="AR1681" t="s">
        <v>7582</v>
      </c>
      <c r="AS1681" t="s">
        <v>7621</v>
      </c>
    </row>
    <row r="1682" spans="5:45" ht="33">
      <c r="E1682" s="1403" t="str">
        <f t="shared" si="97"/>
        <v>A05ZZ200 Cladding Work - Sandwich Panel</v>
      </c>
      <c r="F1682" s="1403" t="str">
        <f t="shared" si="98"/>
        <v>A05ZZ200-00034 Cladding Work - Sandwich Panel Corrugated Galvanized Steel Sheet Sandwich Panel, Fire Protective Rating: 1-hr   Glass Wool (Fiberglass) for Wall w/ Accessories, Flashing  70mm≤THK&lt;100mm</v>
      </c>
      <c r="G1682" s="1404" t="str" cm="1">
        <f t="array" ref="G1682:H1682">_xlfn.TEXTSPLIT(I1682,"-")</f>
        <v>A05ZZ200</v>
      </c>
      <c r="H1682" s="1404" t="str">
        <v>00034</v>
      </c>
      <c r="I1682" t="s">
        <v>7622</v>
      </c>
      <c r="J1682" t="s">
        <v>4288</v>
      </c>
      <c r="K1682" t="s">
        <v>7559</v>
      </c>
      <c r="L1682" t="s">
        <v>7560</v>
      </c>
      <c r="M1682" t="s">
        <v>4291</v>
      </c>
      <c r="N1682" t="s">
        <v>4292</v>
      </c>
      <c r="O1682" t="s">
        <v>7577</v>
      </c>
      <c r="P1682" t="s">
        <v>7578</v>
      </c>
      <c r="Q1682" t="s">
        <v>7594</v>
      </c>
      <c r="R1682" t="s">
        <v>7595</v>
      </c>
      <c r="S1682" t="s">
        <v>2965</v>
      </c>
      <c r="T1682">
        <v>0</v>
      </c>
      <c r="U1682" t="s">
        <v>2965</v>
      </c>
      <c r="V1682">
        <v>0</v>
      </c>
      <c r="W1682" t="s">
        <v>4318</v>
      </c>
      <c r="X1682" t="s">
        <v>5757</v>
      </c>
      <c r="Y1682" t="s">
        <v>4302</v>
      </c>
      <c r="Z1682" t="s">
        <v>6840</v>
      </c>
      <c r="AA1682" t="s">
        <v>4955</v>
      </c>
      <c r="AB1682" t="s">
        <v>7565</v>
      </c>
      <c r="AC1682" t="s">
        <v>2965</v>
      </c>
      <c r="AD1682">
        <v>0</v>
      </c>
      <c r="AE1682" t="s">
        <v>5192</v>
      </c>
      <c r="AF1682" t="s">
        <v>7584</v>
      </c>
      <c r="AG1682">
        <v>0</v>
      </c>
      <c r="AH1682" t="s">
        <v>2860</v>
      </c>
      <c r="AI1682">
        <v>0</v>
      </c>
      <c r="AJ1682">
        <v>0</v>
      </c>
      <c r="AK1682">
        <v>0</v>
      </c>
      <c r="AL1682">
        <v>0</v>
      </c>
      <c r="AM1682">
        <v>0</v>
      </c>
      <c r="AN1682">
        <v>0</v>
      </c>
      <c r="AO1682" t="s">
        <v>2965</v>
      </c>
      <c r="AP1682" t="s">
        <v>4360</v>
      </c>
      <c r="AQ1682" t="s">
        <v>4360</v>
      </c>
      <c r="AR1682" t="s">
        <v>7582</v>
      </c>
      <c r="AS1682" t="s">
        <v>7622</v>
      </c>
    </row>
    <row r="1683" spans="5:45" ht="33">
      <c r="E1683" s="1403" t="str">
        <f t="shared" si="97"/>
        <v>A05ZZ200 Cladding Work - Sandwich Panel</v>
      </c>
      <c r="F1683" s="1403" t="str">
        <f t="shared" si="98"/>
        <v>A05ZZ200-00035 Cladding Work - Sandwich Panel Corrugated Galvanized Steel Sheet Sandwich Panel, Fire Protective Rating: 1-hr   Glass Wool (Fiberglass) for Wall w/ Accessories, Flashing  100mm≤THK&lt;150mm</v>
      </c>
      <c r="G1683" s="1404" t="str" cm="1">
        <f t="array" ref="G1683:H1683">_xlfn.TEXTSPLIT(I1683,"-")</f>
        <v>A05ZZ200</v>
      </c>
      <c r="H1683" s="1404" t="str">
        <v>00035</v>
      </c>
      <c r="I1683" t="s">
        <v>7623</v>
      </c>
      <c r="J1683" t="s">
        <v>4288</v>
      </c>
      <c r="K1683" t="s">
        <v>7559</v>
      </c>
      <c r="L1683" t="s">
        <v>7560</v>
      </c>
      <c r="M1683" t="s">
        <v>4291</v>
      </c>
      <c r="N1683" t="s">
        <v>4292</v>
      </c>
      <c r="O1683" t="s">
        <v>7577</v>
      </c>
      <c r="P1683" t="s">
        <v>7578</v>
      </c>
      <c r="Q1683" t="s">
        <v>7594</v>
      </c>
      <c r="R1683" t="s">
        <v>7595</v>
      </c>
      <c r="S1683" t="s">
        <v>2965</v>
      </c>
      <c r="T1683">
        <v>0</v>
      </c>
      <c r="U1683" t="s">
        <v>2965</v>
      </c>
      <c r="V1683">
        <v>0</v>
      </c>
      <c r="W1683" t="s">
        <v>4318</v>
      </c>
      <c r="X1683" t="s">
        <v>5757</v>
      </c>
      <c r="Y1683" t="s">
        <v>4302</v>
      </c>
      <c r="Z1683" t="s">
        <v>6840</v>
      </c>
      <c r="AA1683" t="s">
        <v>4955</v>
      </c>
      <c r="AB1683" t="s">
        <v>7565</v>
      </c>
      <c r="AC1683" t="s">
        <v>2965</v>
      </c>
      <c r="AD1683">
        <v>0</v>
      </c>
      <c r="AE1683" t="s">
        <v>4423</v>
      </c>
      <c r="AF1683" t="s">
        <v>7586</v>
      </c>
      <c r="AG1683">
        <v>0</v>
      </c>
      <c r="AH1683" t="s">
        <v>2860</v>
      </c>
      <c r="AI1683">
        <v>0</v>
      </c>
      <c r="AJ1683">
        <v>0</v>
      </c>
      <c r="AK1683">
        <v>0</v>
      </c>
      <c r="AL1683">
        <v>0</v>
      </c>
      <c r="AM1683">
        <v>0</v>
      </c>
      <c r="AN1683">
        <v>0</v>
      </c>
      <c r="AO1683" t="s">
        <v>2965</v>
      </c>
      <c r="AP1683" t="s">
        <v>4360</v>
      </c>
      <c r="AQ1683" t="s">
        <v>4360</v>
      </c>
      <c r="AR1683" t="s">
        <v>7582</v>
      </c>
      <c r="AS1683" t="s">
        <v>7623</v>
      </c>
    </row>
    <row r="1684" spans="5:45" ht="33">
      <c r="E1684" s="1403" t="str">
        <f t="shared" si="97"/>
        <v>A05ZZ200 Cladding Work - Sandwich Panel</v>
      </c>
      <c r="F1684" s="1403" t="str">
        <f t="shared" si="98"/>
        <v>A05ZZ200-00036 Cladding Work - Sandwich Panel Corrugated Galvanized Steel Sheet Sandwich Panel, Fire Protective Rating: 1-hr   Glass Wool (Fiberglass) for Wall w/ Accessories, Flashing  150mm≤THK</v>
      </c>
      <c r="G1684" s="1404" t="str" cm="1">
        <f t="array" ref="G1684:H1684">_xlfn.TEXTSPLIT(I1684,"-")</f>
        <v>A05ZZ200</v>
      </c>
      <c r="H1684" s="1404" t="str">
        <v>00036</v>
      </c>
      <c r="I1684" t="s">
        <v>7624</v>
      </c>
      <c r="J1684" t="s">
        <v>4288</v>
      </c>
      <c r="K1684" t="s">
        <v>7559</v>
      </c>
      <c r="L1684" t="s">
        <v>7560</v>
      </c>
      <c r="M1684" t="s">
        <v>4291</v>
      </c>
      <c r="N1684" t="s">
        <v>4292</v>
      </c>
      <c r="O1684" t="s">
        <v>7577</v>
      </c>
      <c r="P1684" t="s">
        <v>7578</v>
      </c>
      <c r="Q1684" t="s">
        <v>7594</v>
      </c>
      <c r="R1684" t="s">
        <v>7595</v>
      </c>
      <c r="S1684" t="s">
        <v>2965</v>
      </c>
      <c r="T1684">
        <v>0</v>
      </c>
      <c r="U1684" t="s">
        <v>2965</v>
      </c>
      <c r="V1684">
        <v>0</v>
      </c>
      <c r="W1684" t="s">
        <v>4318</v>
      </c>
      <c r="X1684" t="s">
        <v>5757</v>
      </c>
      <c r="Y1684" t="s">
        <v>4302</v>
      </c>
      <c r="Z1684" t="s">
        <v>6840</v>
      </c>
      <c r="AA1684" t="s">
        <v>4955</v>
      </c>
      <c r="AB1684" t="s">
        <v>7565</v>
      </c>
      <c r="AC1684" t="s">
        <v>2965</v>
      </c>
      <c r="AD1684">
        <v>0</v>
      </c>
      <c r="AE1684" t="s">
        <v>5208</v>
      </c>
      <c r="AF1684" t="s">
        <v>7588</v>
      </c>
      <c r="AG1684">
        <v>0</v>
      </c>
      <c r="AH1684" t="s">
        <v>2860</v>
      </c>
      <c r="AI1684">
        <v>0</v>
      </c>
      <c r="AJ1684">
        <v>0</v>
      </c>
      <c r="AK1684">
        <v>0</v>
      </c>
      <c r="AL1684">
        <v>0</v>
      </c>
      <c r="AM1684">
        <v>0</v>
      </c>
      <c r="AN1684">
        <v>0</v>
      </c>
      <c r="AO1684" t="s">
        <v>2965</v>
      </c>
      <c r="AP1684" t="s">
        <v>4360</v>
      </c>
      <c r="AQ1684" t="s">
        <v>4360</v>
      </c>
      <c r="AR1684" t="s">
        <v>7582</v>
      </c>
      <c r="AS1684" t="s">
        <v>7624</v>
      </c>
    </row>
    <row r="1685" spans="5:45" ht="33">
      <c r="E1685" s="1403" t="str">
        <f t="shared" si="97"/>
        <v>A05ZZ200 Cladding Work - Sandwich Panel</v>
      </c>
      <c r="F1685" s="1403" t="str">
        <f t="shared" si="98"/>
        <v>A05ZZ200-00037 Cladding Work - Sandwich Panel Corrugated Galvanized Steel Sheet Sandwich Panel, Fire Protective Rating: 1-hr   Glass Wool (Fiberglass) for Roof w/ Accessories, Flashing  50mm≤THK&lt;70mm</v>
      </c>
      <c r="G1685" s="1404" t="str" cm="1">
        <f t="array" ref="G1685:H1685">_xlfn.TEXTSPLIT(I1685,"-")</f>
        <v>A05ZZ200</v>
      </c>
      <c r="H1685" s="1404" t="str">
        <v>00037</v>
      </c>
      <c r="I1685" t="s">
        <v>7625</v>
      </c>
      <c r="J1685" t="s">
        <v>4288</v>
      </c>
      <c r="K1685" t="s">
        <v>7559</v>
      </c>
      <c r="L1685" t="s">
        <v>7560</v>
      </c>
      <c r="M1685" t="s">
        <v>4291</v>
      </c>
      <c r="N1685" t="s">
        <v>4292</v>
      </c>
      <c r="O1685" t="s">
        <v>7577</v>
      </c>
      <c r="P1685" t="s">
        <v>7578</v>
      </c>
      <c r="Q1685" t="s">
        <v>7594</v>
      </c>
      <c r="R1685" t="s">
        <v>7595</v>
      </c>
      <c r="S1685" t="s">
        <v>2965</v>
      </c>
      <c r="T1685">
        <v>0</v>
      </c>
      <c r="U1685" t="s">
        <v>2965</v>
      </c>
      <c r="V1685">
        <v>0</v>
      </c>
      <c r="W1685" t="s">
        <v>4318</v>
      </c>
      <c r="X1685" t="s">
        <v>5757</v>
      </c>
      <c r="Y1685" t="s">
        <v>5032</v>
      </c>
      <c r="Z1685" t="s">
        <v>7334</v>
      </c>
      <c r="AA1685" t="s">
        <v>4955</v>
      </c>
      <c r="AB1685" t="s">
        <v>7565</v>
      </c>
      <c r="AC1685" t="s">
        <v>2965</v>
      </c>
      <c r="AD1685">
        <v>0</v>
      </c>
      <c r="AE1685" t="s">
        <v>5179</v>
      </c>
      <c r="AF1685" t="s">
        <v>7581</v>
      </c>
      <c r="AG1685">
        <v>0</v>
      </c>
      <c r="AH1685" t="s">
        <v>2860</v>
      </c>
      <c r="AI1685">
        <v>0</v>
      </c>
      <c r="AJ1685">
        <v>0</v>
      </c>
      <c r="AK1685">
        <v>0</v>
      </c>
      <c r="AL1685">
        <v>0</v>
      </c>
      <c r="AM1685">
        <v>0</v>
      </c>
      <c r="AN1685">
        <v>0</v>
      </c>
      <c r="AO1685" t="s">
        <v>2965</v>
      </c>
      <c r="AP1685" t="s">
        <v>4360</v>
      </c>
      <c r="AQ1685" t="s">
        <v>4360</v>
      </c>
      <c r="AR1685" t="s">
        <v>7582</v>
      </c>
      <c r="AS1685" t="s">
        <v>7625</v>
      </c>
    </row>
    <row r="1686" spans="5:45" ht="33">
      <c r="E1686" s="1403" t="str">
        <f t="shared" si="97"/>
        <v>A05ZZ200 Cladding Work - Sandwich Panel</v>
      </c>
      <c r="F1686" s="1403" t="str">
        <f t="shared" si="98"/>
        <v>A05ZZ200-00038 Cladding Work - Sandwich Panel Corrugated Galvanized Steel Sheet Sandwich Panel, Fire Protective Rating: 1-hr   Glass Wool (Fiberglass) for Roof w/ Accessories, Flashing  70mm≤THK&lt;100mm</v>
      </c>
      <c r="G1686" s="1404" t="str" cm="1">
        <f t="array" ref="G1686:H1686">_xlfn.TEXTSPLIT(I1686,"-")</f>
        <v>A05ZZ200</v>
      </c>
      <c r="H1686" s="1404" t="str">
        <v>00038</v>
      </c>
      <c r="I1686" t="s">
        <v>7626</v>
      </c>
      <c r="J1686" t="s">
        <v>4288</v>
      </c>
      <c r="K1686" t="s">
        <v>7559</v>
      </c>
      <c r="L1686" t="s">
        <v>7560</v>
      </c>
      <c r="M1686" t="s">
        <v>4291</v>
      </c>
      <c r="N1686" t="s">
        <v>4292</v>
      </c>
      <c r="O1686" t="s">
        <v>7577</v>
      </c>
      <c r="P1686" t="s">
        <v>7578</v>
      </c>
      <c r="Q1686" t="s">
        <v>7594</v>
      </c>
      <c r="R1686" t="s">
        <v>7595</v>
      </c>
      <c r="S1686" t="s">
        <v>2965</v>
      </c>
      <c r="T1686">
        <v>0</v>
      </c>
      <c r="U1686" t="s">
        <v>2965</v>
      </c>
      <c r="V1686">
        <v>0</v>
      </c>
      <c r="W1686" t="s">
        <v>4318</v>
      </c>
      <c r="X1686" t="s">
        <v>5757</v>
      </c>
      <c r="Y1686" t="s">
        <v>5032</v>
      </c>
      <c r="Z1686" t="s">
        <v>7334</v>
      </c>
      <c r="AA1686" t="s">
        <v>4955</v>
      </c>
      <c r="AB1686" t="s">
        <v>7565</v>
      </c>
      <c r="AC1686" t="s">
        <v>2965</v>
      </c>
      <c r="AD1686">
        <v>0</v>
      </c>
      <c r="AE1686" t="s">
        <v>5192</v>
      </c>
      <c r="AF1686" t="s">
        <v>7584</v>
      </c>
      <c r="AG1686">
        <v>0</v>
      </c>
      <c r="AH1686" t="s">
        <v>2860</v>
      </c>
      <c r="AI1686">
        <v>0</v>
      </c>
      <c r="AJ1686">
        <v>0</v>
      </c>
      <c r="AK1686">
        <v>0</v>
      </c>
      <c r="AL1686">
        <v>0</v>
      </c>
      <c r="AM1686">
        <v>0</v>
      </c>
      <c r="AN1686">
        <v>0</v>
      </c>
      <c r="AO1686" t="s">
        <v>2965</v>
      </c>
      <c r="AP1686" t="s">
        <v>4360</v>
      </c>
      <c r="AQ1686" t="s">
        <v>4360</v>
      </c>
      <c r="AR1686" t="s">
        <v>7582</v>
      </c>
      <c r="AS1686" t="s">
        <v>7626</v>
      </c>
    </row>
    <row r="1687" spans="5:45" ht="33">
      <c r="E1687" s="1403" t="str">
        <f t="shared" si="97"/>
        <v>A05ZZ200 Cladding Work - Sandwich Panel</v>
      </c>
      <c r="F1687" s="1403" t="str">
        <f t="shared" si="98"/>
        <v>A05ZZ200-00039 Cladding Work - Sandwich Panel Corrugated Galvanized Steel Sheet Sandwich Panel, Fire Protective Rating: 1-hr   Glass Wool (Fiberglass) for Roof w/ Accessories, Flashing  100mm≤THK&lt;150mm</v>
      </c>
      <c r="G1687" s="1404" t="str" cm="1">
        <f t="array" ref="G1687:H1687">_xlfn.TEXTSPLIT(I1687,"-")</f>
        <v>A05ZZ200</v>
      </c>
      <c r="H1687" s="1404" t="str">
        <v>00039</v>
      </c>
      <c r="I1687" t="s">
        <v>7627</v>
      </c>
      <c r="J1687" t="s">
        <v>4288</v>
      </c>
      <c r="K1687" t="s">
        <v>7559</v>
      </c>
      <c r="L1687" t="s">
        <v>7560</v>
      </c>
      <c r="M1687" t="s">
        <v>4291</v>
      </c>
      <c r="N1687" t="s">
        <v>4292</v>
      </c>
      <c r="O1687" t="s">
        <v>7577</v>
      </c>
      <c r="P1687" t="s">
        <v>7578</v>
      </c>
      <c r="Q1687" t="s">
        <v>7594</v>
      </c>
      <c r="R1687" t="s">
        <v>7595</v>
      </c>
      <c r="S1687" t="s">
        <v>2965</v>
      </c>
      <c r="T1687">
        <v>0</v>
      </c>
      <c r="U1687" t="s">
        <v>2965</v>
      </c>
      <c r="V1687">
        <v>0</v>
      </c>
      <c r="W1687" t="s">
        <v>4318</v>
      </c>
      <c r="X1687" t="s">
        <v>5757</v>
      </c>
      <c r="Y1687" t="s">
        <v>5032</v>
      </c>
      <c r="Z1687" t="s">
        <v>7334</v>
      </c>
      <c r="AA1687" t="s">
        <v>4955</v>
      </c>
      <c r="AB1687" t="s">
        <v>7565</v>
      </c>
      <c r="AC1687" t="s">
        <v>2965</v>
      </c>
      <c r="AD1687">
        <v>0</v>
      </c>
      <c r="AE1687" t="s">
        <v>4423</v>
      </c>
      <c r="AF1687" t="s">
        <v>7586</v>
      </c>
      <c r="AG1687">
        <v>0</v>
      </c>
      <c r="AH1687" t="s">
        <v>2860</v>
      </c>
      <c r="AI1687">
        <v>0</v>
      </c>
      <c r="AJ1687">
        <v>0</v>
      </c>
      <c r="AK1687">
        <v>0</v>
      </c>
      <c r="AL1687">
        <v>0</v>
      </c>
      <c r="AM1687">
        <v>0</v>
      </c>
      <c r="AN1687">
        <v>0</v>
      </c>
      <c r="AO1687" t="s">
        <v>2965</v>
      </c>
      <c r="AP1687" t="s">
        <v>4360</v>
      </c>
      <c r="AQ1687" t="s">
        <v>4360</v>
      </c>
      <c r="AR1687" t="s">
        <v>7582</v>
      </c>
      <c r="AS1687" t="s">
        <v>7627</v>
      </c>
    </row>
    <row r="1688" spans="5:45" ht="33">
      <c r="E1688" s="1403" t="str">
        <f t="shared" si="97"/>
        <v>A05ZZ200 Cladding Work - Sandwich Panel</v>
      </c>
      <c r="F1688" s="1403" t="str">
        <f t="shared" si="98"/>
        <v>A05ZZ200-00040 Cladding Work - Sandwich Panel Corrugated Galvanized Steel Sheet Sandwich Panel, Fire Protective Rating: 1-hr   Glass Wool (Fiberglass) for Roof w/ Accessories, Flashing  150mm≤THK</v>
      </c>
      <c r="G1688" s="1404" t="str" cm="1">
        <f t="array" ref="G1688:H1688">_xlfn.TEXTSPLIT(I1688,"-")</f>
        <v>A05ZZ200</v>
      </c>
      <c r="H1688" s="1404" t="str">
        <v>00040</v>
      </c>
      <c r="I1688" t="s">
        <v>7628</v>
      </c>
      <c r="J1688" t="s">
        <v>4288</v>
      </c>
      <c r="K1688" t="s">
        <v>7559</v>
      </c>
      <c r="L1688" t="s">
        <v>7560</v>
      </c>
      <c r="M1688" t="s">
        <v>4291</v>
      </c>
      <c r="N1688" t="s">
        <v>4292</v>
      </c>
      <c r="O1688" t="s">
        <v>7577</v>
      </c>
      <c r="P1688" t="s">
        <v>7578</v>
      </c>
      <c r="Q1688" t="s">
        <v>7594</v>
      </c>
      <c r="R1688" t="s">
        <v>7595</v>
      </c>
      <c r="S1688" t="s">
        <v>2965</v>
      </c>
      <c r="T1688">
        <v>0</v>
      </c>
      <c r="U1688" t="s">
        <v>2965</v>
      </c>
      <c r="V1688">
        <v>0</v>
      </c>
      <c r="W1688" t="s">
        <v>4318</v>
      </c>
      <c r="X1688" t="s">
        <v>5757</v>
      </c>
      <c r="Y1688" t="s">
        <v>5032</v>
      </c>
      <c r="Z1688" t="s">
        <v>7334</v>
      </c>
      <c r="AA1688" t="s">
        <v>4955</v>
      </c>
      <c r="AB1688" t="s">
        <v>7565</v>
      </c>
      <c r="AC1688" t="s">
        <v>2965</v>
      </c>
      <c r="AD1688">
        <v>0</v>
      </c>
      <c r="AE1688" t="s">
        <v>5208</v>
      </c>
      <c r="AF1688" t="s">
        <v>7588</v>
      </c>
      <c r="AG1688">
        <v>0</v>
      </c>
      <c r="AH1688" t="s">
        <v>2860</v>
      </c>
      <c r="AI1688">
        <v>0</v>
      </c>
      <c r="AJ1688">
        <v>0</v>
      </c>
      <c r="AK1688">
        <v>0</v>
      </c>
      <c r="AL1688">
        <v>0</v>
      </c>
      <c r="AM1688">
        <v>0</v>
      </c>
      <c r="AN1688">
        <v>0</v>
      </c>
      <c r="AO1688" t="s">
        <v>2965</v>
      </c>
      <c r="AP1688" t="s">
        <v>4360</v>
      </c>
      <c r="AQ1688" t="s">
        <v>4360</v>
      </c>
      <c r="AR1688" t="s">
        <v>7582</v>
      </c>
      <c r="AS1688" t="s">
        <v>7628</v>
      </c>
    </row>
    <row r="1689" spans="5:45" ht="33">
      <c r="E1689" s="1403" t="str">
        <f t="shared" si="97"/>
        <v>A05ZZ200 Cladding Work - Sandwich Panel</v>
      </c>
      <c r="F1689" s="1403" t="str">
        <f t="shared" si="98"/>
        <v>A05ZZ200-00041 Cladding Work - Sandwich Panel Corrugated Galvanized Steel Sheet Sandwich Panel, Fire Protective Rating: 2-hrs   Glass Wool (Fiberglass) for Wall w/ Accessories, Flashing  50mm≤THK&lt;70mm</v>
      </c>
      <c r="G1689" s="1404" t="str" cm="1">
        <f t="array" ref="G1689:H1689">_xlfn.TEXTSPLIT(I1689,"-")</f>
        <v>A05ZZ200</v>
      </c>
      <c r="H1689" s="1404" t="str">
        <v>00041</v>
      </c>
      <c r="I1689" t="s">
        <v>7629</v>
      </c>
      <c r="J1689" t="s">
        <v>4288</v>
      </c>
      <c r="K1689" t="s">
        <v>7559</v>
      </c>
      <c r="L1689" t="s">
        <v>7560</v>
      </c>
      <c r="M1689" t="s">
        <v>4291</v>
      </c>
      <c r="N1689" t="s">
        <v>4292</v>
      </c>
      <c r="O1689" t="s">
        <v>7577</v>
      </c>
      <c r="P1689" t="s">
        <v>7578</v>
      </c>
      <c r="Q1689" t="s">
        <v>7604</v>
      </c>
      <c r="R1689" t="s">
        <v>7605</v>
      </c>
      <c r="S1689" t="s">
        <v>2965</v>
      </c>
      <c r="T1689">
        <v>0</v>
      </c>
      <c r="U1689" t="s">
        <v>2965</v>
      </c>
      <c r="V1689">
        <v>0</v>
      </c>
      <c r="W1689" t="s">
        <v>4318</v>
      </c>
      <c r="X1689" t="s">
        <v>5757</v>
      </c>
      <c r="Y1689" t="s">
        <v>4302</v>
      </c>
      <c r="Z1689" t="s">
        <v>6840</v>
      </c>
      <c r="AA1689" t="s">
        <v>4955</v>
      </c>
      <c r="AB1689" t="s">
        <v>7565</v>
      </c>
      <c r="AC1689" t="s">
        <v>2965</v>
      </c>
      <c r="AD1689">
        <v>0</v>
      </c>
      <c r="AE1689" t="s">
        <v>5179</v>
      </c>
      <c r="AF1689" t="s">
        <v>7581</v>
      </c>
      <c r="AG1689">
        <v>0</v>
      </c>
      <c r="AH1689" t="s">
        <v>2860</v>
      </c>
      <c r="AI1689">
        <v>0</v>
      </c>
      <c r="AJ1689">
        <v>0</v>
      </c>
      <c r="AK1689">
        <v>0</v>
      </c>
      <c r="AL1689">
        <v>0</v>
      </c>
      <c r="AM1689">
        <v>0</v>
      </c>
      <c r="AN1689">
        <v>0</v>
      </c>
      <c r="AO1689" t="s">
        <v>2965</v>
      </c>
      <c r="AP1689" t="s">
        <v>4360</v>
      </c>
      <c r="AQ1689" t="s">
        <v>4360</v>
      </c>
      <c r="AR1689" t="s">
        <v>7582</v>
      </c>
      <c r="AS1689" t="s">
        <v>7629</v>
      </c>
    </row>
    <row r="1690" spans="5:45" ht="33">
      <c r="E1690" s="1403" t="str">
        <f t="shared" si="97"/>
        <v>A05ZZ200 Cladding Work - Sandwich Panel</v>
      </c>
      <c r="F1690" s="1403" t="str">
        <f t="shared" si="98"/>
        <v>A05ZZ200-00042 Cladding Work - Sandwich Panel Corrugated Galvanized Steel Sheet Sandwich Panel, Fire Protective Rating: 2-hrs   Glass Wool (Fiberglass) for Wall w/ Accessories, Flashing  70mm≤THK&lt;100mm</v>
      </c>
      <c r="G1690" s="1404" t="str" cm="1">
        <f t="array" ref="G1690:H1690">_xlfn.TEXTSPLIT(I1690,"-")</f>
        <v>A05ZZ200</v>
      </c>
      <c r="H1690" s="1404" t="str">
        <v>00042</v>
      </c>
      <c r="I1690" t="s">
        <v>7630</v>
      </c>
      <c r="J1690" t="s">
        <v>4288</v>
      </c>
      <c r="K1690" t="s">
        <v>7559</v>
      </c>
      <c r="L1690" t="s">
        <v>7560</v>
      </c>
      <c r="M1690" t="s">
        <v>4291</v>
      </c>
      <c r="N1690" t="s">
        <v>4292</v>
      </c>
      <c r="O1690" t="s">
        <v>7577</v>
      </c>
      <c r="P1690" t="s">
        <v>7578</v>
      </c>
      <c r="Q1690" t="s">
        <v>7604</v>
      </c>
      <c r="R1690" t="s">
        <v>7605</v>
      </c>
      <c r="S1690" t="s">
        <v>2965</v>
      </c>
      <c r="T1690">
        <v>0</v>
      </c>
      <c r="U1690" t="s">
        <v>2965</v>
      </c>
      <c r="V1690">
        <v>0</v>
      </c>
      <c r="W1690" t="s">
        <v>4318</v>
      </c>
      <c r="X1690" t="s">
        <v>5757</v>
      </c>
      <c r="Y1690" t="s">
        <v>4302</v>
      </c>
      <c r="Z1690" t="s">
        <v>6840</v>
      </c>
      <c r="AA1690" t="s">
        <v>4955</v>
      </c>
      <c r="AB1690" t="s">
        <v>7565</v>
      </c>
      <c r="AC1690" t="s">
        <v>2965</v>
      </c>
      <c r="AD1690">
        <v>0</v>
      </c>
      <c r="AE1690" t="s">
        <v>5192</v>
      </c>
      <c r="AF1690" t="s">
        <v>7584</v>
      </c>
      <c r="AG1690">
        <v>0</v>
      </c>
      <c r="AH1690" t="s">
        <v>2860</v>
      </c>
      <c r="AI1690">
        <v>0</v>
      </c>
      <c r="AJ1690">
        <v>0</v>
      </c>
      <c r="AK1690">
        <v>0</v>
      </c>
      <c r="AL1690">
        <v>0</v>
      </c>
      <c r="AM1690">
        <v>0</v>
      </c>
      <c r="AN1690">
        <v>0</v>
      </c>
      <c r="AO1690" t="s">
        <v>2965</v>
      </c>
      <c r="AP1690" t="s">
        <v>4360</v>
      </c>
      <c r="AQ1690" t="s">
        <v>4360</v>
      </c>
      <c r="AR1690" t="s">
        <v>7582</v>
      </c>
      <c r="AS1690" t="s">
        <v>7630</v>
      </c>
    </row>
    <row r="1691" spans="5:45" ht="33">
      <c r="E1691" s="1403" t="str">
        <f t="shared" si="97"/>
        <v>A05ZZ200 Cladding Work - Sandwich Panel</v>
      </c>
      <c r="F1691" s="1403" t="str">
        <f t="shared" si="98"/>
        <v>A05ZZ200-00043 Cladding Work - Sandwich Panel Corrugated Galvanized Steel Sheet Sandwich Panel, Fire Protective Rating: 2-hrs   Glass Wool (Fiberglass) for Wall w/ Accessories, Flashing  100mm≤THK&lt;150mm</v>
      </c>
      <c r="G1691" s="1404" t="str" cm="1">
        <f t="array" ref="G1691:H1691">_xlfn.TEXTSPLIT(I1691,"-")</f>
        <v>A05ZZ200</v>
      </c>
      <c r="H1691" s="1404" t="str">
        <v>00043</v>
      </c>
      <c r="I1691" t="s">
        <v>7631</v>
      </c>
      <c r="J1691" t="s">
        <v>4288</v>
      </c>
      <c r="K1691" t="s">
        <v>7559</v>
      </c>
      <c r="L1691" t="s">
        <v>7560</v>
      </c>
      <c r="M1691" t="s">
        <v>4291</v>
      </c>
      <c r="N1691" t="s">
        <v>4292</v>
      </c>
      <c r="O1691" t="s">
        <v>7577</v>
      </c>
      <c r="P1691" t="s">
        <v>7578</v>
      </c>
      <c r="Q1691" t="s">
        <v>7604</v>
      </c>
      <c r="R1691" t="s">
        <v>7605</v>
      </c>
      <c r="S1691" t="s">
        <v>2965</v>
      </c>
      <c r="T1691">
        <v>0</v>
      </c>
      <c r="U1691" t="s">
        <v>2965</v>
      </c>
      <c r="V1691">
        <v>0</v>
      </c>
      <c r="W1691" t="s">
        <v>4318</v>
      </c>
      <c r="X1691" t="s">
        <v>5757</v>
      </c>
      <c r="Y1691" t="s">
        <v>4302</v>
      </c>
      <c r="Z1691" t="s">
        <v>6840</v>
      </c>
      <c r="AA1691" t="s">
        <v>4955</v>
      </c>
      <c r="AB1691" t="s">
        <v>7565</v>
      </c>
      <c r="AC1691" t="s">
        <v>2965</v>
      </c>
      <c r="AD1691">
        <v>0</v>
      </c>
      <c r="AE1691" t="s">
        <v>4423</v>
      </c>
      <c r="AF1691" t="s">
        <v>7586</v>
      </c>
      <c r="AG1691">
        <v>0</v>
      </c>
      <c r="AH1691" t="s">
        <v>2860</v>
      </c>
      <c r="AI1691">
        <v>0</v>
      </c>
      <c r="AJ1691">
        <v>0</v>
      </c>
      <c r="AK1691">
        <v>0</v>
      </c>
      <c r="AL1691">
        <v>0</v>
      </c>
      <c r="AM1691">
        <v>0</v>
      </c>
      <c r="AN1691">
        <v>0</v>
      </c>
      <c r="AO1691" t="s">
        <v>2965</v>
      </c>
      <c r="AP1691" t="s">
        <v>4360</v>
      </c>
      <c r="AQ1691" t="s">
        <v>4360</v>
      </c>
      <c r="AR1691" t="s">
        <v>7582</v>
      </c>
      <c r="AS1691" t="s">
        <v>7631</v>
      </c>
    </row>
    <row r="1692" spans="5:45" ht="33">
      <c r="E1692" s="1403" t="str">
        <f t="shared" si="97"/>
        <v>A05ZZ200 Cladding Work - Sandwich Panel</v>
      </c>
      <c r="F1692" s="1403" t="str">
        <f t="shared" si="98"/>
        <v>A05ZZ200-00044 Cladding Work - Sandwich Panel Corrugated Galvanized Steel Sheet Sandwich Panel, Fire Protective Rating: 2-hrs   Glass Wool (Fiberglass) for Wall w/ Accessories, Flashing  150mm≤THK</v>
      </c>
      <c r="G1692" s="1404" t="str" cm="1">
        <f t="array" ref="G1692:H1692">_xlfn.TEXTSPLIT(I1692,"-")</f>
        <v>A05ZZ200</v>
      </c>
      <c r="H1692" s="1404" t="str">
        <v>00044</v>
      </c>
      <c r="I1692" t="s">
        <v>7632</v>
      </c>
      <c r="J1692" t="s">
        <v>4288</v>
      </c>
      <c r="K1692" t="s">
        <v>7559</v>
      </c>
      <c r="L1692" t="s">
        <v>7560</v>
      </c>
      <c r="M1692" t="s">
        <v>4291</v>
      </c>
      <c r="N1692" t="s">
        <v>4292</v>
      </c>
      <c r="O1692" t="s">
        <v>7577</v>
      </c>
      <c r="P1692" t="s">
        <v>7578</v>
      </c>
      <c r="Q1692" t="s">
        <v>7604</v>
      </c>
      <c r="R1692" t="s">
        <v>7605</v>
      </c>
      <c r="S1692" t="s">
        <v>2965</v>
      </c>
      <c r="T1692">
        <v>0</v>
      </c>
      <c r="U1692" t="s">
        <v>2965</v>
      </c>
      <c r="V1692">
        <v>0</v>
      </c>
      <c r="W1692" t="s">
        <v>4318</v>
      </c>
      <c r="X1692" t="s">
        <v>5757</v>
      </c>
      <c r="Y1692" t="s">
        <v>4302</v>
      </c>
      <c r="Z1692" t="s">
        <v>6840</v>
      </c>
      <c r="AA1692" t="s">
        <v>4955</v>
      </c>
      <c r="AB1692" t="s">
        <v>7565</v>
      </c>
      <c r="AC1692" t="s">
        <v>2965</v>
      </c>
      <c r="AD1692">
        <v>0</v>
      </c>
      <c r="AE1692" t="s">
        <v>5208</v>
      </c>
      <c r="AF1692" t="s">
        <v>7588</v>
      </c>
      <c r="AG1692">
        <v>0</v>
      </c>
      <c r="AH1692" t="s">
        <v>2860</v>
      </c>
      <c r="AI1692">
        <v>0</v>
      </c>
      <c r="AJ1692">
        <v>0</v>
      </c>
      <c r="AK1692">
        <v>0</v>
      </c>
      <c r="AL1692">
        <v>0</v>
      </c>
      <c r="AM1692">
        <v>0</v>
      </c>
      <c r="AN1692">
        <v>0</v>
      </c>
      <c r="AO1692" t="s">
        <v>2965</v>
      </c>
      <c r="AP1692" t="s">
        <v>4360</v>
      </c>
      <c r="AQ1692" t="s">
        <v>4360</v>
      </c>
      <c r="AR1692" t="s">
        <v>7582</v>
      </c>
      <c r="AS1692" t="s">
        <v>7632</v>
      </c>
    </row>
    <row r="1693" spans="5:45" ht="33">
      <c r="E1693" s="1403" t="str">
        <f t="shared" si="97"/>
        <v>A05ZZ200 Cladding Work - Sandwich Panel</v>
      </c>
      <c r="F1693" s="1403" t="str">
        <f t="shared" si="98"/>
        <v>A05ZZ200-00045 Cladding Work - Sandwich Panel Corrugated Galvanized Steel Sheet Sandwich Panel, Fire Protective Rating: 2-hrs   Glass Wool (Fiberglass) for Roof w/ Accessories, Flashing  50mm≤THK&lt;70mm</v>
      </c>
      <c r="G1693" s="1404" t="str" cm="1">
        <f t="array" ref="G1693:H1693">_xlfn.TEXTSPLIT(I1693,"-")</f>
        <v>A05ZZ200</v>
      </c>
      <c r="H1693" s="1404" t="str">
        <v>00045</v>
      </c>
      <c r="I1693" t="s">
        <v>7633</v>
      </c>
      <c r="J1693" t="s">
        <v>4288</v>
      </c>
      <c r="K1693" t="s">
        <v>7559</v>
      </c>
      <c r="L1693" t="s">
        <v>7560</v>
      </c>
      <c r="M1693" t="s">
        <v>4291</v>
      </c>
      <c r="N1693" t="s">
        <v>4292</v>
      </c>
      <c r="O1693" t="s">
        <v>7577</v>
      </c>
      <c r="P1693" t="s">
        <v>7578</v>
      </c>
      <c r="Q1693" t="s">
        <v>7604</v>
      </c>
      <c r="R1693" t="s">
        <v>7605</v>
      </c>
      <c r="S1693" t="s">
        <v>2965</v>
      </c>
      <c r="T1693">
        <v>0</v>
      </c>
      <c r="U1693" t="s">
        <v>2965</v>
      </c>
      <c r="V1693">
        <v>0</v>
      </c>
      <c r="W1693" t="s">
        <v>4318</v>
      </c>
      <c r="X1693" t="s">
        <v>5757</v>
      </c>
      <c r="Y1693" t="s">
        <v>5032</v>
      </c>
      <c r="Z1693" t="s">
        <v>7334</v>
      </c>
      <c r="AA1693" t="s">
        <v>4955</v>
      </c>
      <c r="AB1693" t="s">
        <v>7565</v>
      </c>
      <c r="AC1693" t="s">
        <v>2965</v>
      </c>
      <c r="AD1693">
        <v>0</v>
      </c>
      <c r="AE1693" t="s">
        <v>5179</v>
      </c>
      <c r="AF1693" t="s">
        <v>7581</v>
      </c>
      <c r="AG1693">
        <v>0</v>
      </c>
      <c r="AH1693" t="s">
        <v>2860</v>
      </c>
      <c r="AI1693">
        <v>0</v>
      </c>
      <c r="AJ1693">
        <v>0</v>
      </c>
      <c r="AK1693">
        <v>0</v>
      </c>
      <c r="AL1693">
        <v>0</v>
      </c>
      <c r="AM1693">
        <v>0</v>
      </c>
      <c r="AN1693">
        <v>0</v>
      </c>
      <c r="AO1693" t="s">
        <v>2965</v>
      </c>
      <c r="AP1693" t="s">
        <v>4360</v>
      </c>
      <c r="AQ1693" t="s">
        <v>4360</v>
      </c>
      <c r="AR1693" t="s">
        <v>7582</v>
      </c>
      <c r="AS1693" t="s">
        <v>7633</v>
      </c>
    </row>
    <row r="1694" spans="5:45" ht="33">
      <c r="E1694" s="1403" t="str">
        <f t="shared" si="97"/>
        <v>A05ZZ200 Cladding Work - Sandwich Panel</v>
      </c>
      <c r="F1694" s="1403" t="str">
        <f t="shared" si="98"/>
        <v>A05ZZ200-00046 Cladding Work - Sandwich Panel Corrugated Galvanized Steel Sheet Sandwich Panel, Fire Protective Rating: 2-hrs   Glass Wool (Fiberglass) for Roof w/ Accessories, Flashing  70mm≤THK&lt;100mm</v>
      </c>
      <c r="G1694" s="1404" t="str" cm="1">
        <f t="array" ref="G1694:H1694">_xlfn.TEXTSPLIT(I1694,"-")</f>
        <v>A05ZZ200</v>
      </c>
      <c r="H1694" s="1404" t="str">
        <v>00046</v>
      </c>
      <c r="I1694" t="s">
        <v>7634</v>
      </c>
      <c r="J1694" t="s">
        <v>4288</v>
      </c>
      <c r="K1694" t="s">
        <v>7559</v>
      </c>
      <c r="L1694" t="s">
        <v>7560</v>
      </c>
      <c r="M1694" t="s">
        <v>4291</v>
      </c>
      <c r="N1694" t="s">
        <v>4292</v>
      </c>
      <c r="O1694" t="s">
        <v>7577</v>
      </c>
      <c r="P1694" t="s">
        <v>7578</v>
      </c>
      <c r="Q1694" t="s">
        <v>7604</v>
      </c>
      <c r="R1694" t="s">
        <v>7605</v>
      </c>
      <c r="S1694" t="s">
        <v>2965</v>
      </c>
      <c r="T1694">
        <v>0</v>
      </c>
      <c r="U1694" t="s">
        <v>2965</v>
      </c>
      <c r="V1694">
        <v>0</v>
      </c>
      <c r="W1694" t="s">
        <v>4318</v>
      </c>
      <c r="X1694" t="s">
        <v>5757</v>
      </c>
      <c r="Y1694" t="s">
        <v>5032</v>
      </c>
      <c r="Z1694" t="s">
        <v>7334</v>
      </c>
      <c r="AA1694" t="s">
        <v>4955</v>
      </c>
      <c r="AB1694" t="s">
        <v>7565</v>
      </c>
      <c r="AC1694" t="s">
        <v>2965</v>
      </c>
      <c r="AD1694">
        <v>0</v>
      </c>
      <c r="AE1694" t="s">
        <v>5192</v>
      </c>
      <c r="AF1694" t="s">
        <v>7584</v>
      </c>
      <c r="AG1694">
        <v>0</v>
      </c>
      <c r="AH1694" t="s">
        <v>2860</v>
      </c>
      <c r="AI1694">
        <v>0</v>
      </c>
      <c r="AJ1694">
        <v>0</v>
      </c>
      <c r="AK1694">
        <v>0</v>
      </c>
      <c r="AL1694">
        <v>0</v>
      </c>
      <c r="AM1694">
        <v>0</v>
      </c>
      <c r="AN1694">
        <v>0</v>
      </c>
      <c r="AO1694" t="s">
        <v>2965</v>
      </c>
      <c r="AP1694" t="s">
        <v>4360</v>
      </c>
      <c r="AQ1694" t="s">
        <v>4360</v>
      </c>
      <c r="AR1694" t="s">
        <v>7582</v>
      </c>
      <c r="AS1694" t="s">
        <v>7634</v>
      </c>
    </row>
    <row r="1695" spans="5:45" ht="33">
      <c r="E1695" s="1403" t="str">
        <f t="shared" si="97"/>
        <v>A05ZZ200 Cladding Work - Sandwich Panel</v>
      </c>
      <c r="F1695" s="1403" t="str">
        <f t="shared" si="98"/>
        <v>A05ZZ200-00047 Cladding Work - Sandwich Panel Corrugated Galvanized Steel Sheet Sandwich Panel, Fire Protective Rating: 2-hrs   Glass Wool (Fiberglass) for Roof w/ Accessories, Flashing  100mm≤THK&lt;150mm</v>
      </c>
      <c r="G1695" s="1404" t="str" cm="1">
        <f t="array" ref="G1695:H1695">_xlfn.TEXTSPLIT(I1695,"-")</f>
        <v>A05ZZ200</v>
      </c>
      <c r="H1695" s="1404" t="str">
        <v>00047</v>
      </c>
      <c r="I1695" t="s">
        <v>7635</v>
      </c>
      <c r="J1695" t="s">
        <v>4288</v>
      </c>
      <c r="K1695" t="s">
        <v>7559</v>
      </c>
      <c r="L1695" t="s">
        <v>7560</v>
      </c>
      <c r="M1695" t="s">
        <v>4291</v>
      </c>
      <c r="N1695" t="s">
        <v>4292</v>
      </c>
      <c r="O1695" t="s">
        <v>7577</v>
      </c>
      <c r="P1695" t="s">
        <v>7578</v>
      </c>
      <c r="Q1695" t="s">
        <v>7604</v>
      </c>
      <c r="R1695" t="s">
        <v>7605</v>
      </c>
      <c r="S1695" t="s">
        <v>2965</v>
      </c>
      <c r="T1695">
        <v>0</v>
      </c>
      <c r="U1695" t="s">
        <v>2965</v>
      </c>
      <c r="V1695">
        <v>0</v>
      </c>
      <c r="W1695" t="s">
        <v>4318</v>
      </c>
      <c r="X1695" t="s">
        <v>5757</v>
      </c>
      <c r="Y1695" t="s">
        <v>5032</v>
      </c>
      <c r="Z1695" t="s">
        <v>7334</v>
      </c>
      <c r="AA1695" t="s">
        <v>4955</v>
      </c>
      <c r="AB1695" t="s">
        <v>7565</v>
      </c>
      <c r="AC1695" t="s">
        <v>2965</v>
      </c>
      <c r="AD1695">
        <v>0</v>
      </c>
      <c r="AE1695" t="s">
        <v>4423</v>
      </c>
      <c r="AF1695" t="s">
        <v>7586</v>
      </c>
      <c r="AG1695">
        <v>0</v>
      </c>
      <c r="AH1695" t="s">
        <v>2860</v>
      </c>
      <c r="AI1695">
        <v>0</v>
      </c>
      <c r="AJ1695">
        <v>0</v>
      </c>
      <c r="AK1695">
        <v>0</v>
      </c>
      <c r="AL1695">
        <v>0</v>
      </c>
      <c r="AM1695">
        <v>0</v>
      </c>
      <c r="AN1695">
        <v>0</v>
      </c>
      <c r="AO1695" t="s">
        <v>2965</v>
      </c>
      <c r="AP1695" t="s">
        <v>4360</v>
      </c>
      <c r="AQ1695" t="s">
        <v>4360</v>
      </c>
      <c r="AR1695" t="s">
        <v>7582</v>
      </c>
      <c r="AS1695" t="s">
        <v>7635</v>
      </c>
    </row>
    <row r="1696" spans="5:45" ht="33">
      <c r="E1696" s="1403" t="str">
        <f t="shared" si="97"/>
        <v>A05ZZ200 Cladding Work - Sandwich Panel</v>
      </c>
      <c r="F1696" s="1403" t="str">
        <f t="shared" si="98"/>
        <v>A05ZZ200-00048 Cladding Work - Sandwich Panel Corrugated Galvanized Steel Sheet Sandwich Panel, Fire Protective Rating: 2-hrs   Glass Wool (Fiberglass) for Roof w/ Accessories, Flashing  150mm≤THK</v>
      </c>
      <c r="G1696" s="1404" t="str" cm="1">
        <f t="array" ref="G1696:H1696">_xlfn.TEXTSPLIT(I1696,"-")</f>
        <v>A05ZZ200</v>
      </c>
      <c r="H1696" s="1404" t="str">
        <v>00048</v>
      </c>
      <c r="I1696" t="s">
        <v>7636</v>
      </c>
      <c r="J1696" t="s">
        <v>4288</v>
      </c>
      <c r="K1696" t="s">
        <v>7559</v>
      </c>
      <c r="L1696" t="s">
        <v>7560</v>
      </c>
      <c r="M1696" t="s">
        <v>4291</v>
      </c>
      <c r="N1696" t="s">
        <v>4292</v>
      </c>
      <c r="O1696" t="s">
        <v>7577</v>
      </c>
      <c r="P1696" t="s">
        <v>7578</v>
      </c>
      <c r="Q1696" t="s">
        <v>7604</v>
      </c>
      <c r="R1696" t="s">
        <v>7605</v>
      </c>
      <c r="S1696" t="s">
        <v>2965</v>
      </c>
      <c r="T1696">
        <v>0</v>
      </c>
      <c r="U1696" t="s">
        <v>2965</v>
      </c>
      <c r="V1696">
        <v>0</v>
      </c>
      <c r="W1696" t="s">
        <v>4318</v>
      </c>
      <c r="X1696" t="s">
        <v>5757</v>
      </c>
      <c r="Y1696" t="s">
        <v>5032</v>
      </c>
      <c r="Z1696" t="s">
        <v>7334</v>
      </c>
      <c r="AA1696" t="s">
        <v>4955</v>
      </c>
      <c r="AB1696" t="s">
        <v>7565</v>
      </c>
      <c r="AC1696" t="s">
        <v>2965</v>
      </c>
      <c r="AD1696">
        <v>0</v>
      </c>
      <c r="AE1696" t="s">
        <v>5208</v>
      </c>
      <c r="AF1696" t="s">
        <v>7588</v>
      </c>
      <c r="AG1696">
        <v>0</v>
      </c>
      <c r="AH1696" t="s">
        <v>2860</v>
      </c>
      <c r="AI1696">
        <v>0</v>
      </c>
      <c r="AJ1696">
        <v>0</v>
      </c>
      <c r="AK1696">
        <v>0</v>
      </c>
      <c r="AL1696">
        <v>0</v>
      </c>
      <c r="AM1696">
        <v>0</v>
      </c>
      <c r="AN1696">
        <v>0</v>
      </c>
      <c r="AO1696" t="s">
        <v>2965</v>
      </c>
      <c r="AP1696" t="s">
        <v>4360</v>
      </c>
      <c r="AQ1696" t="s">
        <v>4360</v>
      </c>
      <c r="AR1696" t="s">
        <v>7582</v>
      </c>
      <c r="AS1696" t="s">
        <v>7636</v>
      </c>
    </row>
    <row r="1697" spans="5:45" ht="33">
      <c r="E1697" s="1403" t="str">
        <f t="shared" si="97"/>
        <v>A05ZZ200 Cladding Work - Sandwich Panel</v>
      </c>
      <c r="F1697" s="1403" t="str">
        <f t="shared" si="98"/>
        <v>A05ZZ200-00049 Cladding Work - Sandwich Panel Corrugated Aluminum Sheet Sandwich Panel, Fire Protective Rating: N/A   Mineral Wool (Rock Wool) for Wall w/ Accessories, Flashing  50mm≤THK&lt;70mm</v>
      </c>
      <c r="G1697" s="1404" t="str" cm="1">
        <f t="array" ref="G1697:H1697">_xlfn.TEXTSPLIT(I1697,"-")</f>
        <v>A05ZZ200</v>
      </c>
      <c r="H1697" s="1404" t="str">
        <v>00049</v>
      </c>
      <c r="I1697" t="s">
        <v>7637</v>
      </c>
      <c r="J1697" t="s">
        <v>4288</v>
      </c>
      <c r="K1697" t="s">
        <v>7559</v>
      </c>
      <c r="L1697" t="s">
        <v>7560</v>
      </c>
      <c r="M1697" t="s">
        <v>4291</v>
      </c>
      <c r="N1697" t="s">
        <v>4292</v>
      </c>
      <c r="O1697" t="s">
        <v>7577</v>
      </c>
      <c r="P1697" t="s">
        <v>7578</v>
      </c>
      <c r="Q1697" t="s">
        <v>7638</v>
      </c>
      <c r="R1697" t="s">
        <v>7639</v>
      </c>
      <c r="S1697" t="s">
        <v>2965</v>
      </c>
      <c r="T1697">
        <v>0</v>
      </c>
      <c r="U1697" t="s">
        <v>2965</v>
      </c>
      <c r="V1697">
        <v>0</v>
      </c>
      <c r="W1697" t="s">
        <v>4311</v>
      </c>
      <c r="X1697" t="s">
        <v>5750</v>
      </c>
      <c r="Y1697" t="s">
        <v>4302</v>
      </c>
      <c r="Z1697" t="s">
        <v>6840</v>
      </c>
      <c r="AA1697" t="s">
        <v>4955</v>
      </c>
      <c r="AB1697" t="s">
        <v>7565</v>
      </c>
      <c r="AC1697" t="s">
        <v>2965</v>
      </c>
      <c r="AD1697">
        <v>0</v>
      </c>
      <c r="AE1697" t="s">
        <v>5179</v>
      </c>
      <c r="AF1697" t="s">
        <v>7581</v>
      </c>
      <c r="AG1697">
        <v>0</v>
      </c>
      <c r="AH1697" t="s">
        <v>2860</v>
      </c>
      <c r="AI1697">
        <v>0</v>
      </c>
      <c r="AJ1697">
        <v>0</v>
      </c>
      <c r="AK1697">
        <v>0</v>
      </c>
      <c r="AL1697">
        <v>0</v>
      </c>
      <c r="AM1697">
        <v>0</v>
      </c>
      <c r="AN1697">
        <v>0</v>
      </c>
      <c r="AO1697" t="s">
        <v>2965</v>
      </c>
      <c r="AP1697" t="s">
        <v>4360</v>
      </c>
      <c r="AQ1697" t="s">
        <v>4360</v>
      </c>
      <c r="AR1697" t="s">
        <v>7582</v>
      </c>
      <c r="AS1697" t="s">
        <v>7637</v>
      </c>
    </row>
    <row r="1698" spans="5:45" ht="33">
      <c r="E1698" s="1403" t="str">
        <f t="shared" si="97"/>
        <v>A05ZZ200 Cladding Work - Sandwich Panel</v>
      </c>
      <c r="F1698" s="1403" t="str">
        <f t="shared" si="98"/>
        <v>A05ZZ200-00050 Cladding Work - Sandwich Panel Corrugated Aluminum Sheet Sandwich Panel, Fire Protective Rating: N/A   Mineral Wool (Rock Wool) for Wall w/ Accessories, Flashing  70mm≤THK&lt;100mm</v>
      </c>
      <c r="G1698" s="1404" t="str" cm="1">
        <f t="array" ref="G1698:H1698">_xlfn.TEXTSPLIT(I1698,"-")</f>
        <v>A05ZZ200</v>
      </c>
      <c r="H1698" s="1404" t="str">
        <v>00050</v>
      </c>
      <c r="I1698" t="s">
        <v>7640</v>
      </c>
      <c r="J1698" t="s">
        <v>4288</v>
      </c>
      <c r="K1698" t="s">
        <v>7559</v>
      </c>
      <c r="L1698" t="s">
        <v>7560</v>
      </c>
      <c r="M1698" t="s">
        <v>4291</v>
      </c>
      <c r="N1698" t="s">
        <v>4292</v>
      </c>
      <c r="O1698" t="s">
        <v>7577</v>
      </c>
      <c r="P1698" t="s">
        <v>7578</v>
      </c>
      <c r="Q1698" t="s">
        <v>7638</v>
      </c>
      <c r="R1698" t="s">
        <v>7639</v>
      </c>
      <c r="S1698" t="s">
        <v>2965</v>
      </c>
      <c r="T1698">
        <v>0</v>
      </c>
      <c r="U1698" t="s">
        <v>2965</v>
      </c>
      <c r="V1698">
        <v>0</v>
      </c>
      <c r="W1698" t="s">
        <v>4311</v>
      </c>
      <c r="X1698" t="s">
        <v>5750</v>
      </c>
      <c r="Y1698" t="s">
        <v>4302</v>
      </c>
      <c r="Z1698" t="s">
        <v>6840</v>
      </c>
      <c r="AA1698" t="s">
        <v>4955</v>
      </c>
      <c r="AB1698" t="s">
        <v>7565</v>
      </c>
      <c r="AC1698" t="s">
        <v>2965</v>
      </c>
      <c r="AD1698">
        <v>0</v>
      </c>
      <c r="AE1698" t="s">
        <v>5192</v>
      </c>
      <c r="AF1698" t="s">
        <v>7584</v>
      </c>
      <c r="AG1698">
        <v>0</v>
      </c>
      <c r="AH1698" t="s">
        <v>2860</v>
      </c>
      <c r="AI1698">
        <v>0</v>
      </c>
      <c r="AJ1698">
        <v>0</v>
      </c>
      <c r="AK1698">
        <v>0</v>
      </c>
      <c r="AL1698">
        <v>0</v>
      </c>
      <c r="AM1698">
        <v>0</v>
      </c>
      <c r="AN1698">
        <v>0</v>
      </c>
      <c r="AO1698" t="s">
        <v>2965</v>
      </c>
      <c r="AP1698" t="s">
        <v>4360</v>
      </c>
      <c r="AQ1698" t="s">
        <v>4360</v>
      </c>
      <c r="AR1698" t="s">
        <v>7582</v>
      </c>
      <c r="AS1698" t="s">
        <v>7640</v>
      </c>
    </row>
    <row r="1699" spans="5:45" ht="33">
      <c r="E1699" s="1403" t="str">
        <f t="shared" si="97"/>
        <v>A05ZZ200 Cladding Work - Sandwich Panel</v>
      </c>
      <c r="F1699" s="1403" t="str">
        <f t="shared" si="98"/>
        <v>A05ZZ200-00051 Cladding Work - Sandwich Panel Corrugated Aluminum Sheet Sandwich Panel, Fire Protective Rating: N/A   Mineral Wool (Rock Wool) for Wall w/ Accessories, Flashing  100mm≤THK&lt;150mm</v>
      </c>
      <c r="G1699" s="1404" t="str" cm="1">
        <f t="array" ref="G1699:H1699">_xlfn.TEXTSPLIT(I1699,"-")</f>
        <v>A05ZZ200</v>
      </c>
      <c r="H1699" s="1404" t="str">
        <v>00051</v>
      </c>
      <c r="I1699" t="s">
        <v>7641</v>
      </c>
      <c r="J1699" t="s">
        <v>4288</v>
      </c>
      <c r="K1699" t="s">
        <v>7559</v>
      </c>
      <c r="L1699" t="s">
        <v>7560</v>
      </c>
      <c r="M1699" t="s">
        <v>4291</v>
      </c>
      <c r="N1699" t="s">
        <v>4292</v>
      </c>
      <c r="O1699" t="s">
        <v>7577</v>
      </c>
      <c r="P1699" t="s">
        <v>7578</v>
      </c>
      <c r="Q1699" t="s">
        <v>7638</v>
      </c>
      <c r="R1699" t="s">
        <v>7639</v>
      </c>
      <c r="S1699" t="s">
        <v>2965</v>
      </c>
      <c r="T1699">
        <v>0</v>
      </c>
      <c r="U1699" t="s">
        <v>2965</v>
      </c>
      <c r="V1699">
        <v>0</v>
      </c>
      <c r="W1699" t="s">
        <v>4311</v>
      </c>
      <c r="X1699" t="s">
        <v>5750</v>
      </c>
      <c r="Y1699" t="s">
        <v>4302</v>
      </c>
      <c r="Z1699" t="s">
        <v>6840</v>
      </c>
      <c r="AA1699" t="s">
        <v>4955</v>
      </c>
      <c r="AB1699" t="s">
        <v>7565</v>
      </c>
      <c r="AC1699" t="s">
        <v>2965</v>
      </c>
      <c r="AD1699">
        <v>0</v>
      </c>
      <c r="AE1699" t="s">
        <v>4423</v>
      </c>
      <c r="AF1699" t="s">
        <v>7586</v>
      </c>
      <c r="AG1699">
        <v>0</v>
      </c>
      <c r="AH1699" t="s">
        <v>2860</v>
      </c>
      <c r="AI1699">
        <v>0</v>
      </c>
      <c r="AJ1699">
        <v>0</v>
      </c>
      <c r="AK1699">
        <v>0</v>
      </c>
      <c r="AL1699">
        <v>0</v>
      </c>
      <c r="AM1699">
        <v>0</v>
      </c>
      <c r="AN1699">
        <v>0</v>
      </c>
      <c r="AO1699" t="s">
        <v>2965</v>
      </c>
      <c r="AP1699" t="s">
        <v>4360</v>
      </c>
      <c r="AQ1699" t="s">
        <v>4360</v>
      </c>
      <c r="AR1699" t="s">
        <v>7582</v>
      </c>
      <c r="AS1699" t="s">
        <v>7641</v>
      </c>
    </row>
    <row r="1700" spans="5:45" ht="33">
      <c r="E1700" s="1403" t="str">
        <f t="shared" si="97"/>
        <v>A05ZZ200 Cladding Work - Sandwich Panel</v>
      </c>
      <c r="F1700" s="1403" t="str">
        <f t="shared" si="98"/>
        <v>A05ZZ200-00052 Cladding Work - Sandwich Panel Corrugated Aluminum Sheet Sandwich Panel, Fire Protective Rating: N/A   Mineral Wool (Rock Wool) for Wall w/ Accessories, Flashing  150mm≤THK</v>
      </c>
      <c r="G1700" s="1404" t="str" cm="1">
        <f t="array" ref="G1700:H1700">_xlfn.TEXTSPLIT(I1700,"-")</f>
        <v>A05ZZ200</v>
      </c>
      <c r="H1700" s="1404" t="str">
        <v>00052</v>
      </c>
      <c r="I1700" t="s">
        <v>7642</v>
      </c>
      <c r="J1700" t="s">
        <v>4288</v>
      </c>
      <c r="K1700" t="s">
        <v>7559</v>
      </c>
      <c r="L1700" t="s">
        <v>7560</v>
      </c>
      <c r="M1700" t="s">
        <v>4291</v>
      </c>
      <c r="N1700" t="s">
        <v>4292</v>
      </c>
      <c r="O1700" t="s">
        <v>7577</v>
      </c>
      <c r="P1700" t="s">
        <v>7578</v>
      </c>
      <c r="Q1700" t="s">
        <v>7638</v>
      </c>
      <c r="R1700" t="s">
        <v>7639</v>
      </c>
      <c r="S1700" t="s">
        <v>2965</v>
      </c>
      <c r="T1700">
        <v>0</v>
      </c>
      <c r="U1700" t="s">
        <v>2965</v>
      </c>
      <c r="V1700">
        <v>0</v>
      </c>
      <c r="W1700" t="s">
        <v>4311</v>
      </c>
      <c r="X1700" t="s">
        <v>5750</v>
      </c>
      <c r="Y1700" t="s">
        <v>4302</v>
      </c>
      <c r="Z1700" t="s">
        <v>6840</v>
      </c>
      <c r="AA1700" t="s">
        <v>4955</v>
      </c>
      <c r="AB1700" t="s">
        <v>7565</v>
      </c>
      <c r="AC1700" t="s">
        <v>2965</v>
      </c>
      <c r="AD1700">
        <v>0</v>
      </c>
      <c r="AE1700" t="s">
        <v>5208</v>
      </c>
      <c r="AF1700" t="s">
        <v>7588</v>
      </c>
      <c r="AG1700">
        <v>0</v>
      </c>
      <c r="AH1700" t="s">
        <v>2860</v>
      </c>
      <c r="AI1700">
        <v>0</v>
      </c>
      <c r="AJ1700">
        <v>0</v>
      </c>
      <c r="AK1700">
        <v>0</v>
      </c>
      <c r="AL1700">
        <v>0</v>
      </c>
      <c r="AM1700">
        <v>0</v>
      </c>
      <c r="AN1700">
        <v>0</v>
      </c>
      <c r="AO1700" t="s">
        <v>2965</v>
      </c>
      <c r="AP1700" t="s">
        <v>4360</v>
      </c>
      <c r="AQ1700" t="s">
        <v>4360</v>
      </c>
      <c r="AR1700" t="s">
        <v>7582</v>
      </c>
      <c r="AS1700" t="s">
        <v>7642</v>
      </c>
    </row>
    <row r="1701" spans="5:45" ht="33">
      <c r="E1701" s="1403" t="str">
        <f t="shared" si="97"/>
        <v>A05ZZ200 Cladding Work - Sandwich Panel</v>
      </c>
      <c r="F1701" s="1403" t="str">
        <f t="shared" si="98"/>
        <v>A05ZZ200-00053 Cladding Work - Sandwich Panel Corrugated Aluminum Sheet Sandwich Panel, Fire Protective Rating: N/A   Mineral Wool (Rock Wool) for Roof w/ Accessories, Flashing  50mm≤THK&lt;70mm</v>
      </c>
      <c r="G1701" s="1404" t="str" cm="1">
        <f t="array" ref="G1701:H1701">_xlfn.TEXTSPLIT(I1701,"-")</f>
        <v>A05ZZ200</v>
      </c>
      <c r="H1701" s="1404" t="str">
        <v>00053</v>
      </c>
      <c r="I1701" t="s">
        <v>7643</v>
      </c>
      <c r="J1701" t="s">
        <v>4288</v>
      </c>
      <c r="K1701" t="s">
        <v>7559</v>
      </c>
      <c r="L1701" t="s">
        <v>7560</v>
      </c>
      <c r="M1701" t="s">
        <v>4291</v>
      </c>
      <c r="N1701" t="s">
        <v>4292</v>
      </c>
      <c r="O1701" t="s">
        <v>7577</v>
      </c>
      <c r="P1701" t="s">
        <v>7578</v>
      </c>
      <c r="Q1701" t="s">
        <v>7638</v>
      </c>
      <c r="R1701" t="s">
        <v>7639</v>
      </c>
      <c r="S1701" t="s">
        <v>2965</v>
      </c>
      <c r="T1701">
        <v>0</v>
      </c>
      <c r="U1701" t="s">
        <v>2965</v>
      </c>
      <c r="V1701">
        <v>0</v>
      </c>
      <c r="W1701" t="s">
        <v>4311</v>
      </c>
      <c r="X1701" t="s">
        <v>5750</v>
      </c>
      <c r="Y1701" t="s">
        <v>5032</v>
      </c>
      <c r="Z1701" t="s">
        <v>7334</v>
      </c>
      <c r="AA1701" t="s">
        <v>4955</v>
      </c>
      <c r="AB1701" t="s">
        <v>7565</v>
      </c>
      <c r="AC1701" t="s">
        <v>2965</v>
      </c>
      <c r="AD1701">
        <v>0</v>
      </c>
      <c r="AE1701" t="s">
        <v>5179</v>
      </c>
      <c r="AF1701" t="s">
        <v>7581</v>
      </c>
      <c r="AG1701">
        <v>0</v>
      </c>
      <c r="AH1701" t="s">
        <v>2860</v>
      </c>
      <c r="AI1701">
        <v>0</v>
      </c>
      <c r="AJ1701">
        <v>0</v>
      </c>
      <c r="AK1701">
        <v>0</v>
      </c>
      <c r="AL1701">
        <v>0</v>
      </c>
      <c r="AM1701">
        <v>0</v>
      </c>
      <c r="AN1701">
        <v>0</v>
      </c>
      <c r="AO1701" t="s">
        <v>2965</v>
      </c>
      <c r="AP1701" t="s">
        <v>4360</v>
      </c>
      <c r="AQ1701" t="s">
        <v>4360</v>
      </c>
      <c r="AR1701" t="s">
        <v>7582</v>
      </c>
      <c r="AS1701" t="s">
        <v>7643</v>
      </c>
    </row>
    <row r="1702" spans="5:45" ht="33">
      <c r="E1702" s="1403" t="str">
        <f t="shared" si="97"/>
        <v>A05ZZ200 Cladding Work - Sandwich Panel</v>
      </c>
      <c r="F1702" s="1403" t="str">
        <f t="shared" si="98"/>
        <v>A05ZZ200-00054 Cladding Work - Sandwich Panel Corrugated Aluminum Sheet Sandwich Panel, Fire Protective Rating: N/A   Mineral Wool (Rock Wool) for Roof w/ Accessories, Flashing  70mm≤THK&lt;100mm</v>
      </c>
      <c r="G1702" s="1404" t="str" cm="1">
        <f t="array" ref="G1702:H1702">_xlfn.TEXTSPLIT(I1702,"-")</f>
        <v>A05ZZ200</v>
      </c>
      <c r="H1702" s="1404" t="str">
        <v>00054</v>
      </c>
      <c r="I1702" t="s">
        <v>7644</v>
      </c>
      <c r="J1702" t="s">
        <v>4288</v>
      </c>
      <c r="K1702" t="s">
        <v>7559</v>
      </c>
      <c r="L1702" t="s">
        <v>7560</v>
      </c>
      <c r="M1702" t="s">
        <v>4291</v>
      </c>
      <c r="N1702" t="s">
        <v>4292</v>
      </c>
      <c r="O1702" t="s">
        <v>7577</v>
      </c>
      <c r="P1702" t="s">
        <v>7578</v>
      </c>
      <c r="Q1702" t="s">
        <v>7638</v>
      </c>
      <c r="R1702" t="s">
        <v>7639</v>
      </c>
      <c r="S1702" t="s">
        <v>2965</v>
      </c>
      <c r="T1702">
        <v>0</v>
      </c>
      <c r="U1702" t="s">
        <v>2965</v>
      </c>
      <c r="V1702">
        <v>0</v>
      </c>
      <c r="W1702" t="s">
        <v>4311</v>
      </c>
      <c r="X1702" t="s">
        <v>5750</v>
      </c>
      <c r="Y1702" t="s">
        <v>5032</v>
      </c>
      <c r="Z1702" t="s">
        <v>7334</v>
      </c>
      <c r="AA1702" t="s">
        <v>4955</v>
      </c>
      <c r="AB1702" t="s">
        <v>7565</v>
      </c>
      <c r="AC1702" t="s">
        <v>2965</v>
      </c>
      <c r="AD1702">
        <v>0</v>
      </c>
      <c r="AE1702" t="s">
        <v>5192</v>
      </c>
      <c r="AF1702" t="s">
        <v>7584</v>
      </c>
      <c r="AG1702">
        <v>0</v>
      </c>
      <c r="AH1702" t="s">
        <v>2860</v>
      </c>
      <c r="AI1702">
        <v>0</v>
      </c>
      <c r="AJ1702">
        <v>0</v>
      </c>
      <c r="AK1702">
        <v>0</v>
      </c>
      <c r="AL1702">
        <v>0</v>
      </c>
      <c r="AM1702">
        <v>0</v>
      </c>
      <c r="AN1702">
        <v>0</v>
      </c>
      <c r="AO1702" t="s">
        <v>2965</v>
      </c>
      <c r="AP1702" t="s">
        <v>4360</v>
      </c>
      <c r="AQ1702" t="s">
        <v>4360</v>
      </c>
      <c r="AR1702" t="s">
        <v>7582</v>
      </c>
      <c r="AS1702" t="s">
        <v>7644</v>
      </c>
    </row>
    <row r="1703" spans="5:45" ht="33">
      <c r="E1703" s="1403" t="str">
        <f t="shared" si="97"/>
        <v>A05ZZ200 Cladding Work - Sandwich Panel</v>
      </c>
      <c r="F1703" s="1403" t="str">
        <f t="shared" si="98"/>
        <v>A05ZZ200-00055 Cladding Work - Sandwich Panel Corrugated Aluminum Sheet Sandwich Panel, Fire Protective Rating: N/A   Mineral Wool (Rock Wool) for Roof w/ Accessories, Flashing  100mm≤THK&lt;150mm</v>
      </c>
      <c r="G1703" s="1404" t="str" cm="1">
        <f t="array" ref="G1703:H1703">_xlfn.TEXTSPLIT(I1703,"-")</f>
        <v>A05ZZ200</v>
      </c>
      <c r="H1703" s="1404" t="str">
        <v>00055</v>
      </c>
      <c r="I1703" t="s">
        <v>7645</v>
      </c>
      <c r="J1703" t="s">
        <v>4288</v>
      </c>
      <c r="K1703" t="s">
        <v>7559</v>
      </c>
      <c r="L1703" t="s">
        <v>7560</v>
      </c>
      <c r="M1703" t="s">
        <v>4291</v>
      </c>
      <c r="N1703" t="s">
        <v>4292</v>
      </c>
      <c r="O1703" t="s">
        <v>7577</v>
      </c>
      <c r="P1703" t="s">
        <v>7578</v>
      </c>
      <c r="Q1703" t="s">
        <v>7638</v>
      </c>
      <c r="R1703" t="s">
        <v>7639</v>
      </c>
      <c r="S1703" t="s">
        <v>2965</v>
      </c>
      <c r="T1703">
        <v>0</v>
      </c>
      <c r="U1703" t="s">
        <v>2965</v>
      </c>
      <c r="V1703">
        <v>0</v>
      </c>
      <c r="W1703" t="s">
        <v>4311</v>
      </c>
      <c r="X1703" t="s">
        <v>5750</v>
      </c>
      <c r="Y1703" t="s">
        <v>5032</v>
      </c>
      <c r="Z1703" t="s">
        <v>7334</v>
      </c>
      <c r="AA1703" t="s">
        <v>4955</v>
      </c>
      <c r="AB1703" t="s">
        <v>7565</v>
      </c>
      <c r="AC1703" t="s">
        <v>2965</v>
      </c>
      <c r="AD1703">
        <v>0</v>
      </c>
      <c r="AE1703" t="s">
        <v>4423</v>
      </c>
      <c r="AF1703" t="s">
        <v>7586</v>
      </c>
      <c r="AG1703">
        <v>0</v>
      </c>
      <c r="AH1703" t="s">
        <v>2860</v>
      </c>
      <c r="AI1703">
        <v>0</v>
      </c>
      <c r="AJ1703">
        <v>0</v>
      </c>
      <c r="AK1703">
        <v>0</v>
      </c>
      <c r="AL1703">
        <v>0</v>
      </c>
      <c r="AM1703">
        <v>0</v>
      </c>
      <c r="AN1703">
        <v>0</v>
      </c>
      <c r="AO1703" t="s">
        <v>2965</v>
      </c>
      <c r="AP1703" t="s">
        <v>4360</v>
      </c>
      <c r="AQ1703" t="s">
        <v>4360</v>
      </c>
      <c r="AR1703" t="s">
        <v>7582</v>
      </c>
      <c r="AS1703" t="s">
        <v>7645</v>
      </c>
    </row>
    <row r="1704" spans="5:45" ht="33">
      <c r="E1704" s="1403" t="str">
        <f t="shared" si="97"/>
        <v>A05ZZ200 Cladding Work - Sandwich Panel</v>
      </c>
      <c r="F1704" s="1403" t="str">
        <f t="shared" si="98"/>
        <v>A05ZZ200-00056 Cladding Work - Sandwich Panel Corrugated Aluminum Sheet Sandwich Panel, Fire Protective Rating: N/A   Mineral Wool (Rock Wool) for Roof w/ Accessories, Flashing  150mm≤THK</v>
      </c>
      <c r="G1704" s="1404" t="str" cm="1">
        <f t="array" ref="G1704:H1704">_xlfn.TEXTSPLIT(I1704,"-")</f>
        <v>A05ZZ200</v>
      </c>
      <c r="H1704" s="1404" t="str">
        <v>00056</v>
      </c>
      <c r="I1704" t="s">
        <v>7646</v>
      </c>
      <c r="J1704" t="s">
        <v>4288</v>
      </c>
      <c r="K1704" t="s">
        <v>7559</v>
      </c>
      <c r="L1704" t="s">
        <v>7560</v>
      </c>
      <c r="M1704" t="s">
        <v>4291</v>
      </c>
      <c r="N1704" t="s">
        <v>4292</v>
      </c>
      <c r="O1704" t="s">
        <v>7577</v>
      </c>
      <c r="P1704" t="s">
        <v>7578</v>
      </c>
      <c r="Q1704" t="s">
        <v>7638</v>
      </c>
      <c r="R1704" t="s">
        <v>7639</v>
      </c>
      <c r="S1704" t="s">
        <v>2965</v>
      </c>
      <c r="T1704">
        <v>0</v>
      </c>
      <c r="U1704" t="s">
        <v>2965</v>
      </c>
      <c r="V1704">
        <v>0</v>
      </c>
      <c r="W1704" t="s">
        <v>4311</v>
      </c>
      <c r="X1704" t="s">
        <v>5750</v>
      </c>
      <c r="Y1704" t="s">
        <v>5032</v>
      </c>
      <c r="Z1704" t="s">
        <v>7334</v>
      </c>
      <c r="AA1704" t="s">
        <v>4955</v>
      </c>
      <c r="AB1704" t="s">
        <v>7565</v>
      </c>
      <c r="AC1704" t="s">
        <v>2965</v>
      </c>
      <c r="AD1704">
        <v>0</v>
      </c>
      <c r="AE1704" t="s">
        <v>5208</v>
      </c>
      <c r="AF1704" t="s">
        <v>7588</v>
      </c>
      <c r="AG1704">
        <v>0</v>
      </c>
      <c r="AH1704" t="s">
        <v>2860</v>
      </c>
      <c r="AI1704">
        <v>0</v>
      </c>
      <c r="AJ1704">
        <v>0</v>
      </c>
      <c r="AK1704">
        <v>0</v>
      </c>
      <c r="AL1704">
        <v>0</v>
      </c>
      <c r="AM1704">
        <v>0</v>
      </c>
      <c r="AN1704">
        <v>0</v>
      </c>
      <c r="AO1704" t="s">
        <v>2965</v>
      </c>
      <c r="AP1704" t="s">
        <v>4360</v>
      </c>
      <c r="AQ1704" t="s">
        <v>4360</v>
      </c>
      <c r="AR1704" t="s">
        <v>7582</v>
      </c>
      <c r="AS1704" t="s">
        <v>7646</v>
      </c>
    </row>
    <row r="1705" spans="5:45" ht="33">
      <c r="E1705" s="1403" t="str">
        <f t="shared" si="97"/>
        <v>A05ZZ200 Cladding Work - Sandwich Panel</v>
      </c>
      <c r="F1705" s="1403" t="str">
        <f t="shared" si="98"/>
        <v>A05ZZ200-00057 Cladding Work - Sandwich Panel Corrugated Aluminum Sheet Sandwich Panel, Fire Protective Rating: 1-hr   Mineral Wool (Rock Wool) for Wall w/ Accessories, Flashing  50mm≤THK&lt;70mm</v>
      </c>
      <c r="G1705" s="1404" t="str" cm="1">
        <f t="array" ref="G1705:H1705">_xlfn.TEXTSPLIT(I1705,"-")</f>
        <v>A05ZZ200</v>
      </c>
      <c r="H1705" s="1404" t="str">
        <v>00057</v>
      </c>
      <c r="I1705" t="s">
        <v>7647</v>
      </c>
      <c r="J1705" t="s">
        <v>4288</v>
      </c>
      <c r="K1705" t="s">
        <v>7559</v>
      </c>
      <c r="L1705" t="s">
        <v>7560</v>
      </c>
      <c r="M1705" t="s">
        <v>4291</v>
      </c>
      <c r="N1705" t="s">
        <v>4292</v>
      </c>
      <c r="O1705" t="s">
        <v>7577</v>
      </c>
      <c r="P1705" t="s">
        <v>7578</v>
      </c>
      <c r="Q1705" t="s">
        <v>7648</v>
      </c>
      <c r="R1705" t="s">
        <v>7649</v>
      </c>
      <c r="S1705" t="s">
        <v>2965</v>
      </c>
      <c r="T1705">
        <v>0</v>
      </c>
      <c r="U1705" t="s">
        <v>2965</v>
      </c>
      <c r="V1705">
        <v>0</v>
      </c>
      <c r="W1705" t="s">
        <v>4311</v>
      </c>
      <c r="X1705" t="s">
        <v>5750</v>
      </c>
      <c r="Y1705" t="s">
        <v>4302</v>
      </c>
      <c r="Z1705" t="s">
        <v>6840</v>
      </c>
      <c r="AA1705" t="s">
        <v>4955</v>
      </c>
      <c r="AB1705" t="s">
        <v>7565</v>
      </c>
      <c r="AC1705" t="s">
        <v>2965</v>
      </c>
      <c r="AD1705">
        <v>0</v>
      </c>
      <c r="AE1705" t="s">
        <v>5179</v>
      </c>
      <c r="AF1705" t="s">
        <v>7581</v>
      </c>
      <c r="AG1705">
        <v>0</v>
      </c>
      <c r="AH1705" t="s">
        <v>2860</v>
      </c>
      <c r="AI1705">
        <v>0</v>
      </c>
      <c r="AJ1705">
        <v>0</v>
      </c>
      <c r="AK1705">
        <v>0</v>
      </c>
      <c r="AL1705">
        <v>0</v>
      </c>
      <c r="AM1705">
        <v>0</v>
      </c>
      <c r="AN1705">
        <v>0</v>
      </c>
      <c r="AO1705" t="s">
        <v>2965</v>
      </c>
      <c r="AP1705" t="s">
        <v>4360</v>
      </c>
      <c r="AQ1705" t="s">
        <v>4360</v>
      </c>
      <c r="AR1705" t="s">
        <v>7582</v>
      </c>
      <c r="AS1705" t="s">
        <v>7647</v>
      </c>
    </row>
    <row r="1706" spans="5:45" ht="33">
      <c r="E1706" s="1403" t="str">
        <f t="shared" si="97"/>
        <v>A05ZZ200 Cladding Work - Sandwich Panel</v>
      </c>
      <c r="F1706" s="1403" t="str">
        <f t="shared" si="98"/>
        <v>A05ZZ200-00058 Cladding Work - Sandwich Panel Corrugated Aluminum Sheet Sandwich Panel, Fire Protective Rating: 1-hr   Mineral Wool (Rock Wool) for Wall w/ Accessories, Flashing  70mm≤THK&lt;100mm</v>
      </c>
      <c r="G1706" s="1404" t="str" cm="1">
        <f t="array" ref="G1706:H1706">_xlfn.TEXTSPLIT(I1706,"-")</f>
        <v>A05ZZ200</v>
      </c>
      <c r="H1706" s="1404" t="str">
        <v>00058</v>
      </c>
      <c r="I1706" t="s">
        <v>7650</v>
      </c>
      <c r="J1706" t="s">
        <v>4288</v>
      </c>
      <c r="K1706" t="s">
        <v>7559</v>
      </c>
      <c r="L1706" t="s">
        <v>7560</v>
      </c>
      <c r="M1706" t="s">
        <v>4291</v>
      </c>
      <c r="N1706" t="s">
        <v>4292</v>
      </c>
      <c r="O1706" t="s">
        <v>7577</v>
      </c>
      <c r="P1706" t="s">
        <v>7578</v>
      </c>
      <c r="Q1706" t="s">
        <v>7648</v>
      </c>
      <c r="R1706" t="s">
        <v>7649</v>
      </c>
      <c r="S1706" t="s">
        <v>2965</v>
      </c>
      <c r="T1706">
        <v>0</v>
      </c>
      <c r="U1706" t="s">
        <v>2965</v>
      </c>
      <c r="V1706">
        <v>0</v>
      </c>
      <c r="W1706" t="s">
        <v>4311</v>
      </c>
      <c r="X1706" t="s">
        <v>5750</v>
      </c>
      <c r="Y1706" t="s">
        <v>4302</v>
      </c>
      <c r="Z1706" t="s">
        <v>6840</v>
      </c>
      <c r="AA1706" t="s">
        <v>4955</v>
      </c>
      <c r="AB1706" t="s">
        <v>7565</v>
      </c>
      <c r="AC1706" t="s">
        <v>2965</v>
      </c>
      <c r="AD1706">
        <v>0</v>
      </c>
      <c r="AE1706" t="s">
        <v>5192</v>
      </c>
      <c r="AF1706" t="s">
        <v>7584</v>
      </c>
      <c r="AG1706">
        <v>0</v>
      </c>
      <c r="AH1706" t="s">
        <v>2860</v>
      </c>
      <c r="AI1706">
        <v>0</v>
      </c>
      <c r="AJ1706">
        <v>0</v>
      </c>
      <c r="AK1706">
        <v>0</v>
      </c>
      <c r="AL1706">
        <v>0</v>
      </c>
      <c r="AM1706">
        <v>0</v>
      </c>
      <c r="AN1706">
        <v>0</v>
      </c>
      <c r="AO1706" t="s">
        <v>2965</v>
      </c>
      <c r="AP1706" t="s">
        <v>4360</v>
      </c>
      <c r="AQ1706" t="s">
        <v>4360</v>
      </c>
      <c r="AR1706" t="s">
        <v>7582</v>
      </c>
      <c r="AS1706" t="s">
        <v>7650</v>
      </c>
    </row>
    <row r="1707" spans="5:45" ht="33">
      <c r="E1707" s="1403" t="str">
        <f t="shared" si="97"/>
        <v>A05ZZ200 Cladding Work - Sandwich Panel</v>
      </c>
      <c r="F1707" s="1403" t="str">
        <f t="shared" si="98"/>
        <v>A05ZZ200-00059 Cladding Work - Sandwich Panel Corrugated Aluminum Sheet Sandwich Panel, Fire Protective Rating: 1-hr   Mineral Wool (Rock Wool) for Wall w/ Accessories, Flashing  100mm≤THK&lt;150mm</v>
      </c>
      <c r="G1707" s="1404" t="str" cm="1">
        <f t="array" ref="G1707:H1707">_xlfn.TEXTSPLIT(I1707,"-")</f>
        <v>A05ZZ200</v>
      </c>
      <c r="H1707" s="1404" t="str">
        <v>00059</v>
      </c>
      <c r="I1707" t="s">
        <v>7651</v>
      </c>
      <c r="J1707" t="s">
        <v>4288</v>
      </c>
      <c r="K1707" t="s">
        <v>7559</v>
      </c>
      <c r="L1707" t="s">
        <v>7560</v>
      </c>
      <c r="M1707" t="s">
        <v>4291</v>
      </c>
      <c r="N1707" t="s">
        <v>4292</v>
      </c>
      <c r="O1707" t="s">
        <v>7577</v>
      </c>
      <c r="P1707" t="s">
        <v>7578</v>
      </c>
      <c r="Q1707" t="s">
        <v>7648</v>
      </c>
      <c r="R1707" t="s">
        <v>7649</v>
      </c>
      <c r="S1707" t="s">
        <v>2965</v>
      </c>
      <c r="T1707">
        <v>0</v>
      </c>
      <c r="U1707" t="s">
        <v>2965</v>
      </c>
      <c r="V1707">
        <v>0</v>
      </c>
      <c r="W1707" t="s">
        <v>4311</v>
      </c>
      <c r="X1707" t="s">
        <v>5750</v>
      </c>
      <c r="Y1707" t="s">
        <v>4302</v>
      </c>
      <c r="Z1707" t="s">
        <v>6840</v>
      </c>
      <c r="AA1707" t="s">
        <v>4955</v>
      </c>
      <c r="AB1707" t="s">
        <v>7565</v>
      </c>
      <c r="AC1707" t="s">
        <v>2965</v>
      </c>
      <c r="AD1707">
        <v>0</v>
      </c>
      <c r="AE1707" t="s">
        <v>4423</v>
      </c>
      <c r="AF1707" t="s">
        <v>7586</v>
      </c>
      <c r="AG1707">
        <v>0</v>
      </c>
      <c r="AH1707" t="s">
        <v>2860</v>
      </c>
      <c r="AI1707">
        <v>0</v>
      </c>
      <c r="AJ1707">
        <v>0</v>
      </c>
      <c r="AK1707">
        <v>0</v>
      </c>
      <c r="AL1707">
        <v>0</v>
      </c>
      <c r="AM1707">
        <v>0</v>
      </c>
      <c r="AN1707">
        <v>0</v>
      </c>
      <c r="AO1707" t="s">
        <v>2965</v>
      </c>
      <c r="AP1707" t="s">
        <v>4360</v>
      </c>
      <c r="AQ1707" t="s">
        <v>4360</v>
      </c>
      <c r="AR1707" t="s">
        <v>7582</v>
      </c>
      <c r="AS1707" t="s">
        <v>7651</v>
      </c>
    </row>
    <row r="1708" spans="5:45" ht="33">
      <c r="E1708" s="1403" t="str">
        <f t="shared" si="97"/>
        <v>A05ZZ200 Cladding Work - Sandwich Panel</v>
      </c>
      <c r="F1708" s="1403" t="str">
        <f t="shared" si="98"/>
        <v>A05ZZ200-00060 Cladding Work - Sandwich Panel Corrugated Aluminum Sheet Sandwich Panel, Fire Protective Rating: 1-hr   Mineral Wool (Rock Wool) for Wall w/ Accessories, Flashing  150mm≤THK</v>
      </c>
      <c r="G1708" s="1404" t="str" cm="1">
        <f t="array" ref="G1708:H1708">_xlfn.TEXTSPLIT(I1708,"-")</f>
        <v>A05ZZ200</v>
      </c>
      <c r="H1708" s="1404" t="str">
        <v>00060</v>
      </c>
      <c r="I1708" t="s">
        <v>7652</v>
      </c>
      <c r="J1708" t="s">
        <v>4288</v>
      </c>
      <c r="K1708" t="s">
        <v>7559</v>
      </c>
      <c r="L1708" t="s">
        <v>7560</v>
      </c>
      <c r="M1708" t="s">
        <v>4291</v>
      </c>
      <c r="N1708" t="s">
        <v>4292</v>
      </c>
      <c r="O1708" t="s">
        <v>7577</v>
      </c>
      <c r="P1708" t="s">
        <v>7578</v>
      </c>
      <c r="Q1708" t="s">
        <v>7648</v>
      </c>
      <c r="R1708" t="s">
        <v>7649</v>
      </c>
      <c r="S1708" t="s">
        <v>2965</v>
      </c>
      <c r="T1708">
        <v>0</v>
      </c>
      <c r="U1708" t="s">
        <v>2965</v>
      </c>
      <c r="V1708">
        <v>0</v>
      </c>
      <c r="W1708" t="s">
        <v>4311</v>
      </c>
      <c r="X1708" t="s">
        <v>5750</v>
      </c>
      <c r="Y1708" t="s">
        <v>4302</v>
      </c>
      <c r="Z1708" t="s">
        <v>6840</v>
      </c>
      <c r="AA1708" t="s">
        <v>4955</v>
      </c>
      <c r="AB1708" t="s">
        <v>7565</v>
      </c>
      <c r="AC1708" t="s">
        <v>2965</v>
      </c>
      <c r="AD1708">
        <v>0</v>
      </c>
      <c r="AE1708" t="s">
        <v>5208</v>
      </c>
      <c r="AF1708" t="s">
        <v>7588</v>
      </c>
      <c r="AG1708">
        <v>0</v>
      </c>
      <c r="AH1708" t="s">
        <v>2860</v>
      </c>
      <c r="AI1708">
        <v>0</v>
      </c>
      <c r="AJ1708">
        <v>0</v>
      </c>
      <c r="AK1708">
        <v>0</v>
      </c>
      <c r="AL1708">
        <v>0</v>
      </c>
      <c r="AM1708">
        <v>0</v>
      </c>
      <c r="AN1708">
        <v>0</v>
      </c>
      <c r="AO1708" t="s">
        <v>2965</v>
      </c>
      <c r="AP1708" t="s">
        <v>4360</v>
      </c>
      <c r="AQ1708" t="s">
        <v>4360</v>
      </c>
      <c r="AR1708" t="s">
        <v>7582</v>
      </c>
      <c r="AS1708" t="s">
        <v>7652</v>
      </c>
    </row>
    <row r="1709" spans="5:45" ht="33">
      <c r="E1709" s="1403" t="str">
        <f t="shared" si="97"/>
        <v>A05ZZ200 Cladding Work - Sandwich Panel</v>
      </c>
      <c r="F1709" s="1403" t="str">
        <f t="shared" si="98"/>
        <v>A05ZZ200-00061 Cladding Work - Sandwich Panel Corrugated Aluminum Sheet Sandwich Panel, Fire Protective Rating: 1-hr   Mineral Wool (Rock Wool) for Roof w/ Accessories, Flashing  50mm≤THK&lt;70mm</v>
      </c>
      <c r="G1709" s="1404" t="str" cm="1">
        <f t="array" ref="G1709:H1709">_xlfn.TEXTSPLIT(I1709,"-")</f>
        <v>A05ZZ200</v>
      </c>
      <c r="H1709" s="1404" t="str">
        <v>00061</v>
      </c>
      <c r="I1709" t="s">
        <v>7653</v>
      </c>
      <c r="J1709" t="s">
        <v>4288</v>
      </c>
      <c r="K1709" t="s">
        <v>7559</v>
      </c>
      <c r="L1709" t="s">
        <v>7560</v>
      </c>
      <c r="M1709" t="s">
        <v>4291</v>
      </c>
      <c r="N1709" t="s">
        <v>4292</v>
      </c>
      <c r="O1709" t="s">
        <v>7577</v>
      </c>
      <c r="P1709" t="s">
        <v>7578</v>
      </c>
      <c r="Q1709" t="s">
        <v>7648</v>
      </c>
      <c r="R1709" t="s">
        <v>7649</v>
      </c>
      <c r="S1709" t="s">
        <v>2965</v>
      </c>
      <c r="T1709">
        <v>0</v>
      </c>
      <c r="U1709" t="s">
        <v>2965</v>
      </c>
      <c r="V1709">
        <v>0</v>
      </c>
      <c r="W1709" t="s">
        <v>4311</v>
      </c>
      <c r="X1709" t="s">
        <v>5750</v>
      </c>
      <c r="Y1709" t="s">
        <v>5032</v>
      </c>
      <c r="Z1709" t="s">
        <v>7334</v>
      </c>
      <c r="AA1709" t="s">
        <v>4955</v>
      </c>
      <c r="AB1709" t="s">
        <v>7565</v>
      </c>
      <c r="AC1709" t="s">
        <v>2965</v>
      </c>
      <c r="AD1709">
        <v>0</v>
      </c>
      <c r="AE1709" t="s">
        <v>5179</v>
      </c>
      <c r="AF1709" t="s">
        <v>7581</v>
      </c>
      <c r="AG1709">
        <v>0</v>
      </c>
      <c r="AH1709" t="s">
        <v>2860</v>
      </c>
      <c r="AI1709">
        <v>0</v>
      </c>
      <c r="AJ1709">
        <v>0</v>
      </c>
      <c r="AK1709">
        <v>0</v>
      </c>
      <c r="AL1709">
        <v>0</v>
      </c>
      <c r="AM1709">
        <v>0</v>
      </c>
      <c r="AN1709">
        <v>0</v>
      </c>
      <c r="AO1709" t="s">
        <v>2965</v>
      </c>
      <c r="AP1709" t="s">
        <v>4360</v>
      </c>
      <c r="AQ1709" t="s">
        <v>4360</v>
      </c>
      <c r="AR1709" t="s">
        <v>7582</v>
      </c>
      <c r="AS1709" t="s">
        <v>7653</v>
      </c>
    </row>
    <row r="1710" spans="5:45" ht="33">
      <c r="E1710" s="1403" t="str">
        <f t="shared" si="97"/>
        <v>A05ZZ200 Cladding Work - Sandwich Panel</v>
      </c>
      <c r="F1710" s="1403" t="str">
        <f t="shared" si="98"/>
        <v>A05ZZ200-00062 Cladding Work - Sandwich Panel Corrugated Aluminum Sheet Sandwich Panel, Fire Protective Rating: 1-hr   Mineral Wool (Rock Wool) for Roof w/ Accessories, Flashing  70mm≤THK&lt;100mm</v>
      </c>
      <c r="G1710" s="1404" t="str" cm="1">
        <f t="array" ref="G1710:H1710">_xlfn.TEXTSPLIT(I1710,"-")</f>
        <v>A05ZZ200</v>
      </c>
      <c r="H1710" s="1404" t="str">
        <v>00062</v>
      </c>
      <c r="I1710" t="s">
        <v>7654</v>
      </c>
      <c r="J1710" t="s">
        <v>4288</v>
      </c>
      <c r="K1710" t="s">
        <v>7559</v>
      </c>
      <c r="L1710" t="s">
        <v>7560</v>
      </c>
      <c r="M1710" t="s">
        <v>4291</v>
      </c>
      <c r="N1710" t="s">
        <v>4292</v>
      </c>
      <c r="O1710" t="s">
        <v>7577</v>
      </c>
      <c r="P1710" t="s">
        <v>7578</v>
      </c>
      <c r="Q1710" t="s">
        <v>7648</v>
      </c>
      <c r="R1710" t="s">
        <v>7649</v>
      </c>
      <c r="S1710" t="s">
        <v>2965</v>
      </c>
      <c r="T1710">
        <v>0</v>
      </c>
      <c r="U1710" t="s">
        <v>2965</v>
      </c>
      <c r="V1710">
        <v>0</v>
      </c>
      <c r="W1710" t="s">
        <v>4311</v>
      </c>
      <c r="X1710" t="s">
        <v>5750</v>
      </c>
      <c r="Y1710" t="s">
        <v>5032</v>
      </c>
      <c r="Z1710" t="s">
        <v>7334</v>
      </c>
      <c r="AA1710" t="s">
        <v>4955</v>
      </c>
      <c r="AB1710" t="s">
        <v>7565</v>
      </c>
      <c r="AC1710" t="s">
        <v>2965</v>
      </c>
      <c r="AD1710">
        <v>0</v>
      </c>
      <c r="AE1710" t="s">
        <v>5192</v>
      </c>
      <c r="AF1710" t="s">
        <v>7584</v>
      </c>
      <c r="AG1710">
        <v>0</v>
      </c>
      <c r="AH1710" t="s">
        <v>2860</v>
      </c>
      <c r="AI1710">
        <v>0</v>
      </c>
      <c r="AJ1710">
        <v>0</v>
      </c>
      <c r="AK1710">
        <v>0</v>
      </c>
      <c r="AL1710">
        <v>0</v>
      </c>
      <c r="AM1710">
        <v>0</v>
      </c>
      <c r="AN1710">
        <v>0</v>
      </c>
      <c r="AO1710" t="s">
        <v>2965</v>
      </c>
      <c r="AP1710" t="s">
        <v>4360</v>
      </c>
      <c r="AQ1710" t="s">
        <v>4360</v>
      </c>
      <c r="AR1710" t="s">
        <v>7582</v>
      </c>
      <c r="AS1710" t="s">
        <v>7654</v>
      </c>
    </row>
    <row r="1711" spans="5:45" ht="33">
      <c r="E1711" s="1403" t="str">
        <f t="shared" si="97"/>
        <v>A05ZZ200 Cladding Work - Sandwich Panel</v>
      </c>
      <c r="F1711" s="1403" t="str">
        <f t="shared" si="98"/>
        <v>A05ZZ200-00063 Cladding Work - Sandwich Panel Corrugated Aluminum Sheet Sandwich Panel, Fire Protective Rating: 1-hr   Mineral Wool (Rock Wool) for Roof w/ Accessories, Flashing  100mm≤THK&lt;150mm</v>
      </c>
      <c r="G1711" s="1404" t="str" cm="1">
        <f t="array" ref="G1711:H1711">_xlfn.TEXTSPLIT(I1711,"-")</f>
        <v>A05ZZ200</v>
      </c>
      <c r="H1711" s="1404" t="str">
        <v>00063</v>
      </c>
      <c r="I1711" t="s">
        <v>7655</v>
      </c>
      <c r="J1711" t="s">
        <v>4288</v>
      </c>
      <c r="K1711" t="s">
        <v>7559</v>
      </c>
      <c r="L1711" t="s">
        <v>7560</v>
      </c>
      <c r="M1711" t="s">
        <v>4291</v>
      </c>
      <c r="N1711" t="s">
        <v>4292</v>
      </c>
      <c r="O1711" t="s">
        <v>7577</v>
      </c>
      <c r="P1711" t="s">
        <v>7578</v>
      </c>
      <c r="Q1711" t="s">
        <v>7648</v>
      </c>
      <c r="R1711" t="s">
        <v>7649</v>
      </c>
      <c r="S1711" t="s">
        <v>2965</v>
      </c>
      <c r="T1711">
        <v>0</v>
      </c>
      <c r="U1711" t="s">
        <v>2965</v>
      </c>
      <c r="V1711">
        <v>0</v>
      </c>
      <c r="W1711" t="s">
        <v>4311</v>
      </c>
      <c r="X1711" t="s">
        <v>5750</v>
      </c>
      <c r="Y1711" t="s">
        <v>5032</v>
      </c>
      <c r="Z1711" t="s">
        <v>7334</v>
      </c>
      <c r="AA1711" t="s">
        <v>4955</v>
      </c>
      <c r="AB1711" t="s">
        <v>7565</v>
      </c>
      <c r="AC1711" t="s">
        <v>2965</v>
      </c>
      <c r="AD1711">
        <v>0</v>
      </c>
      <c r="AE1711" t="s">
        <v>4423</v>
      </c>
      <c r="AF1711" t="s">
        <v>7586</v>
      </c>
      <c r="AG1711">
        <v>0</v>
      </c>
      <c r="AH1711" t="s">
        <v>2860</v>
      </c>
      <c r="AI1711">
        <v>0</v>
      </c>
      <c r="AJ1711">
        <v>0</v>
      </c>
      <c r="AK1711">
        <v>0</v>
      </c>
      <c r="AL1711">
        <v>0</v>
      </c>
      <c r="AM1711">
        <v>0</v>
      </c>
      <c r="AN1711">
        <v>0</v>
      </c>
      <c r="AO1711" t="s">
        <v>2965</v>
      </c>
      <c r="AP1711" t="s">
        <v>4360</v>
      </c>
      <c r="AQ1711" t="s">
        <v>4360</v>
      </c>
      <c r="AR1711" t="s">
        <v>7582</v>
      </c>
      <c r="AS1711" t="s">
        <v>7655</v>
      </c>
    </row>
    <row r="1712" spans="5:45" ht="33">
      <c r="E1712" s="1403" t="str">
        <f t="shared" si="97"/>
        <v>A05ZZ200 Cladding Work - Sandwich Panel</v>
      </c>
      <c r="F1712" s="1403" t="str">
        <f t="shared" si="98"/>
        <v>A05ZZ200-00064 Cladding Work - Sandwich Panel Corrugated Aluminum Sheet Sandwich Panel, Fire Protective Rating: 1-hr   Mineral Wool (Rock Wool) for Roof w/ Accessories, Flashing  150mm≤THK</v>
      </c>
      <c r="G1712" s="1404" t="str" cm="1">
        <f t="array" ref="G1712:H1712">_xlfn.TEXTSPLIT(I1712,"-")</f>
        <v>A05ZZ200</v>
      </c>
      <c r="H1712" s="1404" t="str">
        <v>00064</v>
      </c>
      <c r="I1712" t="s">
        <v>7656</v>
      </c>
      <c r="J1712" t="s">
        <v>4288</v>
      </c>
      <c r="K1712" t="s">
        <v>7559</v>
      </c>
      <c r="L1712" t="s">
        <v>7560</v>
      </c>
      <c r="M1712" t="s">
        <v>4291</v>
      </c>
      <c r="N1712" t="s">
        <v>4292</v>
      </c>
      <c r="O1712" t="s">
        <v>7577</v>
      </c>
      <c r="P1712" t="s">
        <v>7578</v>
      </c>
      <c r="Q1712" t="s">
        <v>7648</v>
      </c>
      <c r="R1712" t="s">
        <v>7649</v>
      </c>
      <c r="S1712" t="s">
        <v>2965</v>
      </c>
      <c r="T1712">
        <v>0</v>
      </c>
      <c r="U1712" t="s">
        <v>2965</v>
      </c>
      <c r="V1712">
        <v>0</v>
      </c>
      <c r="W1712" t="s">
        <v>4311</v>
      </c>
      <c r="X1712" t="s">
        <v>5750</v>
      </c>
      <c r="Y1712" t="s">
        <v>5032</v>
      </c>
      <c r="Z1712" t="s">
        <v>7334</v>
      </c>
      <c r="AA1712" t="s">
        <v>4955</v>
      </c>
      <c r="AB1712" t="s">
        <v>7565</v>
      </c>
      <c r="AC1712" t="s">
        <v>2965</v>
      </c>
      <c r="AD1712">
        <v>0</v>
      </c>
      <c r="AE1712" t="s">
        <v>5208</v>
      </c>
      <c r="AF1712" t="s">
        <v>7588</v>
      </c>
      <c r="AG1712">
        <v>0</v>
      </c>
      <c r="AH1712" t="s">
        <v>2860</v>
      </c>
      <c r="AI1712">
        <v>0</v>
      </c>
      <c r="AJ1712">
        <v>0</v>
      </c>
      <c r="AK1712">
        <v>0</v>
      </c>
      <c r="AL1712">
        <v>0</v>
      </c>
      <c r="AM1712">
        <v>0</v>
      </c>
      <c r="AN1712">
        <v>0</v>
      </c>
      <c r="AO1712" t="s">
        <v>2965</v>
      </c>
      <c r="AP1712" t="s">
        <v>4360</v>
      </c>
      <c r="AQ1712" t="s">
        <v>4360</v>
      </c>
      <c r="AR1712" t="s">
        <v>7582</v>
      </c>
      <c r="AS1712" t="s">
        <v>7656</v>
      </c>
    </row>
    <row r="1713" spans="5:45" ht="33">
      <c r="E1713" s="1403" t="str">
        <f t="shared" si="97"/>
        <v>A05ZZ200 Cladding Work - Sandwich Panel</v>
      </c>
      <c r="F1713" s="1403" t="str">
        <f t="shared" si="98"/>
        <v>A05ZZ200-00065 Cladding Work - Sandwich Panel Corrugated Aluminum Sheet Sandwich Panel, Fire Protective Rating: 2-hrs   Mineral Wool (Rock Wool) for Wall w/ Accessories, Flashing  50mm≤THK&lt;70mm</v>
      </c>
      <c r="G1713" s="1404" t="str" cm="1">
        <f t="array" ref="G1713:H1713">_xlfn.TEXTSPLIT(I1713,"-")</f>
        <v>A05ZZ200</v>
      </c>
      <c r="H1713" s="1404" t="str">
        <v>00065</v>
      </c>
      <c r="I1713" t="s">
        <v>7657</v>
      </c>
      <c r="J1713" t="s">
        <v>4288</v>
      </c>
      <c r="K1713" t="s">
        <v>7559</v>
      </c>
      <c r="L1713" t="s">
        <v>7560</v>
      </c>
      <c r="M1713" t="s">
        <v>4291</v>
      </c>
      <c r="N1713" t="s">
        <v>4292</v>
      </c>
      <c r="O1713" t="s">
        <v>7577</v>
      </c>
      <c r="P1713" t="s">
        <v>7578</v>
      </c>
      <c r="Q1713" t="s">
        <v>7658</v>
      </c>
      <c r="R1713" t="s">
        <v>7659</v>
      </c>
      <c r="S1713" t="s">
        <v>2965</v>
      </c>
      <c r="T1713">
        <v>0</v>
      </c>
      <c r="U1713" t="s">
        <v>2965</v>
      </c>
      <c r="V1713">
        <v>0</v>
      </c>
      <c r="W1713" t="s">
        <v>4311</v>
      </c>
      <c r="X1713" t="s">
        <v>5750</v>
      </c>
      <c r="Y1713" t="s">
        <v>4302</v>
      </c>
      <c r="Z1713" t="s">
        <v>6840</v>
      </c>
      <c r="AA1713" t="s">
        <v>4955</v>
      </c>
      <c r="AB1713" t="s">
        <v>7565</v>
      </c>
      <c r="AC1713" t="s">
        <v>2965</v>
      </c>
      <c r="AD1713">
        <v>0</v>
      </c>
      <c r="AE1713" t="s">
        <v>5179</v>
      </c>
      <c r="AF1713" t="s">
        <v>7581</v>
      </c>
      <c r="AG1713">
        <v>0</v>
      </c>
      <c r="AH1713" t="s">
        <v>2860</v>
      </c>
      <c r="AI1713">
        <v>0</v>
      </c>
      <c r="AJ1713">
        <v>0</v>
      </c>
      <c r="AK1713">
        <v>0</v>
      </c>
      <c r="AL1713">
        <v>0</v>
      </c>
      <c r="AM1713">
        <v>0</v>
      </c>
      <c r="AN1713">
        <v>0</v>
      </c>
      <c r="AO1713" t="s">
        <v>2965</v>
      </c>
      <c r="AP1713" t="s">
        <v>4360</v>
      </c>
      <c r="AQ1713" t="s">
        <v>4360</v>
      </c>
      <c r="AR1713" t="s">
        <v>7582</v>
      </c>
      <c r="AS1713" t="s">
        <v>7657</v>
      </c>
    </row>
    <row r="1714" spans="5:45" ht="33">
      <c r="E1714" s="1403" t="str">
        <f t="shared" si="97"/>
        <v>A05ZZ200 Cladding Work - Sandwich Panel</v>
      </c>
      <c r="F1714" s="1403" t="str">
        <f t="shared" si="98"/>
        <v>A05ZZ200-00066 Cladding Work - Sandwich Panel Corrugated Aluminum Sheet Sandwich Panel, Fire Protective Rating: 2-hrs   Mineral Wool (Rock Wool) for Wall w/ Accessories, Flashing  70mm≤THK&lt;100mm</v>
      </c>
      <c r="G1714" s="1404" t="str" cm="1">
        <f t="array" ref="G1714:H1714">_xlfn.TEXTSPLIT(I1714,"-")</f>
        <v>A05ZZ200</v>
      </c>
      <c r="H1714" s="1404" t="str">
        <v>00066</v>
      </c>
      <c r="I1714" t="s">
        <v>7660</v>
      </c>
      <c r="J1714" t="s">
        <v>4288</v>
      </c>
      <c r="K1714" t="s">
        <v>7559</v>
      </c>
      <c r="L1714" t="s">
        <v>7560</v>
      </c>
      <c r="M1714" t="s">
        <v>4291</v>
      </c>
      <c r="N1714" t="s">
        <v>4292</v>
      </c>
      <c r="O1714" t="s">
        <v>7577</v>
      </c>
      <c r="P1714" t="s">
        <v>7578</v>
      </c>
      <c r="Q1714" t="s">
        <v>7658</v>
      </c>
      <c r="R1714" t="s">
        <v>7659</v>
      </c>
      <c r="S1714" t="s">
        <v>2965</v>
      </c>
      <c r="T1714">
        <v>0</v>
      </c>
      <c r="U1714" t="s">
        <v>2965</v>
      </c>
      <c r="V1714">
        <v>0</v>
      </c>
      <c r="W1714" t="s">
        <v>4311</v>
      </c>
      <c r="X1714" t="s">
        <v>5750</v>
      </c>
      <c r="Y1714" t="s">
        <v>4302</v>
      </c>
      <c r="Z1714" t="s">
        <v>6840</v>
      </c>
      <c r="AA1714" t="s">
        <v>4955</v>
      </c>
      <c r="AB1714" t="s">
        <v>7565</v>
      </c>
      <c r="AC1714" t="s">
        <v>2965</v>
      </c>
      <c r="AD1714">
        <v>0</v>
      </c>
      <c r="AE1714" t="s">
        <v>5192</v>
      </c>
      <c r="AF1714" t="s">
        <v>7584</v>
      </c>
      <c r="AG1714">
        <v>0</v>
      </c>
      <c r="AH1714" t="s">
        <v>2860</v>
      </c>
      <c r="AI1714">
        <v>0</v>
      </c>
      <c r="AJ1714">
        <v>0</v>
      </c>
      <c r="AK1714">
        <v>0</v>
      </c>
      <c r="AL1714">
        <v>0</v>
      </c>
      <c r="AM1714">
        <v>0</v>
      </c>
      <c r="AN1714">
        <v>0</v>
      </c>
      <c r="AO1714" t="s">
        <v>2965</v>
      </c>
      <c r="AP1714" t="s">
        <v>4360</v>
      </c>
      <c r="AQ1714" t="s">
        <v>4360</v>
      </c>
      <c r="AR1714" t="s">
        <v>7582</v>
      </c>
      <c r="AS1714" t="s">
        <v>7660</v>
      </c>
    </row>
    <row r="1715" spans="5:45" ht="33">
      <c r="E1715" s="1403" t="str">
        <f t="shared" si="97"/>
        <v>A05ZZ200 Cladding Work - Sandwich Panel</v>
      </c>
      <c r="F1715" s="1403" t="str">
        <f t="shared" si="98"/>
        <v>A05ZZ200-00067 Cladding Work - Sandwich Panel Corrugated Aluminum Sheet Sandwich Panel, Fire Protective Rating: 2-hrs   Mineral Wool (Rock Wool) for Wall w/ Accessories, Flashing  100mm≤THK&lt;150mm</v>
      </c>
      <c r="G1715" s="1404" t="str" cm="1">
        <f t="array" ref="G1715:H1715">_xlfn.TEXTSPLIT(I1715,"-")</f>
        <v>A05ZZ200</v>
      </c>
      <c r="H1715" s="1404" t="str">
        <v>00067</v>
      </c>
      <c r="I1715" t="s">
        <v>7661</v>
      </c>
      <c r="J1715" t="s">
        <v>4288</v>
      </c>
      <c r="K1715" t="s">
        <v>7559</v>
      </c>
      <c r="L1715" t="s">
        <v>7560</v>
      </c>
      <c r="M1715" t="s">
        <v>4291</v>
      </c>
      <c r="N1715" t="s">
        <v>4292</v>
      </c>
      <c r="O1715" t="s">
        <v>7577</v>
      </c>
      <c r="P1715" t="s">
        <v>7578</v>
      </c>
      <c r="Q1715" t="s">
        <v>7658</v>
      </c>
      <c r="R1715" t="s">
        <v>7659</v>
      </c>
      <c r="S1715" t="s">
        <v>2965</v>
      </c>
      <c r="T1715">
        <v>0</v>
      </c>
      <c r="U1715" t="s">
        <v>2965</v>
      </c>
      <c r="V1715">
        <v>0</v>
      </c>
      <c r="W1715" t="s">
        <v>4311</v>
      </c>
      <c r="X1715" t="s">
        <v>5750</v>
      </c>
      <c r="Y1715" t="s">
        <v>4302</v>
      </c>
      <c r="Z1715" t="s">
        <v>6840</v>
      </c>
      <c r="AA1715" t="s">
        <v>4955</v>
      </c>
      <c r="AB1715" t="s">
        <v>7565</v>
      </c>
      <c r="AC1715" t="s">
        <v>2965</v>
      </c>
      <c r="AD1715">
        <v>0</v>
      </c>
      <c r="AE1715" t="s">
        <v>4423</v>
      </c>
      <c r="AF1715" t="s">
        <v>7586</v>
      </c>
      <c r="AG1715">
        <v>0</v>
      </c>
      <c r="AH1715" t="s">
        <v>2860</v>
      </c>
      <c r="AI1715">
        <v>0</v>
      </c>
      <c r="AJ1715">
        <v>0</v>
      </c>
      <c r="AK1715">
        <v>0</v>
      </c>
      <c r="AL1715">
        <v>0</v>
      </c>
      <c r="AM1715">
        <v>0</v>
      </c>
      <c r="AN1715">
        <v>0</v>
      </c>
      <c r="AO1715" t="s">
        <v>2965</v>
      </c>
      <c r="AP1715" t="s">
        <v>4360</v>
      </c>
      <c r="AQ1715" t="s">
        <v>4360</v>
      </c>
      <c r="AR1715" t="s">
        <v>7582</v>
      </c>
      <c r="AS1715" t="s">
        <v>7661</v>
      </c>
    </row>
    <row r="1716" spans="5:45" ht="33">
      <c r="E1716" s="1403" t="str">
        <f t="shared" si="97"/>
        <v>A05ZZ200 Cladding Work - Sandwich Panel</v>
      </c>
      <c r="F1716" s="1403" t="str">
        <f t="shared" si="98"/>
        <v>A05ZZ200-00068 Cladding Work - Sandwich Panel Corrugated Aluminum Sheet Sandwich Panel, Fire Protective Rating: 2-hrs   Mineral Wool (Rock Wool) for Wall w/ Accessories, Flashing  150mm≤THK</v>
      </c>
      <c r="G1716" s="1404" t="str" cm="1">
        <f t="array" ref="G1716:H1716">_xlfn.TEXTSPLIT(I1716,"-")</f>
        <v>A05ZZ200</v>
      </c>
      <c r="H1716" s="1404" t="str">
        <v>00068</v>
      </c>
      <c r="I1716" t="s">
        <v>7662</v>
      </c>
      <c r="J1716" t="s">
        <v>4288</v>
      </c>
      <c r="K1716" t="s">
        <v>7559</v>
      </c>
      <c r="L1716" t="s">
        <v>7560</v>
      </c>
      <c r="M1716" t="s">
        <v>4291</v>
      </c>
      <c r="N1716" t="s">
        <v>4292</v>
      </c>
      <c r="O1716" t="s">
        <v>7577</v>
      </c>
      <c r="P1716" t="s">
        <v>7578</v>
      </c>
      <c r="Q1716" t="s">
        <v>7658</v>
      </c>
      <c r="R1716" t="s">
        <v>7659</v>
      </c>
      <c r="S1716" t="s">
        <v>2965</v>
      </c>
      <c r="T1716">
        <v>0</v>
      </c>
      <c r="U1716" t="s">
        <v>2965</v>
      </c>
      <c r="V1716">
        <v>0</v>
      </c>
      <c r="W1716" t="s">
        <v>4311</v>
      </c>
      <c r="X1716" t="s">
        <v>5750</v>
      </c>
      <c r="Y1716" t="s">
        <v>4302</v>
      </c>
      <c r="Z1716" t="s">
        <v>6840</v>
      </c>
      <c r="AA1716" t="s">
        <v>4955</v>
      </c>
      <c r="AB1716" t="s">
        <v>7565</v>
      </c>
      <c r="AC1716" t="s">
        <v>2965</v>
      </c>
      <c r="AD1716">
        <v>0</v>
      </c>
      <c r="AE1716" t="s">
        <v>5208</v>
      </c>
      <c r="AF1716" t="s">
        <v>7588</v>
      </c>
      <c r="AG1716">
        <v>0</v>
      </c>
      <c r="AH1716" t="s">
        <v>2860</v>
      </c>
      <c r="AI1716">
        <v>0</v>
      </c>
      <c r="AJ1716">
        <v>0</v>
      </c>
      <c r="AK1716">
        <v>0</v>
      </c>
      <c r="AL1716">
        <v>0</v>
      </c>
      <c r="AM1716">
        <v>0</v>
      </c>
      <c r="AN1716">
        <v>0</v>
      </c>
      <c r="AO1716" t="s">
        <v>2965</v>
      </c>
      <c r="AP1716" t="s">
        <v>4360</v>
      </c>
      <c r="AQ1716" t="s">
        <v>4360</v>
      </c>
      <c r="AR1716" t="s">
        <v>7582</v>
      </c>
      <c r="AS1716" t="s">
        <v>7662</v>
      </c>
    </row>
    <row r="1717" spans="5:45" ht="33">
      <c r="E1717" s="1403" t="str">
        <f t="shared" si="97"/>
        <v>A05ZZ200 Cladding Work - Sandwich Panel</v>
      </c>
      <c r="F1717" s="1403" t="str">
        <f t="shared" si="98"/>
        <v>A05ZZ200-00069 Cladding Work - Sandwich Panel Corrugated Aluminum Sheet Sandwich Panel, Fire Protective Rating: 2-hrs   Mineral Wool (Rock Wool) for Roof w/ Accessories, Flashing  50mm≤THK&lt;70mm</v>
      </c>
      <c r="G1717" s="1404" t="str" cm="1">
        <f t="array" ref="G1717:H1717">_xlfn.TEXTSPLIT(I1717,"-")</f>
        <v>A05ZZ200</v>
      </c>
      <c r="H1717" s="1404" t="str">
        <v>00069</v>
      </c>
      <c r="I1717" t="s">
        <v>7663</v>
      </c>
      <c r="J1717" t="s">
        <v>4288</v>
      </c>
      <c r="K1717" t="s">
        <v>7559</v>
      </c>
      <c r="L1717" t="s">
        <v>7560</v>
      </c>
      <c r="M1717" t="s">
        <v>4291</v>
      </c>
      <c r="N1717" t="s">
        <v>4292</v>
      </c>
      <c r="O1717" t="s">
        <v>7577</v>
      </c>
      <c r="P1717" t="s">
        <v>7578</v>
      </c>
      <c r="Q1717" t="s">
        <v>7658</v>
      </c>
      <c r="R1717" t="s">
        <v>7659</v>
      </c>
      <c r="S1717" t="s">
        <v>2965</v>
      </c>
      <c r="T1717">
        <v>0</v>
      </c>
      <c r="U1717" t="s">
        <v>2965</v>
      </c>
      <c r="V1717">
        <v>0</v>
      </c>
      <c r="W1717" t="s">
        <v>4311</v>
      </c>
      <c r="X1717" t="s">
        <v>5750</v>
      </c>
      <c r="Y1717" t="s">
        <v>5032</v>
      </c>
      <c r="Z1717" t="s">
        <v>7334</v>
      </c>
      <c r="AA1717" t="s">
        <v>4955</v>
      </c>
      <c r="AB1717" t="s">
        <v>7565</v>
      </c>
      <c r="AC1717" t="s">
        <v>2965</v>
      </c>
      <c r="AD1717">
        <v>0</v>
      </c>
      <c r="AE1717" t="s">
        <v>5179</v>
      </c>
      <c r="AF1717" t="s">
        <v>7581</v>
      </c>
      <c r="AG1717">
        <v>0</v>
      </c>
      <c r="AH1717" t="s">
        <v>2860</v>
      </c>
      <c r="AI1717">
        <v>0</v>
      </c>
      <c r="AJ1717">
        <v>0</v>
      </c>
      <c r="AK1717">
        <v>0</v>
      </c>
      <c r="AL1717">
        <v>0</v>
      </c>
      <c r="AM1717">
        <v>0</v>
      </c>
      <c r="AN1717">
        <v>0</v>
      </c>
      <c r="AO1717" t="s">
        <v>2965</v>
      </c>
      <c r="AP1717" t="s">
        <v>4360</v>
      </c>
      <c r="AQ1717" t="s">
        <v>4360</v>
      </c>
      <c r="AR1717" t="s">
        <v>7582</v>
      </c>
      <c r="AS1717" t="s">
        <v>7663</v>
      </c>
    </row>
    <row r="1718" spans="5:45" ht="33">
      <c r="E1718" s="1403" t="str">
        <f t="shared" si="97"/>
        <v>A05ZZ200 Cladding Work - Sandwich Panel</v>
      </c>
      <c r="F1718" s="1403" t="str">
        <f t="shared" si="98"/>
        <v>A05ZZ200-00070 Cladding Work - Sandwich Panel Corrugated Aluminum Sheet Sandwich Panel, Fire Protective Rating: 2-hrs   Mineral Wool (Rock Wool) for Roof w/ Accessories, Flashing  70mm≤THK&lt;100mm</v>
      </c>
      <c r="G1718" s="1404" t="str" cm="1">
        <f t="array" ref="G1718:H1718">_xlfn.TEXTSPLIT(I1718,"-")</f>
        <v>A05ZZ200</v>
      </c>
      <c r="H1718" s="1404" t="str">
        <v>00070</v>
      </c>
      <c r="I1718" t="s">
        <v>7664</v>
      </c>
      <c r="J1718" t="s">
        <v>4288</v>
      </c>
      <c r="K1718" t="s">
        <v>7559</v>
      </c>
      <c r="L1718" t="s">
        <v>7560</v>
      </c>
      <c r="M1718" t="s">
        <v>4291</v>
      </c>
      <c r="N1718" t="s">
        <v>4292</v>
      </c>
      <c r="O1718" t="s">
        <v>7577</v>
      </c>
      <c r="P1718" t="s">
        <v>7578</v>
      </c>
      <c r="Q1718" t="s">
        <v>7658</v>
      </c>
      <c r="R1718" t="s">
        <v>7659</v>
      </c>
      <c r="S1718" t="s">
        <v>2965</v>
      </c>
      <c r="T1718">
        <v>0</v>
      </c>
      <c r="U1718" t="s">
        <v>2965</v>
      </c>
      <c r="V1718">
        <v>0</v>
      </c>
      <c r="W1718" t="s">
        <v>4311</v>
      </c>
      <c r="X1718" t="s">
        <v>5750</v>
      </c>
      <c r="Y1718" t="s">
        <v>5032</v>
      </c>
      <c r="Z1718" t="s">
        <v>7334</v>
      </c>
      <c r="AA1718" t="s">
        <v>4955</v>
      </c>
      <c r="AB1718" t="s">
        <v>7565</v>
      </c>
      <c r="AC1718" t="s">
        <v>2965</v>
      </c>
      <c r="AD1718">
        <v>0</v>
      </c>
      <c r="AE1718" t="s">
        <v>5192</v>
      </c>
      <c r="AF1718" t="s">
        <v>7584</v>
      </c>
      <c r="AG1718">
        <v>0</v>
      </c>
      <c r="AH1718" t="s">
        <v>2860</v>
      </c>
      <c r="AI1718">
        <v>0</v>
      </c>
      <c r="AJ1718">
        <v>0</v>
      </c>
      <c r="AK1718">
        <v>0</v>
      </c>
      <c r="AL1718">
        <v>0</v>
      </c>
      <c r="AM1718">
        <v>0</v>
      </c>
      <c r="AN1718">
        <v>0</v>
      </c>
      <c r="AO1718" t="s">
        <v>2965</v>
      </c>
      <c r="AP1718" t="s">
        <v>4360</v>
      </c>
      <c r="AQ1718" t="s">
        <v>4360</v>
      </c>
      <c r="AR1718" t="s">
        <v>7582</v>
      </c>
      <c r="AS1718" t="s">
        <v>7664</v>
      </c>
    </row>
    <row r="1719" spans="5:45" ht="33">
      <c r="E1719" s="1403" t="str">
        <f t="shared" si="97"/>
        <v>A05ZZ200 Cladding Work - Sandwich Panel</v>
      </c>
      <c r="F1719" s="1403" t="str">
        <f t="shared" si="98"/>
        <v>A05ZZ200-00071 Cladding Work - Sandwich Panel Corrugated Aluminum Sheet Sandwich Panel, Fire Protective Rating: 2-hrs   Mineral Wool (Rock Wool) for Roof w/ Accessories, Flashing  100mm≤THK&lt;150mm</v>
      </c>
      <c r="G1719" s="1404" t="str" cm="1">
        <f t="array" ref="G1719:H1719">_xlfn.TEXTSPLIT(I1719,"-")</f>
        <v>A05ZZ200</v>
      </c>
      <c r="H1719" s="1404" t="str">
        <v>00071</v>
      </c>
      <c r="I1719" t="s">
        <v>7665</v>
      </c>
      <c r="J1719" t="s">
        <v>4288</v>
      </c>
      <c r="K1719" t="s">
        <v>7559</v>
      </c>
      <c r="L1719" t="s">
        <v>7560</v>
      </c>
      <c r="M1719" t="s">
        <v>4291</v>
      </c>
      <c r="N1719" t="s">
        <v>4292</v>
      </c>
      <c r="O1719" t="s">
        <v>7577</v>
      </c>
      <c r="P1719" t="s">
        <v>7578</v>
      </c>
      <c r="Q1719" t="s">
        <v>7658</v>
      </c>
      <c r="R1719" t="s">
        <v>7659</v>
      </c>
      <c r="S1719" t="s">
        <v>2965</v>
      </c>
      <c r="T1719">
        <v>0</v>
      </c>
      <c r="U1719" t="s">
        <v>2965</v>
      </c>
      <c r="V1719">
        <v>0</v>
      </c>
      <c r="W1719" t="s">
        <v>4311</v>
      </c>
      <c r="X1719" t="s">
        <v>5750</v>
      </c>
      <c r="Y1719" t="s">
        <v>5032</v>
      </c>
      <c r="Z1719" t="s">
        <v>7334</v>
      </c>
      <c r="AA1719" t="s">
        <v>4955</v>
      </c>
      <c r="AB1719" t="s">
        <v>7565</v>
      </c>
      <c r="AC1719" t="s">
        <v>2965</v>
      </c>
      <c r="AD1719">
        <v>0</v>
      </c>
      <c r="AE1719" t="s">
        <v>4423</v>
      </c>
      <c r="AF1719" t="s">
        <v>7586</v>
      </c>
      <c r="AG1719">
        <v>0</v>
      </c>
      <c r="AH1719" t="s">
        <v>2860</v>
      </c>
      <c r="AI1719">
        <v>0</v>
      </c>
      <c r="AJ1719">
        <v>0</v>
      </c>
      <c r="AK1719">
        <v>0</v>
      </c>
      <c r="AL1719">
        <v>0</v>
      </c>
      <c r="AM1719">
        <v>0</v>
      </c>
      <c r="AN1719">
        <v>0</v>
      </c>
      <c r="AO1719" t="s">
        <v>2965</v>
      </c>
      <c r="AP1719" t="s">
        <v>4360</v>
      </c>
      <c r="AQ1719" t="s">
        <v>4360</v>
      </c>
      <c r="AR1719" t="s">
        <v>7582</v>
      </c>
      <c r="AS1719" t="s">
        <v>7665</v>
      </c>
    </row>
    <row r="1720" spans="5:45" ht="33">
      <c r="E1720" s="1403" t="str">
        <f t="shared" si="97"/>
        <v>A05ZZ200 Cladding Work - Sandwich Panel</v>
      </c>
      <c r="F1720" s="1403" t="str">
        <f t="shared" si="98"/>
        <v>A05ZZ200-00072 Cladding Work - Sandwich Panel Corrugated Aluminum Sheet Sandwich Panel, Fire Protective Rating: 2-hrs   Mineral Wool (Rock Wool) for Roof w/ Accessories, Flashing  150mm≤THK</v>
      </c>
      <c r="G1720" s="1404" t="str" cm="1">
        <f t="array" ref="G1720:H1720">_xlfn.TEXTSPLIT(I1720,"-")</f>
        <v>A05ZZ200</v>
      </c>
      <c r="H1720" s="1404" t="str">
        <v>00072</v>
      </c>
      <c r="I1720" t="s">
        <v>7666</v>
      </c>
      <c r="J1720" t="s">
        <v>4288</v>
      </c>
      <c r="K1720" t="s">
        <v>7559</v>
      </c>
      <c r="L1720" t="s">
        <v>7560</v>
      </c>
      <c r="M1720" t="s">
        <v>4291</v>
      </c>
      <c r="N1720" t="s">
        <v>4292</v>
      </c>
      <c r="O1720" t="s">
        <v>7577</v>
      </c>
      <c r="P1720" t="s">
        <v>7578</v>
      </c>
      <c r="Q1720" t="s">
        <v>7658</v>
      </c>
      <c r="R1720" t="s">
        <v>7659</v>
      </c>
      <c r="S1720" t="s">
        <v>2965</v>
      </c>
      <c r="T1720">
        <v>0</v>
      </c>
      <c r="U1720" t="s">
        <v>2965</v>
      </c>
      <c r="V1720">
        <v>0</v>
      </c>
      <c r="W1720" t="s">
        <v>4311</v>
      </c>
      <c r="X1720" t="s">
        <v>5750</v>
      </c>
      <c r="Y1720" t="s">
        <v>5032</v>
      </c>
      <c r="Z1720" t="s">
        <v>7334</v>
      </c>
      <c r="AA1720" t="s">
        <v>4955</v>
      </c>
      <c r="AB1720" t="s">
        <v>7565</v>
      </c>
      <c r="AC1720" t="s">
        <v>2965</v>
      </c>
      <c r="AD1720">
        <v>0</v>
      </c>
      <c r="AE1720" t="s">
        <v>5208</v>
      </c>
      <c r="AF1720" t="s">
        <v>7588</v>
      </c>
      <c r="AG1720">
        <v>0</v>
      </c>
      <c r="AH1720" t="s">
        <v>2860</v>
      </c>
      <c r="AI1720">
        <v>0</v>
      </c>
      <c r="AJ1720">
        <v>0</v>
      </c>
      <c r="AK1720">
        <v>0</v>
      </c>
      <c r="AL1720">
        <v>0</v>
      </c>
      <c r="AM1720">
        <v>0</v>
      </c>
      <c r="AN1720">
        <v>0</v>
      </c>
      <c r="AO1720" t="s">
        <v>2965</v>
      </c>
      <c r="AP1720" t="s">
        <v>4360</v>
      </c>
      <c r="AQ1720" t="s">
        <v>4360</v>
      </c>
      <c r="AR1720" t="s">
        <v>7582</v>
      </c>
      <c r="AS1720" t="s">
        <v>7666</v>
      </c>
    </row>
    <row r="1721" spans="5:45" ht="33">
      <c r="E1721" s="1403" t="str">
        <f t="shared" si="97"/>
        <v>A05ZZ200 Cladding Work - Sandwich Panel</v>
      </c>
      <c r="F1721" s="1403" t="str">
        <f t="shared" si="98"/>
        <v>A05ZZ200-00073 Cladding Work - Sandwich Panel Corrugated Aluminum Sheet Sandwich Panel, Fire Protective Rating: N/A   Glass Wool (Fiberglass) for Wall w/ Accessories, Flashing  50mm≤THK&lt;70mm</v>
      </c>
      <c r="G1721" s="1404" t="str" cm="1">
        <f t="array" ref="G1721:H1721">_xlfn.TEXTSPLIT(I1721,"-")</f>
        <v>A05ZZ200</v>
      </c>
      <c r="H1721" s="1404" t="str">
        <v>00073</v>
      </c>
      <c r="I1721" t="s">
        <v>7667</v>
      </c>
      <c r="J1721" t="s">
        <v>4288</v>
      </c>
      <c r="K1721" t="s">
        <v>7559</v>
      </c>
      <c r="L1721" t="s">
        <v>7560</v>
      </c>
      <c r="M1721" t="s">
        <v>4291</v>
      </c>
      <c r="N1721" t="s">
        <v>4292</v>
      </c>
      <c r="O1721" t="s">
        <v>7577</v>
      </c>
      <c r="P1721" t="s">
        <v>7578</v>
      </c>
      <c r="Q1721" t="s">
        <v>7638</v>
      </c>
      <c r="R1721" t="s">
        <v>7639</v>
      </c>
      <c r="S1721" t="s">
        <v>2965</v>
      </c>
      <c r="T1721">
        <v>0</v>
      </c>
      <c r="U1721" t="s">
        <v>2965</v>
      </c>
      <c r="V1721">
        <v>0</v>
      </c>
      <c r="W1721" t="s">
        <v>4318</v>
      </c>
      <c r="X1721" t="s">
        <v>5757</v>
      </c>
      <c r="Y1721" t="s">
        <v>4302</v>
      </c>
      <c r="Z1721" t="s">
        <v>6840</v>
      </c>
      <c r="AA1721" t="s">
        <v>4955</v>
      </c>
      <c r="AB1721" t="s">
        <v>7565</v>
      </c>
      <c r="AC1721" t="s">
        <v>2965</v>
      </c>
      <c r="AD1721">
        <v>0</v>
      </c>
      <c r="AE1721" t="s">
        <v>5179</v>
      </c>
      <c r="AF1721" t="s">
        <v>7581</v>
      </c>
      <c r="AG1721">
        <v>0</v>
      </c>
      <c r="AH1721" t="s">
        <v>2860</v>
      </c>
      <c r="AI1721">
        <v>0</v>
      </c>
      <c r="AJ1721">
        <v>0</v>
      </c>
      <c r="AK1721">
        <v>0</v>
      </c>
      <c r="AL1721">
        <v>0</v>
      </c>
      <c r="AM1721">
        <v>0</v>
      </c>
      <c r="AN1721">
        <v>0</v>
      </c>
      <c r="AO1721" t="s">
        <v>2965</v>
      </c>
      <c r="AP1721" t="s">
        <v>4360</v>
      </c>
      <c r="AQ1721" t="s">
        <v>4360</v>
      </c>
      <c r="AR1721" t="s">
        <v>7582</v>
      </c>
      <c r="AS1721" t="s">
        <v>7667</v>
      </c>
    </row>
    <row r="1722" spans="5:45" ht="33">
      <c r="E1722" s="1403" t="str">
        <f t="shared" si="97"/>
        <v>A05ZZ200 Cladding Work - Sandwich Panel</v>
      </c>
      <c r="F1722" s="1403" t="str">
        <f t="shared" si="98"/>
        <v>A05ZZ200-00074 Cladding Work - Sandwich Panel Corrugated Aluminum Sheet Sandwich Panel, Fire Protective Rating: N/A   Glass Wool (Fiberglass) for Wall w/ Accessories, Flashing  70mm≤THK&lt;100mm</v>
      </c>
      <c r="G1722" s="1404" t="str" cm="1">
        <f t="array" ref="G1722:H1722">_xlfn.TEXTSPLIT(I1722,"-")</f>
        <v>A05ZZ200</v>
      </c>
      <c r="H1722" s="1404" t="str">
        <v>00074</v>
      </c>
      <c r="I1722" t="s">
        <v>7668</v>
      </c>
      <c r="J1722" t="s">
        <v>4288</v>
      </c>
      <c r="K1722" t="s">
        <v>7559</v>
      </c>
      <c r="L1722" t="s">
        <v>7560</v>
      </c>
      <c r="M1722" t="s">
        <v>4291</v>
      </c>
      <c r="N1722" t="s">
        <v>4292</v>
      </c>
      <c r="O1722" t="s">
        <v>7577</v>
      </c>
      <c r="P1722" t="s">
        <v>7578</v>
      </c>
      <c r="Q1722" t="s">
        <v>7638</v>
      </c>
      <c r="R1722" t="s">
        <v>7639</v>
      </c>
      <c r="S1722" t="s">
        <v>2965</v>
      </c>
      <c r="T1722">
        <v>0</v>
      </c>
      <c r="U1722" t="s">
        <v>2965</v>
      </c>
      <c r="V1722">
        <v>0</v>
      </c>
      <c r="W1722" t="s">
        <v>4318</v>
      </c>
      <c r="X1722" t="s">
        <v>5757</v>
      </c>
      <c r="Y1722" t="s">
        <v>4302</v>
      </c>
      <c r="Z1722" t="s">
        <v>6840</v>
      </c>
      <c r="AA1722" t="s">
        <v>4955</v>
      </c>
      <c r="AB1722" t="s">
        <v>7565</v>
      </c>
      <c r="AC1722" t="s">
        <v>2965</v>
      </c>
      <c r="AD1722">
        <v>0</v>
      </c>
      <c r="AE1722" t="s">
        <v>5192</v>
      </c>
      <c r="AF1722" t="s">
        <v>7584</v>
      </c>
      <c r="AG1722">
        <v>0</v>
      </c>
      <c r="AH1722" t="s">
        <v>2860</v>
      </c>
      <c r="AI1722">
        <v>0</v>
      </c>
      <c r="AJ1722">
        <v>0</v>
      </c>
      <c r="AK1722">
        <v>0</v>
      </c>
      <c r="AL1722">
        <v>0</v>
      </c>
      <c r="AM1722">
        <v>0</v>
      </c>
      <c r="AN1722">
        <v>0</v>
      </c>
      <c r="AO1722" t="s">
        <v>2965</v>
      </c>
      <c r="AP1722" t="s">
        <v>4360</v>
      </c>
      <c r="AQ1722" t="s">
        <v>4360</v>
      </c>
      <c r="AR1722" t="s">
        <v>7582</v>
      </c>
      <c r="AS1722" t="s">
        <v>7668</v>
      </c>
    </row>
    <row r="1723" spans="5:45" ht="33">
      <c r="E1723" s="1403" t="str">
        <f t="shared" si="97"/>
        <v>A05ZZ200 Cladding Work - Sandwich Panel</v>
      </c>
      <c r="F1723" s="1403" t="str">
        <f t="shared" si="98"/>
        <v>A05ZZ200-00075 Cladding Work - Sandwich Panel Corrugated Aluminum Sheet Sandwich Panel, Fire Protective Rating: N/A   Glass Wool (Fiberglass) for Wall w/ Accessories, Flashing  100mm≤THK&lt;150mm</v>
      </c>
      <c r="G1723" s="1404" t="str" cm="1">
        <f t="array" ref="G1723:H1723">_xlfn.TEXTSPLIT(I1723,"-")</f>
        <v>A05ZZ200</v>
      </c>
      <c r="H1723" s="1404" t="str">
        <v>00075</v>
      </c>
      <c r="I1723" t="s">
        <v>7669</v>
      </c>
      <c r="J1723" t="s">
        <v>4288</v>
      </c>
      <c r="K1723" t="s">
        <v>7559</v>
      </c>
      <c r="L1723" t="s">
        <v>7560</v>
      </c>
      <c r="M1723" t="s">
        <v>4291</v>
      </c>
      <c r="N1723" t="s">
        <v>4292</v>
      </c>
      <c r="O1723" t="s">
        <v>7577</v>
      </c>
      <c r="P1723" t="s">
        <v>7578</v>
      </c>
      <c r="Q1723" t="s">
        <v>7638</v>
      </c>
      <c r="R1723" t="s">
        <v>7639</v>
      </c>
      <c r="S1723" t="s">
        <v>2965</v>
      </c>
      <c r="T1723">
        <v>0</v>
      </c>
      <c r="U1723" t="s">
        <v>2965</v>
      </c>
      <c r="V1723">
        <v>0</v>
      </c>
      <c r="W1723" t="s">
        <v>4318</v>
      </c>
      <c r="X1723" t="s">
        <v>5757</v>
      </c>
      <c r="Y1723" t="s">
        <v>4302</v>
      </c>
      <c r="Z1723" t="s">
        <v>6840</v>
      </c>
      <c r="AA1723" t="s">
        <v>4955</v>
      </c>
      <c r="AB1723" t="s">
        <v>7565</v>
      </c>
      <c r="AC1723" t="s">
        <v>2965</v>
      </c>
      <c r="AD1723">
        <v>0</v>
      </c>
      <c r="AE1723" t="s">
        <v>4423</v>
      </c>
      <c r="AF1723" t="s">
        <v>7586</v>
      </c>
      <c r="AG1723">
        <v>0</v>
      </c>
      <c r="AH1723" t="s">
        <v>2860</v>
      </c>
      <c r="AI1723">
        <v>0</v>
      </c>
      <c r="AJ1723">
        <v>0</v>
      </c>
      <c r="AK1723">
        <v>0</v>
      </c>
      <c r="AL1723">
        <v>0</v>
      </c>
      <c r="AM1723">
        <v>0</v>
      </c>
      <c r="AN1723">
        <v>0</v>
      </c>
      <c r="AO1723" t="s">
        <v>2965</v>
      </c>
      <c r="AP1723" t="s">
        <v>4360</v>
      </c>
      <c r="AQ1723" t="s">
        <v>4360</v>
      </c>
      <c r="AR1723" t="s">
        <v>7582</v>
      </c>
      <c r="AS1723" t="s">
        <v>7669</v>
      </c>
    </row>
    <row r="1724" spans="5:45" ht="33">
      <c r="E1724" s="1403" t="str">
        <f t="shared" si="97"/>
        <v>A05ZZ200 Cladding Work - Sandwich Panel</v>
      </c>
      <c r="F1724" s="1403" t="str">
        <f t="shared" si="98"/>
        <v>A05ZZ200-00076 Cladding Work - Sandwich Panel Corrugated Aluminum Sheet Sandwich Panel, Fire Protective Rating: N/A   Glass Wool (Fiberglass) for Wall w/ Accessories, Flashing  150mm≤THK</v>
      </c>
      <c r="G1724" s="1404" t="str" cm="1">
        <f t="array" ref="G1724:H1724">_xlfn.TEXTSPLIT(I1724,"-")</f>
        <v>A05ZZ200</v>
      </c>
      <c r="H1724" s="1404" t="str">
        <v>00076</v>
      </c>
      <c r="I1724" t="s">
        <v>7670</v>
      </c>
      <c r="J1724" t="s">
        <v>4288</v>
      </c>
      <c r="K1724" t="s">
        <v>7559</v>
      </c>
      <c r="L1724" t="s">
        <v>7560</v>
      </c>
      <c r="M1724" t="s">
        <v>4291</v>
      </c>
      <c r="N1724" t="s">
        <v>4292</v>
      </c>
      <c r="O1724" t="s">
        <v>7577</v>
      </c>
      <c r="P1724" t="s">
        <v>7578</v>
      </c>
      <c r="Q1724" t="s">
        <v>7638</v>
      </c>
      <c r="R1724" t="s">
        <v>7639</v>
      </c>
      <c r="S1724" t="s">
        <v>2965</v>
      </c>
      <c r="T1724">
        <v>0</v>
      </c>
      <c r="U1724" t="s">
        <v>2965</v>
      </c>
      <c r="V1724">
        <v>0</v>
      </c>
      <c r="W1724" t="s">
        <v>4318</v>
      </c>
      <c r="X1724" t="s">
        <v>5757</v>
      </c>
      <c r="Y1724" t="s">
        <v>4302</v>
      </c>
      <c r="Z1724" t="s">
        <v>6840</v>
      </c>
      <c r="AA1724" t="s">
        <v>4955</v>
      </c>
      <c r="AB1724" t="s">
        <v>7565</v>
      </c>
      <c r="AC1724" t="s">
        <v>2965</v>
      </c>
      <c r="AD1724">
        <v>0</v>
      </c>
      <c r="AE1724" t="s">
        <v>5208</v>
      </c>
      <c r="AF1724" t="s">
        <v>7588</v>
      </c>
      <c r="AG1724">
        <v>0</v>
      </c>
      <c r="AH1724" t="s">
        <v>2860</v>
      </c>
      <c r="AI1724">
        <v>0</v>
      </c>
      <c r="AJ1724">
        <v>0</v>
      </c>
      <c r="AK1724">
        <v>0</v>
      </c>
      <c r="AL1724">
        <v>0</v>
      </c>
      <c r="AM1724">
        <v>0</v>
      </c>
      <c r="AN1724">
        <v>0</v>
      </c>
      <c r="AO1724" t="s">
        <v>2965</v>
      </c>
      <c r="AP1724" t="s">
        <v>4360</v>
      </c>
      <c r="AQ1724" t="s">
        <v>4360</v>
      </c>
      <c r="AR1724" t="s">
        <v>7582</v>
      </c>
      <c r="AS1724" t="s">
        <v>7670</v>
      </c>
    </row>
    <row r="1725" spans="5:45" ht="33">
      <c r="E1725" s="1403" t="str">
        <f t="shared" si="97"/>
        <v>A05ZZ200 Cladding Work - Sandwich Panel</v>
      </c>
      <c r="F1725" s="1403" t="str">
        <f t="shared" si="98"/>
        <v>A05ZZ200-00077 Cladding Work - Sandwich Panel Corrugated Aluminum Sheet Sandwich Panel, Fire Protective Rating: N/A   Glass Wool (Fiberglass) for Roof w/ Accessories, Flashing  50mm≤THK&lt;70mm</v>
      </c>
      <c r="G1725" s="1404" t="str" cm="1">
        <f t="array" ref="G1725:H1725">_xlfn.TEXTSPLIT(I1725,"-")</f>
        <v>A05ZZ200</v>
      </c>
      <c r="H1725" s="1404" t="str">
        <v>00077</v>
      </c>
      <c r="I1725" t="s">
        <v>7671</v>
      </c>
      <c r="J1725" t="s">
        <v>4288</v>
      </c>
      <c r="K1725" t="s">
        <v>7559</v>
      </c>
      <c r="L1725" t="s">
        <v>7560</v>
      </c>
      <c r="M1725" t="s">
        <v>4291</v>
      </c>
      <c r="N1725" t="s">
        <v>4292</v>
      </c>
      <c r="O1725" t="s">
        <v>7577</v>
      </c>
      <c r="P1725" t="s">
        <v>7578</v>
      </c>
      <c r="Q1725" t="s">
        <v>7638</v>
      </c>
      <c r="R1725" t="s">
        <v>7639</v>
      </c>
      <c r="S1725" t="s">
        <v>2965</v>
      </c>
      <c r="T1725">
        <v>0</v>
      </c>
      <c r="U1725" t="s">
        <v>2965</v>
      </c>
      <c r="V1725">
        <v>0</v>
      </c>
      <c r="W1725" t="s">
        <v>4318</v>
      </c>
      <c r="X1725" t="s">
        <v>5757</v>
      </c>
      <c r="Y1725" t="s">
        <v>5032</v>
      </c>
      <c r="Z1725" t="s">
        <v>7334</v>
      </c>
      <c r="AA1725" t="s">
        <v>4955</v>
      </c>
      <c r="AB1725" t="s">
        <v>7565</v>
      </c>
      <c r="AC1725" t="s">
        <v>2965</v>
      </c>
      <c r="AD1725">
        <v>0</v>
      </c>
      <c r="AE1725" t="s">
        <v>5179</v>
      </c>
      <c r="AF1725" t="s">
        <v>7581</v>
      </c>
      <c r="AG1725">
        <v>0</v>
      </c>
      <c r="AH1725" t="s">
        <v>2860</v>
      </c>
      <c r="AI1725">
        <v>0</v>
      </c>
      <c r="AJ1725">
        <v>0</v>
      </c>
      <c r="AK1725">
        <v>0</v>
      </c>
      <c r="AL1725">
        <v>0</v>
      </c>
      <c r="AM1725">
        <v>0</v>
      </c>
      <c r="AN1725">
        <v>0</v>
      </c>
      <c r="AO1725" t="s">
        <v>2965</v>
      </c>
      <c r="AP1725" t="s">
        <v>4360</v>
      </c>
      <c r="AQ1725" t="s">
        <v>4360</v>
      </c>
      <c r="AR1725" t="s">
        <v>7582</v>
      </c>
      <c r="AS1725" t="s">
        <v>7671</v>
      </c>
    </row>
    <row r="1726" spans="5:45" ht="33">
      <c r="E1726" s="1403" t="str">
        <f t="shared" si="97"/>
        <v>A05ZZ200 Cladding Work - Sandwich Panel</v>
      </c>
      <c r="F1726" s="1403" t="str">
        <f t="shared" si="98"/>
        <v>A05ZZ200-00078 Cladding Work - Sandwich Panel Corrugated Aluminum Sheet Sandwich Panel, Fire Protective Rating: N/A   Glass Wool (Fiberglass) for Roof w/ Accessories, Flashing  70mm≤THK&lt;100mm</v>
      </c>
      <c r="G1726" s="1404" t="str" cm="1">
        <f t="array" ref="G1726:H1726">_xlfn.TEXTSPLIT(I1726,"-")</f>
        <v>A05ZZ200</v>
      </c>
      <c r="H1726" s="1404" t="str">
        <v>00078</v>
      </c>
      <c r="I1726" t="s">
        <v>7672</v>
      </c>
      <c r="J1726" t="s">
        <v>4288</v>
      </c>
      <c r="K1726" t="s">
        <v>7559</v>
      </c>
      <c r="L1726" t="s">
        <v>7560</v>
      </c>
      <c r="M1726" t="s">
        <v>4291</v>
      </c>
      <c r="N1726" t="s">
        <v>4292</v>
      </c>
      <c r="O1726" t="s">
        <v>7577</v>
      </c>
      <c r="P1726" t="s">
        <v>7578</v>
      </c>
      <c r="Q1726" t="s">
        <v>7638</v>
      </c>
      <c r="R1726" t="s">
        <v>7639</v>
      </c>
      <c r="S1726" t="s">
        <v>2965</v>
      </c>
      <c r="T1726">
        <v>0</v>
      </c>
      <c r="U1726" t="s">
        <v>2965</v>
      </c>
      <c r="V1726">
        <v>0</v>
      </c>
      <c r="W1726" t="s">
        <v>4318</v>
      </c>
      <c r="X1726" t="s">
        <v>5757</v>
      </c>
      <c r="Y1726" t="s">
        <v>5032</v>
      </c>
      <c r="Z1726" t="s">
        <v>7334</v>
      </c>
      <c r="AA1726" t="s">
        <v>4955</v>
      </c>
      <c r="AB1726" t="s">
        <v>7565</v>
      </c>
      <c r="AC1726" t="s">
        <v>2965</v>
      </c>
      <c r="AD1726">
        <v>0</v>
      </c>
      <c r="AE1726" t="s">
        <v>5192</v>
      </c>
      <c r="AF1726" t="s">
        <v>7584</v>
      </c>
      <c r="AG1726">
        <v>0</v>
      </c>
      <c r="AH1726" t="s">
        <v>2860</v>
      </c>
      <c r="AI1726">
        <v>0</v>
      </c>
      <c r="AJ1726">
        <v>0</v>
      </c>
      <c r="AK1726">
        <v>0</v>
      </c>
      <c r="AL1726">
        <v>0</v>
      </c>
      <c r="AM1726">
        <v>0</v>
      </c>
      <c r="AN1726">
        <v>0</v>
      </c>
      <c r="AO1726" t="s">
        <v>2965</v>
      </c>
      <c r="AP1726" t="s">
        <v>4360</v>
      </c>
      <c r="AQ1726" t="s">
        <v>4360</v>
      </c>
      <c r="AR1726" t="s">
        <v>7582</v>
      </c>
      <c r="AS1726" t="s">
        <v>7672</v>
      </c>
    </row>
    <row r="1727" spans="5:45" ht="33">
      <c r="E1727" s="1403" t="str">
        <f t="shared" si="97"/>
        <v>A05ZZ200 Cladding Work - Sandwich Panel</v>
      </c>
      <c r="F1727" s="1403" t="str">
        <f t="shared" si="98"/>
        <v>A05ZZ200-00079 Cladding Work - Sandwich Panel Corrugated Aluminum Sheet Sandwich Panel, Fire Protective Rating: N/A   Glass Wool (Fiberglass) for Roof w/ Accessories, Flashing  100mm≤THK&lt;150mm</v>
      </c>
      <c r="G1727" s="1404" t="str" cm="1">
        <f t="array" ref="G1727:H1727">_xlfn.TEXTSPLIT(I1727,"-")</f>
        <v>A05ZZ200</v>
      </c>
      <c r="H1727" s="1404" t="str">
        <v>00079</v>
      </c>
      <c r="I1727" t="s">
        <v>7673</v>
      </c>
      <c r="J1727" t="s">
        <v>4288</v>
      </c>
      <c r="K1727" t="s">
        <v>7559</v>
      </c>
      <c r="L1727" t="s">
        <v>7560</v>
      </c>
      <c r="M1727" t="s">
        <v>4291</v>
      </c>
      <c r="N1727" t="s">
        <v>4292</v>
      </c>
      <c r="O1727" t="s">
        <v>7577</v>
      </c>
      <c r="P1727" t="s">
        <v>7578</v>
      </c>
      <c r="Q1727" t="s">
        <v>7638</v>
      </c>
      <c r="R1727" t="s">
        <v>7639</v>
      </c>
      <c r="S1727" t="s">
        <v>2965</v>
      </c>
      <c r="T1727">
        <v>0</v>
      </c>
      <c r="U1727" t="s">
        <v>2965</v>
      </c>
      <c r="V1727">
        <v>0</v>
      </c>
      <c r="W1727" t="s">
        <v>4318</v>
      </c>
      <c r="X1727" t="s">
        <v>5757</v>
      </c>
      <c r="Y1727" t="s">
        <v>5032</v>
      </c>
      <c r="Z1727" t="s">
        <v>7334</v>
      </c>
      <c r="AA1727" t="s">
        <v>4955</v>
      </c>
      <c r="AB1727" t="s">
        <v>7565</v>
      </c>
      <c r="AC1727" t="s">
        <v>2965</v>
      </c>
      <c r="AD1727">
        <v>0</v>
      </c>
      <c r="AE1727" t="s">
        <v>4423</v>
      </c>
      <c r="AF1727" t="s">
        <v>7586</v>
      </c>
      <c r="AG1727">
        <v>0</v>
      </c>
      <c r="AH1727" t="s">
        <v>2860</v>
      </c>
      <c r="AI1727">
        <v>0</v>
      </c>
      <c r="AJ1727">
        <v>0</v>
      </c>
      <c r="AK1727">
        <v>0</v>
      </c>
      <c r="AL1727">
        <v>0</v>
      </c>
      <c r="AM1727">
        <v>0</v>
      </c>
      <c r="AN1727">
        <v>0</v>
      </c>
      <c r="AO1727" t="s">
        <v>2965</v>
      </c>
      <c r="AP1727" t="s">
        <v>4360</v>
      </c>
      <c r="AQ1727" t="s">
        <v>4360</v>
      </c>
      <c r="AR1727" t="s">
        <v>7582</v>
      </c>
      <c r="AS1727" t="s">
        <v>7673</v>
      </c>
    </row>
    <row r="1728" spans="5:45" ht="33">
      <c r="E1728" s="1403" t="str">
        <f t="shared" si="97"/>
        <v>A05ZZ200 Cladding Work - Sandwich Panel</v>
      </c>
      <c r="F1728" s="1403" t="str">
        <f t="shared" si="98"/>
        <v>A05ZZ200-00080 Cladding Work - Sandwich Panel Corrugated Aluminum Sheet Sandwich Panel, Fire Protective Rating: N/A   Glass Wool (Fiberglass) for Roof w/ Accessories, Flashing  150mm≤THK</v>
      </c>
      <c r="G1728" s="1404" t="str" cm="1">
        <f t="array" ref="G1728:H1728">_xlfn.TEXTSPLIT(I1728,"-")</f>
        <v>A05ZZ200</v>
      </c>
      <c r="H1728" s="1404" t="str">
        <v>00080</v>
      </c>
      <c r="I1728" t="s">
        <v>7674</v>
      </c>
      <c r="J1728" t="s">
        <v>4288</v>
      </c>
      <c r="K1728" t="s">
        <v>7559</v>
      </c>
      <c r="L1728" t="s">
        <v>7560</v>
      </c>
      <c r="M1728" t="s">
        <v>4291</v>
      </c>
      <c r="N1728" t="s">
        <v>4292</v>
      </c>
      <c r="O1728" t="s">
        <v>7577</v>
      </c>
      <c r="P1728" t="s">
        <v>7578</v>
      </c>
      <c r="Q1728" t="s">
        <v>7638</v>
      </c>
      <c r="R1728" t="s">
        <v>7639</v>
      </c>
      <c r="S1728" t="s">
        <v>2965</v>
      </c>
      <c r="T1728">
        <v>0</v>
      </c>
      <c r="U1728" t="s">
        <v>2965</v>
      </c>
      <c r="V1728">
        <v>0</v>
      </c>
      <c r="W1728" t="s">
        <v>4318</v>
      </c>
      <c r="X1728" t="s">
        <v>5757</v>
      </c>
      <c r="Y1728" t="s">
        <v>5032</v>
      </c>
      <c r="Z1728" t="s">
        <v>7334</v>
      </c>
      <c r="AA1728" t="s">
        <v>4955</v>
      </c>
      <c r="AB1728" t="s">
        <v>7565</v>
      </c>
      <c r="AC1728" t="s">
        <v>2965</v>
      </c>
      <c r="AD1728">
        <v>0</v>
      </c>
      <c r="AE1728" t="s">
        <v>5208</v>
      </c>
      <c r="AF1728" t="s">
        <v>7588</v>
      </c>
      <c r="AG1728">
        <v>0</v>
      </c>
      <c r="AH1728" t="s">
        <v>2860</v>
      </c>
      <c r="AI1728">
        <v>0</v>
      </c>
      <c r="AJ1728">
        <v>0</v>
      </c>
      <c r="AK1728">
        <v>0</v>
      </c>
      <c r="AL1728">
        <v>0</v>
      </c>
      <c r="AM1728">
        <v>0</v>
      </c>
      <c r="AN1728">
        <v>0</v>
      </c>
      <c r="AO1728" t="s">
        <v>2965</v>
      </c>
      <c r="AP1728" t="s">
        <v>4360</v>
      </c>
      <c r="AQ1728" t="s">
        <v>4360</v>
      </c>
      <c r="AR1728" t="s">
        <v>7582</v>
      </c>
      <c r="AS1728" t="s">
        <v>7674</v>
      </c>
    </row>
    <row r="1729" spans="5:45" ht="33">
      <c r="E1729" s="1403" t="str">
        <f t="shared" si="97"/>
        <v>A05ZZ200 Cladding Work - Sandwich Panel</v>
      </c>
      <c r="F1729" s="1403" t="str">
        <f t="shared" si="98"/>
        <v>A05ZZ200-00081 Cladding Work - Sandwich Panel Corrugated Aluminum Sheet Sandwich Panel, Fire Protective Rating: 1-hr   Glass Wool (Fiberglass) for Wall w/ Accessories, Flashing  50mm≤THK&lt;70mm</v>
      </c>
      <c r="G1729" s="1404" t="str" cm="1">
        <f t="array" ref="G1729:H1729">_xlfn.TEXTSPLIT(I1729,"-")</f>
        <v>A05ZZ200</v>
      </c>
      <c r="H1729" s="1404" t="str">
        <v>00081</v>
      </c>
      <c r="I1729" t="s">
        <v>7675</v>
      </c>
      <c r="J1729" t="s">
        <v>4288</v>
      </c>
      <c r="K1729" t="s">
        <v>7559</v>
      </c>
      <c r="L1729" t="s">
        <v>7560</v>
      </c>
      <c r="M1729" t="s">
        <v>4291</v>
      </c>
      <c r="N1729" t="s">
        <v>4292</v>
      </c>
      <c r="O1729" t="s">
        <v>7577</v>
      </c>
      <c r="P1729" t="s">
        <v>7578</v>
      </c>
      <c r="Q1729" t="s">
        <v>7648</v>
      </c>
      <c r="R1729" t="s">
        <v>7649</v>
      </c>
      <c r="S1729" t="s">
        <v>2965</v>
      </c>
      <c r="T1729">
        <v>0</v>
      </c>
      <c r="U1729" t="s">
        <v>2965</v>
      </c>
      <c r="V1729">
        <v>0</v>
      </c>
      <c r="W1729" t="s">
        <v>4318</v>
      </c>
      <c r="X1729" t="s">
        <v>5757</v>
      </c>
      <c r="Y1729" t="s">
        <v>4302</v>
      </c>
      <c r="Z1729" t="s">
        <v>6840</v>
      </c>
      <c r="AA1729" t="s">
        <v>4955</v>
      </c>
      <c r="AB1729" t="s">
        <v>7565</v>
      </c>
      <c r="AC1729" t="s">
        <v>2965</v>
      </c>
      <c r="AD1729">
        <v>0</v>
      </c>
      <c r="AE1729" t="s">
        <v>5179</v>
      </c>
      <c r="AF1729" t="s">
        <v>7581</v>
      </c>
      <c r="AG1729">
        <v>0</v>
      </c>
      <c r="AH1729" t="s">
        <v>2860</v>
      </c>
      <c r="AI1729">
        <v>0</v>
      </c>
      <c r="AJ1729">
        <v>0</v>
      </c>
      <c r="AK1729">
        <v>0</v>
      </c>
      <c r="AL1729">
        <v>0</v>
      </c>
      <c r="AM1729">
        <v>0</v>
      </c>
      <c r="AN1729">
        <v>0</v>
      </c>
      <c r="AO1729" t="s">
        <v>2965</v>
      </c>
      <c r="AP1729" t="s">
        <v>4360</v>
      </c>
      <c r="AQ1729" t="s">
        <v>4360</v>
      </c>
      <c r="AR1729" t="s">
        <v>7582</v>
      </c>
      <c r="AS1729" t="s">
        <v>7675</v>
      </c>
    </row>
    <row r="1730" spans="5:45" ht="33">
      <c r="E1730" s="1403" t="str">
        <f t="shared" si="97"/>
        <v>A05ZZ200 Cladding Work - Sandwich Panel</v>
      </c>
      <c r="F1730" s="1403" t="str">
        <f t="shared" si="98"/>
        <v>A05ZZ200-00082 Cladding Work - Sandwich Panel Corrugated Aluminum Sheet Sandwich Panel, Fire Protective Rating: 1-hr   Glass Wool (Fiberglass) for Wall w/ Accessories, Flashing  70mm≤THK&lt;100mm</v>
      </c>
      <c r="G1730" s="1404" t="str" cm="1">
        <f t="array" ref="G1730:H1730">_xlfn.TEXTSPLIT(I1730,"-")</f>
        <v>A05ZZ200</v>
      </c>
      <c r="H1730" s="1404" t="str">
        <v>00082</v>
      </c>
      <c r="I1730" t="s">
        <v>7676</v>
      </c>
      <c r="J1730" t="s">
        <v>4288</v>
      </c>
      <c r="K1730" t="s">
        <v>7559</v>
      </c>
      <c r="L1730" t="s">
        <v>7560</v>
      </c>
      <c r="M1730" t="s">
        <v>4291</v>
      </c>
      <c r="N1730" t="s">
        <v>4292</v>
      </c>
      <c r="O1730" t="s">
        <v>7577</v>
      </c>
      <c r="P1730" t="s">
        <v>7578</v>
      </c>
      <c r="Q1730" t="s">
        <v>7648</v>
      </c>
      <c r="R1730" t="s">
        <v>7649</v>
      </c>
      <c r="S1730" t="s">
        <v>2965</v>
      </c>
      <c r="T1730">
        <v>0</v>
      </c>
      <c r="U1730" t="s">
        <v>2965</v>
      </c>
      <c r="V1730">
        <v>0</v>
      </c>
      <c r="W1730" t="s">
        <v>4318</v>
      </c>
      <c r="X1730" t="s">
        <v>5757</v>
      </c>
      <c r="Y1730" t="s">
        <v>4302</v>
      </c>
      <c r="Z1730" t="s">
        <v>6840</v>
      </c>
      <c r="AA1730" t="s">
        <v>4955</v>
      </c>
      <c r="AB1730" t="s">
        <v>7565</v>
      </c>
      <c r="AC1730" t="s">
        <v>2965</v>
      </c>
      <c r="AD1730">
        <v>0</v>
      </c>
      <c r="AE1730" t="s">
        <v>5192</v>
      </c>
      <c r="AF1730" t="s">
        <v>7584</v>
      </c>
      <c r="AG1730">
        <v>0</v>
      </c>
      <c r="AH1730" t="s">
        <v>2860</v>
      </c>
      <c r="AI1730">
        <v>0</v>
      </c>
      <c r="AJ1730">
        <v>0</v>
      </c>
      <c r="AK1730">
        <v>0</v>
      </c>
      <c r="AL1730">
        <v>0</v>
      </c>
      <c r="AM1730">
        <v>0</v>
      </c>
      <c r="AN1730">
        <v>0</v>
      </c>
      <c r="AO1730" t="s">
        <v>2965</v>
      </c>
      <c r="AP1730" t="s">
        <v>4360</v>
      </c>
      <c r="AQ1730" t="s">
        <v>4360</v>
      </c>
      <c r="AR1730" t="s">
        <v>7582</v>
      </c>
      <c r="AS1730" t="s">
        <v>7676</v>
      </c>
    </row>
    <row r="1731" spans="5:45" ht="33">
      <c r="E1731" s="1403" t="str">
        <f t="shared" si="97"/>
        <v>A05ZZ200 Cladding Work - Sandwich Panel</v>
      </c>
      <c r="F1731" s="1403" t="str">
        <f t="shared" si="98"/>
        <v>A05ZZ200-00083 Cladding Work - Sandwich Panel Corrugated Aluminum Sheet Sandwich Panel, Fire Protective Rating: 1-hr   Glass Wool (Fiberglass) for Wall w/ Accessories, Flashing  100mm≤THK&lt;150mm</v>
      </c>
      <c r="G1731" s="1404" t="str" cm="1">
        <f t="array" ref="G1731:H1731">_xlfn.TEXTSPLIT(I1731,"-")</f>
        <v>A05ZZ200</v>
      </c>
      <c r="H1731" s="1404" t="str">
        <v>00083</v>
      </c>
      <c r="I1731" t="s">
        <v>7677</v>
      </c>
      <c r="J1731" t="s">
        <v>4288</v>
      </c>
      <c r="K1731" t="s">
        <v>7559</v>
      </c>
      <c r="L1731" t="s">
        <v>7560</v>
      </c>
      <c r="M1731" t="s">
        <v>4291</v>
      </c>
      <c r="N1731" t="s">
        <v>4292</v>
      </c>
      <c r="O1731" t="s">
        <v>7577</v>
      </c>
      <c r="P1731" t="s">
        <v>7578</v>
      </c>
      <c r="Q1731" t="s">
        <v>7648</v>
      </c>
      <c r="R1731" t="s">
        <v>7649</v>
      </c>
      <c r="S1731" t="s">
        <v>2965</v>
      </c>
      <c r="T1731">
        <v>0</v>
      </c>
      <c r="U1731" t="s">
        <v>2965</v>
      </c>
      <c r="V1731">
        <v>0</v>
      </c>
      <c r="W1731" t="s">
        <v>4318</v>
      </c>
      <c r="X1731" t="s">
        <v>5757</v>
      </c>
      <c r="Y1731" t="s">
        <v>4302</v>
      </c>
      <c r="Z1731" t="s">
        <v>6840</v>
      </c>
      <c r="AA1731" t="s">
        <v>4955</v>
      </c>
      <c r="AB1731" t="s">
        <v>7565</v>
      </c>
      <c r="AC1731" t="s">
        <v>2965</v>
      </c>
      <c r="AD1731">
        <v>0</v>
      </c>
      <c r="AE1731" t="s">
        <v>4423</v>
      </c>
      <c r="AF1731" t="s">
        <v>7586</v>
      </c>
      <c r="AG1731">
        <v>0</v>
      </c>
      <c r="AH1731" t="s">
        <v>2860</v>
      </c>
      <c r="AI1731">
        <v>0</v>
      </c>
      <c r="AJ1731">
        <v>0</v>
      </c>
      <c r="AK1731">
        <v>0</v>
      </c>
      <c r="AL1731">
        <v>0</v>
      </c>
      <c r="AM1731">
        <v>0</v>
      </c>
      <c r="AN1731">
        <v>0</v>
      </c>
      <c r="AO1731" t="s">
        <v>2965</v>
      </c>
      <c r="AP1731" t="s">
        <v>4360</v>
      </c>
      <c r="AQ1731" t="s">
        <v>4360</v>
      </c>
      <c r="AR1731" t="s">
        <v>7582</v>
      </c>
      <c r="AS1731" t="s">
        <v>7677</v>
      </c>
    </row>
    <row r="1732" spans="5:45" ht="33">
      <c r="E1732" s="1403" t="str">
        <f t="shared" si="97"/>
        <v>A05ZZ200 Cladding Work - Sandwich Panel</v>
      </c>
      <c r="F1732" s="1403" t="str">
        <f t="shared" si="98"/>
        <v>A05ZZ200-00084 Cladding Work - Sandwich Panel Corrugated Aluminum Sheet Sandwich Panel, Fire Protective Rating: 1-hr   Glass Wool (Fiberglass) for Wall w/ Accessories, Flashing  150mm≤THK</v>
      </c>
      <c r="G1732" s="1404" t="str" cm="1">
        <f t="array" ref="G1732:H1732">_xlfn.TEXTSPLIT(I1732,"-")</f>
        <v>A05ZZ200</v>
      </c>
      <c r="H1732" s="1404" t="str">
        <v>00084</v>
      </c>
      <c r="I1732" t="s">
        <v>7678</v>
      </c>
      <c r="J1732" t="s">
        <v>4288</v>
      </c>
      <c r="K1732" t="s">
        <v>7559</v>
      </c>
      <c r="L1732" t="s">
        <v>7560</v>
      </c>
      <c r="M1732" t="s">
        <v>4291</v>
      </c>
      <c r="N1732" t="s">
        <v>4292</v>
      </c>
      <c r="O1732" t="s">
        <v>7577</v>
      </c>
      <c r="P1732" t="s">
        <v>7578</v>
      </c>
      <c r="Q1732" t="s">
        <v>7648</v>
      </c>
      <c r="R1732" t="s">
        <v>7649</v>
      </c>
      <c r="S1732" t="s">
        <v>2965</v>
      </c>
      <c r="T1732">
        <v>0</v>
      </c>
      <c r="U1732" t="s">
        <v>2965</v>
      </c>
      <c r="V1732">
        <v>0</v>
      </c>
      <c r="W1732" t="s">
        <v>4318</v>
      </c>
      <c r="X1732" t="s">
        <v>5757</v>
      </c>
      <c r="Y1732" t="s">
        <v>4302</v>
      </c>
      <c r="Z1732" t="s">
        <v>6840</v>
      </c>
      <c r="AA1732" t="s">
        <v>4955</v>
      </c>
      <c r="AB1732" t="s">
        <v>7565</v>
      </c>
      <c r="AC1732" t="s">
        <v>2965</v>
      </c>
      <c r="AD1732">
        <v>0</v>
      </c>
      <c r="AE1732" t="s">
        <v>5208</v>
      </c>
      <c r="AF1732" t="s">
        <v>7588</v>
      </c>
      <c r="AG1732">
        <v>0</v>
      </c>
      <c r="AH1732" t="s">
        <v>2860</v>
      </c>
      <c r="AI1732">
        <v>0</v>
      </c>
      <c r="AJ1732">
        <v>0</v>
      </c>
      <c r="AK1732">
        <v>0</v>
      </c>
      <c r="AL1732">
        <v>0</v>
      </c>
      <c r="AM1732">
        <v>0</v>
      </c>
      <c r="AN1732">
        <v>0</v>
      </c>
      <c r="AO1732" t="s">
        <v>2965</v>
      </c>
      <c r="AP1732" t="s">
        <v>4360</v>
      </c>
      <c r="AQ1732" t="s">
        <v>4360</v>
      </c>
      <c r="AR1732" t="s">
        <v>7582</v>
      </c>
      <c r="AS1732" t="s">
        <v>7678</v>
      </c>
    </row>
    <row r="1733" spans="5:45" ht="33">
      <c r="E1733" s="1403" t="str">
        <f t="shared" si="97"/>
        <v>A05ZZ200 Cladding Work - Sandwich Panel</v>
      </c>
      <c r="F1733" s="1403" t="str">
        <f t="shared" si="98"/>
        <v>A05ZZ200-00085 Cladding Work - Sandwich Panel Corrugated Aluminum Sheet Sandwich Panel, Fire Protective Rating: 1-hr   Glass Wool (Fiberglass) for Roof w/ Accessories, Flashing  50mm≤THK&lt;70mm</v>
      </c>
      <c r="G1733" s="1404" t="str" cm="1">
        <f t="array" ref="G1733:H1733">_xlfn.TEXTSPLIT(I1733,"-")</f>
        <v>A05ZZ200</v>
      </c>
      <c r="H1733" s="1404" t="str">
        <v>00085</v>
      </c>
      <c r="I1733" t="s">
        <v>7679</v>
      </c>
      <c r="J1733" t="s">
        <v>4288</v>
      </c>
      <c r="K1733" t="s">
        <v>7559</v>
      </c>
      <c r="L1733" t="s">
        <v>7560</v>
      </c>
      <c r="M1733" t="s">
        <v>4291</v>
      </c>
      <c r="N1733" t="s">
        <v>4292</v>
      </c>
      <c r="O1733" t="s">
        <v>7577</v>
      </c>
      <c r="P1733" t="s">
        <v>7578</v>
      </c>
      <c r="Q1733" t="s">
        <v>7648</v>
      </c>
      <c r="R1733" t="s">
        <v>7649</v>
      </c>
      <c r="S1733" t="s">
        <v>2965</v>
      </c>
      <c r="T1733">
        <v>0</v>
      </c>
      <c r="U1733" t="s">
        <v>2965</v>
      </c>
      <c r="V1733">
        <v>0</v>
      </c>
      <c r="W1733" t="s">
        <v>4318</v>
      </c>
      <c r="X1733" t="s">
        <v>5757</v>
      </c>
      <c r="Y1733" t="s">
        <v>5032</v>
      </c>
      <c r="Z1733" t="s">
        <v>7334</v>
      </c>
      <c r="AA1733" t="s">
        <v>4955</v>
      </c>
      <c r="AB1733" t="s">
        <v>7565</v>
      </c>
      <c r="AC1733" t="s">
        <v>2965</v>
      </c>
      <c r="AD1733">
        <v>0</v>
      </c>
      <c r="AE1733" t="s">
        <v>5179</v>
      </c>
      <c r="AF1733" t="s">
        <v>7581</v>
      </c>
      <c r="AG1733">
        <v>0</v>
      </c>
      <c r="AH1733" t="s">
        <v>2860</v>
      </c>
      <c r="AI1733">
        <v>0</v>
      </c>
      <c r="AJ1733">
        <v>0</v>
      </c>
      <c r="AK1733">
        <v>0</v>
      </c>
      <c r="AL1733">
        <v>0</v>
      </c>
      <c r="AM1733">
        <v>0</v>
      </c>
      <c r="AN1733">
        <v>0</v>
      </c>
      <c r="AO1733" t="s">
        <v>2965</v>
      </c>
      <c r="AP1733" t="s">
        <v>4360</v>
      </c>
      <c r="AQ1733" t="s">
        <v>4360</v>
      </c>
      <c r="AR1733" t="s">
        <v>7582</v>
      </c>
      <c r="AS1733" t="s">
        <v>7679</v>
      </c>
    </row>
    <row r="1734" spans="5:45" ht="33">
      <c r="E1734" s="1403" t="str">
        <f t="shared" si="97"/>
        <v>A05ZZ200 Cladding Work - Sandwich Panel</v>
      </c>
      <c r="F1734" s="1403" t="str">
        <f t="shared" si="98"/>
        <v>A05ZZ200-00086 Cladding Work - Sandwich Panel Corrugated Aluminum Sheet Sandwich Panel, Fire Protective Rating: 1-hr   Glass Wool (Fiberglass) for Roof w/ Accessories, Flashing  70mm≤THK&lt;100mm</v>
      </c>
      <c r="G1734" s="1404" t="str" cm="1">
        <f t="array" ref="G1734:H1734">_xlfn.TEXTSPLIT(I1734,"-")</f>
        <v>A05ZZ200</v>
      </c>
      <c r="H1734" s="1404" t="str">
        <v>00086</v>
      </c>
      <c r="I1734" t="s">
        <v>7680</v>
      </c>
      <c r="J1734" t="s">
        <v>4288</v>
      </c>
      <c r="K1734" t="s">
        <v>7559</v>
      </c>
      <c r="L1734" t="s">
        <v>7560</v>
      </c>
      <c r="M1734" t="s">
        <v>4291</v>
      </c>
      <c r="N1734" t="s">
        <v>4292</v>
      </c>
      <c r="O1734" t="s">
        <v>7577</v>
      </c>
      <c r="P1734" t="s">
        <v>7578</v>
      </c>
      <c r="Q1734" t="s">
        <v>7648</v>
      </c>
      <c r="R1734" t="s">
        <v>7649</v>
      </c>
      <c r="S1734" t="s">
        <v>2965</v>
      </c>
      <c r="T1734">
        <v>0</v>
      </c>
      <c r="U1734" t="s">
        <v>2965</v>
      </c>
      <c r="V1734">
        <v>0</v>
      </c>
      <c r="W1734" t="s">
        <v>4318</v>
      </c>
      <c r="X1734" t="s">
        <v>5757</v>
      </c>
      <c r="Y1734" t="s">
        <v>5032</v>
      </c>
      <c r="Z1734" t="s">
        <v>7334</v>
      </c>
      <c r="AA1734" t="s">
        <v>4955</v>
      </c>
      <c r="AB1734" t="s">
        <v>7565</v>
      </c>
      <c r="AC1734" t="s">
        <v>2965</v>
      </c>
      <c r="AD1734">
        <v>0</v>
      </c>
      <c r="AE1734" t="s">
        <v>5192</v>
      </c>
      <c r="AF1734" t="s">
        <v>7584</v>
      </c>
      <c r="AG1734">
        <v>0</v>
      </c>
      <c r="AH1734" t="s">
        <v>2860</v>
      </c>
      <c r="AI1734">
        <v>0</v>
      </c>
      <c r="AJ1734">
        <v>0</v>
      </c>
      <c r="AK1734">
        <v>0</v>
      </c>
      <c r="AL1734">
        <v>0</v>
      </c>
      <c r="AM1734">
        <v>0</v>
      </c>
      <c r="AN1734">
        <v>0</v>
      </c>
      <c r="AO1734" t="s">
        <v>2965</v>
      </c>
      <c r="AP1734" t="s">
        <v>4360</v>
      </c>
      <c r="AQ1734" t="s">
        <v>4360</v>
      </c>
      <c r="AR1734" t="s">
        <v>7582</v>
      </c>
      <c r="AS1734" t="s">
        <v>7680</v>
      </c>
    </row>
    <row r="1735" spans="5:45" ht="33">
      <c r="E1735" s="1403" t="str">
        <f t="shared" si="97"/>
        <v>A05ZZ200 Cladding Work - Sandwich Panel</v>
      </c>
      <c r="F1735" s="1403" t="str">
        <f t="shared" si="98"/>
        <v>A05ZZ200-00087 Cladding Work - Sandwich Panel Corrugated Aluminum Sheet Sandwich Panel, Fire Protective Rating: 1-hr   Glass Wool (Fiberglass) for Roof w/ Accessories, Flashing  100mm≤THK&lt;150mm</v>
      </c>
      <c r="G1735" s="1404" t="str" cm="1">
        <f t="array" ref="G1735:H1735">_xlfn.TEXTSPLIT(I1735,"-")</f>
        <v>A05ZZ200</v>
      </c>
      <c r="H1735" s="1404" t="str">
        <v>00087</v>
      </c>
      <c r="I1735" t="s">
        <v>7681</v>
      </c>
      <c r="J1735" t="s">
        <v>4288</v>
      </c>
      <c r="K1735" t="s">
        <v>7559</v>
      </c>
      <c r="L1735" t="s">
        <v>7560</v>
      </c>
      <c r="M1735" t="s">
        <v>4291</v>
      </c>
      <c r="N1735" t="s">
        <v>4292</v>
      </c>
      <c r="O1735" t="s">
        <v>7577</v>
      </c>
      <c r="P1735" t="s">
        <v>7578</v>
      </c>
      <c r="Q1735" t="s">
        <v>7648</v>
      </c>
      <c r="R1735" t="s">
        <v>7649</v>
      </c>
      <c r="S1735" t="s">
        <v>2965</v>
      </c>
      <c r="T1735">
        <v>0</v>
      </c>
      <c r="U1735" t="s">
        <v>2965</v>
      </c>
      <c r="V1735">
        <v>0</v>
      </c>
      <c r="W1735" t="s">
        <v>4318</v>
      </c>
      <c r="X1735" t="s">
        <v>5757</v>
      </c>
      <c r="Y1735" t="s">
        <v>5032</v>
      </c>
      <c r="Z1735" t="s">
        <v>7334</v>
      </c>
      <c r="AA1735" t="s">
        <v>4955</v>
      </c>
      <c r="AB1735" t="s">
        <v>7565</v>
      </c>
      <c r="AC1735" t="s">
        <v>2965</v>
      </c>
      <c r="AD1735">
        <v>0</v>
      </c>
      <c r="AE1735" t="s">
        <v>4423</v>
      </c>
      <c r="AF1735" t="s">
        <v>7586</v>
      </c>
      <c r="AG1735">
        <v>0</v>
      </c>
      <c r="AH1735" t="s">
        <v>2860</v>
      </c>
      <c r="AI1735">
        <v>0</v>
      </c>
      <c r="AJ1735">
        <v>0</v>
      </c>
      <c r="AK1735">
        <v>0</v>
      </c>
      <c r="AL1735">
        <v>0</v>
      </c>
      <c r="AM1735">
        <v>0</v>
      </c>
      <c r="AN1735">
        <v>0</v>
      </c>
      <c r="AO1735" t="s">
        <v>2965</v>
      </c>
      <c r="AP1735" t="s">
        <v>4360</v>
      </c>
      <c r="AQ1735" t="s">
        <v>4360</v>
      </c>
      <c r="AR1735" t="s">
        <v>7582</v>
      </c>
      <c r="AS1735" t="s">
        <v>7681</v>
      </c>
    </row>
    <row r="1736" spans="5:45" ht="33">
      <c r="E1736" s="1403" t="str">
        <f t="shared" ref="E1736:E1799" si="99">G1736&amp;" "&amp;L1736&amp;" "&amp;N1736&amp;" "&amp;P1736</f>
        <v>A05ZZ200 Cladding Work - Sandwich Panel</v>
      </c>
      <c r="F1736" s="1403" t="str">
        <f t="shared" si="98"/>
        <v>A05ZZ200-00088 Cladding Work - Sandwich Panel Corrugated Aluminum Sheet Sandwich Panel, Fire Protective Rating: 1-hr   Glass Wool (Fiberglass) for Roof w/ Accessories, Flashing  150mm≤THK</v>
      </c>
      <c r="G1736" s="1404" t="str" cm="1">
        <f t="array" ref="G1736:H1736">_xlfn.TEXTSPLIT(I1736,"-")</f>
        <v>A05ZZ200</v>
      </c>
      <c r="H1736" s="1404" t="str">
        <v>00088</v>
      </c>
      <c r="I1736" t="s">
        <v>7682</v>
      </c>
      <c r="J1736" t="s">
        <v>4288</v>
      </c>
      <c r="K1736" t="s">
        <v>7559</v>
      </c>
      <c r="L1736" t="s">
        <v>7560</v>
      </c>
      <c r="M1736" t="s">
        <v>4291</v>
      </c>
      <c r="N1736" t="s">
        <v>4292</v>
      </c>
      <c r="O1736" t="s">
        <v>7577</v>
      </c>
      <c r="P1736" t="s">
        <v>7578</v>
      </c>
      <c r="Q1736" t="s">
        <v>7648</v>
      </c>
      <c r="R1736" t="s">
        <v>7649</v>
      </c>
      <c r="S1736" t="s">
        <v>2965</v>
      </c>
      <c r="T1736">
        <v>0</v>
      </c>
      <c r="U1736" t="s">
        <v>2965</v>
      </c>
      <c r="V1736">
        <v>0</v>
      </c>
      <c r="W1736" t="s">
        <v>4318</v>
      </c>
      <c r="X1736" t="s">
        <v>5757</v>
      </c>
      <c r="Y1736" t="s">
        <v>5032</v>
      </c>
      <c r="Z1736" t="s">
        <v>7334</v>
      </c>
      <c r="AA1736" t="s">
        <v>4955</v>
      </c>
      <c r="AB1736" t="s">
        <v>7565</v>
      </c>
      <c r="AC1736" t="s">
        <v>2965</v>
      </c>
      <c r="AD1736">
        <v>0</v>
      </c>
      <c r="AE1736" t="s">
        <v>5208</v>
      </c>
      <c r="AF1736" t="s">
        <v>7588</v>
      </c>
      <c r="AG1736">
        <v>0</v>
      </c>
      <c r="AH1736" t="s">
        <v>2860</v>
      </c>
      <c r="AI1736">
        <v>0</v>
      </c>
      <c r="AJ1736">
        <v>0</v>
      </c>
      <c r="AK1736">
        <v>0</v>
      </c>
      <c r="AL1736">
        <v>0</v>
      </c>
      <c r="AM1736">
        <v>0</v>
      </c>
      <c r="AN1736">
        <v>0</v>
      </c>
      <c r="AO1736" t="s">
        <v>2965</v>
      </c>
      <c r="AP1736" t="s">
        <v>4360</v>
      </c>
      <c r="AQ1736" t="s">
        <v>4360</v>
      </c>
      <c r="AR1736" t="s">
        <v>7582</v>
      </c>
      <c r="AS1736" t="s">
        <v>7682</v>
      </c>
    </row>
    <row r="1737" spans="5:45" ht="33">
      <c r="E1737" s="1403" t="str">
        <f t="shared" si="99"/>
        <v>A05ZZ200 Cladding Work - Sandwich Panel</v>
      </c>
      <c r="F1737" s="1403" t="str">
        <f t="shared" ref="F1737:F1800" si="100">IF(I1737=0,"",I1737)&amp;" "&amp;IF(L1737=0,"",L1737)&amp;" "&amp;IF(N1737=0,"",N1737)&amp;" "&amp;IF(P1737=0,"",P1737)&amp;" "&amp;IF(R1737=0,"",R1737)&amp;" "&amp;IF(T1737=0,"",T1737)&amp;" "&amp;IF(V1737=0,"",V1737)&amp;" "&amp;IF(X1737=0,"",X1737)&amp;" "&amp;IF(Z1737=0,"",Z1737)&amp;" "&amp;IF(AB1737=0,"",AB1737)&amp;" "&amp;IF(AD1737=0,"",AD1737)&amp;" "&amp;IF(AF1737=0,"",AF1737)</f>
        <v>A05ZZ200-00089 Cladding Work - Sandwich Panel Corrugated Aluminum Sheet Sandwich Panel, Fire Protective Rating: 2-hrs   Glass Wool (Fiberglass) for Wall w/ Accessories, Flashing  50mm≤THK&lt;70mm</v>
      </c>
      <c r="G1737" s="1404" t="str" cm="1">
        <f t="array" ref="G1737:H1737">_xlfn.TEXTSPLIT(I1737,"-")</f>
        <v>A05ZZ200</v>
      </c>
      <c r="H1737" s="1404" t="str">
        <v>00089</v>
      </c>
      <c r="I1737" t="s">
        <v>7683</v>
      </c>
      <c r="J1737" t="s">
        <v>4288</v>
      </c>
      <c r="K1737" t="s">
        <v>7559</v>
      </c>
      <c r="L1737" t="s">
        <v>7560</v>
      </c>
      <c r="M1737" t="s">
        <v>4291</v>
      </c>
      <c r="N1737" t="s">
        <v>4292</v>
      </c>
      <c r="O1737" t="s">
        <v>7577</v>
      </c>
      <c r="P1737" t="s">
        <v>7578</v>
      </c>
      <c r="Q1737" t="s">
        <v>7658</v>
      </c>
      <c r="R1737" t="s">
        <v>7659</v>
      </c>
      <c r="S1737" t="s">
        <v>2965</v>
      </c>
      <c r="T1737">
        <v>0</v>
      </c>
      <c r="U1737" t="s">
        <v>2965</v>
      </c>
      <c r="V1737">
        <v>0</v>
      </c>
      <c r="W1737" t="s">
        <v>4318</v>
      </c>
      <c r="X1737" t="s">
        <v>5757</v>
      </c>
      <c r="Y1737" t="s">
        <v>4302</v>
      </c>
      <c r="Z1737" t="s">
        <v>6840</v>
      </c>
      <c r="AA1737" t="s">
        <v>4955</v>
      </c>
      <c r="AB1737" t="s">
        <v>7565</v>
      </c>
      <c r="AC1737" t="s">
        <v>2965</v>
      </c>
      <c r="AD1737">
        <v>0</v>
      </c>
      <c r="AE1737" t="s">
        <v>5179</v>
      </c>
      <c r="AF1737" t="s">
        <v>7581</v>
      </c>
      <c r="AG1737">
        <v>0</v>
      </c>
      <c r="AH1737" t="s">
        <v>2860</v>
      </c>
      <c r="AI1737">
        <v>0</v>
      </c>
      <c r="AJ1737">
        <v>0</v>
      </c>
      <c r="AK1737">
        <v>0</v>
      </c>
      <c r="AL1737">
        <v>0</v>
      </c>
      <c r="AM1737">
        <v>0</v>
      </c>
      <c r="AN1737">
        <v>0</v>
      </c>
      <c r="AO1737" t="s">
        <v>2965</v>
      </c>
      <c r="AP1737" t="s">
        <v>4360</v>
      </c>
      <c r="AQ1737" t="s">
        <v>4360</v>
      </c>
      <c r="AR1737" t="s">
        <v>7582</v>
      </c>
      <c r="AS1737" t="s">
        <v>7683</v>
      </c>
    </row>
    <row r="1738" spans="5:45" ht="33">
      <c r="E1738" s="1403" t="str">
        <f t="shared" si="99"/>
        <v>A05ZZ200 Cladding Work - Sandwich Panel</v>
      </c>
      <c r="F1738" s="1403" t="str">
        <f t="shared" si="100"/>
        <v>A05ZZ200-00090 Cladding Work - Sandwich Panel Corrugated Aluminum Sheet Sandwich Panel, Fire Protective Rating: 2-hrs   Glass Wool (Fiberglass) for Wall w/ Accessories, Flashing  70mm≤THK&lt;100mm</v>
      </c>
      <c r="G1738" s="1404" t="str" cm="1">
        <f t="array" ref="G1738:H1738">_xlfn.TEXTSPLIT(I1738,"-")</f>
        <v>A05ZZ200</v>
      </c>
      <c r="H1738" s="1404" t="str">
        <v>00090</v>
      </c>
      <c r="I1738" t="s">
        <v>7684</v>
      </c>
      <c r="J1738" t="s">
        <v>4288</v>
      </c>
      <c r="K1738" t="s">
        <v>7559</v>
      </c>
      <c r="L1738" t="s">
        <v>7560</v>
      </c>
      <c r="M1738" t="s">
        <v>4291</v>
      </c>
      <c r="N1738" t="s">
        <v>4292</v>
      </c>
      <c r="O1738" t="s">
        <v>7577</v>
      </c>
      <c r="P1738" t="s">
        <v>7578</v>
      </c>
      <c r="Q1738" t="s">
        <v>7658</v>
      </c>
      <c r="R1738" t="s">
        <v>7659</v>
      </c>
      <c r="S1738" t="s">
        <v>2965</v>
      </c>
      <c r="T1738">
        <v>0</v>
      </c>
      <c r="U1738" t="s">
        <v>2965</v>
      </c>
      <c r="V1738">
        <v>0</v>
      </c>
      <c r="W1738" t="s">
        <v>4318</v>
      </c>
      <c r="X1738" t="s">
        <v>5757</v>
      </c>
      <c r="Y1738" t="s">
        <v>4302</v>
      </c>
      <c r="Z1738" t="s">
        <v>6840</v>
      </c>
      <c r="AA1738" t="s">
        <v>4955</v>
      </c>
      <c r="AB1738" t="s">
        <v>7565</v>
      </c>
      <c r="AC1738" t="s">
        <v>2965</v>
      </c>
      <c r="AD1738">
        <v>0</v>
      </c>
      <c r="AE1738" t="s">
        <v>5192</v>
      </c>
      <c r="AF1738" t="s">
        <v>7584</v>
      </c>
      <c r="AG1738">
        <v>0</v>
      </c>
      <c r="AH1738" t="s">
        <v>2860</v>
      </c>
      <c r="AI1738">
        <v>0</v>
      </c>
      <c r="AJ1738">
        <v>0</v>
      </c>
      <c r="AK1738">
        <v>0</v>
      </c>
      <c r="AL1738">
        <v>0</v>
      </c>
      <c r="AM1738">
        <v>0</v>
      </c>
      <c r="AN1738">
        <v>0</v>
      </c>
      <c r="AO1738" t="s">
        <v>2965</v>
      </c>
      <c r="AP1738" t="s">
        <v>4360</v>
      </c>
      <c r="AQ1738" t="s">
        <v>4360</v>
      </c>
      <c r="AR1738" t="s">
        <v>7582</v>
      </c>
      <c r="AS1738" t="s">
        <v>7684</v>
      </c>
    </row>
    <row r="1739" spans="5:45" ht="33">
      <c r="E1739" s="1403" t="str">
        <f t="shared" si="99"/>
        <v>A05ZZ200 Cladding Work - Sandwich Panel</v>
      </c>
      <c r="F1739" s="1403" t="str">
        <f t="shared" si="100"/>
        <v>A05ZZ200-00091 Cladding Work - Sandwich Panel Corrugated Aluminum Sheet Sandwich Panel, Fire Protective Rating: 2-hrs   Glass Wool (Fiberglass) for Wall w/ Accessories, Flashing  100mm≤THK&lt;150mm</v>
      </c>
      <c r="G1739" s="1404" t="str" cm="1">
        <f t="array" ref="G1739:H1739">_xlfn.TEXTSPLIT(I1739,"-")</f>
        <v>A05ZZ200</v>
      </c>
      <c r="H1739" s="1404" t="str">
        <v>00091</v>
      </c>
      <c r="I1739" t="s">
        <v>7685</v>
      </c>
      <c r="J1739" t="s">
        <v>4288</v>
      </c>
      <c r="K1739" t="s">
        <v>7559</v>
      </c>
      <c r="L1739" t="s">
        <v>7560</v>
      </c>
      <c r="M1739" t="s">
        <v>4291</v>
      </c>
      <c r="N1739" t="s">
        <v>4292</v>
      </c>
      <c r="O1739" t="s">
        <v>7577</v>
      </c>
      <c r="P1739" t="s">
        <v>7578</v>
      </c>
      <c r="Q1739" t="s">
        <v>7658</v>
      </c>
      <c r="R1739" t="s">
        <v>7659</v>
      </c>
      <c r="S1739" t="s">
        <v>2965</v>
      </c>
      <c r="T1739">
        <v>0</v>
      </c>
      <c r="U1739" t="s">
        <v>2965</v>
      </c>
      <c r="V1739">
        <v>0</v>
      </c>
      <c r="W1739" t="s">
        <v>4318</v>
      </c>
      <c r="X1739" t="s">
        <v>5757</v>
      </c>
      <c r="Y1739" t="s">
        <v>4302</v>
      </c>
      <c r="Z1739" t="s">
        <v>6840</v>
      </c>
      <c r="AA1739" t="s">
        <v>4955</v>
      </c>
      <c r="AB1739" t="s">
        <v>7565</v>
      </c>
      <c r="AC1739" t="s">
        <v>2965</v>
      </c>
      <c r="AD1739">
        <v>0</v>
      </c>
      <c r="AE1739" t="s">
        <v>4423</v>
      </c>
      <c r="AF1739" t="s">
        <v>7586</v>
      </c>
      <c r="AG1739">
        <v>0</v>
      </c>
      <c r="AH1739" t="s">
        <v>2860</v>
      </c>
      <c r="AI1739">
        <v>0</v>
      </c>
      <c r="AJ1739">
        <v>0</v>
      </c>
      <c r="AK1739">
        <v>0</v>
      </c>
      <c r="AL1739">
        <v>0</v>
      </c>
      <c r="AM1739">
        <v>0</v>
      </c>
      <c r="AN1739">
        <v>0</v>
      </c>
      <c r="AO1739" t="s">
        <v>2965</v>
      </c>
      <c r="AP1739" t="s">
        <v>4360</v>
      </c>
      <c r="AQ1739" t="s">
        <v>4360</v>
      </c>
      <c r="AR1739" t="s">
        <v>7582</v>
      </c>
      <c r="AS1739" t="s">
        <v>7685</v>
      </c>
    </row>
    <row r="1740" spans="5:45" ht="33">
      <c r="E1740" s="1403" t="str">
        <f t="shared" si="99"/>
        <v>A05ZZ200 Cladding Work - Sandwich Panel</v>
      </c>
      <c r="F1740" s="1403" t="str">
        <f t="shared" si="100"/>
        <v>A05ZZ200-00092 Cladding Work - Sandwich Panel Corrugated Aluminum Sheet Sandwich Panel, Fire Protective Rating: 2-hrs   Glass Wool (Fiberglass) for Wall w/ Accessories, Flashing  150mm≤THK</v>
      </c>
      <c r="G1740" s="1404" t="str" cm="1">
        <f t="array" ref="G1740:H1740">_xlfn.TEXTSPLIT(I1740,"-")</f>
        <v>A05ZZ200</v>
      </c>
      <c r="H1740" s="1404" t="str">
        <v>00092</v>
      </c>
      <c r="I1740" t="s">
        <v>7686</v>
      </c>
      <c r="J1740" t="s">
        <v>4288</v>
      </c>
      <c r="K1740" t="s">
        <v>7559</v>
      </c>
      <c r="L1740" t="s">
        <v>7560</v>
      </c>
      <c r="M1740" t="s">
        <v>4291</v>
      </c>
      <c r="N1740" t="s">
        <v>4292</v>
      </c>
      <c r="O1740" t="s">
        <v>7577</v>
      </c>
      <c r="P1740" t="s">
        <v>7578</v>
      </c>
      <c r="Q1740" t="s">
        <v>7658</v>
      </c>
      <c r="R1740" t="s">
        <v>7659</v>
      </c>
      <c r="S1740" t="s">
        <v>2965</v>
      </c>
      <c r="T1740">
        <v>0</v>
      </c>
      <c r="U1740" t="s">
        <v>2965</v>
      </c>
      <c r="V1740">
        <v>0</v>
      </c>
      <c r="W1740" t="s">
        <v>4318</v>
      </c>
      <c r="X1740" t="s">
        <v>5757</v>
      </c>
      <c r="Y1740" t="s">
        <v>4302</v>
      </c>
      <c r="Z1740" t="s">
        <v>6840</v>
      </c>
      <c r="AA1740" t="s">
        <v>4955</v>
      </c>
      <c r="AB1740" t="s">
        <v>7565</v>
      </c>
      <c r="AC1740" t="s">
        <v>2965</v>
      </c>
      <c r="AD1740">
        <v>0</v>
      </c>
      <c r="AE1740" t="s">
        <v>5208</v>
      </c>
      <c r="AF1740" t="s">
        <v>7588</v>
      </c>
      <c r="AG1740">
        <v>0</v>
      </c>
      <c r="AH1740" t="s">
        <v>2860</v>
      </c>
      <c r="AI1740">
        <v>0</v>
      </c>
      <c r="AJ1740">
        <v>0</v>
      </c>
      <c r="AK1740">
        <v>0</v>
      </c>
      <c r="AL1740">
        <v>0</v>
      </c>
      <c r="AM1740">
        <v>0</v>
      </c>
      <c r="AN1740">
        <v>0</v>
      </c>
      <c r="AO1740" t="s">
        <v>2965</v>
      </c>
      <c r="AP1740" t="s">
        <v>4360</v>
      </c>
      <c r="AQ1740" t="s">
        <v>4360</v>
      </c>
      <c r="AR1740" t="s">
        <v>7582</v>
      </c>
      <c r="AS1740" t="s">
        <v>7686</v>
      </c>
    </row>
    <row r="1741" spans="5:45" ht="33">
      <c r="E1741" s="1403" t="str">
        <f t="shared" si="99"/>
        <v>A05ZZ200 Cladding Work - Sandwich Panel</v>
      </c>
      <c r="F1741" s="1403" t="str">
        <f t="shared" si="100"/>
        <v>A05ZZ200-00093 Cladding Work - Sandwich Panel Corrugated Aluminum Sheet Sandwich Panel, Fire Protective Rating: 2-hrs   Glass Wool (Fiberglass) for Roof w/ Accessories, Flashing  50mm≤THK&lt;70mm</v>
      </c>
      <c r="G1741" s="1404" t="str" cm="1">
        <f t="array" ref="G1741:H1741">_xlfn.TEXTSPLIT(I1741,"-")</f>
        <v>A05ZZ200</v>
      </c>
      <c r="H1741" s="1404" t="str">
        <v>00093</v>
      </c>
      <c r="I1741" t="s">
        <v>7687</v>
      </c>
      <c r="J1741" t="s">
        <v>4288</v>
      </c>
      <c r="K1741" t="s">
        <v>7559</v>
      </c>
      <c r="L1741" t="s">
        <v>7560</v>
      </c>
      <c r="M1741" t="s">
        <v>4291</v>
      </c>
      <c r="N1741" t="s">
        <v>4292</v>
      </c>
      <c r="O1741" t="s">
        <v>7577</v>
      </c>
      <c r="P1741" t="s">
        <v>7578</v>
      </c>
      <c r="Q1741" t="s">
        <v>7658</v>
      </c>
      <c r="R1741" t="s">
        <v>7659</v>
      </c>
      <c r="S1741" t="s">
        <v>2965</v>
      </c>
      <c r="T1741">
        <v>0</v>
      </c>
      <c r="U1741" t="s">
        <v>2965</v>
      </c>
      <c r="V1741">
        <v>0</v>
      </c>
      <c r="W1741" t="s">
        <v>4318</v>
      </c>
      <c r="X1741" t="s">
        <v>5757</v>
      </c>
      <c r="Y1741" t="s">
        <v>5032</v>
      </c>
      <c r="Z1741" t="s">
        <v>7334</v>
      </c>
      <c r="AA1741" t="s">
        <v>4955</v>
      </c>
      <c r="AB1741" t="s">
        <v>7565</v>
      </c>
      <c r="AC1741" t="s">
        <v>2965</v>
      </c>
      <c r="AD1741">
        <v>0</v>
      </c>
      <c r="AE1741" t="s">
        <v>5179</v>
      </c>
      <c r="AF1741" t="s">
        <v>7581</v>
      </c>
      <c r="AG1741">
        <v>0</v>
      </c>
      <c r="AH1741" t="s">
        <v>2860</v>
      </c>
      <c r="AI1741">
        <v>0</v>
      </c>
      <c r="AJ1741">
        <v>0</v>
      </c>
      <c r="AK1741">
        <v>0</v>
      </c>
      <c r="AL1741">
        <v>0</v>
      </c>
      <c r="AM1741">
        <v>0</v>
      </c>
      <c r="AN1741">
        <v>0</v>
      </c>
      <c r="AO1741" t="s">
        <v>2965</v>
      </c>
      <c r="AP1741" t="s">
        <v>4360</v>
      </c>
      <c r="AQ1741" t="s">
        <v>4360</v>
      </c>
      <c r="AR1741" t="s">
        <v>7582</v>
      </c>
      <c r="AS1741" t="s">
        <v>7687</v>
      </c>
    </row>
    <row r="1742" spans="5:45" ht="33">
      <c r="E1742" s="1403" t="str">
        <f t="shared" si="99"/>
        <v>A05ZZ200 Cladding Work - Sandwich Panel</v>
      </c>
      <c r="F1742" s="1403" t="str">
        <f t="shared" si="100"/>
        <v>A05ZZ200-00094 Cladding Work - Sandwich Panel Corrugated Aluminum Sheet Sandwich Panel, Fire Protective Rating: 2-hrs   Glass Wool (Fiberglass) for Roof w/ Accessories, Flashing  70mm≤THK&lt;100mm</v>
      </c>
      <c r="G1742" s="1404" t="str" cm="1">
        <f t="array" ref="G1742:H1742">_xlfn.TEXTSPLIT(I1742,"-")</f>
        <v>A05ZZ200</v>
      </c>
      <c r="H1742" s="1404" t="str">
        <v>00094</v>
      </c>
      <c r="I1742" t="s">
        <v>7688</v>
      </c>
      <c r="J1742" t="s">
        <v>4288</v>
      </c>
      <c r="K1742" t="s">
        <v>7559</v>
      </c>
      <c r="L1742" t="s">
        <v>7560</v>
      </c>
      <c r="M1742" t="s">
        <v>4291</v>
      </c>
      <c r="N1742" t="s">
        <v>4292</v>
      </c>
      <c r="O1742" t="s">
        <v>7577</v>
      </c>
      <c r="P1742" t="s">
        <v>7578</v>
      </c>
      <c r="Q1742" t="s">
        <v>7658</v>
      </c>
      <c r="R1742" t="s">
        <v>7659</v>
      </c>
      <c r="S1742" t="s">
        <v>2965</v>
      </c>
      <c r="T1742">
        <v>0</v>
      </c>
      <c r="U1742" t="s">
        <v>2965</v>
      </c>
      <c r="V1742">
        <v>0</v>
      </c>
      <c r="W1742" t="s">
        <v>4318</v>
      </c>
      <c r="X1742" t="s">
        <v>5757</v>
      </c>
      <c r="Y1742" t="s">
        <v>5032</v>
      </c>
      <c r="Z1742" t="s">
        <v>7334</v>
      </c>
      <c r="AA1742" t="s">
        <v>4955</v>
      </c>
      <c r="AB1742" t="s">
        <v>7565</v>
      </c>
      <c r="AC1742" t="s">
        <v>2965</v>
      </c>
      <c r="AD1742">
        <v>0</v>
      </c>
      <c r="AE1742" t="s">
        <v>5192</v>
      </c>
      <c r="AF1742" t="s">
        <v>7584</v>
      </c>
      <c r="AG1742">
        <v>0</v>
      </c>
      <c r="AH1742" t="s">
        <v>2860</v>
      </c>
      <c r="AI1742">
        <v>0</v>
      </c>
      <c r="AJ1742">
        <v>0</v>
      </c>
      <c r="AK1742">
        <v>0</v>
      </c>
      <c r="AL1742">
        <v>0</v>
      </c>
      <c r="AM1742">
        <v>0</v>
      </c>
      <c r="AN1742">
        <v>0</v>
      </c>
      <c r="AO1742" t="s">
        <v>2965</v>
      </c>
      <c r="AP1742" t="s">
        <v>4360</v>
      </c>
      <c r="AQ1742" t="s">
        <v>4360</v>
      </c>
      <c r="AR1742" t="s">
        <v>7582</v>
      </c>
      <c r="AS1742" t="s">
        <v>7688</v>
      </c>
    </row>
    <row r="1743" spans="5:45" ht="33">
      <c r="E1743" s="1403" t="str">
        <f t="shared" si="99"/>
        <v>A05ZZ200 Cladding Work - Sandwich Panel</v>
      </c>
      <c r="F1743" s="1403" t="str">
        <f t="shared" si="100"/>
        <v>A05ZZ200-00095 Cladding Work - Sandwich Panel Corrugated Aluminum Sheet Sandwich Panel, Fire Protective Rating: 2-hrs   Glass Wool (Fiberglass) for Roof w/ Accessories, Flashing  100mm≤THK&lt;150mm</v>
      </c>
      <c r="G1743" s="1404" t="str" cm="1">
        <f t="array" ref="G1743:H1743">_xlfn.TEXTSPLIT(I1743,"-")</f>
        <v>A05ZZ200</v>
      </c>
      <c r="H1743" s="1404" t="str">
        <v>00095</v>
      </c>
      <c r="I1743" t="s">
        <v>7689</v>
      </c>
      <c r="J1743" t="s">
        <v>4288</v>
      </c>
      <c r="K1743" t="s">
        <v>7559</v>
      </c>
      <c r="L1743" t="s">
        <v>7560</v>
      </c>
      <c r="M1743" t="s">
        <v>4291</v>
      </c>
      <c r="N1743" t="s">
        <v>4292</v>
      </c>
      <c r="O1743" t="s">
        <v>7577</v>
      </c>
      <c r="P1743" t="s">
        <v>7578</v>
      </c>
      <c r="Q1743" t="s">
        <v>7658</v>
      </c>
      <c r="R1743" t="s">
        <v>7659</v>
      </c>
      <c r="S1743" t="s">
        <v>2965</v>
      </c>
      <c r="T1743">
        <v>0</v>
      </c>
      <c r="U1743" t="s">
        <v>2965</v>
      </c>
      <c r="V1743">
        <v>0</v>
      </c>
      <c r="W1743" t="s">
        <v>4318</v>
      </c>
      <c r="X1743" t="s">
        <v>5757</v>
      </c>
      <c r="Y1743" t="s">
        <v>5032</v>
      </c>
      <c r="Z1743" t="s">
        <v>7334</v>
      </c>
      <c r="AA1743" t="s">
        <v>4955</v>
      </c>
      <c r="AB1743" t="s">
        <v>7565</v>
      </c>
      <c r="AC1743" t="s">
        <v>2965</v>
      </c>
      <c r="AD1743">
        <v>0</v>
      </c>
      <c r="AE1743" t="s">
        <v>4423</v>
      </c>
      <c r="AF1743" t="s">
        <v>7586</v>
      </c>
      <c r="AG1743">
        <v>0</v>
      </c>
      <c r="AH1743" t="s">
        <v>2860</v>
      </c>
      <c r="AI1743">
        <v>0</v>
      </c>
      <c r="AJ1743">
        <v>0</v>
      </c>
      <c r="AK1743">
        <v>0</v>
      </c>
      <c r="AL1743">
        <v>0</v>
      </c>
      <c r="AM1743">
        <v>0</v>
      </c>
      <c r="AN1743">
        <v>0</v>
      </c>
      <c r="AO1743" t="s">
        <v>2965</v>
      </c>
      <c r="AP1743" t="s">
        <v>4360</v>
      </c>
      <c r="AQ1743" t="s">
        <v>4360</v>
      </c>
      <c r="AR1743" t="s">
        <v>7582</v>
      </c>
      <c r="AS1743" t="s">
        <v>7689</v>
      </c>
    </row>
    <row r="1744" spans="5:45" ht="33">
      <c r="E1744" s="1403" t="str">
        <f t="shared" si="99"/>
        <v>A05ZZ200 Cladding Work - Sandwich Panel</v>
      </c>
      <c r="F1744" s="1403" t="str">
        <f t="shared" si="100"/>
        <v>A05ZZ200-00096 Cladding Work - Sandwich Panel Corrugated Aluminum Sheet Sandwich Panel, Fire Protective Rating: 2-hrs   Glass Wool (Fiberglass) for Roof w/ Accessories, Flashing  150mm≤THK</v>
      </c>
      <c r="G1744" s="1404" t="str" cm="1">
        <f t="array" ref="G1744:H1744">_xlfn.TEXTSPLIT(I1744,"-")</f>
        <v>A05ZZ200</v>
      </c>
      <c r="H1744" s="1404" t="str">
        <v>00096</v>
      </c>
      <c r="I1744" t="s">
        <v>7690</v>
      </c>
      <c r="J1744" t="s">
        <v>4288</v>
      </c>
      <c r="K1744" t="s">
        <v>7559</v>
      </c>
      <c r="L1744" t="s">
        <v>7560</v>
      </c>
      <c r="M1744" t="s">
        <v>4291</v>
      </c>
      <c r="N1744" t="s">
        <v>4292</v>
      </c>
      <c r="O1744" t="s">
        <v>7577</v>
      </c>
      <c r="P1744" t="s">
        <v>7578</v>
      </c>
      <c r="Q1744" t="s">
        <v>7658</v>
      </c>
      <c r="R1744" t="s">
        <v>7659</v>
      </c>
      <c r="S1744" t="s">
        <v>2965</v>
      </c>
      <c r="T1744">
        <v>0</v>
      </c>
      <c r="U1744" t="s">
        <v>2965</v>
      </c>
      <c r="V1744">
        <v>0</v>
      </c>
      <c r="W1744" t="s">
        <v>4318</v>
      </c>
      <c r="X1744" t="s">
        <v>5757</v>
      </c>
      <c r="Y1744" t="s">
        <v>5032</v>
      </c>
      <c r="Z1744" t="s">
        <v>7334</v>
      </c>
      <c r="AA1744" t="s">
        <v>4955</v>
      </c>
      <c r="AB1744" t="s">
        <v>7565</v>
      </c>
      <c r="AC1744" t="s">
        <v>2965</v>
      </c>
      <c r="AD1744">
        <v>0</v>
      </c>
      <c r="AE1744" t="s">
        <v>5208</v>
      </c>
      <c r="AF1744" t="s">
        <v>7588</v>
      </c>
      <c r="AG1744">
        <v>0</v>
      </c>
      <c r="AH1744" t="s">
        <v>2860</v>
      </c>
      <c r="AI1744">
        <v>0</v>
      </c>
      <c r="AJ1744">
        <v>0</v>
      </c>
      <c r="AK1744">
        <v>0</v>
      </c>
      <c r="AL1744">
        <v>0</v>
      </c>
      <c r="AM1744">
        <v>0</v>
      </c>
      <c r="AN1744">
        <v>0</v>
      </c>
      <c r="AO1744" t="s">
        <v>2965</v>
      </c>
      <c r="AP1744" t="s">
        <v>4360</v>
      </c>
      <c r="AQ1744" t="s">
        <v>4360</v>
      </c>
      <c r="AR1744" t="s">
        <v>7582</v>
      </c>
      <c r="AS1744" t="s">
        <v>7690</v>
      </c>
    </row>
    <row r="1745" spans="5:45" ht="33">
      <c r="E1745" s="1403" t="str">
        <f t="shared" si="99"/>
        <v>A05ZZ200 Cladding Work - Sandwich Panel</v>
      </c>
      <c r="F1745" s="1403" t="str">
        <f t="shared" si="100"/>
        <v>A05ZZ200-00097 Cladding Work - Sandwich Panel Stainless Steel Sheet Sandwich Panel, Fire Protective Rating: N/A   Mineral Wool (Rock Wool) for Wall w/ Accessories, Flashing  50mm≤THK&lt;70mm</v>
      </c>
      <c r="G1745" s="1404" t="str" cm="1">
        <f t="array" ref="G1745:H1745">_xlfn.TEXTSPLIT(I1745,"-")</f>
        <v>A05ZZ200</v>
      </c>
      <c r="H1745" s="1404" t="str">
        <v>00097</v>
      </c>
      <c r="I1745" t="s">
        <v>7691</v>
      </c>
      <c r="J1745" t="s">
        <v>4288</v>
      </c>
      <c r="K1745" t="s">
        <v>7559</v>
      </c>
      <c r="L1745" t="s">
        <v>7560</v>
      </c>
      <c r="M1745" t="s">
        <v>4291</v>
      </c>
      <c r="N1745" t="s">
        <v>4292</v>
      </c>
      <c r="O1745" t="s">
        <v>7577</v>
      </c>
      <c r="P1745" t="s">
        <v>7578</v>
      </c>
      <c r="Q1745" t="s">
        <v>7692</v>
      </c>
      <c r="R1745" t="s">
        <v>7693</v>
      </c>
      <c r="S1745" t="s">
        <v>2965</v>
      </c>
      <c r="T1745">
        <v>0</v>
      </c>
      <c r="U1745" t="s">
        <v>2965</v>
      </c>
      <c r="V1745">
        <v>0</v>
      </c>
      <c r="W1745" t="s">
        <v>4311</v>
      </c>
      <c r="X1745" t="s">
        <v>5750</v>
      </c>
      <c r="Y1745" t="s">
        <v>4302</v>
      </c>
      <c r="Z1745" t="s">
        <v>6840</v>
      </c>
      <c r="AA1745" t="s">
        <v>4955</v>
      </c>
      <c r="AB1745" t="s">
        <v>7565</v>
      </c>
      <c r="AC1745" t="s">
        <v>2965</v>
      </c>
      <c r="AD1745">
        <v>0</v>
      </c>
      <c r="AE1745" t="s">
        <v>5179</v>
      </c>
      <c r="AF1745" t="s">
        <v>7581</v>
      </c>
      <c r="AG1745">
        <v>0</v>
      </c>
      <c r="AH1745" t="s">
        <v>2860</v>
      </c>
      <c r="AI1745">
        <v>0</v>
      </c>
      <c r="AJ1745">
        <v>0</v>
      </c>
      <c r="AK1745">
        <v>0</v>
      </c>
      <c r="AL1745">
        <v>0</v>
      </c>
      <c r="AM1745">
        <v>0</v>
      </c>
      <c r="AN1745">
        <v>0</v>
      </c>
      <c r="AO1745" t="s">
        <v>2965</v>
      </c>
      <c r="AP1745" t="s">
        <v>4360</v>
      </c>
      <c r="AQ1745" t="s">
        <v>4360</v>
      </c>
      <c r="AR1745" t="s">
        <v>7582</v>
      </c>
      <c r="AS1745" t="s">
        <v>7691</v>
      </c>
    </row>
    <row r="1746" spans="5:45" ht="33">
      <c r="E1746" s="1403" t="str">
        <f t="shared" si="99"/>
        <v>A05ZZ200 Cladding Work - Sandwich Panel</v>
      </c>
      <c r="F1746" s="1403" t="str">
        <f t="shared" si="100"/>
        <v>A05ZZ200-00098 Cladding Work - Sandwich Panel Stainless Steel Sheet Sandwich Panel, Fire Protective Rating: N/A   Mineral Wool (Rock Wool) for Wall w/ Accessories, Flashing  70mm≤THK&lt;100mm</v>
      </c>
      <c r="G1746" s="1404" t="str" cm="1">
        <f t="array" ref="G1746:H1746">_xlfn.TEXTSPLIT(I1746,"-")</f>
        <v>A05ZZ200</v>
      </c>
      <c r="H1746" s="1404" t="str">
        <v>00098</v>
      </c>
      <c r="I1746" t="s">
        <v>7694</v>
      </c>
      <c r="J1746" t="s">
        <v>4288</v>
      </c>
      <c r="K1746" t="s">
        <v>7559</v>
      </c>
      <c r="L1746" t="s">
        <v>7560</v>
      </c>
      <c r="M1746" t="s">
        <v>4291</v>
      </c>
      <c r="N1746" t="s">
        <v>4292</v>
      </c>
      <c r="O1746" t="s">
        <v>7577</v>
      </c>
      <c r="P1746" t="s">
        <v>7578</v>
      </c>
      <c r="Q1746" t="s">
        <v>7692</v>
      </c>
      <c r="R1746" t="s">
        <v>7693</v>
      </c>
      <c r="S1746" t="s">
        <v>2965</v>
      </c>
      <c r="T1746">
        <v>0</v>
      </c>
      <c r="U1746" t="s">
        <v>2965</v>
      </c>
      <c r="V1746">
        <v>0</v>
      </c>
      <c r="W1746" t="s">
        <v>4311</v>
      </c>
      <c r="X1746" t="s">
        <v>5750</v>
      </c>
      <c r="Y1746" t="s">
        <v>4302</v>
      </c>
      <c r="Z1746" t="s">
        <v>6840</v>
      </c>
      <c r="AA1746" t="s">
        <v>4955</v>
      </c>
      <c r="AB1746" t="s">
        <v>7565</v>
      </c>
      <c r="AC1746" t="s">
        <v>2965</v>
      </c>
      <c r="AD1746">
        <v>0</v>
      </c>
      <c r="AE1746" t="s">
        <v>5192</v>
      </c>
      <c r="AF1746" t="s">
        <v>7584</v>
      </c>
      <c r="AG1746">
        <v>0</v>
      </c>
      <c r="AH1746" t="s">
        <v>2860</v>
      </c>
      <c r="AI1746">
        <v>0</v>
      </c>
      <c r="AJ1746">
        <v>0</v>
      </c>
      <c r="AK1746">
        <v>0</v>
      </c>
      <c r="AL1746">
        <v>0</v>
      </c>
      <c r="AM1746">
        <v>0</v>
      </c>
      <c r="AN1746">
        <v>0</v>
      </c>
      <c r="AO1746" t="s">
        <v>2965</v>
      </c>
      <c r="AP1746" t="s">
        <v>4360</v>
      </c>
      <c r="AQ1746" t="s">
        <v>4360</v>
      </c>
      <c r="AR1746" t="s">
        <v>7582</v>
      </c>
      <c r="AS1746" t="s">
        <v>7694</v>
      </c>
    </row>
    <row r="1747" spans="5:45" ht="33">
      <c r="E1747" s="1403" t="str">
        <f t="shared" si="99"/>
        <v>A05ZZ200 Cladding Work - Sandwich Panel</v>
      </c>
      <c r="F1747" s="1403" t="str">
        <f t="shared" si="100"/>
        <v>A05ZZ200-00099 Cladding Work - Sandwich Panel Stainless Steel Sheet Sandwich Panel, Fire Protective Rating: N/A   Mineral Wool (Rock Wool) for Wall w/ Accessories, Flashing  100mm≤THK&lt;150mm</v>
      </c>
      <c r="G1747" s="1404" t="str" cm="1">
        <f t="array" ref="G1747:H1747">_xlfn.TEXTSPLIT(I1747,"-")</f>
        <v>A05ZZ200</v>
      </c>
      <c r="H1747" s="1404" t="str">
        <v>00099</v>
      </c>
      <c r="I1747" t="s">
        <v>7695</v>
      </c>
      <c r="J1747" t="s">
        <v>4288</v>
      </c>
      <c r="K1747" t="s">
        <v>7559</v>
      </c>
      <c r="L1747" t="s">
        <v>7560</v>
      </c>
      <c r="M1747" t="s">
        <v>4291</v>
      </c>
      <c r="N1747" t="s">
        <v>4292</v>
      </c>
      <c r="O1747" t="s">
        <v>7577</v>
      </c>
      <c r="P1747" t="s">
        <v>7578</v>
      </c>
      <c r="Q1747" t="s">
        <v>7692</v>
      </c>
      <c r="R1747" t="s">
        <v>7693</v>
      </c>
      <c r="S1747" t="s">
        <v>2965</v>
      </c>
      <c r="T1747">
        <v>0</v>
      </c>
      <c r="U1747" t="s">
        <v>2965</v>
      </c>
      <c r="V1747">
        <v>0</v>
      </c>
      <c r="W1747" t="s">
        <v>4311</v>
      </c>
      <c r="X1747" t="s">
        <v>5750</v>
      </c>
      <c r="Y1747" t="s">
        <v>4302</v>
      </c>
      <c r="Z1747" t="s">
        <v>6840</v>
      </c>
      <c r="AA1747" t="s">
        <v>4955</v>
      </c>
      <c r="AB1747" t="s">
        <v>7565</v>
      </c>
      <c r="AC1747" t="s">
        <v>2965</v>
      </c>
      <c r="AD1747">
        <v>0</v>
      </c>
      <c r="AE1747" t="s">
        <v>4423</v>
      </c>
      <c r="AF1747" t="s">
        <v>7586</v>
      </c>
      <c r="AG1747">
        <v>0</v>
      </c>
      <c r="AH1747" t="s">
        <v>2860</v>
      </c>
      <c r="AI1747">
        <v>0</v>
      </c>
      <c r="AJ1747">
        <v>0</v>
      </c>
      <c r="AK1747">
        <v>0</v>
      </c>
      <c r="AL1747">
        <v>0</v>
      </c>
      <c r="AM1747">
        <v>0</v>
      </c>
      <c r="AN1747">
        <v>0</v>
      </c>
      <c r="AO1747" t="s">
        <v>2965</v>
      </c>
      <c r="AP1747" t="s">
        <v>4360</v>
      </c>
      <c r="AQ1747" t="s">
        <v>4360</v>
      </c>
      <c r="AR1747" t="s">
        <v>7582</v>
      </c>
      <c r="AS1747" t="s">
        <v>7695</v>
      </c>
    </row>
    <row r="1748" spans="5:45" ht="33">
      <c r="E1748" s="1403" t="str">
        <f t="shared" si="99"/>
        <v>A05ZZ200 Cladding Work - Sandwich Panel</v>
      </c>
      <c r="F1748" s="1403" t="str">
        <f t="shared" si="100"/>
        <v>A05ZZ200-00100 Cladding Work - Sandwich Panel Stainless Steel Sheet Sandwich Panel, Fire Protective Rating: N/A   Mineral Wool (Rock Wool) for Wall w/ Accessories, Flashing  150mm≤THK</v>
      </c>
      <c r="G1748" s="1404" t="str" cm="1">
        <f t="array" ref="G1748:H1748">_xlfn.TEXTSPLIT(I1748,"-")</f>
        <v>A05ZZ200</v>
      </c>
      <c r="H1748" s="1404" t="str">
        <v>00100</v>
      </c>
      <c r="I1748" t="s">
        <v>7696</v>
      </c>
      <c r="J1748" t="s">
        <v>4288</v>
      </c>
      <c r="K1748" t="s">
        <v>7559</v>
      </c>
      <c r="L1748" t="s">
        <v>7560</v>
      </c>
      <c r="M1748" t="s">
        <v>4291</v>
      </c>
      <c r="N1748" t="s">
        <v>4292</v>
      </c>
      <c r="O1748" t="s">
        <v>7577</v>
      </c>
      <c r="P1748" t="s">
        <v>7578</v>
      </c>
      <c r="Q1748" t="s">
        <v>7692</v>
      </c>
      <c r="R1748" t="s">
        <v>7693</v>
      </c>
      <c r="S1748" t="s">
        <v>2965</v>
      </c>
      <c r="T1748">
        <v>0</v>
      </c>
      <c r="U1748" t="s">
        <v>2965</v>
      </c>
      <c r="V1748">
        <v>0</v>
      </c>
      <c r="W1748" t="s">
        <v>4311</v>
      </c>
      <c r="X1748" t="s">
        <v>5750</v>
      </c>
      <c r="Y1748" t="s">
        <v>4302</v>
      </c>
      <c r="Z1748" t="s">
        <v>6840</v>
      </c>
      <c r="AA1748" t="s">
        <v>4955</v>
      </c>
      <c r="AB1748" t="s">
        <v>7565</v>
      </c>
      <c r="AC1748" t="s">
        <v>2965</v>
      </c>
      <c r="AD1748">
        <v>0</v>
      </c>
      <c r="AE1748" t="s">
        <v>5208</v>
      </c>
      <c r="AF1748" t="s">
        <v>7588</v>
      </c>
      <c r="AG1748">
        <v>0</v>
      </c>
      <c r="AH1748" t="s">
        <v>2860</v>
      </c>
      <c r="AI1748">
        <v>0</v>
      </c>
      <c r="AJ1748">
        <v>0</v>
      </c>
      <c r="AK1748">
        <v>0</v>
      </c>
      <c r="AL1748">
        <v>0</v>
      </c>
      <c r="AM1748">
        <v>0</v>
      </c>
      <c r="AN1748">
        <v>0</v>
      </c>
      <c r="AO1748" t="s">
        <v>2965</v>
      </c>
      <c r="AP1748" t="s">
        <v>4360</v>
      </c>
      <c r="AQ1748" t="s">
        <v>4360</v>
      </c>
      <c r="AR1748" t="s">
        <v>7582</v>
      </c>
      <c r="AS1748" t="s">
        <v>7696</v>
      </c>
    </row>
    <row r="1749" spans="5:45" ht="33">
      <c r="E1749" s="1403" t="str">
        <f t="shared" si="99"/>
        <v>A05ZZ200 Cladding Work - Sandwich Panel</v>
      </c>
      <c r="F1749" s="1403" t="str">
        <f t="shared" si="100"/>
        <v>A05ZZ200-00101 Cladding Work - Sandwich Panel Stainless Steel Sheet Sandwich Panel, Fire Protective Rating: N/A   Mineral Wool (Rock Wool) for Roof w/ Accessories, Flashing  50mm≤THK&lt;70mm</v>
      </c>
      <c r="G1749" s="1404" t="str" cm="1">
        <f t="array" ref="G1749:H1749">_xlfn.TEXTSPLIT(I1749,"-")</f>
        <v>A05ZZ200</v>
      </c>
      <c r="H1749" s="1404" t="str">
        <v>00101</v>
      </c>
      <c r="I1749" t="s">
        <v>7697</v>
      </c>
      <c r="J1749" t="s">
        <v>4288</v>
      </c>
      <c r="K1749" t="s">
        <v>7559</v>
      </c>
      <c r="L1749" t="s">
        <v>7560</v>
      </c>
      <c r="M1749" t="s">
        <v>4291</v>
      </c>
      <c r="N1749" t="s">
        <v>4292</v>
      </c>
      <c r="O1749" t="s">
        <v>7577</v>
      </c>
      <c r="P1749" t="s">
        <v>7578</v>
      </c>
      <c r="Q1749" t="s">
        <v>7692</v>
      </c>
      <c r="R1749" t="s">
        <v>7693</v>
      </c>
      <c r="S1749" t="s">
        <v>2965</v>
      </c>
      <c r="T1749">
        <v>0</v>
      </c>
      <c r="U1749" t="s">
        <v>2965</v>
      </c>
      <c r="V1749">
        <v>0</v>
      </c>
      <c r="W1749" t="s">
        <v>4311</v>
      </c>
      <c r="X1749" t="s">
        <v>5750</v>
      </c>
      <c r="Y1749" t="s">
        <v>5032</v>
      </c>
      <c r="Z1749" t="s">
        <v>7334</v>
      </c>
      <c r="AA1749" t="s">
        <v>4955</v>
      </c>
      <c r="AB1749" t="s">
        <v>7565</v>
      </c>
      <c r="AC1749" t="s">
        <v>2965</v>
      </c>
      <c r="AD1749">
        <v>0</v>
      </c>
      <c r="AE1749" t="s">
        <v>5179</v>
      </c>
      <c r="AF1749" t="s">
        <v>7581</v>
      </c>
      <c r="AG1749">
        <v>0</v>
      </c>
      <c r="AH1749" t="s">
        <v>2860</v>
      </c>
      <c r="AI1749">
        <v>0</v>
      </c>
      <c r="AJ1749">
        <v>0</v>
      </c>
      <c r="AK1749">
        <v>0</v>
      </c>
      <c r="AL1749">
        <v>0</v>
      </c>
      <c r="AM1749">
        <v>0</v>
      </c>
      <c r="AN1749">
        <v>0</v>
      </c>
      <c r="AO1749" t="s">
        <v>2965</v>
      </c>
      <c r="AP1749" t="s">
        <v>4360</v>
      </c>
      <c r="AQ1749" t="s">
        <v>4360</v>
      </c>
      <c r="AR1749" t="s">
        <v>7582</v>
      </c>
      <c r="AS1749" t="s">
        <v>7697</v>
      </c>
    </row>
    <row r="1750" spans="5:45" ht="33">
      <c r="E1750" s="1403" t="str">
        <f t="shared" si="99"/>
        <v>A05ZZ200 Cladding Work - Sandwich Panel</v>
      </c>
      <c r="F1750" s="1403" t="str">
        <f t="shared" si="100"/>
        <v>A05ZZ200-00102 Cladding Work - Sandwich Panel Stainless Steel Sheet Sandwich Panel, Fire Protective Rating: N/A   Mineral Wool (Rock Wool) for Roof w/ Accessories, Flashing  70mm≤THK&lt;100mm</v>
      </c>
      <c r="G1750" s="1404" t="str" cm="1">
        <f t="array" ref="G1750:H1750">_xlfn.TEXTSPLIT(I1750,"-")</f>
        <v>A05ZZ200</v>
      </c>
      <c r="H1750" s="1404" t="str">
        <v>00102</v>
      </c>
      <c r="I1750" t="s">
        <v>7698</v>
      </c>
      <c r="J1750" t="s">
        <v>4288</v>
      </c>
      <c r="K1750" t="s">
        <v>7559</v>
      </c>
      <c r="L1750" t="s">
        <v>7560</v>
      </c>
      <c r="M1750" t="s">
        <v>4291</v>
      </c>
      <c r="N1750" t="s">
        <v>4292</v>
      </c>
      <c r="O1750" t="s">
        <v>7577</v>
      </c>
      <c r="P1750" t="s">
        <v>7578</v>
      </c>
      <c r="Q1750" t="s">
        <v>7692</v>
      </c>
      <c r="R1750" t="s">
        <v>7693</v>
      </c>
      <c r="S1750" t="s">
        <v>2965</v>
      </c>
      <c r="T1750">
        <v>0</v>
      </c>
      <c r="U1750" t="s">
        <v>2965</v>
      </c>
      <c r="V1750">
        <v>0</v>
      </c>
      <c r="W1750" t="s">
        <v>4311</v>
      </c>
      <c r="X1750" t="s">
        <v>5750</v>
      </c>
      <c r="Y1750" t="s">
        <v>5032</v>
      </c>
      <c r="Z1750" t="s">
        <v>7334</v>
      </c>
      <c r="AA1750" t="s">
        <v>4955</v>
      </c>
      <c r="AB1750" t="s">
        <v>7565</v>
      </c>
      <c r="AC1750" t="s">
        <v>2965</v>
      </c>
      <c r="AD1750">
        <v>0</v>
      </c>
      <c r="AE1750" t="s">
        <v>5192</v>
      </c>
      <c r="AF1750" t="s">
        <v>7584</v>
      </c>
      <c r="AG1750">
        <v>0</v>
      </c>
      <c r="AH1750" t="s">
        <v>2860</v>
      </c>
      <c r="AI1750">
        <v>0</v>
      </c>
      <c r="AJ1750">
        <v>0</v>
      </c>
      <c r="AK1750">
        <v>0</v>
      </c>
      <c r="AL1750">
        <v>0</v>
      </c>
      <c r="AM1750">
        <v>0</v>
      </c>
      <c r="AN1750">
        <v>0</v>
      </c>
      <c r="AO1750" t="s">
        <v>2965</v>
      </c>
      <c r="AP1750" t="s">
        <v>4360</v>
      </c>
      <c r="AQ1750" t="s">
        <v>4360</v>
      </c>
      <c r="AR1750" t="s">
        <v>7582</v>
      </c>
      <c r="AS1750" t="s">
        <v>7698</v>
      </c>
    </row>
    <row r="1751" spans="5:45" ht="33">
      <c r="E1751" s="1403" t="str">
        <f t="shared" si="99"/>
        <v>A05ZZ200 Cladding Work - Sandwich Panel</v>
      </c>
      <c r="F1751" s="1403" t="str">
        <f t="shared" si="100"/>
        <v>A05ZZ200-00103 Cladding Work - Sandwich Panel Stainless Steel Sheet Sandwich Panel, Fire Protective Rating: N/A   Mineral Wool (Rock Wool) for Roof w/ Accessories, Flashing  100mm≤THK&lt;150mm</v>
      </c>
      <c r="G1751" s="1404" t="str" cm="1">
        <f t="array" ref="G1751:H1751">_xlfn.TEXTSPLIT(I1751,"-")</f>
        <v>A05ZZ200</v>
      </c>
      <c r="H1751" s="1404" t="str">
        <v>00103</v>
      </c>
      <c r="I1751" t="s">
        <v>7699</v>
      </c>
      <c r="J1751" t="s">
        <v>4288</v>
      </c>
      <c r="K1751" t="s">
        <v>7559</v>
      </c>
      <c r="L1751" t="s">
        <v>7560</v>
      </c>
      <c r="M1751" t="s">
        <v>4291</v>
      </c>
      <c r="N1751" t="s">
        <v>4292</v>
      </c>
      <c r="O1751" t="s">
        <v>7577</v>
      </c>
      <c r="P1751" t="s">
        <v>7578</v>
      </c>
      <c r="Q1751" t="s">
        <v>7692</v>
      </c>
      <c r="R1751" t="s">
        <v>7693</v>
      </c>
      <c r="S1751" t="s">
        <v>2965</v>
      </c>
      <c r="T1751">
        <v>0</v>
      </c>
      <c r="U1751" t="s">
        <v>2965</v>
      </c>
      <c r="V1751">
        <v>0</v>
      </c>
      <c r="W1751" t="s">
        <v>4311</v>
      </c>
      <c r="X1751" t="s">
        <v>5750</v>
      </c>
      <c r="Y1751" t="s">
        <v>5032</v>
      </c>
      <c r="Z1751" t="s">
        <v>7334</v>
      </c>
      <c r="AA1751" t="s">
        <v>4955</v>
      </c>
      <c r="AB1751" t="s">
        <v>7565</v>
      </c>
      <c r="AC1751" t="s">
        <v>2965</v>
      </c>
      <c r="AD1751">
        <v>0</v>
      </c>
      <c r="AE1751" t="s">
        <v>4423</v>
      </c>
      <c r="AF1751" t="s">
        <v>7586</v>
      </c>
      <c r="AG1751">
        <v>0</v>
      </c>
      <c r="AH1751" t="s">
        <v>2860</v>
      </c>
      <c r="AI1751">
        <v>0</v>
      </c>
      <c r="AJ1751">
        <v>0</v>
      </c>
      <c r="AK1751">
        <v>0</v>
      </c>
      <c r="AL1751">
        <v>0</v>
      </c>
      <c r="AM1751">
        <v>0</v>
      </c>
      <c r="AN1751">
        <v>0</v>
      </c>
      <c r="AO1751" t="s">
        <v>2965</v>
      </c>
      <c r="AP1751" t="s">
        <v>4360</v>
      </c>
      <c r="AQ1751" t="s">
        <v>4360</v>
      </c>
      <c r="AR1751" t="s">
        <v>7582</v>
      </c>
      <c r="AS1751" t="s">
        <v>7699</v>
      </c>
    </row>
    <row r="1752" spans="5:45" ht="33">
      <c r="E1752" s="1403" t="str">
        <f t="shared" si="99"/>
        <v>A05ZZ200 Cladding Work - Sandwich Panel</v>
      </c>
      <c r="F1752" s="1403" t="str">
        <f t="shared" si="100"/>
        <v>A05ZZ200-00104 Cladding Work - Sandwich Panel Stainless Steel Sheet Sandwich Panel, Fire Protective Rating: N/A   Mineral Wool (Rock Wool) for Roof w/ Accessories, Flashing  150mm≤THK</v>
      </c>
      <c r="G1752" s="1404" t="str" cm="1">
        <f t="array" ref="G1752:H1752">_xlfn.TEXTSPLIT(I1752,"-")</f>
        <v>A05ZZ200</v>
      </c>
      <c r="H1752" s="1404" t="str">
        <v>00104</v>
      </c>
      <c r="I1752" t="s">
        <v>7700</v>
      </c>
      <c r="J1752" t="s">
        <v>4288</v>
      </c>
      <c r="K1752" t="s">
        <v>7559</v>
      </c>
      <c r="L1752" t="s">
        <v>7560</v>
      </c>
      <c r="M1752" t="s">
        <v>4291</v>
      </c>
      <c r="N1752" t="s">
        <v>4292</v>
      </c>
      <c r="O1752" t="s">
        <v>7577</v>
      </c>
      <c r="P1752" t="s">
        <v>7578</v>
      </c>
      <c r="Q1752" t="s">
        <v>7692</v>
      </c>
      <c r="R1752" t="s">
        <v>7693</v>
      </c>
      <c r="S1752" t="s">
        <v>2965</v>
      </c>
      <c r="T1752">
        <v>0</v>
      </c>
      <c r="U1752" t="s">
        <v>2965</v>
      </c>
      <c r="V1752">
        <v>0</v>
      </c>
      <c r="W1752" t="s">
        <v>4311</v>
      </c>
      <c r="X1752" t="s">
        <v>5750</v>
      </c>
      <c r="Y1752" t="s">
        <v>5032</v>
      </c>
      <c r="Z1752" t="s">
        <v>7334</v>
      </c>
      <c r="AA1752" t="s">
        <v>4955</v>
      </c>
      <c r="AB1752" t="s">
        <v>7565</v>
      </c>
      <c r="AC1752" t="s">
        <v>2965</v>
      </c>
      <c r="AD1752">
        <v>0</v>
      </c>
      <c r="AE1752" t="s">
        <v>5208</v>
      </c>
      <c r="AF1752" t="s">
        <v>7588</v>
      </c>
      <c r="AG1752">
        <v>0</v>
      </c>
      <c r="AH1752" t="s">
        <v>2860</v>
      </c>
      <c r="AI1752">
        <v>0</v>
      </c>
      <c r="AJ1752">
        <v>0</v>
      </c>
      <c r="AK1752">
        <v>0</v>
      </c>
      <c r="AL1752">
        <v>0</v>
      </c>
      <c r="AM1752">
        <v>0</v>
      </c>
      <c r="AN1752">
        <v>0</v>
      </c>
      <c r="AO1752" t="s">
        <v>2965</v>
      </c>
      <c r="AP1752" t="s">
        <v>4360</v>
      </c>
      <c r="AQ1752" t="s">
        <v>4360</v>
      </c>
      <c r="AR1752" t="s">
        <v>7582</v>
      </c>
      <c r="AS1752" t="s">
        <v>7700</v>
      </c>
    </row>
    <row r="1753" spans="5:45" ht="33">
      <c r="E1753" s="1403" t="str">
        <f t="shared" si="99"/>
        <v>A05ZZ200 Cladding Work - Sandwich Panel</v>
      </c>
      <c r="F1753" s="1403" t="str">
        <f t="shared" si="100"/>
        <v>A05ZZ200-00105 Cladding Work - Sandwich Panel Stainless Steel Sheet Sandwich Panel, Fire Protective Rating: 1-hr   Mineral Wool (Rock Wool) for Wall w/ Accessories, Flashing  50mm≤THK&lt;70mm</v>
      </c>
      <c r="G1753" s="1404" t="str" cm="1">
        <f t="array" ref="G1753:H1753">_xlfn.TEXTSPLIT(I1753,"-")</f>
        <v>A05ZZ200</v>
      </c>
      <c r="H1753" s="1404" t="str">
        <v>00105</v>
      </c>
      <c r="I1753" t="s">
        <v>7701</v>
      </c>
      <c r="J1753" t="s">
        <v>4288</v>
      </c>
      <c r="K1753" t="s">
        <v>7559</v>
      </c>
      <c r="L1753" t="s">
        <v>7560</v>
      </c>
      <c r="M1753" t="s">
        <v>4291</v>
      </c>
      <c r="N1753" t="s">
        <v>4292</v>
      </c>
      <c r="O1753" t="s">
        <v>7577</v>
      </c>
      <c r="P1753" t="s">
        <v>7578</v>
      </c>
      <c r="Q1753" t="s">
        <v>7702</v>
      </c>
      <c r="R1753" t="s">
        <v>7703</v>
      </c>
      <c r="S1753" t="s">
        <v>2965</v>
      </c>
      <c r="T1753">
        <v>0</v>
      </c>
      <c r="U1753" t="s">
        <v>2965</v>
      </c>
      <c r="V1753">
        <v>0</v>
      </c>
      <c r="W1753" t="s">
        <v>4311</v>
      </c>
      <c r="X1753" t="s">
        <v>5750</v>
      </c>
      <c r="Y1753" t="s">
        <v>4302</v>
      </c>
      <c r="Z1753" t="s">
        <v>6840</v>
      </c>
      <c r="AA1753" t="s">
        <v>4955</v>
      </c>
      <c r="AB1753" t="s">
        <v>7565</v>
      </c>
      <c r="AC1753" t="s">
        <v>2965</v>
      </c>
      <c r="AD1753">
        <v>0</v>
      </c>
      <c r="AE1753" t="s">
        <v>5179</v>
      </c>
      <c r="AF1753" t="s">
        <v>7581</v>
      </c>
      <c r="AG1753">
        <v>0</v>
      </c>
      <c r="AH1753" t="s">
        <v>2860</v>
      </c>
      <c r="AI1753">
        <v>0</v>
      </c>
      <c r="AJ1753">
        <v>0</v>
      </c>
      <c r="AK1753">
        <v>0</v>
      </c>
      <c r="AL1753">
        <v>0</v>
      </c>
      <c r="AM1753">
        <v>0</v>
      </c>
      <c r="AN1753">
        <v>0</v>
      </c>
      <c r="AO1753" t="s">
        <v>2965</v>
      </c>
      <c r="AP1753" t="s">
        <v>4360</v>
      </c>
      <c r="AQ1753" t="s">
        <v>4360</v>
      </c>
      <c r="AR1753" t="s">
        <v>7582</v>
      </c>
      <c r="AS1753" t="s">
        <v>7701</v>
      </c>
    </row>
    <row r="1754" spans="5:45" ht="33">
      <c r="E1754" s="1403" t="str">
        <f t="shared" si="99"/>
        <v>A05ZZ200 Cladding Work - Sandwich Panel</v>
      </c>
      <c r="F1754" s="1403" t="str">
        <f t="shared" si="100"/>
        <v>A05ZZ200-00106 Cladding Work - Sandwich Panel Stainless Steel Sheet Sandwich Panel, Fire Protective Rating: 1-hr   Mineral Wool (Rock Wool) for Wall w/ Accessories, Flashing  70mm≤THK&lt;100mm</v>
      </c>
      <c r="G1754" s="1404" t="str" cm="1">
        <f t="array" ref="G1754:H1754">_xlfn.TEXTSPLIT(I1754,"-")</f>
        <v>A05ZZ200</v>
      </c>
      <c r="H1754" s="1404" t="str">
        <v>00106</v>
      </c>
      <c r="I1754" t="s">
        <v>7704</v>
      </c>
      <c r="J1754" t="s">
        <v>4288</v>
      </c>
      <c r="K1754" t="s">
        <v>7559</v>
      </c>
      <c r="L1754" t="s">
        <v>7560</v>
      </c>
      <c r="M1754" t="s">
        <v>4291</v>
      </c>
      <c r="N1754" t="s">
        <v>4292</v>
      </c>
      <c r="O1754" t="s">
        <v>7577</v>
      </c>
      <c r="P1754" t="s">
        <v>7578</v>
      </c>
      <c r="Q1754" t="s">
        <v>7702</v>
      </c>
      <c r="R1754" t="s">
        <v>7703</v>
      </c>
      <c r="S1754" t="s">
        <v>2965</v>
      </c>
      <c r="T1754">
        <v>0</v>
      </c>
      <c r="U1754" t="s">
        <v>2965</v>
      </c>
      <c r="V1754">
        <v>0</v>
      </c>
      <c r="W1754" t="s">
        <v>4311</v>
      </c>
      <c r="X1754" t="s">
        <v>5750</v>
      </c>
      <c r="Y1754" t="s">
        <v>4302</v>
      </c>
      <c r="Z1754" t="s">
        <v>6840</v>
      </c>
      <c r="AA1754" t="s">
        <v>4955</v>
      </c>
      <c r="AB1754" t="s">
        <v>7565</v>
      </c>
      <c r="AC1754" t="s">
        <v>2965</v>
      </c>
      <c r="AD1754">
        <v>0</v>
      </c>
      <c r="AE1754" t="s">
        <v>5192</v>
      </c>
      <c r="AF1754" t="s">
        <v>7584</v>
      </c>
      <c r="AG1754">
        <v>0</v>
      </c>
      <c r="AH1754" t="s">
        <v>2860</v>
      </c>
      <c r="AI1754">
        <v>0</v>
      </c>
      <c r="AJ1754">
        <v>0</v>
      </c>
      <c r="AK1754">
        <v>0</v>
      </c>
      <c r="AL1754">
        <v>0</v>
      </c>
      <c r="AM1754">
        <v>0</v>
      </c>
      <c r="AN1754">
        <v>0</v>
      </c>
      <c r="AO1754" t="s">
        <v>2965</v>
      </c>
      <c r="AP1754" t="s">
        <v>4360</v>
      </c>
      <c r="AQ1754" t="s">
        <v>4360</v>
      </c>
      <c r="AR1754" t="s">
        <v>7582</v>
      </c>
      <c r="AS1754" t="s">
        <v>7704</v>
      </c>
    </row>
    <row r="1755" spans="5:45" ht="33">
      <c r="E1755" s="1403" t="str">
        <f t="shared" si="99"/>
        <v>A05ZZ200 Cladding Work - Sandwich Panel</v>
      </c>
      <c r="F1755" s="1403" t="str">
        <f t="shared" si="100"/>
        <v>A05ZZ200-00107 Cladding Work - Sandwich Panel Stainless Steel Sheet Sandwich Panel, Fire Protective Rating: 1-hr   Mineral Wool (Rock Wool) for Wall w/ Accessories, Flashing  100mm≤THK&lt;150mm</v>
      </c>
      <c r="G1755" s="1404" t="str" cm="1">
        <f t="array" ref="G1755:H1755">_xlfn.TEXTSPLIT(I1755,"-")</f>
        <v>A05ZZ200</v>
      </c>
      <c r="H1755" s="1404" t="str">
        <v>00107</v>
      </c>
      <c r="I1755" t="s">
        <v>7705</v>
      </c>
      <c r="J1755" t="s">
        <v>4288</v>
      </c>
      <c r="K1755" t="s">
        <v>7559</v>
      </c>
      <c r="L1755" t="s">
        <v>7560</v>
      </c>
      <c r="M1755" t="s">
        <v>4291</v>
      </c>
      <c r="N1755" t="s">
        <v>4292</v>
      </c>
      <c r="O1755" t="s">
        <v>7577</v>
      </c>
      <c r="P1755" t="s">
        <v>7578</v>
      </c>
      <c r="Q1755" t="s">
        <v>7702</v>
      </c>
      <c r="R1755" t="s">
        <v>7703</v>
      </c>
      <c r="S1755" t="s">
        <v>2965</v>
      </c>
      <c r="T1755">
        <v>0</v>
      </c>
      <c r="U1755" t="s">
        <v>2965</v>
      </c>
      <c r="V1755">
        <v>0</v>
      </c>
      <c r="W1755" t="s">
        <v>4311</v>
      </c>
      <c r="X1755" t="s">
        <v>5750</v>
      </c>
      <c r="Y1755" t="s">
        <v>4302</v>
      </c>
      <c r="Z1755" t="s">
        <v>6840</v>
      </c>
      <c r="AA1755" t="s">
        <v>4955</v>
      </c>
      <c r="AB1755" t="s">
        <v>7565</v>
      </c>
      <c r="AC1755" t="s">
        <v>2965</v>
      </c>
      <c r="AD1755">
        <v>0</v>
      </c>
      <c r="AE1755" t="s">
        <v>4423</v>
      </c>
      <c r="AF1755" t="s">
        <v>7586</v>
      </c>
      <c r="AG1755">
        <v>0</v>
      </c>
      <c r="AH1755" t="s">
        <v>2860</v>
      </c>
      <c r="AI1755">
        <v>0</v>
      </c>
      <c r="AJ1755">
        <v>0</v>
      </c>
      <c r="AK1755">
        <v>0</v>
      </c>
      <c r="AL1755">
        <v>0</v>
      </c>
      <c r="AM1755">
        <v>0</v>
      </c>
      <c r="AN1755">
        <v>0</v>
      </c>
      <c r="AO1755" t="s">
        <v>2965</v>
      </c>
      <c r="AP1755" t="s">
        <v>4360</v>
      </c>
      <c r="AQ1755" t="s">
        <v>4360</v>
      </c>
      <c r="AR1755" t="s">
        <v>7582</v>
      </c>
      <c r="AS1755" t="s">
        <v>7705</v>
      </c>
    </row>
    <row r="1756" spans="5:45" ht="33">
      <c r="E1756" s="1403" t="str">
        <f t="shared" si="99"/>
        <v>A05ZZ200 Cladding Work - Sandwich Panel</v>
      </c>
      <c r="F1756" s="1403" t="str">
        <f t="shared" si="100"/>
        <v>A05ZZ200-00108 Cladding Work - Sandwich Panel Stainless Steel Sheet Sandwich Panel, Fire Protective Rating: 1-hr   Mineral Wool (Rock Wool) for Wall w/ Accessories, Flashing  150mm≤THK</v>
      </c>
      <c r="G1756" s="1404" t="str" cm="1">
        <f t="array" ref="G1756:H1756">_xlfn.TEXTSPLIT(I1756,"-")</f>
        <v>A05ZZ200</v>
      </c>
      <c r="H1756" s="1404" t="str">
        <v>00108</v>
      </c>
      <c r="I1756" t="s">
        <v>7706</v>
      </c>
      <c r="J1756" t="s">
        <v>4288</v>
      </c>
      <c r="K1756" t="s">
        <v>7559</v>
      </c>
      <c r="L1756" t="s">
        <v>7560</v>
      </c>
      <c r="M1756" t="s">
        <v>4291</v>
      </c>
      <c r="N1756" t="s">
        <v>4292</v>
      </c>
      <c r="O1756" t="s">
        <v>7577</v>
      </c>
      <c r="P1756" t="s">
        <v>7578</v>
      </c>
      <c r="Q1756" t="s">
        <v>7702</v>
      </c>
      <c r="R1756" t="s">
        <v>7703</v>
      </c>
      <c r="S1756" t="s">
        <v>2965</v>
      </c>
      <c r="T1756">
        <v>0</v>
      </c>
      <c r="U1756" t="s">
        <v>2965</v>
      </c>
      <c r="V1756">
        <v>0</v>
      </c>
      <c r="W1756" t="s">
        <v>4311</v>
      </c>
      <c r="X1756" t="s">
        <v>5750</v>
      </c>
      <c r="Y1756" t="s">
        <v>4302</v>
      </c>
      <c r="Z1756" t="s">
        <v>6840</v>
      </c>
      <c r="AA1756" t="s">
        <v>4955</v>
      </c>
      <c r="AB1756" t="s">
        <v>7565</v>
      </c>
      <c r="AC1756" t="s">
        <v>2965</v>
      </c>
      <c r="AD1756">
        <v>0</v>
      </c>
      <c r="AE1756" t="s">
        <v>5208</v>
      </c>
      <c r="AF1756" t="s">
        <v>7588</v>
      </c>
      <c r="AG1756">
        <v>0</v>
      </c>
      <c r="AH1756" t="s">
        <v>2860</v>
      </c>
      <c r="AI1756">
        <v>0</v>
      </c>
      <c r="AJ1756">
        <v>0</v>
      </c>
      <c r="AK1756">
        <v>0</v>
      </c>
      <c r="AL1756">
        <v>0</v>
      </c>
      <c r="AM1756">
        <v>0</v>
      </c>
      <c r="AN1756">
        <v>0</v>
      </c>
      <c r="AO1756" t="s">
        <v>2965</v>
      </c>
      <c r="AP1756" t="s">
        <v>4360</v>
      </c>
      <c r="AQ1756" t="s">
        <v>4360</v>
      </c>
      <c r="AR1756" t="s">
        <v>7582</v>
      </c>
      <c r="AS1756" t="s">
        <v>7706</v>
      </c>
    </row>
    <row r="1757" spans="5:45" ht="33">
      <c r="E1757" s="1403" t="str">
        <f t="shared" si="99"/>
        <v>A05ZZ200 Cladding Work - Sandwich Panel</v>
      </c>
      <c r="F1757" s="1403" t="str">
        <f t="shared" si="100"/>
        <v>A05ZZ200-00109 Cladding Work - Sandwich Panel Stainless Steel Sheet Sandwich Panel, Fire Protective Rating: 1-hr   Mineral Wool (Rock Wool) for Roof w/ Accessories, Flashing  50mm≤THK&lt;70mm</v>
      </c>
      <c r="G1757" s="1404" t="str" cm="1">
        <f t="array" ref="G1757:H1757">_xlfn.TEXTSPLIT(I1757,"-")</f>
        <v>A05ZZ200</v>
      </c>
      <c r="H1757" s="1404" t="str">
        <v>00109</v>
      </c>
      <c r="I1757" t="s">
        <v>7707</v>
      </c>
      <c r="J1757" t="s">
        <v>4288</v>
      </c>
      <c r="K1757" t="s">
        <v>7559</v>
      </c>
      <c r="L1757" t="s">
        <v>7560</v>
      </c>
      <c r="M1757" t="s">
        <v>4291</v>
      </c>
      <c r="N1757" t="s">
        <v>4292</v>
      </c>
      <c r="O1757" t="s">
        <v>7577</v>
      </c>
      <c r="P1757" t="s">
        <v>7578</v>
      </c>
      <c r="Q1757" t="s">
        <v>7702</v>
      </c>
      <c r="R1757" t="s">
        <v>7703</v>
      </c>
      <c r="S1757" t="s">
        <v>2965</v>
      </c>
      <c r="T1757">
        <v>0</v>
      </c>
      <c r="U1757" t="s">
        <v>2965</v>
      </c>
      <c r="V1757">
        <v>0</v>
      </c>
      <c r="W1757" t="s">
        <v>4311</v>
      </c>
      <c r="X1757" t="s">
        <v>5750</v>
      </c>
      <c r="Y1757" t="s">
        <v>5032</v>
      </c>
      <c r="Z1757" t="s">
        <v>7334</v>
      </c>
      <c r="AA1757" t="s">
        <v>4955</v>
      </c>
      <c r="AB1757" t="s">
        <v>7565</v>
      </c>
      <c r="AC1757" t="s">
        <v>2965</v>
      </c>
      <c r="AD1757">
        <v>0</v>
      </c>
      <c r="AE1757" t="s">
        <v>5179</v>
      </c>
      <c r="AF1757" t="s">
        <v>7581</v>
      </c>
      <c r="AG1757">
        <v>0</v>
      </c>
      <c r="AH1757" t="s">
        <v>2860</v>
      </c>
      <c r="AI1757">
        <v>0</v>
      </c>
      <c r="AJ1757">
        <v>0</v>
      </c>
      <c r="AK1757">
        <v>0</v>
      </c>
      <c r="AL1757">
        <v>0</v>
      </c>
      <c r="AM1757">
        <v>0</v>
      </c>
      <c r="AN1757">
        <v>0</v>
      </c>
      <c r="AO1757" t="s">
        <v>2965</v>
      </c>
      <c r="AP1757" t="s">
        <v>4360</v>
      </c>
      <c r="AQ1757" t="s">
        <v>4360</v>
      </c>
      <c r="AR1757" t="s">
        <v>7582</v>
      </c>
      <c r="AS1757" t="s">
        <v>7707</v>
      </c>
    </row>
    <row r="1758" spans="5:45" ht="33">
      <c r="E1758" s="1403" t="str">
        <f t="shared" si="99"/>
        <v>A05ZZ200 Cladding Work - Sandwich Panel</v>
      </c>
      <c r="F1758" s="1403" t="str">
        <f t="shared" si="100"/>
        <v>A05ZZ200-00110 Cladding Work - Sandwich Panel Stainless Steel Sheet Sandwich Panel, Fire Protective Rating: 1-hr   Mineral Wool (Rock Wool) for Roof w/ Accessories, Flashing  70mm≤THK&lt;100mm</v>
      </c>
      <c r="G1758" s="1404" t="str" cm="1">
        <f t="array" ref="G1758:H1758">_xlfn.TEXTSPLIT(I1758,"-")</f>
        <v>A05ZZ200</v>
      </c>
      <c r="H1758" s="1404" t="str">
        <v>00110</v>
      </c>
      <c r="I1758" t="s">
        <v>7708</v>
      </c>
      <c r="J1758" t="s">
        <v>4288</v>
      </c>
      <c r="K1758" t="s">
        <v>7559</v>
      </c>
      <c r="L1758" t="s">
        <v>7560</v>
      </c>
      <c r="M1758" t="s">
        <v>4291</v>
      </c>
      <c r="N1758" t="s">
        <v>4292</v>
      </c>
      <c r="O1758" t="s">
        <v>7577</v>
      </c>
      <c r="P1758" t="s">
        <v>7578</v>
      </c>
      <c r="Q1758" t="s">
        <v>7702</v>
      </c>
      <c r="R1758" t="s">
        <v>7703</v>
      </c>
      <c r="S1758" t="s">
        <v>2965</v>
      </c>
      <c r="T1758">
        <v>0</v>
      </c>
      <c r="U1758" t="s">
        <v>2965</v>
      </c>
      <c r="V1758">
        <v>0</v>
      </c>
      <c r="W1758" t="s">
        <v>4311</v>
      </c>
      <c r="X1758" t="s">
        <v>5750</v>
      </c>
      <c r="Y1758" t="s">
        <v>5032</v>
      </c>
      <c r="Z1758" t="s">
        <v>7334</v>
      </c>
      <c r="AA1758" t="s">
        <v>4955</v>
      </c>
      <c r="AB1758" t="s">
        <v>7565</v>
      </c>
      <c r="AC1758" t="s">
        <v>2965</v>
      </c>
      <c r="AD1758">
        <v>0</v>
      </c>
      <c r="AE1758" t="s">
        <v>5192</v>
      </c>
      <c r="AF1758" t="s">
        <v>7584</v>
      </c>
      <c r="AG1758">
        <v>0</v>
      </c>
      <c r="AH1758" t="s">
        <v>2860</v>
      </c>
      <c r="AI1758">
        <v>0</v>
      </c>
      <c r="AJ1758">
        <v>0</v>
      </c>
      <c r="AK1758">
        <v>0</v>
      </c>
      <c r="AL1758">
        <v>0</v>
      </c>
      <c r="AM1758">
        <v>0</v>
      </c>
      <c r="AN1758">
        <v>0</v>
      </c>
      <c r="AO1758" t="s">
        <v>2965</v>
      </c>
      <c r="AP1758" t="s">
        <v>4360</v>
      </c>
      <c r="AQ1758" t="s">
        <v>4360</v>
      </c>
      <c r="AR1758" t="s">
        <v>7582</v>
      </c>
      <c r="AS1758" t="s">
        <v>7708</v>
      </c>
    </row>
    <row r="1759" spans="5:45" ht="33">
      <c r="E1759" s="1403" t="str">
        <f t="shared" si="99"/>
        <v>A05ZZ200 Cladding Work - Sandwich Panel</v>
      </c>
      <c r="F1759" s="1403" t="str">
        <f t="shared" si="100"/>
        <v>A05ZZ200-00111 Cladding Work - Sandwich Panel Stainless Steel Sheet Sandwich Panel, Fire Protective Rating: 1-hr   Mineral Wool (Rock Wool) for Roof w/ Accessories, Flashing  100mm≤THK&lt;150mm</v>
      </c>
      <c r="G1759" s="1404" t="str" cm="1">
        <f t="array" ref="G1759:H1759">_xlfn.TEXTSPLIT(I1759,"-")</f>
        <v>A05ZZ200</v>
      </c>
      <c r="H1759" s="1404" t="str">
        <v>00111</v>
      </c>
      <c r="I1759" t="s">
        <v>7709</v>
      </c>
      <c r="J1759" t="s">
        <v>4288</v>
      </c>
      <c r="K1759" t="s">
        <v>7559</v>
      </c>
      <c r="L1759" t="s">
        <v>7560</v>
      </c>
      <c r="M1759" t="s">
        <v>4291</v>
      </c>
      <c r="N1759" t="s">
        <v>4292</v>
      </c>
      <c r="O1759" t="s">
        <v>7577</v>
      </c>
      <c r="P1759" t="s">
        <v>7578</v>
      </c>
      <c r="Q1759" t="s">
        <v>7702</v>
      </c>
      <c r="R1759" t="s">
        <v>7703</v>
      </c>
      <c r="S1759" t="s">
        <v>2965</v>
      </c>
      <c r="T1759">
        <v>0</v>
      </c>
      <c r="U1759" t="s">
        <v>2965</v>
      </c>
      <c r="V1759">
        <v>0</v>
      </c>
      <c r="W1759" t="s">
        <v>4311</v>
      </c>
      <c r="X1759" t="s">
        <v>5750</v>
      </c>
      <c r="Y1759" t="s">
        <v>5032</v>
      </c>
      <c r="Z1759" t="s">
        <v>7334</v>
      </c>
      <c r="AA1759" t="s">
        <v>4955</v>
      </c>
      <c r="AB1759" t="s">
        <v>7565</v>
      </c>
      <c r="AC1759" t="s">
        <v>2965</v>
      </c>
      <c r="AD1759">
        <v>0</v>
      </c>
      <c r="AE1759" t="s">
        <v>4423</v>
      </c>
      <c r="AF1759" t="s">
        <v>7586</v>
      </c>
      <c r="AG1759">
        <v>0</v>
      </c>
      <c r="AH1759" t="s">
        <v>2860</v>
      </c>
      <c r="AI1759">
        <v>0</v>
      </c>
      <c r="AJ1759">
        <v>0</v>
      </c>
      <c r="AK1759">
        <v>0</v>
      </c>
      <c r="AL1759">
        <v>0</v>
      </c>
      <c r="AM1759">
        <v>0</v>
      </c>
      <c r="AN1759">
        <v>0</v>
      </c>
      <c r="AO1759" t="s">
        <v>2965</v>
      </c>
      <c r="AP1759" t="s">
        <v>4360</v>
      </c>
      <c r="AQ1759" t="s">
        <v>4360</v>
      </c>
      <c r="AR1759" t="s">
        <v>7582</v>
      </c>
      <c r="AS1759" t="s">
        <v>7709</v>
      </c>
    </row>
    <row r="1760" spans="5:45" ht="33">
      <c r="E1760" s="1403" t="str">
        <f t="shared" si="99"/>
        <v>A05ZZ200 Cladding Work - Sandwich Panel</v>
      </c>
      <c r="F1760" s="1403" t="str">
        <f t="shared" si="100"/>
        <v>A05ZZ200-00112 Cladding Work - Sandwich Panel Stainless Steel Sheet Sandwich Panel, Fire Protective Rating: 1-hr   Mineral Wool (Rock Wool) for Roof w/ Accessories, Flashing  150mm≤THK</v>
      </c>
      <c r="G1760" s="1404" t="str" cm="1">
        <f t="array" ref="G1760:H1760">_xlfn.TEXTSPLIT(I1760,"-")</f>
        <v>A05ZZ200</v>
      </c>
      <c r="H1760" s="1404" t="str">
        <v>00112</v>
      </c>
      <c r="I1760" t="s">
        <v>7710</v>
      </c>
      <c r="J1760" t="s">
        <v>4288</v>
      </c>
      <c r="K1760" t="s">
        <v>7559</v>
      </c>
      <c r="L1760" t="s">
        <v>7560</v>
      </c>
      <c r="M1760" t="s">
        <v>4291</v>
      </c>
      <c r="N1760" t="s">
        <v>4292</v>
      </c>
      <c r="O1760" t="s">
        <v>7577</v>
      </c>
      <c r="P1760" t="s">
        <v>7578</v>
      </c>
      <c r="Q1760" t="s">
        <v>7702</v>
      </c>
      <c r="R1760" t="s">
        <v>7703</v>
      </c>
      <c r="S1760" t="s">
        <v>2965</v>
      </c>
      <c r="T1760">
        <v>0</v>
      </c>
      <c r="U1760" t="s">
        <v>2965</v>
      </c>
      <c r="V1760">
        <v>0</v>
      </c>
      <c r="W1760" t="s">
        <v>4311</v>
      </c>
      <c r="X1760" t="s">
        <v>5750</v>
      </c>
      <c r="Y1760" t="s">
        <v>5032</v>
      </c>
      <c r="Z1760" t="s">
        <v>7334</v>
      </c>
      <c r="AA1760" t="s">
        <v>4955</v>
      </c>
      <c r="AB1760" t="s">
        <v>7565</v>
      </c>
      <c r="AC1760" t="s">
        <v>2965</v>
      </c>
      <c r="AD1760">
        <v>0</v>
      </c>
      <c r="AE1760" t="s">
        <v>5208</v>
      </c>
      <c r="AF1760" t="s">
        <v>7588</v>
      </c>
      <c r="AG1760">
        <v>0</v>
      </c>
      <c r="AH1760" t="s">
        <v>2860</v>
      </c>
      <c r="AI1760">
        <v>0</v>
      </c>
      <c r="AJ1760">
        <v>0</v>
      </c>
      <c r="AK1760">
        <v>0</v>
      </c>
      <c r="AL1760">
        <v>0</v>
      </c>
      <c r="AM1760">
        <v>0</v>
      </c>
      <c r="AN1760">
        <v>0</v>
      </c>
      <c r="AO1760" t="s">
        <v>2965</v>
      </c>
      <c r="AP1760" t="s">
        <v>4360</v>
      </c>
      <c r="AQ1760" t="s">
        <v>4360</v>
      </c>
      <c r="AR1760" t="s">
        <v>7582</v>
      </c>
      <c r="AS1760" t="s">
        <v>7710</v>
      </c>
    </row>
    <row r="1761" spans="5:45" ht="33">
      <c r="E1761" s="1403" t="str">
        <f t="shared" si="99"/>
        <v>A05ZZ200 Cladding Work - Sandwich Panel</v>
      </c>
      <c r="F1761" s="1403" t="str">
        <f t="shared" si="100"/>
        <v>A05ZZ200-00113 Cladding Work - Sandwich Panel Stainless Steel Sheet Sandwich Panel, Fire Protective Rating: 2-hrs   Mineral Wool (Rock Wool) for Wall w/ Accessories, Flashing  50mm≤THK&lt;70mm</v>
      </c>
      <c r="G1761" s="1404" t="str" cm="1">
        <f t="array" ref="G1761:H1761">_xlfn.TEXTSPLIT(I1761,"-")</f>
        <v>A05ZZ200</v>
      </c>
      <c r="H1761" s="1404" t="str">
        <v>00113</v>
      </c>
      <c r="I1761" t="s">
        <v>7711</v>
      </c>
      <c r="J1761" t="s">
        <v>4288</v>
      </c>
      <c r="K1761" t="s">
        <v>7559</v>
      </c>
      <c r="L1761" t="s">
        <v>7560</v>
      </c>
      <c r="M1761" t="s">
        <v>4291</v>
      </c>
      <c r="N1761" t="s">
        <v>4292</v>
      </c>
      <c r="O1761" t="s">
        <v>7577</v>
      </c>
      <c r="P1761" t="s">
        <v>7578</v>
      </c>
      <c r="Q1761" t="s">
        <v>7712</v>
      </c>
      <c r="R1761" t="s">
        <v>7713</v>
      </c>
      <c r="S1761" t="s">
        <v>2965</v>
      </c>
      <c r="T1761">
        <v>0</v>
      </c>
      <c r="U1761" t="s">
        <v>2965</v>
      </c>
      <c r="V1761">
        <v>0</v>
      </c>
      <c r="W1761" t="s">
        <v>4311</v>
      </c>
      <c r="X1761" t="s">
        <v>5750</v>
      </c>
      <c r="Y1761" t="s">
        <v>4302</v>
      </c>
      <c r="Z1761" t="s">
        <v>6840</v>
      </c>
      <c r="AA1761" t="s">
        <v>4955</v>
      </c>
      <c r="AB1761" t="s">
        <v>7565</v>
      </c>
      <c r="AC1761" t="s">
        <v>2965</v>
      </c>
      <c r="AD1761">
        <v>0</v>
      </c>
      <c r="AE1761" t="s">
        <v>5179</v>
      </c>
      <c r="AF1761" t="s">
        <v>7581</v>
      </c>
      <c r="AG1761">
        <v>0</v>
      </c>
      <c r="AH1761" t="s">
        <v>2860</v>
      </c>
      <c r="AI1761">
        <v>0</v>
      </c>
      <c r="AJ1761">
        <v>0</v>
      </c>
      <c r="AK1761">
        <v>0</v>
      </c>
      <c r="AL1761">
        <v>0</v>
      </c>
      <c r="AM1761">
        <v>0</v>
      </c>
      <c r="AN1761">
        <v>0</v>
      </c>
      <c r="AO1761" t="s">
        <v>2965</v>
      </c>
      <c r="AP1761" t="s">
        <v>4360</v>
      </c>
      <c r="AQ1761" t="s">
        <v>4360</v>
      </c>
      <c r="AR1761" t="s">
        <v>7582</v>
      </c>
      <c r="AS1761" t="s">
        <v>7711</v>
      </c>
    </row>
    <row r="1762" spans="5:45" ht="33">
      <c r="E1762" s="1403" t="str">
        <f t="shared" si="99"/>
        <v>A05ZZ200 Cladding Work - Sandwich Panel</v>
      </c>
      <c r="F1762" s="1403" t="str">
        <f t="shared" si="100"/>
        <v>A05ZZ200-00114 Cladding Work - Sandwich Panel Stainless Steel Sheet Sandwich Panel, Fire Protective Rating: 2-hrs   Mineral Wool (Rock Wool) for Wall w/ Accessories, Flashing  70mm≤THK&lt;100mm</v>
      </c>
      <c r="G1762" s="1404" t="str" cm="1">
        <f t="array" ref="G1762:H1762">_xlfn.TEXTSPLIT(I1762,"-")</f>
        <v>A05ZZ200</v>
      </c>
      <c r="H1762" s="1404" t="str">
        <v>00114</v>
      </c>
      <c r="I1762" t="s">
        <v>7714</v>
      </c>
      <c r="J1762" t="s">
        <v>4288</v>
      </c>
      <c r="K1762" t="s">
        <v>7559</v>
      </c>
      <c r="L1762" t="s">
        <v>7560</v>
      </c>
      <c r="M1762" t="s">
        <v>4291</v>
      </c>
      <c r="N1762" t="s">
        <v>4292</v>
      </c>
      <c r="O1762" t="s">
        <v>7577</v>
      </c>
      <c r="P1762" t="s">
        <v>7578</v>
      </c>
      <c r="Q1762" t="s">
        <v>7712</v>
      </c>
      <c r="R1762" t="s">
        <v>7713</v>
      </c>
      <c r="S1762" t="s">
        <v>2965</v>
      </c>
      <c r="T1762">
        <v>0</v>
      </c>
      <c r="U1762" t="s">
        <v>2965</v>
      </c>
      <c r="V1762">
        <v>0</v>
      </c>
      <c r="W1762" t="s">
        <v>4311</v>
      </c>
      <c r="X1762" t="s">
        <v>5750</v>
      </c>
      <c r="Y1762" t="s">
        <v>4302</v>
      </c>
      <c r="Z1762" t="s">
        <v>6840</v>
      </c>
      <c r="AA1762" t="s">
        <v>4955</v>
      </c>
      <c r="AB1762" t="s">
        <v>7565</v>
      </c>
      <c r="AC1762" t="s">
        <v>2965</v>
      </c>
      <c r="AD1762">
        <v>0</v>
      </c>
      <c r="AE1762" t="s">
        <v>5192</v>
      </c>
      <c r="AF1762" t="s">
        <v>7584</v>
      </c>
      <c r="AG1762">
        <v>0</v>
      </c>
      <c r="AH1762" t="s">
        <v>2860</v>
      </c>
      <c r="AI1762">
        <v>0</v>
      </c>
      <c r="AJ1762">
        <v>0</v>
      </c>
      <c r="AK1762">
        <v>0</v>
      </c>
      <c r="AL1762">
        <v>0</v>
      </c>
      <c r="AM1762">
        <v>0</v>
      </c>
      <c r="AN1762">
        <v>0</v>
      </c>
      <c r="AO1762" t="s">
        <v>2965</v>
      </c>
      <c r="AP1762" t="s">
        <v>4360</v>
      </c>
      <c r="AQ1762" t="s">
        <v>4360</v>
      </c>
      <c r="AR1762" t="s">
        <v>7582</v>
      </c>
      <c r="AS1762" t="s">
        <v>7714</v>
      </c>
    </row>
    <row r="1763" spans="5:45" ht="33">
      <c r="E1763" s="1403" t="str">
        <f t="shared" si="99"/>
        <v>A05ZZ200 Cladding Work - Sandwich Panel</v>
      </c>
      <c r="F1763" s="1403" t="str">
        <f t="shared" si="100"/>
        <v>A05ZZ200-00115 Cladding Work - Sandwich Panel Stainless Steel Sheet Sandwich Panel, Fire Protective Rating: 2-hrs   Mineral Wool (Rock Wool) for Wall w/ Accessories, Flashing  100mm≤THK&lt;150mm</v>
      </c>
      <c r="G1763" s="1404" t="str" cm="1">
        <f t="array" ref="G1763:H1763">_xlfn.TEXTSPLIT(I1763,"-")</f>
        <v>A05ZZ200</v>
      </c>
      <c r="H1763" s="1404" t="str">
        <v>00115</v>
      </c>
      <c r="I1763" t="s">
        <v>7715</v>
      </c>
      <c r="J1763" t="s">
        <v>4288</v>
      </c>
      <c r="K1763" t="s">
        <v>7559</v>
      </c>
      <c r="L1763" t="s">
        <v>7560</v>
      </c>
      <c r="M1763" t="s">
        <v>4291</v>
      </c>
      <c r="N1763" t="s">
        <v>4292</v>
      </c>
      <c r="O1763" t="s">
        <v>7577</v>
      </c>
      <c r="P1763" t="s">
        <v>7578</v>
      </c>
      <c r="Q1763" t="s">
        <v>7712</v>
      </c>
      <c r="R1763" t="s">
        <v>7713</v>
      </c>
      <c r="S1763" t="s">
        <v>2965</v>
      </c>
      <c r="T1763">
        <v>0</v>
      </c>
      <c r="U1763" t="s">
        <v>2965</v>
      </c>
      <c r="V1763">
        <v>0</v>
      </c>
      <c r="W1763" t="s">
        <v>4311</v>
      </c>
      <c r="X1763" t="s">
        <v>5750</v>
      </c>
      <c r="Y1763" t="s">
        <v>4302</v>
      </c>
      <c r="Z1763" t="s">
        <v>6840</v>
      </c>
      <c r="AA1763" t="s">
        <v>4955</v>
      </c>
      <c r="AB1763" t="s">
        <v>7565</v>
      </c>
      <c r="AC1763" t="s">
        <v>2965</v>
      </c>
      <c r="AD1763">
        <v>0</v>
      </c>
      <c r="AE1763" t="s">
        <v>4423</v>
      </c>
      <c r="AF1763" t="s">
        <v>7586</v>
      </c>
      <c r="AG1763">
        <v>0</v>
      </c>
      <c r="AH1763" t="s">
        <v>2860</v>
      </c>
      <c r="AI1763">
        <v>0</v>
      </c>
      <c r="AJ1763">
        <v>0</v>
      </c>
      <c r="AK1763">
        <v>0</v>
      </c>
      <c r="AL1763">
        <v>0</v>
      </c>
      <c r="AM1763">
        <v>0</v>
      </c>
      <c r="AN1763">
        <v>0</v>
      </c>
      <c r="AO1763" t="s">
        <v>2965</v>
      </c>
      <c r="AP1763" t="s">
        <v>4360</v>
      </c>
      <c r="AQ1763" t="s">
        <v>4360</v>
      </c>
      <c r="AR1763" t="s">
        <v>7582</v>
      </c>
      <c r="AS1763" t="s">
        <v>7715</v>
      </c>
    </row>
    <row r="1764" spans="5:45" ht="33">
      <c r="E1764" s="1403" t="str">
        <f t="shared" si="99"/>
        <v>A05ZZ200 Cladding Work - Sandwich Panel</v>
      </c>
      <c r="F1764" s="1403" t="str">
        <f t="shared" si="100"/>
        <v>A05ZZ200-00116 Cladding Work - Sandwich Panel Stainless Steel Sheet Sandwich Panel, Fire Protective Rating: 2-hrs   Mineral Wool (Rock Wool) for Wall w/ Accessories, Flashing  150mm≤THK</v>
      </c>
      <c r="G1764" s="1404" t="str" cm="1">
        <f t="array" ref="G1764:H1764">_xlfn.TEXTSPLIT(I1764,"-")</f>
        <v>A05ZZ200</v>
      </c>
      <c r="H1764" s="1404" t="str">
        <v>00116</v>
      </c>
      <c r="I1764" t="s">
        <v>7716</v>
      </c>
      <c r="J1764" t="s">
        <v>4288</v>
      </c>
      <c r="K1764" t="s">
        <v>7559</v>
      </c>
      <c r="L1764" t="s">
        <v>7560</v>
      </c>
      <c r="M1764" t="s">
        <v>4291</v>
      </c>
      <c r="N1764" t="s">
        <v>4292</v>
      </c>
      <c r="O1764" t="s">
        <v>7577</v>
      </c>
      <c r="P1764" t="s">
        <v>7578</v>
      </c>
      <c r="Q1764" t="s">
        <v>7712</v>
      </c>
      <c r="R1764" t="s">
        <v>7713</v>
      </c>
      <c r="S1764" t="s">
        <v>2965</v>
      </c>
      <c r="T1764">
        <v>0</v>
      </c>
      <c r="U1764" t="s">
        <v>2965</v>
      </c>
      <c r="V1764">
        <v>0</v>
      </c>
      <c r="W1764" t="s">
        <v>4311</v>
      </c>
      <c r="X1764" t="s">
        <v>5750</v>
      </c>
      <c r="Y1764" t="s">
        <v>4302</v>
      </c>
      <c r="Z1764" t="s">
        <v>6840</v>
      </c>
      <c r="AA1764" t="s">
        <v>4955</v>
      </c>
      <c r="AB1764" t="s">
        <v>7565</v>
      </c>
      <c r="AC1764" t="s">
        <v>2965</v>
      </c>
      <c r="AD1764">
        <v>0</v>
      </c>
      <c r="AE1764" t="s">
        <v>5208</v>
      </c>
      <c r="AF1764" t="s">
        <v>7588</v>
      </c>
      <c r="AG1764">
        <v>0</v>
      </c>
      <c r="AH1764" t="s">
        <v>2860</v>
      </c>
      <c r="AI1764">
        <v>0</v>
      </c>
      <c r="AJ1764">
        <v>0</v>
      </c>
      <c r="AK1764">
        <v>0</v>
      </c>
      <c r="AL1764">
        <v>0</v>
      </c>
      <c r="AM1764">
        <v>0</v>
      </c>
      <c r="AN1764">
        <v>0</v>
      </c>
      <c r="AO1764" t="s">
        <v>2965</v>
      </c>
      <c r="AP1764" t="s">
        <v>4360</v>
      </c>
      <c r="AQ1764" t="s">
        <v>4360</v>
      </c>
      <c r="AR1764" t="s">
        <v>7582</v>
      </c>
      <c r="AS1764" t="s">
        <v>7716</v>
      </c>
    </row>
    <row r="1765" spans="5:45" ht="33">
      <c r="E1765" s="1403" t="str">
        <f t="shared" si="99"/>
        <v>A05ZZ200 Cladding Work - Sandwich Panel</v>
      </c>
      <c r="F1765" s="1403" t="str">
        <f t="shared" si="100"/>
        <v>A05ZZ200-00117 Cladding Work - Sandwich Panel Stainless Steel Sheet Sandwich Panel, Fire Protective Rating: 2-hrs   Mineral Wool (Rock Wool) for Roof w/ Accessories, Flashing  50mm≤THK&lt;70mm</v>
      </c>
      <c r="G1765" s="1404" t="str" cm="1">
        <f t="array" ref="G1765:H1765">_xlfn.TEXTSPLIT(I1765,"-")</f>
        <v>A05ZZ200</v>
      </c>
      <c r="H1765" s="1404" t="str">
        <v>00117</v>
      </c>
      <c r="I1765" t="s">
        <v>7717</v>
      </c>
      <c r="J1765" t="s">
        <v>4288</v>
      </c>
      <c r="K1765" t="s">
        <v>7559</v>
      </c>
      <c r="L1765" t="s">
        <v>7560</v>
      </c>
      <c r="M1765" t="s">
        <v>4291</v>
      </c>
      <c r="N1765" t="s">
        <v>4292</v>
      </c>
      <c r="O1765" t="s">
        <v>7577</v>
      </c>
      <c r="P1765" t="s">
        <v>7578</v>
      </c>
      <c r="Q1765" t="s">
        <v>7712</v>
      </c>
      <c r="R1765" t="s">
        <v>7713</v>
      </c>
      <c r="S1765" t="s">
        <v>2965</v>
      </c>
      <c r="T1765">
        <v>0</v>
      </c>
      <c r="U1765" t="s">
        <v>2965</v>
      </c>
      <c r="V1765">
        <v>0</v>
      </c>
      <c r="W1765" t="s">
        <v>4311</v>
      </c>
      <c r="X1765" t="s">
        <v>5750</v>
      </c>
      <c r="Y1765" t="s">
        <v>5032</v>
      </c>
      <c r="Z1765" t="s">
        <v>7334</v>
      </c>
      <c r="AA1765" t="s">
        <v>4955</v>
      </c>
      <c r="AB1765" t="s">
        <v>7565</v>
      </c>
      <c r="AC1765" t="s">
        <v>2965</v>
      </c>
      <c r="AD1765">
        <v>0</v>
      </c>
      <c r="AE1765" t="s">
        <v>5179</v>
      </c>
      <c r="AF1765" t="s">
        <v>7581</v>
      </c>
      <c r="AG1765">
        <v>0</v>
      </c>
      <c r="AH1765" t="s">
        <v>2860</v>
      </c>
      <c r="AI1765">
        <v>0</v>
      </c>
      <c r="AJ1765">
        <v>0</v>
      </c>
      <c r="AK1765">
        <v>0</v>
      </c>
      <c r="AL1765">
        <v>0</v>
      </c>
      <c r="AM1765">
        <v>0</v>
      </c>
      <c r="AN1765">
        <v>0</v>
      </c>
      <c r="AO1765" t="s">
        <v>2965</v>
      </c>
      <c r="AP1765" t="s">
        <v>4360</v>
      </c>
      <c r="AQ1765" t="s">
        <v>4360</v>
      </c>
      <c r="AR1765" t="s">
        <v>7582</v>
      </c>
      <c r="AS1765" t="s">
        <v>7717</v>
      </c>
    </row>
    <row r="1766" spans="5:45" ht="33">
      <c r="E1766" s="1403" t="str">
        <f t="shared" si="99"/>
        <v>A05ZZ200 Cladding Work - Sandwich Panel</v>
      </c>
      <c r="F1766" s="1403" t="str">
        <f t="shared" si="100"/>
        <v>A05ZZ200-00118 Cladding Work - Sandwich Panel Stainless Steel Sheet Sandwich Panel, Fire Protective Rating: 2-hrs   Mineral Wool (Rock Wool) for Roof w/ Accessories, Flashing  70mm≤THK&lt;100mm</v>
      </c>
      <c r="G1766" s="1404" t="str" cm="1">
        <f t="array" ref="G1766:H1766">_xlfn.TEXTSPLIT(I1766,"-")</f>
        <v>A05ZZ200</v>
      </c>
      <c r="H1766" s="1404" t="str">
        <v>00118</v>
      </c>
      <c r="I1766" t="s">
        <v>7718</v>
      </c>
      <c r="J1766" t="s">
        <v>4288</v>
      </c>
      <c r="K1766" t="s">
        <v>7559</v>
      </c>
      <c r="L1766" t="s">
        <v>7560</v>
      </c>
      <c r="M1766" t="s">
        <v>4291</v>
      </c>
      <c r="N1766" t="s">
        <v>4292</v>
      </c>
      <c r="O1766" t="s">
        <v>7577</v>
      </c>
      <c r="P1766" t="s">
        <v>7578</v>
      </c>
      <c r="Q1766" t="s">
        <v>7712</v>
      </c>
      <c r="R1766" t="s">
        <v>7713</v>
      </c>
      <c r="S1766" t="s">
        <v>2965</v>
      </c>
      <c r="T1766">
        <v>0</v>
      </c>
      <c r="U1766" t="s">
        <v>2965</v>
      </c>
      <c r="V1766">
        <v>0</v>
      </c>
      <c r="W1766" t="s">
        <v>4311</v>
      </c>
      <c r="X1766" t="s">
        <v>5750</v>
      </c>
      <c r="Y1766" t="s">
        <v>5032</v>
      </c>
      <c r="Z1766" t="s">
        <v>7334</v>
      </c>
      <c r="AA1766" t="s">
        <v>4955</v>
      </c>
      <c r="AB1766" t="s">
        <v>7565</v>
      </c>
      <c r="AC1766" t="s">
        <v>2965</v>
      </c>
      <c r="AD1766">
        <v>0</v>
      </c>
      <c r="AE1766" t="s">
        <v>5192</v>
      </c>
      <c r="AF1766" t="s">
        <v>7584</v>
      </c>
      <c r="AG1766">
        <v>0</v>
      </c>
      <c r="AH1766" t="s">
        <v>2860</v>
      </c>
      <c r="AI1766">
        <v>0</v>
      </c>
      <c r="AJ1766">
        <v>0</v>
      </c>
      <c r="AK1766">
        <v>0</v>
      </c>
      <c r="AL1766">
        <v>0</v>
      </c>
      <c r="AM1766">
        <v>0</v>
      </c>
      <c r="AN1766">
        <v>0</v>
      </c>
      <c r="AO1766" t="s">
        <v>2965</v>
      </c>
      <c r="AP1766" t="s">
        <v>4360</v>
      </c>
      <c r="AQ1766" t="s">
        <v>4360</v>
      </c>
      <c r="AR1766" t="s">
        <v>7582</v>
      </c>
      <c r="AS1766" t="s">
        <v>7718</v>
      </c>
    </row>
    <row r="1767" spans="5:45" ht="33">
      <c r="E1767" s="1403" t="str">
        <f t="shared" si="99"/>
        <v>A05ZZ200 Cladding Work - Sandwich Panel</v>
      </c>
      <c r="F1767" s="1403" t="str">
        <f t="shared" si="100"/>
        <v>A05ZZ200-00119 Cladding Work - Sandwich Panel Stainless Steel Sheet Sandwich Panel, Fire Protective Rating: 2-hrs   Mineral Wool (Rock Wool) for Roof w/ Accessories, Flashing  100mm≤THK&lt;150mm</v>
      </c>
      <c r="G1767" s="1404" t="str" cm="1">
        <f t="array" ref="G1767:H1767">_xlfn.TEXTSPLIT(I1767,"-")</f>
        <v>A05ZZ200</v>
      </c>
      <c r="H1767" s="1404" t="str">
        <v>00119</v>
      </c>
      <c r="I1767" t="s">
        <v>7719</v>
      </c>
      <c r="J1767" t="s">
        <v>4288</v>
      </c>
      <c r="K1767" t="s">
        <v>7559</v>
      </c>
      <c r="L1767" t="s">
        <v>7560</v>
      </c>
      <c r="M1767" t="s">
        <v>4291</v>
      </c>
      <c r="N1767" t="s">
        <v>4292</v>
      </c>
      <c r="O1767" t="s">
        <v>7577</v>
      </c>
      <c r="P1767" t="s">
        <v>7578</v>
      </c>
      <c r="Q1767" t="s">
        <v>7712</v>
      </c>
      <c r="R1767" t="s">
        <v>7713</v>
      </c>
      <c r="S1767" t="s">
        <v>2965</v>
      </c>
      <c r="T1767">
        <v>0</v>
      </c>
      <c r="U1767" t="s">
        <v>2965</v>
      </c>
      <c r="V1767">
        <v>0</v>
      </c>
      <c r="W1767" t="s">
        <v>4311</v>
      </c>
      <c r="X1767" t="s">
        <v>5750</v>
      </c>
      <c r="Y1767" t="s">
        <v>5032</v>
      </c>
      <c r="Z1767" t="s">
        <v>7334</v>
      </c>
      <c r="AA1767" t="s">
        <v>4955</v>
      </c>
      <c r="AB1767" t="s">
        <v>7565</v>
      </c>
      <c r="AC1767" t="s">
        <v>2965</v>
      </c>
      <c r="AD1767">
        <v>0</v>
      </c>
      <c r="AE1767" t="s">
        <v>4423</v>
      </c>
      <c r="AF1767" t="s">
        <v>7586</v>
      </c>
      <c r="AG1767">
        <v>0</v>
      </c>
      <c r="AH1767" t="s">
        <v>2860</v>
      </c>
      <c r="AI1767">
        <v>0</v>
      </c>
      <c r="AJ1767">
        <v>0</v>
      </c>
      <c r="AK1767">
        <v>0</v>
      </c>
      <c r="AL1767">
        <v>0</v>
      </c>
      <c r="AM1767">
        <v>0</v>
      </c>
      <c r="AN1767">
        <v>0</v>
      </c>
      <c r="AO1767" t="s">
        <v>2965</v>
      </c>
      <c r="AP1767" t="s">
        <v>4360</v>
      </c>
      <c r="AQ1767" t="s">
        <v>4360</v>
      </c>
      <c r="AR1767" t="s">
        <v>7582</v>
      </c>
      <c r="AS1767" t="s">
        <v>7719</v>
      </c>
    </row>
    <row r="1768" spans="5:45" ht="33">
      <c r="E1768" s="1403" t="str">
        <f t="shared" si="99"/>
        <v>A05ZZ200 Cladding Work - Sandwich Panel</v>
      </c>
      <c r="F1768" s="1403" t="str">
        <f t="shared" si="100"/>
        <v>A05ZZ200-00120 Cladding Work - Sandwich Panel Stainless Steel Sheet Sandwich Panel, Fire Protective Rating: 2-hrs   Mineral Wool (Rock Wool) for Roof w/ Accessories, Flashing  150mm≤THK</v>
      </c>
      <c r="G1768" s="1404" t="str" cm="1">
        <f t="array" ref="G1768:H1768">_xlfn.TEXTSPLIT(I1768,"-")</f>
        <v>A05ZZ200</v>
      </c>
      <c r="H1768" s="1404" t="str">
        <v>00120</v>
      </c>
      <c r="I1768" t="s">
        <v>7720</v>
      </c>
      <c r="J1768" t="s">
        <v>4288</v>
      </c>
      <c r="K1768" t="s">
        <v>7559</v>
      </c>
      <c r="L1768" t="s">
        <v>7560</v>
      </c>
      <c r="M1768" t="s">
        <v>4291</v>
      </c>
      <c r="N1768" t="s">
        <v>4292</v>
      </c>
      <c r="O1768" t="s">
        <v>7577</v>
      </c>
      <c r="P1768" t="s">
        <v>7578</v>
      </c>
      <c r="Q1768" t="s">
        <v>7712</v>
      </c>
      <c r="R1768" t="s">
        <v>7713</v>
      </c>
      <c r="S1768" t="s">
        <v>2965</v>
      </c>
      <c r="T1768">
        <v>0</v>
      </c>
      <c r="U1768" t="s">
        <v>2965</v>
      </c>
      <c r="V1768">
        <v>0</v>
      </c>
      <c r="W1768" t="s">
        <v>4311</v>
      </c>
      <c r="X1768" t="s">
        <v>5750</v>
      </c>
      <c r="Y1768" t="s">
        <v>5032</v>
      </c>
      <c r="Z1768" t="s">
        <v>7334</v>
      </c>
      <c r="AA1768" t="s">
        <v>4955</v>
      </c>
      <c r="AB1768" t="s">
        <v>7565</v>
      </c>
      <c r="AC1768" t="s">
        <v>2965</v>
      </c>
      <c r="AD1768">
        <v>0</v>
      </c>
      <c r="AE1768" t="s">
        <v>5208</v>
      </c>
      <c r="AF1768" t="s">
        <v>7588</v>
      </c>
      <c r="AG1768">
        <v>0</v>
      </c>
      <c r="AH1768" t="s">
        <v>2860</v>
      </c>
      <c r="AI1768">
        <v>0</v>
      </c>
      <c r="AJ1768">
        <v>0</v>
      </c>
      <c r="AK1768">
        <v>0</v>
      </c>
      <c r="AL1768">
        <v>0</v>
      </c>
      <c r="AM1768">
        <v>0</v>
      </c>
      <c r="AN1768">
        <v>0</v>
      </c>
      <c r="AO1768" t="s">
        <v>2965</v>
      </c>
      <c r="AP1768" t="s">
        <v>4360</v>
      </c>
      <c r="AQ1768" t="s">
        <v>4360</v>
      </c>
      <c r="AR1768" t="s">
        <v>7582</v>
      </c>
      <c r="AS1768" t="s">
        <v>7720</v>
      </c>
    </row>
    <row r="1769" spans="5:45" ht="33">
      <c r="E1769" s="1403" t="str">
        <f t="shared" si="99"/>
        <v>A05ZZ200 Cladding Work - Sandwich Panel</v>
      </c>
      <c r="F1769" s="1403" t="str">
        <f t="shared" si="100"/>
        <v>A05ZZ200-00121 Cladding Work - Sandwich Panel Stainless Steel Sheet Sandwich Panel, Fire Protective Rating: N/A   Glass Wool (Fiberglass) for Wall w/ Accessories, Flashing  50mm≤THK&lt;70mm</v>
      </c>
      <c r="G1769" s="1404" t="str" cm="1">
        <f t="array" ref="G1769:H1769">_xlfn.TEXTSPLIT(I1769,"-")</f>
        <v>A05ZZ200</v>
      </c>
      <c r="H1769" s="1404" t="str">
        <v>00121</v>
      </c>
      <c r="I1769" t="s">
        <v>7721</v>
      </c>
      <c r="J1769" t="s">
        <v>4288</v>
      </c>
      <c r="K1769" t="s">
        <v>7559</v>
      </c>
      <c r="L1769" t="s">
        <v>7560</v>
      </c>
      <c r="M1769" t="s">
        <v>4291</v>
      </c>
      <c r="N1769" t="s">
        <v>4292</v>
      </c>
      <c r="O1769" t="s">
        <v>7577</v>
      </c>
      <c r="P1769" t="s">
        <v>7578</v>
      </c>
      <c r="Q1769" t="s">
        <v>7692</v>
      </c>
      <c r="R1769" t="s">
        <v>7693</v>
      </c>
      <c r="S1769" t="s">
        <v>2965</v>
      </c>
      <c r="T1769">
        <v>0</v>
      </c>
      <c r="U1769" t="s">
        <v>2965</v>
      </c>
      <c r="V1769">
        <v>0</v>
      </c>
      <c r="W1769" t="s">
        <v>4318</v>
      </c>
      <c r="X1769" t="s">
        <v>5757</v>
      </c>
      <c r="Y1769" t="s">
        <v>4302</v>
      </c>
      <c r="Z1769" t="s">
        <v>6840</v>
      </c>
      <c r="AA1769" t="s">
        <v>4955</v>
      </c>
      <c r="AB1769" t="s">
        <v>7565</v>
      </c>
      <c r="AC1769" t="s">
        <v>2965</v>
      </c>
      <c r="AD1769">
        <v>0</v>
      </c>
      <c r="AE1769" t="s">
        <v>5179</v>
      </c>
      <c r="AF1769" t="s">
        <v>7581</v>
      </c>
      <c r="AG1769">
        <v>0</v>
      </c>
      <c r="AH1769" t="s">
        <v>2860</v>
      </c>
      <c r="AI1769">
        <v>0</v>
      </c>
      <c r="AJ1769">
        <v>0</v>
      </c>
      <c r="AK1769">
        <v>0</v>
      </c>
      <c r="AL1769">
        <v>0</v>
      </c>
      <c r="AM1769">
        <v>0</v>
      </c>
      <c r="AN1769">
        <v>0</v>
      </c>
      <c r="AO1769" t="s">
        <v>2965</v>
      </c>
      <c r="AP1769" t="s">
        <v>4360</v>
      </c>
      <c r="AQ1769" t="s">
        <v>4360</v>
      </c>
      <c r="AR1769" t="s">
        <v>7582</v>
      </c>
      <c r="AS1769" t="s">
        <v>7721</v>
      </c>
    </row>
    <row r="1770" spans="5:45" ht="33">
      <c r="E1770" s="1403" t="str">
        <f t="shared" si="99"/>
        <v>A05ZZ200 Cladding Work - Sandwich Panel</v>
      </c>
      <c r="F1770" s="1403" t="str">
        <f t="shared" si="100"/>
        <v>A05ZZ200-00122 Cladding Work - Sandwich Panel Stainless Steel Sheet Sandwich Panel, Fire Protective Rating: N/A   Glass Wool (Fiberglass) for Wall w/ Accessories, Flashing  70mm≤THK&lt;100mm</v>
      </c>
      <c r="G1770" s="1404" t="str" cm="1">
        <f t="array" ref="G1770:H1770">_xlfn.TEXTSPLIT(I1770,"-")</f>
        <v>A05ZZ200</v>
      </c>
      <c r="H1770" s="1404" t="str">
        <v>00122</v>
      </c>
      <c r="I1770" t="s">
        <v>7722</v>
      </c>
      <c r="J1770" t="s">
        <v>4288</v>
      </c>
      <c r="K1770" t="s">
        <v>7559</v>
      </c>
      <c r="L1770" t="s">
        <v>7560</v>
      </c>
      <c r="M1770" t="s">
        <v>4291</v>
      </c>
      <c r="N1770" t="s">
        <v>4292</v>
      </c>
      <c r="O1770" t="s">
        <v>7577</v>
      </c>
      <c r="P1770" t="s">
        <v>7578</v>
      </c>
      <c r="Q1770" t="s">
        <v>7692</v>
      </c>
      <c r="R1770" t="s">
        <v>7693</v>
      </c>
      <c r="S1770" t="s">
        <v>2965</v>
      </c>
      <c r="T1770">
        <v>0</v>
      </c>
      <c r="U1770" t="s">
        <v>2965</v>
      </c>
      <c r="V1770">
        <v>0</v>
      </c>
      <c r="W1770" t="s">
        <v>4318</v>
      </c>
      <c r="X1770" t="s">
        <v>5757</v>
      </c>
      <c r="Y1770" t="s">
        <v>4302</v>
      </c>
      <c r="Z1770" t="s">
        <v>6840</v>
      </c>
      <c r="AA1770" t="s">
        <v>4955</v>
      </c>
      <c r="AB1770" t="s">
        <v>7565</v>
      </c>
      <c r="AC1770" t="s">
        <v>2965</v>
      </c>
      <c r="AD1770">
        <v>0</v>
      </c>
      <c r="AE1770" t="s">
        <v>5192</v>
      </c>
      <c r="AF1770" t="s">
        <v>7584</v>
      </c>
      <c r="AG1770">
        <v>0</v>
      </c>
      <c r="AH1770" t="s">
        <v>2860</v>
      </c>
      <c r="AI1770">
        <v>0</v>
      </c>
      <c r="AJ1770">
        <v>0</v>
      </c>
      <c r="AK1770">
        <v>0</v>
      </c>
      <c r="AL1770">
        <v>0</v>
      </c>
      <c r="AM1770">
        <v>0</v>
      </c>
      <c r="AN1770">
        <v>0</v>
      </c>
      <c r="AO1770" t="s">
        <v>2965</v>
      </c>
      <c r="AP1770" t="s">
        <v>4360</v>
      </c>
      <c r="AQ1770" t="s">
        <v>4360</v>
      </c>
      <c r="AR1770" t="s">
        <v>7582</v>
      </c>
      <c r="AS1770" t="s">
        <v>7722</v>
      </c>
    </row>
    <row r="1771" spans="5:45" ht="33">
      <c r="E1771" s="1403" t="str">
        <f t="shared" si="99"/>
        <v>A05ZZ200 Cladding Work - Sandwich Panel</v>
      </c>
      <c r="F1771" s="1403" t="str">
        <f t="shared" si="100"/>
        <v>A05ZZ200-00123 Cladding Work - Sandwich Panel Stainless Steel Sheet Sandwich Panel, Fire Protective Rating: N/A   Glass Wool (Fiberglass) for Wall w/ Accessories, Flashing  100mm≤THK&lt;150mm</v>
      </c>
      <c r="G1771" s="1404" t="str" cm="1">
        <f t="array" ref="G1771:H1771">_xlfn.TEXTSPLIT(I1771,"-")</f>
        <v>A05ZZ200</v>
      </c>
      <c r="H1771" s="1404" t="str">
        <v>00123</v>
      </c>
      <c r="I1771" t="s">
        <v>7723</v>
      </c>
      <c r="J1771" t="s">
        <v>4288</v>
      </c>
      <c r="K1771" t="s">
        <v>7559</v>
      </c>
      <c r="L1771" t="s">
        <v>7560</v>
      </c>
      <c r="M1771" t="s">
        <v>4291</v>
      </c>
      <c r="N1771" t="s">
        <v>4292</v>
      </c>
      <c r="O1771" t="s">
        <v>7577</v>
      </c>
      <c r="P1771" t="s">
        <v>7578</v>
      </c>
      <c r="Q1771" t="s">
        <v>7692</v>
      </c>
      <c r="R1771" t="s">
        <v>7693</v>
      </c>
      <c r="S1771" t="s">
        <v>2965</v>
      </c>
      <c r="T1771">
        <v>0</v>
      </c>
      <c r="U1771" t="s">
        <v>2965</v>
      </c>
      <c r="V1771">
        <v>0</v>
      </c>
      <c r="W1771" t="s">
        <v>4318</v>
      </c>
      <c r="X1771" t="s">
        <v>5757</v>
      </c>
      <c r="Y1771" t="s">
        <v>4302</v>
      </c>
      <c r="Z1771" t="s">
        <v>6840</v>
      </c>
      <c r="AA1771" t="s">
        <v>4955</v>
      </c>
      <c r="AB1771" t="s">
        <v>7565</v>
      </c>
      <c r="AC1771" t="s">
        <v>2965</v>
      </c>
      <c r="AD1771">
        <v>0</v>
      </c>
      <c r="AE1771" t="s">
        <v>4423</v>
      </c>
      <c r="AF1771" t="s">
        <v>7586</v>
      </c>
      <c r="AG1771">
        <v>0</v>
      </c>
      <c r="AH1771" t="s">
        <v>2860</v>
      </c>
      <c r="AI1771">
        <v>0</v>
      </c>
      <c r="AJ1771">
        <v>0</v>
      </c>
      <c r="AK1771">
        <v>0</v>
      </c>
      <c r="AL1771">
        <v>0</v>
      </c>
      <c r="AM1771">
        <v>0</v>
      </c>
      <c r="AN1771">
        <v>0</v>
      </c>
      <c r="AO1771" t="s">
        <v>2965</v>
      </c>
      <c r="AP1771" t="s">
        <v>4360</v>
      </c>
      <c r="AQ1771" t="s">
        <v>4360</v>
      </c>
      <c r="AR1771" t="s">
        <v>7582</v>
      </c>
      <c r="AS1771" t="s">
        <v>7723</v>
      </c>
    </row>
    <row r="1772" spans="5:45" ht="33">
      <c r="E1772" s="1403" t="str">
        <f t="shared" si="99"/>
        <v>A05ZZ200 Cladding Work - Sandwich Panel</v>
      </c>
      <c r="F1772" s="1403" t="str">
        <f t="shared" si="100"/>
        <v>A05ZZ200-00124 Cladding Work - Sandwich Panel Stainless Steel Sheet Sandwich Panel, Fire Protective Rating: N/A   Glass Wool (Fiberglass) for Wall w/ Accessories, Flashing  150mm≤THK</v>
      </c>
      <c r="G1772" s="1404" t="str" cm="1">
        <f t="array" ref="G1772:H1772">_xlfn.TEXTSPLIT(I1772,"-")</f>
        <v>A05ZZ200</v>
      </c>
      <c r="H1772" s="1404" t="str">
        <v>00124</v>
      </c>
      <c r="I1772" t="s">
        <v>7724</v>
      </c>
      <c r="J1772" t="s">
        <v>4288</v>
      </c>
      <c r="K1772" t="s">
        <v>7559</v>
      </c>
      <c r="L1772" t="s">
        <v>7560</v>
      </c>
      <c r="M1772" t="s">
        <v>4291</v>
      </c>
      <c r="N1772" t="s">
        <v>4292</v>
      </c>
      <c r="O1772" t="s">
        <v>7577</v>
      </c>
      <c r="P1772" t="s">
        <v>7578</v>
      </c>
      <c r="Q1772" t="s">
        <v>7692</v>
      </c>
      <c r="R1772" t="s">
        <v>7693</v>
      </c>
      <c r="S1772" t="s">
        <v>2965</v>
      </c>
      <c r="T1772">
        <v>0</v>
      </c>
      <c r="U1772" t="s">
        <v>2965</v>
      </c>
      <c r="V1772">
        <v>0</v>
      </c>
      <c r="W1772" t="s">
        <v>4318</v>
      </c>
      <c r="X1772" t="s">
        <v>5757</v>
      </c>
      <c r="Y1772" t="s">
        <v>4302</v>
      </c>
      <c r="Z1772" t="s">
        <v>6840</v>
      </c>
      <c r="AA1772" t="s">
        <v>4955</v>
      </c>
      <c r="AB1772" t="s">
        <v>7565</v>
      </c>
      <c r="AC1772" t="s">
        <v>2965</v>
      </c>
      <c r="AD1772">
        <v>0</v>
      </c>
      <c r="AE1772" t="s">
        <v>5208</v>
      </c>
      <c r="AF1772" t="s">
        <v>7588</v>
      </c>
      <c r="AG1772">
        <v>0</v>
      </c>
      <c r="AH1772" t="s">
        <v>2860</v>
      </c>
      <c r="AI1772">
        <v>0</v>
      </c>
      <c r="AJ1772">
        <v>0</v>
      </c>
      <c r="AK1772">
        <v>0</v>
      </c>
      <c r="AL1772">
        <v>0</v>
      </c>
      <c r="AM1772">
        <v>0</v>
      </c>
      <c r="AN1772">
        <v>0</v>
      </c>
      <c r="AO1772" t="s">
        <v>2965</v>
      </c>
      <c r="AP1772" t="s">
        <v>4360</v>
      </c>
      <c r="AQ1772" t="s">
        <v>4360</v>
      </c>
      <c r="AR1772" t="s">
        <v>7582</v>
      </c>
      <c r="AS1772" t="s">
        <v>7724</v>
      </c>
    </row>
    <row r="1773" spans="5:45" ht="33">
      <c r="E1773" s="1403" t="str">
        <f t="shared" si="99"/>
        <v>A05ZZ200 Cladding Work - Sandwich Panel</v>
      </c>
      <c r="F1773" s="1403" t="str">
        <f t="shared" si="100"/>
        <v>A05ZZ200-00125 Cladding Work - Sandwich Panel Stainless Steel Sheet Sandwich Panel, Fire Protective Rating: N/A   Glass Wool (Fiberglass) for Roof w/ Accessories, Flashing  50mm≤THK&lt;70mm</v>
      </c>
      <c r="G1773" s="1404" t="str" cm="1">
        <f t="array" ref="G1773:H1773">_xlfn.TEXTSPLIT(I1773,"-")</f>
        <v>A05ZZ200</v>
      </c>
      <c r="H1773" s="1404" t="str">
        <v>00125</v>
      </c>
      <c r="I1773" t="s">
        <v>7725</v>
      </c>
      <c r="J1773" t="s">
        <v>4288</v>
      </c>
      <c r="K1773" t="s">
        <v>7559</v>
      </c>
      <c r="L1773" t="s">
        <v>7560</v>
      </c>
      <c r="M1773" t="s">
        <v>4291</v>
      </c>
      <c r="N1773" t="s">
        <v>4292</v>
      </c>
      <c r="O1773" t="s">
        <v>7577</v>
      </c>
      <c r="P1773" t="s">
        <v>7578</v>
      </c>
      <c r="Q1773" t="s">
        <v>7692</v>
      </c>
      <c r="R1773" t="s">
        <v>7693</v>
      </c>
      <c r="S1773" t="s">
        <v>2965</v>
      </c>
      <c r="T1773">
        <v>0</v>
      </c>
      <c r="U1773" t="s">
        <v>2965</v>
      </c>
      <c r="V1773">
        <v>0</v>
      </c>
      <c r="W1773" t="s">
        <v>4318</v>
      </c>
      <c r="X1773" t="s">
        <v>5757</v>
      </c>
      <c r="Y1773" t="s">
        <v>5032</v>
      </c>
      <c r="Z1773" t="s">
        <v>7334</v>
      </c>
      <c r="AA1773" t="s">
        <v>4955</v>
      </c>
      <c r="AB1773" t="s">
        <v>7565</v>
      </c>
      <c r="AC1773" t="s">
        <v>2965</v>
      </c>
      <c r="AD1773">
        <v>0</v>
      </c>
      <c r="AE1773" t="s">
        <v>5179</v>
      </c>
      <c r="AF1773" t="s">
        <v>7581</v>
      </c>
      <c r="AG1773">
        <v>0</v>
      </c>
      <c r="AH1773" t="s">
        <v>2860</v>
      </c>
      <c r="AI1773">
        <v>0</v>
      </c>
      <c r="AJ1773">
        <v>0</v>
      </c>
      <c r="AK1773">
        <v>0</v>
      </c>
      <c r="AL1773">
        <v>0</v>
      </c>
      <c r="AM1773">
        <v>0</v>
      </c>
      <c r="AN1773">
        <v>0</v>
      </c>
      <c r="AO1773" t="s">
        <v>2965</v>
      </c>
      <c r="AP1773" t="s">
        <v>4360</v>
      </c>
      <c r="AQ1773" t="s">
        <v>4360</v>
      </c>
      <c r="AR1773" t="s">
        <v>7582</v>
      </c>
      <c r="AS1773" t="s">
        <v>7725</v>
      </c>
    </row>
    <row r="1774" spans="5:45" ht="33">
      <c r="E1774" s="1403" t="str">
        <f t="shared" si="99"/>
        <v>A05ZZ200 Cladding Work - Sandwich Panel</v>
      </c>
      <c r="F1774" s="1403" t="str">
        <f t="shared" si="100"/>
        <v>A05ZZ200-00126 Cladding Work - Sandwich Panel Stainless Steel Sheet Sandwich Panel, Fire Protective Rating: N/A   Glass Wool (Fiberglass) for Roof w/ Accessories, Flashing  70mm≤THK&lt;100mm</v>
      </c>
      <c r="G1774" s="1404" t="str" cm="1">
        <f t="array" ref="G1774:H1774">_xlfn.TEXTSPLIT(I1774,"-")</f>
        <v>A05ZZ200</v>
      </c>
      <c r="H1774" s="1404" t="str">
        <v>00126</v>
      </c>
      <c r="I1774" t="s">
        <v>7726</v>
      </c>
      <c r="J1774" t="s">
        <v>4288</v>
      </c>
      <c r="K1774" t="s">
        <v>7559</v>
      </c>
      <c r="L1774" t="s">
        <v>7560</v>
      </c>
      <c r="M1774" t="s">
        <v>4291</v>
      </c>
      <c r="N1774" t="s">
        <v>4292</v>
      </c>
      <c r="O1774" t="s">
        <v>7577</v>
      </c>
      <c r="P1774" t="s">
        <v>7578</v>
      </c>
      <c r="Q1774" t="s">
        <v>7692</v>
      </c>
      <c r="R1774" t="s">
        <v>7693</v>
      </c>
      <c r="S1774" t="s">
        <v>2965</v>
      </c>
      <c r="T1774">
        <v>0</v>
      </c>
      <c r="U1774" t="s">
        <v>2965</v>
      </c>
      <c r="V1774">
        <v>0</v>
      </c>
      <c r="W1774" t="s">
        <v>4318</v>
      </c>
      <c r="X1774" t="s">
        <v>5757</v>
      </c>
      <c r="Y1774" t="s">
        <v>5032</v>
      </c>
      <c r="Z1774" t="s">
        <v>7334</v>
      </c>
      <c r="AA1774" t="s">
        <v>4955</v>
      </c>
      <c r="AB1774" t="s">
        <v>7565</v>
      </c>
      <c r="AC1774" t="s">
        <v>2965</v>
      </c>
      <c r="AD1774">
        <v>0</v>
      </c>
      <c r="AE1774" t="s">
        <v>5192</v>
      </c>
      <c r="AF1774" t="s">
        <v>7584</v>
      </c>
      <c r="AG1774">
        <v>0</v>
      </c>
      <c r="AH1774" t="s">
        <v>2860</v>
      </c>
      <c r="AI1774">
        <v>0</v>
      </c>
      <c r="AJ1774">
        <v>0</v>
      </c>
      <c r="AK1774">
        <v>0</v>
      </c>
      <c r="AL1774">
        <v>0</v>
      </c>
      <c r="AM1774">
        <v>0</v>
      </c>
      <c r="AN1774">
        <v>0</v>
      </c>
      <c r="AO1774" t="s">
        <v>2965</v>
      </c>
      <c r="AP1774" t="s">
        <v>4360</v>
      </c>
      <c r="AQ1774" t="s">
        <v>4360</v>
      </c>
      <c r="AR1774" t="s">
        <v>7582</v>
      </c>
      <c r="AS1774" t="s">
        <v>7726</v>
      </c>
    </row>
    <row r="1775" spans="5:45" ht="33">
      <c r="E1775" s="1403" t="str">
        <f t="shared" si="99"/>
        <v>A05ZZ200 Cladding Work - Sandwich Panel</v>
      </c>
      <c r="F1775" s="1403" t="str">
        <f t="shared" si="100"/>
        <v>A05ZZ200-00127 Cladding Work - Sandwich Panel Stainless Steel Sheet Sandwich Panel, Fire Protective Rating: N/A   Glass Wool (Fiberglass) for Roof w/ Accessories, Flashing  100mm≤THK&lt;150mm</v>
      </c>
      <c r="G1775" s="1404" t="str" cm="1">
        <f t="array" ref="G1775:H1775">_xlfn.TEXTSPLIT(I1775,"-")</f>
        <v>A05ZZ200</v>
      </c>
      <c r="H1775" s="1404" t="str">
        <v>00127</v>
      </c>
      <c r="I1775" t="s">
        <v>7727</v>
      </c>
      <c r="J1775" t="s">
        <v>4288</v>
      </c>
      <c r="K1775" t="s">
        <v>7559</v>
      </c>
      <c r="L1775" t="s">
        <v>7560</v>
      </c>
      <c r="M1775" t="s">
        <v>4291</v>
      </c>
      <c r="N1775" t="s">
        <v>4292</v>
      </c>
      <c r="O1775" t="s">
        <v>7577</v>
      </c>
      <c r="P1775" t="s">
        <v>7578</v>
      </c>
      <c r="Q1775" t="s">
        <v>7692</v>
      </c>
      <c r="R1775" t="s">
        <v>7693</v>
      </c>
      <c r="S1775" t="s">
        <v>2965</v>
      </c>
      <c r="T1775">
        <v>0</v>
      </c>
      <c r="U1775" t="s">
        <v>2965</v>
      </c>
      <c r="V1775">
        <v>0</v>
      </c>
      <c r="W1775" t="s">
        <v>4318</v>
      </c>
      <c r="X1775" t="s">
        <v>5757</v>
      </c>
      <c r="Y1775" t="s">
        <v>5032</v>
      </c>
      <c r="Z1775" t="s">
        <v>7334</v>
      </c>
      <c r="AA1775" t="s">
        <v>4955</v>
      </c>
      <c r="AB1775" t="s">
        <v>7565</v>
      </c>
      <c r="AC1775" t="s">
        <v>2965</v>
      </c>
      <c r="AD1775">
        <v>0</v>
      </c>
      <c r="AE1775" t="s">
        <v>4423</v>
      </c>
      <c r="AF1775" t="s">
        <v>7586</v>
      </c>
      <c r="AG1775">
        <v>0</v>
      </c>
      <c r="AH1775" t="s">
        <v>2860</v>
      </c>
      <c r="AI1775">
        <v>0</v>
      </c>
      <c r="AJ1775">
        <v>0</v>
      </c>
      <c r="AK1775">
        <v>0</v>
      </c>
      <c r="AL1775">
        <v>0</v>
      </c>
      <c r="AM1775">
        <v>0</v>
      </c>
      <c r="AN1775">
        <v>0</v>
      </c>
      <c r="AO1775" t="s">
        <v>2965</v>
      </c>
      <c r="AP1775" t="s">
        <v>4360</v>
      </c>
      <c r="AQ1775" t="s">
        <v>4360</v>
      </c>
      <c r="AR1775" t="s">
        <v>7582</v>
      </c>
      <c r="AS1775" t="s">
        <v>7727</v>
      </c>
    </row>
    <row r="1776" spans="5:45" ht="33">
      <c r="E1776" s="1403" t="str">
        <f t="shared" si="99"/>
        <v>A05ZZ200 Cladding Work - Sandwich Panel</v>
      </c>
      <c r="F1776" s="1403" t="str">
        <f t="shared" si="100"/>
        <v>A05ZZ200-00128 Cladding Work - Sandwich Panel Stainless Steel Sheet Sandwich Panel, Fire Protective Rating: N/A   Glass Wool (Fiberglass) for Roof w/ Accessories, Flashing  150mm≤THK</v>
      </c>
      <c r="G1776" s="1404" t="str" cm="1">
        <f t="array" ref="G1776:H1776">_xlfn.TEXTSPLIT(I1776,"-")</f>
        <v>A05ZZ200</v>
      </c>
      <c r="H1776" s="1404" t="str">
        <v>00128</v>
      </c>
      <c r="I1776" t="s">
        <v>7728</v>
      </c>
      <c r="J1776" t="s">
        <v>4288</v>
      </c>
      <c r="K1776" t="s">
        <v>7559</v>
      </c>
      <c r="L1776" t="s">
        <v>7560</v>
      </c>
      <c r="M1776" t="s">
        <v>4291</v>
      </c>
      <c r="N1776" t="s">
        <v>4292</v>
      </c>
      <c r="O1776" t="s">
        <v>7577</v>
      </c>
      <c r="P1776" t="s">
        <v>7578</v>
      </c>
      <c r="Q1776" t="s">
        <v>7692</v>
      </c>
      <c r="R1776" t="s">
        <v>7693</v>
      </c>
      <c r="S1776" t="s">
        <v>2965</v>
      </c>
      <c r="T1776">
        <v>0</v>
      </c>
      <c r="U1776" t="s">
        <v>2965</v>
      </c>
      <c r="V1776">
        <v>0</v>
      </c>
      <c r="W1776" t="s">
        <v>4318</v>
      </c>
      <c r="X1776" t="s">
        <v>5757</v>
      </c>
      <c r="Y1776" t="s">
        <v>5032</v>
      </c>
      <c r="Z1776" t="s">
        <v>7334</v>
      </c>
      <c r="AA1776" t="s">
        <v>4955</v>
      </c>
      <c r="AB1776" t="s">
        <v>7565</v>
      </c>
      <c r="AC1776" t="s">
        <v>2965</v>
      </c>
      <c r="AD1776">
        <v>0</v>
      </c>
      <c r="AE1776" t="s">
        <v>5208</v>
      </c>
      <c r="AF1776" t="s">
        <v>7588</v>
      </c>
      <c r="AG1776">
        <v>0</v>
      </c>
      <c r="AH1776" t="s">
        <v>2860</v>
      </c>
      <c r="AI1776">
        <v>0</v>
      </c>
      <c r="AJ1776">
        <v>0</v>
      </c>
      <c r="AK1776">
        <v>0</v>
      </c>
      <c r="AL1776">
        <v>0</v>
      </c>
      <c r="AM1776">
        <v>0</v>
      </c>
      <c r="AN1776">
        <v>0</v>
      </c>
      <c r="AO1776" t="s">
        <v>2965</v>
      </c>
      <c r="AP1776" t="s">
        <v>4360</v>
      </c>
      <c r="AQ1776" t="s">
        <v>4360</v>
      </c>
      <c r="AR1776" t="s">
        <v>7582</v>
      </c>
      <c r="AS1776" t="s">
        <v>7728</v>
      </c>
    </row>
    <row r="1777" spans="5:45" ht="33">
      <c r="E1777" s="1403" t="str">
        <f t="shared" si="99"/>
        <v>A05ZZ200 Cladding Work - Sandwich Panel</v>
      </c>
      <c r="F1777" s="1403" t="str">
        <f t="shared" si="100"/>
        <v>A05ZZ200-00129 Cladding Work - Sandwich Panel Stainless Steel Sheet Sandwich Panel, Fire Protective Rating: 1-hr   Glass Wool (Fiberglass) for Wall w/ Accessories, Flashing  50mm≤THK&lt;70mm</v>
      </c>
      <c r="G1777" s="1404" t="str" cm="1">
        <f t="array" ref="G1777:H1777">_xlfn.TEXTSPLIT(I1777,"-")</f>
        <v>A05ZZ200</v>
      </c>
      <c r="H1777" s="1404" t="str">
        <v>00129</v>
      </c>
      <c r="I1777" t="s">
        <v>7729</v>
      </c>
      <c r="J1777" t="s">
        <v>4288</v>
      </c>
      <c r="K1777" t="s">
        <v>7559</v>
      </c>
      <c r="L1777" t="s">
        <v>7560</v>
      </c>
      <c r="M1777" t="s">
        <v>4291</v>
      </c>
      <c r="N1777" t="s">
        <v>4292</v>
      </c>
      <c r="O1777" t="s">
        <v>7577</v>
      </c>
      <c r="P1777" t="s">
        <v>7578</v>
      </c>
      <c r="Q1777" t="s">
        <v>7702</v>
      </c>
      <c r="R1777" t="s">
        <v>7703</v>
      </c>
      <c r="S1777" t="s">
        <v>2965</v>
      </c>
      <c r="T1777">
        <v>0</v>
      </c>
      <c r="U1777" t="s">
        <v>2965</v>
      </c>
      <c r="V1777">
        <v>0</v>
      </c>
      <c r="W1777" t="s">
        <v>4318</v>
      </c>
      <c r="X1777" t="s">
        <v>5757</v>
      </c>
      <c r="Y1777" t="s">
        <v>4302</v>
      </c>
      <c r="Z1777" t="s">
        <v>6840</v>
      </c>
      <c r="AA1777" t="s">
        <v>4955</v>
      </c>
      <c r="AB1777" t="s">
        <v>7565</v>
      </c>
      <c r="AC1777" t="s">
        <v>2965</v>
      </c>
      <c r="AD1777">
        <v>0</v>
      </c>
      <c r="AE1777" t="s">
        <v>5179</v>
      </c>
      <c r="AF1777" t="s">
        <v>7581</v>
      </c>
      <c r="AG1777">
        <v>0</v>
      </c>
      <c r="AH1777" t="s">
        <v>2860</v>
      </c>
      <c r="AI1777">
        <v>0</v>
      </c>
      <c r="AJ1777">
        <v>0</v>
      </c>
      <c r="AK1777">
        <v>0</v>
      </c>
      <c r="AL1777">
        <v>0</v>
      </c>
      <c r="AM1777">
        <v>0</v>
      </c>
      <c r="AN1777">
        <v>0</v>
      </c>
      <c r="AO1777" t="s">
        <v>2965</v>
      </c>
      <c r="AP1777" t="s">
        <v>4360</v>
      </c>
      <c r="AQ1777" t="s">
        <v>4360</v>
      </c>
      <c r="AR1777" t="s">
        <v>7582</v>
      </c>
      <c r="AS1777" t="s">
        <v>7729</v>
      </c>
    </row>
    <row r="1778" spans="5:45" ht="33">
      <c r="E1778" s="1403" t="str">
        <f t="shared" si="99"/>
        <v>A05ZZ200 Cladding Work - Sandwich Panel</v>
      </c>
      <c r="F1778" s="1403" t="str">
        <f t="shared" si="100"/>
        <v>A05ZZ200-00130 Cladding Work - Sandwich Panel Stainless Steel Sheet Sandwich Panel, Fire Protective Rating: 1-hr   Glass Wool (Fiberglass) for Wall w/ Accessories, Flashing  70mm≤THK&lt;100mm</v>
      </c>
      <c r="G1778" s="1404" t="str" cm="1">
        <f t="array" ref="G1778:H1778">_xlfn.TEXTSPLIT(I1778,"-")</f>
        <v>A05ZZ200</v>
      </c>
      <c r="H1778" s="1404" t="str">
        <v>00130</v>
      </c>
      <c r="I1778" t="s">
        <v>7730</v>
      </c>
      <c r="J1778" t="s">
        <v>4288</v>
      </c>
      <c r="K1778" t="s">
        <v>7559</v>
      </c>
      <c r="L1778" t="s">
        <v>7560</v>
      </c>
      <c r="M1778" t="s">
        <v>4291</v>
      </c>
      <c r="N1778" t="s">
        <v>4292</v>
      </c>
      <c r="O1778" t="s">
        <v>7577</v>
      </c>
      <c r="P1778" t="s">
        <v>7578</v>
      </c>
      <c r="Q1778" t="s">
        <v>7702</v>
      </c>
      <c r="R1778" t="s">
        <v>7703</v>
      </c>
      <c r="S1778" t="s">
        <v>2965</v>
      </c>
      <c r="T1778">
        <v>0</v>
      </c>
      <c r="U1778" t="s">
        <v>2965</v>
      </c>
      <c r="V1778">
        <v>0</v>
      </c>
      <c r="W1778" t="s">
        <v>4318</v>
      </c>
      <c r="X1778" t="s">
        <v>5757</v>
      </c>
      <c r="Y1778" t="s">
        <v>4302</v>
      </c>
      <c r="Z1778" t="s">
        <v>6840</v>
      </c>
      <c r="AA1778" t="s">
        <v>4955</v>
      </c>
      <c r="AB1778" t="s">
        <v>7565</v>
      </c>
      <c r="AC1778" t="s">
        <v>2965</v>
      </c>
      <c r="AD1778">
        <v>0</v>
      </c>
      <c r="AE1778" t="s">
        <v>5192</v>
      </c>
      <c r="AF1778" t="s">
        <v>7584</v>
      </c>
      <c r="AG1778">
        <v>0</v>
      </c>
      <c r="AH1778" t="s">
        <v>2860</v>
      </c>
      <c r="AI1778">
        <v>0</v>
      </c>
      <c r="AJ1778">
        <v>0</v>
      </c>
      <c r="AK1778">
        <v>0</v>
      </c>
      <c r="AL1778">
        <v>0</v>
      </c>
      <c r="AM1778">
        <v>0</v>
      </c>
      <c r="AN1778">
        <v>0</v>
      </c>
      <c r="AO1778" t="s">
        <v>2965</v>
      </c>
      <c r="AP1778" t="s">
        <v>4360</v>
      </c>
      <c r="AQ1778" t="s">
        <v>4360</v>
      </c>
      <c r="AR1778" t="s">
        <v>7582</v>
      </c>
      <c r="AS1778" t="s">
        <v>7730</v>
      </c>
    </row>
    <row r="1779" spans="5:45" ht="33">
      <c r="E1779" s="1403" t="str">
        <f t="shared" si="99"/>
        <v>A05ZZ200 Cladding Work - Sandwich Panel</v>
      </c>
      <c r="F1779" s="1403" t="str">
        <f t="shared" si="100"/>
        <v>A05ZZ200-00131 Cladding Work - Sandwich Panel Stainless Steel Sheet Sandwich Panel, Fire Protective Rating: 1-hr   Glass Wool (Fiberglass) for Wall w/ Accessories, Flashing  100mm≤THK&lt;150mm</v>
      </c>
      <c r="G1779" s="1404" t="str" cm="1">
        <f t="array" ref="G1779:H1779">_xlfn.TEXTSPLIT(I1779,"-")</f>
        <v>A05ZZ200</v>
      </c>
      <c r="H1779" s="1404" t="str">
        <v>00131</v>
      </c>
      <c r="I1779" t="s">
        <v>7731</v>
      </c>
      <c r="J1779" t="s">
        <v>4288</v>
      </c>
      <c r="K1779" t="s">
        <v>7559</v>
      </c>
      <c r="L1779" t="s">
        <v>7560</v>
      </c>
      <c r="M1779" t="s">
        <v>4291</v>
      </c>
      <c r="N1779" t="s">
        <v>4292</v>
      </c>
      <c r="O1779" t="s">
        <v>7577</v>
      </c>
      <c r="P1779" t="s">
        <v>7578</v>
      </c>
      <c r="Q1779" t="s">
        <v>7702</v>
      </c>
      <c r="R1779" t="s">
        <v>7703</v>
      </c>
      <c r="S1779" t="s">
        <v>2965</v>
      </c>
      <c r="T1779">
        <v>0</v>
      </c>
      <c r="U1779" t="s">
        <v>2965</v>
      </c>
      <c r="V1779">
        <v>0</v>
      </c>
      <c r="W1779" t="s">
        <v>4318</v>
      </c>
      <c r="X1779" t="s">
        <v>5757</v>
      </c>
      <c r="Y1779" t="s">
        <v>4302</v>
      </c>
      <c r="Z1779" t="s">
        <v>6840</v>
      </c>
      <c r="AA1779" t="s">
        <v>4955</v>
      </c>
      <c r="AB1779" t="s">
        <v>7565</v>
      </c>
      <c r="AC1779" t="s">
        <v>2965</v>
      </c>
      <c r="AD1779">
        <v>0</v>
      </c>
      <c r="AE1779" t="s">
        <v>4423</v>
      </c>
      <c r="AF1779" t="s">
        <v>7586</v>
      </c>
      <c r="AG1779">
        <v>0</v>
      </c>
      <c r="AH1779" t="s">
        <v>2860</v>
      </c>
      <c r="AI1779">
        <v>0</v>
      </c>
      <c r="AJ1779">
        <v>0</v>
      </c>
      <c r="AK1779">
        <v>0</v>
      </c>
      <c r="AL1779">
        <v>0</v>
      </c>
      <c r="AM1779">
        <v>0</v>
      </c>
      <c r="AN1779">
        <v>0</v>
      </c>
      <c r="AO1779" t="s">
        <v>2965</v>
      </c>
      <c r="AP1779" t="s">
        <v>4360</v>
      </c>
      <c r="AQ1779" t="s">
        <v>4360</v>
      </c>
      <c r="AR1779" t="s">
        <v>7582</v>
      </c>
      <c r="AS1779" t="s">
        <v>7731</v>
      </c>
    </row>
    <row r="1780" spans="5:45" ht="33">
      <c r="E1780" s="1403" t="str">
        <f t="shared" si="99"/>
        <v>A05ZZ200 Cladding Work - Sandwich Panel</v>
      </c>
      <c r="F1780" s="1403" t="str">
        <f t="shared" si="100"/>
        <v>A05ZZ200-00132 Cladding Work - Sandwich Panel Stainless Steel Sheet Sandwich Panel, Fire Protective Rating: 1-hr   Glass Wool (Fiberglass) for Wall w/ Accessories, Flashing  150mm≤THK</v>
      </c>
      <c r="G1780" s="1404" t="str" cm="1">
        <f t="array" ref="G1780:H1780">_xlfn.TEXTSPLIT(I1780,"-")</f>
        <v>A05ZZ200</v>
      </c>
      <c r="H1780" s="1404" t="str">
        <v>00132</v>
      </c>
      <c r="I1780" t="s">
        <v>7732</v>
      </c>
      <c r="J1780" t="s">
        <v>4288</v>
      </c>
      <c r="K1780" t="s">
        <v>7559</v>
      </c>
      <c r="L1780" t="s">
        <v>7560</v>
      </c>
      <c r="M1780" t="s">
        <v>4291</v>
      </c>
      <c r="N1780" t="s">
        <v>4292</v>
      </c>
      <c r="O1780" t="s">
        <v>7577</v>
      </c>
      <c r="P1780" t="s">
        <v>7578</v>
      </c>
      <c r="Q1780" t="s">
        <v>7702</v>
      </c>
      <c r="R1780" t="s">
        <v>7703</v>
      </c>
      <c r="S1780" t="s">
        <v>2965</v>
      </c>
      <c r="T1780">
        <v>0</v>
      </c>
      <c r="U1780" t="s">
        <v>2965</v>
      </c>
      <c r="V1780">
        <v>0</v>
      </c>
      <c r="W1780" t="s">
        <v>4318</v>
      </c>
      <c r="X1780" t="s">
        <v>5757</v>
      </c>
      <c r="Y1780" t="s">
        <v>4302</v>
      </c>
      <c r="Z1780" t="s">
        <v>6840</v>
      </c>
      <c r="AA1780" t="s">
        <v>4955</v>
      </c>
      <c r="AB1780" t="s">
        <v>7565</v>
      </c>
      <c r="AC1780" t="s">
        <v>2965</v>
      </c>
      <c r="AD1780">
        <v>0</v>
      </c>
      <c r="AE1780" t="s">
        <v>5208</v>
      </c>
      <c r="AF1780" t="s">
        <v>7588</v>
      </c>
      <c r="AG1780">
        <v>0</v>
      </c>
      <c r="AH1780" t="s">
        <v>2860</v>
      </c>
      <c r="AI1780">
        <v>0</v>
      </c>
      <c r="AJ1780">
        <v>0</v>
      </c>
      <c r="AK1780">
        <v>0</v>
      </c>
      <c r="AL1780">
        <v>0</v>
      </c>
      <c r="AM1780">
        <v>0</v>
      </c>
      <c r="AN1780">
        <v>0</v>
      </c>
      <c r="AO1780" t="s">
        <v>2965</v>
      </c>
      <c r="AP1780" t="s">
        <v>4360</v>
      </c>
      <c r="AQ1780" t="s">
        <v>4360</v>
      </c>
      <c r="AR1780" t="s">
        <v>7582</v>
      </c>
      <c r="AS1780" t="s">
        <v>7732</v>
      </c>
    </row>
    <row r="1781" spans="5:45" ht="33">
      <c r="E1781" s="1403" t="str">
        <f t="shared" si="99"/>
        <v>A05ZZ200 Cladding Work - Sandwich Panel</v>
      </c>
      <c r="F1781" s="1403" t="str">
        <f t="shared" si="100"/>
        <v>A05ZZ200-00133 Cladding Work - Sandwich Panel Stainless Steel Sheet Sandwich Panel, Fire Protective Rating: 1-hr   Glass Wool (Fiberglass) for Roof w/ Accessories, Flashing  50mm≤THK&lt;70mm</v>
      </c>
      <c r="G1781" s="1404" t="str" cm="1">
        <f t="array" ref="G1781:H1781">_xlfn.TEXTSPLIT(I1781,"-")</f>
        <v>A05ZZ200</v>
      </c>
      <c r="H1781" s="1404" t="str">
        <v>00133</v>
      </c>
      <c r="I1781" t="s">
        <v>7733</v>
      </c>
      <c r="J1781" t="s">
        <v>4288</v>
      </c>
      <c r="K1781" t="s">
        <v>7559</v>
      </c>
      <c r="L1781" t="s">
        <v>7560</v>
      </c>
      <c r="M1781" t="s">
        <v>4291</v>
      </c>
      <c r="N1781" t="s">
        <v>4292</v>
      </c>
      <c r="O1781" t="s">
        <v>7577</v>
      </c>
      <c r="P1781" t="s">
        <v>7578</v>
      </c>
      <c r="Q1781" t="s">
        <v>7702</v>
      </c>
      <c r="R1781" t="s">
        <v>7703</v>
      </c>
      <c r="S1781" t="s">
        <v>2965</v>
      </c>
      <c r="T1781">
        <v>0</v>
      </c>
      <c r="U1781" t="s">
        <v>2965</v>
      </c>
      <c r="V1781">
        <v>0</v>
      </c>
      <c r="W1781" t="s">
        <v>4318</v>
      </c>
      <c r="X1781" t="s">
        <v>5757</v>
      </c>
      <c r="Y1781" t="s">
        <v>5032</v>
      </c>
      <c r="Z1781" t="s">
        <v>7334</v>
      </c>
      <c r="AA1781" t="s">
        <v>4955</v>
      </c>
      <c r="AB1781" t="s">
        <v>7565</v>
      </c>
      <c r="AC1781" t="s">
        <v>2965</v>
      </c>
      <c r="AD1781">
        <v>0</v>
      </c>
      <c r="AE1781" t="s">
        <v>5179</v>
      </c>
      <c r="AF1781" t="s">
        <v>7581</v>
      </c>
      <c r="AG1781">
        <v>0</v>
      </c>
      <c r="AH1781" t="s">
        <v>2860</v>
      </c>
      <c r="AI1781">
        <v>0</v>
      </c>
      <c r="AJ1781">
        <v>0</v>
      </c>
      <c r="AK1781">
        <v>0</v>
      </c>
      <c r="AL1781">
        <v>0</v>
      </c>
      <c r="AM1781">
        <v>0</v>
      </c>
      <c r="AN1781">
        <v>0</v>
      </c>
      <c r="AO1781" t="s">
        <v>2965</v>
      </c>
      <c r="AP1781" t="s">
        <v>4360</v>
      </c>
      <c r="AQ1781" t="s">
        <v>4360</v>
      </c>
      <c r="AR1781" t="s">
        <v>7582</v>
      </c>
      <c r="AS1781" t="s">
        <v>7733</v>
      </c>
    </row>
    <row r="1782" spans="5:45" ht="33">
      <c r="E1782" s="1403" t="str">
        <f t="shared" si="99"/>
        <v>A05ZZ200 Cladding Work - Sandwich Panel</v>
      </c>
      <c r="F1782" s="1403" t="str">
        <f t="shared" si="100"/>
        <v>A05ZZ200-00134 Cladding Work - Sandwich Panel Stainless Steel Sheet Sandwich Panel, Fire Protective Rating: 1-hr   Glass Wool (Fiberglass) for Roof w/ Accessories, Flashing  70mm≤THK&lt;100mm</v>
      </c>
      <c r="G1782" s="1404" t="str" cm="1">
        <f t="array" ref="G1782:H1782">_xlfn.TEXTSPLIT(I1782,"-")</f>
        <v>A05ZZ200</v>
      </c>
      <c r="H1782" s="1404" t="str">
        <v>00134</v>
      </c>
      <c r="I1782" t="s">
        <v>7734</v>
      </c>
      <c r="J1782" t="s">
        <v>4288</v>
      </c>
      <c r="K1782" t="s">
        <v>7559</v>
      </c>
      <c r="L1782" t="s">
        <v>7560</v>
      </c>
      <c r="M1782" t="s">
        <v>4291</v>
      </c>
      <c r="N1782" t="s">
        <v>4292</v>
      </c>
      <c r="O1782" t="s">
        <v>7577</v>
      </c>
      <c r="P1782" t="s">
        <v>7578</v>
      </c>
      <c r="Q1782" t="s">
        <v>7702</v>
      </c>
      <c r="R1782" t="s">
        <v>7703</v>
      </c>
      <c r="S1782" t="s">
        <v>2965</v>
      </c>
      <c r="T1782">
        <v>0</v>
      </c>
      <c r="U1782" t="s">
        <v>2965</v>
      </c>
      <c r="V1782">
        <v>0</v>
      </c>
      <c r="W1782" t="s">
        <v>4318</v>
      </c>
      <c r="X1782" t="s">
        <v>5757</v>
      </c>
      <c r="Y1782" t="s">
        <v>5032</v>
      </c>
      <c r="Z1782" t="s">
        <v>7334</v>
      </c>
      <c r="AA1782" t="s">
        <v>4955</v>
      </c>
      <c r="AB1782" t="s">
        <v>7565</v>
      </c>
      <c r="AC1782" t="s">
        <v>2965</v>
      </c>
      <c r="AD1782">
        <v>0</v>
      </c>
      <c r="AE1782" t="s">
        <v>5192</v>
      </c>
      <c r="AF1782" t="s">
        <v>7584</v>
      </c>
      <c r="AG1782">
        <v>0</v>
      </c>
      <c r="AH1782" t="s">
        <v>2860</v>
      </c>
      <c r="AI1782">
        <v>0</v>
      </c>
      <c r="AJ1782">
        <v>0</v>
      </c>
      <c r="AK1782">
        <v>0</v>
      </c>
      <c r="AL1782">
        <v>0</v>
      </c>
      <c r="AM1782">
        <v>0</v>
      </c>
      <c r="AN1782">
        <v>0</v>
      </c>
      <c r="AO1782" t="s">
        <v>2965</v>
      </c>
      <c r="AP1782" t="s">
        <v>4360</v>
      </c>
      <c r="AQ1782" t="s">
        <v>4360</v>
      </c>
      <c r="AR1782" t="s">
        <v>7582</v>
      </c>
      <c r="AS1782" t="s">
        <v>7734</v>
      </c>
    </row>
    <row r="1783" spans="5:45" ht="33">
      <c r="E1783" s="1403" t="str">
        <f t="shared" si="99"/>
        <v>A05ZZ200 Cladding Work - Sandwich Panel</v>
      </c>
      <c r="F1783" s="1403" t="str">
        <f t="shared" si="100"/>
        <v>A05ZZ200-00135 Cladding Work - Sandwich Panel Stainless Steel Sheet Sandwich Panel, Fire Protective Rating: 1-hr   Glass Wool (Fiberglass) for Roof w/ Accessories, Flashing  100mm≤THK&lt;150mm</v>
      </c>
      <c r="G1783" s="1404" t="str" cm="1">
        <f t="array" ref="G1783:H1783">_xlfn.TEXTSPLIT(I1783,"-")</f>
        <v>A05ZZ200</v>
      </c>
      <c r="H1783" s="1404" t="str">
        <v>00135</v>
      </c>
      <c r="I1783" t="s">
        <v>7735</v>
      </c>
      <c r="J1783" t="s">
        <v>4288</v>
      </c>
      <c r="K1783" t="s">
        <v>7559</v>
      </c>
      <c r="L1783" t="s">
        <v>7560</v>
      </c>
      <c r="M1783" t="s">
        <v>4291</v>
      </c>
      <c r="N1783" t="s">
        <v>4292</v>
      </c>
      <c r="O1783" t="s">
        <v>7577</v>
      </c>
      <c r="P1783" t="s">
        <v>7578</v>
      </c>
      <c r="Q1783" t="s">
        <v>7702</v>
      </c>
      <c r="R1783" t="s">
        <v>7703</v>
      </c>
      <c r="S1783" t="s">
        <v>2965</v>
      </c>
      <c r="T1783">
        <v>0</v>
      </c>
      <c r="U1783" t="s">
        <v>2965</v>
      </c>
      <c r="V1783">
        <v>0</v>
      </c>
      <c r="W1783" t="s">
        <v>4318</v>
      </c>
      <c r="X1783" t="s">
        <v>5757</v>
      </c>
      <c r="Y1783" t="s">
        <v>5032</v>
      </c>
      <c r="Z1783" t="s">
        <v>7334</v>
      </c>
      <c r="AA1783" t="s">
        <v>4955</v>
      </c>
      <c r="AB1783" t="s">
        <v>7565</v>
      </c>
      <c r="AC1783" t="s">
        <v>2965</v>
      </c>
      <c r="AD1783">
        <v>0</v>
      </c>
      <c r="AE1783" t="s">
        <v>4423</v>
      </c>
      <c r="AF1783" t="s">
        <v>7586</v>
      </c>
      <c r="AG1783">
        <v>0</v>
      </c>
      <c r="AH1783" t="s">
        <v>2860</v>
      </c>
      <c r="AI1783">
        <v>0</v>
      </c>
      <c r="AJ1783">
        <v>0</v>
      </c>
      <c r="AK1783">
        <v>0</v>
      </c>
      <c r="AL1783">
        <v>0</v>
      </c>
      <c r="AM1783">
        <v>0</v>
      </c>
      <c r="AN1783">
        <v>0</v>
      </c>
      <c r="AO1783" t="s">
        <v>2965</v>
      </c>
      <c r="AP1783" t="s">
        <v>4360</v>
      </c>
      <c r="AQ1783" t="s">
        <v>4360</v>
      </c>
      <c r="AR1783" t="s">
        <v>7582</v>
      </c>
      <c r="AS1783" t="s">
        <v>7735</v>
      </c>
    </row>
    <row r="1784" spans="5:45" ht="33">
      <c r="E1784" s="1403" t="str">
        <f t="shared" si="99"/>
        <v>A05ZZ200 Cladding Work - Sandwich Panel</v>
      </c>
      <c r="F1784" s="1403" t="str">
        <f t="shared" si="100"/>
        <v>A05ZZ200-00136 Cladding Work - Sandwich Panel Stainless Steel Sheet Sandwich Panel, Fire Protective Rating: 1-hr   Glass Wool (Fiberglass) for Roof w/ Accessories, Flashing  150mm≤THK</v>
      </c>
      <c r="G1784" s="1404" t="str" cm="1">
        <f t="array" ref="G1784:H1784">_xlfn.TEXTSPLIT(I1784,"-")</f>
        <v>A05ZZ200</v>
      </c>
      <c r="H1784" s="1404" t="str">
        <v>00136</v>
      </c>
      <c r="I1784" t="s">
        <v>7736</v>
      </c>
      <c r="J1784" t="s">
        <v>4288</v>
      </c>
      <c r="K1784" t="s">
        <v>7559</v>
      </c>
      <c r="L1784" t="s">
        <v>7560</v>
      </c>
      <c r="M1784" t="s">
        <v>4291</v>
      </c>
      <c r="N1784" t="s">
        <v>4292</v>
      </c>
      <c r="O1784" t="s">
        <v>7577</v>
      </c>
      <c r="P1784" t="s">
        <v>7578</v>
      </c>
      <c r="Q1784" t="s">
        <v>7702</v>
      </c>
      <c r="R1784" t="s">
        <v>7703</v>
      </c>
      <c r="S1784" t="s">
        <v>2965</v>
      </c>
      <c r="T1784">
        <v>0</v>
      </c>
      <c r="U1784" t="s">
        <v>2965</v>
      </c>
      <c r="V1784">
        <v>0</v>
      </c>
      <c r="W1784" t="s">
        <v>4318</v>
      </c>
      <c r="X1784" t="s">
        <v>5757</v>
      </c>
      <c r="Y1784" t="s">
        <v>5032</v>
      </c>
      <c r="Z1784" t="s">
        <v>7334</v>
      </c>
      <c r="AA1784" t="s">
        <v>4955</v>
      </c>
      <c r="AB1784" t="s">
        <v>7565</v>
      </c>
      <c r="AC1784" t="s">
        <v>2965</v>
      </c>
      <c r="AD1784">
        <v>0</v>
      </c>
      <c r="AE1784" t="s">
        <v>5208</v>
      </c>
      <c r="AF1784" t="s">
        <v>7588</v>
      </c>
      <c r="AG1784">
        <v>0</v>
      </c>
      <c r="AH1784" t="s">
        <v>2860</v>
      </c>
      <c r="AI1784">
        <v>0</v>
      </c>
      <c r="AJ1784">
        <v>0</v>
      </c>
      <c r="AK1784">
        <v>0</v>
      </c>
      <c r="AL1784">
        <v>0</v>
      </c>
      <c r="AM1784">
        <v>0</v>
      </c>
      <c r="AN1784">
        <v>0</v>
      </c>
      <c r="AO1784" t="s">
        <v>2965</v>
      </c>
      <c r="AP1784" t="s">
        <v>4360</v>
      </c>
      <c r="AQ1784" t="s">
        <v>4360</v>
      </c>
      <c r="AR1784" t="s">
        <v>7582</v>
      </c>
      <c r="AS1784" t="s">
        <v>7736</v>
      </c>
    </row>
    <row r="1785" spans="5:45" ht="33">
      <c r="E1785" s="1403" t="str">
        <f t="shared" si="99"/>
        <v>A05ZZ200 Cladding Work - Sandwich Panel</v>
      </c>
      <c r="F1785" s="1403" t="str">
        <f t="shared" si="100"/>
        <v>A05ZZ200-00137 Cladding Work - Sandwich Panel Stainless Steel Sheet Sandwich Panel, Fire Protective Rating: 2-hrs   Glass Wool (Fiberglass) for Wall w/ Accessories, Flashing  50mm≤THK&lt;70mm</v>
      </c>
      <c r="G1785" s="1404" t="str" cm="1">
        <f t="array" ref="G1785:H1785">_xlfn.TEXTSPLIT(I1785,"-")</f>
        <v>A05ZZ200</v>
      </c>
      <c r="H1785" s="1404" t="str">
        <v>00137</v>
      </c>
      <c r="I1785" t="s">
        <v>7737</v>
      </c>
      <c r="J1785" t="s">
        <v>4288</v>
      </c>
      <c r="K1785" t="s">
        <v>7559</v>
      </c>
      <c r="L1785" t="s">
        <v>7560</v>
      </c>
      <c r="M1785" t="s">
        <v>4291</v>
      </c>
      <c r="N1785" t="s">
        <v>4292</v>
      </c>
      <c r="O1785" t="s">
        <v>7577</v>
      </c>
      <c r="P1785" t="s">
        <v>7578</v>
      </c>
      <c r="Q1785" t="s">
        <v>7712</v>
      </c>
      <c r="R1785" t="s">
        <v>7713</v>
      </c>
      <c r="S1785" t="s">
        <v>2965</v>
      </c>
      <c r="T1785">
        <v>0</v>
      </c>
      <c r="U1785" t="s">
        <v>2965</v>
      </c>
      <c r="V1785">
        <v>0</v>
      </c>
      <c r="W1785" t="s">
        <v>4318</v>
      </c>
      <c r="X1785" t="s">
        <v>5757</v>
      </c>
      <c r="Y1785" t="s">
        <v>4302</v>
      </c>
      <c r="Z1785" t="s">
        <v>6840</v>
      </c>
      <c r="AA1785" t="s">
        <v>4955</v>
      </c>
      <c r="AB1785" t="s">
        <v>7565</v>
      </c>
      <c r="AC1785" t="s">
        <v>2965</v>
      </c>
      <c r="AD1785">
        <v>0</v>
      </c>
      <c r="AE1785" t="s">
        <v>5179</v>
      </c>
      <c r="AF1785" t="s">
        <v>7581</v>
      </c>
      <c r="AG1785">
        <v>0</v>
      </c>
      <c r="AH1785" t="s">
        <v>2860</v>
      </c>
      <c r="AI1785">
        <v>0</v>
      </c>
      <c r="AJ1785">
        <v>0</v>
      </c>
      <c r="AK1785">
        <v>0</v>
      </c>
      <c r="AL1785">
        <v>0</v>
      </c>
      <c r="AM1785">
        <v>0</v>
      </c>
      <c r="AN1785">
        <v>0</v>
      </c>
      <c r="AO1785" t="s">
        <v>2965</v>
      </c>
      <c r="AP1785" t="s">
        <v>4360</v>
      </c>
      <c r="AQ1785" t="s">
        <v>4360</v>
      </c>
      <c r="AR1785" t="s">
        <v>7582</v>
      </c>
      <c r="AS1785" t="s">
        <v>7737</v>
      </c>
    </row>
    <row r="1786" spans="5:45" ht="33">
      <c r="E1786" s="1403" t="str">
        <f t="shared" si="99"/>
        <v>A05ZZ200 Cladding Work - Sandwich Panel</v>
      </c>
      <c r="F1786" s="1403" t="str">
        <f t="shared" si="100"/>
        <v>A05ZZ200-00138 Cladding Work - Sandwich Panel Stainless Steel Sheet Sandwich Panel, Fire Protective Rating: 2-hrs   Glass Wool (Fiberglass) for Wall w/ Accessories, Flashing  70mm≤THK&lt;100mm</v>
      </c>
      <c r="G1786" s="1404" t="str" cm="1">
        <f t="array" ref="G1786:H1786">_xlfn.TEXTSPLIT(I1786,"-")</f>
        <v>A05ZZ200</v>
      </c>
      <c r="H1786" s="1404" t="str">
        <v>00138</v>
      </c>
      <c r="I1786" t="s">
        <v>7738</v>
      </c>
      <c r="J1786" t="s">
        <v>4288</v>
      </c>
      <c r="K1786" t="s">
        <v>7559</v>
      </c>
      <c r="L1786" t="s">
        <v>7560</v>
      </c>
      <c r="M1786" t="s">
        <v>4291</v>
      </c>
      <c r="N1786" t="s">
        <v>4292</v>
      </c>
      <c r="O1786" t="s">
        <v>7577</v>
      </c>
      <c r="P1786" t="s">
        <v>7578</v>
      </c>
      <c r="Q1786" t="s">
        <v>7712</v>
      </c>
      <c r="R1786" t="s">
        <v>7713</v>
      </c>
      <c r="S1786" t="s">
        <v>2965</v>
      </c>
      <c r="T1786">
        <v>0</v>
      </c>
      <c r="U1786" t="s">
        <v>2965</v>
      </c>
      <c r="V1786">
        <v>0</v>
      </c>
      <c r="W1786" t="s">
        <v>4318</v>
      </c>
      <c r="X1786" t="s">
        <v>5757</v>
      </c>
      <c r="Y1786" t="s">
        <v>4302</v>
      </c>
      <c r="Z1786" t="s">
        <v>6840</v>
      </c>
      <c r="AA1786" t="s">
        <v>4955</v>
      </c>
      <c r="AB1786" t="s">
        <v>7565</v>
      </c>
      <c r="AC1786" t="s">
        <v>2965</v>
      </c>
      <c r="AD1786">
        <v>0</v>
      </c>
      <c r="AE1786" t="s">
        <v>5192</v>
      </c>
      <c r="AF1786" t="s">
        <v>7584</v>
      </c>
      <c r="AG1786">
        <v>0</v>
      </c>
      <c r="AH1786" t="s">
        <v>2860</v>
      </c>
      <c r="AI1786">
        <v>0</v>
      </c>
      <c r="AJ1786">
        <v>0</v>
      </c>
      <c r="AK1786">
        <v>0</v>
      </c>
      <c r="AL1786">
        <v>0</v>
      </c>
      <c r="AM1786">
        <v>0</v>
      </c>
      <c r="AN1786">
        <v>0</v>
      </c>
      <c r="AO1786" t="s">
        <v>2965</v>
      </c>
      <c r="AP1786" t="s">
        <v>4360</v>
      </c>
      <c r="AQ1786" t="s">
        <v>4360</v>
      </c>
      <c r="AR1786" t="s">
        <v>7582</v>
      </c>
      <c r="AS1786" t="s">
        <v>7738</v>
      </c>
    </row>
    <row r="1787" spans="5:45" ht="33">
      <c r="E1787" s="1403" t="str">
        <f t="shared" si="99"/>
        <v>A05ZZ200 Cladding Work - Sandwich Panel</v>
      </c>
      <c r="F1787" s="1403" t="str">
        <f t="shared" si="100"/>
        <v>A05ZZ200-00139 Cladding Work - Sandwich Panel Stainless Steel Sheet Sandwich Panel, Fire Protective Rating: 2-hrs   Glass Wool (Fiberglass) for Wall w/ Accessories, Flashing  100mm≤THK&lt;150mm</v>
      </c>
      <c r="G1787" s="1404" t="str" cm="1">
        <f t="array" ref="G1787:H1787">_xlfn.TEXTSPLIT(I1787,"-")</f>
        <v>A05ZZ200</v>
      </c>
      <c r="H1787" s="1404" t="str">
        <v>00139</v>
      </c>
      <c r="I1787" t="s">
        <v>7739</v>
      </c>
      <c r="J1787" t="s">
        <v>4288</v>
      </c>
      <c r="K1787" t="s">
        <v>7559</v>
      </c>
      <c r="L1787" t="s">
        <v>7560</v>
      </c>
      <c r="M1787" t="s">
        <v>4291</v>
      </c>
      <c r="N1787" t="s">
        <v>4292</v>
      </c>
      <c r="O1787" t="s">
        <v>7577</v>
      </c>
      <c r="P1787" t="s">
        <v>7578</v>
      </c>
      <c r="Q1787" t="s">
        <v>7712</v>
      </c>
      <c r="R1787" t="s">
        <v>7713</v>
      </c>
      <c r="S1787" t="s">
        <v>2965</v>
      </c>
      <c r="T1787">
        <v>0</v>
      </c>
      <c r="U1787" t="s">
        <v>2965</v>
      </c>
      <c r="V1787">
        <v>0</v>
      </c>
      <c r="W1787" t="s">
        <v>4318</v>
      </c>
      <c r="X1787" t="s">
        <v>5757</v>
      </c>
      <c r="Y1787" t="s">
        <v>4302</v>
      </c>
      <c r="Z1787" t="s">
        <v>6840</v>
      </c>
      <c r="AA1787" t="s">
        <v>4955</v>
      </c>
      <c r="AB1787" t="s">
        <v>7565</v>
      </c>
      <c r="AC1787" t="s">
        <v>2965</v>
      </c>
      <c r="AD1787">
        <v>0</v>
      </c>
      <c r="AE1787" t="s">
        <v>4423</v>
      </c>
      <c r="AF1787" t="s">
        <v>7586</v>
      </c>
      <c r="AG1787">
        <v>0</v>
      </c>
      <c r="AH1787" t="s">
        <v>2860</v>
      </c>
      <c r="AI1787">
        <v>0</v>
      </c>
      <c r="AJ1787">
        <v>0</v>
      </c>
      <c r="AK1787">
        <v>0</v>
      </c>
      <c r="AL1787">
        <v>0</v>
      </c>
      <c r="AM1787">
        <v>0</v>
      </c>
      <c r="AN1787">
        <v>0</v>
      </c>
      <c r="AO1787" t="s">
        <v>2965</v>
      </c>
      <c r="AP1787" t="s">
        <v>4360</v>
      </c>
      <c r="AQ1787" t="s">
        <v>4360</v>
      </c>
      <c r="AR1787" t="s">
        <v>7582</v>
      </c>
      <c r="AS1787" t="s">
        <v>7739</v>
      </c>
    </row>
    <row r="1788" spans="5:45" ht="33">
      <c r="E1788" s="1403" t="str">
        <f t="shared" si="99"/>
        <v>A05ZZ200 Cladding Work - Sandwich Panel</v>
      </c>
      <c r="F1788" s="1403" t="str">
        <f t="shared" si="100"/>
        <v>A05ZZ200-00140 Cladding Work - Sandwich Panel Stainless Steel Sheet Sandwich Panel, Fire Protective Rating: 2-hrs   Glass Wool (Fiberglass) for Wall w/ Accessories, Flashing  150mm≤THK</v>
      </c>
      <c r="G1788" s="1404" t="str" cm="1">
        <f t="array" ref="G1788:H1788">_xlfn.TEXTSPLIT(I1788,"-")</f>
        <v>A05ZZ200</v>
      </c>
      <c r="H1788" s="1404" t="str">
        <v>00140</v>
      </c>
      <c r="I1788" t="s">
        <v>7740</v>
      </c>
      <c r="J1788" t="s">
        <v>4288</v>
      </c>
      <c r="K1788" t="s">
        <v>7559</v>
      </c>
      <c r="L1788" t="s">
        <v>7560</v>
      </c>
      <c r="M1788" t="s">
        <v>4291</v>
      </c>
      <c r="N1788" t="s">
        <v>4292</v>
      </c>
      <c r="O1788" t="s">
        <v>7577</v>
      </c>
      <c r="P1788" t="s">
        <v>7578</v>
      </c>
      <c r="Q1788" t="s">
        <v>7712</v>
      </c>
      <c r="R1788" t="s">
        <v>7713</v>
      </c>
      <c r="S1788" t="s">
        <v>2965</v>
      </c>
      <c r="T1788">
        <v>0</v>
      </c>
      <c r="U1788" t="s">
        <v>2965</v>
      </c>
      <c r="V1788">
        <v>0</v>
      </c>
      <c r="W1788" t="s">
        <v>4318</v>
      </c>
      <c r="X1788" t="s">
        <v>5757</v>
      </c>
      <c r="Y1788" t="s">
        <v>4302</v>
      </c>
      <c r="Z1788" t="s">
        <v>6840</v>
      </c>
      <c r="AA1788" t="s">
        <v>4955</v>
      </c>
      <c r="AB1788" t="s">
        <v>7565</v>
      </c>
      <c r="AC1788" t="s">
        <v>2965</v>
      </c>
      <c r="AD1788">
        <v>0</v>
      </c>
      <c r="AE1788" t="s">
        <v>5208</v>
      </c>
      <c r="AF1788" t="s">
        <v>7588</v>
      </c>
      <c r="AG1788">
        <v>0</v>
      </c>
      <c r="AH1788" t="s">
        <v>2860</v>
      </c>
      <c r="AI1788">
        <v>0</v>
      </c>
      <c r="AJ1788">
        <v>0</v>
      </c>
      <c r="AK1788">
        <v>0</v>
      </c>
      <c r="AL1788">
        <v>0</v>
      </c>
      <c r="AM1788">
        <v>0</v>
      </c>
      <c r="AN1788">
        <v>0</v>
      </c>
      <c r="AO1788" t="s">
        <v>2965</v>
      </c>
      <c r="AP1788" t="s">
        <v>4360</v>
      </c>
      <c r="AQ1788" t="s">
        <v>4360</v>
      </c>
      <c r="AR1788" t="s">
        <v>7582</v>
      </c>
      <c r="AS1788" t="s">
        <v>7740</v>
      </c>
    </row>
    <row r="1789" spans="5:45" ht="33">
      <c r="E1789" s="1403" t="str">
        <f t="shared" si="99"/>
        <v>A05ZZ200 Cladding Work - Sandwich Panel</v>
      </c>
      <c r="F1789" s="1403" t="str">
        <f t="shared" si="100"/>
        <v>A05ZZ200-00141 Cladding Work - Sandwich Panel Stainless Steel Sheet Sandwich Panel, Fire Protective Rating: 2-hrs   Glass Wool (Fiberglass) for Roof w/ Accessories, Flashing  50mm≤THK&lt;70mm</v>
      </c>
      <c r="G1789" s="1404" t="str" cm="1">
        <f t="array" ref="G1789:H1789">_xlfn.TEXTSPLIT(I1789,"-")</f>
        <v>A05ZZ200</v>
      </c>
      <c r="H1789" s="1404" t="str">
        <v>00141</v>
      </c>
      <c r="I1789" t="s">
        <v>7741</v>
      </c>
      <c r="J1789" t="s">
        <v>4288</v>
      </c>
      <c r="K1789" t="s">
        <v>7559</v>
      </c>
      <c r="L1789" t="s">
        <v>7560</v>
      </c>
      <c r="M1789" t="s">
        <v>4291</v>
      </c>
      <c r="N1789" t="s">
        <v>4292</v>
      </c>
      <c r="O1789" t="s">
        <v>7577</v>
      </c>
      <c r="P1789" t="s">
        <v>7578</v>
      </c>
      <c r="Q1789" t="s">
        <v>7712</v>
      </c>
      <c r="R1789" t="s">
        <v>7713</v>
      </c>
      <c r="S1789" t="s">
        <v>2965</v>
      </c>
      <c r="T1789">
        <v>0</v>
      </c>
      <c r="U1789" t="s">
        <v>2965</v>
      </c>
      <c r="V1789">
        <v>0</v>
      </c>
      <c r="W1789" t="s">
        <v>4318</v>
      </c>
      <c r="X1789" t="s">
        <v>5757</v>
      </c>
      <c r="Y1789" t="s">
        <v>5032</v>
      </c>
      <c r="Z1789" t="s">
        <v>7334</v>
      </c>
      <c r="AA1789" t="s">
        <v>4955</v>
      </c>
      <c r="AB1789" t="s">
        <v>7565</v>
      </c>
      <c r="AC1789" t="s">
        <v>2965</v>
      </c>
      <c r="AD1789">
        <v>0</v>
      </c>
      <c r="AE1789" t="s">
        <v>5179</v>
      </c>
      <c r="AF1789" t="s">
        <v>7581</v>
      </c>
      <c r="AG1789">
        <v>0</v>
      </c>
      <c r="AH1789" t="s">
        <v>2860</v>
      </c>
      <c r="AI1789">
        <v>0</v>
      </c>
      <c r="AJ1789">
        <v>0</v>
      </c>
      <c r="AK1789">
        <v>0</v>
      </c>
      <c r="AL1789">
        <v>0</v>
      </c>
      <c r="AM1789">
        <v>0</v>
      </c>
      <c r="AN1789">
        <v>0</v>
      </c>
      <c r="AO1789" t="s">
        <v>2965</v>
      </c>
      <c r="AP1789" t="s">
        <v>4360</v>
      </c>
      <c r="AQ1789" t="s">
        <v>4360</v>
      </c>
      <c r="AR1789" t="s">
        <v>7582</v>
      </c>
      <c r="AS1789" t="s">
        <v>7741</v>
      </c>
    </row>
    <row r="1790" spans="5:45" ht="33">
      <c r="E1790" s="1403" t="str">
        <f t="shared" si="99"/>
        <v>A05ZZ200 Cladding Work - Sandwich Panel</v>
      </c>
      <c r="F1790" s="1403" t="str">
        <f t="shared" si="100"/>
        <v>A05ZZ200-00142 Cladding Work - Sandwich Panel Stainless Steel Sheet Sandwich Panel, Fire Protective Rating: 2-hrs   Glass Wool (Fiberglass) for Roof w/ Accessories, Flashing  70mm≤THK&lt;100mm</v>
      </c>
      <c r="G1790" s="1404" t="str" cm="1">
        <f t="array" ref="G1790:H1790">_xlfn.TEXTSPLIT(I1790,"-")</f>
        <v>A05ZZ200</v>
      </c>
      <c r="H1790" s="1404" t="str">
        <v>00142</v>
      </c>
      <c r="I1790" t="s">
        <v>7742</v>
      </c>
      <c r="J1790" t="s">
        <v>4288</v>
      </c>
      <c r="K1790" t="s">
        <v>7559</v>
      </c>
      <c r="L1790" t="s">
        <v>7560</v>
      </c>
      <c r="M1790" t="s">
        <v>4291</v>
      </c>
      <c r="N1790" t="s">
        <v>4292</v>
      </c>
      <c r="O1790" t="s">
        <v>7577</v>
      </c>
      <c r="P1790" t="s">
        <v>7578</v>
      </c>
      <c r="Q1790" t="s">
        <v>7712</v>
      </c>
      <c r="R1790" t="s">
        <v>7713</v>
      </c>
      <c r="S1790" t="s">
        <v>2965</v>
      </c>
      <c r="T1790">
        <v>0</v>
      </c>
      <c r="U1790" t="s">
        <v>2965</v>
      </c>
      <c r="V1790">
        <v>0</v>
      </c>
      <c r="W1790" t="s">
        <v>4318</v>
      </c>
      <c r="X1790" t="s">
        <v>5757</v>
      </c>
      <c r="Y1790" t="s">
        <v>5032</v>
      </c>
      <c r="Z1790" t="s">
        <v>7334</v>
      </c>
      <c r="AA1790" t="s">
        <v>4955</v>
      </c>
      <c r="AB1790" t="s">
        <v>7565</v>
      </c>
      <c r="AC1790" t="s">
        <v>2965</v>
      </c>
      <c r="AD1790">
        <v>0</v>
      </c>
      <c r="AE1790" t="s">
        <v>5192</v>
      </c>
      <c r="AF1790" t="s">
        <v>7584</v>
      </c>
      <c r="AG1790">
        <v>0</v>
      </c>
      <c r="AH1790" t="s">
        <v>2860</v>
      </c>
      <c r="AI1790">
        <v>0</v>
      </c>
      <c r="AJ1790">
        <v>0</v>
      </c>
      <c r="AK1790">
        <v>0</v>
      </c>
      <c r="AL1790">
        <v>0</v>
      </c>
      <c r="AM1790">
        <v>0</v>
      </c>
      <c r="AN1790">
        <v>0</v>
      </c>
      <c r="AO1790" t="s">
        <v>2965</v>
      </c>
      <c r="AP1790" t="s">
        <v>4360</v>
      </c>
      <c r="AQ1790" t="s">
        <v>4360</v>
      </c>
      <c r="AR1790" t="s">
        <v>7582</v>
      </c>
      <c r="AS1790" t="s">
        <v>7742</v>
      </c>
    </row>
    <row r="1791" spans="5:45" ht="33">
      <c r="E1791" s="1403" t="str">
        <f t="shared" si="99"/>
        <v>A05ZZ200 Cladding Work - Sandwich Panel</v>
      </c>
      <c r="F1791" s="1403" t="str">
        <f t="shared" si="100"/>
        <v>A05ZZ200-00143 Cladding Work - Sandwich Panel Stainless Steel Sheet Sandwich Panel, Fire Protective Rating: 2-hrs   Glass Wool (Fiberglass) for Roof w/ Accessories, Flashing  100mm≤THK&lt;150mm</v>
      </c>
      <c r="G1791" s="1404" t="str" cm="1">
        <f t="array" ref="G1791:H1791">_xlfn.TEXTSPLIT(I1791,"-")</f>
        <v>A05ZZ200</v>
      </c>
      <c r="H1791" s="1404" t="str">
        <v>00143</v>
      </c>
      <c r="I1791" t="s">
        <v>7743</v>
      </c>
      <c r="J1791" t="s">
        <v>4288</v>
      </c>
      <c r="K1791" t="s">
        <v>7559</v>
      </c>
      <c r="L1791" t="s">
        <v>7560</v>
      </c>
      <c r="M1791" t="s">
        <v>4291</v>
      </c>
      <c r="N1791" t="s">
        <v>4292</v>
      </c>
      <c r="O1791" t="s">
        <v>7577</v>
      </c>
      <c r="P1791" t="s">
        <v>7578</v>
      </c>
      <c r="Q1791" t="s">
        <v>7712</v>
      </c>
      <c r="R1791" t="s">
        <v>7713</v>
      </c>
      <c r="S1791" t="s">
        <v>2965</v>
      </c>
      <c r="T1791">
        <v>0</v>
      </c>
      <c r="U1791" t="s">
        <v>2965</v>
      </c>
      <c r="V1791">
        <v>0</v>
      </c>
      <c r="W1791" t="s">
        <v>4318</v>
      </c>
      <c r="X1791" t="s">
        <v>5757</v>
      </c>
      <c r="Y1791" t="s">
        <v>5032</v>
      </c>
      <c r="Z1791" t="s">
        <v>7334</v>
      </c>
      <c r="AA1791" t="s">
        <v>4955</v>
      </c>
      <c r="AB1791" t="s">
        <v>7565</v>
      </c>
      <c r="AC1791" t="s">
        <v>2965</v>
      </c>
      <c r="AD1791">
        <v>0</v>
      </c>
      <c r="AE1791" t="s">
        <v>4423</v>
      </c>
      <c r="AF1791" t="s">
        <v>7586</v>
      </c>
      <c r="AG1791">
        <v>0</v>
      </c>
      <c r="AH1791" t="s">
        <v>2860</v>
      </c>
      <c r="AI1791">
        <v>0</v>
      </c>
      <c r="AJ1791">
        <v>0</v>
      </c>
      <c r="AK1791">
        <v>0</v>
      </c>
      <c r="AL1791">
        <v>0</v>
      </c>
      <c r="AM1791">
        <v>0</v>
      </c>
      <c r="AN1791">
        <v>0</v>
      </c>
      <c r="AO1791" t="s">
        <v>2965</v>
      </c>
      <c r="AP1791" t="s">
        <v>4360</v>
      </c>
      <c r="AQ1791" t="s">
        <v>4360</v>
      </c>
      <c r="AR1791" t="s">
        <v>7582</v>
      </c>
      <c r="AS1791" t="s">
        <v>7743</v>
      </c>
    </row>
    <row r="1792" spans="5:45" ht="33">
      <c r="E1792" s="1403" t="str">
        <f t="shared" si="99"/>
        <v>A05ZZ200 Cladding Work - Sandwich Panel</v>
      </c>
      <c r="F1792" s="1403" t="str">
        <f t="shared" si="100"/>
        <v>A05ZZ200-00144 Cladding Work - Sandwich Panel Stainless Steel Sheet Sandwich Panel, Fire Protective Rating: 2-hrs   Glass Wool (Fiberglass) for Roof w/ Accessories, Flashing  150mm≤THK</v>
      </c>
      <c r="G1792" s="1404" t="str" cm="1">
        <f t="array" ref="G1792:H1792">_xlfn.TEXTSPLIT(I1792,"-")</f>
        <v>A05ZZ200</v>
      </c>
      <c r="H1792" s="1404" t="str">
        <v>00144</v>
      </c>
      <c r="I1792" t="s">
        <v>7744</v>
      </c>
      <c r="J1792" t="s">
        <v>4288</v>
      </c>
      <c r="K1792" t="s">
        <v>7559</v>
      </c>
      <c r="L1792" t="s">
        <v>7560</v>
      </c>
      <c r="M1792" t="s">
        <v>4291</v>
      </c>
      <c r="N1792" t="s">
        <v>4292</v>
      </c>
      <c r="O1792" t="s">
        <v>7577</v>
      </c>
      <c r="P1792" t="s">
        <v>7578</v>
      </c>
      <c r="Q1792" t="s">
        <v>7712</v>
      </c>
      <c r="R1792" t="s">
        <v>7713</v>
      </c>
      <c r="S1792" t="s">
        <v>2965</v>
      </c>
      <c r="T1792">
        <v>0</v>
      </c>
      <c r="U1792" t="s">
        <v>2965</v>
      </c>
      <c r="V1792">
        <v>0</v>
      </c>
      <c r="W1792" t="s">
        <v>4318</v>
      </c>
      <c r="X1792" t="s">
        <v>5757</v>
      </c>
      <c r="Y1792" t="s">
        <v>5032</v>
      </c>
      <c r="Z1792" t="s">
        <v>7334</v>
      </c>
      <c r="AA1792" t="s">
        <v>4955</v>
      </c>
      <c r="AB1792" t="s">
        <v>7565</v>
      </c>
      <c r="AC1792" t="s">
        <v>2965</v>
      </c>
      <c r="AD1792">
        <v>0</v>
      </c>
      <c r="AE1792" t="s">
        <v>5208</v>
      </c>
      <c r="AF1792" t="s">
        <v>7588</v>
      </c>
      <c r="AG1792">
        <v>0</v>
      </c>
      <c r="AH1792" t="s">
        <v>2860</v>
      </c>
      <c r="AI1792">
        <v>0</v>
      </c>
      <c r="AJ1792">
        <v>0</v>
      </c>
      <c r="AK1792">
        <v>0</v>
      </c>
      <c r="AL1792">
        <v>0</v>
      </c>
      <c r="AM1792">
        <v>0</v>
      </c>
      <c r="AN1792">
        <v>0</v>
      </c>
      <c r="AO1792" t="s">
        <v>2965</v>
      </c>
      <c r="AP1792" t="s">
        <v>4360</v>
      </c>
      <c r="AQ1792" t="s">
        <v>4360</v>
      </c>
      <c r="AR1792" t="s">
        <v>7582</v>
      </c>
      <c r="AS1792" t="s">
        <v>7744</v>
      </c>
    </row>
    <row r="1793" spans="5:45" ht="33">
      <c r="E1793" s="1403" t="str">
        <f t="shared" si="99"/>
        <v>A05ZZ201 Cladding Work - FRP Translucent Panel w/ Accessories</v>
      </c>
      <c r="F1793" s="1403" t="str">
        <f t="shared" si="100"/>
        <v xml:space="preserve">A05ZZ201-00001 Cladding Work - FRP Translucent Panel w/ Accessories     for Wall w/ Accessories  </v>
      </c>
      <c r="G1793" s="1404" t="str" cm="1">
        <f t="array" ref="G1793:H1793">_xlfn.TEXTSPLIT(I1793,"-")</f>
        <v>A05ZZ201</v>
      </c>
      <c r="H1793" s="1404" t="str">
        <v>00001</v>
      </c>
      <c r="I1793" t="s">
        <v>7745</v>
      </c>
      <c r="J1793" t="s">
        <v>4288</v>
      </c>
      <c r="K1793" t="s">
        <v>7559</v>
      </c>
      <c r="L1793" t="s">
        <v>7560</v>
      </c>
      <c r="M1793" t="s">
        <v>4291</v>
      </c>
      <c r="N1793" t="s">
        <v>4292</v>
      </c>
      <c r="O1793" t="s">
        <v>7746</v>
      </c>
      <c r="P1793" t="s">
        <v>7747</v>
      </c>
      <c r="Q1793" t="s">
        <v>2965</v>
      </c>
      <c r="R1793">
        <v>0</v>
      </c>
      <c r="S1793" t="s">
        <v>2965</v>
      </c>
      <c r="T1793">
        <v>0</v>
      </c>
      <c r="U1793" t="s">
        <v>2965</v>
      </c>
      <c r="V1793">
        <v>0</v>
      </c>
      <c r="W1793" t="s">
        <v>2965</v>
      </c>
      <c r="X1793">
        <v>0</v>
      </c>
      <c r="Y1793" t="s">
        <v>4302</v>
      </c>
      <c r="Z1793" t="s">
        <v>6840</v>
      </c>
      <c r="AA1793" t="s">
        <v>5179</v>
      </c>
      <c r="AB1793" t="s">
        <v>6067</v>
      </c>
      <c r="AC1793" t="s">
        <v>2965</v>
      </c>
      <c r="AD1793">
        <v>0</v>
      </c>
      <c r="AE1793" t="s">
        <v>2965</v>
      </c>
      <c r="AF1793" t="s">
        <v>2965</v>
      </c>
      <c r="AG1793">
        <v>0</v>
      </c>
      <c r="AH1793" t="s">
        <v>2965</v>
      </c>
      <c r="AI1793">
        <v>0</v>
      </c>
      <c r="AJ1793">
        <v>0</v>
      </c>
      <c r="AK1793">
        <v>0</v>
      </c>
      <c r="AL1793">
        <v>0</v>
      </c>
      <c r="AM1793">
        <v>0</v>
      </c>
      <c r="AN1793">
        <v>0</v>
      </c>
      <c r="AO1793" t="s">
        <v>2965</v>
      </c>
      <c r="AP1793" t="s">
        <v>4360</v>
      </c>
      <c r="AQ1793" t="s">
        <v>4360</v>
      </c>
      <c r="AR1793" t="s">
        <v>7748</v>
      </c>
      <c r="AS1793" t="s">
        <v>7745</v>
      </c>
    </row>
    <row r="1794" spans="5:45" ht="33">
      <c r="E1794" s="1403" t="str">
        <f t="shared" si="99"/>
        <v>A05ZZ201 Cladding Work - FRP Translucent Panel w/ Accessories</v>
      </c>
      <c r="F1794" s="1403" t="str">
        <f t="shared" si="100"/>
        <v xml:space="preserve">A05ZZ201-00002 Cladding Work - FRP Translucent Panel w/ Accessories     for Roof w/ Accessories  </v>
      </c>
      <c r="G1794" s="1404" t="str" cm="1">
        <f t="array" ref="G1794:H1794">_xlfn.TEXTSPLIT(I1794,"-")</f>
        <v>A05ZZ201</v>
      </c>
      <c r="H1794" s="1404" t="str">
        <v>00002</v>
      </c>
      <c r="I1794" t="s">
        <v>7749</v>
      </c>
      <c r="J1794" t="s">
        <v>4288</v>
      </c>
      <c r="K1794" t="s">
        <v>7559</v>
      </c>
      <c r="L1794" t="s">
        <v>7560</v>
      </c>
      <c r="M1794" t="s">
        <v>4291</v>
      </c>
      <c r="N1794" t="s">
        <v>4292</v>
      </c>
      <c r="O1794" t="s">
        <v>7746</v>
      </c>
      <c r="P1794" t="s">
        <v>7747</v>
      </c>
      <c r="Q1794" t="s">
        <v>2965</v>
      </c>
      <c r="R1794">
        <v>0</v>
      </c>
      <c r="S1794" t="s">
        <v>2965</v>
      </c>
      <c r="T1794">
        <v>0</v>
      </c>
      <c r="U1794" t="s">
        <v>2965</v>
      </c>
      <c r="V1794">
        <v>0</v>
      </c>
      <c r="W1794" t="s">
        <v>2965</v>
      </c>
      <c r="X1794">
        <v>0</v>
      </c>
      <c r="Y1794" t="s">
        <v>5032</v>
      </c>
      <c r="Z1794" t="s">
        <v>7334</v>
      </c>
      <c r="AA1794" t="s">
        <v>5179</v>
      </c>
      <c r="AB1794" t="s">
        <v>6067</v>
      </c>
      <c r="AC1794" t="s">
        <v>2965</v>
      </c>
      <c r="AD1794">
        <v>0</v>
      </c>
      <c r="AE1794" t="s">
        <v>2965</v>
      </c>
      <c r="AF1794" t="s">
        <v>2965</v>
      </c>
      <c r="AG1794">
        <v>0</v>
      </c>
      <c r="AH1794" t="s">
        <v>2965</v>
      </c>
      <c r="AI1794">
        <v>0</v>
      </c>
      <c r="AJ1794">
        <v>0</v>
      </c>
      <c r="AK1794">
        <v>0</v>
      </c>
      <c r="AL1794">
        <v>0</v>
      </c>
      <c r="AM1794">
        <v>0</v>
      </c>
      <c r="AN1794">
        <v>0</v>
      </c>
      <c r="AO1794" t="s">
        <v>2965</v>
      </c>
      <c r="AP1794" t="s">
        <v>4360</v>
      </c>
      <c r="AQ1794" t="s">
        <v>4360</v>
      </c>
      <c r="AR1794" t="s">
        <v>7748</v>
      </c>
      <c r="AS1794" t="s">
        <v>7749</v>
      </c>
    </row>
    <row r="1795" spans="5:45">
      <c r="E1795" s="1403" t="str">
        <f t="shared" si="99"/>
        <v>A05ZZ202 Cladding Work - Glass Panel</v>
      </c>
      <c r="F1795" s="1403" t="str">
        <f t="shared" si="100"/>
        <v xml:space="preserve">A05ZZ202-00001 Cladding Work - Glass Panel Straight Type     w/ Frame, Accessories  </v>
      </c>
      <c r="G1795" s="1404" t="str" cm="1">
        <f t="array" ref="G1795:H1795">_xlfn.TEXTSPLIT(I1795,"-")</f>
        <v>A05ZZ202</v>
      </c>
      <c r="H1795" s="1404" t="str">
        <v>00001</v>
      </c>
      <c r="I1795" t="s">
        <v>7750</v>
      </c>
      <c r="J1795" t="s">
        <v>4288</v>
      </c>
      <c r="K1795" t="s">
        <v>7559</v>
      </c>
      <c r="L1795" t="s">
        <v>7560</v>
      </c>
      <c r="M1795" t="s">
        <v>4291</v>
      </c>
      <c r="N1795" t="s">
        <v>4292</v>
      </c>
      <c r="O1795" t="s">
        <v>7751</v>
      </c>
      <c r="P1795" t="s">
        <v>7752</v>
      </c>
      <c r="Q1795" t="s">
        <v>7753</v>
      </c>
      <c r="R1795" t="s">
        <v>7754</v>
      </c>
      <c r="S1795" t="s">
        <v>2965</v>
      </c>
      <c r="T1795">
        <v>0</v>
      </c>
      <c r="U1795" t="s">
        <v>2965</v>
      </c>
      <c r="V1795">
        <v>0</v>
      </c>
      <c r="W1795" t="s">
        <v>2965</v>
      </c>
      <c r="X1795">
        <v>0</v>
      </c>
      <c r="Y1795" t="s">
        <v>2965</v>
      </c>
      <c r="Z1795">
        <v>0</v>
      </c>
      <c r="AA1795" t="s">
        <v>4958</v>
      </c>
      <c r="AB1795" t="s">
        <v>7755</v>
      </c>
      <c r="AC1795" t="s">
        <v>2965</v>
      </c>
      <c r="AD1795">
        <v>0</v>
      </c>
      <c r="AE1795" t="s">
        <v>2965</v>
      </c>
      <c r="AF1795" t="s">
        <v>2965</v>
      </c>
      <c r="AG1795">
        <v>0</v>
      </c>
      <c r="AH1795" t="s">
        <v>2965</v>
      </c>
      <c r="AI1795">
        <v>0</v>
      </c>
      <c r="AJ1795">
        <v>0</v>
      </c>
      <c r="AK1795">
        <v>0</v>
      </c>
      <c r="AL1795">
        <v>0</v>
      </c>
      <c r="AM1795">
        <v>0</v>
      </c>
      <c r="AN1795">
        <v>0</v>
      </c>
      <c r="AO1795" t="s">
        <v>2965</v>
      </c>
      <c r="AP1795" t="s">
        <v>4360</v>
      </c>
      <c r="AQ1795" t="s">
        <v>4360</v>
      </c>
      <c r="AR1795" t="s">
        <v>7756</v>
      </c>
      <c r="AS1795" t="s">
        <v>7750</v>
      </c>
    </row>
    <row r="1796" spans="5:45">
      <c r="E1796" s="1403" t="str">
        <f t="shared" si="99"/>
        <v>A05ZZ202 Cladding Work - Glass Panel</v>
      </c>
      <c r="F1796" s="1403" t="str">
        <f t="shared" si="100"/>
        <v xml:space="preserve">A05ZZ202-00002 Cladding Work - Glass Panel Curved Type     w/ Frame, Accessories  </v>
      </c>
      <c r="G1796" s="1404" t="str" cm="1">
        <f t="array" ref="G1796:H1796">_xlfn.TEXTSPLIT(I1796,"-")</f>
        <v>A05ZZ202</v>
      </c>
      <c r="H1796" s="1404" t="str">
        <v>00002</v>
      </c>
      <c r="I1796" t="s">
        <v>7757</v>
      </c>
      <c r="J1796" t="s">
        <v>4288</v>
      </c>
      <c r="K1796" t="s">
        <v>7559</v>
      </c>
      <c r="L1796" t="s">
        <v>7560</v>
      </c>
      <c r="M1796" t="s">
        <v>4291</v>
      </c>
      <c r="N1796" t="s">
        <v>4292</v>
      </c>
      <c r="O1796" t="s">
        <v>7751</v>
      </c>
      <c r="P1796" t="s">
        <v>7752</v>
      </c>
      <c r="Q1796" t="s">
        <v>7758</v>
      </c>
      <c r="R1796" t="s">
        <v>7759</v>
      </c>
      <c r="S1796" t="s">
        <v>2965</v>
      </c>
      <c r="T1796">
        <v>0</v>
      </c>
      <c r="U1796" t="s">
        <v>2965</v>
      </c>
      <c r="V1796">
        <v>0</v>
      </c>
      <c r="W1796" t="s">
        <v>2965</v>
      </c>
      <c r="X1796">
        <v>0</v>
      </c>
      <c r="Y1796" t="s">
        <v>2965</v>
      </c>
      <c r="Z1796">
        <v>0</v>
      </c>
      <c r="AA1796" t="s">
        <v>4958</v>
      </c>
      <c r="AB1796" t="s">
        <v>7755</v>
      </c>
      <c r="AC1796" t="s">
        <v>2965</v>
      </c>
      <c r="AD1796">
        <v>0</v>
      </c>
      <c r="AE1796" t="s">
        <v>2965</v>
      </c>
      <c r="AF1796" t="s">
        <v>2965</v>
      </c>
      <c r="AG1796">
        <v>0</v>
      </c>
      <c r="AH1796" t="s">
        <v>2965</v>
      </c>
      <c r="AI1796">
        <v>0</v>
      </c>
      <c r="AJ1796">
        <v>0</v>
      </c>
      <c r="AK1796">
        <v>0</v>
      </c>
      <c r="AL1796">
        <v>0</v>
      </c>
      <c r="AM1796">
        <v>0</v>
      </c>
      <c r="AN1796">
        <v>0</v>
      </c>
      <c r="AO1796" t="s">
        <v>2965</v>
      </c>
      <c r="AP1796" t="s">
        <v>4360</v>
      </c>
      <c r="AQ1796" t="s">
        <v>4360</v>
      </c>
      <c r="AR1796" t="s">
        <v>7756</v>
      </c>
      <c r="AS1796" t="s">
        <v>7757</v>
      </c>
    </row>
    <row r="1797" spans="5:45">
      <c r="E1797" s="1403" t="str">
        <f t="shared" si="99"/>
        <v>A05ZZ203 Cladding Work - Fabric Roof</v>
      </c>
      <c r="F1797" s="1403" t="str">
        <f t="shared" si="100"/>
        <v xml:space="preserve">A05ZZ203-00001 Cladding Work - Fabric Roof Fabric Type    for Car Parking Shelter w/ Accessories  </v>
      </c>
      <c r="G1797" s="1404" t="str" cm="1">
        <f t="array" ref="G1797:H1797">_xlfn.TEXTSPLIT(I1797,"-")</f>
        <v>A05ZZ203</v>
      </c>
      <c r="H1797" s="1404" t="str">
        <v>00001</v>
      </c>
      <c r="I1797" t="s">
        <v>7760</v>
      </c>
      <c r="J1797" t="s">
        <v>4288</v>
      </c>
      <c r="K1797" t="s">
        <v>7559</v>
      </c>
      <c r="L1797" t="s">
        <v>7560</v>
      </c>
      <c r="M1797" t="s">
        <v>4291</v>
      </c>
      <c r="N1797" t="s">
        <v>4292</v>
      </c>
      <c r="O1797" t="s">
        <v>7761</v>
      </c>
      <c r="P1797" t="s">
        <v>7762</v>
      </c>
      <c r="Q1797" t="s">
        <v>7763</v>
      </c>
      <c r="R1797" t="s">
        <v>7764</v>
      </c>
      <c r="S1797" t="s">
        <v>2965</v>
      </c>
      <c r="T1797">
        <v>0</v>
      </c>
      <c r="U1797" t="s">
        <v>2965</v>
      </c>
      <c r="V1797">
        <v>0</v>
      </c>
      <c r="W1797" t="s">
        <v>2965</v>
      </c>
      <c r="X1797">
        <v>0</v>
      </c>
      <c r="Y1797" t="s">
        <v>5037</v>
      </c>
      <c r="Z1797" t="s">
        <v>7765</v>
      </c>
      <c r="AA1797" t="s">
        <v>5179</v>
      </c>
      <c r="AB1797" t="s">
        <v>6067</v>
      </c>
      <c r="AC1797" t="s">
        <v>2965</v>
      </c>
      <c r="AD1797">
        <v>0</v>
      </c>
      <c r="AE1797" t="s">
        <v>2965</v>
      </c>
      <c r="AF1797" t="s">
        <v>2965</v>
      </c>
      <c r="AG1797">
        <v>0</v>
      </c>
      <c r="AH1797" t="s">
        <v>2965</v>
      </c>
      <c r="AI1797">
        <v>0</v>
      </c>
      <c r="AJ1797">
        <v>0</v>
      </c>
      <c r="AK1797">
        <v>0</v>
      </c>
      <c r="AL1797">
        <v>0</v>
      </c>
      <c r="AM1797">
        <v>0</v>
      </c>
      <c r="AN1797">
        <v>0</v>
      </c>
      <c r="AO1797" t="s">
        <v>2965</v>
      </c>
      <c r="AP1797" t="s">
        <v>4360</v>
      </c>
      <c r="AQ1797" t="s">
        <v>4360</v>
      </c>
      <c r="AR1797" t="s">
        <v>7766</v>
      </c>
      <c r="AS1797" t="s">
        <v>7760</v>
      </c>
    </row>
    <row r="1798" spans="5:45">
      <c r="E1798" s="1403" t="str">
        <f t="shared" si="99"/>
        <v>A05ZZ204 Cladding Work - Gutter</v>
      </c>
      <c r="F1798" s="1403" t="str">
        <f t="shared" si="100"/>
        <v xml:space="preserve">A05ZZ204-00001 Cladding Work - Gutter Galvanized Steel Eave Gutter w/ Coating     w/ Accessories  </v>
      </c>
      <c r="G1798" s="1404" t="str" cm="1">
        <f t="array" ref="G1798:H1798">_xlfn.TEXTSPLIT(I1798,"-")</f>
        <v>A05ZZ204</v>
      </c>
      <c r="H1798" s="1404" t="str">
        <v>00001</v>
      </c>
      <c r="I1798" t="s">
        <v>7767</v>
      </c>
      <c r="J1798" t="s">
        <v>4288</v>
      </c>
      <c r="K1798" t="s">
        <v>7559</v>
      </c>
      <c r="L1798" t="s">
        <v>7560</v>
      </c>
      <c r="M1798" t="s">
        <v>4291</v>
      </c>
      <c r="N1798" t="s">
        <v>4292</v>
      </c>
      <c r="O1798" t="s">
        <v>7768</v>
      </c>
      <c r="P1798" t="s">
        <v>7769</v>
      </c>
      <c r="Q1798" t="s">
        <v>7770</v>
      </c>
      <c r="R1798" t="s">
        <v>7771</v>
      </c>
      <c r="S1798" t="s">
        <v>2965</v>
      </c>
      <c r="T1798">
        <v>0</v>
      </c>
      <c r="U1798" t="s">
        <v>2965</v>
      </c>
      <c r="V1798">
        <v>0</v>
      </c>
      <c r="W1798" t="s">
        <v>2965</v>
      </c>
      <c r="X1798">
        <v>0</v>
      </c>
      <c r="Y1798" t="s">
        <v>2965</v>
      </c>
      <c r="Z1798">
        <v>0</v>
      </c>
      <c r="AA1798" t="s">
        <v>5179</v>
      </c>
      <c r="AB1798" t="s">
        <v>6067</v>
      </c>
      <c r="AC1798" t="s">
        <v>2965</v>
      </c>
      <c r="AD1798">
        <v>0</v>
      </c>
      <c r="AE1798" t="s">
        <v>2965</v>
      </c>
      <c r="AF1798" t="s">
        <v>2965</v>
      </c>
      <c r="AG1798">
        <v>0</v>
      </c>
      <c r="AH1798" t="s">
        <v>2860</v>
      </c>
      <c r="AI1798">
        <v>0</v>
      </c>
      <c r="AJ1798">
        <v>0</v>
      </c>
      <c r="AK1798">
        <v>0</v>
      </c>
      <c r="AL1798">
        <v>0</v>
      </c>
      <c r="AM1798">
        <v>0</v>
      </c>
      <c r="AN1798">
        <v>0</v>
      </c>
      <c r="AO1798" t="s">
        <v>2965</v>
      </c>
      <c r="AP1798" t="s">
        <v>3423</v>
      </c>
      <c r="AQ1798" t="s">
        <v>3423</v>
      </c>
      <c r="AR1798" t="s">
        <v>7772</v>
      </c>
      <c r="AS1798" t="s">
        <v>7767</v>
      </c>
    </row>
    <row r="1799" spans="5:45">
      <c r="E1799" s="1403" t="str">
        <f t="shared" si="99"/>
        <v>A05ZZ204 Cladding Work - Gutter</v>
      </c>
      <c r="F1799" s="1403" t="str">
        <f t="shared" si="100"/>
        <v xml:space="preserve">A05ZZ204-00002 Cladding Work - Gutter Galvanized Steel Valley Gutter w/ Coating     w/ Accessories  </v>
      </c>
      <c r="G1799" s="1404" t="str" cm="1">
        <f t="array" ref="G1799:H1799">_xlfn.TEXTSPLIT(I1799,"-")</f>
        <v>A05ZZ204</v>
      </c>
      <c r="H1799" s="1404" t="str">
        <v>00002</v>
      </c>
      <c r="I1799" t="s">
        <v>7773</v>
      </c>
      <c r="J1799" t="s">
        <v>4288</v>
      </c>
      <c r="K1799" t="s">
        <v>7559</v>
      </c>
      <c r="L1799" t="s">
        <v>7560</v>
      </c>
      <c r="M1799" t="s">
        <v>4291</v>
      </c>
      <c r="N1799" t="s">
        <v>4292</v>
      </c>
      <c r="O1799" t="s">
        <v>7768</v>
      </c>
      <c r="P1799" t="s">
        <v>7769</v>
      </c>
      <c r="Q1799" t="s">
        <v>7774</v>
      </c>
      <c r="R1799" t="s">
        <v>7775</v>
      </c>
      <c r="S1799" t="s">
        <v>2965</v>
      </c>
      <c r="T1799">
        <v>0</v>
      </c>
      <c r="U1799" t="s">
        <v>2965</v>
      </c>
      <c r="V1799">
        <v>0</v>
      </c>
      <c r="W1799" t="s">
        <v>2965</v>
      </c>
      <c r="X1799">
        <v>0</v>
      </c>
      <c r="Y1799" t="s">
        <v>2965</v>
      </c>
      <c r="Z1799">
        <v>0</v>
      </c>
      <c r="AA1799" t="s">
        <v>5179</v>
      </c>
      <c r="AB1799" t="s">
        <v>6067</v>
      </c>
      <c r="AC1799" t="s">
        <v>2965</v>
      </c>
      <c r="AD1799">
        <v>0</v>
      </c>
      <c r="AE1799" t="s">
        <v>2965</v>
      </c>
      <c r="AF1799" t="s">
        <v>2965</v>
      </c>
      <c r="AG1799">
        <v>0</v>
      </c>
      <c r="AH1799" t="s">
        <v>2860</v>
      </c>
      <c r="AI1799">
        <v>0</v>
      </c>
      <c r="AJ1799">
        <v>0</v>
      </c>
      <c r="AK1799">
        <v>0</v>
      </c>
      <c r="AL1799">
        <v>0</v>
      </c>
      <c r="AM1799">
        <v>0</v>
      </c>
      <c r="AN1799">
        <v>0</v>
      </c>
      <c r="AO1799" t="s">
        <v>2965</v>
      </c>
      <c r="AP1799" t="s">
        <v>3423</v>
      </c>
      <c r="AQ1799" t="s">
        <v>3423</v>
      </c>
      <c r="AR1799" t="s">
        <v>7772</v>
      </c>
      <c r="AS1799" t="s">
        <v>7773</v>
      </c>
    </row>
    <row r="1800" spans="5:45">
      <c r="E1800" s="1403" t="str">
        <f t="shared" ref="E1800:E1863" si="101">G1800&amp;" "&amp;L1800&amp;" "&amp;N1800&amp;" "&amp;P1800</f>
        <v>A05ZZ204 Cladding Work - Gutter</v>
      </c>
      <c r="F1800" s="1403" t="str">
        <f t="shared" si="100"/>
        <v xml:space="preserve">A05ZZ204-00003 Cladding Work - Gutter Aluminum Eave Gutter w/ Coating     w/ Accessories  </v>
      </c>
      <c r="G1800" s="1404" t="str" cm="1">
        <f t="array" ref="G1800:H1800">_xlfn.TEXTSPLIT(I1800,"-")</f>
        <v>A05ZZ204</v>
      </c>
      <c r="H1800" s="1404" t="str">
        <v>00003</v>
      </c>
      <c r="I1800" t="s">
        <v>7776</v>
      </c>
      <c r="J1800" t="s">
        <v>4288</v>
      </c>
      <c r="K1800" t="s">
        <v>7559</v>
      </c>
      <c r="L1800" t="s">
        <v>7560</v>
      </c>
      <c r="M1800" t="s">
        <v>4291</v>
      </c>
      <c r="N1800" t="s">
        <v>4292</v>
      </c>
      <c r="O1800" t="s">
        <v>7768</v>
      </c>
      <c r="P1800" t="s">
        <v>7769</v>
      </c>
      <c r="Q1800" t="s">
        <v>7777</v>
      </c>
      <c r="R1800" t="s">
        <v>7778</v>
      </c>
      <c r="S1800" t="s">
        <v>2965</v>
      </c>
      <c r="T1800">
        <v>0</v>
      </c>
      <c r="U1800" t="s">
        <v>2965</v>
      </c>
      <c r="V1800">
        <v>0</v>
      </c>
      <c r="W1800" t="s">
        <v>2965</v>
      </c>
      <c r="X1800">
        <v>0</v>
      </c>
      <c r="Y1800" t="s">
        <v>2965</v>
      </c>
      <c r="Z1800">
        <v>0</v>
      </c>
      <c r="AA1800" t="s">
        <v>5179</v>
      </c>
      <c r="AB1800" t="s">
        <v>6067</v>
      </c>
      <c r="AC1800" t="s">
        <v>2965</v>
      </c>
      <c r="AD1800">
        <v>0</v>
      </c>
      <c r="AE1800" t="s">
        <v>2965</v>
      </c>
      <c r="AF1800" t="s">
        <v>2965</v>
      </c>
      <c r="AG1800">
        <v>0</v>
      </c>
      <c r="AH1800" t="s">
        <v>2860</v>
      </c>
      <c r="AI1800">
        <v>0</v>
      </c>
      <c r="AJ1800">
        <v>0</v>
      </c>
      <c r="AK1800">
        <v>0</v>
      </c>
      <c r="AL1800">
        <v>0</v>
      </c>
      <c r="AM1800">
        <v>0</v>
      </c>
      <c r="AN1800">
        <v>0</v>
      </c>
      <c r="AO1800" t="s">
        <v>2965</v>
      </c>
      <c r="AP1800" t="s">
        <v>3423</v>
      </c>
      <c r="AQ1800" t="s">
        <v>3423</v>
      </c>
      <c r="AR1800" t="s">
        <v>7772</v>
      </c>
      <c r="AS1800" t="s">
        <v>7776</v>
      </c>
    </row>
    <row r="1801" spans="5:45">
      <c r="E1801" s="1403" t="str">
        <f t="shared" si="101"/>
        <v>A05ZZ204 Cladding Work - Gutter</v>
      </c>
      <c r="F1801" s="1403" t="str">
        <f t="shared" ref="F1801:F1864" si="102">IF(I1801=0,"",I1801)&amp;" "&amp;IF(L1801=0,"",L1801)&amp;" "&amp;IF(N1801=0,"",N1801)&amp;" "&amp;IF(P1801=0,"",P1801)&amp;" "&amp;IF(R1801=0,"",R1801)&amp;" "&amp;IF(T1801=0,"",T1801)&amp;" "&amp;IF(V1801=0,"",V1801)&amp;" "&amp;IF(X1801=0,"",X1801)&amp;" "&amp;IF(Z1801=0,"",Z1801)&amp;" "&amp;IF(AB1801=0,"",AB1801)&amp;" "&amp;IF(AD1801=0,"",AD1801)&amp;" "&amp;IF(AF1801=0,"",AF1801)</f>
        <v xml:space="preserve">A05ZZ204-00004 Cladding Work - Gutter Aluminum Valley Gutter w/ Coating     w/ Accessories  </v>
      </c>
      <c r="G1801" s="1404" t="str" cm="1">
        <f t="array" ref="G1801:H1801">_xlfn.TEXTSPLIT(I1801,"-")</f>
        <v>A05ZZ204</v>
      </c>
      <c r="H1801" s="1404" t="str">
        <v>00004</v>
      </c>
      <c r="I1801" t="s">
        <v>7779</v>
      </c>
      <c r="J1801" t="s">
        <v>4288</v>
      </c>
      <c r="K1801" t="s">
        <v>7559</v>
      </c>
      <c r="L1801" t="s">
        <v>7560</v>
      </c>
      <c r="M1801" t="s">
        <v>4291</v>
      </c>
      <c r="N1801" t="s">
        <v>4292</v>
      </c>
      <c r="O1801" t="s">
        <v>7768</v>
      </c>
      <c r="P1801" t="s">
        <v>7769</v>
      </c>
      <c r="Q1801" t="s">
        <v>7780</v>
      </c>
      <c r="R1801" t="s">
        <v>7781</v>
      </c>
      <c r="S1801" t="s">
        <v>2965</v>
      </c>
      <c r="T1801">
        <v>0</v>
      </c>
      <c r="U1801" t="s">
        <v>2965</v>
      </c>
      <c r="V1801">
        <v>0</v>
      </c>
      <c r="W1801" t="s">
        <v>2965</v>
      </c>
      <c r="X1801">
        <v>0</v>
      </c>
      <c r="Y1801" t="s">
        <v>2965</v>
      </c>
      <c r="Z1801">
        <v>0</v>
      </c>
      <c r="AA1801" t="s">
        <v>5179</v>
      </c>
      <c r="AB1801" t="s">
        <v>6067</v>
      </c>
      <c r="AC1801" t="s">
        <v>2965</v>
      </c>
      <c r="AD1801">
        <v>0</v>
      </c>
      <c r="AE1801" t="s">
        <v>2965</v>
      </c>
      <c r="AF1801" t="s">
        <v>2965</v>
      </c>
      <c r="AG1801">
        <v>0</v>
      </c>
      <c r="AH1801" t="s">
        <v>2860</v>
      </c>
      <c r="AI1801">
        <v>0</v>
      </c>
      <c r="AJ1801">
        <v>0</v>
      </c>
      <c r="AK1801">
        <v>0</v>
      </c>
      <c r="AL1801">
        <v>0</v>
      </c>
      <c r="AM1801">
        <v>0</v>
      </c>
      <c r="AN1801">
        <v>0</v>
      </c>
      <c r="AO1801" t="s">
        <v>2965</v>
      </c>
      <c r="AP1801" t="s">
        <v>3423</v>
      </c>
      <c r="AQ1801" t="s">
        <v>3423</v>
      </c>
      <c r="AR1801" t="s">
        <v>7772</v>
      </c>
      <c r="AS1801" t="s">
        <v>7779</v>
      </c>
    </row>
    <row r="1802" spans="5:45" ht="33">
      <c r="E1802" s="1403" t="str">
        <f t="shared" si="101"/>
        <v>A06BB297 Demolition Work Revamping Work Demolition Work of Concrete Structure</v>
      </c>
      <c r="F1802" s="1403" t="str">
        <f t="shared" si="102"/>
        <v xml:space="preserve">A06BB297-00001 Demolition Work Revamping Work Demolition Work of Concrete Structure     for Foundation &amp; Structure(Reinforced) Demoliton Including Scaffolding, Strutting, Disposal and Any Work to Complete The Work  </v>
      </c>
      <c r="G1802" s="1404" t="str" cm="1">
        <f t="array" ref="G1802:H1802">_xlfn.TEXTSPLIT(I1802,"-")</f>
        <v>A06BB297</v>
      </c>
      <c r="H1802" s="1404" t="str">
        <v>00001</v>
      </c>
      <c r="I1802" t="s">
        <v>7782</v>
      </c>
      <c r="J1802" t="s">
        <v>4288</v>
      </c>
      <c r="K1802" t="s">
        <v>7783</v>
      </c>
      <c r="L1802" t="s">
        <v>7784</v>
      </c>
      <c r="M1802" t="s">
        <v>6481</v>
      </c>
      <c r="N1802" t="s">
        <v>7785</v>
      </c>
      <c r="O1802" t="s">
        <v>7786</v>
      </c>
      <c r="P1802" t="s">
        <v>7787</v>
      </c>
      <c r="Q1802" t="s">
        <v>2965</v>
      </c>
      <c r="R1802">
        <v>0</v>
      </c>
      <c r="S1802" t="s">
        <v>2965</v>
      </c>
      <c r="T1802">
        <v>0</v>
      </c>
      <c r="U1802" t="s">
        <v>2965</v>
      </c>
      <c r="V1802">
        <v>0</v>
      </c>
      <c r="W1802" t="s">
        <v>2965</v>
      </c>
      <c r="X1802">
        <v>0</v>
      </c>
      <c r="Y1802" t="s">
        <v>4756</v>
      </c>
      <c r="Z1802" t="s">
        <v>7788</v>
      </c>
      <c r="AA1802" t="s">
        <v>5826</v>
      </c>
      <c r="AB1802" t="s">
        <v>7789</v>
      </c>
      <c r="AC1802" t="s">
        <v>2965</v>
      </c>
      <c r="AD1802">
        <v>0</v>
      </c>
      <c r="AE1802" t="s">
        <v>2965</v>
      </c>
      <c r="AF1802" t="s">
        <v>2965</v>
      </c>
      <c r="AG1802">
        <v>0</v>
      </c>
      <c r="AH1802" t="s">
        <v>2965</v>
      </c>
      <c r="AI1802">
        <v>0</v>
      </c>
      <c r="AJ1802">
        <v>0</v>
      </c>
      <c r="AK1802">
        <v>0</v>
      </c>
      <c r="AL1802">
        <v>0</v>
      </c>
      <c r="AM1802">
        <v>0</v>
      </c>
      <c r="AN1802">
        <v>0</v>
      </c>
      <c r="AO1802" t="s">
        <v>2965</v>
      </c>
      <c r="AP1802" t="s">
        <v>4299</v>
      </c>
      <c r="AQ1802" t="s">
        <v>4299</v>
      </c>
      <c r="AR1802" t="s">
        <v>7790</v>
      </c>
      <c r="AS1802" t="s">
        <v>7782</v>
      </c>
    </row>
    <row r="1803" spans="5:45" ht="33">
      <c r="E1803" s="1403" t="str">
        <f t="shared" si="101"/>
        <v>A06BB298 Demolition Work Revamping Work Cutting and Breaking Reinforced Conc.</v>
      </c>
      <c r="F1803" s="1403" t="str">
        <f t="shared" si="102"/>
        <v xml:space="preserve">A06BB298-00001 Demolition Work Revamping Work Cutting and Breaking Reinforced Conc.     for Floor Openings Including Scaffolding, Strutting, Disposal and Any Work to Complete The Work  </v>
      </c>
      <c r="G1803" s="1404" t="str" cm="1">
        <f t="array" ref="G1803:H1803">_xlfn.TEXTSPLIT(I1803,"-")</f>
        <v>A06BB298</v>
      </c>
      <c r="H1803" s="1404" t="str">
        <v>00001</v>
      </c>
      <c r="I1803" t="s">
        <v>7791</v>
      </c>
      <c r="J1803" t="s">
        <v>4288</v>
      </c>
      <c r="K1803" t="s">
        <v>7783</v>
      </c>
      <c r="L1803" t="s">
        <v>7784</v>
      </c>
      <c r="M1803" t="s">
        <v>6481</v>
      </c>
      <c r="N1803" t="s">
        <v>7785</v>
      </c>
      <c r="O1803" t="s">
        <v>7792</v>
      </c>
      <c r="P1803" t="s">
        <v>7793</v>
      </c>
      <c r="Q1803" t="s">
        <v>2965</v>
      </c>
      <c r="R1803">
        <v>0</v>
      </c>
      <c r="S1803" t="s">
        <v>2965</v>
      </c>
      <c r="T1803">
        <v>0</v>
      </c>
      <c r="U1803" t="s">
        <v>2965</v>
      </c>
      <c r="V1803">
        <v>0</v>
      </c>
      <c r="W1803" t="s">
        <v>2965</v>
      </c>
      <c r="X1803">
        <v>0</v>
      </c>
      <c r="Y1803" t="s">
        <v>4778</v>
      </c>
      <c r="Z1803" t="s">
        <v>7794</v>
      </c>
      <c r="AA1803" t="s">
        <v>5826</v>
      </c>
      <c r="AB1803" t="s">
        <v>7789</v>
      </c>
      <c r="AC1803" t="s">
        <v>2965</v>
      </c>
      <c r="AD1803">
        <v>0</v>
      </c>
      <c r="AE1803" t="s">
        <v>2965</v>
      </c>
      <c r="AF1803" t="s">
        <v>2965</v>
      </c>
      <c r="AG1803">
        <v>0</v>
      </c>
      <c r="AH1803" t="s">
        <v>2965</v>
      </c>
      <c r="AI1803">
        <v>0</v>
      </c>
      <c r="AJ1803">
        <v>0</v>
      </c>
      <c r="AK1803">
        <v>0</v>
      </c>
      <c r="AL1803">
        <v>0</v>
      </c>
      <c r="AM1803">
        <v>0</v>
      </c>
      <c r="AN1803">
        <v>0</v>
      </c>
      <c r="AO1803" t="s">
        <v>2965</v>
      </c>
      <c r="AP1803" t="s">
        <v>4360</v>
      </c>
      <c r="AQ1803" t="s">
        <v>4360</v>
      </c>
      <c r="AR1803" t="s">
        <v>7795</v>
      </c>
      <c r="AS1803" t="s">
        <v>7791</v>
      </c>
    </row>
    <row r="1804" spans="5:45" ht="33">
      <c r="E1804" s="1403" t="str">
        <f t="shared" si="101"/>
        <v>A06BB298 Demolition Work Revamping Work Cutting and Breaking Reinforced Conc.</v>
      </c>
      <c r="F1804" s="1403" t="str">
        <f t="shared" si="102"/>
        <v xml:space="preserve">A06BB298-00002 Demolition Work Revamping Work Cutting and Breaking Reinforced Conc.     for Wall Openings Including Scaffolding, Strutting, Disposal and Any Work to Complete The Work  </v>
      </c>
      <c r="G1804" s="1404" t="str" cm="1">
        <f t="array" ref="G1804:H1804">_xlfn.TEXTSPLIT(I1804,"-")</f>
        <v>A06BB298</v>
      </c>
      <c r="H1804" s="1404" t="str">
        <v>00002</v>
      </c>
      <c r="I1804" t="s">
        <v>7796</v>
      </c>
      <c r="J1804" t="s">
        <v>4288</v>
      </c>
      <c r="K1804" t="s">
        <v>7783</v>
      </c>
      <c r="L1804" t="s">
        <v>7784</v>
      </c>
      <c r="M1804" t="s">
        <v>6481</v>
      </c>
      <c r="N1804" t="s">
        <v>7785</v>
      </c>
      <c r="O1804" t="s">
        <v>7792</v>
      </c>
      <c r="P1804" t="s">
        <v>7793</v>
      </c>
      <c r="Q1804" t="s">
        <v>2965</v>
      </c>
      <c r="R1804">
        <v>0</v>
      </c>
      <c r="S1804" t="s">
        <v>2965</v>
      </c>
      <c r="T1804">
        <v>0</v>
      </c>
      <c r="U1804" t="s">
        <v>2965</v>
      </c>
      <c r="V1804">
        <v>0</v>
      </c>
      <c r="W1804" t="s">
        <v>2965</v>
      </c>
      <c r="X1804">
        <v>0</v>
      </c>
      <c r="Y1804" t="s">
        <v>4792</v>
      </c>
      <c r="Z1804" t="s">
        <v>7797</v>
      </c>
      <c r="AA1804" t="s">
        <v>5826</v>
      </c>
      <c r="AB1804" t="s">
        <v>7789</v>
      </c>
      <c r="AC1804" t="s">
        <v>2965</v>
      </c>
      <c r="AD1804">
        <v>0</v>
      </c>
      <c r="AE1804" t="s">
        <v>2965</v>
      </c>
      <c r="AF1804" t="s">
        <v>2965</v>
      </c>
      <c r="AG1804">
        <v>0</v>
      </c>
      <c r="AH1804" t="s">
        <v>2965</v>
      </c>
      <c r="AI1804">
        <v>0</v>
      </c>
      <c r="AJ1804">
        <v>0</v>
      </c>
      <c r="AK1804">
        <v>0</v>
      </c>
      <c r="AL1804">
        <v>0</v>
      </c>
      <c r="AM1804">
        <v>0</v>
      </c>
      <c r="AN1804">
        <v>0</v>
      </c>
      <c r="AO1804" t="s">
        <v>2965</v>
      </c>
      <c r="AP1804" t="s">
        <v>4360</v>
      </c>
      <c r="AQ1804" t="s">
        <v>4360</v>
      </c>
      <c r="AR1804" t="s">
        <v>7795</v>
      </c>
      <c r="AS1804" t="s">
        <v>7796</v>
      </c>
    </row>
    <row r="1805" spans="5:45" ht="33">
      <c r="E1805" s="1403" t="str">
        <f t="shared" si="101"/>
        <v>A06BB299 Demolition Work Revamping Work Demolition Work of Masonry</v>
      </c>
      <c r="F1805" s="1403" t="str">
        <f t="shared" si="102"/>
        <v xml:space="preserve">A06BB299-00001 Demolition Work Revamping Work Demolition Work of Masonry     for Masonry Wall incl. Plastering, Any Type of Lining and etc. Including Scaffolding, Strutting, Disposal and Any Work to Complete The Work  </v>
      </c>
      <c r="G1805" s="1404" t="str" cm="1">
        <f t="array" ref="G1805:H1805">_xlfn.TEXTSPLIT(I1805,"-")</f>
        <v>A06BB299</v>
      </c>
      <c r="H1805" s="1404" t="str">
        <v>00001</v>
      </c>
      <c r="I1805" t="s">
        <v>7798</v>
      </c>
      <c r="J1805" t="s">
        <v>4288</v>
      </c>
      <c r="K1805" t="s">
        <v>7783</v>
      </c>
      <c r="L1805" t="s">
        <v>7784</v>
      </c>
      <c r="M1805" t="s">
        <v>6481</v>
      </c>
      <c r="N1805" t="s">
        <v>7785</v>
      </c>
      <c r="O1805" t="s">
        <v>7799</v>
      </c>
      <c r="P1805" t="s">
        <v>7800</v>
      </c>
      <c r="Q1805" t="s">
        <v>2965</v>
      </c>
      <c r="R1805">
        <v>0</v>
      </c>
      <c r="S1805" t="s">
        <v>2965</v>
      </c>
      <c r="T1805">
        <v>0</v>
      </c>
      <c r="U1805" t="s">
        <v>2965</v>
      </c>
      <c r="V1805">
        <v>0</v>
      </c>
      <c r="W1805" t="s">
        <v>2965</v>
      </c>
      <c r="X1805">
        <v>0</v>
      </c>
      <c r="Y1805" t="s">
        <v>5690</v>
      </c>
      <c r="Z1805" t="s">
        <v>7801</v>
      </c>
      <c r="AA1805" t="s">
        <v>5826</v>
      </c>
      <c r="AB1805" t="s">
        <v>7789</v>
      </c>
      <c r="AC1805" t="s">
        <v>2965</v>
      </c>
      <c r="AD1805">
        <v>0</v>
      </c>
      <c r="AE1805" t="s">
        <v>2965</v>
      </c>
      <c r="AF1805" t="s">
        <v>2965</v>
      </c>
      <c r="AG1805">
        <v>0</v>
      </c>
      <c r="AH1805" t="s">
        <v>2965</v>
      </c>
      <c r="AI1805">
        <v>0</v>
      </c>
      <c r="AJ1805">
        <v>0</v>
      </c>
      <c r="AK1805">
        <v>0</v>
      </c>
      <c r="AL1805">
        <v>0</v>
      </c>
      <c r="AM1805">
        <v>0</v>
      </c>
      <c r="AN1805">
        <v>0</v>
      </c>
      <c r="AO1805" t="s">
        <v>2965</v>
      </c>
      <c r="AP1805" t="s">
        <v>4360</v>
      </c>
      <c r="AQ1805" t="s">
        <v>4360</v>
      </c>
      <c r="AR1805" t="s">
        <v>7802</v>
      </c>
      <c r="AS1805" t="s">
        <v>7798</v>
      </c>
    </row>
    <row r="1806" spans="5:45" ht="49.5">
      <c r="E1806" s="1403" t="str">
        <f t="shared" si="101"/>
        <v>A06BB300 Demolition Work Revamping Work Demolition Work of Roof Waterproofing System</v>
      </c>
      <c r="F1806" s="1403" t="str">
        <f t="shared" si="102"/>
        <v xml:space="preserve">A06BB300-00001 Demolition Work Revamping Work Demolition Work of Roof Waterproofing System     for Roof Waterproofing System incl. Conc. Tile, Conc. Screed for Protection, Waterproofing Membrane, Rigid Insulation and etc. Including Scaffolding, Strutting, Disposal and Any Work to Complete The Work  </v>
      </c>
      <c r="G1806" s="1404" t="str" cm="1">
        <f t="array" ref="G1806:H1806">_xlfn.TEXTSPLIT(I1806,"-")</f>
        <v>A06BB300</v>
      </c>
      <c r="H1806" s="1404" t="str">
        <v>00001</v>
      </c>
      <c r="I1806" t="s">
        <v>7803</v>
      </c>
      <c r="J1806" t="s">
        <v>4288</v>
      </c>
      <c r="K1806" t="s">
        <v>7783</v>
      </c>
      <c r="L1806" t="s">
        <v>7784</v>
      </c>
      <c r="M1806" t="s">
        <v>6481</v>
      </c>
      <c r="N1806" t="s">
        <v>7785</v>
      </c>
      <c r="O1806" t="s">
        <v>7804</v>
      </c>
      <c r="P1806" t="s">
        <v>7805</v>
      </c>
      <c r="Q1806" t="s">
        <v>2965</v>
      </c>
      <c r="R1806">
        <v>0</v>
      </c>
      <c r="S1806" t="s">
        <v>2965</v>
      </c>
      <c r="T1806">
        <v>0</v>
      </c>
      <c r="U1806" t="s">
        <v>2965</v>
      </c>
      <c r="V1806">
        <v>0</v>
      </c>
      <c r="W1806" t="s">
        <v>2965</v>
      </c>
      <c r="X1806">
        <v>0</v>
      </c>
      <c r="Y1806" t="s">
        <v>5721</v>
      </c>
      <c r="Z1806" t="s">
        <v>7806</v>
      </c>
      <c r="AA1806" t="s">
        <v>5826</v>
      </c>
      <c r="AB1806" t="s">
        <v>7789</v>
      </c>
      <c r="AC1806" t="s">
        <v>2965</v>
      </c>
      <c r="AD1806">
        <v>0</v>
      </c>
      <c r="AE1806" t="s">
        <v>2965</v>
      </c>
      <c r="AF1806" t="s">
        <v>2965</v>
      </c>
      <c r="AG1806">
        <v>0</v>
      </c>
      <c r="AH1806" t="s">
        <v>2965</v>
      </c>
      <c r="AI1806">
        <v>0</v>
      </c>
      <c r="AJ1806">
        <v>0</v>
      </c>
      <c r="AK1806">
        <v>0</v>
      </c>
      <c r="AL1806">
        <v>0</v>
      </c>
      <c r="AM1806">
        <v>0</v>
      </c>
      <c r="AN1806">
        <v>0</v>
      </c>
      <c r="AO1806" t="s">
        <v>2965</v>
      </c>
      <c r="AP1806" t="s">
        <v>4360</v>
      </c>
      <c r="AQ1806" t="s">
        <v>4360</v>
      </c>
      <c r="AR1806" t="s">
        <v>7807</v>
      </c>
      <c r="AS1806" t="s">
        <v>7803</v>
      </c>
    </row>
    <row r="1807" spans="5:45" ht="33">
      <c r="E1807" s="1403" t="str">
        <f t="shared" si="101"/>
        <v>A06BB301 Demolition Work Revamping Work Demolition Work of Finishing Material</v>
      </c>
      <c r="F1807" s="1403" t="str">
        <f t="shared" si="102"/>
        <v xml:space="preserve">A06BB301-00001 Demolition Work Revamping Work Demolition Work of Finishing Material     for Existing Floor Finish incl. Flooring Tile, Mortar Bed and etc. Including Scaffolding, Strutting, Disposal and Any Work to Complete The Work  </v>
      </c>
      <c r="G1807" s="1404" t="str" cm="1">
        <f t="array" ref="G1807:H1807">_xlfn.TEXTSPLIT(I1807,"-")</f>
        <v>A06BB301</v>
      </c>
      <c r="H1807" s="1404" t="str">
        <v>00001</v>
      </c>
      <c r="I1807" t="s">
        <v>7808</v>
      </c>
      <c r="J1807" t="s">
        <v>4288</v>
      </c>
      <c r="K1807" t="s">
        <v>7783</v>
      </c>
      <c r="L1807" t="s">
        <v>7784</v>
      </c>
      <c r="M1807" t="s">
        <v>6481</v>
      </c>
      <c r="N1807" t="s">
        <v>7785</v>
      </c>
      <c r="O1807" t="s">
        <v>7809</v>
      </c>
      <c r="P1807" t="s">
        <v>7810</v>
      </c>
      <c r="Q1807" t="s">
        <v>2965</v>
      </c>
      <c r="R1807">
        <v>0</v>
      </c>
      <c r="S1807" t="s">
        <v>2965</v>
      </c>
      <c r="T1807">
        <v>0</v>
      </c>
      <c r="U1807" t="s">
        <v>2965</v>
      </c>
      <c r="V1807">
        <v>0</v>
      </c>
      <c r="W1807" t="s">
        <v>2965</v>
      </c>
      <c r="X1807">
        <v>0</v>
      </c>
      <c r="Y1807" t="s">
        <v>5726</v>
      </c>
      <c r="Z1807" t="s">
        <v>7811</v>
      </c>
      <c r="AA1807" t="s">
        <v>5826</v>
      </c>
      <c r="AB1807" t="s">
        <v>7789</v>
      </c>
      <c r="AC1807" t="s">
        <v>2965</v>
      </c>
      <c r="AD1807">
        <v>0</v>
      </c>
      <c r="AE1807" t="s">
        <v>2965</v>
      </c>
      <c r="AF1807" t="s">
        <v>2965</v>
      </c>
      <c r="AG1807">
        <v>0</v>
      </c>
      <c r="AH1807" t="s">
        <v>2965</v>
      </c>
      <c r="AI1807">
        <v>0</v>
      </c>
      <c r="AJ1807">
        <v>0</v>
      </c>
      <c r="AK1807">
        <v>0</v>
      </c>
      <c r="AL1807">
        <v>0</v>
      </c>
      <c r="AM1807">
        <v>0</v>
      </c>
      <c r="AN1807">
        <v>0</v>
      </c>
      <c r="AO1807" t="s">
        <v>2965</v>
      </c>
      <c r="AP1807" t="s">
        <v>4360</v>
      </c>
      <c r="AQ1807" t="s">
        <v>4360</v>
      </c>
      <c r="AR1807" t="s">
        <v>7812</v>
      </c>
      <c r="AS1807" t="s">
        <v>7808</v>
      </c>
    </row>
    <row r="1808" spans="5:45" ht="33">
      <c r="E1808" s="1403" t="str">
        <f t="shared" si="101"/>
        <v>A06BB301 Demolition Work Revamping Work Demolition Work of Finishing Material</v>
      </c>
      <c r="F1808" s="1403" t="str">
        <f t="shared" si="102"/>
        <v xml:space="preserve">A06BB301-00002 Demolition Work Revamping Work Demolition Work of Finishing Material     for Existing Wall Finish incl. Wall Tile, Plastering and etc. Including Scaffolding, Strutting, Disposal and Any Work to Complete The Work  </v>
      </c>
      <c r="G1808" s="1404" t="str" cm="1">
        <f t="array" ref="G1808:H1808">_xlfn.TEXTSPLIT(I1808,"-")</f>
        <v>A06BB301</v>
      </c>
      <c r="H1808" s="1404" t="str">
        <v>00002</v>
      </c>
      <c r="I1808" t="s">
        <v>7813</v>
      </c>
      <c r="J1808" t="s">
        <v>4288</v>
      </c>
      <c r="K1808" t="s">
        <v>7783</v>
      </c>
      <c r="L1808" t="s">
        <v>7784</v>
      </c>
      <c r="M1808" t="s">
        <v>6481</v>
      </c>
      <c r="N1808" t="s">
        <v>7785</v>
      </c>
      <c r="O1808" t="s">
        <v>7809</v>
      </c>
      <c r="P1808" t="s">
        <v>7810</v>
      </c>
      <c r="Q1808" t="s">
        <v>2965</v>
      </c>
      <c r="R1808">
        <v>0</v>
      </c>
      <c r="S1808" t="s">
        <v>2965</v>
      </c>
      <c r="T1808">
        <v>0</v>
      </c>
      <c r="U1808" t="s">
        <v>2965</v>
      </c>
      <c r="V1808">
        <v>0</v>
      </c>
      <c r="W1808" t="s">
        <v>2965</v>
      </c>
      <c r="X1808">
        <v>0</v>
      </c>
      <c r="Y1808" t="s">
        <v>5730</v>
      </c>
      <c r="Z1808" t="s">
        <v>7814</v>
      </c>
      <c r="AA1808" t="s">
        <v>5826</v>
      </c>
      <c r="AB1808" t="s">
        <v>7789</v>
      </c>
      <c r="AC1808" t="s">
        <v>2965</v>
      </c>
      <c r="AD1808">
        <v>0</v>
      </c>
      <c r="AE1808" t="s">
        <v>2965</v>
      </c>
      <c r="AF1808" t="s">
        <v>2965</v>
      </c>
      <c r="AG1808">
        <v>0</v>
      </c>
      <c r="AH1808" t="s">
        <v>2965</v>
      </c>
      <c r="AI1808">
        <v>0</v>
      </c>
      <c r="AJ1808">
        <v>0</v>
      </c>
      <c r="AK1808">
        <v>0</v>
      </c>
      <c r="AL1808">
        <v>0</v>
      </c>
      <c r="AM1808">
        <v>0</v>
      </c>
      <c r="AN1808">
        <v>0</v>
      </c>
      <c r="AO1808" t="s">
        <v>2965</v>
      </c>
      <c r="AP1808" t="s">
        <v>4360</v>
      </c>
      <c r="AQ1808" t="s">
        <v>4360</v>
      </c>
      <c r="AR1808" t="s">
        <v>7812</v>
      </c>
      <c r="AS1808" t="s">
        <v>7813</v>
      </c>
    </row>
    <row r="1809" spans="5:45" ht="33">
      <c r="E1809" s="1403" t="str">
        <f t="shared" si="101"/>
        <v>A06BB301 Demolition Work Revamping Work Demolition Work of Finishing Material</v>
      </c>
      <c r="F1809" s="1403" t="str">
        <f t="shared" si="102"/>
        <v xml:space="preserve">A06BB301-00003 Demolition Work Revamping Work Demolition Work of Finishing Material     for Existing False Ceiling System incl. Any Material of False Ceiling System Including Scaffolding, Strutting, Disposal and Any Work to Complete The Work  </v>
      </c>
      <c r="G1809" s="1404" t="str" cm="1">
        <f t="array" ref="G1809:H1809">_xlfn.TEXTSPLIT(I1809,"-")</f>
        <v>A06BB301</v>
      </c>
      <c r="H1809" s="1404" t="str">
        <v>00003</v>
      </c>
      <c r="I1809" t="s">
        <v>7815</v>
      </c>
      <c r="J1809" t="s">
        <v>4288</v>
      </c>
      <c r="K1809" t="s">
        <v>7783</v>
      </c>
      <c r="L1809" t="s">
        <v>7784</v>
      </c>
      <c r="M1809" t="s">
        <v>6481</v>
      </c>
      <c r="N1809" t="s">
        <v>7785</v>
      </c>
      <c r="O1809" t="s">
        <v>7809</v>
      </c>
      <c r="P1809" t="s">
        <v>7810</v>
      </c>
      <c r="Q1809" t="s">
        <v>2965</v>
      </c>
      <c r="R1809">
        <v>0</v>
      </c>
      <c r="S1809" t="s">
        <v>2965</v>
      </c>
      <c r="T1809">
        <v>0</v>
      </c>
      <c r="U1809" t="s">
        <v>2965</v>
      </c>
      <c r="V1809">
        <v>0</v>
      </c>
      <c r="W1809" t="s">
        <v>2965</v>
      </c>
      <c r="X1809">
        <v>0</v>
      </c>
      <c r="Y1809" t="s">
        <v>5082</v>
      </c>
      <c r="Z1809" t="s">
        <v>7816</v>
      </c>
      <c r="AA1809" t="s">
        <v>5826</v>
      </c>
      <c r="AB1809" t="s">
        <v>7789</v>
      </c>
      <c r="AC1809" t="s">
        <v>2965</v>
      </c>
      <c r="AD1809">
        <v>0</v>
      </c>
      <c r="AE1809" t="s">
        <v>2965</v>
      </c>
      <c r="AF1809" t="s">
        <v>2965</v>
      </c>
      <c r="AG1809">
        <v>0</v>
      </c>
      <c r="AH1809" t="s">
        <v>2965</v>
      </c>
      <c r="AI1809">
        <v>0</v>
      </c>
      <c r="AJ1809">
        <v>0</v>
      </c>
      <c r="AK1809">
        <v>0</v>
      </c>
      <c r="AL1809">
        <v>0</v>
      </c>
      <c r="AM1809">
        <v>0</v>
      </c>
      <c r="AN1809">
        <v>0</v>
      </c>
      <c r="AO1809" t="s">
        <v>2965</v>
      </c>
      <c r="AP1809" t="s">
        <v>4360</v>
      </c>
      <c r="AQ1809" t="s">
        <v>4360</v>
      </c>
      <c r="AR1809" t="s">
        <v>7812</v>
      </c>
      <c r="AS1809" t="s">
        <v>7815</v>
      </c>
    </row>
    <row r="1810" spans="5:45" ht="33">
      <c r="E1810" s="1403" t="str">
        <f t="shared" si="101"/>
        <v>A06BB302 Demolition Work Revamping Work Demolition Work of Door</v>
      </c>
      <c r="F1810" s="1403" t="str">
        <f t="shared" si="102"/>
        <v xml:space="preserve">A06BB302-00001 Demolition Work Revamping Work Demolition Work of Door      Including Scaffolding, Strutting, Disposal and Any Work to Complete The Work  </v>
      </c>
      <c r="G1810" s="1404" t="str" cm="1">
        <f t="array" ref="G1810:H1810">_xlfn.TEXTSPLIT(I1810,"-")</f>
        <v>A06BB302</v>
      </c>
      <c r="H1810" s="1404" t="str">
        <v>00001</v>
      </c>
      <c r="I1810" t="s">
        <v>7817</v>
      </c>
      <c r="J1810" t="s">
        <v>4288</v>
      </c>
      <c r="K1810" t="s">
        <v>7783</v>
      </c>
      <c r="L1810" t="s">
        <v>7784</v>
      </c>
      <c r="M1810" t="s">
        <v>6481</v>
      </c>
      <c r="N1810" t="s">
        <v>7785</v>
      </c>
      <c r="O1810" t="s">
        <v>7818</v>
      </c>
      <c r="P1810" t="s">
        <v>7819</v>
      </c>
      <c r="Q1810" t="s">
        <v>2965</v>
      </c>
      <c r="R1810">
        <v>0</v>
      </c>
      <c r="S1810" t="s">
        <v>2965</v>
      </c>
      <c r="T1810">
        <v>0</v>
      </c>
      <c r="U1810" t="s">
        <v>2965</v>
      </c>
      <c r="V1810">
        <v>0</v>
      </c>
      <c r="W1810" t="s">
        <v>2965</v>
      </c>
      <c r="X1810">
        <v>0</v>
      </c>
      <c r="Y1810" t="s">
        <v>2965</v>
      </c>
      <c r="Z1810">
        <v>0</v>
      </c>
      <c r="AA1810" t="s">
        <v>5826</v>
      </c>
      <c r="AB1810" t="s">
        <v>7789</v>
      </c>
      <c r="AC1810" t="s">
        <v>2965</v>
      </c>
      <c r="AD1810">
        <v>0</v>
      </c>
      <c r="AE1810" t="s">
        <v>2965</v>
      </c>
      <c r="AF1810" t="s">
        <v>2965</v>
      </c>
      <c r="AG1810">
        <v>0</v>
      </c>
      <c r="AH1810" t="s">
        <v>2965</v>
      </c>
      <c r="AI1810">
        <v>0</v>
      </c>
      <c r="AJ1810">
        <v>0</v>
      </c>
      <c r="AK1810">
        <v>0</v>
      </c>
      <c r="AL1810">
        <v>0</v>
      </c>
      <c r="AM1810">
        <v>0</v>
      </c>
      <c r="AN1810">
        <v>0</v>
      </c>
      <c r="AO1810" t="s">
        <v>2965</v>
      </c>
      <c r="AP1810" t="s">
        <v>4817</v>
      </c>
      <c r="AQ1810" t="s">
        <v>4817</v>
      </c>
      <c r="AR1810" t="s">
        <v>7820</v>
      </c>
      <c r="AS1810" t="s">
        <v>7817</v>
      </c>
    </row>
    <row r="1811" spans="5:45" ht="33">
      <c r="E1811" s="1403" t="str">
        <f t="shared" si="101"/>
        <v>A06BB303 Demolition Work Revamping Work Demolition Work of Window</v>
      </c>
      <c r="F1811" s="1403" t="str">
        <f t="shared" si="102"/>
        <v xml:space="preserve">A06BB303-00001 Demolition Work Revamping Work Demolition Work of Window      Including Scaffolding, Strutting, Disposal and Any Work to Complete The Work  </v>
      </c>
      <c r="G1811" s="1404" t="str" cm="1">
        <f t="array" ref="G1811:H1811">_xlfn.TEXTSPLIT(I1811,"-")</f>
        <v>A06BB303</v>
      </c>
      <c r="H1811" s="1404" t="str">
        <v>00001</v>
      </c>
      <c r="I1811" t="s">
        <v>7821</v>
      </c>
      <c r="J1811" t="s">
        <v>4288</v>
      </c>
      <c r="K1811" t="s">
        <v>7783</v>
      </c>
      <c r="L1811" t="s">
        <v>7784</v>
      </c>
      <c r="M1811" t="s">
        <v>6481</v>
      </c>
      <c r="N1811" t="s">
        <v>7785</v>
      </c>
      <c r="O1811" t="s">
        <v>7822</v>
      </c>
      <c r="P1811" t="s">
        <v>7823</v>
      </c>
      <c r="Q1811" t="s">
        <v>2965</v>
      </c>
      <c r="R1811">
        <v>0</v>
      </c>
      <c r="S1811" t="s">
        <v>2965</v>
      </c>
      <c r="T1811">
        <v>0</v>
      </c>
      <c r="U1811" t="s">
        <v>2965</v>
      </c>
      <c r="V1811">
        <v>0</v>
      </c>
      <c r="W1811" t="s">
        <v>2965</v>
      </c>
      <c r="X1811">
        <v>0</v>
      </c>
      <c r="Y1811" t="s">
        <v>2965</v>
      </c>
      <c r="Z1811">
        <v>0</v>
      </c>
      <c r="AA1811" t="s">
        <v>5826</v>
      </c>
      <c r="AB1811" t="s">
        <v>7789</v>
      </c>
      <c r="AC1811" t="s">
        <v>2965</v>
      </c>
      <c r="AD1811">
        <v>0</v>
      </c>
      <c r="AE1811" t="s">
        <v>2965</v>
      </c>
      <c r="AF1811" t="s">
        <v>2965</v>
      </c>
      <c r="AG1811">
        <v>0</v>
      </c>
      <c r="AH1811" t="s">
        <v>2965</v>
      </c>
      <c r="AI1811">
        <v>0</v>
      </c>
      <c r="AJ1811">
        <v>0</v>
      </c>
      <c r="AK1811">
        <v>0</v>
      </c>
      <c r="AL1811">
        <v>0</v>
      </c>
      <c r="AM1811">
        <v>0</v>
      </c>
      <c r="AN1811">
        <v>0</v>
      </c>
      <c r="AO1811" t="s">
        <v>2965</v>
      </c>
      <c r="AP1811" t="s">
        <v>4817</v>
      </c>
      <c r="AQ1811" t="s">
        <v>4817</v>
      </c>
      <c r="AR1811" t="s">
        <v>7824</v>
      </c>
      <c r="AS1811" t="s">
        <v>7821</v>
      </c>
    </row>
    <row r="1812" spans="5:45" ht="33">
      <c r="E1812" s="1403" t="str">
        <f t="shared" si="101"/>
        <v>A06BB304 Demolition Work Revamping Work Demolition Work of Cladding</v>
      </c>
      <c r="F1812" s="1403" t="str">
        <f t="shared" si="102"/>
        <v xml:space="preserve">A06BB304-00001 Demolition Work Revamping Work Demolition Work of Cladding     for Existing Roof Cladding Including Scaffolding, Strutting, Disposal and Any Work to Complete The Work  </v>
      </c>
      <c r="G1812" s="1404" t="str" cm="1">
        <f t="array" ref="G1812:H1812">_xlfn.TEXTSPLIT(I1812,"-")</f>
        <v>A06BB304</v>
      </c>
      <c r="H1812" s="1404" t="str">
        <v>00001</v>
      </c>
      <c r="I1812" t="s">
        <v>7825</v>
      </c>
      <c r="J1812" t="s">
        <v>4288</v>
      </c>
      <c r="K1812" t="s">
        <v>7783</v>
      </c>
      <c r="L1812" t="s">
        <v>7784</v>
      </c>
      <c r="M1812" t="s">
        <v>6481</v>
      </c>
      <c r="N1812" t="s">
        <v>7785</v>
      </c>
      <c r="O1812" t="s">
        <v>7826</v>
      </c>
      <c r="P1812" t="s">
        <v>7827</v>
      </c>
      <c r="Q1812" t="s">
        <v>2965</v>
      </c>
      <c r="R1812">
        <v>0</v>
      </c>
      <c r="S1812" t="s">
        <v>2965</v>
      </c>
      <c r="T1812">
        <v>0</v>
      </c>
      <c r="U1812" t="s">
        <v>2965</v>
      </c>
      <c r="V1812">
        <v>0</v>
      </c>
      <c r="W1812" t="s">
        <v>2965</v>
      </c>
      <c r="X1812">
        <v>0</v>
      </c>
      <c r="Y1812" t="s">
        <v>5087</v>
      </c>
      <c r="Z1812" t="s">
        <v>7828</v>
      </c>
      <c r="AA1812" t="s">
        <v>5826</v>
      </c>
      <c r="AB1812" t="s">
        <v>7789</v>
      </c>
      <c r="AC1812" t="s">
        <v>2965</v>
      </c>
      <c r="AD1812">
        <v>0</v>
      </c>
      <c r="AE1812" t="s">
        <v>2965</v>
      </c>
      <c r="AF1812" t="s">
        <v>2965</v>
      </c>
      <c r="AG1812">
        <v>0</v>
      </c>
      <c r="AH1812" t="s">
        <v>2965</v>
      </c>
      <c r="AI1812">
        <v>0</v>
      </c>
      <c r="AJ1812">
        <v>0</v>
      </c>
      <c r="AK1812">
        <v>0</v>
      </c>
      <c r="AL1812">
        <v>0</v>
      </c>
      <c r="AM1812">
        <v>0</v>
      </c>
      <c r="AN1812">
        <v>0</v>
      </c>
      <c r="AO1812" t="s">
        <v>2965</v>
      </c>
      <c r="AP1812" t="s">
        <v>4360</v>
      </c>
      <c r="AQ1812" t="s">
        <v>4360</v>
      </c>
      <c r="AR1812" t="s">
        <v>7829</v>
      </c>
      <c r="AS1812" t="s">
        <v>7825</v>
      </c>
    </row>
    <row r="1813" spans="5:45" ht="33">
      <c r="E1813" s="1403" t="str">
        <f t="shared" si="101"/>
        <v>A06BB304 Demolition Work Revamping Work Demolition Work of Cladding</v>
      </c>
      <c r="F1813" s="1403" t="str">
        <f t="shared" si="102"/>
        <v xml:space="preserve">A06BB304-00002 Demolition Work Revamping Work Demolition Work of Cladding     for Existing Wall Cladding Including Scaffolding, Strutting, Disposal and Any Work to Complete The Work  </v>
      </c>
      <c r="G1813" s="1404" t="str" cm="1">
        <f t="array" ref="G1813:H1813">_xlfn.TEXTSPLIT(I1813,"-")</f>
        <v>A06BB304</v>
      </c>
      <c r="H1813" s="1404" t="str">
        <v>00002</v>
      </c>
      <c r="I1813" t="s">
        <v>7830</v>
      </c>
      <c r="J1813" t="s">
        <v>4288</v>
      </c>
      <c r="K1813" t="s">
        <v>7783</v>
      </c>
      <c r="L1813" t="s">
        <v>7784</v>
      </c>
      <c r="M1813" t="s">
        <v>6481</v>
      </c>
      <c r="N1813" t="s">
        <v>7785</v>
      </c>
      <c r="O1813" t="s">
        <v>7826</v>
      </c>
      <c r="P1813" t="s">
        <v>7827</v>
      </c>
      <c r="Q1813" t="s">
        <v>2965</v>
      </c>
      <c r="R1813">
        <v>0</v>
      </c>
      <c r="S1813" t="s">
        <v>2965</v>
      </c>
      <c r="T1813">
        <v>0</v>
      </c>
      <c r="U1813" t="s">
        <v>2965</v>
      </c>
      <c r="V1813">
        <v>0</v>
      </c>
      <c r="W1813" t="s">
        <v>2965</v>
      </c>
      <c r="X1813">
        <v>0</v>
      </c>
      <c r="Y1813" t="s">
        <v>5097</v>
      </c>
      <c r="Z1813" t="s">
        <v>7831</v>
      </c>
      <c r="AA1813" t="s">
        <v>5826</v>
      </c>
      <c r="AB1813" t="s">
        <v>7789</v>
      </c>
      <c r="AC1813" t="s">
        <v>2965</v>
      </c>
      <c r="AD1813">
        <v>0</v>
      </c>
      <c r="AE1813" t="s">
        <v>2965</v>
      </c>
      <c r="AF1813" t="s">
        <v>2965</v>
      </c>
      <c r="AG1813">
        <v>0</v>
      </c>
      <c r="AH1813" t="s">
        <v>2965</v>
      </c>
      <c r="AI1813">
        <v>0</v>
      </c>
      <c r="AJ1813">
        <v>0</v>
      </c>
      <c r="AK1813">
        <v>0</v>
      </c>
      <c r="AL1813">
        <v>0</v>
      </c>
      <c r="AM1813">
        <v>0</v>
      </c>
      <c r="AN1813">
        <v>0</v>
      </c>
      <c r="AO1813" t="s">
        <v>2965</v>
      </c>
      <c r="AP1813" t="s">
        <v>4360</v>
      </c>
      <c r="AQ1813" t="s">
        <v>4360</v>
      </c>
      <c r="AR1813" t="s">
        <v>7829</v>
      </c>
      <c r="AS1813" t="s">
        <v>7830</v>
      </c>
    </row>
    <row r="1814" spans="5:45" ht="33">
      <c r="E1814" s="1403" t="str">
        <f t="shared" si="101"/>
        <v>A06BB305 Demolition Work Revamping Work Demolition Work of Fence &amp; Gates</v>
      </c>
      <c r="F1814" s="1403" t="str">
        <f t="shared" si="102"/>
        <v xml:space="preserve">A06BB305-00001 Demolition Work Revamping Work Demolition Work of Fence &amp; Gates      Including Scaffolding, Strutting, Disposal and Any Work to Complete The Work  </v>
      </c>
      <c r="G1814" s="1404" t="str" cm="1">
        <f t="array" ref="G1814:H1814">_xlfn.TEXTSPLIT(I1814,"-")</f>
        <v>A06BB305</v>
      </c>
      <c r="H1814" s="1404" t="str">
        <v>00001</v>
      </c>
      <c r="I1814" t="s">
        <v>7832</v>
      </c>
      <c r="J1814" t="s">
        <v>4288</v>
      </c>
      <c r="K1814" t="s">
        <v>7783</v>
      </c>
      <c r="L1814" t="s">
        <v>7784</v>
      </c>
      <c r="M1814" t="s">
        <v>6481</v>
      </c>
      <c r="N1814" t="s">
        <v>7785</v>
      </c>
      <c r="O1814" t="s">
        <v>7833</v>
      </c>
      <c r="P1814" t="s">
        <v>7834</v>
      </c>
      <c r="Q1814" t="s">
        <v>2965</v>
      </c>
      <c r="R1814">
        <v>0</v>
      </c>
      <c r="S1814" t="s">
        <v>2965</v>
      </c>
      <c r="T1814">
        <v>0</v>
      </c>
      <c r="U1814" t="s">
        <v>2965</v>
      </c>
      <c r="V1814">
        <v>0</v>
      </c>
      <c r="W1814" t="s">
        <v>2965</v>
      </c>
      <c r="X1814">
        <v>0</v>
      </c>
      <c r="Y1814" t="s">
        <v>2965</v>
      </c>
      <c r="Z1814">
        <v>0</v>
      </c>
      <c r="AA1814" t="s">
        <v>5826</v>
      </c>
      <c r="AB1814" t="s">
        <v>7789</v>
      </c>
      <c r="AC1814" t="s">
        <v>2965</v>
      </c>
      <c r="AD1814">
        <v>0</v>
      </c>
      <c r="AE1814" t="s">
        <v>2965</v>
      </c>
      <c r="AF1814" t="s">
        <v>2965</v>
      </c>
      <c r="AG1814">
        <v>0</v>
      </c>
      <c r="AH1814" t="s">
        <v>2965</v>
      </c>
      <c r="AI1814">
        <v>0</v>
      </c>
      <c r="AJ1814">
        <v>0</v>
      </c>
      <c r="AK1814">
        <v>0</v>
      </c>
      <c r="AL1814">
        <v>0</v>
      </c>
      <c r="AM1814">
        <v>0</v>
      </c>
      <c r="AN1814">
        <v>0</v>
      </c>
      <c r="AO1814" t="s">
        <v>2965</v>
      </c>
      <c r="AP1814" t="s">
        <v>4360</v>
      </c>
      <c r="AQ1814" t="s">
        <v>4360</v>
      </c>
      <c r="AR1814" t="s">
        <v>7835</v>
      </c>
      <c r="AS1814" t="s">
        <v>7832</v>
      </c>
    </row>
    <row r="1815" spans="5:45" ht="49.5">
      <c r="E1815" s="1403" t="str">
        <f t="shared" si="101"/>
        <v>A06BC306 Demolition Work Demolition Work Demolition Work of RC Structure Building</v>
      </c>
      <c r="F1815" s="1403" t="str">
        <f t="shared" si="102"/>
        <v xml:space="preserve">A06BC306-00001 Demolition Work Demolition Work Demolition Work of RC Structure Building     for All Structural and Architectural Components Below and Above Ground Level Including Scaffolding, Strutting, Disposal and Any Work to Complete The Work  </v>
      </c>
      <c r="G1815" s="1404" t="str" cm="1">
        <f t="array" ref="G1815:H1815">_xlfn.TEXTSPLIT(I1815,"-")</f>
        <v>A06BC306</v>
      </c>
      <c r="H1815" s="1404" t="str">
        <v>00001</v>
      </c>
      <c r="I1815" t="s">
        <v>7836</v>
      </c>
      <c r="J1815" t="s">
        <v>4288</v>
      </c>
      <c r="K1815" t="s">
        <v>7783</v>
      </c>
      <c r="L1815" t="s">
        <v>7784</v>
      </c>
      <c r="M1815" t="s">
        <v>6485</v>
      </c>
      <c r="N1815" t="s">
        <v>7784</v>
      </c>
      <c r="O1815" t="s">
        <v>7837</v>
      </c>
      <c r="P1815" t="s">
        <v>7838</v>
      </c>
      <c r="Q1815" t="s">
        <v>2965</v>
      </c>
      <c r="R1815">
        <v>0</v>
      </c>
      <c r="S1815" t="s">
        <v>2965</v>
      </c>
      <c r="T1815">
        <v>0</v>
      </c>
      <c r="U1815" t="s">
        <v>2965</v>
      </c>
      <c r="V1815">
        <v>0</v>
      </c>
      <c r="W1815" t="s">
        <v>2965</v>
      </c>
      <c r="X1815">
        <v>0</v>
      </c>
      <c r="Y1815" t="s">
        <v>5109</v>
      </c>
      <c r="Z1815" t="s">
        <v>7839</v>
      </c>
      <c r="AA1815" t="s">
        <v>5826</v>
      </c>
      <c r="AB1815" t="s">
        <v>7789</v>
      </c>
      <c r="AC1815" t="s">
        <v>2965</v>
      </c>
      <c r="AD1815">
        <v>0</v>
      </c>
      <c r="AE1815" t="s">
        <v>2965</v>
      </c>
      <c r="AF1815">
        <v>0</v>
      </c>
      <c r="AG1815">
        <v>0</v>
      </c>
      <c r="AH1815" t="s">
        <v>2965</v>
      </c>
      <c r="AI1815">
        <v>0</v>
      </c>
      <c r="AJ1815">
        <v>0</v>
      </c>
      <c r="AK1815">
        <v>0</v>
      </c>
      <c r="AL1815">
        <v>0</v>
      </c>
      <c r="AM1815">
        <v>0</v>
      </c>
      <c r="AN1815">
        <v>0</v>
      </c>
      <c r="AO1815" t="s">
        <v>2965</v>
      </c>
      <c r="AP1815" t="s">
        <v>7455</v>
      </c>
      <c r="AQ1815" t="s">
        <v>7455</v>
      </c>
      <c r="AR1815" t="s">
        <v>7840</v>
      </c>
      <c r="AS1815" t="s">
        <v>7836</v>
      </c>
    </row>
    <row r="1816" spans="5:45" ht="49.5">
      <c r="E1816" s="1403" t="str">
        <f t="shared" si="101"/>
        <v>A06BC307 Demolition Work Demolition Work Demolition Work of Steel Structure Shelter</v>
      </c>
      <c r="F1816" s="1403" t="str">
        <f t="shared" si="102"/>
        <v xml:space="preserve">A06BC307-00001 Demolition Work Demolition Work Demolition Work of Steel Structure Shelter     for All Structural and Architectural Components Below and Above Ground Level Including Scaffolding, Strutting, Disposal and Any Work to Complete The Work  </v>
      </c>
      <c r="G1816" s="1404" t="str" cm="1">
        <f t="array" ref="G1816:H1816">_xlfn.TEXTSPLIT(I1816,"-")</f>
        <v>A06BC307</v>
      </c>
      <c r="H1816" s="1404" t="str">
        <v>00001</v>
      </c>
      <c r="I1816" t="s">
        <v>7841</v>
      </c>
      <c r="J1816" t="s">
        <v>4288</v>
      </c>
      <c r="K1816" t="s">
        <v>7783</v>
      </c>
      <c r="L1816" t="s">
        <v>7784</v>
      </c>
      <c r="M1816" t="s">
        <v>6485</v>
      </c>
      <c r="N1816" t="s">
        <v>7784</v>
      </c>
      <c r="O1816" t="s">
        <v>7842</v>
      </c>
      <c r="P1816" t="s">
        <v>7843</v>
      </c>
      <c r="Q1816" t="s">
        <v>2965</v>
      </c>
      <c r="R1816">
        <v>0</v>
      </c>
      <c r="S1816" t="s">
        <v>2965</v>
      </c>
      <c r="T1816">
        <v>0</v>
      </c>
      <c r="U1816" t="s">
        <v>2965</v>
      </c>
      <c r="V1816">
        <v>0</v>
      </c>
      <c r="W1816" t="s">
        <v>2965</v>
      </c>
      <c r="X1816">
        <v>0</v>
      </c>
      <c r="Y1816" t="s">
        <v>5109</v>
      </c>
      <c r="Z1816" t="s">
        <v>7839</v>
      </c>
      <c r="AA1816" t="s">
        <v>5826</v>
      </c>
      <c r="AB1816" t="s">
        <v>7789</v>
      </c>
      <c r="AC1816" t="s">
        <v>2965</v>
      </c>
      <c r="AD1816">
        <v>0</v>
      </c>
      <c r="AE1816" t="s">
        <v>2965</v>
      </c>
      <c r="AF1816">
        <v>0</v>
      </c>
      <c r="AG1816">
        <v>0</v>
      </c>
      <c r="AH1816" t="s">
        <v>2965</v>
      </c>
      <c r="AI1816">
        <v>0</v>
      </c>
      <c r="AJ1816">
        <v>0</v>
      </c>
      <c r="AK1816">
        <v>0</v>
      </c>
      <c r="AL1816">
        <v>0</v>
      </c>
      <c r="AM1816">
        <v>0</v>
      </c>
      <c r="AN1816">
        <v>0</v>
      </c>
      <c r="AO1816" t="s">
        <v>2965</v>
      </c>
      <c r="AP1816" t="s">
        <v>7455</v>
      </c>
      <c r="AQ1816" t="s">
        <v>7455</v>
      </c>
      <c r="AR1816" t="s">
        <v>7844</v>
      </c>
      <c r="AS1816" t="s">
        <v>7841</v>
      </c>
    </row>
    <row r="1817" spans="5:45" ht="33">
      <c r="E1817" s="1403" t="str">
        <f t="shared" si="101"/>
        <v>A10SA000 Site Instruction General / Common Work (Other Work) -</v>
      </c>
      <c r="F1817" s="1403" t="str">
        <f t="shared" si="102"/>
        <v xml:space="preserve">A10SA000-00001 Site Instruction General / Common Work (Other Work) -        </v>
      </c>
      <c r="G1817" s="1404" t="str" cm="1">
        <f t="array" ref="G1817:H1817">_xlfn.TEXTSPLIT(I1817,"-")</f>
        <v>A10SA000</v>
      </c>
      <c r="H1817" s="1404" t="str">
        <v>00001</v>
      </c>
      <c r="I1817" t="s">
        <v>7845</v>
      </c>
      <c r="J1817" t="s">
        <v>4288</v>
      </c>
      <c r="K1817" t="s">
        <v>7846</v>
      </c>
      <c r="L1817" t="s">
        <v>7847</v>
      </c>
      <c r="M1817" t="s">
        <v>7848</v>
      </c>
      <c r="N1817" t="s">
        <v>7849</v>
      </c>
      <c r="O1817" t="s">
        <v>7850</v>
      </c>
      <c r="P1817" t="s">
        <v>4292</v>
      </c>
      <c r="Q1817" t="s">
        <v>2965</v>
      </c>
      <c r="R1817">
        <v>0</v>
      </c>
      <c r="S1817" t="s">
        <v>2965</v>
      </c>
      <c r="T1817">
        <v>0</v>
      </c>
      <c r="U1817" t="s">
        <v>2965</v>
      </c>
      <c r="V1817">
        <v>0</v>
      </c>
      <c r="W1817" t="s">
        <v>2965</v>
      </c>
      <c r="X1817">
        <v>0</v>
      </c>
      <c r="Y1817" t="s">
        <v>2965</v>
      </c>
      <c r="Z1817">
        <v>0</v>
      </c>
      <c r="AA1817" t="s">
        <v>2965</v>
      </c>
      <c r="AB1817">
        <v>0</v>
      </c>
      <c r="AC1817" t="s">
        <v>2965</v>
      </c>
      <c r="AD1817">
        <v>0</v>
      </c>
      <c r="AE1817" t="s">
        <v>2965</v>
      </c>
      <c r="AF1817">
        <v>0</v>
      </c>
      <c r="AG1817">
        <v>0</v>
      </c>
      <c r="AH1817">
        <v>0</v>
      </c>
      <c r="AI1817">
        <v>0</v>
      </c>
      <c r="AJ1817">
        <v>0</v>
      </c>
      <c r="AK1817">
        <v>0</v>
      </c>
      <c r="AL1817">
        <v>0</v>
      </c>
      <c r="AM1817">
        <v>0</v>
      </c>
      <c r="AN1817">
        <v>0</v>
      </c>
      <c r="AO1817" t="s">
        <v>2965</v>
      </c>
      <c r="AP1817" t="s">
        <v>7455</v>
      </c>
      <c r="AQ1817" t="s">
        <v>7455</v>
      </c>
      <c r="AR1817" t="s">
        <v>7851</v>
      </c>
      <c r="AS1817" t="s">
        <v>7845</v>
      </c>
    </row>
    <row r="1818" spans="5:45" ht="33">
      <c r="E1818" s="1403" t="str">
        <f t="shared" si="101"/>
        <v>A10SB000 Site Instruction Incentive of Subcontractor (Progress Expediting) -</v>
      </c>
      <c r="F1818" s="1403" t="str">
        <f t="shared" si="102"/>
        <v xml:space="preserve">A10SB000-00001 Site Instruction Incentive of Subcontractor (Progress Expediting) -        </v>
      </c>
      <c r="G1818" s="1404" t="str" cm="1">
        <f t="array" ref="G1818:H1818">_xlfn.TEXTSPLIT(I1818,"-")</f>
        <v>A10SB000</v>
      </c>
      <c r="H1818" s="1404" t="str">
        <v>00001</v>
      </c>
      <c r="I1818" t="s">
        <v>7852</v>
      </c>
      <c r="J1818" t="s">
        <v>4288</v>
      </c>
      <c r="K1818" t="s">
        <v>7846</v>
      </c>
      <c r="L1818" t="s">
        <v>7847</v>
      </c>
      <c r="M1818" t="s">
        <v>7853</v>
      </c>
      <c r="N1818" t="s">
        <v>7854</v>
      </c>
      <c r="O1818" t="s">
        <v>7850</v>
      </c>
      <c r="P1818" t="s">
        <v>4292</v>
      </c>
      <c r="Q1818" t="s">
        <v>2965</v>
      </c>
      <c r="R1818">
        <v>0</v>
      </c>
      <c r="S1818" t="s">
        <v>2965</v>
      </c>
      <c r="T1818">
        <v>0</v>
      </c>
      <c r="U1818" t="s">
        <v>2965</v>
      </c>
      <c r="V1818">
        <v>0</v>
      </c>
      <c r="W1818" t="s">
        <v>2965</v>
      </c>
      <c r="X1818">
        <v>0</v>
      </c>
      <c r="Y1818" t="s">
        <v>2965</v>
      </c>
      <c r="Z1818">
        <v>0</v>
      </c>
      <c r="AA1818" t="s">
        <v>2965</v>
      </c>
      <c r="AB1818">
        <v>0</v>
      </c>
      <c r="AC1818" t="s">
        <v>2965</v>
      </c>
      <c r="AD1818">
        <v>0</v>
      </c>
      <c r="AE1818" t="s">
        <v>2965</v>
      </c>
      <c r="AF1818">
        <v>0</v>
      </c>
      <c r="AG1818">
        <v>0</v>
      </c>
      <c r="AH1818">
        <v>0</v>
      </c>
      <c r="AI1818">
        <v>0</v>
      </c>
      <c r="AJ1818">
        <v>0</v>
      </c>
      <c r="AK1818">
        <v>0</v>
      </c>
      <c r="AL1818">
        <v>0</v>
      </c>
      <c r="AM1818">
        <v>0</v>
      </c>
      <c r="AN1818">
        <v>0</v>
      </c>
      <c r="AO1818" t="s">
        <v>2965</v>
      </c>
      <c r="AP1818" t="s">
        <v>7455</v>
      </c>
      <c r="AQ1818" t="s">
        <v>7455</v>
      </c>
      <c r="AR1818" t="s">
        <v>7855</v>
      </c>
      <c r="AS1818" t="s">
        <v>7852</v>
      </c>
    </row>
    <row r="1819" spans="5:45">
      <c r="E1819" s="1403" t="str">
        <f t="shared" si="101"/>
        <v>A10SC000 Site Instruction Claim of Subcontractor -</v>
      </c>
      <c r="F1819" s="1403" t="str">
        <f t="shared" si="102"/>
        <v xml:space="preserve">A10SC000-00001 Site Instruction Claim of Subcontractor -        </v>
      </c>
      <c r="G1819" s="1404" t="str" cm="1">
        <f t="array" ref="G1819:H1819">_xlfn.TEXTSPLIT(I1819,"-")</f>
        <v>A10SC000</v>
      </c>
      <c r="H1819" s="1404" t="str">
        <v>00001</v>
      </c>
      <c r="I1819" t="s">
        <v>7856</v>
      </c>
      <c r="J1819" t="s">
        <v>4288</v>
      </c>
      <c r="K1819" t="s">
        <v>7846</v>
      </c>
      <c r="L1819" t="s">
        <v>7847</v>
      </c>
      <c r="M1819" t="s">
        <v>7857</v>
      </c>
      <c r="N1819" t="s">
        <v>7858</v>
      </c>
      <c r="O1819" t="s">
        <v>7850</v>
      </c>
      <c r="P1819" t="s">
        <v>4292</v>
      </c>
      <c r="Q1819" t="s">
        <v>2965</v>
      </c>
      <c r="R1819">
        <v>0</v>
      </c>
      <c r="S1819" t="s">
        <v>2965</v>
      </c>
      <c r="T1819">
        <v>0</v>
      </c>
      <c r="U1819" t="s">
        <v>2965</v>
      </c>
      <c r="V1819">
        <v>0</v>
      </c>
      <c r="W1819" t="s">
        <v>2965</v>
      </c>
      <c r="X1819">
        <v>0</v>
      </c>
      <c r="Y1819" t="s">
        <v>2965</v>
      </c>
      <c r="Z1819">
        <v>0</v>
      </c>
      <c r="AA1819" t="s">
        <v>2965</v>
      </c>
      <c r="AB1819">
        <v>0</v>
      </c>
      <c r="AC1819" t="s">
        <v>2965</v>
      </c>
      <c r="AD1819">
        <v>0</v>
      </c>
      <c r="AE1819" t="s">
        <v>2965</v>
      </c>
      <c r="AF1819">
        <v>0</v>
      </c>
      <c r="AG1819">
        <v>0</v>
      </c>
      <c r="AH1819">
        <v>0</v>
      </c>
      <c r="AI1819">
        <v>0</v>
      </c>
      <c r="AJ1819">
        <v>0</v>
      </c>
      <c r="AK1819">
        <v>0</v>
      </c>
      <c r="AL1819">
        <v>0</v>
      </c>
      <c r="AM1819">
        <v>0</v>
      </c>
      <c r="AN1819">
        <v>0</v>
      </c>
      <c r="AO1819" t="s">
        <v>2965</v>
      </c>
      <c r="AP1819" t="s">
        <v>7455</v>
      </c>
      <c r="AQ1819" t="s">
        <v>7455</v>
      </c>
      <c r="AR1819" t="s">
        <v>7859</v>
      </c>
      <c r="AS1819" t="s">
        <v>7856</v>
      </c>
    </row>
    <row r="1820" spans="5:45">
      <c r="E1820" s="1403" t="e">
        <f t="shared" si="101"/>
        <v>#VALUE!</v>
      </c>
      <c r="F1820" s="1403" t="str">
        <f t="shared" si="102"/>
        <v xml:space="preserve">           </v>
      </c>
      <c r="G1820" s="1404" t="e" cm="1">
        <f t="array" ref="G1820">_xlfn.TEXTSPLIT(I1820,"-")</f>
        <v>#VALUE!</v>
      </c>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row>
    <row r="1821" spans="5:45" ht="33">
      <c r="E1821" s="1403" t="str">
        <f t="shared" si="101"/>
        <v>S01AA007 Main Steel Structure Fabrication Work Shelter/Building Girth &amp; Purlin</v>
      </c>
      <c r="F1821" s="1403" t="str">
        <f t="shared" si="102"/>
        <v xml:space="preserve">S01AA007-00001 Main Steel Structure Fabrication Work Shelter/Building Girth &amp; Purlin        </v>
      </c>
      <c r="G1821" s="1404" t="str" cm="1">
        <f t="array" ref="G1821:H1821">_xlfn.TEXTSPLIT(I1821,"-")</f>
        <v>S01AA007</v>
      </c>
      <c r="H1821" s="1404" t="str">
        <v>00001</v>
      </c>
      <c r="I1821" t="s">
        <v>7860</v>
      </c>
      <c r="J1821" t="s">
        <v>7861</v>
      </c>
      <c r="K1821" t="s">
        <v>7862</v>
      </c>
      <c r="L1821" t="s">
        <v>3497</v>
      </c>
      <c r="M1821" t="s">
        <v>4429</v>
      </c>
      <c r="N1821" t="s">
        <v>3498</v>
      </c>
      <c r="O1821" t="s">
        <v>4379</v>
      </c>
      <c r="P1821" t="s">
        <v>7863</v>
      </c>
      <c r="Q1821" t="s">
        <v>2965</v>
      </c>
      <c r="R1821">
        <v>0</v>
      </c>
      <c r="S1821" t="s">
        <v>2965</v>
      </c>
      <c r="T1821">
        <v>0</v>
      </c>
      <c r="U1821" t="s">
        <v>2965</v>
      </c>
      <c r="V1821" t="s">
        <v>2965</v>
      </c>
      <c r="W1821" t="s">
        <v>2965</v>
      </c>
      <c r="X1821" t="s">
        <v>2965</v>
      </c>
      <c r="Y1821" t="s">
        <v>2965</v>
      </c>
      <c r="Z1821" t="s">
        <v>2965</v>
      </c>
      <c r="AA1821" t="s">
        <v>2965</v>
      </c>
      <c r="AB1821" t="s">
        <v>2965</v>
      </c>
      <c r="AC1821" t="s">
        <v>2965</v>
      </c>
      <c r="AD1821" t="s">
        <v>2965</v>
      </c>
      <c r="AE1821" t="s">
        <v>2965</v>
      </c>
      <c r="AF1821" t="s">
        <v>2965</v>
      </c>
      <c r="AG1821">
        <v>0</v>
      </c>
      <c r="AH1821">
        <v>0</v>
      </c>
      <c r="AI1821">
        <v>0</v>
      </c>
      <c r="AJ1821">
        <v>0</v>
      </c>
      <c r="AK1821" t="s">
        <v>3500</v>
      </c>
      <c r="AL1821">
        <v>0</v>
      </c>
      <c r="AM1821">
        <v>0</v>
      </c>
      <c r="AN1821">
        <v>0</v>
      </c>
      <c r="AO1821">
        <v>0</v>
      </c>
      <c r="AP1821" t="s">
        <v>3496</v>
      </c>
      <c r="AQ1821" t="s">
        <v>3496</v>
      </c>
      <c r="AR1821" t="s">
        <v>7864</v>
      </c>
      <c r="AS1821" t="s">
        <v>7860</v>
      </c>
    </row>
    <row r="1822" spans="5:45" ht="33">
      <c r="E1822" s="1403" t="str">
        <f t="shared" si="101"/>
        <v>S01AA008 Main Steel Structure Fabrication Work Shelter/Building P.E.B. (Pre-Engineered Building)</v>
      </c>
      <c r="F1822" s="1403" t="str">
        <f t="shared" si="102"/>
        <v xml:space="preserve">S01AA008-00001 Main Steel Structure Fabrication Work Shelter/Building P.E.B. (Pre-Engineered Building)        </v>
      </c>
      <c r="G1822" s="1404" t="str" cm="1">
        <f t="array" ref="G1822:H1822">_xlfn.TEXTSPLIT(I1822,"-")</f>
        <v>S01AA008</v>
      </c>
      <c r="H1822" s="1404" t="str">
        <v>00001</v>
      </c>
      <c r="I1822" t="s">
        <v>7865</v>
      </c>
      <c r="J1822" t="s">
        <v>7861</v>
      </c>
      <c r="K1822" t="s">
        <v>7862</v>
      </c>
      <c r="L1822" t="s">
        <v>3497</v>
      </c>
      <c r="M1822" t="s">
        <v>4429</v>
      </c>
      <c r="N1822" t="s">
        <v>3498</v>
      </c>
      <c r="O1822" t="s">
        <v>4383</v>
      </c>
      <c r="P1822" t="s">
        <v>7866</v>
      </c>
      <c r="Q1822" t="s">
        <v>2965</v>
      </c>
      <c r="R1822">
        <v>0</v>
      </c>
      <c r="S1822" t="s">
        <v>2965</v>
      </c>
      <c r="T1822">
        <v>0</v>
      </c>
      <c r="U1822" t="s">
        <v>2965</v>
      </c>
      <c r="V1822" t="s">
        <v>2965</v>
      </c>
      <c r="W1822" t="s">
        <v>2965</v>
      </c>
      <c r="X1822" t="s">
        <v>2965</v>
      </c>
      <c r="Y1822" t="s">
        <v>2965</v>
      </c>
      <c r="Z1822" t="s">
        <v>2965</v>
      </c>
      <c r="AA1822" t="s">
        <v>2965</v>
      </c>
      <c r="AB1822" t="s">
        <v>2965</v>
      </c>
      <c r="AC1822" t="s">
        <v>2965</v>
      </c>
      <c r="AD1822" t="s">
        <v>2965</v>
      </c>
      <c r="AE1822" t="s">
        <v>2965</v>
      </c>
      <c r="AF1822" t="s">
        <v>2965</v>
      </c>
      <c r="AG1822">
        <v>0</v>
      </c>
      <c r="AH1822">
        <v>0</v>
      </c>
      <c r="AI1822">
        <v>0</v>
      </c>
      <c r="AJ1822">
        <v>0</v>
      </c>
      <c r="AK1822" t="s">
        <v>3500</v>
      </c>
      <c r="AL1822">
        <v>0</v>
      </c>
      <c r="AM1822">
        <v>0</v>
      </c>
      <c r="AN1822">
        <v>0</v>
      </c>
      <c r="AO1822">
        <v>0</v>
      </c>
      <c r="AP1822" t="s">
        <v>3496</v>
      </c>
      <c r="AQ1822" t="s">
        <v>3496</v>
      </c>
      <c r="AR1822" t="s">
        <v>7867</v>
      </c>
      <c r="AS1822" t="s">
        <v>7865</v>
      </c>
    </row>
    <row r="1823" spans="5:45" ht="33">
      <c r="E1823" s="1403" t="str">
        <f t="shared" si="101"/>
        <v>S01AA009 Main Steel Structure Fabrication Work Shelter/Building Plates - Gusset, Stiffener, ETC</v>
      </c>
      <c r="F1823" s="1403" t="str">
        <f t="shared" si="102"/>
        <v xml:space="preserve">S01AA009-00001 Main Steel Structure Fabrication Work Shelter/Building Plates - Gusset, Stiffener, ETC        </v>
      </c>
      <c r="G1823" s="1404" t="str" cm="1">
        <f t="array" ref="G1823:H1823">_xlfn.TEXTSPLIT(I1823,"-")</f>
        <v>S01AA009</v>
      </c>
      <c r="H1823" s="1404" t="str">
        <v>00001</v>
      </c>
      <c r="I1823" t="s">
        <v>7868</v>
      </c>
      <c r="J1823" t="s">
        <v>7861</v>
      </c>
      <c r="K1823" t="s">
        <v>7862</v>
      </c>
      <c r="L1823" t="s">
        <v>3497</v>
      </c>
      <c r="M1823" t="s">
        <v>4429</v>
      </c>
      <c r="N1823" t="s">
        <v>3498</v>
      </c>
      <c r="O1823" t="s">
        <v>4393</v>
      </c>
      <c r="P1823" t="s">
        <v>3499</v>
      </c>
      <c r="Q1823" t="s">
        <v>2965</v>
      </c>
      <c r="R1823">
        <v>0</v>
      </c>
      <c r="S1823" t="s">
        <v>2965</v>
      </c>
      <c r="T1823">
        <v>0</v>
      </c>
      <c r="U1823" t="s">
        <v>2965</v>
      </c>
      <c r="V1823" t="s">
        <v>2965</v>
      </c>
      <c r="W1823" t="s">
        <v>2965</v>
      </c>
      <c r="X1823" t="s">
        <v>2965</v>
      </c>
      <c r="Y1823" t="s">
        <v>2965</v>
      </c>
      <c r="Z1823" t="s">
        <v>2965</v>
      </c>
      <c r="AA1823" t="s">
        <v>2965</v>
      </c>
      <c r="AB1823" t="s">
        <v>2965</v>
      </c>
      <c r="AC1823" t="s">
        <v>2965</v>
      </c>
      <c r="AD1823" t="s">
        <v>2965</v>
      </c>
      <c r="AE1823" t="s">
        <v>2965</v>
      </c>
      <c r="AF1823" t="s">
        <v>2965</v>
      </c>
      <c r="AG1823">
        <v>0</v>
      </c>
      <c r="AH1823">
        <v>0</v>
      </c>
      <c r="AI1823">
        <v>0</v>
      </c>
      <c r="AJ1823">
        <v>0</v>
      </c>
      <c r="AK1823" t="s">
        <v>3500</v>
      </c>
      <c r="AL1823">
        <v>0</v>
      </c>
      <c r="AM1823">
        <v>0</v>
      </c>
      <c r="AN1823">
        <v>0</v>
      </c>
      <c r="AO1823">
        <v>0</v>
      </c>
      <c r="AP1823" t="s">
        <v>3496</v>
      </c>
      <c r="AQ1823" t="s">
        <v>3496</v>
      </c>
      <c r="AR1823" t="s">
        <v>7869</v>
      </c>
      <c r="AS1823" t="s">
        <v>7868</v>
      </c>
    </row>
    <row r="1824" spans="5:45" ht="33">
      <c r="E1824" s="1403" t="str">
        <f t="shared" si="101"/>
        <v>S01AA011 Main Steel Structure Fabrication Work Shelter/Building High Strength Bolts&amp;Nuts</v>
      </c>
      <c r="F1824" s="1403" t="str">
        <f t="shared" si="102"/>
        <v xml:space="preserve">S01AA011-00001 Main Steel Structure Fabrication Work Shelter/Building High Strength Bolts&amp;Nuts        </v>
      </c>
      <c r="G1824" s="1404" t="str" cm="1">
        <f t="array" ref="G1824:H1824">_xlfn.TEXTSPLIT(I1824,"-")</f>
        <v>S01AA011</v>
      </c>
      <c r="H1824" s="1404" t="str">
        <v>00001</v>
      </c>
      <c r="I1824" t="s">
        <v>7870</v>
      </c>
      <c r="J1824" t="s">
        <v>7861</v>
      </c>
      <c r="K1824" t="s">
        <v>7862</v>
      </c>
      <c r="L1824" t="s">
        <v>3497</v>
      </c>
      <c r="M1824" t="s">
        <v>4429</v>
      </c>
      <c r="N1824" t="s">
        <v>3498</v>
      </c>
      <c r="O1824" t="s">
        <v>4402</v>
      </c>
      <c r="P1824" t="s">
        <v>7871</v>
      </c>
      <c r="Q1824" t="s">
        <v>2965</v>
      </c>
      <c r="R1824">
        <v>0</v>
      </c>
      <c r="S1824" t="s">
        <v>2965</v>
      </c>
      <c r="T1824">
        <v>0</v>
      </c>
      <c r="U1824" t="s">
        <v>2965</v>
      </c>
      <c r="V1824" t="s">
        <v>2965</v>
      </c>
      <c r="W1824" t="s">
        <v>2965</v>
      </c>
      <c r="X1824" t="s">
        <v>2965</v>
      </c>
      <c r="Y1824" t="s">
        <v>2965</v>
      </c>
      <c r="Z1824" t="s">
        <v>2965</v>
      </c>
      <c r="AA1824" t="s">
        <v>2965</v>
      </c>
      <c r="AB1824" t="s">
        <v>2965</v>
      </c>
      <c r="AC1824" t="s">
        <v>2965</v>
      </c>
      <c r="AD1824" t="s">
        <v>2965</v>
      </c>
      <c r="AE1824" t="s">
        <v>2965</v>
      </c>
      <c r="AF1824" t="s">
        <v>2965</v>
      </c>
      <c r="AG1824">
        <v>0</v>
      </c>
      <c r="AH1824">
        <v>0</v>
      </c>
      <c r="AI1824">
        <v>0</v>
      </c>
      <c r="AJ1824">
        <v>0</v>
      </c>
      <c r="AK1824" t="s">
        <v>3500</v>
      </c>
      <c r="AL1824">
        <v>0</v>
      </c>
      <c r="AM1824">
        <v>0</v>
      </c>
      <c r="AN1824">
        <v>0</v>
      </c>
      <c r="AO1824">
        <v>0</v>
      </c>
      <c r="AP1824" t="s">
        <v>3496</v>
      </c>
      <c r="AQ1824" t="s">
        <v>3496</v>
      </c>
      <c r="AR1824" t="s">
        <v>7872</v>
      </c>
      <c r="AS1824" t="s">
        <v>7870</v>
      </c>
    </row>
    <row r="1825" spans="5:45" ht="33">
      <c r="E1825" s="1403" t="str">
        <f t="shared" si="101"/>
        <v>S01AA012 Main Steel Structure Fabrication Work Shelter/Building Common Bolts&amp;Nuts</v>
      </c>
      <c r="F1825" s="1403" t="str">
        <f t="shared" si="102"/>
        <v xml:space="preserve">S01AA012-00001 Main Steel Structure Fabrication Work Shelter/Building Common Bolts&amp;Nuts        </v>
      </c>
      <c r="G1825" s="1404" t="str" cm="1">
        <f t="array" ref="G1825:H1825">_xlfn.TEXTSPLIT(I1825,"-")</f>
        <v>S01AA012</v>
      </c>
      <c r="H1825" s="1404" t="str">
        <v>00001</v>
      </c>
      <c r="I1825" t="s">
        <v>7873</v>
      </c>
      <c r="J1825" t="s">
        <v>7861</v>
      </c>
      <c r="K1825" t="s">
        <v>7862</v>
      </c>
      <c r="L1825" t="s">
        <v>3497</v>
      </c>
      <c r="M1825" t="s">
        <v>4429</v>
      </c>
      <c r="N1825" t="s">
        <v>3498</v>
      </c>
      <c r="O1825" t="s">
        <v>4406</v>
      </c>
      <c r="P1825" t="s">
        <v>7874</v>
      </c>
      <c r="Q1825" t="s">
        <v>2965</v>
      </c>
      <c r="R1825">
        <v>0</v>
      </c>
      <c r="S1825" t="s">
        <v>2965</v>
      </c>
      <c r="T1825">
        <v>0</v>
      </c>
      <c r="U1825" t="s">
        <v>2965</v>
      </c>
      <c r="V1825" t="s">
        <v>2965</v>
      </c>
      <c r="W1825" t="s">
        <v>2965</v>
      </c>
      <c r="X1825" t="s">
        <v>2965</v>
      </c>
      <c r="Y1825" t="s">
        <v>2965</v>
      </c>
      <c r="Z1825" t="s">
        <v>2965</v>
      </c>
      <c r="AA1825" t="s">
        <v>2965</v>
      </c>
      <c r="AB1825" t="s">
        <v>2965</v>
      </c>
      <c r="AC1825" t="s">
        <v>2965</v>
      </c>
      <c r="AD1825" t="s">
        <v>2965</v>
      </c>
      <c r="AE1825" t="s">
        <v>2965</v>
      </c>
      <c r="AF1825" t="s">
        <v>2965</v>
      </c>
      <c r="AG1825">
        <v>0</v>
      </c>
      <c r="AH1825">
        <v>0</v>
      </c>
      <c r="AI1825">
        <v>0</v>
      </c>
      <c r="AJ1825">
        <v>0</v>
      </c>
      <c r="AK1825" t="s">
        <v>3500</v>
      </c>
      <c r="AL1825">
        <v>0</v>
      </c>
      <c r="AM1825">
        <v>0</v>
      </c>
      <c r="AN1825">
        <v>0</v>
      </c>
      <c r="AO1825">
        <v>0</v>
      </c>
      <c r="AP1825" t="s">
        <v>3496</v>
      </c>
      <c r="AQ1825" t="s">
        <v>3496</v>
      </c>
      <c r="AR1825" t="s">
        <v>7875</v>
      </c>
      <c r="AS1825" t="s">
        <v>7873</v>
      </c>
    </row>
    <row r="1826" spans="5:45" ht="33">
      <c r="E1826" s="1403" t="str">
        <f t="shared" si="101"/>
        <v>S01AA071 Main Steel Structure Fabrication Work Shelter/Building Extra Heavy Steel - Standard</v>
      </c>
      <c r="F1826" s="1403" t="str">
        <f t="shared" si="102"/>
        <v xml:space="preserve">S01AA071-00001 Main Steel Structure Fabrication Work Shelter/Building Extra Heavy Steel - Standard        </v>
      </c>
      <c r="G1826" s="1404" t="str" cm="1">
        <f t="array" ref="G1826:H1826">_xlfn.TEXTSPLIT(I1826,"-")</f>
        <v>S01AA071</v>
      </c>
      <c r="H1826" s="1404" t="str">
        <v>00001</v>
      </c>
      <c r="I1826" t="s">
        <v>7876</v>
      </c>
      <c r="J1826" t="s">
        <v>7861</v>
      </c>
      <c r="K1826" t="s">
        <v>7862</v>
      </c>
      <c r="L1826" t="s">
        <v>3497</v>
      </c>
      <c r="M1826" t="s">
        <v>4429</v>
      </c>
      <c r="N1826" t="s">
        <v>3498</v>
      </c>
      <c r="O1826" t="s">
        <v>5704</v>
      </c>
      <c r="P1826" t="s">
        <v>7877</v>
      </c>
      <c r="Q1826" t="s">
        <v>2965</v>
      </c>
      <c r="R1826">
        <v>0</v>
      </c>
      <c r="S1826" t="s">
        <v>2965</v>
      </c>
      <c r="T1826">
        <v>0</v>
      </c>
      <c r="U1826" t="s">
        <v>2965</v>
      </c>
      <c r="V1826" t="s">
        <v>2965</v>
      </c>
      <c r="W1826" t="s">
        <v>2965</v>
      </c>
      <c r="X1826" t="s">
        <v>2965</v>
      </c>
      <c r="Y1826" t="s">
        <v>2965</v>
      </c>
      <c r="Z1826" t="s">
        <v>2965</v>
      </c>
      <c r="AA1826" t="s">
        <v>2965</v>
      </c>
      <c r="AB1826" t="s">
        <v>2965</v>
      </c>
      <c r="AC1826" t="s">
        <v>2965</v>
      </c>
      <c r="AD1826" t="s">
        <v>2965</v>
      </c>
      <c r="AE1826" t="s">
        <v>2965</v>
      </c>
      <c r="AF1826" t="s">
        <v>2965</v>
      </c>
      <c r="AG1826">
        <v>0</v>
      </c>
      <c r="AH1826">
        <v>0</v>
      </c>
      <c r="AI1826">
        <v>0</v>
      </c>
      <c r="AJ1826">
        <v>0</v>
      </c>
      <c r="AK1826" t="s">
        <v>3500</v>
      </c>
      <c r="AL1826">
        <v>0</v>
      </c>
      <c r="AM1826">
        <v>0</v>
      </c>
      <c r="AN1826">
        <v>0</v>
      </c>
      <c r="AO1826" t="s">
        <v>7878</v>
      </c>
      <c r="AP1826" t="s">
        <v>3496</v>
      </c>
      <c r="AQ1826" t="s">
        <v>3496</v>
      </c>
      <c r="AR1826" t="s">
        <v>7879</v>
      </c>
      <c r="AS1826" t="s">
        <v>7876</v>
      </c>
    </row>
    <row r="1827" spans="5:45" ht="33">
      <c r="E1827" s="1403" t="str">
        <f t="shared" si="101"/>
        <v>S01AA072 Main Steel Structure Fabrication Work Shelter/Building Heavy Steel - Standard</v>
      </c>
      <c r="F1827" s="1403" t="str">
        <f t="shared" si="102"/>
        <v xml:space="preserve">S01AA072-00001 Main Steel Structure Fabrication Work Shelter/Building Heavy Steel - Standard        </v>
      </c>
      <c r="G1827" s="1404" t="str" cm="1">
        <f t="array" ref="G1827:H1827">_xlfn.TEXTSPLIT(I1827,"-")</f>
        <v>S01AA072</v>
      </c>
      <c r="H1827" s="1404" t="str">
        <v>00001</v>
      </c>
      <c r="I1827" t="s">
        <v>7880</v>
      </c>
      <c r="J1827" t="s">
        <v>7861</v>
      </c>
      <c r="K1827" t="s">
        <v>7862</v>
      </c>
      <c r="L1827" t="s">
        <v>3497</v>
      </c>
      <c r="M1827" t="s">
        <v>4429</v>
      </c>
      <c r="N1827" t="s">
        <v>3498</v>
      </c>
      <c r="O1827" t="s">
        <v>5713</v>
      </c>
      <c r="P1827" t="s">
        <v>7881</v>
      </c>
      <c r="Q1827" t="s">
        <v>2965</v>
      </c>
      <c r="R1827">
        <v>0</v>
      </c>
      <c r="S1827" t="s">
        <v>2965</v>
      </c>
      <c r="T1827">
        <v>0</v>
      </c>
      <c r="U1827" t="s">
        <v>2965</v>
      </c>
      <c r="V1827" t="s">
        <v>2965</v>
      </c>
      <c r="W1827" t="s">
        <v>2965</v>
      </c>
      <c r="X1827" t="s">
        <v>2965</v>
      </c>
      <c r="Y1827" t="s">
        <v>2965</v>
      </c>
      <c r="Z1827" t="s">
        <v>2965</v>
      </c>
      <c r="AA1827" t="s">
        <v>2965</v>
      </c>
      <c r="AB1827" t="s">
        <v>2965</v>
      </c>
      <c r="AC1827" t="s">
        <v>2965</v>
      </c>
      <c r="AD1827" t="s">
        <v>2965</v>
      </c>
      <c r="AE1827" t="s">
        <v>2965</v>
      </c>
      <c r="AF1827" t="s">
        <v>2965</v>
      </c>
      <c r="AG1827">
        <v>0</v>
      </c>
      <c r="AH1827">
        <v>0</v>
      </c>
      <c r="AI1827">
        <v>0</v>
      </c>
      <c r="AJ1827">
        <v>0</v>
      </c>
      <c r="AK1827" t="s">
        <v>3500</v>
      </c>
      <c r="AL1827">
        <v>0</v>
      </c>
      <c r="AM1827">
        <v>0</v>
      </c>
      <c r="AN1827">
        <v>0</v>
      </c>
      <c r="AO1827" t="s">
        <v>7882</v>
      </c>
      <c r="AP1827" t="s">
        <v>3496</v>
      </c>
      <c r="AQ1827" t="s">
        <v>3496</v>
      </c>
      <c r="AR1827" t="s">
        <v>7883</v>
      </c>
      <c r="AS1827" t="s">
        <v>7880</v>
      </c>
    </row>
    <row r="1828" spans="5:45" ht="33">
      <c r="E1828" s="1403" t="str">
        <f t="shared" si="101"/>
        <v>S01AA073 Main Steel Structure Fabrication Work Shelter/Building Medium Steel - Standard</v>
      </c>
      <c r="F1828" s="1403" t="str">
        <f t="shared" si="102"/>
        <v xml:space="preserve">S01AA073-00001 Main Steel Structure Fabrication Work Shelter/Building Medium Steel - Standard        </v>
      </c>
      <c r="G1828" s="1404" t="str" cm="1">
        <f t="array" ref="G1828:H1828">_xlfn.TEXTSPLIT(I1828,"-")</f>
        <v>S01AA073</v>
      </c>
      <c r="H1828" s="1404" t="str">
        <v>00001</v>
      </c>
      <c r="I1828" t="s">
        <v>7884</v>
      </c>
      <c r="J1828" t="s">
        <v>7861</v>
      </c>
      <c r="K1828" t="s">
        <v>7862</v>
      </c>
      <c r="L1828" t="s">
        <v>3497</v>
      </c>
      <c r="M1828" t="s">
        <v>4429</v>
      </c>
      <c r="N1828" t="s">
        <v>3498</v>
      </c>
      <c r="O1828" t="s">
        <v>5719</v>
      </c>
      <c r="P1828" t="s">
        <v>7885</v>
      </c>
      <c r="Q1828" t="s">
        <v>2965</v>
      </c>
      <c r="R1828">
        <v>0</v>
      </c>
      <c r="S1828" t="s">
        <v>2965</v>
      </c>
      <c r="T1828">
        <v>0</v>
      </c>
      <c r="U1828" t="s">
        <v>2965</v>
      </c>
      <c r="V1828" t="s">
        <v>2965</v>
      </c>
      <c r="W1828" t="s">
        <v>2965</v>
      </c>
      <c r="X1828" t="s">
        <v>2965</v>
      </c>
      <c r="Y1828" t="s">
        <v>2965</v>
      </c>
      <c r="Z1828" t="s">
        <v>2965</v>
      </c>
      <c r="AA1828" t="s">
        <v>2965</v>
      </c>
      <c r="AB1828" t="s">
        <v>2965</v>
      </c>
      <c r="AC1828" t="s">
        <v>2965</v>
      </c>
      <c r="AD1828" t="s">
        <v>2965</v>
      </c>
      <c r="AE1828" t="s">
        <v>2965</v>
      </c>
      <c r="AF1828" t="s">
        <v>2965</v>
      </c>
      <c r="AG1828">
        <v>0</v>
      </c>
      <c r="AH1828">
        <v>0</v>
      </c>
      <c r="AI1828">
        <v>0</v>
      </c>
      <c r="AJ1828">
        <v>0</v>
      </c>
      <c r="AK1828" t="s">
        <v>3500</v>
      </c>
      <c r="AL1828">
        <v>0</v>
      </c>
      <c r="AM1828">
        <v>0</v>
      </c>
      <c r="AN1828">
        <v>0</v>
      </c>
      <c r="AO1828" t="s">
        <v>7886</v>
      </c>
      <c r="AP1828" t="s">
        <v>3496</v>
      </c>
      <c r="AQ1828" t="s">
        <v>3496</v>
      </c>
      <c r="AR1828" t="s">
        <v>7887</v>
      </c>
      <c r="AS1828" t="s">
        <v>7884</v>
      </c>
    </row>
    <row r="1829" spans="5:45" ht="33">
      <c r="E1829" s="1403" t="str">
        <f t="shared" si="101"/>
        <v>S01AA074 Main Steel Structure Fabrication Work Shelter/Building Light Steel - Standard</v>
      </c>
      <c r="F1829" s="1403" t="str">
        <f t="shared" si="102"/>
        <v xml:space="preserve">S01AA074-00001 Main Steel Structure Fabrication Work Shelter/Building Light Steel - Standard        </v>
      </c>
      <c r="G1829" s="1404" t="str" cm="1">
        <f t="array" ref="G1829:H1829">_xlfn.TEXTSPLIT(I1829,"-")</f>
        <v>S01AA074</v>
      </c>
      <c r="H1829" s="1404" t="str">
        <v>00001</v>
      </c>
      <c r="I1829" t="s">
        <v>7888</v>
      </c>
      <c r="J1829" t="s">
        <v>7861</v>
      </c>
      <c r="K1829" t="s">
        <v>7862</v>
      </c>
      <c r="L1829" t="s">
        <v>3497</v>
      </c>
      <c r="M1829" t="s">
        <v>4429</v>
      </c>
      <c r="N1829" t="s">
        <v>3498</v>
      </c>
      <c r="O1829" t="s">
        <v>5737</v>
      </c>
      <c r="P1829" t="s">
        <v>7889</v>
      </c>
      <c r="Q1829" t="s">
        <v>2965</v>
      </c>
      <c r="R1829">
        <v>0</v>
      </c>
      <c r="S1829" t="s">
        <v>2965</v>
      </c>
      <c r="T1829">
        <v>0</v>
      </c>
      <c r="U1829" t="s">
        <v>2965</v>
      </c>
      <c r="V1829" t="s">
        <v>2965</v>
      </c>
      <c r="W1829" t="s">
        <v>2965</v>
      </c>
      <c r="X1829" t="s">
        <v>2965</v>
      </c>
      <c r="Y1829" t="s">
        <v>2965</v>
      </c>
      <c r="Z1829" t="s">
        <v>2965</v>
      </c>
      <c r="AA1829" t="s">
        <v>2965</v>
      </c>
      <c r="AB1829" t="s">
        <v>2965</v>
      </c>
      <c r="AC1829" t="s">
        <v>2965</v>
      </c>
      <c r="AD1829" t="s">
        <v>2965</v>
      </c>
      <c r="AE1829" t="s">
        <v>2965</v>
      </c>
      <c r="AF1829" t="s">
        <v>2965</v>
      </c>
      <c r="AG1829">
        <v>0</v>
      </c>
      <c r="AH1829">
        <v>0</v>
      </c>
      <c r="AI1829">
        <v>0</v>
      </c>
      <c r="AJ1829">
        <v>0</v>
      </c>
      <c r="AK1829" t="s">
        <v>3500</v>
      </c>
      <c r="AL1829">
        <v>0</v>
      </c>
      <c r="AM1829">
        <v>0</v>
      </c>
      <c r="AN1829">
        <v>0</v>
      </c>
      <c r="AO1829" t="s">
        <v>7890</v>
      </c>
      <c r="AP1829" t="s">
        <v>3496</v>
      </c>
      <c r="AQ1829" t="s">
        <v>3496</v>
      </c>
      <c r="AR1829" t="s">
        <v>7891</v>
      </c>
      <c r="AS1829" t="s">
        <v>7888</v>
      </c>
    </row>
    <row r="1830" spans="5:45" ht="33">
      <c r="E1830" s="1403" t="str">
        <f t="shared" si="101"/>
        <v>S01AA075 Main Steel Structure Fabrication Work Shelter/Building Extra Light Steel - Standard</v>
      </c>
      <c r="F1830" s="1403" t="str">
        <f t="shared" si="102"/>
        <v xml:space="preserve">S01AA075-00001 Main Steel Structure Fabrication Work Shelter/Building Extra Light Steel - Standard        </v>
      </c>
      <c r="G1830" s="1404" t="str" cm="1">
        <f t="array" ref="G1830:H1830">_xlfn.TEXTSPLIT(I1830,"-")</f>
        <v>S01AA075</v>
      </c>
      <c r="H1830" s="1404" t="str">
        <v>00001</v>
      </c>
      <c r="I1830" t="s">
        <v>7892</v>
      </c>
      <c r="J1830" t="s">
        <v>7861</v>
      </c>
      <c r="K1830" t="s">
        <v>7862</v>
      </c>
      <c r="L1830" t="s">
        <v>3497</v>
      </c>
      <c r="M1830" t="s">
        <v>4429</v>
      </c>
      <c r="N1830" t="s">
        <v>3498</v>
      </c>
      <c r="O1830" t="s">
        <v>5744</v>
      </c>
      <c r="P1830" t="s">
        <v>7893</v>
      </c>
      <c r="Q1830" t="s">
        <v>2965</v>
      </c>
      <c r="R1830">
        <v>0</v>
      </c>
      <c r="S1830" t="s">
        <v>2965</v>
      </c>
      <c r="T1830">
        <v>0</v>
      </c>
      <c r="U1830" t="s">
        <v>2965</v>
      </c>
      <c r="V1830" t="s">
        <v>2965</v>
      </c>
      <c r="W1830" t="s">
        <v>2965</v>
      </c>
      <c r="X1830" t="s">
        <v>2965</v>
      </c>
      <c r="Y1830" t="s">
        <v>2965</v>
      </c>
      <c r="Z1830" t="s">
        <v>2965</v>
      </c>
      <c r="AA1830" t="s">
        <v>2965</v>
      </c>
      <c r="AB1830" t="s">
        <v>2965</v>
      </c>
      <c r="AC1830" t="s">
        <v>2965</v>
      </c>
      <c r="AD1830" t="s">
        <v>2965</v>
      </c>
      <c r="AE1830" t="s">
        <v>2965</v>
      </c>
      <c r="AF1830" t="s">
        <v>2965</v>
      </c>
      <c r="AG1830">
        <v>0</v>
      </c>
      <c r="AH1830">
        <v>0</v>
      </c>
      <c r="AI1830">
        <v>0</v>
      </c>
      <c r="AJ1830">
        <v>0</v>
      </c>
      <c r="AK1830" t="s">
        <v>3500</v>
      </c>
      <c r="AL1830">
        <v>0</v>
      </c>
      <c r="AM1830">
        <v>0</v>
      </c>
      <c r="AN1830">
        <v>0</v>
      </c>
      <c r="AO1830" t="s">
        <v>7894</v>
      </c>
      <c r="AP1830" t="s">
        <v>3496</v>
      </c>
      <c r="AQ1830" t="s">
        <v>3496</v>
      </c>
      <c r="AR1830" t="s">
        <v>7895</v>
      </c>
      <c r="AS1830" t="s">
        <v>7892</v>
      </c>
    </row>
    <row r="1831" spans="5:45" ht="33">
      <c r="E1831" s="1403" t="str">
        <f t="shared" si="101"/>
        <v>S01AA076 Main Steel Structure Fabrication Work Shelter/Building Extra Heavy Steel - Built up</v>
      </c>
      <c r="F1831" s="1403" t="str">
        <f t="shared" si="102"/>
        <v xml:space="preserve">S01AA076-00001 Main Steel Structure Fabrication Work Shelter/Building Extra Heavy Steel - Built up        </v>
      </c>
      <c r="G1831" s="1404" t="str" cm="1">
        <f t="array" ref="G1831:H1831">_xlfn.TEXTSPLIT(I1831,"-")</f>
        <v>S01AA076</v>
      </c>
      <c r="H1831" s="1404" t="str">
        <v>00001</v>
      </c>
      <c r="I1831" t="s">
        <v>7896</v>
      </c>
      <c r="J1831" t="s">
        <v>7861</v>
      </c>
      <c r="K1831" t="s">
        <v>7862</v>
      </c>
      <c r="L1831" t="s">
        <v>3497</v>
      </c>
      <c r="M1831" t="s">
        <v>4429</v>
      </c>
      <c r="N1831" t="s">
        <v>3498</v>
      </c>
      <c r="O1831" t="s">
        <v>5748</v>
      </c>
      <c r="P1831" t="s">
        <v>7897</v>
      </c>
      <c r="Q1831" t="s">
        <v>2965</v>
      </c>
      <c r="R1831">
        <v>0</v>
      </c>
      <c r="S1831" t="s">
        <v>2965</v>
      </c>
      <c r="T1831">
        <v>0</v>
      </c>
      <c r="U1831" t="s">
        <v>2965</v>
      </c>
      <c r="V1831" t="s">
        <v>2965</v>
      </c>
      <c r="W1831" t="s">
        <v>2965</v>
      </c>
      <c r="X1831" t="s">
        <v>2965</v>
      </c>
      <c r="Y1831" t="s">
        <v>2965</v>
      </c>
      <c r="Z1831" t="s">
        <v>2965</v>
      </c>
      <c r="AA1831" t="s">
        <v>2965</v>
      </c>
      <c r="AB1831" t="s">
        <v>2965</v>
      </c>
      <c r="AC1831" t="s">
        <v>2965</v>
      </c>
      <c r="AD1831" t="s">
        <v>2965</v>
      </c>
      <c r="AE1831" t="s">
        <v>2965</v>
      </c>
      <c r="AF1831" t="s">
        <v>2965</v>
      </c>
      <c r="AG1831">
        <v>0</v>
      </c>
      <c r="AH1831">
        <v>0</v>
      </c>
      <c r="AI1831">
        <v>0</v>
      </c>
      <c r="AJ1831">
        <v>0</v>
      </c>
      <c r="AK1831" t="s">
        <v>3500</v>
      </c>
      <c r="AL1831">
        <v>0</v>
      </c>
      <c r="AM1831">
        <v>0</v>
      </c>
      <c r="AN1831">
        <v>0</v>
      </c>
      <c r="AO1831" t="s">
        <v>7878</v>
      </c>
      <c r="AP1831" t="s">
        <v>3496</v>
      </c>
      <c r="AQ1831" t="s">
        <v>3496</v>
      </c>
      <c r="AR1831" t="s">
        <v>7898</v>
      </c>
      <c r="AS1831" t="s">
        <v>7896</v>
      </c>
    </row>
    <row r="1832" spans="5:45" ht="33">
      <c r="E1832" s="1403" t="str">
        <f t="shared" si="101"/>
        <v>S01AA077 Main Steel Structure Fabrication Work Shelter/Building Heavy Steel - Built up</v>
      </c>
      <c r="F1832" s="1403" t="str">
        <f t="shared" si="102"/>
        <v xml:space="preserve">S01AA077-00001 Main Steel Structure Fabrication Work Shelter/Building Heavy Steel - Built up        </v>
      </c>
      <c r="G1832" s="1404" t="str" cm="1">
        <f t="array" ref="G1832:H1832">_xlfn.TEXTSPLIT(I1832,"-")</f>
        <v>S01AA077</v>
      </c>
      <c r="H1832" s="1404" t="str">
        <v>00001</v>
      </c>
      <c r="I1832" t="s">
        <v>7899</v>
      </c>
      <c r="J1832" t="s">
        <v>7861</v>
      </c>
      <c r="K1832" t="s">
        <v>7862</v>
      </c>
      <c r="L1832" t="s">
        <v>3497</v>
      </c>
      <c r="M1832" t="s">
        <v>4429</v>
      </c>
      <c r="N1832" t="s">
        <v>3498</v>
      </c>
      <c r="O1832" t="s">
        <v>5770</v>
      </c>
      <c r="P1832" t="s">
        <v>7900</v>
      </c>
      <c r="Q1832" t="s">
        <v>2965</v>
      </c>
      <c r="R1832">
        <v>0</v>
      </c>
      <c r="S1832" t="s">
        <v>2965</v>
      </c>
      <c r="T1832">
        <v>0</v>
      </c>
      <c r="U1832" t="s">
        <v>2965</v>
      </c>
      <c r="V1832" t="s">
        <v>2965</v>
      </c>
      <c r="W1832" t="s">
        <v>2965</v>
      </c>
      <c r="X1832" t="s">
        <v>2965</v>
      </c>
      <c r="Y1832" t="s">
        <v>2965</v>
      </c>
      <c r="Z1832" t="s">
        <v>2965</v>
      </c>
      <c r="AA1832" t="s">
        <v>2965</v>
      </c>
      <c r="AB1832" t="s">
        <v>2965</v>
      </c>
      <c r="AC1832" t="s">
        <v>2965</v>
      </c>
      <c r="AD1832" t="s">
        <v>2965</v>
      </c>
      <c r="AE1832" t="s">
        <v>2965</v>
      </c>
      <c r="AF1832" t="s">
        <v>2965</v>
      </c>
      <c r="AG1832">
        <v>0</v>
      </c>
      <c r="AH1832">
        <v>0</v>
      </c>
      <c r="AI1832">
        <v>0</v>
      </c>
      <c r="AJ1832">
        <v>0</v>
      </c>
      <c r="AK1832" t="s">
        <v>3500</v>
      </c>
      <c r="AL1832">
        <v>0</v>
      </c>
      <c r="AM1832">
        <v>0</v>
      </c>
      <c r="AN1832">
        <v>0</v>
      </c>
      <c r="AO1832" t="s">
        <v>7882</v>
      </c>
      <c r="AP1832" t="s">
        <v>3496</v>
      </c>
      <c r="AQ1832" t="s">
        <v>3496</v>
      </c>
      <c r="AR1832" t="s">
        <v>7901</v>
      </c>
      <c r="AS1832" t="s">
        <v>7899</v>
      </c>
    </row>
    <row r="1833" spans="5:45" ht="33">
      <c r="E1833" s="1403" t="str">
        <f t="shared" si="101"/>
        <v>S01AA078 Main Steel Structure Fabrication Work Shelter/Building Medium Steel - Built up</v>
      </c>
      <c r="F1833" s="1403" t="str">
        <f t="shared" si="102"/>
        <v xml:space="preserve">S01AA078-00001 Main Steel Structure Fabrication Work Shelter/Building Medium Steel - Built up        </v>
      </c>
      <c r="G1833" s="1404" t="str" cm="1">
        <f t="array" ref="G1833:H1833">_xlfn.TEXTSPLIT(I1833,"-")</f>
        <v>S01AA078</v>
      </c>
      <c r="H1833" s="1404" t="str">
        <v>00001</v>
      </c>
      <c r="I1833" t="s">
        <v>7902</v>
      </c>
      <c r="J1833" t="s">
        <v>7861</v>
      </c>
      <c r="K1833" t="s">
        <v>7862</v>
      </c>
      <c r="L1833" t="s">
        <v>3497</v>
      </c>
      <c r="M1833" t="s">
        <v>4429</v>
      </c>
      <c r="N1833" t="s">
        <v>3498</v>
      </c>
      <c r="O1833" t="s">
        <v>5790</v>
      </c>
      <c r="P1833" t="s">
        <v>7903</v>
      </c>
      <c r="Q1833" t="s">
        <v>2965</v>
      </c>
      <c r="R1833">
        <v>0</v>
      </c>
      <c r="S1833" t="s">
        <v>2965</v>
      </c>
      <c r="T1833">
        <v>0</v>
      </c>
      <c r="U1833" t="s">
        <v>2965</v>
      </c>
      <c r="V1833" t="s">
        <v>2965</v>
      </c>
      <c r="W1833" t="s">
        <v>2965</v>
      </c>
      <c r="X1833" t="s">
        <v>2965</v>
      </c>
      <c r="Y1833" t="s">
        <v>2965</v>
      </c>
      <c r="Z1833" t="s">
        <v>2965</v>
      </c>
      <c r="AA1833" t="s">
        <v>2965</v>
      </c>
      <c r="AB1833" t="s">
        <v>2965</v>
      </c>
      <c r="AC1833" t="s">
        <v>2965</v>
      </c>
      <c r="AD1833" t="s">
        <v>2965</v>
      </c>
      <c r="AE1833" t="s">
        <v>2965</v>
      </c>
      <c r="AF1833" t="s">
        <v>2965</v>
      </c>
      <c r="AG1833">
        <v>0</v>
      </c>
      <c r="AH1833">
        <v>0</v>
      </c>
      <c r="AI1833">
        <v>0</v>
      </c>
      <c r="AJ1833">
        <v>0</v>
      </c>
      <c r="AK1833" t="s">
        <v>3500</v>
      </c>
      <c r="AL1833">
        <v>0</v>
      </c>
      <c r="AM1833">
        <v>0</v>
      </c>
      <c r="AN1833">
        <v>0</v>
      </c>
      <c r="AO1833" t="s">
        <v>7886</v>
      </c>
      <c r="AP1833" t="s">
        <v>3496</v>
      </c>
      <c r="AQ1833" t="s">
        <v>3496</v>
      </c>
      <c r="AR1833" t="s">
        <v>7904</v>
      </c>
      <c r="AS1833" t="s">
        <v>7902</v>
      </c>
    </row>
    <row r="1834" spans="5:45" ht="33">
      <c r="E1834" s="1403" t="str">
        <f t="shared" si="101"/>
        <v>S01AA079 Main Steel Structure Fabrication Work Shelter/Building Light Steel - Built up</v>
      </c>
      <c r="F1834" s="1403" t="str">
        <f t="shared" si="102"/>
        <v xml:space="preserve">S01AA079-00001 Main Steel Structure Fabrication Work Shelter/Building Light Steel - Built up        </v>
      </c>
      <c r="G1834" s="1404" t="str" cm="1">
        <f t="array" ref="G1834:H1834">_xlfn.TEXTSPLIT(I1834,"-")</f>
        <v>S01AA079</v>
      </c>
      <c r="H1834" s="1404" t="str">
        <v>00001</v>
      </c>
      <c r="I1834" t="s">
        <v>7905</v>
      </c>
      <c r="J1834" t="s">
        <v>7861</v>
      </c>
      <c r="K1834" t="s">
        <v>7862</v>
      </c>
      <c r="L1834" t="s">
        <v>3497</v>
      </c>
      <c r="M1834" t="s">
        <v>4429</v>
      </c>
      <c r="N1834" t="s">
        <v>3498</v>
      </c>
      <c r="O1834" t="s">
        <v>5805</v>
      </c>
      <c r="P1834" t="s">
        <v>7906</v>
      </c>
      <c r="Q1834" t="s">
        <v>2965</v>
      </c>
      <c r="R1834">
        <v>0</v>
      </c>
      <c r="S1834" t="s">
        <v>2965</v>
      </c>
      <c r="T1834">
        <v>0</v>
      </c>
      <c r="U1834" t="s">
        <v>2965</v>
      </c>
      <c r="V1834" t="s">
        <v>2965</v>
      </c>
      <c r="W1834" t="s">
        <v>2965</v>
      </c>
      <c r="X1834" t="s">
        <v>2965</v>
      </c>
      <c r="Y1834" t="s">
        <v>2965</v>
      </c>
      <c r="Z1834" t="s">
        <v>2965</v>
      </c>
      <c r="AA1834" t="s">
        <v>2965</v>
      </c>
      <c r="AB1834" t="s">
        <v>2965</v>
      </c>
      <c r="AC1834" t="s">
        <v>2965</v>
      </c>
      <c r="AD1834" t="s">
        <v>2965</v>
      </c>
      <c r="AE1834" t="s">
        <v>2965</v>
      </c>
      <c r="AF1834" t="s">
        <v>2965</v>
      </c>
      <c r="AG1834">
        <v>0</v>
      </c>
      <c r="AH1834">
        <v>0</v>
      </c>
      <c r="AI1834">
        <v>0</v>
      </c>
      <c r="AJ1834">
        <v>0</v>
      </c>
      <c r="AK1834" t="s">
        <v>3500</v>
      </c>
      <c r="AL1834">
        <v>0</v>
      </c>
      <c r="AM1834">
        <v>0</v>
      </c>
      <c r="AN1834">
        <v>0</v>
      </c>
      <c r="AO1834" t="s">
        <v>7890</v>
      </c>
      <c r="AP1834" t="s">
        <v>3496</v>
      </c>
      <c r="AQ1834" t="s">
        <v>3496</v>
      </c>
      <c r="AR1834" t="s">
        <v>7907</v>
      </c>
      <c r="AS1834" t="s">
        <v>7905</v>
      </c>
    </row>
    <row r="1835" spans="5:45" ht="33">
      <c r="E1835" s="1403" t="str">
        <f t="shared" si="101"/>
        <v>S01AA080 Main Steel Structure Fabrication Work Shelter/Building Extra Light Steel - Built up</v>
      </c>
      <c r="F1835" s="1403" t="str">
        <f t="shared" si="102"/>
        <v xml:space="preserve">S01AA080-00001 Main Steel Structure Fabrication Work Shelter/Building Extra Light Steel - Built up        </v>
      </c>
      <c r="G1835" s="1404" t="str" cm="1">
        <f t="array" ref="G1835:H1835">_xlfn.TEXTSPLIT(I1835,"-")</f>
        <v>S01AA080</v>
      </c>
      <c r="H1835" s="1404" t="str">
        <v>00001</v>
      </c>
      <c r="I1835" t="s">
        <v>7908</v>
      </c>
      <c r="J1835" t="s">
        <v>7861</v>
      </c>
      <c r="K1835" t="s">
        <v>7862</v>
      </c>
      <c r="L1835" t="s">
        <v>3497</v>
      </c>
      <c r="M1835" t="s">
        <v>4429</v>
      </c>
      <c r="N1835" t="s">
        <v>3498</v>
      </c>
      <c r="O1835" t="s">
        <v>5814</v>
      </c>
      <c r="P1835" t="s">
        <v>7909</v>
      </c>
      <c r="Q1835" t="s">
        <v>2965</v>
      </c>
      <c r="R1835">
        <v>0</v>
      </c>
      <c r="S1835" t="s">
        <v>2965</v>
      </c>
      <c r="T1835">
        <v>0</v>
      </c>
      <c r="U1835" t="s">
        <v>2965</v>
      </c>
      <c r="V1835" t="s">
        <v>2965</v>
      </c>
      <c r="W1835" t="s">
        <v>2965</v>
      </c>
      <c r="X1835" t="s">
        <v>2965</v>
      </c>
      <c r="Y1835" t="s">
        <v>2965</v>
      </c>
      <c r="Z1835" t="s">
        <v>2965</v>
      </c>
      <c r="AA1835" t="s">
        <v>2965</v>
      </c>
      <c r="AB1835" t="s">
        <v>2965</v>
      </c>
      <c r="AC1835" t="s">
        <v>2965</v>
      </c>
      <c r="AD1835" t="s">
        <v>2965</v>
      </c>
      <c r="AE1835" t="s">
        <v>2965</v>
      </c>
      <c r="AF1835" t="s">
        <v>2965</v>
      </c>
      <c r="AG1835">
        <v>0</v>
      </c>
      <c r="AH1835">
        <v>0</v>
      </c>
      <c r="AI1835">
        <v>0</v>
      </c>
      <c r="AJ1835">
        <v>0</v>
      </c>
      <c r="AK1835" t="s">
        <v>3500</v>
      </c>
      <c r="AL1835">
        <v>0</v>
      </c>
      <c r="AM1835">
        <v>0</v>
      </c>
      <c r="AN1835">
        <v>0</v>
      </c>
      <c r="AO1835" t="s">
        <v>7894</v>
      </c>
      <c r="AP1835" t="s">
        <v>3496</v>
      </c>
      <c r="AQ1835" t="s">
        <v>3496</v>
      </c>
      <c r="AR1835" t="s">
        <v>7910</v>
      </c>
      <c r="AS1835" t="s">
        <v>7908</v>
      </c>
    </row>
    <row r="1836" spans="5:45" ht="33">
      <c r="E1836" s="1403" t="str">
        <f t="shared" si="101"/>
        <v>S02AA017 Miscellaneous Steel Fabrication Work Shelter/Building Checkered/Flooring Plate</v>
      </c>
      <c r="F1836" s="1403" t="str">
        <f t="shared" si="102"/>
        <v xml:space="preserve">S02AA017-00002 Miscellaneous Steel Fabrication Work Shelter/Building Checkered/Flooring Plate SUS Checkered plate       </v>
      </c>
      <c r="G1836" s="1404" t="str" cm="1">
        <f t="array" ref="G1836:H1836">_xlfn.TEXTSPLIT(I1836,"-")</f>
        <v>S02AA017</v>
      </c>
      <c r="H1836" s="1404" t="str">
        <v>00002</v>
      </c>
      <c r="I1836" t="s">
        <v>7911</v>
      </c>
      <c r="J1836" t="s">
        <v>7861</v>
      </c>
      <c r="K1836" t="s">
        <v>7912</v>
      </c>
      <c r="L1836" t="s">
        <v>7913</v>
      </c>
      <c r="M1836" t="s">
        <v>4429</v>
      </c>
      <c r="N1836" t="s">
        <v>3498</v>
      </c>
      <c r="O1836" t="s">
        <v>4579</v>
      </c>
      <c r="P1836" t="s">
        <v>7914</v>
      </c>
      <c r="Q1836" t="s">
        <v>4297</v>
      </c>
      <c r="R1836" t="s">
        <v>7915</v>
      </c>
      <c r="S1836" t="s">
        <v>2965</v>
      </c>
      <c r="T1836">
        <v>0</v>
      </c>
      <c r="U1836" t="s">
        <v>2965</v>
      </c>
      <c r="V1836" t="s">
        <v>2965</v>
      </c>
      <c r="W1836" t="s">
        <v>2965</v>
      </c>
      <c r="X1836" t="s">
        <v>2965</v>
      </c>
      <c r="Y1836" t="s">
        <v>2965</v>
      </c>
      <c r="Z1836" t="s">
        <v>2965</v>
      </c>
      <c r="AA1836" t="s">
        <v>2965</v>
      </c>
      <c r="AB1836" t="s">
        <v>2965</v>
      </c>
      <c r="AC1836" t="s">
        <v>2965</v>
      </c>
      <c r="AD1836" t="s">
        <v>2965</v>
      </c>
      <c r="AE1836" t="s">
        <v>2965</v>
      </c>
      <c r="AF1836" t="s">
        <v>2965</v>
      </c>
      <c r="AG1836">
        <v>0</v>
      </c>
      <c r="AH1836">
        <v>0</v>
      </c>
      <c r="AI1836">
        <v>0</v>
      </c>
      <c r="AJ1836">
        <v>0</v>
      </c>
      <c r="AK1836" t="s">
        <v>3500</v>
      </c>
      <c r="AL1836">
        <v>0</v>
      </c>
      <c r="AM1836" t="s">
        <v>2860</v>
      </c>
      <c r="AN1836">
        <v>0</v>
      </c>
      <c r="AO1836">
        <v>0</v>
      </c>
      <c r="AP1836" t="s">
        <v>4360</v>
      </c>
      <c r="AQ1836" t="s">
        <v>4360</v>
      </c>
      <c r="AR1836" t="s">
        <v>7916</v>
      </c>
      <c r="AS1836" t="s">
        <v>7911</v>
      </c>
    </row>
    <row r="1837" spans="5:45" ht="33">
      <c r="E1837" s="1403" t="str">
        <f t="shared" si="101"/>
        <v>S02AA017 Miscellaneous Steel Fabrication Work Shelter/Building Checkered/Flooring Plate</v>
      </c>
      <c r="F1837" s="1403" t="str">
        <f t="shared" si="102"/>
        <v xml:space="preserve">S02AA017-00003 Miscellaneous Steel Fabrication Work Shelter/Building Checkered/Flooring Plate Galvanized Steel THK ≤ 6mm      </v>
      </c>
      <c r="G1837" s="1404" t="str" cm="1">
        <f t="array" ref="G1837:H1837">_xlfn.TEXTSPLIT(I1837,"-")</f>
        <v>S02AA017</v>
      </c>
      <c r="H1837" s="1404" t="str">
        <v>00003</v>
      </c>
      <c r="I1837" t="s">
        <v>7917</v>
      </c>
      <c r="J1837" t="s">
        <v>7861</v>
      </c>
      <c r="K1837" t="s">
        <v>7912</v>
      </c>
      <c r="L1837" t="s">
        <v>7913</v>
      </c>
      <c r="M1837" t="s">
        <v>4429</v>
      </c>
      <c r="N1837" t="s">
        <v>3498</v>
      </c>
      <c r="O1837" t="s">
        <v>4579</v>
      </c>
      <c r="P1837" t="s">
        <v>7914</v>
      </c>
      <c r="Q1837" t="s">
        <v>4345</v>
      </c>
      <c r="R1837" t="s">
        <v>7918</v>
      </c>
      <c r="S1837" t="s">
        <v>4756</v>
      </c>
      <c r="T1837" t="s">
        <v>7919</v>
      </c>
      <c r="U1837" t="s">
        <v>2965</v>
      </c>
      <c r="V1837" t="s">
        <v>2965</v>
      </c>
      <c r="W1837" t="s">
        <v>2965</v>
      </c>
      <c r="X1837" t="s">
        <v>2965</v>
      </c>
      <c r="Y1837" t="s">
        <v>2965</v>
      </c>
      <c r="Z1837" t="s">
        <v>2965</v>
      </c>
      <c r="AA1837" t="s">
        <v>2965</v>
      </c>
      <c r="AB1837" t="s">
        <v>2965</v>
      </c>
      <c r="AC1837" t="s">
        <v>2965</v>
      </c>
      <c r="AD1837" t="s">
        <v>2965</v>
      </c>
      <c r="AE1837" t="s">
        <v>2965</v>
      </c>
      <c r="AF1837" t="s">
        <v>2965</v>
      </c>
      <c r="AG1837">
        <v>0</v>
      </c>
      <c r="AH1837">
        <v>0</v>
      </c>
      <c r="AI1837">
        <v>0</v>
      </c>
      <c r="AJ1837">
        <v>0</v>
      </c>
      <c r="AK1837">
        <v>0</v>
      </c>
      <c r="AL1837">
        <v>0</v>
      </c>
      <c r="AM1837">
        <v>0</v>
      </c>
      <c r="AN1837">
        <v>0</v>
      </c>
      <c r="AO1837">
        <v>0</v>
      </c>
      <c r="AP1837" t="s">
        <v>4360</v>
      </c>
      <c r="AQ1837" t="s">
        <v>4360</v>
      </c>
      <c r="AR1837" t="s">
        <v>7916</v>
      </c>
      <c r="AS1837" t="s">
        <v>7917</v>
      </c>
    </row>
    <row r="1838" spans="5:45" ht="33">
      <c r="E1838" s="1403" t="str">
        <f t="shared" si="101"/>
        <v>S02AA017 Miscellaneous Steel Fabrication Work Shelter/Building Checkered/Flooring Plate</v>
      </c>
      <c r="F1838" s="1403" t="str">
        <f t="shared" si="102"/>
        <v xml:space="preserve">S02AA017-00004 Miscellaneous Steel Fabrication Work Shelter/Building Checkered/Flooring Plate Galvanized Steel THK &gt; 6mm      </v>
      </c>
      <c r="G1838" s="1404" t="str" cm="1">
        <f t="array" ref="G1838:H1838">_xlfn.TEXTSPLIT(I1838,"-")</f>
        <v>S02AA017</v>
      </c>
      <c r="H1838" s="1404" t="str">
        <v>00004</v>
      </c>
      <c r="I1838" t="s">
        <v>7920</v>
      </c>
      <c r="J1838" t="s">
        <v>7861</v>
      </c>
      <c r="K1838" t="s">
        <v>7912</v>
      </c>
      <c r="L1838" t="s">
        <v>7913</v>
      </c>
      <c r="M1838" t="s">
        <v>4429</v>
      </c>
      <c r="N1838" t="s">
        <v>3498</v>
      </c>
      <c r="O1838" t="s">
        <v>4579</v>
      </c>
      <c r="P1838" t="s">
        <v>7914</v>
      </c>
      <c r="Q1838" t="s">
        <v>4345</v>
      </c>
      <c r="R1838" t="s">
        <v>7918</v>
      </c>
      <c r="S1838" t="s">
        <v>4778</v>
      </c>
      <c r="T1838" t="s">
        <v>7921</v>
      </c>
      <c r="U1838" t="s">
        <v>2965</v>
      </c>
      <c r="V1838" t="s">
        <v>2965</v>
      </c>
      <c r="W1838" t="s">
        <v>2965</v>
      </c>
      <c r="X1838" t="s">
        <v>2965</v>
      </c>
      <c r="Y1838" t="s">
        <v>2965</v>
      </c>
      <c r="Z1838" t="s">
        <v>2965</v>
      </c>
      <c r="AA1838" t="s">
        <v>2965</v>
      </c>
      <c r="AB1838" t="s">
        <v>2965</v>
      </c>
      <c r="AC1838" t="s">
        <v>2965</v>
      </c>
      <c r="AD1838" t="s">
        <v>2965</v>
      </c>
      <c r="AE1838" t="s">
        <v>2965</v>
      </c>
      <c r="AF1838" t="s">
        <v>2965</v>
      </c>
      <c r="AG1838">
        <v>0</v>
      </c>
      <c r="AH1838">
        <v>0</v>
      </c>
      <c r="AI1838">
        <v>0</v>
      </c>
      <c r="AJ1838">
        <v>0</v>
      </c>
      <c r="AK1838">
        <v>0</v>
      </c>
      <c r="AL1838">
        <v>0</v>
      </c>
      <c r="AM1838">
        <v>0</v>
      </c>
      <c r="AN1838">
        <v>0</v>
      </c>
      <c r="AO1838">
        <v>0</v>
      </c>
      <c r="AP1838" t="s">
        <v>4360</v>
      </c>
      <c r="AQ1838" t="s">
        <v>4360</v>
      </c>
      <c r="AR1838" t="s">
        <v>7916</v>
      </c>
      <c r="AS1838" t="s">
        <v>7920</v>
      </c>
    </row>
    <row r="1839" spans="5:45" ht="33">
      <c r="E1839" s="1403" t="str">
        <f t="shared" si="101"/>
        <v>S02AA017 Miscellaneous Steel Fabrication Work Shelter/Building Checkered/Flooring Plate</v>
      </c>
      <c r="F1839" s="1403" t="str">
        <f t="shared" si="102"/>
        <v xml:space="preserve">S02AA017-00005 Miscellaneous Steel Fabrication Work Shelter/Building Checkered/Flooring Plate Galvanized Steel W/Painting THK ≤ 6mm      </v>
      </c>
      <c r="G1839" s="1404" t="str" cm="1">
        <f t="array" ref="G1839:H1839">_xlfn.TEXTSPLIT(I1839,"-")</f>
        <v>S02AA017</v>
      </c>
      <c r="H1839" s="1404" t="str">
        <v>00005</v>
      </c>
      <c r="I1839" t="s">
        <v>7922</v>
      </c>
      <c r="J1839" t="s">
        <v>7861</v>
      </c>
      <c r="K1839" t="s">
        <v>7912</v>
      </c>
      <c r="L1839" t="s">
        <v>7913</v>
      </c>
      <c r="M1839" t="s">
        <v>4429</v>
      </c>
      <c r="N1839" t="s">
        <v>3498</v>
      </c>
      <c r="O1839" t="s">
        <v>4579</v>
      </c>
      <c r="P1839" t="s">
        <v>7914</v>
      </c>
      <c r="Q1839" t="s">
        <v>4353</v>
      </c>
      <c r="R1839" t="s">
        <v>7923</v>
      </c>
      <c r="S1839" t="s">
        <v>4756</v>
      </c>
      <c r="T1839" t="s">
        <v>7919</v>
      </c>
      <c r="U1839" t="s">
        <v>2965</v>
      </c>
      <c r="V1839" t="s">
        <v>2965</v>
      </c>
      <c r="W1839" t="s">
        <v>2965</v>
      </c>
      <c r="X1839" t="s">
        <v>2965</v>
      </c>
      <c r="Y1839" t="s">
        <v>2965</v>
      </c>
      <c r="Z1839" t="s">
        <v>2965</v>
      </c>
      <c r="AA1839" t="s">
        <v>2965</v>
      </c>
      <c r="AB1839" t="s">
        <v>2965</v>
      </c>
      <c r="AC1839" t="s">
        <v>2965</v>
      </c>
      <c r="AD1839" t="s">
        <v>2965</v>
      </c>
      <c r="AE1839" t="s">
        <v>2965</v>
      </c>
      <c r="AF1839" t="s">
        <v>2965</v>
      </c>
      <c r="AG1839">
        <v>0</v>
      </c>
      <c r="AH1839">
        <v>0</v>
      </c>
      <c r="AI1839">
        <v>0</v>
      </c>
      <c r="AJ1839">
        <v>0</v>
      </c>
      <c r="AK1839">
        <v>0</v>
      </c>
      <c r="AL1839">
        <v>0</v>
      </c>
      <c r="AM1839">
        <v>0</v>
      </c>
      <c r="AN1839">
        <v>0</v>
      </c>
      <c r="AO1839">
        <v>0</v>
      </c>
      <c r="AP1839" t="s">
        <v>4360</v>
      </c>
      <c r="AQ1839" t="s">
        <v>4360</v>
      </c>
      <c r="AR1839" t="s">
        <v>7916</v>
      </c>
      <c r="AS1839" t="s">
        <v>7922</v>
      </c>
    </row>
    <row r="1840" spans="5:45" ht="33">
      <c r="E1840" s="1403" t="str">
        <f t="shared" si="101"/>
        <v>S02AA017 Miscellaneous Steel Fabrication Work Shelter/Building Checkered/Flooring Plate</v>
      </c>
      <c r="F1840" s="1403" t="str">
        <f t="shared" si="102"/>
        <v xml:space="preserve">S02AA017-00006 Miscellaneous Steel Fabrication Work Shelter/Building Checkered/Flooring Plate Galvanized Steel W/Painting THK &gt; 6mm      </v>
      </c>
      <c r="G1840" s="1404" t="str" cm="1">
        <f t="array" ref="G1840:H1840">_xlfn.TEXTSPLIT(I1840,"-")</f>
        <v>S02AA017</v>
      </c>
      <c r="H1840" s="1404" t="str">
        <v>00006</v>
      </c>
      <c r="I1840" t="s">
        <v>7924</v>
      </c>
      <c r="J1840" t="s">
        <v>7861</v>
      </c>
      <c r="K1840" t="s">
        <v>7912</v>
      </c>
      <c r="L1840" t="s">
        <v>7913</v>
      </c>
      <c r="M1840" t="s">
        <v>4429</v>
      </c>
      <c r="N1840" t="s">
        <v>3498</v>
      </c>
      <c r="O1840" t="s">
        <v>4579</v>
      </c>
      <c r="P1840" t="s">
        <v>7914</v>
      </c>
      <c r="Q1840" t="s">
        <v>4353</v>
      </c>
      <c r="R1840" t="s">
        <v>7923</v>
      </c>
      <c r="S1840" t="s">
        <v>4778</v>
      </c>
      <c r="T1840" t="s">
        <v>7921</v>
      </c>
      <c r="U1840" t="s">
        <v>2965</v>
      </c>
      <c r="V1840" t="s">
        <v>2965</v>
      </c>
      <c r="W1840" t="s">
        <v>2965</v>
      </c>
      <c r="X1840" t="s">
        <v>2965</v>
      </c>
      <c r="Y1840" t="s">
        <v>2965</v>
      </c>
      <c r="Z1840" t="s">
        <v>2965</v>
      </c>
      <c r="AA1840" t="s">
        <v>2965</v>
      </c>
      <c r="AB1840" t="s">
        <v>2965</v>
      </c>
      <c r="AC1840" t="s">
        <v>2965</v>
      </c>
      <c r="AD1840" t="s">
        <v>2965</v>
      </c>
      <c r="AE1840" t="s">
        <v>2965</v>
      </c>
      <c r="AF1840" t="s">
        <v>2965</v>
      </c>
      <c r="AG1840">
        <v>0</v>
      </c>
      <c r="AH1840">
        <v>0</v>
      </c>
      <c r="AI1840">
        <v>0</v>
      </c>
      <c r="AJ1840">
        <v>0</v>
      </c>
      <c r="AK1840">
        <v>0</v>
      </c>
      <c r="AL1840">
        <v>0</v>
      </c>
      <c r="AM1840">
        <v>0</v>
      </c>
      <c r="AN1840">
        <v>0</v>
      </c>
      <c r="AO1840">
        <v>0</v>
      </c>
      <c r="AP1840" t="s">
        <v>4360</v>
      </c>
      <c r="AQ1840" t="s">
        <v>4360</v>
      </c>
      <c r="AR1840" t="s">
        <v>7916</v>
      </c>
      <c r="AS1840" t="s">
        <v>7924</v>
      </c>
    </row>
    <row r="1841" spans="5:45" ht="33">
      <c r="E1841" s="1403" t="str">
        <f t="shared" si="101"/>
        <v>S02AA018 Miscellaneous Steel Fabrication Work Shelter/Building Grating</v>
      </c>
      <c r="F1841" s="1403" t="str">
        <f t="shared" si="102"/>
        <v xml:space="preserve">S02AA018-00002 Miscellaneous Steel Fabrication Work Shelter/Building Grating Hot-Dip Galvanized Steel, (I=25)       </v>
      </c>
      <c r="G1841" s="1404" t="str" cm="1">
        <f t="array" ref="G1841:H1841">_xlfn.TEXTSPLIT(I1841,"-")</f>
        <v>S02AA018</v>
      </c>
      <c r="H1841" s="1404" t="str">
        <v>00002</v>
      </c>
      <c r="I1841" t="s">
        <v>7925</v>
      </c>
      <c r="J1841" t="s">
        <v>7861</v>
      </c>
      <c r="K1841" t="s">
        <v>7912</v>
      </c>
      <c r="L1841" t="s">
        <v>7913</v>
      </c>
      <c r="M1841" t="s">
        <v>4429</v>
      </c>
      <c r="N1841" t="s">
        <v>3498</v>
      </c>
      <c r="O1841" t="s">
        <v>4622</v>
      </c>
      <c r="P1841" t="s">
        <v>7926</v>
      </c>
      <c r="Q1841" t="s">
        <v>4433</v>
      </c>
      <c r="R1841" t="s">
        <v>7927</v>
      </c>
      <c r="S1841" t="s">
        <v>2965</v>
      </c>
      <c r="T1841">
        <v>0</v>
      </c>
      <c r="U1841" t="s">
        <v>2965</v>
      </c>
      <c r="V1841" t="s">
        <v>2965</v>
      </c>
      <c r="W1841" t="s">
        <v>2965</v>
      </c>
      <c r="X1841" t="s">
        <v>2965</v>
      </c>
      <c r="Y1841" t="s">
        <v>2965</v>
      </c>
      <c r="Z1841" t="s">
        <v>2965</v>
      </c>
      <c r="AA1841" t="s">
        <v>2965</v>
      </c>
      <c r="AB1841" t="s">
        <v>2965</v>
      </c>
      <c r="AC1841" t="s">
        <v>2965</v>
      </c>
      <c r="AD1841" t="s">
        <v>2965</v>
      </c>
      <c r="AE1841" t="s">
        <v>2965</v>
      </c>
      <c r="AF1841" t="s">
        <v>2965</v>
      </c>
      <c r="AG1841">
        <v>0</v>
      </c>
      <c r="AH1841">
        <v>0</v>
      </c>
      <c r="AI1841">
        <v>0</v>
      </c>
      <c r="AJ1841">
        <v>0</v>
      </c>
      <c r="AK1841">
        <v>0</v>
      </c>
      <c r="AL1841">
        <v>0</v>
      </c>
      <c r="AM1841">
        <v>0</v>
      </c>
      <c r="AN1841">
        <v>0</v>
      </c>
      <c r="AO1841">
        <v>0</v>
      </c>
      <c r="AP1841" t="s">
        <v>4360</v>
      </c>
      <c r="AQ1841" t="s">
        <v>4360</v>
      </c>
      <c r="AR1841" t="s">
        <v>7928</v>
      </c>
      <c r="AS1841" t="s">
        <v>7925</v>
      </c>
    </row>
    <row r="1842" spans="5:45" ht="33">
      <c r="E1842" s="1403" t="str">
        <f t="shared" si="101"/>
        <v>S02AA018 Miscellaneous Steel Fabrication Work Shelter/Building Grating</v>
      </c>
      <c r="F1842" s="1403" t="str">
        <f t="shared" si="102"/>
        <v xml:space="preserve">S02AA018-00003 Miscellaneous Steel Fabrication Work Shelter/Building Grating Hot-Dip Galvanized Steel, (I=32)       </v>
      </c>
      <c r="G1842" s="1404" t="str" cm="1">
        <f t="array" ref="G1842:H1842">_xlfn.TEXTSPLIT(I1842,"-")</f>
        <v>S02AA018</v>
      </c>
      <c r="H1842" s="1404" t="str">
        <v>00003</v>
      </c>
      <c r="I1842" t="s">
        <v>7929</v>
      </c>
      <c r="J1842" t="s">
        <v>7861</v>
      </c>
      <c r="K1842" t="s">
        <v>7912</v>
      </c>
      <c r="L1842" t="s">
        <v>7913</v>
      </c>
      <c r="M1842" t="s">
        <v>4429</v>
      </c>
      <c r="N1842" t="s">
        <v>3498</v>
      </c>
      <c r="O1842" t="s">
        <v>4622</v>
      </c>
      <c r="P1842" t="s">
        <v>7926</v>
      </c>
      <c r="Q1842" t="s">
        <v>5106</v>
      </c>
      <c r="R1842" t="s">
        <v>7930</v>
      </c>
      <c r="S1842" t="s">
        <v>2965</v>
      </c>
      <c r="T1842">
        <v>0</v>
      </c>
      <c r="U1842" t="s">
        <v>2965</v>
      </c>
      <c r="V1842" t="s">
        <v>2965</v>
      </c>
      <c r="W1842" t="s">
        <v>2965</v>
      </c>
      <c r="X1842" t="s">
        <v>2965</v>
      </c>
      <c r="Y1842" t="s">
        <v>2965</v>
      </c>
      <c r="Z1842" t="s">
        <v>2965</v>
      </c>
      <c r="AA1842" t="s">
        <v>2965</v>
      </c>
      <c r="AB1842" t="s">
        <v>2965</v>
      </c>
      <c r="AC1842" t="s">
        <v>2965</v>
      </c>
      <c r="AD1842" t="s">
        <v>2965</v>
      </c>
      <c r="AE1842" t="s">
        <v>2965</v>
      </c>
      <c r="AF1842" t="s">
        <v>2965</v>
      </c>
      <c r="AG1842">
        <v>0</v>
      </c>
      <c r="AH1842">
        <v>0</v>
      </c>
      <c r="AI1842">
        <v>0</v>
      </c>
      <c r="AJ1842">
        <v>0</v>
      </c>
      <c r="AK1842">
        <v>0</v>
      </c>
      <c r="AL1842">
        <v>0</v>
      </c>
      <c r="AM1842">
        <v>0</v>
      </c>
      <c r="AN1842">
        <v>0</v>
      </c>
      <c r="AO1842">
        <v>0</v>
      </c>
      <c r="AP1842" t="s">
        <v>4360</v>
      </c>
      <c r="AQ1842" t="s">
        <v>4360</v>
      </c>
      <c r="AR1842" t="s">
        <v>7928</v>
      </c>
      <c r="AS1842" t="s">
        <v>7929</v>
      </c>
    </row>
    <row r="1843" spans="5:45" ht="33">
      <c r="E1843" s="1403" t="str">
        <f t="shared" si="101"/>
        <v>S02AA018 Miscellaneous Steel Fabrication Work Shelter/Building Grating</v>
      </c>
      <c r="F1843" s="1403" t="str">
        <f t="shared" si="102"/>
        <v xml:space="preserve">S02AA018-00004 Miscellaneous Steel Fabrication Work Shelter/Building Grating Hot-Dip Galvanized Steel, (I=50)       </v>
      </c>
      <c r="G1843" s="1404" t="str" cm="1">
        <f t="array" ref="G1843:H1843">_xlfn.TEXTSPLIT(I1843,"-")</f>
        <v>S02AA018</v>
      </c>
      <c r="H1843" s="1404" t="str">
        <v>00004</v>
      </c>
      <c r="I1843" t="s">
        <v>7931</v>
      </c>
      <c r="J1843" t="s">
        <v>7861</v>
      </c>
      <c r="K1843" t="s">
        <v>7912</v>
      </c>
      <c r="L1843" t="s">
        <v>7913</v>
      </c>
      <c r="M1843" t="s">
        <v>4429</v>
      </c>
      <c r="N1843" t="s">
        <v>3498</v>
      </c>
      <c r="O1843" t="s">
        <v>4622</v>
      </c>
      <c r="P1843" t="s">
        <v>7926</v>
      </c>
      <c r="Q1843" t="s">
        <v>4451</v>
      </c>
      <c r="R1843" t="s">
        <v>7932</v>
      </c>
      <c r="S1843" t="s">
        <v>2965</v>
      </c>
      <c r="T1843">
        <v>0</v>
      </c>
      <c r="U1843" t="s">
        <v>2965</v>
      </c>
      <c r="V1843" t="s">
        <v>2965</v>
      </c>
      <c r="W1843" t="s">
        <v>2965</v>
      </c>
      <c r="X1843" t="s">
        <v>2965</v>
      </c>
      <c r="Y1843" t="s">
        <v>2965</v>
      </c>
      <c r="Z1843" t="s">
        <v>2965</v>
      </c>
      <c r="AA1843" t="s">
        <v>2965</v>
      </c>
      <c r="AB1843" t="s">
        <v>2965</v>
      </c>
      <c r="AC1843" t="s">
        <v>2965</v>
      </c>
      <c r="AD1843" t="s">
        <v>2965</v>
      </c>
      <c r="AE1843" t="s">
        <v>2965</v>
      </c>
      <c r="AF1843" t="s">
        <v>2965</v>
      </c>
      <c r="AG1843">
        <v>0</v>
      </c>
      <c r="AH1843">
        <v>0</v>
      </c>
      <c r="AI1843">
        <v>0</v>
      </c>
      <c r="AJ1843">
        <v>0</v>
      </c>
      <c r="AK1843">
        <v>0</v>
      </c>
      <c r="AL1843">
        <v>0</v>
      </c>
      <c r="AM1843">
        <v>0</v>
      </c>
      <c r="AN1843">
        <v>0</v>
      </c>
      <c r="AO1843">
        <v>0</v>
      </c>
      <c r="AP1843" t="s">
        <v>4360</v>
      </c>
      <c r="AQ1843" t="s">
        <v>4360</v>
      </c>
      <c r="AR1843" t="s">
        <v>7928</v>
      </c>
      <c r="AS1843" t="s">
        <v>7931</v>
      </c>
    </row>
    <row r="1844" spans="5:45" ht="33">
      <c r="E1844" s="1403" t="str">
        <f t="shared" si="101"/>
        <v>S02AA018 Miscellaneous Steel Fabrication Work Shelter/Building Grating</v>
      </c>
      <c r="F1844" s="1403" t="str">
        <f t="shared" si="102"/>
        <v xml:space="preserve">S02AA018-00005 Miscellaneous Steel Fabrication Work Shelter/Building Grating Hot-Dip Galvanized Steel, (I=75)       </v>
      </c>
      <c r="G1844" s="1404" t="str" cm="1">
        <f t="array" ref="G1844:H1844">_xlfn.TEXTSPLIT(I1844,"-")</f>
        <v>S02AA018</v>
      </c>
      <c r="H1844" s="1404" t="str">
        <v>00005</v>
      </c>
      <c r="I1844" t="s">
        <v>7933</v>
      </c>
      <c r="J1844" t="s">
        <v>7861</v>
      </c>
      <c r="K1844" t="s">
        <v>7912</v>
      </c>
      <c r="L1844" t="s">
        <v>7913</v>
      </c>
      <c r="M1844" t="s">
        <v>4429</v>
      </c>
      <c r="N1844" t="s">
        <v>3498</v>
      </c>
      <c r="O1844" t="s">
        <v>4622</v>
      </c>
      <c r="P1844" t="s">
        <v>7926</v>
      </c>
      <c r="Q1844" t="s">
        <v>5027</v>
      </c>
      <c r="R1844" t="s">
        <v>7934</v>
      </c>
      <c r="S1844" t="s">
        <v>2965</v>
      </c>
      <c r="T1844">
        <v>0</v>
      </c>
      <c r="U1844" t="s">
        <v>2965</v>
      </c>
      <c r="V1844" t="s">
        <v>2965</v>
      </c>
      <c r="W1844" t="s">
        <v>2965</v>
      </c>
      <c r="X1844" t="s">
        <v>2965</v>
      </c>
      <c r="Y1844" t="s">
        <v>2965</v>
      </c>
      <c r="Z1844" t="s">
        <v>2965</v>
      </c>
      <c r="AA1844" t="s">
        <v>2965</v>
      </c>
      <c r="AB1844" t="s">
        <v>2965</v>
      </c>
      <c r="AC1844" t="s">
        <v>2965</v>
      </c>
      <c r="AD1844" t="s">
        <v>2965</v>
      </c>
      <c r="AE1844" t="s">
        <v>2965</v>
      </c>
      <c r="AF1844" t="s">
        <v>2965</v>
      </c>
      <c r="AG1844">
        <v>0</v>
      </c>
      <c r="AH1844">
        <v>0</v>
      </c>
      <c r="AI1844">
        <v>0</v>
      </c>
      <c r="AJ1844">
        <v>0</v>
      </c>
      <c r="AK1844">
        <v>0</v>
      </c>
      <c r="AL1844">
        <v>0</v>
      </c>
      <c r="AM1844">
        <v>0</v>
      </c>
      <c r="AN1844">
        <v>0</v>
      </c>
      <c r="AO1844">
        <v>0</v>
      </c>
      <c r="AP1844" t="s">
        <v>4360</v>
      </c>
      <c r="AQ1844" t="s">
        <v>4360</v>
      </c>
      <c r="AR1844" t="s">
        <v>7928</v>
      </c>
      <c r="AS1844" t="s">
        <v>7933</v>
      </c>
    </row>
    <row r="1845" spans="5:45" ht="33">
      <c r="E1845" s="1403" t="str">
        <f t="shared" si="101"/>
        <v>S02AA019 Miscellaneous Steel Fabrication Work Shelter/Building Steel Stairs</v>
      </c>
      <c r="F1845" s="1403" t="str">
        <f t="shared" si="102"/>
        <v xml:space="preserve">S02AA019-00002 Miscellaneous Steel Fabrication Work Shelter/Building Steel Stairs Galvanized Steel       </v>
      </c>
      <c r="G1845" s="1404" t="str" cm="1">
        <f t="array" ref="G1845:H1845">_xlfn.TEXTSPLIT(I1845,"-")</f>
        <v>S02AA019</v>
      </c>
      <c r="H1845" s="1404" t="str">
        <v>00002</v>
      </c>
      <c r="I1845" t="s">
        <v>7935</v>
      </c>
      <c r="J1845" t="s">
        <v>7861</v>
      </c>
      <c r="K1845" t="s">
        <v>7912</v>
      </c>
      <c r="L1845" t="s">
        <v>7913</v>
      </c>
      <c r="M1845" t="s">
        <v>4429</v>
      </c>
      <c r="N1845" t="s">
        <v>3498</v>
      </c>
      <c r="O1845" t="s">
        <v>4665</v>
      </c>
      <c r="P1845" t="s">
        <v>7936</v>
      </c>
      <c r="Q1845" t="s">
        <v>4345</v>
      </c>
      <c r="R1845" t="s">
        <v>7918</v>
      </c>
      <c r="S1845" t="s">
        <v>2965</v>
      </c>
      <c r="T1845">
        <v>0</v>
      </c>
      <c r="U1845" t="s">
        <v>2965</v>
      </c>
      <c r="V1845" t="s">
        <v>2965</v>
      </c>
      <c r="W1845" t="s">
        <v>2965</v>
      </c>
      <c r="X1845" t="s">
        <v>2965</v>
      </c>
      <c r="Y1845" t="s">
        <v>2965</v>
      </c>
      <c r="Z1845" t="s">
        <v>2965</v>
      </c>
      <c r="AA1845" t="s">
        <v>2965</v>
      </c>
      <c r="AB1845" t="s">
        <v>2965</v>
      </c>
      <c r="AC1845" t="s">
        <v>2965</v>
      </c>
      <c r="AD1845" t="s">
        <v>2965</v>
      </c>
      <c r="AE1845" t="s">
        <v>2965</v>
      </c>
      <c r="AF1845" t="s">
        <v>2965</v>
      </c>
      <c r="AG1845">
        <v>0</v>
      </c>
      <c r="AH1845">
        <v>0</v>
      </c>
      <c r="AI1845">
        <v>0</v>
      </c>
      <c r="AJ1845">
        <v>0</v>
      </c>
      <c r="AK1845">
        <v>0</v>
      </c>
      <c r="AL1845">
        <v>0</v>
      </c>
      <c r="AM1845">
        <v>0</v>
      </c>
      <c r="AN1845">
        <v>0</v>
      </c>
      <c r="AO1845">
        <v>0</v>
      </c>
      <c r="AP1845" t="s">
        <v>3423</v>
      </c>
      <c r="AQ1845" t="s">
        <v>3423</v>
      </c>
      <c r="AR1845" t="s">
        <v>7937</v>
      </c>
      <c r="AS1845" t="s">
        <v>7935</v>
      </c>
    </row>
    <row r="1846" spans="5:45" ht="33">
      <c r="E1846" s="1403" t="str">
        <f t="shared" si="101"/>
        <v>S02AA019 Miscellaneous Steel Fabrication Work Shelter/Building Steel Stairs</v>
      </c>
      <c r="F1846" s="1403" t="str">
        <f t="shared" si="102"/>
        <v xml:space="preserve">S02AA019-00003 Miscellaneous Steel Fabrication Work Shelter/Building Steel Stairs Galvanized Steel W/Painting       </v>
      </c>
      <c r="G1846" s="1404" t="str" cm="1">
        <f t="array" ref="G1846:H1846">_xlfn.TEXTSPLIT(I1846,"-")</f>
        <v>S02AA019</v>
      </c>
      <c r="H1846" s="1404" t="str">
        <v>00003</v>
      </c>
      <c r="I1846" t="s">
        <v>7938</v>
      </c>
      <c r="J1846" t="s">
        <v>7861</v>
      </c>
      <c r="K1846" t="s">
        <v>7912</v>
      </c>
      <c r="L1846" t="s">
        <v>7913</v>
      </c>
      <c r="M1846" t="s">
        <v>4429</v>
      </c>
      <c r="N1846" t="s">
        <v>3498</v>
      </c>
      <c r="O1846" t="s">
        <v>4665</v>
      </c>
      <c r="P1846" t="s">
        <v>7936</v>
      </c>
      <c r="Q1846" t="s">
        <v>4353</v>
      </c>
      <c r="R1846" t="s">
        <v>7923</v>
      </c>
      <c r="S1846" t="s">
        <v>2965</v>
      </c>
      <c r="T1846">
        <v>0</v>
      </c>
      <c r="U1846" t="s">
        <v>2965</v>
      </c>
      <c r="V1846" t="s">
        <v>2965</v>
      </c>
      <c r="W1846" t="s">
        <v>2965</v>
      </c>
      <c r="X1846" t="s">
        <v>2965</v>
      </c>
      <c r="Y1846" t="s">
        <v>2965</v>
      </c>
      <c r="Z1846" t="s">
        <v>2965</v>
      </c>
      <c r="AA1846" t="s">
        <v>2965</v>
      </c>
      <c r="AB1846" t="s">
        <v>2965</v>
      </c>
      <c r="AC1846" t="s">
        <v>2965</v>
      </c>
      <c r="AD1846" t="s">
        <v>2965</v>
      </c>
      <c r="AE1846" t="s">
        <v>2965</v>
      </c>
      <c r="AF1846" t="s">
        <v>2965</v>
      </c>
      <c r="AG1846">
        <v>0</v>
      </c>
      <c r="AH1846">
        <v>0</v>
      </c>
      <c r="AI1846">
        <v>0</v>
      </c>
      <c r="AJ1846">
        <v>0</v>
      </c>
      <c r="AK1846">
        <v>0</v>
      </c>
      <c r="AL1846">
        <v>0</v>
      </c>
      <c r="AM1846">
        <v>0</v>
      </c>
      <c r="AN1846">
        <v>0</v>
      </c>
      <c r="AO1846">
        <v>0</v>
      </c>
      <c r="AP1846" t="s">
        <v>3423</v>
      </c>
      <c r="AQ1846" t="s">
        <v>3423</v>
      </c>
      <c r="AR1846" t="s">
        <v>7937</v>
      </c>
      <c r="AS1846" t="s">
        <v>7938</v>
      </c>
    </row>
    <row r="1847" spans="5:45" ht="33">
      <c r="E1847" s="1403" t="str">
        <f t="shared" si="101"/>
        <v>S02AA020 Miscellaneous Steel Fabrication Work Shelter/Building Steel Handrails</v>
      </c>
      <c r="F1847" s="1403" t="str">
        <f t="shared" si="102"/>
        <v xml:space="preserve">S02AA020-00002 Miscellaneous Steel Fabrication Work Shelter/Building Steel Handrails W/Painting       </v>
      </c>
      <c r="G1847" s="1404" t="str" cm="1">
        <f t="array" ref="G1847:H1847">_xlfn.TEXTSPLIT(I1847,"-")</f>
        <v>S02AA020</v>
      </c>
      <c r="H1847" s="1404" t="str">
        <v>00002</v>
      </c>
      <c r="I1847" t="s">
        <v>7939</v>
      </c>
      <c r="J1847" t="s">
        <v>7861</v>
      </c>
      <c r="K1847" t="s">
        <v>7912</v>
      </c>
      <c r="L1847" t="s">
        <v>7913</v>
      </c>
      <c r="M1847" t="s">
        <v>4429</v>
      </c>
      <c r="N1847" t="s">
        <v>3498</v>
      </c>
      <c r="O1847" t="s">
        <v>4708</v>
      </c>
      <c r="P1847" t="s">
        <v>7940</v>
      </c>
      <c r="Q1847" t="s">
        <v>4302</v>
      </c>
      <c r="R1847" t="s">
        <v>7941</v>
      </c>
      <c r="S1847" t="s">
        <v>2965</v>
      </c>
      <c r="T1847">
        <v>0</v>
      </c>
      <c r="U1847" t="s">
        <v>2965</v>
      </c>
      <c r="V1847" t="s">
        <v>2965</v>
      </c>
      <c r="W1847" t="s">
        <v>2965</v>
      </c>
      <c r="X1847" t="s">
        <v>2965</v>
      </c>
      <c r="Y1847" t="s">
        <v>2965</v>
      </c>
      <c r="Z1847" t="s">
        <v>2965</v>
      </c>
      <c r="AA1847" t="s">
        <v>2965</v>
      </c>
      <c r="AB1847" t="s">
        <v>2965</v>
      </c>
      <c r="AC1847" t="s">
        <v>2965</v>
      </c>
      <c r="AD1847" t="s">
        <v>2965</v>
      </c>
      <c r="AE1847" t="s">
        <v>2965</v>
      </c>
      <c r="AF1847" t="s">
        <v>2965</v>
      </c>
      <c r="AG1847">
        <v>0</v>
      </c>
      <c r="AH1847">
        <v>0</v>
      </c>
      <c r="AI1847">
        <v>0</v>
      </c>
      <c r="AJ1847">
        <v>0</v>
      </c>
      <c r="AK1847">
        <v>0</v>
      </c>
      <c r="AL1847">
        <v>0</v>
      </c>
      <c r="AM1847">
        <v>0</v>
      </c>
      <c r="AN1847" t="s">
        <v>5842</v>
      </c>
      <c r="AO1847">
        <v>0</v>
      </c>
      <c r="AP1847" t="s">
        <v>3423</v>
      </c>
      <c r="AQ1847" t="s">
        <v>3423</v>
      </c>
      <c r="AR1847" t="s">
        <v>7942</v>
      </c>
      <c r="AS1847" t="s">
        <v>7939</v>
      </c>
    </row>
    <row r="1848" spans="5:45" ht="33">
      <c r="E1848" s="1403" t="str">
        <f t="shared" si="101"/>
        <v>S02AA020 Miscellaneous Steel Fabrication Work Shelter/Building Steel Handrails</v>
      </c>
      <c r="F1848" s="1403" t="str">
        <f t="shared" si="102"/>
        <v xml:space="preserve">S02AA020-00003 Miscellaneous Steel Fabrication Work Shelter/Building Steel Handrails Galvanized Steel       </v>
      </c>
      <c r="G1848" s="1404" t="str" cm="1">
        <f t="array" ref="G1848:H1848">_xlfn.TEXTSPLIT(I1848,"-")</f>
        <v>S02AA020</v>
      </c>
      <c r="H1848" s="1404" t="str">
        <v>00003</v>
      </c>
      <c r="I1848" t="s">
        <v>7943</v>
      </c>
      <c r="J1848" t="s">
        <v>7861</v>
      </c>
      <c r="K1848" t="s">
        <v>7912</v>
      </c>
      <c r="L1848" t="s">
        <v>7913</v>
      </c>
      <c r="M1848" t="s">
        <v>4429</v>
      </c>
      <c r="N1848" t="s">
        <v>3498</v>
      </c>
      <c r="O1848" t="s">
        <v>4708</v>
      </c>
      <c r="P1848" t="s">
        <v>7940</v>
      </c>
      <c r="Q1848" t="s">
        <v>4345</v>
      </c>
      <c r="R1848" t="s">
        <v>7918</v>
      </c>
      <c r="S1848" t="s">
        <v>2965</v>
      </c>
      <c r="T1848">
        <v>0</v>
      </c>
      <c r="U1848" t="s">
        <v>2965</v>
      </c>
      <c r="V1848" t="s">
        <v>2965</v>
      </c>
      <c r="W1848" t="s">
        <v>2965</v>
      </c>
      <c r="X1848" t="s">
        <v>2965</v>
      </c>
      <c r="Y1848" t="s">
        <v>2965</v>
      </c>
      <c r="Z1848" t="s">
        <v>2965</v>
      </c>
      <c r="AA1848" t="s">
        <v>2965</v>
      </c>
      <c r="AB1848" t="s">
        <v>2965</v>
      </c>
      <c r="AC1848" t="s">
        <v>2965</v>
      </c>
      <c r="AD1848" t="s">
        <v>2965</v>
      </c>
      <c r="AE1848" t="s">
        <v>2965</v>
      </c>
      <c r="AF1848" t="s">
        <v>2965</v>
      </c>
      <c r="AG1848">
        <v>0</v>
      </c>
      <c r="AH1848">
        <v>0</v>
      </c>
      <c r="AI1848">
        <v>0</v>
      </c>
      <c r="AJ1848">
        <v>0</v>
      </c>
      <c r="AK1848">
        <v>0</v>
      </c>
      <c r="AL1848">
        <v>0</v>
      </c>
      <c r="AM1848">
        <v>0</v>
      </c>
      <c r="AN1848" t="s">
        <v>5842</v>
      </c>
      <c r="AO1848">
        <v>0</v>
      </c>
      <c r="AP1848" t="s">
        <v>3423</v>
      </c>
      <c r="AQ1848" t="s">
        <v>3423</v>
      </c>
      <c r="AR1848" t="s">
        <v>7942</v>
      </c>
      <c r="AS1848" t="s">
        <v>7943</v>
      </c>
    </row>
    <row r="1849" spans="5:45" ht="33">
      <c r="E1849" s="1403" t="str">
        <f t="shared" si="101"/>
        <v>S02AA020 Miscellaneous Steel Fabrication Work Shelter/Building Steel Handrails</v>
      </c>
      <c r="F1849" s="1403" t="str">
        <f t="shared" si="102"/>
        <v xml:space="preserve">S02AA020-00004 Miscellaneous Steel Fabrication Work Shelter/Building Steel Handrails Galvanized Steel W/Painting       </v>
      </c>
      <c r="G1849" s="1404" t="str" cm="1">
        <f t="array" ref="G1849:H1849">_xlfn.TEXTSPLIT(I1849,"-")</f>
        <v>S02AA020</v>
      </c>
      <c r="H1849" s="1404" t="str">
        <v>00004</v>
      </c>
      <c r="I1849" t="s">
        <v>7944</v>
      </c>
      <c r="J1849" t="s">
        <v>7861</v>
      </c>
      <c r="K1849" t="s">
        <v>7912</v>
      </c>
      <c r="L1849" t="s">
        <v>7913</v>
      </c>
      <c r="M1849" t="s">
        <v>4429</v>
      </c>
      <c r="N1849" t="s">
        <v>3498</v>
      </c>
      <c r="O1849" t="s">
        <v>4708</v>
      </c>
      <c r="P1849" t="s">
        <v>7940</v>
      </c>
      <c r="Q1849" t="s">
        <v>4353</v>
      </c>
      <c r="R1849" t="s">
        <v>7923</v>
      </c>
      <c r="S1849" t="s">
        <v>2965</v>
      </c>
      <c r="T1849">
        <v>0</v>
      </c>
      <c r="U1849" t="s">
        <v>2965</v>
      </c>
      <c r="V1849" t="s">
        <v>2965</v>
      </c>
      <c r="W1849" t="s">
        <v>2965</v>
      </c>
      <c r="X1849" t="s">
        <v>2965</v>
      </c>
      <c r="Y1849" t="s">
        <v>2965</v>
      </c>
      <c r="Z1849" t="s">
        <v>2965</v>
      </c>
      <c r="AA1849" t="s">
        <v>2965</v>
      </c>
      <c r="AB1849" t="s">
        <v>2965</v>
      </c>
      <c r="AC1849" t="s">
        <v>2965</v>
      </c>
      <c r="AD1849" t="s">
        <v>2965</v>
      </c>
      <c r="AE1849" t="s">
        <v>2965</v>
      </c>
      <c r="AF1849" t="s">
        <v>2965</v>
      </c>
      <c r="AG1849">
        <v>0</v>
      </c>
      <c r="AH1849">
        <v>0</v>
      </c>
      <c r="AI1849">
        <v>0</v>
      </c>
      <c r="AJ1849">
        <v>0</v>
      </c>
      <c r="AK1849">
        <v>0</v>
      </c>
      <c r="AL1849">
        <v>0</v>
      </c>
      <c r="AM1849">
        <v>0</v>
      </c>
      <c r="AN1849" t="s">
        <v>5842</v>
      </c>
      <c r="AO1849">
        <v>0</v>
      </c>
      <c r="AP1849" t="s">
        <v>3423</v>
      </c>
      <c r="AQ1849" t="s">
        <v>3423</v>
      </c>
      <c r="AR1849" t="s">
        <v>7942</v>
      </c>
      <c r="AS1849" t="s">
        <v>7944</v>
      </c>
    </row>
    <row r="1850" spans="5:45" ht="33">
      <c r="E1850" s="1403" t="str">
        <f t="shared" si="101"/>
        <v>S02AA021 Miscellaneous Steel Fabrication Work Shelter/Building Steel Handrails - Removable</v>
      </c>
      <c r="F1850" s="1403" t="str">
        <f t="shared" si="102"/>
        <v xml:space="preserve">S02AA021-00002 Miscellaneous Steel Fabrication Work Shelter/Building Steel Handrails - Removable W/Painting       </v>
      </c>
      <c r="G1850" s="1404" t="str" cm="1">
        <f t="array" ref="G1850:H1850">_xlfn.TEXTSPLIT(I1850,"-")</f>
        <v>S02AA021</v>
      </c>
      <c r="H1850" s="1404" t="str">
        <v>00002</v>
      </c>
      <c r="I1850" t="s">
        <v>7945</v>
      </c>
      <c r="J1850" t="s">
        <v>7861</v>
      </c>
      <c r="K1850" t="s">
        <v>7912</v>
      </c>
      <c r="L1850" t="s">
        <v>7913</v>
      </c>
      <c r="M1850" t="s">
        <v>4429</v>
      </c>
      <c r="N1850" t="s">
        <v>3498</v>
      </c>
      <c r="O1850" t="s">
        <v>4727</v>
      </c>
      <c r="P1850" t="s">
        <v>7946</v>
      </c>
      <c r="Q1850" t="s">
        <v>4302</v>
      </c>
      <c r="R1850" t="s">
        <v>7941</v>
      </c>
      <c r="S1850" t="s">
        <v>2965</v>
      </c>
      <c r="T1850">
        <v>0</v>
      </c>
      <c r="U1850" t="s">
        <v>2965</v>
      </c>
      <c r="V1850" t="s">
        <v>2965</v>
      </c>
      <c r="W1850" t="s">
        <v>2965</v>
      </c>
      <c r="X1850" t="s">
        <v>2965</v>
      </c>
      <c r="Y1850" t="s">
        <v>2965</v>
      </c>
      <c r="Z1850" t="s">
        <v>2965</v>
      </c>
      <c r="AA1850" t="s">
        <v>2965</v>
      </c>
      <c r="AB1850" t="s">
        <v>2965</v>
      </c>
      <c r="AC1850" t="s">
        <v>2965</v>
      </c>
      <c r="AD1850" t="s">
        <v>2965</v>
      </c>
      <c r="AE1850" t="s">
        <v>2965</v>
      </c>
      <c r="AF1850" t="s">
        <v>2965</v>
      </c>
      <c r="AG1850">
        <v>0</v>
      </c>
      <c r="AH1850">
        <v>0</v>
      </c>
      <c r="AI1850">
        <v>0</v>
      </c>
      <c r="AJ1850">
        <v>0</v>
      </c>
      <c r="AK1850">
        <v>0</v>
      </c>
      <c r="AL1850">
        <v>0</v>
      </c>
      <c r="AM1850">
        <v>0</v>
      </c>
      <c r="AN1850" t="s">
        <v>5842</v>
      </c>
      <c r="AO1850">
        <v>0</v>
      </c>
      <c r="AP1850" t="s">
        <v>3423</v>
      </c>
      <c r="AQ1850" t="s">
        <v>3423</v>
      </c>
      <c r="AR1850" t="s">
        <v>7947</v>
      </c>
      <c r="AS1850" t="s">
        <v>7945</v>
      </c>
    </row>
    <row r="1851" spans="5:45" ht="33">
      <c r="E1851" s="1403" t="str">
        <f t="shared" si="101"/>
        <v>S02AA021 Miscellaneous Steel Fabrication Work Shelter/Building Steel Handrails - Removable</v>
      </c>
      <c r="F1851" s="1403" t="str">
        <f t="shared" si="102"/>
        <v xml:space="preserve">S02AA021-00003 Miscellaneous Steel Fabrication Work Shelter/Building Steel Handrails - Removable Galvanized Steel       </v>
      </c>
      <c r="G1851" s="1404" t="str" cm="1">
        <f t="array" ref="G1851:H1851">_xlfn.TEXTSPLIT(I1851,"-")</f>
        <v>S02AA021</v>
      </c>
      <c r="H1851" s="1404" t="str">
        <v>00003</v>
      </c>
      <c r="I1851" t="s">
        <v>7948</v>
      </c>
      <c r="J1851" t="s">
        <v>7861</v>
      </c>
      <c r="K1851" t="s">
        <v>7912</v>
      </c>
      <c r="L1851" t="s">
        <v>7913</v>
      </c>
      <c r="M1851" t="s">
        <v>4429</v>
      </c>
      <c r="N1851" t="s">
        <v>3498</v>
      </c>
      <c r="O1851" t="s">
        <v>4727</v>
      </c>
      <c r="P1851" t="s">
        <v>7946</v>
      </c>
      <c r="Q1851" t="s">
        <v>4345</v>
      </c>
      <c r="R1851" t="s">
        <v>7918</v>
      </c>
      <c r="S1851" t="s">
        <v>2965</v>
      </c>
      <c r="T1851">
        <v>0</v>
      </c>
      <c r="U1851" t="s">
        <v>2965</v>
      </c>
      <c r="V1851" t="s">
        <v>2965</v>
      </c>
      <c r="W1851" t="s">
        <v>2965</v>
      </c>
      <c r="X1851" t="s">
        <v>2965</v>
      </c>
      <c r="Y1851" t="s">
        <v>2965</v>
      </c>
      <c r="Z1851" t="s">
        <v>2965</v>
      </c>
      <c r="AA1851" t="s">
        <v>2965</v>
      </c>
      <c r="AB1851" t="s">
        <v>2965</v>
      </c>
      <c r="AC1851" t="s">
        <v>2965</v>
      </c>
      <c r="AD1851" t="s">
        <v>2965</v>
      </c>
      <c r="AE1851" t="s">
        <v>2965</v>
      </c>
      <c r="AF1851" t="s">
        <v>2965</v>
      </c>
      <c r="AG1851">
        <v>0</v>
      </c>
      <c r="AH1851">
        <v>0</v>
      </c>
      <c r="AI1851">
        <v>0</v>
      </c>
      <c r="AJ1851">
        <v>0</v>
      </c>
      <c r="AK1851">
        <v>0</v>
      </c>
      <c r="AL1851">
        <v>0</v>
      </c>
      <c r="AM1851">
        <v>0</v>
      </c>
      <c r="AN1851" t="s">
        <v>5842</v>
      </c>
      <c r="AO1851">
        <v>0</v>
      </c>
      <c r="AP1851" t="s">
        <v>3423</v>
      </c>
      <c r="AQ1851" t="s">
        <v>3423</v>
      </c>
      <c r="AR1851" t="s">
        <v>7947</v>
      </c>
      <c r="AS1851" t="s">
        <v>7948</v>
      </c>
    </row>
    <row r="1852" spans="5:45" ht="33">
      <c r="E1852" s="1403" t="str">
        <f t="shared" si="101"/>
        <v>S02AA021 Miscellaneous Steel Fabrication Work Shelter/Building Steel Handrails - Removable</v>
      </c>
      <c r="F1852" s="1403" t="str">
        <f t="shared" si="102"/>
        <v xml:space="preserve">S02AA021-00004 Miscellaneous Steel Fabrication Work Shelter/Building Steel Handrails - Removable Galvanized Steel W/Painting       </v>
      </c>
      <c r="G1852" s="1404" t="str" cm="1">
        <f t="array" ref="G1852:H1852">_xlfn.TEXTSPLIT(I1852,"-")</f>
        <v>S02AA021</v>
      </c>
      <c r="H1852" s="1404" t="str">
        <v>00004</v>
      </c>
      <c r="I1852" t="s">
        <v>7949</v>
      </c>
      <c r="J1852" t="s">
        <v>7861</v>
      </c>
      <c r="K1852" t="s">
        <v>7912</v>
      </c>
      <c r="L1852" t="s">
        <v>7913</v>
      </c>
      <c r="M1852" t="s">
        <v>4429</v>
      </c>
      <c r="N1852" t="s">
        <v>3498</v>
      </c>
      <c r="O1852" t="s">
        <v>4727</v>
      </c>
      <c r="P1852" t="s">
        <v>7946</v>
      </c>
      <c r="Q1852" t="s">
        <v>4353</v>
      </c>
      <c r="R1852" t="s">
        <v>7923</v>
      </c>
      <c r="S1852" t="s">
        <v>2965</v>
      </c>
      <c r="T1852">
        <v>0</v>
      </c>
      <c r="U1852" t="s">
        <v>2965</v>
      </c>
      <c r="V1852" t="s">
        <v>2965</v>
      </c>
      <c r="W1852" t="s">
        <v>2965</v>
      </c>
      <c r="X1852" t="s">
        <v>2965</v>
      </c>
      <c r="Y1852" t="s">
        <v>2965</v>
      </c>
      <c r="Z1852" t="s">
        <v>2965</v>
      </c>
      <c r="AA1852" t="s">
        <v>2965</v>
      </c>
      <c r="AB1852" t="s">
        <v>2965</v>
      </c>
      <c r="AC1852" t="s">
        <v>2965</v>
      </c>
      <c r="AD1852" t="s">
        <v>2965</v>
      </c>
      <c r="AE1852" t="s">
        <v>2965</v>
      </c>
      <c r="AF1852" t="s">
        <v>2965</v>
      </c>
      <c r="AG1852">
        <v>0</v>
      </c>
      <c r="AH1852">
        <v>0</v>
      </c>
      <c r="AI1852">
        <v>0</v>
      </c>
      <c r="AJ1852">
        <v>0</v>
      </c>
      <c r="AK1852">
        <v>0</v>
      </c>
      <c r="AL1852">
        <v>0</v>
      </c>
      <c r="AM1852">
        <v>0</v>
      </c>
      <c r="AN1852" t="s">
        <v>5842</v>
      </c>
      <c r="AO1852">
        <v>0</v>
      </c>
      <c r="AP1852" t="s">
        <v>3423</v>
      </c>
      <c r="AQ1852" t="s">
        <v>3423</v>
      </c>
      <c r="AR1852" t="s">
        <v>7947</v>
      </c>
      <c r="AS1852" t="s">
        <v>7949</v>
      </c>
    </row>
    <row r="1853" spans="5:45" ht="33">
      <c r="E1853" s="1403" t="str">
        <f t="shared" si="101"/>
        <v>S02AA022 Miscellaneous Steel Fabrication Work Shelter/Building Stainless Steel Handrail</v>
      </c>
      <c r="F1853" s="1403" t="str">
        <f t="shared" si="102"/>
        <v xml:space="preserve">S02AA022-00002 Miscellaneous Steel Fabrication Work Shelter/Building Stainless Steel Handrail SUS 304       </v>
      </c>
      <c r="G1853" s="1404" t="str" cm="1">
        <f t="array" ref="G1853:H1853">_xlfn.TEXTSPLIT(I1853,"-")</f>
        <v>S02AA022</v>
      </c>
      <c r="H1853" s="1404" t="str">
        <v>00002</v>
      </c>
      <c r="I1853" t="s">
        <v>7950</v>
      </c>
      <c r="J1853" t="s">
        <v>7861</v>
      </c>
      <c r="K1853" t="s">
        <v>7912</v>
      </c>
      <c r="L1853" t="s">
        <v>7913</v>
      </c>
      <c r="M1853" t="s">
        <v>4429</v>
      </c>
      <c r="N1853" t="s">
        <v>3498</v>
      </c>
      <c r="O1853" t="s">
        <v>4734</v>
      </c>
      <c r="P1853" t="s">
        <v>7951</v>
      </c>
      <c r="Q1853" t="s">
        <v>5032</v>
      </c>
      <c r="R1853" t="s">
        <v>5200</v>
      </c>
      <c r="S1853" t="s">
        <v>2965</v>
      </c>
      <c r="T1853">
        <v>0</v>
      </c>
      <c r="U1853" t="s">
        <v>2965</v>
      </c>
      <c r="V1853" t="s">
        <v>2965</v>
      </c>
      <c r="W1853" t="s">
        <v>2965</v>
      </c>
      <c r="X1853" t="s">
        <v>2965</v>
      </c>
      <c r="Y1853" t="s">
        <v>2965</v>
      </c>
      <c r="Z1853" t="s">
        <v>2965</v>
      </c>
      <c r="AA1853" t="s">
        <v>2965</v>
      </c>
      <c r="AB1853" t="s">
        <v>2965</v>
      </c>
      <c r="AC1853" t="s">
        <v>2965</v>
      </c>
      <c r="AD1853" t="s">
        <v>2965</v>
      </c>
      <c r="AE1853" t="s">
        <v>2965</v>
      </c>
      <c r="AF1853" t="s">
        <v>2965</v>
      </c>
      <c r="AG1853">
        <v>0</v>
      </c>
      <c r="AH1853">
        <v>0</v>
      </c>
      <c r="AI1853">
        <v>0</v>
      </c>
      <c r="AJ1853">
        <v>0</v>
      </c>
      <c r="AK1853">
        <v>0</v>
      </c>
      <c r="AL1853">
        <v>0</v>
      </c>
      <c r="AM1853">
        <v>0</v>
      </c>
      <c r="AN1853" t="s">
        <v>5842</v>
      </c>
      <c r="AO1853">
        <v>0</v>
      </c>
      <c r="AP1853" t="s">
        <v>3423</v>
      </c>
      <c r="AQ1853" t="s">
        <v>3423</v>
      </c>
      <c r="AR1853" t="s">
        <v>7952</v>
      </c>
      <c r="AS1853" t="s">
        <v>7950</v>
      </c>
    </row>
    <row r="1854" spans="5:45" ht="33">
      <c r="E1854" s="1403" t="str">
        <f t="shared" si="101"/>
        <v>S02AA022 Miscellaneous Steel Fabrication Work Shelter/Building Stainless Steel Handrail</v>
      </c>
      <c r="F1854" s="1403" t="str">
        <f t="shared" si="102"/>
        <v xml:space="preserve">S02AA022-00003 Miscellaneous Steel Fabrication Work Shelter/Building Stainless Steel Handrail SUS 316L       </v>
      </c>
      <c r="G1854" s="1404" t="str" cm="1">
        <f t="array" ref="G1854:H1854">_xlfn.TEXTSPLIT(I1854,"-")</f>
        <v>S02AA022</v>
      </c>
      <c r="H1854" s="1404" t="str">
        <v>00003</v>
      </c>
      <c r="I1854" t="s">
        <v>7953</v>
      </c>
      <c r="J1854" t="s">
        <v>7861</v>
      </c>
      <c r="K1854" t="s">
        <v>7912</v>
      </c>
      <c r="L1854" t="s">
        <v>7913</v>
      </c>
      <c r="M1854" t="s">
        <v>4429</v>
      </c>
      <c r="N1854" t="s">
        <v>3498</v>
      </c>
      <c r="O1854" t="s">
        <v>4734</v>
      </c>
      <c r="P1854" t="s">
        <v>7951</v>
      </c>
      <c r="Q1854" t="s">
        <v>5037</v>
      </c>
      <c r="R1854" t="s">
        <v>5203</v>
      </c>
      <c r="S1854" t="s">
        <v>2965</v>
      </c>
      <c r="T1854">
        <v>0</v>
      </c>
      <c r="U1854" t="s">
        <v>2965</v>
      </c>
      <c r="V1854" t="s">
        <v>2965</v>
      </c>
      <c r="W1854" t="s">
        <v>2965</v>
      </c>
      <c r="X1854" t="s">
        <v>2965</v>
      </c>
      <c r="Y1854" t="s">
        <v>2965</v>
      </c>
      <c r="Z1854" t="s">
        <v>2965</v>
      </c>
      <c r="AA1854" t="s">
        <v>2965</v>
      </c>
      <c r="AB1854" t="s">
        <v>2965</v>
      </c>
      <c r="AC1854" t="s">
        <v>2965</v>
      </c>
      <c r="AD1854" t="s">
        <v>2965</v>
      </c>
      <c r="AE1854" t="s">
        <v>2965</v>
      </c>
      <c r="AF1854" t="s">
        <v>2965</v>
      </c>
      <c r="AG1854">
        <v>0</v>
      </c>
      <c r="AH1854">
        <v>0</v>
      </c>
      <c r="AI1854">
        <v>0</v>
      </c>
      <c r="AJ1854">
        <v>0</v>
      </c>
      <c r="AK1854">
        <v>0</v>
      </c>
      <c r="AL1854">
        <v>0</v>
      </c>
      <c r="AM1854">
        <v>0</v>
      </c>
      <c r="AN1854" t="s">
        <v>5842</v>
      </c>
      <c r="AO1854">
        <v>0</v>
      </c>
      <c r="AP1854" t="s">
        <v>3423</v>
      </c>
      <c r="AQ1854" t="s">
        <v>3423</v>
      </c>
      <c r="AR1854" t="s">
        <v>7952</v>
      </c>
      <c r="AS1854" t="s">
        <v>7953</v>
      </c>
    </row>
    <row r="1855" spans="5:45" ht="33">
      <c r="E1855" s="1403" t="str">
        <f t="shared" si="101"/>
        <v>S02AA022 Miscellaneous Steel Fabrication Work Shelter/Building Stainless Steel Handrail</v>
      </c>
      <c r="F1855" s="1403" t="str">
        <f t="shared" si="102"/>
        <v xml:space="preserve">S02AA022-00004 Miscellaneous Steel Fabrication Work Shelter/Building Stainless Steel Handrail SUS Duplex       </v>
      </c>
      <c r="G1855" s="1404" t="str" cm="1">
        <f t="array" ref="G1855:H1855">_xlfn.TEXTSPLIT(I1855,"-")</f>
        <v>S02AA022</v>
      </c>
      <c r="H1855" s="1404" t="str">
        <v>00004</v>
      </c>
      <c r="I1855" t="s">
        <v>7954</v>
      </c>
      <c r="J1855" t="s">
        <v>7861</v>
      </c>
      <c r="K1855" t="s">
        <v>7912</v>
      </c>
      <c r="L1855" t="s">
        <v>7913</v>
      </c>
      <c r="M1855" t="s">
        <v>4429</v>
      </c>
      <c r="N1855" t="s">
        <v>3498</v>
      </c>
      <c r="O1855" t="s">
        <v>4734</v>
      </c>
      <c r="P1855" t="s">
        <v>7951</v>
      </c>
      <c r="Q1855" t="s">
        <v>5042</v>
      </c>
      <c r="R1855" t="s">
        <v>5206</v>
      </c>
      <c r="S1855" t="s">
        <v>2965</v>
      </c>
      <c r="T1855">
        <v>0</v>
      </c>
      <c r="U1855" t="s">
        <v>2965</v>
      </c>
      <c r="V1855" t="s">
        <v>2965</v>
      </c>
      <c r="W1855" t="s">
        <v>2965</v>
      </c>
      <c r="X1855" t="s">
        <v>2965</v>
      </c>
      <c r="Y1855" t="s">
        <v>2965</v>
      </c>
      <c r="Z1855" t="s">
        <v>2965</v>
      </c>
      <c r="AA1855" t="s">
        <v>2965</v>
      </c>
      <c r="AB1855" t="s">
        <v>2965</v>
      </c>
      <c r="AC1855" t="s">
        <v>2965</v>
      </c>
      <c r="AD1855" t="s">
        <v>2965</v>
      </c>
      <c r="AE1855" t="s">
        <v>2965</v>
      </c>
      <c r="AF1855" t="s">
        <v>2965</v>
      </c>
      <c r="AG1855">
        <v>0</v>
      </c>
      <c r="AH1855">
        <v>0</v>
      </c>
      <c r="AI1855">
        <v>0</v>
      </c>
      <c r="AJ1855">
        <v>0</v>
      </c>
      <c r="AK1855">
        <v>0</v>
      </c>
      <c r="AL1855">
        <v>0</v>
      </c>
      <c r="AM1855">
        <v>0</v>
      </c>
      <c r="AN1855" t="s">
        <v>5842</v>
      </c>
      <c r="AO1855">
        <v>0</v>
      </c>
      <c r="AP1855" t="s">
        <v>3423</v>
      </c>
      <c r="AQ1855" t="s">
        <v>3423</v>
      </c>
      <c r="AR1855" t="s">
        <v>7952</v>
      </c>
      <c r="AS1855" t="s">
        <v>7954</v>
      </c>
    </row>
    <row r="1856" spans="5:45" ht="33">
      <c r="E1856" s="1403" t="str">
        <f t="shared" si="101"/>
        <v>S02AA024 Miscellaneous Steel Fabrication Work Shelter/Building Galvanized Steel Deck Plate</v>
      </c>
      <c r="F1856" s="1403" t="str">
        <f t="shared" si="102"/>
        <v xml:space="preserve">S02AA024-00001 Miscellaneous Steel Fabrication Work Shelter/Building Galvanized Steel Deck Plate        </v>
      </c>
      <c r="G1856" s="1404" t="str" cm="1">
        <f t="array" ref="G1856:H1856">_xlfn.TEXTSPLIT(I1856,"-")</f>
        <v>S02AA024</v>
      </c>
      <c r="H1856" s="1404" t="str">
        <v>00001</v>
      </c>
      <c r="I1856" t="s">
        <v>7955</v>
      </c>
      <c r="J1856" t="s">
        <v>7861</v>
      </c>
      <c r="K1856" t="s">
        <v>7912</v>
      </c>
      <c r="L1856" t="s">
        <v>7913</v>
      </c>
      <c r="M1856" t="s">
        <v>4429</v>
      </c>
      <c r="N1856" t="s">
        <v>3498</v>
      </c>
      <c r="O1856" t="s">
        <v>4901</v>
      </c>
      <c r="P1856" t="s">
        <v>7956</v>
      </c>
      <c r="Q1856" t="s">
        <v>2965</v>
      </c>
      <c r="R1856">
        <v>0</v>
      </c>
      <c r="S1856" t="s">
        <v>2965</v>
      </c>
      <c r="T1856">
        <v>0</v>
      </c>
      <c r="U1856" t="s">
        <v>2965</v>
      </c>
      <c r="V1856" t="s">
        <v>2965</v>
      </c>
      <c r="W1856" t="s">
        <v>2965</v>
      </c>
      <c r="X1856" t="s">
        <v>2965</v>
      </c>
      <c r="Y1856" t="s">
        <v>2965</v>
      </c>
      <c r="Z1856" t="s">
        <v>2965</v>
      </c>
      <c r="AA1856" t="s">
        <v>2965</v>
      </c>
      <c r="AB1856" t="s">
        <v>2965</v>
      </c>
      <c r="AC1856" t="s">
        <v>2965</v>
      </c>
      <c r="AD1856" t="s">
        <v>2965</v>
      </c>
      <c r="AE1856" t="s">
        <v>2965</v>
      </c>
      <c r="AF1856" t="s">
        <v>2965</v>
      </c>
      <c r="AG1856">
        <v>0</v>
      </c>
      <c r="AH1856">
        <v>0</v>
      </c>
      <c r="AI1856">
        <v>0</v>
      </c>
      <c r="AJ1856">
        <v>0</v>
      </c>
      <c r="AK1856">
        <v>0</v>
      </c>
      <c r="AL1856">
        <v>0</v>
      </c>
      <c r="AM1856" t="s">
        <v>2860</v>
      </c>
      <c r="AN1856">
        <v>0</v>
      </c>
      <c r="AO1856">
        <v>0</v>
      </c>
      <c r="AP1856" t="s">
        <v>4360</v>
      </c>
      <c r="AQ1856" t="s">
        <v>4360</v>
      </c>
      <c r="AR1856" t="s">
        <v>7957</v>
      </c>
      <c r="AS1856" t="s">
        <v>7955</v>
      </c>
    </row>
    <row r="1857" spans="5:45" ht="49.5">
      <c r="E1857" s="1403" t="str">
        <f t="shared" si="101"/>
        <v>S02AA037 Miscellaneous Steel Fabrication Work Shelter/Building Stainless Steel Handrail - Removable</v>
      </c>
      <c r="F1857" s="1403" t="str">
        <f t="shared" si="102"/>
        <v xml:space="preserve">S02AA037-00001 Miscellaneous Steel Fabrication Work Shelter/Building Stainless Steel Handrail - Removable SUS 304       </v>
      </c>
      <c r="G1857" s="1404" t="str" cm="1">
        <f t="array" ref="G1857:H1857">_xlfn.TEXTSPLIT(I1857,"-")</f>
        <v>S02AA037</v>
      </c>
      <c r="H1857" s="1404" t="str">
        <v>00001</v>
      </c>
      <c r="I1857" t="s">
        <v>7958</v>
      </c>
      <c r="J1857" t="s">
        <v>7861</v>
      </c>
      <c r="K1857" t="s">
        <v>7912</v>
      </c>
      <c r="L1857" t="s">
        <v>7913</v>
      </c>
      <c r="M1857" t="s">
        <v>4429</v>
      </c>
      <c r="N1857" t="s">
        <v>3498</v>
      </c>
      <c r="O1857" t="s">
        <v>5095</v>
      </c>
      <c r="P1857" t="s">
        <v>7959</v>
      </c>
      <c r="Q1857" t="s">
        <v>5032</v>
      </c>
      <c r="R1857" t="s">
        <v>5200</v>
      </c>
      <c r="S1857" t="s">
        <v>2965</v>
      </c>
      <c r="T1857">
        <v>0</v>
      </c>
      <c r="U1857" t="s">
        <v>2965</v>
      </c>
      <c r="V1857" t="s">
        <v>2965</v>
      </c>
      <c r="W1857" t="s">
        <v>2965</v>
      </c>
      <c r="X1857" t="s">
        <v>2965</v>
      </c>
      <c r="Y1857" t="s">
        <v>2965</v>
      </c>
      <c r="Z1857" t="s">
        <v>2965</v>
      </c>
      <c r="AA1857" t="s">
        <v>2965</v>
      </c>
      <c r="AB1857" t="s">
        <v>2965</v>
      </c>
      <c r="AC1857" t="s">
        <v>2965</v>
      </c>
      <c r="AD1857" t="s">
        <v>2965</v>
      </c>
      <c r="AE1857" t="s">
        <v>2965</v>
      </c>
      <c r="AF1857" t="s">
        <v>2965</v>
      </c>
      <c r="AG1857">
        <v>0</v>
      </c>
      <c r="AH1857">
        <v>0</v>
      </c>
      <c r="AI1857">
        <v>0</v>
      </c>
      <c r="AJ1857">
        <v>0</v>
      </c>
      <c r="AK1857">
        <v>0</v>
      </c>
      <c r="AL1857">
        <v>0</v>
      </c>
      <c r="AM1857">
        <v>0</v>
      </c>
      <c r="AN1857" t="s">
        <v>5842</v>
      </c>
      <c r="AO1857">
        <v>0</v>
      </c>
      <c r="AP1857" t="s">
        <v>3423</v>
      </c>
      <c r="AQ1857" t="s">
        <v>3423</v>
      </c>
      <c r="AR1857" t="s">
        <v>7960</v>
      </c>
      <c r="AS1857" t="s">
        <v>7958</v>
      </c>
    </row>
    <row r="1858" spans="5:45" ht="49.5">
      <c r="E1858" s="1403" t="str">
        <f t="shared" si="101"/>
        <v>S02AA037 Miscellaneous Steel Fabrication Work Shelter/Building Stainless Steel Handrail - Removable</v>
      </c>
      <c r="F1858" s="1403" t="str">
        <f t="shared" si="102"/>
        <v xml:space="preserve">S02AA037-00002 Miscellaneous Steel Fabrication Work Shelter/Building Stainless Steel Handrail - Removable SUS 316L       </v>
      </c>
      <c r="G1858" s="1404" t="str" cm="1">
        <f t="array" ref="G1858:H1858">_xlfn.TEXTSPLIT(I1858,"-")</f>
        <v>S02AA037</v>
      </c>
      <c r="H1858" s="1404" t="str">
        <v>00002</v>
      </c>
      <c r="I1858" t="s">
        <v>7961</v>
      </c>
      <c r="J1858" t="s">
        <v>7861</v>
      </c>
      <c r="K1858" t="s">
        <v>7912</v>
      </c>
      <c r="L1858" t="s">
        <v>7913</v>
      </c>
      <c r="M1858" t="s">
        <v>4429</v>
      </c>
      <c r="N1858" t="s">
        <v>3498</v>
      </c>
      <c r="O1858" t="s">
        <v>5095</v>
      </c>
      <c r="P1858" t="s">
        <v>7959</v>
      </c>
      <c r="Q1858" t="s">
        <v>5037</v>
      </c>
      <c r="R1858" t="s">
        <v>5203</v>
      </c>
      <c r="S1858" t="s">
        <v>2965</v>
      </c>
      <c r="T1858">
        <v>0</v>
      </c>
      <c r="U1858" t="s">
        <v>2965</v>
      </c>
      <c r="V1858" t="s">
        <v>2965</v>
      </c>
      <c r="W1858" t="s">
        <v>2965</v>
      </c>
      <c r="X1858" t="s">
        <v>2965</v>
      </c>
      <c r="Y1858" t="s">
        <v>2965</v>
      </c>
      <c r="Z1858" t="s">
        <v>2965</v>
      </c>
      <c r="AA1858" t="s">
        <v>2965</v>
      </c>
      <c r="AB1858" t="s">
        <v>2965</v>
      </c>
      <c r="AC1858" t="s">
        <v>2965</v>
      </c>
      <c r="AD1858" t="s">
        <v>2965</v>
      </c>
      <c r="AE1858" t="s">
        <v>2965</v>
      </c>
      <c r="AF1858" t="s">
        <v>2965</v>
      </c>
      <c r="AG1858">
        <v>0</v>
      </c>
      <c r="AH1858">
        <v>0</v>
      </c>
      <c r="AI1858">
        <v>0</v>
      </c>
      <c r="AJ1858">
        <v>0</v>
      </c>
      <c r="AK1858">
        <v>0</v>
      </c>
      <c r="AL1858">
        <v>0</v>
      </c>
      <c r="AM1858">
        <v>0</v>
      </c>
      <c r="AN1858" t="s">
        <v>5842</v>
      </c>
      <c r="AO1858">
        <v>0</v>
      </c>
      <c r="AP1858" t="s">
        <v>3423</v>
      </c>
      <c r="AQ1858" t="s">
        <v>3423</v>
      </c>
      <c r="AR1858" t="s">
        <v>7960</v>
      </c>
      <c r="AS1858" t="s">
        <v>7961</v>
      </c>
    </row>
    <row r="1859" spans="5:45" ht="49.5">
      <c r="E1859" s="1403" t="str">
        <f t="shared" si="101"/>
        <v>S02AA037 Miscellaneous Steel Fabrication Work Shelter/Building Stainless Steel Handrail - Removable</v>
      </c>
      <c r="F1859" s="1403" t="str">
        <f t="shared" si="102"/>
        <v xml:space="preserve">S02AA037-00003 Miscellaneous Steel Fabrication Work Shelter/Building Stainless Steel Handrail - Removable SUS Duplex       </v>
      </c>
      <c r="G1859" s="1404" t="str" cm="1">
        <f t="array" ref="G1859:H1859">_xlfn.TEXTSPLIT(I1859,"-")</f>
        <v>S02AA037</v>
      </c>
      <c r="H1859" s="1404" t="str">
        <v>00003</v>
      </c>
      <c r="I1859" t="s">
        <v>7962</v>
      </c>
      <c r="J1859" t="s">
        <v>7861</v>
      </c>
      <c r="K1859" t="s">
        <v>7912</v>
      </c>
      <c r="L1859" t="s">
        <v>7913</v>
      </c>
      <c r="M1859" t="s">
        <v>4429</v>
      </c>
      <c r="N1859" t="s">
        <v>3498</v>
      </c>
      <c r="O1859" t="s">
        <v>5095</v>
      </c>
      <c r="P1859" t="s">
        <v>7959</v>
      </c>
      <c r="Q1859" t="s">
        <v>5042</v>
      </c>
      <c r="R1859" t="s">
        <v>5206</v>
      </c>
      <c r="S1859" t="s">
        <v>2965</v>
      </c>
      <c r="T1859">
        <v>0</v>
      </c>
      <c r="U1859" t="s">
        <v>2965</v>
      </c>
      <c r="V1859" t="s">
        <v>2965</v>
      </c>
      <c r="W1859" t="s">
        <v>2965</v>
      </c>
      <c r="X1859" t="s">
        <v>2965</v>
      </c>
      <c r="Y1859" t="s">
        <v>2965</v>
      </c>
      <c r="Z1859" t="s">
        <v>2965</v>
      </c>
      <c r="AA1859" t="s">
        <v>2965</v>
      </c>
      <c r="AB1859" t="s">
        <v>2965</v>
      </c>
      <c r="AC1859" t="s">
        <v>2965</v>
      </c>
      <c r="AD1859" t="s">
        <v>2965</v>
      </c>
      <c r="AE1859" t="s">
        <v>2965</v>
      </c>
      <c r="AF1859" t="s">
        <v>2965</v>
      </c>
      <c r="AG1859">
        <v>0</v>
      </c>
      <c r="AH1859">
        <v>0</v>
      </c>
      <c r="AI1859">
        <v>0</v>
      </c>
      <c r="AJ1859">
        <v>0</v>
      </c>
      <c r="AK1859">
        <v>0</v>
      </c>
      <c r="AL1859">
        <v>0</v>
      </c>
      <c r="AM1859">
        <v>0</v>
      </c>
      <c r="AN1859" t="s">
        <v>5842</v>
      </c>
      <c r="AO1859">
        <v>0</v>
      </c>
      <c r="AP1859" t="s">
        <v>3423</v>
      </c>
      <c r="AQ1859" t="s">
        <v>3423</v>
      </c>
      <c r="AR1859" t="s">
        <v>7960</v>
      </c>
      <c r="AS1859" t="s">
        <v>7962</v>
      </c>
    </row>
    <row r="1860" spans="5:45" ht="33">
      <c r="E1860" s="1403" t="str">
        <f t="shared" si="101"/>
        <v>S02AA038 Miscellaneous Steel Fabrication Work Shelter/Building FRP Grating</v>
      </c>
      <c r="F1860" s="1403" t="str">
        <f t="shared" si="102"/>
        <v xml:space="preserve">S02AA038-00001 Miscellaneous Steel Fabrication Work Shelter/Building FRP Grating        </v>
      </c>
      <c r="G1860" s="1404" t="str" cm="1">
        <f t="array" ref="G1860:H1860">_xlfn.TEXTSPLIT(I1860,"-")</f>
        <v>S02AA038</v>
      </c>
      <c r="H1860" s="1404" t="str">
        <v>00001</v>
      </c>
      <c r="I1860" t="s">
        <v>7963</v>
      </c>
      <c r="J1860" t="s">
        <v>7861</v>
      </c>
      <c r="K1860" t="s">
        <v>7912</v>
      </c>
      <c r="L1860" t="s">
        <v>7913</v>
      </c>
      <c r="M1860" t="s">
        <v>4429</v>
      </c>
      <c r="N1860" t="s">
        <v>3498</v>
      </c>
      <c r="O1860" t="s">
        <v>5115</v>
      </c>
      <c r="P1860" t="s">
        <v>7964</v>
      </c>
      <c r="Q1860" t="s">
        <v>2965</v>
      </c>
      <c r="R1860">
        <v>0</v>
      </c>
      <c r="S1860" t="s">
        <v>2965</v>
      </c>
      <c r="T1860">
        <v>0</v>
      </c>
      <c r="U1860" t="s">
        <v>2965</v>
      </c>
      <c r="V1860" t="s">
        <v>2965</v>
      </c>
      <c r="W1860" t="s">
        <v>2965</v>
      </c>
      <c r="X1860" t="s">
        <v>2965</v>
      </c>
      <c r="Y1860" t="s">
        <v>2965</v>
      </c>
      <c r="Z1860" t="s">
        <v>2965</v>
      </c>
      <c r="AA1860" t="s">
        <v>2965</v>
      </c>
      <c r="AB1860" t="s">
        <v>2965</v>
      </c>
      <c r="AC1860" t="s">
        <v>2965</v>
      </c>
      <c r="AD1860" t="s">
        <v>2965</v>
      </c>
      <c r="AE1860" t="s">
        <v>2965</v>
      </c>
      <c r="AF1860" t="s">
        <v>2965</v>
      </c>
      <c r="AG1860">
        <v>0</v>
      </c>
      <c r="AH1860">
        <v>0</v>
      </c>
      <c r="AI1860">
        <v>0</v>
      </c>
      <c r="AJ1860">
        <v>0</v>
      </c>
      <c r="AK1860">
        <v>0</v>
      </c>
      <c r="AL1860">
        <v>0</v>
      </c>
      <c r="AM1860" t="s">
        <v>2860</v>
      </c>
      <c r="AN1860">
        <v>0</v>
      </c>
      <c r="AO1860">
        <v>0</v>
      </c>
      <c r="AP1860" t="s">
        <v>4360</v>
      </c>
      <c r="AQ1860" t="s">
        <v>4360</v>
      </c>
      <c r="AR1860" t="s">
        <v>7965</v>
      </c>
      <c r="AS1860" t="s">
        <v>7963</v>
      </c>
    </row>
    <row r="1861" spans="5:45" ht="33">
      <c r="E1861" s="1403" t="str">
        <f t="shared" si="101"/>
        <v>S02AA039 Miscellaneous Steel Fabrication Work Shelter/Building FRP Handrail</v>
      </c>
      <c r="F1861" s="1403" t="str">
        <f t="shared" si="102"/>
        <v xml:space="preserve">S02AA039-00001 Miscellaneous Steel Fabrication Work Shelter/Building FRP Handrail        </v>
      </c>
      <c r="G1861" s="1404" t="str" cm="1">
        <f t="array" ref="G1861:H1861">_xlfn.TEXTSPLIT(I1861,"-")</f>
        <v>S02AA039</v>
      </c>
      <c r="H1861" s="1404" t="str">
        <v>00001</v>
      </c>
      <c r="I1861" t="s">
        <v>7966</v>
      </c>
      <c r="J1861" t="s">
        <v>7861</v>
      </c>
      <c r="K1861" t="s">
        <v>7912</v>
      </c>
      <c r="L1861" t="s">
        <v>7913</v>
      </c>
      <c r="M1861" t="s">
        <v>4429</v>
      </c>
      <c r="N1861" t="s">
        <v>3498</v>
      </c>
      <c r="O1861" t="s">
        <v>5125</v>
      </c>
      <c r="P1861" t="s">
        <v>7967</v>
      </c>
      <c r="Q1861" t="s">
        <v>2965</v>
      </c>
      <c r="R1861">
        <v>0</v>
      </c>
      <c r="S1861" t="s">
        <v>2965</v>
      </c>
      <c r="T1861">
        <v>0</v>
      </c>
      <c r="U1861" t="s">
        <v>2965</v>
      </c>
      <c r="V1861" t="s">
        <v>2965</v>
      </c>
      <c r="W1861" t="s">
        <v>2965</v>
      </c>
      <c r="X1861" t="s">
        <v>2965</v>
      </c>
      <c r="Y1861" t="s">
        <v>2965</v>
      </c>
      <c r="Z1861" t="s">
        <v>2965</v>
      </c>
      <c r="AA1861" t="s">
        <v>2965</v>
      </c>
      <c r="AB1861" t="s">
        <v>2965</v>
      </c>
      <c r="AC1861" t="s">
        <v>2965</v>
      </c>
      <c r="AD1861" t="s">
        <v>2965</v>
      </c>
      <c r="AE1861" t="s">
        <v>2965</v>
      </c>
      <c r="AF1861" t="s">
        <v>2965</v>
      </c>
      <c r="AG1861">
        <v>0</v>
      </c>
      <c r="AH1861">
        <v>0</v>
      </c>
      <c r="AI1861">
        <v>0</v>
      </c>
      <c r="AJ1861">
        <v>0</v>
      </c>
      <c r="AK1861">
        <v>0</v>
      </c>
      <c r="AL1861">
        <v>0</v>
      </c>
      <c r="AM1861">
        <v>0</v>
      </c>
      <c r="AN1861" t="s">
        <v>5842</v>
      </c>
      <c r="AO1861">
        <v>0</v>
      </c>
      <c r="AP1861" t="s">
        <v>3423</v>
      </c>
      <c r="AQ1861" t="s">
        <v>3423</v>
      </c>
      <c r="AR1861" t="s">
        <v>7968</v>
      </c>
      <c r="AS1861" t="s">
        <v>7966</v>
      </c>
    </row>
    <row r="1862" spans="5:45" ht="33">
      <c r="E1862" s="1403" t="str">
        <f t="shared" si="101"/>
        <v>S02AA040 Miscellaneous Steel Fabrication Work Shelter/Building FRP Handrail - Removable</v>
      </c>
      <c r="F1862" s="1403" t="str">
        <f t="shared" si="102"/>
        <v xml:space="preserve">S02AA040-00001 Miscellaneous Steel Fabrication Work Shelter/Building FRP Handrail - Removable        </v>
      </c>
      <c r="G1862" s="1404" t="str" cm="1">
        <f t="array" ref="G1862:H1862">_xlfn.TEXTSPLIT(I1862,"-")</f>
        <v>S02AA040</v>
      </c>
      <c r="H1862" s="1404" t="str">
        <v>00001</v>
      </c>
      <c r="I1862" t="s">
        <v>7969</v>
      </c>
      <c r="J1862" t="s">
        <v>7861</v>
      </c>
      <c r="K1862" t="s">
        <v>7912</v>
      </c>
      <c r="L1862" t="s">
        <v>7913</v>
      </c>
      <c r="M1862" t="s">
        <v>4429</v>
      </c>
      <c r="N1862" t="s">
        <v>3498</v>
      </c>
      <c r="O1862" t="s">
        <v>5130</v>
      </c>
      <c r="P1862" t="s">
        <v>7970</v>
      </c>
      <c r="Q1862" t="s">
        <v>2965</v>
      </c>
      <c r="R1862">
        <v>0</v>
      </c>
      <c r="S1862" t="s">
        <v>2965</v>
      </c>
      <c r="T1862">
        <v>0</v>
      </c>
      <c r="U1862" t="s">
        <v>2965</v>
      </c>
      <c r="V1862" t="s">
        <v>2965</v>
      </c>
      <c r="W1862" t="s">
        <v>2965</v>
      </c>
      <c r="X1862" t="s">
        <v>2965</v>
      </c>
      <c r="Y1862" t="s">
        <v>2965</v>
      </c>
      <c r="Z1862" t="s">
        <v>2965</v>
      </c>
      <c r="AA1862" t="s">
        <v>2965</v>
      </c>
      <c r="AB1862" t="s">
        <v>2965</v>
      </c>
      <c r="AC1862" t="s">
        <v>2965</v>
      </c>
      <c r="AD1862" t="s">
        <v>2965</v>
      </c>
      <c r="AE1862" t="s">
        <v>2965</v>
      </c>
      <c r="AF1862" t="s">
        <v>2965</v>
      </c>
      <c r="AG1862">
        <v>0</v>
      </c>
      <c r="AH1862">
        <v>0</v>
      </c>
      <c r="AI1862">
        <v>0</v>
      </c>
      <c r="AJ1862">
        <v>0</v>
      </c>
      <c r="AK1862">
        <v>0</v>
      </c>
      <c r="AL1862">
        <v>0</v>
      </c>
      <c r="AM1862">
        <v>0</v>
      </c>
      <c r="AN1862" t="s">
        <v>5842</v>
      </c>
      <c r="AO1862">
        <v>0</v>
      </c>
      <c r="AP1862" t="s">
        <v>3423</v>
      </c>
      <c r="AQ1862" t="s">
        <v>3423</v>
      </c>
      <c r="AR1862" t="s">
        <v>7971</v>
      </c>
      <c r="AS1862" t="s">
        <v>7969</v>
      </c>
    </row>
    <row r="1863" spans="5:45" ht="33">
      <c r="E1863" s="1403" t="str">
        <f t="shared" si="101"/>
        <v>S02AA041 Miscellaneous Steel Fabrication Work Shelter/Building Steel Ladder w/ Cage</v>
      </c>
      <c r="F1863" s="1403" t="str">
        <f t="shared" si="102"/>
        <v xml:space="preserve">S02AA041-00001 Miscellaneous Steel Fabrication Work Shelter/Building Steel Ladder w/ Cage W/Painting       </v>
      </c>
      <c r="G1863" s="1404" t="str" cm="1">
        <f t="array" ref="G1863:H1863">_xlfn.TEXTSPLIT(I1863,"-")</f>
        <v>S02AA041</v>
      </c>
      <c r="H1863" s="1404" t="str">
        <v>00001</v>
      </c>
      <c r="I1863" t="s">
        <v>7972</v>
      </c>
      <c r="J1863" t="s">
        <v>7861</v>
      </c>
      <c r="K1863" t="s">
        <v>7912</v>
      </c>
      <c r="L1863" t="s">
        <v>7913</v>
      </c>
      <c r="M1863" t="s">
        <v>4429</v>
      </c>
      <c r="N1863" t="s">
        <v>3498</v>
      </c>
      <c r="O1863" t="s">
        <v>5135</v>
      </c>
      <c r="P1863" t="s">
        <v>7973</v>
      </c>
      <c r="Q1863" t="s">
        <v>4302</v>
      </c>
      <c r="R1863" t="s">
        <v>7941</v>
      </c>
      <c r="S1863" t="s">
        <v>2965</v>
      </c>
      <c r="T1863">
        <v>0</v>
      </c>
      <c r="U1863" t="s">
        <v>2965</v>
      </c>
      <c r="V1863" t="s">
        <v>2965</v>
      </c>
      <c r="W1863" t="s">
        <v>2965</v>
      </c>
      <c r="X1863" t="s">
        <v>2965</v>
      </c>
      <c r="Y1863" t="s">
        <v>2965</v>
      </c>
      <c r="Z1863" t="s">
        <v>2965</v>
      </c>
      <c r="AA1863" t="s">
        <v>2965</v>
      </c>
      <c r="AB1863" t="s">
        <v>2965</v>
      </c>
      <c r="AC1863" t="s">
        <v>2965</v>
      </c>
      <c r="AD1863" t="s">
        <v>2965</v>
      </c>
      <c r="AE1863" t="s">
        <v>2965</v>
      </c>
      <c r="AF1863" t="s">
        <v>2965</v>
      </c>
      <c r="AG1863">
        <v>0</v>
      </c>
      <c r="AH1863">
        <v>0</v>
      </c>
      <c r="AI1863">
        <v>0</v>
      </c>
      <c r="AJ1863">
        <v>0</v>
      </c>
      <c r="AK1863">
        <v>0</v>
      </c>
      <c r="AL1863">
        <v>0</v>
      </c>
      <c r="AM1863">
        <v>0</v>
      </c>
      <c r="AN1863">
        <v>0</v>
      </c>
      <c r="AO1863">
        <v>0</v>
      </c>
      <c r="AP1863" t="s">
        <v>3423</v>
      </c>
      <c r="AQ1863" t="s">
        <v>3423</v>
      </c>
      <c r="AR1863" t="s">
        <v>7974</v>
      </c>
      <c r="AS1863" t="s">
        <v>7972</v>
      </c>
    </row>
    <row r="1864" spans="5:45" ht="33">
      <c r="E1864" s="1403" t="str">
        <f t="shared" ref="E1864:E1927" si="103">G1864&amp;" "&amp;L1864&amp;" "&amp;N1864&amp;" "&amp;P1864</f>
        <v>S02AA041 Miscellaneous Steel Fabrication Work Shelter/Building Steel Ladder w/ Cage</v>
      </c>
      <c r="F1864" s="1403" t="str">
        <f t="shared" si="102"/>
        <v xml:space="preserve">S02AA041-00002 Miscellaneous Steel Fabrication Work Shelter/Building Steel Ladder w/ Cage Galvanized Steel       </v>
      </c>
      <c r="G1864" s="1404" t="str" cm="1">
        <f t="array" ref="G1864:H1864">_xlfn.TEXTSPLIT(I1864,"-")</f>
        <v>S02AA041</v>
      </c>
      <c r="H1864" s="1404" t="str">
        <v>00002</v>
      </c>
      <c r="I1864" t="s">
        <v>7975</v>
      </c>
      <c r="J1864" t="s">
        <v>7861</v>
      </c>
      <c r="K1864" t="s">
        <v>7912</v>
      </c>
      <c r="L1864" t="s">
        <v>7913</v>
      </c>
      <c r="M1864" t="s">
        <v>4429</v>
      </c>
      <c r="N1864" t="s">
        <v>3498</v>
      </c>
      <c r="O1864" t="s">
        <v>5135</v>
      </c>
      <c r="P1864" t="s">
        <v>7973</v>
      </c>
      <c r="Q1864" t="s">
        <v>4345</v>
      </c>
      <c r="R1864" t="s">
        <v>7918</v>
      </c>
      <c r="S1864" t="s">
        <v>2965</v>
      </c>
      <c r="T1864">
        <v>0</v>
      </c>
      <c r="U1864" t="s">
        <v>2965</v>
      </c>
      <c r="V1864" t="s">
        <v>2965</v>
      </c>
      <c r="W1864" t="s">
        <v>2965</v>
      </c>
      <c r="X1864" t="s">
        <v>2965</v>
      </c>
      <c r="Y1864" t="s">
        <v>2965</v>
      </c>
      <c r="Z1864" t="s">
        <v>2965</v>
      </c>
      <c r="AA1864" t="s">
        <v>2965</v>
      </c>
      <c r="AB1864" t="s">
        <v>2965</v>
      </c>
      <c r="AC1864" t="s">
        <v>2965</v>
      </c>
      <c r="AD1864" t="s">
        <v>2965</v>
      </c>
      <c r="AE1864" t="s">
        <v>2965</v>
      </c>
      <c r="AF1864" t="s">
        <v>2965</v>
      </c>
      <c r="AG1864">
        <v>0</v>
      </c>
      <c r="AH1864">
        <v>0</v>
      </c>
      <c r="AI1864">
        <v>0</v>
      </c>
      <c r="AJ1864">
        <v>0</v>
      </c>
      <c r="AK1864">
        <v>0</v>
      </c>
      <c r="AL1864">
        <v>0</v>
      </c>
      <c r="AM1864">
        <v>0</v>
      </c>
      <c r="AN1864">
        <v>0</v>
      </c>
      <c r="AO1864">
        <v>0</v>
      </c>
      <c r="AP1864" t="s">
        <v>3423</v>
      </c>
      <c r="AQ1864" t="s">
        <v>3423</v>
      </c>
      <c r="AR1864" t="s">
        <v>7974</v>
      </c>
      <c r="AS1864" t="s">
        <v>7975</v>
      </c>
    </row>
    <row r="1865" spans="5:45" ht="33">
      <c r="E1865" s="1403" t="str">
        <f t="shared" si="103"/>
        <v>S02AA041 Miscellaneous Steel Fabrication Work Shelter/Building Steel Ladder w/ Cage</v>
      </c>
      <c r="F1865" s="1403" t="str">
        <f t="shared" ref="F1865:F1928" si="104">IF(I1865=0,"",I1865)&amp;" "&amp;IF(L1865=0,"",L1865)&amp;" "&amp;IF(N1865=0,"",N1865)&amp;" "&amp;IF(P1865=0,"",P1865)&amp;" "&amp;IF(R1865=0,"",R1865)&amp;" "&amp;IF(T1865=0,"",T1865)&amp;" "&amp;IF(V1865=0,"",V1865)&amp;" "&amp;IF(X1865=0,"",X1865)&amp;" "&amp;IF(Z1865=0,"",Z1865)&amp;" "&amp;IF(AB1865=0,"",AB1865)&amp;" "&amp;IF(AD1865=0,"",AD1865)&amp;" "&amp;IF(AF1865=0,"",AF1865)</f>
        <v xml:space="preserve">S02AA041-00003 Miscellaneous Steel Fabrication Work Shelter/Building Steel Ladder w/ Cage Galvanized Steel W/Painting       </v>
      </c>
      <c r="G1865" s="1404" t="str" cm="1">
        <f t="array" ref="G1865:H1865">_xlfn.TEXTSPLIT(I1865,"-")</f>
        <v>S02AA041</v>
      </c>
      <c r="H1865" s="1404" t="str">
        <v>00003</v>
      </c>
      <c r="I1865" t="s">
        <v>7976</v>
      </c>
      <c r="J1865" t="s">
        <v>7861</v>
      </c>
      <c r="K1865" t="s">
        <v>7912</v>
      </c>
      <c r="L1865" t="s">
        <v>7913</v>
      </c>
      <c r="M1865" t="s">
        <v>4429</v>
      </c>
      <c r="N1865" t="s">
        <v>3498</v>
      </c>
      <c r="O1865" t="s">
        <v>5135</v>
      </c>
      <c r="P1865" t="s">
        <v>7973</v>
      </c>
      <c r="Q1865" t="s">
        <v>4353</v>
      </c>
      <c r="R1865" t="s">
        <v>7923</v>
      </c>
      <c r="S1865" t="s">
        <v>2965</v>
      </c>
      <c r="T1865">
        <v>0</v>
      </c>
      <c r="U1865" t="s">
        <v>2965</v>
      </c>
      <c r="V1865" t="s">
        <v>2965</v>
      </c>
      <c r="W1865" t="s">
        <v>2965</v>
      </c>
      <c r="X1865" t="s">
        <v>2965</v>
      </c>
      <c r="Y1865" t="s">
        <v>2965</v>
      </c>
      <c r="Z1865" t="s">
        <v>2965</v>
      </c>
      <c r="AA1865" t="s">
        <v>2965</v>
      </c>
      <c r="AB1865" t="s">
        <v>2965</v>
      </c>
      <c r="AC1865" t="s">
        <v>2965</v>
      </c>
      <c r="AD1865" t="s">
        <v>2965</v>
      </c>
      <c r="AE1865" t="s">
        <v>2965</v>
      </c>
      <c r="AF1865" t="s">
        <v>2965</v>
      </c>
      <c r="AG1865">
        <v>0</v>
      </c>
      <c r="AH1865">
        <v>0</v>
      </c>
      <c r="AI1865">
        <v>0</v>
      </c>
      <c r="AJ1865">
        <v>0</v>
      </c>
      <c r="AK1865">
        <v>0</v>
      </c>
      <c r="AL1865">
        <v>0</v>
      </c>
      <c r="AM1865">
        <v>0</v>
      </c>
      <c r="AN1865">
        <v>0</v>
      </c>
      <c r="AO1865">
        <v>0</v>
      </c>
      <c r="AP1865" t="s">
        <v>3423</v>
      </c>
      <c r="AQ1865" t="s">
        <v>3423</v>
      </c>
      <c r="AR1865" t="s">
        <v>7974</v>
      </c>
      <c r="AS1865" t="s">
        <v>7976</v>
      </c>
    </row>
    <row r="1866" spans="5:45" ht="33">
      <c r="E1866" s="1403" t="str">
        <f t="shared" si="103"/>
        <v>S02AA042 Miscellaneous Steel Fabrication Work Shelter/Building Stainless Steel Ladder w/ Cage</v>
      </c>
      <c r="F1866" s="1403" t="str">
        <f t="shared" si="104"/>
        <v xml:space="preserve">S02AA042-00001 Miscellaneous Steel Fabrication Work Shelter/Building Stainless Steel Ladder w/ Cage SUS 304       </v>
      </c>
      <c r="G1866" s="1404" t="str" cm="1">
        <f t="array" ref="G1866:H1866">_xlfn.TEXTSPLIT(I1866,"-")</f>
        <v>S02AA042</v>
      </c>
      <c r="H1866" s="1404" t="str">
        <v>00001</v>
      </c>
      <c r="I1866" t="s">
        <v>7977</v>
      </c>
      <c r="J1866" t="s">
        <v>7861</v>
      </c>
      <c r="K1866" t="s">
        <v>7912</v>
      </c>
      <c r="L1866" t="s">
        <v>7913</v>
      </c>
      <c r="M1866" t="s">
        <v>4429</v>
      </c>
      <c r="N1866" t="s">
        <v>3498</v>
      </c>
      <c r="O1866" t="s">
        <v>5140</v>
      </c>
      <c r="P1866" t="s">
        <v>7978</v>
      </c>
      <c r="Q1866" t="s">
        <v>5032</v>
      </c>
      <c r="R1866" t="s">
        <v>5200</v>
      </c>
      <c r="S1866" t="s">
        <v>2965</v>
      </c>
      <c r="T1866">
        <v>0</v>
      </c>
      <c r="U1866" t="s">
        <v>2965</v>
      </c>
      <c r="V1866" t="s">
        <v>2965</v>
      </c>
      <c r="W1866" t="s">
        <v>2965</v>
      </c>
      <c r="X1866" t="s">
        <v>2965</v>
      </c>
      <c r="Y1866" t="s">
        <v>2965</v>
      </c>
      <c r="Z1866" t="s">
        <v>2965</v>
      </c>
      <c r="AA1866" t="s">
        <v>2965</v>
      </c>
      <c r="AB1866" t="s">
        <v>2965</v>
      </c>
      <c r="AC1866" t="s">
        <v>2965</v>
      </c>
      <c r="AD1866" t="s">
        <v>2965</v>
      </c>
      <c r="AE1866" t="s">
        <v>2965</v>
      </c>
      <c r="AF1866" t="s">
        <v>2965</v>
      </c>
      <c r="AG1866">
        <v>0</v>
      </c>
      <c r="AH1866">
        <v>0</v>
      </c>
      <c r="AI1866">
        <v>0</v>
      </c>
      <c r="AJ1866">
        <v>0</v>
      </c>
      <c r="AK1866">
        <v>0</v>
      </c>
      <c r="AL1866">
        <v>0</v>
      </c>
      <c r="AM1866">
        <v>0</v>
      </c>
      <c r="AN1866">
        <v>0</v>
      </c>
      <c r="AO1866">
        <v>0</v>
      </c>
      <c r="AP1866" t="s">
        <v>3423</v>
      </c>
      <c r="AQ1866" t="s">
        <v>3423</v>
      </c>
      <c r="AR1866" t="s">
        <v>7979</v>
      </c>
      <c r="AS1866" t="s">
        <v>7977</v>
      </c>
    </row>
    <row r="1867" spans="5:45" ht="33">
      <c r="E1867" s="1403" t="str">
        <f t="shared" si="103"/>
        <v>S02AA042 Miscellaneous Steel Fabrication Work Shelter/Building Stainless Steel Ladder w/ Cage</v>
      </c>
      <c r="F1867" s="1403" t="str">
        <f t="shared" si="104"/>
        <v xml:space="preserve">S02AA042-00002 Miscellaneous Steel Fabrication Work Shelter/Building Stainless Steel Ladder w/ Cage SUS 316L       </v>
      </c>
      <c r="G1867" s="1404" t="str" cm="1">
        <f t="array" ref="G1867:H1867">_xlfn.TEXTSPLIT(I1867,"-")</f>
        <v>S02AA042</v>
      </c>
      <c r="H1867" s="1404" t="str">
        <v>00002</v>
      </c>
      <c r="I1867" t="s">
        <v>7980</v>
      </c>
      <c r="J1867" t="s">
        <v>7861</v>
      </c>
      <c r="K1867" t="s">
        <v>7912</v>
      </c>
      <c r="L1867" t="s">
        <v>7913</v>
      </c>
      <c r="M1867" t="s">
        <v>4429</v>
      </c>
      <c r="N1867" t="s">
        <v>3498</v>
      </c>
      <c r="O1867" t="s">
        <v>5140</v>
      </c>
      <c r="P1867" t="s">
        <v>7978</v>
      </c>
      <c r="Q1867" t="s">
        <v>5037</v>
      </c>
      <c r="R1867" t="s">
        <v>5203</v>
      </c>
      <c r="S1867" t="s">
        <v>2965</v>
      </c>
      <c r="T1867">
        <v>0</v>
      </c>
      <c r="U1867" t="s">
        <v>2965</v>
      </c>
      <c r="V1867" t="s">
        <v>2965</v>
      </c>
      <c r="W1867" t="s">
        <v>2965</v>
      </c>
      <c r="X1867" t="s">
        <v>2965</v>
      </c>
      <c r="Y1867" t="s">
        <v>2965</v>
      </c>
      <c r="Z1867" t="s">
        <v>2965</v>
      </c>
      <c r="AA1867" t="s">
        <v>2965</v>
      </c>
      <c r="AB1867" t="s">
        <v>2965</v>
      </c>
      <c r="AC1867" t="s">
        <v>2965</v>
      </c>
      <c r="AD1867" t="s">
        <v>2965</v>
      </c>
      <c r="AE1867" t="s">
        <v>2965</v>
      </c>
      <c r="AF1867" t="s">
        <v>2965</v>
      </c>
      <c r="AG1867">
        <v>0</v>
      </c>
      <c r="AH1867">
        <v>0</v>
      </c>
      <c r="AI1867">
        <v>0</v>
      </c>
      <c r="AJ1867">
        <v>0</v>
      </c>
      <c r="AK1867">
        <v>0</v>
      </c>
      <c r="AL1867">
        <v>0</v>
      </c>
      <c r="AM1867">
        <v>0</v>
      </c>
      <c r="AN1867">
        <v>0</v>
      </c>
      <c r="AO1867">
        <v>0</v>
      </c>
      <c r="AP1867" t="s">
        <v>3423</v>
      </c>
      <c r="AQ1867" t="s">
        <v>3423</v>
      </c>
      <c r="AR1867" t="s">
        <v>7979</v>
      </c>
      <c r="AS1867" t="s">
        <v>7980</v>
      </c>
    </row>
    <row r="1868" spans="5:45" ht="33">
      <c r="E1868" s="1403" t="str">
        <f t="shared" si="103"/>
        <v>S02AA042 Miscellaneous Steel Fabrication Work Shelter/Building Stainless Steel Ladder w/ Cage</v>
      </c>
      <c r="F1868" s="1403" t="str">
        <f t="shared" si="104"/>
        <v xml:space="preserve">S02AA042-00003 Miscellaneous Steel Fabrication Work Shelter/Building Stainless Steel Ladder w/ Cage SUS Duplex       </v>
      </c>
      <c r="G1868" s="1404" t="str" cm="1">
        <f t="array" ref="G1868:H1868">_xlfn.TEXTSPLIT(I1868,"-")</f>
        <v>S02AA042</v>
      </c>
      <c r="H1868" s="1404" t="str">
        <v>00003</v>
      </c>
      <c r="I1868" t="s">
        <v>7981</v>
      </c>
      <c r="J1868" t="s">
        <v>7861</v>
      </c>
      <c r="K1868" t="s">
        <v>7912</v>
      </c>
      <c r="L1868" t="s">
        <v>7913</v>
      </c>
      <c r="M1868" t="s">
        <v>4429</v>
      </c>
      <c r="N1868" t="s">
        <v>3498</v>
      </c>
      <c r="O1868" t="s">
        <v>5140</v>
      </c>
      <c r="P1868" t="s">
        <v>7978</v>
      </c>
      <c r="Q1868" t="s">
        <v>5042</v>
      </c>
      <c r="R1868" t="s">
        <v>5206</v>
      </c>
      <c r="S1868" t="s">
        <v>2965</v>
      </c>
      <c r="T1868">
        <v>0</v>
      </c>
      <c r="U1868" t="s">
        <v>2965</v>
      </c>
      <c r="V1868" t="s">
        <v>2965</v>
      </c>
      <c r="W1868" t="s">
        <v>2965</v>
      </c>
      <c r="X1868" t="s">
        <v>2965</v>
      </c>
      <c r="Y1868" t="s">
        <v>2965</v>
      </c>
      <c r="Z1868" t="s">
        <v>2965</v>
      </c>
      <c r="AA1868" t="s">
        <v>2965</v>
      </c>
      <c r="AB1868" t="s">
        <v>2965</v>
      </c>
      <c r="AC1868" t="s">
        <v>2965</v>
      </c>
      <c r="AD1868" t="s">
        <v>2965</v>
      </c>
      <c r="AE1868" t="s">
        <v>2965</v>
      </c>
      <c r="AF1868" t="s">
        <v>2965</v>
      </c>
      <c r="AG1868">
        <v>0</v>
      </c>
      <c r="AH1868">
        <v>0</v>
      </c>
      <c r="AI1868">
        <v>0</v>
      </c>
      <c r="AJ1868">
        <v>0</v>
      </c>
      <c r="AK1868">
        <v>0</v>
      </c>
      <c r="AL1868">
        <v>0</v>
      </c>
      <c r="AM1868">
        <v>0</v>
      </c>
      <c r="AN1868">
        <v>0</v>
      </c>
      <c r="AO1868">
        <v>0</v>
      </c>
      <c r="AP1868" t="s">
        <v>3423</v>
      </c>
      <c r="AQ1868" t="s">
        <v>3423</v>
      </c>
      <c r="AR1868" t="s">
        <v>7979</v>
      </c>
      <c r="AS1868" t="s">
        <v>7981</v>
      </c>
    </row>
    <row r="1869" spans="5:45" ht="33">
      <c r="E1869" s="1403" t="str">
        <f t="shared" si="103"/>
        <v>S02AA043 Miscellaneous Steel Fabrication Work Shelter/Building FRP Ladder w/ Cage</v>
      </c>
      <c r="F1869" s="1403" t="str">
        <f t="shared" si="104"/>
        <v xml:space="preserve">S02AA043-00001 Miscellaneous Steel Fabrication Work Shelter/Building FRP Ladder w/ Cage        </v>
      </c>
      <c r="G1869" s="1404" t="str" cm="1">
        <f t="array" ref="G1869:H1869">_xlfn.TEXTSPLIT(I1869,"-")</f>
        <v>S02AA043</v>
      </c>
      <c r="H1869" s="1404" t="str">
        <v>00001</v>
      </c>
      <c r="I1869" t="s">
        <v>7982</v>
      </c>
      <c r="J1869" t="s">
        <v>7861</v>
      </c>
      <c r="K1869" t="s">
        <v>7912</v>
      </c>
      <c r="L1869" t="s">
        <v>7913</v>
      </c>
      <c r="M1869" t="s">
        <v>4429</v>
      </c>
      <c r="N1869" t="s">
        <v>3498</v>
      </c>
      <c r="O1869" t="s">
        <v>5145</v>
      </c>
      <c r="P1869" t="s">
        <v>7983</v>
      </c>
      <c r="Q1869" t="s">
        <v>2965</v>
      </c>
      <c r="R1869">
        <v>0</v>
      </c>
      <c r="S1869" t="s">
        <v>2965</v>
      </c>
      <c r="T1869">
        <v>0</v>
      </c>
      <c r="U1869" t="s">
        <v>2965</v>
      </c>
      <c r="V1869" t="s">
        <v>2965</v>
      </c>
      <c r="W1869" t="s">
        <v>2965</v>
      </c>
      <c r="X1869" t="s">
        <v>2965</v>
      </c>
      <c r="Y1869" t="s">
        <v>2965</v>
      </c>
      <c r="Z1869" t="s">
        <v>2965</v>
      </c>
      <c r="AA1869" t="s">
        <v>2965</v>
      </c>
      <c r="AB1869" t="s">
        <v>2965</v>
      </c>
      <c r="AC1869" t="s">
        <v>2965</v>
      </c>
      <c r="AD1869" t="s">
        <v>2965</v>
      </c>
      <c r="AE1869" t="s">
        <v>2965</v>
      </c>
      <c r="AF1869" t="s">
        <v>2965</v>
      </c>
      <c r="AG1869">
        <v>0</v>
      </c>
      <c r="AH1869">
        <v>0</v>
      </c>
      <c r="AI1869">
        <v>0</v>
      </c>
      <c r="AJ1869">
        <v>0</v>
      </c>
      <c r="AK1869">
        <v>0</v>
      </c>
      <c r="AL1869">
        <v>0</v>
      </c>
      <c r="AM1869">
        <v>0</v>
      </c>
      <c r="AN1869">
        <v>0</v>
      </c>
      <c r="AO1869">
        <v>0</v>
      </c>
      <c r="AP1869" t="s">
        <v>3423</v>
      </c>
      <c r="AQ1869" t="s">
        <v>3423</v>
      </c>
      <c r="AR1869" t="s">
        <v>7984</v>
      </c>
      <c r="AS1869" t="s">
        <v>7982</v>
      </c>
    </row>
    <row r="1870" spans="5:45" ht="33">
      <c r="E1870" s="1403" t="str">
        <f t="shared" si="103"/>
        <v>S02AA044 Miscellaneous Steel Fabrication Work Shelter/Building Steel Ladder w/o Cage</v>
      </c>
      <c r="F1870" s="1403" t="str">
        <f t="shared" si="104"/>
        <v xml:space="preserve">S02AA044-00001 Miscellaneous Steel Fabrication Work Shelter/Building Steel Ladder w/o Cage W/Painting       </v>
      </c>
      <c r="G1870" s="1404" t="str" cm="1">
        <f t="array" ref="G1870:H1870">_xlfn.TEXTSPLIT(I1870,"-")</f>
        <v>S02AA044</v>
      </c>
      <c r="H1870" s="1404" t="str">
        <v>00001</v>
      </c>
      <c r="I1870" t="s">
        <v>7985</v>
      </c>
      <c r="J1870" t="s">
        <v>7861</v>
      </c>
      <c r="K1870" t="s">
        <v>7912</v>
      </c>
      <c r="L1870" t="s">
        <v>7913</v>
      </c>
      <c r="M1870" t="s">
        <v>4429</v>
      </c>
      <c r="N1870" t="s">
        <v>3498</v>
      </c>
      <c r="O1870" t="s">
        <v>5150</v>
      </c>
      <c r="P1870" t="s">
        <v>7986</v>
      </c>
      <c r="Q1870" t="s">
        <v>4302</v>
      </c>
      <c r="R1870" t="s">
        <v>7941</v>
      </c>
      <c r="S1870" t="s">
        <v>2965</v>
      </c>
      <c r="T1870">
        <v>0</v>
      </c>
      <c r="U1870" t="s">
        <v>2965</v>
      </c>
      <c r="V1870" t="s">
        <v>2965</v>
      </c>
      <c r="W1870" t="s">
        <v>2965</v>
      </c>
      <c r="X1870" t="s">
        <v>2965</v>
      </c>
      <c r="Y1870" t="s">
        <v>2965</v>
      </c>
      <c r="Z1870" t="s">
        <v>2965</v>
      </c>
      <c r="AA1870" t="s">
        <v>2965</v>
      </c>
      <c r="AB1870" t="s">
        <v>2965</v>
      </c>
      <c r="AC1870" t="s">
        <v>2965</v>
      </c>
      <c r="AD1870" t="s">
        <v>2965</v>
      </c>
      <c r="AE1870" t="s">
        <v>2965</v>
      </c>
      <c r="AF1870" t="s">
        <v>2965</v>
      </c>
      <c r="AG1870">
        <v>0</v>
      </c>
      <c r="AH1870">
        <v>0</v>
      </c>
      <c r="AI1870">
        <v>0</v>
      </c>
      <c r="AJ1870">
        <v>0</v>
      </c>
      <c r="AK1870">
        <v>0</v>
      </c>
      <c r="AL1870">
        <v>0</v>
      </c>
      <c r="AM1870">
        <v>0</v>
      </c>
      <c r="AN1870">
        <v>0</v>
      </c>
      <c r="AO1870">
        <v>0</v>
      </c>
      <c r="AP1870" t="s">
        <v>3423</v>
      </c>
      <c r="AQ1870" t="s">
        <v>3423</v>
      </c>
      <c r="AR1870" t="s">
        <v>7987</v>
      </c>
      <c r="AS1870" t="s">
        <v>7985</v>
      </c>
    </row>
    <row r="1871" spans="5:45" ht="33">
      <c r="E1871" s="1403" t="str">
        <f t="shared" si="103"/>
        <v>S02AA044 Miscellaneous Steel Fabrication Work Shelter/Building Steel Ladder w/o Cage</v>
      </c>
      <c r="F1871" s="1403" t="str">
        <f t="shared" si="104"/>
        <v xml:space="preserve">S02AA044-00002 Miscellaneous Steel Fabrication Work Shelter/Building Steel Ladder w/o Cage Galvanized Steel       </v>
      </c>
      <c r="G1871" s="1404" t="str" cm="1">
        <f t="array" ref="G1871:H1871">_xlfn.TEXTSPLIT(I1871,"-")</f>
        <v>S02AA044</v>
      </c>
      <c r="H1871" s="1404" t="str">
        <v>00002</v>
      </c>
      <c r="I1871" t="s">
        <v>7988</v>
      </c>
      <c r="J1871" t="s">
        <v>7861</v>
      </c>
      <c r="K1871" t="s">
        <v>7912</v>
      </c>
      <c r="L1871" t="s">
        <v>7913</v>
      </c>
      <c r="M1871" t="s">
        <v>4429</v>
      </c>
      <c r="N1871" t="s">
        <v>3498</v>
      </c>
      <c r="O1871" t="s">
        <v>5150</v>
      </c>
      <c r="P1871" t="s">
        <v>7986</v>
      </c>
      <c r="Q1871" t="s">
        <v>4345</v>
      </c>
      <c r="R1871" t="s">
        <v>7918</v>
      </c>
      <c r="S1871" t="s">
        <v>2965</v>
      </c>
      <c r="T1871">
        <v>0</v>
      </c>
      <c r="U1871" t="s">
        <v>2965</v>
      </c>
      <c r="V1871" t="s">
        <v>2965</v>
      </c>
      <c r="W1871" t="s">
        <v>2965</v>
      </c>
      <c r="X1871" t="s">
        <v>2965</v>
      </c>
      <c r="Y1871" t="s">
        <v>2965</v>
      </c>
      <c r="Z1871" t="s">
        <v>2965</v>
      </c>
      <c r="AA1871" t="s">
        <v>2965</v>
      </c>
      <c r="AB1871" t="s">
        <v>2965</v>
      </c>
      <c r="AC1871" t="s">
        <v>2965</v>
      </c>
      <c r="AD1871" t="s">
        <v>2965</v>
      </c>
      <c r="AE1871" t="s">
        <v>2965</v>
      </c>
      <c r="AF1871" t="s">
        <v>2965</v>
      </c>
      <c r="AG1871">
        <v>0</v>
      </c>
      <c r="AH1871">
        <v>0</v>
      </c>
      <c r="AI1871">
        <v>0</v>
      </c>
      <c r="AJ1871">
        <v>0</v>
      </c>
      <c r="AK1871">
        <v>0</v>
      </c>
      <c r="AL1871">
        <v>0</v>
      </c>
      <c r="AM1871">
        <v>0</v>
      </c>
      <c r="AN1871">
        <v>0</v>
      </c>
      <c r="AO1871">
        <v>0</v>
      </c>
      <c r="AP1871" t="s">
        <v>3423</v>
      </c>
      <c r="AQ1871" t="s">
        <v>3423</v>
      </c>
      <c r="AR1871" t="s">
        <v>7987</v>
      </c>
      <c r="AS1871" t="s">
        <v>7988</v>
      </c>
    </row>
    <row r="1872" spans="5:45" ht="33">
      <c r="E1872" s="1403" t="str">
        <f t="shared" si="103"/>
        <v>S02AA044 Miscellaneous Steel Fabrication Work Shelter/Building Steel Ladder w/o Cage</v>
      </c>
      <c r="F1872" s="1403" t="str">
        <f t="shared" si="104"/>
        <v xml:space="preserve">S02AA044-00003 Miscellaneous Steel Fabrication Work Shelter/Building Steel Ladder w/o Cage Galvanized Steel W/Painting       </v>
      </c>
      <c r="G1872" s="1404" t="str" cm="1">
        <f t="array" ref="G1872:H1872">_xlfn.TEXTSPLIT(I1872,"-")</f>
        <v>S02AA044</v>
      </c>
      <c r="H1872" s="1404" t="str">
        <v>00003</v>
      </c>
      <c r="I1872" t="s">
        <v>7989</v>
      </c>
      <c r="J1872" t="s">
        <v>7861</v>
      </c>
      <c r="K1872" t="s">
        <v>7912</v>
      </c>
      <c r="L1872" t="s">
        <v>7913</v>
      </c>
      <c r="M1872" t="s">
        <v>4429</v>
      </c>
      <c r="N1872" t="s">
        <v>3498</v>
      </c>
      <c r="O1872" t="s">
        <v>5150</v>
      </c>
      <c r="P1872" t="s">
        <v>7986</v>
      </c>
      <c r="Q1872" t="s">
        <v>4353</v>
      </c>
      <c r="R1872" t="s">
        <v>7923</v>
      </c>
      <c r="S1872" t="s">
        <v>2965</v>
      </c>
      <c r="T1872">
        <v>0</v>
      </c>
      <c r="U1872" t="s">
        <v>2965</v>
      </c>
      <c r="V1872" t="s">
        <v>2965</v>
      </c>
      <c r="W1872" t="s">
        <v>2965</v>
      </c>
      <c r="X1872" t="s">
        <v>2965</v>
      </c>
      <c r="Y1872" t="s">
        <v>2965</v>
      </c>
      <c r="Z1872" t="s">
        <v>2965</v>
      </c>
      <c r="AA1872" t="s">
        <v>2965</v>
      </c>
      <c r="AB1872" t="s">
        <v>2965</v>
      </c>
      <c r="AC1872" t="s">
        <v>2965</v>
      </c>
      <c r="AD1872" t="s">
        <v>2965</v>
      </c>
      <c r="AE1872" t="s">
        <v>2965</v>
      </c>
      <c r="AF1872" t="s">
        <v>2965</v>
      </c>
      <c r="AG1872">
        <v>0</v>
      </c>
      <c r="AH1872">
        <v>0</v>
      </c>
      <c r="AI1872">
        <v>0</v>
      </c>
      <c r="AJ1872">
        <v>0</v>
      </c>
      <c r="AK1872">
        <v>0</v>
      </c>
      <c r="AL1872">
        <v>0</v>
      </c>
      <c r="AM1872">
        <v>0</v>
      </c>
      <c r="AN1872">
        <v>0</v>
      </c>
      <c r="AO1872">
        <v>0</v>
      </c>
      <c r="AP1872" t="s">
        <v>3423</v>
      </c>
      <c r="AQ1872" t="s">
        <v>3423</v>
      </c>
      <c r="AR1872" t="s">
        <v>7987</v>
      </c>
      <c r="AS1872" t="s">
        <v>7989</v>
      </c>
    </row>
    <row r="1873" spans="5:45" ht="33">
      <c r="E1873" s="1403" t="str">
        <f t="shared" si="103"/>
        <v>S02AA045 Miscellaneous Steel Fabrication Work Shelter/Building Stainless Steel Ladder w/o Cage</v>
      </c>
      <c r="F1873" s="1403" t="str">
        <f t="shared" si="104"/>
        <v xml:space="preserve">S02AA045-00001 Miscellaneous Steel Fabrication Work Shelter/Building Stainless Steel Ladder w/o Cage SUS 304       </v>
      </c>
      <c r="G1873" s="1404" t="str" cm="1">
        <f t="array" ref="G1873:H1873">_xlfn.TEXTSPLIT(I1873,"-")</f>
        <v>S02AA045</v>
      </c>
      <c r="H1873" s="1404" t="str">
        <v>00001</v>
      </c>
      <c r="I1873" t="s">
        <v>7990</v>
      </c>
      <c r="J1873" t="s">
        <v>7861</v>
      </c>
      <c r="K1873" t="s">
        <v>7912</v>
      </c>
      <c r="L1873" t="s">
        <v>7913</v>
      </c>
      <c r="M1873" t="s">
        <v>4429</v>
      </c>
      <c r="N1873" t="s">
        <v>3498</v>
      </c>
      <c r="O1873" t="s">
        <v>5153</v>
      </c>
      <c r="P1873" t="s">
        <v>7991</v>
      </c>
      <c r="Q1873" t="s">
        <v>5032</v>
      </c>
      <c r="R1873" t="s">
        <v>5200</v>
      </c>
      <c r="S1873" t="s">
        <v>2965</v>
      </c>
      <c r="T1873">
        <v>0</v>
      </c>
      <c r="U1873" t="s">
        <v>2965</v>
      </c>
      <c r="V1873" t="s">
        <v>2965</v>
      </c>
      <c r="W1873" t="s">
        <v>2965</v>
      </c>
      <c r="X1873" t="s">
        <v>2965</v>
      </c>
      <c r="Y1873" t="s">
        <v>2965</v>
      </c>
      <c r="Z1873" t="s">
        <v>2965</v>
      </c>
      <c r="AA1873" t="s">
        <v>2965</v>
      </c>
      <c r="AB1873" t="s">
        <v>2965</v>
      </c>
      <c r="AC1873" t="s">
        <v>2965</v>
      </c>
      <c r="AD1873" t="s">
        <v>2965</v>
      </c>
      <c r="AE1873" t="s">
        <v>2965</v>
      </c>
      <c r="AF1873" t="s">
        <v>2965</v>
      </c>
      <c r="AG1873">
        <v>0</v>
      </c>
      <c r="AH1873">
        <v>0</v>
      </c>
      <c r="AI1873">
        <v>0</v>
      </c>
      <c r="AJ1873">
        <v>0</v>
      </c>
      <c r="AK1873">
        <v>0</v>
      </c>
      <c r="AL1873">
        <v>0</v>
      </c>
      <c r="AM1873">
        <v>0</v>
      </c>
      <c r="AN1873">
        <v>0</v>
      </c>
      <c r="AO1873">
        <v>0</v>
      </c>
      <c r="AP1873" t="s">
        <v>3423</v>
      </c>
      <c r="AQ1873" t="s">
        <v>3423</v>
      </c>
      <c r="AR1873" t="s">
        <v>7992</v>
      </c>
      <c r="AS1873" t="s">
        <v>7990</v>
      </c>
    </row>
    <row r="1874" spans="5:45" ht="33">
      <c r="E1874" s="1403" t="str">
        <f t="shared" si="103"/>
        <v>S02AA045 Miscellaneous Steel Fabrication Work Shelter/Building Stainless Steel Ladder w/o Cage</v>
      </c>
      <c r="F1874" s="1403" t="str">
        <f t="shared" si="104"/>
        <v xml:space="preserve">S02AA045-00002 Miscellaneous Steel Fabrication Work Shelter/Building Stainless Steel Ladder w/o Cage SUS 316L       </v>
      </c>
      <c r="G1874" s="1404" t="str" cm="1">
        <f t="array" ref="G1874:H1874">_xlfn.TEXTSPLIT(I1874,"-")</f>
        <v>S02AA045</v>
      </c>
      <c r="H1874" s="1404" t="str">
        <v>00002</v>
      </c>
      <c r="I1874" t="s">
        <v>7993</v>
      </c>
      <c r="J1874" t="s">
        <v>7861</v>
      </c>
      <c r="K1874" t="s">
        <v>7912</v>
      </c>
      <c r="L1874" t="s">
        <v>7913</v>
      </c>
      <c r="M1874" t="s">
        <v>4429</v>
      </c>
      <c r="N1874" t="s">
        <v>3498</v>
      </c>
      <c r="O1874" t="s">
        <v>5153</v>
      </c>
      <c r="P1874" t="s">
        <v>7991</v>
      </c>
      <c r="Q1874" t="s">
        <v>5037</v>
      </c>
      <c r="R1874" t="s">
        <v>5203</v>
      </c>
      <c r="S1874" t="s">
        <v>2965</v>
      </c>
      <c r="T1874">
        <v>0</v>
      </c>
      <c r="U1874" t="s">
        <v>2965</v>
      </c>
      <c r="V1874" t="s">
        <v>2965</v>
      </c>
      <c r="W1874" t="s">
        <v>2965</v>
      </c>
      <c r="X1874" t="s">
        <v>2965</v>
      </c>
      <c r="Y1874" t="s">
        <v>2965</v>
      </c>
      <c r="Z1874" t="s">
        <v>2965</v>
      </c>
      <c r="AA1874" t="s">
        <v>2965</v>
      </c>
      <c r="AB1874" t="s">
        <v>2965</v>
      </c>
      <c r="AC1874" t="s">
        <v>2965</v>
      </c>
      <c r="AD1874" t="s">
        <v>2965</v>
      </c>
      <c r="AE1874" t="s">
        <v>2965</v>
      </c>
      <c r="AF1874" t="s">
        <v>2965</v>
      </c>
      <c r="AG1874">
        <v>0</v>
      </c>
      <c r="AH1874">
        <v>0</v>
      </c>
      <c r="AI1874">
        <v>0</v>
      </c>
      <c r="AJ1874">
        <v>0</v>
      </c>
      <c r="AK1874">
        <v>0</v>
      </c>
      <c r="AL1874">
        <v>0</v>
      </c>
      <c r="AM1874">
        <v>0</v>
      </c>
      <c r="AN1874">
        <v>0</v>
      </c>
      <c r="AO1874">
        <v>0</v>
      </c>
      <c r="AP1874" t="s">
        <v>3423</v>
      </c>
      <c r="AQ1874" t="s">
        <v>3423</v>
      </c>
      <c r="AR1874" t="s">
        <v>7992</v>
      </c>
      <c r="AS1874" t="s">
        <v>7993</v>
      </c>
    </row>
    <row r="1875" spans="5:45" ht="33">
      <c r="E1875" s="1403" t="str">
        <f t="shared" si="103"/>
        <v>S02AA045 Miscellaneous Steel Fabrication Work Shelter/Building Stainless Steel Ladder w/o Cage</v>
      </c>
      <c r="F1875" s="1403" t="str">
        <f t="shared" si="104"/>
        <v xml:space="preserve">S02AA045-00003 Miscellaneous Steel Fabrication Work Shelter/Building Stainless Steel Ladder w/o Cage SUS Duplex       </v>
      </c>
      <c r="G1875" s="1404" t="str" cm="1">
        <f t="array" ref="G1875:H1875">_xlfn.TEXTSPLIT(I1875,"-")</f>
        <v>S02AA045</v>
      </c>
      <c r="H1875" s="1404" t="str">
        <v>00003</v>
      </c>
      <c r="I1875" t="s">
        <v>7994</v>
      </c>
      <c r="J1875" t="s">
        <v>7861</v>
      </c>
      <c r="K1875" t="s">
        <v>7912</v>
      </c>
      <c r="L1875" t="s">
        <v>7913</v>
      </c>
      <c r="M1875" t="s">
        <v>4429</v>
      </c>
      <c r="N1875" t="s">
        <v>3498</v>
      </c>
      <c r="O1875" t="s">
        <v>5153</v>
      </c>
      <c r="P1875" t="s">
        <v>7991</v>
      </c>
      <c r="Q1875" t="s">
        <v>5042</v>
      </c>
      <c r="R1875" t="s">
        <v>5206</v>
      </c>
      <c r="S1875" t="s">
        <v>2965</v>
      </c>
      <c r="T1875">
        <v>0</v>
      </c>
      <c r="U1875" t="s">
        <v>2965</v>
      </c>
      <c r="V1875" t="s">
        <v>2965</v>
      </c>
      <c r="W1875" t="s">
        <v>2965</v>
      </c>
      <c r="X1875" t="s">
        <v>2965</v>
      </c>
      <c r="Y1875" t="s">
        <v>2965</v>
      </c>
      <c r="Z1875" t="s">
        <v>2965</v>
      </c>
      <c r="AA1875" t="s">
        <v>2965</v>
      </c>
      <c r="AB1875" t="s">
        <v>2965</v>
      </c>
      <c r="AC1875" t="s">
        <v>2965</v>
      </c>
      <c r="AD1875" t="s">
        <v>2965</v>
      </c>
      <c r="AE1875" t="s">
        <v>2965</v>
      </c>
      <c r="AF1875" t="s">
        <v>2965</v>
      </c>
      <c r="AG1875">
        <v>0</v>
      </c>
      <c r="AH1875">
        <v>0</v>
      </c>
      <c r="AI1875">
        <v>0</v>
      </c>
      <c r="AJ1875">
        <v>0</v>
      </c>
      <c r="AK1875">
        <v>0</v>
      </c>
      <c r="AL1875">
        <v>0</v>
      </c>
      <c r="AM1875">
        <v>0</v>
      </c>
      <c r="AN1875">
        <v>0</v>
      </c>
      <c r="AO1875">
        <v>0</v>
      </c>
      <c r="AP1875" t="s">
        <v>3423</v>
      </c>
      <c r="AQ1875" t="s">
        <v>3423</v>
      </c>
      <c r="AR1875" t="s">
        <v>7992</v>
      </c>
      <c r="AS1875" t="s">
        <v>7994</v>
      </c>
    </row>
    <row r="1876" spans="5:45" ht="33">
      <c r="E1876" s="1403" t="str">
        <f t="shared" si="103"/>
        <v>S02AA046 Miscellaneous Steel Fabrication Work Shelter/Building FRP Ladder w/o Cage</v>
      </c>
      <c r="F1876" s="1403" t="str">
        <f t="shared" si="104"/>
        <v xml:space="preserve">S02AA046-00001 Miscellaneous Steel Fabrication Work Shelter/Building FRP Ladder w/o Cage        </v>
      </c>
      <c r="G1876" s="1404" t="str" cm="1">
        <f t="array" ref="G1876:H1876">_xlfn.TEXTSPLIT(I1876,"-")</f>
        <v>S02AA046</v>
      </c>
      <c r="H1876" s="1404" t="str">
        <v>00001</v>
      </c>
      <c r="I1876" t="s">
        <v>7995</v>
      </c>
      <c r="J1876" t="s">
        <v>7861</v>
      </c>
      <c r="K1876" t="s">
        <v>7912</v>
      </c>
      <c r="L1876" t="s">
        <v>7913</v>
      </c>
      <c r="M1876" t="s">
        <v>4429</v>
      </c>
      <c r="N1876" t="s">
        <v>3498</v>
      </c>
      <c r="O1876" t="s">
        <v>5161</v>
      </c>
      <c r="P1876" t="s">
        <v>7996</v>
      </c>
      <c r="Q1876" t="s">
        <v>2965</v>
      </c>
      <c r="R1876">
        <v>0</v>
      </c>
      <c r="S1876" t="s">
        <v>2965</v>
      </c>
      <c r="T1876">
        <v>0</v>
      </c>
      <c r="U1876" t="s">
        <v>2965</v>
      </c>
      <c r="V1876" t="s">
        <v>2965</v>
      </c>
      <c r="W1876" t="s">
        <v>2965</v>
      </c>
      <c r="X1876" t="s">
        <v>2965</v>
      </c>
      <c r="Y1876" t="s">
        <v>2965</v>
      </c>
      <c r="Z1876" t="s">
        <v>2965</v>
      </c>
      <c r="AA1876" t="s">
        <v>2965</v>
      </c>
      <c r="AB1876" t="s">
        <v>2965</v>
      </c>
      <c r="AC1876" t="s">
        <v>2965</v>
      </c>
      <c r="AD1876" t="s">
        <v>2965</v>
      </c>
      <c r="AE1876" t="s">
        <v>2965</v>
      </c>
      <c r="AF1876" t="s">
        <v>2965</v>
      </c>
      <c r="AG1876">
        <v>0</v>
      </c>
      <c r="AH1876">
        <v>0</v>
      </c>
      <c r="AI1876">
        <v>0</v>
      </c>
      <c r="AJ1876">
        <v>0</v>
      </c>
      <c r="AK1876">
        <v>0</v>
      </c>
      <c r="AL1876">
        <v>0</v>
      </c>
      <c r="AM1876">
        <v>0</v>
      </c>
      <c r="AN1876">
        <v>0</v>
      </c>
      <c r="AO1876">
        <v>0</v>
      </c>
      <c r="AP1876" t="s">
        <v>3423</v>
      </c>
      <c r="AQ1876" t="s">
        <v>3423</v>
      </c>
      <c r="AR1876" t="s">
        <v>7997</v>
      </c>
      <c r="AS1876" t="s">
        <v>7995</v>
      </c>
    </row>
    <row r="1877" spans="5:45" ht="33">
      <c r="E1877" s="1403" t="str">
        <f t="shared" si="103"/>
        <v>S03AA007 Main Steel Structure Erection Work Shelter/Building Girth &amp; Purlin</v>
      </c>
      <c r="F1877" s="1403" t="str">
        <f t="shared" si="104"/>
        <v xml:space="preserve">S03AA007-00001 Main Steel Structure Erection Work Shelter/Building Girth &amp; Purlin        </v>
      </c>
      <c r="G1877" s="1404" t="str" cm="1">
        <f t="array" ref="G1877:H1877">_xlfn.TEXTSPLIT(I1877,"-")</f>
        <v>S03AA007</v>
      </c>
      <c r="H1877" s="1404" t="str">
        <v>00001</v>
      </c>
      <c r="I1877" t="s">
        <v>7998</v>
      </c>
      <c r="J1877" t="s">
        <v>7861</v>
      </c>
      <c r="K1877" t="s">
        <v>7999</v>
      </c>
      <c r="L1877" t="s">
        <v>8000</v>
      </c>
      <c r="M1877" t="s">
        <v>4429</v>
      </c>
      <c r="N1877" t="s">
        <v>3498</v>
      </c>
      <c r="O1877" t="s">
        <v>4379</v>
      </c>
      <c r="P1877" t="s">
        <v>7863</v>
      </c>
      <c r="Q1877" t="s">
        <v>2965</v>
      </c>
      <c r="R1877">
        <v>0</v>
      </c>
      <c r="S1877" t="s">
        <v>2965</v>
      </c>
      <c r="T1877">
        <v>0</v>
      </c>
      <c r="U1877" t="s">
        <v>2965</v>
      </c>
      <c r="V1877" t="s">
        <v>2965</v>
      </c>
      <c r="W1877" t="s">
        <v>2965</v>
      </c>
      <c r="X1877" t="s">
        <v>2965</v>
      </c>
      <c r="Y1877" t="s">
        <v>2965</v>
      </c>
      <c r="Z1877" t="s">
        <v>2965</v>
      </c>
      <c r="AA1877" t="s">
        <v>2965</v>
      </c>
      <c r="AB1877" t="s">
        <v>2965</v>
      </c>
      <c r="AC1877" t="s">
        <v>2965</v>
      </c>
      <c r="AD1877" t="s">
        <v>2965</v>
      </c>
      <c r="AE1877" t="s">
        <v>2965</v>
      </c>
      <c r="AF1877" t="s">
        <v>2965</v>
      </c>
      <c r="AG1877">
        <v>0</v>
      </c>
      <c r="AH1877">
        <v>0</v>
      </c>
      <c r="AI1877">
        <v>0</v>
      </c>
      <c r="AJ1877">
        <v>0</v>
      </c>
      <c r="AK1877" t="s">
        <v>3500</v>
      </c>
      <c r="AL1877">
        <v>0</v>
      </c>
      <c r="AM1877">
        <v>0</v>
      </c>
      <c r="AN1877">
        <v>0</v>
      </c>
      <c r="AO1877">
        <v>0</v>
      </c>
      <c r="AP1877" t="s">
        <v>3496</v>
      </c>
      <c r="AQ1877" t="s">
        <v>3496</v>
      </c>
      <c r="AR1877" t="s">
        <v>8001</v>
      </c>
      <c r="AS1877" t="s">
        <v>7998</v>
      </c>
    </row>
    <row r="1878" spans="5:45" ht="33">
      <c r="E1878" s="1403" t="str">
        <f t="shared" si="103"/>
        <v>S03AA008 Main Steel Structure Erection Work Shelter/Building P.E.B. (Pre-Engineered Building)</v>
      </c>
      <c r="F1878" s="1403" t="str">
        <f t="shared" si="104"/>
        <v xml:space="preserve">S03AA008-00001 Main Steel Structure Erection Work Shelter/Building P.E.B. (Pre-Engineered Building)        </v>
      </c>
      <c r="G1878" s="1404" t="str" cm="1">
        <f t="array" ref="G1878:H1878">_xlfn.TEXTSPLIT(I1878,"-")</f>
        <v>S03AA008</v>
      </c>
      <c r="H1878" s="1404" t="str">
        <v>00001</v>
      </c>
      <c r="I1878" t="s">
        <v>8002</v>
      </c>
      <c r="J1878" t="s">
        <v>7861</v>
      </c>
      <c r="K1878" t="s">
        <v>7999</v>
      </c>
      <c r="L1878" t="s">
        <v>8000</v>
      </c>
      <c r="M1878" t="s">
        <v>4429</v>
      </c>
      <c r="N1878" t="s">
        <v>3498</v>
      </c>
      <c r="O1878" t="s">
        <v>4383</v>
      </c>
      <c r="P1878" t="s">
        <v>7866</v>
      </c>
      <c r="Q1878" t="s">
        <v>2965</v>
      </c>
      <c r="R1878">
        <v>0</v>
      </c>
      <c r="S1878" t="s">
        <v>2965</v>
      </c>
      <c r="T1878">
        <v>0</v>
      </c>
      <c r="U1878" t="s">
        <v>2965</v>
      </c>
      <c r="V1878" t="s">
        <v>2965</v>
      </c>
      <c r="W1878" t="s">
        <v>2965</v>
      </c>
      <c r="X1878" t="s">
        <v>2965</v>
      </c>
      <c r="Y1878" t="s">
        <v>2965</v>
      </c>
      <c r="Z1878" t="s">
        <v>2965</v>
      </c>
      <c r="AA1878" t="s">
        <v>2965</v>
      </c>
      <c r="AB1878" t="s">
        <v>2965</v>
      </c>
      <c r="AC1878" t="s">
        <v>2965</v>
      </c>
      <c r="AD1878" t="s">
        <v>2965</v>
      </c>
      <c r="AE1878" t="s">
        <v>2965</v>
      </c>
      <c r="AF1878" t="s">
        <v>2965</v>
      </c>
      <c r="AG1878">
        <v>0</v>
      </c>
      <c r="AH1878">
        <v>0</v>
      </c>
      <c r="AI1878">
        <v>0</v>
      </c>
      <c r="AJ1878">
        <v>0</v>
      </c>
      <c r="AK1878" t="s">
        <v>3500</v>
      </c>
      <c r="AL1878">
        <v>0</v>
      </c>
      <c r="AM1878">
        <v>0</v>
      </c>
      <c r="AN1878">
        <v>0</v>
      </c>
      <c r="AO1878">
        <v>0</v>
      </c>
      <c r="AP1878" t="s">
        <v>3496</v>
      </c>
      <c r="AQ1878" t="s">
        <v>3496</v>
      </c>
      <c r="AR1878" t="s">
        <v>8003</v>
      </c>
      <c r="AS1878" t="s">
        <v>8002</v>
      </c>
    </row>
    <row r="1879" spans="5:45" ht="33">
      <c r="E1879" s="1403" t="str">
        <f t="shared" si="103"/>
        <v>S03AA030 Main Steel Structure Erection Work Shelter/Building Non-Shrink Grouting</v>
      </c>
      <c r="F1879" s="1403" t="str">
        <f t="shared" si="104"/>
        <v xml:space="preserve">S03AA030-00001 Main Steel Structure Erection Work Shelter/Building Non-Shrink Grouting        </v>
      </c>
      <c r="G1879" s="1404" t="str" cm="1">
        <f t="array" ref="G1879:H1879">_xlfn.TEXTSPLIT(I1879,"-")</f>
        <v>S03AA030</v>
      </c>
      <c r="H1879" s="1404" t="str">
        <v>00001</v>
      </c>
      <c r="I1879" t="s">
        <v>8004</v>
      </c>
      <c r="J1879" t="s">
        <v>7861</v>
      </c>
      <c r="K1879" t="s">
        <v>7999</v>
      </c>
      <c r="L1879" t="s">
        <v>8000</v>
      </c>
      <c r="M1879" t="s">
        <v>4429</v>
      </c>
      <c r="N1879" t="s">
        <v>3498</v>
      </c>
      <c r="O1879" t="s">
        <v>4996</v>
      </c>
      <c r="P1879" t="s">
        <v>8005</v>
      </c>
      <c r="Q1879" t="s">
        <v>2965</v>
      </c>
      <c r="R1879">
        <v>0</v>
      </c>
      <c r="S1879" t="s">
        <v>2965</v>
      </c>
      <c r="T1879">
        <v>0</v>
      </c>
      <c r="U1879" t="s">
        <v>2965</v>
      </c>
      <c r="V1879" t="s">
        <v>2965</v>
      </c>
      <c r="W1879" t="s">
        <v>2965</v>
      </c>
      <c r="X1879" t="s">
        <v>2965</v>
      </c>
      <c r="Y1879" t="s">
        <v>2965</v>
      </c>
      <c r="Z1879" t="s">
        <v>2965</v>
      </c>
      <c r="AA1879" t="s">
        <v>2965</v>
      </c>
      <c r="AB1879" t="s">
        <v>2965</v>
      </c>
      <c r="AC1879" t="s">
        <v>2965</v>
      </c>
      <c r="AD1879" t="s">
        <v>2965</v>
      </c>
      <c r="AE1879" t="s">
        <v>2965</v>
      </c>
      <c r="AF1879" t="s">
        <v>2965</v>
      </c>
      <c r="AG1879">
        <v>0</v>
      </c>
      <c r="AH1879">
        <v>0</v>
      </c>
      <c r="AI1879">
        <v>0</v>
      </c>
      <c r="AJ1879">
        <v>0</v>
      </c>
      <c r="AK1879" t="s">
        <v>3500</v>
      </c>
      <c r="AL1879">
        <v>0</v>
      </c>
      <c r="AM1879" t="s">
        <v>2860</v>
      </c>
      <c r="AN1879">
        <v>0</v>
      </c>
      <c r="AO1879">
        <v>0</v>
      </c>
      <c r="AP1879" t="s">
        <v>4299</v>
      </c>
      <c r="AQ1879" t="s">
        <v>4299</v>
      </c>
      <c r="AR1879" t="s">
        <v>8006</v>
      </c>
      <c r="AS1879" t="s">
        <v>8004</v>
      </c>
    </row>
    <row r="1880" spans="5:45" ht="33">
      <c r="E1880" s="1403" t="str">
        <f t="shared" si="103"/>
        <v>S03AA031 Main Steel Structure Erection Work Shelter/Building Epoxy Grouting</v>
      </c>
      <c r="F1880" s="1403" t="str">
        <f t="shared" si="104"/>
        <v xml:space="preserve">S03AA031-00001 Main Steel Structure Erection Work Shelter/Building Epoxy Grouting        </v>
      </c>
      <c r="G1880" s="1404" t="str" cm="1">
        <f t="array" ref="G1880:H1880">_xlfn.TEXTSPLIT(I1880,"-")</f>
        <v>S03AA031</v>
      </c>
      <c r="H1880" s="1404" t="str">
        <v>00001</v>
      </c>
      <c r="I1880" t="s">
        <v>8007</v>
      </c>
      <c r="J1880" t="s">
        <v>7861</v>
      </c>
      <c r="K1880" t="s">
        <v>7999</v>
      </c>
      <c r="L1880" t="s">
        <v>8000</v>
      </c>
      <c r="M1880" t="s">
        <v>4429</v>
      </c>
      <c r="N1880" t="s">
        <v>3498</v>
      </c>
      <c r="O1880" t="s">
        <v>5008</v>
      </c>
      <c r="P1880" t="s">
        <v>8008</v>
      </c>
      <c r="Q1880" t="s">
        <v>2965</v>
      </c>
      <c r="R1880">
        <v>0</v>
      </c>
      <c r="S1880" t="s">
        <v>2965</v>
      </c>
      <c r="T1880">
        <v>0</v>
      </c>
      <c r="U1880" t="s">
        <v>2965</v>
      </c>
      <c r="V1880" t="s">
        <v>2965</v>
      </c>
      <c r="W1880" t="s">
        <v>2965</v>
      </c>
      <c r="X1880" t="s">
        <v>2965</v>
      </c>
      <c r="Y1880" t="s">
        <v>2965</v>
      </c>
      <c r="Z1880" t="s">
        <v>2965</v>
      </c>
      <c r="AA1880" t="s">
        <v>2965</v>
      </c>
      <c r="AB1880" t="s">
        <v>2965</v>
      </c>
      <c r="AC1880" t="s">
        <v>2965</v>
      </c>
      <c r="AD1880" t="s">
        <v>2965</v>
      </c>
      <c r="AE1880" t="s">
        <v>2965</v>
      </c>
      <c r="AF1880" t="s">
        <v>2965</v>
      </c>
      <c r="AG1880">
        <v>0</v>
      </c>
      <c r="AH1880">
        <v>0</v>
      </c>
      <c r="AI1880">
        <v>0</v>
      </c>
      <c r="AJ1880">
        <v>0</v>
      </c>
      <c r="AK1880" t="s">
        <v>3500</v>
      </c>
      <c r="AL1880">
        <v>0</v>
      </c>
      <c r="AM1880" t="s">
        <v>2860</v>
      </c>
      <c r="AN1880">
        <v>0</v>
      </c>
      <c r="AO1880">
        <v>0</v>
      </c>
      <c r="AP1880" t="s">
        <v>4299</v>
      </c>
      <c r="AQ1880" t="s">
        <v>4299</v>
      </c>
      <c r="AR1880" t="s">
        <v>8009</v>
      </c>
      <c r="AS1880" t="s">
        <v>8007</v>
      </c>
    </row>
    <row r="1881" spans="5:45" ht="33">
      <c r="E1881" s="1403" t="str">
        <f t="shared" si="103"/>
        <v>S03AA081 Main Steel Structure Erection Work Shelter/Building Extra Heavy Steel</v>
      </c>
      <c r="F1881" s="1403" t="str">
        <f t="shared" si="104"/>
        <v xml:space="preserve">S03AA081-00001 Main Steel Structure Erection Work Shelter/Building Extra Heavy Steel        </v>
      </c>
      <c r="G1881" s="1404" t="str" cm="1">
        <f t="array" ref="G1881:H1881">_xlfn.TEXTSPLIT(I1881,"-")</f>
        <v>S03AA081</v>
      </c>
      <c r="H1881" s="1404" t="str">
        <v>00001</v>
      </c>
      <c r="I1881" t="s">
        <v>8010</v>
      </c>
      <c r="J1881" t="s">
        <v>7861</v>
      </c>
      <c r="K1881" t="s">
        <v>7999</v>
      </c>
      <c r="L1881" t="s">
        <v>8000</v>
      </c>
      <c r="M1881" t="s">
        <v>4429</v>
      </c>
      <c r="N1881" t="s">
        <v>3498</v>
      </c>
      <c r="O1881" t="s">
        <v>5838</v>
      </c>
      <c r="P1881" t="s">
        <v>8011</v>
      </c>
      <c r="Q1881" t="s">
        <v>2965</v>
      </c>
      <c r="R1881">
        <v>0</v>
      </c>
      <c r="S1881" t="s">
        <v>2965</v>
      </c>
      <c r="T1881">
        <v>0</v>
      </c>
      <c r="U1881" t="s">
        <v>2965</v>
      </c>
      <c r="V1881" t="s">
        <v>2965</v>
      </c>
      <c r="W1881" t="s">
        <v>2965</v>
      </c>
      <c r="X1881" t="s">
        <v>2965</v>
      </c>
      <c r="Y1881" t="s">
        <v>2965</v>
      </c>
      <c r="Z1881" t="s">
        <v>2965</v>
      </c>
      <c r="AA1881" t="s">
        <v>2965</v>
      </c>
      <c r="AB1881" t="s">
        <v>2965</v>
      </c>
      <c r="AC1881" t="s">
        <v>2965</v>
      </c>
      <c r="AD1881" t="s">
        <v>2965</v>
      </c>
      <c r="AE1881" t="s">
        <v>2965</v>
      </c>
      <c r="AF1881" t="s">
        <v>2965</v>
      </c>
      <c r="AG1881">
        <v>0</v>
      </c>
      <c r="AH1881">
        <v>0</v>
      </c>
      <c r="AI1881">
        <v>0</v>
      </c>
      <c r="AJ1881">
        <v>0</v>
      </c>
      <c r="AK1881" t="s">
        <v>3500</v>
      </c>
      <c r="AL1881">
        <v>0</v>
      </c>
      <c r="AM1881">
        <v>0</v>
      </c>
      <c r="AN1881">
        <v>0</v>
      </c>
      <c r="AO1881">
        <v>0</v>
      </c>
      <c r="AP1881" t="s">
        <v>3496</v>
      </c>
      <c r="AQ1881" t="s">
        <v>3496</v>
      </c>
      <c r="AR1881" t="s">
        <v>8012</v>
      </c>
      <c r="AS1881" t="s">
        <v>8010</v>
      </c>
    </row>
    <row r="1882" spans="5:45" ht="33">
      <c r="E1882" s="1403" t="str">
        <f t="shared" si="103"/>
        <v>S03AA082 Main Steel Structure Erection Work Shelter/Building Heavy Steel</v>
      </c>
      <c r="F1882" s="1403" t="str">
        <f t="shared" si="104"/>
        <v xml:space="preserve">S03AA082-00001 Main Steel Structure Erection Work Shelter/Building Heavy Steel        </v>
      </c>
      <c r="G1882" s="1404" t="str" cm="1">
        <f t="array" ref="G1882:H1882">_xlfn.TEXTSPLIT(I1882,"-")</f>
        <v>S03AA082</v>
      </c>
      <c r="H1882" s="1404" t="str">
        <v>00001</v>
      </c>
      <c r="I1882" t="s">
        <v>8013</v>
      </c>
      <c r="J1882" t="s">
        <v>7861</v>
      </c>
      <c r="K1882" t="s">
        <v>7999</v>
      </c>
      <c r="L1882" t="s">
        <v>8000</v>
      </c>
      <c r="M1882" t="s">
        <v>4429</v>
      </c>
      <c r="N1882" t="s">
        <v>3498</v>
      </c>
      <c r="O1882" t="s">
        <v>5864</v>
      </c>
      <c r="P1882" t="s">
        <v>8014</v>
      </c>
      <c r="Q1882" t="s">
        <v>2965</v>
      </c>
      <c r="R1882">
        <v>0</v>
      </c>
      <c r="S1882" t="s">
        <v>2965</v>
      </c>
      <c r="T1882">
        <v>0</v>
      </c>
      <c r="U1882" t="s">
        <v>2965</v>
      </c>
      <c r="V1882" t="s">
        <v>2965</v>
      </c>
      <c r="W1882" t="s">
        <v>2965</v>
      </c>
      <c r="X1882" t="s">
        <v>2965</v>
      </c>
      <c r="Y1882" t="s">
        <v>2965</v>
      </c>
      <c r="Z1882" t="s">
        <v>2965</v>
      </c>
      <c r="AA1882" t="s">
        <v>2965</v>
      </c>
      <c r="AB1882" t="s">
        <v>2965</v>
      </c>
      <c r="AC1882" t="s">
        <v>2965</v>
      </c>
      <c r="AD1882" t="s">
        <v>2965</v>
      </c>
      <c r="AE1882" t="s">
        <v>2965</v>
      </c>
      <c r="AF1882" t="s">
        <v>2965</v>
      </c>
      <c r="AG1882">
        <v>0</v>
      </c>
      <c r="AH1882">
        <v>0</v>
      </c>
      <c r="AI1882">
        <v>0</v>
      </c>
      <c r="AJ1882">
        <v>0</v>
      </c>
      <c r="AK1882" t="s">
        <v>3500</v>
      </c>
      <c r="AL1882">
        <v>0</v>
      </c>
      <c r="AM1882">
        <v>0</v>
      </c>
      <c r="AN1882">
        <v>0</v>
      </c>
      <c r="AO1882">
        <v>0</v>
      </c>
      <c r="AP1882" t="s">
        <v>3496</v>
      </c>
      <c r="AQ1882" t="s">
        <v>3496</v>
      </c>
      <c r="AR1882" t="s">
        <v>8015</v>
      </c>
      <c r="AS1882" t="s">
        <v>8013</v>
      </c>
    </row>
    <row r="1883" spans="5:45" ht="33">
      <c r="E1883" s="1403" t="str">
        <f t="shared" si="103"/>
        <v>S03AA083 Main Steel Structure Erection Work Shelter/Building Medium Steel</v>
      </c>
      <c r="F1883" s="1403" t="str">
        <f t="shared" si="104"/>
        <v xml:space="preserve">S03AA083-00001 Main Steel Structure Erection Work Shelter/Building Medium Steel        </v>
      </c>
      <c r="G1883" s="1404" t="str" cm="1">
        <f t="array" ref="G1883:H1883">_xlfn.TEXTSPLIT(I1883,"-")</f>
        <v>S03AA083</v>
      </c>
      <c r="H1883" s="1404" t="str">
        <v>00001</v>
      </c>
      <c r="I1883" t="s">
        <v>8016</v>
      </c>
      <c r="J1883" t="s">
        <v>7861</v>
      </c>
      <c r="K1883" t="s">
        <v>7999</v>
      </c>
      <c r="L1883" t="s">
        <v>8000</v>
      </c>
      <c r="M1883" t="s">
        <v>4429</v>
      </c>
      <c r="N1883" t="s">
        <v>3498</v>
      </c>
      <c r="O1883" t="s">
        <v>5890</v>
      </c>
      <c r="P1883" t="s">
        <v>8017</v>
      </c>
      <c r="Q1883" t="s">
        <v>2965</v>
      </c>
      <c r="R1883">
        <v>0</v>
      </c>
      <c r="S1883" t="s">
        <v>2965</v>
      </c>
      <c r="T1883">
        <v>0</v>
      </c>
      <c r="U1883" t="s">
        <v>2965</v>
      </c>
      <c r="V1883" t="s">
        <v>2965</v>
      </c>
      <c r="W1883" t="s">
        <v>2965</v>
      </c>
      <c r="X1883" t="s">
        <v>2965</v>
      </c>
      <c r="Y1883" t="s">
        <v>2965</v>
      </c>
      <c r="Z1883" t="s">
        <v>2965</v>
      </c>
      <c r="AA1883" t="s">
        <v>2965</v>
      </c>
      <c r="AB1883" t="s">
        <v>2965</v>
      </c>
      <c r="AC1883" t="s">
        <v>2965</v>
      </c>
      <c r="AD1883" t="s">
        <v>2965</v>
      </c>
      <c r="AE1883" t="s">
        <v>2965</v>
      </c>
      <c r="AF1883" t="s">
        <v>2965</v>
      </c>
      <c r="AG1883">
        <v>0</v>
      </c>
      <c r="AH1883">
        <v>0</v>
      </c>
      <c r="AI1883">
        <v>0</v>
      </c>
      <c r="AJ1883">
        <v>0</v>
      </c>
      <c r="AK1883" t="s">
        <v>3500</v>
      </c>
      <c r="AL1883">
        <v>0</v>
      </c>
      <c r="AM1883">
        <v>0</v>
      </c>
      <c r="AN1883">
        <v>0</v>
      </c>
      <c r="AO1883">
        <v>0</v>
      </c>
      <c r="AP1883" t="s">
        <v>3496</v>
      </c>
      <c r="AQ1883" t="s">
        <v>3496</v>
      </c>
      <c r="AR1883" t="s">
        <v>8018</v>
      </c>
      <c r="AS1883" t="s">
        <v>8016</v>
      </c>
    </row>
    <row r="1884" spans="5:45" ht="33">
      <c r="E1884" s="1403" t="str">
        <f t="shared" si="103"/>
        <v>S03AA084 Main Steel Structure Erection Work Shelter/Building Light Steel</v>
      </c>
      <c r="F1884" s="1403" t="str">
        <f t="shared" si="104"/>
        <v xml:space="preserve">S03AA084-00001 Main Steel Structure Erection Work Shelter/Building Light Steel        </v>
      </c>
      <c r="G1884" s="1404" t="str" cm="1">
        <f t="array" ref="G1884:H1884">_xlfn.TEXTSPLIT(I1884,"-")</f>
        <v>S03AA084</v>
      </c>
      <c r="H1884" s="1404" t="str">
        <v>00001</v>
      </c>
      <c r="I1884" t="s">
        <v>8019</v>
      </c>
      <c r="J1884" t="s">
        <v>7861</v>
      </c>
      <c r="K1884" t="s">
        <v>7999</v>
      </c>
      <c r="L1884" t="s">
        <v>8000</v>
      </c>
      <c r="M1884" t="s">
        <v>4429</v>
      </c>
      <c r="N1884" t="s">
        <v>3498</v>
      </c>
      <c r="O1884" t="s">
        <v>5917</v>
      </c>
      <c r="P1884" t="s">
        <v>8020</v>
      </c>
      <c r="Q1884" t="s">
        <v>2965</v>
      </c>
      <c r="R1884">
        <v>0</v>
      </c>
      <c r="S1884" t="s">
        <v>2965</v>
      </c>
      <c r="T1884">
        <v>0</v>
      </c>
      <c r="U1884" t="s">
        <v>2965</v>
      </c>
      <c r="V1884" t="s">
        <v>2965</v>
      </c>
      <c r="W1884" t="s">
        <v>2965</v>
      </c>
      <c r="X1884" t="s">
        <v>2965</v>
      </c>
      <c r="Y1884" t="s">
        <v>2965</v>
      </c>
      <c r="Z1884" t="s">
        <v>2965</v>
      </c>
      <c r="AA1884" t="s">
        <v>2965</v>
      </c>
      <c r="AB1884" t="s">
        <v>2965</v>
      </c>
      <c r="AC1884" t="s">
        <v>2965</v>
      </c>
      <c r="AD1884" t="s">
        <v>2965</v>
      </c>
      <c r="AE1884" t="s">
        <v>2965</v>
      </c>
      <c r="AF1884" t="s">
        <v>2965</v>
      </c>
      <c r="AG1884">
        <v>0</v>
      </c>
      <c r="AH1884">
        <v>0</v>
      </c>
      <c r="AI1884">
        <v>0</v>
      </c>
      <c r="AJ1884">
        <v>0</v>
      </c>
      <c r="AK1884" t="s">
        <v>3500</v>
      </c>
      <c r="AL1884">
        <v>0</v>
      </c>
      <c r="AM1884">
        <v>0</v>
      </c>
      <c r="AN1884">
        <v>0</v>
      </c>
      <c r="AO1884">
        <v>0</v>
      </c>
      <c r="AP1884" t="s">
        <v>3496</v>
      </c>
      <c r="AQ1884" t="s">
        <v>3496</v>
      </c>
      <c r="AR1884" t="s">
        <v>8021</v>
      </c>
      <c r="AS1884" t="s">
        <v>8019</v>
      </c>
    </row>
    <row r="1885" spans="5:45" ht="33">
      <c r="E1885" s="1403" t="str">
        <f t="shared" si="103"/>
        <v>S03AA085 Main Steel Structure Erection Work Shelter/Building Extra Light Steel</v>
      </c>
      <c r="F1885" s="1403" t="str">
        <f t="shared" si="104"/>
        <v xml:space="preserve">S03AA085-00001 Main Steel Structure Erection Work Shelter/Building Extra Light Steel        </v>
      </c>
      <c r="G1885" s="1404" t="str" cm="1">
        <f t="array" ref="G1885:H1885">_xlfn.TEXTSPLIT(I1885,"-")</f>
        <v>S03AA085</v>
      </c>
      <c r="H1885" s="1404" t="str">
        <v>00001</v>
      </c>
      <c r="I1885" t="s">
        <v>8022</v>
      </c>
      <c r="J1885" t="s">
        <v>7861</v>
      </c>
      <c r="K1885" t="s">
        <v>7999</v>
      </c>
      <c r="L1885" t="s">
        <v>8000</v>
      </c>
      <c r="M1885" t="s">
        <v>4429</v>
      </c>
      <c r="N1885" t="s">
        <v>3498</v>
      </c>
      <c r="O1885" t="s">
        <v>5954</v>
      </c>
      <c r="P1885" t="s">
        <v>8023</v>
      </c>
      <c r="Q1885" t="s">
        <v>2965</v>
      </c>
      <c r="R1885">
        <v>0</v>
      </c>
      <c r="S1885" t="s">
        <v>2965</v>
      </c>
      <c r="T1885">
        <v>0</v>
      </c>
      <c r="U1885" t="s">
        <v>2965</v>
      </c>
      <c r="V1885" t="s">
        <v>2965</v>
      </c>
      <c r="W1885" t="s">
        <v>2965</v>
      </c>
      <c r="X1885" t="s">
        <v>2965</v>
      </c>
      <c r="Y1885" t="s">
        <v>2965</v>
      </c>
      <c r="Z1885" t="s">
        <v>2965</v>
      </c>
      <c r="AA1885" t="s">
        <v>2965</v>
      </c>
      <c r="AB1885" t="s">
        <v>2965</v>
      </c>
      <c r="AC1885" t="s">
        <v>2965</v>
      </c>
      <c r="AD1885" t="s">
        <v>2965</v>
      </c>
      <c r="AE1885" t="s">
        <v>2965</v>
      </c>
      <c r="AF1885" t="s">
        <v>2965</v>
      </c>
      <c r="AG1885">
        <v>0</v>
      </c>
      <c r="AH1885">
        <v>0</v>
      </c>
      <c r="AI1885">
        <v>0</v>
      </c>
      <c r="AJ1885">
        <v>0</v>
      </c>
      <c r="AK1885" t="s">
        <v>3500</v>
      </c>
      <c r="AL1885">
        <v>0</v>
      </c>
      <c r="AM1885">
        <v>0</v>
      </c>
      <c r="AN1885">
        <v>0</v>
      </c>
      <c r="AO1885">
        <v>0</v>
      </c>
      <c r="AP1885" t="s">
        <v>3496</v>
      </c>
      <c r="AQ1885" t="s">
        <v>3496</v>
      </c>
      <c r="AR1885" t="s">
        <v>8024</v>
      </c>
      <c r="AS1885" t="s">
        <v>8022</v>
      </c>
    </row>
    <row r="1886" spans="5:45" ht="33">
      <c r="E1886" s="1403" t="str">
        <f t="shared" si="103"/>
        <v>S04AA017 Miscellaneous Steel Erection Work Shelter/Building Checkered/Flooring Plate</v>
      </c>
      <c r="F1886" s="1403" t="str">
        <f t="shared" si="104"/>
        <v xml:space="preserve">S04AA017-00001 Miscellaneous Steel Erection Work Shelter/Building Checkered/Flooring Plate        </v>
      </c>
      <c r="G1886" s="1404" t="str" cm="1">
        <f t="array" ref="G1886:H1886">_xlfn.TEXTSPLIT(I1886,"-")</f>
        <v>S04AA017</v>
      </c>
      <c r="H1886" s="1404" t="str">
        <v>00001</v>
      </c>
      <c r="I1886" t="s">
        <v>8025</v>
      </c>
      <c r="J1886" t="s">
        <v>7861</v>
      </c>
      <c r="K1886" t="s">
        <v>8026</v>
      </c>
      <c r="L1886" t="s">
        <v>8027</v>
      </c>
      <c r="M1886" t="s">
        <v>4429</v>
      </c>
      <c r="N1886" t="s">
        <v>3498</v>
      </c>
      <c r="O1886" t="s">
        <v>4579</v>
      </c>
      <c r="P1886" t="s">
        <v>7914</v>
      </c>
      <c r="Q1886" t="s">
        <v>2965</v>
      </c>
      <c r="R1886">
        <v>0</v>
      </c>
      <c r="S1886" t="s">
        <v>2965</v>
      </c>
      <c r="T1886">
        <v>0</v>
      </c>
      <c r="U1886" t="s">
        <v>2965</v>
      </c>
      <c r="V1886" t="s">
        <v>2965</v>
      </c>
      <c r="W1886" t="s">
        <v>2965</v>
      </c>
      <c r="X1886" t="s">
        <v>2965</v>
      </c>
      <c r="Y1886" t="s">
        <v>2965</v>
      </c>
      <c r="Z1886" t="s">
        <v>2965</v>
      </c>
      <c r="AA1886" t="s">
        <v>2965</v>
      </c>
      <c r="AB1886" t="s">
        <v>2965</v>
      </c>
      <c r="AC1886" t="s">
        <v>2965</v>
      </c>
      <c r="AD1886" t="s">
        <v>2965</v>
      </c>
      <c r="AE1886" t="s">
        <v>2965</v>
      </c>
      <c r="AF1886" t="s">
        <v>2965</v>
      </c>
      <c r="AG1886">
        <v>0</v>
      </c>
      <c r="AH1886">
        <v>0</v>
      </c>
      <c r="AI1886">
        <v>0</v>
      </c>
      <c r="AJ1886">
        <v>0</v>
      </c>
      <c r="AK1886" t="s">
        <v>3500</v>
      </c>
      <c r="AL1886">
        <v>0</v>
      </c>
      <c r="AM1886" t="s">
        <v>2860</v>
      </c>
      <c r="AN1886">
        <v>0</v>
      </c>
      <c r="AO1886">
        <v>0</v>
      </c>
      <c r="AP1886" t="s">
        <v>4360</v>
      </c>
      <c r="AQ1886" t="s">
        <v>4360</v>
      </c>
      <c r="AR1886" t="s">
        <v>8028</v>
      </c>
      <c r="AS1886" t="s">
        <v>8025</v>
      </c>
    </row>
    <row r="1887" spans="5:45" ht="33">
      <c r="E1887" s="1403" t="str">
        <f t="shared" si="103"/>
        <v>S04AA018 Miscellaneous Steel Erection Work Shelter/Building Grating</v>
      </c>
      <c r="F1887" s="1403" t="str">
        <f t="shared" si="104"/>
        <v xml:space="preserve">S04AA018-00002 Miscellaneous Steel Erection Work Shelter/Building Grating Hot-Dip Galvanized Steel, (I=25)       </v>
      </c>
      <c r="G1887" s="1404" t="str" cm="1">
        <f t="array" ref="G1887:H1887">_xlfn.TEXTSPLIT(I1887,"-")</f>
        <v>S04AA018</v>
      </c>
      <c r="H1887" s="1404" t="str">
        <v>00002</v>
      </c>
      <c r="I1887" t="s">
        <v>8029</v>
      </c>
      <c r="J1887" t="s">
        <v>7861</v>
      </c>
      <c r="K1887" t="s">
        <v>8026</v>
      </c>
      <c r="L1887" t="s">
        <v>8027</v>
      </c>
      <c r="M1887" t="s">
        <v>4429</v>
      </c>
      <c r="N1887" t="s">
        <v>3498</v>
      </c>
      <c r="O1887" t="s">
        <v>4622</v>
      </c>
      <c r="P1887" t="s">
        <v>7926</v>
      </c>
      <c r="Q1887" t="s">
        <v>4433</v>
      </c>
      <c r="R1887" t="s">
        <v>7927</v>
      </c>
      <c r="S1887" t="s">
        <v>2965</v>
      </c>
      <c r="T1887">
        <v>0</v>
      </c>
      <c r="U1887" t="s">
        <v>2965</v>
      </c>
      <c r="V1887" t="s">
        <v>2965</v>
      </c>
      <c r="W1887" t="s">
        <v>2965</v>
      </c>
      <c r="X1887" t="s">
        <v>2965</v>
      </c>
      <c r="Y1887" t="s">
        <v>2965</v>
      </c>
      <c r="Z1887" t="s">
        <v>2965</v>
      </c>
      <c r="AA1887" t="s">
        <v>2965</v>
      </c>
      <c r="AB1887" t="s">
        <v>2965</v>
      </c>
      <c r="AC1887" t="s">
        <v>2965</v>
      </c>
      <c r="AD1887" t="s">
        <v>2965</v>
      </c>
      <c r="AE1887" t="s">
        <v>2965</v>
      </c>
      <c r="AF1887" t="s">
        <v>2965</v>
      </c>
      <c r="AG1887">
        <v>0</v>
      </c>
      <c r="AH1887">
        <v>0</v>
      </c>
      <c r="AI1887">
        <v>0</v>
      </c>
      <c r="AJ1887">
        <v>0</v>
      </c>
      <c r="AK1887">
        <v>0</v>
      </c>
      <c r="AL1887">
        <v>0</v>
      </c>
      <c r="AM1887">
        <v>0</v>
      </c>
      <c r="AN1887">
        <v>0</v>
      </c>
      <c r="AO1887">
        <v>0</v>
      </c>
      <c r="AP1887" t="s">
        <v>4360</v>
      </c>
      <c r="AQ1887" t="s">
        <v>4360</v>
      </c>
      <c r="AR1887" t="s">
        <v>8030</v>
      </c>
      <c r="AS1887" t="s">
        <v>8029</v>
      </c>
    </row>
    <row r="1888" spans="5:45" ht="33">
      <c r="E1888" s="1403" t="str">
        <f t="shared" si="103"/>
        <v>S04AA018 Miscellaneous Steel Erection Work Shelter/Building Grating</v>
      </c>
      <c r="F1888" s="1403" t="str">
        <f t="shared" si="104"/>
        <v xml:space="preserve">S04AA018-00003 Miscellaneous Steel Erection Work Shelter/Building Grating Hot-Dip Galvanized Steel, (I=32)       </v>
      </c>
      <c r="G1888" s="1404" t="str" cm="1">
        <f t="array" ref="G1888:H1888">_xlfn.TEXTSPLIT(I1888,"-")</f>
        <v>S04AA018</v>
      </c>
      <c r="H1888" s="1404" t="str">
        <v>00003</v>
      </c>
      <c r="I1888" t="s">
        <v>8031</v>
      </c>
      <c r="J1888" t="s">
        <v>7861</v>
      </c>
      <c r="K1888" t="s">
        <v>8026</v>
      </c>
      <c r="L1888" t="s">
        <v>8027</v>
      </c>
      <c r="M1888" t="s">
        <v>4429</v>
      </c>
      <c r="N1888" t="s">
        <v>3498</v>
      </c>
      <c r="O1888" t="s">
        <v>4622</v>
      </c>
      <c r="P1888" t="s">
        <v>7926</v>
      </c>
      <c r="Q1888" t="s">
        <v>5106</v>
      </c>
      <c r="R1888" t="s">
        <v>7930</v>
      </c>
      <c r="S1888" t="s">
        <v>2965</v>
      </c>
      <c r="T1888">
        <v>0</v>
      </c>
      <c r="U1888" t="s">
        <v>2965</v>
      </c>
      <c r="V1888" t="s">
        <v>2965</v>
      </c>
      <c r="W1888" t="s">
        <v>2965</v>
      </c>
      <c r="X1888" t="s">
        <v>2965</v>
      </c>
      <c r="Y1888" t="s">
        <v>2965</v>
      </c>
      <c r="Z1888" t="s">
        <v>2965</v>
      </c>
      <c r="AA1888" t="s">
        <v>2965</v>
      </c>
      <c r="AB1888" t="s">
        <v>2965</v>
      </c>
      <c r="AC1888" t="s">
        <v>2965</v>
      </c>
      <c r="AD1888" t="s">
        <v>2965</v>
      </c>
      <c r="AE1888" t="s">
        <v>2965</v>
      </c>
      <c r="AF1888" t="s">
        <v>2965</v>
      </c>
      <c r="AG1888">
        <v>0</v>
      </c>
      <c r="AH1888">
        <v>0</v>
      </c>
      <c r="AI1888">
        <v>0</v>
      </c>
      <c r="AJ1888">
        <v>0</v>
      </c>
      <c r="AK1888">
        <v>0</v>
      </c>
      <c r="AL1888">
        <v>0</v>
      </c>
      <c r="AM1888">
        <v>0</v>
      </c>
      <c r="AN1888">
        <v>0</v>
      </c>
      <c r="AO1888">
        <v>0</v>
      </c>
      <c r="AP1888" t="s">
        <v>4360</v>
      </c>
      <c r="AQ1888" t="s">
        <v>4360</v>
      </c>
      <c r="AR1888" t="s">
        <v>8030</v>
      </c>
      <c r="AS1888" t="s">
        <v>8031</v>
      </c>
    </row>
    <row r="1889" spans="5:45" ht="33">
      <c r="E1889" s="1403" t="str">
        <f t="shared" si="103"/>
        <v>S04AA018 Miscellaneous Steel Erection Work Shelter/Building Grating</v>
      </c>
      <c r="F1889" s="1403" t="str">
        <f t="shared" si="104"/>
        <v xml:space="preserve">S04AA018-00004 Miscellaneous Steel Erection Work Shelter/Building Grating Hot-Dip Galvanized Steel, (I=50)       </v>
      </c>
      <c r="G1889" s="1404" t="str" cm="1">
        <f t="array" ref="G1889:H1889">_xlfn.TEXTSPLIT(I1889,"-")</f>
        <v>S04AA018</v>
      </c>
      <c r="H1889" s="1404" t="str">
        <v>00004</v>
      </c>
      <c r="I1889" t="s">
        <v>8032</v>
      </c>
      <c r="J1889" t="s">
        <v>7861</v>
      </c>
      <c r="K1889" t="s">
        <v>8026</v>
      </c>
      <c r="L1889" t="s">
        <v>8027</v>
      </c>
      <c r="M1889" t="s">
        <v>4429</v>
      </c>
      <c r="N1889" t="s">
        <v>3498</v>
      </c>
      <c r="O1889" t="s">
        <v>4622</v>
      </c>
      <c r="P1889" t="s">
        <v>7926</v>
      </c>
      <c r="Q1889" t="s">
        <v>4451</v>
      </c>
      <c r="R1889" t="s">
        <v>7932</v>
      </c>
      <c r="S1889" t="s">
        <v>2965</v>
      </c>
      <c r="T1889">
        <v>0</v>
      </c>
      <c r="U1889" t="s">
        <v>2965</v>
      </c>
      <c r="V1889" t="s">
        <v>2965</v>
      </c>
      <c r="W1889" t="s">
        <v>2965</v>
      </c>
      <c r="X1889" t="s">
        <v>2965</v>
      </c>
      <c r="Y1889" t="s">
        <v>2965</v>
      </c>
      <c r="Z1889" t="s">
        <v>2965</v>
      </c>
      <c r="AA1889" t="s">
        <v>2965</v>
      </c>
      <c r="AB1889" t="s">
        <v>2965</v>
      </c>
      <c r="AC1889" t="s">
        <v>2965</v>
      </c>
      <c r="AD1889" t="s">
        <v>2965</v>
      </c>
      <c r="AE1889" t="s">
        <v>2965</v>
      </c>
      <c r="AF1889" t="s">
        <v>2965</v>
      </c>
      <c r="AG1889">
        <v>0</v>
      </c>
      <c r="AH1889">
        <v>0</v>
      </c>
      <c r="AI1889">
        <v>0</v>
      </c>
      <c r="AJ1889">
        <v>0</v>
      </c>
      <c r="AK1889">
        <v>0</v>
      </c>
      <c r="AL1889">
        <v>0</v>
      </c>
      <c r="AM1889">
        <v>0</v>
      </c>
      <c r="AN1889">
        <v>0</v>
      </c>
      <c r="AO1889">
        <v>0</v>
      </c>
      <c r="AP1889" t="s">
        <v>4360</v>
      </c>
      <c r="AQ1889" t="s">
        <v>4360</v>
      </c>
      <c r="AR1889" t="s">
        <v>8030</v>
      </c>
      <c r="AS1889" t="s">
        <v>8032</v>
      </c>
    </row>
    <row r="1890" spans="5:45" ht="33">
      <c r="E1890" s="1403" t="str">
        <f t="shared" si="103"/>
        <v>S04AA018 Miscellaneous Steel Erection Work Shelter/Building Grating</v>
      </c>
      <c r="F1890" s="1403" t="str">
        <f t="shared" si="104"/>
        <v xml:space="preserve">S04AA018-00005 Miscellaneous Steel Erection Work Shelter/Building Grating Hot-Dip Galvanized Steel, (I=75)       </v>
      </c>
      <c r="G1890" s="1404" t="str" cm="1">
        <f t="array" ref="G1890:H1890">_xlfn.TEXTSPLIT(I1890,"-")</f>
        <v>S04AA018</v>
      </c>
      <c r="H1890" s="1404" t="str">
        <v>00005</v>
      </c>
      <c r="I1890" t="s">
        <v>8033</v>
      </c>
      <c r="J1890" t="s">
        <v>7861</v>
      </c>
      <c r="K1890" t="s">
        <v>8026</v>
      </c>
      <c r="L1890" t="s">
        <v>8027</v>
      </c>
      <c r="M1890" t="s">
        <v>4429</v>
      </c>
      <c r="N1890" t="s">
        <v>3498</v>
      </c>
      <c r="O1890" t="s">
        <v>4622</v>
      </c>
      <c r="P1890" t="s">
        <v>7926</v>
      </c>
      <c r="Q1890" t="s">
        <v>5027</v>
      </c>
      <c r="R1890" t="s">
        <v>7934</v>
      </c>
      <c r="S1890" t="s">
        <v>2965</v>
      </c>
      <c r="T1890">
        <v>0</v>
      </c>
      <c r="U1890" t="s">
        <v>2965</v>
      </c>
      <c r="V1890" t="s">
        <v>2965</v>
      </c>
      <c r="W1890" t="s">
        <v>2965</v>
      </c>
      <c r="X1890" t="s">
        <v>2965</v>
      </c>
      <c r="Y1890" t="s">
        <v>2965</v>
      </c>
      <c r="Z1890" t="s">
        <v>2965</v>
      </c>
      <c r="AA1890" t="s">
        <v>2965</v>
      </c>
      <c r="AB1890" t="s">
        <v>2965</v>
      </c>
      <c r="AC1890" t="s">
        <v>2965</v>
      </c>
      <c r="AD1890" t="s">
        <v>2965</v>
      </c>
      <c r="AE1890" t="s">
        <v>2965</v>
      </c>
      <c r="AF1890" t="s">
        <v>2965</v>
      </c>
      <c r="AG1890">
        <v>0</v>
      </c>
      <c r="AH1890">
        <v>0</v>
      </c>
      <c r="AI1890">
        <v>0</v>
      </c>
      <c r="AJ1890">
        <v>0</v>
      </c>
      <c r="AK1890">
        <v>0</v>
      </c>
      <c r="AL1890">
        <v>0</v>
      </c>
      <c r="AM1890">
        <v>0</v>
      </c>
      <c r="AN1890">
        <v>0</v>
      </c>
      <c r="AO1890">
        <v>0</v>
      </c>
      <c r="AP1890" t="s">
        <v>4360</v>
      </c>
      <c r="AQ1890" t="s">
        <v>4360</v>
      </c>
      <c r="AR1890" t="s">
        <v>8030</v>
      </c>
      <c r="AS1890" t="s">
        <v>8033</v>
      </c>
    </row>
    <row r="1891" spans="5:45" ht="33">
      <c r="E1891" s="1403" t="str">
        <f t="shared" si="103"/>
        <v>S04AA019 Miscellaneous Steel Erection Work Shelter/Building Steel Stairs</v>
      </c>
      <c r="F1891" s="1403" t="str">
        <f t="shared" si="104"/>
        <v xml:space="preserve">S04AA019-00001 Miscellaneous Steel Erection Work Shelter/Building Steel Stairs        </v>
      </c>
      <c r="G1891" s="1404" t="str" cm="1">
        <f t="array" ref="G1891:H1891">_xlfn.TEXTSPLIT(I1891,"-")</f>
        <v>S04AA019</v>
      </c>
      <c r="H1891" s="1404" t="str">
        <v>00001</v>
      </c>
      <c r="I1891" t="s">
        <v>8034</v>
      </c>
      <c r="J1891" t="s">
        <v>7861</v>
      </c>
      <c r="K1891" t="s">
        <v>8026</v>
      </c>
      <c r="L1891" t="s">
        <v>8027</v>
      </c>
      <c r="M1891" t="s">
        <v>4429</v>
      </c>
      <c r="N1891" t="s">
        <v>3498</v>
      </c>
      <c r="O1891" t="s">
        <v>4665</v>
      </c>
      <c r="P1891" t="s">
        <v>7936</v>
      </c>
      <c r="Q1891" t="s">
        <v>2965</v>
      </c>
      <c r="R1891">
        <v>0</v>
      </c>
      <c r="S1891" t="s">
        <v>2965</v>
      </c>
      <c r="T1891">
        <v>0</v>
      </c>
      <c r="U1891" t="s">
        <v>2965</v>
      </c>
      <c r="V1891" t="s">
        <v>2965</v>
      </c>
      <c r="W1891" t="s">
        <v>2965</v>
      </c>
      <c r="X1891" t="s">
        <v>2965</v>
      </c>
      <c r="Y1891" t="s">
        <v>2965</v>
      </c>
      <c r="Z1891" t="s">
        <v>2965</v>
      </c>
      <c r="AA1891" t="s">
        <v>2965</v>
      </c>
      <c r="AB1891" t="s">
        <v>2965</v>
      </c>
      <c r="AC1891" t="s">
        <v>2965</v>
      </c>
      <c r="AD1891" t="s">
        <v>2965</v>
      </c>
      <c r="AE1891" t="s">
        <v>2965</v>
      </c>
      <c r="AF1891" t="s">
        <v>2965</v>
      </c>
      <c r="AG1891">
        <v>0</v>
      </c>
      <c r="AH1891">
        <v>0</v>
      </c>
      <c r="AI1891">
        <v>0</v>
      </c>
      <c r="AJ1891">
        <v>0</v>
      </c>
      <c r="AK1891" t="s">
        <v>3500</v>
      </c>
      <c r="AL1891">
        <v>0</v>
      </c>
      <c r="AM1891">
        <v>0</v>
      </c>
      <c r="AN1891">
        <v>0</v>
      </c>
      <c r="AO1891">
        <v>0</v>
      </c>
      <c r="AP1891" t="s">
        <v>3423</v>
      </c>
      <c r="AQ1891" t="s">
        <v>3423</v>
      </c>
      <c r="AR1891" t="s">
        <v>8035</v>
      </c>
      <c r="AS1891" t="s">
        <v>8034</v>
      </c>
    </row>
    <row r="1892" spans="5:45" ht="33">
      <c r="E1892" s="1403" t="str">
        <f t="shared" si="103"/>
        <v>S04AA020 Miscellaneous Steel Erection Work Shelter/Building Steel Handrails</v>
      </c>
      <c r="F1892" s="1403" t="str">
        <f t="shared" si="104"/>
        <v xml:space="preserve">S04AA020-00001 Miscellaneous Steel Erection Work Shelter/Building Steel Handrails        </v>
      </c>
      <c r="G1892" s="1404" t="str" cm="1">
        <f t="array" ref="G1892:H1892">_xlfn.TEXTSPLIT(I1892,"-")</f>
        <v>S04AA020</v>
      </c>
      <c r="H1892" s="1404" t="str">
        <v>00001</v>
      </c>
      <c r="I1892" t="s">
        <v>8036</v>
      </c>
      <c r="J1892" t="s">
        <v>7861</v>
      </c>
      <c r="K1892" t="s">
        <v>8026</v>
      </c>
      <c r="L1892" t="s">
        <v>8027</v>
      </c>
      <c r="M1892" t="s">
        <v>4429</v>
      </c>
      <c r="N1892" t="s">
        <v>3498</v>
      </c>
      <c r="O1892" t="s">
        <v>4708</v>
      </c>
      <c r="P1892" t="s">
        <v>7940</v>
      </c>
      <c r="Q1892" t="s">
        <v>2965</v>
      </c>
      <c r="R1892">
        <v>0</v>
      </c>
      <c r="S1892" t="s">
        <v>2965</v>
      </c>
      <c r="T1892">
        <v>0</v>
      </c>
      <c r="U1892" t="s">
        <v>2965</v>
      </c>
      <c r="V1892" t="s">
        <v>2965</v>
      </c>
      <c r="W1892" t="s">
        <v>2965</v>
      </c>
      <c r="X1892" t="s">
        <v>2965</v>
      </c>
      <c r="Y1892" t="s">
        <v>2965</v>
      </c>
      <c r="Z1892" t="s">
        <v>2965</v>
      </c>
      <c r="AA1892" t="s">
        <v>2965</v>
      </c>
      <c r="AB1892" t="s">
        <v>2965</v>
      </c>
      <c r="AC1892" t="s">
        <v>2965</v>
      </c>
      <c r="AD1892" t="s">
        <v>2965</v>
      </c>
      <c r="AE1892" t="s">
        <v>2965</v>
      </c>
      <c r="AF1892" t="s">
        <v>2965</v>
      </c>
      <c r="AG1892">
        <v>0</v>
      </c>
      <c r="AH1892">
        <v>0</v>
      </c>
      <c r="AI1892">
        <v>0</v>
      </c>
      <c r="AJ1892">
        <v>0</v>
      </c>
      <c r="AK1892" t="s">
        <v>3500</v>
      </c>
      <c r="AL1892">
        <v>0</v>
      </c>
      <c r="AM1892">
        <v>0</v>
      </c>
      <c r="AN1892" t="s">
        <v>5842</v>
      </c>
      <c r="AO1892">
        <v>0</v>
      </c>
      <c r="AP1892" t="s">
        <v>3423</v>
      </c>
      <c r="AQ1892" t="s">
        <v>3423</v>
      </c>
      <c r="AR1892" t="s">
        <v>8037</v>
      </c>
      <c r="AS1892" t="s">
        <v>8036</v>
      </c>
    </row>
    <row r="1893" spans="5:45" ht="33">
      <c r="E1893" s="1403" t="str">
        <f t="shared" si="103"/>
        <v>S04AA021 Miscellaneous Steel Erection Work Shelter/Building Steel Handrails - Removable</v>
      </c>
      <c r="F1893" s="1403" t="str">
        <f t="shared" si="104"/>
        <v xml:space="preserve">S04AA021-00001 Miscellaneous Steel Erection Work Shelter/Building Steel Handrails - Removable        </v>
      </c>
      <c r="G1893" s="1404" t="str" cm="1">
        <f t="array" ref="G1893:H1893">_xlfn.TEXTSPLIT(I1893,"-")</f>
        <v>S04AA021</v>
      </c>
      <c r="H1893" s="1404" t="str">
        <v>00001</v>
      </c>
      <c r="I1893" t="s">
        <v>8038</v>
      </c>
      <c r="J1893" t="s">
        <v>7861</v>
      </c>
      <c r="K1893" t="s">
        <v>8026</v>
      </c>
      <c r="L1893" t="s">
        <v>8027</v>
      </c>
      <c r="M1893" t="s">
        <v>4429</v>
      </c>
      <c r="N1893" t="s">
        <v>3498</v>
      </c>
      <c r="O1893" t="s">
        <v>4727</v>
      </c>
      <c r="P1893" t="s">
        <v>7946</v>
      </c>
      <c r="Q1893" t="s">
        <v>2965</v>
      </c>
      <c r="R1893">
        <v>0</v>
      </c>
      <c r="S1893" t="s">
        <v>2965</v>
      </c>
      <c r="T1893">
        <v>0</v>
      </c>
      <c r="U1893" t="s">
        <v>2965</v>
      </c>
      <c r="V1893" t="s">
        <v>2965</v>
      </c>
      <c r="W1893" t="s">
        <v>2965</v>
      </c>
      <c r="X1893" t="s">
        <v>2965</v>
      </c>
      <c r="Y1893" t="s">
        <v>2965</v>
      </c>
      <c r="Z1893" t="s">
        <v>2965</v>
      </c>
      <c r="AA1893" t="s">
        <v>2965</v>
      </c>
      <c r="AB1893" t="s">
        <v>2965</v>
      </c>
      <c r="AC1893" t="s">
        <v>2965</v>
      </c>
      <c r="AD1893" t="s">
        <v>2965</v>
      </c>
      <c r="AE1893" t="s">
        <v>2965</v>
      </c>
      <c r="AF1893" t="s">
        <v>2965</v>
      </c>
      <c r="AG1893">
        <v>0</v>
      </c>
      <c r="AH1893">
        <v>0</v>
      </c>
      <c r="AI1893">
        <v>0</v>
      </c>
      <c r="AJ1893">
        <v>0</v>
      </c>
      <c r="AK1893" t="s">
        <v>3500</v>
      </c>
      <c r="AL1893">
        <v>0</v>
      </c>
      <c r="AM1893">
        <v>0</v>
      </c>
      <c r="AN1893" t="s">
        <v>5842</v>
      </c>
      <c r="AO1893">
        <v>0</v>
      </c>
      <c r="AP1893" t="s">
        <v>3423</v>
      </c>
      <c r="AQ1893" t="s">
        <v>3423</v>
      </c>
      <c r="AR1893" t="s">
        <v>8039</v>
      </c>
      <c r="AS1893" t="s">
        <v>8038</v>
      </c>
    </row>
    <row r="1894" spans="5:45" ht="33">
      <c r="E1894" s="1403" t="str">
        <f t="shared" si="103"/>
        <v>S04AA022 Miscellaneous Steel Erection Work Shelter/Building Stainless Steel Handrail</v>
      </c>
      <c r="F1894" s="1403" t="str">
        <f t="shared" si="104"/>
        <v xml:space="preserve">S04AA022-00001 Miscellaneous Steel Erection Work Shelter/Building Stainless Steel Handrail        </v>
      </c>
      <c r="G1894" s="1404" t="str" cm="1">
        <f t="array" ref="G1894:H1894">_xlfn.TEXTSPLIT(I1894,"-")</f>
        <v>S04AA022</v>
      </c>
      <c r="H1894" s="1404" t="str">
        <v>00001</v>
      </c>
      <c r="I1894" t="s">
        <v>8040</v>
      </c>
      <c r="J1894" t="s">
        <v>7861</v>
      </c>
      <c r="K1894" t="s">
        <v>8026</v>
      </c>
      <c r="L1894" t="s">
        <v>8027</v>
      </c>
      <c r="M1894" t="s">
        <v>4429</v>
      </c>
      <c r="N1894" t="s">
        <v>3498</v>
      </c>
      <c r="O1894" t="s">
        <v>4734</v>
      </c>
      <c r="P1894" t="s">
        <v>7951</v>
      </c>
      <c r="Q1894" t="s">
        <v>2965</v>
      </c>
      <c r="R1894">
        <v>0</v>
      </c>
      <c r="S1894" t="s">
        <v>2965</v>
      </c>
      <c r="T1894">
        <v>0</v>
      </c>
      <c r="U1894" t="s">
        <v>2965</v>
      </c>
      <c r="V1894" t="s">
        <v>2965</v>
      </c>
      <c r="W1894" t="s">
        <v>2965</v>
      </c>
      <c r="X1894" t="s">
        <v>2965</v>
      </c>
      <c r="Y1894" t="s">
        <v>2965</v>
      </c>
      <c r="Z1894" t="s">
        <v>2965</v>
      </c>
      <c r="AA1894" t="s">
        <v>2965</v>
      </c>
      <c r="AB1894" t="s">
        <v>2965</v>
      </c>
      <c r="AC1894" t="s">
        <v>2965</v>
      </c>
      <c r="AD1894" t="s">
        <v>2965</v>
      </c>
      <c r="AE1894" t="s">
        <v>2965</v>
      </c>
      <c r="AF1894" t="s">
        <v>2965</v>
      </c>
      <c r="AG1894">
        <v>0</v>
      </c>
      <c r="AH1894">
        <v>0</v>
      </c>
      <c r="AI1894">
        <v>0</v>
      </c>
      <c r="AJ1894">
        <v>0</v>
      </c>
      <c r="AK1894">
        <v>0</v>
      </c>
      <c r="AL1894">
        <v>0</v>
      </c>
      <c r="AM1894">
        <v>0</v>
      </c>
      <c r="AN1894" t="s">
        <v>5842</v>
      </c>
      <c r="AO1894">
        <v>0</v>
      </c>
      <c r="AP1894" t="s">
        <v>3423</v>
      </c>
      <c r="AQ1894" t="s">
        <v>3423</v>
      </c>
      <c r="AR1894" t="s">
        <v>8041</v>
      </c>
      <c r="AS1894" t="s">
        <v>8040</v>
      </c>
    </row>
    <row r="1895" spans="5:45" ht="33">
      <c r="E1895" s="1403" t="str">
        <f t="shared" si="103"/>
        <v>S04AA024 Miscellaneous Steel Erection Work Shelter/Building Galvanized Steel Deck Plate</v>
      </c>
      <c r="F1895" s="1403" t="str">
        <f t="shared" si="104"/>
        <v xml:space="preserve">S04AA024-00001 Miscellaneous Steel Erection Work Shelter/Building Galvanized Steel Deck Plate        </v>
      </c>
      <c r="G1895" s="1404" t="str" cm="1">
        <f t="array" ref="G1895:H1895">_xlfn.TEXTSPLIT(I1895,"-")</f>
        <v>S04AA024</v>
      </c>
      <c r="H1895" s="1404" t="str">
        <v>00001</v>
      </c>
      <c r="I1895" t="s">
        <v>8042</v>
      </c>
      <c r="J1895" t="s">
        <v>7861</v>
      </c>
      <c r="K1895" t="s">
        <v>8026</v>
      </c>
      <c r="L1895" t="s">
        <v>8027</v>
      </c>
      <c r="M1895" t="s">
        <v>4429</v>
      </c>
      <c r="N1895" t="s">
        <v>3498</v>
      </c>
      <c r="O1895" t="s">
        <v>4901</v>
      </c>
      <c r="P1895" t="s">
        <v>7956</v>
      </c>
      <c r="Q1895" t="s">
        <v>2965</v>
      </c>
      <c r="R1895">
        <v>0</v>
      </c>
      <c r="S1895" t="s">
        <v>2965</v>
      </c>
      <c r="T1895">
        <v>0</v>
      </c>
      <c r="U1895" t="s">
        <v>2965</v>
      </c>
      <c r="V1895" t="s">
        <v>2965</v>
      </c>
      <c r="W1895" t="s">
        <v>2965</v>
      </c>
      <c r="X1895" t="s">
        <v>2965</v>
      </c>
      <c r="Y1895" t="s">
        <v>2965</v>
      </c>
      <c r="Z1895" t="s">
        <v>2965</v>
      </c>
      <c r="AA1895" t="s">
        <v>2965</v>
      </c>
      <c r="AB1895" t="s">
        <v>2965</v>
      </c>
      <c r="AC1895" t="s">
        <v>2965</v>
      </c>
      <c r="AD1895" t="s">
        <v>2965</v>
      </c>
      <c r="AE1895" t="s">
        <v>2965</v>
      </c>
      <c r="AF1895" t="s">
        <v>2965</v>
      </c>
      <c r="AG1895">
        <v>0</v>
      </c>
      <c r="AH1895">
        <v>0</v>
      </c>
      <c r="AI1895">
        <v>0</v>
      </c>
      <c r="AJ1895">
        <v>0</v>
      </c>
      <c r="AK1895">
        <v>0</v>
      </c>
      <c r="AL1895">
        <v>0</v>
      </c>
      <c r="AM1895" t="s">
        <v>2860</v>
      </c>
      <c r="AN1895">
        <v>0</v>
      </c>
      <c r="AO1895">
        <v>0</v>
      </c>
      <c r="AP1895" t="s">
        <v>4360</v>
      </c>
      <c r="AQ1895" t="s">
        <v>4360</v>
      </c>
      <c r="AR1895" t="s">
        <v>8043</v>
      </c>
      <c r="AS1895" t="s">
        <v>8042</v>
      </c>
    </row>
    <row r="1896" spans="5:45" ht="49.5">
      <c r="E1896" s="1403" t="str">
        <f t="shared" si="103"/>
        <v>S04AA037 Miscellaneous Steel Erection Work Shelter/Building Stainless Steel Handrail - Removable</v>
      </c>
      <c r="F1896" s="1403" t="str">
        <f t="shared" si="104"/>
        <v xml:space="preserve">S04AA037-00001 Miscellaneous Steel Erection Work Shelter/Building Stainless Steel Handrail - Removable        </v>
      </c>
      <c r="G1896" s="1404" t="str" cm="1">
        <f t="array" ref="G1896:H1896">_xlfn.TEXTSPLIT(I1896,"-")</f>
        <v>S04AA037</v>
      </c>
      <c r="H1896" s="1404" t="str">
        <v>00001</v>
      </c>
      <c r="I1896" t="s">
        <v>8044</v>
      </c>
      <c r="J1896" t="s">
        <v>7861</v>
      </c>
      <c r="K1896" t="s">
        <v>8026</v>
      </c>
      <c r="L1896" t="s">
        <v>8027</v>
      </c>
      <c r="M1896" t="s">
        <v>4429</v>
      </c>
      <c r="N1896" t="s">
        <v>3498</v>
      </c>
      <c r="O1896" t="s">
        <v>5095</v>
      </c>
      <c r="P1896" t="s">
        <v>7959</v>
      </c>
      <c r="Q1896" t="s">
        <v>2965</v>
      </c>
      <c r="R1896">
        <v>0</v>
      </c>
      <c r="S1896" t="s">
        <v>2965</v>
      </c>
      <c r="T1896">
        <v>0</v>
      </c>
      <c r="U1896" t="s">
        <v>2965</v>
      </c>
      <c r="V1896" t="s">
        <v>2965</v>
      </c>
      <c r="W1896" t="s">
        <v>2965</v>
      </c>
      <c r="X1896" t="s">
        <v>2965</v>
      </c>
      <c r="Y1896" t="s">
        <v>2965</v>
      </c>
      <c r="Z1896" t="s">
        <v>2965</v>
      </c>
      <c r="AA1896" t="s">
        <v>2965</v>
      </c>
      <c r="AB1896" t="s">
        <v>2965</v>
      </c>
      <c r="AC1896" t="s">
        <v>2965</v>
      </c>
      <c r="AD1896" t="s">
        <v>2965</v>
      </c>
      <c r="AE1896" t="s">
        <v>2965</v>
      </c>
      <c r="AF1896" t="s">
        <v>2965</v>
      </c>
      <c r="AG1896">
        <v>0</v>
      </c>
      <c r="AH1896">
        <v>0</v>
      </c>
      <c r="AI1896">
        <v>0</v>
      </c>
      <c r="AJ1896">
        <v>0</v>
      </c>
      <c r="AK1896">
        <v>0</v>
      </c>
      <c r="AL1896">
        <v>0</v>
      </c>
      <c r="AM1896">
        <v>0</v>
      </c>
      <c r="AN1896">
        <v>0</v>
      </c>
      <c r="AO1896">
        <v>0</v>
      </c>
      <c r="AP1896" t="s">
        <v>3423</v>
      </c>
      <c r="AQ1896" t="s">
        <v>3423</v>
      </c>
      <c r="AR1896" t="s">
        <v>8045</v>
      </c>
      <c r="AS1896" t="s">
        <v>8044</v>
      </c>
    </row>
    <row r="1897" spans="5:45" ht="33">
      <c r="E1897" s="1403" t="str">
        <f t="shared" si="103"/>
        <v>S04AA038 Miscellaneous Steel Erection Work Shelter/Building FRP Grating</v>
      </c>
      <c r="F1897" s="1403" t="str">
        <f t="shared" si="104"/>
        <v xml:space="preserve">S04AA038-00001 Miscellaneous Steel Erection Work Shelter/Building FRP Grating        </v>
      </c>
      <c r="G1897" s="1404" t="str" cm="1">
        <f t="array" ref="G1897:H1897">_xlfn.TEXTSPLIT(I1897,"-")</f>
        <v>S04AA038</v>
      </c>
      <c r="H1897" s="1404" t="str">
        <v>00001</v>
      </c>
      <c r="I1897" t="s">
        <v>8046</v>
      </c>
      <c r="J1897" t="s">
        <v>7861</v>
      </c>
      <c r="K1897" t="s">
        <v>8026</v>
      </c>
      <c r="L1897" t="s">
        <v>8027</v>
      </c>
      <c r="M1897" t="s">
        <v>4429</v>
      </c>
      <c r="N1897" t="s">
        <v>3498</v>
      </c>
      <c r="O1897" t="s">
        <v>5115</v>
      </c>
      <c r="P1897" t="s">
        <v>7964</v>
      </c>
      <c r="Q1897" t="s">
        <v>2965</v>
      </c>
      <c r="R1897">
        <v>0</v>
      </c>
      <c r="S1897" t="s">
        <v>2965</v>
      </c>
      <c r="T1897">
        <v>0</v>
      </c>
      <c r="U1897" t="s">
        <v>2965</v>
      </c>
      <c r="V1897" t="s">
        <v>2965</v>
      </c>
      <c r="W1897" t="s">
        <v>2965</v>
      </c>
      <c r="X1897" t="s">
        <v>2965</v>
      </c>
      <c r="Y1897" t="s">
        <v>2965</v>
      </c>
      <c r="Z1897" t="s">
        <v>2965</v>
      </c>
      <c r="AA1897" t="s">
        <v>2965</v>
      </c>
      <c r="AB1897" t="s">
        <v>2965</v>
      </c>
      <c r="AC1897" t="s">
        <v>2965</v>
      </c>
      <c r="AD1897" t="s">
        <v>2965</v>
      </c>
      <c r="AE1897" t="s">
        <v>2965</v>
      </c>
      <c r="AF1897" t="s">
        <v>2965</v>
      </c>
      <c r="AG1897">
        <v>0</v>
      </c>
      <c r="AH1897">
        <v>0</v>
      </c>
      <c r="AI1897">
        <v>0</v>
      </c>
      <c r="AJ1897">
        <v>0</v>
      </c>
      <c r="AK1897">
        <v>0</v>
      </c>
      <c r="AL1897">
        <v>0</v>
      </c>
      <c r="AM1897" t="s">
        <v>2860</v>
      </c>
      <c r="AN1897">
        <v>0</v>
      </c>
      <c r="AO1897">
        <v>0</v>
      </c>
      <c r="AP1897" t="s">
        <v>4360</v>
      </c>
      <c r="AQ1897" t="s">
        <v>4360</v>
      </c>
      <c r="AR1897" t="s">
        <v>8047</v>
      </c>
      <c r="AS1897" t="s">
        <v>8046</v>
      </c>
    </row>
    <row r="1898" spans="5:45" ht="33">
      <c r="E1898" s="1403" t="str">
        <f t="shared" si="103"/>
        <v>S04AA039 Miscellaneous Steel Erection Work Shelter/Building FRP Handrail</v>
      </c>
      <c r="F1898" s="1403" t="str">
        <f t="shared" si="104"/>
        <v xml:space="preserve">S04AA039-00001 Miscellaneous Steel Erection Work Shelter/Building FRP Handrail        </v>
      </c>
      <c r="G1898" s="1404" t="str" cm="1">
        <f t="array" ref="G1898:H1898">_xlfn.TEXTSPLIT(I1898,"-")</f>
        <v>S04AA039</v>
      </c>
      <c r="H1898" s="1404" t="str">
        <v>00001</v>
      </c>
      <c r="I1898" t="s">
        <v>8048</v>
      </c>
      <c r="J1898" t="s">
        <v>7861</v>
      </c>
      <c r="K1898" t="s">
        <v>8026</v>
      </c>
      <c r="L1898" t="s">
        <v>8027</v>
      </c>
      <c r="M1898" t="s">
        <v>4429</v>
      </c>
      <c r="N1898" t="s">
        <v>3498</v>
      </c>
      <c r="O1898" t="s">
        <v>5125</v>
      </c>
      <c r="P1898" t="s">
        <v>7967</v>
      </c>
      <c r="Q1898" t="s">
        <v>2965</v>
      </c>
      <c r="R1898">
        <v>0</v>
      </c>
      <c r="S1898" t="s">
        <v>2965</v>
      </c>
      <c r="T1898">
        <v>0</v>
      </c>
      <c r="U1898" t="s">
        <v>2965</v>
      </c>
      <c r="V1898" t="s">
        <v>2965</v>
      </c>
      <c r="W1898" t="s">
        <v>2965</v>
      </c>
      <c r="X1898" t="s">
        <v>2965</v>
      </c>
      <c r="Y1898" t="s">
        <v>2965</v>
      </c>
      <c r="Z1898" t="s">
        <v>2965</v>
      </c>
      <c r="AA1898" t="s">
        <v>2965</v>
      </c>
      <c r="AB1898" t="s">
        <v>2965</v>
      </c>
      <c r="AC1898" t="s">
        <v>2965</v>
      </c>
      <c r="AD1898" t="s">
        <v>2965</v>
      </c>
      <c r="AE1898" t="s">
        <v>2965</v>
      </c>
      <c r="AF1898" t="s">
        <v>2965</v>
      </c>
      <c r="AG1898">
        <v>0</v>
      </c>
      <c r="AH1898">
        <v>0</v>
      </c>
      <c r="AI1898">
        <v>0</v>
      </c>
      <c r="AJ1898">
        <v>0</v>
      </c>
      <c r="AK1898">
        <v>0</v>
      </c>
      <c r="AL1898">
        <v>0</v>
      </c>
      <c r="AM1898">
        <v>0</v>
      </c>
      <c r="AN1898">
        <v>0</v>
      </c>
      <c r="AO1898">
        <v>0</v>
      </c>
      <c r="AP1898" t="s">
        <v>3423</v>
      </c>
      <c r="AQ1898" t="s">
        <v>3423</v>
      </c>
      <c r="AR1898" t="s">
        <v>8049</v>
      </c>
      <c r="AS1898" t="s">
        <v>8048</v>
      </c>
    </row>
    <row r="1899" spans="5:45" ht="33">
      <c r="E1899" s="1403" t="str">
        <f t="shared" si="103"/>
        <v>S04AA040 Miscellaneous Steel Erection Work Shelter/Building FRP Handrail - Removable</v>
      </c>
      <c r="F1899" s="1403" t="str">
        <f t="shared" si="104"/>
        <v xml:space="preserve">S04AA040-00001 Miscellaneous Steel Erection Work Shelter/Building FRP Handrail - Removable        </v>
      </c>
      <c r="G1899" s="1404" t="str" cm="1">
        <f t="array" ref="G1899:H1899">_xlfn.TEXTSPLIT(I1899,"-")</f>
        <v>S04AA040</v>
      </c>
      <c r="H1899" s="1404" t="str">
        <v>00001</v>
      </c>
      <c r="I1899" t="s">
        <v>8050</v>
      </c>
      <c r="J1899" t="s">
        <v>7861</v>
      </c>
      <c r="K1899" t="s">
        <v>8026</v>
      </c>
      <c r="L1899" t="s">
        <v>8027</v>
      </c>
      <c r="M1899" t="s">
        <v>4429</v>
      </c>
      <c r="N1899" t="s">
        <v>3498</v>
      </c>
      <c r="O1899" t="s">
        <v>5130</v>
      </c>
      <c r="P1899" t="s">
        <v>7970</v>
      </c>
      <c r="Q1899" t="s">
        <v>2965</v>
      </c>
      <c r="R1899">
        <v>0</v>
      </c>
      <c r="S1899" t="s">
        <v>2965</v>
      </c>
      <c r="T1899">
        <v>0</v>
      </c>
      <c r="U1899" t="s">
        <v>2965</v>
      </c>
      <c r="V1899" t="s">
        <v>2965</v>
      </c>
      <c r="W1899" t="s">
        <v>2965</v>
      </c>
      <c r="X1899" t="s">
        <v>2965</v>
      </c>
      <c r="Y1899" t="s">
        <v>2965</v>
      </c>
      <c r="Z1899" t="s">
        <v>2965</v>
      </c>
      <c r="AA1899" t="s">
        <v>2965</v>
      </c>
      <c r="AB1899" t="s">
        <v>2965</v>
      </c>
      <c r="AC1899" t="s">
        <v>2965</v>
      </c>
      <c r="AD1899" t="s">
        <v>2965</v>
      </c>
      <c r="AE1899" t="s">
        <v>2965</v>
      </c>
      <c r="AF1899" t="s">
        <v>2965</v>
      </c>
      <c r="AG1899">
        <v>0</v>
      </c>
      <c r="AH1899">
        <v>0</v>
      </c>
      <c r="AI1899">
        <v>0</v>
      </c>
      <c r="AJ1899">
        <v>0</v>
      </c>
      <c r="AK1899">
        <v>0</v>
      </c>
      <c r="AL1899">
        <v>0</v>
      </c>
      <c r="AM1899">
        <v>0</v>
      </c>
      <c r="AN1899">
        <v>0</v>
      </c>
      <c r="AO1899">
        <v>0</v>
      </c>
      <c r="AP1899" t="s">
        <v>3423</v>
      </c>
      <c r="AQ1899" t="s">
        <v>3423</v>
      </c>
      <c r="AR1899" t="s">
        <v>8051</v>
      </c>
      <c r="AS1899" t="s">
        <v>8050</v>
      </c>
    </row>
    <row r="1900" spans="5:45" ht="33">
      <c r="E1900" s="1403" t="str">
        <f t="shared" si="103"/>
        <v>S04AA041 Miscellaneous Steel Erection Work Shelter/Building Steel Ladder w/ Cage</v>
      </c>
      <c r="F1900" s="1403" t="str">
        <f t="shared" si="104"/>
        <v xml:space="preserve">S04AA041-00001 Miscellaneous Steel Erection Work Shelter/Building Steel Ladder w/ Cage        </v>
      </c>
      <c r="G1900" s="1404" t="str" cm="1">
        <f t="array" ref="G1900:H1900">_xlfn.TEXTSPLIT(I1900,"-")</f>
        <v>S04AA041</v>
      </c>
      <c r="H1900" s="1404" t="str">
        <v>00001</v>
      </c>
      <c r="I1900" t="s">
        <v>8052</v>
      </c>
      <c r="J1900" t="s">
        <v>7861</v>
      </c>
      <c r="K1900" t="s">
        <v>8026</v>
      </c>
      <c r="L1900" t="s">
        <v>8027</v>
      </c>
      <c r="M1900" t="s">
        <v>4429</v>
      </c>
      <c r="N1900" t="s">
        <v>3498</v>
      </c>
      <c r="O1900" t="s">
        <v>5135</v>
      </c>
      <c r="P1900" t="s">
        <v>7973</v>
      </c>
      <c r="Q1900" t="s">
        <v>2965</v>
      </c>
      <c r="R1900">
        <v>0</v>
      </c>
      <c r="S1900" t="s">
        <v>2965</v>
      </c>
      <c r="T1900">
        <v>0</v>
      </c>
      <c r="U1900" t="s">
        <v>2965</v>
      </c>
      <c r="V1900" t="s">
        <v>2965</v>
      </c>
      <c r="W1900" t="s">
        <v>2965</v>
      </c>
      <c r="X1900" t="s">
        <v>2965</v>
      </c>
      <c r="Y1900" t="s">
        <v>2965</v>
      </c>
      <c r="Z1900" t="s">
        <v>2965</v>
      </c>
      <c r="AA1900" t="s">
        <v>2965</v>
      </c>
      <c r="AB1900" t="s">
        <v>2965</v>
      </c>
      <c r="AC1900" t="s">
        <v>2965</v>
      </c>
      <c r="AD1900" t="s">
        <v>2965</v>
      </c>
      <c r="AE1900" t="s">
        <v>2965</v>
      </c>
      <c r="AF1900" t="s">
        <v>2965</v>
      </c>
      <c r="AG1900">
        <v>0</v>
      </c>
      <c r="AH1900">
        <v>0</v>
      </c>
      <c r="AI1900">
        <v>0</v>
      </c>
      <c r="AJ1900">
        <v>0</v>
      </c>
      <c r="AK1900">
        <v>0</v>
      </c>
      <c r="AL1900">
        <v>0</v>
      </c>
      <c r="AM1900">
        <v>0</v>
      </c>
      <c r="AN1900">
        <v>0</v>
      </c>
      <c r="AO1900">
        <v>0</v>
      </c>
      <c r="AP1900" t="s">
        <v>3423</v>
      </c>
      <c r="AQ1900" t="s">
        <v>3423</v>
      </c>
      <c r="AR1900" t="s">
        <v>8053</v>
      </c>
      <c r="AS1900" t="s">
        <v>8052</v>
      </c>
    </row>
    <row r="1901" spans="5:45" ht="33">
      <c r="E1901" s="1403" t="str">
        <f t="shared" si="103"/>
        <v>S04AA042 Miscellaneous Steel Erection Work Shelter/Building Stainless Steel Ladder w/ Cage</v>
      </c>
      <c r="F1901" s="1403" t="str">
        <f t="shared" si="104"/>
        <v xml:space="preserve">S04AA042-00001 Miscellaneous Steel Erection Work Shelter/Building Stainless Steel Ladder w/ Cage        </v>
      </c>
      <c r="G1901" s="1404" t="str" cm="1">
        <f t="array" ref="G1901:H1901">_xlfn.TEXTSPLIT(I1901,"-")</f>
        <v>S04AA042</v>
      </c>
      <c r="H1901" s="1404" t="str">
        <v>00001</v>
      </c>
      <c r="I1901" t="s">
        <v>8054</v>
      </c>
      <c r="J1901" t="s">
        <v>7861</v>
      </c>
      <c r="K1901" t="s">
        <v>8026</v>
      </c>
      <c r="L1901" t="s">
        <v>8027</v>
      </c>
      <c r="M1901" t="s">
        <v>4429</v>
      </c>
      <c r="N1901" t="s">
        <v>3498</v>
      </c>
      <c r="O1901" t="s">
        <v>5140</v>
      </c>
      <c r="P1901" t="s">
        <v>7978</v>
      </c>
      <c r="Q1901" t="s">
        <v>2965</v>
      </c>
      <c r="R1901">
        <v>0</v>
      </c>
      <c r="S1901" t="s">
        <v>2965</v>
      </c>
      <c r="T1901">
        <v>0</v>
      </c>
      <c r="U1901" t="s">
        <v>2965</v>
      </c>
      <c r="V1901" t="s">
        <v>2965</v>
      </c>
      <c r="W1901" t="s">
        <v>2965</v>
      </c>
      <c r="X1901" t="s">
        <v>2965</v>
      </c>
      <c r="Y1901" t="s">
        <v>2965</v>
      </c>
      <c r="Z1901" t="s">
        <v>2965</v>
      </c>
      <c r="AA1901" t="s">
        <v>2965</v>
      </c>
      <c r="AB1901" t="s">
        <v>2965</v>
      </c>
      <c r="AC1901" t="s">
        <v>2965</v>
      </c>
      <c r="AD1901" t="s">
        <v>2965</v>
      </c>
      <c r="AE1901" t="s">
        <v>2965</v>
      </c>
      <c r="AF1901" t="s">
        <v>2965</v>
      </c>
      <c r="AG1901">
        <v>0</v>
      </c>
      <c r="AH1901">
        <v>0</v>
      </c>
      <c r="AI1901">
        <v>0</v>
      </c>
      <c r="AJ1901">
        <v>0</v>
      </c>
      <c r="AK1901">
        <v>0</v>
      </c>
      <c r="AL1901">
        <v>0</v>
      </c>
      <c r="AM1901">
        <v>0</v>
      </c>
      <c r="AN1901">
        <v>0</v>
      </c>
      <c r="AO1901">
        <v>0</v>
      </c>
      <c r="AP1901" t="s">
        <v>3423</v>
      </c>
      <c r="AQ1901" t="s">
        <v>3423</v>
      </c>
      <c r="AR1901" t="s">
        <v>8055</v>
      </c>
      <c r="AS1901" t="s">
        <v>8054</v>
      </c>
    </row>
    <row r="1902" spans="5:45" ht="33">
      <c r="E1902" s="1403" t="str">
        <f t="shared" si="103"/>
        <v>S04AA043 Miscellaneous Steel Erection Work Shelter/Building FRP Ladder w/ Cage</v>
      </c>
      <c r="F1902" s="1403" t="str">
        <f t="shared" si="104"/>
        <v xml:space="preserve">S04AA043-00001 Miscellaneous Steel Erection Work Shelter/Building FRP Ladder w/ Cage        </v>
      </c>
      <c r="G1902" s="1404" t="str" cm="1">
        <f t="array" ref="G1902:H1902">_xlfn.TEXTSPLIT(I1902,"-")</f>
        <v>S04AA043</v>
      </c>
      <c r="H1902" s="1404" t="str">
        <v>00001</v>
      </c>
      <c r="I1902" t="s">
        <v>8056</v>
      </c>
      <c r="J1902" t="s">
        <v>7861</v>
      </c>
      <c r="K1902" t="s">
        <v>8026</v>
      </c>
      <c r="L1902" t="s">
        <v>8027</v>
      </c>
      <c r="M1902" t="s">
        <v>4429</v>
      </c>
      <c r="N1902" t="s">
        <v>3498</v>
      </c>
      <c r="O1902" t="s">
        <v>5145</v>
      </c>
      <c r="P1902" t="s">
        <v>7983</v>
      </c>
      <c r="Q1902" t="s">
        <v>2965</v>
      </c>
      <c r="R1902">
        <v>0</v>
      </c>
      <c r="S1902" t="s">
        <v>2965</v>
      </c>
      <c r="T1902">
        <v>0</v>
      </c>
      <c r="U1902" t="s">
        <v>2965</v>
      </c>
      <c r="V1902" t="s">
        <v>2965</v>
      </c>
      <c r="W1902" t="s">
        <v>2965</v>
      </c>
      <c r="X1902" t="s">
        <v>2965</v>
      </c>
      <c r="Y1902" t="s">
        <v>2965</v>
      </c>
      <c r="Z1902" t="s">
        <v>2965</v>
      </c>
      <c r="AA1902" t="s">
        <v>2965</v>
      </c>
      <c r="AB1902" t="s">
        <v>2965</v>
      </c>
      <c r="AC1902" t="s">
        <v>2965</v>
      </c>
      <c r="AD1902" t="s">
        <v>2965</v>
      </c>
      <c r="AE1902" t="s">
        <v>2965</v>
      </c>
      <c r="AF1902" t="s">
        <v>2965</v>
      </c>
      <c r="AG1902">
        <v>0</v>
      </c>
      <c r="AH1902">
        <v>0</v>
      </c>
      <c r="AI1902">
        <v>0</v>
      </c>
      <c r="AJ1902">
        <v>0</v>
      </c>
      <c r="AK1902">
        <v>0</v>
      </c>
      <c r="AL1902">
        <v>0</v>
      </c>
      <c r="AM1902">
        <v>0</v>
      </c>
      <c r="AN1902">
        <v>0</v>
      </c>
      <c r="AO1902">
        <v>0</v>
      </c>
      <c r="AP1902" t="s">
        <v>3423</v>
      </c>
      <c r="AQ1902" t="s">
        <v>3423</v>
      </c>
      <c r="AR1902" t="s">
        <v>8057</v>
      </c>
      <c r="AS1902" t="s">
        <v>8056</v>
      </c>
    </row>
    <row r="1903" spans="5:45" ht="33">
      <c r="E1903" s="1403" t="str">
        <f t="shared" si="103"/>
        <v>S04AA044 Miscellaneous Steel Erection Work Shelter/Building Steel Ladder w/o Cage</v>
      </c>
      <c r="F1903" s="1403" t="str">
        <f t="shared" si="104"/>
        <v xml:space="preserve">S04AA044-00001 Miscellaneous Steel Erection Work Shelter/Building Steel Ladder w/o Cage        </v>
      </c>
      <c r="G1903" s="1404" t="str" cm="1">
        <f t="array" ref="G1903:H1903">_xlfn.TEXTSPLIT(I1903,"-")</f>
        <v>S04AA044</v>
      </c>
      <c r="H1903" s="1404" t="str">
        <v>00001</v>
      </c>
      <c r="I1903" t="s">
        <v>8058</v>
      </c>
      <c r="J1903" t="s">
        <v>7861</v>
      </c>
      <c r="K1903" t="s">
        <v>8026</v>
      </c>
      <c r="L1903" t="s">
        <v>8027</v>
      </c>
      <c r="M1903" t="s">
        <v>4429</v>
      </c>
      <c r="N1903" t="s">
        <v>3498</v>
      </c>
      <c r="O1903" t="s">
        <v>5150</v>
      </c>
      <c r="P1903" t="s">
        <v>7986</v>
      </c>
      <c r="Q1903" t="s">
        <v>2965</v>
      </c>
      <c r="R1903">
        <v>0</v>
      </c>
      <c r="S1903" t="s">
        <v>2965</v>
      </c>
      <c r="T1903">
        <v>0</v>
      </c>
      <c r="U1903" t="s">
        <v>2965</v>
      </c>
      <c r="V1903" t="s">
        <v>2965</v>
      </c>
      <c r="W1903" t="s">
        <v>2965</v>
      </c>
      <c r="X1903" t="s">
        <v>2965</v>
      </c>
      <c r="Y1903" t="s">
        <v>2965</v>
      </c>
      <c r="Z1903" t="s">
        <v>2965</v>
      </c>
      <c r="AA1903" t="s">
        <v>2965</v>
      </c>
      <c r="AB1903" t="s">
        <v>2965</v>
      </c>
      <c r="AC1903" t="s">
        <v>2965</v>
      </c>
      <c r="AD1903" t="s">
        <v>2965</v>
      </c>
      <c r="AE1903" t="s">
        <v>2965</v>
      </c>
      <c r="AF1903" t="s">
        <v>2965</v>
      </c>
      <c r="AG1903">
        <v>0</v>
      </c>
      <c r="AH1903">
        <v>0</v>
      </c>
      <c r="AI1903">
        <v>0</v>
      </c>
      <c r="AJ1903">
        <v>0</v>
      </c>
      <c r="AK1903">
        <v>0</v>
      </c>
      <c r="AL1903">
        <v>0</v>
      </c>
      <c r="AM1903">
        <v>0</v>
      </c>
      <c r="AN1903">
        <v>0</v>
      </c>
      <c r="AO1903">
        <v>0</v>
      </c>
      <c r="AP1903" t="s">
        <v>3423</v>
      </c>
      <c r="AQ1903" t="s">
        <v>3423</v>
      </c>
      <c r="AR1903" t="s">
        <v>8059</v>
      </c>
      <c r="AS1903" t="s">
        <v>8058</v>
      </c>
    </row>
    <row r="1904" spans="5:45" ht="33">
      <c r="E1904" s="1403" t="str">
        <f t="shared" si="103"/>
        <v>S04AA045 Miscellaneous Steel Erection Work Shelter/Building Stainless Steel Ladder w/o Cage</v>
      </c>
      <c r="F1904" s="1403" t="str">
        <f t="shared" si="104"/>
        <v xml:space="preserve">S04AA045-00001 Miscellaneous Steel Erection Work Shelter/Building Stainless Steel Ladder w/o Cage        </v>
      </c>
      <c r="G1904" s="1404" t="str" cm="1">
        <f t="array" ref="G1904:H1904">_xlfn.TEXTSPLIT(I1904,"-")</f>
        <v>S04AA045</v>
      </c>
      <c r="H1904" s="1404" t="str">
        <v>00001</v>
      </c>
      <c r="I1904" t="s">
        <v>8060</v>
      </c>
      <c r="J1904" t="s">
        <v>7861</v>
      </c>
      <c r="K1904" t="s">
        <v>8026</v>
      </c>
      <c r="L1904" t="s">
        <v>8027</v>
      </c>
      <c r="M1904" t="s">
        <v>4429</v>
      </c>
      <c r="N1904" t="s">
        <v>3498</v>
      </c>
      <c r="O1904" t="s">
        <v>5153</v>
      </c>
      <c r="P1904" t="s">
        <v>7991</v>
      </c>
      <c r="Q1904" t="s">
        <v>2965</v>
      </c>
      <c r="R1904">
        <v>0</v>
      </c>
      <c r="S1904" t="s">
        <v>2965</v>
      </c>
      <c r="T1904">
        <v>0</v>
      </c>
      <c r="U1904" t="s">
        <v>2965</v>
      </c>
      <c r="V1904" t="s">
        <v>2965</v>
      </c>
      <c r="W1904" t="s">
        <v>2965</v>
      </c>
      <c r="X1904" t="s">
        <v>2965</v>
      </c>
      <c r="Y1904" t="s">
        <v>2965</v>
      </c>
      <c r="Z1904" t="s">
        <v>2965</v>
      </c>
      <c r="AA1904" t="s">
        <v>2965</v>
      </c>
      <c r="AB1904" t="s">
        <v>2965</v>
      </c>
      <c r="AC1904" t="s">
        <v>2965</v>
      </c>
      <c r="AD1904" t="s">
        <v>2965</v>
      </c>
      <c r="AE1904" t="s">
        <v>2965</v>
      </c>
      <c r="AF1904" t="s">
        <v>2965</v>
      </c>
      <c r="AG1904">
        <v>0</v>
      </c>
      <c r="AH1904">
        <v>0</v>
      </c>
      <c r="AI1904">
        <v>0</v>
      </c>
      <c r="AJ1904">
        <v>0</v>
      </c>
      <c r="AK1904">
        <v>0</v>
      </c>
      <c r="AL1904">
        <v>0</v>
      </c>
      <c r="AM1904">
        <v>0</v>
      </c>
      <c r="AN1904">
        <v>0</v>
      </c>
      <c r="AO1904">
        <v>0</v>
      </c>
      <c r="AP1904" t="s">
        <v>3423</v>
      </c>
      <c r="AQ1904" t="s">
        <v>3423</v>
      </c>
      <c r="AR1904" t="s">
        <v>8061</v>
      </c>
      <c r="AS1904" t="s">
        <v>8060</v>
      </c>
    </row>
    <row r="1905" spans="5:45" ht="33">
      <c r="E1905" s="1403" t="str">
        <f t="shared" si="103"/>
        <v>S04AA046 Miscellaneous Steel Erection Work Shelter/Building FRP Ladder w/o Cage</v>
      </c>
      <c r="F1905" s="1403" t="str">
        <f t="shared" si="104"/>
        <v xml:space="preserve">S04AA046-00001 Miscellaneous Steel Erection Work Shelter/Building FRP Ladder w/o Cage        </v>
      </c>
      <c r="G1905" s="1404" t="str" cm="1">
        <f t="array" ref="G1905:H1905">_xlfn.TEXTSPLIT(I1905,"-")</f>
        <v>S04AA046</v>
      </c>
      <c r="H1905" s="1404" t="str">
        <v>00001</v>
      </c>
      <c r="I1905" t="s">
        <v>8062</v>
      </c>
      <c r="J1905" t="s">
        <v>7861</v>
      </c>
      <c r="K1905" t="s">
        <v>8026</v>
      </c>
      <c r="L1905" t="s">
        <v>8027</v>
      </c>
      <c r="M1905" t="s">
        <v>4429</v>
      </c>
      <c r="N1905" t="s">
        <v>3498</v>
      </c>
      <c r="O1905" t="s">
        <v>5161</v>
      </c>
      <c r="P1905" t="s">
        <v>7996</v>
      </c>
      <c r="Q1905" t="s">
        <v>2965</v>
      </c>
      <c r="R1905">
        <v>0</v>
      </c>
      <c r="S1905" t="s">
        <v>2965</v>
      </c>
      <c r="T1905">
        <v>0</v>
      </c>
      <c r="U1905" t="s">
        <v>2965</v>
      </c>
      <c r="V1905" t="s">
        <v>2965</v>
      </c>
      <c r="W1905" t="s">
        <v>2965</v>
      </c>
      <c r="X1905" t="s">
        <v>2965</v>
      </c>
      <c r="Y1905" t="s">
        <v>2965</v>
      </c>
      <c r="Z1905" t="s">
        <v>2965</v>
      </c>
      <c r="AA1905" t="s">
        <v>2965</v>
      </c>
      <c r="AB1905" t="s">
        <v>2965</v>
      </c>
      <c r="AC1905" t="s">
        <v>2965</v>
      </c>
      <c r="AD1905" t="s">
        <v>2965</v>
      </c>
      <c r="AE1905" t="s">
        <v>2965</v>
      </c>
      <c r="AF1905" t="s">
        <v>2965</v>
      </c>
      <c r="AG1905">
        <v>0</v>
      </c>
      <c r="AH1905">
        <v>0</v>
      </c>
      <c r="AI1905">
        <v>0</v>
      </c>
      <c r="AJ1905">
        <v>0</v>
      </c>
      <c r="AK1905">
        <v>0</v>
      </c>
      <c r="AL1905">
        <v>0</v>
      </c>
      <c r="AM1905">
        <v>0</v>
      </c>
      <c r="AN1905">
        <v>0</v>
      </c>
      <c r="AO1905">
        <v>0</v>
      </c>
      <c r="AP1905" t="s">
        <v>3423</v>
      </c>
      <c r="AQ1905" t="s">
        <v>3423</v>
      </c>
      <c r="AR1905" t="s">
        <v>8063</v>
      </c>
      <c r="AS1905" t="s">
        <v>8062</v>
      </c>
    </row>
    <row r="1906" spans="5:45" ht="49.5">
      <c r="E1906" s="1403" t="str">
        <f t="shared" si="103"/>
        <v>S05AF032 Demolition Work Revamping Work (Shelter/Building) Demolition Work of Steel for Building/Shelter</v>
      </c>
      <c r="F1906" s="1403" t="str">
        <f t="shared" si="104"/>
        <v xml:space="preserve">S05AF032-00001 Demolition Work Revamping Work (Shelter/Building) Demolition Work of Steel for Building/Shelter        </v>
      </c>
      <c r="G1906" s="1404" t="str" cm="1">
        <f t="array" ref="G1906:H1906">_xlfn.TEXTSPLIT(I1906,"-")</f>
        <v>S05AF032</v>
      </c>
      <c r="H1906" s="1404" t="str">
        <v>00001</v>
      </c>
      <c r="I1906" t="s">
        <v>8064</v>
      </c>
      <c r="J1906" t="s">
        <v>7861</v>
      </c>
      <c r="K1906" t="s">
        <v>8065</v>
      </c>
      <c r="L1906" t="s">
        <v>7784</v>
      </c>
      <c r="M1906" t="s">
        <v>4535</v>
      </c>
      <c r="N1906" t="s">
        <v>8066</v>
      </c>
      <c r="O1906" t="s">
        <v>5017</v>
      </c>
      <c r="P1906" t="s">
        <v>8067</v>
      </c>
      <c r="Q1906" t="s">
        <v>2965</v>
      </c>
      <c r="R1906">
        <v>0</v>
      </c>
      <c r="S1906" t="s">
        <v>2965</v>
      </c>
      <c r="T1906">
        <v>0</v>
      </c>
      <c r="U1906" t="s">
        <v>2965</v>
      </c>
      <c r="V1906" t="s">
        <v>2965</v>
      </c>
      <c r="W1906" t="s">
        <v>2965</v>
      </c>
      <c r="X1906" t="s">
        <v>2965</v>
      </c>
      <c r="Y1906" t="s">
        <v>2965</v>
      </c>
      <c r="Z1906" t="s">
        <v>2965</v>
      </c>
      <c r="AA1906" t="s">
        <v>2965</v>
      </c>
      <c r="AB1906" t="s">
        <v>2965</v>
      </c>
      <c r="AC1906" t="s">
        <v>2965</v>
      </c>
      <c r="AD1906" t="s">
        <v>2965</v>
      </c>
      <c r="AE1906" t="s">
        <v>2965</v>
      </c>
      <c r="AF1906" t="s">
        <v>2965</v>
      </c>
      <c r="AG1906">
        <v>0</v>
      </c>
      <c r="AH1906">
        <v>0</v>
      </c>
      <c r="AI1906">
        <v>0</v>
      </c>
      <c r="AJ1906">
        <v>0</v>
      </c>
      <c r="AK1906">
        <v>0</v>
      </c>
      <c r="AL1906">
        <v>0</v>
      </c>
      <c r="AM1906">
        <v>0</v>
      </c>
      <c r="AN1906">
        <v>0</v>
      </c>
      <c r="AO1906">
        <v>0</v>
      </c>
      <c r="AP1906" t="s">
        <v>3496</v>
      </c>
      <c r="AQ1906" t="s">
        <v>3496</v>
      </c>
      <c r="AR1906" t="s">
        <v>8068</v>
      </c>
      <c r="AS1906" t="s">
        <v>8064</v>
      </c>
    </row>
    <row r="1907" spans="5:45" ht="33">
      <c r="E1907" s="1403" t="str">
        <f t="shared" si="103"/>
        <v>S11AA007 Main Steel Structure Fabrication Work for Revamping Shelter/Building Girth &amp; Purlin</v>
      </c>
      <c r="F1907" s="1403" t="str">
        <f t="shared" si="104"/>
        <v xml:space="preserve">S11AA007-00001 Main Steel Structure Fabrication Work for Revamping Shelter/Building Girth &amp; Purlin        </v>
      </c>
      <c r="G1907" s="1404" t="str" cm="1">
        <f t="array" ref="G1907:H1907">_xlfn.TEXTSPLIT(I1907,"-")</f>
        <v>S11AA007</v>
      </c>
      <c r="H1907" s="1404" t="str">
        <v>00001</v>
      </c>
      <c r="I1907" t="s">
        <v>8069</v>
      </c>
      <c r="J1907" t="s">
        <v>7861</v>
      </c>
      <c r="K1907" t="s">
        <v>8070</v>
      </c>
      <c r="L1907" t="s">
        <v>8071</v>
      </c>
      <c r="M1907" t="s">
        <v>4429</v>
      </c>
      <c r="N1907" t="s">
        <v>3498</v>
      </c>
      <c r="O1907" t="s">
        <v>4379</v>
      </c>
      <c r="P1907" t="s">
        <v>7863</v>
      </c>
      <c r="Q1907" t="s">
        <v>2965</v>
      </c>
      <c r="R1907">
        <v>0</v>
      </c>
      <c r="S1907" t="s">
        <v>2965</v>
      </c>
      <c r="T1907">
        <v>0</v>
      </c>
      <c r="U1907" t="s">
        <v>2965</v>
      </c>
      <c r="V1907" t="s">
        <v>2965</v>
      </c>
      <c r="W1907" t="s">
        <v>2965</v>
      </c>
      <c r="X1907" t="s">
        <v>2965</v>
      </c>
      <c r="Y1907" t="s">
        <v>2965</v>
      </c>
      <c r="Z1907" t="s">
        <v>2965</v>
      </c>
      <c r="AA1907" t="s">
        <v>2965</v>
      </c>
      <c r="AB1907" t="s">
        <v>2965</v>
      </c>
      <c r="AC1907" t="s">
        <v>2965</v>
      </c>
      <c r="AD1907" t="s">
        <v>2965</v>
      </c>
      <c r="AE1907" t="s">
        <v>2965</v>
      </c>
      <c r="AF1907" t="s">
        <v>2965</v>
      </c>
      <c r="AG1907">
        <v>0</v>
      </c>
      <c r="AH1907">
        <v>0</v>
      </c>
      <c r="AI1907">
        <v>0</v>
      </c>
      <c r="AJ1907">
        <v>0</v>
      </c>
      <c r="AK1907" t="s">
        <v>3500</v>
      </c>
      <c r="AL1907">
        <v>0</v>
      </c>
      <c r="AM1907">
        <v>0</v>
      </c>
      <c r="AN1907">
        <v>0</v>
      </c>
      <c r="AO1907">
        <v>0</v>
      </c>
      <c r="AP1907" t="s">
        <v>3496</v>
      </c>
      <c r="AQ1907" t="s">
        <v>3496</v>
      </c>
      <c r="AR1907" t="s">
        <v>8072</v>
      </c>
      <c r="AS1907" t="s">
        <v>8069</v>
      </c>
    </row>
    <row r="1908" spans="5:45" ht="49.5">
      <c r="E1908" s="1403" t="str">
        <f t="shared" si="103"/>
        <v>S11AA008 Main Steel Structure Fabrication Work for Revamping Shelter/Building P.E.B. (Pre-Engineered Building)</v>
      </c>
      <c r="F1908" s="1403" t="str">
        <f t="shared" si="104"/>
        <v xml:space="preserve">S11AA008-00001 Main Steel Structure Fabrication Work for Revamping Shelter/Building P.E.B. (Pre-Engineered Building)        </v>
      </c>
      <c r="G1908" s="1404" t="str" cm="1">
        <f t="array" ref="G1908:H1908">_xlfn.TEXTSPLIT(I1908,"-")</f>
        <v>S11AA008</v>
      </c>
      <c r="H1908" s="1404" t="str">
        <v>00001</v>
      </c>
      <c r="I1908" t="s">
        <v>8073</v>
      </c>
      <c r="J1908" t="s">
        <v>7861</v>
      </c>
      <c r="K1908" t="s">
        <v>8070</v>
      </c>
      <c r="L1908" t="s">
        <v>8071</v>
      </c>
      <c r="M1908" t="s">
        <v>4429</v>
      </c>
      <c r="N1908" t="s">
        <v>3498</v>
      </c>
      <c r="O1908" t="s">
        <v>4383</v>
      </c>
      <c r="P1908" t="s">
        <v>7866</v>
      </c>
      <c r="Q1908" t="s">
        <v>2965</v>
      </c>
      <c r="R1908">
        <v>0</v>
      </c>
      <c r="S1908" t="s">
        <v>2965</v>
      </c>
      <c r="T1908">
        <v>0</v>
      </c>
      <c r="U1908" t="s">
        <v>2965</v>
      </c>
      <c r="V1908" t="s">
        <v>2965</v>
      </c>
      <c r="W1908" t="s">
        <v>2965</v>
      </c>
      <c r="X1908" t="s">
        <v>2965</v>
      </c>
      <c r="Y1908" t="s">
        <v>2965</v>
      </c>
      <c r="Z1908" t="s">
        <v>2965</v>
      </c>
      <c r="AA1908" t="s">
        <v>2965</v>
      </c>
      <c r="AB1908" t="s">
        <v>2965</v>
      </c>
      <c r="AC1908" t="s">
        <v>2965</v>
      </c>
      <c r="AD1908" t="s">
        <v>2965</v>
      </c>
      <c r="AE1908" t="s">
        <v>2965</v>
      </c>
      <c r="AF1908" t="s">
        <v>2965</v>
      </c>
      <c r="AG1908">
        <v>0</v>
      </c>
      <c r="AH1908">
        <v>0</v>
      </c>
      <c r="AI1908">
        <v>0</v>
      </c>
      <c r="AJ1908">
        <v>0</v>
      </c>
      <c r="AK1908" t="s">
        <v>3500</v>
      </c>
      <c r="AL1908">
        <v>0</v>
      </c>
      <c r="AM1908">
        <v>0</v>
      </c>
      <c r="AN1908">
        <v>0</v>
      </c>
      <c r="AO1908">
        <v>0</v>
      </c>
      <c r="AP1908" t="s">
        <v>3496</v>
      </c>
      <c r="AQ1908" t="s">
        <v>3496</v>
      </c>
      <c r="AR1908" t="s">
        <v>8074</v>
      </c>
      <c r="AS1908" t="s">
        <v>8073</v>
      </c>
    </row>
    <row r="1909" spans="5:45" ht="49.5">
      <c r="E1909" s="1403" t="str">
        <f t="shared" si="103"/>
        <v>S11AA009 Main Steel Structure Fabrication Work for Revamping Shelter/Building Plates - Gusset, Stiffener, ETC</v>
      </c>
      <c r="F1909" s="1403" t="str">
        <f t="shared" si="104"/>
        <v xml:space="preserve">S11AA009-00001 Main Steel Structure Fabrication Work for Revamping Shelter/Building Plates - Gusset, Stiffener, ETC        </v>
      </c>
      <c r="G1909" s="1404" t="str" cm="1">
        <f t="array" ref="G1909:H1909">_xlfn.TEXTSPLIT(I1909,"-")</f>
        <v>S11AA009</v>
      </c>
      <c r="H1909" s="1404" t="str">
        <v>00001</v>
      </c>
      <c r="I1909" t="s">
        <v>8075</v>
      </c>
      <c r="J1909" t="s">
        <v>7861</v>
      </c>
      <c r="K1909" t="s">
        <v>8070</v>
      </c>
      <c r="L1909" t="s">
        <v>8071</v>
      </c>
      <c r="M1909" t="s">
        <v>4429</v>
      </c>
      <c r="N1909" t="s">
        <v>3498</v>
      </c>
      <c r="O1909" t="s">
        <v>4393</v>
      </c>
      <c r="P1909" t="s">
        <v>3499</v>
      </c>
      <c r="Q1909" t="s">
        <v>2965</v>
      </c>
      <c r="R1909">
        <v>0</v>
      </c>
      <c r="S1909" t="s">
        <v>2965</v>
      </c>
      <c r="T1909">
        <v>0</v>
      </c>
      <c r="U1909" t="s">
        <v>2965</v>
      </c>
      <c r="V1909" t="s">
        <v>2965</v>
      </c>
      <c r="W1909" t="s">
        <v>2965</v>
      </c>
      <c r="X1909" t="s">
        <v>2965</v>
      </c>
      <c r="Y1909" t="s">
        <v>2965</v>
      </c>
      <c r="Z1909" t="s">
        <v>2965</v>
      </c>
      <c r="AA1909" t="s">
        <v>2965</v>
      </c>
      <c r="AB1909" t="s">
        <v>2965</v>
      </c>
      <c r="AC1909" t="s">
        <v>2965</v>
      </c>
      <c r="AD1909" t="s">
        <v>2965</v>
      </c>
      <c r="AE1909" t="s">
        <v>2965</v>
      </c>
      <c r="AF1909" t="s">
        <v>2965</v>
      </c>
      <c r="AG1909">
        <v>0</v>
      </c>
      <c r="AH1909">
        <v>0</v>
      </c>
      <c r="AI1909">
        <v>0</v>
      </c>
      <c r="AJ1909">
        <v>0</v>
      </c>
      <c r="AK1909" t="s">
        <v>3500</v>
      </c>
      <c r="AL1909">
        <v>0</v>
      </c>
      <c r="AM1909">
        <v>0</v>
      </c>
      <c r="AN1909">
        <v>0</v>
      </c>
      <c r="AO1909">
        <v>0</v>
      </c>
      <c r="AP1909" t="s">
        <v>3496</v>
      </c>
      <c r="AQ1909" t="s">
        <v>3496</v>
      </c>
      <c r="AR1909" t="s">
        <v>8076</v>
      </c>
      <c r="AS1909" t="s">
        <v>8075</v>
      </c>
    </row>
    <row r="1910" spans="5:45" ht="49.5">
      <c r="E1910" s="1403" t="str">
        <f t="shared" si="103"/>
        <v>S11AA011 Main Steel Structure Fabrication Work for Revamping Shelter/Building High Strength Bolts&amp;Nuts</v>
      </c>
      <c r="F1910" s="1403" t="str">
        <f t="shared" si="104"/>
        <v xml:space="preserve">S11AA011-00001 Main Steel Structure Fabrication Work for Revamping Shelter/Building High Strength Bolts&amp;Nuts        </v>
      </c>
      <c r="G1910" s="1404" t="str" cm="1">
        <f t="array" ref="G1910:H1910">_xlfn.TEXTSPLIT(I1910,"-")</f>
        <v>S11AA011</v>
      </c>
      <c r="H1910" s="1404" t="str">
        <v>00001</v>
      </c>
      <c r="I1910" t="s">
        <v>8077</v>
      </c>
      <c r="J1910" t="s">
        <v>7861</v>
      </c>
      <c r="K1910" t="s">
        <v>8070</v>
      </c>
      <c r="L1910" t="s">
        <v>8071</v>
      </c>
      <c r="M1910" t="s">
        <v>4429</v>
      </c>
      <c r="N1910" t="s">
        <v>3498</v>
      </c>
      <c r="O1910" t="s">
        <v>4402</v>
      </c>
      <c r="P1910" t="s">
        <v>7871</v>
      </c>
      <c r="Q1910" t="s">
        <v>2965</v>
      </c>
      <c r="R1910">
        <v>0</v>
      </c>
      <c r="S1910" t="s">
        <v>2965</v>
      </c>
      <c r="T1910">
        <v>0</v>
      </c>
      <c r="U1910" t="s">
        <v>2965</v>
      </c>
      <c r="V1910" t="s">
        <v>2965</v>
      </c>
      <c r="W1910" t="s">
        <v>2965</v>
      </c>
      <c r="X1910" t="s">
        <v>2965</v>
      </c>
      <c r="Y1910" t="s">
        <v>2965</v>
      </c>
      <c r="Z1910" t="s">
        <v>2965</v>
      </c>
      <c r="AA1910" t="s">
        <v>2965</v>
      </c>
      <c r="AB1910" t="s">
        <v>2965</v>
      </c>
      <c r="AC1910" t="s">
        <v>2965</v>
      </c>
      <c r="AD1910" t="s">
        <v>2965</v>
      </c>
      <c r="AE1910" t="s">
        <v>2965</v>
      </c>
      <c r="AF1910" t="s">
        <v>2965</v>
      </c>
      <c r="AG1910">
        <v>0</v>
      </c>
      <c r="AH1910">
        <v>0</v>
      </c>
      <c r="AI1910">
        <v>0</v>
      </c>
      <c r="AJ1910">
        <v>0</v>
      </c>
      <c r="AK1910" t="s">
        <v>3500</v>
      </c>
      <c r="AL1910">
        <v>0</v>
      </c>
      <c r="AM1910">
        <v>0</v>
      </c>
      <c r="AN1910">
        <v>0</v>
      </c>
      <c r="AO1910">
        <v>0</v>
      </c>
      <c r="AP1910" t="s">
        <v>3496</v>
      </c>
      <c r="AQ1910" t="s">
        <v>3496</v>
      </c>
      <c r="AR1910" t="s">
        <v>8078</v>
      </c>
      <c r="AS1910" t="s">
        <v>8077</v>
      </c>
    </row>
    <row r="1911" spans="5:45" ht="49.5">
      <c r="E1911" s="1403" t="str">
        <f t="shared" si="103"/>
        <v>S11AA012 Main Steel Structure Fabrication Work for Revamping Shelter/Building Common Bolts&amp;Nuts</v>
      </c>
      <c r="F1911" s="1403" t="str">
        <f t="shared" si="104"/>
        <v xml:space="preserve">S11AA012-00001 Main Steel Structure Fabrication Work for Revamping Shelter/Building Common Bolts&amp;Nuts        </v>
      </c>
      <c r="G1911" s="1404" t="str" cm="1">
        <f t="array" ref="G1911:H1911">_xlfn.TEXTSPLIT(I1911,"-")</f>
        <v>S11AA012</v>
      </c>
      <c r="H1911" s="1404" t="str">
        <v>00001</v>
      </c>
      <c r="I1911" t="s">
        <v>8079</v>
      </c>
      <c r="J1911" t="s">
        <v>7861</v>
      </c>
      <c r="K1911" t="s">
        <v>8070</v>
      </c>
      <c r="L1911" t="s">
        <v>8071</v>
      </c>
      <c r="M1911" t="s">
        <v>4429</v>
      </c>
      <c r="N1911" t="s">
        <v>3498</v>
      </c>
      <c r="O1911" t="s">
        <v>4406</v>
      </c>
      <c r="P1911" t="s">
        <v>7874</v>
      </c>
      <c r="Q1911" t="s">
        <v>2965</v>
      </c>
      <c r="R1911">
        <v>0</v>
      </c>
      <c r="S1911" t="s">
        <v>2965</v>
      </c>
      <c r="T1911">
        <v>0</v>
      </c>
      <c r="U1911" t="s">
        <v>2965</v>
      </c>
      <c r="V1911" t="s">
        <v>2965</v>
      </c>
      <c r="W1911" t="s">
        <v>2965</v>
      </c>
      <c r="X1911" t="s">
        <v>2965</v>
      </c>
      <c r="Y1911" t="s">
        <v>2965</v>
      </c>
      <c r="Z1911" t="s">
        <v>2965</v>
      </c>
      <c r="AA1911" t="s">
        <v>2965</v>
      </c>
      <c r="AB1911" t="s">
        <v>2965</v>
      </c>
      <c r="AC1911" t="s">
        <v>2965</v>
      </c>
      <c r="AD1911" t="s">
        <v>2965</v>
      </c>
      <c r="AE1911" t="s">
        <v>2965</v>
      </c>
      <c r="AF1911" t="s">
        <v>2965</v>
      </c>
      <c r="AG1911">
        <v>0</v>
      </c>
      <c r="AH1911">
        <v>0</v>
      </c>
      <c r="AI1911">
        <v>0</v>
      </c>
      <c r="AJ1911">
        <v>0</v>
      </c>
      <c r="AK1911" t="s">
        <v>3500</v>
      </c>
      <c r="AL1911">
        <v>0</v>
      </c>
      <c r="AM1911">
        <v>0</v>
      </c>
      <c r="AN1911">
        <v>0</v>
      </c>
      <c r="AO1911">
        <v>0</v>
      </c>
      <c r="AP1911" t="s">
        <v>3496</v>
      </c>
      <c r="AQ1911" t="s">
        <v>3496</v>
      </c>
      <c r="AR1911" t="s">
        <v>8080</v>
      </c>
      <c r="AS1911" t="s">
        <v>8079</v>
      </c>
    </row>
    <row r="1912" spans="5:45" ht="49.5">
      <c r="E1912" s="1403" t="str">
        <f t="shared" si="103"/>
        <v>S11AA071 Main Steel Structure Fabrication Work for Revamping Shelter/Building Extra Heavy Steel - Standard</v>
      </c>
      <c r="F1912" s="1403" t="str">
        <f t="shared" si="104"/>
        <v xml:space="preserve">S11AA071-00001 Main Steel Structure Fabrication Work for Revamping Shelter/Building Extra Heavy Steel - Standard        </v>
      </c>
      <c r="G1912" s="1404" t="str" cm="1">
        <f t="array" ref="G1912:H1912">_xlfn.TEXTSPLIT(I1912,"-")</f>
        <v>S11AA071</v>
      </c>
      <c r="H1912" s="1404" t="str">
        <v>00001</v>
      </c>
      <c r="I1912" t="s">
        <v>8081</v>
      </c>
      <c r="J1912" t="s">
        <v>7861</v>
      </c>
      <c r="K1912" t="s">
        <v>8070</v>
      </c>
      <c r="L1912" t="s">
        <v>8071</v>
      </c>
      <c r="M1912" t="s">
        <v>4429</v>
      </c>
      <c r="N1912" t="s">
        <v>3498</v>
      </c>
      <c r="O1912" t="s">
        <v>5704</v>
      </c>
      <c r="P1912" t="s">
        <v>7877</v>
      </c>
      <c r="Q1912" t="s">
        <v>2965</v>
      </c>
      <c r="R1912">
        <v>0</v>
      </c>
      <c r="S1912" t="s">
        <v>2965</v>
      </c>
      <c r="T1912">
        <v>0</v>
      </c>
      <c r="U1912" t="s">
        <v>2965</v>
      </c>
      <c r="V1912" t="s">
        <v>2965</v>
      </c>
      <c r="W1912" t="s">
        <v>2965</v>
      </c>
      <c r="X1912" t="s">
        <v>2965</v>
      </c>
      <c r="Y1912" t="s">
        <v>2965</v>
      </c>
      <c r="Z1912" t="s">
        <v>2965</v>
      </c>
      <c r="AA1912" t="s">
        <v>2965</v>
      </c>
      <c r="AB1912" t="s">
        <v>2965</v>
      </c>
      <c r="AC1912" t="s">
        <v>2965</v>
      </c>
      <c r="AD1912" t="s">
        <v>2965</v>
      </c>
      <c r="AE1912" t="s">
        <v>2965</v>
      </c>
      <c r="AF1912" t="s">
        <v>2965</v>
      </c>
      <c r="AG1912">
        <v>0</v>
      </c>
      <c r="AH1912">
        <v>0</v>
      </c>
      <c r="AI1912">
        <v>0</v>
      </c>
      <c r="AJ1912">
        <v>0</v>
      </c>
      <c r="AK1912" t="s">
        <v>3500</v>
      </c>
      <c r="AL1912">
        <v>0</v>
      </c>
      <c r="AM1912">
        <v>0</v>
      </c>
      <c r="AN1912">
        <v>0</v>
      </c>
      <c r="AO1912" t="s">
        <v>7878</v>
      </c>
      <c r="AP1912" t="s">
        <v>3496</v>
      </c>
      <c r="AQ1912" t="s">
        <v>3496</v>
      </c>
      <c r="AR1912" t="s">
        <v>8082</v>
      </c>
      <c r="AS1912" t="s">
        <v>8081</v>
      </c>
    </row>
    <row r="1913" spans="5:45" ht="49.5">
      <c r="E1913" s="1403" t="str">
        <f t="shared" si="103"/>
        <v>S11AA072 Main Steel Structure Fabrication Work for Revamping Shelter/Building Heavy Steel - Standard</v>
      </c>
      <c r="F1913" s="1403" t="str">
        <f t="shared" si="104"/>
        <v xml:space="preserve">S11AA072-00001 Main Steel Structure Fabrication Work for Revamping Shelter/Building Heavy Steel - Standard        </v>
      </c>
      <c r="G1913" s="1404" t="str" cm="1">
        <f t="array" ref="G1913:H1913">_xlfn.TEXTSPLIT(I1913,"-")</f>
        <v>S11AA072</v>
      </c>
      <c r="H1913" s="1404" t="str">
        <v>00001</v>
      </c>
      <c r="I1913" t="s">
        <v>8083</v>
      </c>
      <c r="J1913" t="s">
        <v>7861</v>
      </c>
      <c r="K1913" t="s">
        <v>8070</v>
      </c>
      <c r="L1913" t="s">
        <v>8071</v>
      </c>
      <c r="M1913" t="s">
        <v>4429</v>
      </c>
      <c r="N1913" t="s">
        <v>3498</v>
      </c>
      <c r="O1913" t="s">
        <v>5713</v>
      </c>
      <c r="P1913" t="s">
        <v>7881</v>
      </c>
      <c r="Q1913" t="s">
        <v>2965</v>
      </c>
      <c r="R1913">
        <v>0</v>
      </c>
      <c r="S1913" t="s">
        <v>2965</v>
      </c>
      <c r="T1913">
        <v>0</v>
      </c>
      <c r="U1913" t="s">
        <v>2965</v>
      </c>
      <c r="V1913" t="s">
        <v>2965</v>
      </c>
      <c r="W1913" t="s">
        <v>2965</v>
      </c>
      <c r="X1913" t="s">
        <v>2965</v>
      </c>
      <c r="Y1913" t="s">
        <v>2965</v>
      </c>
      <c r="Z1913" t="s">
        <v>2965</v>
      </c>
      <c r="AA1913" t="s">
        <v>2965</v>
      </c>
      <c r="AB1913" t="s">
        <v>2965</v>
      </c>
      <c r="AC1913" t="s">
        <v>2965</v>
      </c>
      <c r="AD1913" t="s">
        <v>2965</v>
      </c>
      <c r="AE1913" t="s">
        <v>2965</v>
      </c>
      <c r="AF1913" t="s">
        <v>2965</v>
      </c>
      <c r="AG1913">
        <v>0</v>
      </c>
      <c r="AH1913">
        <v>0</v>
      </c>
      <c r="AI1913">
        <v>0</v>
      </c>
      <c r="AJ1913">
        <v>0</v>
      </c>
      <c r="AK1913" t="s">
        <v>3500</v>
      </c>
      <c r="AL1913">
        <v>0</v>
      </c>
      <c r="AM1913">
        <v>0</v>
      </c>
      <c r="AN1913">
        <v>0</v>
      </c>
      <c r="AO1913" t="s">
        <v>7882</v>
      </c>
      <c r="AP1913" t="s">
        <v>3496</v>
      </c>
      <c r="AQ1913" t="s">
        <v>3496</v>
      </c>
      <c r="AR1913" t="s">
        <v>8084</v>
      </c>
      <c r="AS1913" t="s">
        <v>8083</v>
      </c>
    </row>
    <row r="1914" spans="5:45" ht="49.5">
      <c r="E1914" s="1403" t="str">
        <f t="shared" si="103"/>
        <v>S11AA073 Main Steel Structure Fabrication Work for Revamping Shelter/Building Medium Steel - Standard</v>
      </c>
      <c r="F1914" s="1403" t="str">
        <f t="shared" si="104"/>
        <v xml:space="preserve">S11AA073-00001 Main Steel Structure Fabrication Work for Revamping Shelter/Building Medium Steel - Standard        </v>
      </c>
      <c r="G1914" s="1404" t="str" cm="1">
        <f t="array" ref="G1914:H1914">_xlfn.TEXTSPLIT(I1914,"-")</f>
        <v>S11AA073</v>
      </c>
      <c r="H1914" s="1404" t="str">
        <v>00001</v>
      </c>
      <c r="I1914" t="s">
        <v>8085</v>
      </c>
      <c r="J1914" t="s">
        <v>7861</v>
      </c>
      <c r="K1914" t="s">
        <v>8070</v>
      </c>
      <c r="L1914" t="s">
        <v>8071</v>
      </c>
      <c r="M1914" t="s">
        <v>4429</v>
      </c>
      <c r="N1914" t="s">
        <v>3498</v>
      </c>
      <c r="O1914" t="s">
        <v>5719</v>
      </c>
      <c r="P1914" t="s">
        <v>7885</v>
      </c>
      <c r="Q1914" t="s">
        <v>2965</v>
      </c>
      <c r="R1914">
        <v>0</v>
      </c>
      <c r="S1914" t="s">
        <v>2965</v>
      </c>
      <c r="T1914">
        <v>0</v>
      </c>
      <c r="U1914" t="s">
        <v>2965</v>
      </c>
      <c r="V1914" t="s">
        <v>2965</v>
      </c>
      <c r="W1914" t="s">
        <v>2965</v>
      </c>
      <c r="X1914" t="s">
        <v>2965</v>
      </c>
      <c r="Y1914" t="s">
        <v>2965</v>
      </c>
      <c r="Z1914" t="s">
        <v>2965</v>
      </c>
      <c r="AA1914" t="s">
        <v>2965</v>
      </c>
      <c r="AB1914" t="s">
        <v>2965</v>
      </c>
      <c r="AC1914" t="s">
        <v>2965</v>
      </c>
      <c r="AD1914" t="s">
        <v>2965</v>
      </c>
      <c r="AE1914" t="s">
        <v>2965</v>
      </c>
      <c r="AF1914" t="s">
        <v>2965</v>
      </c>
      <c r="AG1914">
        <v>0</v>
      </c>
      <c r="AH1914">
        <v>0</v>
      </c>
      <c r="AI1914">
        <v>0</v>
      </c>
      <c r="AJ1914">
        <v>0</v>
      </c>
      <c r="AK1914" t="s">
        <v>3500</v>
      </c>
      <c r="AL1914">
        <v>0</v>
      </c>
      <c r="AM1914">
        <v>0</v>
      </c>
      <c r="AN1914">
        <v>0</v>
      </c>
      <c r="AO1914" t="s">
        <v>7886</v>
      </c>
      <c r="AP1914" t="s">
        <v>3496</v>
      </c>
      <c r="AQ1914" t="s">
        <v>3496</v>
      </c>
      <c r="AR1914" t="s">
        <v>8086</v>
      </c>
      <c r="AS1914" t="s">
        <v>8085</v>
      </c>
    </row>
    <row r="1915" spans="5:45" ht="49.5">
      <c r="E1915" s="1403" t="str">
        <f t="shared" si="103"/>
        <v>S11AA074 Main Steel Structure Fabrication Work for Revamping Shelter/Building Light Steel - Standard</v>
      </c>
      <c r="F1915" s="1403" t="str">
        <f t="shared" si="104"/>
        <v xml:space="preserve">S11AA074-00001 Main Steel Structure Fabrication Work for Revamping Shelter/Building Light Steel - Standard        </v>
      </c>
      <c r="G1915" s="1404" t="str" cm="1">
        <f t="array" ref="G1915:H1915">_xlfn.TEXTSPLIT(I1915,"-")</f>
        <v>S11AA074</v>
      </c>
      <c r="H1915" s="1404" t="str">
        <v>00001</v>
      </c>
      <c r="I1915" t="s">
        <v>8087</v>
      </c>
      <c r="J1915" t="s">
        <v>7861</v>
      </c>
      <c r="K1915" t="s">
        <v>8070</v>
      </c>
      <c r="L1915" t="s">
        <v>8071</v>
      </c>
      <c r="M1915" t="s">
        <v>4429</v>
      </c>
      <c r="N1915" t="s">
        <v>3498</v>
      </c>
      <c r="O1915" t="s">
        <v>5737</v>
      </c>
      <c r="P1915" t="s">
        <v>7889</v>
      </c>
      <c r="Q1915" t="s">
        <v>2965</v>
      </c>
      <c r="R1915">
        <v>0</v>
      </c>
      <c r="S1915" t="s">
        <v>2965</v>
      </c>
      <c r="T1915">
        <v>0</v>
      </c>
      <c r="U1915" t="s">
        <v>2965</v>
      </c>
      <c r="V1915" t="s">
        <v>2965</v>
      </c>
      <c r="W1915" t="s">
        <v>2965</v>
      </c>
      <c r="X1915" t="s">
        <v>2965</v>
      </c>
      <c r="Y1915" t="s">
        <v>2965</v>
      </c>
      <c r="Z1915" t="s">
        <v>2965</v>
      </c>
      <c r="AA1915" t="s">
        <v>2965</v>
      </c>
      <c r="AB1915" t="s">
        <v>2965</v>
      </c>
      <c r="AC1915" t="s">
        <v>2965</v>
      </c>
      <c r="AD1915" t="s">
        <v>2965</v>
      </c>
      <c r="AE1915" t="s">
        <v>2965</v>
      </c>
      <c r="AF1915" t="s">
        <v>2965</v>
      </c>
      <c r="AG1915">
        <v>0</v>
      </c>
      <c r="AH1915">
        <v>0</v>
      </c>
      <c r="AI1915">
        <v>0</v>
      </c>
      <c r="AJ1915">
        <v>0</v>
      </c>
      <c r="AK1915" t="s">
        <v>3500</v>
      </c>
      <c r="AL1915">
        <v>0</v>
      </c>
      <c r="AM1915">
        <v>0</v>
      </c>
      <c r="AN1915">
        <v>0</v>
      </c>
      <c r="AO1915" t="s">
        <v>7890</v>
      </c>
      <c r="AP1915" t="s">
        <v>3496</v>
      </c>
      <c r="AQ1915" t="s">
        <v>3496</v>
      </c>
      <c r="AR1915" t="s">
        <v>8088</v>
      </c>
      <c r="AS1915" t="s">
        <v>8087</v>
      </c>
    </row>
    <row r="1916" spans="5:45" ht="49.5">
      <c r="E1916" s="1403" t="str">
        <f t="shared" si="103"/>
        <v>S11AA075 Main Steel Structure Fabrication Work for Revamping Shelter/Building Extra Light Steel - Standard</v>
      </c>
      <c r="F1916" s="1403" t="str">
        <f t="shared" si="104"/>
        <v xml:space="preserve">S11AA075-00001 Main Steel Structure Fabrication Work for Revamping Shelter/Building Extra Light Steel - Standard        </v>
      </c>
      <c r="G1916" s="1404" t="str" cm="1">
        <f t="array" ref="G1916:H1916">_xlfn.TEXTSPLIT(I1916,"-")</f>
        <v>S11AA075</v>
      </c>
      <c r="H1916" s="1404" t="str">
        <v>00001</v>
      </c>
      <c r="I1916" t="s">
        <v>8089</v>
      </c>
      <c r="J1916" t="s">
        <v>7861</v>
      </c>
      <c r="K1916" t="s">
        <v>8070</v>
      </c>
      <c r="L1916" t="s">
        <v>8071</v>
      </c>
      <c r="M1916" t="s">
        <v>4429</v>
      </c>
      <c r="N1916" t="s">
        <v>3498</v>
      </c>
      <c r="O1916" t="s">
        <v>5744</v>
      </c>
      <c r="P1916" t="s">
        <v>7893</v>
      </c>
      <c r="Q1916" t="s">
        <v>2965</v>
      </c>
      <c r="R1916">
        <v>0</v>
      </c>
      <c r="S1916" t="s">
        <v>2965</v>
      </c>
      <c r="T1916">
        <v>0</v>
      </c>
      <c r="U1916" t="s">
        <v>2965</v>
      </c>
      <c r="V1916" t="s">
        <v>2965</v>
      </c>
      <c r="W1916" t="s">
        <v>2965</v>
      </c>
      <c r="X1916" t="s">
        <v>2965</v>
      </c>
      <c r="Y1916" t="s">
        <v>2965</v>
      </c>
      <c r="Z1916" t="s">
        <v>2965</v>
      </c>
      <c r="AA1916" t="s">
        <v>2965</v>
      </c>
      <c r="AB1916" t="s">
        <v>2965</v>
      </c>
      <c r="AC1916" t="s">
        <v>2965</v>
      </c>
      <c r="AD1916" t="s">
        <v>2965</v>
      </c>
      <c r="AE1916" t="s">
        <v>2965</v>
      </c>
      <c r="AF1916" t="s">
        <v>2965</v>
      </c>
      <c r="AG1916">
        <v>0</v>
      </c>
      <c r="AH1916">
        <v>0</v>
      </c>
      <c r="AI1916">
        <v>0</v>
      </c>
      <c r="AJ1916">
        <v>0</v>
      </c>
      <c r="AK1916" t="s">
        <v>3500</v>
      </c>
      <c r="AL1916">
        <v>0</v>
      </c>
      <c r="AM1916">
        <v>0</v>
      </c>
      <c r="AN1916">
        <v>0</v>
      </c>
      <c r="AO1916" t="s">
        <v>7894</v>
      </c>
      <c r="AP1916" t="s">
        <v>3496</v>
      </c>
      <c r="AQ1916" t="s">
        <v>3496</v>
      </c>
      <c r="AR1916" t="s">
        <v>8090</v>
      </c>
      <c r="AS1916" t="s">
        <v>8089</v>
      </c>
    </row>
    <row r="1917" spans="5:45" ht="49.5">
      <c r="E1917" s="1403" t="str">
        <f t="shared" si="103"/>
        <v>S11AA076 Main Steel Structure Fabrication Work for Revamping Shelter/Building Extra Heavy Steel - Built up</v>
      </c>
      <c r="F1917" s="1403" t="str">
        <f t="shared" si="104"/>
        <v xml:space="preserve">S11AA076-00001 Main Steel Structure Fabrication Work for Revamping Shelter/Building Extra Heavy Steel - Built up        </v>
      </c>
      <c r="G1917" s="1404" t="str" cm="1">
        <f t="array" ref="G1917:H1917">_xlfn.TEXTSPLIT(I1917,"-")</f>
        <v>S11AA076</v>
      </c>
      <c r="H1917" s="1404" t="str">
        <v>00001</v>
      </c>
      <c r="I1917" t="s">
        <v>8091</v>
      </c>
      <c r="J1917" t="s">
        <v>7861</v>
      </c>
      <c r="K1917" t="s">
        <v>8070</v>
      </c>
      <c r="L1917" t="s">
        <v>8071</v>
      </c>
      <c r="M1917" t="s">
        <v>4429</v>
      </c>
      <c r="N1917" t="s">
        <v>3498</v>
      </c>
      <c r="O1917" t="s">
        <v>5748</v>
      </c>
      <c r="P1917" t="s">
        <v>7897</v>
      </c>
      <c r="Q1917" t="s">
        <v>2965</v>
      </c>
      <c r="R1917">
        <v>0</v>
      </c>
      <c r="S1917" t="s">
        <v>2965</v>
      </c>
      <c r="T1917">
        <v>0</v>
      </c>
      <c r="U1917" t="s">
        <v>2965</v>
      </c>
      <c r="V1917" t="s">
        <v>2965</v>
      </c>
      <c r="W1917" t="s">
        <v>2965</v>
      </c>
      <c r="X1917" t="s">
        <v>2965</v>
      </c>
      <c r="Y1917" t="s">
        <v>2965</v>
      </c>
      <c r="Z1917" t="s">
        <v>2965</v>
      </c>
      <c r="AA1917" t="s">
        <v>2965</v>
      </c>
      <c r="AB1917" t="s">
        <v>2965</v>
      </c>
      <c r="AC1917" t="s">
        <v>2965</v>
      </c>
      <c r="AD1917" t="s">
        <v>2965</v>
      </c>
      <c r="AE1917" t="s">
        <v>2965</v>
      </c>
      <c r="AF1917" t="s">
        <v>2965</v>
      </c>
      <c r="AG1917">
        <v>0</v>
      </c>
      <c r="AH1917">
        <v>0</v>
      </c>
      <c r="AI1917">
        <v>0</v>
      </c>
      <c r="AJ1917">
        <v>0</v>
      </c>
      <c r="AK1917" t="s">
        <v>3500</v>
      </c>
      <c r="AL1917">
        <v>0</v>
      </c>
      <c r="AM1917">
        <v>0</v>
      </c>
      <c r="AN1917">
        <v>0</v>
      </c>
      <c r="AO1917" t="s">
        <v>7878</v>
      </c>
      <c r="AP1917" t="s">
        <v>3496</v>
      </c>
      <c r="AQ1917" t="s">
        <v>3496</v>
      </c>
      <c r="AR1917" t="s">
        <v>8092</v>
      </c>
      <c r="AS1917" t="s">
        <v>8091</v>
      </c>
    </row>
    <row r="1918" spans="5:45" ht="49.5">
      <c r="E1918" s="1403" t="str">
        <f t="shared" si="103"/>
        <v>S11AA077 Main Steel Structure Fabrication Work for Revamping Shelter/Building Heavy Steel - Built up</v>
      </c>
      <c r="F1918" s="1403" t="str">
        <f t="shared" si="104"/>
        <v xml:space="preserve">S11AA077-00001 Main Steel Structure Fabrication Work for Revamping Shelter/Building Heavy Steel - Built up        </v>
      </c>
      <c r="G1918" s="1404" t="str" cm="1">
        <f t="array" ref="G1918:H1918">_xlfn.TEXTSPLIT(I1918,"-")</f>
        <v>S11AA077</v>
      </c>
      <c r="H1918" s="1404" t="str">
        <v>00001</v>
      </c>
      <c r="I1918" t="s">
        <v>8093</v>
      </c>
      <c r="J1918" t="s">
        <v>7861</v>
      </c>
      <c r="K1918" t="s">
        <v>8070</v>
      </c>
      <c r="L1918" t="s">
        <v>8071</v>
      </c>
      <c r="M1918" t="s">
        <v>4429</v>
      </c>
      <c r="N1918" t="s">
        <v>3498</v>
      </c>
      <c r="O1918" t="s">
        <v>5770</v>
      </c>
      <c r="P1918" t="s">
        <v>7900</v>
      </c>
      <c r="Q1918" t="s">
        <v>2965</v>
      </c>
      <c r="R1918">
        <v>0</v>
      </c>
      <c r="S1918" t="s">
        <v>2965</v>
      </c>
      <c r="T1918">
        <v>0</v>
      </c>
      <c r="U1918" t="s">
        <v>2965</v>
      </c>
      <c r="V1918" t="s">
        <v>2965</v>
      </c>
      <c r="W1918" t="s">
        <v>2965</v>
      </c>
      <c r="X1918" t="s">
        <v>2965</v>
      </c>
      <c r="Y1918" t="s">
        <v>2965</v>
      </c>
      <c r="Z1918" t="s">
        <v>2965</v>
      </c>
      <c r="AA1918" t="s">
        <v>2965</v>
      </c>
      <c r="AB1918" t="s">
        <v>2965</v>
      </c>
      <c r="AC1918" t="s">
        <v>2965</v>
      </c>
      <c r="AD1918" t="s">
        <v>2965</v>
      </c>
      <c r="AE1918" t="s">
        <v>2965</v>
      </c>
      <c r="AF1918" t="s">
        <v>2965</v>
      </c>
      <c r="AG1918">
        <v>0</v>
      </c>
      <c r="AH1918">
        <v>0</v>
      </c>
      <c r="AI1918">
        <v>0</v>
      </c>
      <c r="AJ1918">
        <v>0</v>
      </c>
      <c r="AK1918" t="s">
        <v>3500</v>
      </c>
      <c r="AL1918">
        <v>0</v>
      </c>
      <c r="AM1918">
        <v>0</v>
      </c>
      <c r="AN1918">
        <v>0</v>
      </c>
      <c r="AO1918" t="s">
        <v>7882</v>
      </c>
      <c r="AP1918" t="s">
        <v>3496</v>
      </c>
      <c r="AQ1918" t="s">
        <v>3496</v>
      </c>
      <c r="AR1918" t="s">
        <v>8094</v>
      </c>
      <c r="AS1918" t="s">
        <v>8093</v>
      </c>
    </row>
    <row r="1919" spans="5:45" ht="49.5">
      <c r="E1919" s="1403" t="str">
        <f t="shared" si="103"/>
        <v>S11AA078 Main Steel Structure Fabrication Work for Revamping Shelter/Building Medium Steel - Built up</v>
      </c>
      <c r="F1919" s="1403" t="str">
        <f t="shared" si="104"/>
        <v xml:space="preserve">S11AA078-00001 Main Steel Structure Fabrication Work for Revamping Shelter/Building Medium Steel - Built up        </v>
      </c>
      <c r="G1919" s="1404" t="str" cm="1">
        <f t="array" ref="G1919:H1919">_xlfn.TEXTSPLIT(I1919,"-")</f>
        <v>S11AA078</v>
      </c>
      <c r="H1919" s="1404" t="str">
        <v>00001</v>
      </c>
      <c r="I1919" t="s">
        <v>8095</v>
      </c>
      <c r="J1919" t="s">
        <v>7861</v>
      </c>
      <c r="K1919" t="s">
        <v>8070</v>
      </c>
      <c r="L1919" t="s">
        <v>8071</v>
      </c>
      <c r="M1919" t="s">
        <v>4429</v>
      </c>
      <c r="N1919" t="s">
        <v>3498</v>
      </c>
      <c r="O1919" t="s">
        <v>5790</v>
      </c>
      <c r="P1919" t="s">
        <v>7903</v>
      </c>
      <c r="Q1919" t="s">
        <v>2965</v>
      </c>
      <c r="R1919">
        <v>0</v>
      </c>
      <c r="S1919" t="s">
        <v>2965</v>
      </c>
      <c r="T1919">
        <v>0</v>
      </c>
      <c r="U1919" t="s">
        <v>2965</v>
      </c>
      <c r="V1919" t="s">
        <v>2965</v>
      </c>
      <c r="W1919" t="s">
        <v>2965</v>
      </c>
      <c r="X1919" t="s">
        <v>2965</v>
      </c>
      <c r="Y1919" t="s">
        <v>2965</v>
      </c>
      <c r="Z1919" t="s">
        <v>2965</v>
      </c>
      <c r="AA1919" t="s">
        <v>2965</v>
      </c>
      <c r="AB1919" t="s">
        <v>2965</v>
      </c>
      <c r="AC1919" t="s">
        <v>2965</v>
      </c>
      <c r="AD1919" t="s">
        <v>2965</v>
      </c>
      <c r="AE1919" t="s">
        <v>2965</v>
      </c>
      <c r="AF1919" t="s">
        <v>2965</v>
      </c>
      <c r="AG1919">
        <v>0</v>
      </c>
      <c r="AH1919">
        <v>0</v>
      </c>
      <c r="AI1919">
        <v>0</v>
      </c>
      <c r="AJ1919">
        <v>0</v>
      </c>
      <c r="AK1919" t="s">
        <v>3500</v>
      </c>
      <c r="AL1919">
        <v>0</v>
      </c>
      <c r="AM1919">
        <v>0</v>
      </c>
      <c r="AN1919">
        <v>0</v>
      </c>
      <c r="AO1919" t="s">
        <v>7886</v>
      </c>
      <c r="AP1919" t="s">
        <v>3496</v>
      </c>
      <c r="AQ1919" t="s">
        <v>3496</v>
      </c>
      <c r="AR1919" t="s">
        <v>8096</v>
      </c>
      <c r="AS1919" t="s">
        <v>8095</v>
      </c>
    </row>
    <row r="1920" spans="5:45" ht="49.5">
      <c r="E1920" s="1403" t="str">
        <f t="shared" si="103"/>
        <v>S11AA079 Main Steel Structure Fabrication Work for Revamping Shelter/Building Light Steel - Built up</v>
      </c>
      <c r="F1920" s="1403" t="str">
        <f t="shared" si="104"/>
        <v xml:space="preserve">S11AA079-00001 Main Steel Structure Fabrication Work for Revamping Shelter/Building Light Steel - Built up        </v>
      </c>
      <c r="G1920" s="1404" t="str" cm="1">
        <f t="array" ref="G1920:H1920">_xlfn.TEXTSPLIT(I1920,"-")</f>
        <v>S11AA079</v>
      </c>
      <c r="H1920" s="1404" t="str">
        <v>00001</v>
      </c>
      <c r="I1920" t="s">
        <v>8097</v>
      </c>
      <c r="J1920" t="s">
        <v>7861</v>
      </c>
      <c r="K1920" t="s">
        <v>8070</v>
      </c>
      <c r="L1920" t="s">
        <v>8071</v>
      </c>
      <c r="M1920" t="s">
        <v>4429</v>
      </c>
      <c r="N1920" t="s">
        <v>3498</v>
      </c>
      <c r="O1920" t="s">
        <v>5805</v>
      </c>
      <c r="P1920" t="s">
        <v>7906</v>
      </c>
      <c r="Q1920" t="s">
        <v>2965</v>
      </c>
      <c r="R1920">
        <v>0</v>
      </c>
      <c r="S1920" t="s">
        <v>2965</v>
      </c>
      <c r="T1920">
        <v>0</v>
      </c>
      <c r="U1920" t="s">
        <v>2965</v>
      </c>
      <c r="V1920" t="s">
        <v>2965</v>
      </c>
      <c r="W1920" t="s">
        <v>2965</v>
      </c>
      <c r="X1920" t="s">
        <v>2965</v>
      </c>
      <c r="Y1920" t="s">
        <v>2965</v>
      </c>
      <c r="Z1920" t="s">
        <v>2965</v>
      </c>
      <c r="AA1920" t="s">
        <v>2965</v>
      </c>
      <c r="AB1920" t="s">
        <v>2965</v>
      </c>
      <c r="AC1920" t="s">
        <v>2965</v>
      </c>
      <c r="AD1920" t="s">
        <v>2965</v>
      </c>
      <c r="AE1920" t="s">
        <v>2965</v>
      </c>
      <c r="AF1920" t="s">
        <v>2965</v>
      </c>
      <c r="AG1920">
        <v>0</v>
      </c>
      <c r="AH1920">
        <v>0</v>
      </c>
      <c r="AI1920">
        <v>0</v>
      </c>
      <c r="AJ1920">
        <v>0</v>
      </c>
      <c r="AK1920" t="s">
        <v>3500</v>
      </c>
      <c r="AL1920">
        <v>0</v>
      </c>
      <c r="AM1920">
        <v>0</v>
      </c>
      <c r="AN1920">
        <v>0</v>
      </c>
      <c r="AO1920" t="s">
        <v>7890</v>
      </c>
      <c r="AP1920" t="s">
        <v>3496</v>
      </c>
      <c r="AQ1920" t="s">
        <v>3496</v>
      </c>
      <c r="AR1920" t="s">
        <v>8098</v>
      </c>
      <c r="AS1920" t="s">
        <v>8097</v>
      </c>
    </row>
    <row r="1921" spans="5:45" ht="49.5">
      <c r="E1921" s="1403" t="str">
        <f t="shared" si="103"/>
        <v>S11AA080 Main Steel Structure Fabrication Work for Revamping Shelter/Building Extra Light Steel - Built up</v>
      </c>
      <c r="F1921" s="1403" t="str">
        <f t="shared" si="104"/>
        <v xml:space="preserve">S11AA080-00001 Main Steel Structure Fabrication Work for Revamping Shelter/Building Extra Light Steel - Built up        </v>
      </c>
      <c r="G1921" s="1404" t="str" cm="1">
        <f t="array" ref="G1921:H1921">_xlfn.TEXTSPLIT(I1921,"-")</f>
        <v>S11AA080</v>
      </c>
      <c r="H1921" s="1404" t="str">
        <v>00001</v>
      </c>
      <c r="I1921" t="s">
        <v>8099</v>
      </c>
      <c r="J1921" t="s">
        <v>7861</v>
      </c>
      <c r="K1921" t="s">
        <v>8070</v>
      </c>
      <c r="L1921" t="s">
        <v>8071</v>
      </c>
      <c r="M1921" t="s">
        <v>4429</v>
      </c>
      <c r="N1921" t="s">
        <v>3498</v>
      </c>
      <c r="O1921" t="s">
        <v>5814</v>
      </c>
      <c r="P1921" t="s">
        <v>7909</v>
      </c>
      <c r="Q1921" t="s">
        <v>2965</v>
      </c>
      <c r="R1921">
        <v>0</v>
      </c>
      <c r="S1921" t="s">
        <v>2965</v>
      </c>
      <c r="T1921">
        <v>0</v>
      </c>
      <c r="U1921" t="s">
        <v>2965</v>
      </c>
      <c r="V1921" t="s">
        <v>2965</v>
      </c>
      <c r="W1921" t="s">
        <v>2965</v>
      </c>
      <c r="X1921" t="s">
        <v>2965</v>
      </c>
      <c r="Y1921" t="s">
        <v>2965</v>
      </c>
      <c r="Z1921" t="s">
        <v>2965</v>
      </c>
      <c r="AA1921" t="s">
        <v>2965</v>
      </c>
      <c r="AB1921" t="s">
        <v>2965</v>
      </c>
      <c r="AC1921" t="s">
        <v>2965</v>
      </c>
      <c r="AD1921" t="s">
        <v>2965</v>
      </c>
      <c r="AE1921" t="s">
        <v>2965</v>
      </c>
      <c r="AF1921" t="s">
        <v>2965</v>
      </c>
      <c r="AG1921">
        <v>0</v>
      </c>
      <c r="AH1921">
        <v>0</v>
      </c>
      <c r="AI1921">
        <v>0</v>
      </c>
      <c r="AJ1921">
        <v>0</v>
      </c>
      <c r="AK1921" t="s">
        <v>3500</v>
      </c>
      <c r="AL1921">
        <v>0</v>
      </c>
      <c r="AM1921">
        <v>0</v>
      </c>
      <c r="AN1921">
        <v>0</v>
      </c>
      <c r="AO1921" t="s">
        <v>7894</v>
      </c>
      <c r="AP1921" t="s">
        <v>3496</v>
      </c>
      <c r="AQ1921" t="s">
        <v>3496</v>
      </c>
      <c r="AR1921" t="s">
        <v>8100</v>
      </c>
      <c r="AS1921" t="s">
        <v>8099</v>
      </c>
    </row>
    <row r="1922" spans="5:45" ht="49.5">
      <c r="E1922" s="1403" t="str">
        <f t="shared" si="103"/>
        <v>S12AA017 Miscellaneous Steel Fabrication Work for Revamping Shelter/Building Checkered/Flooring Plate</v>
      </c>
      <c r="F1922" s="1403" t="str">
        <f t="shared" si="104"/>
        <v xml:space="preserve">S12AA017-00001 Miscellaneous Steel Fabrication Work for Revamping Shelter/Building Checkered/Flooring Plate SUS Checkered plate       </v>
      </c>
      <c r="G1922" s="1404" t="str" cm="1">
        <f t="array" ref="G1922:H1922">_xlfn.TEXTSPLIT(I1922,"-")</f>
        <v>S12AA017</v>
      </c>
      <c r="H1922" s="1404" t="str">
        <v>00001</v>
      </c>
      <c r="I1922" t="s">
        <v>8101</v>
      </c>
      <c r="J1922" t="s">
        <v>7861</v>
      </c>
      <c r="K1922" t="s">
        <v>8102</v>
      </c>
      <c r="L1922" t="s">
        <v>8103</v>
      </c>
      <c r="M1922" t="s">
        <v>4429</v>
      </c>
      <c r="N1922" t="s">
        <v>3498</v>
      </c>
      <c r="O1922" t="s">
        <v>4579</v>
      </c>
      <c r="P1922" t="s">
        <v>7914</v>
      </c>
      <c r="Q1922" t="s">
        <v>4297</v>
      </c>
      <c r="R1922" t="s">
        <v>7915</v>
      </c>
      <c r="S1922" t="s">
        <v>2965</v>
      </c>
      <c r="T1922">
        <v>0</v>
      </c>
      <c r="U1922" t="s">
        <v>2965</v>
      </c>
      <c r="V1922" t="s">
        <v>2965</v>
      </c>
      <c r="W1922" t="s">
        <v>2965</v>
      </c>
      <c r="X1922" t="s">
        <v>2965</v>
      </c>
      <c r="Y1922" t="s">
        <v>2965</v>
      </c>
      <c r="Z1922" t="s">
        <v>2965</v>
      </c>
      <c r="AA1922" t="s">
        <v>2965</v>
      </c>
      <c r="AB1922" t="s">
        <v>2965</v>
      </c>
      <c r="AC1922" t="s">
        <v>2965</v>
      </c>
      <c r="AD1922" t="s">
        <v>2965</v>
      </c>
      <c r="AE1922" t="s">
        <v>2965</v>
      </c>
      <c r="AF1922" t="s">
        <v>2965</v>
      </c>
      <c r="AG1922">
        <v>0</v>
      </c>
      <c r="AH1922">
        <v>0</v>
      </c>
      <c r="AI1922">
        <v>0</v>
      </c>
      <c r="AJ1922">
        <v>0</v>
      </c>
      <c r="AK1922" t="s">
        <v>3500</v>
      </c>
      <c r="AL1922">
        <v>0</v>
      </c>
      <c r="AM1922" t="s">
        <v>2860</v>
      </c>
      <c r="AN1922">
        <v>0</v>
      </c>
      <c r="AO1922">
        <v>0</v>
      </c>
      <c r="AP1922" t="s">
        <v>4360</v>
      </c>
      <c r="AQ1922" t="s">
        <v>4360</v>
      </c>
      <c r="AR1922" t="s">
        <v>8104</v>
      </c>
      <c r="AS1922" t="s">
        <v>8101</v>
      </c>
    </row>
    <row r="1923" spans="5:45" ht="49.5">
      <c r="E1923" s="1403" t="str">
        <f t="shared" si="103"/>
        <v>S12AA017 Miscellaneous Steel Fabrication Work for Revamping Shelter/Building Checkered/Flooring Plate</v>
      </c>
      <c r="F1923" s="1403" t="str">
        <f t="shared" si="104"/>
        <v xml:space="preserve">S12AA017-00002 Miscellaneous Steel Fabrication Work for Revamping Shelter/Building Checkered/Flooring Plate Galvanized Steel THK ≤ 6mm      </v>
      </c>
      <c r="G1923" s="1404" t="str" cm="1">
        <f t="array" ref="G1923:H1923">_xlfn.TEXTSPLIT(I1923,"-")</f>
        <v>S12AA017</v>
      </c>
      <c r="H1923" s="1404" t="str">
        <v>00002</v>
      </c>
      <c r="I1923" t="s">
        <v>8105</v>
      </c>
      <c r="J1923" t="s">
        <v>7861</v>
      </c>
      <c r="K1923" t="s">
        <v>8102</v>
      </c>
      <c r="L1923" t="s">
        <v>8103</v>
      </c>
      <c r="M1923" t="s">
        <v>4429</v>
      </c>
      <c r="N1923" t="s">
        <v>3498</v>
      </c>
      <c r="O1923" t="s">
        <v>4579</v>
      </c>
      <c r="P1923" t="s">
        <v>7914</v>
      </c>
      <c r="Q1923" t="s">
        <v>4345</v>
      </c>
      <c r="R1923" t="s">
        <v>7918</v>
      </c>
      <c r="S1923" t="s">
        <v>4756</v>
      </c>
      <c r="T1923" t="s">
        <v>7919</v>
      </c>
      <c r="U1923" t="s">
        <v>2965</v>
      </c>
      <c r="V1923" t="s">
        <v>2965</v>
      </c>
      <c r="W1923" t="s">
        <v>2965</v>
      </c>
      <c r="X1923" t="s">
        <v>2965</v>
      </c>
      <c r="Y1923" t="s">
        <v>2965</v>
      </c>
      <c r="Z1923" t="s">
        <v>2965</v>
      </c>
      <c r="AA1923" t="s">
        <v>2965</v>
      </c>
      <c r="AB1923" t="s">
        <v>2965</v>
      </c>
      <c r="AC1923" t="s">
        <v>2965</v>
      </c>
      <c r="AD1923" t="s">
        <v>2965</v>
      </c>
      <c r="AE1923" t="s">
        <v>2965</v>
      </c>
      <c r="AF1923" t="s">
        <v>2965</v>
      </c>
      <c r="AG1923">
        <v>0</v>
      </c>
      <c r="AH1923">
        <v>0</v>
      </c>
      <c r="AI1923">
        <v>0</v>
      </c>
      <c r="AJ1923">
        <v>0</v>
      </c>
      <c r="AK1923">
        <v>0</v>
      </c>
      <c r="AL1923">
        <v>0</v>
      </c>
      <c r="AM1923">
        <v>0</v>
      </c>
      <c r="AN1923">
        <v>0</v>
      </c>
      <c r="AO1923">
        <v>0</v>
      </c>
      <c r="AP1923" t="s">
        <v>4360</v>
      </c>
      <c r="AQ1923" t="s">
        <v>4360</v>
      </c>
      <c r="AR1923" t="s">
        <v>8104</v>
      </c>
      <c r="AS1923" t="s">
        <v>8105</v>
      </c>
    </row>
    <row r="1924" spans="5:45" ht="49.5">
      <c r="E1924" s="1403" t="str">
        <f t="shared" si="103"/>
        <v>S12AA017 Miscellaneous Steel Fabrication Work for Revamping Shelter/Building Checkered/Flooring Plate</v>
      </c>
      <c r="F1924" s="1403" t="str">
        <f t="shared" si="104"/>
        <v xml:space="preserve">S12AA017-00003 Miscellaneous Steel Fabrication Work for Revamping Shelter/Building Checkered/Flooring Plate Galvanized Steel THK &gt; 6mm      </v>
      </c>
      <c r="G1924" s="1404" t="str" cm="1">
        <f t="array" ref="G1924:H1924">_xlfn.TEXTSPLIT(I1924,"-")</f>
        <v>S12AA017</v>
      </c>
      <c r="H1924" s="1404" t="str">
        <v>00003</v>
      </c>
      <c r="I1924" t="s">
        <v>8106</v>
      </c>
      <c r="J1924" t="s">
        <v>7861</v>
      </c>
      <c r="K1924" t="s">
        <v>8102</v>
      </c>
      <c r="L1924" t="s">
        <v>8103</v>
      </c>
      <c r="M1924" t="s">
        <v>4429</v>
      </c>
      <c r="N1924" t="s">
        <v>3498</v>
      </c>
      <c r="O1924" t="s">
        <v>4579</v>
      </c>
      <c r="P1924" t="s">
        <v>7914</v>
      </c>
      <c r="Q1924" t="s">
        <v>4345</v>
      </c>
      <c r="R1924" t="s">
        <v>7918</v>
      </c>
      <c r="S1924" t="s">
        <v>4778</v>
      </c>
      <c r="T1924" t="s">
        <v>7921</v>
      </c>
      <c r="U1924" t="s">
        <v>2965</v>
      </c>
      <c r="V1924" t="s">
        <v>2965</v>
      </c>
      <c r="W1924" t="s">
        <v>2965</v>
      </c>
      <c r="X1924" t="s">
        <v>2965</v>
      </c>
      <c r="Y1924" t="s">
        <v>2965</v>
      </c>
      <c r="Z1924" t="s">
        <v>2965</v>
      </c>
      <c r="AA1924" t="s">
        <v>2965</v>
      </c>
      <c r="AB1924" t="s">
        <v>2965</v>
      </c>
      <c r="AC1924" t="s">
        <v>2965</v>
      </c>
      <c r="AD1924" t="s">
        <v>2965</v>
      </c>
      <c r="AE1924" t="s">
        <v>2965</v>
      </c>
      <c r="AF1924" t="s">
        <v>2965</v>
      </c>
      <c r="AG1924">
        <v>0</v>
      </c>
      <c r="AH1924">
        <v>0</v>
      </c>
      <c r="AI1924">
        <v>0</v>
      </c>
      <c r="AJ1924">
        <v>0</v>
      </c>
      <c r="AK1924">
        <v>0</v>
      </c>
      <c r="AL1924">
        <v>0</v>
      </c>
      <c r="AM1924">
        <v>0</v>
      </c>
      <c r="AN1924">
        <v>0</v>
      </c>
      <c r="AO1924">
        <v>0</v>
      </c>
      <c r="AP1924" t="s">
        <v>4360</v>
      </c>
      <c r="AQ1924" t="s">
        <v>4360</v>
      </c>
      <c r="AR1924" t="s">
        <v>8104</v>
      </c>
      <c r="AS1924" t="s">
        <v>8106</v>
      </c>
    </row>
    <row r="1925" spans="5:45" ht="49.5">
      <c r="E1925" s="1403" t="str">
        <f t="shared" si="103"/>
        <v>S12AA017 Miscellaneous Steel Fabrication Work for Revamping Shelter/Building Checkered/Flooring Plate</v>
      </c>
      <c r="F1925" s="1403" t="str">
        <f t="shared" si="104"/>
        <v xml:space="preserve">S12AA017-00004 Miscellaneous Steel Fabrication Work for Revamping Shelter/Building Checkered/Flooring Plate Galvanized Steel W/Painting THK ≤ 6mm      </v>
      </c>
      <c r="G1925" s="1404" t="str" cm="1">
        <f t="array" ref="G1925:H1925">_xlfn.TEXTSPLIT(I1925,"-")</f>
        <v>S12AA017</v>
      </c>
      <c r="H1925" s="1404" t="str">
        <v>00004</v>
      </c>
      <c r="I1925" t="s">
        <v>8107</v>
      </c>
      <c r="J1925" t="s">
        <v>7861</v>
      </c>
      <c r="K1925" t="s">
        <v>8102</v>
      </c>
      <c r="L1925" t="s">
        <v>8103</v>
      </c>
      <c r="M1925" t="s">
        <v>4429</v>
      </c>
      <c r="N1925" t="s">
        <v>3498</v>
      </c>
      <c r="O1925" t="s">
        <v>4579</v>
      </c>
      <c r="P1925" t="s">
        <v>7914</v>
      </c>
      <c r="Q1925" t="s">
        <v>4353</v>
      </c>
      <c r="R1925" t="s">
        <v>7923</v>
      </c>
      <c r="S1925" t="s">
        <v>4756</v>
      </c>
      <c r="T1925" t="s">
        <v>7919</v>
      </c>
      <c r="U1925" t="s">
        <v>2965</v>
      </c>
      <c r="V1925" t="s">
        <v>2965</v>
      </c>
      <c r="W1925" t="s">
        <v>2965</v>
      </c>
      <c r="X1925" t="s">
        <v>2965</v>
      </c>
      <c r="Y1925" t="s">
        <v>2965</v>
      </c>
      <c r="Z1925" t="s">
        <v>2965</v>
      </c>
      <c r="AA1925" t="s">
        <v>2965</v>
      </c>
      <c r="AB1925" t="s">
        <v>2965</v>
      </c>
      <c r="AC1925" t="s">
        <v>2965</v>
      </c>
      <c r="AD1925" t="s">
        <v>2965</v>
      </c>
      <c r="AE1925" t="s">
        <v>2965</v>
      </c>
      <c r="AF1925" t="s">
        <v>2965</v>
      </c>
      <c r="AG1925">
        <v>0</v>
      </c>
      <c r="AH1925">
        <v>0</v>
      </c>
      <c r="AI1925">
        <v>0</v>
      </c>
      <c r="AJ1925">
        <v>0</v>
      </c>
      <c r="AK1925">
        <v>0</v>
      </c>
      <c r="AL1925">
        <v>0</v>
      </c>
      <c r="AM1925">
        <v>0</v>
      </c>
      <c r="AN1925">
        <v>0</v>
      </c>
      <c r="AO1925">
        <v>0</v>
      </c>
      <c r="AP1925" t="s">
        <v>4360</v>
      </c>
      <c r="AQ1925" t="s">
        <v>4360</v>
      </c>
      <c r="AR1925" t="s">
        <v>8104</v>
      </c>
      <c r="AS1925" t="s">
        <v>8107</v>
      </c>
    </row>
    <row r="1926" spans="5:45" ht="49.5">
      <c r="E1926" s="1403" t="str">
        <f t="shared" si="103"/>
        <v>S12AA017 Miscellaneous Steel Fabrication Work for Revamping Shelter/Building Checkered/Flooring Plate</v>
      </c>
      <c r="F1926" s="1403" t="str">
        <f t="shared" si="104"/>
        <v xml:space="preserve">S12AA017-00005 Miscellaneous Steel Fabrication Work for Revamping Shelter/Building Checkered/Flooring Plate Galvanized Steel W/Painting THK &gt; 6mm      </v>
      </c>
      <c r="G1926" s="1404" t="str" cm="1">
        <f t="array" ref="G1926:H1926">_xlfn.TEXTSPLIT(I1926,"-")</f>
        <v>S12AA017</v>
      </c>
      <c r="H1926" s="1404" t="str">
        <v>00005</v>
      </c>
      <c r="I1926" t="s">
        <v>8108</v>
      </c>
      <c r="J1926" t="s">
        <v>7861</v>
      </c>
      <c r="K1926" t="s">
        <v>8102</v>
      </c>
      <c r="L1926" t="s">
        <v>8103</v>
      </c>
      <c r="M1926" t="s">
        <v>4429</v>
      </c>
      <c r="N1926" t="s">
        <v>3498</v>
      </c>
      <c r="O1926" t="s">
        <v>4579</v>
      </c>
      <c r="P1926" t="s">
        <v>7914</v>
      </c>
      <c r="Q1926" t="s">
        <v>4353</v>
      </c>
      <c r="R1926" t="s">
        <v>7923</v>
      </c>
      <c r="S1926" t="s">
        <v>4778</v>
      </c>
      <c r="T1926" t="s">
        <v>7921</v>
      </c>
      <c r="U1926" t="s">
        <v>2965</v>
      </c>
      <c r="V1926" t="s">
        <v>2965</v>
      </c>
      <c r="W1926" t="s">
        <v>2965</v>
      </c>
      <c r="X1926" t="s">
        <v>2965</v>
      </c>
      <c r="Y1926" t="s">
        <v>2965</v>
      </c>
      <c r="Z1926" t="s">
        <v>2965</v>
      </c>
      <c r="AA1926" t="s">
        <v>2965</v>
      </c>
      <c r="AB1926" t="s">
        <v>2965</v>
      </c>
      <c r="AC1926" t="s">
        <v>2965</v>
      </c>
      <c r="AD1926" t="s">
        <v>2965</v>
      </c>
      <c r="AE1926" t="s">
        <v>2965</v>
      </c>
      <c r="AF1926" t="s">
        <v>2965</v>
      </c>
      <c r="AG1926">
        <v>0</v>
      </c>
      <c r="AH1926">
        <v>0</v>
      </c>
      <c r="AI1926">
        <v>0</v>
      </c>
      <c r="AJ1926">
        <v>0</v>
      </c>
      <c r="AK1926">
        <v>0</v>
      </c>
      <c r="AL1926">
        <v>0</v>
      </c>
      <c r="AM1926">
        <v>0</v>
      </c>
      <c r="AN1926">
        <v>0</v>
      </c>
      <c r="AO1926">
        <v>0</v>
      </c>
      <c r="AP1926" t="s">
        <v>4360</v>
      </c>
      <c r="AQ1926" t="s">
        <v>4360</v>
      </c>
      <c r="AR1926" t="s">
        <v>8104</v>
      </c>
      <c r="AS1926" t="s">
        <v>8108</v>
      </c>
    </row>
    <row r="1927" spans="5:45" ht="33">
      <c r="E1927" s="1403" t="str">
        <f t="shared" si="103"/>
        <v>S12AA018 Miscellaneous Steel Fabrication Work for Revamping Shelter/Building Grating</v>
      </c>
      <c r="F1927" s="1403" t="str">
        <f t="shared" si="104"/>
        <v xml:space="preserve">S12AA018-00001 Miscellaneous Steel Fabrication Work for Revamping Shelter/Building Grating Hot-Dip Galvanized Steel, (I=25)       </v>
      </c>
      <c r="G1927" s="1404" t="str" cm="1">
        <f t="array" ref="G1927:H1927">_xlfn.TEXTSPLIT(I1927,"-")</f>
        <v>S12AA018</v>
      </c>
      <c r="H1927" s="1404" t="str">
        <v>00001</v>
      </c>
      <c r="I1927" t="s">
        <v>8109</v>
      </c>
      <c r="J1927" t="s">
        <v>7861</v>
      </c>
      <c r="K1927" t="s">
        <v>8102</v>
      </c>
      <c r="L1927" t="s">
        <v>8103</v>
      </c>
      <c r="M1927" t="s">
        <v>4429</v>
      </c>
      <c r="N1927" t="s">
        <v>3498</v>
      </c>
      <c r="O1927" t="s">
        <v>4622</v>
      </c>
      <c r="P1927" t="s">
        <v>7926</v>
      </c>
      <c r="Q1927" t="s">
        <v>4433</v>
      </c>
      <c r="R1927" t="s">
        <v>7927</v>
      </c>
      <c r="S1927" t="s">
        <v>2965</v>
      </c>
      <c r="T1927">
        <v>0</v>
      </c>
      <c r="U1927" t="s">
        <v>2965</v>
      </c>
      <c r="V1927" t="s">
        <v>2965</v>
      </c>
      <c r="W1927" t="s">
        <v>2965</v>
      </c>
      <c r="X1927" t="s">
        <v>2965</v>
      </c>
      <c r="Y1927" t="s">
        <v>2965</v>
      </c>
      <c r="Z1927" t="s">
        <v>2965</v>
      </c>
      <c r="AA1927" t="s">
        <v>2965</v>
      </c>
      <c r="AB1927" t="s">
        <v>2965</v>
      </c>
      <c r="AC1927" t="s">
        <v>2965</v>
      </c>
      <c r="AD1927" t="s">
        <v>2965</v>
      </c>
      <c r="AE1927" t="s">
        <v>2965</v>
      </c>
      <c r="AF1927" t="s">
        <v>2965</v>
      </c>
      <c r="AG1927">
        <v>0</v>
      </c>
      <c r="AH1927">
        <v>0</v>
      </c>
      <c r="AI1927">
        <v>0</v>
      </c>
      <c r="AJ1927">
        <v>0</v>
      </c>
      <c r="AK1927">
        <v>0</v>
      </c>
      <c r="AL1927">
        <v>0</v>
      </c>
      <c r="AM1927">
        <v>0</v>
      </c>
      <c r="AN1927">
        <v>0</v>
      </c>
      <c r="AO1927">
        <v>0</v>
      </c>
      <c r="AP1927" t="s">
        <v>4360</v>
      </c>
      <c r="AQ1927" t="s">
        <v>4360</v>
      </c>
      <c r="AR1927" t="s">
        <v>8110</v>
      </c>
      <c r="AS1927" t="s">
        <v>8109</v>
      </c>
    </row>
    <row r="1928" spans="5:45" ht="33">
      <c r="E1928" s="1403" t="str">
        <f t="shared" ref="E1928:E1991" si="105">G1928&amp;" "&amp;L1928&amp;" "&amp;N1928&amp;" "&amp;P1928</f>
        <v>S12AA018 Miscellaneous Steel Fabrication Work for Revamping Shelter/Building Grating</v>
      </c>
      <c r="F1928" s="1403" t="str">
        <f t="shared" si="104"/>
        <v xml:space="preserve">S12AA018-00002 Miscellaneous Steel Fabrication Work for Revamping Shelter/Building Grating Hot-Dip Galvanized Steel, (I=32)       </v>
      </c>
      <c r="G1928" s="1404" t="str" cm="1">
        <f t="array" ref="G1928:H1928">_xlfn.TEXTSPLIT(I1928,"-")</f>
        <v>S12AA018</v>
      </c>
      <c r="H1928" s="1404" t="str">
        <v>00002</v>
      </c>
      <c r="I1928" t="s">
        <v>8111</v>
      </c>
      <c r="J1928" t="s">
        <v>7861</v>
      </c>
      <c r="K1928" t="s">
        <v>8102</v>
      </c>
      <c r="L1928" t="s">
        <v>8103</v>
      </c>
      <c r="M1928" t="s">
        <v>4429</v>
      </c>
      <c r="N1928" t="s">
        <v>3498</v>
      </c>
      <c r="O1928" t="s">
        <v>4622</v>
      </c>
      <c r="P1928" t="s">
        <v>7926</v>
      </c>
      <c r="Q1928" t="s">
        <v>5106</v>
      </c>
      <c r="R1928" t="s">
        <v>7930</v>
      </c>
      <c r="S1928" t="s">
        <v>2965</v>
      </c>
      <c r="T1928">
        <v>0</v>
      </c>
      <c r="U1928" t="s">
        <v>2965</v>
      </c>
      <c r="V1928" t="s">
        <v>2965</v>
      </c>
      <c r="W1928" t="s">
        <v>2965</v>
      </c>
      <c r="X1928" t="s">
        <v>2965</v>
      </c>
      <c r="Y1928" t="s">
        <v>2965</v>
      </c>
      <c r="Z1928" t="s">
        <v>2965</v>
      </c>
      <c r="AA1928" t="s">
        <v>2965</v>
      </c>
      <c r="AB1928" t="s">
        <v>2965</v>
      </c>
      <c r="AC1928" t="s">
        <v>2965</v>
      </c>
      <c r="AD1928" t="s">
        <v>2965</v>
      </c>
      <c r="AE1928" t="s">
        <v>2965</v>
      </c>
      <c r="AF1928" t="s">
        <v>2965</v>
      </c>
      <c r="AG1928">
        <v>0</v>
      </c>
      <c r="AH1928">
        <v>0</v>
      </c>
      <c r="AI1928">
        <v>0</v>
      </c>
      <c r="AJ1928">
        <v>0</v>
      </c>
      <c r="AK1928">
        <v>0</v>
      </c>
      <c r="AL1928">
        <v>0</v>
      </c>
      <c r="AM1928">
        <v>0</v>
      </c>
      <c r="AN1928">
        <v>0</v>
      </c>
      <c r="AO1928">
        <v>0</v>
      </c>
      <c r="AP1928" t="s">
        <v>4360</v>
      </c>
      <c r="AQ1928" t="s">
        <v>4360</v>
      </c>
      <c r="AR1928" t="s">
        <v>8110</v>
      </c>
      <c r="AS1928" t="s">
        <v>8111</v>
      </c>
    </row>
    <row r="1929" spans="5:45" ht="33">
      <c r="E1929" s="1403" t="str">
        <f t="shared" si="105"/>
        <v>S12AA018 Miscellaneous Steel Fabrication Work for Revamping Shelter/Building Grating</v>
      </c>
      <c r="F1929" s="1403" t="str">
        <f t="shared" ref="F1929:F1992" si="106">IF(I1929=0,"",I1929)&amp;" "&amp;IF(L1929=0,"",L1929)&amp;" "&amp;IF(N1929=0,"",N1929)&amp;" "&amp;IF(P1929=0,"",P1929)&amp;" "&amp;IF(R1929=0,"",R1929)&amp;" "&amp;IF(T1929=0,"",T1929)&amp;" "&amp;IF(V1929=0,"",V1929)&amp;" "&amp;IF(X1929=0,"",X1929)&amp;" "&amp;IF(Z1929=0,"",Z1929)&amp;" "&amp;IF(AB1929=0,"",AB1929)&amp;" "&amp;IF(AD1929=0,"",AD1929)&amp;" "&amp;IF(AF1929=0,"",AF1929)</f>
        <v xml:space="preserve">S12AA018-00003 Miscellaneous Steel Fabrication Work for Revamping Shelter/Building Grating Hot-Dip Galvanized Steel, (I=50)       </v>
      </c>
      <c r="G1929" s="1404" t="str" cm="1">
        <f t="array" ref="G1929:H1929">_xlfn.TEXTSPLIT(I1929,"-")</f>
        <v>S12AA018</v>
      </c>
      <c r="H1929" s="1404" t="str">
        <v>00003</v>
      </c>
      <c r="I1929" t="s">
        <v>8112</v>
      </c>
      <c r="J1929" t="s">
        <v>7861</v>
      </c>
      <c r="K1929" t="s">
        <v>8102</v>
      </c>
      <c r="L1929" t="s">
        <v>8103</v>
      </c>
      <c r="M1929" t="s">
        <v>4429</v>
      </c>
      <c r="N1929" t="s">
        <v>3498</v>
      </c>
      <c r="O1929" t="s">
        <v>4622</v>
      </c>
      <c r="P1929" t="s">
        <v>7926</v>
      </c>
      <c r="Q1929" t="s">
        <v>4451</v>
      </c>
      <c r="R1929" t="s">
        <v>7932</v>
      </c>
      <c r="S1929" t="s">
        <v>2965</v>
      </c>
      <c r="T1929">
        <v>0</v>
      </c>
      <c r="U1929" t="s">
        <v>2965</v>
      </c>
      <c r="V1929" t="s">
        <v>2965</v>
      </c>
      <c r="W1929" t="s">
        <v>2965</v>
      </c>
      <c r="X1929" t="s">
        <v>2965</v>
      </c>
      <c r="Y1929" t="s">
        <v>2965</v>
      </c>
      <c r="Z1929" t="s">
        <v>2965</v>
      </c>
      <c r="AA1929" t="s">
        <v>2965</v>
      </c>
      <c r="AB1929" t="s">
        <v>2965</v>
      </c>
      <c r="AC1929" t="s">
        <v>2965</v>
      </c>
      <c r="AD1929" t="s">
        <v>2965</v>
      </c>
      <c r="AE1929" t="s">
        <v>2965</v>
      </c>
      <c r="AF1929" t="s">
        <v>2965</v>
      </c>
      <c r="AG1929">
        <v>0</v>
      </c>
      <c r="AH1929">
        <v>0</v>
      </c>
      <c r="AI1929">
        <v>0</v>
      </c>
      <c r="AJ1929">
        <v>0</v>
      </c>
      <c r="AK1929">
        <v>0</v>
      </c>
      <c r="AL1929">
        <v>0</v>
      </c>
      <c r="AM1929">
        <v>0</v>
      </c>
      <c r="AN1929">
        <v>0</v>
      </c>
      <c r="AO1929">
        <v>0</v>
      </c>
      <c r="AP1929" t="s">
        <v>4360</v>
      </c>
      <c r="AQ1929" t="s">
        <v>4360</v>
      </c>
      <c r="AR1929" t="s">
        <v>8110</v>
      </c>
      <c r="AS1929" t="s">
        <v>8112</v>
      </c>
    </row>
    <row r="1930" spans="5:45" ht="33">
      <c r="E1930" s="1403" t="str">
        <f t="shared" si="105"/>
        <v>S12AA018 Miscellaneous Steel Fabrication Work for Revamping Shelter/Building Grating</v>
      </c>
      <c r="F1930" s="1403" t="str">
        <f t="shared" si="106"/>
        <v xml:space="preserve">S12AA018-00004 Miscellaneous Steel Fabrication Work for Revamping Shelter/Building Grating Hot-Dip Galvanized Steel, (I=75)       </v>
      </c>
      <c r="G1930" s="1404" t="str" cm="1">
        <f t="array" ref="G1930:H1930">_xlfn.TEXTSPLIT(I1930,"-")</f>
        <v>S12AA018</v>
      </c>
      <c r="H1930" s="1404" t="str">
        <v>00004</v>
      </c>
      <c r="I1930" t="s">
        <v>8113</v>
      </c>
      <c r="J1930" t="s">
        <v>7861</v>
      </c>
      <c r="K1930" t="s">
        <v>8102</v>
      </c>
      <c r="L1930" t="s">
        <v>8103</v>
      </c>
      <c r="M1930" t="s">
        <v>4429</v>
      </c>
      <c r="N1930" t="s">
        <v>3498</v>
      </c>
      <c r="O1930" t="s">
        <v>4622</v>
      </c>
      <c r="P1930" t="s">
        <v>7926</v>
      </c>
      <c r="Q1930" t="s">
        <v>5027</v>
      </c>
      <c r="R1930" t="s">
        <v>7934</v>
      </c>
      <c r="S1930" t="s">
        <v>2965</v>
      </c>
      <c r="T1930">
        <v>0</v>
      </c>
      <c r="U1930" t="s">
        <v>2965</v>
      </c>
      <c r="V1930" t="s">
        <v>2965</v>
      </c>
      <c r="W1930" t="s">
        <v>2965</v>
      </c>
      <c r="X1930" t="s">
        <v>2965</v>
      </c>
      <c r="Y1930" t="s">
        <v>2965</v>
      </c>
      <c r="Z1930" t="s">
        <v>2965</v>
      </c>
      <c r="AA1930" t="s">
        <v>2965</v>
      </c>
      <c r="AB1930" t="s">
        <v>2965</v>
      </c>
      <c r="AC1930" t="s">
        <v>2965</v>
      </c>
      <c r="AD1930" t="s">
        <v>2965</v>
      </c>
      <c r="AE1930" t="s">
        <v>2965</v>
      </c>
      <c r="AF1930" t="s">
        <v>2965</v>
      </c>
      <c r="AG1930">
        <v>0</v>
      </c>
      <c r="AH1930">
        <v>0</v>
      </c>
      <c r="AI1930">
        <v>0</v>
      </c>
      <c r="AJ1930">
        <v>0</v>
      </c>
      <c r="AK1930">
        <v>0</v>
      </c>
      <c r="AL1930">
        <v>0</v>
      </c>
      <c r="AM1930">
        <v>0</v>
      </c>
      <c r="AN1930">
        <v>0</v>
      </c>
      <c r="AO1930">
        <v>0</v>
      </c>
      <c r="AP1930" t="s">
        <v>4360</v>
      </c>
      <c r="AQ1930" t="s">
        <v>4360</v>
      </c>
      <c r="AR1930" t="s">
        <v>8110</v>
      </c>
      <c r="AS1930" t="s">
        <v>8113</v>
      </c>
    </row>
    <row r="1931" spans="5:45" ht="33">
      <c r="E1931" s="1403" t="str">
        <f t="shared" si="105"/>
        <v>S12AA019 Miscellaneous Steel Fabrication Work for Revamping Shelter/Building Steel Stairs</v>
      </c>
      <c r="F1931" s="1403" t="str">
        <f t="shared" si="106"/>
        <v xml:space="preserve">S12AA019-00001 Miscellaneous Steel Fabrication Work for Revamping Shelter/Building Steel Stairs Galvanized Steel       </v>
      </c>
      <c r="G1931" s="1404" t="str" cm="1">
        <f t="array" ref="G1931:H1931">_xlfn.TEXTSPLIT(I1931,"-")</f>
        <v>S12AA019</v>
      </c>
      <c r="H1931" s="1404" t="str">
        <v>00001</v>
      </c>
      <c r="I1931" t="s">
        <v>8114</v>
      </c>
      <c r="J1931" t="s">
        <v>7861</v>
      </c>
      <c r="K1931" t="s">
        <v>8102</v>
      </c>
      <c r="L1931" t="s">
        <v>8103</v>
      </c>
      <c r="M1931" t="s">
        <v>4429</v>
      </c>
      <c r="N1931" t="s">
        <v>3498</v>
      </c>
      <c r="O1931" t="s">
        <v>4665</v>
      </c>
      <c r="P1931" t="s">
        <v>7936</v>
      </c>
      <c r="Q1931" t="s">
        <v>4345</v>
      </c>
      <c r="R1931" t="s">
        <v>7918</v>
      </c>
      <c r="S1931" t="s">
        <v>2965</v>
      </c>
      <c r="T1931">
        <v>0</v>
      </c>
      <c r="U1931" t="s">
        <v>2965</v>
      </c>
      <c r="V1931" t="s">
        <v>2965</v>
      </c>
      <c r="W1931" t="s">
        <v>2965</v>
      </c>
      <c r="X1931" t="s">
        <v>2965</v>
      </c>
      <c r="Y1931" t="s">
        <v>2965</v>
      </c>
      <c r="Z1931" t="s">
        <v>2965</v>
      </c>
      <c r="AA1931" t="s">
        <v>2965</v>
      </c>
      <c r="AB1931" t="s">
        <v>2965</v>
      </c>
      <c r="AC1931" t="s">
        <v>2965</v>
      </c>
      <c r="AD1931" t="s">
        <v>2965</v>
      </c>
      <c r="AE1931" t="s">
        <v>2965</v>
      </c>
      <c r="AF1931" t="s">
        <v>2965</v>
      </c>
      <c r="AG1931">
        <v>0</v>
      </c>
      <c r="AH1931">
        <v>0</v>
      </c>
      <c r="AI1931">
        <v>0</v>
      </c>
      <c r="AJ1931">
        <v>0</v>
      </c>
      <c r="AK1931">
        <v>0</v>
      </c>
      <c r="AL1931">
        <v>0</v>
      </c>
      <c r="AM1931">
        <v>0</v>
      </c>
      <c r="AN1931">
        <v>0</v>
      </c>
      <c r="AO1931">
        <v>0</v>
      </c>
      <c r="AP1931" t="s">
        <v>3423</v>
      </c>
      <c r="AQ1931" t="s">
        <v>3423</v>
      </c>
      <c r="AR1931" t="s">
        <v>8115</v>
      </c>
      <c r="AS1931" t="s">
        <v>8114</v>
      </c>
    </row>
    <row r="1932" spans="5:45" ht="33">
      <c r="E1932" s="1403" t="str">
        <f t="shared" si="105"/>
        <v>S12AA019 Miscellaneous Steel Fabrication Work for Revamping Shelter/Building Steel Stairs</v>
      </c>
      <c r="F1932" s="1403" t="str">
        <f t="shared" si="106"/>
        <v xml:space="preserve">S12AA019-00002 Miscellaneous Steel Fabrication Work for Revamping Shelter/Building Steel Stairs Galvanized Steel W/Painting       </v>
      </c>
      <c r="G1932" s="1404" t="str" cm="1">
        <f t="array" ref="G1932:H1932">_xlfn.TEXTSPLIT(I1932,"-")</f>
        <v>S12AA019</v>
      </c>
      <c r="H1932" s="1404" t="str">
        <v>00002</v>
      </c>
      <c r="I1932" t="s">
        <v>8116</v>
      </c>
      <c r="J1932" t="s">
        <v>7861</v>
      </c>
      <c r="K1932" t="s">
        <v>8102</v>
      </c>
      <c r="L1932" t="s">
        <v>8103</v>
      </c>
      <c r="M1932" t="s">
        <v>4429</v>
      </c>
      <c r="N1932" t="s">
        <v>3498</v>
      </c>
      <c r="O1932" t="s">
        <v>4665</v>
      </c>
      <c r="P1932" t="s">
        <v>7936</v>
      </c>
      <c r="Q1932" t="s">
        <v>4353</v>
      </c>
      <c r="R1932" t="s">
        <v>7923</v>
      </c>
      <c r="S1932" t="s">
        <v>2965</v>
      </c>
      <c r="T1932">
        <v>0</v>
      </c>
      <c r="U1932" t="s">
        <v>2965</v>
      </c>
      <c r="V1932" t="s">
        <v>2965</v>
      </c>
      <c r="W1932" t="s">
        <v>2965</v>
      </c>
      <c r="X1932" t="s">
        <v>2965</v>
      </c>
      <c r="Y1932" t="s">
        <v>2965</v>
      </c>
      <c r="Z1932" t="s">
        <v>2965</v>
      </c>
      <c r="AA1932" t="s">
        <v>2965</v>
      </c>
      <c r="AB1932" t="s">
        <v>2965</v>
      </c>
      <c r="AC1932" t="s">
        <v>2965</v>
      </c>
      <c r="AD1932" t="s">
        <v>2965</v>
      </c>
      <c r="AE1932" t="s">
        <v>2965</v>
      </c>
      <c r="AF1932" t="s">
        <v>2965</v>
      </c>
      <c r="AG1932">
        <v>0</v>
      </c>
      <c r="AH1932">
        <v>0</v>
      </c>
      <c r="AI1932">
        <v>0</v>
      </c>
      <c r="AJ1932">
        <v>0</v>
      </c>
      <c r="AK1932">
        <v>0</v>
      </c>
      <c r="AL1932">
        <v>0</v>
      </c>
      <c r="AM1932">
        <v>0</v>
      </c>
      <c r="AN1932">
        <v>0</v>
      </c>
      <c r="AO1932">
        <v>0</v>
      </c>
      <c r="AP1932" t="s">
        <v>3423</v>
      </c>
      <c r="AQ1932" t="s">
        <v>3423</v>
      </c>
      <c r="AR1932" t="s">
        <v>8115</v>
      </c>
      <c r="AS1932" t="s">
        <v>8116</v>
      </c>
    </row>
    <row r="1933" spans="5:45" ht="33">
      <c r="E1933" s="1403" t="str">
        <f t="shared" si="105"/>
        <v>S12AA020 Miscellaneous Steel Fabrication Work for Revamping Shelter/Building Steel Handrails</v>
      </c>
      <c r="F1933" s="1403" t="str">
        <f t="shared" si="106"/>
        <v xml:space="preserve">S12AA020-00001 Miscellaneous Steel Fabrication Work for Revamping Shelter/Building Steel Handrails W/Painting       </v>
      </c>
      <c r="G1933" s="1404" t="str" cm="1">
        <f t="array" ref="G1933:H1933">_xlfn.TEXTSPLIT(I1933,"-")</f>
        <v>S12AA020</v>
      </c>
      <c r="H1933" s="1404" t="str">
        <v>00001</v>
      </c>
      <c r="I1933" t="s">
        <v>8117</v>
      </c>
      <c r="J1933" t="s">
        <v>7861</v>
      </c>
      <c r="K1933" t="s">
        <v>8102</v>
      </c>
      <c r="L1933" t="s">
        <v>8103</v>
      </c>
      <c r="M1933" t="s">
        <v>4429</v>
      </c>
      <c r="N1933" t="s">
        <v>3498</v>
      </c>
      <c r="O1933" t="s">
        <v>4708</v>
      </c>
      <c r="P1933" t="s">
        <v>7940</v>
      </c>
      <c r="Q1933" t="s">
        <v>4302</v>
      </c>
      <c r="R1933" t="s">
        <v>7941</v>
      </c>
      <c r="S1933" t="s">
        <v>2965</v>
      </c>
      <c r="T1933">
        <v>0</v>
      </c>
      <c r="U1933" t="s">
        <v>2965</v>
      </c>
      <c r="V1933" t="s">
        <v>2965</v>
      </c>
      <c r="W1933" t="s">
        <v>2965</v>
      </c>
      <c r="X1933" t="s">
        <v>2965</v>
      </c>
      <c r="Y1933" t="s">
        <v>2965</v>
      </c>
      <c r="Z1933" t="s">
        <v>2965</v>
      </c>
      <c r="AA1933" t="s">
        <v>2965</v>
      </c>
      <c r="AB1933" t="s">
        <v>2965</v>
      </c>
      <c r="AC1933" t="s">
        <v>2965</v>
      </c>
      <c r="AD1933" t="s">
        <v>2965</v>
      </c>
      <c r="AE1933" t="s">
        <v>2965</v>
      </c>
      <c r="AF1933" t="s">
        <v>2965</v>
      </c>
      <c r="AG1933">
        <v>0</v>
      </c>
      <c r="AH1933">
        <v>0</v>
      </c>
      <c r="AI1933">
        <v>0</v>
      </c>
      <c r="AJ1933">
        <v>0</v>
      </c>
      <c r="AK1933">
        <v>0</v>
      </c>
      <c r="AL1933">
        <v>0</v>
      </c>
      <c r="AM1933">
        <v>0</v>
      </c>
      <c r="AN1933" t="s">
        <v>5842</v>
      </c>
      <c r="AO1933">
        <v>0</v>
      </c>
      <c r="AP1933" t="s">
        <v>3423</v>
      </c>
      <c r="AQ1933" t="s">
        <v>3423</v>
      </c>
      <c r="AR1933" t="s">
        <v>8118</v>
      </c>
      <c r="AS1933" t="s">
        <v>8117</v>
      </c>
    </row>
    <row r="1934" spans="5:45" ht="33">
      <c r="E1934" s="1403" t="str">
        <f t="shared" si="105"/>
        <v>S12AA020 Miscellaneous Steel Fabrication Work for Revamping Shelter/Building Steel Handrails</v>
      </c>
      <c r="F1934" s="1403" t="str">
        <f t="shared" si="106"/>
        <v xml:space="preserve">S12AA020-00002 Miscellaneous Steel Fabrication Work for Revamping Shelter/Building Steel Handrails Galvanized Steel       </v>
      </c>
      <c r="G1934" s="1404" t="str" cm="1">
        <f t="array" ref="G1934:H1934">_xlfn.TEXTSPLIT(I1934,"-")</f>
        <v>S12AA020</v>
      </c>
      <c r="H1934" s="1404" t="str">
        <v>00002</v>
      </c>
      <c r="I1934" t="s">
        <v>8119</v>
      </c>
      <c r="J1934" t="s">
        <v>7861</v>
      </c>
      <c r="K1934" t="s">
        <v>8102</v>
      </c>
      <c r="L1934" t="s">
        <v>8103</v>
      </c>
      <c r="M1934" t="s">
        <v>4429</v>
      </c>
      <c r="N1934" t="s">
        <v>3498</v>
      </c>
      <c r="O1934" t="s">
        <v>4708</v>
      </c>
      <c r="P1934" t="s">
        <v>7940</v>
      </c>
      <c r="Q1934" t="s">
        <v>4345</v>
      </c>
      <c r="R1934" t="s">
        <v>7918</v>
      </c>
      <c r="S1934" t="s">
        <v>2965</v>
      </c>
      <c r="T1934">
        <v>0</v>
      </c>
      <c r="U1934" t="s">
        <v>2965</v>
      </c>
      <c r="V1934" t="s">
        <v>2965</v>
      </c>
      <c r="W1934" t="s">
        <v>2965</v>
      </c>
      <c r="X1934" t="s">
        <v>2965</v>
      </c>
      <c r="Y1934" t="s">
        <v>2965</v>
      </c>
      <c r="Z1934" t="s">
        <v>2965</v>
      </c>
      <c r="AA1934" t="s">
        <v>2965</v>
      </c>
      <c r="AB1934" t="s">
        <v>2965</v>
      </c>
      <c r="AC1934" t="s">
        <v>2965</v>
      </c>
      <c r="AD1934" t="s">
        <v>2965</v>
      </c>
      <c r="AE1934" t="s">
        <v>2965</v>
      </c>
      <c r="AF1934" t="s">
        <v>2965</v>
      </c>
      <c r="AG1934">
        <v>0</v>
      </c>
      <c r="AH1934">
        <v>0</v>
      </c>
      <c r="AI1934">
        <v>0</v>
      </c>
      <c r="AJ1934">
        <v>0</v>
      </c>
      <c r="AK1934">
        <v>0</v>
      </c>
      <c r="AL1934">
        <v>0</v>
      </c>
      <c r="AM1934">
        <v>0</v>
      </c>
      <c r="AN1934" t="s">
        <v>5842</v>
      </c>
      <c r="AO1934">
        <v>0</v>
      </c>
      <c r="AP1934" t="s">
        <v>3423</v>
      </c>
      <c r="AQ1934" t="s">
        <v>3423</v>
      </c>
      <c r="AR1934" t="s">
        <v>8118</v>
      </c>
      <c r="AS1934" t="s">
        <v>8119</v>
      </c>
    </row>
    <row r="1935" spans="5:45" ht="33">
      <c r="E1935" s="1403" t="str">
        <f t="shared" si="105"/>
        <v>S12AA020 Miscellaneous Steel Fabrication Work for Revamping Shelter/Building Steel Handrails</v>
      </c>
      <c r="F1935" s="1403" t="str">
        <f t="shared" si="106"/>
        <v xml:space="preserve">S12AA020-00003 Miscellaneous Steel Fabrication Work for Revamping Shelter/Building Steel Handrails Galvanized Steel W/Painting       </v>
      </c>
      <c r="G1935" s="1404" t="str" cm="1">
        <f t="array" ref="G1935:H1935">_xlfn.TEXTSPLIT(I1935,"-")</f>
        <v>S12AA020</v>
      </c>
      <c r="H1935" s="1404" t="str">
        <v>00003</v>
      </c>
      <c r="I1935" t="s">
        <v>8120</v>
      </c>
      <c r="J1935" t="s">
        <v>7861</v>
      </c>
      <c r="K1935" t="s">
        <v>8102</v>
      </c>
      <c r="L1935" t="s">
        <v>8103</v>
      </c>
      <c r="M1935" t="s">
        <v>4429</v>
      </c>
      <c r="N1935" t="s">
        <v>3498</v>
      </c>
      <c r="O1935" t="s">
        <v>4708</v>
      </c>
      <c r="P1935" t="s">
        <v>7940</v>
      </c>
      <c r="Q1935" t="s">
        <v>4353</v>
      </c>
      <c r="R1935" t="s">
        <v>7923</v>
      </c>
      <c r="S1935" t="s">
        <v>2965</v>
      </c>
      <c r="T1935">
        <v>0</v>
      </c>
      <c r="U1935" t="s">
        <v>2965</v>
      </c>
      <c r="V1935" t="s">
        <v>2965</v>
      </c>
      <c r="W1935" t="s">
        <v>2965</v>
      </c>
      <c r="X1935" t="s">
        <v>2965</v>
      </c>
      <c r="Y1935" t="s">
        <v>2965</v>
      </c>
      <c r="Z1935" t="s">
        <v>2965</v>
      </c>
      <c r="AA1935" t="s">
        <v>2965</v>
      </c>
      <c r="AB1935" t="s">
        <v>2965</v>
      </c>
      <c r="AC1935" t="s">
        <v>2965</v>
      </c>
      <c r="AD1935" t="s">
        <v>2965</v>
      </c>
      <c r="AE1935" t="s">
        <v>2965</v>
      </c>
      <c r="AF1935" t="s">
        <v>2965</v>
      </c>
      <c r="AG1935">
        <v>0</v>
      </c>
      <c r="AH1935">
        <v>0</v>
      </c>
      <c r="AI1935">
        <v>0</v>
      </c>
      <c r="AJ1935">
        <v>0</v>
      </c>
      <c r="AK1935">
        <v>0</v>
      </c>
      <c r="AL1935">
        <v>0</v>
      </c>
      <c r="AM1935">
        <v>0</v>
      </c>
      <c r="AN1935" t="s">
        <v>5842</v>
      </c>
      <c r="AO1935">
        <v>0</v>
      </c>
      <c r="AP1935" t="s">
        <v>3423</v>
      </c>
      <c r="AQ1935" t="s">
        <v>3423</v>
      </c>
      <c r="AR1935" t="s">
        <v>8118</v>
      </c>
      <c r="AS1935" t="s">
        <v>8120</v>
      </c>
    </row>
    <row r="1936" spans="5:45" ht="49.5">
      <c r="E1936" s="1403" t="str">
        <f t="shared" si="105"/>
        <v>S12AA021 Miscellaneous Steel Fabrication Work for Revamping Shelter/Building Steel Handrails - Removable</v>
      </c>
      <c r="F1936" s="1403" t="str">
        <f t="shared" si="106"/>
        <v xml:space="preserve">S12AA021-00001 Miscellaneous Steel Fabrication Work for Revamping Shelter/Building Steel Handrails - Removable W/Painting       </v>
      </c>
      <c r="G1936" s="1404" t="str" cm="1">
        <f t="array" ref="G1936:H1936">_xlfn.TEXTSPLIT(I1936,"-")</f>
        <v>S12AA021</v>
      </c>
      <c r="H1936" s="1404" t="str">
        <v>00001</v>
      </c>
      <c r="I1936" t="s">
        <v>8121</v>
      </c>
      <c r="J1936" t="s">
        <v>7861</v>
      </c>
      <c r="K1936" t="s">
        <v>8102</v>
      </c>
      <c r="L1936" t="s">
        <v>8103</v>
      </c>
      <c r="M1936" t="s">
        <v>4429</v>
      </c>
      <c r="N1936" t="s">
        <v>3498</v>
      </c>
      <c r="O1936" t="s">
        <v>4727</v>
      </c>
      <c r="P1936" t="s">
        <v>7946</v>
      </c>
      <c r="Q1936" t="s">
        <v>4302</v>
      </c>
      <c r="R1936" t="s">
        <v>7941</v>
      </c>
      <c r="S1936" t="s">
        <v>2965</v>
      </c>
      <c r="T1936">
        <v>0</v>
      </c>
      <c r="U1936" t="s">
        <v>2965</v>
      </c>
      <c r="V1936" t="s">
        <v>2965</v>
      </c>
      <c r="W1936" t="s">
        <v>2965</v>
      </c>
      <c r="X1936" t="s">
        <v>2965</v>
      </c>
      <c r="Y1936" t="s">
        <v>2965</v>
      </c>
      <c r="Z1936" t="s">
        <v>2965</v>
      </c>
      <c r="AA1936" t="s">
        <v>2965</v>
      </c>
      <c r="AB1936" t="s">
        <v>2965</v>
      </c>
      <c r="AC1936" t="s">
        <v>2965</v>
      </c>
      <c r="AD1936" t="s">
        <v>2965</v>
      </c>
      <c r="AE1936" t="s">
        <v>2965</v>
      </c>
      <c r="AF1936" t="s">
        <v>2965</v>
      </c>
      <c r="AG1936">
        <v>0</v>
      </c>
      <c r="AH1936">
        <v>0</v>
      </c>
      <c r="AI1936">
        <v>0</v>
      </c>
      <c r="AJ1936">
        <v>0</v>
      </c>
      <c r="AK1936">
        <v>0</v>
      </c>
      <c r="AL1936">
        <v>0</v>
      </c>
      <c r="AM1936">
        <v>0</v>
      </c>
      <c r="AN1936" t="s">
        <v>5842</v>
      </c>
      <c r="AO1936">
        <v>0</v>
      </c>
      <c r="AP1936" t="s">
        <v>3423</v>
      </c>
      <c r="AQ1936" t="s">
        <v>3423</v>
      </c>
      <c r="AR1936" t="s">
        <v>8122</v>
      </c>
      <c r="AS1936" t="s">
        <v>8121</v>
      </c>
    </row>
    <row r="1937" spans="5:45" ht="49.5">
      <c r="E1937" s="1403" t="str">
        <f t="shared" si="105"/>
        <v>S12AA021 Miscellaneous Steel Fabrication Work for Revamping Shelter/Building Steel Handrails - Removable</v>
      </c>
      <c r="F1937" s="1403" t="str">
        <f t="shared" si="106"/>
        <v xml:space="preserve">S12AA021-00002 Miscellaneous Steel Fabrication Work for Revamping Shelter/Building Steel Handrails - Removable Galvanized Steel       </v>
      </c>
      <c r="G1937" s="1404" t="str" cm="1">
        <f t="array" ref="G1937:H1937">_xlfn.TEXTSPLIT(I1937,"-")</f>
        <v>S12AA021</v>
      </c>
      <c r="H1937" s="1404" t="str">
        <v>00002</v>
      </c>
      <c r="I1937" t="s">
        <v>8123</v>
      </c>
      <c r="J1937" t="s">
        <v>7861</v>
      </c>
      <c r="K1937" t="s">
        <v>8102</v>
      </c>
      <c r="L1937" t="s">
        <v>8103</v>
      </c>
      <c r="M1937" t="s">
        <v>4429</v>
      </c>
      <c r="N1937" t="s">
        <v>3498</v>
      </c>
      <c r="O1937" t="s">
        <v>4727</v>
      </c>
      <c r="P1937" t="s">
        <v>7946</v>
      </c>
      <c r="Q1937" t="s">
        <v>4345</v>
      </c>
      <c r="R1937" t="s">
        <v>7918</v>
      </c>
      <c r="S1937" t="s">
        <v>2965</v>
      </c>
      <c r="T1937">
        <v>0</v>
      </c>
      <c r="U1937" t="s">
        <v>2965</v>
      </c>
      <c r="V1937" t="s">
        <v>2965</v>
      </c>
      <c r="W1937" t="s">
        <v>2965</v>
      </c>
      <c r="X1937" t="s">
        <v>2965</v>
      </c>
      <c r="Y1937" t="s">
        <v>2965</v>
      </c>
      <c r="Z1937" t="s">
        <v>2965</v>
      </c>
      <c r="AA1937" t="s">
        <v>2965</v>
      </c>
      <c r="AB1937" t="s">
        <v>2965</v>
      </c>
      <c r="AC1937" t="s">
        <v>2965</v>
      </c>
      <c r="AD1937" t="s">
        <v>2965</v>
      </c>
      <c r="AE1937" t="s">
        <v>2965</v>
      </c>
      <c r="AF1937" t="s">
        <v>2965</v>
      </c>
      <c r="AG1937">
        <v>0</v>
      </c>
      <c r="AH1937">
        <v>0</v>
      </c>
      <c r="AI1937">
        <v>0</v>
      </c>
      <c r="AJ1937">
        <v>0</v>
      </c>
      <c r="AK1937">
        <v>0</v>
      </c>
      <c r="AL1937">
        <v>0</v>
      </c>
      <c r="AM1937">
        <v>0</v>
      </c>
      <c r="AN1937" t="s">
        <v>5842</v>
      </c>
      <c r="AO1937">
        <v>0</v>
      </c>
      <c r="AP1937" t="s">
        <v>3423</v>
      </c>
      <c r="AQ1937" t="s">
        <v>3423</v>
      </c>
      <c r="AR1937" t="s">
        <v>8122</v>
      </c>
      <c r="AS1937" t="s">
        <v>8123</v>
      </c>
    </row>
    <row r="1938" spans="5:45" ht="49.5">
      <c r="E1938" s="1403" t="str">
        <f t="shared" si="105"/>
        <v>S12AA021 Miscellaneous Steel Fabrication Work for Revamping Shelter/Building Steel Handrails - Removable</v>
      </c>
      <c r="F1938" s="1403" t="str">
        <f t="shared" si="106"/>
        <v xml:space="preserve">S12AA021-00003 Miscellaneous Steel Fabrication Work for Revamping Shelter/Building Steel Handrails - Removable Galvanized Steel W/Painting       </v>
      </c>
      <c r="G1938" s="1404" t="str" cm="1">
        <f t="array" ref="G1938:H1938">_xlfn.TEXTSPLIT(I1938,"-")</f>
        <v>S12AA021</v>
      </c>
      <c r="H1938" s="1404" t="str">
        <v>00003</v>
      </c>
      <c r="I1938" t="s">
        <v>8124</v>
      </c>
      <c r="J1938" t="s">
        <v>7861</v>
      </c>
      <c r="K1938" t="s">
        <v>8102</v>
      </c>
      <c r="L1938" t="s">
        <v>8103</v>
      </c>
      <c r="M1938" t="s">
        <v>4429</v>
      </c>
      <c r="N1938" t="s">
        <v>3498</v>
      </c>
      <c r="O1938" t="s">
        <v>4727</v>
      </c>
      <c r="P1938" t="s">
        <v>7946</v>
      </c>
      <c r="Q1938" t="s">
        <v>4353</v>
      </c>
      <c r="R1938" t="s">
        <v>7923</v>
      </c>
      <c r="S1938" t="s">
        <v>2965</v>
      </c>
      <c r="T1938">
        <v>0</v>
      </c>
      <c r="U1938" t="s">
        <v>2965</v>
      </c>
      <c r="V1938" t="s">
        <v>2965</v>
      </c>
      <c r="W1938" t="s">
        <v>2965</v>
      </c>
      <c r="X1938" t="s">
        <v>2965</v>
      </c>
      <c r="Y1938" t="s">
        <v>2965</v>
      </c>
      <c r="Z1938" t="s">
        <v>2965</v>
      </c>
      <c r="AA1938" t="s">
        <v>2965</v>
      </c>
      <c r="AB1938" t="s">
        <v>2965</v>
      </c>
      <c r="AC1938" t="s">
        <v>2965</v>
      </c>
      <c r="AD1938" t="s">
        <v>2965</v>
      </c>
      <c r="AE1938" t="s">
        <v>2965</v>
      </c>
      <c r="AF1938" t="s">
        <v>2965</v>
      </c>
      <c r="AG1938">
        <v>0</v>
      </c>
      <c r="AH1938">
        <v>0</v>
      </c>
      <c r="AI1938">
        <v>0</v>
      </c>
      <c r="AJ1938">
        <v>0</v>
      </c>
      <c r="AK1938">
        <v>0</v>
      </c>
      <c r="AL1938">
        <v>0</v>
      </c>
      <c r="AM1938">
        <v>0</v>
      </c>
      <c r="AN1938" t="s">
        <v>5842</v>
      </c>
      <c r="AO1938">
        <v>0</v>
      </c>
      <c r="AP1938" t="s">
        <v>3423</v>
      </c>
      <c r="AQ1938" t="s">
        <v>3423</v>
      </c>
      <c r="AR1938" t="s">
        <v>8122</v>
      </c>
      <c r="AS1938" t="s">
        <v>8124</v>
      </c>
    </row>
    <row r="1939" spans="5:45" ht="49.5">
      <c r="E1939" s="1403" t="str">
        <f t="shared" si="105"/>
        <v>S12AA022 Miscellaneous Steel Fabrication Work for Revamping Shelter/Building Stainless Steel Handrail</v>
      </c>
      <c r="F1939" s="1403" t="str">
        <f t="shared" si="106"/>
        <v xml:space="preserve">S12AA022-00001 Miscellaneous Steel Fabrication Work for Revamping Shelter/Building Stainless Steel Handrail SUS 304       </v>
      </c>
      <c r="G1939" s="1404" t="str" cm="1">
        <f t="array" ref="G1939:H1939">_xlfn.TEXTSPLIT(I1939,"-")</f>
        <v>S12AA022</v>
      </c>
      <c r="H1939" s="1404" t="str">
        <v>00001</v>
      </c>
      <c r="I1939" t="s">
        <v>8125</v>
      </c>
      <c r="J1939" t="s">
        <v>7861</v>
      </c>
      <c r="K1939" t="s">
        <v>8102</v>
      </c>
      <c r="L1939" t="s">
        <v>8103</v>
      </c>
      <c r="M1939" t="s">
        <v>4429</v>
      </c>
      <c r="N1939" t="s">
        <v>3498</v>
      </c>
      <c r="O1939" t="s">
        <v>4734</v>
      </c>
      <c r="P1939" t="s">
        <v>7951</v>
      </c>
      <c r="Q1939" t="s">
        <v>5032</v>
      </c>
      <c r="R1939" t="s">
        <v>5200</v>
      </c>
      <c r="S1939" t="s">
        <v>2965</v>
      </c>
      <c r="T1939">
        <v>0</v>
      </c>
      <c r="U1939" t="s">
        <v>2965</v>
      </c>
      <c r="V1939" t="s">
        <v>2965</v>
      </c>
      <c r="W1939" t="s">
        <v>2965</v>
      </c>
      <c r="X1939" t="s">
        <v>2965</v>
      </c>
      <c r="Y1939" t="s">
        <v>2965</v>
      </c>
      <c r="Z1939" t="s">
        <v>2965</v>
      </c>
      <c r="AA1939" t="s">
        <v>2965</v>
      </c>
      <c r="AB1939" t="s">
        <v>2965</v>
      </c>
      <c r="AC1939" t="s">
        <v>2965</v>
      </c>
      <c r="AD1939" t="s">
        <v>2965</v>
      </c>
      <c r="AE1939" t="s">
        <v>2965</v>
      </c>
      <c r="AF1939" t="s">
        <v>2965</v>
      </c>
      <c r="AG1939">
        <v>0</v>
      </c>
      <c r="AH1939">
        <v>0</v>
      </c>
      <c r="AI1939">
        <v>0</v>
      </c>
      <c r="AJ1939">
        <v>0</v>
      </c>
      <c r="AK1939">
        <v>0</v>
      </c>
      <c r="AL1939">
        <v>0</v>
      </c>
      <c r="AM1939">
        <v>0</v>
      </c>
      <c r="AN1939" t="s">
        <v>5842</v>
      </c>
      <c r="AO1939">
        <v>0</v>
      </c>
      <c r="AP1939" t="s">
        <v>3423</v>
      </c>
      <c r="AQ1939" t="s">
        <v>3423</v>
      </c>
      <c r="AR1939" t="s">
        <v>8126</v>
      </c>
      <c r="AS1939" t="s">
        <v>8125</v>
      </c>
    </row>
    <row r="1940" spans="5:45" ht="49.5">
      <c r="E1940" s="1403" t="str">
        <f t="shared" si="105"/>
        <v>S12AA022 Miscellaneous Steel Fabrication Work for Revamping Shelter/Building Stainless Steel Handrail</v>
      </c>
      <c r="F1940" s="1403" t="str">
        <f t="shared" si="106"/>
        <v xml:space="preserve">S12AA022-00002 Miscellaneous Steel Fabrication Work for Revamping Shelter/Building Stainless Steel Handrail SUS 316L       </v>
      </c>
      <c r="G1940" s="1404" t="str" cm="1">
        <f t="array" ref="G1940:H1940">_xlfn.TEXTSPLIT(I1940,"-")</f>
        <v>S12AA022</v>
      </c>
      <c r="H1940" s="1404" t="str">
        <v>00002</v>
      </c>
      <c r="I1940" t="s">
        <v>8127</v>
      </c>
      <c r="J1940" t="s">
        <v>7861</v>
      </c>
      <c r="K1940" t="s">
        <v>8102</v>
      </c>
      <c r="L1940" t="s">
        <v>8103</v>
      </c>
      <c r="M1940" t="s">
        <v>4429</v>
      </c>
      <c r="N1940" t="s">
        <v>3498</v>
      </c>
      <c r="O1940" t="s">
        <v>4734</v>
      </c>
      <c r="P1940" t="s">
        <v>7951</v>
      </c>
      <c r="Q1940" t="s">
        <v>5037</v>
      </c>
      <c r="R1940" t="s">
        <v>5203</v>
      </c>
      <c r="S1940" t="s">
        <v>2965</v>
      </c>
      <c r="T1940">
        <v>0</v>
      </c>
      <c r="U1940" t="s">
        <v>2965</v>
      </c>
      <c r="V1940" t="s">
        <v>2965</v>
      </c>
      <c r="W1940" t="s">
        <v>2965</v>
      </c>
      <c r="X1940" t="s">
        <v>2965</v>
      </c>
      <c r="Y1940" t="s">
        <v>2965</v>
      </c>
      <c r="Z1940" t="s">
        <v>2965</v>
      </c>
      <c r="AA1940" t="s">
        <v>2965</v>
      </c>
      <c r="AB1940" t="s">
        <v>2965</v>
      </c>
      <c r="AC1940" t="s">
        <v>2965</v>
      </c>
      <c r="AD1940" t="s">
        <v>2965</v>
      </c>
      <c r="AE1940" t="s">
        <v>2965</v>
      </c>
      <c r="AF1940" t="s">
        <v>2965</v>
      </c>
      <c r="AG1940">
        <v>0</v>
      </c>
      <c r="AH1940">
        <v>0</v>
      </c>
      <c r="AI1940">
        <v>0</v>
      </c>
      <c r="AJ1940">
        <v>0</v>
      </c>
      <c r="AK1940">
        <v>0</v>
      </c>
      <c r="AL1940">
        <v>0</v>
      </c>
      <c r="AM1940">
        <v>0</v>
      </c>
      <c r="AN1940" t="s">
        <v>5842</v>
      </c>
      <c r="AO1940">
        <v>0</v>
      </c>
      <c r="AP1940" t="s">
        <v>3423</v>
      </c>
      <c r="AQ1940" t="s">
        <v>3423</v>
      </c>
      <c r="AR1940" t="s">
        <v>8126</v>
      </c>
      <c r="AS1940" t="s">
        <v>8127</v>
      </c>
    </row>
    <row r="1941" spans="5:45" ht="49.5">
      <c r="E1941" s="1403" t="str">
        <f t="shared" si="105"/>
        <v>S12AA022 Miscellaneous Steel Fabrication Work for Revamping Shelter/Building Stainless Steel Handrail</v>
      </c>
      <c r="F1941" s="1403" t="str">
        <f t="shared" si="106"/>
        <v xml:space="preserve">S12AA022-00003 Miscellaneous Steel Fabrication Work for Revamping Shelter/Building Stainless Steel Handrail SUS Duplex       </v>
      </c>
      <c r="G1941" s="1404" t="str" cm="1">
        <f t="array" ref="G1941:H1941">_xlfn.TEXTSPLIT(I1941,"-")</f>
        <v>S12AA022</v>
      </c>
      <c r="H1941" s="1404" t="str">
        <v>00003</v>
      </c>
      <c r="I1941" t="s">
        <v>8128</v>
      </c>
      <c r="J1941" t="s">
        <v>7861</v>
      </c>
      <c r="K1941" t="s">
        <v>8102</v>
      </c>
      <c r="L1941" t="s">
        <v>8103</v>
      </c>
      <c r="M1941" t="s">
        <v>4429</v>
      </c>
      <c r="N1941" t="s">
        <v>3498</v>
      </c>
      <c r="O1941" t="s">
        <v>4734</v>
      </c>
      <c r="P1941" t="s">
        <v>7951</v>
      </c>
      <c r="Q1941" t="s">
        <v>5042</v>
      </c>
      <c r="R1941" t="s">
        <v>5206</v>
      </c>
      <c r="S1941" t="s">
        <v>2965</v>
      </c>
      <c r="T1941">
        <v>0</v>
      </c>
      <c r="U1941" t="s">
        <v>2965</v>
      </c>
      <c r="V1941" t="s">
        <v>2965</v>
      </c>
      <c r="W1941" t="s">
        <v>2965</v>
      </c>
      <c r="X1941" t="s">
        <v>2965</v>
      </c>
      <c r="Y1941" t="s">
        <v>2965</v>
      </c>
      <c r="Z1941" t="s">
        <v>2965</v>
      </c>
      <c r="AA1941" t="s">
        <v>2965</v>
      </c>
      <c r="AB1941" t="s">
        <v>2965</v>
      </c>
      <c r="AC1941" t="s">
        <v>2965</v>
      </c>
      <c r="AD1941" t="s">
        <v>2965</v>
      </c>
      <c r="AE1941" t="s">
        <v>2965</v>
      </c>
      <c r="AF1941" t="s">
        <v>2965</v>
      </c>
      <c r="AG1941">
        <v>0</v>
      </c>
      <c r="AH1941">
        <v>0</v>
      </c>
      <c r="AI1941">
        <v>0</v>
      </c>
      <c r="AJ1941">
        <v>0</v>
      </c>
      <c r="AK1941">
        <v>0</v>
      </c>
      <c r="AL1941">
        <v>0</v>
      </c>
      <c r="AM1941">
        <v>0</v>
      </c>
      <c r="AN1941" t="s">
        <v>5842</v>
      </c>
      <c r="AO1941">
        <v>0</v>
      </c>
      <c r="AP1941" t="s">
        <v>3423</v>
      </c>
      <c r="AQ1941" t="s">
        <v>3423</v>
      </c>
      <c r="AR1941" t="s">
        <v>8126</v>
      </c>
      <c r="AS1941" t="s">
        <v>8128</v>
      </c>
    </row>
    <row r="1942" spans="5:45" ht="49.5">
      <c r="E1942" s="1403" t="str">
        <f t="shared" si="105"/>
        <v>S12AA024 Miscellaneous Steel Fabrication Work for Revamping Shelter/Building Galvanized Steel Deck Plate</v>
      </c>
      <c r="F1942" s="1403" t="str">
        <f t="shared" si="106"/>
        <v xml:space="preserve">S12AA024-00001 Miscellaneous Steel Fabrication Work for Revamping Shelter/Building Galvanized Steel Deck Plate        </v>
      </c>
      <c r="G1942" s="1404" t="str" cm="1">
        <f t="array" ref="G1942:H1942">_xlfn.TEXTSPLIT(I1942,"-")</f>
        <v>S12AA024</v>
      </c>
      <c r="H1942" s="1404" t="str">
        <v>00001</v>
      </c>
      <c r="I1942" t="s">
        <v>8129</v>
      </c>
      <c r="J1942" t="s">
        <v>7861</v>
      </c>
      <c r="K1942" t="s">
        <v>8102</v>
      </c>
      <c r="L1942" t="s">
        <v>8103</v>
      </c>
      <c r="M1942" t="s">
        <v>4429</v>
      </c>
      <c r="N1942" t="s">
        <v>3498</v>
      </c>
      <c r="O1942" t="s">
        <v>4901</v>
      </c>
      <c r="P1942" t="s">
        <v>7956</v>
      </c>
      <c r="Q1942" t="s">
        <v>2965</v>
      </c>
      <c r="R1942">
        <v>0</v>
      </c>
      <c r="S1942" t="s">
        <v>2965</v>
      </c>
      <c r="T1942">
        <v>0</v>
      </c>
      <c r="U1942" t="s">
        <v>2965</v>
      </c>
      <c r="V1942" t="s">
        <v>2965</v>
      </c>
      <c r="W1942" t="s">
        <v>2965</v>
      </c>
      <c r="X1942" t="s">
        <v>2965</v>
      </c>
      <c r="Y1942" t="s">
        <v>2965</v>
      </c>
      <c r="Z1942" t="s">
        <v>2965</v>
      </c>
      <c r="AA1942" t="s">
        <v>2965</v>
      </c>
      <c r="AB1942" t="s">
        <v>2965</v>
      </c>
      <c r="AC1942" t="s">
        <v>2965</v>
      </c>
      <c r="AD1942" t="s">
        <v>2965</v>
      </c>
      <c r="AE1942" t="s">
        <v>2965</v>
      </c>
      <c r="AF1942" t="s">
        <v>2965</v>
      </c>
      <c r="AG1942">
        <v>0</v>
      </c>
      <c r="AH1942">
        <v>0</v>
      </c>
      <c r="AI1942">
        <v>0</v>
      </c>
      <c r="AJ1942">
        <v>0</v>
      </c>
      <c r="AK1942">
        <v>0</v>
      </c>
      <c r="AL1942">
        <v>0</v>
      </c>
      <c r="AM1942" t="s">
        <v>2860</v>
      </c>
      <c r="AN1942">
        <v>0</v>
      </c>
      <c r="AO1942">
        <v>0</v>
      </c>
      <c r="AP1942" t="s">
        <v>4360</v>
      </c>
      <c r="AQ1942" t="s">
        <v>4360</v>
      </c>
      <c r="AR1942" t="s">
        <v>8130</v>
      </c>
      <c r="AS1942" t="s">
        <v>8129</v>
      </c>
    </row>
    <row r="1943" spans="5:45" ht="49.5">
      <c r="E1943" s="1403" t="str">
        <f t="shared" si="105"/>
        <v>S12AA037 Miscellaneous Steel Fabrication Work for Revamping Shelter/Building Stainless Steel Handrail - Removable</v>
      </c>
      <c r="F1943" s="1403" t="str">
        <f t="shared" si="106"/>
        <v xml:space="preserve">S12AA037-00001 Miscellaneous Steel Fabrication Work for Revamping Shelter/Building Stainless Steel Handrail - Removable SUS 304       </v>
      </c>
      <c r="G1943" s="1404" t="str" cm="1">
        <f t="array" ref="G1943:H1943">_xlfn.TEXTSPLIT(I1943,"-")</f>
        <v>S12AA037</v>
      </c>
      <c r="H1943" s="1404" t="str">
        <v>00001</v>
      </c>
      <c r="I1943" t="s">
        <v>8131</v>
      </c>
      <c r="J1943" t="s">
        <v>7861</v>
      </c>
      <c r="K1943" t="s">
        <v>8102</v>
      </c>
      <c r="L1943" t="s">
        <v>8103</v>
      </c>
      <c r="M1943" t="s">
        <v>4429</v>
      </c>
      <c r="N1943" t="s">
        <v>3498</v>
      </c>
      <c r="O1943" t="s">
        <v>5095</v>
      </c>
      <c r="P1943" t="s">
        <v>7959</v>
      </c>
      <c r="Q1943" t="s">
        <v>5032</v>
      </c>
      <c r="R1943" t="s">
        <v>5200</v>
      </c>
      <c r="S1943" t="s">
        <v>2965</v>
      </c>
      <c r="T1943">
        <v>0</v>
      </c>
      <c r="U1943" t="s">
        <v>2965</v>
      </c>
      <c r="V1943" t="s">
        <v>2965</v>
      </c>
      <c r="W1943" t="s">
        <v>2965</v>
      </c>
      <c r="X1943" t="s">
        <v>2965</v>
      </c>
      <c r="Y1943" t="s">
        <v>2965</v>
      </c>
      <c r="Z1943" t="s">
        <v>2965</v>
      </c>
      <c r="AA1943" t="s">
        <v>2965</v>
      </c>
      <c r="AB1943" t="s">
        <v>2965</v>
      </c>
      <c r="AC1943" t="s">
        <v>2965</v>
      </c>
      <c r="AD1943" t="s">
        <v>2965</v>
      </c>
      <c r="AE1943" t="s">
        <v>2965</v>
      </c>
      <c r="AF1943" t="s">
        <v>2965</v>
      </c>
      <c r="AG1943">
        <v>0</v>
      </c>
      <c r="AH1943">
        <v>0</v>
      </c>
      <c r="AI1943">
        <v>0</v>
      </c>
      <c r="AJ1943">
        <v>0</v>
      </c>
      <c r="AK1943">
        <v>0</v>
      </c>
      <c r="AL1943">
        <v>0</v>
      </c>
      <c r="AM1943">
        <v>0</v>
      </c>
      <c r="AN1943" t="s">
        <v>5842</v>
      </c>
      <c r="AO1943">
        <v>0</v>
      </c>
      <c r="AP1943" t="s">
        <v>3423</v>
      </c>
      <c r="AQ1943" t="s">
        <v>3423</v>
      </c>
      <c r="AR1943" t="s">
        <v>8132</v>
      </c>
      <c r="AS1943" t="s">
        <v>8131</v>
      </c>
    </row>
    <row r="1944" spans="5:45" ht="49.5">
      <c r="E1944" s="1403" t="str">
        <f t="shared" si="105"/>
        <v>S12AA037 Miscellaneous Steel Fabrication Work for Revamping Shelter/Building Stainless Steel Handrail - Removable</v>
      </c>
      <c r="F1944" s="1403" t="str">
        <f t="shared" si="106"/>
        <v xml:space="preserve">S12AA037-00002 Miscellaneous Steel Fabrication Work for Revamping Shelter/Building Stainless Steel Handrail - Removable SUS 316L       </v>
      </c>
      <c r="G1944" s="1404" t="str" cm="1">
        <f t="array" ref="G1944:H1944">_xlfn.TEXTSPLIT(I1944,"-")</f>
        <v>S12AA037</v>
      </c>
      <c r="H1944" s="1404" t="str">
        <v>00002</v>
      </c>
      <c r="I1944" t="s">
        <v>8133</v>
      </c>
      <c r="J1944" t="s">
        <v>7861</v>
      </c>
      <c r="K1944" t="s">
        <v>8102</v>
      </c>
      <c r="L1944" t="s">
        <v>8103</v>
      </c>
      <c r="M1944" t="s">
        <v>4429</v>
      </c>
      <c r="N1944" t="s">
        <v>3498</v>
      </c>
      <c r="O1944" t="s">
        <v>5095</v>
      </c>
      <c r="P1944" t="s">
        <v>7959</v>
      </c>
      <c r="Q1944" t="s">
        <v>5037</v>
      </c>
      <c r="R1944" t="s">
        <v>5203</v>
      </c>
      <c r="S1944" t="s">
        <v>2965</v>
      </c>
      <c r="T1944">
        <v>0</v>
      </c>
      <c r="U1944" t="s">
        <v>2965</v>
      </c>
      <c r="V1944" t="s">
        <v>2965</v>
      </c>
      <c r="W1944" t="s">
        <v>2965</v>
      </c>
      <c r="X1944" t="s">
        <v>2965</v>
      </c>
      <c r="Y1944" t="s">
        <v>2965</v>
      </c>
      <c r="Z1944" t="s">
        <v>2965</v>
      </c>
      <c r="AA1944" t="s">
        <v>2965</v>
      </c>
      <c r="AB1944" t="s">
        <v>2965</v>
      </c>
      <c r="AC1944" t="s">
        <v>2965</v>
      </c>
      <c r="AD1944" t="s">
        <v>2965</v>
      </c>
      <c r="AE1944" t="s">
        <v>2965</v>
      </c>
      <c r="AF1944" t="s">
        <v>2965</v>
      </c>
      <c r="AG1944">
        <v>0</v>
      </c>
      <c r="AH1944">
        <v>0</v>
      </c>
      <c r="AI1944">
        <v>0</v>
      </c>
      <c r="AJ1944">
        <v>0</v>
      </c>
      <c r="AK1944">
        <v>0</v>
      </c>
      <c r="AL1944">
        <v>0</v>
      </c>
      <c r="AM1944">
        <v>0</v>
      </c>
      <c r="AN1944" t="s">
        <v>5842</v>
      </c>
      <c r="AO1944">
        <v>0</v>
      </c>
      <c r="AP1944" t="s">
        <v>3423</v>
      </c>
      <c r="AQ1944" t="s">
        <v>3423</v>
      </c>
      <c r="AR1944" t="s">
        <v>8132</v>
      </c>
      <c r="AS1944" t="s">
        <v>8133</v>
      </c>
    </row>
    <row r="1945" spans="5:45" ht="49.5">
      <c r="E1945" s="1403" t="str">
        <f t="shared" si="105"/>
        <v>S12AA037 Miscellaneous Steel Fabrication Work for Revamping Shelter/Building Stainless Steel Handrail - Removable</v>
      </c>
      <c r="F1945" s="1403" t="str">
        <f t="shared" si="106"/>
        <v xml:space="preserve">S12AA037-00003 Miscellaneous Steel Fabrication Work for Revamping Shelter/Building Stainless Steel Handrail - Removable SUS Duplex       </v>
      </c>
      <c r="G1945" s="1404" t="str" cm="1">
        <f t="array" ref="G1945:H1945">_xlfn.TEXTSPLIT(I1945,"-")</f>
        <v>S12AA037</v>
      </c>
      <c r="H1945" s="1404" t="str">
        <v>00003</v>
      </c>
      <c r="I1945" t="s">
        <v>8134</v>
      </c>
      <c r="J1945" t="s">
        <v>7861</v>
      </c>
      <c r="K1945" t="s">
        <v>8102</v>
      </c>
      <c r="L1945" t="s">
        <v>8103</v>
      </c>
      <c r="M1945" t="s">
        <v>4429</v>
      </c>
      <c r="N1945" t="s">
        <v>3498</v>
      </c>
      <c r="O1945" t="s">
        <v>5095</v>
      </c>
      <c r="P1945" t="s">
        <v>7959</v>
      </c>
      <c r="Q1945" t="s">
        <v>5042</v>
      </c>
      <c r="R1945" t="s">
        <v>5206</v>
      </c>
      <c r="S1945" t="s">
        <v>2965</v>
      </c>
      <c r="T1945">
        <v>0</v>
      </c>
      <c r="U1945" t="s">
        <v>2965</v>
      </c>
      <c r="V1945" t="s">
        <v>2965</v>
      </c>
      <c r="W1945" t="s">
        <v>2965</v>
      </c>
      <c r="X1945" t="s">
        <v>2965</v>
      </c>
      <c r="Y1945" t="s">
        <v>2965</v>
      </c>
      <c r="Z1945" t="s">
        <v>2965</v>
      </c>
      <c r="AA1945" t="s">
        <v>2965</v>
      </c>
      <c r="AB1945" t="s">
        <v>2965</v>
      </c>
      <c r="AC1945" t="s">
        <v>2965</v>
      </c>
      <c r="AD1945" t="s">
        <v>2965</v>
      </c>
      <c r="AE1945" t="s">
        <v>2965</v>
      </c>
      <c r="AF1945" t="s">
        <v>2965</v>
      </c>
      <c r="AG1945">
        <v>0</v>
      </c>
      <c r="AH1945">
        <v>0</v>
      </c>
      <c r="AI1945">
        <v>0</v>
      </c>
      <c r="AJ1945">
        <v>0</v>
      </c>
      <c r="AK1945">
        <v>0</v>
      </c>
      <c r="AL1945">
        <v>0</v>
      </c>
      <c r="AM1945">
        <v>0</v>
      </c>
      <c r="AN1945" t="s">
        <v>5842</v>
      </c>
      <c r="AO1945">
        <v>0</v>
      </c>
      <c r="AP1945" t="s">
        <v>3423</v>
      </c>
      <c r="AQ1945" t="s">
        <v>3423</v>
      </c>
      <c r="AR1945" t="s">
        <v>8132</v>
      </c>
      <c r="AS1945" t="s">
        <v>8134</v>
      </c>
    </row>
    <row r="1946" spans="5:45" ht="33">
      <c r="E1946" s="1403" t="str">
        <f t="shared" si="105"/>
        <v>S12AA038 Miscellaneous Steel Fabrication Work for Revamping Shelter/Building FRP Grating</v>
      </c>
      <c r="F1946" s="1403" t="str">
        <f t="shared" si="106"/>
        <v xml:space="preserve">S12AA038-00001 Miscellaneous Steel Fabrication Work for Revamping Shelter/Building FRP Grating        </v>
      </c>
      <c r="G1946" s="1404" t="str" cm="1">
        <f t="array" ref="G1946:H1946">_xlfn.TEXTSPLIT(I1946,"-")</f>
        <v>S12AA038</v>
      </c>
      <c r="H1946" s="1404" t="str">
        <v>00001</v>
      </c>
      <c r="I1946" t="s">
        <v>8135</v>
      </c>
      <c r="J1946" t="s">
        <v>7861</v>
      </c>
      <c r="K1946" t="s">
        <v>8102</v>
      </c>
      <c r="L1946" t="s">
        <v>8103</v>
      </c>
      <c r="M1946" t="s">
        <v>4429</v>
      </c>
      <c r="N1946" t="s">
        <v>3498</v>
      </c>
      <c r="O1946" t="s">
        <v>5115</v>
      </c>
      <c r="P1946" t="s">
        <v>7964</v>
      </c>
      <c r="Q1946" t="s">
        <v>2965</v>
      </c>
      <c r="R1946">
        <v>0</v>
      </c>
      <c r="S1946" t="s">
        <v>2965</v>
      </c>
      <c r="T1946">
        <v>0</v>
      </c>
      <c r="U1946" t="s">
        <v>2965</v>
      </c>
      <c r="V1946" t="s">
        <v>2965</v>
      </c>
      <c r="W1946" t="s">
        <v>2965</v>
      </c>
      <c r="X1946" t="s">
        <v>2965</v>
      </c>
      <c r="Y1946" t="s">
        <v>2965</v>
      </c>
      <c r="Z1946" t="s">
        <v>2965</v>
      </c>
      <c r="AA1946" t="s">
        <v>2965</v>
      </c>
      <c r="AB1946" t="s">
        <v>2965</v>
      </c>
      <c r="AC1946" t="s">
        <v>2965</v>
      </c>
      <c r="AD1946" t="s">
        <v>2965</v>
      </c>
      <c r="AE1946" t="s">
        <v>2965</v>
      </c>
      <c r="AF1946" t="s">
        <v>2965</v>
      </c>
      <c r="AG1946">
        <v>0</v>
      </c>
      <c r="AH1946">
        <v>0</v>
      </c>
      <c r="AI1946">
        <v>0</v>
      </c>
      <c r="AJ1946">
        <v>0</v>
      </c>
      <c r="AK1946">
        <v>0</v>
      </c>
      <c r="AL1946">
        <v>0</v>
      </c>
      <c r="AM1946" t="s">
        <v>2860</v>
      </c>
      <c r="AN1946">
        <v>0</v>
      </c>
      <c r="AO1946">
        <v>0</v>
      </c>
      <c r="AP1946" t="s">
        <v>4360</v>
      </c>
      <c r="AQ1946" t="s">
        <v>4360</v>
      </c>
      <c r="AR1946" t="s">
        <v>8136</v>
      </c>
      <c r="AS1946" t="s">
        <v>8135</v>
      </c>
    </row>
    <row r="1947" spans="5:45" ht="33">
      <c r="E1947" s="1403" t="str">
        <f t="shared" si="105"/>
        <v>S12AA039 Miscellaneous Steel Fabrication Work for Revamping Shelter/Building FRP Handrail</v>
      </c>
      <c r="F1947" s="1403" t="str">
        <f t="shared" si="106"/>
        <v xml:space="preserve">S12AA039-00001 Miscellaneous Steel Fabrication Work for Revamping Shelter/Building FRP Handrail        </v>
      </c>
      <c r="G1947" s="1404" t="str" cm="1">
        <f t="array" ref="G1947:H1947">_xlfn.TEXTSPLIT(I1947,"-")</f>
        <v>S12AA039</v>
      </c>
      <c r="H1947" s="1404" t="str">
        <v>00001</v>
      </c>
      <c r="I1947" t="s">
        <v>8137</v>
      </c>
      <c r="J1947" t="s">
        <v>7861</v>
      </c>
      <c r="K1947" t="s">
        <v>8102</v>
      </c>
      <c r="L1947" t="s">
        <v>8103</v>
      </c>
      <c r="M1947" t="s">
        <v>4429</v>
      </c>
      <c r="N1947" t="s">
        <v>3498</v>
      </c>
      <c r="O1947" t="s">
        <v>5125</v>
      </c>
      <c r="P1947" t="s">
        <v>7967</v>
      </c>
      <c r="Q1947" t="s">
        <v>2965</v>
      </c>
      <c r="R1947">
        <v>0</v>
      </c>
      <c r="S1947" t="s">
        <v>2965</v>
      </c>
      <c r="T1947">
        <v>0</v>
      </c>
      <c r="U1947" t="s">
        <v>2965</v>
      </c>
      <c r="V1947" t="s">
        <v>2965</v>
      </c>
      <c r="W1947" t="s">
        <v>2965</v>
      </c>
      <c r="X1947" t="s">
        <v>2965</v>
      </c>
      <c r="Y1947" t="s">
        <v>2965</v>
      </c>
      <c r="Z1947" t="s">
        <v>2965</v>
      </c>
      <c r="AA1947" t="s">
        <v>2965</v>
      </c>
      <c r="AB1947" t="s">
        <v>2965</v>
      </c>
      <c r="AC1947" t="s">
        <v>2965</v>
      </c>
      <c r="AD1947" t="s">
        <v>2965</v>
      </c>
      <c r="AE1947" t="s">
        <v>2965</v>
      </c>
      <c r="AF1947" t="s">
        <v>2965</v>
      </c>
      <c r="AG1947">
        <v>0</v>
      </c>
      <c r="AH1947">
        <v>0</v>
      </c>
      <c r="AI1947">
        <v>0</v>
      </c>
      <c r="AJ1947">
        <v>0</v>
      </c>
      <c r="AK1947">
        <v>0</v>
      </c>
      <c r="AL1947">
        <v>0</v>
      </c>
      <c r="AM1947">
        <v>0</v>
      </c>
      <c r="AN1947" t="s">
        <v>5842</v>
      </c>
      <c r="AO1947">
        <v>0</v>
      </c>
      <c r="AP1947" t="s">
        <v>3423</v>
      </c>
      <c r="AQ1947" t="s">
        <v>3423</v>
      </c>
      <c r="AR1947" t="s">
        <v>8138</v>
      </c>
      <c r="AS1947" t="s">
        <v>8137</v>
      </c>
    </row>
    <row r="1948" spans="5:45" ht="49.5">
      <c r="E1948" s="1403" t="str">
        <f t="shared" si="105"/>
        <v>S12AA040 Miscellaneous Steel Fabrication Work for Revamping Shelter/Building FRP Handrail - Removable</v>
      </c>
      <c r="F1948" s="1403" t="str">
        <f t="shared" si="106"/>
        <v xml:space="preserve">S12AA040-00001 Miscellaneous Steel Fabrication Work for Revamping Shelter/Building FRP Handrail - Removable        </v>
      </c>
      <c r="G1948" s="1404" t="str" cm="1">
        <f t="array" ref="G1948:H1948">_xlfn.TEXTSPLIT(I1948,"-")</f>
        <v>S12AA040</v>
      </c>
      <c r="H1948" s="1404" t="str">
        <v>00001</v>
      </c>
      <c r="I1948" t="s">
        <v>8139</v>
      </c>
      <c r="J1948" t="s">
        <v>7861</v>
      </c>
      <c r="K1948" t="s">
        <v>8102</v>
      </c>
      <c r="L1948" t="s">
        <v>8103</v>
      </c>
      <c r="M1948" t="s">
        <v>4429</v>
      </c>
      <c r="N1948" t="s">
        <v>3498</v>
      </c>
      <c r="O1948" t="s">
        <v>5130</v>
      </c>
      <c r="P1948" t="s">
        <v>7970</v>
      </c>
      <c r="Q1948" t="s">
        <v>2965</v>
      </c>
      <c r="R1948">
        <v>0</v>
      </c>
      <c r="S1948" t="s">
        <v>2965</v>
      </c>
      <c r="T1948">
        <v>0</v>
      </c>
      <c r="U1948" t="s">
        <v>2965</v>
      </c>
      <c r="V1948" t="s">
        <v>2965</v>
      </c>
      <c r="W1948" t="s">
        <v>2965</v>
      </c>
      <c r="X1948" t="s">
        <v>2965</v>
      </c>
      <c r="Y1948" t="s">
        <v>2965</v>
      </c>
      <c r="Z1948" t="s">
        <v>2965</v>
      </c>
      <c r="AA1948" t="s">
        <v>2965</v>
      </c>
      <c r="AB1948" t="s">
        <v>2965</v>
      </c>
      <c r="AC1948" t="s">
        <v>2965</v>
      </c>
      <c r="AD1948" t="s">
        <v>2965</v>
      </c>
      <c r="AE1948" t="s">
        <v>2965</v>
      </c>
      <c r="AF1948" t="s">
        <v>2965</v>
      </c>
      <c r="AG1948">
        <v>0</v>
      </c>
      <c r="AH1948">
        <v>0</v>
      </c>
      <c r="AI1948">
        <v>0</v>
      </c>
      <c r="AJ1948">
        <v>0</v>
      </c>
      <c r="AK1948">
        <v>0</v>
      </c>
      <c r="AL1948">
        <v>0</v>
      </c>
      <c r="AM1948">
        <v>0</v>
      </c>
      <c r="AN1948" t="s">
        <v>5842</v>
      </c>
      <c r="AO1948">
        <v>0</v>
      </c>
      <c r="AP1948" t="s">
        <v>3423</v>
      </c>
      <c r="AQ1948" t="s">
        <v>3423</v>
      </c>
      <c r="AR1948" t="s">
        <v>8140</v>
      </c>
      <c r="AS1948" t="s">
        <v>8139</v>
      </c>
    </row>
    <row r="1949" spans="5:45" ht="33">
      <c r="E1949" s="1403" t="str">
        <f t="shared" si="105"/>
        <v>S12AA041 Miscellaneous Steel Fabrication Work for Revamping Shelter/Building Steel Ladder w/ Cage</v>
      </c>
      <c r="F1949" s="1403" t="str">
        <f t="shared" si="106"/>
        <v xml:space="preserve">S12AA041-00001 Miscellaneous Steel Fabrication Work for Revamping Shelter/Building Steel Ladder w/ Cage W/Painting       </v>
      </c>
      <c r="G1949" s="1404" t="str" cm="1">
        <f t="array" ref="G1949:H1949">_xlfn.TEXTSPLIT(I1949,"-")</f>
        <v>S12AA041</v>
      </c>
      <c r="H1949" s="1404" t="str">
        <v>00001</v>
      </c>
      <c r="I1949" t="s">
        <v>8141</v>
      </c>
      <c r="J1949" t="s">
        <v>7861</v>
      </c>
      <c r="K1949" t="s">
        <v>8102</v>
      </c>
      <c r="L1949" t="s">
        <v>8103</v>
      </c>
      <c r="M1949" t="s">
        <v>4429</v>
      </c>
      <c r="N1949" t="s">
        <v>3498</v>
      </c>
      <c r="O1949" t="s">
        <v>5135</v>
      </c>
      <c r="P1949" t="s">
        <v>7973</v>
      </c>
      <c r="Q1949" t="s">
        <v>4302</v>
      </c>
      <c r="R1949" t="s">
        <v>7941</v>
      </c>
      <c r="S1949" t="s">
        <v>2965</v>
      </c>
      <c r="T1949">
        <v>0</v>
      </c>
      <c r="U1949" t="s">
        <v>2965</v>
      </c>
      <c r="V1949" t="s">
        <v>2965</v>
      </c>
      <c r="W1949" t="s">
        <v>2965</v>
      </c>
      <c r="X1949" t="s">
        <v>2965</v>
      </c>
      <c r="Y1949" t="s">
        <v>2965</v>
      </c>
      <c r="Z1949" t="s">
        <v>2965</v>
      </c>
      <c r="AA1949" t="s">
        <v>2965</v>
      </c>
      <c r="AB1949" t="s">
        <v>2965</v>
      </c>
      <c r="AC1949" t="s">
        <v>2965</v>
      </c>
      <c r="AD1949" t="s">
        <v>2965</v>
      </c>
      <c r="AE1949" t="s">
        <v>2965</v>
      </c>
      <c r="AF1949" t="s">
        <v>2965</v>
      </c>
      <c r="AG1949">
        <v>0</v>
      </c>
      <c r="AH1949">
        <v>0</v>
      </c>
      <c r="AI1949">
        <v>0</v>
      </c>
      <c r="AJ1949">
        <v>0</v>
      </c>
      <c r="AK1949">
        <v>0</v>
      </c>
      <c r="AL1949">
        <v>0</v>
      </c>
      <c r="AM1949">
        <v>0</v>
      </c>
      <c r="AN1949">
        <v>0</v>
      </c>
      <c r="AO1949">
        <v>0</v>
      </c>
      <c r="AP1949" t="s">
        <v>3423</v>
      </c>
      <c r="AQ1949" t="s">
        <v>3423</v>
      </c>
      <c r="AR1949" t="s">
        <v>8142</v>
      </c>
      <c r="AS1949" t="s">
        <v>8141</v>
      </c>
    </row>
    <row r="1950" spans="5:45" ht="33">
      <c r="E1950" s="1403" t="str">
        <f t="shared" si="105"/>
        <v>S12AA041 Miscellaneous Steel Fabrication Work for Revamping Shelter/Building Steel Ladder w/ Cage</v>
      </c>
      <c r="F1950" s="1403" t="str">
        <f t="shared" si="106"/>
        <v xml:space="preserve">S12AA041-00002 Miscellaneous Steel Fabrication Work for Revamping Shelter/Building Steel Ladder w/ Cage Galvanized Steel       </v>
      </c>
      <c r="G1950" s="1404" t="str" cm="1">
        <f t="array" ref="G1950:H1950">_xlfn.TEXTSPLIT(I1950,"-")</f>
        <v>S12AA041</v>
      </c>
      <c r="H1950" s="1404" t="str">
        <v>00002</v>
      </c>
      <c r="I1950" t="s">
        <v>8143</v>
      </c>
      <c r="J1950" t="s">
        <v>7861</v>
      </c>
      <c r="K1950" t="s">
        <v>8102</v>
      </c>
      <c r="L1950" t="s">
        <v>8103</v>
      </c>
      <c r="M1950" t="s">
        <v>4429</v>
      </c>
      <c r="N1950" t="s">
        <v>3498</v>
      </c>
      <c r="O1950" t="s">
        <v>5135</v>
      </c>
      <c r="P1950" t="s">
        <v>7973</v>
      </c>
      <c r="Q1950" t="s">
        <v>4345</v>
      </c>
      <c r="R1950" t="s">
        <v>7918</v>
      </c>
      <c r="S1950" t="s">
        <v>2965</v>
      </c>
      <c r="T1950">
        <v>0</v>
      </c>
      <c r="U1950" t="s">
        <v>2965</v>
      </c>
      <c r="V1950" t="s">
        <v>2965</v>
      </c>
      <c r="W1950" t="s">
        <v>2965</v>
      </c>
      <c r="X1950" t="s">
        <v>2965</v>
      </c>
      <c r="Y1950" t="s">
        <v>2965</v>
      </c>
      <c r="Z1950" t="s">
        <v>2965</v>
      </c>
      <c r="AA1950" t="s">
        <v>2965</v>
      </c>
      <c r="AB1950" t="s">
        <v>2965</v>
      </c>
      <c r="AC1950" t="s">
        <v>2965</v>
      </c>
      <c r="AD1950" t="s">
        <v>2965</v>
      </c>
      <c r="AE1950" t="s">
        <v>2965</v>
      </c>
      <c r="AF1950" t="s">
        <v>2965</v>
      </c>
      <c r="AG1950">
        <v>0</v>
      </c>
      <c r="AH1950">
        <v>0</v>
      </c>
      <c r="AI1950">
        <v>0</v>
      </c>
      <c r="AJ1950">
        <v>0</v>
      </c>
      <c r="AK1950">
        <v>0</v>
      </c>
      <c r="AL1950">
        <v>0</v>
      </c>
      <c r="AM1950">
        <v>0</v>
      </c>
      <c r="AN1950">
        <v>0</v>
      </c>
      <c r="AO1950">
        <v>0</v>
      </c>
      <c r="AP1950" t="s">
        <v>3423</v>
      </c>
      <c r="AQ1950" t="s">
        <v>3423</v>
      </c>
      <c r="AR1950" t="s">
        <v>8142</v>
      </c>
      <c r="AS1950" t="s">
        <v>8143</v>
      </c>
    </row>
    <row r="1951" spans="5:45" ht="33">
      <c r="E1951" s="1403" t="str">
        <f t="shared" si="105"/>
        <v>S12AA041 Miscellaneous Steel Fabrication Work for Revamping Shelter/Building Steel Ladder w/ Cage</v>
      </c>
      <c r="F1951" s="1403" t="str">
        <f t="shared" si="106"/>
        <v xml:space="preserve">S12AA041-00003 Miscellaneous Steel Fabrication Work for Revamping Shelter/Building Steel Ladder w/ Cage Galvanized Steel W/Painting       </v>
      </c>
      <c r="G1951" s="1404" t="str" cm="1">
        <f t="array" ref="G1951:H1951">_xlfn.TEXTSPLIT(I1951,"-")</f>
        <v>S12AA041</v>
      </c>
      <c r="H1951" s="1404" t="str">
        <v>00003</v>
      </c>
      <c r="I1951" t="s">
        <v>8144</v>
      </c>
      <c r="J1951" t="s">
        <v>7861</v>
      </c>
      <c r="K1951" t="s">
        <v>8102</v>
      </c>
      <c r="L1951" t="s">
        <v>8103</v>
      </c>
      <c r="M1951" t="s">
        <v>4429</v>
      </c>
      <c r="N1951" t="s">
        <v>3498</v>
      </c>
      <c r="O1951" t="s">
        <v>5135</v>
      </c>
      <c r="P1951" t="s">
        <v>7973</v>
      </c>
      <c r="Q1951" t="s">
        <v>4353</v>
      </c>
      <c r="R1951" t="s">
        <v>7923</v>
      </c>
      <c r="S1951" t="s">
        <v>2965</v>
      </c>
      <c r="T1951">
        <v>0</v>
      </c>
      <c r="U1951" t="s">
        <v>2965</v>
      </c>
      <c r="V1951" t="s">
        <v>2965</v>
      </c>
      <c r="W1951" t="s">
        <v>2965</v>
      </c>
      <c r="X1951" t="s">
        <v>2965</v>
      </c>
      <c r="Y1951" t="s">
        <v>2965</v>
      </c>
      <c r="Z1951" t="s">
        <v>2965</v>
      </c>
      <c r="AA1951" t="s">
        <v>2965</v>
      </c>
      <c r="AB1951" t="s">
        <v>2965</v>
      </c>
      <c r="AC1951" t="s">
        <v>2965</v>
      </c>
      <c r="AD1951" t="s">
        <v>2965</v>
      </c>
      <c r="AE1951" t="s">
        <v>2965</v>
      </c>
      <c r="AF1951" t="s">
        <v>2965</v>
      </c>
      <c r="AG1951">
        <v>0</v>
      </c>
      <c r="AH1951">
        <v>0</v>
      </c>
      <c r="AI1951">
        <v>0</v>
      </c>
      <c r="AJ1951">
        <v>0</v>
      </c>
      <c r="AK1951">
        <v>0</v>
      </c>
      <c r="AL1951">
        <v>0</v>
      </c>
      <c r="AM1951">
        <v>0</v>
      </c>
      <c r="AN1951">
        <v>0</v>
      </c>
      <c r="AO1951">
        <v>0</v>
      </c>
      <c r="AP1951" t="s">
        <v>3423</v>
      </c>
      <c r="AQ1951" t="s">
        <v>3423</v>
      </c>
      <c r="AR1951" t="s">
        <v>8142</v>
      </c>
      <c r="AS1951" t="s">
        <v>8144</v>
      </c>
    </row>
    <row r="1952" spans="5:45" ht="49.5">
      <c r="E1952" s="1403" t="str">
        <f t="shared" si="105"/>
        <v>S12AA042 Miscellaneous Steel Fabrication Work for Revamping Shelter/Building Stainless Steel Ladder w/ Cage</v>
      </c>
      <c r="F1952" s="1403" t="str">
        <f t="shared" si="106"/>
        <v xml:space="preserve">S12AA042-00001 Miscellaneous Steel Fabrication Work for Revamping Shelter/Building Stainless Steel Ladder w/ Cage SUS 304       </v>
      </c>
      <c r="G1952" s="1404" t="str" cm="1">
        <f t="array" ref="G1952:H1952">_xlfn.TEXTSPLIT(I1952,"-")</f>
        <v>S12AA042</v>
      </c>
      <c r="H1952" s="1404" t="str">
        <v>00001</v>
      </c>
      <c r="I1952" t="s">
        <v>8145</v>
      </c>
      <c r="J1952" t="s">
        <v>7861</v>
      </c>
      <c r="K1952" t="s">
        <v>8102</v>
      </c>
      <c r="L1952" t="s">
        <v>8103</v>
      </c>
      <c r="M1952" t="s">
        <v>4429</v>
      </c>
      <c r="N1952" t="s">
        <v>3498</v>
      </c>
      <c r="O1952" t="s">
        <v>5140</v>
      </c>
      <c r="P1952" t="s">
        <v>7978</v>
      </c>
      <c r="Q1952" t="s">
        <v>5032</v>
      </c>
      <c r="R1952" t="s">
        <v>5200</v>
      </c>
      <c r="S1952" t="s">
        <v>2965</v>
      </c>
      <c r="T1952">
        <v>0</v>
      </c>
      <c r="U1952" t="s">
        <v>2965</v>
      </c>
      <c r="V1952" t="s">
        <v>2965</v>
      </c>
      <c r="W1952" t="s">
        <v>2965</v>
      </c>
      <c r="X1952" t="s">
        <v>2965</v>
      </c>
      <c r="Y1952" t="s">
        <v>2965</v>
      </c>
      <c r="Z1952" t="s">
        <v>2965</v>
      </c>
      <c r="AA1952" t="s">
        <v>2965</v>
      </c>
      <c r="AB1952" t="s">
        <v>2965</v>
      </c>
      <c r="AC1952" t="s">
        <v>2965</v>
      </c>
      <c r="AD1952" t="s">
        <v>2965</v>
      </c>
      <c r="AE1952" t="s">
        <v>2965</v>
      </c>
      <c r="AF1952" t="s">
        <v>2965</v>
      </c>
      <c r="AG1952">
        <v>0</v>
      </c>
      <c r="AH1952">
        <v>0</v>
      </c>
      <c r="AI1952">
        <v>0</v>
      </c>
      <c r="AJ1952">
        <v>0</v>
      </c>
      <c r="AK1952">
        <v>0</v>
      </c>
      <c r="AL1952">
        <v>0</v>
      </c>
      <c r="AM1952">
        <v>0</v>
      </c>
      <c r="AN1952">
        <v>0</v>
      </c>
      <c r="AO1952">
        <v>0</v>
      </c>
      <c r="AP1952" t="s">
        <v>3423</v>
      </c>
      <c r="AQ1952" t="s">
        <v>3423</v>
      </c>
      <c r="AR1952" t="s">
        <v>8146</v>
      </c>
      <c r="AS1952" t="s">
        <v>8145</v>
      </c>
    </row>
    <row r="1953" spans="5:45" ht="49.5">
      <c r="E1953" s="1403" t="str">
        <f t="shared" si="105"/>
        <v>S12AA042 Miscellaneous Steel Fabrication Work for Revamping Shelter/Building Stainless Steel Ladder w/ Cage</v>
      </c>
      <c r="F1953" s="1403" t="str">
        <f t="shared" si="106"/>
        <v xml:space="preserve">S12AA042-00002 Miscellaneous Steel Fabrication Work for Revamping Shelter/Building Stainless Steel Ladder w/ Cage SUS 316L       </v>
      </c>
      <c r="G1953" s="1404" t="str" cm="1">
        <f t="array" ref="G1953:H1953">_xlfn.TEXTSPLIT(I1953,"-")</f>
        <v>S12AA042</v>
      </c>
      <c r="H1953" s="1404" t="str">
        <v>00002</v>
      </c>
      <c r="I1953" t="s">
        <v>8147</v>
      </c>
      <c r="J1953" t="s">
        <v>7861</v>
      </c>
      <c r="K1953" t="s">
        <v>8102</v>
      </c>
      <c r="L1953" t="s">
        <v>8103</v>
      </c>
      <c r="M1953" t="s">
        <v>4429</v>
      </c>
      <c r="N1953" t="s">
        <v>3498</v>
      </c>
      <c r="O1953" t="s">
        <v>5140</v>
      </c>
      <c r="P1953" t="s">
        <v>7978</v>
      </c>
      <c r="Q1953" t="s">
        <v>5037</v>
      </c>
      <c r="R1953" t="s">
        <v>5203</v>
      </c>
      <c r="S1953" t="s">
        <v>2965</v>
      </c>
      <c r="T1953">
        <v>0</v>
      </c>
      <c r="U1953" t="s">
        <v>2965</v>
      </c>
      <c r="V1953" t="s">
        <v>2965</v>
      </c>
      <c r="W1953" t="s">
        <v>2965</v>
      </c>
      <c r="X1953" t="s">
        <v>2965</v>
      </c>
      <c r="Y1953" t="s">
        <v>2965</v>
      </c>
      <c r="Z1953" t="s">
        <v>2965</v>
      </c>
      <c r="AA1953" t="s">
        <v>2965</v>
      </c>
      <c r="AB1953" t="s">
        <v>2965</v>
      </c>
      <c r="AC1953" t="s">
        <v>2965</v>
      </c>
      <c r="AD1953" t="s">
        <v>2965</v>
      </c>
      <c r="AE1953" t="s">
        <v>2965</v>
      </c>
      <c r="AF1953" t="s">
        <v>2965</v>
      </c>
      <c r="AG1953">
        <v>0</v>
      </c>
      <c r="AH1953">
        <v>0</v>
      </c>
      <c r="AI1953">
        <v>0</v>
      </c>
      <c r="AJ1953">
        <v>0</v>
      </c>
      <c r="AK1953">
        <v>0</v>
      </c>
      <c r="AL1953">
        <v>0</v>
      </c>
      <c r="AM1953">
        <v>0</v>
      </c>
      <c r="AN1953">
        <v>0</v>
      </c>
      <c r="AO1953">
        <v>0</v>
      </c>
      <c r="AP1953" t="s">
        <v>3423</v>
      </c>
      <c r="AQ1953" t="s">
        <v>3423</v>
      </c>
      <c r="AR1953" t="s">
        <v>8146</v>
      </c>
      <c r="AS1953" t="s">
        <v>8147</v>
      </c>
    </row>
    <row r="1954" spans="5:45" ht="49.5">
      <c r="E1954" s="1403" t="str">
        <f t="shared" si="105"/>
        <v>S12AA042 Miscellaneous Steel Fabrication Work for Revamping Shelter/Building Stainless Steel Ladder w/ Cage</v>
      </c>
      <c r="F1954" s="1403" t="str">
        <f t="shared" si="106"/>
        <v xml:space="preserve">S12AA042-00003 Miscellaneous Steel Fabrication Work for Revamping Shelter/Building Stainless Steel Ladder w/ Cage SUS Duplex       </v>
      </c>
      <c r="G1954" s="1404" t="str" cm="1">
        <f t="array" ref="G1954:H1954">_xlfn.TEXTSPLIT(I1954,"-")</f>
        <v>S12AA042</v>
      </c>
      <c r="H1954" s="1404" t="str">
        <v>00003</v>
      </c>
      <c r="I1954" t="s">
        <v>8148</v>
      </c>
      <c r="J1954" t="s">
        <v>7861</v>
      </c>
      <c r="K1954" t="s">
        <v>8102</v>
      </c>
      <c r="L1954" t="s">
        <v>8103</v>
      </c>
      <c r="M1954" t="s">
        <v>4429</v>
      </c>
      <c r="N1954" t="s">
        <v>3498</v>
      </c>
      <c r="O1954" t="s">
        <v>5140</v>
      </c>
      <c r="P1954" t="s">
        <v>7978</v>
      </c>
      <c r="Q1954" t="s">
        <v>5042</v>
      </c>
      <c r="R1954" t="s">
        <v>5206</v>
      </c>
      <c r="S1954" t="s">
        <v>2965</v>
      </c>
      <c r="T1954">
        <v>0</v>
      </c>
      <c r="U1954" t="s">
        <v>2965</v>
      </c>
      <c r="V1954" t="s">
        <v>2965</v>
      </c>
      <c r="W1954" t="s">
        <v>2965</v>
      </c>
      <c r="X1954" t="s">
        <v>2965</v>
      </c>
      <c r="Y1954" t="s">
        <v>2965</v>
      </c>
      <c r="Z1954" t="s">
        <v>2965</v>
      </c>
      <c r="AA1954" t="s">
        <v>2965</v>
      </c>
      <c r="AB1954" t="s">
        <v>2965</v>
      </c>
      <c r="AC1954" t="s">
        <v>2965</v>
      </c>
      <c r="AD1954" t="s">
        <v>2965</v>
      </c>
      <c r="AE1954" t="s">
        <v>2965</v>
      </c>
      <c r="AF1954" t="s">
        <v>2965</v>
      </c>
      <c r="AG1954">
        <v>0</v>
      </c>
      <c r="AH1954">
        <v>0</v>
      </c>
      <c r="AI1954">
        <v>0</v>
      </c>
      <c r="AJ1954">
        <v>0</v>
      </c>
      <c r="AK1954">
        <v>0</v>
      </c>
      <c r="AL1954">
        <v>0</v>
      </c>
      <c r="AM1954">
        <v>0</v>
      </c>
      <c r="AN1954">
        <v>0</v>
      </c>
      <c r="AO1954">
        <v>0</v>
      </c>
      <c r="AP1954" t="s">
        <v>3423</v>
      </c>
      <c r="AQ1954" t="s">
        <v>3423</v>
      </c>
      <c r="AR1954" t="s">
        <v>8146</v>
      </c>
      <c r="AS1954" t="s">
        <v>8148</v>
      </c>
    </row>
    <row r="1955" spans="5:45" ht="33">
      <c r="E1955" s="1403" t="str">
        <f t="shared" si="105"/>
        <v>S12AA043 Miscellaneous Steel Fabrication Work for Revamping Shelter/Building FRP Ladder w/ Cage</v>
      </c>
      <c r="F1955" s="1403" t="str">
        <f t="shared" si="106"/>
        <v xml:space="preserve">S12AA043-00001 Miscellaneous Steel Fabrication Work for Revamping Shelter/Building FRP Ladder w/ Cage        </v>
      </c>
      <c r="G1955" s="1404" t="str" cm="1">
        <f t="array" ref="G1955:H1955">_xlfn.TEXTSPLIT(I1955,"-")</f>
        <v>S12AA043</v>
      </c>
      <c r="H1955" s="1404" t="str">
        <v>00001</v>
      </c>
      <c r="I1955" t="s">
        <v>8149</v>
      </c>
      <c r="J1955" t="s">
        <v>7861</v>
      </c>
      <c r="K1955" t="s">
        <v>8102</v>
      </c>
      <c r="L1955" t="s">
        <v>8103</v>
      </c>
      <c r="M1955" t="s">
        <v>4429</v>
      </c>
      <c r="N1955" t="s">
        <v>3498</v>
      </c>
      <c r="O1955" t="s">
        <v>5145</v>
      </c>
      <c r="P1955" t="s">
        <v>7983</v>
      </c>
      <c r="Q1955" t="s">
        <v>2965</v>
      </c>
      <c r="R1955">
        <v>0</v>
      </c>
      <c r="S1955" t="s">
        <v>2965</v>
      </c>
      <c r="T1955">
        <v>0</v>
      </c>
      <c r="U1955" t="s">
        <v>2965</v>
      </c>
      <c r="V1955" t="s">
        <v>2965</v>
      </c>
      <c r="W1955" t="s">
        <v>2965</v>
      </c>
      <c r="X1955" t="s">
        <v>2965</v>
      </c>
      <c r="Y1955" t="s">
        <v>2965</v>
      </c>
      <c r="Z1955" t="s">
        <v>2965</v>
      </c>
      <c r="AA1955" t="s">
        <v>2965</v>
      </c>
      <c r="AB1955" t="s">
        <v>2965</v>
      </c>
      <c r="AC1955" t="s">
        <v>2965</v>
      </c>
      <c r="AD1955" t="s">
        <v>2965</v>
      </c>
      <c r="AE1955" t="s">
        <v>2965</v>
      </c>
      <c r="AF1955" t="s">
        <v>2965</v>
      </c>
      <c r="AG1955">
        <v>0</v>
      </c>
      <c r="AH1955">
        <v>0</v>
      </c>
      <c r="AI1955">
        <v>0</v>
      </c>
      <c r="AJ1955">
        <v>0</v>
      </c>
      <c r="AK1955">
        <v>0</v>
      </c>
      <c r="AL1955">
        <v>0</v>
      </c>
      <c r="AM1955">
        <v>0</v>
      </c>
      <c r="AN1955">
        <v>0</v>
      </c>
      <c r="AO1955">
        <v>0</v>
      </c>
      <c r="AP1955" t="s">
        <v>3423</v>
      </c>
      <c r="AQ1955" t="s">
        <v>3423</v>
      </c>
      <c r="AR1955" t="s">
        <v>8150</v>
      </c>
      <c r="AS1955" t="s">
        <v>8149</v>
      </c>
    </row>
    <row r="1956" spans="5:45" ht="33">
      <c r="E1956" s="1403" t="str">
        <f t="shared" si="105"/>
        <v>S12AA044 Miscellaneous Steel Fabrication Work for Revamping Shelter/Building Steel Ladder w/o Cage</v>
      </c>
      <c r="F1956" s="1403" t="str">
        <f t="shared" si="106"/>
        <v xml:space="preserve">S12AA044-00001 Miscellaneous Steel Fabrication Work for Revamping Shelter/Building Steel Ladder w/o Cage W/Painting       </v>
      </c>
      <c r="G1956" s="1404" t="str" cm="1">
        <f t="array" ref="G1956:H1956">_xlfn.TEXTSPLIT(I1956,"-")</f>
        <v>S12AA044</v>
      </c>
      <c r="H1956" s="1404" t="str">
        <v>00001</v>
      </c>
      <c r="I1956" t="s">
        <v>8151</v>
      </c>
      <c r="J1956" t="s">
        <v>7861</v>
      </c>
      <c r="K1956" t="s">
        <v>8102</v>
      </c>
      <c r="L1956" t="s">
        <v>8103</v>
      </c>
      <c r="M1956" t="s">
        <v>4429</v>
      </c>
      <c r="N1956" t="s">
        <v>3498</v>
      </c>
      <c r="O1956" t="s">
        <v>5150</v>
      </c>
      <c r="P1956" t="s">
        <v>7986</v>
      </c>
      <c r="Q1956" t="s">
        <v>4302</v>
      </c>
      <c r="R1956" t="s">
        <v>7941</v>
      </c>
      <c r="S1956" t="s">
        <v>2965</v>
      </c>
      <c r="T1956">
        <v>0</v>
      </c>
      <c r="U1956" t="s">
        <v>2965</v>
      </c>
      <c r="V1956" t="s">
        <v>2965</v>
      </c>
      <c r="W1956" t="s">
        <v>2965</v>
      </c>
      <c r="X1956" t="s">
        <v>2965</v>
      </c>
      <c r="Y1956" t="s">
        <v>2965</v>
      </c>
      <c r="Z1956" t="s">
        <v>2965</v>
      </c>
      <c r="AA1956" t="s">
        <v>2965</v>
      </c>
      <c r="AB1956" t="s">
        <v>2965</v>
      </c>
      <c r="AC1956" t="s">
        <v>2965</v>
      </c>
      <c r="AD1956" t="s">
        <v>2965</v>
      </c>
      <c r="AE1956" t="s">
        <v>2965</v>
      </c>
      <c r="AF1956" t="s">
        <v>2965</v>
      </c>
      <c r="AG1956">
        <v>0</v>
      </c>
      <c r="AH1956">
        <v>0</v>
      </c>
      <c r="AI1956">
        <v>0</v>
      </c>
      <c r="AJ1956">
        <v>0</v>
      </c>
      <c r="AK1956">
        <v>0</v>
      </c>
      <c r="AL1956">
        <v>0</v>
      </c>
      <c r="AM1956">
        <v>0</v>
      </c>
      <c r="AN1956">
        <v>0</v>
      </c>
      <c r="AO1956">
        <v>0</v>
      </c>
      <c r="AP1956" t="s">
        <v>3423</v>
      </c>
      <c r="AQ1956" t="s">
        <v>3423</v>
      </c>
      <c r="AR1956" t="s">
        <v>8152</v>
      </c>
      <c r="AS1956" t="s">
        <v>8151</v>
      </c>
    </row>
    <row r="1957" spans="5:45" ht="33">
      <c r="E1957" s="1403" t="str">
        <f t="shared" si="105"/>
        <v>S12AA044 Miscellaneous Steel Fabrication Work for Revamping Shelter/Building Steel Ladder w/o Cage</v>
      </c>
      <c r="F1957" s="1403" t="str">
        <f t="shared" si="106"/>
        <v xml:space="preserve">S12AA044-00002 Miscellaneous Steel Fabrication Work for Revamping Shelter/Building Steel Ladder w/o Cage Galvanized Steel       </v>
      </c>
      <c r="G1957" s="1404" t="str" cm="1">
        <f t="array" ref="G1957:H1957">_xlfn.TEXTSPLIT(I1957,"-")</f>
        <v>S12AA044</v>
      </c>
      <c r="H1957" s="1404" t="str">
        <v>00002</v>
      </c>
      <c r="I1957" t="s">
        <v>8153</v>
      </c>
      <c r="J1957" t="s">
        <v>7861</v>
      </c>
      <c r="K1957" t="s">
        <v>8102</v>
      </c>
      <c r="L1957" t="s">
        <v>8103</v>
      </c>
      <c r="M1957" t="s">
        <v>4429</v>
      </c>
      <c r="N1957" t="s">
        <v>3498</v>
      </c>
      <c r="O1957" t="s">
        <v>5150</v>
      </c>
      <c r="P1957" t="s">
        <v>7986</v>
      </c>
      <c r="Q1957" t="s">
        <v>4345</v>
      </c>
      <c r="R1957" t="s">
        <v>7918</v>
      </c>
      <c r="S1957" t="s">
        <v>2965</v>
      </c>
      <c r="T1957">
        <v>0</v>
      </c>
      <c r="U1957" t="s">
        <v>2965</v>
      </c>
      <c r="V1957" t="s">
        <v>2965</v>
      </c>
      <c r="W1957" t="s">
        <v>2965</v>
      </c>
      <c r="X1957" t="s">
        <v>2965</v>
      </c>
      <c r="Y1957" t="s">
        <v>2965</v>
      </c>
      <c r="Z1957" t="s">
        <v>2965</v>
      </c>
      <c r="AA1957" t="s">
        <v>2965</v>
      </c>
      <c r="AB1957" t="s">
        <v>2965</v>
      </c>
      <c r="AC1957" t="s">
        <v>2965</v>
      </c>
      <c r="AD1957" t="s">
        <v>2965</v>
      </c>
      <c r="AE1957" t="s">
        <v>2965</v>
      </c>
      <c r="AF1957" t="s">
        <v>2965</v>
      </c>
      <c r="AG1957">
        <v>0</v>
      </c>
      <c r="AH1957">
        <v>0</v>
      </c>
      <c r="AI1957">
        <v>0</v>
      </c>
      <c r="AJ1957">
        <v>0</v>
      </c>
      <c r="AK1957">
        <v>0</v>
      </c>
      <c r="AL1957">
        <v>0</v>
      </c>
      <c r="AM1957">
        <v>0</v>
      </c>
      <c r="AN1957">
        <v>0</v>
      </c>
      <c r="AO1957">
        <v>0</v>
      </c>
      <c r="AP1957" t="s">
        <v>3423</v>
      </c>
      <c r="AQ1957" t="s">
        <v>3423</v>
      </c>
      <c r="AR1957" t="s">
        <v>8152</v>
      </c>
      <c r="AS1957" t="s">
        <v>8153</v>
      </c>
    </row>
    <row r="1958" spans="5:45" ht="33">
      <c r="E1958" s="1403" t="str">
        <f t="shared" si="105"/>
        <v>S12AA044 Miscellaneous Steel Fabrication Work for Revamping Shelter/Building Steel Ladder w/o Cage</v>
      </c>
      <c r="F1958" s="1403" t="str">
        <f t="shared" si="106"/>
        <v xml:space="preserve">S12AA044-00003 Miscellaneous Steel Fabrication Work for Revamping Shelter/Building Steel Ladder w/o Cage Galvanized Steel W/Painting       </v>
      </c>
      <c r="G1958" s="1404" t="str" cm="1">
        <f t="array" ref="G1958:H1958">_xlfn.TEXTSPLIT(I1958,"-")</f>
        <v>S12AA044</v>
      </c>
      <c r="H1958" s="1404" t="str">
        <v>00003</v>
      </c>
      <c r="I1958" t="s">
        <v>8154</v>
      </c>
      <c r="J1958" t="s">
        <v>7861</v>
      </c>
      <c r="K1958" t="s">
        <v>8102</v>
      </c>
      <c r="L1958" t="s">
        <v>8103</v>
      </c>
      <c r="M1958" t="s">
        <v>4429</v>
      </c>
      <c r="N1958" t="s">
        <v>3498</v>
      </c>
      <c r="O1958" t="s">
        <v>5150</v>
      </c>
      <c r="P1958" t="s">
        <v>7986</v>
      </c>
      <c r="Q1958" t="s">
        <v>4353</v>
      </c>
      <c r="R1958" t="s">
        <v>7923</v>
      </c>
      <c r="S1958" t="s">
        <v>2965</v>
      </c>
      <c r="T1958">
        <v>0</v>
      </c>
      <c r="U1958" t="s">
        <v>2965</v>
      </c>
      <c r="V1958" t="s">
        <v>2965</v>
      </c>
      <c r="W1958" t="s">
        <v>2965</v>
      </c>
      <c r="X1958" t="s">
        <v>2965</v>
      </c>
      <c r="Y1958" t="s">
        <v>2965</v>
      </c>
      <c r="Z1958" t="s">
        <v>2965</v>
      </c>
      <c r="AA1958" t="s">
        <v>2965</v>
      </c>
      <c r="AB1958" t="s">
        <v>2965</v>
      </c>
      <c r="AC1958" t="s">
        <v>2965</v>
      </c>
      <c r="AD1958" t="s">
        <v>2965</v>
      </c>
      <c r="AE1958" t="s">
        <v>2965</v>
      </c>
      <c r="AF1958" t="s">
        <v>2965</v>
      </c>
      <c r="AG1958">
        <v>0</v>
      </c>
      <c r="AH1958">
        <v>0</v>
      </c>
      <c r="AI1958">
        <v>0</v>
      </c>
      <c r="AJ1958">
        <v>0</v>
      </c>
      <c r="AK1958">
        <v>0</v>
      </c>
      <c r="AL1958">
        <v>0</v>
      </c>
      <c r="AM1958">
        <v>0</v>
      </c>
      <c r="AN1958">
        <v>0</v>
      </c>
      <c r="AO1958">
        <v>0</v>
      </c>
      <c r="AP1958" t="s">
        <v>3423</v>
      </c>
      <c r="AQ1958" t="s">
        <v>3423</v>
      </c>
      <c r="AR1958" t="s">
        <v>8152</v>
      </c>
      <c r="AS1958" t="s">
        <v>8154</v>
      </c>
    </row>
    <row r="1959" spans="5:45" ht="49.5">
      <c r="E1959" s="1403" t="str">
        <f t="shared" si="105"/>
        <v>S12AA045 Miscellaneous Steel Fabrication Work for Revamping Shelter/Building Stainless Steel Ladder w/o Cage</v>
      </c>
      <c r="F1959" s="1403" t="str">
        <f t="shared" si="106"/>
        <v xml:space="preserve">S12AA045-00001 Miscellaneous Steel Fabrication Work for Revamping Shelter/Building Stainless Steel Ladder w/o Cage SUS 304       </v>
      </c>
      <c r="G1959" s="1404" t="str" cm="1">
        <f t="array" ref="G1959:H1959">_xlfn.TEXTSPLIT(I1959,"-")</f>
        <v>S12AA045</v>
      </c>
      <c r="H1959" s="1404" t="str">
        <v>00001</v>
      </c>
      <c r="I1959" t="s">
        <v>8155</v>
      </c>
      <c r="J1959" t="s">
        <v>7861</v>
      </c>
      <c r="K1959" t="s">
        <v>8102</v>
      </c>
      <c r="L1959" t="s">
        <v>8103</v>
      </c>
      <c r="M1959" t="s">
        <v>4429</v>
      </c>
      <c r="N1959" t="s">
        <v>3498</v>
      </c>
      <c r="O1959" t="s">
        <v>5153</v>
      </c>
      <c r="P1959" t="s">
        <v>7991</v>
      </c>
      <c r="Q1959" t="s">
        <v>5032</v>
      </c>
      <c r="R1959" t="s">
        <v>5200</v>
      </c>
      <c r="S1959" t="s">
        <v>2965</v>
      </c>
      <c r="T1959">
        <v>0</v>
      </c>
      <c r="U1959" t="s">
        <v>2965</v>
      </c>
      <c r="V1959" t="s">
        <v>2965</v>
      </c>
      <c r="W1959" t="s">
        <v>2965</v>
      </c>
      <c r="X1959" t="s">
        <v>2965</v>
      </c>
      <c r="Y1959" t="s">
        <v>2965</v>
      </c>
      <c r="Z1959" t="s">
        <v>2965</v>
      </c>
      <c r="AA1959" t="s">
        <v>2965</v>
      </c>
      <c r="AB1959" t="s">
        <v>2965</v>
      </c>
      <c r="AC1959" t="s">
        <v>2965</v>
      </c>
      <c r="AD1959" t="s">
        <v>2965</v>
      </c>
      <c r="AE1959" t="s">
        <v>2965</v>
      </c>
      <c r="AF1959" t="s">
        <v>2965</v>
      </c>
      <c r="AG1959">
        <v>0</v>
      </c>
      <c r="AH1959">
        <v>0</v>
      </c>
      <c r="AI1959">
        <v>0</v>
      </c>
      <c r="AJ1959">
        <v>0</v>
      </c>
      <c r="AK1959">
        <v>0</v>
      </c>
      <c r="AL1959">
        <v>0</v>
      </c>
      <c r="AM1959">
        <v>0</v>
      </c>
      <c r="AN1959">
        <v>0</v>
      </c>
      <c r="AO1959">
        <v>0</v>
      </c>
      <c r="AP1959" t="s">
        <v>3423</v>
      </c>
      <c r="AQ1959" t="s">
        <v>3423</v>
      </c>
      <c r="AR1959" t="s">
        <v>8156</v>
      </c>
      <c r="AS1959" t="s">
        <v>8155</v>
      </c>
    </row>
    <row r="1960" spans="5:45" ht="49.5">
      <c r="E1960" s="1403" t="str">
        <f t="shared" si="105"/>
        <v>S12AA045 Miscellaneous Steel Fabrication Work for Revamping Shelter/Building Stainless Steel Ladder w/o Cage</v>
      </c>
      <c r="F1960" s="1403" t="str">
        <f t="shared" si="106"/>
        <v xml:space="preserve">S12AA045-00002 Miscellaneous Steel Fabrication Work for Revamping Shelter/Building Stainless Steel Ladder w/o Cage SUS 316L       </v>
      </c>
      <c r="G1960" s="1404" t="str" cm="1">
        <f t="array" ref="G1960:H1960">_xlfn.TEXTSPLIT(I1960,"-")</f>
        <v>S12AA045</v>
      </c>
      <c r="H1960" s="1404" t="str">
        <v>00002</v>
      </c>
      <c r="I1960" t="s">
        <v>8157</v>
      </c>
      <c r="J1960" t="s">
        <v>7861</v>
      </c>
      <c r="K1960" t="s">
        <v>8102</v>
      </c>
      <c r="L1960" t="s">
        <v>8103</v>
      </c>
      <c r="M1960" t="s">
        <v>4429</v>
      </c>
      <c r="N1960" t="s">
        <v>3498</v>
      </c>
      <c r="O1960" t="s">
        <v>5153</v>
      </c>
      <c r="P1960" t="s">
        <v>7991</v>
      </c>
      <c r="Q1960" t="s">
        <v>5037</v>
      </c>
      <c r="R1960" t="s">
        <v>5203</v>
      </c>
      <c r="S1960" t="s">
        <v>2965</v>
      </c>
      <c r="T1960">
        <v>0</v>
      </c>
      <c r="U1960" t="s">
        <v>2965</v>
      </c>
      <c r="V1960" t="s">
        <v>2965</v>
      </c>
      <c r="W1960" t="s">
        <v>2965</v>
      </c>
      <c r="X1960" t="s">
        <v>2965</v>
      </c>
      <c r="Y1960" t="s">
        <v>2965</v>
      </c>
      <c r="Z1960" t="s">
        <v>2965</v>
      </c>
      <c r="AA1960" t="s">
        <v>2965</v>
      </c>
      <c r="AB1960" t="s">
        <v>2965</v>
      </c>
      <c r="AC1960" t="s">
        <v>2965</v>
      </c>
      <c r="AD1960" t="s">
        <v>2965</v>
      </c>
      <c r="AE1960" t="s">
        <v>2965</v>
      </c>
      <c r="AF1960" t="s">
        <v>2965</v>
      </c>
      <c r="AG1960">
        <v>0</v>
      </c>
      <c r="AH1960">
        <v>0</v>
      </c>
      <c r="AI1960">
        <v>0</v>
      </c>
      <c r="AJ1960">
        <v>0</v>
      </c>
      <c r="AK1960">
        <v>0</v>
      </c>
      <c r="AL1960">
        <v>0</v>
      </c>
      <c r="AM1960">
        <v>0</v>
      </c>
      <c r="AN1960">
        <v>0</v>
      </c>
      <c r="AO1960">
        <v>0</v>
      </c>
      <c r="AP1960" t="s">
        <v>3423</v>
      </c>
      <c r="AQ1960" t="s">
        <v>3423</v>
      </c>
      <c r="AR1960" t="s">
        <v>8156</v>
      </c>
      <c r="AS1960" t="s">
        <v>8157</v>
      </c>
    </row>
    <row r="1961" spans="5:45" ht="49.5">
      <c r="E1961" s="1403" t="str">
        <f t="shared" si="105"/>
        <v>S12AA045 Miscellaneous Steel Fabrication Work for Revamping Shelter/Building Stainless Steel Ladder w/o Cage</v>
      </c>
      <c r="F1961" s="1403" t="str">
        <f t="shared" si="106"/>
        <v xml:space="preserve">S12AA045-00003 Miscellaneous Steel Fabrication Work for Revamping Shelter/Building Stainless Steel Ladder w/o Cage SUS Duplex       </v>
      </c>
      <c r="G1961" s="1404" t="str" cm="1">
        <f t="array" ref="G1961:H1961">_xlfn.TEXTSPLIT(I1961,"-")</f>
        <v>S12AA045</v>
      </c>
      <c r="H1961" s="1404" t="str">
        <v>00003</v>
      </c>
      <c r="I1961" t="s">
        <v>8158</v>
      </c>
      <c r="J1961" t="s">
        <v>7861</v>
      </c>
      <c r="K1961" t="s">
        <v>8102</v>
      </c>
      <c r="L1961" t="s">
        <v>8103</v>
      </c>
      <c r="M1961" t="s">
        <v>4429</v>
      </c>
      <c r="N1961" t="s">
        <v>3498</v>
      </c>
      <c r="O1961" t="s">
        <v>5153</v>
      </c>
      <c r="P1961" t="s">
        <v>7991</v>
      </c>
      <c r="Q1961" t="s">
        <v>5042</v>
      </c>
      <c r="R1961" t="s">
        <v>5206</v>
      </c>
      <c r="S1961" t="s">
        <v>2965</v>
      </c>
      <c r="T1961">
        <v>0</v>
      </c>
      <c r="U1961" t="s">
        <v>2965</v>
      </c>
      <c r="V1961" t="s">
        <v>2965</v>
      </c>
      <c r="W1961" t="s">
        <v>2965</v>
      </c>
      <c r="X1961" t="s">
        <v>2965</v>
      </c>
      <c r="Y1961" t="s">
        <v>2965</v>
      </c>
      <c r="Z1961" t="s">
        <v>2965</v>
      </c>
      <c r="AA1961" t="s">
        <v>2965</v>
      </c>
      <c r="AB1961" t="s">
        <v>2965</v>
      </c>
      <c r="AC1961" t="s">
        <v>2965</v>
      </c>
      <c r="AD1961" t="s">
        <v>2965</v>
      </c>
      <c r="AE1961" t="s">
        <v>2965</v>
      </c>
      <c r="AF1961" t="s">
        <v>2965</v>
      </c>
      <c r="AG1961">
        <v>0</v>
      </c>
      <c r="AH1961">
        <v>0</v>
      </c>
      <c r="AI1961">
        <v>0</v>
      </c>
      <c r="AJ1961">
        <v>0</v>
      </c>
      <c r="AK1961">
        <v>0</v>
      </c>
      <c r="AL1961">
        <v>0</v>
      </c>
      <c r="AM1961">
        <v>0</v>
      </c>
      <c r="AN1961">
        <v>0</v>
      </c>
      <c r="AO1961">
        <v>0</v>
      </c>
      <c r="AP1961" t="s">
        <v>3423</v>
      </c>
      <c r="AQ1961" t="s">
        <v>3423</v>
      </c>
      <c r="AR1961" t="s">
        <v>8156</v>
      </c>
      <c r="AS1961" t="s">
        <v>8158</v>
      </c>
    </row>
    <row r="1962" spans="5:45" ht="33">
      <c r="E1962" s="1403" t="str">
        <f t="shared" si="105"/>
        <v>S12AA046 Miscellaneous Steel Fabrication Work for Revamping Shelter/Building FRP Ladder w/o Cage</v>
      </c>
      <c r="F1962" s="1403" t="str">
        <f t="shared" si="106"/>
        <v xml:space="preserve">S12AA046-00001 Miscellaneous Steel Fabrication Work for Revamping Shelter/Building FRP Ladder w/o Cage        </v>
      </c>
      <c r="G1962" s="1404" t="str" cm="1">
        <f t="array" ref="G1962:H1962">_xlfn.TEXTSPLIT(I1962,"-")</f>
        <v>S12AA046</v>
      </c>
      <c r="H1962" s="1404" t="str">
        <v>00001</v>
      </c>
      <c r="I1962" t="s">
        <v>8159</v>
      </c>
      <c r="J1962" t="s">
        <v>7861</v>
      </c>
      <c r="K1962" t="s">
        <v>8102</v>
      </c>
      <c r="L1962" t="s">
        <v>8103</v>
      </c>
      <c r="M1962" t="s">
        <v>4429</v>
      </c>
      <c r="N1962" t="s">
        <v>3498</v>
      </c>
      <c r="O1962" t="s">
        <v>5161</v>
      </c>
      <c r="P1962" t="s">
        <v>7996</v>
      </c>
      <c r="Q1962" t="s">
        <v>2965</v>
      </c>
      <c r="R1962">
        <v>0</v>
      </c>
      <c r="S1962" t="s">
        <v>2965</v>
      </c>
      <c r="T1962">
        <v>0</v>
      </c>
      <c r="U1962" t="s">
        <v>2965</v>
      </c>
      <c r="V1962" t="s">
        <v>2965</v>
      </c>
      <c r="W1962" t="s">
        <v>2965</v>
      </c>
      <c r="X1962" t="s">
        <v>2965</v>
      </c>
      <c r="Y1962" t="s">
        <v>2965</v>
      </c>
      <c r="Z1962" t="s">
        <v>2965</v>
      </c>
      <c r="AA1962" t="s">
        <v>2965</v>
      </c>
      <c r="AB1962" t="s">
        <v>2965</v>
      </c>
      <c r="AC1962" t="s">
        <v>2965</v>
      </c>
      <c r="AD1962" t="s">
        <v>2965</v>
      </c>
      <c r="AE1962" t="s">
        <v>2965</v>
      </c>
      <c r="AF1962" t="s">
        <v>2965</v>
      </c>
      <c r="AG1962">
        <v>0</v>
      </c>
      <c r="AH1962">
        <v>0</v>
      </c>
      <c r="AI1962">
        <v>0</v>
      </c>
      <c r="AJ1962">
        <v>0</v>
      </c>
      <c r="AK1962">
        <v>0</v>
      </c>
      <c r="AL1962">
        <v>0</v>
      </c>
      <c r="AM1962">
        <v>0</v>
      </c>
      <c r="AN1962">
        <v>0</v>
      </c>
      <c r="AO1962">
        <v>0</v>
      </c>
      <c r="AP1962" t="s">
        <v>3423</v>
      </c>
      <c r="AQ1962" t="s">
        <v>3423</v>
      </c>
      <c r="AR1962" t="s">
        <v>8160</v>
      </c>
      <c r="AS1962" t="s">
        <v>8159</v>
      </c>
    </row>
    <row r="1963" spans="5:45" ht="33">
      <c r="E1963" s="1403" t="str">
        <f t="shared" si="105"/>
        <v>S13AA007 Main Steel Structure Erection Work for Revamping Shelter/Building Girth &amp; Purlin</v>
      </c>
      <c r="F1963" s="1403" t="str">
        <f t="shared" si="106"/>
        <v xml:space="preserve">S13AA007-00001 Main Steel Structure Erection Work for Revamping Shelter/Building Girth &amp; Purlin        </v>
      </c>
      <c r="G1963" s="1404" t="str" cm="1">
        <f t="array" ref="G1963:H1963">_xlfn.TEXTSPLIT(I1963,"-")</f>
        <v>S13AA007</v>
      </c>
      <c r="H1963" s="1404" t="str">
        <v>00001</v>
      </c>
      <c r="I1963" t="s">
        <v>8161</v>
      </c>
      <c r="J1963" t="s">
        <v>7861</v>
      </c>
      <c r="K1963" t="s">
        <v>8162</v>
      </c>
      <c r="L1963" t="s">
        <v>8163</v>
      </c>
      <c r="M1963" t="s">
        <v>4429</v>
      </c>
      <c r="N1963" t="s">
        <v>3498</v>
      </c>
      <c r="O1963" t="s">
        <v>4379</v>
      </c>
      <c r="P1963" t="s">
        <v>7863</v>
      </c>
      <c r="Q1963" t="s">
        <v>2965</v>
      </c>
      <c r="R1963">
        <v>0</v>
      </c>
      <c r="S1963" t="s">
        <v>2965</v>
      </c>
      <c r="T1963">
        <v>0</v>
      </c>
      <c r="U1963" t="s">
        <v>2965</v>
      </c>
      <c r="V1963" t="s">
        <v>2965</v>
      </c>
      <c r="W1963" t="s">
        <v>2965</v>
      </c>
      <c r="X1963" t="s">
        <v>2965</v>
      </c>
      <c r="Y1963" t="s">
        <v>2965</v>
      </c>
      <c r="Z1963" t="s">
        <v>2965</v>
      </c>
      <c r="AA1963" t="s">
        <v>2965</v>
      </c>
      <c r="AB1963" t="s">
        <v>2965</v>
      </c>
      <c r="AC1963" t="s">
        <v>2965</v>
      </c>
      <c r="AD1963" t="s">
        <v>2965</v>
      </c>
      <c r="AE1963" t="s">
        <v>2965</v>
      </c>
      <c r="AF1963" t="s">
        <v>2965</v>
      </c>
      <c r="AG1963">
        <v>0</v>
      </c>
      <c r="AH1963">
        <v>0</v>
      </c>
      <c r="AI1963">
        <v>0</v>
      </c>
      <c r="AJ1963">
        <v>0</v>
      </c>
      <c r="AK1963" t="s">
        <v>3500</v>
      </c>
      <c r="AL1963">
        <v>0</v>
      </c>
      <c r="AM1963">
        <v>0</v>
      </c>
      <c r="AN1963">
        <v>0</v>
      </c>
      <c r="AO1963">
        <v>0</v>
      </c>
      <c r="AP1963" t="s">
        <v>3496</v>
      </c>
      <c r="AQ1963" t="s">
        <v>3496</v>
      </c>
      <c r="AR1963" t="s">
        <v>8164</v>
      </c>
      <c r="AS1963" t="s">
        <v>8161</v>
      </c>
    </row>
    <row r="1964" spans="5:45" ht="49.5">
      <c r="E1964" s="1403" t="str">
        <f t="shared" si="105"/>
        <v>S13AA008 Main Steel Structure Erection Work for Revamping Shelter/Building P.E.B. (Pre-Engineered Building)</v>
      </c>
      <c r="F1964" s="1403" t="str">
        <f t="shared" si="106"/>
        <v xml:space="preserve">S13AA008-00001 Main Steel Structure Erection Work for Revamping Shelter/Building P.E.B. (Pre-Engineered Building)        </v>
      </c>
      <c r="G1964" s="1404" t="str" cm="1">
        <f t="array" ref="G1964:H1964">_xlfn.TEXTSPLIT(I1964,"-")</f>
        <v>S13AA008</v>
      </c>
      <c r="H1964" s="1404" t="str">
        <v>00001</v>
      </c>
      <c r="I1964" t="s">
        <v>8165</v>
      </c>
      <c r="J1964" t="s">
        <v>7861</v>
      </c>
      <c r="K1964" t="s">
        <v>8162</v>
      </c>
      <c r="L1964" t="s">
        <v>8163</v>
      </c>
      <c r="M1964" t="s">
        <v>4429</v>
      </c>
      <c r="N1964" t="s">
        <v>3498</v>
      </c>
      <c r="O1964" t="s">
        <v>4383</v>
      </c>
      <c r="P1964" t="s">
        <v>7866</v>
      </c>
      <c r="Q1964" t="s">
        <v>2965</v>
      </c>
      <c r="R1964">
        <v>0</v>
      </c>
      <c r="S1964" t="s">
        <v>2965</v>
      </c>
      <c r="T1964">
        <v>0</v>
      </c>
      <c r="U1964" t="s">
        <v>2965</v>
      </c>
      <c r="V1964" t="s">
        <v>2965</v>
      </c>
      <c r="W1964" t="s">
        <v>2965</v>
      </c>
      <c r="X1964" t="s">
        <v>2965</v>
      </c>
      <c r="Y1964" t="s">
        <v>2965</v>
      </c>
      <c r="Z1964" t="s">
        <v>2965</v>
      </c>
      <c r="AA1964" t="s">
        <v>2965</v>
      </c>
      <c r="AB1964" t="s">
        <v>2965</v>
      </c>
      <c r="AC1964" t="s">
        <v>2965</v>
      </c>
      <c r="AD1964" t="s">
        <v>2965</v>
      </c>
      <c r="AE1964" t="s">
        <v>2965</v>
      </c>
      <c r="AF1964" t="s">
        <v>2965</v>
      </c>
      <c r="AG1964">
        <v>0</v>
      </c>
      <c r="AH1964">
        <v>0</v>
      </c>
      <c r="AI1964">
        <v>0</v>
      </c>
      <c r="AJ1964">
        <v>0</v>
      </c>
      <c r="AK1964" t="s">
        <v>3500</v>
      </c>
      <c r="AL1964">
        <v>0</v>
      </c>
      <c r="AM1964">
        <v>0</v>
      </c>
      <c r="AN1964">
        <v>0</v>
      </c>
      <c r="AO1964">
        <v>0</v>
      </c>
      <c r="AP1964" t="s">
        <v>3496</v>
      </c>
      <c r="AQ1964" t="s">
        <v>3496</v>
      </c>
      <c r="AR1964" t="s">
        <v>8166</v>
      </c>
      <c r="AS1964" t="s">
        <v>8165</v>
      </c>
    </row>
    <row r="1965" spans="5:45" ht="33">
      <c r="E1965" s="1403" t="str">
        <f t="shared" si="105"/>
        <v>S13AA030 Main Steel Structure Erection Work for Revamping Shelter/Building Non-Shrink Grouting</v>
      </c>
      <c r="F1965" s="1403" t="str">
        <f t="shared" si="106"/>
        <v xml:space="preserve">S13AA030-00001 Main Steel Structure Erection Work for Revamping Shelter/Building Non-Shrink Grouting        </v>
      </c>
      <c r="G1965" s="1404" t="str" cm="1">
        <f t="array" ref="G1965:H1965">_xlfn.TEXTSPLIT(I1965,"-")</f>
        <v>S13AA030</v>
      </c>
      <c r="H1965" s="1404" t="str">
        <v>00001</v>
      </c>
      <c r="I1965" t="s">
        <v>8167</v>
      </c>
      <c r="J1965" t="s">
        <v>7861</v>
      </c>
      <c r="K1965" t="s">
        <v>8162</v>
      </c>
      <c r="L1965" t="s">
        <v>8163</v>
      </c>
      <c r="M1965" t="s">
        <v>4429</v>
      </c>
      <c r="N1965" t="s">
        <v>3498</v>
      </c>
      <c r="O1965" t="s">
        <v>4996</v>
      </c>
      <c r="P1965" t="s">
        <v>8005</v>
      </c>
      <c r="Q1965" t="s">
        <v>2965</v>
      </c>
      <c r="R1965">
        <v>0</v>
      </c>
      <c r="S1965" t="s">
        <v>2965</v>
      </c>
      <c r="T1965">
        <v>0</v>
      </c>
      <c r="U1965" t="s">
        <v>2965</v>
      </c>
      <c r="V1965" t="s">
        <v>2965</v>
      </c>
      <c r="W1965" t="s">
        <v>2965</v>
      </c>
      <c r="X1965" t="s">
        <v>2965</v>
      </c>
      <c r="Y1965" t="s">
        <v>2965</v>
      </c>
      <c r="Z1965" t="s">
        <v>2965</v>
      </c>
      <c r="AA1965" t="s">
        <v>2965</v>
      </c>
      <c r="AB1965" t="s">
        <v>2965</v>
      </c>
      <c r="AC1965" t="s">
        <v>2965</v>
      </c>
      <c r="AD1965" t="s">
        <v>2965</v>
      </c>
      <c r="AE1965" t="s">
        <v>2965</v>
      </c>
      <c r="AF1965" t="s">
        <v>2965</v>
      </c>
      <c r="AG1965">
        <v>0</v>
      </c>
      <c r="AH1965">
        <v>0</v>
      </c>
      <c r="AI1965">
        <v>0</v>
      </c>
      <c r="AJ1965">
        <v>0</v>
      </c>
      <c r="AK1965" t="s">
        <v>3500</v>
      </c>
      <c r="AL1965">
        <v>0</v>
      </c>
      <c r="AM1965" t="s">
        <v>2860</v>
      </c>
      <c r="AN1965">
        <v>0</v>
      </c>
      <c r="AO1965">
        <v>0</v>
      </c>
      <c r="AP1965" t="s">
        <v>4299</v>
      </c>
      <c r="AQ1965" t="s">
        <v>4299</v>
      </c>
      <c r="AR1965" t="s">
        <v>8168</v>
      </c>
      <c r="AS1965" t="s">
        <v>8167</v>
      </c>
    </row>
    <row r="1966" spans="5:45" ht="33">
      <c r="E1966" s="1403" t="str">
        <f t="shared" si="105"/>
        <v>S13AA031 Main Steel Structure Erection Work for Revamping Shelter/Building Epoxy Grouting</v>
      </c>
      <c r="F1966" s="1403" t="str">
        <f t="shared" si="106"/>
        <v xml:space="preserve">S13AA031-00001 Main Steel Structure Erection Work for Revamping Shelter/Building Epoxy Grouting        </v>
      </c>
      <c r="G1966" s="1404" t="str" cm="1">
        <f t="array" ref="G1966:H1966">_xlfn.TEXTSPLIT(I1966,"-")</f>
        <v>S13AA031</v>
      </c>
      <c r="H1966" s="1404" t="str">
        <v>00001</v>
      </c>
      <c r="I1966" t="s">
        <v>8169</v>
      </c>
      <c r="J1966" t="s">
        <v>7861</v>
      </c>
      <c r="K1966" t="s">
        <v>8162</v>
      </c>
      <c r="L1966" t="s">
        <v>8163</v>
      </c>
      <c r="M1966" t="s">
        <v>4429</v>
      </c>
      <c r="N1966" t="s">
        <v>3498</v>
      </c>
      <c r="O1966" t="s">
        <v>5008</v>
      </c>
      <c r="P1966" t="s">
        <v>8008</v>
      </c>
      <c r="Q1966" t="s">
        <v>2965</v>
      </c>
      <c r="R1966">
        <v>0</v>
      </c>
      <c r="S1966" t="s">
        <v>2965</v>
      </c>
      <c r="T1966">
        <v>0</v>
      </c>
      <c r="U1966" t="s">
        <v>2965</v>
      </c>
      <c r="V1966" t="s">
        <v>2965</v>
      </c>
      <c r="W1966" t="s">
        <v>2965</v>
      </c>
      <c r="X1966" t="s">
        <v>2965</v>
      </c>
      <c r="Y1966" t="s">
        <v>2965</v>
      </c>
      <c r="Z1966" t="s">
        <v>2965</v>
      </c>
      <c r="AA1966" t="s">
        <v>2965</v>
      </c>
      <c r="AB1966" t="s">
        <v>2965</v>
      </c>
      <c r="AC1966" t="s">
        <v>2965</v>
      </c>
      <c r="AD1966" t="s">
        <v>2965</v>
      </c>
      <c r="AE1966" t="s">
        <v>2965</v>
      </c>
      <c r="AF1966" t="s">
        <v>2965</v>
      </c>
      <c r="AG1966">
        <v>0</v>
      </c>
      <c r="AH1966">
        <v>0</v>
      </c>
      <c r="AI1966">
        <v>0</v>
      </c>
      <c r="AJ1966">
        <v>0</v>
      </c>
      <c r="AK1966" t="s">
        <v>3500</v>
      </c>
      <c r="AL1966">
        <v>0</v>
      </c>
      <c r="AM1966" t="s">
        <v>2860</v>
      </c>
      <c r="AN1966">
        <v>0</v>
      </c>
      <c r="AO1966">
        <v>0</v>
      </c>
      <c r="AP1966" t="s">
        <v>4299</v>
      </c>
      <c r="AQ1966" t="s">
        <v>4299</v>
      </c>
      <c r="AR1966" t="s">
        <v>8170</v>
      </c>
      <c r="AS1966" t="s">
        <v>8169</v>
      </c>
    </row>
    <row r="1967" spans="5:45" ht="33">
      <c r="E1967" s="1403" t="str">
        <f t="shared" si="105"/>
        <v>S13AA081 Main Steel Structure Erection Work for Revamping Shelter/Building Extra Heavy Steel</v>
      </c>
      <c r="F1967" s="1403" t="str">
        <f t="shared" si="106"/>
        <v xml:space="preserve">S13AA081-00001 Main Steel Structure Erection Work for Revamping Shelter/Building Extra Heavy Steel        </v>
      </c>
      <c r="G1967" s="1404" t="str" cm="1">
        <f t="array" ref="G1967:H1967">_xlfn.TEXTSPLIT(I1967,"-")</f>
        <v>S13AA081</v>
      </c>
      <c r="H1967" s="1404" t="str">
        <v>00001</v>
      </c>
      <c r="I1967" t="s">
        <v>8171</v>
      </c>
      <c r="J1967" t="s">
        <v>7861</v>
      </c>
      <c r="K1967" t="s">
        <v>8162</v>
      </c>
      <c r="L1967" t="s">
        <v>8163</v>
      </c>
      <c r="M1967" t="s">
        <v>4429</v>
      </c>
      <c r="N1967" t="s">
        <v>3498</v>
      </c>
      <c r="O1967" t="s">
        <v>5838</v>
      </c>
      <c r="P1967" t="s">
        <v>8011</v>
      </c>
      <c r="Q1967" t="s">
        <v>2965</v>
      </c>
      <c r="R1967">
        <v>0</v>
      </c>
      <c r="S1967" t="s">
        <v>2965</v>
      </c>
      <c r="T1967">
        <v>0</v>
      </c>
      <c r="U1967" t="s">
        <v>2965</v>
      </c>
      <c r="V1967" t="s">
        <v>2965</v>
      </c>
      <c r="W1967" t="s">
        <v>2965</v>
      </c>
      <c r="X1967" t="s">
        <v>2965</v>
      </c>
      <c r="Y1967" t="s">
        <v>2965</v>
      </c>
      <c r="Z1967" t="s">
        <v>2965</v>
      </c>
      <c r="AA1967" t="s">
        <v>2965</v>
      </c>
      <c r="AB1967" t="s">
        <v>2965</v>
      </c>
      <c r="AC1967" t="s">
        <v>2965</v>
      </c>
      <c r="AD1967" t="s">
        <v>2965</v>
      </c>
      <c r="AE1967" t="s">
        <v>2965</v>
      </c>
      <c r="AF1967" t="s">
        <v>2965</v>
      </c>
      <c r="AG1967">
        <v>0</v>
      </c>
      <c r="AH1967">
        <v>0</v>
      </c>
      <c r="AI1967">
        <v>0</v>
      </c>
      <c r="AJ1967">
        <v>0</v>
      </c>
      <c r="AK1967" t="s">
        <v>3500</v>
      </c>
      <c r="AL1967">
        <v>0</v>
      </c>
      <c r="AM1967">
        <v>0</v>
      </c>
      <c r="AN1967">
        <v>0</v>
      </c>
      <c r="AO1967">
        <v>0</v>
      </c>
      <c r="AP1967" t="s">
        <v>3496</v>
      </c>
      <c r="AQ1967" t="s">
        <v>3496</v>
      </c>
      <c r="AR1967" t="s">
        <v>8172</v>
      </c>
      <c r="AS1967" t="s">
        <v>8171</v>
      </c>
    </row>
    <row r="1968" spans="5:45" ht="33">
      <c r="E1968" s="1403" t="str">
        <f t="shared" si="105"/>
        <v>S13AA082 Main Steel Structure Erection Work for Revamping Shelter/Building Heavy Steel</v>
      </c>
      <c r="F1968" s="1403" t="str">
        <f t="shared" si="106"/>
        <v xml:space="preserve">S13AA082-00001 Main Steel Structure Erection Work for Revamping Shelter/Building Heavy Steel        </v>
      </c>
      <c r="G1968" s="1404" t="str" cm="1">
        <f t="array" ref="G1968:H1968">_xlfn.TEXTSPLIT(I1968,"-")</f>
        <v>S13AA082</v>
      </c>
      <c r="H1968" s="1404" t="str">
        <v>00001</v>
      </c>
      <c r="I1968" t="s">
        <v>8173</v>
      </c>
      <c r="J1968" t="s">
        <v>7861</v>
      </c>
      <c r="K1968" t="s">
        <v>8162</v>
      </c>
      <c r="L1968" t="s">
        <v>8163</v>
      </c>
      <c r="M1968" t="s">
        <v>4429</v>
      </c>
      <c r="N1968" t="s">
        <v>3498</v>
      </c>
      <c r="O1968" t="s">
        <v>5864</v>
      </c>
      <c r="P1968" t="s">
        <v>8014</v>
      </c>
      <c r="Q1968" t="s">
        <v>2965</v>
      </c>
      <c r="R1968">
        <v>0</v>
      </c>
      <c r="S1968" t="s">
        <v>2965</v>
      </c>
      <c r="T1968">
        <v>0</v>
      </c>
      <c r="U1968" t="s">
        <v>2965</v>
      </c>
      <c r="V1968" t="s">
        <v>2965</v>
      </c>
      <c r="W1968" t="s">
        <v>2965</v>
      </c>
      <c r="X1968" t="s">
        <v>2965</v>
      </c>
      <c r="Y1968" t="s">
        <v>2965</v>
      </c>
      <c r="Z1968" t="s">
        <v>2965</v>
      </c>
      <c r="AA1968" t="s">
        <v>2965</v>
      </c>
      <c r="AB1968" t="s">
        <v>2965</v>
      </c>
      <c r="AC1968" t="s">
        <v>2965</v>
      </c>
      <c r="AD1968" t="s">
        <v>2965</v>
      </c>
      <c r="AE1968" t="s">
        <v>2965</v>
      </c>
      <c r="AF1968" t="s">
        <v>2965</v>
      </c>
      <c r="AG1968">
        <v>0</v>
      </c>
      <c r="AH1968">
        <v>0</v>
      </c>
      <c r="AI1968">
        <v>0</v>
      </c>
      <c r="AJ1968">
        <v>0</v>
      </c>
      <c r="AK1968" t="s">
        <v>3500</v>
      </c>
      <c r="AL1968">
        <v>0</v>
      </c>
      <c r="AM1968">
        <v>0</v>
      </c>
      <c r="AN1968">
        <v>0</v>
      </c>
      <c r="AO1968">
        <v>0</v>
      </c>
      <c r="AP1968" t="s">
        <v>3496</v>
      </c>
      <c r="AQ1968" t="s">
        <v>3496</v>
      </c>
      <c r="AR1968" t="s">
        <v>8174</v>
      </c>
      <c r="AS1968" t="s">
        <v>8173</v>
      </c>
    </row>
    <row r="1969" spans="5:45" ht="33">
      <c r="E1969" s="1403" t="str">
        <f t="shared" si="105"/>
        <v>S13AA083 Main Steel Structure Erection Work for Revamping Shelter/Building Medium Steel</v>
      </c>
      <c r="F1969" s="1403" t="str">
        <f t="shared" si="106"/>
        <v xml:space="preserve">S13AA083-00001 Main Steel Structure Erection Work for Revamping Shelter/Building Medium Steel        </v>
      </c>
      <c r="G1969" s="1404" t="str" cm="1">
        <f t="array" ref="G1969:H1969">_xlfn.TEXTSPLIT(I1969,"-")</f>
        <v>S13AA083</v>
      </c>
      <c r="H1969" s="1404" t="str">
        <v>00001</v>
      </c>
      <c r="I1969" t="s">
        <v>8175</v>
      </c>
      <c r="J1969" t="s">
        <v>7861</v>
      </c>
      <c r="K1969" t="s">
        <v>8162</v>
      </c>
      <c r="L1969" t="s">
        <v>8163</v>
      </c>
      <c r="M1969" t="s">
        <v>4429</v>
      </c>
      <c r="N1969" t="s">
        <v>3498</v>
      </c>
      <c r="O1969" t="s">
        <v>5890</v>
      </c>
      <c r="P1969" t="s">
        <v>8017</v>
      </c>
      <c r="Q1969" t="s">
        <v>2965</v>
      </c>
      <c r="R1969">
        <v>0</v>
      </c>
      <c r="S1969" t="s">
        <v>2965</v>
      </c>
      <c r="T1969">
        <v>0</v>
      </c>
      <c r="U1969" t="s">
        <v>2965</v>
      </c>
      <c r="V1969" t="s">
        <v>2965</v>
      </c>
      <c r="W1969" t="s">
        <v>2965</v>
      </c>
      <c r="X1969" t="s">
        <v>2965</v>
      </c>
      <c r="Y1969" t="s">
        <v>2965</v>
      </c>
      <c r="Z1969" t="s">
        <v>2965</v>
      </c>
      <c r="AA1969" t="s">
        <v>2965</v>
      </c>
      <c r="AB1969" t="s">
        <v>2965</v>
      </c>
      <c r="AC1969" t="s">
        <v>2965</v>
      </c>
      <c r="AD1969" t="s">
        <v>2965</v>
      </c>
      <c r="AE1969" t="s">
        <v>2965</v>
      </c>
      <c r="AF1969" t="s">
        <v>2965</v>
      </c>
      <c r="AG1969">
        <v>0</v>
      </c>
      <c r="AH1969">
        <v>0</v>
      </c>
      <c r="AI1969">
        <v>0</v>
      </c>
      <c r="AJ1969">
        <v>0</v>
      </c>
      <c r="AK1969" t="s">
        <v>3500</v>
      </c>
      <c r="AL1969">
        <v>0</v>
      </c>
      <c r="AM1969">
        <v>0</v>
      </c>
      <c r="AN1969">
        <v>0</v>
      </c>
      <c r="AO1969">
        <v>0</v>
      </c>
      <c r="AP1969" t="s">
        <v>3496</v>
      </c>
      <c r="AQ1969" t="s">
        <v>3496</v>
      </c>
      <c r="AR1969" t="s">
        <v>8176</v>
      </c>
      <c r="AS1969" t="s">
        <v>8175</v>
      </c>
    </row>
    <row r="1970" spans="5:45" ht="33">
      <c r="E1970" s="1403" t="str">
        <f t="shared" si="105"/>
        <v>S13AA084 Main Steel Structure Erection Work for Revamping Shelter/Building Light Steel</v>
      </c>
      <c r="F1970" s="1403" t="str">
        <f t="shared" si="106"/>
        <v xml:space="preserve">S13AA084-00001 Main Steel Structure Erection Work for Revamping Shelter/Building Light Steel        </v>
      </c>
      <c r="G1970" s="1404" t="str" cm="1">
        <f t="array" ref="G1970:H1970">_xlfn.TEXTSPLIT(I1970,"-")</f>
        <v>S13AA084</v>
      </c>
      <c r="H1970" s="1404" t="str">
        <v>00001</v>
      </c>
      <c r="I1970" t="s">
        <v>8177</v>
      </c>
      <c r="J1970" t="s">
        <v>7861</v>
      </c>
      <c r="K1970" t="s">
        <v>8162</v>
      </c>
      <c r="L1970" t="s">
        <v>8163</v>
      </c>
      <c r="M1970" t="s">
        <v>4429</v>
      </c>
      <c r="N1970" t="s">
        <v>3498</v>
      </c>
      <c r="O1970" t="s">
        <v>5917</v>
      </c>
      <c r="P1970" t="s">
        <v>8020</v>
      </c>
      <c r="Q1970" t="s">
        <v>2965</v>
      </c>
      <c r="R1970">
        <v>0</v>
      </c>
      <c r="S1970" t="s">
        <v>2965</v>
      </c>
      <c r="T1970">
        <v>0</v>
      </c>
      <c r="U1970" t="s">
        <v>2965</v>
      </c>
      <c r="V1970" t="s">
        <v>2965</v>
      </c>
      <c r="W1970" t="s">
        <v>2965</v>
      </c>
      <c r="X1970" t="s">
        <v>2965</v>
      </c>
      <c r="Y1970" t="s">
        <v>2965</v>
      </c>
      <c r="Z1970" t="s">
        <v>2965</v>
      </c>
      <c r="AA1970" t="s">
        <v>2965</v>
      </c>
      <c r="AB1970" t="s">
        <v>2965</v>
      </c>
      <c r="AC1970" t="s">
        <v>2965</v>
      </c>
      <c r="AD1970" t="s">
        <v>2965</v>
      </c>
      <c r="AE1970" t="s">
        <v>2965</v>
      </c>
      <c r="AF1970" t="s">
        <v>2965</v>
      </c>
      <c r="AG1970">
        <v>0</v>
      </c>
      <c r="AH1970">
        <v>0</v>
      </c>
      <c r="AI1970">
        <v>0</v>
      </c>
      <c r="AJ1970">
        <v>0</v>
      </c>
      <c r="AK1970" t="s">
        <v>3500</v>
      </c>
      <c r="AL1970">
        <v>0</v>
      </c>
      <c r="AM1970">
        <v>0</v>
      </c>
      <c r="AN1970">
        <v>0</v>
      </c>
      <c r="AO1970">
        <v>0</v>
      </c>
      <c r="AP1970" t="s">
        <v>3496</v>
      </c>
      <c r="AQ1970" t="s">
        <v>3496</v>
      </c>
      <c r="AR1970" t="s">
        <v>8178</v>
      </c>
      <c r="AS1970" t="s">
        <v>8177</v>
      </c>
    </row>
    <row r="1971" spans="5:45" ht="33">
      <c r="E1971" s="1403" t="str">
        <f t="shared" si="105"/>
        <v>S13AA085 Main Steel Structure Erection Work for Revamping Shelter/Building Extra Light Steel</v>
      </c>
      <c r="F1971" s="1403" t="str">
        <f t="shared" si="106"/>
        <v xml:space="preserve">S13AA085-00001 Main Steel Structure Erection Work for Revamping Shelter/Building Extra Light Steel        </v>
      </c>
      <c r="G1971" s="1404" t="str" cm="1">
        <f t="array" ref="G1971:H1971">_xlfn.TEXTSPLIT(I1971,"-")</f>
        <v>S13AA085</v>
      </c>
      <c r="H1971" s="1404" t="str">
        <v>00001</v>
      </c>
      <c r="I1971" t="s">
        <v>8179</v>
      </c>
      <c r="J1971" t="s">
        <v>7861</v>
      </c>
      <c r="K1971" t="s">
        <v>8162</v>
      </c>
      <c r="L1971" t="s">
        <v>8163</v>
      </c>
      <c r="M1971" t="s">
        <v>4429</v>
      </c>
      <c r="N1971" t="s">
        <v>3498</v>
      </c>
      <c r="O1971" t="s">
        <v>5954</v>
      </c>
      <c r="P1971" t="s">
        <v>8023</v>
      </c>
      <c r="Q1971" t="s">
        <v>2965</v>
      </c>
      <c r="R1971">
        <v>0</v>
      </c>
      <c r="S1971" t="s">
        <v>2965</v>
      </c>
      <c r="T1971">
        <v>0</v>
      </c>
      <c r="U1971" t="s">
        <v>2965</v>
      </c>
      <c r="V1971" t="s">
        <v>2965</v>
      </c>
      <c r="W1971" t="s">
        <v>2965</v>
      </c>
      <c r="X1971" t="s">
        <v>2965</v>
      </c>
      <c r="Y1971" t="s">
        <v>2965</v>
      </c>
      <c r="Z1971" t="s">
        <v>2965</v>
      </c>
      <c r="AA1971" t="s">
        <v>2965</v>
      </c>
      <c r="AB1971" t="s">
        <v>2965</v>
      </c>
      <c r="AC1971" t="s">
        <v>2965</v>
      </c>
      <c r="AD1971" t="s">
        <v>2965</v>
      </c>
      <c r="AE1971" t="s">
        <v>2965</v>
      </c>
      <c r="AF1971" t="s">
        <v>2965</v>
      </c>
      <c r="AG1971">
        <v>0</v>
      </c>
      <c r="AH1971">
        <v>0</v>
      </c>
      <c r="AI1971">
        <v>0</v>
      </c>
      <c r="AJ1971">
        <v>0</v>
      </c>
      <c r="AK1971" t="s">
        <v>3500</v>
      </c>
      <c r="AL1971">
        <v>0</v>
      </c>
      <c r="AM1971">
        <v>0</v>
      </c>
      <c r="AN1971">
        <v>0</v>
      </c>
      <c r="AO1971">
        <v>0</v>
      </c>
      <c r="AP1971" t="s">
        <v>3496</v>
      </c>
      <c r="AQ1971" t="s">
        <v>3496</v>
      </c>
      <c r="AR1971" t="s">
        <v>8180</v>
      </c>
      <c r="AS1971" t="s">
        <v>8179</v>
      </c>
    </row>
    <row r="1972" spans="5:45" ht="49.5">
      <c r="E1972" s="1403" t="str">
        <f t="shared" si="105"/>
        <v>S14AA017 Miscellaneous Steel Erection Work for Revamping Shelter/Building Checkered/Flooring Plate</v>
      </c>
      <c r="F1972" s="1403" t="str">
        <f t="shared" si="106"/>
        <v xml:space="preserve">S14AA017-00001 Miscellaneous Steel Erection Work for Revamping Shelter/Building Checkered/Flooring Plate        </v>
      </c>
      <c r="G1972" s="1404" t="str" cm="1">
        <f t="array" ref="G1972:H1972">_xlfn.TEXTSPLIT(I1972,"-")</f>
        <v>S14AA017</v>
      </c>
      <c r="H1972" s="1404" t="str">
        <v>00001</v>
      </c>
      <c r="I1972" t="s">
        <v>8181</v>
      </c>
      <c r="J1972" t="s">
        <v>7861</v>
      </c>
      <c r="K1972" t="s">
        <v>8182</v>
      </c>
      <c r="L1972" t="s">
        <v>8183</v>
      </c>
      <c r="M1972" t="s">
        <v>4429</v>
      </c>
      <c r="N1972" t="s">
        <v>3498</v>
      </c>
      <c r="O1972" t="s">
        <v>4579</v>
      </c>
      <c r="P1972" t="s">
        <v>7914</v>
      </c>
      <c r="Q1972" t="s">
        <v>2965</v>
      </c>
      <c r="R1972">
        <v>0</v>
      </c>
      <c r="S1972" t="s">
        <v>2965</v>
      </c>
      <c r="T1972">
        <v>0</v>
      </c>
      <c r="U1972" t="s">
        <v>2965</v>
      </c>
      <c r="V1972" t="s">
        <v>2965</v>
      </c>
      <c r="W1972" t="s">
        <v>2965</v>
      </c>
      <c r="X1972" t="s">
        <v>2965</v>
      </c>
      <c r="Y1972" t="s">
        <v>2965</v>
      </c>
      <c r="Z1972" t="s">
        <v>2965</v>
      </c>
      <c r="AA1972" t="s">
        <v>2965</v>
      </c>
      <c r="AB1972" t="s">
        <v>2965</v>
      </c>
      <c r="AC1972" t="s">
        <v>2965</v>
      </c>
      <c r="AD1972" t="s">
        <v>2965</v>
      </c>
      <c r="AE1972" t="s">
        <v>2965</v>
      </c>
      <c r="AF1972" t="s">
        <v>2965</v>
      </c>
      <c r="AG1972">
        <v>0</v>
      </c>
      <c r="AH1972">
        <v>0</v>
      </c>
      <c r="AI1972">
        <v>0</v>
      </c>
      <c r="AJ1972">
        <v>0</v>
      </c>
      <c r="AK1972">
        <v>0</v>
      </c>
      <c r="AL1972">
        <v>0</v>
      </c>
      <c r="AM1972">
        <v>0</v>
      </c>
      <c r="AN1972">
        <v>0</v>
      </c>
      <c r="AO1972">
        <v>0</v>
      </c>
      <c r="AP1972" t="s">
        <v>4360</v>
      </c>
      <c r="AQ1972" t="s">
        <v>4360</v>
      </c>
      <c r="AR1972" t="s">
        <v>8184</v>
      </c>
      <c r="AS1972" t="s">
        <v>8181</v>
      </c>
    </row>
    <row r="1973" spans="5:45" ht="33">
      <c r="E1973" s="1403" t="str">
        <f t="shared" si="105"/>
        <v>S14AA018 Miscellaneous Steel Erection Work for Revamping Shelter/Building Grating</v>
      </c>
      <c r="F1973" s="1403" t="str">
        <f t="shared" si="106"/>
        <v xml:space="preserve">S14AA018-00001 Miscellaneous Steel Erection Work for Revamping Shelter/Building Grating Hot-Dip Galvanized Steel, (I=25)       </v>
      </c>
      <c r="G1973" s="1404" t="str" cm="1">
        <f t="array" ref="G1973:H1973">_xlfn.TEXTSPLIT(I1973,"-")</f>
        <v>S14AA018</v>
      </c>
      <c r="H1973" s="1404" t="str">
        <v>00001</v>
      </c>
      <c r="I1973" t="s">
        <v>8185</v>
      </c>
      <c r="J1973" t="s">
        <v>7861</v>
      </c>
      <c r="K1973" t="s">
        <v>8182</v>
      </c>
      <c r="L1973" t="s">
        <v>8183</v>
      </c>
      <c r="M1973" t="s">
        <v>4429</v>
      </c>
      <c r="N1973" t="s">
        <v>3498</v>
      </c>
      <c r="O1973" t="s">
        <v>4622</v>
      </c>
      <c r="P1973" t="s">
        <v>7926</v>
      </c>
      <c r="Q1973" t="s">
        <v>4433</v>
      </c>
      <c r="R1973" t="s">
        <v>7927</v>
      </c>
      <c r="S1973" t="s">
        <v>2965</v>
      </c>
      <c r="T1973">
        <v>0</v>
      </c>
      <c r="U1973" t="s">
        <v>2965</v>
      </c>
      <c r="V1973" t="s">
        <v>2965</v>
      </c>
      <c r="W1973" t="s">
        <v>2965</v>
      </c>
      <c r="X1973" t="s">
        <v>2965</v>
      </c>
      <c r="Y1973" t="s">
        <v>2965</v>
      </c>
      <c r="Z1973" t="s">
        <v>2965</v>
      </c>
      <c r="AA1973" t="s">
        <v>2965</v>
      </c>
      <c r="AB1973" t="s">
        <v>2965</v>
      </c>
      <c r="AC1973" t="s">
        <v>2965</v>
      </c>
      <c r="AD1973" t="s">
        <v>2965</v>
      </c>
      <c r="AE1973" t="s">
        <v>2965</v>
      </c>
      <c r="AF1973" t="s">
        <v>2965</v>
      </c>
      <c r="AG1973">
        <v>0</v>
      </c>
      <c r="AH1973">
        <v>0</v>
      </c>
      <c r="AI1973">
        <v>0</v>
      </c>
      <c r="AJ1973">
        <v>0</v>
      </c>
      <c r="AK1973">
        <v>0</v>
      </c>
      <c r="AL1973">
        <v>0</v>
      </c>
      <c r="AM1973">
        <v>0</v>
      </c>
      <c r="AN1973">
        <v>0</v>
      </c>
      <c r="AO1973">
        <v>0</v>
      </c>
      <c r="AP1973" t="s">
        <v>4360</v>
      </c>
      <c r="AQ1973" t="s">
        <v>4360</v>
      </c>
      <c r="AR1973" t="s">
        <v>8186</v>
      </c>
      <c r="AS1973" t="s">
        <v>8185</v>
      </c>
    </row>
    <row r="1974" spans="5:45" ht="33">
      <c r="E1974" s="1403" t="str">
        <f t="shared" si="105"/>
        <v>S14AA018 Miscellaneous Steel Erection Work for Revamping Shelter/Building Grating</v>
      </c>
      <c r="F1974" s="1403" t="str">
        <f t="shared" si="106"/>
        <v xml:space="preserve">S14AA018-00002 Miscellaneous Steel Erection Work for Revamping Shelter/Building Grating Hot-Dip Galvanized Steel, (I=32)       </v>
      </c>
      <c r="G1974" s="1404" t="str" cm="1">
        <f t="array" ref="G1974:H1974">_xlfn.TEXTSPLIT(I1974,"-")</f>
        <v>S14AA018</v>
      </c>
      <c r="H1974" s="1404" t="str">
        <v>00002</v>
      </c>
      <c r="I1974" t="s">
        <v>8187</v>
      </c>
      <c r="J1974" t="s">
        <v>7861</v>
      </c>
      <c r="K1974" t="s">
        <v>8182</v>
      </c>
      <c r="L1974" t="s">
        <v>8183</v>
      </c>
      <c r="M1974" t="s">
        <v>4429</v>
      </c>
      <c r="N1974" t="s">
        <v>3498</v>
      </c>
      <c r="O1974" t="s">
        <v>4622</v>
      </c>
      <c r="P1974" t="s">
        <v>7926</v>
      </c>
      <c r="Q1974" t="s">
        <v>5106</v>
      </c>
      <c r="R1974" t="s">
        <v>7930</v>
      </c>
      <c r="S1974" t="s">
        <v>2965</v>
      </c>
      <c r="T1974">
        <v>0</v>
      </c>
      <c r="U1974" t="s">
        <v>2965</v>
      </c>
      <c r="V1974" t="s">
        <v>2965</v>
      </c>
      <c r="W1974" t="s">
        <v>2965</v>
      </c>
      <c r="X1974" t="s">
        <v>2965</v>
      </c>
      <c r="Y1974" t="s">
        <v>2965</v>
      </c>
      <c r="Z1974" t="s">
        <v>2965</v>
      </c>
      <c r="AA1974" t="s">
        <v>2965</v>
      </c>
      <c r="AB1974" t="s">
        <v>2965</v>
      </c>
      <c r="AC1974" t="s">
        <v>2965</v>
      </c>
      <c r="AD1974" t="s">
        <v>2965</v>
      </c>
      <c r="AE1974" t="s">
        <v>2965</v>
      </c>
      <c r="AF1974" t="s">
        <v>2965</v>
      </c>
      <c r="AG1974">
        <v>0</v>
      </c>
      <c r="AH1974">
        <v>0</v>
      </c>
      <c r="AI1974">
        <v>0</v>
      </c>
      <c r="AJ1974">
        <v>0</v>
      </c>
      <c r="AK1974">
        <v>0</v>
      </c>
      <c r="AL1974">
        <v>0</v>
      </c>
      <c r="AM1974">
        <v>0</v>
      </c>
      <c r="AN1974">
        <v>0</v>
      </c>
      <c r="AO1974">
        <v>0</v>
      </c>
      <c r="AP1974" t="s">
        <v>4360</v>
      </c>
      <c r="AQ1974" t="s">
        <v>4360</v>
      </c>
      <c r="AR1974" t="s">
        <v>8186</v>
      </c>
      <c r="AS1974" t="s">
        <v>8187</v>
      </c>
    </row>
    <row r="1975" spans="5:45" ht="33">
      <c r="E1975" s="1403" t="str">
        <f t="shared" si="105"/>
        <v>S14AA018 Miscellaneous Steel Erection Work for Revamping Shelter/Building Grating</v>
      </c>
      <c r="F1975" s="1403" t="str">
        <f t="shared" si="106"/>
        <v xml:space="preserve">S14AA018-00003 Miscellaneous Steel Erection Work for Revamping Shelter/Building Grating Hot-Dip Galvanized Steel, (I=50)       </v>
      </c>
      <c r="G1975" s="1404" t="str" cm="1">
        <f t="array" ref="G1975:H1975">_xlfn.TEXTSPLIT(I1975,"-")</f>
        <v>S14AA018</v>
      </c>
      <c r="H1975" s="1404" t="str">
        <v>00003</v>
      </c>
      <c r="I1975" t="s">
        <v>8188</v>
      </c>
      <c r="J1975" t="s">
        <v>7861</v>
      </c>
      <c r="K1975" t="s">
        <v>8182</v>
      </c>
      <c r="L1975" t="s">
        <v>8183</v>
      </c>
      <c r="M1975" t="s">
        <v>4429</v>
      </c>
      <c r="N1975" t="s">
        <v>3498</v>
      </c>
      <c r="O1975" t="s">
        <v>4622</v>
      </c>
      <c r="P1975" t="s">
        <v>7926</v>
      </c>
      <c r="Q1975" t="s">
        <v>4451</v>
      </c>
      <c r="R1975" t="s">
        <v>7932</v>
      </c>
      <c r="S1975" t="s">
        <v>2965</v>
      </c>
      <c r="T1975">
        <v>0</v>
      </c>
      <c r="U1975" t="s">
        <v>2965</v>
      </c>
      <c r="V1975" t="s">
        <v>2965</v>
      </c>
      <c r="W1975" t="s">
        <v>2965</v>
      </c>
      <c r="X1975" t="s">
        <v>2965</v>
      </c>
      <c r="Y1975" t="s">
        <v>2965</v>
      </c>
      <c r="Z1975" t="s">
        <v>2965</v>
      </c>
      <c r="AA1975" t="s">
        <v>2965</v>
      </c>
      <c r="AB1975" t="s">
        <v>2965</v>
      </c>
      <c r="AC1975" t="s">
        <v>2965</v>
      </c>
      <c r="AD1975" t="s">
        <v>2965</v>
      </c>
      <c r="AE1975" t="s">
        <v>2965</v>
      </c>
      <c r="AF1975" t="s">
        <v>2965</v>
      </c>
      <c r="AG1975">
        <v>0</v>
      </c>
      <c r="AH1975">
        <v>0</v>
      </c>
      <c r="AI1975">
        <v>0</v>
      </c>
      <c r="AJ1975">
        <v>0</v>
      </c>
      <c r="AK1975">
        <v>0</v>
      </c>
      <c r="AL1975">
        <v>0</v>
      </c>
      <c r="AM1975">
        <v>0</v>
      </c>
      <c r="AN1975">
        <v>0</v>
      </c>
      <c r="AO1975">
        <v>0</v>
      </c>
      <c r="AP1975" t="s">
        <v>4360</v>
      </c>
      <c r="AQ1975" t="s">
        <v>4360</v>
      </c>
      <c r="AR1975" t="s">
        <v>8186</v>
      </c>
      <c r="AS1975" t="s">
        <v>8188</v>
      </c>
    </row>
    <row r="1976" spans="5:45" ht="33">
      <c r="E1976" s="1403" t="str">
        <f t="shared" si="105"/>
        <v>S14AA018 Miscellaneous Steel Erection Work for Revamping Shelter/Building Grating</v>
      </c>
      <c r="F1976" s="1403" t="str">
        <f t="shared" si="106"/>
        <v xml:space="preserve">S14AA018-00004 Miscellaneous Steel Erection Work for Revamping Shelter/Building Grating Hot-Dip Galvanized Steel, (I=75)       </v>
      </c>
      <c r="G1976" s="1404" t="str" cm="1">
        <f t="array" ref="G1976:H1976">_xlfn.TEXTSPLIT(I1976,"-")</f>
        <v>S14AA018</v>
      </c>
      <c r="H1976" s="1404" t="str">
        <v>00004</v>
      </c>
      <c r="I1976" t="s">
        <v>8189</v>
      </c>
      <c r="J1976" t="s">
        <v>7861</v>
      </c>
      <c r="K1976" t="s">
        <v>8182</v>
      </c>
      <c r="L1976" t="s">
        <v>8183</v>
      </c>
      <c r="M1976" t="s">
        <v>4429</v>
      </c>
      <c r="N1976" t="s">
        <v>3498</v>
      </c>
      <c r="O1976" t="s">
        <v>4622</v>
      </c>
      <c r="P1976" t="s">
        <v>7926</v>
      </c>
      <c r="Q1976" t="s">
        <v>5027</v>
      </c>
      <c r="R1976" t="s">
        <v>7934</v>
      </c>
      <c r="S1976" t="s">
        <v>2965</v>
      </c>
      <c r="T1976">
        <v>0</v>
      </c>
      <c r="U1976" t="s">
        <v>2965</v>
      </c>
      <c r="V1976" t="s">
        <v>2965</v>
      </c>
      <c r="W1976" t="s">
        <v>2965</v>
      </c>
      <c r="X1976" t="s">
        <v>2965</v>
      </c>
      <c r="Y1976" t="s">
        <v>2965</v>
      </c>
      <c r="Z1976" t="s">
        <v>2965</v>
      </c>
      <c r="AA1976" t="s">
        <v>2965</v>
      </c>
      <c r="AB1976" t="s">
        <v>2965</v>
      </c>
      <c r="AC1976" t="s">
        <v>2965</v>
      </c>
      <c r="AD1976" t="s">
        <v>2965</v>
      </c>
      <c r="AE1976" t="s">
        <v>2965</v>
      </c>
      <c r="AF1976" t="s">
        <v>2965</v>
      </c>
      <c r="AG1976">
        <v>0</v>
      </c>
      <c r="AH1976">
        <v>0</v>
      </c>
      <c r="AI1976">
        <v>0</v>
      </c>
      <c r="AJ1976">
        <v>0</v>
      </c>
      <c r="AK1976">
        <v>0</v>
      </c>
      <c r="AL1976">
        <v>0</v>
      </c>
      <c r="AM1976">
        <v>0</v>
      </c>
      <c r="AN1976">
        <v>0</v>
      </c>
      <c r="AO1976">
        <v>0</v>
      </c>
      <c r="AP1976" t="s">
        <v>4360</v>
      </c>
      <c r="AQ1976" t="s">
        <v>4360</v>
      </c>
      <c r="AR1976" t="s">
        <v>8186</v>
      </c>
      <c r="AS1976" t="s">
        <v>8189</v>
      </c>
    </row>
    <row r="1977" spans="5:45" ht="33">
      <c r="E1977" s="1403" t="str">
        <f t="shared" si="105"/>
        <v>S14AA019 Miscellaneous Steel Erection Work for Revamping Shelter/Building Steel Stairs</v>
      </c>
      <c r="F1977" s="1403" t="str">
        <f t="shared" si="106"/>
        <v xml:space="preserve">S14AA019-00001 Miscellaneous Steel Erection Work for Revamping Shelter/Building Steel Stairs        </v>
      </c>
      <c r="G1977" s="1404" t="str" cm="1">
        <f t="array" ref="G1977:H1977">_xlfn.TEXTSPLIT(I1977,"-")</f>
        <v>S14AA019</v>
      </c>
      <c r="H1977" s="1404" t="str">
        <v>00001</v>
      </c>
      <c r="I1977" t="s">
        <v>8190</v>
      </c>
      <c r="J1977" t="s">
        <v>7861</v>
      </c>
      <c r="K1977" t="s">
        <v>8182</v>
      </c>
      <c r="L1977" t="s">
        <v>8183</v>
      </c>
      <c r="M1977" t="s">
        <v>4429</v>
      </c>
      <c r="N1977" t="s">
        <v>3498</v>
      </c>
      <c r="O1977" t="s">
        <v>4665</v>
      </c>
      <c r="P1977" t="s">
        <v>7936</v>
      </c>
      <c r="Q1977" t="s">
        <v>2965</v>
      </c>
      <c r="R1977">
        <v>0</v>
      </c>
      <c r="S1977" t="s">
        <v>2965</v>
      </c>
      <c r="T1977">
        <v>0</v>
      </c>
      <c r="U1977" t="s">
        <v>2965</v>
      </c>
      <c r="V1977" t="s">
        <v>2965</v>
      </c>
      <c r="W1977" t="s">
        <v>2965</v>
      </c>
      <c r="X1977" t="s">
        <v>2965</v>
      </c>
      <c r="Y1977" t="s">
        <v>2965</v>
      </c>
      <c r="Z1977" t="s">
        <v>2965</v>
      </c>
      <c r="AA1977" t="s">
        <v>2965</v>
      </c>
      <c r="AB1977" t="s">
        <v>2965</v>
      </c>
      <c r="AC1977" t="s">
        <v>2965</v>
      </c>
      <c r="AD1977" t="s">
        <v>2965</v>
      </c>
      <c r="AE1977" t="s">
        <v>2965</v>
      </c>
      <c r="AF1977" t="s">
        <v>2965</v>
      </c>
      <c r="AG1977">
        <v>0</v>
      </c>
      <c r="AH1977">
        <v>0</v>
      </c>
      <c r="AI1977">
        <v>0</v>
      </c>
      <c r="AJ1977">
        <v>0</v>
      </c>
      <c r="AK1977">
        <v>0</v>
      </c>
      <c r="AL1977">
        <v>0</v>
      </c>
      <c r="AM1977">
        <v>0</v>
      </c>
      <c r="AN1977">
        <v>0</v>
      </c>
      <c r="AO1977">
        <v>0</v>
      </c>
      <c r="AP1977" t="s">
        <v>3423</v>
      </c>
      <c r="AQ1977" t="s">
        <v>3423</v>
      </c>
      <c r="AR1977" t="s">
        <v>8191</v>
      </c>
      <c r="AS1977" t="s">
        <v>8190</v>
      </c>
    </row>
    <row r="1978" spans="5:45" ht="33">
      <c r="E1978" s="1403" t="str">
        <f t="shared" si="105"/>
        <v>S14AA020 Miscellaneous Steel Erection Work for Revamping Shelter/Building Steel Handrails</v>
      </c>
      <c r="F1978" s="1403" t="str">
        <f t="shared" si="106"/>
        <v xml:space="preserve">S14AA020-00001 Miscellaneous Steel Erection Work for Revamping Shelter/Building Steel Handrails        </v>
      </c>
      <c r="G1978" s="1404" t="str" cm="1">
        <f t="array" ref="G1978:H1978">_xlfn.TEXTSPLIT(I1978,"-")</f>
        <v>S14AA020</v>
      </c>
      <c r="H1978" s="1404" t="str">
        <v>00001</v>
      </c>
      <c r="I1978" t="s">
        <v>8192</v>
      </c>
      <c r="J1978" t="s">
        <v>7861</v>
      </c>
      <c r="K1978" t="s">
        <v>8182</v>
      </c>
      <c r="L1978" t="s">
        <v>8183</v>
      </c>
      <c r="M1978" t="s">
        <v>4429</v>
      </c>
      <c r="N1978" t="s">
        <v>3498</v>
      </c>
      <c r="O1978" t="s">
        <v>4708</v>
      </c>
      <c r="P1978" t="s">
        <v>7940</v>
      </c>
      <c r="Q1978" t="s">
        <v>2965</v>
      </c>
      <c r="R1978">
        <v>0</v>
      </c>
      <c r="S1978" t="s">
        <v>2965</v>
      </c>
      <c r="T1978">
        <v>0</v>
      </c>
      <c r="U1978" t="s">
        <v>2965</v>
      </c>
      <c r="V1978" t="s">
        <v>2965</v>
      </c>
      <c r="W1978" t="s">
        <v>2965</v>
      </c>
      <c r="X1978" t="s">
        <v>2965</v>
      </c>
      <c r="Y1978" t="s">
        <v>2965</v>
      </c>
      <c r="Z1978" t="s">
        <v>2965</v>
      </c>
      <c r="AA1978" t="s">
        <v>2965</v>
      </c>
      <c r="AB1978" t="s">
        <v>2965</v>
      </c>
      <c r="AC1978" t="s">
        <v>2965</v>
      </c>
      <c r="AD1978" t="s">
        <v>2965</v>
      </c>
      <c r="AE1978" t="s">
        <v>2965</v>
      </c>
      <c r="AF1978" t="s">
        <v>2965</v>
      </c>
      <c r="AG1978">
        <v>0</v>
      </c>
      <c r="AH1978">
        <v>0</v>
      </c>
      <c r="AI1978">
        <v>0</v>
      </c>
      <c r="AJ1978">
        <v>0</v>
      </c>
      <c r="AK1978">
        <v>0</v>
      </c>
      <c r="AL1978">
        <v>0</v>
      </c>
      <c r="AM1978">
        <v>0</v>
      </c>
      <c r="AN1978">
        <v>0</v>
      </c>
      <c r="AO1978">
        <v>0</v>
      </c>
      <c r="AP1978" t="s">
        <v>3423</v>
      </c>
      <c r="AQ1978" t="s">
        <v>3423</v>
      </c>
      <c r="AR1978" t="s">
        <v>8193</v>
      </c>
      <c r="AS1978" t="s">
        <v>8192</v>
      </c>
    </row>
    <row r="1979" spans="5:45" ht="49.5">
      <c r="E1979" s="1403" t="str">
        <f t="shared" si="105"/>
        <v>S14AA021 Miscellaneous Steel Erection Work for Revamping Shelter/Building Steel Handrails - Removable</v>
      </c>
      <c r="F1979" s="1403" t="str">
        <f t="shared" si="106"/>
        <v xml:space="preserve">S14AA021-00001 Miscellaneous Steel Erection Work for Revamping Shelter/Building Steel Handrails - Removable        </v>
      </c>
      <c r="G1979" s="1404" t="str" cm="1">
        <f t="array" ref="G1979:H1979">_xlfn.TEXTSPLIT(I1979,"-")</f>
        <v>S14AA021</v>
      </c>
      <c r="H1979" s="1404" t="str">
        <v>00001</v>
      </c>
      <c r="I1979" t="s">
        <v>8194</v>
      </c>
      <c r="J1979" t="s">
        <v>7861</v>
      </c>
      <c r="K1979" t="s">
        <v>8182</v>
      </c>
      <c r="L1979" t="s">
        <v>8183</v>
      </c>
      <c r="M1979" t="s">
        <v>4429</v>
      </c>
      <c r="N1979" t="s">
        <v>3498</v>
      </c>
      <c r="O1979" t="s">
        <v>4727</v>
      </c>
      <c r="P1979" t="s">
        <v>7946</v>
      </c>
      <c r="Q1979" t="s">
        <v>2965</v>
      </c>
      <c r="R1979">
        <v>0</v>
      </c>
      <c r="S1979" t="s">
        <v>2965</v>
      </c>
      <c r="T1979">
        <v>0</v>
      </c>
      <c r="U1979" t="s">
        <v>2965</v>
      </c>
      <c r="V1979" t="s">
        <v>2965</v>
      </c>
      <c r="W1979" t="s">
        <v>2965</v>
      </c>
      <c r="X1979" t="s">
        <v>2965</v>
      </c>
      <c r="Y1979" t="s">
        <v>2965</v>
      </c>
      <c r="Z1979" t="s">
        <v>2965</v>
      </c>
      <c r="AA1979" t="s">
        <v>2965</v>
      </c>
      <c r="AB1979" t="s">
        <v>2965</v>
      </c>
      <c r="AC1979" t="s">
        <v>2965</v>
      </c>
      <c r="AD1979" t="s">
        <v>2965</v>
      </c>
      <c r="AE1979" t="s">
        <v>2965</v>
      </c>
      <c r="AF1979" t="s">
        <v>2965</v>
      </c>
      <c r="AG1979">
        <v>0</v>
      </c>
      <c r="AH1979">
        <v>0</v>
      </c>
      <c r="AI1979">
        <v>0</v>
      </c>
      <c r="AJ1979">
        <v>0</v>
      </c>
      <c r="AK1979">
        <v>0</v>
      </c>
      <c r="AL1979">
        <v>0</v>
      </c>
      <c r="AM1979">
        <v>0</v>
      </c>
      <c r="AN1979">
        <v>0</v>
      </c>
      <c r="AO1979">
        <v>0</v>
      </c>
      <c r="AP1979" t="s">
        <v>3423</v>
      </c>
      <c r="AQ1979" t="s">
        <v>3423</v>
      </c>
      <c r="AR1979" t="s">
        <v>8195</v>
      </c>
      <c r="AS1979" t="s">
        <v>8194</v>
      </c>
    </row>
    <row r="1980" spans="5:45" ht="49.5">
      <c r="E1980" s="1403" t="str">
        <f t="shared" si="105"/>
        <v>S14AA022 Miscellaneous Steel Erection Work for Revamping Shelter/Building Stainless Steel Handrail</v>
      </c>
      <c r="F1980" s="1403" t="str">
        <f t="shared" si="106"/>
        <v xml:space="preserve">S14AA022-00001 Miscellaneous Steel Erection Work for Revamping Shelter/Building Stainless Steel Handrail        </v>
      </c>
      <c r="G1980" s="1404" t="str" cm="1">
        <f t="array" ref="G1980:H1980">_xlfn.TEXTSPLIT(I1980,"-")</f>
        <v>S14AA022</v>
      </c>
      <c r="H1980" s="1404" t="str">
        <v>00001</v>
      </c>
      <c r="I1980" t="s">
        <v>8196</v>
      </c>
      <c r="J1980" t="s">
        <v>7861</v>
      </c>
      <c r="K1980" t="s">
        <v>8182</v>
      </c>
      <c r="L1980" t="s">
        <v>8183</v>
      </c>
      <c r="M1980" t="s">
        <v>4429</v>
      </c>
      <c r="N1980" t="s">
        <v>3498</v>
      </c>
      <c r="O1980" t="s">
        <v>4734</v>
      </c>
      <c r="P1980" t="s">
        <v>7951</v>
      </c>
      <c r="Q1980" t="s">
        <v>2965</v>
      </c>
      <c r="R1980">
        <v>0</v>
      </c>
      <c r="S1980" t="s">
        <v>2965</v>
      </c>
      <c r="T1980">
        <v>0</v>
      </c>
      <c r="U1980" t="s">
        <v>2965</v>
      </c>
      <c r="V1980" t="s">
        <v>2965</v>
      </c>
      <c r="W1980" t="s">
        <v>2965</v>
      </c>
      <c r="X1980" t="s">
        <v>2965</v>
      </c>
      <c r="Y1980" t="s">
        <v>2965</v>
      </c>
      <c r="Z1980" t="s">
        <v>2965</v>
      </c>
      <c r="AA1980" t="s">
        <v>2965</v>
      </c>
      <c r="AB1980" t="s">
        <v>2965</v>
      </c>
      <c r="AC1980" t="s">
        <v>2965</v>
      </c>
      <c r="AD1980" t="s">
        <v>2965</v>
      </c>
      <c r="AE1980" t="s">
        <v>2965</v>
      </c>
      <c r="AF1980" t="s">
        <v>2965</v>
      </c>
      <c r="AG1980">
        <v>0</v>
      </c>
      <c r="AH1980">
        <v>0</v>
      </c>
      <c r="AI1980">
        <v>0</v>
      </c>
      <c r="AJ1980">
        <v>0</v>
      </c>
      <c r="AK1980">
        <v>0</v>
      </c>
      <c r="AL1980">
        <v>0</v>
      </c>
      <c r="AM1980">
        <v>0</v>
      </c>
      <c r="AN1980">
        <v>0</v>
      </c>
      <c r="AO1980">
        <v>0</v>
      </c>
      <c r="AP1980" t="s">
        <v>3423</v>
      </c>
      <c r="AQ1980" t="s">
        <v>3423</v>
      </c>
      <c r="AR1980" t="s">
        <v>8197</v>
      </c>
      <c r="AS1980" t="s">
        <v>8196</v>
      </c>
    </row>
    <row r="1981" spans="5:45" ht="49.5">
      <c r="E1981" s="1403" t="str">
        <f t="shared" si="105"/>
        <v>S14AA024 Miscellaneous Steel Erection Work for Revamping Shelter/Building Galvanized Steel Deck Plate</v>
      </c>
      <c r="F1981" s="1403" t="str">
        <f t="shared" si="106"/>
        <v xml:space="preserve">S14AA024-00001 Miscellaneous Steel Erection Work for Revamping Shelter/Building Galvanized Steel Deck Plate        </v>
      </c>
      <c r="G1981" s="1404" t="str" cm="1">
        <f t="array" ref="G1981:H1981">_xlfn.TEXTSPLIT(I1981,"-")</f>
        <v>S14AA024</v>
      </c>
      <c r="H1981" s="1404" t="str">
        <v>00001</v>
      </c>
      <c r="I1981" t="s">
        <v>8198</v>
      </c>
      <c r="J1981" t="s">
        <v>7861</v>
      </c>
      <c r="K1981" t="s">
        <v>8182</v>
      </c>
      <c r="L1981" t="s">
        <v>8183</v>
      </c>
      <c r="M1981" t="s">
        <v>4429</v>
      </c>
      <c r="N1981" t="s">
        <v>3498</v>
      </c>
      <c r="O1981" t="s">
        <v>4901</v>
      </c>
      <c r="P1981" t="s">
        <v>7956</v>
      </c>
      <c r="Q1981" t="s">
        <v>2965</v>
      </c>
      <c r="R1981">
        <v>0</v>
      </c>
      <c r="S1981" t="s">
        <v>2965</v>
      </c>
      <c r="T1981">
        <v>0</v>
      </c>
      <c r="U1981" t="s">
        <v>2965</v>
      </c>
      <c r="V1981" t="s">
        <v>2965</v>
      </c>
      <c r="W1981" t="s">
        <v>2965</v>
      </c>
      <c r="X1981" t="s">
        <v>2965</v>
      </c>
      <c r="Y1981" t="s">
        <v>2965</v>
      </c>
      <c r="Z1981" t="s">
        <v>2965</v>
      </c>
      <c r="AA1981" t="s">
        <v>2965</v>
      </c>
      <c r="AB1981" t="s">
        <v>2965</v>
      </c>
      <c r="AC1981" t="s">
        <v>2965</v>
      </c>
      <c r="AD1981" t="s">
        <v>2965</v>
      </c>
      <c r="AE1981" t="s">
        <v>2965</v>
      </c>
      <c r="AF1981" t="s">
        <v>2965</v>
      </c>
      <c r="AG1981">
        <v>0</v>
      </c>
      <c r="AH1981">
        <v>0</v>
      </c>
      <c r="AI1981">
        <v>0</v>
      </c>
      <c r="AJ1981">
        <v>0</v>
      </c>
      <c r="AK1981">
        <v>0</v>
      </c>
      <c r="AL1981">
        <v>0</v>
      </c>
      <c r="AM1981">
        <v>0</v>
      </c>
      <c r="AN1981">
        <v>0</v>
      </c>
      <c r="AO1981">
        <v>0</v>
      </c>
      <c r="AP1981" t="s">
        <v>4360</v>
      </c>
      <c r="AQ1981" t="s">
        <v>4360</v>
      </c>
      <c r="AR1981" t="s">
        <v>8199</v>
      </c>
      <c r="AS1981" t="s">
        <v>8198</v>
      </c>
    </row>
    <row r="1982" spans="5:45" ht="49.5">
      <c r="E1982" s="1403" t="str">
        <f t="shared" si="105"/>
        <v>S14AA037 Miscellaneous Steel Erection Work for Revamping Shelter/Building Stainless Steel Handrail - Removable</v>
      </c>
      <c r="F1982" s="1403" t="str">
        <f t="shared" si="106"/>
        <v xml:space="preserve">S14AA037-00001 Miscellaneous Steel Erection Work for Revamping Shelter/Building Stainless Steel Handrail - Removable        </v>
      </c>
      <c r="G1982" s="1404" t="str" cm="1">
        <f t="array" ref="G1982:H1982">_xlfn.TEXTSPLIT(I1982,"-")</f>
        <v>S14AA037</v>
      </c>
      <c r="H1982" s="1404" t="str">
        <v>00001</v>
      </c>
      <c r="I1982" t="s">
        <v>8200</v>
      </c>
      <c r="J1982" t="s">
        <v>7861</v>
      </c>
      <c r="K1982" t="s">
        <v>8182</v>
      </c>
      <c r="L1982" t="s">
        <v>8183</v>
      </c>
      <c r="M1982" t="s">
        <v>4429</v>
      </c>
      <c r="N1982" t="s">
        <v>3498</v>
      </c>
      <c r="O1982" t="s">
        <v>5095</v>
      </c>
      <c r="P1982" t="s">
        <v>7959</v>
      </c>
      <c r="Q1982" t="s">
        <v>2965</v>
      </c>
      <c r="R1982">
        <v>0</v>
      </c>
      <c r="S1982" t="s">
        <v>2965</v>
      </c>
      <c r="T1982">
        <v>0</v>
      </c>
      <c r="U1982" t="s">
        <v>2965</v>
      </c>
      <c r="V1982" t="s">
        <v>2965</v>
      </c>
      <c r="W1982" t="s">
        <v>2965</v>
      </c>
      <c r="X1982" t="s">
        <v>2965</v>
      </c>
      <c r="Y1982" t="s">
        <v>2965</v>
      </c>
      <c r="Z1982" t="s">
        <v>2965</v>
      </c>
      <c r="AA1982" t="s">
        <v>2965</v>
      </c>
      <c r="AB1982" t="s">
        <v>2965</v>
      </c>
      <c r="AC1982" t="s">
        <v>2965</v>
      </c>
      <c r="AD1982" t="s">
        <v>2965</v>
      </c>
      <c r="AE1982" t="s">
        <v>2965</v>
      </c>
      <c r="AF1982" t="s">
        <v>2965</v>
      </c>
      <c r="AG1982">
        <v>0</v>
      </c>
      <c r="AH1982">
        <v>0</v>
      </c>
      <c r="AI1982">
        <v>0</v>
      </c>
      <c r="AJ1982">
        <v>0</v>
      </c>
      <c r="AK1982">
        <v>0</v>
      </c>
      <c r="AL1982">
        <v>0</v>
      </c>
      <c r="AM1982">
        <v>0</v>
      </c>
      <c r="AN1982">
        <v>0</v>
      </c>
      <c r="AO1982">
        <v>0</v>
      </c>
      <c r="AP1982" t="s">
        <v>3423</v>
      </c>
      <c r="AQ1982" t="s">
        <v>3423</v>
      </c>
      <c r="AR1982" t="s">
        <v>8201</v>
      </c>
      <c r="AS1982" t="s">
        <v>8200</v>
      </c>
    </row>
    <row r="1983" spans="5:45" ht="33">
      <c r="E1983" s="1403" t="str">
        <f t="shared" si="105"/>
        <v>S14AA038 Miscellaneous Steel Erection Work for Revamping Shelter/Building FRP Grating</v>
      </c>
      <c r="F1983" s="1403" t="str">
        <f t="shared" si="106"/>
        <v xml:space="preserve">S14AA038-00001 Miscellaneous Steel Erection Work for Revamping Shelter/Building FRP Grating        </v>
      </c>
      <c r="G1983" s="1404" t="str" cm="1">
        <f t="array" ref="G1983:H1983">_xlfn.TEXTSPLIT(I1983,"-")</f>
        <v>S14AA038</v>
      </c>
      <c r="H1983" s="1404" t="str">
        <v>00001</v>
      </c>
      <c r="I1983" t="s">
        <v>8202</v>
      </c>
      <c r="J1983" t="s">
        <v>7861</v>
      </c>
      <c r="K1983" t="s">
        <v>8182</v>
      </c>
      <c r="L1983" t="s">
        <v>8183</v>
      </c>
      <c r="M1983" t="s">
        <v>4429</v>
      </c>
      <c r="N1983" t="s">
        <v>3498</v>
      </c>
      <c r="O1983" t="s">
        <v>5115</v>
      </c>
      <c r="P1983" t="s">
        <v>7964</v>
      </c>
      <c r="Q1983" t="s">
        <v>2965</v>
      </c>
      <c r="R1983">
        <v>0</v>
      </c>
      <c r="S1983" t="s">
        <v>2965</v>
      </c>
      <c r="T1983">
        <v>0</v>
      </c>
      <c r="U1983" t="s">
        <v>2965</v>
      </c>
      <c r="V1983" t="s">
        <v>2965</v>
      </c>
      <c r="W1983" t="s">
        <v>2965</v>
      </c>
      <c r="X1983" t="s">
        <v>2965</v>
      </c>
      <c r="Y1983" t="s">
        <v>2965</v>
      </c>
      <c r="Z1983" t="s">
        <v>2965</v>
      </c>
      <c r="AA1983" t="s">
        <v>2965</v>
      </c>
      <c r="AB1983" t="s">
        <v>2965</v>
      </c>
      <c r="AC1983" t="s">
        <v>2965</v>
      </c>
      <c r="AD1983" t="s">
        <v>2965</v>
      </c>
      <c r="AE1983" t="s">
        <v>2965</v>
      </c>
      <c r="AF1983" t="s">
        <v>2965</v>
      </c>
      <c r="AG1983">
        <v>0</v>
      </c>
      <c r="AH1983">
        <v>0</v>
      </c>
      <c r="AI1983">
        <v>0</v>
      </c>
      <c r="AJ1983">
        <v>0</v>
      </c>
      <c r="AK1983">
        <v>0</v>
      </c>
      <c r="AL1983">
        <v>0</v>
      </c>
      <c r="AM1983">
        <v>0</v>
      </c>
      <c r="AN1983">
        <v>0</v>
      </c>
      <c r="AO1983">
        <v>0</v>
      </c>
      <c r="AP1983" t="s">
        <v>4360</v>
      </c>
      <c r="AQ1983" t="s">
        <v>4360</v>
      </c>
      <c r="AR1983" t="s">
        <v>8203</v>
      </c>
      <c r="AS1983" t="s">
        <v>8202</v>
      </c>
    </row>
    <row r="1984" spans="5:45" ht="33">
      <c r="E1984" s="1403" t="str">
        <f t="shared" si="105"/>
        <v>S14AA039 Miscellaneous Steel Erection Work for Revamping Shelter/Building FRP Handrail</v>
      </c>
      <c r="F1984" s="1403" t="str">
        <f t="shared" si="106"/>
        <v xml:space="preserve">S14AA039-00001 Miscellaneous Steel Erection Work for Revamping Shelter/Building FRP Handrail        </v>
      </c>
      <c r="G1984" s="1404" t="str" cm="1">
        <f t="array" ref="G1984:H1984">_xlfn.TEXTSPLIT(I1984,"-")</f>
        <v>S14AA039</v>
      </c>
      <c r="H1984" s="1404" t="str">
        <v>00001</v>
      </c>
      <c r="I1984" t="s">
        <v>8204</v>
      </c>
      <c r="J1984" t="s">
        <v>7861</v>
      </c>
      <c r="K1984" t="s">
        <v>8182</v>
      </c>
      <c r="L1984" t="s">
        <v>8183</v>
      </c>
      <c r="M1984" t="s">
        <v>4429</v>
      </c>
      <c r="N1984" t="s">
        <v>3498</v>
      </c>
      <c r="O1984" t="s">
        <v>5125</v>
      </c>
      <c r="P1984" t="s">
        <v>7967</v>
      </c>
      <c r="Q1984" t="s">
        <v>2965</v>
      </c>
      <c r="R1984">
        <v>0</v>
      </c>
      <c r="S1984" t="s">
        <v>2965</v>
      </c>
      <c r="T1984">
        <v>0</v>
      </c>
      <c r="U1984" t="s">
        <v>2965</v>
      </c>
      <c r="V1984" t="s">
        <v>2965</v>
      </c>
      <c r="W1984" t="s">
        <v>2965</v>
      </c>
      <c r="X1984" t="s">
        <v>2965</v>
      </c>
      <c r="Y1984" t="s">
        <v>2965</v>
      </c>
      <c r="Z1984" t="s">
        <v>2965</v>
      </c>
      <c r="AA1984" t="s">
        <v>2965</v>
      </c>
      <c r="AB1984" t="s">
        <v>2965</v>
      </c>
      <c r="AC1984" t="s">
        <v>2965</v>
      </c>
      <c r="AD1984" t="s">
        <v>2965</v>
      </c>
      <c r="AE1984" t="s">
        <v>2965</v>
      </c>
      <c r="AF1984" t="s">
        <v>2965</v>
      </c>
      <c r="AG1984">
        <v>0</v>
      </c>
      <c r="AH1984">
        <v>0</v>
      </c>
      <c r="AI1984">
        <v>0</v>
      </c>
      <c r="AJ1984">
        <v>0</v>
      </c>
      <c r="AK1984">
        <v>0</v>
      </c>
      <c r="AL1984">
        <v>0</v>
      </c>
      <c r="AM1984">
        <v>0</v>
      </c>
      <c r="AN1984">
        <v>0</v>
      </c>
      <c r="AO1984">
        <v>0</v>
      </c>
      <c r="AP1984" t="s">
        <v>3423</v>
      </c>
      <c r="AQ1984" t="s">
        <v>3423</v>
      </c>
      <c r="AR1984" t="s">
        <v>8205</v>
      </c>
      <c r="AS1984" t="s">
        <v>8204</v>
      </c>
    </row>
    <row r="1985" spans="5:45" ht="49.5">
      <c r="E1985" s="1403" t="str">
        <f t="shared" si="105"/>
        <v>S14AA040 Miscellaneous Steel Erection Work for Revamping Shelter/Building FRP Handrail - Removable</v>
      </c>
      <c r="F1985" s="1403" t="str">
        <f t="shared" si="106"/>
        <v xml:space="preserve">S14AA040-00001 Miscellaneous Steel Erection Work for Revamping Shelter/Building FRP Handrail - Removable        </v>
      </c>
      <c r="G1985" s="1404" t="str" cm="1">
        <f t="array" ref="G1985:H1985">_xlfn.TEXTSPLIT(I1985,"-")</f>
        <v>S14AA040</v>
      </c>
      <c r="H1985" s="1404" t="str">
        <v>00001</v>
      </c>
      <c r="I1985" t="s">
        <v>8206</v>
      </c>
      <c r="J1985" t="s">
        <v>7861</v>
      </c>
      <c r="K1985" t="s">
        <v>8182</v>
      </c>
      <c r="L1985" t="s">
        <v>8183</v>
      </c>
      <c r="M1985" t="s">
        <v>4429</v>
      </c>
      <c r="N1985" t="s">
        <v>3498</v>
      </c>
      <c r="O1985" t="s">
        <v>5130</v>
      </c>
      <c r="P1985" t="s">
        <v>7970</v>
      </c>
      <c r="Q1985" t="s">
        <v>2965</v>
      </c>
      <c r="R1985">
        <v>0</v>
      </c>
      <c r="S1985" t="s">
        <v>2965</v>
      </c>
      <c r="T1985">
        <v>0</v>
      </c>
      <c r="U1985" t="s">
        <v>2965</v>
      </c>
      <c r="V1985" t="s">
        <v>2965</v>
      </c>
      <c r="W1985" t="s">
        <v>2965</v>
      </c>
      <c r="X1985" t="s">
        <v>2965</v>
      </c>
      <c r="Y1985" t="s">
        <v>2965</v>
      </c>
      <c r="Z1985" t="s">
        <v>2965</v>
      </c>
      <c r="AA1985" t="s">
        <v>2965</v>
      </c>
      <c r="AB1985" t="s">
        <v>2965</v>
      </c>
      <c r="AC1985" t="s">
        <v>2965</v>
      </c>
      <c r="AD1985" t="s">
        <v>2965</v>
      </c>
      <c r="AE1985" t="s">
        <v>2965</v>
      </c>
      <c r="AF1985" t="s">
        <v>2965</v>
      </c>
      <c r="AG1985">
        <v>0</v>
      </c>
      <c r="AH1985">
        <v>0</v>
      </c>
      <c r="AI1985">
        <v>0</v>
      </c>
      <c r="AJ1985">
        <v>0</v>
      </c>
      <c r="AK1985">
        <v>0</v>
      </c>
      <c r="AL1985">
        <v>0</v>
      </c>
      <c r="AM1985">
        <v>0</v>
      </c>
      <c r="AN1985">
        <v>0</v>
      </c>
      <c r="AO1985">
        <v>0</v>
      </c>
      <c r="AP1985" t="s">
        <v>3423</v>
      </c>
      <c r="AQ1985" t="s">
        <v>3423</v>
      </c>
      <c r="AR1985" t="s">
        <v>8207</v>
      </c>
      <c r="AS1985" t="s">
        <v>8206</v>
      </c>
    </row>
    <row r="1986" spans="5:45" ht="33">
      <c r="E1986" s="1403" t="str">
        <f t="shared" si="105"/>
        <v>S14AA041 Miscellaneous Steel Erection Work for Revamping Shelter/Building Steel Ladder w/ Cage</v>
      </c>
      <c r="F1986" s="1403" t="str">
        <f t="shared" si="106"/>
        <v xml:space="preserve">S14AA041-00001 Miscellaneous Steel Erection Work for Revamping Shelter/Building Steel Ladder w/ Cage        </v>
      </c>
      <c r="G1986" s="1404" t="str" cm="1">
        <f t="array" ref="G1986:H1986">_xlfn.TEXTSPLIT(I1986,"-")</f>
        <v>S14AA041</v>
      </c>
      <c r="H1986" s="1404" t="str">
        <v>00001</v>
      </c>
      <c r="I1986" t="s">
        <v>8208</v>
      </c>
      <c r="J1986" t="s">
        <v>7861</v>
      </c>
      <c r="K1986" t="s">
        <v>8182</v>
      </c>
      <c r="L1986" t="s">
        <v>8183</v>
      </c>
      <c r="M1986" t="s">
        <v>4429</v>
      </c>
      <c r="N1986" t="s">
        <v>3498</v>
      </c>
      <c r="O1986" t="s">
        <v>5135</v>
      </c>
      <c r="P1986" t="s">
        <v>7973</v>
      </c>
      <c r="Q1986" t="s">
        <v>2965</v>
      </c>
      <c r="R1986">
        <v>0</v>
      </c>
      <c r="S1986" t="s">
        <v>2965</v>
      </c>
      <c r="T1986">
        <v>0</v>
      </c>
      <c r="U1986" t="s">
        <v>2965</v>
      </c>
      <c r="V1986" t="s">
        <v>2965</v>
      </c>
      <c r="W1986" t="s">
        <v>2965</v>
      </c>
      <c r="X1986" t="s">
        <v>2965</v>
      </c>
      <c r="Y1986" t="s">
        <v>2965</v>
      </c>
      <c r="Z1986" t="s">
        <v>2965</v>
      </c>
      <c r="AA1986" t="s">
        <v>2965</v>
      </c>
      <c r="AB1986" t="s">
        <v>2965</v>
      </c>
      <c r="AC1986" t="s">
        <v>2965</v>
      </c>
      <c r="AD1986" t="s">
        <v>2965</v>
      </c>
      <c r="AE1986" t="s">
        <v>2965</v>
      </c>
      <c r="AF1986" t="s">
        <v>2965</v>
      </c>
      <c r="AG1986">
        <v>0</v>
      </c>
      <c r="AH1986">
        <v>0</v>
      </c>
      <c r="AI1986">
        <v>0</v>
      </c>
      <c r="AJ1986">
        <v>0</v>
      </c>
      <c r="AK1986">
        <v>0</v>
      </c>
      <c r="AL1986">
        <v>0</v>
      </c>
      <c r="AM1986">
        <v>0</v>
      </c>
      <c r="AN1986">
        <v>0</v>
      </c>
      <c r="AO1986">
        <v>0</v>
      </c>
      <c r="AP1986" t="s">
        <v>3423</v>
      </c>
      <c r="AQ1986" t="s">
        <v>3423</v>
      </c>
      <c r="AR1986" t="s">
        <v>8209</v>
      </c>
      <c r="AS1986" t="s">
        <v>8208</v>
      </c>
    </row>
    <row r="1987" spans="5:45" ht="49.5">
      <c r="E1987" s="1403" t="str">
        <f t="shared" si="105"/>
        <v>S14AA042 Miscellaneous Steel Erection Work for Revamping Shelter/Building Stainless Steel Ladder w/ Cage</v>
      </c>
      <c r="F1987" s="1403" t="str">
        <f t="shared" si="106"/>
        <v xml:space="preserve">S14AA042-00001 Miscellaneous Steel Erection Work for Revamping Shelter/Building Stainless Steel Ladder w/ Cage        </v>
      </c>
      <c r="G1987" s="1404" t="str" cm="1">
        <f t="array" ref="G1987:H1987">_xlfn.TEXTSPLIT(I1987,"-")</f>
        <v>S14AA042</v>
      </c>
      <c r="H1987" s="1404" t="str">
        <v>00001</v>
      </c>
      <c r="I1987" t="s">
        <v>8210</v>
      </c>
      <c r="J1987" t="s">
        <v>7861</v>
      </c>
      <c r="K1987" t="s">
        <v>8182</v>
      </c>
      <c r="L1987" t="s">
        <v>8183</v>
      </c>
      <c r="M1987" t="s">
        <v>4429</v>
      </c>
      <c r="N1987" t="s">
        <v>3498</v>
      </c>
      <c r="O1987" t="s">
        <v>5140</v>
      </c>
      <c r="P1987" t="s">
        <v>7978</v>
      </c>
      <c r="Q1987" t="s">
        <v>2965</v>
      </c>
      <c r="R1987">
        <v>0</v>
      </c>
      <c r="S1987" t="s">
        <v>2965</v>
      </c>
      <c r="T1987">
        <v>0</v>
      </c>
      <c r="U1987" t="s">
        <v>2965</v>
      </c>
      <c r="V1987" t="s">
        <v>2965</v>
      </c>
      <c r="W1987" t="s">
        <v>2965</v>
      </c>
      <c r="X1987" t="s">
        <v>2965</v>
      </c>
      <c r="Y1987" t="s">
        <v>2965</v>
      </c>
      <c r="Z1987" t="s">
        <v>2965</v>
      </c>
      <c r="AA1987" t="s">
        <v>2965</v>
      </c>
      <c r="AB1987" t="s">
        <v>2965</v>
      </c>
      <c r="AC1987" t="s">
        <v>2965</v>
      </c>
      <c r="AD1987" t="s">
        <v>2965</v>
      </c>
      <c r="AE1987" t="s">
        <v>2965</v>
      </c>
      <c r="AF1987" t="s">
        <v>2965</v>
      </c>
      <c r="AG1987">
        <v>0</v>
      </c>
      <c r="AH1987">
        <v>0</v>
      </c>
      <c r="AI1987">
        <v>0</v>
      </c>
      <c r="AJ1987">
        <v>0</v>
      </c>
      <c r="AK1987">
        <v>0</v>
      </c>
      <c r="AL1987">
        <v>0</v>
      </c>
      <c r="AM1987">
        <v>0</v>
      </c>
      <c r="AN1987">
        <v>0</v>
      </c>
      <c r="AO1987">
        <v>0</v>
      </c>
      <c r="AP1987" t="s">
        <v>3423</v>
      </c>
      <c r="AQ1987" t="s">
        <v>3423</v>
      </c>
      <c r="AR1987" t="s">
        <v>8211</v>
      </c>
      <c r="AS1987" t="s">
        <v>8210</v>
      </c>
    </row>
    <row r="1988" spans="5:45" ht="33">
      <c r="E1988" s="1403" t="str">
        <f t="shared" si="105"/>
        <v>S14AA043 Miscellaneous Steel Erection Work for Revamping Shelter/Building FRP Ladder w/ Cage</v>
      </c>
      <c r="F1988" s="1403" t="str">
        <f t="shared" si="106"/>
        <v xml:space="preserve">S14AA043-00001 Miscellaneous Steel Erection Work for Revamping Shelter/Building FRP Ladder w/ Cage        </v>
      </c>
      <c r="G1988" s="1404" t="str" cm="1">
        <f t="array" ref="G1988:H1988">_xlfn.TEXTSPLIT(I1988,"-")</f>
        <v>S14AA043</v>
      </c>
      <c r="H1988" s="1404" t="str">
        <v>00001</v>
      </c>
      <c r="I1988" t="s">
        <v>8212</v>
      </c>
      <c r="J1988" t="s">
        <v>7861</v>
      </c>
      <c r="K1988" t="s">
        <v>8182</v>
      </c>
      <c r="L1988" t="s">
        <v>8183</v>
      </c>
      <c r="M1988" t="s">
        <v>4429</v>
      </c>
      <c r="N1988" t="s">
        <v>3498</v>
      </c>
      <c r="O1988" t="s">
        <v>5145</v>
      </c>
      <c r="P1988" t="s">
        <v>7983</v>
      </c>
      <c r="Q1988" t="s">
        <v>2965</v>
      </c>
      <c r="R1988">
        <v>0</v>
      </c>
      <c r="S1988" t="s">
        <v>2965</v>
      </c>
      <c r="T1988">
        <v>0</v>
      </c>
      <c r="U1988" t="s">
        <v>2965</v>
      </c>
      <c r="V1988" t="s">
        <v>2965</v>
      </c>
      <c r="W1988" t="s">
        <v>2965</v>
      </c>
      <c r="X1988" t="s">
        <v>2965</v>
      </c>
      <c r="Y1988" t="s">
        <v>2965</v>
      </c>
      <c r="Z1988" t="s">
        <v>2965</v>
      </c>
      <c r="AA1988" t="s">
        <v>2965</v>
      </c>
      <c r="AB1988" t="s">
        <v>2965</v>
      </c>
      <c r="AC1988" t="s">
        <v>2965</v>
      </c>
      <c r="AD1988" t="s">
        <v>2965</v>
      </c>
      <c r="AE1988" t="s">
        <v>2965</v>
      </c>
      <c r="AF1988" t="s">
        <v>2965</v>
      </c>
      <c r="AG1988">
        <v>0</v>
      </c>
      <c r="AH1988">
        <v>0</v>
      </c>
      <c r="AI1988">
        <v>0</v>
      </c>
      <c r="AJ1988">
        <v>0</v>
      </c>
      <c r="AK1988">
        <v>0</v>
      </c>
      <c r="AL1988">
        <v>0</v>
      </c>
      <c r="AM1988">
        <v>0</v>
      </c>
      <c r="AN1988">
        <v>0</v>
      </c>
      <c r="AO1988">
        <v>0</v>
      </c>
      <c r="AP1988" t="s">
        <v>3423</v>
      </c>
      <c r="AQ1988" t="s">
        <v>3423</v>
      </c>
      <c r="AR1988" t="s">
        <v>8213</v>
      </c>
      <c r="AS1988" t="s">
        <v>8212</v>
      </c>
    </row>
    <row r="1989" spans="5:45" ht="33">
      <c r="E1989" s="1403" t="str">
        <f t="shared" si="105"/>
        <v>S14AA044 Miscellaneous Steel Erection Work for Revamping Shelter/Building Steel Ladder w/o Cage</v>
      </c>
      <c r="F1989" s="1403" t="str">
        <f t="shared" si="106"/>
        <v xml:space="preserve">S14AA044-00001 Miscellaneous Steel Erection Work for Revamping Shelter/Building Steel Ladder w/o Cage        </v>
      </c>
      <c r="G1989" s="1404" t="str" cm="1">
        <f t="array" ref="G1989:H1989">_xlfn.TEXTSPLIT(I1989,"-")</f>
        <v>S14AA044</v>
      </c>
      <c r="H1989" s="1404" t="str">
        <v>00001</v>
      </c>
      <c r="I1989" t="s">
        <v>8214</v>
      </c>
      <c r="J1989" t="s">
        <v>7861</v>
      </c>
      <c r="K1989" t="s">
        <v>8182</v>
      </c>
      <c r="L1989" t="s">
        <v>8183</v>
      </c>
      <c r="M1989" t="s">
        <v>4429</v>
      </c>
      <c r="N1989" t="s">
        <v>3498</v>
      </c>
      <c r="O1989" t="s">
        <v>5150</v>
      </c>
      <c r="P1989" t="s">
        <v>7986</v>
      </c>
      <c r="Q1989" t="s">
        <v>2965</v>
      </c>
      <c r="R1989">
        <v>0</v>
      </c>
      <c r="S1989" t="s">
        <v>2965</v>
      </c>
      <c r="T1989">
        <v>0</v>
      </c>
      <c r="U1989" t="s">
        <v>2965</v>
      </c>
      <c r="V1989" t="s">
        <v>2965</v>
      </c>
      <c r="W1989" t="s">
        <v>2965</v>
      </c>
      <c r="X1989" t="s">
        <v>2965</v>
      </c>
      <c r="Y1989" t="s">
        <v>2965</v>
      </c>
      <c r="Z1989" t="s">
        <v>2965</v>
      </c>
      <c r="AA1989" t="s">
        <v>2965</v>
      </c>
      <c r="AB1989" t="s">
        <v>2965</v>
      </c>
      <c r="AC1989" t="s">
        <v>2965</v>
      </c>
      <c r="AD1989" t="s">
        <v>2965</v>
      </c>
      <c r="AE1989" t="s">
        <v>2965</v>
      </c>
      <c r="AF1989" t="s">
        <v>2965</v>
      </c>
      <c r="AG1989">
        <v>0</v>
      </c>
      <c r="AH1989">
        <v>0</v>
      </c>
      <c r="AI1989">
        <v>0</v>
      </c>
      <c r="AJ1989">
        <v>0</v>
      </c>
      <c r="AK1989">
        <v>0</v>
      </c>
      <c r="AL1989">
        <v>0</v>
      </c>
      <c r="AM1989">
        <v>0</v>
      </c>
      <c r="AN1989">
        <v>0</v>
      </c>
      <c r="AO1989">
        <v>0</v>
      </c>
      <c r="AP1989" t="s">
        <v>3423</v>
      </c>
      <c r="AQ1989" t="s">
        <v>3423</v>
      </c>
      <c r="AR1989" t="s">
        <v>8215</v>
      </c>
      <c r="AS1989" t="s">
        <v>8214</v>
      </c>
    </row>
    <row r="1990" spans="5:45" ht="49.5">
      <c r="E1990" s="1403" t="str">
        <f t="shared" si="105"/>
        <v>S14AA045 Miscellaneous Steel Erection Work for Revamping Shelter/Building Stainless Steel Ladder w/o Cage</v>
      </c>
      <c r="F1990" s="1403" t="str">
        <f t="shared" si="106"/>
        <v xml:space="preserve">S14AA045-00001 Miscellaneous Steel Erection Work for Revamping Shelter/Building Stainless Steel Ladder w/o Cage        </v>
      </c>
      <c r="G1990" s="1404" t="str" cm="1">
        <f t="array" ref="G1990:H1990">_xlfn.TEXTSPLIT(I1990,"-")</f>
        <v>S14AA045</v>
      </c>
      <c r="H1990" s="1404" t="str">
        <v>00001</v>
      </c>
      <c r="I1990" t="s">
        <v>8216</v>
      </c>
      <c r="J1990" t="s">
        <v>7861</v>
      </c>
      <c r="K1990" t="s">
        <v>8182</v>
      </c>
      <c r="L1990" t="s">
        <v>8183</v>
      </c>
      <c r="M1990" t="s">
        <v>4429</v>
      </c>
      <c r="N1990" t="s">
        <v>3498</v>
      </c>
      <c r="O1990" t="s">
        <v>5153</v>
      </c>
      <c r="P1990" t="s">
        <v>7991</v>
      </c>
      <c r="Q1990" t="s">
        <v>2965</v>
      </c>
      <c r="R1990">
        <v>0</v>
      </c>
      <c r="S1990" t="s">
        <v>2965</v>
      </c>
      <c r="T1990">
        <v>0</v>
      </c>
      <c r="U1990" t="s">
        <v>2965</v>
      </c>
      <c r="V1990" t="s">
        <v>2965</v>
      </c>
      <c r="W1990" t="s">
        <v>2965</v>
      </c>
      <c r="X1990" t="s">
        <v>2965</v>
      </c>
      <c r="Y1990" t="s">
        <v>2965</v>
      </c>
      <c r="Z1990" t="s">
        <v>2965</v>
      </c>
      <c r="AA1990" t="s">
        <v>2965</v>
      </c>
      <c r="AB1990" t="s">
        <v>2965</v>
      </c>
      <c r="AC1990" t="s">
        <v>2965</v>
      </c>
      <c r="AD1990" t="s">
        <v>2965</v>
      </c>
      <c r="AE1990" t="s">
        <v>2965</v>
      </c>
      <c r="AF1990" t="s">
        <v>2965</v>
      </c>
      <c r="AG1990">
        <v>0</v>
      </c>
      <c r="AH1990">
        <v>0</v>
      </c>
      <c r="AI1990">
        <v>0</v>
      </c>
      <c r="AJ1990">
        <v>0</v>
      </c>
      <c r="AK1990">
        <v>0</v>
      </c>
      <c r="AL1990">
        <v>0</v>
      </c>
      <c r="AM1990">
        <v>0</v>
      </c>
      <c r="AN1990">
        <v>0</v>
      </c>
      <c r="AO1990">
        <v>0</v>
      </c>
      <c r="AP1990" t="s">
        <v>3423</v>
      </c>
      <c r="AQ1990" t="s">
        <v>3423</v>
      </c>
      <c r="AR1990" t="s">
        <v>8217</v>
      </c>
      <c r="AS1990" t="s">
        <v>8216</v>
      </c>
    </row>
    <row r="1991" spans="5:45" ht="33">
      <c r="E1991" s="1403" t="str">
        <f t="shared" si="105"/>
        <v>S14AA046 Miscellaneous Steel Erection Work for Revamping Shelter/Building FRP Ladder w/o Cage</v>
      </c>
      <c r="F1991" s="1403" t="str">
        <f t="shared" si="106"/>
        <v xml:space="preserve">S14AA046-00001 Miscellaneous Steel Erection Work for Revamping Shelter/Building FRP Ladder w/o Cage        </v>
      </c>
      <c r="G1991" s="1404" t="str" cm="1">
        <f t="array" ref="G1991:H1991">_xlfn.TEXTSPLIT(I1991,"-")</f>
        <v>S14AA046</v>
      </c>
      <c r="H1991" s="1404" t="str">
        <v>00001</v>
      </c>
      <c r="I1991" t="s">
        <v>8218</v>
      </c>
      <c r="J1991" t="s">
        <v>7861</v>
      </c>
      <c r="K1991" t="s">
        <v>8182</v>
      </c>
      <c r="L1991" t="s">
        <v>8183</v>
      </c>
      <c r="M1991" t="s">
        <v>4429</v>
      </c>
      <c r="N1991" t="s">
        <v>3498</v>
      </c>
      <c r="O1991" t="s">
        <v>5161</v>
      </c>
      <c r="P1991" t="s">
        <v>7996</v>
      </c>
      <c r="Q1991" t="s">
        <v>2965</v>
      </c>
      <c r="R1991">
        <v>0</v>
      </c>
      <c r="S1991" t="s">
        <v>2965</v>
      </c>
      <c r="T1991">
        <v>0</v>
      </c>
      <c r="U1991" t="s">
        <v>2965</v>
      </c>
      <c r="V1991" t="s">
        <v>2965</v>
      </c>
      <c r="W1991" t="s">
        <v>2965</v>
      </c>
      <c r="X1991" t="s">
        <v>2965</v>
      </c>
      <c r="Y1991" t="s">
        <v>2965</v>
      </c>
      <c r="Z1991" t="s">
        <v>2965</v>
      </c>
      <c r="AA1991" t="s">
        <v>2965</v>
      </c>
      <c r="AB1991" t="s">
        <v>2965</v>
      </c>
      <c r="AC1991" t="s">
        <v>2965</v>
      </c>
      <c r="AD1991" t="s">
        <v>2965</v>
      </c>
      <c r="AE1991" t="s">
        <v>2965</v>
      </c>
      <c r="AF1991" t="s">
        <v>2965</v>
      </c>
      <c r="AG1991">
        <v>0</v>
      </c>
      <c r="AH1991">
        <v>0</v>
      </c>
      <c r="AI1991">
        <v>0</v>
      </c>
      <c r="AJ1991">
        <v>0</v>
      </c>
      <c r="AK1991">
        <v>0</v>
      </c>
      <c r="AL1991">
        <v>0</v>
      </c>
      <c r="AM1991">
        <v>0</v>
      </c>
      <c r="AN1991">
        <v>0</v>
      </c>
      <c r="AO1991">
        <v>0</v>
      </c>
      <c r="AP1991" t="s">
        <v>3423</v>
      </c>
      <c r="AQ1991" t="s">
        <v>3423</v>
      </c>
      <c r="AR1991" t="s">
        <v>8219</v>
      </c>
      <c r="AS1991" t="s">
        <v>8218</v>
      </c>
    </row>
    <row r="1992" spans="5:45" ht="33">
      <c r="E1992" s="1403" t="str">
        <f t="shared" ref="E1992:E2055" si="107">G1992&amp;" "&amp;L1992&amp;" "&amp;N1992&amp;" "&amp;P1992</f>
        <v>S41AA051 Steel Structure Paint Work Shelter/Building for Non-Fireproofed Steel Surface</v>
      </c>
      <c r="F1992" s="1403" t="str">
        <f t="shared" si="106"/>
        <v xml:space="preserve">S41AA051-00001 Steel Structure Paint Work Shelter/Building for Non-Fireproofed Steel Surface        </v>
      </c>
      <c r="G1992" s="1404" t="str" cm="1">
        <f t="array" ref="G1992:H1992">_xlfn.TEXTSPLIT(I1992,"-")</f>
        <v>S41AA051</v>
      </c>
      <c r="H1992" s="1404" t="str">
        <v>00001</v>
      </c>
      <c r="I1992" t="s">
        <v>8220</v>
      </c>
      <c r="J1992" t="s">
        <v>7861</v>
      </c>
      <c r="K1992" t="s">
        <v>8221</v>
      </c>
      <c r="L1992" t="s">
        <v>8222</v>
      </c>
      <c r="M1992" t="s">
        <v>4429</v>
      </c>
      <c r="N1992" t="s">
        <v>3498</v>
      </c>
      <c r="O1992" t="s">
        <v>5470</v>
      </c>
      <c r="P1992" t="s">
        <v>8223</v>
      </c>
      <c r="Q1992" t="s">
        <v>2965</v>
      </c>
      <c r="R1992">
        <v>0</v>
      </c>
      <c r="S1992" t="s">
        <v>2965</v>
      </c>
      <c r="T1992">
        <v>0</v>
      </c>
      <c r="U1992" t="s">
        <v>2965</v>
      </c>
      <c r="V1992" t="s">
        <v>2965</v>
      </c>
      <c r="W1992" t="s">
        <v>2965</v>
      </c>
      <c r="X1992" t="s">
        <v>2965</v>
      </c>
      <c r="Y1992" t="s">
        <v>2965</v>
      </c>
      <c r="Z1992" t="s">
        <v>2965</v>
      </c>
      <c r="AA1992" t="s">
        <v>2965</v>
      </c>
      <c r="AB1992" t="s">
        <v>2965</v>
      </c>
      <c r="AC1992" t="s">
        <v>2965</v>
      </c>
      <c r="AD1992" t="s">
        <v>2965</v>
      </c>
      <c r="AE1992" t="s">
        <v>2965</v>
      </c>
      <c r="AF1992" t="s">
        <v>2965</v>
      </c>
      <c r="AG1992">
        <v>0</v>
      </c>
      <c r="AH1992">
        <v>0</v>
      </c>
      <c r="AI1992">
        <v>0</v>
      </c>
      <c r="AJ1992">
        <v>0</v>
      </c>
      <c r="AK1992" t="s">
        <v>3500</v>
      </c>
      <c r="AL1992">
        <v>0</v>
      </c>
      <c r="AM1992">
        <v>0</v>
      </c>
      <c r="AN1992">
        <v>0</v>
      </c>
      <c r="AO1992">
        <v>0</v>
      </c>
      <c r="AP1992" t="s">
        <v>4360</v>
      </c>
      <c r="AQ1992" t="s">
        <v>4360</v>
      </c>
      <c r="AR1992" t="s">
        <v>8224</v>
      </c>
      <c r="AS1992" t="s">
        <v>8220</v>
      </c>
    </row>
    <row r="1993" spans="5:45" ht="33">
      <c r="E1993" s="1403" t="str">
        <f t="shared" si="107"/>
        <v>S41AA052 Steel Structure Paint Work Shelter/Building for Fireproofed Steel Surface</v>
      </c>
      <c r="F1993" s="1403" t="str">
        <f t="shared" ref="F1993:F2056" si="108">IF(I1993=0,"",I1993)&amp;" "&amp;IF(L1993=0,"",L1993)&amp;" "&amp;IF(N1993=0,"",N1993)&amp;" "&amp;IF(P1993=0,"",P1993)&amp;" "&amp;IF(R1993=0,"",R1993)&amp;" "&amp;IF(T1993=0,"",T1993)&amp;" "&amp;IF(V1993=0,"",V1993)&amp;" "&amp;IF(X1993=0,"",X1993)&amp;" "&amp;IF(Z1993=0,"",Z1993)&amp;" "&amp;IF(AB1993=0,"",AB1993)&amp;" "&amp;IF(AD1993=0,"",AD1993)&amp;" "&amp;IF(AF1993=0,"",AF1993)</f>
        <v xml:space="preserve">S41AA052-00001 Steel Structure Paint Work Shelter/Building for Fireproofed Steel Surface        </v>
      </c>
      <c r="G1993" s="1404" t="str" cm="1">
        <f t="array" ref="G1993:H1993">_xlfn.TEXTSPLIT(I1993,"-")</f>
        <v>S41AA052</v>
      </c>
      <c r="H1993" s="1404" t="str">
        <v>00001</v>
      </c>
      <c r="I1993" t="s">
        <v>8225</v>
      </c>
      <c r="J1993" t="s">
        <v>7861</v>
      </c>
      <c r="K1993" t="s">
        <v>8221</v>
      </c>
      <c r="L1993" t="s">
        <v>8222</v>
      </c>
      <c r="M1993" t="s">
        <v>4429</v>
      </c>
      <c r="N1993" t="s">
        <v>3498</v>
      </c>
      <c r="O1993" t="s">
        <v>5333</v>
      </c>
      <c r="P1993" t="s">
        <v>8226</v>
      </c>
      <c r="Q1993" t="s">
        <v>2965</v>
      </c>
      <c r="R1993">
        <v>0</v>
      </c>
      <c r="S1993" t="s">
        <v>2965</v>
      </c>
      <c r="T1993">
        <v>0</v>
      </c>
      <c r="U1993" t="s">
        <v>2965</v>
      </c>
      <c r="V1993" t="s">
        <v>2965</v>
      </c>
      <c r="W1993" t="s">
        <v>2965</v>
      </c>
      <c r="X1993" t="s">
        <v>2965</v>
      </c>
      <c r="Y1993" t="s">
        <v>2965</v>
      </c>
      <c r="Z1993" t="s">
        <v>2965</v>
      </c>
      <c r="AA1993" t="s">
        <v>2965</v>
      </c>
      <c r="AB1993" t="s">
        <v>2965</v>
      </c>
      <c r="AC1993" t="s">
        <v>2965</v>
      </c>
      <c r="AD1993" t="s">
        <v>2965</v>
      </c>
      <c r="AE1993" t="s">
        <v>2965</v>
      </c>
      <c r="AF1993" t="s">
        <v>2965</v>
      </c>
      <c r="AG1993">
        <v>0</v>
      </c>
      <c r="AH1993">
        <v>0</v>
      </c>
      <c r="AI1993">
        <v>0</v>
      </c>
      <c r="AJ1993">
        <v>0</v>
      </c>
      <c r="AK1993" t="s">
        <v>3500</v>
      </c>
      <c r="AL1993">
        <v>0</v>
      </c>
      <c r="AM1993">
        <v>0</v>
      </c>
      <c r="AN1993">
        <v>0</v>
      </c>
      <c r="AO1993">
        <v>0</v>
      </c>
      <c r="AP1993" t="s">
        <v>4360</v>
      </c>
      <c r="AQ1993" t="s">
        <v>4360</v>
      </c>
      <c r="AR1993" t="s">
        <v>8227</v>
      </c>
      <c r="AS1993" t="s">
        <v>8225</v>
      </c>
    </row>
    <row r="1994" spans="5:45" ht="49.5">
      <c r="E1994" s="1403" t="str">
        <f t="shared" si="107"/>
        <v>S41AA053 Steel Structure Paint Work Shelter/Building Additional Painting on Hot-Dip Galvanized Steel Surface (Non-Fireproofed Steel)</v>
      </c>
      <c r="F1994" s="1403" t="str">
        <f t="shared" si="108"/>
        <v xml:space="preserve">S41AA053-00001 Steel Structure Paint Work Shelter/Building Additional Painting on Hot-Dip Galvanized Steel Surface (Non-Fireproofed Steel)        </v>
      </c>
      <c r="G1994" s="1404" t="str" cm="1">
        <f t="array" ref="G1994:H1994">_xlfn.TEXTSPLIT(I1994,"-")</f>
        <v>S41AA053</v>
      </c>
      <c r="H1994" s="1404" t="str">
        <v>00001</v>
      </c>
      <c r="I1994" t="s">
        <v>8228</v>
      </c>
      <c r="J1994" t="s">
        <v>7861</v>
      </c>
      <c r="K1994" t="s">
        <v>8221</v>
      </c>
      <c r="L1994" t="s">
        <v>8222</v>
      </c>
      <c r="M1994" t="s">
        <v>4429</v>
      </c>
      <c r="N1994" t="s">
        <v>3498</v>
      </c>
      <c r="O1994" t="s">
        <v>5339</v>
      </c>
      <c r="P1994" t="s">
        <v>8229</v>
      </c>
      <c r="Q1994" t="s">
        <v>2965</v>
      </c>
      <c r="R1994">
        <v>0</v>
      </c>
      <c r="S1994" t="s">
        <v>2965</v>
      </c>
      <c r="T1994">
        <v>0</v>
      </c>
      <c r="U1994" t="s">
        <v>2965</v>
      </c>
      <c r="V1994" t="s">
        <v>2965</v>
      </c>
      <c r="W1994" t="s">
        <v>2965</v>
      </c>
      <c r="X1994" t="s">
        <v>2965</v>
      </c>
      <c r="Y1994" t="s">
        <v>2965</v>
      </c>
      <c r="Z1994" t="s">
        <v>2965</v>
      </c>
      <c r="AA1994" t="s">
        <v>2965</v>
      </c>
      <c r="AB1994" t="s">
        <v>2965</v>
      </c>
      <c r="AC1994" t="s">
        <v>2965</v>
      </c>
      <c r="AD1994" t="s">
        <v>2965</v>
      </c>
      <c r="AE1994" t="s">
        <v>2965</v>
      </c>
      <c r="AF1994" t="s">
        <v>2965</v>
      </c>
      <c r="AG1994">
        <v>0</v>
      </c>
      <c r="AH1994">
        <v>0</v>
      </c>
      <c r="AI1994">
        <v>0</v>
      </c>
      <c r="AJ1994">
        <v>0</v>
      </c>
      <c r="AK1994" t="s">
        <v>3500</v>
      </c>
      <c r="AL1994">
        <v>0</v>
      </c>
      <c r="AM1994">
        <v>0</v>
      </c>
      <c r="AN1994">
        <v>0</v>
      </c>
      <c r="AO1994">
        <v>0</v>
      </c>
      <c r="AP1994" t="s">
        <v>4360</v>
      </c>
      <c r="AQ1994" t="s">
        <v>4360</v>
      </c>
      <c r="AR1994" t="s">
        <v>8230</v>
      </c>
      <c r="AS1994" t="s">
        <v>8228</v>
      </c>
    </row>
    <row r="1995" spans="5:45" ht="33">
      <c r="E1995" s="1403" t="str">
        <f t="shared" si="107"/>
        <v>S41AA054 Steel Structure Paint Work Shelter/Building Touch up</v>
      </c>
      <c r="F1995" s="1403" t="str">
        <f t="shared" si="108"/>
        <v xml:space="preserve">S41AA054-00001 Steel Structure Paint Work Shelter/Building Touch up        </v>
      </c>
      <c r="G1995" s="1404" t="str" cm="1">
        <f t="array" ref="G1995:H1995">_xlfn.TEXTSPLIT(I1995,"-")</f>
        <v>S41AA054</v>
      </c>
      <c r="H1995" s="1404" t="str">
        <v>00001</v>
      </c>
      <c r="I1995" t="s">
        <v>8231</v>
      </c>
      <c r="J1995" t="s">
        <v>7861</v>
      </c>
      <c r="K1995" t="s">
        <v>8221</v>
      </c>
      <c r="L1995" t="s">
        <v>8222</v>
      </c>
      <c r="M1995" t="s">
        <v>4429</v>
      </c>
      <c r="N1995" t="s">
        <v>3498</v>
      </c>
      <c r="O1995" t="s">
        <v>5345</v>
      </c>
      <c r="P1995" t="s">
        <v>8232</v>
      </c>
      <c r="Q1995" t="s">
        <v>2965</v>
      </c>
      <c r="R1995">
        <v>0</v>
      </c>
      <c r="S1995" t="s">
        <v>2965</v>
      </c>
      <c r="T1995">
        <v>0</v>
      </c>
      <c r="U1995" t="s">
        <v>2965</v>
      </c>
      <c r="V1995" t="s">
        <v>2965</v>
      </c>
      <c r="W1995" t="s">
        <v>2965</v>
      </c>
      <c r="X1995" t="s">
        <v>2965</v>
      </c>
      <c r="Y1995" t="s">
        <v>2965</v>
      </c>
      <c r="Z1995" t="s">
        <v>2965</v>
      </c>
      <c r="AA1995" t="s">
        <v>2965</v>
      </c>
      <c r="AB1995" t="s">
        <v>2965</v>
      </c>
      <c r="AC1995" t="s">
        <v>2965</v>
      </c>
      <c r="AD1995" t="s">
        <v>2965</v>
      </c>
      <c r="AE1995" t="s">
        <v>2965</v>
      </c>
      <c r="AF1995" t="s">
        <v>2965</v>
      </c>
      <c r="AG1995">
        <v>0</v>
      </c>
      <c r="AH1995">
        <v>0</v>
      </c>
      <c r="AI1995">
        <v>0</v>
      </c>
      <c r="AJ1995">
        <v>0</v>
      </c>
      <c r="AK1995" t="s">
        <v>3500</v>
      </c>
      <c r="AL1995">
        <v>0</v>
      </c>
      <c r="AM1995">
        <v>0</v>
      </c>
      <c r="AN1995">
        <v>0</v>
      </c>
      <c r="AO1995">
        <v>0</v>
      </c>
      <c r="AP1995" t="s">
        <v>4360</v>
      </c>
      <c r="AQ1995" t="s">
        <v>4360</v>
      </c>
      <c r="AR1995" t="s">
        <v>8233</v>
      </c>
      <c r="AS1995" t="s">
        <v>8231</v>
      </c>
    </row>
    <row r="1996" spans="5:45" ht="49.5">
      <c r="E1996" s="1403" t="str">
        <f t="shared" si="107"/>
        <v>S42AA055 Steel Structure Coating Work Shelter/Building Hot-Dip Galvanizing w/ Surface Preparation</v>
      </c>
      <c r="F1996" s="1403" t="str">
        <f t="shared" si="108"/>
        <v xml:space="preserve">S42AA055-00001 Steel Structure Coating Work Shelter/Building Hot-Dip Galvanizing w/ Surface Preparation        </v>
      </c>
      <c r="G1996" s="1404" t="str" cm="1">
        <f t="array" ref="G1996:H1996">_xlfn.TEXTSPLIT(I1996,"-")</f>
        <v>S42AA055</v>
      </c>
      <c r="H1996" s="1404" t="str">
        <v>00001</v>
      </c>
      <c r="I1996" t="s">
        <v>8234</v>
      </c>
      <c r="J1996" t="s">
        <v>7861</v>
      </c>
      <c r="K1996" t="s">
        <v>8235</v>
      </c>
      <c r="L1996" t="s">
        <v>8236</v>
      </c>
      <c r="M1996" t="s">
        <v>4429</v>
      </c>
      <c r="N1996" t="s">
        <v>3498</v>
      </c>
      <c r="O1996" t="s">
        <v>5351</v>
      </c>
      <c r="P1996" t="s">
        <v>8237</v>
      </c>
      <c r="Q1996" t="s">
        <v>2965</v>
      </c>
      <c r="R1996">
        <v>0</v>
      </c>
      <c r="S1996" t="s">
        <v>2965</v>
      </c>
      <c r="T1996">
        <v>0</v>
      </c>
      <c r="U1996" t="s">
        <v>2965</v>
      </c>
      <c r="V1996" t="s">
        <v>2965</v>
      </c>
      <c r="W1996" t="s">
        <v>2965</v>
      </c>
      <c r="X1996" t="s">
        <v>2965</v>
      </c>
      <c r="Y1996" t="s">
        <v>2965</v>
      </c>
      <c r="Z1996" t="s">
        <v>2965</v>
      </c>
      <c r="AA1996" t="s">
        <v>2965</v>
      </c>
      <c r="AB1996" t="s">
        <v>2965</v>
      </c>
      <c r="AC1996" t="s">
        <v>2965</v>
      </c>
      <c r="AD1996" t="s">
        <v>2965</v>
      </c>
      <c r="AE1996" t="s">
        <v>2965</v>
      </c>
      <c r="AF1996" t="s">
        <v>2965</v>
      </c>
      <c r="AG1996">
        <v>0</v>
      </c>
      <c r="AH1996">
        <v>0</v>
      </c>
      <c r="AI1996">
        <v>0</v>
      </c>
      <c r="AJ1996">
        <v>0</v>
      </c>
      <c r="AK1996" t="s">
        <v>3500</v>
      </c>
      <c r="AL1996">
        <v>0</v>
      </c>
      <c r="AM1996">
        <v>0</v>
      </c>
      <c r="AN1996">
        <v>0</v>
      </c>
      <c r="AO1996">
        <v>0</v>
      </c>
      <c r="AP1996" t="s">
        <v>4360</v>
      </c>
      <c r="AQ1996" t="s">
        <v>4360</v>
      </c>
      <c r="AR1996" t="s">
        <v>8238</v>
      </c>
      <c r="AS1996" t="s">
        <v>8234</v>
      </c>
    </row>
    <row r="1997" spans="5:45" ht="33">
      <c r="E1997" s="1403" t="str">
        <f t="shared" si="107"/>
        <v>S43AA061 Anchor Bolt Work Shelter/Building Anchor Bolt (Material Supply)</v>
      </c>
      <c r="F1997" s="1403" t="str">
        <f t="shared" si="108"/>
        <v xml:space="preserve">S43AA061-00001 Anchor Bolt Work Shelter/Building Anchor Bolt (Material Supply)  M12      </v>
      </c>
      <c r="G1997" s="1404" t="str" cm="1">
        <f t="array" ref="G1997:H1997">_xlfn.TEXTSPLIT(I1997,"-")</f>
        <v>S43AA061</v>
      </c>
      <c r="H1997" s="1404" t="str">
        <v>00001</v>
      </c>
      <c r="I1997" t="s">
        <v>8239</v>
      </c>
      <c r="J1997" t="s">
        <v>7861</v>
      </c>
      <c r="K1997" t="s">
        <v>8240</v>
      </c>
      <c r="L1997" t="s">
        <v>8241</v>
      </c>
      <c r="M1997" t="s">
        <v>4429</v>
      </c>
      <c r="N1997" t="s">
        <v>3498</v>
      </c>
      <c r="O1997" t="s">
        <v>5614</v>
      </c>
      <c r="P1997" t="s">
        <v>8242</v>
      </c>
      <c r="Q1997" t="s">
        <v>2965</v>
      </c>
      <c r="R1997">
        <v>0</v>
      </c>
      <c r="S1997" t="s">
        <v>4295</v>
      </c>
      <c r="T1997" t="s">
        <v>4925</v>
      </c>
      <c r="U1997" t="s">
        <v>2965</v>
      </c>
      <c r="V1997" t="s">
        <v>2965</v>
      </c>
      <c r="W1997" t="s">
        <v>2965</v>
      </c>
      <c r="X1997" t="s">
        <v>2965</v>
      </c>
      <c r="Y1997" t="s">
        <v>2965</v>
      </c>
      <c r="Z1997" t="s">
        <v>2965</v>
      </c>
      <c r="AA1997" t="s">
        <v>2965</v>
      </c>
      <c r="AB1997" t="s">
        <v>2965</v>
      </c>
      <c r="AC1997" t="s">
        <v>2965</v>
      </c>
      <c r="AD1997" t="s">
        <v>2965</v>
      </c>
      <c r="AE1997" t="s">
        <v>2965</v>
      </c>
      <c r="AF1997" t="s">
        <v>2965</v>
      </c>
      <c r="AG1997">
        <v>0</v>
      </c>
      <c r="AH1997">
        <v>0</v>
      </c>
      <c r="AI1997">
        <v>0</v>
      </c>
      <c r="AJ1997">
        <v>0</v>
      </c>
      <c r="AK1997">
        <v>0</v>
      </c>
      <c r="AL1997">
        <v>0</v>
      </c>
      <c r="AM1997">
        <v>0</v>
      </c>
      <c r="AN1997">
        <v>0</v>
      </c>
      <c r="AO1997">
        <v>0</v>
      </c>
      <c r="AP1997" t="s">
        <v>4817</v>
      </c>
      <c r="AQ1997" t="s">
        <v>4817</v>
      </c>
      <c r="AR1997" t="s">
        <v>8243</v>
      </c>
      <c r="AS1997" t="s">
        <v>8239</v>
      </c>
    </row>
    <row r="1998" spans="5:45" ht="33">
      <c r="E1998" s="1403" t="str">
        <f t="shared" si="107"/>
        <v>S43AA061 Anchor Bolt Work Shelter/Building Anchor Bolt (Material Supply)</v>
      </c>
      <c r="F1998" s="1403" t="str">
        <f t="shared" si="108"/>
        <v xml:space="preserve">S43AA061-00002 Anchor Bolt Work Shelter/Building Anchor Bolt (Material Supply)  M16      </v>
      </c>
      <c r="G1998" s="1404" t="str" cm="1">
        <f t="array" ref="G1998:H1998">_xlfn.TEXTSPLIT(I1998,"-")</f>
        <v>S43AA061</v>
      </c>
      <c r="H1998" s="1404" t="str">
        <v>00002</v>
      </c>
      <c r="I1998" t="s">
        <v>8244</v>
      </c>
      <c r="J1998" t="s">
        <v>7861</v>
      </c>
      <c r="K1998" t="s">
        <v>8240</v>
      </c>
      <c r="L1998" t="s">
        <v>8241</v>
      </c>
      <c r="M1998" t="s">
        <v>4429</v>
      </c>
      <c r="N1998" t="s">
        <v>3498</v>
      </c>
      <c r="O1998" t="s">
        <v>5614</v>
      </c>
      <c r="P1998" t="s">
        <v>8242</v>
      </c>
      <c r="Q1998" t="s">
        <v>2965</v>
      </c>
      <c r="R1998">
        <v>0</v>
      </c>
      <c r="S1998" t="s">
        <v>4305</v>
      </c>
      <c r="T1998" t="s">
        <v>4929</v>
      </c>
      <c r="U1998" t="s">
        <v>2965</v>
      </c>
      <c r="V1998" t="s">
        <v>2965</v>
      </c>
      <c r="W1998" t="s">
        <v>2965</v>
      </c>
      <c r="X1998" t="s">
        <v>2965</v>
      </c>
      <c r="Y1998" t="s">
        <v>2965</v>
      </c>
      <c r="Z1998" t="s">
        <v>2965</v>
      </c>
      <c r="AA1998" t="s">
        <v>2965</v>
      </c>
      <c r="AB1998" t="s">
        <v>2965</v>
      </c>
      <c r="AC1998" t="s">
        <v>2965</v>
      </c>
      <c r="AD1998" t="s">
        <v>2965</v>
      </c>
      <c r="AE1998" t="s">
        <v>2965</v>
      </c>
      <c r="AF1998" t="s">
        <v>2965</v>
      </c>
      <c r="AG1998">
        <v>0</v>
      </c>
      <c r="AH1998">
        <v>0</v>
      </c>
      <c r="AI1998">
        <v>0</v>
      </c>
      <c r="AJ1998">
        <v>0</v>
      </c>
      <c r="AK1998">
        <v>0</v>
      </c>
      <c r="AL1998">
        <v>0</v>
      </c>
      <c r="AM1998">
        <v>0</v>
      </c>
      <c r="AN1998">
        <v>0</v>
      </c>
      <c r="AO1998">
        <v>0</v>
      </c>
      <c r="AP1998" t="s">
        <v>4817</v>
      </c>
      <c r="AQ1998" t="s">
        <v>4817</v>
      </c>
      <c r="AR1998" t="s">
        <v>8243</v>
      </c>
      <c r="AS1998" t="s">
        <v>8244</v>
      </c>
    </row>
    <row r="1999" spans="5:45" ht="33">
      <c r="E1999" s="1403" t="str">
        <f t="shared" si="107"/>
        <v>S43AA061 Anchor Bolt Work Shelter/Building Anchor Bolt (Material Supply)</v>
      </c>
      <c r="F1999" s="1403" t="str">
        <f t="shared" si="108"/>
        <v xml:space="preserve">S43AA061-00003 Anchor Bolt Work Shelter/Building Anchor Bolt (Material Supply)  M20      </v>
      </c>
      <c r="G1999" s="1404" t="str" cm="1">
        <f t="array" ref="G1999:H1999">_xlfn.TEXTSPLIT(I1999,"-")</f>
        <v>S43AA061</v>
      </c>
      <c r="H1999" s="1404" t="str">
        <v>00003</v>
      </c>
      <c r="I1999" t="s">
        <v>8245</v>
      </c>
      <c r="J1999" t="s">
        <v>7861</v>
      </c>
      <c r="K1999" t="s">
        <v>8240</v>
      </c>
      <c r="L1999" t="s">
        <v>8241</v>
      </c>
      <c r="M1999" t="s">
        <v>4429</v>
      </c>
      <c r="N1999" t="s">
        <v>3498</v>
      </c>
      <c r="O1999" t="s">
        <v>5614</v>
      </c>
      <c r="P1999" t="s">
        <v>8242</v>
      </c>
      <c r="Q1999" t="s">
        <v>2965</v>
      </c>
      <c r="R1999">
        <v>0</v>
      </c>
      <c r="S1999" t="s">
        <v>4311</v>
      </c>
      <c r="T1999" t="s">
        <v>4932</v>
      </c>
      <c r="U1999" t="s">
        <v>2965</v>
      </c>
      <c r="V1999" t="s">
        <v>2965</v>
      </c>
      <c r="W1999" t="s">
        <v>2965</v>
      </c>
      <c r="X1999" t="s">
        <v>2965</v>
      </c>
      <c r="Y1999" t="s">
        <v>2965</v>
      </c>
      <c r="Z1999" t="s">
        <v>2965</v>
      </c>
      <c r="AA1999" t="s">
        <v>2965</v>
      </c>
      <c r="AB1999" t="s">
        <v>2965</v>
      </c>
      <c r="AC1999" t="s">
        <v>2965</v>
      </c>
      <c r="AD1999" t="s">
        <v>2965</v>
      </c>
      <c r="AE1999" t="s">
        <v>2965</v>
      </c>
      <c r="AF1999" t="s">
        <v>2965</v>
      </c>
      <c r="AG1999">
        <v>0</v>
      </c>
      <c r="AH1999">
        <v>0</v>
      </c>
      <c r="AI1999">
        <v>0</v>
      </c>
      <c r="AJ1999">
        <v>0</v>
      </c>
      <c r="AK1999">
        <v>0</v>
      </c>
      <c r="AL1999">
        <v>0</v>
      </c>
      <c r="AM1999">
        <v>0</v>
      </c>
      <c r="AN1999">
        <v>0</v>
      </c>
      <c r="AO1999">
        <v>0</v>
      </c>
      <c r="AP1999" t="s">
        <v>4817</v>
      </c>
      <c r="AQ1999" t="s">
        <v>4817</v>
      </c>
      <c r="AR1999" t="s">
        <v>8243</v>
      </c>
      <c r="AS1999" t="s">
        <v>8245</v>
      </c>
    </row>
    <row r="2000" spans="5:45" ht="33">
      <c r="E2000" s="1403" t="str">
        <f t="shared" si="107"/>
        <v>S43AA061 Anchor Bolt Work Shelter/Building Anchor Bolt (Material Supply)</v>
      </c>
      <c r="F2000" s="1403" t="str">
        <f t="shared" si="108"/>
        <v xml:space="preserve">S43AA061-00004 Anchor Bolt Work Shelter/Building Anchor Bolt (Material Supply)  M22      </v>
      </c>
      <c r="G2000" s="1404" t="str" cm="1">
        <f t="array" ref="G2000:H2000">_xlfn.TEXTSPLIT(I2000,"-")</f>
        <v>S43AA061</v>
      </c>
      <c r="H2000" s="1404" t="str">
        <v>00004</v>
      </c>
      <c r="I2000" t="s">
        <v>8246</v>
      </c>
      <c r="J2000" t="s">
        <v>7861</v>
      </c>
      <c r="K2000" t="s">
        <v>8240</v>
      </c>
      <c r="L2000" t="s">
        <v>8241</v>
      </c>
      <c r="M2000" t="s">
        <v>4429</v>
      </c>
      <c r="N2000" t="s">
        <v>3498</v>
      </c>
      <c r="O2000" t="s">
        <v>5614</v>
      </c>
      <c r="P2000" t="s">
        <v>8242</v>
      </c>
      <c r="Q2000" t="s">
        <v>2965</v>
      </c>
      <c r="R2000">
        <v>0</v>
      </c>
      <c r="S2000" t="s">
        <v>4318</v>
      </c>
      <c r="T2000" t="s">
        <v>4935</v>
      </c>
      <c r="U2000" t="s">
        <v>2965</v>
      </c>
      <c r="V2000" t="s">
        <v>2965</v>
      </c>
      <c r="W2000" t="s">
        <v>2965</v>
      </c>
      <c r="X2000" t="s">
        <v>2965</v>
      </c>
      <c r="Y2000" t="s">
        <v>2965</v>
      </c>
      <c r="Z2000" t="s">
        <v>2965</v>
      </c>
      <c r="AA2000" t="s">
        <v>2965</v>
      </c>
      <c r="AB2000" t="s">
        <v>2965</v>
      </c>
      <c r="AC2000" t="s">
        <v>2965</v>
      </c>
      <c r="AD2000" t="s">
        <v>2965</v>
      </c>
      <c r="AE2000" t="s">
        <v>2965</v>
      </c>
      <c r="AF2000" t="s">
        <v>2965</v>
      </c>
      <c r="AG2000">
        <v>0</v>
      </c>
      <c r="AH2000">
        <v>0</v>
      </c>
      <c r="AI2000">
        <v>0</v>
      </c>
      <c r="AJ2000">
        <v>0</v>
      </c>
      <c r="AK2000">
        <v>0</v>
      </c>
      <c r="AL2000">
        <v>0</v>
      </c>
      <c r="AM2000">
        <v>0</v>
      </c>
      <c r="AN2000">
        <v>0</v>
      </c>
      <c r="AO2000">
        <v>0</v>
      </c>
      <c r="AP2000" t="s">
        <v>4817</v>
      </c>
      <c r="AQ2000" t="s">
        <v>4817</v>
      </c>
      <c r="AR2000" t="s">
        <v>8243</v>
      </c>
      <c r="AS2000" t="s">
        <v>8246</v>
      </c>
    </row>
    <row r="2001" spans="5:45" ht="33">
      <c r="E2001" s="1403" t="str">
        <f t="shared" si="107"/>
        <v>S43AA061 Anchor Bolt Work Shelter/Building Anchor Bolt (Material Supply)</v>
      </c>
      <c r="F2001" s="1403" t="str">
        <f t="shared" si="108"/>
        <v xml:space="preserve">S43AA061-00005 Anchor Bolt Work Shelter/Building Anchor Bolt (Material Supply)  M24      </v>
      </c>
      <c r="G2001" s="1404" t="str" cm="1">
        <f t="array" ref="G2001:H2001">_xlfn.TEXTSPLIT(I2001,"-")</f>
        <v>S43AA061</v>
      </c>
      <c r="H2001" s="1404" t="str">
        <v>00005</v>
      </c>
      <c r="I2001" t="s">
        <v>8247</v>
      </c>
      <c r="J2001" t="s">
        <v>7861</v>
      </c>
      <c r="K2001" t="s">
        <v>8240</v>
      </c>
      <c r="L2001" t="s">
        <v>8241</v>
      </c>
      <c r="M2001" t="s">
        <v>4429</v>
      </c>
      <c r="N2001" t="s">
        <v>3498</v>
      </c>
      <c r="O2001" t="s">
        <v>5614</v>
      </c>
      <c r="P2001" t="s">
        <v>8242</v>
      </c>
      <c r="Q2001" t="s">
        <v>2965</v>
      </c>
      <c r="R2001">
        <v>0</v>
      </c>
      <c r="S2001" t="s">
        <v>4328</v>
      </c>
      <c r="T2001" t="s">
        <v>4938</v>
      </c>
      <c r="U2001" t="s">
        <v>2965</v>
      </c>
      <c r="V2001" t="s">
        <v>2965</v>
      </c>
      <c r="W2001" t="s">
        <v>2965</v>
      </c>
      <c r="X2001" t="s">
        <v>2965</v>
      </c>
      <c r="Y2001" t="s">
        <v>2965</v>
      </c>
      <c r="Z2001" t="s">
        <v>2965</v>
      </c>
      <c r="AA2001" t="s">
        <v>2965</v>
      </c>
      <c r="AB2001" t="s">
        <v>2965</v>
      </c>
      <c r="AC2001" t="s">
        <v>2965</v>
      </c>
      <c r="AD2001" t="s">
        <v>2965</v>
      </c>
      <c r="AE2001" t="s">
        <v>2965</v>
      </c>
      <c r="AF2001" t="s">
        <v>2965</v>
      </c>
      <c r="AG2001">
        <v>0</v>
      </c>
      <c r="AH2001">
        <v>0</v>
      </c>
      <c r="AI2001">
        <v>0</v>
      </c>
      <c r="AJ2001">
        <v>0</v>
      </c>
      <c r="AK2001">
        <v>0</v>
      </c>
      <c r="AL2001">
        <v>0</v>
      </c>
      <c r="AM2001">
        <v>0</v>
      </c>
      <c r="AN2001">
        <v>0</v>
      </c>
      <c r="AO2001">
        <v>0</v>
      </c>
      <c r="AP2001" t="s">
        <v>4817</v>
      </c>
      <c r="AQ2001" t="s">
        <v>4817</v>
      </c>
      <c r="AR2001" t="s">
        <v>8243</v>
      </c>
      <c r="AS2001" t="s">
        <v>8247</v>
      </c>
    </row>
    <row r="2002" spans="5:45" ht="33">
      <c r="E2002" s="1403" t="str">
        <f t="shared" si="107"/>
        <v>S43AA061 Anchor Bolt Work Shelter/Building Anchor Bolt (Material Supply)</v>
      </c>
      <c r="F2002" s="1403" t="str">
        <f t="shared" si="108"/>
        <v xml:space="preserve">S43AA061-00006 Anchor Bolt Work Shelter/Building Anchor Bolt (Material Supply)  M27      </v>
      </c>
      <c r="G2002" s="1404" t="str" cm="1">
        <f t="array" ref="G2002:H2002">_xlfn.TEXTSPLIT(I2002,"-")</f>
        <v>S43AA061</v>
      </c>
      <c r="H2002" s="1404" t="str">
        <v>00006</v>
      </c>
      <c r="I2002" t="s">
        <v>8248</v>
      </c>
      <c r="J2002" t="s">
        <v>7861</v>
      </c>
      <c r="K2002" t="s">
        <v>8240</v>
      </c>
      <c r="L2002" t="s">
        <v>8241</v>
      </c>
      <c r="M2002" t="s">
        <v>4429</v>
      </c>
      <c r="N2002" t="s">
        <v>3498</v>
      </c>
      <c r="O2002" t="s">
        <v>5614</v>
      </c>
      <c r="P2002" t="s">
        <v>8242</v>
      </c>
      <c r="Q2002" t="s">
        <v>2965</v>
      </c>
      <c r="R2002">
        <v>0</v>
      </c>
      <c r="S2002" t="s">
        <v>5042</v>
      </c>
      <c r="T2002" t="s">
        <v>4974</v>
      </c>
      <c r="U2002" t="s">
        <v>2965</v>
      </c>
      <c r="V2002" t="s">
        <v>2965</v>
      </c>
      <c r="W2002" t="s">
        <v>2965</v>
      </c>
      <c r="X2002" t="s">
        <v>2965</v>
      </c>
      <c r="Y2002" t="s">
        <v>2965</v>
      </c>
      <c r="Z2002" t="s">
        <v>2965</v>
      </c>
      <c r="AA2002" t="s">
        <v>2965</v>
      </c>
      <c r="AB2002" t="s">
        <v>2965</v>
      </c>
      <c r="AC2002" t="s">
        <v>2965</v>
      </c>
      <c r="AD2002" t="s">
        <v>2965</v>
      </c>
      <c r="AE2002" t="s">
        <v>2965</v>
      </c>
      <c r="AF2002" t="s">
        <v>2965</v>
      </c>
      <c r="AG2002">
        <v>0</v>
      </c>
      <c r="AH2002">
        <v>0</v>
      </c>
      <c r="AI2002">
        <v>0</v>
      </c>
      <c r="AJ2002">
        <v>0</v>
      </c>
      <c r="AK2002">
        <v>0</v>
      </c>
      <c r="AL2002">
        <v>0</v>
      </c>
      <c r="AM2002">
        <v>0</v>
      </c>
      <c r="AN2002">
        <v>0</v>
      </c>
      <c r="AO2002">
        <v>0</v>
      </c>
      <c r="AP2002" t="s">
        <v>4817</v>
      </c>
      <c r="AQ2002" t="s">
        <v>4817</v>
      </c>
      <c r="AR2002" t="s">
        <v>8243</v>
      </c>
      <c r="AS2002" t="s">
        <v>8248</v>
      </c>
    </row>
    <row r="2003" spans="5:45" ht="33">
      <c r="E2003" s="1403" t="str">
        <f t="shared" si="107"/>
        <v>S43AA061 Anchor Bolt Work Shelter/Building Anchor Bolt (Material Supply)</v>
      </c>
      <c r="F2003" s="1403" t="str">
        <f t="shared" si="108"/>
        <v xml:space="preserve">S43AA061-00007 Anchor Bolt Work Shelter/Building Anchor Bolt (Material Supply)  M30      </v>
      </c>
      <c r="G2003" s="1404" t="str" cm="1">
        <f t="array" ref="G2003:H2003">_xlfn.TEXTSPLIT(I2003,"-")</f>
        <v>S43AA061</v>
      </c>
      <c r="H2003" s="1404" t="str">
        <v>00007</v>
      </c>
      <c r="I2003" t="s">
        <v>8249</v>
      </c>
      <c r="J2003" t="s">
        <v>7861</v>
      </c>
      <c r="K2003" t="s">
        <v>8240</v>
      </c>
      <c r="L2003" t="s">
        <v>8241</v>
      </c>
      <c r="M2003" t="s">
        <v>4429</v>
      </c>
      <c r="N2003" t="s">
        <v>3498</v>
      </c>
      <c r="O2003" t="s">
        <v>5614</v>
      </c>
      <c r="P2003" t="s">
        <v>8242</v>
      </c>
      <c r="Q2003" t="s">
        <v>2965</v>
      </c>
      <c r="R2003">
        <v>0</v>
      </c>
      <c r="S2003" t="s">
        <v>4333</v>
      </c>
      <c r="T2003" t="s">
        <v>4941</v>
      </c>
      <c r="U2003" t="s">
        <v>2965</v>
      </c>
      <c r="V2003" t="s">
        <v>2965</v>
      </c>
      <c r="W2003" t="s">
        <v>2965</v>
      </c>
      <c r="X2003" t="s">
        <v>2965</v>
      </c>
      <c r="Y2003" t="s">
        <v>2965</v>
      </c>
      <c r="Z2003" t="s">
        <v>2965</v>
      </c>
      <c r="AA2003" t="s">
        <v>2965</v>
      </c>
      <c r="AB2003" t="s">
        <v>2965</v>
      </c>
      <c r="AC2003" t="s">
        <v>2965</v>
      </c>
      <c r="AD2003" t="s">
        <v>2965</v>
      </c>
      <c r="AE2003" t="s">
        <v>2965</v>
      </c>
      <c r="AF2003" t="s">
        <v>2965</v>
      </c>
      <c r="AG2003">
        <v>0</v>
      </c>
      <c r="AH2003">
        <v>0</v>
      </c>
      <c r="AI2003">
        <v>0</v>
      </c>
      <c r="AJ2003">
        <v>0</v>
      </c>
      <c r="AK2003">
        <v>0</v>
      </c>
      <c r="AL2003">
        <v>0</v>
      </c>
      <c r="AM2003">
        <v>0</v>
      </c>
      <c r="AN2003">
        <v>0</v>
      </c>
      <c r="AO2003">
        <v>0</v>
      </c>
      <c r="AP2003" t="s">
        <v>4817</v>
      </c>
      <c r="AQ2003" t="s">
        <v>4817</v>
      </c>
      <c r="AR2003" t="s">
        <v>8243</v>
      </c>
      <c r="AS2003" t="s">
        <v>8249</v>
      </c>
    </row>
    <row r="2004" spans="5:45" ht="33">
      <c r="E2004" s="1403" t="str">
        <f t="shared" si="107"/>
        <v>S43AA061 Anchor Bolt Work Shelter/Building Anchor Bolt (Material Supply)</v>
      </c>
      <c r="F2004" s="1403" t="str">
        <f t="shared" si="108"/>
        <v xml:space="preserve">S43AA061-00008 Anchor Bolt Work Shelter/Building Anchor Bolt (Material Supply)  M33      </v>
      </c>
      <c r="G2004" s="1404" t="str" cm="1">
        <f t="array" ref="G2004:H2004">_xlfn.TEXTSPLIT(I2004,"-")</f>
        <v>S43AA061</v>
      </c>
      <c r="H2004" s="1404" t="str">
        <v>00008</v>
      </c>
      <c r="I2004" t="s">
        <v>8250</v>
      </c>
      <c r="J2004" t="s">
        <v>7861</v>
      </c>
      <c r="K2004" t="s">
        <v>8240</v>
      </c>
      <c r="L2004" t="s">
        <v>8241</v>
      </c>
      <c r="M2004" t="s">
        <v>4429</v>
      </c>
      <c r="N2004" t="s">
        <v>3498</v>
      </c>
      <c r="O2004" t="s">
        <v>5614</v>
      </c>
      <c r="P2004" t="s">
        <v>8242</v>
      </c>
      <c r="Q2004" t="s">
        <v>2965</v>
      </c>
      <c r="R2004">
        <v>0</v>
      </c>
      <c r="S2004" t="s">
        <v>4297</v>
      </c>
      <c r="T2004" t="s">
        <v>4944</v>
      </c>
      <c r="U2004" t="s">
        <v>2965</v>
      </c>
      <c r="V2004" t="s">
        <v>2965</v>
      </c>
      <c r="W2004" t="s">
        <v>2965</v>
      </c>
      <c r="X2004" t="s">
        <v>2965</v>
      </c>
      <c r="Y2004" t="s">
        <v>2965</v>
      </c>
      <c r="Z2004" t="s">
        <v>2965</v>
      </c>
      <c r="AA2004" t="s">
        <v>2965</v>
      </c>
      <c r="AB2004" t="s">
        <v>2965</v>
      </c>
      <c r="AC2004" t="s">
        <v>2965</v>
      </c>
      <c r="AD2004" t="s">
        <v>2965</v>
      </c>
      <c r="AE2004" t="s">
        <v>2965</v>
      </c>
      <c r="AF2004" t="s">
        <v>2965</v>
      </c>
      <c r="AG2004">
        <v>0</v>
      </c>
      <c r="AH2004">
        <v>0</v>
      </c>
      <c r="AI2004">
        <v>0</v>
      </c>
      <c r="AJ2004">
        <v>0</v>
      </c>
      <c r="AK2004">
        <v>0</v>
      </c>
      <c r="AL2004">
        <v>0</v>
      </c>
      <c r="AM2004">
        <v>0</v>
      </c>
      <c r="AN2004">
        <v>0</v>
      </c>
      <c r="AO2004">
        <v>0</v>
      </c>
      <c r="AP2004" t="s">
        <v>4817</v>
      </c>
      <c r="AQ2004" t="s">
        <v>4817</v>
      </c>
      <c r="AR2004" t="s">
        <v>8243</v>
      </c>
      <c r="AS2004" t="s">
        <v>8250</v>
      </c>
    </row>
    <row r="2005" spans="5:45" ht="33">
      <c r="E2005" s="1403" t="str">
        <f t="shared" si="107"/>
        <v>S43AA061 Anchor Bolt Work Shelter/Building Anchor Bolt (Material Supply)</v>
      </c>
      <c r="F2005" s="1403" t="str">
        <f t="shared" si="108"/>
        <v xml:space="preserve">S43AA061-00009 Anchor Bolt Work Shelter/Building Anchor Bolt (Material Supply)  M36      </v>
      </c>
      <c r="G2005" s="1404" t="str" cm="1">
        <f t="array" ref="G2005:H2005">_xlfn.TEXTSPLIT(I2005,"-")</f>
        <v>S43AA061</v>
      </c>
      <c r="H2005" s="1404" t="str">
        <v>00009</v>
      </c>
      <c r="I2005" t="s">
        <v>8251</v>
      </c>
      <c r="J2005" t="s">
        <v>7861</v>
      </c>
      <c r="K2005" t="s">
        <v>8240</v>
      </c>
      <c r="L2005" t="s">
        <v>8241</v>
      </c>
      <c r="M2005" t="s">
        <v>4429</v>
      </c>
      <c r="N2005" t="s">
        <v>3498</v>
      </c>
      <c r="O2005" t="s">
        <v>5614</v>
      </c>
      <c r="P2005" t="s">
        <v>8242</v>
      </c>
      <c r="Q2005" t="s">
        <v>2965</v>
      </c>
      <c r="R2005">
        <v>0</v>
      </c>
      <c r="S2005" t="s">
        <v>4302</v>
      </c>
      <c r="T2005" t="s">
        <v>4947</v>
      </c>
      <c r="U2005" t="s">
        <v>2965</v>
      </c>
      <c r="V2005" t="s">
        <v>2965</v>
      </c>
      <c r="W2005" t="s">
        <v>2965</v>
      </c>
      <c r="X2005" t="s">
        <v>2965</v>
      </c>
      <c r="Y2005" t="s">
        <v>2965</v>
      </c>
      <c r="Z2005" t="s">
        <v>2965</v>
      </c>
      <c r="AA2005" t="s">
        <v>2965</v>
      </c>
      <c r="AB2005" t="s">
        <v>2965</v>
      </c>
      <c r="AC2005" t="s">
        <v>2965</v>
      </c>
      <c r="AD2005" t="s">
        <v>2965</v>
      </c>
      <c r="AE2005" t="s">
        <v>2965</v>
      </c>
      <c r="AF2005" t="s">
        <v>2965</v>
      </c>
      <c r="AG2005">
        <v>0</v>
      </c>
      <c r="AH2005">
        <v>0</v>
      </c>
      <c r="AI2005">
        <v>0</v>
      </c>
      <c r="AJ2005">
        <v>0</v>
      </c>
      <c r="AK2005">
        <v>0</v>
      </c>
      <c r="AL2005">
        <v>0</v>
      </c>
      <c r="AM2005">
        <v>0</v>
      </c>
      <c r="AN2005">
        <v>0</v>
      </c>
      <c r="AO2005">
        <v>0</v>
      </c>
      <c r="AP2005" t="s">
        <v>4817</v>
      </c>
      <c r="AQ2005" t="s">
        <v>4817</v>
      </c>
      <c r="AR2005" t="s">
        <v>8243</v>
      </c>
      <c r="AS2005" t="s">
        <v>8251</v>
      </c>
    </row>
    <row r="2006" spans="5:45" ht="33">
      <c r="E2006" s="1403" t="str">
        <f t="shared" si="107"/>
        <v>S43AA061 Anchor Bolt Work Shelter/Building Anchor Bolt (Material Supply)</v>
      </c>
      <c r="F2006" s="1403" t="str">
        <f t="shared" si="108"/>
        <v xml:space="preserve">S43AA061-00010 Anchor Bolt Work Shelter/Building Anchor Bolt (Material Supply)  M42      </v>
      </c>
      <c r="G2006" s="1404" t="str" cm="1">
        <f t="array" ref="G2006:H2006">_xlfn.TEXTSPLIT(I2006,"-")</f>
        <v>S43AA061</v>
      </c>
      <c r="H2006" s="1404" t="str">
        <v>00010</v>
      </c>
      <c r="I2006" t="s">
        <v>8252</v>
      </c>
      <c r="J2006" t="s">
        <v>7861</v>
      </c>
      <c r="K2006" t="s">
        <v>8240</v>
      </c>
      <c r="L2006" t="s">
        <v>8241</v>
      </c>
      <c r="M2006" t="s">
        <v>4429</v>
      </c>
      <c r="N2006" t="s">
        <v>3498</v>
      </c>
      <c r="O2006" t="s">
        <v>5614</v>
      </c>
      <c r="P2006" t="s">
        <v>8242</v>
      </c>
      <c r="Q2006" t="s">
        <v>2965</v>
      </c>
      <c r="R2006">
        <v>0</v>
      </c>
      <c r="S2006" t="s">
        <v>4345</v>
      </c>
      <c r="T2006" t="s">
        <v>4950</v>
      </c>
      <c r="U2006" t="s">
        <v>2965</v>
      </c>
      <c r="V2006" t="s">
        <v>2965</v>
      </c>
      <c r="W2006" t="s">
        <v>2965</v>
      </c>
      <c r="X2006" t="s">
        <v>2965</v>
      </c>
      <c r="Y2006" t="s">
        <v>2965</v>
      </c>
      <c r="Z2006" t="s">
        <v>2965</v>
      </c>
      <c r="AA2006" t="s">
        <v>2965</v>
      </c>
      <c r="AB2006" t="s">
        <v>2965</v>
      </c>
      <c r="AC2006" t="s">
        <v>2965</v>
      </c>
      <c r="AD2006" t="s">
        <v>2965</v>
      </c>
      <c r="AE2006" t="s">
        <v>2965</v>
      </c>
      <c r="AF2006" t="s">
        <v>2965</v>
      </c>
      <c r="AG2006">
        <v>0</v>
      </c>
      <c r="AH2006">
        <v>0</v>
      </c>
      <c r="AI2006">
        <v>0</v>
      </c>
      <c r="AJ2006">
        <v>0</v>
      </c>
      <c r="AK2006">
        <v>0</v>
      </c>
      <c r="AL2006">
        <v>0</v>
      </c>
      <c r="AM2006">
        <v>0</v>
      </c>
      <c r="AN2006">
        <v>0</v>
      </c>
      <c r="AO2006">
        <v>0</v>
      </c>
      <c r="AP2006" t="s">
        <v>4817</v>
      </c>
      <c r="AQ2006" t="s">
        <v>4817</v>
      </c>
      <c r="AR2006" t="s">
        <v>8243</v>
      </c>
      <c r="AS2006" t="s">
        <v>8252</v>
      </c>
    </row>
    <row r="2007" spans="5:45" ht="33">
      <c r="E2007" s="1403" t="str">
        <f t="shared" si="107"/>
        <v>S43AA061 Anchor Bolt Work Shelter/Building Anchor Bolt (Material Supply)</v>
      </c>
      <c r="F2007" s="1403" t="str">
        <f t="shared" si="108"/>
        <v xml:space="preserve">S43AA061-00011 Anchor Bolt Work Shelter/Building Anchor Bolt (Material Supply)  M48      </v>
      </c>
      <c r="G2007" s="1404" t="str" cm="1">
        <f t="array" ref="G2007:H2007">_xlfn.TEXTSPLIT(I2007,"-")</f>
        <v>S43AA061</v>
      </c>
      <c r="H2007" s="1404" t="str">
        <v>00011</v>
      </c>
      <c r="I2007" t="s">
        <v>8253</v>
      </c>
      <c r="J2007" t="s">
        <v>7861</v>
      </c>
      <c r="K2007" t="s">
        <v>8240</v>
      </c>
      <c r="L2007" t="s">
        <v>8241</v>
      </c>
      <c r="M2007" t="s">
        <v>4429</v>
      </c>
      <c r="N2007" t="s">
        <v>3498</v>
      </c>
      <c r="O2007" t="s">
        <v>5614</v>
      </c>
      <c r="P2007" t="s">
        <v>8242</v>
      </c>
      <c r="Q2007" t="s">
        <v>2965</v>
      </c>
      <c r="R2007">
        <v>0</v>
      </c>
      <c r="S2007" t="s">
        <v>4353</v>
      </c>
      <c r="T2007" t="s">
        <v>4953</v>
      </c>
      <c r="U2007" t="s">
        <v>2965</v>
      </c>
      <c r="V2007" t="s">
        <v>2965</v>
      </c>
      <c r="W2007" t="s">
        <v>2965</v>
      </c>
      <c r="X2007" t="s">
        <v>2965</v>
      </c>
      <c r="Y2007" t="s">
        <v>2965</v>
      </c>
      <c r="Z2007" t="s">
        <v>2965</v>
      </c>
      <c r="AA2007" t="s">
        <v>2965</v>
      </c>
      <c r="AB2007" t="s">
        <v>2965</v>
      </c>
      <c r="AC2007" t="s">
        <v>2965</v>
      </c>
      <c r="AD2007" t="s">
        <v>2965</v>
      </c>
      <c r="AE2007" t="s">
        <v>2965</v>
      </c>
      <c r="AF2007" t="s">
        <v>2965</v>
      </c>
      <c r="AG2007">
        <v>0</v>
      </c>
      <c r="AH2007">
        <v>0</v>
      </c>
      <c r="AI2007">
        <v>0</v>
      </c>
      <c r="AJ2007">
        <v>0</v>
      </c>
      <c r="AK2007">
        <v>0</v>
      </c>
      <c r="AL2007">
        <v>0</v>
      </c>
      <c r="AM2007">
        <v>0</v>
      </c>
      <c r="AN2007">
        <v>0</v>
      </c>
      <c r="AO2007">
        <v>0</v>
      </c>
      <c r="AP2007" t="s">
        <v>4817</v>
      </c>
      <c r="AQ2007" t="s">
        <v>4817</v>
      </c>
      <c r="AR2007" t="s">
        <v>8243</v>
      </c>
      <c r="AS2007" t="s">
        <v>8253</v>
      </c>
    </row>
    <row r="2008" spans="5:45" ht="33">
      <c r="E2008" s="1403" t="str">
        <f t="shared" si="107"/>
        <v>S43AA061 Anchor Bolt Work Shelter/Building Anchor Bolt (Material Supply)</v>
      </c>
      <c r="F2008" s="1403" t="str">
        <f t="shared" si="108"/>
        <v xml:space="preserve">S43AA061-00012 Anchor Bolt Work Shelter/Building Anchor Bolt (Material Supply)  M52      </v>
      </c>
      <c r="G2008" s="1404" t="str" cm="1">
        <f t="array" ref="G2008:H2008">_xlfn.TEXTSPLIT(I2008,"-")</f>
        <v>S43AA061</v>
      </c>
      <c r="H2008" s="1404" t="str">
        <v>00012</v>
      </c>
      <c r="I2008" t="s">
        <v>8254</v>
      </c>
      <c r="J2008" t="s">
        <v>7861</v>
      </c>
      <c r="K2008" t="s">
        <v>8240</v>
      </c>
      <c r="L2008" t="s">
        <v>8241</v>
      </c>
      <c r="M2008" t="s">
        <v>4429</v>
      </c>
      <c r="N2008" t="s">
        <v>3498</v>
      </c>
      <c r="O2008" t="s">
        <v>5614</v>
      </c>
      <c r="P2008" t="s">
        <v>8242</v>
      </c>
      <c r="Q2008" t="s">
        <v>2965</v>
      </c>
      <c r="R2008">
        <v>0</v>
      </c>
      <c r="S2008" t="s">
        <v>4433</v>
      </c>
      <c r="T2008" t="s">
        <v>4956</v>
      </c>
      <c r="U2008" t="s">
        <v>2965</v>
      </c>
      <c r="V2008" t="s">
        <v>2965</v>
      </c>
      <c r="W2008" t="s">
        <v>2965</v>
      </c>
      <c r="X2008" t="s">
        <v>2965</v>
      </c>
      <c r="Y2008" t="s">
        <v>2965</v>
      </c>
      <c r="Z2008" t="s">
        <v>2965</v>
      </c>
      <c r="AA2008" t="s">
        <v>2965</v>
      </c>
      <c r="AB2008" t="s">
        <v>2965</v>
      </c>
      <c r="AC2008" t="s">
        <v>2965</v>
      </c>
      <c r="AD2008" t="s">
        <v>2965</v>
      </c>
      <c r="AE2008" t="s">
        <v>2965</v>
      </c>
      <c r="AF2008" t="s">
        <v>2965</v>
      </c>
      <c r="AG2008">
        <v>0</v>
      </c>
      <c r="AH2008">
        <v>0</v>
      </c>
      <c r="AI2008">
        <v>0</v>
      </c>
      <c r="AJ2008">
        <v>0</v>
      </c>
      <c r="AK2008">
        <v>0</v>
      </c>
      <c r="AL2008">
        <v>0</v>
      </c>
      <c r="AM2008">
        <v>0</v>
      </c>
      <c r="AN2008">
        <v>0</v>
      </c>
      <c r="AO2008">
        <v>0</v>
      </c>
      <c r="AP2008" t="s">
        <v>4817</v>
      </c>
      <c r="AQ2008" t="s">
        <v>4817</v>
      </c>
      <c r="AR2008" t="s">
        <v>8243</v>
      </c>
      <c r="AS2008" t="s">
        <v>8254</v>
      </c>
    </row>
    <row r="2009" spans="5:45" ht="33">
      <c r="E2009" s="1403" t="str">
        <f t="shared" si="107"/>
        <v>S43AA061 Anchor Bolt Work Shelter/Building Anchor Bolt (Material Supply)</v>
      </c>
      <c r="F2009" s="1403" t="str">
        <f t="shared" si="108"/>
        <v xml:space="preserve">S43AA061-00013 Anchor Bolt Work Shelter/Building Anchor Bolt (Material Supply)  M56      </v>
      </c>
      <c r="G2009" s="1404" t="str" cm="1">
        <f t="array" ref="G2009:H2009">_xlfn.TEXTSPLIT(I2009,"-")</f>
        <v>S43AA061</v>
      </c>
      <c r="H2009" s="1404" t="str">
        <v>00013</v>
      </c>
      <c r="I2009" t="s">
        <v>8255</v>
      </c>
      <c r="J2009" t="s">
        <v>7861</v>
      </c>
      <c r="K2009" t="s">
        <v>8240</v>
      </c>
      <c r="L2009" t="s">
        <v>8241</v>
      </c>
      <c r="M2009" t="s">
        <v>4429</v>
      </c>
      <c r="N2009" t="s">
        <v>3498</v>
      </c>
      <c r="O2009" t="s">
        <v>5614</v>
      </c>
      <c r="P2009" t="s">
        <v>8242</v>
      </c>
      <c r="Q2009" t="s">
        <v>2965</v>
      </c>
      <c r="R2009">
        <v>0</v>
      </c>
      <c r="S2009" t="s">
        <v>5106</v>
      </c>
      <c r="T2009" t="s">
        <v>4959</v>
      </c>
      <c r="U2009" t="s">
        <v>2965</v>
      </c>
      <c r="V2009" t="s">
        <v>2965</v>
      </c>
      <c r="W2009" t="s">
        <v>2965</v>
      </c>
      <c r="X2009" t="s">
        <v>2965</v>
      </c>
      <c r="Y2009" t="s">
        <v>2965</v>
      </c>
      <c r="Z2009" t="s">
        <v>2965</v>
      </c>
      <c r="AA2009" t="s">
        <v>2965</v>
      </c>
      <c r="AB2009" t="s">
        <v>2965</v>
      </c>
      <c r="AC2009" t="s">
        <v>2965</v>
      </c>
      <c r="AD2009" t="s">
        <v>2965</v>
      </c>
      <c r="AE2009" t="s">
        <v>2965</v>
      </c>
      <c r="AF2009" t="s">
        <v>2965</v>
      </c>
      <c r="AG2009">
        <v>0</v>
      </c>
      <c r="AH2009">
        <v>0</v>
      </c>
      <c r="AI2009">
        <v>0</v>
      </c>
      <c r="AJ2009">
        <v>0</v>
      </c>
      <c r="AK2009">
        <v>0</v>
      </c>
      <c r="AL2009">
        <v>0</v>
      </c>
      <c r="AM2009">
        <v>0</v>
      </c>
      <c r="AN2009">
        <v>0</v>
      </c>
      <c r="AO2009">
        <v>0</v>
      </c>
      <c r="AP2009" t="s">
        <v>4817</v>
      </c>
      <c r="AQ2009" t="s">
        <v>4817</v>
      </c>
      <c r="AR2009" t="s">
        <v>8243</v>
      </c>
      <c r="AS2009" t="s">
        <v>8255</v>
      </c>
    </row>
    <row r="2010" spans="5:45" ht="33">
      <c r="E2010" s="1403" t="str">
        <f t="shared" si="107"/>
        <v>S43AA061 Anchor Bolt Work Shelter/Building Anchor Bolt (Material Supply)</v>
      </c>
      <c r="F2010" s="1403" t="str">
        <f t="shared" si="108"/>
        <v xml:space="preserve">S43AA061-00014 Anchor Bolt Work Shelter/Building Anchor Bolt (Material Supply)  M64      </v>
      </c>
      <c r="G2010" s="1404" t="str" cm="1">
        <f t="array" ref="G2010:H2010">_xlfn.TEXTSPLIT(I2010,"-")</f>
        <v>S43AA061</v>
      </c>
      <c r="H2010" s="1404" t="str">
        <v>00014</v>
      </c>
      <c r="I2010" t="s">
        <v>8256</v>
      </c>
      <c r="J2010" t="s">
        <v>7861</v>
      </c>
      <c r="K2010" t="s">
        <v>8240</v>
      </c>
      <c r="L2010" t="s">
        <v>8241</v>
      </c>
      <c r="M2010" t="s">
        <v>4429</v>
      </c>
      <c r="N2010" t="s">
        <v>3498</v>
      </c>
      <c r="O2010" t="s">
        <v>5614</v>
      </c>
      <c r="P2010" t="s">
        <v>8242</v>
      </c>
      <c r="Q2010" t="s">
        <v>2965</v>
      </c>
      <c r="R2010">
        <v>0</v>
      </c>
      <c r="S2010" t="s">
        <v>4451</v>
      </c>
      <c r="T2010" t="s">
        <v>4962</v>
      </c>
      <c r="U2010" t="s">
        <v>2965</v>
      </c>
      <c r="V2010" t="s">
        <v>2965</v>
      </c>
      <c r="W2010" t="s">
        <v>2965</v>
      </c>
      <c r="X2010" t="s">
        <v>2965</v>
      </c>
      <c r="Y2010" t="s">
        <v>2965</v>
      </c>
      <c r="Z2010" t="s">
        <v>2965</v>
      </c>
      <c r="AA2010" t="s">
        <v>2965</v>
      </c>
      <c r="AB2010" t="s">
        <v>2965</v>
      </c>
      <c r="AC2010" t="s">
        <v>2965</v>
      </c>
      <c r="AD2010" t="s">
        <v>2965</v>
      </c>
      <c r="AE2010" t="s">
        <v>2965</v>
      </c>
      <c r="AF2010" t="s">
        <v>2965</v>
      </c>
      <c r="AG2010">
        <v>0</v>
      </c>
      <c r="AH2010">
        <v>0</v>
      </c>
      <c r="AI2010">
        <v>0</v>
      </c>
      <c r="AJ2010">
        <v>0</v>
      </c>
      <c r="AK2010">
        <v>0</v>
      </c>
      <c r="AL2010">
        <v>0</v>
      </c>
      <c r="AM2010">
        <v>0</v>
      </c>
      <c r="AN2010">
        <v>0</v>
      </c>
      <c r="AO2010">
        <v>0</v>
      </c>
      <c r="AP2010" t="s">
        <v>4817</v>
      </c>
      <c r="AQ2010" t="s">
        <v>4817</v>
      </c>
      <c r="AR2010" t="s">
        <v>8243</v>
      </c>
      <c r="AS2010" t="s">
        <v>8256</v>
      </c>
    </row>
    <row r="2011" spans="5:45" ht="33">
      <c r="E2011" s="1403" t="str">
        <f t="shared" si="107"/>
        <v>S43AA061 Anchor Bolt Work Shelter/Building Anchor Bolt (Material Supply)</v>
      </c>
      <c r="F2011" s="1403" t="str">
        <f t="shared" si="108"/>
        <v xml:space="preserve">S43AA061-00015 Anchor Bolt Work Shelter/Building Anchor Bolt (Material Supply)  M72      </v>
      </c>
      <c r="G2011" s="1404" t="str" cm="1">
        <f t="array" ref="G2011:H2011">_xlfn.TEXTSPLIT(I2011,"-")</f>
        <v>S43AA061</v>
      </c>
      <c r="H2011" s="1404" t="str">
        <v>00015</v>
      </c>
      <c r="I2011" t="s">
        <v>8257</v>
      </c>
      <c r="J2011" t="s">
        <v>7861</v>
      </c>
      <c r="K2011" t="s">
        <v>8240</v>
      </c>
      <c r="L2011" t="s">
        <v>8241</v>
      </c>
      <c r="M2011" t="s">
        <v>4429</v>
      </c>
      <c r="N2011" t="s">
        <v>3498</v>
      </c>
      <c r="O2011" t="s">
        <v>5614</v>
      </c>
      <c r="P2011" t="s">
        <v>8242</v>
      </c>
      <c r="Q2011" t="s">
        <v>2965</v>
      </c>
      <c r="R2011">
        <v>0</v>
      </c>
      <c r="S2011" t="s">
        <v>5027</v>
      </c>
      <c r="T2011" t="s">
        <v>4965</v>
      </c>
      <c r="U2011" t="s">
        <v>2965</v>
      </c>
      <c r="V2011" t="s">
        <v>2965</v>
      </c>
      <c r="W2011" t="s">
        <v>2965</v>
      </c>
      <c r="X2011" t="s">
        <v>2965</v>
      </c>
      <c r="Y2011" t="s">
        <v>2965</v>
      </c>
      <c r="Z2011" t="s">
        <v>2965</v>
      </c>
      <c r="AA2011" t="s">
        <v>2965</v>
      </c>
      <c r="AB2011" t="s">
        <v>2965</v>
      </c>
      <c r="AC2011" t="s">
        <v>2965</v>
      </c>
      <c r="AD2011" t="s">
        <v>2965</v>
      </c>
      <c r="AE2011" t="s">
        <v>2965</v>
      </c>
      <c r="AF2011" t="s">
        <v>2965</v>
      </c>
      <c r="AG2011">
        <v>0</v>
      </c>
      <c r="AH2011">
        <v>0</v>
      </c>
      <c r="AI2011">
        <v>0</v>
      </c>
      <c r="AJ2011">
        <v>0</v>
      </c>
      <c r="AK2011">
        <v>0</v>
      </c>
      <c r="AL2011">
        <v>0</v>
      </c>
      <c r="AM2011">
        <v>0</v>
      </c>
      <c r="AN2011">
        <v>0</v>
      </c>
      <c r="AO2011">
        <v>0</v>
      </c>
      <c r="AP2011" t="s">
        <v>4817</v>
      </c>
      <c r="AQ2011" t="s">
        <v>4817</v>
      </c>
      <c r="AR2011" t="s">
        <v>8243</v>
      </c>
      <c r="AS2011" t="s">
        <v>8257</v>
      </c>
    </row>
    <row r="2012" spans="5:45" ht="33">
      <c r="E2012" s="1403" t="str">
        <f t="shared" si="107"/>
        <v>S43AA061 Anchor Bolt Work Shelter/Building Anchor Bolt (Material Supply)</v>
      </c>
      <c r="F2012" s="1403" t="str">
        <f t="shared" si="108"/>
        <v xml:space="preserve">S43AA061-00016 Anchor Bolt Work Shelter/Building Anchor Bolt (Material Supply)  M76      </v>
      </c>
      <c r="G2012" s="1404" t="str" cm="1">
        <f t="array" ref="G2012:H2012">_xlfn.TEXTSPLIT(I2012,"-")</f>
        <v>S43AA061</v>
      </c>
      <c r="H2012" s="1404" t="str">
        <v>00016</v>
      </c>
      <c r="I2012" t="s">
        <v>8258</v>
      </c>
      <c r="J2012" t="s">
        <v>7861</v>
      </c>
      <c r="K2012" t="s">
        <v>8240</v>
      </c>
      <c r="L2012" t="s">
        <v>8241</v>
      </c>
      <c r="M2012" t="s">
        <v>4429</v>
      </c>
      <c r="N2012" t="s">
        <v>3498</v>
      </c>
      <c r="O2012" t="s">
        <v>5614</v>
      </c>
      <c r="P2012" t="s">
        <v>8242</v>
      </c>
      <c r="Q2012" t="s">
        <v>2965</v>
      </c>
      <c r="R2012">
        <v>0</v>
      </c>
      <c r="S2012" t="s">
        <v>5032</v>
      </c>
      <c r="T2012" t="s">
        <v>4968</v>
      </c>
      <c r="U2012" t="s">
        <v>2965</v>
      </c>
      <c r="V2012" t="s">
        <v>2965</v>
      </c>
      <c r="W2012" t="s">
        <v>2965</v>
      </c>
      <c r="X2012" t="s">
        <v>2965</v>
      </c>
      <c r="Y2012" t="s">
        <v>2965</v>
      </c>
      <c r="Z2012" t="s">
        <v>2965</v>
      </c>
      <c r="AA2012" t="s">
        <v>2965</v>
      </c>
      <c r="AB2012" t="s">
        <v>2965</v>
      </c>
      <c r="AC2012" t="s">
        <v>2965</v>
      </c>
      <c r="AD2012" t="s">
        <v>2965</v>
      </c>
      <c r="AE2012" t="s">
        <v>2965</v>
      </c>
      <c r="AF2012" t="s">
        <v>2965</v>
      </c>
      <c r="AG2012">
        <v>0</v>
      </c>
      <c r="AH2012">
        <v>0</v>
      </c>
      <c r="AI2012">
        <v>0</v>
      </c>
      <c r="AJ2012">
        <v>0</v>
      </c>
      <c r="AK2012">
        <v>0</v>
      </c>
      <c r="AL2012">
        <v>0</v>
      </c>
      <c r="AM2012">
        <v>0</v>
      </c>
      <c r="AN2012">
        <v>0</v>
      </c>
      <c r="AO2012">
        <v>0</v>
      </c>
      <c r="AP2012" t="s">
        <v>4817</v>
      </c>
      <c r="AQ2012" t="s">
        <v>4817</v>
      </c>
      <c r="AR2012" t="s">
        <v>8243</v>
      </c>
      <c r="AS2012" t="s">
        <v>8258</v>
      </c>
    </row>
    <row r="2013" spans="5:45" ht="33">
      <c r="E2013" s="1403" t="str">
        <f t="shared" si="107"/>
        <v>S43AA061 Anchor Bolt Work Shelter/Building Anchor Bolt (Material Supply)</v>
      </c>
      <c r="F2013" s="1403" t="str">
        <f t="shared" si="108"/>
        <v xml:space="preserve">S43AA061-00017 Anchor Bolt Work Shelter/Building Anchor Bolt (Material Supply)  Over M76      </v>
      </c>
      <c r="G2013" s="1404" t="str" cm="1">
        <f t="array" ref="G2013:H2013">_xlfn.TEXTSPLIT(I2013,"-")</f>
        <v>S43AA061</v>
      </c>
      <c r="H2013" s="1404" t="str">
        <v>00017</v>
      </c>
      <c r="I2013" t="s">
        <v>8259</v>
      </c>
      <c r="J2013" t="s">
        <v>7861</v>
      </c>
      <c r="K2013" t="s">
        <v>8240</v>
      </c>
      <c r="L2013" t="s">
        <v>8241</v>
      </c>
      <c r="M2013" t="s">
        <v>4429</v>
      </c>
      <c r="N2013" t="s">
        <v>3498</v>
      </c>
      <c r="O2013" t="s">
        <v>5614</v>
      </c>
      <c r="P2013" t="s">
        <v>8242</v>
      </c>
      <c r="Q2013" t="s">
        <v>2965</v>
      </c>
      <c r="R2013">
        <v>0</v>
      </c>
      <c r="S2013" t="s">
        <v>5037</v>
      </c>
      <c r="T2013" t="s">
        <v>4971</v>
      </c>
      <c r="U2013" t="s">
        <v>2965</v>
      </c>
      <c r="V2013" t="s">
        <v>2965</v>
      </c>
      <c r="W2013" t="s">
        <v>2965</v>
      </c>
      <c r="X2013" t="s">
        <v>2965</v>
      </c>
      <c r="Y2013" t="s">
        <v>2965</v>
      </c>
      <c r="Z2013" t="s">
        <v>2965</v>
      </c>
      <c r="AA2013" t="s">
        <v>2965</v>
      </c>
      <c r="AB2013" t="s">
        <v>2965</v>
      </c>
      <c r="AC2013" t="s">
        <v>2965</v>
      </c>
      <c r="AD2013" t="s">
        <v>2965</v>
      </c>
      <c r="AE2013" t="s">
        <v>2965</v>
      </c>
      <c r="AF2013" t="s">
        <v>2965</v>
      </c>
      <c r="AG2013">
        <v>0</v>
      </c>
      <c r="AH2013">
        <v>0</v>
      </c>
      <c r="AI2013">
        <v>0</v>
      </c>
      <c r="AJ2013">
        <v>0</v>
      </c>
      <c r="AK2013">
        <v>0</v>
      </c>
      <c r="AL2013">
        <v>0</v>
      </c>
      <c r="AM2013">
        <v>0</v>
      </c>
      <c r="AN2013">
        <v>0</v>
      </c>
      <c r="AO2013">
        <v>0</v>
      </c>
      <c r="AP2013" t="s">
        <v>4817</v>
      </c>
      <c r="AQ2013" t="s">
        <v>4817</v>
      </c>
      <c r="AR2013" t="s">
        <v>8243</v>
      </c>
      <c r="AS2013" t="s">
        <v>8259</v>
      </c>
    </row>
    <row r="2014" spans="5:45" ht="33">
      <c r="E2014" s="1403" t="str">
        <f t="shared" si="107"/>
        <v>S43AA062 Anchor Bolt Work Shelter/Building Setting Bolt</v>
      </c>
      <c r="F2014" s="1403" t="str">
        <f t="shared" si="108"/>
        <v xml:space="preserve">S43AA062-00001 Anchor Bolt Work Shelter/Building Setting Bolt  M12      </v>
      </c>
      <c r="G2014" s="1404" t="str" cm="1">
        <f t="array" ref="G2014:H2014">_xlfn.TEXTSPLIT(I2014,"-")</f>
        <v>S43AA062</v>
      </c>
      <c r="H2014" s="1404" t="str">
        <v>00001</v>
      </c>
      <c r="I2014" t="s">
        <v>8260</v>
      </c>
      <c r="J2014" t="s">
        <v>7861</v>
      </c>
      <c r="K2014" t="s">
        <v>8240</v>
      </c>
      <c r="L2014" t="s">
        <v>8241</v>
      </c>
      <c r="M2014" t="s">
        <v>4429</v>
      </c>
      <c r="N2014" t="s">
        <v>3498</v>
      </c>
      <c r="O2014" t="s">
        <v>5621</v>
      </c>
      <c r="P2014" t="s">
        <v>8261</v>
      </c>
      <c r="Q2014" t="s">
        <v>2965</v>
      </c>
      <c r="R2014">
        <v>0</v>
      </c>
      <c r="S2014" t="s">
        <v>4295</v>
      </c>
      <c r="T2014" t="s">
        <v>4925</v>
      </c>
      <c r="U2014" t="s">
        <v>2965</v>
      </c>
      <c r="V2014" t="s">
        <v>2965</v>
      </c>
      <c r="W2014" t="s">
        <v>2965</v>
      </c>
      <c r="X2014" t="s">
        <v>2965</v>
      </c>
      <c r="Y2014" t="s">
        <v>2965</v>
      </c>
      <c r="Z2014" t="s">
        <v>2965</v>
      </c>
      <c r="AA2014" t="s">
        <v>2965</v>
      </c>
      <c r="AB2014" t="s">
        <v>2965</v>
      </c>
      <c r="AC2014" t="s">
        <v>2965</v>
      </c>
      <c r="AD2014" t="s">
        <v>2965</v>
      </c>
      <c r="AE2014" t="s">
        <v>2965</v>
      </c>
      <c r="AF2014" t="s">
        <v>2965</v>
      </c>
      <c r="AG2014">
        <v>0</v>
      </c>
      <c r="AH2014">
        <v>0</v>
      </c>
      <c r="AI2014">
        <v>0</v>
      </c>
      <c r="AJ2014">
        <v>0</v>
      </c>
      <c r="AK2014">
        <v>0</v>
      </c>
      <c r="AL2014">
        <v>0</v>
      </c>
      <c r="AM2014">
        <v>0</v>
      </c>
      <c r="AN2014">
        <v>0</v>
      </c>
      <c r="AO2014">
        <v>0</v>
      </c>
      <c r="AP2014" t="s">
        <v>4817</v>
      </c>
      <c r="AQ2014" t="s">
        <v>4817</v>
      </c>
      <c r="AR2014" t="s">
        <v>8262</v>
      </c>
      <c r="AS2014" t="s">
        <v>8260</v>
      </c>
    </row>
    <row r="2015" spans="5:45" ht="33">
      <c r="E2015" s="1403" t="str">
        <f t="shared" si="107"/>
        <v>S43AA062 Anchor Bolt Work Shelter/Building Setting Bolt</v>
      </c>
      <c r="F2015" s="1403" t="str">
        <f t="shared" si="108"/>
        <v xml:space="preserve">S43AA062-00002 Anchor Bolt Work Shelter/Building Setting Bolt  M16      </v>
      </c>
      <c r="G2015" s="1404" t="str" cm="1">
        <f t="array" ref="G2015:H2015">_xlfn.TEXTSPLIT(I2015,"-")</f>
        <v>S43AA062</v>
      </c>
      <c r="H2015" s="1404" t="str">
        <v>00002</v>
      </c>
      <c r="I2015" t="s">
        <v>8263</v>
      </c>
      <c r="J2015" t="s">
        <v>7861</v>
      </c>
      <c r="K2015" t="s">
        <v>8240</v>
      </c>
      <c r="L2015" t="s">
        <v>8241</v>
      </c>
      <c r="M2015" t="s">
        <v>4429</v>
      </c>
      <c r="N2015" t="s">
        <v>3498</v>
      </c>
      <c r="O2015" t="s">
        <v>5621</v>
      </c>
      <c r="P2015" t="s">
        <v>8261</v>
      </c>
      <c r="Q2015" t="s">
        <v>2965</v>
      </c>
      <c r="R2015">
        <v>0</v>
      </c>
      <c r="S2015" t="s">
        <v>4305</v>
      </c>
      <c r="T2015" t="s">
        <v>4929</v>
      </c>
      <c r="U2015" t="s">
        <v>2965</v>
      </c>
      <c r="V2015" t="s">
        <v>2965</v>
      </c>
      <c r="W2015" t="s">
        <v>2965</v>
      </c>
      <c r="X2015" t="s">
        <v>2965</v>
      </c>
      <c r="Y2015" t="s">
        <v>2965</v>
      </c>
      <c r="Z2015" t="s">
        <v>2965</v>
      </c>
      <c r="AA2015" t="s">
        <v>2965</v>
      </c>
      <c r="AB2015" t="s">
        <v>2965</v>
      </c>
      <c r="AC2015" t="s">
        <v>2965</v>
      </c>
      <c r="AD2015" t="s">
        <v>2965</v>
      </c>
      <c r="AE2015" t="s">
        <v>2965</v>
      </c>
      <c r="AF2015" t="s">
        <v>2965</v>
      </c>
      <c r="AG2015">
        <v>0</v>
      </c>
      <c r="AH2015">
        <v>0</v>
      </c>
      <c r="AI2015">
        <v>0</v>
      </c>
      <c r="AJ2015">
        <v>0</v>
      </c>
      <c r="AK2015">
        <v>0</v>
      </c>
      <c r="AL2015">
        <v>0</v>
      </c>
      <c r="AM2015">
        <v>0</v>
      </c>
      <c r="AN2015">
        <v>0</v>
      </c>
      <c r="AO2015">
        <v>0</v>
      </c>
      <c r="AP2015" t="s">
        <v>4817</v>
      </c>
      <c r="AQ2015" t="s">
        <v>4817</v>
      </c>
      <c r="AR2015" t="s">
        <v>8262</v>
      </c>
      <c r="AS2015" t="s">
        <v>8263</v>
      </c>
    </row>
    <row r="2016" spans="5:45" ht="33">
      <c r="E2016" s="1403" t="str">
        <f t="shared" si="107"/>
        <v>S43AA062 Anchor Bolt Work Shelter/Building Setting Bolt</v>
      </c>
      <c r="F2016" s="1403" t="str">
        <f t="shared" si="108"/>
        <v xml:space="preserve">S43AA062-00003 Anchor Bolt Work Shelter/Building Setting Bolt  M20      </v>
      </c>
      <c r="G2016" s="1404" t="str" cm="1">
        <f t="array" ref="G2016:H2016">_xlfn.TEXTSPLIT(I2016,"-")</f>
        <v>S43AA062</v>
      </c>
      <c r="H2016" s="1404" t="str">
        <v>00003</v>
      </c>
      <c r="I2016" t="s">
        <v>8264</v>
      </c>
      <c r="J2016" t="s">
        <v>7861</v>
      </c>
      <c r="K2016" t="s">
        <v>8240</v>
      </c>
      <c r="L2016" t="s">
        <v>8241</v>
      </c>
      <c r="M2016" t="s">
        <v>4429</v>
      </c>
      <c r="N2016" t="s">
        <v>3498</v>
      </c>
      <c r="O2016" t="s">
        <v>5621</v>
      </c>
      <c r="P2016" t="s">
        <v>8261</v>
      </c>
      <c r="Q2016" t="s">
        <v>2965</v>
      </c>
      <c r="R2016">
        <v>0</v>
      </c>
      <c r="S2016" t="s">
        <v>4311</v>
      </c>
      <c r="T2016" t="s">
        <v>4932</v>
      </c>
      <c r="U2016" t="s">
        <v>2965</v>
      </c>
      <c r="V2016" t="s">
        <v>2965</v>
      </c>
      <c r="W2016" t="s">
        <v>2965</v>
      </c>
      <c r="X2016" t="s">
        <v>2965</v>
      </c>
      <c r="Y2016" t="s">
        <v>2965</v>
      </c>
      <c r="Z2016" t="s">
        <v>2965</v>
      </c>
      <c r="AA2016" t="s">
        <v>2965</v>
      </c>
      <c r="AB2016" t="s">
        <v>2965</v>
      </c>
      <c r="AC2016" t="s">
        <v>2965</v>
      </c>
      <c r="AD2016" t="s">
        <v>2965</v>
      </c>
      <c r="AE2016" t="s">
        <v>2965</v>
      </c>
      <c r="AF2016" t="s">
        <v>2965</v>
      </c>
      <c r="AG2016">
        <v>0</v>
      </c>
      <c r="AH2016">
        <v>0</v>
      </c>
      <c r="AI2016">
        <v>0</v>
      </c>
      <c r="AJ2016">
        <v>0</v>
      </c>
      <c r="AK2016">
        <v>0</v>
      </c>
      <c r="AL2016">
        <v>0</v>
      </c>
      <c r="AM2016">
        <v>0</v>
      </c>
      <c r="AN2016">
        <v>0</v>
      </c>
      <c r="AO2016">
        <v>0</v>
      </c>
      <c r="AP2016" t="s">
        <v>4817</v>
      </c>
      <c r="AQ2016" t="s">
        <v>4817</v>
      </c>
      <c r="AR2016" t="s">
        <v>8262</v>
      </c>
      <c r="AS2016" t="s">
        <v>8264</v>
      </c>
    </row>
    <row r="2017" spans="5:45" ht="33">
      <c r="E2017" s="1403" t="str">
        <f t="shared" si="107"/>
        <v>S43AA062 Anchor Bolt Work Shelter/Building Setting Bolt</v>
      </c>
      <c r="F2017" s="1403" t="str">
        <f t="shared" si="108"/>
        <v xml:space="preserve">S43AA062-00004 Anchor Bolt Work Shelter/Building Setting Bolt  M22      </v>
      </c>
      <c r="G2017" s="1404" t="str" cm="1">
        <f t="array" ref="G2017:H2017">_xlfn.TEXTSPLIT(I2017,"-")</f>
        <v>S43AA062</v>
      </c>
      <c r="H2017" s="1404" t="str">
        <v>00004</v>
      </c>
      <c r="I2017" t="s">
        <v>8265</v>
      </c>
      <c r="J2017" t="s">
        <v>7861</v>
      </c>
      <c r="K2017" t="s">
        <v>8240</v>
      </c>
      <c r="L2017" t="s">
        <v>8241</v>
      </c>
      <c r="M2017" t="s">
        <v>4429</v>
      </c>
      <c r="N2017" t="s">
        <v>3498</v>
      </c>
      <c r="O2017" t="s">
        <v>5621</v>
      </c>
      <c r="P2017" t="s">
        <v>8261</v>
      </c>
      <c r="Q2017" t="s">
        <v>2965</v>
      </c>
      <c r="R2017">
        <v>0</v>
      </c>
      <c r="S2017" t="s">
        <v>4318</v>
      </c>
      <c r="T2017" t="s">
        <v>4935</v>
      </c>
      <c r="U2017" t="s">
        <v>2965</v>
      </c>
      <c r="V2017" t="s">
        <v>2965</v>
      </c>
      <c r="W2017" t="s">
        <v>2965</v>
      </c>
      <c r="X2017" t="s">
        <v>2965</v>
      </c>
      <c r="Y2017" t="s">
        <v>2965</v>
      </c>
      <c r="Z2017" t="s">
        <v>2965</v>
      </c>
      <c r="AA2017" t="s">
        <v>2965</v>
      </c>
      <c r="AB2017" t="s">
        <v>2965</v>
      </c>
      <c r="AC2017" t="s">
        <v>2965</v>
      </c>
      <c r="AD2017" t="s">
        <v>2965</v>
      </c>
      <c r="AE2017" t="s">
        <v>2965</v>
      </c>
      <c r="AF2017" t="s">
        <v>2965</v>
      </c>
      <c r="AG2017">
        <v>0</v>
      </c>
      <c r="AH2017">
        <v>0</v>
      </c>
      <c r="AI2017">
        <v>0</v>
      </c>
      <c r="AJ2017">
        <v>0</v>
      </c>
      <c r="AK2017">
        <v>0</v>
      </c>
      <c r="AL2017">
        <v>0</v>
      </c>
      <c r="AM2017">
        <v>0</v>
      </c>
      <c r="AN2017">
        <v>0</v>
      </c>
      <c r="AO2017">
        <v>0</v>
      </c>
      <c r="AP2017" t="s">
        <v>4817</v>
      </c>
      <c r="AQ2017" t="s">
        <v>4817</v>
      </c>
      <c r="AR2017" t="s">
        <v>8262</v>
      </c>
      <c r="AS2017" t="s">
        <v>8265</v>
      </c>
    </row>
    <row r="2018" spans="5:45" ht="33">
      <c r="E2018" s="1403" t="str">
        <f t="shared" si="107"/>
        <v>S43AA062 Anchor Bolt Work Shelter/Building Setting Bolt</v>
      </c>
      <c r="F2018" s="1403" t="str">
        <f t="shared" si="108"/>
        <v xml:space="preserve">S43AA062-00005 Anchor Bolt Work Shelter/Building Setting Bolt  M24      </v>
      </c>
      <c r="G2018" s="1404" t="str" cm="1">
        <f t="array" ref="G2018:H2018">_xlfn.TEXTSPLIT(I2018,"-")</f>
        <v>S43AA062</v>
      </c>
      <c r="H2018" s="1404" t="str">
        <v>00005</v>
      </c>
      <c r="I2018" t="s">
        <v>8266</v>
      </c>
      <c r="J2018" t="s">
        <v>7861</v>
      </c>
      <c r="K2018" t="s">
        <v>8240</v>
      </c>
      <c r="L2018" t="s">
        <v>8241</v>
      </c>
      <c r="M2018" t="s">
        <v>4429</v>
      </c>
      <c r="N2018" t="s">
        <v>3498</v>
      </c>
      <c r="O2018" t="s">
        <v>5621</v>
      </c>
      <c r="P2018" t="s">
        <v>8261</v>
      </c>
      <c r="Q2018" t="s">
        <v>2965</v>
      </c>
      <c r="R2018">
        <v>0</v>
      </c>
      <c r="S2018" t="s">
        <v>4328</v>
      </c>
      <c r="T2018" t="s">
        <v>4938</v>
      </c>
      <c r="U2018" t="s">
        <v>2965</v>
      </c>
      <c r="V2018" t="s">
        <v>2965</v>
      </c>
      <c r="W2018" t="s">
        <v>2965</v>
      </c>
      <c r="X2018" t="s">
        <v>2965</v>
      </c>
      <c r="Y2018" t="s">
        <v>2965</v>
      </c>
      <c r="Z2018" t="s">
        <v>2965</v>
      </c>
      <c r="AA2018" t="s">
        <v>2965</v>
      </c>
      <c r="AB2018" t="s">
        <v>2965</v>
      </c>
      <c r="AC2018" t="s">
        <v>2965</v>
      </c>
      <c r="AD2018" t="s">
        <v>2965</v>
      </c>
      <c r="AE2018" t="s">
        <v>2965</v>
      </c>
      <c r="AF2018" t="s">
        <v>2965</v>
      </c>
      <c r="AG2018">
        <v>0</v>
      </c>
      <c r="AH2018">
        <v>0</v>
      </c>
      <c r="AI2018">
        <v>0</v>
      </c>
      <c r="AJ2018">
        <v>0</v>
      </c>
      <c r="AK2018">
        <v>0</v>
      </c>
      <c r="AL2018">
        <v>0</v>
      </c>
      <c r="AM2018">
        <v>0</v>
      </c>
      <c r="AN2018">
        <v>0</v>
      </c>
      <c r="AO2018">
        <v>0</v>
      </c>
      <c r="AP2018" t="s">
        <v>4817</v>
      </c>
      <c r="AQ2018" t="s">
        <v>4817</v>
      </c>
      <c r="AR2018" t="s">
        <v>8262</v>
      </c>
      <c r="AS2018" t="s">
        <v>8266</v>
      </c>
    </row>
    <row r="2019" spans="5:45" ht="33">
      <c r="E2019" s="1403" t="str">
        <f t="shared" si="107"/>
        <v>S43AA062 Anchor Bolt Work Shelter/Building Setting Bolt</v>
      </c>
      <c r="F2019" s="1403" t="str">
        <f t="shared" si="108"/>
        <v xml:space="preserve">S43AA062-00006 Anchor Bolt Work Shelter/Building Setting Bolt  M27      </v>
      </c>
      <c r="G2019" s="1404" t="str" cm="1">
        <f t="array" ref="G2019:H2019">_xlfn.TEXTSPLIT(I2019,"-")</f>
        <v>S43AA062</v>
      </c>
      <c r="H2019" s="1404" t="str">
        <v>00006</v>
      </c>
      <c r="I2019" t="s">
        <v>8267</v>
      </c>
      <c r="J2019" t="s">
        <v>7861</v>
      </c>
      <c r="K2019" t="s">
        <v>8240</v>
      </c>
      <c r="L2019" t="s">
        <v>8241</v>
      </c>
      <c r="M2019" t="s">
        <v>4429</v>
      </c>
      <c r="N2019" t="s">
        <v>3498</v>
      </c>
      <c r="O2019" t="s">
        <v>5621</v>
      </c>
      <c r="P2019" t="s">
        <v>8261</v>
      </c>
      <c r="Q2019" t="s">
        <v>2965</v>
      </c>
      <c r="R2019">
        <v>0</v>
      </c>
      <c r="S2019" t="s">
        <v>5042</v>
      </c>
      <c r="T2019" t="s">
        <v>4974</v>
      </c>
      <c r="U2019" t="s">
        <v>2965</v>
      </c>
      <c r="V2019" t="s">
        <v>2965</v>
      </c>
      <c r="W2019" t="s">
        <v>2965</v>
      </c>
      <c r="X2019" t="s">
        <v>2965</v>
      </c>
      <c r="Y2019" t="s">
        <v>2965</v>
      </c>
      <c r="Z2019" t="s">
        <v>2965</v>
      </c>
      <c r="AA2019" t="s">
        <v>2965</v>
      </c>
      <c r="AB2019" t="s">
        <v>2965</v>
      </c>
      <c r="AC2019" t="s">
        <v>2965</v>
      </c>
      <c r="AD2019" t="s">
        <v>2965</v>
      </c>
      <c r="AE2019" t="s">
        <v>2965</v>
      </c>
      <c r="AF2019" t="s">
        <v>2965</v>
      </c>
      <c r="AG2019">
        <v>0</v>
      </c>
      <c r="AH2019">
        <v>0</v>
      </c>
      <c r="AI2019">
        <v>0</v>
      </c>
      <c r="AJ2019">
        <v>0</v>
      </c>
      <c r="AK2019">
        <v>0</v>
      </c>
      <c r="AL2019">
        <v>0</v>
      </c>
      <c r="AM2019">
        <v>0</v>
      </c>
      <c r="AN2019">
        <v>0</v>
      </c>
      <c r="AO2019">
        <v>0</v>
      </c>
      <c r="AP2019" t="s">
        <v>4817</v>
      </c>
      <c r="AQ2019" t="s">
        <v>4817</v>
      </c>
      <c r="AR2019" t="s">
        <v>8262</v>
      </c>
      <c r="AS2019" t="s">
        <v>8267</v>
      </c>
    </row>
    <row r="2020" spans="5:45" ht="33">
      <c r="E2020" s="1403" t="str">
        <f t="shared" si="107"/>
        <v>S43AA062 Anchor Bolt Work Shelter/Building Setting Bolt</v>
      </c>
      <c r="F2020" s="1403" t="str">
        <f t="shared" si="108"/>
        <v xml:space="preserve">S43AA062-00007 Anchor Bolt Work Shelter/Building Setting Bolt  M30      </v>
      </c>
      <c r="G2020" s="1404" t="str" cm="1">
        <f t="array" ref="G2020:H2020">_xlfn.TEXTSPLIT(I2020,"-")</f>
        <v>S43AA062</v>
      </c>
      <c r="H2020" s="1404" t="str">
        <v>00007</v>
      </c>
      <c r="I2020" t="s">
        <v>8268</v>
      </c>
      <c r="J2020" t="s">
        <v>7861</v>
      </c>
      <c r="K2020" t="s">
        <v>8240</v>
      </c>
      <c r="L2020" t="s">
        <v>8241</v>
      </c>
      <c r="M2020" t="s">
        <v>4429</v>
      </c>
      <c r="N2020" t="s">
        <v>3498</v>
      </c>
      <c r="O2020" t="s">
        <v>5621</v>
      </c>
      <c r="P2020" t="s">
        <v>8261</v>
      </c>
      <c r="Q2020" t="s">
        <v>2965</v>
      </c>
      <c r="R2020">
        <v>0</v>
      </c>
      <c r="S2020" t="s">
        <v>4333</v>
      </c>
      <c r="T2020" t="s">
        <v>4941</v>
      </c>
      <c r="U2020" t="s">
        <v>2965</v>
      </c>
      <c r="V2020" t="s">
        <v>2965</v>
      </c>
      <c r="W2020" t="s">
        <v>2965</v>
      </c>
      <c r="X2020" t="s">
        <v>2965</v>
      </c>
      <c r="Y2020" t="s">
        <v>2965</v>
      </c>
      <c r="Z2020" t="s">
        <v>2965</v>
      </c>
      <c r="AA2020" t="s">
        <v>2965</v>
      </c>
      <c r="AB2020" t="s">
        <v>2965</v>
      </c>
      <c r="AC2020" t="s">
        <v>2965</v>
      </c>
      <c r="AD2020" t="s">
        <v>2965</v>
      </c>
      <c r="AE2020" t="s">
        <v>2965</v>
      </c>
      <c r="AF2020" t="s">
        <v>2965</v>
      </c>
      <c r="AG2020">
        <v>0</v>
      </c>
      <c r="AH2020">
        <v>0</v>
      </c>
      <c r="AI2020">
        <v>0</v>
      </c>
      <c r="AJ2020">
        <v>0</v>
      </c>
      <c r="AK2020">
        <v>0</v>
      </c>
      <c r="AL2020">
        <v>0</v>
      </c>
      <c r="AM2020">
        <v>0</v>
      </c>
      <c r="AN2020">
        <v>0</v>
      </c>
      <c r="AO2020">
        <v>0</v>
      </c>
      <c r="AP2020" t="s">
        <v>4817</v>
      </c>
      <c r="AQ2020" t="s">
        <v>4817</v>
      </c>
      <c r="AR2020" t="s">
        <v>8262</v>
      </c>
      <c r="AS2020" t="s">
        <v>8268</v>
      </c>
    </row>
    <row r="2021" spans="5:45" ht="33">
      <c r="E2021" s="1403" t="str">
        <f t="shared" si="107"/>
        <v>S43AA062 Anchor Bolt Work Shelter/Building Setting Bolt</v>
      </c>
      <c r="F2021" s="1403" t="str">
        <f t="shared" si="108"/>
        <v xml:space="preserve">S43AA062-00008 Anchor Bolt Work Shelter/Building Setting Bolt  M33      </v>
      </c>
      <c r="G2021" s="1404" t="str" cm="1">
        <f t="array" ref="G2021:H2021">_xlfn.TEXTSPLIT(I2021,"-")</f>
        <v>S43AA062</v>
      </c>
      <c r="H2021" s="1404" t="str">
        <v>00008</v>
      </c>
      <c r="I2021" t="s">
        <v>8269</v>
      </c>
      <c r="J2021" t="s">
        <v>7861</v>
      </c>
      <c r="K2021" t="s">
        <v>8240</v>
      </c>
      <c r="L2021" t="s">
        <v>8241</v>
      </c>
      <c r="M2021" t="s">
        <v>4429</v>
      </c>
      <c r="N2021" t="s">
        <v>3498</v>
      </c>
      <c r="O2021" t="s">
        <v>5621</v>
      </c>
      <c r="P2021" t="s">
        <v>8261</v>
      </c>
      <c r="Q2021" t="s">
        <v>2965</v>
      </c>
      <c r="R2021">
        <v>0</v>
      </c>
      <c r="S2021" t="s">
        <v>4297</v>
      </c>
      <c r="T2021" t="s">
        <v>4944</v>
      </c>
      <c r="U2021" t="s">
        <v>2965</v>
      </c>
      <c r="V2021" t="s">
        <v>2965</v>
      </c>
      <c r="W2021" t="s">
        <v>2965</v>
      </c>
      <c r="X2021" t="s">
        <v>2965</v>
      </c>
      <c r="Y2021" t="s">
        <v>2965</v>
      </c>
      <c r="Z2021" t="s">
        <v>2965</v>
      </c>
      <c r="AA2021" t="s">
        <v>2965</v>
      </c>
      <c r="AB2021" t="s">
        <v>2965</v>
      </c>
      <c r="AC2021" t="s">
        <v>2965</v>
      </c>
      <c r="AD2021" t="s">
        <v>2965</v>
      </c>
      <c r="AE2021" t="s">
        <v>2965</v>
      </c>
      <c r="AF2021" t="s">
        <v>2965</v>
      </c>
      <c r="AG2021">
        <v>0</v>
      </c>
      <c r="AH2021">
        <v>0</v>
      </c>
      <c r="AI2021">
        <v>0</v>
      </c>
      <c r="AJ2021">
        <v>0</v>
      </c>
      <c r="AK2021">
        <v>0</v>
      </c>
      <c r="AL2021">
        <v>0</v>
      </c>
      <c r="AM2021">
        <v>0</v>
      </c>
      <c r="AN2021">
        <v>0</v>
      </c>
      <c r="AO2021">
        <v>0</v>
      </c>
      <c r="AP2021" t="s">
        <v>4817</v>
      </c>
      <c r="AQ2021" t="s">
        <v>4817</v>
      </c>
      <c r="AR2021" t="s">
        <v>8262</v>
      </c>
      <c r="AS2021" t="s">
        <v>8269</v>
      </c>
    </row>
    <row r="2022" spans="5:45" ht="33">
      <c r="E2022" s="1403" t="str">
        <f t="shared" si="107"/>
        <v>S43AA062 Anchor Bolt Work Shelter/Building Setting Bolt</v>
      </c>
      <c r="F2022" s="1403" t="str">
        <f t="shared" si="108"/>
        <v xml:space="preserve">S43AA062-00009 Anchor Bolt Work Shelter/Building Setting Bolt  M36      </v>
      </c>
      <c r="G2022" s="1404" t="str" cm="1">
        <f t="array" ref="G2022:H2022">_xlfn.TEXTSPLIT(I2022,"-")</f>
        <v>S43AA062</v>
      </c>
      <c r="H2022" s="1404" t="str">
        <v>00009</v>
      </c>
      <c r="I2022" t="s">
        <v>8270</v>
      </c>
      <c r="J2022" t="s">
        <v>7861</v>
      </c>
      <c r="K2022" t="s">
        <v>8240</v>
      </c>
      <c r="L2022" t="s">
        <v>8241</v>
      </c>
      <c r="M2022" t="s">
        <v>4429</v>
      </c>
      <c r="N2022" t="s">
        <v>3498</v>
      </c>
      <c r="O2022" t="s">
        <v>5621</v>
      </c>
      <c r="P2022" t="s">
        <v>8261</v>
      </c>
      <c r="Q2022" t="s">
        <v>2965</v>
      </c>
      <c r="R2022">
        <v>0</v>
      </c>
      <c r="S2022" t="s">
        <v>4302</v>
      </c>
      <c r="T2022" t="s">
        <v>4947</v>
      </c>
      <c r="U2022" t="s">
        <v>2965</v>
      </c>
      <c r="V2022" t="s">
        <v>2965</v>
      </c>
      <c r="W2022" t="s">
        <v>2965</v>
      </c>
      <c r="X2022" t="s">
        <v>2965</v>
      </c>
      <c r="Y2022" t="s">
        <v>2965</v>
      </c>
      <c r="Z2022" t="s">
        <v>2965</v>
      </c>
      <c r="AA2022" t="s">
        <v>2965</v>
      </c>
      <c r="AB2022" t="s">
        <v>2965</v>
      </c>
      <c r="AC2022" t="s">
        <v>2965</v>
      </c>
      <c r="AD2022" t="s">
        <v>2965</v>
      </c>
      <c r="AE2022" t="s">
        <v>2965</v>
      </c>
      <c r="AF2022" t="s">
        <v>2965</v>
      </c>
      <c r="AG2022">
        <v>0</v>
      </c>
      <c r="AH2022">
        <v>0</v>
      </c>
      <c r="AI2022">
        <v>0</v>
      </c>
      <c r="AJ2022">
        <v>0</v>
      </c>
      <c r="AK2022">
        <v>0</v>
      </c>
      <c r="AL2022">
        <v>0</v>
      </c>
      <c r="AM2022">
        <v>0</v>
      </c>
      <c r="AN2022">
        <v>0</v>
      </c>
      <c r="AO2022">
        <v>0</v>
      </c>
      <c r="AP2022" t="s">
        <v>4817</v>
      </c>
      <c r="AQ2022" t="s">
        <v>4817</v>
      </c>
      <c r="AR2022" t="s">
        <v>8262</v>
      </c>
      <c r="AS2022" t="s">
        <v>8270</v>
      </c>
    </row>
    <row r="2023" spans="5:45" ht="33">
      <c r="E2023" s="1403" t="str">
        <f t="shared" si="107"/>
        <v>S43AA062 Anchor Bolt Work Shelter/Building Setting Bolt</v>
      </c>
      <c r="F2023" s="1403" t="str">
        <f t="shared" si="108"/>
        <v xml:space="preserve">S43AA062-00010 Anchor Bolt Work Shelter/Building Setting Bolt  M42      </v>
      </c>
      <c r="G2023" s="1404" t="str" cm="1">
        <f t="array" ref="G2023:H2023">_xlfn.TEXTSPLIT(I2023,"-")</f>
        <v>S43AA062</v>
      </c>
      <c r="H2023" s="1404" t="str">
        <v>00010</v>
      </c>
      <c r="I2023" t="s">
        <v>8271</v>
      </c>
      <c r="J2023" t="s">
        <v>7861</v>
      </c>
      <c r="K2023" t="s">
        <v>8240</v>
      </c>
      <c r="L2023" t="s">
        <v>8241</v>
      </c>
      <c r="M2023" t="s">
        <v>4429</v>
      </c>
      <c r="N2023" t="s">
        <v>3498</v>
      </c>
      <c r="O2023" t="s">
        <v>5621</v>
      </c>
      <c r="P2023" t="s">
        <v>8261</v>
      </c>
      <c r="Q2023" t="s">
        <v>2965</v>
      </c>
      <c r="R2023">
        <v>0</v>
      </c>
      <c r="S2023" t="s">
        <v>4345</v>
      </c>
      <c r="T2023" t="s">
        <v>4950</v>
      </c>
      <c r="U2023" t="s">
        <v>2965</v>
      </c>
      <c r="V2023" t="s">
        <v>2965</v>
      </c>
      <c r="W2023" t="s">
        <v>2965</v>
      </c>
      <c r="X2023" t="s">
        <v>2965</v>
      </c>
      <c r="Y2023" t="s">
        <v>2965</v>
      </c>
      <c r="Z2023" t="s">
        <v>2965</v>
      </c>
      <c r="AA2023" t="s">
        <v>2965</v>
      </c>
      <c r="AB2023" t="s">
        <v>2965</v>
      </c>
      <c r="AC2023" t="s">
        <v>2965</v>
      </c>
      <c r="AD2023" t="s">
        <v>2965</v>
      </c>
      <c r="AE2023" t="s">
        <v>2965</v>
      </c>
      <c r="AF2023" t="s">
        <v>2965</v>
      </c>
      <c r="AG2023">
        <v>0</v>
      </c>
      <c r="AH2023">
        <v>0</v>
      </c>
      <c r="AI2023">
        <v>0</v>
      </c>
      <c r="AJ2023">
        <v>0</v>
      </c>
      <c r="AK2023">
        <v>0</v>
      </c>
      <c r="AL2023">
        <v>0</v>
      </c>
      <c r="AM2023">
        <v>0</v>
      </c>
      <c r="AN2023">
        <v>0</v>
      </c>
      <c r="AO2023">
        <v>0</v>
      </c>
      <c r="AP2023" t="s">
        <v>4817</v>
      </c>
      <c r="AQ2023" t="s">
        <v>4817</v>
      </c>
      <c r="AR2023" t="s">
        <v>8262</v>
      </c>
      <c r="AS2023" t="s">
        <v>8271</v>
      </c>
    </row>
    <row r="2024" spans="5:45" ht="33">
      <c r="E2024" s="1403" t="str">
        <f t="shared" si="107"/>
        <v>S43AA062 Anchor Bolt Work Shelter/Building Setting Bolt</v>
      </c>
      <c r="F2024" s="1403" t="str">
        <f t="shared" si="108"/>
        <v xml:space="preserve">S43AA062-00011 Anchor Bolt Work Shelter/Building Setting Bolt  M48      </v>
      </c>
      <c r="G2024" s="1404" t="str" cm="1">
        <f t="array" ref="G2024:H2024">_xlfn.TEXTSPLIT(I2024,"-")</f>
        <v>S43AA062</v>
      </c>
      <c r="H2024" s="1404" t="str">
        <v>00011</v>
      </c>
      <c r="I2024" t="s">
        <v>8272</v>
      </c>
      <c r="J2024" t="s">
        <v>7861</v>
      </c>
      <c r="K2024" t="s">
        <v>8240</v>
      </c>
      <c r="L2024" t="s">
        <v>8241</v>
      </c>
      <c r="M2024" t="s">
        <v>4429</v>
      </c>
      <c r="N2024" t="s">
        <v>3498</v>
      </c>
      <c r="O2024" t="s">
        <v>5621</v>
      </c>
      <c r="P2024" t="s">
        <v>8261</v>
      </c>
      <c r="Q2024" t="s">
        <v>2965</v>
      </c>
      <c r="R2024">
        <v>0</v>
      </c>
      <c r="S2024" t="s">
        <v>4353</v>
      </c>
      <c r="T2024" t="s">
        <v>4953</v>
      </c>
      <c r="U2024" t="s">
        <v>2965</v>
      </c>
      <c r="V2024" t="s">
        <v>2965</v>
      </c>
      <c r="W2024" t="s">
        <v>2965</v>
      </c>
      <c r="X2024" t="s">
        <v>2965</v>
      </c>
      <c r="Y2024" t="s">
        <v>2965</v>
      </c>
      <c r="Z2024" t="s">
        <v>2965</v>
      </c>
      <c r="AA2024" t="s">
        <v>2965</v>
      </c>
      <c r="AB2024" t="s">
        <v>2965</v>
      </c>
      <c r="AC2024" t="s">
        <v>2965</v>
      </c>
      <c r="AD2024" t="s">
        <v>2965</v>
      </c>
      <c r="AE2024" t="s">
        <v>2965</v>
      </c>
      <c r="AF2024" t="s">
        <v>2965</v>
      </c>
      <c r="AG2024">
        <v>0</v>
      </c>
      <c r="AH2024">
        <v>0</v>
      </c>
      <c r="AI2024">
        <v>0</v>
      </c>
      <c r="AJ2024">
        <v>0</v>
      </c>
      <c r="AK2024">
        <v>0</v>
      </c>
      <c r="AL2024">
        <v>0</v>
      </c>
      <c r="AM2024">
        <v>0</v>
      </c>
      <c r="AN2024">
        <v>0</v>
      </c>
      <c r="AO2024">
        <v>0</v>
      </c>
      <c r="AP2024" t="s">
        <v>4817</v>
      </c>
      <c r="AQ2024" t="s">
        <v>4817</v>
      </c>
      <c r="AR2024" t="s">
        <v>8262</v>
      </c>
      <c r="AS2024" t="s">
        <v>8272</v>
      </c>
    </row>
    <row r="2025" spans="5:45" ht="33">
      <c r="E2025" s="1403" t="str">
        <f t="shared" si="107"/>
        <v>S43AA062 Anchor Bolt Work Shelter/Building Setting Bolt</v>
      </c>
      <c r="F2025" s="1403" t="str">
        <f t="shared" si="108"/>
        <v xml:space="preserve">S43AA062-00012 Anchor Bolt Work Shelter/Building Setting Bolt  M52      </v>
      </c>
      <c r="G2025" s="1404" t="str" cm="1">
        <f t="array" ref="G2025:H2025">_xlfn.TEXTSPLIT(I2025,"-")</f>
        <v>S43AA062</v>
      </c>
      <c r="H2025" s="1404" t="str">
        <v>00012</v>
      </c>
      <c r="I2025" t="s">
        <v>8273</v>
      </c>
      <c r="J2025" t="s">
        <v>7861</v>
      </c>
      <c r="K2025" t="s">
        <v>8240</v>
      </c>
      <c r="L2025" t="s">
        <v>8241</v>
      </c>
      <c r="M2025" t="s">
        <v>4429</v>
      </c>
      <c r="N2025" t="s">
        <v>3498</v>
      </c>
      <c r="O2025" t="s">
        <v>5621</v>
      </c>
      <c r="P2025" t="s">
        <v>8261</v>
      </c>
      <c r="Q2025" t="s">
        <v>2965</v>
      </c>
      <c r="R2025">
        <v>0</v>
      </c>
      <c r="S2025" t="s">
        <v>4433</v>
      </c>
      <c r="T2025" t="s">
        <v>4956</v>
      </c>
      <c r="U2025" t="s">
        <v>2965</v>
      </c>
      <c r="V2025" t="s">
        <v>2965</v>
      </c>
      <c r="W2025" t="s">
        <v>2965</v>
      </c>
      <c r="X2025" t="s">
        <v>2965</v>
      </c>
      <c r="Y2025" t="s">
        <v>2965</v>
      </c>
      <c r="Z2025" t="s">
        <v>2965</v>
      </c>
      <c r="AA2025" t="s">
        <v>2965</v>
      </c>
      <c r="AB2025" t="s">
        <v>2965</v>
      </c>
      <c r="AC2025" t="s">
        <v>2965</v>
      </c>
      <c r="AD2025" t="s">
        <v>2965</v>
      </c>
      <c r="AE2025" t="s">
        <v>2965</v>
      </c>
      <c r="AF2025" t="s">
        <v>2965</v>
      </c>
      <c r="AG2025">
        <v>0</v>
      </c>
      <c r="AH2025">
        <v>0</v>
      </c>
      <c r="AI2025">
        <v>0</v>
      </c>
      <c r="AJ2025">
        <v>0</v>
      </c>
      <c r="AK2025">
        <v>0</v>
      </c>
      <c r="AL2025">
        <v>0</v>
      </c>
      <c r="AM2025">
        <v>0</v>
      </c>
      <c r="AN2025">
        <v>0</v>
      </c>
      <c r="AO2025">
        <v>0</v>
      </c>
      <c r="AP2025" t="s">
        <v>4817</v>
      </c>
      <c r="AQ2025" t="s">
        <v>4817</v>
      </c>
      <c r="AR2025" t="s">
        <v>8262</v>
      </c>
      <c r="AS2025" t="s">
        <v>8273</v>
      </c>
    </row>
    <row r="2026" spans="5:45" ht="33">
      <c r="E2026" s="1403" t="str">
        <f t="shared" si="107"/>
        <v>S43AA062 Anchor Bolt Work Shelter/Building Setting Bolt</v>
      </c>
      <c r="F2026" s="1403" t="str">
        <f t="shared" si="108"/>
        <v xml:space="preserve">S43AA062-00013 Anchor Bolt Work Shelter/Building Setting Bolt  M56      </v>
      </c>
      <c r="G2026" s="1404" t="str" cm="1">
        <f t="array" ref="G2026:H2026">_xlfn.TEXTSPLIT(I2026,"-")</f>
        <v>S43AA062</v>
      </c>
      <c r="H2026" s="1404" t="str">
        <v>00013</v>
      </c>
      <c r="I2026" t="s">
        <v>8274</v>
      </c>
      <c r="J2026" t="s">
        <v>7861</v>
      </c>
      <c r="K2026" t="s">
        <v>8240</v>
      </c>
      <c r="L2026" t="s">
        <v>8241</v>
      </c>
      <c r="M2026" t="s">
        <v>4429</v>
      </c>
      <c r="N2026" t="s">
        <v>3498</v>
      </c>
      <c r="O2026" t="s">
        <v>5621</v>
      </c>
      <c r="P2026" t="s">
        <v>8261</v>
      </c>
      <c r="Q2026" t="s">
        <v>2965</v>
      </c>
      <c r="R2026">
        <v>0</v>
      </c>
      <c r="S2026" t="s">
        <v>5106</v>
      </c>
      <c r="T2026" t="s">
        <v>4959</v>
      </c>
      <c r="U2026" t="s">
        <v>2965</v>
      </c>
      <c r="V2026" t="s">
        <v>2965</v>
      </c>
      <c r="W2026" t="s">
        <v>2965</v>
      </c>
      <c r="X2026" t="s">
        <v>2965</v>
      </c>
      <c r="Y2026" t="s">
        <v>2965</v>
      </c>
      <c r="Z2026" t="s">
        <v>2965</v>
      </c>
      <c r="AA2026" t="s">
        <v>2965</v>
      </c>
      <c r="AB2026" t="s">
        <v>2965</v>
      </c>
      <c r="AC2026" t="s">
        <v>2965</v>
      </c>
      <c r="AD2026" t="s">
        <v>2965</v>
      </c>
      <c r="AE2026" t="s">
        <v>2965</v>
      </c>
      <c r="AF2026" t="s">
        <v>2965</v>
      </c>
      <c r="AG2026">
        <v>0</v>
      </c>
      <c r="AH2026">
        <v>0</v>
      </c>
      <c r="AI2026">
        <v>0</v>
      </c>
      <c r="AJ2026">
        <v>0</v>
      </c>
      <c r="AK2026">
        <v>0</v>
      </c>
      <c r="AL2026">
        <v>0</v>
      </c>
      <c r="AM2026">
        <v>0</v>
      </c>
      <c r="AN2026">
        <v>0</v>
      </c>
      <c r="AO2026">
        <v>0</v>
      </c>
      <c r="AP2026" t="s">
        <v>4817</v>
      </c>
      <c r="AQ2026" t="s">
        <v>4817</v>
      </c>
      <c r="AR2026" t="s">
        <v>8262</v>
      </c>
      <c r="AS2026" t="s">
        <v>8274</v>
      </c>
    </row>
    <row r="2027" spans="5:45" ht="33">
      <c r="E2027" s="1403" t="str">
        <f t="shared" si="107"/>
        <v>S43AA062 Anchor Bolt Work Shelter/Building Setting Bolt</v>
      </c>
      <c r="F2027" s="1403" t="str">
        <f t="shared" si="108"/>
        <v xml:space="preserve">S43AA062-00014 Anchor Bolt Work Shelter/Building Setting Bolt  M64      </v>
      </c>
      <c r="G2027" s="1404" t="str" cm="1">
        <f t="array" ref="G2027:H2027">_xlfn.TEXTSPLIT(I2027,"-")</f>
        <v>S43AA062</v>
      </c>
      <c r="H2027" s="1404" t="str">
        <v>00014</v>
      </c>
      <c r="I2027" t="s">
        <v>8275</v>
      </c>
      <c r="J2027" t="s">
        <v>7861</v>
      </c>
      <c r="K2027" t="s">
        <v>8240</v>
      </c>
      <c r="L2027" t="s">
        <v>8241</v>
      </c>
      <c r="M2027" t="s">
        <v>4429</v>
      </c>
      <c r="N2027" t="s">
        <v>3498</v>
      </c>
      <c r="O2027" t="s">
        <v>5621</v>
      </c>
      <c r="P2027" t="s">
        <v>8261</v>
      </c>
      <c r="Q2027" t="s">
        <v>2965</v>
      </c>
      <c r="R2027">
        <v>0</v>
      </c>
      <c r="S2027" t="s">
        <v>4451</v>
      </c>
      <c r="T2027" t="s">
        <v>4962</v>
      </c>
      <c r="U2027" t="s">
        <v>2965</v>
      </c>
      <c r="V2027" t="s">
        <v>2965</v>
      </c>
      <c r="W2027" t="s">
        <v>2965</v>
      </c>
      <c r="X2027" t="s">
        <v>2965</v>
      </c>
      <c r="Y2027" t="s">
        <v>2965</v>
      </c>
      <c r="Z2027" t="s">
        <v>2965</v>
      </c>
      <c r="AA2027" t="s">
        <v>2965</v>
      </c>
      <c r="AB2027" t="s">
        <v>2965</v>
      </c>
      <c r="AC2027" t="s">
        <v>2965</v>
      </c>
      <c r="AD2027" t="s">
        <v>2965</v>
      </c>
      <c r="AE2027" t="s">
        <v>2965</v>
      </c>
      <c r="AF2027" t="s">
        <v>2965</v>
      </c>
      <c r="AG2027">
        <v>0</v>
      </c>
      <c r="AH2027">
        <v>0</v>
      </c>
      <c r="AI2027">
        <v>0</v>
      </c>
      <c r="AJ2027">
        <v>0</v>
      </c>
      <c r="AK2027">
        <v>0</v>
      </c>
      <c r="AL2027">
        <v>0</v>
      </c>
      <c r="AM2027">
        <v>0</v>
      </c>
      <c r="AN2027">
        <v>0</v>
      </c>
      <c r="AO2027">
        <v>0</v>
      </c>
      <c r="AP2027" t="s">
        <v>4817</v>
      </c>
      <c r="AQ2027" t="s">
        <v>4817</v>
      </c>
      <c r="AR2027" t="s">
        <v>8262</v>
      </c>
      <c r="AS2027" t="s">
        <v>8275</v>
      </c>
    </row>
    <row r="2028" spans="5:45" ht="33">
      <c r="E2028" s="1403" t="str">
        <f t="shared" si="107"/>
        <v>S43AA062 Anchor Bolt Work Shelter/Building Setting Bolt</v>
      </c>
      <c r="F2028" s="1403" t="str">
        <f t="shared" si="108"/>
        <v xml:space="preserve">S43AA062-00015 Anchor Bolt Work Shelter/Building Setting Bolt  M72      </v>
      </c>
      <c r="G2028" s="1404" t="str" cm="1">
        <f t="array" ref="G2028:H2028">_xlfn.TEXTSPLIT(I2028,"-")</f>
        <v>S43AA062</v>
      </c>
      <c r="H2028" s="1404" t="str">
        <v>00015</v>
      </c>
      <c r="I2028" t="s">
        <v>8276</v>
      </c>
      <c r="J2028" t="s">
        <v>7861</v>
      </c>
      <c r="K2028" t="s">
        <v>8240</v>
      </c>
      <c r="L2028" t="s">
        <v>8241</v>
      </c>
      <c r="M2028" t="s">
        <v>4429</v>
      </c>
      <c r="N2028" t="s">
        <v>3498</v>
      </c>
      <c r="O2028" t="s">
        <v>5621</v>
      </c>
      <c r="P2028" t="s">
        <v>8261</v>
      </c>
      <c r="Q2028" t="s">
        <v>2965</v>
      </c>
      <c r="R2028">
        <v>0</v>
      </c>
      <c r="S2028" t="s">
        <v>5027</v>
      </c>
      <c r="T2028" t="s">
        <v>4965</v>
      </c>
      <c r="U2028" t="s">
        <v>2965</v>
      </c>
      <c r="V2028" t="s">
        <v>2965</v>
      </c>
      <c r="W2028" t="s">
        <v>2965</v>
      </c>
      <c r="X2028" t="s">
        <v>2965</v>
      </c>
      <c r="Y2028" t="s">
        <v>2965</v>
      </c>
      <c r="Z2028" t="s">
        <v>2965</v>
      </c>
      <c r="AA2028" t="s">
        <v>2965</v>
      </c>
      <c r="AB2028" t="s">
        <v>2965</v>
      </c>
      <c r="AC2028" t="s">
        <v>2965</v>
      </c>
      <c r="AD2028" t="s">
        <v>2965</v>
      </c>
      <c r="AE2028" t="s">
        <v>2965</v>
      </c>
      <c r="AF2028" t="s">
        <v>2965</v>
      </c>
      <c r="AG2028">
        <v>0</v>
      </c>
      <c r="AH2028">
        <v>0</v>
      </c>
      <c r="AI2028">
        <v>0</v>
      </c>
      <c r="AJ2028">
        <v>0</v>
      </c>
      <c r="AK2028">
        <v>0</v>
      </c>
      <c r="AL2028">
        <v>0</v>
      </c>
      <c r="AM2028">
        <v>0</v>
      </c>
      <c r="AN2028">
        <v>0</v>
      </c>
      <c r="AO2028">
        <v>0</v>
      </c>
      <c r="AP2028" t="s">
        <v>4817</v>
      </c>
      <c r="AQ2028" t="s">
        <v>4817</v>
      </c>
      <c r="AR2028" t="s">
        <v>8262</v>
      </c>
      <c r="AS2028" t="s">
        <v>8276</v>
      </c>
    </row>
    <row r="2029" spans="5:45" ht="33">
      <c r="E2029" s="1403" t="str">
        <f t="shared" si="107"/>
        <v>S43AA062 Anchor Bolt Work Shelter/Building Setting Bolt</v>
      </c>
      <c r="F2029" s="1403" t="str">
        <f t="shared" si="108"/>
        <v xml:space="preserve">S43AA062-00016 Anchor Bolt Work Shelter/Building Setting Bolt  M76      </v>
      </c>
      <c r="G2029" s="1404" t="str" cm="1">
        <f t="array" ref="G2029:H2029">_xlfn.TEXTSPLIT(I2029,"-")</f>
        <v>S43AA062</v>
      </c>
      <c r="H2029" s="1404" t="str">
        <v>00016</v>
      </c>
      <c r="I2029" t="s">
        <v>8277</v>
      </c>
      <c r="J2029" t="s">
        <v>7861</v>
      </c>
      <c r="K2029" t="s">
        <v>8240</v>
      </c>
      <c r="L2029" t="s">
        <v>8241</v>
      </c>
      <c r="M2029" t="s">
        <v>4429</v>
      </c>
      <c r="N2029" t="s">
        <v>3498</v>
      </c>
      <c r="O2029" t="s">
        <v>5621</v>
      </c>
      <c r="P2029" t="s">
        <v>8261</v>
      </c>
      <c r="Q2029" t="s">
        <v>2965</v>
      </c>
      <c r="R2029">
        <v>0</v>
      </c>
      <c r="S2029" t="s">
        <v>5032</v>
      </c>
      <c r="T2029" t="s">
        <v>4968</v>
      </c>
      <c r="U2029" t="s">
        <v>2965</v>
      </c>
      <c r="V2029" t="s">
        <v>2965</v>
      </c>
      <c r="W2029" t="s">
        <v>2965</v>
      </c>
      <c r="X2029" t="s">
        <v>2965</v>
      </c>
      <c r="Y2029" t="s">
        <v>2965</v>
      </c>
      <c r="Z2029" t="s">
        <v>2965</v>
      </c>
      <c r="AA2029" t="s">
        <v>2965</v>
      </c>
      <c r="AB2029" t="s">
        <v>2965</v>
      </c>
      <c r="AC2029" t="s">
        <v>2965</v>
      </c>
      <c r="AD2029" t="s">
        <v>2965</v>
      </c>
      <c r="AE2029" t="s">
        <v>2965</v>
      </c>
      <c r="AF2029" t="s">
        <v>2965</v>
      </c>
      <c r="AG2029">
        <v>0</v>
      </c>
      <c r="AH2029">
        <v>0</v>
      </c>
      <c r="AI2029">
        <v>0</v>
      </c>
      <c r="AJ2029">
        <v>0</v>
      </c>
      <c r="AK2029">
        <v>0</v>
      </c>
      <c r="AL2029">
        <v>0</v>
      </c>
      <c r="AM2029">
        <v>0</v>
      </c>
      <c r="AN2029">
        <v>0</v>
      </c>
      <c r="AO2029">
        <v>0</v>
      </c>
      <c r="AP2029" t="s">
        <v>4817</v>
      </c>
      <c r="AQ2029" t="s">
        <v>4817</v>
      </c>
      <c r="AR2029" t="s">
        <v>8262</v>
      </c>
      <c r="AS2029" t="s">
        <v>8277</v>
      </c>
    </row>
    <row r="2030" spans="5:45" ht="33">
      <c r="E2030" s="1403" t="str">
        <f t="shared" si="107"/>
        <v>S43AA062 Anchor Bolt Work Shelter/Building Setting Bolt</v>
      </c>
      <c r="F2030" s="1403" t="str">
        <f t="shared" si="108"/>
        <v xml:space="preserve">S43AA062-00017 Anchor Bolt Work Shelter/Building Setting Bolt  Over M76      </v>
      </c>
      <c r="G2030" s="1404" t="str" cm="1">
        <f t="array" ref="G2030:H2030">_xlfn.TEXTSPLIT(I2030,"-")</f>
        <v>S43AA062</v>
      </c>
      <c r="H2030" s="1404" t="str">
        <v>00017</v>
      </c>
      <c r="I2030" t="s">
        <v>8278</v>
      </c>
      <c r="J2030" t="s">
        <v>7861</v>
      </c>
      <c r="K2030" t="s">
        <v>8240</v>
      </c>
      <c r="L2030" t="s">
        <v>8241</v>
      </c>
      <c r="M2030" t="s">
        <v>4429</v>
      </c>
      <c r="N2030" t="s">
        <v>3498</v>
      </c>
      <c r="O2030" t="s">
        <v>5621</v>
      </c>
      <c r="P2030" t="s">
        <v>8261</v>
      </c>
      <c r="Q2030" t="s">
        <v>2965</v>
      </c>
      <c r="R2030">
        <v>0</v>
      </c>
      <c r="S2030" t="s">
        <v>5037</v>
      </c>
      <c r="T2030" t="s">
        <v>4971</v>
      </c>
      <c r="U2030" t="s">
        <v>2965</v>
      </c>
      <c r="V2030" t="s">
        <v>2965</v>
      </c>
      <c r="W2030" t="s">
        <v>2965</v>
      </c>
      <c r="X2030" t="s">
        <v>2965</v>
      </c>
      <c r="Y2030" t="s">
        <v>2965</v>
      </c>
      <c r="Z2030" t="s">
        <v>2965</v>
      </c>
      <c r="AA2030" t="s">
        <v>2965</v>
      </c>
      <c r="AB2030" t="s">
        <v>2965</v>
      </c>
      <c r="AC2030" t="s">
        <v>2965</v>
      </c>
      <c r="AD2030" t="s">
        <v>2965</v>
      </c>
      <c r="AE2030" t="s">
        <v>2965</v>
      </c>
      <c r="AF2030" t="s">
        <v>2965</v>
      </c>
      <c r="AG2030">
        <v>0</v>
      </c>
      <c r="AH2030">
        <v>0</v>
      </c>
      <c r="AI2030">
        <v>0</v>
      </c>
      <c r="AJ2030">
        <v>0</v>
      </c>
      <c r="AK2030">
        <v>0</v>
      </c>
      <c r="AL2030">
        <v>0</v>
      </c>
      <c r="AM2030">
        <v>0</v>
      </c>
      <c r="AN2030">
        <v>0</v>
      </c>
      <c r="AO2030">
        <v>0</v>
      </c>
      <c r="AP2030" t="s">
        <v>4817</v>
      </c>
      <c r="AQ2030" t="s">
        <v>4817</v>
      </c>
      <c r="AR2030" t="s">
        <v>8262</v>
      </c>
      <c r="AS2030" t="s">
        <v>8278</v>
      </c>
    </row>
    <row r="2031" spans="5:45">
      <c r="E2031" s="1403" t="e">
        <f t="shared" si="107"/>
        <v>#VALUE!</v>
      </c>
      <c r="F2031" s="1403" t="str">
        <f t="shared" si="108"/>
        <v xml:space="preserve">           </v>
      </c>
      <c r="G2031" s="1404" t="e" cm="1">
        <f t="array" ref="G2031">_xlfn.TEXTSPLIT(I2031,"-")</f>
        <v>#VALUE!</v>
      </c>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row>
    <row r="2032" spans="5:45" ht="33">
      <c r="E2032" s="1403" t="str">
        <f t="shared" si="107"/>
        <v>F01AA000 Building/Shelter Fire Proofing Work Dense Concrete -</v>
      </c>
      <c r="F2032" s="1403" t="str">
        <f t="shared" si="108"/>
        <v xml:space="preserve">F01AA000-00001 Building/Shelter Fire Proofing Work Dense Concrete - 0.5 hr. rating (UL 1709)       </v>
      </c>
      <c r="G2032" s="1404" t="str" cm="1">
        <f t="array" ref="G2032:H2032">_xlfn.TEXTSPLIT(I2032,"-")</f>
        <v>F01AA000</v>
      </c>
      <c r="H2032" s="1404" t="str">
        <v>00001</v>
      </c>
      <c r="I2032" t="s">
        <v>8279</v>
      </c>
      <c r="J2032" t="s">
        <v>4736</v>
      </c>
      <c r="K2032" t="s">
        <v>2661</v>
      </c>
      <c r="L2032" t="s">
        <v>8280</v>
      </c>
      <c r="M2032" t="s">
        <v>4429</v>
      </c>
      <c r="N2032" t="s">
        <v>8281</v>
      </c>
      <c r="O2032" t="s">
        <v>7850</v>
      </c>
      <c r="P2032" t="s">
        <v>4292</v>
      </c>
      <c r="Q2032" t="s">
        <v>4295</v>
      </c>
      <c r="R2032" t="s">
        <v>8282</v>
      </c>
      <c r="S2032" t="s">
        <v>2965</v>
      </c>
      <c r="T2032" t="s">
        <v>2965</v>
      </c>
      <c r="U2032" t="s">
        <v>2965</v>
      </c>
      <c r="V2032" t="s">
        <v>2965</v>
      </c>
      <c r="W2032" t="s">
        <v>2965</v>
      </c>
      <c r="X2032" t="s">
        <v>2965</v>
      </c>
      <c r="Y2032" t="s">
        <v>2965</v>
      </c>
      <c r="Z2032" t="s">
        <v>2965</v>
      </c>
      <c r="AA2032" t="s">
        <v>2965</v>
      </c>
      <c r="AB2032" t="s">
        <v>2965</v>
      </c>
      <c r="AC2032" t="s">
        <v>2965</v>
      </c>
      <c r="AD2032" t="s">
        <v>2965</v>
      </c>
      <c r="AE2032" t="s">
        <v>2965</v>
      </c>
      <c r="AF2032" t="s">
        <v>2965</v>
      </c>
      <c r="AG2032" t="s">
        <v>3500</v>
      </c>
      <c r="AH2032" t="s">
        <v>2860</v>
      </c>
      <c r="AI2032" t="s">
        <v>2965</v>
      </c>
      <c r="AJ2032" t="s">
        <v>2965</v>
      </c>
      <c r="AK2032" t="s">
        <v>2965</v>
      </c>
      <c r="AL2032" t="s">
        <v>2965</v>
      </c>
      <c r="AM2032" t="s">
        <v>2965</v>
      </c>
      <c r="AN2032" t="s">
        <v>2965</v>
      </c>
      <c r="AO2032" t="s">
        <v>2965</v>
      </c>
      <c r="AP2032" t="s">
        <v>4299</v>
      </c>
      <c r="AQ2032" t="s">
        <v>4299</v>
      </c>
      <c r="AR2032" t="s">
        <v>8283</v>
      </c>
      <c r="AS2032" t="s">
        <v>8279</v>
      </c>
    </row>
    <row r="2033" spans="5:45" ht="33">
      <c r="E2033" s="1403" t="str">
        <f t="shared" si="107"/>
        <v>F01AA000 Building/Shelter Fire Proofing Work Dense Concrete -</v>
      </c>
      <c r="F2033" s="1403" t="str">
        <f t="shared" si="108"/>
        <v xml:space="preserve">F01AA000-00002 Building/Shelter Fire Proofing Work Dense Concrete - 1 hr. rating (UL 1709)       </v>
      </c>
      <c r="G2033" s="1404" t="str" cm="1">
        <f t="array" ref="G2033:H2033">_xlfn.TEXTSPLIT(I2033,"-")</f>
        <v>F01AA000</v>
      </c>
      <c r="H2033" s="1404" t="str">
        <v>00002</v>
      </c>
      <c r="I2033" t="s">
        <v>8284</v>
      </c>
      <c r="J2033" t="s">
        <v>4736</v>
      </c>
      <c r="K2033" t="s">
        <v>2661</v>
      </c>
      <c r="L2033" t="s">
        <v>8280</v>
      </c>
      <c r="M2033" t="s">
        <v>4429</v>
      </c>
      <c r="N2033" t="s">
        <v>8281</v>
      </c>
      <c r="O2033" t="s">
        <v>7850</v>
      </c>
      <c r="P2033" t="s">
        <v>4292</v>
      </c>
      <c r="Q2033" t="s">
        <v>4305</v>
      </c>
      <c r="R2033" t="s">
        <v>8285</v>
      </c>
      <c r="S2033" t="s">
        <v>2965</v>
      </c>
      <c r="T2033" t="s">
        <v>2965</v>
      </c>
      <c r="U2033" t="s">
        <v>2965</v>
      </c>
      <c r="V2033" t="s">
        <v>2965</v>
      </c>
      <c r="W2033" t="s">
        <v>2965</v>
      </c>
      <c r="X2033" t="s">
        <v>2965</v>
      </c>
      <c r="Y2033" t="s">
        <v>2965</v>
      </c>
      <c r="Z2033" t="s">
        <v>2965</v>
      </c>
      <c r="AA2033" t="s">
        <v>2965</v>
      </c>
      <c r="AB2033" t="s">
        <v>2965</v>
      </c>
      <c r="AC2033" t="s">
        <v>2965</v>
      </c>
      <c r="AD2033" t="s">
        <v>2965</v>
      </c>
      <c r="AE2033" t="s">
        <v>2965</v>
      </c>
      <c r="AF2033" t="s">
        <v>2965</v>
      </c>
      <c r="AG2033" t="s">
        <v>3500</v>
      </c>
      <c r="AH2033" t="s">
        <v>2860</v>
      </c>
      <c r="AI2033" t="s">
        <v>2965</v>
      </c>
      <c r="AJ2033" t="s">
        <v>2965</v>
      </c>
      <c r="AK2033" t="s">
        <v>2965</v>
      </c>
      <c r="AL2033" t="s">
        <v>2965</v>
      </c>
      <c r="AM2033" t="s">
        <v>2965</v>
      </c>
      <c r="AN2033" t="s">
        <v>2965</v>
      </c>
      <c r="AO2033" t="s">
        <v>2965</v>
      </c>
      <c r="AP2033" t="s">
        <v>4299</v>
      </c>
      <c r="AQ2033" t="s">
        <v>4299</v>
      </c>
      <c r="AR2033" t="s">
        <v>8283</v>
      </c>
      <c r="AS2033" t="s">
        <v>8284</v>
      </c>
    </row>
    <row r="2034" spans="5:45" ht="33">
      <c r="E2034" s="1403" t="str">
        <f t="shared" si="107"/>
        <v>F01AA000 Building/Shelter Fire Proofing Work Dense Concrete -</v>
      </c>
      <c r="F2034" s="1403" t="str">
        <f t="shared" si="108"/>
        <v xml:space="preserve">F01AA000-00003 Building/Shelter Fire Proofing Work Dense Concrete - 1.5 hr. rating (UL 1709)       </v>
      </c>
      <c r="G2034" s="1404" t="str" cm="1">
        <f t="array" ref="G2034:H2034">_xlfn.TEXTSPLIT(I2034,"-")</f>
        <v>F01AA000</v>
      </c>
      <c r="H2034" s="1404" t="str">
        <v>00003</v>
      </c>
      <c r="I2034" t="s">
        <v>8286</v>
      </c>
      <c r="J2034" t="s">
        <v>4736</v>
      </c>
      <c r="K2034" t="s">
        <v>2661</v>
      </c>
      <c r="L2034" t="s">
        <v>8280</v>
      </c>
      <c r="M2034" t="s">
        <v>4429</v>
      </c>
      <c r="N2034" t="s">
        <v>8281</v>
      </c>
      <c r="O2034" t="s">
        <v>7850</v>
      </c>
      <c r="P2034" t="s">
        <v>4292</v>
      </c>
      <c r="Q2034" t="s">
        <v>4311</v>
      </c>
      <c r="R2034" t="s">
        <v>8287</v>
      </c>
      <c r="S2034" t="s">
        <v>2965</v>
      </c>
      <c r="T2034" t="s">
        <v>2965</v>
      </c>
      <c r="U2034" t="s">
        <v>2965</v>
      </c>
      <c r="V2034" t="s">
        <v>2965</v>
      </c>
      <c r="W2034" t="s">
        <v>2965</v>
      </c>
      <c r="X2034" t="s">
        <v>2965</v>
      </c>
      <c r="Y2034" t="s">
        <v>2965</v>
      </c>
      <c r="Z2034" t="s">
        <v>2965</v>
      </c>
      <c r="AA2034" t="s">
        <v>2965</v>
      </c>
      <c r="AB2034" t="s">
        <v>2965</v>
      </c>
      <c r="AC2034" t="s">
        <v>2965</v>
      </c>
      <c r="AD2034" t="s">
        <v>2965</v>
      </c>
      <c r="AE2034" t="s">
        <v>2965</v>
      </c>
      <c r="AF2034" t="s">
        <v>2965</v>
      </c>
      <c r="AG2034" t="s">
        <v>3500</v>
      </c>
      <c r="AH2034" t="s">
        <v>2860</v>
      </c>
      <c r="AI2034" t="s">
        <v>2965</v>
      </c>
      <c r="AJ2034" t="s">
        <v>2965</v>
      </c>
      <c r="AK2034" t="s">
        <v>2965</v>
      </c>
      <c r="AL2034" t="s">
        <v>2965</v>
      </c>
      <c r="AM2034" t="s">
        <v>2965</v>
      </c>
      <c r="AN2034" t="s">
        <v>2965</v>
      </c>
      <c r="AO2034" t="s">
        <v>2965</v>
      </c>
      <c r="AP2034" t="s">
        <v>4299</v>
      </c>
      <c r="AQ2034" t="s">
        <v>4299</v>
      </c>
      <c r="AR2034" t="s">
        <v>8283</v>
      </c>
      <c r="AS2034" t="s">
        <v>8286</v>
      </c>
    </row>
    <row r="2035" spans="5:45" ht="33">
      <c r="E2035" s="1403" t="str">
        <f t="shared" si="107"/>
        <v>F01AA000 Building/Shelter Fire Proofing Work Dense Concrete -</v>
      </c>
      <c r="F2035" s="1403" t="str">
        <f t="shared" si="108"/>
        <v xml:space="preserve">F01AA000-00004 Building/Shelter Fire Proofing Work Dense Concrete - 2 hr. rating (UL 1709)       </v>
      </c>
      <c r="G2035" s="1404" t="str" cm="1">
        <f t="array" ref="G2035:H2035">_xlfn.TEXTSPLIT(I2035,"-")</f>
        <v>F01AA000</v>
      </c>
      <c r="H2035" s="1404" t="str">
        <v>00004</v>
      </c>
      <c r="I2035" t="s">
        <v>8288</v>
      </c>
      <c r="J2035" t="s">
        <v>4736</v>
      </c>
      <c r="K2035" t="s">
        <v>2661</v>
      </c>
      <c r="L2035" t="s">
        <v>8280</v>
      </c>
      <c r="M2035" t="s">
        <v>4429</v>
      </c>
      <c r="N2035" t="s">
        <v>8281</v>
      </c>
      <c r="O2035" t="s">
        <v>7850</v>
      </c>
      <c r="P2035" t="s">
        <v>4292</v>
      </c>
      <c r="Q2035" t="s">
        <v>4318</v>
      </c>
      <c r="R2035" t="s">
        <v>8289</v>
      </c>
      <c r="S2035" t="s">
        <v>2965</v>
      </c>
      <c r="T2035" t="s">
        <v>2965</v>
      </c>
      <c r="U2035" t="s">
        <v>2965</v>
      </c>
      <c r="V2035" t="s">
        <v>2965</v>
      </c>
      <c r="W2035" t="s">
        <v>2965</v>
      </c>
      <c r="X2035" t="s">
        <v>2965</v>
      </c>
      <c r="Y2035" t="s">
        <v>2965</v>
      </c>
      <c r="Z2035" t="s">
        <v>2965</v>
      </c>
      <c r="AA2035" t="s">
        <v>2965</v>
      </c>
      <c r="AB2035" t="s">
        <v>2965</v>
      </c>
      <c r="AC2035" t="s">
        <v>2965</v>
      </c>
      <c r="AD2035" t="s">
        <v>2965</v>
      </c>
      <c r="AE2035" t="s">
        <v>2965</v>
      </c>
      <c r="AF2035" t="s">
        <v>2965</v>
      </c>
      <c r="AG2035" t="s">
        <v>3500</v>
      </c>
      <c r="AH2035" t="s">
        <v>2860</v>
      </c>
      <c r="AI2035" t="s">
        <v>2965</v>
      </c>
      <c r="AJ2035" t="s">
        <v>2965</v>
      </c>
      <c r="AK2035" t="s">
        <v>2965</v>
      </c>
      <c r="AL2035" t="s">
        <v>2965</v>
      </c>
      <c r="AM2035" t="s">
        <v>2965</v>
      </c>
      <c r="AN2035" t="s">
        <v>2965</v>
      </c>
      <c r="AO2035" t="s">
        <v>2965</v>
      </c>
      <c r="AP2035" t="s">
        <v>4299</v>
      </c>
      <c r="AQ2035" t="s">
        <v>4299</v>
      </c>
      <c r="AR2035" t="s">
        <v>8283</v>
      </c>
      <c r="AS2035" t="s">
        <v>8288</v>
      </c>
    </row>
    <row r="2036" spans="5:45" ht="33">
      <c r="E2036" s="1403" t="str">
        <f t="shared" si="107"/>
        <v>F01AA000 Building/Shelter Fire Proofing Work Dense Concrete -</v>
      </c>
      <c r="F2036" s="1403" t="str">
        <f t="shared" si="108"/>
        <v xml:space="preserve">F01AA000-00005 Building/Shelter Fire Proofing Work Dense Concrete - 2.5 hr. rating (UL 1709)       </v>
      </c>
      <c r="G2036" s="1404" t="str" cm="1">
        <f t="array" ref="G2036:H2036">_xlfn.TEXTSPLIT(I2036,"-")</f>
        <v>F01AA000</v>
      </c>
      <c r="H2036" s="1404" t="str">
        <v>00005</v>
      </c>
      <c r="I2036" t="s">
        <v>8290</v>
      </c>
      <c r="J2036" t="s">
        <v>4736</v>
      </c>
      <c r="K2036" t="s">
        <v>2661</v>
      </c>
      <c r="L2036" t="s">
        <v>8280</v>
      </c>
      <c r="M2036" t="s">
        <v>4429</v>
      </c>
      <c r="N2036" t="s">
        <v>8281</v>
      </c>
      <c r="O2036" t="s">
        <v>7850</v>
      </c>
      <c r="P2036" t="s">
        <v>4292</v>
      </c>
      <c r="Q2036" t="s">
        <v>4328</v>
      </c>
      <c r="R2036" t="s">
        <v>8291</v>
      </c>
      <c r="S2036" t="s">
        <v>2965</v>
      </c>
      <c r="T2036" t="s">
        <v>2965</v>
      </c>
      <c r="U2036" t="s">
        <v>2965</v>
      </c>
      <c r="V2036" t="s">
        <v>2965</v>
      </c>
      <c r="W2036" t="s">
        <v>2965</v>
      </c>
      <c r="X2036" t="s">
        <v>2965</v>
      </c>
      <c r="Y2036" t="s">
        <v>2965</v>
      </c>
      <c r="Z2036" t="s">
        <v>2965</v>
      </c>
      <c r="AA2036" t="s">
        <v>2965</v>
      </c>
      <c r="AB2036" t="s">
        <v>2965</v>
      </c>
      <c r="AC2036" t="s">
        <v>2965</v>
      </c>
      <c r="AD2036" t="s">
        <v>2965</v>
      </c>
      <c r="AE2036" t="s">
        <v>2965</v>
      </c>
      <c r="AF2036" t="s">
        <v>2965</v>
      </c>
      <c r="AG2036" t="s">
        <v>3500</v>
      </c>
      <c r="AH2036" t="s">
        <v>2860</v>
      </c>
      <c r="AI2036" t="s">
        <v>2965</v>
      </c>
      <c r="AJ2036" t="s">
        <v>2965</v>
      </c>
      <c r="AK2036" t="s">
        <v>2965</v>
      </c>
      <c r="AL2036" t="s">
        <v>2965</v>
      </c>
      <c r="AM2036" t="s">
        <v>2965</v>
      </c>
      <c r="AN2036" t="s">
        <v>2965</v>
      </c>
      <c r="AO2036" t="s">
        <v>2965</v>
      </c>
      <c r="AP2036" t="s">
        <v>4299</v>
      </c>
      <c r="AQ2036" t="s">
        <v>4299</v>
      </c>
      <c r="AR2036" t="s">
        <v>8283</v>
      </c>
      <c r="AS2036" t="s">
        <v>8290</v>
      </c>
    </row>
    <row r="2037" spans="5:45" ht="33">
      <c r="E2037" s="1403" t="str">
        <f t="shared" si="107"/>
        <v>F01AA000 Building/Shelter Fire Proofing Work Dense Concrete -</v>
      </c>
      <c r="F2037" s="1403" t="str">
        <f t="shared" si="108"/>
        <v xml:space="preserve">F01AA000-00006 Building/Shelter Fire Proofing Work Dense Concrete - 3 hr. rating (UL 1709)       </v>
      </c>
      <c r="G2037" s="1404" t="str" cm="1">
        <f t="array" ref="G2037:H2037">_xlfn.TEXTSPLIT(I2037,"-")</f>
        <v>F01AA000</v>
      </c>
      <c r="H2037" s="1404" t="str">
        <v>00006</v>
      </c>
      <c r="I2037" t="s">
        <v>8292</v>
      </c>
      <c r="J2037" t="s">
        <v>4736</v>
      </c>
      <c r="K2037" t="s">
        <v>2661</v>
      </c>
      <c r="L2037" t="s">
        <v>8280</v>
      </c>
      <c r="M2037" t="s">
        <v>4429</v>
      </c>
      <c r="N2037" t="s">
        <v>8281</v>
      </c>
      <c r="O2037" t="s">
        <v>7850</v>
      </c>
      <c r="P2037" t="s">
        <v>4292</v>
      </c>
      <c r="Q2037" t="s">
        <v>4333</v>
      </c>
      <c r="R2037" t="s">
        <v>8293</v>
      </c>
      <c r="S2037" t="s">
        <v>2965</v>
      </c>
      <c r="T2037" t="s">
        <v>2965</v>
      </c>
      <c r="U2037" t="s">
        <v>2965</v>
      </c>
      <c r="V2037" t="s">
        <v>2965</v>
      </c>
      <c r="W2037" t="s">
        <v>2965</v>
      </c>
      <c r="X2037" t="s">
        <v>2965</v>
      </c>
      <c r="Y2037" t="s">
        <v>2965</v>
      </c>
      <c r="Z2037" t="s">
        <v>2965</v>
      </c>
      <c r="AA2037" t="s">
        <v>2965</v>
      </c>
      <c r="AB2037" t="s">
        <v>2965</v>
      </c>
      <c r="AC2037" t="s">
        <v>2965</v>
      </c>
      <c r="AD2037" t="s">
        <v>2965</v>
      </c>
      <c r="AE2037" t="s">
        <v>2965</v>
      </c>
      <c r="AF2037" t="s">
        <v>2965</v>
      </c>
      <c r="AG2037" t="s">
        <v>3500</v>
      </c>
      <c r="AH2037" t="s">
        <v>2860</v>
      </c>
      <c r="AI2037" t="s">
        <v>2965</v>
      </c>
      <c r="AJ2037" t="s">
        <v>2965</v>
      </c>
      <c r="AK2037" t="s">
        <v>2965</v>
      </c>
      <c r="AL2037" t="s">
        <v>2965</v>
      </c>
      <c r="AM2037" t="s">
        <v>2965</v>
      </c>
      <c r="AN2037" t="s">
        <v>2965</v>
      </c>
      <c r="AO2037" t="s">
        <v>2965</v>
      </c>
      <c r="AP2037" t="s">
        <v>4299</v>
      </c>
      <c r="AQ2037" t="s">
        <v>4299</v>
      </c>
      <c r="AR2037" t="s">
        <v>8283</v>
      </c>
      <c r="AS2037" t="s">
        <v>8292</v>
      </c>
    </row>
    <row r="2038" spans="5:45" ht="33">
      <c r="E2038" s="1403" t="str">
        <f t="shared" si="107"/>
        <v>F01AA000 Building/Shelter Fire Proofing Work Dense Concrete -</v>
      </c>
      <c r="F2038" s="1403" t="str">
        <f t="shared" si="108"/>
        <v xml:space="preserve">F01AA000-00007 Building/Shelter Fire Proofing Work Dense Concrete - 3.5 hr. rating (UL 1709)       </v>
      </c>
      <c r="G2038" s="1404" t="str" cm="1">
        <f t="array" ref="G2038:H2038">_xlfn.TEXTSPLIT(I2038,"-")</f>
        <v>F01AA000</v>
      </c>
      <c r="H2038" s="1404" t="str">
        <v>00007</v>
      </c>
      <c r="I2038" t="s">
        <v>8294</v>
      </c>
      <c r="J2038" t="s">
        <v>4736</v>
      </c>
      <c r="K2038" t="s">
        <v>2661</v>
      </c>
      <c r="L2038" t="s">
        <v>8280</v>
      </c>
      <c r="M2038" t="s">
        <v>4429</v>
      </c>
      <c r="N2038" t="s">
        <v>8281</v>
      </c>
      <c r="O2038" t="s">
        <v>7850</v>
      </c>
      <c r="P2038" t="s">
        <v>4292</v>
      </c>
      <c r="Q2038" t="s">
        <v>4297</v>
      </c>
      <c r="R2038" t="s">
        <v>8295</v>
      </c>
      <c r="S2038" t="s">
        <v>2965</v>
      </c>
      <c r="T2038" t="s">
        <v>2965</v>
      </c>
      <c r="U2038" t="s">
        <v>2965</v>
      </c>
      <c r="V2038" t="s">
        <v>2965</v>
      </c>
      <c r="W2038" t="s">
        <v>2965</v>
      </c>
      <c r="X2038" t="s">
        <v>2965</v>
      </c>
      <c r="Y2038" t="s">
        <v>2965</v>
      </c>
      <c r="Z2038" t="s">
        <v>2965</v>
      </c>
      <c r="AA2038" t="s">
        <v>2965</v>
      </c>
      <c r="AB2038" t="s">
        <v>2965</v>
      </c>
      <c r="AC2038" t="s">
        <v>2965</v>
      </c>
      <c r="AD2038" t="s">
        <v>2965</v>
      </c>
      <c r="AE2038" t="s">
        <v>2965</v>
      </c>
      <c r="AF2038" t="s">
        <v>2965</v>
      </c>
      <c r="AG2038" t="s">
        <v>3500</v>
      </c>
      <c r="AH2038" t="s">
        <v>2860</v>
      </c>
      <c r="AI2038" t="s">
        <v>2965</v>
      </c>
      <c r="AJ2038" t="s">
        <v>2965</v>
      </c>
      <c r="AK2038" t="s">
        <v>2965</v>
      </c>
      <c r="AL2038" t="s">
        <v>2965</v>
      </c>
      <c r="AM2038" t="s">
        <v>2965</v>
      </c>
      <c r="AN2038" t="s">
        <v>2965</v>
      </c>
      <c r="AO2038" t="s">
        <v>2965</v>
      </c>
      <c r="AP2038" t="s">
        <v>4299</v>
      </c>
      <c r="AQ2038" t="s">
        <v>4299</v>
      </c>
      <c r="AR2038" t="s">
        <v>8283</v>
      </c>
      <c r="AS2038" t="s">
        <v>8294</v>
      </c>
    </row>
    <row r="2039" spans="5:45" ht="33">
      <c r="E2039" s="1403" t="str">
        <f t="shared" si="107"/>
        <v>F01AA000 Building/Shelter Fire Proofing Work Dense Concrete -</v>
      </c>
      <c r="F2039" s="1403" t="str">
        <f t="shared" si="108"/>
        <v xml:space="preserve">F01AA000-00008 Building/Shelter Fire Proofing Work Dense Concrete - 4 hr. rating (UL 1709)       </v>
      </c>
      <c r="G2039" s="1404" t="str" cm="1">
        <f t="array" ref="G2039:H2039">_xlfn.TEXTSPLIT(I2039,"-")</f>
        <v>F01AA000</v>
      </c>
      <c r="H2039" s="1404" t="str">
        <v>00008</v>
      </c>
      <c r="I2039" t="s">
        <v>8296</v>
      </c>
      <c r="J2039" t="s">
        <v>4736</v>
      </c>
      <c r="K2039" t="s">
        <v>2661</v>
      </c>
      <c r="L2039" t="s">
        <v>8280</v>
      </c>
      <c r="M2039" t="s">
        <v>4429</v>
      </c>
      <c r="N2039" t="s">
        <v>8281</v>
      </c>
      <c r="O2039" t="s">
        <v>7850</v>
      </c>
      <c r="P2039" t="s">
        <v>4292</v>
      </c>
      <c r="Q2039" t="s">
        <v>4302</v>
      </c>
      <c r="R2039" t="s">
        <v>8297</v>
      </c>
      <c r="S2039" t="s">
        <v>2965</v>
      </c>
      <c r="T2039" t="s">
        <v>2965</v>
      </c>
      <c r="U2039" t="s">
        <v>2965</v>
      </c>
      <c r="V2039" t="s">
        <v>2965</v>
      </c>
      <c r="W2039" t="s">
        <v>2965</v>
      </c>
      <c r="X2039" t="s">
        <v>2965</v>
      </c>
      <c r="Y2039" t="s">
        <v>2965</v>
      </c>
      <c r="Z2039" t="s">
        <v>2965</v>
      </c>
      <c r="AA2039" t="s">
        <v>2965</v>
      </c>
      <c r="AB2039" t="s">
        <v>2965</v>
      </c>
      <c r="AC2039" t="s">
        <v>2965</v>
      </c>
      <c r="AD2039" t="s">
        <v>2965</v>
      </c>
      <c r="AE2039" t="s">
        <v>2965</v>
      </c>
      <c r="AF2039" t="s">
        <v>2965</v>
      </c>
      <c r="AG2039" t="s">
        <v>3500</v>
      </c>
      <c r="AH2039" t="s">
        <v>2860</v>
      </c>
      <c r="AI2039" t="s">
        <v>2965</v>
      </c>
      <c r="AJ2039" t="s">
        <v>2965</v>
      </c>
      <c r="AK2039" t="s">
        <v>2965</v>
      </c>
      <c r="AL2039" t="s">
        <v>2965</v>
      </c>
      <c r="AM2039" t="s">
        <v>2965</v>
      </c>
      <c r="AN2039" t="s">
        <v>2965</v>
      </c>
      <c r="AO2039" t="s">
        <v>2965</v>
      </c>
      <c r="AP2039" t="s">
        <v>4299</v>
      </c>
      <c r="AQ2039" t="s">
        <v>4299</v>
      </c>
      <c r="AR2039" t="s">
        <v>8283</v>
      </c>
      <c r="AS2039" t="s">
        <v>8296</v>
      </c>
    </row>
    <row r="2040" spans="5:45" ht="33">
      <c r="E2040" s="1403" t="str">
        <f t="shared" si="107"/>
        <v>F01AA000 Building/Shelter Fire Proofing Work Dense Concrete -</v>
      </c>
      <c r="F2040" s="1403" t="str">
        <f t="shared" si="108"/>
        <v xml:space="preserve">F01AA000-00009 Building/Shelter Fire Proofing Work Dense Concrete - Others (UL1709 rating)       </v>
      </c>
      <c r="G2040" s="1404" t="str" cm="1">
        <f t="array" ref="G2040:H2040">_xlfn.TEXTSPLIT(I2040,"-")</f>
        <v>F01AA000</v>
      </c>
      <c r="H2040" s="1404" t="str">
        <v>00009</v>
      </c>
      <c r="I2040" t="s">
        <v>8298</v>
      </c>
      <c r="J2040" t="s">
        <v>4736</v>
      </c>
      <c r="K2040" t="s">
        <v>2661</v>
      </c>
      <c r="L2040" t="s">
        <v>8280</v>
      </c>
      <c r="M2040" t="s">
        <v>4429</v>
      </c>
      <c r="N2040" t="s">
        <v>8281</v>
      </c>
      <c r="O2040" t="s">
        <v>7850</v>
      </c>
      <c r="P2040" t="s">
        <v>4292</v>
      </c>
      <c r="Q2040" t="s">
        <v>4345</v>
      </c>
      <c r="R2040" t="s">
        <v>8299</v>
      </c>
      <c r="S2040" t="s">
        <v>2965</v>
      </c>
      <c r="T2040" t="s">
        <v>2965</v>
      </c>
      <c r="U2040" t="s">
        <v>2965</v>
      </c>
      <c r="V2040" t="s">
        <v>2965</v>
      </c>
      <c r="W2040" t="s">
        <v>2965</v>
      </c>
      <c r="X2040" t="s">
        <v>2965</v>
      </c>
      <c r="Y2040" t="s">
        <v>2965</v>
      </c>
      <c r="Z2040" t="s">
        <v>2965</v>
      </c>
      <c r="AA2040" t="s">
        <v>2965</v>
      </c>
      <c r="AB2040" t="s">
        <v>2965</v>
      </c>
      <c r="AC2040" t="s">
        <v>2965</v>
      </c>
      <c r="AD2040" t="s">
        <v>2965</v>
      </c>
      <c r="AE2040" t="s">
        <v>2965</v>
      </c>
      <c r="AF2040" t="s">
        <v>2965</v>
      </c>
      <c r="AG2040" t="s">
        <v>3500</v>
      </c>
      <c r="AH2040" t="s">
        <v>2860</v>
      </c>
      <c r="AI2040" t="s">
        <v>2965</v>
      </c>
      <c r="AJ2040" t="s">
        <v>2965</v>
      </c>
      <c r="AK2040" t="s">
        <v>2965</v>
      </c>
      <c r="AL2040" t="s">
        <v>2965</v>
      </c>
      <c r="AM2040" t="s">
        <v>2965</v>
      </c>
      <c r="AN2040" t="s">
        <v>2965</v>
      </c>
      <c r="AO2040" t="s">
        <v>2965</v>
      </c>
      <c r="AP2040" t="s">
        <v>4299</v>
      </c>
      <c r="AQ2040" t="s">
        <v>4299</v>
      </c>
      <c r="AR2040" t="s">
        <v>8283</v>
      </c>
      <c r="AS2040" t="s">
        <v>8298</v>
      </c>
    </row>
    <row r="2041" spans="5:45" ht="33">
      <c r="E2041" s="1403" t="str">
        <f t="shared" si="107"/>
        <v>F01AB000 Building/Shelter Fire Proofing Work Lightweight Cementitious -</v>
      </c>
      <c r="F2041" s="1403" t="str">
        <f t="shared" si="108"/>
        <v xml:space="preserve">F01AB000-00001 Building/Shelter Fire Proofing Work Lightweight Cementitious - 0.5 hr. rating (UL 1709)       </v>
      </c>
      <c r="G2041" s="1404" t="str" cm="1">
        <f t="array" ref="G2041:H2041">_xlfn.TEXTSPLIT(I2041,"-")</f>
        <v>F01AB000</v>
      </c>
      <c r="H2041" s="1404" t="str">
        <v>00001</v>
      </c>
      <c r="I2041" t="s">
        <v>8300</v>
      </c>
      <c r="J2041" t="s">
        <v>4736</v>
      </c>
      <c r="K2041" t="s">
        <v>2661</v>
      </c>
      <c r="L2041" t="s">
        <v>8280</v>
      </c>
      <c r="M2041" t="s">
        <v>4522</v>
      </c>
      <c r="N2041" t="s">
        <v>8301</v>
      </c>
      <c r="O2041" t="s">
        <v>7850</v>
      </c>
      <c r="P2041" t="s">
        <v>4292</v>
      </c>
      <c r="Q2041" t="s">
        <v>4295</v>
      </c>
      <c r="R2041" t="s">
        <v>8282</v>
      </c>
      <c r="S2041" t="s">
        <v>2965</v>
      </c>
      <c r="T2041" t="s">
        <v>2965</v>
      </c>
      <c r="U2041" t="s">
        <v>2965</v>
      </c>
      <c r="V2041" t="s">
        <v>2965</v>
      </c>
      <c r="W2041" t="s">
        <v>2965</v>
      </c>
      <c r="X2041" t="s">
        <v>2965</v>
      </c>
      <c r="Y2041" t="s">
        <v>2965</v>
      </c>
      <c r="Z2041" t="s">
        <v>2965</v>
      </c>
      <c r="AA2041" t="s">
        <v>2965</v>
      </c>
      <c r="AB2041" t="s">
        <v>2965</v>
      </c>
      <c r="AC2041" t="s">
        <v>2965</v>
      </c>
      <c r="AD2041" t="s">
        <v>2965</v>
      </c>
      <c r="AE2041" t="s">
        <v>2965</v>
      </c>
      <c r="AF2041" t="s">
        <v>2965</v>
      </c>
      <c r="AG2041" t="s">
        <v>3500</v>
      </c>
      <c r="AH2041" t="s">
        <v>2860</v>
      </c>
      <c r="AI2041" t="s">
        <v>2965</v>
      </c>
      <c r="AJ2041" t="s">
        <v>2965</v>
      </c>
      <c r="AK2041" t="s">
        <v>2965</v>
      </c>
      <c r="AL2041" t="s">
        <v>2965</v>
      </c>
      <c r="AM2041" t="s">
        <v>2965</v>
      </c>
      <c r="AN2041" t="s">
        <v>2965</v>
      </c>
      <c r="AO2041" t="s">
        <v>2965</v>
      </c>
      <c r="AP2041" t="s">
        <v>4360</v>
      </c>
      <c r="AQ2041" t="s">
        <v>4360</v>
      </c>
      <c r="AR2041" t="s">
        <v>8302</v>
      </c>
      <c r="AS2041" t="s">
        <v>8300</v>
      </c>
    </row>
    <row r="2042" spans="5:45" ht="33">
      <c r="E2042" s="1403" t="str">
        <f t="shared" si="107"/>
        <v>F01AB000 Building/Shelter Fire Proofing Work Lightweight Cementitious -</v>
      </c>
      <c r="F2042" s="1403" t="str">
        <f t="shared" si="108"/>
        <v xml:space="preserve">F01AB000-00002 Building/Shelter Fire Proofing Work Lightweight Cementitious - 1 hr. rating (UL 1709)       </v>
      </c>
      <c r="G2042" s="1404" t="str" cm="1">
        <f t="array" ref="G2042:H2042">_xlfn.TEXTSPLIT(I2042,"-")</f>
        <v>F01AB000</v>
      </c>
      <c r="H2042" s="1404" t="str">
        <v>00002</v>
      </c>
      <c r="I2042" t="s">
        <v>8303</v>
      </c>
      <c r="J2042" t="s">
        <v>4736</v>
      </c>
      <c r="K2042" t="s">
        <v>2661</v>
      </c>
      <c r="L2042" t="s">
        <v>8280</v>
      </c>
      <c r="M2042" t="s">
        <v>4522</v>
      </c>
      <c r="N2042" t="s">
        <v>8301</v>
      </c>
      <c r="O2042" t="s">
        <v>7850</v>
      </c>
      <c r="P2042" t="s">
        <v>4292</v>
      </c>
      <c r="Q2042" t="s">
        <v>4305</v>
      </c>
      <c r="R2042" t="s">
        <v>8285</v>
      </c>
      <c r="S2042" t="s">
        <v>2965</v>
      </c>
      <c r="T2042" t="s">
        <v>2965</v>
      </c>
      <c r="U2042" t="s">
        <v>2965</v>
      </c>
      <c r="V2042" t="s">
        <v>2965</v>
      </c>
      <c r="W2042" t="s">
        <v>2965</v>
      </c>
      <c r="X2042" t="s">
        <v>2965</v>
      </c>
      <c r="Y2042" t="s">
        <v>2965</v>
      </c>
      <c r="Z2042" t="s">
        <v>2965</v>
      </c>
      <c r="AA2042" t="s">
        <v>2965</v>
      </c>
      <c r="AB2042" t="s">
        <v>2965</v>
      </c>
      <c r="AC2042" t="s">
        <v>2965</v>
      </c>
      <c r="AD2042" t="s">
        <v>2965</v>
      </c>
      <c r="AE2042" t="s">
        <v>2965</v>
      </c>
      <c r="AF2042" t="s">
        <v>2965</v>
      </c>
      <c r="AG2042" t="s">
        <v>3500</v>
      </c>
      <c r="AH2042" t="s">
        <v>2860</v>
      </c>
      <c r="AI2042" t="s">
        <v>2965</v>
      </c>
      <c r="AJ2042" t="s">
        <v>2965</v>
      </c>
      <c r="AK2042" t="s">
        <v>2965</v>
      </c>
      <c r="AL2042" t="s">
        <v>2965</v>
      </c>
      <c r="AM2042" t="s">
        <v>2965</v>
      </c>
      <c r="AN2042" t="s">
        <v>2965</v>
      </c>
      <c r="AO2042" t="s">
        <v>2965</v>
      </c>
      <c r="AP2042" t="s">
        <v>4360</v>
      </c>
      <c r="AQ2042" t="s">
        <v>4360</v>
      </c>
      <c r="AR2042" t="s">
        <v>8302</v>
      </c>
      <c r="AS2042" t="s">
        <v>8303</v>
      </c>
    </row>
    <row r="2043" spans="5:45" ht="33">
      <c r="E2043" s="1403" t="str">
        <f t="shared" si="107"/>
        <v>F01AB000 Building/Shelter Fire Proofing Work Lightweight Cementitious -</v>
      </c>
      <c r="F2043" s="1403" t="str">
        <f t="shared" si="108"/>
        <v xml:space="preserve">F01AB000-00003 Building/Shelter Fire Proofing Work Lightweight Cementitious - 1.5 hr. rating (UL 1709)       </v>
      </c>
      <c r="G2043" s="1404" t="str" cm="1">
        <f t="array" ref="G2043:H2043">_xlfn.TEXTSPLIT(I2043,"-")</f>
        <v>F01AB000</v>
      </c>
      <c r="H2043" s="1404" t="str">
        <v>00003</v>
      </c>
      <c r="I2043" t="s">
        <v>8304</v>
      </c>
      <c r="J2043" t="s">
        <v>4736</v>
      </c>
      <c r="K2043" t="s">
        <v>2661</v>
      </c>
      <c r="L2043" t="s">
        <v>8280</v>
      </c>
      <c r="M2043" t="s">
        <v>4522</v>
      </c>
      <c r="N2043" t="s">
        <v>8301</v>
      </c>
      <c r="O2043" t="s">
        <v>7850</v>
      </c>
      <c r="P2043" t="s">
        <v>4292</v>
      </c>
      <c r="Q2043" t="s">
        <v>4311</v>
      </c>
      <c r="R2043" t="s">
        <v>8287</v>
      </c>
      <c r="S2043" t="s">
        <v>2965</v>
      </c>
      <c r="T2043" t="s">
        <v>2965</v>
      </c>
      <c r="U2043" t="s">
        <v>2965</v>
      </c>
      <c r="V2043" t="s">
        <v>2965</v>
      </c>
      <c r="W2043" t="s">
        <v>2965</v>
      </c>
      <c r="X2043" t="s">
        <v>2965</v>
      </c>
      <c r="Y2043" t="s">
        <v>2965</v>
      </c>
      <c r="Z2043" t="s">
        <v>2965</v>
      </c>
      <c r="AA2043" t="s">
        <v>2965</v>
      </c>
      <c r="AB2043" t="s">
        <v>2965</v>
      </c>
      <c r="AC2043" t="s">
        <v>2965</v>
      </c>
      <c r="AD2043" t="s">
        <v>2965</v>
      </c>
      <c r="AE2043" t="s">
        <v>2965</v>
      </c>
      <c r="AF2043" t="s">
        <v>2965</v>
      </c>
      <c r="AG2043" t="s">
        <v>3500</v>
      </c>
      <c r="AH2043" t="s">
        <v>2860</v>
      </c>
      <c r="AI2043" t="s">
        <v>2965</v>
      </c>
      <c r="AJ2043" t="s">
        <v>2965</v>
      </c>
      <c r="AK2043" t="s">
        <v>2965</v>
      </c>
      <c r="AL2043" t="s">
        <v>2965</v>
      </c>
      <c r="AM2043" t="s">
        <v>2965</v>
      </c>
      <c r="AN2043" t="s">
        <v>2965</v>
      </c>
      <c r="AO2043" t="s">
        <v>2965</v>
      </c>
      <c r="AP2043" t="s">
        <v>4360</v>
      </c>
      <c r="AQ2043" t="s">
        <v>4360</v>
      </c>
      <c r="AR2043" t="s">
        <v>8302</v>
      </c>
      <c r="AS2043" t="s">
        <v>8304</v>
      </c>
    </row>
    <row r="2044" spans="5:45" ht="33">
      <c r="E2044" s="1403" t="str">
        <f t="shared" si="107"/>
        <v>F01AB000 Building/Shelter Fire Proofing Work Lightweight Cementitious -</v>
      </c>
      <c r="F2044" s="1403" t="str">
        <f t="shared" si="108"/>
        <v xml:space="preserve">F01AB000-00004 Building/Shelter Fire Proofing Work Lightweight Cementitious - 2 hr. rating (UL 1709)       </v>
      </c>
      <c r="G2044" s="1404" t="str" cm="1">
        <f t="array" ref="G2044:H2044">_xlfn.TEXTSPLIT(I2044,"-")</f>
        <v>F01AB000</v>
      </c>
      <c r="H2044" s="1404" t="str">
        <v>00004</v>
      </c>
      <c r="I2044" t="s">
        <v>8305</v>
      </c>
      <c r="J2044" t="s">
        <v>4736</v>
      </c>
      <c r="K2044" t="s">
        <v>2661</v>
      </c>
      <c r="L2044" t="s">
        <v>8280</v>
      </c>
      <c r="M2044" t="s">
        <v>4522</v>
      </c>
      <c r="N2044" t="s">
        <v>8301</v>
      </c>
      <c r="O2044" t="s">
        <v>7850</v>
      </c>
      <c r="P2044" t="s">
        <v>4292</v>
      </c>
      <c r="Q2044" t="s">
        <v>4318</v>
      </c>
      <c r="R2044" t="s">
        <v>8289</v>
      </c>
      <c r="S2044" t="s">
        <v>2965</v>
      </c>
      <c r="T2044" t="s">
        <v>2965</v>
      </c>
      <c r="U2044" t="s">
        <v>2965</v>
      </c>
      <c r="V2044" t="s">
        <v>2965</v>
      </c>
      <c r="W2044" t="s">
        <v>2965</v>
      </c>
      <c r="X2044" t="s">
        <v>2965</v>
      </c>
      <c r="Y2044" t="s">
        <v>2965</v>
      </c>
      <c r="Z2044" t="s">
        <v>2965</v>
      </c>
      <c r="AA2044" t="s">
        <v>2965</v>
      </c>
      <c r="AB2044" t="s">
        <v>2965</v>
      </c>
      <c r="AC2044" t="s">
        <v>2965</v>
      </c>
      <c r="AD2044" t="s">
        <v>2965</v>
      </c>
      <c r="AE2044" t="s">
        <v>2965</v>
      </c>
      <c r="AF2044" t="s">
        <v>2965</v>
      </c>
      <c r="AG2044" t="s">
        <v>3500</v>
      </c>
      <c r="AH2044" t="s">
        <v>2860</v>
      </c>
      <c r="AI2044" t="s">
        <v>2965</v>
      </c>
      <c r="AJ2044" t="s">
        <v>2965</v>
      </c>
      <c r="AK2044" t="s">
        <v>2965</v>
      </c>
      <c r="AL2044" t="s">
        <v>2965</v>
      </c>
      <c r="AM2044" t="s">
        <v>2965</v>
      </c>
      <c r="AN2044" t="s">
        <v>2965</v>
      </c>
      <c r="AO2044" t="s">
        <v>2965</v>
      </c>
      <c r="AP2044" t="s">
        <v>4360</v>
      </c>
      <c r="AQ2044" t="s">
        <v>4360</v>
      </c>
      <c r="AR2044" t="s">
        <v>8302</v>
      </c>
      <c r="AS2044" t="s">
        <v>8305</v>
      </c>
    </row>
    <row r="2045" spans="5:45" ht="33">
      <c r="E2045" s="1403" t="str">
        <f t="shared" si="107"/>
        <v>F01AB000 Building/Shelter Fire Proofing Work Lightweight Cementitious -</v>
      </c>
      <c r="F2045" s="1403" t="str">
        <f t="shared" si="108"/>
        <v xml:space="preserve">F01AB000-00005 Building/Shelter Fire Proofing Work Lightweight Cementitious - 2.5 hr. rating (UL 1709)       </v>
      </c>
      <c r="G2045" s="1404" t="str" cm="1">
        <f t="array" ref="G2045:H2045">_xlfn.TEXTSPLIT(I2045,"-")</f>
        <v>F01AB000</v>
      </c>
      <c r="H2045" s="1404" t="str">
        <v>00005</v>
      </c>
      <c r="I2045" t="s">
        <v>8306</v>
      </c>
      <c r="J2045" t="s">
        <v>4736</v>
      </c>
      <c r="K2045" t="s">
        <v>2661</v>
      </c>
      <c r="L2045" t="s">
        <v>8280</v>
      </c>
      <c r="M2045" t="s">
        <v>4522</v>
      </c>
      <c r="N2045" t="s">
        <v>8301</v>
      </c>
      <c r="O2045" t="s">
        <v>7850</v>
      </c>
      <c r="P2045" t="s">
        <v>4292</v>
      </c>
      <c r="Q2045" t="s">
        <v>4328</v>
      </c>
      <c r="R2045" t="s">
        <v>8291</v>
      </c>
      <c r="S2045" t="s">
        <v>2965</v>
      </c>
      <c r="T2045" t="s">
        <v>2965</v>
      </c>
      <c r="U2045" t="s">
        <v>2965</v>
      </c>
      <c r="V2045" t="s">
        <v>2965</v>
      </c>
      <c r="W2045" t="s">
        <v>2965</v>
      </c>
      <c r="X2045" t="s">
        <v>2965</v>
      </c>
      <c r="Y2045" t="s">
        <v>2965</v>
      </c>
      <c r="Z2045" t="s">
        <v>2965</v>
      </c>
      <c r="AA2045" t="s">
        <v>2965</v>
      </c>
      <c r="AB2045" t="s">
        <v>2965</v>
      </c>
      <c r="AC2045" t="s">
        <v>2965</v>
      </c>
      <c r="AD2045" t="s">
        <v>2965</v>
      </c>
      <c r="AE2045" t="s">
        <v>2965</v>
      </c>
      <c r="AF2045" t="s">
        <v>2965</v>
      </c>
      <c r="AG2045" t="s">
        <v>3500</v>
      </c>
      <c r="AH2045" t="s">
        <v>2860</v>
      </c>
      <c r="AI2045" t="s">
        <v>2965</v>
      </c>
      <c r="AJ2045" t="s">
        <v>2965</v>
      </c>
      <c r="AK2045" t="s">
        <v>2965</v>
      </c>
      <c r="AL2045" t="s">
        <v>2965</v>
      </c>
      <c r="AM2045" t="s">
        <v>2965</v>
      </c>
      <c r="AN2045" t="s">
        <v>2965</v>
      </c>
      <c r="AO2045" t="s">
        <v>2965</v>
      </c>
      <c r="AP2045" t="s">
        <v>4360</v>
      </c>
      <c r="AQ2045" t="s">
        <v>4360</v>
      </c>
      <c r="AR2045" t="s">
        <v>8302</v>
      </c>
      <c r="AS2045" t="s">
        <v>8306</v>
      </c>
    </row>
    <row r="2046" spans="5:45" ht="33">
      <c r="E2046" s="1403" t="str">
        <f t="shared" si="107"/>
        <v>F01AB000 Building/Shelter Fire Proofing Work Lightweight Cementitious -</v>
      </c>
      <c r="F2046" s="1403" t="str">
        <f t="shared" si="108"/>
        <v xml:space="preserve">F01AB000-00006 Building/Shelter Fire Proofing Work Lightweight Cementitious - 3 hr. rating (UL 1709)       </v>
      </c>
      <c r="G2046" s="1404" t="str" cm="1">
        <f t="array" ref="G2046:H2046">_xlfn.TEXTSPLIT(I2046,"-")</f>
        <v>F01AB000</v>
      </c>
      <c r="H2046" s="1404" t="str">
        <v>00006</v>
      </c>
      <c r="I2046" t="s">
        <v>8307</v>
      </c>
      <c r="J2046" t="s">
        <v>4736</v>
      </c>
      <c r="K2046" t="s">
        <v>2661</v>
      </c>
      <c r="L2046" t="s">
        <v>8280</v>
      </c>
      <c r="M2046" t="s">
        <v>4522</v>
      </c>
      <c r="N2046" t="s">
        <v>8301</v>
      </c>
      <c r="O2046" t="s">
        <v>7850</v>
      </c>
      <c r="P2046" t="s">
        <v>4292</v>
      </c>
      <c r="Q2046" t="s">
        <v>4333</v>
      </c>
      <c r="R2046" t="s">
        <v>8293</v>
      </c>
      <c r="S2046" t="s">
        <v>2965</v>
      </c>
      <c r="T2046" t="s">
        <v>2965</v>
      </c>
      <c r="U2046" t="s">
        <v>2965</v>
      </c>
      <c r="V2046" t="s">
        <v>2965</v>
      </c>
      <c r="W2046" t="s">
        <v>2965</v>
      </c>
      <c r="X2046" t="s">
        <v>2965</v>
      </c>
      <c r="Y2046" t="s">
        <v>2965</v>
      </c>
      <c r="Z2046" t="s">
        <v>2965</v>
      </c>
      <c r="AA2046" t="s">
        <v>2965</v>
      </c>
      <c r="AB2046" t="s">
        <v>2965</v>
      </c>
      <c r="AC2046" t="s">
        <v>2965</v>
      </c>
      <c r="AD2046" t="s">
        <v>2965</v>
      </c>
      <c r="AE2046" t="s">
        <v>2965</v>
      </c>
      <c r="AF2046" t="s">
        <v>2965</v>
      </c>
      <c r="AG2046" t="s">
        <v>3500</v>
      </c>
      <c r="AH2046" t="s">
        <v>2860</v>
      </c>
      <c r="AI2046" t="s">
        <v>2965</v>
      </c>
      <c r="AJ2046" t="s">
        <v>2965</v>
      </c>
      <c r="AK2046" t="s">
        <v>2965</v>
      </c>
      <c r="AL2046" t="s">
        <v>2965</v>
      </c>
      <c r="AM2046" t="s">
        <v>2965</v>
      </c>
      <c r="AN2046" t="s">
        <v>2965</v>
      </c>
      <c r="AO2046" t="s">
        <v>2965</v>
      </c>
      <c r="AP2046" t="s">
        <v>4360</v>
      </c>
      <c r="AQ2046" t="s">
        <v>4360</v>
      </c>
      <c r="AR2046" t="s">
        <v>8302</v>
      </c>
      <c r="AS2046" t="s">
        <v>8307</v>
      </c>
    </row>
    <row r="2047" spans="5:45" ht="33">
      <c r="E2047" s="1403" t="str">
        <f t="shared" si="107"/>
        <v>F01AB000 Building/Shelter Fire Proofing Work Lightweight Cementitious -</v>
      </c>
      <c r="F2047" s="1403" t="str">
        <f t="shared" si="108"/>
        <v xml:space="preserve">F01AB000-00007 Building/Shelter Fire Proofing Work Lightweight Cementitious - 3.5 hr. rating (UL 1709)       </v>
      </c>
      <c r="G2047" s="1404" t="str" cm="1">
        <f t="array" ref="G2047:H2047">_xlfn.TEXTSPLIT(I2047,"-")</f>
        <v>F01AB000</v>
      </c>
      <c r="H2047" s="1404" t="str">
        <v>00007</v>
      </c>
      <c r="I2047" t="s">
        <v>8308</v>
      </c>
      <c r="J2047" t="s">
        <v>4736</v>
      </c>
      <c r="K2047" t="s">
        <v>2661</v>
      </c>
      <c r="L2047" t="s">
        <v>8280</v>
      </c>
      <c r="M2047" t="s">
        <v>4522</v>
      </c>
      <c r="N2047" t="s">
        <v>8301</v>
      </c>
      <c r="O2047" t="s">
        <v>7850</v>
      </c>
      <c r="P2047" t="s">
        <v>4292</v>
      </c>
      <c r="Q2047" t="s">
        <v>4297</v>
      </c>
      <c r="R2047" t="s">
        <v>8295</v>
      </c>
      <c r="S2047" t="s">
        <v>2965</v>
      </c>
      <c r="T2047" t="s">
        <v>2965</v>
      </c>
      <c r="U2047" t="s">
        <v>2965</v>
      </c>
      <c r="V2047" t="s">
        <v>2965</v>
      </c>
      <c r="W2047" t="s">
        <v>2965</v>
      </c>
      <c r="X2047" t="s">
        <v>2965</v>
      </c>
      <c r="Y2047" t="s">
        <v>2965</v>
      </c>
      <c r="Z2047" t="s">
        <v>2965</v>
      </c>
      <c r="AA2047" t="s">
        <v>2965</v>
      </c>
      <c r="AB2047" t="s">
        <v>2965</v>
      </c>
      <c r="AC2047" t="s">
        <v>2965</v>
      </c>
      <c r="AD2047" t="s">
        <v>2965</v>
      </c>
      <c r="AE2047" t="s">
        <v>2965</v>
      </c>
      <c r="AF2047" t="s">
        <v>2965</v>
      </c>
      <c r="AG2047" t="s">
        <v>3500</v>
      </c>
      <c r="AH2047" t="s">
        <v>2860</v>
      </c>
      <c r="AI2047" t="s">
        <v>2965</v>
      </c>
      <c r="AJ2047" t="s">
        <v>2965</v>
      </c>
      <c r="AK2047" t="s">
        <v>2965</v>
      </c>
      <c r="AL2047" t="s">
        <v>2965</v>
      </c>
      <c r="AM2047" t="s">
        <v>2965</v>
      </c>
      <c r="AN2047" t="s">
        <v>2965</v>
      </c>
      <c r="AO2047" t="s">
        <v>2965</v>
      </c>
      <c r="AP2047" t="s">
        <v>4360</v>
      </c>
      <c r="AQ2047" t="s">
        <v>4360</v>
      </c>
      <c r="AR2047" t="s">
        <v>8302</v>
      </c>
      <c r="AS2047" t="s">
        <v>8308</v>
      </c>
    </row>
    <row r="2048" spans="5:45" ht="33">
      <c r="E2048" s="1403" t="str">
        <f t="shared" si="107"/>
        <v>F01AB000 Building/Shelter Fire Proofing Work Lightweight Cementitious -</v>
      </c>
      <c r="F2048" s="1403" t="str">
        <f t="shared" si="108"/>
        <v xml:space="preserve">F01AB000-00008 Building/Shelter Fire Proofing Work Lightweight Cementitious - 4 hr. rating (UL 1709)       </v>
      </c>
      <c r="G2048" s="1404" t="str" cm="1">
        <f t="array" ref="G2048:H2048">_xlfn.TEXTSPLIT(I2048,"-")</f>
        <v>F01AB000</v>
      </c>
      <c r="H2048" s="1404" t="str">
        <v>00008</v>
      </c>
      <c r="I2048" t="s">
        <v>8309</v>
      </c>
      <c r="J2048" t="s">
        <v>4736</v>
      </c>
      <c r="K2048" t="s">
        <v>2661</v>
      </c>
      <c r="L2048" t="s">
        <v>8280</v>
      </c>
      <c r="M2048" t="s">
        <v>4522</v>
      </c>
      <c r="N2048" t="s">
        <v>8301</v>
      </c>
      <c r="O2048" t="s">
        <v>7850</v>
      </c>
      <c r="P2048" t="s">
        <v>4292</v>
      </c>
      <c r="Q2048" t="s">
        <v>4302</v>
      </c>
      <c r="R2048" t="s">
        <v>8297</v>
      </c>
      <c r="S2048" t="s">
        <v>2965</v>
      </c>
      <c r="T2048" t="s">
        <v>2965</v>
      </c>
      <c r="U2048" t="s">
        <v>2965</v>
      </c>
      <c r="V2048" t="s">
        <v>2965</v>
      </c>
      <c r="W2048" t="s">
        <v>2965</v>
      </c>
      <c r="X2048" t="s">
        <v>2965</v>
      </c>
      <c r="Y2048" t="s">
        <v>2965</v>
      </c>
      <c r="Z2048" t="s">
        <v>2965</v>
      </c>
      <c r="AA2048" t="s">
        <v>2965</v>
      </c>
      <c r="AB2048" t="s">
        <v>2965</v>
      </c>
      <c r="AC2048" t="s">
        <v>2965</v>
      </c>
      <c r="AD2048" t="s">
        <v>2965</v>
      </c>
      <c r="AE2048" t="s">
        <v>2965</v>
      </c>
      <c r="AF2048" t="s">
        <v>2965</v>
      </c>
      <c r="AG2048" t="s">
        <v>3500</v>
      </c>
      <c r="AH2048" t="s">
        <v>2860</v>
      </c>
      <c r="AI2048" t="s">
        <v>2965</v>
      </c>
      <c r="AJ2048" t="s">
        <v>2965</v>
      </c>
      <c r="AK2048" t="s">
        <v>2965</v>
      </c>
      <c r="AL2048" t="s">
        <v>2965</v>
      </c>
      <c r="AM2048" t="s">
        <v>2965</v>
      </c>
      <c r="AN2048" t="s">
        <v>2965</v>
      </c>
      <c r="AO2048" t="s">
        <v>2965</v>
      </c>
      <c r="AP2048" t="s">
        <v>4360</v>
      </c>
      <c r="AQ2048" t="s">
        <v>4360</v>
      </c>
      <c r="AR2048" t="s">
        <v>8302</v>
      </c>
      <c r="AS2048" t="s">
        <v>8309</v>
      </c>
    </row>
    <row r="2049" spans="5:45" ht="33">
      <c r="E2049" s="1403" t="str">
        <f t="shared" si="107"/>
        <v>F01AB000 Building/Shelter Fire Proofing Work Lightweight Cementitious -</v>
      </c>
      <c r="F2049" s="1403" t="str">
        <f t="shared" si="108"/>
        <v xml:space="preserve">F01AB000-00009 Building/Shelter Fire Proofing Work Lightweight Cementitious - Others (UL1709 rating)       </v>
      </c>
      <c r="G2049" s="1404" t="str" cm="1">
        <f t="array" ref="G2049:H2049">_xlfn.TEXTSPLIT(I2049,"-")</f>
        <v>F01AB000</v>
      </c>
      <c r="H2049" s="1404" t="str">
        <v>00009</v>
      </c>
      <c r="I2049" t="s">
        <v>8310</v>
      </c>
      <c r="J2049" t="s">
        <v>4736</v>
      </c>
      <c r="K2049" t="s">
        <v>2661</v>
      </c>
      <c r="L2049" t="s">
        <v>8280</v>
      </c>
      <c r="M2049" t="s">
        <v>4522</v>
      </c>
      <c r="N2049" t="s">
        <v>8301</v>
      </c>
      <c r="O2049" t="s">
        <v>7850</v>
      </c>
      <c r="P2049" t="s">
        <v>4292</v>
      </c>
      <c r="Q2049" t="s">
        <v>4345</v>
      </c>
      <c r="R2049" t="s">
        <v>8299</v>
      </c>
      <c r="S2049" t="s">
        <v>2965</v>
      </c>
      <c r="T2049" t="s">
        <v>2965</v>
      </c>
      <c r="U2049" t="s">
        <v>2965</v>
      </c>
      <c r="V2049" t="s">
        <v>2965</v>
      </c>
      <c r="W2049" t="s">
        <v>2965</v>
      </c>
      <c r="X2049" t="s">
        <v>2965</v>
      </c>
      <c r="Y2049" t="s">
        <v>2965</v>
      </c>
      <c r="Z2049" t="s">
        <v>2965</v>
      </c>
      <c r="AA2049" t="s">
        <v>2965</v>
      </c>
      <c r="AB2049" t="s">
        <v>2965</v>
      </c>
      <c r="AC2049" t="s">
        <v>2965</v>
      </c>
      <c r="AD2049" t="s">
        <v>2965</v>
      </c>
      <c r="AE2049" t="s">
        <v>2965</v>
      </c>
      <c r="AF2049" t="s">
        <v>2965</v>
      </c>
      <c r="AG2049" t="s">
        <v>3500</v>
      </c>
      <c r="AH2049" t="s">
        <v>2860</v>
      </c>
      <c r="AI2049" t="s">
        <v>2965</v>
      </c>
      <c r="AJ2049" t="s">
        <v>2965</v>
      </c>
      <c r="AK2049" t="s">
        <v>2965</v>
      </c>
      <c r="AL2049" t="s">
        <v>2965</v>
      </c>
      <c r="AM2049" t="s">
        <v>2965</v>
      </c>
      <c r="AN2049" t="s">
        <v>2965</v>
      </c>
      <c r="AO2049" t="s">
        <v>2965</v>
      </c>
      <c r="AP2049" t="s">
        <v>4360</v>
      </c>
      <c r="AQ2049" t="s">
        <v>4360</v>
      </c>
      <c r="AR2049" t="s">
        <v>8302</v>
      </c>
      <c r="AS2049" t="s">
        <v>8310</v>
      </c>
    </row>
    <row r="2050" spans="5:45" ht="33">
      <c r="E2050" s="1403" t="str">
        <f t="shared" si="107"/>
        <v>F01AC000 Building/Shelter Fire Proofing Work Intumescent Coating Type -</v>
      </c>
      <c r="F2050" s="1403" t="str">
        <f t="shared" si="108"/>
        <v xml:space="preserve">F01AC000-00001 Building/Shelter Fire Proofing Work Intumescent Coating Type - 0.5 hr. rating (UL 1709)       </v>
      </c>
      <c r="G2050" s="1404" t="str" cm="1">
        <f t="array" ref="G2050:H2050">_xlfn.TEXTSPLIT(I2050,"-")</f>
        <v>F01AC000</v>
      </c>
      <c r="H2050" s="1404" t="str">
        <v>00001</v>
      </c>
      <c r="I2050" t="s">
        <v>8311</v>
      </c>
      <c r="J2050" t="s">
        <v>4736</v>
      </c>
      <c r="K2050" t="s">
        <v>2661</v>
      </c>
      <c r="L2050" t="s">
        <v>8280</v>
      </c>
      <c r="M2050" t="s">
        <v>4526</v>
      </c>
      <c r="N2050" t="s">
        <v>8312</v>
      </c>
      <c r="O2050" t="s">
        <v>7850</v>
      </c>
      <c r="P2050" t="s">
        <v>4292</v>
      </c>
      <c r="Q2050" t="s">
        <v>4295</v>
      </c>
      <c r="R2050" t="s">
        <v>8282</v>
      </c>
      <c r="S2050" t="s">
        <v>2965</v>
      </c>
      <c r="T2050" t="s">
        <v>2965</v>
      </c>
      <c r="U2050" t="s">
        <v>2965</v>
      </c>
      <c r="V2050" t="s">
        <v>2965</v>
      </c>
      <c r="W2050" t="s">
        <v>2965</v>
      </c>
      <c r="X2050" t="s">
        <v>2965</v>
      </c>
      <c r="Y2050" t="s">
        <v>2965</v>
      </c>
      <c r="Z2050" t="s">
        <v>2965</v>
      </c>
      <c r="AA2050" t="s">
        <v>2965</v>
      </c>
      <c r="AB2050" t="s">
        <v>2965</v>
      </c>
      <c r="AC2050" t="s">
        <v>2965</v>
      </c>
      <c r="AD2050" t="s">
        <v>2965</v>
      </c>
      <c r="AE2050" t="s">
        <v>2965</v>
      </c>
      <c r="AF2050" t="s">
        <v>2965</v>
      </c>
      <c r="AG2050" t="s">
        <v>3500</v>
      </c>
      <c r="AH2050" t="s">
        <v>8313</v>
      </c>
      <c r="AI2050" t="s">
        <v>2965</v>
      </c>
      <c r="AJ2050" t="s">
        <v>2965</v>
      </c>
      <c r="AK2050" t="s">
        <v>2965</v>
      </c>
      <c r="AL2050" t="s">
        <v>2965</v>
      </c>
      <c r="AM2050" t="s">
        <v>2965</v>
      </c>
      <c r="AN2050" t="s">
        <v>2965</v>
      </c>
      <c r="AO2050" t="s">
        <v>2965</v>
      </c>
      <c r="AP2050" t="s">
        <v>4360</v>
      </c>
      <c r="AQ2050" t="s">
        <v>4360</v>
      </c>
      <c r="AR2050" t="s">
        <v>8314</v>
      </c>
      <c r="AS2050" t="s">
        <v>8311</v>
      </c>
    </row>
    <row r="2051" spans="5:45" ht="33">
      <c r="E2051" s="1403" t="str">
        <f t="shared" si="107"/>
        <v>F01AC000 Building/Shelter Fire Proofing Work Intumescent Coating Type -</v>
      </c>
      <c r="F2051" s="1403" t="str">
        <f t="shared" si="108"/>
        <v xml:space="preserve">F01AC000-00002 Building/Shelter Fire Proofing Work Intumescent Coating Type - 1 hr. rating (UL 1709)       </v>
      </c>
      <c r="G2051" s="1404" t="str" cm="1">
        <f t="array" ref="G2051:H2051">_xlfn.TEXTSPLIT(I2051,"-")</f>
        <v>F01AC000</v>
      </c>
      <c r="H2051" s="1404" t="str">
        <v>00002</v>
      </c>
      <c r="I2051" t="s">
        <v>8315</v>
      </c>
      <c r="J2051" t="s">
        <v>4736</v>
      </c>
      <c r="K2051" t="s">
        <v>2661</v>
      </c>
      <c r="L2051" t="s">
        <v>8280</v>
      </c>
      <c r="M2051" t="s">
        <v>4526</v>
      </c>
      <c r="N2051" t="s">
        <v>8312</v>
      </c>
      <c r="O2051" t="s">
        <v>7850</v>
      </c>
      <c r="P2051" t="s">
        <v>4292</v>
      </c>
      <c r="Q2051" t="s">
        <v>4305</v>
      </c>
      <c r="R2051" t="s">
        <v>8285</v>
      </c>
      <c r="S2051" t="s">
        <v>2965</v>
      </c>
      <c r="T2051" t="s">
        <v>2965</v>
      </c>
      <c r="U2051" t="s">
        <v>2965</v>
      </c>
      <c r="V2051" t="s">
        <v>2965</v>
      </c>
      <c r="W2051" t="s">
        <v>2965</v>
      </c>
      <c r="X2051" t="s">
        <v>2965</v>
      </c>
      <c r="Y2051" t="s">
        <v>2965</v>
      </c>
      <c r="Z2051" t="s">
        <v>2965</v>
      </c>
      <c r="AA2051" t="s">
        <v>2965</v>
      </c>
      <c r="AB2051" t="s">
        <v>2965</v>
      </c>
      <c r="AC2051" t="s">
        <v>2965</v>
      </c>
      <c r="AD2051" t="s">
        <v>2965</v>
      </c>
      <c r="AE2051" t="s">
        <v>2965</v>
      </c>
      <c r="AF2051" t="s">
        <v>2965</v>
      </c>
      <c r="AG2051" t="s">
        <v>3500</v>
      </c>
      <c r="AH2051" t="s">
        <v>8313</v>
      </c>
      <c r="AI2051" t="s">
        <v>2965</v>
      </c>
      <c r="AJ2051" t="s">
        <v>2965</v>
      </c>
      <c r="AK2051" t="s">
        <v>2965</v>
      </c>
      <c r="AL2051" t="s">
        <v>2965</v>
      </c>
      <c r="AM2051" t="s">
        <v>2965</v>
      </c>
      <c r="AN2051" t="s">
        <v>2965</v>
      </c>
      <c r="AO2051" t="s">
        <v>2965</v>
      </c>
      <c r="AP2051" t="s">
        <v>4360</v>
      </c>
      <c r="AQ2051" t="s">
        <v>4360</v>
      </c>
      <c r="AR2051" t="s">
        <v>8314</v>
      </c>
      <c r="AS2051" t="s">
        <v>8315</v>
      </c>
    </row>
    <row r="2052" spans="5:45" ht="33">
      <c r="E2052" s="1403" t="str">
        <f t="shared" si="107"/>
        <v>F01AC000 Building/Shelter Fire Proofing Work Intumescent Coating Type -</v>
      </c>
      <c r="F2052" s="1403" t="str">
        <f t="shared" si="108"/>
        <v xml:space="preserve">F01AC000-00003 Building/Shelter Fire Proofing Work Intumescent Coating Type - 1.5 hr. rating (UL 1709)       </v>
      </c>
      <c r="G2052" s="1404" t="str" cm="1">
        <f t="array" ref="G2052:H2052">_xlfn.TEXTSPLIT(I2052,"-")</f>
        <v>F01AC000</v>
      </c>
      <c r="H2052" s="1404" t="str">
        <v>00003</v>
      </c>
      <c r="I2052" t="s">
        <v>8316</v>
      </c>
      <c r="J2052" t="s">
        <v>4736</v>
      </c>
      <c r="K2052" t="s">
        <v>2661</v>
      </c>
      <c r="L2052" t="s">
        <v>8280</v>
      </c>
      <c r="M2052" t="s">
        <v>4526</v>
      </c>
      <c r="N2052" t="s">
        <v>8312</v>
      </c>
      <c r="O2052" t="s">
        <v>7850</v>
      </c>
      <c r="P2052" t="s">
        <v>4292</v>
      </c>
      <c r="Q2052" t="s">
        <v>4311</v>
      </c>
      <c r="R2052" t="s">
        <v>8287</v>
      </c>
      <c r="S2052" t="s">
        <v>2965</v>
      </c>
      <c r="T2052" t="s">
        <v>2965</v>
      </c>
      <c r="U2052" t="s">
        <v>2965</v>
      </c>
      <c r="V2052" t="s">
        <v>2965</v>
      </c>
      <c r="W2052" t="s">
        <v>2965</v>
      </c>
      <c r="X2052" t="s">
        <v>2965</v>
      </c>
      <c r="Y2052" t="s">
        <v>2965</v>
      </c>
      <c r="Z2052" t="s">
        <v>2965</v>
      </c>
      <c r="AA2052" t="s">
        <v>2965</v>
      </c>
      <c r="AB2052" t="s">
        <v>2965</v>
      </c>
      <c r="AC2052" t="s">
        <v>2965</v>
      </c>
      <c r="AD2052" t="s">
        <v>2965</v>
      </c>
      <c r="AE2052" t="s">
        <v>2965</v>
      </c>
      <c r="AF2052" t="s">
        <v>2965</v>
      </c>
      <c r="AG2052" t="s">
        <v>3500</v>
      </c>
      <c r="AH2052" t="s">
        <v>8313</v>
      </c>
      <c r="AI2052" t="s">
        <v>2965</v>
      </c>
      <c r="AJ2052" t="s">
        <v>2965</v>
      </c>
      <c r="AK2052" t="s">
        <v>2965</v>
      </c>
      <c r="AL2052" t="s">
        <v>2965</v>
      </c>
      <c r="AM2052" t="s">
        <v>2965</v>
      </c>
      <c r="AN2052" t="s">
        <v>2965</v>
      </c>
      <c r="AO2052" t="s">
        <v>2965</v>
      </c>
      <c r="AP2052" t="s">
        <v>4360</v>
      </c>
      <c r="AQ2052" t="s">
        <v>4360</v>
      </c>
      <c r="AR2052" t="s">
        <v>8314</v>
      </c>
      <c r="AS2052" t="s">
        <v>8316</v>
      </c>
    </row>
    <row r="2053" spans="5:45" ht="33">
      <c r="E2053" s="1403" t="str">
        <f t="shared" si="107"/>
        <v>F01AC000 Building/Shelter Fire Proofing Work Intumescent Coating Type -</v>
      </c>
      <c r="F2053" s="1403" t="str">
        <f t="shared" si="108"/>
        <v xml:space="preserve">F01AC000-00004 Building/Shelter Fire Proofing Work Intumescent Coating Type - 2 hr. rating (UL 1709)       </v>
      </c>
      <c r="G2053" s="1404" t="str" cm="1">
        <f t="array" ref="G2053:H2053">_xlfn.TEXTSPLIT(I2053,"-")</f>
        <v>F01AC000</v>
      </c>
      <c r="H2053" s="1404" t="str">
        <v>00004</v>
      </c>
      <c r="I2053" t="s">
        <v>8317</v>
      </c>
      <c r="J2053" t="s">
        <v>4736</v>
      </c>
      <c r="K2053" t="s">
        <v>2661</v>
      </c>
      <c r="L2053" t="s">
        <v>8280</v>
      </c>
      <c r="M2053" t="s">
        <v>4526</v>
      </c>
      <c r="N2053" t="s">
        <v>8312</v>
      </c>
      <c r="O2053" t="s">
        <v>7850</v>
      </c>
      <c r="P2053" t="s">
        <v>4292</v>
      </c>
      <c r="Q2053" t="s">
        <v>4318</v>
      </c>
      <c r="R2053" t="s">
        <v>8289</v>
      </c>
      <c r="S2053" t="s">
        <v>2965</v>
      </c>
      <c r="T2053" t="s">
        <v>2965</v>
      </c>
      <c r="U2053" t="s">
        <v>2965</v>
      </c>
      <c r="V2053" t="s">
        <v>2965</v>
      </c>
      <c r="W2053" t="s">
        <v>2965</v>
      </c>
      <c r="X2053" t="s">
        <v>2965</v>
      </c>
      <c r="Y2053" t="s">
        <v>2965</v>
      </c>
      <c r="Z2053" t="s">
        <v>2965</v>
      </c>
      <c r="AA2053" t="s">
        <v>2965</v>
      </c>
      <c r="AB2053" t="s">
        <v>2965</v>
      </c>
      <c r="AC2053" t="s">
        <v>2965</v>
      </c>
      <c r="AD2053" t="s">
        <v>2965</v>
      </c>
      <c r="AE2053" t="s">
        <v>2965</v>
      </c>
      <c r="AF2053" t="s">
        <v>2965</v>
      </c>
      <c r="AG2053" t="s">
        <v>3500</v>
      </c>
      <c r="AH2053" t="s">
        <v>8313</v>
      </c>
      <c r="AI2053" t="s">
        <v>2965</v>
      </c>
      <c r="AJ2053" t="s">
        <v>2965</v>
      </c>
      <c r="AK2053" t="s">
        <v>2965</v>
      </c>
      <c r="AL2053" t="s">
        <v>2965</v>
      </c>
      <c r="AM2053" t="s">
        <v>2965</v>
      </c>
      <c r="AN2053" t="s">
        <v>2965</v>
      </c>
      <c r="AO2053" t="s">
        <v>2965</v>
      </c>
      <c r="AP2053" t="s">
        <v>4360</v>
      </c>
      <c r="AQ2053" t="s">
        <v>4360</v>
      </c>
      <c r="AR2053" t="s">
        <v>8314</v>
      </c>
      <c r="AS2053" t="s">
        <v>8317</v>
      </c>
    </row>
    <row r="2054" spans="5:45" ht="33">
      <c r="E2054" s="1403" t="str">
        <f t="shared" si="107"/>
        <v>F01AC000 Building/Shelter Fire Proofing Work Intumescent Coating Type -</v>
      </c>
      <c r="F2054" s="1403" t="str">
        <f t="shared" si="108"/>
        <v xml:space="preserve">F01AC000-00005 Building/Shelter Fire Proofing Work Intumescent Coating Type - 2.5 hr. rating (UL 1709)       </v>
      </c>
      <c r="G2054" s="1404" t="str" cm="1">
        <f t="array" ref="G2054:H2054">_xlfn.TEXTSPLIT(I2054,"-")</f>
        <v>F01AC000</v>
      </c>
      <c r="H2054" s="1404" t="str">
        <v>00005</v>
      </c>
      <c r="I2054" t="s">
        <v>8318</v>
      </c>
      <c r="J2054" t="s">
        <v>4736</v>
      </c>
      <c r="K2054" t="s">
        <v>2661</v>
      </c>
      <c r="L2054" t="s">
        <v>8280</v>
      </c>
      <c r="M2054" t="s">
        <v>4526</v>
      </c>
      <c r="N2054" t="s">
        <v>8312</v>
      </c>
      <c r="O2054" t="s">
        <v>7850</v>
      </c>
      <c r="P2054" t="s">
        <v>4292</v>
      </c>
      <c r="Q2054" t="s">
        <v>4328</v>
      </c>
      <c r="R2054" t="s">
        <v>8291</v>
      </c>
      <c r="S2054" t="s">
        <v>2965</v>
      </c>
      <c r="T2054" t="s">
        <v>2965</v>
      </c>
      <c r="U2054" t="s">
        <v>2965</v>
      </c>
      <c r="V2054" t="s">
        <v>2965</v>
      </c>
      <c r="W2054" t="s">
        <v>2965</v>
      </c>
      <c r="X2054" t="s">
        <v>2965</v>
      </c>
      <c r="Y2054" t="s">
        <v>2965</v>
      </c>
      <c r="Z2054" t="s">
        <v>2965</v>
      </c>
      <c r="AA2054" t="s">
        <v>2965</v>
      </c>
      <c r="AB2054" t="s">
        <v>2965</v>
      </c>
      <c r="AC2054" t="s">
        <v>2965</v>
      </c>
      <c r="AD2054" t="s">
        <v>2965</v>
      </c>
      <c r="AE2054" t="s">
        <v>2965</v>
      </c>
      <c r="AF2054" t="s">
        <v>2965</v>
      </c>
      <c r="AG2054" t="s">
        <v>3500</v>
      </c>
      <c r="AH2054" t="s">
        <v>8313</v>
      </c>
      <c r="AI2054" t="s">
        <v>2965</v>
      </c>
      <c r="AJ2054" t="s">
        <v>2965</v>
      </c>
      <c r="AK2054" t="s">
        <v>2965</v>
      </c>
      <c r="AL2054" t="s">
        <v>2965</v>
      </c>
      <c r="AM2054" t="s">
        <v>2965</v>
      </c>
      <c r="AN2054" t="s">
        <v>2965</v>
      </c>
      <c r="AO2054" t="s">
        <v>2965</v>
      </c>
      <c r="AP2054" t="s">
        <v>4360</v>
      </c>
      <c r="AQ2054" t="s">
        <v>4360</v>
      </c>
      <c r="AR2054" t="s">
        <v>8314</v>
      </c>
      <c r="AS2054" t="s">
        <v>8318</v>
      </c>
    </row>
    <row r="2055" spans="5:45" ht="33">
      <c r="E2055" s="1403" t="str">
        <f t="shared" si="107"/>
        <v>F01AC000 Building/Shelter Fire Proofing Work Intumescent Coating Type -</v>
      </c>
      <c r="F2055" s="1403" t="str">
        <f t="shared" si="108"/>
        <v xml:space="preserve">F01AC000-00006 Building/Shelter Fire Proofing Work Intumescent Coating Type - 3 hr. rating (UL 1709)       </v>
      </c>
      <c r="G2055" s="1404" t="str" cm="1">
        <f t="array" ref="G2055:H2055">_xlfn.TEXTSPLIT(I2055,"-")</f>
        <v>F01AC000</v>
      </c>
      <c r="H2055" s="1404" t="str">
        <v>00006</v>
      </c>
      <c r="I2055" t="s">
        <v>8319</v>
      </c>
      <c r="J2055" t="s">
        <v>4736</v>
      </c>
      <c r="K2055" t="s">
        <v>2661</v>
      </c>
      <c r="L2055" t="s">
        <v>8280</v>
      </c>
      <c r="M2055" t="s">
        <v>4526</v>
      </c>
      <c r="N2055" t="s">
        <v>8312</v>
      </c>
      <c r="O2055" t="s">
        <v>7850</v>
      </c>
      <c r="P2055" t="s">
        <v>4292</v>
      </c>
      <c r="Q2055" t="s">
        <v>4333</v>
      </c>
      <c r="R2055" t="s">
        <v>8293</v>
      </c>
      <c r="S2055" t="s">
        <v>2965</v>
      </c>
      <c r="T2055" t="s">
        <v>2965</v>
      </c>
      <c r="U2055" t="s">
        <v>2965</v>
      </c>
      <c r="V2055" t="s">
        <v>2965</v>
      </c>
      <c r="W2055" t="s">
        <v>2965</v>
      </c>
      <c r="X2055" t="s">
        <v>2965</v>
      </c>
      <c r="Y2055" t="s">
        <v>2965</v>
      </c>
      <c r="Z2055" t="s">
        <v>2965</v>
      </c>
      <c r="AA2055" t="s">
        <v>2965</v>
      </c>
      <c r="AB2055" t="s">
        <v>2965</v>
      </c>
      <c r="AC2055" t="s">
        <v>2965</v>
      </c>
      <c r="AD2055" t="s">
        <v>2965</v>
      </c>
      <c r="AE2055" t="s">
        <v>2965</v>
      </c>
      <c r="AF2055" t="s">
        <v>2965</v>
      </c>
      <c r="AG2055" t="s">
        <v>3500</v>
      </c>
      <c r="AH2055" t="s">
        <v>8313</v>
      </c>
      <c r="AI2055" t="s">
        <v>2965</v>
      </c>
      <c r="AJ2055" t="s">
        <v>2965</v>
      </c>
      <c r="AK2055" t="s">
        <v>2965</v>
      </c>
      <c r="AL2055" t="s">
        <v>2965</v>
      </c>
      <c r="AM2055" t="s">
        <v>2965</v>
      </c>
      <c r="AN2055" t="s">
        <v>2965</v>
      </c>
      <c r="AO2055" t="s">
        <v>2965</v>
      </c>
      <c r="AP2055" t="s">
        <v>4360</v>
      </c>
      <c r="AQ2055" t="s">
        <v>4360</v>
      </c>
      <c r="AR2055" t="s">
        <v>8314</v>
      </c>
      <c r="AS2055" t="s">
        <v>8319</v>
      </c>
    </row>
    <row r="2056" spans="5:45" ht="33">
      <c r="E2056" s="1403" t="str">
        <f t="shared" ref="E2056:E2073" si="109">G2056&amp;" "&amp;L2056&amp;" "&amp;N2056&amp;" "&amp;P2056</f>
        <v>F01AC000 Building/Shelter Fire Proofing Work Intumescent Coating Type -</v>
      </c>
      <c r="F2056" s="1403" t="str">
        <f t="shared" si="108"/>
        <v xml:space="preserve">F01AC000-00007 Building/Shelter Fire Proofing Work Intumescent Coating Type - 3.5 hr. rating (UL 1709)       </v>
      </c>
      <c r="G2056" s="1404" t="str" cm="1">
        <f t="array" ref="G2056:H2056">_xlfn.TEXTSPLIT(I2056,"-")</f>
        <v>F01AC000</v>
      </c>
      <c r="H2056" s="1404" t="str">
        <v>00007</v>
      </c>
      <c r="I2056" t="s">
        <v>8320</v>
      </c>
      <c r="J2056" t="s">
        <v>4736</v>
      </c>
      <c r="K2056" t="s">
        <v>2661</v>
      </c>
      <c r="L2056" t="s">
        <v>8280</v>
      </c>
      <c r="M2056" t="s">
        <v>4526</v>
      </c>
      <c r="N2056" t="s">
        <v>8312</v>
      </c>
      <c r="O2056" t="s">
        <v>7850</v>
      </c>
      <c r="P2056" t="s">
        <v>4292</v>
      </c>
      <c r="Q2056" t="s">
        <v>4297</v>
      </c>
      <c r="R2056" t="s">
        <v>8295</v>
      </c>
      <c r="S2056" t="s">
        <v>2965</v>
      </c>
      <c r="T2056" t="s">
        <v>2965</v>
      </c>
      <c r="U2056" t="s">
        <v>2965</v>
      </c>
      <c r="V2056" t="s">
        <v>2965</v>
      </c>
      <c r="W2056" t="s">
        <v>2965</v>
      </c>
      <c r="X2056" t="s">
        <v>2965</v>
      </c>
      <c r="Y2056" t="s">
        <v>2965</v>
      </c>
      <c r="Z2056" t="s">
        <v>2965</v>
      </c>
      <c r="AA2056" t="s">
        <v>2965</v>
      </c>
      <c r="AB2056" t="s">
        <v>2965</v>
      </c>
      <c r="AC2056" t="s">
        <v>2965</v>
      </c>
      <c r="AD2056" t="s">
        <v>2965</v>
      </c>
      <c r="AE2056" t="s">
        <v>2965</v>
      </c>
      <c r="AF2056" t="s">
        <v>2965</v>
      </c>
      <c r="AG2056" t="s">
        <v>3500</v>
      </c>
      <c r="AH2056" t="s">
        <v>8313</v>
      </c>
      <c r="AI2056" t="s">
        <v>2965</v>
      </c>
      <c r="AJ2056" t="s">
        <v>2965</v>
      </c>
      <c r="AK2056" t="s">
        <v>2965</v>
      </c>
      <c r="AL2056" t="s">
        <v>2965</v>
      </c>
      <c r="AM2056" t="s">
        <v>2965</v>
      </c>
      <c r="AN2056" t="s">
        <v>2965</v>
      </c>
      <c r="AO2056" t="s">
        <v>2965</v>
      </c>
      <c r="AP2056" t="s">
        <v>4360</v>
      </c>
      <c r="AQ2056" t="s">
        <v>4360</v>
      </c>
      <c r="AR2056" t="s">
        <v>8314</v>
      </c>
      <c r="AS2056" t="s">
        <v>8320</v>
      </c>
    </row>
    <row r="2057" spans="5:45" ht="33">
      <c r="E2057" s="1403" t="str">
        <f t="shared" si="109"/>
        <v>F01AC000 Building/Shelter Fire Proofing Work Intumescent Coating Type -</v>
      </c>
      <c r="F2057" s="1403" t="str">
        <f t="shared" ref="F2057:F2073" si="110">IF(I2057=0,"",I2057)&amp;" "&amp;IF(L2057=0,"",L2057)&amp;" "&amp;IF(N2057=0,"",N2057)&amp;" "&amp;IF(P2057=0,"",P2057)&amp;" "&amp;IF(R2057=0,"",R2057)&amp;" "&amp;IF(T2057=0,"",T2057)&amp;" "&amp;IF(V2057=0,"",V2057)&amp;" "&amp;IF(X2057=0,"",X2057)&amp;" "&amp;IF(Z2057=0,"",Z2057)&amp;" "&amp;IF(AB2057=0,"",AB2057)&amp;" "&amp;IF(AD2057=0,"",AD2057)&amp;" "&amp;IF(AF2057=0,"",AF2057)</f>
        <v xml:space="preserve">F01AC000-00008 Building/Shelter Fire Proofing Work Intumescent Coating Type - 4 hr. rating (UL 1709)       </v>
      </c>
      <c r="G2057" s="1404" t="str" cm="1">
        <f t="array" ref="G2057:H2057">_xlfn.TEXTSPLIT(I2057,"-")</f>
        <v>F01AC000</v>
      </c>
      <c r="H2057" s="1404" t="str">
        <v>00008</v>
      </c>
      <c r="I2057" t="s">
        <v>8321</v>
      </c>
      <c r="J2057" t="s">
        <v>4736</v>
      </c>
      <c r="K2057" t="s">
        <v>2661</v>
      </c>
      <c r="L2057" t="s">
        <v>8280</v>
      </c>
      <c r="M2057" t="s">
        <v>4526</v>
      </c>
      <c r="N2057" t="s">
        <v>8312</v>
      </c>
      <c r="O2057" t="s">
        <v>7850</v>
      </c>
      <c r="P2057" t="s">
        <v>4292</v>
      </c>
      <c r="Q2057" t="s">
        <v>4302</v>
      </c>
      <c r="R2057" t="s">
        <v>8297</v>
      </c>
      <c r="S2057" t="s">
        <v>2965</v>
      </c>
      <c r="T2057" t="s">
        <v>2965</v>
      </c>
      <c r="U2057" t="s">
        <v>2965</v>
      </c>
      <c r="V2057" t="s">
        <v>2965</v>
      </c>
      <c r="W2057" t="s">
        <v>2965</v>
      </c>
      <c r="X2057" t="s">
        <v>2965</v>
      </c>
      <c r="Y2057" t="s">
        <v>2965</v>
      </c>
      <c r="Z2057" t="s">
        <v>2965</v>
      </c>
      <c r="AA2057" t="s">
        <v>2965</v>
      </c>
      <c r="AB2057" t="s">
        <v>2965</v>
      </c>
      <c r="AC2057" t="s">
        <v>2965</v>
      </c>
      <c r="AD2057" t="s">
        <v>2965</v>
      </c>
      <c r="AE2057" t="s">
        <v>2965</v>
      </c>
      <c r="AF2057" t="s">
        <v>2965</v>
      </c>
      <c r="AG2057" t="s">
        <v>3500</v>
      </c>
      <c r="AH2057" t="s">
        <v>8313</v>
      </c>
      <c r="AI2057" t="s">
        <v>2965</v>
      </c>
      <c r="AJ2057" t="s">
        <v>2965</v>
      </c>
      <c r="AK2057" t="s">
        <v>2965</v>
      </c>
      <c r="AL2057" t="s">
        <v>2965</v>
      </c>
      <c r="AM2057" t="s">
        <v>2965</v>
      </c>
      <c r="AN2057" t="s">
        <v>2965</v>
      </c>
      <c r="AO2057" t="s">
        <v>2965</v>
      </c>
      <c r="AP2057" t="s">
        <v>4360</v>
      </c>
      <c r="AQ2057" t="s">
        <v>4360</v>
      </c>
      <c r="AR2057" t="s">
        <v>8314</v>
      </c>
      <c r="AS2057" t="s">
        <v>8321</v>
      </c>
    </row>
    <row r="2058" spans="5:45" ht="33">
      <c r="E2058" s="1403" t="str">
        <f t="shared" si="109"/>
        <v>F01AC000 Building/Shelter Fire Proofing Work Intumescent Coating Type -</v>
      </c>
      <c r="F2058" s="1403" t="str">
        <f t="shared" si="110"/>
        <v xml:space="preserve">F01AC000-00009 Building/Shelter Fire Proofing Work Intumescent Coating Type - 0.5 hr. rating (UL 263)       </v>
      </c>
      <c r="G2058" s="1404" t="str" cm="1">
        <f t="array" ref="G2058:H2058">_xlfn.TEXTSPLIT(I2058,"-")</f>
        <v>F01AC000</v>
      </c>
      <c r="H2058" s="1404" t="str">
        <v>00009</v>
      </c>
      <c r="I2058" t="s">
        <v>8322</v>
      </c>
      <c r="J2058" t="s">
        <v>4736</v>
      </c>
      <c r="K2058" t="s">
        <v>2661</v>
      </c>
      <c r="L2058" t="s">
        <v>8280</v>
      </c>
      <c r="M2058" t="s">
        <v>4526</v>
      </c>
      <c r="N2058" t="s">
        <v>8312</v>
      </c>
      <c r="O2058" t="s">
        <v>7850</v>
      </c>
      <c r="P2058" t="s">
        <v>4292</v>
      </c>
      <c r="Q2058" t="s">
        <v>4353</v>
      </c>
      <c r="R2058" t="s">
        <v>8323</v>
      </c>
      <c r="S2058" t="s">
        <v>2965</v>
      </c>
      <c r="T2058" t="s">
        <v>2965</v>
      </c>
      <c r="U2058" t="s">
        <v>2965</v>
      </c>
      <c r="V2058" t="s">
        <v>2965</v>
      </c>
      <c r="W2058" t="s">
        <v>2965</v>
      </c>
      <c r="X2058" t="s">
        <v>2965</v>
      </c>
      <c r="Y2058" t="s">
        <v>2965</v>
      </c>
      <c r="Z2058" t="s">
        <v>2965</v>
      </c>
      <c r="AA2058" t="s">
        <v>2965</v>
      </c>
      <c r="AB2058" t="s">
        <v>2965</v>
      </c>
      <c r="AC2058" t="s">
        <v>2965</v>
      </c>
      <c r="AD2058" t="s">
        <v>2965</v>
      </c>
      <c r="AE2058" t="s">
        <v>2965</v>
      </c>
      <c r="AF2058" t="s">
        <v>2965</v>
      </c>
      <c r="AG2058" t="s">
        <v>3500</v>
      </c>
      <c r="AH2058" t="s">
        <v>8313</v>
      </c>
      <c r="AI2058" t="s">
        <v>2965</v>
      </c>
      <c r="AJ2058" t="s">
        <v>2965</v>
      </c>
      <c r="AK2058" t="s">
        <v>2965</v>
      </c>
      <c r="AL2058" t="s">
        <v>2965</v>
      </c>
      <c r="AM2058" t="s">
        <v>2965</v>
      </c>
      <c r="AN2058" t="s">
        <v>2965</v>
      </c>
      <c r="AO2058" t="s">
        <v>2965</v>
      </c>
      <c r="AP2058" t="s">
        <v>4360</v>
      </c>
      <c r="AQ2058" t="s">
        <v>4360</v>
      </c>
      <c r="AR2058" t="s">
        <v>8314</v>
      </c>
      <c r="AS2058" t="s">
        <v>8322</v>
      </c>
    </row>
    <row r="2059" spans="5:45" ht="33">
      <c r="E2059" s="1403" t="str">
        <f t="shared" si="109"/>
        <v>F01AC000 Building/Shelter Fire Proofing Work Intumescent Coating Type -</v>
      </c>
      <c r="F2059" s="1403" t="str">
        <f t="shared" si="110"/>
        <v xml:space="preserve">F01AC000-00010 Building/Shelter Fire Proofing Work Intumescent Coating Type - 1 hr. rating (UL 263)       </v>
      </c>
      <c r="G2059" s="1404" t="str" cm="1">
        <f t="array" ref="G2059:H2059">_xlfn.TEXTSPLIT(I2059,"-")</f>
        <v>F01AC000</v>
      </c>
      <c r="H2059" s="1404" t="str">
        <v>00010</v>
      </c>
      <c r="I2059" t="s">
        <v>8324</v>
      </c>
      <c r="J2059" t="s">
        <v>4736</v>
      </c>
      <c r="K2059" t="s">
        <v>2661</v>
      </c>
      <c r="L2059" t="s">
        <v>8280</v>
      </c>
      <c r="M2059" t="s">
        <v>4526</v>
      </c>
      <c r="N2059" t="s">
        <v>8312</v>
      </c>
      <c r="O2059" t="s">
        <v>7850</v>
      </c>
      <c r="P2059" t="s">
        <v>4292</v>
      </c>
      <c r="Q2059" t="s">
        <v>4433</v>
      </c>
      <c r="R2059" t="s">
        <v>8325</v>
      </c>
      <c r="S2059" t="s">
        <v>2965</v>
      </c>
      <c r="T2059" t="s">
        <v>2965</v>
      </c>
      <c r="U2059" t="s">
        <v>2965</v>
      </c>
      <c r="V2059" t="s">
        <v>2965</v>
      </c>
      <c r="W2059" t="s">
        <v>2965</v>
      </c>
      <c r="X2059" t="s">
        <v>2965</v>
      </c>
      <c r="Y2059" t="s">
        <v>2965</v>
      </c>
      <c r="Z2059" t="s">
        <v>2965</v>
      </c>
      <c r="AA2059" t="s">
        <v>2965</v>
      </c>
      <c r="AB2059" t="s">
        <v>2965</v>
      </c>
      <c r="AC2059" t="s">
        <v>2965</v>
      </c>
      <c r="AD2059" t="s">
        <v>2965</v>
      </c>
      <c r="AE2059" t="s">
        <v>2965</v>
      </c>
      <c r="AF2059" t="s">
        <v>2965</v>
      </c>
      <c r="AG2059" t="s">
        <v>3500</v>
      </c>
      <c r="AH2059" t="s">
        <v>8313</v>
      </c>
      <c r="AI2059" t="s">
        <v>2965</v>
      </c>
      <c r="AJ2059" t="s">
        <v>2965</v>
      </c>
      <c r="AK2059" t="s">
        <v>2965</v>
      </c>
      <c r="AL2059" t="s">
        <v>2965</v>
      </c>
      <c r="AM2059" t="s">
        <v>2965</v>
      </c>
      <c r="AN2059" t="s">
        <v>2965</v>
      </c>
      <c r="AO2059" t="s">
        <v>2965</v>
      </c>
      <c r="AP2059" t="s">
        <v>4360</v>
      </c>
      <c r="AQ2059" t="s">
        <v>4360</v>
      </c>
      <c r="AR2059" t="s">
        <v>8314</v>
      </c>
      <c r="AS2059" t="s">
        <v>8324</v>
      </c>
    </row>
    <row r="2060" spans="5:45" ht="33">
      <c r="E2060" s="1403" t="str">
        <f t="shared" si="109"/>
        <v>F01AC000 Building/Shelter Fire Proofing Work Intumescent Coating Type -</v>
      </c>
      <c r="F2060" s="1403" t="str">
        <f t="shared" si="110"/>
        <v xml:space="preserve">F01AC000-00011 Building/Shelter Fire Proofing Work Intumescent Coating Type - 1.5 hr. rating (UL 263)       </v>
      </c>
      <c r="G2060" s="1404" t="str" cm="1">
        <f t="array" ref="G2060:H2060">_xlfn.TEXTSPLIT(I2060,"-")</f>
        <v>F01AC000</v>
      </c>
      <c r="H2060" s="1404" t="str">
        <v>00011</v>
      </c>
      <c r="I2060" t="s">
        <v>8326</v>
      </c>
      <c r="J2060" t="s">
        <v>4736</v>
      </c>
      <c r="K2060" t="s">
        <v>2661</v>
      </c>
      <c r="L2060" t="s">
        <v>8280</v>
      </c>
      <c r="M2060" t="s">
        <v>4526</v>
      </c>
      <c r="N2060" t="s">
        <v>8312</v>
      </c>
      <c r="O2060" t="s">
        <v>7850</v>
      </c>
      <c r="P2060" t="s">
        <v>4292</v>
      </c>
      <c r="Q2060" t="s">
        <v>5106</v>
      </c>
      <c r="R2060" t="s">
        <v>8327</v>
      </c>
      <c r="S2060" t="s">
        <v>2965</v>
      </c>
      <c r="T2060" t="s">
        <v>2965</v>
      </c>
      <c r="U2060" t="s">
        <v>2965</v>
      </c>
      <c r="V2060" t="s">
        <v>2965</v>
      </c>
      <c r="W2060" t="s">
        <v>2965</v>
      </c>
      <c r="X2060" t="s">
        <v>2965</v>
      </c>
      <c r="Y2060" t="s">
        <v>2965</v>
      </c>
      <c r="Z2060" t="s">
        <v>2965</v>
      </c>
      <c r="AA2060" t="s">
        <v>2965</v>
      </c>
      <c r="AB2060" t="s">
        <v>2965</v>
      </c>
      <c r="AC2060" t="s">
        <v>2965</v>
      </c>
      <c r="AD2060" t="s">
        <v>2965</v>
      </c>
      <c r="AE2060" t="s">
        <v>2965</v>
      </c>
      <c r="AF2060" t="s">
        <v>2965</v>
      </c>
      <c r="AG2060" t="s">
        <v>3500</v>
      </c>
      <c r="AH2060" t="s">
        <v>8313</v>
      </c>
      <c r="AI2060" t="s">
        <v>2965</v>
      </c>
      <c r="AJ2060" t="s">
        <v>2965</v>
      </c>
      <c r="AK2060" t="s">
        <v>2965</v>
      </c>
      <c r="AL2060" t="s">
        <v>2965</v>
      </c>
      <c r="AM2060" t="s">
        <v>2965</v>
      </c>
      <c r="AN2060" t="s">
        <v>2965</v>
      </c>
      <c r="AO2060" t="s">
        <v>2965</v>
      </c>
      <c r="AP2060" t="s">
        <v>4360</v>
      </c>
      <c r="AQ2060" t="s">
        <v>4360</v>
      </c>
      <c r="AR2060" t="s">
        <v>8314</v>
      </c>
      <c r="AS2060" t="s">
        <v>8326</v>
      </c>
    </row>
    <row r="2061" spans="5:45" ht="33">
      <c r="E2061" s="1403" t="str">
        <f t="shared" si="109"/>
        <v>F01AC000 Building/Shelter Fire Proofing Work Intumescent Coating Type -</v>
      </c>
      <c r="F2061" s="1403" t="str">
        <f t="shared" si="110"/>
        <v xml:space="preserve">F01AC000-00012 Building/Shelter Fire Proofing Work Intumescent Coating Type - 2 hr. rating (UL 263)       </v>
      </c>
      <c r="G2061" s="1404" t="str" cm="1">
        <f t="array" ref="G2061:H2061">_xlfn.TEXTSPLIT(I2061,"-")</f>
        <v>F01AC000</v>
      </c>
      <c r="H2061" s="1404" t="str">
        <v>00012</v>
      </c>
      <c r="I2061" t="s">
        <v>8328</v>
      </c>
      <c r="J2061" t="s">
        <v>4736</v>
      </c>
      <c r="K2061" t="s">
        <v>2661</v>
      </c>
      <c r="L2061" t="s">
        <v>8280</v>
      </c>
      <c r="M2061" t="s">
        <v>4526</v>
      </c>
      <c r="N2061" t="s">
        <v>8312</v>
      </c>
      <c r="O2061" t="s">
        <v>7850</v>
      </c>
      <c r="P2061" t="s">
        <v>4292</v>
      </c>
      <c r="Q2061" t="s">
        <v>4451</v>
      </c>
      <c r="R2061" t="s">
        <v>8329</v>
      </c>
      <c r="S2061" t="s">
        <v>2965</v>
      </c>
      <c r="T2061" t="s">
        <v>2965</v>
      </c>
      <c r="U2061" t="s">
        <v>2965</v>
      </c>
      <c r="V2061" t="s">
        <v>2965</v>
      </c>
      <c r="W2061" t="s">
        <v>2965</v>
      </c>
      <c r="X2061" t="s">
        <v>2965</v>
      </c>
      <c r="Y2061" t="s">
        <v>2965</v>
      </c>
      <c r="Z2061" t="s">
        <v>2965</v>
      </c>
      <c r="AA2061" t="s">
        <v>2965</v>
      </c>
      <c r="AB2061" t="s">
        <v>2965</v>
      </c>
      <c r="AC2061" t="s">
        <v>2965</v>
      </c>
      <c r="AD2061" t="s">
        <v>2965</v>
      </c>
      <c r="AE2061" t="s">
        <v>2965</v>
      </c>
      <c r="AF2061" t="s">
        <v>2965</v>
      </c>
      <c r="AG2061" t="s">
        <v>3500</v>
      </c>
      <c r="AH2061" t="s">
        <v>8313</v>
      </c>
      <c r="AI2061" t="s">
        <v>2965</v>
      </c>
      <c r="AJ2061" t="s">
        <v>2965</v>
      </c>
      <c r="AK2061" t="s">
        <v>2965</v>
      </c>
      <c r="AL2061" t="s">
        <v>2965</v>
      </c>
      <c r="AM2061" t="s">
        <v>2965</v>
      </c>
      <c r="AN2061" t="s">
        <v>2965</v>
      </c>
      <c r="AO2061" t="s">
        <v>2965</v>
      </c>
      <c r="AP2061" t="s">
        <v>4360</v>
      </c>
      <c r="AQ2061" t="s">
        <v>4360</v>
      </c>
      <c r="AR2061" t="s">
        <v>8314</v>
      </c>
      <c r="AS2061" t="s">
        <v>8328</v>
      </c>
    </row>
    <row r="2062" spans="5:45" ht="33">
      <c r="E2062" s="1403" t="str">
        <f t="shared" si="109"/>
        <v>F01AC000 Building/Shelter Fire Proofing Work Intumescent Coating Type -</v>
      </c>
      <c r="F2062" s="1403" t="str">
        <f t="shared" si="110"/>
        <v xml:space="preserve">F01AC000-00013 Building/Shelter Fire Proofing Work Intumescent Coating Type - 2.5 hr. rating (UL 263)       </v>
      </c>
      <c r="G2062" s="1404" t="str" cm="1">
        <f t="array" ref="G2062:H2062">_xlfn.TEXTSPLIT(I2062,"-")</f>
        <v>F01AC000</v>
      </c>
      <c r="H2062" s="1404" t="str">
        <v>00013</v>
      </c>
      <c r="I2062" t="s">
        <v>8330</v>
      </c>
      <c r="J2062" t="s">
        <v>4736</v>
      </c>
      <c r="K2062" t="s">
        <v>2661</v>
      </c>
      <c r="L2062" t="s">
        <v>8280</v>
      </c>
      <c r="M2062" t="s">
        <v>4526</v>
      </c>
      <c r="N2062" t="s">
        <v>8312</v>
      </c>
      <c r="O2062" t="s">
        <v>7850</v>
      </c>
      <c r="P2062" t="s">
        <v>4292</v>
      </c>
      <c r="Q2062" t="s">
        <v>5027</v>
      </c>
      <c r="R2062" t="s">
        <v>8331</v>
      </c>
      <c r="S2062" t="s">
        <v>2965</v>
      </c>
      <c r="T2062" t="s">
        <v>2965</v>
      </c>
      <c r="U2062" t="s">
        <v>2965</v>
      </c>
      <c r="V2062" t="s">
        <v>2965</v>
      </c>
      <c r="W2062" t="s">
        <v>2965</v>
      </c>
      <c r="X2062" t="s">
        <v>2965</v>
      </c>
      <c r="Y2062" t="s">
        <v>2965</v>
      </c>
      <c r="Z2062" t="s">
        <v>2965</v>
      </c>
      <c r="AA2062" t="s">
        <v>2965</v>
      </c>
      <c r="AB2062" t="s">
        <v>2965</v>
      </c>
      <c r="AC2062" t="s">
        <v>2965</v>
      </c>
      <c r="AD2062" t="s">
        <v>2965</v>
      </c>
      <c r="AE2062" t="s">
        <v>2965</v>
      </c>
      <c r="AF2062" t="s">
        <v>2965</v>
      </c>
      <c r="AG2062" t="s">
        <v>3500</v>
      </c>
      <c r="AH2062" t="s">
        <v>8313</v>
      </c>
      <c r="AI2062" t="s">
        <v>2965</v>
      </c>
      <c r="AJ2062" t="s">
        <v>2965</v>
      </c>
      <c r="AK2062" t="s">
        <v>2965</v>
      </c>
      <c r="AL2062" t="s">
        <v>2965</v>
      </c>
      <c r="AM2062" t="s">
        <v>2965</v>
      </c>
      <c r="AN2062" t="s">
        <v>2965</v>
      </c>
      <c r="AO2062" t="s">
        <v>2965</v>
      </c>
      <c r="AP2062" t="s">
        <v>4360</v>
      </c>
      <c r="AQ2062" t="s">
        <v>4360</v>
      </c>
      <c r="AR2062" t="s">
        <v>8314</v>
      </c>
      <c r="AS2062" t="s">
        <v>8330</v>
      </c>
    </row>
    <row r="2063" spans="5:45" ht="33">
      <c r="E2063" s="1403" t="str">
        <f t="shared" si="109"/>
        <v>F01AC000 Building/Shelter Fire Proofing Work Intumescent Coating Type -</v>
      </c>
      <c r="F2063" s="1403" t="str">
        <f t="shared" si="110"/>
        <v xml:space="preserve">F01AC000-00014 Building/Shelter Fire Proofing Work Intumescent Coating Type - 3 hr. rating (UL 263)       </v>
      </c>
      <c r="G2063" s="1404" t="str" cm="1">
        <f t="array" ref="G2063:H2063">_xlfn.TEXTSPLIT(I2063,"-")</f>
        <v>F01AC000</v>
      </c>
      <c r="H2063" s="1404" t="str">
        <v>00014</v>
      </c>
      <c r="I2063" t="s">
        <v>8332</v>
      </c>
      <c r="J2063" t="s">
        <v>4736</v>
      </c>
      <c r="K2063" t="s">
        <v>2661</v>
      </c>
      <c r="L2063" t="s">
        <v>8280</v>
      </c>
      <c r="M2063" t="s">
        <v>4526</v>
      </c>
      <c r="N2063" t="s">
        <v>8312</v>
      </c>
      <c r="O2063" t="s">
        <v>7850</v>
      </c>
      <c r="P2063" t="s">
        <v>4292</v>
      </c>
      <c r="Q2063" t="s">
        <v>5032</v>
      </c>
      <c r="R2063" t="s">
        <v>8333</v>
      </c>
      <c r="S2063" t="s">
        <v>2965</v>
      </c>
      <c r="T2063" t="s">
        <v>2965</v>
      </c>
      <c r="U2063" t="s">
        <v>2965</v>
      </c>
      <c r="V2063" t="s">
        <v>2965</v>
      </c>
      <c r="W2063" t="s">
        <v>2965</v>
      </c>
      <c r="X2063" t="s">
        <v>2965</v>
      </c>
      <c r="Y2063" t="s">
        <v>2965</v>
      </c>
      <c r="Z2063" t="s">
        <v>2965</v>
      </c>
      <c r="AA2063" t="s">
        <v>2965</v>
      </c>
      <c r="AB2063" t="s">
        <v>2965</v>
      </c>
      <c r="AC2063" t="s">
        <v>2965</v>
      </c>
      <c r="AD2063" t="s">
        <v>2965</v>
      </c>
      <c r="AE2063" t="s">
        <v>2965</v>
      </c>
      <c r="AF2063" t="s">
        <v>2965</v>
      </c>
      <c r="AG2063" t="s">
        <v>3500</v>
      </c>
      <c r="AH2063" t="s">
        <v>8313</v>
      </c>
      <c r="AI2063" t="s">
        <v>2965</v>
      </c>
      <c r="AJ2063" t="s">
        <v>2965</v>
      </c>
      <c r="AK2063" t="s">
        <v>2965</v>
      </c>
      <c r="AL2063" t="s">
        <v>2965</v>
      </c>
      <c r="AM2063" t="s">
        <v>2965</v>
      </c>
      <c r="AN2063" t="s">
        <v>2965</v>
      </c>
      <c r="AO2063" t="s">
        <v>2965</v>
      </c>
      <c r="AP2063" t="s">
        <v>4360</v>
      </c>
      <c r="AQ2063" t="s">
        <v>4360</v>
      </c>
      <c r="AR2063" t="s">
        <v>8314</v>
      </c>
      <c r="AS2063" t="s">
        <v>8332</v>
      </c>
    </row>
    <row r="2064" spans="5:45" ht="33">
      <c r="E2064" s="1403" t="str">
        <f t="shared" si="109"/>
        <v>F01AC000 Building/Shelter Fire Proofing Work Intumescent Coating Type -</v>
      </c>
      <c r="F2064" s="1403" t="str">
        <f t="shared" si="110"/>
        <v xml:space="preserve">F01AC000-00015 Building/Shelter Fire Proofing Work Intumescent Coating Type - 3.5 hr. rating (UL 263)       </v>
      </c>
      <c r="G2064" s="1404" t="str" cm="1">
        <f t="array" ref="G2064:H2064">_xlfn.TEXTSPLIT(I2064,"-")</f>
        <v>F01AC000</v>
      </c>
      <c r="H2064" s="1404" t="str">
        <v>00015</v>
      </c>
      <c r="I2064" t="s">
        <v>8334</v>
      </c>
      <c r="J2064" t="s">
        <v>4736</v>
      </c>
      <c r="K2064" t="s">
        <v>2661</v>
      </c>
      <c r="L2064" t="s">
        <v>8280</v>
      </c>
      <c r="M2064" t="s">
        <v>4526</v>
      </c>
      <c r="N2064" t="s">
        <v>8312</v>
      </c>
      <c r="O2064" t="s">
        <v>7850</v>
      </c>
      <c r="P2064" t="s">
        <v>4292</v>
      </c>
      <c r="Q2064" t="s">
        <v>5037</v>
      </c>
      <c r="R2064" t="s">
        <v>8335</v>
      </c>
      <c r="S2064" t="s">
        <v>2965</v>
      </c>
      <c r="T2064" t="s">
        <v>2965</v>
      </c>
      <c r="U2064" t="s">
        <v>2965</v>
      </c>
      <c r="V2064" t="s">
        <v>2965</v>
      </c>
      <c r="W2064" t="s">
        <v>2965</v>
      </c>
      <c r="X2064" t="s">
        <v>2965</v>
      </c>
      <c r="Y2064" t="s">
        <v>2965</v>
      </c>
      <c r="Z2064" t="s">
        <v>2965</v>
      </c>
      <c r="AA2064" t="s">
        <v>2965</v>
      </c>
      <c r="AB2064" t="s">
        <v>2965</v>
      </c>
      <c r="AC2064" t="s">
        <v>2965</v>
      </c>
      <c r="AD2064" t="s">
        <v>2965</v>
      </c>
      <c r="AE2064" t="s">
        <v>2965</v>
      </c>
      <c r="AF2064" t="s">
        <v>2965</v>
      </c>
      <c r="AG2064" t="s">
        <v>3500</v>
      </c>
      <c r="AH2064" t="s">
        <v>8313</v>
      </c>
      <c r="AI2064" t="s">
        <v>2965</v>
      </c>
      <c r="AJ2064" t="s">
        <v>2965</v>
      </c>
      <c r="AK2064" t="s">
        <v>2965</v>
      </c>
      <c r="AL2064" t="s">
        <v>2965</v>
      </c>
      <c r="AM2064" t="s">
        <v>2965</v>
      </c>
      <c r="AN2064" t="s">
        <v>2965</v>
      </c>
      <c r="AO2064" t="s">
        <v>2965</v>
      </c>
      <c r="AP2064" t="s">
        <v>4360</v>
      </c>
      <c r="AQ2064" t="s">
        <v>4360</v>
      </c>
      <c r="AR2064" t="s">
        <v>8314</v>
      </c>
      <c r="AS2064" t="s">
        <v>8334</v>
      </c>
    </row>
    <row r="2065" spans="5:45" ht="33">
      <c r="E2065" s="1403" t="str">
        <f t="shared" si="109"/>
        <v>F01AC000 Building/Shelter Fire Proofing Work Intumescent Coating Type -</v>
      </c>
      <c r="F2065" s="1403" t="str">
        <f t="shared" si="110"/>
        <v xml:space="preserve">F01AC000-00016 Building/Shelter Fire Proofing Work Intumescent Coating Type - 4 hr. rating (UL 263)       </v>
      </c>
      <c r="G2065" s="1404" t="str" cm="1">
        <f t="array" ref="G2065:H2065">_xlfn.TEXTSPLIT(I2065,"-")</f>
        <v>F01AC000</v>
      </c>
      <c r="H2065" s="1404" t="str">
        <v>00016</v>
      </c>
      <c r="I2065" t="s">
        <v>8336</v>
      </c>
      <c r="J2065" t="s">
        <v>4736</v>
      </c>
      <c r="K2065" t="s">
        <v>2661</v>
      </c>
      <c r="L2065" t="s">
        <v>8280</v>
      </c>
      <c r="M2065" t="s">
        <v>4526</v>
      </c>
      <c r="N2065" t="s">
        <v>8312</v>
      </c>
      <c r="O2065" t="s">
        <v>7850</v>
      </c>
      <c r="P2065" t="s">
        <v>4292</v>
      </c>
      <c r="Q2065" t="s">
        <v>5042</v>
      </c>
      <c r="R2065" t="s">
        <v>8337</v>
      </c>
      <c r="S2065" t="s">
        <v>2965</v>
      </c>
      <c r="T2065" t="s">
        <v>2965</v>
      </c>
      <c r="U2065" t="s">
        <v>2965</v>
      </c>
      <c r="V2065" t="s">
        <v>2965</v>
      </c>
      <c r="W2065" t="s">
        <v>2965</v>
      </c>
      <c r="X2065" t="s">
        <v>2965</v>
      </c>
      <c r="Y2065" t="s">
        <v>2965</v>
      </c>
      <c r="Z2065" t="s">
        <v>2965</v>
      </c>
      <c r="AA2065" t="s">
        <v>2965</v>
      </c>
      <c r="AB2065" t="s">
        <v>2965</v>
      </c>
      <c r="AC2065" t="s">
        <v>2965</v>
      </c>
      <c r="AD2065" t="s">
        <v>2965</v>
      </c>
      <c r="AE2065" t="s">
        <v>2965</v>
      </c>
      <c r="AF2065" t="s">
        <v>2965</v>
      </c>
      <c r="AG2065" t="s">
        <v>3500</v>
      </c>
      <c r="AH2065" t="s">
        <v>8313</v>
      </c>
      <c r="AI2065" t="s">
        <v>2965</v>
      </c>
      <c r="AJ2065" t="s">
        <v>2965</v>
      </c>
      <c r="AK2065" t="s">
        <v>2965</v>
      </c>
      <c r="AL2065" t="s">
        <v>2965</v>
      </c>
      <c r="AM2065" t="s">
        <v>2965</v>
      </c>
      <c r="AN2065" t="s">
        <v>2965</v>
      </c>
      <c r="AO2065" t="s">
        <v>2965</v>
      </c>
      <c r="AP2065" t="s">
        <v>4360</v>
      </c>
      <c r="AQ2065" t="s">
        <v>4360</v>
      </c>
      <c r="AR2065" t="s">
        <v>8314</v>
      </c>
      <c r="AS2065" t="s">
        <v>8336</v>
      </c>
    </row>
    <row r="2066" spans="5:45" ht="33">
      <c r="E2066" s="1403" t="str">
        <f t="shared" si="109"/>
        <v>F01AC000 Building/Shelter Fire Proofing Work Intumescent Coating Type -</v>
      </c>
      <c r="F2066" s="1403" t="str">
        <f t="shared" si="110"/>
        <v xml:space="preserve">F01AC000-00017 Building/Shelter Fire Proofing Work Intumescent Coating Type - Others (UL263 rating)       </v>
      </c>
      <c r="G2066" s="1404" t="str" cm="1">
        <f t="array" ref="G2066:H2066">_xlfn.TEXTSPLIT(I2066,"-")</f>
        <v>F01AC000</v>
      </c>
      <c r="H2066" s="1404" t="str">
        <v>00017</v>
      </c>
      <c r="I2066" t="s">
        <v>8338</v>
      </c>
      <c r="J2066" t="s">
        <v>4736</v>
      </c>
      <c r="K2066" t="s">
        <v>2661</v>
      </c>
      <c r="L2066" t="s">
        <v>8280</v>
      </c>
      <c r="M2066" t="s">
        <v>4526</v>
      </c>
      <c r="N2066" t="s">
        <v>8312</v>
      </c>
      <c r="O2066" t="s">
        <v>7850</v>
      </c>
      <c r="P2066" t="s">
        <v>4292</v>
      </c>
      <c r="Q2066" t="s">
        <v>4756</v>
      </c>
      <c r="R2066" t="s">
        <v>8339</v>
      </c>
      <c r="S2066" t="s">
        <v>2965</v>
      </c>
      <c r="T2066" t="s">
        <v>2965</v>
      </c>
      <c r="U2066" t="s">
        <v>2965</v>
      </c>
      <c r="V2066" t="s">
        <v>2965</v>
      </c>
      <c r="W2066" t="s">
        <v>2965</v>
      </c>
      <c r="X2066" t="s">
        <v>2965</v>
      </c>
      <c r="Y2066" t="s">
        <v>2965</v>
      </c>
      <c r="Z2066" t="s">
        <v>2965</v>
      </c>
      <c r="AA2066" t="s">
        <v>2965</v>
      </c>
      <c r="AB2066" t="s">
        <v>2965</v>
      </c>
      <c r="AC2066" t="s">
        <v>2965</v>
      </c>
      <c r="AD2066" t="s">
        <v>2965</v>
      </c>
      <c r="AE2066" t="s">
        <v>2965</v>
      </c>
      <c r="AF2066" t="s">
        <v>2965</v>
      </c>
      <c r="AG2066" t="s">
        <v>3500</v>
      </c>
      <c r="AH2066" t="s">
        <v>8313</v>
      </c>
      <c r="AI2066" t="s">
        <v>2965</v>
      </c>
      <c r="AJ2066" t="s">
        <v>2965</v>
      </c>
      <c r="AK2066" t="s">
        <v>2965</v>
      </c>
      <c r="AL2066" t="s">
        <v>2965</v>
      </c>
      <c r="AM2066" t="s">
        <v>2965</v>
      </c>
      <c r="AN2066" t="s">
        <v>2965</v>
      </c>
      <c r="AO2066" t="s">
        <v>2965</v>
      </c>
      <c r="AP2066" t="s">
        <v>4360</v>
      </c>
      <c r="AQ2066" t="s">
        <v>4360</v>
      </c>
      <c r="AR2066" t="s">
        <v>8314</v>
      </c>
      <c r="AS2066" t="s">
        <v>8338</v>
      </c>
    </row>
    <row r="2067" spans="5:45" ht="33">
      <c r="E2067" s="1403" t="str">
        <f t="shared" si="109"/>
        <v>F01AC000 Building/Shelter Fire Proofing Work Intumescent Coating Type -</v>
      </c>
      <c r="F2067" s="1403" t="str">
        <f t="shared" si="110"/>
        <v xml:space="preserve">F01AC000-00018 Building/Shelter Fire Proofing Work Intumescent Coating Type - Others (UL1709 rating)       </v>
      </c>
      <c r="G2067" s="1404" t="str" cm="1">
        <f t="array" ref="G2067:H2067">_xlfn.TEXTSPLIT(I2067,"-")</f>
        <v>F01AC000</v>
      </c>
      <c r="H2067" s="1404" t="str">
        <v>00018</v>
      </c>
      <c r="I2067" t="s">
        <v>8340</v>
      </c>
      <c r="J2067" t="s">
        <v>4736</v>
      </c>
      <c r="K2067" t="s">
        <v>2661</v>
      </c>
      <c r="L2067" t="s">
        <v>8280</v>
      </c>
      <c r="M2067" t="s">
        <v>4526</v>
      </c>
      <c r="N2067" t="s">
        <v>8312</v>
      </c>
      <c r="O2067" t="s">
        <v>7850</v>
      </c>
      <c r="P2067" t="s">
        <v>4292</v>
      </c>
      <c r="Q2067" t="s">
        <v>4345</v>
      </c>
      <c r="R2067" t="s">
        <v>8299</v>
      </c>
      <c r="S2067" t="s">
        <v>2965</v>
      </c>
      <c r="T2067" t="s">
        <v>2965</v>
      </c>
      <c r="U2067" t="s">
        <v>2965</v>
      </c>
      <c r="V2067" t="s">
        <v>2965</v>
      </c>
      <c r="W2067" t="s">
        <v>2965</v>
      </c>
      <c r="X2067" t="s">
        <v>2965</v>
      </c>
      <c r="Y2067" t="s">
        <v>2965</v>
      </c>
      <c r="Z2067" t="s">
        <v>2965</v>
      </c>
      <c r="AA2067" t="s">
        <v>2965</v>
      </c>
      <c r="AB2067" t="s">
        <v>2965</v>
      </c>
      <c r="AC2067" t="s">
        <v>2965</v>
      </c>
      <c r="AD2067" t="s">
        <v>2965</v>
      </c>
      <c r="AE2067" t="s">
        <v>2965</v>
      </c>
      <c r="AF2067" t="s">
        <v>2965</v>
      </c>
      <c r="AG2067" t="s">
        <v>3500</v>
      </c>
      <c r="AH2067" t="s">
        <v>8313</v>
      </c>
      <c r="AI2067" t="s">
        <v>2965</v>
      </c>
      <c r="AJ2067" t="s">
        <v>2965</v>
      </c>
      <c r="AK2067" t="s">
        <v>2965</v>
      </c>
      <c r="AL2067" t="s">
        <v>2965</v>
      </c>
      <c r="AM2067" t="s">
        <v>2965</v>
      </c>
      <c r="AN2067" t="s">
        <v>2965</v>
      </c>
      <c r="AO2067" t="s">
        <v>2965</v>
      </c>
      <c r="AP2067" t="s">
        <v>4360</v>
      </c>
      <c r="AQ2067" t="s">
        <v>4360</v>
      </c>
      <c r="AR2067" t="s">
        <v>8314</v>
      </c>
      <c r="AS2067" t="s">
        <v>8340</v>
      </c>
    </row>
    <row r="2068" spans="5:45" ht="33">
      <c r="E2068" s="1403" t="str">
        <f t="shared" si="109"/>
        <v>F01AD000 Building/Shelter Fire Proofing Work Top Coat for Cementitious Fire Proofing -</v>
      </c>
      <c r="F2068" s="1403" t="str">
        <f t="shared" si="110"/>
        <v xml:space="preserve">F01AD000-00001 Building/Shelter Fire Proofing Work Top Coat for Cementitious Fire Proofing -        </v>
      </c>
      <c r="G2068" s="1404" t="str" cm="1">
        <f t="array" ref="G2068:H2068">_xlfn.TEXTSPLIT(I2068,"-")</f>
        <v>F01AD000</v>
      </c>
      <c r="H2068" s="1404" t="str">
        <v>00001</v>
      </c>
      <c r="I2068" t="s">
        <v>8341</v>
      </c>
      <c r="J2068" t="s">
        <v>4736</v>
      </c>
      <c r="K2068" t="s">
        <v>2661</v>
      </c>
      <c r="L2068" t="s">
        <v>8280</v>
      </c>
      <c r="M2068" t="s">
        <v>4529</v>
      </c>
      <c r="N2068" t="s">
        <v>8342</v>
      </c>
      <c r="O2068" t="s">
        <v>7850</v>
      </c>
      <c r="P2068" t="s">
        <v>4292</v>
      </c>
      <c r="Q2068" t="s">
        <v>2965</v>
      </c>
      <c r="R2068">
        <v>0</v>
      </c>
      <c r="S2068" t="s">
        <v>2965</v>
      </c>
      <c r="T2068" t="s">
        <v>2965</v>
      </c>
      <c r="U2068" t="s">
        <v>2965</v>
      </c>
      <c r="V2068" t="s">
        <v>2965</v>
      </c>
      <c r="W2068" t="s">
        <v>2965</v>
      </c>
      <c r="X2068" t="s">
        <v>2965</v>
      </c>
      <c r="Y2068" t="s">
        <v>2965</v>
      </c>
      <c r="Z2068" t="s">
        <v>2965</v>
      </c>
      <c r="AA2068" t="s">
        <v>2965</v>
      </c>
      <c r="AB2068" t="s">
        <v>2965</v>
      </c>
      <c r="AC2068" t="s">
        <v>2965</v>
      </c>
      <c r="AD2068" t="s">
        <v>2965</v>
      </c>
      <c r="AE2068" t="s">
        <v>2965</v>
      </c>
      <c r="AF2068" t="s">
        <v>2965</v>
      </c>
      <c r="AG2068" t="s">
        <v>3500</v>
      </c>
      <c r="AH2068" t="s">
        <v>8313</v>
      </c>
      <c r="AI2068" t="s">
        <v>2965</v>
      </c>
      <c r="AJ2068" t="s">
        <v>2965</v>
      </c>
      <c r="AK2068" t="s">
        <v>2965</v>
      </c>
      <c r="AL2068" t="s">
        <v>2965</v>
      </c>
      <c r="AM2068" t="s">
        <v>2965</v>
      </c>
      <c r="AN2068" t="s">
        <v>2965</v>
      </c>
      <c r="AO2068" t="s">
        <v>2965</v>
      </c>
      <c r="AP2068" t="s">
        <v>4360</v>
      </c>
      <c r="AQ2068" t="s">
        <v>4360</v>
      </c>
      <c r="AR2068" t="s">
        <v>8343</v>
      </c>
      <c r="AS2068" t="s">
        <v>8341</v>
      </c>
    </row>
    <row r="2069" spans="5:45" ht="33">
      <c r="E2069" s="1403" t="str">
        <f t="shared" si="109"/>
        <v>F01AF000 Building/Shelter Fire Proofing Work Cryogenic (Cold protection) -</v>
      </c>
      <c r="F2069" s="1403" t="str">
        <f t="shared" si="110"/>
        <v xml:space="preserve">F01AF000-00001 Building/Shelter Fire Proofing Work Cryogenic (Cold protection) -        </v>
      </c>
      <c r="G2069" s="1404" t="str" cm="1">
        <f t="array" ref="G2069:H2069">_xlfn.TEXTSPLIT(I2069,"-")</f>
        <v>F01AF000</v>
      </c>
      <c r="H2069" s="1404" t="str">
        <v>00001</v>
      </c>
      <c r="I2069" t="s">
        <v>8344</v>
      </c>
      <c r="J2069" t="s">
        <v>4736</v>
      </c>
      <c r="K2069" t="s">
        <v>2661</v>
      </c>
      <c r="L2069" t="s">
        <v>8280</v>
      </c>
      <c r="M2069" t="s">
        <v>4535</v>
      </c>
      <c r="N2069" t="s">
        <v>8345</v>
      </c>
      <c r="O2069" t="s">
        <v>7850</v>
      </c>
      <c r="P2069" t="s">
        <v>4292</v>
      </c>
      <c r="Q2069" t="s">
        <v>2965</v>
      </c>
      <c r="R2069">
        <v>0</v>
      </c>
      <c r="S2069" t="s">
        <v>2965</v>
      </c>
      <c r="T2069" t="s">
        <v>2965</v>
      </c>
      <c r="U2069" t="s">
        <v>2965</v>
      </c>
      <c r="V2069" t="s">
        <v>2965</v>
      </c>
      <c r="W2069" t="s">
        <v>2965</v>
      </c>
      <c r="X2069" t="s">
        <v>2965</v>
      </c>
      <c r="Y2069" t="s">
        <v>2965</v>
      </c>
      <c r="Z2069" t="s">
        <v>2965</v>
      </c>
      <c r="AA2069" t="s">
        <v>2965</v>
      </c>
      <c r="AB2069" t="s">
        <v>2965</v>
      </c>
      <c r="AC2069" t="s">
        <v>2965</v>
      </c>
      <c r="AD2069" t="s">
        <v>2965</v>
      </c>
      <c r="AE2069" t="s">
        <v>2965</v>
      </c>
      <c r="AF2069" t="s">
        <v>2965</v>
      </c>
      <c r="AG2069" t="s">
        <v>3500</v>
      </c>
      <c r="AH2069" t="s">
        <v>8313</v>
      </c>
      <c r="AI2069" t="s">
        <v>2965</v>
      </c>
      <c r="AJ2069" t="s">
        <v>2965</v>
      </c>
      <c r="AK2069" t="s">
        <v>2965</v>
      </c>
      <c r="AL2069" t="s">
        <v>2965</v>
      </c>
      <c r="AM2069" t="s">
        <v>2965</v>
      </c>
      <c r="AN2069" t="s">
        <v>2965</v>
      </c>
      <c r="AO2069" t="s">
        <v>2965</v>
      </c>
      <c r="AP2069" t="s">
        <v>4360</v>
      </c>
      <c r="AQ2069" t="s">
        <v>4360</v>
      </c>
      <c r="AR2069" t="s">
        <v>8346</v>
      </c>
      <c r="AS2069" t="s">
        <v>8344</v>
      </c>
    </row>
    <row r="2070" spans="5:45" ht="33">
      <c r="E2070" s="1403" t="str">
        <f t="shared" si="109"/>
        <v>F01AM000 Building/Shelter Fire Proofing Work Top Coat for Dense Concrete Fire Proofing -</v>
      </c>
      <c r="F2070" s="1403" t="str">
        <f t="shared" si="110"/>
        <v xml:space="preserve">F01AM000-00001 Building/Shelter Fire Proofing Work Top Coat for Dense Concrete Fire Proofing -        </v>
      </c>
      <c r="G2070" s="1404" t="str" cm="1">
        <f t="array" ref="G2070:H2070">_xlfn.TEXTSPLIT(I2070,"-")</f>
        <v>F01AM000</v>
      </c>
      <c r="H2070" s="1404" t="str">
        <v>00001</v>
      </c>
      <c r="I2070" t="s">
        <v>8347</v>
      </c>
      <c r="J2070" t="s">
        <v>4736</v>
      </c>
      <c r="K2070" t="s">
        <v>2661</v>
      </c>
      <c r="L2070" t="s">
        <v>8280</v>
      </c>
      <c r="M2070" t="s">
        <v>4747</v>
      </c>
      <c r="N2070" t="s">
        <v>8348</v>
      </c>
      <c r="O2070" t="s">
        <v>7850</v>
      </c>
      <c r="P2070" t="s">
        <v>4292</v>
      </c>
      <c r="Q2070" t="s">
        <v>2965</v>
      </c>
      <c r="R2070">
        <v>0</v>
      </c>
      <c r="S2070" t="s">
        <v>2965</v>
      </c>
      <c r="T2070" t="s">
        <v>2965</v>
      </c>
      <c r="U2070" t="s">
        <v>2965</v>
      </c>
      <c r="V2070" t="s">
        <v>2965</v>
      </c>
      <c r="W2070" t="s">
        <v>2965</v>
      </c>
      <c r="X2070" t="s">
        <v>2965</v>
      </c>
      <c r="Y2070" t="s">
        <v>2965</v>
      </c>
      <c r="Z2070" t="s">
        <v>2965</v>
      </c>
      <c r="AA2070" t="s">
        <v>2965</v>
      </c>
      <c r="AB2070" t="s">
        <v>2965</v>
      </c>
      <c r="AC2070" t="s">
        <v>2965</v>
      </c>
      <c r="AD2070" t="s">
        <v>2965</v>
      </c>
      <c r="AE2070" t="s">
        <v>2965</v>
      </c>
      <c r="AF2070" t="s">
        <v>2965</v>
      </c>
      <c r="AG2070" t="s">
        <v>3500</v>
      </c>
      <c r="AH2070" t="s">
        <v>8313</v>
      </c>
      <c r="AI2070" t="s">
        <v>2965</v>
      </c>
      <c r="AJ2070" t="s">
        <v>2965</v>
      </c>
      <c r="AK2070" t="s">
        <v>2965</v>
      </c>
      <c r="AL2070" t="s">
        <v>2965</v>
      </c>
      <c r="AM2070" t="s">
        <v>2965</v>
      </c>
      <c r="AN2070" t="s">
        <v>2965</v>
      </c>
      <c r="AO2070" t="s">
        <v>2965</v>
      </c>
      <c r="AP2070" t="s">
        <v>4360</v>
      </c>
      <c r="AQ2070" t="s">
        <v>4360</v>
      </c>
      <c r="AR2070" t="s">
        <v>8349</v>
      </c>
      <c r="AS2070" t="s">
        <v>8347</v>
      </c>
    </row>
    <row r="2071" spans="5:45" ht="49.5">
      <c r="E2071" s="1403" t="str">
        <f t="shared" si="109"/>
        <v>F01AP000 Building/Shelter Fire Proofing Work Top Coat for Cryogenic (Cold protection) Fire Proofing -</v>
      </c>
      <c r="F2071" s="1403" t="str">
        <f t="shared" si="110"/>
        <v xml:space="preserve">F01AP000-00001 Building/Shelter Fire Proofing Work Top Coat for Cryogenic (Cold protection) Fire Proofing -        </v>
      </c>
      <c r="G2071" s="1404" t="str" cm="1">
        <f t="array" ref="G2071:H2071">_xlfn.TEXTSPLIT(I2071,"-")</f>
        <v>F01AP000</v>
      </c>
      <c r="H2071" s="1404" t="str">
        <v>00001</v>
      </c>
      <c r="I2071" t="s">
        <v>8350</v>
      </c>
      <c r="J2071" t="s">
        <v>4736</v>
      </c>
      <c r="K2071" t="s">
        <v>2661</v>
      </c>
      <c r="L2071" t="s">
        <v>8280</v>
      </c>
      <c r="M2071" t="s">
        <v>4767</v>
      </c>
      <c r="N2071" t="s">
        <v>8351</v>
      </c>
      <c r="O2071" t="s">
        <v>7850</v>
      </c>
      <c r="P2071" t="s">
        <v>4292</v>
      </c>
      <c r="Q2071" t="s">
        <v>2965</v>
      </c>
      <c r="R2071">
        <v>0</v>
      </c>
      <c r="S2071" t="s">
        <v>2965</v>
      </c>
      <c r="T2071" t="s">
        <v>2965</v>
      </c>
      <c r="U2071" t="s">
        <v>2965</v>
      </c>
      <c r="V2071" t="s">
        <v>2965</v>
      </c>
      <c r="W2071" t="s">
        <v>2965</v>
      </c>
      <c r="X2071" t="s">
        <v>2965</v>
      </c>
      <c r="Y2071" t="s">
        <v>2965</v>
      </c>
      <c r="Z2071" t="s">
        <v>2965</v>
      </c>
      <c r="AA2071" t="s">
        <v>2965</v>
      </c>
      <c r="AB2071" t="s">
        <v>2965</v>
      </c>
      <c r="AC2071" t="s">
        <v>2965</v>
      </c>
      <c r="AD2071" t="s">
        <v>2965</v>
      </c>
      <c r="AE2071" t="s">
        <v>2965</v>
      </c>
      <c r="AF2071" t="s">
        <v>2965</v>
      </c>
      <c r="AG2071" t="s">
        <v>3500</v>
      </c>
      <c r="AH2071" t="s">
        <v>8313</v>
      </c>
      <c r="AI2071" t="s">
        <v>2965</v>
      </c>
      <c r="AJ2071" t="s">
        <v>2965</v>
      </c>
      <c r="AK2071" t="s">
        <v>2965</v>
      </c>
      <c r="AL2071" t="s">
        <v>2965</v>
      </c>
      <c r="AM2071" t="s">
        <v>2965</v>
      </c>
      <c r="AN2071" t="s">
        <v>2965</v>
      </c>
      <c r="AO2071" t="s">
        <v>2965</v>
      </c>
      <c r="AP2071" t="s">
        <v>4360</v>
      </c>
      <c r="AQ2071" t="s">
        <v>4360</v>
      </c>
      <c r="AR2071" t="s">
        <v>8352</v>
      </c>
      <c r="AS2071" t="s">
        <v>8350</v>
      </c>
    </row>
    <row r="2072" spans="5:45" ht="33">
      <c r="E2072" s="1403" t="str">
        <f t="shared" si="109"/>
        <v>F01AQ000 Building/Shelter Fire Proofing Work Top Coat for Intumescent Fire Proofing -</v>
      </c>
      <c r="F2072" s="1403" t="str">
        <f t="shared" si="110"/>
        <v xml:space="preserve">F01AQ000-00001 Building/Shelter Fire Proofing Work Top Coat for Intumescent Fire Proofing -        </v>
      </c>
      <c r="G2072" s="1404" t="str" cm="1">
        <f t="array" ref="G2072:H2072">_xlfn.TEXTSPLIT(I2072,"-")</f>
        <v>F01AQ000</v>
      </c>
      <c r="H2072" s="1404" t="str">
        <v>00001</v>
      </c>
      <c r="I2072" t="s">
        <v>8353</v>
      </c>
      <c r="J2072" t="s">
        <v>4736</v>
      </c>
      <c r="K2072" t="s">
        <v>2661</v>
      </c>
      <c r="L2072" t="s">
        <v>8280</v>
      </c>
      <c r="M2072" t="s">
        <v>4770</v>
      </c>
      <c r="N2072" t="s">
        <v>8354</v>
      </c>
      <c r="O2072" t="s">
        <v>7850</v>
      </c>
      <c r="P2072" t="s">
        <v>4292</v>
      </c>
      <c r="Q2072" t="s">
        <v>2965</v>
      </c>
      <c r="R2072">
        <v>0</v>
      </c>
      <c r="S2072" t="s">
        <v>2965</v>
      </c>
      <c r="T2072" t="s">
        <v>2965</v>
      </c>
      <c r="U2072" t="s">
        <v>2965</v>
      </c>
      <c r="V2072" t="s">
        <v>2965</v>
      </c>
      <c r="W2072" t="s">
        <v>2965</v>
      </c>
      <c r="X2072" t="s">
        <v>2965</v>
      </c>
      <c r="Y2072" t="s">
        <v>2965</v>
      </c>
      <c r="Z2072" t="s">
        <v>2965</v>
      </c>
      <c r="AA2072" t="s">
        <v>2965</v>
      </c>
      <c r="AB2072" t="s">
        <v>2965</v>
      </c>
      <c r="AC2072" t="s">
        <v>2965</v>
      </c>
      <c r="AD2072" t="s">
        <v>2965</v>
      </c>
      <c r="AE2072" t="s">
        <v>2965</v>
      </c>
      <c r="AF2072" t="s">
        <v>2965</v>
      </c>
      <c r="AG2072" t="s">
        <v>3500</v>
      </c>
      <c r="AH2072" t="s">
        <v>8313</v>
      </c>
      <c r="AI2072" t="s">
        <v>2965</v>
      </c>
      <c r="AJ2072" t="s">
        <v>2965</v>
      </c>
      <c r="AK2072" t="s">
        <v>2965</v>
      </c>
      <c r="AL2072" t="s">
        <v>2965</v>
      </c>
      <c r="AM2072" t="s">
        <v>2965</v>
      </c>
      <c r="AN2072" t="s">
        <v>2965</v>
      </c>
      <c r="AO2072" t="s">
        <v>2965</v>
      </c>
      <c r="AP2072" t="s">
        <v>4360</v>
      </c>
      <c r="AQ2072" t="s">
        <v>4360</v>
      </c>
      <c r="AR2072" t="s">
        <v>8355</v>
      </c>
      <c r="AS2072" t="s">
        <v>8353</v>
      </c>
    </row>
    <row r="2073" spans="5:45" ht="49.5">
      <c r="E2073" s="1403" t="str">
        <f t="shared" si="109"/>
        <v>F01AR000 Building/Shelter Fire Proofing Work Intermediate and top Coat for Intumescent Fire Proofing -</v>
      </c>
      <c r="F2073" s="1403" t="str">
        <f t="shared" si="110"/>
        <v xml:space="preserve">F01AR000-00001 Building/Shelter Fire Proofing Work Intermediate and top Coat for Intumescent Fire Proofing -        </v>
      </c>
      <c r="G2073" s="1404" t="str" cm="1">
        <f t="array" ref="G2073:H2073">_xlfn.TEXTSPLIT(I2073,"-")</f>
        <v>F01AR000</v>
      </c>
      <c r="H2073" s="1404" t="str">
        <v>00001</v>
      </c>
      <c r="I2073" t="s">
        <v>8356</v>
      </c>
      <c r="J2073" t="s">
        <v>4736</v>
      </c>
      <c r="K2073" t="s">
        <v>2661</v>
      </c>
      <c r="L2073" t="s">
        <v>8280</v>
      </c>
      <c r="M2073" t="s">
        <v>4288</v>
      </c>
      <c r="N2073" t="s">
        <v>8357</v>
      </c>
      <c r="O2073" t="s">
        <v>7850</v>
      </c>
      <c r="P2073" t="s">
        <v>4292</v>
      </c>
      <c r="Q2073" t="s">
        <v>2965</v>
      </c>
      <c r="R2073">
        <v>0</v>
      </c>
      <c r="S2073" t="s">
        <v>2965</v>
      </c>
      <c r="T2073" t="s">
        <v>2965</v>
      </c>
      <c r="U2073" t="s">
        <v>2965</v>
      </c>
      <c r="V2073" t="s">
        <v>2965</v>
      </c>
      <c r="W2073" t="s">
        <v>2965</v>
      </c>
      <c r="X2073" t="s">
        <v>2965</v>
      </c>
      <c r="Y2073" t="s">
        <v>2965</v>
      </c>
      <c r="Z2073" t="s">
        <v>2965</v>
      </c>
      <c r="AA2073" t="s">
        <v>2965</v>
      </c>
      <c r="AB2073" t="s">
        <v>2965</v>
      </c>
      <c r="AC2073" t="s">
        <v>2965</v>
      </c>
      <c r="AD2073" t="s">
        <v>2965</v>
      </c>
      <c r="AE2073" t="s">
        <v>2965</v>
      </c>
      <c r="AF2073" t="s">
        <v>2965</v>
      </c>
      <c r="AG2073" t="s">
        <v>3500</v>
      </c>
      <c r="AH2073" t="s">
        <v>8313</v>
      </c>
      <c r="AI2073" t="s">
        <v>2965</v>
      </c>
      <c r="AJ2073" t="s">
        <v>2965</v>
      </c>
      <c r="AK2073" t="s">
        <v>2965</v>
      </c>
      <c r="AL2073" t="s">
        <v>2965</v>
      </c>
      <c r="AM2073" t="s">
        <v>2965</v>
      </c>
      <c r="AN2073" t="s">
        <v>2965</v>
      </c>
      <c r="AO2073" t="s">
        <v>2965</v>
      </c>
      <c r="AP2073" t="s">
        <v>4360</v>
      </c>
      <c r="AQ2073" t="s">
        <v>4360</v>
      </c>
      <c r="AR2073" t="s">
        <v>8358</v>
      </c>
      <c r="AS2073" t="s">
        <v>8356</v>
      </c>
    </row>
    <row r="2074" spans="5:45">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row>
    <row r="2075" spans="5:4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row>
    <row r="2076" spans="5:45">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row>
    <row r="2077" spans="5:45">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row>
    <row r="2078" spans="5:45">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row>
    <row r="2079" spans="5:45">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row>
    <row r="2080" spans="5:45">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row>
    <row r="2081" spans="1:45">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row>
    <row r="2082" spans="1:45">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row>
    <row r="2083" spans="1:45">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row>
    <row r="2084" spans="1:45">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row>
    <row r="2085" spans="1:4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row>
    <row r="2086" spans="1:45">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row>
    <row r="2087" spans="1:45">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row>
    <row r="2088" spans="1:45">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row>
    <row r="2089" spans="1:45">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row>
    <row r="2090" spans="1:45">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row>
    <row r="2091" spans="1:45">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row>
    <row r="2092" spans="1:45">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row>
    <row r="2093" spans="1:45">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row>
    <row r="2094" spans="1:45">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row>
    <row r="2095" spans="1:45" s="1435" customFormat="1">
      <c r="A2095" s="1403"/>
      <c r="B2095" s="1403"/>
      <c r="C2095" s="1403"/>
      <c r="D2095" s="1403"/>
      <c r="E2095" s="1403"/>
      <c r="F2095" s="1403"/>
      <c r="G2095" s="1404"/>
      <c r="H2095" s="1404"/>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row>
    <row r="2096" spans="1:45">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row>
    <row r="2097" spans="9:45">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row>
    <row r="2098" spans="9:45">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row>
    <row r="2099" spans="9:45">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row>
    <row r="2100" spans="9:45">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row>
    <row r="2101" spans="9:45">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row>
    <row r="2102" spans="9:45">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row>
    <row r="2103" spans="9:45">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row>
    <row r="2104" spans="9:45">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row>
    <row r="2105" spans="9:4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row>
    <row r="2106" spans="9:45">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row>
    <row r="2107" spans="9:45">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row>
    <row r="2108" spans="9:45">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row>
    <row r="2109" spans="9:45">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row>
    <row r="2110" spans="9:45">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row>
    <row r="2111" spans="9:45">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row>
    <row r="2112" spans="9:45">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row>
    <row r="2113" spans="9:45">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row>
    <row r="2114" spans="9:45">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row>
    <row r="2115" spans="9:4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row>
    <row r="2116" spans="9:45">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row>
    <row r="2117" spans="9:45">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row>
    <row r="2118" spans="9:45">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row>
    <row r="2119" spans="9:45">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row>
    <row r="2120" spans="9:45">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row>
    <row r="2121" spans="9:45">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row>
    <row r="2122" spans="9:45">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row>
    <row r="2123" spans="9:45">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row>
    <row r="2124" spans="9:45">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row>
    <row r="2125" spans="9:4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row>
    <row r="2126" spans="9:45">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row>
    <row r="2127" spans="9:45">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row>
    <row r="2128" spans="9:45">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row>
    <row r="2129" spans="9:45">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row>
    <row r="2130" spans="9:45">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row>
    <row r="2131" spans="9:45">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row>
    <row r="2132" spans="9:45">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row>
    <row r="2133" spans="9:45">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row>
    <row r="2134" spans="9:45">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row>
    <row r="2135" spans="9:4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row>
    <row r="2136" spans="9:45">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row>
    <row r="2137" spans="9:45">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row>
    <row r="2138" spans="9:45">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row>
    <row r="2139" spans="9:45">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row>
    <row r="2140" spans="9:45">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row>
    <row r="2141" spans="9:45">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row>
    <row r="2142" spans="9:45">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row>
    <row r="2143" spans="9:45">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row>
    <row r="2144" spans="9:45">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row>
    <row r="2145" spans="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row>
    <row r="2146" spans="1:45">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row>
    <row r="2147" spans="1:45">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row>
    <row r="2148" spans="1:45">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row>
    <row r="2149" spans="1:45">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row>
    <row r="2150" spans="1:45">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row>
    <row r="2151" spans="1:45">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row>
    <row r="2152" spans="1:45">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row>
    <row r="2153" spans="1:45">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row>
    <row r="2154" spans="1:45">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row>
    <row r="2155" spans="1:4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row>
    <row r="2156" spans="1:45">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row>
    <row r="2157" spans="1:45" s="1435" customFormat="1">
      <c r="A2157" s="1403"/>
      <c r="B2157" s="1403"/>
      <c r="C2157" s="1403"/>
      <c r="D2157" s="1403"/>
      <c r="E2157" s="1403"/>
      <c r="F2157" s="1403"/>
      <c r="G2157" s="1404"/>
      <c r="H2157" s="1404"/>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row>
    <row r="2158" spans="1:45">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row>
    <row r="2159" spans="1:45">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row>
    <row r="2160" spans="1:45">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row>
    <row r="2161" spans="9:45">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row>
    <row r="2162" spans="9:45">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row>
    <row r="2163" spans="9:45">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row>
    <row r="2164" spans="9:45">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row>
    <row r="2165" spans="9:4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row>
    <row r="2166" spans="9:45">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row>
    <row r="2167" spans="9:45">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row>
    <row r="2168" spans="9:45">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row>
    <row r="2169" spans="9:45">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row>
    <row r="2170" spans="9:45">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row>
    <row r="2171" spans="9:45">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row>
    <row r="2172" spans="9:45">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row>
    <row r="2173" spans="9:45">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row>
    <row r="2174" spans="9:45">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row>
    <row r="2175" spans="9:4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row>
    <row r="2176" spans="9:45">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row>
    <row r="2177" spans="9:45">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row>
    <row r="2178" spans="9:45">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row>
    <row r="2179" spans="9:45">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row>
    <row r="2180" spans="9:45">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row>
    <row r="2181" spans="9:45">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row>
    <row r="2182" spans="9:45">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row>
    <row r="2183" spans="9:45">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row>
    <row r="2184" spans="9:45">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row>
    <row r="2185" spans="9:4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row>
    <row r="2186" spans="9:45">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row>
    <row r="2187" spans="9:45">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row>
    <row r="2188" spans="9:45">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row>
    <row r="2189" spans="9:45">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row>
    <row r="2190" spans="9:45">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row>
    <row r="2191" spans="9:45">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row>
    <row r="2192" spans="9:45">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row>
    <row r="2193" spans="9:45">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row>
    <row r="2194" spans="9:45">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row>
    <row r="2195" spans="9:4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row>
    <row r="2196" spans="9:45">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row>
    <row r="2197" spans="9:45">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row>
    <row r="2198" spans="9:45">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row>
    <row r="2199" spans="9:45">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row>
    <row r="2200" spans="9:45">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row>
    <row r="2201" spans="9:45">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row>
    <row r="2202" spans="9:45">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row>
    <row r="2203" spans="9:45">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row>
    <row r="2204" spans="9:45">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row>
    <row r="2205" spans="9:4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row>
    <row r="2206" spans="9:45">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row>
    <row r="2207" spans="9:45">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row>
    <row r="2208" spans="9:45">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row>
    <row r="2209" spans="9:45">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row>
    <row r="2210" spans="9:45">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row>
    <row r="2211" spans="9:45">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row>
    <row r="2212" spans="9:45">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row>
    <row r="2213" spans="9:45">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row>
    <row r="2214" spans="9:45">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row>
    <row r="2215" spans="9:4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row>
    <row r="2216" spans="9:45">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row>
    <row r="2217" spans="9:45">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row>
    <row r="2218" spans="9:45">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row>
    <row r="2219" spans="9:45">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row>
    <row r="2220" spans="9:45">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row>
    <row r="2221" spans="9:45">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row>
    <row r="2222" spans="9:45">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row>
    <row r="2223" spans="9:45">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row>
    <row r="2224" spans="9:45">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row>
    <row r="2225" spans="9:4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row>
    <row r="2226" spans="9:45">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row>
    <row r="2227" spans="9:45">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row>
    <row r="2228" spans="9:45">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row>
    <row r="2229" spans="9:45">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row>
    <row r="2230" spans="9:45">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row>
    <row r="2231" spans="9:45">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row>
    <row r="2232" spans="9:45">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row>
    <row r="2233" spans="9:45">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row>
    <row r="2234" spans="9:45">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row>
    <row r="2235" spans="9:4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row>
    <row r="2236" spans="9:45">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row>
    <row r="2237" spans="9:45">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row>
    <row r="2238" spans="9:45">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row>
    <row r="2239" spans="9:45">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row>
    <row r="2240" spans="9:45">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row>
    <row r="2241" spans="9:45">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row>
    <row r="2242" spans="9:45">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row>
    <row r="2243" spans="9:45">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row>
    <row r="2244" spans="9:45">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row>
    <row r="2245" spans="9: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row>
    <row r="2246" spans="9:45">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row>
    <row r="2247" spans="9:45">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row>
    <row r="2248" spans="9:45">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row>
    <row r="2249" spans="9:45">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row>
    <row r="2250" spans="9:45">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row>
    <row r="2251" spans="9:45">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row>
    <row r="2252" spans="9:45">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row>
    <row r="2253" spans="9:45">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row>
    <row r="2254" spans="9:45">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row>
    <row r="2255" spans="9:4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row>
    <row r="2256" spans="9:45">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row>
    <row r="2257" spans="9:45">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row>
    <row r="2258" spans="9:45">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row>
    <row r="2259" spans="9:45">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row>
    <row r="2260" spans="9:45">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row>
    <row r="2261" spans="9:45">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row>
    <row r="2262" spans="9:45">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row>
    <row r="2263" spans="9:45">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row>
    <row r="2264" spans="9:45">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row>
    <row r="2265" spans="9:4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row>
    <row r="2266" spans="9:45">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row>
    <row r="2267" spans="9:45">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row>
    <row r="2268" spans="9:45">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row>
    <row r="2269" spans="9:45">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row>
    <row r="2270" spans="9:45">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row>
    <row r="2271" spans="9:45">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row>
    <row r="2272" spans="9:45">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row>
    <row r="2273" spans="9:45">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row>
    <row r="2274" spans="9:45">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row>
    <row r="2275" spans="9:4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row>
    <row r="2276" spans="9:45">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row>
    <row r="2277" spans="9:45">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row>
    <row r="2278" spans="9:45">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row>
    <row r="2279" spans="9:45">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row>
    <row r="2280" spans="9:45">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row>
    <row r="2281" spans="9:45">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row>
    <row r="2282" spans="9:45">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row>
    <row r="2283" spans="9:45">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row>
    <row r="2284" spans="9:45">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row>
    <row r="2285" spans="9:4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row>
    <row r="2286" spans="9:45">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row>
    <row r="2287" spans="9:45">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row>
    <row r="2288" spans="9:45">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row>
    <row r="2289" spans="9:45">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row>
    <row r="2290" spans="9:45">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row>
    <row r="2291" spans="9:45">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row>
    <row r="2292" spans="9:45">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row>
    <row r="2293" spans="9:45">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row>
    <row r="2294" spans="9:45">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row>
    <row r="2295" spans="9:4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row>
    <row r="2296" spans="9:45">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row>
    <row r="2297" spans="9:45">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row>
    <row r="2298" spans="9:45">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row>
    <row r="2299" spans="9:45">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row>
    <row r="2300" spans="9:45">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row>
    <row r="2301" spans="9:45">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row>
    <row r="2302" spans="9:45">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row>
    <row r="2303" spans="9:45">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row>
    <row r="2304" spans="9:45">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row>
    <row r="2305" spans="9:4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row>
    <row r="2306" spans="9:45">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row>
    <row r="2307" spans="9:45">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row>
    <row r="2308" spans="9:45">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row>
    <row r="2309" spans="9:45">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row>
    <row r="2310" spans="9:45">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row>
    <row r="2311" spans="9:45">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row>
    <row r="2312" spans="9:45">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row>
    <row r="2313" spans="9:45">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row>
    <row r="2314" spans="9:45">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row>
    <row r="2315" spans="9:4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row>
    <row r="2316" spans="9:45">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row>
    <row r="2317" spans="9:45">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row>
    <row r="2318" spans="9:45">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row>
    <row r="2319" spans="9:45">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row>
    <row r="2320" spans="9:45">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row>
    <row r="2321" spans="9:45">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row>
    <row r="2322" spans="9:45">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row>
    <row r="2323" spans="9:45">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row>
    <row r="2324" spans="9:45">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row>
    <row r="2325" spans="9:4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row>
    <row r="2326" spans="9:45">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row>
    <row r="2327" spans="9:45">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row>
    <row r="2328" spans="9:45">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row>
    <row r="2329" spans="9:45">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row>
    <row r="2330" spans="9:45">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row>
    <row r="2331" spans="9:45">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row>
    <row r="2332" spans="9:45">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row>
    <row r="2333" spans="9:45">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row>
    <row r="2334" spans="9:45">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row>
    <row r="2335" spans="9:4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row>
    <row r="2336" spans="9:45">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row>
    <row r="2337" spans="9:45">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row>
    <row r="2338" spans="9:45">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row>
    <row r="2339" spans="9:45">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row>
    <row r="2340" spans="9:45">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row>
    <row r="2341" spans="9:45">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row>
    <row r="2342" spans="9:45">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row>
    <row r="2343" spans="9:45">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row>
    <row r="2344" spans="9:45">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row>
    <row r="2345" spans="9: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row>
    <row r="2346" spans="9:45">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row>
    <row r="2347" spans="9:45">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row>
    <row r="2348" spans="9:45">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row>
    <row r="2349" spans="9:45">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row>
    <row r="2350" spans="9:45">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row>
    <row r="2351" spans="9:45">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row>
    <row r="2352" spans="9:45">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row>
    <row r="2353" spans="9:45">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row>
    <row r="2354" spans="9:45">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row>
    <row r="2355" spans="9:4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row>
    <row r="2356" spans="9:45">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row>
    <row r="2357" spans="9:45">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row>
    <row r="2358" spans="9:45">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row>
    <row r="2359" spans="9:45">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row>
    <row r="2360" spans="9:45">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row>
    <row r="2361" spans="9:45">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row>
    <row r="2362" spans="9:45">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row>
    <row r="2363" spans="9:45">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row>
    <row r="2364" spans="9:45">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row>
    <row r="2365" spans="9:4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row>
    <row r="2366" spans="9:45">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row>
    <row r="2367" spans="9:45">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row>
    <row r="2368" spans="9:45">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row>
    <row r="2369" spans="9:45">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row>
    <row r="2370" spans="9:45">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row>
    <row r="2371" spans="9:45">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row>
    <row r="2372" spans="9:45">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row>
    <row r="2373" spans="9:45">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row>
    <row r="2374" spans="9:45">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row>
    <row r="2375" spans="9:4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row>
    <row r="2376" spans="9:45">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row>
    <row r="2377" spans="9:45">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row>
    <row r="2378" spans="9:45">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row>
    <row r="2379" spans="9:45">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row>
    <row r="2380" spans="9:45">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row>
    <row r="2381" spans="9:45">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row>
    <row r="2382" spans="9:45">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row>
    <row r="2383" spans="9:45">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row>
    <row r="2384" spans="9:45">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row>
    <row r="2385" spans="9:4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row>
    <row r="2386" spans="9:45">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row>
    <row r="2387" spans="9:45">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row>
    <row r="2388" spans="9:45">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row>
    <row r="2389" spans="9:45">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row>
    <row r="2390" spans="9:45">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row>
    <row r="2391" spans="9:45">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row>
    <row r="2392" spans="9:45">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row>
    <row r="2393" spans="9:45">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row>
    <row r="2394" spans="9:45">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row>
    <row r="2395" spans="9:4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row>
    <row r="2396" spans="9:45">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row>
    <row r="2397" spans="9:45">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row>
    <row r="2398" spans="9:45">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row>
    <row r="2399" spans="9:45">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row>
    <row r="2400" spans="9:45">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row>
    <row r="2401" spans="9:45">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row>
    <row r="2402" spans="9:45">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row>
    <row r="2403" spans="9:45">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row>
    <row r="2404" spans="9:45">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row>
    <row r="2405" spans="9:4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row>
    <row r="2406" spans="9:45">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row>
    <row r="2407" spans="9:45">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row>
    <row r="2408" spans="9:45">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row>
    <row r="2409" spans="9:45">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row>
    <row r="2410" spans="9:45">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row>
    <row r="2411" spans="9:45">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row>
    <row r="2412" spans="9:45">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row>
    <row r="2413" spans="9:45">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row>
    <row r="2414" spans="9:45">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row>
    <row r="2415" spans="9:4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row>
    <row r="2416" spans="9:45">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row>
    <row r="2417" spans="9:45">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row>
    <row r="2418" spans="9:45">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row>
    <row r="2419" spans="9:45">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row>
    <row r="2420" spans="9:45">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row>
    <row r="2421" spans="9:45">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row>
    <row r="2422" spans="9:45">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row>
    <row r="2423" spans="9:45">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row>
    <row r="2424" spans="9:45">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row>
    <row r="2425" spans="9:4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row>
    <row r="2426" spans="9:45">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row>
    <row r="2427" spans="9:45">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row>
    <row r="2428" spans="9:45">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row>
    <row r="2429" spans="9:45">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row>
    <row r="2430" spans="9:45">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row>
    <row r="2431" spans="9:45">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row>
    <row r="2432" spans="9:45">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row>
    <row r="2433" spans="9:45">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row>
    <row r="2434" spans="9:45">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row>
    <row r="2435" spans="9:4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row>
    <row r="2436" spans="9:45">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row>
    <row r="2437" spans="9:45">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row>
    <row r="2438" spans="9:45">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row>
    <row r="2439" spans="9:45">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row>
    <row r="2440" spans="9:45">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row>
    <row r="2441" spans="9:45">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row>
    <row r="2442" spans="9:45">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row>
    <row r="2443" spans="9:45">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row>
    <row r="2444" spans="9:45">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row>
    <row r="2445" spans="9: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row>
    <row r="2446" spans="9:45">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row>
    <row r="2447" spans="9:45">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row>
    <row r="2448" spans="9:45">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row>
    <row r="2449" spans="9:45">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row>
    <row r="2450" spans="9:45">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row>
    <row r="2451" spans="9:45">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row>
    <row r="2452" spans="9:45">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row>
    <row r="2453" spans="9:45">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row>
    <row r="2454" spans="9:45">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row>
    <row r="2455" spans="9:4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row>
    <row r="2456" spans="9:45">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row>
    <row r="2457" spans="9:45">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row>
    <row r="2458" spans="9:45">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row>
    <row r="2459" spans="9:45">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row>
    <row r="2460" spans="9:45">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row>
    <row r="2461" spans="9:45">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row>
    <row r="2462" spans="9:45">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row>
    <row r="2463" spans="9:45">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row>
    <row r="2464" spans="9:45">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row>
    <row r="2465" spans="9:4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row>
    <row r="2466" spans="9:45">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row>
    <row r="2467" spans="9:45">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row>
    <row r="2468" spans="9:45">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row>
    <row r="2469" spans="9:45">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row>
    <row r="2470" spans="9:45">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row>
    <row r="2471" spans="9:45">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row>
    <row r="2472" spans="9:45">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row>
    <row r="2473" spans="9:45">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row>
    <row r="2474" spans="9:45">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row>
    <row r="2475" spans="9:4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row>
    <row r="2476" spans="9:45">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row>
    <row r="2477" spans="9:45">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row>
    <row r="2478" spans="9:45">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row>
    <row r="2479" spans="9:45">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row>
    <row r="2480" spans="9:45">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row>
    <row r="2481" spans="9:45">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row>
    <row r="2482" spans="9:45">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row>
    <row r="2483" spans="9:45">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row>
    <row r="2484" spans="9:45">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row>
    <row r="2485" spans="9:4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row>
    <row r="2486" spans="9:45">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row>
    <row r="2487" spans="9:45">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row>
    <row r="2488" spans="9:45">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row>
    <row r="2489" spans="9:45">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row>
    <row r="2490" spans="9:45">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row>
    <row r="2491" spans="9:45">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row>
    <row r="2492" spans="9:45">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row>
    <row r="2493" spans="9:45">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row>
    <row r="2494" spans="9:45">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row>
    <row r="2495" spans="9:4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row>
    <row r="2496" spans="9:45">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row>
    <row r="2497" spans="9:45">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row>
    <row r="2498" spans="9:45">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row>
    <row r="2499" spans="9:45">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row>
    <row r="2500" spans="9:45">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row>
    <row r="2501" spans="9:45">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row>
    <row r="2502" spans="9:45">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row>
    <row r="2503" spans="9:45">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row>
    <row r="2504" spans="9:45">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row>
    <row r="2505" spans="9:4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row>
    <row r="2506" spans="9:45">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row>
    <row r="2507" spans="9:45">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row>
    <row r="2508" spans="9:45">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row>
    <row r="2509" spans="9:45">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row>
    <row r="2510" spans="9:45">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row>
    <row r="2511" spans="9:45">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row>
    <row r="2512" spans="9:45">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row>
    <row r="2513" spans="9:45">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row>
    <row r="2514" spans="9:45">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row>
    <row r="2515" spans="9:4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row>
    <row r="2516" spans="9:45">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row>
    <row r="2517" spans="9:45">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row>
    <row r="2518" spans="9:45">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row>
    <row r="2519" spans="9:45">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row>
    <row r="2520" spans="9:45">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row>
    <row r="2521" spans="9:45">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row>
    <row r="2522" spans="9:45">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row>
    <row r="2523" spans="9:45">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row>
    <row r="2524" spans="9:45">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row>
    <row r="2525" spans="9:4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row>
    <row r="2526" spans="9:45">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row>
    <row r="2527" spans="9:45">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row>
    <row r="2528" spans="9:45">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row>
    <row r="2529" spans="9:45">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row>
    <row r="2530" spans="9:45">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row>
    <row r="2531" spans="9:45">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row>
    <row r="2532" spans="9:45">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row>
    <row r="2533" spans="9:45">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row>
    <row r="2534" spans="9:45">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row>
    <row r="2535" spans="9:4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row>
    <row r="2536" spans="9:45">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row>
    <row r="2537" spans="9:45">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row>
    <row r="2538" spans="9:45">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row>
    <row r="2539" spans="9:45">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row>
    <row r="2540" spans="9:45">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row>
    <row r="2541" spans="9:45">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row>
    <row r="2542" spans="9:45">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row>
    <row r="2543" spans="9:45">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row>
    <row r="2544" spans="9:45">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row>
    <row r="2545" spans="9: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row>
    <row r="2546" spans="9:45">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row>
    <row r="2547" spans="9:45">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row>
    <row r="2548" spans="9:45">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row>
    <row r="2549" spans="9:45">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row>
    <row r="2550" spans="9:45">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row>
    <row r="2551" spans="9:45">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row>
    <row r="2552" spans="9:45">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row>
    <row r="2553" spans="9:45">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row>
    <row r="2554" spans="9:45">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row>
    <row r="2555" spans="9:4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row>
    <row r="2556" spans="9:45">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row>
    <row r="2557" spans="9:45">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row>
    <row r="2558" spans="9:45">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row>
    <row r="2559" spans="9:45">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row>
    <row r="2560" spans="9:45">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row>
    <row r="2561" spans="9:45">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row>
    <row r="2562" spans="9:45">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row>
    <row r="2563" spans="9:45">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row>
    <row r="2564" spans="9:45">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row>
    <row r="2565" spans="9:4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row>
    <row r="2566" spans="9:45">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row>
    <row r="2567" spans="9:45">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row>
    <row r="2568" spans="9:45">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row>
    <row r="2569" spans="9:45">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row>
    <row r="2570" spans="9:45">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row>
    <row r="2571" spans="9:45">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row>
    <row r="2572" spans="9:45">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row>
    <row r="2573" spans="9:45">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row>
    <row r="2574" spans="9:45">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row>
    <row r="2575" spans="9:4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row>
    <row r="2576" spans="9:45">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row>
    <row r="2577" spans="9:45">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row>
    <row r="2578" spans="9:45">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row>
    <row r="2579" spans="9:45">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row>
    <row r="2580" spans="9:45">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row>
    <row r="2581" spans="9:45">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row>
    <row r="2582" spans="9:45">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row>
    <row r="2583" spans="9:45">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row>
    <row r="2584" spans="9:45">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row>
    <row r="2585" spans="9:4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row>
    <row r="2586" spans="9:45">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row>
    <row r="2587" spans="9:45">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row>
    <row r="2588" spans="9:45">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row>
    <row r="2589" spans="9:45">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row>
    <row r="2590" spans="9:45">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row>
    <row r="2591" spans="9:45">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row>
    <row r="2592" spans="9:45">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row>
    <row r="2593" spans="9:45">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row>
    <row r="2594" spans="9:45">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row>
    <row r="2595" spans="9:4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row>
    <row r="2596" spans="9:45">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row>
    <row r="2597" spans="9:45">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row>
    <row r="2598" spans="9:45">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row>
    <row r="2599" spans="9:45">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row>
    <row r="2600" spans="9:45">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row>
    <row r="2601" spans="9:45">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row>
    <row r="2602" spans="9:45">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row>
    <row r="2603" spans="9:45">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row>
    <row r="2604" spans="9:45">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row>
    <row r="2605" spans="9:4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row>
    <row r="2606" spans="9:45">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row>
    <row r="2607" spans="9:45">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row>
    <row r="2608" spans="9:45">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row>
    <row r="2609" spans="9:45">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row>
    <row r="2610" spans="9:45">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row>
    <row r="2611" spans="9:45">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row>
    <row r="2612" spans="9:45">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row>
    <row r="2613" spans="9:45">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row>
    <row r="2614" spans="9:45">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row>
    <row r="2615" spans="9:4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row>
    <row r="2616" spans="9:45">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row>
    <row r="2617" spans="9:45">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row>
    <row r="2618" spans="9:45">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row>
    <row r="2619" spans="9:45">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row>
    <row r="2620" spans="9:45">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row>
    <row r="2621" spans="9:45">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row>
    <row r="2622" spans="9:45">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row>
    <row r="2623" spans="9:45">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row>
    <row r="2624" spans="9:45">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row>
    <row r="2625" spans="9:4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row>
    <row r="2626" spans="9:45">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row>
    <row r="2627" spans="9:45">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row>
    <row r="2628" spans="9:45">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row>
    <row r="2629" spans="9:45">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row>
    <row r="2630" spans="9:45">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row>
    <row r="2631" spans="9:45">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row>
    <row r="2632" spans="9:45">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row>
    <row r="2633" spans="9:45">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row>
    <row r="2634" spans="9:45">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row>
    <row r="2635" spans="9:4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row>
    <row r="2636" spans="9:45">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row>
    <row r="2637" spans="9:45">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row>
    <row r="2638" spans="9:45">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row>
    <row r="2639" spans="9:45">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row>
    <row r="2640" spans="9:45">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row>
    <row r="2641" spans="9:45">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row>
    <row r="2642" spans="9:45">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row>
    <row r="2643" spans="9:45">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row>
    <row r="2644" spans="9:45">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row>
    <row r="2645" spans="9: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row>
    <row r="2646" spans="9:45">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row>
    <row r="2647" spans="9:45">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row>
    <row r="2648" spans="9:45">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row>
    <row r="2649" spans="9:45">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row>
    <row r="2650" spans="9:45">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row>
    <row r="2651" spans="9:45">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row>
    <row r="2652" spans="9:45">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row>
    <row r="2653" spans="9:45">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row>
    <row r="2654" spans="9:45">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row>
    <row r="2655" spans="9:4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row>
    <row r="2656" spans="9:45">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row>
    <row r="2657" spans="9:45">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row>
    <row r="2658" spans="9:45">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row>
    <row r="2659" spans="9:45">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row>
    <row r="2660" spans="9:45">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row>
    <row r="2661" spans="9:45">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row>
    <row r="2662" spans="9:45">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row>
    <row r="2663" spans="9:45">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row>
    <row r="2664" spans="9:45">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row>
    <row r="2665" spans="9:4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row>
    <row r="2666" spans="9:45">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row>
    <row r="2667" spans="9:45">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row>
    <row r="2668" spans="9:45">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row>
    <row r="2669" spans="9:45">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row>
    <row r="2670" spans="9:45">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row>
    <row r="2671" spans="9:45">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row>
    <row r="2672" spans="9:45">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row>
    <row r="2673" spans="9:45">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row>
    <row r="2674" spans="9:45">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row>
    <row r="2675" spans="9:4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row>
    <row r="2676" spans="9:45">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row>
    <row r="2677" spans="9:45">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row>
    <row r="2678" spans="9:45">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row>
    <row r="2679" spans="9:45">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row>
    <row r="2680" spans="9:45">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row>
    <row r="2681" spans="9:45">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row>
    <row r="2682" spans="9:45">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row>
    <row r="2683" spans="9:45">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row>
    <row r="2684" spans="9:45">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row>
    <row r="2685" spans="9:4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row>
    <row r="2686" spans="9:45">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row>
    <row r="2687" spans="9:45">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row>
    <row r="2688" spans="9:45">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row>
    <row r="2689" spans="9:45">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row>
    <row r="2690" spans="9:45">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row>
    <row r="2691" spans="9:45">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row>
    <row r="2692" spans="9:45">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row>
    <row r="2693" spans="9:45">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row>
    <row r="2694" spans="9:45">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row>
    <row r="2695" spans="9:4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row>
    <row r="2696" spans="9:45">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row>
    <row r="2697" spans="9:45">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row>
    <row r="2698" spans="9:45">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row>
    <row r="2699" spans="9:45">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row>
    <row r="2700" spans="9:45">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row>
    <row r="2701" spans="9:45">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row>
    <row r="2702" spans="9:45">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row>
    <row r="2703" spans="9:45">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row>
    <row r="2704" spans="9:45">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row>
    <row r="2705" spans="9:4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row>
    <row r="2706" spans="9:45">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row>
    <row r="2707" spans="9:45">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row>
    <row r="2708" spans="9:45">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row>
    <row r="2709" spans="9:45">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row>
    <row r="2710" spans="9:45">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row>
    <row r="2711" spans="9:45">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row>
    <row r="2712" spans="9:45">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row>
    <row r="2713" spans="9:45">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row>
    <row r="2714" spans="9:45">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row>
    <row r="2715" spans="9:4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row>
    <row r="2716" spans="9:45">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row>
    <row r="2717" spans="9:45">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row>
    <row r="2718" spans="9:45">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row>
    <row r="2719" spans="9:45">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row>
    <row r="2720" spans="9:45">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row>
    <row r="2721" spans="9:45">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row>
    <row r="2722" spans="9:45">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row>
    <row r="2723" spans="9:45">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row>
    <row r="2724" spans="9:45">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row>
    <row r="2725" spans="9:4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row>
    <row r="2726" spans="9:45">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row>
    <row r="2727" spans="9:45">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row>
    <row r="2728" spans="9:45">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row>
    <row r="2729" spans="9:45">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row>
    <row r="2730" spans="9:45">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row>
    <row r="2731" spans="9:45">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row>
    <row r="2732" spans="9:45">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row>
    <row r="2733" spans="9:45">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row>
    <row r="2734" spans="9:45">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row>
    <row r="2735" spans="9:4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row>
    <row r="2736" spans="9:45">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row>
    <row r="2737" spans="9:45">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row>
    <row r="2738" spans="9:45">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row>
    <row r="2739" spans="9:45">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row>
    <row r="2740" spans="9:45">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row>
    <row r="2741" spans="9:45">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row>
    <row r="2742" spans="9:45">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row>
    <row r="2743" spans="9:45">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row>
    <row r="2744" spans="9:45">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row>
    <row r="2745" spans="9: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row>
    <row r="2746" spans="9:45">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row>
    <row r="2747" spans="9:45">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row>
    <row r="2748" spans="9:45">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row>
    <row r="2749" spans="9:45">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row>
    <row r="2750" spans="9:45">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row>
    <row r="2751" spans="9:45">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row>
    <row r="2752" spans="9:45">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row>
    <row r="2753" spans="9:45">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row>
    <row r="2754" spans="9:45">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row>
    <row r="2755" spans="9:4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row>
    <row r="2756" spans="9:45">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row>
    <row r="2757" spans="9:45">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row>
    <row r="2758" spans="9:45">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row>
    <row r="2759" spans="9:45">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row>
    <row r="2760" spans="9:45">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row>
    <row r="2761" spans="9:45">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row>
    <row r="2762" spans="9:45">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row>
    <row r="2763" spans="9:45">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row>
    <row r="2764" spans="9:45">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row>
    <row r="2765" spans="9:4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row>
    <row r="2766" spans="9:45">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row>
    <row r="2767" spans="9:45">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row>
    <row r="2768" spans="9:45">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row>
    <row r="2769" spans="9:45">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row>
    <row r="2770" spans="9:45">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row>
    <row r="2771" spans="9:45">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row>
    <row r="2772" spans="9:45">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row>
    <row r="2773" spans="9:45">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row>
    <row r="2774" spans="9:45">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row>
    <row r="2775" spans="9:4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row>
    <row r="2776" spans="9:45">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row>
    <row r="2777" spans="9:45">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row>
    <row r="2778" spans="9:45">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row>
    <row r="2779" spans="9:45">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row>
    <row r="2780" spans="9:45">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row>
    <row r="2781" spans="9:45">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row>
    <row r="2782" spans="9:45">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row>
    <row r="2783" spans="9:45">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row>
    <row r="2784" spans="9:45">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row>
    <row r="2785" spans="9:4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row>
    <row r="2786" spans="9:45">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row>
    <row r="2787" spans="9:45">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row>
    <row r="2788" spans="9:45">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row>
    <row r="2789" spans="9:45">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row>
    <row r="2790" spans="9:45">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row>
    <row r="2791" spans="9:45">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row>
    <row r="2792" spans="9:45">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row>
    <row r="2793" spans="9:45">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row>
    <row r="2794" spans="9:45">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row>
    <row r="2795" spans="9:4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row>
    <row r="2796" spans="9:45">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row>
    <row r="2797" spans="9:45">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row>
    <row r="2798" spans="9:45">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row>
    <row r="2799" spans="9:45">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row>
    <row r="2800" spans="9:45">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row>
    <row r="2801" spans="9:45">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row>
    <row r="2802" spans="9:45">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row>
    <row r="2803" spans="9:45">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row>
    <row r="2804" spans="9:45">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row>
    <row r="2805" spans="9:4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row>
    <row r="2806" spans="9:45">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row>
    <row r="2807" spans="9:45">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row>
    <row r="2808" spans="9:45">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row>
    <row r="2809" spans="9:45">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row>
    <row r="2810" spans="9:45">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row>
    <row r="2811" spans="9:45">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row>
    <row r="2812" spans="9:45">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row>
    <row r="2813" spans="9:45">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row>
    <row r="2814" spans="9:45">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row>
    <row r="2815" spans="9:4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row>
    <row r="2816" spans="9:45">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row>
    <row r="2817" spans="9:45">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row>
    <row r="2818" spans="9:45">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row>
    <row r="2819" spans="9:45">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row>
    <row r="2820" spans="9:45">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row>
    <row r="2821" spans="9:45">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row>
    <row r="2822" spans="9:45">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row>
    <row r="2823" spans="9:45">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row>
    <row r="2824" spans="9:45">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row>
    <row r="2825" spans="9:4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row>
    <row r="2826" spans="9:45">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row>
    <row r="2827" spans="9:45">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row>
    <row r="2828" spans="9:45">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row>
    <row r="2829" spans="9:45">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row>
    <row r="2830" spans="9:45">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row>
    <row r="2831" spans="9:45">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row>
    <row r="2832" spans="9:45">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row>
    <row r="2833" spans="9:45">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row>
    <row r="2834" spans="9:45">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row>
    <row r="2835" spans="9:4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row>
    <row r="2836" spans="9:45">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row>
    <row r="2837" spans="9:45">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row>
    <row r="2838" spans="9:45">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row>
    <row r="2839" spans="9:45">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row>
    <row r="2840" spans="9:45">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row>
    <row r="2841" spans="9:45">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row>
    <row r="2842" spans="9:45">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row>
    <row r="2843" spans="9:45">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row>
    <row r="2844" spans="9:45">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row>
    <row r="2845" spans="9: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row>
    <row r="2846" spans="9:45">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row>
    <row r="2847" spans="9:45">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row>
    <row r="2848" spans="9:45">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row>
    <row r="2849" spans="9:45">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row>
    <row r="2850" spans="9:45">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row>
    <row r="2851" spans="9:45">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row>
    <row r="2852" spans="9:45">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row>
    <row r="2853" spans="9:45">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row>
    <row r="2854" spans="9:45">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row>
    <row r="2855" spans="9:4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row>
    <row r="2856" spans="9:45">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row>
    <row r="2857" spans="9:45">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row>
    <row r="2858" spans="9:45">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row>
    <row r="2859" spans="9:45">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row>
    <row r="2860" spans="9:45">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row>
    <row r="2861" spans="9:45">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row>
    <row r="2862" spans="9:45">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row>
    <row r="2863" spans="9:45">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row>
    <row r="2864" spans="9:45">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row>
    <row r="2865" spans="9:4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row>
    <row r="2866" spans="9:45">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row>
    <row r="2867" spans="9:45">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row>
    <row r="2868" spans="9:45">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row>
    <row r="2869" spans="9:45">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row>
    <row r="2870" spans="9:45">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row>
    <row r="2871" spans="9:45">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row>
    <row r="2872" spans="9:45">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row>
    <row r="2873" spans="9:45">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row>
    <row r="2874" spans="9:45">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row>
    <row r="2875" spans="9:4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row>
    <row r="2876" spans="9:45">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row>
    <row r="2877" spans="9:45">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row>
    <row r="2878" spans="9:45">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row>
    <row r="2879" spans="9:45">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row>
    <row r="2880" spans="9:45">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row>
    <row r="2881" spans="9:45">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row>
    <row r="2882" spans="9:45">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row>
    <row r="2883" spans="9:45">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row>
    <row r="2884" spans="9:45">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row>
    <row r="2885" spans="9:4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row>
    <row r="2886" spans="9:45">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row>
    <row r="2887" spans="9:45">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row>
    <row r="2888" spans="9:45">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row>
    <row r="2889" spans="9:45">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row>
    <row r="2890" spans="9:45">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row>
    <row r="2891" spans="9:45">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row>
    <row r="2892" spans="9:45">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row>
    <row r="2893" spans="9:45">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row>
    <row r="2894" spans="9:45">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row>
    <row r="2895" spans="9:4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row>
    <row r="2896" spans="9:45">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row>
    <row r="2897" spans="9:45">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row>
    <row r="2898" spans="9:45">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row>
    <row r="2899" spans="9:45">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row>
    <row r="2900" spans="9:45">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row>
    <row r="2901" spans="9:45">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row>
    <row r="2902" spans="9:45">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row>
    <row r="2903" spans="9:45">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row>
    <row r="2904" spans="9:45">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row>
    <row r="2905" spans="9:4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row>
    <row r="2906" spans="9:45">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row>
    <row r="2907" spans="9:45">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row>
    <row r="2908" spans="9:45">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row>
    <row r="2909" spans="9:45">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row>
    <row r="2910" spans="9:45">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row>
    <row r="2911" spans="9:45">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row>
    <row r="2912" spans="9:45">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row>
    <row r="2913" spans="9:45">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row>
    <row r="2914" spans="9:45">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row>
    <row r="2915" spans="9:4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row>
    <row r="2916" spans="9:45">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row>
    <row r="2917" spans="9:45">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row>
    <row r="2918" spans="9:45">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row>
    <row r="2919" spans="9:45">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row>
    <row r="2920" spans="9:45">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row>
    <row r="2921" spans="9:45">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row>
    <row r="2922" spans="9:45">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row>
    <row r="2923" spans="9:45">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row>
    <row r="2924" spans="9:45">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row>
    <row r="2925" spans="9:4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row>
    <row r="2926" spans="9:45">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row>
    <row r="2927" spans="9:45">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row>
    <row r="2928" spans="9:45">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row>
    <row r="2929" spans="9:45">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row>
    <row r="2930" spans="9:45">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row>
    <row r="2931" spans="9:45">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row>
    <row r="2932" spans="9:45">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row>
    <row r="2933" spans="9:45">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row>
    <row r="2934" spans="9:45">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row>
    <row r="2935" spans="9:4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row>
    <row r="2936" spans="9:45">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row>
    <row r="2937" spans="9:45">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row>
    <row r="2938" spans="9:45">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row>
    <row r="2939" spans="9:45">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row>
    <row r="2940" spans="9:45">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row>
    <row r="2941" spans="9:45">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row>
    <row r="2942" spans="9:45">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row>
    <row r="2943" spans="9:45">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row>
    <row r="2944" spans="9:45">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row>
    <row r="2945" spans="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row>
    <row r="2946" spans="9:45">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row>
    <row r="2947" spans="9:45">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row>
    <row r="2948" spans="9:45">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row>
    <row r="2949" spans="9:45">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row>
    <row r="2950" spans="9:45">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row>
    <row r="2951" spans="9:45">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row>
    <row r="2952" spans="9:45">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row>
    <row r="2953" spans="9:45">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row>
    <row r="2954" spans="9:45">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row>
    <row r="2955" spans="9:4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row>
    <row r="2956" spans="9:45">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row>
    <row r="2957" spans="9:45">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row>
    <row r="2958" spans="9:45">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row>
    <row r="2959" spans="9:45">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row>
    <row r="2960" spans="9:45">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row>
    <row r="2961" spans="9:45">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row>
    <row r="2962" spans="9:45">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row>
    <row r="2963" spans="9:45">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row>
    <row r="2964" spans="9:45">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row>
    <row r="2965" spans="9:4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row>
    <row r="2966" spans="9:45">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row>
    <row r="2967" spans="9:45">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row>
    <row r="2968" spans="9:45">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row>
    <row r="2969" spans="9:45">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row>
    <row r="2970" spans="9:45">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row>
    <row r="2971" spans="9:45">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row>
    <row r="2972" spans="9:45">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row>
    <row r="2973" spans="9:45">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row>
    <row r="2974" spans="9:45">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row>
    <row r="2975" spans="9:4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row>
    <row r="2976" spans="9:45">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row>
    <row r="2977" spans="9:45">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row>
    <row r="2978" spans="9:45">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row>
    <row r="2979" spans="9:45">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row>
    <row r="2980" spans="9:45">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row>
    <row r="2981" spans="9:45">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row>
    <row r="2982" spans="9:45">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row>
    <row r="2983" spans="9:45">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row>
    <row r="2984" spans="9:45">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row>
    <row r="2985" spans="9:4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row>
    <row r="2986" spans="9:45">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row>
    <row r="2987" spans="9:45">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row>
    <row r="2988" spans="9:45">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row>
    <row r="2989" spans="9:45">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row>
    <row r="2990" spans="9:45">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row>
    <row r="2991" spans="9:45">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row>
    <row r="2992" spans="9:45">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row>
    <row r="2993" spans="9:45">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row>
    <row r="2994" spans="9:45">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row>
    <row r="2995" spans="9:4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row>
    <row r="2996" spans="9:45">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row>
    <row r="2997" spans="9:45">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row>
    <row r="2998" spans="9:45">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row>
    <row r="2999" spans="9:45">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row>
    <row r="3000" spans="9:45">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row>
    <row r="3001" spans="9:45">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row>
    <row r="3002" spans="9:45">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row>
    <row r="3003" spans="9:45">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row>
    <row r="3004" spans="9:45">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row>
    <row r="3005" spans="9:4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row>
    <row r="3006" spans="9:45">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row>
    <row r="3007" spans="9:45">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row>
    <row r="3008" spans="9:45">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row>
    <row r="3009" spans="9:45">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row>
    <row r="3010" spans="9:45">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row>
    <row r="3011" spans="9:45">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row>
    <row r="3012" spans="9:45">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row>
    <row r="3013" spans="9:45">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row>
    <row r="3014" spans="9:45">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row>
    <row r="3015" spans="9:4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row>
    <row r="3016" spans="9:45">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row>
    <row r="3017" spans="9:45">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row>
    <row r="3018" spans="9:45">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row>
    <row r="3019" spans="9:45">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row>
    <row r="3020" spans="9:45">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row>
    <row r="3021" spans="9:45">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row>
    <row r="3022" spans="9:45">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row>
    <row r="3023" spans="9:45">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row>
    <row r="3024" spans="9:45">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row>
    <row r="3025" spans="9:4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row>
    <row r="3026" spans="9:45">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row>
    <row r="3027" spans="9:45">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row>
    <row r="3028" spans="9:45">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row>
    <row r="3029" spans="9:45">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row>
    <row r="3030" spans="9:45">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row>
    <row r="3031" spans="9:45">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row>
    <row r="3032" spans="9:45">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row>
    <row r="3033" spans="9:45">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row>
    <row r="3034" spans="9:45">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row>
    <row r="3035" spans="9:4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row>
    <row r="3036" spans="9:45">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row>
    <row r="3037" spans="9:45">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row>
    <row r="3038" spans="9:45">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row>
    <row r="3039" spans="9:45">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row>
    <row r="3040" spans="9:45">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row>
    <row r="3041" spans="9:45">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row>
    <row r="3042" spans="9:45">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row>
    <row r="3043" spans="9:45">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row>
    <row r="3044" spans="9:45">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row>
    <row r="3045" spans="9: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row>
    <row r="3046" spans="9:45">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row>
    <row r="3047" spans="9:45">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row>
    <row r="3048" spans="9:45">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row>
    <row r="3049" spans="9:45">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row>
    <row r="3050" spans="9:45">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row>
    <row r="3051" spans="9:45">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row>
    <row r="3052" spans="9:45">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row>
    <row r="3053" spans="9:45">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row>
    <row r="3054" spans="9:45">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row>
    <row r="3055" spans="9:4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row>
    <row r="3056" spans="9:45">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row>
    <row r="3057" spans="9:45">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row>
    <row r="3058" spans="9:45">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row>
    <row r="3059" spans="9:45">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row>
    <row r="3060" spans="9:45">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row>
    <row r="3061" spans="9:45">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row>
    <row r="3062" spans="9:45">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row>
    <row r="3063" spans="9:45">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row>
    <row r="3064" spans="9:45">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row>
    <row r="3065" spans="9:4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row>
    <row r="3066" spans="9:45">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row>
    <row r="3067" spans="9:45">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row>
    <row r="3068" spans="9:45">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row>
    <row r="3069" spans="9:45">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row>
    <row r="3070" spans="9:45">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row>
    <row r="3071" spans="9:45">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row>
    <row r="3072" spans="9:45">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row>
    <row r="3073" spans="9:45">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row>
    <row r="3074" spans="9:45">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row>
    <row r="3075" spans="9:4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row>
    <row r="3076" spans="9:45">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row>
    <row r="3077" spans="9:45">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row>
    <row r="3078" spans="9:45">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row>
    <row r="3079" spans="9:45">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row>
    <row r="3080" spans="9:45">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row>
    <row r="3081" spans="9:45">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row>
    <row r="3082" spans="9:45">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row>
    <row r="3083" spans="9:45">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row>
    <row r="3084" spans="9:45">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row>
    <row r="3085" spans="9:4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row>
    <row r="3086" spans="9:45">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row>
    <row r="3087" spans="9:45">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row>
    <row r="3088" spans="9:45">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row>
    <row r="3089" spans="9:45">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row>
    <row r="3090" spans="9:45">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row>
    <row r="3091" spans="9:45">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row>
    <row r="3092" spans="9:45">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row>
    <row r="3093" spans="9:45">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row>
    <row r="3094" spans="9:45">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row>
    <row r="3095" spans="9:4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row>
    <row r="3096" spans="9:45">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row>
    <row r="3097" spans="9:45">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row>
    <row r="3098" spans="9:45">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row>
    <row r="3099" spans="9:45">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row>
    <row r="3100" spans="9:45">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row>
    <row r="3101" spans="9:45">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row>
    <row r="3102" spans="9:45">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row>
    <row r="3103" spans="9:45">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row>
    <row r="3104" spans="9:45">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row>
    <row r="3105" spans="9:4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row>
    <row r="3106" spans="9:45">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row>
    <row r="3107" spans="9:45">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row>
    <row r="3108" spans="9:45">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row>
    <row r="3109" spans="9:45">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row>
    <row r="3110" spans="9:45">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row>
    <row r="3111" spans="9:45">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row>
    <row r="3112" spans="9:45">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row>
    <row r="3113" spans="9:45">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row>
    <row r="3114" spans="9:45">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row>
    <row r="3115" spans="9:4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row>
    <row r="3116" spans="9:45">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row>
    <row r="3117" spans="9:45">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row>
    <row r="3118" spans="9:45">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row>
    <row r="3119" spans="9:45">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row>
    <row r="3120" spans="9:45">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row>
    <row r="3121" spans="9:45">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row>
    <row r="3122" spans="9:45">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row>
    <row r="3123" spans="9:45">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row>
    <row r="3124" spans="9:45">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row>
    <row r="3125" spans="9:4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row>
    <row r="3126" spans="9:45">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row>
    <row r="3127" spans="9:45">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row>
    <row r="3128" spans="9:45">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row>
    <row r="3129" spans="9:45">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row>
    <row r="3130" spans="9:45">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row>
    <row r="3131" spans="9:45">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row>
    <row r="3132" spans="9:45">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row>
    <row r="3133" spans="9:45">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row>
    <row r="3134" spans="9:45">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row>
    <row r="3135" spans="9:4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row>
    <row r="3136" spans="9:45">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row>
    <row r="3137" spans="9:45">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row>
    <row r="3138" spans="9:45">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row>
    <row r="3139" spans="9:45">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row>
    <row r="3140" spans="9:45">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row>
    <row r="3141" spans="9:45">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row>
    <row r="3142" spans="9:45">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row>
    <row r="3143" spans="9:45">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row>
    <row r="3144" spans="9:45">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row>
    <row r="3145" spans="9: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row>
    <row r="3146" spans="9:45">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row>
    <row r="3147" spans="9:45">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row>
    <row r="3148" spans="9:45">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row>
    <row r="3149" spans="9:45">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row>
    <row r="3150" spans="9:45">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row>
    <row r="3151" spans="9:45">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row>
    <row r="3152" spans="9:45">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row>
    <row r="3153" spans="9:45">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row>
    <row r="3154" spans="9:45">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row>
    <row r="3155" spans="9:4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row>
    <row r="3156" spans="9:45">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row>
    <row r="3157" spans="9:45">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row>
    <row r="3158" spans="9:45">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row>
    <row r="3159" spans="9:45">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row>
    <row r="3160" spans="9:45">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row>
    <row r="3161" spans="9:45">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row>
    <row r="3162" spans="9:45">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row>
    <row r="3163" spans="9:45">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row>
    <row r="3164" spans="9:45">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row>
    <row r="3165" spans="9:4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row>
    <row r="3166" spans="9:45">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row>
    <row r="3167" spans="9:45">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row>
    <row r="3168" spans="9:45">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row>
    <row r="3169" spans="9:45">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row>
    <row r="3170" spans="9:45">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row>
    <row r="3171" spans="9:45">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row>
    <row r="3172" spans="9:45">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row>
    <row r="3173" spans="9:45">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row>
    <row r="3174" spans="9:45">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row>
    <row r="3175" spans="9:4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row>
    <row r="3176" spans="9:45">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row>
    <row r="3177" spans="9:45">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row>
    <row r="3178" spans="9:45">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row>
    <row r="3179" spans="9:45">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row>
    <row r="3180" spans="9:45">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row>
    <row r="3181" spans="9:45">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row>
    <row r="3182" spans="9:45">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row>
    <row r="3183" spans="9:45">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row>
    <row r="3184" spans="9:45">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row>
    <row r="3185" spans="9:4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row>
    <row r="3186" spans="9:45">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row>
    <row r="3187" spans="9:45">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row>
    <row r="3188" spans="9:45">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row>
    <row r="3189" spans="9:45">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row>
    <row r="3190" spans="9:45">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row>
    <row r="3191" spans="9:45">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row>
    <row r="3192" spans="9:45">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row>
    <row r="3193" spans="9:45">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row>
    <row r="3194" spans="9:45">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row>
    <row r="3195" spans="9:4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row>
    <row r="3196" spans="9:45">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row>
    <row r="3197" spans="9:45">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row>
    <row r="3198" spans="9:45">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row>
    <row r="3199" spans="9:45">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row>
    <row r="3200" spans="9:45">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row>
    <row r="3201" spans="9:45">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row>
    <row r="3202" spans="9:45">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row>
    <row r="3203" spans="9:45">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row>
    <row r="3204" spans="9:45">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row>
    <row r="3205" spans="9:4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row>
    <row r="3206" spans="9:45">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row>
    <row r="3207" spans="9:45">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row>
    <row r="3208" spans="9:45">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row>
    <row r="3209" spans="9:45">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row>
    <row r="3210" spans="9:45">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row>
    <row r="3211" spans="9:45">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row>
    <row r="3212" spans="9:45">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row>
    <row r="3213" spans="9:45">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row>
    <row r="3214" spans="9:45">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row>
    <row r="3215" spans="9:4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row>
    <row r="3216" spans="9:45">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row>
    <row r="3217" spans="9:45">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row>
    <row r="3218" spans="9:45">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row>
    <row r="3219" spans="9:45">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row>
    <row r="3220" spans="9:45">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row>
    <row r="3221" spans="9:45">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row>
    <row r="3222" spans="9:45">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row>
    <row r="3223" spans="9:45">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row>
    <row r="3224" spans="9:45">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row>
    <row r="3225" spans="9:4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row>
    <row r="3226" spans="9:45">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row>
    <row r="3227" spans="9:45">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row>
    <row r="3228" spans="9:45">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row>
    <row r="3229" spans="9:45">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row>
    <row r="3230" spans="9:45">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row>
    <row r="3231" spans="9:45">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row>
    <row r="3232" spans="9:45">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row>
    <row r="3233" spans="9:45">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row>
    <row r="3234" spans="9:45">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row>
    <row r="3235" spans="9:4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row>
    <row r="3236" spans="9:45">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row>
    <row r="3237" spans="9:45">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row>
    <row r="3238" spans="9:45">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row>
    <row r="3239" spans="9:45">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row>
    <row r="3240" spans="9:45">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row>
    <row r="3241" spans="9:45">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row>
    <row r="3242" spans="9:45">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row>
    <row r="3243" spans="9:45">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row>
    <row r="3244" spans="9:45">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row>
    <row r="3245" spans="9: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row>
    <row r="3246" spans="9:45">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row>
    <row r="3247" spans="9:45">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row>
    <row r="3248" spans="9:45">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row>
    <row r="3249" spans="9:45">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row>
    <row r="3250" spans="9:45">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row>
    <row r="3251" spans="9:45">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row>
    <row r="3252" spans="9:45">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row>
    <row r="3253" spans="9:45">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row>
    <row r="3254" spans="9:45">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row>
    <row r="3255" spans="9:4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row>
    <row r="3256" spans="9:45">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row>
    <row r="3257" spans="9:45">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row>
    <row r="3258" spans="9:45">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row>
    <row r="3259" spans="9:45">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row>
    <row r="3260" spans="9:45">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row>
    <row r="3261" spans="9:45">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row>
    <row r="3262" spans="9:45">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row>
    <row r="3263" spans="9:45">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row>
    <row r="3264" spans="9:45">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row>
    <row r="3265" spans="9:4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row>
    <row r="3266" spans="9:45">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row>
    <row r="3267" spans="9:45">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row>
  </sheetData>
  <autoFilter ref="I6:AS1630" xr:uid="{00000000-0009-0000-0000-000012000000}"/>
  <mergeCells count="12">
    <mergeCell ref="AR4:AR5"/>
    <mergeCell ref="AS4:AS5"/>
    <mergeCell ref="J2:AS2"/>
    <mergeCell ref="J3:AS3"/>
    <mergeCell ref="I4:I5"/>
    <mergeCell ref="J4:J5"/>
    <mergeCell ref="K4:L4"/>
    <mergeCell ref="M4:N4"/>
    <mergeCell ref="O4:P4"/>
    <mergeCell ref="Q4:AF4"/>
    <mergeCell ref="AG4:AO4"/>
    <mergeCell ref="AP4:AQ4"/>
  </mergeCells>
  <phoneticPr fontId="4" type="noConversion"/>
  <conditionalFormatting sqref="I2048:I2049">
    <cfRule type="duplicateValues" dxfId="249" priority="248"/>
  </conditionalFormatting>
  <conditionalFormatting sqref="I2050:I2051">
    <cfRule type="duplicateValues" dxfId="248" priority="247"/>
  </conditionalFormatting>
  <conditionalFormatting sqref="I2052">
    <cfRule type="duplicateValues" dxfId="247" priority="246"/>
  </conditionalFormatting>
  <conditionalFormatting sqref="I2053:I2054">
    <cfRule type="duplicateValues" dxfId="246" priority="245"/>
  </conditionalFormatting>
  <conditionalFormatting sqref="I2055:I2056">
    <cfRule type="duplicateValues" dxfId="245" priority="244"/>
  </conditionalFormatting>
  <conditionalFormatting sqref="I2057">
    <cfRule type="duplicateValues" dxfId="244" priority="243"/>
  </conditionalFormatting>
  <conditionalFormatting sqref="I2063:I2064">
    <cfRule type="duplicateValues" dxfId="243" priority="249"/>
  </conditionalFormatting>
  <conditionalFormatting sqref="I2067">
    <cfRule type="duplicateValues" dxfId="242" priority="237"/>
  </conditionalFormatting>
  <conditionalFormatting sqref="I2068">
    <cfRule type="duplicateValues" dxfId="241" priority="205"/>
  </conditionalFormatting>
  <conditionalFormatting sqref="I2069">
    <cfRule type="duplicateValues" dxfId="240" priority="238"/>
  </conditionalFormatting>
  <conditionalFormatting sqref="I2070">
    <cfRule type="duplicateValues" dxfId="239" priority="239"/>
  </conditionalFormatting>
  <conditionalFormatting sqref="I2071">
    <cfRule type="duplicateValues" dxfId="238" priority="240"/>
  </conditionalFormatting>
  <conditionalFormatting sqref="I2072">
    <cfRule type="duplicateValues" dxfId="237" priority="241"/>
  </conditionalFormatting>
  <conditionalFormatting sqref="I2073">
    <cfRule type="duplicateValues" dxfId="236" priority="233"/>
  </conditionalFormatting>
  <conditionalFormatting sqref="I2074">
    <cfRule type="duplicateValues" dxfId="235" priority="234"/>
  </conditionalFormatting>
  <conditionalFormatting sqref="I2075">
    <cfRule type="duplicateValues" dxfId="234" priority="235"/>
  </conditionalFormatting>
  <conditionalFormatting sqref="I2076">
    <cfRule type="duplicateValues" dxfId="233" priority="236"/>
  </conditionalFormatting>
  <conditionalFormatting sqref="I2077">
    <cfRule type="duplicateValues" dxfId="232" priority="232"/>
  </conditionalFormatting>
  <conditionalFormatting sqref="I2079">
    <cfRule type="duplicateValues" dxfId="231" priority="230"/>
  </conditionalFormatting>
  <conditionalFormatting sqref="I2080">
    <cfRule type="duplicateValues" dxfId="230" priority="231"/>
  </conditionalFormatting>
  <conditionalFormatting sqref="I2082">
    <cfRule type="duplicateValues" dxfId="229" priority="227"/>
  </conditionalFormatting>
  <conditionalFormatting sqref="I2083">
    <cfRule type="duplicateValues" dxfId="228" priority="228"/>
  </conditionalFormatting>
  <conditionalFormatting sqref="I2084">
    <cfRule type="duplicateValues" dxfId="227" priority="229"/>
  </conditionalFormatting>
  <conditionalFormatting sqref="I2086">
    <cfRule type="duplicateValues" dxfId="226" priority="225"/>
  </conditionalFormatting>
  <conditionalFormatting sqref="I2087">
    <cfRule type="duplicateValues" dxfId="225" priority="224"/>
  </conditionalFormatting>
  <conditionalFormatting sqref="I2088">
    <cfRule type="duplicateValues" dxfId="224" priority="226"/>
  </conditionalFormatting>
  <conditionalFormatting sqref="I2090">
    <cfRule type="duplicateValues" dxfId="223" priority="221"/>
  </conditionalFormatting>
  <conditionalFormatting sqref="I2091">
    <cfRule type="duplicateValues" dxfId="222" priority="218"/>
  </conditionalFormatting>
  <conditionalFormatting sqref="I2092">
    <cfRule type="duplicateValues" dxfId="221" priority="219"/>
  </conditionalFormatting>
  <conditionalFormatting sqref="I2093">
    <cfRule type="duplicateValues" dxfId="220" priority="220"/>
  </conditionalFormatting>
  <conditionalFormatting sqref="I2094">
    <cfRule type="duplicateValues" dxfId="219" priority="222"/>
  </conditionalFormatting>
  <conditionalFormatting sqref="I2095">
    <cfRule type="duplicateValues" dxfId="218" priority="216"/>
  </conditionalFormatting>
  <conditionalFormatting sqref="I2096">
    <cfRule type="duplicateValues" dxfId="217" priority="217"/>
  </conditionalFormatting>
  <conditionalFormatting sqref="I2097">
    <cfRule type="duplicateValues" dxfId="216" priority="223"/>
  </conditionalFormatting>
  <conditionalFormatting sqref="I2099:I2100">
    <cfRule type="duplicateValues" dxfId="215" priority="215"/>
  </conditionalFormatting>
  <conditionalFormatting sqref="I2101 I2103">
    <cfRule type="duplicateValues" dxfId="214" priority="208"/>
  </conditionalFormatting>
  <conditionalFormatting sqref="I2102">
    <cfRule type="duplicateValues" dxfId="213" priority="207"/>
  </conditionalFormatting>
  <conditionalFormatting sqref="I2104 I2107">
    <cfRule type="duplicateValues" dxfId="212" priority="210"/>
  </conditionalFormatting>
  <conditionalFormatting sqref="I2105">
    <cfRule type="duplicateValues" dxfId="211" priority="209"/>
  </conditionalFormatting>
  <conditionalFormatting sqref="I2106">
    <cfRule type="duplicateValues" dxfId="210" priority="206"/>
  </conditionalFormatting>
  <conditionalFormatting sqref="I2108 I2110">
    <cfRule type="duplicateValues" dxfId="209" priority="213"/>
  </conditionalFormatting>
  <conditionalFormatting sqref="I2109">
    <cfRule type="duplicateValues" dxfId="208" priority="212"/>
  </conditionalFormatting>
  <conditionalFormatting sqref="I2112">
    <cfRule type="duplicateValues" dxfId="207" priority="214"/>
  </conditionalFormatting>
  <conditionalFormatting sqref="I2113">
    <cfRule type="duplicateValues" dxfId="206" priority="211"/>
  </conditionalFormatting>
  <conditionalFormatting sqref="I2131">
    <cfRule type="duplicateValues" dxfId="205" priority="242"/>
  </conditionalFormatting>
  <conditionalFormatting sqref="I2138">
    <cfRule type="duplicateValues" dxfId="204" priority="203"/>
  </conditionalFormatting>
  <conditionalFormatting sqref="I2139:I2141">
    <cfRule type="duplicateValues" dxfId="203" priority="204"/>
  </conditionalFormatting>
  <conditionalFormatting sqref="I2142">
    <cfRule type="duplicateValues" dxfId="202" priority="202"/>
  </conditionalFormatting>
  <conditionalFormatting sqref="I2147">
    <cfRule type="duplicateValues" dxfId="201" priority="196"/>
  </conditionalFormatting>
  <conditionalFormatting sqref="I2148">
    <cfRule type="duplicateValues" dxfId="200" priority="197"/>
  </conditionalFormatting>
  <conditionalFormatting sqref="I2149">
    <cfRule type="duplicateValues" dxfId="199" priority="198"/>
  </conditionalFormatting>
  <conditionalFormatting sqref="I2150">
    <cfRule type="duplicateValues" dxfId="198" priority="199"/>
  </conditionalFormatting>
  <conditionalFormatting sqref="I2151">
    <cfRule type="duplicateValues" dxfId="197" priority="200"/>
  </conditionalFormatting>
  <conditionalFormatting sqref="I2156">
    <cfRule type="duplicateValues" dxfId="196" priority="195"/>
  </conditionalFormatting>
  <conditionalFormatting sqref="I2157">
    <cfRule type="duplicateValues" dxfId="195" priority="194"/>
  </conditionalFormatting>
  <conditionalFormatting sqref="I2161">
    <cfRule type="duplicateValues" dxfId="194" priority="189"/>
  </conditionalFormatting>
  <conditionalFormatting sqref="I2162">
    <cfRule type="duplicateValues" dxfId="193" priority="190"/>
  </conditionalFormatting>
  <conditionalFormatting sqref="I2163">
    <cfRule type="duplicateValues" dxfId="192" priority="191"/>
  </conditionalFormatting>
  <conditionalFormatting sqref="I2164">
    <cfRule type="duplicateValues" dxfId="191" priority="192"/>
  </conditionalFormatting>
  <conditionalFormatting sqref="I2165">
    <cfRule type="duplicateValues" dxfId="190" priority="193"/>
  </conditionalFormatting>
  <conditionalFormatting sqref="I2166 I2158">
    <cfRule type="duplicateValues" dxfId="189" priority="201"/>
  </conditionalFormatting>
  <conditionalFormatting sqref="I2167 I2152:I2155 I2159:I2160 I2143:I2146 I2132:I2137 I2078 I2081 I2085 I2089 I2098 I2111 I2114:I2130 I2042:I2047 I2065:I2066 I2058:I2062">
    <cfRule type="duplicateValues" dxfId="188" priority="250"/>
  </conditionalFormatting>
  <conditionalFormatting sqref="I2168">
    <cfRule type="duplicateValues" dxfId="187" priority="188"/>
  </conditionalFormatting>
  <conditionalFormatting sqref="I2169">
    <cfRule type="duplicateValues" dxfId="186" priority="173"/>
  </conditionalFormatting>
  <conditionalFormatting sqref="I2170">
    <cfRule type="duplicateValues" dxfId="185" priority="174"/>
  </conditionalFormatting>
  <conditionalFormatting sqref="I2171">
    <cfRule type="duplicateValues" dxfId="184" priority="175"/>
  </conditionalFormatting>
  <conditionalFormatting sqref="I2172">
    <cfRule type="duplicateValues" dxfId="183" priority="176"/>
  </conditionalFormatting>
  <conditionalFormatting sqref="I2173">
    <cfRule type="duplicateValues" dxfId="182" priority="177"/>
  </conditionalFormatting>
  <conditionalFormatting sqref="I2174">
    <cfRule type="duplicateValues" dxfId="181" priority="178"/>
  </conditionalFormatting>
  <conditionalFormatting sqref="I2175">
    <cfRule type="duplicateValues" dxfId="180" priority="179"/>
  </conditionalFormatting>
  <conditionalFormatting sqref="I2176">
    <cfRule type="duplicateValues" dxfId="179" priority="180"/>
  </conditionalFormatting>
  <conditionalFormatting sqref="I2177">
    <cfRule type="duplicateValues" dxfId="178" priority="181"/>
  </conditionalFormatting>
  <conditionalFormatting sqref="I2178">
    <cfRule type="duplicateValues" dxfId="177" priority="182"/>
  </conditionalFormatting>
  <conditionalFormatting sqref="I2179">
    <cfRule type="duplicateValues" dxfId="176" priority="183"/>
  </conditionalFormatting>
  <conditionalFormatting sqref="I2180">
    <cfRule type="duplicateValues" dxfId="175" priority="184"/>
  </conditionalFormatting>
  <conditionalFormatting sqref="I2181">
    <cfRule type="duplicateValues" dxfId="174" priority="185"/>
  </conditionalFormatting>
  <conditionalFormatting sqref="I2182">
    <cfRule type="duplicateValues" dxfId="173" priority="186"/>
  </conditionalFormatting>
  <conditionalFormatting sqref="I2183">
    <cfRule type="duplicateValues" dxfId="172" priority="187"/>
  </conditionalFormatting>
  <conditionalFormatting sqref="I2184">
    <cfRule type="duplicateValues" dxfId="171" priority="154"/>
  </conditionalFormatting>
  <conditionalFormatting sqref="I2185:I2189">
    <cfRule type="duplicateValues" dxfId="170" priority="171"/>
  </conditionalFormatting>
  <conditionalFormatting sqref="I2190">
    <cfRule type="duplicateValues" dxfId="169" priority="169"/>
  </conditionalFormatting>
  <conditionalFormatting sqref="I2191">
    <cfRule type="duplicateValues" dxfId="168" priority="150"/>
  </conditionalFormatting>
  <conditionalFormatting sqref="I2192:I2194 I2201:I2206 I2197:I2199">
    <cfRule type="duplicateValues" dxfId="167" priority="170"/>
  </conditionalFormatting>
  <conditionalFormatting sqref="I2195">
    <cfRule type="duplicateValues" dxfId="166" priority="151"/>
  </conditionalFormatting>
  <conditionalFormatting sqref="I2196">
    <cfRule type="duplicateValues" dxfId="165" priority="152"/>
  </conditionalFormatting>
  <conditionalFormatting sqref="I2200">
    <cfRule type="duplicateValues" dxfId="164" priority="153"/>
  </conditionalFormatting>
  <conditionalFormatting sqref="I2207">
    <cfRule type="duplicateValues" dxfId="163" priority="164"/>
  </conditionalFormatting>
  <conditionalFormatting sqref="I2208">
    <cfRule type="duplicateValues" dxfId="162" priority="165"/>
  </conditionalFormatting>
  <conditionalFormatting sqref="I2209">
    <cfRule type="duplicateValues" dxfId="161" priority="166"/>
  </conditionalFormatting>
  <conditionalFormatting sqref="I2210">
    <cfRule type="duplicateValues" dxfId="160" priority="167"/>
  </conditionalFormatting>
  <conditionalFormatting sqref="I2211">
    <cfRule type="duplicateValues" dxfId="159" priority="168"/>
  </conditionalFormatting>
  <conditionalFormatting sqref="I2212">
    <cfRule type="duplicateValues" dxfId="158" priority="161"/>
  </conditionalFormatting>
  <conditionalFormatting sqref="I2213">
    <cfRule type="duplicateValues" dxfId="157" priority="162"/>
  </conditionalFormatting>
  <conditionalFormatting sqref="I2214">
    <cfRule type="duplicateValues" dxfId="156" priority="163"/>
  </conditionalFormatting>
  <conditionalFormatting sqref="I2215">
    <cfRule type="duplicateValues" dxfId="155" priority="160"/>
  </conditionalFormatting>
  <conditionalFormatting sqref="I2217">
    <cfRule type="duplicateValues" dxfId="154" priority="159"/>
  </conditionalFormatting>
  <conditionalFormatting sqref="I2219">
    <cfRule type="duplicateValues" dxfId="153" priority="156"/>
  </conditionalFormatting>
  <conditionalFormatting sqref="I2220">
    <cfRule type="duplicateValues" dxfId="152" priority="158"/>
  </conditionalFormatting>
  <conditionalFormatting sqref="I2222">
    <cfRule type="duplicateValues" dxfId="151" priority="155"/>
  </conditionalFormatting>
  <conditionalFormatting sqref="I2223">
    <cfRule type="duplicateValues" dxfId="150" priority="157"/>
  </conditionalFormatting>
  <conditionalFormatting sqref="I2224 I2221 I2218 I2216">
    <cfRule type="duplicateValues" dxfId="149" priority="172"/>
  </conditionalFormatting>
  <conditionalFormatting sqref="I2225">
    <cfRule type="duplicateValues" dxfId="148" priority="149"/>
  </conditionalFormatting>
  <conditionalFormatting sqref="I2226">
    <cfRule type="duplicateValues" dxfId="147" priority="144"/>
  </conditionalFormatting>
  <conditionalFormatting sqref="I2227">
    <cfRule type="duplicateValues" dxfId="146" priority="145"/>
  </conditionalFormatting>
  <conditionalFormatting sqref="I2228">
    <cfRule type="duplicateValues" dxfId="145" priority="146"/>
  </conditionalFormatting>
  <conditionalFormatting sqref="I2229">
    <cfRule type="duplicateValues" dxfId="144" priority="147"/>
  </conditionalFormatting>
  <conditionalFormatting sqref="I2230">
    <cfRule type="duplicateValues" dxfId="143" priority="148"/>
  </conditionalFormatting>
  <conditionalFormatting sqref="I2231:I2233">
    <cfRule type="duplicateValues" dxfId="142" priority="143"/>
  </conditionalFormatting>
  <conditionalFormatting sqref="I2234:I2236">
    <cfRule type="duplicateValues" dxfId="141" priority="141"/>
  </conditionalFormatting>
  <conditionalFormatting sqref="I2237:I2238">
    <cfRule type="duplicateValues" dxfId="140" priority="134"/>
  </conditionalFormatting>
  <conditionalFormatting sqref="I2239">
    <cfRule type="duplicateValues" dxfId="139" priority="139"/>
  </conditionalFormatting>
  <conditionalFormatting sqref="I2240">
    <cfRule type="duplicateValues" dxfId="138" priority="140"/>
  </conditionalFormatting>
  <conditionalFormatting sqref="I2241">
    <cfRule type="duplicateValues" dxfId="137" priority="137"/>
  </conditionalFormatting>
  <conditionalFormatting sqref="I2242">
    <cfRule type="duplicateValues" dxfId="136" priority="133"/>
  </conditionalFormatting>
  <conditionalFormatting sqref="I2243">
    <cfRule type="duplicateValues" dxfId="135" priority="136"/>
  </conditionalFormatting>
  <conditionalFormatting sqref="I2244">
    <cfRule type="duplicateValues" dxfId="134" priority="138"/>
  </conditionalFormatting>
  <conditionalFormatting sqref="I2245">
    <cfRule type="duplicateValues" dxfId="133" priority="132"/>
  </conditionalFormatting>
  <conditionalFormatting sqref="I2246">
    <cfRule type="duplicateValues" dxfId="132" priority="135"/>
  </conditionalFormatting>
  <conditionalFormatting sqref="I2247">
    <cfRule type="duplicateValues" dxfId="131" priority="142"/>
  </conditionalFormatting>
  <conditionalFormatting sqref="I2248">
    <cfRule type="duplicateValues" dxfId="130" priority="131"/>
  </conditionalFormatting>
  <conditionalFormatting sqref="I2249">
    <cfRule type="duplicateValues" dxfId="129" priority="128"/>
  </conditionalFormatting>
  <conditionalFormatting sqref="I2250:I2252">
    <cfRule type="duplicateValues" dxfId="128" priority="130"/>
  </conditionalFormatting>
  <conditionalFormatting sqref="I2253">
    <cfRule type="duplicateValues" dxfId="127" priority="129"/>
  </conditionalFormatting>
  <conditionalFormatting sqref="I2254:I2269">
    <cfRule type="duplicateValues" dxfId="126" priority="127"/>
  </conditionalFormatting>
  <conditionalFormatting sqref="I2270:I2292">
    <cfRule type="duplicateValues" dxfId="125" priority="126"/>
  </conditionalFormatting>
  <conditionalFormatting sqref="AS2048:AS2049">
    <cfRule type="duplicateValues" dxfId="124" priority="123"/>
  </conditionalFormatting>
  <conditionalFormatting sqref="AS2050:AS2051">
    <cfRule type="duplicateValues" dxfId="123" priority="122"/>
  </conditionalFormatting>
  <conditionalFormatting sqref="AS2052">
    <cfRule type="duplicateValues" dxfId="122" priority="121"/>
  </conditionalFormatting>
  <conditionalFormatting sqref="AS2053:AS2054">
    <cfRule type="duplicateValues" dxfId="121" priority="120"/>
  </conditionalFormatting>
  <conditionalFormatting sqref="AS2055:AS2056">
    <cfRule type="duplicateValues" dxfId="120" priority="119"/>
  </conditionalFormatting>
  <conditionalFormatting sqref="AS2057">
    <cfRule type="duplicateValues" dxfId="119" priority="118"/>
  </conditionalFormatting>
  <conditionalFormatting sqref="AS2063:AS2064">
    <cfRule type="duplicateValues" dxfId="118" priority="124"/>
  </conditionalFormatting>
  <conditionalFormatting sqref="AS2067">
    <cfRule type="duplicateValues" dxfId="117" priority="112"/>
  </conditionalFormatting>
  <conditionalFormatting sqref="AS2068">
    <cfRule type="duplicateValues" dxfId="116" priority="80"/>
  </conditionalFormatting>
  <conditionalFormatting sqref="AS2069">
    <cfRule type="duplicateValues" dxfId="115" priority="113"/>
  </conditionalFormatting>
  <conditionalFormatting sqref="AS2070">
    <cfRule type="duplicateValues" dxfId="114" priority="114"/>
  </conditionalFormatting>
  <conditionalFormatting sqref="AS2071">
    <cfRule type="duplicateValues" dxfId="113" priority="115"/>
  </conditionalFormatting>
  <conditionalFormatting sqref="AS2072">
    <cfRule type="duplicateValues" dxfId="112" priority="116"/>
  </conditionalFormatting>
  <conditionalFormatting sqref="AS2073">
    <cfRule type="duplicateValues" dxfId="111" priority="108"/>
  </conditionalFormatting>
  <conditionalFormatting sqref="AS2074">
    <cfRule type="duplicateValues" dxfId="110" priority="109"/>
  </conditionalFormatting>
  <conditionalFormatting sqref="AS2075">
    <cfRule type="duplicateValues" dxfId="109" priority="110"/>
  </conditionalFormatting>
  <conditionalFormatting sqref="AS2076">
    <cfRule type="duplicateValues" dxfId="108" priority="111"/>
  </conditionalFormatting>
  <conditionalFormatting sqref="AS2077">
    <cfRule type="duplicateValues" dxfId="107" priority="107"/>
  </conditionalFormatting>
  <conditionalFormatting sqref="AS2079">
    <cfRule type="duplicateValues" dxfId="106" priority="105"/>
  </conditionalFormatting>
  <conditionalFormatting sqref="AS2080">
    <cfRule type="duplicateValues" dxfId="105" priority="106"/>
  </conditionalFormatting>
  <conditionalFormatting sqref="AS2082">
    <cfRule type="duplicateValues" dxfId="104" priority="102"/>
  </conditionalFormatting>
  <conditionalFormatting sqref="AS2083">
    <cfRule type="duplicateValues" dxfId="103" priority="103"/>
  </conditionalFormatting>
  <conditionalFormatting sqref="AS2084">
    <cfRule type="duplicateValues" dxfId="102" priority="104"/>
  </conditionalFormatting>
  <conditionalFormatting sqref="AS2086">
    <cfRule type="duplicateValues" dxfId="101" priority="100"/>
  </conditionalFormatting>
  <conditionalFormatting sqref="AS2087">
    <cfRule type="duplicateValues" dxfId="100" priority="99"/>
  </conditionalFormatting>
  <conditionalFormatting sqref="AS2088">
    <cfRule type="duplicateValues" dxfId="99" priority="101"/>
  </conditionalFormatting>
  <conditionalFormatting sqref="AS2090">
    <cfRule type="duplicateValues" dxfId="98" priority="96"/>
  </conditionalFormatting>
  <conditionalFormatting sqref="AS2091">
    <cfRule type="duplicateValues" dxfId="97" priority="93"/>
  </conditionalFormatting>
  <conditionalFormatting sqref="AS2092">
    <cfRule type="duplicateValues" dxfId="96" priority="94"/>
  </conditionalFormatting>
  <conditionalFormatting sqref="AS2093">
    <cfRule type="duplicateValues" dxfId="95" priority="95"/>
  </conditionalFormatting>
  <conditionalFormatting sqref="AS2094">
    <cfRule type="duplicateValues" dxfId="94" priority="97"/>
  </conditionalFormatting>
  <conditionalFormatting sqref="AS2095">
    <cfRule type="duplicateValues" dxfId="93" priority="91"/>
  </conditionalFormatting>
  <conditionalFormatting sqref="AS2096">
    <cfRule type="duplicateValues" dxfId="92" priority="92"/>
  </conditionalFormatting>
  <conditionalFormatting sqref="AS2097">
    <cfRule type="duplicateValues" dxfId="91" priority="98"/>
  </conditionalFormatting>
  <conditionalFormatting sqref="AS2099:AS2100">
    <cfRule type="duplicateValues" dxfId="90" priority="90"/>
  </conditionalFormatting>
  <conditionalFormatting sqref="AS2101 AS2103">
    <cfRule type="duplicateValues" dxfId="89" priority="83"/>
  </conditionalFormatting>
  <conditionalFormatting sqref="AS2102">
    <cfRule type="duplicateValues" dxfId="88" priority="82"/>
  </conditionalFormatting>
  <conditionalFormatting sqref="AS2104 AS2107">
    <cfRule type="duplicateValues" dxfId="87" priority="85"/>
  </conditionalFormatting>
  <conditionalFormatting sqref="AS2105">
    <cfRule type="duplicateValues" dxfId="86" priority="84"/>
  </conditionalFormatting>
  <conditionalFormatting sqref="AS2106">
    <cfRule type="duplicateValues" dxfId="85" priority="81"/>
  </conditionalFormatting>
  <conditionalFormatting sqref="AS2108 AS2110">
    <cfRule type="duplicateValues" dxfId="84" priority="88"/>
  </conditionalFormatting>
  <conditionalFormatting sqref="AS2109">
    <cfRule type="duplicateValues" dxfId="83" priority="87"/>
  </conditionalFormatting>
  <conditionalFormatting sqref="AS2112">
    <cfRule type="duplicateValues" dxfId="82" priority="89"/>
  </conditionalFormatting>
  <conditionalFormatting sqref="AS2113">
    <cfRule type="duplicateValues" dxfId="81" priority="86"/>
  </conditionalFormatting>
  <conditionalFormatting sqref="AS2131">
    <cfRule type="duplicateValues" dxfId="80" priority="117"/>
  </conditionalFormatting>
  <conditionalFormatting sqref="AS2138">
    <cfRule type="duplicateValues" dxfId="79" priority="78"/>
  </conditionalFormatting>
  <conditionalFormatting sqref="AS2139:AS2141">
    <cfRule type="duplicateValues" dxfId="78" priority="79"/>
  </conditionalFormatting>
  <conditionalFormatting sqref="AS2142">
    <cfRule type="duplicateValues" dxfId="77" priority="77"/>
  </conditionalFormatting>
  <conditionalFormatting sqref="AS2147">
    <cfRule type="duplicateValues" dxfId="76" priority="71"/>
  </conditionalFormatting>
  <conditionalFormatting sqref="AS2148">
    <cfRule type="duplicateValues" dxfId="75" priority="72"/>
  </conditionalFormatting>
  <conditionalFormatting sqref="AS2149">
    <cfRule type="duplicateValues" dxfId="74" priority="73"/>
  </conditionalFormatting>
  <conditionalFormatting sqref="AS2150">
    <cfRule type="duplicateValues" dxfId="73" priority="74"/>
  </conditionalFormatting>
  <conditionalFormatting sqref="AS2151">
    <cfRule type="duplicateValues" dxfId="72" priority="75"/>
  </conditionalFormatting>
  <conditionalFormatting sqref="AS2156">
    <cfRule type="duplicateValues" dxfId="71" priority="70"/>
  </conditionalFormatting>
  <conditionalFormatting sqref="AS2157">
    <cfRule type="duplicateValues" dxfId="70" priority="69"/>
  </conditionalFormatting>
  <conditionalFormatting sqref="AS2161">
    <cfRule type="duplicateValues" dxfId="69" priority="64"/>
  </conditionalFormatting>
  <conditionalFormatting sqref="AS2162">
    <cfRule type="duplicateValues" dxfId="68" priority="65"/>
  </conditionalFormatting>
  <conditionalFormatting sqref="AS2163">
    <cfRule type="duplicateValues" dxfId="67" priority="66"/>
  </conditionalFormatting>
  <conditionalFormatting sqref="AS2164">
    <cfRule type="duplicateValues" dxfId="66" priority="67"/>
  </conditionalFormatting>
  <conditionalFormatting sqref="AS2165">
    <cfRule type="duplicateValues" dxfId="65" priority="68"/>
  </conditionalFormatting>
  <conditionalFormatting sqref="AS2166 AS2158">
    <cfRule type="duplicateValues" dxfId="64" priority="76"/>
  </conditionalFormatting>
  <conditionalFormatting sqref="AS2167 AS2152:AS2155 AS2159:AS2160 AS2143:AS2146 AS2132:AS2137 AS2078 AS2081 AS2085 AS2089 AS2098 AS2111 AS2114:AS2130 AS2042:AS2047 AS2065:AS2066 AS2058:AS2062">
    <cfRule type="duplicateValues" dxfId="63" priority="125"/>
  </conditionalFormatting>
  <conditionalFormatting sqref="AS2168">
    <cfRule type="duplicateValues" dxfId="62" priority="63"/>
  </conditionalFormatting>
  <conditionalFormatting sqref="AS2169">
    <cfRule type="duplicateValues" dxfId="61" priority="48"/>
  </conditionalFormatting>
  <conditionalFormatting sqref="AS2170">
    <cfRule type="duplicateValues" dxfId="60" priority="49"/>
  </conditionalFormatting>
  <conditionalFormatting sqref="AS2171">
    <cfRule type="duplicateValues" dxfId="59" priority="50"/>
  </conditionalFormatting>
  <conditionalFormatting sqref="AS2172">
    <cfRule type="duplicateValues" dxfId="58" priority="51"/>
  </conditionalFormatting>
  <conditionalFormatting sqref="AS2173">
    <cfRule type="duplicateValues" dxfId="57" priority="52"/>
  </conditionalFormatting>
  <conditionalFormatting sqref="AS2174">
    <cfRule type="duplicateValues" dxfId="56" priority="53"/>
  </conditionalFormatting>
  <conditionalFormatting sqref="AS2175">
    <cfRule type="duplicateValues" dxfId="55" priority="54"/>
  </conditionalFormatting>
  <conditionalFormatting sqref="AS2176">
    <cfRule type="duplicateValues" dxfId="54" priority="55"/>
  </conditionalFormatting>
  <conditionalFormatting sqref="AS2177">
    <cfRule type="duplicateValues" dxfId="53" priority="56"/>
  </conditionalFormatting>
  <conditionalFormatting sqref="AS2178">
    <cfRule type="duplicateValues" dxfId="52" priority="57"/>
  </conditionalFormatting>
  <conditionalFormatting sqref="AS2179">
    <cfRule type="duplicateValues" dxfId="51" priority="58"/>
  </conditionalFormatting>
  <conditionalFormatting sqref="AS2180">
    <cfRule type="duplicateValues" dxfId="50" priority="59"/>
  </conditionalFormatting>
  <conditionalFormatting sqref="AS2181">
    <cfRule type="duplicateValues" dxfId="49" priority="60"/>
  </conditionalFormatting>
  <conditionalFormatting sqref="AS2182">
    <cfRule type="duplicateValues" dxfId="48" priority="61"/>
  </conditionalFormatting>
  <conditionalFormatting sqref="AS2183">
    <cfRule type="duplicateValues" dxfId="47" priority="62"/>
  </conditionalFormatting>
  <conditionalFormatting sqref="AS2184">
    <cfRule type="duplicateValues" dxfId="46" priority="29"/>
  </conditionalFormatting>
  <conditionalFormatting sqref="AS2185:AS2189">
    <cfRule type="duplicateValues" dxfId="45" priority="46"/>
  </conditionalFormatting>
  <conditionalFormatting sqref="AS2190">
    <cfRule type="duplicateValues" dxfId="44" priority="44"/>
  </conditionalFormatting>
  <conditionalFormatting sqref="AS2191">
    <cfRule type="duplicateValues" dxfId="43" priority="25"/>
  </conditionalFormatting>
  <conditionalFormatting sqref="AS2192:AS2194 AS2201:AS2206 AS2197:AS2199">
    <cfRule type="duplicateValues" dxfId="42" priority="45"/>
  </conditionalFormatting>
  <conditionalFormatting sqref="AS2195">
    <cfRule type="duplicateValues" dxfId="41" priority="26"/>
  </conditionalFormatting>
  <conditionalFormatting sqref="AS2196">
    <cfRule type="duplicateValues" dxfId="40" priority="27"/>
  </conditionalFormatting>
  <conditionalFormatting sqref="AS2200">
    <cfRule type="duplicateValues" dxfId="39" priority="28"/>
  </conditionalFormatting>
  <conditionalFormatting sqref="AS2207">
    <cfRule type="duplicateValues" dxfId="38" priority="39"/>
  </conditionalFormatting>
  <conditionalFormatting sqref="AS2208">
    <cfRule type="duplicateValues" dxfId="37" priority="40"/>
  </conditionalFormatting>
  <conditionalFormatting sqref="AS2209">
    <cfRule type="duplicateValues" dxfId="36" priority="41"/>
  </conditionalFormatting>
  <conditionalFormatting sqref="AS2210">
    <cfRule type="duplicateValues" dxfId="35" priority="42"/>
  </conditionalFormatting>
  <conditionalFormatting sqref="AS2211">
    <cfRule type="duplicateValues" dxfId="34" priority="43"/>
  </conditionalFormatting>
  <conditionalFormatting sqref="AS2212">
    <cfRule type="duplicateValues" dxfId="33" priority="36"/>
  </conditionalFormatting>
  <conditionalFormatting sqref="AS2213">
    <cfRule type="duplicateValues" dxfId="32" priority="37"/>
  </conditionalFormatting>
  <conditionalFormatting sqref="AS2214">
    <cfRule type="duplicateValues" dxfId="31" priority="38"/>
  </conditionalFormatting>
  <conditionalFormatting sqref="AS2215">
    <cfRule type="duplicateValues" dxfId="30" priority="35"/>
  </conditionalFormatting>
  <conditionalFormatting sqref="AS2217">
    <cfRule type="duplicateValues" dxfId="29" priority="34"/>
  </conditionalFormatting>
  <conditionalFormatting sqref="AS2219">
    <cfRule type="duplicateValues" dxfId="28" priority="31"/>
  </conditionalFormatting>
  <conditionalFormatting sqref="AS2220">
    <cfRule type="duplicateValues" dxfId="27" priority="33"/>
  </conditionalFormatting>
  <conditionalFormatting sqref="AS2222">
    <cfRule type="duplicateValues" dxfId="26" priority="30"/>
  </conditionalFormatting>
  <conditionalFormatting sqref="AS2223">
    <cfRule type="duplicateValues" dxfId="25" priority="32"/>
  </conditionalFormatting>
  <conditionalFormatting sqref="AS2224 AS2221 AS2218 AS2216">
    <cfRule type="duplicateValues" dxfId="24" priority="47"/>
  </conditionalFormatting>
  <conditionalFormatting sqref="AS2225">
    <cfRule type="duplicateValues" dxfId="23" priority="24"/>
  </conditionalFormatting>
  <conditionalFormatting sqref="AS2226">
    <cfRule type="duplicateValues" dxfId="22" priority="19"/>
  </conditionalFormatting>
  <conditionalFormatting sqref="AS2227">
    <cfRule type="duplicateValues" dxfId="21" priority="20"/>
  </conditionalFormatting>
  <conditionalFormatting sqref="AS2228">
    <cfRule type="duplicateValues" dxfId="20" priority="21"/>
  </conditionalFormatting>
  <conditionalFormatting sqref="AS2229">
    <cfRule type="duplicateValues" dxfId="19" priority="22"/>
  </conditionalFormatting>
  <conditionalFormatting sqref="AS2230">
    <cfRule type="duplicateValues" dxfId="18" priority="23"/>
  </conditionalFormatting>
  <conditionalFormatting sqref="AS2231:AS2233">
    <cfRule type="duplicateValues" dxfId="17" priority="18"/>
  </conditionalFormatting>
  <conditionalFormatting sqref="AS2234:AS2236">
    <cfRule type="duplicateValues" dxfId="16" priority="16"/>
  </conditionalFormatting>
  <conditionalFormatting sqref="AS2237:AS2238">
    <cfRule type="duplicateValues" dxfId="15" priority="9"/>
  </conditionalFormatting>
  <conditionalFormatting sqref="AS2239">
    <cfRule type="duplicateValues" dxfId="14" priority="14"/>
  </conditionalFormatting>
  <conditionalFormatting sqref="AS2240">
    <cfRule type="duplicateValues" dxfId="13" priority="15"/>
  </conditionalFormatting>
  <conditionalFormatting sqref="AS2241">
    <cfRule type="duplicateValues" dxfId="12" priority="12"/>
  </conditionalFormatting>
  <conditionalFormatting sqref="AS2242">
    <cfRule type="duplicateValues" dxfId="11" priority="8"/>
  </conditionalFormatting>
  <conditionalFormatting sqref="AS2243">
    <cfRule type="duplicateValues" dxfId="10" priority="11"/>
  </conditionalFormatting>
  <conditionalFormatting sqref="AS2244">
    <cfRule type="duplicateValues" dxfId="9" priority="13"/>
  </conditionalFormatting>
  <conditionalFormatting sqref="AS2245">
    <cfRule type="duplicateValues" dxfId="8" priority="7"/>
  </conditionalFormatting>
  <conditionalFormatting sqref="AS2246">
    <cfRule type="duplicateValues" dxfId="7" priority="10"/>
  </conditionalFormatting>
  <conditionalFormatting sqref="AS2247">
    <cfRule type="duplicateValues" dxfId="6" priority="17"/>
  </conditionalFormatting>
  <conditionalFormatting sqref="AS2248">
    <cfRule type="duplicateValues" dxfId="5" priority="6"/>
  </conditionalFormatting>
  <conditionalFormatting sqref="AS2249">
    <cfRule type="duplicateValues" dxfId="4" priority="3"/>
  </conditionalFormatting>
  <conditionalFormatting sqref="AS2250:AS2252">
    <cfRule type="duplicateValues" dxfId="3" priority="5"/>
  </conditionalFormatting>
  <conditionalFormatting sqref="AS2253">
    <cfRule type="duplicateValues" dxfId="2" priority="4"/>
  </conditionalFormatting>
  <conditionalFormatting sqref="AS2254:AS2269">
    <cfRule type="duplicateValues" dxfId="1" priority="2"/>
  </conditionalFormatting>
  <conditionalFormatting sqref="AS2270:AS2292">
    <cfRule type="duplicateValues" dxfId="0" priority="1"/>
  </conditionalFormatting>
  <pageMargins left="1" right="1" top="1" bottom="1" header="0.3" footer="0.3"/>
  <pageSetup paperSize="9" orientation="portrait" r:id="rId1"/>
  <headerFooter>
    <oddHeader>&amp;L&amp;"Calibri"&amp;8&amp;K000000 대외비(Restricted)&amp;1#_x000D_</oddHead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447AD-C670-4686-A3F4-33F5F5A9FA23}">
  <sheetPr>
    <tabColor rgb="FFFF0000"/>
  </sheetPr>
  <dimension ref="B2:F42"/>
  <sheetViews>
    <sheetView topLeftCell="A8" workbookViewId="0">
      <selection activeCell="C227" sqref="C227"/>
    </sheetView>
  </sheetViews>
  <sheetFormatPr defaultRowHeight="16.5"/>
  <cols>
    <col min="1" max="1" width="3" customWidth="1"/>
    <col min="2" max="2" width="6.125" style="1445" customWidth="1"/>
    <col min="3" max="3" width="4.75" style="1445" customWidth="1"/>
    <col min="4" max="4" width="64.375" customWidth="1"/>
    <col min="5" max="5" width="7.5" customWidth="1"/>
    <col min="6" max="6" width="22.375" customWidth="1"/>
    <col min="7" max="7" width="8.25" customWidth="1"/>
  </cols>
  <sheetData>
    <row r="2" spans="2:6" ht="49.5">
      <c r="B2" s="1436" t="s">
        <v>8359</v>
      </c>
      <c r="C2" s="1437">
        <v>1</v>
      </c>
      <c r="D2" s="1438" t="s">
        <v>8360</v>
      </c>
      <c r="E2" s="1436" t="s">
        <v>8361</v>
      </c>
      <c r="F2" s="1439" t="s">
        <v>8362</v>
      </c>
    </row>
    <row r="3" spans="2:6">
      <c r="B3" s="1436"/>
      <c r="C3" s="1440">
        <v>2</v>
      </c>
      <c r="D3" s="1441" t="s">
        <v>8363</v>
      </c>
      <c r="E3" s="1441"/>
      <c r="F3" s="1439" t="s">
        <v>8364</v>
      </c>
    </row>
    <row r="4" spans="2:6">
      <c r="B4" s="1436"/>
      <c r="C4" s="1437">
        <v>3</v>
      </c>
      <c r="D4" s="1438" t="s">
        <v>8365</v>
      </c>
      <c r="E4" s="1436" t="s">
        <v>8361</v>
      </c>
      <c r="F4" s="1439" t="s">
        <v>8366</v>
      </c>
    </row>
    <row r="5" spans="2:6">
      <c r="B5" s="1436"/>
      <c r="C5" s="1440"/>
      <c r="D5" s="1441"/>
      <c r="E5" s="1441"/>
      <c r="F5" s="1439"/>
    </row>
    <row r="6" spans="2:6" ht="66">
      <c r="B6" s="1436" t="s">
        <v>8367</v>
      </c>
      <c r="C6" s="1440">
        <v>1</v>
      </c>
      <c r="D6" s="1441" t="s">
        <v>8368</v>
      </c>
      <c r="E6" s="1441"/>
      <c r="F6" s="1439"/>
    </row>
    <row r="7" spans="2:6" ht="66">
      <c r="B7" s="1436"/>
      <c r="C7" s="1440">
        <v>2</v>
      </c>
      <c r="D7" s="1441" t="s">
        <v>8369</v>
      </c>
      <c r="E7" s="1441"/>
      <c r="F7" s="1439" t="s">
        <v>8370</v>
      </c>
    </row>
    <row r="8" spans="2:6" ht="267.75" customHeight="1">
      <c r="B8" s="1436"/>
      <c r="C8" s="1440">
        <v>3</v>
      </c>
      <c r="D8" s="1441" t="s">
        <v>8371</v>
      </c>
      <c r="E8" s="1441"/>
      <c r="F8" s="1439" t="s">
        <v>8372</v>
      </c>
    </row>
    <row r="9" spans="2:6" ht="82.5">
      <c r="B9" s="1436"/>
      <c r="C9" s="1440">
        <v>4</v>
      </c>
      <c r="D9" s="1441" t="s">
        <v>8373</v>
      </c>
      <c r="E9" s="1441"/>
      <c r="F9" s="1439"/>
    </row>
    <row r="10" spans="2:6" ht="36" customHeight="1">
      <c r="B10" s="1436"/>
      <c r="C10" s="1440">
        <v>5</v>
      </c>
      <c r="D10" s="1439" t="s">
        <v>8374</v>
      </c>
      <c r="E10" s="1439"/>
      <c r="F10" s="1439"/>
    </row>
    <row r="11" spans="2:6" ht="36" customHeight="1">
      <c r="B11" s="1436"/>
      <c r="C11" s="1440">
        <v>6</v>
      </c>
      <c r="D11" s="1439" t="s">
        <v>8375</v>
      </c>
      <c r="E11" s="1439"/>
      <c r="F11" s="1439"/>
    </row>
    <row r="12" spans="2:6" ht="36" customHeight="1">
      <c r="B12" s="1436"/>
      <c r="C12" s="1440">
        <v>7</v>
      </c>
      <c r="D12" s="1439" t="s">
        <v>8376</v>
      </c>
      <c r="E12" s="1439"/>
      <c r="F12" s="1439"/>
    </row>
    <row r="13" spans="2:6" ht="36" customHeight="1">
      <c r="B13" s="1436"/>
      <c r="C13" s="1440">
        <v>8</v>
      </c>
      <c r="D13" s="1439" t="s">
        <v>8377</v>
      </c>
      <c r="E13" s="1439"/>
      <c r="F13" s="1439"/>
    </row>
    <row r="14" spans="2:6">
      <c r="B14" s="1436"/>
      <c r="C14" s="1440"/>
      <c r="D14" s="1439" t="s">
        <v>8378</v>
      </c>
      <c r="E14" s="1439"/>
      <c r="F14" s="1439"/>
    </row>
    <row r="15" spans="2:6">
      <c r="B15" s="1436"/>
      <c r="C15" s="1440"/>
      <c r="D15" s="1441"/>
      <c r="E15" s="1439"/>
      <c r="F15" s="1439"/>
    </row>
    <row r="16" spans="2:6">
      <c r="B16" s="1436"/>
      <c r="C16" s="1440"/>
      <c r="D16" s="1441"/>
      <c r="E16" s="1439"/>
      <c r="F16" s="1439"/>
    </row>
    <row r="17" spans="2:6" ht="33">
      <c r="B17" s="1436" t="s">
        <v>8379</v>
      </c>
      <c r="C17" s="1440">
        <v>1</v>
      </c>
      <c r="D17" s="1439" t="s">
        <v>8380</v>
      </c>
      <c r="E17" s="1439"/>
      <c r="F17" s="1439"/>
    </row>
    <row r="18" spans="2:6">
      <c r="B18" s="1436"/>
      <c r="C18" s="1440">
        <v>2</v>
      </c>
      <c r="D18" s="1439" t="s">
        <v>8381</v>
      </c>
      <c r="E18" s="1439"/>
      <c r="F18" s="1439"/>
    </row>
    <row r="19" spans="2:6">
      <c r="B19" s="1436"/>
      <c r="C19" s="1440">
        <v>3</v>
      </c>
      <c r="D19" s="1439" t="s">
        <v>8382</v>
      </c>
      <c r="E19" s="1439"/>
      <c r="F19" s="1439"/>
    </row>
    <row r="20" spans="2:6">
      <c r="B20" s="1436"/>
      <c r="C20" s="1440">
        <v>4</v>
      </c>
      <c r="D20" s="1439" t="s">
        <v>8383</v>
      </c>
      <c r="E20" s="1439"/>
      <c r="F20" s="1439"/>
    </row>
    <row r="21" spans="2:6" ht="49.5">
      <c r="B21" s="1436"/>
      <c r="C21" s="1440">
        <v>5</v>
      </c>
      <c r="D21" s="1442" t="s">
        <v>8384</v>
      </c>
      <c r="E21" s="1439"/>
      <c r="F21" s="1439"/>
    </row>
    <row r="22" spans="2:6">
      <c r="B22" s="1436"/>
      <c r="C22" s="1440"/>
      <c r="D22" s="1439"/>
      <c r="E22" s="1439"/>
      <c r="F22" s="1439"/>
    </row>
    <row r="23" spans="2:6" ht="33">
      <c r="B23" s="1436" t="s">
        <v>8385</v>
      </c>
      <c r="C23" s="1440"/>
      <c r="D23" s="1443" t="s">
        <v>8386</v>
      </c>
      <c r="E23" s="1439"/>
      <c r="F23" s="1439"/>
    </row>
    <row r="24" spans="2:6">
      <c r="B24" s="1436"/>
      <c r="C24" s="1440"/>
      <c r="D24" s="1444"/>
      <c r="E24" s="1439"/>
      <c r="F24" s="1439"/>
    </row>
    <row r="25" spans="2:6">
      <c r="B25" s="1436"/>
      <c r="C25" s="1440"/>
      <c r="D25" s="1439"/>
      <c r="E25" s="1439"/>
      <c r="F25" s="1439"/>
    </row>
    <row r="26" spans="2:6">
      <c r="B26" s="1436"/>
      <c r="C26" s="1440"/>
      <c r="D26" s="1439"/>
      <c r="E26" s="1439"/>
      <c r="F26" s="1439"/>
    </row>
    <row r="27" spans="2:6">
      <c r="B27" s="1436"/>
      <c r="C27" s="1440"/>
      <c r="D27" s="1444"/>
      <c r="E27" s="1439"/>
      <c r="F27" s="1439"/>
    </row>
    <row r="28" spans="2:6">
      <c r="B28" s="1436"/>
      <c r="C28" s="1440"/>
      <c r="D28" s="1439"/>
      <c r="E28" s="1439"/>
      <c r="F28" s="1439"/>
    </row>
    <row r="29" spans="2:6">
      <c r="B29" s="1436"/>
      <c r="C29" s="1440"/>
      <c r="D29" s="1439"/>
      <c r="E29" s="1439"/>
      <c r="F29" s="1439"/>
    </row>
    <row r="30" spans="2:6">
      <c r="B30" s="1436"/>
      <c r="C30" s="1440"/>
      <c r="D30" s="1444"/>
      <c r="E30" s="1439"/>
      <c r="F30" s="1439"/>
    </row>
    <row r="31" spans="2:6">
      <c r="B31" s="1436"/>
      <c r="C31" s="1440"/>
      <c r="D31" s="1439"/>
      <c r="E31" s="1439"/>
      <c r="F31" s="1439"/>
    </row>
    <row r="32" spans="2:6">
      <c r="B32" s="1436"/>
      <c r="C32" s="1440"/>
      <c r="D32" s="1439"/>
      <c r="E32" s="1439"/>
      <c r="F32" s="1439"/>
    </row>
    <row r="33" spans="2:6">
      <c r="B33" s="1436"/>
      <c r="C33" s="1440"/>
      <c r="D33" s="1439"/>
      <c r="E33" s="1439"/>
      <c r="F33" s="1439"/>
    </row>
    <row r="34" spans="2:6">
      <c r="B34" s="1436"/>
      <c r="C34" s="1440"/>
      <c r="D34" s="1439"/>
      <c r="E34" s="1439"/>
      <c r="F34" s="1439"/>
    </row>
    <row r="35" spans="2:6">
      <c r="B35" s="1436"/>
      <c r="C35" s="1440"/>
      <c r="D35" s="1439"/>
      <c r="E35" s="1439"/>
      <c r="F35" s="1439"/>
    </row>
    <row r="36" spans="2:6">
      <c r="B36" s="1436"/>
      <c r="C36" s="1440"/>
      <c r="D36" s="1444"/>
      <c r="E36" s="1439"/>
      <c r="F36" s="1439"/>
    </row>
    <row r="37" spans="2:6">
      <c r="B37" s="1436"/>
      <c r="C37" s="1440"/>
      <c r="D37" s="1439"/>
      <c r="E37" s="1439"/>
      <c r="F37" s="1439"/>
    </row>
    <row r="38" spans="2:6">
      <c r="B38" s="1436"/>
      <c r="C38" s="1440"/>
      <c r="D38" s="1439"/>
      <c r="E38" s="1439"/>
      <c r="F38" s="1439"/>
    </row>
    <row r="39" spans="2:6">
      <c r="B39" s="1436"/>
      <c r="C39" s="1440"/>
      <c r="D39" s="1439"/>
      <c r="E39" s="1439"/>
      <c r="F39" s="1439"/>
    </row>
    <row r="40" spans="2:6">
      <c r="B40" s="1436"/>
      <c r="C40" s="1440"/>
      <c r="D40" s="1439"/>
      <c r="E40" s="1439"/>
      <c r="F40" s="1439"/>
    </row>
    <row r="41" spans="2:6">
      <c r="B41" s="1436"/>
      <c r="C41" s="1440"/>
      <c r="D41" s="1439"/>
      <c r="E41" s="1439"/>
      <c r="F41" s="1439"/>
    </row>
    <row r="42" spans="2:6">
      <c r="B42" s="1436"/>
      <c r="C42" s="1440"/>
      <c r="D42" s="1439"/>
      <c r="E42" s="1439"/>
      <c r="F42" s="1439"/>
    </row>
  </sheetData>
  <phoneticPr fontId="4"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702E1-98BE-474E-A424-D6BAE9D2996D}">
  <dimension ref="C3:T257"/>
  <sheetViews>
    <sheetView topLeftCell="B1" workbookViewId="0">
      <selection activeCell="C227" sqref="C227"/>
    </sheetView>
  </sheetViews>
  <sheetFormatPr defaultColWidth="9" defaultRowHeight="16.5"/>
  <cols>
    <col min="1" max="3" width="9" style="1447"/>
    <col min="4" max="4" width="67.375" style="1447" customWidth="1"/>
    <col min="5" max="9" width="9" style="1447"/>
    <col min="10" max="10" width="3.25" style="1447" customWidth="1"/>
    <col min="11" max="14" width="6.5" style="1447" bestFit="1" customWidth="1"/>
    <col min="15" max="15" width="4.25" style="1447" customWidth="1"/>
    <col min="16" max="16384" width="9" style="1447"/>
  </cols>
  <sheetData>
    <row r="3" spans="3:20">
      <c r="C3" s="1446" t="s">
        <v>8387</v>
      </c>
      <c r="D3" s="1446"/>
      <c r="F3" s="1448" t="s">
        <v>8388</v>
      </c>
      <c r="G3" s="1448"/>
      <c r="H3" s="1448"/>
      <c r="I3" s="1448"/>
    </row>
    <row r="4" spans="3:20" ht="17.25" thickBot="1"/>
    <row r="5" spans="3:20">
      <c r="C5" s="1449" t="s">
        <v>2661</v>
      </c>
      <c r="D5" s="1450" t="s">
        <v>8389</v>
      </c>
      <c r="F5" s="1447" t="str" cm="1">
        <f t="array" ref="F5:F48">_xlfn._xlws.FILTER($C:$C,K:K)</f>
        <v>F01</v>
      </c>
      <c r="G5" s="1447" t="str" cm="1">
        <f t="array" ref="G5:G20">_xlfn._xlws.FILTER($C:$C,L:L)</f>
        <v>B01</v>
      </c>
      <c r="H5" s="1447" t="str" cm="1">
        <f t="array" ref="H5:H55">_xlfn._xlws.FILTER($C:$C,M:M)</f>
        <v>W01A</v>
      </c>
      <c r="I5" s="1447" t="str" cm="1">
        <f t="array" ref="I5:I22">_xlfn._xlws.FILTER($C:$C,N:N)</f>
        <v>C01</v>
      </c>
      <c r="K5" s="1447" t="b">
        <f>LEFT($C5)="f"</f>
        <v>1</v>
      </c>
      <c r="L5" s="1447" t="b">
        <f>LEFT($C5)="b"</f>
        <v>0</v>
      </c>
      <c r="M5" s="1447" t="b">
        <f>LEFT($C5)="w"</f>
        <v>0</v>
      </c>
      <c r="N5" s="1447" t="b">
        <f>LEFT($C5)="c"</f>
        <v>0</v>
      </c>
      <c r="T5" s="1451"/>
    </row>
    <row r="6" spans="3:20">
      <c r="C6" s="1452" t="s">
        <v>8390</v>
      </c>
      <c r="D6" s="1453" t="s">
        <v>8391</v>
      </c>
      <c r="F6" s="1447" t="str">
        <v>F01-1</v>
      </c>
      <c r="G6" s="1447" t="str">
        <v>B02</v>
      </c>
      <c r="H6" s="1447" t="str">
        <v>W01B</v>
      </c>
      <c r="I6" s="1447" t="str">
        <v>C02</v>
      </c>
      <c r="K6" s="1447" t="b">
        <f t="shared" ref="K6:K70" si="0">LEFT($C6)="f"</f>
        <v>1</v>
      </c>
      <c r="L6" s="1447" t="b">
        <f t="shared" ref="L6:L70" si="1">LEFT($C6)="b"</f>
        <v>0</v>
      </c>
      <c r="M6" s="1447" t="b">
        <f t="shared" ref="M6:M70" si="2">LEFT($C6)="w"</f>
        <v>0</v>
      </c>
      <c r="N6" s="1447" t="b">
        <f t="shared" ref="N6:N70" si="3">LEFT($C6)="c"</f>
        <v>0</v>
      </c>
    </row>
    <row r="7" spans="3:20">
      <c r="C7" s="1454" t="s">
        <v>8392</v>
      </c>
      <c r="D7" s="1455" t="s">
        <v>8393</v>
      </c>
      <c r="F7" s="1447" t="str">
        <v>F02</v>
      </c>
      <c r="G7" s="1447" t="str">
        <v>B03</v>
      </c>
      <c r="H7" s="1447" t="str">
        <v>W01C</v>
      </c>
      <c r="I7" s="1447" t="str">
        <v>C03</v>
      </c>
      <c r="K7" s="1447" t="b">
        <f t="shared" si="0"/>
        <v>1</v>
      </c>
      <c r="L7" s="1447" t="b">
        <f t="shared" si="1"/>
        <v>0</v>
      </c>
      <c r="M7" s="1447" t="b">
        <f t="shared" si="2"/>
        <v>0</v>
      </c>
      <c r="N7" s="1447" t="b">
        <f t="shared" si="3"/>
        <v>0</v>
      </c>
    </row>
    <row r="8" spans="3:20">
      <c r="C8" s="1454" t="s">
        <v>8394</v>
      </c>
      <c r="D8" s="1455" t="s">
        <v>8395</v>
      </c>
      <c r="F8" s="1447" t="str">
        <v>F03</v>
      </c>
      <c r="G8" s="1447" t="str">
        <v>B04</v>
      </c>
      <c r="H8" s="1447" t="str">
        <v>W02A</v>
      </c>
      <c r="I8" s="1447" t="str">
        <v>C04</v>
      </c>
      <c r="K8" s="1447" t="b">
        <f t="shared" si="0"/>
        <v>1</v>
      </c>
      <c r="L8" s="1447" t="b">
        <f t="shared" si="1"/>
        <v>0</v>
      </c>
      <c r="M8" s="1447" t="b">
        <f t="shared" si="2"/>
        <v>0</v>
      </c>
      <c r="N8" s="1447" t="b">
        <f t="shared" si="3"/>
        <v>0</v>
      </c>
    </row>
    <row r="9" spans="3:20">
      <c r="C9" s="1454" t="s">
        <v>8396</v>
      </c>
      <c r="D9" s="1455" t="s">
        <v>8397</v>
      </c>
      <c r="F9" s="1447" t="str">
        <v>F04</v>
      </c>
      <c r="G9" s="1447" t="str">
        <v>B31</v>
      </c>
      <c r="H9" s="1447" t="str">
        <v>W02B</v>
      </c>
      <c r="I9" s="1447" t="str">
        <v>C05</v>
      </c>
      <c r="K9" s="1447" t="b">
        <f t="shared" si="0"/>
        <v>1</v>
      </c>
      <c r="L9" s="1447" t="b">
        <f t="shared" si="1"/>
        <v>0</v>
      </c>
      <c r="M9" s="1447" t="b">
        <f t="shared" si="2"/>
        <v>0</v>
      </c>
      <c r="N9" s="1447" t="b">
        <f t="shared" si="3"/>
        <v>0</v>
      </c>
    </row>
    <row r="10" spans="3:20">
      <c r="C10" s="1454" t="s">
        <v>8398</v>
      </c>
      <c r="D10" s="1455" t="s">
        <v>8399</v>
      </c>
      <c r="F10" s="1447" t="str">
        <v>F05</v>
      </c>
      <c r="G10" s="1447" t="str">
        <v>B32</v>
      </c>
      <c r="H10" s="1447" t="str">
        <v>W02C</v>
      </c>
      <c r="I10" s="1447" t="str">
        <v>C06</v>
      </c>
      <c r="K10" s="1447" t="b">
        <f t="shared" si="0"/>
        <v>1</v>
      </c>
      <c r="L10" s="1447" t="b">
        <f t="shared" si="1"/>
        <v>0</v>
      </c>
      <c r="M10" s="1447" t="b">
        <f t="shared" si="2"/>
        <v>0</v>
      </c>
      <c r="N10" s="1447" t="b">
        <f t="shared" si="3"/>
        <v>0</v>
      </c>
    </row>
    <row r="11" spans="3:20">
      <c r="C11" s="1454" t="s">
        <v>2595</v>
      </c>
      <c r="D11" s="1455" t="s">
        <v>8400</v>
      </c>
      <c r="F11" s="1447" t="str">
        <v>F06A</v>
      </c>
      <c r="G11" s="1447" t="str">
        <v>B33</v>
      </c>
      <c r="H11" s="1447" t="str">
        <v>W03A</v>
      </c>
      <c r="I11" s="1447" t="str">
        <v>C91A</v>
      </c>
      <c r="K11" s="1447" t="b">
        <f t="shared" si="0"/>
        <v>1</v>
      </c>
      <c r="L11" s="1447" t="b">
        <f t="shared" si="1"/>
        <v>0</v>
      </c>
      <c r="M11" s="1447" t="b">
        <f t="shared" si="2"/>
        <v>0</v>
      </c>
      <c r="N11" s="1447" t="b">
        <f t="shared" si="3"/>
        <v>0</v>
      </c>
    </row>
    <row r="12" spans="3:20">
      <c r="C12" s="1454" t="s">
        <v>2648</v>
      </c>
      <c r="D12" s="1455" t="s">
        <v>8401</v>
      </c>
      <c r="F12" s="1447" t="str">
        <v>F06B</v>
      </c>
      <c r="G12" s="1447" t="str">
        <v>B34</v>
      </c>
      <c r="H12" s="1447" t="str">
        <v>W03B</v>
      </c>
      <c r="I12" s="1447" t="str">
        <v>C91B</v>
      </c>
      <c r="K12" s="1447" t="b">
        <f t="shared" si="0"/>
        <v>1</v>
      </c>
      <c r="L12" s="1447" t="b">
        <f t="shared" si="1"/>
        <v>0</v>
      </c>
      <c r="M12" s="1447" t="b">
        <f t="shared" si="2"/>
        <v>0</v>
      </c>
      <c r="N12" s="1447" t="b">
        <f t="shared" si="3"/>
        <v>0</v>
      </c>
    </row>
    <row r="13" spans="3:20">
      <c r="C13" s="1454" t="s">
        <v>8402</v>
      </c>
      <c r="D13" s="1455" t="s">
        <v>8403</v>
      </c>
      <c r="F13" s="1447" t="str">
        <v>F07A</v>
      </c>
      <c r="G13" s="1447" t="str">
        <v>B35</v>
      </c>
      <c r="H13" s="1447" t="str">
        <v>W03C</v>
      </c>
      <c r="I13" s="1447" t="str">
        <v>C92</v>
      </c>
      <c r="K13" s="1447" t="b">
        <f t="shared" si="0"/>
        <v>1</v>
      </c>
      <c r="L13" s="1447" t="b">
        <f t="shared" si="1"/>
        <v>0</v>
      </c>
      <c r="M13" s="1447" t="b">
        <f t="shared" si="2"/>
        <v>0</v>
      </c>
      <c r="N13" s="1447" t="b">
        <f t="shared" si="3"/>
        <v>0</v>
      </c>
    </row>
    <row r="14" spans="3:20">
      <c r="C14" s="1454" t="s">
        <v>8404</v>
      </c>
      <c r="D14" s="1455" t="s">
        <v>8403</v>
      </c>
      <c r="F14" s="1447" t="str">
        <v>F07B</v>
      </c>
      <c r="G14" s="1447" t="str">
        <v>B36</v>
      </c>
      <c r="H14" s="1447" t="str">
        <v>W04A</v>
      </c>
      <c r="I14" s="1447" t="str">
        <v>C93</v>
      </c>
      <c r="K14" s="1447" t="b">
        <f t="shared" si="0"/>
        <v>1</v>
      </c>
      <c r="L14" s="1447" t="b">
        <f t="shared" si="1"/>
        <v>0</v>
      </c>
      <c r="M14" s="1447" t="b">
        <f t="shared" si="2"/>
        <v>0</v>
      </c>
      <c r="N14" s="1447" t="b">
        <f t="shared" si="3"/>
        <v>0</v>
      </c>
    </row>
    <row r="15" spans="3:20">
      <c r="C15" s="1454" t="s">
        <v>8405</v>
      </c>
      <c r="D15" s="1455" t="s">
        <v>8403</v>
      </c>
      <c r="F15" s="1447" t="str">
        <v>F07C</v>
      </c>
      <c r="G15" s="1447" t="str">
        <v>B37</v>
      </c>
      <c r="H15" s="1447" t="str">
        <v>W04B</v>
      </c>
      <c r="I15" s="1447" t="str">
        <v>C94A</v>
      </c>
      <c r="K15" s="1447" t="b">
        <f t="shared" si="0"/>
        <v>1</v>
      </c>
      <c r="L15" s="1447" t="b">
        <f t="shared" si="1"/>
        <v>0</v>
      </c>
      <c r="M15" s="1447" t="b">
        <f t="shared" si="2"/>
        <v>0</v>
      </c>
      <c r="N15" s="1447" t="b">
        <f t="shared" si="3"/>
        <v>0</v>
      </c>
    </row>
    <row r="16" spans="3:20">
      <c r="C16" s="1454" t="s">
        <v>8406</v>
      </c>
      <c r="D16" s="1455" t="s">
        <v>8407</v>
      </c>
      <c r="F16" s="1447" t="str">
        <v>F08</v>
      </c>
      <c r="G16" s="1447" t="str">
        <v>B38</v>
      </c>
      <c r="H16" s="1447" t="str">
        <v>W04C</v>
      </c>
      <c r="I16" s="1447" t="str">
        <v>C94B</v>
      </c>
      <c r="K16" s="1447" t="b">
        <f t="shared" si="0"/>
        <v>1</v>
      </c>
      <c r="L16" s="1447" t="b">
        <f t="shared" si="1"/>
        <v>0</v>
      </c>
      <c r="M16" s="1447" t="b">
        <f t="shared" si="2"/>
        <v>0</v>
      </c>
      <c r="N16" s="1447" t="b">
        <f t="shared" si="3"/>
        <v>0</v>
      </c>
    </row>
    <row r="17" spans="3:14">
      <c r="C17" s="1454" t="s">
        <v>8408</v>
      </c>
      <c r="D17" s="1455" t="s">
        <v>8409</v>
      </c>
      <c r="F17" s="1447" t="str">
        <v>F09</v>
      </c>
      <c r="G17" s="1447" t="str">
        <v>B39</v>
      </c>
      <c r="H17" s="1447" t="str">
        <v>W05A</v>
      </c>
      <c r="I17" s="1447" t="str">
        <v>C95A</v>
      </c>
      <c r="K17" s="1447" t="b">
        <f t="shared" si="0"/>
        <v>1</v>
      </c>
      <c r="L17" s="1447" t="b">
        <f t="shared" si="1"/>
        <v>0</v>
      </c>
      <c r="M17" s="1447" t="b">
        <f t="shared" si="2"/>
        <v>0</v>
      </c>
      <c r="N17" s="1447" t="b">
        <f t="shared" si="3"/>
        <v>0</v>
      </c>
    </row>
    <row r="18" spans="3:14">
      <c r="C18" s="1454" t="s">
        <v>8410</v>
      </c>
      <c r="D18" s="1455" t="s">
        <v>8411</v>
      </c>
      <c r="F18" s="1447" t="str">
        <v>F10</v>
      </c>
      <c r="G18" s="1447" t="str">
        <v>B40</v>
      </c>
      <c r="H18" s="1447" t="str">
        <v>W05B</v>
      </c>
      <c r="I18" s="1447" t="str">
        <v>C95B</v>
      </c>
      <c r="K18" s="1447" t="b">
        <f t="shared" si="0"/>
        <v>1</v>
      </c>
      <c r="L18" s="1447" t="b">
        <f t="shared" si="1"/>
        <v>0</v>
      </c>
      <c r="M18" s="1447" t="b">
        <f t="shared" si="2"/>
        <v>0</v>
      </c>
      <c r="N18" s="1447" t="b">
        <f t="shared" si="3"/>
        <v>0</v>
      </c>
    </row>
    <row r="19" spans="3:14">
      <c r="C19" s="1454" t="s">
        <v>8412</v>
      </c>
      <c r="D19" s="1455" t="s">
        <v>8413</v>
      </c>
      <c r="F19" s="1447" t="str">
        <v>F11</v>
      </c>
      <c r="G19" s="1447" t="str">
        <v>B41</v>
      </c>
      <c r="H19" s="1447" t="str">
        <v>W05C</v>
      </c>
      <c r="I19" s="1447" t="str">
        <v>C96A</v>
      </c>
      <c r="K19" s="1447" t="b">
        <f t="shared" si="0"/>
        <v>1</v>
      </c>
      <c r="L19" s="1447" t="b">
        <f t="shared" si="1"/>
        <v>0</v>
      </c>
      <c r="M19" s="1447" t="b">
        <f t="shared" si="2"/>
        <v>0</v>
      </c>
      <c r="N19" s="1447" t="b">
        <f t="shared" si="3"/>
        <v>0</v>
      </c>
    </row>
    <row r="20" spans="3:14">
      <c r="C20" s="1454" t="s">
        <v>2655</v>
      </c>
      <c r="D20" s="1455" t="s">
        <v>8414</v>
      </c>
      <c r="F20" s="1447" t="str">
        <v>F31A</v>
      </c>
      <c r="G20" s="1447" t="str">
        <v>B42</v>
      </c>
      <c r="H20" s="1447" t="str">
        <v>W06</v>
      </c>
      <c r="I20" s="1447" t="str">
        <v>C96B</v>
      </c>
      <c r="K20" s="1447" t="b">
        <f t="shared" si="0"/>
        <v>1</v>
      </c>
      <c r="L20" s="1447" t="b">
        <f t="shared" si="1"/>
        <v>0</v>
      </c>
      <c r="M20" s="1447" t="b">
        <f t="shared" si="2"/>
        <v>0</v>
      </c>
      <c r="N20" s="1447" t="b">
        <f t="shared" si="3"/>
        <v>0</v>
      </c>
    </row>
    <row r="21" spans="3:14">
      <c r="C21" s="1454" t="s">
        <v>2636</v>
      </c>
      <c r="D21" s="1455" t="s">
        <v>8415</v>
      </c>
      <c r="F21" s="1447" t="str">
        <v>F31B</v>
      </c>
      <c r="H21" s="1447" t="str">
        <v>W07</v>
      </c>
      <c r="I21" s="1447" t="str">
        <v>C97</v>
      </c>
      <c r="K21" s="1447" t="b">
        <f t="shared" si="0"/>
        <v>1</v>
      </c>
      <c r="L21" s="1447" t="b">
        <f t="shared" si="1"/>
        <v>0</v>
      </c>
      <c r="M21" s="1447" t="b">
        <f t="shared" si="2"/>
        <v>0</v>
      </c>
      <c r="N21" s="1447" t="b">
        <f t="shared" si="3"/>
        <v>0</v>
      </c>
    </row>
    <row r="22" spans="3:14">
      <c r="C22" s="1454" t="s">
        <v>2752</v>
      </c>
      <c r="D22" s="1455" t="s">
        <v>8416</v>
      </c>
      <c r="F22" s="1447" t="str">
        <v>F31C</v>
      </c>
      <c r="H22" s="1447" t="str">
        <v>W08</v>
      </c>
      <c r="I22" s="1447" t="str">
        <v>C98</v>
      </c>
      <c r="K22" s="1447" t="b">
        <f t="shared" si="0"/>
        <v>1</v>
      </c>
      <c r="L22" s="1447" t="b">
        <f t="shared" si="1"/>
        <v>0</v>
      </c>
      <c r="M22" s="1447" t="b">
        <f t="shared" si="2"/>
        <v>0</v>
      </c>
      <c r="N22" s="1447" t="b">
        <f t="shared" si="3"/>
        <v>0</v>
      </c>
    </row>
    <row r="23" spans="3:14">
      <c r="C23" s="1454" t="s">
        <v>2650</v>
      </c>
      <c r="D23" s="1455" t="s">
        <v>8417</v>
      </c>
      <c r="F23" s="1447" t="str">
        <v>F32A</v>
      </c>
      <c r="H23" s="1447" t="str">
        <v>W09A</v>
      </c>
      <c r="K23" s="1447" t="b">
        <f t="shared" si="0"/>
        <v>1</v>
      </c>
      <c r="L23" s="1447" t="b">
        <f t="shared" si="1"/>
        <v>0</v>
      </c>
      <c r="M23" s="1447" t="b">
        <f t="shared" si="2"/>
        <v>0</v>
      </c>
      <c r="N23" s="1447" t="b">
        <f t="shared" si="3"/>
        <v>0</v>
      </c>
    </row>
    <row r="24" spans="3:14">
      <c r="C24" s="1454" t="s">
        <v>2763</v>
      </c>
      <c r="D24" s="1455" t="s">
        <v>8418</v>
      </c>
      <c r="F24" s="1447" t="str">
        <v>F32B</v>
      </c>
      <c r="H24" s="1447" t="str">
        <v>W09B</v>
      </c>
      <c r="K24" s="1447" t="b">
        <f t="shared" si="0"/>
        <v>1</v>
      </c>
      <c r="L24" s="1447" t="b">
        <f t="shared" si="1"/>
        <v>0</v>
      </c>
      <c r="M24" s="1447" t="b">
        <f t="shared" si="2"/>
        <v>0</v>
      </c>
      <c r="N24" s="1447" t="b">
        <f t="shared" si="3"/>
        <v>0</v>
      </c>
    </row>
    <row r="25" spans="3:14">
      <c r="C25" s="1454" t="s">
        <v>2777</v>
      </c>
      <c r="D25" s="1455" t="s">
        <v>8419</v>
      </c>
      <c r="F25" s="1447" t="str">
        <v>F33</v>
      </c>
      <c r="H25" s="1447" t="str">
        <v>W09C</v>
      </c>
      <c r="K25" s="1447" t="b">
        <f t="shared" si="0"/>
        <v>1</v>
      </c>
      <c r="L25" s="1447" t="b">
        <f t="shared" si="1"/>
        <v>0</v>
      </c>
      <c r="M25" s="1447" t="b">
        <f t="shared" si="2"/>
        <v>0</v>
      </c>
      <c r="N25" s="1447" t="b">
        <f t="shared" si="3"/>
        <v>0</v>
      </c>
    </row>
    <row r="26" spans="3:14">
      <c r="C26" s="1454" t="s">
        <v>2630</v>
      </c>
      <c r="D26" s="1455" t="s">
        <v>8420</v>
      </c>
      <c r="F26" s="1447" t="str">
        <v>F34A</v>
      </c>
      <c r="H26" s="1447" t="str">
        <v>W31A</v>
      </c>
      <c r="K26" s="1447" t="b">
        <f t="shared" si="0"/>
        <v>1</v>
      </c>
      <c r="L26" s="1447" t="b">
        <f t="shared" si="1"/>
        <v>0</v>
      </c>
      <c r="M26" s="1447" t="b">
        <f t="shared" si="2"/>
        <v>0</v>
      </c>
      <c r="N26" s="1447" t="b">
        <f t="shared" si="3"/>
        <v>0</v>
      </c>
    </row>
    <row r="27" spans="3:14">
      <c r="C27" s="1454" t="s">
        <v>2769</v>
      </c>
      <c r="D27" s="1455" t="s">
        <v>8421</v>
      </c>
      <c r="F27" s="1447" t="str">
        <v>F34B</v>
      </c>
      <c r="H27" s="1447" t="str">
        <v>W31B</v>
      </c>
      <c r="K27" s="1447" t="b">
        <f t="shared" si="0"/>
        <v>1</v>
      </c>
      <c r="L27" s="1447" t="b">
        <f t="shared" si="1"/>
        <v>0</v>
      </c>
      <c r="M27" s="1447" t="b">
        <f t="shared" si="2"/>
        <v>0</v>
      </c>
      <c r="N27" s="1447" t="b">
        <f t="shared" si="3"/>
        <v>0</v>
      </c>
    </row>
    <row r="28" spans="3:14">
      <c r="C28" s="1454" t="s">
        <v>2772</v>
      </c>
      <c r="D28" s="1455" t="s">
        <v>8422</v>
      </c>
      <c r="F28" s="1447" t="str">
        <v>F35</v>
      </c>
      <c r="H28" s="1447" t="str">
        <v>W32A</v>
      </c>
      <c r="K28" s="1447" t="b">
        <f t="shared" si="0"/>
        <v>1</v>
      </c>
      <c r="L28" s="1447" t="b">
        <f t="shared" si="1"/>
        <v>0</v>
      </c>
      <c r="M28" s="1447" t="b">
        <f t="shared" si="2"/>
        <v>0</v>
      </c>
      <c r="N28" s="1447" t="b">
        <f t="shared" si="3"/>
        <v>0</v>
      </c>
    </row>
    <row r="29" spans="3:14">
      <c r="C29" s="1454" t="s">
        <v>2782</v>
      </c>
      <c r="D29" s="1455" t="s">
        <v>8423</v>
      </c>
      <c r="F29" s="1447" t="str">
        <v>F36</v>
      </c>
      <c r="H29" s="1447" t="str">
        <v>W32B</v>
      </c>
      <c r="K29" s="1447" t="b">
        <f t="shared" si="0"/>
        <v>1</v>
      </c>
      <c r="L29" s="1447" t="b">
        <f t="shared" si="1"/>
        <v>0</v>
      </c>
      <c r="M29" s="1447" t="b">
        <f t="shared" si="2"/>
        <v>0</v>
      </c>
      <c r="N29" s="1447" t="b">
        <f t="shared" si="3"/>
        <v>0</v>
      </c>
    </row>
    <row r="30" spans="3:14">
      <c r="C30" s="1454" t="s">
        <v>2784</v>
      </c>
      <c r="D30" s="1455" t="s">
        <v>8424</v>
      </c>
      <c r="F30" s="1447" t="str">
        <v>F37</v>
      </c>
      <c r="H30" s="1447" t="str">
        <v>W32C</v>
      </c>
      <c r="K30" s="1447" t="b">
        <f t="shared" si="0"/>
        <v>1</v>
      </c>
      <c r="L30" s="1447" t="b">
        <f t="shared" si="1"/>
        <v>0</v>
      </c>
      <c r="M30" s="1447" t="b">
        <f t="shared" si="2"/>
        <v>0</v>
      </c>
      <c r="N30" s="1447" t="b">
        <f t="shared" si="3"/>
        <v>0</v>
      </c>
    </row>
    <row r="31" spans="3:14">
      <c r="C31" s="1454" t="s">
        <v>2788</v>
      </c>
      <c r="D31" s="1455" t="s">
        <v>8425</v>
      </c>
      <c r="F31" s="1447" t="str">
        <v>F38</v>
      </c>
      <c r="H31" s="1447" t="str">
        <v>W32D</v>
      </c>
      <c r="K31" s="1447" t="b">
        <f t="shared" si="0"/>
        <v>1</v>
      </c>
      <c r="L31" s="1447" t="b">
        <f t="shared" si="1"/>
        <v>0</v>
      </c>
      <c r="M31" s="1447" t="b">
        <f t="shared" si="2"/>
        <v>0</v>
      </c>
      <c r="N31" s="1447" t="b">
        <f t="shared" si="3"/>
        <v>0</v>
      </c>
    </row>
    <row r="32" spans="3:14">
      <c r="C32" s="1454" t="s">
        <v>2791</v>
      </c>
      <c r="D32" s="1455" t="s">
        <v>8426</v>
      </c>
      <c r="F32" s="1447" t="str">
        <v>F39</v>
      </c>
      <c r="H32" s="1447" t="str">
        <v>W32E</v>
      </c>
      <c r="K32" s="1447" t="b">
        <f t="shared" si="0"/>
        <v>1</v>
      </c>
      <c r="L32" s="1447" t="b">
        <f t="shared" si="1"/>
        <v>0</v>
      </c>
      <c r="M32" s="1447" t="b">
        <f t="shared" si="2"/>
        <v>0</v>
      </c>
      <c r="N32" s="1447" t="b">
        <f t="shared" si="3"/>
        <v>0</v>
      </c>
    </row>
    <row r="33" spans="3:14">
      <c r="C33" s="1454" t="s">
        <v>8427</v>
      </c>
      <c r="D33" s="1455" t="s">
        <v>8428</v>
      </c>
      <c r="F33" s="1447" t="str">
        <v>F40</v>
      </c>
      <c r="H33" s="1447" t="str">
        <v>W32F</v>
      </c>
      <c r="K33" s="1447" t="b">
        <f t="shared" si="0"/>
        <v>1</v>
      </c>
      <c r="L33" s="1447" t="b">
        <f t="shared" si="1"/>
        <v>0</v>
      </c>
      <c r="M33" s="1447" t="b">
        <f t="shared" si="2"/>
        <v>0</v>
      </c>
      <c r="N33" s="1447" t="b">
        <f t="shared" si="3"/>
        <v>0</v>
      </c>
    </row>
    <row r="34" spans="3:14">
      <c r="C34" s="1454" t="s">
        <v>8429</v>
      </c>
      <c r="D34" s="1455" t="s">
        <v>8430</v>
      </c>
      <c r="F34" s="1447" t="str">
        <v>F41</v>
      </c>
      <c r="H34" s="1447" t="str">
        <v>W33A</v>
      </c>
      <c r="K34" s="1447" t="b">
        <f t="shared" si="0"/>
        <v>1</v>
      </c>
      <c r="L34" s="1447" t="b">
        <f t="shared" si="1"/>
        <v>0</v>
      </c>
      <c r="M34" s="1447" t="b">
        <f t="shared" si="2"/>
        <v>0</v>
      </c>
      <c r="N34" s="1447" t="b">
        <f t="shared" si="3"/>
        <v>0</v>
      </c>
    </row>
    <row r="35" spans="3:14">
      <c r="C35" s="1454" t="s">
        <v>8431</v>
      </c>
      <c r="D35" s="1455" t="s">
        <v>8432</v>
      </c>
      <c r="F35" s="1447" t="str">
        <v>F42</v>
      </c>
      <c r="H35" s="1447" t="str">
        <v>W33B</v>
      </c>
      <c r="K35" s="1447" t="b">
        <f t="shared" si="0"/>
        <v>1</v>
      </c>
      <c r="L35" s="1447" t="b">
        <f t="shared" si="1"/>
        <v>0</v>
      </c>
      <c r="M35" s="1447" t="b">
        <f t="shared" si="2"/>
        <v>0</v>
      </c>
      <c r="N35" s="1447" t="b">
        <f t="shared" si="3"/>
        <v>0</v>
      </c>
    </row>
    <row r="36" spans="3:14">
      <c r="C36" s="1454" t="s">
        <v>2645</v>
      </c>
      <c r="D36" s="1455" t="s">
        <v>8433</v>
      </c>
      <c r="F36" s="1447" t="str">
        <v>F43</v>
      </c>
      <c r="H36" s="1447" t="str">
        <v>W33C</v>
      </c>
      <c r="K36" s="1447" t="b">
        <f t="shared" si="0"/>
        <v>1</v>
      </c>
      <c r="L36" s="1447" t="b">
        <f t="shared" si="1"/>
        <v>0</v>
      </c>
      <c r="M36" s="1447" t="b">
        <f t="shared" si="2"/>
        <v>0</v>
      </c>
      <c r="N36" s="1447" t="b">
        <f t="shared" si="3"/>
        <v>0</v>
      </c>
    </row>
    <row r="37" spans="3:14">
      <c r="C37" s="1454" t="s">
        <v>8434</v>
      </c>
      <c r="D37" s="1455" t="s">
        <v>8435</v>
      </c>
      <c r="F37" s="1447" t="str">
        <v>F51</v>
      </c>
      <c r="H37" s="1447" t="str">
        <v>W33D</v>
      </c>
      <c r="K37" s="1447" t="b">
        <f t="shared" si="0"/>
        <v>1</v>
      </c>
      <c r="L37" s="1447" t="b">
        <f t="shared" si="1"/>
        <v>0</v>
      </c>
      <c r="M37" s="1447" t="b">
        <f t="shared" si="2"/>
        <v>0</v>
      </c>
      <c r="N37" s="1447" t="b">
        <f t="shared" si="3"/>
        <v>0</v>
      </c>
    </row>
    <row r="38" spans="3:14">
      <c r="C38" s="1454" t="s">
        <v>8436</v>
      </c>
      <c r="D38" s="1455" t="s">
        <v>8437</v>
      </c>
      <c r="F38" s="1447" t="str">
        <v>F52</v>
      </c>
      <c r="H38" s="1447" t="str">
        <v>W33E</v>
      </c>
      <c r="K38" s="1447" t="b">
        <f t="shared" si="0"/>
        <v>1</v>
      </c>
      <c r="L38" s="1447" t="b">
        <f t="shared" si="1"/>
        <v>0</v>
      </c>
      <c r="M38" s="1447" t="b">
        <f t="shared" si="2"/>
        <v>0</v>
      </c>
      <c r="N38" s="1447" t="b">
        <f t="shared" si="3"/>
        <v>0</v>
      </c>
    </row>
    <row r="39" spans="3:14">
      <c r="C39" s="1454" t="s">
        <v>8438</v>
      </c>
      <c r="D39" s="1455" t="s">
        <v>8439</v>
      </c>
      <c r="F39" s="1447" t="str">
        <v>F53A</v>
      </c>
      <c r="H39" s="1447" t="str">
        <v>W33F</v>
      </c>
      <c r="K39" s="1447" t="b">
        <f t="shared" si="0"/>
        <v>1</v>
      </c>
      <c r="L39" s="1447" t="b">
        <f t="shared" si="1"/>
        <v>0</v>
      </c>
      <c r="M39" s="1447" t="b">
        <f t="shared" si="2"/>
        <v>0</v>
      </c>
      <c r="N39" s="1447" t="b">
        <f t="shared" si="3"/>
        <v>0</v>
      </c>
    </row>
    <row r="40" spans="3:14">
      <c r="C40" s="1454" t="s">
        <v>8440</v>
      </c>
      <c r="D40" s="1455" t="s">
        <v>8441</v>
      </c>
      <c r="F40" s="1447" t="str">
        <v>F53B</v>
      </c>
      <c r="H40" s="1447" t="str">
        <v>W34A</v>
      </c>
      <c r="K40" s="1447" t="b">
        <f t="shared" si="0"/>
        <v>1</v>
      </c>
      <c r="L40" s="1447" t="b">
        <f t="shared" si="1"/>
        <v>0</v>
      </c>
      <c r="M40" s="1447" t="b">
        <f t="shared" si="2"/>
        <v>0</v>
      </c>
      <c r="N40" s="1447" t="b">
        <f t="shared" si="3"/>
        <v>0</v>
      </c>
    </row>
    <row r="41" spans="3:14">
      <c r="C41" s="1454" t="s">
        <v>8442</v>
      </c>
      <c r="D41" s="1455" t="s">
        <v>8443</v>
      </c>
      <c r="F41" s="1447" t="str">
        <v>F54A</v>
      </c>
      <c r="H41" s="1447" t="str">
        <v>W34B</v>
      </c>
      <c r="K41" s="1447" t="b">
        <f t="shared" si="0"/>
        <v>1</v>
      </c>
      <c r="L41" s="1447" t="b">
        <f t="shared" si="1"/>
        <v>0</v>
      </c>
      <c r="M41" s="1447" t="b">
        <f t="shared" si="2"/>
        <v>0</v>
      </c>
      <c r="N41" s="1447" t="b">
        <f t="shared" si="3"/>
        <v>0</v>
      </c>
    </row>
    <row r="42" spans="3:14">
      <c r="C42" s="1454" t="s">
        <v>8444</v>
      </c>
      <c r="D42" s="1455" t="s">
        <v>8445</v>
      </c>
      <c r="F42" s="1447" t="str">
        <v>F54B</v>
      </c>
      <c r="H42" s="1447" t="str">
        <v>W34C</v>
      </c>
      <c r="K42" s="1447" t="b">
        <f t="shared" si="0"/>
        <v>1</v>
      </c>
      <c r="L42" s="1447" t="b">
        <f t="shared" si="1"/>
        <v>0</v>
      </c>
      <c r="M42" s="1447" t="b">
        <f t="shared" si="2"/>
        <v>0</v>
      </c>
      <c r="N42" s="1447" t="b">
        <f t="shared" si="3"/>
        <v>0</v>
      </c>
    </row>
    <row r="43" spans="3:14">
      <c r="C43" s="1454" t="s">
        <v>2799</v>
      </c>
      <c r="D43" s="1455" t="s">
        <v>8435</v>
      </c>
      <c r="F43" s="1447" t="str">
        <v>F71</v>
      </c>
      <c r="H43" s="1447" t="str">
        <v>W34D</v>
      </c>
      <c r="K43" s="1447" t="b">
        <f t="shared" si="0"/>
        <v>1</v>
      </c>
      <c r="L43" s="1447" t="b">
        <f t="shared" si="1"/>
        <v>0</v>
      </c>
      <c r="M43" s="1447" t="b">
        <f t="shared" si="2"/>
        <v>0</v>
      </c>
      <c r="N43" s="1447" t="b">
        <f t="shared" si="3"/>
        <v>0</v>
      </c>
    </row>
    <row r="44" spans="3:14">
      <c r="C44" s="1454" t="s">
        <v>2803</v>
      </c>
      <c r="D44" s="1455" t="s">
        <v>8435</v>
      </c>
      <c r="F44" s="1447" t="str">
        <v>F72</v>
      </c>
      <c r="H44" s="1447" t="str">
        <v>W34E</v>
      </c>
      <c r="K44" s="1447" t="b">
        <f t="shared" si="0"/>
        <v>1</v>
      </c>
      <c r="L44" s="1447" t="b">
        <f t="shared" si="1"/>
        <v>0</v>
      </c>
      <c r="M44" s="1447" t="b">
        <f t="shared" si="2"/>
        <v>0</v>
      </c>
      <c r="N44" s="1447" t="b">
        <f t="shared" si="3"/>
        <v>0</v>
      </c>
    </row>
    <row r="45" spans="3:14">
      <c r="C45" s="1454" t="s">
        <v>2807</v>
      </c>
      <c r="D45" s="1455" t="s">
        <v>8435</v>
      </c>
      <c r="F45" s="1447" t="str">
        <v>F73</v>
      </c>
      <c r="H45" s="1447" t="str">
        <v>W34F</v>
      </c>
      <c r="K45" s="1447" t="b">
        <f t="shared" si="0"/>
        <v>1</v>
      </c>
      <c r="L45" s="1447" t="b">
        <f t="shared" si="1"/>
        <v>0</v>
      </c>
      <c r="M45" s="1447" t="b">
        <f t="shared" si="2"/>
        <v>0</v>
      </c>
      <c r="N45" s="1447" t="b">
        <f t="shared" si="3"/>
        <v>0</v>
      </c>
    </row>
    <row r="46" spans="3:14">
      <c r="C46" s="1454" t="s">
        <v>2615</v>
      </c>
      <c r="D46" s="1455" t="s">
        <v>8446</v>
      </c>
      <c r="F46" s="1447" t="str">
        <v>F91</v>
      </c>
      <c r="H46" s="1447" t="str">
        <v>W35A</v>
      </c>
      <c r="K46" s="1447" t="b">
        <f t="shared" si="0"/>
        <v>1</v>
      </c>
      <c r="L46" s="1447" t="b">
        <f t="shared" si="1"/>
        <v>0</v>
      </c>
      <c r="M46" s="1447" t="b">
        <f t="shared" si="2"/>
        <v>0</v>
      </c>
      <c r="N46" s="1447" t="b">
        <f t="shared" si="3"/>
        <v>0</v>
      </c>
    </row>
    <row r="47" spans="3:14">
      <c r="C47" s="1454" t="s">
        <v>8447</v>
      </c>
      <c r="D47" s="1455" t="s">
        <v>8448</v>
      </c>
      <c r="F47" s="1447" t="str">
        <v>F92</v>
      </c>
      <c r="H47" s="1447" t="str">
        <v>W35B</v>
      </c>
      <c r="K47" s="1447" t="b">
        <f t="shared" si="0"/>
        <v>1</v>
      </c>
      <c r="L47" s="1447" t="b">
        <f t="shared" si="1"/>
        <v>0</v>
      </c>
      <c r="M47" s="1447" t="b">
        <f t="shared" si="2"/>
        <v>0</v>
      </c>
      <c r="N47" s="1447" t="b">
        <f t="shared" si="3"/>
        <v>0</v>
      </c>
    </row>
    <row r="48" spans="3:14" ht="17.25" thickBot="1">
      <c r="C48" s="1456" t="s">
        <v>8449</v>
      </c>
      <c r="D48" s="1457" t="s">
        <v>8450</v>
      </c>
      <c r="F48" s="1447" t="str">
        <v>F93</v>
      </c>
      <c r="H48" s="1447" t="str">
        <v>W36A</v>
      </c>
      <c r="K48" s="1447" t="b">
        <f t="shared" si="0"/>
        <v>1</v>
      </c>
      <c r="L48" s="1447" t="b">
        <f t="shared" si="1"/>
        <v>0</v>
      </c>
      <c r="M48" s="1447" t="b">
        <f t="shared" si="2"/>
        <v>0</v>
      </c>
      <c r="N48" s="1447" t="b">
        <f t="shared" si="3"/>
        <v>0</v>
      </c>
    </row>
    <row r="49" spans="3:14">
      <c r="C49" s="1449" t="s">
        <v>2662</v>
      </c>
      <c r="D49" s="1450" t="s">
        <v>8451</v>
      </c>
      <c r="H49" s="1447" t="str">
        <v>W36B</v>
      </c>
      <c r="K49" s="1447" t="b">
        <f t="shared" si="0"/>
        <v>0</v>
      </c>
      <c r="L49" s="1447" t="b">
        <f t="shared" si="1"/>
        <v>1</v>
      </c>
      <c r="M49" s="1447" t="b">
        <f t="shared" si="2"/>
        <v>0</v>
      </c>
      <c r="N49" s="1447" t="b">
        <f t="shared" si="3"/>
        <v>0</v>
      </c>
    </row>
    <row r="50" spans="3:14">
      <c r="C50" s="1454" t="s">
        <v>4278</v>
      </c>
      <c r="D50" s="1455" t="s">
        <v>8452</v>
      </c>
      <c r="H50" s="1447" t="str">
        <v>W41</v>
      </c>
      <c r="K50" s="1447" t="b">
        <f t="shared" si="0"/>
        <v>0</v>
      </c>
      <c r="L50" s="1447" t="b">
        <f t="shared" si="1"/>
        <v>1</v>
      </c>
      <c r="M50" s="1447" t="b">
        <f t="shared" si="2"/>
        <v>0</v>
      </c>
      <c r="N50" s="1447" t="b">
        <f t="shared" si="3"/>
        <v>0</v>
      </c>
    </row>
    <row r="51" spans="3:14">
      <c r="C51" s="1454" t="s">
        <v>2605</v>
      </c>
      <c r="D51" s="1455" t="s">
        <v>8453</v>
      </c>
      <c r="H51" s="1447" t="str">
        <v>W42</v>
      </c>
      <c r="K51" s="1447" t="b">
        <f t="shared" si="0"/>
        <v>0</v>
      </c>
      <c r="L51" s="1447" t="b">
        <f t="shared" si="1"/>
        <v>1</v>
      </c>
      <c r="M51" s="1447" t="b">
        <f t="shared" si="2"/>
        <v>0</v>
      </c>
      <c r="N51" s="1447" t="b">
        <f t="shared" si="3"/>
        <v>0</v>
      </c>
    </row>
    <row r="52" spans="3:14">
      <c r="C52" s="1454" t="s">
        <v>4279</v>
      </c>
      <c r="D52" s="1455" t="s">
        <v>8454</v>
      </c>
      <c r="H52" s="1447" t="str">
        <v>W43</v>
      </c>
      <c r="K52" s="1447" t="b">
        <f t="shared" si="0"/>
        <v>0</v>
      </c>
      <c r="L52" s="1447" t="b">
        <f t="shared" si="1"/>
        <v>1</v>
      </c>
      <c r="M52" s="1447" t="b">
        <f t="shared" si="2"/>
        <v>0</v>
      </c>
      <c r="N52" s="1447" t="b">
        <f t="shared" si="3"/>
        <v>0</v>
      </c>
    </row>
    <row r="53" spans="3:14">
      <c r="C53" s="1454" t="s">
        <v>8455</v>
      </c>
      <c r="D53" s="1455" t="s">
        <v>8456</v>
      </c>
      <c r="H53" s="1447" t="str">
        <v>W44</v>
      </c>
      <c r="K53" s="1447" t="b">
        <f t="shared" si="0"/>
        <v>0</v>
      </c>
      <c r="L53" s="1447" t="b">
        <f t="shared" si="1"/>
        <v>1</v>
      </c>
      <c r="M53" s="1447" t="b">
        <f t="shared" si="2"/>
        <v>0</v>
      </c>
      <c r="N53" s="1447" t="b">
        <f t="shared" si="3"/>
        <v>0</v>
      </c>
    </row>
    <row r="54" spans="3:14">
      <c r="C54" s="1454" t="s">
        <v>2637</v>
      </c>
      <c r="D54" s="1455" t="s">
        <v>8457</v>
      </c>
      <c r="H54" s="1447" t="str">
        <v>W45</v>
      </c>
      <c r="K54" s="1447" t="b">
        <f t="shared" si="0"/>
        <v>0</v>
      </c>
      <c r="L54" s="1447" t="b">
        <f t="shared" si="1"/>
        <v>1</v>
      </c>
      <c r="M54" s="1447" t="b">
        <f t="shared" si="2"/>
        <v>0</v>
      </c>
      <c r="N54" s="1447" t="b">
        <f t="shared" si="3"/>
        <v>0</v>
      </c>
    </row>
    <row r="55" spans="3:14">
      <c r="C55" s="1454" t="s">
        <v>8458</v>
      </c>
      <c r="D55" s="1455" t="s">
        <v>8459</v>
      </c>
      <c r="H55" s="1447" t="str">
        <v>W46</v>
      </c>
      <c r="K55" s="1447" t="b">
        <f t="shared" si="0"/>
        <v>0</v>
      </c>
      <c r="L55" s="1447" t="b">
        <f t="shared" si="1"/>
        <v>1</v>
      </c>
      <c r="M55" s="1447" t="b">
        <f t="shared" si="2"/>
        <v>0</v>
      </c>
      <c r="N55" s="1447" t="b">
        <f t="shared" si="3"/>
        <v>0</v>
      </c>
    </row>
    <row r="56" spans="3:14">
      <c r="C56" s="1454" t="s">
        <v>8460</v>
      </c>
      <c r="D56" s="1455" t="s">
        <v>8461</v>
      </c>
      <c r="K56" s="1447" t="b">
        <f t="shared" si="0"/>
        <v>0</v>
      </c>
      <c r="L56" s="1447" t="b">
        <f t="shared" si="1"/>
        <v>1</v>
      </c>
      <c r="M56" s="1447" t="b">
        <f t="shared" si="2"/>
        <v>0</v>
      </c>
      <c r="N56" s="1447" t="b">
        <f t="shared" si="3"/>
        <v>0</v>
      </c>
    </row>
    <row r="57" spans="3:14">
      <c r="C57" s="1454" t="s">
        <v>2616</v>
      </c>
      <c r="D57" s="1455" t="s">
        <v>8462</v>
      </c>
      <c r="K57" s="1447" t="b">
        <f t="shared" si="0"/>
        <v>0</v>
      </c>
      <c r="L57" s="1447" t="b">
        <f t="shared" si="1"/>
        <v>1</v>
      </c>
      <c r="M57" s="1447" t="b">
        <f t="shared" si="2"/>
        <v>0</v>
      </c>
      <c r="N57" s="1447" t="b">
        <f t="shared" si="3"/>
        <v>0</v>
      </c>
    </row>
    <row r="58" spans="3:14">
      <c r="C58" s="1454" t="s">
        <v>8463</v>
      </c>
      <c r="D58" s="1455" t="s">
        <v>8464</v>
      </c>
      <c r="K58" s="1447" t="b">
        <f t="shared" si="0"/>
        <v>0</v>
      </c>
      <c r="L58" s="1447" t="b">
        <f t="shared" si="1"/>
        <v>1</v>
      </c>
      <c r="M58" s="1447" t="b">
        <f t="shared" si="2"/>
        <v>0</v>
      </c>
      <c r="N58" s="1447" t="b">
        <f t="shared" si="3"/>
        <v>0</v>
      </c>
    </row>
    <row r="59" spans="3:14">
      <c r="C59" s="1454" t="s">
        <v>8465</v>
      </c>
      <c r="D59" s="1455" t="s">
        <v>8466</v>
      </c>
      <c r="K59" s="1447" t="b">
        <f t="shared" si="0"/>
        <v>0</v>
      </c>
      <c r="L59" s="1447" t="b">
        <f t="shared" si="1"/>
        <v>1</v>
      </c>
      <c r="M59" s="1447" t="b">
        <f t="shared" si="2"/>
        <v>0</v>
      </c>
      <c r="N59" s="1447" t="b">
        <f t="shared" si="3"/>
        <v>0</v>
      </c>
    </row>
    <row r="60" spans="3:14">
      <c r="C60" s="1454" t="s">
        <v>8467</v>
      </c>
      <c r="D60" s="1455" t="s">
        <v>8468</v>
      </c>
      <c r="K60" s="1447" t="b">
        <f t="shared" si="0"/>
        <v>0</v>
      </c>
      <c r="L60" s="1447" t="b">
        <f t="shared" si="1"/>
        <v>1</v>
      </c>
      <c r="M60" s="1447" t="b">
        <f t="shared" si="2"/>
        <v>0</v>
      </c>
      <c r="N60" s="1447" t="b">
        <f t="shared" si="3"/>
        <v>0</v>
      </c>
    </row>
    <row r="61" spans="3:14">
      <c r="C61" s="1454" t="s">
        <v>8469</v>
      </c>
      <c r="D61" s="1455" t="s">
        <v>8470</v>
      </c>
      <c r="K61" s="1447" t="b">
        <f t="shared" si="0"/>
        <v>0</v>
      </c>
      <c r="L61" s="1447" t="b">
        <f t="shared" si="1"/>
        <v>1</v>
      </c>
      <c r="M61" s="1447" t="b">
        <f t="shared" si="2"/>
        <v>0</v>
      </c>
      <c r="N61" s="1447" t="b">
        <f t="shared" si="3"/>
        <v>0</v>
      </c>
    </row>
    <row r="62" spans="3:14">
      <c r="C62" s="1454" t="s">
        <v>8471</v>
      </c>
      <c r="D62" s="1455" t="s">
        <v>8472</v>
      </c>
      <c r="K62" s="1447" t="b">
        <f t="shared" si="0"/>
        <v>0</v>
      </c>
      <c r="L62" s="1447" t="b">
        <f t="shared" si="1"/>
        <v>1</v>
      </c>
      <c r="M62" s="1447" t="b">
        <f t="shared" si="2"/>
        <v>0</v>
      </c>
      <c r="N62" s="1447" t="b">
        <f t="shared" si="3"/>
        <v>0</v>
      </c>
    </row>
    <row r="63" spans="3:14">
      <c r="C63" s="1454" t="s">
        <v>8473</v>
      </c>
      <c r="D63" s="1455" t="s">
        <v>8474</v>
      </c>
      <c r="K63" s="1447" t="b">
        <f t="shared" si="0"/>
        <v>0</v>
      </c>
      <c r="L63" s="1447" t="b">
        <f t="shared" si="1"/>
        <v>1</v>
      </c>
      <c r="M63" s="1447" t="b">
        <f t="shared" si="2"/>
        <v>0</v>
      </c>
      <c r="N63" s="1447" t="b">
        <f t="shared" si="3"/>
        <v>0</v>
      </c>
    </row>
    <row r="64" spans="3:14" ht="17.25" thickBot="1">
      <c r="C64" s="1456" t="s">
        <v>8475</v>
      </c>
      <c r="D64" s="1457" t="s">
        <v>8476</v>
      </c>
      <c r="K64" s="1447" t="b">
        <f t="shared" si="0"/>
        <v>0</v>
      </c>
      <c r="L64" s="1447" t="b">
        <f t="shared" si="1"/>
        <v>1</v>
      </c>
      <c r="M64" s="1447" t="b">
        <f t="shared" si="2"/>
        <v>0</v>
      </c>
      <c r="N64" s="1447" t="b">
        <f t="shared" si="3"/>
        <v>0</v>
      </c>
    </row>
    <row r="65" spans="3:14">
      <c r="C65" s="1449" t="s">
        <v>2663</v>
      </c>
      <c r="D65" s="1450" t="s">
        <v>8477</v>
      </c>
      <c r="K65" s="1447" t="b">
        <f t="shared" si="0"/>
        <v>0</v>
      </c>
      <c r="L65" s="1447" t="b">
        <f t="shared" si="1"/>
        <v>0</v>
      </c>
      <c r="M65" s="1447" t="b">
        <f t="shared" si="2"/>
        <v>1</v>
      </c>
      <c r="N65" s="1447" t="b">
        <f t="shared" si="3"/>
        <v>0</v>
      </c>
    </row>
    <row r="66" spans="3:14">
      <c r="C66" s="1454" t="s">
        <v>2606</v>
      </c>
      <c r="D66" s="1455" t="s">
        <v>8478</v>
      </c>
      <c r="K66" s="1447" t="b">
        <f t="shared" si="0"/>
        <v>0</v>
      </c>
      <c r="L66" s="1447" t="b">
        <f t="shared" si="1"/>
        <v>0</v>
      </c>
      <c r="M66" s="1447" t="b">
        <f t="shared" si="2"/>
        <v>1</v>
      </c>
      <c r="N66" s="1447" t="b">
        <f t="shared" si="3"/>
        <v>0</v>
      </c>
    </row>
    <row r="67" spans="3:14">
      <c r="C67" s="1454" t="s">
        <v>8479</v>
      </c>
      <c r="D67" s="1455" t="s">
        <v>8477</v>
      </c>
      <c r="K67" s="1447" t="b">
        <f t="shared" si="0"/>
        <v>0</v>
      </c>
      <c r="L67" s="1447" t="b">
        <f t="shared" si="1"/>
        <v>0</v>
      </c>
      <c r="M67" s="1447" t="b">
        <f t="shared" si="2"/>
        <v>1</v>
      </c>
      <c r="N67" s="1447" t="b">
        <f t="shared" si="3"/>
        <v>0</v>
      </c>
    </row>
    <row r="68" spans="3:14">
      <c r="C68" s="1454" t="s">
        <v>8480</v>
      </c>
      <c r="D68" s="1455" t="s">
        <v>8481</v>
      </c>
      <c r="K68" s="1447" t="b">
        <f t="shared" si="0"/>
        <v>0</v>
      </c>
      <c r="L68" s="1447" t="b">
        <f t="shared" si="1"/>
        <v>0</v>
      </c>
      <c r="M68" s="1447" t="b">
        <f t="shared" si="2"/>
        <v>1</v>
      </c>
      <c r="N68" s="1447" t="b">
        <f t="shared" si="3"/>
        <v>0</v>
      </c>
    </row>
    <row r="69" spans="3:14">
      <c r="C69" s="1454" t="s">
        <v>8482</v>
      </c>
      <c r="D69" s="1455" t="s">
        <v>8483</v>
      </c>
      <c r="K69" s="1447" t="b">
        <f t="shared" si="0"/>
        <v>0</v>
      </c>
      <c r="L69" s="1447" t="b">
        <f t="shared" si="1"/>
        <v>0</v>
      </c>
      <c r="M69" s="1447" t="b">
        <f t="shared" si="2"/>
        <v>1</v>
      </c>
      <c r="N69" s="1447" t="b">
        <f t="shared" si="3"/>
        <v>0</v>
      </c>
    </row>
    <row r="70" spans="3:14">
      <c r="C70" s="1454" t="s">
        <v>8484</v>
      </c>
      <c r="D70" s="1455" t="s">
        <v>8481</v>
      </c>
      <c r="K70" s="1447" t="b">
        <f t="shared" si="0"/>
        <v>0</v>
      </c>
      <c r="L70" s="1447" t="b">
        <f t="shared" si="1"/>
        <v>0</v>
      </c>
      <c r="M70" s="1447" t="b">
        <f t="shared" si="2"/>
        <v>1</v>
      </c>
      <c r="N70" s="1447" t="b">
        <f t="shared" si="3"/>
        <v>0</v>
      </c>
    </row>
    <row r="71" spans="3:14">
      <c r="C71" s="1454" t="s">
        <v>8485</v>
      </c>
      <c r="D71" s="1455" t="s">
        <v>8486</v>
      </c>
      <c r="K71" s="1447" t="b">
        <f t="shared" ref="K71:K134" si="4">LEFT($C71)="f"</f>
        <v>0</v>
      </c>
      <c r="L71" s="1447" t="b">
        <f t="shared" ref="L71:L134" si="5">LEFT($C71)="b"</f>
        <v>0</v>
      </c>
      <c r="M71" s="1447" t="b">
        <f t="shared" ref="M71:M134" si="6">LEFT($C71)="w"</f>
        <v>1</v>
      </c>
      <c r="N71" s="1447" t="b">
        <f t="shared" ref="N71:N134" si="7">LEFT($C71)="c"</f>
        <v>0</v>
      </c>
    </row>
    <row r="72" spans="3:14">
      <c r="C72" s="1454" t="s">
        <v>2653</v>
      </c>
      <c r="D72" s="1455" t="s">
        <v>8487</v>
      </c>
      <c r="K72" s="1447" t="b">
        <f t="shared" si="4"/>
        <v>0</v>
      </c>
      <c r="L72" s="1447" t="b">
        <f t="shared" si="5"/>
        <v>0</v>
      </c>
      <c r="M72" s="1447" t="b">
        <f t="shared" si="6"/>
        <v>1</v>
      </c>
      <c r="N72" s="1447" t="b">
        <f t="shared" si="7"/>
        <v>0</v>
      </c>
    </row>
    <row r="73" spans="3:14">
      <c r="C73" s="1454" t="s">
        <v>8488</v>
      </c>
      <c r="D73" s="1455" t="s">
        <v>8486</v>
      </c>
      <c r="K73" s="1447" t="b">
        <f t="shared" si="4"/>
        <v>0</v>
      </c>
      <c r="L73" s="1447" t="b">
        <f t="shared" si="5"/>
        <v>0</v>
      </c>
      <c r="M73" s="1447" t="b">
        <f t="shared" si="6"/>
        <v>1</v>
      </c>
      <c r="N73" s="1447" t="b">
        <f t="shared" si="7"/>
        <v>0</v>
      </c>
    </row>
    <row r="74" spans="3:14">
      <c r="C74" s="1454" t="s">
        <v>8489</v>
      </c>
      <c r="D74" s="1455" t="s">
        <v>8490</v>
      </c>
      <c r="K74" s="1447" t="b">
        <f t="shared" si="4"/>
        <v>0</v>
      </c>
      <c r="L74" s="1447" t="b">
        <f t="shared" si="5"/>
        <v>0</v>
      </c>
      <c r="M74" s="1447" t="b">
        <f t="shared" si="6"/>
        <v>1</v>
      </c>
      <c r="N74" s="1447" t="b">
        <f t="shared" si="7"/>
        <v>0</v>
      </c>
    </row>
    <row r="75" spans="3:14">
      <c r="C75" s="1454" t="s">
        <v>2651</v>
      </c>
      <c r="D75" s="1455" t="s">
        <v>8491</v>
      </c>
      <c r="K75" s="1447" t="b">
        <f t="shared" si="4"/>
        <v>0</v>
      </c>
      <c r="L75" s="1447" t="b">
        <f t="shared" si="5"/>
        <v>0</v>
      </c>
      <c r="M75" s="1447" t="b">
        <f t="shared" si="6"/>
        <v>1</v>
      </c>
      <c r="N75" s="1447" t="b">
        <f t="shared" si="7"/>
        <v>0</v>
      </c>
    </row>
    <row r="76" spans="3:14">
      <c r="C76" s="1454" t="s">
        <v>8492</v>
      </c>
      <c r="D76" s="1455" t="s">
        <v>8435</v>
      </c>
      <c r="K76" s="1447" t="b">
        <f t="shared" si="4"/>
        <v>0</v>
      </c>
      <c r="L76" s="1447" t="b">
        <f t="shared" si="5"/>
        <v>0</v>
      </c>
      <c r="M76" s="1447" t="b">
        <f t="shared" si="6"/>
        <v>1</v>
      </c>
      <c r="N76" s="1447" t="b">
        <f t="shared" si="7"/>
        <v>0</v>
      </c>
    </row>
    <row r="77" spans="3:14">
      <c r="C77" s="1454" t="s">
        <v>8493</v>
      </c>
      <c r="D77" s="1455" t="s">
        <v>8494</v>
      </c>
      <c r="K77" s="1447" t="b">
        <f t="shared" si="4"/>
        <v>0</v>
      </c>
      <c r="L77" s="1447" t="b">
        <f t="shared" si="5"/>
        <v>0</v>
      </c>
      <c r="M77" s="1447" t="b">
        <f t="shared" si="6"/>
        <v>1</v>
      </c>
      <c r="N77" s="1447" t="b">
        <f t="shared" si="7"/>
        <v>0</v>
      </c>
    </row>
    <row r="78" spans="3:14">
      <c r="C78" s="1454" t="s">
        <v>8495</v>
      </c>
      <c r="D78" s="1455" t="s">
        <v>8496</v>
      </c>
      <c r="K78" s="1447" t="b">
        <f t="shared" si="4"/>
        <v>0</v>
      </c>
      <c r="L78" s="1447" t="b">
        <f t="shared" si="5"/>
        <v>0</v>
      </c>
      <c r="M78" s="1447" t="b">
        <f t="shared" si="6"/>
        <v>1</v>
      </c>
      <c r="N78" s="1447" t="b">
        <f t="shared" si="7"/>
        <v>0</v>
      </c>
    </row>
    <row r="79" spans="3:14">
      <c r="C79" s="1454" t="s">
        <v>8497</v>
      </c>
      <c r="D79" s="1455" t="s">
        <v>8435</v>
      </c>
      <c r="K79" s="1447" t="b">
        <f t="shared" si="4"/>
        <v>0</v>
      </c>
      <c r="L79" s="1447" t="b">
        <f t="shared" si="5"/>
        <v>0</v>
      </c>
      <c r="M79" s="1447" t="b">
        <f t="shared" si="6"/>
        <v>1</v>
      </c>
      <c r="N79" s="1447" t="b">
        <f t="shared" si="7"/>
        <v>0</v>
      </c>
    </row>
    <row r="80" spans="3:14">
      <c r="C80" s="1454" t="s">
        <v>8498</v>
      </c>
      <c r="D80" s="1455" t="s">
        <v>8499</v>
      </c>
      <c r="K80" s="1447" t="b">
        <f t="shared" si="4"/>
        <v>0</v>
      </c>
      <c r="L80" s="1447" t="b">
        <f t="shared" si="5"/>
        <v>0</v>
      </c>
      <c r="M80" s="1447" t="b">
        <f t="shared" si="6"/>
        <v>1</v>
      </c>
      <c r="N80" s="1447" t="b">
        <f t="shared" si="7"/>
        <v>0</v>
      </c>
    </row>
    <row r="81" spans="3:14">
      <c r="C81" s="1454" t="s">
        <v>8500</v>
      </c>
      <c r="D81" s="1455" t="s">
        <v>8501</v>
      </c>
      <c r="K81" s="1447" t="b">
        <f t="shared" si="4"/>
        <v>0</v>
      </c>
      <c r="L81" s="1447" t="b">
        <f t="shared" si="5"/>
        <v>0</v>
      </c>
      <c r="M81" s="1447" t="b">
        <f t="shared" si="6"/>
        <v>1</v>
      </c>
      <c r="N81" s="1447" t="b">
        <f t="shared" si="7"/>
        <v>0</v>
      </c>
    </row>
    <row r="82" spans="3:14">
      <c r="C82" s="1454" t="s">
        <v>8502</v>
      </c>
      <c r="D82" s="1455" t="s">
        <v>8503</v>
      </c>
      <c r="K82" s="1447" t="b">
        <f t="shared" si="4"/>
        <v>0</v>
      </c>
      <c r="L82" s="1447" t="b">
        <f t="shared" si="5"/>
        <v>0</v>
      </c>
      <c r="M82" s="1447" t="b">
        <f t="shared" si="6"/>
        <v>1</v>
      </c>
      <c r="N82" s="1447" t="b">
        <f t="shared" si="7"/>
        <v>0</v>
      </c>
    </row>
    <row r="83" spans="3:14">
      <c r="C83" s="1454" t="s">
        <v>8504</v>
      </c>
      <c r="D83" s="1455" t="s">
        <v>8505</v>
      </c>
      <c r="K83" s="1447" t="b">
        <f t="shared" si="4"/>
        <v>0</v>
      </c>
      <c r="L83" s="1447" t="b">
        <f t="shared" si="5"/>
        <v>0</v>
      </c>
      <c r="M83" s="1447" t="b">
        <f t="shared" si="6"/>
        <v>1</v>
      </c>
      <c r="N83" s="1447" t="b">
        <f t="shared" si="7"/>
        <v>0</v>
      </c>
    </row>
    <row r="84" spans="3:14">
      <c r="C84" s="1454" t="s">
        <v>8506</v>
      </c>
      <c r="D84" s="1455" t="s">
        <v>8507</v>
      </c>
      <c r="K84" s="1447" t="b">
        <f t="shared" si="4"/>
        <v>0</v>
      </c>
      <c r="L84" s="1447" t="b">
        <f t="shared" si="5"/>
        <v>0</v>
      </c>
      <c r="M84" s="1447" t="b">
        <f t="shared" si="6"/>
        <v>1</v>
      </c>
      <c r="N84" s="1447" t="b">
        <f t="shared" si="7"/>
        <v>0</v>
      </c>
    </row>
    <row r="85" spans="3:14">
      <c r="C85" s="1454" t="s">
        <v>8508</v>
      </c>
      <c r="D85" s="1455" t="s">
        <v>8505</v>
      </c>
      <c r="K85" s="1447" t="b">
        <f t="shared" si="4"/>
        <v>0</v>
      </c>
      <c r="L85" s="1447" t="b">
        <f t="shared" si="5"/>
        <v>0</v>
      </c>
      <c r="M85" s="1447" t="b">
        <f t="shared" si="6"/>
        <v>1</v>
      </c>
      <c r="N85" s="1447" t="b">
        <f t="shared" si="7"/>
        <v>0</v>
      </c>
    </row>
    <row r="86" spans="3:14">
      <c r="C86" s="1454" t="s">
        <v>8509</v>
      </c>
      <c r="D86" s="1455" t="s">
        <v>8510</v>
      </c>
      <c r="K86" s="1447" t="b">
        <f t="shared" si="4"/>
        <v>0</v>
      </c>
      <c r="L86" s="1447" t="b">
        <f t="shared" si="5"/>
        <v>0</v>
      </c>
      <c r="M86" s="1447" t="b">
        <f t="shared" si="6"/>
        <v>1</v>
      </c>
      <c r="N86" s="1447" t="b">
        <f t="shared" si="7"/>
        <v>0</v>
      </c>
    </row>
    <row r="87" spans="3:14">
      <c r="C87" s="1454" t="s">
        <v>8511</v>
      </c>
      <c r="D87" s="1455" t="s">
        <v>8510</v>
      </c>
      <c r="K87" s="1447" t="b">
        <f t="shared" si="4"/>
        <v>0</v>
      </c>
      <c r="L87" s="1447" t="b">
        <f t="shared" si="5"/>
        <v>0</v>
      </c>
      <c r="M87" s="1447" t="b">
        <f t="shared" si="6"/>
        <v>1</v>
      </c>
      <c r="N87" s="1447" t="b">
        <f t="shared" si="7"/>
        <v>0</v>
      </c>
    </row>
    <row r="88" spans="3:14">
      <c r="C88" s="1454" t="s">
        <v>8512</v>
      </c>
      <c r="D88" s="1455" t="s">
        <v>8513</v>
      </c>
      <c r="K88" s="1447" t="b">
        <f t="shared" si="4"/>
        <v>0</v>
      </c>
      <c r="L88" s="1447" t="b">
        <f t="shared" si="5"/>
        <v>0</v>
      </c>
      <c r="M88" s="1447" t="b">
        <f t="shared" si="6"/>
        <v>1</v>
      </c>
      <c r="N88" s="1447" t="b">
        <f t="shared" si="7"/>
        <v>0</v>
      </c>
    </row>
    <row r="89" spans="3:14">
      <c r="C89" s="1454" t="s">
        <v>2638</v>
      </c>
      <c r="D89" s="1455" t="s">
        <v>8513</v>
      </c>
      <c r="K89" s="1447" t="b">
        <f t="shared" si="4"/>
        <v>0</v>
      </c>
      <c r="L89" s="1447" t="b">
        <f t="shared" si="5"/>
        <v>0</v>
      </c>
      <c r="M89" s="1447" t="b">
        <f t="shared" si="6"/>
        <v>1</v>
      </c>
      <c r="N89" s="1447" t="b">
        <f t="shared" si="7"/>
        <v>0</v>
      </c>
    </row>
    <row r="90" spans="3:14">
      <c r="C90" s="1454" t="s">
        <v>2657</v>
      </c>
      <c r="D90" s="1455" t="s">
        <v>8514</v>
      </c>
      <c r="K90" s="1447" t="b">
        <f t="shared" si="4"/>
        <v>0</v>
      </c>
      <c r="L90" s="1447" t="b">
        <f t="shared" si="5"/>
        <v>0</v>
      </c>
      <c r="M90" s="1447" t="b">
        <f t="shared" si="6"/>
        <v>1</v>
      </c>
      <c r="N90" s="1447" t="b">
        <f t="shared" si="7"/>
        <v>0</v>
      </c>
    </row>
    <row r="91" spans="3:14">
      <c r="C91" s="1454" t="s">
        <v>8515</v>
      </c>
      <c r="D91" s="1455" t="s">
        <v>8514</v>
      </c>
      <c r="K91" s="1447" t="b">
        <f t="shared" si="4"/>
        <v>0</v>
      </c>
      <c r="L91" s="1447" t="b">
        <f t="shared" si="5"/>
        <v>0</v>
      </c>
      <c r="M91" s="1447" t="b">
        <f t="shared" si="6"/>
        <v>1</v>
      </c>
      <c r="N91" s="1447" t="b">
        <f t="shared" si="7"/>
        <v>0</v>
      </c>
    </row>
    <row r="92" spans="3:14">
      <c r="C92" s="1454" t="s">
        <v>8516</v>
      </c>
      <c r="D92" s="1455" t="s">
        <v>8517</v>
      </c>
      <c r="K92" s="1447" t="b">
        <f t="shared" si="4"/>
        <v>0</v>
      </c>
      <c r="L92" s="1447" t="b">
        <f t="shared" si="5"/>
        <v>0</v>
      </c>
      <c r="M92" s="1447" t="b">
        <f t="shared" si="6"/>
        <v>1</v>
      </c>
      <c r="N92" s="1447" t="b">
        <f t="shared" si="7"/>
        <v>0</v>
      </c>
    </row>
    <row r="93" spans="3:14">
      <c r="C93" s="1454" t="s">
        <v>8518</v>
      </c>
      <c r="D93" s="1455" t="s">
        <v>8517</v>
      </c>
      <c r="K93" s="1447" t="b">
        <f t="shared" si="4"/>
        <v>0</v>
      </c>
      <c r="L93" s="1447" t="b">
        <f t="shared" si="5"/>
        <v>0</v>
      </c>
      <c r="M93" s="1447" t="b">
        <f t="shared" si="6"/>
        <v>1</v>
      </c>
      <c r="N93" s="1447" t="b">
        <f t="shared" si="7"/>
        <v>0</v>
      </c>
    </row>
    <row r="94" spans="3:14">
      <c r="C94" s="1454" t="s">
        <v>8519</v>
      </c>
      <c r="D94" s="1455" t="s">
        <v>8513</v>
      </c>
      <c r="K94" s="1447" t="b">
        <f t="shared" si="4"/>
        <v>0</v>
      </c>
      <c r="L94" s="1447" t="b">
        <f t="shared" si="5"/>
        <v>0</v>
      </c>
      <c r="M94" s="1447" t="b">
        <f t="shared" si="6"/>
        <v>1</v>
      </c>
      <c r="N94" s="1447" t="b">
        <f t="shared" si="7"/>
        <v>0</v>
      </c>
    </row>
    <row r="95" spans="3:14">
      <c r="C95" s="1454" t="s">
        <v>8520</v>
      </c>
      <c r="D95" s="1455" t="s">
        <v>8513</v>
      </c>
      <c r="K95" s="1447" t="b">
        <f t="shared" si="4"/>
        <v>0</v>
      </c>
      <c r="L95" s="1447" t="b">
        <f t="shared" si="5"/>
        <v>0</v>
      </c>
      <c r="M95" s="1447" t="b">
        <f t="shared" si="6"/>
        <v>1</v>
      </c>
      <c r="N95" s="1447" t="b">
        <f t="shared" si="7"/>
        <v>0</v>
      </c>
    </row>
    <row r="96" spans="3:14">
      <c r="C96" s="1454" t="s">
        <v>8521</v>
      </c>
      <c r="D96" s="1455" t="s">
        <v>8514</v>
      </c>
      <c r="K96" s="1447" t="b">
        <f t="shared" si="4"/>
        <v>0</v>
      </c>
      <c r="L96" s="1447" t="b">
        <f t="shared" si="5"/>
        <v>0</v>
      </c>
      <c r="M96" s="1447" t="b">
        <f t="shared" si="6"/>
        <v>1</v>
      </c>
      <c r="N96" s="1447" t="b">
        <f t="shared" si="7"/>
        <v>0</v>
      </c>
    </row>
    <row r="97" spans="3:14">
      <c r="C97" s="1454" t="s">
        <v>8522</v>
      </c>
      <c r="D97" s="1455" t="s">
        <v>8514</v>
      </c>
      <c r="K97" s="1447" t="b">
        <f t="shared" si="4"/>
        <v>0</v>
      </c>
      <c r="L97" s="1447" t="b">
        <f t="shared" si="5"/>
        <v>0</v>
      </c>
      <c r="M97" s="1447" t="b">
        <f t="shared" si="6"/>
        <v>1</v>
      </c>
      <c r="N97" s="1447" t="b">
        <f t="shared" si="7"/>
        <v>0</v>
      </c>
    </row>
    <row r="98" spans="3:14">
      <c r="C98" s="1454" t="s">
        <v>8523</v>
      </c>
      <c r="D98" s="1455" t="s">
        <v>8517</v>
      </c>
      <c r="K98" s="1447" t="b">
        <f t="shared" si="4"/>
        <v>0</v>
      </c>
      <c r="L98" s="1447" t="b">
        <f t="shared" si="5"/>
        <v>0</v>
      </c>
      <c r="M98" s="1447" t="b">
        <f t="shared" si="6"/>
        <v>1</v>
      </c>
      <c r="N98" s="1447" t="b">
        <f t="shared" si="7"/>
        <v>0</v>
      </c>
    </row>
    <row r="99" spans="3:14">
      <c r="C99" s="1454" t="s">
        <v>8524</v>
      </c>
      <c r="D99" s="1455" t="s">
        <v>8517</v>
      </c>
      <c r="K99" s="1447" t="b">
        <f t="shared" si="4"/>
        <v>0</v>
      </c>
      <c r="L99" s="1447" t="b">
        <f t="shared" si="5"/>
        <v>0</v>
      </c>
      <c r="M99" s="1447" t="b">
        <f t="shared" si="6"/>
        <v>1</v>
      </c>
      <c r="N99" s="1447" t="b">
        <f t="shared" si="7"/>
        <v>0</v>
      </c>
    </row>
    <row r="100" spans="3:14">
      <c r="C100" s="1454" t="s">
        <v>8525</v>
      </c>
      <c r="D100" s="1455" t="s">
        <v>8513</v>
      </c>
      <c r="K100" s="1447" t="b">
        <f t="shared" si="4"/>
        <v>0</v>
      </c>
      <c r="L100" s="1447" t="b">
        <f t="shared" si="5"/>
        <v>0</v>
      </c>
      <c r="M100" s="1447" t="b">
        <f t="shared" si="6"/>
        <v>1</v>
      </c>
      <c r="N100" s="1447" t="b">
        <f t="shared" si="7"/>
        <v>0</v>
      </c>
    </row>
    <row r="101" spans="3:14">
      <c r="C101" s="1454" t="s">
        <v>8526</v>
      </c>
      <c r="D101" s="1455" t="s">
        <v>8513</v>
      </c>
      <c r="K101" s="1447" t="b">
        <f t="shared" si="4"/>
        <v>0</v>
      </c>
      <c r="L101" s="1447" t="b">
        <f t="shared" si="5"/>
        <v>0</v>
      </c>
      <c r="M101" s="1447" t="b">
        <f t="shared" si="6"/>
        <v>1</v>
      </c>
      <c r="N101" s="1447" t="b">
        <f t="shared" si="7"/>
        <v>0</v>
      </c>
    </row>
    <row r="102" spans="3:14">
      <c r="C102" s="1454" t="s">
        <v>8527</v>
      </c>
      <c r="D102" s="1455" t="s">
        <v>8514</v>
      </c>
      <c r="K102" s="1447" t="b">
        <f t="shared" si="4"/>
        <v>0</v>
      </c>
      <c r="L102" s="1447" t="b">
        <f t="shared" si="5"/>
        <v>0</v>
      </c>
      <c r="M102" s="1447" t="b">
        <f t="shared" si="6"/>
        <v>1</v>
      </c>
      <c r="N102" s="1447" t="b">
        <f t="shared" si="7"/>
        <v>0</v>
      </c>
    </row>
    <row r="103" spans="3:14">
      <c r="C103" s="1454" t="s">
        <v>8528</v>
      </c>
      <c r="D103" s="1455" t="s">
        <v>8514</v>
      </c>
      <c r="K103" s="1447" t="b">
        <f t="shared" si="4"/>
        <v>0</v>
      </c>
      <c r="L103" s="1447" t="b">
        <f t="shared" si="5"/>
        <v>0</v>
      </c>
      <c r="M103" s="1447" t="b">
        <f t="shared" si="6"/>
        <v>1</v>
      </c>
      <c r="N103" s="1447" t="b">
        <f t="shared" si="7"/>
        <v>0</v>
      </c>
    </row>
    <row r="104" spans="3:14">
      <c r="C104" s="1454" t="s">
        <v>8529</v>
      </c>
      <c r="D104" s="1455" t="s">
        <v>8517</v>
      </c>
      <c r="K104" s="1447" t="b">
        <f t="shared" si="4"/>
        <v>0</v>
      </c>
      <c r="L104" s="1447" t="b">
        <f t="shared" si="5"/>
        <v>0</v>
      </c>
      <c r="M104" s="1447" t="b">
        <f t="shared" si="6"/>
        <v>1</v>
      </c>
      <c r="N104" s="1447" t="b">
        <f t="shared" si="7"/>
        <v>0</v>
      </c>
    </row>
    <row r="105" spans="3:14">
      <c r="C105" s="1454" t="s">
        <v>8530</v>
      </c>
      <c r="D105" s="1455" t="s">
        <v>8517</v>
      </c>
      <c r="K105" s="1447" t="b">
        <f t="shared" si="4"/>
        <v>0</v>
      </c>
      <c r="L105" s="1447" t="b">
        <f t="shared" si="5"/>
        <v>0</v>
      </c>
      <c r="M105" s="1447" t="b">
        <f t="shared" si="6"/>
        <v>1</v>
      </c>
      <c r="N105" s="1447" t="b">
        <f t="shared" si="7"/>
        <v>0</v>
      </c>
    </row>
    <row r="106" spans="3:14">
      <c r="C106" s="1454" t="s">
        <v>8531</v>
      </c>
      <c r="D106" s="1455" t="s">
        <v>8532</v>
      </c>
      <c r="K106" s="1447" t="b">
        <f t="shared" si="4"/>
        <v>0</v>
      </c>
      <c r="L106" s="1447" t="b">
        <f t="shared" si="5"/>
        <v>0</v>
      </c>
      <c r="M106" s="1447" t="b">
        <f t="shared" si="6"/>
        <v>1</v>
      </c>
      <c r="N106" s="1447" t="b">
        <f t="shared" si="7"/>
        <v>0</v>
      </c>
    </row>
    <row r="107" spans="3:14">
      <c r="C107" s="1454" t="s">
        <v>8533</v>
      </c>
      <c r="D107" s="1455" t="s">
        <v>8532</v>
      </c>
      <c r="K107" s="1447" t="b">
        <f t="shared" si="4"/>
        <v>0</v>
      </c>
      <c r="L107" s="1447" t="b">
        <f t="shared" si="5"/>
        <v>0</v>
      </c>
      <c r="M107" s="1447" t="b">
        <f t="shared" si="6"/>
        <v>1</v>
      </c>
      <c r="N107" s="1447" t="b">
        <f t="shared" si="7"/>
        <v>0</v>
      </c>
    </row>
    <row r="108" spans="3:14">
      <c r="C108" s="1454" t="s">
        <v>8534</v>
      </c>
      <c r="D108" s="1455" t="s">
        <v>8532</v>
      </c>
      <c r="K108" s="1447" t="b">
        <f t="shared" si="4"/>
        <v>0</v>
      </c>
      <c r="L108" s="1447" t="b">
        <f t="shared" si="5"/>
        <v>0</v>
      </c>
      <c r="M108" s="1447" t="b">
        <f t="shared" si="6"/>
        <v>1</v>
      </c>
      <c r="N108" s="1447" t="b">
        <f t="shared" si="7"/>
        <v>0</v>
      </c>
    </row>
    <row r="109" spans="3:14">
      <c r="C109" s="1454" t="s">
        <v>8535</v>
      </c>
      <c r="D109" s="1455" t="s">
        <v>8532</v>
      </c>
      <c r="K109" s="1447" t="b">
        <f t="shared" si="4"/>
        <v>0</v>
      </c>
      <c r="L109" s="1447" t="b">
        <f t="shared" si="5"/>
        <v>0</v>
      </c>
      <c r="M109" s="1447" t="b">
        <f t="shared" si="6"/>
        <v>1</v>
      </c>
      <c r="N109" s="1447" t="b">
        <f t="shared" si="7"/>
        <v>0</v>
      </c>
    </row>
    <row r="110" spans="3:14">
      <c r="C110" s="1454" t="s">
        <v>8536</v>
      </c>
      <c r="D110" s="1455" t="s">
        <v>8537</v>
      </c>
      <c r="K110" s="1447" t="b">
        <f t="shared" si="4"/>
        <v>0</v>
      </c>
      <c r="L110" s="1447" t="b">
        <f t="shared" si="5"/>
        <v>0</v>
      </c>
      <c r="M110" s="1447" t="b">
        <f t="shared" si="6"/>
        <v>1</v>
      </c>
      <c r="N110" s="1447" t="b">
        <f t="shared" si="7"/>
        <v>0</v>
      </c>
    </row>
    <row r="111" spans="3:14">
      <c r="C111" s="1454" t="s">
        <v>8538</v>
      </c>
      <c r="D111" s="1455" t="s">
        <v>8539</v>
      </c>
      <c r="K111" s="1447" t="b">
        <f t="shared" si="4"/>
        <v>0</v>
      </c>
      <c r="L111" s="1447" t="b">
        <f t="shared" si="5"/>
        <v>0</v>
      </c>
      <c r="M111" s="1447" t="b">
        <f t="shared" si="6"/>
        <v>1</v>
      </c>
      <c r="N111" s="1447" t="b">
        <f t="shared" si="7"/>
        <v>0</v>
      </c>
    </row>
    <row r="112" spans="3:14">
      <c r="C112" s="1454" t="s">
        <v>8540</v>
      </c>
      <c r="D112" s="1455" t="s">
        <v>8541</v>
      </c>
      <c r="K112" s="1447" t="b">
        <f t="shared" si="4"/>
        <v>0</v>
      </c>
      <c r="L112" s="1447" t="b">
        <f t="shared" si="5"/>
        <v>0</v>
      </c>
      <c r="M112" s="1447" t="b">
        <f t="shared" si="6"/>
        <v>1</v>
      </c>
      <c r="N112" s="1447" t="b">
        <f t="shared" si="7"/>
        <v>0</v>
      </c>
    </row>
    <row r="113" spans="3:14">
      <c r="C113" s="1454" t="s">
        <v>8542</v>
      </c>
      <c r="D113" s="1455" t="s">
        <v>8543</v>
      </c>
      <c r="K113" s="1447" t="b">
        <f t="shared" si="4"/>
        <v>0</v>
      </c>
      <c r="L113" s="1447" t="b">
        <f t="shared" si="5"/>
        <v>0</v>
      </c>
      <c r="M113" s="1447" t="b">
        <f t="shared" si="6"/>
        <v>1</v>
      </c>
      <c r="N113" s="1447" t="b">
        <f t="shared" si="7"/>
        <v>0</v>
      </c>
    </row>
    <row r="114" spans="3:14">
      <c r="C114" s="1454" t="s">
        <v>8544</v>
      </c>
      <c r="D114" s="1455" t="s">
        <v>8545</v>
      </c>
      <c r="K114" s="1447" t="b">
        <f t="shared" si="4"/>
        <v>0</v>
      </c>
      <c r="L114" s="1447" t="b">
        <f t="shared" si="5"/>
        <v>0</v>
      </c>
      <c r="M114" s="1447" t="b">
        <f t="shared" si="6"/>
        <v>1</v>
      </c>
      <c r="N114" s="1447" t="b">
        <f t="shared" si="7"/>
        <v>0</v>
      </c>
    </row>
    <row r="115" spans="3:14" ht="17.25" thickBot="1">
      <c r="C115" s="1456" t="s">
        <v>8546</v>
      </c>
      <c r="D115" s="1457" t="s">
        <v>8547</v>
      </c>
      <c r="K115" s="1447" t="b">
        <f t="shared" si="4"/>
        <v>0</v>
      </c>
      <c r="L115" s="1447" t="b">
        <f t="shared" si="5"/>
        <v>0</v>
      </c>
      <c r="M115" s="1447" t="b">
        <f t="shared" si="6"/>
        <v>1</v>
      </c>
      <c r="N115" s="1447" t="b">
        <f t="shared" si="7"/>
        <v>0</v>
      </c>
    </row>
    <row r="116" spans="3:14">
      <c r="C116" s="1449" t="s">
        <v>2610</v>
      </c>
      <c r="D116" s="1450" t="s">
        <v>8548</v>
      </c>
      <c r="K116" s="1447" t="b">
        <f t="shared" si="4"/>
        <v>0</v>
      </c>
      <c r="L116" s="1447" t="b">
        <f t="shared" si="5"/>
        <v>0</v>
      </c>
      <c r="M116" s="1447" t="b">
        <f t="shared" si="6"/>
        <v>0</v>
      </c>
      <c r="N116" s="1447" t="b">
        <f t="shared" si="7"/>
        <v>1</v>
      </c>
    </row>
    <row r="117" spans="3:14">
      <c r="C117" s="1454" t="s">
        <v>8549</v>
      </c>
      <c r="D117" s="1455" t="s">
        <v>8550</v>
      </c>
      <c r="K117" s="1447" t="b">
        <f t="shared" si="4"/>
        <v>0</v>
      </c>
      <c r="L117" s="1447" t="b">
        <f t="shared" si="5"/>
        <v>0</v>
      </c>
      <c r="M117" s="1447" t="b">
        <f t="shared" si="6"/>
        <v>0</v>
      </c>
      <c r="N117" s="1447" t="b">
        <f t="shared" si="7"/>
        <v>1</v>
      </c>
    </row>
    <row r="118" spans="3:14">
      <c r="C118" s="1454" t="s">
        <v>8551</v>
      </c>
      <c r="D118" s="1455" t="s">
        <v>8552</v>
      </c>
      <c r="K118" s="1447" t="b">
        <f t="shared" si="4"/>
        <v>0</v>
      </c>
      <c r="L118" s="1447" t="b">
        <f t="shared" si="5"/>
        <v>0</v>
      </c>
      <c r="M118" s="1447" t="b">
        <f t="shared" si="6"/>
        <v>0</v>
      </c>
      <c r="N118" s="1447" t="b">
        <f t="shared" si="7"/>
        <v>1</v>
      </c>
    </row>
    <row r="119" spans="3:14">
      <c r="C119" s="1454" t="s">
        <v>8553</v>
      </c>
      <c r="D119" s="1455" t="s">
        <v>8554</v>
      </c>
      <c r="K119" s="1447" t="b">
        <f t="shared" si="4"/>
        <v>0</v>
      </c>
      <c r="L119" s="1447" t="b">
        <f t="shared" si="5"/>
        <v>0</v>
      </c>
      <c r="M119" s="1447" t="b">
        <f t="shared" si="6"/>
        <v>0</v>
      </c>
      <c r="N119" s="1447" t="b">
        <f t="shared" si="7"/>
        <v>1</v>
      </c>
    </row>
    <row r="120" spans="3:14">
      <c r="C120" s="1454" t="s">
        <v>8555</v>
      </c>
      <c r="D120" s="1455" t="s">
        <v>8556</v>
      </c>
      <c r="K120" s="1447" t="b">
        <f t="shared" si="4"/>
        <v>0</v>
      </c>
      <c r="L120" s="1447" t="b">
        <f t="shared" si="5"/>
        <v>0</v>
      </c>
      <c r="M120" s="1447" t="b">
        <f t="shared" si="6"/>
        <v>0</v>
      </c>
      <c r="N120" s="1447" t="b">
        <f t="shared" si="7"/>
        <v>1</v>
      </c>
    </row>
    <row r="121" spans="3:14">
      <c r="C121" s="1454" t="s">
        <v>8557</v>
      </c>
      <c r="D121" s="1455" t="s">
        <v>8558</v>
      </c>
      <c r="K121" s="1447" t="b">
        <f t="shared" si="4"/>
        <v>0</v>
      </c>
      <c r="L121" s="1447" t="b">
        <f t="shared" si="5"/>
        <v>0</v>
      </c>
      <c r="M121" s="1447" t="b">
        <f t="shared" si="6"/>
        <v>0</v>
      </c>
      <c r="N121" s="1447" t="b">
        <f t="shared" si="7"/>
        <v>1</v>
      </c>
    </row>
    <row r="122" spans="3:14">
      <c r="C122" s="1454" t="s">
        <v>8559</v>
      </c>
      <c r="D122" s="1455" t="s">
        <v>8560</v>
      </c>
      <c r="K122" s="1447" t="b">
        <f t="shared" si="4"/>
        <v>0</v>
      </c>
      <c r="L122" s="1447" t="b">
        <f t="shared" si="5"/>
        <v>0</v>
      </c>
      <c r="M122" s="1447" t="b">
        <f t="shared" si="6"/>
        <v>0</v>
      </c>
      <c r="N122" s="1447" t="b">
        <f t="shared" si="7"/>
        <v>1</v>
      </c>
    </row>
    <row r="123" spans="3:14">
      <c r="C123" s="1454" t="s">
        <v>8561</v>
      </c>
      <c r="D123" s="1455" t="s">
        <v>8562</v>
      </c>
      <c r="K123" s="1447" t="b">
        <f t="shared" si="4"/>
        <v>0</v>
      </c>
      <c r="L123" s="1447" t="b">
        <f t="shared" si="5"/>
        <v>0</v>
      </c>
      <c r="M123" s="1447" t="b">
        <f t="shared" si="6"/>
        <v>0</v>
      </c>
      <c r="N123" s="1447" t="b">
        <f t="shared" si="7"/>
        <v>1</v>
      </c>
    </row>
    <row r="124" spans="3:14">
      <c r="C124" s="1454" t="s">
        <v>8563</v>
      </c>
      <c r="D124" s="1455" t="s">
        <v>8564</v>
      </c>
      <c r="K124" s="1447" t="b">
        <f t="shared" si="4"/>
        <v>0</v>
      </c>
      <c r="L124" s="1447" t="b">
        <f t="shared" si="5"/>
        <v>0</v>
      </c>
      <c r="M124" s="1447" t="b">
        <f t="shared" si="6"/>
        <v>0</v>
      </c>
      <c r="N124" s="1447" t="b">
        <f t="shared" si="7"/>
        <v>1</v>
      </c>
    </row>
    <row r="125" spans="3:14">
      <c r="C125" s="1454" t="s">
        <v>8565</v>
      </c>
      <c r="D125" s="1455" t="s">
        <v>8566</v>
      </c>
      <c r="K125" s="1447" t="b">
        <f t="shared" si="4"/>
        <v>0</v>
      </c>
      <c r="L125" s="1447" t="b">
        <f t="shared" si="5"/>
        <v>0</v>
      </c>
      <c r="M125" s="1447" t="b">
        <f t="shared" si="6"/>
        <v>0</v>
      </c>
      <c r="N125" s="1447" t="b">
        <f t="shared" si="7"/>
        <v>1</v>
      </c>
    </row>
    <row r="126" spans="3:14">
      <c r="C126" s="1454" t="s">
        <v>8567</v>
      </c>
      <c r="D126" s="1455" t="s">
        <v>8568</v>
      </c>
      <c r="K126" s="1447" t="b">
        <f t="shared" si="4"/>
        <v>0</v>
      </c>
      <c r="L126" s="1447" t="b">
        <f t="shared" si="5"/>
        <v>0</v>
      </c>
      <c r="M126" s="1447" t="b">
        <f t="shared" si="6"/>
        <v>0</v>
      </c>
      <c r="N126" s="1447" t="b">
        <f t="shared" si="7"/>
        <v>1</v>
      </c>
    </row>
    <row r="127" spans="3:14">
      <c r="C127" s="1454" t="s">
        <v>8569</v>
      </c>
      <c r="D127" s="1455" t="s">
        <v>8570</v>
      </c>
      <c r="K127" s="1447" t="b">
        <f t="shared" si="4"/>
        <v>0</v>
      </c>
      <c r="L127" s="1447" t="b">
        <f t="shared" si="5"/>
        <v>0</v>
      </c>
      <c r="M127" s="1447" t="b">
        <f t="shared" si="6"/>
        <v>0</v>
      </c>
      <c r="N127" s="1447" t="b">
        <f t="shared" si="7"/>
        <v>1</v>
      </c>
    </row>
    <row r="128" spans="3:14">
      <c r="C128" s="1454" t="s">
        <v>2622</v>
      </c>
      <c r="D128" s="1455" t="s">
        <v>8571</v>
      </c>
      <c r="K128" s="1447" t="b">
        <f t="shared" si="4"/>
        <v>0</v>
      </c>
      <c r="L128" s="1447" t="b">
        <f t="shared" si="5"/>
        <v>0</v>
      </c>
      <c r="M128" s="1447" t="b">
        <f t="shared" si="6"/>
        <v>0</v>
      </c>
      <c r="N128" s="1447" t="b">
        <f t="shared" si="7"/>
        <v>1</v>
      </c>
    </row>
    <row r="129" spans="3:14">
      <c r="C129" s="1454" t="s">
        <v>8572</v>
      </c>
      <c r="D129" s="1455" t="s">
        <v>8573</v>
      </c>
      <c r="K129" s="1447" t="b">
        <f t="shared" si="4"/>
        <v>0</v>
      </c>
      <c r="L129" s="1447" t="b">
        <f t="shared" si="5"/>
        <v>0</v>
      </c>
      <c r="M129" s="1447" t="b">
        <f t="shared" si="6"/>
        <v>0</v>
      </c>
      <c r="N129" s="1447" t="b">
        <f t="shared" si="7"/>
        <v>1</v>
      </c>
    </row>
    <row r="130" spans="3:14">
      <c r="C130" s="1454" t="s">
        <v>2632</v>
      </c>
      <c r="D130" s="1455" t="s">
        <v>8574</v>
      </c>
      <c r="K130" s="1447" t="b">
        <f t="shared" si="4"/>
        <v>0</v>
      </c>
      <c r="L130" s="1447" t="b">
        <f t="shared" si="5"/>
        <v>0</v>
      </c>
      <c r="M130" s="1447" t="b">
        <f t="shared" si="6"/>
        <v>0</v>
      </c>
      <c r="N130" s="1447" t="b">
        <f t="shared" si="7"/>
        <v>1</v>
      </c>
    </row>
    <row r="131" spans="3:14">
      <c r="C131" s="1454" t="s">
        <v>8575</v>
      </c>
      <c r="D131" s="1455" t="s">
        <v>8576</v>
      </c>
      <c r="K131" s="1447" t="b">
        <f t="shared" si="4"/>
        <v>0</v>
      </c>
      <c r="L131" s="1447" t="b">
        <f t="shared" si="5"/>
        <v>0</v>
      </c>
      <c r="M131" s="1447" t="b">
        <f t="shared" si="6"/>
        <v>0</v>
      </c>
      <c r="N131" s="1447" t="b">
        <f t="shared" si="7"/>
        <v>1</v>
      </c>
    </row>
    <row r="132" spans="3:14">
      <c r="C132" s="1454" t="s">
        <v>8577</v>
      </c>
      <c r="D132" s="1455" t="s">
        <v>8578</v>
      </c>
      <c r="K132" s="1447" t="b">
        <f t="shared" si="4"/>
        <v>0</v>
      </c>
      <c r="L132" s="1447" t="b">
        <f t="shared" si="5"/>
        <v>0</v>
      </c>
      <c r="M132" s="1447" t="b">
        <f t="shared" si="6"/>
        <v>0</v>
      </c>
      <c r="N132" s="1447" t="b">
        <f t="shared" si="7"/>
        <v>1</v>
      </c>
    </row>
    <row r="133" spans="3:14" ht="17.25" thickBot="1">
      <c r="C133" s="1456" t="s">
        <v>8579</v>
      </c>
      <c r="D133" s="1457" t="s">
        <v>8580</v>
      </c>
      <c r="K133" s="1447" t="b">
        <f t="shared" si="4"/>
        <v>0</v>
      </c>
      <c r="L133" s="1447" t="b">
        <f t="shared" si="5"/>
        <v>0</v>
      </c>
      <c r="M133" s="1447" t="b">
        <f t="shared" si="6"/>
        <v>0</v>
      </c>
      <c r="N133" s="1447" t="b">
        <f t="shared" si="7"/>
        <v>1</v>
      </c>
    </row>
    <row r="134" spans="3:14">
      <c r="K134" s="1447" t="b">
        <f t="shared" si="4"/>
        <v>0</v>
      </c>
      <c r="L134" s="1447" t="b">
        <f t="shared" si="5"/>
        <v>0</v>
      </c>
      <c r="M134" s="1447" t="b">
        <f t="shared" si="6"/>
        <v>0</v>
      </c>
      <c r="N134" s="1447" t="b">
        <f t="shared" si="7"/>
        <v>0</v>
      </c>
    </row>
    <row r="135" spans="3:14">
      <c r="K135" s="1447" t="b">
        <f t="shared" ref="K135:K198" si="8">LEFT($C135)="f"</f>
        <v>0</v>
      </c>
      <c r="L135" s="1447" t="b">
        <f t="shared" ref="L135:L198" si="9">LEFT($C135)="b"</f>
        <v>0</v>
      </c>
      <c r="M135" s="1447" t="b">
        <f t="shared" ref="M135:M198" si="10">LEFT($C135)="w"</f>
        <v>0</v>
      </c>
      <c r="N135" s="1447" t="b">
        <f t="shared" ref="N135:N198" si="11">LEFT($C135)="c"</f>
        <v>0</v>
      </c>
    </row>
    <row r="136" spans="3:14">
      <c r="K136" s="1447" t="b">
        <f t="shared" si="8"/>
        <v>0</v>
      </c>
      <c r="L136" s="1447" t="b">
        <f t="shared" si="9"/>
        <v>0</v>
      </c>
      <c r="M136" s="1447" t="b">
        <f t="shared" si="10"/>
        <v>0</v>
      </c>
      <c r="N136" s="1447" t="b">
        <f t="shared" si="11"/>
        <v>0</v>
      </c>
    </row>
    <row r="137" spans="3:14">
      <c r="K137" s="1447" t="b">
        <f t="shared" si="8"/>
        <v>0</v>
      </c>
      <c r="L137" s="1447" t="b">
        <f t="shared" si="9"/>
        <v>0</v>
      </c>
      <c r="M137" s="1447" t="b">
        <f t="shared" si="10"/>
        <v>0</v>
      </c>
      <c r="N137" s="1447" t="b">
        <f t="shared" si="11"/>
        <v>0</v>
      </c>
    </row>
    <row r="138" spans="3:14">
      <c r="K138" s="1447" t="b">
        <f t="shared" si="8"/>
        <v>0</v>
      </c>
      <c r="L138" s="1447" t="b">
        <f t="shared" si="9"/>
        <v>0</v>
      </c>
      <c r="M138" s="1447" t="b">
        <f t="shared" si="10"/>
        <v>0</v>
      </c>
      <c r="N138" s="1447" t="b">
        <f t="shared" si="11"/>
        <v>0</v>
      </c>
    </row>
    <row r="139" spans="3:14">
      <c r="K139" s="1447" t="b">
        <f t="shared" si="8"/>
        <v>0</v>
      </c>
      <c r="L139" s="1447" t="b">
        <f t="shared" si="9"/>
        <v>0</v>
      </c>
      <c r="M139" s="1447" t="b">
        <f t="shared" si="10"/>
        <v>0</v>
      </c>
      <c r="N139" s="1447" t="b">
        <f t="shared" si="11"/>
        <v>0</v>
      </c>
    </row>
    <row r="140" spans="3:14">
      <c r="K140" s="1447" t="b">
        <f t="shared" si="8"/>
        <v>0</v>
      </c>
      <c r="L140" s="1447" t="b">
        <f t="shared" si="9"/>
        <v>0</v>
      </c>
      <c r="M140" s="1447" t="b">
        <f t="shared" si="10"/>
        <v>0</v>
      </c>
      <c r="N140" s="1447" t="b">
        <f t="shared" si="11"/>
        <v>0</v>
      </c>
    </row>
    <row r="141" spans="3:14">
      <c r="K141" s="1447" t="b">
        <f t="shared" si="8"/>
        <v>0</v>
      </c>
      <c r="L141" s="1447" t="b">
        <f t="shared" si="9"/>
        <v>0</v>
      </c>
      <c r="M141" s="1447" t="b">
        <f t="shared" si="10"/>
        <v>0</v>
      </c>
      <c r="N141" s="1447" t="b">
        <f t="shared" si="11"/>
        <v>0</v>
      </c>
    </row>
    <row r="142" spans="3:14">
      <c r="K142" s="1447" t="b">
        <f t="shared" si="8"/>
        <v>0</v>
      </c>
      <c r="L142" s="1447" t="b">
        <f t="shared" si="9"/>
        <v>0</v>
      </c>
      <c r="M142" s="1447" t="b">
        <f t="shared" si="10"/>
        <v>0</v>
      </c>
      <c r="N142" s="1447" t="b">
        <f t="shared" si="11"/>
        <v>0</v>
      </c>
    </row>
    <row r="143" spans="3:14">
      <c r="K143" s="1447" t="b">
        <f t="shared" si="8"/>
        <v>0</v>
      </c>
      <c r="L143" s="1447" t="b">
        <f t="shared" si="9"/>
        <v>0</v>
      </c>
      <c r="M143" s="1447" t="b">
        <f t="shared" si="10"/>
        <v>0</v>
      </c>
      <c r="N143" s="1447" t="b">
        <f t="shared" si="11"/>
        <v>0</v>
      </c>
    </row>
    <row r="144" spans="3:14">
      <c r="K144" s="1447" t="b">
        <f t="shared" si="8"/>
        <v>0</v>
      </c>
      <c r="L144" s="1447" t="b">
        <f t="shared" si="9"/>
        <v>0</v>
      </c>
      <c r="M144" s="1447" t="b">
        <f t="shared" si="10"/>
        <v>0</v>
      </c>
      <c r="N144" s="1447" t="b">
        <f t="shared" si="11"/>
        <v>0</v>
      </c>
    </row>
    <row r="145" spans="11:14">
      <c r="K145" s="1447" t="b">
        <f t="shared" si="8"/>
        <v>0</v>
      </c>
      <c r="L145" s="1447" t="b">
        <f t="shared" si="9"/>
        <v>0</v>
      </c>
      <c r="M145" s="1447" t="b">
        <f t="shared" si="10"/>
        <v>0</v>
      </c>
      <c r="N145" s="1447" t="b">
        <f t="shared" si="11"/>
        <v>0</v>
      </c>
    </row>
    <row r="146" spans="11:14">
      <c r="K146" s="1447" t="b">
        <f t="shared" si="8"/>
        <v>0</v>
      </c>
      <c r="L146" s="1447" t="b">
        <f t="shared" si="9"/>
        <v>0</v>
      </c>
      <c r="M146" s="1447" t="b">
        <f t="shared" si="10"/>
        <v>0</v>
      </c>
      <c r="N146" s="1447" t="b">
        <f t="shared" si="11"/>
        <v>0</v>
      </c>
    </row>
    <row r="147" spans="11:14">
      <c r="K147" s="1447" t="b">
        <f t="shared" si="8"/>
        <v>0</v>
      </c>
      <c r="L147" s="1447" t="b">
        <f t="shared" si="9"/>
        <v>0</v>
      </c>
      <c r="M147" s="1447" t="b">
        <f t="shared" si="10"/>
        <v>0</v>
      </c>
      <c r="N147" s="1447" t="b">
        <f t="shared" si="11"/>
        <v>0</v>
      </c>
    </row>
    <row r="148" spans="11:14">
      <c r="K148" s="1447" t="b">
        <f t="shared" si="8"/>
        <v>0</v>
      </c>
      <c r="L148" s="1447" t="b">
        <f t="shared" si="9"/>
        <v>0</v>
      </c>
      <c r="M148" s="1447" t="b">
        <f t="shared" si="10"/>
        <v>0</v>
      </c>
      <c r="N148" s="1447" t="b">
        <f t="shared" si="11"/>
        <v>0</v>
      </c>
    </row>
    <row r="149" spans="11:14">
      <c r="K149" s="1447" t="b">
        <f t="shared" si="8"/>
        <v>0</v>
      </c>
      <c r="L149" s="1447" t="b">
        <f t="shared" si="9"/>
        <v>0</v>
      </c>
      <c r="M149" s="1447" t="b">
        <f t="shared" si="10"/>
        <v>0</v>
      </c>
      <c r="N149" s="1447" t="b">
        <f t="shared" si="11"/>
        <v>0</v>
      </c>
    </row>
    <row r="150" spans="11:14">
      <c r="K150" s="1447" t="b">
        <f t="shared" si="8"/>
        <v>0</v>
      </c>
      <c r="L150" s="1447" t="b">
        <f t="shared" si="9"/>
        <v>0</v>
      </c>
      <c r="M150" s="1447" t="b">
        <f t="shared" si="10"/>
        <v>0</v>
      </c>
      <c r="N150" s="1447" t="b">
        <f t="shared" si="11"/>
        <v>0</v>
      </c>
    </row>
    <row r="151" spans="11:14">
      <c r="K151" s="1447" t="b">
        <f t="shared" si="8"/>
        <v>0</v>
      </c>
      <c r="L151" s="1447" t="b">
        <f t="shared" si="9"/>
        <v>0</v>
      </c>
      <c r="M151" s="1447" t="b">
        <f t="shared" si="10"/>
        <v>0</v>
      </c>
      <c r="N151" s="1447" t="b">
        <f t="shared" si="11"/>
        <v>0</v>
      </c>
    </row>
    <row r="152" spans="11:14">
      <c r="K152" s="1447" t="b">
        <f t="shared" si="8"/>
        <v>0</v>
      </c>
      <c r="L152" s="1447" t="b">
        <f t="shared" si="9"/>
        <v>0</v>
      </c>
      <c r="M152" s="1447" t="b">
        <f t="shared" si="10"/>
        <v>0</v>
      </c>
      <c r="N152" s="1447" t="b">
        <f t="shared" si="11"/>
        <v>0</v>
      </c>
    </row>
    <row r="153" spans="11:14">
      <c r="K153" s="1447" t="b">
        <f t="shared" si="8"/>
        <v>0</v>
      </c>
      <c r="L153" s="1447" t="b">
        <f t="shared" si="9"/>
        <v>0</v>
      </c>
      <c r="M153" s="1447" t="b">
        <f t="shared" si="10"/>
        <v>0</v>
      </c>
      <c r="N153" s="1447" t="b">
        <f t="shared" si="11"/>
        <v>0</v>
      </c>
    </row>
    <row r="154" spans="11:14">
      <c r="K154" s="1447" t="b">
        <f t="shared" si="8"/>
        <v>0</v>
      </c>
      <c r="L154" s="1447" t="b">
        <f t="shared" si="9"/>
        <v>0</v>
      </c>
      <c r="M154" s="1447" t="b">
        <f t="shared" si="10"/>
        <v>0</v>
      </c>
      <c r="N154" s="1447" t="b">
        <f t="shared" si="11"/>
        <v>0</v>
      </c>
    </row>
    <row r="155" spans="11:14">
      <c r="K155" s="1447" t="b">
        <f t="shared" si="8"/>
        <v>0</v>
      </c>
      <c r="L155" s="1447" t="b">
        <f t="shared" si="9"/>
        <v>0</v>
      </c>
      <c r="M155" s="1447" t="b">
        <f t="shared" si="10"/>
        <v>0</v>
      </c>
      <c r="N155" s="1447" t="b">
        <f t="shared" si="11"/>
        <v>0</v>
      </c>
    </row>
    <row r="156" spans="11:14">
      <c r="K156" s="1447" t="b">
        <f t="shared" si="8"/>
        <v>0</v>
      </c>
      <c r="L156" s="1447" t="b">
        <f t="shared" si="9"/>
        <v>0</v>
      </c>
      <c r="M156" s="1447" t="b">
        <f t="shared" si="10"/>
        <v>0</v>
      </c>
      <c r="N156" s="1447" t="b">
        <f t="shared" si="11"/>
        <v>0</v>
      </c>
    </row>
    <row r="157" spans="11:14">
      <c r="K157" s="1447" t="b">
        <f t="shared" si="8"/>
        <v>0</v>
      </c>
      <c r="L157" s="1447" t="b">
        <f t="shared" si="9"/>
        <v>0</v>
      </c>
      <c r="M157" s="1447" t="b">
        <f t="shared" si="10"/>
        <v>0</v>
      </c>
      <c r="N157" s="1447" t="b">
        <f t="shared" si="11"/>
        <v>0</v>
      </c>
    </row>
    <row r="158" spans="11:14">
      <c r="K158" s="1447" t="b">
        <f t="shared" si="8"/>
        <v>0</v>
      </c>
      <c r="L158" s="1447" t="b">
        <f t="shared" si="9"/>
        <v>0</v>
      </c>
      <c r="M158" s="1447" t="b">
        <f t="shared" si="10"/>
        <v>0</v>
      </c>
      <c r="N158" s="1447" t="b">
        <f t="shared" si="11"/>
        <v>0</v>
      </c>
    </row>
    <row r="159" spans="11:14">
      <c r="K159" s="1447" t="b">
        <f t="shared" si="8"/>
        <v>0</v>
      </c>
      <c r="L159" s="1447" t="b">
        <f t="shared" si="9"/>
        <v>0</v>
      </c>
      <c r="M159" s="1447" t="b">
        <f t="shared" si="10"/>
        <v>0</v>
      </c>
      <c r="N159" s="1447" t="b">
        <f t="shared" si="11"/>
        <v>0</v>
      </c>
    </row>
    <row r="160" spans="11:14">
      <c r="K160" s="1447" t="b">
        <f t="shared" si="8"/>
        <v>0</v>
      </c>
      <c r="L160" s="1447" t="b">
        <f t="shared" si="9"/>
        <v>0</v>
      </c>
      <c r="M160" s="1447" t="b">
        <f t="shared" si="10"/>
        <v>0</v>
      </c>
      <c r="N160" s="1447" t="b">
        <f t="shared" si="11"/>
        <v>0</v>
      </c>
    </row>
    <row r="161" spans="11:14">
      <c r="K161" s="1447" t="b">
        <f t="shared" si="8"/>
        <v>0</v>
      </c>
      <c r="L161" s="1447" t="b">
        <f t="shared" si="9"/>
        <v>0</v>
      </c>
      <c r="M161" s="1447" t="b">
        <f t="shared" si="10"/>
        <v>0</v>
      </c>
      <c r="N161" s="1447" t="b">
        <f t="shared" si="11"/>
        <v>0</v>
      </c>
    </row>
    <row r="162" spans="11:14">
      <c r="K162" s="1447" t="b">
        <f t="shared" si="8"/>
        <v>0</v>
      </c>
      <c r="L162" s="1447" t="b">
        <f t="shared" si="9"/>
        <v>0</v>
      </c>
      <c r="M162" s="1447" t="b">
        <f t="shared" si="10"/>
        <v>0</v>
      </c>
      <c r="N162" s="1447" t="b">
        <f t="shared" si="11"/>
        <v>0</v>
      </c>
    </row>
    <row r="163" spans="11:14">
      <c r="K163" s="1447" t="b">
        <f t="shared" si="8"/>
        <v>0</v>
      </c>
      <c r="L163" s="1447" t="b">
        <f t="shared" si="9"/>
        <v>0</v>
      </c>
      <c r="M163" s="1447" t="b">
        <f t="shared" si="10"/>
        <v>0</v>
      </c>
      <c r="N163" s="1447" t="b">
        <f t="shared" si="11"/>
        <v>0</v>
      </c>
    </row>
    <row r="164" spans="11:14">
      <c r="K164" s="1447" t="b">
        <f t="shared" si="8"/>
        <v>0</v>
      </c>
      <c r="L164" s="1447" t="b">
        <f t="shared" si="9"/>
        <v>0</v>
      </c>
      <c r="M164" s="1447" t="b">
        <f t="shared" si="10"/>
        <v>0</v>
      </c>
      <c r="N164" s="1447" t="b">
        <f t="shared" si="11"/>
        <v>0</v>
      </c>
    </row>
    <row r="165" spans="11:14">
      <c r="K165" s="1447" t="b">
        <f t="shared" si="8"/>
        <v>0</v>
      </c>
      <c r="L165" s="1447" t="b">
        <f t="shared" si="9"/>
        <v>0</v>
      </c>
      <c r="M165" s="1447" t="b">
        <f t="shared" si="10"/>
        <v>0</v>
      </c>
      <c r="N165" s="1447" t="b">
        <f t="shared" si="11"/>
        <v>0</v>
      </c>
    </row>
    <row r="166" spans="11:14">
      <c r="K166" s="1447" t="b">
        <f t="shared" si="8"/>
        <v>0</v>
      </c>
      <c r="L166" s="1447" t="b">
        <f t="shared" si="9"/>
        <v>0</v>
      </c>
      <c r="M166" s="1447" t="b">
        <f t="shared" si="10"/>
        <v>0</v>
      </c>
      <c r="N166" s="1447" t="b">
        <f t="shared" si="11"/>
        <v>0</v>
      </c>
    </row>
    <row r="167" spans="11:14">
      <c r="K167" s="1447" t="b">
        <f t="shared" si="8"/>
        <v>0</v>
      </c>
      <c r="L167" s="1447" t="b">
        <f t="shared" si="9"/>
        <v>0</v>
      </c>
      <c r="M167" s="1447" t="b">
        <f t="shared" si="10"/>
        <v>0</v>
      </c>
      <c r="N167" s="1447" t="b">
        <f t="shared" si="11"/>
        <v>0</v>
      </c>
    </row>
    <row r="168" spans="11:14">
      <c r="K168" s="1447" t="b">
        <f t="shared" si="8"/>
        <v>0</v>
      </c>
      <c r="L168" s="1447" t="b">
        <f t="shared" si="9"/>
        <v>0</v>
      </c>
      <c r="M168" s="1447" t="b">
        <f t="shared" si="10"/>
        <v>0</v>
      </c>
      <c r="N168" s="1447" t="b">
        <f t="shared" si="11"/>
        <v>0</v>
      </c>
    </row>
    <row r="169" spans="11:14">
      <c r="K169" s="1447" t="b">
        <f t="shared" si="8"/>
        <v>0</v>
      </c>
      <c r="L169" s="1447" t="b">
        <f t="shared" si="9"/>
        <v>0</v>
      </c>
      <c r="M169" s="1447" t="b">
        <f t="shared" si="10"/>
        <v>0</v>
      </c>
      <c r="N169" s="1447" t="b">
        <f t="shared" si="11"/>
        <v>0</v>
      </c>
    </row>
    <row r="170" spans="11:14">
      <c r="K170" s="1447" t="b">
        <f t="shared" si="8"/>
        <v>0</v>
      </c>
      <c r="L170" s="1447" t="b">
        <f t="shared" si="9"/>
        <v>0</v>
      </c>
      <c r="M170" s="1447" t="b">
        <f t="shared" si="10"/>
        <v>0</v>
      </c>
      <c r="N170" s="1447" t="b">
        <f t="shared" si="11"/>
        <v>0</v>
      </c>
    </row>
    <row r="171" spans="11:14">
      <c r="K171" s="1447" t="b">
        <f t="shared" si="8"/>
        <v>0</v>
      </c>
      <c r="L171" s="1447" t="b">
        <f t="shared" si="9"/>
        <v>0</v>
      </c>
      <c r="M171" s="1447" t="b">
        <f t="shared" si="10"/>
        <v>0</v>
      </c>
      <c r="N171" s="1447" t="b">
        <f t="shared" si="11"/>
        <v>0</v>
      </c>
    </row>
    <row r="172" spans="11:14">
      <c r="K172" s="1447" t="b">
        <f t="shared" si="8"/>
        <v>0</v>
      </c>
      <c r="L172" s="1447" t="b">
        <f t="shared" si="9"/>
        <v>0</v>
      </c>
      <c r="M172" s="1447" t="b">
        <f t="shared" si="10"/>
        <v>0</v>
      </c>
      <c r="N172" s="1447" t="b">
        <f t="shared" si="11"/>
        <v>0</v>
      </c>
    </row>
    <row r="173" spans="11:14">
      <c r="K173" s="1447" t="b">
        <f t="shared" si="8"/>
        <v>0</v>
      </c>
      <c r="L173" s="1447" t="b">
        <f t="shared" si="9"/>
        <v>0</v>
      </c>
      <c r="M173" s="1447" t="b">
        <f t="shared" si="10"/>
        <v>0</v>
      </c>
      <c r="N173" s="1447" t="b">
        <f t="shared" si="11"/>
        <v>0</v>
      </c>
    </row>
    <row r="174" spans="11:14">
      <c r="K174" s="1447" t="b">
        <f t="shared" si="8"/>
        <v>0</v>
      </c>
      <c r="L174" s="1447" t="b">
        <f t="shared" si="9"/>
        <v>0</v>
      </c>
      <c r="M174" s="1447" t="b">
        <f t="shared" si="10"/>
        <v>0</v>
      </c>
      <c r="N174" s="1447" t="b">
        <f t="shared" si="11"/>
        <v>0</v>
      </c>
    </row>
    <row r="175" spans="11:14">
      <c r="K175" s="1447" t="b">
        <f t="shared" si="8"/>
        <v>0</v>
      </c>
      <c r="L175" s="1447" t="b">
        <f t="shared" si="9"/>
        <v>0</v>
      </c>
      <c r="M175" s="1447" t="b">
        <f t="shared" si="10"/>
        <v>0</v>
      </c>
      <c r="N175" s="1447" t="b">
        <f t="shared" si="11"/>
        <v>0</v>
      </c>
    </row>
    <row r="176" spans="11:14">
      <c r="K176" s="1447" t="b">
        <f t="shared" si="8"/>
        <v>0</v>
      </c>
      <c r="L176" s="1447" t="b">
        <f t="shared" si="9"/>
        <v>0</v>
      </c>
      <c r="M176" s="1447" t="b">
        <f t="shared" si="10"/>
        <v>0</v>
      </c>
      <c r="N176" s="1447" t="b">
        <f t="shared" si="11"/>
        <v>0</v>
      </c>
    </row>
    <row r="177" spans="11:14">
      <c r="K177" s="1447" t="b">
        <f t="shared" si="8"/>
        <v>0</v>
      </c>
      <c r="L177" s="1447" t="b">
        <f t="shared" si="9"/>
        <v>0</v>
      </c>
      <c r="M177" s="1447" t="b">
        <f t="shared" si="10"/>
        <v>0</v>
      </c>
      <c r="N177" s="1447" t="b">
        <f t="shared" si="11"/>
        <v>0</v>
      </c>
    </row>
    <row r="178" spans="11:14">
      <c r="K178" s="1447" t="b">
        <f t="shared" si="8"/>
        <v>0</v>
      </c>
      <c r="L178" s="1447" t="b">
        <f t="shared" si="9"/>
        <v>0</v>
      </c>
      <c r="M178" s="1447" t="b">
        <f t="shared" si="10"/>
        <v>0</v>
      </c>
      <c r="N178" s="1447" t="b">
        <f t="shared" si="11"/>
        <v>0</v>
      </c>
    </row>
    <row r="179" spans="11:14">
      <c r="K179" s="1447" t="b">
        <f t="shared" si="8"/>
        <v>0</v>
      </c>
      <c r="L179" s="1447" t="b">
        <f t="shared" si="9"/>
        <v>0</v>
      </c>
      <c r="M179" s="1447" t="b">
        <f t="shared" si="10"/>
        <v>0</v>
      </c>
      <c r="N179" s="1447" t="b">
        <f t="shared" si="11"/>
        <v>0</v>
      </c>
    </row>
    <row r="180" spans="11:14">
      <c r="K180" s="1447" t="b">
        <f t="shared" si="8"/>
        <v>0</v>
      </c>
      <c r="L180" s="1447" t="b">
        <f t="shared" si="9"/>
        <v>0</v>
      </c>
      <c r="M180" s="1447" t="b">
        <f t="shared" si="10"/>
        <v>0</v>
      </c>
      <c r="N180" s="1447" t="b">
        <f t="shared" si="11"/>
        <v>0</v>
      </c>
    </row>
    <row r="181" spans="11:14">
      <c r="K181" s="1447" t="b">
        <f t="shared" si="8"/>
        <v>0</v>
      </c>
      <c r="L181" s="1447" t="b">
        <f t="shared" si="9"/>
        <v>0</v>
      </c>
      <c r="M181" s="1447" t="b">
        <f t="shared" si="10"/>
        <v>0</v>
      </c>
      <c r="N181" s="1447" t="b">
        <f t="shared" si="11"/>
        <v>0</v>
      </c>
    </row>
    <row r="182" spans="11:14">
      <c r="K182" s="1447" t="b">
        <f t="shared" si="8"/>
        <v>0</v>
      </c>
      <c r="L182" s="1447" t="b">
        <f t="shared" si="9"/>
        <v>0</v>
      </c>
      <c r="M182" s="1447" t="b">
        <f t="shared" si="10"/>
        <v>0</v>
      </c>
      <c r="N182" s="1447" t="b">
        <f t="shared" si="11"/>
        <v>0</v>
      </c>
    </row>
    <row r="183" spans="11:14">
      <c r="K183" s="1447" t="b">
        <f t="shared" si="8"/>
        <v>0</v>
      </c>
      <c r="L183" s="1447" t="b">
        <f t="shared" si="9"/>
        <v>0</v>
      </c>
      <c r="M183" s="1447" t="b">
        <f t="shared" si="10"/>
        <v>0</v>
      </c>
      <c r="N183" s="1447" t="b">
        <f t="shared" si="11"/>
        <v>0</v>
      </c>
    </row>
    <row r="184" spans="11:14">
      <c r="K184" s="1447" t="b">
        <f t="shared" si="8"/>
        <v>0</v>
      </c>
      <c r="L184" s="1447" t="b">
        <f t="shared" si="9"/>
        <v>0</v>
      </c>
      <c r="M184" s="1447" t="b">
        <f t="shared" si="10"/>
        <v>0</v>
      </c>
      <c r="N184" s="1447" t="b">
        <f t="shared" si="11"/>
        <v>0</v>
      </c>
    </row>
    <row r="185" spans="11:14">
      <c r="K185" s="1447" t="b">
        <f t="shared" si="8"/>
        <v>0</v>
      </c>
      <c r="L185" s="1447" t="b">
        <f t="shared" si="9"/>
        <v>0</v>
      </c>
      <c r="M185" s="1447" t="b">
        <f t="shared" si="10"/>
        <v>0</v>
      </c>
      <c r="N185" s="1447" t="b">
        <f t="shared" si="11"/>
        <v>0</v>
      </c>
    </row>
    <row r="186" spans="11:14">
      <c r="K186" s="1447" t="b">
        <f t="shared" si="8"/>
        <v>0</v>
      </c>
      <c r="L186" s="1447" t="b">
        <f t="shared" si="9"/>
        <v>0</v>
      </c>
      <c r="M186" s="1447" t="b">
        <f t="shared" si="10"/>
        <v>0</v>
      </c>
      <c r="N186" s="1447" t="b">
        <f t="shared" si="11"/>
        <v>0</v>
      </c>
    </row>
    <row r="187" spans="11:14">
      <c r="K187" s="1447" t="b">
        <f t="shared" si="8"/>
        <v>0</v>
      </c>
      <c r="L187" s="1447" t="b">
        <f t="shared" si="9"/>
        <v>0</v>
      </c>
      <c r="M187" s="1447" t="b">
        <f t="shared" si="10"/>
        <v>0</v>
      </c>
      <c r="N187" s="1447" t="b">
        <f t="shared" si="11"/>
        <v>0</v>
      </c>
    </row>
    <row r="188" spans="11:14">
      <c r="K188" s="1447" t="b">
        <f t="shared" si="8"/>
        <v>0</v>
      </c>
      <c r="L188" s="1447" t="b">
        <f t="shared" si="9"/>
        <v>0</v>
      </c>
      <c r="M188" s="1447" t="b">
        <f t="shared" si="10"/>
        <v>0</v>
      </c>
      <c r="N188" s="1447" t="b">
        <f t="shared" si="11"/>
        <v>0</v>
      </c>
    </row>
    <row r="189" spans="11:14">
      <c r="K189" s="1447" t="b">
        <f t="shared" si="8"/>
        <v>0</v>
      </c>
      <c r="L189" s="1447" t="b">
        <f t="shared" si="9"/>
        <v>0</v>
      </c>
      <c r="M189" s="1447" t="b">
        <f t="shared" si="10"/>
        <v>0</v>
      </c>
      <c r="N189" s="1447" t="b">
        <f t="shared" si="11"/>
        <v>0</v>
      </c>
    </row>
    <row r="190" spans="11:14">
      <c r="K190" s="1447" t="b">
        <f t="shared" si="8"/>
        <v>0</v>
      </c>
      <c r="L190" s="1447" t="b">
        <f t="shared" si="9"/>
        <v>0</v>
      </c>
      <c r="M190" s="1447" t="b">
        <f t="shared" si="10"/>
        <v>0</v>
      </c>
      <c r="N190" s="1447" t="b">
        <f t="shared" si="11"/>
        <v>0</v>
      </c>
    </row>
    <row r="191" spans="11:14">
      <c r="K191" s="1447" t="b">
        <f t="shared" si="8"/>
        <v>0</v>
      </c>
      <c r="L191" s="1447" t="b">
        <f t="shared" si="9"/>
        <v>0</v>
      </c>
      <c r="M191" s="1447" t="b">
        <f t="shared" si="10"/>
        <v>0</v>
      </c>
      <c r="N191" s="1447" t="b">
        <f t="shared" si="11"/>
        <v>0</v>
      </c>
    </row>
    <row r="192" spans="11:14">
      <c r="K192" s="1447" t="b">
        <f t="shared" si="8"/>
        <v>0</v>
      </c>
      <c r="L192" s="1447" t="b">
        <f t="shared" si="9"/>
        <v>0</v>
      </c>
      <c r="M192" s="1447" t="b">
        <f t="shared" si="10"/>
        <v>0</v>
      </c>
      <c r="N192" s="1447" t="b">
        <f t="shared" si="11"/>
        <v>0</v>
      </c>
    </row>
    <row r="193" spans="11:14">
      <c r="K193" s="1447" t="b">
        <f t="shared" si="8"/>
        <v>0</v>
      </c>
      <c r="L193" s="1447" t="b">
        <f t="shared" si="9"/>
        <v>0</v>
      </c>
      <c r="M193" s="1447" t="b">
        <f t="shared" si="10"/>
        <v>0</v>
      </c>
      <c r="N193" s="1447" t="b">
        <f t="shared" si="11"/>
        <v>0</v>
      </c>
    </row>
    <row r="194" spans="11:14">
      <c r="K194" s="1447" t="b">
        <f t="shared" si="8"/>
        <v>0</v>
      </c>
      <c r="L194" s="1447" t="b">
        <f t="shared" si="9"/>
        <v>0</v>
      </c>
      <c r="M194" s="1447" t="b">
        <f t="shared" si="10"/>
        <v>0</v>
      </c>
      <c r="N194" s="1447" t="b">
        <f t="shared" si="11"/>
        <v>0</v>
      </c>
    </row>
    <row r="195" spans="11:14">
      <c r="K195" s="1447" t="b">
        <f t="shared" si="8"/>
        <v>0</v>
      </c>
      <c r="L195" s="1447" t="b">
        <f t="shared" si="9"/>
        <v>0</v>
      </c>
      <c r="M195" s="1447" t="b">
        <f t="shared" si="10"/>
        <v>0</v>
      </c>
      <c r="N195" s="1447" t="b">
        <f t="shared" si="11"/>
        <v>0</v>
      </c>
    </row>
    <row r="196" spans="11:14">
      <c r="K196" s="1447" t="b">
        <f t="shared" si="8"/>
        <v>0</v>
      </c>
      <c r="L196" s="1447" t="b">
        <f t="shared" si="9"/>
        <v>0</v>
      </c>
      <c r="M196" s="1447" t="b">
        <f t="shared" si="10"/>
        <v>0</v>
      </c>
      <c r="N196" s="1447" t="b">
        <f t="shared" si="11"/>
        <v>0</v>
      </c>
    </row>
    <row r="197" spans="11:14">
      <c r="K197" s="1447" t="b">
        <f t="shared" si="8"/>
        <v>0</v>
      </c>
      <c r="L197" s="1447" t="b">
        <f t="shared" si="9"/>
        <v>0</v>
      </c>
      <c r="M197" s="1447" t="b">
        <f t="shared" si="10"/>
        <v>0</v>
      </c>
      <c r="N197" s="1447" t="b">
        <f t="shared" si="11"/>
        <v>0</v>
      </c>
    </row>
    <row r="198" spans="11:14">
      <c r="K198" s="1447" t="b">
        <f t="shared" si="8"/>
        <v>0</v>
      </c>
      <c r="L198" s="1447" t="b">
        <f t="shared" si="9"/>
        <v>0</v>
      </c>
      <c r="M198" s="1447" t="b">
        <f t="shared" si="10"/>
        <v>0</v>
      </c>
      <c r="N198" s="1447" t="b">
        <f t="shared" si="11"/>
        <v>0</v>
      </c>
    </row>
    <row r="199" spans="11:14">
      <c r="K199" s="1447" t="b">
        <f t="shared" ref="K199:K257" si="12">LEFT($C199)="f"</f>
        <v>0</v>
      </c>
      <c r="L199" s="1447" t="b">
        <f t="shared" ref="L199:L257" si="13">LEFT($C199)="b"</f>
        <v>0</v>
      </c>
      <c r="M199" s="1447" t="b">
        <f t="shared" ref="M199:M257" si="14">LEFT($C199)="w"</f>
        <v>0</v>
      </c>
      <c r="N199" s="1447" t="b">
        <f t="shared" ref="N199:N257" si="15">LEFT($C199)="c"</f>
        <v>0</v>
      </c>
    </row>
    <row r="200" spans="11:14">
      <c r="K200" s="1447" t="b">
        <f t="shared" si="12"/>
        <v>0</v>
      </c>
      <c r="L200" s="1447" t="b">
        <f t="shared" si="13"/>
        <v>0</v>
      </c>
      <c r="M200" s="1447" t="b">
        <f t="shared" si="14"/>
        <v>0</v>
      </c>
      <c r="N200" s="1447" t="b">
        <f t="shared" si="15"/>
        <v>0</v>
      </c>
    </row>
    <row r="201" spans="11:14">
      <c r="K201" s="1447" t="b">
        <f t="shared" si="12"/>
        <v>0</v>
      </c>
      <c r="L201" s="1447" t="b">
        <f t="shared" si="13"/>
        <v>0</v>
      </c>
      <c r="M201" s="1447" t="b">
        <f t="shared" si="14"/>
        <v>0</v>
      </c>
      <c r="N201" s="1447" t="b">
        <f t="shared" si="15"/>
        <v>0</v>
      </c>
    </row>
    <row r="202" spans="11:14">
      <c r="K202" s="1447" t="b">
        <f t="shared" si="12"/>
        <v>0</v>
      </c>
      <c r="L202" s="1447" t="b">
        <f t="shared" si="13"/>
        <v>0</v>
      </c>
      <c r="M202" s="1447" t="b">
        <f t="shared" si="14"/>
        <v>0</v>
      </c>
      <c r="N202" s="1447" t="b">
        <f t="shared" si="15"/>
        <v>0</v>
      </c>
    </row>
    <row r="203" spans="11:14">
      <c r="K203" s="1447" t="b">
        <f t="shared" si="12"/>
        <v>0</v>
      </c>
      <c r="L203" s="1447" t="b">
        <f t="shared" si="13"/>
        <v>0</v>
      </c>
      <c r="M203" s="1447" t="b">
        <f t="shared" si="14"/>
        <v>0</v>
      </c>
      <c r="N203" s="1447" t="b">
        <f t="shared" si="15"/>
        <v>0</v>
      </c>
    </row>
    <row r="204" spans="11:14">
      <c r="K204" s="1447" t="b">
        <f t="shared" si="12"/>
        <v>0</v>
      </c>
      <c r="L204" s="1447" t="b">
        <f t="shared" si="13"/>
        <v>0</v>
      </c>
      <c r="M204" s="1447" t="b">
        <f t="shared" si="14"/>
        <v>0</v>
      </c>
      <c r="N204" s="1447" t="b">
        <f t="shared" si="15"/>
        <v>0</v>
      </c>
    </row>
    <row r="205" spans="11:14">
      <c r="K205" s="1447" t="b">
        <f t="shared" si="12"/>
        <v>0</v>
      </c>
      <c r="L205" s="1447" t="b">
        <f t="shared" si="13"/>
        <v>0</v>
      </c>
      <c r="M205" s="1447" t="b">
        <f t="shared" si="14"/>
        <v>0</v>
      </c>
      <c r="N205" s="1447" t="b">
        <f t="shared" si="15"/>
        <v>0</v>
      </c>
    </row>
    <row r="206" spans="11:14">
      <c r="K206" s="1447" t="b">
        <f t="shared" si="12"/>
        <v>0</v>
      </c>
      <c r="L206" s="1447" t="b">
        <f t="shared" si="13"/>
        <v>0</v>
      </c>
      <c r="M206" s="1447" t="b">
        <f t="shared" si="14"/>
        <v>0</v>
      </c>
      <c r="N206" s="1447" t="b">
        <f t="shared" si="15"/>
        <v>0</v>
      </c>
    </row>
    <row r="207" spans="11:14">
      <c r="K207" s="1447" t="b">
        <f t="shared" si="12"/>
        <v>0</v>
      </c>
      <c r="L207" s="1447" t="b">
        <f t="shared" si="13"/>
        <v>0</v>
      </c>
      <c r="M207" s="1447" t="b">
        <f t="shared" si="14"/>
        <v>0</v>
      </c>
      <c r="N207" s="1447" t="b">
        <f t="shared" si="15"/>
        <v>0</v>
      </c>
    </row>
    <row r="208" spans="11:14">
      <c r="K208" s="1447" t="b">
        <f t="shared" si="12"/>
        <v>0</v>
      </c>
      <c r="L208" s="1447" t="b">
        <f t="shared" si="13"/>
        <v>0</v>
      </c>
      <c r="M208" s="1447" t="b">
        <f t="shared" si="14"/>
        <v>0</v>
      </c>
      <c r="N208" s="1447" t="b">
        <f t="shared" si="15"/>
        <v>0</v>
      </c>
    </row>
    <row r="209" spans="11:14">
      <c r="K209" s="1447" t="b">
        <f t="shared" si="12"/>
        <v>0</v>
      </c>
      <c r="L209" s="1447" t="b">
        <f t="shared" si="13"/>
        <v>0</v>
      </c>
      <c r="M209" s="1447" t="b">
        <f t="shared" si="14"/>
        <v>0</v>
      </c>
      <c r="N209" s="1447" t="b">
        <f t="shared" si="15"/>
        <v>0</v>
      </c>
    </row>
    <row r="210" spans="11:14">
      <c r="K210" s="1447" t="b">
        <f t="shared" si="12"/>
        <v>0</v>
      </c>
      <c r="L210" s="1447" t="b">
        <f t="shared" si="13"/>
        <v>0</v>
      </c>
      <c r="M210" s="1447" t="b">
        <f t="shared" si="14"/>
        <v>0</v>
      </c>
      <c r="N210" s="1447" t="b">
        <f t="shared" si="15"/>
        <v>0</v>
      </c>
    </row>
    <row r="211" spans="11:14">
      <c r="K211" s="1447" t="b">
        <f t="shared" si="12"/>
        <v>0</v>
      </c>
      <c r="L211" s="1447" t="b">
        <f t="shared" si="13"/>
        <v>0</v>
      </c>
      <c r="M211" s="1447" t="b">
        <f t="shared" si="14"/>
        <v>0</v>
      </c>
      <c r="N211" s="1447" t="b">
        <f t="shared" si="15"/>
        <v>0</v>
      </c>
    </row>
    <row r="212" spans="11:14">
      <c r="K212" s="1447" t="b">
        <f t="shared" si="12"/>
        <v>0</v>
      </c>
      <c r="L212" s="1447" t="b">
        <f t="shared" si="13"/>
        <v>0</v>
      </c>
      <c r="M212" s="1447" t="b">
        <f t="shared" si="14"/>
        <v>0</v>
      </c>
      <c r="N212" s="1447" t="b">
        <f t="shared" si="15"/>
        <v>0</v>
      </c>
    </row>
    <row r="213" spans="11:14">
      <c r="K213" s="1447" t="b">
        <f t="shared" si="12"/>
        <v>0</v>
      </c>
      <c r="L213" s="1447" t="b">
        <f t="shared" si="13"/>
        <v>0</v>
      </c>
      <c r="M213" s="1447" t="b">
        <f t="shared" si="14"/>
        <v>0</v>
      </c>
      <c r="N213" s="1447" t="b">
        <f t="shared" si="15"/>
        <v>0</v>
      </c>
    </row>
    <row r="214" spans="11:14">
      <c r="K214" s="1447" t="b">
        <f t="shared" si="12"/>
        <v>0</v>
      </c>
      <c r="L214" s="1447" t="b">
        <f t="shared" si="13"/>
        <v>0</v>
      </c>
      <c r="M214" s="1447" t="b">
        <f t="shared" si="14"/>
        <v>0</v>
      </c>
      <c r="N214" s="1447" t="b">
        <f t="shared" si="15"/>
        <v>0</v>
      </c>
    </row>
    <row r="215" spans="11:14">
      <c r="K215" s="1447" t="b">
        <f t="shared" si="12"/>
        <v>0</v>
      </c>
      <c r="L215" s="1447" t="b">
        <f t="shared" si="13"/>
        <v>0</v>
      </c>
      <c r="M215" s="1447" t="b">
        <f t="shared" si="14"/>
        <v>0</v>
      </c>
      <c r="N215" s="1447" t="b">
        <f t="shared" si="15"/>
        <v>0</v>
      </c>
    </row>
    <row r="216" spans="11:14">
      <c r="K216" s="1447" t="b">
        <f t="shared" si="12"/>
        <v>0</v>
      </c>
      <c r="L216" s="1447" t="b">
        <f t="shared" si="13"/>
        <v>0</v>
      </c>
      <c r="M216" s="1447" t="b">
        <f t="shared" si="14"/>
        <v>0</v>
      </c>
      <c r="N216" s="1447" t="b">
        <f t="shared" si="15"/>
        <v>0</v>
      </c>
    </row>
    <row r="217" spans="11:14">
      <c r="K217" s="1447" t="b">
        <f t="shared" si="12"/>
        <v>0</v>
      </c>
      <c r="L217" s="1447" t="b">
        <f t="shared" si="13"/>
        <v>0</v>
      </c>
      <c r="M217" s="1447" t="b">
        <f t="shared" si="14"/>
        <v>0</v>
      </c>
      <c r="N217" s="1447" t="b">
        <f t="shared" si="15"/>
        <v>0</v>
      </c>
    </row>
    <row r="218" spans="11:14">
      <c r="K218" s="1447" t="b">
        <f t="shared" si="12"/>
        <v>0</v>
      </c>
      <c r="L218" s="1447" t="b">
        <f t="shared" si="13"/>
        <v>0</v>
      </c>
      <c r="M218" s="1447" t="b">
        <f t="shared" si="14"/>
        <v>0</v>
      </c>
      <c r="N218" s="1447" t="b">
        <f t="shared" si="15"/>
        <v>0</v>
      </c>
    </row>
    <row r="219" spans="11:14">
      <c r="K219" s="1447" t="b">
        <f t="shared" si="12"/>
        <v>0</v>
      </c>
      <c r="L219" s="1447" t="b">
        <f t="shared" si="13"/>
        <v>0</v>
      </c>
      <c r="M219" s="1447" t="b">
        <f t="shared" si="14"/>
        <v>0</v>
      </c>
      <c r="N219" s="1447" t="b">
        <f t="shared" si="15"/>
        <v>0</v>
      </c>
    </row>
    <row r="220" spans="11:14">
      <c r="K220" s="1447" t="b">
        <f t="shared" si="12"/>
        <v>0</v>
      </c>
      <c r="L220" s="1447" t="b">
        <f t="shared" si="13"/>
        <v>0</v>
      </c>
      <c r="M220" s="1447" t="b">
        <f t="shared" si="14"/>
        <v>0</v>
      </c>
      <c r="N220" s="1447" t="b">
        <f t="shared" si="15"/>
        <v>0</v>
      </c>
    </row>
    <row r="221" spans="11:14">
      <c r="K221" s="1447" t="b">
        <f t="shared" si="12"/>
        <v>0</v>
      </c>
      <c r="L221" s="1447" t="b">
        <f t="shared" si="13"/>
        <v>0</v>
      </c>
      <c r="M221" s="1447" t="b">
        <f t="shared" si="14"/>
        <v>0</v>
      </c>
      <c r="N221" s="1447" t="b">
        <f t="shared" si="15"/>
        <v>0</v>
      </c>
    </row>
    <row r="222" spans="11:14">
      <c r="K222" s="1447" t="b">
        <f t="shared" si="12"/>
        <v>0</v>
      </c>
      <c r="L222" s="1447" t="b">
        <f t="shared" si="13"/>
        <v>0</v>
      </c>
      <c r="M222" s="1447" t="b">
        <f t="shared" si="14"/>
        <v>0</v>
      </c>
      <c r="N222" s="1447" t="b">
        <f t="shared" si="15"/>
        <v>0</v>
      </c>
    </row>
    <row r="223" spans="11:14">
      <c r="K223" s="1447" t="b">
        <f t="shared" si="12"/>
        <v>0</v>
      </c>
      <c r="L223" s="1447" t="b">
        <f t="shared" si="13"/>
        <v>0</v>
      </c>
      <c r="M223" s="1447" t="b">
        <f t="shared" si="14"/>
        <v>0</v>
      </c>
      <c r="N223" s="1447" t="b">
        <f t="shared" si="15"/>
        <v>0</v>
      </c>
    </row>
    <row r="224" spans="11:14">
      <c r="K224" s="1447" t="b">
        <f t="shared" si="12"/>
        <v>0</v>
      </c>
      <c r="L224" s="1447" t="b">
        <f t="shared" si="13"/>
        <v>0</v>
      </c>
      <c r="M224" s="1447" t="b">
        <f t="shared" si="14"/>
        <v>0</v>
      </c>
      <c r="N224" s="1447" t="b">
        <f t="shared" si="15"/>
        <v>0</v>
      </c>
    </row>
    <row r="225" spans="11:14">
      <c r="K225" s="1447" t="b">
        <f t="shared" si="12"/>
        <v>0</v>
      </c>
      <c r="L225" s="1447" t="b">
        <f t="shared" si="13"/>
        <v>0</v>
      </c>
      <c r="M225" s="1447" t="b">
        <f t="shared" si="14"/>
        <v>0</v>
      </c>
      <c r="N225" s="1447" t="b">
        <f t="shared" si="15"/>
        <v>0</v>
      </c>
    </row>
    <row r="226" spans="11:14">
      <c r="K226" s="1447" t="b">
        <f t="shared" si="12"/>
        <v>0</v>
      </c>
      <c r="L226" s="1447" t="b">
        <f t="shared" si="13"/>
        <v>0</v>
      </c>
      <c r="M226" s="1447" t="b">
        <f t="shared" si="14"/>
        <v>0</v>
      </c>
      <c r="N226" s="1447" t="b">
        <f t="shared" si="15"/>
        <v>0</v>
      </c>
    </row>
    <row r="227" spans="11:14">
      <c r="K227" s="1447" t="b">
        <f t="shared" si="12"/>
        <v>0</v>
      </c>
      <c r="L227" s="1447" t="b">
        <f t="shared" si="13"/>
        <v>0</v>
      </c>
      <c r="M227" s="1447" t="b">
        <f t="shared" si="14"/>
        <v>0</v>
      </c>
      <c r="N227" s="1447" t="b">
        <f t="shared" si="15"/>
        <v>0</v>
      </c>
    </row>
    <row r="228" spans="11:14">
      <c r="K228" s="1447" t="b">
        <f t="shared" si="12"/>
        <v>0</v>
      </c>
      <c r="L228" s="1447" t="b">
        <f t="shared" si="13"/>
        <v>0</v>
      </c>
      <c r="M228" s="1447" t="b">
        <f t="shared" si="14"/>
        <v>0</v>
      </c>
      <c r="N228" s="1447" t="b">
        <f t="shared" si="15"/>
        <v>0</v>
      </c>
    </row>
    <row r="229" spans="11:14">
      <c r="K229" s="1447" t="b">
        <f t="shared" si="12"/>
        <v>0</v>
      </c>
      <c r="L229" s="1447" t="b">
        <f t="shared" si="13"/>
        <v>0</v>
      </c>
      <c r="M229" s="1447" t="b">
        <f t="shared" si="14"/>
        <v>0</v>
      </c>
      <c r="N229" s="1447" t="b">
        <f t="shared" si="15"/>
        <v>0</v>
      </c>
    </row>
    <row r="230" spans="11:14">
      <c r="K230" s="1447" t="b">
        <f t="shared" si="12"/>
        <v>0</v>
      </c>
      <c r="L230" s="1447" t="b">
        <f t="shared" si="13"/>
        <v>0</v>
      </c>
      <c r="M230" s="1447" t="b">
        <f t="shared" si="14"/>
        <v>0</v>
      </c>
      <c r="N230" s="1447" t="b">
        <f t="shared" si="15"/>
        <v>0</v>
      </c>
    </row>
    <row r="231" spans="11:14">
      <c r="K231" s="1447" t="b">
        <f t="shared" si="12"/>
        <v>0</v>
      </c>
      <c r="L231" s="1447" t="b">
        <f t="shared" si="13"/>
        <v>0</v>
      </c>
      <c r="M231" s="1447" t="b">
        <f t="shared" si="14"/>
        <v>0</v>
      </c>
      <c r="N231" s="1447" t="b">
        <f t="shared" si="15"/>
        <v>0</v>
      </c>
    </row>
    <row r="232" spans="11:14">
      <c r="K232" s="1447" t="b">
        <f t="shared" si="12"/>
        <v>0</v>
      </c>
      <c r="L232" s="1447" t="b">
        <f t="shared" si="13"/>
        <v>0</v>
      </c>
      <c r="M232" s="1447" t="b">
        <f t="shared" si="14"/>
        <v>0</v>
      </c>
      <c r="N232" s="1447" t="b">
        <f t="shared" si="15"/>
        <v>0</v>
      </c>
    </row>
    <row r="233" spans="11:14">
      <c r="K233" s="1447" t="b">
        <f t="shared" si="12"/>
        <v>0</v>
      </c>
      <c r="L233" s="1447" t="b">
        <f t="shared" si="13"/>
        <v>0</v>
      </c>
      <c r="M233" s="1447" t="b">
        <f t="shared" si="14"/>
        <v>0</v>
      </c>
      <c r="N233" s="1447" t="b">
        <f t="shared" si="15"/>
        <v>0</v>
      </c>
    </row>
    <row r="234" spans="11:14">
      <c r="K234" s="1447" t="b">
        <f t="shared" si="12"/>
        <v>0</v>
      </c>
      <c r="L234" s="1447" t="b">
        <f t="shared" si="13"/>
        <v>0</v>
      </c>
      <c r="M234" s="1447" t="b">
        <f t="shared" si="14"/>
        <v>0</v>
      </c>
      <c r="N234" s="1447" t="b">
        <f t="shared" si="15"/>
        <v>0</v>
      </c>
    </row>
    <row r="235" spans="11:14">
      <c r="K235" s="1447" t="b">
        <f t="shared" si="12"/>
        <v>0</v>
      </c>
      <c r="L235" s="1447" t="b">
        <f t="shared" si="13"/>
        <v>0</v>
      </c>
      <c r="M235" s="1447" t="b">
        <f t="shared" si="14"/>
        <v>0</v>
      </c>
      <c r="N235" s="1447" t="b">
        <f t="shared" si="15"/>
        <v>0</v>
      </c>
    </row>
    <row r="236" spans="11:14">
      <c r="K236" s="1447" t="b">
        <f t="shared" si="12"/>
        <v>0</v>
      </c>
      <c r="L236" s="1447" t="b">
        <f t="shared" si="13"/>
        <v>0</v>
      </c>
      <c r="M236" s="1447" t="b">
        <f t="shared" si="14"/>
        <v>0</v>
      </c>
      <c r="N236" s="1447" t="b">
        <f t="shared" si="15"/>
        <v>0</v>
      </c>
    </row>
    <row r="237" spans="11:14">
      <c r="K237" s="1447" t="b">
        <f t="shared" si="12"/>
        <v>0</v>
      </c>
      <c r="L237" s="1447" t="b">
        <f t="shared" si="13"/>
        <v>0</v>
      </c>
      <c r="M237" s="1447" t="b">
        <f t="shared" si="14"/>
        <v>0</v>
      </c>
      <c r="N237" s="1447" t="b">
        <f t="shared" si="15"/>
        <v>0</v>
      </c>
    </row>
    <row r="238" spans="11:14">
      <c r="K238" s="1447" t="b">
        <f t="shared" si="12"/>
        <v>0</v>
      </c>
      <c r="L238" s="1447" t="b">
        <f t="shared" si="13"/>
        <v>0</v>
      </c>
      <c r="M238" s="1447" t="b">
        <f t="shared" si="14"/>
        <v>0</v>
      </c>
      <c r="N238" s="1447" t="b">
        <f t="shared" si="15"/>
        <v>0</v>
      </c>
    </row>
    <row r="239" spans="11:14">
      <c r="K239" s="1447" t="b">
        <f t="shared" si="12"/>
        <v>0</v>
      </c>
      <c r="L239" s="1447" t="b">
        <f t="shared" si="13"/>
        <v>0</v>
      </c>
      <c r="M239" s="1447" t="b">
        <f t="shared" si="14"/>
        <v>0</v>
      </c>
      <c r="N239" s="1447" t="b">
        <f t="shared" si="15"/>
        <v>0</v>
      </c>
    </row>
    <row r="240" spans="11:14">
      <c r="K240" s="1447" t="b">
        <f t="shared" si="12"/>
        <v>0</v>
      </c>
      <c r="L240" s="1447" t="b">
        <f t="shared" si="13"/>
        <v>0</v>
      </c>
      <c r="M240" s="1447" t="b">
        <f t="shared" si="14"/>
        <v>0</v>
      </c>
      <c r="N240" s="1447" t="b">
        <f t="shared" si="15"/>
        <v>0</v>
      </c>
    </row>
    <row r="241" spans="11:14">
      <c r="K241" s="1447" t="b">
        <f t="shared" si="12"/>
        <v>0</v>
      </c>
      <c r="L241" s="1447" t="b">
        <f t="shared" si="13"/>
        <v>0</v>
      </c>
      <c r="M241" s="1447" t="b">
        <f t="shared" si="14"/>
        <v>0</v>
      </c>
      <c r="N241" s="1447" t="b">
        <f t="shared" si="15"/>
        <v>0</v>
      </c>
    </row>
    <row r="242" spans="11:14">
      <c r="K242" s="1447" t="b">
        <f t="shared" si="12"/>
        <v>0</v>
      </c>
      <c r="L242" s="1447" t="b">
        <f t="shared" si="13"/>
        <v>0</v>
      </c>
      <c r="M242" s="1447" t="b">
        <f t="shared" si="14"/>
        <v>0</v>
      </c>
      <c r="N242" s="1447" t="b">
        <f t="shared" si="15"/>
        <v>0</v>
      </c>
    </row>
    <row r="243" spans="11:14">
      <c r="K243" s="1447" t="b">
        <f t="shared" si="12"/>
        <v>0</v>
      </c>
      <c r="L243" s="1447" t="b">
        <f t="shared" si="13"/>
        <v>0</v>
      </c>
      <c r="M243" s="1447" t="b">
        <f t="shared" si="14"/>
        <v>0</v>
      </c>
      <c r="N243" s="1447" t="b">
        <f t="shared" si="15"/>
        <v>0</v>
      </c>
    </row>
    <row r="244" spans="11:14">
      <c r="K244" s="1447" t="b">
        <f t="shared" si="12"/>
        <v>0</v>
      </c>
      <c r="L244" s="1447" t="b">
        <f t="shared" si="13"/>
        <v>0</v>
      </c>
      <c r="M244" s="1447" t="b">
        <f t="shared" si="14"/>
        <v>0</v>
      </c>
      <c r="N244" s="1447" t="b">
        <f t="shared" si="15"/>
        <v>0</v>
      </c>
    </row>
    <row r="245" spans="11:14">
      <c r="K245" s="1447" t="b">
        <f t="shared" si="12"/>
        <v>0</v>
      </c>
      <c r="L245" s="1447" t="b">
        <f t="shared" si="13"/>
        <v>0</v>
      </c>
      <c r="M245" s="1447" t="b">
        <f t="shared" si="14"/>
        <v>0</v>
      </c>
      <c r="N245" s="1447" t="b">
        <f t="shared" si="15"/>
        <v>0</v>
      </c>
    </row>
    <row r="246" spans="11:14">
      <c r="K246" s="1447" t="b">
        <f t="shared" si="12"/>
        <v>0</v>
      </c>
      <c r="L246" s="1447" t="b">
        <f t="shared" si="13"/>
        <v>0</v>
      </c>
      <c r="M246" s="1447" t="b">
        <f t="shared" si="14"/>
        <v>0</v>
      </c>
      <c r="N246" s="1447" t="b">
        <f t="shared" si="15"/>
        <v>0</v>
      </c>
    </row>
    <row r="247" spans="11:14">
      <c r="K247" s="1447" t="b">
        <f t="shared" si="12"/>
        <v>0</v>
      </c>
      <c r="L247" s="1447" t="b">
        <f t="shared" si="13"/>
        <v>0</v>
      </c>
      <c r="M247" s="1447" t="b">
        <f t="shared" si="14"/>
        <v>0</v>
      </c>
      <c r="N247" s="1447" t="b">
        <f t="shared" si="15"/>
        <v>0</v>
      </c>
    </row>
    <row r="248" spans="11:14">
      <c r="K248" s="1447" t="b">
        <f t="shared" si="12"/>
        <v>0</v>
      </c>
      <c r="L248" s="1447" t="b">
        <f t="shared" si="13"/>
        <v>0</v>
      </c>
      <c r="M248" s="1447" t="b">
        <f t="shared" si="14"/>
        <v>0</v>
      </c>
      <c r="N248" s="1447" t="b">
        <f t="shared" si="15"/>
        <v>0</v>
      </c>
    </row>
    <row r="249" spans="11:14">
      <c r="K249" s="1447" t="b">
        <f t="shared" si="12"/>
        <v>0</v>
      </c>
      <c r="L249" s="1447" t="b">
        <f t="shared" si="13"/>
        <v>0</v>
      </c>
      <c r="M249" s="1447" t="b">
        <f t="shared" si="14"/>
        <v>0</v>
      </c>
      <c r="N249" s="1447" t="b">
        <f t="shared" si="15"/>
        <v>0</v>
      </c>
    </row>
    <row r="250" spans="11:14">
      <c r="K250" s="1447" t="b">
        <f t="shared" si="12"/>
        <v>0</v>
      </c>
      <c r="L250" s="1447" t="b">
        <f t="shared" si="13"/>
        <v>0</v>
      </c>
      <c r="M250" s="1447" t="b">
        <f t="shared" si="14"/>
        <v>0</v>
      </c>
      <c r="N250" s="1447" t="b">
        <f t="shared" si="15"/>
        <v>0</v>
      </c>
    </row>
    <row r="251" spans="11:14">
      <c r="K251" s="1447" t="b">
        <f t="shared" si="12"/>
        <v>0</v>
      </c>
      <c r="L251" s="1447" t="b">
        <f t="shared" si="13"/>
        <v>0</v>
      </c>
      <c r="M251" s="1447" t="b">
        <f t="shared" si="14"/>
        <v>0</v>
      </c>
      <c r="N251" s="1447" t="b">
        <f t="shared" si="15"/>
        <v>0</v>
      </c>
    </row>
    <row r="252" spans="11:14">
      <c r="K252" s="1447" t="b">
        <f t="shared" si="12"/>
        <v>0</v>
      </c>
      <c r="L252" s="1447" t="b">
        <f t="shared" si="13"/>
        <v>0</v>
      </c>
      <c r="M252" s="1447" t="b">
        <f t="shared" si="14"/>
        <v>0</v>
      </c>
      <c r="N252" s="1447" t="b">
        <f t="shared" si="15"/>
        <v>0</v>
      </c>
    </row>
    <row r="253" spans="11:14">
      <c r="K253" s="1447" t="b">
        <f t="shared" si="12"/>
        <v>0</v>
      </c>
      <c r="L253" s="1447" t="b">
        <f t="shared" si="13"/>
        <v>0</v>
      </c>
      <c r="M253" s="1447" t="b">
        <f t="shared" si="14"/>
        <v>0</v>
      </c>
      <c r="N253" s="1447" t="b">
        <f t="shared" si="15"/>
        <v>0</v>
      </c>
    </row>
    <row r="254" spans="11:14">
      <c r="K254" s="1447" t="b">
        <f t="shared" si="12"/>
        <v>0</v>
      </c>
      <c r="L254" s="1447" t="b">
        <f t="shared" si="13"/>
        <v>0</v>
      </c>
      <c r="M254" s="1447" t="b">
        <f t="shared" si="14"/>
        <v>0</v>
      </c>
      <c r="N254" s="1447" t="b">
        <f t="shared" si="15"/>
        <v>0</v>
      </c>
    </row>
    <row r="255" spans="11:14">
      <c r="K255" s="1447" t="b">
        <f t="shared" si="12"/>
        <v>0</v>
      </c>
      <c r="L255" s="1447" t="b">
        <f t="shared" si="13"/>
        <v>0</v>
      </c>
      <c r="M255" s="1447" t="b">
        <f t="shared" si="14"/>
        <v>0</v>
      </c>
      <c r="N255" s="1447" t="b">
        <f t="shared" si="15"/>
        <v>0</v>
      </c>
    </row>
    <row r="256" spans="11:14">
      <c r="K256" s="1447" t="b">
        <f t="shared" si="12"/>
        <v>0</v>
      </c>
      <c r="L256" s="1447" t="b">
        <f t="shared" si="13"/>
        <v>0</v>
      </c>
      <c r="M256" s="1447" t="b">
        <f t="shared" si="14"/>
        <v>0</v>
      </c>
      <c r="N256" s="1447" t="b">
        <f t="shared" si="15"/>
        <v>0</v>
      </c>
    </row>
    <row r="257" spans="11:14">
      <c r="K257" s="1447" t="b">
        <f t="shared" si="12"/>
        <v>0</v>
      </c>
      <c r="L257" s="1447" t="b">
        <f t="shared" si="13"/>
        <v>0</v>
      </c>
      <c r="M257" s="1447" t="b">
        <f t="shared" si="14"/>
        <v>0</v>
      </c>
      <c r="N257" s="1447" t="b">
        <f t="shared" si="15"/>
        <v>0</v>
      </c>
    </row>
  </sheetData>
  <phoneticPr fontId="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54169-0910-4048-B3E3-0A52DB31D9B1}">
  <dimension ref="E2:K132"/>
  <sheetViews>
    <sheetView workbookViewId="0">
      <selection activeCell="C227" sqref="C227"/>
    </sheetView>
  </sheetViews>
  <sheetFormatPr defaultColWidth="9" defaultRowHeight="16.5"/>
  <cols>
    <col min="1" max="3" width="9" style="1447"/>
    <col min="4" max="4" width="4.25" style="1447" customWidth="1"/>
    <col min="5" max="5" width="9" style="1447"/>
    <col min="6" max="6" width="23" style="1447" bestFit="1" customWidth="1"/>
    <col min="7" max="16384" width="9" style="1447"/>
  </cols>
  <sheetData>
    <row r="2" spans="5:11">
      <c r="F2" s="1451"/>
    </row>
    <row r="5" spans="5:11">
      <c r="E5" s="1446" t="str" cm="1">
        <f t="array" ref="E5:E132">_xlfn._xlws.FILTER('[1]Int Finish Style No'!$D:$D,'[1]Int Finish Style No'!$C:$C)</f>
        <v>F01</v>
      </c>
      <c r="F5" s="1447" t="str">
        <f>_xlfn.XLOOKUP(E5,'[1]Int Finish Style No'!$D:$D,'[1]Int Finish Style No'!$Q:$Q)</f>
        <v xml:space="preserve"> | A04AM080-00001 |  | </v>
      </c>
      <c r="K5" s="1451"/>
    </row>
    <row r="6" spans="5:11">
      <c r="E6" s="1447" t="str">
        <v>F02</v>
      </c>
      <c r="F6" s="1447" t="str">
        <f>_xlfn.XLOOKUP(E6,'[1]Int Finish Style No'!$D:$D,'[1]Int Finish Style No'!$Q:$Q)</f>
        <v xml:space="preserve"> | A04AM080-00002 |  | </v>
      </c>
    </row>
    <row r="7" spans="5:11">
      <c r="E7" s="1447" t="str">
        <v>F03</v>
      </c>
      <c r="F7" s="1447" t="str">
        <f>_xlfn.XLOOKUP(E7,'[1]Int Finish Style No'!$D:$D,'[1]Int Finish Style No'!$Q:$Q)</f>
        <v xml:space="preserve"> | A04AM080-00003 |  | </v>
      </c>
    </row>
    <row r="8" spans="5:11">
      <c r="E8" s="1447" t="str">
        <v>F04</v>
      </c>
      <c r="F8" s="1447" t="str">
        <f>_xlfn.XLOOKUP(E8,'[1]Int Finish Style No'!$D:$D,'[1]Int Finish Style No'!$Q:$Q)</f>
        <v xml:space="preserve"> | A04AM080-00004 |  | </v>
      </c>
    </row>
    <row r="9" spans="5:11">
      <c r="E9" s="1447" t="str">
        <v>F05</v>
      </c>
      <c r="F9" s="1447" t="str">
        <f>_xlfn.XLOOKUP(E9,'[1]Int Finish Style No'!$D:$D,'[1]Int Finish Style No'!$Q:$Q)</f>
        <v xml:space="preserve"> | A04AM080-00005 |  | </v>
      </c>
    </row>
    <row r="10" spans="5:11">
      <c r="E10" s="1447" t="str">
        <v>F06A</v>
      </c>
      <c r="F10" s="1447" t="str">
        <f>_xlfn.XLOOKUP(E10,'[1]Int Finish Style No'!$D:$D,'[1]Int Finish Style No'!$Q:$Q)</f>
        <v xml:space="preserve"> | A04AM080-00006 |  | </v>
      </c>
    </row>
    <row r="11" spans="5:11">
      <c r="E11" s="1447" t="str">
        <v>F06B</v>
      </c>
      <c r="F11" s="1447" t="str">
        <f>_xlfn.XLOOKUP(E11,'[1]Int Finish Style No'!$D:$D,'[1]Int Finish Style No'!$Q:$Q)</f>
        <v xml:space="preserve"> | A04AM080-00006 |  | A04AS168-00003</v>
      </c>
    </row>
    <row r="12" spans="5:11">
      <c r="E12" s="1447" t="str">
        <v>F07A</v>
      </c>
      <c r="F12" s="1447" t="str">
        <f>_xlfn.XLOOKUP(E12,'[1]Int Finish Style No'!$D:$D,'[1]Int Finish Style No'!$Q:$Q)</f>
        <v xml:space="preserve"> | A04AM080-00007 |  | </v>
      </c>
    </row>
    <row r="13" spans="5:11">
      <c r="E13" s="1447" t="str">
        <v>F07B</v>
      </c>
      <c r="F13" s="1447" t="str">
        <f>_xlfn.XLOOKUP(E13,'[1]Int Finish Style No'!$D:$D,'[1]Int Finish Style No'!$Q:$Q)</f>
        <v xml:space="preserve"> | A04AM080-00007 |  | </v>
      </c>
    </row>
    <row r="14" spans="5:11">
      <c r="E14" s="1447" t="str">
        <v>F07C</v>
      </c>
      <c r="F14" s="1447" t="str">
        <f>_xlfn.XLOOKUP(E14,'[1]Int Finish Style No'!$D:$D,'[1]Int Finish Style No'!$Q:$Q)</f>
        <v xml:space="preserve"> | A04AM080-00007 |  | </v>
      </c>
    </row>
    <row r="15" spans="5:11">
      <c r="E15" s="1447" t="str">
        <v>F08</v>
      </c>
      <c r="F15" s="1447" t="str">
        <f>_xlfn.XLOOKUP(E15,'[1]Int Finish Style No'!$D:$D,'[1]Int Finish Style No'!$Q:$Q)</f>
        <v xml:space="preserve"> | A04AM080-00008 |  | </v>
      </c>
    </row>
    <row r="16" spans="5:11">
      <c r="E16" s="1447" t="str">
        <v>F09</v>
      </c>
      <c r="F16" s="1447" t="str">
        <f>_xlfn.XLOOKUP(E16,'[1]Int Finish Style No'!$D:$D,'[1]Int Finish Style No'!$Q:$Q)</f>
        <v xml:space="preserve"> | A04AM080-00009 |  | </v>
      </c>
    </row>
    <row r="17" spans="5:6">
      <c r="E17" s="1447" t="str">
        <v>F10</v>
      </c>
      <c r="F17" s="1447" t="str">
        <f>_xlfn.XLOOKUP(E17,'[1]Int Finish Style No'!$D:$D,'[1]Int Finish Style No'!$Q:$Q)</f>
        <v xml:space="preserve"> | A04AM080-00010 |  | </v>
      </c>
    </row>
    <row r="18" spans="5:6">
      <c r="E18" s="1447" t="str">
        <v>F11</v>
      </c>
      <c r="F18" s="1447" t="str">
        <f>_xlfn.XLOOKUP(E18,'[1]Int Finish Style No'!$D:$D,'[1]Int Finish Style No'!$Q:$Q)</f>
        <v xml:space="preserve"> | A04AM080-00011 |  | </v>
      </c>
    </row>
    <row r="19" spans="5:6">
      <c r="E19" s="1447" t="str">
        <v>F31A</v>
      </c>
      <c r="F19" s="1447" t="str">
        <f>_xlfn.XLOOKUP(E19,'[1]Int Finish Style No'!$D:$D,'[1]Int Finish Style No'!$Q:$Q)</f>
        <v xml:space="preserve"> | A04AN083-00001 |  | </v>
      </c>
    </row>
    <row r="20" spans="5:6">
      <c r="E20" s="1447" t="str">
        <v>F31B</v>
      </c>
      <c r="F20" s="1447" t="str">
        <f>_xlfn.XLOOKUP(E20,'[1]Int Finish Style No'!$D:$D,'[1]Int Finish Style No'!$Q:$Q)</f>
        <v xml:space="preserve"> | A04AN083-00001 | A04AP085-00001 | A04AS168-00003</v>
      </c>
    </row>
    <row r="21" spans="5:6">
      <c r="E21" s="1447" t="str">
        <v>F31C</v>
      </c>
      <c r="F21" s="1447" t="str">
        <f>_xlfn.XLOOKUP(E21,'[1]Int Finish Style No'!$D:$D,'[1]Int Finish Style No'!$Q:$Q)</f>
        <v xml:space="preserve"> | A04AN083-00001 | A04AP310-00001 | A04AS168-00003</v>
      </c>
    </row>
    <row r="22" spans="5:6">
      <c r="E22" s="1447" t="str">
        <v>F32A</v>
      </c>
      <c r="F22" s="1447" t="str">
        <f>_xlfn.XLOOKUP(E22,'[1]Int Finish Style No'!$D:$D,'[1]Int Finish Style No'!$Q:$Q)</f>
        <v xml:space="preserve"> | A04AN083-00002 |  | </v>
      </c>
    </row>
    <row r="23" spans="5:6">
      <c r="E23" s="1447" t="str">
        <v>F32B</v>
      </c>
      <c r="F23" s="1447" t="str">
        <f>_xlfn.XLOOKUP(E23,'[1]Int Finish Style No'!$D:$D,'[1]Int Finish Style No'!$Q:$Q)</f>
        <v xml:space="preserve"> | A04AN083-00002 | A04AP085-00001 | A04AS168-00003</v>
      </c>
    </row>
    <row r="24" spans="5:6">
      <c r="E24" s="1447" t="str">
        <v>F33</v>
      </c>
      <c r="F24" s="1447" t="str">
        <f>_xlfn.XLOOKUP(E24,'[1]Int Finish Style No'!$D:$D,'[1]Int Finish Style No'!$Q:$Q)</f>
        <v xml:space="preserve"> | A04AN083-00003 |  | </v>
      </c>
    </row>
    <row r="25" spans="5:6">
      <c r="E25" s="1447" t="str">
        <v>F34A</v>
      </c>
      <c r="F25" s="1447" t="str">
        <f>_xlfn.XLOOKUP(E25,'[1]Int Finish Style No'!$D:$D,'[1]Int Finish Style No'!$Q:$Q)</f>
        <v xml:space="preserve"> | A04AN083-00004 |  | </v>
      </c>
    </row>
    <row r="26" spans="5:6">
      <c r="E26" s="1447" t="str">
        <v>F34B</v>
      </c>
      <c r="F26" s="1447" t="str">
        <f>_xlfn.XLOOKUP(E26,'[1]Int Finish Style No'!$D:$D,'[1]Int Finish Style No'!$Q:$Q)</f>
        <v xml:space="preserve"> | A04AN083-00004 |  | A04AS168-00003</v>
      </c>
    </row>
    <row r="27" spans="5:6">
      <c r="E27" s="1447" t="str">
        <v>F35</v>
      </c>
      <c r="F27" s="1447" t="str">
        <f>_xlfn.XLOOKUP(E27,'[1]Int Finish Style No'!$D:$D,'[1]Int Finish Style No'!$Q:$Q)</f>
        <v xml:space="preserve"> | A04AN083-00005 |  | </v>
      </c>
    </row>
    <row r="28" spans="5:6">
      <c r="E28" s="1447" t="str">
        <v>F36</v>
      </c>
      <c r="F28" s="1447" t="str">
        <f>_xlfn.XLOOKUP(E28,'[1]Int Finish Style No'!$D:$D,'[1]Int Finish Style No'!$Q:$Q)</f>
        <v xml:space="preserve"> | A04AN083-00006 |  | </v>
      </c>
    </row>
    <row r="29" spans="5:6">
      <c r="E29" s="1447" t="str">
        <v>F37</v>
      </c>
      <c r="F29" s="1447" t="str">
        <f>_xlfn.XLOOKUP(E29,'[1]Int Finish Style No'!$D:$D,'[1]Int Finish Style No'!$Q:$Q)</f>
        <v xml:space="preserve"> | A04AN083-00007 |  | </v>
      </c>
    </row>
    <row r="30" spans="5:6">
      <c r="E30" s="1447" t="str">
        <v>F38</v>
      </c>
      <c r="F30" s="1447" t="str">
        <f>_xlfn.XLOOKUP(E30,'[1]Int Finish Style No'!$D:$D,'[1]Int Finish Style No'!$Q:$Q)</f>
        <v xml:space="preserve"> | A04AN083-00008 |  | </v>
      </c>
    </row>
    <row r="31" spans="5:6">
      <c r="E31" s="1447" t="str">
        <v>F39</v>
      </c>
      <c r="F31" s="1447" t="str">
        <f>_xlfn.XLOOKUP(E31,'[1]Int Finish Style No'!$D:$D,'[1]Int Finish Style No'!$Q:$Q)</f>
        <v xml:space="preserve"> | A04AN083-00009 |  | </v>
      </c>
    </row>
    <row r="32" spans="5:6">
      <c r="E32" s="1447" t="str">
        <v>F40</v>
      </c>
      <c r="F32" s="1447" t="str">
        <f>_xlfn.XLOOKUP(E32,'[1]Int Finish Style No'!$D:$D,'[1]Int Finish Style No'!$Q:$Q)</f>
        <v xml:space="preserve"> | A04AN083-00010 |  | </v>
      </c>
    </row>
    <row r="33" spans="5:6">
      <c r="E33" s="1447" t="str">
        <v>F41</v>
      </c>
      <c r="F33" s="1447" t="str">
        <f>_xlfn.XLOOKUP(E33,'[1]Int Finish Style No'!$D:$D,'[1]Int Finish Style No'!$Q:$Q)</f>
        <v xml:space="preserve"> | A04AN083-00011 |  | </v>
      </c>
    </row>
    <row r="34" spans="5:6">
      <c r="E34" s="1447" t="str">
        <v>F42</v>
      </c>
      <c r="F34" s="1447" t="str">
        <f>_xlfn.XLOOKUP(E34,'[1]Int Finish Style No'!$D:$D,'[1]Int Finish Style No'!$Q:$Q)</f>
        <v xml:space="preserve"> | A04AN083-00012 |  | </v>
      </c>
    </row>
    <row r="35" spans="5:6">
      <c r="E35" s="1447" t="str">
        <v>F43</v>
      </c>
      <c r="F35" s="1447" t="str">
        <f>_xlfn.XLOOKUP(E35,'[1]Int Finish Style No'!$D:$D,'[1]Int Finish Style No'!$Q:$Q)</f>
        <v xml:space="preserve"> | A04AS170-00001 |  | </v>
      </c>
    </row>
    <row r="36" spans="5:6">
      <c r="E36" s="1447" t="str">
        <v>F51</v>
      </c>
      <c r="F36" s="1447" t="str">
        <f>_xlfn.XLOOKUP(E36,'[1]Int Finish Style No'!$D:$D,'[1]Int Finish Style No'!$Q:$Q)</f>
        <v xml:space="preserve"> |  |  | </v>
      </c>
    </row>
    <row r="37" spans="5:6">
      <c r="E37" s="1447" t="str">
        <v>F52</v>
      </c>
      <c r="F37" s="1447" t="str">
        <f>_xlfn.XLOOKUP(E37,'[1]Int Finish Style No'!$D:$D,'[1]Int Finish Style No'!$Q:$Q)</f>
        <v xml:space="preserve"> | A04AS173-00002 |  | </v>
      </c>
    </row>
    <row r="38" spans="5:6">
      <c r="E38" s="1447" t="str">
        <v>F53A</v>
      </c>
      <c r="F38" s="1447" t="str">
        <f>_xlfn.XLOOKUP(E38,'[1]Int Finish Style No'!$D:$D,'[1]Int Finish Style No'!$Q:$Q)</f>
        <v xml:space="preserve"> | A04AS173-00003 |  | </v>
      </c>
    </row>
    <row r="39" spans="5:6">
      <c r="E39" s="1447" t="str">
        <v>F53B</v>
      </c>
      <c r="F39" s="1447" t="str">
        <f>_xlfn.XLOOKUP(E39,'[1]Int Finish Style No'!$D:$D,'[1]Int Finish Style No'!$Q:$Q)</f>
        <v xml:space="preserve">A04AM080-00006 | A04AS173-00003 |  | </v>
      </c>
    </row>
    <row r="40" spans="5:6">
      <c r="E40" s="1447" t="str">
        <v>F54A</v>
      </c>
      <c r="F40" s="1447" t="str">
        <f>_xlfn.XLOOKUP(E40,'[1]Int Finish Style No'!$D:$D,'[1]Int Finish Style No'!$Q:$Q)</f>
        <v xml:space="preserve"> | A04AS173-00004 |  | </v>
      </c>
    </row>
    <row r="41" spans="5:6">
      <c r="E41" s="1447" t="str">
        <v>F54B</v>
      </c>
      <c r="F41" s="1447" t="str">
        <f>_xlfn.XLOOKUP(E41,'[1]Int Finish Style No'!$D:$D,'[1]Int Finish Style No'!$Q:$Q)</f>
        <v xml:space="preserve">A04AM080-00006 | A04AS173-00004 |  | </v>
      </c>
    </row>
    <row r="42" spans="5:6">
      <c r="E42" s="1447" t="str">
        <v>F71</v>
      </c>
      <c r="F42" s="1447" t="str">
        <f>_xlfn.XLOOKUP(E42,'[1]Int Finish Style No'!$D:$D,'[1]Int Finish Style No'!$Q:$Q)</f>
        <v xml:space="preserve"> |  |  | </v>
      </c>
    </row>
    <row r="43" spans="5:6">
      <c r="E43" s="1447" t="str">
        <v>F72</v>
      </c>
      <c r="F43" s="1447" t="str">
        <f>_xlfn.XLOOKUP(E43,'[1]Int Finish Style No'!$D:$D,'[1]Int Finish Style No'!$Q:$Q)</f>
        <v xml:space="preserve"> |  |  | </v>
      </c>
    </row>
    <row r="44" spans="5:6">
      <c r="E44" s="1447" t="str">
        <v>F73</v>
      </c>
      <c r="F44" s="1447" t="str">
        <f>_xlfn.XLOOKUP(E44,'[1]Int Finish Style No'!$D:$D,'[1]Int Finish Style No'!$Q:$Q)</f>
        <v xml:space="preserve"> |  |  | </v>
      </c>
    </row>
    <row r="45" spans="5:6">
      <c r="E45" s="1447" t="str">
        <v>F91</v>
      </c>
      <c r="F45" s="1447" t="str">
        <f>_xlfn.XLOOKUP(E45,'[1]Int Finish Style No'!$D:$D,'[1]Int Finish Style No'!$Q:$Q)</f>
        <v xml:space="preserve">A04AS174-00002 |  | A04AM080-00005 | </v>
      </c>
    </row>
    <row r="46" spans="5:6">
      <c r="E46" s="1447" t="str">
        <v>F92</v>
      </c>
      <c r="F46" s="1447" t="str">
        <f>_xlfn.XLOOKUP(E46,'[1]Int Finish Style No'!$D:$D,'[1]Int Finish Style No'!$Q:$Q)</f>
        <v xml:space="preserve">A04AS174-00005 |  | A04AM080-00005 | </v>
      </c>
    </row>
    <row r="47" spans="5:6">
      <c r="E47" s="1447" t="str">
        <v>F93</v>
      </c>
      <c r="F47" s="1447" t="str">
        <f>_xlfn.XLOOKUP(E47,'[1]Int Finish Style No'!$D:$D,'[1]Int Finish Style No'!$Q:$Q)</f>
        <v xml:space="preserve">A04AS174-00008 |  | A04AM080-00005 | </v>
      </c>
    </row>
    <row r="48" spans="5:6">
      <c r="E48" s="1447" t="str">
        <v>B01</v>
      </c>
      <c r="F48" s="1447" t="str">
        <f>_xlfn.XLOOKUP(E48,'[1]Int Finish Style No'!$D:$D,'[1]Int Finish Style No'!$Q:$Q)</f>
        <v xml:space="preserve"> | A04AM081-00001 |  | </v>
      </c>
    </row>
    <row r="49" spans="5:6">
      <c r="E49" s="1447" t="str">
        <v>B02</v>
      </c>
      <c r="F49" s="1447" t="str">
        <f>_xlfn.XLOOKUP(E49,'[1]Int Finish Style No'!$D:$D,'[1]Int Finish Style No'!$Q:$Q)</f>
        <v xml:space="preserve"> | A04AM081-00004 |  | </v>
      </c>
    </row>
    <row r="50" spans="5:6">
      <c r="E50" s="1447" t="str">
        <v>B03</v>
      </c>
      <c r="F50" s="1447" t="str">
        <f>_xlfn.XLOOKUP(E50,'[1]Int Finish Style No'!$D:$D,'[1]Int Finish Style No'!$Q:$Q)</f>
        <v xml:space="preserve"> | A04AM081-00007 |  | </v>
      </c>
    </row>
    <row r="51" spans="5:6">
      <c r="E51" s="1447" t="str">
        <v>B04</v>
      </c>
      <c r="F51" s="1447" t="str">
        <f>_xlfn.XLOOKUP(E51,'[1]Int Finish Style No'!$D:$D,'[1]Int Finish Style No'!$Q:$Q)</f>
        <v xml:space="preserve"> | A04AM081-00010 |  | </v>
      </c>
    </row>
    <row r="52" spans="5:6">
      <c r="E52" s="1447" t="str">
        <v>B31</v>
      </c>
      <c r="F52" s="1447" t="str">
        <f>_xlfn.XLOOKUP(E52,'[1]Int Finish Style No'!$D:$D,'[1]Int Finish Style No'!$Q:$Q)</f>
        <v xml:space="preserve"> | A04AN084-00001 |  | </v>
      </c>
    </row>
    <row r="53" spans="5:6">
      <c r="E53" s="1447" t="str">
        <v>B32</v>
      </c>
      <c r="F53" s="1447" t="str">
        <f>_xlfn.XLOOKUP(E53,'[1]Int Finish Style No'!$D:$D,'[1]Int Finish Style No'!$Q:$Q)</f>
        <v xml:space="preserve"> | A04AN084-00004 |  | </v>
      </c>
    </row>
    <row r="54" spans="5:6">
      <c r="E54" s="1447" t="str">
        <v>B33</v>
      </c>
      <c r="F54" s="1447" t="str">
        <f>_xlfn.XLOOKUP(E54,'[1]Int Finish Style No'!$D:$D,'[1]Int Finish Style No'!$Q:$Q)</f>
        <v xml:space="preserve"> | A04AN084-00007 |  | </v>
      </c>
    </row>
    <row r="55" spans="5:6">
      <c r="E55" s="1447" t="str">
        <v>B34</v>
      </c>
      <c r="F55" s="1447" t="str">
        <f>_xlfn.XLOOKUP(E55,'[1]Int Finish Style No'!$D:$D,'[1]Int Finish Style No'!$Q:$Q)</f>
        <v xml:space="preserve"> | A04AN084-00010 |  | </v>
      </c>
    </row>
    <row r="56" spans="5:6">
      <c r="E56" s="1447" t="str">
        <v>B35</v>
      </c>
      <c r="F56" s="1447" t="str">
        <f>_xlfn.XLOOKUP(E56,'[1]Int Finish Style No'!$D:$D,'[1]Int Finish Style No'!$Q:$Q)</f>
        <v xml:space="preserve"> | A04AN084-00013 |  | </v>
      </c>
    </row>
    <row r="57" spans="5:6">
      <c r="E57" s="1447" t="str">
        <v>B36</v>
      </c>
      <c r="F57" s="1447" t="str">
        <f>_xlfn.XLOOKUP(E57,'[1]Int Finish Style No'!$D:$D,'[1]Int Finish Style No'!$Q:$Q)</f>
        <v xml:space="preserve"> | A04AN084-00016 |  | </v>
      </c>
    </row>
    <row r="58" spans="5:6">
      <c r="E58" s="1447" t="str">
        <v>B37</v>
      </c>
      <c r="F58" s="1447" t="str">
        <f>_xlfn.XLOOKUP(E58,'[1]Int Finish Style No'!$D:$D,'[1]Int Finish Style No'!$Q:$Q)</f>
        <v xml:space="preserve"> | A04AN084-00019 |  | </v>
      </c>
    </row>
    <row r="59" spans="5:6">
      <c r="E59" s="1447" t="str">
        <v>B38</v>
      </c>
      <c r="F59" s="1447" t="str">
        <f>_xlfn.XLOOKUP(E59,'[1]Int Finish Style No'!$D:$D,'[1]Int Finish Style No'!$Q:$Q)</f>
        <v xml:space="preserve"> | A04AN084-00022 |  | </v>
      </c>
    </row>
    <row r="60" spans="5:6">
      <c r="E60" s="1447" t="str">
        <v>B39</v>
      </c>
      <c r="F60" s="1447" t="str">
        <f>_xlfn.XLOOKUP(E60,'[1]Int Finish Style No'!$D:$D,'[1]Int Finish Style No'!$Q:$Q)</f>
        <v xml:space="preserve"> | A04AN084-00025 |  | </v>
      </c>
    </row>
    <row r="61" spans="5:6">
      <c r="E61" s="1447" t="str">
        <v>B40</v>
      </c>
      <c r="F61" s="1447" t="str">
        <f>_xlfn.XLOOKUP(E61,'[1]Int Finish Style No'!$D:$D,'[1]Int Finish Style No'!$Q:$Q)</f>
        <v xml:space="preserve"> | A04AN084-00028 |  | </v>
      </c>
    </row>
    <row r="62" spans="5:6">
      <c r="E62" s="1447" t="str">
        <v>B41</v>
      </c>
      <c r="F62" s="1447" t="str">
        <f>_xlfn.XLOOKUP(E62,'[1]Int Finish Style No'!$D:$D,'[1]Int Finish Style No'!$Q:$Q)</f>
        <v xml:space="preserve"> | A04AN084-00031 |  | </v>
      </c>
    </row>
    <row r="63" spans="5:6">
      <c r="E63" s="1447" t="str">
        <v>B42</v>
      </c>
      <c r="F63" s="1447" t="str">
        <f>_xlfn.XLOOKUP(E63,'[1]Int Finish Style No'!$D:$D,'[1]Int Finish Style No'!$Q:$Q)</f>
        <v xml:space="preserve"> | A04AS185-00001 |  | </v>
      </c>
    </row>
    <row r="64" spans="5:6">
      <c r="E64" s="1447" t="str">
        <v>W01A</v>
      </c>
      <c r="F64" s="1447" t="str">
        <f>_xlfn.XLOOKUP(E64,'[1]Int Finish Style No'!$D:$D,'[1]Int Finish Style No'!$Q:$Q)</f>
        <v xml:space="preserve"> | A04AM078-00001 |  | </v>
      </c>
    </row>
    <row r="65" spans="5:6">
      <c r="E65" s="1447" t="str">
        <v>W01B</v>
      </c>
      <c r="F65" s="1447" t="str">
        <f>_xlfn.XLOOKUP(E65,'[1]Int Finish Style No'!$D:$D,'[1]Int Finish Style No'!$Q:$Q)</f>
        <v xml:space="preserve"> | A04AM078-00001 |  | A04AT198-00002</v>
      </c>
    </row>
    <row r="66" spans="5:6">
      <c r="E66" s="1447" t="str">
        <v>W01C</v>
      </c>
      <c r="F66" s="1447" t="str">
        <f>_xlfn.XLOOKUP(E66,'[1]Int Finish Style No'!$D:$D,'[1]Int Finish Style No'!$Q:$Q)</f>
        <v xml:space="preserve"> | A04AM078-00001 |  | </v>
      </c>
    </row>
    <row r="67" spans="5:6">
      <c r="E67" s="1447" t="str">
        <v>W02A</v>
      </c>
      <c r="F67" s="1447" t="str">
        <f>_xlfn.XLOOKUP(E67,'[1]Int Finish Style No'!$D:$D,'[1]Int Finish Style No'!$Q:$Q)</f>
        <v xml:space="preserve"> | A04AM078-00002 |  | </v>
      </c>
    </row>
    <row r="68" spans="5:6">
      <c r="E68" s="1447" t="str">
        <v>W02B</v>
      </c>
      <c r="F68" s="1447" t="str">
        <f>_xlfn.XLOOKUP(E68,'[1]Int Finish Style No'!$D:$D,'[1]Int Finish Style No'!$Q:$Q)</f>
        <v xml:space="preserve"> | A04AM078-00002 |  | A04AT198-00002</v>
      </c>
    </row>
    <row r="69" spans="5:6">
      <c r="E69" s="1447" t="str">
        <v>W02C</v>
      </c>
      <c r="F69" s="1447" t="str">
        <f>_xlfn.XLOOKUP(E69,'[1]Int Finish Style No'!$D:$D,'[1]Int Finish Style No'!$Q:$Q)</f>
        <v xml:space="preserve"> | A04AM078-00002 |  | </v>
      </c>
    </row>
    <row r="70" spans="5:6">
      <c r="E70" s="1447" t="str">
        <v>W03A</v>
      </c>
      <c r="F70" s="1447" t="str">
        <f>_xlfn.XLOOKUP(E70,'[1]Int Finish Style No'!$D:$D,'[1]Int Finish Style No'!$Q:$Q)</f>
        <v xml:space="preserve"> | A04AM078-00003 |  | </v>
      </c>
    </row>
    <row r="71" spans="5:6">
      <c r="E71" s="1447" t="str">
        <v>W03B</v>
      </c>
      <c r="F71" s="1447" t="str">
        <f>_xlfn.XLOOKUP(E71,'[1]Int Finish Style No'!$D:$D,'[1]Int Finish Style No'!$Q:$Q)</f>
        <v xml:space="preserve"> | A04AM078-00003 |  | A04AT198-00002</v>
      </c>
    </row>
    <row r="72" spans="5:6">
      <c r="E72" s="1447" t="str">
        <v>W03C</v>
      </c>
      <c r="F72" s="1447" t="str">
        <f>_xlfn.XLOOKUP(E72,'[1]Int Finish Style No'!$D:$D,'[1]Int Finish Style No'!$Q:$Q)</f>
        <v xml:space="preserve"> | A04AM078-00003 |  | </v>
      </c>
    </row>
    <row r="73" spans="5:6">
      <c r="E73" s="1447" t="str">
        <v>W04A</v>
      </c>
      <c r="F73" s="1447" t="str">
        <f>_xlfn.XLOOKUP(E73,'[1]Int Finish Style No'!$D:$D,'[1]Int Finish Style No'!$Q:$Q)</f>
        <v xml:space="preserve"> | A04AM078-00004 |  | </v>
      </c>
    </row>
    <row r="74" spans="5:6">
      <c r="E74" s="1447" t="str">
        <v>W04B</v>
      </c>
      <c r="F74" s="1447" t="str">
        <f>_xlfn.XLOOKUP(E74,'[1]Int Finish Style No'!$D:$D,'[1]Int Finish Style No'!$Q:$Q)</f>
        <v xml:space="preserve"> | A04AM078-00004 |  | A04AT198-00002</v>
      </c>
    </row>
    <row r="75" spans="5:6">
      <c r="E75" s="1447" t="str">
        <v>W04C</v>
      </c>
      <c r="F75" s="1447" t="str">
        <f>_xlfn.XLOOKUP(E75,'[1]Int Finish Style No'!$D:$D,'[1]Int Finish Style No'!$Q:$Q)</f>
        <v xml:space="preserve"> |  |  | </v>
      </c>
    </row>
    <row r="76" spans="5:6">
      <c r="E76" s="1447" t="str">
        <v>W05A</v>
      </c>
      <c r="F76" s="1447" t="str">
        <f>_xlfn.XLOOKUP(E76,'[1]Int Finish Style No'!$D:$D,'[1]Int Finish Style No'!$Q:$Q)</f>
        <v xml:space="preserve"> | A04AM078-00005 |  | </v>
      </c>
    </row>
    <row r="77" spans="5:6">
      <c r="E77" s="1447" t="str">
        <v>W05B</v>
      </c>
      <c r="F77" s="1447" t="str">
        <f>_xlfn.XLOOKUP(E77,'[1]Int Finish Style No'!$D:$D,'[1]Int Finish Style No'!$Q:$Q)</f>
        <v xml:space="preserve"> | A04AM078-00005 |  | A04AT198-00002</v>
      </c>
    </row>
    <row r="78" spans="5:6">
      <c r="E78" s="1447" t="str">
        <v>W05C</v>
      </c>
      <c r="F78" s="1447" t="str">
        <f>_xlfn.XLOOKUP(E78,'[1]Int Finish Style No'!$D:$D,'[1]Int Finish Style No'!$Q:$Q)</f>
        <v xml:space="preserve"> |  |  | </v>
      </c>
    </row>
    <row r="79" spans="5:6">
      <c r="E79" s="1447" t="str">
        <v>W06</v>
      </c>
      <c r="F79" s="1447" t="str">
        <f>_xlfn.XLOOKUP(E79,'[1]Int Finish Style No'!$D:$D,'[1]Int Finish Style No'!$Q:$Q)</f>
        <v xml:space="preserve"> | A04AM078-00006 |  | A04AT198-00002</v>
      </c>
    </row>
    <row r="80" spans="5:6">
      <c r="E80" s="1447" t="str">
        <v>W07</v>
      </c>
      <c r="F80" s="1447" t="str">
        <f>_xlfn.XLOOKUP(E80,'[1]Int Finish Style No'!$D:$D,'[1]Int Finish Style No'!$Q:$Q)</f>
        <v xml:space="preserve"> | A04AM078-00007 |  | A04AT198-00002</v>
      </c>
    </row>
    <row r="81" spans="5:6">
      <c r="E81" s="1447" t="str">
        <v>W08</v>
      </c>
      <c r="F81" s="1447" t="str">
        <f>_xlfn.XLOOKUP(E81,'[1]Int Finish Style No'!$D:$D,'[1]Int Finish Style No'!$Q:$Q)</f>
        <v xml:space="preserve"> | A04AM078-00008 |  | A04AT198-00002</v>
      </c>
    </row>
    <row r="82" spans="5:6">
      <c r="E82" s="1447" t="str">
        <v>W09A</v>
      </c>
      <c r="F82" s="1447" t="str">
        <f>_xlfn.XLOOKUP(E82,'[1]Int Finish Style No'!$D:$D,'[1]Int Finish Style No'!$Q:$Q)</f>
        <v xml:space="preserve"> | A04AM078-00009 |  | </v>
      </c>
    </row>
    <row r="83" spans="5:6">
      <c r="E83" s="1447" t="str">
        <v>W09B</v>
      </c>
      <c r="F83" s="1447" t="str">
        <f>_xlfn.XLOOKUP(E83,'[1]Int Finish Style No'!$D:$D,'[1]Int Finish Style No'!$Q:$Q)</f>
        <v xml:space="preserve"> | A04AM078-00009 |  | A04AT198-00002</v>
      </c>
    </row>
    <row r="84" spans="5:6">
      <c r="E84" s="1447" t="str">
        <v>W09C</v>
      </c>
      <c r="F84" s="1447" t="str">
        <f>_xlfn.XLOOKUP(E84,'[1]Int Finish Style No'!$D:$D,'[1]Int Finish Style No'!$Q:$Q)</f>
        <v xml:space="preserve"> | A04AM078-00009 |  | </v>
      </c>
    </row>
    <row r="85" spans="5:6">
      <c r="E85" s="1447" t="str">
        <v>W31A</v>
      </c>
      <c r="F85" s="1447" t="str">
        <f>_xlfn.XLOOKUP(E85,'[1]Int Finish Style No'!$D:$D,'[1]Int Finish Style No'!$Q:$Q)</f>
        <v xml:space="preserve"> | A04AN082-00001 |  | </v>
      </c>
    </row>
    <row r="86" spans="5:6">
      <c r="E86" s="1447" t="str">
        <v>W31B</v>
      </c>
      <c r="F86" s="1447" t="str">
        <f>_xlfn.XLOOKUP(E86,'[1]Int Finish Style No'!$D:$D,'[1]Int Finish Style No'!$Q:$Q)</f>
        <v xml:space="preserve"> | A04AN082-00001 |  | </v>
      </c>
    </row>
    <row r="87" spans="5:6">
      <c r="E87" s="1447" t="str">
        <v>W32A</v>
      </c>
      <c r="F87" s="1447" t="str">
        <f>_xlfn.XLOOKUP(E87,'[1]Int Finish Style No'!$D:$D,'[1]Int Finish Style No'!$Q:$Q)</f>
        <v xml:space="preserve"> | A04AN082-00002 | A04AP085-00002 | </v>
      </c>
    </row>
    <row r="88" spans="5:6">
      <c r="E88" s="1447" t="str">
        <v>W32B</v>
      </c>
      <c r="F88" s="1447" t="str">
        <f>_xlfn.XLOOKUP(E88,'[1]Int Finish Style No'!$D:$D,'[1]Int Finish Style No'!$Q:$Q)</f>
        <v xml:space="preserve"> | A04AN082-00002 | A04AP085-00002 | </v>
      </c>
    </row>
    <row r="89" spans="5:6">
      <c r="E89" s="1447" t="str">
        <v>W32C</v>
      </c>
      <c r="F89" s="1447" t="str">
        <f>_xlfn.XLOOKUP(E89,'[1]Int Finish Style No'!$D:$D,'[1]Int Finish Style No'!$Q:$Q)</f>
        <v xml:space="preserve"> | A04AN082-00002 |  | </v>
      </c>
    </row>
    <row r="90" spans="5:6">
      <c r="E90" s="1447" t="str">
        <v>W32D</v>
      </c>
      <c r="F90" s="1447" t="str">
        <f>_xlfn.XLOOKUP(E90,'[1]Int Finish Style No'!$D:$D,'[1]Int Finish Style No'!$Q:$Q)</f>
        <v xml:space="preserve"> | A04AN082-00002 |  | </v>
      </c>
    </row>
    <row r="91" spans="5:6">
      <c r="E91" s="1447" t="str">
        <v>W32E</v>
      </c>
      <c r="F91" s="1447" t="str">
        <f>_xlfn.XLOOKUP(E91,'[1]Int Finish Style No'!$D:$D,'[1]Int Finish Style No'!$Q:$Q)</f>
        <v xml:space="preserve"> | A04AN082-00002 | A04AP310-00001 | </v>
      </c>
    </row>
    <row r="92" spans="5:6">
      <c r="E92" s="1447" t="str">
        <v>W32F</v>
      </c>
      <c r="F92" s="1447" t="str">
        <f>_xlfn.XLOOKUP(E92,'[1]Int Finish Style No'!$D:$D,'[1]Int Finish Style No'!$Q:$Q)</f>
        <v xml:space="preserve"> | A04AN082-00002 | A04AP310-00001 | </v>
      </c>
    </row>
    <row r="93" spans="5:6">
      <c r="E93" s="1447" t="str">
        <v>W33A</v>
      </c>
      <c r="F93" s="1447" t="str">
        <f>_xlfn.XLOOKUP(E93,'[1]Int Finish Style No'!$D:$D,'[1]Int Finish Style No'!$Q:$Q)</f>
        <v xml:space="preserve"> | A04AN082-00002 | A04AP085-00002 | </v>
      </c>
    </row>
    <row r="94" spans="5:6">
      <c r="E94" s="1447" t="str">
        <v>W33B</v>
      </c>
      <c r="F94" s="1447" t="str">
        <f>_xlfn.XLOOKUP(E94,'[1]Int Finish Style No'!$D:$D,'[1]Int Finish Style No'!$Q:$Q)</f>
        <v xml:space="preserve"> | A04AN082-00002 | A04AP085-00002 | </v>
      </c>
    </row>
    <row r="95" spans="5:6">
      <c r="E95" s="1447" t="str">
        <v>W33C</v>
      </c>
      <c r="F95" s="1447" t="str">
        <f>_xlfn.XLOOKUP(E95,'[1]Int Finish Style No'!$D:$D,'[1]Int Finish Style No'!$Q:$Q)</f>
        <v xml:space="preserve"> | A04AN082-00002 |  | </v>
      </c>
    </row>
    <row r="96" spans="5:6">
      <c r="E96" s="1447" t="str">
        <v>W33D</v>
      </c>
      <c r="F96" s="1447" t="str">
        <f>_xlfn.XLOOKUP(E96,'[1]Int Finish Style No'!$D:$D,'[1]Int Finish Style No'!$Q:$Q)</f>
        <v xml:space="preserve"> | A04AN082-00002 |  | </v>
      </c>
    </row>
    <row r="97" spans="5:6">
      <c r="E97" s="1447" t="str">
        <v>W33E</v>
      </c>
      <c r="F97" s="1447" t="str">
        <f>_xlfn.XLOOKUP(E97,'[1]Int Finish Style No'!$D:$D,'[1]Int Finish Style No'!$Q:$Q)</f>
        <v xml:space="preserve"> | A04AN082-00002 | A04AP310-00001 | </v>
      </c>
    </row>
    <row r="98" spans="5:6">
      <c r="E98" s="1447" t="str">
        <v>W33F</v>
      </c>
      <c r="F98" s="1447" t="str">
        <f>_xlfn.XLOOKUP(E98,'[1]Int Finish Style No'!$D:$D,'[1]Int Finish Style No'!$Q:$Q)</f>
        <v xml:space="preserve"> | A04AN082-00002 | A04AP310-00001 | </v>
      </c>
    </row>
    <row r="99" spans="5:6">
      <c r="E99" s="1447" t="str">
        <v>W34A</v>
      </c>
      <c r="F99" s="1447" t="str">
        <f>_xlfn.XLOOKUP(E99,'[1]Int Finish Style No'!$D:$D,'[1]Int Finish Style No'!$Q:$Q)</f>
        <v xml:space="preserve"> | A04AN082-00002 | A04AP085-00002 | </v>
      </c>
    </row>
    <row r="100" spans="5:6">
      <c r="E100" s="1447" t="str">
        <v>W34B</v>
      </c>
      <c r="F100" s="1447" t="str">
        <f>_xlfn.XLOOKUP(E100,'[1]Int Finish Style No'!$D:$D,'[1]Int Finish Style No'!$Q:$Q)</f>
        <v xml:space="preserve"> | A04AN082-00002 | A04AP085-00002 | </v>
      </c>
    </row>
    <row r="101" spans="5:6">
      <c r="E101" s="1447" t="str">
        <v>W34C</v>
      </c>
      <c r="F101" s="1447" t="str">
        <f>_xlfn.XLOOKUP(E101,'[1]Int Finish Style No'!$D:$D,'[1]Int Finish Style No'!$Q:$Q)</f>
        <v xml:space="preserve"> | A04AN082-00002 |  | </v>
      </c>
    </row>
    <row r="102" spans="5:6">
      <c r="E102" s="1447" t="str">
        <v>W34D</v>
      </c>
      <c r="F102" s="1447" t="str">
        <f>_xlfn.XLOOKUP(E102,'[1]Int Finish Style No'!$D:$D,'[1]Int Finish Style No'!$Q:$Q)</f>
        <v xml:space="preserve"> | A04AN082-00002 |  | </v>
      </c>
    </row>
    <row r="103" spans="5:6">
      <c r="E103" s="1447" t="str">
        <v>W34E</v>
      </c>
      <c r="F103" s="1447" t="str">
        <f>_xlfn.XLOOKUP(E103,'[1]Int Finish Style No'!$D:$D,'[1]Int Finish Style No'!$Q:$Q)</f>
        <v xml:space="preserve"> | A04AN082-00002 | A04AP310-00001 | </v>
      </c>
    </row>
    <row r="104" spans="5:6">
      <c r="E104" s="1447" t="str">
        <v>W34F</v>
      </c>
      <c r="F104" s="1447" t="str">
        <f>_xlfn.XLOOKUP(E104,'[1]Int Finish Style No'!$D:$D,'[1]Int Finish Style No'!$Q:$Q)</f>
        <v xml:space="preserve"> | A04AN082-00002 | A04AP310-00001 | </v>
      </c>
    </row>
    <row r="105" spans="5:6">
      <c r="E105" s="1447" t="str">
        <v>W35A</v>
      </c>
      <c r="F105" s="1447" t="str">
        <f>_xlfn.XLOOKUP(E105,'[1]Int Finish Style No'!$D:$D,'[1]Int Finish Style No'!$Q:$Q)</f>
        <v xml:space="preserve"> | A04AN082-00003 | A04AP085-00002 | </v>
      </c>
    </row>
    <row r="106" spans="5:6">
      <c r="E106" s="1447" t="str">
        <v>W35B</v>
      </c>
      <c r="F106" s="1447" t="str">
        <f>_xlfn.XLOOKUP(E106,'[1]Int Finish Style No'!$D:$D,'[1]Int Finish Style No'!$Q:$Q)</f>
        <v xml:space="preserve"> | A04AN082-00003 | A04AP085-00002 | </v>
      </c>
    </row>
    <row r="107" spans="5:6">
      <c r="E107" s="1447" t="str">
        <v>W36A</v>
      </c>
      <c r="F107" s="1447" t="str">
        <f>_xlfn.XLOOKUP(E107,'[1]Int Finish Style No'!$D:$D,'[1]Int Finish Style No'!$Q:$Q)</f>
        <v xml:space="preserve"> | A04AN082-00003 | A04AP085-00002 | </v>
      </c>
    </row>
    <row r="108" spans="5:6">
      <c r="E108" s="1447" t="str">
        <v>W36B</v>
      </c>
      <c r="F108" s="1447" t="str">
        <f>_xlfn.XLOOKUP(E108,'[1]Int Finish Style No'!$D:$D,'[1]Int Finish Style No'!$Q:$Q)</f>
        <v xml:space="preserve"> | A04AN082-00003 | A04AP085-00002 | </v>
      </c>
    </row>
    <row r="109" spans="5:6">
      <c r="E109" s="1447" t="str">
        <v>W41</v>
      </c>
      <c r="F109" s="1447" t="str">
        <f>_xlfn.XLOOKUP(E109,'[1]Int Finish Style No'!$D:$D,'[1]Int Finish Style No'!$Q:$Q)</f>
        <v xml:space="preserve"> | A04AN082-00004 |  | </v>
      </c>
    </row>
    <row r="110" spans="5:6">
      <c r="E110" s="1447" t="str">
        <v>W42</v>
      </c>
      <c r="F110" s="1447" t="str">
        <f>_xlfn.XLOOKUP(E110,'[1]Int Finish Style No'!$D:$D,'[1]Int Finish Style No'!$Q:$Q)</f>
        <v xml:space="preserve"> | A04AN082-00005 |  | </v>
      </c>
    </row>
    <row r="111" spans="5:6">
      <c r="E111" s="1447" t="str">
        <v>W43</v>
      </c>
      <c r="F111" s="1447" t="str">
        <f>_xlfn.XLOOKUP(E111,'[1]Int Finish Style No'!$D:$D,'[1]Int Finish Style No'!$Q:$Q)</f>
        <v xml:space="preserve"> | A04AN082-00006 |  | </v>
      </c>
    </row>
    <row r="112" spans="5:6">
      <c r="E112" s="1447" t="str">
        <v>W44</v>
      </c>
      <c r="F112" s="1447" t="str">
        <f>_xlfn.XLOOKUP(E112,'[1]Int Finish Style No'!$D:$D,'[1]Int Finish Style No'!$Q:$Q)</f>
        <v xml:space="preserve"> | A04AN082-00007 |  | </v>
      </c>
    </row>
    <row r="113" spans="5:6">
      <c r="E113" s="1447" t="str">
        <v>W45</v>
      </c>
      <c r="F113" s="1447" t="str">
        <f>_xlfn.XLOOKUP(E113,'[1]Int Finish Style No'!$D:$D,'[1]Int Finish Style No'!$Q:$Q)</f>
        <v xml:space="preserve"> | A04AN082-00008 |  | </v>
      </c>
    </row>
    <row r="114" spans="5:6">
      <c r="E114" s="1447" t="str">
        <v>W46</v>
      </c>
      <c r="F114" s="1447" t="str">
        <f>_xlfn.XLOOKUP(E114,'[1]Int Finish Style No'!$D:$D,'[1]Int Finish Style No'!$Q:$Q)</f>
        <v xml:space="preserve"> | A04AN082-00009 |  | </v>
      </c>
    </row>
    <row r="115" spans="5:6">
      <c r="E115" s="1447" t="str">
        <v>C01</v>
      </c>
      <c r="F115" s="1447" t="str">
        <f>_xlfn.XLOOKUP(E115,'[1]Int Finish Style No'!$D:$D,'[1]Int Finish Style No'!$Q:$Q)</f>
        <v xml:space="preserve"> | A04AM079-00001 |  | </v>
      </c>
    </row>
    <row r="116" spans="5:6">
      <c r="E116" s="1447" t="str">
        <v>C02</v>
      </c>
      <c r="F116" s="1447" t="str">
        <f>_xlfn.XLOOKUP(E116,'[1]Int Finish Style No'!$D:$D,'[1]Int Finish Style No'!$Q:$Q)</f>
        <v xml:space="preserve"> | A04AM079-00002 |  | </v>
      </c>
    </row>
    <row r="117" spans="5:6">
      <c r="E117" s="1447" t="str">
        <v>C03</v>
      </c>
      <c r="F117" s="1447" t="str">
        <f>_xlfn.XLOOKUP(E117,'[1]Int Finish Style No'!$D:$D,'[1]Int Finish Style No'!$Q:$Q)</f>
        <v xml:space="preserve"> | A04AM079-00003 |  | </v>
      </c>
    </row>
    <row r="118" spans="5:6">
      <c r="E118" s="1447" t="str">
        <v>C04</v>
      </c>
      <c r="F118" s="1447" t="str">
        <f>_xlfn.XLOOKUP(E118,'[1]Int Finish Style No'!$D:$D,'[1]Int Finish Style No'!$Q:$Q)</f>
        <v xml:space="preserve"> | A04AM079-00004 |  | </v>
      </c>
    </row>
    <row r="119" spans="5:6">
      <c r="E119" s="1447" t="str">
        <v>C05</v>
      </c>
      <c r="F119" s="1447" t="str">
        <f>_xlfn.XLOOKUP(E119,'[1]Int Finish Style No'!$D:$D,'[1]Int Finish Style No'!$Q:$Q)</f>
        <v xml:space="preserve"> | A04AM079-00005 |  | </v>
      </c>
    </row>
    <row r="120" spans="5:6">
      <c r="E120" s="1447" t="str">
        <v>C06</v>
      </c>
      <c r="F120" s="1447" t="str">
        <f>_xlfn.XLOOKUP(E120,'[1]Int Finish Style No'!$D:$D,'[1]Int Finish Style No'!$Q:$Q)</f>
        <v xml:space="preserve"> | A04AM079-00006 |  | </v>
      </c>
    </row>
    <row r="121" spans="5:6">
      <c r="E121" s="1447" t="str">
        <v>C91A</v>
      </c>
      <c r="F121" s="1447" t="str">
        <f>_xlfn.XLOOKUP(E121,'[1]Int Finish Style No'!$D:$D,'[1]Int Finish Style No'!$Q:$Q)</f>
        <v xml:space="preserve"> | A04AS186-00001 |  | </v>
      </c>
    </row>
    <row r="122" spans="5:6">
      <c r="E122" s="1447" t="str">
        <v>C91B</v>
      </c>
      <c r="F122" s="1447" t="str">
        <f>_xlfn.XLOOKUP(E122,'[1]Int Finish Style No'!$D:$D,'[1]Int Finish Style No'!$Q:$Q)</f>
        <v xml:space="preserve"> | A04AS186-00002 |  | </v>
      </c>
    </row>
    <row r="123" spans="5:6">
      <c r="E123" s="1447" t="str">
        <v>C92</v>
      </c>
      <c r="F123" s="1447" t="str">
        <f>_xlfn.XLOOKUP(E123,'[1]Int Finish Style No'!$D:$D,'[1]Int Finish Style No'!$Q:$Q)</f>
        <v xml:space="preserve"> | A04AS187-00001 |  | </v>
      </c>
    </row>
    <row r="124" spans="5:6">
      <c r="E124" s="1447" t="str">
        <v>C93</v>
      </c>
      <c r="F124" s="1447" t="str">
        <f>_xlfn.XLOOKUP(E124,'[1]Int Finish Style No'!$D:$D,'[1]Int Finish Style No'!$Q:$Q)</f>
        <v xml:space="preserve"> | A04AS188-00001 |  | </v>
      </c>
    </row>
    <row r="125" spans="5:6">
      <c r="E125" s="1447" t="str">
        <v>C94A</v>
      </c>
      <c r="F125" s="1447" t="str">
        <f>_xlfn.XLOOKUP(E125,'[1]Int Finish Style No'!$D:$D,'[1]Int Finish Style No'!$Q:$Q)</f>
        <v xml:space="preserve"> | A04AS189-00001 |  | </v>
      </c>
    </row>
    <row r="126" spans="5:6">
      <c r="E126" s="1447" t="str">
        <v>C94B</v>
      </c>
      <c r="F126" s="1447" t="str">
        <f>_xlfn.XLOOKUP(E126,'[1]Int Finish Style No'!$D:$D,'[1]Int Finish Style No'!$Q:$Q)</f>
        <v xml:space="preserve"> | A04AS189-00002 |  | </v>
      </c>
    </row>
    <row r="127" spans="5:6">
      <c r="E127" s="1447" t="str">
        <v>C95A</v>
      </c>
      <c r="F127" s="1447" t="str">
        <f>_xlfn.XLOOKUP(E127,'[1]Int Finish Style No'!$D:$D,'[1]Int Finish Style No'!$Q:$Q)</f>
        <v xml:space="preserve"> | A04AS190-00001 |  | </v>
      </c>
    </row>
    <row r="128" spans="5:6">
      <c r="E128" s="1447" t="str">
        <v>C95B</v>
      </c>
      <c r="F128" s="1447" t="str">
        <f>_xlfn.XLOOKUP(E128,'[1]Int Finish Style No'!$D:$D,'[1]Int Finish Style No'!$Q:$Q)</f>
        <v xml:space="preserve"> | A04AS190-00002 |  | </v>
      </c>
    </row>
    <row r="129" spans="5:6">
      <c r="E129" s="1447" t="str">
        <v>C96A</v>
      </c>
      <c r="F129" s="1447" t="str">
        <f>_xlfn.XLOOKUP(E129,'[1]Int Finish Style No'!$D:$D,'[1]Int Finish Style No'!$Q:$Q)</f>
        <v xml:space="preserve"> | A04AS191-00001 |  | </v>
      </c>
    </row>
    <row r="130" spans="5:6">
      <c r="E130" s="1447" t="str">
        <v>C96B</v>
      </c>
      <c r="F130" s="1447" t="str">
        <f>_xlfn.XLOOKUP(E130,'[1]Int Finish Style No'!$D:$D,'[1]Int Finish Style No'!$Q:$Q)</f>
        <v xml:space="preserve"> | A04AS191-00002 |  | </v>
      </c>
    </row>
    <row r="131" spans="5:6">
      <c r="E131" s="1447" t="str">
        <v>C97</v>
      </c>
      <c r="F131" s="1447" t="str">
        <f>_xlfn.XLOOKUP(E131,'[1]Int Finish Style No'!$D:$D,'[1]Int Finish Style No'!$Q:$Q)</f>
        <v xml:space="preserve"> | A04AS192-00001 |  | </v>
      </c>
    </row>
    <row r="132" spans="5:6">
      <c r="E132" s="1447" t="str">
        <v>C98</v>
      </c>
      <c r="F132" s="1447" t="str">
        <f>_xlfn.XLOOKUP(E132,'[1]Int Finish Style No'!$D:$D,'[1]Int Finish Style No'!$Q:$Q)</f>
        <v xml:space="preserve"> | A04AS193-00001 |  | </v>
      </c>
    </row>
  </sheetData>
  <phoneticPr fontId="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8718C-3AAC-4443-A822-353E7FB0C42B}">
  <sheetPr>
    <tabColor theme="7" tint="0.79998168889431442"/>
  </sheetPr>
  <dimension ref="A1:H319"/>
  <sheetViews>
    <sheetView workbookViewId="0">
      <selection activeCell="C227" sqref="C227"/>
    </sheetView>
  </sheetViews>
  <sheetFormatPr defaultRowHeight="16.5"/>
  <cols>
    <col min="1" max="1" width="83.75" customWidth="1"/>
    <col min="2" max="2" width="25.5" bestFit="1" customWidth="1"/>
    <col min="3" max="3" width="108.875" hidden="1" customWidth="1"/>
    <col min="4" max="4" width="34" bestFit="1" customWidth="1"/>
    <col min="5" max="5" width="42.25" bestFit="1" customWidth="1"/>
    <col min="6" max="6" width="21.125" customWidth="1"/>
    <col min="7" max="8" width="5.375" bestFit="1" customWidth="1"/>
  </cols>
  <sheetData>
    <row r="1" spans="1:8">
      <c r="A1" s="1458" t="s">
        <v>8581</v>
      </c>
    </row>
    <row r="3" spans="1:8" ht="17.25">
      <c r="A3" s="1459" t="s">
        <v>8582</v>
      </c>
    </row>
    <row r="5" spans="1:8" ht="17.25">
      <c r="A5" s="1459" t="s">
        <v>8583</v>
      </c>
    </row>
    <row r="6" spans="1:8">
      <c r="A6" s="1460"/>
    </row>
    <row r="7" spans="1:8">
      <c r="A7" s="1461" t="s">
        <v>8584</v>
      </c>
    </row>
    <row r="8" spans="1:8" ht="17.25" thickBot="1">
      <c r="A8" s="1462"/>
    </row>
    <row r="9" spans="1:8">
      <c r="A9" s="1463" t="s">
        <v>8585</v>
      </c>
      <c r="B9" s="1463" t="s">
        <v>8586</v>
      </c>
      <c r="C9" s="1463" t="s">
        <v>4269</v>
      </c>
      <c r="D9" s="1463" t="s">
        <v>8587</v>
      </c>
      <c r="E9" s="1463" t="s">
        <v>8588</v>
      </c>
      <c r="F9" s="1463" t="s">
        <v>8589</v>
      </c>
      <c r="G9" s="1463" t="s">
        <v>8590</v>
      </c>
      <c r="H9" s="1463" t="s">
        <v>8591</v>
      </c>
    </row>
    <row r="10" spans="1:8">
      <c r="A10" s="1464" t="s">
        <v>3243</v>
      </c>
      <c r="B10" s="1464" t="s">
        <v>8592</v>
      </c>
      <c r="C10" s="1465"/>
    </row>
    <row r="11" spans="1:8" ht="17.25" thickBot="1">
      <c r="A11" s="1466"/>
      <c r="B11" s="1466"/>
      <c r="C11" s="1467"/>
    </row>
    <row r="12" spans="1:8" ht="17.25" thickBot="1">
      <c r="A12" s="1462" t="s">
        <v>8593</v>
      </c>
      <c r="B12" s="1462"/>
      <c r="C12" s="1462" t="s">
        <v>8594</v>
      </c>
      <c r="D12" s="1462" t="s">
        <v>8595</v>
      </c>
      <c r="E12" s="1462" t="s">
        <v>8596</v>
      </c>
      <c r="F12" s="1462">
        <v>34.865000000000002</v>
      </c>
      <c r="G12" s="1462" t="s">
        <v>4299</v>
      </c>
      <c r="H12" s="1462">
        <v>29</v>
      </c>
    </row>
    <row r="13" spans="1:8" ht="17.25" thickBot="1">
      <c r="A13" s="1462" t="s">
        <v>8597</v>
      </c>
      <c r="B13" s="1462"/>
      <c r="C13" s="1462" t="s">
        <v>8598</v>
      </c>
      <c r="D13" s="1462" t="s">
        <v>8599</v>
      </c>
      <c r="E13" s="1462" t="s">
        <v>8600</v>
      </c>
      <c r="F13" s="1462">
        <v>4.1840000000000002</v>
      </c>
      <c r="G13" s="1462" t="s">
        <v>3496</v>
      </c>
      <c r="H13" s="1462">
        <v>30</v>
      </c>
    </row>
    <row r="14" spans="1:8" ht="17.25" thickBot="1">
      <c r="A14" s="1462" t="s">
        <v>8601</v>
      </c>
      <c r="B14" s="1462"/>
      <c r="C14" s="1462"/>
      <c r="D14" s="1462" t="s">
        <v>8602</v>
      </c>
      <c r="E14" s="1462" t="s">
        <v>8603</v>
      </c>
      <c r="F14" s="1462">
        <v>59.051000000000002</v>
      </c>
      <c r="G14" s="1462" t="s">
        <v>4360</v>
      </c>
      <c r="H14" s="1462">
        <v>31</v>
      </c>
    </row>
    <row r="15" spans="1:8" ht="17.25" thickBot="1">
      <c r="A15" s="1462" t="s">
        <v>8604</v>
      </c>
      <c r="B15" s="1462"/>
      <c r="C15" s="1462"/>
      <c r="D15" s="1462" t="s">
        <v>8605</v>
      </c>
      <c r="E15" s="1462" t="s">
        <v>8606</v>
      </c>
      <c r="F15" s="1462">
        <v>-15.645</v>
      </c>
      <c r="G15" s="1462" t="s">
        <v>4360</v>
      </c>
      <c r="H15" s="1462">
        <v>32</v>
      </c>
    </row>
    <row r="16" spans="1:8" ht="17.25" thickBot="1">
      <c r="A16" s="1462" t="s">
        <v>8607</v>
      </c>
      <c r="B16" s="1462"/>
      <c r="C16" s="1462" t="s">
        <v>8608</v>
      </c>
      <c r="D16" s="1462" t="s">
        <v>8609</v>
      </c>
      <c r="E16" s="1462" t="s">
        <v>8609</v>
      </c>
      <c r="F16" s="1462">
        <v>11.672000000000001</v>
      </c>
      <c r="G16" s="1462" t="s">
        <v>4299</v>
      </c>
      <c r="H16" s="1462">
        <v>33</v>
      </c>
    </row>
    <row r="17" spans="1:8" ht="17.25" thickBot="1">
      <c r="A17" s="1462" t="s">
        <v>8610</v>
      </c>
      <c r="B17" s="1462"/>
      <c r="C17" s="1462" t="s">
        <v>8611</v>
      </c>
      <c r="D17" s="1462" t="s">
        <v>8612</v>
      </c>
      <c r="E17" s="1462" t="s">
        <v>8612</v>
      </c>
      <c r="F17" s="1462">
        <v>0</v>
      </c>
      <c r="G17" s="1462" t="s">
        <v>4299</v>
      </c>
      <c r="H17" s="1462">
        <v>34</v>
      </c>
    </row>
    <row r="18" spans="1:8" ht="17.25" thickBot="1">
      <c r="A18" s="1462" t="s">
        <v>8613</v>
      </c>
      <c r="B18" s="1462"/>
      <c r="C18" s="1462" t="s">
        <v>8614</v>
      </c>
      <c r="D18" s="1462" t="s">
        <v>8615</v>
      </c>
      <c r="E18" s="1462" t="s">
        <v>8615</v>
      </c>
      <c r="F18" s="1462">
        <v>3.9039999999999999</v>
      </c>
      <c r="G18" s="1462" t="s">
        <v>4299</v>
      </c>
      <c r="H18" s="1462">
        <v>35</v>
      </c>
    </row>
    <row r="19" spans="1:8" ht="17.25" thickBot="1">
      <c r="A19" s="1462" t="s">
        <v>8616</v>
      </c>
      <c r="B19" s="1462"/>
      <c r="C19" s="1462" t="s">
        <v>8617</v>
      </c>
      <c r="D19" s="1462" t="s">
        <v>8618</v>
      </c>
      <c r="E19" s="1462" t="s">
        <v>8618</v>
      </c>
      <c r="F19" s="1462">
        <v>9.57</v>
      </c>
      <c r="G19" s="1462" t="s">
        <v>4299</v>
      </c>
      <c r="H19" s="1462">
        <v>36</v>
      </c>
    </row>
    <row r="20" spans="1:8" ht="17.25" thickBot="1">
      <c r="A20" s="1462" t="s">
        <v>8619</v>
      </c>
      <c r="B20" s="1462"/>
      <c r="C20" s="1462" t="s">
        <v>8617</v>
      </c>
      <c r="D20" s="1462" t="s">
        <v>8620</v>
      </c>
      <c r="E20" s="1462" t="s">
        <v>8620</v>
      </c>
      <c r="F20" s="1462"/>
      <c r="G20" s="1462" t="s">
        <v>4299</v>
      </c>
      <c r="H20" s="1462">
        <v>37</v>
      </c>
    </row>
    <row r="21" spans="1:8" ht="17.25" thickBot="1">
      <c r="A21" s="1462" t="s">
        <v>8621</v>
      </c>
      <c r="B21" s="1462"/>
      <c r="C21" s="1462" t="s">
        <v>8622</v>
      </c>
      <c r="D21" s="1462" t="s">
        <v>8620</v>
      </c>
      <c r="E21" s="1462" t="s">
        <v>8620</v>
      </c>
      <c r="F21" s="1462"/>
      <c r="G21" s="1462" t="s">
        <v>4360</v>
      </c>
      <c r="H21" s="1462">
        <v>38</v>
      </c>
    </row>
    <row r="22" spans="1:8" ht="17.25" thickBot="1">
      <c r="A22" s="1462" t="s">
        <v>8623</v>
      </c>
      <c r="B22" s="1462"/>
      <c r="C22" s="1462" t="s">
        <v>8624</v>
      </c>
      <c r="D22" s="1462" t="s">
        <v>8620</v>
      </c>
      <c r="E22" s="1462" t="s">
        <v>8620</v>
      </c>
      <c r="F22" s="1462"/>
      <c r="G22" s="1462" t="s">
        <v>4360</v>
      </c>
      <c r="H22" s="1462">
        <v>39</v>
      </c>
    </row>
    <row r="23" spans="1:8" ht="17.25" thickBot="1">
      <c r="A23" s="1462" t="s">
        <v>8625</v>
      </c>
      <c r="B23" s="1462"/>
      <c r="C23" s="1462" t="s">
        <v>8626</v>
      </c>
      <c r="D23" s="1462" t="s">
        <v>8620</v>
      </c>
      <c r="E23" s="1462" t="s">
        <v>8620</v>
      </c>
      <c r="F23" s="1462"/>
      <c r="G23" s="1462" t="s">
        <v>4360</v>
      </c>
      <c r="H23" s="1462">
        <v>40</v>
      </c>
    </row>
    <row r="24" spans="1:8">
      <c r="A24" s="1468" t="s">
        <v>3242</v>
      </c>
      <c r="B24" s="1468" t="s">
        <v>8627</v>
      </c>
      <c r="C24" s="1469"/>
    </row>
    <row r="25" spans="1:8" ht="17.25" thickBot="1">
      <c r="A25" s="1466"/>
      <c r="B25" s="1466"/>
      <c r="C25" s="1467"/>
    </row>
    <row r="26" spans="1:8" ht="17.25" thickBot="1">
      <c r="A26" s="1462" t="s">
        <v>8593</v>
      </c>
      <c r="B26" s="1462"/>
      <c r="C26" s="1462" t="s">
        <v>8594</v>
      </c>
      <c r="D26" s="1462" t="s">
        <v>8595</v>
      </c>
      <c r="E26" s="1462" t="s">
        <v>8628</v>
      </c>
      <c r="F26" s="1462">
        <v>63.22</v>
      </c>
      <c r="G26" s="1462" t="s">
        <v>4299</v>
      </c>
      <c r="H26" s="1462">
        <v>29</v>
      </c>
    </row>
    <row r="27" spans="1:8" ht="17.25" thickBot="1">
      <c r="A27" s="1462" t="s">
        <v>8597</v>
      </c>
      <c r="B27" s="1462"/>
      <c r="C27" s="1462" t="s">
        <v>8598</v>
      </c>
      <c r="D27" s="1462" t="s">
        <v>8599</v>
      </c>
      <c r="E27" s="1462" t="s">
        <v>8629</v>
      </c>
      <c r="F27" s="1462">
        <v>7.5860000000000003</v>
      </c>
      <c r="G27" s="1462" t="s">
        <v>3496</v>
      </c>
      <c r="H27" s="1462">
        <v>30</v>
      </c>
    </row>
    <row r="28" spans="1:8" ht="17.25" thickBot="1">
      <c r="A28" s="1462" t="s">
        <v>8601</v>
      </c>
      <c r="B28" s="1462"/>
      <c r="C28" s="1462"/>
      <c r="D28" s="1462" t="s">
        <v>8602</v>
      </c>
      <c r="E28" s="1462" t="s">
        <v>8630</v>
      </c>
      <c r="F28" s="1462">
        <v>113.785</v>
      </c>
      <c r="G28" s="1462" t="s">
        <v>4360</v>
      </c>
      <c r="H28" s="1462">
        <v>31</v>
      </c>
    </row>
    <row r="29" spans="1:8" ht="17.25" thickBot="1">
      <c r="A29" s="1462" t="s">
        <v>8604</v>
      </c>
      <c r="B29" s="1462"/>
      <c r="C29" s="1462"/>
      <c r="D29" s="1462" t="s">
        <v>8605</v>
      </c>
      <c r="E29" s="1462" t="s">
        <v>8631</v>
      </c>
      <c r="F29" s="1462">
        <v>-31.814</v>
      </c>
      <c r="G29" s="1462" t="s">
        <v>4360</v>
      </c>
      <c r="H29" s="1462">
        <v>32</v>
      </c>
    </row>
    <row r="30" spans="1:8" ht="17.25" thickBot="1">
      <c r="A30" s="1462" t="s">
        <v>8607</v>
      </c>
      <c r="B30" s="1462"/>
      <c r="C30" s="1462" t="s">
        <v>8608</v>
      </c>
      <c r="D30" s="1462" t="s">
        <v>8632</v>
      </c>
      <c r="E30" s="1462" t="s">
        <v>8632</v>
      </c>
      <c r="F30" s="1462">
        <v>33.46</v>
      </c>
      <c r="G30" s="1462" t="s">
        <v>4299</v>
      </c>
      <c r="H30" s="1462">
        <v>33</v>
      </c>
    </row>
    <row r="31" spans="1:8" ht="17.25" thickBot="1">
      <c r="A31" s="1462" t="s">
        <v>8610</v>
      </c>
      <c r="B31" s="1462"/>
      <c r="C31" s="1462" t="s">
        <v>8611</v>
      </c>
      <c r="D31" s="1462" t="s">
        <v>8612</v>
      </c>
      <c r="E31" s="1462" t="s">
        <v>8612</v>
      </c>
      <c r="F31" s="1462">
        <v>0</v>
      </c>
      <c r="G31" s="1462" t="s">
        <v>4299</v>
      </c>
      <c r="H31" s="1462">
        <v>34</v>
      </c>
    </row>
    <row r="32" spans="1:8" ht="17.25" thickBot="1">
      <c r="A32" s="1462" t="s">
        <v>8613</v>
      </c>
      <c r="B32" s="1462"/>
      <c r="C32" s="1462" t="s">
        <v>8614</v>
      </c>
      <c r="D32" s="1462" t="s">
        <v>8633</v>
      </c>
      <c r="E32" s="1462" t="s">
        <v>8633</v>
      </c>
      <c r="F32" s="1462">
        <v>11.191000000000001</v>
      </c>
      <c r="G32" s="1462" t="s">
        <v>4299</v>
      </c>
      <c r="H32" s="1462">
        <v>35</v>
      </c>
    </row>
    <row r="33" spans="1:8" ht="17.25" thickBot="1">
      <c r="A33" s="1462" t="s">
        <v>8616</v>
      </c>
      <c r="B33" s="1462"/>
      <c r="C33" s="1462" t="s">
        <v>8617</v>
      </c>
      <c r="D33" s="1462" t="s">
        <v>8634</v>
      </c>
      <c r="E33" s="1462" t="s">
        <v>8634</v>
      </c>
      <c r="F33" s="1462">
        <v>27.434999999999999</v>
      </c>
      <c r="G33" s="1462" t="s">
        <v>4299</v>
      </c>
      <c r="H33" s="1462">
        <v>36</v>
      </c>
    </row>
    <row r="34" spans="1:8" ht="17.25" thickBot="1">
      <c r="A34" s="1462" t="s">
        <v>8619</v>
      </c>
      <c r="B34" s="1462"/>
      <c r="C34" s="1462" t="s">
        <v>8617</v>
      </c>
      <c r="D34" s="1462" t="s">
        <v>8620</v>
      </c>
      <c r="E34" s="1462" t="s">
        <v>8620</v>
      </c>
      <c r="F34" s="1462"/>
      <c r="G34" s="1462" t="s">
        <v>4299</v>
      </c>
      <c r="H34" s="1462">
        <v>37</v>
      </c>
    </row>
    <row r="35" spans="1:8" ht="17.25" thickBot="1">
      <c r="A35" s="1462" t="s">
        <v>8621</v>
      </c>
      <c r="B35" s="1462"/>
      <c r="C35" s="1462" t="s">
        <v>8622</v>
      </c>
      <c r="D35" s="1462" t="s">
        <v>8620</v>
      </c>
      <c r="E35" s="1462" t="s">
        <v>8620</v>
      </c>
      <c r="F35" s="1462"/>
      <c r="G35" s="1462" t="s">
        <v>4360</v>
      </c>
      <c r="H35" s="1462">
        <v>38</v>
      </c>
    </row>
    <row r="36" spans="1:8" ht="17.25" thickBot="1">
      <c r="A36" s="1462" t="s">
        <v>8623</v>
      </c>
      <c r="B36" s="1462"/>
      <c r="C36" s="1462" t="s">
        <v>8624</v>
      </c>
      <c r="D36" s="1462" t="s">
        <v>8620</v>
      </c>
      <c r="E36" s="1462" t="s">
        <v>8620</v>
      </c>
      <c r="F36" s="1462"/>
      <c r="G36" s="1462" t="s">
        <v>4360</v>
      </c>
      <c r="H36" s="1462">
        <v>39</v>
      </c>
    </row>
    <row r="37" spans="1:8" ht="17.25" thickBot="1">
      <c r="A37" s="1462" t="s">
        <v>8625</v>
      </c>
      <c r="B37" s="1462"/>
      <c r="C37" s="1462" t="s">
        <v>8626</v>
      </c>
      <c r="D37" s="1462" t="s">
        <v>8620</v>
      </c>
      <c r="E37" s="1462" t="s">
        <v>8620</v>
      </c>
      <c r="F37" s="1462"/>
      <c r="G37" s="1462" t="s">
        <v>4360</v>
      </c>
      <c r="H37" s="1462">
        <v>40</v>
      </c>
    </row>
    <row r="38" spans="1:8">
      <c r="A38" s="1468" t="s">
        <v>8635</v>
      </c>
      <c r="B38" s="1468" t="s">
        <v>8636</v>
      </c>
      <c r="C38" s="1469"/>
    </row>
    <row r="39" spans="1:8" ht="17.25" thickBot="1">
      <c r="A39" s="1466"/>
      <c r="B39" s="1466"/>
      <c r="C39" s="1467"/>
    </row>
    <row r="40" spans="1:8" ht="17.25" thickBot="1">
      <c r="A40" s="1462" t="s">
        <v>8593</v>
      </c>
      <c r="B40" s="1462"/>
      <c r="C40" s="1462" t="s">
        <v>8594</v>
      </c>
      <c r="D40" s="1462" t="s">
        <v>8595</v>
      </c>
      <c r="E40" s="1462" t="s">
        <v>8637</v>
      </c>
      <c r="F40" s="1462">
        <v>42.298999999999999</v>
      </c>
      <c r="G40" s="1462" t="s">
        <v>4299</v>
      </c>
      <c r="H40" s="1462">
        <v>29</v>
      </c>
    </row>
    <row r="41" spans="1:8" ht="17.25" thickBot="1">
      <c r="A41" s="1462" t="s">
        <v>8597</v>
      </c>
      <c r="B41" s="1462"/>
      <c r="C41" s="1462" t="s">
        <v>8598</v>
      </c>
      <c r="D41" s="1462" t="s">
        <v>8599</v>
      </c>
      <c r="E41" s="1462" t="s">
        <v>8638</v>
      </c>
      <c r="F41" s="1462">
        <v>5.0759999999999996</v>
      </c>
      <c r="G41" s="1462" t="s">
        <v>3496</v>
      </c>
      <c r="H41" s="1462">
        <v>30</v>
      </c>
    </row>
    <row r="42" spans="1:8" ht="17.25" thickBot="1">
      <c r="A42" s="1462" t="s">
        <v>8601</v>
      </c>
      <c r="B42" s="1462"/>
      <c r="C42" s="1462"/>
      <c r="D42" s="1462" t="s">
        <v>8602</v>
      </c>
      <c r="E42" s="1462" t="s">
        <v>8639</v>
      </c>
      <c r="F42" s="1462">
        <v>79.445999999999998</v>
      </c>
      <c r="G42" s="1462" t="s">
        <v>4360</v>
      </c>
      <c r="H42" s="1462">
        <v>31</v>
      </c>
    </row>
    <row r="43" spans="1:8" ht="17.25" thickBot="1">
      <c r="A43" s="1462" t="s">
        <v>8604</v>
      </c>
      <c r="B43" s="1462"/>
      <c r="C43" s="1462"/>
      <c r="D43" s="1462" t="s">
        <v>8605</v>
      </c>
      <c r="E43" s="1462" t="s">
        <v>8640</v>
      </c>
      <c r="F43" s="1462">
        <v>-38.015999999999998</v>
      </c>
      <c r="G43" s="1462" t="s">
        <v>4360</v>
      </c>
      <c r="H43" s="1462">
        <v>32</v>
      </c>
    </row>
    <row r="44" spans="1:8" ht="17.25" thickBot="1">
      <c r="A44" s="1462" t="s">
        <v>8607</v>
      </c>
      <c r="B44" s="1462"/>
      <c r="C44" s="1462" t="s">
        <v>8608</v>
      </c>
      <c r="D44" s="1462" t="s">
        <v>8641</v>
      </c>
      <c r="E44" s="1462" t="s">
        <v>8641</v>
      </c>
      <c r="F44" s="1462">
        <v>72.602000000000004</v>
      </c>
      <c r="G44" s="1462" t="s">
        <v>4299</v>
      </c>
      <c r="H44" s="1462">
        <v>33</v>
      </c>
    </row>
    <row r="45" spans="1:8" ht="17.25" thickBot="1">
      <c r="A45" s="1462" t="s">
        <v>8610</v>
      </c>
      <c r="B45" s="1462"/>
      <c r="C45" s="1462" t="s">
        <v>8611</v>
      </c>
      <c r="D45" s="1462" t="s">
        <v>8612</v>
      </c>
      <c r="E45" s="1462" t="s">
        <v>8612</v>
      </c>
      <c r="F45" s="1462">
        <v>0</v>
      </c>
      <c r="G45" s="1462" t="s">
        <v>4299</v>
      </c>
      <c r="H45" s="1462">
        <v>34</v>
      </c>
    </row>
    <row r="46" spans="1:8" ht="17.25" thickBot="1">
      <c r="A46" s="1462" t="s">
        <v>8613</v>
      </c>
      <c r="B46" s="1462"/>
      <c r="C46" s="1462" t="s">
        <v>8614</v>
      </c>
      <c r="D46" s="1462" t="s">
        <v>8642</v>
      </c>
      <c r="E46" s="1462" t="s">
        <v>8642</v>
      </c>
      <c r="F46" s="1462">
        <v>24.280999999999999</v>
      </c>
      <c r="G46" s="1462" t="s">
        <v>4299</v>
      </c>
      <c r="H46" s="1462">
        <v>35</v>
      </c>
    </row>
    <row r="47" spans="1:8" ht="17.25" thickBot="1">
      <c r="A47" s="1462" t="s">
        <v>8616</v>
      </c>
      <c r="B47" s="1462"/>
      <c r="C47" s="1462" t="s">
        <v>8617</v>
      </c>
      <c r="D47" s="1462" t="s">
        <v>8643</v>
      </c>
      <c r="E47" s="1462" t="s">
        <v>8643</v>
      </c>
      <c r="F47" s="1462">
        <v>59.527999999999999</v>
      </c>
      <c r="G47" s="1462" t="s">
        <v>4299</v>
      </c>
      <c r="H47" s="1462">
        <v>36</v>
      </c>
    </row>
    <row r="48" spans="1:8" ht="17.25" thickBot="1">
      <c r="A48" s="1462" t="s">
        <v>8619</v>
      </c>
      <c r="B48" s="1462"/>
      <c r="C48" s="1462" t="s">
        <v>8617</v>
      </c>
      <c r="D48" s="1462" t="s">
        <v>8620</v>
      </c>
      <c r="E48" s="1462" t="s">
        <v>8620</v>
      </c>
      <c r="F48" s="1462"/>
      <c r="G48" s="1462" t="s">
        <v>4299</v>
      </c>
      <c r="H48" s="1462">
        <v>37</v>
      </c>
    </row>
    <row r="49" spans="1:8" ht="17.25" thickBot="1">
      <c r="A49" s="1462" t="s">
        <v>8621</v>
      </c>
      <c r="B49" s="1462"/>
      <c r="C49" s="1462" t="s">
        <v>8622</v>
      </c>
      <c r="D49" s="1462" t="s">
        <v>8620</v>
      </c>
      <c r="E49" s="1462" t="s">
        <v>8620</v>
      </c>
      <c r="F49" s="1462"/>
      <c r="G49" s="1462" t="s">
        <v>4360</v>
      </c>
      <c r="H49" s="1462">
        <v>38</v>
      </c>
    </row>
    <row r="50" spans="1:8" ht="17.25" thickBot="1">
      <c r="A50" s="1462" t="s">
        <v>8623</v>
      </c>
      <c r="B50" s="1462"/>
      <c r="C50" s="1462" t="s">
        <v>8624</v>
      </c>
      <c r="D50" s="1462" t="s">
        <v>8620</v>
      </c>
      <c r="E50" s="1462" t="s">
        <v>8620</v>
      </c>
      <c r="F50" s="1462"/>
      <c r="G50" s="1462" t="s">
        <v>4360</v>
      </c>
      <c r="H50" s="1462">
        <v>39</v>
      </c>
    </row>
    <row r="51" spans="1:8" ht="17.25" thickBot="1">
      <c r="A51" s="1462" t="s">
        <v>8625</v>
      </c>
      <c r="B51" s="1462"/>
      <c r="C51" s="1462" t="s">
        <v>8626</v>
      </c>
      <c r="D51" s="1462" t="s">
        <v>8620</v>
      </c>
      <c r="E51" s="1462" t="s">
        <v>8620</v>
      </c>
      <c r="F51" s="1462"/>
      <c r="G51" s="1462" t="s">
        <v>4360</v>
      </c>
      <c r="H51" s="1462">
        <v>40</v>
      </c>
    </row>
    <row r="52" spans="1:8">
      <c r="A52" s="1468" t="s">
        <v>3241</v>
      </c>
      <c r="B52" s="1468" t="s">
        <v>8644</v>
      </c>
      <c r="C52" s="1469"/>
    </row>
    <row r="53" spans="1:8" ht="17.25" thickBot="1">
      <c r="A53" s="1466"/>
      <c r="B53" s="1466"/>
      <c r="C53" s="1467"/>
    </row>
    <row r="54" spans="1:8" ht="17.25" thickBot="1">
      <c r="A54" s="1462" t="s">
        <v>8593</v>
      </c>
      <c r="B54" s="1462"/>
      <c r="C54" s="1462" t="s">
        <v>8594</v>
      </c>
      <c r="D54" s="1462" t="s">
        <v>8595</v>
      </c>
      <c r="E54" s="1462" t="s">
        <v>8645</v>
      </c>
      <c r="F54" s="1462">
        <v>0.379</v>
      </c>
      <c r="G54" s="1462" t="s">
        <v>4299</v>
      </c>
      <c r="H54" s="1462">
        <v>29</v>
      </c>
    </row>
    <row r="55" spans="1:8" ht="17.25" thickBot="1">
      <c r="A55" s="1462" t="s">
        <v>8597</v>
      </c>
      <c r="B55" s="1462"/>
      <c r="C55" s="1462" t="s">
        <v>8598</v>
      </c>
      <c r="D55" s="1462" t="s">
        <v>8599</v>
      </c>
      <c r="E55" s="1462" t="s">
        <v>8646</v>
      </c>
      <c r="F55" s="1462">
        <v>4.4999999999999998E-2</v>
      </c>
      <c r="G55" s="1462" t="s">
        <v>3496</v>
      </c>
      <c r="H55" s="1462">
        <v>30</v>
      </c>
    </row>
    <row r="56" spans="1:8" ht="17.25" thickBot="1">
      <c r="A56" s="1462" t="s">
        <v>8601</v>
      </c>
      <c r="B56" s="1462"/>
      <c r="C56" s="1462"/>
      <c r="D56" s="1462" t="s">
        <v>8602</v>
      </c>
      <c r="E56" s="1462" t="s">
        <v>8647</v>
      </c>
      <c r="F56" s="1462">
        <v>5.4039999999999999</v>
      </c>
      <c r="G56" s="1462" t="s">
        <v>4360</v>
      </c>
      <c r="H56" s="1462">
        <v>31</v>
      </c>
    </row>
    <row r="57" spans="1:8" ht="17.25" thickBot="1">
      <c r="A57" s="1462" t="s">
        <v>8604</v>
      </c>
      <c r="B57" s="1462"/>
      <c r="C57" s="1462"/>
      <c r="D57" s="1462" t="s">
        <v>8605</v>
      </c>
      <c r="E57" s="1462" t="s">
        <v>8648</v>
      </c>
      <c r="F57" s="1462">
        <v>-2.1840000000000002</v>
      </c>
      <c r="G57" s="1462" t="s">
        <v>4360</v>
      </c>
      <c r="H57" s="1462">
        <v>32</v>
      </c>
    </row>
    <row r="58" spans="1:8" ht="17.25" thickBot="1">
      <c r="A58" s="1462" t="s">
        <v>8607</v>
      </c>
      <c r="B58" s="1462"/>
      <c r="C58" s="1462" t="s">
        <v>8608</v>
      </c>
      <c r="D58" s="1462" t="s">
        <v>8649</v>
      </c>
      <c r="E58" s="1462" t="s">
        <v>8649</v>
      </c>
      <c r="F58" s="1462">
        <v>0.13200000000000001</v>
      </c>
      <c r="G58" s="1462" t="s">
        <v>4299</v>
      </c>
      <c r="H58" s="1462">
        <v>33</v>
      </c>
    </row>
    <row r="59" spans="1:8" ht="17.25" thickBot="1">
      <c r="A59" s="1462" t="s">
        <v>8610</v>
      </c>
      <c r="B59" s="1462"/>
      <c r="C59" s="1462" t="s">
        <v>8611</v>
      </c>
      <c r="D59" s="1462" t="s">
        <v>8612</v>
      </c>
      <c r="E59" s="1462" t="s">
        <v>8612</v>
      </c>
      <c r="F59" s="1462">
        <v>0</v>
      </c>
      <c r="G59" s="1462" t="s">
        <v>4299</v>
      </c>
      <c r="H59" s="1462">
        <v>34</v>
      </c>
    </row>
    <row r="60" spans="1:8" ht="17.25" thickBot="1">
      <c r="A60" s="1462" t="s">
        <v>8613</v>
      </c>
      <c r="B60" s="1462"/>
      <c r="C60" s="1462" t="s">
        <v>8614</v>
      </c>
      <c r="D60" s="1462" t="s">
        <v>8650</v>
      </c>
      <c r="E60" s="1462" t="s">
        <v>8650</v>
      </c>
      <c r="F60" s="1462">
        <v>4.3999999999999997E-2</v>
      </c>
      <c r="G60" s="1462" t="s">
        <v>4299</v>
      </c>
      <c r="H60" s="1462">
        <v>35</v>
      </c>
    </row>
    <row r="61" spans="1:8" ht="17.25" thickBot="1">
      <c r="A61" s="1462" t="s">
        <v>8616</v>
      </c>
      <c r="B61" s="1462"/>
      <c r="C61" s="1462" t="s">
        <v>8617</v>
      </c>
      <c r="D61" s="1462" t="s">
        <v>8651</v>
      </c>
      <c r="E61" s="1462" t="s">
        <v>8651</v>
      </c>
      <c r="F61" s="1462">
        <v>0.108</v>
      </c>
      <c r="G61" s="1462" t="s">
        <v>4299</v>
      </c>
      <c r="H61" s="1462">
        <v>36</v>
      </c>
    </row>
    <row r="62" spans="1:8" ht="17.25" thickBot="1">
      <c r="A62" s="1462" t="s">
        <v>8619</v>
      </c>
      <c r="B62" s="1462"/>
      <c r="C62" s="1462" t="s">
        <v>8617</v>
      </c>
      <c r="D62" s="1462" t="s">
        <v>8620</v>
      </c>
      <c r="E62" s="1462" t="s">
        <v>8620</v>
      </c>
      <c r="F62" s="1462"/>
      <c r="G62" s="1462" t="s">
        <v>4299</v>
      </c>
      <c r="H62" s="1462">
        <v>37</v>
      </c>
    </row>
    <row r="63" spans="1:8" ht="17.25" thickBot="1">
      <c r="A63" s="1462" t="s">
        <v>8621</v>
      </c>
      <c r="B63" s="1462"/>
      <c r="C63" s="1462" t="s">
        <v>8622</v>
      </c>
      <c r="D63" s="1462" t="s">
        <v>8620</v>
      </c>
      <c r="E63" s="1462" t="s">
        <v>8620</v>
      </c>
      <c r="F63" s="1462"/>
      <c r="G63" s="1462" t="s">
        <v>4360</v>
      </c>
      <c r="H63" s="1462">
        <v>38</v>
      </c>
    </row>
    <row r="64" spans="1:8" ht="17.25" thickBot="1">
      <c r="A64" s="1462" t="s">
        <v>8623</v>
      </c>
      <c r="B64" s="1462"/>
      <c r="C64" s="1462" t="s">
        <v>8624</v>
      </c>
      <c r="D64" s="1462" t="s">
        <v>8620</v>
      </c>
      <c r="E64" s="1462" t="s">
        <v>8620</v>
      </c>
      <c r="F64" s="1462"/>
      <c r="G64" s="1462" t="s">
        <v>4360</v>
      </c>
      <c r="H64" s="1462">
        <v>39</v>
      </c>
    </row>
    <row r="65" spans="1:8" ht="17.25" thickBot="1">
      <c r="A65" s="1462" t="s">
        <v>8625</v>
      </c>
      <c r="B65" s="1462"/>
      <c r="C65" s="1462" t="s">
        <v>8626</v>
      </c>
      <c r="D65" s="1462" t="s">
        <v>8620</v>
      </c>
      <c r="E65" s="1462" t="s">
        <v>8620</v>
      </c>
      <c r="F65" s="1462"/>
      <c r="G65" s="1462" t="s">
        <v>4360</v>
      </c>
      <c r="H65" s="1462">
        <v>40</v>
      </c>
    </row>
    <row r="66" spans="1:8">
      <c r="A66" s="1468" t="s">
        <v>3237</v>
      </c>
      <c r="B66" s="1468" t="s">
        <v>8652</v>
      </c>
      <c r="C66" s="1469"/>
    </row>
    <row r="67" spans="1:8" ht="17.25" thickBot="1">
      <c r="A67" s="1466"/>
      <c r="B67" s="1466"/>
      <c r="C67" s="1467"/>
    </row>
    <row r="68" spans="1:8" ht="17.25" thickBot="1">
      <c r="A68" s="1462" t="s">
        <v>8593</v>
      </c>
      <c r="B68" s="1462"/>
      <c r="C68" s="1462" t="s">
        <v>8594</v>
      </c>
      <c r="D68" s="1462" t="s">
        <v>8595</v>
      </c>
      <c r="E68" s="1462" t="s">
        <v>8653</v>
      </c>
      <c r="F68" s="1462">
        <v>11.428000000000001</v>
      </c>
      <c r="G68" s="1462" t="s">
        <v>4299</v>
      </c>
      <c r="H68" s="1462">
        <v>29</v>
      </c>
    </row>
    <row r="69" spans="1:8" ht="17.25" thickBot="1">
      <c r="A69" s="1462" t="s">
        <v>8597</v>
      </c>
      <c r="B69" s="1462"/>
      <c r="C69" s="1462" t="s">
        <v>8598</v>
      </c>
      <c r="D69" s="1462" t="s">
        <v>8599</v>
      </c>
      <c r="E69" s="1462" t="s">
        <v>8654</v>
      </c>
      <c r="F69" s="1462">
        <v>1.371</v>
      </c>
      <c r="G69" s="1462" t="s">
        <v>3496</v>
      </c>
      <c r="H69" s="1462">
        <v>30</v>
      </c>
    </row>
    <row r="70" spans="1:8" ht="17.25" thickBot="1">
      <c r="A70" s="1462" t="s">
        <v>8601</v>
      </c>
      <c r="B70" s="1462"/>
      <c r="C70" s="1462"/>
      <c r="D70" s="1462" t="s">
        <v>8602</v>
      </c>
      <c r="E70" s="1462" t="s">
        <v>8655</v>
      </c>
      <c r="F70" s="1462">
        <v>27.86</v>
      </c>
      <c r="G70" s="1462" t="s">
        <v>4360</v>
      </c>
      <c r="H70" s="1462">
        <v>31</v>
      </c>
    </row>
    <row r="71" spans="1:8" ht="17.25" thickBot="1">
      <c r="A71" s="1462" t="s">
        <v>8604</v>
      </c>
      <c r="B71" s="1462"/>
      <c r="C71" s="1462"/>
      <c r="D71" s="1462" t="s">
        <v>8605</v>
      </c>
      <c r="E71" s="1462" t="s">
        <v>8656</v>
      </c>
      <c r="F71" s="1462">
        <v>-17.966999999999999</v>
      </c>
      <c r="G71" s="1462" t="s">
        <v>4360</v>
      </c>
      <c r="H71" s="1462">
        <v>32</v>
      </c>
    </row>
    <row r="72" spans="1:8" ht="17.25" thickBot="1">
      <c r="A72" s="1462" t="s">
        <v>8607</v>
      </c>
      <c r="B72" s="1462"/>
      <c r="C72" s="1462" t="s">
        <v>8608</v>
      </c>
      <c r="D72" s="1462" t="s">
        <v>8657</v>
      </c>
      <c r="E72" s="1462" t="s">
        <v>8657</v>
      </c>
      <c r="F72" s="1462">
        <v>8.0120000000000005</v>
      </c>
      <c r="G72" s="1462" t="s">
        <v>4299</v>
      </c>
      <c r="H72" s="1462">
        <v>33</v>
      </c>
    </row>
    <row r="73" spans="1:8" ht="17.25" thickBot="1">
      <c r="A73" s="1462" t="s">
        <v>8610</v>
      </c>
      <c r="B73" s="1462"/>
      <c r="C73" s="1462" t="s">
        <v>8611</v>
      </c>
      <c r="D73" s="1462" t="s">
        <v>8612</v>
      </c>
      <c r="E73" s="1462" t="s">
        <v>8612</v>
      </c>
      <c r="F73" s="1462">
        <v>0</v>
      </c>
      <c r="G73" s="1462" t="s">
        <v>4299</v>
      </c>
      <c r="H73" s="1462">
        <v>34</v>
      </c>
    </row>
    <row r="74" spans="1:8" ht="17.25" thickBot="1">
      <c r="A74" s="1462" t="s">
        <v>8613</v>
      </c>
      <c r="B74" s="1462"/>
      <c r="C74" s="1462" t="s">
        <v>8614</v>
      </c>
      <c r="D74" s="1462" t="s">
        <v>8658</v>
      </c>
      <c r="E74" s="1462" t="s">
        <v>8658</v>
      </c>
      <c r="F74" s="1462">
        <v>2.6789999999999998</v>
      </c>
      <c r="G74" s="1462" t="s">
        <v>4299</v>
      </c>
      <c r="H74" s="1462">
        <v>35</v>
      </c>
    </row>
    <row r="75" spans="1:8" ht="17.25" thickBot="1">
      <c r="A75" s="1462" t="s">
        <v>8616</v>
      </c>
      <c r="B75" s="1462"/>
      <c r="C75" s="1462" t="s">
        <v>8617</v>
      </c>
      <c r="D75" s="1462" t="s">
        <v>8659</v>
      </c>
      <c r="E75" s="1462" t="s">
        <v>8659</v>
      </c>
      <c r="F75" s="1462">
        <v>6.569</v>
      </c>
      <c r="G75" s="1462" t="s">
        <v>4299</v>
      </c>
      <c r="H75" s="1462">
        <v>36</v>
      </c>
    </row>
    <row r="76" spans="1:8" ht="17.25" thickBot="1">
      <c r="A76" s="1462" t="s">
        <v>8619</v>
      </c>
      <c r="B76" s="1462"/>
      <c r="C76" s="1462" t="s">
        <v>8617</v>
      </c>
      <c r="D76" s="1462" t="s">
        <v>8620</v>
      </c>
      <c r="E76" s="1462" t="s">
        <v>8620</v>
      </c>
      <c r="F76" s="1462"/>
      <c r="G76" s="1462" t="s">
        <v>4299</v>
      </c>
      <c r="H76" s="1462">
        <v>37</v>
      </c>
    </row>
    <row r="77" spans="1:8" ht="17.25" thickBot="1">
      <c r="A77" s="1462" t="s">
        <v>8621</v>
      </c>
      <c r="B77" s="1462"/>
      <c r="C77" s="1462" t="s">
        <v>8622</v>
      </c>
      <c r="D77" s="1462" t="s">
        <v>8620</v>
      </c>
      <c r="E77" s="1462" t="s">
        <v>8620</v>
      </c>
      <c r="F77" s="1462"/>
      <c r="G77" s="1462" t="s">
        <v>4360</v>
      </c>
      <c r="H77" s="1462">
        <v>38</v>
      </c>
    </row>
    <row r="78" spans="1:8" ht="17.25" thickBot="1">
      <c r="A78" s="1462" t="s">
        <v>8623</v>
      </c>
      <c r="B78" s="1462"/>
      <c r="C78" s="1462" t="s">
        <v>8624</v>
      </c>
      <c r="D78" s="1462" t="s">
        <v>8620</v>
      </c>
      <c r="E78" s="1462" t="s">
        <v>8620</v>
      </c>
      <c r="F78" s="1462"/>
      <c r="G78" s="1462" t="s">
        <v>4360</v>
      </c>
      <c r="H78" s="1462">
        <v>39</v>
      </c>
    </row>
    <row r="79" spans="1:8" ht="17.25" thickBot="1">
      <c r="A79" s="1462" t="s">
        <v>8625</v>
      </c>
      <c r="B79" s="1462"/>
      <c r="C79" s="1462" t="s">
        <v>8626</v>
      </c>
      <c r="D79" s="1462" t="s">
        <v>8620</v>
      </c>
      <c r="E79" s="1462" t="s">
        <v>8620</v>
      </c>
      <c r="F79" s="1462"/>
      <c r="G79" s="1462" t="s">
        <v>4360</v>
      </c>
      <c r="H79" s="1462">
        <v>40</v>
      </c>
    </row>
    <row r="80" spans="1:8">
      <c r="A80" s="1468" t="s">
        <v>3240</v>
      </c>
      <c r="B80" s="1468" t="s">
        <v>8660</v>
      </c>
      <c r="C80" s="1469"/>
    </row>
    <row r="81" spans="1:8" ht="17.25" thickBot="1">
      <c r="A81" s="1466"/>
      <c r="B81" s="1466"/>
      <c r="C81" s="1467"/>
    </row>
    <row r="82" spans="1:8" ht="17.25" thickBot="1">
      <c r="A82" s="1462" t="s">
        <v>8593</v>
      </c>
      <c r="B82" s="1462"/>
      <c r="C82" s="1462" t="s">
        <v>8594</v>
      </c>
      <c r="D82" s="1462" t="s">
        <v>8595</v>
      </c>
      <c r="E82" s="1462" t="s">
        <v>8661</v>
      </c>
      <c r="F82" s="1462">
        <v>87.83</v>
      </c>
      <c r="G82" s="1462" t="s">
        <v>4299</v>
      </c>
      <c r="H82" s="1462">
        <v>29</v>
      </c>
    </row>
    <row r="83" spans="1:8" ht="17.25" thickBot="1">
      <c r="A83" s="1462" t="s">
        <v>8597</v>
      </c>
      <c r="B83" s="1462"/>
      <c r="C83" s="1462" t="s">
        <v>8598</v>
      </c>
      <c r="D83" s="1462" t="s">
        <v>8599</v>
      </c>
      <c r="E83" s="1462" t="s">
        <v>8662</v>
      </c>
      <c r="F83" s="1462">
        <v>10.54</v>
      </c>
      <c r="G83" s="1462" t="s">
        <v>3496</v>
      </c>
      <c r="H83" s="1462">
        <v>30</v>
      </c>
    </row>
    <row r="84" spans="1:8" ht="17.25" thickBot="1">
      <c r="A84" s="1462" t="s">
        <v>8601</v>
      </c>
      <c r="B84" s="1462"/>
      <c r="C84" s="1462"/>
      <c r="D84" s="1462" t="s">
        <v>8602</v>
      </c>
      <c r="E84" s="1462" t="s">
        <v>8663</v>
      </c>
      <c r="F84" s="1462">
        <v>68.326999999999998</v>
      </c>
      <c r="G84" s="1462" t="s">
        <v>4360</v>
      </c>
      <c r="H84" s="1462">
        <v>31</v>
      </c>
    </row>
    <row r="85" spans="1:8" ht="17.25" thickBot="1">
      <c r="A85" s="1462" t="s">
        <v>8604</v>
      </c>
      <c r="B85" s="1462"/>
      <c r="C85" s="1462"/>
      <c r="D85" s="1462" t="s">
        <v>8605</v>
      </c>
      <c r="E85" s="1462" t="s">
        <v>8664</v>
      </c>
      <c r="F85" s="1462">
        <v>-9.4109999999999996</v>
      </c>
      <c r="G85" s="1462" t="s">
        <v>4360</v>
      </c>
      <c r="H85" s="1462">
        <v>32</v>
      </c>
    </row>
    <row r="86" spans="1:8" ht="17.25" thickBot="1">
      <c r="A86" s="1462" t="s">
        <v>8607</v>
      </c>
      <c r="B86" s="1462"/>
      <c r="C86" s="1462" t="s">
        <v>8608</v>
      </c>
      <c r="D86" s="1462" t="s">
        <v>8665</v>
      </c>
      <c r="E86" s="1462" t="s">
        <v>8665</v>
      </c>
      <c r="F86" s="1462">
        <v>43.378999999999998</v>
      </c>
      <c r="G86" s="1462" t="s">
        <v>4299</v>
      </c>
      <c r="H86" s="1462">
        <v>33</v>
      </c>
    </row>
    <row r="87" spans="1:8" ht="17.25" thickBot="1">
      <c r="A87" s="1462" t="s">
        <v>8610</v>
      </c>
      <c r="B87" s="1462"/>
      <c r="C87" s="1462" t="s">
        <v>8611</v>
      </c>
      <c r="D87" s="1462" t="s">
        <v>8612</v>
      </c>
      <c r="E87" s="1462" t="s">
        <v>8612</v>
      </c>
      <c r="F87" s="1462">
        <v>0</v>
      </c>
      <c r="G87" s="1462" t="s">
        <v>4299</v>
      </c>
      <c r="H87" s="1462">
        <v>34</v>
      </c>
    </row>
    <row r="88" spans="1:8" ht="17.25" thickBot="1">
      <c r="A88" s="1462" t="s">
        <v>8613</v>
      </c>
      <c r="B88" s="1462"/>
      <c r="C88" s="1462" t="s">
        <v>8614</v>
      </c>
      <c r="D88" s="1462" t="s">
        <v>8666</v>
      </c>
      <c r="E88" s="1462" t="s">
        <v>8666</v>
      </c>
      <c r="F88" s="1462">
        <v>14.507999999999999</v>
      </c>
      <c r="G88" s="1462" t="s">
        <v>4299</v>
      </c>
      <c r="H88" s="1462">
        <v>35</v>
      </c>
    </row>
    <row r="89" spans="1:8" ht="17.25" thickBot="1">
      <c r="A89" s="1462" t="s">
        <v>8616</v>
      </c>
      <c r="B89" s="1462"/>
      <c r="C89" s="1462" t="s">
        <v>8617</v>
      </c>
      <c r="D89" s="1462" t="s">
        <v>8667</v>
      </c>
      <c r="E89" s="1462" t="s">
        <v>8667</v>
      </c>
      <c r="F89" s="1462">
        <v>35.567999999999998</v>
      </c>
      <c r="G89" s="1462" t="s">
        <v>4299</v>
      </c>
      <c r="H89" s="1462">
        <v>36</v>
      </c>
    </row>
    <row r="90" spans="1:8" ht="17.25" thickBot="1">
      <c r="A90" s="1462" t="s">
        <v>8619</v>
      </c>
      <c r="B90" s="1462"/>
      <c r="C90" s="1462" t="s">
        <v>8617</v>
      </c>
      <c r="D90" s="1462" t="s">
        <v>8620</v>
      </c>
      <c r="E90" s="1462" t="s">
        <v>8620</v>
      </c>
      <c r="F90" s="1462"/>
      <c r="G90" s="1462" t="s">
        <v>4299</v>
      </c>
      <c r="H90" s="1462">
        <v>37</v>
      </c>
    </row>
    <row r="91" spans="1:8" ht="17.25" thickBot="1">
      <c r="A91" s="1462" t="s">
        <v>8621</v>
      </c>
      <c r="B91" s="1462"/>
      <c r="C91" s="1462" t="s">
        <v>8622</v>
      </c>
      <c r="D91" s="1462" t="s">
        <v>8620</v>
      </c>
      <c r="E91" s="1462" t="s">
        <v>8620</v>
      </c>
      <c r="F91" s="1462"/>
      <c r="G91" s="1462" t="s">
        <v>4360</v>
      </c>
      <c r="H91" s="1462">
        <v>38</v>
      </c>
    </row>
    <row r="92" spans="1:8" ht="17.25" thickBot="1">
      <c r="A92" s="1462" t="s">
        <v>8623</v>
      </c>
      <c r="B92" s="1462"/>
      <c r="C92" s="1462" t="s">
        <v>8624</v>
      </c>
      <c r="D92" s="1462" t="s">
        <v>8620</v>
      </c>
      <c r="E92" s="1462" t="s">
        <v>8620</v>
      </c>
      <c r="F92" s="1462"/>
      <c r="G92" s="1462" t="s">
        <v>4360</v>
      </c>
      <c r="H92" s="1462">
        <v>39</v>
      </c>
    </row>
    <row r="93" spans="1:8" ht="17.25" thickBot="1">
      <c r="A93" s="1462" t="s">
        <v>8625</v>
      </c>
      <c r="B93" s="1462"/>
      <c r="C93" s="1462" t="s">
        <v>8626</v>
      </c>
      <c r="D93" s="1462" t="s">
        <v>8620</v>
      </c>
      <c r="E93" s="1462" t="s">
        <v>8620</v>
      </c>
      <c r="F93" s="1462"/>
      <c r="G93" s="1462" t="s">
        <v>4360</v>
      </c>
      <c r="H93" s="1462">
        <v>40</v>
      </c>
    </row>
    <row r="94" spans="1:8">
      <c r="A94" s="1468" t="s">
        <v>3238</v>
      </c>
      <c r="B94" s="1468" t="s">
        <v>8668</v>
      </c>
      <c r="C94" s="1469"/>
    </row>
    <row r="95" spans="1:8" ht="17.25" thickBot="1">
      <c r="A95" s="1466"/>
      <c r="B95" s="1466"/>
      <c r="C95" s="1467"/>
    </row>
    <row r="96" spans="1:8" ht="17.25" thickBot="1">
      <c r="A96" s="1462" t="s">
        <v>8593</v>
      </c>
      <c r="B96" s="1462"/>
      <c r="C96" s="1462" t="s">
        <v>8594</v>
      </c>
      <c r="D96" s="1462" t="s">
        <v>8595</v>
      </c>
      <c r="E96" s="1462" t="s">
        <v>8669</v>
      </c>
      <c r="F96" s="1462">
        <v>68.131</v>
      </c>
      <c r="G96" s="1462" t="s">
        <v>4299</v>
      </c>
      <c r="H96" s="1462">
        <v>29</v>
      </c>
    </row>
    <row r="97" spans="1:8" ht="17.25" thickBot="1">
      <c r="A97" s="1462" t="s">
        <v>8597</v>
      </c>
      <c r="B97" s="1462"/>
      <c r="C97" s="1462" t="s">
        <v>8598</v>
      </c>
      <c r="D97" s="1462" t="s">
        <v>8599</v>
      </c>
      <c r="E97" s="1462" t="s">
        <v>8670</v>
      </c>
      <c r="F97" s="1462">
        <v>8.1760000000000002</v>
      </c>
      <c r="G97" s="1462" t="s">
        <v>3496</v>
      </c>
      <c r="H97" s="1462">
        <v>30</v>
      </c>
    </row>
    <row r="98" spans="1:8" ht="17.25" thickBot="1">
      <c r="A98" s="1462" t="s">
        <v>8601</v>
      </c>
      <c r="B98" s="1462"/>
      <c r="C98" s="1462"/>
      <c r="D98" s="1462" t="s">
        <v>8602</v>
      </c>
      <c r="E98" s="1462" t="s">
        <v>8671</v>
      </c>
      <c r="F98" s="1462">
        <v>57.692999999999998</v>
      </c>
      <c r="G98" s="1462" t="s">
        <v>4360</v>
      </c>
      <c r="H98" s="1462">
        <v>31</v>
      </c>
    </row>
    <row r="99" spans="1:8" ht="17.25" thickBot="1">
      <c r="A99" s="1462" t="s">
        <v>8604</v>
      </c>
      <c r="B99" s="1462"/>
      <c r="C99" s="1462"/>
      <c r="D99" s="1462" t="s">
        <v>8605</v>
      </c>
      <c r="E99" s="1462" t="s">
        <v>8672</v>
      </c>
      <c r="F99" s="1462">
        <v>-12.743</v>
      </c>
      <c r="G99" s="1462" t="s">
        <v>4360</v>
      </c>
      <c r="H99" s="1462">
        <v>32</v>
      </c>
    </row>
    <row r="100" spans="1:8" ht="17.25" thickBot="1">
      <c r="A100" s="1462" t="s">
        <v>8607</v>
      </c>
      <c r="B100" s="1462"/>
      <c r="C100" s="1462" t="s">
        <v>8608</v>
      </c>
      <c r="D100" s="1462" t="s">
        <v>8673</v>
      </c>
      <c r="E100" s="1462" t="s">
        <v>8673</v>
      </c>
      <c r="F100" s="1462">
        <v>41.273000000000003</v>
      </c>
      <c r="G100" s="1462" t="s">
        <v>4299</v>
      </c>
      <c r="H100" s="1462">
        <v>33</v>
      </c>
    </row>
    <row r="101" spans="1:8" ht="17.25" thickBot="1">
      <c r="A101" s="1462" t="s">
        <v>8610</v>
      </c>
      <c r="B101" s="1462"/>
      <c r="C101" s="1462" t="s">
        <v>8611</v>
      </c>
      <c r="D101" s="1462" t="s">
        <v>8612</v>
      </c>
      <c r="E101" s="1462" t="s">
        <v>8612</v>
      </c>
      <c r="F101" s="1462">
        <v>0</v>
      </c>
      <c r="G101" s="1462" t="s">
        <v>4299</v>
      </c>
      <c r="H101" s="1462">
        <v>34</v>
      </c>
    </row>
    <row r="102" spans="1:8" ht="17.25" thickBot="1">
      <c r="A102" s="1462" t="s">
        <v>8613</v>
      </c>
      <c r="B102" s="1462"/>
      <c r="C102" s="1462" t="s">
        <v>8614</v>
      </c>
      <c r="D102" s="1462" t="s">
        <v>8674</v>
      </c>
      <c r="E102" s="1462" t="s">
        <v>8674</v>
      </c>
      <c r="F102" s="1462">
        <v>13.804</v>
      </c>
      <c r="G102" s="1462" t="s">
        <v>4299</v>
      </c>
      <c r="H102" s="1462">
        <v>35</v>
      </c>
    </row>
    <row r="103" spans="1:8" ht="17.25" thickBot="1">
      <c r="A103" s="1462" t="s">
        <v>8616</v>
      </c>
      <c r="B103" s="1462"/>
      <c r="C103" s="1462" t="s">
        <v>8617</v>
      </c>
      <c r="D103" s="1462" t="s">
        <v>8675</v>
      </c>
      <c r="E103" s="1462" t="s">
        <v>8675</v>
      </c>
      <c r="F103" s="1462">
        <v>33.841000000000001</v>
      </c>
      <c r="G103" s="1462" t="s">
        <v>4299</v>
      </c>
      <c r="H103" s="1462">
        <v>36</v>
      </c>
    </row>
    <row r="104" spans="1:8" ht="17.25" thickBot="1">
      <c r="A104" s="1462" t="s">
        <v>8619</v>
      </c>
      <c r="B104" s="1462"/>
      <c r="C104" s="1462" t="s">
        <v>8617</v>
      </c>
      <c r="D104" s="1462" t="s">
        <v>8620</v>
      </c>
      <c r="E104" s="1462" t="s">
        <v>8620</v>
      </c>
      <c r="F104" s="1462"/>
      <c r="G104" s="1462" t="s">
        <v>4299</v>
      </c>
      <c r="H104" s="1462">
        <v>37</v>
      </c>
    </row>
    <row r="105" spans="1:8" ht="17.25" thickBot="1">
      <c r="A105" s="1462" t="s">
        <v>8621</v>
      </c>
      <c r="B105" s="1462"/>
      <c r="C105" s="1462" t="s">
        <v>8622</v>
      </c>
      <c r="D105" s="1462" t="s">
        <v>8620</v>
      </c>
      <c r="E105" s="1462" t="s">
        <v>8620</v>
      </c>
      <c r="F105" s="1462"/>
      <c r="G105" s="1462" t="s">
        <v>4360</v>
      </c>
      <c r="H105" s="1462">
        <v>38</v>
      </c>
    </row>
    <row r="106" spans="1:8" ht="17.25" thickBot="1">
      <c r="A106" s="1462" t="s">
        <v>8623</v>
      </c>
      <c r="B106" s="1462"/>
      <c r="C106" s="1462" t="s">
        <v>8624</v>
      </c>
      <c r="D106" s="1462" t="s">
        <v>8620</v>
      </c>
      <c r="E106" s="1462" t="s">
        <v>8620</v>
      </c>
      <c r="F106" s="1462"/>
      <c r="G106" s="1462" t="s">
        <v>4360</v>
      </c>
      <c r="H106" s="1462">
        <v>39</v>
      </c>
    </row>
    <row r="107" spans="1:8" ht="17.25" thickBot="1">
      <c r="A107" s="1462" t="s">
        <v>8625</v>
      </c>
      <c r="B107" s="1462"/>
      <c r="C107" s="1462" t="s">
        <v>8626</v>
      </c>
      <c r="D107" s="1462" t="s">
        <v>8620</v>
      </c>
      <c r="E107" s="1462" t="s">
        <v>8620</v>
      </c>
      <c r="F107" s="1462"/>
      <c r="G107" s="1462" t="s">
        <v>4360</v>
      </c>
      <c r="H107" s="1462">
        <v>40</v>
      </c>
    </row>
    <row r="108" spans="1:8">
      <c r="A108" s="1468" t="s">
        <v>3236</v>
      </c>
      <c r="B108" s="1468" t="s">
        <v>8676</v>
      </c>
      <c r="C108" s="1469"/>
    </row>
    <row r="109" spans="1:8" ht="17.25" thickBot="1">
      <c r="A109" s="1466"/>
      <c r="B109" s="1466"/>
      <c r="C109" s="1467"/>
    </row>
    <row r="110" spans="1:8" ht="17.25" thickBot="1">
      <c r="A110" s="1462" t="s">
        <v>8593</v>
      </c>
      <c r="B110" s="1462"/>
      <c r="C110" s="1462" t="s">
        <v>8594</v>
      </c>
      <c r="D110" s="1462" t="s">
        <v>8595</v>
      </c>
      <c r="E110" s="1462" t="s">
        <v>8677</v>
      </c>
      <c r="F110" s="1462">
        <v>84.134</v>
      </c>
      <c r="G110" s="1462" t="s">
        <v>4299</v>
      </c>
      <c r="H110" s="1462">
        <v>29</v>
      </c>
    </row>
    <row r="111" spans="1:8" ht="17.25" thickBot="1">
      <c r="A111" s="1462" t="s">
        <v>8597</v>
      </c>
      <c r="B111" s="1462"/>
      <c r="C111" s="1462" t="s">
        <v>8598</v>
      </c>
      <c r="D111" s="1462" t="s">
        <v>8599</v>
      </c>
      <c r="E111" s="1462" t="s">
        <v>8678</v>
      </c>
      <c r="F111" s="1462">
        <v>10.096</v>
      </c>
      <c r="G111" s="1462" t="s">
        <v>3496</v>
      </c>
      <c r="H111" s="1462">
        <v>30</v>
      </c>
    </row>
    <row r="112" spans="1:8" ht="17.25" thickBot="1">
      <c r="A112" s="1462" t="s">
        <v>8601</v>
      </c>
      <c r="B112" s="1462"/>
      <c r="C112" s="1462"/>
      <c r="D112" s="1462" t="s">
        <v>8602</v>
      </c>
      <c r="E112" s="1462" t="s">
        <v>8679</v>
      </c>
      <c r="F112" s="1462">
        <v>41.183999999999997</v>
      </c>
      <c r="G112" s="1462" t="s">
        <v>4360</v>
      </c>
      <c r="H112" s="1462">
        <v>31</v>
      </c>
    </row>
    <row r="113" spans="1:8" ht="17.25" thickBot="1">
      <c r="A113" s="1462" t="s">
        <v>8604</v>
      </c>
      <c r="B113" s="1462"/>
      <c r="C113" s="1462"/>
      <c r="D113" s="1462" t="s">
        <v>8605</v>
      </c>
      <c r="E113" s="1462" t="s">
        <v>8680</v>
      </c>
      <c r="F113" s="1462">
        <v>39.223999999999997</v>
      </c>
      <c r="G113" s="1462" t="s">
        <v>4360</v>
      </c>
      <c r="H113" s="1462">
        <v>32</v>
      </c>
    </row>
    <row r="114" spans="1:8" ht="17.25" thickBot="1">
      <c r="A114" s="1462" t="s">
        <v>8607</v>
      </c>
      <c r="B114" s="1462"/>
      <c r="C114" s="1462" t="s">
        <v>8608</v>
      </c>
      <c r="D114" s="1462" t="s">
        <v>8681</v>
      </c>
      <c r="E114" s="1462" t="s">
        <v>8681</v>
      </c>
      <c r="F114" s="1462">
        <v>102.27</v>
      </c>
      <c r="G114" s="1462" t="s">
        <v>4299</v>
      </c>
      <c r="H114" s="1462">
        <v>33</v>
      </c>
    </row>
    <row r="115" spans="1:8" ht="17.25" thickBot="1">
      <c r="A115" s="1462" t="s">
        <v>8610</v>
      </c>
      <c r="B115" s="1462"/>
      <c r="C115" s="1462" t="s">
        <v>8611</v>
      </c>
      <c r="D115" s="1462" t="s">
        <v>8612</v>
      </c>
      <c r="E115" s="1462" t="s">
        <v>8612</v>
      </c>
      <c r="F115" s="1462">
        <v>0</v>
      </c>
      <c r="G115" s="1462" t="s">
        <v>4299</v>
      </c>
      <c r="H115" s="1462">
        <v>34</v>
      </c>
    </row>
    <row r="116" spans="1:8" ht="17.25" thickBot="1">
      <c r="A116" s="1462" t="s">
        <v>8613</v>
      </c>
      <c r="B116" s="1462"/>
      <c r="C116" s="1462" t="s">
        <v>8614</v>
      </c>
      <c r="D116" s="1462" t="s">
        <v>8682</v>
      </c>
      <c r="E116" s="1462" t="s">
        <v>8682</v>
      </c>
      <c r="F116" s="1462">
        <v>19.802</v>
      </c>
      <c r="G116" s="1462" t="s">
        <v>4299</v>
      </c>
      <c r="H116" s="1462">
        <v>35</v>
      </c>
    </row>
    <row r="117" spans="1:8" ht="17.25" thickBot="1">
      <c r="A117" s="1462" t="s">
        <v>8616</v>
      </c>
      <c r="B117" s="1462"/>
      <c r="C117" s="1462" t="s">
        <v>8617</v>
      </c>
      <c r="D117" s="1462" t="s">
        <v>8683</v>
      </c>
      <c r="E117" s="1462" t="s">
        <v>8683</v>
      </c>
      <c r="F117" s="1462">
        <v>48.546999999999997</v>
      </c>
      <c r="G117" s="1462" t="s">
        <v>4299</v>
      </c>
      <c r="H117" s="1462">
        <v>36</v>
      </c>
    </row>
    <row r="118" spans="1:8" ht="17.25" thickBot="1">
      <c r="A118" s="1462" t="s">
        <v>8619</v>
      </c>
      <c r="B118" s="1462"/>
      <c r="C118" s="1462" t="s">
        <v>8617</v>
      </c>
      <c r="D118" s="1462" t="s">
        <v>8620</v>
      </c>
      <c r="E118" s="1462" t="s">
        <v>8620</v>
      </c>
      <c r="F118" s="1462"/>
      <c r="G118" s="1462" t="s">
        <v>4299</v>
      </c>
      <c r="H118" s="1462">
        <v>37</v>
      </c>
    </row>
    <row r="119" spans="1:8" ht="17.25" thickBot="1">
      <c r="A119" s="1462" t="s">
        <v>8621</v>
      </c>
      <c r="B119" s="1462"/>
      <c r="C119" s="1462" t="s">
        <v>8622</v>
      </c>
      <c r="D119" s="1462" t="s">
        <v>8620</v>
      </c>
      <c r="E119" s="1462" t="s">
        <v>8620</v>
      </c>
      <c r="F119" s="1462"/>
      <c r="G119" s="1462" t="s">
        <v>4360</v>
      </c>
      <c r="H119" s="1462">
        <v>38</v>
      </c>
    </row>
    <row r="120" spans="1:8" ht="17.25" thickBot="1">
      <c r="A120" s="1462" t="s">
        <v>8623</v>
      </c>
      <c r="B120" s="1462"/>
      <c r="C120" s="1462" t="s">
        <v>8624</v>
      </c>
      <c r="D120" s="1462" t="s">
        <v>8620</v>
      </c>
      <c r="E120" s="1462" t="s">
        <v>8620</v>
      </c>
      <c r="F120" s="1462"/>
      <c r="G120" s="1462" t="s">
        <v>4360</v>
      </c>
      <c r="H120" s="1462">
        <v>39</v>
      </c>
    </row>
    <row r="121" spans="1:8" ht="17.25" thickBot="1">
      <c r="A121" s="1462" t="s">
        <v>8625</v>
      </c>
      <c r="B121" s="1462"/>
      <c r="C121" s="1462" t="s">
        <v>8626</v>
      </c>
      <c r="D121" s="1462" t="s">
        <v>8620</v>
      </c>
      <c r="E121" s="1462" t="s">
        <v>8620</v>
      </c>
      <c r="F121" s="1462"/>
      <c r="G121" s="1462" t="s">
        <v>4360</v>
      </c>
      <c r="H121" s="1462">
        <v>40</v>
      </c>
    </row>
    <row r="122" spans="1:8">
      <c r="A122" s="1468" t="s">
        <v>8684</v>
      </c>
      <c r="B122" s="1468" t="s">
        <v>8685</v>
      </c>
      <c r="C122" s="1469"/>
    </row>
    <row r="123" spans="1:8" ht="17.25" thickBot="1">
      <c r="A123" s="1466"/>
      <c r="B123" s="1466"/>
      <c r="C123" s="1467"/>
    </row>
    <row r="124" spans="1:8" ht="17.25" thickBot="1">
      <c r="A124" s="1462" t="s">
        <v>8686</v>
      </c>
      <c r="B124" s="1462"/>
      <c r="C124" s="1462" t="s">
        <v>8687</v>
      </c>
      <c r="D124" s="1462" t="s">
        <v>8595</v>
      </c>
      <c r="E124" s="1462" t="s">
        <v>8688</v>
      </c>
      <c r="F124" s="1462">
        <v>2.6240000000000001</v>
      </c>
      <c r="G124" s="1462" t="s">
        <v>4299</v>
      </c>
      <c r="H124" s="1462">
        <v>180</v>
      </c>
    </row>
    <row r="125" spans="1:8" ht="17.25" thickBot="1">
      <c r="A125" s="1462" t="s">
        <v>8689</v>
      </c>
      <c r="B125" s="1462"/>
      <c r="C125" s="1462" t="s">
        <v>3027</v>
      </c>
      <c r="D125" s="1462" t="s">
        <v>8599</v>
      </c>
      <c r="E125" s="1462" t="s">
        <v>8690</v>
      </c>
      <c r="F125" s="1462">
        <v>0.23599999999999999</v>
      </c>
      <c r="G125" s="1462" t="s">
        <v>3496</v>
      </c>
      <c r="H125" s="1462">
        <v>181</v>
      </c>
    </row>
    <row r="126" spans="1:8" ht="17.25" thickBot="1">
      <c r="A126" s="1462" t="s">
        <v>8607</v>
      </c>
      <c r="B126" s="1462"/>
      <c r="C126" s="1462" t="s">
        <v>8608</v>
      </c>
      <c r="D126" s="1462" t="s">
        <v>8691</v>
      </c>
      <c r="E126" s="1462" t="s">
        <v>8691</v>
      </c>
      <c r="F126" s="1462">
        <v>0</v>
      </c>
      <c r="G126" s="1462" t="s">
        <v>4299</v>
      </c>
      <c r="H126" s="1462">
        <v>182</v>
      </c>
    </row>
    <row r="127" spans="1:8" ht="17.25" thickBot="1">
      <c r="A127" s="1462" t="s">
        <v>8610</v>
      </c>
      <c r="B127" s="1462"/>
      <c r="C127" s="1462" t="s">
        <v>8611</v>
      </c>
      <c r="D127" s="1462" t="s">
        <v>8612</v>
      </c>
      <c r="E127" s="1462" t="s">
        <v>8612</v>
      </c>
      <c r="F127" s="1462">
        <v>0</v>
      </c>
      <c r="G127" s="1462" t="s">
        <v>4299</v>
      </c>
      <c r="H127" s="1462">
        <v>183</v>
      </c>
    </row>
    <row r="128" spans="1:8" ht="17.25" thickBot="1">
      <c r="A128" s="1462" t="s">
        <v>8613</v>
      </c>
      <c r="B128" s="1462"/>
      <c r="C128" s="1462" t="s">
        <v>8614</v>
      </c>
      <c r="D128" s="1462" t="s">
        <v>8692</v>
      </c>
      <c r="E128" s="1462" t="s">
        <v>8692</v>
      </c>
      <c r="F128" s="1462">
        <v>3.0760000000000001</v>
      </c>
      <c r="G128" s="1462" t="s">
        <v>4299</v>
      </c>
      <c r="H128" s="1462">
        <v>184</v>
      </c>
    </row>
    <row r="129" spans="1:8" ht="17.25" thickBot="1">
      <c r="A129" s="1462" t="s">
        <v>8616</v>
      </c>
      <c r="B129" s="1462"/>
      <c r="C129" s="1462" t="s">
        <v>8617</v>
      </c>
      <c r="D129" s="1462" t="s">
        <v>8693</v>
      </c>
      <c r="E129" s="1462" t="s">
        <v>8693</v>
      </c>
      <c r="F129" s="1462">
        <v>7.5410000000000004</v>
      </c>
      <c r="G129" s="1462" t="s">
        <v>4299</v>
      </c>
      <c r="H129" s="1462">
        <v>185</v>
      </c>
    </row>
    <row r="130" spans="1:8" ht="17.25" thickBot="1">
      <c r="A130" s="1462" t="s">
        <v>8604</v>
      </c>
      <c r="B130" s="1462"/>
      <c r="C130" s="1462" t="s">
        <v>8694</v>
      </c>
      <c r="D130" s="1462" t="s">
        <v>8620</v>
      </c>
      <c r="E130" s="1462" t="s">
        <v>8620</v>
      </c>
      <c r="F130" s="1462"/>
      <c r="G130" s="1462" t="s">
        <v>4360</v>
      </c>
      <c r="H130" s="1462">
        <v>186</v>
      </c>
    </row>
    <row r="131" spans="1:8" ht="17.25" thickBot="1">
      <c r="A131" s="1462" t="s">
        <v>8619</v>
      </c>
      <c r="B131" s="1462"/>
      <c r="C131" s="1462" t="s">
        <v>8617</v>
      </c>
      <c r="D131" s="1462" t="s">
        <v>8620</v>
      </c>
      <c r="E131" s="1462" t="s">
        <v>8620</v>
      </c>
      <c r="F131" s="1462"/>
      <c r="G131" s="1462" t="s">
        <v>4299</v>
      </c>
      <c r="H131" s="1462">
        <v>187</v>
      </c>
    </row>
    <row r="132" spans="1:8" ht="17.25" thickBot="1">
      <c r="A132" s="1462" t="s">
        <v>8621</v>
      </c>
      <c r="B132" s="1462"/>
      <c r="C132" s="1462" t="s">
        <v>8622</v>
      </c>
      <c r="D132" s="1462" t="s">
        <v>8620</v>
      </c>
      <c r="E132" s="1462" t="s">
        <v>8620</v>
      </c>
      <c r="F132" s="1462"/>
      <c r="G132" s="1462" t="s">
        <v>4360</v>
      </c>
      <c r="H132" s="1462">
        <v>188</v>
      </c>
    </row>
    <row r="133" spans="1:8" ht="17.25" thickBot="1">
      <c r="A133" s="1462" t="s">
        <v>8623</v>
      </c>
      <c r="B133" s="1462"/>
      <c r="C133" s="1462" t="s">
        <v>8624</v>
      </c>
      <c r="D133" s="1462" t="s">
        <v>8620</v>
      </c>
      <c r="E133" s="1462" t="s">
        <v>8620</v>
      </c>
      <c r="F133" s="1462"/>
      <c r="G133" s="1462" t="s">
        <v>4360</v>
      </c>
      <c r="H133" s="1462">
        <v>189</v>
      </c>
    </row>
    <row r="134" spans="1:8" ht="17.25" thickBot="1">
      <c r="A134" s="1462" t="s">
        <v>8625</v>
      </c>
      <c r="B134" s="1462"/>
      <c r="C134" s="1462" t="s">
        <v>8626</v>
      </c>
      <c r="D134" s="1462" t="s">
        <v>8620</v>
      </c>
      <c r="E134" s="1462" t="s">
        <v>8620</v>
      </c>
      <c r="F134" s="1462"/>
      <c r="G134" s="1462" t="s">
        <v>4360</v>
      </c>
      <c r="H134" s="1462">
        <v>190</v>
      </c>
    </row>
    <row r="135" spans="1:8">
      <c r="A135" s="1468" t="s">
        <v>8695</v>
      </c>
      <c r="B135" s="1468" t="s">
        <v>8696</v>
      </c>
      <c r="C135" s="1469"/>
    </row>
    <row r="136" spans="1:8" ht="17.25" thickBot="1">
      <c r="A136" s="1466"/>
      <c r="B136" s="1466"/>
      <c r="C136" s="1467"/>
    </row>
    <row r="137" spans="1:8" ht="17.25" thickBot="1">
      <c r="A137" s="1462" t="s">
        <v>8619</v>
      </c>
      <c r="B137" s="1462"/>
      <c r="C137" s="1462" t="s">
        <v>8697</v>
      </c>
      <c r="D137" s="1462" t="s">
        <v>8595</v>
      </c>
      <c r="E137" s="1462" t="s">
        <v>8698</v>
      </c>
      <c r="F137" s="1462">
        <v>14.364000000000001</v>
      </c>
      <c r="G137" s="1462" t="s">
        <v>4299</v>
      </c>
      <c r="H137" s="1462">
        <v>228</v>
      </c>
    </row>
    <row r="138" spans="1:8">
      <c r="A138" s="1468" t="s">
        <v>8695</v>
      </c>
      <c r="B138" s="1468" t="s">
        <v>8699</v>
      </c>
      <c r="C138" s="1469"/>
    </row>
    <row r="139" spans="1:8" ht="17.25" thickBot="1">
      <c r="A139" s="1466"/>
      <c r="B139" s="1466"/>
      <c r="C139" s="1467"/>
    </row>
    <row r="140" spans="1:8" ht="17.25" thickBot="1">
      <c r="A140" s="1462" t="s">
        <v>8619</v>
      </c>
      <c r="B140" s="1462"/>
      <c r="C140" s="1462" t="s">
        <v>8697</v>
      </c>
      <c r="D140" s="1462" t="s">
        <v>8595</v>
      </c>
      <c r="E140" s="1462" t="s">
        <v>8700</v>
      </c>
      <c r="F140" s="1462">
        <v>6.6020000000000003</v>
      </c>
      <c r="G140" s="1462" t="s">
        <v>4299</v>
      </c>
      <c r="H140" s="1462">
        <v>228</v>
      </c>
    </row>
    <row r="141" spans="1:8">
      <c r="A141" s="1468" t="s">
        <v>8701</v>
      </c>
      <c r="B141" s="1468" t="s">
        <v>8702</v>
      </c>
      <c r="C141" s="1469"/>
    </row>
    <row r="142" spans="1:8" ht="17.25" thickBot="1">
      <c r="A142" s="1466"/>
      <c r="B142" s="1466"/>
      <c r="C142" s="1467"/>
    </row>
    <row r="143" spans="1:8" ht="17.25" thickBot="1">
      <c r="A143" s="1462" t="s">
        <v>8703</v>
      </c>
      <c r="B143" s="1462"/>
      <c r="C143" s="1462" t="s">
        <v>8704</v>
      </c>
      <c r="D143" s="1462" t="s">
        <v>8705</v>
      </c>
      <c r="E143" s="1462" t="s">
        <v>8706</v>
      </c>
      <c r="F143" s="1462">
        <v>27.4</v>
      </c>
      <c r="G143" s="1462" t="s">
        <v>3423</v>
      </c>
      <c r="H143" s="1462">
        <v>329</v>
      </c>
    </row>
    <row r="144" spans="1:8" ht="17.25" thickBot="1">
      <c r="A144" s="1462" t="s">
        <v>8707</v>
      </c>
      <c r="B144" s="1462"/>
      <c r="C144" s="1462" t="s">
        <v>8704</v>
      </c>
      <c r="D144" s="1462" t="s">
        <v>8708</v>
      </c>
      <c r="E144" s="1462" t="s">
        <v>8709</v>
      </c>
      <c r="F144" s="1462">
        <v>1</v>
      </c>
      <c r="G144" s="1462" t="s">
        <v>4817</v>
      </c>
      <c r="H144" s="1462">
        <v>330</v>
      </c>
    </row>
    <row r="145" spans="1:8">
      <c r="A145" s="1468" t="s">
        <v>8701</v>
      </c>
      <c r="B145" s="1468" t="s">
        <v>8710</v>
      </c>
      <c r="C145" s="1469"/>
    </row>
    <row r="146" spans="1:8" ht="17.25" thickBot="1">
      <c r="A146" s="1466"/>
      <c r="B146" s="1466"/>
      <c r="C146" s="1467"/>
    </row>
    <row r="147" spans="1:8" ht="17.25" thickBot="1">
      <c r="A147" s="1462" t="s">
        <v>8703</v>
      </c>
      <c r="B147" s="1462"/>
      <c r="C147" s="1462" t="s">
        <v>8704</v>
      </c>
      <c r="D147" s="1462" t="s">
        <v>8705</v>
      </c>
      <c r="E147" s="1462" t="s">
        <v>8706</v>
      </c>
      <c r="F147" s="1462">
        <v>27.4</v>
      </c>
      <c r="G147" s="1462" t="s">
        <v>3423</v>
      </c>
      <c r="H147" s="1462">
        <v>329</v>
      </c>
    </row>
    <row r="148" spans="1:8" ht="17.25" thickBot="1">
      <c r="A148" s="1462" t="s">
        <v>8707</v>
      </c>
      <c r="B148" s="1462"/>
      <c r="C148" s="1462" t="s">
        <v>8704</v>
      </c>
      <c r="D148" s="1462" t="s">
        <v>8708</v>
      </c>
      <c r="E148" s="1462" t="s">
        <v>8709</v>
      </c>
      <c r="F148" s="1462">
        <v>1</v>
      </c>
      <c r="G148" s="1462" t="s">
        <v>4817</v>
      </c>
      <c r="H148" s="1462">
        <v>330</v>
      </c>
    </row>
    <row r="149" spans="1:8">
      <c r="A149" s="1468" t="s">
        <v>8701</v>
      </c>
      <c r="B149" s="1468" t="s">
        <v>8711</v>
      </c>
      <c r="C149" s="1469"/>
    </row>
    <row r="150" spans="1:8" ht="17.25" thickBot="1">
      <c r="A150" s="1466"/>
      <c r="B150" s="1466"/>
      <c r="C150" s="1467"/>
    </row>
    <row r="151" spans="1:8" ht="17.25" thickBot="1">
      <c r="A151" s="1462" t="s">
        <v>8703</v>
      </c>
      <c r="B151" s="1462"/>
      <c r="C151" s="1462" t="s">
        <v>8704</v>
      </c>
      <c r="D151" s="1462" t="s">
        <v>8705</v>
      </c>
      <c r="E151" s="1462" t="s">
        <v>8706</v>
      </c>
      <c r="F151" s="1462">
        <v>27.4</v>
      </c>
      <c r="G151" s="1462" t="s">
        <v>3423</v>
      </c>
      <c r="H151" s="1462">
        <v>329</v>
      </c>
    </row>
    <row r="152" spans="1:8" ht="17.25" thickBot="1">
      <c r="A152" s="1462" t="s">
        <v>8707</v>
      </c>
      <c r="B152" s="1462"/>
      <c r="C152" s="1462" t="s">
        <v>8704</v>
      </c>
      <c r="D152" s="1462" t="s">
        <v>8708</v>
      </c>
      <c r="E152" s="1462" t="s">
        <v>8709</v>
      </c>
      <c r="F152" s="1462">
        <v>1</v>
      </c>
      <c r="G152" s="1462" t="s">
        <v>4817</v>
      </c>
      <c r="H152" s="1462">
        <v>330</v>
      </c>
    </row>
    <row r="153" spans="1:8">
      <c r="A153" s="1468" t="s">
        <v>8701</v>
      </c>
      <c r="B153" s="1468" t="s">
        <v>8712</v>
      </c>
      <c r="C153" s="1469"/>
    </row>
    <row r="154" spans="1:8" ht="17.25" thickBot="1">
      <c r="A154" s="1466"/>
      <c r="B154" s="1466"/>
      <c r="C154" s="1467"/>
    </row>
    <row r="155" spans="1:8" ht="17.25" thickBot="1">
      <c r="A155" s="1462" t="s">
        <v>8703</v>
      </c>
      <c r="B155" s="1462"/>
      <c r="C155" s="1462" t="s">
        <v>8704</v>
      </c>
      <c r="D155" s="1462" t="s">
        <v>8705</v>
      </c>
      <c r="E155" s="1462" t="s">
        <v>8706</v>
      </c>
      <c r="F155" s="1462">
        <v>27.4</v>
      </c>
      <c r="G155" s="1462" t="s">
        <v>3423</v>
      </c>
      <c r="H155" s="1462">
        <v>329</v>
      </c>
    </row>
    <row r="156" spans="1:8" ht="17.25" thickBot="1">
      <c r="A156" s="1462" t="s">
        <v>8707</v>
      </c>
      <c r="B156" s="1462"/>
      <c r="C156" s="1462" t="s">
        <v>8704</v>
      </c>
      <c r="D156" s="1462" t="s">
        <v>8708</v>
      </c>
      <c r="E156" s="1462" t="s">
        <v>8709</v>
      </c>
      <c r="F156" s="1462">
        <v>1</v>
      </c>
      <c r="G156" s="1462" t="s">
        <v>4817</v>
      </c>
      <c r="H156" s="1462">
        <v>330</v>
      </c>
    </row>
    <row r="157" spans="1:8">
      <c r="A157" s="1468" t="s">
        <v>8701</v>
      </c>
      <c r="B157" s="1468" t="s">
        <v>8713</v>
      </c>
      <c r="C157" s="1469"/>
    </row>
    <row r="158" spans="1:8" ht="17.25" thickBot="1">
      <c r="A158" s="1466"/>
      <c r="B158" s="1466"/>
      <c r="C158" s="1467"/>
    </row>
    <row r="159" spans="1:8" ht="17.25" thickBot="1">
      <c r="A159" s="1462" t="s">
        <v>8703</v>
      </c>
      <c r="B159" s="1462"/>
      <c r="C159" s="1462" t="s">
        <v>8704</v>
      </c>
      <c r="D159" s="1462" t="s">
        <v>8705</v>
      </c>
      <c r="E159" s="1462" t="s">
        <v>8706</v>
      </c>
      <c r="F159" s="1462">
        <v>27.4</v>
      </c>
      <c r="G159" s="1462" t="s">
        <v>3423</v>
      </c>
      <c r="H159" s="1462">
        <v>329</v>
      </c>
    </row>
    <row r="160" spans="1:8" ht="17.25" thickBot="1">
      <c r="A160" s="1462" t="s">
        <v>8707</v>
      </c>
      <c r="B160" s="1462"/>
      <c r="C160" s="1462" t="s">
        <v>8704</v>
      </c>
      <c r="D160" s="1462" t="s">
        <v>8708</v>
      </c>
      <c r="E160" s="1462" t="s">
        <v>8709</v>
      </c>
      <c r="F160" s="1462">
        <v>1</v>
      </c>
      <c r="G160" s="1462" t="s">
        <v>4817</v>
      </c>
      <c r="H160" s="1462">
        <v>330</v>
      </c>
    </row>
    <row r="161" spans="1:8">
      <c r="A161" s="1468" t="s">
        <v>8701</v>
      </c>
      <c r="B161" s="1468" t="s">
        <v>8714</v>
      </c>
      <c r="C161" s="1469"/>
    </row>
    <row r="162" spans="1:8" ht="17.25" thickBot="1">
      <c r="A162" s="1466"/>
      <c r="B162" s="1466"/>
      <c r="C162" s="1467"/>
    </row>
    <row r="163" spans="1:8" ht="17.25" thickBot="1">
      <c r="A163" s="1462" t="s">
        <v>8703</v>
      </c>
      <c r="B163" s="1462"/>
      <c r="C163" s="1462" t="s">
        <v>8704</v>
      </c>
      <c r="D163" s="1462" t="s">
        <v>8705</v>
      </c>
      <c r="E163" s="1462" t="s">
        <v>8706</v>
      </c>
      <c r="F163" s="1462">
        <v>27.4</v>
      </c>
      <c r="G163" s="1462" t="s">
        <v>3423</v>
      </c>
      <c r="H163" s="1462">
        <v>329</v>
      </c>
    </row>
    <row r="164" spans="1:8" ht="17.25" thickBot="1">
      <c r="A164" s="1462" t="s">
        <v>8707</v>
      </c>
      <c r="B164" s="1462"/>
      <c r="C164" s="1462" t="s">
        <v>8704</v>
      </c>
      <c r="D164" s="1462" t="s">
        <v>8708</v>
      </c>
      <c r="E164" s="1462" t="s">
        <v>8709</v>
      </c>
      <c r="F164" s="1462">
        <v>1</v>
      </c>
      <c r="G164" s="1462" t="s">
        <v>4817</v>
      </c>
      <c r="H164" s="1462">
        <v>330</v>
      </c>
    </row>
    <row r="165" spans="1:8">
      <c r="A165" s="1468" t="s">
        <v>8701</v>
      </c>
      <c r="B165" s="1468" t="s">
        <v>8715</v>
      </c>
      <c r="C165" s="1469"/>
    </row>
    <row r="166" spans="1:8" ht="17.25" thickBot="1">
      <c r="A166" s="1466"/>
      <c r="B166" s="1466"/>
      <c r="C166" s="1467"/>
    </row>
    <row r="167" spans="1:8" ht="17.25" thickBot="1">
      <c r="A167" s="1462" t="s">
        <v>8703</v>
      </c>
      <c r="B167" s="1462"/>
      <c r="C167" s="1462" t="s">
        <v>8704</v>
      </c>
      <c r="D167" s="1462" t="s">
        <v>8705</v>
      </c>
      <c r="E167" s="1462" t="s">
        <v>8706</v>
      </c>
      <c r="F167" s="1462">
        <v>27.4</v>
      </c>
      <c r="G167" s="1462" t="s">
        <v>3423</v>
      </c>
      <c r="H167" s="1462">
        <v>329</v>
      </c>
    </row>
    <row r="168" spans="1:8" ht="17.25" thickBot="1">
      <c r="A168" s="1462" t="s">
        <v>8707</v>
      </c>
      <c r="B168" s="1462"/>
      <c r="C168" s="1462" t="s">
        <v>8704</v>
      </c>
      <c r="D168" s="1462" t="s">
        <v>8708</v>
      </c>
      <c r="E168" s="1462" t="s">
        <v>8709</v>
      </c>
      <c r="F168" s="1462">
        <v>1</v>
      </c>
      <c r="G168" s="1462" t="s">
        <v>4817</v>
      </c>
      <c r="H168" s="1462">
        <v>330</v>
      </c>
    </row>
    <row r="169" spans="1:8">
      <c r="A169" s="1468" t="s">
        <v>8701</v>
      </c>
      <c r="B169" s="1468" t="s">
        <v>8716</v>
      </c>
      <c r="C169" s="1469"/>
    </row>
    <row r="170" spans="1:8" ht="17.25" thickBot="1">
      <c r="A170" s="1466"/>
      <c r="B170" s="1466"/>
      <c r="C170" s="1467"/>
    </row>
    <row r="171" spans="1:8" ht="17.25" thickBot="1">
      <c r="A171" s="1462" t="s">
        <v>8703</v>
      </c>
      <c r="B171" s="1462"/>
      <c r="C171" s="1462" t="s">
        <v>8704</v>
      </c>
      <c r="D171" s="1462" t="s">
        <v>8705</v>
      </c>
      <c r="E171" s="1462" t="s">
        <v>8706</v>
      </c>
      <c r="F171" s="1462">
        <v>27.4</v>
      </c>
      <c r="G171" s="1462" t="s">
        <v>3423</v>
      </c>
      <c r="H171" s="1462">
        <v>329</v>
      </c>
    </row>
    <row r="172" spans="1:8" ht="17.25" thickBot="1">
      <c r="A172" s="1462" t="s">
        <v>8707</v>
      </c>
      <c r="B172" s="1462"/>
      <c r="C172" s="1462" t="s">
        <v>8704</v>
      </c>
      <c r="D172" s="1462" t="s">
        <v>8708</v>
      </c>
      <c r="E172" s="1462" t="s">
        <v>8709</v>
      </c>
      <c r="F172" s="1462">
        <v>1</v>
      </c>
      <c r="G172" s="1462" t="s">
        <v>4817</v>
      </c>
      <c r="H172" s="1462">
        <v>330</v>
      </c>
    </row>
    <row r="173" spans="1:8">
      <c r="A173" s="1468" t="s">
        <v>8701</v>
      </c>
      <c r="B173" s="1468" t="s">
        <v>8717</v>
      </c>
      <c r="C173" s="1469"/>
    </row>
    <row r="174" spans="1:8" ht="17.25" thickBot="1">
      <c r="A174" s="1466"/>
      <c r="B174" s="1466"/>
      <c r="C174" s="1467"/>
    </row>
    <row r="175" spans="1:8" ht="17.25" thickBot="1">
      <c r="A175" s="1462" t="s">
        <v>8703</v>
      </c>
      <c r="B175" s="1462"/>
      <c r="C175" s="1462" t="s">
        <v>8704</v>
      </c>
      <c r="D175" s="1462" t="s">
        <v>8705</v>
      </c>
      <c r="E175" s="1462" t="s">
        <v>8706</v>
      </c>
      <c r="F175" s="1462">
        <v>27.4</v>
      </c>
      <c r="G175" s="1462" t="s">
        <v>3423</v>
      </c>
      <c r="H175" s="1462">
        <v>329</v>
      </c>
    </row>
    <row r="176" spans="1:8" ht="17.25" thickBot="1">
      <c r="A176" s="1462" t="s">
        <v>8707</v>
      </c>
      <c r="B176" s="1462"/>
      <c r="C176" s="1462" t="s">
        <v>8704</v>
      </c>
      <c r="D176" s="1462" t="s">
        <v>8708</v>
      </c>
      <c r="E176" s="1462" t="s">
        <v>8709</v>
      </c>
      <c r="F176" s="1462">
        <v>1</v>
      </c>
      <c r="G176" s="1462" t="s">
        <v>4817</v>
      </c>
      <c r="H176" s="1462">
        <v>330</v>
      </c>
    </row>
    <row r="177" spans="1:8">
      <c r="A177" s="1468" t="s">
        <v>8701</v>
      </c>
      <c r="B177" s="1468" t="s">
        <v>8718</v>
      </c>
      <c r="C177" s="1469"/>
    </row>
    <row r="178" spans="1:8" ht="17.25" thickBot="1">
      <c r="A178" s="1466"/>
      <c r="B178" s="1466"/>
      <c r="C178" s="1467"/>
    </row>
    <row r="179" spans="1:8" ht="17.25" thickBot="1">
      <c r="A179" s="1462" t="s">
        <v>8703</v>
      </c>
      <c r="B179" s="1462"/>
      <c r="C179" s="1462" t="s">
        <v>8704</v>
      </c>
      <c r="D179" s="1462" t="s">
        <v>8705</v>
      </c>
      <c r="E179" s="1462" t="s">
        <v>8706</v>
      </c>
      <c r="F179" s="1462">
        <v>27.4</v>
      </c>
      <c r="G179" s="1462" t="s">
        <v>3423</v>
      </c>
      <c r="H179" s="1462">
        <v>329</v>
      </c>
    </row>
    <row r="180" spans="1:8" ht="17.25" thickBot="1">
      <c r="A180" s="1462" t="s">
        <v>8707</v>
      </c>
      <c r="B180" s="1462"/>
      <c r="C180" s="1462" t="s">
        <v>8704</v>
      </c>
      <c r="D180" s="1462" t="s">
        <v>8708</v>
      </c>
      <c r="E180" s="1462" t="s">
        <v>8709</v>
      </c>
      <c r="F180" s="1462">
        <v>1</v>
      </c>
      <c r="G180" s="1462" t="s">
        <v>4817</v>
      </c>
      <c r="H180" s="1462">
        <v>330</v>
      </c>
    </row>
    <row r="181" spans="1:8">
      <c r="A181" s="1468" t="s">
        <v>8701</v>
      </c>
      <c r="B181" s="1468" t="s">
        <v>8719</v>
      </c>
      <c r="C181" s="1469"/>
    </row>
    <row r="182" spans="1:8" ht="17.25" thickBot="1">
      <c r="A182" s="1466"/>
      <c r="B182" s="1466"/>
      <c r="C182" s="1467"/>
    </row>
    <row r="183" spans="1:8" ht="17.25" thickBot="1">
      <c r="A183" s="1462" t="s">
        <v>8703</v>
      </c>
      <c r="B183" s="1462"/>
      <c r="C183" s="1462" t="s">
        <v>8704</v>
      </c>
      <c r="D183" s="1462" t="s">
        <v>8705</v>
      </c>
      <c r="E183" s="1462" t="s">
        <v>8706</v>
      </c>
      <c r="F183" s="1462">
        <v>27.4</v>
      </c>
      <c r="G183" s="1462" t="s">
        <v>3423</v>
      </c>
      <c r="H183" s="1462">
        <v>329</v>
      </c>
    </row>
    <row r="184" spans="1:8" ht="17.25" thickBot="1">
      <c r="A184" s="1462" t="s">
        <v>8707</v>
      </c>
      <c r="B184" s="1462"/>
      <c r="C184" s="1462" t="s">
        <v>8704</v>
      </c>
      <c r="D184" s="1462" t="s">
        <v>8708</v>
      </c>
      <c r="E184" s="1462" t="s">
        <v>8709</v>
      </c>
      <c r="F184" s="1462">
        <v>1</v>
      </c>
      <c r="G184" s="1462" t="s">
        <v>4817</v>
      </c>
      <c r="H184" s="1462">
        <v>330</v>
      </c>
    </row>
    <row r="185" spans="1:8">
      <c r="A185" s="1468" t="s">
        <v>8701</v>
      </c>
      <c r="B185" s="1468" t="s">
        <v>8720</v>
      </c>
      <c r="C185" s="1469"/>
    </row>
    <row r="186" spans="1:8" ht="17.25" thickBot="1">
      <c r="A186" s="1466"/>
      <c r="B186" s="1466"/>
      <c r="C186" s="1467"/>
    </row>
    <row r="187" spans="1:8" ht="17.25" thickBot="1">
      <c r="A187" s="1462" t="s">
        <v>8703</v>
      </c>
      <c r="B187" s="1462"/>
      <c r="C187" s="1462" t="s">
        <v>8704</v>
      </c>
      <c r="D187" s="1462" t="s">
        <v>8705</v>
      </c>
      <c r="E187" s="1462" t="s">
        <v>8706</v>
      </c>
      <c r="F187" s="1462">
        <v>27.4</v>
      </c>
      <c r="G187" s="1462" t="s">
        <v>3423</v>
      </c>
      <c r="H187" s="1462">
        <v>329</v>
      </c>
    </row>
    <row r="188" spans="1:8" ht="17.25" thickBot="1">
      <c r="A188" s="1462" t="s">
        <v>8707</v>
      </c>
      <c r="B188" s="1462"/>
      <c r="C188" s="1462" t="s">
        <v>8704</v>
      </c>
      <c r="D188" s="1462" t="s">
        <v>8708</v>
      </c>
      <c r="E188" s="1462" t="s">
        <v>8709</v>
      </c>
      <c r="F188" s="1462">
        <v>1</v>
      </c>
      <c r="G188" s="1462" t="s">
        <v>4817</v>
      </c>
      <c r="H188" s="1462">
        <v>330</v>
      </c>
    </row>
    <row r="189" spans="1:8">
      <c r="A189" s="1468" t="s">
        <v>8701</v>
      </c>
      <c r="B189" s="1468" t="s">
        <v>8721</v>
      </c>
      <c r="C189" s="1469"/>
    </row>
    <row r="190" spans="1:8" ht="17.25" thickBot="1">
      <c r="A190" s="1466"/>
      <c r="B190" s="1466"/>
      <c r="C190" s="1467"/>
    </row>
    <row r="191" spans="1:8" ht="17.25" thickBot="1">
      <c r="A191" s="1462" t="s">
        <v>8703</v>
      </c>
      <c r="B191" s="1462"/>
      <c r="C191" s="1462" t="s">
        <v>8704</v>
      </c>
      <c r="D191" s="1462" t="s">
        <v>8705</v>
      </c>
      <c r="E191" s="1462" t="s">
        <v>8706</v>
      </c>
      <c r="F191" s="1462">
        <v>27.4</v>
      </c>
      <c r="G191" s="1462" t="s">
        <v>3423</v>
      </c>
      <c r="H191" s="1462">
        <v>329</v>
      </c>
    </row>
    <row r="192" spans="1:8" ht="17.25" thickBot="1">
      <c r="A192" s="1462" t="s">
        <v>8707</v>
      </c>
      <c r="B192" s="1462"/>
      <c r="C192" s="1462" t="s">
        <v>8704</v>
      </c>
      <c r="D192" s="1462" t="s">
        <v>8708</v>
      </c>
      <c r="E192" s="1462" t="s">
        <v>8709</v>
      </c>
      <c r="F192" s="1462">
        <v>1</v>
      </c>
      <c r="G192" s="1462" t="s">
        <v>4817</v>
      </c>
      <c r="H192" s="1462">
        <v>330</v>
      </c>
    </row>
    <row r="193" spans="1:8">
      <c r="A193" s="1468" t="s">
        <v>8701</v>
      </c>
      <c r="B193" s="1468" t="s">
        <v>8722</v>
      </c>
      <c r="C193" s="1469"/>
    </row>
    <row r="194" spans="1:8" ht="17.25" thickBot="1">
      <c r="A194" s="1466"/>
      <c r="B194" s="1466"/>
      <c r="C194" s="1467"/>
    </row>
    <row r="195" spans="1:8" ht="17.25" thickBot="1">
      <c r="A195" s="1462" t="s">
        <v>8703</v>
      </c>
      <c r="B195" s="1462"/>
      <c r="C195" s="1462" t="s">
        <v>8704</v>
      </c>
      <c r="D195" s="1462" t="s">
        <v>8705</v>
      </c>
      <c r="E195" s="1462" t="s">
        <v>8706</v>
      </c>
      <c r="F195" s="1462">
        <v>27.4</v>
      </c>
      <c r="G195" s="1462" t="s">
        <v>3423</v>
      </c>
      <c r="H195" s="1462">
        <v>329</v>
      </c>
    </row>
    <row r="196" spans="1:8" ht="17.25" thickBot="1">
      <c r="A196" s="1462" t="s">
        <v>8707</v>
      </c>
      <c r="B196" s="1462"/>
      <c r="C196" s="1462" t="s">
        <v>8704</v>
      </c>
      <c r="D196" s="1462" t="s">
        <v>8708</v>
      </c>
      <c r="E196" s="1462" t="s">
        <v>8709</v>
      </c>
      <c r="F196" s="1462">
        <v>1</v>
      </c>
      <c r="G196" s="1462" t="s">
        <v>4817</v>
      </c>
      <c r="H196" s="1462">
        <v>330</v>
      </c>
    </row>
    <row r="197" spans="1:8">
      <c r="A197" s="1468" t="s">
        <v>8701</v>
      </c>
      <c r="B197" s="1468" t="s">
        <v>8723</v>
      </c>
      <c r="C197" s="1469"/>
    </row>
    <row r="198" spans="1:8" ht="17.25" thickBot="1">
      <c r="A198" s="1466"/>
      <c r="B198" s="1466"/>
      <c r="C198" s="1467"/>
    </row>
    <row r="199" spans="1:8" ht="17.25" thickBot="1">
      <c r="A199" s="1462" t="s">
        <v>8703</v>
      </c>
      <c r="B199" s="1462"/>
      <c r="C199" s="1462" t="s">
        <v>8704</v>
      </c>
      <c r="D199" s="1462" t="s">
        <v>8705</v>
      </c>
      <c r="E199" s="1462" t="s">
        <v>8706</v>
      </c>
      <c r="F199" s="1462">
        <v>27.4</v>
      </c>
      <c r="G199" s="1462" t="s">
        <v>3423</v>
      </c>
      <c r="H199" s="1462">
        <v>329</v>
      </c>
    </row>
    <row r="200" spans="1:8" ht="17.25" thickBot="1">
      <c r="A200" s="1462" t="s">
        <v>8707</v>
      </c>
      <c r="B200" s="1462"/>
      <c r="C200" s="1462" t="s">
        <v>8704</v>
      </c>
      <c r="D200" s="1462" t="s">
        <v>8708</v>
      </c>
      <c r="E200" s="1462" t="s">
        <v>8709</v>
      </c>
      <c r="F200" s="1462">
        <v>1</v>
      </c>
      <c r="G200" s="1462" t="s">
        <v>4817</v>
      </c>
      <c r="H200" s="1462">
        <v>330</v>
      </c>
    </row>
    <row r="201" spans="1:8">
      <c r="A201" s="1468" t="s">
        <v>8701</v>
      </c>
      <c r="B201" s="1468" t="s">
        <v>8724</v>
      </c>
      <c r="C201" s="1469"/>
    </row>
    <row r="202" spans="1:8" ht="17.25" thickBot="1">
      <c r="A202" s="1466"/>
      <c r="B202" s="1466"/>
      <c r="C202" s="1467"/>
    </row>
    <row r="203" spans="1:8" ht="17.25" thickBot="1">
      <c r="A203" s="1462" t="s">
        <v>8703</v>
      </c>
      <c r="B203" s="1462"/>
      <c r="C203" s="1462" t="s">
        <v>8704</v>
      </c>
      <c r="D203" s="1462" t="s">
        <v>8705</v>
      </c>
      <c r="E203" s="1462" t="s">
        <v>8706</v>
      </c>
      <c r="F203" s="1462">
        <v>27.4</v>
      </c>
      <c r="G203" s="1462" t="s">
        <v>3423</v>
      </c>
      <c r="H203" s="1462">
        <v>329</v>
      </c>
    </row>
    <row r="204" spans="1:8" ht="17.25" thickBot="1">
      <c r="A204" s="1462" t="s">
        <v>8707</v>
      </c>
      <c r="B204" s="1462"/>
      <c r="C204" s="1462" t="s">
        <v>8704</v>
      </c>
      <c r="D204" s="1462" t="s">
        <v>8708</v>
      </c>
      <c r="E204" s="1462" t="s">
        <v>8709</v>
      </c>
      <c r="F204" s="1462">
        <v>1</v>
      </c>
      <c r="G204" s="1462" t="s">
        <v>4817</v>
      </c>
      <c r="H204" s="1462">
        <v>330</v>
      </c>
    </row>
    <row r="205" spans="1:8">
      <c r="A205" s="1468" t="s">
        <v>8701</v>
      </c>
      <c r="B205" s="1468" t="s">
        <v>8725</v>
      </c>
      <c r="C205" s="1469"/>
    </row>
    <row r="206" spans="1:8" ht="17.25" thickBot="1">
      <c r="A206" s="1466"/>
      <c r="B206" s="1466"/>
      <c r="C206" s="1467"/>
    </row>
    <row r="207" spans="1:8" ht="17.25" thickBot="1">
      <c r="A207" s="1462" t="s">
        <v>8703</v>
      </c>
      <c r="B207" s="1462"/>
      <c r="C207" s="1462" t="s">
        <v>8704</v>
      </c>
      <c r="D207" s="1462" t="s">
        <v>8705</v>
      </c>
      <c r="E207" s="1462" t="s">
        <v>8706</v>
      </c>
      <c r="F207" s="1462">
        <v>27.4</v>
      </c>
      <c r="G207" s="1462" t="s">
        <v>3423</v>
      </c>
      <c r="H207" s="1462">
        <v>329</v>
      </c>
    </row>
    <row r="208" spans="1:8" ht="17.25" thickBot="1">
      <c r="A208" s="1462" t="s">
        <v>8707</v>
      </c>
      <c r="B208" s="1462"/>
      <c r="C208" s="1462" t="s">
        <v>8704</v>
      </c>
      <c r="D208" s="1462" t="s">
        <v>8708</v>
      </c>
      <c r="E208" s="1462" t="s">
        <v>8709</v>
      </c>
      <c r="F208" s="1462">
        <v>1</v>
      </c>
      <c r="G208" s="1462" t="s">
        <v>4817</v>
      </c>
      <c r="H208" s="1462">
        <v>330</v>
      </c>
    </row>
    <row r="209" spans="1:8">
      <c r="A209" s="1468" t="s">
        <v>8701</v>
      </c>
      <c r="B209" s="1468" t="s">
        <v>8726</v>
      </c>
      <c r="C209" s="1469"/>
    </row>
    <row r="210" spans="1:8" ht="17.25" thickBot="1">
      <c r="A210" s="1466"/>
      <c r="B210" s="1466"/>
      <c r="C210" s="1467"/>
    </row>
    <row r="211" spans="1:8" ht="17.25" thickBot="1">
      <c r="A211" s="1462" t="s">
        <v>8703</v>
      </c>
      <c r="B211" s="1462"/>
      <c r="C211" s="1462" t="s">
        <v>8704</v>
      </c>
      <c r="D211" s="1462" t="s">
        <v>8705</v>
      </c>
      <c r="E211" s="1462" t="s">
        <v>8706</v>
      </c>
      <c r="F211" s="1462">
        <v>27.4</v>
      </c>
      <c r="G211" s="1462" t="s">
        <v>3423</v>
      </c>
      <c r="H211" s="1462">
        <v>329</v>
      </c>
    </row>
    <row r="212" spans="1:8" ht="17.25" thickBot="1">
      <c r="A212" s="1462" t="s">
        <v>8707</v>
      </c>
      <c r="B212" s="1462"/>
      <c r="C212" s="1462" t="s">
        <v>8704</v>
      </c>
      <c r="D212" s="1462" t="s">
        <v>8708</v>
      </c>
      <c r="E212" s="1462" t="s">
        <v>8709</v>
      </c>
      <c r="F212" s="1462">
        <v>1</v>
      </c>
      <c r="G212" s="1462" t="s">
        <v>4817</v>
      </c>
      <c r="H212" s="1462">
        <v>330</v>
      </c>
    </row>
    <row r="213" spans="1:8">
      <c r="A213" s="1468" t="s">
        <v>8701</v>
      </c>
      <c r="B213" s="1468" t="s">
        <v>8727</v>
      </c>
      <c r="C213" s="1469"/>
    </row>
    <row r="214" spans="1:8" ht="17.25" thickBot="1">
      <c r="A214" s="1466"/>
      <c r="B214" s="1466"/>
      <c r="C214" s="1467"/>
    </row>
    <row r="215" spans="1:8" ht="17.25" thickBot="1">
      <c r="A215" s="1462" t="s">
        <v>8703</v>
      </c>
      <c r="B215" s="1462"/>
      <c r="C215" s="1462" t="s">
        <v>8704</v>
      </c>
      <c r="D215" s="1462" t="s">
        <v>8705</v>
      </c>
      <c r="E215" s="1462" t="s">
        <v>8706</v>
      </c>
      <c r="F215" s="1462">
        <v>27.4</v>
      </c>
      <c r="G215" s="1462" t="s">
        <v>3423</v>
      </c>
      <c r="H215" s="1462">
        <v>329</v>
      </c>
    </row>
    <row r="216" spans="1:8" ht="17.25" thickBot="1">
      <c r="A216" s="1462" t="s">
        <v>8707</v>
      </c>
      <c r="B216" s="1462"/>
      <c r="C216" s="1462" t="s">
        <v>8704</v>
      </c>
      <c r="D216" s="1462" t="s">
        <v>8708</v>
      </c>
      <c r="E216" s="1462" t="s">
        <v>8709</v>
      </c>
      <c r="F216" s="1462">
        <v>1</v>
      </c>
      <c r="G216" s="1462" t="s">
        <v>4817</v>
      </c>
      <c r="H216" s="1462">
        <v>330</v>
      </c>
    </row>
    <row r="217" spans="1:8">
      <c r="A217" s="1468" t="s">
        <v>8701</v>
      </c>
      <c r="B217" s="1468" t="s">
        <v>8728</v>
      </c>
      <c r="C217" s="1469"/>
    </row>
    <row r="218" spans="1:8" ht="17.25" thickBot="1">
      <c r="A218" s="1466"/>
      <c r="B218" s="1466"/>
      <c r="C218" s="1467"/>
    </row>
    <row r="219" spans="1:8" ht="17.25" thickBot="1">
      <c r="A219" s="1462" t="s">
        <v>8703</v>
      </c>
      <c r="B219" s="1462"/>
      <c r="C219" s="1462" t="s">
        <v>8704</v>
      </c>
      <c r="D219" s="1462" t="s">
        <v>8705</v>
      </c>
      <c r="E219" s="1462" t="s">
        <v>8706</v>
      </c>
      <c r="F219" s="1462">
        <v>27.4</v>
      </c>
      <c r="G219" s="1462" t="s">
        <v>3423</v>
      </c>
      <c r="H219" s="1462">
        <v>329</v>
      </c>
    </row>
    <row r="220" spans="1:8" ht="17.25" thickBot="1">
      <c r="A220" s="1462" t="s">
        <v>8707</v>
      </c>
      <c r="B220" s="1462"/>
      <c r="C220" s="1462" t="s">
        <v>8704</v>
      </c>
      <c r="D220" s="1462" t="s">
        <v>8708</v>
      </c>
      <c r="E220" s="1462" t="s">
        <v>8709</v>
      </c>
      <c r="F220" s="1462">
        <v>1</v>
      </c>
      <c r="G220" s="1462" t="s">
        <v>4817</v>
      </c>
      <c r="H220" s="1462">
        <v>330</v>
      </c>
    </row>
    <row r="221" spans="1:8">
      <c r="A221" s="1468" t="s">
        <v>8701</v>
      </c>
      <c r="B221" s="1468" t="s">
        <v>8729</v>
      </c>
      <c r="C221" s="1469"/>
    </row>
    <row r="222" spans="1:8" ht="17.25" thickBot="1">
      <c r="A222" s="1466"/>
      <c r="B222" s="1466"/>
      <c r="C222" s="1467"/>
    </row>
    <row r="223" spans="1:8" ht="17.25" thickBot="1">
      <c r="A223" s="1462" t="s">
        <v>8703</v>
      </c>
      <c r="B223" s="1462"/>
      <c r="C223" s="1462" t="s">
        <v>8704</v>
      </c>
      <c r="D223" s="1462" t="s">
        <v>8705</v>
      </c>
      <c r="E223" s="1462" t="s">
        <v>8706</v>
      </c>
      <c r="F223" s="1462">
        <v>27.4</v>
      </c>
      <c r="G223" s="1462" t="s">
        <v>3423</v>
      </c>
      <c r="H223" s="1462">
        <v>329</v>
      </c>
    </row>
    <row r="224" spans="1:8" ht="17.25" thickBot="1">
      <c r="A224" s="1462" t="s">
        <v>8707</v>
      </c>
      <c r="B224" s="1462"/>
      <c r="C224" s="1462" t="s">
        <v>8704</v>
      </c>
      <c r="D224" s="1462" t="s">
        <v>8708</v>
      </c>
      <c r="E224" s="1462" t="s">
        <v>8709</v>
      </c>
      <c r="F224" s="1462">
        <v>1</v>
      </c>
      <c r="G224" s="1462" t="s">
        <v>4817</v>
      </c>
      <c r="H224" s="1462">
        <v>330</v>
      </c>
    </row>
    <row r="225" spans="1:8">
      <c r="A225" s="1468" t="s">
        <v>8701</v>
      </c>
      <c r="B225" s="1468" t="s">
        <v>8730</v>
      </c>
      <c r="C225" s="1469"/>
    </row>
    <row r="226" spans="1:8" ht="17.25" thickBot="1">
      <c r="A226" s="1466"/>
      <c r="B226" s="1466"/>
      <c r="C226" s="1467"/>
    </row>
    <row r="227" spans="1:8" ht="17.25" thickBot="1">
      <c r="A227" s="1462" t="s">
        <v>8703</v>
      </c>
      <c r="B227" s="1462"/>
      <c r="C227" s="1462" t="s">
        <v>8704</v>
      </c>
      <c r="D227" s="1462" t="s">
        <v>8705</v>
      </c>
      <c r="E227" s="1462" t="s">
        <v>8706</v>
      </c>
      <c r="F227" s="1462">
        <v>27.4</v>
      </c>
      <c r="G227" s="1462" t="s">
        <v>3423</v>
      </c>
      <c r="H227" s="1462">
        <v>329</v>
      </c>
    </row>
    <row r="228" spans="1:8" ht="17.25" thickBot="1">
      <c r="A228" s="1462" t="s">
        <v>8707</v>
      </c>
      <c r="B228" s="1462"/>
      <c r="C228" s="1462" t="s">
        <v>8704</v>
      </c>
      <c r="D228" s="1462" t="s">
        <v>8708</v>
      </c>
      <c r="E228" s="1462" t="s">
        <v>8709</v>
      </c>
      <c r="F228" s="1462">
        <v>1</v>
      </c>
      <c r="G228" s="1462" t="s">
        <v>4817</v>
      </c>
      <c r="H228" s="1462">
        <v>330</v>
      </c>
    </row>
    <row r="229" spans="1:8">
      <c r="A229" s="1468" t="s">
        <v>8701</v>
      </c>
      <c r="B229" s="1468" t="s">
        <v>8731</v>
      </c>
      <c r="C229" s="1469"/>
    </row>
    <row r="230" spans="1:8" ht="17.25" thickBot="1">
      <c r="A230" s="1466"/>
      <c r="B230" s="1466"/>
      <c r="C230" s="1467"/>
    </row>
    <row r="231" spans="1:8" ht="17.25" thickBot="1">
      <c r="A231" s="1462" t="s">
        <v>8703</v>
      </c>
      <c r="B231" s="1462"/>
      <c r="C231" s="1462" t="s">
        <v>8704</v>
      </c>
      <c r="D231" s="1462" t="s">
        <v>8705</v>
      </c>
      <c r="E231" s="1462" t="s">
        <v>8706</v>
      </c>
      <c r="F231" s="1462">
        <v>27.4</v>
      </c>
      <c r="G231" s="1462" t="s">
        <v>3423</v>
      </c>
      <c r="H231" s="1462">
        <v>329</v>
      </c>
    </row>
    <row r="232" spans="1:8" ht="17.25" thickBot="1">
      <c r="A232" s="1462" t="s">
        <v>8707</v>
      </c>
      <c r="B232" s="1462"/>
      <c r="C232" s="1462" t="s">
        <v>8704</v>
      </c>
      <c r="D232" s="1462" t="s">
        <v>8708</v>
      </c>
      <c r="E232" s="1462" t="s">
        <v>8709</v>
      </c>
      <c r="F232" s="1462">
        <v>1</v>
      </c>
      <c r="G232" s="1462" t="s">
        <v>4817</v>
      </c>
      <c r="H232" s="1462">
        <v>330</v>
      </c>
    </row>
    <row r="233" spans="1:8">
      <c r="A233" s="1468" t="s">
        <v>8701</v>
      </c>
      <c r="B233" s="1468" t="s">
        <v>8732</v>
      </c>
      <c r="C233" s="1469"/>
    </row>
    <row r="234" spans="1:8" ht="17.25" thickBot="1">
      <c r="A234" s="1466"/>
      <c r="B234" s="1466"/>
      <c r="C234" s="1467"/>
    </row>
    <row r="235" spans="1:8" ht="17.25" thickBot="1">
      <c r="A235" s="1462" t="s">
        <v>8703</v>
      </c>
      <c r="B235" s="1462"/>
      <c r="C235" s="1462" t="s">
        <v>8704</v>
      </c>
      <c r="D235" s="1462" t="s">
        <v>8705</v>
      </c>
      <c r="E235" s="1462" t="s">
        <v>8706</v>
      </c>
      <c r="F235" s="1462">
        <v>27.4</v>
      </c>
      <c r="G235" s="1462" t="s">
        <v>3423</v>
      </c>
      <c r="H235" s="1462">
        <v>329</v>
      </c>
    </row>
    <row r="236" spans="1:8" ht="17.25" thickBot="1">
      <c r="A236" s="1462" t="s">
        <v>8707</v>
      </c>
      <c r="B236" s="1462"/>
      <c r="C236" s="1462" t="s">
        <v>8704</v>
      </c>
      <c r="D236" s="1462" t="s">
        <v>8708</v>
      </c>
      <c r="E236" s="1462" t="s">
        <v>8709</v>
      </c>
      <c r="F236" s="1462">
        <v>1</v>
      </c>
      <c r="G236" s="1462" t="s">
        <v>4817</v>
      </c>
      <c r="H236" s="1462">
        <v>330</v>
      </c>
    </row>
    <row r="237" spans="1:8">
      <c r="A237" s="1468" t="s">
        <v>8733</v>
      </c>
      <c r="B237" s="1468" t="s">
        <v>8734</v>
      </c>
      <c r="C237" s="1469"/>
    </row>
    <row r="238" spans="1:8" ht="17.25" thickBot="1">
      <c r="A238" s="1466"/>
      <c r="B238" s="1466"/>
      <c r="C238" s="1467"/>
    </row>
    <row r="239" spans="1:8" ht="17.25" thickBot="1">
      <c r="A239" s="1462" t="s">
        <v>8703</v>
      </c>
      <c r="B239" s="1462"/>
      <c r="C239" s="1462" t="s">
        <v>8704</v>
      </c>
      <c r="D239" s="1462" t="s">
        <v>8705</v>
      </c>
      <c r="E239" s="1462" t="s">
        <v>8735</v>
      </c>
      <c r="F239" s="1462">
        <v>28.2</v>
      </c>
      <c r="G239" s="1462" t="s">
        <v>3423</v>
      </c>
      <c r="H239" s="1462">
        <v>329</v>
      </c>
    </row>
    <row r="240" spans="1:8" ht="17.25" thickBot="1">
      <c r="A240" s="1462" t="s">
        <v>8707</v>
      </c>
      <c r="B240" s="1462"/>
      <c r="C240" s="1462" t="s">
        <v>8704</v>
      </c>
      <c r="D240" s="1462" t="s">
        <v>8708</v>
      </c>
      <c r="E240" s="1462" t="s">
        <v>8709</v>
      </c>
      <c r="F240" s="1462">
        <v>1</v>
      </c>
      <c r="G240" s="1462" t="s">
        <v>4817</v>
      </c>
      <c r="H240" s="1462">
        <v>330</v>
      </c>
    </row>
    <row r="241" spans="1:8">
      <c r="A241" s="1468" t="s">
        <v>8733</v>
      </c>
      <c r="B241" s="1468" t="s">
        <v>8736</v>
      </c>
      <c r="C241" s="1469"/>
    </row>
    <row r="242" spans="1:8" ht="17.25" thickBot="1">
      <c r="A242" s="1466"/>
      <c r="B242" s="1466"/>
      <c r="C242" s="1467"/>
    </row>
    <row r="243" spans="1:8" ht="17.25" thickBot="1">
      <c r="A243" s="1462" t="s">
        <v>8703</v>
      </c>
      <c r="B243" s="1462"/>
      <c r="C243" s="1462" t="s">
        <v>8704</v>
      </c>
      <c r="D243" s="1462" t="s">
        <v>8705</v>
      </c>
      <c r="E243" s="1462" t="s">
        <v>8735</v>
      </c>
      <c r="F243" s="1462">
        <v>28.2</v>
      </c>
      <c r="G243" s="1462" t="s">
        <v>3423</v>
      </c>
      <c r="H243" s="1462">
        <v>329</v>
      </c>
    </row>
    <row r="244" spans="1:8" ht="17.25" thickBot="1">
      <c r="A244" s="1462" t="s">
        <v>8707</v>
      </c>
      <c r="B244" s="1462"/>
      <c r="C244" s="1462" t="s">
        <v>8704</v>
      </c>
      <c r="D244" s="1462" t="s">
        <v>8708</v>
      </c>
      <c r="E244" s="1462" t="s">
        <v>8709</v>
      </c>
      <c r="F244" s="1462">
        <v>1</v>
      </c>
      <c r="G244" s="1462" t="s">
        <v>4817</v>
      </c>
      <c r="H244" s="1462">
        <v>330</v>
      </c>
    </row>
    <row r="245" spans="1:8">
      <c r="A245" s="1468" t="s">
        <v>8733</v>
      </c>
      <c r="B245" s="1468" t="s">
        <v>8737</v>
      </c>
      <c r="C245" s="1469"/>
    </row>
    <row r="246" spans="1:8" ht="17.25" thickBot="1">
      <c r="A246" s="1466"/>
      <c r="B246" s="1466"/>
      <c r="C246" s="1467"/>
    </row>
    <row r="247" spans="1:8" ht="17.25" thickBot="1">
      <c r="A247" s="1462" t="s">
        <v>8703</v>
      </c>
      <c r="B247" s="1462"/>
      <c r="C247" s="1462" t="s">
        <v>8704</v>
      </c>
      <c r="D247" s="1462" t="s">
        <v>8705</v>
      </c>
      <c r="E247" s="1462" t="s">
        <v>8735</v>
      </c>
      <c r="F247" s="1462">
        <v>28.2</v>
      </c>
      <c r="G247" s="1462" t="s">
        <v>3423</v>
      </c>
      <c r="H247" s="1462">
        <v>329</v>
      </c>
    </row>
    <row r="248" spans="1:8" ht="17.25" thickBot="1">
      <c r="A248" s="1462" t="s">
        <v>8707</v>
      </c>
      <c r="B248" s="1462"/>
      <c r="C248" s="1462" t="s">
        <v>8704</v>
      </c>
      <c r="D248" s="1462" t="s">
        <v>8708</v>
      </c>
      <c r="E248" s="1462" t="s">
        <v>8709</v>
      </c>
      <c r="F248" s="1462">
        <v>1</v>
      </c>
      <c r="G248" s="1462" t="s">
        <v>4817</v>
      </c>
      <c r="H248" s="1462">
        <v>330</v>
      </c>
    </row>
    <row r="249" spans="1:8">
      <c r="A249" s="1468" t="s">
        <v>8733</v>
      </c>
      <c r="B249" s="1468" t="s">
        <v>8738</v>
      </c>
      <c r="C249" s="1469"/>
    </row>
    <row r="250" spans="1:8" ht="17.25" thickBot="1">
      <c r="A250" s="1466"/>
      <c r="B250" s="1466"/>
      <c r="C250" s="1467"/>
    </row>
    <row r="251" spans="1:8" ht="17.25" thickBot="1">
      <c r="A251" s="1462" t="s">
        <v>8703</v>
      </c>
      <c r="B251" s="1462"/>
      <c r="C251" s="1462" t="s">
        <v>8704</v>
      </c>
      <c r="D251" s="1462" t="s">
        <v>8705</v>
      </c>
      <c r="E251" s="1462" t="s">
        <v>8735</v>
      </c>
      <c r="F251" s="1462">
        <v>28.2</v>
      </c>
      <c r="G251" s="1462" t="s">
        <v>3423</v>
      </c>
      <c r="H251" s="1462">
        <v>329</v>
      </c>
    </row>
    <row r="252" spans="1:8" ht="17.25" thickBot="1">
      <c r="A252" s="1462" t="s">
        <v>8707</v>
      </c>
      <c r="B252" s="1462"/>
      <c r="C252" s="1462" t="s">
        <v>8704</v>
      </c>
      <c r="D252" s="1462" t="s">
        <v>8708</v>
      </c>
      <c r="E252" s="1462" t="s">
        <v>8709</v>
      </c>
      <c r="F252" s="1462">
        <v>1</v>
      </c>
      <c r="G252" s="1462" t="s">
        <v>4817</v>
      </c>
      <c r="H252" s="1462">
        <v>330</v>
      </c>
    </row>
    <row r="253" spans="1:8">
      <c r="A253" s="1468" t="s">
        <v>8733</v>
      </c>
      <c r="B253" s="1468" t="s">
        <v>8739</v>
      </c>
      <c r="C253" s="1469"/>
    </row>
    <row r="254" spans="1:8" ht="17.25" thickBot="1">
      <c r="A254" s="1466"/>
      <c r="B254" s="1466"/>
      <c r="C254" s="1467"/>
    </row>
    <row r="255" spans="1:8" ht="17.25" thickBot="1">
      <c r="A255" s="1462" t="s">
        <v>8703</v>
      </c>
      <c r="B255" s="1462"/>
      <c r="C255" s="1462" t="s">
        <v>8704</v>
      </c>
      <c r="D255" s="1462" t="s">
        <v>8705</v>
      </c>
      <c r="E255" s="1462" t="s">
        <v>8735</v>
      </c>
      <c r="F255" s="1462">
        <v>28.2</v>
      </c>
      <c r="G255" s="1462" t="s">
        <v>3423</v>
      </c>
      <c r="H255" s="1462">
        <v>329</v>
      </c>
    </row>
    <row r="256" spans="1:8" ht="17.25" thickBot="1">
      <c r="A256" s="1462" t="s">
        <v>8707</v>
      </c>
      <c r="B256" s="1462"/>
      <c r="C256" s="1462" t="s">
        <v>8704</v>
      </c>
      <c r="D256" s="1462" t="s">
        <v>8708</v>
      </c>
      <c r="E256" s="1462" t="s">
        <v>8709</v>
      </c>
      <c r="F256" s="1462">
        <v>1</v>
      </c>
      <c r="G256" s="1462" t="s">
        <v>4817</v>
      </c>
      <c r="H256" s="1462">
        <v>330</v>
      </c>
    </row>
    <row r="257" spans="1:8">
      <c r="A257" s="1468" t="s">
        <v>8733</v>
      </c>
      <c r="B257" s="1468" t="s">
        <v>8740</v>
      </c>
      <c r="C257" s="1469"/>
    </row>
    <row r="258" spans="1:8" ht="17.25" thickBot="1">
      <c r="A258" s="1466"/>
      <c r="B258" s="1466"/>
      <c r="C258" s="1467"/>
    </row>
    <row r="259" spans="1:8" ht="17.25" thickBot="1">
      <c r="A259" s="1462" t="s">
        <v>8703</v>
      </c>
      <c r="B259" s="1462"/>
      <c r="C259" s="1462" t="s">
        <v>8704</v>
      </c>
      <c r="D259" s="1462" t="s">
        <v>8705</v>
      </c>
      <c r="E259" s="1462" t="s">
        <v>8735</v>
      </c>
      <c r="F259" s="1462">
        <v>28.2</v>
      </c>
      <c r="G259" s="1462" t="s">
        <v>3423</v>
      </c>
      <c r="H259" s="1462">
        <v>329</v>
      </c>
    </row>
    <row r="260" spans="1:8" ht="17.25" thickBot="1">
      <c r="A260" s="1462" t="s">
        <v>8707</v>
      </c>
      <c r="B260" s="1462"/>
      <c r="C260" s="1462" t="s">
        <v>8704</v>
      </c>
      <c r="D260" s="1462" t="s">
        <v>8708</v>
      </c>
      <c r="E260" s="1462" t="s">
        <v>8709</v>
      </c>
      <c r="F260" s="1462">
        <v>1</v>
      </c>
      <c r="G260" s="1462" t="s">
        <v>4817</v>
      </c>
      <c r="H260" s="1462">
        <v>330</v>
      </c>
    </row>
    <row r="261" spans="1:8">
      <c r="A261" s="1468" t="s">
        <v>8733</v>
      </c>
      <c r="B261" s="1468" t="s">
        <v>8741</v>
      </c>
      <c r="C261" s="1469"/>
    </row>
    <row r="262" spans="1:8" ht="17.25" thickBot="1">
      <c r="A262" s="1466"/>
      <c r="B262" s="1466"/>
      <c r="C262" s="1467"/>
    </row>
    <row r="263" spans="1:8" ht="17.25" thickBot="1">
      <c r="A263" s="1462" t="s">
        <v>8703</v>
      </c>
      <c r="B263" s="1462"/>
      <c r="C263" s="1462" t="s">
        <v>8704</v>
      </c>
      <c r="D263" s="1462" t="s">
        <v>8705</v>
      </c>
      <c r="E263" s="1462" t="s">
        <v>8735</v>
      </c>
      <c r="F263" s="1462">
        <v>28.2</v>
      </c>
      <c r="G263" s="1462" t="s">
        <v>3423</v>
      </c>
      <c r="H263" s="1462">
        <v>329</v>
      </c>
    </row>
    <row r="264" spans="1:8" ht="17.25" thickBot="1">
      <c r="A264" s="1462" t="s">
        <v>8707</v>
      </c>
      <c r="B264" s="1462"/>
      <c r="C264" s="1462" t="s">
        <v>8704</v>
      </c>
      <c r="D264" s="1462" t="s">
        <v>8708</v>
      </c>
      <c r="E264" s="1462" t="s">
        <v>8709</v>
      </c>
      <c r="F264" s="1462">
        <v>1</v>
      </c>
      <c r="G264" s="1462" t="s">
        <v>4817</v>
      </c>
      <c r="H264" s="1462">
        <v>330</v>
      </c>
    </row>
    <row r="265" spans="1:8">
      <c r="A265" s="1468" t="s">
        <v>8733</v>
      </c>
      <c r="B265" s="1468" t="s">
        <v>8742</v>
      </c>
      <c r="C265" s="1469"/>
    </row>
    <row r="266" spans="1:8" ht="17.25" thickBot="1">
      <c r="A266" s="1466"/>
      <c r="B266" s="1466"/>
      <c r="C266" s="1467"/>
    </row>
    <row r="267" spans="1:8" ht="17.25" thickBot="1">
      <c r="A267" s="1462" t="s">
        <v>8703</v>
      </c>
      <c r="B267" s="1462"/>
      <c r="C267" s="1462" t="s">
        <v>8704</v>
      </c>
      <c r="D267" s="1462" t="s">
        <v>8705</v>
      </c>
      <c r="E267" s="1462" t="s">
        <v>8735</v>
      </c>
      <c r="F267" s="1462">
        <v>28.2</v>
      </c>
      <c r="G267" s="1462" t="s">
        <v>3423</v>
      </c>
      <c r="H267" s="1462">
        <v>329</v>
      </c>
    </row>
    <row r="268" spans="1:8" ht="17.25" thickBot="1">
      <c r="A268" s="1462" t="s">
        <v>8707</v>
      </c>
      <c r="B268" s="1462"/>
      <c r="C268" s="1462" t="s">
        <v>8704</v>
      </c>
      <c r="D268" s="1462" t="s">
        <v>8708</v>
      </c>
      <c r="E268" s="1462" t="s">
        <v>8709</v>
      </c>
      <c r="F268" s="1462">
        <v>1</v>
      </c>
      <c r="G268" s="1462" t="s">
        <v>4817</v>
      </c>
      <c r="H268" s="1462">
        <v>330</v>
      </c>
    </row>
    <row r="269" spans="1:8">
      <c r="A269" s="1468" t="s">
        <v>8733</v>
      </c>
      <c r="B269" s="1468" t="s">
        <v>8743</v>
      </c>
      <c r="C269" s="1469"/>
    </row>
    <row r="270" spans="1:8" ht="17.25" thickBot="1">
      <c r="A270" s="1466"/>
      <c r="B270" s="1466"/>
      <c r="C270" s="1467"/>
    </row>
    <row r="271" spans="1:8" ht="17.25" thickBot="1">
      <c r="A271" s="1462" t="s">
        <v>8703</v>
      </c>
      <c r="B271" s="1462"/>
      <c r="C271" s="1462" t="s">
        <v>8704</v>
      </c>
      <c r="D271" s="1462" t="s">
        <v>8705</v>
      </c>
      <c r="E271" s="1462" t="s">
        <v>8735</v>
      </c>
      <c r="F271" s="1462">
        <v>28.2</v>
      </c>
      <c r="G271" s="1462" t="s">
        <v>3423</v>
      </c>
      <c r="H271" s="1462">
        <v>329</v>
      </c>
    </row>
    <row r="272" spans="1:8" ht="17.25" thickBot="1">
      <c r="A272" s="1462" t="s">
        <v>8707</v>
      </c>
      <c r="B272" s="1462"/>
      <c r="C272" s="1462" t="s">
        <v>8704</v>
      </c>
      <c r="D272" s="1462" t="s">
        <v>8708</v>
      </c>
      <c r="E272" s="1462" t="s">
        <v>8709</v>
      </c>
      <c r="F272" s="1462">
        <v>1</v>
      </c>
      <c r="G272" s="1462" t="s">
        <v>4817</v>
      </c>
      <c r="H272" s="1462">
        <v>330</v>
      </c>
    </row>
    <row r="273" spans="1:8">
      <c r="A273" s="1468" t="s">
        <v>8733</v>
      </c>
      <c r="B273" s="1468" t="s">
        <v>8744</v>
      </c>
      <c r="C273" s="1469"/>
    </row>
    <row r="274" spans="1:8" ht="17.25" thickBot="1">
      <c r="A274" s="1466"/>
      <c r="B274" s="1466"/>
      <c r="C274" s="1467"/>
    </row>
    <row r="275" spans="1:8" ht="17.25" thickBot="1">
      <c r="A275" s="1462" t="s">
        <v>8703</v>
      </c>
      <c r="B275" s="1462"/>
      <c r="C275" s="1462" t="s">
        <v>8704</v>
      </c>
      <c r="D275" s="1462" t="s">
        <v>8705</v>
      </c>
      <c r="E275" s="1462" t="s">
        <v>8735</v>
      </c>
      <c r="F275" s="1462">
        <v>28.2</v>
      </c>
      <c r="G275" s="1462" t="s">
        <v>3423</v>
      </c>
      <c r="H275" s="1462">
        <v>329</v>
      </c>
    </row>
    <row r="276" spans="1:8" ht="17.25" thickBot="1">
      <c r="A276" s="1462" t="s">
        <v>8707</v>
      </c>
      <c r="B276" s="1462"/>
      <c r="C276" s="1462" t="s">
        <v>8704</v>
      </c>
      <c r="D276" s="1462" t="s">
        <v>8708</v>
      </c>
      <c r="E276" s="1462" t="s">
        <v>8709</v>
      </c>
      <c r="F276" s="1462">
        <v>1</v>
      </c>
      <c r="G276" s="1462" t="s">
        <v>4817</v>
      </c>
      <c r="H276" s="1462">
        <v>330</v>
      </c>
    </row>
    <row r="277" spans="1:8">
      <c r="A277" s="1468" t="s">
        <v>8745</v>
      </c>
      <c r="B277" s="1468" t="s">
        <v>8746</v>
      </c>
      <c r="C277" s="1469"/>
    </row>
    <row r="278" spans="1:8" ht="17.25" thickBot="1">
      <c r="A278" s="1466"/>
      <c r="B278" s="1466"/>
      <c r="C278" s="1467"/>
    </row>
    <row r="279" spans="1:8" ht="17.25" thickBot="1">
      <c r="A279" s="1462" t="s">
        <v>8747</v>
      </c>
      <c r="B279" s="1462"/>
      <c r="C279" s="1462" t="s">
        <v>8687</v>
      </c>
      <c r="D279" s="1462" t="s">
        <v>8595</v>
      </c>
      <c r="E279" s="1462" t="s">
        <v>8748</v>
      </c>
      <c r="F279" s="1462">
        <v>0.99099999999999999</v>
      </c>
      <c r="G279" s="1462" t="s">
        <v>4299</v>
      </c>
      <c r="H279" s="1462">
        <v>42</v>
      </c>
    </row>
    <row r="280" spans="1:8" ht="17.25" thickBot="1">
      <c r="A280" s="1462" t="s">
        <v>8749</v>
      </c>
      <c r="B280" s="1462"/>
      <c r="C280" s="1462" t="s">
        <v>3027</v>
      </c>
      <c r="D280" s="1462" t="s">
        <v>8599</v>
      </c>
      <c r="E280" s="1462" t="s">
        <v>8750</v>
      </c>
      <c r="F280" s="1462">
        <v>0.29699999999999999</v>
      </c>
      <c r="G280" s="1462" t="s">
        <v>3496</v>
      </c>
      <c r="H280" s="1462">
        <v>43</v>
      </c>
    </row>
    <row r="281" spans="1:8" ht="17.25" thickBot="1">
      <c r="A281" s="1462" t="s">
        <v>8751</v>
      </c>
      <c r="B281" s="1462"/>
      <c r="C281" s="1462"/>
      <c r="D281" s="1462" t="s">
        <v>8752</v>
      </c>
      <c r="E281" s="1462" t="s">
        <v>8753</v>
      </c>
      <c r="F281" s="1462" t="s">
        <v>8753</v>
      </c>
      <c r="G281" s="1462" t="s">
        <v>4360</v>
      </c>
      <c r="H281" s="1462">
        <v>44</v>
      </c>
    </row>
    <row r="282" spans="1:8">
      <c r="A282" s="1468" t="s">
        <v>8745</v>
      </c>
      <c r="B282" s="1468" t="s">
        <v>8754</v>
      </c>
      <c r="C282" s="1469"/>
    </row>
    <row r="283" spans="1:8" ht="17.25" thickBot="1">
      <c r="A283" s="1466"/>
      <c r="B283" s="1466"/>
      <c r="C283" s="1467"/>
    </row>
    <row r="284" spans="1:8" ht="17.25" thickBot="1">
      <c r="A284" s="1462" t="s">
        <v>8747</v>
      </c>
      <c r="B284" s="1462"/>
      <c r="C284" s="1462" t="s">
        <v>8687</v>
      </c>
      <c r="D284" s="1462" t="s">
        <v>8595</v>
      </c>
      <c r="E284" s="1462" t="s">
        <v>8748</v>
      </c>
      <c r="F284" s="1462">
        <v>0.99099999999999999</v>
      </c>
      <c r="G284" s="1462" t="s">
        <v>4299</v>
      </c>
      <c r="H284" s="1462">
        <v>42</v>
      </c>
    </row>
    <row r="285" spans="1:8" ht="17.25" thickBot="1">
      <c r="A285" s="1462" t="s">
        <v>8749</v>
      </c>
      <c r="B285" s="1462"/>
      <c r="C285" s="1462" t="s">
        <v>3027</v>
      </c>
      <c r="D285" s="1462" t="s">
        <v>8599</v>
      </c>
      <c r="E285" s="1462" t="s">
        <v>8750</v>
      </c>
      <c r="F285" s="1462">
        <v>0.29699999999999999</v>
      </c>
      <c r="G285" s="1462" t="s">
        <v>3496</v>
      </c>
      <c r="H285" s="1462">
        <v>43</v>
      </c>
    </row>
    <row r="286" spans="1:8" ht="17.25" thickBot="1">
      <c r="A286" s="1462" t="s">
        <v>8751</v>
      </c>
      <c r="B286" s="1462"/>
      <c r="C286" s="1462"/>
      <c r="D286" s="1462" t="s">
        <v>8752</v>
      </c>
      <c r="E286" s="1462" t="s">
        <v>8753</v>
      </c>
      <c r="F286" s="1462" t="s">
        <v>8753</v>
      </c>
      <c r="G286" s="1462" t="s">
        <v>4360</v>
      </c>
      <c r="H286" s="1462">
        <v>44</v>
      </c>
    </row>
    <row r="287" spans="1:8">
      <c r="A287" s="1468" t="s">
        <v>8745</v>
      </c>
      <c r="B287" s="1468" t="s">
        <v>8755</v>
      </c>
      <c r="C287" s="1469"/>
    </row>
    <row r="288" spans="1:8" ht="17.25" thickBot="1">
      <c r="A288" s="1466"/>
      <c r="B288" s="1466"/>
      <c r="C288" s="1467"/>
    </row>
    <row r="289" spans="1:8" ht="17.25" thickBot="1">
      <c r="A289" s="1462" t="s">
        <v>8747</v>
      </c>
      <c r="B289" s="1462"/>
      <c r="C289" s="1462" t="s">
        <v>8687</v>
      </c>
      <c r="D289" s="1462" t="s">
        <v>8595</v>
      </c>
      <c r="E289" s="1462" t="s">
        <v>8748</v>
      </c>
      <c r="F289" s="1462">
        <v>0.99099999999999999</v>
      </c>
      <c r="G289" s="1462" t="s">
        <v>4299</v>
      </c>
      <c r="H289" s="1462">
        <v>42</v>
      </c>
    </row>
    <row r="290" spans="1:8" ht="17.25" thickBot="1">
      <c r="A290" s="1462" t="s">
        <v>8749</v>
      </c>
      <c r="B290" s="1462"/>
      <c r="C290" s="1462" t="s">
        <v>3027</v>
      </c>
      <c r="D290" s="1462" t="s">
        <v>8599</v>
      </c>
      <c r="E290" s="1462" t="s">
        <v>8750</v>
      </c>
      <c r="F290" s="1462">
        <v>0.29699999999999999</v>
      </c>
      <c r="G290" s="1462" t="s">
        <v>3496</v>
      </c>
      <c r="H290" s="1462">
        <v>43</v>
      </c>
    </row>
    <row r="291" spans="1:8" ht="17.25" thickBot="1">
      <c r="A291" s="1462" t="s">
        <v>8751</v>
      </c>
      <c r="B291" s="1462"/>
      <c r="C291" s="1462"/>
      <c r="D291" s="1462" t="s">
        <v>8752</v>
      </c>
      <c r="E291" s="1462" t="s">
        <v>8753</v>
      </c>
      <c r="F291" s="1462" t="s">
        <v>8753</v>
      </c>
      <c r="G291" s="1462" t="s">
        <v>4360</v>
      </c>
      <c r="H291" s="1462">
        <v>44</v>
      </c>
    </row>
    <row r="292" spans="1:8">
      <c r="A292" s="1468" t="s">
        <v>8745</v>
      </c>
      <c r="B292" s="1468" t="s">
        <v>8756</v>
      </c>
      <c r="C292" s="1469"/>
    </row>
    <row r="293" spans="1:8" ht="17.25" thickBot="1">
      <c r="A293" s="1466"/>
      <c r="B293" s="1466"/>
      <c r="C293" s="1467"/>
    </row>
    <row r="294" spans="1:8" ht="17.25" thickBot="1">
      <c r="A294" s="1462" t="s">
        <v>8747</v>
      </c>
      <c r="B294" s="1462"/>
      <c r="C294" s="1462" t="s">
        <v>8687</v>
      </c>
      <c r="D294" s="1462" t="s">
        <v>8595</v>
      </c>
      <c r="E294" s="1462" t="s">
        <v>8748</v>
      </c>
      <c r="F294" s="1462">
        <v>0.99099999999999999</v>
      </c>
      <c r="G294" s="1462" t="s">
        <v>4299</v>
      </c>
      <c r="H294" s="1462">
        <v>42</v>
      </c>
    </row>
    <row r="295" spans="1:8" ht="17.25" thickBot="1">
      <c r="A295" s="1462" t="s">
        <v>8749</v>
      </c>
      <c r="B295" s="1462"/>
      <c r="C295" s="1462" t="s">
        <v>3027</v>
      </c>
      <c r="D295" s="1462" t="s">
        <v>8599</v>
      </c>
      <c r="E295" s="1462" t="s">
        <v>8750</v>
      </c>
      <c r="F295" s="1462">
        <v>0.29699999999999999</v>
      </c>
      <c r="G295" s="1462" t="s">
        <v>3496</v>
      </c>
      <c r="H295" s="1462">
        <v>43</v>
      </c>
    </row>
    <row r="296" spans="1:8" ht="17.25" thickBot="1">
      <c r="A296" s="1462" t="s">
        <v>8751</v>
      </c>
      <c r="B296" s="1462"/>
      <c r="C296" s="1462"/>
      <c r="D296" s="1462" t="s">
        <v>8752</v>
      </c>
      <c r="E296" s="1462" t="s">
        <v>8753</v>
      </c>
      <c r="F296" s="1462" t="s">
        <v>8753</v>
      </c>
      <c r="G296" s="1462" t="s">
        <v>4360</v>
      </c>
      <c r="H296" s="1462">
        <v>44</v>
      </c>
    </row>
    <row r="297" spans="1:8">
      <c r="A297" s="1468" t="s">
        <v>8757</v>
      </c>
      <c r="B297" s="1468" t="s">
        <v>8758</v>
      </c>
      <c r="C297" s="1469"/>
    </row>
    <row r="298" spans="1:8" ht="17.25" thickBot="1">
      <c r="A298" s="1466"/>
      <c r="B298" s="1466"/>
      <c r="C298" s="1467"/>
    </row>
    <row r="299" spans="1:8" ht="17.25" thickBot="1">
      <c r="A299" s="1462" t="s">
        <v>8747</v>
      </c>
      <c r="B299" s="1462"/>
      <c r="C299" s="1462" t="s">
        <v>8687</v>
      </c>
      <c r="D299" s="1462" t="s">
        <v>8595</v>
      </c>
      <c r="E299" s="1462" t="s">
        <v>8759</v>
      </c>
      <c r="F299" s="1462">
        <v>1.3149999999999999</v>
      </c>
      <c r="G299" s="1462" t="s">
        <v>4299</v>
      </c>
      <c r="H299" s="1462">
        <v>42</v>
      </c>
    </row>
    <row r="300" spans="1:8" ht="17.25" thickBot="1">
      <c r="A300" s="1462" t="s">
        <v>8749</v>
      </c>
      <c r="B300" s="1462"/>
      <c r="C300" s="1462" t="s">
        <v>3027</v>
      </c>
      <c r="D300" s="1462" t="s">
        <v>8599</v>
      </c>
      <c r="E300" s="1462" t="s">
        <v>8760</v>
      </c>
      <c r="F300" s="1462">
        <v>0.39400000000000002</v>
      </c>
      <c r="G300" s="1462" t="s">
        <v>3496</v>
      </c>
      <c r="H300" s="1462">
        <v>43</v>
      </c>
    </row>
    <row r="301" spans="1:8" ht="17.25" thickBot="1">
      <c r="A301" s="1462" t="s">
        <v>8751</v>
      </c>
      <c r="B301" s="1462"/>
      <c r="C301" s="1462"/>
      <c r="D301" s="1462" t="s">
        <v>8752</v>
      </c>
      <c r="E301" s="1462" t="s">
        <v>8761</v>
      </c>
      <c r="F301" s="1462" t="s">
        <v>8761</v>
      </c>
      <c r="G301" s="1462" t="s">
        <v>4360</v>
      </c>
      <c r="H301" s="1462">
        <v>44</v>
      </c>
    </row>
    <row r="302" spans="1:8">
      <c r="A302" s="1468" t="s">
        <v>8762</v>
      </c>
      <c r="B302" s="1468" t="s">
        <v>8763</v>
      </c>
      <c r="C302" s="1469"/>
    </row>
    <row r="303" spans="1:8" ht="17.25" thickBot="1">
      <c r="A303" s="1466"/>
      <c r="B303" s="1466"/>
      <c r="C303" s="1467"/>
    </row>
    <row r="304" spans="1:8" ht="17.25" thickBot="1">
      <c r="A304" s="1462" t="s">
        <v>8747</v>
      </c>
      <c r="B304" s="1462"/>
      <c r="C304" s="1462" t="s">
        <v>8687</v>
      </c>
      <c r="D304" s="1462" t="s">
        <v>8595</v>
      </c>
      <c r="E304" s="1462" t="s">
        <v>8764</v>
      </c>
      <c r="F304" s="1462">
        <v>2.0569999999999999</v>
      </c>
      <c r="G304" s="1462" t="s">
        <v>4299</v>
      </c>
      <c r="H304" s="1462">
        <v>42</v>
      </c>
    </row>
    <row r="305" spans="1:8" ht="17.25" thickBot="1">
      <c r="A305" s="1462" t="s">
        <v>8749</v>
      </c>
      <c r="B305" s="1462"/>
      <c r="C305" s="1462" t="s">
        <v>3027</v>
      </c>
      <c r="D305" s="1462" t="s">
        <v>8599</v>
      </c>
      <c r="E305" s="1462" t="s">
        <v>8765</v>
      </c>
      <c r="F305" s="1462">
        <v>0.61699999999999999</v>
      </c>
      <c r="G305" s="1462" t="s">
        <v>3496</v>
      </c>
      <c r="H305" s="1462">
        <v>43</v>
      </c>
    </row>
    <row r="306" spans="1:8" ht="17.25" thickBot="1">
      <c r="A306" s="1462" t="s">
        <v>8751</v>
      </c>
      <c r="B306" s="1462"/>
      <c r="C306" s="1462"/>
      <c r="D306" s="1462" t="s">
        <v>8752</v>
      </c>
      <c r="E306" s="1462" t="s">
        <v>8766</v>
      </c>
      <c r="F306" s="1462" t="s">
        <v>8766</v>
      </c>
      <c r="G306" s="1462" t="s">
        <v>4360</v>
      </c>
      <c r="H306" s="1462">
        <v>44</v>
      </c>
    </row>
    <row r="307" spans="1:8">
      <c r="A307" s="1468" t="s">
        <v>8767</v>
      </c>
      <c r="B307" s="1468" t="s">
        <v>8768</v>
      </c>
      <c r="C307" s="1469"/>
    </row>
    <row r="308" spans="1:8" ht="17.25" thickBot="1">
      <c r="A308" s="1466"/>
      <c r="B308" s="1466"/>
      <c r="C308" s="1467"/>
    </row>
    <row r="309" spans="1:8" ht="17.25" thickBot="1">
      <c r="A309" s="1462" t="s">
        <v>8747</v>
      </c>
      <c r="B309" s="1462"/>
      <c r="C309" s="1462" t="s">
        <v>8687</v>
      </c>
      <c r="D309" s="1462" t="s">
        <v>8595</v>
      </c>
      <c r="E309" s="1462" t="s">
        <v>8769</v>
      </c>
      <c r="F309" s="1462">
        <v>1.3180000000000001</v>
      </c>
      <c r="G309" s="1462" t="s">
        <v>4299</v>
      </c>
      <c r="H309" s="1462">
        <v>42</v>
      </c>
    </row>
    <row r="310" spans="1:8" ht="17.25" thickBot="1">
      <c r="A310" s="1462" t="s">
        <v>8749</v>
      </c>
      <c r="B310" s="1462"/>
      <c r="C310" s="1462" t="s">
        <v>3027</v>
      </c>
      <c r="D310" s="1462" t="s">
        <v>8599</v>
      </c>
      <c r="E310" s="1462" t="s">
        <v>8770</v>
      </c>
      <c r="F310" s="1462">
        <v>0.39500000000000002</v>
      </c>
      <c r="G310" s="1462" t="s">
        <v>3496</v>
      </c>
      <c r="H310" s="1462">
        <v>43</v>
      </c>
    </row>
    <row r="311" spans="1:8" ht="17.25" thickBot="1">
      <c r="A311" s="1462" t="s">
        <v>8751</v>
      </c>
      <c r="B311" s="1462"/>
      <c r="C311" s="1462"/>
      <c r="D311" s="1462" t="s">
        <v>8752</v>
      </c>
      <c r="E311" s="1462" t="s">
        <v>8771</v>
      </c>
      <c r="F311" s="1462" t="s">
        <v>8771</v>
      </c>
      <c r="G311" s="1462" t="s">
        <v>4360</v>
      </c>
      <c r="H311" s="1462">
        <v>44</v>
      </c>
    </row>
    <row r="312" spans="1:8">
      <c r="A312" s="1468" t="s">
        <v>8767</v>
      </c>
      <c r="B312" s="1468" t="s">
        <v>8772</v>
      </c>
      <c r="C312" s="1469"/>
    </row>
    <row r="313" spans="1:8" ht="17.25" thickBot="1">
      <c r="A313" s="1466"/>
      <c r="B313" s="1466"/>
      <c r="C313" s="1467"/>
    </row>
    <row r="314" spans="1:8" ht="17.25" thickBot="1">
      <c r="A314" s="1462" t="s">
        <v>8747</v>
      </c>
      <c r="B314" s="1462"/>
      <c r="C314" s="1462" t="s">
        <v>8687</v>
      </c>
      <c r="D314" s="1462" t="s">
        <v>8595</v>
      </c>
      <c r="E314" s="1462" t="s">
        <v>8769</v>
      </c>
      <c r="F314" s="1462">
        <v>1.3180000000000001</v>
      </c>
      <c r="G314" s="1462" t="s">
        <v>4299</v>
      </c>
      <c r="H314" s="1462">
        <v>42</v>
      </c>
    </row>
    <row r="315" spans="1:8" ht="17.25" thickBot="1">
      <c r="A315" s="1462" t="s">
        <v>8749</v>
      </c>
      <c r="B315" s="1462"/>
      <c r="C315" s="1462" t="s">
        <v>3027</v>
      </c>
      <c r="D315" s="1462" t="s">
        <v>8599</v>
      </c>
      <c r="E315" s="1462" t="s">
        <v>8770</v>
      </c>
      <c r="F315" s="1462">
        <v>0.39500000000000002</v>
      </c>
      <c r="G315" s="1462" t="s">
        <v>3496</v>
      </c>
      <c r="H315" s="1462">
        <v>43</v>
      </c>
    </row>
    <row r="316" spans="1:8" ht="17.25" thickBot="1">
      <c r="A316" s="1462" t="s">
        <v>8751</v>
      </c>
      <c r="B316" s="1462"/>
      <c r="C316" s="1462"/>
      <c r="D316" s="1462" t="s">
        <v>8752</v>
      </c>
      <c r="E316" s="1462" t="s">
        <v>8771</v>
      </c>
      <c r="F316" s="1462" t="s">
        <v>8771</v>
      </c>
      <c r="G316" s="1462" t="s">
        <v>4360</v>
      </c>
      <c r="H316" s="1462">
        <v>44</v>
      </c>
    </row>
    <row r="317" spans="1:8">
      <c r="A317" s="1468" t="s">
        <v>8773</v>
      </c>
      <c r="B317" s="1468" t="s">
        <v>8774</v>
      </c>
      <c r="C317" s="1469"/>
    </row>
    <row r="318" spans="1:8" ht="17.25" thickBot="1">
      <c r="A318" s="1466"/>
      <c r="B318" s="1466"/>
      <c r="C318" s="1467"/>
    </row>
    <row r="319" spans="1:8" ht="17.25" thickBot="1">
      <c r="A319" s="1462" t="s">
        <v>8619</v>
      </c>
      <c r="B319" s="1462"/>
      <c r="C319" s="1462" t="s">
        <v>8697</v>
      </c>
      <c r="D319" s="1462" t="s">
        <v>8595</v>
      </c>
      <c r="E319" s="1462" t="s">
        <v>8775</v>
      </c>
      <c r="F319" s="1462">
        <v>0.95</v>
      </c>
      <c r="G319" s="1462" t="s">
        <v>4299</v>
      </c>
      <c r="H319" s="1462">
        <v>228</v>
      </c>
    </row>
  </sheetData>
  <phoneticPr fontId="4"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82B99-1681-47F2-B0F0-18AE7CB5CF42}">
  <dimension ref="A4:B39"/>
  <sheetViews>
    <sheetView workbookViewId="0">
      <selection activeCell="C227" sqref="C227"/>
    </sheetView>
  </sheetViews>
  <sheetFormatPr defaultRowHeight="16.5"/>
  <cols>
    <col min="1" max="1" width="87.5" customWidth="1"/>
  </cols>
  <sheetData>
    <row r="4" spans="1:2" ht="24.75" thickBot="1">
      <c r="A4" s="1470" t="s">
        <v>8593</v>
      </c>
      <c r="B4">
        <f>SUMIF('ST FDN'!$A:$A,Sheet2!A4,'ST FDN'!$F:$F)</f>
        <v>392.28600000000006</v>
      </c>
    </row>
    <row r="5" spans="1:2" ht="17.25" thickBot="1">
      <c r="A5" s="1470" t="s">
        <v>8607</v>
      </c>
      <c r="B5">
        <f>SUMIF('ST FDN'!$A:$A,Sheet2!A5,'ST FDN'!$F:$F)</f>
        <v>312.8</v>
      </c>
    </row>
    <row r="6" spans="1:2" ht="17.25" thickBot="1">
      <c r="A6" s="1470" t="s">
        <v>8610</v>
      </c>
      <c r="B6">
        <f>SUMIF('ST FDN'!$A:$A,Sheet2!A6,'ST FDN'!$F:$F)</f>
        <v>0</v>
      </c>
    </row>
    <row r="7" spans="1:2" ht="17.25" thickBot="1">
      <c r="A7" s="1470" t="s">
        <v>8613</v>
      </c>
      <c r="B7">
        <f>SUMIF('ST FDN'!$A:$A,Sheet2!A7,'ST FDN'!$F:$F)</f>
        <v>93.288999999999987</v>
      </c>
    </row>
    <row r="8" spans="1:2" ht="17.25" thickBot="1">
      <c r="A8" s="1470" t="s">
        <v>8616</v>
      </c>
      <c r="B8">
        <f>SUMIF('ST FDN'!$A:$A,Sheet2!A8,'ST FDN'!$F:$F)</f>
        <v>228.70699999999999</v>
      </c>
    </row>
    <row r="9" spans="1:2" ht="17.25" thickBot="1">
      <c r="A9" s="1470" t="s">
        <v>8623</v>
      </c>
      <c r="B9">
        <f>SUMIF('ST FDN'!$A:$A,Sheet2!A9,'ST FDN'!$F:$F)</f>
        <v>0</v>
      </c>
    </row>
    <row r="10" spans="1:2" ht="17.25" thickBot="1">
      <c r="A10" s="1470" t="s">
        <v>8625</v>
      </c>
      <c r="B10">
        <f>SUMIF('ST FDN'!$A:$A,Sheet2!A10,'ST FDN'!$F:$F)</f>
        <v>0</v>
      </c>
    </row>
    <row r="11" spans="1:2" ht="17.25" thickBot="1">
      <c r="A11" s="1470" t="s">
        <v>8621</v>
      </c>
      <c r="B11">
        <f>SUMIF('ST FDN'!$A:$A,Sheet2!A11,'ST FDN'!$F:$F)</f>
        <v>0</v>
      </c>
    </row>
    <row r="12" spans="1:2" ht="24.75" thickBot="1">
      <c r="A12" s="1470" t="s">
        <v>8703</v>
      </c>
      <c r="B12">
        <f>SUMIF('ST FDN'!$A:$A,Sheet2!A12,'ST FDN'!$F:$F)</f>
        <v>939.60000000000014</v>
      </c>
    </row>
    <row r="13" spans="1:2" ht="17.25" thickBot="1">
      <c r="A13" s="1470" t="s">
        <v>8707</v>
      </c>
      <c r="B13">
        <f>SUMIF('ST FDN'!$A:$A,Sheet2!A13,'ST FDN'!$F:$F)</f>
        <v>34</v>
      </c>
    </row>
    <row r="14" spans="1:2" ht="24.75" thickBot="1">
      <c r="A14" s="1470" t="s">
        <v>8686</v>
      </c>
      <c r="B14">
        <f>SUMIF('ST FDN'!$A:$A,Sheet2!A14,'ST FDN'!$F:$F)</f>
        <v>2.6240000000000001</v>
      </c>
    </row>
    <row r="15" spans="1:2" ht="24.75" thickBot="1">
      <c r="A15" s="1470" t="s">
        <v>8619</v>
      </c>
      <c r="B15">
        <f>SUMIF('ST FDN'!$A:$A,Sheet2!A15,'ST FDN'!$F:$F)</f>
        <v>21.916</v>
      </c>
    </row>
    <row r="16" spans="1:2">
      <c r="A16" s="1471" t="s">
        <v>8689</v>
      </c>
      <c r="B16">
        <f>SUMIF('ST FDN'!$A:$A,Sheet2!A16,'ST FDN'!$F:$F)</f>
        <v>0.23599999999999999</v>
      </c>
    </row>
    <row r="17" spans="1:2" ht="24.75" thickBot="1">
      <c r="A17" s="1470" t="s">
        <v>8747</v>
      </c>
      <c r="B17">
        <f>SUMIF('ST FDN'!$A:$A,Sheet2!A17,'ST FDN'!$F:$F)</f>
        <v>9.9719999999999995</v>
      </c>
    </row>
    <row r="18" spans="1:2" ht="24.75" thickBot="1">
      <c r="A18" s="1470" t="s">
        <v>8751</v>
      </c>
      <c r="B18">
        <f>SUMIF('ST FDN'!$A:$A,Sheet2!A18,'ST FDN'!$F:$F)</f>
        <v>0</v>
      </c>
    </row>
    <row r="19" spans="1:2" ht="17.25" thickBot="1">
      <c r="A19" s="1470" t="s">
        <v>8749</v>
      </c>
      <c r="B19">
        <f>SUMIF('ST FDN'!$A:$A,Sheet2!A19,'ST FDN'!$F:$F)</f>
        <v>2.9889999999999999</v>
      </c>
    </row>
    <row r="20" spans="1:2" ht="24.75" thickBot="1">
      <c r="A20" s="1470" t="s">
        <v>8601</v>
      </c>
      <c r="B20">
        <f>SUMIF('ST FDN'!$A:$A,Sheet2!A20,'ST FDN'!$F:$F)</f>
        <v>452.75</v>
      </c>
    </row>
    <row r="21" spans="1:2" ht="17.25" thickBot="1">
      <c r="A21" s="1470" t="s">
        <v>8597</v>
      </c>
      <c r="B21">
        <f>SUMIF('ST FDN'!$A:$A,Sheet2!A21,'ST FDN'!$F:$F)</f>
        <v>47.073999999999998</v>
      </c>
    </row>
    <row r="22" spans="1:2" ht="17.25" thickBot="1">
      <c r="A22" s="1470" t="s">
        <v>8604</v>
      </c>
      <c r="B22">
        <f>SUMIF('ST FDN'!$A:$A,Sheet2!A22,'ST FDN'!$F:$F)</f>
        <v>-88.555999999999983</v>
      </c>
    </row>
    <row r="23" spans="1:2" ht="17.25" thickBot="1">
      <c r="A23" s="1466" t="s">
        <v>8767</v>
      </c>
    </row>
    <row r="24" spans="1:2" ht="17.25" thickBot="1">
      <c r="A24" s="1466" t="s">
        <v>8745</v>
      </c>
    </row>
    <row r="25" spans="1:2" ht="17.25" thickBot="1">
      <c r="A25" s="1466" t="s">
        <v>8757</v>
      </c>
    </row>
    <row r="26" spans="1:2" ht="17.25" thickBot="1">
      <c r="A26" s="1466" t="s">
        <v>8762</v>
      </c>
    </row>
    <row r="27" spans="1:2" ht="17.25" thickBot="1">
      <c r="A27" s="1466" t="s">
        <v>3236</v>
      </c>
    </row>
    <row r="28" spans="1:2" ht="17.25" thickBot="1">
      <c r="A28" s="1466" t="s">
        <v>3237</v>
      </c>
    </row>
    <row r="29" spans="1:2" ht="17.25" thickBot="1">
      <c r="A29" s="1466" t="s">
        <v>3238</v>
      </c>
    </row>
    <row r="30" spans="1:2">
      <c r="A30" s="1468" t="s">
        <v>8635</v>
      </c>
    </row>
    <row r="31" spans="1:2" ht="17.25" thickBot="1">
      <c r="A31" s="1466" t="s">
        <v>3240</v>
      </c>
    </row>
    <row r="32" spans="1:2" ht="17.25" thickBot="1">
      <c r="A32" s="1466" t="s">
        <v>3241</v>
      </c>
    </row>
    <row r="33" spans="1:1" ht="17.25" thickBot="1">
      <c r="A33" s="1466" t="s">
        <v>3242</v>
      </c>
    </row>
    <row r="34" spans="1:1" ht="17.25" thickBot="1">
      <c r="A34" s="1466" t="s">
        <v>8684</v>
      </c>
    </row>
    <row r="35" spans="1:1" ht="17.25" thickBot="1">
      <c r="A35" s="1466" t="s">
        <v>8695</v>
      </c>
    </row>
    <row r="36" spans="1:1" ht="17.25" thickBot="1">
      <c r="A36" s="1466" t="s">
        <v>8773</v>
      </c>
    </row>
    <row r="37" spans="1:1" ht="17.25" thickBot="1">
      <c r="A37" s="1466" t="s">
        <v>8701</v>
      </c>
    </row>
    <row r="38" spans="1:1" ht="17.25" thickBot="1">
      <c r="A38" s="1466" t="s">
        <v>8733</v>
      </c>
    </row>
    <row r="39" spans="1:1" ht="17.25" thickBot="1">
      <c r="A39" s="1466"/>
    </row>
  </sheetData>
  <autoFilter ref="A4:A39" xr:uid="{39D6397E-74C0-4153-906B-4EB7473558D9}">
    <sortState xmlns:xlrd2="http://schemas.microsoft.com/office/spreadsheetml/2017/richdata2" ref="A5:A39">
      <sortCondition ref="A4:A39"/>
    </sortState>
  </autoFilter>
  <phoneticPr fontId="4"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A08D5-BE8C-40CE-825D-3BDA43C0FF09}">
  <sheetPr>
    <tabColor theme="7" tint="0.79998168889431442"/>
  </sheetPr>
  <dimension ref="A1:H233"/>
  <sheetViews>
    <sheetView topLeftCell="A168" zoomScale="85" zoomScaleNormal="85" workbookViewId="0">
      <selection activeCell="C227" sqref="C227"/>
    </sheetView>
  </sheetViews>
  <sheetFormatPr defaultRowHeight="16.5"/>
  <cols>
    <col min="1" max="1" width="77.875" customWidth="1"/>
    <col min="2" max="3" width="30.625" customWidth="1"/>
    <col min="4" max="5" width="40.375" customWidth="1"/>
  </cols>
  <sheetData>
    <row r="1" spans="1:8">
      <c r="A1" s="1458" t="s">
        <v>8581</v>
      </c>
    </row>
    <row r="3" spans="1:8" ht="17.25">
      <c r="A3" s="1459" t="s">
        <v>8582</v>
      </c>
    </row>
    <row r="5" spans="1:8" ht="17.25">
      <c r="A5" s="1459" t="s">
        <v>8583</v>
      </c>
    </row>
    <row r="6" spans="1:8">
      <c r="A6" s="1460"/>
    </row>
    <row r="7" spans="1:8">
      <c r="A7" s="1461" t="s">
        <v>8584</v>
      </c>
    </row>
    <row r="8" spans="1:8" ht="17.25" thickBot="1">
      <c r="A8" s="1462"/>
    </row>
    <row r="9" spans="1:8">
      <c r="A9" s="1463" t="s">
        <v>8585</v>
      </c>
      <c r="B9" s="1463" t="s">
        <v>8586</v>
      </c>
      <c r="C9" s="1463" t="s">
        <v>4269</v>
      </c>
      <c r="D9" s="1463" t="s">
        <v>8587</v>
      </c>
      <c r="E9" s="1463" t="s">
        <v>8588</v>
      </c>
      <c r="F9" s="1463" t="s">
        <v>8589</v>
      </c>
      <c r="G9" s="1463" t="s">
        <v>8590</v>
      </c>
      <c r="H9" s="1463" t="s">
        <v>8591</v>
      </c>
    </row>
    <row r="10" spans="1:8">
      <c r="A10" s="1464" t="s">
        <v>8776</v>
      </c>
      <c r="B10" s="1464" t="s">
        <v>8777</v>
      </c>
      <c r="C10" s="1465"/>
    </row>
    <row r="11" spans="1:8" ht="17.25" thickBot="1">
      <c r="A11" s="1466"/>
      <c r="B11" s="1466"/>
      <c r="C11" s="1467"/>
    </row>
    <row r="12" spans="1:8" ht="17.25" thickBot="1">
      <c r="A12" s="1462" t="s">
        <v>8686</v>
      </c>
      <c r="B12" s="1462"/>
      <c r="C12" s="1462"/>
      <c r="D12" s="1462" t="s">
        <v>8595</v>
      </c>
      <c r="E12" s="1462" t="s">
        <v>8778</v>
      </c>
      <c r="F12" s="1462">
        <v>0.502</v>
      </c>
      <c r="G12" s="1462" t="s">
        <v>4299</v>
      </c>
      <c r="H12" s="1462">
        <v>336</v>
      </c>
    </row>
    <row r="13" spans="1:8" ht="17.25" thickBot="1">
      <c r="A13" s="1462" t="s">
        <v>8689</v>
      </c>
      <c r="B13" s="1462"/>
      <c r="C13" s="1462"/>
      <c r="D13" s="1462" t="s">
        <v>8599</v>
      </c>
      <c r="E13" s="1462" t="s">
        <v>8779</v>
      </c>
      <c r="F13" s="1462">
        <v>0.06</v>
      </c>
      <c r="G13" s="1462" t="s">
        <v>3496</v>
      </c>
      <c r="H13" s="1462">
        <v>337</v>
      </c>
    </row>
    <row r="14" spans="1:8" ht="17.25" thickBot="1">
      <c r="A14" s="1462" t="s">
        <v>8780</v>
      </c>
      <c r="B14" s="1462"/>
      <c r="C14" s="1462"/>
      <c r="D14" s="1462" t="s">
        <v>8781</v>
      </c>
      <c r="E14" s="1462" t="s">
        <v>8782</v>
      </c>
      <c r="F14" s="1462">
        <v>5.0439999999999996</v>
      </c>
      <c r="G14" s="1462" t="s">
        <v>4360</v>
      </c>
      <c r="H14" s="1462">
        <v>338</v>
      </c>
    </row>
    <row r="15" spans="1:8" ht="17.25" thickBot="1">
      <c r="A15" s="1462" t="s">
        <v>8604</v>
      </c>
      <c r="B15" s="1462"/>
      <c r="C15" s="1462" t="s">
        <v>3045</v>
      </c>
      <c r="D15" s="1462" t="s">
        <v>8783</v>
      </c>
      <c r="E15" s="1462" t="s">
        <v>8784</v>
      </c>
      <c r="F15" s="1462">
        <v>2.5219999999999998</v>
      </c>
      <c r="G15" s="1462" t="s">
        <v>4360</v>
      </c>
      <c r="H15" s="1462">
        <v>339</v>
      </c>
    </row>
    <row r="16" spans="1:8" ht="17.25" thickBot="1">
      <c r="A16" s="1462" t="s">
        <v>8776</v>
      </c>
      <c r="B16" s="1462" t="s">
        <v>8785</v>
      </c>
      <c r="C16" s="1462"/>
      <c r="D16" s="1462"/>
      <c r="E16" s="1462"/>
      <c r="F16" s="1462"/>
      <c r="G16" s="1462"/>
      <c r="H16" s="1462"/>
    </row>
    <row r="17" spans="1:8">
      <c r="A17" s="1468"/>
      <c r="B17" s="1468"/>
      <c r="C17" s="1469"/>
    </row>
    <row r="18" spans="1:8" ht="17.25" thickBot="1">
      <c r="A18" s="1466" t="s">
        <v>8686</v>
      </c>
      <c r="B18" s="1466"/>
      <c r="C18" s="1467"/>
      <c r="D18" t="s">
        <v>8595</v>
      </c>
      <c r="E18" t="s">
        <v>8786</v>
      </c>
      <c r="F18">
        <v>0.65700000000000003</v>
      </c>
      <c r="G18" t="s">
        <v>4299</v>
      </c>
      <c r="H18">
        <v>336</v>
      </c>
    </row>
    <row r="19" spans="1:8" ht="17.25" thickBot="1">
      <c r="A19" s="1462" t="s">
        <v>8689</v>
      </c>
      <c r="B19" s="1462"/>
      <c r="C19" s="1462"/>
      <c r="D19" s="1462" t="s">
        <v>8599</v>
      </c>
      <c r="E19" s="1462" t="s">
        <v>8787</v>
      </c>
      <c r="F19" s="1462">
        <v>7.9000000000000001E-2</v>
      </c>
      <c r="G19" s="1462" t="s">
        <v>3496</v>
      </c>
      <c r="H19" s="1462">
        <v>337</v>
      </c>
    </row>
    <row r="20" spans="1:8" ht="17.25" thickBot="1">
      <c r="A20" s="1462" t="s">
        <v>8780</v>
      </c>
      <c r="B20" s="1462"/>
      <c r="C20" s="1462"/>
      <c r="D20" s="1462" t="s">
        <v>8781</v>
      </c>
      <c r="E20" s="1462" t="s">
        <v>8788</v>
      </c>
      <c r="F20" s="1462">
        <v>6.5839999999999996</v>
      </c>
      <c r="G20" s="1462" t="s">
        <v>4360</v>
      </c>
      <c r="H20" s="1462">
        <v>338</v>
      </c>
    </row>
    <row r="21" spans="1:8" ht="17.25" thickBot="1">
      <c r="A21" s="1462" t="s">
        <v>8604</v>
      </c>
      <c r="B21" s="1462"/>
      <c r="C21" s="1462" t="s">
        <v>3045</v>
      </c>
      <c r="D21" s="1462" t="s">
        <v>8783</v>
      </c>
      <c r="E21" s="1462" t="s">
        <v>8789</v>
      </c>
      <c r="F21" s="1462">
        <v>3.2919999999999998</v>
      </c>
      <c r="G21" s="1462" t="s">
        <v>4360</v>
      </c>
      <c r="H21" s="1462">
        <v>339</v>
      </c>
    </row>
    <row r="22" spans="1:8" ht="17.25" thickBot="1">
      <c r="A22" s="1462" t="s">
        <v>8776</v>
      </c>
      <c r="B22" s="1462" t="s">
        <v>8790</v>
      </c>
      <c r="C22" s="1462"/>
      <c r="D22" s="1462"/>
      <c r="E22" s="1462"/>
      <c r="F22" s="1462"/>
      <c r="G22" s="1462"/>
      <c r="H22" s="1462"/>
    </row>
    <row r="23" spans="1:8" ht="17.25" thickBot="1">
      <c r="A23" s="1462"/>
      <c r="B23" s="1462"/>
      <c r="C23" s="1462"/>
      <c r="D23" s="1462"/>
      <c r="E23" s="1462"/>
      <c r="F23" s="1462"/>
      <c r="G23" s="1462"/>
      <c r="H23" s="1462"/>
    </row>
    <row r="24" spans="1:8">
      <c r="A24" s="1468" t="s">
        <v>8686</v>
      </c>
      <c r="B24" s="1468"/>
      <c r="C24" s="1469"/>
      <c r="D24" t="s">
        <v>8595</v>
      </c>
      <c r="E24" t="s">
        <v>8791</v>
      </c>
      <c r="F24">
        <v>0.45900000000000002</v>
      </c>
      <c r="G24" t="s">
        <v>4299</v>
      </c>
      <c r="H24">
        <v>336</v>
      </c>
    </row>
    <row r="25" spans="1:8" ht="17.25" thickBot="1">
      <c r="A25" s="1466" t="s">
        <v>8689</v>
      </c>
      <c r="B25" s="1466"/>
      <c r="C25" s="1467"/>
      <c r="D25" t="s">
        <v>8599</v>
      </c>
      <c r="E25" t="s">
        <v>8792</v>
      </c>
      <c r="F25">
        <v>5.5E-2</v>
      </c>
      <c r="G25" t="s">
        <v>3496</v>
      </c>
      <c r="H25">
        <v>337</v>
      </c>
    </row>
    <row r="26" spans="1:8" ht="17.25" thickBot="1">
      <c r="A26" s="1462" t="s">
        <v>8780</v>
      </c>
      <c r="B26" s="1462"/>
      <c r="C26" s="1462"/>
      <c r="D26" s="1462" t="s">
        <v>8781</v>
      </c>
      <c r="E26" s="1462" t="s">
        <v>8793</v>
      </c>
      <c r="F26" s="1462">
        <v>4.62</v>
      </c>
      <c r="G26" s="1462" t="s">
        <v>4360</v>
      </c>
      <c r="H26" s="1462">
        <v>338</v>
      </c>
    </row>
    <row r="27" spans="1:8" ht="17.25" thickBot="1">
      <c r="A27" s="1462" t="s">
        <v>8604</v>
      </c>
      <c r="B27" s="1462"/>
      <c r="C27" s="1462" t="s">
        <v>3045</v>
      </c>
      <c r="D27" s="1462" t="s">
        <v>8783</v>
      </c>
      <c r="E27" s="1462" t="s">
        <v>8794</v>
      </c>
      <c r="F27" s="1462">
        <v>2.31</v>
      </c>
      <c r="G27" s="1462" t="s">
        <v>4360</v>
      </c>
      <c r="H27" s="1462">
        <v>339</v>
      </c>
    </row>
    <row r="28" spans="1:8" ht="17.25" thickBot="1">
      <c r="A28" s="1462" t="s">
        <v>8776</v>
      </c>
      <c r="B28" s="1462" t="s">
        <v>8795</v>
      </c>
      <c r="C28" s="1462"/>
      <c r="D28" s="1462"/>
      <c r="E28" s="1462"/>
      <c r="F28" s="1462"/>
      <c r="G28" s="1462"/>
      <c r="H28" s="1462"/>
    </row>
    <row r="29" spans="1:8" ht="17.25" thickBot="1">
      <c r="A29" s="1462"/>
      <c r="B29" s="1462"/>
      <c r="C29" s="1462"/>
      <c r="D29" s="1462"/>
      <c r="E29" s="1462"/>
      <c r="F29" s="1462"/>
      <c r="G29" s="1462"/>
      <c r="H29" s="1462"/>
    </row>
    <row r="30" spans="1:8" ht="17.25" thickBot="1">
      <c r="A30" s="1462" t="s">
        <v>8686</v>
      </c>
      <c r="B30" s="1462"/>
      <c r="C30" s="1462"/>
      <c r="D30" s="1462" t="s">
        <v>8595</v>
      </c>
      <c r="E30" s="1462" t="s">
        <v>8786</v>
      </c>
      <c r="F30" s="1462">
        <v>0.65700000000000003</v>
      </c>
      <c r="G30" s="1462" t="s">
        <v>4299</v>
      </c>
      <c r="H30" s="1462">
        <v>336</v>
      </c>
    </row>
    <row r="31" spans="1:8">
      <c r="A31" s="1468" t="s">
        <v>8689</v>
      </c>
      <c r="B31" s="1468"/>
      <c r="C31" s="1469"/>
      <c r="D31" t="s">
        <v>8599</v>
      </c>
      <c r="E31" t="s">
        <v>8787</v>
      </c>
      <c r="F31">
        <v>7.9000000000000001E-2</v>
      </c>
      <c r="G31" t="s">
        <v>3496</v>
      </c>
      <c r="H31">
        <v>337</v>
      </c>
    </row>
    <row r="32" spans="1:8" ht="17.25" thickBot="1">
      <c r="A32" s="1466" t="s">
        <v>8780</v>
      </c>
      <c r="B32" s="1466"/>
      <c r="C32" s="1467"/>
      <c r="D32" t="s">
        <v>8781</v>
      </c>
      <c r="E32" t="s">
        <v>8788</v>
      </c>
      <c r="F32">
        <v>6.5839999999999996</v>
      </c>
      <c r="G32" t="s">
        <v>4360</v>
      </c>
      <c r="H32">
        <v>338</v>
      </c>
    </row>
    <row r="33" spans="1:8" ht="17.25" thickBot="1">
      <c r="A33" s="1462" t="s">
        <v>8604</v>
      </c>
      <c r="B33" s="1462"/>
      <c r="C33" s="1462" t="s">
        <v>3045</v>
      </c>
      <c r="D33" s="1462" t="s">
        <v>8783</v>
      </c>
      <c r="E33" s="1462" t="s">
        <v>8789</v>
      </c>
      <c r="F33" s="1462">
        <v>3.2919999999999998</v>
      </c>
      <c r="G33" s="1462" t="s">
        <v>4360</v>
      </c>
      <c r="H33" s="1462">
        <v>339</v>
      </c>
    </row>
    <row r="34" spans="1:8" ht="17.25" thickBot="1">
      <c r="A34" s="1462" t="s">
        <v>8776</v>
      </c>
      <c r="B34" s="1462" t="s">
        <v>8796</v>
      </c>
      <c r="C34" s="1462"/>
      <c r="D34" s="1462"/>
      <c r="E34" s="1462"/>
      <c r="F34" s="1462"/>
      <c r="G34" s="1462"/>
      <c r="H34" s="1462"/>
    </row>
    <row r="35" spans="1:8" ht="17.25" thickBot="1">
      <c r="A35" s="1462"/>
      <c r="B35" s="1462"/>
      <c r="C35" s="1462"/>
      <c r="D35" s="1462"/>
      <c r="E35" s="1462"/>
      <c r="F35" s="1462"/>
      <c r="G35" s="1462"/>
      <c r="H35" s="1462"/>
    </row>
    <row r="36" spans="1:8" ht="17.25" thickBot="1">
      <c r="A36" s="1462" t="s">
        <v>8686</v>
      </c>
      <c r="B36" s="1462"/>
      <c r="C36" s="1462"/>
      <c r="D36" s="1462" t="s">
        <v>8595</v>
      </c>
      <c r="E36" s="1462" t="s">
        <v>8797</v>
      </c>
      <c r="F36" s="1462">
        <v>0.50600000000000001</v>
      </c>
      <c r="G36" s="1462" t="s">
        <v>4299</v>
      </c>
      <c r="H36" s="1462">
        <v>336</v>
      </c>
    </row>
    <row r="37" spans="1:8" ht="17.25" thickBot="1">
      <c r="A37" s="1462" t="s">
        <v>8689</v>
      </c>
      <c r="B37" s="1462"/>
      <c r="C37" s="1462"/>
      <c r="D37" s="1462" t="s">
        <v>8599</v>
      </c>
      <c r="E37" s="1462" t="s">
        <v>8798</v>
      </c>
      <c r="F37" s="1462">
        <v>6.0999999999999999E-2</v>
      </c>
      <c r="G37" s="1462" t="s">
        <v>3496</v>
      </c>
      <c r="H37" s="1462">
        <v>337</v>
      </c>
    </row>
    <row r="38" spans="1:8">
      <c r="A38" s="1468" t="s">
        <v>8780</v>
      </c>
      <c r="B38" s="1468"/>
      <c r="C38" s="1469"/>
      <c r="D38" t="s">
        <v>8781</v>
      </c>
      <c r="E38" t="s">
        <v>8799</v>
      </c>
      <c r="F38">
        <v>5.0599999999999996</v>
      </c>
      <c r="G38" t="s">
        <v>4360</v>
      </c>
      <c r="H38">
        <v>338</v>
      </c>
    </row>
    <row r="39" spans="1:8" ht="17.25" thickBot="1">
      <c r="A39" s="1466" t="s">
        <v>8604</v>
      </c>
      <c r="B39" s="1466"/>
      <c r="C39" s="1467" t="s">
        <v>3045</v>
      </c>
      <c r="D39" t="s">
        <v>8783</v>
      </c>
      <c r="E39" t="s">
        <v>8800</v>
      </c>
      <c r="F39">
        <v>2.5299999999999998</v>
      </c>
      <c r="G39" t="s">
        <v>4360</v>
      </c>
      <c r="H39">
        <v>339</v>
      </c>
    </row>
    <row r="40" spans="1:8" ht="17.25" thickBot="1">
      <c r="A40" s="1462" t="s">
        <v>8801</v>
      </c>
      <c r="B40" s="1462" t="s">
        <v>8802</v>
      </c>
      <c r="C40" s="1462"/>
      <c r="D40" s="1462"/>
      <c r="E40" s="1462"/>
      <c r="F40" s="1462"/>
      <c r="G40" s="1462"/>
      <c r="H40" s="1462"/>
    </row>
    <row r="41" spans="1:8" ht="17.25" thickBot="1">
      <c r="A41" s="1462"/>
      <c r="B41" s="1462"/>
      <c r="C41" s="1462"/>
      <c r="D41" s="1462"/>
      <c r="E41" s="1462"/>
      <c r="F41" s="1462"/>
      <c r="G41" s="1462"/>
      <c r="H41" s="1462"/>
    </row>
    <row r="42" spans="1:8" ht="17.25" thickBot="1">
      <c r="A42" s="1462" t="s">
        <v>8803</v>
      </c>
      <c r="B42" s="1462"/>
      <c r="C42" s="1462" t="s">
        <v>8804</v>
      </c>
      <c r="D42" s="1462" t="s">
        <v>8595</v>
      </c>
      <c r="E42" s="1462" t="s">
        <v>8805</v>
      </c>
      <c r="F42" s="1462">
        <v>4</v>
      </c>
      <c r="G42" s="1462" t="s">
        <v>4299</v>
      </c>
      <c r="H42" s="1462">
        <v>163</v>
      </c>
    </row>
    <row r="43" spans="1:8" ht="17.25" thickBot="1">
      <c r="A43" s="1462" t="s">
        <v>8689</v>
      </c>
      <c r="B43" s="1462"/>
      <c r="C43" s="1462" t="s">
        <v>8806</v>
      </c>
      <c r="D43" s="1462" t="s">
        <v>8599</v>
      </c>
      <c r="E43" s="1462" t="s">
        <v>8807</v>
      </c>
      <c r="F43" s="1462">
        <v>0.36</v>
      </c>
      <c r="G43" s="1462" t="s">
        <v>3496</v>
      </c>
      <c r="H43" s="1462">
        <v>164</v>
      </c>
    </row>
    <row r="44" spans="1:8" ht="17.25" thickBot="1">
      <c r="A44" s="1462" t="s">
        <v>8604</v>
      </c>
      <c r="B44" s="1462"/>
      <c r="C44" s="1462"/>
      <c r="D44" s="1462" t="s">
        <v>8808</v>
      </c>
      <c r="E44" s="1462" t="s">
        <v>8809</v>
      </c>
      <c r="F44" s="1462">
        <v>8</v>
      </c>
      <c r="G44" s="1462" t="s">
        <v>4360</v>
      </c>
      <c r="H44" s="1462">
        <v>166</v>
      </c>
    </row>
    <row r="45" spans="1:8">
      <c r="A45" s="1468" t="s">
        <v>8810</v>
      </c>
      <c r="B45" s="1468"/>
      <c r="C45" s="1469"/>
      <c r="D45" t="s">
        <v>8783</v>
      </c>
      <c r="E45" t="s">
        <v>8811</v>
      </c>
      <c r="F45">
        <v>8</v>
      </c>
      <c r="G45" t="s">
        <v>4360</v>
      </c>
      <c r="H45">
        <v>167</v>
      </c>
    </row>
    <row r="46" spans="1:8" ht="17.25" thickBot="1">
      <c r="A46" s="1466" t="s">
        <v>8607</v>
      </c>
      <c r="B46" s="1466"/>
      <c r="C46" s="1467" t="s">
        <v>8608</v>
      </c>
      <c r="D46" t="s">
        <v>8691</v>
      </c>
      <c r="E46" t="s">
        <v>8691</v>
      </c>
      <c r="F46">
        <v>0</v>
      </c>
      <c r="G46" t="s">
        <v>4299</v>
      </c>
      <c r="H46">
        <v>168</v>
      </c>
    </row>
    <row r="47" spans="1:8" ht="17.25" thickBot="1">
      <c r="A47" s="1462" t="s">
        <v>8610</v>
      </c>
      <c r="B47" s="1462"/>
      <c r="C47" s="1462" t="s">
        <v>8611</v>
      </c>
      <c r="D47" s="1462" t="s">
        <v>8612</v>
      </c>
      <c r="E47" s="1462" t="s">
        <v>8612</v>
      </c>
      <c r="F47" s="1462">
        <v>0</v>
      </c>
      <c r="G47" s="1462" t="s">
        <v>4299</v>
      </c>
      <c r="H47" s="1462">
        <v>169</v>
      </c>
    </row>
    <row r="48" spans="1:8" ht="17.25" thickBot="1">
      <c r="A48" s="1462" t="s">
        <v>8613</v>
      </c>
      <c r="B48" s="1462"/>
      <c r="C48" s="1462" t="s">
        <v>8614</v>
      </c>
      <c r="D48" s="1462" t="s">
        <v>8812</v>
      </c>
      <c r="E48" s="1462" t="s">
        <v>8812</v>
      </c>
      <c r="F48" s="1462">
        <v>11.457000000000001</v>
      </c>
      <c r="G48" s="1462" t="s">
        <v>4299</v>
      </c>
      <c r="H48" s="1462">
        <v>170</v>
      </c>
    </row>
    <row r="49" spans="1:8" ht="17.25" thickBot="1">
      <c r="A49" s="1462" t="s">
        <v>8616</v>
      </c>
      <c r="B49" s="1462"/>
      <c r="C49" s="1462" t="s">
        <v>8617</v>
      </c>
      <c r="D49" s="1462" t="s">
        <v>8813</v>
      </c>
      <c r="E49" s="1462" t="s">
        <v>8813</v>
      </c>
      <c r="F49" s="1462">
        <v>12.903</v>
      </c>
      <c r="G49" s="1462" t="s">
        <v>4299</v>
      </c>
      <c r="H49" s="1462">
        <v>171</v>
      </c>
    </row>
    <row r="50" spans="1:8" ht="17.25" thickBot="1">
      <c r="A50" s="1462" t="s">
        <v>8619</v>
      </c>
      <c r="B50" s="1462"/>
      <c r="C50" s="1462" t="s">
        <v>8617</v>
      </c>
      <c r="D50" s="1462" t="s">
        <v>8620</v>
      </c>
      <c r="E50" s="1462" t="s">
        <v>8620</v>
      </c>
      <c r="F50" s="1462"/>
      <c r="G50" s="1462" t="s">
        <v>4299</v>
      </c>
      <c r="H50" s="1462">
        <v>172</v>
      </c>
    </row>
    <row r="51" spans="1:8" ht="17.25" thickBot="1">
      <c r="A51" s="1462" t="s">
        <v>8621</v>
      </c>
      <c r="B51" s="1462"/>
      <c r="C51" s="1462" t="s">
        <v>8622</v>
      </c>
      <c r="D51" s="1462" t="s">
        <v>8620</v>
      </c>
      <c r="E51" s="1462" t="s">
        <v>8620</v>
      </c>
      <c r="F51" s="1462"/>
      <c r="G51" s="1462" t="s">
        <v>4360</v>
      </c>
      <c r="H51" s="1462">
        <v>173</v>
      </c>
    </row>
    <row r="52" spans="1:8" ht="17.25" thickBot="1">
      <c r="A52" s="1462" t="s">
        <v>8623</v>
      </c>
      <c r="B52" s="1462"/>
      <c r="C52" s="1462" t="s">
        <v>8624</v>
      </c>
      <c r="D52" s="1462" t="s">
        <v>8620</v>
      </c>
      <c r="E52" s="1462" t="s">
        <v>8620</v>
      </c>
      <c r="F52" s="1462"/>
      <c r="G52" s="1462" t="s">
        <v>4360</v>
      </c>
      <c r="H52" s="1462">
        <v>174</v>
      </c>
    </row>
    <row r="53" spans="1:8" ht="17.25" thickBot="1">
      <c r="A53" s="1462" t="s">
        <v>8625</v>
      </c>
      <c r="B53" s="1462"/>
      <c r="C53" s="1462" t="s">
        <v>8626</v>
      </c>
      <c r="D53" s="1462" t="s">
        <v>8620</v>
      </c>
      <c r="E53" s="1462" t="s">
        <v>8620</v>
      </c>
      <c r="F53" s="1462"/>
      <c r="G53" s="1462" t="s">
        <v>4360</v>
      </c>
      <c r="H53" s="1462">
        <v>175</v>
      </c>
    </row>
    <row r="54" spans="1:8" ht="17.25" thickBot="1">
      <c r="A54" s="1462" t="s">
        <v>3229</v>
      </c>
      <c r="B54" s="1462" t="s">
        <v>8814</v>
      </c>
      <c r="C54" s="1462"/>
      <c r="D54" s="1462"/>
      <c r="E54" s="1462"/>
      <c r="F54" s="1462"/>
      <c r="G54" s="1462"/>
      <c r="H54" s="1462"/>
    </row>
    <row r="55" spans="1:8" ht="17.25" thickBot="1">
      <c r="A55" s="1462"/>
      <c r="B55" s="1462"/>
      <c r="C55" s="1462"/>
      <c r="D55" s="1462"/>
      <c r="E55" s="1462"/>
      <c r="F55" s="1462"/>
      <c r="G55" s="1462"/>
      <c r="H55" s="1462"/>
    </row>
    <row r="56" spans="1:8" ht="17.25" thickBot="1">
      <c r="A56" s="1462" t="s">
        <v>8686</v>
      </c>
      <c r="B56" s="1462"/>
      <c r="C56" s="1462" t="s">
        <v>8594</v>
      </c>
      <c r="D56" s="1462" t="s">
        <v>8595</v>
      </c>
      <c r="E56" s="1462" t="s">
        <v>8815</v>
      </c>
      <c r="F56" s="1462">
        <v>45.314</v>
      </c>
      <c r="G56" s="1462" t="s">
        <v>4299</v>
      </c>
      <c r="H56" s="1462">
        <v>8</v>
      </c>
    </row>
    <row r="57" spans="1:8" ht="17.25" thickBot="1">
      <c r="A57" s="1462" t="s">
        <v>8689</v>
      </c>
      <c r="B57" s="1462"/>
      <c r="C57" s="1462" t="s">
        <v>8598</v>
      </c>
      <c r="D57" s="1462" t="s">
        <v>8599</v>
      </c>
      <c r="E57" s="1462" t="s">
        <v>8816</v>
      </c>
      <c r="F57" s="1462">
        <v>5.4379999999999997</v>
      </c>
      <c r="G57" s="1462" t="s">
        <v>3496</v>
      </c>
      <c r="H57" s="1462">
        <v>9</v>
      </c>
    </row>
    <row r="58" spans="1:8" ht="17.25" thickBot="1">
      <c r="A58" s="1462" t="s">
        <v>8780</v>
      </c>
      <c r="B58" s="1462"/>
      <c r="C58" s="1462"/>
      <c r="D58" s="1462" t="s">
        <v>8602</v>
      </c>
      <c r="E58" s="1462" t="s">
        <v>8817</v>
      </c>
      <c r="F58" s="1462">
        <v>20.88</v>
      </c>
      <c r="G58" s="1462" t="s">
        <v>4360</v>
      </c>
      <c r="H58" s="1462">
        <v>10</v>
      </c>
    </row>
    <row r="59" spans="1:8">
      <c r="A59" s="1468" t="s">
        <v>8604</v>
      </c>
      <c r="B59" s="1468"/>
      <c r="C59" s="1469"/>
      <c r="D59" t="s">
        <v>8605</v>
      </c>
      <c r="E59" t="s">
        <v>8818</v>
      </c>
      <c r="F59">
        <v>47.85</v>
      </c>
      <c r="G59" t="s">
        <v>4360</v>
      </c>
      <c r="H59">
        <v>11</v>
      </c>
    </row>
    <row r="60" spans="1:8" ht="17.25" thickBot="1">
      <c r="A60" s="1466" t="s">
        <v>8607</v>
      </c>
      <c r="B60" s="1466"/>
      <c r="C60" s="1467" t="s">
        <v>8608</v>
      </c>
      <c r="D60" t="s">
        <v>8819</v>
      </c>
      <c r="E60" t="s">
        <v>8819</v>
      </c>
      <c r="F60">
        <v>98.462999999999994</v>
      </c>
      <c r="G60" t="s">
        <v>4299</v>
      </c>
      <c r="H60">
        <v>12</v>
      </c>
    </row>
    <row r="61" spans="1:8" ht="17.25" thickBot="1">
      <c r="A61" s="1462" t="s">
        <v>8610</v>
      </c>
      <c r="B61" s="1462"/>
      <c r="C61" s="1462" t="s">
        <v>8611</v>
      </c>
      <c r="D61" s="1462" t="s">
        <v>8612</v>
      </c>
      <c r="E61" s="1462" t="s">
        <v>8612</v>
      </c>
      <c r="F61" s="1462">
        <v>0</v>
      </c>
      <c r="G61" s="1462" t="s">
        <v>4299</v>
      </c>
      <c r="H61" s="1462">
        <v>13</v>
      </c>
    </row>
    <row r="62" spans="1:8" ht="17.25" thickBot="1">
      <c r="A62" s="1462" t="s">
        <v>8613</v>
      </c>
      <c r="B62" s="1462"/>
      <c r="C62" s="1462" t="s">
        <v>8614</v>
      </c>
      <c r="D62" s="1462" t="s">
        <v>8820</v>
      </c>
      <c r="E62" s="1462" t="s">
        <v>8820</v>
      </c>
      <c r="F62" s="1462">
        <v>38.715000000000003</v>
      </c>
      <c r="G62" s="1462" t="s">
        <v>4299</v>
      </c>
      <c r="H62" s="1462">
        <v>14</v>
      </c>
    </row>
    <row r="63" spans="1:8" ht="17.25" thickBot="1">
      <c r="A63" s="1462" t="s">
        <v>8616</v>
      </c>
      <c r="B63" s="1462"/>
      <c r="C63" s="1462" t="s">
        <v>8617</v>
      </c>
      <c r="D63" s="1462" t="s">
        <v>8821</v>
      </c>
      <c r="E63" s="1462" t="s">
        <v>8821</v>
      </c>
      <c r="F63" s="1462">
        <v>43.597999999999999</v>
      </c>
      <c r="G63" s="1462" t="s">
        <v>4299</v>
      </c>
      <c r="H63" s="1462">
        <v>15</v>
      </c>
    </row>
    <row r="64" spans="1:8" ht="17.25" thickBot="1">
      <c r="A64" s="1462" t="s">
        <v>8619</v>
      </c>
      <c r="B64" s="1462"/>
      <c r="C64" s="1462" t="s">
        <v>8617</v>
      </c>
      <c r="D64" s="1462" t="s">
        <v>8620</v>
      </c>
      <c r="E64" s="1462" t="s">
        <v>8620</v>
      </c>
      <c r="F64" s="1462"/>
      <c r="G64" s="1462" t="s">
        <v>4299</v>
      </c>
      <c r="H64" s="1462">
        <v>16</v>
      </c>
    </row>
    <row r="65" spans="1:8" ht="17.25" thickBot="1">
      <c r="A65" s="1462" t="s">
        <v>8621</v>
      </c>
      <c r="B65" s="1462"/>
      <c r="C65" s="1462" t="s">
        <v>8622</v>
      </c>
      <c r="D65" s="1462" t="s">
        <v>8620</v>
      </c>
      <c r="E65" s="1462" t="s">
        <v>8620</v>
      </c>
      <c r="F65" s="1462"/>
      <c r="G65" s="1462" t="s">
        <v>4360</v>
      </c>
      <c r="H65" s="1462">
        <v>17</v>
      </c>
    </row>
    <row r="66" spans="1:8" ht="17.25" thickBot="1">
      <c r="A66" s="1462" t="s">
        <v>8623</v>
      </c>
      <c r="B66" s="1462"/>
      <c r="C66" s="1462" t="s">
        <v>8624</v>
      </c>
      <c r="D66" s="1462" t="s">
        <v>8620</v>
      </c>
      <c r="E66" s="1462" t="s">
        <v>8620</v>
      </c>
      <c r="F66" s="1462"/>
      <c r="G66" s="1462" t="s">
        <v>4360</v>
      </c>
      <c r="H66" s="1462">
        <v>18</v>
      </c>
    </row>
    <row r="67" spans="1:8" ht="17.25" thickBot="1">
      <c r="A67" s="1462" t="s">
        <v>8625</v>
      </c>
      <c r="B67" s="1462"/>
      <c r="C67" s="1462" t="s">
        <v>8626</v>
      </c>
      <c r="D67" s="1462" t="s">
        <v>8620</v>
      </c>
      <c r="E67" s="1462" t="s">
        <v>8620</v>
      </c>
      <c r="F67" s="1462"/>
      <c r="G67" s="1462" t="s">
        <v>4360</v>
      </c>
      <c r="H67" s="1462">
        <v>19</v>
      </c>
    </row>
    <row r="68" spans="1:8" ht="17.25" thickBot="1">
      <c r="A68" s="1462" t="s">
        <v>3228</v>
      </c>
      <c r="B68" s="1462" t="s">
        <v>8822</v>
      </c>
      <c r="C68" s="1462"/>
      <c r="D68" s="1462"/>
      <c r="E68" s="1462"/>
      <c r="F68" s="1462"/>
      <c r="G68" s="1462"/>
      <c r="H68" s="1462"/>
    </row>
    <row r="69" spans="1:8" ht="17.25" thickBot="1">
      <c r="A69" s="1462"/>
      <c r="B69" s="1462"/>
      <c r="C69" s="1462"/>
      <c r="D69" s="1462"/>
      <c r="E69" s="1462"/>
      <c r="F69" s="1462"/>
      <c r="G69" s="1462"/>
      <c r="H69" s="1462"/>
    </row>
    <row r="70" spans="1:8" ht="17.25" thickBot="1">
      <c r="A70" s="1462" t="s">
        <v>8686</v>
      </c>
      <c r="B70" s="1462"/>
      <c r="C70" s="1462" t="s">
        <v>8594</v>
      </c>
      <c r="D70" s="1462" t="s">
        <v>8595</v>
      </c>
      <c r="E70" s="1462" t="s">
        <v>8823</v>
      </c>
      <c r="F70" s="1462">
        <v>7.4359999999999999</v>
      </c>
      <c r="G70" s="1462" t="s">
        <v>4299</v>
      </c>
      <c r="H70" s="1462">
        <v>8</v>
      </c>
    </row>
    <row r="71" spans="1:8" ht="17.25" thickBot="1">
      <c r="A71" s="1462" t="s">
        <v>8689</v>
      </c>
      <c r="B71" s="1462"/>
      <c r="C71" s="1462" t="s">
        <v>8598</v>
      </c>
      <c r="D71" s="1462" t="s">
        <v>8599</v>
      </c>
      <c r="E71" s="1462" t="s">
        <v>8824</v>
      </c>
      <c r="F71" s="1462">
        <v>0.89200000000000002</v>
      </c>
      <c r="G71" s="1462" t="s">
        <v>3496</v>
      </c>
      <c r="H71" s="1462">
        <v>9</v>
      </c>
    </row>
    <row r="72" spans="1:8" ht="17.25" thickBot="1">
      <c r="A72" s="1462" t="s">
        <v>8780</v>
      </c>
      <c r="B72" s="1462"/>
      <c r="C72" s="1462"/>
      <c r="D72" s="1462" t="s">
        <v>8602</v>
      </c>
      <c r="E72" s="1462" t="s">
        <v>8825</v>
      </c>
      <c r="F72" s="1462">
        <v>6.9219999999999997</v>
      </c>
      <c r="G72" s="1462" t="s">
        <v>4360</v>
      </c>
      <c r="H72" s="1462">
        <v>10</v>
      </c>
    </row>
    <row r="73" spans="1:8">
      <c r="A73" s="1468" t="s">
        <v>8604</v>
      </c>
      <c r="B73" s="1468"/>
      <c r="C73" s="1469"/>
      <c r="D73" t="s">
        <v>8605</v>
      </c>
      <c r="E73" t="s">
        <v>8826</v>
      </c>
      <c r="F73">
        <v>15.521000000000001</v>
      </c>
      <c r="G73" t="s">
        <v>4360</v>
      </c>
      <c r="H73">
        <v>11</v>
      </c>
    </row>
    <row r="74" spans="1:8" ht="17.25" thickBot="1">
      <c r="A74" s="1466" t="s">
        <v>8607</v>
      </c>
      <c r="B74" s="1466"/>
      <c r="C74" s="1467" t="s">
        <v>8608</v>
      </c>
      <c r="D74" t="s">
        <v>8691</v>
      </c>
      <c r="E74" t="s">
        <v>8691</v>
      </c>
      <c r="F74">
        <v>0</v>
      </c>
      <c r="G74" t="s">
        <v>4299</v>
      </c>
      <c r="H74">
        <v>12</v>
      </c>
    </row>
    <row r="75" spans="1:8" ht="17.25" thickBot="1">
      <c r="A75" s="1462" t="s">
        <v>8610</v>
      </c>
      <c r="B75" s="1462"/>
      <c r="C75" s="1462" t="s">
        <v>8611</v>
      </c>
      <c r="D75" s="1462" t="s">
        <v>8612</v>
      </c>
      <c r="E75" s="1462" t="s">
        <v>8612</v>
      </c>
      <c r="F75" s="1462">
        <v>0</v>
      </c>
      <c r="G75" s="1462" t="s">
        <v>4299</v>
      </c>
      <c r="H75" s="1462">
        <v>13</v>
      </c>
    </row>
    <row r="76" spans="1:8" ht="17.25" thickBot="1">
      <c r="A76" s="1462" t="s">
        <v>8613</v>
      </c>
      <c r="B76" s="1462"/>
      <c r="C76" s="1462" t="s">
        <v>8614</v>
      </c>
      <c r="D76" s="1462" t="s">
        <v>8691</v>
      </c>
      <c r="E76" s="1462" t="s">
        <v>8691</v>
      </c>
      <c r="F76" s="1462">
        <v>0</v>
      </c>
      <c r="G76" s="1462" t="s">
        <v>4299</v>
      </c>
      <c r="H76" s="1462">
        <v>14</v>
      </c>
    </row>
    <row r="77" spans="1:8" ht="17.25" thickBot="1">
      <c r="A77" s="1462" t="s">
        <v>8616</v>
      </c>
      <c r="B77" s="1462"/>
      <c r="C77" s="1462" t="s">
        <v>8617</v>
      </c>
      <c r="D77" s="1462" t="s">
        <v>8691</v>
      </c>
      <c r="E77" s="1462" t="s">
        <v>8691</v>
      </c>
      <c r="F77" s="1462">
        <v>0</v>
      </c>
      <c r="G77" s="1462" t="s">
        <v>4299</v>
      </c>
      <c r="H77" s="1462">
        <v>15</v>
      </c>
    </row>
    <row r="78" spans="1:8" ht="17.25" thickBot="1">
      <c r="A78" s="1462" t="s">
        <v>8619</v>
      </c>
      <c r="B78" s="1462"/>
      <c r="C78" s="1462" t="s">
        <v>8617</v>
      </c>
      <c r="D78" s="1462" t="s">
        <v>8620</v>
      </c>
      <c r="E78" s="1462" t="s">
        <v>8620</v>
      </c>
      <c r="F78" s="1462"/>
      <c r="G78" s="1462" t="s">
        <v>4299</v>
      </c>
      <c r="H78" s="1462">
        <v>16</v>
      </c>
    </row>
    <row r="79" spans="1:8" ht="17.25" thickBot="1">
      <c r="A79" s="1462" t="s">
        <v>8621</v>
      </c>
      <c r="B79" s="1462"/>
      <c r="C79" s="1462" t="s">
        <v>8622</v>
      </c>
      <c r="D79" s="1462" t="s">
        <v>8620</v>
      </c>
      <c r="E79" s="1462" t="s">
        <v>8620</v>
      </c>
      <c r="F79" s="1462"/>
      <c r="G79" s="1462" t="s">
        <v>4360</v>
      </c>
      <c r="H79" s="1462">
        <v>17</v>
      </c>
    </row>
    <row r="80" spans="1:8" ht="17.25" thickBot="1">
      <c r="A80" s="1462" t="s">
        <v>8623</v>
      </c>
      <c r="B80" s="1462"/>
      <c r="C80" s="1462" t="s">
        <v>8624</v>
      </c>
      <c r="D80" s="1462" t="s">
        <v>8620</v>
      </c>
      <c r="E80" s="1462" t="s">
        <v>8620</v>
      </c>
      <c r="F80" s="1462"/>
      <c r="G80" s="1462" t="s">
        <v>4360</v>
      </c>
      <c r="H80" s="1462">
        <v>18</v>
      </c>
    </row>
    <row r="81" spans="1:8" ht="17.25" thickBot="1">
      <c r="A81" s="1462" t="s">
        <v>8625</v>
      </c>
      <c r="B81" s="1462"/>
      <c r="C81" s="1462" t="s">
        <v>8626</v>
      </c>
      <c r="D81" s="1462" t="s">
        <v>8620</v>
      </c>
      <c r="E81" s="1462" t="s">
        <v>8620</v>
      </c>
      <c r="F81" s="1462"/>
      <c r="G81" s="1462" t="s">
        <v>4360</v>
      </c>
      <c r="H81" s="1462">
        <v>19</v>
      </c>
    </row>
    <row r="82" spans="1:8" ht="17.25" thickBot="1">
      <c r="A82" s="1462" t="s">
        <v>3228</v>
      </c>
      <c r="B82" s="1462" t="s">
        <v>8827</v>
      </c>
      <c r="C82" s="1462"/>
      <c r="D82" s="1462"/>
      <c r="E82" s="1462"/>
      <c r="F82" s="1462"/>
      <c r="G82" s="1462"/>
      <c r="H82" s="1462"/>
    </row>
    <row r="83" spans="1:8" ht="17.25" thickBot="1">
      <c r="A83" s="1462"/>
      <c r="B83" s="1462"/>
      <c r="C83" s="1462"/>
      <c r="D83" s="1462"/>
      <c r="E83" s="1462"/>
      <c r="F83" s="1462"/>
      <c r="G83" s="1462"/>
      <c r="H83" s="1462"/>
    </row>
    <row r="84" spans="1:8" ht="17.25" thickBot="1">
      <c r="A84" s="1462" t="s">
        <v>8686</v>
      </c>
      <c r="B84" s="1462"/>
      <c r="C84" s="1462" t="s">
        <v>8594</v>
      </c>
      <c r="D84" s="1462" t="s">
        <v>8595</v>
      </c>
      <c r="E84" s="1462" t="s">
        <v>8828</v>
      </c>
      <c r="F84" s="1462">
        <v>0.50700000000000001</v>
      </c>
      <c r="G84" s="1462" t="s">
        <v>4299</v>
      </c>
      <c r="H84" s="1462">
        <v>8</v>
      </c>
    </row>
    <row r="85" spans="1:8" ht="17.25" thickBot="1">
      <c r="A85" s="1462" t="s">
        <v>8689</v>
      </c>
      <c r="B85" s="1462"/>
      <c r="C85" s="1462" t="s">
        <v>8598</v>
      </c>
      <c r="D85" s="1462" t="s">
        <v>8599</v>
      </c>
      <c r="E85" s="1462" t="s">
        <v>8829</v>
      </c>
      <c r="F85" s="1462">
        <v>6.0999999999999999E-2</v>
      </c>
      <c r="G85" s="1462" t="s">
        <v>3496</v>
      </c>
      <c r="H85" s="1462">
        <v>9</v>
      </c>
    </row>
    <row r="86" spans="1:8" ht="17.25" thickBot="1">
      <c r="A86" s="1462" t="s">
        <v>8780</v>
      </c>
      <c r="B86" s="1462"/>
      <c r="C86" s="1462"/>
      <c r="D86" s="1462" t="s">
        <v>8602</v>
      </c>
      <c r="E86" s="1462" t="s">
        <v>8830</v>
      </c>
      <c r="F86" s="1462">
        <v>2.08</v>
      </c>
      <c r="G86" s="1462" t="s">
        <v>4360</v>
      </c>
      <c r="H86" s="1462">
        <v>10</v>
      </c>
    </row>
    <row r="87" spans="1:8">
      <c r="A87" s="1468" t="s">
        <v>8604</v>
      </c>
      <c r="B87" s="1468"/>
      <c r="C87" s="1469"/>
      <c r="D87" t="s">
        <v>8605</v>
      </c>
      <c r="E87" t="s">
        <v>8831</v>
      </c>
      <c r="F87" t="s">
        <v>8831</v>
      </c>
      <c r="G87" t="s">
        <v>4360</v>
      </c>
      <c r="H87">
        <v>11</v>
      </c>
    </row>
    <row r="88" spans="1:8" ht="17.25" thickBot="1">
      <c r="A88" s="1466" t="s">
        <v>8607</v>
      </c>
      <c r="B88" s="1466"/>
      <c r="C88" s="1467" t="s">
        <v>8608</v>
      </c>
      <c r="D88" t="s">
        <v>8691</v>
      </c>
      <c r="E88" t="s">
        <v>8691</v>
      </c>
      <c r="F88">
        <v>0</v>
      </c>
      <c r="G88" t="s">
        <v>4299</v>
      </c>
      <c r="H88">
        <v>12</v>
      </c>
    </row>
    <row r="89" spans="1:8" ht="17.25" thickBot="1">
      <c r="A89" s="1462" t="s">
        <v>8610</v>
      </c>
      <c r="B89" s="1462"/>
      <c r="C89" s="1462" t="s">
        <v>8611</v>
      </c>
      <c r="D89" s="1462" t="s">
        <v>8612</v>
      </c>
      <c r="E89" s="1462" t="s">
        <v>8612</v>
      </c>
      <c r="F89" s="1462">
        <v>0</v>
      </c>
      <c r="G89" s="1462" t="s">
        <v>4299</v>
      </c>
      <c r="H89" s="1462">
        <v>13</v>
      </c>
    </row>
    <row r="90" spans="1:8" ht="17.25" thickBot="1">
      <c r="A90" s="1462" t="s">
        <v>8613</v>
      </c>
      <c r="B90" s="1462"/>
      <c r="C90" s="1462" t="s">
        <v>8614</v>
      </c>
      <c r="D90" s="1462" t="s">
        <v>8691</v>
      </c>
      <c r="E90" s="1462" t="s">
        <v>8691</v>
      </c>
      <c r="F90" s="1462">
        <v>0</v>
      </c>
      <c r="G90" s="1462" t="s">
        <v>4299</v>
      </c>
      <c r="H90" s="1462">
        <v>14</v>
      </c>
    </row>
    <row r="91" spans="1:8" ht="17.25" thickBot="1">
      <c r="A91" s="1462" t="s">
        <v>8616</v>
      </c>
      <c r="B91" s="1462"/>
      <c r="C91" s="1462" t="s">
        <v>8617</v>
      </c>
      <c r="D91" s="1462" t="s">
        <v>8691</v>
      </c>
      <c r="E91" s="1462" t="s">
        <v>8691</v>
      </c>
      <c r="F91" s="1462">
        <v>0</v>
      </c>
      <c r="G91" s="1462" t="s">
        <v>4299</v>
      </c>
      <c r="H91" s="1462">
        <v>15</v>
      </c>
    </row>
    <row r="92" spans="1:8" ht="17.25" thickBot="1">
      <c r="A92" s="1462" t="s">
        <v>8619</v>
      </c>
      <c r="B92" s="1462"/>
      <c r="C92" s="1462" t="s">
        <v>8617</v>
      </c>
      <c r="D92" s="1462" t="s">
        <v>8620</v>
      </c>
      <c r="E92" s="1462" t="s">
        <v>8620</v>
      </c>
      <c r="F92" s="1462"/>
      <c r="G92" s="1462" t="s">
        <v>4299</v>
      </c>
      <c r="H92" s="1462">
        <v>16</v>
      </c>
    </row>
    <row r="93" spans="1:8" ht="17.25" thickBot="1">
      <c r="A93" s="1462" t="s">
        <v>8621</v>
      </c>
      <c r="B93" s="1462"/>
      <c r="C93" s="1462" t="s">
        <v>8622</v>
      </c>
      <c r="D93" s="1462" t="s">
        <v>8620</v>
      </c>
      <c r="E93" s="1462" t="s">
        <v>8620</v>
      </c>
      <c r="F93" s="1462"/>
      <c r="G93" s="1462" t="s">
        <v>4360</v>
      </c>
      <c r="H93" s="1462">
        <v>17</v>
      </c>
    </row>
    <row r="94" spans="1:8" ht="17.25" thickBot="1">
      <c r="A94" s="1462" t="s">
        <v>8623</v>
      </c>
      <c r="B94" s="1462"/>
      <c r="C94" s="1462" t="s">
        <v>8624</v>
      </c>
      <c r="D94" s="1462" t="s">
        <v>8620</v>
      </c>
      <c r="E94" s="1462" t="s">
        <v>8620</v>
      </c>
      <c r="F94" s="1462"/>
      <c r="G94" s="1462" t="s">
        <v>4360</v>
      </c>
      <c r="H94" s="1462">
        <v>18</v>
      </c>
    </row>
    <row r="95" spans="1:8" ht="17.25" thickBot="1">
      <c r="A95" s="1462" t="s">
        <v>8625</v>
      </c>
      <c r="B95" s="1462"/>
      <c r="C95" s="1462" t="s">
        <v>8626</v>
      </c>
      <c r="D95" s="1462" t="s">
        <v>8620</v>
      </c>
      <c r="E95" s="1462" t="s">
        <v>8620</v>
      </c>
      <c r="F95" s="1462"/>
      <c r="G95" s="1462" t="s">
        <v>4360</v>
      </c>
      <c r="H95" s="1462">
        <v>19</v>
      </c>
    </row>
    <row r="96" spans="1:8" ht="17.25" thickBot="1">
      <c r="A96" s="1462" t="s">
        <v>8832</v>
      </c>
      <c r="B96" s="1462" t="s">
        <v>8833</v>
      </c>
      <c r="C96" s="1462"/>
      <c r="D96" s="1462"/>
      <c r="E96" s="1462"/>
      <c r="F96" s="1462"/>
      <c r="G96" s="1462"/>
      <c r="H96" s="1462"/>
    </row>
    <row r="97" spans="1:8" ht="17.25" thickBot="1">
      <c r="A97" s="1462"/>
      <c r="B97" s="1462"/>
      <c r="C97" s="1462"/>
      <c r="D97" s="1462"/>
      <c r="E97" s="1462"/>
      <c r="F97" s="1462"/>
      <c r="G97" s="1462"/>
      <c r="H97" s="1462"/>
    </row>
    <row r="98" spans="1:8" ht="17.25" thickBot="1">
      <c r="A98" s="1462" t="s">
        <v>8686</v>
      </c>
      <c r="B98" s="1462"/>
      <c r="C98" s="1462" t="s">
        <v>8594</v>
      </c>
      <c r="D98" s="1462" t="s">
        <v>8595</v>
      </c>
      <c r="E98" s="1462" t="s">
        <v>8834</v>
      </c>
      <c r="F98" s="1462">
        <v>0.441</v>
      </c>
      <c r="G98" s="1462" t="s">
        <v>4299</v>
      </c>
      <c r="H98" s="1462">
        <v>8</v>
      </c>
    </row>
    <row r="99" spans="1:8" ht="17.25" thickBot="1">
      <c r="A99" s="1462" t="s">
        <v>8689</v>
      </c>
      <c r="B99" s="1462"/>
      <c r="C99" s="1462" t="s">
        <v>8598</v>
      </c>
      <c r="D99" s="1462" t="s">
        <v>8599</v>
      </c>
      <c r="E99" s="1462" t="s">
        <v>8835</v>
      </c>
      <c r="F99" s="1462">
        <v>5.2999999999999999E-2</v>
      </c>
      <c r="G99" s="1462" t="s">
        <v>3496</v>
      </c>
      <c r="H99" s="1462">
        <v>9</v>
      </c>
    </row>
    <row r="100" spans="1:8" ht="17.25" thickBot="1">
      <c r="A100" s="1462" t="s">
        <v>8780</v>
      </c>
      <c r="B100" s="1462"/>
      <c r="C100" s="1462"/>
      <c r="D100" s="1462" t="s">
        <v>8602</v>
      </c>
      <c r="E100" s="1462" t="s">
        <v>8836</v>
      </c>
      <c r="F100" s="1462">
        <v>2.1</v>
      </c>
      <c r="G100" s="1462" t="s">
        <v>4360</v>
      </c>
      <c r="H100" s="1462">
        <v>10</v>
      </c>
    </row>
    <row r="101" spans="1:8">
      <c r="A101" s="1468" t="s">
        <v>8604</v>
      </c>
      <c r="B101" s="1468"/>
      <c r="C101" s="1469"/>
      <c r="D101" t="s">
        <v>8605</v>
      </c>
      <c r="E101" t="s">
        <v>8837</v>
      </c>
      <c r="F101">
        <v>-1.89</v>
      </c>
      <c r="G101" t="s">
        <v>4360</v>
      </c>
      <c r="H101">
        <v>11</v>
      </c>
    </row>
    <row r="102" spans="1:8" ht="17.25" thickBot="1">
      <c r="A102" s="1466" t="s">
        <v>8607</v>
      </c>
      <c r="B102" s="1466"/>
      <c r="C102" s="1467" t="s">
        <v>8608</v>
      </c>
      <c r="D102" t="s">
        <v>8838</v>
      </c>
      <c r="E102" t="s">
        <v>8838</v>
      </c>
      <c r="F102">
        <v>0.86099999999999999</v>
      </c>
      <c r="G102" t="s">
        <v>4299</v>
      </c>
      <c r="H102">
        <v>12</v>
      </c>
    </row>
    <row r="103" spans="1:8" ht="17.25" thickBot="1">
      <c r="A103" s="1462" t="s">
        <v>8610</v>
      </c>
      <c r="B103" s="1462"/>
      <c r="C103" s="1462" t="s">
        <v>8611</v>
      </c>
      <c r="D103" s="1462" t="s">
        <v>8612</v>
      </c>
      <c r="E103" s="1462" t="s">
        <v>8612</v>
      </c>
      <c r="F103" s="1462">
        <v>0</v>
      </c>
      <c r="G103" s="1462" t="s">
        <v>4299</v>
      </c>
      <c r="H103" s="1462">
        <v>13</v>
      </c>
    </row>
    <row r="104" spans="1:8" ht="17.25" thickBot="1">
      <c r="A104" s="1462" t="s">
        <v>8613</v>
      </c>
      <c r="B104" s="1462"/>
      <c r="C104" s="1462" t="s">
        <v>8614</v>
      </c>
      <c r="D104" s="1462" t="s">
        <v>8839</v>
      </c>
      <c r="E104" s="1462" t="s">
        <v>8839</v>
      </c>
      <c r="F104" s="1462">
        <v>0.33800000000000002</v>
      </c>
      <c r="G104" s="1462" t="s">
        <v>4299</v>
      </c>
      <c r="H104" s="1462">
        <v>14</v>
      </c>
    </row>
    <row r="105" spans="1:8" ht="17.25" thickBot="1">
      <c r="A105" s="1462" t="s">
        <v>8616</v>
      </c>
      <c r="B105" s="1462"/>
      <c r="C105" s="1462" t="s">
        <v>8617</v>
      </c>
      <c r="D105" s="1462" t="s">
        <v>8840</v>
      </c>
      <c r="E105" s="1462" t="s">
        <v>8840</v>
      </c>
      <c r="F105" s="1462">
        <v>0.38100000000000001</v>
      </c>
      <c r="G105" s="1462" t="s">
        <v>4299</v>
      </c>
      <c r="H105" s="1462">
        <v>15</v>
      </c>
    </row>
    <row r="106" spans="1:8" ht="17.25" thickBot="1">
      <c r="A106" s="1462" t="s">
        <v>8619</v>
      </c>
      <c r="B106" s="1462"/>
      <c r="C106" s="1462" t="s">
        <v>8617</v>
      </c>
      <c r="D106" s="1462" t="s">
        <v>8620</v>
      </c>
      <c r="E106" s="1462" t="s">
        <v>8620</v>
      </c>
      <c r="F106" s="1462"/>
      <c r="G106" s="1462" t="s">
        <v>4299</v>
      </c>
      <c r="H106" s="1462">
        <v>16</v>
      </c>
    </row>
    <row r="107" spans="1:8" ht="17.25" thickBot="1">
      <c r="A107" s="1462" t="s">
        <v>8621</v>
      </c>
      <c r="B107" s="1462"/>
      <c r="C107" s="1462" t="s">
        <v>8622</v>
      </c>
      <c r="D107" s="1462" t="s">
        <v>8620</v>
      </c>
      <c r="E107" s="1462" t="s">
        <v>8620</v>
      </c>
      <c r="F107" s="1462"/>
      <c r="G107" s="1462" t="s">
        <v>4360</v>
      </c>
      <c r="H107" s="1462">
        <v>17</v>
      </c>
    </row>
    <row r="108" spans="1:8" ht="17.25" thickBot="1">
      <c r="A108" s="1462" t="s">
        <v>8623</v>
      </c>
      <c r="B108" s="1462"/>
      <c r="C108" s="1462" t="s">
        <v>8624</v>
      </c>
      <c r="D108" s="1462" t="s">
        <v>8620</v>
      </c>
      <c r="E108" s="1462" t="s">
        <v>8620</v>
      </c>
      <c r="F108" s="1462"/>
      <c r="G108" s="1462" t="s">
        <v>4360</v>
      </c>
      <c r="H108" s="1462">
        <v>18</v>
      </c>
    </row>
    <row r="109" spans="1:8" ht="17.25" thickBot="1">
      <c r="A109" s="1462" t="s">
        <v>8625</v>
      </c>
      <c r="B109" s="1462"/>
      <c r="C109" s="1462" t="s">
        <v>8626</v>
      </c>
      <c r="D109" s="1462" t="s">
        <v>8620</v>
      </c>
      <c r="E109" s="1462" t="s">
        <v>8620</v>
      </c>
      <c r="F109" s="1462"/>
      <c r="G109" s="1462" t="s">
        <v>4360</v>
      </c>
      <c r="H109" s="1462">
        <v>19</v>
      </c>
    </row>
    <row r="110" spans="1:8" ht="17.25" thickBot="1">
      <c r="A110" s="1462" t="s">
        <v>3228</v>
      </c>
      <c r="B110" s="1462" t="s">
        <v>8841</v>
      </c>
      <c r="C110" s="1462"/>
      <c r="D110" s="1462"/>
      <c r="E110" s="1462"/>
      <c r="F110" s="1462"/>
      <c r="G110" s="1462"/>
      <c r="H110" s="1462"/>
    </row>
    <row r="111" spans="1:8" ht="17.25" thickBot="1">
      <c r="A111" s="1462"/>
      <c r="B111" s="1462"/>
      <c r="C111" s="1462"/>
      <c r="D111" s="1462"/>
      <c r="E111" s="1462"/>
      <c r="F111" s="1462"/>
      <c r="G111" s="1462"/>
      <c r="H111" s="1462"/>
    </row>
    <row r="112" spans="1:8" ht="17.25" thickBot="1">
      <c r="A112" s="1462" t="s">
        <v>8686</v>
      </c>
      <c r="B112" s="1462"/>
      <c r="C112" s="1462" t="s">
        <v>8594</v>
      </c>
      <c r="D112" s="1462" t="s">
        <v>8595</v>
      </c>
      <c r="E112" s="1462" t="s">
        <v>8842</v>
      </c>
      <c r="F112" s="1462">
        <v>2.6040000000000001</v>
      </c>
      <c r="G112" s="1462" t="s">
        <v>4299</v>
      </c>
      <c r="H112" s="1462">
        <v>8</v>
      </c>
    </row>
    <row r="113" spans="1:8" ht="17.25" thickBot="1">
      <c r="A113" s="1462" t="s">
        <v>8689</v>
      </c>
      <c r="B113" s="1462"/>
      <c r="C113" s="1462" t="s">
        <v>8598</v>
      </c>
      <c r="D113" s="1462" t="s">
        <v>8599</v>
      </c>
      <c r="E113" s="1462" t="s">
        <v>8843</v>
      </c>
      <c r="F113" s="1462">
        <v>0.312</v>
      </c>
      <c r="G113" s="1462" t="s">
        <v>3496</v>
      </c>
      <c r="H113" s="1462">
        <v>9</v>
      </c>
    </row>
    <row r="114" spans="1:8" ht="17.25" thickBot="1">
      <c r="A114" s="1462" t="s">
        <v>8780</v>
      </c>
      <c r="B114" s="1462"/>
      <c r="C114" s="1462"/>
      <c r="D114" s="1462" t="s">
        <v>8602</v>
      </c>
      <c r="E114" s="1462" t="s">
        <v>8844</v>
      </c>
      <c r="F114" s="1462">
        <v>13.96</v>
      </c>
      <c r="G114" s="1462" t="s">
        <v>4360</v>
      </c>
      <c r="H114" s="1462">
        <v>10</v>
      </c>
    </row>
    <row r="115" spans="1:8">
      <c r="A115" s="1468" t="s">
        <v>8604</v>
      </c>
      <c r="B115" s="1468"/>
      <c r="C115" s="1469"/>
      <c r="D115" t="s">
        <v>8605</v>
      </c>
      <c r="E115" t="s">
        <v>8845</v>
      </c>
      <c r="F115" t="s">
        <v>8845</v>
      </c>
      <c r="G115" t="s">
        <v>4360</v>
      </c>
      <c r="H115">
        <v>11</v>
      </c>
    </row>
    <row r="116" spans="1:8" ht="17.25" thickBot="1">
      <c r="A116" s="1466" t="s">
        <v>8607</v>
      </c>
      <c r="B116" s="1466"/>
      <c r="C116" s="1467" t="s">
        <v>8608</v>
      </c>
      <c r="D116" t="s">
        <v>8691</v>
      </c>
      <c r="E116" t="s">
        <v>8691</v>
      </c>
      <c r="F116">
        <v>0</v>
      </c>
      <c r="G116" t="s">
        <v>4299</v>
      </c>
      <c r="H116">
        <v>12</v>
      </c>
    </row>
    <row r="117" spans="1:8" ht="17.25" thickBot="1">
      <c r="A117" s="1462" t="s">
        <v>8610</v>
      </c>
      <c r="B117" s="1462"/>
      <c r="C117" s="1462" t="s">
        <v>8611</v>
      </c>
      <c r="D117" s="1462" t="s">
        <v>8612</v>
      </c>
      <c r="E117" s="1462" t="s">
        <v>8612</v>
      </c>
      <c r="F117" s="1462">
        <v>0</v>
      </c>
      <c r="G117" s="1462" t="s">
        <v>4299</v>
      </c>
      <c r="H117" s="1462">
        <v>13</v>
      </c>
    </row>
    <row r="118" spans="1:8" ht="17.25" thickBot="1">
      <c r="A118" s="1462" t="s">
        <v>8613</v>
      </c>
      <c r="B118" s="1462"/>
      <c r="C118" s="1462" t="s">
        <v>8614</v>
      </c>
      <c r="D118" s="1462" t="s">
        <v>8691</v>
      </c>
      <c r="E118" s="1462" t="s">
        <v>8691</v>
      </c>
      <c r="F118" s="1462">
        <v>0</v>
      </c>
      <c r="G118" s="1462" t="s">
        <v>4299</v>
      </c>
      <c r="H118" s="1462">
        <v>14</v>
      </c>
    </row>
    <row r="119" spans="1:8" ht="17.25" thickBot="1">
      <c r="A119" s="1462" t="s">
        <v>8616</v>
      </c>
      <c r="B119" s="1462"/>
      <c r="C119" s="1462" t="s">
        <v>8617</v>
      </c>
      <c r="D119" s="1462" t="s">
        <v>8691</v>
      </c>
      <c r="E119" s="1462" t="s">
        <v>8691</v>
      </c>
      <c r="F119" s="1462">
        <v>0</v>
      </c>
      <c r="G119" s="1462" t="s">
        <v>4299</v>
      </c>
      <c r="H119" s="1462">
        <v>15</v>
      </c>
    </row>
    <row r="120" spans="1:8" ht="17.25" thickBot="1">
      <c r="A120" s="1462" t="s">
        <v>8619</v>
      </c>
      <c r="B120" s="1462"/>
      <c r="C120" s="1462" t="s">
        <v>8617</v>
      </c>
      <c r="D120" s="1462" t="s">
        <v>8620</v>
      </c>
      <c r="E120" s="1462" t="s">
        <v>8620</v>
      </c>
      <c r="F120" s="1462"/>
      <c r="G120" s="1462" t="s">
        <v>4299</v>
      </c>
      <c r="H120" s="1462">
        <v>16</v>
      </c>
    </row>
    <row r="121" spans="1:8" ht="17.25" thickBot="1">
      <c r="A121" s="1462" t="s">
        <v>8621</v>
      </c>
      <c r="B121" s="1462"/>
      <c r="C121" s="1462" t="s">
        <v>8622</v>
      </c>
      <c r="D121" s="1462" t="s">
        <v>8620</v>
      </c>
      <c r="E121" s="1462" t="s">
        <v>8620</v>
      </c>
      <c r="F121" s="1462"/>
      <c r="G121" s="1462" t="s">
        <v>4360</v>
      </c>
      <c r="H121" s="1462">
        <v>17</v>
      </c>
    </row>
    <row r="122" spans="1:8" ht="17.25" thickBot="1">
      <c r="A122" s="1462" t="s">
        <v>8623</v>
      </c>
      <c r="B122" s="1462"/>
      <c r="C122" s="1462" t="s">
        <v>8624</v>
      </c>
      <c r="D122" s="1462" t="s">
        <v>8620</v>
      </c>
      <c r="E122" s="1462" t="s">
        <v>8620</v>
      </c>
      <c r="F122" s="1462"/>
      <c r="G122" s="1462" t="s">
        <v>4360</v>
      </c>
      <c r="H122" s="1462">
        <v>18</v>
      </c>
    </row>
    <row r="123" spans="1:8" ht="17.25" thickBot="1">
      <c r="A123" s="1462" t="s">
        <v>8625</v>
      </c>
      <c r="B123" s="1462"/>
      <c r="C123" s="1462" t="s">
        <v>8626</v>
      </c>
      <c r="D123" s="1462" t="s">
        <v>8620</v>
      </c>
      <c r="E123" s="1462" t="s">
        <v>8620</v>
      </c>
      <c r="F123" s="1462"/>
      <c r="G123" s="1462" t="s">
        <v>4360</v>
      </c>
      <c r="H123" s="1462">
        <v>19</v>
      </c>
    </row>
    <row r="124" spans="1:8" ht="17.25" thickBot="1">
      <c r="A124" s="1462" t="s">
        <v>8846</v>
      </c>
      <c r="B124" s="1462" t="s">
        <v>8847</v>
      </c>
      <c r="C124" s="1462"/>
      <c r="D124" s="1462"/>
      <c r="E124" s="1462"/>
      <c r="F124" s="1462"/>
      <c r="G124" s="1462"/>
      <c r="H124" s="1462"/>
    </row>
    <row r="125" spans="1:8" ht="17.25" thickBot="1">
      <c r="A125" s="1462"/>
      <c r="B125" s="1462"/>
      <c r="C125" s="1462"/>
      <c r="D125" s="1462"/>
      <c r="E125" s="1462"/>
      <c r="F125" s="1462"/>
      <c r="G125" s="1462"/>
      <c r="H125" s="1462"/>
    </row>
    <row r="126" spans="1:8" ht="17.25" thickBot="1">
      <c r="A126" s="1462" t="s">
        <v>8686</v>
      </c>
      <c r="B126" s="1462"/>
      <c r="C126" s="1462" t="s">
        <v>8594</v>
      </c>
      <c r="D126" s="1462" t="s">
        <v>8595</v>
      </c>
      <c r="E126" s="1462" t="s">
        <v>8848</v>
      </c>
      <c r="F126" s="1462">
        <v>0.105</v>
      </c>
      <c r="G126" s="1462" t="s">
        <v>4299</v>
      </c>
      <c r="H126" s="1462">
        <v>8</v>
      </c>
    </row>
    <row r="127" spans="1:8" ht="17.25" thickBot="1">
      <c r="A127" s="1462" t="s">
        <v>8689</v>
      </c>
      <c r="B127" s="1462"/>
      <c r="C127" s="1462" t="s">
        <v>8598</v>
      </c>
      <c r="D127" s="1462" t="s">
        <v>8599</v>
      </c>
      <c r="E127" s="1462" t="s">
        <v>8849</v>
      </c>
      <c r="F127" s="1462">
        <v>1.2999999999999999E-2</v>
      </c>
      <c r="G127" s="1462" t="s">
        <v>3496</v>
      </c>
      <c r="H127" s="1462">
        <v>9</v>
      </c>
    </row>
    <row r="128" spans="1:8" ht="17.25" thickBot="1">
      <c r="A128" s="1462" t="s">
        <v>8780</v>
      </c>
      <c r="B128" s="1462"/>
      <c r="C128" s="1462"/>
      <c r="D128" s="1462" t="s">
        <v>8602</v>
      </c>
      <c r="E128" s="1462" t="s">
        <v>8850</v>
      </c>
      <c r="F128" s="1462">
        <v>1.04</v>
      </c>
      <c r="G128" s="1462" t="s">
        <v>4360</v>
      </c>
      <c r="H128" s="1462">
        <v>10</v>
      </c>
    </row>
    <row r="129" spans="1:8">
      <c r="A129" s="1468" t="s">
        <v>8604</v>
      </c>
      <c r="B129" s="1468"/>
      <c r="C129" s="1469"/>
      <c r="D129" t="s">
        <v>8605</v>
      </c>
      <c r="E129" t="s">
        <v>8851</v>
      </c>
      <c r="F129">
        <v>2.6030000000000002</v>
      </c>
      <c r="G129" t="s">
        <v>4360</v>
      </c>
      <c r="H129">
        <v>11</v>
      </c>
    </row>
    <row r="130" spans="1:8" ht="17.25" thickBot="1">
      <c r="A130" s="1466" t="s">
        <v>8607</v>
      </c>
      <c r="B130" s="1466"/>
      <c r="C130" s="1467" t="s">
        <v>8608</v>
      </c>
      <c r="D130" t="s">
        <v>8691</v>
      </c>
      <c r="E130" t="s">
        <v>8691</v>
      </c>
      <c r="F130">
        <v>0</v>
      </c>
      <c r="G130" t="s">
        <v>4299</v>
      </c>
      <c r="H130">
        <v>12</v>
      </c>
    </row>
    <row r="131" spans="1:8" ht="17.25" thickBot="1">
      <c r="A131" s="1462" t="s">
        <v>8610</v>
      </c>
      <c r="B131" s="1462"/>
      <c r="C131" s="1462" t="s">
        <v>8611</v>
      </c>
      <c r="D131" s="1462" t="s">
        <v>8612</v>
      </c>
      <c r="E131" s="1462" t="s">
        <v>8612</v>
      </c>
      <c r="F131" s="1462">
        <v>0</v>
      </c>
      <c r="G131" s="1462" t="s">
        <v>4299</v>
      </c>
      <c r="H131" s="1462">
        <v>13</v>
      </c>
    </row>
    <row r="132" spans="1:8" ht="17.25" thickBot="1">
      <c r="A132" s="1462" t="s">
        <v>8613</v>
      </c>
      <c r="B132" s="1462"/>
      <c r="C132" s="1462" t="s">
        <v>8614</v>
      </c>
      <c r="D132" s="1462" t="s">
        <v>8691</v>
      </c>
      <c r="E132" s="1462" t="s">
        <v>8691</v>
      </c>
      <c r="F132" s="1462">
        <v>0</v>
      </c>
      <c r="G132" s="1462" t="s">
        <v>4299</v>
      </c>
      <c r="H132" s="1462">
        <v>14</v>
      </c>
    </row>
    <row r="133" spans="1:8" ht="17.25" thickBot="1">
      <c r="A133" s="1462" t="s">
        <v>8616</v>
      </c>
      <c r="B133" s="1462"/>
      <c r="C133" s="1462" t="s">
        <v>8617</v>
      </c>
      <c r="D133" s="1462" t="s">
        <v>8691</v>
      </c>
      <c r="E133" s="1462" t="s">
        <v>8691</v>
      </c>
      <c r="F133" s="1462">
        <v>0</v>
      </c>
      <c r="G133" s="1462" t="s">
        <v>4299</v>
      </c>
      <c r="H133" s="1462">
        <v>15</v>
      </c>
    </row>
    <row r="134" spans="1:8" ht="17.25" thickBot="1">
      <c r="A134" s="1462" t="s">
        <v>8619</v>
      </c>
      <c r="B134" s="1462"/>
      <c r="C134" s="1462" t="s">
        <v>8617</v>
      </c>
      <c r="D134" s="1462" t="s">
        <v>8620</v>
      </c>
      <c r="E134" s="1462" t="s">
        <v>8620</v>
      </c>
      <c r="F134" s="1462"/>
      <c r="G134" s="1462" t="s">
        <v>4299</v>
      </c>
      <c r="H134" s="1462">
        <v>16</v>
      </c>
    </row>
    <row r="135" spans="1:8" ht="17.25" thickBot="1">
      <c r="A135" s="1462" t="s">
        <v>8621</v>
      </c>
      <c r="B135" s="1462"/>
      <c r="C135" s="1462" t="s">
        <v>8622</v>
      </c>
      <c r="D135" s="1462" t="s">
        <v>8620</v>
      </c>
      <c r="E135" s="1462" t="s">
        <v>8620</v>
      </c>
      <c r="F135" s="1462"/>
      <c r="G135" s="1462" t="s">
        <v>4360</v>
      </c>
      <c r="H135" s="1462">
        <v>17</v>
      </c>
    </row>
    <row r="136" spans="1:8" ht="17.25" thickBot="1">
      <c r="A136" s="1462" t="s">
        <v>8623</v>
      </c>
      <c r="B136" s="1462"/>
      <c r="C136" s="1462" t="s">
        <v>8624</v>
      </c>
      <c r="D136" s="1462" t="s">
        <v>8620</v>
      </c>
      <c r="E136" s="1462" t="s">
        <v>8620</v>
      </c>
      <c r="F136" s="1462"/>
      <c r="G136" s="1462" t="s">
        <v>4360</v>
      </c>
      <c r="H136" s="1462">
        <v>18</v>
      </c>
    </row>
    <row r="137" spans="1:8" ht="17.25" thickBot="1">
      <c r="A137" s="1462" t="s">
        <v>8625</v>
      </c>
      <c r="B137" s="1462"/>
      <c r="C137" s="1462" t="s">
        <v>8626</v>
      </c>
      <c r="D137" s="1462" t="s">
        <v>8620</v>
      </c>
      <c r="E137" s="1462" t="s">
        <v>8620</v>
      </c>
      <c r="F137" s="1462"/>
      <c r="G137" s="1462" t="s">
        <v>4360</v>
      </c>
      <c r="H137" s="1462">
        <v>19</v>
      </c>
    </row>
    <row r="138" spans="1:8" ht="17.25" thickBot="1">
      <c r="A138" s="1462" t="s">
        <v>8852</v>
      </c>
      <c r="B138" s="1462" t="s">
        <v>8853</v>
      </c>
      <c r="C138" s="1462"/>
      <c r="D138" s="1462"/>
      <c r="E138" s="1462"/>
      <c r="F138" s="1462"/>
      <c r="G138" s="1462"/>
      <c r="H138" s="1462"/>
    </row>
    <row r="139" spans="1:8" ht="17.25" thickBot="1">
      <c r="A139" s="1462"/>
      <c r="B139" s="1462"/>
      <c r="C139" s="1462"/>
      <c r="D139" s="1462"/>
      <c r="E139" s="1462"/>
      <c r="F139" s="1462"/>
      <c r="G139" s="1462"/>
      <c r="H139" s="1462"/>
    </row>
    <row r="140" spans="1:8" ht="17.25" thickBot="1">
      <c r="A140" s="1462" t="s">
        <v>8854</v>
      </c>
      <c r="B140" s="1462"/>
      <c r="C140" s="1462" t="s">
        <v>8855</v>
      </c>
      <c r="D140" s="1462" t="s">
        <v>8783</v>
      </c>
      <c r="E140" s="1462" t="s">
        <v>8856</v>
      </c>
      <c r="F140" s="1462">
        <v>3.08</v>
      </c>
      <c r="G140" s="1462" t="s">
        <v>4360</v>
      </c>
      <c r="H140" s="1462">
        <v>100</v>
      </c>
    </row>
    <row r="141" spans="1:8" ht="17.25" thickBot="1">
      <c r="A141" s="1462" t="s">
        <v>8857</v>
      </c>
      <c r="B141" s="1462"/>
      <c r="C141" s="1462" t="s">
        <v>8855</v>
      </c>
      <c r="D141" s="1462" t="s">
        <v>8783</v>
      </c>
      <c r="E141" s="1462" t="s">
        <v>8856</v>
      </c>
      <c r="F141" s="1462">
        <v>3.08</v>
      </c>
      <c r="G141" s="1462" t="s">
        <v>4360</v>
      </c>
      <c r="H141" s="1462">
        <v>101</v>
      </c>
    </row>
    <row r="142" spans="1:8" ht="17.25" thickBot="1">
      <c r="A142" s="1462" t="s">
        <v>8858</v>
      </c>
      <c r="B142" s="1462" t="s">
        <v>8859</v>
      </c>
      <c r="C142" s="1462"/>
      <c r="D142" s="1462"/>
      <c r="E142" s="1462"/>
      <c r="F142" s="1462"/>
      <c r="G142" s="1462"/>
      <c r="H142" s="1462"/>
    </row>
    <row r="143" spans="1:8">
      <c r="A143" s="1468"/>
      <c r="B143" s="1468"/>
      <c r="C143" s="1469"/>
    </row>
    <row r="144" spans="1:8" ht="17.25" thickBot="1">
      <c r="A144" s="1466" t="s">
        <v>8747</v>
      </c>
      <c r="B144" s="1466"/>
      <c r="C144" s="1467" t="s">
        <v>8860</v>
      </c>
      <c r="D144" t="s">
        <v>8595</v>
      </c>
      <c r="E144" t="s">
        <v>8861</v>
      </c>
      <c r="F144">
        <v>3.169</v>
      </c>
      <c r="G144" t="s">
        <v>4299</v>
      </c>
      <c r="H144">
        <v>292</v>
      </c>
    </row>
    <row r="145" spans="1:8" ht="17.25" thickBot="1">
      <c r="A145" s="1462" t="s">
        <v>8749</v>
      </c>
      <c r="B145" s="1462"/>
      <c r="C145" s="1462" t="s">
        <v>3027</v>
      </c>
      <c r="D145" s="1462" t="s">
        <v>8599</v>
      </c>
      <c r="E145" s="1462" t="s">
        <v>8862</v>
      </c>
      <c r="F145" s="1462">
        <v>0.38</v>
      </c>
      <c r="G145" s="1462" t="s">
        <v>3496</v>
      </c>
      <c r="H145" s="1462">
        <v>293</v>
      </c>
    </row>
    <row r="146" spans="1:8" ht="17.25" thickBot="1">
      <c r="A146" s="1462" t="s">
        <v>8751</v>
      </c>
      <c r="B146" s="1462"/>
      <c r="C146" s="1462"/>
      <c r="D146" s="1462" t="s">
        <v>8781</v>
      </c>
      <c r="E146" s="1462" t="s">
        <v>8863</v>
      </c>
      <c r="F146" s="1462">
        <v>25.35</v>
      </c>
      <c r="G146" s="1462" t="s">
        <v>4360</v>
      </c>
      <c r="H146" s="1462">
        <v>294</v>
      </c>
    </row>
    <row r="147" spans="1:8">
      <c r="A147" s="1468" t="s">
        <v>8858</v>
      </c>
      <c r="B147" s="1468" t="s">
        <v>8864</v>
      </c>
      <c r="C147" s="1469"/>
    </row>
    <row r="148" spans="1:8" ht="17.25" thickBot="1">
      <c r="A148" s="1466"/>
      <c r="B148" s="1466"/>
      <c r="C148" s="1467"/>
    </row>
    <row r="149" spans="1:8" ht="17.25" thickBot="1">
      <c r="A149" s="1462" t="s">
        <v>8747</v>
      </c>
      <c r="B149" s="1462"/>
      <c r="C149" s="1462" t="s">
        <v>8860</v>
      </c>
      <c r="D149" s="1462" t="s">
        <v>8595</v>
      </c>
      <c r="E149" s="1462" t="s">
        <v>8865</v>
      </c>
      <c r="F149" s="1462">
        <v>3.2629999999999999</v>
      </c>
      <c r="G149" s="1462" t="s">
        <v>4299</v>
      </c>
      <c r="H149" s="1462">
        <v>292</v>
      </c>
    </row>
    <row r="150" spans="1:8" ht="17.25" thickBot="1">
      <c r="A150" s="1462" t="s">
        <v>8749</v>
      </c>
      <c r="B150" s="1462"/>
      <c r="C150" s="1462" t="s">
        <v>3027</v>
      </c>
      <c r="D150" s="1462" t="s">
        <v>8599</v>
      </c>
      <c r="E150" s="1462" t="s">
        <v>8866</v>
      </c>
      <c r="F150" s="1462">
        <v>0.39200000000000002</v>
      </c>
      <c r="G150" s="1462" t="s">
        <v>3496</v>
      </c>
      <c r="H150" s="1462">
        <v>293</v>
      </c>
    </row>
    <row r="151" spans="1:8" ht="17.25" thickBot="1">
      <c r="A151" s="1462" t="s">
        <v>8751</v>
      </c>
      <c r="B151" s="1462"/>
      <c r="C151" s="1462"/>
      <c r="D151" s="1462" t="s">
        <v>8781</v>
      </c>
      <c r="E151" s="1462" t="s">
        <v>8867</v>
      </c>
      <c r="F151" s="1462">
        <v>26.1</v>
      </c>
      <c r="G151" s="1462" t="s">
        <v>4360</v>
      </c>
      <c r="H151" s="1462">
        <v>294</v>
      </c>
    </row>
    <row r="152" spans="1:8">
      <c r="A152" s="1468" t="s">
        <v>8858</v>
      </c>
      <c r="B152" s="1468" t="s">
        <v>8868</v>
      </c>
      <c r="C152" s="1469"/>
    </row>
    <row r="153" spans="1:8" ht="17.25" thickBot="1">
      <c r="A153" s="1466"/>
      <c r="B153" s="1466"/>
      <c r="C153" s="1467"/>
    </row>
    <row r="154" spans="1:8" ht="17.25" thickBot="1">
      <c r="A154" s="1462" t="s">
        <v>8747</v>
      </c>
      <c r="B154" s="1462"/>
      <c r="C154" s="1462" t="s">
        <v>8860</v>
      </c>
      <c r="D154" s="1462" t="s">
        <v>8595</v>
      </c>
      <c r="E154" s="1462" t="s">
        <v>8861</v>
      </c>
      <c r="F154" s="1462">
        <v>3.169</v>
      </c>
      <c r="G154" s="1462" t="s">
        <v>4299</v>
      </c>
      <c r="H154" s="1462">
        <v>292</v>
      </c>
    </row>
    <row r="155" spans="1:8" ht="17.25" thickBot="1">
      <c r="A155" s="1462" t="s">
        <v>8749</v>
      </c>
      <c r="B155" s="1462"/>
      <c r="C155" s="1462" t="s">
        <v>3027</v>
      </c>
      <c r="D155" s="1462" t="s">
        <v>8599</v>
      </c>
      <c r="E155" s="1462" t="s">
        <v>8862</v>
      </c>
      <c r="F155" s="1462">
        <v>0.38</v>
      </c>
      <c r="G155" s="1462" t="s">
        <v>3496</v>
      </c>
      <c r="H155" s="1462">
        <v>293</v>
      </c>
    </row>
    <row r="156" spans="1:8" ht="17.25" thickBot="1">
      <c r="A156" s="1462" t="s">
        <v>8751</v>
      </c>
      <c r="B156" s="1462"/>
      <c r="C156" s="1462"/>
      <c r="D156" s="1462" t="s">
        <v>8781</v>
      </c>
      <c r="E156" s="1462" t="s">
        <v>8863</v>
      </c>
      <c r="F156" s="1462">
        <v>25.35</v>
      </c>
      <c r="G156" s="1462" t="s">
        <v>4360</v>
      </c>
      <c r="H156" s="1462">
        <v>294</v>
      </c>
    </row>
    <row r="157" spans="1:8">
      <c r="A157" s="1468" t="s">
        <v>8858</v>
      </c>
      <c r="B157" s="1468" t="s">
        <v>8869</v>
      </c>
      <c r="C157" s="1469"/>
    </row>
    <row r="158" spans="1:8" ht="17.25" thickBot="1">
      <c r="A158" s="1466"/>
      <c r="B158" s="1466"/>
      <c r="C158" s="1467"/>
    </row>
    <row r="159" spans="1:8" ht="17.25" thickBot="1">
      <c r="A159" s="1462" t="s">
        <v>8747</v>
      </c>
      <c r="B159" s="1462"/>
      <c r="C159" s="1462" t="s">
        <v>8860</v>
      </c>
      <c r="D159" s="1462" t="s">
        <v>8595</v>
      </c>
      <c r="E159" s="1462" t="s">
        <v>8870</v>
      </c>
      <c r="F159" s="1462">
        <v>3.0750000000000002</v>
      </c>
      <c r="G159" s="1462" t="s">
        <v>4299</v>
      </c>
      <c r="H159" s="1462">
        <v>292</v>
      </c>
    </row>
    <row r="160" spans="1:8" ht="17.25" thickBot="1">
      <c r="A160" s="1462" t="s">
        <v>8749</v>
      </c>
      <c r="B160" s="1462"/>
      <c r="C160" s="1462" t="s">
        <v>3027</v>
      </c>
      <c r="D160" s="1462" t="s">
        <v>8599</v>
      </c>
      <c r="E160" s="1462" t="s">
        <v>8871</v>
      </c>
      <c r="F160" s="1462">
        <v>0.36899999999999999</v>
      </c>
      <c r="G160" s="1462" t="s">
        <v>3496</v>
      </c>
      <c r="H160" s="1462">
        <v>293</v>
      </c>
    </row>
    <row r="161" spans="1:8" ht="17.25" thickBot="1">
      <c r="A161" s="1462" t="s">
        <v>8751</v>
      </c>
      <c r="B161" s="1462"/>
      <c r="C161" s="1462"/>
      <c r="D161" s="1462" t="s">
        <v>8781</v>
      </c>
      <c r="E161" s="1462" t="s">
        <v>8872</v>
      </c>
      <c r="F161" s="1462">
        <v>24.6</v>
      </c>
      <c r="G161" s="1462" t="s">
        <v>4360</v>
      </c>
      <c r="H161" s="1462">
        <v>294</v>
      </c>
    </row>
    <row r="162" spans="1:8">
      <c r="A162" s="1468" t="s">
        <v>8873</v>
      </c>
      <c r="B162" s="1468" t="s">
        <v>8874</v>
      </c>
      <c r="C162" s="1469"/>
    </row>
    <row r="163" spans="1:8" ht="17.25" thickBot="1">
      <c r="A163" s="1466"/>
      <c r="B163" s="1466"/>
      <c r="C163" s="1467"/>
    </row>
    <row r="164" spans="1:8" ht="17.25" thickBot="1">
      <c r="A164" s="1462" t="s">
        <v>8619</v>
      </c>
      <c r="B164" s="1462"/>
      <c r="C164" s="1462" t="s">
        <v>8697</v>
      </c>
      <c r="D164" s="1462" t="s">
        <v>8595</v>
      </c>
      <c r="E164" s="1462" t="s">
        <v>8875</v>
      </c>
      <c r="F164" s="1462">
        <v>3.944</v>
      </c>
      <c r="G164" s="1462" t="s">
        <v>4299</v>
      </c>
      <c r="H164" s="1462">
        <v>232</v>
      </c>
    </row>
    <row r="165" spans="1:8" ht="17.25" thickBot="1">
      <c r="A165" s="1462" t="s">
        <v>8873</v>
      </c>
      <c r="B165" s="1462" t="s">
        <v>8876</v>
      </c>
      <c r="C165" s="1462"/>
      <c r="D165" s="1462"/>
      <c r="E165" s="1462"/>
      <c r="F165" s="1462"/>
      <c r="G165" s="1462"/>
      <c r="H165" s="1462"/>
    </row>
    <row r="166" spans="1:8" ht="17.25" thickBot="1">
      <c r="A166" s="1462"/>
      <c r="B166" s="1462"/>
      <c r="C166" s="1462"/>
      <c r="D166" s="1462"/>
      <c r="E166" s="1462"/>
      <c r="F166" s="1462"/>
      <c r="G166" s="1462"/>
      <c r="H166" s="1462"/>
    </row>
    <row r="167" spans="1:8">
      <c r="A167" s="1468" t="s">
        <v>8619</v>
      </c>
      <c r="B167" s="1468"/>
      <c r="C167" s="1469" t="s">
        <v>8697</v>
      </c>
      <c r="D167" t="s">
        <v>8595</v>
      </c>
      <c r="E167" t="s">
        <v>8791</v>
      </c>
      <c r="F167">
        <v>0.45900000000000002</v>
      </c>
      <c r="G167" t="s">
        <v>4299</v>
      </c>
      <c r="H167">
        <v>232</v>
      </c>
    </row>
    <row r="168" spans="1:8" ht="17.25" thickBot="1">
      <c r="A168" s="1466" t="s">
        <v>8877</v>
      </c>
      <c r="B168" s="1466" t="s">
        <v>8878</v>
      </c>
      <c r="C168" s="1467"/>
    </row>
    <row r="169" spans="1:8" ht="17.25" thickBot="1">
      <c r="A169" s="1462"/>
      <c r="B169" s="1462"/>
      <c r="C169" s="1462"/>
      <c r="D169" s="1462"/>
      <c r="E169" s="1462"/>
      <c r="F169" s="1462"/>
      <c r="G169" s="1462"/>
      <c r="H169" s="1462"/>
    </row>
    <row r="170" spans="1:8">
      <c r="A170" s="1468" t="s">
        <v>8703</v>
      </c>
      <c r="B170" s="1468"/>
      <c r="C170" s="1469" t="s">
        <v>8704</v>
      </c>
      <c r="D170" t="s">
        <v>8705</v>
      </c>
      <c r="E170" t="s">
        <v>8879</v>
      </c>
      <c r="F170">
        <v>25.6</v>
      </c>
      <c r="G170" t="s">
        <v>3423</v>
      </c>
      <c r="H170">
        <v>333</v>
      </c>
    </row>
    <row r="171" spans="1:8" ht="17.25" thickBot="1">
      <c r="A171" s="1466" t="s">
        <v>8707</v>
      </c>
      <c r="B171" s="1466"/>
      <c r="C171" s="1467" t="s">
        <v>8704</v>
      </c>
      <c r="D171" t="s">
        <v>8708</v>
      </c>
      <c r="E171" t="s">
        <v>8709</v>
      </c>
      <c r="F171">
        <v>1</v>
      </c>
      <c r="G171" t="s">
        <v>4817</v>
      </c>
      <c r="H171">
        <v>334</v>
      </c>
    </row>
    <row r="172" spans="1:8" ht="17.25" thickBot="1">
      <c r="A172" s="1462" t="s">
        <v>8877</v>
      </c>
      <c r="B172" s="1462" t="s">
        <v>8880</v>
      </c>
      <c r="C172" s="1462"/>
      <c r="D172" s="1462"/>
      <c r="E172" s="1462"/>
      <c r="F172" s="1462"/>
      <c r="G172" s="1462"/>
      <c r="H172" s="1462"/>
    </row>
    <row r="173" spans="1:8">
      <c r="A173" s="1468"/>
      <c r="B173" s="1468"/>
      <c r="C173" s="1469"/>
    </row>
    <row r="174" spans="1:8" ht="17.25" thickBot="1">
      <c r="A174" s="1466" t="s">
        <v>8703</v>
      </c>
      <c r="B174" s="1466"/>
      <c r="C174" s="1467" t="s">
        <v>8704</v>
      </c>
      <c r="D174" t="s">
        <v>8705</v>
      </c>
      <c r="E174" t="s">
        <v>8879</v>
      </c>
      <c r="F174">
        <v>25.6</v>
      </c>
      <c r="G174" t="s">
        <v>3423</v>
      </c>
      <c r="H174">
        <v>333</v>
      </c>
    </row>
    <row r="175" spans="1:8" ht="17.25" thickBot="1">
      <c r="A175" s="1462" t="s">
        <v>8707</v>
      </c>
      <c r="B175" s="1462"/>
      <c r="C175" s="1462" t="s">
        <v>8704</v>
      </c>
      <c r="D175" s="1462" t="s">
        <v>8708</v>
      </c>
      <c r="E175" s="1462" t="s">
        <v>8709</v>
      </c>
      <c r="F175" s="1462">
        <v>1</v>
      </c>
      <c r="G175" s="1462" t="s">
        <v>4817</v>
      </c>
      <c r="H175" s="1462">
        <v>334</v>
      </c>
    </row>
    <row r="176" spans="1:8" ht="17.25" thickBot="1">
      <c r="A176" s="1462" t="s">
        <v>8877</v>
      </c>
      <c r="B176" s="1462" t="s">
        <v>8881</v>
      </c>
      <c r="C176" s="1462"/>
      <c r="D176" s="1462"/>
      <c r="E176" s="1462"/>
      <c r="F176" s="1462"/>
      <c r="G176" s="1462"/>
      <c r="H176" s="1462"/>
    </row>
    <row r="177" spans="1:8">
      <c r="A177" s="1468"/>
      <c r="B177" s="1468"/>
      <c r="C177" s="1469"/>
    </row>
    <row r="178" spans="1:8" ht="17.25" thickBot="1">
      <c r="A178" s="1466" t="s">
        <v>8703</v>
      </c>
      <c r="B178" s="1466"/>
      <c r="C178" s="1467" t="s">
        <v>8704</v>
      </c>
      <c r="D178" t="s">
        <v>8705</v>
      </c>
      <c r="E178" t="s">
        <v>8879</v>
      </c>
      <c r="F178">
        <v>25.6</v>
      </c>
      <c r="G178" t="s">
        <v>3423</v>
      </c>
      <c r="H178">
        <v>333</v>
      </c>
    </row>
    <row r="179" spans="1:8" ht="17.25" thickBot="1">
      <c r="A179" s="1462" t="s">
        <v>8707</v>
      </c>
      <c r="B179" s="1462"/>
      <c r="C179" s="1462" t="s">
        <v>8704</v>
      </c>
      <c r="D179" s="1462" t="s">
        <v>8708</v>
      </c>
      <c r="E179" s="1462" t="s">
        <v>8709</v>
      </c>
      <c r="F179" s="1462">
        <v>1</v>
      </c>
      <c r="G179" s="1462" t="s">
        <v>4817</v>
      </c>
      <c r="H179" s="1462">
        <v>334</v>
      </c>
    </row>
    <row r="180" spans="1:8" ht="17.25" thickBot="1">
      <c r="A180" s="1462" t="s">
        <v>8877</v>
      </c>
      <c r="B180" s="1462" t="s">
        <v>8882</v>
      </c>
      <c r="C180" s="1462"/>
      <c r="D180" s="1462"/>
      <c r="E180" s="1462"/>
      <c r="F180" s="1462"/>
      <c r="G180" s="1462"/>
      <c r="H180" s="1462"/>
    </row>
    <row r="181" spans="1:8">
      <c r="A181" s="1468"/>
      <c r="B181" s="1468"/>
      <c r="C181" s="1469"/>
    </row>
    <row r="182" spans="1:8" ht="17.25" thickBot="1">
      <c r="A182" s="1466" t="s">
        <v>8703</v>
      </c>
      <c r="B182" s="1466"/>
      <c r="C182" s="1467" t="s">
        <v>8704</v>
      </c>
      <c r="D182" t="s">
        <v>8705</v>
      </c>
      <c r="E182" t="s">
        <v>8879</v>
      </c>
      <c r="F182">
        <v>25.6</v>
      </c>
      <c r="G182" t="s">
        <v>3423</v>
      </c>
      <c r="H182">
        <v>333</v>
      </c>
    </row>
    <row r="183" spans="1:8" ht="17.25" thickBot="1">
      <c r="A183" s="1462" t="s">
        <v>8707</v>
      </c>
      <c r="B183" s="1462"/>
      <c r="C183" s="1462" t="s">
        <v>8704</v>
      </c>
      <c r="D183" s="1462" t="s">
        <v>8708</v>
      </c>
      <c r="E183" s="1462" t="s">
        <v>8709</v>
      </c>
      <c r="F183" s="1462">
        <v>1</v>
      </c>
      <c r="G183" s="1462" t="s">
        <v>4817</v>
      </c>
      <c r="H183" s="1462">
        <v>334</v>
      </c>
    </row>
    <row r="184" spans="1:8" ht="17.25" thickBot="1">
      <c r="A184" s="1462" t="s">
        <v>8877</v>
      </c>
      <c r="B184" s="1462" t="s">
        <v>8883</v>
      </c>
      <c r="C184" s="1462"/>
      <c r="D184" s="1462"/>
      <c r="E184" s="1462"/>
      <c r="F184" s="1462"/>
      <c r="G184" s="1462"/>
      <c r="H184" s="1462"/>
    </row>
    <row r="185" spans="1:8">
      <c r="A185" s="1468"/>
      <c r="B185" s="1468"/>
      <c r="C185" s="1469"/>
    </row>
    <row r="186" spans="1:8" ht="17.25" thickBot="1">
      <c r="A186" s="1466" t="s">
        <v>8703</v>
      </c>
      <c r="B186" s="1466"/>
      <c r="C186" s="1467" t="s">
        <v>8704</v>
      </c>
      <c r="D186" t="s">
        <v>8705</v>
      </c>
      <c r="E186" t="s">
        <v>8879</v>
      </c>
      <c r="F186">
        <v>25.6</v>
      </c>
      <c r="G186" t="s">
        <v>3423</v>
      </c>
      <c r="H186">
        <v>333</v>
      </c>
    </row>
    <row r="187" spans="1:8" ht="17.25" thickBot="1">
      <c r="A187" s="1462" t="s">
        <v>8707</v>
      </c>
      <c r="B187" s="1462"/>
      <c r="C187" s="1462" t="s">
        <v>8704</v>
      </c>
      <c r="D187" s="1462" t="s">
        <v>8708</v>
      </c>
      <c r="E187" s="1462" t="s">
        <v>8709</v>
      </c>
      <c r="F187" s="1462">
        <v>1</v>
      </c>
      <c r="G187" s="1462" t="s">
        <v>4817</v>
      </c>
      <c r="H187" s="1462">
        <v>334</v>
      </c>
    </row>
    <row r="188" spans="1:8" ht="17.25" thickBot="1">
      <c r="A188" s="1462" t="s">
        <v>8877</v>
      </c>
      <c r="B188" s="1462" t="s">
        <v>8884</v>
      </c>
      <c r="C188" s="1462"/>
      <c r="D188" s="1462"/>
      <c r="E188" s="1462"/>
      <c r="F188" s="1462"/>
      <c r="G188" s="1462"/>
      <c r="H188" s="1462"/>
    </row>
    <row r="189" spans="1:8">
      <c r="A189" s="1468"/>
      <c r="B189" s="1468"/>
      <c r="C189" s="1469"/>
    </row>
    <row r="190" spans="1:8" ht="17.25" thickBot="1">
      <c r="A190" s="1466" t="s">
        <v>8703</v>
      </c>
      <c r="B190" s="1466"/>
      <c r="C190" s="1467" t="s">
        <v>8704</v>
      </c>
      <c r="D190" t="s">
        <v>8705</v>
      </c>
      <c r="E190" t="s">
        <v>8879</v>
      </c>
      <c r="F190">
        <v>25.6</v>
      </c>
      <c r="G190" t="s">
        <v>3423</v>
      </c>
      <c r="H190">
        <v>333</v>
      </c>
    </row>
    <row r="191" spans="1:8" ht="17.25" thickBot="1">
      <c r="A191" s="1462" t="s">
        <v>8707</v>
      </c>
      <c r="B191" s="1462"/>
      <c r="C191" s="1462" t="s">
        <v>8704</v>
      </c>
      <c r="D191" s="1462" t="s">
        <v>8708</v>
      </c>
      <c r="E191" s="1462" t="s">
        <v>8709</v>
      </c>
      <c r="F191" s="1462">
        <v>1</v>
      </c>
      <c r="G191" s="1462" t="s">
        <v>4817</v>
      </c>
      <c r="H191" s="1462">
        <v>334</v>
      </c>
    </row>
    <row r="192" spans="1:8" ht="17.25" thickBot="1">
      <c r="A192" s="1462" t="s">
        <v>8877</v>
      </c>
      <c r="B192" s="1462" t="s">
        <v>8885</v>
      </c>
      <c r="C192" s="1462"/>
      <c r="D192" s="1462"/>
      <c r="E192" s="1462"/>
      <c r="F192" s="1462"/>
      <c r="G192" s="1462"/>
      <c r="H192" s="1462"/>
    </row>
    <row r="193" spans="1:8">
      <c r="A193" s="1468"/>
      <c r="B193" s="1468"/>
      <c r="C193" s="1469"/>
    </row>
    <row r="194" spans="1:8" ht="17.25" thickBot="1">
      <c r="A194" s="1466" t="s">
        <v>8703</v>
      </c>
      <c r="B194" s="1466"/>
      <c r="C194" s="1467" t="s">
        <v>8704</v>
      </c>
      <c r="D194" t="s">
        <v>8705</v>
      </c>
      <c r="E194" t="s">
        <v>8879</v>
      </c>
      <c r="F194">
        <v>25.6</v>
      </c>
      <c r="G194" t="s">
        <v>3423</v>
      </c>
      <c r="H194">
        <v>333</v>
      </c>
    </row>
    <row r="195" spans="1:8" ht="17.25" thickBot="1">
      <c r="A195" s="1462" t="s">
        <v>8707</v>
      </c>
      <c r="B195" s="1462"/>
      <c r="C195" s="1462" t="s">
        <v>8704</v>
      </c>
      <c r="D195" s="1462" t="s">
        <v>8708</v>
      </c>
      <c r="E195" s="1462" t="s">
        <v>8709</v>
      </c>
      <c r="F195" s="1462">
        <v>1</v>
      </c>
      <c r="G195" s="1462" t="s">
        <v>4817</v>
      </c>
      <c r="H195" s="1462">
        <v>334</v>
      </c>
    </row>
    <row r="196" spans="1:8" ht="17.25" thickBot="1">
      <c r="A196" s="1462" t="s">
        <v>8877</v>
      </c>
      <c r="B196" s="1462" t="s">
        <v>8886</v>
      </c>
      <c r="C196" s="1462"/>
      <c r="D196" s="1462"/>
      <c r="E196" s="1462"/>
      <c r="F196" s="1462"/>
      <c r="G196" s="1462"/>
      <c r="H196" s="1462"/>
    </row>
    <row r="197" spans="1:8">
      <c r="A197" s="1468"/>
      <c r="B197" s="1468"/>
      <c r="C197" s="1469"/>
    </row>
    <row r="198" spans="1:8" ht="17.25" thickBot="1">
      <c r="A198" s="1466" t="s">
        <v>8703</v>
      </c>
      <c r="B198" s="1466"/>
      <c r="C198" s="1467" t="s">
        <v>8704</v>
      </c>
      <c r="D198" t="s">
        <v>8705</v>
      </c>
      <c r="E198" t="s">
        <v>8879</v>
      </c>
      <c r="F198">
        <v>25.6</v>
      </c>
      <c r="G198" t="s">
        <v>3423</v>
      </c>
      <c r="H198">
        <v>333</v>
      </c>
    </row>
    <row r="199" spans="1:8" ht="17.25" thickBot="1">
      <c r="A199" s="1462" t="s">
        <v>8707</v>
      </c>
      <c r="B199" s="1462"/>
      <c r="C199" s="1462" t="s">
        <v>8704</v>
      </c>
      <c r="D199" s="1462" t="s">
        <v>8708</v>
      </c>
      <c r="E199" s="1462" t="s">
        <v>8709</v>
      </c>
      <c r="F199" s="1462">
        <v>1</v>
      </c>
      <c r="G199" s="1462" t="s">
        <v>4817</v>
      </c>
      <c r="H199" s="1462">
        <v>334</v>
      </c>
    </row>
    <row r="200" spans="1:8" ht="17.25" thickBot="1">
      <c r="A200" s="1462" t="s">
        <v>8877</v>
      </c>
      <c r="B200" s="1462" t="s">
        <v>8887</v>
      </c>
      <c r="C200" s="1462"/>
      <c r="D200" s="1462"/>
      <c r="E200" s="1462"/>
      <c r="F200" s="1462"/>
      <c r="G200" s="1462"/>
      <c r="H200" s="1462"/>
    </row>
    <row r="201" spans="1:8">
      <c r="A201" s="1468"/>
      <c r="B201" s="1468"/>
      <c r="C201" s="1469"/>
    </row>
    <row r="202" spans="1:8" ht="17.25" thickBot="1">
      <c r="A202" s="1466" t="s">
        <v>8703</v>
      </c>
      <c r="B202" s="1466"/>
      <c r="C202" s="1467" t="s">
        <v>8704</v>
      </c>
      <c r="D202" t="s">
        <v>8705</v>
      </c>
      <c r="E202" t="s">
        <v>8879</v>
      </c>
      <c r="F202">
        <v>25.6</v>
      </c>
      <c r="G202" t="s">
        <v>3423</v>
      </c>
      <c r="H202">
        <v>333</v>
      </c>
    </row>
    <row r="203" spans="1:8" ht="17.25" thickBot="1">
      <c r="A203" s="1462" t="s">
        <v>8707</v>
      </c>
      <c r="B203" s="1462"/>
      <c r="C203" s="1462" t="s">
        <v>8704</v>
      </c>
      <c r="D203" s="1462" t="s">
        <v>8708</v>
      </c>
      <c r="E203" s="1462" t="s">
        <v>8709</v>
      </c>
      <c r="F203" s="1462">
        <v>1</v>
      </c>
      <c r="G203" s="1462" t="s">
        <v>4817</v>
      </c>
      <c r="H203" s="1462">
        <v>334</v>
      </c>
    </row>
    <row r="204" spans="1:8" ht="17.25" thickBot="1">
      <c r="A204" s="1462" t="s">
        <v>8888</v>
      </c>
      <c r="B204" s="1462" t="s">
        <v>8889</v>
      </c>
      <c r="C204" s="1462"/>
      <c r="D204" s="1462"/>
      <c r="E204" s="1462"/>
      <c r="F204" s="1462"/>
      <c r="G204" s="1462"/>
      <c r="H204" s="1462"/>
    </row>
    <row r="205" spans="1:8">
      <c r="A205" s="1468"/>
      <c r="B205" s="1468"/>
      <c r="C205" s="1469"/>
    </row>
    <row r="206" spans="1:8" ht="17.25" thickBot="1">
      <c r="A206" s="1466" t="s">
        <v>8703</v>
      </c>
      <c r="B206" s="1466"/>
      <c r="C206" s="1467" t="s">
        <v>8704</v>
      </c>
      <c r="D206" t="s">
        <v>8705</v>
      </c>
      <c r="E206" t="s">
        <v>8890</v>
      </c>
      <c r="F206">
        <v>24.7</v>
      </c>
      <c r="G206" t="s">
        <v>3423</v>
      </c>
      <c r="H206">
        <v>333</v>
      </c>
    </row>
    <row r="207" spans="1:8" ht="17.25" thickBot="1">
      <c r="A207" s="1462" t="s">
        <v>8707</v>
      </c>
      <c r="B207" s="1462"/>
      <c r="C207" s="1462" t="s">
        <v>8704</v>
      </c>
      <c r="D207" s="1462" t="s">
        <v>8708</v>
      </c>
      <c r="E207" s="1462" t="s">
        <v>8709</v>
      </c>
      <c r="F207" s="1462">
        <v>1</v>
      </c>
      <c r="G207" s="1462" t="s">
        <v>4817</v>
      </c>
      <c r="H207" s="1462">
        <v>334</v>
      </c>
    </row>
    <row r="208" spans="1:8" ht="17.25" thickBot="1">
      <c r="A208" s="1462" t="s">
        <v>8873</v>
      </c>
      <c r="B208" s="1462" t="s">
        <v>8891</v>
      </c>
      <c r="C208" s="1462"/>
      <c r="D208" s="1462"/>
      <c r="E208" s="1462"/>
      <c r="F208" s="1462"/>
      <c r="G208" s="1462"/>
      <c r="H208" s="1462"/>
    </row>
    <row r="209" spans="1:8">
      <c r="A209" s="1468"/>
      <c r="B209" s="1468"/>
      <c r="C209" s="1469"/>
    </row>
    <row r="210" spans="1:8" ht="17.25" thickBot="1">
      <c r="A210" s="1466" t="s">
        <v>8619</v>
      </c>
      <c r="B210" s="1466"/>
      <c r="C210" s="1467" t="s">
        <v>8697</v>
      </c>
      <c r="D210" t="s">
        <v>8595</v>
      </c>
      <c r="E210" t="s">
        <v>8892</v>
      </c>
      <c r="F210">
        <v>5.1999999999999998E-2</v>
      </c>
      <c r="G210" t="s">
        <v>4299</v>
      </c>
      <c r="H210">
        <v>232</v>
      </c>
    </row>
    <row r="211" spans="1:8" ht="17.25" thickBot="1">
      <c r="A211" s="1462" t="s">
        <v>8893</v>
      </c>
      <c r="B211" s="1462" t="s">
        <v>8894</v>
      </c>
      <c r="C211" s="1462"/>
      <c r="D211" s="1462"/>
      <c r="E211" s="1462"/>
      <c r="F211" s="1462"/>
      <c r="G211" s="1462"/>
      <c r="H211" s="1462"/>
    </row>
    <row r="212" spans="1:8" ht="17.25" thickBot="1">
      <c r="A212" s="1462"/>
      <c r="B212" s="1462"/>
      <c r="C212" s="1462"/>
      <c r="D212" s="1462"/>
      <c r="E212" s="1462"/>
      <c r="F212" s="1462"/>
      <c r="G212" s="1462"/>
      <c r="H212" s="1462"/>
    </row>
    <row r="213" spans="1:8">
      <c r="A213" s="1468" t="s">
        <v>8747</v>
      </c>
      <c r="B213" s="1468"/>
      <c r="C213" s="1469" t="s">
        <v>8687</v>
      </c>
      <c r="D213" t="s">
        <v>8895</v>
      </c>
      <c r="E213" t="s">
        <v>8896</v>
      </c>
      <c r="F213">
        <v>4.1139999999999999</v>
      </c>
      <c r="G213" t="s">
        <v>4299</v>
      </c>
      <c r="H213">
        <v>20</v>
      </c>
    </row>
    <row r="214" spans="1:8" ht="17.25" thickBot="1">
      <c r="A214" s="1466" t="s">
        <v>8689</v>
      </c>
      <c r="B214" s="1466"/>
      <c r="C214" s="1467" t="s">
        <v>3027</v>
      </c>
      <c r="D214" t="s">
        <v>8897</v>
      </c>
      <c r="E214" t="s">
        <v>8898</v>
      </c>
      <c r="F214">
        <v>0.49399999999999999</v>
      </c>
      <c r="G214" t="s">
        <v>3496</v>
      </c>
      <c r="H214">
        <v>21</v>
      </c>
    </row>
    <row r="215" spans="1:8" ht="17.25" thickBot="1">
      <c r="A215" s="1462" t="s">
        <v>8751</v>
      </c>
      <c r="B215" s="1462"/>
      <c r="C215" s="1462"/>
      <c r="D215" s="1462" t="s">
        <v>8899</v>
      </c>
      <c r="E215" s="1462" t="s">
        <v>8900</v>
      </c>
      <c r="F215" s="1462">
        <v>16.707999999999998</v>
      </c>
      <c r="G215" s="1462" t="s">
        <v>4360</v>
      </c>
      <c r="H215" s="1462">
        <v>22</v>
      </c>
    </row>
    <row r="216" spans="1:8">
      <c r="A216" s="1468" t="s">
        <v>8893</v>
      </c>
      <c r="B216" s="1468" t="s">
        <v>8901</v>
      </c>
      <c r="C216" s="1469"/>
    </row>
    <row r="217" spans="1:8" ht="17.25" thickBot="1">
      <c r="A217" s="1466"/>
      <c r="B217" s="1466"/>
      <c r="C217" s="1467"/>
    </row>
    <row r="218" spans="1:8" ht="17.25" thickBot="1">
      <c r="A218" s="1462" t="s">
        <v>8747</v>
      </c>
      <c r="B218" s="1462"/>
      <c r="C218" s="1462" t="s">
        <v>8687</v>
      </c>
      <c r="D218" s="1462" t="s">
        <v>8895</v>
      </c>
      <c r="E218" s="1462" t="s">
        <v>8896</v>
      </c>
      <c r="F218" s="1462">
        <v>4.1139999999999999</v>
      </c>
      <c r="G218" s="1462" t="s">
        <v>4299</v>
      </c>
      <c r="H218" s="1462">
        <v>20</v>
      </c>
    </row>
    <row r="219" spans="1:8" ht="17.25" thickBot="1">
      <c r="A219" s="1462" t="s">
        <v>8689</v>
      </c>
      <c r="B219" s="1462"/>
      <c r="C219" s="1462" t="s">
        <v>3027</v>
      </c>
      <c r="D219" s="1462" t="s">
        <v>8897</v>
      </c>
      <c r="E219" s="1462" t="s">
        <v>8898</v>
      </c>
      <c r="F219" s="1462">
        <v>0.49399999999999999</v>
      </c>
      <c r="G219" s="1462" t="s">
        <v>3496</v>
      </c>
      <c r="H219" s="1462">
        <v>21</v>
      </c>
    </row>
    <row r="220" spans="1:8" ht="17.25" thickBot="1">
      <c r="A220" s="1462" t="s">
        <v>8751</v>
      </c>
      <c r="B220" s="1462"/>
      <c r="C220" s="1462"/>
      <c r="D220" s="1462" t="s">
        <v>8899</v>
      </c>
      <c r="E220" s="1462" t="s">
        <v>8900</v>
      </c>
      <c r="F220" s="1462">
        <v>16.707999999999998</v>
      </c>
      <c r="G220" s="1462" t="s">
        <v>4360</v>
      </c>
      <c r="H220" s="1462">
        <v>22</v>
      </c>
    </row>
    <row r="221" spans="1:8">
      <c r="A221" s="1468" t="s">
        <v>8902</v>
      </c>
      <c r="B221" s="1468" t="s">
        <v>8903</v>
      </c>
      <c r="C221" s="1469"/>
    </row>
    <row r="222" spans="1:8" ht="17.25" thickBot="1">
      <c r="A222" s="1466"/>
      <c r="B222" s="1466"/>
      <c r="C222" s="1467"/>
    </row>
    <row r="223" spans="1:8" ht="17.25" thickBot="1">
      <c r="A223" s="1462" t="s">
        <v>8904</v>
      </c>
      <c r="B223" s="1462"/>
      <c r="C223" s="1462" t="s">
        <v>8905</v>
      </c>
      <c r="D223" s="1462" t="s">
        <v>8906</v>
      </c>
      <c r="E223" s="1462" t="s">
        <v>8907</v>
      </c>
      <c r="F223" s="1462">
        <v>6.3940000000000001</v>
      </c>
      <c r="G223" s="1462" t="s">
        <v>3423</v>
      </c>
      <c r="H223" s="1462">
        <v>8</v>
      </c>
    </row>
    <row r="224" spans="1:8" ht="17.25" thickBot="1">
      <c r="A224" s="1462" t="s">
        <v>8908</v>
      </c>
      <c r="B224" s="1462"/>
      <c r="C224" s="1462" t="s">
        <v>8905</v>
      </c>
      <c r="D224" s="1462" t="s">
        <v>8906</v>
      </c>
      <c r="E224" s="1462" t="s">
        <v>8907</v>
      </c>
      <c r="F224" s="1462">
        <v>6.3940000000000001</v>
      </c>
      <c r="G224" s="1462" t="s">
        <v>3423</v>
      </c>
      <c r="H224" s="1462">
        <v>9</v>
      </c>
    </row>
    <row r="225" spans="1:8" ht="17.25" thickBot="1">
      <c r="A225" s="1462" t="s">
        <v>8902</v>
      </c>
      <c r="B225" s="1462" t="s">
        <v>8909</v>
      </c>
      <c r="C225" s="1462"/>
      <c r="D225" s="1462"/>
      <c r="E225" s="1462"/>
      <c r="F225" s="1462"/>
      <c r="G225" s="1462"/>
      <c r="H225" s="1462"/>
    </row>
    <row r="226" spans="1:8">
      <c r="A226" s="1468"/>
      <c r="B226" s="1468"/>
      <c r="C226" s="1469"/>
    </row>
    <row r="227" spans="1:8" ht="17.25" thickBot="1">
      <c r="A227" s="1466" t="s">
        <v>8904</v>
      </c>
      <c r="B227" s="1466"/>
      <c r="C227" s="1467" t="s">
        <v>8905</v>
      </c>
      <c r="D227" t="s">
        <v>8906</v>
      </c>
      <c r="E227" t="s">
        <v>8910</v>
      </c>
      <c r="F227">
        <v>3.7669999999999999</v>
      </c>
      <c r="G227" t="s">
        <v>3423</v>
      </c>
      <c r="H227">
        <v>8</v>
      </c>
    </row>
    <row r="228" spans="1:8" ht="17.25" thickBot="1">
      <c r="A228" s="1462" t="s">
        <v>8908</v>
      </c>
      <c r="B228" s="1462"/>
      <c r="C228" s="1462" t="s">
        <v>8905</v>
      </c>
      <c r="D228" s="1462" t="s">
        <v>8906</v>
      </c>
      <c r="E228" s="1462" t="s">
        <v>8910</v>
      </c>
      <c r="F228" s="1462">
        <v>3.7669999999999999</v>
      </c>
      <c r="G228" s="1462" t="s">
        <v>3423</v>
      </c>
      <c r="H228" s="1462">
        <v>9</v>
      </c>
    </row>
    <row r="229" spans="1:8" ht="17.25" thickBot="1">
      <c r="A229" s="1462"/>
      <c r="B229" s="1462"/>
      <c r="C229" s="1462"/>
      <c r="D229" s="1462"/>
      <c r="E229" s="1462"/>
      <c r="F229" s="1462"/>
      <c r="G229" s="1462"/>
      <c r="H229" s="1462"/>
    </row>
    <row r="230" spans="1:8">
      <c r="A230" s="1468"/>
      <c r="B230" s="1468"/>
      <c r="C230" s="1469"/>
    </row>
    <row r="231" spans="1:8" ht="17.25" thickBot="1">
      <c r="A231" s="1466"/>
      <c r="B231" s="1466"/>
      <c r="C231" s="1467"/>
    </row>
    <row r="232" spans="1:8" ht="17.25" thickBot="1">
      <c r="A232" s="1462"/>
      <c r="B232" s="1462"/>
      <c r="C232" s="1462"/>
      <c r="D232" s="1462"/>
      <c r="E232" s="1462"/>
      <c r="F232" s="1462"/>
      <c r="G232" s="1462"/>
      <c r="H232" s="1462"/>
    </row>
    <row r="233" spans="1:8" ht="17.25" thickBot="1">
      <c r="A233" s="1462"/>
      <c r="B233" s="1462"/>
      <c r="C233" s="1462"/>
      <c r="D233" s="1462"/>
      <c r="E233" s="1462"/>
      <c r="F233" s="1462"/>
      <c r="G233" s="1462"/>
      <c r="H233" s="1462"/>
    </row>
  </sheetData>
  <phoneticPr fontId="4"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23FD7-FD2A-4AE2-B552-B0E8E8FC6EDA}">
  <sheetPr filterMode="1"/>
  <dimension ref="A1:B43"/>
  <sheetViews>
    <sheetView workbookViewId="0">
      <selection activeCell="C227" sqref="C227"/>
    </sheetView>
  </sheetViews>
  <sheetFormatPr defaultRowHeight="16.5"/>
  <cols>
    <col min="1" max="1" width="123.75" style="1485" customWidth="1"/>
  </cols>
  <sheetData>
    <row r="1" spans="1:2">
      <c r="A1" s="1472" t="s">
        <v>8581</v>
      </c>
    </row>
    <row r="2" spans="1:2">
      <c r="A2" s="1473" t="s">
        <v>8607</v>
      </c>
      <c r="B2" s="1474">
        <f>SUMIF(Ammonia!A:A,Sheet3!A2,Ammonia!F:F)</f>
        <v>99.323999999999998</v>
      </c>
    </row>
    <row r="3" spans="1:2">
      <c r="A3" s="1473" t="s">
        <v>8610</v>
      </c>
      <c r="B3" s="1475">
        <f>SUMIF(Ammonia!A:A,Sheet3!A3,Ammonia!F:F)</f>
        <v>0</v>
      </c>
    </row>
    <row r="4" spans="1:2">
      <c r="A4" s="1473" t="s">
        <v>8613</v>
      </c>
      <c r="B4" s="1474">
        <f>SUMIF(Ammonia!A:A,Sheet3!A4,Ammonia!F:F)</f>
        <v>50.510000000000005</v>
      </c>
    </row>
    <row r="5" spans="1:2">
      <c r="A5" s="1473" t="s">
        <v>8616</v>
      </c>
      <c r="B5" s="1474">
        <f>SUMIF(Ammonia!A:A,Sheet3!A5,Ammonia!F:F)</f>
        <v>56.881999999999998</v>
      </c>
    </row>
    <row r="6" spans="1:2">
      <c r="A6" s="1473" t="s">
        <v>8623</v>
      </c>
      <c r="B6" s="1475">
        <f>SUMIF(Ammonia!A:A,Sheet3!A6,Ammonia!F:F)</f>
        <v>0</v>
      </c>
    </row>
    <row r="7" spans="1:2">
      <c r="A7" s="1473" t="s">
        <v>8625</v>
      </c>
      <c r="B7" s="1475">
        <f>SUMIF(Ammonia!A:A,Sheet3!A7,Ammonia!F:F)</f>
        <v>0</v>
      </c>
    </row>
    <row r="8" spans="1:2" ht="17.25" thickBot="1">
      <c r="A8" s="1476" t="s">
        <v>8621</v>
      </c>
      <c r="B8" s="1475">
        <f>SUMIF(Ammonia!A:A,Sheet3!A8,Ammonia!F:F)</f>
        <v>0</v>
      </c>
    </row>
    <row r="9" spans="1:2" ht="28.5">
      <c r="A9" s="1473" t="s">
        <v>8703</v>
      </c>
      <c r="B9" s="1474">
        <f>SUMIF(Ammonia!A:A,Sheet3!A9,Ammonia!F:F)</f>
        <v>255.09999999999997</v>
      </c>
    </row>
    <row r="10" spans="1:2">
      <c r="A10" s="1473" t="s">
        <v>8707</v>
      </c>
      <c r="B10" s="1474">
        <f>SUMIF(Ammonia!A:A,Sheet3!A10,Ammonia!F:F)</f>
        <v>10</v>
      </c>
    </row>
    <row r="11" spans="1:2" ht="17.25" thickBot="1">
      <c r="A11" s="1476" t="s">
        <v>8686</v>
      </c>
      <c r="B11" s="1477">
        <f>SUMIF(Ammonia!A:A,Sheet3!A11,Ammonia!F:F)</f>
        <v>59.187999999999995</v>
      </c>
    </row>
    <row r="12" spans="1:2" ht="17.25" thickBot="1">
      <c r="A12" s="1476" t="s">
        <v>8619</v>
      </c>
      <c r="B12" s="1477">
        <f>SUMIF(Ammonia!A:A,Sheet3!A12,Ammonia!F:F)</f>
        <v>4.4549999999999992</v>
      </c>
    </row>
    <row r="13" spans="1:2" ht="29.25" thickBot="1">
      <c r="A13" s="1476" t="s">
        <v>8780</v>
      </c>
      <c r="B13" s="1475">
        <f>SUMIF(Ammonia!A:A,Sheet3!A13,Ammonia!F:F)</f>
        <v>74.874000000000009</v>
      </c>
    </row>
    <row r="14" spans="1:2" ht="17.25" thickBot="1">
      <c r="A14" s="1476" t="s">
        <v>8689</v>
      </c>
      <c r="B14" s="1475">
        <f>SUMIF(Ammonia!A:A,Sheet3!A14,Ammonia!F:F)</f>
        <v>8.4510000000000005</v>
      </c>
    </row>
    <row r="15" spans="1:2" ht="17.25" thickBot="1">
      <c r="A15" s="1476" t="s">
        <v>8747</v>
      </c>
      <c r="B15" s="1477">
        <f>SUMIF(Ammonia!A:A,Sheet3!A15,Ammonia!F:F)</f>
        <v>20.904000000000003</v>
      </c>
    </row>
    <row r="16" spans="1:2" ht="17.25" thickBot="1">
      <c r="A16" s="1476" t="s">
        <v>8803</v>
      </c>
      <c r="B16" s="1477">
        <f>SUMIF(Ammonia!A:A,Sheet3!A16,Ammonia!F:F)</f>
        <v>4</v>
      </c>
    </row>
    <row r="17" spans="1:2" ht="28.5">
      <c r="A17" s="1478" t="s">
        <v>8751</v>
      </c>
      <c r="B17" s="1475">
        <f>SUMIF(Ammonia!A:A,Sheet3!A17,Ammonia!F:F)</f>
        <v>134.816</v>
      </c>
    </row>
    <row r="18" spans="1:2" ht="17.25" thickBot="1">
      <c r="A18" s="1476" t="s">
        <v>8749</v>
      </c>
      <c r="B18" s="1475">
        <f>SUMIF(Ammonia!A:A,Sheet3!A18,Ammonia!F:F)</f>
        <v>1.5210000000000001</v>
      </c>
    </row>
    <row r="19" spans="1:2" ht="17.25" thickBot="1">
      <c r="A19" s="1476" t="s">
        <v>8604</v>
      </c>
      <c r="B19" s="1475">
        <f>SUMIF(Ammonia!A:A,Sheet3!A19,Ammonia!F:F)</f>
        <v>86.029999999999987</v>
      </c>
    </row>
    <row r="20" spans="1:2" ht="17.25" thickBot="1">
      <c r="A20" s="1476" t="s">
        <v>8911</v>
      </c>
      <c r="B20" s="1475">
        <f>SUMIF(Ammonia!A:A,Sheet3!A20,Ammonia!F:F)</f>
        <v>0</v>
      </c>
    </row>
    <row r="21" spans="1:2" ht="17.25" thickBot="1">
      <c r="A21" s="1476" t="s">
        <v>8810</v>
      </c>
      <c r="B21" s="1475">
        <f>SUMIF(Ammonia!A:A,Sheet3!A21,Ammonia!F:F)</f>
        <v>8</v>
      </c>
    </row>
    <row r="22" spans="1:2" ht="17.25" thickBot="1">
      <c r="A22" s="1476" t="s">
        <v>8854</v>
      </c>
      <c r="B22" s="1475">
        <f>SUMIF(Ammonia!A:A,Sheet3!A22,Ammonia!F:F)</f>
        <v>3.08</v>
      </c>
    </row>
    <row r="23" spans="1:2" ht="17.25" hidden="1" thickBot="1">
      <c r="A23" s="1479" t="s">
        <v>8801</v>
      </c>
      <c r="B23">
        <f>SUMIF(Ammonia!A:A,Sheet3!A23,Ammonia!F:F)</f>
        <v>0</v>
      </c>
    </row>
    <row r="24" spans="1:2" hidden="1">
      <c r="A24" s="1480" t="s">
        <v>8852</v>
      </c>
      <c r="B24">
        <f>SUMIF(Ammonia!A:A,Sheet3!A24,Ammonia!F:F)</f>
        <v>0</v>
      </c>
    </row>
    <row r="25" spans="1:2" ht="17.25" hidden="1" thickBot="1">
      <c r="A25" s="1479" t="s">
        <v>8902</v>
      </c>
      <c r="B25">
        <f>SUMIF(Ammonia!A:A,Sheet3!A25,Ammonia!F:F)</f>
        <v>0</v>
      </c>
    </row>
    <row r="26" spans="1:2" ht="17.25" hidden="1" thickBot="1">
      <c r="A26" s="1479" t="s">
        <v>8873</v>
      </c>
      <c r="B26">
        <f>SUMIF(Ammonia!A:A,Sheet3!A26,Ammonia!F:F)</f>
        <v>0</v>
      </c>
    </row>
    <row r="27" spans="1:2" ht="17.25" hidden="1" thickBot="1">
      <c r="A27" s="1479" t="s">
        <v>8846</v>
      </c>
      <c r="B27">
        <f>SUMIF(Ammonia!A:A,Sheet3!A27,Ammonia!F:F)</f>
        <v>0</v>
      </c>
    </row>
    <row r="28" spans="1:2" ht="17.25" hidden="1" thickBot="1">
      <c r="A28" s="1479" t="s">
        <v>3228</v>
      </c>
      <c r="B28">
        <f>SUMIF(Ammonia!A:A,Sheet3!A28,Ammonia!F:F)</f>
        <v>0</v>
      </c>
    </row>
    <row r="29" spans="1:2" ht="17.25" hidden="1" thickBot="1">
      <c r="A29" s="1479" t="s">
        <v>8832</v>
      </c>
      <c r="B29">
        <f>SUMIF(Ammonia!A:A,Sheet3!A29,Ammonia!F:F)</f>
        <v>0</v>
      </c>
    </row>
    <row r="30" spans="1:2" ht="17.25" hidden="1" thickBot="1">
      <c r="A30" s="1479" t="s">
        <v>3229</v>
      </c>
      <c r="B30">
        <f>SUMIF(Ammonia!A:A,Sheet3!A30,Ammonia!F:F)</f>
        <v>0</v>
      </c>
    </row>
    <row r="31" spans="1:2" hidden="1">
      <c r="A31" s="1480" t="s">
        <v>8888</v>
      </c>
      <c r="B31">
        <f>SUMIF(Ammonia!A:A,Sheet3!A31,Ammonia!F:F)</f>
        <v>0</v>
      </c>
    </row>
    <row r="32" spans="1:2" ht="17.25" hidden="1" thickBot="1">
      <c r="A32" s="1479" t="s">
        <v>8877</v>
      </c>
      <c r="B32">
        <f>SUMIF(Ammonia!A:A,Sheet3!A32,Ammonia!F:F)</f>
        <v>0</v>
      </c>
    </row>
    <row r="33" spans="1:2" ht="17.25" hidden="1" thickBot="1">
      <c r="A33" s="1479" t="s">
        <v>8893</v>
      </c>
      <c r="B33">
        <f>SUMIF(Ammonia!A:A,Sheet3!A33,Ammonia!F:F)</f>
        <v>0</v>
      </c>
    </row>
    <row r="34" spans="1:2" ht="17.25" hidden="1" thickBot="1">
      <c r="A34" s="1479" t="s">
        <v>8858</v>
      </c>
      <c r="B34">
        <f>SUMIF(Ammonia!A:A,Sheet3!A34,Ammonia!F:F)</f>
        <v>0</v>
      </c>
    </row>
    <row r="35" spans="1:2" ht="17.25" hidden="1" thickBot="1">
      <c r="A35" s="1479" t="s">
        <v>8776</v>
      </c>
      <c r="B35">
        <f>SUMIF(Ammonia!A:A,Sheet3!A35,Ammonia!F:F)</f>
        <v>0</v>
      </c>
    </row>
    <row r="36" spans="1:2" ht="17.25" thickBot="1">
      <c r="A36" s="1476" t="s">
        <v>8904</v>
      </c>
      <c r="B36" s="1475">
        <f>SUMIF(Ammonia!A:A,Sheet3!A36,Ammonia!F:F)</f>
        <v>10.161</v>
      </c>
    </row>
    <row r="37" spans="1:2" ht="17.25" thickBot="1">
      <c r="A37" s="1476" t="s">
        <v>8857</v>
      </c>
      <c r="B37" s="1475">
        <f>SUMIF(Ammonia!A:A,Sheet3!A37,Ammonia!F:F)</f>
        <v>3.08</v>
      </c>
    </row>
    <row r="38" spans="1:2">
      <c r="A38" s="1478" t="s">
        <v>8908</v>
      </c>
      <c r="B38" s="1475">
        <f>SUMIF(Ammonia!A:A,Sheet3!A38,Ammonia!F:F)</f>
        <v>10.161</v>
      </c>
    </row>
    <row r="39" spans="1:2" ht="18" thickBot="1">
      <c r="A39" s="1481"/>
    </row>
    <row r="40" spans="1:2" ht="17.25" thickBot="1">
      <c r="A40" s="1482"/>
    </row>
    <row r="41" spans="1:2" ht="18" thickBot="1">
      <c r="A41" s="1481"/>
    </row>
    <row r="42" spans="1:2" ht="17.25" thickBot="1">
      <c r="A42" s="1483"/>
    </row>
    <row r="43" spans="1:2" ht="17.25" thickBot="1">
      <c r="A43" s="1484"/>
    </row>
  </sheetData>
  <autoFilter ref="A1:A233" xr:uid="{2CCFC813-D35B-4242-9C1C-3269C538ACF4}">
    <filterColumn colId="0">
      <customFilters>
        <customFilter operator="notEqual" val="*H_*"/>
      </customFilters>
    </filterColumn>
    <sortState xmlns:xlrd2="http://schemas.microsoft.com/office/spreadsheetml/2017/richdata2" ref="A2:A233">
      <sortCondition ref="A1:A233"/>
    </sortState>
  </autoFilter>
  <phoneticPr fontId="4"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2FA12-2479-4F4F-B93A-6B8D08297984}">
  <sheetPr>
    <tabColor theme="7" tint="0.79998168889431442"/>
  </sheetPr>
  <dimension ref="A1:H499"/>
  <sheetViews>
    <sheetView zoomScale="70" zoomScaleNormal="70" workbookViewId="0">
      <selection activeCell="C227" sqref="C227"/>
    </sheetView>
  </sheetViews>
  <sheetFormatPr defaultRowHeight="16.5"/>
  <cols>
    <col min="1" max="1" width="91.25" customWidth="1"/>
    <col min="3" max="3" width="55" customWidth="1"/>
    <col min="4" max="5" width="23.875" customWidth="1"/>
  </cols>
  <sheetData>
    <row r="1" spans="1:8">
      <c r="A1" s="1458" t="s">
        <v>8581</v>
      </c>
    </row>
    <row r="3" spans="1:8" ht="17.25">
      <c r="A3" s="1459" t="s">
        <v>8582</v>
      </c>
    </row>
    <row r="4" spans="1:8">
      <c r="A4" s="1486"/>
    </row>
    <row r="5" spans="1:8">
      <c r="A5" s="1487" t="s">
        <v>8584</v>
      </c>
    </row>
    <row r="6" spans="1:8" ht="17.25" thickBot="1">
      <c r="A6" s="1488"/>
    </row>
    <row r="7" spans="1:8" ht="45">
      <c r="A7" s="1489" t="s">
        <v>8585</v>
      </c>
      <c r="B7" s="1489" t="s">
        <v>8586</v>
      </c>
      <c r="C7" s="1489" t="s">
        <v>4269</v>
      </c>
      <c r="D7" s="1489" t="s">
        <v>8587</v>
      </c>
      <c r="E7" s="1489" t="s">
        <v>8588</v>
      </c>
      <c r="F7" s="1489" t="s">
        <v>8589</v>
      </c>
      <c r="G7" s="1489" t="s">
        <v>8590</v>
      </c>
      <c r="H7" s="1489" t="s">
        <v>8591</v>
      </c>
    </row>
    <row r="8" spans="1:8" ht="38.25">
      <c r="A8" s="1490" t="s">
        <v>8912</v>
      </c>
      <c r="B8" s="1490" t="s">
        <v>8913</v>
      </c>
      <c r="C8" s="1491"/>
    </row>
    <row r="9" spans="1:8" ht="17.25" thickBot="1">
      <c r="A9" s="1479"/>
      <c r="B9" s="1479"/>
      <c r="C9" s="1492"/>
    </row>
    <row r="10" spans="1:8" ht="29.25" thickBot="1">
      <c r="A10" s="1488" t="s">
        <v>8686</v>
      </c>
      <c r="B10" s="1488"/>
      <c r="C10" s="1488"/>
      <c r="D10" s="1488" t="s">
        <v>8595</v>
      </c>
      <c r="E10" s="1488" t="s">
        <v>8914</v>
      </c>
      <c r="F10" s="1488">
        <v>0.28799999999999998</v>
      </c>
      <c r="G10" s="1488" t="s">
        <v>4299</v>
      </c>
      <c r="H10" s="1488">
        <v>336</v>
      </c>
    </row>
    <row r="11" spans="1:8" ht="29.25" thickBot="1">
      <c r="A11" s="1488" t="s">
        <v>8689</v>
      </c>
      <c r="B11" s="1488"/>
      <c r="C11" s="1488"/>
      <c r="D11" s="1488" t="s">
        <v>8599</v>
      </c>
      <c r="E11" s="1488" t="s">
        <v>8915</v>
      </c>
      <c r="F11" s="1488">
        <v>3.5000000000000003E-2</v>
      </c>
      <c r="G11" s="1488" t="s">
        <v>3496</v>
      </c>
      <c r="H11" s="1488">
        <v>337</v>
      </c>
    </row>
    <row r="12" spans="1:8" ht="29.25" thickBot="1">
      <c r="A12" s="1488" t="s">
        <v>8780</v>
      </c>
      <c r="B12" s="1488"/>
      <c r="C12" s="1488"/>
      <c r="D12" s="1488" t="s">
        <v>8781</v>
      </c>
      <c r="E12" s="1488" t="s">
        <v>8916</v>
      </c>
      <c r="F12" s="1488">
        <v>2.88</v>
      </c>
      <c r="G12" s="1488" t="s">
        <v>4360</v>
      </c>
      <c r="H12" s="1488">
        <v>338</v>
      </c>
    </row>
    <row r="13" spans="1:8" ht="17.25" thickBot="1">
      <c r="A13" s="1488" t="s">
        <v>8604</v>
      </c>
      <c r="B13" s="1488"/>
      <c r="C13" s="1488" t="s">
        <v>3045</v>
      </c>
      <c r="D13" s="1488" t="s">
        <v>8783</v>
      </c>
      <c r="E13" s="1488" t="s">
        <v>8917</v>
      </c>
      <c r="F13" s="1488">
        <v>1.44</v>
      </c>
      <c r="G13" s="1488" t="s">
        <v>4360</v>
      </c>
      <c r="H13" s="1488">
        <v>339</v>
      </c>
    </row>
    <row r="14" spans="1:8" ht="38.25">
      <c r="A14" s="1480" t="s">
        <v>8912</v>
      </c>
      <c r="B14" s="1480" t="s">
        <v>8918</v>
      </c>
      <c r="C14" s="1493"/>
    </row>
    <row r="15" spans="1:8" ht="17.25" thickBot="1">
      <c r="A15" s="1479"/>
      <c r="B15" s="1479"/>
      <c r="C15" s="1492"/>
    </row>
    <row r="16" spans="1:8" ht="29.25" thickBot="1">
      <c r="A16" s="1488" t="s">
        <v>8686</v>
      </c>
      <c r="B16" s="1488"/>
      <c r="C16" s="1488"/>
      <c r="D16" s="1488" t="s">
        <v>8595</v>
      </c>
      <c r="E16" s="1488" t="s">
        <v>8919</v>
      </c>
      <c r="F16" s="1488">
        <v>0.19800000000000001</v>
      </c>
      <c r="G16" s="1488" t="s">
        <v>4299</v>
      </c>
      <c r="H16" s="1488">
        <v>336</v>
      </c>
    </row>
    <row r="17" spans="1:8" ht="29.25" thickBot="1">
      <c r="A17" s="1488" t="s">
        <v>8689</v>
      </c>
      <c r="B17" s="1488"/>
      <c r="C17" s="1488"/>
      <c r="D17" s="1488" t="s">
        <v>8599</v>
      </c>
      <c r="E17" s="1488" t="s">
        <v>8920</v>
      </c>
      <c r="F17" s="1488">
        <v>2.4E-2</v>
      </c>
      <c r="G17" s="1488" t="s">
        <v>3496</v>
      </c>
      <c r="H17" s="1488">
        <v>337</v>
      </c>
    </row>
    <row r="18" spans="1:8" ht="29.25" thickBot="1">
      <c r="A18" s="1488" t="s">
        <v>8780</v>
      </c>
      <c r="B18" s="1488"/>
      <c r="C18" s="1488"/>
      <c r="D18" s="1488" t="s">
        <v>8781</v>
      </c>
      <c r="E18" s="1488" t="s">
        <v>8921</v>
      </c>
      <c r="F18" s="1488">
        <v>1.98</v>
      </c>
      <c r="G18" s="1488" t="s">
        <v>4360</v>
      </c>
      <c r="H18" s="1488">
        <v>338</v>
      </c>
    </row>
    <row r="19" spans="1:8" ht="17.25" thickBot="1">
      <c r="A19" s="1488" t="s">
        <v>8604</v>
      </c>
      <c r="B19" s="1488"/>
      <c r="C19" s="1488" t="s">
        <v>3045</v>
      </c>
      <c r="D19" s="1488" t="s">
        <v>8783</v>
      </c>
      <c r="E19" s="1488" t="s">
        <v>8922</v>
      </c>
      <c r="F19" s="1488">
        <v>0.99</v>
      </c>
      <c r="G19" s="1488" t="s">
        <v>4360</v>
      </c>
      <c r="H19" s="1488">
        <v>339</v>
      </c>
    </row>
    <row r="20" spans="1:8" ht="38.25">
      <c r="A20" s="1480" t="s">
        <v>8912</v>
      </c>
      <c r="B20" s="1480" t="s">
        <v>8923</v>
      </c>
      <c r="C20" s="1493"/>
    </row>
    <row r="21" spans="1:8" ht="17.25" thickBot="1">
      <c r="A21" s="1479"/>
      <c r="B21" s="1479"/>
      <c r="C21" s="1492"/>
    </row>
    <row r="22" spans="1:8" ht="29.25" thickBot="1">
      <c r="A22" s="1488" t="s">
        <v>8686</v>
      </c>
      <c r="B22" s="1488"/>
      <c r="C22" s="1488"/>
      <c r="D22" s="1488" t="s">
        <v>8595</v>
      </c>
      <c r="E22" s="1488" t="s">
        <v>8924</v>
      </c>
      <c r="F22" s="1488">
        <v>0.252</v>
      </c>
      <c r="G22" s="1488" t="s">
        <v>4299</v>
      </c>
      <c r="H22" s="1488">
        <v>336</v>
      </c>
    </row>
    <row r="23" spans="1:8" ht="29.25" thickBot="1">
      <c r="A23" s="1488" t="s">
        <v>8689</v>
      </c>
      <c r="B23" s="1488"/>
      <c r="C23" s="1488"/>
      <c r="D23" s="1488" t="s">
        <v>8599</v>
      </c>
      <c r="E23" s="1488" t="s">
        <v>8925</v>
      </c>
      <c r="F23" s="1488">
        <v>0.03</v>
      </c>
      <c r="G23" s="1488" t="s">
        <v>3496</v>
      </c>
      <c r="H23" s="1488">
        <v>337</v>
      </c>
    </row>
    <row r="24" spans="1:8" ht="29.25" thickBot="1">
      <c r="A24" s="1488" t="s">
        <v>8780</v>
      </c>
      <c r="B24" s="1488"/>
      <c r="C24" s="1488"/>
      <c r="D24" s="1488" t="s">
        <v>8781</v>
      </c>
      <c r="E24" s="1488" t="s">
        <v>8926</v>
      </c>
      <c r="F24" s="1488">
        <v>2.52</v>
      </c>
      <c r="G24" s="1488" t="s">
        <v>4360</v>
      </c>
      <c r="H24" s="1488">
        <v>338</v>
      </c>
    </row>
    <row r="25" spans="1:8" ht="17.25" thickBot="1">
      <c r="A25" s="1488" t="s">
        <v>8604</v>
      </c>
      <c r="B25" s="1488"/>
      <c r="C25" s="1488" t="s">
        <v>3045</v>
      </c>
      <c r="D25" s="1488" t="s">
        <v>8783</v>
      </c>
      <c r="E25" s="1488" t="s">
        <v>8927</v>
      </c>
      <c r="F25" s="1488">
        <v>1.26</v>
      </c>
      <c r="G25" s="1488" t="s">
        <v>4360</v>
      </c>
      <c r="H25" s="1488">
        <v>339</v>
      </c>
    </row>
    <row r="26" spans="1:8" ht="38.25">
      <c r="A26" s="1480" t="s">
        <v>8912</v>
      </c>
      <c r="B26" s="1480" t="s">
        <v>8928</v>
      </c>
      <c r="C26" s="1493"/>
    </row>
    <row r="27" spans="1:8" ht="17.25" thickBot="1">
      <c r="A27" s="1479"/>
      <c r="B27" s="1479"/>
      <c r="C27" s="1492"/>
    </row>
    <row r="28" spans="1:8" ht="29.25" thickBot="1">
      <c r="A28" s="1488" t="s">
        <v>8686</v>
      </c>
      <c r="B28" s="1488"/>
      <c r="C28" s="1488"/>
      <c r="D28" s="1488" t="s">
        <v>8595</v>
      </c>
      <c r="E28" s="1488" t="s">
        <v>8929</v>
      </c>
      <c r="F28" s="1488">
        <v>0.16200000000000001</v>
      </c>
      <c r="G28" s="1488" t="s">
        <v>4299</v>
      </c>
      <c r="H28" s="1488">
        <v>336</v>
      </c>
    </row>
    <row r="29" spans="1:8" ht="29.25" thickBot="1">
      <c r="A29" s="1488" t="s">
        <v>8689</v>
      </c>
      <c r="B29" s="1488"/>
      <c r="C29" s="1488"/>
      <c r="D29" s="1488" t="s">
        <v>8599</v>
      </c>
      <c r="E29" s="1488" t="s">
        <v>8930</v>
      </c>
      <c r="F29" s="1488">
        <v>1.9E-2</v>
      </c>
      <c r="G29" s="1488" t="s">
        <v>3496</v>
      </c>
      <c r="H29" s="1488">
        <v>337</v>
      </c>
    </row>
    <row r="30" spans="1:8" ht="29.25" thickBot="1">
      <c r="A30" s="1488" t="s">
        <v>8780</v>
      </c>
      <c r="B30" s="1488"/>
      <c r="C30" s="1488"/>
      <c r="D30" s="1488" t="s">
        <v>8781</v>
      </c>
      <c r="E30" s="1488" t="s">
        <v>8931</v>
      </c>
      <c r="F30" s="1488">
        <v>1.62</v>
      </c>
      <c r="G30" s="1488" t="s">
        <v>4360</v>
      </c>
      <c r="H30" s="1488">
        <v>338</v>
      </c>
    </row>
    <row r="31" spans="1:8" ht="17.25" thickBot="1">
      <c r="A31" s="1488" t="s">
        <v>8604</v>
      </c>
      <c r="B31" s="1488"/>
      <c r="C31" s="1488" t="s">
        <v>3045</v>
      </c>
      <c r="D31" s="1488" t="s">
        <v>8783</v>
      </c>
      <c r="E31" s="1488" t="s">
        <v>8932</v>
      </c>
      <c r="F31" s="1488">
        <v>0.81</v>
      </c>
      <c r="G31" s="1488" t="s">
        <v>4360</v>
      </c>
      <c r="H31" s="1488">
        <v>339</v>
      </c>
    </row>
    <row r="32" spans="1:8" ht="38.25">
      <c r="A32" s="1480" t="s">
        <v>3229</v>
      </c>
      <c r="B32" s="1480" t="s">
        <v>8933</v>
      </c>
      <c r="C32" s="1493"/>
    </row>
    <row r="33" spans="1:8" ht="17.25" thickBot="1">
      <c r="A33" s="1479"/>
      <c r="B33" s="1479"/>
      <c r="C33" s="1492"/>
    </row>
    <row r="34" spans="1:8" ht="29.25" thickBot="1">
      <c r="A34" s="1488" t="s">
        <v>8686</v>
      </c>
      <c r="B34" s="1488"/>
      <c r="C34" s="1488" t="s">
        <v>8594</v>
      </c>
      <c r="D34" s="1488" t="s">
        <v>8595</v>
      </c>
      <c r="E34" s="1488" t="s">
        <v>8934</v>
      </c>
      <c r="F34" s="1488">
        <v>21</v>
      </c>
      <c r="G34" s="1488" t="s">
        <v>4299</v>
      </c>
      <c r="H34" s="1488">
        <v>8</v>
      </c>
    </row>
    <row r="35" spans="1:8" ht="29.25" thickBot="1">
      <c r="A35" s="1488" t="s">
        <v>8689</v>
      </c>
      <c r="B35" s="1488"/>
      <c r="C35" s="1488" t="s">
        <v>8598</v>
      </c>
      <c r="D35" s="1488" t="s">
        <v>8599</v>
      </c>
      <c r="E35" s="1488" t="s">
        <v>8935</v>
      </c>
      <c r="F35" s="1488">
        <v>2.52</v>
      </c>
      <c r="G35" s="1488" t="s">
        <v>3496</v>
      </c>
      <c r="H35" s="1488">
        <v>9</v>
      </c>
    </row>
    <row r="36" spans="1:8" ht="29.25" thickBot="1">
      <c r="A36" s="1488" t="s">
        <v>8780</v>
      </c>
      <c r="B36" s="1488"/>
      <c r="C36" s="1488"/>
      <c r="D36" s="1488" t="s">
        <v>8602</v>
      </c>
      <c r="E36" s="1488" t="s">
        <v>8936</v>
      </c>
      <c r="F36" s="1488">
        <v>33.6</v>
      </c>
      <c r="G36" s="1488" t="s">
        <v>4360</v>
      </c>
      <c r="H36" s="1488">
        <v>10</v>
      </c>
    </row>
    <row r="37" spans="1:8" ht="29.25" thickBot="1">
      <c r="A37" s="1488" t="s">
        <v>8604</v>
      </c>
      <c r="B37" s="1488"/>
      <c r="C37" s="1488"/>
      <c r="D37" s="1488" t="s">
        <v>8605</v>
      </c>
      <c r="E37" s="1488" t="s">
        <v>8937</v>
      </c>
      <c r="F37" s="1488">
        <v>-15.4</v>
      </c>
      <c r="G37" s="1488" t="s">
        <v>4360</v>
      </c>
      <c r="H37" s="1488">
        <v>11</v>
      </c>
    </row>
    <row r="38" spans="1:8" ht="17.25" thickBot="1">
      <c r="A38" s="1488" t="s">
        <v>8607</v>
      </c>
      <c r="B38" s="1488"/>
      <c r="C38" s="1488" t="s">
        <v>8608</v>
      </c>
      <c r="D38" s="1488" t="s">
        <v>8938</v>
      </c>
      <c r="E38" s="1488" t="s">
        <v>8938</v>
      </c>
      <c r="F38" s="1488">
        <v>41.414999999999999</v>
      </c>
      <c r="G38" s="1488" t="s">
        <v>4299</v>
      </c>
      <c r="H38" s="1488">
        <v>12</v>
      </c>
    </row>
    <row r="39" spans="1:8" ht="17.25" thickBot="1">
      <c r="A39" s="1488" t="s">
        <v>8610</v>
      </c>
      <c r="B39" s="1488"/>
      <c r="C39" s="1488" t="s">
        <v>8611</v>
      </c>
      <c r="D39" s="1488" t="s">
        <v>8612</v>
      </c>
      <c r="E39" s="1488" t="s">
        <v>8612</v>
      </c>
      <c r="F39" s="1488">
        <v>0</v>
      </c>
      <c r="G39" s="1488" t="s">
        <v>4299</v>
      </c>
      <c r="H39" s="1488">
        <v>13</v>
      </c>
    </row>
    <row r="40" spans="1:8" ht="17.25" thickBot="1">
      <c r="A40" s="1488" t="s">
        <v>8613</v>
      </c>
      <c r="B40" s="1488"/>
      <c r="C40" s="1488" t="s">
        <v>8614</v>
      </c>
      <c r="D40" s="1488" t="s">
        <v>8939</v>
      </c>
      <c r="E40" s="1488" t="s">
        <v>8939</v>
      </c>
      <c r="F40" s="1488">
        <v>17.731000000000002</v>
      </c>
      <c r="G40" s="1488" t="s">
        <v>4299</v>
      </c>
      <c r="H40" s="1488">
        <v>14</v>
      </c>
    </row>
    <row r="41" spans="1:8" ht="17.25" thickBot="1">
      <c r="A41" s="1488" t="s">
        <v>8616</v>
      </c>
      <c r="B41" s="1488"/>
      <c r="C41" s="1488" t="s">
        <v>8617</v>
      </c>
      <c r="D41" s="1488" t="s">
        <v>8940</v>
      </c>
      <c r="E41" s="1488" t="s">
        <v>8940</v>
      </c>
      <c r="F41" s="1488">
        <v>23.06</v>
      </c>
      <c r="G41" s="1488" t="s">
        <v>4299</v>
      </c>
      <c r="H41" s="1488">
        <v>15</v>
      </c>
    </row>
    <row r="42" spans="1:8" ht="29.25" thickBot="1">
      <c r="A42" s="1488" t="s">
        <v>8619</v>
      </c>
      <c r="B42" s="1488"/>
      <c r="C42" s="1488" t="s">
        <v>8617</v>
      </c>
      <c r="D42" s="1488" t="s">
        <v>8620</v>
      </c>
      <c r="E42" s="1488" t="s">
        <v>8620</v>
      </c>
      <c r="F42" s="1488"/>
      <c r="G42" s="1488" t="s">
        <v>4299</v>
      </c>
      <c r="H42" s="1488">
        <v>16</v>
      </c>
    </row>
    <row r="43" spans="1:8" ht="17.25" thickBot="1">
      <c r="A43" s="1488" t="s">
        <v>8621</v>
      </c>
      <c r="B43" s="1488"/>
      <c r="C43" s="1488" t="s">
        <v>8622</v>
      </c>
      <c r="D43" s="1488" t="s">
        <v>8620</v>
      </c>
      <c r="E43" s="1488" t="s">
        <v>8620</v>
      </c>
      <c r="F43" s="1488"/>
      <c r="G43" s="1488" t="s">
        <v>4360</v>
      </c>
      <c r="H43" s="1488">
        <v>17</v>
      </c>
    </row>
    <row r="44" spans="1:8" ht="17.25" thickBot="1">
      <c r="A44" s="1488" t="s">
        <v>8623</v>
      </c>
      <c r="B44" s="1488"/>
      <c r="C44" s="1488" t="s">
        <v>8624</v>
      </c>
      <c r="D44" s="1488" t="s">
        <v>8620</v>
      </c>
      <c r="E44" s="1488" t="s">
        <v>8620</v>
      </c>
      <c r="F44" s="1488"/>
      <c r="G44" s="1488" t="s">
        <v>4360</v>
      </c>
      <c r="H44" s="1488">
        <v>18</v>
      </c>
    </row>
    <row r="45" spans="1:8" ht="43.5" thickBot="1">
      <c r="A45" s="1488" t="s">
        <v>8625</v>
      </c>
      <c r="B45" s="1488"/>
      <c r="C45" s="1488" t="s">
        <v>8626</v>
      </c>
      <c r="D45" s="1488" t="s">
        <v>8620</v>
      </c>
      <c r="E45" s="1488" t="s">
        <v>8620</v>
      </c>
      <c r="F45" s="1488"/>
      <c r="G45" s="1488" t="s">
        <v>4360</v>
      </c>
      <c r="H45" s="1488">
        <v>19</v>
      </c>
    </row>
    <row r="46" spans="1:8" ht="38.25">
      <c r="A46" s="1480" t="s">
        <v>8941</v>
      </c>
      <c r="B46" s="1480" t="s">
        <v>8942</v>
      </c>
      <c r="C46" s="1493"/>
    </row>
    <row r="47" spans="1:8" ht="17.25" thickBot="1">
      <c r="A47" s="1479"/>
      <c r="B47" s="1479"/>
      <c r="C47" s="1492"/>
    </row>
    <row r="48" spans="1:8" ht="29.25" thickBot="1">
      <c r="A48" s="1488" t="s">
        <v>8686</v>
      </c>
      <c r="B48" s="1488"/>
      <c r="C48" s="1488" t="s">
        <v>8594</v>
      </c>
      <c r="D48" s="1488" t="s">
        <v>8595</v>
      </c>
      <c r="E48" s="1488" t="s">
        <v>8943</v>
      </c>
      <c r="F48" s="1488">
        <v>8.7189999999999994</v>
      </c>
      <c r="G48" s="1488" t="s">
        <v>4299</v>
      </c>
      <c r="H48" s="1488">
        <v>8</v>
      </c>
    </row>
    <row r="49" spans="1:8" ht="29.25" thickBot="1">
      <c r="A49" s="1488" t="s">
        <v>8689</v>
      </c>
      <c r="B49" s="1488"/>
      <c r="C49" s="1488" t="s">
        <v>8598</v>
      </c>
      <c r="D49" s="1488" t="s">
        <v>8599</v>
      </c>
      <c r="E49" s="1488" t="s">
        <v>8944</v>
      </c>
      <c r="F49" s="1488">
        <v>1.046</v>
      </c>
      <c r="G49" s="1488" t="s">
        <v>3496</v>
      </c>
      <c r="H49" s="1488">
        <v>9</v>
      </c>
    </row>
    <row r="50" spans="1:8" ht="29.25" thickBot="1">
      <c r="A50" s="1488" t="s">
        <v>8780</v>
      </c>
      <c r="B50" s="1488"/>
      <c r="C50" s="1488"/>
      <c r="D50" s="1488" t="s">
        <v>8602</v>
      </c>
      <c r="E50" s="1488" t="s">
        <v>8945</v>
      </c>
      <c r="F50" s="1488">
        <v>6.9</v>
      </c>
      <c r="G50" s="1488" t="s">
        <v>4360</v>
      </c>
      <c r="H50" s="1488">
        <v>10</v>
      </c>
    </row>
    <row r="51" spans="1:8" ht="29.25" thickBot="1">
      <c r="A51" s="1488" t="s">
        <v>8604</v>
      </c>
      <c r="B51" s="1488"/>
      <c r="C51" s="1488"/>
      <c r="D51" s="1488" t="s">
        <v>8605</v>
      </c>
      <c r="E51" s="1488" t="s">
        <v>8946</v>
      </c>
      <c r="F51" s="1488">
        <v>15.262</v>
      </c>
      <c r="G51" s="1488" t="s">
        <v>4360</v>
      </c>
      <c r="H51" s="1488">
        <v>11</v>
      </c>
    </row>
    <row r="52" spans="1:8" ht="17.25" thickBot="1">
      <c r="A52" s="1488" t="s">
        <v>8607</v>
      </c>
      <c r="B52" s="1488"/>
      <c r="C52" s="1488" t="s">
        <v>8608</v>
      </c>
      <c r="D52" s="1488" t="s">
        <v>8947</v>
      </c>
      <c r="E52" s="1488" t="s">
        <v>8947</v>
      </c>
      <c r="F52" s="1488">
        <v>11.515000000000001</v>
      </c>
      <c r="G52" s="1488" t="s">
        <v>4299</v>
      </c>
      <c r="H52" s="1488">
        <v>12</v>
      </c>
    </row>
    <row r="53" spans="1:8" ht="17.25" thickBot="1">
      <c r="A53" s="1488" t="s">
        <v>8610</v>
      </c>
      <c r="B53" s="1488"/>
      <c r="C53" s="1488" t="s">
        <v>8611</v>
      </c>
      <c r="D53" s="1488" t="s">
        <v>8612</v>
      </c>
      <c r="E53" s="1488" t="s">
        <v>8612</v>
      </c>
      <c r="F53" s="1488">
        <v>0</v>
      </c>
      <c r="G53" s="1488" t="s">
        <v>4299</v>
      </c>
      <c r="H53" s="1488">
        <v>13</v>
      </c>
    </row>
    <row r="54" spans="1:8" ht="17.25" thickBot="1">
      <c r="A54" s="1488" t="s">
        <v>8613</v>
      </c>
      <c r="B54" s="1488"/>
      <c r="C54" s="1488" t="s">
        <v>8614</v>
      </c>
      <c r="D54" s="1488" t="s">
        <v>8948</v>
      </c>
      <c r="E54" s="1488" t="s">
        <v>8948</v>
      </c>
      <c r="F54" s="1488">
        <v>4.93</v>
      </c>
      <c r="G54" s="1488" t="s">
        <v>4299</v>
      </c>
      <c r="H54" s="1488">
        <v>14</v>
      </c>
    </row>
    <row r="55" spans="1:8" ht="17.25" thickBot="1">
      <c r="A55" s="1488" t="s">
        <v>8616</v>
      </c>
      <c r="B55" s="1488"/>
      <c r="C55" s="1488" t="s">
        <v>8617</v>
      </c>
      <c r="D55" s="1488" t="s">
        <v>8949</v>
      </c>
      <c r="E55" s="1488" t="s">
        <v>8949</v>
      </c>
      <c r="F55" s="1488">
        <v>6.4119999999999999</v>
      </c>
      <c r="G55" s="1488" t="s">
        <v>4299</v>
      </c>
      <c r="H55" s="1488">
        <v>15</v>
      </c>
    </row>
    <row r="56" spans="1:8" ht="29.25" thickBot="1">
      <c r="A56" s="1488" t="s">
        <v>8619</v>
      </c>
      <c r="B56" s="1488"/>
      <c r="C56" s="1488" t="s">
        <v>8617</v>
      </c>
      <c r="D56" s="1488" t="s">
        <v>8620</v>
      </c>
      <c r="E56" s="1488" t="s">
        <v>8620</v>
      </c>
      <c r="F56" s="1488"/>
      <c r="G56" s="1488" t="s">
        <v>4299</v>
      </c>
      <c r="H56" s="1488">
        <v>16</v>
      </c>
    </row>
    <row r="57" spans="1:8" ht="17.25" thickBot="1">
      <c r="A57" s="1488" t="s">
        <v>8621</v>
      </c>
      <c r="B57" s="1488"/>
      <c r="C57" s="1488" t="s">
        <v>8622</v>
      </c>
      <c r="D57" s="1488" t="s">
        <v>8620</v>
      </c>
      <c r="E57" s="1488" t="s">
        <v>8620</v>
      </c>
      <c r="F57" s="1488"/>
      <c r="G57" s="1488" t="s">
        <v>4360</v>
      </c>
      <c r="H57" s="1488">
        <v>17</v>
      </c>
    </row>
    <row r="58" spans="1:8" ht="17.25" thickBot="1">
      <c r="A58" s="1488" t="s">
        <v>8623</v>
      </c>
      <c r="B58" s="1488"/>
      <c r="C58" s="1488" t="s">
        <v>8624</v>
      </c>
      <c r="D58" s="1488" t="s">
        <v>8620</v>
      </c>
      <c r="E58" s="1488" t="s">
        <v>8620</v>
      </c>
      <c r="F58" s="1488"/>
      <c r="G58" s="1488" t="s">
        <v>4360</v>
      </c>
      <c r="H58" s="1488">
        <v>18</v>
      </c>
    </row>
    <row r="59" spans="1:8" ht="43.5" thickBot="1">
      <c r="A59" s="1488" t="s">
        <v>8625</v>
      </c>
      <c r="B59" s="1488"/>
      <c r="C59" s="1488" t="s">
        <v>8626</v>
      </c>
      <c r="D59" s="1488" t="s">
        <v>8620</v>
      </c>
      <c r="E59" s="1488" t="s">
        <v>8620</v>
      </c>
      <c r="F59" s="1488"/>
      <c r="G59" s="1488" t="s">
        <v>4360</v>
      </c>
      <c r="H59" s="1488">
        <v>19</v>
      </c>
    </row>
    <row r="60" spans="1:8" ht="38.25">
      <c r="A60" s="1480" t="s">
        <v>8950</v>
      </c>
      <c r="B60" s="1480" t="s">
        <v>8951</v>
      </c>
      <c r="C60" s="1493"/>
    </row>
    <row r="61" spans="1:8" ht="17.25" thickBot="1">
      <c r="A61" s="1479"/>
      <c r="B61" s="1479"/>
      <c r="C61" s="1492"/>
    </row>
    <row r="62" spans="1:8" ht="29.25" thickBot="1">
      <c r="A62" s="1488" t="s">
        <v>8747</v>
      </c>
      <c r="B62" s="1488"/>
      <c r="C62" s="1488" t="s">
        <v>8860</v>
      </c>
      <c r="D62" s="1488" t="s">
        <v>8595</v>
      </c>
      <c r="E62" s="1488" t="s">
        <v>8952</v>
      </c>
      <c r="F62" s="1488">
        <v>0.41599999999999998</v>
      </c>
      <c r="G62" s="1488" t="s">
        <v>4299</v>
      </c>
      <c r="H62" s="1488">
        <v>139</v>
      </c>
    </row>
    <row r="63" spans="1:8" ht="29.25" thickBot="1">
      <c r="A63" s="1488" t="s">
        <v>8689</v>
      </c>
      <c r="B63" s="1488"/>
      <c r="C63" s="1488" t="s">
        <v>8806</v>
      </c>
      <c r="D63" s="1488" t="s">
        <v>8599</v>
      </c>
      <c r="E63" s="1488" t="s">
        <v>8953</v>
      </c>
      <c r="F63" s="1488">
        <v>3.6999999999999998E-2</v>
      </c>
      <c r="G63" s="1488" t="s">
        <v>3496</v>
      </c>
      <c r="H63" s="1488">
        <v>140</v>
      </c>
    </row>
    <row r="64" spans="1:8" ht="17.25" thickBot="1">
      <c r="A64" s="1488" t="s">
        <v>8604</v>
      </c>
      <c r="B64" s="1488"/>
      <c r="C64" s="1488"/>
      <c r="D64" s="1488" t="s">
        <v>8808</v>
      </c>
      <c r="E64" s="1488" t="s">
        <v>8954</v>
      </c>
      <c r="F64" s="1488">
        <v>2.08</v>
      </c>
      <c r="G64" s="1488" t="s">
        <v>4360</v>
      </c>
      <c r="H64" s="1488">
        <v>142</v>
      </c>
    </row>
    <row r="65" spans="1:8" ht="17.25" thickBot="1">
      <c r="A65" s="1488" t="s">
        <v>8810</v>
      </c>
      <c r="B65" s="1488"/>
      <c r="C65" s="1488"/>
      <c r="D65" s="1488" t="s">
        <v>8783</v>
      </c>
      <c r="E65" s="1488" t="s">
        <v>8955</v>
      </c>
      <c r="F65" s="1488">
        <v>2.08</v>
      </c>
      <c r="G65" s="1488" t="s">
        <v>4360</v>
      </c>
      <c r="H65" s="1488">
        <v>143</v>
      </c>
    </row>
    <row r="66" spans="1:8" ht="17.25" thickBot="1">
      <c r="A66" s="1488" t="s">
        <v>8607</v>
      </c>
      <c r="B66" s="1488"/>
      <c r="C66" s="1488" t="s">
        <v>8608</v>
      </c>
      <c r="D66" s="1488" t="s">
        <v>8691</v>
      </c>
      <c r="E66" s="1488" t="s">
        <v>8691</v>
      </c>
      <c r="F66" s="1488">
        <v>0</v>
      </c>
      <c r="G66" s="1488" t="s">
        <v>4299</v>
      </c>
      <c r="H66" s="1488">
        <v>144</v>
      </c>
    </row>
    <row r="67" spans="1:8" ht="17.25" thickBot="1">
      <c r="A67" s="1488" t="s">
        <v>8610</v>
      </c>
      <c r="B67" s="1488"/>
      <c r="C67" s="1488" t="s">
        <v>8611</v>
      </c>
      <c r="D67" s="1488" t="s">
        <v>8612</v>
      </c>
      <c r="E67" s="1488" t="s">
        <v>8612</v>
      </c>
      <c r="F67" s="1488">
        <v>0</v>
      </c>
      <c r="G67" s="1488" t="s">
        <v>4299</v>
      </c>
      <c r="H67" s="1488">
        <v>145</v>
      </c>
    </row>
    <row r="68" spans="1:8" ht="17.25" thickBot="1">
      <c r="A68" s="1488" t="s">
        <v>8613</v>
      </c>
      <c r="B68" s="1488"/>
      <c r="C68" s="1488" t="s">
        <v>8614</v>
      </c>
      <c r="D68" s="1488" t="s">
        <v>8956</v>
      </c>
      <c r="E68" s="1488" t="s">
        <v>8956</v>
      </c>
      <c r="F68" s="1488">
        <v>0.79900000000000004</v>
      </c>
      <c r="G68" s="1488" t="s">
        <v>4299</v>
      </c>
      <c r="H68" s="1488">
        <v>146</v>
      </c>
    </row>
    <row r="69" spans="1:8" ht="17.25" thickBot="1">
      <c r="A69" s="1488" t="s">
        <v>8616</v>
      </c>
      <c r="B69" s="1488"/>
      <c r="C69" s="1488" t="s">
        <v>8617</v>
      </c>
      <c r="D69" s="1488" t="s">
        <v>8957</v>
      </c>
      <c r="E69" s="1488" t="s">
        <v>8957</v>
      </c>
      <c r="F69" s="1488">
        <v>1.0389999999999999</v>
      </c>
      <c r="G69" s="1488" t="s">
        <v>4299</v>
      </c>
      <c r="H69" s="1488">
        <v>147</v>
      </c>
    </row>
    <row r="70" spans="1:8" ht="29.25" thickBot="1">
      <c r="A70" s="1488" t="s">
        <v>8619</v>
      </c>
      <c r="B70" s="1488"/>
      <c r="C70" s="1488" t="s">
        <v>8617</v>
      </c>
      <c r="D70" s="1488" t="s">
        <v>8620</v>
      </c>
      <c r="E70" s="1488" t="s">
        <v>8620</v>
      </c>
      <c r="F70" s="1488"/>
      <c r="G70" s="1488" t="s">
        <v>4299</v>
      </c>
      <c r="H70" s="1488">
        <v>148</v>
      </c>
    </row>
    <row r="71" spans="1:8" ht="17.25" thickBot="1">
      <c r="A71" s="1488" t="s">
        <v>8621</v>
      </c>
      <c r="B71" s="1488"/>
      <c r="C71" s="1488" t="s">
        <v>8622</v>
      </c>
      <c r="D71" s="1488" t="s">
        <v>8620</v>
      </c>
      <c r="E71" s="1488" t="s">
        <v>8620</v>
      </c>
      <c r="F71" s="1488"/>
      <c r="G71" s="1488" t="s">
        <v>4360</v>
      </c>
      <c r="H71" s="1488">
        <v>149</v>
      </c>
    </row>
    <row r="72" spans="1:8" ht="17.25" thickBot="1">
      <c r="A72" s="1488" t="s">
        <v>8623</v>
      </c>
      <c r="B72" s="1488"/>
      <c r="C72" s="1488" t="s">
        <v>8624</v>
      </c>
      <c r="D72" s="1488" t="s">
        <v>8620</v>
      </c>
      <c r="E72" s="1488" t="s">
        <v>8620</v>
      </c>
      <c r="F72" s="1488"/>
      <c r="G72" s="1488" t="s">
        <v>4360</v>
      </c>
      <c r="H72" s="1488">
        <v>150</v>
      </c>
    </row>
    <row r="73" spans="1:8" ht="43.5" thickBot="1">
      <c r="A73" s="1488" t="s">
        <v>8625</v>
      </c>
      <c r="B73" s="1488"/>
      <c r="C73" s="1488" t="s">
        <v>8626</v>
      </c>
      <c r="D73" s="1488" t="s">
        <v>8620</v>
      </c>
      <c r="E73" s="1488" t="s">
        <v>8620</v>
      </c>
      <c r="F73" s="1488"/>
      <c r="G73" s="1488" t="s">
        <v>4360</v>
      </c>
      <c r="H73" s="1488">
        <v>151</v>
      </c>
    </row>
    <row r="74" spans="1:8" ht="38.25">
      <c r="A74" s="1480" t="s">
        <v>8958</v>
      </c>
      <c r="B74" s="1480" t="s">
        <v>8959</v>
      </c>
      <c r="C74" s="1493"/>
    </row>
    <row r="75" spans="1:8" ht="17.25" thickBot="1">
      <c r="A75" s="1479"/>
      <c r="B75" s="1479"/>
      <c r="C75" s="1492"/>
    </row>
    <row r="76" spans="1:8" ht="29.25" thickBot="1">
      <c r="A76" s="1488" t="s">
        <v>8593</v>
      </c>
      <c r="B76" s="1488"/>
      <c r="C76" s="1488" t="s">
        <v>8594</v>
      </c>
      <c r="D76" s="1488" t="s">
        <v>8595</v>
      </c>
      <c r="E76" s="1488" t="s">
        <v>8960</v>
      </c>
      <c r="F76" s="1488">
        <v>6.72</v>
      </c>
      <c r="G76" s="1488" t="s">
        <v>4299</v>
      </c>
      <c r="H76" s="1488">
        <v>32</v>
      </c>
    </row>
    <row r="77" spans="1:8" ht="29.25" thickBot="1">
      <c r="A77" s="1488" t="s">
        <v>8597</v>
      </c>
      <c r="B77" s="1488"/>
      <c r="C77" s="1488" t="s">
        <v>8598</v>
      </c>
      <c r="D77" s="1488" t="s">
        <v>8599</v>
      </c>
      <c r="E77" s="1488" t="s">
        <v>8961</v>
      </c>
      <c r="F77" s="1488">
        <v>0.80600000000000005</v>
      </c>
      <c r="G77" s="1488" t="s">
        <v>3496</v>
      </c>
      <c r="H77" s="1488">
        <v>33</v>
      </c>
    </row>
    <row r="78" spans="1:8" ht="29.25" thickBot="1">
      <c r="A78" s="1488" t="s">
        <v>8601</v>
      </c>
      <c r="B78" s="1488"/>
      <c r="C78" s="1488"/>
      <c r="D78" s="1488" t="s">
        <v>8602</v>
      </c>
      <c r="E78" s="1488" t="s">
        <v>8962</v>
      </c>
      <c r="F78" s="1488">
        <v>6.12</v>
      </c>
      <c r="G78" s="1488" t="s">
        <v>4360</v>
      </c>
      <c r="H78" s="1488">
        <v>34</v>
      </c>
    </row>
    <row r="79" spans="1:8" ht="29.25" thickBot="1">
      <c r="A79" s="1488" t="s">
        <v>8604</v>
      </c>
      <c r="B79" s="1488"/>
      <c r="C79" s="1488"/>
      <c r="D79" s="1488" t="s">
        <v>8605</v>
      </c>
      <c r="E79" s="1488" t="s">
        <v>8963</v>
      </c>
      <c r="F79" s="1488">
        <v>16.28</v>
      </c>
      <c r="G79" s="1488" t="s">
        <v>4360</v>
      </c>
      <c r="H79" s="1488">
        <v>35</v>
      </c>
    </row>
    <row r="80" spans="1:8" ht="17.25" thickBot="1">
      <c r="A80" s="1488" t="s">
        <v>8607</v>
      </c>
      <c r="B80" s="1488"/>
      <c r="C80" s="1488" t="s">
        <v>8608</v>
      </c>
      <c r="D80" s="1488" t="s">
        <v>8964</v>
      </c>
      <c r="E80" s="1488" t="s">
        <v>8964</v>
      </c>
      <c r="F80" s="1488">
        <v>3.27</v>
      </c>
      <c r="G80" s="1488" t="s">
        <v>4299</v>
      </c>
      <c r="H80" s="1488">
        <v>36</v>
      </c>
    </row>
    <row r="81" spans="1:8" ht="17.25" thickBot="1">
      <c r="A81" s="1488" t="s">
        <v>8610</v>
      </c>
      <c r="B81" s="1488"/>
      <c r="C81" s="1488" t="s">
        <v>8611</v>
      </c>
      <c r="D81" s="1488" t="s">
        <v>8612</v>
      </c>
      <c r="E81" s="1488" t="s">
        <v>8612</v>
      </c>
      <c r="F81" s="1488">
        <v>0</v>
      </c>
      <c r="G81" s="1488" t="s">
        <v>4299</v>
      </c>
      <c r="H81" s="1488">
        <v>37</v>
      </c>
    </row>
    <row r="82" spans="1:8" ht="17.25" thickBot="1">
      <c r="A82" s="1488" t="s">
        <v>8613</v>
      </c>
      <c r="B82" s="1488"/>
      <c r="C82" s="1488" t="s">
        <v>8614</v>
      </c>
      <c r="D82" s="1488" t="s">
        <v>8965</v>
      </c>
      <c r="E82" s="1488" t="s">
        <v>8965</v>
      </c>
      <c r="F82" s="1488">
        <v>1.4</v>
      </c>
      <c r="G82" s="1488" t="s">
        <v>4299</v>
      </c>
      <c r="H82" s="1488">
        <v>38</v>
      </c>
    </row>
    <row r="83" spans="1:8" ht="17.25" thickBot="1">
      <c r="A83" s="1488" t="s">
        <v>8616</v>
      </c>
      <c r="B83" s="1488"/>
      <c r="C83" s="1488" t="s">
        <v>8617</v>
      </c>
      <c r="D83" s="1488" t="s">
        <v>8966</v>
      </c>
      <c r="E83" s="1488" t="s">
        <v>8966</v>
      </c>
      <c r="F83" s="1488">
        <v>1.821</v>
      </c>
      <c r="G83" s="1488" t="s">
        <v>4299</v>
      </c>
      <c r="H83" s="1488">
        <v>39</v>
      </c>
    </row>
    <row r="84" spans="1:8" ht="29.25" thickBot="1">
      <c r="A84" s="1488" t="s">
        <v>8619</v>
      </c>
      <c r="B84" s="1488"/>
      <c r="C84" s="1488" t="s">
        <v>8617</v>
      </c>
      <c r="D84" s="1488" t="s">
        <v>8620</v>
      </c>
      <c r="E84" s="1488" t="s">
        <v>8620</v>
      </c>
      <c r="F84" s="1488"/>
      <c r="G84" s="1488" t="s">
        <v>4299</v>
      </c>
      <c r="H84" s="1488">
        <v>40</v>
      </c>
    </row>
    <row r="85" spans="1:8" ht="17.25" thickBot="1">
      <c r="A85" s="1488" t="s">
        <v>8621</v>
      </c>
      <c r="B85" s="1488"/>
      <c r="C85" s="1488" t="s">
        <v>8622</v>
      </c>
      <c r="D85" s="1488" t="s">
        <v>8620</v>
      </c>
      <c r="E85" s="1488" t="s">
        <v>8620</v>
      </c>
      <c r="F85" s="1488"/>
      <c r="G85" s="1488" t="s">
        <v>4360</v>
      </c>
      <c r="H85" s="1488">
        <v>41</v>
      </c>
    </row>
    <row r="86" spans="1:8" ht="17.25" thickBot="1">
      <c r="A86" s="1488" t="s">
        <v>8623</v>
      </c>
      <c r="B86" s="1488"/>
      <c r="C86" s="1488" t="s">
        <v>8624</v>
      </c>
      <c r="D86" s="1488" t="s">
        <v>8620</v>
      </c>
      <c r="E86" s="1488" t="s">
        <v>8620</v>
      </c>
      <c r="F86" s="1488"/>
      <c r="G86" s="1488" t="s">
        <v>4360</v>
      </c>
      <c r="H86" s="1488">
        <v>42</v>
      </c>
    </row>
    <row r="87" spans="1:8" ht="43.5" thickBot="1">
      <c r="A87" s="1488" t="s">
        <v>8625</v>
      </c>
      <c r="B87" s="1488"/>
      <c r="C87" s="1488" t="s">
        <v>8626</v>
      </c>
      <c r="D87" s="1488" t="s">
        <v>8620</v>
      </c>
      <c r="E87" s="1488" t="s">
        <v>8620</v>
      </c>
      <c r="F87" s="1488"/>
      <c r="G87" s="1488" t="s">
        <v>4360</v>
      </c>
      <c r="H87" s="1488">
        <v>43</v>
      </c>
    </row>
    <row r="88" spans="1:8" ht="38.25">
      <c r="A88" s="1480" t="s">
        <v>8967</v>
      </c>
      <c r="B88" s="1480" t="s">
        <v>8968</v>
      </c>
      <c r="C88" s="1493"/>
    </row>
    <row r="89" spans="1:8" ht="17.25" thickBot="1">
      <c r="A89" s="1479"/>
      <c r="B89" s="1479"/>
      <c r="C89" s="1492"/>
    </row>
    <row r="90" spans="1:8" ht="29.25" thickBot="1">
      <c r="A90" s="1488" t="s">
        <v>8686</v>
      </c>
      <c r="B90" s="1488"/>
      <c r="C90" s="1488" t="s">
        <v>8687</v>
      </c>
      <c r="D90" s="1488" t="s">
        <v>8595</v>
      </c>
      <c r="E90" s="1488" t="s">
        <v>8969</v>
      </c>
      <c r="F90" s="1488">
        <v>0.999</v>
      </c>
      <c r="G90" s="1488" t="s">
        <v>4299</v>
      </c>
      <c r="H90" s="1488">
        <v>183</v>
      </c>
    </row>
    <row r="91" spans="1:8" ht="29.25" thickBot="1">
      <c r="A91" s="1488" t="s">
        <v>8689</v>
      </c>
      <c r="B91" s="1488"/>
      <c r="C91" s="1488" t="s">
        <v>3027</v>
      </c>
      <c r="D91" s="1488" t="s">
        <v>8599</v>
      </c>
      <c r="E91" s="1488" t="s">
        <v>8970</v>
      </c>
      <c r="F91" s="1488">
        <v>0.09</v>
      </c>
      <c r="G91" s="1488" t="s">
        <v>3496</v>
      </c>
      <c r="H91" s="1488">
        <v>184</v>
      </c>
    </row>
    <row r="92" spans="1:8" ht="17.25" thickBot="1">
      <c r="A92" s="1488" t="s">
        <v>8607</v>
      </c>
      <c r="B92" s="1488"/>
      <c r="C92" s="1488" t="s">
        <v>8608</v>
      </c>
      <c r="D92" s="1488" t="s">
        <v>8971</v>
      </c>
      <c r="E92" s="1488" t="s">
        <v>8971</v>
      </c>
      <c r="F92" s="1488">
        <v>18.788</v>
      </c>
      <c r="G92" s="1488" t="s">
        <v>4299</v>
      </c>
      <c r="H92" s="1488">
        <v>185</v>
      </c>
    </row>
    <row r="93" spans="1:8" ht="17.25" thickBot="1">
      <c r="A93" s="1488" t="s">
        <v>8610</v>
      </c>
      <c r="B93" s="1488"/>
      <c r="C93" s="1488" t="s">
        <v>8611</v>
      </c>
      <c r="D93" s="1488" t="s">
        <v>8612</v>
      </c>
      <c r="E93" s="1488" t="s">
        <v>8612</v>
      </c>
      <c r="F93" s="1488">
        <v>0</v>
      </c>
      <c r="G93" s="1488" t="s">
        <v>4299</v>
      </c>
      <c r="H93" s="1488">
        <v>186</v>
      </c>
    </row>
    <row r="94" spans="1:8" ht="17.25" thickBot="1">
      <c r="A94" s="1488" t="s">
        <v>8613</v>
      </c>
      <c r="B94" s="1488"/>
      <c r="C94" s="1488" t="s">
        <v>8614</v>
      </c>
      <c r="D94" s="1488" t="s">
        <v>8972</v>
      </c>
      <c r="E94" s="1488" t="s">
        <v>8972</v>
      </c>
      <c r="F94" s="1488">
        <v>8.0440000000000005</v>
      </c>
      <c r="G94" s="1488" t="s">
        <v>4299</v>
      </c>
      <c r="H94" s="1488">
        <v>187</v>
      </c>
    </row>
    <row r="95" spans="1:8" ht="17.25" thickBot="1">
      <c r="A95" s="1488" t="s">
        <v>8616</v>
      </c>
      <c r="B95" s="1488"/>
      <c r="C95" s="1488" t="s">
        <v>8617</v>
      </c>
      <c r="D95" s="1488" t="s">
        <v>8973</v>
      </c>
      <c r="E95" s="1488" t="s">
        <v>8973</v>
      </c>
      <c r="F95" s="1488">
        <v>10.461</v>
      </c>
      <c r="G95" s="1488" t="s">
        <v>4299</v>
      </c>
      <c r="H95" s="1488">
        <v>188</v>
      </c>
    </row>
    <row r="96" spans="1:8" ht="17.25" thickBot="1">
      <c r="A96" s="1488" t="s">
        <v>8604</v>
      </c>
      <c r="B96" s="1488"/>
      <c r="C96" s="1488" t="s">
        <v>8694</v>
      </c>
      <c r="D96" s="1488" t="s">
        <v>8620</v>
      </c>
      <c r="E96" s="1488" t="s">
        <v>8620</v>
      </c>
      <c r="F96" s="1488"/>
      <c r="G96" s="1488" t="s">
        <v>4360</v>
      </c>
      <c r="H96" s="1488">
        <v>189</v>
      </c>
    </row>
    <row r="97" spans="1:8" ht="29.25" thickBot="1">
      <c r="A97" s="1488" t="s">
        <v>8619</v>
      </c>
      <c r="B97" s="1488"/>
      <c r="C97" s="1488" t="s">
        <v>8617</v>
      </c>
      <c r="D97" s="1488" t="s">
        <v>8620</v>
      </c>
      <c r="E97" s="1488" t="s">
        <v>8620</v>
      </c>
      <c r="F97" s="1488"/>
      <c r="G97" s="1488" t="s">
        <v>4299</v>
      </c>
      <c r="H97" s="1488">
        <v>190</v>
      </c>
    </row>
    <row r="98" spans="1:8" ht="17.25" thickBot="1">
      <c r="A98" s="1488" t="s">
        <v>8621</v>
      </c>
      <c r="B98" s="1488"/>
      <c r="C98" s="1488" t="s">
        <v>8622</v>
      </c>
      <c r="D98" s="1488" t="s">
        <v>8620</v>
      </c>
      <c r="E98" s="1488" t="s">
        <v>8620</v>
      </c>
      <c r="F98" s="1488"/>
      <c r="G98" s="1488" t="s">
        <v>4360</v>
      </c>
      <c r="H98" s="1488">
        <v>191</v>
      </c>
    </row>
    <row r="99" spans="1:8" ht="17.25" thickBot="1">
      <c r="A99" s="1488" t="s">
        <v>8623</v>
      </c>
      <c r="B99" s="1488"/>
      <c r="C99" s="1488" t="s">
        <v>8624</v>
      </c>
      <c r="D99" s="1488" t="s">
        <v>8620</v>
      </c>
      <c r="E99" s="1488" t="s">
        <v>8620</v>
      </c>
      <c r="F99" s="1488"/>
      <c r="G99" s="1488" t="s">
        <v>4360</v>
      </c>
      <c r="H99" s="1488">
        <v>192</v>
      </c>
    </row>
    <row r="100" spans="1:8" ht="43.5" thickBot="1">
      <c r="A100" s="1488" t="s">
        <v>8625</v>
      </c>
      <c r="B100" s="1488"/>
      <c r="C100" s="1488" t="s">
        <v>8626</v>
      </c>
      <c r="D100" s="1488" t="s">
        <v>8620</v>
      </c>
      <c r="E100" s="1488" t="s">
        <v>8620</v>
      </c>
      <c r="F100" s="1488"/>
      <c r="G100" s="1488" t="s">
        <v>4360</v>
      </c>
      <c r="H100" s="1488">
        <v>193</v>
      </c>
    </row>
    <row r="101" spans="1:8" ht="38.25">
      <c r="A101" s="1480" t="s">
        <v>8974</v>
      </c>
      <c r="B101" s="1480" t="s">
        <v>8975</v>
      </c>
      <c r="C101" s="1493"/>
    </row>
    <row r="102" spans="1:8" ht="17.25" thickBot="1">
      <c r="A102" s="1479"/>
      <c r="B102" s="1479"/>
      <c r="C102" s="1492"/>
    </row>
    <row r="103" spans="1:8" ht="29.25" thickBot="1">
      <c r="A103" s="1488" t="s">
        <v>8976</v>
      </c>
      <c r="B103" s="1488"/>
      <c r="C103" s="1488" t="s">
        <v>8977</v>
      </c>
      <c r="D103" s="1488" t="s">
        <v>8783</v>
      </c>
      <c r="E103" s="1488" t="s">
        <v>8978</v>
      </c>
      <c r="F103" s="1488">
        <v>61.567999999999998</v>
      </c>
      <c r="G103" s="1488" t="s">
        <v>4360</v>
      </c>
      <c r="H103" s="1488">
        <v>145</v>
      </c>
    </row>
    <row r="104" spans="1:8" ht="38.25">
      <c r="A104" s="1480" t="s">
        <v>8979</v>
      </c>
      <c r="B104" s="1480" t="s">
        <v>8980</v>
      </c>
      <c r="C104" s="1493"/>
    </row>
    <row r="105" spans="1:8" ht="17.25" thickBot="1">
      <c r="A105" s="1479"/>
      <c r="B105" s="1479"/>
      <c r="C105" s="1492"/>
    </row>
    <row r="106" spans="1:8" ht="29.25" thickBot="1">
      <c r="A106" s="1488" t="s">
        <v>8747</v>
      </c>
      <c r="B106" s="1488"/>
      <c r="C106" s="1488" t="s">
        <v>8860</v>
      </c>
      <c r="D106" s="1488" t="s">
        <v>8595</v>
      </c>
      <c r="E106" s="1488" t="s">
        <v>8981</v>
      </c>
      <c r="F106" s="1488">
        <v>0.307</v>
      </c>
      <c r="G106" s="1488" t="s">
        <v>4299</v>
      </c>
      <c r="H106" s="1488">
        <v>292</v>
      </c>
    </row>
    <row r="107" spans="1:8" ht="29.25" thickBot="1">
      <c r="A107" s="1488" t="s">
        <v>8749</v>
      </c>
      <c r="B107" s="1488"/>
      <c r="C107" s="1488" t="s">
        <v>3027</v>
      </c>
      <c r="D107" s="1488" t="s">
        <v>8599</v>
      </c>
      <c r="E107" s="1488" t="s">
        <v>8982</v>
      </c>
      <c r="F107" s="1488">
        <v>3.6999999999999998E-2</v>
      </c>
      <c r="G107" s="1488" t="s">
        <v>3496</v>
      </c>
      <c r="H107" s="1488">
        <v>293</v>
      </c>
    </row>
    <row r="108" spans="1:8" ht="29.25" thickBot="1">
      <c r="A108" s="1488" t="s">
        <v>8751</v>
      </c>
      <c r="B108" s="1488"/>
      <c r="C108" s="1488"/>
      <c r="D108" s="1488" t="s">
        <v>8781</v>
      </c>
      <c r="E108" s="1488" t="s">
        <v>8983</v>
      </c>
      <c r="F108" s="1488">
        <v>4.0999999999999996</v>
      </c>
      <c r="G108" s="1488" t="s">
        <v>4360</v>
      </c>
      <c r="H108" s="1488">
        <v>294</v>
      </c>
    </row>
    <row r="109" spans="1:8" ht="38.25">
      <c r="A109" s="1480" t="s">
        <v>8979</v>
      </c>
      <c r="B109" s="1480" t="s">
        <v>8984</v>
      </c>
      <c r="C109" s="1493"/>
    </row>
    <row r="110" spans="1:8" ht="17.25" thickBot="1">
      <c r="A110" s="1479"/>
      <c r="B110" s="1479"/>
      <c r="C110" s="1492"/>
    </row>
    <row r="111" spans="1:8" ht="29.25" thickBot="1">
      <c r="A111" s="1488" t="s">
        <v>8747</v>
      </c>
      <c r="B111" s="1488"/>
      <c r="C111" s="1488" t="s">
        <v>8860</v>
      </c>
      <c r="D111" s="1488" t="s">
        <v>8595</v>
      </c>
      <c r="E111" s="1488" t="s">
        <v>8985</v>
      </c>
      <c r="F111" s="1488">
        <v>0.183</v>
      </c>
      <c r="G111" s="1488" t="s">
        <v>4299</v>
      </c>
      <c r="H111" s="1488">
        <v>292</v>
      </c>
    </row>
    <row r="112" spans="1:8" ht="29.25" thickBot="1">
      <c r="A112" s="1488" t="s">
        <v>8749</v>
      </c>
      <c r="B112" s="1488"/>
      <c r="C112" s="1488" t="s">
        <v>3027</v>
      </c>
      <c r="D112" s="1488" t="s">
        <v>8599</v>
      </c>
      <c r="E112" s="1488" t="s">
        <v>8986</v>
      </c>
      <c r="F112" s="1488">
        <v>2.1999999999999999E-2</v>
      </c>
      <c r="G112" s="1488" t="s">
        <v>3496</v>
      </c>
      <c r="H112" s="1488">
        <v>293</v>
      </c>
    </row>
    <row r="113" spans="1:8" ht="29.25" thickBot="1">
      <c r="A113" s="1488" t="s">
        <v>8751</v>
      </c>
      <c r="B113" s="1488"/>
      <c r="C113" s="1488"/>
      <c r="D113" s="1488" t="s">
        <v>8781</v>
      </c>
      <c r="E113" s="1488" t="s">
        <v>8987</v>
      </c>
      <c r="F113" s="1488">
        <v>2.44</v>
      </c>
      <c r="G113" s="1488" t="s">
        <v>4360</v>
      </c>
      <c r="H113" s="1488">
        <v>294</v>
      </c>
    </row>
    <row r="114" spans="1:8" ht="38.25">
      <c r="A114" s="1480" t="s">
        <v>8979</v>
      </c>
      <c r="B114" s="1480" t="s">
        <v>8988</v>
      </c>
      <c r="C114" s="1493"/>
    </row>
    <row r="115" spans="1:8" ht="17.25" thickBot="1">
      <c r="A115" s="1479"/>
      <c r="B115" s="1479"/>
      <c r="C115" s="1492"/>
    </row>
    <row r="116" spans="1:8" ht="29.25" thickBot="1">
      <c r="A116" s="1488" t="s">
        <v>8747</v>
      </c>
      <c r="B116" s="1488"/>
      <c r="C116" s="1488" t="s">
        <v>8860</v>
      </c>
      <c r="D116" s="1488" t="s">
        <v>8595</v>
      </c>
      <c r="E116" s="1488" t="s">
        <v>8989</v>
      </c>
      <c r="F116" s="1488">
        <v>0.30299999999999999</v>
      </c>
      <c r="G116" s="1488" t="s">
        <v>4299</v>
      </c>
      <c r="H116" s="1488">
        <v>292</v>
      </c>
    </row>
    <row r="117" spans="1:8" ht="29.25" thickBot="1">
      <c r="A117" s="1488" t="s">
        <v>8749</v>
      </c>
      <c r="B117" s="1488"/>
      <c r="C117" s="1488" t="s">
        <v>3027</v>
      </c>
      <c r="D117" s="1488" t="s">
        <v>8599</v>
      </c>
      <c r="E117" s="1488" t="s">
        <v>8990</v>
      </c>
      <c r="F117" s="1488">
        <v>3.5999999999999997E-2</v>
      </c>
      <c r="G117" s="1488" t="s">
        <v>3496</v>
      </c>
      <c r="H117" s="1488">
        <v>293</v>
      </c>
    </row>
    <row r="118" spans="1:8" ht="29.25" thickBot="1">
      <c r="A118" s="1488" t="s">
        <v>8751</v>
      </c>
      <c r="B118" s="1488"/>
      <c r="C118" s="1488"/>
      <c r="D118" s="1488" t="s">
        <v>8781</v>
      </c>
      <c r="E118" s="1488" t="s">
        <v>8991</v>
      </c>
      <c r="F118" s="1488">
        <v>4.04</v>
      </c>
      <c r="G118" s="1488" t="s">
        <v>4360</v>
      </c>
      <c r="H118" s="1488">
        <v>294</v>
      </c>
    </row>
    <row r="119" spans="1:8" ht="38.25">
      <c r="A119" s="1480" t="s">
        <v>8979</v>
      </c>
      <c r="B119" s="1480" t="s">
        <v>8992</v>
      </c>
      <c r="C119" s="1493"/>
    </row>
    <row r="120" spans="1:8" ht="17.25" thickBot="1">
      <c r="A120" s="1479"/>
      <c r="B120" s="1479"/>
      <c r="C120" s="1492"/>
    </row>
    <row r="121" spans="1:8" ht="29.25" thickBot="1">
      <c r="A121" s="1488" t="s">
        <v>8747</v>
      </c>
      <c r="B121" s="1488"/>
      <c r="C121" s="1488" t="s">
        <v>8860</v>
      </c>
      <c r="D121" s="1488" t="s">
        <v>8595</v>
      </c>
      <c r="E121" s="1488" t="s">
        <v>8993</v>
      </c>
      <c r="F121" s="1488">
        <v>0.17799999999999999</v>
      </c>
      <c r="G121" s="1488" t="s">
        <v>4299</v>
      </c>
      <c r="H121" s="1488">
        <v>292</v>
      </c>
    </row>
    <row r="122" spans="1:8" ht="29.25" thickBot="1">
      <c r="A122" s="1488" t="s">
        <v>8749</v>
      </c>
      <c r="B122" s="1488"/>
      <c r="C122" s="1488" t="s">
        <v>3027</v>
      </c>
      <c r="D122" s="1488" t="s">
        <v>8599</v>
      </c>
      <c r="E122" s="1488" t="s">
        <v>8994</v>
      </c>
      <c r="F122" s="1488">
        <v>2.1000000000000001E-2</v>
      </c>
      <c r="G122" s="1488" t="s">
        <v>3496</v>
      </c>
      <c r="H122" s="1488">
        <v>293</v>
      </c>
    </row>
    <row r="123" spans="1:8" ht="29.25" thickBot="1">
      <c r="A123" s="1488" t="s">
        <v>8751</v>
      </c>
      <c r="B123" s="1488"/>
      <c r="C123" s="1488"/>
      <c r="D123" s="1488" t="s">
        <v>8781</v>
      </c>
      <c r="E123" s="1488" t="s">
        <v>8995</v>
      </c>
      <c r="F123" s="1488">
        <v>2.38</v>
      </c>
      <c r="G123" s="1488" t="s">
        <v>4360</v>
      </c>
      <c r="H123" s="1488">
        <v>294</v>
      </c>
    </row>
    <row r="124" spans="1:8" ht="38.25">
      <c r="A124" s="1480" t="s">
        <v>8996</v>
      </c>
      <c r="B124" s="1480" t="s">
        <v>8997</v>
      </c>
      <c r="C124" s="1493"/>
    </row>
    <row r="125" spans="1:8" ht="17.25" thickBot="1">
      <c r="A125" s="1479"/>
      <c r="B125" s="1479"/>
      <c r="C125" s="1492"/>
    </row>
    <row r="126" spans="1:8" ht="29.25" thickBot="1">
      <c r="A126" s="1488" t="s">
        <v>8703</v>
      </c>
      <c r="B126" s="1488"/>
      <c r="C126" s="1488" t="s">
        <v>8704</v>
      </c>
      <c r="D126" s="1488" t="s">
        <v>8705</v>
      </c>
      <c r="E126" s="1488" t="s">
        <v>8998</v>
      </c>
      <c r="F126" s="1488">
        <v>25.5</v>
      </c>
      <c r="G126" s="1488" t="s">
        <v>3423</v>
      </c>
      <c r="H126" s="1488">
        <v>333</v>
      </c>
    </row>
    <row r="127" spans="1:8" ht="29.25" thickBot="1">
      <c r="A127" s="1488" t="s">
        <v>8707</v>
      </c>
      <c r="B127" s="1488"/>
      <c r="C127" s="1488" t="s">
        <v>8704</v>
      </c>
      <c r="D127" s="1488" t="s">
        <v>8708</v>
      </c>
      <c r="E127" s="1488" t="s">
        <v>8709</v>
      </c>
      <c r="F127" s="1488">
        <v>1</v>
      </c>
      <c r="G127" s="1488" t="s">
        <v>4817</v>
      </c>
      <c r="H127" s="1488">
        <v>334</v>
      </c>
    </row>
    <row r="128" spans="1:8" ht="38.25">
      <c r="A128" s="1480" t="s">
        <v>8996</v>
      </c>
      <c r="B128" s="1480" t="s">
        <v>8999</v>
      </c>
      <c r="C128" s="1493"/>
    </row>
    <row r="129" spans="1:8" ht="17.25" thickBot="1">
      <c r="A129" s="1479"/>
      <c r="B129" s="1479"/>
      <c r="C129" s="1492"/>
    </row>
    <row r="130" spans="1:8" ht="29.25" thickBot="1">
      <c r="A130" s="1488" t="s">
        <v>8703</v>
      </c>
      <c r="B130" s="1488"/>
      <c r="C130" s="1488" t="s">
        <v>8704</v>
      </c>
      <c r="D130" s="1488" t="s">
        <v>8705</v>
      </c>
      <c r="E130" s="1488" t="s">
        <v>8998</v>
      </c>
      <c r="F130" s="1488">
        <v>25.5</v>
      </c>
      <c r="G130" s="1488" t="s">
        <v>3423</v>
      </c>
      <c r="H130" s="1488">
        <v>333</v>
      </c>
    </row>
    <row r="131" spans="1:8" ht="29.25" thickBot="1">
      <c r="A131" s="1488" t="s">
        <v>8707</v>
      </c>
      <c r="B131" s="1488"/>
      <c r="C131" s="1488" t="s">
        <v>8704</v>
      </c>
      <c r="D131" s="1488" t="s">
        <v>8708</v>
      </c>
      <c r="E131" s="1488" t="s">
        <v>8709</v>
      </c>
      <c r="F131" s="1488">
        <v>1</v>
      </c>
      <c r="G131" s="1488" t="s">
        <v>4817</v>
      </c>
      <c r="H131" s="1488">
        <v>334</v>
      </c>
    </row>
    <row r="132" spans="1:8" ht="38.25">
      <c r="A132" s="1480" t="s">
        <v>8996</v>
      </c>
      <c r="B132" s="1480" t="s">
        <v>9000</v>
      </c>
      <c r="C132" s="1493"/>
    </row>
    <row r="133" spans="1:8" ht="17.25" thickBot="1">
      <c r="A133" s="1479"/>
      <c r="B133" s="1479"/>
      <c r="C133" s="1492"/>
    </row>
    <row r="134" spans="1:8" ht="29.25" thickBot="1">
      <c r="A134" s="1488" t="s">
        <v>8703</v>
      </c>
      <c r="B134" s="1488"/>
      <c r="C134" s="1488" t="s">
        <v>8704</v>
      </c>
      <c r="D134" s="1488" t="s">
        <v>8705</v>
      </c>
      <c r="E134" s="1488" t="s">
        <v>8998</v>
      </c>
      <c r="F134" s="1488">
        <v>25.5</v>
      </c>
      <c r="G134" s="1488" t="s">
        <v>3423</v>
      </c>
      <c r="H134" s="1488">
        <v>333</v>
      </c>
    </row>
    <row r="135" spans="1:8" ht="29.25" thickBot="1">
      <c r="A135" s="1488" t="s">
        <v>8707</v>
      </c>
      <c r="B135" s="1488"/>
      <c r="C135" s="1488" t="s">
        <v>8704</v>
      </c>
      <c r="D135" s="1488" t="s">
        <v>8708</v>
      </c>
      <c r="E135" s="1488" t="s">
        <v>8709</v>
      </c>
      <c r="F135" s="1488">
        <v>1</v>
      </c>
      <c r="G135" s="1488" t="s">
        <v>4817</v>
      </c>
      <c r="H135" s="1488">
        <v>334</v>
      </c>
    </row>
    <row r="136" spans="1:8" ht="38.25">
      <c r="A136" s="1480" t="s">
        <v>8996</v>
      </c>
      <c r="B136" s="1480" t="s">
        <v>9001</v>
      </c>
      <c r="C136" s="1493"/>
    </row>
    <row r="137" spans="1:8" ht="17.25" thickBot="1">
      <c r="A137" s="1479"/>
      <c r="B137" s="1479"/>
      <c r="C137" s="1492"/>
    </row>
    <row r="138" spans="1:8" ht="29.25" thickBot="1">
      <c r="A138" s="1488" t="s">
        <v>8703</v>
      </c>
      <c r="B138" s="1488"/>
      <c r="C138" s="1488" t="s">
        <v>8704</v>
      </c>
      <c r="D138" s="1488" t="s">
        <v>8705</v>
      </c>
      <c r="E138" s="1488" t="s">
        <v>8998</v>
      </c>
      <c r="F138" s="1488">
        <v>25.5</v>
      </c>
      <c r="G138" s="1488" t="s">
        <v>3423</v>
      </c>
      <c r="H138" s="1488">
        <v>333</v>
      </c>
    </row>
    <row r="139" spans="1:8" ht="29.25" thickBot="1">
      <c r="A139" s="1488" t="s">
        <v>8707</v>
      </c>
      <c r="B139" s="1488"/>
      <c r="C139" s="1488" t="s">
        <v>8704</v>
      </c>
      <c r="D139" s="1488" t="s">
        <v>8708</v>
      </c>
      <c r="E139" s="1488" t="s">
        <v>8709</v>
      </c>
      <c r="F139" s="1488">
        <v>1</v>
      </c>
      <c r="G139" s="1488" t="s">
        <v>4817</v>
      </c>
      <c r="H139" s="1488">
        <v>334</v>
      </c>
    </row>
    <row r="140" spans="1:8" ht="38.25">
      <c r="A140" s="1480" t="s">
        <v>8996</v>
      </c>
      <c r="B140" s="1480" t="s">
        <v>9002</v>
      </c>
      <c r="C140" s="1493"/>
    </row>
    <row r="141" spans="1:8" ht="17.25" thickBot="1">
      <c r="A141" s="1479"/>
      <c r="B141" s="1479"/>
      <c r="C141" s="1492"/>
    </row>
    <row r="142" spans="1:8" ht="29.25" thickBot="1">
      <c r="A142" s="1488" t="s">
        <v>8703</v>
      </c>
      <c r="B142" s="1488"/>
      <c r="C142" s="1488" t="s">
        <v>8704</v>
      </c>
      <c r="D142" s="1488" t="s">
        <v>8705</v>
      </c>
      <c r="E142" s="1488" t="s">
        <v>8998</v>
      </c>
      <c r="F142" s="1488">
        <v>25.5</v>
      </c>
      <c r="G142" s="1488" t="s">
        <v>3423</v>
      </c>
      <c r="H142" s="1488">
        <v>333</v>
      </c>
    </row>
    <row r="143" spans="1:8" ht="29.25" thickBot="1">
      <c r="A143" s="1488" t="s">
        <v>8707</v>
      </c>
      <c r="B143" s="1488"/>
      <c r="C143" s="1488" t="s">
        <v>8704</v>
      </c>
      <c r="D143" s="1488" t="s">
        <v>8708</v>
      </c>
      <c r="E143" s="1488" t="s">
        <v>8709</v>
      </c>
      <c r="F143" s="1488">
        <v>1</v>
      </c>
      <c r="G143" s="1488" t="s">
        <v>4817</v>
      </c>
      <c r="H143" s="1488">
        <v>334</v>
      </c>
    </row>
    <row r="144" spans="1:8" ht="38.25">
      <c r="A144" s="1480" t="s">
        <v>8996</v>
      </c>
      <c r="B144" s="1480" t="s">
        <v>9003</v>
      </c>
      <c r="C144" s="1493"/>
    </row>
    <row r="145" spans="1:8" ht="17.25" thickBot="1">
      <c r="A145" s="1479"/>
      <c r="B145" s="1479"/>
      <c r="C145" s="1492"/>
    </row>
    <row r="146" spans="1:8" ht="29.25" thickBot="1">
      <c r="A146" s="1488" t="s">
        <v>8703</v>
      </c>
      <c r="B146" s="1488"/>
      <c r="C146" s="1488" t="s">
        <v>8704</v>
      </c>
      <c r="D146" s="1488" t="s">
        <v>8705</v>
      </c>
      <c r="E146" s="1488" t="s">
        <v>8998</v>
      </c>
      <c r="F146" s="1488">
        <v>25.5</v>
      </c>
      <c r="G146" s="1488" t="s">
        <v>3423</v>
      </c>
      <c r="H146" s="1488">
        <v>333</v>
      </c>
    </row>
    <row r="147" spans="1:8" ht="29.25" thickBot="1">
      <c r="A147" s="1488" t="s">
        <v>8707</v>
      </c>
      <c r="B147" s="1488"/>
      <c r="C147" s="1488" t="s">
        <v>8704</v>
      </c>
      <c r="D147" s="1488" t="s">
        <v>8708</v>
      </c>
      <c r="E147" s="1488" t="s">
        <v>8709</v>
      </c>
      <c r="F147" s="1488">
        <v>1</v>
      </c>
      <c r="G147" s="1488" t="s">
        <v>4817</v>
      </c>
      <c r="H147" s="1488">
        <v>334</v>
      </c>
    </row>
    <row r="148" spans="1:8" ht="38.25">
      <c r="A148" s="1480" t="s">
        <v>8873</v>
      </c>
      <c r="B148" s="1480" t="s">
        <v>9004</v>
      </c>
      <c r="C148" s="1493"/>
    </row>
    <row r="149" spans="1:8" ht="17.25" thickBot="1">
      <c r="A149" s="1479"/>
      <c r="B149" s="1479"/>
      <c r="C149" s="1492"/>
    </row>
    <row r="150" spans="1:8" ht="29.25" thickBot="1">
      <c r="A150" s="1488" t="s">
        <v>8619</v>
      </c>
      <c r="B150" s="1488"/>
      <c r="C150" s="1488" t="s">
        <v>8697</v>
      </c>
      <c r="D150" s="1488" t="s">
        <v>8595</v>
      </c>
      <c r="E150" s="1488" t="s">
        <v>9005</v>
      </c>
      <c r="F150" s="1488">
        <v>1.91</v>
      </c>
      <c r="G150" s="1488" t="s">
        <v>4299</v>
      </c>
      <c r="H150" s="1488">
        <v>232</v>
      </c>
    </row>
    <row r="151" spans="1:8" ht="38.25">
      <c r="A151" s="1480" t="s">
        <v>8873</v>
      </c>
      <c r="B151" s="1480" t="s">
        <v>9006</v>
      </c>
      <c r="C151" s="1493"/>
    </row>
    <row r="152" spans="1:8" ht="17.25" thickBot="1">
      <c r="A152" s="1479"/>
      <c r="B152" s="1479"/>
      <c r="C152" s="1492"/>
    </row>
    <row r="153" spans="1:8" ht="29.25" thickBot="1">
      <c r="A153" s="1488" t="s">
        <v>8619</v>
      </c>
      <c r="B153" s="1488"/>
      <c r="C153" s="1488" t="s">
        <v>8697</v>
      </c>
      <c r="D153" s="1488" t="s">
        <v>8595</v>
      </c>
      <c r="E153" s="1488" t="s">
        <v>9007</v>
      </c>
      <c r="F153" s="1488">
        <v>1.1259999999999999</v>
      </c>
      <c r="G153" s="1488" t="s">
        <v>4299</v>
      </c>
      <c r="H153" s="1488">
        <v>232</v>
      </c>
    </row>
    <row r="154" spans="1:8" ht="38.25">
      <c r="A154" s="1480" t="s">
        <v>8873</v>
      </c>
      <c r="B154" s="1480" t="s">
        <v>9008</v>
      </c>
      <c r="C154" s="1493"/>
    </row>
    <row r="155" spans="1:8" ht="17.25" thickBot="1">
      <c r="A155" s="1479"/>
      <c r="B155" s="1479"/>
      <c r="C155" s="1492"/>
    </row>
    <row r="156" spans="1:8" ht="29.25" thickBot="1">
      <c r="A156" s="1488" t="s">
        <v>8619</v>
      </c>
      <c r="B156" s="1488"/>
      <c r="C156" s="1488" t="s">
        <v>8697</v>
      </c>
      <c r="D156" s="1488" t="s">
        <v>8595</v>
      </c>
      <c r="E156" s="1488" t="s">
        <v>9009</v>
      </c>
      <c r="F156" s="1488">
        <v>0.13500000000000001</v>
      </c>
      <c r="G156" s="1488" t="s">
        <v>4299</v>
      </c>
      <c r="H156" s="1488">
        <v>232</v>
      </c>
    </row>
    <row r="157" spans="1:8" ht="38.25">
      <c r="A157" s="1480" t="s">
        <v>9010</v>
      </c>
      <c r="B157" s="1480" t="s">
        <v>9011</v>
      </c>
      <c r="C157" s="1493"/>
    </row>
    <row r="158" spans="1:8" ht="17.25" thickBot="1">
      <c r="A158" s="1479"/>
      <c r="B158" s="1479"/>
      <c r="C158" s="1492"/>
    </row>
    <row r="159" spans="1:8" ht="29.25" thickBot="1">
      <c r="A159" s="1488" t="s">
        <v>8747</v>
      </c>
      <c r="B159" s="1488"/>
      <c r="C159" s="1488" t="s">
        <v>8687</v>
      </c>
      <c r="D159" s="1488" t="s">
        <v>8595</v>
      </c>
      <c r="E159" s="1488" t="s">
        <v>9012</v>
      </c>
      <c r="F159" s="1488">
        <v>5.6000000000000001E-2</v>
      </c>
      <c r="G159" s="1488" t="s">
        <v>4299</v>
      </c>
      <c r="H159" s="1488">
        <v>42</v>
      </c>
    </row>
    <row r="160" spans="1:8" ht="29.25" thickBot="1">
      <c r="A160" s="1488" t="s">
        <v>8749</v>
      </c>
      <c r="B160" s="1488"/>
      <c r="C160" s="1488" t="s">
        <v>3027</v>
      </c>
      <c r="D160" s="1488" t="s">
        <v>8599</v>
      </c>
      <c r="E160" s="1488" t="s">
        <v>9013</v>
      </c>
      <c r="F160" s="1488">
        <v>1.7000000000000001E-2</v>
      </c>
      <c r="G160" s="1488" t="s">
        <v>3496</v>
      </c>
      <c r="H160" s="1488">
        <v>43</v>
      </c>
    </row>
    <row r="161" spans="1:8" ht="129" thickBot="1">
      <c r="A161" s="1488" t="s">
        <v>8751</v>
      </c>
      <c r="B161" s="1488"/>
      <c r="C161" s="1488"/>
      <c r="D161" s="1488" t="s">
        <v>8752</v>
      </c>
      <c r="E161" s="1488" t="s">
        <v>9014</v>
      </c>
      <c r="F161" s="1488" t="s">
        <v>9014</v>
      </c>
      <c r="G161" s="1488" t="s">
        <v>4360</v>
      </c>
      <c r="H161" s="1488">
        <v>44</v>
      </c>
    </row>
    <row r="162" spans="1:8" ht="38.25">
      <c r="A162" s="1480" t="s">
        <v>9010</v>
      </c>
      <c r="B162" s="1480" t="s">
        <v>9015</v>
      </c>
      <c r="C162" s="1493"/>
    </row>
    <row r="163" spans="1:8" ht="17.25" thickBot="1">
      <c r="A163" s="1479"/>
      <c r="B163" s="1479"/>
      <c r="C163" s="1492"/>
    </row>
    <row r="164" spans="1:8" ht="29.25" thickBot="1">
      <c r="A164" s="1488" t="s">
        <v>8747</v>
      </c>
      <c r="B164" s="1488"/>
      <c r="C164" s="1488" t="s">
        <v>8687</v>
      </c>
      <c r="D164" s="1488" t="s">
        <v>8595</v>
      </c>
      <c r="E164" s="1488" t="s">
        <v>9012</v>
      </c>
      <c r="F164" s="1488">
        <v>5.6000000000000001E-2</v>
      </c>
      <c r="G164" s="1488" t="s">
        <v>4299</v>
      </c>
      <c r="H164" s="1488">
        <v>42</v>
      </c>
    </row>
    <row r="165" spans="1:8" ht="29.25" thickBot="1">
      <c r="A165" s="1488" t="s">
        <v>8749</v>
      </c>
      <c r="B165" s="1488"/>
      <c r="C165" s="1488" t="s">
        <v>3027</v>
      </c>
      <c r="D165" s="1488" t="s">
        <v>8599</v>
      </c>
      <c r="E165" s="1488" t="s">
        <v>9013</v>
      </c>
      <c r="F165" s="1488">
        <v>1.7000000000000001E-2</v>
      </c>
      <c r="G165" s="1488" t="s">
        <v>3496</v>
      </c>
      <c r="H165" s="1488">
        <v>43</v>
      </c>
    </row>
    <row r="166" spans="1:8" ht="129" thickBot="1">
      <c r="A166" s="1488" t="s">
        <v>8751</v>
      </c>
      <c r="B166" s="1488"/>
      <c r="C166" s="1488"/>
      <c r="D166" s="1488" t="s">
        <v>8752</v>
      </c>
      <c r="E166" s="1488" t="s">
        <v>9014</v>
      </c>
      <c r="F166" s="1488" t="s">
        <v>9014</v>
      </c>
      <c r="G166" s="1488" t="s">
        <v>4360</v>
      </c>
      <c r="H166" s="1488">
        <v>44</v>
      </c>
    </row>
    <row r="167" spans="1:8" ht="38.25">
      <c r="A167" s="1480" t="s">
        <v>9010</v>
      </c>
      <c r="B167" s="1480" t="s">
        <v>9016</v>
      </c>
      <c r="C167" s="1493"/>
    </row>
    <row r="168" spans="1:8" ht="17.25" thickBot="1">
      <c r="A168" s="1479"/>
      <c r="B168" s="1479"/>
      <c r="C168" s="1492"/>
    </row>
    <row r="169" spans="1:8" ht="29.25" thickBot="1">
      <c r="A169" s="1488" t="s">
        <v>8747</v>
      </c>
      <c r="B169" s="1488"/>
      <c r="C169" s="1488" t="s">
        <v>8687</v>
      </c>
      <c r="D169" s="1488" t="s">
        <v>8595</v>
      </c>
      <c r="E169" s="1488" t="s">
        <v>9012</v>
      </c>
      <c r="F169" s="1488">
        <v>5.6000000000000001E-2</v>
      </c>
      <c r="G169" s="1488" t="s">
        <v>4299</v>
      </c>
      <c r="H169" s="1488">
        <v>42</v>
      </c>
    </row>
    <row r="170" spans="1:8" ht="29.25" thickBot="1">
      <c r="A170" s="1488" t="s">
        <v>8749</v>
      </c>
      <c r="B170" s="1488"/>
      <c r="C170" s="1488" t="s">
        <v>3027</v>
      </c>
      <c r="D170" s="1488" t="s">
        <v>8599</v>
      </c>
      <c r="E170" s="1488" t="s">
        <v>9013</v>
      </c>
      <c r="F170" s="1488">
        <v>1.7000000000000001E-2</v>
      </c>
      <c r="G170" s="1488" t="s">
        <v>3496</v>
      </c>
      <c r="H170" s="1488">
        <v>43</v>
      </c>
    </row>
    <row r="171" spans="1:8" ht="129" thickBot="1">
      <c r="A171" s="1488" t="s">
        <v>8751</v>
      </c>
      <c r="B171" s="1488"/>
      <c r="C171" s="1488"/>
      <c r="D171" s="1488" t="s">
        <v>8752</v>
      </c>
      <c r="E171" s="1488" t="s">
        <v>9014</v>
      </c>
      <c r="F171" s="1488" t="s">
        <v>9014</v>
      </c>
      <c r="G171" s="1488" t="s">
        <v>4360</v>
      </c>
      <c r="H171" s="1488">
        <v>44</v>
      </c>
    </row>
    <row r="172" spans="1:8" ht="38.25">
      <c r="A172" s="1480" t="s">
        <v>9010</v>
      </c>
      <c r="B172" s="1480" t="s">
        <v>9017</v>
      </c>
      <c r="C172" s="1493"/>
    </row>
    <row r="173" spans="1:8" ht="17.25" thickBot="1">
      <c r="A173" s="1479"/>
      <c r="B173" s="1479"/>
      <c r="C173" s="1492"/>
    </row>
    <row r="174" spans="1:8" ht="29.25" thickBot="1">
      <c r="A174" s="1488" t="s">
        <v>8747</v>
      </c>
      <c r="B174" s="1488"/>
      <c r="C174" s="1488" t="s">
        <v>8687</v>
      </c>
      <c r="D174" s="1488" t="s">
        <v>8595</v>
      </c>
      <c r="E174" s="1488" t="s">
        <v>9012</v>
      </c>
      <c r="F174" s="1488">
        <v>5.6000000000000001E-2</v>
      </c>
      <c r="G174" s="1488" t="s">
        <v>4299</v>
      </c>
      <c r="H174" s="1488">
        <v>42</v>
      </c>
    </row>
    <row r="175" spans="1:8" ht="29.25" thickBot="1">
      <c r="A175" s="1488" t="s">
        <v>8749</v>
      </c>
      <c r="B175" s="1488"/>
      <c r="C175" s="1488" t="s">
        <v>3027</v>
      </c>
      <c r="D175" s="1488" t="s">
        <v>8599</v>
      </c>
      <c r="E175" s="1488" t="s">
        <v>9013</v>
      </c>
      <c r="F175" s="1488">
        <v>1.7000000000000001E-2</v>
      </c>
      <c r="G175" s="1488" t="s">
        <v>3496</v>
      </c>
      <c r="H175" s="1488">
        <v>43</v>
      </c>
    </row>
    <row r="176" spans="1:8" ht="129" thickBot="1">
      <c r="A176" s="1488" t="s">
        <v>8751</v>
      </c>
      <c r="B176" s="1488"/>
      <c r="C176" s="1488"/>
      <c r="D176" s="1488" t="s">
        <v>8752</v>
      </c>
      <c r="E176" s="1488" t="s">
        <v>9014</v>
      </c>
      <c r="F176" s="1488" t="s">
        <v>9014</v>
      </c>
      <c r="G176" s="1488" t="s">
        <v>4360</v>
      </c>
      <c r="H176" s="1488">
        <v>44</v>
      </c>
    </row>
    <row r="177" spans="1:8" ht="38.25">
      <c r="A177" s="1480" t="s">
        <v>9010</v>
      </c>
      <c r="B177" s="1480" t="s">
        <v>9018</v>
      </c>
      <c r="C177" s="1493"/>
    </row>
    <row r="178" spans="1:8" ht="17.25" thickBot="1">
      <c r="A178" s="1479"/>
      <c r="B178" s="1479"/>
      <c r="C178" s="1492"/>
    </row>
    <row r="179" spans="1:8" ht="29.25" thickBot="1">
      <c r="A179" s="1488" t="s">
        <v>8747</v>
      </c>
      <c r="B179" s="1488"/>
      <c r="C179" s="1488" t="s">
        <v>8687</v>
      </c>
      <c r="D179" s="1488" t="s">
        <v>8595</v>
      </c>
      <c r="E179" s="1488" t="s">
        <v>9012</v>
      </c>
      <c r="F179" s="1488">
        <v>5.6000000000000001E-2</v>
      </c>
      <c r="G179" s="1488" t="s">
        <v>4299</v>
      </c>
      <c r="H179" s="1488">
        <v>42</v>
      </c>
    </row>
    <row r="180" spans="1:8" ht="29.25" thickBot="1">
      <c r="A180" s="1488" t="s">
        <v>8749</v>
      </c>
      <c r="B180" s="1488"/>
      <c r="C180" s="1488" t="s">
        <v>3027</v>
      </c>
      <c r="D180" s="1488" t="s">
        <v>8599</v>
      </c>
      <c r="E180" s="1488" t="s">
        <v>9013</v>
      </c>
      <c r="F180" s="1488">
        <v>1.7000000000000001E-2</v>
      </c>
      <c r="G180" s="1488" t="s">
        <v>3496</v>
      </c>
      <c r="H180" s="1488">
        <v>43</v>
      </c>
    </row>
    <row r="181" spans="1:8" ht="129" thickBot="1">
      <c r="A181" s="1488" t="s">
        <v>8751</v>
      </c>
      <c r="B181" s="1488"/>
      <c r="C181" s="1488"/>
      <c r="D181" s="1488" t="s">
        <v>8752</v>
      </c>
      <c r="E181" s="1488" t="s">
        <v>9014</v>
      </c>
      <c r="F181" s="1488" t="s">
        <v>9014</v>
      </c>
      <c r="G181" s="1488" t="s">
        <v>4360</v>
      </c>
      <c r="H181" s="1488">
        <v>44</v>
      </c>
    </row>
    <row r="182" spans="1:8" ht="38.25">
      <c r="A182" s="1480" t="s">
        <v>9010</v>
      </c>
      <c r="B182" s="1480" t="s">
        <v>9019</v>
      </c>
      <c r="C182" s="1493"/>
    </row>
    <row r="183" spans="1:8" ht="17.25" thickBot="1">
      <c r="A183" s="1479"/>
      <c r="B183" s="1479"/>
      <c r="C183" s="1492"/>
    </row>
    <row r="184" spans="1:8" ht="29.25" thickBot="1">
      <c r="A184" s="1488" t="s">
        <v>8747</v>
      </c>
      <c r="B184" s="1488"/>
      <c r="C184" s="1488" t="s">
        <v>8687</v>
      </c>
      <c r="D184" s="1488" t="s">
        <v>8595</v>
      </c>
      <c r="E184" s="1488" t="s">
        <v>9012</v>
      </c>
      <c r="F184" s="1488">
        <v>5.6000000000000001E-2</v>
      </c>
      <c r="G184" s="1488" t="s">
        <v>4299</v>
      </c>
      <c r="H184" s="1488">
        <v>42</v>
      </c>
    </row>
    <row r="185" spans="1:8" ht="29.25" thickBot="1">
      <c r="A185" s="1488" t="s">
        <v>8749</v>
      </c>
      <c r="B185" s="1488"/>
      <c r="C185" s="1488" t="s">
        <v>3027</v>
      </c>
      <c r="D185" s="1488" t="s">
        <v>8599</v>
      </c>
      <c r="E185" s="1488" t="s">
        <v>9013</v>
      </c>
      <c r="F185" s="1488">
        <v>1.7000000000000001E-2</v>
      </c>
      <c r="G185" s="1488" t="s">
        <v>3496</v>
      </c>
      <c r="H185" s="1488">
        <v>43</v>
      </c>
    </row>
    <row r="186" spans="1:8" ht="129" thickBot="1">
      <c r="A186" s="1488" t="s">
        <v>8751</v>
      </c>
      <c r="B186" s="1488"/>
      <c r="C186" s="1488"/>
      <c r="D186" s="1488" t="s">
        <v>8752</v>
      </c>
      <c r="E186" s="1488" t="s">
        <v>9014</v>
      </c>
      <c r="F186" s="1488" t="s">
        <v>9014</v>
      </c>
      <c r="G186" s="1488" t="s">
        <v>4360</v>
      </c>
      <c r="H186" s="1488">
        <v>44</v>
      </c>
    </row>
    <row r="187" spans="1:8" ht="38.25">
      <c r="A187" s="1480" t="s">
        <v>9020</v>
      </c>
      <c r="B187" s="1480" t="s">
        <v>9021</v>
      </c>
      <c r="C187" s="1493"/>
    </row>
    <row r="188" spans="1:8" ht="17.25" thickBot="1">
      <c r="A188" s="1479"/>
      <c r="B188" s="1479"/>
      <c r="C188" s="1492"/>
    </row>
    <row r="189" spans="1:8" ht="29.25" thickBot="1">
      <c r="A189" s="1488" t="s">
        <v>9022</v>
      </c>
      <c r="B189" s="1488"/>
      <c r="C189" s="1488" t="s">
        <v>9023</v>
      </c>
      <c r="D189" s="1488" t="s">
        <v>9024</v>
      </c>
      <c r="E189" s="1488" t="s">
        <v>9025</v>
      </c>
      <c r="F189" s="1488">
        <v>0.28399999999999997</v>
      </c>
      <c r="G189" s="1488" t="s">
        <v>3496</v>
      </c>
      <c r="H189" s="1488">
        <v>144</v>
      </c>
    </row>
    <row r="190" spans="1:8" ht="29.25" thickBot="1">
      <c r="A190" s="1488" t="s">
        <v>9026</v>
      </c>
      <c r="B190" s="1488"/>
      <c r="C190" s="1488" t="s">
        <v>9027</v>
      </c>
      <c r="D190" s="1488" t="s">
        <v>9028</v>
      </c>
      <c r="E190" s="1488" t="s">
        <v>9029</v>
      </c>
      <c r="F190" s="1488">
        <v>0.34100000000000003</v>
      </c>
      <c r="G190" s="1488" t="s">
        <v>3496</v>
      </c>
      <c r="H190" s="1488">
        <v>145</v>
      </c>
    </row>
    <row r="191" spans="1:8" ht="29.25" thickBot="1">
      <c r="A191" s="1488" t="s">
        <v>9030</v>
      </c>
      <c r="B191" s="1488"/>
      <c r="C191" s="1488"/>
      <c r="D191" s="1488" t="s">
        <v>9031</v>
      </c>
      <c r="E191" s="1488" t="s">
        <v>9032</v>
      </c>
      <c r="F191" s="1488">
        <v>5.7000000000000002E-2</v>
      </c>
      <c r="G191" s="1488" t="s">
        <v>3496</v>
      </c>
      <c r="H191" s="1488">
        <v>146</v>
      </c>
    </row>
    <row r="192" spans="1:8" ht="29.25" thickBot="1">
      <c r="A192" s="1488" t="s">
        <v>9033</v>
      </c>
      <c r="B192" s="1488"/>
      <c r="C192" s="1488"/>
      <c r="D192" s="1488" t="s">
        <v>9034</v>
      </c>
      <c r="E192" s="1488" t="s">
        <v>9035</v>
      </c>
      <c r="F192" s="1488">
        <v>7.9340000000000002</v>
      </c>
      <c r="G192" s="1488" t="s">
        <v>4360</v>
      </c>
      <c r="H192" s="1488">
        <v>147</v>
      </c>
    </row>
    <row r="193" spans="1:8" ht="38.25">
      <c r="A193" s="1480" t="s">
        <v>9020</v>
      </c>
      <c r="B193" s="1480" t="s">
        <v>9036</v>
      </c>
      <c r="C193" s="1493"/>
    </row>
    <row r="194" spans="1:8" ht="17.25" thickBot="1">
      <c r="A194" s="1479"/>
      <c r="B194" s="1479"/>
      <c r="C194" s="1492"/>
    </row>
    <row r="195" spans="1:8" ht="29.25" thickBot="1">
      <c r="A195" s="1488" t="s">
        <v>9022</v>
      </c>
      <c r="B195" s="1488"/>
      <c r="C195" s="1488" t="s">
        <v>9023</v>
      </c>
      <c r="D195" s="1488" t="s">
        <v>9024</v>
      </c>
      <c r="E195" s="1488" t="s">
        <v>9037</v>
      </c>
      <c r="F195" s="1488">
        <v>0.23499999999999999</v>
      </c>
      <c r="G195" s="1488" t="s">
        <v>3496</v>
      </c>
      <c r="H195" s="1488">
        <v>144</v>
      </c>
    </row>
    <row r="196" spans="1:8" ht="29.25" thickBot="1">
      <c r="A196" s="1488" t="s">
        <v>9026</v>
      </c>
      <c r="B196" s="1488"/>
      <c r="C196" s="1488" t="s">
        <v>9027</v>
      </c>
      <c r="D196" s="1488" t="s">
        <v>9028</v>
      </c>
      <c r="E196" s="1488" t="s">
        <v>9038</v>
      </c>
      <c r="F196" s="1488">
        <v>0.28100000000000003</v>
      </c>
      <c r="G196" s="1488" t="s">
        <v>3496</v>
      </c>
      <c r="H196" s="1488">
        <v>145</v>
      </c>
    </row>
    <row r="197" spans="1:8" ht="29.25" thickBot="1">
      <c r="A197" s="1488" t="s">
        <v>9030</v>
      </c>
      <c r="B197" s="1488"/>
      <c r="C197" s="1488"/>
      <c r="D197" s="1488" t="s">
        <v>9031</v>
      </c>
      <c r="E197" s="1488" t="s">
        <v>9039</v>
      </c>
      <c r="F197" s="1488">
        <v>4.7E-2</v>
      </c>
      <c r="G197" s="1488" t="s">
        <v>3496</v>
      </c>
      <c r="H197" s="1488">
        <v>146</v>
      </c>
    </row>
    <row r="198" spans="1:8" ht="29.25" thickBot="1">
      <c r="A198" s="1488" t="s">
        <v>9033</v>
      </c>
      <c r="B198" s="1488"/>
      <c r="C198" s="1488"/>
      <c r="D198" s="1488" t="s">
        <v>9034</v>
      </c>
      <c r="E198" s="1488" t="s">
        <v>9040</v>
      </c>
      <c r="F198" s="1488">
        <v>6.5419999999999998</v>
      </c>
      <c r="G198" s="1488" t="s">
        <v>4360</v>
      </c>
      <c r="H198" s="1488">
        <v>147</v>
      </c>
    </row>
    <row r="199" spans="1:8" ht="38.25">
      <c r="A199" s="1480" t="s">
        <v>9020</v>
      </c>
      <c r="B199" s="1480" t="s">
        <v>9041</v>
      </c>
      <c r="C199" s="1493"/>
    </row>
    <row r="200" spans="1:8" ht="17.25" thickBot="1">
      <c r="A200" s="1479"/>
      <c r="B200" s="1479"/>
      <c r="C200" s="1492"/>
    </row>
    <row r="201" spans="1:8" ht="29.25" thickBot="1">
      <c r="A201" s="1488" t="s">
        <v>9022</v>
      </c>
      <c r="B201" s="1488"/>
      <c r="C201" s="1488" t="s">
        <v>9023</v>
      </c>
      <c r="D201" s="1488" t="s">
        <v>9024</v>
      </c>
      <c r="E201" s="1488" t="s">
        <v>9025</v>
      </c>
      <c r="F201" s="1488">
        <v>0.28399999999999997</v>
      </c>
      <c r="G201" s="1488" t="s">
        <v>3496</v>
      </c>
      <c r="H201" s="1488">
        <v>144</v>
      </c>
    </row>
    <row r="202" spans="1:8" ht="29.25" thickBot="1">
      <c r="A202" s="1488" t="s">
        <v>9026</v>
      </c>
      <c r="B202" s="1488"/>
      <c r="C202" s="1488" t="s">
        <v>9027</v>
      </c>
      <c r="D202" s="1488" t="s">
        <v>9028</v>
      </c>
      <c r="E202" s="1488" t="s">
        <v>9029</v>
      </c>
      <c r="F202" s="1488">
        <v>0.34100000000000003</v>
      </c>
      <c r="G202" s="1488" t="s">
        <v>3496</v>
      </c>
      <c r="H202" s="1488">
        <v>145</v>
      </c>
    </row>
    <row r="203" spans="1:8" ht="29.25" thickBot="1">
      <c r="A203" s="1488" t="s">
        <v>9030</v>
      </c>
      <c r="B203" s="1488"/>
      <c r="C203" s="1488"/>
      <c r="D203" s="1488" t="s">
        <v>9031</v>
      </c>
      <c r="E203" s="1488" t="s">
        <v>9032</v>
      </c>
      <c r="F203" s="1488">
        <v>5.7000000000000002E-2</v>
      </c>
      <c r="G203" s="1488" t="s">
        <v>3496</v>
      </c>
      <c r="H203" s="1488">
        <v>146</v>
      </c>
    </row>
    <row r="204" spans="1:8" ht="29.25" thickBot="1">
      <c r="A204" s="1488" t="s">
        <v>9033</v>
      </c>
      <c r="B204" s="1488"/>
      <c r="C204" s="1488"/>
      <c r="D204" s="1488" t="s">
        <v>9034</v>
      </c>
      <c r="E204" s="1488" t="s">
        <v>9035</v>
      </c>
      <c r="F204" s="1488">
        <v>7.9340000000000002</v>
      </c>
      <c r="G204" s="1488" t="s">
        <v>4360</v>
      </c>
      <c r="H204" s="1488">
        <v>147</v>
      </c>
    </row>
    <row r="205" spans="1:8" ht="38.25">
      <c r="A205" s="1480" t="s">
        <v>9020</v>
      </c>
      <c r="B205" s="1480" t="s">
        <v>9042</v>
      </c>
      <c r="C205" s="1493"/>
    </row>
    <row r="206" spans="1:8" ht="17.25" thickBot="1">
      <c r="A206" s="1479"/>
      <c r="B206" s="1479"/>
      <c r="C206" s="1492"/>
    </row>
    <row r="207" spans="1:8" ht="29.25" thickBot="1">
      <c r="A207" s="1488" t="s">
        <v>9022</v>
      </c>
      <c r="B207" s="1488"/>
      <c r="C207" s="1488" t="s">
        <v>9023</v>
      </c>
      <c r="D207" s="1488" t="s">
        <v>9024</v>
      </c>
      <c r="E207" s="1488" t="s">
        <v>9037</v>
      </c>
      <c r="F207" s="1488">
        <v>0.23499999999999999</v>
      </c>
      <c r="G207" s="1488" t="s">
        <v>3496</v>
      </c>
      <c r="H207" s="1488">
        <v>144</v>
      </c>
    </row>
    <row r="208" spans="1:8" ht="29.25" thickBot="1">
      <c r="A208" s="1488" t="s">
        <v>9026</v>
      </c>
      <c r="B208" s="1488"/>
      <c r="C208" s="1488" t="s">
        <v>9027</v>
      </c>
      <c r="D208" s="1488" t="s">
        <v>9028</v>
      </c>
      <c r="E208" s="1488" t="s">
        <v>9038</v>
      </c>
      <c r="F208" s="1488">
        <v>0.28100000000000003</v>
      </c>
      <c r="G208" s="1488" t="s">
        <v>3496</v>
      </c>
      <c r="H208" s="1488">
        <v>145</v>
      </c>
    </row>
    <row r="209" spans="1:8" ht="29.25" thickBot="1">
      <c r="A209" s="1488" t="s">
        <v>9030</v>
      </c>
      <c r="B209" s="1488"/>
      <c r="C209" s="1488"/>
      <c r="D209" s="1488" t="s">
        <v>9031</v>
      </c>
      <c r="E209" s="1488" t="s">
        <v>9039</v>
      </c>
      <c r="F209" s="1488">
        <v>4.7E-2</v>
      </c>
      <c r="G209" s="1488" t="s">
        <v>3496</v>
      </c>
      <c r="H209" s="1488">
        <v>146</v>
      </c>
    </row>
    <row r="210" spans="1:8" ht="29.25" thickBot="1">
      <c r="A210" s="1488" t="s">
        <v>9033</v>
      </c>
      <c r="B210" s="1488"/>
      <c r="C210" s="1488"/>
      <c r="D210" s="1488" t="s">
        <v>9034</v>
      </c>
      <c r="E210" s="1488" t="s">
        <v>9040</v>
      </c>
      <c r="F210" s="1488">
        <v>6.5419999999999998</v>
      </c>
      <c r="G210" s="1488" t="s">
        <v>4360</v>
      </c>
      <c r="H210" s="1488">
        <v>147</v>
      </c>
    </row>
    <row r="211" spans="1:8" ht="38.25">
      <c r="A211" s="1480" t="s">
        <v>9020</v>
      </c>
      <c r="B211" s="1480" t="s">
        <v>9043</v>
      </c>
      <c r="C211" s="1493"/>
    </row>
    <row r="212" spans="1:8" ht="17.25" thickBot="1">
      <c r="A212" s="1479"/>
      <c r="B212" s="1479"/>
      <c r="C212" s="1492"/>
    </row>
    <row r="213" spans="1:8" ht="29.25" thickBot="1">
      <c r="A213" s="1488" t="s">
        <v>9022</v>
      </c>
      <c r="B213" s="1488"/>
      <c r="C213" s="1488" t="s">
        <v>9023</v>
      </c>
      <c r="D213" s="1488" t="s">
        <v>9024</v>
      </c>
      <c r="E213" s="1488" t="s">
        <v>9025</v>
      </c>
      <c r="F213" s="1488">
        <v>0.28399999999999997</v>
      </c>
      <c r="G213" s="1488" t="s">
        <v>3496</v>
      </c>
      <c r="H213" s="1488">
        <v>144</v>
      </c>
    </row>
    <row r="214" spans="1:8" ht="29.25" thickBot="1">
      <c r="A214" s="1488" t="s">
        <v>9026</v>
      </c>
      <c r="B214" s="1488"/>
      <c r="C214" s="1488" t="s">
        <v>9027</v>
      </c>
      <c r="D214" s="1488" t="s">
        <v>9028</v>
      </c>
      <c r="E214" s="1488" t="s">
        <v>9029</v>
      </c>
      <c r="F214" s="1488">
        <v>0.34100000000000003</v>
      </c>
      <c r="G214" s="1488" t="s">
        <v>3496</v>
      </c>
      <c r="H214" s="1488">
        <v>145</v>
      </c>
    </row>
    <row r="215" spans="1:8" ht="29.25" thickBot="1">
      <c r="A215" s="1488" t="s">
        <v>9030</v>
      </c>
      <c r="B215" s="1488"/>
      <c r="C215" s="1488"/>
      <c r="D215" s="1488" t="s">
        <v>9031</v>
      </c>
      <c r="E215" s="1488" t="s">
        <v>9032</v>
      </c>
      <c r="F215" s="1488">
        <v>5.7000000000000002E-2</v>
      </c>
      <c r="G215" s="1488" t="s">
        <v>3496</v>
      </c>
      <c r="H215" s="1488">
        <v>146</v>
      </c>
    </row>
    <row r="216" spans="1:8" ht="29.25" thickBot="1">
      <c r="A216" s="1488" t="s">
        <v>9033</v>
      </c>
      <c r="B216" s="1488"/>
      <c r="C216" s="1488"/>
      <c r="D216" s="1488" t="s">
        <v>9034</v>
      </c>
      <c r="E216" s="1488" t="s">
        <v>9035</v>
      </c>
      <c r="F216" s="1488">
        <v>7.9340000000000002</v>
      </c>
      <c r="G216" s="1488" t="s">
        <v>4360</v>
      </c>
      <c r="H216" s="1488">
        <v>147</v>
      </c>
    </row>
    <row r="217" spans="1:8" ht="38.25">
      <c r="A217" s="1480" t="s">
        <v>9020</v>
      </c>
      <c r="B217" s="1480" t="s">
        <v>9044</v>
      </c>
      <c r="C217" s="1493"/>
    </row>
    <row r="218" spans="1:8" ht="17.25" thickBot="1">
      <c r="A218" s="1479"/>
      <c r="B218" s="1479"/>
      <c r="C218" s="1492"/>
    </row>
    <row r="219" spans="1:8" ht="29.25" thickBot="1">
      <c r="A219" s="1488" t="s">
        <v>9022</v>
      </c>
      <c r="B219" s="1488"/>
      <c r="C219" s="1488" t="s">
        <v>9023</v>
      </c>
      <c r="D219" s="1488" t="s">
        <v>9024</v>
      </c>
      <c r="E219" s="1488" t="s">
        <v>9037</v>
      </c>
      <c r="F219" s="1488">
        <v>0.23499999999999999</v>
      </c>
      <c r="G219" s="1488" t="s">
        <v>3496</v>
      </c>
      <c r="H219" s="1488">
        <v>144</v>
      </c>
    </row>
    <row r="220" spans="1:8" ht="29.25" thickBot="1">
      <c r="A220" s="1488" t="s">
        <v>9026</v>
      </c>
      <c r="B220" s="1488"/>
      <c r="C220" s="1488" t="s">
        <v>9027</v>
      </c>
      <c r="D220" s="1488" t="s">
        <v>9028</v>
      </c>
      <c r="E220" s="1488" t="s">
        <v>9038</v>
      </c>
      <c r="F220" s="1488">
        <v>0.28100000000000003</v>
      </c>
      <c r="G220" s="1488" t="s">
        <v>3496</v>
      </c>
      <c r="H220" s="1488">
        <v>145</v>
      </c>
    </row>
    <row r="221" spans="1:8" ht="29.25" thickBot="1">
      <c r="A221" s="1488" t="s">
        <v>9030</v>
      </c>
      <c r="B221" s="1488"/>
      <c r="C221" s="1488"/>
      <c r="D221" s="1488" t="s">
        <v>9031</v>
      </c>
      <c r="E221" s="1488" t="s">
        <v>9039</v>
      </c>
      <c r="F221" s="1488">
        <v>4.7E-2</v>
      </c>
      <c r="G221" s="1488" t="s">
        <v>3496</v>
      </c>
      <c r="H221" s="1488">
        <v>146</v>
      </c>
    </row>
    <row r="222" spans="1:8" ht="29.25" thickBot="1">
      <c r="A222" s="1488" t="s">
        <v>9033</v>
      </c>
      <c r="B222" s="1488"/>
      <c r="C222" s="1488"/>
      <c r="D222" s="1488" t="s">
        <v>9034</v>
      </c>
      <c r="E222" s="1488" t="s">
        <v>9040</v>
      </c>
      <c r="F222" s="1488">
        <v>6.5419999999999998</v>
      </c>
      <c r="G222" s="1488" t="s">
        <v>4360</v>
      </c>
      <c r="H222" s="1488">
        <v>147</v>
      </c>
    </row>
    <row r="223" spans="1:8" ht="38.25">
      <c r="A223" s="1480" t="s">
        <v>9045</v>
      </c>
      <c r="B223" s="1480" t="s">
        <v>9046</v>
      </c>
      <c r="C223" s="1493"/>
    </row>
    <row r="224" spans="1:8" ht="17.25" thickBot="1">
      <c r="A224" s="1479"/>
      <c r="B224" s="1479"/>
      <c r="C224" s="1492"/>
    </row>
    <row r="225" spans="1:8" ht="17.25" thickBot="1">
      <c r="A225" s="1488" t="s">
        <v>9047</v>
      </c>
      <c r="B225" s="1488"/>
      <c r="C225" s="1488"/>
      <c r="D225" s="1488" t="s">
        <v>9048</v>
      </c>
      <c r="E225" s="1488" t="s">
        <v>9049</v>
      </c>
      <c r="F225" s="1488">
        <v>3.0000000000000001E-3</v>
      </c>
      <c r="G225" s="1488" t="s">
        <v>4299</v>
      </c>
      <c r="H225" s="1488">
        <v>34</v>
      </c>
    </row>
    <row r="226" spans="1:8" ht="38.25">
      <c r="A226" s="1480" t="s">
        <v>9045</v>
      </c>
      <c r="B226" s="1480" t="s">
        <v>9050</v>
      </c>
      <c r="C226" s="1493"/>
    </row>
    <row r="227" spans="1:8" ht="17.25" thickBot="1">
      <c r="A227" s="1479"/>
      <c r="B227" s="1479"/>
      <c r="C227" s="1492"/>
    </row>
    <row r="228" spans="1:8" ht="17.25" thickBot="1">
      <c r="A228" s="1488" t="s">
        <v>9047</v>
      </c>
      <c r="B228" s="1488"/>
      <c r="C228" s="1488"/>
      <c r="D228" s="1488" t="s">
        <v>9048</v>
      </c>
      <c r="E228" s="1488" t="s">
        <v>9049</v>
      </c>
      <c r="F228" s="1488">
        <v>3.0000000000000001E-3</v>
      </c>
      <c r="G228" s="1488" t="s">
        <v>4299</v>
      </c>
      <c r="H228" s="1488">
        <v>34</v>
      </c>
    </row>
    <row r="229" spans="1:8" ht="38.25">
      <c r="A229" s="1480" t="s">
        <v>9045</v>
      </c>
      <c r="B229" s="1480" t="s">
        <v>9051</v>
      </c>
      <c r="C229" s="1493"/>
    </row>
    <row r="230" spans="1:8" ht="17.25" thickBot="1">
      <c r="A230" s="1479"/>
      <c r="B230" s="1479"/>
      <c r="C230" s="1492"/>
    </row>
    <row r="231" spans="1:8" ht="17.25" thickBot="1">
      <c r="A231" s="1488" t="s">
        <v>9047</v>
      </c>
      <c r="B231" s="1488"/>
      <c r="C231" s="1488"/>
      <c r="D231" s="1488" t="s">
        <v>9048</v>
      </c>
      <c r="E231" s="1488" t="s">
        <v>9049</v>
      </c>
      <c r="F231" s="1488">
        <v>3.0000000000000001E-3</v>
      </c>
      <c r="G231" s="1488" t="s">
        <v>4299</v>
      </c>
      <c r="H231" s="1488">
        <v>34</v>
      </c>
    </row>
    <row r="232" spans="1:8" ht="38.25">
      <c r="A232" s="1480" t="s">
        <v>9045</v>
      </c>
      <c r="B232" s="1480" t="s">
        <v>9052</v>
      </c>
      <c r="C232" s="1493"/>
    </row>
    <row r="233" spans="1:8" ht="17.25" thickBot="1">
      <c r="A233" s="1479"/>
      <c r="B233" s="1479"/>
      <c r="C233" s="1492"/>
    </row>
    <row r="234" spans="1:8" ht="17.25" thickBot="1">
      <c r="A234" s="1488" t="s">
        <v>9047</v>
      </c>
      <c r="B234" s="1488"/>
      <c r="C234" s="1488"/>
      <c r="D234" s="1488" t="s">
        <v>9048</v>
      </c>
      <c r="E234" s="1488" t="s">
        <v>9049</v>
      </c>
      <c r="F234" s="1488">
        <v>3.0000000000000001E-3</v>
      </c>
      <c r="G234" s="1488" t="s">
        <v>4299</v>
      </c>
      <c r="H234" s="1488">
        <v>34</v>
      </c>
    </row>
    <row r="235" spans="1:8" ht="38.25">
      <c r="A235" s="1480" t="s">
        <v>9045</v>
      </c>
      <c r="B235" s="1480" t="s">
        <v>9053</v>
      </c>
      <c r="C235" s="1493"/>
    </row>
    <row r="236" spans="1:8" ht="17.25" thickBot="1">
      <c r="A236" s="1479"/>
      <c r="B236" s="1479"/>
      <c r="C236" s="1492"/>
    </row>
    <row r="237" spans="1:8" ht="17.25" thickBot="1">
      <c r="A237" s="1488" t="s">
        <v>9047</v>
      </c>
      <c r="B237" s="1488"/>
      <c r="C237" s="1488"/>
      <c r="D237" s="1488" t="s">
        <v>9048</v>
      </c>
      <c r="E237" s="1488" t="s">
        <v>9049</v>
      </c>
      <c r="F237" s="1488">
        <v>3.0000000000000001E-3</v>
      </c>
      <c r="G237" s="1488" t="s">
        <v>4299</v>
      </c>
      <c r="H237" s="1488">
        <v>34</v>
      </c>
    </row>
    <row r="238" spans="1:8" ht="38.25">
      <c r="A238" s="1480" t="s">
        <v>9045</v>
      </c>
      <c r="B238" s="1480" t="s">
        <v>9054</v>
      </c>
      <c r="C238" s="1493"/>
    </row>
    <row r="239" spans="1:8" ht="17.25" thickBot="1">
      <c r="A239" s="1479"/>
      <c r="B239" s="1479"/>
      <c r="C239" s="1492"/>
    </row>
    <row r="240" spans="1:8" ht="17.25" thickBot="1">
      <c r="A240" s="1488" t="s">
        <v>9047</v>
      </c>
      <c r="B240" s="1488"/>
      <c r="C240" s="1488"/>
      <c r="D240" s="1488" t="s">
        <v>9048</v>
      </c>
      <c r="E240" s="1488" t="s">
        <v>9049</v>
      </c>
      <c r="F240" s="1488">
        <v>3.0000000000000001E-3</v>
      </c>
      <c r="G240" s="1488" t="s">
        <v>4299</v>
      </c>
      <c r="H240" s="1488">
        <v>34</v>
      </c>
    </row>
    <row r="241" spans="1:8" ht="38.25">
      <c r="A241" s="1480" t="s">
        <v>9055</v>
      </c>
      <c r="B241" s="1480" t="s">
        <v>9056</v>
      </c>
      <c r="C241" s="1493"/>
    </row>
    <row r="242" spans="1:8" ht="17.25" thickBot="1">
      <c r="A242" s="1479"/>
      <c r="B242" s="1479"/>
      <c r="C242" s="1492"/>
    </row>
    <row r="243" spans="1:8" ht="29.25" thickBot="1">
      <c r="A243" s="1488" t="s">
        <v>9022</v>
      </c>
      <c r="B243" s="1488"/>
      <c r="C243" s="1488" t="s">
        <v>9057</v>
      </c>
      <c r="D243" s="1488" t="s">
        <v>9058</v>
      </c>
      <c r="E243" s="1488" t="s">
        <v>9059</v>
      </c>
      <c r="F243" s="1488">
        <v>3.9E-2</v>
      </c>
      <c r="G243" s="1488" t="s">
        <v>3496</v>
      </c>
      <c r="H243" s="1488">
        <v>149</v>
      </c>
    </row>
    <row r="244" spans="1:8" ht="29.25" thickBot="1">
      <c r="A244" s="1488" t="s">
        <v>9026</v>
      </c>
      <c r="B244" s="1488"/>
      <c r="C244" s="1488" t="s">
        <v>9060</v>
      </c>
      <c r="D244" s="1488" t="s">
        <v>9061</v>
      </c>
      <c r="E244" s="1488" t="s">
        <v>9062</v>
      </c>
      <c r="F244" s="1488">
        <v>4.5999999999999999E-2</v>
      </c>
      <c r="G244" s="1488" t="s">
        <v>3496</v>
      </c>
      <c r="H244" s="1488">
        <v>150</v>
      </c>
    </row>
    <row r="245" spans="1:8" ht="29.25" thickBot="1">
      <c r="A245" s="1488" t="s">
        <v>9030</v>
      </c>
      <c r="B245" s="1488"/>
      <c r="C245" s="1488"/>
      <c r="D245" s="1488" t="s">
        <v>9063</v>
      </c>
      <c r="E245" s="1488" t="s">
        <v>9064</v>
      </c>
      <c r="F245" s="1488">
        <v>8.0000000000000002E-3</v>
      </c>
      <c r="G245" s="1488" t="s">
        <v>3496</v>
      </c>
      <c r="H245" s="1488">
        <v>151</v>
      </c>
    </row>
    <row r="246" spans="1:8" ht="29.25" thickBot="1">
      <c r="A246" s="1488" t="s">
        <v>9033</v>
      </c>
      <c r="B246" s="1488"/>
      <c r="C246" s="1488"/>
      <c r="D246" s="1488" t="s">
        <v>9065</v>
      </c>
      <c r="E246" s="1488" t="s">
        <v>9066</v>
      </c>
      <c r="F246" s="1488">
        <v>1.099</v>
      </c>
      <c r="G246" s="1488" t="s">
        <v>4360</v>
      </c>
      <c r="H246" s="1488">
        <v>152</v>
      </c>
    </row>
    <row r="247" spans="1:8" ht="38.25">
      <c r="A247" s="1480" t="s">
        <v>9055</v>
      </c>
      <c r="B247" s="1480" t="s">
        <v>9056</v>
      </c>
      <c r="C247" s="1493"/>
    </row>
    <row r="248" spans="1:8" ht="17.25" thickBot="1">
      <c r="A248" s="1479"/>
      <c r="B248" s="1479"/>
      <c r="C248" s="1492"/>
    </row>
    <row r="249" spans="1:8" ht="29.25" thickBot="1">
      <c r="A249" s="1488" t="s">
        <v>9022</v>
      </c>
      <c r="B249" s="1488"/>
      <c r="C249" s="1488" t="s">
        <v>9057</v>
      </c>
      <c r="D249" s="1488" t="s">
        <v>9058</v>
      </c>
      <c r="E249" s="1488" t="s">
        <v>9067</v>
      </c>
      <c r="F249" s="1488">
        <v>4.2000000000000003E-2</v>
      </c>
      <c r="G249" s="1488" t="s">
        <v>3496</v>
      </c>
      <c r="H249" s="1488">
        <v>149</v>
      </c>
    </row>
    <row r="250" spans="1:8" ht="29.25" thickBot="1">
      <c r="A250" s="1488" t="s">
        <v>9026</v>
      </c>
      <c r="B250" s="1488"/>
      <c r="C250" s="1488" t="s">
        <v>9060</v>
      </c>
      <c r="D250" s="1488" t="s">
        <v>9061</v>
      </c>
      <c r="E250" s="1488" t="s">
        <v>9068</v>
      </c>
      <c r="F250" s="1488">
        <v>0.05</v>
      </c>
      <c r="G250" s="1488" t="s">
        <v>3496</v>
      </c>
      <c r="H250" s="1488">
        <v>150</v>
      </c>
    </row>
    <row r="251" spans="1:8" ht="29.25" thickBot="1">
      <c r="A251" s="1488" t="s">
        <v>9030</v>
      </c>
      <c r="B251" s="1488"/>
      <c r="C251" s="1488"/>
      <c r="D251" s="1488" t="s">
        <v>9063</v>
      </c>
      <c r="E251" s="1488" t="s">
        <v>9069</v>
      </c>
      <c r="F251" s="1488">
        <v>8.0000000000000002E-3</v>
      </c>
      <c r="G251" s="1488" t="s">
        <v>3496</v>
      </c>
      <c r="H251" s="1488">
        <v>151</v>
      </c>
    </row>
    <row r="252" spans="1:8" ht="29.25" thickBot="1">
      <c r="A252" s="1488" t="s">
        <v>9033</v>
      </c>
      <c r="B252" s="1488"/>
      <c r="C252" s="1488"/>
      <c r="D252" s="1488" t="s">
        <v>9065</v>
      </c>
      <c r="E252" s="1488" t="s">
        <v>9070</v>
      </c>
      <c r="F252" s="1488">
        <v>1.1919999999999999</v>
      </c>
      <c r="G252" s="1488" t="s">
        <v>4360</v>
      </c>
      <c r="H252" s="1488">
        <v>152</v>
      </c>
    </row>
    <row r="253" spans="1:8" ht="38.25">
      <c r="A253" s="1480" t="s">
        <v>9055</v>
      </c>
      <c r="B253" s="1480" t="s">
        <v>9056</v>
      </c>
      <c r="C253" s="1493"/>
    </row>
    <row r="254" spans="1:8" ht="17.25" thickBot="1">
      <c r="A254" s="1479"/>
      <c r="B254" s="1479"/>
      <c r="C254" s="1492"/>
    </row>
    <row r="255" spans="1:8" ht="29.25" thickBot="1">
      <c r="A255" s="1488" t="s">
        <v>9022</v>
      </c>
      <c r="B255" s="1488"/>
      <c r="C255" s="1488" t="s">
        <v>9057</v>
      </c>
      <c r="D255" s="1488" t="s">
        <v>9058</v>
      </c>
      <c r="E255" s="1488" t="s">
        <v>9071</v>
      </c>
      <c r="F255" s="1488">
        <v>0.25600000000000001</v>
      </c>
      <c r="G255" s="1488" t="s">
        <v>3496</v>
      </c>
      <c r="H255" s="1488">
        <v>149</v>
      </c>
    </row>
    <row r="256" spans="1:8" ht="29.25" thickBot="1">
      <c r="A256" s="1488" t="s">
        <v>9026</v>
      </c>
      <c r="B256" s="1488"/>
      <c r="C256" s="1488" t="s">
        <v>9060</v>
      </c>
      <c r="D256" s="1488" t="s">
        <v>9061</v>
      </c>
      <c r="E256" s="1488" t="s">
        <v>9072</v>
      </c>
      <c r="F256" s="1488">
        <v>0.307</v>
      </c>
      <c r="G256" s="1488" t="s">
        <v>3496</v>
      </c>
      <c r="H256" s="1488">
        <v>150</v>
      </c>
    </row>
    <row r="257" spans="1:8" ht="29.25" thickBot="1">
      <c r="A257" s="1488" t="s">
        <v>9030</v>
      </c>
      <c r="B257" s="1488"/>
      <c r="C257" s="1488"/>
      <c r="D257" s="1488" t="s">
        <v>9063</v>
      </c>
      <c r="E257" s="1488" t="s">
        <v>9073</v>
      </c>
      <c r="F257" s="1488">
        <v>5.0999999999999997E-2</v>
      </c>
      <c r="G257" s="1488" t="s">
        <v>3496</v>
      </c>
      <c r="H257" s="1488">
        <v>151</v>
      </c>
    </row>
    <row r="258" spans="1:8" ht="43.5" thickBot="1">
      <c r="A258" s="1488" t="s">
        <v>9033</v>
      </c>
      <c r="B258" s="1488"/>
      <c r="C258" s="1488"/>
      <c r="D258" s="1488" t="s">
        <v>9065</v>
      </c>
      <c r="E258" s="1488" t="s">
        <v>9074</v>
      </c>
      <c r="F258" s="1488">
        <v>7.2539999999999996</v>
      </c>
      <c r="G258" s="1488" t="s">
        <v>4360</v>
      </c>
      <c r="H258" s="1488">
        <v>152</v>
      </c>
    </row>
    <row r="259" spans="1:8" ht="38.25">
      <c r="A259" s="1480" t="s">
        <v>9055</v>
      </c>
      <c r="B259" s="1480" t="s">
        <v>9075</v>
      </c>
      <c r="C259" s="1493"/>
    </row>
    <row r="260" spans="1:8" ht="17.25" thickBot="1">
      <c r="A260" s="1479"/>
      <c r="B260" s="1479"/>
      <c r="C260" s="1492"/>
    </row>
    <row r="261" spans="1:8" ht="29.25" thickBot="1">
      <c r="A261" s="1488" t="s">
        <v>9022</v>
      </c>
      <c r="B261" s="1488"/>
      <c r="C261" s="1488" t="s">
        <v>9057</v>
      </c>
      <c r="D261" s="1488" t="s">
        <v>9058</v>
      </c>
      <c r="E261" s="1488" t="s">
        <v>9059</v>
      </c>
      <c r="F261" s="1488">
        <v>3.9E-2</v>
      </c>
      <c r="G261" s="1488" t="s">
        <v>3496</v>
      </c>
      <c r="H261" s="1488">
        <v>149</v>
      </c>
    </row>
    <row r="262" spans="1:8" ht="29.25" thickBot="1">
      <c r="A262" s="1488" t="s">
        <v>9026</v>
      </c>
      <c r="B262" s="1488"/>
      <c r="C262" s="1488" t="s">
        <v>9060</v>
      </c>
      <c r="D262" s="1488" t="s">
        <v>9061</v>
      </c>
      <c r="E262" s="1488" t="s">
        <v>9062</v>
      </c>
      <c r="F262" s="1488">
        <v>4.5999999999999999E-2</v>
      </c>
      <c r="G262" s="1488" t="s">
        <v>3496</v>
      </c>
      <c r="H262" s="1488">
        <v>150</v>
      </c>
    </row>
    <row r="263" spans="1:8" ht="29.25" thickBot="1">
      <c r="A263" s="1488" t="s">
        <v>9030</v>
      </c>
      <c r="B263" s="1488"/>
      <c r="C263" s="1488"/>
      <c r="D263" s="1488" t="s">
        <v>9063</v>
      </c>
      <c r="E263" s="1488" t="s">
        <v>9064</v>
      </c>
      <c r="F263" s="1488">
        <v>8.0000000000000002E-3</v>
      </c>
      <c r="G263" s="1488" t="s">
        <v>3496</v>
      </c>
      <c r="H263" s="1488">
        <v>151</v>
      </c>
    </row>
    <row r="264" spans="1:8" ht="29.25" thickBot="1">
      <c r="A264" s="1488" t="s">
        <v>9033</v>
      </c>
      <c r="B264" s="1488"/>
      <c r="C264" s="1488"/>
      <c r="D264" s="1488" t="s">
        <v>9065</v>
      </c>
      <c r="E264" s="1488" t="s">
        <v>9066</v>
      </c>
      <c r="F264" s="1488">
        <v>1.099</v>
      </c>
      <c r="G264" s="1488" t="s">
        <v>4360</v>
      </c>
      <c r="H264" s="1488">
        <v>152</v>
      </c>
    </row>
    <row r="265" spans="1:8" ht="38.25">
      <c r="A265" s="1480" t="s">
        <v>9055</v>
      </c>
      <c r="B265" s="1480" t="s">
        <v>9076</v>
      </c>
      <c r="C265" s="1493"/>
    </row>
    <row r="266" spans="1:8" ht="17.25" thickBot="1">
      <c r="A266" s="1479"/>
      <c r="B266" s="1479"/>
      <c r="C266" s="1492"/>
    </row>
    <row r="267" spans="1:8" ht="29.25" thickBot="1">
      <c r="A267" s="1488" t="s">
        <v>9022</v>
      </c>
      <c r="B267" s="1488"/>
      <c r="C267" s="1488" t="s">
        <v>9057</v>
      </c>
      <c r="D267" s="1488" t="s">
        <v>9058</v>
      </c>
      <c r="E267" s="1488" t="s">
        <v>9067</v>
      </c>
      <c r="F267" s="1488">
        <v>4.2000000000000003E-2</v>
      </c>
      <c r="G267" s="1488" t="s">
        <v>3496</v>
      </c>
      <c r="H267" s="1488">
        <v>149</v>
      </c>
    </row>
    <row r="268" spans="1:8" ht="29.25" thickBot="1">
      <c r="A268" s="1488" t="s">
        <v>9026</v>
      </c>
      <c r="B268" s="1488"/>
      <c r="C268" s="1488" t="s">
        <v>9060</v>
      </c>
      <c r="D268" s="1488" t="s">
        <v>9061</v>
      </c>
      <c r="E268" s="1488" t="s">
        <v>9068</v>
      </c>
      <c r="F268" s="1488">
        <v>0.05</v>
      </c>
      <c r="G268" s="1488" t="s">
        <v>3496</v>
      </c>
      <c r="H268" s="1488">
        <v>150</v>
      </c>
    </row>
    <row r="269" spans="1:8" ht="29.25" thickBot="1">
      <c r="A269" s="1488" t="s">
        <v>9030</v>
      </c>
      <c r="B269" s="1488"/>
      <c r="C269" s="1488"/>
      <c r="D269" s="1488" t="s">
        <v>9063</v>
      </c>
      <c r="E269" s="1488" t="s">
        <v>9069</v>
      </c>
      <c r="F269" s="1488">
        <v>8.0000000000000002E-3</v>
      </c>
      <c r="G269" s="1488" t="s">
        <v>3496</v>
      </c>
      <c r="H269" s="1488">
        <v>151</v>
      </c>
    </row>
    <row r="270" spans="1:8" ht="29.25" thickBot="1">
      <c r="A270" s="1488" t="s">
        <v>9033</v>
      </c>
      <c r="B270" s="1488"/>
      <c r="C270" s="1488"/>
      <c r="D270" s="1488" t="s">
        <v>9065</v>
      </c>
      <c r="E270" s="1488" t="s">
        <v>9070</v>
      </c>
      <c r="F270" s="1488">
        <v>1.1919999999999999</v>
      </c>
      <c r="G270" s="1488" t="s">
        <v>4360</v>
      </c>
      <c r="H270" s="1488">
        <v>152</v>
      </c>
    </row>
    <row r="271" spans="1:8" ht="38.25">
      <c r="A271" s="1480" t="s">
        <v>9055</v>
      </c>
      <c r="B271" s="1480" t="s">
        <v>9077</v>
      </c>
      <c r="C271" s="1493"/>
    </row>
    <row r="272" spans="1:8" ht="17.25" thickBot="1">
      <c r="A272" s="1479"/>
      <c r="B272" s="1479"/>
      <c r="C272" s="1492"/>
    </row>
    <row r="273" spans="1:8" ht="29.25" thickBot="1">
      <c r="A273" s="1488" t="s">
        <v>9022</v>
      </c>
      <c r="B273" s="1488"/>
      <c r="C273" s="1488" t="s">
        <v>9057</v>
      </c>
      <c r="D273" s="1488" t="s">
        <v>9058</v>
      </c>
      <c r="E273" s="1488" t="s">
        <v>9071</v>
      </c>
      <c r="F273" s="1488">
        <v>0.25600000000000001</v>
      </c>
      <c r="G273" s="1488" t="s">
        <v>3496</v>
      </c>
      <c r="H273" s="1488">
        <v>149</v>
      </c>
    </row>
    <row r="274" spans="1:8" ht="29.25" thickBot="1">
      <c r="A274" s="1488" t="s">
        <v>9026</v>
      </c>
      <c r="B274" s="1488"/>
      <c r="C274" s="1488" t="s">
        <v>9060</v>
      </c>
      <c r="D274" s="1488" t="s">
        <v>9061</v>
      </c>
      <c r="E274" s="1488" t="s">
        <v>9072</v>
      </c>
      <c r="F274" s="1488">
        <v>0.307</v>
      </c>
      <c r="G274" s="1488" t="s">
        <v>3496</v>
      </c>
      <c r="H274" s="1488">
        <v>150</v>
      </c>
    </row>
    <row r="275" spans="1:8" ht="29.25" thickBot="1">
      <c r="A275" s="1488" t="s">
        <v>9030</v>
      </c>
      <c r="B275" s="1488"/>
      <c r="C275" s="1488"/>
      <c r="D275" s="1488" t="s">
        <v>9063</v>
      </c>
      <c r="E275" s="1488" t="s">
        <v>9073</v>
      </c>
      <c r="F275" s="1488">
        <v>5.0999999999999997E-2</v>
      </c>
      <c r="G275" s="1488" t="s">
        <v>3496</v>
      </c>
      <c r="H275" s="1488">
        <v>151</v>
      </c>
    </row>
    <row r="276" spans="1:8" ht="43.5" thickBot="1">
      <c r="A276" s="1488" t="s">
        <v>9033</v>
      </c>
      <c r="B276" s="1488"/>
      <c r="C276" s="1488"/>
      <c r="D276" s="1488" t="s">
        <v>9065</v>
      </c>
      <c r="E276" s="1488" t="s">
        <v>9074</v>
      </c>
      <c r="F276" s="1488">
        <v>7.2539999999999996</v>
      </c>
      <c r="G276" s="1488" t="s">
        <v>4360</v>
      </c>
      <c r="H276" s="1488">
        <v>152</v>
      </c>
    </row>
    <row r="277" spans="1:8" ht="38.25">
      <c r="A277" s="1480" t="s">
        <v>9055</v>
      </c>
      <c r="B277" s="1480" t="s">
        <v>9078</v>
      </c>
      <c r="C277" s="1493"/>
    </row>
    <row r="278" spans="1:8" ht="17.25" thickBot="1">
      <c r="A278" s="1479"/>
      <c r="B278" s="1479"/>
      <c r="C278" s="1492"/>
    </row>
    <row r="279" spans="1:8" ht="29.25" thickBot="1">
      <c r="A279" s="1488" t="s">
        <v>9022</v>
      </c>
      <c r="B279" s="1488"/>
      <c r="C279" s="1488" t="s">
        <v>9057</v>
      </c>
      <c r="D279" s="1488" t="s">
        <v>9058</v>
      </c>
      <c r="E279" s="1488" t="s">
        <v>9059</v>
      </c>
      <c r="F279" s="1488">
        <v>3.9E-2</v>
      </c>
      <c r="G279" s="1488" t="s">
        <v>3496</v>
      </c>
      <c r="H279" s="1488">
        <v>149</v>
      </c>
    </row>
    <row r="280" spans="1:8" ht="29.25" thickBot="1">
      <c r="A280" s="1488" t="s">
        <v>9026</v>
      </c>
      <c r="B280" s="1488"/>
      <c r="C280" s="1488" t="s">
        <v>9060</v>
      </c>
      <c r="D280" s="1488" t="s">
        <v>9061</v>
      </c>
      <c r="E280" s="1488" t="s">
        <v>9062</v>
      </c>
      <c r="F280" s="1488">
        <v>4.5999999999999999E-2</v>
      </c>
      <c r="G280" s="1488" t="s">
        <v>3496</v>
      </c>
      <c r="H280" s="1488">
        <v>150</v>
      </c>
    </row>
    <row r="281" spans="1:8" ht="29.25" thickBot="1">
      <c r="A281" s="1488" t="s">
        <v>9030</v>
      </c>
      <c r="B281" s="1488"/>
      <c r="C281" s="1488"/>
      <c r="D281" s="1488" t="s">
        <v>9063</v>
      </c>
      <c r="E281" s="1488" t="s">
        <v>9064</v>
      </c>
      <c r="F281" s="1488">
        <v>8.0000000000000002E-3</v>
      </c>
      <c r="G281" s="1488" t="s">
        <v>3496</v>
      </c>
      <c r="H281" s="1488">
        <v>151</v>
      </c>
    </row>
    <row r="282" spans="1:8" ht="29.25" thickBot="1">
      <c r="A282" s="1488" t="s">
        <v>9033</v>
      </c>
      <c r="B282" s="1488"/>
      <c r="C282" s="1488"/>
      <c r="D282" s="1488" t="s">
        <v>9065</v>
      </c>
      <c r="E282" s="1488" t="s">
        <v>9066</v>
      </c>
      <c r="F282" s="1488">
        <v>1.099</v>
      </c>
      <c r="G282" s="1488" t="s">
        <v>4360</v>
      </c>
      <c r="H282" s="1488">
        <v>152</v>
      </c>
    </row>
    <row r="283" spans="1:8" ht="38.25">
      <c r="A283" s="1480" t="s">
        <v>9055</v>
      </c>
      <c r="B283" s="1480" t="s">
        <v>9079</v>
      </c>
      <c r="C283" s="1493"/>
    </row>
    <row r="284" spans="1:8" ht="17.25" thickBot="1">
      <c r="A284" s="1479"/>
      <c r="B284" s="1479"/>
      <c r="C284" s="1492"/>
    </row>
    <row r="285" spans="1:8" ht="29.25" thickBot="1">
      <c r="A285" s="1488" t="s">
        <v>9022</v>
      </c>
      <c r="B285" s="1488"/>
      <c r="C285" s="1488" t="s">
        <v>9057</v>
      </c>
      <c r="D285" s="1488" t="s">
        <v>9058</v>
      </c>
      <c r="E285" s="1488" t="s">
        <v>9067</v>
      </c>
      <c r="F285" s="1488">
        <v>4.2000000000000003E-2</v>
      </c>
      <c r="G285" s="1488" t="s">
        <v>3496</v>
      </c>
      <c r="H285" s="1488">
        <v>149</v>
      </c>
    </row>
    <row r="286" spans="1:8" ht="29.25" thickBot="1">
      <c r="A286" s="1488" t="s">
        <v>9026</v>
      </c>
      <c r="B286" s="1488"/>
      <c r="C286" s="1488" t="s">
        <v>9060</v>
      </c>
      <c r="D286" s="1488" t="s">
        <v>9061</v>
      </c>
      <c r="E286" s="1488" t="s">
        <v>9068</v>
      </c>
      <c r="F286" s="1488">
        <v>0.05</v>
      </c>
      <c r="G286" s="1488" t="s">
        <v>3496</v>
      </c>
      <c r="H286" s="1488">
        <v>150</v>
      </c>
    </row>
    <row r="287" spans="1:8" ht="29.25" thickBot="1">
      <c r="A287" s="1488" t="s">
        <v>9030</v>
      </c>
      <c r="B287" s="1488"/>
      <c r="C287" s="1488"/>
      <c r="D287" s="1488" t="s">
        <v>9063</v>
      </c>
      <c r="E287" s="1488" t="s">
        <v>9069</v>
      </c>
      <c r="F287" s="1488">
        <v>8.0000000000000002E-3</v>
      </c>
      <c r="G287" s="1488" t="s">
        <v>3496</v>
      </c>
      <c r="H287" s="1488">
        <v>151</v>
      </c>
    </row>
    <row r="288" spans="1:8" ht="29.25" thickBot="1">
      <c r="A288" s="1488" t="s">
        <v>9033</v>
      </c>
      <c r="B288" s="1488"/>
      <c r="C288" s="1488"/>
      <c r="D288" s="1488" t="s">
        <v>9065</v>
      </c>
      <c r="E288" s="1488" t="s">
        <v>9070</v>
      </c>
      <c r="F288" s="1488">
        <v>1.1919999999999999</v>
      </c>
      <c r="G288" s="1488" t="s">
        <v>4360</v>
      </c>
      <c r="H288" s="1488">
        <v>152</v>
      </c>
    </row>
    <row r="289" spans="1:8" ht="38.25">
      <c r="A289" s="1480" t="s">
        <v>9055</v>
      </c>
      <c r="B289" s="1480" t="s">
        <v>9080</v>
      </c>
      <c r="C289" s="1493"/>
    </row>
    <row r="290" spans="1:8" ht="17.25" thickBot="1">
      <c r="A290" s="1479"/>
      <c r="B290" s="1479"/>
      <c r="C290" s="1492"/>
    </row>
    <row r="291" spans="1:8" ht="29.25" thickBot="1">
      <c r="A291" s="1488" t="s">
        <v>9022</v>
      </c>
      <c r="B291" s="1488"/>
      <c r="C291" s="1488" t="s">
        <v>9057</v>
      </c>
      <c r="D291" s="1488" t="s">
        <v>9058</v>
      </c>
      <c r="E291" s="1488" t="s">
        <v>9071</v>
      </c>
      <c r="F291" s="1488">
        <v>0.25600000000000001</v>
      </c>
      <c r="G291" s="1488" t="s">
        <v>3496</v>
      </c>
      <c r="H291" s="1488">
        <v>149</v>
      </c>
    </row>
    <row r="292" spans="1:8" ht="29.25" thickBot="1">
      <c r="A292" s="1488" t="s">
        <v>9026</v>
      </c>
      <c r="B292" s="1488"/>
      <c r="C292" s="1488" t="s">
        <v>9060</v>
      </c>
      <c r="D292" s="1488" t="s">
        <v>9061</v>
      </c>
      <c r="E292" s="1488" t="s">
        <v>9072</v>
      </c>
      <c r="F292" s="1488">
        <v>0.307</v>
      </c>
      <c r="G292" s="1488" t="s">
        <v>3496</v>
      </c>
      <c r="H292" s="1488">
        <v>150</v>
      </c>
    </row>
    <row r="293" spans="1:8" ht="29.25" thickBot="1">
      <c r="A293" s="1488" t="s">
        <v>9030</v>
      </c>
      <c r="B293" s="1488"/>
      <c r="C293" s="1488"/>
      <c r="D293" s="1488" t="s">
        <v>9063</v>
      </c>
      <c r="E293" s="1488" t="s">
        <v>9073</v>
      </c>
      <c r="F293" s="1488">
        <v>5.0999999999999997E-2</v>
      </c>
      <c r="G293" s="1488" t="s">
        <v>3496</v>
      </c>
      <c r="H293" s="1488">
        <v>151</v>
      </c>
    </row>
    <row r="294" spans="1:8" ht="43.5" thickBot="1">
      <c r="A294" s="1488" t="s">
        <v>9033</v>
      </c>
      <c r="B294" s="1488"/>
      <c r="C294" s="1488"/>
      <c r="D294" s="1488" t="s">
        <v>9065</v>
      </c>
      <c r="E294" s="1488" t="s">
        <v>9074</v>
      </c>
      <c r="F294" s="1488">
        <v>7.2539999999999996</v>
      </c>
      <c r="G294" s="1488" t="s">
        <v>4360</v>
      </c>
      <c r="H294" s="1488">
        <v>152</v>
      </c>
    </row>
    <row r="295" spans="1:8" ht="38.25">
      <c r="A295" s="1480" t="s">
        <v>9055</v>
      </c>
      <c r="B295" s="1480" t="s">
        <v>9081</v>
      </c>
      <c r="C295" s="1493"/>
    </row>
    <row r="296" spans="1:8" ht="17.25" thickBot="1">
      <c r="A296" s="1479"/>
      <c r="B296" s="1479"/>
      <c r="C296" s="1492"/>
    </row>
    <row r="297" spans="1:8" ht="29.25" thickBot="1">
      <c r="A297" s="1488" t="s">
        <v>9022</v>
      </c>
      <c r="B297" s="1488"/>
      <c r="C297" s="1488" t="s">
        <v>9057</v>
      </c>
      <c r="D297" s="1488" t="s">
        <v>9058</v>
      </c>
      <c r="E297" s="1488" t="s">
        <v>9082</v>
      </c>
      <c r="F297" s="1488">
        <v>0.29699999999999999</v>
      </c>
      <c r="G297" s="1488" t="s">
        <v>3496</v>
      </c>
      <c r="H297" s="1488">
        <v>149</v>
      </c>
    </row>
    <row r="298" spans="1:8" ht="29.25" thickBot="1">
      <c r="A298" s="1488" t="s">
        <v>9026</v>
      </c>
      <c r="B298" s="1488"/>
      <c r="C298" s="1488" t="s">
        <v>9060</v>
      </c>
      <c r="D298" s="1488" t="s">
        <v>9061</v>
      </c>
      <c r="E298" s="1488" t="s">
        <v>9083</v>
      </c>
      <c r="F298" s="1488">
        <v>0.35599999999999998</v>
      </c>
      <c r="G298" s="1488" t="s">
        <v>3496</v>
      </c>
      <c r="H298" s="1488">
        <v>150</v>
      </c>
    </row>
    <row r="299" spans="1:8" ht="29.25" thickBot="1">
      <c r="A299" s="1488" t="s">
        <v>9030</v>
      </c>
      <c r="B299" s="1488"/>
      <c r="C299" s="1488"/>
      <c r="D299" s="1488" t="s">
        <v>9063</v>
      </c>
      <c r="E299" s="1488" t="s">
        <v>9084</v>
      </c>
      <c r="F299" s="1488">
        <v>5.8999999999999997E-2</v>
      </c>
      <c r="G299" s="1488" t="s">
        <v>3496</v>
      </c>
      <c r="H299" s="1488">
        <v>151</v>
      </c>
    </row>
    <row r="300" spans="1:8" ht="29.25" thickBot="1">
      <c r="A300" s="1488" t="s">
        <v>9033</v>
      </c>
      <c r="B300" s="1488"/>
      <c r="C300" s="1488"/>
      <c r="D300" s="1488" t="s">
        <v>9065</v>
      </c>
      <c r="E300" s="1488" t="s">
        <v>9085</v>
      </c>
      <c r="F300" s="1488">
        <v>8.4239999999999995</v>
      </c>
      <c r="G300" s="1488" t="s">
        <v>4360</v>
      </c>
      <c r="H300" s="1488">
        <v>152</v>
      </c>
    </row>
    <row r="301" spans="1:8" ht="38.25">
      <c r="A301" s="1480" t="s">
        <v>9055</v>
      </c>
      <c r="B301" s="1480" t="s">
        <v>9086</v>
      </c>
      <c r="C301" s="1493"/>
    </row>
    <row r="302" spans="1:8" ht="17.25" thickBot="1">
      <c r="A302" s="1479"/>
      <c r="B302" s="1479"/>
      <c r="C302" s="1492"/>
    </row>
    <row r="303" spans="1:8" ht="29.25" thickBot="1">
      <c r="A303" s="1488" t="s">
        <v>9022</v>
      </c>
      <c r="B303" s="1488"/>
      <c r="C303" s="1488" t="s">
        <v>9057</v>
      </c>
      <c r="D303" s="1488" t="s">
        <v>9058</v>
      </c>
      <c r="E303" s="1488" t="s">
        <v>9082</v>
      </c>
      <c r="F303" s="1488">
        <v>0.29699999999999999</v>
      </c>
      <c r="G303" s="1488" t="s">
        <v>3496</v>
      </c>
      <c r="H303" s="1488">
        <v>149</v>
      </c>
    </row>
    <row r="304" spans="1:8" ht="29.25" thickBot="1">
      <c r="A304" s="1488" t="s">
        <v>9026</v>
      </c>
      <c r="B304" s="1488"/>
      <c r="C304" s="1488" t="s">
        <v>9060</v>
      </c>
      <c r="D304" s="1488" t="s">
        <v>9061</v>
      </c>
      <c r="E304" s="1488" t="s">
        <v>9083</v>
      </c>
      <c r="F304" s="1488">
        <v>0.35599999999999998</v>
      </c>
      <c r="G304" s="1488" t="s">
        <v>3496</v>
      </c>
      <c r="H304" s="1488">
        <v>150</v>
      </c>
    </row>
    <row r="305" spans="1:8" ht="29.25" thickBot="1">
      <c r="A305" s="1488" t="s">
        <v>9030</v>
      </c>
      <c r="B305" s="1488"/>
      <c r="C305" s="1488"/>
      <c r="D305" s="1488" t="s">
        <v>9063</v>
      </c>
      <c r="E305" s="1488" t="s">
        <v>9084</v>
      </c>
      <c r="F305" s="1488">
        <v>5.8999999999999997E-2</v>
      </c>
      <c r="G305" s="1488" t="s">
        <v>3496</v>
      </c>
      <c r="H305" s="1488">
        <v>151</v>
      </c>
    </row>
    <row r="306" spans="1:8" ht="29.25" thickBot="1">
      <c r="A306" s="1488" t="s">
        <v>9033</v>
      </c>
      <c r="B306" s="1488"/>
      <c r="C306" s="1488"/>
      <c r="D306" s="1488" t="s">
        <v>9065</v>
      </c>
      <c r="E306" s="1488" t="s">
        <v>9085</v>
      </c>
      <c r="F306" s="1488">
        <v>8.4239999999999995</v>
      </c>
      <c r="G306" s="1488" t="s">
        <v>4360</v>
      </c>
      <c r="H306" s="1488">
        <v>152</v>
      </c>
    </row>
    <row r="307" spans="1:8" ht="38.25">
      <c r="A307" s="1480" t="s">
        <v>9055</v>
      </c>
      <c r="B307" s="1480" t="s">
        <v>9087</v>
      </c>
      <c r="C307" s="1493"/>
    </row>
    <row r="308" spans="1:8" ht="17.25" thickBot="1">
      <c r="A308" s="1479"/>
      <c r="B308" s="1479"/>
      <c r="C308" s="1492"/>
    </row>
    <row r="309" spans="1:8" ht="29.25" thickBot="1">
      <c r="A309" s="1488" t="s">
        <v>9022</v>
      </c>
      <c r="B309" s="1488"/>
      <c r="C309" s="1488" t="s">
        <v>9057</v>
      </c>
      <c r="D309" s="1488" t="s">
        <v>9058</v>
      </c>
      <c r="E309" s="1488" t="s">
        <v>9082</v>
      </c>
      <c r="F309" s="1488">
        <v>0.29699999999999999</v>
      </c>
      <c r="G309" s="1488" t="s">
        <v>3496</v>
      </c>
      <c r="H309" s="1488">
        <v>149</v>
      </c>
    </row>
    <row r="310" spans="1:8" ht="29.25" thickBot="1">
      <c r="A310" s="1488" t="s">
        <v>9026</v>
      </c>
      <c r="B310" s="1488"/>
      <c r="C310" s="1488" t="s">
        <v>9060</v>
      </c>
      <c r="D310" s="1488" t="s">
        <v>9061</v>
      </c>
      <c r="E310" s="1488" t="s">
        <v>9083</v>
      </c>
      <c r="F310" s="1488">
        <v>0.35599999999999998</v>
      </c>
      <c r="G310" s="1488" t="s">
        <v>3496</v>
      </c>
      <c r="H310" s="1488">
        <v>150</v>
      </c>
    </row>
    <row r="311" spans="1:8" ht="29.25" thickBot="1">
      <c r="A311" s="1488" t="s">
        <v>9030</v>
      </c>
      <c r="B311" s="1488"/>
      <c r="C311" s="1488"/>
      <c r="D311" s="1488" t="s">
        <v>9063</v>
      </c>
      <c r="E311" s="1488" t="s">
        <v>9084</v>
      </c>
      <c r="F311" s="1488">
        <v>5.8999999999999997E-2</v>
      </c>
      <c r="G311" s="1488" t="s">
        <v>3496</v>
      </c>
      <c r="H311" s="1488">
        <v>151</v>
      </c>
    </row>
    <row r="312" spans="1:8" ht="29.25" thickBot="1">
      <c r="A312" s="1488" t="s">
        <v>9033</v>
      </c>
      <c r="B312" s="1488"/>
      <c r="C312" s="1488"/>
      <c r="D312" s="1488" t="s">
        <v>9065</v>
      </c>
      <c r="E312" s="1488" t="s">
        <v>9085</v>
      </c>
      <c r="F312" s="1488">
        <v>8.4239999999999995</v>
      </c>
      <c r="G312" s="1488" t="s">
        <v>4360</v>
      </c>
      <c r="H312" s="1488">
        <v>152</v>
      </c>
    </row>
    <row r="313" spans="1:8" ht="38.25">
      <c r="A313" s="1480" t="s">
        <v>9055</v>
      </c>
      <c r="B313" s="1480" t="s">
        <v>9088</v>
      </c>
      <c r="C313" s="1493"/>
    </row>
    <row r="314" spans="1:8" ht="17.25" thickBot="1">
      <c r="A314" s="1479"/>
      <c r="B314" s="1479"/>
      <c r="C314" s="1492"/>
    </row>
    <row r="315" spans="1:8" ht="29.25" thickBot="1">
      <c r="A315" s="1488" t="s">
        <v>9022</v>
      </c>
      <c r="B315" s="1488"/>
      <c r="C315" s="1488" t="s">
        <v>9057</v>
      </c>
      <c r="D315" s="1488" t="s">
        <v>9058</v>
      </c>
      <c r="E315" s="1488" t="s">
        <v>9082</v>
      </c>
      <c r="F315" s="1488">
        <v>0.29699999999999999</v>
      </c>
      <c r="G315" s="1488" t="s">
        <v>3496</v>
      </c>
      <c r="H315" s="1488">
        <v>149</v>
      </c>
    </row>
    <row r="316" spans="1:8" ht="29.25" thickBot="1">
      <c r="A316" s="1488" t="s">
        <v>9026</v>
      </c>
      <c r="B316" s="1488"/>
      <c r="C316" s="1488" t="s">
        <v>9060</v>
      </c>
      <c r="D316" s="1488" t="s">
        <v>9061</v>
      </c>
      <c r="E316" s="1488" t="s">
        <v>9083</v>
      </c>
      <c r="F316" s="1488">
        <v>0.35599999999999998</v>
      </c>
      <c r="G316" s="1488" t="s">
        <v>3496</v>
      </c>
      <c r="H316" s="1488">
        <v>150</v>
      </c>
    </row>
    <row r="317" spans="1:8" ht="29.25" thickBot="1">
      <c r="A317" s="1488" t="s">
        <v>9030</v>
      </c>
      <c r="B317" s="1488"/>
      <c r="C317" s="1488"/>
      <c r="D317" s="1488" t="s">
        <v>9063</v>
      </c>
      <c r="E317" s="1488" t="s">
        <v>9084</v>
      </c>
      <c r="F317" s="1488">
        <v>5.8999999999999997E-2</v>
      </c>
      <c r="G317" s="1488" t="s">
        <v>3496</v>
      </c>
      <c r="H317" s="1488">
        <v>151</v>
      </c>
    </row>
    <row r="318" spans="1:8" ht="29.25" thickBot="1">
      <c r="A318" s="1488" t="s">
        <v>9033</v>
      </c>
      <c r="B318" s="1488"/>
      <c r="C318" s="1488"/>
      <c r="D318" s="1488" t="s">
        <v>9065</v>
      </c>
      <c r="E318" s="1488" t="s">
        <v>9085</v>
      </c>
      <c r="F318" s="1488">
        <v>8.4239999999999995</v>
      </c>
      <c r="G318" s="1488" t="s">
        <v>4360</v>
      </c>
      <c r="H318" s="1488">
        <v>152</v>
      </c>
    </row>
    <row r="319" spans="1:8" ht="38.25">
      <c r="A319" s="1480" t="s">
        <v>3616</v>
      </c>
      <c r="B319" s="1480" t="s">
        <v>9089</v>
      </c>
      <c r="C319" s="1493"/>
    </row>
    <row r="320" spans="1:8" ht="17.25" thickBot="1">
      <c r="A320" s="1479"/>
      <c r="B320" s="1479"/>
      <c r="C320" s="1492"/>
    </row>
    <row r="321" spans="1:8" ht="29.25" thickBot="1">
      <c r="A321" s="1488" t="s">
        <v>9022</v>
      </c>
      <c r="B321" s="1488"/>
      <c r="C321" s="1488" t="s">
        <v>9057</v>
      </c>
      <c r="D321" s="1488" t="s">
        <v>9058</v>
      </c>
      <c r="E321" s="1488" t="s">
        <v>9090</v>
      </c>
      <c r="F321" s="1488">
        <v>0.33</v>
      </c>
      <c r="G321" s="1488" t="s">
        <v>3496</v>
      </c>
      <c r="H321" s="1488">
        <v>149</v>
      </c>
    </row>
    <row r="322" spans="1:8" ht="29.25" thickBot="1">
      <c r="A322" s="1488" t="s">
        <v>9026</v>
      </c>
      <c r="B322" s="1488"/>
      <c r="C322" s="1488" t="s">
        <v>9060</v>
      </c>
      <c r="D322" s="1488" t="s">
        <v>9061</v>
      </c>
      <c r="E322" s="1488" t="s">
        <v>9091</v>
      </c>
      <c r="F322" s="1488">
        <v>0.39600000000000002</v>
      </c>
      <c r="G322" s="1488" t="s">
        <v>3496</v>
      </c>
      <c r="H322" s="1488">
        <v>150</v>
      </c>
    </row>
    <row r="323" spans="1:8" ht="29.25" thickBot="1">
      <c r="A323" s="1488" t="s">
        <v>9030</v>
      </c>
      <c r="B323" s="1488"/>
      <c r="C323" s="1488"/>
      <c r="D323" s="1488" t="s">
        <v>9063</v>
      </c>
      <c r="E323" s="1488" t="s">
        <v>9092</v>
      </c>
      <c r="F323" s="1488">
        <v>6.6000000000000003E-2</v>
      </c>
      <c r="G323" s="1488" t="s">
        <v>3496</v>
      </c>
      <c r="H323" s="1488">
        <v>151</v>
      </c>
    </row>
    <row r="324" spans="1:8" ht="29.25" thickBot="1">
      <c r="A324" s="1488" t="s">
        <v>9033</v>
      </c>
      <c r="B324" s="1488"/>
      <c r="C324" s="1488"/>
      <c r="D324" s="1488" t="s">
        <v>9065</v>
      </c>
      <c r="E324" s="1488" t="s">
        <v>9093</v>
      </c>
      <c r="F324" s="1488">
        <v>9.3620000000000001</v>
      </c>
      <c r="G324" s="1488" t="s">
        <v>4360</v>
      </c>
      <c r="H324" s="1488">
        <v>152</v>
      </c>
    </row>
    <row r="325" spans="1:8" ht="38.25">
      <c r="A325" s="1480" t="s">
        <v>3616</v>
      </c>
      <c r="B325" s="1480" t="s">
        <v>9094</v>
      </c>
      <c r="C325" s="1493"/>
    </row>
    <row r="326" spans="1:8" ht="17.25" thickBot="1">
      <c r="A326" s="1479"/>
      <c r="B326" s="1479"/>
      <c r="C326" s="1492"/>
    </row>
    <row r="327" spans="1:8" ht="29.25" thickBot="1">
      <c r="A327" s="1488" t="s">
        <v>9022</v>
      </c>
      <c r="B327" s="1488"/>
      <c r="C327" s="1488" t="s">
        <v>9057</v>
      </c>
      <c r="D327" s="1488" t="s">
        <v>9058</v>
      </c>
      <c r="E327" s="1488" t="s">
        <v>9090</v>
      </c>
      <c r="F327" s="1488">
        <v>0.33</v>
      </c>
      <c r="G327" s="1488" t="s">
        <v>3496</v>
      </c>
      <c r="H327" s="1488">
        <v>149</v>
      </c>
    </row>
    <row r="328" spans="1:8" ht="29.25" thickBot="1">
      <c r="A328" s="1488" t="s">
        <v>9026</v>
      </c>
      <c r="B328" s="1488"/>
      <c r="C328" s="1488" t="s">
        <v>9060</v>
      </c>
      <c r="D328" s="1488" t="s">
        <v>9061</v>
      </c>
      <c r="E328" s="1488" t="s">
        <v>9091</v>
      </c>
      <c r="F328" s="1488">
        <v>0.39600000000000002</v>
      </c>
      <c r="G328" s="1488" t="s">
        <v>3496</v>
      </c>
      <c r="H328" s="1488">
        <v>150</v>
      </c>
    </row>
    <row r="329" spans="1:8" ht="29.25" thickBot="1">
      <c r="A329" s="1488" t="s">
        <v>9030</v>
      </c>
      <c r="B329" s="1488"/>
      <c r="C329" s="1488"/>
      <c r="D329" s="1488" t="s">
        <v>9063</v>
      </c>
      <c r="E329" s="1488" t="s">
        <v>9092</v>
      </c>
      <c r="F329" s="1488">
        <v>6.6000000000000003E-2</v>
      </c>
      <c r="G329" s="1488" t="s">
        <v>3496</v>
      </c>
      <c r="H329" s="1488">
        <v>151</v>
      </c>
    </row>
    <row r="330" spans="1:8" ht="29.25" thickBot="1">
      <c r="A330" s="1488" t="s">
        <v>9033</v>
      </c>
      <c r="B330" s="1488"/>
      <c r="C330" s="1488"/>
      <c r="D330" s="1488" t="s">
        <v>9065</v>
      </c>
      <c r="E330" s="1488" t="s">
        <v>9093</v>
      </c>
      <c r="F330" s="1488">
        <v>9.3620000000000001</v>
      </c>
      <c r="G330" s="1488" t="s">
        <v>4360</v>
      </c>
      <c r="H330" s="1488">
        <v>152</v>
      </c>
    </row>
    <row r="331" spans="1:8" ht="38.25">
      <c r="A331" s="1480" t="s">
        <v>3616</v>
      </c>
      <c r="B331" s="1480" t="s">
        <v>9095</v>
      </c>
      <c r="C331" s="1493"/>
    </row>
    <row r="332" spans="1:8" ht="17.25" thickBot="1">
      <c r="A332" s="1479"/>
      <c r="B332" s="1479"/>
      <c r="C332" s="1492"/>
    </row>
    <row r="333" spans="1:8" ht="29.25" thickBot="1">
      <c r="A333" s="1488" t="s">
        <v>9022</v>
      </c>
      <c r="B333" s="1488"/>
      <c r="C333" s="1488" t="s">
        <v>9057</v>
      </c>
      <c r="D333" s="1488" t="s">
        <v>9058</v>
      </c>
      <c r="E333" s="1488" t="s">
        <v>9096</v>
      </c>
      <c r="F333" s="1488">
        <v>0.14799999999999999</v>
      </c>
      <c r="G333" s="1488" t="s">
        <v>3496</v>
      </c>
      <c r="H333" s="1488">
        <v>149</v>
      </c>
    </row>
    <row r="334" spans="1:8" ht="29.25" thickBot="1">
      <c r="A334" s="1488" t="s">
        <v>9026</v>
      </c>
      <c r="B334" s="1488"/>
      <c r="C334" s="1488" t="s">
        <v>9060</v>
      </c>
      <c r="D334" s="1488" t="s">
        <v>9061</v>
      </c>
      <c r="E334" s="1488" t="s">
        <v>9097</v>
      </c>
      <c r="F334" s="1488">
        <v>0.17799999999999999</v>
      </c>
      <c r="G334" s="1488" t="s">
        <v>3496</v>
      </c>
      <c r="H334" s="1488">
        <v>150</v>
      </c>
    </row>
    <row r="335" spans="1:8" ht="29.25" thickBot="1">
      <c r="A335" s="1488" t="s">
        <v>9030</v>
      </c>
      <c r="B335" s="1488"/>
      <c r="C335" s="1488"/>
      <c r="D335" s="1488" t="s">
        <v>9063</v>
      </c>
      <c r="E335" s="1488" t="s">
        <v>9098</v>
      </c>
      <c r="F335" s="1488">
        <v>0.03</v>
      </c>
      <c r="G335" s="1488" t="s">
        <v>3496</v>
      </c>
      <c r="H335" s="1488">
        <v>151</v>
      </c>
    </row>
    <row r="336" spans="1:8" ht="29.25" thickBot="1">
      <c r="A336" s="1488" t="s">
        <v>9033</v>
      </c>
      <c r="B336" s="1488"/>
      <c r="C336" s="1488"/>
      <c r="D336" s="1488" t="s">
        <v>9065</v>
      </c>
      <c r="E336" s="1488" t="s">
        <v>9099</v>
      </c>
      <c r="F336" s="1488">
        <v>4.2119999999999997</v>
      </c>
      <c r="G336" s="1488" t="s">
        <v>4360</v>
      </c>
      <c r="H336" s="1488">
        <v>152</v>
      </c>
    </row>
    <row r="337" spans="1:8" ht="38.25">
      <c r="A337" s="1480" t="s">
        <v>3616</v>
      </c>
      <c r="B337" s="1480" t="s">
        <v>9100</v>
      </c>
      <c r="C337" s="1493"/>
    </row>
    <row r="338" spans="1:8" ht="17.25" thickBot="1">
      <c r="A338" s="1479"/>
      <c r="B338" s="1479"/>
      <c r="C338" s="1492"/>
    </row>
    <row r="339" spans="1:8" ht="29.25" thickBot="1">
      <c r="A339" s="1488" t="s">
        <v>9022</v>
      </c>
      <c r="B339" s="1488"/>
      <c r="C339" s="1488" t="s">
        <v>9057</v>
      </c>
      <c r="D339" s="1488" t="s">
        <v>9058</v>
      </c>
      <c r="E339" s="1488" t="s">
        <v>9096</v>
      </c>
      <c r="F339" s="1488">
        <v>0.14799999999999999</v>
      </c>
      <c r="G339" s="1488" t="s">
        <v>3496</v>
      </c>
      <c r="H339" s="1488">
        <v>149</v>
      </c>
    </row>
    <row r="340" spans="1:8" ht="29.25" thickBot="1">
      <c r="A340" s="1488" t="s">
        <v>9026</v>
      </c>
      <c r="B340" s="1488"/>
      <c r="C340" s="1488" t="s">
        <v>9060</v>
      </c>
      <c r="D340" s="1488" t="s">
        <v>9061</v>
      </c>
      <c r="E340" s="1488" t="s">
        <v>9097</v>
      </c>
      <c r="F340" s="1488">
        <v>0.17799999999999999</v>
      </c>
      <c r="G340" s="1488" t="s">
        <v>3496</v>
      </c>
      <c r="H340" s="1488">
        <v>150</v>
      </c>
    </row>
    <row r="341" spans="1:8" ht="29.25" thickBot="1">
      <c r="A341" s="1488" t="s">
        <v>9030</v>
      </c>
      <c r="B341" s="1488"/>
      <c r="C341" s="1488"/>
      <c r="D341" s="1488" t="s">
        <v>9063</v>
      </c>
      <c r="E341" s="1488" t="s">
        <v>9098</v>
      </c>
      <c r="F341" s="1488">
        <v>0.03</v>
      </c>
      <c r="G341" s="1488" t="s">
        <v>3496</v>
      </c>
      <c r="H341" s="1488">
        <v>151</v>
      </c>
    </row>
    <row r="342" spans="1:8" ht="29.25" thickBot="1">
      <c r="A342" s="1488" t="s">
        <v>9033</v>
      </c>
      <c r="B342" s="1488"/>
      <c r="C342" s="1488"/>
      <c r="D342" s="1488" t="s">
        <v>9065</v>
      </c>
      <c r="E342" s="1488" t="s">
        <v>9099</v>
      </c>
      <c r="F342" s="1488">
        <v>4.2119999999999997</v>
      </c>
      <c r="G342" s="1488" t="s">
        <v>4360</v>
      </c>
      <c r="H342" s="1488">
        <v>152</v>
      </c>
    </row>
    <row r="343" spans="1:8" ht="38.25">
      <c r="A343" s="1480" t="s">
        <v>3616</v>
      </c>
      <c r="B343" s="1480" t="s">
        <v>9101</v>
      </c>
      <c r="C343" s="1493"/>
    </row>
    <row r="344" spans="1:8" ht="17.25" thickBot="1">
      <c r="A344" s="1479"/>
      <c r="B344" s="1479"/>
      <c r="C344" s="1492"/>
    </row>
    <row r="345" spans="1:8" ht="29.25" thickBot="1">
      <c r="A345" s="1488" t="s">
        <v>9022</v>
      </c>
      <c r="B345" s="1488"/>
      <c r="C345" s="1488" t="s">
        <v>9057</v>
      </c>
      <c r="D345" s="1488" t="s">
        <v>9058</v>
      </c>
      <c r="E345" s="1488" t="s">
        <v>9096</v>
      </c>
      <c r="F345" s="1488">
        <v>0.14799999999999999</v>
      </c>
      <c r="G345" s="1488" t="s">
        <v>3496</v>
      </c>
      <c r="H345" s="1488">
        <v>149</v>
      </c>
    </row>
    <row r="346" spans="1:8" ht="29.25" thickBot="1">
      <c r="A346" s="1488" t="s">
        <v>9026</v>
      </c>
      <c r="B346" s="1488"/>
      <c r="C346" s="1488" t="s">
        <v>9060</v>
      </c>
      <c r="D346" s="1488" t="s">
        <v>9061</v>
      </c>
      <c r="E346" s="1488" t="s">
        <v>9097</v>
      </c>
      <c r="F346" s="1488">
        <v>0.17799999999999999</v>
      </c>
      <c r="G346" s="1488" t="s">
        <v>3496</v>
      </c>
      <c r="H346" s="1488">
        <v>150</v>
      </c>
    </row>
    <row r="347" spans="1:8" ht="29.25" thickBot="1">
      <c r="A347" s="1488" t="s">
        <v>9030</v>
      </c>
      <c r="B347" s="1488"/>
      <c r="C347" s="1488"/>
      <c r="D347" s="1488" t="s">
        <v>9063</v>
      </c>
      <c r="E347" s="1488" t="s">
        <v>9098</v>
      </c>
      <c r="F347" s="1488">
        <v>0.03</v>
      </c>
      <c r="G347" s="1488" t="s">
        <v>3496</v>
      </c>
      <c r="H347" s="1488">
        <v>151</v>
      </c>
    </row>
    <row r="348" spans="1:8" ht="29.25" thickBot="1">
      <c r="A348" s="1488" t="s">
        <v>9033</v>
      </c>
      <c r="B348" s="1488"/>
      <c r="C348" s="1488"/>
      <c r="D348" s="1488" t="s">
        <v>9065</v>
      </c>
      <c r="E348" s="1488" t="s">
        <v>9099</v>
      </c>
      <c r="F348" s="1488">
        <v>4.2119999999999997</v>
      </c>
      <c r="G348" s="1488" t="s">
        <v>4360</v>
      </c>
      <c r="H348" s="1488">
        <v>152</v>
      </c>
    </row>
    <row r="349" spans="1:8" ht="38.25">
      <c r="A349" s="1480" t="s">
        <v>3616</v>
      </c>
      <c r="B349" s="1480" t="s">
        <v>9102</v>
      </c>
      <c r="C349" s="1493"/>
    </row>
    <row r="350" spans="1:8" ht="17.25" thickBot="1">
      <c r="A350" s="1479"/>
      <c r="B350" s="1479"/>
      <c r="C350" s="1492"/>
    </row>
    <row r="351" spans="1:8" ht="29.25" thickBot="1">
      <c r="A351" s="1488" t="s">
        <v>9022</v>
      </c>
      <c r="B351" s="1488"/>
      <c r="C351" s="1488" t="s">
        <v>9057</v>
      </c>
      <c r="D351" s="1488" t="s">
        <v>9058</v>
      </c>
      <c r="E351" s="1488" t="s">
        <v>9096</v>
      </c>
      <c r="F351" s="1488">
        <v>0.14799999999999999</v>
      </c>
      <c r="G351" s="1488" t="s">
        <v>3496</v>
      </c>
      <c r="H351" s="1488">
        <v>149</v>
      </c>
    </row>
    <row r="352" spans="1:8" ht="29.25" thickBot="1">
      <c r="A352" s="1488" t="s">
        <v>9026</v>
      </c>
      <c r="B352" s="1488"/>
      <c r="C352" s="1488" t="s">
        <v>9060</v>
      </c>
      <c r="D352" s="1488" t="s">
        <v>9061</v>
      </c>
      <c r="E352" s="1488" t="s">
        <v>9097</v>
      </c>
      <c r="F352" s="1488">
        <v>0.17799999999999999</v>
      </c>
      <c r="G352" s="1488" t="s">
        <v>3496</v>
      </c>
      <c r="H352" s="1488">
        <v>150</v>
      </c>
    </row>
    <row r="353" spans="1:8" ht="29.25" thickBot="1">
      <c r="A353" s="1488" t="s">
        <v>9030</v>
      </c>
      <c r="B353" s="1488"/>
      <c r="C353" s="1488"/>
      <c r="D353" s="1488" t="s">
        <v>9063</v>
      </c>
      <c r="E353" s="1488" t="s">
        <v>9098</v>
      </c>
      <c r="F353" s="1488">
        <v>0.03</v>
      </c>
      <c r="G353" s="1488" t="s">
        <v>3496</v>
      </c>
      <c r="H353" s="1488">
        <v>151</v>
      </c>
    </row>
    <row r="354" spans="1:8" ht="29.25" thickBot="1">
      <c r="A354" s="1488" t="s">
        <v>9033</v>
      </c>
      <c r="B354" s="1488"/>
      <c r="C354" s="1488"/>
      <c r="D354" s="1488" t="s">
        <v>9065</v>
      </c>
      <c r="E354" s="1488" t="s">
        <v>9099</v>
      </c>
      <c r="F354" s="1488">
        <v>4.2119999999999997</v>
      </c>
      <c r="G354" s="1488" t="s">
        <v>4360</v>
      </c>
      <c r="H354" s="1488">
        <v>152</v>
      </c>
    </row>
    <row r="355" spans="1:8" ht="38.25">
      <c r="A355" s="1480" t="s">
        <v>3690</v>
      </c>
      <c r="B355" s="1480" t="s">
        <v>9103</v>
      </c>
      <c r="C355" s="1493"/>
    </row>
    <row r="356" spans="1:8" ht="17.25" thickBot="1">
      <c r="A356" s="1479"/>
      <c r="B356" s="1479"/>
      <c r="C356" s="1492"/>
    </row>
    <row r="357" spans="1:8" ht="29.25" thickBot="1">
      <c r="A357" s="1488" t="s">
        <v>9104</v>
      </c>
      <c r="B357" s="1488"/>
      <c r="C357" s="1488"/>
      <c r="D357" s="1488" t="s">
        <v>9058</v>
      </c>
      <c r="E357" s="1488" t="s">
        <v>9105</v>
      </c>
      <c r="F357" s="1488">
        <v>4.8000000000000001E-2</v>
      </c>
      <c r="G357" s="1488" t="s">
        <v>3496</v>
      </c>
      <c r="H357" s="1488">
        <v>551</v>
      </c>
    </row>
    <row r="358" spans="1:8" ht="29.25" thickBot="1">
      <c r="A358" s="1488" t="s">
        <v>9106</v>
      </c>
      <c r="B358" s="1488"/>
      <c r="C358" s="1488"/>
      <c r="D358" s="1488" t="s">
        <v>9061</v>
      </c>
      <c r="E358" s="1488" t="s">
        <v>9107</v>
      </c>
      <c r="F358" s="1488">
        <v>5.7000000000000002E-2</v>
      </c>
      <c r="G358" s="1488" t="s">
        <v>3496</v>
      </c>
      <c r="H358" s="1488">
        <v>552</v>
      </c>
    </row>
    <row r="359" spans="1:8" ht="29.25" thickBot="1">
      <c r="A359" s="1488" t="s">
        <v>9030</v>
      </c>
      <c r="B359" s="1488"/>
      <c r="C359" s="1488"/>
      <c r="D359" s="1488" t="s">
        <v>9063</v>
      </c>
      <c r="E359" s="1488" t="s">
        <v>9108</v>
      </c>
      <c r="F359" s="1488">
        <v>0.01</v>
      </c>
      <c r="G359" s="1488" t="s">
        <v>3496</v>
      </c>
      <c r="H359" s="1488">
        <v>553</v>
      </c>
    </row>
    <row r="360" spans="1:8" ht="29.25" thickBot="1">
      <c r="A360" s="1488" t="s">
        <v>9033</v>
      </c>
      <c r="B360" s="1488"/>
      <c r="C360" s="1488"/>
      <c r="D360" s="1488" t="s">
        <v>9065</v>
      </c>
      <c r="E360" s="1488" t="s">
        <v>9109</v>
      </c>
      <c r="F360" s="1488">
        <v>1.536</v>
      </c>
      <c r="G360" s="1488" t="s">
        <v>4360</v>
      </c>
      <c r="H360" s="1488">
        <v>554</v>
      </c>
    </row>
    <row r="361" spans="1:8" ht="38.25">
      <c r="A361" s="1480" t="s">
        <v>3690</v>
      </c>
      <c r="B361" s="1480" t="s">
        <v>9110</v>
      </c>
      <c r="C361" s="1493"/>
    </row>
    <row r="362" spans="1:8" ht="17.25" thickBot="1">
      <c r="A362" s="1479"/>
      <c r="B362" s="1479"/>
      <c r="C362" s="1492"/>
    </row>
    <row r="363" spans="1:8" ht="29.25" thickBot="1">
      <c r="A363" s="1488" t="s">
        <v>9104</v>
      </c>
      <c r="B363" s="1488"/>
      <c r="C363" s="1488"/>
      <c r="D363" s="1488" t="s">
        <v>9058</v>
      </c>
      <c r="E363" s="1488" t="s">
        <v>9105</v>
      </c>
      <c r="F363" s="1488">
        <v>4.8000000000000001E-2</v>
      </c>
      <c r="G363" s="1488" t="s">
        <v>3496</v>
      </c>
      <c r="H363" s="1488">
        <v>551</v>
      </c>
    </row>
    <row r="364" spans="1:8" ht="29.25" thickBot="1">
      <c r="A364" s="1488" t="s">
        <v>9106</v>
      </c>
      <c r="B364" s="1488"/>
      <c r="C364" s="1488"/>
      <c r="D364" s="1488" t="s">
        <v>9061</v>
      </c>
      <c r="E364" s="1488" t="s">
        <v>9107</v>
      </c>
      <c r="F364" s="1488">
        <v>5.7000000000000002E-2</v>
      </c>
      <c r="G364" s="1488" t="s">
        <v>3496</v>
      </c>
      <c r="H364" s="1488">
        <v>552</v>
      </c>
    </row>
    <row r="365" spans="1:8" ht="29.25" thickBot="1">
      <c r="A365" s="1488" t="s">
        <v>9030</v>
      </c>
      <c r="B365" s="1488"/>
      <c r="C365" s="1488"/>
      <c r="D365" s="1488" t="s">
        <v>9063</v>
      </c>
      <c r="E365" s="1488" t="s">
        <v>9108</v>
      </c>
      <c r="F365" s="1488">
        <v>0.01</v>
      </c>
      <c r="G365" s="1488" t="s">
        <v>3496</v>
      </c>
      <c r="H365" s="1488">
        <v>553</v>
      </c>
    </row>
    <row r="366" spans="1:8" ht="29.25" thickBot="1">
      <c r="A366" s="1488" t="s">
        <v>9033</v>
      </c>
      <c r="B366" s="1488"/>
      <c r="C366" s="1488"/>
      <c r="D366" s="1488" t="s">
        <v>9065</v>
      </c>
      <c r="E366" s="1488" t="s">
        <v>9109</v>
      </c>
      <c r="F366" s="1488">
        <v>1.536</v>
      </c>
      <c r="G366" s="1488" t="s">
        <v>4360</v>
      </c>
      <c r="H366" s="1488">
        <v>554</v>
      </c>
    </row>
    <row r="367" spans="1:8" ht="38.25">
      <c r="A367" s="1480" t="s">
        <v>3690</v>
      </c>
      <c r="B367" s="1480" t="s">
        <v>9111</v>
      </c>
      <c r="C367" s="1493"/>
    </row>
    <row r="368" spans="1:8" ht="17.25" thickBot="1">
      <c r="A368" s="1479"/>
      <c r="B368" s="1479"/>
      <c r="C368" s="1492"/>
    </row>
    <row r="369" spans="1:8" ht="29.25" thickBot="1">
      <c r="A369" s="1488" t="s">
        <v>9104</v>
      </c>
      <c r="B369" s="1488"/>
      <c r="C369" s="1488"/>
      <c r="D369" s="1488" t="s">
        <v>9058</v>
      </c>
      <c r="E369" s="1488" t="s">
        <v>9105</v>
      </c>
      <c r="F369" s="1488">
        <v>4.8000000000000001E-2</v>
      </c>
      <c r="G369" s="1488" t="s">
        <v>3496</v>
      </c>
      <c r="H369" s="1488">
        <v>551</v>
      </c>
    </row>
    <row r="370" spans="1:8" ht="29.25" thickBot="1">
      <c r="A370" s="1488" t="s">
        <v>9106</v>
      </c>
      <c r="B370" s="1488"/>
      <c r="C370" s="1488"/>
      <c r="D370" s="1488" t="s">
        <v>9061</v>
      </c>
      <c r="E370" s="1488" t="s">
        <v>9107</v>
      </c>
      <c r="F370" s="1488">
        <v>5.7000000000000002E-2</v>
      </c>
      <c r="G370" s="1488" t="s">
        <v>3496</v>
      </c>
      <c r="H370" s="1488">
        <v>552</v>
      </c>
    </row>
    <row r="371" spans="1:8" ht="29.25" thickBot="1">
      <c r="A371" s="1488" t="s">
        <v>9030</v>
      </c>
      <c r="B371" s="1488"/>
      <c r="C371" s="1488"/>
      <c r="D371" s="1488" t="s">
        <v>9063</v>
      </c>
      <c r="E371" s="1488" t="s">
        <v>9108</v>
      </c>
      <c r="F371" s="1488">
        <v>0.01</v>
      </c>
      <c r="G371" s="1488" t="s">
        <v>3496</v>
      </c>
      <c r="H371" s="1488">
        <v>553</v>
      </c>
    </row>
    <row r="372" spans="1:8" ht="29.25" thickBot="1">
      <c r="A372" s="1488" t="s">
        <v>9033</v>
      </c>
      <c r="B372" s="1488"/>
      <c r="C372" s="1488"/>
      <c r="D372" s="1488" t="s">
        <v>9065</v>
      </c>
      <c r="E372" s="1488" t="s">
        <v>9109</v>
      </c>
      <c r="F372" s="1488">
        <v>1.536</v>
      </c>
      <c r="G372" s="1488" t="s">
        <v>4360</v>
      </c>
      <c r="H372" s="1488">
        <v>554</v>
      </c>
    </row>
    <row r="373" spans="1:8" ht="38.25">
      <c r="A373" s="1480" t="s">
        <v>3690</v>
      </c>
      <c r="B373" s="1480" t="s">
        <v>9112</v>
      </c>
      <c r="C373" s="1493"/>
    </row>
    <row r="374" spans="1:8" ht="17.25" thickBot="1">
      <c r="A374" s="1479"/>
      <c r="B374" s="1479"/>
      <c r="C374" s="1492"/>
    </row>
    <row r="375" spans="1:8" ht="29.25" thickBot="1">
      <c r="A375" s="1488" t="s">
        <v>9104</v>
      </c>
      <c r="B375" s="1488"/>
      <c r="C375" s="1488"/>
      <c r="D375" s="1488" t="s">
        <v>9058</v>
      </c>
      <c r="E375" s="1488" t="s">
        <v>9105</v>
      </c>
      <c r="F375" s="1488">
        <v>4.8000000000000001E-2</v>
      </c>
      <c r="G375" s="1488" t="s">
        <v>3496</v>
      </c>
      <c r="H375" s="1488">
        <v>551</v>
      </c>
    </row>
    <row r="376" spans="1:8" ht="29.25" thickBot="1">
      <c r="A376" s="1488" t="s">
        <v>9106</v>
      </c>
      <c r="B376" s="1488"/>
      <c r="C376" s="1488"/>
      <c r="D376" s="1488" t="s">
        <v>9061</v>
      </c>
      <c r="E376" s="1488" t="s">
        <v>9107</v>
      </c>
      <c r="F376" s="1488">
        <v>5.7000000000000002E-2</v>
      </c>
      <c r="G376" s="1488" t="s">
        <v>3496</v>
      </c>
      <c r="H376" s="1488">
        <v>552</v>
      </c>
    </row>
    <row r="377" spans="1:8" ht="29.25" thickBot="1">
      <c r="A377" s="1488" t="s">
        <v>9030</v>
      </c>
      <c r="B377" s="1488"/>
      <c r="C377" s="1488"/>
      <c r="D377" s="1488" t="s">
        <v>9063</v>
      </c>
      <c r="E377" s="1488" t="s">
        <v>9108</v>
      </c>
      <c r="F377" s="1488">
        <v>0.01</v>
      </c>
      <c r="G377" s="1488" t="s">
        <v>3496</v>
      </c>
      <c r="H377" s="1488">
        <v>553</v>
      </c>
    </row>
    <row r="378" spans="1:8" ht="29.25" thickBot="1">
      <c r="A378" s="1488" t="s">
        <v>9033</v>
      </c>
      <c r="B378" s="1488"/>
      <c r="C378" s="1488"/>
      <c r="D378" s="1488" t="s">
        <v>9065</v>
      </c>
      <c r="E378" s="1488" t="s">
        <v>9109</v>
      </c>
      <c r="F378" s="1488">
        <v>1.536</v>
      </c>
      <c r="G378" s="1488" t="s">
        <v>4360</v>
      </c>
      <c r="H378" s="1488">
        <v>554</v>
      </c>
    </row>
    <row r="379" spans="1:8" ht="38.25">
      <c r="A379" s="1480" t="s">
        <v>3690</v>
      </c>
      <c r="B379" s="1480" t="s">
        <v>9113</v>
      </c>
      <c r="C379" s="1493"/>
    </row>
    <row r="380" spans="1:8" ht="17.25" thickBot="1">
      <c r="A380" s="1479"/>
      <c r="B380" s="1479"/>
      <c r="C380" s="1492"/>
    </row>
    <row r="381" spans="1:8" ht="29.25" thickBot="1">
      <c r="A381" s="1488" t="s">
        <v>9104</v>
      </c>
      <c r="B381" s="1488"/>
      <c r="C381" s="1488"/>
      <c r="D381" s="1488" t="s">
        <v>9058</v>
      </c>
      <c r="E381" s="1488" t="s">
        <v>9114</v>
      </c>
      <c r="F381" s="1488">
        <v>5.0999999999999997E-2</v>
      </c>
      <c r="G381" s="1488" t="s">
        <v>3496</v>
      </c>
      <c r="H381" s="1488">
        <v>551</v>
      </c>
    </row>
    <row r="382" spans="1:8" ht="29.25" thickBot="1">
      <c r="A382" s="1488" t="s">
        <v>9106</v>
      </c>
      <c r="B382" s="1488"/>
      <c r="C382" s="1488"/>
      <c r="D382" s="1488" t="s">
        <v>9061</v>
      </c>
      <c r="E382" s="1488" t="s">
        <v>9115</v>
      </c>
      <c r="F382" s="1488">
        <v>6.0999999999999999E-2</v>
      </c>
      <c r="G382" s="1488" t="s">
        <v>3496</v>
      </c>
      <c r="H382" s="1488">
        <v>552</v>
      </c>
    </row>
    <row r="383" spans="1:8" ht="29.25" thickBot="1">
      <c r="A383" s="1488" t="s">
        <v>9030</v>
      </c>
      <c r="B383" s="1488"/>
      <c r="C383" s="1488"/>
      <c r="D383" s="1488" t="s">
        <v>9063</v>
      </c>
      <c r="E383" s="1488" t="s">
        <v>9116</v>
      </c>
      <c r="F383" s="1488">
        <v>0.01</v>
      </c>
      <c r="G383" s="1488" t="s">
        <v>3496</v>
      </c>
      <c r="H383" s="1488">
        <v>553</v>
      </c>
    </row>
    <row r="384" spans="1:8" ht="29.25" thickBot="1">
      <c r="A384" s="1488" t="s">
        <v>9033</v>
      </c>
      <c r="B384" s="1488"/>
      <c r="C384" s="1488"/>
      <c r="D384" s="1488" t="s">
        <v>9065</v>
      </c>
      <c r="E384" s="1488" t="s">
        <v>9117</v>
      </c>
      <c r="F384" s="1488">
        <v>1.641</v>
      </c>
      <c r="G384" s="1488" t="s">
        <v>4360</v>
      </c>
      <c r="H384" s="1488">
        <v>554</v>
      </c>
    </row>
    <row r="385" spans="1:8" ht="38.25">
      <c r="A385" s="1480" t="s">
        <v>3690</v>
      </c>
      <c r="B385" s="1480" t="s">
        <v>9118</v>
      </c>
      <c r="C385" s="1493"/>
    </row>
    <row r="386" spans="1:8" ht="17.25" thickBot="1">
      <c r="A386" s="1479"/>
      <c r="B386" s="1479"/>
      <c r="C386" s="1492"/>
    </row>
    <row r="387" spans="1:8" ht="29.25" thickBot="1">
      <c r="A387" s="1488" t="s">
        <v>9104</v>
      </c>
      <c r="B387" s="1488"/>
      <c r="C387" s="1488"/>
      <c r="D387" s="1488" t="s">
        <v>9058</v>
      </c>
      <c r="E387" s="1488" t="s">
        <v>9114</v>
      </c>
      <c r="F387" s="1488">
        <v>5.0999999999999997E-2</v>
      </c>
      <c r="G387" s="1488" t="s">
        <v>3496</v>
      </c>
      <c r="H387" s="1488">
        <v>551</v>
      </c>
    </row>
    <row r="388" spans="1:8" ht="29.25" thickBot="1">
      <c r="A388" s="1488" t="s">
        <v>9106</v>
      </c>
      <c r="B388" s="1488"/>
      <c r="C388" s="1488"/>
      <c r="D388" s="1488" t="s">
        <v>9061</v>
      </c>
      <c r="E388" s="1488" t="s">
        <v>9115</v>
      </c>
      <c r="F388" s="1488">
        <v>6.0999999999999999E-2</v>
      </c>
      <c r="G388" s="1488" t="s">
        <v>3496</v>
      </c>
      <c r="H388" s="1488">
        <v>552</v>
      </c>
    </row>
    <row r="389" spans="1:8" ht="29.25" thickBot="1">
      <c r="A389" s="1488" t="s">
        <v>9030</v>
      </c>
      <c r="B389" s="1488"/>
      <c r="C389" s="1488"/>
      <c r="D389" s="1488" t="s">
        <v>9063</v>
      </c>
      <c r="E389" s="1488" t="s">
        <v>9116</v>
      </c>
      <c r="F389" s="1488">
        <v>0.01</v>
      </c>
      <c r="G389" s="1488" t="s">
        <v>3496</v>
      </c>
      <c r="H389" s="1488">
        <v>553</v>
      </c>
    </row>
    <row r="390" spans="1:8" ht="29.25" thickBot="1">
      <c r="A390" s="1488" t="s">
        <v>9033</v>
      </c>
      <c r="B390" s="1488"/>
      <c r="C390" s="1488"/>
      <c r="D390" s="1488" t="s">
        <v>9065</v>
      </c>
      <c r="E390" s="1488" t="s">
        <v>9117</v>
      </c>
      <c r="F390" s="1488">
        <v>1.641</v>
      </c>
      <c r="G390" s="1488" t="s">
        <v>4360</v>
      </c>
      <c r="H390" s="1488">
        <v>554</v>
      </c>
    </row>
    <row r="391" spans="1:8" ht="38.25">
      <c r="A391" s="1480" t="s">
        <v>3690</v>
      </c>
      <c r="B391" s="1480" t="s">
        <v>9119</v>
      </c>
      <c r="C391" s="1493"/>
    </row>
    <row r="392" spans="1:8" ht="17.25" thickBot="1">
      <c r="A392" s="1479"/>
      <c r="B392" s="1479"/>
      <c r="C392" s="1492"/>
    </row>
    <row r="393" spans="1:8" ht="29.25" thickBot="1">
      <c r="A393" s="1488" t="s">
        <v>9104</v>
      </c>
      <c r="B393" s="1488"/>
      <c r="C393" s="1488"/>
      <c r="D393" s="1488" t="s">
        <v>9058</v>
      </c>
      <c r="E393" s="1488" t="s">
        <v>9114</v>
      </c>
      <c r="F393" s="1488">
        <v>5.0999999999999997E-2</v>
      </c>
      <c r="G393" s="1488" t="s">
        <v>3496</v>
      </c>
      <c r="H393" s="1488">
        <v>551</v>
      </c>
    </row>
    <row r="394" spans="1:8" ht="29.25" thickBot="1">
      <c r="A394" s="1488" t="s">
        <v>9106</v>
      </c>
      <c r="B394" s="1488"/>
      <c r="C394" s="1488"/>
      <c r="D394" s="1488" t="s">
        <v>9061</v>
      </c>
      <c r="E394" s="1488" t="s">
        <v>9115</v>
      </c>
      <c r="F394" s="1488">
        <v>6.0999999999999999E-2</v>
      </c>
      <c r="G394" s="1488" t="s">
        <v>3496</v>
      </c>
      <c r="H394" s="1488">
        <v>552</v>
      </c>
    </row>
    <row r="395" spans="1:8" ht="29.25" thickBot="1">
      <c r="A395" s="1488" t="s">
        <v>9030</v>
      </c>
      <c r="B395" s="1488"/>
      <c r="C395" s="1488"/>
      <c r="D395" s="1488" t="s">
        <v>9063</v>
      </c>
      <c r="E395" s="1488" t="s">
        <v>9116</v>
      </c>
      <c r="F395" s="1488">
        <v>0.01</v>
      </c>
      <c r="G395" s="1488" t="s">
        <v>3496</v>
      </c>
      <c r="H395" s="1488">
        <v>553</v>
      </c>
    </row>
    <row r="396" spans="1:8" ht="29.25" thickBot="1">
      <c r="A396" s="1488" t="s">
        <v>9033</v>
      </c>
      <c r="B396" s="1488"/>
      <c r="C396" s="1488"/>
      <c r="D396" s="1488" t="s">
        <v>9065</v>
      </c>
      <c r="E396" s="1488" t="s">
        <v>9117</v>
      </c>
      <c r="F396" s="1488">
        <v>1.641</v>
      </c>
      <c r="G396" s="1488" t="s">
        <v>4360</v>
      </c>
      <c r="H396" s="1488">
        <v>554</v>
      </c>
    </row>
    <row r="397" spans="1:8" ht="38.25">
      <c r="A397" s="1480" t="s">
        <v>3690</v>
      </c>
      <c r="B397" s="1480" t="s">
        <v>9120</v>
      </c>
      <c r="C397" s="1493"/>
    </row>
    <row r="398" spans="1:8" ht="17.25" thickBot="1">
      <c r="A398" s="1479"/>
      <c r="B398" s="1479"/>
      <c r="C398" s="1492"/>
    </row>
    <row r="399" spans="1:8" ht="29.25" thickBot="1">
      <c r="A399" s="1488" t="s">
        <v>9104</v>
      </c>
      <c r="B399" s="1488"/>
      <c r="C399" s="1488"/>
      <c r="D399" s="1488" t="s">
        <v>9058</v>
      </c>
      <c r="E399" s="1488" t="s">
        <v>9114</v>
      </c>
      <c r="F399" s="1488">
        <v>5.0999999999999997E-2</v>
      </c>
      <c r="G399" s="1488" t="s">
        <v>3496</v>
      </c>
      <c r="H399" s="1488">
        <v>551</v>
      </c>
    </row>
    <row r="400" spans="1:8" ht="29.25" thickBot="1">
      <c r="A400" s="1488" t="s">
        <v>9106</v>
      </c>
      <c r="B400" s="1488"/>
      <c r="C400" s="1488"/>
      <c r="D400" s="1488" t="s">
        <v>9061</v>
      </c>
      <c r="E400" s="1488" t="s">
        <v>9115</v>
      </c>
      <c r="F400" s="1488">
        <v>6.0999999999999999E-2</v>
      </c>
      <c r="G400" s="1488" t="s">
        <v>3496</v>
      </c>
      <c r="H400" s="1488">
        <v>552</v>
      </c>
    </row>
    <row r="401" spans="1:8" ht="29.25" thickBot="1">
      <c r="A401" s="1488" t="s">
        <v>9030</v>
      </c>
      <c r="B401" s="1488"/>
      <c r="C401" s="1488"/>
      <c r="D401" s="1488" t="s">
        <v>9063</v>
      </c>
      <c r="E401" s="1488" t="s">
        <v>9116</v>
      </c>
      <c r="F401" s="1488">
        <v>0.01</v>
      </c>
      <c r="G401" s="1488" t="s">
        <v>3496</v>
      </c>
      <c r="H401" s="1488">
        <v>553</v>
      </c>
    </row>
    <row r="402" spans="1:8" ht="29.25" thickBot="1">
      <c r="A402" s="1488" t="s">
        <v>9033</v>
      </c>
      <c r="B402" s="1488"/>
      <c r="C402" s="1488"/>
      <c r="D402" s="1488" t="s">
        <v>9065</v>
      </c>
      <c r="E402" s="1488" t="s">
        <v>9117</v>
      </c>
      <c r="F402" s="1488">
        <v>1.641</v>
      </c>
      <c r="G402" s="1488" t="s">
        <v>4360</v>
      </c>
      <c r="H402" s="1488">
        <v>554</v>
      </c>
    </row>
    <row r="403" spans="1:8" ht="38.25">
      <c r="A403" s="1480" t="s">
        <v>9121</v>
      </c>
      <c r="B403" s="1480" t="s">
        <v>9122</v>
      </c>
      <c r="C403" s="1493"/>
    </row>
    <row r="404" spans="1:8" ht="17.25" thickBot="1">
      <c r="A404" s="1479"/>
      <c r="B404" s="1479"/>
      <c r="C404" s="1492"/>
    </row>
    <row r="405" spans="1:8" ht="29.25" thickBot="1">
      <c r="A405" s="1488" t="s">
        <v>9123</v>
      </c>
      <c r="B405" s="1488"/>
      <c r="C405" s="1488"/>
      <c r="D405" s="1488" t="s">
        <v>9058</v>
      </c>
      <c r="E405" s="1488" t="s">
        <v>9124</v>
      </c>
      <c r="F405" s="1488">
        <v>9.8000000000000004E-2</v>
      </c>
      <c r="G405" s="1488" t="s">
        <v>3496</v>
      </c>
      <c r="H405" s="1488">
        <v>720</v>
      </c>
    </row>
    <row r="406" spans="1:8" ht="29.25" thickBot="1">
      <c r="A406" s="1488" t="s">
        <v>9125</v>
      </c>
      <c r="B406" s="1488"/>
      <c r="C406" s="1488"/>
      <c r="D406" s="1488" t="s">
        <v>9058</v>
      </c>
      <c r="E406" s="1488" t="s">
        <v>9124</v>
      </c>
      <c r="F406" s="1488">
        <v>9.8000000000000004E-2</v>
      </c>
      <c r="G406" s="1488" t="s">
        <v>3496</v>
      </c>
      <c r="H406" s="1488">
        <v>721</v>
      </c>
    </row>
    <row r="407" spans="1:8" ht="17.25" thickBot="1">
      <c r="A407" s="1488" t="s">
        <v>9033</v>
      </c>
      <c r="B407" s="1488"/>
      <c r="C407" s="1488"/>
      <c r="D407" s="1488" t="s">
        <v>9126</v>
      </c>
      <c r="E407" s="1488" t="s">
        <v>9127</v>
      </c>
      <c r="F407" s="1488">
        <v>7.9950000000000001</v>
      </c>
      <c r="G407" s="1488" t="s">
        <v>4360</v>
      </c>
      <c r="H407" s="1488">
        <v>722</v>
      </c>
    </row>
    <row r="408" spans="1:8" ht="38.25">
      <c r="A408" s="1480" t="s">
        <v>9121</v>
      </c>
      <c r="B408" s="1480" t="s">
        <v>9128</v>
      </c>
      <c r="C408" s="1493"/>
    </row>
    <row r="409" spans="1:8" ht="17.25" thickBot="1">
      <c r="A409" s="1479"/>
      <c r="B409" s="1479"/>
      <c r="C409" s="1492"/>
    </row>
    <row r="410" spans="1:8" ht="29.25" thickBot="1">
      <c r="A410" s="1488" t="s">
        <v>9123</v>
      </c>
      <c r="B410" s="1488"/>
      <c r="C410" s="1488"/>
      <c r="D410" s="1488" t="s">
        <v>9058</v>
      </c>
      <c r="E410" s="1488" t="s">
        <v>9124</v>
      </c>
      <c r="F410" s="1488">
        <v>9.8000000000000004E-2</v>
      </c>
      <c r="G410" s="1488" t="s">
        <v>3496</v>
      </c>
      <c r="H410" s="1488">
        <v>720</v>
      </c>
    </row>
    <row r="411" spans="1:8" ht="29.25" thickBot="1">
      <c r="A411" s="1488" t="s">
        <v>9125</v>
      </c>
      <c r="B411" s="1488"/>
      <c r="C411" s="1488"/>
      <c r="D411" s="1488" t="s">
        <v>9058</v>
      </c>
      <c r="E411" s="1488" t="s">
        <v>9124</v>
      </c>
      <c r="F411" s="1488">
        <v>9.8000000000000004E-2</v>
      </c>
      <c r="G411" s="1488" t="s">
        <v>3496</v>
      </c>
      <c r="H411" s="1488">
        <v>721</v>
      </c>
    </row>
    <row r="412" spans="1:8" ht="17.25" thickBot="1">
      <c r="A412" s="1488" t="s">
        <v>9033</v>
      </c>
      <c r="B412" s="1488"/>
      <c r="C412" s="1488"/>
      <c r="D412" s="1488" t="s">
        <v>9126</v>
      </c>
      <c r="E412" s="1488" t="s">
        <v>9127</v>
      </c>
      <c r="F412" s="1488">
        <v>7.9950000000000001</v>
      </c>
      <c r="G412" s="1488" t="s">
        <v>4360</v>
      </c>
      <c r="H412" s="1488">
        <v>722</v>
      </c>
    </row>
    <row r="413" spans="1:8" ht="38.25">
      <c r="A413" s="1480" t="s">
        <v>9121</v>
      </c>
      <c r="B413" s="1480" t="s">
        <v>9129</v>
      </c>
      <c r="C413" s="1493"/>
    </row>
    <row r="414" spans="1:8" ht="17.25" thickBot="1">
      <c r="A414" s="1479"/>
      <c r="B414" s="1479"/>
      <c r="C414" s="1492"/>
    </row>
    <row r="415" spans="1:8" ht="29.25" thickBot="1">
      <c r="A415" s="1488" t="s">
        <v>9123</v>
      </c>
      <c r="B415" s="1488"/>
      <c r="C415" s="1488"/>
      <c r="D415" s="1488" t="s">
        <v>9058</v>
      </c>
      <c r="E415" s="1488" t="s">
        <v>9124</v>
      </c>
      <c r="F415" s="1488">
        <v>9.8000000000000004E-2</v>
      </c>
      <c r="G415" s="1488" t="s">
        <v>3496</v>
      </c>
      <c r="H415" s="1488">
        <v>720</v>
      </c>
    </row>
    <row r="416" spans="1:8" ht="29.25" thickBot="1">
      <c r="A416" s="1488" t="s">
        <v>9125</v>
      </c>
      <c r="B416" s="1488"/>
      <c r="C416" s="1488"/>
      <c r="D416" s="1488" t="s">
        <v>9058</v>
      </c>
      <c r="E416" s="1488" t="s">
        <v>9124</v>
      </c>
      <c r="F416" s="1488">
        <v>9.8000000000000004E-2</v>
      </c>
      <c r="G416" s="1488" t="s">
        <v>3496</v>
      </c>
      <c r="H416" s="1488">
        <v>721</v>
      </c>
    </row>
    <row r="417" spans="1:8" ht="17.25" thickBot="1">
      <c r="A417" s="1488" t="s">
        <v>9033</v>
      </c>
      <c r="B417" s="1488"/>
      <c r="C417" s="1488"/>
      <c r="D417" s="1488" t="s">
        <v>9126</v>
      </c>
      <c r="E417" s="1488" t="s">
        <v>9127</v>
      </c>
      <c r="F417" s="1488">
        <v>7.9950000000000001</v>
      </c>
      <c r="G417" s="1488" t="s">
        <v>4360</v>
      </c>
      <c r="H417" s="1488">
        <v>722</v>
      </c>
    </row>
    <row r="418" spans="1:8" ht="38.25">
      <c r="A418" s="1480" t="s">
        <v>9121</v>
      </c>
      <c r="B418" s="1480" t="s">
        <v>9130</v>
      </c>
      <c r="C418" s="1493"/>
    </row>
    <row r="419" spans="1:8" ht="17.25" thickBot="1">
      <c r="A419" s="1479"/>
      <c r="B419" s="1479"/>
      <c r="C419" s="1492"/>
    </row>
    <row r="420" spans="1:8" ht="29.25" thickBot="1">
      <c r="A420" s="1488" t="s">
        <v>9123</v>
      </c>
      <c r="B420" s="1488"/>
      <c r="C420" s="1488"/>
      <c r="D420" s="1488" t="s">
        <v>9058</v>
      </c>
      <c r="E420" s="1488" t="s">
        <v>9124</v>
      </c>
      <c r="F420" s="1488">
        <v>9.8000000000000004E-2</v>
      </c>
      <c r="G420" s="1488" t="s">
        <v>3496</v>
      </c>
      <c r="H420" s="1488">
        <v>720</v>
      </c>
    </row>
    <row r="421" spans="1:8" ht="29.25" thickBot="1">
      <c r="A421" s="1488" t="s">
        <v>9125</v>
      </c>
      <c r="B421" s="1488"/>
      <c r="C421" s="1488"/>
      <c r="D421" s="1488" t="s">
        <v>9058</v>
      </c>
      <c r="E421" s="1488" t="s">
        <v>9124</v>
      </c>
      <c r="F421" s="1488">
        <v>9.8000000000000004E-2</v>
      </c>
      <c r="G421" s="1488" t="s">
        <v>3496</v>
      </c>
      <c r="H421" s="1488">
        <v>721</v>
      </c>
    </row>
    <row r="422" spans="1:8" ht="17.25" thickBot="1">
      <c r="A422" s="1488" t="s">
        <v>9033</v>
      </c>
      <c r="B422" s="1488"/>
      <c r="C422" s="1488"/>
      <c r="D422" s="1488" t="s">
        <v>9126</v>
      </c>
      <c r="E422" s="1488" t="s">
        <v>9127</v>
      </c>
      <c r="F422" s="1488">
        <v>7.9950000000000001</v>
      </c>
      <c r="G422" s="1488" t="s">
        <v>4360</v>
      </c>
      <c r="H422" s="1488">
        <v>722</v>
      </c>
    </row>
    <row r="423" spans="1:8" ht="38.25">
      <c r="A423" s="1480" t="s">
        <v>9121</v>
      </c>
      <c r="B423" s="1480" t="s">
        <v>9131</v>
      </c>
      <c r="C423" s="1493"/>
    </row>
    <row r="424" spans="1:8" ht="17.25" thickBot="1">
      <c r="A424" s="1479"/>
      <c r="B424" s="1479"/>
      <c r="C424" s="1492"/>
    </row>
    <row r="425" spans="1:8" ht="29.25" thickBot="1">
      <c r="A425" s="1488" t="s">
        <v>9123</v>
      </c>
      <c r="B425" s="1488"/>
      <c r="C425" s="1488"/>
      <c r="D425" s="1488" t="s">
        <v>9058</v>
      </c>
      <c r="E425" s="1488" t="s">
        <v>9124</v>
      </c>
      <c r="F425" s="1488">
        <v>9.8000000000000004E-2</v>
      </c>
      <c r="G425" s="1488" t="s">
        <v>3496</v>
      </c>
      <c r="H425" s="1488">
        <v>720</v>
      </c>
    </row>
    <row r="426" spans="1:8" ht="29.25" thickBot="1">
      <c r="A426" s="1488" t="s">
        <v>9125</v>
      </c>
      <c r="B426" s="1488"/>
      <c r="C426" s="1488"/>
      <c r="D426" s="1488" t="s">
        <v>9058</v>
      </c>
      <c r="E426" s="1488" t="s">
        <v>9124</v>
      </c>
      <c r="F426" s="1488">
        <v>9.8000000000000004E-2</v>
      </c>
      <c r="G426" s="1488" t="s">
        <v>3496</v>
      </c>
      <c r="H426" s="1488">
        <v>721</v>
      </c>
    </row>
    <row r="427" spans="1:8" ht="17.25" thickBot="1">
      <c r="A427" s="1488" t="s">
        <v>9033</v>
      </c>
      <c r="B427" s="1488"/>
      <c r="C427" s="1488"/>
      <c r="D427" s="1488" t="s">
        <v>9126</v>
      </c>
      <c r="E427" s="1488" t="s">
        <v>9127</v>
      </c>
      <c r="F427" s="1488">
        <v>7.9950000000000001</v>
      </c>
      <c r="G427" s="1488" t="s">
        <v>4360</v>
      </c>
      <c r="H427" s="1488">
        <v>722</v>
      </c>
    </row>
    <row r="428" spans="1:8" ht="38.25">
      <c r="A428" s="1480" t="s">
        <v>9121</v>
      </c>
      <c r="B428" s="1480" t="s">
        <v>9132</v>
      </c>
      <c r="C428" s="1493"/>
    </row>
    <row r="429" spans="1:8" ht="17.25" thickBot="1">
      <c r="A429" s="1479"/>
      <c r="B429" s="1479"/>
      <c r="C429" s="1492"/>
    </row>
    <row r="430" spans="1:8" ht="29.25" thickBot="1">
      <c r="A430" s="1488" t="s">
        <v>9123</v>
      </c>
      <c r="B430" s="1488"/>
      <c r="C430" s="1488"/>
      <c r="D430" s="1488" t="s">
        <v>9058</v>
      </c>
      <c r="E430" s="1488" t="s">
        <v>9124</v>
      </c>
      <c r="F430" s="1488">
        <v>9.8000000000000004E-2</v>
      </c>
      <c r="G430" s="1488" t="s">
        <v>3496</v>
      </c>
      <c r="H430" s="1488">
        <v>720</v>
      </c>
    </row>
    <row r="431" spans="1:8" ht="29.25" thickBot="1">
      <c r="A431" s="1488" t="s">
        <v>9125</v>
      </c>
      <c r="B431" s="1488"/>
      <c r="C431" s="1488"/>
      <c r="D431" s="1488" t="s">
        <v>9058</v>
      </c>
      <c r="E431" s="1488" t="s">
        <v>9124</v>
      </c>
      <c r="F431" s="1488">
        <v>9.8000000000000004E-2</v>
      </c>
      <c r="G431" s="1488" t="s">
        <v>3496</v>
      </c>
      <c r="H431" s="1488">
        <v>721</v>
      </c>
    </row>
    <row r="432" spans="1:8" ht="17.25" thickBot="1">
      <c r="A432" s="1488" t="s">
        <v>9033</v>
      </c>
      <c r="B432" s="1488"/>
      <c r="C432" s="1488"/>
      <c r="D432" s="1488" t="s">
        <v>9126</v>
      </c>
      <c r="E432" s="1488" t="s">
        <v>9127</v>
      </c>
      <c r="F432" s="1488">
        <v>7.9950000000000001</v>
      </c>
      <c r="G432" s="1488" t="s">
        <v>4360</v>
      </c>
      <c r="H432" s="1488">
        <v>722</v>
      </c>
    </row>
    <row r="433" spans="1:8" ht="38.25">
      <c r="A433" s="1480" t="s">
        <v>9133</v>
      </c>
      <c r="B433" s="1480" t="s">
        <v>9134</v>
      </c>
      <c r="C433" s="1493"/>
    </row>
    <row r="434" spans="1:8" ht="17.25" thickBot="1">
      <c r="A434" s="1479"/>
      <c r="B434" s="1479"/>
      <c r="C434" s="1492"/>
    </row>
    <row r="435" spans="1:8" ht="29.25" thickBot="1">
      <c r="A435" s="1488" t="s">
        <v>9123</v>
      </c>
      <c r="B435" s="1488"/>
      <c r="C435" s="1488"/>
      <c r="D435" s="1488" t="s">
        <v>9058</v>
      </c>
      <c r="E435" s="1488" t="s">
        <v>9135</v>
      </c>
      <c r="F435" s="1488">
        <v>4.9000000000000002E-2</v>
      </c>
      <c r="G435" s="1488" t="s">
        <v>3496</v>
      </c>
      <c r="H435" s="1488">
        <v>720</v>
      </c>
    </row>
    <row r="436" spans="1:8" ht="29.25" thickBot="1">
      <c r="A436" s="1488" t="s">
        <v>9125</v>
      </c>
      <c r="B436" s="1488"/>
      <c r="C436" s="1488"/>
      <c r="D436" s="1488" t="s">
        <v>9058</v>
      </c>
      <c r="E436" s="1488" t="s">
        <v>9135</v>
      </c>
      <c r="F436" s="1488">
        <v>4.9000000000000002E-2</v>
      </c>
      <c r="G436" s="1488" t="s">
        <v>3496</v>
      </c>
      <c r="H436" s="1488">
        <v>721</v>
      </c>
    </row>
    <row r="437" spans="1:8" ht="17.25" thickBot="1">
      <c r="A437" s="1488" t="s">
        <v>9033</v>
      </c>
      <c r="B437" s="1488"/>
      <c r="C437" s="1488"/>
      <c r="D437" s="1488" t="s">
        <v>9126</v>
      </c>
      <c r="E437" s="1488" t="s">
        <v>9136</v>
      </c>
      <c r="F437" s="1488">
        <v>4.0170000000000003</v>
      </c>
      <c r="G437" s="1488" t="s">
        <v>4360</v>
      </c>
      <c r="H437" s="1488">
        <v>722</v>
      </c>
    </row>
    <row r="438" spans="1:8" ht="38.25">
      <c r="A438" s="1480" t="s">
        <v>9133</v>
      </c>
      <c r="B438" s="1480" t="s">
        <v>9137</v>
      </c>
      <c r="C438" s="1493"/>
    </row>
    <row r="439" spans="1:8" ht="17.25" thickBot="1">
      <c r="A439" s="1479"/>
      <c r="B439" s="1479"/>
      <c r="C439" s="1492"/>
    </row>
    <row r="440" spans="1:8" ht="29.25" thickBot="1">
      <c r="A440" s="1488" t="s">
        <v>9123</v>
      </c>
      <c r="B440" s="1488"/>
      <c r="C440" s="1488"/>
      <c r="D440" s="1488" t="s">
        <v>9058</v>
      </c>
      <c r="E440" s="1488" t="s">
        <v>9135</v>
      </c>
      <c r="F440" s="1488">
        <v>4.9000000000000002E-2</v>
      </c>
      <c r="G440" s="1488" t="s">
        <v>3496</v>
      </c>
      <c r="H440" s="1488">
        <v>720</v>
      </c>
    </row>
    <row r="441" spans="1:8" ht="29.25" thickBot="1">
      <c r="A441" s="1488" t="s">
        <v>9125</v>
      </c>
      <c r="B441" s="1488"/>
      <c r="C441" s="1488"/>
      <c r="D441" s="1488" t="s">
        <v>9058</v>
      </c>
      <c r="E441" s="1488" t="s">
        <v>9135</v>
      </c>
      <c r="F441" s="1488">
        <v>4.9000000000000002E-2</v>
      </c>
      <c r="G441" s="1488" t="s">
        <v>3496</v>
      </c>
      <c r="H441" s="1488">
        <v>721</v>
      </c>
    </row>
    <row r="442" spans="1:8" ht="17.25" thickBot="1">
      <c r="A442" s="1488" t="s">
        <v>9033</v>
      </c>
      <c r="B442" s="1488"/>
      <c r="C442" s="1488"/>
      <c r="D442" s="1488" t="s">
        <v>9126</v>
      </c>
      <c r="E442" s="1488" t="s">
        <v>9136</v>
      </c>
      <c r="F442" s="1488">
        <v>4.0170000000000003</v>
      </c>
      <c r="G442" s="1488" t="s">
        <v>4360</v>
      </c>
      <c r="H442" s="1488">
        <v>722</v>
      </c>
    </row>
    <row r="443" spans="1:8" ht="38.25">
      <c r="A443" s="1480" t="s">
        <v>3704</v>
      </c>
      <c r="B443" s="1480" t="s">
        <v>9138</v>
      </c>
      <c r="C443" s="1493"/>
    </row>
    <row r="444" spans="1:8" ht="17.25" thickBot="1">
      <c r="A444" s="1479"/>
      <c r="B444" s="1479"/>
      <c r="C444" s="1492"/>
    </row>
    <row r="445" spans="1:8" ht="29.25" thickBot="1">
      <c r="A445" s="1488" t="s">
        <v>9104</v>
      </c>
      <c r="B445" s="1488"/>
      <c r="C445" s="1488"/>
      <c r="D445" s="1488" t="s">
        <v>9058</v>
      </c>
      <c r="E445" s="1488" t="s">
        <v>9139</v>
      </c>
      <c r="F445" s="1488">
        <v>1.4E-2</v>
      </c>
      <c r="G445" s="1488" t="s">
        <v>3496</v>
      </c>
      <c r="H445" s="1488">
        <v>648</v>
      </c>
    </row>
    <row r="446" spans="1:8" ht="29.25" thickBot="1">
      <c r="A446" s="1488" t="s">
        <v>9106</v>
      </c>
      <c r="B446" s="1488"/>
      <c r="C446" s="1488"/>
      <c r="D446" s="1488" t="s">
        <v>9061</v>
      </c>
      <c r="E446" s="1488" t="s">
        <v>9140</v>
      </c>
      <c r="F446" s="1488">
        <v>1.7000000000000001E-2</v>
      </c>
      <c r="G446" s="1488" t="s">
        <v>3496</v>
      </c>
      <c r="H446" s="1488">
        <v>649</v>
      </c>
    </row>
    <row r="447" spans="1:8" ht="29.25" thickBot="1">
      <c r="A447" s="1488" t="s">
        <v>9030</v>
      </c>
      <c r="B447" s="1488"/>
      <c r="C447" s="1488"/>
      <c r="D447" s="1488" t="s">
        <v>9063</v>
      </c>
      <c r="E447" s="1488" t="s">
        <v>9141</v>
      </c>
      <c r="F447" s="1488">
        <v>3.0000000000000001E-3</v>
      </c>
      <c r="G447" s="1488" t="s">
        <v>3496</v>
      </c>
      <c r="H447" s="1488">
        <v>650</v>
      </c>
    </row>
    <row r="448" spans="1:8" ht="29.25" thickBot="1">
      <c r="A448" s="1488" t="s">
        <v>9033</v>
      </c>
      <c r="B448" s="1488"/>
      <c r="C448" s="1488"/>
      <c r="D448" s="1488" t="s">
        <v>9065</v>
      </c>
      <c r="E448" s="1488" t="s">
        <v>9142</v>
      </c>
      <c r="F448" s="1488">
        <v>0.73899999999999999</v>
      </c>
      <c r="G448" s="1488" t="s">
        <v>4360</v>
      </c>
      <c r="H448" s="1488">
        <v>651</v>
      </c>
    </row>
    <row r="449" spans="1:8" ht="38.25">
      <c r="A449" s="1480" t="s">
        <v>3704</v>
      </c>
      <c r="B449" s="1480" t="s">
        <v>9143</v>
      </c>
      <c r="C449" s="1493"/>
    </row>
    <row r="450" spans="1:8" ht="17.25" thickBot="1">
      <c r="A450" s="1479"/>
      <c r="B450" s="1479"/>
      <c r="C450" s="1492"/>
    </row>
    <row r="451" spans="1:8" ht="29.25" thickBot="1">
      <c r="A451" s="1488" t="s">
        <v>9104</v>
      </c>
      <c r="B451" s="1488"/>
      <c r="C451" s="1488"/>
      <c r="D451" s="1488" t="s">
        <v>9058</v>
      </c>
      <c r="E451" s="1488" t="s">
        <v>9139</v>
      </c>
      <c r="F451" s="1488">
        <v>1.4E-2</v>
      </c>
      <c r="G451" s="1488" t="s">
        <v>3496</v>
      </c>
      <c r="H451" s="1488">
        <v>648</v>
      </c>
    </row>
    <row r="452" spans="1:8" ht="29.25" thickBot="1">
      <c r="A452" s="1488" t="s">
        <v>9106</v>
      </c>
      <c r="B452" s="1488"/>
      <c r="C452" s="1488"/>
      <c r="D452" s="1488" t="s">
        <v>9061</v>
      </c>
      <c r="E452" s="1488" t="s">
        <v>9140</v>
      </c>
      <c r="F452" s="1488">
        <v>1.7000000000000001E-2</v>
      </c>
      <c r="G452" s="1488" t="s">
        <v>3496</v>
      </c>
      <c r="H452" s="1488">
        <v>649</v>
      </c>
    </row>
    <row r="453" spans="1:8" ht="29.25" thickBot="1">
      <c r="A453" s="1488" t="s">
        <v>9030</v>
      </c>
      <c r="B453" s="1488"/>
      <c r="C453" s="1488"/>
      <c r="D453" s="1488" t="s">
        <v>9063</v>
      </c>
      <c r="E453" s="1488" t="s">
        <v>9141</v>
      </c>
      <c r="F453" s="1488">
        <v>3.0000000000000001E-3</v>
      </c>
      <c r="G453" s="1488" t="s">
        <v>3496</v>
      </c>
      <c r="H453" s="1488">
        <v>650</v>
      </c>
    </row>
    <row r="454" spans="1:8" ht="29.25" thickBot="1">
      <c r="A454" s="1488" t="s">
        <v>9033</v>
      </c>
      <c r="B454" s="1488"/>
      <c r="C454" s="1488"/>
      <c r="D454" s="1488" t="s">
        <v>9065</v>
      </c>
      <c r="E454" s="1488" t="s">
        <v>9142</v>
      </c>
      <c r="F454" s="1488">
        <v>0.73899999999999999</v>
      </c>
      <c r="G454" s="1488" t="s">
        <v>4360</v>
      </c>
      <c r="H454" s="1488">
        <v>651</v>
      </c>
    </row>
    <row r="455" spans="1:8" ht="38.25">
      <c r="A455" s="1480" t="s">
        <v>3704</v>
      </c>
      <c r="B455" s="1480" t="s">
        <v>9144</v>
      </c>
      <c r="C455" s="1493"/>
    </row>
    <row r="456" spans="1:8" ht="17.25" thickBot="1">
      <c r="A456" s="1479"/>
      <c r="B456" s="1479"/>
      <c r="C456" s="1492"/>
    </row>
    <row r="457" spans="1:8" ht="29.25" thickBot="1">
      <c r="A457" s="1488" t="s">
        <v>9104</v>
      </c>
      <c r="B457" s="1488"/>
      <c r="C457" s="1488"/>
      <c r="D457" s="1488" t="s">
        <v>9058</v>
      </c>
      <c r="E457" s="1488" t="s">
        <v>9139</v>
      </c>
      <c r="F457" s="1488">
        <v>1.4E-2</v>
      </c>
      <c r="G457" s="1488" t="s">
        <v>3496</v>
      </c>
      <c r="H457" s="1488">
        <v>648</v>
      </c>
    </row>
    <row r="458" spans="1:8" ht="29.25" thickBot="1">
      <c r="A458" s="1488" t="s">
        <v>9106</v>
      </c>
      <c r="B458" s="1488"/>
      <c r="C458" s="1488"/>
      <c r="D458" s="1488" t="s">
        <v>9061</v>
      </c>
      <c r="E458" s="1488" t="s">
        <v>9140</v>
      </c>
      <c r="F458" s="1488">
        <v>1.7000000000000001E-2</v>
      </c>
      <c r="G458" s="1488" t="s">
        <v>3496</v>
      </c>
      <c r="H458" s="1488">
        <v>649</v>
      </c>
    </row>
    <row r="459" spans="1:8" ht="29.25" thickBot="1">
      <c r="A459" s="1488" t="s">
        <v>9030</v>
      </c>
      <c r="B459" s="1488"/>
      <c r="C459" s="1488"/>
      <c r="D459" s="1488" t="s">
        <v>9063</v>
      </c>
      <c r="E459" s="1488" t="s">
        <v>9141</v>
      </c>
      <c r="F459" s="1488">
        <v>3.0000000000000001E-3</v>
      </c>
      <c r="G459" s="1488" t="s">
        <v>3496</v>
      </c>
      <c r="H459" s="1488">
        <v>650</v>
      </c>
    </row>
    <row r="460" spans="1:8" ht="29.25" thickBot="1">
      <c r="A460" s="1488" t="s">
        <v>9033</v>
      </c>
      <c r="B460" s="1488"/>
      <c r="C460" s="1488"/>
      <c r="D460" s="1488" t="s">
        <v>9065</v>
      </c>
      <c r="E460" s="1488" t="s">
        <v>9142</v>
      </c>
      <c r="F460" s="1488">
        <v>0.73899999999999999</v>
      </c>
      <c r="G460" s="1488" t="s">
        <v>4360</v>
      </c>
      <c r="H460" s="1488">
        <v>651</v>
      </c>
    </row>
    <row r="461" spans="1:8" ht="38.25">
      <c r="A461" s="1480" t="s">
        <v>3704</v>
      </c>
      <c r="B461" s="1480" t="s">
        <v>9145</v>
      </c>
      <c r="C461" s="1493"/>
    </row>
    <row r="462" spans="1:8" ht="17.25" thickBot="1">
      <c r="A462" s="1479"/>
      <c r="B462" s="1479"/>
      <c r="C462" s="1492"/>
    </row>
    <row r="463" spans="1:8" ht="29.25" thickBot="1">
      <c r="A463" s="1488" t="s">
        <v>9104</v>
      </c>
      <c r="B463" s="1488"/>
      <c r="C463" s="1488"/>
      <c r="D463" s="1488" t="s">
        <v>9058</v>
      </c>
      <c r="E463" s="1488" t="s">
        <v>9139</v>
      </c>
      <c r="F463" s="1488">
        <v>1.4E-2</v>
      </c>
      <c r="G463" s="1488" t="s">
        <v>3496</v>
      </c>
      <c r="H463" s="1488">
        <v>648</v>
      </c>
    </row>
    <row r="464" spans="1:8" ht="29.25" thickBot="1">
      <c r="A464" s="1488" t="s">
        <v>9106</v>
      </c>
      <c r="B464" s="1488"/>
      <c r="C464" s="1488"/>
      <c r="D464" s="1488" t="s">
        <v>9061</v>
      </c>
      <c r="E464" s="1488" t="s">
        <v>9140</v>
      </c>
      <c r="F464" s="1488">
        <v>1.7000000000000001E-2</v>
      </c>
      <c r="G464" s="1488" t="s">
        <v>3496</v>
      </c>
      <c r="H464" s="1488">
        <v>649</v>
      </c>
    </row>
    <row r="465" spans="1:8" ht="29.25" thickBot="1">
      <c r="A465" s="1488" t="s">
        <v>9030</v>
      </c>
      <c r="B465" s="1488"/>
      <c r="C465" s="1488"/>
      <c r="D465" s="1488" t="s">
        <v>9063</v>
      </c>
      <c r="E465" s="1488" t="s">
        <v>9141</v>
      </c>
      <c r="F465" s="1488">
        <v>3.0000000000000001E-3</v>
      </c>
      <c r="G465" s="1488" t="s">
        <v>3496</v>
      </c>
      <c r="H465" s="1488">
        <v>650</v>
      </c>
    </row>
    <row r="466" spans="1:8" ht="29.25" thickBot="1">
      <c r="A466" s="1488" t="s">
        <v>9033</v>
      </c>
      <c r="B466" s="1488"/>
      <c r="C466" s="1488"/>
      <c r="D466" s="1488" t="s">
        <v>9065</v>
      </c>
      <c r="E466" s="1488" t="s">
        <v>9142</v>
      </c>
      <c r="F466" s="1488">
        <v>0.73899999999999999</v>
      </c>
      <c r="G466" s="1488" t="s">
        <v>4360</v>
      </c>
      <c r="H466" s="1488">
        <v>651</v>
      </c>
    </row>
    <row r="467" spans="1:8" ht="38.25">
      <c r="A467" s="1480" t="s">
        <v>3704</v>
      </c>
      <c r="B467" s="1480" t="s">
        <v>9146</v>
      </c>
      <c r="C467" s="1493"/>
    </row>
    <row r="468" spans="1:8" ht="17.25" thickBot="1">
      <c r="A468" s="1479"/>
      <c r="B468" s="1479"/>
      <c r="C468" s="1492"/>
    </row>
    <row r="469" spans="1:8" ht="29.25" thickBot="1">
      <c r="A469" s="1488" t="s">
        <v>9104</v>
      </c>
      <c r="B469" s="1488"/>
      <c r="C469" s="1488"/>
      <c r="D469" s="1488" t="s">
        <v>9058</v>
      </c>
      <c r="E469" s="1488" t="s">
        <v>9139</v>
      </c>
      <c r="F469" s="1488">
        <v>1.4E-2</v>
      </c>
      <c r="G469" s="1488" t="s">
        <v>3496</v>
      </c>
      <c r="H469" s="1488">
        <v>648</v>
      </c>
    </row>
    <row r="470" spans="1:8" ht="29.25" thickBot="1">
      <c r="A470" s="1488" t="s">
        <v>9106</v>
      </c>
      <c r="B470" s="1488"/>
      <c r="C470" s="1488"/>
      <c r="D470" s="1488" t="s">
        <v>9061</v>
      </c>
      <c r="E470" s="1488" t="s">
        <v>9140</v>
      </c>
      <c r="F470" s="1488">
        <v>1.7000000000000001E-2</v>
      </c>
      <c r="G470" s="1488" t="s">
        <v>3496</v>
      </c>
      <c r="H470" s="1488">
        <v>649</v>
      </c>
    </row>
    <row r="471" spans="1:8" ht="29.25" thickBot="1">
      <c r="A471" s="1488" t="s">
        <v>9030</v>
      </c>
      <c r="B471" s="1488"/>
      <c r="C471" s="1488"/>
      <c r="D471" s="1488" t="s">
        <v>9063</v>
      </c>
      <c r="E471" s="1488" t="s">
        <v>9141</v>
      </c>
      <c r="F471" s="1488">
        <v>3.0000000000000001E-3</v>
      </c>
      <c r="G471" s="1488" t="s">
        <v>3496</v>
      </c>
      <c r="H471" s="1488">
        <v>650</v>
      </c>
    </row>
    <row r="472" spans="1:8" ht="29.25" thickBot="1">
      <c r="A472" s="1488" t="s">
        <v>9033</v>
      </c>
      <c r="B472" s="1488"/>
      <c r="C472" s="1488"/>
      <c r="D472" s="1488" t="s">
        <v>9065</v>
      </c>
      <c r="E472" s="1488" t="s">
        <v>9142</v>
      </c>
      <c r="F472" s="1488">
        <v>0.73899999999999999</v>
      </c>
      <c r="G472" s="1488" t="s">
        <v>4360</v>
      </c>
      <c r="H472" s="1488">
        <v>651</v>
      </c>
    </row>
    <row r="473" spans="1:8" ht="38.25">
      <c r="A473" s="1480" t="s">
        <v>3704</v>
      </c>
      <c r="B473" s="1480" t="s">
        <v>9147</v>
      </c>
      <c r="C473" s="1493"/>
    </row>
    <row r="474" spans="1:8" ht="17.25" thickBot="1">
      <c r="A474" s="1479"/>
      <c r="B474" s="1479"/>
      <c r="C474" s="1492"/>
    </row>
    <row r="475" spans="1:8" ht="29.25" thickBot="1">
      <c r="A475" s="1488" t="s">
        <v>9104</v>
      </c>
      <c r="B475" s="1488"/>
      <c r="C475" s="1488"/>
      <c r="D475" s="1488" t="s">
        <v>9058</v>
      </c>
      <c r="E475" s="1488" t="s">
        <v>9139</v>
      </c>
      <c r="F475" s="1488">
        <v>1.4E-2</v>
      </c>
      <c r="G475" s="1488" t="s">
        <v>3496</v>
      </c>
      <c r="H475" s="1488">
        <v>648</v>
      </c>
    </row>
    <row r="476" spans="1:8" ht="29.25" thickBot="1">
      <c r="A476" s="1488" t="s">
        <v>9106</v>
      </c>
      <c r="B476" s="1488"/>
      <c r="C476" s="1488"/>
      <c r="D476" s="1488" t="s">
        <v>9061</v>
      </c>
      <c r="E476" s="1488" t="s">
        <v>9140</v>
      </c>
      <c r="F476" s="1488">
        <v>1.7000000000000001E-2</v>
      </c>
      <c r="G476" s="1488" t="s">
        <v>3496</v>
      </c>
      <c r="H476" s="1488">
        <v>649</v>
      </c>
    </row>
    <row r="477" spans="1:8" ht="29.25" thickBot="1">
      <c r="A477" s="1488" t="s">
        <v>9030</v>
      </c>
      <c r="B477" s="1488"/>
      <c r="C477" s="1488"/>
      <c r="D477" s="1488" t="s">
        <v>9063</v>
      </c>
      <c r="E477" s="1488" t="s">
        <v>9141</v>
      </c>
      <c r="F477" s="1488">
        <v>3.0000000000000001E-3</v>
      </c>
      <c r="G477" s="1488" t="s">
        <v>3496</v>
      </c>
      <c r="H477" s="1488">
        <v>650</v>
      </c>
    </row>
    <row r="478" spans="1:8" ht="29.25" thickBot="1">
      <c r="A478" s="1488" t="s">
        <v>9033</v>
      </c>
      <c r="B478" s="1488"/>
      <c r="C478" s="1488"/>
      <c r="D478" s="1488" t="s">
        <v>9065</v>
      </c>
      <c r="E478" s="1488" t="s">
        <v>9142</v>
      </c>
      <c r="F478" s="1488">
        <v>0.73899999999999999</v>
      </c>
      <c r="G478" s="1488" t="s">
        <v>4360</v>
      </c>
      <c r="H478" s="1488">
        <v>651</v>
      </c>
    </row>
    <row r="479" spans="1:8" ht="38.25">
      <c r="A479" s="1480" t="s">
        <v>3704</v>
      </c>
      <c r="B479" s="1480" t="s">
        <v>9148</v>
      </c>
      <c r="C479" s="1493"/>
    </row>
    <row r="480" spans="1:8" ht="17.25" thickBot="1">
      <c r="A480" s="1479"/>
      <c r="B480" s="1479"/>
      <c r="C480" s="1492"/>
    </row>
    <row r="481" spans="1:8" ht="29.25" thickBot="1">
      <c r="A481" s="1488" t="s">
        <v>9104</v>
      </c>
      <c r="B481" s="1488"/>
      <c r="C481" s="1488"/>
      <c r="D481" s="1488" t="s">
        <v>9058</v>
      </c>
      <c r="E481" s="1488" t="s">
        <v>9139</v>
      </c>
      <c r="F481" s="1488">
        <v>1.4E-2</v>
      </c>
      <c r="G481" s="1488" t="s">
        <v>3496</v>
      </c>
      <c r="H481" s="1488">
        <v>648</v>
      </c>
    </row>
    <row r="482" spans="1:8" ht="29.25" thickBot="1">
      <c r="A482" s="1488" t="s">
        <v>9106</v>
      </c>
      <c r="B482" s="1488"/>
      <c r="C482" s="1488"/>
      <c r="D482" s="1488" t="s">
        <v>9061</v>
      </c>
      <c r="E482" s="1488" t="s">
        <v>9140</v>
      </c>
      <c r="F482" s="1488">
        <v>1.7000000000000001E-2</v>
      </c>
      <c r="G482" s="1488" t="s">
        <v>3496</v>
      </c>
      <c r="H482" s="1488">
        <v>649</v>
      </c>
    </row>
    <row r="483" spans="1:8" ht="29.25" thickBot="1">
      <c r="A483" s="1488" t="s">
        <v>9030</v>
      </c>
      <c r="B483" s="1488"/>
      <c r="C483" s="1488"/>
      <c r="D483" s="1488" t="s">
        <v>9063</v>
      </c>
      <c r="E483" s="1488" t="s">
        <v>9141</v>
      </c>
      <c r="F483" s="1488">
        <v>3.0000000000000001E-3</v>
      </c>
      <c r="G483" s="1488" t="s">
        <v>3496</v>
      </c>
      <c r="H483" s="1488">
        <v>650</v>
      </c>
    </row>
    <row r="484" spans="1:8" ht="29.25" thickBot="1">
      <c r="A484" s="1488" t="s">
        <v>9033</v>
      </c>
      <c r="B484" s="1488"/>
      <c r="C484" s="1488"/>
      <c r="D484" s="1488" t="s">
        <v>9065</v>
      </c>
      <c r="E484" s="1488" t="s">
        <v>9142</v>
      </c>
      <c r="F484" s="1488">
        <v>0.73899999999999999</v>
      </c>
      <c r="G484" s="1488" t="s">
        <v>4360</v>
      </c>
      <c r="H484" s="1488">
        <v>651</v>
      </c>
    </row>
    <row r="485" spans="1:8" ht="38.25">
      <c r="A485" s="1480" t="s">
        <v>3704</v>
      </c>
      <c r="B485" s="1480" t="s">
        <v>9149</v>
      </c>
      <c r="C485" s="1493"/>
    </row>
    <row r="486" spans="1:8" ht="17.25" thickBot="1">
      <c r="A486" s="1479"/>
      <c r="B486" s="1479"/>
      <c r="C486" s="1492"/>
    </row>
    <row r="487" spans="1:8" ht="29.25" thickBot="1">
      <c r="A487" s="1488" t="s">
        <v>9104</v>
      </c>
      <c r="B487" s="1488"/>
      <c r="C487" s="1488"/>
      <c r="D487" s="1488" t="s">
        <v>9058</v>
      </c>
      <c r="E487" s="1488" t="s">
        <v>9139</v>
      </c>
      <c r="F487" s="1488">
        <v>1.4E-2</v>
      </c>
      <c r="G487" s="1488" t="s">
        <v>3496</v>
      </c>
      <c r="H487" s="1488">
        <v>648</v>
      </c>
    </row>
    <row r="488" spans="1:8" ht="29.25" thickBot="1">
      <c r="A488" s="1488" t="s">
        <v>9106</v>
      </c>
      <c r="B488" s="1488"/>
      <c r="C488" s="1488"/>
      <c r="D488" s="1488" t="s">
        <v>9061</v>
      </c>
      <c r="E488" s="1488" t="s">
        <v>9140</v>
      </c>
      <c r="F488" s="1488">
        <v>1.7000000000000001E-2</v>
      </c>
      <c r="G488" s="1488" t="s">
        <v>3496</v>
      </c>
      <c r="H488" s="1488">
        <v>649</v>
      </c>
    </row>
    <row r="489" spans="1:8" ht="29.25" thickBot="1">
      <c r="A489" s="1488" t="s">
        <v>9030</v>
      </c>
      <c r="B489" s="1488"/>
      <c r="C489" s="1488"/>
      <c r="D489" s="1488" t="s">
        <v>9063</v>
      </c>
      <c r="E489" s="1488" t="s">
        <v>9141</v>
      </c>
      <c r="F489" s="1488">
        <v>3.0000000000000001E-3</v>
      </c>
      <c r="G489" s="1488" t="s">
        <v>3496</v>
      </c>
      <c r="H489" s="1488">
        <v>650</v>
      </c>
    </row>
    <row r="490" spans="1:8" ht="29.25" thickBot="1">
      <c r="A490" s="1488" t="s">
        <v>9033</v>
      </c>
      <c r="B490" s="1488"/>
      <c r="C490" s="1488"/>
      <c r="D490" s="1488" t="s">
        <v>9065</v>
      </c>
      <c r="E490" s="1488" t="s">
        <v>9142</v>
      </c>
      <c r="F490" s="1488">
        <v>0.73899999999999999</v>
      </c>
      <c r="G490" s="1488" t="s">
        <v>4360</v>
      </c>
      <c r="H490" s="1488">
        <v>651</v>
      </c>
    </row>
    <row r="491" spans="1:8" ht="38.25">
      <c r="A491" s="1480" t="s">
        <v>8873</v>
      </c>
      <c r="B491" s="1480" t="s">
        <v>9150</v>
      </c>
      <c r="C491" s="1493"/>
    </row>
    <row r="492" spans="1:8" ht="17.25" thickBot="1">
      <c r="A492" s="1479"/>
      <c r="B492" s="1479"/>
      <c r="C492" s="1492"/>
    </row>
    <row r="493" spans="1:8" ht="29.25" thickBot="1">
      <c r="A493" s="1488" t="s">
        <v>8619</v>
      </c>
      <c r="B493" s="1488"/>
      <c r="C493" s="1488" t="s">
        <v>8697</v>
      </c>
      <c r="D493" s="1488" t="s">
        <v>8595</v>
      </c>
      <c r="E493" s="1488" t="s">
        <v>9151</v>
      </c>
      <c r="F493" s="1488">
        <v>0.46200000000000002</v>
      </c>
      <c r="G493" s="1488" t="s">
        <v>4299</v>
      </c>
      <c r="H493" s="1488">
        <v>232</v>
      </c>
    </row>
    <row r="494" spans="1:8" ht="38.25">
      <c r="A494" s="1480" t="s">
        <v>9152</v>
      </c>
      <c r="B494" s="1480" t="s">
        <v>9153</v>
      </c>
      <c r="C494" s="1493"/>
    </row>
    <row r="495" spans="1:8" ht="17.25" thickBot="1">
      <c r="A495" s="1479"/>
      <c r="B495" s="1479"/>
      <c r="C495" s="1492"/>
    </row>
    <row r="496" spans="1:8" ht="17.25" thickBot="1">
      <c r="A496" s="1488" t="s">
        <v>9154</v>
      </c>
      <c r="B496" s="1488"/>
      <c r="C496" s="1488"/>
      <c r="D496" s="1488" t="s">
        <v>9155</v>
      </c>
      <c r="E496" s="1488" t="s">
        <v>9156</v>
      </c>
      <c r="F496" s="1488">
        <v>1</v>
      </c>
      <c r="G496" s="1488" t="s">
        <v>4817</v>
      </c>
      <c r="H496" s="1488">
        <v>59</v>
      </c>
    </row>
    <row r="497" spans="1:8" ht="38.25">
      <c r="A497" s="1480" t="s">
        <v>9157</v>
      </c>
      <c r="B497" s="1480" t="s">
        <v>9158</v>
      </c>
      <c r="C497" s="1493"/>
    </row>
    <row r="498" spans="1:8" ht="17.25" thickBot="1">
      <c r="A498" s="1479"/>
      <c r="B498" s="1479"/>
      <c r="C498" s="1492"/>
    </row>
    <row r="499" spans="1:8" ht="29.25" thickBot="1">
      <c r="A499" s="1488" t="s">
        <v>9159</v>
      </c>
      <c r="B499" s="1488"/>
      <c r="C499" s="1488"/>
      <c r="D499" s="1488" t="s">
        <v>8906</v>
      </c>
      <c r="E499" s="1488" t="s">
        <v>9160</v>
      </c>
      <c r="F499" s="1488">
        <v>4.7249999999999996</v>
      </c>
      <c r="G499" s="1488" t="s">
        <v>3423</v>
      </c>
      <c r="H499" s="1488">
        <v>51</v>
      </c>
    </row>
  </sheetData>
  <phoneticPr fontId="4"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3C732-CF5A-4950-B882-118E530F1985}">
  <sheetPr filterMode="1"/>
  <dimension ref="A1:B499"/>
  <sheetViews>
    <sheetView workbookViewId="0">
      <selection activeCell="C227" sqref="C227"/>
    </sheetView>
  </sheetViews>
  <sheetFormatPr defaultRowHeight="16.5"/>
  <cols>
    <col min="1" max="1" width="97.25" style="1485" customWidth="1"/>
  </cols>
  <sheetData>
    <row r="1" spans="1:2">
      <c r="A1" s="1472" t="s">
        <v>8581</v>
      </c>
    </row>
    <row r="3" spans="1:2" ht="17.25">
      <c r="A3" s="1494" t="s">
        <v>8582</v>
      </c>
    </row>
    <row r="4" spans="1:2">
      <c r="A4" s="1495"/>
    </row>
    <row r="5" spans="1:2">
      <c r="A5" s="1496" t="s">
        <v>8584</v>
      </c>
    </row>
    <row r="6" spans="1:2" ht="17.25" thickBot="1">
      <c r="A6" s="1476"/>
    </row>
    <row r="7" spans="1:2">
      <c r="A7" s="1489" t="s">
        <v>8585</v>
      </c>
    </row>
    <row r="8" spans="1:2">
      <c r="A8" s="1473" t="s">
        <v>8607</v>
      </c>
      <c r="B8" s="1497">
        <f>SUMIF(CDS!A:A,Sheet4!A8,CDS!F:F)</f>
        <v>74.988</v>
      </c>
    </row>
    <row r="9" spans="1:2" ht="17.25" thickBot="1">
      <c r="A9" s="1476" t="s">
        <v>8610</v>
      </c>
      <c r="B9" s="1497">
        <f>SUMIF(CDS!A:A,Sheet4!A9,CDS!F:F)</f>
        <v>0</v>
      </c>
    </row>
    <row r="10" spans="1:2" ht="17.25" thickBot="1">
      <c r="A10" s="1476" t="s">
        <v>8613</v>
      </c>
      <c r="B10" s="1497">
        <f>SUMIF(CDS!A:A,Sheet4!A10,CDS!F:F)</f>
        <v>32.903999999999996</v>
      </c>
    </row>
    <row r="11" spans="1:2" ht="17.25" thickBot="1">
      <c r="A11" s="1476" t="s">
        <v>8616</v>
      </c>
      <c r="B11" s="1497">
        <f>SUMIF(CDS!A:A,Sheet4!A11,CDS!F:F)</f>
        <v>42.792999999999999</v>
      </c>
    </row>
    <row r="12" spans="1:2" ht="17.25" thickBot="1">
      <c r="A12" s="1476" t="s">
        <v>8623</v>
      </c>
      <c r="B12" s="1497">
        <f>SUMIF(CDS!A:A,Sheet4!A12,CDS!F:F)</f>
        <v>0</v>
      </c>
    </row>
    <row r="13" spans="1:2" ht="17.25" thickBot="1">
      <c r="A13" s="1476" t="s">
        <v>8625</v>
      </c>
      <c r="B13" s="1497">
        <f>SUMIF(CDS!A:A,Sheet4!A13,CDS!F:F)</f>
        <v>0</v>
      </c>
    </row>
    <row r="14" spans="1:2">
      <c r="A14" s="1478" t="s">
        <v>8621</v>
      </c>
      <c r="B14" s="1497">
        <f>SUMIF(CDS!A:A,Sheet4!A14,CDS!F:F)</f>
        <v>0</v>
      </c>
    </row>
    <row r="15" spans="1:2" ht="29.25" thickBot="1">
      <c r="A15" s="1476" t="s">
        <v>8703</v>
      </c>
      <c r="B15" s="1497">
        <f>SUMIF(CDS!A:A,Sheet4!A15,CDS!F:F)</f>
        <v>153</v>
      </c>
    </row>
    <row r="16" spans="1:2" ht="17.25" thickBot="1">
      <c r="A16" s="1476" t="s">
        <v>8707</v>
      </c>
      <c r="B16" s="1497">
        <f>SUMIF(CDS!A:A,Sheet4!A16,CDS!F:F)</f>
        <v>6</v>
      </c>
    </row>
    <row r="17" spans="1:2" ht="29.25" thickBot="1">
      <c r="A17" s="1476" t="s">
        <v>8686</v>
      </c>
      <c r="B17" s="1497">
        <f>SUMIF(CDS!A:A,Sheet4!A17,CDS!F:F)</f>
        <v>31.617999999999999</v>
      </c>
    </row>
    <row r="18" spans="1:2" ht="29.25" thickBot="1">
      <c r="A18" s="1476" t="s">
        <v>8619</v>
      </c>
      <c r="B18" s="1497">
        <f>SUMIF(CDS!A:A,Sheet4!A18,CDS!F:F)</f>
        <v>3.6329999999999996</v>
      </c>
    </row>
    <row r="19" spans="1:2" ht="29.25" thickBot="1">
      <c r="A19" s="1476" t="s">
        <v>8780</v>
      </c>
      <c r="B19" s="1497">
        <f>SUMIF(CDS!A:A,Sheet4!A19,CDS!F:F)</f>
        <v>49.5</v>
      </c>
    </row>
    <row r="20" spans="1:2">
      <c r="A20" s="1478" t="s">
        <v>8689</v>
      </c>
      <c r="B20" s="1497">
        <f>SUMIF(CDS!A:A,Sheet4!A20,CDS!F:F)</f>
        <v>3.8010000000000002</v>
      </c>
    </row>
    <row r="21" spans="1:2" ht="29.25" thickBot="1">
      <c r="A21" s="1476" t="s">
        <v>8747</v>
      </c>
      <c r="B21" s="1497">
        <f>SUMIF(CDS!A:A,Sheet4!A21,CDS!F:F)</f>
        <v>1.7230000000000001</v>
      </c>
    </row>
    <row r="22" spans="1:2" ht="29.25" thickBot="1">
      <c r="A22" s="1476" t="s">
        <v>8751</v>
      </c>
      <c r="B22" s="1497">
        <f>SUMIF(CDS!A:A,Sheet4!A22,CDS!F:F)</f>
        <v>12.959999999999997</v>
      </c>
    </row>
    <row r="23" spans="1:2" ht="17.25" thickBot="1">
      <c r="A23" s="1476" t="s">
        <v>8749</v>
      </c>
      <c r="B23" s="1497">
        <f>SUMIF(CDS!A:A,Sheet4!A23,CDS!F:F)</f>
        <v>0.21800000000000008</v>
      </c>
    </row>
    <row r="24" spans="1:2" ht="29.25" thickBot="1">
      <c r="A24" s="1476" t="s">
        <v>8593</v>
      </c>
      <c r="B24" s="1497">
        <f>SUMIF(CDS!A:A,Sheet4!A24,CDS!F:F)</f>
        <v>6.72</v>
      </c>
    </row>
    <row r="25" spans="1:2" ht="29.25" thickBot="1">
      <c r="A25" s="1476" t="s">
        <v>8601</v>
      </c>
      <c r="B25" s="1497">
        <f>SUMIF(CDS!A:A,Sheet4!A25,CDS!F:F)</f>
        <v>6.12</v>
      </c>
    </row>
    <row r="26" spans="1:2" ht="28.5">
      <c r="A26" s="1478" t="s">
        <v>8597</v>
      </c>
      <c r="B26" s="1497">
        <f>SUMIF(CDS!A:A,Sheet4!A26,CDS!F:F)</f>
        <v>0.80600000000000005</v>
      </c>
    </row>
    <row r="27" spans="1:2" ht="17.25" thickBot="1">
      <c r="A27" s="1476" t="s">
        <v>8604</v>
      </c>
      <c r="B27" s="1497">
        <f>SUMIF(CDS!A:A,Sheet4!A27,CDS!F:F)</f>
        <v>22.722000000000001</v>
      </c>
    </row>
    <row r="28" spans="1:2" ht="17.25" thickBot="1">
      <c r="A28" s="1476" t="s">
        <v>8810</v>
      </c>
      <c r="B28" s="1497">
        <f>SUMIF(CDS!A:A,Sheet4!A28,CDS!F:F)</f>
        <v>2.08</v>
      </c>
    </row>
    <row r="29" spans="1:2" ht="17.25" thickBot="1">
      <c r="A29" s="1476" t="s">
        <v>9159</v>
      </c>
      <c r="B29" s="1497">
        <f>SUMIF(CDS!A:A,Sheet4!A29,CDS!F:F)</f>
        <v>4.7249999999999996</v>
      </c>
    </row>
    <row r="30" spans="1:2" ht="17.25" thickBot="1">
      <c r="A30" s="1476" t="s">
        <v>9154</v>
      </c>
      <c r="B30" s="1498">
        <f>SUMIF(CDS!A:A,Sheet4!A30,CDS!F:F)</f>
        <v>1</v>
      </c>
    </row>
    <row r="31" spans="1:2" ht="29.25" thickBot="1">
      <c r="A31" s="1476" t="s">
        <v>8976</v>
      </c>
      <c r="B31" s="1498">
        <f>SUMIF(CDS!A:A,Sheet4!A31,CDS!F:F)</f>
        <v>61.567999999999998</v>
      </c>
    </row>
    <row r="32" spans="1:2" hidden="1">
      <c r="A32" s="1480" t="s">
        <v>9152</v>
      </c>
      <c r="B32">
        <f>SUMIF(CDS!A:A,Sheet4!A32,CDS!F:F)</f>
        <v>0</v>
      </c>
    </row>
    <row r="33" spans="1:2" ht="17.25" hidden="1" thickBot="1">
      <c r="A33" s="1479" t="s">
        <v>8950</v>
      </c>
      <c r="B33">
        <f>SUMIF(CDS!A:A,Sheet4!A33,CDS!F:F)</f>
        <v>0</v>
      </c>
    </row>
    <row r="34" spans="1:2" ht="17.25" hidden="1" thickBot="1">
      <c r="A34" s="1479" t="s">
        <v>9157</v>
      </c>
      <c r="B34">
        <f>SUMIF(CDS!A:A,Sheet4!A34,CDS!F:F)</f>
        <v>0</v>
      </c>
    </row>
    <row r="35" spans="1:2" ht="17.25" hidden="1" thickBot="1">
      <c r="A35" s="1479" t="s">
        <v>8974</v>
      </c>
      <c r="B35">
        <f>SUMIF(CDS!A:A,Sheet4!A35,CDS!F:F)</f>
        <v>0</v>
      </c>
    </row>
    <row r="36" spans="1:2" ht="17.25" hidden="1" thickBot="1">
      <c r="A36" s="1479" t="s">
        <v>9121</v>
      </c>
      <c r="B36">
        <f>SUMIF(CDS!A:A,Sheet4!A36,CDS!F:F)</f>
        <v>0</v>
      </c>
    </row>
    <row r="37" spans="1:2" ht="17.25" hidden="1" thickBot="1">
      <c r="A37" s="1479" t="s">
        <v>9133</v>
      </c>
      <c r="B37">
        <f>SUMIF(CDS!A:A,Sheet4!A37,CDS!F:F)</f>
        <v>0</v>
      </c>
    </row>
    <row r="38" spans="1:2" ht="17.25" hidden="1" thickBot="1">
      <c r="A38" s="1479" t="s">
        <v>3616</v>
      </c>
      <c r="B38">
        <f>SUMIF(CDS!A:A,Sheet4!A38,CDS!F:F)</f>
        <v>0</v>
      </c>
    </row>
    <row r="39" spans="1:2" ht="17.25" hidden="1" thickBot="1">
      <c r="A39" s="1479" t="s">
        <v>9055</v>
      </c>
      <c r="B39">
        <f>SUMIF(CDS!A:A,Sheet4!A39,CDS!F:F)</f>
        <v>0</v>
      </c>
    </row>
    <row r="40" spans="1:2" ht="17.25" hidden="1" thickBot="1">
      <c r="A40" s="1479" t="s">
        <v>3690</v>
      </c>
      <c r="B40">
        <f>SUMIF(CDS!A:A,Sheet4!A40,CDS!F:F)</f>
        <v>0</v>
      </c>
    </row>
    <row r="41" spans="1:2" ht="17.25" hidden="1" thickBot="1">
      <c r="A41" s="1479" t="s">
        <v>3704</v>
      </c>
      <c r="B41">
        <f>SUMIF(CDS!A:A,Sheet4!A41,CDS!F:F)</f>
        <v>0</v>
      </c>
    </row>
    <row r="42" spans="1:2" ht="17.25" hidden="1" thickBot="1">
      <c r="A42" s="1479" t="s">
        <v>9020</v>
      </c>
      <c r="B42">
        <f>SUMIF(CDS!A:A,Sheet4!A42,CDS!F:F)</f>
        <v>0</v>
      </c>
    </row>
    <row r="43" spans="1:2" ht="17.25" hidden="1" thickBot="1">
      <c r="A43" s="1479" t="s">
        <v>9010</v>
      </c>
      <c r="B43">
        <f>SUMIF(CDS!A:A,Sheet4!A43,CDS!F:F)</f>
        <v>0</v>
      </c>
    </row>
    <row r="44" spans="1:2" ht="17.25" hidden="1" thickBot="1">
      <c r="A44" s="1479" t="s">
        <v>9045</v>
      </c>
      <c r="B44">
        <f>SUMIF(CDS!A:A,Sheet4!A44,CDS!F:F)</f>
        <v>0</v>
      </c>
    </row>
    <row r="45" spans="1:2" ht="17.25" hidden="1" thickBot="1">
      <c r="A45" s="1479" t="s">
        <v>8958</v>
      </c>
      <c r="B45">
        <f>SUMIF(CDS!A:A,Sheet4!A45,CDS!F:F)</f>
        <v>0</v>
      </c>
    </row>
    <row r="46" spans="1:2" hidden="1">
      <c r="A46" s="1480" t="s">
        <v>8967</v>
      </c>
      <c r="B46">
        <f>SUMIF(CDS!A:A,Sheet4!A46,CDS!F:F)</f>
        <v>0</v>
      </c>
    </row>
    <row r="47" spans="1:2" ht="17.25" hidden="1" thickBot="1">
      <c r="A47" s="1479" t="s">
        <v>8873</v>
      </c>
      <c r="B47">
        <f>SUMIF(CDS!A:A,Sheet4!A47,CDS!F:F)</f>
        <v>0</v>
      </c>
    </row>
    <row r="48" spans="1:2" ht="17.25" hidden="1" thickBot="1">
      <c r="A48" s="1479" t="s">
        <v>8941</v>
      </c>
      <c r="B48">
        <f>SUMIF(CDS!A:A,Sheet4!A48,CDS!F:F)</f>
        <v>0</v>
      </c>
    </row>
    <row r="49" spans="1:2" ht="17.25" hidden="1" thickBot="1">
      <c r="A49" s="1479" t="s">
        <v>3229</v>
      </c>
      <c r="B49">
        <f>SUMIF(CDS!A:A,Sheet4!A49,CDS!F:F)</f>
        <v>0</v>
      </c>
    </row>
    <row r="50" spans="1:2" ht="17.25" hidden="1" thickBot="1">
      <c r="A50" s="1479" t="s">
        <v>8996</v>
      </c>
      <c r="B50">
        <f>SUMIF(CDS!A:A,Sheet4!A50,CDS!F:F)</f>
        <v>0</v>
      </c>
    </row>
    <row r="51" spans="1:2" ht="17.25" hidden="1" thickBot="1">
      <c r="A51" s="1479" t="s">
        <v>8979</v>
      </c>
      <c r="B51">
        <f>SUMIF(CDS!A:A,Sheet4!A51,CDS!F:F)</f>
        <v>0</v>
      </c>
    </row>
    <row r="52" spans="1:2" ht="17.25" hidden="1" thickBot="1">
      <c r="A52" s="1479" t="s">
        <v>8912</v>
      </c>
      <c r="B52">
        <f>SUMIF(CDS!A:A,Sheet4!A52,CDS!F:F)</f>
        <v>0</v>
      </c>
    </row>
    <row r="53" spans="1:2" ht="17.25" thickBot="1">
      <c r="A53" s="1476" t="s">
        <v>9123</v>
      </c>
      <c r="B53" s="1498">
        <f>SUMIF(CDS!A:A,Sheet4!A53,CDS!F:F)</f>
        <v>0.68600000000000005</v>
      </c>
    </row>
    <row r="54" spans="1:2" ht="17.25" thickBot="1">
      <c r="A54" s="1476" t="s">
        <v>9030</v>
      </c>
      <c r="B54" s="1498">
        <f>SUMIF(CDS!A:A,Sheet4!A54,CDS!F:F)</f>
        <v>1.1049999999999993</v>
      </c>
    </row>
    <row r="55" spans="1:2" ht="17.25" thickBot="1">
      <c r="A55" s="1476" t="s">
        <v>9022</v>
      </c>
      <c r="B55" s="1498">
        <f>SUMIF(CDS!A:A,Sheet4!A55,CDS!F:F)</f>
        <v>5.0079999999999991</v>
      </c>
    </row>
    <row r="56" spans="1:2" ht="17.25" thickBot="1">
      <c r="A56" s="1476" t="s">
        <v>9104</v>
      </c>
      <c r="B56" s="1498">
        <f>SUMIF(CDS!A:A,Sheet4!A56,CDS!F:F)</f>
        <v>0.50800000000000001</v>
      </c>
    </row>
    <row r="57" spans="1:2" ht="17.25" thickBot="1">
      <c r="A57" s="1476" t="s">
        <v>9125</v>
      </c>
      <c r="B57" s="1498">
        <f>SUMIF(CDS!A:A,Sheet4!A57,CDS!F:F)</f>
        <v>0.68600000000000005</v>
      </c>
    </row>
    <row r="58" spans="1:2" ht="17.25" thickBot="1">
      <c r="A58" s="1476" t="s">
        <v>9047</v>
      </c>
      <c r="B58" s="1499">
        <f>SUMIF(CDS!A:A,Sheet4!A58,CDS!F:F)</f>
        <v>1.7999999999999999E-2</v>
      </c>
    </row>
    <row r="59" spans="1:2" ht="17.25" thickBot="1">
      <c r="A59" s="1476" t="s">
        <v>9026</v>
      </c>
      <c r="B59" s="1498">
        <f>SUMIF(CDS!A:A,Sheet4!A59,CDS!F:F)</f>
        <v>6.0029999999999983</v>
      </c>
    </row>
    <row r="60" spans="1:2">
      <c r="A60" s="1478" t="s">
        <v>9106</v>
      </c>
      <c r="B60" s="1498">
        <f>SUMIF(CDS!A:A,Sheet4!A60,CDS!F:F)</f>
        <v>0.6080000000000001</v>
      </c>
    </row>
    <row r="61" spans="1:2" ht="17.25" thickBot="1">
      <c r="A61" s="1476" t="s">
        <v>9033</v>
      </c>
      <c r="B61" s="1498">
        <f>SUMIF(CDS!A:A,Sheet4!A61,CDS!F:F)</f>
        <v>215.95499999999998</v>
      </c>
    </row>
    <row r="62" spans="1:2" ht="17.25" thickBot="1">
      <c r="A62" s="1479"/>
    </row>
    <row r="63" spans="1:2">
      <c r="A63"/>
    </row>
    <row r="64" spans="1:2">
      <c r="A64"/>
    </row>
    <row r="65" spans="1:1">
      <c r="A65"/>
    </row>
    <row r="66" spans="1:1">
      <c r="A66"/>
    </row>
    <row r="67" spans="1:1">
      <c r="A67"/>
    </row>
    <row r="68" spans="1:1">
      <c r="A68"/>
    </row>
    <row r="69" spans="1:1">
      <c r="A69"/>
    </row>
    <row r="70" spans="1:1">
      <c r="A70"/>
    </row>
    <row r="71" spans="1:1">
      <c r="A71"/>
    </row>
    <row r="72" spans="1:1">
      <c r="A72"/>
    </row>
    <row r="73" spans="1:1">
      <c r="A73"/>
    </row>
    <row r="74" spans="1:1">
      <c r="A74"/>
    </row>
    <row r="75" spans="1:1">
      <c r="A75"/>
    </row>
    <row r="76" spans="1:1">
      <c r="A76"/>
    </row>
    <row r="77" spans="1:1">
      <c r="A77"/>
    </row>
    <row r="78" spans="1:1">
      <c r="A78"/>
    </row>
    <row r="79" spans="1:1">
      <c r="A79"/>
    </row>
    <row r="80" spans="1:1">
      <c r="A80"/>
    </row>
    <row r="81" spans="1:1">
      <c r="A81"/>
    </row>
    <row r="82" spans="1:1">
      <c r="A82"/>
    </row>
    <row r="83" spans="1:1">
      <c r="A83"/>
    </row>
    <row r="84" spans="1:1">
      <c r="A84"/>
    </row>
    <row r="85" spans="1:1">
      <c r="A85"/>
    </row>
    <row r="86" spans="1:1">
      <c r="A86"/>
    </row>
    <row r="87" spans="1:1">
      <c r="A87"/>
    </row>
    <row r="88" spans="1:1">
      <c r="A88"/>
    </row>
    <row r="89" spans="1:1">
      <c r="A89"/>
    </row>
    <row r="90" spans="1:1">
      <c r="A90"/>
    </row>
    <row r="91" spans="1:1">
      <c r="A91"/>
    </row>
    <row r="92" spans="1:1">
      <c r="A92"/>
    </row>
    <row r="93" spans="1:1">
      <c r="A93"/>
    </row>
    <row r="94" spans="1:1">
      <c r="A94"/>
    </row>
    <row r="95" spans="1:1">
      <c r="A95"/>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sheetData>
  <autoFilter ref="A7:A499" xr:uid="{E6E3D83C-DA37-4FB0-9D1D-3CAE969D9844}">
    <filterColumn colId="0">
      <customFilters>
        <customFilter operator="notEqual" val="*H_*"/>
      </customFilters>
    </filterColumn>
    <sortState xmlns:xlrd2="http://schemas.microsoft.com/office/spreadsheetml/2017/richdata2" ref="A8:A499">
      <sortCondition ref="A7:A499"/>
    </sortState>
  </autoFilter>
  <phoneticPr fontId="4"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34DD8-1187-424E-AB04-82AFB9F9AA35}">
  <sheetPr>
    <tabColor theme="7" tint="0.79998168889431442"/>
  </sheetPr>
  <dimension ref="A1:H1381"/>
  <sheetViews>
    <sheetView topLeftCell="A1354" workbookViewId="0">
      <selection activeCell="C227" sqref="C227"/>
    </sheetView>
  </sheetViews>
  <sheetFormatPr defaultRowHeight="16.5"/>
  <cols>
    <col min="1" max="1" width="71.875" customWidth="1"/>
    <col min="4" max="5" width="32.125" customWidth="1"/>
  </cols>
  <sheetData>
    <row r="1" spans="1:8">
      <c r="A1" s="1458" t="s">
        <v>8581</v>
      </c>
    </row>
    <row r="3" spans="1:8" ht="17.25">
      <c r="A3" s="1459" t="s">
        <v>8582</v>
      </c>
    </row>
    <row r="5" spans="1:8" ht="17.25">
      <c r="A5" s="1459" t="s">
        <v>8583</v>
      </c>
    </row>
    <row r="6" spans="1:8">
      <c r="A6" s="1486"/>
    </row>
    <row r="7" spans="1:8">
      <c r="A7" s="1487" t="s">
        <v>8584</v>
      </c>
    </row>
    <row r="8" spans="1:8" ht="17.25" thickBot="1">
      <c r="A8" s="1488"/>
    </row>
    <row r="9" spans="1:8">
      <c r="A9" s="1463" t="s">
        <v>8585</v>
      </c>
      <c r="B9" s="1463" t="s">
        <v>8586</v>
      </c>
      <c r="C9" s="1463" t="s">
        <v>4269</v>
      </c>
      <c r="D9" s="1463" t="s">
        <v>8587</v>
      </c>
      <c r="E9" s="1463" t="s">
        <v>8588</v>
      </c>
      <c r="F9" s="1463" t="s">
        <v>8589</v>
      </c>
      <c r="G9" s="1463" t="s">
        <v>8590</v>
      </c>
      <c r="H9" s="1463" t="s">
        <v>8591</v>
      </c>
    </row>
    <row r="10" spans="1:8">
      <c r="A10" s="1500" t="s">
        <v>3229</v>
      </c>
      <c r="B10" s="1500" t="s">
        <v>9161</v>
      </c>
      <c r="C10" s="1501"/>
    </row>
    <row r="11" spans="1:8" ht="17.25" thickBot="1">
      <c r="A11" s="1502"/>
      <c r="B11" s="1502"/>
      <c r="C11" s="1462"/>
    </row>
    <row r="12" spans="1:8" ht="17.25" thickBot="1">
      <c r="A12" s="1462" t="s">
        <v>8686</v>
      </c>
      <c r="B12" s="1462"/>
      <c r="C12" s="1462" t="s">
        <v>8594</v>
      </c>
      <c r="D12" s="1462" t="s">
        <v>8595</v>
      </c>
      <c r="E12" s="1462" t="s">
        <v>9162</v>
      </c>
      <c r="F12" s="1462">
        <v>44.411000000000001</v>
      </c>
      <c r="G12" s="1462" t="s">
        <v>4299</v>
      </c>
      <c r="H12" s="1462">
        <v>8</v>
      </c>
    </row>
    <row r="13" spans="1:8" ht="17.25" thickBot="1">
      <c r="A13" s="1462" t="s">
        <v>8689</v>
      </c>
      <c r="B13" s="1462"/>
      <c r="C13" s="1462" t="s">
        <v>8598</v>
      </c>
      <c r="D13" s="1462" t="s">
        <v>8599</v>
      </c>
      <c r="E13" s="1462" t="s">
        <v>9163</v>
      </c>
      <c r="F13" s="1462">
        <v>5.3289999999999997</v>
      </c>
      <c r="G13" s="1462" t="s">
        <v>3496</v>
      </c>
      <c r="H13" s="1462">
        <v>9</v>
      </c>
    </row>
    <row r="14" spans="1:8" ht="17.25" thickBot="1">
      <c r="A14" s="1462" t="s">
        <v>8780</v>
      </c>
      <c r="B14" s="1462"/>
      <c r="C14" s="1462"/>
      <c r="D14" s="1462" t="s">
        <v>8602</v>
      </c>
      <c r="E14" s="1462" t="s">
        <v>9164</v>
      </c>
      <c r="F14" s="1462">
        <v>21</v>
      </c>
      <c r="G14" s="1462" t="s">
        <v>4360</v>
      </c>
      <c r="H14" s="1462">
        <v>10</v>
      </c>
    </row>
    <row r="15" spans="1:8" ht="17.25" thickBot="1">
      <c r="A15" s="1462" t="s">
        <v>8604</v>
      </c>
      <c r="B15" s="1462"/>
      <c r="C15" s="1462"/>
      <c r="D15" s="1462" t="s">
        <v>8605</v>
      </c>
      <c r="E15" s="1462" t="s">
        <v>9165</v>
      </c>
      <c r="F15" s="1462">
        <v>26.187000000000001</v>
      </c>
      <c r="G15" s="1462" t="s">
        <v>4360</v>
      </c>
      <c r="H15" s="1462">
        <v>11</v>
      </c>
    </row>
    <row r="16" spans="1:8" ht="17.25" thickBot="1">
      <c r="A16" s="1462" t="s">
        <v>8607</v>
      </c>
      <c r="B16" s="1462"/>
      <c r="C16" s="1462" t="s">
        <v>8608</v>
      </c>
      <c r="D16" s="1462" t="s">
        <v>9166</v>
      </c>
      <c r="E16" s="1462" t="s">
        <v>9166</v>
      </c>
      <c r="F16" s="1462">
        <v>147.13399999999999</v>
      </c>
      <c r="G16" s="1462" t="s">
        <v>4299</v>
      </c>
      <c r="H16" s="1462">
        <v>12</v>
      </c>
    </row>
    <row r="17" spans="1:8" ht="17.25" thickBot="1">
      <c r="A17" s="1462" t="s">
        <v>8610</v>
      </c>
      <c r="B17" s="1462"/>
      <c r="C17" s="1462" t="s">
        <v>8611</v>
      </c>
      <c r="D17" s="1462" t="s">
        <v>8612</v>
      </c>
      <c r="E17" s="1462" t="s">
        <v>8612</v>
      </c>
      <c r="F17" s="1462">
        <v>0</v>
      </c>
      <c r="G17" s="1462" t="s">
        <v>4299</v>
      </c>
      <c r="H17" s="1462">
        <v>13</v>
      </c>
    </row>
    <row r="18" spans="1:8" ht="17.25" thickBot="1">
      <c r="A18" s="1462" t="s">
        <v>8613</v>
      </c>
      <c r="B18" s="1462"/>
      <c r="C18" s="1462" t="s">
        <v>8614</v>
      </c>
      <c r="D18" s="1462" t="s">
        <v>9167</v>
      </c>
      <c r="E18" s="1462" t="s">
        <v>9167</v>
      </c>
      <c r="F18" s="1462">
        <v>94.548000000000002</v>
      </c>
      <c r="G18" s="1462" t="s">
        <v>4299</v>
      </c>
      <c r="H18" s="1462">
        <v>14</v>
      </c>
    </row>
    <row r="19" spans="1:8" ht="17.25" thickBot="1">
      <c r="A19" s="1462" t="s">
        <v>8616</v>
      </c>
      <c r="B19" s="1462"/>
      <c r="C19" s="1462" t="s">
        <v>8617</v>
      </c>
      <c r="D19" s="1462" t="s">
        <v>9168</v>
      </c>
      <c r="E19" s="1462" t="s">
        <v>9168</v>
      </c>
      <c r="F19" s="1462">
        <v>52.71</v>
      </c>
      <c r="G19" s="1462" t="s">
        <v>4299</v>
      </c>
      <c r="H19" s="1462">
        <v>15</v>
      </c>
    </row>
    <row r="20" spans="1:8" ht="17.25" thickBot="1">
      <c r="A20" s="1462" t="s">
        <v>8619</v>
      </c>
      <c r="B20" s="1462"/>
      <c r="C20" s="1462" t="s">
        <v>8617</v>
      </c>
      <c r="D20" s="1462" t="s">
        <v>8620</v>
      </c>
      <c r="E20" s="1462" t="s">
        <v>8620</v>
      </c>
      <c r="F20" s="1462"/>
      <c r="G20" s="1462" t="s">
        <v>4299</v>
      </c>
      <c r="H20" s="1462">
        <v>16</v>
      </c>
    </row>
    <row r="21" spans="1:8" ht="17.25" thickBot="1">
      <c r="A21" s="1462" t="s">
        <v>8621</v>
      </c>
      <c r="B21" s="1462"/>
      <c r="C21" s="1462" t="s">
        <v>8622</v>
      </c>
      <c r="D21" s="1462" t="s">
        <v>8620</v>
      </c>
      <c r="E21" s="1462" t="s">
        <v>8620</v>
      </c>
      <c r="F21" s="1462"/>
      <c r="G21" s="1462" t="s">
        <v>4360</v>
      </c>
      <c r="H21" s="1462">
        <v>17</v>
      </c>
    </row>
    <row r="22" spans="1:8" ht="17.25" thickBot="1">
      <c r="A22" s="1462" t="s">
        <v>8623</v>
      </c>
      <c r="B22" s="1462"/>
      <c r="C22" s="1462" t="s">
        <v>8624</v>
      </c>
      <c r="D22" s="1462" t="s">
        <v>8620</v>
      </c>
      <c r="E22" s="1462" t="s">
        <v>8620</v>
      </c>
      <c r="F22" s="1462"/>
      <c r="G22" s="1462" t="s">
        <v>4360</v>
      </c>
      <c r="H22" s="1462">
        <v>18</v>
      </c>
    </row>
    <row r="23" spans="1:8" ht="17.25" thickBot="1">
      <c r="A23" s="1462" t="s">
        <v>8625</v>
      </c>
      <c r="B23" s="1462"/>
      <c r="C23" s="1462" t="s">
        <v>8626</v>
      </c>
      <c r="D23" s="1462" t="s">
        <v>8620</v>
      </c>
      <c r="E23" s="1462" t="s">
        <v>8620</v>
      </c>
      <c r="F23" s="1462"/>
      <c r="G23" s="1462" t="s">
        <v>4360</v>
      </c>
      <c r="H23" s="1462">
        <v>19</v>
      </c>
    </row>
    <row r="24" spans="1:8">
      <c r="A24" s="1503" t="s">
        <v>9169</v>
      </c>
      <c r="B24" s="1503" t="s">
        <v>9170</v>
      </c>
      <c r="C24" s="1504"/>
    </row>
    <row r="25" spans="1:8" ht="17.25" thickBot="1">
      <c r="A25" s="1502"/>
      <c r="B25" s="1502"/>
      <c r="C25" s="1462"/>
    </row>
    <row r="26" spans="1:8" ht="17.25" thickBot="1">
      <c r="A26" s="1462" t="s">
        <v>8686</v>
      </c>
      <c r="B26" s="1462"/>
      <c r="C26" s="1462" t="s">
        <v>8687</v>
      </c>
      <c r="D26" s="1462" t="s">
        <v>9171</v>
      </c>
      <c r="E26" s="1462" t="s">
        <v>9172</v>
      </c>
      <c r="F26" s="1462">
        <v>0.09</v>
      </c>
      <c r="G26" s="1462" t="s">
        <v>4299</v>
      </c>
      <c r="H26" s="1462">
        <v>303</v>
      </c>
    </row>
    <row r="27" spans="1:8" ht="17.25" thickBot="1">
      <c r="A27" s="1462" t="s">
        <v>8689</v>
      </c>
      <c r="B27" s="1462"/>
      <c r="C27" s="1462" t="s">
        <v>3027</v>
      </c>
      <c r="D27" s="1462" t="s">
        <v>9173</v>
      </c>
      <c r="E27" s="1462" t="s">
        <v>9174</v>
      </c>
      <c r="F27" s="1462">
        <v>1.0999999999999999E-2</v>
      </c>
      <c r="G27" s="1462" t="s">
        <v>3496</v>
      </c>
      <c r="H27" s="1462">
        <v>304</v>
      </c>
    </row>
    <row r="28" spans="1:8" ht="17.25" thickBot="1">
      <c r="A28" s="1462" t="s">
        <v>8780</v>
      </c>
      <c r="B28" s="1462"/>
      <c r="C28" s="1462"/>
      <c r="D28" s="1462" t="s">
        <v>9175</v>
      </c>
      <c r="E28" s="1462" t="s">
        <v>9176</v>
      </c>
      <c r="F28" s="1462">
        <v>0.56999999999999995</v>
      </c>
      <c r="G28" s="1462" t="s">
        <v>4360</v>
      </c>
      <c r="H28" s="1462">
        <v>305</v>
      </c>
    </row>
    <row r="29" spans="1:8" ht="17.25" thickBot="1">
      <c r="A29" s="1462" t="s">
        <v>8604</v>
      </c>
      <c r="B29" s="1462"/>
      <c r="C29" s="1462"/>
      <c r="D29" s="1462" t="s">
        <v>9177</v>
      </c>
      <c r="E29" s="1462" t="s">
        <v>9178</v>
      </c>
      <c r="F29" s="1462">
        <v>1.77</v>
      </c>
      <c r="G29" s="1462" t="s">
        <v>4360</v>
      </c>
      <c r="H29" s="1462">
        <v>306</v>
      </c>
    </row>
    <row r="30" spans="1:8" ht="17.25" thickBot="1">
      <c r="A30" s="1462" t="s">
        <v>8607</v>
      </c>
      <c r="B30" s="1462"/>
      <c r="C30" s="1462" t="s">
        <v>8608</v>
      </c>
      <c r="D30" s="1462" t="s">
        <v>9179</v>
      </c>
      <c r="E30" s="1462" t="s">
        <v>9179</v>
      </c>
      <c r="F30" s="1462">
        <v>0.33400000000000002</v>
      </c>
      <c r="G30" s="1462" t="s">
        <v>4299</v>
      </c>
      <c r="H30" s="1462">
        <v>307</v>
      </c>
    </row>
    <row r="31" spans="1:8" ht="17.25" thickBot="1">
      <c r="A31" s="1462" t="s">
        <v>8610</v>
      </c>
      <c r="B31" s="1462"/>
      <c r="C31" s="1462" t="s">
        <v>8611</v>
      </c>
      <c r="D31" s="1462" t="s">
        <v>8612</v>
      </c>
      <c r="E31" s="1462" t="s">
        <v>8612</v>
      </c>
      <c r="F31" s="1462">
        <v>0</v>
      </c>
      <c r="G31" s="1462" t="s">
        <v>4299</v>
      </c>
      <c r="H31" s="1462">
        <v>308</v>
      </c>
    </row>
    <row r="32" spans="1:8" ht="17.25" thickBot="1">
      <c r="A32" s="1462" t="s">
        <v>8613</v>
      </c>
      <c r="B32" s="1462"/>
      <c r="C32" s="1462" t="s">
        <v>8614</v>
      </c>
      <c r="D32" s="1462" t="s">
        <v>9180</v>
      </c>
      <c r="E32" s="1462" t="s">
        <v>9180</v>
      </c>
      <c r="F32" s="1462">
        <v>0.13500000000000001</v>
      </c>
      <c r="G32" s="1462" t="s">
        <v>4299</v>
      </c>
      <c r="H32" s="1462">
        <v>309</v>
      </c>
    </row>
    <row r="33" spans="1:8" ht="17.25" thickBot="1">
      <c r="A33" s="1462" t="s">
        <v>8616</v>
      </c>
      <c r="B33" s="1462"/>
      <c r="C33" s="1462" t="s">
        <v>8617</v>
      </c>
      <c r="D33" s="1462" t="s">
        <v>9181</v>
      </c>
      <c r="E33" s="1462" t="s">
        <v>9181</v>
      </c>
      <c r="F33" s="1462">
        <v>7.4999999999999997E-2</v>
      </c>
      <c r="G33" s="1462" t="s">
        <v>4299</v>
      </c>
      <c r="H33" s="1462">
        <v>310</v>
      </c>
    </row>
    <row r="34" spans="1:8" ht="17.25" thickBot="1">
      <c r="A34" s="1462" t="s">
        <v>8619</v>
      </c>
      <c r="B34" s="1462"/>
      <c r="C34" s="1462" t="s">
        <v>8617</v>
      </c>
      <c r="D34" s="1462" t="s">
        <v>8620</v>
      </c>
      <c r="E34" s="1462" t="s">
        <v>8620</v>
      </c>
      <c r="F34" s="1462"/>
      <c r="G34" s="1462" t="s">
        <v>4299</v>
      </c>
      <c r="H34" s="1462">
        <v>311</v>
      </c>
    </row>
    <row r="35" spans="1:8" ht="17.25" thickBot="1">
      <c r="A35" s="1462" t="s">
        <v>8621</v>
      </c>
      <c r="B35" s="1462"/>
      <c r="C35" s="1462" t="s">
        <v>8622</v>
      </c>
      <c r="D35" s="1462" t="s">
        <v>8620</v>
      </c>
      <c r="E35" s="1462" t="s">
        <v>8620</v>
      </c>
      <c r="F35" s="1462"/>
      <c r="G35" s="1462" t="s">
        <v>4360</v>
      </c>
      <c r="H35" s="1462">
        <v>312</v>
      </c>
    </row>
    <row r="36" spans="1:8" ht="17.25" thickBot="1">
      <c r="A36" s="1462" t="s">
        <v>8623</v>
      </c>
      <c r="B36" s="1462"/>
      <c r="C36" s="1462" t="s">
        <v>8624</v>
      </c>
      <c r="D36" s="1462" t="s">
        <v>8620</v>
      </c>
      <c r="E36" s="1462" t="s">
        <v>8620</v>
      </c>
      <c r="F36" s="1462"/>
      <c r="G36" s="1462" t="s">
        <v>4360</v>
      </c>
      <c r="H36" s="1462">
        <v>313</v>
      </c>
    </row>
    <row r="37" spans="1:8" ht="17.25" thickBot="1">
      <c r="A37" s="1462" t="s">
        <v>8625</v>
      </c>
      <c r="B37" s="1462"/>
      <c r="C37" s="1462" t="s">
        <v>8626</v>
      </c>
      <c r="D37" s="1462" t="s">
        <v>8620</v>
      </c>
      <c r="E37" s="1462" t="s">
        <v>8620</v>
      </c>
      <c r="F37" s="1462"/>
      <c r="G37" s="1462" t="s">
        <v>4360</v>
      </c>
      <c r="H37" s="1462">
        <v>314</v>
      </c>
    </row>
    <row r="38" spans="1:8">
      <c r="A38" s="1503" t="s">
        <v>9182</v>
      </c>
      <c r="B38" s="1503" t="s">
        <v>9183</v>
      </c>
      <c r="C38" s="1504"/>
    </row>
    <row r="39" spans="1:8" ht="17.25" thickBot="1">
      <c r="A39" s="1502"/>
      <c r="B39" s="1502"/>
      <c r="C39" s="1462"/>
    </row>
    <row r="40" spans="1:8" ht="17.25" thickBot="1">
      <c r="A40" s="1462" t="s">
        <v>9184</v>
      </c>
      <c r="B40" s="1462"/>
      <c r="C40" s="1462" t="s">
        <v>9185</v>
      </c>
      <c r="D40" s="1462" t="s">
        <v>8783</v>
      </c>
      <c r="E40" s="1462" t="s">
        <v>9186</v>
      </c>
      <c r="F40" s="1462">
        <v>58.055999999999997</v>
      </c>
      <c r="G40" s="1462" t="s">
        <v>4360</v>
      </c>
      <c r="H40" s="1462">
        <v>80</v>
      </c>
    </row>
    <row r="41" spans="1:8" ht="17.25" thickBot="1">
      <c r="A41" s="1462" t="s">
        <v>9187</v>
      </c>
      <c r="B41" s="1462"/>
      <c r="C41" s="1462" t="s">
        <v>9185</v>
      </c>
      <c r="D41" s="1462" t="s">
        <v>8783</v>
      </c>
      <c r="E41" s="1462" t="s">
        <v>9186</v>
      </c>
      <c r="F41" s="1462">
        <v>58.055999999999997</v>
      </c>
      <c r="G41" s="1462" t="s">
        <v>4360</v>
      </c>
      <c r="H41" s="1462">
        <v>81</v>
      </c>
    </row>
    <row r="42" spans="1:8">
      <c r="A42" s="1503" t="s">
        <v>8974</v>
      </c>
      <c r="B42" s="1503" t="s">
        <v>9188</v>
      </c>
      <c r="C42" s="1504"/>
    </row>
    <row r="43" spans="1:8" ht="17.25" thickBot="1">
      <c r="A43" s="1502"/>
      <c r="B43" s="1502"/>
      <c r="C43" s="1462"/>
    </row>
    <row r="44" spans="1:8" ht="17.25" thickBot="1">
      <c r="A44" s="1462" t="s">
        <v>8976</v>
      </c>
      <c r="B44" s="1462"/>
      <c r="C44" s="1462" t="s">
        <v>8977</v>
      </c>
      <c r="D44" s="1462" t="s">
        <v>8783</v>
      </c>
      <c r="E44" s="1462" t="s">
        <v>9189</v>
      </c>
      <c r="F44" s="1462">
        <v>72.281999999999996</v>
      </c>
      <c r="G44" s="1462" t="s">
        <v>4360</v>
      </c>
      <c r="H44" s="1462">
        <v>145</v>
      </c>
    </row>
    <row r="45" spans="1:8">
      <c r="A45" s="1503" t="s">
        <v>8873</v>
      </c>
      <c r="B45" s="1503" t="s">
        <v>9190</v>
      </c>
      <c r="C45" s="1504"/>
    </row>
    <row r="46" spans="1:8" ht="17.25" thickBot="1">
      <c r="A46" s="1502"/>
      <c r="B46" s="1502"/>
      <c r="C46" s="1462"/>
    </row>
    <row r="47" spans="1:8" ht="17.25" thickBot="1">
      <c r="A47" s="1462" t="s">
        <v>8619</v>
      </c>
      <c r="B47" s="1462"/>
      <c r="C47" s="1462" t="s">
        <v>8697</v>
      </c>
      <c r="D47" s="1462" t="s">
        <v>8595</v>
      </c>
      <c r="E47" s="1462" t="s">
        <v>9191</v>
      </c>
      <c r="F47" s="1462">
        <v>3.8340000000000001</v>
      </c>
      <c r="G47" s="1462" t="s">
        <v>4299</v>
      </c>
      <c r="H47" s="1462">
        <v>232</v>
      </c>
    </row>
    <row r="48" spans="1:8">
      <c r="A48" s="1503" t="s">
        <v>9192</v>
      </c>
      <c r="B48" s="1503" t="s">
        <v>9193</v>
      </c>
      <c r="C48" s="1504"/>
    </row>
    <row r="49" spans="1:8" ht="17.25" thickBot="1">
      <c r="A49" s="1502"/>
      <c r="B49" s="1502"/>
      <c r="C49" s="1462"/>
    </row>
    <row r="50" spans="1:8" ht="17.25" thickBot="1">
      <c r="A50" s="1462" t="s">
        <v>8703</v>
      </c>
      <c r="B50" s="1462"/>
      <c r="C50" s="1462" t="s">
        <v>8704</v>
      </c>
      <c r="D50" s="1462" t="s">
        <v>8705</v>
      </c>
      <c r="E50" s="1462" t="s">
        <v>9194</v>
      </c>
      <c r="F50" s="1462">
        <v>27</v>
      </c>
      <c r="G50" s="1462" t="s">
        <v>3423</v>
      </c>
      <c r="H50" s="1462">
        <v>333</v>
      </c>
    </row>
    <row r="51" spans="1:8" ht="17.25" thickBot="1">
      <c r="A51" s="1462" t="s">
        <v>8707</v>
      </c>
      <c r="B51" s="1462"/>
      <c r="C51" s="1462" t="s">
        <v>8704</v>
      </c>
      <c r="D51" s="1462" t="s">
        <v>8708</v>
      </c>
      <c r="E51" s="1462" t="s">
        <v>8709</v>
      </c>
      <c r="F51" s="1462">
        <v>1</v>
      </c>
      <c r="G51" s="1462" t="s">
        <v>4817</v>
      </c>
      <c r="H51" s="1462">
        <v>334</v>
      </c>
    </row>
    <row r="52" spans="1:8">
      <c r="A52" s="1503" t="s">
        <v>9192</v>
      </c>
      <c r="B52" s="1503" t="s">
        <v>9195</v>
      </c>
      <c r="C52" s="1504"/>
    </row>
    <row r="53" spans="1:8" ht="17.25" thickBot="1">
      <c r="A53" s="1502"/>
      <c r="B53" s="1502"/>
      <c r="C53" s="1462"/>
    </row>
    <row r="54" spans="1:8" ht="17.25" thickBot="1">
      <c r="A54" s="1462" t="s">
        <v>8703</v>
      </c>
      <c r="B54" s="1462"/>
      <c r="C54" s="1462" t="s">
        <v>8704</v>
      </c>
      <c r="D54" s="1462" t="s">
        <v>8705</v>
      </c>
      <c r="E54" s="1462" t="s">
        <v>9194</v>
      </c>
      <c r="F54" s="1462">
        <v>27</v>
      </c>
      <c r="G54" s="1462" t="s">
        <v>3423</v>
      </c>
      <c r="H54" s="1462">
        <v>333</v>
      </c>
    </row>
    <row r="55" spans="1:8" ht="17.25" thickBot="1">
      <c r="A55" s="1462" t="s">
        <v>8707</v>
      </c>
      <c r="B55" s="1462"/>
      <c r="C55" s="1462" t="s">
        <v>8704</v>
      </c>
      <c r="D55" s="1462" t="s">
        <v>8708</v>
      </c>
      <c r="E55" s="1462" t="s">
        <v>8709</v>
      </c>
      <c r="F55" s="1462">
        <v>1</v>
      </c>
      <c r="G55" s="1462" t="s">
        <v>4817</v>
      </c>
      <c r="H55" s="1462">
        <v>334</v>
      </c>
    </row>
    <row r="56" spans="1:8">
      <c r="A56" s="1503" t="s">
        <v>9192</v>
      </c>
      <c r="B56" s="1503" t="s">
        <v>9196</v>
      </c>
      <c r="C56" s="1504"/>
    </row>
    <row r="57" spans="1:8" ht="17.25" thickBot="1">
      <c r="A57" s="1502"/>
      <c r="B57" s="1502"/>
      <c r="C57" s="1462"/>
    </row>
    <row r="58" spans="1:8" ht="17.25" thickBot="1">
      <c r="A58" s="1462" t="s">
        <v>8703</v>
      </c>
      <c r="B58" s="1462"/>
      <c r="C58" s="1462" t="s">
        <v>8704</v>
      </c>
      <c r="D58" s="1462" t="s">
        <v>8705</v>
      </c>
      <c r="E58" s="1462" t="s">
        <v>9194</v>
      </c>
      <c r="F58" s="1462">
        <v>27</v>
      </c>
      <c r="G58" s="1462" t="s">
        <v>3423</v>
      </c>
      <c r="H58" s="1462">
        <v>333</v>
      </c>
    </row>
    <row r="59" spans="1:8" ht="17.25" thickBot="1">
      <c r="A59" s="1462" t="s">
        <v>8707</v>
      </c>
      <c r="B59" s="1462"/>
      <c r="C59" s="1462" t="s">
        <v>8704</v>
      </c>
      <c r="D59" s="1462" t="s">
        <v>8708</v>
      </c>
      <c r="E59" s="1462" t="s">
        <v>8709</v>
      </c>
      <c r="F59" s="1462">
        <v>1</v>
      </c>
      <c r="G59" s="1462" t="s">
        <v>4817</v>
      </c>
      <c r="H59" s="1462">
        <v>334</v>
      </c>
    </row>
    <row r="60" spans="1:8">
      <c r="A60" s="1503" t="s">
        <v>9192</v>
      </c>
      <c r="B60" s="1503" t="s">
        <v>9197</v>
      </c>
      <c r="C60" s="1504"/>
    </row>
    <row r="61" spans="1:8" ht="17.25" thickBot="1">
      <c r="A61" s="1502"/>
      <c r="B61" s="1502"/>
      <c r="C61" s="1462"/>
    </row>
    <row r="62" spans="1:8" ht="17.25" thickBot="1">
      <c r="A62" s="1462" t="s">
        <v>8703</v>
      </c>
      <c r="B62" s="1462"/>
      <c r="C62" s="1462" t="s">
        <v>8704</v>
      </c>
      <c r="D62" s="1462" t="s">
        <v>8705</v>
      </c>
      <c r="E62" s="1462" t="s">
        <v>9194</v>
      </c>
      <c r="F62" s="1462">
        <v>27</v>
      </c>
      <c r="G62" s="1462" t="s">
        <v>3423</v>
      </c>
      <c r="H62" s="1462">
        <v>333</v>
      </c>
    </row>
    <row r="63" spans="1:8" ht="17.25" thickBot="1">
      <c r="A63" s="1462" t="s">
        <v>8707</v>
      </c>
      <c r="B63" s="1462"/>
      <c r="C63" s="1462" t="s">
        <v>8704</v>
      </c>
      <c r="D63" s="1462" t="s">
        <v>8708</v>
      </c>
      <c r="E63" s="1462" t="s">
        <v>8709</v>
      </c>
      <c r="F63" s="1462">
        <v>1</v>
      </c>
      <c r="G63" s="1462" t="s">
        <v>4817</v>
      </c>
      <c r="H63" s="1462">
        <v>334</v>
      </c>
    </row>
    <row r="64" spans="1:8">
      <c r="A64" s="1503" t="s">
        <v>9192</v>
      </c>
      <c r="B64" s="1503" t="s">
        <v>9198</v>
      </c>
      <c r="C64" s="1504"/>
    </row>
    <row r="65" spans="1:8" ht="17.25" thickBot="1">
      <c r="A65" s="1502"/>
      <c r="B65" s="1502"/>
      <c r="C65" s="1462"/>
    </row>
    <row r="66" spans="1:8" ht="17.25" thickBot="1">
      <c r="A66" s="1462" t="s">
        <v>8703</v>
      </c>
      <c r="B66" s="1462"/>
      <c r="C66" s="1462" t="s">
        <v>8704</v>
      </c>
      <c r="D66" s="1462" t="s">
        <v>8705</v>
      </c>
      <c r="E66" s="1462" t="s">
        <v>9194</v>
      </c>
      <c r="F66" s="1462">
        <v>27</v>
      </c>
      <c r="G66" s="1462" t="s">
        <v>3423</v>
      </c>
      <c r="H66" s="1462">
        <v>333</v>
      </c>
    </row>
    <row r="67" spans="1:8" ht="17.25" thickBot="1">
      <c r="A67" s="1462" t="s">
        <v>8707</v>
      </c>
      <c r="B67" s="1462"/>
      <c r="C67" s="1462" t="s">
        <v>8704</v>
      </c>
      <c r="D67" s="1462" t="s">
        <v>8708</v>
      </c>
      <c r="E67" s="1462" t="s">
        <v>8709</v>
      </c>
      <c r="F67" s="1462">
        <v>1</v>
      </c>
      <c r="G67" s="1462" t="s">
        <v>4817</v>
      </c>
      <c r="H67" s="1462">
        <v>334</v>
      </c>
    </row>
    <row r="68" spans="1:8">
      <c r="A68" s="1503" t="s">
        <v>9192</v>
      </c>
      <c r="B68" s="1503" t="s">
        <v>9199</v>
      </c>
      <c r="C68" s="1504"/>
    </row>
    <row r="69" spans="1:8" ht="17.25" thickBot="1">
      <c r="A69" s="1502"/>
      <c r="B69" s="1502"/>
      <c r="C69" s="1462"/>
    </row>
    <row r="70" spans="1:8" ht="17.25" thickBot="1">
      <c r="A70" s="1462" t="s">
        <v>8703</v>
      </c>
      <c r="B70" s="1462"/>
      <c r="C70" s="1462" t="s">
        <v>8704</v>
      </c>
      <c r="D70" s="1462" t="s">
        <v>8705</v>
      </c>
      <c r="E70" s="1462" t="s">
        <v>9194</v>
      </c>
      <c r="F70" s="1462">
        <v>27</v>
      </c>
      <c r="G70" s="1462" t="s">
        <v>3423</v>
      </c>
      <c r="H70" s="1462">
        <v>333</v>
      </c>
    </row>
    <row r="71" spans="1:8" ht="17.25" thickBot="1">
      <c r="A71" s="1462" t="s">
        <v>8707</v>
      </c>
      <c r="B71" s="1462"/>
      <c r="C71" s="1462" t="s">
        <v>8704</v>
      </c>
      <c r="D71" s="1462" t="s">
        <v>8708</v>
      </c>
      <c r="E71" s="1462" t="s">
        <v>8709</v>
      </c>
      <c r="F71" s="1462">
        <v>1</v>
      </c>
      <c r="G71" s="1462" t="s">
        <v>4817</v>
      </c>
      <c r="H71" s="1462">
        <v>334</v>
      </c>
    </row>
    <row r="72" spans="1:8">
      <c r="A72" s="1503" t="s">
        <v>9200</v>
      </c>
      <c r="B72" s="1503" t="s">
        <v>9201</v>
      </c>
      <c r="C72" s="1504"/>
    </row>
    <row r="73" spans="1:8" ht="17.25" thickBot="1">
      <c r="A73" s="1502"/>
      <c r="B73" s="1502"/>
      <c r="C73" s="1462"/>
    </row>
    <row r="74" spans="1:8" ht="17.25" thickBot="1">
      <c r="A74" s="1462" t="s">
        <v>8747</v>
      </c>
      <c r="B74" s="1462"/>
      <c r="C74" s="1462" t="s">
        <v>8687</v>
      </c>
      <c r="D74" s="1462" t="s">
        <v>8595</v>
      </c>
      <c r="E74" s="1462" t="s">
        <v>9202</v>
      </c>
      <c r="F74" s="1462">
        <v>0.19400000000000001</v>
      </c>
      <c r="G74" s="1462" t="s">
        <v>4299</v>
      </c>
      <c r="H74" s="1462">
        <v>42</v>
      </c>
    </row>
    <row r="75" spans="1:8" ht="17.25" thickBot="1">
      <c r="A75" s="1462" t="s">
        <v>8749</v>
      </c>
      <c r="B75" s="1462"/>
      <c r="C75" s="1462" t="s">
        <v>3027</v>
      </c>
      <c r="D75" s="1462" t="s">
        <v>8599</v>
      </c>
      <c r="E75" s="1462" t="s">
        <v>9203</v>
      </c>
      <c r="F75" s="1462">
        <v>5.8000000000000003E-2</v>
      </c>
      <c r="G75" s="1462" t="s">
        <v>3496</v>
      </c>
      <c r="H75" s="1462">
        <v>43</v>
      </c>
    </row>
    <row r="76" spans="1:8" ht="17.25" thickBot="1">
      <c r="A76" s="1462" t="s">
        <v>8751</v>
      </c>
      <c r="B76" s="1462"/>
      <c r="C76" s="1462"/>
      <c r="D76" s="1462" t="s">
        <v>8752</v>
      </c>
      <c r="E76" s="1462" t="s">
        <v>9204</v>
      </c>
      <c r="F76" s="1462" t="s">
        <v>9204</v>
      </c>
      <c r="G76" s="1462" t="s">
        <v>4360</v>
      </c>
      <c r="H76" s="1462">
        <v>44</v>
      </c>
    </row>
    <row r="77" spans="1:8">
      <c r="A77" s="1503" t="s">
        <v>9200</v>
      </c>
      <c r="B77" s="1503" t="s">
        <v>9205</v>
      </c>
      <c r="C77" s="1504"/>
    </row>
    <row r="78" spans="1:8" ht="17.25" thickBot="1">
      <c r="A78" s="1502"/>
      <c r="B78" s="1502"/>
      <c r="C78" s="1462"/>
    </row>
    <row r="79" spans="1:8" ht="17.25" thickBot="1">
      <c r="A79" s="1462" t="s">
        <v>8747</v>
      </c>
      <c r="B79" s="1462"/>
      <c r="C79" s="1462" t="s">
        <v>8687</v>
      </c>
      <c r="D79" s="1462" t="s">
        <v>8595</v>
      </c>
      <c r="E79" s="1462" t="s">
        <v>9202</v>
      </c>
      <c r="F79" s="1462">
        <v>0.19400000000000001</v>
      </c>
      <c r="G79" s="1462" t="s">
        <v>4299</v>
      </c>
      <c r="H79" s="1462">
        <v>42</v>
      </c>
    </row>
    <row r="80" spans="1:8" ht="17.25" thickBot="1">
      <c r="A80" s="1462" t="s">
        <v>8749</v>
      </c>
      <c r="B80" s="1462"/>
      <c r="C80" s="1462" t="s">
        <v>3027</v>
      </c>
      <c r="D80" s="1462" t="s">
        <v>8599</v>
      </c>
      <c r="E80" s="1462" t="s">
        <v>9203</v>
      </c>
      <c r="F80" s="1462">
        <v>5.8000000000000003E-2</v>
      </c>
      <c r="G80" s="1462" t="s">
        <v>3496</v>
      </c>
      <c r="H80" s="1462">
        <v>43</v>
      </c>
    </row>
    <row r="81" spans="1:8" ht="17.25" thickBot="1">
      <c r="A81" s="1462" t="s">
        <v>8751</v>
      </c>
      <c r="B81" s="1462"/>
      <c r="C81" s="1462"/>
      <c r="D81" s="1462" t="s">
        <v>8752</v>
      </c>
      <c r="E81" s="1462" t="s">
        <v>9204</v>
      </c>
      <c r="F81" s="1462" t="s">
        <v>9204</v>
      </c>
      <c r="G81" s="1462" t="s">
        <v>4360</v>
      </c>
      <c r="H81" s="1462">
        <v>44</v>
      </c>
    </row>
    <row r="82" spans="1:8">
      <c r="A82" s="1503" t="s">
        <v>9200</v>
      </c>
      <c r="B82" s="1503" t="s">
        <v>9206</v>
      </c>
      <c r="C82" s="1504"/>
    </row>
    <row r="83" spans="1:8" ht="17.25" thickBot="1">
      <c r="A83" s="1502"/>
      <c r="B83" s="1502"/>
      <c r="C83" s="1462"/>
    </row>
    <row r="84" spans="1:8" ht="17.25" thickBot="1">
      <c r="A84" s="1462" t="s">
        <v>8747</v>
      </c>
      <c r="B84" s="1462"/>
      <c r="C84" s="1462" t="s">
        <v>8687</v>
      </c>
      <c r="D84" s="1462" t="s">
        <v>8595</v>
      </c>
      <c r="E84" s="1462" t="s">
        <v>9202</v>
      </c>
      <c r="F84" s="1462">
        <v>0.19400000000000001</v>
      </c>
      <c r="G84" s="1462" t="s">
        <v>4299</v>
      </c>
      <c r="H84" s="1462">
        <v>42</v>
      </c>
    </row>
    <row r="85" spans="1:8" ht="17.25" thickBot="1">
      <c r="A85" s="1462" t="s">
        <v>8749</v>
      </c>
      <c r="B85" s="1462"/>
      <c r="C85" s="1462" t="s">
        <v>3027</v>
      </c>
      <c r="D85" s="1462" t="s">
        <v>8599</v>
      </c>
      <c r="E85" s="1462" t="s">
        <v>9203</v>
      </c>
      <c r="F85" s="1462">
        <v>5.8000000000000003E-2</v>
      </c>
      <c r="G85" s="1462" t="s">
        <v>3496</v>
      </c>
      <c r="H85" s="1462">
        <v>43</v>
      </c>
    </row>
    <row r="86" spans="1:8" ht="17.25" thickBot="1">
      <c r="A86" s="1462" t="s">
        <v>8751</v>
      </c>
      <c r="B86" s="1462"/>
      <c r="C86" s="1462"/>
      <c r="D86" s="1462" t="s">
        <v>8752</v>
      </c>
      <c r="E86" s="1462" t="s">
        <v>9204</v>
      </c>
      <c r="F86" s="1462" t="s">
        <v>9204</v>
      </c>
      <c r="G86" s="1462" t="s">
        <v>4360</v>
      </c>
      <c r="H86" s="1462">
        <v>44</v>
      </c>
    </row>
    <row r="87" spans="1:8">
      <c r="A87" s="1503" t="s">
        <v>9200</v>
      </c>
      <c r="B87" s="1503" t="s">
        <v>9207</v>
      </c>
      <c r="C87" s="1504"/>
    </row>
    <row r="88" spans="1:8" ht="17.25" thickBot="1">
      <c r="A88" s="1502"/>
      <c r="B88" s="1502"/>
      <c r="C88" s="1462"/>
    </row>
    <row r="89" spans="1:8" ht="17.25" thickBot="1">
      <c r="A89" s="1462" t="s">
        <v>8747</v>
      </c>
      <c r="B89" s="1462"/>
      <c r="C89" s="1462" t="s">
        <v>8687</v>
      </c>
      <c r="D89" s="1462" t="s">
        <v>8595</v>
      </c>
      <c r="E89" s="1462" t="s">
        <v>9202</v>
      </c>
      <c r="F89" s="1462">
        <v>0.19400000000000001</v>
      </c>
      <c r="G89" s="1462" t="s">
        <v>4299</v>
      </c>
      <c r="H89" s="1462">
        <v>42</v>
      </c>
    </row>
    <row r="90" spans="1:8" ht="17.25" thickBot="1">
      <c r="A90" s="1462" t="s">
        <v>8749</v>
      </c>
      <c r="B90" s="1462"/>
      <c r="C90" s="1462" t="s">
        <v>3027</v>
      </c>
      <c r="D90" s="1462" t="s">
        <v>8599</v>
      </c>
      <c r="E90" s="1462" t="s">
        <v>9203</v>
      </c>
      <c r="F90" s="1462">
        <v>5.8000000000000003E-2</v>
      </c>
      <c r="G90" s="1462" t="s">
        <v>3496</v>
      </c>
      <c r="H90" s="1462">
        <v>43</v>
      </c>
    </row>
    <row r="91" spans="1:8" ht="17.25" thickBot="1">
      <c r="A91" s="1462" t="s">
        <v>8751</v>
      </c>
      <c r="B91" s="1462"/>
      <c r="C91" s="1462"/>
      <c r="D91" s="1462" t="s">
        <v>8752</v>
      </c>
      <c r="E91" s="1462" t="s">
        <v>9204</v>
      </c>
      <c r="F91" s="1462" t="s">
        <v>9204</v>
      </c>
      <c r="G91" s="1462" t="s">
        <v>4360</v>
      </c>
      <c r="H91" s="1462">
        <v>44</v>
      </c>
    </row>
    <row r="92" spans="1:8">
      <c r="A92" s="1503" t="s">
        <v>9200</v>
      </c>
      <c r="B92" s="1503" t="s">
        <v>9208</v>
      </c>
      <c r="C92" s="1504"/>
    </row>
    <row r="93" spans="1:8" ht="17.25" thickBot="1">
      <c r="A93" s="1502"/>
      <c r="B93" s="1502"/>
      <c r="C93" s="1462"/>
    </row>
    <row r="94" spans="1:8" ht="17.25" thickBot="1">
      <c r="A94" s="1462" t="s">
        <v>8747</v>
      </c>
      <c r="B94" s="1462"/>
      <c r="C94" s="1462" t="s">
        <v>8687</v>
      </c>
      <c r="D94" s="1462" t="s">
        <v>8595</v>
      </c>
      <c r="E94" s="1462" t="s">
        <v>9202</v>
      </c>
      <c r="F94" s="1462">
        <v>0.19400000000000001</v>
      </c>
      <c r="G94" s="1462" t="s">
        <v>4299</v>
      </c>
      <c r="H94" s="1462">
        <v>42</v>
      </c>
    </row>
    <row r="95" spans="1:8" ht="17.25" thickBot="1">
      <c r="A95" s="1462" t="s">
        <v>8749</v>
      </c>
      <c r="B95" s="1462"/>
      <c r="C95" s="1462" t="s">
        <v>3027</v>
      </c>
      <c r="D95" s="1462" t="s">
        <v>8599</v>
      </c>
      <c r="E95" s="1462" t="s">
        <v>9203</v>
      </c>
      <c r="F95" s="1462">
        <v>5.8000000000000003E-2</v>
      </c>
      <c r="G95" s="1462" t="s">
        <v>3496</v>
      </c>
      <c r="H95" s="1462">
        <v>43</v>
      </c>
    </row>
    <row r="96" spans="1:8" ht="17.25" thickBot="1">
      <c r="A96" s="1462" t="s">
        <v>8751</v>
      </c>
      <c r="B96" s="1462"/>
      <c r="C96" s="1462"/>
      <c r="D96" s="1462" t="s">
        <v>8752</v>
      </c>
      <c r="E96" s="1462" t="s">
        <v>9204</v>
      </c>
      <c r="F96" s="1462" t="s">
        <v>9204</v>
      </c>
      <c r="G96" s="1462" t="s">
        <v>4360</v>
      </c>
      <c r="H96" s="1462">
        <v>44</v>
      </c>
    </row>
    <row r="97" spans="1:8">
      <c r="A97" s="1503" t="s">
        <v>9200</v>
      </c>
      <c r="B97" s="1503" t="s">
        <v>9209</v>
      </c>
      <c r="C97" s="1504"/>
    </row>
    <row r="98" spans="1:8" ht="17.25" thickBot="1">
      <c r="A98" s="1502"/>
      <c r="B98" s="1502"/>
      <c r="C98" s="1462"/>
    </row>
    <row r="99" spans="1:8" ht="17.25" thickBot="1">
      <c r="A99" s="1462" t="s">
        <v>8747</v>
      </c>
      <c r="B99" s="1462"/>
      <c r="C99" s="1462" t="s">
        <v>8687</v>
      </c>
      <c r="D99" s="1462" t="s">
        <v>8595</v>
      </c>
      <c r="E99" s="1462" t="s">
        <v>9202</v>
      </c>
      <c r="F99" s="1462">
        <v>0.19400000000000001</v>
      </c>
      <c r="G99" s="1462" t="s">
        <v>4299</v>
      </c>
      <c r="H99" s="1462">
        <v>42</v>
      </c>
    </row>
    <row r="100" spans="1:8" ht="17.25" thickBot="1">
      <c r="A100" s="1462" t="s">
        <v>8749</v>
      </c>
      <c r="B100" s="1462"/>
      <c r="C100" s="1462" t="s">
        <v>3027</v>
      </c>
      <c r="D100" s="1462" t="s">
        <v>8599</v>
      </c>
      <c r="E100" s="1462" t="s">
        <v>9203</v>
      </c>
      <c r="F100" s="1462">
        <v>5.8000000000000003E-2</v>
      </c>
      <c r="G100" s="1462" t="s">
        <v>3496</v>
      </c>
      <c r="H100" s="1462">
        <v>43</v>
      </c>
    </row>
    <row r="101" spans="1:8" ht="17.25" thickBot="1">
      <c r="A101" s="1462" t="s">
        <v>8751</v>
      </c>
      <c r="B101" s="1462"/>
      <c r="C101" s="1462"/>
      <c r="D101" s="1462" t="s">
        <v>8752</v>
      </c>
      <c r="E101" s="1462" t="s">
        <v>9204</v>
      </c>
      <c r="F101" s="1462" t="s">
        <v>9204</v>
      </c>
      <c r="G101" s="1462" t="s">
        <v>4360</v>
      </c>
      <c r="H101" s="1462">
        <v>44</v>
      </c>
    </row>
    <row r="102" spans="1:8">
      <c r="A102" s="1503" t="s">
        <v>9020</v>
      </c>
      <c r="B102" s="1503" t="s">
        <v>9210</v>
      </c>
      <c r="C102" s="1504"/>
    </row>
    <row r="103" spans="1:8" ht="17.25" thickBot="1">
      <c r="A103" s="1502"/>
      <c r="B103" s="1502"/>
      <c r="C103" s="1462"/>
    </row>
    <row r="104" spans="1:8" ht="17.25" thickBot="1">
      <c r="A104" s="1462" t="s">
        <v>9022</v>
      </c>
      <c r="B104" s="1462"/>
      <c r="C104" s="1462" t="s">
        <v>9023</v>
      </c>
      <c r="D104" s="1462" t="s">
        <v>9024</v>
      </c>
      <c r="E104" s="1462" t="s">
        <v>9211</v>
      </c>
      <c r="F104" s="1462">
        <v>0.73099999999999998</v>
      </c>
      <c r="G104" s="1462" t="s">
        <v>3496</v>
      </c>
      <c r="H104" s="1462">
        <v>144</v>
      </c>
    </row>
    <row r="105" spans="1:8" ht="17.25" thickBot="1">
      <c r="A105" s="1462" t="s">
        <v>9026</v>
      </c>
      <c r="B105" s="1462"/>
      <c r="C105" s="1462" t="s">
        <v>9027</v>
      </c>
      <c r="D105" s="1462" t="s">
        <v>9028</v>
      </c>
      <c r="E105" s="1462" t="s">
        <v>9212</v>
      </c>
      <c r="F105" s="1462">
        <v>0.877</v>
      </c>
      <c r="G105" s="1462" t="s">
        <v>3496</v>
      </c>
      <c r="H105" s="1462">
        <v>145</v>
      </c>
    </row>
    <row r="106" spans="1:8" ht="17.25" thickBot="1">
      <c r="A106" s="1462" t="s">
        <v>9030</v>
      </c>
      <c r="B106" s="1462"/>
      <c r="C106" s="1462"/>
      <c r="D106" s="1462" t="s">
        <v>9031</v>
      </c>
      <c r="E106" s="1462" t="s">
        <v>9213</v>
      </c>
      <c r="F106" s="1462">
        <v>0.14599999999999999</v>
      </c>
      <c r="G106" s="1462" t="s">
        <v>3496</v>
      </c>
      <c r="H106" s="1462">
        <v>146</v>
      </c>
    </row>
    <row r="107" spans="1:8" ht="17.25" thickBot="1">
      <c r="A107" s="1462" t="s">
        <v>9033</v>
      </c>
      <c r="B107" s="1462"/>
      <c r="C107" s="1462"/>
      <c r="D107" s="1462" t="s">
        <v>9034</v>
      </c>
      <c r="E107" s="1462" t="s">
        <v>9214</v>
      </c>
      <c r="F107" s="1462">
        <v>17.695</v>
      </c>
      <c r="G107" s="1462" t="s">
        <v>4360</v>
      </c>
      <c r="H107" s="1462">
        <v>147</v>
      </c>
    </row>
    <row r="108" spans="1:8">
      <c r="A108" s="1503" t="s">
        <v>9020</v>
      </c>
      <c r="B108" s="1503" t="s">
        <v>9215</v>
      </c>
      <c r="C108" s="1504"/>
    </row>
    <row r="109" spans="1:8" ht="17.25" thickBot="1">
      <c r="A109" s="1502"/>
      <c r="B109" s="1502"/>
      <c r="C109" s="1462"/>
    </row>
    <row r="110" spans="1:8" ht="17.25" thickBot="1">
      <c r="A110" s="1462" t="s">
        <v>9022</v>
      </c>
      <c r="B110" s="1462"/>
      <c r="C110" s="1462" t="s">
        <v>9023</v>
      </c>
      <c r="D110" s="1462" t="s">
        <v>9024</v>
      </c>
      <c r="E110" s="1462" t="s">
        <v>9216</v>
      </c>
      <c r="F110" s="1462">
        <v>0.48499999999999999</v>
      </c>
      <c r="G110" s="1462" t="s">
        <v>3496</v>
      </c>
      <c r="H110" s="1462">
        <v>144</v>
      </c>
    </row>
    <row r="111" spans="1:8" ht="17.25" thickBot="1">
      <c r="A111" s="1462" t="s">
        <v>9026</v>
      </c>
      <c r="B111" s="1462"/>
      <c r="C111" s="1462" t="s">
        <v>9027</v>
      </c>
      <c r="D111" s="1462" t="s">
        <v>9028</v>
      </c>
      <c r="E111" s="1462" t="s">
        <v>9217</v>
      </c>
      <c r="F111" s="1462">
        <v>0.58199999999999996</v>
      </c>
      <c r="G111" s="1462" t="s">
        <v>3496</v>
      </c>
      <c r="H111" s="1462">
        <v>145</v>
      </c>
    </row>
    <row r="112" spans="1:8" ht="17.25" thickBot="1">
      <c r="A112" s="1462" t="s">
        <v>9030</v>
      </c>
      <c r="B112" s="1462"/>
      <c r="C112" s="1462"/>
      <c r="D112" s="1462" t="s">
        <v>9031</v>
      </c>
      <c r="E112" s="1462" t="s">
        <v>9218</v>
      </c>
      <c r="F112" s="1462">
        <v>9.7000000000000003E-2</v>
      </c>
      <c r="G112" s="1462" t="s">
        <v>3496</v>
      </c>
      <c r="H112" s="1462">
        <v>146</v>
      </c>
    </row>
    <row r="113" spans="1:8" ht="17.25" thickBot="1">
      <c r="A113" s="1462" t="s">
        <v>9033</v>
      </c>
      <c r="B113" s="1462"/>
      <c r="C113" s="1462"/>
      <c r="D113" s="1462" t="s">
        <v>9034</v>
      </c>
      <c r="E113" s="1462" t="s">
        <v>9219</v>
      </c>
      <c r="F113" s="1462">
        <v>11.738</v>
      </c>
      <c r="G113" s="1462" t="s">
        <v>4360</v>
      </c>
      <c r="H113" s="1462">
        <v>147</v>
      </c>
    </row>
    <row r="114" spans="1:8">
      <c r="A114" s="1503" t="s">
        <v>9020</v>
      </c>
      <c r="B114" s="1503" t="s">
        <v>9220</v>
      </c>
      <c r="C114" s="1504"/>
    </row>
    <row r="115" spans="1:8" ht="17.25" thickBot="1">
      <c r="A115" s="1502"/>
      <c r="B115" s="1502"/>
      <c r="C115" s="1462"/>
    </row>
    <row r="116" spans="1:8" ht="17.25" thickBot="1">
      <c r="A116" s="1462" t="s">
        <v>9022</v>
      </c>
      <c r="B116" s="1462"/>
      <c r="C116" s="1462" t="s">
        <v>9023</v>
      </c>
      <c r="D116" s="1462" t="s">
        <v>9024</v>
      </c>
      <c r="E116" s="1462" t="s">
        <v>9211</v>
      </c>
      <c r="F116" s="1462">
        <v>0.73099999999999998</v>
      </c>
      <c r="G116" s="1462" t="s">
        <v>3496</v>
      </c>
      <c r="H116" s="1462">
        <v>144</v>
      </c>
    </row>
    <row r="117" spans="1:8" ht="17.25" thickBot="1">
      <c r="A117" s="1462" t="s">
        <v>9026</v>
      </c>
      <c r="B117" s="1462"/>
      <c r="C117" s="1462" t="s">
        <v>9027</v>
      </c>
      <c r="D117" s="1462" t="s">
        <v>9028</v>
      </c>
      <c r="E117" s="1462" t="s">
        <v>9212</v>
      </c>
      <c r="F117" s="1462">
        <v>0.877</v>
      </c>
      <c r="G117" s="1462" t="s">
        <v>3496</v>
      </c>
      <c r="H117" s="1462">
        <v>145</v>
      </c>
    </row>
    <row r="118" spans="1:8" ht="17.25" thickBot="1">
      <c r="A118" s="1462" t="s">
        <v>9030</v>
      </c>
      <c r="B118" s="1462"/>
      <c r="C118" s="1462"/>
      <c r="D118" s="1462" t="s">
        <v>9031</v>
      </c>
      <c r="E118" s="1462" t="s">
        <v>9213</v>
      </c>
      <c r="F118" s="1462">
        <v>0.14599999999999999</v>
      </c>
      <c r="G118" s="1462" t="s">
        <v>3496</v>
      </c>
      <c r="H118" s="1462">
        <v>146</v>
      </c>
    </row>
    <row r="119" spans="1:8" ht="17.25" thickBot="1">
      <c r="A119" s="1462" t="s">
        <v>9033</v>
      </c>
      <c r="B119" s="1462"/>
      <c r="C119" s="1462"/>
      <c r="D119" s="1462" t="s">
        <v>9034</v>
      </c>
      <c r="E119" s="1462" t="s">
        <v>9214</v>
      </c>
      <c r="F119" s="1462">
        <v>17.695</v>
      </c>
      <c r="G119" s="1462" t="s">
        <v>4360</v>
      </c>
      <c r="H119" s="1462">
        <v>147</v>
      </c>
    </row>
    <row r="120" spans="1:8">
      <c r="A120" s="1503" t="s">
        <v>9020</v>
      </c>
      <c r="B120" s="1503" t="s">
        <v>9221</v>
      </c>
      <c r="C120" s="1504"/>
    </row>
    <row r="121" spans="1:8" ht="17.25" thickBot="1">
      <c r="A121" s="1502"/>
      <c r="B121" s="1502"/>
      <c r="C121" s="1462"/>
    </row>
    <row r="122" spans="1:8" ht="17.25" thickBot="1">
      <c r="A122" s="1462" t="s">
        <v>9022</v>
      </c>
      <c r="B122" s="1462"/>
      <c r="C122" s="1462" t="s">
        <v>9023</v>
      </c>
      <c r="D122" s="1462" t="s">
        <v>9024</v>
      </c>
      <c r="E122" s="1462" t="s">
        <v>9211</v>
      </c>
      <c r="F122" s="1462">
        <v>0.73099999999999998</v>
      </c>
      <c r="G122" s="1462" t="s">
        <v>3496</v>
      </c>
      <c r="H122" s="1462">
        <v>144</v>
      </c>
    </row>
    <row r="123" spans="1:8" ht="17.25" thickBot="1">
      <c r="A123" s="1462" t="s">
        <v>9026</v>
      </c>
      <c r="B123" s="1462"/>
      <c r="C123" s="1462" t="s">
        <v>9027</v>
      </c>
      <c r="D123" s="1462" t="s">
        <v>9028</v>
      </c>
      <c r="E123" s="1462" t="s">
        <v>9212</v>
      </c>
      <c r="F123" s="1462">
        <v>0.877</v>
      </c>
      <c r="G123" s="1462" t="s">
        <v>3496</v>
      </c>
      <c r="H123" s="1462">
        <v>145</v>
      </c>
    </row>
    <row r="124" spans="1:8" ht="17.25" thickBot="1">
      <c r="A124" s="1462" t="s">
        <v>9030</v>
      </c>
      <c r="B124" s="1462"/>
      <c r="C124" s="1462"/>
      <c r="D124" s="1462" t="s">
        <v>9031</v>
      </c>
      <c r="E124" s="1462" t="s">
        <v>9213</v>
      </c>
      <c r="F124" s="1462">
        <v>0.14599999999999999</v>
      </c>
      <c r="G124" s="1462" t="s">
        <v>3496</v>
      </c>
      <c r="H124" s="1462">
        <v>146</v>
      </c>
    </row>
    <row r="125" spans="1:8" ht="17.25" thickBot="1">
      <c r="A125" s="1462" t="s">
        <v>9033</v>
      </c>
      <c r="B125" s="1462"/>
      <c r="C125" s="1462"/>
      <c r="D125" s="1462" t="s">
        <v>9034</v>
      </c>
      <c r="E125" s="1462" t="s">
        <v>9214</v>
      </c>
      <c r="F125" s="1462">
        <v>17.695</v>
      </c>
      <c r="G125" s="1462" t="s">
        <v>4360</v>
      </c>
      <c r="H125" s="1462">
        <v>147</v>
      </c>
    </row>
    <row r="126" spans="1:8">
      <c r="A126" s="1503" t="s">
        <v>9020</v>
      </c>
      <c r="B126" s="1503" t="s">
        <v>9222</v>
      </c>
      <c r="C126" s="1504"/>
    </row>
    <row r="127" spans="1:8" ht="17.25" thickBot="1">
      <c r="A127" s="1502"/>
      <c r="B127" s="1502"/>
      <c r="C127" s="1462"/>
    </row>
    <row r="128" spans="1:8" ht="17.25" thickBot="1">
      <c r="A128" s="1462" t="s">
        <v>9022</v>
      </c>
      <c r="B128" s="1462"/>
      <c r="C128" s="1462" t="s">
        <v>9023</v>
      </c>
      <c r="D128" s="1462" t="s">
        <v>9024</v>
      </c>
      <c r="E128" s="1462" t="s">
        <v>9216</v>
      </c>
      <c r="F128" s="1462">
        <v>0.48499999999999999</v>
      </c>
      <c r="G128" s="1462" t="s">
        <v>3496</v>
      </c>
      <c r="H128" s="1462">
        <v>144</v>
      </c>
    </row>
    <row r="129" spans="1:8" ht="17.25" thickBot="1">
      <c r="A129" s="1462" t="s">
        <v>9026</v>
      </c>
      <c r="B129" s="1462"/>
      <c r="C129" s="1462" t="s">
        <v>9027</v>
      </c>
      <c r="D129" s="1462" t="s">
        <v>9028</v>
      </c>
      <c r="E129" s="1462" t="s">
        <v>9217</v>
      </c>
      <c r="F129" s="1462">
        <v>0.58199999999999996</v>
      </c>
      <c r="G129" s="1462" t="s">
        <v>3496</v>
      </c>
      <c r="H129" s="1462">
        <v>145</v>
      </c>
    </row>
    <row r="130" spans="1:8" ht="17.25" thickBot="1">
      <c r="A130" s="1462" t="s">
        <v>9030</v>
      </c>
      <c r="B130" s="1462"/>
      <c r="C130" s="1462"/>
      <c r="D130" s="1462" t="s">
        <v>9031</v>
      </c>
      <c r="E130" s="1462" t="s">
        <v>9218</v>
      </c>
      <c r="F130" s="1462">
        <v>9.7000000000000003E-2</v>
      </c>
      <c r="G130" s="1462" t="s">
        <v>3496</v>
      </c>
      <c r="H130" s="1462">
        <v>146</v>
      </c>
    </row>
    <row r="131" spans="1:8" ht="17.25" thickBot="1">
      <c r="A131" s="1462" t="s">
        <v>9033</v>
      </c>
      <c r="B131" s="1462"/>
      <c r="C131" s="1462"/>
      <c r="D131" s="1462" t="s">
        <v>9034</v>
      </c>
      <c r="E131" s="1462" t="s">
        <v>9219</v>
      </c>
      <c r="F131" s="1462">
        <v>11.738</v>
      </c>
      <c r="G131" s="1462" t="s">
        <v>4360</v>
      </c>
      <c r="H131" s="1462">
        <v>147</v>
      </c>
    </row>
    <row r="132" spans="1:8">
      <c r="A132" s="1503" t="s">
        <v>9020</v>
      </c>
      <c r="B132" s="1503" t="s">
        <v>9223</v>
      </c>
      <c r="C132" s="1504"/>
    </row>
    <row r="133" spans="1:8" ht="17.25" thickBot="1">
      <c r="A133" s="1502"/>
      <c r="B133" s="1502"/>
      <c r="C133" s="1462"/>
    </row>
    <row r="134" spans="1:8" ht="17.25" thickBot="1">
      <c r="A134" s="1462" t="s">
        <v>9022</v>
      </c>
      <c r="B134" s="1462"/>
      <c r="C134" s="1462" t="s">
        <v>9023</v>
      </c>
      <c r="D134" s="1462" t="s">
        <v>9024</v>
      </c>
      <c r="E134" s="1462" t="s">
        <v>9211</v>
      </c>
      <c r="F134" s="1462">
        <v>0.73099999999999998</v>
      </c>
      <c r="G134" s="1462" t="s">
        <v>3496</v>
      </c>
      <c r="H134" s="1462">
        <v>144</v>
      </c>
    </row>
    <row r="135" spans="1:8" ht="17.25" thickBot="1">
      <c r="A135" s="1462" t="s">
        <v>9026</v>
      </c>
      <c r="B135" s="1462"/>
      <c r="C135" s="1462" t="s">
        <v>9027</v>
      </c>
      <c r="D135" s="1462" t="s">
        <v>9028</v>
      </c>
      <c r="E135" s="1462" t="s">
        <v>9212</v>
      </c>
      <c r="F135" s="1462">
        <v>0.877</v>
      </c>
      <c r="G135" s="1462" t="s">
        <v>3496</v>
      </c>
      <c r="H135" s="1462">
        <v>145</v>
      </c>
    </row>
    <row r="136" spans="1:8" ht="17.25" thickBot="1">
      <c r="A136" s="1462" t="s">
        <v>9030</v>
      </c>
      <c r="B136" s="1462"/>
      <c r="C136" s="1462"/>
      <c r="D136" s="1462" t="s">
        <v>9031</v>
      </c>
      <c r="E136" s="1462" t="s">
        <v>9213</v>
      </c>
      <c r="F136" s="1462">
        <v>0.14599999999999999</v>
      </c>
      <c r="G136" s="1462" t="s">
        <v>3496</v>
      </c>
      <c r="H136" s="1462">
        <v>146</v>
      </c>
    </row>
    <row r="137" spans="1:8" ht="17.25" thickBot="1">
      <c r="A137" s="1462" t="s">
        <v>9033</v>
      </c>
      <c r="B137" s="1462"/>
      <c r="C137" s="1462"/>
      <c r="D137" s="1462" t="s">
        <v>9034</v>
      </c>
      <c r="E137" s="1462" t="s">
        <v>9214</v>
      </c>
      <c r="F137" s="1462">
        <v>17.695</v>
      </c>
      <c r="G137" s="1462" t="s">
        <v>4360</v>
      </c>
      <c r="H137" s="1462">
        <v>147</v>
      </c>
    </row>
    <row r="138" spans="1:8">
      <c r="A138" s="1503" t="s">
        <v>9020</v>
      </c>
      <c r="B138" s="1503" t="s">
        <v>9210</v>
      </c>
      <c r="C138" s="1504"/>
    </row>
    <row r="139" spans="1:8" ht="17.25" thickBot="1">
      <c r="A139" s="1502"/>
      <c r="B139" s="1502"/>
      <c r="C139" s="1462"/>
    </row>
    <row r="140" spans="1:8" ht="17.25" thickBot="1">
      <c r="A140" s="1462" t="s">
        <v>9022</v>
      </c>
      <c r="B140" s="1462"/>
      <c r="C140" s="1462" t="s">
        <v>9023</v>
      </c>
      <c r="D140" s="1462" t="s">
        <v>9024</v>
      </c>
      <c r="E140" s="1462" t="s">
        <v>9224</v>
      </c>
      <c r="F140" s="1462">
        <v>0.20300000000000001</v>
      </c>
      <c r="G140" s="1462" t="s">
        <v>3496</v>
      </c>
      <c r="H140" s="1462">
        <v>144</v>
      </c>
    </row>
    <row r="141" spans="1:8" ht="17.25" thickBot="1">
      <c r="A141" s="1462" t="s">
        <v>9026</v>
      </c>
      <c r="B141" s="1462"/>
      <c r="C141" s="1462" t="s">
        <v>9027</v>
      </c>
      <c r="D141" s="1462" t="s">
        <v>9028</v>
      </c>
      <c r="E141" s="1462" t="s">
        <v>9225</v>
      </c>
      <c r="F141" s="1462">
        <v>0.24299999999999999</v>
      </c>
      <c r="G141" s="1462" t="s">
        <v>3496</v>
      </c>
      <c r="H141" s="1462">
        <v>145</v>
      </c>
    </row>
    <row r="142" spans="1:8" ht="17.25" thickBot="1">
      <c r="A142" s="1462" t="s">
        <v>9030</v>
      </c>
      <c r="B142" s="1462"/>
      <c r="C142" s="1462"/>
      <c r="D142" s="1462" t="s">
        <v>9031</v>
      </c>
      <c r="E142" s="1462" t="s">
        <v>9226</v>
      </c>
      <c r="F142" s="1462">
        <v>4.1000000000000002E-2</v>
      </c>
      <c r="G142" s="1462" t="s">
        <v>3496</v>
      </c>
      <c r="H142" s="1462">
        <v>146</v>
      </c>
    </row>
    <row r="143" spans="1:8" ht="17.25" thickBot="1">
      <c r="A143" s="1462" t="s">
        <v>9033</v>
      </c>
      <c r="B143" s="1462"/>
      <c r="C143" s="1462"/>
      <c r="D143" s="1462" t="s">
        <v>9034</v>
      </c>
      <c r="E143" s="1462" t="s">
        <v>9227</v>
      </c>
      <c r="F143" s="1462">
        <v>4.9059999999999997</v>
      </c>
      <c r="G143" s="1462" t="s">
        <v>4360</v>
      </c>
      <c r="H143" s="1462">
        <v>147</v>
      </c>
    </row>
    <row r="144" spans="1:8">
      <c r="A144" s="1503" t="s">
        <v>9020</v>
      </c>
      <c r="B144" s="1503" t="s">
        <v>9220</v>
      </c>
      <c r="C144" s="1504"/>
    </row>
    <row r="145" spans="1:8" ht="17.25" thickBot="1">
      <c r="A145" s="1502"/>
      <c r="B145" s="1502"/>
      <c r="C145" s="1462"/>
    </row>
    <row r="146" spans="1:8" ht="17.25" thickBot="1">
      <c r="A146" s="1462" t="s">
        <v>9022</v>
      </c>
      <c r="B146" s="1462"/>
      <c r="C146" s="1462" t="s">
        <v>9023</v>
      </c>
      <c r="D146" s="1462" t="s">
        <v>9024</v>
      </c>
      <c r="E146" s="1462" t="s">
        <v>9224</v>
      </c>
      <c r="F146" s="1462">
        <v>0.20300000000000001</v>
      </c>
      <c r="G146" s="1462" t="s">
        <v>3496</v>
      </c>
      <c r="H146" s="1462">
        <v>144</v>
      </c>
    </row>
    <row r="147" spans="1:8" ht="17.25" thickBot="1">
      <c r="A147" s="1462" t="s">
        <v>9026</v>
      </c>
      <c r="B147" s="1462"/>
      <c r="C147" s="1462" t="s">
        <v>9027</v>
      </c>
      <c r="D147" s="1462" t="s">
        <v>9028</v>
      </c>
      <c r="E147" s="1462" t="s">
        <v>9225</v>
      </c>
      <c r="F147" s="1462">
        <v>0.24299999999999999</v>
      </c>
      <c r="G147" s="1462" t="s">
        <v>3496</v>
      </c>
      <c r="H147" s="1462">
        <v>145</v>
      </c>
    </row>
    <row r="148" spans="1:8" ht="17.25" thickBot="1">
      <c r="A148" s="1462" t="s">
        <v>9030</v>
      </c>
      <c r="B148" s="1462"/>
      <c r="C148" s="1462"/>
      <c r="D148" s="1462" t="s">
        <v>9031</v>
      </c>
      <c r="E148" s="1462" t="s">
        <v>9226</v>
      </c>
      <c r="F148" s="1462">
        <v>4.1000000000000002E-2</v>
      </c>
      <c r="G148" s="1462" t="s">
        <v>3496</v>
      </c>
      <c r="H148" s="1462">
        <v>146</v>
      </c>
    </row>
    <row r="149" spans="1:8" ht="17.25" thickBot="1">
      <c r="A149" s="1462" t="s">
        <v>9033</v>
      </c>
      <c r="B149" s="1462"/>
      <c r="C149" s="1462"/>
      <c r="D149" s="1462" t="s">
        <v>9034</v>
      </c>
      <c r="E149" s="1462" t="s">
        <v>9227</v>
      </c>
      <c r="F149" s="1462">
        <v>4.9059999999999997</v>
      </c>
      <c r="G149" s="1462" t="s">
        <v>4360</v>
      </c>
      <c r="H149" s="1462">
        <v>147</v>
      </c>
    </row>
    <row r="150" spans="1:8">
      <c r="A150" s="1503" t="s">
        <v>9020</v>
      </c>
      <c r="B150" s="1503" t="s">
        <v>9221</v>
      </c>
      <c r="C150" s="1504"/>
    </row>
    <row r="151" spans="1:8" ht="17.25" thickBot="1">
      <c r="A151" s="1502"/>
      <c r="B151" s="1502"/>
      <c r="C151" s="1462"/>
    </row>
    <row r="152" spans="1:8" ht="17.25" thickBot="1">
      <c r="A152" s="1462" t="s">
        <v>9022</v>
      </c>
      <c r="B152" s="1462"/>
      <c r="C152" s="1462" t="s">
        <v>9023</v>
      </c>
      <c r="D152" s="1462" t="s">
        <v>9024</v>
      </c>
      <c r="E152" s="1462" t="s">
        <v>9228</v>
      </c>
      <c r="F152" s="1462">
        <v>0.11600000000000001</v>
      </c>
      <c r="G152" s="1462" t="s">
        <v>3496</v>
      </c>
      <c r="H152" s="1462">
        <v>144</v>
      </c>
    </row>
    <row r="153" spans="1:8" ht="17.25" thickBot="1">
      <c r="A153" s="1462" t="s">
        <v>9026</v>
      </c>
      <c r="B153" s="1462"/>
      <c r="C153" s="1462" t="s">
        <v>9027</v>
      </c>
      <c r="D153" s="1462" t="s">
        <v>9028</v>
      </c>
      <c r="E153" s="1462" t="s">
        <v>9229</v>
      </c>
      <c r="F153" s="1462">
        <v>0.13900000000000001</v>
      </c>
      <c r="G153" s="1462" t="s">
        <v>3496</v>
      </c>
      <c r="H153" s="1462">
        <v>145</v>
      </c>
    </row>
    <row r="154" spans="1:8" ht="17.25" thickBot="1">
      <c r="A154" s="1462" t="s">
        <v>9030</v>
      </c>
      <c r="B154" s="1462"/>
      <c r="C154" s="1462"/>
      <c r="D154" s="1462" t="s">
        <v>9031</v>
      </c>
      <c r="E154" s="1462" t="s">
        <v>9230</v>
      </c>
      <c r="F154" s="1462">
        <v>2.3E-2</v>
      </c>
      <c r="G154" s="1462" t="s">
        <v>3496</v>
      </c>
      <c r="H154" s="1462">
        <v>146</v>
      </c>
    </row>
    <row r="155" spans="1:8" ht="17.25" thickBot="1">
      <c r="A155" s="1462" t="s">
        <v>9033</v>
      </c>
      <c r="B155" s="1462"/>
      <c r="C155" s="1462"/>
      <c r="D155" s="1462" t="s">
        <v>9034</v>
      </c>
      <c r="E155" s="1462" t="s">
        <v>9231</v>
      </c>
      <c r="F155" s="1462">
        <v>2.8029999999999999</v>
      </c>
      <c r="G155" s="1462" t="s">
        <v>4360</v>
      </c>
      <c r="H155" s="1462">
        <v>147</v>
      </c>
    </row>
    <row r="156" spans="1:8">
      <c r="A156" s="1503" t="s">
        <v>9020</v>
      </c>
      <c r="B156" s="1503" t="s">
        <v>9223</v>
      </c>
      <c r="C156" s="1504"/>
    </row>
    <row r="157" spans="1:8" ht="17.25" thickBot="1">
      <c r="A157" s="1502"/>
      <c r="B157" s="1502"/>
      <c r="C157" s="1462"/>
    </row>
    <row r="158" spans="1:8" ht="17.25" thickBot="1">
      <c r="A158" s="1462" t="s">
        <v>9022</v>
      </c>
      <c r="B158" s="1462"/>
      <c r="C158" s="1462" t="s">
        <v>9023</v>
      </c>
      <c r="D158" s="1462" t="s">
        <v>9024</v>
      </c>
      <c r="E158" s="1462" t="s">
        <v>9228</v>
      </c>
      <c r="F158" s="1462">
        <v>0.11600000000000001</v>
      </c>
      <c r="G158" s="1462" t="s">
        <v>3496</v>
      </c>
      <c r="H158" s="1462">
        <v>144</v>
      </c>
    </row>
    <row r="159" spans="1:8" ht="17.25" thickBot="1">
      <c r="A159" s="1462" t="s">
        <v>9026</v>
      </c>
      <c r="B159" s="1462"/>
      <c r="C159" s="1462" t="s">
        <v>9027</v>
      </c>
      <c r="D159" s="1462" t="s">
        <v>9028</v>
      </c>
      <c r="E159" s="1462" t="s">
        <v>9229</v>
      </c>
      <c r="F159" s="1462">
        <v>0.13900000000000001</v>
      </c>
      <c r="G159" s="1462" t="s">
        <v>3496</v>
      </c>
      <c r="H159" s="1462">
        <v>145</v>
      </c>
    </row>
    <row r="160" spans="1:8" ht="17.25" thickBot="1">
      <c r="A160" s="1462" t="s">
        <v>9030</v>
      </c>
      <c r="B160" s="1462"/>
      <c r="C160" s="1462"/>
      <c r="D160" s="1462" t="s">
        <v>9031</v>
      </c>
      <c r="E160" s="1462" t="s">
        <v>9230</v>
      </c>
      <c r="F160" s="1462">
        <v>2.3E-2</v>
      </c>
      <c r="G160" s="1462" t="s">
        <v>3496</v>
      </c>
      <c r="H160" s="1462">
        <v>146</v>
      </c>
    </row>
    <row r="161" spans="1:8" ht="17.25" thickBot="1">
      <c r="A161" s="1462" t="s">
        <v>9033</v>
      </c>
      <c r="B161" s="1462"/>
      <c r="C161" s="1462"/>
      <c r="D161" s="1462" t="s">
        <v>9034</v>
      </c>
      <c r="E161" s="1462" t="s">
        <v>9231</v>
      </c>
      <c r="F161" s="1462">
        <v>2.8029999999999999</v>
      </c>
      <c r="G161" s="1462" t="s">
        <v>4360</v>
      </c>
      <c r="H161" s="1462">
        <v>147</v>
      </c>
    </row>
    <row r="162" spans="1:8">
      <c r="A162" s="1503" t="s">
        <v>9232</v>
      </c>
      <c r="B162" s="1503" t="s">
        <v>9233</v>
      </c>
      <c r="C162" s="1504"/>
    </row>
    <row r="163" spans="1:8" ht="17.25" thickBot="1">
      <c r="A163" s="1502"/>
      <c r="B163" s="1502"/>
      <c r="C163" s="1462"/>
    </row>
    <row r="164" spans="1:8" ht="17.25" thickBot="1">
      <c r="A164" s="1462" t="s">
        <v>9022</v>
      </c>
      <c r="B164" s="1462"/>
      <c r="C164" s="1462" t="s">
        <v>9023</v>
      </c>
      <c r="D164" s="1462" t="s">
        <v>9024</v>
      </c>
      <c r="E164" s="1462" t="s">
        <v>9234</v>
      </c>
      <c r="F164" s="1462">
        <v>0.06</v>
      </c>
      <c r="G164" s="1462" t="s">
        <v>3496</v>
      </c>
      <c r="H164" s="1462">
        <v>144</v>
      </c>
    </row>
    <row r="165" spans="1:8" ht="17.25" thickBot="1">
      <c r="A165" s="1462" t="s">
        <v>9026</v>
      </c>
      <c r="B165" s="1462"/>
      <c r="C165" s="1462" t="s">
        <v>9027</v>
      </c>
      <c r="D165" s="1462" t="s">
        <v>9028</v>
      </c>
      <c r="E165" s="1462" t="s">
        <v>9235</v>
      </c>
      <c r="F165" s="1462">
        <v>7.1999999999999995E-2</v>
      </c>
      <c r="G165" s="1462" t="s">
        <v>3496</v>
      </c>
      <c r="H165" s="1462">
        <v>145</v>
      </c>
    </row>
    <row r="166" spans="1:8" ht="17.25" thickBot="1">
      <c r="A166" s="1462" t="s">
        <v>9030</v>
      </c>
      <c r="B166" s="1462"/>
      <c r="C166" s="1462"/>
      <c r="D166" s="1462" t="s">
        <v>9031</v>
      </c>
      <c r="E166" s="1462" t="s">
        <v>9236</v>
      </c>
      <c r="F166" s="1462">
        <v>1.2E-2</v>
      </c>
      <c r="G166" s="1462" t="s">
        <v>3496</v>
      </c>
      <c r="H166" s="1462">
        <v>146</v>
      </c>
    </row>
    <row r="167" spans="1:8" ht="17.25" thickBot="1">
      <c r="A167" s="1462" t="s">
        <v>9033</v>
      </c>
      <c r="B167" s="1462"/>
      <c r="C167" s="1462"/>
      <c r="D167" s="1462" t="s">
        <v>9034</v>
      </c>
      <c r="E167" s="1462" t="s">
        <v>9237</v>
      </c>
      <c r="F167" s="1462">
        <v>1.67</v>
      </c>
      <c r="G167" s="1462" t="s">
        <v>4360</v>
      </c>
      <c r="H167" s="1462">
        <v>147</v>
      </c>
    </row>
    <row r="168" spans="1:8">
      <c r="A168" s="1503" t="s">
        <v>9232</v>
      </c>
      <c r="B168" s="1503" t="s">
        <v>9238</v>
      </c>
      <c r="C168" s="1504"/>
    </row>
    <row r="169" spans="1:8" ht="17.25" thickBot="1">
      <c r="A169" s="1502"/>
      <c r="B169" s="1502"/>
      <c r="C169" s="1462"/>
    </row>
    <row r="170" spans="1:8" ht="17.25" thickBot="1">
      <c r="A170" s="1462" t="s">
        <v>9022</v>
      </c>
      <c r="B170" s="1462"/>
      <c r="C170" s="1462" t="s">
        <v>9023</v>
      </c>
      <c r="D170" s="1462" t="s">
        <v>9024</v>
      </c>
      <c r="E170" s="1462" t="s">
        <v>9234</v>
      </c>
      <c r="F170" s="1462">
        <v>0.06</v>
      </c>
      <c r="G170" s="1462" t="s">
        <v>3496</v>
      </c>
      <c r="H170" s="1462">
        <v>144</v>
      </c>
    </row>
    <row r="171" spans="1:8" ht="17.25" thickBot="1">
      <c r="A171" s="1462" t="s">
        <v>9026</v>
      </c>
      <c r="B171" s="1462"/>
      <c r="C171" s="1462" t="s">
        <v>9027</v>
      </c>
      <c r="D171" s="1462" t="s">
        <v>9028</v>
      </c>
      <c r="E171" s="1462" t="s">
        <v>9235</v>
      </c>
      <c r="F171" s="1462">
        <v>7.1999999999999995E-2</v>
      </c>
      <c r="G171" s="1462" t="s">
        <v>3496</v>
      </c>
      <c r="H171" s="1462">
        <v>145</v>
      </c>
    </row>
    <row r="172" spans="1:8" ht="17.25" thickBot="1">
      <c r="A172" s="1462" t="s">
        <v>9030</v>
      </c>
      <c r="B172" s="1462"/>
      <c r="C172" s="1462"/>
      <c r="D172" s="1462" t="s">
        <v>9031</v>
      </c>
      <c r="E172" s="1462" t="s">
        <v>9236</v>
      </c>
      <c r="F172" s="1462">
        <v>1.2E-2</v>
      </c>
      <c r="G172" s="1462" t="s">
        <v>3496</v>
      </c>
      <c r="H172" s="1462">
        <v>146</v>
      </c>
    </row>
    <row r="173" spans="1:8" ht="17.25" thickBot="1">
      <c r="A173" s="1462" t="s">
        <v>9033</v>
      </c>
      <c r="B173" s="1462"/>
      <c r="C173" s="1462"/>
      <c r="D173" s="1462" t="s">
        <v>9034</v>
      </c>
      <c r="E173" s="1462" t="s">
        <v>9237</v>
      </c>
      <c r="F173" s="1462">
        <v>1.67</v>
      </c>
      <c r="G173" s="1462" t="s">
        <v>4360</v>
      </c>
      <c r="H173" s="1462">
        <v>147</v>
      </c>
    </row>
    <row r="174" spans="1:8">
      <c r="A174" s="1503" t="s">
        <v>9232</v>
      </c>
      <c r="B174" s="1503" t="s">
        <v>9239</v>
      </c>
      <c r="C174" s="1504"/>
    </row>
    <row r="175" spans="1:8" ht="17.25" thickBot="1">
      <c r="A175" s="1502"/>
      <c r="B175" s="1502"/>
      <c r="C175" s="1462"/>
    </row>
    <row r="176" spans="1:8" ht="17.25" thickBot="1">
      <c r="A176" s="1462" t="s">
        <v>9022</v>
      </c>
      <c r="B176" s="1462"/>
      <c r="C176" s="1462" t="s">
        <v>9023</v>
      </c>
      <c r="D176" s="1462" t="s">
        <v>9024</v>
      </c>
      <c r="E176" s="1462" t="s">
        <v>9234</v>
      </c>
      <c r="F176" s="1462">
        <v>0.06</v>
      </c>
      <c r="G176" s="1462" t="s">
        <v>3496</v>
      </c>
      <c r="H176" s="1462">
        <v>144</v>
      </c>
    </row>
    <row r="177" spans="1:8" ht="17.25" thickBot="1">
      <c r="A177" s="1462" t="s">
        <v>9026</v>
      </c>
      <c r="B177" s="1462"/>
      <c r="C177" s="1462" t="s">
        <v>9027</v>
      </c>
      <c r="D177" s="1462" t="s">
        <v>9028</v>
      </c>
      <c r="E177" s="1462" t="s">
        <v>9235</v>
      </c>
      <c r="F177" s="1462">
        <v>7.1999999999999995E-2</v>
      </c>
      <c r="G177" s="1462" t="s">
        <v>3496</v>
      </c>
      <c r="H177" s="1462">
        <v>145</v>
      </c>
    </row>
    <row r="178" spans="1:8" ht="17.25" thickBot="1">
      <c r="A178" s="1462" t="s">
        <v>9030</v>
      </c>
      <c r="B178" s="1462"/>
      <c r="C178" s="1462"/>
      <c r="D178" s="1462" t="s">
        <v>9031</v>
      </c>
      <c r="E178" s="1462" t="s">
        <v>9236</v>
      </c>
      <c r="F178" s="1462">
        <v>1.2E-2</v>
      </c>
      <c r="G178" s="1462" t="s">
        <v>3496</v>
      </c>
      <c r="H178" s="1462">
        <v>146</v>
      </c>
    </row>
    <row r="179" spans="1:8" ht="17.25" thickBot="1">
      <c r="A179" s="1462" t="s">
        <v>9033</v>
      </c>
      <c r="B179" s="1462"/>
      <c r="C179" s="1462"/>
      <c r="D179" s="1462" t="s">
        <v>9034</v>
      </c>
      <c r="E179" s="1462" t="s">
        <v>9237</v>
      </c>
      <c r="F179" s="1462">
        <v>1.67</v>
      </c>
      <c r="G179" s="1462" t="s">
        <v>4360</v>
      </c>
      <c r="H179" s="1462">
        <v>147</v>
      </c>
    </row>
    <row r="180" spans="1:8">
      <c r="A180" s="1503" t="s">
        <v>9232</v>
      </c>
      <c r="B180" s="1503" t="s">
        <v>9240</v>
      </c>
      <c r="C180" s="1504"/>
    </row>
    <row r="181" spans="1:8" ht="17.25" thickBot="1">
      <c r="A181" s="1502"/>
      <c r="B181" s="1502"/>
      <c r="C181" s="1462"/>
    </row>
    <row r="182" spans="1:8" ht="17.25" thickBot="1">
      <c r="A182" s="1462" t="s">
        <v>9022</v>
      </c>
      <c r="B182" s="1462"/>
      <c r="C182" s="1462" t="s">
        <v>9023</v>
      </c>
      <c r="D182" s="1462" t="s">
        <v>9024</v>
      </c>
      <c r="E182" s="1462" t="s">
        <v>9234</v>
      </c>
      <c r="F182" s="1462">
        <v>0.06</v>
      </c>
      <c r="G182" s="1462" t="s">
        <v>3496</v>
      </c>
      <c r="H182" s="1462">
        <v>144</v>
      </c>
    </row>
    <row r="183" spans="1:8" ht="17.25" thickBot="1">
      <c r="A183" s="1462" t="s">
        <v>9026</v>
      </c>
      <c r="B183" s="1462"/>
      <c r="C183" s="1462" t="s">
        <v>9027</v>
      </c>
      <c r="D183" s="1462" t="s">
        <v>9028</v>
      </c>
      <c r="E183" s="1462" t="s">
        <v>9235</v>
      </c>
      <c r="F183" s="1462">
        <v>7.1999999999999995E-2</v>
      </c>
      <c r="G183" s="1462" t="s">
        <v>3496</v>
      </c>
      <c r="H183" s="1462">
        <v>145</v>
      </c>
    </row>
    <row r="184" spans="1:8" ht="17.25" thickBot="1">
      <c r="A184" s="1462" t="s">
        <v>9030</v>
      </c>
      <c r="B184" s="1462"/>
      <c r="C184" s="1462"/>
      <c r="D184" s="1462" t="s">
        <v>9031</v>
      </c>
      <c r="E184" s="1462" t="s">
        <v>9236</v>
      </c>
      <c r="F184" s="1462">
        <v>1.2E-2</v>
      </c>
      <c r="G184" s="1462" t="s">
        <v>3496</v>
      </c>
      <c r="H184" s="1462">
        <v>146</v>
      </c>
    </row>
    <row r="185" spans="1:8" ht="17.25" thickBot="1">
      <c r="A185" s="1462" t="s">
        <v>9033</v>
      </c>
      <c r="B185" s="1462"/>
      <c r="C185" s="1462"/>
      <c r="D185" s="1462" t="s">
        <v>9034</v>
      </c>
      <c r="E185" s="1462" t="s">
        <v>9237</v>
      </c>
      <c r="F185" s="1462">
        <v>1.67</v>
      </c>
      <c r="G185" s="1462" t="s">
        <v>4360</v>
      </c>
      <c r="H185" s="1462">
        <v>147</v>
      </c>
    </row>
    <row r="186" spans="1:8">
      <c r="A186" s="1503" t="s">
        <v>9232</v>
      </c>
      <c r="B186" s="1503" t="s">
        <v>9241</v>
      </c>
      <c r="C186" s="1504"/>
    </row>
    <row r="187" spans="1:8" ht="17.25" thickBot="1">
      <c r="A187" s="1502"/>
      <c r="B187" s="1502"/>
      <c r="C187" s="1462"/>
    </row>
    <row r="188" spans="1:8" ht="17.25" thickBot="1">
      <c r="A188" s="1462" t="s">
        <v>9022</v>
      </c>
      <c r="B188" s="1462"/>
      <c r="C188" s="1462" t="s">
        <v>9023</v>
      </c>
      <c r="D188" s="1462" t="s">
        <v>9024</v>
      </c>
      <c r="E188" s="1462" t="s">
        <v>9234</v>
      </c>
      <c r="F188" s="1462">
        <v>0.06</v>
      </c>
      <c r="G188" s="1462" t="s">
        <v>3496</v>
      </c>
      <c r="H188" s="1462">
        <v>144</v>
      </c>
    </row>
    <row r="189" spans="1:8" ht="17.25" thickBot="1">
      <c r="A189" s="1462" t="s">
        <v>9026</v>
      </c>
      <c r="B189" s="1462"/>
      <c r="C189" s="1462" t="s">
        <v>9027</v>
      </c>
      <c r="D189" s="1462" t="s">
        <v>9028</v>
      </c>
      <c r="E189" s="1462" t="s">
        <v>9235</v>
      </c>
      <c r="F189" s="1462">
        <v>7.1999999999999995E-2</v>
      </c>
      <c r="G189" s="1462" t="s">
        <v>3496</v>
      </c>
      <c r="H189" s="1462">
        <v>145</v>
      </c>
    </row>
    <row r="190" spans="1:8" ht="17.25" thickBot="1">
      <c r="A190" s="1462" t="s">
        <v>9030</v>
      </c>
      <c r="B190" s="1462"/>
      <c r="C190" s="1462"/>
      <c r="D190" s="1462" t="s">
        <v>9031</v>
      </c>
      <c r="E190" s="1462" t="s">
        <v>9236</v>
      </c>
      <c r="F190" s="1462">
        <v>1.2E-2</v>
      </c>
      <c r="G190" s="1462" t="s">
        <v>3496</v>
      </c>
      <c r="H190" s="1462">
        <v>146</v>
      </c>
    </row>
    <row r="191" spans="1:8" ht="17.25" thickBot="1">
      <c r="A191" s="1462" t="s">
        <v>9033</v>
      </c>
      <c r="B191" s="1462"/>
      <c r="C191" s="1462"/>
      <c r="D191" s="1462" t="s">
        <v>9034</v>
      </c>
      <c r="E191" s="1462" t="s">
        <v>9237</v>
      </c>
      <c r="F191" s="1462">
        <v>1.67</v>
      </c>
      <c r="G191" s="1462" t="s">
        <v>4360</v>
      </c>
      <c r="H191" s="1462">
        <v>147</v>
      </c>
    </row>
    <row r="192" spans="1:8">
      <c r="A192" s="1503" t="s">
        <v>9242</v>
      </c>
      <c r="B192" s="1503" t="s">
        <v>9243</v>
      </c>
      <c r="C192" s="1504"/>
    </row>
    <row r="193" spans="1:8" ht="17.25" thickBot="1">
      <c r="A193" s="1502"/>
      <c r="B193" s="1502"/>
      <c r="C193" s="1462"/>
    </row>
    <row r="194" spans="1:8" ht="17.25" thickBot="1">
      <c r="A194" s="1462" t="s">
        <v>9047</v>
      </c>
      <c r="B194" s="1462"/>
      <c r="C194" s="1462"/>
      <c r="D194" s="1462" t="s">
        <v>9048</v>
      </c>
      <c r="E194" s="1462" t="s">
        <v>9049</v>
      </c>
      <c r="F194" s="1462">
        <v>3.0000000000000001E-3</v>
      </c>
      <c r="G194" s="1462" t="s">
        <v>4299</v>
      </c>
      <c r="H194" s="1462">
        <v>34</v>
      </c>
    </row>
    <row r="195" spans="1:8">
      <c r="A195" s="1503" t="s">
        <v>9242</v>
      </c>
      <c r="B195" s="1503" t="s">
        <v>9244</v>
      </c>
      <c r="C195" s="1504"/>
    </row>
    <row r="196" spans="1:8" ht="17.25" thickBot="1">
      <c r="A196" s="1502"/>
      <c r="B196" s="1502"/>
      <c r="C196" s="1462"/>
    </row>
    <row r="197" spans="1:8" ht="17.25" thickBot="1">
      <c r="A197" s="1462" t="s">
        <v>9047</v>
      </c>
      <c r="B197" s="1462"/>
      <c r="C197" s="1462"/>
      <c r="D197" s="1462" t="s">
        <v>9048</v>
      </c>
      <c r="E197" s="1462" t="s">
        <v>9049</v>
      </c>
      <c r="F197" s="1462">
        <v>3.0000000000000001E-3</v>
      </c>
      <c r="G197" s="1462" t="s">
        <v>4299</v>
      </c>
      <c r="H197" s="1462">
        <v>34</v>
      </c>
    </row>
    <row r="198" spans="1:8">
      <c r="A198" s="1503" t="s">
        <v>9242</v>
      </c>
      <c r="B198" s="1503" t="s">
        <v>9245</v>
      </c>
      <c r="C198" s="1504"/>
    </row>
    <row r="199" spans="1:8" ht="17.25" thickBot="1">
      <c r="A199" s="1502"/>
      <c r="B199" s="1502"/>
      <c r="C199" s="1462"/>
    </row>
    <row r="200" spans="1:8" ht="17.25" thickBot="1">
      <c r="A200" s="1462" t="s">
        <v>9047</v>
      </c>
      <c r="B200" s="1462"/>
      <c r="C200" s="1462"/>
      <c r="D200" s="1462" t="s">
        <v>9048</v>
      </c>
      <c r="E200" s="1462" t="s">
        <v>9049</v>
      </c>
      <c r="F200" s="1462">
        <v>3.0000000000000001E-3</v>
      </c>
      <c r="G200" s="1462" t="s">
        <v>4299</v>
      </c>
      <c r="H200" s="1462">
        <v>34</v>
      </c>
    </row>
    <row r="201" spans="1:8">
      <c r="A201" s="1503" t="s">
        <v>9242</v>
      </c>
      <c r="B201" s="1503" t="s">
        <v>9246</v>
      </c>
      <c r="C201" s="1504"/>
    </row>
    <row r="202" spans="1:8" ht="17.25" thickBot="1">
      <c r="A202" s="1502"/>
      <c r="B202" s="1502"/>
      <c r="C202" s="1462"/>
    </row>
    <row r="203" spans="1:8" ht="17.25" thickBot="1">
      <c r="A203" s="1462" t="s">
        <v>9047</v>
      </c>
      <c r="B203" s="1462"/>
      <c r="C203" s="1462"/>
      <c r="D203" s="1462" t="s">
        <v>9048</v>
      </c>
      <c r="E203" s="1462" t="s">
        <v>9049</v>
      </c>
      <c r="F203" s="1462">
        <v>3.0000000000000001E-3</v>
      </c>
      <c r="G203" s="1462" t="s">
        <v>4299</v>
      </c>
      <c r="H203" s="1462">
        <v>34</v>
      </c>
    </row>
    <row r="204" spans="1:8">
      <c r="A204" s="1503" t="s">
        <v>9242</v>
      </c>
      <c r="B204" s="1503" t="s">
        <v>9247</v>
      </c>
      <c r="C204" s="1504"/>
    </row>
    <row r="205" spans="1:8" ht="17.25" thickBot="1">
      <c r="A205" s="1502"/>
      <c r="B205" s="1502"/>
      <c r="C205" s="1462"/>
    </row>
    <row r="206" spans="1:8" ht="17.25" thickBot="1">
      <c r="A206" s="1462" t="s">
        <v>9047</v>
      </c>
      <c r="B206" s="1462"/>
      <c r="C206" s="1462"/>
      <c r="D206" s="1462" t="s">
        <v>9048</v>
      </c>
      <c r="E206" s="1462" t="s">
        <v>9049</v>
      </c>
      <c r="F206" s="1462">
        <v>3.0000000000000001E-3</v>
      </c>
      <c r="G206" s="1462" t="s">
        <v>4299</v>
      </c>
      <c r="H206" s="1462">
        <v>34</v>
      </c>
    </row>
    <row r="207" spans="1:8">
      <c r="A207" s="1503" t="s">
        <v>9242</v>
      </c>
      <c r="B207" s="1503" t="s">
        <v>9248</v>
      </c>
      <c r="C207" s="1504"/>
    </row>
    <row r="208" spans="1:8" ht="17.25" thickBot="1">
      <c r="A208" s="1502"/>
      <c r="B208" s="1502"/>
      <c r="C208" s="1462"/>
    </row>
    <row r="209" spans="1:8" ht="17.25" thickBot="1">
      <c r="A209" s="1462" t="s">
        <v>9047</v>
      </c>
      <c r="B209" s="1462"/>
      <c r="C209" s="1462"/>
      <c r="D209" s="1462" t="s">
        <v>9048</v>
      </c>
      <c r="E209" s="1462" t="s">
        <v>9049</v>
      </c>
      <c r="F209" s="1462">
        <v>3.0000000000000001E-3</v>
      </c>
      <c r="G209" s="1462" t="s">
        <v>4299</v>
      </c>
      <c r="H209" s="1462">
        <v>34</v>
      </c>
    </row>
    <row r="210" spans="1:8">
      <c r="A210" s="1503" t="s">
        <v>3618</v>
      </c>
      <c r="B210" s="1503" t="s">
        <v>9249</v>
      </c>
      <c r="C210" s="1504"/>
    </row>
    <row r="211" spans="1:8" ht="17.25" thickBot="1">
      <c r="A211" s="1502"/>
      <c r="B211" s="1502"/>
      <c r="C211" s="1462"/>
    </row>
    <row r="212" spans="1:8" ht="17.25" thickBot="1">
      <c r="A212" s="1462" t="s">
        <v>9022</v>
      </c>
      <c r="B212" s="1462"/>
      <c r="C212" s="1462" t="s">
        <v>9057</v>
      </c>
      <c r="D212" s="1462" t="s">
        <v>9058</v>
      </c>
      <c r="E212" s="1462" t="s">
        <v>9250</v>
      </c>
      <c r="F212" s="1462">
        <v>7.4999999999999997E-2</v>
      </c>
      <c r="G212" s="1462" t="s">
        <v>3496</v>
      </c>
      <c r="H212" s="1462">
        <v>149</v>
      </c>
    </row>
    <row r="213" spans="1:8" ht="17.25" thickBot="1">
      <c r="A213" s="1462" t="s">
        <v>9026</v>
      </c>
      <c r="B213" s="1462"/>
      <c r="C213" s="1462" t="s">
        <v>9060</v>
      </c>
      <c r="D213" s="1462" t="s">
        <v>9061</v>
      </c>
      <c r="E213" s="1462" t="s">
        <v>9251</v>
      </c>
      <c r="F213" s="1462">
        <v>0.09</v>
      </c>
      <c r="G213" s="1462" t="s">
        <v>3496</v>
      </c>
      <c r="H213" s="1462">
        <v>150</v>
      </c>
    </row>
    <row r="214" spans="1:8" ht="17.25" thickBot="1">
      <c r="A214" s="1462" t="s">
        <v>9030</v>
      </c>
      <c r="B214" s="1462"/>
      <c r="C214" s="1462"/>
      <c r="D214" s="1462" t="s">
        <v>9063</v>
      </c>
      <c r="E214" s="1462" t="s">
        <v>9252</v>
      </c>
      <c r="F214" s="1462">
        <v>1.4999999999999999E-2</v>
      </c>
      <c r="G214" s="1462" t="s">
        <v>3496</v>
      </c>
      <c r="H214" s="1462">
        <v>151</v>
      </c>
    </row>
    <row r="215" spans="1:8" ht="17.25" thickBot="1">
      <c r="A215" s="1462" t="s">
        <v>9033</v>
      </c>
      <c r="B215" s="1462"/>
      <c r="C215" s="1462"/>
      <c r="D215" s="1462" t="s">
        <v>9065</v>
      </c>
      <c r="E215" s="1462" t="s">
        <v>9253</v>
      </c>
      <c r="F215" s="1462">
        <v>2.3460000000000001</v>
      </c>
      <c r="G215" s="1462" t="s">
        <v>4360</v>
      </c>
      <c r="H215" s="1462">
        <v>152</v>
      </c>
    </row>
    <row r="216" spans="1:8">
      <c r="A216" s="1503" t="s">
        <v>3618</v>
      </c>
      <c r="B216" s="1503" t="s">
        <v>9254</v>
      </c>
      <c r="C216" s="1504"/>
    </row>
    <row r="217" spans="1:8" ht="17.25" thickBot="1">
      <c r="A217" s="1502"/>
      <c r="B217" s="1502"/>
      <c r="C217" s="1462"/>
    </row>
    <row r="218" spans="1:8" ht="17.25" thickBot="1">
      <c r="A218" s="1462" t="s">
        <v>9022</v>
      </c>
      <c r="B218" s="1462"/>
      <c r="C218" s="1462" t="s">
        <v>9057</v>
      </c>
      <c r="D218" s="1462" t="s">
        <v>9058</v>
      </c>
      <c r="E218" s="1462" t="s">
        <v>9250</v>
      </c>
      <c r="F218" s="1462">
        <v>7.4999999999999997E-2</v>
      </c>
      <c r="G218" s="1462" t="s">
        <v>3496</v>
      </c>
      <c r="H218" s="1462">
        <v>149</v>
      </c>
    </row>
    <row r="219" spans="1:8" ht="17.25" thickBot="1">
      <c r="A219" s="1462" t="s">
        <v>9026</v>
      </c>
      <c r="B219" s="1462"/>
      <c r="C219" s="1462" t="s">
        <v>9060</v>
      </c>
      <c r="D219" s="1462" t="s">
        <v>9061</v>
      </c>
      <c r="E219" s="1462" t="s">
        <v>9251</v>
      </c>
      <c r="F219" s="1462">
        <v>0.09</v>
      </c>
      <c r="G219" s="1462" t="s">
        <v>3496</v>
      </c>
      <c r="H219" s="1462">
        <v>150</v>
      </c>
    </row>
    <row r="220" spans="1:8" ht="17.25" thickBot="1">
      <c r="A220" s="1462" t="s">
        <v>9030</v>
      </c>
      <c r="B220" s="1462"/>
      <c r="C220" s="1462"/>
      <c r="D220" s="1462" t="s">
        <v>9063</v>
      </c>
      <c r="E220" s="1462" t="s">
        <v>9252</v>
      </c>
      <c r="F220" s="1462">
        <v>1.4999999999999999E-2</v>
      </c>
      <c r="G220" s="1462" t="s">
        <v>3496</v>
      </c>
      <c r="H220" s="1462">
        <v>151</v>
      </c>
    </row>
    <row r="221" spans="1:8" ht="17.25" thickBot="1">
      <c r="A221" s="1462" t="s">
        <v>9033</v>
      </c>
      <c r="B221" s="1462"/>
      <c r="C221" s="1462"/>
      <c r="D221" s="1462" t="s">
        <v>9065</v>
      </c>
      <c r="E221" s="1462" t="s">
        <v>9253</v>
      </c>
      <c r="F221" s="1462">
        <v>2.3460000000000001</v>
      </c>
      <c r="G221" s="1462" t="s">
        <v>4360</v>
      </c>
      <c r="H221" s="1462">
        <v>152</v>
      </c>
    </row>
    <row r="222" spans="1:8">
      <c r="A222" s="1503" t="s">
        <v>3618</v>
      </c>
      <c r="B222" s="1503" t="s">
        <v>9255</v>
      </c>
      <c r="C222" s="1504"/>
    </row>
    <row r="223" spans="1:8" ht="17.25" thickBot="1">
      <c r="A223" s="1502"/>
      <c r="B223" s="1502"/>
      <c r="C223" s="1462"/>
    </row>
    <row r="224" spans="1:8" ht="17.25" thickBot="1">
      <c r="A224" s="1462" t="s">
        <v>9022</v>
      </c>
      <c r="B224" s="1462"/>
      <c r="C224" s="1462" t="s">
        <v>9057</v>
      </c>
      <c r="D224" s="1462" t="s">
        <v>9058</v>
      </c>
      <c r="E224" s="1462" t="s">
        <v>9250</v>
      </c>
      <c r="F224" s="1462">
        <v>7.4999999999999997E-2</v>
      </c>
      <c r="G224" s="1462" t="s">
        <v>3496</v>
      </c>
      <c r="H224" s="1462">
        <v>149</v>
      </c>
    </row>
    <row r="225" spans="1:8" ht="17.25" thickBot="1">
      <c r="A225" s="1462" t="s">
        <v>9026</v>
      </c>
      <c r="B225" s="1462"/>
      <c r="C225" s="1462" t="s">
        <v>9060</v>
      </c>
      <c r="D225" s="1462" t="s">
        <v>9061</v>
      </c>
      <c r="E225" s="1462" t="s">
        <v>9251</v>
      </c>
      <c r="F225" s="1462">
        <v>0.09</v>
      </c>
      <c r="G225" s="1462" t="s">
        <v>3496</v>
      </c>
      <c r="H225" s="1462">
        <v>150</v>
      </c>
    </row>
    <row r="226" spans="1:8" ht="17.25" thickBot="1">
      <c r="A226" s="1462" t="s">
        <v>9030</v>
      </c>
      <c r="B226" s="1462"/>
      <c r="C226" s="1462"/>
      <c r="D226" s="1462" t="s">
        <v>9063</v>
      </c>
      <c r="E226" s="1462" t="s">
        <v>9252</v>
      </c>
      <c r="F226" s="1462">
        <v>1.4999999999999999E-2</v>
      </c>
      <c r="G226" s="1462" t="s">
        <v>3496</v>
      </c>
      <c r="H226" s="1462">
        <v>151</v>
      </c>
    </row>
    <row r="227" spans="1:8" ht="17.25" thickBot="1">
      <c r="A227" s="1462" t="s">
        <v>9033</v>
      </c>
      <c r="B227" s="1462"/>
      <c r="C227" s="1462"/>
      <c r="D227" s="1462" t="s">
        <v>9065</v>
      </c>
      <c r="E227" s="1462" t="s">
        <v>9253</v>
      </c>
      <c r="F227" s="1462">
        <v>2.3460000000000001</v>
      </c>
      <c r="G227" s="1462" t="s">
        <v>4360</v>
      </c>
      <c r="H227" s="1462">
        <v>152</v>
      </c>
    </row>
    <row r="228" spans="1:8">
      <c r="A228" s="1503" t="s">
        <v>3618</v>
      </c>
      <c r="B228" s="1503" t="s">
        <v>9256</v>
      </c>
      <c r="C228" s="1504"/>
    </row>
    <row r="229" spans="1:8" ht="17.25" thickBot="1">
      <c r="A229" s="1502"/>
      <c r="B229" s="1502"/>
      <c r="C229" s="1462"/>
    </row>
    <row r="230" spans="1:8" ht="17.25" thickBot="1">
      <c r="A230" s="1462" t="s">
        <v>9022</v>
      </c>
      <c r="B230" s="1462"/>
      <c r="C230" s="1462" t="s">
        <v>9057</v>
      </c>
      <c r="D230" s="1462" t="s">
        <v>9058</v>
      </c>
      <c r="E230" s="1462" t="s">
        <v>9250</v>
      </c>
      <c r="F230" s="1462">
        <v>7.4999999999999997E-2</v>
      </c>
      <c r="G230" s="1462" t="s">
        <v>3496</v>
      </c>
      <c r="H230" s="1462">
        <v>149</v>
      </c>
    </row>
    <row r="231" spans="1:8" ht="17.25" thickBot="1">
      <c r="A231" s="1462" t="s">
        <v>9026</v>
      </c>
      <c r="B231" s="1462"/>
      <c r="C231" s="1462" t="s">
        <v>9060</v>
      </c>
      <c r="D231" s="1462" t="s">
        <v>9061</v>
      </c>
      <c r="E231" s="1462" t="s">
        <v>9251</v>
      </c>
      <c r="F231" s="1462">
        <v>0.09</v>
      </c>
      <c r="G231" s="1462" t="s">
        <v>3496</v>
      </c>
      <c r="H231" s="1462">
        <v>150</v>
      </c>
    </row>
    <row r="232" spans="1:8" ht="17.25" thickBot="1">
      <c r="A232" s="1462" t="s">
        <v>9030</v>
      </c>
      <c r="B232" s="1462"/>
      <c r="C232" s="1462"/>
      <c r="D232" s="1462" t="s">
        <v>9063</v>
      </c>
      <c r="E232" s="1462" t="s">
        <v>9252</v>
      </c>
      <c r="F232" s="1462">
        <v>1.4999999999999999E-2</v>
      </c>
      <c r="G232" s="1462" t="s">
        <v>3496</v>
      </c>
      <c r="H232" s="1462">
        <v>151</v>
      </c>
    </row>
    <row r="233" spans="1:8" ht="17.25" thickBot="1">
      <c r="A233" s="1462" t="s">
        <v>9033</v>
      </c>
      <c r="B233" s="1462"/>
      <c r="C233" s="1462"/>
      <c r="D233" s="1462" t="s">
        <v>9065</v>
      </c>
      <c r="E233" s="1462" t="s">
        <v>9253</v>
      </c>
      <c r="F233" s="1462">
        <v>2.3460000000000001</v>
      </c>
      <c r="G233" s="1462" t="s">
        <v>4360</v>
      </c>
      <c r="H233" s="1462">
        <v>152</v>
      </c>
    </row>
    <row r="234" spans="1:8">
      <c r="A234" s="1503" t="s">
        <v>3622</v>
      </c>
      <c r="B234" s="1503" t="s">
        <v>9257</v>
      </c>
      <c r="C234" s="1504"/>
    </row>
    <row r="235" spans="1:8" ht="17.25" thickBot="1">
      <c r="A235" s="1502"/>
      <c r="B235" s="1502"/>
      <c r="C235" s="1462"/>
    </row>
    <row r="236" spans="1:8" ht="17.25" thickBot="1">
      <c r="A236" s="1462" t="s">
        <v>9022</v>
      </c>
      <c r="B236" s="1462"/>
      <c r="C236" s="1462" t="s">
        <v>9057</v>
      </c>
      <c r="D236" s="1462" t="s">
        <v>9058</v>
      </c>
      <c r="E236" s="1462" t="s">
        <v>9258</v>
      </c>
      <c r="F236" s="1462">
        <v>0.16700000000000001</v>
      </c>
      <c r="G236" s="1462" t="s">
        <v>3496</v>
      </c>
      <c r="H236" s="1462">
        <v>149</v>
      </c>
    </row>
    <row r="237" spans="1:8" ht="17.25" thickBot="1">
      <c r="A237" s="1462" t="s">
        <v>9026</v>
      </c>
      <c r="B237" s="1462"/>
      <c r="C237" s="1462" t="s">
        <v>9060</v>
      </c>
      <c r="D237" s="1462" t="s">
        <v>9061</v>
      </c>
      <c r="E237" s="1462" t="s">
        <v>9259</v>
      </c>
      <c r="F237" s="1462">
        <v>0.20100000000000001</v>
      </c>
      <c r="G237" s="1462" t="s">
        <v>3496</v>
      </c>
      <c r="H237" s="1462">
        <v>150</v>
      </c>
    </row>
    <row r="238" spans="1:8" ht="17.25" thickBot="1">
      <c r="A238" s="1462" t="s">
        <v>9030</v>
      </c>
      <c r="B238" s="1462"/>
      <c r="C238" s="1462"/>
      <c r="D238" s="1462" t="s">
        <v>9063</v>
      </c>
      <c r="E238" s="1462" t="s">
        <v>9260</v>
      </c>
      <c r="F238" s="1462">
        <v>3.3000000000000002E-2</v>
      </c>
      <c r="G238" s="1462" t="s">
        <v>3496</v>
      </c>
      <c r="H238" s="1462">
        <v>151</v>
      </c>
    </row>
    <row r="239" spans="1:8" ht="17.25" thickBot="1">
      <c r="A239" s="1462" t="s">
        <v>9033</v>
      </c>
      <c r="B239" s="1462"/>
      <c r="C239" s="1462"/>
      <c r="D239" s="1462" t="s">
        <v>9065</v>
      </c>
      <c r="E239" s="1462" t="s">
        <v>9261</v>
      </c>
      <c r="F239" s="1462">
        <v>6.4020000000000001</v>
      </c>
      <c r="G239" s="1462" t="s">
        <v>4360</v>
      </c>
      <c r="H239" s="1462">
        <v>152</v>
      </c>
    </row>
    <row r="240" spans="1:8">
      <c r="A240" s="1503" t="s">
        <v>3622</v>
      </c>
      <c r="B240" s="1503" t="s">
        <v>9262</v>
      </c>
      <c r="C240" s="1504"/>
    </row>
    <row r="241" spans="1:8" ht="17.25" thickBot="1">
      <c r="A241" s="1502"/>
      <c r="B241" s="1502"/>
      <c r="C241" s="1462"/>
    </row>
    <row r="242" spans="1:8" ht="17.25" thickBot="1">
      <c r="A242" s="1462" t="s">
        <v>9022</v>
      </c>
      <c r="B242" s="1462"/>
      <c r="C242" s="1462" t="s">
        <v>9057</v>
      </c>
      <c r="D242" s="1462" t="s">
        <v>9058</v>
      </c>
      <c r="E242" s="1462" t="s">
        <v>9263</v>
      </c>
      <c r="F242" s="1462">
        <v>0.16300000000000001</v>
      </c>
      <c r="G242" s="1462" t="s">
        <v>3496</v>
      </c>
      <c r="H242" s="1462">
        <v>149</v>
      </c>
    </row>
    <row r="243" spans="1:8" ht="17.25" thickBot="1">
      <c r="A243" s="1462" t="s">
        <v>9026</v>
      </c>
      <c r="B243" s="1462"/>
      <c r="C243" s="1462" t="s">
        <v>9060</v>
      </c>
      <c r="D243" s="1462" t="s">
        <v>9061</v>
      </c>
      <c r="E243" s="1462" t="s">
        <v>9264</v>
      </c>
      <c r="F243" s="1462">
        <v>0.19600000000000001</v>
      </c>
      <c r="G243" s="1462" t="s">
        <v>3496</v>
      </c>
      <c r="H243" s="1462">
        <v>150</v>
      </c>
    </row>
    <row r="244" spans="1:8" ht="17.25" thickBot="1">
      <c r="A244" s="1462" t="s">
        <v>9030</v>
      </c>
      <c r="B244" s="1462"/>
      <c r="C244" s="1462"/>
      <c r="D244" s="1462" t="s">
        <v>9063</v>
      </c>
      <c r="E244" s="1462" t="s">
        <v>9265</v>
      </c>
      <c r="F244" s="1462">
        <v>3.3000000000000002E-2</v>
      </c>
      <c r="G244" s="1462" t="s">
        <v>3496</v>
      </c>
      <c r="H244" s="1462">
        <v>151</v>
      </c>
    </row>
    <row r="245" spans="1:8" ht="17.25" thickBot="1">
      <c r="A245" s="1462" t="s">
        <v>9033</v>
      </c>
      <c r="B245" s="1462"/>
      <c r="C245" s="1462"/>
      <c r="D245" s="1462" t="s">
        <v>9065</v>
      </c>
      <c r="E245" s="1462" t="s">
        <v>9266</v>
      </c>
      <c r="F245" s="1462">
        <v>6.234</v>
      </c>
      <c r="G245" s="1462" t="s">
        <v>4360</v>
      </c>
      <c r="H245" s="1462">
        <v>152</v>
      </c>
    </row>
    <row r="246" spans="1:8">
      <c r="A246" s="1503" t="s">
        <v>3622</v>
      </c>
      <c r="B246" s="1503" t="s">
        <v>9267</v>
      </c>
      <c r="C246" s="1504"/>
    </row>
    <row r="247" spans="1:8" ht="17.25" thickBot="1">
      <c r="A247" s="1502"/>
      <c r="B247" s="1502"/>
      <c r="C247" s="1462"/>
    </row>
    <row r="248" spans="1:8" ht="17.25" thickBot="1">
      <c r="A248" s="1462" t="s">
        <v>9022</v>
      </c>
      <c r="B248" s="1462"/>
      <c r="C248" s="1462" t="s">
        <v>9057</v>
      </c>
      <c r="D248" s="1462" t="s">
        <v>9058</v>
      </c>
      <c r="E248" s="1462" t="s">
        <v>9258</v>
      </c>
      <c r="F248" s="1462">
        <v>0.16700000000000001</v>
      </c>
      <c r="G248" s="1462" t="s">
        <v>3496</v>
      </c>
      <c r="H248" s="1462">
        <v>149</v>
      </c>
    </row>
    <row r="249" spans="1:8" ht="17.25" thickBot="1">
      <c r="A249" s="1462" t="s">
        <v>9026</v>
      </c>
      <c r="B249" s="1462"/>
      <c r="C249" s="1462" t="s">
        <v>9060</v>
      </c>
      <c r="D249" s="1462" t="s">
        <v>9061</v>
      </c>
      <c r="E249" s="1462" t="s">
        <v>9259</v>
      </c>
      <c r="F249" s="1462">
        <v>0.20100000000000001</v>
      </c>
      <c r="G249" s="1462" t="s">
        <v>3496</v>
      </c>
      <c r="H249" s="1462">
        <v>150</v>
      </c>
    </row>
    <row r="250" spans="1:8" ht="17.25" thickBot="1">
      <c r="A250" s="1462" t="s">
        <v>9030</v>
      </c>
      <c r="B250" s="1462"/>
      <c r="C250" s="1462"/>
      <c r="D250" s="1462" t="s">
        <v>9063</v>
      </c>
      <c r="E250" s="1462" t="s">
        <v>9260</v>
      </c>
      <c r="F250" s="1462">
        <v>3.3000000000000002E-2</v>
      </c>
      <c r="G250" s="1462" t="s">
        <v>3496</v>
      </c>
      <c r="H250" s="1462">
        <v>151</v>
      </c>
    </row>
    <row r="251" spans="1:8" ht="17.25" thickBot="1">
      <c r="A251" s="1462" t="s">
        <v>9033</v>
      </c>
      <c r="B251" s="1462"/>
      <c r="C251" s="1462"/>
      <c r="D251" s="1462" t="s">
        <v>9065</v>
      </c>
      <c r="E251" s="1462" t="s">
        <v>9261</v>
      </c>
      <c r="F251" s="1462">
        <v>6.4020000000000001</v>
      </c>
      <c r="G251" s="1462" t="s">
        <v>4360</v>
      </c>
      <c r="H251" s="1462">
        <v>152</v>
      </c>
    </row>
    <row r="252" spans="1:8">
      <c r="A252" s="1503" t="s">
        <v>3622</v>
      </c>
      <c r="B252" s="1503" t="s">
        <v>9268</v>
      </c>
      <c r="C252" s="1504"/>
    </row>
    <row r="253" spans="1:8" ht="17.25" thickBot="1">
      <c r="A253" s="1502"/>
      <c r="B253" s="1502"/>
      <c r="C253" s="1462"/>
    </row>
    <row r="254" spans="1:8" ht="17.25" thickBot="1">
      <c r="A254" s="1462" t="s">
        <v>9022</v>
      </c>
      <c r="B254" s="1462"/>
      <c r="C254" s="1462" t="s">
        <v>9057</v>
      </c>
      <c r="D254" s="1462" t="s">
        <v>9058</v>
      </c>
      <c r="E254" s="1462" t="s">
        <v>9263</v>
      </c>
      <c r="F254" s="1462">
        <v>0.16300000000000001</v>
      </c>
      <c r="G254" s="1462" t="s">
        <v>3496</v>
      </c>
      <c r="H254" s="1462">
        <v>149</v>
      </c>
    </row>
    <row r="255" spans="1:8" ht="17.25" thickBot="1">
      <c r="A255" s="1462" t="s">
        <v>9026</v>
      </c>
      <c r="B255" s="1462"/>
      <c r="C255" s="1462" t="s">
        <v>9060</v>
      </c>
      <c r="D255" s="1462" t="s">
        <v>9061</v>
      </c>
      <c r="E255" s="1462" t="s">
        <v>9264</v>
      </c>
      <c r="F255" s="1462">
        <v>0.19600000000000001</v>
      </c>
      <c r="G255" s="1462" t="s">
        <v>3496</v>
      </c>
      <c r="H255" s="1462">
        <v>150</v>
      </c>
    </row>
    <row r="256" spans="1:8" ht="17.25" thickBot="1">
      <c r="A256" s="1462" t="s">
        <v>9030</v>
      </c>
      <c r="B256" s="1462"/>
      <c r="C256" s="1462"/>
      <c r="D256" s="1462" t="s">
        <v>9063</v>
      </c>
      <c r="E256" s="1462" t="s">
        <v>9265</v>
      </c>
      <c r="F256" s="1462">
        <v>3.3000000000000002E-2</v>
      </c>
      <c r="G256" s="1462" t="s">
        <v>3496</v>
      </c>
      <c r="H256" s="1462">
        <v>151</v>
      </c>
    </row>
    <row r="257" spans="1:8" ht="17.25" thickBot="1">
      <c r="A257" s="1462" t="s">
        <v>9033</v>
      </c>
      <c r="B257" s="1462"/>
      <c r="C257" s="1462"/>
      <c r="D257" s="1462" t="s">
        <v>9065</v>
      </c>
      <c r="E257" s="1462" t="s">
        <v>9266</v>
      </c>
      <c r="F257" s="1462">
        <v>6.234</v>
      </c>
      <c r="G257" s="1462" t="s">
        <v>4360</v>
      </c>
      <c r="H257" s="1462">
        <v>152</v>
      </c>
    </row>
    <row r="258" spans="1:8">
      <c r="A258" s="1503" t="s">
        <v>3622</v>
      </c>
      <c r="B258" s="1503" t="s">
        <v>9269</v>
      </c>
      <c r="C258" s="1504"/>
    </row>
    <row r="259" spans="1:8" ht="17.25" thickBot="1">
      <c r="A259" s="1502"/>
      <c r="B259" s="1502"/>
      <c r="C259" s="1462"/>
    </row>
    <row r="260" spans="1:8" ht="17.25" thickBot="1">
      <c r="A260" s="1462" t="s">
        <v>9022</v>
      </c>
      <c r="B260" s="1462"/>
      <c r="C260" s="1462" t="s">
        <v>9057</v>
      </c>
      <c r="D260" s="1462" t="s">
        <v>9058</v>
      </c>
      <c r="E260" s="1462" t="s">
        <v>9270</v>
      </c>
      <c r="F260" s="1462">
        <v>2.1999999999999999E-2</v>
      </c>
      <c r="G260" s="1462" t="s">
        <v>3496</v>
      </c>
      <c r="H260" s="1462">
        <v>149</v>
      </c>
    </row>
    <row r="261" spans="1:8" ht="17.25" thickBot="1">
      <c r="A261" s="1462" t="s">
        <v>9026</v>
      </c>
      <c r="B261" s="1462"/>
      <c r="C261" s="1462" t="s">
        <v>9060</v>
      </c>
      <c r="D261" s="1462" t="s">
        <v>9061</v>
      </c>
      <c r="E261" s="1462" t="s">
        <v>9271</v>
      </c>
      <c r="F261" s="1462">
        <v>2.5999999999999999E-2</v>
      </c>
      <c r="G261" s="1462" t="s">
        <v>3496</v>
      </c>
      <c r="H261" s="1462">
        <v>150</v>
      </c>
    </row>
    <row r="262" spans="1:8" ht="17.25" thickBot="1">
      <c r="A262" s="1462" t="s">
        <v>9030</v>
      </c>
      <c r="B262" s="1462"/>
      <c r="C262" s="1462"/>
      <c r="D262" s="1462" t="s">
        <v>9063</v>
      </c>
      <c r="E262" s="1462" t="s">
        <v>9272</v>
      </c>
      <c r="F262" s="1462">
        <v>4.0000000000000001E-3</v>
      </c>
      <c r="G262" s="1462" t="s">
        <v>3496</v>
      </c>
      <c r="H262" s="1462">
        <v>151</v>
      </c>
    </row>
    <row r="263" spans="1:8" ht="17.25" thickBot="1">
      <c r="A263" s="1462" t="s">
        <v>9033</v>
      </c>
      <c r="B263" s="1462"/>
      <c r="C263" s="1462"/>
      <c r="D263" s="1462" t="s">
        <v>9065</v>
      </c>
      <c r="E263" s="1462" t="s">
        <v>9273</v>
      </c>
      <c r="F263" s="1462">
        <v>0.84199999999999997</v>
      </c>
      <c r="G263" s="1462" t="s">
        <v>4360</v>
      </c>
      <c r="H263" s="1462">
        <v>152</v>
      </c>
    </row>
    <row r="264" spans="1:8">
      <c r="A264" s="1503" t="s">
        <v>3622</v>
      </c>
      <c r="B264" s="1503" t="s">
        <v>9274</v>
      </c>
      <c r="C264" s="1504"/>
    </row>
    <row r="265" spans="1:8" ht="17.25" thickBot="1">
      <c r="A265" s="1502"/>
      <c r="B265" s="1502"/>
      <c r="C265" s="1462"/>
    </row>
    <row r="266" spans="1:8" ht="17.25" thickBot="1">
      <c r="A266" s="1462" t="s">
        <v>9022</v>
      </c>
      <c r="B266" s="1462"/>
      <c r="C266" s="1462" t="s">
        <v>9057</v>
      </c>
      <c r="D266" s="1462" t="s">
        <v>9058</v>
      </c>
      <c r="E266" s="1462" t="s">
        <v>9270</v>
      </c>
      <c r="F266" s="1462">
        <v>2.1999999999999999E-2</v>
      </c>
      <c r="G266" s="1462" t="s">
        <v>3496</v>
      </c>
      <c r="H266" s="1462">
        <v>149</v>
      </c>
    </row>
    <row r="267" spans="1:8" ht="17.25" thickBot="1">
      <c r="A267" s="1462" t="s">
        <v>9026</v>
      </c>
      <c r="B267" s="1462"/>
      <c r="C267" s="1462" t="s">
        <v>9060</v>
      </c>
      <c r="D267" s="1462" t="s">
        <v>9061</v>
      </c>
      <c r="E267" s="1462" t="s">
        <v>9271</v>
      </c>
      <c r="F267" s="1462">
        <v>2.5999999999999999E-2</v>
      </c>
      <c r="G267" s="1462" t="s">
        <v>3496</v>
      </c>
      <c r="H267" s="1462">
        <v>150</v>
      </c>
    </row>
    <row r="268" spans="1:8" ht="17.25" thickBot="1">
      <c r="A268" s="1462" t="s">
        <v>9030</v>
      </c>
      <c r="B268" s="1462"/>
      <c r="C268" s="1462"/>
      <c r="D268" s="1462" t="s">
        <v>9063</v>
      </c>
      <c r="E268" s="1462" t="s">
        <v>9272</v>
      </c>
      <c r="F268" s="1462">
        <v>4.0000000000000001E-3</v>
      </c>
      <c r="G268" s="1462" t="s">
        <v>3496</v>
      </c>
      <c r="H268" s="1462">
        <v>151</v>
      </c>
    </row>
    <row r="269" spans="1:8" ht="17.25" thickBot="1">
      <c r="A269" s="1462" t="s">
        <v>9033</v>
      </c>
      <c r="B269" s="1462"/>
      <c r="C269" s="1462"/>
      <c r="D269" s="1462" t="s">
        <v>9065</v>
      </c>
      <c r="E269" s="1462" t="s">
        <v>9273</v>
      </c>
      <c r="F269" s="1462">
        <v>0.84199999999999997</v>
      </c>
      <c r="G269" s="1462" t="s">
        <v>4360</v>
      </c>
      <c r="H269" s="1462">
        <v>152</v>
      </c>
    </row>
    <row r="270" spans="1:8">
      <c r="A270" s="1503" t="s">
        <v>3622</v>
      </c>
      <c r="B270" s="1503" t="s">
        <v>9275</v>
      </c>
      <c r="C270" s="1504"/>
    </row>
    <row r="271" spans="1:8" ht="17.25" thickBot="1">
      <c r="A271" s="1502"/>
      <c r="B271" s="1502"/>
      <c r="C271" s="1462"/>
    </row>
    <row r="272" spans="1:8" ht="17.25" thickBot="1">
      <c r="A272" s="1462" t="s">
        <v>9022</v>
      </c>
      <c r="B272" s="1462"/>
      <c r="C272" s="1462" t="s">
        <v>9057</v>
      </c>
      <c r="D272" s="1462" t="s">
        <v>9058</v>
      </c>
      <c r="E272" s="1462" t="s">
        <v>9270</v>
      </c>
      <c r="F272" s="1462">
        <v>2.1999999999999999E-2</v>
      </c>
      <c r="G272" s="1462" t="s">
        <v>3496</v>
      </c>
      <c r="H272" s="1462">
        <v>149</v>
      </c>
    </row>
    <row r="273" spans="1:8" ht="17.25" thickBot="1">
      <c r="A273" s="1462" t="s">
        <v>9026</v>
      </c>
      <c r="B273" s="1462"/>
      <c r="C273" s="1462" t="s">
        <v>9060</v>
      </c>
      <c r="D273" s="1462" t="s">
        <v>9061</v>
      </c>
      <c r="E273" s="1462" t="s">
        <v>9271</v>
      </c>
      <c r="F273" s="1462">
        <v>2.5999999999999999E-2</v>
      </c>
      <c r="G273" s="1462" t="s">
        <v>3496</v>
      </c>
      <c r="H273" s="1462">
        <v>150</v>
      </c>
    </row>
    <row r="274" spans="1:8" ht="17.25" thickBot="1">
      <c r="A274" s="1462" t="s">
        <v>9030</v>
      </c>
      <c r="B274" s="1462"/>
      <c r="C274" s="1462"/>
      <c r="D274" s="1462" t="s">
        <v>9063</v>
      </c>
      <c r="E274" s="1462" t="s">
        <v>9272</v>
      </c>
      <c r="F274" s="1462">
        <v>4.0000000000000001E-3</v>
      </c>
      <c r="G274" s="1462" t="s">
        <v>3496</v>
      </c>
      <c r="H274" s="1462">
        <v>151</v>
      </c>
    </row>
    <row r="275" spans="1:8" ht="17.25" thickBot="1">
      <c r="A275" s="1462" t="s">
        <v>9033</v>
      </c>
      <c r="B275" s="1462"/>
      <c r="C275" s="1462"/>
      <c r="D275" s="1462" t="s">
        <v>9065</v>
      </c>
      <c r="E275" s="1462" t="s">
        <v>9273</v>
      </c>
      <c r="F275" s="1462">
        <v>0.84199999999999997</v>
      </c>
      <c r="G275" s="1462" t="s">
        <v>4360</v>
      </c>
      <c r="H275" s="1462">
        <v>152</v>
      </c>
    </row>
    <row r="276" spans="1:8">
      <c r="A276" s="1503" t="s">
        <v>3621</v>
      </c>
      <c r="B276" s="1503" t="s">
        <v>9276</v>
      </c>
      <c r="C276" s="1504"/>
    </row>
    <row r="277" spans="1:8" ht="17.25" thickBot="1">
      <c r="A277" s="1502"/>
      <c r="B277" s="1502"/>
      <c r="C277" s="1462"/>
    </row>
    <row r="278" spans="1:8" ht="17.25" thickBot="1">
      <c r="A278" s="1462" t="s">
        <v>9022</v>
      </c>
      <c r="B278" s="1462"/>
      <c r="C278" s="1462" t="s">
        <v>9057</v>
      </c>
      <c r="D278" s="1462" t="s">
        <v>9058</v>
      </c>
      <c r="E278" s="1462" t="s">
        <v>9258</v>
      </c>
      <c r="F278" s="1462">
        <v>0.16700000000000001</v>
      </c>
      <c r="G278" s="1462" t="s">
        <v>3496</v>
      </c>
      <c r="H278" s="1462">
        <v>149</v>
      </c>
    </row>
    <row r="279" spans="1:8" ht="17.25" thickBot="1">
      <c r="A279" s="1462" t="s">
        <v>9026</v>
      </c>
      <c r="B279" s="1462"/>
      <c r="C279" s="1462" t="s">
        <v>9060</v>
      </c>
      <c r="D279" s="1462" t="s">
        <v>9061</v>
      </c>
      <c r="E279" s="1462" t="s">
        <v>9259</v>
      </c>
      <c r="F279" s="1462">
        <v>0.20100000000000001</v>
      </c>
      <c r="G279" s="1462" t="s">
        <v>3496</v>
      </c>
      <c r="H279" s="1462">
        <v>150</v>
      </c>
    </row>
    <row r="280" spans="1:8" ht="17.25" thickBot="1">
      <c r="A280" s="1462" t="s">
        <v>9030</v>
      </c>
      <c r="B280" s="1462"/>
      <c r="C280" s="1462"/>
      <c r="D280" s="1462" t="s">
        <v>9063</v>
      </c>
      <c r="E280" s="1462" t="s">
        <v>9260</v>
      </c>
      <c r="F280" s="1462">
        <v>3.3000000000000002E-2</v>
      </c>
      <c r="G280" s="1462" t="s">
        <v>3496</v>
      </c>
      <c r="H280" s="1462">
        <v>151</v>
      </c>
    </row>
    <row r="281" spans="1:8" ht="17.25" thickBot="1">
      <c r="A281" s="1462" t="s">
        <v>9033</v>
      </c>
      <c r="B281" s="1462"/>
      <c r="C281" s="1462"/>
      <c r="D281" s="1462" t="s">
        <v>9065</v>
      </c>
      <c r="E281" s="1462" t="s">
        <v>9261</v>
      </c>
      <c r="F281" s="1462">
        <v>6.4020000000000001</v>
      </c>
      <c r="G281" s="1462" t="s">
        <v>4360</v>
      </c>
      <c r="H281" s="1462">
        <v>152</v>
      </c>
    </row>
    <row r="282" spans="1:8">
      <c r="A282" s="1503" t="s">
        <v>3621</v>
      </c>
      <c r="B282" s="1503" t="s">
        <v>9277</v>
      </c>
      <c r="C282" s="1504"/>
    </row>
    <row r="283" spans="1:8" ht="17.25" thickBot="1">
      <c r="A283" s="1502"/>
      <c r="B283" s="1502"/>
      <c r="C283" s="1462"/>
    </row>
    <row r="284" spans="1:8" ht="17.25" thickBot="1">
      <c r="A284" s="1462" t="s">
        <v>9022</v>
      </c>
      <c r="B284" s="1462"/>
      <c r="C284" s="1462" t="s">
        <v>9057</v>
      </c>
      <c r="D284" s="1462" t="s">
        <v>9058</v>
      </c>
      <c r="E284" s="1462" t="s">
        <v>9278</v>
      </c>
      <c r="F284" s="1462">
        <v>0.18</v>
      </c>
      <c r="G284" s="1462" t="s">
        <v>3496</v>
      </c>
      <c r="H284" s="1462">
        <v>149</v>
      </c>
    </row>
    <row r="285" spans="1:8" ht="17.25" thickBot="1">
      <c r="A285" s="1462" t="s">
        <v>9026</v>
      </c>
      <c r="B285" s="1462"/>
      <c r="C285" s="1462" t="s">
        <v>9060</v>
      </c>
      <c r="D285" s="1462" t="s">
        <v>9061</v>
      </c>
      <c r="E285" s="1462" t="s">
        <v>9279</v>
      </c>
      <c r="F285" s="1462">
        <v>0.216</v>
      </c>
      <c r="G285" s="1462" t="s">
        <v>3496</v>
      </c>
      <c r="H285" s="1462">
        <v>150</v>
      </c>
    </row>
    <row r="286" spans="1:8" ht="17.25" thickBot="1">
      <c r="A286" s="1462" t="s">
        <v>9030</v>
      </c>
      <c r="B286" s="1462"/>
      <c r="C286" s="1462"/>
      <c r="D286" s="1462" t="s">
        <v>9063</v>
      </c>
      <c r="E286" s="1462" t="s">
        <v>9280</v>
      </c>
      <c r="F286" s="1462">
        <v>3.5999999999999997E-2</v>
      </c>
      <c r="G286" s="1462" t="s">
        <v>3496</v>
      </c>
      <c r="H286" s="1462">
        <v>151</v>
      </c>
    </row>
    <row r="287" spans="1:8" ht="17.25" thickBot="1">
      <c r="A287" s="1462" t="s">
        <v>9033</v>
      </c>
      <c r="B287" s="1462"/>
      <c r="C287" s="1462"/>
      <c r="D287" s="1462" t="s">
        <v>9065</v>
      </c>
      <c r="E287" s="1462" t="s">
        <v>9281</v>
      </c>
      <c r="F287" s="1462">
        <v>6.8940000000000001</v>
      </c>
      <c r="G287" s="1462" t="s">
        <v>4360</v>
      </c>
      <c r="H287" s="1462">
        <v>152</v>
      </c>
    </row>
    <row r="288" spans="1:8">
      <c r="A288" s="1503" t="s">
        <v>3621</v>
      </c>
      <c r="B288" s="1503" t="s">
        <v>9282</v>
      </c>
      <c r="C288" s="1504"/>
    </row>
    <row r="289" spans="1:8" ht="17.25" thickBot="1">
      <c r="A289" s="1502"/>
      <c r="B289" s="1502"/>
      <c r="C289" s="1462"/>
    </row>
    <row r="290" spans="1:8" ht="17.25" thickBot="1">
      <c r="A290" s="1462" t="s">
        <v>9022</v>
      </c>
      <c r="B290" s="1462"/>
      <c r="C290" s="1462" t="s">
        <v>9057</v>
      </c>
      <c r="D290" s="1462" t="s">
        <v>9058</v>
      </c>
      <c r="E290" s="1462" t="s">
        <v>9263</v>
      </c>
      <c r="F290" s="1462">
        <v>0.16300000000000001</v>
      </c>
      <c r="G290" s="1462" t="s">
        <v>3496</v>
      </c>
      <c r="H290" s="1462">
        <v>149</v>
      </c>
    </row>
    <row r="291" spans="1:8" ht="17.25" thickBot="1">
      <c r="A291" s="1462" t="s">
        <v>9026</v>
      </c>
      <c r="B291" s="1462"/>
      <c r="C291" s="1462" t="s">
        <v>9060</v>
      </c>
      <c r="D291" s="1462" t="s">
        <v>9061</v>
      </c>
      <c r="E291" s="1462" t="s">
        <v>9264</v>
      </c>
      <c r="F291" s="1462">
        <v>0.19600000000000001</v>
      </c>
      <c r="G291" s="1462" t="s">
        <v>3496</v>
      </c>
      <c r="H291" s="1462">
        <v>150</v>
      </c>
    </row>
    <row r="292" spans="1:8" ht="17.25" thickBot="1">
      <c r="A292" s="1462" t="s">
        <v>9030</v>
      </c>
      <c r="B292" s="1462"/>
      <c r="C292" s="1462"/>
      <c r="D292" s="1462" t="s">
        <v>9063</v>
      </c>
      <c r="E292" s="1462" t="s">
        <v>9265</v>
      </c>
      <c r="F292" s="1462">
        <v>3.3000000000000002E-2</v>
      </c>
      <c r="G292" s="1462" t="s">
        <v>3496</v>
      </c>
      <c r="H292" s="1462">
        <v>151</v>
      </c>
    </row>
    <row r="293" spans="1:8" ht="17.25" thickBot="1">
      <c r="A293" s="1462" t="s">
        <v>9033</v>
      </c>
      <c r="B293" s="1462"/>
      <c r="C293" s="1462"/>
      <c r="D293" s="1462" t="s">
        <v>9065</v>
      </c>
      <c r="E293" s="1462" t="s">
        <v>9266</v>
      </c>
      <c r="F293" s="1462">
        <v>6.234</v>
      </c>
      <c r="G293" s="1462" t="s">
        <v>4360</v>
      </c>
      <c r="H293" s="1462">
        <v>152</v>
      </c>
    </row>
    <row r="294" spans="1:8">
      <c r="A294" s="1503" t="s">
        <v>3616</v>
      </c>
      <c r="B294" s="1503" t="s">
        <v>9283</v>
      </c>
      <c r="C294" s="1504"/>
    </row>
    <row r="295" spans="1:8" ht="17.25" thickBot="1">
      <c r="A295" s="1502"/>
      <c r="B295" s="1502"/>
      <c r="C295" s="1462"/>
    </row>
    <row r="296" spans="1:8" ht="17.25" thickBot="1">
      <c r="A296" s="1462" t="s">
        <v>9022</v>
      </c>
      <c r="B296" s="1462"/>
      <c r="C296" s="1462" t="s">
        <v>9057</v>
      </c>
      <c r="D296" s="1462" t="s">
        <v>9058</v>
      </c>
      <c r="E296" s="1462" t="s">
        <v>9284</v>
      </c>
      <c r="F296" s="1462">
        <v>5.8999999999999997E-2</v>
      </c>
      <c r="G296" s="1462" t="s">
        <v>3496</v>
      </c>
      <c r="H296" s="1462">
        <v>149</v>
      </c>
    </row>
    <row r="297" spans="1:8" ht="17.25" thickBot="1">
      <c r="A297" s="1462" t="s">
        <v>9026</v>
      </c>
      <c r="B297" s="1462"/>
      <c r="C297" s="1462" t="s">
        <v>9060</v>
      </c>
      <c r="D297" s="1462" t="s">
        <v>9061</v>
      </c>
      <c r="E297" s="1462" t="s">
        <v>9285</v>
      </c>
      <c r="F297" s="1462">
        <v>7.0999999999999994E-2</v>
      </c>
      <c r="G297" s="1462" t="s">
        <v>3496</v>
      </c>
      <c r="H297" s="1462">
        <v>150</v>
      </c>
    </row>
    <row r="298" spans="1:8" ht="17.25" thickBot="1">
      <c r="A298" s="1462" t="s">
        <v>9030</v>
      </c>
      <c r="B298" s="1462"/>
      <c r="C298" s="1462"/>
      <c r="D298" s="1462" t="s">
        <v>9063</v>
      </c>
      <c r="E298" s="1462" t="s">
        <v>9286</v>
      </c>
      <c r="F298" s="1462">
        <v>1.2E-2</v>
      </c>
      <c r="G298" s="1462" t="s">
        <v>3496</v>
      </c>
      <c r="H298" s="1462">
        <v>151</v>
      </c>
    </row>
    <row r="299" spans="1:8" ht="17.25" thickBot="1">
      <c r="A299" s="1462" t="s">
        <v>9033</v>
      </c>
      <c r="B299" s="1462"/>
      <c r="C299" s="1462"/>
      <c r="D299" s="1462" t="s">
        <v>9065</v>
      </c>
      <c r="E299" s="1462" t="s">
        <v>9287</v>
      </c>
      <c r="F299" s="1462">
        <v>2.5499999999999998</v>
      </c>
      <c r="G299" s="1462" t="s">
        <v>4360</v>
      </c>
      <c r="H299" s="1462">
        <v>152</v>
      </c>
    </row>
    <row r="300" spans="1:8">
      <c r="A300" s="1503" t="s">
        <v>3616</v>
      </c>
      <c r="B300" s="1503" t="s">
        <v>9288</v>
      </c>
      <c r="C300" s="1504"/>
    </row>
    <row r="301" spans="1:8" ht="17.25" thickBot="1">
      <c r="A301" s="1502"/>
      <c r="B301" s="1502"/>
      <c r="C301" s="1462"/>
    </row>
    <row r="302" spans="1:8" ht="17.25" thickBot="1">
      <c r="A302" s="1462" t="s">
        <v>9022</v>
      </c>
      <c r="B302" s="1462"/>
      <c r="C302" s="1462" t="s">
        <v>9057</v>
      </c>
      <c r="D302" s="1462" t="s">
        <v>9058</v>
      </c>
      <c r="E302" s="1462" t="s">
        <v>9289</v>
      </c>
      <c r="F302" s="1462">
        <v>7.9000000000000001E-2</v>
      </c>
      <c r="G302" s="1462" t="s">
        <v>3496</v>
      </c>
      <c r="H302" s="1462">
        <v>149</v>
      </c>
    </row>
    <row r="303" spans="1:8" ht="17.25" thickBot="1">
      <c r="A303" s="1462" t="s">
        <v>9026</v>
      </c>
      <c r="B303" s="1462"/>
      <c r="C303" s="1462" t="s">
        <v>9060</v>
      </c>
      <c r="D303" s="1462" t="s">
        <v>9061</v>
      </c>
      <c r="E303" s="1462" t="s">
        <v>9290</v>
      </c>
      <c r="F303" s="1462">
        <v>9.5000000000000001E-2</v>
      </c>
      <c r="G303" s="1462" t="s">
        <v>3496</v>
      </c>
      <c r="H303" s="1462">
        <v>150</v>
      </c>
    </row>
    <row r="304" spans="1:8" ht="17.25" thickBot="1">
      <c r="A304" s="1462" t="s">
        <v>9030</v>
      </c>
      <c r="B304" s="1462"/>
      <c r="C304" s="1462"/>
      <c r="D304" s="1462" t="s">
        <v>9063</v>
      </c>
      <c r="E304" s="1462" t="s">
        <v>9291</v>
      </c>
      <c r="F304" s="1462">
        <v>1.6E-2</v>
      </c>
      <c r="G304" s="1462" t="s">
        <v>3496</v>
      </c>
      <c r="H304" s="1462">
        <v>151</v>
      </c>
    </row>
    <row r="305" spans="1:8" ht="17.25" thickBot="1">
      <c r="A305" s="1462" t="s">
        <v>9033</v>
      </c>
      <c r="B305" s="1462"/>
      <c r="C305" s="1462"/>
      <c r="D305" s="1462" t="s">
        <v>9065</v>
      </c>
      <c r="E305" s="1462" t="s">
        <v>9292</v>
      </c>
      <c r="F305" s="1462">
        <v>3.4279999999999999</v>
      </c>
      <c r="G305" s="1462" t="s">
        <v>4360</v>
      </c>
      <c r="H305" s="1462">
        <v>152</v>
      </c>
    </row>
    <row r="306" spans="1:8">
      <c r="A306" s="1503" t="s">
        <v>3616</v>
      </c>
      <c r="B306" s="1503" t="s">
        <v>9293</v>
      </c>
      <c r="C306" s="1504"/>
    </row>
    <row r="307" spans="1:8" ht="17.25" thickBot="1">
      <c r="A307" s="1502"/>
      <c r="B307" s="1502"/>
      <c r="C307" s="1462"/>
    </row>
    <row r="308" spans="1:8" ht="17.25" thickBot="1">
      <c r="A308" s="1462" t="s">
        <v>9022</v>
      </c>
      <c r="B308" s="1462"/>
      <c r="C308" s="1462" t="s">
        <v>9057</v>
      </c>
      <c r="D308" s="1462" t="s">
        <v>9058</v>
      </c>
      <c r="E308" s="1462" t="s">
        <v>9289</v>
      </c>
      <c r="F308" s="1462">
        <v>7.9000000000000001E-2</v>
      </c>
      <c r="G308" s="1462" t="s">
        <v>3496</v>
      </c>
      <c r="H308" s="1462">
        <v>149</v>
      </c>
    </row>
    <row r="309" spans="1:8" ht="17.25" thickBot="1">
      <c r="A309" s="1462" t="s">
        <v>9026</v>
      </c>
      <c r="B309" s="1462"/>
      <c r="C309" s="1462" t="s">
        <v>9060</v>
      </c>
      <c r="D309" s="1462" t="s">
        <v>9061</v>
      </c>
      <c r="E309" s="1462" t="s">
        <v>9290</v>
      </c>
      <c r="F309" s="1462">
        <v>9.5000000000000001E-2</v>
      </c>
      <c r="G309" s="1462" t="s">
        <v>3496</v>
      </c>
      <c r="H309" s="1462">
        <v>150</v>
      </c>
    </row>
    <row r="310" spans="1:8" ht="17.25" thickBot="1">
      <c r="A310" s="1462" t="s">
        <v>9030</v>
      </c>
      <c r="B310" s="1462"/>
      <c r="C310" s="1462"/>
      <c r="D310" s="1462" t="s">
        <v>9063</v>
      </c>
      <c r="E310" s="1462" t="s">
        <v>9291</v>
      </c>
      <c r="F310" s="1462">
        <v>1.6E-2</v>
      </c>
      <c r="G310" s="1462" t="s">
        <v>3496</v>
      </c>
      <c r="H310" s="1462">
        <v>151</v>
      </c>
    </row>
    <row r="311" spans="1:8" ht="17.25" thickBot="1">
      <c r="A311" s="1462" t="s">
        <v>9033</v>
      </c>
      <c r="B311" s="1462"/>
      <c r="C311" s="1462"/>
      <c r="D311" s="1462" t="s">
        <v>9065</v>
      </c>
      <c r="E311" s="1462" t="s">
        <v>9292</v>
      </c>
      <c r="F311" s="1462">
        <v>3.4279999999999999</v>
      </c>
      <c r="G311" s="1462" t="s">
        <v>4360</v>
      </c>
      <c r="H311" s="1462">
        <v>152</v>
      </c>
    </row>
    <row r="312" spans="1:8">
      <c r="A312" s="1503" t="s">
        <v>3616</v>
      </c>
      <c r="B312" s="1503" t="s">
        <v>9294</v>
      </c>
      <c r="C312" s="1504"/>
    </row>
    <row r="313" spans="1:8" ht="17.25" thickBot="1">
      <c r="A313" s="1502"/>
      <c r="B313" s="1502"/>
      <c r="C313" s="1462"/>
    </row>
    <row r="314" spans="1:8" ht="17.25" thickBot="1">
      <c r="A314" s="1462" t="s">
        <v>9022</v>
      </c>
      <c r="B314" s="1462"/>
      <c r="C314" s="1462" t="s">
        <v>9057</v>
      </c>
      <c r="D314" s="1462" t="s">
        <v>9058</v>
      </c>
      <c r="E314" s="1462" t="s">
        <v>9295</v>
      </c>
      <c r="F314" s="1462">
        <v>6.4000000000000001E-2</v>
      </c>
      <c r="G314" s="1462" t="s">
        <v>3496</v>
      </c>
      <c r="H314" s="1462">
        <v>149</v>
      </c>
    </row>
    <row r="315" spans="1:8" ht="17.25" thickBot="1">
      <c r="A315" s="1462" t="s">
        <v>9026</v>
      </c>
      <c r="B315" s="1462"/>
      <c r="C315" s="1462" t="s">
        <v>9060</v>
      </c>
      <c r="D315" s="1462" t="s">
        <v>9061</v>
      </c>
      <c r="E315" s="1462" t="s">
        <v>9296</v>
      </c>
      <c r="F315" s="1462">
        <v>7.6999999999999999E-2</v>
      </c>
      <c r="G315" s="1462" t="s">
        <v>3496</v>
      </c>
      <c r="H315" s="1462">
        <v>150</v>
      </c>
    </row>
    <row r="316" spans="1:8" ht="17.25" thickBot="1">
      <c r="A316" s="1462" t="s">
        <v>9030</v>
      </c>
      <c r="B316" s="1462"/>
      <c r="C316" s="1462"/>
      <c r="D316" s="1462" t="s">
        <v>9063</v>
      </c>
      <c r="E316" s="1462" t="s">
        <v>9297</v>
      </c>
      <c r="F316" s="1462">
        <v>1.2999999999999999E-2</v>
      </c>
      <c r="G316" s="1462" t="s">
        <v>3496</v>
      </c>
      <c r="H316" s="1462">
        <v>151</v>
      </c>
    </row>
    <row r="317" spans="1:8" ht="17.25" thickBot="1">
      <c r="A317" s="1462" t="s">
        <v>9033</v>
      </c>
      <c r="B317" s="1462"/>
      <c r="C317" s="1462"/>
      <c r="D317" s="1462" t="s">
        <v>9065</v>
      </c>
      <c r="E317" s="1462" t="s">
        <v>9298</v>
      </c>
      <c r="F317" s="1462">
        <v>2.7719999999999998</v>
      </c>
      <c r="G317" s="1462" t="s">
        <v>4360</v>
      </c>
      <c r="H317" s="1462">
        <v>152</v>
      </c>
    </row>
    <row r="318" spans="1:8">
      <c r="A318" s="1503" t="s">
        <v>3616</v>
      </c>
      <c r="B318" s="1503" t="s">
        <v>9299</v>
      </c>
      <c r="C318" s="1504"/>
    </row>
    <row r="319" spans="1:8" ht="17.25" thickBot="1">
      <c r="A319" s="1502"/>
      <c r="B319" s="1502"/>
      <c r="C319" s="1462"/>
    </row>
    <row r="320" spans="1:8" ht="17.25" thickBot="1">
      <c r="A320" s="1462" t="s">
        <v>9022</v>
      </c>
      <c r="B320" s="1462"/>
      <c r="C320" s="1462" t="s">
        <v>9057</v>
      </c>
      <c r="D320" s="1462" t="s">
        <v>9058</v>
      </c>
      <c r="E320" s="1462" t="s">
        <v>9295</v>
      </c>
      <c r="F320" s="1462">
        <v>6.4000000000000001E-2</v>
      </c>
      <c r="G320" s="1462" t="s">
        <v>3496</v>
      </c>
      <c r="H320" s="1462">
        <v>149</v>
      </c>
    </row>
    <row r="321" spans="1:8" ht="17.25" thickBot="1">
      <c r="A321" s="1462" t="s">
        <v>9026</v>
      </c>
      <c r="B321" s="1462"/>
      <c r="C321" s="1462" t="s">
        <v>9060</v>
      </c>
      <c r="D321" s="1462" t="s">
        <v>9061</v>
      </c>
      <c r="E321" s="1462" t="s">
        <v>9296</v>
      </c>
      <c r="F321" s="1462">
        <v>7.6999999999999999E-2</v>
      </c>
      <c r="G321" s="1462" t="s">
        <v>3496</v>
      </c>
      <c r="H321" s="1462">
        <v>150</v>
      </c>
    </row>
    <row r="322" spans="1:8" ht="17.25" thickBot="1">
      <c r="A322" s="1462" t="s">
        <v>9030</v>
      </c>
      <c r="B322" s="1462"/>
      <c r="C322" s="1462"/>
      <c r="D322" s="1462" t="s">
        <v>9063</v>
      </c>
      <c r="E322" s="1462" t="s">
        <v>9297</v>
      </c>
      <c r="F322" s="1462">
        <v>1.2999999999999999E-2</v>
      </c>
      <c r="G322" s="1462" t="s">
        <v>3496</v>
      </c>
      <c r="H322" s="1462">
        <v>151</v>
      </c>
    </row>
    <row r="323" spans="1:8" ht="17.25" thickBot="1">
      <c r="A323" s="1462" t="s">
        <v>9033</v>
      </c>
      <c r="B323" s="1462"/>
      <c r="C323" s="1462"/>
      <c r="D323" s="1462" t="s">
        <v>9065</v>
      </c>
      <c r="E323" s="1462" t="s">
        <v>9298</v>
      </c>
      <c r="F323" s="1462">
        <v>2.7719999999999998</v>
      </c>
      <c r="G323" s="1462" t="s">
        <v>4360</v>
      </c>
      <c r="H323" s="1462">
        <v>152</v>
      </c>
    </row>
    <row r="324" spans="1:8">
      <c r="A324" s="1503" t="s">
        <v>3616</v>
      </c>
      <c r="B324" s="1503" t="s">
        <v>9300</v>
      </c>
      <c r="C324" s="1504"/>
    </row>
    <row r="325" spans="1:8" ht="17.25" thickBot="1">
      <c r="A325" s="1502"/>
      <c r="B325" s="1502"/>
      <c r="C325" s="1462"/>
    </row>
    <row r="326" spans="1:8" ht="17.25" thickBot="1">
      <c r="A326" s="1462" t="s">
        <v>9022</v>
      </c>
      <c r="B326" s="1462"/>
      <c r="C326" s="1462" t="s">
        <v>9057</v>
      </c>
      <c r="D326" s="1462" t="s">
        <v>9058</v>
      </c>
      <c r="E326" s="1462" t="s">
        <v>9295</v>
      </c>
      <c r="F326" s="1462">
        <v>6.4000000000000001E-2</v>
      </c>
      <c r="G326" s="1462" t="s">
        <v>3496</v>
      </c>
      <c r="H326" s="1462">
        <v>149</v>
      </c>
    </row>
    <row r="327" spans="1:8" ht="17.25" thickBot="1">
      <c r="A327" s="1462" t="s">
        <v>9026</v>
      </c>
      <c r="B327" s="1462"/>
      <c r="C327" s="1462" t="s">
        <v>9060</v>
      </c>
      <c r="D327" s="1462" t="s">
        <v>9061</v>
      </c>
      <c r="E327" s="1462" t="s">
        <v>9296</v>
      </c>
      <c r="F327" s="1462">
        <v>7.6999999999999999E-2</v>
      </c>
      <c r="G327" s="1462" t="s">
        <v>3496</v>
      </c>
      <c r="H327" s="1462">
        <v>150</v>
      </c>
    </row>
    <row r="328" spans="1:8" ht="17.25" thickBot="1">
      <c r="A328" s="1462" t="s">
        <v>9030</v>
      </c>
      <c r="B328" s="1462"/>
      <c r="C328" s="1462"/>
      <c r="D328" s="1462" t="s">
        <v>9063</v>
      </c>
      <c r="E328" s="1462" t="s">
        <v>9297</v>
      </c>
      <c r="F328" s="1462">
        <v>1.2999999999999999E-2</v>
      </c>
      <c r="G328" s="1462" t="s">
        <v>3496</v>
      </c>
      <c r="H328" s="1462">
        <v>151</v>
      </c>
    </row>
    <row r="329" spans="1:8" ht="17.25" thickBot="1">
      <c r="A329" s="1462" t="s">
        <v>9033</v>
      </c>
      <c r="B329" s="1462"/>
      <c r="C329" s="1462"/>
      <c r="D329" s="1462" t="s">
        <v>9065</v>
      </c>
      <c r="E329" s="1462" t="s">
        <v>9298</v>
      </c>
      <c r="F329" s="1462">
        <v>2.7719999999999998</v>
      </c>
      <c r="G329" s="1462" t="s">
        <v>4360</v>
      </c>
      <c r="H329" s="1462">
        <v>152</v>
      </c>
    </row>
    <row r="330" spans="1:8">
      <c r="A330" s="1503" t="s">
        <v>3616</v>
      </c>
      <c r="B330" s="1503" t="s">
        <v>9301</v>
      </c>
      <c r="C330" s="1504"/>
    </row>
    <row r="331" spans="1:8" ht="17.25" thickBot="1">
      <c r="A331" s="1502"/>
      <c r="B331" s="1502"/>
      <c r="C331" s="1462"/>
    </row>
    <row r="332" spans="1:8" ht="17.25" thickBot="1">
      <c r="A332" s="1462" t="s">
        <v>9022</v>
      </c>
      <c r="B332" s="1462"/>
      <c r="C332" s="1462" t="s">
        <v>9057</v>
      </c>
      <c r="D332" s="1462" t="s">
        <v>9058</v>
      </c>
      <c r="E332" s="1462" t="s">
        <v>9295</v>
      </c>
      <c r="F332" s="1462">
        <v>6.4000000000000001E-2</v>
      </c>
      <c r="G332" s="1462" t="s">
        <v>3496</v>
      </c>
      <c r="H332" s="1462">
        <v>149</v>
      </c>
    </row>
    <row r="333" spans="1:8" ht="17.25" thickBot="1">
      <c r="A333" s="1462" t="s">
        <v>9026</v>
      </c>
      <c r="B333" s="1462"/>
      <c r="C333" s="1462" t="s">
        <v>9060</v>
      </c>
      <c r="D333" s="1462" t="s">
        <v>9061</v>
      </c>
      <c r="E333" s="1462" t="s">
        <v>9296</v>
      </c>
      <c r="F333" s="1462">
        <v>7.6999999999999999E-2</v>
      </c>
      <c r="G333" s="1462" t="s">
        <v>3496</v>
      </c>
      <c r="H333" s="1462">
        <v>150</v>
      </c>
    </row>
    <row r="334" spans="1:8" ht="17.25" thickBot="1">
      <c r="A334" s="1462" t="s">
        <v>9030</v>
      </c>
      <c r="B334" s="1462"/>
      <c r="C334" s="1462"/>
      <c r="D334" s="1462" t="s">
        <v>9063</v>
      </c>
      <c r="E334" s="1462" t="s">
        <v>9297</v>
      </c>
      <c r="F334" s="1462">
        <v>1.2999999999999999E-2</v>
      </c>
      <c r="G334" s="1462" t="s">
        <v>3496</v>
      </c>
      <c r="H334" s="1462">
        <v>151</v>
      </c>
    </row>
    <row r="335" spans="1:8" ht="17.25" thickBot="1">
      <c r="A335" s="1462" t="s">
        <v>9033</v>
      </c>
      <c r="B335" s="1462"/>
      <c r="C335" s="1462"/>
      <c r="D335" s="1462" t="s">
        <v>9065</v>
      </c>
      <c r="E335" s="1462" t="s">
        <v>9298</v>
      </c>
      <c r="F335" s="1462">
        <v>2.7719999999999998</v>
      </c>
      <c r="G335" s="1462" t="s">
        <v>4360</v>
      </c>
      <c r="H335" s="1462">
        <v>152</v>
      </c>
    </row>
    <row r="336" spans="1:8">
      <c r="A336" s="1503" t="s">
        <v>3616</v>
      </c>
      <c r="B336" s="1503" t="s">
        <v>9302</v>
      </c>
      <c r="C336" s="1504"/>
    </row>
    <row r="337" spans="1:8" ht="17.25" thickBot="1">
      <c r="A337" s="1502"/>
      <c r="B337" s="1502"/>
      <c r="C337" s="1462"/>
    </row>
    <row r="338" spans="1:8" ht="17.25" thickBot="1">
      <c r="A338" s="1462" t="s">
        <v>9022</v>
      </c>
      <c r="B338" s="1462"/>
      <c r="C338" s="1462" t="s">
        <v>9057</v>
      </c>
      <c r="D338" s="1462" t="s">
        <v>9058</v>
      </c>
      <c r="E338" s="1462" t="s">
        <v>9295</v>
      </c>
      <c r="F338" s="1462">
        <v>6.4000000000000001E-2</v>
      </c>
      <c r="G338" s="1462" t="s">
        <v>3496</v>
      </c>
      <c r="H338" s="1462">
        <v>149</v>
      </c>
    </row>
    <row r="339" spans="1:8" ht="17.25" thickBot="1">
      <c r="A339" s="1462" t="s">
        <v>9026</v>
      </c>
      <c r="B339" s="1462"/>
      <c r="C339" s="1462" t="s">
        <v>9060</v>
      </c>
      <c r="D339" s="1462" t="s">
        <v>9061</v>
      </c>
      <c r="E339" s="1462" t="s">
        <v>9296</v>
      </c>
      <c r="F339" s="1462">
        <v>7.6999999999999999E-2</v>
      </c>
      <c r="G339" s="1462" t="s">
        <v>3496</v>
      </c>
      <c r="H339" s="1462">
        <v>150</v>
      </c>
    </row>
    <row r="340" spans="1:8" ht="17.25" thickBot="1">
      <c r="A340" s="1462" t="s">
        <v>9030</v>
      </c>
      <c r="B340" s="1462"/>
      <c r="C340" s="1462"/>
      <c r="D340" s="1462" t="s">
        <v>9063</v>
      </c>
      <c r="E340" s="1462" t="s">
        <v>9297</v>
      </c>
      <c r="F340" s="1462">
        <v>1.2999999999999999E-2</v>
      </c>
      <c r="G340" s="1462" t="s">
        <v>3496</v>
      </c>
      <c r="H340" s="1462">
        <v>151</v>
      </c>
    </row>
    <row r="341" spans="1:8" ht="17.25" thickBot="1">
      <c r="A341" s="1462" t="s">
        <v>9033</v>
      </c>
      <c r="B341" s="1462"/>
      <c r="C341" s="1462"/>
      <c r="D341" s="1462" t="s">
        <v>9065</v>
      </c>
      <c r="E341" s="1462" t="s">
        <v>9298</v>
      </c>
      <c r="F341" s="1462">
        <v>2.7719999999999998</v>
      </c>
      <c r="G341" s="1462" t="s">
        <v>4360</v>
      </c>
      <c r="H341" s="1462">
        <v>152</v>
      </c>
    </row>
    <row r="342" spans="1:8">
      <c r="A342" s="1503" t="s">
        <v>3616</v>
      </c>
      <c r="B342" s="1503" t="s">
        <v>9303</v>
      </c>
      <c r="C342" s="1504"/>
    </row>
    <row r="343" spans="1:8" ht="17.25" thickBot="1">
      <c r="A343" s="1502"/>
      <c r="B343" s="1502"/>
      <c r="C343" s="1462"/>
    </row>
    <row r="344" spans="1:8" ht="17.25" thickBot="1">
      <c r="A344" s="1462" t="s">
        <v>9022</v>
      </c>
      <c r="B344" s="1462"/>
      <c r="C344" s="1462" t="s">
        <v>9057</v>
      </c>
      <c r="D344" s="1462" t="s">
        <v>9058</v>
      </c>
      <c r="E344" s="1462" t="s">
        <v>9295</v>
      </c>
      <c r="F344" s="1462">
        <v>6.4000000000000001E-2</v>
      </c>
      <c r="G344" s="1462" t="s">
        <v>3496</v>
      </c>
      <c r="H344" s="1462">
        <v>149</v>
      </c>
    </row>
    <row r="345" spans="1:8" ht="17.25" thickBot="1">
      <c r="A345" s="1462" t="s">
        <v>9026</v>
      </c>
      <c r="B345" s="1462"/>
      <c r="C345" s="1462" t="s">
        <v>9060</v>
      </c>
      <c r="D345" s="1462" t="s">
        <v>9061</v>
      </c>
      <c r="E345" s="1462" t="s">
        <v>9296</v>
      </c>
      <c r="F345" s="1462">
        <v>7.6999999999999999E-2</v>
      </c>
      <c r="G345" s="1462" t="s">
        <v>3496</v>
      </c>
      <c r="H345" s="1462">
        <v>150</v>
      </c>
    </row>
    <row r="346" spans="1:8" ht="17.25" thickBot="1">
      <c r="A346" s="1462" t="s">
        <v>9030</v>
      </c>
      <c r="B346" s="1462"/>
      <c r="C346" s="1462"/>
      <c r="D346" s="1462" t="s">
        <v>9063</v>
      </c>
      <c r="E346" s="1462" t="s">
        <v>9297</v>
      </c>
      <c r="F346" s="1462">
        <v>1.2999999999999999E-2</v>
      </c>
      <c r="G346" s="1462" t="s">
        <v>3496</v>
      </c>
      <c r="H346" s="1462">
        <v>151</v>
      </c>
    </row>
    <row r="347" spans="1:8" ht="17.25" thickBot="1">
      <c r="A347" s="1462" t="s">
        <v>9033</v>
      </c>
      <c r="B347" s="1462"/>
      <c r="C347" s="1462"/>
      <c r="D347" s="1462" t="s">
        <v>9065</v>
      </c>
      <c r="E347" s="1462" t="s">
        <v>9298</v>
      </c>
      <c r="F347" s="1462">
        <v>2.7719999999999998</v>
      </c>
      <c r="G347" s="1462" t="s">
        <v>4360</v>
      </c>
      <c r="H347" s="1462">
        <v>152</v>
      </c>
    </row>
    <row r="348" spans="1:8">
      <c r="A348" s="1503" t="s">
        <v>3616</v>
      </c>
      <c r="B348" s="1503" t="s">
        <v>9304</v>
      </c>
      <c r="C348" s="1504"/>
    </row>
    <row r="349" spans="1:8" ht="17.25" thickBot="1">
      <c r="A349" s="1502"/>
      <c r="B349" s="1502"/>
      <c r="C349" s="1462"/>
    </row>
    <row r="350" spans="1:8" ht="17.25" thickBot="1">
      <c r="A350" s="1462" t="s">
        <v>9022</v>
      </c>
      <c r="B350" s="1462"/>
      <c r="C350" s="1462" t="s">
        <v>9057</v>
      </c>
      <c r="D350" s="1462" t="s">
        <v>9058</v>
      </c>
      <c r="E350" s="1462" t="s">
        <v>9305</v>
      </c>
      <c r="F350" s="1462">
        <v>2.3E-2</v>
      </c>
      <c r="G350" s="1462" t="s">
        <v>3496</v>
      </c>
      <c r="H350" s="1462">
        <v>149</v>
      </c>
    </row>
    <row r="351" spans="1:8" ht="17.25" thickBot="1">
      <c r="A351" s="1462" t="s">
        <v>9026</v>
      </c>
      <c r="B351" s="1462"/>
      <c r="C351" s="1462" t="s">
        <v>9060</v>
      </c>
      <c r="D351" s="1462" t="s">
        <v>9061</v>
      </c>
      <c r="E351" s="1462" t="s">
        <v>9306</v>
      </c>
      <c r="F351" s="1462">
        <v>2.8000000000000001E-2</v>
      </c>
      <c r="G351" s="1462" t="s">
        <v>3496</v>
      </c>
      <c r="H351" s="1462">
        <v>150</v>
      </c>
    </row>
    <row r="352" spans="1:8" ht="17.25" thickBot="1">
      <c r="A352" s="1462" t="s">
        <v>9030</v>
      </c>
      <c r="B352" s="1462"/>
      <c r="C352" s="1462"/>
      <c r="D352" s="1462" t="s">
        <v>9063</v>
      </c>
      <c r="E352" s="1462" t="s">
        <v>9307</v>
      </c>
      <c r="F352" s="1462">
        <v>5.0000000000000001E-3</v>
      </c>
      <c r="G352" s="1462" t="s">
        <v>3496</v>
      </c>
      <c r="H352" s="1462">
        <v>151</v>
      </c>
    </row>
    <row r="353" spans="1:8" ht="17.25" thickBot="1">
      <c r="A353" s="1462" t="s">
        <v>9033</v>
      </c>
      <c r="B353" s="1462"/>
      <c r="C353" s="1462"/>
      <c r="D353" s="1462" t="s">
        <v>9065</v>
      </c>
      <c r="E353" s="1462" t="s">
        <v>9308</v>
      </c>
      <c r="F353" s="1462">
        <v>1.0069999999999999</v>
      </c>
      <c r="G353" s="1462" t="s">
        <v>4360</v>
      </c>
      <c r="H353" s="1462">
        <v>152</v>
      </c>
    </row>
    <row r="354" spans="1:8">
      <c r="A354" s="1503" t="s">
        <v>3616</v>
      </c>
      <c r="B354" s="1503" t="s">
        <v>9309</v>
      </c>
      <c r="C354" s="1504"/>
    </row>
    <row r="355" spans="1:8" ht="17.25" thickBot="1">
      <c r="A355" s="1502"/>
      <c r="B355" s="1502"/>
      <c r="C355" s="1462"/>
    </row>
    <row r="356" spans="1:8" ht="17.25" thickBot="1">
      <c r="A356" s="1462" t="s">
        <v>9022</v>
      </c>
      <c r="B356" s="1462"/>
      <c r="C356" s="1462" t="s">
        <v>9057</v>
      </c>
      <c r="D356" s="1462" t="s">
        <v>9058</v>
      </c>
      <c r="E356" s="1462" t="s">
        <v>9305</v>
      </c>
      <c r="F356" s="1462">
        <v>2.3E-2</v>
      </c>
      <c r="G356" s="1462" t="s">
        <v>3496</v>
      </c>
      <c r="H356" s="1462">
        <v>149</v>
      </c>
    </row>
    <row r="357" spans="1:8" ht="17.25" thickBot="1">
      <c r="A357" s="1462" t="s">
        <v>9026</v>
      </c>
      <c r="B357" s="1462"/>
      <c r="C357" s="1462" t="s">
        <v>9060</v>
      </c>
      <c r="D357" s="1462" t="s">
        <v>9061</v>
      </c>
      <c r="E357" s="1462" t="s">
        <v>9306</v>
      </c>
      <c r="F357" s="1462">
        <v>2.8000000000000001E-2</v>
      </c>
      <c r="G357" s="1462" t="s">
        <v>3496</v>
      </c>
      <c r="H357" s="1462">
        <v>150</v>
      </c>
    </row>
    <row r="358" spans="1:8" ht="17.25" thickBot="1">
      <c r="A358" s="1462" t="s">
        <v>9030</v>
      </c>
      <c r="B358" s="1462"/>
      <c r="C358" s="1462"/>
      <c r="D358" s="1462" t="s">
        <v>9063</v>
      </c>
      <c r="E358" s="1462" t="s">
        <v>9307</v>
      </c>
      <c r="F358" s="1462">
        <v>5.0000000000000001E-3</v>
      </c>
      <c r="G358" s="1462" t="s">
        <v>3496</v>
      </c>
      <c r="H358" s="1462">
        <v>151</v>
      </c>
    </row>
    <row r="359" spans="1:8" ht="17.25" thickBot="1">
      <c r="A359" s="1462" t="s">
        <v>9033</v>
      </c>
      <c r="B359" s="1462"/>
      <c r="C359" s="1462"/>
      <c r="D359" s="1462" t="s">
        <v>9065</v>
      </c>
      <c r="E359" s="1462" t="s">
        <v>9308</v>
      </c>
      <c r="F359" s="1462">
        <v>1.0069999999999999</v>
      </c>
      <c r="G359" s="1462" t="s">
        <v>4360</v>
      </c>
      <c r="H359" s="1462">
        <v>152</v>
      </c>
    </row>
    <row r="360" spans="1:8">
      <c r="A360" s="1503" t="s">
        <v>3616</v>
      </c>
      <c r="B360" s="1503" t="s">
        <v>9310</v>
      </c>
      <c r="C360" s="1504"/>
    </row>
    <row r="361" spans="1:8" ht="17.25" thickBot="1">
      <c r="A361" s="1502"/>
      <c r="B361" s="1502"/>
      <c r="C361" s="1462"/>
    </row>
    <row r="362" spans="1:8" ht="17.25" thickBot="1">
      <c r="A362" s="1462" t="s">
        <v>9022</v>
      </c>
      <c r="B362" s="1462"/>
      <c r="C362" s="1462" t="s">
        <v>9057</v>
      </c>
      <c r="D362" s="1462" t="s">
        <v>9058</v>
      </c>
      <c r="E362" s="1462" t="s">
        <v>9305</v>
      </c>
      <c r="F362" s="1462">
        <v>2.3E-2</v>
      </c>
      <c r="G362" s="1462" t="s">
        <v>3496</v>
      </c>
      <c r="H362" s="1462">
        <v>149</v>
      </c>
    </row>
    <row r="363" spans="1:8" ht="17.25" thickBot="1">
      <c r="A363" s="1462" t="s">
        <v>9026</v>
      </c>
      <c r="B363" s="1462"/>
      <c r="C363" s="1462" t="s">
        <v>9060</v>
      </c>
      <c r="D363" s="1462" t="s">
        <v>9061</v>
      </c>
      <c r="E363" s="1462" t="s">
        <v>9306</v>
      </c>
      <c r="F363" s="1462">
        <v>2.8000000000000001E-2</v>
      </c>
      <c r="G363" s="1462" t="s">
        <v>3496</v>
      </c>
      <c r="H363" s="1462">
        <v>150</v>
      </c>
    </row>
    <row r="364" spans="1:8" ht="17.25" thickBot="1">
      <c r="A364" s="1462" t="s">
        <v>9030</v>
      </c>
      <c r="B364" s="1462"/>
      <c r="C364" s="1462"/>
      <c r="D364" s="1462" t="s">
        <v>9063</v>
      </c>
      <c r="E364" s="1462" t="s">
        <v>9307</v>
      </c>
      <c r="F364" s="1462">
        <v>5.0000000000000001E-3</v>
      </c>
      <c r="G364" s="1462" t="s">
        <v>3496</v>
      </c>
      <c r="H364" s="1462">
        <v>151</v>
      </c>
    </row>
    <row r="365" spans="1:8" ht="17.25" thickBot="1">
      <c r="A365" s="1462" t="s">
        <v>9033</v>
      </c>
      <c r="B365" s="1462"/>
      <c r="C365" s="1462"/>
      <c r="D365" s="1462" t="s">
        <v>9065</v>
      </c>
      <c r="E365" s="1462" t="s">
        <v>9308</v>
      </c>
      <c r="F365" s="1462">
        <v>1.0069999999999999</v>
      </c>
      <c r="G365" s="1462" t="s">
        <v>4360</v>
      </c>
      <c r="H365" s="1462">
        <v>152</v>
      </c>
    </row>
    <row r="366" spans="1:8">
      <c r="A366" s="1503" t="s">
        <v>3616</v>
      </c>
      <c r="B366" s="1503" t="s">
        <v>9311</v>
      </c>
      <c r="C366" s="1504"/>
    </row>
    <row r="367" spans="1:8" ht="17.25" thickBot="1">
      <c r="A367" s="1502"/>
      <c r="B367" s="1502"/>
      <c r="C367" s="1462"/>
    </row>
    <row r="368" spans="1:8" ht="17.25" thickBot="1">
      <c r="A368" s="1462" t="s">
        <v>9022</v>
      </c>
      <c r="B368" s="1462"/>
      <c r="C368" s="1462" t="s">
        <v>9057</v>
      </c>
      <c r="D368" s="1462" t="s">
        <v>9058</v>
      </c>
      <c r="E368" s="1462" t="s">
        <v>9312</v>
      </c>
      <c r="F368" s="1462">
        <v>2.5999999999999999E-2</v>
      </c>
      <c r="G368" s="1462" t="s">
        <v>3496</v>
      </c>
      <c r="H368" s="1462">
        <v>149</v>
      </c>
    </row>
    <row r="369" spans="1:8" ht="17.25" thickBot="1">
      <c r="A369" s="1462" t="s">
        <v>9026</v>
      </c>
      <c r="B369" s="1462"/>
      <c r="C369" s="1462" t="s">
        <v>9060</v>
      </c>
      <c r="D369" s="1462" t="s">
        <v>9061</v>
      </c>
      <c r="E369" s="1462" t="s">
        <v>9313</v>
      </c>
      <c r="F369" s="1462">
        <v>3.1E-2</v>
      </c>
      <c r="G369" s="1462" t="s">
        <v>3496</v>
      </c>
      <c r="H369" s="1462">
        <v>150</v>
      </c>
    </row>
    <row r="370" spans="1:8" ht="17.25" thickBot="1">
      <c r="A370" s="1462" t="s">
        <v>9030</v>
      </c>
      <c r="B370" s="1462"/>
      <c r="C370" s="1462"/>
      <c r="D370" s="1462" t="s">
        <v>9063</v>
      </c>
      <c r="E370" s="1462" t="s">
        <v>9314</v>
      </c>
      <c r="F370" s="1462">
        <v>5.0000000000000001E-3</v>
      </c>
      <c r="G370" s="1462" t="s">
        <v>3496</v>
      </c>
      <c r="H370" s="1462">
        <v>151</v>
      </c>
    </row>
    <row r="371" spans="1:8" ht="17.25" thickBot="1">
      <c r="A371" s="1462" t="s">
        <v>9033</v>
      </c>
      <c r="B371" s="1462"/>
      <c r="C371" s="1462"/>
      <c r="D371" s="1462" t="s">
        <v>9065</v>
      </c>
      <c r="E371" s="1462" t="s">
        <v>9315</v>
      </c>
      <c r="F371" s="1462">
        <v>1.109</v>
      </c>
      <c r="G371" s="1462" t="s">
        <v>4360</v>
      </c>
      <c r="H371" s="1462">
        <v>152</v>
      </c>
    </row>
    <row r="372" spans="1:8">
      <c r="A372" s="1503" t="s">
        <v>3616</v>
      </c>
      <c r="B372" s="1503" t="s">
        <v>9316</v>
      </c>
      <c r="C372" s="1504"/>
    </row>
    <row r="373" spans="1:8" ht="17.25" thickBot="1">
      <c r="A373" s="1502"/>
      <c r="B373" s="1502"/>
      <c r="C373" s="1462"/>
    </row>
    <row r="374" spans="1:8" ht="17.25" thickBot="1">
      <c r="A374" s="1462" t="s">
        <v>9022</v>
      </c>
      <c r="B374" s="1462"/>
      <c r="C374" s="1462" t="s">
        <v>9057</v>
      </c>
      <c r="D374" s="1462" t="s">
        <v>9058</v>
      </c>
      <c r="E374" s="1462" t="s">
        <v>9312</v>
      </c>
      <c r="F374" s="1462">
        <v>2.5999999999999999E-2</v>
      </c>
      <c r="G374" s="1462" t="s">
        <v>3496</v>
      </c>
      <c r="H374" s="1462">
        <v>149</v>
      </c>
    </row>
    <row r="375" spans="1:8" ht="17.25" thickBot="1">
      <c r="A375" s="1462" t="s">
        <v>9026</v>
      </c>
      <c r="B375" s="1462"/>
      <c r="C375" s="1462" t="s">
        <v>9060</v>
      </c>
      <c r="D375" s="1462" t="s">
        <v>9061</v>
      </c>
      <c r="E375" s="1462" t="s">
        <v>9313</v>
      </c>
      <c r="F375" s="1462">
        <v>3.1E-2</v>
      </c>
      <c r="G375" s="1462" t="s">
        <v>3496</v>
      </c>
      <c r="H375" s="1462">
        <v>150</v>
      </c>
    </row>
    <row r="376" spans="1:8" ht="17.25" thickBot="1">
      <c r="A376" s="1462" t="s">
        <v>9030</v>
      </c>
      <c r="B376" s="1462"/>
      <c r="C376" s="1462"/>
      <c r="D376" s="1462" t="s">
        <v>9063</v>
      </c>
      <c r="E376" s="1462" t="s">
        <v>9314</v>
      </c>
      <c r="F376" s="1462">
        <v>5.0000000000000001E-3</v>
      </c>
      <c r="G376" s="1462" t="s">
        <v>3496</v>
      </c>
      <c r="H376" s="1462">
        <v>151</v>
      </c>
    </row>
    <row r="377" spans="1:8" ht="17.25" thickBot="1">
      <c r="A377" s="1462" t="s">
        <v>9033</v>
      </c>
      <c r="B377" s="1462"/>
      <c r="C377" s="1462"/>
      <c r="D377" s="1462" t="s">
        <v>9065</v>
      </c>
      <c r="E377" s="1462" t="s">
        <v>9315</v>
      </c>
      <c r="F377" s="1462">
        <v>1.109</v>
      </c>
      <c r="G377" s="1462" t="s">
        <v>4360</v>
      </c>
      <c r="H377" s="1462">
        <v>152</v>
      </c>
    </row>
    <row r="378" spans="1:8">
      <c r="A378" s="1503" t="s">
        <v>9317</v>
      </c>
      <c r="B378" s="1503" t="s">
        <v>9318</v>
      </c>
      <c r="C378" s="1504"/>
    </row>
    <row r="379" spans="1:8" ht="17.25" thickBot="1">
      <c r="A379" s="1502"/>
      <c r="B379" s="1502"/>
      <c r="C379" s="1462"/>
    </row>
    <row r="380" spans="1:8" ht="17.25" thickBot="1">
      <c r="A380" s="1462" t="s">
        <v>9022</v>
      </c>
      <c r="B380" s="1462"/>
      <c r="C380" s="1462" t="s">
        <v>9023</v>
      </c>
      <c r="D380" s="1462" t="s">
        <v>9058</v>
      </c>
      <c r="E380" s="1462" t="s">
        <v>9319</v>
      </c>
      <c r="F380" s="1462">
        <v>3.9E-2</v>
      </c>
      <c r="G380" s="1462" t="s">
        <v>3496</v>
      </c>
      <c r="H380" s="1462">
        <v>497</v>
      </c>
    </row>
    <row r="381" spans="1:8" ht="17.25" thickBot="1">
      <c r="A381" s="1462" t="s">
        <v>9026</v>
      </c>
      <c r="B381" s="1462"/>
      <c r="C381" s="1462" t="s">
        <v>9027</v>
      </c>
      <c r="D381" s="1462" t="s">
        <v>9061</v>
      </c>
      <c r="E381" s="1462" t="s">
        <v>9320</v>
      </c>
      <c r="F381" s="1462">
        <v>4.7E-2</v>
      </c>
      <c r="G381" s="1462" t="s">
        <v>3496</v>
      </c>
      <c r="H381" s="1462">
        <v>498</v>
      </c>
    </row>
    <row r="382" spans="1:8" ht="17.25" thickBot="1">
      <c r="A382" s="1462" t="s">
        <v>9030</v>
      </c>
      <c r="B382" s="1462"/>
      <c r="C382" s="1462"/>
      <c r="D382" s="1462" t="s">
        <v>9063</v>
      </c>
      <c r="E382" s="1462" t="s">
        <v>9321</v>
      </c>
      <c r="F382" s="1462">
        <v>8.0000000000000002E-3</v>
      </c>
      <c r="G382" s="1462" t="s">
        <v>3496</v>
      </c>
      <c r="H382" s="1462">
        <v>499</v>
      </c>
    </row>
    <row r="383" spans="1:8" ht="17.25" thickBot="1">
      <c r="A383" s="1462" t="s">
        <v>9033</v>
      </c>
      <c r="B383" s="1462"/>
      <c r="C383" s="1462"/>
      <c r="D383" s="1462" t="s">
        <v>9065</v>
      </c>
      <c r="E383" s="1462" t="s">
        <v>9322</v>
      </c>
      <c r="F383" s="1462">
        <v>1.744</v>
      </c>
      <c r="G383" s="1462" t="s">
        <v>4360</v>
      </c>
      <c r="H383" s="1462">
        <v>500</v>
      </c>
    </row>
    <row r="384" spans="1:8">
      <c r="A384" s="1503" t="s">
        <v>9317</v>
      </c>
      <c r="B384" s="1503" t="s">
        <v>9323</v>
      </c>
      <c r="C384" s="1504"/>
    </row>
    <row r="385" spans="1:8" ht="17.25" thickBot="1">
      <c r="A385" s="1502"/>
      <c r="B385" s="1502"/>
      <c r="C385" s="1462"/>
    </row>
    <row r="386" spans="1:8" ht="17.25" thickBot="1">
      <c r="A386" s="1462" t="s">
        <v>9022</v>
      </c>
      <c r="B386" s="1462"/>
      <c r="C386" s="1462" t="s">
        <v>9023</v>
      </c>
      <c r="D386" s="1462" t="s">
        <v>9058</v>
      </c>
      <c r="E386" s="1462" t="s">
        <v>9319</v>
      </c>
      <c r="F386" s="1462">
        <v>3.9E-2</v>
      </c>
      <c r="G386" s="1462" t="s">
        <v>3496</v>
      </c>
      <c r="H386" s="1462">
        <v>497</v>
      </c>
    </row>
    <row r="387" spans="1:8" ht="17.25" thickBot="1">
      <c r="A387" s="1462" t="s">
        <v>9026</v>
      </c>
      <c r="B387" s="1462"/>
      <c r="C387" s="1462" t="s">
        <v>9027</v>
      </c>
      <c r="D387" s="1462" t="s">
        <v>9061</v>
      </c>
      <c r="E387" s="1462" t="s">
        <v>9320</v>
      </c>
      <c r="F387" s="1462">
        <v>4.7E-2</v>
      </c>
      <c r="G387" s="1462" t="s">
        <v>3496</v>
      </c>
      <c r="H387" s="1462">
        <v>498</v>
      </c>
    </row>
    <row r="388" spans="1:8" ht="17.25" thickBot="1">
      <c r="A388" s="1462" t="s">
        <v>9030</v>
      </c>
      <c r="B388" s="1462"/>
      <c r="C388" s="1462"/>
      <c r="D388" s="1462" t="s">
        <v>9063</v>
      </c>
      <c r="E388" s="1462" t="s">
        <v>9321</v>
      </c>
      <c r="F388" s="1462">
        <v>8.0000000000000002E-3</v>
      </c>
      <c r="G388" s="1462" t="s">
        <v>3496</v>
      </c>
      <c r="H388" s="1462">
        <v>499</v>
      </c>
    </row>
    <row r="389" spans="1:8" ht="17.25" thickBot="1">
      <c r="A389" s="1462" t="s">
        <v>9033</v>
      </c>
      <c r="B389" s="1462"/>
      <c r="C389" s="1462"/>
      <c r="D389" s="1462" t="s">
        <v>9065</v>
      </c>
      <c r="E389" s="1462" t="s">
        <v>9322</v>
      </c>
      <c r="F389" s="1462">
        <v>1.744</v>
      </c>
      <c r="G389" s="1462" t="s">
        <v>4360</v>
      </c>
      <c r="H389" s="1462">
        <v>500</v>
      </c>
    </row>
    <row r="390" spans="1:8">
      <c r="A390" s="1503" t="s">
        <v>9317</v>
      </c>
      <c r="B390" s="1503" t="s">
        <v>9324</v>
      </c>
      <c r="C390" s="1504"/>
    </row>
    <row r="391" spans="1:8" ht="17.25" thickBot="1">
      <c r="A391" s="1502"/>
      <c r="B391" s="1502"/>
      <c r="C391" s="1462"/>
    </row>
    <row r="392" spans="1:8" ht="17.25" thickBot="1">
      <c r="A392" s="1462" t="s">
        <v>9022</v>
      </c>
      <c r="B392" s="1462"/>
      <c r="C392" s="1462" t="s">
        <v>9023</v>
      </c>
      <c r="D392" s="1462" t="s">
        <v>9058</v>
      </c>
      <c r="E392" s="1462" t="s">
        <v>9319</v>
      </c>
      <c r="F392" s="1462">
        <v>3.9E-2</v>
      </c>
      <c r="G392" s="1462" t="s">
        <v>3496</v>
      </c>
      <c r="H392" s="1462">
        <v>497</v>
      </c>
    </row>
    <row r="393" spans="1:8" ht="17.25" thickBot="1">
      <c r="A393" s="1462" t="s">
        <v>9026</v>
      </c>
      <c r="B393" s="1462"/>
      <c r="C393" s="1462" t="s">
        <v>9027</v>
      </c>
      <c r="D393" s="1462" t="s">
        <v>9061</v>
      </c>
      <c r="E393" s="1462" t="s">
        <v>9320</v>
      </c>
      <c r="F393" s="1462">
        <v>4.7E-2</v>
      </c>
      <c r="G393" s="1462" t="s">
        <v>3496</v>
      </c>
      <c r="H393" s="1462">
        <v>498</v>
      </c>
    </row>
    <row r="394" spans="1:8" ht="17.25" thickBot="1">
      <c r="A394" s="1462" t="s">
        <v>9030</v>
      </c>
      <c r="B394" s="1462"/>
      <c r="C394" s="1462"/>
      <c r="D394" s="1462" t="s">
        <v>9063</v>
      </c>
      <c r="E394" s="1462" t="s">
        <v>9321</v>
      </c>
      <c r="F394" s="1462">
        <v>8.0000000000000002E-3</v>
      </c>
      <c r="G394" s="1462" t="s">
        <v>3496</v>
      </c>
      <c r="H394" s="1462">
        <v>499</v>
      </c>
    </row>
    <row r="395" spans="1:8" ht="17.25" thickBot="1">
      <c r="A395" s="1462" t="s">
        <v>9033</v>
      </c>
      <c r="B395" s="1462"/>
      <c r="C395" s="1462"/>
      <c r="D395" s="1462" t="s">
        <v>9065</v>
      </c>
      <c r="E395" s="1462" t="s">
        <v>9322</v>
      </c>
      <c r="F395" s="1462">
        <v>1.744</v>
      </c>
      <c r="G395" s="1462" t="s">
        <v>4360</v>
      </c>
      <c r="H395" s="1462">
        <v>500</v>
      </c>
    </row>
    <row r="396" spans="1:8">
      <c r="A396" s="1503" t="s">
        <v>9317</v>
      </c>
      <c r="B396" s="1503" t="s">
        <v>9325</v>
      </c>
      <c r="C396" s="1504"/>
    </row>
    <row r="397" spans="1:8" ht="17.25" thickBot="1">
      <c r="A397" s="1502"/>
      <c r="B397" s="1502"/>
      <c r="C397" s="1462"/>
    </row>
    <row r="398" spans="1:8" ht="17.25" thickBot="1">
      <c r="A398" s="1462" t="s">
        <v>9022</v>
      </c>
      <c r="B398" s="1462"/>
      <c r="C398" s="1462" t="s">
        <v>9023</v>
      </c>
      <c r="D398" s="1462" t="s">
        <v>9058</v>
      </c>
      <c r="E398" s="1462" t="s">
        <v>9319</v>
      </c>
      <c r="F398" s="1462">
        <v>3.9E-2</v>
      </c>
      <c r="G398" s="1462" t="s">
        <v>3496</v>
      </c>
      <c r="H398" s="1462">
        <v>497</v>
      </c>
    </row>
    <row r="399" spans="1:8" ht="17.25" thickBot="1">
      <c r="A399" s="1462" t="s">
        <v>9026</v>
      </c>
      <c r="B399" s="1462"/>
      <c r="C399" s="1462" t="s">
        <v>9027</v>
      </c>
      <c r="D399" s="1462" t="s">
        <v>9061</v>
      </c>
      <c r="E399" s="1462" t="s">
        <v>9320</v>
      </c>
      <c r="F399" s="1462">
        <v>4.7E-2</v>
      </c>
      <c r="G399" s="1462" t="s">
        <v>3496</v>
      </c>
      <c r="H399" s="1462">
        <v>498</v>
      </c>
    </row>
    <row r="400" spans="1:8" ht="17.25" thickBot="1">
      <c r="A400" s="1462" t="s">
        <v>9030</v>
      </c>
      <c r="B400" s="1462"/>
      <c r="C400" s="1462"/>
      <c r="D400" s="1462" t="s">
        <v>9063</v>
      </c>
      <c r="E400" s="1462" t="s">
        <v>9321</v>
      </c>
      <c r="F400" s="1462">
        <v>8.0000000000000002E-3</v>
      </c>
      <c r="G400" s="1462" t="s">
        <v>3496</v>
      </c>
      <c r="H400" s="1462">
        <v>499</v>
      </c>
    </row>
    <row r="401" spans="1:8" ht="17.25" thickBot="1">
      <c r="A401" s="1462" t="s">
        <v>9033</v>
      </c>
      <c r="B401" s="1462"/>
      <c r="C401" s="1462"/>
      <c r="D401" s="1462" t="s">
        <v>9065</v>
      </c>
      <c r="E401" s="1462" t="s">
        <v>9322</v>
      </c>
      <c r="F401" s="1462">
        <v>1.744</v>
      </c>
      <c r="G401" s="1462" t="s">
        <v>4360</v>
      </c>
      <c r="H401" s="1462">
        <v>500</v>
      </c>
    </row>
    <row r="402" spans="1:8">
      <c r="A402" s="1503" t="s">
        <v>3620</v>
      </c>
      <c r="B402" s="1503" t="s">
        <v>9326</v>
      </c>
      <c r="C402" s="1504"/>
    </row>
    <row r="403" spans="1:8" ht="17.25" thickBot="1">
      <c r="A403" s="1502"/>
      <c r="B403" s="1502"/>
      <c r="C403" s="1462"/>
    </row>
    <row r="404" spans="1:8" ht="17.25" thickBot="1">
      <c r="A404" s="1462" t="s">
        <v>9022</v>
      </c>
      <c r="B404" s="1462"/>
      <c r="C404" s="1462" t="s">
        <v>9057</v>
      </c>
      <c r="D404" s="1462" t="s">
        <v>9058</v>
      </c>
      <c r="E404" s="1462" t="s">
        <v>9327</v>
      </c>
      <c r="F404" s="1462">
        <v>0.25900000000000001</v>
      </c>
      <c r="G404" s="1462" t="s">
        <v>3496</v>
      </c>
      <c r="H404" s="1462">
        <v>149</v>
      </c>
    </row>
    <row r="405" spans="1:8" ht="17.25" thickBot="1">
      <c r="A405" s="1462" t="s">
        <v>9026</v>
      </c>
      <c r="B405" s="1462"/>
      <c r="C405" s="1462" t="s">
        <v>9060</v>
      </c>
      <c r="D405" s="1462" t="s">
        <v>9061</v>
      </c>
      <c r="E405" s="1462" t="s">
        <v>9328</v>
      </c>
      <c r="F405" s="1462">
        <v>0.311</v>
      </c>
      <c r="G405" s="1462" t="s">
        <v>3496</v>
      </c>
      <c r="H405" s="1462">
        <v>150</v>
      </c>
    </row>
    <row r="406" spans="1:8" ht="17.25" thickBot="1">
      <c r="A406" s="1462" t="s">
        <v>9030</v>
      </c>
      <c r="B406" s="1462"/>
      <c r="C406" s="1462"/>
      <c r="D406" s="1462" t="s">
        <v>9063</v>
      </c>
      <c r="E406" s="1462" t="s">
        <v>9329</v>
      </c>
      <c r="F406" s="1462">
        <v>5.1999999999999998E-2</v>
      </c>
      <c r="G406" s="1462" t="s">
        <v>3496</v>
      </c>
      <c r="H406" s="1462">
        <v>151</v>
      </c>
    </row>
    <row r="407" spans="1:8" ht="17.25" thickBot="1">
      <c r="A407" s="1462" t="s">
        <v>9033</v>
      </c>
      <c r="B407" s="1462"/>
      <c r="C407" s="1462"/>
      <c r="D407" s="1462" t="s">
        <v>9065</v>
      </c>
      <c r="E407" s="1462" t="s">
        <v>9330</v>
      </c>
      <c r="F407" s="1462">
        <v>7.3319999999999999</v>
      </c>
      <c r="G407" s="1462" t="s">
        <v>4360</v>
      </c>
      <c r="H407" s="1462">
        <v>152</v>
      </c>
    </row>
    <row r="408" spans="1:8">
      <c r="A408" s="1503" t="s">
        <v>3620</v>
      </c>
      <c r="B408" s="1503" t="s">
        <v>9331</v>
      </c>
      <c r="C408" s="1504"/>
    </row>
    <row r="409" spans="1:8" ht="17.25" thickBot="1">
      <c r="A409" s="1502"/>
      <c r="B409" s="1502"/>
      <c r="C409" s="1462"/>
    </row>
    <row r="410" spans="1:8" ht="17.25" thickBot="1">
      <c r="A410" s="1462" t="s">
        <v>9022</v>
      </c>
      <c r="B410" s="1462"/>
      <c r="C410" s="1462" t="s">
        <v>9057</v>
      </c>
      <c r="D410" s="1462" t="s">
        <v>9058</v>
      </c>
      <c r="E410" s="1462" t="s">
        <v>9332</v>
      </c>
      <c r="F410" s="1462">
        <v>0.252</v>
      </c>
      <c r="G410" s="1462" t="s">
        <v>3496</v>
      </c>
      <c r="H410" s="1462">
        <v>149</v>
      </c>
    </row>
    <row r="411" spans="1:8" ht="17.25" thickBot="1">
      <c r="A411" s="1462" t="s">
        <v>9026</v>
      </c>
      <c r="B411" s="1462"/>
      <c r="C411" s="1462" t="s">
        <v>9060</v>
      </c>
      <c r="D411" s="1462" t="s">
        <v>9061</v>
      </c>
      <c r="E411" s="1462" t="s">
        <v>9333</v>
      </c>
      <c r="F411" s="1462">
        <v>0.30299999999999999</v>
      </c>
      <c r="G411" s="1462" t="s">
        <v>3496</v>
      </c>
      <c r="H411" s="1462">
        <v>150</v>
      </c>
    </row>
    <row r="412" spans="1:8" ht="17.25" thickBot="1">
      <c r="A412" s="1462" t="s">
        <v>9030</v>
      </c>
      <c r="B412" s="1462"/>
      <c r="C412" s="1462"/>
      <c r="D412" s="1462" t="s">
        <v>9063</v>
      </c>
      <c r="E412" s="1462" t="s">
        <v>9334</v>
      </c>
      <c r="F412" s="1462">
        <v>0.05</v>
      </c>
      <c r="G412" s="1462" t="s">
        <v>3496</v>
      </c>
      <c r="H412" s="1462">
        <v>151</v>
      </c>
    </row>
    <row r="413" spans="1:8" ht="17.25" thickBot="1">
      <c r="A413" s="1462" t="s">
        <v>9033</v>
      </c>
      <c r="B413" s="1462"/>
      <c r="C413" s="1462"/>
      <c r="D413" s="1462" t="s">
        <v>9065</v>
      </c>
      <c r="E413" s="1462" t="s">
        <v>9335</v>
      </c>
      <c r="F413" s="1462">
        <v>7.14</v>
      </c>
      <c r="G413" s="1462" t="s">
        <v>4360</v>
      </c>
      <c r="H413" s="1462">
        <v>152</v>
      </c>
    </row>
    <row r="414" spans="1:8">
      <c r="A414" s="1503" t="s">
        <v>3620</v>
      </c>
      <c r="B414" s="1503" t="s">
        <v>9336</v>
      </c>
      <c r="C414" s="1504"/>
    </row>
    <row r="415" spans="1:8" ht="17.25" thickBot="1">
      <c r="A415" s="1502"/>
      <c r="B415" s="1502"/>
      <c r="C415" s="1462"/>
    </row>
    <row r="416" spans="1:8" ht="17.25" thickBot="1">
      <c r="A416" s="1462" t="s">
        <v>9022</v>
      </c>
      <c r="B416" s="1462"/>
      <c r="C416" s="1462" t="s">
        <v>9057</v>
      </c>
      <c r="D416" s="1462" t="s">
        <v>9058</v>
      </c>
      <c r="E416" s="1462" t="s">
        <v>9327</v>
      </c>
      <c r="F416" s="1462">
        <v>0.25900000000000001</v>
      </c>
      <c r="G416" s="1462" t="s">
        <v>3496</v>
      </c>
      <c r="H416" s="1462">
        <v>149</v>
      </c>
    </row>
    <row r="417" spans="1:8" ht="17.25" thickBot="1">
      <c r="A417" s="1462" t="s">
        <v>9026</v>
      </c>
      <c r="B417" s="1462"/>
      <c r="C417" s="1462" t="s">
        <v>9060</v>
      </c>
      <c r="D417" s="1462" t="s">
        <v>9061</v>
      </c>
      <c r="E417" s="1462" t="s">
        <v>9328</v>
      </c>
      <c r="F417" s="1462">
        <v>0.311</v>
      </c>
      <c r="G417" s="1462" t="s">
        <v>3496</v>
      </c>
      <c r="H417" s="1462">
        <v>150</v>
      </c>
    </row>
    <row r="418" spans="1:8" ht="17.25" thickBot="1">
      <c r="A418" s="1462" t="s">
        <v>9030</v>
      </c>
      <c r="B418" s="1462"/>
      <c r="C418" s="1462"/>
      <c r="D418" s="1462" t="s">
        <v>9063</v>
      </c>
      <c r="E418" s="1462" t="s">
        <v>9329</v>
      </c>
      <c r="F418" s="1462">
        <v>5.1999999999999998E-2</v>
      </c>
      <c r="G418" s="1462" t="s">
        <v>3496</v>
      </c>
      <c r="H418" s="1462">
        <v>151</v>
      </c>
    </row>
    <row r="419" spans="1:8" ht="17.25" thickBot="1">
      <c r="A419" s="1462" t="s">
        <v>9033</v>
      </c>
      <c r="B419" s="1462"/>
      <c r="C419" s="1462"/>
      <c r="D419" s="1462" t="s">
        <v>9065</v>
      </c>
      <c r="E419" s="1462" t="s">
        <v>9330</v>
      </c>
      <c r="F419" s="1462">
        <v>7.3319999999999999</v>
      </c>
      <c r="G419" s="1462" t="s">
        <v>4360</v>
      </c>
      <c r="H419" s="1462">
        <v>152</v>
      </c>
    </row>
    <row r="420" spans="1:8">
      <c r="A420" s="1503" t="s">
        <v>3620</v>
      </c>
      <c r="B420" s="1503" t="s">
        <v>9337</v>
      </c>
      <c r="C420" s="1504"/>
    </row>
    <row r="421" spans="1:8" ht="17.25" thickBot="1">
      <c r="A421" s="1502"/>
      <c r="B421" s="1502"/>
      <c r="C421" s="1462"/>
    </row>
    <row r="422" spans="1:8" ht="17.25" thickBot="1">
      <c r="A422" s="1462" t="s">
        <v>9022</v>
      </c>
      <c r="B422" s="1462"/>
      <c r="C422" s="1462" t="s">
        <v>9057</v>
      </c>
      <c r="D422" s="1462" t="s">
        <v>9058</v>
      </c>
      <c r="E422" s="1462" t="s">
        <v>9332</v>
      </c>
      <c r="F422" s="1462">
        <v>0.252</v>
      </c>
      <c r="G422" s="1462" t="s">
        <v>3496</v>
      </c>
      <c r="H422" s="1462">
        <v>149</v>
      </c>
    </row>
    <row r="423" spans="1:8" ht="17.25" thickBot="1">
      <c r="A423" s="1462" t="s">
        <v>9026</v>
      </c>
      <c r="B423" s="1462"/>
      <c r="C423" s="1462" t="s">
        <v>9060</v>
      </c>
      <c r="D423" s="1462" t="s">
        <v>9061</v>
      </c>
      <c r="E423" s="1462" t="s">
        <v>9333</v>
      </c>
      <c r="F423" s="1462">
        <v>0.30299999999999999</v>
      </c>
      <c r="G423" s="1462" t="s">
        <v>3496</v>
      </c>
      <c r="H423" s="1462">
        <v>150</v>
      </c>
    </row>
    <row r="424" spans="1:8" ht="17.25" thickBot="1">
      <c r="A424" s="1462" t="s">
        <v>9030</v>
      </c>
      <c r="B424" s="1462"/>
      <c r="C424" s="1462"/>
      <c r="D424" s="1462" t="s">
        <v>9063</v>
      </c>
      <c r="E424" s="1462" t="s">
        <v>9334</v>
      </c>
      <c r="F424" s="1462">
        <v>0.05</v>
      </c>
      <c r="G424" s="1462" t="s">
        <v>3496</v>
      </c>
      <c r="H424" s="1462">
        <v>151</v>
      </c>
    </row>
    <row r="425" spans="1:8" ht="17.25" thickBot="1">
      <c r="A425" s="1462" t="s">
        <v>9033</v>
      </c>
      <c r="B425" s="1462"/>
      <c r="C425" s="1462"/>
      <c r="D425" s="1462" t="s">
        <v>9065</v>
      </c>
      <c r="E425" s="1462" t="s">
        <v>9335</v>
      </c>
      <c r="F425" s="1462">
        <v>7.14</v>
      </c>
      <c r="G425" s="1462" t="s">
        <v>4360</v>
      </c>
      <c r="H425" s="1462">
        <v>152</v>
      </c>
    </row>
    <row r="426" spans="1:8">
      <c r="A426" s="1503" t="s">
        <v>3618</v>
      </c>
      <c r="B426" s="1503" t="s">
        <v>9338</v>
      </c>
      <c r="C426" s="1504"/>
    </row>
    <row r="427" spans="1:8" ht="17.25" thickBot="1">
      <c r="A427" s="1502"/>
      <c r="B427" s="1502"/>
      <c r="C427" s="1462"/>
    </row>
    <row r="428" spans="1:8" ht="17.25" thickBot="1">
      <c r="A428" s="1462" t="s">
        <v>9022</v>
      </c>
      <c r="B428" s="1462"/>
      <c r="C428" s="1462" t="s">
        <v>9057</v>
      </c>
      <c r="D428" s="1462" t="s">
        <v>9058</v>
      </c>
      <c r="E428" s="1462" t="s">
        <v>9250</v>
      </c>
      <c r="F428" s="1462">
        <v>7.4999999999999997E-2</v>
      </c>
      <c r="G428" s="1462" t="s">
        <v>3496</v>
      </c>
      <c r="H428" s="1462">
        <v>149</v>
      </c>
    </row>
    <row r="429" spans="1:8" ht="17.25" thickBot="1">
      <c r="A429" s="1462" t="s">
        <v>9026</v>
      </c>
      <c r="B429" s="1462"/>
      <c r="C429" s="1462" t="s">
        <v>9060</v>
      </c>
      <c r="D429" s="1462" t="s">
        <v>9061</v>
      </c>
      <c r="E429" s="1462" t="s">
        <v>9251</v>
      </c>
      <c r="F429" s="1462">
        <v>0.09</v>
      </c>
      <c r="G429" s="1462" t="s">
        <v>3496</v>
      </c>
      <c r="H429" s="1462">
        <v>150</v>
      </c>
    </row>
    <row r="430" spans="1:8" ht="17.25" thickBot="1">
      <c r="A430" s="1462" t="s">
        <v>9030</v>
      </c>
      <c r="B430" s="1462"/>
      <c r="C430" s="1462"/>
      <c r="D430" s="1462" t="s">
        <v>9063</v>
      </c>
      <c r="E430" s="1462" t="s">
        <v>9252</v>
      </c>
      <c r="F430" s="1462">
        <v>1.4999999999999999E-2</v>
      </c>
      <c r="G430" s="1462" t="s">
        <v>3496</v>
      </c>
      <c r="H430" s="1462">
        <v>151</v>
      </c>
    </row>
    <row r="431" spans="1:8" ht="17.25" thickBot="1">
      <c r="A431" s="1462" t="s">
        <v>9033</v>
      </c>
      <c r="B431" s="1462"/>
      <c r="C431" s="1462"/>
      <c r="D431" s="1462" t="s">
        <v>9065</v>
      </c>
      <c r="E431" s="1462" t="s">
        <v>9253</v>
      </c>
      <c r="F431" s="1462">
        <v>2.3460000000000001</v>
      </c>
      <c r="G431" s="1462" t="s">
        <v>4360</v>
      </c>
      <c r="H431" s="1462">
        <v>152</v>
      </c>
    </row>
    <row r="432" spans="1:8">
      <c r="A432" s="1503" t="s">
        <v>3618</v>
      </c>
      <c r="B432" s="1503" t="s">
        <v>9339</v>
      </c>
      <c r="C432" s="1504"/>
    </row>
    <row r="433" spans="1:8" ht="17.25" thickBot="1">
      <c r="A433" s="1502"/>
      <c r="B433" s="1502"/>
      <c r="C433" s="1462"/>
    </row>
    <row r="434" spans="1:8" ht="17.25" thickBot="1">
      <c r="A434" s="1462" t="s">
        <v>9022</v>
      </c>
      <c r="B434" s="1462"/>
      <c r="C434" s="1462" t="s">
        <v>9057</v>
      </c>
      <c r="D434" s="1462" t="s">
        <v>9058</v>
      </c>
      <c r="E434" s="1462" t="s">
        <v>9250</v>
      </c>
      <c r="F434" s="1462">
        <v>7.4999999999999997E-2</v>
      </c>
      <c r="G434" s="1462" t="s">
        <v>3496</v>
      </c>
      <c r="H434" s="1462">
        <v>149</v>
      </c>
    </row>
    <row r="435" spans="1:8" ht="17.25" thickBot="1">
      <c r="A435" s="1462" t="s">
        <v>9026</v>
      </c>
      <c r="B435" s="1462"/>
      <c r="C435" s="1462" t="s">
        <v>9060</v>
      </c>
      <c r="D435" s="1462" t="s">
        <v>9061</v>
      </c>
      <c r="E435" s="1462" t="s">
        <v>9251</v>
      </c>
      <c r="F435" s="1462">
        <v>0.09</v>
      </c>
      <c r="G435" s="1462" t="s">
        <v>3496</v>
      </c>
      <c r="H435" s="1462">
        <v>150</v>
      </c>
    </row>
    <row r="436" spans="1:8" ht="17.25" thickBot="1">
      <c r="A436" s="1462" t="s">
        <v>9030</v>
      </c>
      <c r="B436" s="1462"/>
      <c r="C436" s="1462"/>
      <c r="D436" s="1462" t="s">
        <v>9063</v>
      </c>
      <c r="E436" s="1462" t="s">
        <v>9252</v>
      </c>
      <c r="F436" s="1462">
        <v>1.4999999999999999E-2</v>
      </c>
      <c r="G436" s="1462" t="s">
        <v>3496</v>
      </c>
      <c r="H436" s="1462">
        <v>151</v>
      </c>
    </row>
    <row r="437" spans="1:8" ht="17.25" thickBot="1">
      <c r="A437" s="1462" t="s">
        <v>9033</v>
      </c>
      <c r="B437" s="1462"/>
      <c r="C437" s="1462"/>
      <c r="D437" s="1462" t="s">
        <v>9065</v>
      </c>
      <c r="E437" s="1462" t="s">
        <v>9253</v>
      </c>
      <c r="F437" s="1462">
        <v>2.3460000000000001</v>
      </c>
      <c r="G437" s="1462" t="s">
        <v>4360</v>
      </c>
      <c r="H437" s="1462">
        <v>152</v>
      </c>
    </row>
    <row r="438" spans="1:8">
      <c r="A438" s="1503" t="s">
        <v>3622</v>
      </c>
      <c r="B438" s="1503" t="s">
        <v>9340</v>
      </c>
      <c r="C438" s="1504"/>
    </row>
    <row r="439" spans="1:8" ht="17.25" thickBot="1">
      <c r="A439" s="1502"/>
      <c r="B439" s="1502"/>
      <c r="C439" s="1462"/>
    </row>
    <row r="440" spans="1:8" ht="17.25" thickBot="1">
      <c r="A440" s="1462" t="s">
        <v>9022</v>
      </c>
      <c r="B440" s="1462"/>
      <c r="C440" s="1462" t="s">
        <v>9057</v>
      </c>
      <c r="D440" s="1462" t="s">
        <v>9058</v>
      </c>
      <c r="E440" s="1462" t="s">
        <v>9270</v>
      </c>
      <c r="F440" s="1462">
        <v>2.1999999999999999E-2</v>
      </c>
      <c r="G440" s="1462" t="s">
        <v>3496</v>
      </c>
      <c r="H440" s="1462">
        <v>149</v>
      </c>
    </row>
    <row r="441" spans="1:8" ht="17.25" thickBot="1">
      <c r="A441" s="1462" t="s">
        <v>9026</v>
      </c>
      <c r="B441" s="1462"/>
      <c r="C441" s="1462" t="s">
        <v>9060</v>
      </c>
      <c r="D441" s="1462" t="s">
        <v>9061</v>
      </c>
      <c r="E441" s="1462" t="s">
        <v>9271</v>
      </c>
      <c r="F441" s="1462">
        <v>2.5999999999999999E-2</v>
      </c>
      <c r="G441" s="1462" t="s">
        <v>3496</v>
      </c>
      <c r="H441" s="1462">
        <v>150</v>
      </c>
    </row>
    <row r="442" spans="1:8" ht="17.25" thickBot="1">
      <c r="A442" s="1462" t="s">
        <v>9030</v>
      </c>
      <c r="B442" s="1462"/>
      <c r="C442" s="1462"/>
      <c r="D442" s="1462" t="s">
        <v>9063</v>
      </c>
      <c r="E442" s="1462" t="s">
        <v>9272</v>
      </c>
      <c r="F442" s="1462">
        <v>4.0000000000000001E-3</v>
      </c>
      <c r="G442" s="1462" t="s">
        <v>3496</v>
      </c>
      <c r="H442" s="1462">
        <v>151</v>
      </c>
    </row>
    <row r="443" spans="1:8" ht="17.25" thickBot="1">
      <c r="A443" s="1462" t="s">
        <v>9033</v>
      </c>
      <c r="B443" s="1462"/>
      <c r="C443" s="1462"/>
      <c r="D443" s="1462" t="s">
        <v>9065</v>
      </c>
      <c r="E443" s="1462" t="s">
        <v>9273</v>
      </c>
      <c r="F443" s="1462">
        <v>0.84199999999999997</v>
      </c>
      <c r="G443" s="1462" t="s">
        <v>4360</v>
      </c>
      <c r="H443" s="1462">
        <v>152</v>
      </c>
    </row>
    <row r="444" spans="1:8">
      <c r="A444" s="1503" t="s">
        <v>3620</v>
      </c>
      <c r="B444" s="1503" t="s">
        <v>9341</v>
      </c>
      <c r="C444" s="1504"/>
    </row>
    <row r="445" spans="1:8" ht="17.25" thickBot="1">
      <c r="A445" s="1502"/>
      <c r="B445" s="1502"/>
      <c r="C445" s="1462"/>
    </row>
    <row r="446" spans="1:8" ht="17.25" thickBot="1">
      <c r="A446" s="1462" t="s">
        <v>9022</v>
      </c>
      <c r="B446" s="1462"/>
      <c r="C446" s="1462" t="s">
        <v>9057</v>
      </c>
      <c r="D446" s="1462" t="s">
        <v>9058</v>
      </c>
      <c r="E446" s="1462" t="s">
        <v>9342</v>
      </c>
      <c r="F446" s="1462">
        <v>3.4000000000000002E-2</v>
      </c>
      <c r="G446" s="1462" t="s">
        <v>3496</v>
      </c>
      <c r="H446" s="1462">
        <v>149</v>
      </c>
    </row>
    <row r="447" spans="1:8" ht="17.25" thickBot="1">
      <c r="A447" s="1462" t="s">
        <v>9026</v>
      </c>
      <c r="B447" s="1462"/>
      <c r="C447" s="1462" t="s">
        <v>9060</v>
      </c>
      <c r="D447" s="1462" t="s">
        <v>9061</v>
      </c>
      <c r="E447" s="1462" t="s">
        <v>9343</v>
      </c>
      <c r="F447" s="1462">
        <v>4.1000000000000002E-2</v>
      </c>
      <c r="G447" s="1462" t="s">
        <v>3496</v>
      </c>
      <c r="H447" s="1462">
        <v>150</v>
      </c>
    </row>
    <row r="448" spans="1:8" ht="17.25" thickBot="1">
      <c r="A448" s="1462" t="s">
        <v>9030</v>
      </c>
      <c r="B448" s="1462"/>
      <c r="C448" s="1462"/>
      <c r="D448" s="1462" t="s">
        <v>9063</v>
      </c>
      <c r="E448" s="1462" t="s">
        <v>9344</v>
      </c>
      <c r="F448" s="1462">
        <v>7.0000000000000001E-3</v>
      </c>
      <c r="G448" s="1462" t="s">
        <v>3496</v>
      </c>
      <c r="H448" s="1462">
        <v>151</v>
      </c>
    </row>
    <row r="449" spans="1:8" ht="17.25" thickBot="1">
      <c r="A449" s="1462" t="s">
        <v>9033</v>
      </c>
      <c r="B449" s="1462"/>
      <c r="C449" s="1462"/>
      <c r="D449" s="1462" t="s">
        <v>9065</v>
      </c>
      <c r="E449" s="1462" t="s">
        <v>9345</v>
      </c>
      <c r="F449" s="1462">
        <v>0.96499999999999997</v>
      </c>
      <c r="G449" s="1462" t="s">
        <v>4360</v>
      </c>
      <c r="H449" s="1462">
        <v>152</v>
      </c>
    </row>
    <row r="450" spans="1:8">
      <c r="A450" s="1503" t="s">
        <v>3622</v>
      </c>
      <c r="B450" s="1503" t="s">
        <v>9346</v>
      </c>
      <c r="C450" s="1504"/>
    </row>
    <row r="451" spans="1:8" ht="17.25" thickBot="1">
      <c r="A451" s="1502"/>
      <c r="B451" s="1502"/>
      <c r="C451" s="1462"/>
    </row>
    <row r="452" spans="1:8" ht="17.25" thickBot="1">
      <c r="A452" s="1462" t="s">
        <v>9022</v>
      </c>
      <c r="B452" s="1462"/>
      <c r="C452" s="1462" t="s">
        <v>9057</v>
      </c>
      <c r="D452" s="1462" t="s">
        <v>9058</v>
      </c>
      <c r="E452" s="1462" t="s">
        <v>9270</v>
      </c>
      <c r="F452" s="1462">
        <v>2.1999999999999999E-2</v>
      </c>
      <c r="G452" s="1462" t="s">
        <v>3496</v>
      </c>
      <c r="H452" s="1462">
        <v>149</v>
      </c>
    </row>
    <row r="453" spans="1:8" ht="17.25" thickBot="1">
      <c r="A453" s="1462" t="s">
        <v>9026</v>
      </c>
      <c r="B453" s="1462"/>
      <c r="C453" s="1462" t="s">
        <v>9060</v>
      </c>
      <c r="D453" s="1462" t="s">
        <v>9061</v>
      </c>
      <c r="E453" s="1462" t="s">
        <v>9271</v>
      </c>
      <c r="F453" s="1462">
        <v>2.5999999999999999E-2</v>
      </c>
      <c r="G453" s="1462" t="s">
        <v>3496</v>
      </c>
      <c r="H453" s="1462">
        <v>150</v>
      </c>
    </row>
    <row r="454" spans="1:8" ht="17.25" thickBot="1">
      <c r="A454" s="1462" t="s">
        <v>9030</v>
      </c>
      <c r="B454" s="1462"/>
      <c r="C454" s="1462"/>
      <c r="D454" s="1462" t="s">
        <v>9063</v>
      </c>
      <c r="E454" s="1462" t="s">
        <v>9272</v>
      </c>
      <c r="F454" s="1462">
        <v>4.0000000000000001E-3</v>
      </c>
      <c r="G454" s="1462" t="s">
        <v>3496</v>
      </c>
      <c r="H454" s="1462">
        <v>151</v>
      </c>
    </row>
    <row r="455" spans="1:8" ht="17.25" thickBot="1">
      <c r="A455" s="1462" t="s">
        <v>9033</v>
      </c>
      <c r="B455" s="1462"/>
      <c r="C455" s="1462"/>
      <c r="D455" s="1462" t="s">
        <v>9065</v>
      </c>
      <c r="E455" s="1462" t="s">
        <v>9273</v>
      </c>
      <c r="F455" s="1462">
        <v>0.84199999999999997</v>
      </c>
      <c r="G455" s="1462" t="s">
        <v>4360</v>
      </c>
      <c r="H455" s="1462">
        <v>152</v>
      </c>
    </row>
    <row r="456" spans="1:8">
      <c r="A456" s="1503" t="s">
        <v>3619</v>
      </c>
      <c r="B456" s="1503" t="s">
        <v>9347</v>
      </c>
      <c r="C456" s="1504"/>
    </row>
    <row r="457" spans="1:8" ht="17.25" thickBot="1">
      <c r="A457" s="1502"/>
      <c r="B457" s="1502"/>
      <c r="C457" s="1462"/>
    </row>
    <row r="458" spans="1:8" ht="17.25" thickBot="1">
      <c r="A458" s="1462" t="s">
        <v>9022</v>
      </c>
      <c r="B458" s="1462"/>
      <c r="C458" s="1462" t="s">
        <v>9057</v>
      </c>
      <c r="D458" s="1462" t="s">
        <v>9058</v>
      </c>
      <c r="E458" s="1462" t="s">
        <v>9348</v>
      </c>
      <c r="F458" s="1462">
        <v>0.34100000000000003</v>
      </c>
      <c r="G458" s="1462" t="s">
        <v>3496</v>
      </c>
      <c r="H458" s="1462">
        <v>149</v>
      </c>
    </row>
    <row r="459" spans="1:8" ht="17.25" thickBot="1">
      <c r="A459" s="1462" t="s">
        <v>9026</v>
      </c>
      <c r="B459" s="1462"/>
      <c r="C459" s="1462" t="s">
        <v>9060</v>
      </c>
      <c r="D459" s="1462" t="s">
        <v>9061</v>
      </c>
      <c r="E459" s="1462" t="s">
        <v>9349</v>
      </c>
      <c r="F459" s="1462">
        <v>0.40899999999999997</v>
      </c>
      <c r="G459" s="1462" t="s">
        <v>3496</v>
      </c>
      <c r="H459" s="1462">
        <v>150</v>
      </c>
    </row>
    <row r="460" spans="1:8" ht="17.25" thickBot="1">
      <c r="A460" s="1462" t="s">
        <v>9030</v>
      </c>
      <c r="B460" s="1462"/>
      <c r="C460" s="1462"/>
      <c r="D460" s="1462" t="s">
        <v>9063</v>
      </c>
      <c r="E460" s="1462" t="s">
        <v>9350</v>
      </c>
      <c r="F460" s="1462">
        <v>6.8000000000000005E-2</v>
      </c>
      <c r="G460" s="1462" t="s">
        <v>3496</v>
      </c>
      <c r="H460" s="1462">
        <v>151</v>
      </c>
    </row>
    <row r="461" spans="1:8" ht="17.25" thickBot="1">
      <c r="A461" s="1462" t="s">
        <v>9033</v>
      </c>
      <c r="B461" s="1462"/>
      <c r="C461" s="1462"/>
      <c r="D461" s="1462" t="s">
        <v>9065</v>
      </c>
      <c r="E461" s="1462" t="s">
        <v>9351</v>
      </c>
      <c r="F461" s="1462">
        <v>9.6479999999999997</v>
      </c>
      <c r="G461" s="1462" t="s">
        <v>4360</v>
      </c>
      <c r="H461" s="1462">
        <v>152</v>
      </c>
    </row>
    <row r="462" spans="1:8">
      <c r="A462" s="1503" t="s">
        <v>3619</v>
      </c>
      <c r="B462" s="1503" t="s">
        <v>9352</v>
      </c>
      <c r="C462" s="1504"/>
    </row>
    <row r="463" spans="1:8" ht="17.25" thickBot="1">
      <c r="A463" s="1502"/>
      <c r="B463" s="1502"/>
      <c r="C463" s="1462"/>
    </row>
    <row r="464" spans="1:8" ht="17.25" thickBot="1">
      <c r="A464" s="1462" t="s">
        <v>9022</v>
      </c>
      <c r="B464" s="1462"/>
      <c r="C464" s="1462" t="s">
        <v>9057</v>
      </c>
      <c r="D464" s="1462" t="s">
        <v>9058</v>
      </c>
      <c r="E464" s="1462" t="s">
        <v>9348</v>
      </c>
      <c r="F464" s="1462">
        <v>0.34100000000000003</v>
      </c>
      <c r="G464" s="1462" t="s">
        <v>3496</v>
      </c>
      <c r="H464" s="1462">
        <v>149</v>
      </c>
    </row>
    <row r="465" spans="1:8" ht="17.25" thickBot="1">
      <c r="A465" s="1462" t="s">
        <v>9026</v>
      </c>
      <c r="B465" s="1462"/>
      <c r="C465" s="1462" t="s">
        <v>9060</v>
      </c>
      <c r="D465" s="1462" t="s">
        <v>9061</v>
      </c>
      <c r="E465" s="1462" t="s">
        <v>9349</v>
      </c>
      <c r="F465" s="1462">
        <v>0.40899999999999997</v>
      </c>
      <c r="G465" s="1462" t="s">
        <v>3496</v>
      </c>
      <c r="H465" s="1462">
        <v>150</v>
      </c>
    </row>
    <row r="466" spans="1:8" ht="17.25" thickBot="1">
      <c r="A466" s="1462" t="s">
        <v>9030</v>
      </c>
      <c r="B466" s="1462"/>
      <c r="C466" s="1462"/>
      <c r="D466" s="1462" t="s">
        <v>9063</v>
      </c>
      <c r="E466" s="1462" t="s">
        <v>9350</v>
      </c>
      <c r="F466" s="1462">
        <v>6.8000000000000005E-2</v>
      </c>
      <c r="G466" s="1462" t="s">
        <v>3496</v>
      </c>
      <c r="H466" s="1462">
        <v>151</v>
      </c>
    </row>
    <row r="467" spans="1:8" ht="17.25" thickBot="1">
      <c r="A467" s="1462" t="s">
        <v>9033</v>
      </c>
      <c r="B467" s="1462"/>
      <c r="C467" s="1462"/>
      <c r="D467" s="1462" t="s">
        <v>9065</v>
      </c>
      <c r="E467" s="1462" t="s">
        <v>9351</v>
      </c>
      <c r="F467" s="1462">
        <v>9.6479999999999997</v>
      </c>
      <c r="G467" s="1462" t="s">
        <v>4360</v>
      </c>
      <c r="H467" s="1462">
        <v>152</v>
      </c>
    </row>
    <row r="468" spans="1:8">
      <c r="A468" s="1503" t="s">
        <v>3619</v>
      </c>
      <c r="B468" s="1503" t="s">
        <v>9353</v>
      </c>
      <c r="C468" s="1504"/>
    </row>
    <row r="469" spans="1:8" ht="17.25" thickBot="1">
      <c r="A469" s="1502"/>
      <c r="B469" s="1502"/>
      <c r="C469" s="1462"/>
    </row>
    <row r="470" spans="1:8" ht="17.25" thickBot="1">
      <c r="A470" s="1462" t="s">
        <v>9022</v>
      </c>
      <c r="B470" s="1462"/>
      <c r="C470" s="1462" t="s">
        <v>9057</v>
      </c>
      <c r="D470" s="1462" t="s">
        <v>9058</v>
      </c>
      <c r="E470" s="1462" t="s">
        <v>9354</v>
      </c>
      <c r="F470" s="1462">
        <v>8.4000000000000005E-2</v>
      </c>
      <c r="G470" s="1462" t="s">
        <v>3496</v>
      </c>
      <c r="H470" s="1462">
        <v>149</v>
      </c>
    </row>
    <row r="471" spans="1:8" ht="17.25" thickBot="1">
      <c r="A471" s="1462" t="s">
        <v>9026</v>
      </c>
      <c r="B471" s="1462"/>
      <c r="C471" s="1462" t="s">
        <v>9060</v>
      </c>
      <c r="D471" s="1462" t="s">
        <v>9061</v>
      </c>
      <c r="E471" s="1462" t="s">
        <v>9355</v>
      </c>
      <c r="F471" s="1462">
        <v>0.10100000000000001</v>
      </c>
      <c r="G471" s="1462" t="s">
        <v>3496</v>
      </c>
      <c r="H471" s="1462">
        <v>150</v>
      </c>
    </row>
    <row r="472" spans="1:8" ht="17.25" thickBot="1">
      <c r="A472" s="1462" t="s">
        <v>9030</v>
      </c>
      <c r="B472" s="1462"/>
      <c r="C472" s="1462"/>
      <c r="D472" s="1462" t="s">
        <v>9063</v>
      </c>
      <c r="E472" s="1462" t="s">
        <v>9356</v>
      </c>
      <c r="F472" s="1462">
        <v>1.7000000000000001E-2</v>
      </c>
      <c r="G472" s="1462" t="s">
        <v>3496</v>
      </c>
      <c r="H472" s="1462">
        <v>151</v>
      </c>
    </row>
    <row r="473" spans="1:8" ht="17.25" thickBot="1">
      <c r="A473" s="1462" t="s">
        <v>9033</v>
      </c>
      <c r="B473" s="1462"/>
      <c r="C473" s="1462"/>
      <c r="D473" s="1462" t="s">
        <v>9065</v>
      </c>
      <c r="E473" s="1462" t="s">
        <v>9357</v>
      </c>
      <c r="F473" s="1462">
        <v>2.3879999999999999</v>
      </c>
      <c r="G473" s="1462" t="s">
        <v>4360</v>
      </c>
      <c r="H473" s="1462">
        <v>152</v>
      </c>
    </row>
    <row r="474" spans="1:8">
      <c r="A474" s="1503" t="s">
        <v>3619</v>
      </c>
      <c r="B474" s="1503" t="s">
        <v>9358</v>
      </c>
      <c r="C474" s="1504"/>
    </row>
    <row r="475" spans="1:8" ht="17.25" thickBot="1">
      <c r="A475" s="1502"/>
      <c r="B475" s="1502"/>
      <c r="C475" s="1462"/>
    </row>
    <row r="476" spans="1:8" ht="17.25" thickBot="1">
      <c r="A476" s="1462" t="s">
        <v>9022</v>
      </c>
      <c r="B476" s="1462"/>
      <c r="C476" s="1462" t="s">
        <v>9057</v>
      </c>
      <c r="D476" s="1462" t="s">
        <v>9058</v>
      </c>
      <c r="E476" s="1462" t="s">
        <v>9348</v>
      </c>
      <c r="F476" s="1462">
        <v>0.34100000000000003</v>
      </c>
      <c r="G476" s="1462" t="s">
        <v>3496</v>
      </c>
      <c r="H476" s="1462">
        <v>149</v>
      </c>
    </row>
    <row r="477" spans="1:8" ht="17.25" thickBot="1">
      <c r="A477" s="1462" t="s">
        <v>9026</v>
      </c>
      <c r="B477" s="1462"/>
      <c r="C477" s="1462" t="s">
        <v>9060</v>
      </c>
      <c r="D477" s="1462" t="s">
        <v>9061</v>
      </c>
      <c r="E477" s="1462" t="s">
        <v>9349</v>
      </c>
      <c r="F477" s="1462">
        <v>0.40899999999999997</v>
      </c>
      <c r="G477" s="1462" t="s">
        <v>3496</v>
      </c>
      <c r="H477" s="1462">
        <v>150</v>
      </c>
    </row>
    <row r="478" spans="1:8" ht="17.25" thickBot="1">
      <c r="A478" s="1462" t="s">
        <v>9030</v>
      </c>
      <c r="B478" s="1462"/>
      <c r="C478" s="1462"/>
      <c r="D478" s="1462" t="s">
        <v>9063</v>
      </c>
      <c r="E478" s="1462" t="s">
        <v>9350</v>
      </c>
      <c r="F478" s="1462">
        <v>6.8000000000000005E-2</v>
      </c>
      <c r="G478" s="1462" t="s">
        <v>3496</v>
      </c>
      <c r="H478" s="1462">
        <v>151</v>
      </c>
    </row>
    <row r="479" spans="1:8" ht="17.25" thickBot="1">
      <c r="A479" s="1462" t="s">
        <v>9033</v>
      </c>
      <c r="B479" s="1462"/>
      <c r="C479" s="1462"/>
      <c r="D479" s="1462" t="s">
        <v>9065</v>
      </c>
      <c r="E479" s="1462" t="s">
        <v>9351</v>
      </c>
      <c r="F479" s="1462">
        <v>9.6479999999999997</v>
      </c>
      <c r="G479" s="1462" t="s">
        <v>4360</v>
      </c>
      <c r="H479" s="1462">
        <v>152</v>
      </c>
    </row>
    <row r="480" spans="1:8">
      <c r="A480" s="1503" t="s">
        <v>3622</v>
      </c>
      <c r="B480" s="1503" t="s">
        <v>9269</v>
      </c>
      <c r="C480" s="1504"/>
    </row>
    <row r="481" spans="1:8" ht="17.25" thickBot="1">
      <c r="A481" s="1502"/>
      <c r="B481" s="1502"/>
      <c r="C481" s="1462"/>
    </row>
    <row r="482" spans="1:8" ht="17.25" thickBot="1">
      <c r="A482" s="1462" t="s">
        <v>9022</v>
      </c>
      <c r="B482" s="1462"/>
      <c r="C482" s="1462" t="s">
        <v>9057</v>
      </c>
      <c r="D482" s="1462" t="s">
        <v>9058</v>
      </c>
      <c r="E482" s="1462" t="s">
        <v>9270</v>
      </c>
      <c r="F482" s="1462">
        <v>2.1999999999999999E-2</v>
      </c>
      <c r="G482" s="1462" t="s">
        <v>3496</v>
      </c>
      <c r="H482" s="1462">
        <v>149</v>
      </c>
    </row>
    <row r="483" spans="1:8" ht="17.25" thickBot="1">
      <c r="A483" s="1462" t="s">
        <v>9026</v>
      </c>
      <c r="B483" s="1462"/>
      <c r="C483" s="1462" t="s">
        <v>9060</v>
      </c>
      <c r="D483" s="1462" t="s">
        <v>9061</v>
      </c>
      <c r="E483" s="1462" t="s">
        <v>9271</v>
      </c>
      <c r="F483" s="1462">
        <v>2.5999999999999999E-2</v>
      </c>
      <c r="G483" s="1462" t="s">
        <v>3496</v>
      </c>
      <c r="H483" s="1462">
        <v>150</v>
      </c>
    </row>
    <row r="484" spans="1:8" ht="17.25" thickBot="1">
      <c r="A484" s="1462" t="s">
        <v>9030</v>
      </c>
      <c r="B484" s="1462"/>
      <c r="C484" s="1462"/>
      <c r="D484" s="1462" t="s">
        <v>9063</v>
      </c>
      <c r="E484" s="1462" t="s">
        <v>9272</v>
      </c>
      <c r="F484" s="1462">
        <v>4.0000000000000001E-3</v>
      </c>
      <c r="G484" s="1462" t="s">
        <v>3496</v>
      </c>
      <c r="H484" s="1462">
        <v>151</v>
      </c>
    </row>
    <row r="485" spans="1:8" ht="17.25" thickBot="1">
      <c r="A485" s="1462" t="s">
        <v>9033</v>
      </c>
      <c r="B485" s="1462"/>
      <c r="C485" s="1462"/>
      <c r="D485" s="1462" t="s">
        <v>9065</v>
      </c>
      <c r="E485" s="1462" t="s">
        <v>9273</v>
      </c>
      <c r="F485" s="1462">
        <v>0.84199999999999997</v>
      </c>
      <c r="G485" s="1462" t="s">
        <v>4360</v>
      </c>
      <c r="H485" s="1462">
        <v>152</v>
      </c>
    </row>
    <row r="486" spans="1:8">
      <c r="A486" s="1503" t="s">
        <v>3622</v>
      </c>
      <c r="B486" s="1503" t="s">
        <v>9269</v>
      </c>
      <c r="C486" s="1504"/>
    </row>
    <row r="487" spans="1:8" ht="17.25" thickBot="1">
      <c r="A487" s="1502"/>
      <c r="B487" s="1502"/>
      <c r="C487" s="1462"/>
    </row>
    <row r="488" spans="1:8" ht="17.25" thickBot="1">
      <c r="A488" s="1462" t="s">
        <v>9022</v>
      </c>
      <c r="B488" s="1462"/>
      <c r="C488" s="1462" t="s">
        <v>9057</v>
      </c>
      <c r="D488" s="1462" t="s">
        <v>9058</v>
      </c>
      <c r="E488" s="1462" t="s">
        <v>9359</v>
      </c>
      <c r="F488" s="1462">
        <v>0.17599999999999999</v>
      </c>
      <c r="G488" s="1462" t="s">
        <v>3496</v>
      </c>
      <c r="H488" s="1462">
        <v>149</v>
      </c>
    </row>
    <row r="489" spans="1:8" ht="17.25" thickBot="1">
      <c r="A489" s="1462" t="s">
        <v>9026</v>
      </c>
      <c r="B489" s="1462"/>
      <c r="C489" s="1462" t="s">
        <v>9060</v>
      </c>
      <c r="D489" s="1462" t="s">
        <v>9061</v>
      </c>
      <c r="E489" s="1462" t="s">
        <v>9360</v>
      </c>
      <c r="F489" s="1462">
        <v>0.21099999999999999</v>
      </c>
      <c r="G489" s="1462" t="s">
        <v>3496</v>
      </c>
      <c r="H489" s="1462">
        <v>150</v>
      </c>
    </row>
    <row r="490" spans="1:8" ht="17.25" thickBot="1">
      <c r="A490" s="1462" t="s">
        <v>9030</v>
      </c>
      <c r="B490" s="1462"/>
      <c r="C490" s="1462"/>
      <c r="D490" s="1462" t="s">
        <v>9063</v>
      </c>
      <c r="E490" s="1462" t="s">
        <v>9361</v>
      </c>
      <c r="F490" s="1462">
        <v>3.5000000000000003E-2</v>
      </c>
      <c r="G490" s="1462" t="s">
        <v>3496</v>
      </c>
      <c r="H490" s="1462">
        <v>151</v>
      </c>
    </row>
    <row r="491" spans="1:8" ht="17.25" thickBot="1">
      <c r="A491" s="1462" t="s">
        <v>9033</v>
      </c>
      <c r="B491" s="1462"/>
      <c r="C491" s="1462"/>
      <c r="D491" s="1462" t="s">
        <v>9065</v>
      </c>
      <c r="E491" s="1462" t="s">
        <v>9362</v>
      </c>
      <c r="F491" s="1462">
        <v>6.7389999999999999</v>
      </c>
      <c r="G491" s="1462" t="s">
        <v>4360</v>
      </c>
      <c r="H491" s="1462">
        <v>152</v>
      </c>
    </row>
    <row r="492" spans="1:8">
      <c r="A492" s="1503" t="s">
        <v>3622</v>
      </c>
      <c r="B492" s="1503" t="s">
        <v>9274</v>
      </c>
      <c r="C492" s="1504"/>
    </row>
    <row r="493" spans="1:8" ht="17.25" thickBot="1">
      <c r="A493" s="1502"/>
      <c r="B493" s="1502"/>
      <c r="C493" s="1462"/>
    </row>
    <row r="494" spans="1:8" ht="17.25" thickBot="1">
      <c r="A494" s="1462" t="s">
        <v>9022</v>
      </c>
      <c r="B494" s="1462"/>
      <c r="C494" s="1462" t="s">
        <v>9057</v>
      </c>
      <c r="D494" s="1462" t="s">
        <v>9058</v>
      </c>
      <c r="E494" s="1462" t="s">
        <v>9359</v>
      </c>
      <c r="F494" s="1462">
        <v>0.17599999999999999</v>
      </c>
      <c r="G494" s="1462" t="s">
        <v>3496</v>
      </c>
      <c r="H494" s="1462">
        <v>149</v>
      </c>
    </row>
    <row r="495" spans="1:8" ht="17.25" thickBot="1">
      <c r="A495" s="1462" t="s">
        <v>9026</v>
      </c>
      <c r="B495" s="1462"/>
      <c r="C495" s="1462" t="s">
        <v>9060</v>
      </c>
      <c r="D495" s="1462" t="s">
        <v>9061</v>
      </c>
      <c r="E495" s="1462" t="s">
        <v>9360</v>
      </c>
      <c r="F495" s="1462">
        <v>0.21099999999999999</v>
      </c>
      <c r="G495" s="1462" t="s">
        <v>3496</v>
      </c>
      <c r="H495" s="1462">
        <v>150</v>
      </c>
    </row>
    <row r="496" spans="1:8" ht="17.25" thickBot="1">
      <c r="A496" s="1462" t="s">
        <v>9030</v>
      </c>
      <c r="B496" s="1462"/>
      <c r="C496" s="1462"/>
      <c r="D496" s="1462" t="s">
        <v>9063</v>
      </c>
      <c r="E496" s="1462" t="s">
        <v>9361</v>
      </c>
      <c r="F496" s="1462">
        <v>3.5000000000000003E-2</v>
      </c>
      <c r="G496" s="1462" t="s">
        <v>3496</v>
      </c>
      <c r="H496" s="1462">
        <v>151</v>
      </c>
    </row>
    <row r="497" spans="1:8" ht="17.25" thickBot="1">
      <c r="A497" s="1462" t="s">
        <v>9033</v>
      </c>
      <c r="B497" s="1462"/>
      <c r="C497" s="1462"/>
      <c r="D497" s="1462" t="s">
        <v>9065</v>
      </c>
      <c r="E497" s="1462" t="s">
        <v>9362</v>
      </c>
      <c r="F497" s="1462">
        <v>6.7389999999999999</v>
      </c>
      <c r="G497" s="1462" t="s">
        <v>4360</v>
      </c>
      <c r="H497" s="1462">
        <v>152</v>
      </c>
    </row>
    <row r="498" spans="1:8">
      <c r="A498" s="1503" t="s">
        <v>3622</v>
      </c>
      <c r="B498" s="1503" t="s">
        <v>9275</v>
      </c>
      <c r="C498" s="1504"/>
    </row>
    <row r="499" spans="1:8" ht="17.25" thickBot="1">
      <c r="A499" s="1502"/>
      <c r="B499" s="1502"/>
      <c r="C499" s="1462"/>
    </row>
    <row r="500" spans="1:8" ht="17.25" thickBot="1">
      <c r="A500" s="1462" t="s">
        <v>9022</v>
      </c>
      <c r="B500" s="1462"/>
      <c r="C500" s="1462" t="s">
        <v>9057</v>
      </c>
      <c r="D500" s="1462" t="s">
        <v>9058</v>
      </c>
      <c r="E500" s="1462" t="s">
        <v>9359</v>
      </c>
      <c r="F500" s="1462">
        <v>0.17599999999999999</v>
      </c>
      <c r="G500" s="1462" t="s">
        <v>3496</v>
      </c>
      <c r="H500" s="1462">
        <v>149</v>
      </c>
    </row>
    <row r="501" spans="1:8" ht="17.25" thickBot="1">
      <c r="A501" s="1462" t="s">
        <v>9026</v>
      </c>
      <c r="B501" s="1462"/>
      <c r="C501" s="1462" t="s">
        <v>9060</v>
      </c>
      <c r="D501" s="1462" t="s">
        <v>9061</v>
      </c>
      <c r="E501" s="1462" t="s">
        <v>9360</v>
      </c>
      <c r="F501" s="1462">
        <v>0.21099999999999999</v>
      </c>
      <c r="G501" s="1462" t="s">
        <v>3496</v>
      </c>
      <c r="H501" s="1462">
        <v>150</v>
      </c>
    </row>
    <row r="502" spans="1:8" ht="17.25" thickBot="1">
      <c r="A502" s="1462" t="s">
        <v>9030</v>
      </c>
      <c r="B502" s="1462"/>
      <c r="C502" s="1462"/>
      <c r="D502" s="1462" t="s">
        <v>9063</v>
      </c>
      <c r="E502" s="1462" t="s">
        <v>9361</v>
      </c>
      <c r="F502" s="1462">
        <v>3.5000000000000003E-2</v>
      </c>
      <c r="G502" s="1462" t="s">
        <v>3496</v>
      </c>
      <c r="H502" s="1462">
        <v>151</v>
      </c>
    </row>
    <row r="503" spans="1:8" ht="17.25" thickBot="1">
      <c r="A503" s="1462" t="s">
        <v>9033</v>
      </c>
      <c r="B503" s="1462"/>
      <c r="C503" s="1462"/>
      <c r="D503" s="1462" t="s">
        <v>9065</v>
      </c>
      <c r="E503" s="1462" t="s">
        <v>9362</v>
      </c>
      <c r="F503" s="1462">
        <v>6.7389999999999999</v>
      </c>
      <c r="G503" s="1462" t="s">
        <v>4360</v>
      </c>
      <c r="H503" s="1462">
        <v>152</v>
      </c>
    </row>
    <row r="504" spans="1:8">
      <c r="A504" s="1503" t="s">
        <v>3622</v>
      </c>
      <c r="B504" s="1503" t="s">
        <v>9275</v>
      </c>
      <c r="C504" s="1504"/>
    </row>
    <row r="505" spans="1:8" ht="17.25" thickBot="1">
      <c r="A505" s="1502"/>
      <c r="B505" s="1502"/>
      <c r="C505" s="1462"/>
    </row>
    <row r="506" spans="1:8" ht="17.25" thickBot="1">
      <c r="A506" s="1462" t="s">
        <v>9022</v>
      </c>
      <c r="B506" s="1462"/>
      <c r="C506" s="1462" t="s">
        <v>9057</v>
      </c>
      <c r="D506" s="1462" t="s">
        <v>9058</v>
      </c>
      <c r="E506" s="1462" t="s">
        <v>9270</v>
      </c>
      <c r="F506" s="1462">
        <v>2.1999999999999999E-2</v>
      </c>
      <c r="G506" s="1462" t="s">
        <v>3496</v>
      </c>
      <c r="H506" s="1462">
        <v>149</v>
      </c>
    </row>
    <row r="507" spans="1:8" ht="17.25" thickBot="1">
      <c r="A507" s="1462" t="s">
        <v>9026</v>
      </c>
      <c r="B507" s="1462"/>
      <c r="C507" s="1462" t="s">
        <v>9060</v>
      </c>
      <c r="D507" s="1462" t="s">
        <v>9061</v>
      </c>
      <c r="E507" s="1462" t="s">
        <v>9271</v>
      </c>
      <c r="F507" s="1462">
        <v>2.5999999999999999E-2</v>
      </c>
      <c r="G507" s="1462" t="s">
        <v>3496</v>
      </c>
      <c r="H507" s="1462">
        <v>150</v>
      </c>
    </row>
    <row r="508" spans="1:8" ht="17.25" thickBot="1">
      <c r="A508" s="1462" t="s">
        <v>9030</v>
      </c>
      <c r="B508" s="1462"/>
      <c r="C508" s="1462"/>
      <c r="D508" s="1462" t="s">
        <v>9063</v>
      </c>
      <c r="E508" s="1462" t="s">
        <v>9272</v>
      </c>
      <c r="F508" s="1462">
        <v>4.0000000000000001E-3</v>
      </c>
      <c r="G508" s="1462" t="s">
        <v>3496</v>
      </c>
      <c r="H508" s="1462">
        <v>151</v>
      </c>
    </row>
    <row r="509" spans="1:8" ht="17.25" thickBot="1">
      <c r="A509" s="1462" t="s">
        <v>9033</v>
      </c>
      <c r="B509" s="1462"/>
      <c r="C509" s="1462"/>
      <c r="D509" s="1462" t="s">
        <v>9065</v>
      </c>
      <c r="E509" s="1462" t="s">
        <v>9273</v>
      </c>
      <c r="F509" s="1462">
        <v>0.84199999999999997</v>
      </c>
      <c r="G509" s="1462" t="s">
        <v>4360</v>
      </c>
      <c r="H509" s="1462">
        <v>152</v>
      </c>
    </row>
    <row r="510" spans="1:8">
      <c r="A510" s="1503" t="s">
        <v>3622</v>
      </c>
      <c r="B510" s="1503" t="s">
        <v>9274</v>
      </c>
      <c r="C510" s="1504"/>
    </row>
    <row r="511" spans="1:8" ht="17.25" thickBot="1">
      <c r="A511" s="1502"/>
      <c r="B511" s="1502"/>
      <c r="C511" s="1462"/>
    </row>
    <row r="512" spans="1:8" ht="17.25" thickBot="1">
      <c r="A512" s="1462" t="s">
        <v>9022</v>
      </c>
      <c r="B512" s="1462"/>
      <c r="C512" s="1462" t="s">
        <v>9057</v>
      </c>
      <c r="D512" s="1462" t="s">
        <v>9058</v>
      </c>
      <c r="E512" s="1462" t="s">
        <v>9270</v>
      </c>
      <c r="F512" s="1462">
        <v>2.1999999999999999E-2</v>
      </c>
      <c r="G512" s="1462" t="s">
        <v>3496</v>
      </c>
      <c r="H512" s="1462">
        <v>149</v>
      </c>
    </row>
    <row r="513" spans="1:8" ht="17.25" thickBot="1">
      <c r="A513" s="1462" t="s">
        <v>9026</v>
      </c>
      <c r="B513" s="1462"/>
      <c r="C513" s="1462" t="s">
        <v>9060</v>
      </c>
      <c r="D513" s="1462" t="s">
        <v>9061</v>
      </c>
      <c r="E513" s="1462" t="s">
        <v>9271</v>
      </c>
      <c r="F513" s="1462">
        <v>2.5999999999999999E-2</v>
      </c>
      <c r="G513" s="1462" t="s">
        <v>3496</v>
      </c>
      <c r="H513" s="1462">
        <v>150</v>
      </c>
    </row>
    <row r="514" spans="1:8" ht="17.25" thickBot="1">
      <c r="A514" s="1462" t="s">
        <v>9030</v>
      </c>
      <c r="B514" s="1462"/>
      <c r="C514" s="1462"/>
      <c r="D514" s="1462" t="s">
        <v>9063</v>
      </c>
      <c r="E514" s="1462" t="s">
        <v>9272</v>
      </c>
      <c r="F514" s="1462">
        <v>4.0000000000000001E-3</v>
      </c>
      <c r="G514" s="1462" t="s">
        <v>3496</v>
      </c>
      <c r="H514" s="1462">
        <v>151</v>
      </c>
    </row>
    <row r="515" spans="1:8" ht="17.25" thickBot="1">
      <c r="A515" s="1462" t="s">
        <v>9033</v>
      </c>
      <c r="B515" s="1462"/>
      <c r="C515" s="1462"/>
      <c r="D515" s="1462" t="s">
        <v>9065</v>
      </c>
      <c r="E515" s="1462" t="s">
        <v>9273</v>
      </c>
      <c r="F515" s="1462">
        <v>0.84199999999999997</v>
      </c>
      <c r="G515" s="1462" t="s">
        <v>4360</v>
      </c>
      <c r="H515" s="1462">
        <v>152</v>
      </c>
    </row>
    <row r="516" spans="1:8">
      <c r="A516" s="1503" t="s">
        <v>3622</v>
      </c>
      <c r="B516" s="1503" t="s">
        <v>9340</v>
      </c>
      <c r="C516" s="1504"/>
    </row>
    <row r="517" spans="1:8" ht="17.25" thickBot="1">
      <c r="A517" s="1502"/>
      <c r="B517" s="1502"/>
      <c r="C517" s="1462"/>
    </row>
    <row r="518" spans="1:8" ht="17.25" thickBot="1">
      <c r="A518" s="1462" t="s">
        <v>9022</v>
      </c>
      <c r="B518" s="1462"/>
      <c r="C518" s="1462" t="s">
        <v>9057</v>
      </c>
      <c r="D518" s="1462" t="s">
        <v>9058</v>
      </c>
      <c r="E518" s="1462" t="s">
        <v>9270</v>
      </c>
      <c r="F518" s="1462">
        <v>2.1999999999999999E-2</v>
      </c>
      <c r="G518" s="1462" t="s">
        <v>3496</v>
      </c>
      <c r="H518" s="1462">
        <v>149</v>
      </c>
    </row>
    <row r="519" spans="1:8" ht="17.25" thickBot="1">
      <c r="A519" s="1462" t="s">
        <v>9026</v>
      </c>
      <c r="B519" s="1462"/>
      <c r="C519" s="1462" t="s">
        <v>9060</v>
      </c>
      <c r="D519" s="1462" t="s">
        <v>9061</v>
      </c>
      <c r="E519" s="1462" t="s">
        <v>9271</v>
      </c>
      <c r="F519" s="1462">
        <v>2.5999999999999999E-2</v>
      </c>
      <c r="G519" s="1462" t="s">
        <v>3496</v>
      </c>
      <c r="H519" s="1462">
        <v>150</v>
      </c>
    </row>
    <row r="520" spans="1:8" ht="17.25" thickBot="1">
      <c r="A520" s="1462" t="s">
        <v>9030</v>
      </c>
      <c r="B520" s="1462"/>
      <c r="C520" s="1462"/>
      <c r="D520" s="1462" t="s">
        <v>9063</v>
      </c>
      <c r="E520" s="1462" t="s">
        <v>9272</v>
      </c>
      <c r="F520" s="1462">
        <v>4.0000000000000001E-3</v>
      </c>
      <c r="G520" s="1462" t="s">
        <v>3496</v>
      </c>
      <c r="H520" s="1462">
        <v>151</v>
      </c>
    </row>
    <row r="521" spans="1:8" ht="17.25" thickBot="1">
      <c r="A521" s="1462" t="s">
        <v>9033</v>
      </c>
      <c r="B521" s="1462"/>
      <c r="C521" s="1462"/>
      <c r="D521" s="1462" t="s">
        <v>9065</v>
      </c>
      <c r="E521" s="1462" t="s">
        <v>9273</v>
      </c>
      <c r="F521" s="1462">
        <v>0.84199999999999997</v>
      </c>
      <c r="G521" s="1462" t="s">
        <v>4360</v>
      </c>
      <c r="H521" s="1462">
        <v>152</v>
      </c>
    </row>
    <row r="522" spans="1:8">
      <c r="A522" s="1503" t="s">
        <v>3622</v>
      </c>
      <c r="B522" s="1503" t="s">
        <v>9340</v>
      </c>
      <c r="C522" s="1504"/>
    </row>
    <row r="523" spans="1:8" ht="17.25" thickBot="1">
      <c r="A523" s="1502"/>
      <c r="B523" s="1502"/>
      <c r="C523" s="1462"/>
    </row>
    <row r="524" spans="1:8" ht="17.25" thickBot="1">
      <c r="A524" s="1462" t="s">
        <v>9022</v>
      </c>
      <c r="B524" s="1462"/>
      <c r="C524" s="1462" t="s">
        <v>9057</v>
      </c>
      <c r="D524" s="1462" t="s">
        <v>9058</v>
      </c>
      <c r="E524" s="1462" t="s">
        <v>9359</v>
      </c>
      <c r="F524" s="1462">
        <v>0.17599999999999999</v>
      </c>
      <c r="G524" s="1462" t="s">
        <v>3496</v>
      </c>
      <c r="H524" s="1462">
        <v>149</v>
      </c>
    </row>
    <row r="525" spans="1:8" ht="17.25" thickBot="1">
      <c r="A525" s="1462" t="s">
        <v>9026</v>
      </c>
      <c r="B525" s="1462"/>
      <c r="C525" s="1462" t="s">
        <v>9060</v>
      </c>
      <c r="D525" s="1462" t="s">
        <v>9061</v>
      </c>
      <c r="E525" s="1462" t="s">
        <v>9360</v>
      </c>
      <c r="F525" s="1462">
        <v>0.21099999999999999</v>
      </c>
      <c r="G525" s="1462" t="s">
        <v>3496</v>
      </c>
      <c r="H525" s="1462">
        <v>150</v>
      </c>
    </row>
    <row r="526" spans="1:8" ht="17.25" thickBot="1">
      <c r="A526" s="1462" t="s">
        <v>9030</v>
      </c>
      <c r="B526" s="1462"/>
      <c r="C526" s="1462"/>
      <c r="D526" s="1462" t="s">
        <v>9063</v>
      </c>
      <c r="E526" s="1462" t="s">
        <v>9361</v>
      </c>
      <c r="F526" s="1462">
        <v>3.5000000000000003E-2</v>
      </c>
      <c r="G526" s="1462" t="s">
        <v>3496</v>
      </c>
      <c r="H526" s="1462">
        <v>151</v>
      </c>
    </row>
    <row r="527" spans="1:8" ht="17.25" thickBot="1">
      <c r="A527" s="1462" t="s">
        <v>9033</v>
      </c>
      <c r="B527" s="1462"/>
      <c r="C527" s="1462"/>
      <c r="D527" s="1462" t="s">
        <v>9065</v>
      </c>
      <c r="E527" s="1462" t="s">
        <v>9362</v>
      </c>
      <c r="F527" s="1462">
        <v>6.7389999999999999</v>
      </c>
      <c r="G527" s="1462" t="s">
        <v>4360</v>
      </c>
      <c r="H527" s="1462">
        <v>152</v>
      </c>
    </row>
    <row r="528" spans="1:8">
      <c r="A528" s="1503" t="s">
        <v>3620</v>
      </c>
      <c r="B528" s="1503" t="s">
        <v>9341</v>
      </c>
      <c r="C528" s="1504"/>
    </row>
    <row r="529" spans="1:8" ht="17.25" thickBot="1">
      <c r="A529" s="1502"/>
      <c r="B529" s="1502"/>
      <c r="C529" s="1462"/>
    </row>
    <row r="530" spans="1:8" ht="17.25" thickBot="1">
      <c r="A530" s="1462" t="s">
        <v>9022</v>
      </c>
      <c r="B530" s="1462"/>
      <c r="C530" s="1462" t="s">
        <v>9057</v>
      </c>
      <c r="D530" s="1462" t="s">
        <v>9058</v>
      </c>
      <c r="E530" s="1462" t="s">
        <v>9363</v>
      </c>
      <c r="F530" s="1462">
        <v>0.27300000000000002</v>
      </c>
      <c r="G530" s="1462" t="s">
        <v>3496</v>
      </c>
      <c r="H530" s="1462">
        <v>149</v>
      </c>
    </row>
    <row r="531" spans="1:8" ht="17.25" thickBot="1">
      <c r="A531" s="1462" t="s">
        <v>9026</v>
      </c>
      <c r="B531" s="1462"/>
      <c r="C531" s="1462" t="s">
        <v>9060</v>
      </c>
      <c r="D531" s="1462" t="s">
        <v>9061</v>
      </c>
      <c r="E531" s="1462" t="s">
        <v>9364</v>
      </c>
      <c r="F531" s="1462">
        <v>0.32700000000000001</v>
      </c>
      <c r="G531" s="1462" t="s">
        <v>3496</v>
      </c>
      <c r="H531" s="1462">
        <v>150</v>
      </c>
    </row>
    <row r="532" spans="1:8" ht="17.25" thickBot="1">
      <c r="A532" s="1462" t="s">
        <v>9030</v>
      </c>
      <c r="B532" s="1462"/>
      <c r="C532" s="1462"/>
      <c r="D532" s="1462" t="s">
        <v>9063</v>
      </c>
      <c r="E532" s="1462" t="s">
        <v>9365</v>
      </c>
      <c r="F532" s="1462">
        <v>5.5E-2</v>
      </c>
      <c r="G532" s="1462" t="s">
        <v>3496</v>
      </c>
      <c r="H532" s="1462">
        <v>151</v>
      </c>
    </row>
    <row r="533" spans="1:8" ht="17.25" thickBot="1">
      <c r="A533" s="1462" t="s">
        <v>9033</v>
      </c>
      <c r="B533" s="1462"/>
      <c r="C533" s="1462"/>
      <c r="D533" s="1462" t="s">
        <v>9065</v>
      </c>
      <c r="E533" s="1462" t="s">
        <v>9366</v>
      </c>
      <c r="F533" s="1462">
        <v>7.718</v>
      </c>
      <c r="G533" s="1462" t="s">
        <v>4360</v>
      </c>
      <c r="H533" s="1462">
        <v>152</v>
      </c>
    </row>
    <row r="534" spans="1:8">
      <c r="A534" s="1503" t="s">
        <v>3620</v>
      </c>
      <c r="B534" s="1503" t="s">
        <v>9341</v>
      </c>
      <c r="C534" s="1504"/>
    </row>
    <row r="535" spans="1:8" ht="17.25" thickBot="1">
      <c r="A535" s="1502"/>
      <c r="B535" s="1502"/>
      <c r="C535" s="1462"/>
    </row>
    <row r="536" spans="1:8" ht="17.25" thickBot="1">
      <c r="A536" s="1462" t="s">
        <v>9022</v>
      </c>
      <c r="B536" s="1462"/>
      <c r="C536" s="1462" t="s">
        <v>9057</v>
      </c>
      <c r="D536" s="1462" t="s">
        <v>9058</v>
      </c>
      <c r="E536" s="1462" t="s">
        <v>9342</v>
      </c>
      <c r="F536" s="1462">
        <v>3.4000000000000002E-2</v>
      </c>
      <c r="G536" s="1462" t="s">
        <v>3496</v>
      </c>
      <c r="H536" s="1462">
        <v>149</v>
      </c>
    </row>
    <row r="537" spans="1:8" ht="17.25" thickBot="1">
      <c r="A537" s="1462" t="s">
        <v>9026</v>
      </c>
      <c r="B537" s="1462"/>
      <c r="C537" s="1462" t="s">
        <v>9060</v>
      </c>
      <c r="D537" s="1462" t="s">
        <v>9061</v>
      </c>
      <c r="E537" s="1462" t="s">
        <v>9343</v>
      </c>
      <c r="F537" s="1462">
        <v>4.1000000000000002E-2</v>
      </c>
      <c r="G537" s="1462" t="s">
        <v>3496</v>
      </c>
      <c r="H537" s="1462">
        <v>150</v>
      </c>
    </row>
    <row r="538" spans="1:8" ht="17.25" thickBot="1">
      <c r="A538" s="1462" t="s">
        <v>9030</v>
      </c>
      <c r="B538" s="1462"/>
      <c r="C538" s="1462"/>
      <c r="D538" s="1462" t="s">
        <v>9063</v>
      </c>
      <c r="E538" s="1462" t="s">
        <v>9344</v>
      </c>
      <c r="F538" s="1462">
        <v>7.0000000000000001E-3</v>
      </c>
      <c r="G538" s="1462" t="s">
        <v>3496</v>
      </c>
      <c r="H538" s="1462">
        <v>151</v>
      </c>
    </row>
    <row r="539" spans="1:8" ht="17.25" thickBot="1">
      <c r="A539" s="1462" t="s">
        <v>9033</v>
      </c>
      <c r="B539" s="1462"/>
      <c r="C539" s="1462"/>
      <c r="D539" s="1462" t="s">
        <v>9065</v>
      </c>
      <c r="E539" s="1462" t="s">
        <v>9345</v>
      </c>
      <c r="F539" s="1462">
        <v>0.96499999999999997</v>
      </c>
      <c r="G539" s="1462" t="s">
        <v>4360</v>
      </c>
      <c r="H539" s="1462">
        <v>152</v>
      </c>
    </row>
    <row r="540" spans="1:8">
      <c r="A540" s="1503" t="s">
        <v>3622</v>
      </c>
      <c r="B540" s="1503" t="s">
        <v>9346</v>
      </c>
      <c r="C540" s="1504"/>
    </row>
    <row r="541" spans="1:8" ht="17.25" thickBot="1">
      <c r="A541" s="1502"/>
      <c r="B541" s="1502"/>
      <c r="C541" s="1462"/>
    </row>
    <row r="542" spans="1:8" ht="17.25" thickBot="1">
      <c r="A542" s="1462" t="s">
        <v>9022</v>
      </c>
      <c r="B542" s="1462"/>
      <c r="C542" s="1462" t="s">
        <v>9057</v>
      </c>
      <c r="D542" s="1462" t="s">
        <v>9058</v>
      </c>
      <c r="E542" s="1462" t="s">
        <v>9270</v>
      </c>
      <c r="F542" s="1462">
        <v>2.1999999999999999E-2</v>
      </c>
      <c r="G542" s="1462" t="s">
        <v>3496</v>
      </c>
      <c r="H542" s="1462">
        <v>149</v>
      </c>
    </row>
    <row r="543" spans="1:8" ht="17.25" thickBot="1">
      <c r="A543" s="1462" t="s">
        <v>9026</v>
      </c>
      <c r="B543" s="1462"/>
      <c r="C543" s="1462" t="s">
        <v>9060</v>
      </c>
      <c r="D543" s="1462" t="s">
        <v>9061</v>
      </c>
      <c r="E543" s="1462" t="s">
        <v>9271</v>
      </c>
      <c r="F543" s="1462">
        <v>2.5999999999999999E-2</v>
      </c>
      <c r="G543" s="1462" t="s">
        <v>3496</v>
      </c>
      <c r="H543" s="1462">
        <v>150</v>
      </c>
    </row>
    <row r="544" spans="1:8" ht="17.25" thickBot="1">
      <c r="A544" s="1462" t="s">
        <v>9030</v>
      </c>
      <c r="B544" s="1462"/>
      <c r="C544" s="1462"/>
      <c r="D544" s="1462" t="s">
        <v>9063</v>
      </c>
      <c r="E544" s="1462" t="s">
        <v>9272</v>
      </c>
      <c r="F544" s="1462">
        <v>4.0000000000000001E-3</v>
      </c>
      <c r="G544" s="1462" t="s">
        <v>3496</v>
      </c>
      <c r="H544" s="1462">
        <v>151</v>
      </c>
    </row>
    <row r="545" spans="1:8" ht="17.25" thickBot="1">
      <c r="A545" s="1462" t="s">
        <v>9033</v>
      </c>
      <c r="B545" s="1462"/>
      <c r="C545" s="1462"/>
      <c r="D545" s="1462" t="s">
        <v>9065</v>
      </c>
      <c r="E545" s="1462" t="s">
        <v>9273</v>
      </c>
      <c r="F545" s="1462">
        <v>0.84199999999999997</v>
      </c>
      <c r="G545" s="1462" t="s">
        <v>4360</v>
      </c>
      <c r="H545" s="1462">
        <v>152</v>
      </c>
    </row>
    <row r="546" spans="1:8">
      <c r="A546" s="1503" t="s">
        <v>3622</v>
      </c>
      <c r="B546" s="1503" t="s">
        <v>9346</v>
      </c>
      <c r="C546" s="1504"/>
    </row>
    <row r="547" spans="1:8" ht="17.25" thickBot="1">
      <c r="A547" s="1502"/>
      <c r="B547" s="1502"/>
      <c r="C547" s="1462"/>
    </row>
    <row r="548" spans="1:8" ht="17.25" thickBot="1">
      <c r="A548" s="1462" t="s">
        <v>9022</v>
      </c>
      <c r="B548" s="1462"/>
      <c r="C548" s="1462" t="s">
        <v>9057</v>
      </c>
      <c r="D548" s="1462" t="s">
        <v>9058</v>
      </c>
      <c r="E548" s="1462" t="s">
        <v>9359</v>
      </c>
      <c r="F548" s="1462">
        <v>0.17599999999999999</v>
      </c>
      <c r="G548" s="1462" t="s">
        <v>3496</v>
      </c>
      <c r="H548" s="1462">
        <v>149</v>
      </c>
    </row>
    <row r="549" spans="1:8" ht="17.25" thickBot="1">
      <c r="A549" s="1462" t="s">
        <v>9026</v>
      </c>
      <c r="B549" s="1462"/>
      <c r="C549" s="1462" t="s">
        <v>9060</v>
      </c>
      <c r="D549" s="1462" t="s">
        <v>9061</v>
      </c>
      <c r="E549" s="1462" t="s">
        <v>9360</v>
      </c>
      <c r="F549" s="1462">
        <v>0.21099999999999999</v>
      </c>
      <c r="G549" s="1462" t="s">
        <v>3496</v>
      </c>
      <c r="H549" s="1462">
        <v>150</v>
      </c>
    </row>
    <row r="550" spans="1:8" ht="17.25" thickBot="1">
      <c r="A550" s="1462" t="s">
        <v>9030</v>
      </c>
      <c r="B550" s="1462"/>
      <c r="C550" s="1462"/>
      <c r="D550" s="1462" t="s">
        <v>9063</v>
      </c>
      <c r="E550" s="1462" t="s">
        <v>9361</v>
      </c>
      <c r="F550" s="1462">
        <v>3.5000000000000003E-2</v>
      </c>
      <c r="G550" s="1462" t="s">
        <v>3496</v>
      </c>
      <c r="H550" s="1462">
        <v>151</v>
      </c>
    </row>
    <row r="551" spans="1:8" ht="17.25" thickBot="1">
      <c r="A551" s="1462" t="s">
        <v>9033</v>
      </c>
      <c r="B551" s="1462"/>
      <c r="C551" s="1462"/>
      <c r="D551" s="1462" t="s">
        <v>9065</v>
      </c>
      <c r="E551" s="1462" t="s">
        <v>9362</v>
      </c>
      <c r="F551" s="1462">
        <v>6.7389999999999999</v>
      </c>
      <c r="G551" s="1462" t="s">
        <v>4360</v>
      </c>
      <c r="H551" s="1462">
        <v>152</v>
      </c>
    </row>
    <row r="552" spans="1:8">
      <c r="A552" s="1503" t="s">
        <v>3616</v>
      </c>
      <c r="B552" s="1503" t="s">
        <v>9367</v>
      </c>
      <c r="C552" s="1504"/>
    </row>
    <row r="553" spans="1:8" ht="17.25" thickBot="1">
      <c r="A553" s="1502"/>
      <c r="B553" s="1502"/>
      <c r="C553" s="1462"/>
    </row>
    <row r="554" spans="1:8" ht="17.25" thickBot="1">
      <c r="A554" s="1462" t="s">
        <v>9022</v>
      </c>
      <c r="B554" s="1462"/>
      <c r="C554" s="1462" t="s">
        <v>9057</v>
      </c>
      <c r="D554" s="1462" t="s">
        <v>9058</v>
      </c>
      <c r="E554" s="1462" t="s">
        <v>9368</v>
      </c>
      <c r="F554" s="1462">
        <v>2.1999999999999999E-2</v>
      </c>
      <c r="G554" s="1462" t="s">
        <v>3496</v>
      </c>
      <c r="H554" s="1462">
        <v>149</v>
      </c>
    </row>
    <row r="555" spans="1:8" ht="17.25" thickBot="1">
      <c r="A555" s="1462" t="s">
        <v>9026</v>
      </c>
      <c r="B555" s="1462"/>
      <c r="C555" s="1462" t="s">
        <v>9060</v>
      </c>
      <c r="D555" s="1462" t="s">
        <v>9061</v>
      </c>
      <c r="E555" s="1462" t="s">
        <v>9369</v>
      </c>
      <c r="F555" s="1462">
        <v>2.5999999999999999E-2</v>
      </c>
      <c r="G555" s="1462" t="s">
        <v>3496</v>
      </c>
      <c r="H555" s="1462">
        <v>150</v>
      </c>
    </row>
    <row r="556" spans="1:8" ht="17.25" thickBot="1">
      <c r="A556" s="1462" t="s">
        <v>9030</v>
      </c>
      <c r="B556" s="1462"/>
      <c r="C556" s="1462"/>
      <c r="D556" s="1462" t="s">
        <v>9063</v>
      </c>
      <c r="E556" s="1462" t="s">
        <v>9370</v>
      </c>
      <c r="F556" s="1462">
        <v>4.0000000000000001E-3</v>
      </c>
      <c r="G556" s="1462" t="s">
        <v>3496</v>
      </c>
      <c r="H556" s="1462">
        <v>151</v>
      </c>
    </row>
    <row r="557" spans="1:8" ht="17.25" thickBot="1">
      <c r="A557" s="1462" t="s">
        <v>9033</v>
      </c>
      <c r="B557" s="1462"/>
      <c r="C557" s="1462"/>
      <c r="D557" s="1462" t="s">
        <v>9065</v>
      </c>
      <c r="E557" s="1462" t="s">
        <v>9371</v>
      </c>
      <c r="F557" s="1462">
        <v>0.95199999999999996</v>
      </c>
      <c r="G557" s="1462" t="s">
        <v>4360</v>
      </c>
      <c r="H557" s="1462">
        <v>152</v>
      </c>
    </row>
    <row r="558" spans="1:8">
      <c r="A558" s="1503" t="s">
        <v>3616</v>
      </c>
      <c r="B558" s="1503" t="s">
        <v>9372</v>
      </c>
      <c r="C558" s="1504"/>
    </row>
    <row r="559" spans="1:8" ht="17.25" thickBot="1">
      <c r="A559" s="1502"/>
      <c r="B559" s="1502"/>
      <c r="C559" s="1462"/>
    </row>
    <row r="560" spans="1:8" ht="17.25" thickBot="1">
      <c r="A560" s="1462" t="s">
        <v>9022</v>
      </c>
      <c r="B560" s="1462"/>
      <c r="C560" s="1462" t="s">
        <v>9057</v>
      </c>
      <c r="D560" s="1462" t="s">
        <v>9058</v>
      </c>
      <c r="E560" s="1462" t="s">
        <v>9368</v>
      </c>
      <c r="F560" s="1462">
        <v>2.1999999999999999E-2</v>
      </c>
      <c r="G560" s="1462" t="s">
        <v>3496</v>
      </c>
      <c r="H560" s="1462">
        <v>149</v>
      </c>
    </row>
    <row r="561" spans="1:8" ht="17.25" thickBot="1">
      <c r="A561" s="1462" t="s">
        <v>9026</v>
      </c>
      <c r="B561" s="1462"/>
      <c r="C561" s="1462" t="s">
        <v>9060</v>
      </c>
      <c r="D561" s="1462" t="s">
        <v>9061</v>
      </c>
      <c r="E561" s="1462" t="s">
        <v>9369</v>
      </c>
      <c r="F561" s="1462">
        <v>2.5999999999999999E-2</v>
      </c>
      <c r="G561" s="1462" t="s">
        <v>3496</v>
      </c>
      <c r="H561" s="1462">
        <v>150</v>
      </c>
    </row>
    <row r="562" spans="1:8" ht="17.25" thickBot="1">
      <c r="A562" s="1462" t="s">
        <v>9030</v>
      </c>
      <c r="B562" s="1462"/>
      <c r="C562" s="1462"/>
      <c r="D562" s="1462" t="s">
        <v>9063</v>
      </c>
      <c r="E562" s="1462" t="s">
        <v>9370</v>
      </c>
      <c r="F562" s="1462">
        <v>4.0000000000000001E-3</v>
      </c>
      <c r="G562" s="1462" t="s">
        <v>3496</v>
      </c>
      <c r="H562" s="1462">
        <v>151</v>
      </c>
    </row>
    <row r="563" spans="1:8" ht="17.25" thickBot="1">
      <c r="A563" s="1462" t="s">
        <v>9033</v>
      </c>
      <c r="B563" s="1462"/>
      <c r="C563" s="1462"/>
      <c r="D563" s="1462" t="s">
        <v>9065</v>
      </c>
      <c r="E563" s="1462" t="s">
        <v>9371</v>
      </c>
      <c r="F563" s="1462">
        <v>0.95199999999999996</v>
      </c>
      <c r="G563" s="1462" t="s">
        <v>4360</v>
      </c>
      <c r="H563" s="1462">
        <v>152</v>
      </c>
    </row>
    <row r="564" spans="1:8">
      <c r="A564" s="1503" t="s">
        <v>3616</v>
      </c>
      <c r="B564" s="1503" t="s">
        <v>9373</v>
      </c>
      <c r="C564" s="1504"/>
    </row>
    <row r="565" spans="1:8" ht="17.25" thickBot="1">
      <c r="A565" s="1502"/>
      <c r="B565" s="1502"/>
      <c r="C565" s="1462"/>
    </row>
    <row r="566" spans="1:8" ht="17.25" thickBot="1">
      <c r="A566" s="1462" t="s">
        <v>9022</v>
      </c>
      <c r="B566" s="1462"/>
      <c r="C566" s="1462" t="s">
        <v>9057</v>
      </c>
      <c r="D566" s="1462" t="s">
        <v>9058</v>
      </c>
      <c r="E566" s="1462" t="s">
        <v>9374</v>
      </c>
      <c r="F566" s="1462">
        <v>3.9E-2</v>
      </c>
      <c r="G566" s="1462" t="s">
        <v>3496</v>
      </c>
      <c r="H566" s="1462">
        <v>149</v>
      </c>
    </row>
    <row r="567" spans="1:8" ht="17.25" thickBot="1">
      <c r="A567" s="1462" t="s">
        <v>9026</v>
      </c>
      <c r="B567" s="1462"/>
      <c r="C567" s="1462" t="s">
        <v>9060</v>
      </c>
      <c r="D567" s="1462" t="s">
        <v>9061</v>
      </c>
      <c r="E567" s="1462" t="s">
        <v>9375</v>
      </c>
      <c r="F567" s="1462">
        <v>4.7E-2</v>
      </c>
      <c r="G567" s="1462" t="s">
        <v>3496</v>
      </c>
      <c r="H567" s="1462">
        <v>150</v>
      </c>
    </row>
    <row r="568" spans="1:8" ht="17.25" thickBot="1">
      <c r="A568" s="1462" t="s">
        <v>9030</v>
      </c>
      <c r="B568" s="1462"/>
      <c r="C568" s="1462"/>
      <c r="D568" s="1462" t="s">
        <v>9063</v>
      </c>
      <c r="E568" s="1462" t="s">
        <v>9376</v>
      </c>
      <c r="F568" s="1462">
        <v>8.0000000000000002E-3</v>
      </c>
      <c r="G568" s="1462" t="s">
        <v>3496</v>
      </c>
      <c r="H568" s="1462">
        <v>151</v>
      </c>
    </row>
    <row r="569" spans="1:8" ht="17.25" thickBot="1">
      <c r="A569" s="1462" t="s">
        <v>9033</v>
      </c>
      <c r="B569" s="1462"/>
      <c r="C569" s="1462"/>
      <c r="D569" s="1462" t="s">
        <v>9065</v>
      </c>
      <c r="E569" s="1462" t="s">
        <v>9377</v>
      </c>
      <c r="F569" s="1462">
        <v>1.7</v>
      </c>
      <c r="G569" s="1462" t="s">
        <v>4360</v>
      </c>
      <c r="H569" s="1462">
        <v>152</v>
      </c>
    </row>
    <row r="570" spans="1:8">
      <c r="A570" s="1503" t="s">
        <v>3616</v>
      </c>
      <c r="B570" s="1503" t="s">
        <v>9378</v>
      </c>
      <c r="C570" s="1504"/>
    </row>
    <row r="571" spans="1:8" ht="17.25" thickBot="1">
      <c r="A571" s="1502"/>
      <c r="B571" s="1502"/>
      <c r="C571" s="1462"/>
    </row>
    <row r="572" spans="1:8" ht="17.25" thickBot="1">
      <c r="A572" s="1462" t="s">
        <v>9022</v>
      </c>
      <c r="B572" s="1462"/>
      <c r="C572" s="1462" t="s">
        <v>9057</v>
      </c>
      <c r="D572" s="1462" t="s">
        <v>9058</v>
      </c>
      <c r="E572" s="1462" t="s">
        <v>9379</v>
      </c>
      <c r="F572" s="1462">
        <v>3.5999999999999997E-2</v>
      </c>
      <c r="G572" s="1462" t="s">
        <v>3496</v>
      </c>
      <c r="H572" s="1462">
        <v>149</v>
      </c>
    </row>
    <row r="573" spans="1:8" ht="17.25" thickBot="1">
      <c r="A573" s="1462" t="s">
        <v>9026</v>
      </c>
      <c r="B573" s="1462"/>
      <c r="C573" s="1462" t="s">
        <v>9060</v>
      </c>
      <c r="D573" s="1462" t="s">
        <v>9061</v>
      </c>
      <c r="E573" s="1462" t="s">
        <v>9380</v>
      </c>
      <c r="F573" s="1462">
        <v>4.2999999999999997E-2</v>
      </c>
      <c r="G573" s="1462" t="s">
        <v>3496</v>
      </c>
      <c r="H573" s="1462">
        <v>150</v>
      </c>
    </row>
    <row r="574" spans="1:8" ht="17.25" thickBot="1">
      <c r="A574" s="1462" t="s">
        <v>9030</v>
      </c>
      <c r="B574" s="1462"/>
      <c r="C574" s="1462"/>
      <c r="D574" s="1462" t="s">
        <v>9063</v>
      </c>
      <c r="E574" s="1462" t="s">
        <v>9381</v>
      </c>
      <c r="F574" s="1462">
        <v>7.0000000000000001E-3</v>
      </c>
      <c r="G574" s="1462" t="s">
        <v>3496</v>
      </c>
      <c r="H574" s="1462">
        <v>151</v>
      </c>
    </row>
    <row r="575" spans="1:8" ht="17.25" thickBot="1">
      <c r="A575" s="1462" t="s">
        <v>9033</v>
      </c>
      <c r="B575" s="1462"/>
      <c r="C575" s="1462"/>
      <c r="D575" s="1462" t="s">
        <v>9065</v>
      </c>
      <c r="E575" s="1462" t="s">
        <v>9382</v>
      </c>
      <c r="F575" s="1462">
        <v>1.5620000000000001</v>
      </c>
      <c r="G575" s="1462" t="s">
        <v>4360</v>
      </c>
      <c r="H575" s="1462">
        <v>152</v>
      </c>
    </row>
    <row r="576" spans="1:8">
      <c r="A576" s="1503" t="s">
        <v>3619</v>
      </c>
      <c r="B576" s="1503" t="s">
        <v>9353</v>
      </c>
      <c r="C576" s="1504"/>
    </row>
    <row r="577" spans="1:8" ht="17.25" thickBot="1">
      <c r="A577" s="1502"/>
      <c r="B577" s="1502"/>
      <c r="C577" s="1462"/>
    </row>
    <row r="578" spans="1:8" ht="17.25" thickBot="1">
      <c r="A578" s="1462" t="s">
        <v>9022</v>
      </c>
      <c r="B578" s="1462"/>
      <c r="C578" s="1462" t="s">
        <v>9057</v>
      </c>
      <c r="D578" s="1462" t="s">
        <v>9058</v>
      </c>
      <c r="E578" s="1462" t="s">
        <v>9383</v>
      </c>
      <c r="F578" s="1462">
        <v>0.10199999999999999</v>
      </c>
      <c r="G578" s="1462" t="s">
        <v>3496</v>
      </c>
      <c r="H578" s="1462">
        <v>149</v>
      </c>
    </row>
    <row r="579" spans="1:8" ht="17.25" thickBot="1">
      <c r="A579" s="1462" t="s">
        <v>9026</v>
      </c>
      <c r="B579" s="1462"/>
      <c r="C579" s="1462" t="s">
        <v>9060</v>
      </c>
      <c r="D579" s="1462" t="s">
        <v>9061</v>
      </c>
      <c r="E579" s="1462" t="s">
        <v>9384</v>
      </c>
      <c r="F579" s="1462">
        <v>0.122</v>
      </c>
      <c r="G579" s="1462" t="s">
        <v>3496</v>
      </c>
      <c r="H579" s="1462">
        <v>150</v>
      </c>
    </row>
    <row r="580" spans="1:8" ht="17.25" thickBot="1">
      <c r="A580" s="1462" t="s">
        <v>9030</v>
      </c>
      <c r="B580" s="1462"/>
      <c r="C580" s="1462"/>
      <c r="D580" s="1462" t="s">
        <v>9063</v>
      </c>
      <c r="E580" s="1462" t="s">
        <v>9385</v>
      </c>
      <c r="F580" s="1462">
        <v>0.02</v>
      </c>
      <c r="G580" s="1462" t="s">
        <v>3496</v>
      </c>
      <c r="H580" s="1462">
        <v>151</v>
      </c>
    </row>
    <row r="581" spans="1:8" ht="17.25" thickBot="1">
      <c r="A581" s="1462" t="s">
        <v>9033</v>
      </c>
      <c r="B581" s="1462"/>
      <c r="C581" s="1462"/>
      <c r="D581" s="1462" t="s">
        <v>9065</v>
      </c>
      <c r="E581" s="1462" t="s">
        <v>9386</v>
      </c>
      <c r="F581" s="1462">
        <v>2.8860000000000001</v>
      </c>
      <c r="G581" s="1462" t="s">
        <v>4360</v>
      </c>
      <c r="H581" s="1462">
        <v>152</v>
      </c>
    </row>
    <row r="582" spans="1:8">
      <c r="A582" s="1503" t="s">
        <v>3619</v>
      </c>
      <c r="B582" s="1503" t="s">
        <v>9387</v>
      </c>
      <c r="C582" s="1504"/>
    </row>
    <row r="583" spans="1:8" ht="17.25" thickBot="1">
      <c r="A583" s="1502"/>
      <c r="B583" s="1502"/>
      <c r="C583" s="1462"/>
    </row>
    <row r="584" spans="1:8" ht="17.25" thickBot="1">
      <c r="A584" s="1462" t="s">
        <v>9022</v>
      </c>
      <c r="B584" s="1462"/>
      <c r="C584" s="1462" t="s">
        <v>9057</v>
      </c>
      <c r="D584" s="1462" t="s">
        <v>9058</v>
      </c>
      <c r="E584" s="1462" t="s">
        <v>9388</v>
      </c>
      <c r="F584" s="1462">
        <v>0.13500000000000001</v>
      </c>
      <c r="G584" s="1462" t="s">
        <v>3496</v>
      </c>
      <c r="H584" s="1462">
        <v>149</v>
      </c>
    </row>
    <row r="585" spans="1:8" ht="17.25" thickBot="1">
      <c r="A585" s="1462" t="s">
        <v>9026</v>
      </c>
      <c r="B585" s="1462"/>
      <c r="C585" s="1462" t="s">
        <v>9060</v>
      </c>
      <c r="D585" s="1462" t="s">
        <v>9061</v>
      </c>
      <c r="E585" s="1462" t="s">
        <v>9389</v>
      </c>
      <c r="F585" s="1462">
        <v>0.16200000000000001</v>
      </c>
      <c r="G585" s="1462" t="s">
        <v>3496</v>
      </c>
      <c r="H585" s="1462">
        <v>150</v>
      </c>
    </row>
    <row r="586" spans="1:8" ht="17.25" thickBot="1">
      <c r="A586" s="1462" t="s">
        <v>9030</v>
      </c>
      <c r="B586" s="1462"/>
      <c r="C586" s="1462"/>
      <c r="D586" s="1462" t="s">
        <v>9063</v>
      </c>
      <c r="E586" s="1462" t="s">
        <v>9390</v>
      </c>
      <c r="F586" s="1462">
        <v>2.7E-2</v>
      </c>
      <c r="G586" s="1462" t="s">
        <v>3496</v>
      </c>
      <c r="H586" s="1462">
        <v>151</v>
      </c>
    </row>
    <row r="587" spans="1:8" ht="17.25" thickBot="1">
      <c r="A587" s="1462" t="s">
        <v>9033</v>
      </c>
      <c r="B587" s="1462"/>
      <c r="C587" s="1462"/>
      <c r="D587" s="1462" t="s">
        <v>9065</v>
      </c>
      <c r="E587" s="1462" t="s">
        <v>9391</v>
      </c>
      <c r="F587" s="1462">
        <v>3.8109999999999999</v>
      </c>
      <c r="G587" s="1462" t="s">
        <v>4360</v>
      </c>
      <c r="H587" s="1462">
        <v>152</v>
      </c>
    </row>
    <row r="588" spans="1:8">
      <c r="A588" s="1503" t="s">
        <v>3616</v>
      </c>
      <c r="B588" s="1503" t="s">
        <v>9392</v>
      </c>
      <c r="C588" s="1504"/>
    </row>
    <row r="589" spans="1:8" ht="17.25" thickBot="1">
      <c r="A589" s="1502"/>
      <c r="B589" s="1502"/>
      <c r="C589" s="1462"/>
    </row>
    <row r="590" spans="1:8" ht="17.25" thickBot="1">
      <c r="A590" s="1462" t="s">
        <v>9022</v>
      </c>
      <c r="B590" s="1462"/>
      <c r="C590" s="1462" t="s">
        <v>9057</v>
      </c>
      <c r="D590" s="1462" t="s">
        <v>9058</v>
      </c>
      <c r="E590" s="1462" t="s">
        <v>9393</v>
      </c>
      <c r="F590" s="1462">
        <v>4.3999999999999997E-2</v>
      </c>
      <c r="G590" s="1462" t="s">
        <v>3496</v>
      </c>
      <c r="H590" s="1462">
        <v>149</v>
      </c>
    </row>
    <row r="591" spans="1:8" ht="17.25" thickBot="1">
      <c r="A591" s="1462" t="s">
        <v>9026</v>
      </c>
      <c r="B591" s="1462"/>
      <c r="C591" s="1462" t="s">
        <v>9060</v>
      </c>
      <c r="D591" s="1462" t="s">
        <v>9061</v>
      </c>
      <c r="E591" s="1462" t="s">
        <v>9394</v>
      </c>
      <c r="F591" s="1462">
        <v>5.2999999999999999E-2</v>
      </c>
      <c r="G591" s="1462" t="s">
        <v>3496</v>
      </c>
      <c r="H591" s="1462">
        <v>150</v>
      </c>
    </row>
    <row r="592" spans="1:8" ht="17.25" thickBot="1">
      <c r="A592" s="1462" t="s">
        <v>9030</v>
      </c>
      <c r="B592" s="1462"/>
      <c r="C592" s="1462"/>
      <c r="D592" s="1462" t="s">
        <v>9063</v>
      </c>
      <c r="E592" s="1462" t="s">
        <v>9395</v>
      </c>
      <c r="F592" s="1462">
        <v>8.9999999999999993E-3</v>
      </c>
      <c r="G592" s="1462" t="s">
        <v>3496</v>
      </c>
      <c r="H592" s="1462">
        <v>151</v>
      </c>
    </row>
    <row r="593" spans="1:8" ht="17.25" thickBot="1">
      <c r="A593" s="1462" t="s">
        <v>9033</v>
      </c>
      <c r="B593" s="1462"/>
      <c r="C593" s="1462"/>
      <c r="D593" s="1462" t="s">
        <v>9065</v>
      </c>
      <c r="E593" s="1462" t="s">
        <v>9396</v>
      </c>
      <c r="F593" s="1462">
        <v>1.913</v>
      </c>
      <c r="G593" s="1462" t="s">
        <v>4360</v>
      </c>
      <c r="H593" s="1462">
        <v>152</v>
      </c>
    </row>
    <row r="594" spans="1:8">
      <c r="A594" s="1503" t="s">
        <v>3616</v>
      </c>
      <c r="B594" s="1503" t="s">
        <v>9397</v>
      </c>
      <c r="C594" s="1504"/>
    </row>
    <row r="595" spans="1:8" ht="17.25" thickBot="1">
      <c r="A595" s="1502"/>
      <c r="B595" s="1502"/>
      <c r="C595" s="1462"/>
    </row>
    <row r="596" spans="1:8" ht="17.25" thickBot="1">
      <c r="A596" s="1462" t="s">
        <v>9022</v>
      </c>
      <c r="B596" s="1462"/>
      <c r="C596" s="1462" t="s">
        <v>9057</v>
      </c>
      <c r="D596" s="1462" t="s">
        <v>9058</v>
      </c>
      <c r="E596" s="1462" t="s">
        <v>9368</v>
      </c>
      <c r="F596" s="1462">
        <v>2.1999999999999999E-2</v>
      </c>
      <c r="G596" s="1462" t="s">
        <v>3496</v>
      </c>
      <c r="H596" s="1462">
        <v>149</v>
      </c>
    </row>
    <row r="597" spans="1:8" ht="17.25" thickBot="1">
      <c r="A597" s="1462" t="s">
        <v>9026</v>
      </c>
      <c r="B597" s="1462"/>
      <c r="C597" s="1462" t="s">
        <v>9060</v>
      </c>
      <c r="D597" s="1462" t="s">
        <v>9061</v>
      </c>
      <c r="E597" s="1462" t="s">
        <v>9369</v>
      </c>
      <c r="F597" s="1462">
        <v>2.5999999999999999E-2</v>
      </c>
      <c r="G597" s="1462" t="s">
        <v>3496</v>
      </c>
      <c r="H597" s="1462">
        <v>150</v>
      </c>
    </row>
    <row r="598" spans="1:8" ht="17.25" thickBot="1">
      <c r="A598" s="1462" t="s">
        <v>9030</v>
      </c>
      <c r="B598" s="1462"/>
      <c r="C598" s="1462"/>
      <c r="D598" s="1462" t="s">
        <v>9063</v>
      </c>
      <c r="E598" s="1462" t="s">
        <v>9370</v>
      </c>
      <c r="F598" s="1462">
        <v>4.0000000000000001E-3</v>
      </c>
      <c r="G598" s="1462" t="s">
        <v>3496</v>
      </c>
      <c r="H598" s="1462">
        <v>151</v>
      </c>
    </row>
    <row r="599" spans="1:8" ht="17.25" thickBot="1">
      <c r="A599" s="1462" t="s">
        <v>9033</v>
      </c>
      <c r="B599" s="1462"/>
      <c r="C599" s="1462"/>
      <c r="D599" s="1462" t="s">
        <v>9065</v>
      </c>
      <c r="E599" s="1462" t="s">
        <v>9371</v>
      </c>
      <c r="F599" s="1462">
        <v>0.95199999999999996</v>
      </c>
      <c r="G599" s="1462" t="s">
        <v>4360</v>
      </c>
      <c r="H599" s="1462">
        <v>152</v>
      </c>
    </row>
    <row r="600" spans="1:8">
      <c r="A600" s="1503" t="s">
        <v>3616</v>
      </c>
      <c r="B600" s="1503" t="s">
        <v>9398</v>
      </c>
      <c r="C600" s="1504"/>
    </row>
    <row r="601" spans="1:8" ht="17.25" thickBot="1">
      <c r="A601" s="1502"/>
      <c r="B601" s="1502"/>
      <c r="C601" s="1462"/>
    </row>
    <row r="602" spans="1:8" ht="17.25" thickBot="1">
      <c r="A602" s="1462" t="s">
        <v>9022</v>
      </c>
      <c r="B602" s="1462"/>
      <c r="C602" s="1462" t="s">
        <v>9057</v>
      </c>
      <c r="D602" s="1462" t="s">
        <v>9058</v>
      </c>
      <c r="E602" s="1462" t="s">
        <v>9368</v>
      </c>
      <c r="F602" s="1462">
        <v>2.1999999999999999E-2</v>
      </c>
      <c r="G602" s="1462" t="s">
        <v>3496</v>
      </c>
      <c r="H602" s="1462">
        <v>149</v>
      </c>
    </row>
    <row r="603" spans="1:8" ht="17.25" thickBot="1">
      <c r="A603" s="1462" t="s">
        <v>9026</v>
      </c>
      <c r="B603" s="1462"/>
      <c r="C603" s="1462" t="s">
        <v>9060</v>
      </c>
      <c r="D603" s="1462" t="s">
        <v>9061</v>
      </c>
      <c r="E603" s="1462" t="s">
        <v>9369</v>
      </c>
      <c r="F603" s="1462">
        <v>2.5999999999999999E-2</v>
      </c>
      <c r="G603" s="1462" t="s">
        <v>3496</v>
      </c>
      <c r="H603" s="1462">
        <v>150</v>
      </c>
    </row>
    <row r="604" spans="1:8" ht="17.25" thickBot="1">
      <c r="A604" s="1462" t="s">
        <v>9030</v>
      </c>
      <c r="B604" s="1462"/>
      <c r="C604" s="1462"/>
      <c r="D604" s="1462" t="s">
        <v>9063</v>
      </c>
      <c r="E604" s="1462" t="s">
        <v>9370</v>
      </c>
      <c r="F604" s="1462">
        <v>4.0000000000000001E-3</v>
      </c>
      <c r="G604" s="1462" t="s">
        <v>3496</v>
      </c>
      <c r="H604" s="1462">
        <v>151</v>
      </c>
    </row>
    <row r="605" spans="1:8" ht="17.25" thickBot="1">
      <c r="A605" s="1462" t="s">
        <v>9033</v>
      </c>
      <c r="B605" s="1462"/>
      <c r="C605" s="1462"/>
      <c r="D605" s="1462" t="s">
        <v>9065</v>
      </c>
      <c r="E605" s="1462" t="s">
        <v>9371</v>
      </c>
      <c r="F605" s="1462">
        <v>0.95199999999999996</v>
      </c>
      <c r="G605" s="1462" t="s">
        <v>4360</v>
      </c>
      <c r="H605" s="1462">
        <v>152</v>
      </c>
    </row>
    <row r="606" spans="1:8">
      <c r="A606" s="1503" t="s">
        <v>3616</v>
      </c>
      <c r="B606" s="1503" t="s">
        <v>9399</v>
      </c>
      <c r="C606" s="1504"/>
    </row>
    <row r="607" spans="1:8" ht="17.25" thickBot="1">
      <c r="A607" s="1502"/>
      <c r="B607" s="1502"/>
      <c r="C607" s="1462"/>
    </row>
    <row r="608" spans="1:8" ht="17.25" thickBot="1">
      <c r="A608" s="1462" t="s">
        <v>9022</v>
      </c>
      <c r="B608" s="1462"/>
      <c r="C608" s="1462" t="s">
        <v>9057</v>
      </c>
      <c r="D608" s="1462" t="s">
        <v>9058</v>
      </c>
      <c r="E608" s="1462" t="s">
        <v>9374</v>
      </c>
      <c r="F608" s="1462">
        <v>3.9E-2</v>
      </c>
      <c r="G608" s="1462" t="s">
        <v>3496</v>
      </c>
      <c r="H608" s="1462">
        <v>149</v>
      </c>
    </row>
    <row r="609" spans="1:8" ht="17.25" thickBot="1">
      <c r="A609" s="1462" t="s">
        <v>9026</v>
      </c>
      <c r="B609" s="1462"/>
      <c r="C609" s="1462" t="s">
        <v>9060</v>
      </c>
      <c r="D609" s="1462" t="s">
        <v>9061</v>
      </c>
      <c r="E609" s="1462" t="s">
        <v>9375</v>
      </c>
      <c r="F609" s="1462">
        <v>4.7E-2</v>
      </c>
      <c r="G609" s="1462" t="s">
        <v>3496</v>
      </c>
      <c r="H609" s="1462">
        <v>150</v>
      </c>
    </row>
    <row r="610" spans="1:8" ht="17.25" thickBot="1">
      <c r="A610" s="1462" t="s">
        <v>9030</v>
      </c>
      <c r="B610" s="1462"/>
      <c r="C610" s="1462"/>
      <c r="D610" s="1462" t="s">
        <v>9063</v>
      </c>
      <c r="E610" s="1462" t="s">
        <v>9376</v>
      </c>
      <c r="F610" s="1462">
        <v>8.0000000000000002E-3</v>
      </c>
      <c r="G610" s="1462" t="s">
        <v>3496</v>
      </c>
      <c r="H610" s="1462">
        <v>151</v>
      </c>
    </row>
    <row r="611" spans="1:8" ht="17.25" thickBot="1">
      <c r="A611" s="1462" t="s">
        <v>9033</v>
      </c>
      <c r="B611" s="1462"/>
      <c r="C611" s="1462"/>
      <c r="D611" s="1462" t="s">
        <v>9065</v>
      </c>
      <c r="E611" s="1462" t="s">
        <v>9377</v>
      </c>
      <c r="F611" s="1462">
        <v>1.7</v>
      </c>
      <c r="G611" s="1462" t="s">
        <v>4360</v>
      </c>
      <c r="H611" s="1462">
        <v>152</v>
      </c>
    </row>
    <row r="612" spans="1:8">
      <c r="A612" s="1503" t="s">
        <v>3616</v>
      </c>
      <c r="B612" s="1503" t="s">
        <v>9400</v>
      </c>
      <c r="C612" s="1504"/>
    </row>
    <row r="613" spans="1:8" ht="17.25" thickBot="1">
      <c r="A613" s="1502"/>
      <c r="B613" s="1502"/>
      <c r="C613" s="1462"/>
    </row>
    <row r="614" spans="1:8" ht="17.25" thickBot="1">
      <c r="A614" s="1462" t="s">
        <v>9022</v>
      </c>
      <c r="B614" s="1462"/>
      <c r="C614" s="1462" t="s">
        <v>9057</v>
      </c>
      <c r="D614" s="1462" t="s">
        <v>9058</v>
      </c>
      <c r="E614" s="1462" t="s">
        <v>9379</v>
      </c>
      <c r="F614" s="1462">
        <v>3.5999999999999997E-2</v>
      </c>
      <c r="G614" s="1462" t="s">
        <v>3496</v>
      </c>
      <c r="H614" s="1462">
        <v>149</v>
      </c>
    </row>
    <row r="615" spans="1:8" ht="17.25" thickBot="1">
      <c r="A615" s="1462" t="s">
        <v>9026</v>
      </c>
      <c r="B615" s="1462"/>
      <c r="C615" s="1462" t="s">
        <v>9060</v>
      </c>
      <c r="D615" s="1462" t="s">
        <v>9061</v>
      </c>
      <c r="E615" s="1462" t="s">
        <v>9380</v>
      </c>
      <c r="F615" s="1462">
        <v>4.2999999999999997E-2</v>
      </c>
      <c r="G615" s="1462" t="s">
        <v>3496</v>
      </c>
      <c r="H615" s="1462">
        <v>150</v>
      </c>
    </row>
    <row r="616" spans="1:8" ht="17.25" thickBot="1">
      <c r="A616" s="1462" t="s">
        <v>9030</v>
      </c>
      <c r="B616" s="1462"/>
      <c r="C616" s="1462"/>
      <c r="D616" s="1462" t="s">
        <v>9063</v>
      </c>
      <c r="E616" s="1462" t="s">
        <v>9381</v>
      </c>
      <c r="F616" s="1462">
        <v>7.0000000000000001E-3</v>
      </c>
      <c r="G616" s="1462" t="s">
        <v>3496</v>
      </c>
      <c r="H616" s="1462">
        <v>151</v>
      </c>
    </row>
    <row r="617" spans="1:8" ht="17.25" thickBot="1">
      <c r="A617" s="1462" t="s">
        <v>9033</v>
      </c>
      <c r="B617" s="1462"/>
      <c r="C617" s="1462"/>
      <c r="D617" s="1462" t="s">
        <v>9065</v>
      </c>
      <c r="E617" s="1462" t="s">
        <v>9382</v>
      </c>
      <c r="F617" s="1462">
        <v>1.5620000000000001</v>
      </c>
      <c r="G617" s="1462" t="s">
        <v>4360</v>
      </c>
      <c r="H617" s="1462">
        <v>152</v>
      </c>
    </row>
    <row r="618" spans="1:8">
      <c r="A618" s="1503" t="s">
        <v>3616</v>
      </c>
      <c r="B618" s="1503" t="s">
        <v>9401</v>
      </c>
      <c r="C618" s="1504"/>
    </row>
    <row r="619" spans="1:8" ht="17.25" thickBot="1">
      <c r="A619" s="1502"/>
      <c r="B619" s="1502"/>
      <c r="C619" s="1462"/>
    </row>
    <row r="620" spans="1:8" ht="17.25" thickBot="1">
      <c r="A620" s="1462" t="s">
        <v>9022</v>
      </c>
      <c r="B620" s="1462"/>
      <c r="C620" s="1462" t="s">
        <v>9057</v>
      </c>
      <c r="D620" s="1462" t="s">
        <v>9058</v>
      </c>
      <c r="E620" s="1462" t="s">
        <v>9374</v>
      </c>
      <c r="F620" s="1462">
        <v>3.9E-2</v>
      </c>
      <c r="G620" s="1462" t="s">
        <v>3496</v>
      </c>
      <c r="H620" s="1462">
        <v>149</v>
      </c>
    </row>
    <row r="621" spans="1:8" ht="17.25" thickBot="1">
      <c r="A621" s="1462" t="s">
        <v>9026</v>
      </c>
      <c r="B621" s="1462"/>
      <c r="C621" s="1462" t="s">
        <v>9060</v>
      </c>
      <c r="D621" s="1462" t="s">
        <v>9061</v>
      </c>
      <c r="E621" s="1462" t="s">
        <v>9375</v>
      </c>
      <c r="F621" s="1462">
        <v>4.7E-2</v>
      </c>
      <c r="G621" s="1462" t="s">
        <v>3496</v>
      </c>
      <c r="H621" s="1462">
        <v>150</v>
      </c>
    </row>
    <row r="622" spans="1:8" ht="17.25" thickBot="1">
      <c r="A622" s="1462" t="s">
        <v>9030</v>
      </c>
      <c r="B622" s="1462"/>
      <c r="C622" s="1462"/>
      <c r="D622" s="1462" t="s">
        <v>9063</v>
      </c>
      <c r="E622" s="1462" t="s">
        <v>9376</v>
      </c>
      <c r="F622" s="1462">
        <v>8.0000000000000002E-3</v>
      </c>
      <c r="G622" s="1462" t="s">
        <v>3496</v>
      </c>
      <c r="H622" s="1462">
        <v>151</v>
      </c>
    </row>
    <row r="623" spans="1:8" ht="17.25" thickBot="1">
      <c r="A623" s="1462" t="s">
        <v>9033</v>
      </c>
      <c r="B623" s="1462"/>
      <c r="C623" s="1462"/>
      <c r="D623" s="1462" t="s">
        <v>9065</v>
      </c>
      <c r="E623" s="1462" t="s">
        <v>9377</v>
      </c>
      <c r="F623" s="1462">
        <v>1.7</v>
      </c>
      <c r="G623" s="1462" t="s">
        <v>4360</v>
      </c>
      <c r="H623" s="1462">
        <v>152</v>
      </c>
    </row>
    <row r="624" spans="1:8">
      <c r="A624" s="1503" t="s">
        <v>3616</v>
      </c>
      <c r="B624" s="1503" t="s">
        <v>9402</v>
      </c>
      <c r="C624" s="1504"/>
    </row>
    <row r="625" spans="1:8" ht="17.25" thickBot="1">
      <c r="A625" s="1502"/>
      <c r="B625" s="1502"/>
      <c r="C625" s="1462"/>
    </row>
    <row r="626" spans="1:8" ht="17.25" thickBot="1">
      <c r="A626" s="1462" t="s">
        <v>9022</v>
      </c>
      <c r="B626" s="1462"/>
      <c r="C626" s="1462" t="s">
        <v>9057</v>
      </c>
      <c r="D626" s="1462" t="s">
        <v>9058</v>
      </c>
      <c r="E626" s="1462" t="s">
        <v>9368</v>
      </c>
      <c r="F626" s="1462">
        <v>2.1999999999999999E-2</v>
      </c>
      <c r="G626" s="1462" t="s">
        <v>3496</v>
      </c>
      <c r="H626" s="1462">
        <v>149</v>
      </c>
    </row>
    <row r="627" spans="1:8" ht="17.25" thickBot="1">
      <c r="A627" s="1462" t="s">
        <v>9026</v>
      </c>
      <c r="B627" s="1462"/>
      <c r="C627" s="1462" t="s">
        <v>9060</v>
      </c>
      <c r="D627" s="1462" t="s">
        <v>9061</v>
      </c>
      <c r="E627" s="1462" t="s">
        <v>9369</v>
      </c>
      <c r="F627" s="1462">
        <v>2.5999999999999999E-2</v>
      </c>
      <c r="G627" s="1462" t="s">
        <v>3496</v>
      </c>
      <c r="H627" s="1462">
        <v>150</v>
      </c>
    </row>
    <row r="628" spans="1:8" ht="17.25" thickBot="1">
      <c r="A628" s="1462" t="s">
        <v>9030</v>
      </c>
      <c r="B628" s="1462"/>
      <c r="C628" s="1462"/>
      <c r="D628" s="1462" t="s">
        <v>9063</v>
      </c>
      <c r="E628" s="1462" t="s">
        <v>9370</v>
      </c>
      <c r="F628" s="1462">
        <v>4.0000000000000001E-3</v>
      </c>
      <c r="G628" s="1462" t="s">
        <v>3496</v>
      </c>
      <c r="H628" s="1462">
        <v>151</v>
      </c>
    </row>
    <row r="629" spans="1:8" ht="17.25" thickBot="1">
      <c r="A629" s="1462" t="s">
        <v>9033</v>
      </c>
      <c r="B629" s="1462"/>
      <c r="C629" s="1462"/>
      <c r="D629" s="1462" t="s">
        <v>9065</v>
      </c>
      <c r="E629" s="1462" t="s">
        <v>9371</v>
      </c>
      <c r="F629" s="1462">
        <v>0.95199999999999996</v>
      </c>
      <c r="G629" s="1462" t="s">
        <v>4360</v>
      </c>
      <c r="H629" s="1462">
        <v>152</v>
      </c>
    </row>
    <row r="630" spans="1:8">
      <c r="A630" s="1503" t="s">
        <v>3616</v>
      </c>
      <c r="B630" s="1503" t="s">
        <v>9403</v>
      </c>
      <c r="C630" s="1504"/>
    </row>
    <row r="631" spans="1:8" ht="17.25" thickBot="1">
      <c r="A631" s="1502"/>
      <c r="B631" s="1502"/>
      <c r="C631" s="1462"/>
    </row>
    <row r="632" spans="1:8" ht="17.25" thickBot="1">
      <c r="A632" s="1462" t="s">
        <v>9022</v>
      </c>
      <c r="B632" s="1462"/>
      <c r="C632" s="1462" t="s">
        <v>9057</v>
      </c>
      <c r="D632" s="1462" t="s">
        <v>9058</v>
      </c>
      <c r="E632" s="1462" t="s">
        <v>9368</v>
      </c>
      <c r="F632" s="1462">
        <v>2.1999999999999999E-2</v>
      </c>
      <c r="G632" s="1462" t="s">
        <v>3496</v>
      </c>
      <c r="H632" s="1462">
        <v>149</v>
      </c>
    </row>
    <row r="633" spans="1:8" ht="17.25" thickBot="1">
      <c r="A633" s="1462" t="s">
        <v>9026</v>
      </c>
      <c r="B633" s="1462"/>
      <c r="C633" s="1462" t="s">
        <v>9060</v>
      </c>
      <c r="D633" s="1462" t="s">
        <v>9061</v>
      </c>
      <c r="E633" s="1462" t="s">
        <v>9369</v>
      </c>
      <c r="F633" s="1462">
        <v>2.5999999999999999E-2</v>
      </c>
      <c r="G633" s="1462" t="s">
        <v>3496</v>
      </c>
      <c r="H633" s="1462">
        <v>150</v>
      </c>
    </row>
    <row r="634" spans="1:8" ht="17.25" thickBot="1">
      <c r="A634" s="1462" t="s">
        <v>9030</v>
      </c>
      <c r="B634" s="1462"/>
      <c r="C634" s="1462"/>
      <c r="D634" s="1462" t="s">
        <v>9063</v>
      </c>
      <c r="E634" s="1462" t="s">
        <v>9370</v>
      </c>
      <c r="F634" s="1462">
        <v>4.0000000000000001E-3</v>
      </c>
      <c r="G634" s="1462" t="s">
        <v>3496</v>
      </c>
      <c r="H634" s="1462">
        <v>151</v>
      </c>
    </row>
    <row r="635" spans="1:8" ht="17.25" thickBot="1">
      <c r="A635" s="1462" t="s">
        <v>9033</v>
      </c>
      <c r="B635" s="1462"/>
      <c r="C635" s="1462"/>
      <c r="D635" s="1462" t="s">
        <v>9065</v>
      </c>
      <c r="E635" s="1462" t="s">
        <v>9371</v>
      </c>
      <c r="F635" s="1462">
        <v>0.95199999999999996</v>
      </c>
      <c r="G635" s="1462" t="s">
        <v>4360</v>
      </c>
      <c r="H635" s="1462">
        <v>152</v>
      </c>
    </row>
    <row r="636" spans="1:8">
      <c r="A636" s="1503" t="s">
        <v>3616</v>
      </c>
      <c r="B636" s="1503" t="s">
        <v>9404</v>
      </c>
      <c r="C636" s="1504"/>
    </row>
    <row r="637" spans="1:8" ht="17.25" thickBot="1">
      <c r="A637" s="1502"/>
      <c r="B637" s="1502"/>
      <c r="C637" s="1462"/>
    </row>
    <row r="638" spans="1:8" ht="17.25" thickBot="1">
      <c r="A638" s="1462" t="s">
        <v>9022</v>
      </c>
      <c r="B638" s="1462"/>
      <c r="C638" s="1462" t="s">
        <v>9057</v>
      </c>
      <c r="D638" s="1462" t="s">
        <v>9058</v>
      </c>
      <c r="E638" s="1462" t="s">
        <v>9368</v>
      </c>
      <c r="F638" s="1462">
        <v>2.1999999999999999E-2</v>
      </c>
      <c r="G638" s="1462" t="s">
        <v>3496</v>
      </c>
      <c r="H638" s="1462">
        <v>149</v>
      </c>
    </row>
    <row r="639" spans="1:8" ht="17.25" thickBot="1">
      <c r="A639" s="1462" t="s">
        <v>9026</v>
      </c>
      <c r="B639" s="1462"/>
      <c r="C639" s="1462" t="s">
        <v>9060</v>
      </c>
      <c r="D639" s="1462" t="s">
        <v>9061</v>
      </c>
      <c r="E639" s="1462" t="s">
        <v>9369</v>
      </c>
      <c r="F639" s="1462">
        <v>2.5999999999999999E-2</v>
      </c>
      <c r="G639" s="1462" t="s">
        <v>3496</v>
      </c>
      <c r="H639" s="1462">
        <v>150</v>
      </c>
    </row>
    <row r="640" spans="1:8" ht="17.25" thickBot="1">
      <c r="A640" s="1462" t="s">
        <v>9030</v>
      </c>
      <c r="B640" s="1462"/>
      <c r="C640" s="1462"/>
      <c r="D640" s="1462" t="s">
        <v>9063</v>
      </c>
      <c r="E640" s="1462" t="s">
        <v>9370</v>
      </c>
      <c r="F640" s="1462">
        <v>4.0000000000000001E-3</v>
      </c>
      <c r="G640" s="1462" t="s">
        <v>3496</v>
      </c>
      <c r="H640" s="1462">
        <v>151</v>
      </c>
    </row>
    <row r="641" spans="1:8" ht="17.25" thickBot="1">
      <c r="A641" s="1462" t="s">
        <v>9033</v>
      </c>
      <c r="B641" s="1462"/>
      <c r="C641" s="1462"/>
      <c r="D641" s="1462" t="s">
        <v>9065</v>
      </c>
      <c r="E641" s="1462" t="s">
        <v>9371</v>
      </c>
      <c r="F641" s="1462">
        <v>0.95199999999999996</v>
      </c>
      <c r="G641" s="1462" t="s">
        <v>4360</v>
      </c>
      <c r="H641" s="1462">
        <v>152</v>
      </c>
    </row>
    <row r="642" spans="1:8">
      <c r="A642" s="1503" t="s">
        <v>3616</v>
      </c>
      <c r="B642" s="1503" t="s">
        <v>9405</v>
      </c>
      <c r="C642" s="1504"/>
    </row>
    <row r="643" spans="1:8" ht="17.25" thickBot="1">
      <c r="A643" s="1502"/>
      <c r="B643" s="1502"/>
      <c r="C643" s="1462"/>
    </row>
    <row r="644" spans="1:8" ht="17.25" thickBot="1">
      <c r="A644" s="1462" t="s">
        <v>9022</v>
      </c>
      <c r="B644" s="1462"/>
      <c r="C644" s="1462" t="s">
        <v>9057</v>
      </c>
      <c r="D644" s="1462" t="s">
        <v>9058</v>
      </c>
      <c r="E644" s="1462" t="s">
        <v>9368</v>
      </c>
      <c r="F644" s="1462">
        <v>2.1999999999999999E-2</v>
      </c>
      <c r="G644" s="1462" t="s">
        <v>3496</v>
      </c>
      <c r="H644" s="1462">
        <v>149</v>
      </c>
    </row>
    <row r="645" spans="1:8" ht="17.25" thickBot="1">
      <c r="A645" s="1462" t="s">
        <v>9026</v>
      </c>
      <c r="B645" s="1462"/>
      <c r="C645" s="1462" t="s">
        <v>9060</v>
      </c>
      <c r="D645" s="1462" t="s">
        <v>9061</v>
      </c>
      <c r="E645" s="1462" t="s">
        <v>9369</v>
      </c>
      <c r="F645" s="1462">
        <v>2.5999999999999999E-2</v>
      </c>
      <c r="G645" s="1462" t="s">
        <v>3496</v>
      </c>
      <c r="H645" s="1462">
        <v>150</v>
      </c>
    </row>
    <row r="646" spans="1:8" ht="17.25" thickBot="1">
      <c r="A646" s="1462" t="s">
        <v>9030</v>
      </c>
      <c r="B646" s="1462"/>
      <c r="C646" s="1462"/>
      <c r="D646" s="1462" t="s">
        <v>9063</v>
      </c>
      <c r="E646" s="1462" t="s">
        <v>9370</v>
      </c>
      <c r="F646" s="1462">
        <v>4.0000000000000001E-3</v>
      </c>
      <c r="G646" s="1462" t="s">
        <v>3496</v>
      </c>
      <c r="H646" s="1462">
        <v>151</v>
      </c>
    </row>
    <row r="647" spans="1:8" ht="17.25" thickBot="1">
      <c r="A647" s="1462" t="s">
        <v>9033</v>
      </c>
      <c r="B647" s="1462"/>
      <c r="C647" s="1462"/>
      <c r="D647" s="1462" t="s">
        <v>9065</v>
      </c>
      <c r="E647" s="1462" t="s">
        <v>9371</v>
      </c>
      <c r="F647" s="1462">
        <v>0.95199999999999996</v>
      </c>
      <c r="G647" s="1462" t="s">
        <v>4360</v>
      </c>
      <c r="H647" s="1462">
        <v>152</v>
      </c>
    </row>
    <row r="648" spans="1:8">
      <c r="A648" s="1503" t="s">
        <v>3616</v>
      </c>
      <c r="B648" s="1503" t="s">
        <v>9406</v>
      </c>
      <c r="C648" s="1504"/>
    </row>
    <row r="649" spans="1:8" ht="17.25" thickBot="1">
      <c r="A649" s="1502"/>
      <c r="B649" s="1502"/>
      <c r="C649" s="1462"/>
    </row>
    <row r="650" spans="1:8" ht="17.25" thickBot="1">
      <c r="A650" s="1462" t="s">
        <v>9022</v>
      </c>
      <c r="B650" s="1462"/>
      <c r="C650" s="1462" t="s">
        <v>9057</v>
      </c>
      <c r="D650" s="1462" t="s">
        <v>9058</v>
      </c>
      <c r="E650" s="1462" t="s">
        <v>9407</v>
      </c>
      <c r="F650" s="1462">
        <v>3.1E-2</v>
      </c>
      <c r="G650" s="1462" t="s">
        <v>3496</v>
      </c>
      <c r="H650" s="1462">
        <v>149</v>
      </c>
    </row>
    <row r="651" spans="1:8" ht="17.25" thickBot="1">
      <c r="A651" s="1462" t="s">
        <v>9026</v>
      </c>
      <c r="B651" s="1462"/>
      <c r="C651" s="1462" t="s">
        <v>9060</v>
      </c>
      <c r="D651" s="1462" t="s">
        <v>9061</v>
      </c>
      <c r="E651" s="1462" t="s">
        <v>9408</v>
      </c>
      <c r="F651" s="1462">
        <v>3.6999999999999998E-2</v>
      </c>
      <c r="G651" s="1462" t="s">
        <v>3496</v>
      </c>
      <c r="H651" s="1462">
        <v>150</v>
      </c>
    </row>
    <row r="652" spans="1:8" ht="17.25" thickBot="1">
      <c r="A652" s="1462" t="s">
        <v>9030</v>
      </c>
      <c r="B652" s="1462"/>
      <c r="C652" s="1462"/>
      <c r="D652" s="1462" t="s">
        <v>9063</v>
      </c>
      <c r="E652" s="1462" t="s">
        <v>9409</v>
      </c>
      <c r="F652" s="1462">
        <v>6.0000000000000001E-3</v>
      </c>
      <c r="G652" s="1462" t="s">
        <v>3496</v>
      </c>
      <c r="H652" s="1462">
        <v>151</v>
      </c>
    </row>
    <row r="653" spans="1:8" ht="17.25" thickBot="1">
      <c r="A653" s="1462" t="s">
        <v>9033</v>
      </c>
      <c r="B653" s="1462"/>
      <c r="C653" s="1462"/>
      <c r="D653" s="1462" t="s">
        <v>9065</v>
      </c>
      <c r="E653" s="1462" t="s">
        <v>9410</v>
      </c>
      <c r="F653" s="1462">
        <v>1.34</v>
      </c>
      <c r="G653" s="1462" t="s">
        <v>4360</v>
      </c>
      <c r="H653" s="1462">
        <v>152</v>
      </c>
    </row>
    <row r="654" spans="1:8">
      <c r="A654" s="1503" t="s">
        <v>3616</v>
      </c>
      <c r="B654" s="1503" t="s">
        <v>9406</v>
      </c>
      <c r="C654" s="1504"/>
    </row>
    <row r="655" spans="1:8" ht="17.25" thickBot="1">
      <c r="A655" s="1502"/>
      <c r="B655" s="1502"/>
      <c r="C655" s="1462"/>
    </row>
    <row r="656" spans="1:8" ht="17.25" thickBot="1">
      <c r="A656" s="1462" t="s">
        <v>9022</v>
      </c>
      <c r="B656" s="1462"/>
      <c r="C656" s="1462" t="s">
        <v>9057</v>
      </c>
      <c r="D656" s="1462" t="s">
        <v>9058</v>
      </c>
      <c r="E656" s="1462" t="s">
        <v>9411</v>
      </c>
      <c r="F656" s="1462">
        <v>0.02</v>
      </c>
      <c r="G656" s="1462" t="s">
        <v>3496</v>
      </c>
      <c r="H656" s="1462">
        <v>149</v>
      </c>
    </row>
    <row r="657" spans="1:8" ht="17.25" thickBot="1">
      <c r="A657" s="1462" t="s">
        <v>9026</v>
      </c>
      <c r="B657" s="1462"/>
      <c r="C657" s="1462" t="s">
        <v>9060</v>
      </c>
      <c r="D657" s="1462" t="s">
        <v>9061</v>
      </c>
      <c r="E657" s="1462" t="s">
        <v>9412</v>
      </c>
      <c r="F657" s="1462">
        <v>2.4E-2</v>
      </c>
      <c r="G657" s="1462" t="s">
        <v>3496</v>
      </c>
      <c r="H657" s="1462">
        <v>150</v>
      </c>
    </row>
    <row r="658" spans="1:8" ht="17.25" thickBot="1">
      <c r="A658" s="1462" t="s">
        <v>9030</v>
      </c>
      <c r="B658" s="1462"/>
      <c r="C658" s="1462"/>
      <c r="D658" s="1462" t="s">
        <v>9063</v>
      </c>
      <c r="E658" s="1462" t="s">
        <v>9413</v>
      </c>
      <c r="F658" s="1462">
        <v>4.0000000000000001E-3</v>
      </c>
      <c r="G658" s="1462" t="s">
        <v>3496</v>
      </c>
      <c r="H658" s="1462">
        <v>151</v>
      </c>
    </row>
    <row r="659" spans="1:8" ht="17.25" thickBot="1">
      <c r="A659" s="1462" t="s">
        <v>9033</v>
      </c>
      <c r="B659" s="1462"/>
      <c r="C659" s="1462"/>
      <c r="D659" s="1462" t="s">
        <v>9065</v>
      </c>
      <c r="E659" s="1462" t="s">
        <v>9414</v>
      </c>
      <c r="F659" s="1462">
        <v>0.85</v>
      </c>
      <c r="G659" s="1462" t="s">
        <v>4360</v>
      </c>
      <c r="H659" s="1462">
        <v>152</v>
      </c>
    </row>
    <row r="660" spans="1:8">
      <c r="A660" s="1503" t="s">
        <v>3619</v>
      </c>
      <c r="B660" s="1503" t="s">
        <v>9415</v>
      </c>
      <c r="C660" s="1504"/>
    </row>
    <row r="661" spans="1:8" ht="17.25" thickBot="1">
      <c r="A661" s="1502"/>
      <c r="B661" s="1502"/>
      <c r="C661" s="1462"/>
    </row>
    <row r="662" spans="1:8" ht="17.25" thickBot="1">
      <c r="A662" s="1462" t="s">
        <v>9022</v>
      </c>
      <c r="B662" s="1462"/>
      <c r="C662" s="1462" t="s">
        <v>9057</v>
      </c>
      <c r="D662" s="1462" t="s">
        <v>9058</v>
      </c>
      <c r="E662" s="1462" t="s">
        <v>9388</v>
      </c>
      <c r="F662" s="1462">
        <v>0.13500000000000001</v>
      </c>
      <c r="G662" s="1462" t="s">
        <v>3496</v>
      </c>
      <c r="H662" s="1462">
        <v>149</v>
      </c>
    </row>
    <row r="663" spans="1:8" ht="17.25" thickBot="1">
      <c r="A663" s="1462" t="s">
        <v>9026</v>
      </c>
      <c r="B663" s="1462"/>
      <c r="C663" s="1462" t="s">
        <v>9060</v>
      </c>
      <c r="D663" s="1462" t="s">
        <v>9061</v>
      </c>
      <c r="E663" s="1462" t="s">
        <v>9389</v>
      </c>
      <c r="F663" s="1462">
        <v>0.16200000000000001</v>
      </c>
      <c r="G663" s="1462" t="s">
        <v>3496</v>
      </c>
      <c r="H663" s="1462">
        <v>150</v>
      </c>
    </row>
    <row r="664" spans="1:8" ht="17.25" thickBot="1">
      <c r="A664" s="1462" t="s">
        <v>9030</v>
      </c>
      <c r="B664" s="1462"/>
      <c r="C664" s="1462"/>
      <c r="D664" s="1462" t="s">
        <v>9063</v>
      </c>
      <c r="E664" s="1462" t="s">
        <v>9390</v>
      </c>
      <c r="F664" s="1462">
        <v>2.7E-2</v>
      </c>
      <c r="G664" s="1462" t="s">
        <v>3496</v>
      </c>
      <c r="H664" s="1462">
        <v>151</v>
      </c>
    </row>
    <row r="665" spans="1:8" ht="17.25" thickBot="1">
      <c r="A665" s="1462" t="s">
        <v>9033</v>
      </c>
      <c r="B665" s="1462"/>
      <c r="C665" s="1462"/>
      <c r="D665" s="1462" t="s">
        <v>9065</v>
      </c>
      <c r="E665" s="1462" t="s">
        <v>9391</v>
      </c>
      <c r="F665" s="1462">
        <v>3.8109999999999999</v>
      </c>
      <c r="G665" s="1462" t="s">
        <v>4360</v>
      </c>
      <c r="H665" s="1462">
        <v>152</v>
      </c>
    </row>
    <row r="666" spans="1:8">
      <c r="A666" s="1503" t="s">
        <v>3619</v>
      </c>
      <c r="B666" s="1503" t="s">
        <v>9353</v>
      </c>
      <c r="C666" s="1504"/>
    </row>
    <row r="667" spans="1:8" ht="17.25" thickBot="1">
      <c r="A667" s="1502"/>
      <c r="B667" s="1502"/>
      <c r="C667" s="1462"/>
    </row>
    <row r="668" spans="1:8" ht="17.25" thickBot="1">
      <c r="A668" s="1462" t="s">
        <v>9022</v>
      </c>
      <c r="B668" s="1462"/>
      <c r="C668" s="1462" t="s">
        <v>9057</v>
      </c>
      <c r="D668" s="1462" t="s">
        <v>9058</v>
      </c>
      <c r="E668" s="1462" t="s">
        <v>9416</v>
      </c>
      <c r="F668" s="1462">
        <v>0.154</v>
      </c>
      <c r="G668" s="1462" t="s">
        <v>3496</v>
      </c>
      <c r="H668" s="1462">
        <v>149</v>
      </c>
    </row>
    <row r="669" spans="1:8" ht="17.25" thickBot="1">
      <c r="A669" s="1462" t="s">
        <v>9026</v>
      </c>
      <c r="B669" s="1462"/>
      <c r="C669" s="1462" t="s">
        <v>9060</v>
      </c>
      <c r="D669" s="1462" t="s">
        <v>9061</v>
      </c>
      <c r="E669" s="1462" t="s">
        <v>9417</v>
      </c>
      <c r="F669" s="1462">
        <v>0.185</v>
      </c>
      <c r="G669" s="1462" t="s">
        <v>3496</v>
      </c>
      <c r="H669" s="1462">
        <v>150</v>
      </c>
    </row>
    <row r="670" spans="1:8" ht="17.25" thickBot="1">
      <c r="A670" s="1462" t="s">
        <v>9030</v>
      </c>
      <c r="B670" s="1462"/>
      <c r="C670" s="1462"/>
      <c r="D670" s="1462" t="s">
        <v>9063</v>
      </c>
      <c r="E670" s="1462" t="s">
        <v>9418</v>
      </c>
      <c r="F670" s="1462">
        <v>3.1E-2</v>
      </c>
      <c r="G670" s="1462" t="s">
        <v>3496</v>
      </c>
      <c r="H670" s="1462">
        <v>151</v>
      </c>
    </row>
    <row r="671" spans="1:8" ht="17.25" thickBot="1">
      <c r="A671" s="1462" t="s">
        <v>9033</v>
      </c>
      <c r="B671" s="1462"/>
      <c r="C671" s="1462"/>
      <c r="D671" s="1462" t="s">
        <v>9065</v>
      </c>
      <c r="E671" s="1462" t="s">
        <v>9419</v>
      </c>
      <c r="F671" s="1462">
        <v>4.3739999999999997</v>
      </c>
      <c r="G671" s="1462" t="s">
        <v>4360</v>
      </c>
      <c r="H671" s="1462">
        <v>152</v>
      </c>
    </row>
    <row r="672" spans="1:8">
      <c r="A672" s="1503" t="s">
        <v>3616</v>
      </c>
      <c r="B672" s="1503" t="s">
        <v>9420</v>
      </c>
      <c r="C672" s="1504"/>
    </row>
    <row r="673" spans="1:8" ht="17.25" thickBot="1">
      <c r="A673" s="1502"/>
      <c r="B673" s="1502"/>
      <c r="C673" s="1462"/>
    </row>
    <row r="674" spans="1:8" ht="17.25" thickBot="1">
      <c r="A674" s="1462" t="s">
        <v>9022</v>
      </c>
      <c r="B674" s="1462"/>
      <c r="C674" s="1462" t="s">
        <v>9057</v>
      </c>
      <c r="D674" s="1462" t="s">
        <v>9058</v>
      </c>
      <c r="E674" s="1462" t="s">
        <v>9407</v>
      </c>
      <c r="F674" s="1462">
        <v>3.1E-2</v>
      </c>
      <c r="G674" s="1462" t="s">
        <v>3496</v>
      </c>
      <c r="H674" s="1462">
        <v>149</v>
      </c>
    </row>
    <row r="675" spans="1:8" ht="17.25" thickBot="1">
      <c r="A675" s="1462" t="s">
        <v>9026</v>
      </c>
      <c r="B675" s="1462"/>
      <c r="C675" s="1462" t="s">
        <v>9060</v>
      </c>
      <c r="D675" s="1462" t="s">
        <v>9061</v>
      </c>
      <c r="E675" s="1462" t="s">
        <v>9408</v>
      </c>
      <c r="F675" s="1462">
        <v>3.6999999999999998E-2</v>
      </c>
      <c r="G675" s="1462" t="s">
        <v>3496</v>
      </c>
      <c r="H675" s="1462">
        <v>150</v>
      </c>
    </row>
    <row r="676" spans="1:8" ht="17.25" thickBot="1">
      <c r="A676" s="1462" t="s">
        <v>9030</v>
      </c>
      <c r="B676" s="1462"/>
      <c r="C676" s="1462"/>
      <c r="D676" s="1462" t="s">
        <v>9063</v>
      </c>
      <c r="E676" s="1462" t="s">
        <v>9409</v>
      </c>
      <c r="F676" s="1462">
        <v>6.0000000000000001E-3</v>
      </c>
      <c r="G676" s="1462" t="s">
        <v>3496</v>
      </c>
      <c r="H676" s="1462">
        <v>151</v>
      </c>
    </row>
    <row r="677" spans="1:8" ht="17.25" thickBot="1">
      <c r="A677" s="1462" t="s">
        <v>9033</v>
      </c>
      <c r="B677" s="1462"/>
      <c r="C677" s="1462"/>
      <c r="D677" s="1462" t="s">
        <v>9065</v>
      </c>
      <c r="E677" s="1462" t="s">
        <v>9410</v>
      </c>
      <c r="F677" s="1462">
        <v>1.34</v>
      </c>
      <c r="G677" s="1462" t="s">
        <v>4360</v>
      </c>
      <c r="H677" s="1462">
        <v>152</v>
      </c>
    </row>
    <row r="678" spans="1:8">
      <c r="A678" s="1503" t="s">
        <v>3616</v>
      </c>
      <c r="B678" s="1503" t="s">
        <v>9421</v>
      </c>
      <c r="C678" s="1504"/>
    </row>
    <row r="679" spans="1:8" ht="17.25" thickBot="1">
      <c r="A679" s="1502"/>
      <c r="B679" s="1502"/>
      <c r="C679" s="1462"/>
    </row>
    <row r="680" spans="1:8" ht="17.25" thickBot="1">
      <c r="A680" s="1462" t="s">
        <v>9022</v>
      </c>
      <c r="B680" s="1462"/>
      <c r="C680" s="1462" t="s">
        <v>9057</v>
      </c>
      <c r="D680" s="1462" t="s">
        <v>9058</v>
      </c>
      <c r="E680" s="1462" t="s">
        <v>9411</v>
      </c>
      <c r="F680" s="1462">
        <v>0.02</v>
      </c>
      <c r="G680" s="1462" t="s">
        <v>3496</v>
      </c>
      <c r="H680" s="1462">
        <v>149</v>
      </c>
    </row>
    <row r="681" spans="1:8" ht="17.25" thickBot="1">
      <c r="A681" s="1462" t="s">
        <v>9026</v>
      </c>
      <c r="B681" s="1462"/>
      <c r="C681" s="1462" t="s">
        <v>9060</v>
      </c>
      <c r="D681" s="1462" t="s">
        <v>9061</v>
      </c>
      <c r="E681" s="1462" t="s">
        <v>9412</v>
      </c>
      <c r="F681" s="1462">
        <v>2.4E-2</v>
      </c>
      <c r="G681" s="1462" t="s">
        <v>3496</v>
      </c>
      <c r="H681" s="1462">
        <v>150</v>
      </c>
    </row>
    <row r="682" spans="1:8" ht="17.25" thickBot="1">
      <c r="A682" s="1462" t="s">
        <v>9030</v>
      </c>
      <c r="B682" s="1462"/>
      <c r="C682" s="1462"/>
      <c r="D682" s="1462" t="s">
        <v>9063</v>
      </c>
      <c r="E682" s="1462" t="s">
        <v>9413</v>
      </c>
      <c r="F682" s="1462">
        <v>4.0000000000000001E-3</v>
      </c>
      <c r="G682" s="1462" t="s">
        <v>3496</v>
      </c>
      <c r="H682" s="1462">
        <v>151</v>
      </c>
    </row>
    <row r="683" spans="1:8" ht="17.25" thickBot="1">
      <c r="A683" s="1462" t="s">
        <v>9033</v>
      </c>
      <c r="B683" s="1462"/>
      <c r="C683" s="1462"/>
      <c r="D683" s="1462" t="s">
        <v>9065</v>
      </c>
      <c r="E683" s="1462" t="s">
        <v>9414</v>
      </c>
      <c r="F683" s="1462">
        <v>0.85</v>
      </c>
      <c r="G683" s="1462" t="s">
        <v>4360</v>
      </c>
      <c r="H683" s="1462">
        <v>152</v>
      </c>
    </row>
    <row r="684" spans="1:8">
      <c r="A684" s="1503" t="s">
        <v>3616</v>
      </c>
      <c r="B684" s="1503" t="s">
        <v>9422</v>
      </c>
      <c r="C684" s="1504"/>
    </row>
    <row r="685" spans="1:8" ht="17.25" thickBot="1">
      <c r="A685" s="1502"/>
      <c r="B685" s="1502"/>
      <c r="C685" s="1462"/>
    </row>
    <row r="686" spans="1:8" ht="17.25" thickBot="1">
      <c r="A686" s="1462" t="s">
        <v>9022</v>
      </c>
      <c r="B686" s="1462"/>
      <c r="C686" s="1462" t="s">
        <v>9057</v>
      </c>
      <c r="D686" s="1462" t="s">
        <v>9058</v>
      </c>
      <c r="E686" s="1462" t="s">
        <v>9407</v>
      </c>
      <c r="F686" s="1462">
        <v>3.1E-2</v>
      </c>
      <c r="G686" s="1462" t="s">
        <v>3496</v>
      </c>
      <c r="H686" s="1462">
        <v>149</v>
      </c>
    </row>
    <row r="687" spans="1:8" ht="17.25" thickBot="1">
      <c r="A687" s="1462" t="s">
        <v>9026</v>
      </c>
      <c r="B687" s="1462"/>
      <c r="C687" s="1462" t="s">
        <v>9060</v>
      </c>
      <c r="D687" s="1462" t="s">
        <v>9061</v>
      </c>
      <c r="E687" s="1462" t="s">
        <v>9408</v>
      </c>
      <c r="F687" s="1462">
        <v>3.6999999999999998E-2</v>
      </c>
      <c r="G687" s="1462" t="s">
        <v>3496</v>
      </c>
      <c r="H687" s="1462">
        <v>150</v>
      </c>
    </row>
    <row r="688" spans="1:8" ht="17.25" thickBot="1">
      <c r="A688" s="1462" t="s">
        <v>9030</v>
      </c>
      <c r="B688" s="1462"/>
      <c r="C688" s="1462"/>
      <c r="D688" s="1462" t="s">
        <v>9063</v>
      </c>
      <c r="E688" s="1462" t="s">
        <v>9409</v>
      </c>
      <c r="F688" s="1462">
        <v>6.0000000000000001E-3</v>
      </c>
      <c r="G688" s="1462" t="s">
        <v>3496</v>
      </c>
      <c r="H688" s="1462">
        <v>151</v>
      </c>
    </row>
    <row r="689" spans="1:8" ht="17.25" thickBot="1">
      <c r="A689" s="1462" t="s">
        <v>9033</v>
      </c>
      <c r="B689" s="1462"/>
      <c r="C689" s="1462"/>
      <c r="D689" s="1462" t="s">
        <v>9065</v>
      </c>
      <c r="E689" s="1462" t="s">
        <v>9410</v>
      </c>
      <c r="F689" s="1462">
        <v>1.34</v>
      </c>
      <c r="G689" s="1462" t="s">
        <v>4360</v>
      </c>
      <c r="H689" s="1462">
        <v>152</v>
      </c>
    </row>
    <row r="690" spans="1:8">
      <c r="A690" s="1503" t="s">
        <v>3616</v>
      </c>
      <c r="B690" s="1503" t="s">
        <v>9423</v>
      </c>
      <c r="C690" s="1504"/>
    </row>
    <row r="691" spans="1:8" ht="17.25" thickBot="1">
      <c r="A691" s="1502"/>
      <c r="B691" s="1502"/>
      <c r="C691" s="1462"/>
    </row>
    <row r="692" spans="1:8" ht="17.25" thickBot="1">
      <c r="A692" s="1462" t="s">
        <v>9022</v>
      </c>
      <c r="B692" s="1462"/>
      <c r="C692" s="1462" t="s">
        <v>9057</v>
      </c>
      <c r="D692" s="1462" t="s">
        <v>9058</v>
      </c>
      <c r="E692" s="1462" t="s">
        <v>9411</v>
      </c>
      <c r="F692" s="1462">
        <v>0.02</v>
      </c>
      <c r="G692" s="1462" t="s">
        <v>3496</v>
      </c>
      <c r="H692" s="1462">
        <v>149</v>
      </c>
    </row>
    <row r="693" spans="1:8" ht="17.25" thickBot="1">
      <c r="A693" s="1462" t="s">
        <v>9026</v>
      </c>
      <c r="B693" s="1462"/>
      <c r="C693" s="1462" t="s">
        <v>9060</v>
      </c>
      <c r="D693" s="1462" t="s">
        <v>9061</v>
      </c>
      <c r="E693" s="1462" t="s">
        <v>9412</v>
      </c>
      <c r="F693" s="1462">
        <v>2.4E-2</v>
      </c>
      <c r="G693" s="1462" t="s">
        <v>3496</v>
      </c>
      <c r="H693" s="1462">
        <v>150</v>
      </c>
    </row>
    <row r="694" spans="1:8" ht="17.25" thickBot="1">
      <c r="A694" s="1462" t="s">
        <v>9030</v>
      </c>
      <c r="B694" s="1462"/>
      <c r="C694" s="1462"/>
      <c r="D694" s="1462" t="s">
        <v>9063</v>
      </c>
      <c r="E694" s="1462" t="s">
        <v>9413</v>
      </c>
      <c r="F694" s="1462">
        <v>4.0000000000000001E-3</v>
      </c>
      <c r="G694" s="1462" t="s">
        <v>3496</v>
      </c>
      <c r="H694" s="1462">
        <v>151</v>
      </c>
    </row>
    <row r="695" spans="1:8" ht="17.25" thickBot="1">
      <c r="A695" s="1462" t="s">
        <v>9033</v>
      </c>
      <c r="B695" s="1462"/>
      <c r="C695" s="1462"/>
      <c r="D695" s="1462" t="s">
        <v>9065</v>
      </c>
      <c r="E695" s="1462" t="s">
        <v>9414</v>
      </c>
      <c r="F695" s="1462">
        <v>0.85</v>
      </c>
      <c r="G695" s="1462" t="s">
        <v>4360</v>
      </c>
      <c r="H695" s="1462">
        <v>152</v>
      </c>
    </row>
    <row r="696" spans="1:8">
      <c r="A696" s="1503" t="s">
        <v>3616</v>
      </c>
      <c r="B696" s="1503" t="s">
        <v>9424</v>
      </c>
      <c r="C696" s="1504"/>
    </row>
    <row r="697" spans="1:8" ht="17.25" thickBot="1">
      <c r="A697" s="1502"/>
      <c r="B697" s="1502"/>
      <c r="C697" s="1462"/>
    </row>
    <row r="698" spans="1:8" ht="17.25" thickBot="1">
      <c r="A698" s="1462" t="s">
        <v>9022</v>
      </c>
      <c r="B698" s="1462"/>
      <c r="C698" s="1462" t="s">
        <v>9057</v>
      </c>
      <c r="D698" s="1462" t="s">
        <v>9058</v>
      </c>
      <c r="E698" s="1462" t="s">
        <v>9393</v>
      </c>
      <c r="F698" s="1462">
        <v>4.3999999999999997E-2</v>
      </c>
      <c r="G698" s="1462" t="s">
        <v>3496</v>
      </c>
      <c r="H698" s="1462">
        <v>149</v>
      </c>
    </row>
    <row r="699" spans="1:8" ht="17.25" thickBot="1">
      <c r="A699" s="1462" t="s">
        <v>9026</v>
      </c>
      <c r="B699" s="1462"/>
      <c r="C699" s="1462" t="s">
        <v>9060</v>
      </c>
      <c r="D699" s="1462" t="s">
        <v>9061</v>
      </c>
      <c r="E699" s="1462" t="s">
        <v>9394</v>
      </c>
      <c r="F699" s="1462">
        <v>5.2999999999999999E-2</v>
      </c>
      <c r="G699" s="1462" t="s">
        <v>3496</v>
      </c>
      <c r="H699" s="1462">
        <v>150</v>
      </c>
    </row>
    <row r="700" spans="1:8" ht="17.25" thickBot="1">
      <c r="A700" s="1462" t="s">
        <v>9030</v>
      </c>
      <c r="B700" s="1462"/>
      <c r="C700" s="1462"/>
      <c r="D700" s="1462" t="s">
        <v>9063</v>
      </c>
      <c r="E700" s="1462" t="s">
        <v>9395</v>
      </c>
      <c r="F700" s="1462">
        <v>8.9999999999999993E-3</v>
      </c>
      <c r="G700" s="1462" t="s">
        <v>3496</v>
      </c>
      <c r="H700" s="1462">
        <v>151</v>
      </c>
    </row>
    <row r="701" spans="1:8" ht="17.25" thickBot="1">
      <c r="A701" s="1462" t="s">
        <v>9033</v>
      </c>
      <c r="B701" s="1462"/>
      <c r="C701" s="1462"/>
      <c r="D701" s="1462" t="s">
        <v>9065</v>
      </c>
      <c r="E701" s="1462" t="s">
        <v>9396</v>
      </c>
      <c r="F701" s="1462">
        <v>1.913</v>
      </c>
      <c r="G701" s="1462" t="s">
        <v>4360</v>
      </c>
      <c r="H701" s="1462">
        <v>152</v>
      </c>
    </row>
    <row r="702" spans="1:8">
      <c r="A702" s="1503" t="s">
        <v>3616</v>
      </c>
      <c r="B702" s="1503" t="s">
        <v>9425</v>
      </c>
      <c r="C702" s="1504"/>
    </row>
    <row r="703" spans="1:8" ht="17.25" thickBot="1">
      <c r="A703" s="1502"/>
      <c r="B703" s="1502"/>
      <c r="C703" s="1462"/>
    </row>
    <row r="704" spans="1:8" ht="17.25" thickBot="1">
      <c r="A704" s="1462" t="s">
        <v>9022</v>
      </c>
      <c r="B704" s="1462"/>
      <c r="C704" s="1462" t="s">
        <v>9057</v>
      </c>
      <c r="D704" s="1462" t="s">
        <v>9058</v>
      </c>
      <c r="E704" s="1462" t="s">
        <v>9393</v>
      </c>
      <c r="F704" s="1462">
        <v>4.3999999999999997E-2</v>
      </c>
      <c r="G704" s="1462" t="s">
        <v>3496</v>
      </c>
      <c r="H704" s="1462">
        <v>149</v>
      </c>
    </row>
    <row r="705" spans="1:8" ht="17.25" thickBot="1">
      <c r="A705" s="1462" t="s">
        <v>9026</v>
      </c>
      <c r="B705" s="1462"/>
      <c r="C705" s="1462" t="s">
        <v>9060</v>
      </c>
      <c r="D705" s="1462" t="s">
        <v>9061</v>
      </c>
      <c r="E705" s="1462" t="s">
        <v>9394</v>
      </c>
      <c r="F705" s="1462">
        <v>5.2999999999999999E-2</v>
      </c>
      <c r="G705" s="1462" t="s">
        <v>3496</v>
      </c>
      <c r="H705" s="1462">
        <v>150</v>
      </c>
    </row>
    <row r="706" spans="1:8" ht="17.25" thickBot="1">
      <c r="A706" s="1462" t="s">
        <v>9030</v>
      </c>
      <c r="B706" s="1462"/>
      <c r="C706" s="1462"/>
      <c r="D706" s="1462" t="s">
        <v>9063</v>
      </c>
      <c r="E706" s="1462" t="s">
        <v>9395</v>
      </c>
      <c r="F706" s="1462">
        <v>8.9999999999999993E-3</v>
      </c>
      <c r="G706" s="1462" t="s">
        <v>3496</v>
      </c>
      <c r="H706" s="1462">
        <v>151</v>
      </c>
    </row>
    <row r="707" spans="1:8" ht="17.25" thickBot="1">
      <c r="A707" s="1462" t="s">
        <v>9033</v>
      </c>
      <c r="B707" s="1462"/>
      <c r="C707" s="1462"/>
      <c r="D707" s="1462" t="s">
        <v>9065</v>
      </c>
      <c r="E707" s="1462" t="s">
        <v>9396</v>
      </c>
      <c r="F707" s="1462">
        <v>1.913</v>
      </c>
      <c r="G707" s="1462" t="s">
        <v>4360</v>
      </c>
      <c r="H707" s="1462">
        <v>152</v>
      </c>
    </row>
    <row r="708" spans="1:8">
      <c r="A708" s="1503" t="s">
        <v>9317</v>
      </c>
      <c r="B708" s="1503" t="s">
        <v>9426</v>
      </c>
      <c r="C708" s="1504"/>
    </row>
    <row r="709" spans="1:8" ht="17.25" thickBot="1">
      <c r="A709" s="1502"/>
      <c r="B709" s="1502"/>
      <c r="C709" s="1462"/>
    </row>
    <row r="710" spans="1:8" ht="17.25" thickBot="1">
      <c r="A710" s="1462" t="s">
        <v>9022</v>
      </c>
      <c r="B710" s="1462"/>
      <c r="C710" s="1462" t="s">
        <v>9023</v>
      </c>
      <c r="D710" s="1462" t="s">
        <v>9058</v>
      </c>
      <c r="E710" s="1462" t="s">
        <v>9427</v>
      </c>
      <c r="F710" s="1462">
        <v>2.5000000000000001E-2</v>
      </c>
      <c r="G710" s="1462" t="s">
        <v>3496</v>
      </c>
      <c r="H710" s="1462">
        <v>497</v>
      </c>
    </row>
    <row r="711" spans="1:8" ht="17.25" thickBot="1">
      <c r="A711" s="1462" t="s">
        <v>9026</v>
      </c>
      <c r="B711" s="1462"/>
      <c r="C711" s="1462" t="s">
        <v>9027</v>
      </c>
      <c r="D711" s="1462" t="s">
        <v>9061</v>
      </c>
      <c r="E711" s="1462" t="s">
        <v>9428</v>
      </c>
      <c r="F711" s="1462">
        <v>2.9000000000000001E-2</v>
      </c>
      <c r="G711" s="1462" t="s">
        <v>3496</v>
      </c>
      <c r="H711" s="1462">
        <v>498</v>
      </c>
    </row>
    <row r="712" spans="1:8" ht="17.25" thickBot="1">
      <c r="A712" s="1462" t="s">
        <v>9030</v>
      </c>
      <c r="B712" s="1462"/>
      <c r="C712" s="1462"/>
      <c r="D712" s="1462" t="s">
        <v>9063</v>
      </c>
      <c r="E712" s="1462" t="s">
        <v>9429</v>
      </c>
      <c r="F712" s="1462">
        <v>5.0000000000000001E-3</v>
      </c>
      <c r="G712" s="1462" t="s">
        <v>3496</v>
      </c>
      <c r="H712" s="1462">
        <v>499</v>
      </c>
    </row>
    <row r="713" spans="1:8" ht="17.25" thickBot="1">
      <c r="A713" s="1462" t="s">
        <v>9033</v>
      </c>
      <c r="B713" s="1462"/>
      <c r="C713" s="1462"/>
      <c r="D713" s="1462" t="s">
        <v>9065</v>
      </c>
      <c r="E713" s="1462" t="s">
        <v>9430</v>
      </c>
      <c r="F713" s="1462">
        <v>1.103</v>
      </c>
      <c r="G713" s="1462" t="s">
        <v>4360</v>
      </c>
      <c r="H713" s="1462">
        <v>500</v>
      </c>
    </row>
    <row r="714" spans="1:8">
      <c r="A714" s="1503" t="s">
        <v>9317</v>
      </c>
      <c r="B714" s="1503" t="s">
        <v>9431</v>
      </c>
      <c r="C714" s="1504"/>
    </row>
    <row r="715" spans="1:8" ht="17.25" thickBot="1">
      <c r="A715" s="1502"/>
      <c r="B715" s="1502"/>
      <c r="C715" s="1462"/>
    </row>
    <row r="716" spans="1:8" ht="17.25" thickBot="1">
      <c r="A716" s="1462" t="s">
        <v>9022</v>
      </c>
      <c r="B716" s="1462"/>
      <c r="C716" s="1462" t="s">
        <v>9023</v>
      </c>
      <c r="D716" s="1462" t="s">
        <v>9058</v>
      </c>
      <c r="E716" s="1462" t="s">
        <v>9432</v>
      </c>
      <c r="F716" s="1462">
        <v>2.5000000000000001E-2</v>
      </c>
      <c r="G716" s="1462" t="s">
        <v>3496</v>
      </c>
      <c r="H716" s="1462">
        <v>497</v>
      </c>
    </row>
    <row r="717" spans="1:8" ht="17.25" thickBot="1">
      <c r="A717" s="1462" t="s">
        <v>9026</v>
      </c>
      <c r="B717" s="1462"/>
      <c r="C717" s="1462" t="s">
        <v>9027</v>
      </c>
      <c r="D717" s="1462" t="s">
        <v>9061</v>
      </c>
      <c r="E717" s="1462" t="s">
        <v>9433</v>
      </c>
      <c r="F717" s="1462">
        <v>0.03</v>
      </c>
      <c r="G717" s="1462" t="s">
        <v>3496</v>
      </c>
      <c r="H717" s="1462">
        <v>498</v>
      </c>
    </row>
    <row r="718" spans="1:8" ht="17.25" thickBot="1">
      <c r="A718" s="1462" t="s">
        <v>9030</v>
      </c>
      <c r="B718" s="1462"/>
      <c r="C718" s="1462"/>
      <c r="D718" s="1462" t="s">
        <v>9063</v>
      </c>
      <c r="E718" s="1462" t="s">
        <v>9434</v>
      </c>
      <c r="F718" s="1462">
        <v>5.0000000000000001E-3</v>
      </c>
      <c r="G718" s="1462" t="s">
        <v>3496</v>
      </c>
      <c r="H718" s="1462">
        <v>499</v>
      </c>
    </row>
    <row r="719" spans="1:8" ht="17.25" thickBot="1">
      <c r="A719" s="1462" t="s">
        <v>9033</v>
      </c>
      <c r="B719" s="1462"/>
      <c r="C719" s="1462"/>
      <c r="D719" s="1462" t="s">
        <v>9065</v>
      </c>
      <c r="E719" s="1462" t="s">
        <v>9435</v>
      </c>
      <c r="F719" s="1462">
        <v>1.139</v>
      </c>
      <c r="G719" s="1462" t="s">
        <v>4360</v>
      </c>
      <c r="H719" s="1462">
        <v>500</v>
      </c>
    </row>
    <row r="720" spans="1:8">
      <c r="A720" s="1503" t="s">
        <v>9317</v>
      </c>
      <c r="B720" s="1503" t="s">
        <v>9436</v>
      </c>
      <c r="C720" s="1504"/>
    </row>
    <row r="721" spans="1:8" ht="17.25" thickBot="1">
      <c r="A721" s="1502"/>
      <c r="B721" s="1502"/>
      <c r="C721" s="1462"/>
    </row>
    <row r="722" spans="1:8" ht="17.25" thickBot="1">
      <c r="A722" s="1462" t="s">
        <v>9022</v>
      </c>
      <c r="B722" s="1462"/>
      <c r="C722" s="1462" t="s">
        <v>9023</v>
      </c>
      <c r="D722" s="1462" t="s">
        <v>9058</v>
      </c>
      <c r="E722" s="1462" t="s">
        <v>9432</v>
      </c>
      <c r="F722" s="1462">
        <v>2.5000000000000001E-2</v>
      </c>
      <c r="G722" s="1462" t="s">
        <v>3496</v>
      </c>
      <c r="H722" s="1462">
        <v>497</v>
      </c>
    </row>
    <row r="723" spans="1:8" ht="17.25" thickBot="1">
      <c r="A723" s="1462" t="s">
        <v>9026</v>
      </c>
      <c r="B723" s="1462"/>
      <c r="C723" s="1462" t="s">
        <v>9027</v>
      </c>
      <c r="D723" s="1462" t="s">
        <v>9061</v>
      </c>
      <c r="E723" s="1462" t="s">
        <v>9433</v>
      </c>
      <c r="F723" s="1462">
        <v>0.03</v>
      </c>
      <c r="G723" s="1462" t="s">
        <v>3496</v>
      </c>
      <c r="H723" s="1462">
        <v>498</v>
      </c>
    </row>
    <row r="724" spans="1:8" ht="17.25" thickBot="1">
      <c r="A724" s="1462" t="s">
        <v>9030</v>
      </c>
      <c r="B724" s="1462"/>
      <c r="C724" s="1462"/>
      <c r="D724" s="1462" t="s">
        <v>9063</v>
      </c>
      <c r="E724" s="1462" t="s">
        <v>9434</v>
      </c>
      <c r="F724" s="1462">
        <v>5.0000000000000001E-3</v>
      </c>
      <c r="G724" s="1462" t="s">
        <v>3496</v>
      </c>
      <c r="H724" s="1462">
        <v>499</v>
      </c>
    </row>
    <row r="725" spans="1:8" ht="17.25" thickBot="1">
      <c r="A725" s="1462" t="s">
        <v>9033</v>
      </c>
      <c r="B725" s="1462"/>
      <c r="C725" s="1462"/>
      <c r="D725" s="1462" t="s">
        <v>9065</v>
      </c>
      <c r="E725" s="1462" t="s">
        <v>9435</v>
      </c>
      <c r="F725" s="1462">
        <v>1.139</v>
      </c>
      <c r="G725" s="1462" t="s">
        <v>4360</v>
      </c>
      <c r="H725" s="1462">
        <v>500</v>
      </c>
    </row>
    <row r="726" spans="1:8">
      <c r="A726" s="1503" t="s">
        <v>9317</v>
      </c>
      <c r="B726" s="1503" t="s">
        <v>9437</v>
      </c>
      <c r="C726" s="1504"/>
    </row>
    <row r="727" spans="1:8" ht="17.25" thickBot="1">
      <c r="A727" s="1502"/>
      <c r="B727" s="1502"/>
      <c r="C727" s="1462"/>
    </row>
    <row r="728" spans="1:8" ht="17.25" thickBot="1">
      <c r="A728" s="1462" t="s">
        <v>9022</v>
      </c>
      <c r="B728" s="1462"/>
      <c r="C728" s="1462" t="s">
        <v>9023</v>
      </c>
      <c r="D728" s="1462" t="s">
        <v>9058</v>
      </c>
      <c r="E728" s="1462" t="s">
        <v>9427</v>
      </c>
      <c r="F728" s="1462">
        <v>2.5000000000000001E-2</v>
      </c>
      <c r="G728" s="1462" t="s">
        <v>3496</v>
      </c>
      <c r="H728" s="1462">
        <v>497</v>
      </c>
    </row>
    <row r="729" spans="1:8" ht="17.25" thickBot="1">
      <c r="A729" s="1462" t="s">
        <v>9026</v>
      </c>
      <c r="B729" s="1462"/>
      <c r="C729" s="1462" t="s">
        <v>9027</v>
      </c>
      <c r="D729" s="1462" t="s">
        <v>9061</v>
      </c>
      <c r="E729" s="1462" t="s">
        <v>9428</v>
      </c>
      <c r="F729" s="1462">
        <v>2.9000000000000001E-2</v>
      </c>
      <c r="G729" s="1462" t="s">
        <v>3496</v>
      </c>
      <c r="H729" s="1462">
        <v>498</v>
      </c>
    </row>
    <row r="730" spans="1:8" ht="17.25" thickBot="1">
      <c r="A730" s="1462" t="s">
        <v>9030</v>
      </c>
      <c r="B730" s="1462"/>
      <c r="C730" s="1462"/>
      <c r="D730" s="1462" t="s">
        <v>9063</v>
      </c>
      <c r="E730" s="1462" t="s">
        <v>9429</v>
      </c>
      <c r="F730" s="1462">
        <v>5.0000000000000001E-3</v>
      </c>
      <c r="G730" s="1462" t="s">
        <v>3496</v>
      </c>
      <c r="H730" s="1462">
        <v>499</v>
      </c>
    </row>
    <row r="731" spans="1:8" ht="17.25" thickBot="1">
      <c r="A731" s="1462" t="s">
        <v>9033</v>
      </c>
      <c r="B731" s="1462"/>
      <c r="C731" s="1462"/>
      <c r="D731" s="1462" t="s">
        <v>9065</v>
      </c>
      <c r="E731" s="1462" t="s">
        <v>9430</v>
      </c>
      <c r="F731" s="1462">
        <v>1.103</v>
      </c>
      <c r="G731" s="1462" t="s">
        <v>4360</v>
      </c>
      <c r="H731" s="1462">
        <v>500</v>
      </c>
    </row>
    <row r="732" spans="1:8">
      <c r="A732" s="1503" t="s">
        <v>3616</v>
      </c>
      <c r="B732" s="1503" t="s">
        <v>9438</v>
      </c>
      <c r="C732" s="1504"/>
    </row>
    <row r="733" spans="1:8" ht="17.25" thickBot="1">
      <c r="A733" s="1502"/>
      <c r="B733" s="1502"/>
      <c r="C733" s="1462"/>
    </row>
    <row r="734" spans="1:8" ht="17.25" thickBot="1">
      <c r="A734" s="1462" t="s">
        <v>9022</v>
      </c>
      <c r="B734" s="1462"/>
      <c r="C734" s="1462" t="s">
        <v>9057</v>
      </c>
      <c r="D734" s="1462" t="s">
        <v>9058</v>
      </c>
      <c r="E734" s="1462" t="s">
        <v>9379</v>
      </c>
      <c r="F734" s="1462">
        <v>3.5999999999999997E-2</v>
      </c>
      <c r="G734" s="1462" t="s">
        <v>3496</v>
      </c>
      <c r="H734" s="1462">
        <v>149</v>
      </c>
    </row>
    <row r="735" spans="1:8" ht="17.25" thickBot="1">
      <c r="A735" s="1462" t="s">
        <v>9026</v>
      </c>
      <c r="B735" s="1462"/>
      <c r="C735" s="1462" t="s">
        <v>9060</v>
      </c>
      <c r="D735" s="1462" t="s">
        <v>9061</v>
      </c>
      <c r="E735" s="1462" t="s">
        <v>9380</v>
      </c>
      <c r="F735" s="1462">
        <v>4.2999999999999997E-2</v>
      </c>
      <c r="G735" s="1462" t="s">
        <v>3496</v>
      </c>
      <c r="H735" s="1462">
        <v>150</v>
      </c>
    </row>
    <row r="736" spans="1:8" ht="17.25" thickBot="1">
      <c r="A736" s="1462" t="s">
        <v>9030</v>
      </c>
      <c r="B736" s="1462"/>
      <c r="C736" s="1462"/>
      <c r="D736" s="1462" t="s">
        <v>9063</v>
      </c>
      <c r="E736" s="1462" t="s">
        <v>9381</v>
      </c>
      <c r="F736" s="1462">
        <v>7.0000000000000001E-3</v>
      </c>
      <c r="G736" s="1462" t="s">
        <v>3496</v>
      </c>
      <c r="H736" s="1462">
        <v>151</v>
      </c>
    </row>
    <row r="737" spans="1:8" ht="17.25" thickBot="1">
      <c r="A737" s="1462" t="s">
        <v>9033</v>
      </c>
      <c r="B737" s="1462"/>
      <c r="C737" s="1462"/>
      <c r="D737" s="1462" t="s">
        <v>9065</v>
      </c>
      <c r="E737" s="1462" t="s">
        <v>9382</v>
      </c>
      <c r="F737" s="1462">
        <v>1.5620000000000001</v>
      </c>
      <c r="G737" s="1462" t="s">
        <v>4360</v>
      </c>
      <c r="H737" s="1462">
        <v>152</v>
      </c>
    </row>
    <row r="738" spans="1:8">
      <c r="A738" s="1503" t="s">
        <v>3616</v>
      </c>
      <c r="B738" s="1503" t="s">
        <v>9439</v>
      </c>
      <c r="C738" s="1504"/>
    </row>
    <row r="739" spans="1:8" ht="17.25" thickBot="1">
      <c r="A739" s="1502"/>
      <c r="B739" s="1502"/>
      <c r="C739" s="1462"/>
    </row>
    <row r="740" spans="1:8" ht="17.25" thickBot="1">
      <c r="A740" s="1462" t="s">
        <v>9022</v>
      </c>
      <c r="B740" s="1462"/>
      <c r="C740" s="1462" t="s">
        <v>9057</v>
      </c>
      <c r="D740" s="1462" t="s">
        <v>9058</v>
      </c>
      <c r="E740" s="1462" t="s">
        <v>9379</v>
      </c>
      <c r="F740" s="1462">
        <v>3.5999999999999997E-2</v>
      </c>
      <c r="G740" s="1462" t="s">
        <v>3496</v>
      </c>
      <c r="H740" s="1462">
        <v>149</v>
      </c>
    </row>
    <row r="741" spans="1:8" ht="17.25" thickBot="1">
      <c r="A741" s="1462" t="s">
        <v>9026</v>
      </c>
      <c r="B741" s="1462"/>
      <c r="C741" s="1462" t="s">
        <v>9060</v>
      </c>
      <c r="D741" s="1462" t="s">
        <v>9061</v>
      </c>
      <c r="E741" s="1462" t="s">
        <v>9380</v>
      </c>
      <c r="F741" s="1462">
        <v>4.2999999999999997E-2</v>
      </c>
      <c r="G741" s="1462" t="s">
        <v>3496</v>
      </c>
      <c r="H741" s="1462">
        <v>150</v>
      </c>
    </row>
    <row r="742" spans="1:8" ht="17.25" thickBot="1">
      <c r="A742" s="1462" t="s">
        <v>9030</v>
      </c>
      <c r="B742" s="1462"/>
      <c r="C742" s="1462"/>
      <c r="D742" s="1462" t="s">
        <v>9063</v>
      </c>
      <c r="E742" s="1462" t="s">
        <v>9381</v>
      </c>
      <c r="F742" s="1462">
        <v>7.0000000000000001E-3</v>
      </c>
      <c r="G742" s="1462" t="s">
        <v>3496</v>
      </c>
      <c r="H742" s="1462">
        <v>151</v>
      </c>
    </row>
    <row r="743" spans="1:8" ht="17.25" thickBot="1">
      <c r="A743" s="1462" t="s">
        <v>9033</v>
      </c>
      <c r="B743" s="1462"/>
      <c r="C743" s="1462"/>
      <c r="D743" s="1462" t="s">
        <v>9065</v>
      </c>
      <c r="E743" s="1462" t="s">
        <v>9382</v>
      </c>
      <c r="F743" s="1462">
        <v>1.5620000000000001</v>
      </c>
      <c r="G743" s="1462" t="s">
        <v>4360</v>
      </c>
      <c r="H743" s="1462">
        <v>152</v>
      </c>
    </row>
    <row r="744" spans="1:8">
      <c r="A744" s="1503" t="s">
        <v>9317</v>
      </c>
      <c r="B744" s="1503" t="s">
        <v>9440</v>
      </c>
      <c r="C744" s="1504"/>
    </row>
    <row r="745" spans="1:8" ht="17.25" thickBot="1">
      <c r="A745" s="1502"/>
      <c r="B745" s="1502"/>
      <c r="C745" s="1462"/>
    </row>
    <row r="746" spans="1:8" ht="17.25" thickBot="1">
      <c r="A746" s="1462" t="s">
        <v>9022</v>
      </c>
      <c r="B746" s="1462"/>
      <c r="C746" s="1462" t="s">
        <v>9023</v>
      </c>
      <c r="D746" s="1462" t="s">
        <v>9058</v>
      </c>
      <c r="E746" s="1462" t="s">
        <v>9441</v>
      </c>
      <c r="F746" s="1462">
        <v>2.1999999999999999E-2</v>
      </c>
      <c r="G746" s="1462" t="s">
        <v>3496</v>
      </c>
      <c r="H746" s="1462">
        <v>497</v>
      </c>
    </row>
    <row r="747" spans="1:8" ht="17.25" thickBot="1">
      <c r="A747" s="1462" t="s">
        <v>9026</v>
      </c>
      <c r="B747" s="1462"/>
      <c r="C747" s="1462" t="s">
        <v>9027</v>
      </c>
      <c r="D747" s="1462" t="s">
        <v>9061</v>
      </c>
      <c r="E747" s="1462" t="s">
        <v>9442</v>
      </c>
      <c r="F747" s="1462">
        <v>2.7E-2</v>
      </c>
      <c r="G747" s="1462" t="s">
        <v>3496</v>
      </c>
      <c r="H747" s="1462">
        <v>498</v>
      </c>
    </row>
    <row r="748" spans="1:8" ht="17.25" thickBot="1">
      <c r="A748" s="1462" t="s">
        <v>9030</v>
      </c>
      <c r="B748" s="1462"/>
      <c r="C748" s="1462"/>
      <c r="D748" s="1462" t="s">
        <v>9063</v>
      </c>
      <c r="E748" s="1462" t="s">
        <v>9443</v>
      </c>
      <c r="F748" s="1462">
        <v>4.0000000000000001E-3</v>
      </c>
      <c r="G748" s="1462" t="s">
        <v>3496</v>
      </c>
      <c r="H748" s="1462">
        <v>499</v>
      </c>
    </row>
    <row r="749" spans="1:8" ht="17.25" thickBot="1">
      <c r="A749" s="1462" t="s">
        <v>9033</v>
      </c>
      <c r="B749" s="1462"/>
      <c r="C749" s="1462"/>
      <c r="D749" s="1462" t="s">
        <v>9065</v>
      </c>
      <c r="E749" s="1462" t="s">
        <v>9444</v>
      </c>
      <c r="F749" s="1462">
        <v>1.0089999999999999</v>
      </c>
      <c r="G749" s="1462" t="s">
        <v>4360</v>
      </c>
      <c r="H749" s="1462">
        <v>500</v>
      </c>
    </row>
    <row r="750" spans="1:8">
      <c r="A750" s="1503" t="s">
        <v>9317</v>
      </c>
      <c r="B750" s="1503" t="s">
        <v>9445</v>
      </c>
      <c r="C750" s="1504"/>
    </row>
    <row r="751" spans="1:8" ht="17.25" thickBot="1">
      <c r="A751" s="1502"/>
      <c r="B751" s="1502"/>
      <c r="C751" s="1462"/>
    </row>
    <row r="752" spans="1:8" ht="17.25" thickBot="1">
      <c r="A752" s="1462" t="s">
        <v>9022</v>
      </c>
      <c r="B752" s="1462"/>
      <c r="C752" s="1462" t="s">
        <v>9023</v>
      </c>
      <c r="D752" s="1462" t="s">
        <v>9058</v>
      </c>
      <c r="E752" s="1462" t="s">
        <v>9446</v>
      </c>
      <c r="F752" s="1462">
        <v>2.1000000000000001E-2</v>
      </c>
      <c r="G752" s="1462" t="s">
        <v>3496</v>
      </c>
      <c r="H752" s="1462">
        <v>497</v>
      </c>
    </row>
    <row r="753" spans="1:8" ht="17.25" thickBot="1">
      <c r="A753" s="1462" t="s">
        <v>9026</v>
      </c>
      <c r="B753" s="1462"/>
      <c r="C753" s="1462" t="s">
        <v>9027</v>
      </c>
      <c r="D753" s="1462" t="s">
        <v>9061</v>
      </c>
      <c r="E753" s="1462" t="s">
        <v>9447</v>
      </c>
      <c r="F753" s="1462">
        <v>2.5000000000000001E-2</v>
      </c>
      <c r="G753" s="1462" t="s">
        <v>3496</v>
      </c>
      <c r="H753" s="1462">
        <v>498</v>
      </c>
    </row>
    <row r="754" spans="1:8" ht="17.25" thickBot="1">
      <c r="A754" s="1462" t="s">
        <v>9030</v>
      </c>
      <c r="B754" s="1462"/>
      <c r="C754" s="1462"/>
      <c r="D754" s="1462" t="s">
        <v>9063</v>
      </c>
      <c r="E754" s="1462" t="s">
        <v>9448</v>
      </c>
      <c r="F754" s="1462">
        <v>4.0000000000000001E-3</v>
      </c>
      <c r="G754" s="1462" t="s">
        <v>3496</v>
      </c>
      <c r="H754" s="1462">
        <v>499</v>
      </c>
    </row>
    <row r="755" spans="1:8" ht="17.25" thickBot="1">
      <c r="A755" s="1462" t="s">
        <v>9033</v>
      </c>
      <c r="B755" s="1462"/>
      <c r="C755" s="1462"/>
      <c r="D755" s="1462" t="s">
        <v>9065</v>
      </c>
      <c r="E755" s="1462" t="s">
        <v>9449</v>
      </c>
      <c r="F755" s="1462">
        <v>0.95</v>
      </c>
      <c r="G755" s="1462" t="s">
        <v>4360</v>
      </c>
      <c r="H755" s="1462">
        <v>500</v>
      </c>
    </row>
    <row r="756" spans="1:8">
      <c r="A756" s="1503" t="s">
        <v>9317</v>
      </c>
      <c r="B756" s="1503" t="s">
        <v>9450</v>
      </c>
      <c r="C756" s="1504"/>
    </row>
    <row r="757" spans="1:8" ht="17.25" thickBot="1">
      <c r="A757" s="1502"/>
      <c r="B757" s="1502"/>
      <c r="C757" s="1462"/>
    </row>
    <row r="758" spans="1:8" ht="17.25" thickBot="1">
      <c r="A758" s="1462" t="s">
        <v>9022</v>
      </c>
      <c r="B758" s="1462"/>
      <c r="C758" s="1462" t="s">
        <v>9023</v>
      </c>
      <c r="D758" s="1462" t="s">
        <v>9058</v>
      </c>
      <c r="E758" s="1462" t="s">
        <v>9451</v>
      </c>
      <c r="F758" s="1462">
        <v>2.4E-2</v>
      </c>
      <c r="G758" s="1462" t="s">
        <v>3496</v>
      </c>
      <c r="H758" s="1462">
        <v>497</v>
      </c>
    </row>
    <row r="759" spans="1:8" ht="17.25" thickBot="1">
      <c r="A759" s="1462" t="s">
        <v>9026</v>
      </c>
      <c r="B759" s="1462"/>
      <c r="C759" s="1462" t="s">
        <v>9027</v>
      </c>
      <c r="D759" s="1462" t="s">
        <v>9061</v>
      </c>
      <c r="E759" s="1462" t="s">
        <v>9452</v>
      </c>
      <c r="F759" s="1462">
        <v>2.9000000000000001E-2</v>
      </c>
      <c r="G759" s="1462" t="s">
        <v>3496</v>
      </c>
      <c r="H759" s="1462">
        <v>498</v>
      </c>
    </row>
    <row r="760" spans="1:8" ht="17.25" thickBot="1">
      <c r="A760" s="1462" t="s">
        <v>9030</v>
      </c>
      <c r="B760" s="1462"/>
      <c r="C760" s="1462"/>
      <c r="D760" s="1462" t="s">
        <v>9063</v>
      </c>
      <c r="E760" s="1462" t="s">
        <v>9453</v>
      </c>
      <c r="F760" s="1462">
        <v>5.0000000000000001E-3</v>
      </c>
      <c r="G760" s="1462" t="s">
        <v>3496</v>
      </c>
      <c r="H760" s="1462">
        <v>499</v>
      </c>
    </row>
    <row r="761" spans="1:8" ht="17.25" thickBot="1">
      <c r="A761" s="1462" t="s">
        <v>9033</v>
      </c>
      <c r="B761" s="1462"/>
      <c r="C761" s="1462"/>
      <c r="D761" s="1462" t="s">
        <v>9065</v>
      </c>
      <c r="E761" s="1462" t="s">
        <v>9454</v>
      </c>
      <c r="F761" s="1462">
        <v>1.085</v>
      </c>
      <c r="G761" s="1462" t="s">
        <v>4360</v>
      </c>
      <c r="H761" s="1462">
        <v>500</v>
      </c>
    </row>
    <row r="762" spans="1:8">
      <c r="A762" s="1503" t="s">
        <v>9317</v>
      </c>
      <c r="B762" s="1503" t="s">
        <v>9455</v>
      </c>
      <c r="C762" s="1504"/>
    </row>
    <row r="763" spans="1:8" ht="17.25" thickBot="1">
      <c r="A763" s="1502"/>
      <c r="B763" s="1502"/>
      <c r="C763" s="1462"/>
    </row>
    <row r="764" spans="1:8" ht="17.25" thickBot="1">
      <c r="A764" s="1462" t="s">
        <v>9022</v>
      </c>
      <c r="B764" s="1462"/>
      <c r="C764" s="1462" t="s">
        <v>9023</v>
      </c>
      <c r="D764" s="1462" t="s">
        <v>9058</v>
      </c>
      <c r="E764" s="1462" t="s">
        <v>9456</v>
      </c>
      <c r="F764" s="1462">
        <v>2.3E-2</v>
      </c>
      <c r="G764" s="1462" t="s">
        <v>3496</v>
      </c>
      <c r="H764" s="1462">
        <v>497</v>
      </c>
    </row>
    <row r="765" spans="1:8" ht="17.25" thickBot="1">
      <c r="A765" s="1462" t="s">
        <v>9026</v>
      </c>
      <c r="B765" s="1462"/>
      <c r="C765" s="1462" t="s">
        <v>9027</v>
      </c>
      <c r="D765" s="1462" t="s">
        <v>9061</v>
      </c>
      <c r="E765" s="1462" t="s">
        <v>9457</v>
      </c>
      <c r="F765" s="1462">
        <v>2.8000000000000001E-2</v>
      </c>
      <c r="G765" s="1462" t="s">
        <v>3496</v>
      </c>
      <c r="H765" s="1462">
        <v>498</v>
      </c>
    </row>
    <row r="766" spans="1:8" ht="17.25" thickBot="1">
      <c r="A766" s="1462" t="s">
        <v>9030</v>
      </c>
      <c r="B766" s="1462"/>
      <c r="C766" s="1462"/>
      <c r="D766" s="1462" t="s">
        <v>9063</v>
      </c>
      <c r="E766" s="1462" t="s">
        <v>9458</v>
      </c>
      <c r="F766" s="1462">
        <v>5.0000000000000001E-3</v>
      </c>
      <c r="G766" s="1462" t="s">
        <v>3496</v>
      </c>
      <c r="H766" s="1462">
        <v>499</v>
      </c>
    </row>
    <row r="767" spans="1:8" ht="17.25" thickBot="1">
      <c r="A767" s="1462" t="s">
        <v>9033</v>
      </c>
      <c r="B767" s="1462"/>
      <c r="C767" s="1462"/>
      <c r="D767" s="1462" t="s">
        <v>9065</v>
      </c>
      <c r="E767" s="1462" t="s">
        <v>9459</v>
      </c>
      <c r="F767" s="1462">
        <v>1.046</v>
      </c>
      <c r="G767" s="1462" t="s">
        <v>4360</v>
      </c>
      <c r="H767" s="1462">
        <v>500</v>
      </c>
    </row>
    <row r="768" spans="1:8">
      <c r="A768" s="1503" t="s">
        <v>9317</v>
      </c>
      <c r="B768" s="1503" t="s">
        <v>9460</v>
      </c>
      <c r="C768" s="1504"/>
    </row>
    <row r="769" spans="1:8" ht="17.25" thickBot="1">
      <c r="A769" s="1502"/>
      <c r="B769" s="1502"/>
      <c r="C769" s="1462"/>
    </row>
    <row r="770" spans="1:8" ht="17.25" thickBot="1">
      <c r="A770" s="1462" t="s">
        <v>9022</v>
      </c>
      <c r="B770" s="1462"/>
      <c r="C770" s="1462" t="s">
        <v>9023</v>
      </c>
      <c r="D770" s="1462" t="s">
        <v>9058</v>
      </c>
      <c r="E770" s="1462" t="s">
        <v>9461</v>
      </c>
      <c r="F770" s="1462">
        <v>2.1000000000000001E-2</v>
      </c>
      <c r="G770" s="1462" t="s">
        <v>3496</v>
      </c>
      <c r="H770" s="1462">
        <v>497</v>
      </c>
    </row>
    <row r="771" spans="1:8" ht="17.25" thickBot="1">
      <c r="A771" s="1462" t="s">
        <v>9026</v>
      </c>
      <c r="B771" s="1462"/>
      <c r="C771" s="1462" t="s">
        <v>9027</v>
      </c>
      <c r="D771" s="1462" t="s">
        <v>9061</v>
      </c>
      <c r="E771" s="1462" t="s">
        <v>9462</v>
      </c>
      <c r="F771" s="1462">
        <v>2.5999999999999999E-2</v>
      </c>
      <c r="G771" s="1462" t="s">
        <v>3496</v>
      </c>
      <c r="H771" s="1462">
        <v>498</v>
      </c>
    </row>
    <row r="772" spans="1:8" ht="17.25" thickBot="1">
      <c r="A772" s="1462" t="s">
        <v>9030</v>
      </c>
      <c r="B772" s="1462"/>
      <c r="C772" s="1462"/>
      <c r="D772" s="1462" t="s">
        <v>9063</v>
      </c>
      <c r="E772" s="1462" t="s">
        <v>9463</v>
      </c>
      <c r="F772" s="1462">
        <v>4.0000000000000001E-3</v>
      </c>
      <c r="G772" s="1462" t="s">
        <v>3496</v>
      </c>
      <c r="H772" s="1462">
        <v>499</v>
      </c>
    </row>
    <row r="773" spans="1:8" ht="17.25" thickBot="1">
      <c r="A773" s="1462" t="s">
        <v>9033</v>
      </c>
      <c r="B773" s="1462"/>
      <c r="C773" s="1462"/>
      <c r="D773" s="1462" t="s">
        <v>9065</v>
      </c>
      <c r="E773" s="1462" t="s">
        <v>9464</v>
      </c>
      <c r="F773" s="1462">
        <v>0.95399999999999996</v>
      </c>
      <c r="G773" s="1462" t="s">
        <v>4360</v>
      </c>
      <c r="H773" s="1462">
        <v>500</v>
      </c>
    </row>
    <row r="774" spans="1:8">
      <c r="A774" s="1503" t="s">
        <v>9317</v>
      </c>
      <c r="B774" s="1503" t="s">
        <v>9465</v>
      </c>
      <c r="C774" s="1504"/>
    </row>
    <row r="775" spans="1:8" ht="17.25" thickBot="1">
      <c r="A775" s="1502"/>
      <c r="B775" s="1502"/>
      <c r="C775" s="1462"/>
    </row>
    <row r="776" spans="1:8" ht="17.25" thickBot="1">
      <c r="A776" s="1462" t="s">
        <v>9022</v>
      </c>
      <c r="B776" s="1462"/>
      <c r="C776" s="1462" t="s">
        <v>9023</v>
      </c>
      <c r="D776" s="1462" t="s">
        <v>9058</v>
      </c>
      <c r="E776" s="1462" t="s">
        <v>9466</v>
      </c>
      <c r="F776" s="1462">
        <v>2.5000000000000001E-2</v>
      </c>
      <c r="G776" s="1462" t="s">
        <v>3496</v>
      </c>
      <c r="H776" s="1462">
        <v>497</v>
      </c>
    </row>
    <row r="777" spans="1:8" ht="17.25" thickBot="1">
      <c r="A777" s="1462" t="s">
        <v>9026</v>
      </c>
      <c r="B777" s="1462"/>
      <c r="C777" s="1462" t="s">
        <v>9027</v>
      </c>
      <c r="D777" s="1462" t="s">
        <v>9061</v>
      </c>
      <c r="E777" s="1462" t="s">
        <v>9467</v>
      </c>
      <c r="F777" s="1462">
        <v>0.03</v>
      </c>
      <c r="G777" s="1462" t="s">
        <v>3496</v>
      </c>
      <c r="H777" s="1462">
        <v>498</v>
      </c>
    </row>
    <row r="778" spans="1:8" ht="17.25" thickBot="1">
      <c r="A778" s="1462" t="s">
        <v>9030</v>
      </c>
      <c r="B778" s="1462"/>
      <c r="C778" s="1462"/>
      <c r="D778" s="1462" t="s">
        <v>9063</v>
      </c>
      <c r="E778" s="1462" t="s">
        <v>9468</v>
      </c>
      <c r="F778" s="1462">
        <v>5.0000000000000001E-3</v>
      </c>
      <c r="G778" s="1462" t="s">
        <v>3496</v>
      </c>
      <c r="H778" s="1462">
        <v>499</v>
      </c>
    </row>
    <row r="779" spans="1:8" ht="17.25" thickBot="1">
      <c r="A779" s="1462" t="s">
        <v>9033</v>
      </c>
      <c r="B779" s="1462"/>
      <c r="C779" s="1462"/>
      <c r="D779" s="1462" t="s">
        <v>9065</v>
      </c>
      <c r="E779" s="1462" t="s">
        <v>9469</v>
      </c>
      <c r="F779" s="1462">
        <v>1.1080000000000001</v>
      </c>
      <c r="G779" s="1462" t="s">
        <v>4360</v>
      </c>
      <c r="H779" s="1462">
        <v>500</v>
      </c>
    </row>
    <row r="780" spans="1:8">
      <c r="A780" s="1503" t="s">
        <v>9317</v>
      </c>
      <c r="B780" s="1503" t="s">
        <v>9470</v>
      </c>
      <c r="C780" s="1504"/>
    </row>
    <row r="781" spans="1:8" ht="17.25" thickBot="1">
      <c r="A781" s="1502"/>
      <c r="B781" s="1502"/>
      <c r="C781" s="1462"/>
    </row>
    <row r="782" spans="1:8" ht="17.25" thickBot="1">
      <c r="A782" s="1462" t="s">
        <v>9022</v>
      </c>
      <c r="B782" s="1462"/>
      <c r="C782" s="1462" t="s">
        <v>9023</v>
      </c>
      <c r="D782" s="1462" t="s">
        <v>9058</v>
      </c>
      <c r="E782" s="1462" t="s">
        <v>9471</v>
      </c>
      <c r="F782" s="1462">
        <v>1.7000000000000001E-2</v>
      </c>
      <c r="G782" s="1462" t="s">
        <v>3496</v>
      </c>
      <c r="H782" s="1462">
        <v>497</v>
      </c>
    </row>
    <row r="783" spans="1:8" ht="17.25" thickBot="1">
      <c r="A783" s="1462" t="s">
        <v>9026</v>
      </c>
      <c r="B783" s="1462"/>
      <c r="C783" s="1462" t="s">
        <v>9027</v>
      </c>
      <c r="D783" s="1462" t="s">
        <v>9061</v>
      </c>
      <c r="E783" s="1462" t="s">
        <v>9472</v>
      </c>
      <c r="F783" s="1462">
        <v>2.1000000000000001E-2</v>
      </c>
      <c r="G783" s="1462" t="s">
        <v>3496</v>
      </c>
      <c r="H783" s="1462">
        <v>498</v>
      </c>
    </row>
    <row r="784" spans="1:8" ht="17.25" thickBot="1">
      <c r="A784" s="1462" t="s">
        <v>9030</v>
      </c>
      <c r="B784" s="1462"/>
      <c r="C784" s="1462"/>
      <c r="D784" s="1462" t="s">
        <v>9063</v>
      </c>
      <c r="E784" s="1462" t="s">
        <v>9473</v>
      </c>
      <c r="F784" s="1462">
        <v>3.0000000000000001E-3</v>
      </c>
      <c r="G784" s="1462" t="s">
        <v>3496</v>
      </c>
      <c r="H784" s="1462">
        <v>499</v>
      </c>
    </row>
    <row r="785" spans="1:8" ht="17.25" thickBot="1">
      <c r="A785" s="1462" t="s">
        <v>9033</v>
      </c>
      <c r="B785" s="1462"/>
      <c r="C785" s="1462"/>
      <c r="D785" s="1462" t="s">
        <v>9065</v>
      </c>
      <c r="E785" s="1462" t="s">
        <v>9474</v>
      </c>
      <c r="F785" s="1462">
        <v>0.78400000000000003</v>
      </c>
      <c r="G785" s="1462" t="s">
        <v>4360</v>
      </c>
      <c r="H785" s="1462">
        <v>500</v>
      </c>
    </row>
    <row r="786" spans="1:8">
      <c r="A786" s="1503" t="s">
        <v>9317</v>
      </c>
      <c r="B786" s="1503" t="s">
        <v>9475</v>
      </c>
      <c r="C786" s="1504"/>
    </row>
    <row r="787" spans="1:8" ht="17.25" thickBot="1">
      <c r="A787" s="1502"/>
      <c r="B787" s="1502"/>
      <c r="C787" s="1462"/>
    </row>
    <row r="788" spans="1:8" ht="17.25" thickBot="1">
      <c r="A788" s="1462" t="s">
        <v>9022</v>
      </c>
      <c r="B788" s="1462"/>
      <c r="C788" s="1462" t="s">
        <v>9023</v>
      </c>
      <c r="D788" s="1462" t="s">
        <v>9058</v>
      </c>
      <c r="E788" s="1462" t="s">
        <v>9476</v>
      </c>
      <c r="F788" s="1462">
        <v>0.02</v>
      </c>
      <c r="G788" s="1462" t="s">
        <v>3496</v>
      </c>
      <c r="H788" s="1462">
        <v>497</v>
      </c>
    </row>
    <row r="789" spans="1:8" ht="17.25" thickBot="1">
      <c r="A789" s="1462" t="s">
        <v>9026</v>
      </c>
      <c r="B789" s="1462"/>
      <c r="C789" s="1462" t="s">
        <v>9027</v>
      </c>
      <c r="D789" s="1462" t="s">
        <v>9061</v>
      </c>
      <c r="E789" s="1462" t="s">
        <v>9477</v>
      </c>
      <c r="F789" s="1462">
        <v>2.4E-2</v>
      </c>
      <c r="G789" s="1462" t="s">
        <v>3496</v>
      </c>
      <c r="H789" s="1462">
        <v>498</v>
      </c>
    </row>
    <row r="790" spans="1:8" ht="17.25" thickBot="1">
      <c r="A790" s="1462" t="s">
        <v>9030</v>
      </c>
      <c r="B790" s="1462"/>
      <c r="C790" s="1462"/>
      <c r="D790" s="1462" t="s">
        <v>9063</v>
      </c>
      <c r="E790" s="1462" t="s">
        <v>9478</v>
      </c>
      <c r="F790" s="1462">
        <v>4.0000000000000001E-3</v>
      </c>
      <c r="G790" s="1462" t="s">
        <v>3496</v>
      </c>
      <c r="H790" s="1462">
        <v>499</v>
      </c>
    </row>
    <row r="791" spans="1:8" ht="17.25" thickBot="1">
      <c r="A791" s="1462" t="s">
        <v>9033</v>
      </c>
      <c r="B791" s="1462"/>
      <c r="C791" s="1462"/>
      <c r="D791" s="1462" t="s">
        <v>9065</v>
      </c>
      <c r="E791" s="1462" t="s">
        <v>9479</v>
      </c>
      <c r="F791" s="1462">
        <v>0.91100000000000003</v>
      </c>
      <c r="G791" s="1462" t="s">
        <v>4360</v>
      </c>
      <c r="H791" s="1462">
        <v>500</v>
      </c>
    </row>
    <row r="792" spans="1:8">
      <c r="A792" s="1503" t="s">
        <v>9317</v>
      </c>
      <c r="B792" s="1503" t="s">
        <v>9480</v>
      </c>
      <c r="C792" s="1504"/>
    </row>
    <row r="793" spans="1:8" ht="17.25" thickBot="1">
      <c r="A793" s="1502"/>
      <c r="B793" s="1502"/>
      <c r="C793" s="1462"/>
    </row>
    <row r="794" spans="1:8" ht="17.25" thickBot="1">
      <c r="A794" s="1462" t="s">
        <v>9022</v>
      </c>
      <c r="B794" s="1462"/>
      <c r="C794" s="1462" t="s">
        <v>9023</v>
      </c>
      <c r="D794" s="1462" t="s">
        <v>9058</v>
      </c>
      <c r="E794" s="1462" t="s">
        <v>9481</v>
      </c>
      <c r="F794" s="1462">
        <v>2.7E-2</v>
      </c>
      <c r="G794" s="1462" t="s">
        <v>3496</v>
      </c>
      <c r="H794" s="1462">
        <v>497</v>
      </c>
    </row>
    <row r="795" spans="1:8" ht="17.25" thickBot="1">
      <c r="A795" s="1462" t="s">
        <v>9026</v>
      </c>
      <c r="B795" s="1462"/>
      <c r="C795" s="1462" t="s">
        <v>9027</v>
      </c>
      <c r="D795" s="1462" t="s">
        <v>9061</v>
      </c>
      <c r="E795" s="1462" t="s">
        <v>9482</v>
      </c>
      <c r="F795" s="1462">
        <v>3.2000000000000001E-2</v>
      </c>
      <c r="G795" s="1462" t="s">
        <v>3496</v>
      </c>
      <c r="H795" s="1462">
        <v>498</v>
      </c>
    </row>
    <row r="796" spans="1:8" ht="17.25" thickBot="1">
      <c r="A796" s="1462" t="s">
        <v>9030</v>
      </c>
      <c r="B796" s="1462"/>
      <c r="C796" s="1462"/>
      <c r="D796" s="1462" t="s">
        <v>9063</v>
      </c>
      <c r="E796" s="1462" t="s">
        <v>9483</v>
      </c>
      <c r="F796" s="1462">
        <v>5.0000000000000001E-3</v>
      </c>
      <c r="G796" s="1462" t="s">
        <v>3496</v>
      </c>
      <c r="H796" s="1462">
        <v>499</v>
      </c>
    </row>
    <row r="797" spans="1:8" ht="17.25" thickBot="1">
      <c r="A797" s="1462" t="s">
        <v>9033</v>
      </c>
      <c r="B797" s="1462"/>
      <c r="C797" s="1462"/>
      <c r="D797" s="1462" t="s">
        <v>9065</v>
      </c>
      <c r="E797" s="1462" t="s">
        <v>9484</v>
      </c>
      <c r="F797" s="1462">
        <v>1.1930000000000001</v>
      </c>
      <c r="G797" s="1462" t="s">
        <v>4360</v>
      </c>
      <c r="H797" s="1462">
        <v>500</v>
      </c>
    </row>
    <row r="798" spans="1:8">
      <c r="A798" s="1503" t="s">
        <v>9317</v>
      </c>
      <c r="B798" s="1503" t="s">
        <v>9485</v>
      </c>
      <c r="C798" s="1504"/>
    </row>
    <row r="799" spans="1:8" ht="17.25" thickBot="1">
      <c r="A799" s="1502"/>
      <c r="B799" s="1502"/>
      <c r="C799" s="1462"/>
    </row>
    <row r="800" spans="1:8" ht="17.25" thickBot="1">
      <c r="A800" s="1462" t="s">
        <v>9022</v>
      </c>
      <c r="B800" s="1462"/>
      <c r="C800" s="1462" t="s">
        <v>9023</v>
      </c>
      <c r="D800" s="1462" t="s">
        <v>9058</v>
      </c>
      <c r="E800" s="1462" t="s">
        <v>9486</v>
      </c>
      <c r="F800" s="1462">
        <v>2.7E-2</v>
      </c>
      <c r="G800" s="1462" t="s">
        <v>3496</v>
      </c>
      <c r="H800" s="1462">
        <v>497</v>
      </c>
    </row>
    <row r="801" spans="1:8" ht="17.25" thickBot="1">
      <c r="A801" s="1462" t="s">
        <v>9026</v>
      </c>
      <c r="B801" s="1462"/>
      <c r="C801" s="1462" t="s">
        <v>9027</v>
      </c>
      <c r="D801" s="1462" t="s">
        <v>9061</v>
      </c>
      <c r="E801" s="1462" t="s">
        <v>9487</v>
      </c>
      <c r="F801" s="1462">
        <v>3.3000000000000002E-2</v>
      </c>
      <c r="G801" s="1462" t="s">
        <v>3496</v>
      </c>
      <c r="H801" s="1462">
        <v>498</v>
      </c>
    </row>
    <row r="802" spans="1:8" ht="17.25" thickBot="1">
      <c r="A802" s="1462" t="s">
        <v>9030</v>
      </c>
      <c r="B802" s="1462"/>
      <c r="C802" s="1462"/>
      <c r="D802" s="1462" t="s">
        <v>9063</v>
      </c>
      <c r="E802" s="1462" t="s">
        <v>9488</v>
      </c>
      <c r="F802" s="1462">
        <v>5.0000000000000001E-3</v>
      </c>
      <c r="G802" s="1462" t="s">
        <v>3496</v>
      </c>
      <c r="H802" s="1462">
        <v>499</v>
      </c>
    </row>
    <row r="803" spans="1:8" ht="17.25" thickBot="1">
      <c r="A803" s="1462" t="s">
        <v>9033</v>
      </c>
      <c r="B803" s="1462"/>
      <c r="C803" s="1462"/>
      <c r="D803" s="1462" t="s">
        <v>9065</v>
      </c>
      <c r="E803" s="1462" t="s">
        <v>9489</v>
      </c>
      <c r="F803" s="1462">
        <v>1.2270000000000001</v>
      </c>
      <c r="G803" s="1462" t="s">
        <v>4360</v>
      </c>
      <c r="H803" s="1462">
        <v>500</v>
      </c>
    </row>
    <row r="804" spans="1:8">
      <c r="A804" s="1503" t="s">
        <v>9317</v>
      </c>
      <c r="B804" s="1503" t="s">
        <v>9490</v>
      </c>
      <c r="C804" s="1504"/>
    </row>
    <row r="805" spans="1:8" ht="17.25" thickBot="1">
      <c r="A805" s="1502"/>
      <c r="B805" s="1502"/>
      <c r="C805" s="1462"/>
    </row>
    <row r="806" spans="1:8" ht="17.25" thickBot="1">
      <c r="A806" s="1462" t="s">
        <v>9022</v>
      </c>
      <c r="B806" s="1462"/>
      <c r="C806" s="1462" t="s">
        <v>9023</v>
      </c>
      <c r="D806" s="1462" t="s">
        <v>9058</v>
      </c>
      <c r="E806" s="1462" t="s">
        <v>9486</v>
      </c>
      <c r="F806" s="1462">
        <v>2.7E-2</v>
      </c>
      <c r="G806" s="1462" t="s">
        <v>3496</v>
      </c>
      <c r="H806" s="1462">
        <v>497</v>
      </c>
    </row>
    <row r="807" spans="1:8" ht="17.25" thickBot="1">
      <c r="A807" s="1462" t="s">
        <v>9026</v>
      </c>
      <c r="B807" s="1462"/>
      <c r="C807" s="1462" t="s">
        <v>9027</v>
      </c>
      <c r="D807" s="1462" t="s">
        <v>9061</v>
      </c>
      <c r="E807" s="1462" t="s">
        <v>9487</v>
      </c>
      <c r="F807" s="1462">
        <v>3.3000000000000002E-2</v>
      </c>
      <c r="G807" s="1462" t="s">
        <v>3496</v>
      </c>
      <c r="H807" s="1462">
        <v>498</v>
      </c>
    </row>
    <row r="808" spans="1:8" ht="17.25" thickBot="1">
      <c r="A808" s="1462" t="s">
        <v>9030</v>
      </c>
      <c r="B808" s="1462"/>
      <c r="C808" s="1462"/>
      <c r="D808" s="1462" t="s">
        <v>9063</v>
      </c>
      <c r="E808" s="1462" t="s">
        <v>9488</v>
      </c>
      <c r="F808" s="1462">
        <v>5.0000000000000001E-3</v>
      </c>
      <c r="G808" s="1462" t="s">
        <v>3496</v>
      </c>
      <c r="H808" s="1462">
        <v>499</v>
      </c>
    </row>
    <row r="809" spans="1:8" ht="17.25" thickBot="1">
      <c r="A809" s="1462" t="s">
        <v>9033</v>
      </c>
      <c r="B809" s="1462"/>
      <c r="C809" s="1462"/>
      <c r="D809" s="1462" t="s">
        <v>9065</v>
      </c>
      <c r="E809" s="1462" t="s">
        <v>9489</v>
      </c>
      <c r="F809" s="1462">
        <v>1.2270000000000001</v>
      </c>
      <c r="G809" s="1462" t="s">
        <v>4360</v>
      </c>
      <c r="H809" s="1462">
        <v>500</v>
      </c>
    </row>
    <row r="810" spans="1:8">
      <c r="A810" s="1503" t="s">
        <v>9317</v>
      </c>
      <c r="B810" s="1503" t="s">
        <v>9491</v>
      </c>
      <c r="C810" s="1504"/>
    </row>
    <row r="811" spans="1:8" ht="17.25" thickBot="1">
      <c r="A811" s="1502"/>
      <c r="B811" s="1502"/>
      <c r="C811" s="1462"/>
    </row>
    <row r="812" spans="1:8" ht="17.25" thickBot="1">
      <c r="A812" s="1462" t="s">
        <v>9022</v>
      </c>
      <c r="B812" s="1462"/>
      <c r="C812" s="1462" t="s">
        <v>9023</v>
      </c>
      <c r="D812" s="1462" t="s">
        <v>9058</v>
      </c>
      <c r="E812" s="1462" t="s">
        <v>9481</v>
      </c>
      <c r="F812" s="1462">
        <v>2.7E-2</v>
      </c>
      <c r="G812" s="1462" t="s">
        <v>3496</v>
      </c>
      <c r="H812" s="1462">
        <v>497</v>
      </c>
    </row>
    <row r="813" spans="1:8" ht="17.25" thickBot="1">
      <c r="A813" s="1462" t="s">
        <v>9026</v>
      </c>
      <c r="B813" s="1462"/>
      <c r="C813" s="1462" t="s">
        <v>9027</v>
      </c>
      <c r="D813" s="1462" t="s">
        <v>9061</v>
      </c>
      <c r="E813" s="1462" t="s">
        <v>9482</v>
      </c>
      <c r="F813" s="1462">
        <v>3.2000000000000001E-2</v>
      </c>
      <c r="G813" s="1462" t="s">
        <v>3496</v>
      </c>
      <c r="H813" s="1462">
        <v>498</v>
      </c>
    </row>
    <row r="814" spans="1:8" ht="17.25" thickBot="1">
      <c r="A814" s="1462" t="s">
        <v>9030</v>
      </c>
      <c r="B814" s="1462"/>
      <c r="C814" s="1462"/>
      <c r="D814" s="1462" t="s">
        <v>9063</v>
      </c>
      <c r="E814" s="1462" t="s">
        <v>9483</v>
      </c>
      <c r="F814" s="1462">
        <v>5.0000000000000001E-3</v>
      </c>
      <c r="G814" s="1462" t="s">
        <v>3496</v>
      </c>
      <c r="H814" s="1462">
        <v>499</v>
      </c>
    </row>
    <row r="815" spans="1:8" ht="17.25" thickBot="1">
      <c r="A815" s="1462" t="s">
        <v>9033</v>
      </c>
      <c r="B815" s="1462"/>
      <c r="C815" s="1462"/>
      <c r="D815" s="1462" t="s">
        <v>9065</v>
      </c>
      <c r="E815" s="1462" t="s">
        <v>9484</v>
      </c>
      <c r="F815" s="1462">
        <v>1.1930000000000001</v>
      </c>
      <c r="G815" s="1462" t="s">
        <v>4360</v>
      </c>
      <c r="H815" s="1462">
        <v>500</v>
      </c>
    </row>
    <row r="816" spans="1:8">
      <c r="A816" s="1503" t="s">
        <v>3622</v>
      </c>
      <c r="B816" s="1503" t="s">
        <v>9492</v>
      </c>
      <c r="C816" s="1504"/>
    </row>
    <row r="817" spans="1:8" ht="17.25" thickBot="1">
      <c r="A817" s="1502"/>
      <c r="B817" s="1502"/>
      <c r="C817" s="1462"/>
    </row>
    <row r="818" spans="1:8" ht="17.25" thickBot="1">
      <c r="A818" s="1462" t="s">
        <v>9022</v>
      </c>
      <c r="B818" s="1462"/>
      <c r="C818" s="1462" t="s">
        <v>9057</v>
      </c>
      <c r="D818" s="1462" t="s">
        <v>9058</v>
      </c>
      <c r="E818" s="1462" t="s">
        <v>9493</v>
      </c>
      <c r="F818" s="1462">
        <v>2.1999999999999999E-2</v>
      </c>
      <c r="G818" s="1462" t="s">
        <v>3496</v>
      </c>
      <c r="H818" s="1462">
        <v>149</v>
      </c>
    </row>
    <row r="819" spans="1:8" ht="17.25" thickBot="1">
      <c r="A819" s="1462" t="s">
        <v>9026</v>
      </c>
      <c r="B819" s="1462"/>
      <c r="C819" s="1462" t="s">
        <v>9060</v>
      </c>
      <c r="D819" s="1462" t="s">
        <v>9061</v>
      </c>
      <c r="E819" s="1462" t="s">
        <v>9494</v>
      </c>
      <c r="F819" s="1462">
        <v>2.7E-2</v>
      </c>
      <c r="G819" s="1462" t="s">
        <v>3496</v>
      </c>
      <c r="H819" s="1462">
        <v>150</v>
      </c>
    </row>
    <row r="820" spans="1:8" ht="17.25" thickBot="1">
      <c r="A820" s="1462" t="s">
        <v>9030</v>
      </c>
      <c r="B820" s="1462"/>
      <c r="C820" s="1462"/>
      <c r="D820" s="1462" t="s">
        <v>9063</v>
      </c>
      <c r="E820" s="1462" t="s">
        <v>9495</v>
      </c>
      <c r="F820" s="1462">
        <v>4.0000000000000001E-3</v>
      </c>
      <c r="G820" s="1462" t="s">
        <v>3496</v>
      </c>
      <c r="H820" s="1462">
        <v>151</v>
      </c>
    </row>
    <row r="821" spans="1:8" ht="17.25" thickBot="1">
      <c r="A821" s="1462" t="s">
        <v>9033</v>
      </c>
      <c r="B821" s="1462"/>
      <c r="C821" s="1462"/>
      <c r="D821" s="1462" t="s">
        <v>9065</v>
      </c>
      <c r="E821" s="1462" t="s">
        <v>9496</v>
      </c>
      <c r="F821" s="1462">
        <v>0.85899999999999999</v>
      </c>
      <c r="G821" s="1462" t="s">
        <v>4360</v>
      </c>
      <c r="H821" s="1462">
        <v>152</v>
      </c>
    </row>
    <row r="822" spans="1:8">
      <c r="A822" s="1503" t="s">
        <v>3622</v>
      </c>
      <c r="B822" s="1503" t="s">
        <v>9497</v>
      </c>
      <c r="C822" s="1504"/>
    </row>
    <row r="823" spans="1:8" ht="17.25" thickBot="1">
      <c r="A823" s="1502"/>
      <c r="B823" s="1502"/>
      <c r="C823" s="1462"/>
    </row>
    <row r="824" spans="1:8" ht="17.25" thickBot="1">
      <c r="A824" s="1462" t="s">
        <v>9022</v>
      </c>
      <c r="B824" s="1462"/>
      <c r="C824" s="1462" t="s">
        <v>9057</v>
      </c>
      <c r="D824" s="1462" t="s">
        <v>9058</v>
      </c>
      <c r="E824" s="1462" t="s">
        <v>9498</v>
      </c>
      <c r="F824" s="1462">
        <v>0.22500000000000001</v>
      </c>
      <c r="G824" s="1462" t="s">
        <v>3496</v>
      </c>
      <c r="H824" s="1462">
        <v>149</v>
      </c>
    </row>
    <row r="825" spans="1:8" ht="17.25" thickBot="1">
      <c r="A825" s="1462" t="s">
        <v>9026</v>
      </c>
      <c r="B825" s="1462"/>
      <c r="C825" s="1462" t="s">
        <v>9060</v>
      </c>
      <c r="D825" s="1462" t="s">
        <v>9061</v>
      </c>
      <c r="E825" s="1462" t="s">
        <v>9499</v>
      </c>
      <c r="F825" s="1462">
        <v>0.26900000000000002</v>
      </c>
      <c r="G825" s="1462" t="s">
        <v>3496</v>
      </c>
      <c r="H825" s="1462">
        <v>150</v>
      </c>
    </row>
    <row r="826" spans="1:8" ht="17.25" thickBot="1">
      <c r="A826" s="1462" t="s">
        <v>9030</v>
      </c>
      <c r="B826" s="1462"/>
      <c r="C826" s="1462"/>
      <c r="D826" s="1462" t="s">
        <v>9063</v>
      </c>
      <c r="E826" s="1462" t="s">
        <v>9500</v>
      </c>
      <c r="F826" s="1462">
        <v>4.4999999999999998E-2</v>
      </c>
      <c r="G826" s="1462" t="s">
        <v>3496</v>
      </c>
      <c r="H826" s="1462">
        <v>151</v>
      </c>
    </row>
    <row r="827" spans="1:8" ht="17.25" thickBot="1">
      <c r="A827" s="1462" t="s">
        <v>9033</v>
      </c>
      <c r="B827" s="1462"/>
      <c r="C827" s="1462"/>
      <c r="D827" s="1462" t="s">
        <v>9065</v>
      </c>
      <c r="E827" s="1462" t="s">
        <v>9501</v>
      </c>
      <c r="F827" s="1462">
        <v>8.5909999999999993</v>
      </c>
      <c r="G827" s="1462" t="s">
        <v>4360</v>
      </c>
      <c r="H827" s="1462">
        <v>152</v>
      </c>
    </row>
    <row r="828" spans="1:8">
      <c r="A828" s="1503" t="s">
        <v>3622</v>
      </c>
      <c r="B828" s="1503" t="s">
        <v>9502</v>
      </c>
      <c r="C828" s="1504"/>
    </row>
    <row r="829" spans="1:8" ht="17.25" thickBot="1">
      <c r="A829" s="1502"/>
      <c r="B829" s="1502"/>
      <c r="C829" s="1462"/>
    </row>
    <row r="830" spans="1:8" ht="17.25" thickBot="1">
      <c r="A830" s="1462" t="s">
        <v>9022</v>
      </c>
      <c r="B830" s="1462"/>
      <c r="C830" s="1462" t="s">
        <v>9057</v>
      </c>
      <c r="D830" s="1462" t="s">
        <v>9058</v>
      </c>
      <c r="E830" s="1462" t="s">
        <v>9503</v>
      </c>
      <c r="F830" s="1462">
        <v>0.33</v>
      </c>
      <c r="G830" s="1462" t="s">
        <v>3496</v>
      </c>
      <c r="H830" s="1462">
        <v>149</v>
      </c>
    </row>
    <row r="831" spans="1:8" ht="17.25" thickBot="1">
      <c r="A831" s="1462" t="s">
        <v>9026</v>
      </c>
      <c r="B831" s="1462"/>
      <c r="C831" s="1462" t="s">
        <v>9060</v>
      </c>
      <c r="D831" s="1462" t="s">
        <v>9061</v>
      </c>
      <c r="E831" s="1462" t="s">
        <v>9504</v>
      </c>
      <c r="F831" s="1462">
        <v>0.39600000000000002</v>
      </c>
      <c r="G831" s="1462" t="s">
        <v>3496</v>
      </c>
      <c r="H831" s="1462">
        <v>150</v>
      </c>
    </row>
    <row r="832" spans="1:8" ht="17.25" thickBot="1">
      <c r="A832" s="1462" t="s">
        <v>9030</v>
      </c>
      <c r="B832" s="1462"/>
      <c r="C832" s="1462"/>
      <c r="D832" s="1462" t="s">
        <v>9063</v>
      </c>
      <c r="E832" s="1462" t="s">
        <v>9505</v>
      </c>
      <c r="F832" s="1462">
        <v>6.6000000000000003E-2</v>
      </c>
      <c r="G832" s="1462" t="s">
        <v>3496</v>
      </c>
      <c r="H832" s="1462">
        <v>151</v>
      </c>
    </row>
    <row r="833" spans="1:8" ht="17.25" thickBot="1">
      <c r="A833" s="1462" t="s">
        <v>9033</v>
      </c>
      <c r="B833" s="1462"/>
      <c r="C833" s="1462"/>
      <c r="D833" s="1462" t="s">
        <v>9065</v>
      </c>
      <c r="E833" s="1462" t="s">
        <v>9506</v>
      </c>
      <c r="F833" s="1462">
        <v>12.635999999999999</v>
      </c>
      <c r="G833" s="1462" t="s">
        <v>4360</v>
      </c>
      <c r="H833" s="1462">
        <v>152</v>
      </c>
    </row>
    <row r="834" spans="1:8">
      <c r="A834" s="1503" t="s">
        <v>3622</v>
      </c>
      <c r="B834" s="1503" t="s">
        <v>9507</v>
      </c>
      <c r="C834" s="1504"/>
    </row>
    <row r="835" spans="1:8" ht="17.25" thickBot="1">
      <c r="A835" s="1502"/>
      <c r="B835" s="1502"/>
      <c r="C835" s="1462"/>
    </row>
    <row r="836" spans="1:8" ht="17.25" thickBot="1">
      <c r="A836" s="1462" t="s">
        <v>9022</v>
      </c>
      <c r="B836" s="1462"/>
      <c r="C836" s="1462" t="s">
        <v>9057</v>
      </c>
      <c r="D836" s="1462" t="s">
        <v>9058</v>
      </c>
      <c r="E836" s="1462" t="s">
        <v>9503</v>
      </c>
      <c r="F836" s="1462">
        <v>0.33</v>
      </c>
      <c r="G836" s="1462" t="s">
        <v>3496</v>
      </c>
      <c r="H836" s="1462">
        <v>149</v>
      </c>
    </row>
    <row r="837" spans="1:8" ht="17.25" thickBot="1">
      <c r="A837" s="1462" t="s">
        <v>9026</v>
      </c>
      <c r="B837" s="1462"/>
      <c r="C837" s="1462" t="s">
        <v>9060</v>
      </c>
      <c r="D837" s="1462" t="s">
        <v>9061</v>
      </c>
      <c r="E837" s="1462" t="s">
        <v>9504</v>
      </c>
      <c r="F837" s="1462">
        <v>0.39600000000000002</v>
      </c>
      <c r="G837" s="1462" t="s">
        <v>3496</v>
      </c>
      <c r="H837" s="1462">
        <v>150</v>
      </c>
    </row>
    <row r="838" spans="1:8" ht="17.25" thickBot="1">
      <c r="A838" s="1462" t="s">
        <v>9030</v>
      </c>
      <c r="B838" s="1462"/>
      <c r="C838" s="1462"/>
      <c r="D838" s="1462" t="s">
        <v>9063</v>
      </c>
      <c r="E838" s="1462" t="s">
        <v>9505</v>
      </c>
      <c r="F838" s="1462">
        <v>6.6000000000000003E-2</v>
      </c>
      <c r="G838" s="1462" t="s">
        <v>3496</v>
      </c>
      <c r="H838" s="1462">
        <v>151</v>
      </c>
    </row>
    <row r="839" spans="1:8" ht="17.25" thickBot="1">
      <c r="A839" s="1462" t="s">
        <v>9033</v>
      </c>
      <c r="B839" s="1462"/>
      <c r="C839" s="1462"/>
      <c r="D839" s="1462" t="s">
        <v>9065</v>
      </c>
      <c r="E839" s="1462" t="s">
        <v>9506</v>
      </c>
      <c r="F839" s="1462">
        <v>12.635999999999999</v>
      </c>
      <c r="G839" s="1462" t="s">
        <v>4360</v>
      </c>
      <c r="H839" s="1462">
        <v>152</v>
      </c>
    </row>
    <row r="840" spans="1:8">
      <c r="A840" s="1503" t="s">
        <v>3621</v>
      </c>
      <c r="B840" s="1503" t="s">
        <v>9508</v>
      </c>
      <c r="C840" s="1504"/>
    </row>
    <row r="841" spans="1:8" ht="17.25" thickBot="1">
      <c r="A841" s="1502"/>
      <c r="B841" s="1502"/>
      <c r="C841" s="1462"/>
    </row>
    <row r="842" spans="1:8" ht="17.25" thickBot="1">
      <c r="A842" s="1462" t="s">
        <v>9022</v>
      </c>
      <c r="B842" s="1462"/>
      <c r="C842" s="1462" t="s">
        <v>9057</v>
      </c>
      <c r="D842" s="1462" t="s">
        <v>9058</v>
      </c>
      <c r="E842" s="1462" t="s">
        <v>9498</v>
      </c>
      <c r="F842" s="1462">
        <v>0.22500000000000001</v>
      </c>
      <c r="G842" s="1462" t="s">
        <v>3496</v>
      </c>
      <c r="H842" s="1462">
        <v>149</v>
      </c>
    </row>
    <row r="843" spans="1:8" ht="17.25" thickBot="1">
      <c r="A843" s="1462" t="s">
        <v>9026</v>
      </c>
      <c r="B843" s="1462"/>
      <c r="C843" s="1462" t="s">
        <v>9060</v>
      </c>
      <c r="D843" s="1462" t="s">
        <v>9061</v>
      </c>
      <c r="E843" s="1462" t="s">
        <v>9499</v>
      </c>
      <c r="F843" s="1462">
        <v>0.26900000000000002</v>
      </c>
      <c r="G843" s="1462" t="s">
        <v>3496</v>
      </c>
      <c r="H843" s="1462">
        <v>150</v>
      </c>
    </row>
    <row r="844" spans="1:8" ht="17.25" thickBot="1">
      <c r="A844" s="1462" t="s">
        <v>9030</v>
      </c>
      <c r="B844" s="1462"/>
      <c r="C844" s="1462"/>
      <c r="D844" s="1462" t="s">
        <v>9063</v>
      </c>
      <c r="E844" s="1462" t="s">
        <v>9500</v>
      </c>
      <c r="F844" s="1462">
        <v>4.4999999999999998E-2</v>
      </c>
      <c r="G844" s="1462" t="s">
        <v>3496</v>
      </c>
      <c r="H844" s="1462">
        <v>151</v>
      </c>
    </row>
    <row r="845" spans="1:8" ht="17.25" thickBot="1">
      <c r="A845" s="1462" t="s">
        <v>9033</v>
      </c>
      <c r="B845" s="1462"/>
      <c r="C845" s="1462"/>
      <c r="D845" s="1462" t="s">
        <v>9065</v>
      </c>
      <c r="E845" s="1462" t="s">
        <v>9501</v>
      </c>
      <c r="F845" s="1462">
        <v>8.5909999999999993</v>
      </c>
      <c r="G845" s="1462" t="s">
        <v>4360</v>
      </c>
      <c r="H845" s="1462">
        <v>152</v>
      </c>
    </row>
    <row r="846" spans="1:8">
      <c r="A846" s="1503" t="s">
        <v>3621</v>
      </c>
      <c r="B846" s="1503" t="s">
        <v>9509</v>
      </c>
      <c r="C846" s="1504"/>
    </row>
    <row r="847" spans="1:8" ht="17.25" thickBot="1">
      <c r="A847" s="1502"/>
      <c r="B847" s="1502"/>
      <c r="C847" s="1462"/>
    </row>
    <row r="848" spans="1:8" ht="17.25" thickBot="1">
      <c r="A848" s="1462" t="s">
        <v>9022</v>
      </c>
      <c r="B848" s="1462"/>
      <c r="C848" s="1462" t="s">
        <v>9057</v>
      </c>
      <c r="D848" s="1462" t="s">
        <v>9058</v>
      </c>
      <c r="E848" s="1462" t="s">
        <v>9498</v>
      </c>
      <c r="F848" s="1462">
        <v>0.22500000000000001</v>
      </c>
      <c r="G848" s="1462" t="s">
        <v>3496</v>
      </c>
      <c r="H848" s="1462">
        <v>149</v>
      </c>
    </row>
    <row r="849" spans="1:8" ht="17.25" thickBot="1">
      <c r="A849" s="1462" t="s">
        <v>9026</v>
      </c>
      <c r="B849" s="1462"/>
      <c r="C849" s="1462" t="s">
        <v>9060</v>
      </c>
      <c r="D849" s="1462" t="s">
        <v>9061</v>
      </c>
      <c r="E849" s="1462" t="s">
        <v>9499</v>
      </c>
      <c r="F849" s="1462">
        <v>0.26900000000000002</v>
      </c>
      <c r="G849" s="1462" t="s">
        <v>3496</v>
      </c>
      <c r="H849" s="1462">
        <v>150</v>
      </c>
    </row>
    <row r="850" spans="1:8" ht="17.25" thickBot="1">
      <c r="A850" s="1462" t="s">
        <v>9030</v>
      </c>
      <c r="B850" s="1462"/>
      <c r="C850" s="1462"/>
      <c r="D850" s="1462" t="s">
        <v>9063</v>
      </c>
      <c r="E850" s="1462" t="s">
        <v>9500</v>
      </c>
      <c r="F850" s="1462">
        <v>4.4999999999999998E-2</v>
      </c>
      <c r="G850" s="1462" t="s">
        <v>3496</v>
      </c>
      <c r="H850" s="1462">
        <v>151</v>
      </c>
    </row>
    <row r="851" spans="1:8" ht="17.25" thickBot="1">
      <c r="A851" s="1462" t="s">
        <v>9033</v>
      </c>
      <c r="B851" s="1462"/>
      <c r="C851" s="1462"/>
      <c r="D851" s="1462" t="s">
        <v>9065</v>
      </c>
      <c r="E851" s="1462" t="s">
        <v>9501</v>
      </c>
      <c r="F851" s="1462">
        <v>8.5909999999999993</v>
      </c>
      <c r="G851" s="1462" t="s">
        <v>4360</v>
      </c>
      <c r="H851" s="1462">
        <v>152</v>
      </c>
    </row>
    <row r="852" spans="1:8">
      <c r="A852" s="1503" t="s">
        <v>3621</v>
      </c>
      <c r="B852" s="1503" t="s">
        <v>9510</v>
      </c>
      <c r="C852" s="1504"/>
    </row>
    <row r="853" spans="1:8" ht="17.25" thickBot="1">
      <c r="A853" s="1502"/>
      <c r="B853" s="1502"/>
      <c r="C853" s="1462"/>
    </row>
    <row r="854" spans="1:8" ht="17.25" thickBot="1">
      <c r="A854" s="1462" t="s">
        <v>9022</v>
      </c>
      <c r="B854" s="1462"/>
      <c r="C854" s="1462" t="s">
        <v>9057</v>
      </c>
      <c r="D854" s="1462" t="s">
        <v>9058</v>
      </c>
      <c r="E854" s="1462" t="s">
        <v>9498</v>
      </c>
      <c r="F854" s="1462">
        <v>0.22500000000000001</v>
      </c>
      <c r="G854" s="1462" t="s">
        <v>3496</v>
      </c>
      <c r="H854" s="1462">
        <v>149</v>
      </c>
    </row>
    <row r="855" spans="1:8" ht="17.25" thickBot="1">
      <c r="A855" s="1462" t="s">
        <v>9026</v>
      </c>
      <c r="B855" s="1462"/>
      <c r="C855" s="1462" t="s">
        <v>9060</v>
      </c>
      <c r="D855" s="1462" t="s">
        <v>9061</v>
      </c>
      <c r="E855" s="1462" t="s">
        <v>9499</v>
      </c>
      <c r="F855" s="1462">
        <v>0.26900000000000002</v>
      </c>
      <c r="G855" s="1462" t="s">
        <v>3496</v>
      </c>
      <c r="H855" s="1462">
        <v>150</v>
      </c>
    </row>
    <row r="856" spans="1:8" ht="17.25" thickBot="1">
      <c r="A856" s="1462" t="s">
        <v>9030</v>
      </c>
      <c r="B856" s="1462"/>
      <c r="C856" s="1462"/>
      <c r="D856" s="1462" t="s">
        <v>9063</v>
      </c>
      <c r="E856" s="1462" t="s">
        <v>9500</v>
      </c>
      <c r="F856" s="1462">
        <v>4.4999999999999998E-2</v>
      </c>
      <c r="G856" s="1462" t="s">
        <v>3496</v>
      </c>
      <c r="H856" s="1462">
        <v>151</v>
      </c>
    </row>
    <row r="857" spans="1:8" ht="17.25" thickBot="1">
      <c r="A857" s="1462" t="s">
        <v>9033</v>
      </c>
      <c r="B857" s="1462"/>
      <c r="C857" s="1462"/>
      <c r="D857" s="1462" t="s">
        <v>9065</v>
      </c>
      <c r="E857" s="1462" t="s">
        <v>9501</v>
      </c>
      <c r="F857" s="1462">
        <v>8.5909999999999993</v>
      </c>
      <c r="G857" s="1462" t="s">
        <v>4360</v>
      </c>
      <c r="H857" s="1462">
        <v>152</v>
      </c>
    </row>
    <row r="858" spans="1:8">
      <c r="A858" s="1503" t="s">
        <v>3616</v>
      </c>
      <c r="B858" s="1503" t="s">
        <v>9511</v>
      </c>
      <c r="C858" s="1504"/>
    </row>
    <row r="859" spans="1:8" ht="17.25" thickBot="1">
      <c r="A859" s="1502"/>
      <c r="B859" s="1502"/>
      <c r="C859" s="1462"/>
    </row>
    <row r="860" spans="1:8" ht="17.25" thickBot="1">
      <c r="A860" s="1462" t="s">
        <v>9022</v>
      </c>
      <c r="B860" s="1462"/>
      <c r="C860" s="1462" t="s">
        <v>9057</v>
      </c>
      <c r="D860" s="1462" t="s">
        <v>9058</v>
      </c>
      <c r="E860" s="1462" t="s">
        <v>9512</v>
      </c>
      <c r="F860" s="1462">
        <v>4.8000000000000001E-2</v>
      </c>
      <c r="G860" s="1462" t="s">
        <v>3496</v>
      </c>
      <c r="H860" s="1462">
        <v>149</v>
      </c>
    </row>
    <row r="861" spans="1:8" ht="17.25" thickBot="1">
      <c r="A861" s="1462" t="s">
        <v>9026</v>
      </c>
      <c r="B861" s="1462"/>
      <c r="C861" s="1462" t="s">
        <v>9060</v>
      </c>
      <c r="D861" s="1462" t="s">
        <v>9061</v>
      </c>
      <c r="E861" s="1462" t="s">
        <v>9513</v>
      </c>
      <c r="F861" s="1462">
        <v>5.8000000000000003E-2</v>
      </c>
      <c r="G861" s="1462" t="s">
        <v>3496</v>
      </c>
      <c r="H861" s="1462">
        <v>150</v>
      </c>
    </row>
    <row r="862" spans="1:8" ht="17.25" thickBot="1">
      <c r="A862" s="1462" t="s">
        <v>9030</v>
      </c>
      <c r="B862" s="1462"/>
      <c r="C862" s="1462"/>
      <c r="D862" s="1462" t="s">
        <v>9063</v>
      </c>
      <c r="E862" s="1462" t="s">
        <v>9514</v>
      </c>
      <c r="F862" s="1462">
        <v>0.01</v>
      </c>
      <c r="G862" s="1462" t="s">
        <v>3496</v>
      </c>
      <c r="H862" s="1462">
        <v>151</v>
      </c>
    </row>
    <row r="863" spans="1:8" ht="17.25" thickBot="1">
      <c r="A863" s="1462" t="s">
        <v>9033</v>
      </c>
      <c r="B863" s="1462"/>
      <c r="C863" s="1462"/>
      <c r="D863" s="1462" t="s">
        <v>9065</v>
      </c>
      <c r="E863" s="1462" t="s">
        <v>9515</v>
      </c>
      <c r="F863" s="1462">
        <v>2.0790000000000002</v>
      </c>
      <c r="G863" s="1462" t="s">
        <v>4360</v>
      </c>
      <c r="H863" s="1462">
        <v>152</v>
      </c>
    </row>
    <row r="864" spans="1:8">
      <c r="A864" s="1503" t="s">
        <v>3616</v>
      </c>
      <c r="B864" s="1503" t="s">
        <v>9516</v>
      </c>
      <c r="C864" s="1504"/>
    </row>
    <row r="865" spans="1:8" ht="17.25" thickBot="1">
      <c r="A865" s="1502"/>
      <c r="B865" s="1502"/>
      <c r="C865" s="1462"/>
    </row>
    <row r="866" spans="1:8" ht="17.25" thickBot="1">
      <c r="A866" s="1462" t="s">
        <v>9022</v>
      </c>
      <c r="B866" s="1462"/>
      <c r="C866" s="1462" t="s">
        <v>9057</v>
      </c>
      <c r="D866" s="1462" t="s">
        <v>9058</v>
      </c>
      <c r="E866" s="1462" t="s">
        <v>9512</v>
      </c>
      <c r="F866" s="1462">
        <v>4.8000000000000001E-2</v>
      </c>
      <c r="G866" s="1462" t="s">
        <v>3496</v>
      </c>
      <c r="H866" s="1462">
        <v>149</v>
      </c>
    </row>
    <row r="867" spans="1:8" ht="17.25" thickBot="1">
      <c r="A867" s="1462" t="s">
        <v>9026</v>
      </c>
      <c r="B867" s="1462"/>
      <c r="C867" s="1462" t="s">
        <v>9060</v>
      </c>
      <c r="D867" s="1462" t="s">
        <v>9061</v>
      </c>
      <c r="E867" s="1462" t="s">
        <v>9513</v>
      </c>
      <c r="F867" s="1462">
        <v>5.8000000000000003E-2</v>
      </c>
      <c r="G867" s="1462" t="s">
        <v>3496</v>
      </c>
      <c r="H867" s="1462">
        <v>150</v>
      </c>
    </row>
    <row r="868" spans="1:8" ht="17.25" thickBot="1">
      <c r="A868" s="1462" t="s">
        <v>9030</v>
      </c>
      <c r="B868" s="1462"/>
      <c r="C868" s="1462"/>
      <c r="D868" s="1462" t="s">
        <v>9063</v>
      </c>
      <c r="E868" s="1462" t="s">
        <v>9514</v>
      </c>
      <c r="F868" s="1462">
        <v>0.01</v>
      </c>
      <c r="G868" s="1462" t="s">
        <v>3496</v>
      </c>
      <c r="H868" s="1462">
        <v>151</v>
      </c>
    </row>
    <row r="869" spans="1:8" ht="17.25" thickBot="1">
      <c r="A869" s="1462" t="s">
        <v>9033</v>
      </c>
      <c r="B869" s="1462"/>
      <c r="C869" s="1462"/>
      <c r="D869" s="1462" t="s">
        <v>9065</v>
      </c>
      <c r="E869" s="1462" t="s">
        <v>9515</v>
      </c>
      <c r="F869" s="1462">
        <v>2.0790000000000002</v>
      </c>
      <c r="G869" s="1462" t="s">
        <v>4360</v>
      </c>
      <c r="H869" s="1462">
        <v>152</v>
      </c>
    </row>
    <row r="870" spans="1:8">
      <c r="A870" s="1503" t="s">
        <v>3616</v>
      </c>
      <c r="B870" s="1503" t="s">
        <v>9517</v>
      </c>
      <c r="C870" s="1504"/>
    </row>
    <row r="871" spans="1:8" ht="17.25" thickBot="1">
      <c r="A871" s="1502"/>
      <c r="B871" s="1502"/>
      <c r="C871" s="1462"/>
    </row>
    <row r="872" spans="1:8" ht="17.25" thickBot="1">
      <c r="A872" s="1462" t="s">
        <v>9022</v>
      </c>
      <c r="B872" s="1462"/>
      <c r="C872" s="1462" t="s">
        <v>9057</v>
      </c>
      <c r="D872" s="1462" t="s">
        <v>9058</v>
      </c>
      <c r="E872" s="1462" t="s">
        <v>9512</v>
      </c>
      <c r="F872" s="1462">
        <v>4.8000000000000001E-2</v>
      </c>
      <c r="G872" s="1462" t="s">
        <v>3496</v>
      </c>
      <c r="H872" s="1462">
        <v>149</v>
      </c>
    </row>
    <row r="873" spans="1:8" ht="17.25" thickBot="1">
      <c r="A873" s="1462" t="s">
        <v>9026</v>
      </c>
      <c r="B873" s="1462"/>
      <c r="C873" s="1462" t="s">
        <v>9060</v>
      </c>
      <c r="D873" s="1462" t="s">
        <v>9061</v>
      </c>
      <c r="E873" s="1462" t="s">
        <v>9513</v>
      </c>
      <c r="F873" s="1462">
        <v>5.8000000000000003E-2</v>
      </c>
      <c r="G873" s="1462" t="s">
        <v>3496</v>
      </c>
      <c r="H873" s="1462">
        <v>150</v>
      </c>
    </row>
    <row r="874" spans="1:8" ht="17.25" thickBot="1">
      <c r="A874" s="1462" t="s">
        <v>9030</v>
      </c>
      <c r="B874" s="1462"/>
      <c r="C874" s="1462"/>
      <c r="D874" s="1462" t="s">
        <v>9063</v>
      </c>
      <c r="E874" s="1462" t="s">
        <v>9514</v>
      </c>
      <c r="F874" s="1462">
        <v>0.01</v>
      </c>
      <c r="G874" s="1462" t="s">
        <v>3496</v>
      </c>
      <c r="H874" s="1462">
        <v>151</v>
      </c>
    </row>
    <row r="875" spans="1:8" ht="17.25" thickBot="1">
      <c r="A875" s="1462" t="s">
        <v>9033</v>
      </c>
      <c r="B875" s="1462"/>
      <c r="C875" s="1462"/>
      <c r="D875" s="1462" t="s">
        <v>9065</v>
      </c>
      <c r="E875" s="1462" t="s">
        <v>9515</v>
      </c>
      <c r="F875" s="1462">
        <v>2.0790000000000002</v>
      </c>
      <c r="G875" s="1462" t="s">
        <v>4360</v>
      </c>
      <c r="H875" s="1462">
        <v>152</v>
      </c>
    </row>
    <row r="876" spans="1:8">
      <c r="A876" s="1503" t="s">
        <v>3616</v>
      </c>
      <c r="B876" s="1503" t="s">
        <v>9518</v>
      </c>
      <c r="C876" s="1504"/>
    </row>
    <row r="877" spans="1:8" ht="17.25" thickBot="1">
      <c r="A877" s="1502"/>
      <c r="B877" s="1502"/>
      <c r="C877" s="1462"/>
    </row>
    <row r="878" spans="1:8" ht="17.25" thickBot="1">
      <c r="A878" s="1462" t="s">
        <v>9022</v>
      </c>
      <c r="B878" s="1462"/>
      <c r="C878" s="1462" t="s">
        <v>9057</v>
      </c>
      <c r="D878" s="1462" t="s">
        <v>9058</v>
      </c>
      <c r="E878" s="1462" t="s">
        <v>9512</v>
      </c>
      <c r="F878" s="1462">
        <v>4.8000000000000001E-2</v>
      </c>
      <c r="G878" s="1462" t="s">
        <v>3496</v>
      </c>
      <c r="H878" s="1462">
        <v>149</v>
      </c>
    </row>
    <row r="879" spans="1:8" ht="17.25" thickBot="1">
      <c r="A879" s="1462" t="s">
        <v>9026</v>
      </c>
      <c r="B879" s="1462"/>
      <c r="C879" s="1462" t="s">
        <v>9060</v>
      </c>
      <c r="D879" s="1462" t="s">
        <v>9061</v>
      </c>
      <c r="E879" s="1462" t="s">
        <v>9513</v>
      </c>
      <c r="F879" s="1462">
        <v>5.8000000000000003E-2</v>
      </c>
      <c r="G879" s="1462" t="s">
        <v>3496</v>
      </c>
      <c r="H879" s="1462">
        <v>150</v>
      </c>
    </row>
    <row r="880" spans="1:8" ht="17.25" thickBot="1">
      <c r="A880" s="1462" t="s">
        <v>9030</v>
      </c>
      <c r="B880" s="1462"/>
      <c r="C880" s="1462"/>
      <c r="D880" s="1462" t="s">
        <v>9063</v>
      </c>
      <c r="E880" s="1462" t="s">
        <v>9514</v>
      </c>
      <c r="F880" s="1462">
        <v>0.01</v>
      </c>
      <c r="G880" s="1462" t="s">
        <v>3496</v>
      </c>
      <c r="H880" s="1462">
        <v>151</v>
      </c>
    </row>
    <row r="881" spans="1:8" ht="17.25" thickBot="1">
      <c r="A881" s="1462" t="s">
        <v>9033</v>
      </c>
      <c r="B881" s="1462"/>
      <c r="C881" s="1462"/>
      <c r="D881" s="1462" t="s">
        <v>9065</v>
      </c>
      <c r="E881" s="1462" t="s">
        <v>9515</v>
      </c>
      <c r="F881" s="1462">
        <v>2.0790000000000002</v>
      </c>
      <c r="G881" s="1462" t="s">
        <v>4360</v>
      </c>
      <c r="H881" s="1462">
        <v>152</v>
      </c>
    </row>
    <row r="882" spans="1:8">
      <c r="A882" s="1503" t="s">
        <v>9317</v>
      </c>
      <c r="B882" s="1503" t="s">
        <v>9519</v>
      </c>
      <c r="C882" s="1504"/>
    </row>
    <row r="883" spans="1:8" ht="17.25" thickBot="1">
      <c r="A883" s="1502"/>
      <c r="B883" s="1502"/>
      <c r="C883" s="1462"/>
    </row>
    <row r="884" spans="1:8" ht="17.25" thickBot="1">
      <c r="A884" s="1462" t="s">
        <v>9022</v>
      </c>
      <c r="B884" s="1462"/>
      <c r="C884" s="1462" t="s">
        <v>9023</v>
      </c>
      <c r="D884" s="1462" t="s">
        <v>9058</v>
      </c>
      <c r="E884" s="1462" t="s">
        <v>9520</v>
      </c>
      <c r="F884" s="1462">
        <v>4.3999999999999997E-2</v>
      </c>
      <c r="G884" s="1462" t="s">
        <v>3496</v>
      </c>
      <c r="H884" s="1462">
        <v>497</v>
      </c>
    </row>
    <row r="885" spans="1:8" ht="17.25" thickBot="1">
      <c r="A885" s="1462" t="s">
        <v>9026</v>
      </c>
      <c r="B885" s="1462"/>
      <c r="C885" s="1462" t="s">
        <v>9027</v>
      </c>
      <c r="D885" s="1462" t="s">
        <v>9061</v>
      </c>
      <c r="E885" s="1462" t="s">
        <v>9521</v>
      </c>
      <c r="F885" s="1462">
        <v>5.2999999999999999E-2</v>
      </c>
      <c r="G885" s="1462" t="s">
        <v>3496</v>
      </c>
      <c r="H885" s="1462">
        <v>498</v>
      </c>
    </row>
    <row r="886" spans="1:8" ht="17.25" thickBot="1">
      <c r="A886" s="1462" t="s">
        <v>9030</v>
      </c>
      <c r="B886" s="1462"/>
      <c r="C886" s="1462"/>
      <c r="D886" s="1462" t="s">
        <v>9063</v>
      </c>
      <c r="E886" s="1462" t="s">
        <v>9522</v>
      </c>
      <c r="F886" s="1462">
        <v>8.9999999999999993E-3</v>
      </c>
      <c r="G886" s="1462" t="s">
        <v>3496</v>
      </c>
      <c r="H886" s="1462">
        <v>499</v>
      </c>
    </row>
    <row r="887" spans="1:8" ht="17.25" thickBot="1">
      <c r="A887" s="1462" t="s">
        <v>9033</v>
      </c>
      <c r="B887" s="1462"/>
      <c r="C887" s="1462"/>
      <c r="D887" s="1462" t="s">
        <v>9065</v>
      </c>
      <c r="E887" s="1462" t="s">
        <v>9523</v>
      </c>
      <c r="F887" s="1462">
        <v>1.976</v>
      </c>
      <c r="G887" s="1462" t="s">
        <v>4360</v>
      </c>
      <c r="H887" s="1462">
        <v>500</v>
      </c>
    </row>
    <row r="888" spans="1:8">
      <c r="A888" s="1503" t="s">
        <v>9317</v>
      </c>
      <c r="B888" s="1503" t="s">
        <v>9524</v>
      </c>
      <c r="C888" s="1504"/>
    </row>
    <row r="889" spans="1:8" ht="17.25" thickBot="1">
      <c r="A889" s="1502"/>
      <c r="B889" s="1502"/>
      <c r="C889" s="1462"/>
    </row>
    <row r="890" spans="1:8" ht="17.25" thickBot="1">
      <c r="A890" s="1462" t="s">
        <v>9022</v>
      </c>
      <c r="B890" s="1462"/>
      <c r="C890" s="1462" t="s">
        <v>9023</v>
      </c>
      <c r="D890" s="1462" t="s">
        <v>9058</v>
      </c>
      <c r="E890" s="1462" t="s">
        <v>9520</v>
      </c>
      <c r="F890" s="1462">
        <v>4.3999999999999997E-2</v>
      </c>
      <c r="G890" s="1462" t="s">
        <v>3496</v>
      </c>
      <c r="H890" s="1462">
        <v>497</v>
      </c>
    </row>
    <row r="891" spans="1:8" ht="17.25" thickBot="1">
      <c r="A891" s="1462" t="s">
        <v>9026</v>
      </c>
      <c r="B891" s="1462"/>
      <c r="C891" s="1462" t="s">
        <v>9027</v>
      </c>
      <c r="D891" s="1462" t="s">
        <v>9061</v>
      </c>
      <c r="E891" s="1462" t="s">
        <v>9521</v>
      </c>
      <c r="F891" s="1462">
        <v>5.2999999999999999E-2</v>
      </c>
      <c r="G891" s="1462" t="s">
        <v>3496</v>
      </c>
      <c r="H891" s="1462">
        <v>498</v>
      </c>
    </row>
    <row r="892" spans="1:8" ht="17.25" thickBot="1">
      <c r="A892" s="1462" t="s">
        <v>9030</v>
      </c>
      <c r="B892" s="1462"/>
      <c r="C892" s="1462"/>
      <c r="D892" s="1462" t="s">
        <v>9063</v>
      </c>
      <c r="E892" s="1462" t="s">
        <v>9522</v>
      </c>
      <c r="F892" s="1462">
        <v>8.9999999999999993E-3</v>
      </c>
      <c r="G892" s="1462" t="s">
        <v>3496</v>
      </c>
      <c r="H892" s="1462">
        <v>499</v>
      </c>
    </row>
    <row r="893" spans="1:8" ht="17.25" thickBot="1">
      <c r="A893" s="1462" t="s">
        <v>9033</v>
      </c>
      <c r="B893" s="1462"/>
      <c r="C893" s="1462"/>
      <c r="D893" s="1462" t="s">
        <v>9065</v>
      </c>
      <c r="E893" s="1462" t="s">
        <v>9523</v>
      </c>
      <c r="F893" s="1462">
        <v>1.976</v>
      </c>
      <c r="G893" s="1462" t="s">
        <v>4360</v>
      </c>
      <c r="H893" s="1462">
        <v>500</v>
      </c>
    </row>
    <row r="894" spans="1:8">
      <c r="A894" s="1503" t="s">
        <v>9317</v>
      </c>
      <c r="B894" s="1503" t="s">
        <v>9525</v>
      </c>
      <c r="C894" s="1504"/>
    </row>
    <row r="895" spans="1:8" ht="17.25" thickBot="1">
      <c r="A895" s="1502"/>
      <c r="B895" s="1502"/>
      <c r="C895" s="1462"/>
    </row>
    <row r="896" spans="1:8" ht="17.25" thickBot="1">
      <c r="A896" s="1462" t="s">
        <v>9022</v>
      </c>
      <c r="B896" s="1462"/>
      <c r="C896" s="1462" t="s">
        <v>9023</v>
      </c>
      <c r="D896" s="1462" t="s">
        <v>9058</v>
      </c>
      <c r="E896" s="1462" t="s">
        <v>9526</v>
      </c>
      <c r="F896" s="1462">
        <v>4.4999999999999998E-2</v>
      </c>
      <c r="G896" s="1462" t="s">
        <v>3496</v>
      </c>
      <c r="H896" s="1462">
        <v>497</v>
      </c>
    </row>
    <row r="897" spans="1:8" ht="17.25" thickBot="1">
      <c r="A897" s="1462" t="s">
        <v>9026</v>
      </c>
      <c r="B897" s="1462"/>
      <c r="C897" s="1462" t="s">
        <v>9027</v>
      </c>
      <c r="D897" s="1462" t="s">
        <v>9061</v>
      </c>
      <c r="E897" s="1462" t="s">
        <v>9527</v>
      </c>
      <c r="F897" s="1462">
        <v>5.3999999999999999E-2</v>
      </c>
      <c r="G897" s="1462" t="s">
        <v>3496</v>
      </c>
      <c r="H897" s="1462">
        <v>498</v>
      </c>
    </row>
    <row r="898" spans="1:8" ht="17.25" thickBot="1">
      <c r="A898" s="1462" t="s">
        <v>9030</v>
      </c>
      <c r="B898" s="1462"/>
      <c r="C898" s="1462"/>
      <c r="D898" s="1462" t="s">
        <v>9063</v>
      </c>
      <c r="E898" s="1462" t="s">
        <v>9528</v>
      </c>
      <c r="F898" s="1462">
        <v>8.9999999999999993E-3</v>
      </c>
      <c r="G898" s="1462" t="s">
        <v>3496</v>
      </c>
      <c r="H898" s="1462">
        <v>499</v>
      </c>
    </row>
    <row r="899" spans="1:8" ht="17.25" thickBot="1">
      <c r="A899" s="1462" t="s">
        <v>9033</v>
      </c>
      <c r="B899" s="1462"/>
      <c r="C899" s="1462"/>
      <c r="D899" s="1462" t="s">
        <v>9065</v>
      </c>
      <c r="E899" s="1462" t="s">
        <v>9529</v>
      </c>
      <c r="F899" s="1462">
        <v>2.0249999999999999</v>
      </c>
      <c r="G899" s="1462" t="s">
        <v>4360</v>
      </c>
      <c r="H899" s="1462">
        <v>500</v>
      </c>
    </row>
    <row r="900" spans="1:8">
      <c r="A900" s="1503" t="s">
        <v>9317</v>
      </c>
      <c r="B900" s="1503" t="s">
        <v>9530</v>
      </c>
      <c r="C900" s="1504"/>
    </row>
    <row r="901" spans="1:8" ht="17.25" thickBot="1">
      <c r="A901" s="1502"/>
      <c r="B901" s="1502"/>
      <c r="C901" s="1462"/>
    </row>
    <row r="902" spans="1:8" ht="17.25" thickBot="1">
      <c r="A902" s="1462" t="s">
        <v>9022</v>
      </c>
      <c r="B902" s="1462"/>
      <c r="C902" s="1462" t="s">
        <v>9023</v>
      </c>
      <c r="D902" s="1462" t="s">
        <v>9058</v>
      </c>
      <c r="E902" s="1462" t="s">
        <v>9526</v>
      </c>
      <c r="F902" s="1462">
        <v>4.4999999999999998E-2</v>
      </c>
      <c r="G902" s="1462" t="s">
        <v>3496</v>
      </c>
      <c r="H902" s="1462">
        <v>497</v>
      </c>
    </row>
    <row r="903" spans="1:8" ht="17.25" thickBot="1">
      <c r="A903" s="1462" t="s">
        <v>9026</v>
      </c>
      <c r="B903" s="1462"/>
      <c r="C903" s="1462" t="s">
        <v>9027</v>
      </c>
      <c r="D903" s="1462" t="s">
        <v>9061</v>
      </c>
      <c r="E903" s="1462" t="s">
        <v>9527</v>
      </c>
      <c r="F903" s="1462">
        <v>5.3999999999999999E-2</v>
      </c>
      <c r="G903" s="1462" t="s">
        <v>3496</v>
      </c>
      <c r="H903" s="1462">
        <v>498</v>
      </c>
    </row>
    <row r="904" spans="1:8" ht="17.25" thickBot="1">
      <c r="A904" s="1462" t="s">
        <v>9030</v>
      </c>
      <c r="B904" s="1462"/>
      <c r="C904" s="1462"/>
      <c r="D904" s="1462" t="s">
        <v>9063</v>
      </c>
      <c r="E904" s="1462" t="s">
        <v>9528</v>
      </c>
      <c r="F904" s="1462">
        <v>8.9999999999999993E-3</v>
      </c>
      <c r="G904" s="1462" t="s">
        <v>3496</v>
      </c>
      <c r="H904" s="1462">
        <v>499</v>
      </c>
    </row>
    <row r="905" spans="1:8" ht="17.25" thickBot="1">
      <c r="A905" s="1462" t="s">
        <v>9033</v>
      </c>
      <c r="B905" s="1462"/>
      <c r="C905" s="1462"/>
      <c r="D905" s="1462" t="s">
        <v>9065</v>
      </c>
      <c r="E905" s="1462" t="s">
        <v>9529</v>
      </c>
      <c r="F905" s="1462">
        <v>2.0249999999999999</v>
      </c>
      <c r="G905" s="1462" t="s">
        <v>4360</v>
      </c>
      <c r="H905" s="1462">
        <v>500</v>
      </c>
    </row>
    <row r="906" spans="1:8">
      <c r="A906" s="1503" t="s">
        <v>9317</v>
      </c>
      <c r="B906" s="1503" t="s">
        <v>9531</v>
      </c>
      <c r="C906" s="1504"/>
    </row>
    <row r="907" spans="1:8" ht="17.25" thickBot="1">
      <c r="A907" s="1502"/>
      <c r="B907" s="1502"/>
      <c r="C907" s="1462"/>
    </row>
    <row r="908" spans="1:8" ht="17.25" thickBot="1">
      <c r="A908" s="1462" t="s">
        <v>9022</v>
      </c>
      <c r="B908" s="1462"/>
      <c r="C908" s="1462" t="s">
        <v>9023</v>
      </c>
      <c r="D908" s="1462" t="s">
        <v>9058</v>
      </c>
      <c r="E908" s="1462" t="s">
        <v>9532</v>
      </c>
      <c r="F908" s="1462">
        <v>3.5000000000000003E-2</v>
      </c>
      <c r="G908" s="1462" t="s">
        <v>3496</v>
      </c>
      <c r="H908" s="1462">
        <v>497</v>
      </c>
    </row>
    <row r="909" spans="1:8" ht="17.25" thickBot="1">
      <c r="A909" s="1462" t="s">
        <v>9026</v>
      </c>
      <c r="B909" s="1462"/>
      <c r="C909" s="1462" t="s">
        <v>9027</v>
      </c>
      <c r="D909" s="1462" t="s">
        <v>9061</v>
      </c>
      <c r="E909" s="1462" t="s">
        <v>9533</v>
      </c>
      <c r="F909" s="1462">
        <v>4.2000000000000003E-2</v>
      </c>
      <c r="G909" s="1462" t="s">
        <v>3496</v>
      </c>
      <c r="H909" s="1462">
        <v>498</v>
      </c>
    </row>
    <row r="910" spans="1:8" ht="17.25" thickBot="1">
      <c r="A910" s="1462" t="s">
        <v>9030</v>
      </c>
      <c r="B910" s="1462"/>
      <c r="C910" s="1462"/>
      <c r="D910" s="1462" t="s">
        <v>9063</v>
      </c>
      <c r="E910" s="1462" t="s">
        <v>9534</v>
      </c>
      <c r="F910" s="1462">
        <v>7.0000000000000001E-3</v>
      </c>
      <c r="G910" s="1462" t="s">
        <v>3496</v>
      </c>
      <c r="H910" s="1462">
        <v>499</v>
      </c>
    </row>
    <row r="911" spans="1:8" ht="17.25" thickBot="1">
      <c r="A911" s="1462" t="s">
        <v>9033</v>
      </c>
      <c r="B911" s="1462"/>
      <c r="C911" s="1462"/>
      <c r="D911" s="1462" t="s">
        <v>9065</v>
      </c>
      <c r="E911" s="1462" t="s">
        <v>9535</v>
      </c>
      <c r="F911" s="1462">
        <v>1.589</v>
      </c>
      <c r="G911" s="1462" t="s">
        <v>4360</v>
      </c>
      <c r="H911" s="1462">
        <v>500</v>
      </c>
    </row>
    <row r="912" spans="1:8">
      <c r="A912" s="1503" t="s">
        <v>9317</v>
      </c>
      <c r="B912" s="1503" t="s">
        <v>9536</v>
      </c>
      <c r="C912" s="1504"/>
    </row>
    <row r="913" spans="1:8" ht="17.25" thickBot="1">
      <c r="A913" s="1502"/>
      <c r="B913" s="1502"/>
      <c r="C913" s="1462"/>
    </row>
    <row r="914" spans="1:8" ht="17.25" thickBot="1">
      <c r="A914" s="1462" t="s">
        <v>9022</v>
      </c>
      <c r="B914" s="1462"/>
      <c r="C914" s="1462" t="s">
        <v>9023</v>
      </c>
      <c r="D914" s="1462" t="s">
        <v>9058</v>
      </c>
      <c r="E914" s="1462" t="s">
        <v>9532</v>
      </c>
      <c r="F914" s="1462">
        <v>3.5000000000000003E-2</v>
      </c>
      <c r="G914" s="1462" t="s">
        <v>3496</v>
      </c>
      <c r="H914" s="1462">
        <v>497</v>
      </c>
    </row>
    <row r="915" spans="1:8" ht="17.25" thickBot="1">
      <c r="A915" s="1462" t="s">
        <v>9026</v>
      </c>
      <c r="B915" s="1462"/>
      <c r="C915" s="1462" t="s">
        <v>9027</v>
      </c>
      <c r="D915" s="1462" t="s">
        <v>9061</v>
      </c>
      <c r="E915" s="1462" t="s">
        <v>9533</v>
      </c>
      <c r="F915" s="1462">
        <v>4.2000000000000003E-2</v>
      </c>
      <c r="G915" s="1462" t="s">
        <v>3496</v>
      </c>
      <c r="H915" s="1462">
        <v>498</v>
      </c>
    </row>
    <row r="916" spans="1:8" ht="17.25" thickBot="1">
      <c r="A916" s="1462" t="s">
        <v>9030</v>
      </c>
      <c r="B916" s="1462"/>
      <c r="C916" s="1462"/>
      <c r="D916" s="1462" t="s">
        <v>9063</v>
      </c>
      <c r="E916" s="1462" t="s">
        <v>9534</v>
      </c>
      <c r="F916" s="1462">
        <v>7.0000000000000001E-3</v>
      </c>
      <c r="G916" s="1462" t="s">
        <v>3496</v>
      </c>
      <c r="H916" s="1462">
        <v>499</v>
      </c>
    </row>
    <row r="917" spans="1:8" ht="17.25" thickBot="1">
      <c r="A917" s="1462" t="s">
        <v>9033</v>
      </c>
      <c r="B917" s="1462"/>
      <c r="C917" s="1462"/>
      <c r="D917" s="1462" t="s">
        <v>9065</v>
      </c>
      <c r="E917" s="1462" t="s">
        <v>9535</v>
      </c>
      <c r="F917" s="1462">
        <v>1.589</v>
      </c>
      <c r="G917" s="1462" t="s">
        <v>4360</v>
      </c>
      <c r="H917" s="1462">
        <v>500</v>
      </c>
    </row>
    <row r="918" spans="1:8">
      <c r="A918" s="1503" t="s">
        <v>9317</v>
      </c>
      <c r="B918" s="1503" t="s">
        <v>9537</v>
      </c>
      <c r="C918" s="1504"/>
    </row>
    <row r="919" spans="1:8" ht="17.25" thickBot="1">
      <c r="A919" s="1502"/>
      <c r="B919" s="1502"/>
      <c r="C919" s="1462"/>
    </row>
    <row r="920" spans="1:8" ht="17.25" thickBot="1">
      <c r="A920" s="1462" t="s">
        <v>9022</v>
      </c>
      <c r="B920" s="1462"/>
      <c r="C920" s="1462" t="s">
        <v>9023</v>
      </c>
      <c r="D920" s="1462" t="s">
        <v>9058</v>
      </c>
      <c r="E920" s="1462" t="s">
        <v>9538</v>
      </c>
      <c r="F920" s="1462">
        <v>3.5999999999999997E-2</v>
      </c>
      <c r="G920" s="1462" t="s">
        <v>3496</v>
      </c>
      <c r="H920" s="1462">
        <v>497</v>
      </c>
    </row>
    <row r="921" spans="1:8" ht="17.25" thickBot="1">
      <c r="A921" s="1462" t="s">
        <v>9026</v>
      </c>
      <c r="B921" s="1462"/>
      <c r="C921" s="1462" t="s">
        <v>9027</v>
      </c>
      <c r="D921" s="1462" t="s">
        <v>9061</v>
      </c>
      <c r="E921" s="1462" t="s">
        <v>9539</v>
      </c>
      <c r="F921" s="1462">
        <v>4.3999999999999997E-2</v>
      </c>
      <c r="G921" s="1462" t="s">
        <v>3496</v>
      </c>
      <c r="H921" s="1462">
        <v>498</v>
      </c>
    </row>
    <row r="922" spans="1:8" ht="17.25" thickBot="1">
      <c r="A922" s="1462" t="s">
        <v>9030</v>
      </c>
      <c r="B922" s="1462"/>
      <c r="C922" s="1462"/>
      <c r="D922" s="1462" t="s">
        <v>9063</v>
      </c>
      <c r="E922" s="1462" t="s">
        <v>9540</v>
      </c>
      <c r="F922" s="1462">
        <v>7.0000000000000001E-3</v>
      </c>
      <c r="G922" s="1462" t="s">
        <v>3496</v>
      </c>
      <c r="H922" s="1462">
        <v>499</v>
      </c>
    </row>
    <row r="923" spans="1:8" ht="17.25" thickBot="1">
      <c r="A923" s="1462" t="s">
        <v>9033</v>
      </c>
      <c r="B923" s="1462"/>
      <c r="C923" s="1462"/>
      <c r="D923" s="1462" t="s">
        <v>9065</v>
      </c>
      <c r="E923" s="1462" t="s">
        <v>9541</v>
      </c>
      <c r="F923" s="1462">
        <v>1.6319999999999999</v>
      </c>
      <c r="G923" s="1462" t="s">
        <v>4360</v>
      </c>
      <c r="H923" s="1462">
        <v>500</v>
      </c>
    </row>
    <row r="924" spans="1:8">
      <c r="A924" s="1503" t="s">
        <v>9317</v>
      </c>
      <c r="B924" s="1503" t="s">
        <v>9542</v>
      </c>
      <c r="C924" s="1504"/>
    </row>
    <row r="925" spans="1:8" ht="17.25" thickBot="1">
      <c r="A925" s="1502"/>
      <c r="B925" s="1502"/>
      <c r="C925" s="1462"/>
    </row>
    <row r="926" spans="1:8" ht="17.25" thickBot="1">
      <c r="A926" s="1462" t="s">
        <v>9022</v>
      </c>
      <c r="B926" s="1462"/>
      <c r="C926" s="1462" t="s">
        <v>9023</v>
      </c>
      <c r="D926" s="1462" t="s">
        <v>9058</v>
      </c>
      <c r="E926" s="1462" t="s">
        <v>9538</v>
      </c>
      <c r="F926" s="1462">
        <v>3.5999999999999997E-2</v>
      </c>
      <c r="G926" s="1462" t="s">
        <v>3496</v>
      </c>
      <c r="H926" s="1462">
        <v>497</v>
      </c>
    </row>
    <row r="927" spans="1:8" ht="17.25" thickBot="1">
      <c r="A927" s="1462" t="s">
        <v>9026</v>
      </c>
      <c r="B927" s="1462"/>
      <c r="C927" s="1462" t="s">
        <v>9027</v>
      </c>
      <c r="D927" s="1462" t="s">
        <v>9061</v>
      </c>
      <c r="E927" s="1462" t="s">
        <v>9539</v>
      </c>
      <c r="F927" s="1462">
        <v>4.3999999999999997E-2</v>
      </c>
      <c r="G927" s="1462" t="s">
        <v>3496</v>
      </c>
      <c r="H927" s="1462">
        <v>498</v>
      </c>
    </row>
    <row r="928" spans="1:8" ht="17.25" thickBot="1">
      <c r="A928" s="1462" t="s">
        <v>9030</v>
      </c>
      <c r="B928" s="1462"/>
      <c r="C928" s="1462"/>
      <c r="D928" s="1462" t="s">
        <v>9063</v>
      </c>
      <c r="E928" s="1462" t="s">
        <v>9540</v>
      </c>
      <c r="F928" s="1462">
        <v>7.0000000000000001E-3</v>
      </c>
      <c r="G928" s="1462" t="s">
        <v>3496</v>
      </c>
      <c r="H928" s="1462">
        <v>499</v>
      </c>
    </row>
    <row r="929" spans="1:8" ht="17.25" thickBot="1">
      <c r="A929" s="1462" t="s">
        <v>9033</v>
      </c>
      <c r="B929" s="1462"/>
      <c r="C929" s="1462"/>
      <c r="D929" s="1462" t="s">
        <v>9065</v>
      </c>
      <c r="E929" s="1462" t="s">
        <v>9541</v>
      </c>
      <c r="F929" s="1462">
        <v>1.6319999999999999</v>
      </c>
      <c r="G929" s="1462" t="s">
        <v>4360</v>
      </c>
      <c r="H929" s="1462">
        <v>500</v>
      </c>
    </row>
    <row r="930" spans="1:8">
      <c r="A930" s="1503" t="s">
        <v>3704</v>
      </c>
      <c r="B930" s="1503" t="s">
        <v>9543</v>
      </c>
      <c r="C930" s="1504"/>
    </row>
    <row r="931" spans="1:8" ht="17.25" thickBot="1">
      <c r="A931" s="1502"/>
      <c r="B931" s="1502"/>
      <c r="C931" s="1462"/>
    </row>
    <row r="932" spans="1:8" ht="17.25" thickBot="1">
      <c r="A932" s="1462" t="s">
        <v>9104</v>
      </c>
      <c r="B932" s="1462"/>
      <c r="C932" s="1462"/>
      <c r="D932" s="1462" t="s">
        <v>9058</v>
      </c>
      <c r="E932" s="1462" t="s">
        <v>9544</v>
      </c>
      <c r="F932" s="1462">
        <v>1.2999999999999999E-2</v>
      </c>
      <c r="G932" s="1462" t="s">
        <v>3496</v>
      </c>
      <c r="H932" s="1462">
        <v>648</v>
      </c>
    </row>
    <row r="933" spans="1:8" ht="17.25" thickBot="1">
      <c r="A933" s="1462" t="s">
        <v>9106</v>
      </c>
      <c r="B933" s="1462"/>
      <c r="C933" s="1462"/>
      <c r="D933" s="1462" t="s">
        <v>9061</v>
      </c>
      <c r="E933" s="1462" t="s">
        <v>9545</v>
      </c>
      <c r="F933" s="1462">
        <v>1.6E-2</v>
      </c>
      <c r="G933" s="1462" t="s">
        <v>3496</v>
      </c>
      <c r="H933" s="1462">
        <v>649</v>
      </c>
    </row>
    <row r="934" spans="1:8" ht="17.25" thickBot="1">
      <c r="A934" s="1462" t="s">
        <v>9030</v>
      </c>
      <c r="B934" s="1462"/>
      <c r="C934" s="1462"/>
      <c r="D934" s="1462" t="s">
        <v>9063</v>
      </c>
      <c r="E934" s="1462" t="s">
        <v>9546</v>
      </c>
      <c r="F934" s="1462">
        <v>3.0000000000000001E-3</v>
      </c>
      <c r="G934" s="1462" t="s">
        <v>3496</v>
      </c>
      <c r="H934" s="1462">
        <v>650</v>
      </c>
    </row>
    <row r="935" spans="1:8" ht="17.25" thickBot="1">
      <c r="A935" s="1462" t="s">
        <v>9033</v>
      </c>
      <c r="B935" s="1462"/>
      <c r="C935" s="1462"/>
      <c r="D935" s="1462" t="s">
        <v>9065</v>
      </c>
      <c r="E935" s="1462" t="s">
        <v>9547</v>
      </c>
      <c r="F935" s="1462">
        <v>0.68799999999999994</v>
      </c>
      <c r="G935" s="1462" t="s">
        <v>4360</v>
      </c>
      <c r="H935" s="1462">
        <v>651</v>
      </c>
    </row>
    <row r="936" spans="1:8">
      <c r="A936" s="1503" t="s">
        <v>3614</v>
      </c>
      <c r="B936" s="1503" t="s">
        <v>9548</v>
      </c>
      <c r="C936" s="1504"/>
    </row>
    <row r="937" spans="1:8" ht="17.25" thickBot="1">
      <c r="A937" s="1502"/>
      <c r="B937" s="1502"/>
      <c r="C937" s="1462"/>
    </row>
    <row r="938" spans="1:8" ht="17.25" thickBot="1">
      <c r="A938" s="1462" t="s">
        <v>9022</v>
      </c>
      <c r="B938" s="1462"/>
      <c r="C938" s="1462" t="s">
        <v>9057</v>
      </c>
      <c r="D938" s="1462" t="s">
        <v>9058</v>
      </c>
      <c r="E938" s="1462" t="s">
        <v>9549</v>
      </c>
      <c r="F938" s="1462">
        <v>0.17899999999999999</v>
      </c>
      <c r="G938" s="1462" t="s">
        <v>3496</v>
      </c>
      <c r="H938" s="1462">
        <v>149</v>
      </c>
    </row>
    <row r="939" spans="1:8" ht="17.25" thickBot="1">
      <c r="A939" s="1462" t="s">
        <v>9026</v>
      </c>
      <c r="B939" s="1462"/>
      <c r="C939" s="1462" t="s">
        <v>9060</v>
      </c>
      <c r="D939" s="1462" t="s">
        <v>9061</v>
      </c>
      <c r="E939" s="1462" t="s">
        <v>9550</v>
      </c>
      <c r="F939" s="1462">
        <v>0.215</v>
      </c>
      <c r="G939" s="1462" t="s">
        <v>3496</v>
      </c>
      <c r="H939" s="1462">
        <v>150</v>
      </c>
    </row>
    <row r="940" spans="1:8" ht="17.25" thickBot="1">
      <c r="A940" s="1462" t="s">
        <v>9030</v>
      </c>
      <c r="B940" s="1462"/>
      <c r="C940" s="1462"/>
      <c r="D940" s="1462" t="s">
        <v>9063</v>
      </c>
      <c r="E940" s="1462" t="s">
        <v>9551</v>
      </c>
      <c r="F940" s="1462">
        <v>3.5999999999999997E-2</v>
      </c>
      <c r="G940" s="1462" t="s">
        <v>3496</v>
      </c>
      <c r="H940" s="1462">
        <v>151</v>
      </c>
    </row>
    <row r="941" spans="1:8" ht="17.25" thickBot="1">
      <c r="A941" s="1462" t="s">
        <v>9033</v>
      </c>
      <c r="B941" s="1462"/>
      <c r="C941" s="1462"/>
      <c r="D941" s="1462" t="s">
        <v>9065</v>
      </c>
      <c r="E941" s="1462" t="s">
        <v>9552</v>
      </c>
      <c r="F941" s="1462">
        <v>5.9349999999999996</v>
      </c>
      <c r="G941" s="1462" t="s">
        <v>4360</v>
      </c>
      <c r="H941" s="1462">
        <v>152</v>
      </c>
    </row>
    <row r="942" spans="1:8">
      <c r="A942" s="1503" t="s">
        <v>3614</v>
      </c>
      <c r="B942" s="1503" t="s">
        <v>9553</v>
      </c>
      <c r="C942" s="1504"/>
    </row>
    <row r="943" spans="1:8" ht="17.25" thickBot="1">
      <c r="A943" s="1502"/>
      <c r="B943" s="1502"/>
      <c r="C943" s="1462"/>
    </row>
    <row r="944" spans="1:8" ht="17.25" thickBot="1">
      <c r="A944" s="1462" t="s">
        <v>9022</v>
      </c>
      <c r="B944" s="1462"/>
      <c r="C944" s="1462" t="s">
        <v>9057</v>
      </c>
      <c r="D944" s="1462" t="s">
        <v>9058</v>
      </c>
      <c r="E944" s="1462" t="s">
        <v>9554</v>
      </c>
      <c r="F944" s="1462">
        <v>0.16700000000000001</v>
      </c>
      <c r="G944" s="1462" t="s">
        <v>3496</v>
      </c>
      <c r="H944" s="1462">
        <v>149</v>
      </c>
    </row>
    <row r="945" spans="1:8" ht="17.25" thickBot="1">
      <c r="A945" s="1462" t="s">
        <v>9026</v>
      </c>
      <c r="B945" s="1462"/>
      <c r="C945" s="1462" t="s">
        <v>9060</v>
      </c>
      <c r="D945" s="1462" t="s">
        <v>9061</v>
      </c>
      <c r="E945" s="1462" t="s">
        <v>9555</v>
      </c>
      <c r="F945" s="1462">
        <v>0.2</v>
      </c>
      <c r="G945" s="1462" t="s">
        <v>3496</v>
      </c>
      <c r="H945" s="1462">
        <v>150</v>
      </c>
    </row>
    <row r="946" spans="1:8" ht="17.25" thickBot="1">
      <c r="A946" s="1462" t="s">
        <v>9030</v>
      </c>
      <c r="B946" s="1462"/>
      <c r="C946" s="1462"/>
      <c r="D946" s="1462" t="s">
        <v>9063</v>
      </c>
      <c r="E946" s="1462" t="s">
        <v>9556</v>
      </c>
      <c r="F946" s="1462">
        <v>3.3000000000000002E-2</v>
      </c>
      <c r="G946" s="1462" t="s">
        <v>3496</v>
      </c>
      <c r="H946" s="1462">
        <v>151</v>
      </c>
    </row>
    <row r="947" spans="1:8" ht="17.25" thickBot="1">
      <c r="A947" s="1462" t="s">
        <v>9033</v>
      </c>
      <c r="B947" s="1462"/>
      <c r="C947" s="1462"/>
      <c r="D947" s="1462" t="s">
        <v>9065</v>
      </c>
      <c r="E947" s="1462" t="s">
        <v>9557</v>
      </c>
      <c r="F947" s="1462">
        <v>5.5339999999999998</v>
      </c>
      <c r="G947" s="1462" t="s">
        <v>4360</v>
      </c>
      <c r="H947" s="1462">
        <v>152</v>
      </c>
    </row>
    <row r="948" spans="1:8">
      <c r="A948" s="1503" t="s">
        <v>3614</v>
      </c>
      <c r="B948" s="1503" t="s">
        <v>9558</v>
      </c>
      <c r="C948" s="1504"/>
    </row>
    <row r="949" spans="1:8" ht="17.25" thickBot="1">
      <c r="A949" s="1502"/>
      <c r="B949" s="1502"/>
      <c r="C949" s="1462"/>
    </row>
    <row r="950" spans="1:8" ht="17.25" thickBot="1">
      <c r="A950" s="1462" t="s">
        <v>9022</v>
      </c>
      <c r="B950" s="1462"/>
      <c r="C950" s="1462" t="s">
        <v>9057</v>
      </c>
      <c r="D950" s="1462" t="s">
        <v>9058</v>
      </c>
      <c r="E950" s="1462" t="s">
        <v>9559</v>
      </c>
      <c r="F950" s="1462">
        <v>0.16400000000000001</v>
      </c>
      <c r="G950" s="1462" t="s">
        <v>3496</v>
      </c>
      <c r="H950" s="1462">
        <v>149</v>
      </c>
    </row>
    <row r="951" spans="1:8" ht="17.25" thickBot="1">
      <c r="A951" s="1462" t="s">
        <v>9026</v>
      </c>
      <c r="B951" s="1462"/>
      <c r="C951" s="1462" t="s">
        <v>9060</v>
      </c>
      <c r="D951" s="1462" t="s">
        <v>9061</v>
      </c>
      <c r="E951" s="1462" t="s">
        <v>9560</v>
      </c>
      <c r="F951" s="1462">
        <v>0.19600000000000001</v>
      </c>
      <c r="G951" s="1462" t="s">
        <v>3496</v>
      </c>
      <c r="H951" s="1462">
        <v>150</v>
      </c>
    </row>
    <row r="952" spans="1:8" ht="17.25" thickBot="1">
      <c r="A952" s="1462" t="s">
        <v>9030</v>
      </c>
      <c r="B952" s="1462"/>
      <c r="C952" s="1462"/>
      <c r="D952" s="1462" t="s">
        <v>9063</v>
      </c>
      <c r="E952" s="1462" t="s">
        <v>9561</v>
      </c>
      <c r="F952" s="1462">
        <v>3.3000000000000002E-2</v>
      </c>
      <c r="G952" s="1462" t="s">
        <v>3496</v>
      </c>
      <c r="H952" s="1462">
        <v>151</v>
      </c>
    </row>
    <row r="953" spans="1:8" ht="17.25" thickBot="1">
      <c r="A953" s="1462" t="s">
        <v>9033</v>
      </c>
      <c r="B953" s="1462"/>
      <c r="C953" s="1462"/>
      <c r="D953" s="1462" t="s">
        <v>9065</v>
      </c>
      <c r="E953" s="1462" t="s">
        <v>9562</v>
      </c>
      <c r="F953" s="1462">
        <v>5.4269999999999996</v>
      </c>
      <c r="G953" s="1462" t="s">
        <v>4360</v>
      </c>
      <c r="H953" s="1462">
        <v>152</v>
      </c>
    </row>
    <row r="954" spans="1:8">
      <c r="A954" s="1503" t="s">
        <v>3703</v>
      </c>
      <c r="B954" s="1503" t="s">
        <v>9563</v>
      </c>
      <c r="C954" s="1504"/>
    </row>
    <row r="955" spans="1:8" ht="17.25" thickBot="1">
      <c r="A955" s="1502"/>
      <c r="B955" s="1502"/>
      <c r="C955" s="1462"/>
    </row>
    <row r="956" spans="1:8" ht="17.25" thickBot="1">
      <c r="A956" s="1462" t="s">
        <v>9104</v>
      </c>
      <c r="B956" s="1462"/>
      <c r="C956" s="1462"/>
      <c r="D956" s="1462" t="s">
        <v>9058</v>
      </c>
      <c r="E956" s="1462" t="s">
        <v>9564</v>
      </c>
      <c r="F956" s="1462">
        <v>2.5000000000000001E-2</v>
      </c>
      <c r="G956" s="1462" t="s">
        <v>3496</v>
      </c>
      <c r="H956" s="1462">
        <v>648</v>
      </c>
    </row>
    <row r="957" spans="1:8" ht="17.25" thickBot="1">
      <c r="A957" s="1462" t="s">
        <v>9106</v>
      </c>
      <c r="B957" s="1462"/>
      <c r="C957" s="1462"/>
      <c r="D957" s="1462" t="s">
        <v>9061</v>
      </c>
      <c r="E957" s="1462" t="s">
        <v>9565</v>
      </c>
      <c r="F957" s="1462">
        <v>0.03</v>
      </c>
      <c r="G957" s="1462" t="s">
        <v>3496</v>
      </c>
      <c r="H957" s="1462">
        <v>649</v>
      </c>
    </row>
    <row r="958" spans="1:8" ht="17.25" thickBot="1">
      <c r="A958" s="1462" t="s">
        <v>9030</v>
      </c>
      <c r="B958" s="1462"/>
      <c r="C958" s="1462"/>
      <c r="D958" s="1462" t="s">
        <v>9063</v>
      </c>
      <c r="E958" s="1462" t="s">
        <v>9566</v>
      </c>
      <c r="F958" s="1462">
        <v>5.0000000000000001E-3</v>
      </c>
      <c r="G958" s="1462" t="s">
        <v>3496</v>
      </c>
      <c r="H958" s="1462">
        <v>650</v>
      </c>
    </row>
    <row r="959" spans="1:8" ht="17.25" thickBot="1">
      <c r="A959" s="1462" t="s">
        <v>9033</v>
      </c>
      <c r="B959" s="1462"/>
      <c r="C959" s="1462"/>
      <c r="D959" s="1462" t="s">
        <v>9065</v>
      </c>
      <c r="E959" s="1462" t="s">
        <v>9567</v>
      </c>
      <c r="F959" s="1462">
        <v>1.1120000000000001</v>
      </c>
      <c r="G959" s="1462" t="s">
        <v>4360</v>
      </c>
      <c r="H959" s="1462">
        <v>651</v>
      </c>
    </row>
    <row r="960" spans="1:8">
      <c r="A960" s="1503" t="s">
        <v>3703</v>
      </c>
      <c r="B960" s="1503" t="s">
        <v>9568</v>
      </c>
      <c r="C960" s="1504"/>
    </row>
    <row r="961" spans="1:8" ht="17.25" thickBot="1">
      <c r="A961" s="1502"/>
      <c r="B961" s="1502"/>
      <c r="C961" s="1462"/>
    </row>
    <row r="962" spans="1:8" ht="17.25" thickBot="1">
      <c r="A962" s="1462" t="s">
        <v>9104</v>
      </c>
      <c r="B962" s="1462"/>
      <c r="C962" s="1462"/>
      <c r="D962" s="1462" t="s">
        <v>9058</v>
      </c>
      <c r="E962" s="1462" t="s">
        <v>9564</v>
      </c>
      <c r="F962" s="1462">
        <v>2.5000000000000001E-2</v>
      </c>
      <c r="G962" s="1462" t="s">
        <v>3496</v>
      </c>
      <c r="H962" s="1462">
        <v>648</v>
      </c>
    </row>
    <row r="963" spans="1:8" ht="17.25" thickBot="1">
      <c r="A963" s="1462" t="s">
        <v>9106</v>
      </c>
      <c r="B963" s="1462"/>
      <c r="C963" s="1462"/>
      <c r="D963" s="1462" t="s">
        <v>9061</v>
      </c>
      <c r="E963" s="1462" t="s">
        <v>9565</v>
      </c>
      <c r="F963" s="1462">
        <v>0.03</v>
      </c>
      <c r="G963" s="1462" t="s">
        <v>3496</v>
      </c>
      <c r="H963" s="1462">
        <v>649</v>
      </c>
    </row>
    <row r="964" spans="1:8" ht="17.25" thickBot="1">
      <c r="A964" s="1462" t="s">
        <v>9030</v>
      </c>
      <c r="B964" s="1462"/>
      <c r="C964" s="1462"/>
      <c r="D964" s="1462" t="s">
        <v>9063</v>
      </c>
      <c r="E964" s="1462" t="s">
        <v>9566</v>
      </c>
      <c r="F964" s="1462">
        <v>5.0000000000000001E-3</v>
      </c>
      <c r="G964" s="1462" t="s">
        <v>3496</v>
      </c>
      <c r="H964" s="1462">
        <v>650</v>
      </c>
    </row>
    <row r="965" spans="1:8" ht="17.25" thickBot="1">
      <c r="A965" s="1462" t="s">
        <v>9033</v>
      </c>
      <c r="B965" s="1462"/>
      <c r="C965" s="1462"/>
      <c r="D965" s="1462" t="s">
        <v>9065</v>
      </c>
      <c r="E965" s="1462" t="s">
        <v>9567</v>
      </c>
      <c r="F965" s="1462">
        <v>1.1120000000000001</v>
      </c>
      <c r="G965" s="1462" t="s">
        <v>4360</v>
      </c>
      <c r="H965" s="1462">
        <v>651</v>
      </c>
    </row>
    <row r="966" spans="1:8">
      <c r="A966" s="1503" t="s">
        <v>3703</v>
      </c>
      <c r="B966" s="1503" t="s">
        <v>9569</v>
      </c>
      <c r="C966" s="1504"/>
    </row>
    <row r="967" spans="1:8" ht="17.25" thickBot="1">
      <c r="A967" s="1502"/>
      <c r="B967" s="1502"/>
      <c r="C967" s="1462"/>
    </row>
    <row r="968" spans="1:8" ht="17.25" thickBot="1">
      <c r="A968" s="1462" t="s">
        <v>9104</v>
      </c>
      <c r="B968" s="1462"/>
      <c r="C968" s="1462"/>
      <c r="D968" s="1462" t="s">
        <v>9058</v>
      </c>
      <c r="E968" s="1462" t="s">
        <v>9570</v>
      </c>
      <c r="F968" s="1462">
        <v>3.5999999999999997E-2</v>
      </c>
      <c r="G968" s="1462" t="s">
        <v>3496</v>
      </c>
      <c r="H968" s="1462">
        <v>648</v>
      </c>
    </row>
    <row r="969" spans="1:8" ht="17.25" thickBot="1">
      <c r="A969" s="1462" t="s">
        <v>9106</v>
      </c>
      <c r="B969" s="1462"/>
      <c r="C969" s="1462"/>
      <c r="D969" s="1462" t="s">
        <v>9061</v>
      </c>
      <c r="E969" s="1462" t="s">
        <v>9571</v>
      </c>
      <c r="F969" s="1462">
        <v>4.3999999999999997E-2</v>
      </c>
      <c r="G969" s="1462" t="s">
        <v>3496</v>
      </c>
      <c r="H969" s="1462">
        <v>649</v>
      </c>
    </row>
    <row r="970" spans="1:8" ht="17.25" thickBot="1">
      <c r="A970" s="1462" t="s">
        <v>9030</v>
      </c>
      <c r="B970" s="1462"/>
      <c r="C970" s="1462"/>
      <c r="D970" s="1462" t="s">
        <v>9063</v>
      </c>
      <c r="E970" s="1462" t="s">
        <v>9572</v>
      </c>
      <c r="F970" s="1462">
        <v>7.0000000000000001E-3</v>
      </c>
      <c r="G970" s="1462" t="s">
        <v>3496</v>
      </c>
      <c r="H970" s="1462">
        <v>650</v>
      </c>
    </row>
    <row r="971" spans="1:8" ht="17.25" thickBot="1">
      <c r="A971" s="1462" t="s">
        <v>9033</v>
      </c>
      <c r="B971" s="1462"/>
      <c r="C971" s="1462"/>
      <c r="D971" s="1462" t="s">
        <v>9065</v>
      </c>
      <c r="E971" s="1462" t="s">
        <v>9573</v>
      </c>
      <c r="F971" s="1462">
        <v>1.6319999999999999</v>
      </c>
      <c r="G971" s="1462" t="s">
        <v>4360</v>
      </c>
      <c r="H971" s="1462">
        <v>651</v>
      </c>
    </row>
    <row r="972" spans="1:8">
      <c r="A972" s="1503" t="s">
        <v>3703</v>
      </c>
      <c r="B972" s="1503" t="s">
        <v>9574</v>
      </c>
      <c r="C972" s="1504"/>
    </row>
    <row r="973" spans="1:8" ht="17.25" thickBot="1">
      <c r="A973" s="1502"/>
      <c r="B973" s="1502"/>
      <c r="C973" s="1462"/>
    </row>
    <row r="974" spans="1:8" ht="17.25" thickBot="1">
      <c r="A974" s="1462" t="s">
        <v>9104</v>
      </c>
      <c r="B974" s="1462"/>
      <c r="C974" s="1462"/>
      <c r="D974" s="1462" t="s">
        <v>9058</v>
      </c>
      <c r="E974" s="1462" t="s">
        <v>9570</v>
      </c>
      <c r="F974" s="1462">
        <v>3.5999999999999997E-2</v>
      </c>
      <c r="G974" s="1462" t="s">
        <v>3496</v>
      </c>
      <c r="H974" s="1462">
        <v>648</v>
      </c>
    </row>
    <row r="975" spans="1:8" ht="17.25" thickBot="1">
      <c r="A975" s="1462" t="s">
        <v>9106</v>
      </c>
      <c r="B975" s="1462"/>
      <c r="C975" s="1462"/>
      <c r="D975" s="1462" t="s">
        <v>9061</v>
      </c>
      <c r="E975" s="1462" t="s">
        <v>9571</v>
      </c>
      <c r="F975" s="1462">
        <v>4.3999999999999997E-2</v>
      </c>
      <c r="G975" s="1462" t="s">
        <v>3496</v>
      </c>
      <c r="H975" s="1462">
        <v>649</v>
      </c>
    </row>
    <row r="976" spans="1:8" ht="17.25" thickBot="1">
      <c r="A976" s="1462" t="s">
        <v>9030</v>
      </c>
      <c r="B976" s="1462"/>
      <c r="C976" s="1462"/>
      <c r="D976" s="1462" t="s">
        <v>9063</v>
      </c>
      <c r="E976" s="1462" t="s">
        <v>9572</v>
      </c>
      <c r="F976" s="1462">
        <v>7.0000000000000001E-3</v>
      </c>
      <c r="G976" s="1462" t="s">
        <v>3496</v>
      </c>
      <c r="H976" s="1462">
        <v>650</v>
      </c>
    </row>
    <row r="977" spans="1:8" ht="17.25" thickBot="1">
      <c r="A977" s="1462" t="s">
        <v>9033</v>
      </c>
      <c r="B977" s="1462"/>
      <c r="C977" s="1462"/>
      <c r="D977" s="1462" t="s">
        <v>9065</v>
      </c>
      <c r="E977" s="1462" t="s">
        <v>9573</v>
      </c>
      <c r="F977" s="1462">
        <v>1.6319999999999999</v>
      </c>
      <c r="G977" s="1462" t="s">
        <v>4360</v>
      </c>
      <c r="H977" s="1462">
        <v>651</v>
      </c>
    </row>
    <row r="978" spans="1:8">
      <c r="A978" s="1503" t="s">
        <v>3614</v>
      </c>
      <c r="B978" s="1503" t="s">
        <v>9575</v>
      </c>
      <c r="C978" s="1504"/>
    </row>
    <row r="979" spans="1:8" ht="17.25" thickBot="1">
      <c r="A979" s="1502"/>
      <c r="B979" s="1502"/>
      <c r="C979" s="1462"/>
    </row>
    <row r="980" spans="1:8" ht="17.25" thickBot="1">
      <c r="A980" s="1462" t="s">
        <v>9022</v>
      </c>
      <c r="B980" s="1462"/>
      <c r="C980" s="1462" t="s">
        <v>9057</v>
      </c>
      <c r="D980" s="1462" t="s">
        <v>9058</v>
      </c>
      <c r="E980" s="1462" t="s">
        <v>9549</v>
      </c>
      <c r="F980" s="1462">
        <v>0.17899999999999999</v>
      </c>
      <c r="G980" s="1462" t="s">
        <v>3496</v>
      </c>
      <c r="H980" s="1462">
        <v>149</v>
      </c>
    </row>
    <row r="981" spans="1:8" ht="17.25" thickBot="1">
      <c r="A981" s="1462" t="s">
        <v>9026</v>
      </c>
      <c r="B981" s="1462"/>
      <c r="C981" s="1462" t="s">
        <v>9060</v>
      </c>
      <c r="D981" s="1462" t="s">
        <v>9061</v>
      </c>
      <c r="E981" s="1462" t="s">
        <v>9550</v>
      </c>
      <c r="F981" s="1462">
        <v>0.215</v>
      </c>
      <c r="G981" s="1462" t="s">
        <v>3496</v>
      </c>
      <c r="H981" s="1462">
        <v>150</v>
      </c>
    </row>
    <row r="982" spans="1:8" ht="17.25" thickBot="1">
      <c r="A982" s="1462" t="s">
        <v>9030</v>
      </c>
      <c r="B982" s="1462"/>
      <c r="C982" s="1462"/>
      <c r="D982" s="1462" t="s">
        <v>9063</v>
      </c>
      <c r="E982" s="1462" t="s">
        <v>9551</v>
      </c>
      <c r="F982" s="1462">
        <v>3.5999999999999997E-2</v>
      </c>
      <c r="G982" s="1462" t="s">
        <v>3496</v>
      </c>
      <c r="H982" s="1462">
        <v>151</v>
      </c>
    </row>
    <row r="983" spans="1:8" ht="17.25" thickBot="1">
      <c r="A983" s="1462" t="s">
        <v>9033</v>
      </c>
      <c r="B983" s="1462"/>
      <c r="C983" s="1462"/>
      <c r="D983" s="1462" t="s">
        <v>9065</v>
      </c>
      <c r="E983" s="1462" t="s">
        <v>9552</v>
      </c>
      <c r="F983" s="1462">
        <v>5.9349999999999996</v>
      </c>
      <c r="G983" s="1462" t="s">
        <v>4360</v>
      </c>
      <c r="H983" s="1462">
        <v>152</v>
      </c>
    </row>
    <row r="984" spans="1:8">
      <c r="A984" s="1503" t="s">
        <v>3614</v>
      </c>
      <c r="B984" s="1503" t="s">
        <v>9576</v>
      </c>
      <c r="C984" s="1504"/>
    </row>
    <row r="985" spans="1:8" ht="17.25" thickBot="1">
      <c r="A985" s="1502"/>
      <c r="B985" s="1502"/>
      <c r="C985" s="1462"/>
    </row>
    <row r="986" spans="1:8" ht="17.25" thickBot="1">
      <c r="A986" s="1462" t="s">
        <v>9022</v>
      </c>
      <c r="B986" s="1462"/>
      <c r="C986" s="1462" t="s">
        <v>9057</v>
      </c>
      <c r="D986" s="1462" t="s">
        <v>9058</v>
      </c>
      <c r="E986" s="1462" t="s">
        <v>9554</v>
      </c>
      <c r="F986" s="1462">
        <v>0.16700000000000001</v>
      </c>
      <c r="G986" s="1462" t="s">
        <v>3496</v>
      </c>
      <c r="H986" s="1462">
        <v>149</v>
      </c>
    </row>
    <row r="987" spans="1:8" ht="17.25" thickBot="1">
      <c r="A987" s="1462" t="s">
        <v>9026</v>
      </c>
      <c r="B987" s="1462"/>
      <c r="C987" s="1462" t="s">
        <v>9060</v>
      </c>
      <c r="D987" s="1462" t="s">
        <v>9061</v>
      </c>
      <c r="E987" s="1462" t="s">
        <v>9555</v>
      </c>
      <c r="F987" s="1462">
        <v>0.2</v>
      </c>
      <c r="G987" s="1462" t="s">
        <v>3496</v>
      </c>
      <c r="H987" s="1462">
        <v>150</v>
      </c>
    </row>
    <row r="988" spans="1:8" ht="17.25" thickBot="1">
      <c r="A988" s="1462" t="s">
        <v>9030</v>
      </c>
      <c r="B988" s="1462"/>
      <c r="C988" s="1462"/>
      <c r="D988" s="1462" t="s">
        <v>9063</v>
      </c>
      <c r="E988" s="1462" t="s">
        <v>9556</v>
      </c>
      <c r="F988" s="1462">
        <v>3.3000000000000002E-2</v>
      </c>
      <c r="G988" s="1462" t="s">
        <v>3496</v>
      </c>
      <c r="H988" s="1462">
        <v>151</v>
      </c>
    </row>
    <row r="989" spans="1:8" ht="17.25" thickBot="1">
      <c r="A989" s="1462" t="s">
        <v>9033</v>
      </c>
      <c r="B989" s="1462"/>
      <c r="C989" s="1462"/>
      <c r="D989" s="1462" t="s">
        <v>9065</v>
      </c>
      <c r="E989" s="1462" t="s">
        <v>9557</v>
      </c>
      <c r="F989" s="1462">
        <v>5.5339999999999998</v>
      </c>
      <c r="G989" s="1462" t="s">
        <v>4360</v>
      </c>
      <c r="H989" s="1462">
        <v>152</v>
      </c>
    </row>
    <row r="990" spans="1:8">
      <c r="A990" s="1503" t="s">
        <v>3614</v>
      </c>
      <c r="B990" s="1503" t="s">
        <v>9577</v>
      </c>
      <c r="C990" s="1504"/>
    </row>
    <row r="991" spans="1:8" ht="17.25" thickBot="1">
      <c r="A991" s="1502"/>
      <c r="B991" s="1502"/>
      <c r="C991" s="1462"/>
    </row>
    <row r="992" spans="1:8" ht="17.25" thickBot="1">
      <c r="A992" s="1462" t="s">
        <v>9022</v>
      </c>
      <c r="B992" s="1462"/>
      <c r="C992" s="1462" t="s">
        <v>9057</v>
      </c>
      <c r="D992" s="1462" t="s">
        <v>9058</v>
      </c>
      <c r="E992" s="1462" t="s">
        <v>9559</v>
      </c>
      <c r="F992" s="1462">
        <v>0.16400000000000001</v>
      </c>
      <c r="G992" s="1462" t="s">
        <v>3496</v>
      </c>
      <c r="H992" s="1462">
        <v>149</v>
      </c>
    </row>
    <row r="993" spans="1:8" ht="17.25" thickBot="1">
      <c r="A993" s="1462" t="s">
        <v>9026</v>
      </c>
      <c r="B993" s="1462"/>
      <c r="C993" s="1462" t="s">
        <v>9060</v>
      </c>
      <c r="D993" s="1462" t="s">
        <v>9061</v>
      </c>
      <c r="E993" s="1462" t="s">
        <v>9560</v>
      </c>
      <c r="F993" s="1462">
        <v>0.19600000000000001</v>
      </c>
      <c r="G993" s="1462" t="s">
        <v>3496</v>
      </c>
      <c r="H993" s="1462">
        <v>150</v>
      </c>
    </row>
    <row r="994" spans="1:8" ht="17.25" thickBot="1">
      <c r="A994" s="1462" t="s">
        <v>9030</v>
      </c>
      <c r="B994" s="1462"/>
      <c r="C994" s="1462"/>
      <c r="D994" s="1462" t="s">
        <v>9063</v>
      </c>
      <c r="E994" s="1462" t="s">
        <v>9561</v>
      </c>
      <c r="F994" s="1462">
        <v>3.3000000000000002E-2</v>
      </c>
      <c r="G994" s="1462" t="s">
        <v>3496</v>
      </c>
      <c r="H994" s="1462">
        <v>151</v>
      </c>
    </row>
    <row r="995" spans="1:8" ht="17.25" thickBot="1">
      <c r="A995" s="1462" t="s">
        <v>9033</v>
      </c>
      <c r="B995" s="1462"/>
      <c r="C995" s="1462"/>
      <c r="D995" s="1462" t="s">
        <v>9065</v>
      </c>
      <c r="E995" s="1462" t="s">
        <v>9562</v>
      </c>
      <c r="F995" s="1462">
        <v>5.4269999999999996</v>
      </c>
      <c r="G995" s="1462" t="s">
        <v>4360</v>
      </c>
      <c r="H995" s="1462">
        <v>152</v>
      </c>
    </row>
    <row r="996" spans="1:8">
      <c r="A996" s="1503" t="s">
        <v>3703</v>
      </c>
      <c r="B996" s="1503" t="s">
        <v>9578</v>
      </c>
      <c r="C996" s="1504"/>
    </row>
    <row r="997" spans="1:8" ht="17.25" thickBot="1">
      <c r="A997" s="1502"/>
      <c r="B997" s="1502"/>
      <c r="C997" s="1462"/>
    </row>
    <row r="998" spans="1:8" ht="17.25" thickBot="1">
      <c r="A998" s="1462" t="s">
        <v>9104</v>
      </c>
      <c r="B998" s="1462"/>
      <c r="C998" s="1462"/>
      <c r="D998" s="1462" t="s">
        <v>9058</v>
      </c>
      <c r="E998" s="1462" t="s">
        <v>9579</v>
      </c>
      <c r="F998" s="1462">
        <v>2.8000000000000001E-2</v>
      </c>
      <c r="G998" s="1462" t="s">
        <v>3496</v>
      </c>
      <c r="H998" s="1462">
        <v>648</v>
      </c>
    </row>
    <row r="999" spans="1:8" ht="17.25" thickBot="1">
      <c r="A999" s="1462" t="s">
        <v>9106</v>
      </c>
      <c r="B999" s="1462"/>
      <c r="C999" s="1462"/>
      <c r="D999" s="1462" t="s">
        <v>9061</v>
      </c>
      <c r="E999" s="1462" t="s">
        <v>9580</v>
      </c>
      <c r="F999" s="1462">
        <v>3.4000000000000002E-2</v>
      </c>
      <c r="G999" s="1462" t="s">
        <v>3496</v>
      </c>
      <c r="H999" s="1462">
        <v>649</v>
      </c>
    </row>
    <row r="1000" spans="1:8" ht="17.25" thickBot="1">
      <c r="A1000" s="1462" t="s">
        <v>9030</v>
      </c>
      <c r="B1000" s="1462"/>
      <c r="C1000" s="1462"/>
      <c r="D1000" s="1462" t="s">
        <v>9063</v>
      </c>
      <c r="E1000" s="1462" t="s">
        <v>9581</v>
      </c>
      <c r="F1000" s="1462">
        <v>6.0000000000000001E-3</v>
      </c>
      <c r="G1000" s="1462" t="s">
        <v>3496</v>
      </c>
      <c r="H1000" s="1462">
        <v>650</v>
      </c>
    </row>
    <row r="1001" spans="1:8" ht="17.25" thickBot="1">
      <c r="A1001" s="1462" t="s">
        <v>9033</v>
      </c>
      <c r="B1001" s="1462"/>
      <c r="C1001" s="1462"/>
      <c r="D1001" s="1462" t="s">
        <v>9065</v>
      </c>
      <c r="E1001" s="1462" t="s">
        <v>9582</v>
      </c>
      <c r="F1001" s="1462">
        <v>1.2589999999999999</v>
      </c>
      <c r="G1001" s="1462" t="s">
        <v>4360</v>
      </c>
      <c r="H1001" s="1462">
        <v>651</v>
      </c>
    </row>
    <row r="1002" spans="1:8">
      <c r="A1002" s="1503" t="s">
        <v>3703</v>
      </c>
      <c r="B1002" s="1503" t="s">
        <v>9583</v>
      </c>
      <c r="C1002" s="1504"/>
    </row>
    <row r="1003" spans="1:8" ht="17.25" thickBot="1">
      <c r="A1003" s="1502"/>
      <c r="B1003" s="1502"/>
      <c r="C1003" s="1462"/>
    </row>
    <row r="1004" spans="1:8" ht="17.25" thickBot="1">
      <c r="A1004" s="1462" t="s">
        <v>9104</v>
      </c>
      <c r="B1004" s="1462"/>
      <c r="C1004" s="1462"/>
      <c r="D1004" s="1462" t="s">
        <v>9058</v>
      </c>
      <c r="E1004" s="1462" t="s">
        <v>9579</v>
      </c>
      <c r="F1004" s="1462">
        <v>2.8000000000000001E-2</v>
      </c>
      <c r="G1004" s="1462" t="s">
        <v>3496</v>
      </c>
      <c r="H1004" s="1462">
        <v>648</v>
      </c>
    </row>
    <row r="1005" spans="1:8" ht="17.25" thickBot="1">
      <c r="A1005" s="1462" t="s">
        <v>9106</v>
      </c>
      <c r="B1005" s="1462"/>
      <c r="C1005" s="1462"/>
      <c r="D1005" s="1462" t="s">
        <v>9061</v>
      </c>
      <c r="E1005" s="1462" t="s">
        <v>9580</v>
      </c>
      <c r="F1005" s="1462">
        <v>3.4000000000000002E-2</v>
      </c>
      <c r="G1005" s="1462" t="s">
        <v>3496</v>
      </c>
      <c r="H1005" s="1462">
        <v>649</v>
      </c>
    </row>
    <row r="1006" spans="1:8" ht="17.25" thickBot="1">
      <c r="A1006" s="1462" t="s">
        <v>9030</v>
      </c>
      <c r="B1006" s="1462"/>
      <c r="C1006" s="1462"/>
      <c r="D1006" s="1462" t="s">
        <v>9063</v>
      </c>
      <c r="E1006" s="1462" t="s">
        <v>9581</v>
      </c>
      <c r="F1006" s="1462">
        <v>6.0000000000000001E-3</v>
      </c>
      <c r="G1006" s="1462" t="s">
        <v>3496</v>
      </c>
      <c r="H1006" s="1462">
        <v>650</v>
      </c>
    </row>
    <row r="1007" spans="1:8" ht="17.25" thickBot="1">
      <c r="A1007" s="1462" t="s">
        <v>9033</v>
      </c>
      <c r="B1007" s="1462"/>
      <c r="C1007" s="1462"/>
      <c r="D1007" s="1462" t="s">
        <v>9065</v>
      </c>
      <c r="E1007" s="1462" t="s">
        <v>9582</v>
      </c>
      <c r="F1007" s="1462">
        <v>1.2589999999999999</v>
      </c>
      <c r="G1007" s="1462" t="s">
        <v>4360</v>
      </c>
      <c r="H1007" s="1462">
        <v>651</v>
      </c>
    </row>
    <row r="1008" spans="1:8">
      <c r="A1008" s="1503" t="s">
        <v>3614</v>
      </c>
      <c r="B1008" s="1503" t="s">
        <v>9584</v>
      </c>
      <c r="C1008" s="1504"/>
    </row>
    <row r="1009" spans="1:8" ht="17.25" thickBot="1">
      <c r="A1009" s="1502"/>
      <c r="B1009" s="1502"/>
      <c r="C1009" s="1462"/>
    </row>
    <row r="1010" spans="1:8" ht="17.25" thickBot="1">
      <c r="A1010" s="1462" t="s">
        <v>9022</v>
      </c>
      <c r="B1010" s="1462"/>
      <c r="C1010" s="1462" t="s">
        <v>9057</v>
      </c>
      <c r="D1010" s="1462" t="s">
        <v>9058</v>
      </c>
      <c r="E1010" s="1462" t="s">
        <v>9585</v>
      </c>
      <c r="F1010" s="1462">
        <v>0.182</v>
      </c>
      <c r="G1010" s="1462" t="s">
        <v>3496</v>
      </c>
      <c r="H1010" s="1462">
        <v>149</v>
      </c>
    </row>
    <row r="1011" spans="1:8" ht="17.25" thickBot="1">
      <c r="A1011" s="1462" t="s">
        <v>9026</v>
      </c>
      <c r="B1011" s="1462"/>
      <c r="C1011" s="1462" t="s">
        <v>9060</v>
      </c>
      <c r="D1011" s="1462" t="s">
        <v>9061</v>
      </c>
      <c r="E1011" s="1462" t="s">
        <v>9586</v>
      </c>
      <c r="F1011" s="1462">
        <v>0.218</v>
      </c>
      <c r="G1011" s="1462" t="s">
        <v>3496</v>
      </c>
      <c r="H1011" s="1462">
        <v>150</v>
      </c>
    </row>
    <row r="1012" spans="1:8" ht="17.25" thickBot="1">
      <c r="A1012" s="1462" t="s">
        <v>9030</v>
      </c>
      <c r="B1012" s="1462"/>
      <c r="C1012" s="1462"/>
      <c r="D1012" s="1462" t="s">
        <v>9063</v>
      </c>
      <c r="E1012" s="1462" t="s">
        <v>9587</v>
      </c>
      <c r="F1012" s="1462">
        <v>3.5999999999999997E-2</v>
      </c>
      <c r="G1012" s="1462" t="s">
        <v>3496</v>
      </c>
      <c r="H1012" s="1462">
        <v>151</v>
      </c>
    </row>
    <row r="1013" spans="1:8" ht="17.25" thickBot="1">
      <c r="A1013" s="1462" t="s">
        <v>9033</v>
      </c>
      <c r="B1013" s="1462"/>
      <c r="C1013" s="1462"/>
      <c r="D1013" s="1462" t="s">
        <v>9065</v>
      </c>
      <c r="E1013" s="1462" t="s">
        <v>9588</v>
      </c>
      <c r="F1013" s="1462">
        <v>6.0330000000000004</v>
      </c>
      <c r="G1013" s="1462" t="s">
        <v>4360</v>
      </c>
      <c r="H1013" s="1462">
        <v>152</v>
      </c>
    </row>
    <row r="1014" spans="1:8">
      <c r="A1014" s="1503" t="s">
        <v>3704</v>
      </c>
      <c r="B1014" s="1503" t="s">
        <v>9589</v>
      </c>
      <c r="C1014" s="1504"/>
    </row>
    <row r="1015" spans="1:8" ht="17.25" thickBot="1">
      <c r="A1015" s="1502"/>
      <c r="B1015" s="1502"/>
      <c r="C1015" s="1462"/>
    </row>
    <row r="1016" spans="1:8" ht="17.25" thickBot="1">
      <c r="A1016" s="1462" t="s">
        <v>9104</v>
      </c>
      <c r="B1016" s="1462"/>
      <c r="C1016" s="1462"/>
      <c r="D1016" s="1462" t="s">
        <v>9058</v>
      </c>
      <c r="E1016" s="1462" t="s">
        <v>9590</v>
      </c>
      <c r="F1016" s="1462">
        <v>1.6E-2</v>
      </c>
      <c r="G1016" s="1462" t="s">
        <v>3496</v>
      </c>
      <c r="H1016" s="1462">
        <v>648</v>
      </c>
    </row>
    <row r="1017" spans="1:8" ht="17.25" thickBot="1">
      <c r="A1017" s="1462" t="s">
        <v>9106</v>
      </c>
      <c r="B1017" s="1462"/>
      <c r="C1017" s="1462"/>
      <c r="D1017" s="1462" t="s">
        <v>9061</v>
      </c>
      <c r="E1017" s="1462" t="s">
        <v>9591</v>
      </c>
      <c r="F1017" s="1462">
        <v>1.9E-2</v>
      </c>
      <c r="G1017" s="1462" t="s">
        <v>3496</v>
      </c>
      <c r="H1017" s="1462">
        <v>649</v>
      </c>
    </row>
    <row r="1018" spans="1:8" ht="17.25" thickBot="1">
      <c r="A1018" s="1462" t="s">
        <v>9030</v>
      </c>
      <c r="B1018" s="1462"/>
      <c r="C1018" s="1462"/>
      <c r="D1018" s="1462" t="s">
        <v>9063</v>
      </c>
      <c r="E1018" s="1462" t="s">
        <v>9592</v>
      </c>
      <c r="F1018" s="1462">
        <v>3.0000000000000001E-3</v>
      </c>
      <c r="G1018" s="1462" t="s">
        <v>3496</v>
      </c>
      <c r="H1018" s="1462">
        <v>650</v>
      </c>
    </row>
    <row r="1019" spans="1:8" ht="17.25" thickBot="1">
      <c r="A1019" s="1462" t="s">
        <v>9033</v>
      </c>
      <c r="B1019" s="1462"/>
      <c r="C1019" s="1462"/>
      <c r="D1019" s="1462" t="s">
        <v>9065</v>
      </c>
      <c r="E1019" s="1462" t="s">
        <v>9593</v>
      </c>
      <c r="F1019" s="1462">
        <v>0.83399999999999996</v>
      </c>
      <c r="G1019" s="1462" t="s">
        <v>4360</v>
      </c>
      <c r="H1019" s="1462">
        <v>651</v>
      </c>
    </row>
    <row r="1020" spans="1:8">
      <c r="A1020" s="1503" t="s">
        <v>3622</v>
      </c>
      <c r="B1020" s="1503" t="s">
        <v>9492</v>
      </c>
      <c r="C1020" s="1504"/>
    </row>
    <row r="1021" spans="1:8" ht="17.25" thickBot="1">
      <c r="A1021" s="1502"/>
      <c r="B1021" s="1502"/>
      <c r="C1021" s="1462"/>
    </row>
    <row r="1022" spans="1:8" ht="17.25" thickBot="1">
      <c r="A1022" s="1462" t="s">
        <v>9022</v>
      </c>
      <c r="B1022" s="1462"/>
      <c r="C1022" s="1462" t="s">
        <v>9057</v>
      </c>
      <c r="D1022" s="1462" t="s">
        <v>9058</v>
      </c>
      <c r="E1022" s="1462" t="s">
        <v>9594</v>
      </c>
      <c r="F1022" s="1462">
        <v>0.18</v>
      </c>
      <c r="G1022" s="1462" t="s">
        <v>3496</v>
      </c>
      <c r="H1022" s="1462">
        <v>149</v>
      </c>
    </row>
    <row r="1023" spans="1:8" ht="17.25" thickBot="1">
      <c r="A1023" s="1462" t="s">
        <v>9026</v>
      </c>
      <c r="B1023" s="1462"/>
      <c r="C1023" s="1462" t="s">
        <v>9060</v>
      </c>
      <c r="D1023" s="1462" t="s">
        <v>9061</v>
      </c>
      <c r="E1023" s="1462" t="s">
        <v>9595</v>
      </c>
      <c r="F1023" s="1462">
        <v>0.216</v>
      </c>
      <c r="G1023" s="1462" t="s">
        <v>3496</v>
      </c>
      <c r="H1023" s="1462">
        <v>150</v>
      </c>
    </row>
    <row r="1024" spans="1:8" ht="17.25" thickBot="1">
      <c r="A1024" s="1462" t="s">
        <v>9030</v>
      </c>
      <c r="B1024" s="1462"/>
      <c r="C1024" s="1462"/>
      <c r="D1024" s="1462" t="s">
        <v>9063</v>
      </c>
      <c r="E1024" s="1462" t="s">
        <v>9596</v>
      </c>
      <c r="F1024" s="1462">
        <v>3.5999999999999997E-2</v>
      </c>
      <c r="G1024" s="1462" t="s">
        <v>3496</v>
      </c>
      <c r="H1024" s="1462">
        <v>151</v>
      </c>
    </row>
    <row r="1025" spans="1:8" ht="17.25" thickBot="1">
      <c r="A1025" s="1462" t="s">
        <v>9033</v>
      </c>
      <c r="B1025" s="1462"/>
      <c r="C1025" s="1462"/>
      <c r="D1025" s="1462" t="s">
        <v>9065</v>
      </c>
      <c r="E1025" s="1462" t="s">
        <v>9597</v>
      </c>
      <c r="F1025" s="1462">
        <v>6.8730000000000002</v>
      </c>
      <c r="G1025" s="1462" t="s">
        <v>4360</v>
      </c>
      <c r="H1025" s="1462">
        <v>152</v>
      </c>
    </row>
    <row r="1026" spans="1:8">
      <c r="A1026" s="1503" t="s">
        <v>3622</v>
      </c>
      <c r="B1026" s="1503" t="s">
        <v>9492</v>
      </c>
      <c r="C1026" s="1504"/>
    </row>
    <row r="1027" spans="1:8" ht="17.25" thickBot="1">
      <c r="A1027" s="1502"/>
      <c r="B1027" s="1502"/>
      <c r="C1027" s="1462"/>
    </row>
    <row r="1028" spans="1:8" ht="17.25" thickBot="1">
      <c r="A1028" s="1462" t="s">
        <v>9022</v>
      </c>
      <c r="B1028" s="1462"/>
      <c r="C1028" s="1462" t="s">
        <v>9057</v>
      </c>
      <c r="D1028" s="1462" t="s">
        <v>9058</v>
      </c>
      <c r="E1028" s="1462" t="s">
        <v>9493</v>
      </c>
      <c r="F1028" s="1462">
        <v>2.1999999999999999E-2</v>
      </c>
      <c r="G1028" s="1462" t="s">
        <v>3496</v>
      </c>
      <c r="H1028" s="1462">
        <v>149</v>
      </c>
    </row>
    <row r="1029" spans="1:8" ht="17.25" thickBot="1">
      <c r="A1029" s="1462" t="s">
        <v>9026</v>
      </c>
      <c r="B1029" s="1462"/>
      <c r="C1029" s="1462" t="s">
        <v>9060</v>
      </c>
      <c r="D1029" s="1462" t="s">
        <v>9061</v>
      </c>
      <c r="E1029" s="1462" t="s">
        <v>9494</v>
      </c>
      <c r="F1029" s="1462">
        <v>2.7E-2</v>
      </c>
      <c r="G1029" s="1462" t="s">
        <v>3496</v>
      </c>
      <c r="H1029" s="1462">
        <v>150</v>
      </c>
    </row>
    <row r="1030" spans="1:8" ht="17.25" thickBot="1">
      <c r="A1030" s="1462" t="s">
        <v>9030</v>
      </c>
      <c r="B1030" s="1462"/>
      <c r="C1030" s="1462"/>
      <c r="D1030" s="1462" t="s">
        <v>9063</v>
      </c>
      <c r="E1030" s="1462" t="s">
        <v>9495</v>
      </c>
      <c r="F1030" s="1462">
        <v>4.0000000000000001E-3</v>
      </c>
      <c r="G1030" s="1462" t="s">
        <v>3496</v>
      </c>
      <c r="H1030" s="1462">
        <v>151</v>
      </c>
    </row>
    <row r="1031" spans="1:8" ht="17.25" thickBot="1">
      <c r="A1031" s="1462" t="s">
        <v>9033</v>
      </c>
      <c r="B1031" s="1462"/>
      <c r="C1031" s="1462"/>
      <c r="D1031" s="1462" t="s">
        <v>9065</v>
      </c>
      <c r="E1031" s="1462" t="s">
        <v>9496</v>
      </c>
      <c r="F1031" s="1462">
        <v>0.85899999999999999</v>
      </c>
      <c r="G1031" s="1462" t="s">
        <v>4360</v>
      </c>
      <c r="H1031" s="1462">
        <v>152</v>
      </c>
    </row>
    <row r="1032" spans="1:8">
      <c r="A1032" s="1503" t="s">
        <v>3703</v>
      </c>
      <c r="B1032" s="1503" t="s">
        <v>9598</v>
      </c>
      <c r="C1032" s="1504"/>
    </row>
    <row r="1033" spans="1:8" ht="17.25" thickBot="1">
      <c r="A1033" s="1502"/>
      <c r="B1033" s="1502"/>
      <c r="C1033" s="1462"/>
    </row>
    <row r="1034" spans="1:8" ht="17.25" thickBot="1">
      <c r="A1034" s="1462" t="s">
        <v>9104</v>
      </c>
      <c r="B1034" s="1462"/>
      <c r="C1034" s="1462"/>
      <c r="D1034" s="1462" t="s">
        <v>9058</v>
      </c>
      <c r="E1034" s="1462" t="s">
        <v>9599</v>
      </c>
      <c r="F1034" s="1462">
        <v>2.4E-2</v>
      </c>
      <c r="G1034" s="1462" t="s">
        <v>3496</v>
      </c>
      <c r="H1034" s="1462">
        <v>648</v>
      </c>
    </row>
    <row r="1035" spans="1:8" ht="17.25" thickBot="1">
      <c r="A1035" s="1462" t="s">
        <v>9106</v>
      </c>
      <c r="B1035" s="1462"/>
      <c r="C1035" s="1462"/>
      <c r="D1035" s="1462" t="s">
        <v>9061</v>
      </c>
      <c r="E1035" s="1462" t="s">
        <v>9600</v>
      </c>
      <c r="F1035" s="1462">
        <v>2.8000000000000001E-2</v>
      </c>
      <c r="G1035" s="1462" t="s">
        <v>3496</v>
      </c>
      <c r="H1035" s="1462">
        <v>649</v>
      </c>
    </row>
    <row r="1036" spans="1:8" ht="17.25" thickBot="1">
      <c r="A1036" s="1462" t="s">
        <v>9030</v>
      </c>
      <c r="B1036" s="1462"/>
      <c r="C1036" s="1462"/>
      <c r="D1036" s="1462" t="s">
        <v>9063</v>
      </c>
      <c r="E1036" s="1462" t="s">
        <v>9601</v>
      </c>
      <c r="F1036" s="1462">
        <v>5.0000000000000001E-3</v>
      </c>
      <c r="G1036" s="1462" t="s">
        <v>3496</v>
      </c>
      <c r="H1036" s="1462">
        <v>650</v>
      </c>
    </row>
    <row r="1037" spans="1:8" ht="17.25" thickBot="1">
      <c r="A1037" s="1462" t="s">
        <v>9033</v>
      </c>
      <c r="B1037" s="1462"/>
      <c r="C1037" s="1462"/>
      <c r="D1037" s="1462" t="s">
        <v>9065</v>
      </c>
      <c r="E1037" s="1462" t="s">
        <v>9602</v>
      </c>
      <c r="F1037" s="1462">
        <v>1.0580000000000001</v>
      </c>
      <c r="G1037" s="1462" t="s">
        <v>4360</v>
      </c>
      <c r="H1037" s="1462">
        <v>651</v>
      </c>
    </row>
    <row r="1038" spans="1:8">
      <c r="A1038" s="1503" t="s">
        <v>3703</v>
      </c>
      <c r="B1038" s="1503" t="s">
        <v>9603</v>
      </c>
      <c r="C1038" s="1504"/>
    </row>
    <row r="1039" spans="1:8" ht="17.25" thickBot="1">
      <c r="A1039" s="1502"/>
      <c r="B1039" s="1502"/>
      <c r="C1039" s="1462"/>
    </row>
    <row r="1040" spans="1:8" ht="17.25" thickBot="1">
      <c r="A1040" s="1462" t="s">
        <v>9104</v>
      </c>
      <c r="B1040" s="1462"/>
      <c r="C1040" s="1462"/>
      <c r="D1040" s="1462" t="s">
        <v>9058</v>
      </c>
      <c r="E1040" s="1462" t="s">
        <v>9604</v>
      </c>
      <c r="F1040" s="1462">
        <v>2.1000000000000001E-2</v>
      </c>
      <c r="G1040" s="1462" t="s">
        <v>3496</v>
      </c>
      <c r="H1040" s="1462">
        <v>648</v>
      </c>
    </row>
    <row r="1041" spans="1:8" ht="17.25" thickBot="1">
      <c r="A1041" s="1462" t="s">
        <v>9106</v>
      </c>
      <c r="B1041" s="1462"/>
      <c r="C1041" s="1462"/>
      <c r="D1041" s="1462" t="s">
        <v>9061</v>
      </c>
      <c r="E1041" s="1462" t="s">
        <v>9605</v>
      </c>
      <c r="F1041" s="1462">
        <v>2.5000000000000001E-2</v>
      </c>
      <c r="G1041" s="1462" t="s">
        <v>3496</v>
      </c>
      <c r="H1041" s="1462">
        <v>649</v>
      </c>
    </row>
    <row r="1042" spans="1:8" ht="17.25" thickBot="1">
      <c r="A1042" s="1462" t="s">
        <v>9030</v>
      </c>
      <c r="B1042" s="1462"/>
      <c r="C1042" s="1462"/>
      <c r="D1042" s="1462" t="s">
        <v>9063</v>
      </c>
      <c r="E1042" s="1462" t="s">
        <v>9606</v>
      </c>
      <c r="F1042" s="1462">
        <v>4.0000000000000001E-3</v>
      </c>
      <c r="G1042" s="1462" t="s">
        <v>3496</v>
      </c>
      <c r="H1042" s="1462">
        <v>650</v>
      </c>
    </row>
    <row r="1043" spans="1:8" ht="17.25" thickBot="1">
      <c r="A1043" s="1462" t="s">
        <v>9033</v>
      </c>
      <c r="B1043" s="1462"/>
      <c r="C1043" s="1462"/>
      <c r="D1043" s="1462" t="s">
        <v>9065</v>
      </c>
      <c r="E1043" s="1462" t="s">
        <v>9607</v>
      </c>
      <c r="F1043" s="1462">
        <v>0.92700000000000005</v>
      </c>
      <c r="G1043" s="1462" t="s">
        <v>4360</v>
      </c>
      <c r="H1043" s="1462">
        <v>651</v>
      </c>
    </row>
    <row r="1044" spans="1:8">
      <c r="A1044" s="1503" t="s">
        <v>3614</v>
      </c>
      <c r="B1044" s="1503" t="s">
        <v>9608</v>
      </c>
      <c r="C1044" s="1504"/>
    </row>
    <row r="1045" spans="1:8" ht="17.25" thickBot="1">
      <c r="A1045" s="1502"/>
      <c r="B1045" s="1502"/>
      <c r="C1045" s="1462"/>
    </row>
    <row r="1046" spans="1:8" ht="17.25" thickBot="1">
      <c r="A1046" s="1462" t="s">
        <v>9022</v>
      </c>
      <c r="B1046" s="1462"/>
      <c r="C1046" s="1462" t="s">
        <v>9057</v>
      </c>
      <c r="D1046" s="1462" t="s">
        <v>9058</v>
      </c>
      <c r="E1046" s="1462" t="s">
        <v>9609</v>
      </c>
      <c r="F1046" s="1462">
        <v>0.14599999999999999</v>
      </c>
      <c r="G1046" s="1462" t="s">
        <v>3496</v>
      </c>
      <c r="H1046" s="1462">
        <v>149</v>
      </c>
    </row>
    <row r="1047" spans="1:8" ht="17.25" thickBot="1">
      <c r="A1047" s="1462" t="s">
        <v>9026</v>
      </c>
      <c r="B1047" s="1462"/>
      <c r="C1047" s="1462" t="s">
        <v>9060</v>
      </c>
      <c r="D1047" s="1462" t="s">
        <v>9061</v>
      </c>
      <c r="E1047" s="1462" t="s">
        <v>9610</v>
      </c>
      <c r="F1047" s="1462">
        <v>0.17599999999999999</v>
      </c>
      <c r="G1047" s="1462" t="s">
        <v>3496</v>
      </c>
      <c r="H1047" s="1462">
        <v>150</v>
      </c>
    </row>
    <row r="1048" spans="1:8" ht="17.25" thickBot="1">
      <c r="A1048" s="1462" t="s">
        <v>9030</v>
      </c>
      <c r="B1048" s="1462"/>
      <c r="C1048" s="1462"/>
      <c r="D1048" s="1462" t="s">
        <v>9063</v>
      </c>
      <c r="E1048" s="1462" t="s">
        <v>9611</v>
      </c>
      <c r="F1048" s="1462">
        <v>2.9000000000000001E-2</v>
      </c>
      <c r="G1048" s="1462" t="s">
        <v>3496</v>
      </c>
      <c r="H1048" s="1462">
        <v>151</v>
      </c>
    </row>
    <row r="1049" spans="1:8" ht="17.25" thickBot="1">
      <c r="A1049" s="1462" t="s">
        <v>9033</v>
      </c>
      <c r="B1049" s="1462"/>
      <c r="C1049" s="1462"/>
      <c r="D1049" s="1462" t="s">
        <v>9065</v>
      </c>
      <c r="E1049" s="1462" t="s">
        <v>9612</v>
      </c>
      <c r="F1049" s="1462">
        <v>4.8520000000000003</v>
      </c>
      <c r="G1049" s="1462" t="s">
        <v>4360</v>
      </c>
      <c r="H1049" s="1462">
        <v>152</v>
      </c>
    </row>
    <row r="1050" spans="1:8">
      <c r="A1050" s="1503" t="s">
        <v>3614</v>
      </c>
      <c r="B1050" s="1503" t="s">
        <v>9613</v>
      </c>
      <c r="C1050" s="1504"/>
    </row>
    <row r="1051" spans="1:8" ht="17.25" thickBot="1">
      <c r="A1051" s="1502"/>
      <c r="B1051" s="1502"/>
      <c r="C1051" s="1462"/>
    </row>
    <row r="1052" spans="1:8" ht="17.25" thickBot="1">
      <c r="A1052" s="1462" t="s">
        <v>9022</v>
      </c>
      <c r="B1052" s="1462"/>
      <c r="C1052" s="1462" t="s">
        <v>9057</v>
      </c>
      <c r="D1052" s="1462" t="s">
        <v>9058</v>
      </c>
      <c r="E1052" s="1462" t="s">
        <v>9609</v>
      </c>
      <c r="F1052" s="1462">
        <v>0.14599999999999999</v>
      </c>
      <c r="G1052" s="1462" t="s">
        <v>3496</v>
      </c>
      <c r="H1052" s="1462">
        <v>149</v>
      </c>
    </row>
    <row r="1053" spans="1:8" ht="17.25" thickBot="1">
      <c r="A1053" s="1462" t="s">
        <v>9026</v>
      </c>
      <c r="B1053" s="1462"/>
      <c r="C1053" s="1462" t="s">
        <v>9060</v>
      </c>
      <c r="D1053" s="1462" t="s">
        <v>9061</v>
      </c>
      <c r="E1053" s="1462" t="s">
        <v>9610</v>
      </c>
      <c r="F1053" s="1462">
        <v>0.17599999999999999</v>
      </c>
      <c r="G1053" s="1462" t="s">
        <v>3496</v>
      </c>
      <c r="H1053" s="1462">
        <v>150</v>
      </c>
    </row>
    <row r="1054" spans="1:8" ht="17.25" thickBot="1">
      <c r="A1054" s="1462" t="s">
        <v>9030</v>
      </c>
      <c r="B1054" s="1462"/>
      <c r="C1054" s="1462"/>
      <c r="D1054" s="1462" t="s">
        <v>9063</v>
      </c>
      <c r="E1054" s="1462" t="s">
        <v>9611</v>
      </c>
      <c r="F1054" s="1462">
        <v>2.9000000000000001E-2</v>
      </c>
      <c r="G1054" s="1462" t="s">
        <v>3496</v>
      </c>
      <c r="H1054" s="1462">
        <v>151</v>
      </c>
    </row>
    <row r="1055" spans="1:8" ht="17.25" thickBot="1">
      <c r="A1055" s="1462" t="s">
        <v>9033</v>
      </c>
      <c r="B1055" s="1462"/>
      <c r="C1055" s="1462"/>
      <c r="D1055" s="1462" t="s">
        <v>9065</v>
      </c>
      <c r="E1055" s="1462" t="s">
        <v>9612</v>
      </c>
      <c r="F1055" s="1462">
        <v>4.8520000000000003</v>
      </c>
      <c r="G1055" s="1462" t="s">
        <v>4360</v>
      </c>
      <c r="H1055" s="1462">
        <v>152</v>
      </c>
    </row>
    <row r="1056" spans="1:8">
      <c r="A1056" s="1503" t="s">
        <v>3614</v>
      </c>
      <c r="B1056" s="1503" t="s">
        <v>9614</v>
      </c>
      <c r="C1056" s="1504"/>
    </row>
    <row r="1057" spans="1:8" ht="17.25" thickBot="1">
      <c r="A1057" s="1502"/>
      <c r="B1057" s="1502"/>
      <c r="C1057" s="1462"/>
    </row>
    <row r="1058" spans="1:8" ht="17.25" thickBot="1">
      <c r="A1058" s="1462" t="s">
        <v>9022</v>
      </c>
      <c r="B1058" s="1462"/>
      <c r="C1058" s="1462" t="s">
        <v>9057</v>
      </c>
      <c r="D1058" s="1462" t="s">
        <v>9058</v>
      </c>
      <c r="E1058" s="1462" t="s">
        <v>9609</v>
      </c>
      <c r="F1058" s="1462">
        <v>0.14599999999999999</v>
      </c>
      <c r="G1058" s="1462" t="s">
        <v>3496</v>
      </c>
      <c r="H1058" s="1462">
        <v>149</v>
      </c>
    </row>
    <row r="1059" spans="1:8" ht="17.25" thickBot="1">
      <c r="A1059" s="1462" t="s">
        <v>9026</v>
      </c>
      <c r="B1059" s="1462"/>
      <c r="C1059" s="1462" t="s">
        <v>9060</v>
      </c>
      <c r="D1059" s="1462" t="s">
        <v>9061</v>
      </c>
      <c r="E1059" s="1462" t="s">
        <v>9610</v>
      </c>
      <c r="F1059" s="1462">
        <v>0.17599999999999999</v>
      </c>
      <c r="G1059" s="1462" t="s">
        <v>3496</v>
      </c>
      <c r="H1059" s="1462">
        <v>150</v>
      </c>
    </row>
    <row r="1060" spans="1:8" ht="17.25" thickBot="1">
      <c r="A1060" s="1462" t="s">
        <v>9030</v>
      </c>
      <c r="B1060" s="1462"/>
      <c r="C1060" s="1462"/>
      <c r="D1060" s="1462" t="s">
        <v>9063</v>
      </c>
      <c r="E1060" s="1462" t="s">
        <v>9611</v>
      </c>
      <c r="F1060" s="1462">
        <v>2.9000000000000001E-2</v>
      </c>
      <c r="G1060" s="1462" t="s">
        <v>3496</v>
      </c>
      <c r="H1060" s="1462">
        <v>151</v>
      </c>
    </row>
    <row r="1061" spans="1:8" ht="17.25" thickBot="1">
      <c r="A1061" s="1462" t="s">
        <v>9033</v>
      </c>
      <c r="B1061" s="1462"/>
      <c r="C1061" s="1462"/>
      <c r="D1061" s="1462" t="s">
        <v>9065</v>
      </c>
      <c r="E1061" s="1462" t="s">
        <v>9612</v>
      </c>
      <c r="F1061" s="1462">
        <v>4.8520000000000003</v>
      </c>
      <c r="G1061" s="1462" t="s">
        <v>4360</v>
      </c>
      <c r="H1061" s="1462">
        <v>152</v>
      </c>
    </row>
    <row r="1062" spans="1:8">
      <c r="A1062" s="1503" t="s">
        <v>3614</v>
      </c>
      <c r="B1062" s="1503" t="s">
        <v>9615</v>
      </c>
      <c r="C1062" s="1504"/>
    </row>
    <row r="1063" spans="1:8" ht="17.25" thickBot="1">
      <c r="A1063" s="1502"/>
      <c r="B1063" s="1502"/>
      <c r="C1063" s="1462"/>
    </row>
    <row r="1064" spans="1:8" ht="17.25" thickBot="1">
      <c r="A1064" s="1462" t="s">
        <v>9022</v>
      </c>
      <c r="B1064" s="1462"/>
      <c r="C1064" s="1462" t="s">
        <v>9057</v>
      </c>
      <c r="D1064" s="1462" t="s">
        <v>9058</v>
      </c>
      <c r="E1064" s="1462" t="s">
        <v>9609</v>
      </c>
      <c r="F1064" s="1462">
        <v>0.14599999999999999</v>
      </c>
      <c r="G1064" s="1462" t="s">
        <v>3496</v>
      </c>
      <c r="H1064" s="1462">
        <v>149</v>
      </c>
    </row>
    <row r="1065" spans="1:8" ht="17.25" thickBot="1">
      <c r="A1065" s="1462" t="s">
        <v>9026</v>
      </c>
      <c r="B1065" s="1462"/>
      <c r="C1065" s="1462" t="s">
        <v>9060</v>
      </c>
      <c r="D1065" s="1462" t="s">
        <v>9061</v>
      </c>
      <c r="E1065" s="1462" t="s">
        <v>9610</v>
      </c>
      <c r="F1065" s="1462">
        <v>0.17599999999999999</v>
      </c>
      <c r="G1065" s="1462" t="s">
        <v>3496</v>
      </c>
      <c r="H1065" s="1462">
        <v>150</v>
      </c>
    </row>
    <row r="1066" spans="1:8" ht="17.25" thickBot="1">
      <c r="A1066" s="1462" t="s">
        <v>9030</v>
      </c>
      <c r="B1066" s="1462"/>
      <c r="C1066" s="1462"/>
      <c r="D1066" s="1462" t="s">
        <v>9063</v>
      </c>
      <c r="E1066" s="1462" t="s">
        <v>9611</v>
      </c>
      <c r="F1066" s="1462">
        <v>2.9000000000000001E-2</v>
      </c>
      <c r="G1066" s="1462" t="s">
        <v>3496</v>
      </c>
      <c r="H1066" s="1462">
        <v>151</v>
      </c>
    </row>
    <row r="1067" spans="1:8" ht="17.25" thickBot="1">
      <c r="A1067" s="1462" t="s">
        <v>9033</v>
      </c>
      <c r="B1067" s="1462"/>
      <c r="C1067" s="1462"/>
      <c r="D1067" s="1462" t="s">
        <v>9065</v>
      </c>
      <c r="E1067" s="1462" t="s">
        <v>9612</v>
      </c>
      <c r="F1067" s="1462">
        <v>4.8520000000000003</v>
      </c>
      <c r="G1067" s="1462" t="s">
        <v>4360</v>
      </c>
      <c r="H1067" s="1462">
        <v>152</v>
      </c>
    </row>
    <row r="1068" spans="1:8">
      <c r="A1068" s="1503" t="s">
        <v>9616</v>
      </c>
      <c r="B1068" s="1503" t="s">
        <v>9617</v>
      </c>
      <c r="C1068" s="1504"/>
    </row>
    <row r="1069" spans="1:8" ht="17.25" thickBot="1">
      <c r="A1069" s="1502"/>
      <c r="B1069" s="1502"/>
      <c r="C1069" s="1462"/>
    </row>
    <row r="1070" spans="1:8" ht="17.25" thickBot="1">
      <c r="A1070" s="1462" t="s">
        <v>9022</v>
      </c>
      <c r="B1070" s="1462"/>
      <c r="C1070" s="1462" t="s">
        <v>9023</v>
      </c>
      <c r="D1070" s="1462" t="s">
        <v>9058</v>
      </c>
      <c r="E1070" s="1462" t="s">
        <v>9618</v>
      </c>
      <c r="F1070" s="1462">
        <v>3.5999999999999997E-2</v>
      </c>
      <c r="G1070" s="1462" t="s">
        <v>3496</v>
      </c>
      <c r="H1070" s="1462">
        <v>421</v>
      </c>
    </row>
    <row r="1071" spans="1:8" ht="17.25" thickBot="1">
      <c r="A1071" s="1462" t="s">
        <v>9026</v>
      </c>
      <c r="B1071" s="1462"/>
      <c r="C1071" s="1462" t="s">
        <v>9027</v>
      </c>
      <c r="D1071" s="1462" t="s">
        <v>9061</v>
      </c>
      <c r="E1071" s="1462" t="s">
        <v>9619</v>
      </c>
      <c r="F1071" s="1462">
        <v>4.2999999999999997E-2</v>
      </c>
      <c r="G1071" s="1462" t="s">
        <v>3496</v>
      </c>
      <c r="H1071" s="1462">
        <v>422</v>
      </c>
    </row>
    <row r="1072" spans="1:8" ht="17.25" thickBot="1">
      <c r="A1072" s="1462" t="s">
        <v>9030</v>
      </c>
      <c r="B1072" s="1462"/>
      <c r="C1072" s="1462"/>
      <c r="D1072" s="1462" t="s">
        <v>9063</v>
      </c>
      <c r="E1072" s="1462" t="s">
        <v>9620</v>
      </c>
      <c r="F1072" s="1462">
        <v>7.0000000000000001E-3</v>
      </c>
      <c r="G1072" s="1462" t="s">
        <v>3496</v>
      </c>
      <c r="H1072" s="1462">
        <v>423</v>
      </c>
    </row>
    <row r="1073" spans="1:8" ht="17.25" thickBot="1">
      <c r="A1073" s="1462" t="s">
        <v>9033</v>
      </c>
      <c r="B1073" s="1462"/>
      <c r="C1073" s="1462"/>
      <c r="D1073" s="1462" t="s">
        <v>9065</v>
      </c>
      <c r="E1073" s="1462" t="s">
        <v>9621</v>
      </c>
      <c r="F1073" s="1462">
        <v>1.0720000000000001</v>
      </c>
      <c r="G1073" s="1462" t="s">
        <v>4360</v>
      </c>
      <c r="H1073" s="1462">
        <v>424</v>
      </c>
    </row>
    <row r="1074" spans="1:8">
      <c r="A1074" s="1503" t="s">
        <v>9616</v>
      </c>
      <c r="B1074" s="1503" t="s">
        <v>9622</v>
      </c>
      <c r="C1074" s="1504"/>
    </row>
    <row r="1075" spans="1:8" ht="17.25" thickBot="1">
      <c r="A1075" s="1502"/>
      <c r="B1075" s="1502"/>
      <c r="C1075" s="1462"/>
    </row>
    <row r="1076" spans="1:8" ht="17.25" thickBot="1">
      <c r="A1076" s="1462" t="s">
        <v>9022</v>
      </c>
      <c r="B1076" s="1462"/>
      <c r="C1076" s="1462" t="s">
        <v>9023</v>
      </c>
      <c r="D1076" s="1462" t="s">
        <v>9058</v>
      </c>
      <c r="E1076" s="1462" t="s">
        <v>9618</v>
      </c>
      <c r="F1076" s="1462">
        <v>3.5999999999999997E-2</v>
      </c>
      <c r="G1076" s="1462" t="s">
        <v>3496</v>
      </c>
      <c r="H1076" s="1462">
        <v>421</v>
      </c>
    </row>
    <row r="1077" spans="1:8" ht="17.25" thickBot="1">
      <c r="A1077" s="1462" t="s">
        <v>9026</v>
      </c>
      <c r="B1077" s="1462"/>
      <c r="C1077" s="1462" t="s">
        <v>9027</v>
      </c>
      <c r="D1077" s="1462" t="s">
        <v>9061</v>
      </c>
      <c r="E1077" s="1462" t="s">
        <v>9619</v>
      </c>
      <c r="F1077" s="1462">
        <v>4.2999999999999997E-2</v>
      </c>
      <c r="G1077" s="1462" t="s">
        <v>3496</v>
      </c>
      <c r="H1077" s="1462">
        <v>422</v>
      </c>
    </row>
    <row r="1078" spans="1:8" ht="17.25" thickBot="1">
      <c r="A1078" s="1462" t="s">
        <v>9030</v>
      </c>
      <c r="B1078" s="1462"/>
      <c r="C1078" s="1462"/>
      <c r="D1078" s="1462" t="s">
        <v>9063</v>
      </c>
      <c r="E1078" s="1462" t="s">
        <v>9620</v>
      </c>
      <c r="F1078" s="1462">
        <v>7.0000000000000001E-3</v>
      </c>
      <c r="G1078" s="1462" t="s">
        <v>3496</v>
      </c>
      <c r="H1078" s="1462">
        <v>423</v>
      </c>
    </row>
    <row r="1079" spans="1:8" ht="17.25" thickBot="1">
      <c r="A1079" s="1462" t="s">
        <v>9033</v>
      </c>
      <c r="B1079" s="1462"/>
      <c r="C1079" s="1462"/>
      <c r="D1079" s="1462" t="s">
        <v>9065</v>
      </c>
      <c r="E1079" s="1462" t="s">
        <v>9621</v>
      </c>
      <c r="F1079" s="1462">
        <v>1.0720000000000001</v>
      </c>
      <c r="G1079" s="1462" t="s">
        <v>4360</v>
      </c>
      <c r="H1079" s="1462">
        <v>424</v>
      </c>
    </row>
    <row r="1080" spans="1:8">
      <c r="A1080" s="1503" t="s">
        <v>9616</v>
      </c>
      <c r="B1080" s="1503" t="s">
        <v>9623</v>
      </c>
      <c r="C1080" s="1504"/>
    </row>
    <row r="1081" spans="1:8" ht="17.25" thickBot="1">
      <c r="A1081" s="1502"/>
      <c r="B1081" s="1502"/>
      <c r="C1081" s="1462"/>
    </row>
    <row r="1082" spans="1:8" ht="17.25" thickBot="1">
      <c r="A1082" s="1462" t="s">
        <v>9022</v>
      </c>
      <c r="B1082" s="1462"/>
      <c r="C1082" s="1462" t="s">
        <v>9023</v>
      </c>
      <c r="D1082" s="1462" t="s">
        <v>9058</v>
      </c>
      <c r="E1082" s="1462" t="s">
        <v>9624</v>
      </c>
      <c r="F1082" s="1462">
        <v>3.5999999999999997E-2</v>
      </c>
      <c r="G1082" s="1462" t="s">
        <v>3496</v>
      </c>
      <c r="H1082" s="1462">
        <v>421</v>
      </c>
    </row>
    <row r="1083" spans="1:8" ht="17.25" thickBot="1">
      <c r="A1083" s="1462" t="s">
        <v>9026</v>
      </c>
      <c r="B1083" s="1462"/>
      <c r="C1083" s="1462" t="s">
        <v>9027</v>
      </c>
      <c r="D1083" s="1462" t="s">
        <v>9061</v>
      </c>
      <c r="E1083" s="1462" t="s">
        <v>9625</v>
      </c>
      <c r="F1083" s="1462">
        <v>4.3999999999999997E-2</v>
      </c>
      <c r="G1083" s="1462" t="s">
        <v>3496</v>
      </c>
      <c r="H1083" s="1462">
        <v>422</v>
      </c>
    </row>
    <row r="1084" spans="1:8" ht="17.25" thickBot="1">
      <c r="A1084" s="1462" t="s">
        <v>9030</v>
      </c>
      <c r="B1084" s="1462"/>
      <c r="C1084" s="1462"/>
      <c r="D1084" s="1462" t="s">
        <v>9063</v>
      </c>
      <c r="E1084" s="1462" t="s">
        <v>9626</v>
      </c>
      <c r="F1084" s="1462">
        <v>7.0000000000000001E-3</v>
      </c>
      <c r="G1084" s="1462" t="s">
        <v>3496</v>
      </c>
      <c r="H1084" s="1462">
        <v>423</v>
      </c>
    </row>
    <row r="1085" spans="1:8" ht="17.25" thickBot="1">
      <c r="A1085" s="1462" t="s">
        <v>9033</v>
      </c>
      <c r="B1085" s="1462"/>
      <c r="C1085" s="1462"/>
      <c r="D1085" s="1462" t="s">
        <v>9065</v>
      </c>
      <c r="E1085" s="1462" t="s">
        <v>9627</v>
      </c>
      <c r="F1085" s="1462">
        <v>1.0940000000000001</v>
      </c>
      <c r="G1085" s="1462" t="s">
        <v>4360</v>
      </c>
      <c r="H1085" s="1462">
        <v>424</v>
      </c>
    </row>
    <row r="1086" spans="1:8">
      <c r="A1086" s="1503" t="s">
        <v>9616</v>
      </c>
      <c r="B1086" s="1503" t="s">
        <v>9628</v>
      </c>
      <c r="C1086" s="1504"/>
    </row>
    <row r="1087" spans="1:8" ht="17.25" thickBot="1">
      <c r="A1087" s="1502"/>
      <c r="B1087" s="1502"/>
      <c r="C1087" s="1462"/>
    </row>
    <row r="1088" spans="1:8" ht="17.25" thickBot="1">
      <c r="A1088" s="1462" t="s">
        <v>9022</v>
      </c>
      <c r="B1088" s="1462"/>
      <c r="C1088" s="1462" t="s">
        <v>9023</v>
      </c>
      <c r="D1088" s="1462" t="s">
        <v>9058</v>
      </c>
      <c r="E1088" s="1462" t="s">
        <v>9624</v>
      </c>
      <c r="F1088" s="1462">
        <v>3.5999999999999997E-2</v>
      </c>
      <c r="G1088" s="1462" t="s">
        <v>3496</v>
      </c>
      <c r="H1088" s="1462">
        <v>421</v>
      </c>
    </row>
    <row r="1089" spans="1:8" ht="17.25" thickBot="1">
      <c r="A1089" s="1462" t="s">
        <v>9026</v>
      </c>
      <c r="B1089" s="1462"/>
      <c r="C1089" s="1462" t="s">
        <v>9027</v>
      </c>
      <c r="D1089" s="1462" t="s">
        <v>9061</v>
      </c>
      <c r="E1089" s="1462" t="s">
        <v>9625</v>
      </c>
      <c r="F1089" s="1462">
        <v>4.3999999999999997E-2</v>
      </c>
      <c r="G1089" s="1462" t="s">
        <v>3496</v>
      </c>
      <c r="H1089" s="1462">
        <v>422</v>
      </c>
    </row>
    <row r="1090" spans="1:8" ht="17.25" thickBot="1">
      <c r="A1090" s="1462" t="s">
        <v>9030</v>
      </c>
      <c r="B1090" s="1462"/>
      <c r="C1090" s="1462"/>
      <c r="D1090" s="1462" t="s">
        <v>9063</v>
      </c>
      <c r="E1090" s="1462" t="s">
        <v>9626</v>
      </c>
      <c r="F1090" s="1462">
        <v>7.0000000000000001E-3</v>
      </c>
      <c r="G1090" s="1462" t="s">
        <v>3496</v>
      </c>
      <c r="H1090" s="1462">
        <v>423</v>
      </c>
    </row>
    <row r="1091" spans="1:8" ht="17.25" thickBot="1">
      <c r="A1091" s="1462" t="s">
        <v>9033</v>
      </c>
      <c r="B1091" s="1462"/>
      <c r="C1091" s="1462"/>
      <c r="D1091" s="1462" t="s">
        <v>9065</v>
      </c>
      <c r="E1091" s="1462" t="s">
        <v>9627</v>
      </c>
      <c r="F1091" s="1462">
        <v>1.0940000000000001</v>
      </c>
      <c r="G1091" s="1462" t="s">
        <v>4360</v>
      </c>
      <c r="H1091" s="1462">
        <v>424</v>
      </c>
    </row>
    <row r="1092" spans="1:8">
      <c r="A1092" s="1503" t="s">
        <v>9616</v>
      </c>
      <c r="B1092" s="1503" t="s">
        <v>9629</v>
      </c>
      <c r="C1092" s="1504"/>
    </row>
    <row r="1093" spans="1:8" ht="17.25" thickBot="1">
      <c r="A1093" s="1502"/>
      <c r="B1093" s="1502"/>
      <c r="C1093" s="1462"/>
    </row>
    <row r="1094" spans="1:8" ht="17.25" thickBot="1">
      <c r="A1094" s="1462" t="s">
        <v>9022</v>
      </c>
      <c r="B1094" s="1462"/>
      <c r="C1094" s="1462" t="s">
        <v>9023</v>
      </c>
      <c r="D1094" s="1462" t="s">
        <v>9058</v>
      </c>
      <c r="E1094" s="1462" t="s">
        <v>9630</v>
      </c>
      <c r="F1094" s="1462">
        <v>0.06</v>
      </c>
      <c r="G1094" s="1462" t="s">
        <v>3496</v>
      </c>
      <c r="H1094" s="1462">
        <v>421</v>
      </c>
    </row>
    <row r="1095" spans="1:8" ht="17.25" thickBot="1">
      <c r="A1095" s="1462" t="s">
        <v>9026</v>
      </c>
      <c r="B1095" s="1462"/>
      <c r="C1095" s="1462" t="s">
        <v>9027</v>
      </c>
      <c r="D1095" s="1462" t="s">
        <v>9061</v>
      </c>
      <c r="E1095" s="1462" t="s">
        <v>9631</v>
      </c>
      <c r="F1095" s="1462">
        <v>7.1999999999999995E-2</v>
      </c>
      <c r="G1095" s="1462" t="s">
        <v>3496</v>
      </c>
      <c r="H1095" s="1462">
        <v>422</v>
      </c>
    </row>
    <row r="1096" spans="1:8" ht="17.25" thickBot="1">
      <c r="A1096" s="1462" t="s">
        <v>9030</v>
      </c>
      <c r="B1096" s="1462"/>
      <c r="C1096" s="1462"/>
      <c r="D1096" s="1462" t="s">
        <v>9063</v>
      </c>
      <c r="E1096" s="1462" t="s">
        <v>9632</v>
      </c>
      <c r="F1096" s="1462">
        <v>1.2E-2</v>
      </c>
      <c r="G1096" s="1462" t="s">
        <v>3496</v>
      </c>
      <c r="H1096" s="1462">
        <v>423</v>
      </c>
    </row>
    <row r="1097" spans="1:8" ht="17.25" thickBot="1">
      <c r="A1097" s="1462" t="s">
        <v>9033</v>
      </c>
      <c r="B1097" s="1462"/>
      <c r="C1097" s="1462"/>
      <c r="D1097" s="1462" t="s">
        <v>9065</v>
      </c>
      <c r="E1097" s="1462" t="s">
        <v>9633</v>
      </c>
      <c r="F1097" s="1462">
        <v>1.8109999999999999</v>
      </c>
      <c r="G1097" s="1462" t="s">
        <v>4360</v>
      </c>
      <c r="H1097" s="1462">
        <v>424</v>
      </c>
    </row>
    <row r="1098" spans="1:8">
      <c r="A1098" s="1503" t="s">
        <v>9616</v>
      </c>
      <c r="B1098" s="1503" t="s">
        <v>9634</v>
      </c>
      <c r="C1098" s="1504"/>
    </row>
    <row r="1099" spans="1:8" ht="17.25" thickBot="1">
      <c r="A1099" s="1502"/>
      <c r="B1099" s="1502"/>
      <c r="C1099" s="1462"/>
    </row>
    <row r="1100" spans="1:8" ht="17.25" thickBot="1">
      <c r="A1100" s="1462" t="s">
        <v>9022</v>
      </c>
      <c r="B1100" s="1462"/>
      <c r="C1100" s="1462" t="s">
        <v>9023</v>
      </c>
      <c r="D1100" s="1462" t="s">
        <v>9058</v>
      </c>
      <c r="E1100" s="1462" t="s">
        <v>9630</v>
      </c>
      <c r="F1100" s="1462">
        <v>0.06</v>
      </c>
      <c r="G1100" s="1462" t="s">
        <v>3496</v>
      </c>
      <c r="H1100" s="1462">
        <v>421</v>
      </c>
    </row>
    <row r="1101" spans="1:8" ht="17.25" thickBot="1">
      <c r="A1101" s="1462" t="s">
        <v>9026</v>
      </c>
      <c r="B1101" s="1462"/>
      <c r="C1101" s="1462" t="s">
        <v>9027</v>
      </c>
      <c r="D1101" s="1462" t="s">
        <v>9061</v>
      </c>
      <c r="E1101" s="1462" t="s">
        <v>9631</v>
      </c>
      <c r="F1101" s="1462">
        <v>7.1999999999999995E-2</v>
      </c>
      <c r="G1101" s="1462" t="s">
        <v>3496</v>
      </c>
      <c r="H1101" s="1462">
        <v>422</v>
      </c>
    </row>
    <row r="1102" spans="1:8" ht="17.25" thickBot="1">
      <c r="A1102" s="1462" t="s">
        <v>9030</v>
      </c>
      <c r="B1102" s="1462"/>
      <c r="C1102" s="1462"/>
      <c r="D1102" s="1462" t="s">
        <v>9063</v>
      </c>
      <c r="E1102" s="1462" t="s">
        <v>9632</v>
      </c>
      <c r="F1102" s="1462">
        <v>1.2E-2</v>
      </c>
      <c r="G1102" s="1462" t="s">
        <v>3496</v>
      </c>
      <c r="H1102" s="1462">
        <v>423</v>
      </c>
    </row>
    <row r="1103" spans="1:8" ht="17.25" thickBot="1">
      <c r="A1103" s="1462" t="s">
        <v>9033</v>
      </c>
      <c r="B1103" s="1462"/>
      <c r="C1103" s="1462"/>
      <c r="D1103" s="1462" t="s">
        <v>9065</v>
      </c>
      <c r="E1103" s="1462" t="s">
        <v>9633</v>
      </c>
      <c r="F1103" s="1462">
        <v>1.8109999999999999</v>
      </c>
      <c r="G1103" s="1462" t="s">
        <v>4360</v>
      </c>
      <c r="H1103" s="1462">
        <v>424</v>
      </c>
    </row>
    <row r="1104" spans="1:8">
      <c r="A1104" s="1503" t="s">
        <v>9616</v>
      </c>
      <c r="B1104" s="1503" t="s">
        <v>9635</v>
      </c>
      <c r="C1104" s="1504"/>
    </row>
    <row r="1105" spans="1:8" ht="17.25" thickBot="1">
      <c r="A1105" s="1502"/>
      <c r="B1105" s="1502"/>
      <c r="C1105" s="1462"/>
    </row>
    <row r="1106" spans="1:8" ht="17.25" thickBot="1">
      <c r="A1106" s="1462" t="s">
        <v>9022</v>
      </c>
      <c r="B1106" s="1462"/>
      <c r="C1106" s="1462" t="s">
        <v>9023</v>
      </c>
      <c r="D1106" s="1462" t="s">
        <v>9058</v>
      </c>
      <c r="E1106" s="1462" t="s">
        <v>9636</v>
      </c>
      <c r="F1106" s="1462">
        <v>0.121</v>
      </c>
      <c r="G1106" s="1462" t="s">
        <v>3496</v>
      </c>
      <c r="H1106" s="1462">
        <v>421</v>
      </c>
    </row>
    <row r="1107" spans="1:8" ht="17.25" thickBot="1">
      <c r="A1107" s="1462" t="s">
        <v>9026</v>
      </c>
      <c r="B1107" s="1462"/>
      <c r="C1107" s="1462" t="s">
        <v>9027</v>
      </c>
      <c r="D1107" s="1462" t="s">
        <v>9061</v>
      </c>
      <c r="E1107" s="1462" t="s">
        <v>9637</v>
      </c>
      <c r="F1107" s="1462">
        <v>0.14499999999999999</v>
      </c>
      <c r="G1107" s="1462" t="s">
        <v>3496</v>
      </c>
      <c r="H1107" s="1462">
        <v>422</v>
      </c>
    </row>
    <row r="1108" spans="1:8" ht="17.25" thickBot="1">
      <c r="A1108" s="1462" t="s">
        <v>9030</v>
      </c>
      <c r="B1108" s="1462"/>
      <c r="C1108" s="1462"/>
      <c r="D1108" s="1462" t="s">
        <v>9063</v>
      </c>
      <c r="E1108" s="1462" t="s">
        <v>9638</v>
      </c>
      <c r="F1108" s="1462">
        <v>2.4E-2</v>
      </c>
      <c r="G1108" s="1462" t="s">
        <v>3496</v>
      </c>
      <c r="H1108" s="1462">
        <v>423</v>
      </c>
    </row>
    <row r="1109" spans="1:8" ht="17.25" thickBot="1">
      <c r="A1109" s="1462" t="s">
        <v>9033</v>
      </c>
      <c r="B1109" s="1462"/>
      <c r="C1109" s="1462"/>
      <c r="D1109" s="1462" t="s">
        <v>9065</v>
      </c>
      <c r="E1109" s="1462" t="s">
        <v>9639</v>
      </c>
      <c r="F1109" s="1462">
        <v>3.6309999999999998</v>
      </c>
      <c r="G1109" s="1462" t="s">
        <v>4360</v>
      </c>
      <c r="H1109" s="1462">
        <v>424</v>
      </c>
    </row>
    <row r="1110" spans="1:8">
      <c r="A1110" s="1503" t="s">
        <v>9616</v>
      </c>
      <c r="B1110" s="1503" t="s">
        <v>9640</v>
      </c>
      <c r="C1110" s="1504"/>
    </row>
    <row r="1111" spans="1:8" ht="17.25" thickBot="1">
      <c r="A1111" s="1502"/>
      <c r="B1111" s="1502"/>
      <c r="C1111" s="1462"/>
    </row>
    <row r="1112" spans="1:8" ht="17.25" thickBot="1">
      <c r="A1112" s="1462" t="s">
        <v>9022</v>
      </c>
      <c r="B1112" s="1462"/>
      <c r="C1112" s="1462" t="s">
        <v>9023</v>
      </c>
      <c r="D1112" s="1462" t="s">
        <v>9058</v>
      </c>
      <c r="E1112" s="1462" t="s">
        <v>9636</v>
      </c>
      <c r="F1112" s="1462">
        <v>0.121</v>
      </c>
      <c r="G1112" s="1462" t="s">
        <v>3496</v>
      </c>
      <c r="H1112" s="1462">
        <v>421</v>
      </c>
    </row>
    <row r="1113" spans="1:8" ht="17.25" thickBot="1">
      <c r="A1113" s="1462" t="s">
        <v>9026</v>
      </c>
      <c r="B1113" s="1462"/>
      <c r="C1113" s="1462" t="s">
        <v>9027</v>
      </c>
      <c r="D1113" s="1462" t="s">
        <v>9061</v>
      </c>
      <c r="E1113" s="1462" t="s">
        <v>9637</v>
      </c>
      <c r="F1113" s="1462">
        <v>0.14499999999999999</v>
      </c>
      <c r="G1113" s="1462" t="s">
        <v>3496</v>
      </c>
      <c r="H1113" s="1462">
        <v>422</v>
      </c>
    </row>
    <row r="1114" spans="1:8" ht="17.25" thickBot="1">
      <c r="A1114" s="1462" t="s">
        <v>9030</v>
      </c>
      <c r="B1114" s="1462"/>
      <c r="C1114" s="1462"/>
      <c r="D1114" s="1462" t="s">
        <v>9063</v>
      </c>
      <c r="E1114" s="1462" t="s">
        <v>9638</v>
      </c>
      <c r="F1114" s="1462">
        <v>2.4E-2</v>
      </c>
      <c r="G1114" s="1462" t="s">
        <v>3496</v>
      </c>
      <c r="H1114" s="1462">
        <v>423</v>
      </c>
    </row>
    <row r="1115" spans="1:8" ht="17.25" thickBot="1">
      <c r="A1115" s="1462" t="s">
        <v>9033</v>
      </c>
      <c r="B1115" s="1462"/>
      <c r="C1115" s="1462"/>
      <c r="D1115" s="1462" t="s">
        <v>9065</v>
      </c>
      <c r="E1115" s="1462" t="s">
        <v>9639</v>
      </c>
      <c r="F1115" s="1462">
        <v>3.6309999999999998</v>
      </c>
      <c r="G1115" s="1462" t="s">
        <v>4360</v>
      </c>
      <c r="H1115" s="1462">
        <v>424</v>
      </c>
    </row>
    <row r="1116" spans="1:8">
      <c r="A1116" s="1503" t="s">
        <v>9641</v>
      </c>
      <c r="B1116" s="1503" t="s">
        <v>9642</v>
      </c>
      <c r="C1116" s="1504"/>
    </row>
    <row r="1117" spans="1:8" ht="17.25" thickBot="1">
      <c r="A1117" s="1502"/>
      <c r="B1117" s="1502"/>
      <c r="C1117" s="1462"/>
    </row>
    <row r="1118" spans="1:8" ht="17.25" thickBot="1">
      <c r="A1118" s="1462" t="s">
        <v>9022</v>
      </c>
      <c r="B1118" s="1462"/>
      <c r="C1118" s="1462" t="s">
        <v>9023</v>
      </c>
      <c r="D1118" s="1462" t="s">
        <v>9058</v>
      </c>
      <c r="E1118" s="1462" t="s">
        <v>9643</v>
      </c>
      <c r="F1118" s="1462">
        <v>2.1999999999999999E-2</v>
      </c>
      <c r="G1118" s="1462" t="s">
        <v>3496</v>
      </c>
      <c r="H1118" s="1462">
        <v>421</v>
      </c>
    </row>
    <row r="1119" spans="1:8" ht="17.25" thickBot="1">
      <c r="A1119" s="1462" t="s">
        <v>9026</v>
      </c>
      <c r="B1119" s="1462"/>
      <c r="C1119" s="1462" t="s">
        <v>9027</v>
      </c>
      <c r="D1119" s="1462" t="s">
        <v>9061</v>
      </c>
      <c r="E1119" s="1462" t="s">
        <v>9644</v>
      </c>
      <c r="F1119" s="1462">
        <v>2.7E-2</v>
      </c>
      <c r="G1119" s="1462" t="s">
        <v>3496</v>
      </c>
      <c r="H1119" s="1462">
        <v>422</v>
      </c>
    </row>
    <row r="1120" spans="1:8" ht="17.25" thickBot="1">
      <c r="A1120" s="1462" t="s">
        <v>9030</v>
      </c>
      <c r="B1120" s="1462"/>
      <c r="C1120" s="1462"/>
      <c r="D1120" s="1462" t="s">
        <v>9063</v>
      </c>
      <c r="E1120" s="1462" t="s">
        <v>9645</v>
      </c>
      <c r="F1120" s="1462">
        <v>4.0000000000000001E-3</v>
      </c>
      <c r="G1120" s="1462" t="s">
        <v>3496</v>
      </c>
      <c r="H1120" s="1462">
        <v>423</v>
      </c>
    </row>
    <row r="1121" spans="1:8" ht="17.25" thickBot="1">
      <c r="A1121" s="1462" t="s">
        <v>9033</v>
      </c>
      <c r="B1121" s="1462"/>
      <c r="C1121" s="1462"/>
      <c r="D1121" s="1462" t="s">
        <v>9065</v>
      </c>
      <c r="E1121" s="1462" t="s">
        <v>9646</v>
      </c>
      <c r="F1121" s="1462">
        <v>0.73399999999999999</v>
      </c>
      <c r="G1121" s="1462" t="s">
        <v>4360</v>
      </c>
      <c r="H1121" s="1462">
        <v>424</v>
      </c>
    </row>
    <row r="1122" spans="1:8">
      <c r="A1122" s="1503" t="s">
        <v>9647</v>
      </c>
      <c r="B1122" s="1503" t="s">
        <v>9648</v>
      </c>
      <c r="C1122" s="1504"/>
    </row>
    <row r="1123" spans="1:8" ht="17.25" thickBot="1">
      <c r="A1123" s="1502"/>
      <c r="B1123" s="1502"/>
      <c r="C1123" s="1462"/>
    </row>
    <row r="1124" spans="1:8" ht="17.25" thickBot="1">
      <c r="A1124" s="1462" t="s">
        <v>9104</v>
      </c>
      <c r="B1124" s="1462"/>
      <c r="C1124" s="1462"/>
      <c r="D1124" s="1462" t="s">
        <v>9058</v>
      </c>
      <c r="E1124" s="1462" t="s">
        <v>9649</v>
      </c>
      <c r="F1124" s="1462">
        <v>1.7999999999999999E-2</v>
      </c>
      <c r="G1124" s="1462" t="s">
        <v>3496</v>
      </c>
      <c r="H1124" s="1462">
        <v>551</v>
      </c>
    </row>
    <row r="1125" spans="1:8" ht="17.25" thickBot="1">
      <c r="A1125" s="1462" t="s">
        <v>9106</v>
      </c>
      <c r="B1125" s="1462"/>
      <c r="C1125" s="1462"/>
      <c r="D1125" s="1462" t="s">
        <v>9061</v>
      </c>
      <c r="E1125" s="1462" t="s">
        <v>9650</v>
      </c>
      <c r="F1125" s="1462">
        <v>2.1000000000000001E-2</v>
      </c>
      <c r="G1125" s="1462" t="s">
        <v>3496</v>
      </c>
      <c r="H1125" s="1462">
        <v>552</v>
      </c>
    </row>
    <row r="1126" spans="1:8" ht="17.25" thickBot="1">
      <c r="A1126" s="1462" t="s">
        <v>9030</v>
      </c>
      <c r="B1126" s="1462"/>
      <c r="C1126" s="1462"/>
      <c r="D1126" s="1462" t="s">
        <v>9063</v>
      </c>
      <c r="E1126" s="1462" t="s">
        <v>9651</v>
      </c>
      <c r="F1126" s="1462">
        <v>4.0000000000000001E-3</v>
      </c>
      <c r="G1126" s="1462" t="s">
        <v>3496</v>
      </c>
      <c r="H1126" s="1462">
        <v>553</v>
      </c>
    </row>
    <row r="1127" spans="1:8" ht="17.25" thickBot="1">
      <c r="A1127" s="1462" t="s">
        <v>9033</v>
      </c>
      <c r="B1127" s="1462"/>
      <c r="C1127" s="1462"/>
      <c r="D1127" s="1462" t="s">
        <v>9065</v>
      </c>
      <c r="E1127" s="1462" t="s">
        <v>9652</v>
      </c>
      <c r="F1127" s="1462">
        <v>0.57599999999999996</v>
      </c>
      <c r="G1127" s="1462" t="s">
        <v>4360</v>
      </c>
      <c r="H1127" s="1462">
        <v>554</v>
      </c>
    </row>
    <row r="1128" spans="1:8">
      <c r="A1128" s="1503" t="s">
        <v>9616</v>
      </c>
      <c r="B1128" s="1503" t="s">
        <v>9653</v>
      </c>
      <c r="C1128" s="1504"/>
    </row>
    <row r="1129" spans="1:8" ht="17.25" thickBot="1">
      <c r="A1129" s="1502"/>
      <c r="B1129" s="1502"/>
      <c r="C1129" s="1462"/>
    </row>
    <row r="1130" spans="1:8" ht="17.25" thickBot="1">
      <c r="A1130" s="1462" t="s">
        <v>9022</v>
      </c>
      <c r="B1130" s="1462"/>
      <c r="C1130" s="1462" t="s">
        <v>9023</v>
      </c>
      <c r="D1130" s="1462" t="s">
        <v>9058</v>
      </c>
      <c r="E1130" s="1462" t="s">
        <v>9654</v>
      </c>
      <c r="F1130" s="1462">
        <v>8.9999999999999993E-3</v>
      </c>
      <c r="G1130" s="1462" t="s">
        <v>3496</v>
      </c>
      <c r="H1130" s="1462">
        <v>421</v>
      </c>
    </row>
    <row r="1131" spans="1:8" ht="17.25" thickBot="1">
      <c r="A1131" s="1462" t="s">
        <v>9026</v>
      </c>
      <c r="B1131" s="1462"/>
      <c r="C1131" s="1462" t="s">
        <v>9027</v>
      </c>
      <c r="D1131" s="1462" t="s">
        <v>9061</v>
      </c>
      <c r="E1131" s="1462" t="s">
        <v>9655</v>
      </c>
      <c r="F1131" s="1462">
        <v>1.0999999999999999E-2</v>
      </c>
      <c r="G1131" s="1462" t="s">
        <v>3496</v>
      </c>
      <c r="H1131" s="1462">
        <v>422</v>
      </c>
    </row>
    <row r="1132" spans="1:8" ht="17.25" thickBot="1">
      <c r="A1132" s="1462" t="s">
        <v>9030</v>
      </c>
      <c r="B1132" s="1462"/>
      <c r="C1132" s="1462"/>
      <c r="D1132" s="1462" t="s">
        <v>9063</v>
      </c>
      <c r="E1132" s="1462" t="s">
        <v>9656</v>
      </c>
      <c r="F1132" s="1462">
        <v>2E-3</v>
      </c>
      <c r="G1132" s="1462" t="s">
        <v>3496</v>
      </c>
      <c r="H1132" s="1462">
        <v>423</v>
      </c>
    </row>
    <row r="1133" spans="1:8" ht="17.25" thickBot="1">
      <c r="A1133" s="1462" t="s">
        <v>9033</v>
      </c>
      <c r="B1133" s="1462"/>
      <c r="C1133" s="1462"/>
      <c r="D1133" s="1462" t="s">
        <v>9065</v>
      </c>
      <c r="E1133" s="1462" t="s">
        <v>9657</v>
      </c>
      <c r="F1133" s="1462">
        <v>0.27400000000000002</v>
      </c>
      <c r="G1133" s="1462" t="s">
        <v>4360</v>
      </c>
      <c r="H1133" s="1462">
        <v>424</v>
      </c>
    </row>
    <row r="1134" spans="1:8">
      <c r="A1134" s="1503" t="s">
        <v>9616</v>
      </c>
      <c r="B1134" s="1503" t="s">
        <v>9658</v>
      </c>
      <c r="C1134" s="1504"/>
    </row>
    <row r="1135" spans="1:8" ht="17.25" thickBot="1">
      <c r="A1135" s="1502"/>
      <c r="B1135" s="1502"/>
      <c r="C1135" s="1462"/>
    </row>
    <row r="1136" spans="1:8" ht="17.25" thickBot="1">
      <c r="A1136" s="1462" t="s">
        <v>9022</v>
      </c>
      <c r="B1136" s="1462"/>
      <c r="C1136" s="1462" t="s">
        <v>9023</v>
      </c>
      <c r="D1136" s="1462" t="s">
        <v>9058</v>
      </c>
      <c r="E1136" s="1462" t="s">
        <v>9654</v>
      </c>
      <c r="F1136" s="1462">
        <v>8.9999999999999993E-3</v>
      </c>
      <c r="G1136" s="1462" t="s">
        <v>3496</v>
      </c>
      <c r="H1136" s="1462">
        <v>421</v>
      </c>
    </row>
    <row r="1137" spans="1:8" ht="17.25" thickBot="1">
      <c r="A1137" s="1462" t="s">
        <v>9026</v>
      </c>
      <c r="B1137" s="1462"/>
      <c r="C1137" s="1462" t="s">
        <v>9027</v>
      </c>
      <c r="D1137" s="1462" t="s">
        <v>9061</v>
      </c>
      <c r="E1137" s="1462" t="s">
        <v>9655</v>
      </c>
      <c r="F1137" s="1462">
        <v>1.0999999999999999E-2</v>
      </c>
      <c r="G1137" s="1462" t="s">
        <v>3496</v>
      </c>
      <c r="H1137" s="1462">
        <v>422</v>
      </c>
    </row>
    <row r="1138" spans="1:8" ht="17.25" thickBot="1">
      <c r="A1138" s="1462" t="s">
        <v>9030</v>
      </c>
      <c r="B1138" s="1462"/>
      <c r="C1138" s="1462"/>
      <c r="D1138" s="1462" t="s">
        <v>9063</v>
      </c>
      <c r="E1138" s="1462" t="s">
        <v>9656</v>
      </c>
      <c r="F1138" s="1462">
        <v>2E-3</v>
      </c>
      <c r="G1138" s="1462" t="s">
        <v>3496</v>
      </c>
      <c r="H1138" s="1462">
        <v>423</v>
      </c>
    </row>
    <row r="1139" spans="1:8" ht="17.25" thickBot="1">
      <c r="A1139" s="1462" t="s">
        <v>9033</v>
      </c>
      <c r="B1139" s="1462"/>
      <c r="C1139" s="1462"/>
      <c r="D1139" s="1462" t="s">
        <v>9065</v>
      </c>
      <c r="E1139" s="1462" t="s">
        <v>9657</v>
      </c>
      <c r="F1139" s="1462">
        <v>0.27400000000000002</v>
      </c>
      <c r="G1139" s="1462" t="s">
        <v>4360</v>
      </c>
      <c r="H1139" s="1462">
        <v>424</v>
      </c>
    </row>
    <row r="1140" spans="1:8">
      <c r="A1140" s="1503" t="s">
        <v>9616</v>
      </c>
      <c r="B1140" s="1503" t="s">
        <v>9659</v>
      </c>
      <c r="C1140" s="1504"/>
    </row>
    <row r="1141" spans="1:8" ht="17.25" thickBot="1">
      <c r="A1141" s="1502"/>
      <c r="B1141" s="1502"/>
      <c r="C1141" s="1462"/>
    </row>
    <row r="1142" spans="1:8" ht="17.25" thickBot="1">
      <c r="A1142" s="1462" t="s">
        <v>9022</v>
      </c>
      <c r="B1142" s="1462"/>
      <c r="C1142" s="1462" t="s">
        <v>9023</v>
      </c>
      <c r="D1142" s="1462" t="s">
        <v>9058</v>
      </c>
      <c r="E1142" s="1462" t="s">
        <v>9660</v>
      </c>
      <c r="F1142" s="1462">
        <v>3.9E-2</v>
      </c>
      <c r="G1142" s="1462" t="s">
        <v>3496</v>
      </c>
      <c r="H1142" s="1462">
        <v>421</v>
      </c>
    </row>
    <row r="1143" spans="1:8" ht="17.25" thickBot="1">
      <c r="A1143" s="1462" t="s">
        <v>9026</v>
      </c>
      <c r="B1143" s="1462"/>
      <c r="C1143" s="1462" t="s">
        <v>9027</v>
      </c>
      <c r="D1143" s="1462" t="s">
        <v>9061</v>
      </c>
      <c r="E1143" s="1462" t="s">
        <v>9661</v>
      </c>
      <c r="F1143" s="1462">
        <v>4.7E-2</v>
      </c>
      <c r="G1143" s="1462" t="s">
        <v>3496</v>
      </c>
      <c r="H1143" s="1462">
        <v>422</v>
      </c>
    </row>
    <row r="1144" spans="1:8" ht="17.25" thickBot="1">
      <c r="A1144" s="1462" t="s">
        <v>9030</v>
      </c>
      <c r="B1144" s="1462"/>
      <c r="C1144" s="1462"/>
      <c r="D1144" s="1462" t="s">
        <v>9063</v>
      </c>
      <c r="E1144" s="1462" t="s">
        <v>9662</v>
      </c>
      <c r="F1144" s="1462">
        <v>8.0000000000000002E-3</v>
      </c>
      <c r="G1144" s="1462" t="s">
        <v>3496</v>
      </c>
      <c r="H1144" s="1462">
        <v>423</v>
      </c>
    </row>
    <row r="1145" spans="1:8" ht="17.25" thickBot="1">
      <c r="A1145" s="1462" t="s">
        <v>9033</v>
      </c>
      <c r="B1145" s="1462"/>
      <c r="C1145" s="1462"/>
      <c r="D1145" s="1462" t="s">
        <v>9065</v>
      </c>
      <c r="E1145" s="1462" t="s">
        <v>9663</v>
      </c>
      <c r="F1145" s="1462">
        <v>1.1759999999999999</v>
      </c>
      <c r="G1145" s="1462" t="s">
        <v>4360</v>
      </c>
      <c r="H1145" s="1462">
        <v>424</v>
      </c>
    </row>
    <row r="1146" spans="1:8">
      <c r="A1146" s="1503" t="s">
        <v>9616</v>
      </c>
      <c r="B1146" s="1503" t="s">
        <v>9664</v>
      </c>
      <c r="C1146" s="1504"/>
    </row>
    <row r="1147" spans="1:8" ht="17.25" thickBot="1">
      <c r="A1147" s="1502"/>
      <c r="B1147" s="1502"/>
      <c r="C1147" s="1462"/>
    </row>
    <row r="1148" spans="1:8" ht="17.25" thickBot="1">
      <c r="A1148" s="1462" t="s">
        <v>9022</v>
      </c>
      <c r="B1148" s="1462"/>
      <c r="C1148" s="1462" t="s">
        <v>9023</v>
      </c>
      <c r="D1148" s="1462" t="s">
        <v>9058</v>
      </c>
      <c r="E1148" s="1462" t="s">
        <v>9660</v>
      </c>
      <c r="F1148" s="1462">
        <v>3.9E-2</v>
      </c>
      <c r="G1148" s="1462" t="s">
        <v>3496</v>
      </c>
      <c r="H1148" s="1462">
        <v>421</v>
      </c>
    </row>
    <row r="1149" spans="1:8" ht="17.25" thickBot="1">
      <c r="A1149" s="1462" t="s">
        <v>9026</v>
      </c>
      <c r="B1149" s="1462"/>
      <c r="C1149" s="1462" t="s">
        <v>9027</v>
      </c>
      <c r="D1149" s="1462" t="s">
        <v>9061</v>
      </c>
      <c r="E1149" s="1462" t="s">
        <v>9661</v>
      </c>
      <c r="F1149" s="1462">
        <v>4.7E-2</v>
      </c>
      <c r="G1149" s="1462" t="s">
        <v>3496</v>
      </c>
      <c r="H1149" s="1462">
        <v>422</v>
      </c>
    </row>
    <row r="1150" spans="1:8" ht="17.25" thickBot="1">
      <c r="A1150" s="1462" t="s">
        <v>9030</v>
      </c>
      <c r="B1150" s="1462"/>
      <c r="C1150" s="1462"/>
      <c r="D1150" s="1462" t="s">
        <v>9063</v>
      </c>
      <c r="E1150" s="1462" t="s">
        <v>9662</v>
      </c>
      <c r="F1150" s="1462">
        <v>8.0000000000000002E-3</v>
      </c>
      <c r="G1150" s="1462" t="s">
        <v>3496</v>
      </c>
      <c r="H1150" s="1462">
        <v>423</v>
      </c>
    </row>
    <row r="1151" spans="1:8" ht="17.25" thickBot="1">
      <c r="A1151" s="1462" t="s">
        <v>9033</v>
      </c>
      <c r="B1151" s="1462"/>
      <c r="C1151" s="1462"/>
      <c r="D1151" s="1462" t="s">
        <v>9065</v>
      </c>
      <c r="E1151" s="1462" t="s">
        <v>9663</v>
      </c>
      <c r="F1151" s="1462">
        <v>1.1759999999999999</v>
      </c>
      <c r="G1151" s="1462" t="s">
        <v>4360</v>
      </c>
      <c r="H1151" s="1462">
        <v>424</v>
      </c>
    </row>
    <row r="1152" spans="1:8">
      <c r="A1152" s="1503" t="s">
        <v>9616</v>
      </c>
      <c r="B1152" s="1503" t="s">
        <v>9665</v>
      </c>
      <c r="C1152" s="1504"/>
    </row>
    <row r="1153" spans="1:8" ht="17.25" thickBot="1">
      <c r="A1153" s="1502"/>
      <c r="B1153" s="1502"/>
      <c r="C1153" s="1462"/>
    </row>
    <row r="1154" spans="1:8" ht="17.25" thickBot="1">
      <c r="A1154" s="1462" t="s">
        <v>9022</v>
      </c>
      <c r="B1154" s="1462"/>
      <c r="C1154" s="1462" t="s">
        <v>9023</v>
      </c>
      <c r="D1154" s="1462" t="s">
        <v>9058</v>
      </c>
      <c r="E1154" s="1462" t="s">
        <v>9636</v>
      </c>
      <c r="F1154" s="1462">
        <v>0.121</v>
      </c>
      <c r="G1154" s="1462" t="s">
        <v>3496</v>
      </c>
      <c r="H1154" s="1462">
        <v>421</v>
      </c>
    </row>
    <row r="1155" spans="1:8" ht="17.25" thickBot="1">
      <c r="A1155" s="1462" t="s">
        <v>9026</v>
      </c>
      <c r="B1155" s="1462"/>
      <c r="C1155" s="1462" t="s">
        <v>9027</v>
      </c>
      <c r="D1155" s="1462" t="s">
        <v>9061</v>
      </c>
      <c r="E1155" s="1462" t="s">
        <v>9637</v>
      </c>
      <c r="F1155" s="1462">
        <v>0.14499999999999999</v>
      </c>
      <c r="G1155" s="1462" t="s">
        <v>3496</v>
      </c>
      <c r="H1155" s="1462">
        <v>422</v>
      </c>
    </row>
    <row r="1156" spans="1:8" ht="17.25" thickBot="1">
      <c r="A1156" s="1462" t="s">
        <v>9030</v>
      </c>
      <c r="B1156" s="1462"/>
      <c r="C1156" s="1462"/>
      <c r="D1156" s="1462" t="s">
        <v>9063</v>
      </c>
      <c r="E1156" s="1462" t="s">
        <v>9638</v>
      </c>
      <c r="F1156" s="1462">
        <v>2.4E-2</v>
      </c>
      <c r="G1156" s="1462" t="s">
        <v>3496</v>
      </c>
      <c r="H1156" s="1462">
        <v>423</v>
      </c>
    </row>
    <row r="1157" spans="1:8" ht="17.25" thickBot="1">
      <c r="A1157" s="1462" t="s">
        <v>9033</v>
      </c>
      <c r="B1157" s="1462"/>
      <c r="C1157" s="1462"/>
      <c r="D1157" s="1462" t="s">
        <v>9065</v>
      </c>
      <c r="E1157" s="1462" t="s">
        <v>9639</v>
      </c>
      <c r="F1157" s="1462">
        <v>3.6309999999999998</v>
      </c>
      <c r="G1157" s="1462" t="s">
        <v>4360</v>
      </c>
      <c r="H1157" s="1462">
        <v>424</v>
      </c>
    </row>
    <row r="1158" spans="1:8">
      <c r="A1158" s="1503" t="s">
        <v>9616</v>
      </c>
      <c r="B1158" s="1503" t="s">
        <v>9666</v>
      </c>
      <c r="C1158" s="1504"/>
    </row>
    <row r="1159" spans="1:8" ht="17.25" thickBot="1">
      <c r="A1159" s="1502"/>
      <c r="B1159" s="1502"/>
      <c r="C1159" s="1462"/>
    </row>
    <row r="1160" spans="1:8" ht="17.25" thickBot="1">
      <c r="A1160" s="1462" t="s">
        <v>9022</v>
      </c>
      <c r="B1160" s="1462"/>
      <c r="C1160" s="1462" t="s">
        <v>9023</v>
      </c>
      <c r="D1160" s="1462" t="s">
        <v>9058</v>
      </c>
      <c r="E1160" s="1462" t="s">
        <v>9618</v>
      </c>
      <c r="F1160" s="1462">
        <v>3.5999999999999997E-2</v>
      </c>
      <c r="G1160" s="1462" t="s">
        <v>3496</v>
      </c>
      <c r="H1160" s="1462">
        <v>421</v>
      </c>
    </row>
    <row r="1161" spans="1:8" ht="17.25" thickBot="1">
      <c r="A1161" s="1462" t="s">
        <v>9026</v>
      </c>
      <c r="B1161" s="1462"/>
      <c r="C1161" s="1462" t="s">
        <v>9027</v>
      </c>
      <c r="D1161" s="1462" t="s">
        <v>9061</v>
      </c>
      <c r="E1161" s="1462" t="s">
        <v>9619</v>
      </c>
      <c r="F1161" s="1462">
        <v>4.2999999999999997E-2</v>
      </c>
      <c r="G1161" s="1462" t="s">
        <v>3496</v>
      </c>
      <c r="H1161" s="1462">
        <v>422</v>
      </c>
    </row>
    <row r="1162" spans="1:8" ht="17.25" thickBot="1">
      <c r="A1162" s="1462" t="s">
        <v>9030</v>
      </c>
      <c r="B1162" s="1462"/>
      <c r="C1162" s="1462"/>
      <c r="D1162" s="1462" t="s">
        <v>9063</v>
      </c>
      <c r="E1162" s="1462" t="s">
        <v>9620</v>
      </c>
      <c r="F1162" s="1462">
        <v>7.0000000000000001E-3</v>
      </c>
      <c r="G1162" s="1462" t="s">
        <v>3496</v>
      </c>
      <c r="H1162" s="1462">
        <v>423</v>
      </c>
    </row>
    <row r="1163" spans="1:8" ht="17.25" thickBot="1">
      <c r="A1163" s="1462" t="s">
        <v>9033</v>
      </c>
      <c r="B1163" s="1462"/>
      <c r="C1163" s="1462"/>
      <c r="D1163" s="1462" t="s">
        <v>9065</v>
      </c>
      <c r="E1163" s="1462" t="s">
        <v>9621</v>
      </c>
      <c r="F1163" s="1462">
        <v>1.0720000000000001</v>
      </c>
      <c r="G1163" s="1462" t="s">
        <v>4360</v>
      </c>
      <c r="H1163" s="1462">
        <v>424</v>
      </c>
    </row>
    <row r="1164" spans="1:8">
      <c r="A1164" s="1503" t="s">
        <v>9616</v>
      </c>
      <c r="B1164" s="1503" t="s">
        <v>9667</v>
      </c>
      <c r="C1164" s="1504"/>
    </row>
    <row r="1165" spans="1:8" ht="17.25" thickBot="1">
      <c r="A1165" s="1502"/>
      <c r="B1165" s="1502"/>
      <c r="C1165" s="1462"/>
    </row>
    <row r="1166" spans="1:8" ht="17.25" thickBot="1">
      <c r="A1166" s="1462" t="s">
        <v>9022</v>
      </c>
      <c r="B1166" s="1462"/>
      <c r="C1166" s="1462" t="s">
        <v>9023</v>
      </c>
      <c r="D1166" s="1462" t="s">
        <v>9058</v>
      </c>
      <c r="E1166" s="1462" t="s">
        <v>9636</v>
      </c>
      <c r="F1166" s="1462">
        <v>0.121</v>
      </c>
      <c r="G1166" s="1462" t="s">
        <v>3496</v>
      </c>
      <c r="H1166" s="1462">
        <v>421</v>
      </c>
    </row>
    <row r="1167" spans="1:8" ht="17.25" thickBot="1">
      <c r="A1167" s="1462" t="s">
        <v>9026</v>
      </c>
      <c r="B1167" s="1462"/>
      <c r="C1167" s="1462" t="s">
        <v>9027</v>
      </c>
      <c r="D1167" s="1462" t="s">
        <v>9061</v>
      </c>
      <c r="E1167" s="1462" t="s">
        <v>9637</v>
      </c>
      <c r="F1167" s="1462">
        <v>0.14499999999999999</v>
      </c>
      <c r="G1167" s="1462" t="s">
        <v>3496</v>
      </c>
      <c r="H1167" s="1462">
        <v>422</v>
      </c>
    </row>
    <row r="1168" spans="1:8" ht="17.25" thickBot="1">
      <c r="A1168" s="1462" t="s">
        <v>9030</v>
      </c>
      <c r="B1168" s="1462"/>
      <c r="C1168" s="1462"/>
      <c r="D1168" s="1462" t="s">
        <v>9063</v>
      </c>
      <c r="E1168" s="1462" t="s">
        <v>9638</v>
      </c>
      <c r="F1168" s="1462">
        <v>2.4E-2</v>
      </c>
      <c r="G1168" s="1462" t="s">
        <v>3496</v>
      </c>
      <c r="H1168" s="1462">
        <v>423</v>
      </c>
    </row>
    <row r="1169" spans="1:8" ht="17.25" thickBot="1">
      <c r="A1169" s="1462" t="s">
        <v>9033</v>
      </c>
      <c r="B1169" s="1462"/>
      <c r="C1169" s="1462"/>
      <c r="D1169" s="1462" t="s">
        <v>9065</v>
      </c>
      <c r="E1169" s="1462" t="s">
        <v>9639</v>
      </c>
      <c r="F1169" s="1462">
        <v>3.6309999999999998</v>
      </c>
      <c r="G1169" s="1462" t="s">
        <v>4360</v>
      </c>
      <c r="H1169" s="1462">
        <v>424</v>
      </c>
    </row>
    <row r="1170" spans="1:8">
      <c r="A1170" s="1503" t="s">
        <v>9616</v>
      </c>
      <c r="B1170" s="1503" t="s">
        <v>9668</v>
      </c>
      <c r="C1170" s="1504"/>
    </row>
    <row r="1171" spans="1:8" ht="17.25" thickBot="1">
      <c r="A1171" s="1502"/>
      <c r="B1171" s="1502"/>
      <c r="C1171" s="1462"/>
    </row>
    <row r="1172" spans="1:8" ht="17.25" thickBot="1">
      <c r="A1172" s="1462" t="s">
        <v>9022</v>
      </c>
      <c r="B1172" s="1462"/>
      <c r="C1172" s="1462" t="s">
        <v>9023</v>
      </c>
      <c r="D1172" s="1462" t="s">
        <v>9058</v>
      </c>
      <c r="E1172" s="1462" t="s">
        <v>9618</v>
      </c>
      <c r="F1172" s="1462">
        <v>3.5999999999999997E-2</v>
      </c>
      <c r="G1172" s="1462" t="s">
        <v>3496</v>
      </c>
      <c r="H1172" s="1462">
        <v>421</v>
      </c>
    </row>
    <row r="1173" spans="1:8" ht="17.25" thickBot="1">
      <c r="A1173" s="1462" t="s">
        <v>9026</v>
      </c>
      <c r="B1173" s="1462"/>
      <c r="C1173" s="1462" t="s">
        <v>9027</v>
      </c>
      <c r="D1173" s="1462" t="s">
        <v>9061</v>
      </c>
      <c r="E1173" s="1462" t="s">
        <v>9619</v>
      </c>
      <c r="F1173" s="1462">
        <v>4.2999999999999997E-2</v>
      </c>
      <c r="G1173" s="1462" t="s">
        <v>3496</v>
      </c>
      <c r="H1173" s="1462">
        <v>422</v>
      </c>
    </row>
    <row r="1174" spans="1:8" ht="17.25" thickBot="1">
      <c r="A1174" s="1462" t="s">
        <v>9030</v>
      </c>
      <c r="B1174" s="1462"/>
      <c r="C1174" s="1462"/>
      <c r="D1174" s="1462" t="s">
        <v>9063</v>
      </c>
      <c r="E1174" s="1462" t="s">
        <v>9620</v>
      </c>
      <c r="F1174" s="1462">
        <v>7.0000000000000001E-3</v>
      </c>
      <c r="G1174" s="1462" t="s">
        <v>3496</v>
      </c>
      <c r="H1174" s="1462">
        <v>423</v>
      </c>
    </row>
    <row r="1175" spans="1:8" ht="17.25" thickBot="1">
      <c r="A1175" s="1462" t="s">
        <v>9033</v>
      </c>
      <c r="B1175" s="1462"/>
      <c r="C1175" s="1462"/>
      <c r="D1175" s="1462" t="s">
        <v>9065</v>
      </c>
      <c r="E1175" s="1462" t="s">
        <v>9621</v>
      </c>
      <c r="F1175" s="1462">
        <v>1.0720000000000001</v>
      </c>
      <c r="G1175" s="1462" t="s">
        <v>4360</v>
      </c>
      <c r="H1175" s="1462">
        <v>424</v>
      </c>
    </row>
    <row r="1176" spans="1:8">
      <c r="A1176" s="1503" t="s">
        <v>9647</v>
      </c>
      <c r="B1176" s="1503" t="s">
        <v>9669</v>
      </c>
      <c r="C1176" s="1504"/>
    </row>
    <row r="1177" spans="1:8" ht="17.25" thickBot="1">
      <c r="A1177" s="1502"/>
      <c r="B1177" s="1502"/>
      <c r="C1177" s="1462"/>
    </row>
    <row r="1178" spans="1:8" ht="17.25" thickBot="1">
      <c r="A1178" s="1462" t="s">
        <v>9104</v>
      </c>
      <c r="B1178" s="1462"/>
      <c r="C1178" s="1462"/>
      <c r="D1178" s="1462" t="s">
        <v>9058</v>
      </c>
      <c r="E1178" s="1462" t="s">
        <v>9649</v>
      </c>
      <c r="F1178" s="1462">
        <v>1.7999999999999999E-2</v>
      </c>
      <c r="G1178" s="1462" t="s">
        <v>3496</v>
      </c>
      <c r="H1178" s="1462">
        <v>551</v>
      </c>
    </row>
    <row r="1179" spans="1:8" ht="17.25" thickBot="1">
      <c r="A1179" s="1462" t="s">
        <v>9106</v>
      </c>
      <c r="B1179" s="1462"/>
      <c r="C1179" s="1462"/>
      <c r="D1179" s="1462" t="s">
        <v>9061</v>
      </c>
      <c r="E1179" s="1462" t="s">
        <v>9650</v>
      </c>
      <c r="F1179" s="1462">
        <v>2.1000000000000001E-2</v>
      </c>
      <c r="G1179" s="1462" t="s">
        <v>3496</v>
      </c>
      <c r="H1179" s="1462">
        <v>552</v>
      </c>
    </row>
    <row r="1180" spans="1:8" ht="17.25" thickBot="1">
      <c r="A1180" s="1462" t="s">
        <v>9030</v>
      </c>
      <c r="B1180" s="1462"/>
      <c r="C1180" s="1462"/>
      <c r="D1180" s="1462" t="s">
        <v>9063</v>
      </c>
      <c r="E1180" s="1462" t="s">
        <v>9651</v>
      </c>
      <c r="F1180" s="1462">
        <v>4.0000000000000001E-3</v>
      </c>
      <c r="G1180" s="1462" t="s">
        <v>3496</v>
      </c>
      <c r="H1180" s="1462">
        <v>553</v>
      </c>
    </row>
    <row r="1181" spans="1:8" ht="17.25" thickBot="1">
      <c r="A1181" s="1462" t="s">
        <v>9033</v>
      </c>
      <c r="B1181" s="1462"/>
      <c r="C1181" s="1462"/>
      <c r="D1181" s="1462" t="s">
        <v>9065</v>
      </c>
      <c r="E1181" s="1462" t="s">
        <v>9652</v>
      </c>
      <c r="F1181" s="1462">
        <v>0.57599999999999996</v>
      </c>
      <c r="G1181" s="1462" t="s">
        <v>4360</v>
      </c>
      <c r="H1181" s="1462">
        <v>554</v>
      </c>
    </row>
    <row r="1182" spans="1:8">
      <c r="A1182" s="1503" t="s">
        <v>9616</v>
      </c>
      <c r="B1182" s="1503" t="s">
        <v>9670</v>
      </c>
      <c r="C1182" s="1504"/>
    </row>
    <row r="1183" spans="1:8" ht="17.25" thickBot="1">
      <c r="A1183" s="1502"/>
      <c r="B1183" s="1502"/>
      <c r="C1183" s="1462"/>
    </row>
    <row r="1184" spans="1:8" ht="17.25" thickBot="1">
      <c r="A1184" s="1462" t="s">
        <v>9022</v>
      </c>
      <c r="B1184" s="1462"/>
      <c r="C1184" s="1462" t="s">
        <v>9023</v>
      </c>
      <c r="D1184" s="1462" t="s">
        <v>9058</v>
      </c>
      <c r="E1184" s="1462" t="s">
        <v>9636</v>
      </c>
      <c r="F1184" s="1462">
        <v>0.121</v>
      </c>
      <c r="G1184" s="1462" t="s">
        <v>3496</v>
      </c>
      <c r="H1184" s="1462">
        <v>421</v>
      </c>
    </row>
    <row r="1185" spans="1:8" ht="17.25" thickBot="1">
      <c r="A1185" s="1462" t="s">
        <v>9026</v>
      </c>
      <c r="B1185" s="1462"/>
      <c r="C1185" s="1462" t="s">
        <v>9027</v>
      </c>
      <c r="D1185" s="1462" t="s">
        <v>9061</v>
      </c>
      <c r="E1185" s="1462" t="s">
        <v>9637</v>
      </c>
      <c r="F1185" s="1462">
        <v>0.14499999999999999</v>
      </c>
      <c r="G1185" s="1462" t="s">
        <v>3496</v>
      </c>
      <c r="H1185" s="1462">
        <v>422</v>
      </c>
    </row>
    <row r="1186" spans="1:8" ht="17.25" thickBot="1">
      <c r="A1186" s="1462" t="s">
        <v>9030</v>
      </c>
      <c r="B1186" s="1462"/>
      <c r="C1186" s="1462"/>
      <c r="D1186" s="1462" t="s">
        <v>9063</v>
      </c>
      <c r="E1186" s="1462" t="s">
        <v>9638</v>
      </c>
      <c r="F1186" s="1462">
        <v>2.4E-2</v>
      </c>
      <c r="G1186" s="1462" t="s">
        <v>3496</v>
      </c>
      <c r="H1186" s="1462">
        <v>423</v>
      </c>
    </row>
    <row r="1187" spans="1:8" ht="17.25" thickBot="1">
      <c r="A1187" s="1462" t="s">
        <v>9033</v>
      </c>
      <c r="B1187" s="1462"/>
      <c r="C1187" s="1462"/>
      <c r="D1187" s="1462" t="s">
        <v>9065</v>
      </c>
      <c r="E1187" s="1462" t="s">
        <v>9639</v>
      </c>
      <c r="F1187" s="1462">
        <v>3.6309999999999998</v>
      </c>
      <c r="G1187" s="1462" t="s">
        <v>4360</v>
      </c>
      <c r="H1187" s="1462">
        <v>424</v>
      </c>
    </row>
    <row r="1188" spans="1:8">
      <c r="A1188" s="1503" t="s">
        <v>9616</v>
      </c>
      <c r="B1188" s="1503" t="s">
        <v>9671</v>
      </c>
      <c r="C1188" s="1504"/>
    </row>
    <row r="1189" spans="1:8" ht="17.25" thickBot="1">
      <c r="A1189" s="1502"/>
      <c r="B1189" s="1502"/>
      <c r="C1189" s="1462"/>
    </row>
    <row r="1190" spans="1:8" ht="17.25" thickBot="1">
      <c r="A1190" s="1462" t="s">
        <v>9022</v>
      </c>
      <c r="B1190" s="1462"/>
      <c r="C1190" s="1462" t="s">
        <v>9023</v>
      </c>
      <c r="D1190" s="1462" t="s">
        <v>9058</v>
      </c>
      <c r="E1190" s="1462" t="s">
        <v>9618</v>
      </c>
      <c r="F1190" s="1462">
        <v>3.5999999999999997E-2</v>
      </c>
      <c r="G1190" s="1462" t="s">
        <v>3496</v>
      </c>
      <c r="H1190" s="1462">
        <v>421</v>
      </c>
    </row>
    <row r="1191" spans="1:8" ht="17.25" thickBot="1">
      <c r="A1191" s="1462" t="s">
        <v>9026</v>
      </c>
      <c r="B1191" s="1462"/>
      <c r="C1191" s="1462" t="s">
        <v>9027</v>
      </c>
      <c r="D1191" s="1462" t="s">
        <v>9061</v>
      </c>
      <c r="E1191" s="1462" t="s">
        <v>9619</v>
      </c>
      <c r="F1191" s="1462">
        <v>4.2999999999999997E-2</v>
      </c>
      <c r="G1191" s="1462" t="s">
        <v>3496</v>
      </c>
      <c r="H1191" s="1462">
        <v>422</v>
      </c>
    </row>
    <row r="1192" spans="1:8" ht="17.25" thickBot="1">
      <c r="A1192" s="1462" t="s">
        <v>9030</v>
      </c>
      <c r="B1192" s="1462"/>
      <c r="C1192" s="1462"/>
      <c r="D1192" s="1462" t="s">
        <v>9063</v>
      </c>
      <c r="E1192" s="1462" t="s">
        <v>9620</v>
      </c>
      <c r="F1192" s="1462">
        <v>7.0000000000000001E-3</v>
      </c>
      <c r="G1192" s="1462" t="s">
        <v>3496</v>
      </c>
      <c r="H1192" s="1462">
        <v>423</v>
      </c>
    </row>
    <row r="1193" spans="1:8" ht="17.25" thickBot="1">
      <c r="A1193" s="1462" t="s">
        <v>9033</v>
      </c>
      <c r="B1193" s="1462"/>
      <c r="C1193" s="1462"/>
      <c r="D1193" s="1462" t="s">
        <v>9065</v>
      </c>
      <c r="E1193" s="1462" t="s">
        <v>9621</v>
      </c>
      <c r="F1193" s="1462">
        <v>1.0720000000000001</v>
      </c>
      <c r="G1193" s="1462" t="s">
        <v>4360</v>
      </c>
      <c r="H1193" s="1462">
        <v>424</v>
      </c>
    </row>
    <row r="1194" spans="1:8">
      <c r="A1194" s="1503" t="s">
        <v>9616</v>
      </c>
      <c r="B1194" s="1503" t="s">
        <v>9672</v>
      </c>
      <c r="C1194" s="1504"/>
    </row>
    <row r="1195" spans="1:8" ht="17.25" thickBot="1">
      <c r="A1195" s="1502"/>
      <c r="B1195" s="1502"/>
      <c r="C1195" s="1462"/>
    </row>
    <row r="1196" spans="1:8" ht="17.25" thickBot="1">
      <c r="A1196" s="1462" t="s">
        <v>9022</v>
      </c>
      <c r="B1196" s="1462"/>
      <c r="C1196" s="1462" t="s">
        <v>9023</v>
      </c>
      <c r="D1196" s="1462" t="s">
        <v>9058</v>
      </c>
      <c r="E1196" s="1462" t="s">
        <v>9636</v>
      </c>
      <c r="F1196" s="1462">
        <v>0.121</v>
      </c>
      <c r="G1196" s="1462" t="s">
        <v>3496</v>
      </c>
      <c r="H1196" s="1462">
        <v>421</v>
      </c>
    </row>
    <row r="1197" spans="1:8" ht="17.25" thickBot="1">
      <c r="A1197" s="1462" t="s">
        <v>9026</v>
      </c>
      <c r="B1197" s="1462"/>
      <c r="C1197" s="1462" t="s">
        <v>9027</v>
      </c>
      <c r="D1197" s="1462" t="s">
        <v>9061</v>
      </c>
      <c r="E1197" s="1462" t="s">
        <v>9637</v>
      </c>
      <c r="F1197" s="1462">
        <v>0.14499999999999999</v>
      </c>
      <c r="G1197" s="1462" t="s">
        <v>3496</v>
      </c>
      <c r="H1197" s="1462">
        <v>422</v>
      </c>
    </row>
    <row r="1198" spans="1:8" ht="17.25" thickBot="1">
      <c r="A1198" s="1462" t="s">
        <v>9030</v>
      </c>
      <c r="B1198" s="1462"/>
      <c r="C1198" s="1462"/>
      <c r="D1198" s="1462" t="s">
        <v>9063</v>
      </c>
      <c r="E1198" s="1462" t="s">
        <v>9638</v>
      </c>
      <c r="F1198" s="1462">
        <v>2.4E-2</v>
      </c>
      <c r="G1198" s="1462" t="s">
        <v>3496</v>
      </c>
      <c r="H1198" s="1462">
        <v>423</v>
      </c>
    </row>
    <row r="1199" spans="1:8" ht="17.25" thickBot="1">
      <c r="A1199" s="1462" t="s">
        <v>9033</v>
      </c>
      <c r="B1199" s="1462"/>
      <c r="C1199" s="1462"/>
      <c r="D1199" s="1462" t="s">
        <v>9065</v>
      </c>
      <c r="E1199" s="1462" t="s">
        <v>9639</v>
      </c>
      <c r="F1199" s="1462">
        <v>3.6309999999999998</v>
      </c>
      <c r="G1199" s="1462" t="s">
        <v>4360</v>
      </c>
      <c r="H1199" s="1462">
        <v>424</v>
      </c>
    </row>
    <row r="1200" spans="1:8">
      <c r="A1200" s="1503" t="s">
        <v>9616</v>
      </c>
      <c r="B1200" s="1503" t="s">
        <v>9673</v>
      </c>
      <c r="C1200" s="1504"/>
    </row>
    <row r="1201" spans="1:8" ht="17.25" thickBot="1">
      <c r="A1201" s="1502"/>
      <c r="B1201" s="1502"/>
      <c r="C1201" s="1462"/>
    </row>
    <row r="1202" spans="1:8" ht="17.25" thickBot="1">
      <c r="A1202" s="1462" t="s">
        <v>9022</v>
      </c>
      <c r="B1202" s="1462"/>
      <c r="C1202" s="1462" t="s">
        <v>9023</v>
      </c>
      <c r="D1202" s="1462" t="s">
        <v>9058</v>
      </c>
      <c r="E1202" s="1462" t="s">
        <v>9618</v>
      </c>
      <c r="F1202" s="1462">
        <v>3.5999999999999997E-2</v>
      </c>
      <c r="G1202" s="1462" t="s">
        <v>3496</v>
      </c>
      <c r="H1202" s="1462">
        <v>421</v>
      </c>
    </row>
    <row r="1203" spans="1:8" ht="17.25" thickBot="1">
      <c r="A1203" s="1462" t="s">
        <v>9026</v>
      </c>
      <c r="B1203" s="1462"/>
      <c r="C1203" s="1462" t="s">
        <v>9027</v>
      </c>
      <c r="D1203" s="1462" t="s">
        <v>9061</v>
      </c>
      <c r="E1203" s="1462" t="s">
        <v>9619</v>
      </c>
      <c r="F1203" s="1462">
        <v>4.2999999999999997E-2</v>
      </c>
      <c r="G1203" s="1462" t="s">
        <v>3496</v>
      </c>
      <c r="H1203" s="1462">
        <v>422</v>
      </c>
    </row>
    <row r="1204" spans="1:8" ht="17.25" thickBot="1">
      <c r="A1204" s="1462" t="s">
        <v>9030</v>
      </c>
      <c r="B1204" s="1462"/>
      <c r="C1204" s="1462"/>
      <c r="D1204" s="1462" t="s">
        <v>9063</v>
      </c>
      <c r="E1204" s="1462" t="s">
        <v>9620</v>
      </c>
      <c r="F1204" s="1462">
        <v>7.0000000000000001E-3</v>
      </c>
      <c r="G1204" s="1462" t="s">
        <v>3496</v>
      </c>
      <c r="H1204" s="1462">
        <v>423</v>
      </c>
    </row>
    <row r="1205" spans="1:8" ht="17.25" thickBot="1">
      <c r="A1205" s="1462" t="s">
        <v>9033</v>
      </c>
      <c r="B1205" s="1462"/>
      <c r="C1205" s="1462"/>
      <c r="D1205" s="1462" t="s">
        <v>9065</v>
      </c>
      <c r="E1205" s="1462" t="s">
        <v>9621</v>
      </c>
      <c r="F1205" s="1462">
        <v>1.0720000000000001</v>
      </c>
      <c r="G1205" s="1462" t="s">
        <v>4360</v>
      </c>
      <c r="H1205" s="1462">
        <v>424</v>
      </c>
    </row>
    <row r="1206" spans="1:8">
      <c r="A1206" s="1503" t="s">
        <v>9647</v>
      </c>
      <c r="B1206" s="1503" t="s">
        <v>9674</v>
      </c>
      <c r="C1206" s="1504"/>
    </row>
    <row r="1207" spans="1:8" ht="17.25" thickBot="1">
      <c r="A1207" s="1502"/>
      <c r="B1207" s="1502"/>
      <c r="C1207" s="1462"/>
    </row>
    <row r="1208" spans="1:8" ht="17.25" thickBot="1">
      <c r="A1208" s="1462" t="s">
        <v>9104</v>
      </c>
      <c r="B1208" s="1462"/>
      <c r="C1208" s="1462"/>
      <c r="D1208" s="1462" t="s">
        <v>9058</v>
      </c>
      <c r="E1208" s="1462" t="s">
        <v>9649</v>
      </c>
      <c r="F1208" s="1462">
        <v>1.7999999999999999E-2</v>
      </c>
      <c r="G1208" s="1462" t="s">
        <v>3496</v>
      </c>
      <c r="H1208" s="1462">
        <v>551</v>
      </c>
    </row>
    <row r="1209" spans="1:8" ht="17.25" thickBot="1">
      <c r="A1209" s="1462" t="s">
        <v>9106</v>
      </c>
      <c r="B1209" s="1462"/>
      <c r="C1209" s="1462"/>
      <c r="D1209" s="1462" t="s">
        <v>9061</v>
      </c>
      <c r="E1209" s="1462" t="s">
        <v>9650</v>
      </c>
      <c r="F1209" s="1462">
        <v>2.1000000000000001E-2</v>
      </c>
      <c r="G1209" s="1462" t="s">
        <v>3496</v>
      </c>
      <c r="H1209" s="1462">
        <v>552</v>
      </c>
    </row>
    <row r="1210" spans="1:8" ht="17.25" thickBot="1">
      <c r="A1210" s="1462" t="s">
        <v>9030</v>
      </c>
      <c r="B1210" s="1462"/>
      <c r="C1210" s="1462"/>
      <c r="D1210" s="1462" t="s">
        <v>9063</v>
      </c>
      <c r="E1210" s="1462" t="s">
        <v>9651</v>
      </c>
      <c r="F1210" s="1462">
        <v>4.0000000000000001E-3</v>
      </c>
      <c r="G1210" s="1462" t="s">
        <v>3496</v>
      </c>
      <c r="H1210" s="1462">
        <v>553</v>
      </c>
    </row>
    <row r="1211" spans="1:8" ht="17.25" thickBot="1">
      <c r="A1211" s="1462" t="s">
        <v>9033</v>
      </c>
      <c r="B1211" s="1462"/>
      <c r="C1211" s="1462"/>
      <c r="D1211" s="1462" t="s">
        <v>9065</v>
      </c>
      <c r="E1211" s="1462" t="s">
        <v>9652</v>
      </c>
      <c r="F1211" s="1462">
        <v>0.57599999999999996</v>
      </c>
      <c r="G1211" s="1462" t="s">
        <v>4360</v>
      </c>
      <c r="H1211" s="1462">
        <v>554</v>
      </c>
    </row>
    <row r="1212" spans="1:8">
      <c r="A1212" s="1503" t="s">
        <v>9616</v>
      </c>
      <c r="B1212" s="1503" t="s">
        <v>9675</v>
      </c>
      <c r="C1212" s="1504"/>
    </row>
    <row r="1213" spans="1:8" ht="17.25" thickBot="1">
      <c r="A1213" s="1502"/>
      <c r="B1213" s="1502"/>
      <c r="C1213" s="1462"/>
    </row>
    <row r="1214" spans="1:8" ht="17.25" thickBot="1">
      <c r="A1214" s="1462" t="s">
        <v>9022</v>
      </c>
      <c r="B1214" s="1462"/>
      <c r="C1214" s="1462" t="s">
        <v>9023</v>
      </c>
      <c r="D1214" s="1462" t="s">
        <v>9058</v>
      </c>
      <c r="E1214" s="1462" t="s">
        <v>9660</v>
      </c>
      <c r="F1214" s="1462">
        <v>3.9E-2</v>
      </c>
      <c r="G1214" s="1462" t="s">
        <v>3496</v>
      </c>
      <c r="H1214" s="1462">
        <v>421</v>
      </c>
    </row>
    <row r="1215" spans="1:8" ht="17.25" thickBot="1">
      <c r="A1215" s="1462" t="s">
        <v>9026</v>
      </c>
      <c r="B1215" s="1462"/>
      <c r="C1215" s="1462" t="s">
        <v>9027</v>
      </c>
      <c r="D1215" s="1462" t="s">
        <v>9061</v>
      </c>
      <c r="E1215" s="1462" t="s">
        <v>9661</v>
      </c>
      <c r="F1215" s="1462">
        <v>4.7E-2</v>
      </c>
      <c r="G1215" s="1462" t="s">
        <v>3496</v>
      </c>
      <c r="H1215" s="1462">
        <v>422</v>
      </c>
    </row>
    <row r="1216" spans="1:8" ht="17.25" thickBot="1">
      <c r="A1216" s="1462" t="s">
        <v>9030</v>
      </c>
      <c r="B1216" s="1462"/>
      <c r="C1216" s="1462"/>
      <c r="D1216" s="1462" t="s">
        <v>9063</v>
      </c>
      <c r="E1216" s="1462" t="s">
        <v>9662</v>
      </c>
      <c r="F1216" s="1462">
        <v>8.0000000000000002E-3</v>
      </c>
      <c r="G1216" s="1462" t="s">
        <v>3496</v>
      </c>
      <c r="H1216" s="1462">
        <v>423</v>
      </c>
    </row>
    <row r="1217" spans="1:8" ht="17.25" thickBot="1">
      <c r="A1217" s="1462" t="s">
        <v>9033</v>
      </c>
      <c r="B1217" s="1462"/>
      <c r="C1217" s="1462"/>
      <c r="D1217" s="1462" t="s">
        <v>9065</v>
      </c>
      <c r="E1217" s="1462" t="s">
        <v>9663</v>
      </c>
      <c r="F1217" s="1462">
        <v>1.1759999999999999</v>
      </c>
      <c r="G1217" s="1462" t="s">
        <v>4360</v>
      </c>
      <c r="H1217" s="1462">
        <v>424</v>
      </c>
    </row>
    <row r="1218" spans="1:8">
      <c r="A1218" s="1503" t="s">
        <v>9616</v>
      </c>
      <c r="B1218" s="1503" t="s">
        <v>9676</v>
      </c>
      <c r="C1218" s="1504"/>
    </row>
    <row r="1219" spans="1:8" ht="17.25" thickBot="1">
      <c r="A1219" s="1502"/>
      <c r="B1219" s="1502"/>
      <c r="C1219" s="1462"/>
    </row>
    <row r="1220" spans="1:8" ht="17.25" thickBot="1">
      <c r="A1220" s="1462" t="s">
        <v>9022</v>
      </c>
      <c r="B1220" s="1462"/>
      <c r="C1220" s="1462" t="s">
        <v>9023</v>
      </c>
      <c r="D1220" s="1462" t="s">
        <v>9058</v>
      </c>
      <c r="E1220" s="1462" t="s">
        <v>9660</v>
      </c>
      <c r="F1220" s="1462">
        <v>3.9E-2</v>
      </c>
      <c r="G1220" s="1462" t="s">
        <v>3496</v>
      </c>
      <c r="H1220" s="1462">
        <v>421</v>
      </c>
    </row>
    <row r="1221" spans="1:8" ht="17.25" thickBot="1">
      <c r="A1221" s="1462" t="s">
        <v>9026</v>
      </c>
      <c r="B1221" s="1462"/>
      <c r="C1221" s="1462" t="s">
        <v>9027</v>
      </c>
      <c r="D1221" s="1462" t="s">
        <v>9061</v>
      </c>
      <c r="E1221" s="1462" t="s">
        <v>9661</v>
      </c>
      <c r="F1221" s="1462">
        <v>4.7E-2</v>
      </c>
      <c r="G1221" s="1462" t="s">
        <v>3496</v>
      </c>
      <c r="H1221" s="1462">
        <v>422</v>
      </c>
    </row>
    <row r="1222" spans="1:8" ht="17.25" thickBot="1">
      <c r="A1222" s="1462" t="s">
        <v>9030</v>
      </c>
      <c r="B1222" s="1462"/>
      <c r="C1222" s="1462"/>
      <c r="D1222" s="1462" t="s">
        <v>9063</v>
      </c>
      <c r="E1222" s="1462" t="s">
        <v>9662</v>
      </c>
      <c r="F1222" s="1462">
        <v>8.0000000000000002E-3</v>
      </c>
      <c r="G1222" s="1462" t="s">
        <v>3496</v>
      </c>
      <c r="H1222" s="1462">
        <v>423</v>
      </c>
    </row>
    <row r="1223" spans="1:8" ht="17.25" thickBot="1">
      <c r="A1223" s="1462" t="s">
        <v>9033</v>
      </c>
      <c r="B1223" s="1462"/>
      <c r="C1223" s="1462"/>
      <c r="D1223" s="1462" t="s">
        <v>9065</v>
      </c>
      <c r="E1223" s="1462" t="s">
        <v>9663</v>
      </c>
      <c r="F1223" s="1462">
        <v>1.1759999999999999</v>
      </c>
      <c r="G1223" s="1462" t="s">
        <v>4360</v>
      </c>
      <c r="H1223" s="1462">
        <v>424</v>
      </c>
    </row>
    <row r="1224" spans="1:8">
      <c r="A1224" s="1503" t="s">
        <v>9641</v>
      </c>
      <c r="B1224" s="1503" t="s">
        <v>9677</v>
      </c>
      <c r="C1224" s="1504"/>
    </row>
    <row r="1225" spans="1:8" ht="17.25" thickBot="1">
      <c r="A1225" s="1502"/>
      <c r="B1225" s="1502"/>
      <c r="C1225" s="1462"/>
    </row>
    <row r="1226" spans="1:8" ht="17.25" thickBot="1">
      <c r="A1226" s="1462" t="s">
        <v>9022</v>
      </c>
      <c r="B1226" s="1462"/>
      <c r="C1226" s="1462" t="s">
        <v>9023</v>
      </c>
      <c r="D1226" s="1462" t="s">
        <v>9058</v>
      </c>
      <c r="E1226" s="1462" t="s">
        <v>9643</v>
      </c>
      <c r="F1226" s="1462">
        <v>2.1999999999999999E-2</v>
      </c>
      <c r="G1226" s="1462" t="s">
        <v>3496</v>
      </c>
      <c r="H1226" s="1462">
        <v>421</v>
      </c>
    </row>
    <row r="1227" spans="1:8" ht="17.25" thickBot="1">
      <c r="A1227" s="1462" t="s">
        <v>9026</v>
      </c>
      <c r="B1227" s="1462"/>
      <c r="C1227" s="1462" t="s">
        <v>9027</v>
      </c>
      <c r="D1227" s="1462" t="s">
        <v>9061</v>
      </c>
      <c r="E1227" s="1462" t="s">
        <v>9644</v>
      </c>
      <c r="F1227" s="1462">
        <v>2.7E-2</v>
      </c>
      <c r="G1227" s="1462" t="s">
        <v>3496</v>
      </c>
      <c r="H1227" s="1462">
        <v>422</v>
      </c>
    </row>
    <row r="1228" spans="1:8" ht="17.25" thickBot="1">
      <c r="A1228" s="1462" t="s">
        <v>9030</v>
      </c>
      <c r="B1228" s="1462"/>
      <c r="C1228" s="1462"/>
      <c r="D1228" s="1462" t="s">
        <v>9063</v>
      </c>
      <c r="E1228" s="1462" t="s">
        <v>9645</v>
      </c>
      <c r="F1228" s="1462">
        <v>4.0000000000000001E-3</v>
      </c>
      <c r="G1228" s="1462" t="s">
        <v>3496</v>
      </c>
      <c r="H1228" s="1462">
        <v>423</v>
      </c>
    </row>
    <row r="1229" spans="1:8" ht="17.25" thickBot="1">
      <c r="A1229" s="1462" t="s">
        <v>9033</v>
      </c>
      <c r="B1229" s="1462"/>
      <c r="C1229" s="1462"/>
      <c r="D1229" s="1462" t="s">
        <v>9065</v>
      </c>
      <c r="E1229" s="1462" t="s">
        <v>9646</v>
      </c>
      <c r="F1229" s="1462">
        <v>0.73399999999999999</v>
      </c>
      <c r="G1229" s="1462" t="s">
        <v>4360</v>
      </c>
      <c r="H1229" s="1462">
        <v>424</v>
      </c>
    </row>
    <row r="1230" spans="1:8">
      <c r="A1230" s="1503" t="s">
        <v>9641</v>
      </c>
      <c r="B1230" s="1503" t="s">
        <v>9678</v>
      </c>
      <c r="C1230" s="1504"/>
    </row>
    <row r="1231" spans="1:8" ht="17.25" thickBot="1">
      <c r="A1231" s="1502"/>
      <c r="B1231" s="1502"/>
      <c r="C1231" s="1462"/>
    </row>
    <row r="1232" spans="1:8" ht="17.25" thickBot="1">
      <c r="A1232" s="1462" t="s">
        <v>9022</v>
      </c>
      <c r="B1232" s="1462"/>
      <c r="C1232" s="1462" t="s">
        <v>9023</v>
      </c>
      <c r="D1232" s="1462" t="s">
        <v>9058</v>
      </c>
      <c r="E1232" s="1462" t="s">
        <v>9643</v>
      </c>
      <c r="F1232" s="1462">
        <v>2.1999999999999999E-2</v>
      </c>
      <c r="G1232" s="1462" t="s">
        <v>3496</v>
      </c>
      <c r="H1232" s="1462">
        <v>421</v>
      </c>
    </row>
    <row r="1233" spans="1:8" ht="17.25" thickBot="1">
      <c r="A1233" s="1462" t="s">
        <v>9026</v>
      </c>
      <c r="B1233" s="1462"/>
      <c r="C1233" s="1462" t="s">
        <v>9027</v>
      </c>
      <c r="D1233" s="1462" t="s">
        <v>9061</v>
      </c>
      <c r="E1233" s="1462" t="s">
        <v>9644</v>
      </c>
      <c r="F1233" s="1462">
        <v>2.7E-2</v>
      </c>
      <c r="G1233" s="1462" t="s">
        <v>3496</v>
      </c>
      <c r="H1233" s="1462">
        <v>422</v>
      </c>
    </row>
    <row r="1234" spans="1:8" ht="17.25" thickBot="1">
      <c r="A1234" s="1462" t="s">
        <v>9030</v>
      </c>
      <c r="B1234" s="1462"/>
      <c r="C1234" s="1462"/>
      <c r="D1234" s="1462" t="s">
        <v>9063</v>
      </c>
      <c r="E1234" s="1462" t="s">
        <v>9645</v>
      </c>
      <c r="F1234" s="1462">
        <v>4.0000000000000001E-3</v>
      </c>
      <c r="G1234" s="1462" t="s">
        <v>3496</v>
      </c>
      <c r="H1234" s="1462">
        <v>423</v>
      </c>
    </row>
    <row r="1235" spans="1:8" ht="17.25" thickBot="1">
      <c r="A1235" s="1462" t="s">
        <v>9033</v>
      </c>
      <c r="B1235" s="1462"/>
      <c r="C1235" s="1462"/>
      <c r="D1235" s="1462" t="s">
        <v>9065</v>
      </c>
      <c r="E1235" s="1462" t="s">
        <v>9646</v>
      </c>
      <c r="F1235" s="1462">
        <v>0.73399999999999999</v>
      </c>
      <c r="G1235" s="1462" t="s">
        <v>4360</v>
      </c>
      <c r="H1235" s="1462">
        <v>424</v>
      </c>
    </row>
    <row r="1236" spans="1:8">
      <c r="A1236" s="1503" t="s">
        <v>9121</v>
      </c>
      <c r="B1236" s="1503" t="s">
        <v>9679</v>
      </c>
      <c r="C1236" s="1504"/>
    </row>
    <row r="1237" spans="1:8" ht="17.25" thickBot="1">
      <c r="A1237" s="1502"/>
      <c r="B1237" s="1502"/>
      <c r="C1237" s="1462"/>
    </row>
    <row r="1238" spans="1:8" ht="17.25" thickBot="1">
      <c r="A1238" s="1462" t="s">
        <v>9123</v>
      </c>
      <c r="B1238" s="1462"/>
      <c r="C1238" s="1462"/>
      <c r="D1238" s="1462" t="s">
        <v>9058</v>
      </c>
      <c r="E1238" s="1462" t="s">
        <v>9680</v>
      </c>
      <c r="F1238" s="1462">
        <v>9.1999999999999998E-2</v>
      </c>
      <c r="G1238" s="1462" t="s">
        <v>3496</v>
      </c>
      <c r="H1238" s="1462">
        <v>720</v>
      </c>
    </row>
    <row r="1239" spans="1:8" ht="17.25" thickBot="1">
      <c r="A1239" s="1462" t="s">
        <v>9125</v>
      </c>
      <c r="B1239" s="1462"/>
      <c r="C1239" s="1462"/>
      <c r="D1239" s="1462" t="s">
        <v>9058</v>
      </c>
      <c r="E1239" s="1462" t="s">
        <v>9680</v>
      </c>
      <c r="F1239" s="1462">
        <v>9.1999999999999998E-2</v>
      </c>
      <c r="G1239" s="1462" t="s">
        <v>3496</v>
      </c>
      <c r="H1239" s="1462">
        <v>721</v>
      </c>
    </row>
    <row r="1240" spans="1:8" ht="17.25" thickBot="1">
      <c r="A1240" s="1462" t="s">
        <v>9033</v>
      </c>
      <c r="B1240" s="1462"/>
      <c r="C1240" s="1462"/>
      <c r="D1240" s="1462" t="s">
        <v>9126</v>
      </c>
      <c r="E1240" s="1462" t="s">
        <v>9681</v>
      </c>
      <c r="F1240" s="1462">
        <v>6.56</v>
      </c>
      <c r="G1240" s="1462" t="s">
        <v>4360</v>
      </c>
      <c r="H1240" s="1462">
        <v>722</v>
      </c>
    </row>
    <row r="1241" spans="1:8">
      <c r="A1241" s="1503" t="s">
        <v>9121</v>
      </c>
      <c r="B1241" s="1503" t="s">
        <v>9682</v>
      </c>
      <c r="C1241" s="1504"/>
    </row>
    <row r="1242" spans="1:8" ht="17.25" thickBot="1">
      <c r="A1242" s="1502"/>
      <c r="B1242" s="1502"/>
      <c r="C1242" s="1462"/>
    </row>
    <row r="1243" spans="1:8" ht="17.25" thickBot="1">
      <c r="A1243" s="1462" t="s">
        <v>9123</v>
      </c>
      <c r="B1243" s="1462"/>
      <c r="C1243" s="1462"/>
      <c r="D1243" s="1462" t="s">
        <v>9058</v>
      </c>
      <c r="E1243" s="1462" t="s">
        <v>9680</v>
      </c>
      <c r="F1243" s="1462">
        <v>9.1999999999999998E-2</v>
      </c>
      <c r="G1243" s="1462" t="s">
        <v>3496</v>
      </c>
      <c r="H1243" s="1462">
        <v>720</v>
      </c>
    </row>
    <row r="1244" spans="1:8" ht="17.25" thickBot="1">
      <c r="A1244" s="1462" t="s">
        <v>9125</v>
      </c>
      <c r="B1244" s="1462"/>
      <c r="C1244" s="1462"/>
      <c r="D1244" s="1462" t="s">
        <v>9058</v>
      </c>
      <c r="E1244" s="1462" t="s">
        <v>9680</v>
      </c>
      <c r="F1244" s="1462">
        <v>9.1999999999999998E-2</v>
      </c>
      <c r="G1244" s="1462" t="s">
        <v>3496</v>
      </c>
      <c r="H1244" s="1462">
        <v>721</v>
      </c>
    </row>
    <row r="1245" spans="1:8" ht="17.25" thickBot="1">
      <c r="A1245" s="1462" t="s">
        <v>9033</v>
      </c>
      <c r="B1245" s="1462"/>
      <c r="C1245" s="1462"/>
      <c r="D1245" s="1462" t="s">
        <v>9126</v>
      </c>
      <c r="E1245" s="1462" t="s">
        <v>9681</v>
      </c>
      <c r="F1245" s="1462">
        <v>6.56</v>
      </c>
      <c r="G1245" s="1462" t="s">
        <v>4360</v>
      </c>
      <c r="H1245" s="1462">
        <v>722</v>
      </c>
    </row>
    <row r="1246" spans="1:8">
      <c r="A1246" s="1503" t="s">
        <v>9121</v>
      </c>
      <c r="B1246" s="1503" t="s">
        <v>9683</v>
      </c>
      <c r="C1246" s="1504"/>
    </row>
    <row r="1247" spans="1:8" ht="17.25" thickBot="1">
      <c r="A1247" s="1502"/>
      <c r="B1247" s="1502"/>
      <c r="C1247" s="1462"/>
    </row>
    <row r="1248" spans="1:8" ht="17.25" thickBot="1">
      <c r="A1248" s="1462" t="s">
        <v>9123</v>
      </c>
      <c r="B1248" s="1462"/>
      <c r="C1248" s="1462"/>
      <c r="D1248" s="1462" t="s">
        <v>9058</v>
      </c>
      <c r="E1248" s="1462" t="s">
        <v>9680</v>
      </c>
      <c r="F1248" s="1462">
        <v>9.1999999999999998E-2</v>
      </c>
      <c r="G1248" s="1462" t="s">
        <v>3496</v>
      </c>
      <c r="H1248" s="1462">
        <v>720</v>
      </c>
    </row>
    <row r="1249" spans="1:8" ht="17.25" thickBot="1">
      <c r="A1249" s="1462" t="s">
        <v>9125</v>
      </c>
      <c r="B1249" s="1462"/>
      <c r="C1249" s="1462"/>
      <c r="D1249" s="1462" t="s">
        <v>9058</v>
      </c>
      <c r="E1249" s="1462" t="s">
        <v>9680</v>
      </c>
      <c r="F1249" s="1462">
        <v>9.1999999999999998E-2</v>
      </c>
      <c r="G1249" s="1462" t="s">
        <v>3496</v>
      </c>
      <c r="H1249" s="1462">
        <v>721</v>
      </c>
    </row>
    <row r="1250" spans="1:8" ht="17.25" thickBot="1">
      <c r="A1250" s="1462" t="s">
        <v>9033</v>
      </c>
      <c r="B1250" s="1462"/>
      <c r="C1250" s="1462"/>
      <c r="D1250" s="1462" t="s">
        <v>9126</v>
      </c>
      <c r="E1250" s="1462" t="s">
        <v>9681</v>
      </c>
      <c r="F1250" s="1462">
        <v>6.56</v>
      </c>
      <c r="G1250" s="1462" t="s">
        <v>4360</v>
      </c>
      <c r="H1250" s="1462">
        <v>722</v>
      </c>
    </row>
    <row r="1251" spans="1:8">
      <c r="A1251" s="1503" t="s">
        <v>9121</v>
      </c>
      <c r="B1251" s="1503" t="s">
        <v>9684</v>
      </c>
      <c r="C1251" s="1504"/>
    </row>
    <row r="1252" spans="1:8" ht="17.25" thickBot="1">
      <c r="A1252" s="1502"/>
      <c r="B1252" s="1502"/>
      <c r="C1252" s="1462"/>
    </row>
    <row r="1253" spans="1:8" ht="17.25" thickBot="1">
      <c r="A1253" s="1462" t="s">
        <v>9123</v>
      </c>
      <c r="B1253" s="1462"/>
      <c r="C1253" s="1462"/>
      <c r="D1253" s="1462" t="s">
        <v>9058</v>
      </c>
      <c r="E1253" s="1462" t="s">
        <v>9680</v>
      </c>
      <c r="F1253" s="1462">
        <v>9.1999999999999998E-2</v>
      </c>
      <c r="G1253" s="1462" t="s">
        <v>3496</v>
      </c>
      <c r="H1253" s="1462">
        <v>720</v>
      </c>
    </row>
    <row r="1254" spans="1:8" ht="17.25" thickBot="1">
      <c r="A1254" s="1462" t="s">
        <v>9125</v>
      </c>
      <c r="B1254" s="1462"/>
      <c r="C1254" s="1462"/>
      <c r="D1254" s="1462" t="s">
        <v>9058</v>
      </c>
      <c r="E1254" s="1462" t="s">
        <v>9680</v>
      </c>
      <c r="F1254" s="1462">
        <v>9.1999999999999998E-2</v>
      </c>
      <c r="G1254" s="1462" t="s">
        <v>3496</v>
      </c>
      <c r="H1254" s="1462">
        <v>721</v>
      </c>
    </row>
    <row r="1255" spans="1:8" ht="17.25" thickBot="1">
      <c r="A1255" s="1462" t="s">
        <v>9033</v>
      </c>
      <c r="B1255" s="1462"/>
      <c r="C1255" s="1462"/>
      <c r="D1255" s="1462" t="s">
        <v>9126</v>
      </c>
      <c r="E1255" s="1462" t="s">
        <v>9681</v>
      </c>
      <c r="F1255" s="1462">
        <v>6.56</v>
      </c>
      <c r="G1255" s="1462" t="s">
        <v>4360</v>
      </c>
      <c r="H1255" s="1462">
        <v>722</v>
      </c>
    </row>
    <row r="1256" spans="1:8">
      <c r="A1256" s="1503" t="s">
        <v>9121</v>
      </c>
      <c r="B1256" s="1503" t="s">
        <v>9685</v>
      </c>
      <c r="C1256" s="1504"/>
    </row>
    <row r="1257" spans="1:8" ht="17.25" thickBot="1">
      <c r="A1257" s="1502"/>
      <c r="B1257" s="1502"/>
      <c r="C1257" s="1462"/>
    </row>
    <row r="1258" spans="1:8" ht="17.25" thickBot="1">
      <c r="A1258" s="1462" t="s">
        <v>9123</v>
      </c>
      <c r="B1258" s="1462"/>
      <c r="C1258" s="1462"/>
      <c r="D1258" s="1462" t="s">
        <v>9058</v>
      </c>
      <c r="E1258" s="1462" t="s">
        <v>9680</v>
      </c>
      <c r="F1258" s="1462">
        <v>9.1999999999999998E-2</v>
      </c>
      <c r="G1258" s="1462" t="s">
        <v>3496</v>
      </c>
      <c r="H1258" s="1462">
        <v>720</v>
      </c>
    </row>
    <row r="1259" spans="1:8" ht="17.25" thickBot="1">
      <c r="A1259" s="1462" t="s">
        <v>9125</v>
      </c>
      <c r="B1259" s="1462"/>
      <c r="C1259" s="1462"/>
      <c r="D1259" s="1462" t="s">
        <v>9058</v>
      </c>
      <c r="E1259" s="1462" t="s">
        <v>9680</v>
      </c>
      <c r="F1259" s="1462">
        <v>9.1999999999999998E-2</v>
      </c>
      <c r="G1259" s="1462" t="s">
        <v>3496</v>
      </c>
      <c r="H1259" s="1462">
        <v>721</v>
      </c>
    </row>
    <row r="1260" spans="1:8" ht="17.25" thickBot="1">
      <c r="A1260" s="1462" t="s">
        <v>9033</v>
      </c>
      <c r="B1260" s="1462"/>
      <c r="C1260" s="1462"/>
      <c r="D1260" s="1462" t="s">
        <v>9126</v>
      </c>
      <c r="E1260" s="1462" t="s">
        <v>9681</v>
      </c>
      <c r="F1260" s="1462">
        <v>6.56</v>
      </c>
      <c r="G1260" s="1462" t="s">
        <v>4360</v>
      </c>
      <c r="H1260" s="1462">
        <v>722</v>
      </c>
    </row>
    <row r="1261" spans="1:8">
      <c r="A1261" s="1503" t="s">
        <v>9121</v>
      </c>
      <c r="B1261" s="1503" t="s">
        <v>9686</v>
      </c>
      <c r="C1261" s="1504"/>
    </row>
    <row r="1262" spans="1:8" ht="17.25" thickBot="1">
      <c r="A1262" s="1502"/>
      <c r="B1262" s="1502"/>
      <c r="C1262" s="1462"/>
    </row>
    <row r="1263" spans="1:8" ht="17.25" thickBot="1">
      <c r="A1263" s="1462" t="s">
        <v>9123</v>
      </c>
      <c r="B1263" s="1462"/>
      <c r="C1263" s="1462"/>
      <c r="D1263" s="1462" t="s">
        <v>9058</v>
      </c>
      <c r="E1263" s="1462" t="s">
        <v>9680</v>
      </c>
      <c r="F1263" s="1462">
        <v>9.1999999999999998E-2</v>
      </c>
      <c r="G1263" s="1462" t="s">
        <v>3496</v>
      </c>
      <c r="H1263" s="1462">
        <v>720</v>
      </c>
    </row>
    <row r="1264" spans="1:8" ht="17.25" thickBot="1">
      <c r="A1264" s="1462" t="s">
        <v>9125</v>
      </c>
      <c r="B1264" s="1462"/>
      <c r="C1264" s="1462"/>
      <c r="D1264" s="1462" t="s">
        <v>9058</v>
      </c>
      <c r="E1264" s="1462" t="s">
        <v>9680</v>
      </c>
      <c r="F1264" s="1462">
        <v>9.1999999999999998E-2</v>
      </c>
      <c r="G1264" s="1462" t="s">
        <v>3496</v>
      </c>
      <c r="H1264" s="1462">
        <v>721</v>
      </c>
    </row>
    <row r="1265" spans="1:8" ht="17.25" thickBot="1">
      <c r="A1265" s="1462" t="s">
        <v>9033</v>
      </c>
      <c r="B1265" s="1462"/>
      <c r="C1265" s="1462"/>
      <c r="D1265" s="1462" t="s">
        <v>9126</v>
      </c>
      <c r="E1265" s="1462" t="s">
        <v>9681</v>
      </c>
      <c r="F1265" s="1462">
        <v>6.56</v>
      </c>
      <c r="G1265" s="1462" t="s">
        <v>4360</v>
      </c>
      <c r="H1265" s="1462">
        <v>722</v>
      </c>
    </row>
    <row r="1266" spans="1:8">
      <c r="A1266" s="1503" t="s">
        <v>9121</v>
      </c>
      <c r="B1266" s="1503" t="s">
        <v>9687</v>
      </c>
      <c r="C1266" s="1504"/>
    </row>
    <row r="1267" spans="1:8" ht="17.25" thickBot="1">
      <c r="A1267" s="1502"/>
      <c r="B1267" s="1502"/>
      <c r="C1267" s="1462"/>
    </row>
    <row r="1268" spans="1:8" ht="17.25" thickBot="1">
      <c r="A1268" s="1462" t="s">
        <v>9123</v>
      </c>
      <c r="B1268" s="1462"/>
      <c r="C1268" s="1462"/>
      <c r="D1268" s="1462" t="s">
        <v>9058</v>
      </c>
      <c r="E1268" s="1462" t="s">
        <v>9680</v>
      </c>
      <c r="F1268" s="1462">
        <v>9.1999999999999998E-2</v>
      </c>
      <c r="G1268" s="1462" t="s">
        <v>3496</v>
      </c>
      <c r="H1268" s="1462">
        <v>720</v>
      </c>
    </row>
    <row r="1269" spans="1:8" ht="17.25" thickBot="1">
      <c r="A1269" s="1462" t="s">
        <v>9125</v>
      </c>
      <c r="B1269" s="1462"/>
      <c r="C1269" s="1462"/>
      <c r="D1269" s="1462" t="s">
        <v>9058</v>
      </c>
      <c r="E1269" s="1462" t="s">
        <v>9680</v>
      </c>
      <c r="F1269" s="1462">
        <v>9.1999999999999998E-2</v>
      </c>
      <c r="G1269" s="1462" t="s">
        <v>3496</v>
      </c>
      <c r="H1269" s="1462">
        <v>721</v>
      </c>
    </row>
    <row r="1270" spans="1:8" ht="17.25" thickBot="1">
      <c r="A1270" s="1462" t="s">
        <v>9033</v>
      </c>
      <c r="B1270" s="1462"/>
      <c r="C1270" s="1462"/>
      <c r="D1270" s="1462" t="s">
        <v>9126</v>
      </c>
      <c r="E1270" s="1462" t="s">
        <v>9681</v>
      </c>
      <c r="F1270" s="1462">
        <v>6.56</v>
      </c>
      <c r="G1270" s="1462" t="s">
        <v>4360</v>
      </c>
      <c r="H1270" s="1462">
        <v>722</v>
      </c>
    </row>
    <row r="1271" spans="1:8">
      <c r="A1271" s="1503" t="s">
        <v>9121</v>
      </c>
      <c r="B1271" s="1503" t="s">
        <v>9688</v>
      </c>
      <c r="C1271" s="1504"/>
    </row>
    <row r="1272" spans="1:8" ht="17.25" thickBot="1">
      <c r="A1272" s="1502"/>
      <c r="B1272" s="1502"/>
      <c r="C1272" s="1462"/>
    </row>
    <row r="1273" spans="1:8" ht="17.25" thickBot="1">
      <c r="A1273" s="1462" t="s">
        <v>9123</v>
      </c>
      <c r="B1273" s="1462"/>
      <c r="C1273" s="1462"/>
      <c r="D1273" s="1462" t="s">
        <v>9058</v>
      </c>
      <c r="E1273" s="1462" t="s">
        <v>9689</v>
      </c>
      <c r="F1273" s="1462">
        <v>5.3999999999999999E-2</v>
      </c>
      <c r="G1273" s="1462" t="s">
        <v>3496</v>
      </c>
      <c r="H1273" s="1462">
        <v>720</v>
      </c>
    </row>
    <row r="1274" spans="1:8" ht="17.25" thickBot="1">
      <c r="A1274" s="1462" t="s">
        <v>9125</v>
      </c>
      <c r="B1274" s="1462"/>
      <c r="C1274" s="1462"/>
      <c r="D1274" s="1462" t="s">
        <v>9058</v>
      </c>
      <c r="E1274" s="1462" t="s">
        <v>9689</v>
      </c>
      <c r="F1274" s="1462">
        <v>5.3999999999999999E-2</v>
      </c>
      <c r="G1274" s="1462" t="s">
        <v>3496</v>
      </c>
      <c r="H1274" s="1462">
        <v>721</v>
      </c>
    </row>
    <row r="1275" spans="1:8" ht="17.25" thickBot="1">
      <c r="A1275" s="1462" t="s">
        <v>9033</v>
      </c>
      <c r="B1275" s="1462"/>
      <c r="C1275" s="1462"/>
      <c r="D1275" s="1462" t="s">
        <v>9126</v>
      </c>
      <c r="E1275" s="1462" t="s">
        <v>9690</v>
      </c>
      <c r="F1275" s="1462">
        <v>3.84</v>
      </c>
      <c r="G1275" s="1462" t="s">
        <v>4360</v>
      </c>
      <c r="H1275" s="1462">
        <v>722</v>
      </c>
    </row>
    <row r="1276" spans="1:8">
      <c r="A1276" s="1503" t="s">
        <v>9121</v>
      </c>
      <c r="B1276" s="1503" t="s">
        <v>9691</v>
      </c>
      <c r="C1276" s="1504"/>
    </row>
    <row r="1277" spans="1:8" ht="17.25" thickBot="1">
      <c r="A1277" s="1502"/>
      <c r="B1277" s="1502"/>
      <c r="C1277" s="1462"/>
    </row>
    <row r="1278" spans="1:8" ht="17.25" thickBot="1">
      <c r="A1278" s="1462" t="s">
        <v>9123</v>
      </c>
      <c r="B1278" s="1462"/>
      <c r="C1278" s="1462"/>
      <c r="D1278" s="1462" t="s">
        <v>9058</v>
      </c>
      <c r="E1278" s="1462" t="s">
        <v>9689</v>
      </c>
      <c r="F1278" s="1462">
        <v>5.3999999999999999E-2</v>
      </c>
      <c r="G1278" s="1462" t="s">
        <v>3496</v>
      </c>
      <c r="H1278" s="1462">
        <v>720</v>
      </c>
    </row>
    <row r="1279" spans="1:8" ht="17.25" thickBot="1">
      <c r="A1279" s="1462" t="s">
        <v>9125</v>
      </c>
      <c r="B1279" s="1462"/>
      <c r="C1279" s="1462"/>
      <c r="D1279" s="1462" t="s">
        <v>9058</v>
      </c>
      <c r="E1279" s="1462" t="s">
        <v>9689</v>
      </c>
      <c r="F1279" s="1462">
        <v>5.3999999999999999E-2</v>
      </c>
      <c r="G1279" s="1462" t="s">
        <v>3496</v>
      </c>
      <c r="H1279" s="1462">
        <v>721</v>
      </c>
    </row>
    <row r="1280" spans="1:8" ht="17.25" thickBot="1">
      <c r="A1280" s="1462" t="s">
        <v>9033</v>
      </c>
      <c r="B1280" s="1462"/>
      <c r="C1280" s="1462"/>
      <c r="D1280" s="1462" t="s">
        <v>9126</v>
      </c>
      <c r="E1280" s="1462" t="s">
        <v>9690</v>
      </c>
      <c r="F1280" s="1462">
        <v>3.84</v>
      </c>
      <c r="G1280" s="1462" t="s">
        <v>4360</v>
      </c>
      <c r="H1280" s="1462">
        <v>722</v>
      </c>
    </row>
    <row r="1281" spans="1:8">
      <c r="A1281" s="1503" t="s">
        <v>3704</v>
      </c>
      <c r="B1281" s="1503" t="s">
        <v>9692</v>
      </c>
      <c r="C1281" s="1504"/>
    </row>
    <row r="1282" spans="1:8" ht="17.25" thickBot="1">
      <c r="A1282" s="1502"/>
      <c r="B1282" s="1502"/>
      <c r="C1282" s="1462"/>
    </row>
    <row r="1283" spans="1:8" ht="17.25" thickBot="1">
      <c r="A1283" s="1462" t="s">
        <v>9104</v>
      </c>
      <c r="B1283" s="1462"/>
      <c r="C1283" s="1462"/>
      <c r="D1283" s="1462" t="s">
        <v>9058</v>
      </c>
      <c r="E1283" s="1462" t="s">
        <v>9590</v>
      </c>
      <c r="F1283" s="1462">
        <v>1.6E-2</v>
      </c>
      <c r="G1283" s="1462" t="s">
        <v>3496</v>
      </c>
      <c r="H1283" s="1462">
        <v>648</v>
      </c>
    </row>
    <row r="1284" spans="1:8" ht="17.25" thickBot="1">
      <c r="A1284" s="1462" t="s">
        <v>9106</v>
      </c>
      <c r="B1284" s="1462"/>
      <c r="C1284" s="1462"/>
      <c r="D1284" s="1462" t="s">
        <v>9061</v>
      </c>
      <c r="E1284" s="1462" t="s">
        <v>9591</v>
      </c>
      <c r="F1284" s="1462">
        <v>1.9E-2</v>
      </c>
      <c r="G1284" s="1462" t="s">
        <v>3496</v>
      </c>
      <c r="H1284" s="1462">
        <v>649</v>
      </c>
    </row>
    <row r="1285" spans="1:8" ht="17.25" thickBot="1">
      <c r="A1285" s="1462" t="s">
        <v>9030</v>
      </c>
      <c r="B1285" s="1462"/>
      <c r="C1285" s="1462"/>
      <c r="D1285" s="1462" t="s">
        <v>9063</v>
      </c>
      <c r="E1285" s="1462" t="s">
        <v>9592</v>
      </c>
      <c r="F1285" s="1462">
        <v>3.0000000000000001E-3</v>
      </c>
      <c r="G1285" s="1462" t="s">
        <v>3496</v>
      </c>
      <c r="H1285" s="1462">
        <v>650</v>
      </c>
    </row>
    <row r="1286" spans="1:8" ht="17.25" thickBot="1">
      <c r="A1286" s="1462" t="s">
        <v>9033</v>
      </c>
      <c r="B1286" s="1462"/>
      <c r="C1286" s="1462"/>
      <c r="D1286" s="1462" t="s">
        <v>9065</v>
      </c>
      <c r="E1286" s="1462" t="s">
        <v>9593</v>
      </c>
      <c r="F1286" s="1462">
        <v>0.83399999999999996</v>
      </c>
      <c r="G1286" s="1462" t="s">
        <v>4360</v>
      </c>
      <c r="H1286" s="1462">
        <v>651</v>
      </c>
    </row>
    <row r="1287" spans="1:8">
      <c r="A1287" s="1503" t="s">
        <v>3703</v>
      </c>
      <c r="B1287" s="1503" t="s">
        <v>9693</v>
      </c>
      <c r="C1287" s="1504"/>
    </row>
    <row r="1288" spans="1:8" ht="17.25" thickBot="1">
      <c r="A1288" s="1502"/>
      <c r="B1288" s="1502"/>
      <c r="C1288" s="1462"/>
    </row>
    <row r="1289" spans="1:8" ht="17.25" thickBot="1">
      <c r="A1289" s="1462" t="s">
        <v>9104</v>
      </c>
      <c r="B1289" s="1462"/>
      <c r="C1289" s="1462"/>
      <c r="D1289" s="1462" t="s">
        <v>9058</v>
      </c>
      <c r="E1289" s="1462" t="s">
        <v>9599</v>
      </c>
      <c r="F1289" s="1462">
        <v>2.4E-2</v>
      </c>
      <c r="G1289" s="1462" t="s">
        <v>3496</v>
      </c>
      <c r="H1289" s="1462">
        <v>648</v>
      </c>
    </row>
    <row r="1290" spans="1:8" ht="17.25" thickBot="1">
      <c r="A1290" s="1462" t="s">
        <v>9106</v>
      </c>
      <c r="B1290" s="1462"/>
      <c r="C1290" s="1462"/>
      <c r="D1290" s="1462" t="s">
        <v>9061</v>
      </c>
      <c r="E1290" s="1462" t="s">
        <v>9600</v>
      </c>
      <c r="F1290" s="1462">
        <v>2.8000000000000001E-2</v>
      </c>
      <c r="G1290" s="1462" t="s">
        <v>3496</v>
      </c>
      <c r="H1290" s="1462">
        <v>649</v>
      </c>
    </row>
    <row r="1291" spans="1:8" ht="17.25" thickBot="1">
      <c r="A1291" s="1462" t="s">
        <v>9030</v>
      </c>
      <c r="B1291" s="1462"/>
      <c r="C1291" s="1462"/>
      <c r="D1291" s="1462" t="s">
        <v>9063</v>
      </c>
      <c r="E1291" s="1462" t="s">
        <v>9601</v>
      </c>
      <c r="F1291" s="1462">
        <v>5.0000000000000001E-3</v>
      </c>
      <c r="G1291" s="1462" t="s">
        <v>3496</v>
      </c>
      <c r="H1291" s="1462">
        <v>650</v>
      </c>
    </row>
    <row r="1292" spans="1:8" ht="17.25" thickBot="1">
      <c r="A1292" s="1462" t="s">
        <v>9033</v>
      </c>
      <c r="B1292" s="1462"/>
      <c r="C1292" s="1462"/>
      <c r="D1292" s="1462" t="s">
        <v>9065</v>
      </c>
      <c r="E1292" s="1462" t="s">
        <v>9602</v>
      </c>
      <c r="F1292" s="1462">
        <v>1.0580000000000001</v>
      </c>
      <c r="G1292" s="1462" t="s">
        <v>4360</v>
      </c>
      <c r="H1292" s="1462">
        <v>651</v>
      </c>
    </row>
    <row r="1293" spans="1:8">
      <c r="A1293" s="1503" t="s">
        <v>3703</v>
      </c>
      <c r="B1293" s="1503" t="s">
        <v>9694</v>
      </c>
      <c r="C1293" s="1504"/>
    </row>
    <row r="1294" spans="1:8" ht="17.25" thickBot="1">
      <c r="A1294" s="1502"/>
      <c r="B1294" s="1502"/>
      <c r="C1294" s="1462"/>
    </row>
    <row r="1295" spans="1:8" ht="17.25" thickBot="1">
      <c r="A1295" s="1462" t="s">
        <v>9104</v>
      </c>
      <c r="B1295" s="1462"/>
      <c r="C1295" s="1462"/>
      <c r="D1295" s="1462" t="s">
        <v>9058</v>
      </c>
      <c r="E1295" s="1462" t="s">
        <v>9604</v>
      </c>
      <c r="F1295" s="1462">
        <v>2.1000000000000001E-2</v>
      </c>
      <c r="G1295" s="1462" t="s">
        <v>3496</v>
      </c>
      <c r="H1295" s="1462">
        <v>648</v>
      </c>
    </row>
    <row r="1296" spans="1:8" ht="17.25" thickBot="1">
      <c r="A1296" s="1462" t="s">
        <v>9106</v>
      </c>
      <c r="B1296" s="1462"/>
      <c r="C1296" s="1462"/>
      <c r="D1296" s="1462" t="s">
        <v>9061</v>
      </c>
      <c r="E1296" s="1462" t="s">
        <v>9605</v>
      </c>
      <c r="F1296" s="1462">
        <v>2.5000000000000001E-2</v>
      </c>
      <c r="G1296" s="1462" t="s">
        <v>3496</v>
      </c>
      <c r="H1296" s="1462">
        <v>649</v>
      </c>
    </row>
    <row r="1297" spans="1:8" ht="17.25" thickBot="1">
      <c r="A1297" s="1462" t="s">
        <v>9030</v>
      </c>
      <c r="B1297" s="1462"/>
      <c r="C1297" s="1462"/>
      <c r="D1297" s="1462" t="s">
        <v>9063</v>
      </c>
      <c r="E1297" s="1462" t="s">
        <v>9606</v>
      </c>
      <c r="F1297" s="1462">
        <v>4.0000000000000001E-3</v>
      </c>
      <c r="G1297" s="1462" t="s">
        <v>3496</v>
      </c>
      <c r="H1297" s="1462">
        <v>650</v>
      </c>
    </row>
    <row r="1298" spans="1:8" ht="17.25" thickBot="1">
      <c r="A1298" s="1462" t="s">
        <v>9033</v>
      </c>
      <c r="B1298" s="1462"/>
      <c r="C1298" s="1462"/>
      <c r="D1298" s="1462" t="s">
        <v>9065</v>
      </c>
      <c r="E1298" s="1462" t="s">
        <v>9607</v>
      </c>
      <c r="F1298" s="1462">
        <v>0.92700000000000005</v>
      </c>
      <c r="G1298" s="1462" t="s">
        <v>4360</v>
      </c>
      <c r="H1298" s="1462">
        <v>651</v>
      </c>
    </row>
    <row r="1299" spans="1:8">
      <c r="A1299" s="1503" t="s">
        <v>9695</v>
      </c>
      <c r="B1299" s="1503" t="s">
        <v>9696</v>
      </c>
      <c r="C1299" s="1504"/>
    </row>
    <row r="1300" spans="1:8" ht="17.25" thickBot="1">
      <c r="A1300" s="1502"/>
      <c r="B1300" s="1502"/>
      <c r="C1300" s="1462"/>
    </row>
    <row r="1301" spans="1:8" ht="17.25" thickBot="1">
      <c r="A1301" s="1462" t="s">
        <v>9697</v>
      </c>
      <c r="B1301" s="1462"/>
      <c r="C1301" s="1462"/>
      <c r="D1301" s="1462" t="s">
        <v>9698</v>
      </c>
      <c r="E1301" s="1462" t="s">
        <v>9699</v>
      </c>
      <c r="F1301" s="1462">
        <v>3.3540000000000001</v>
      </c>
      <c r="G1301" s="1462" t="s">
        <v>3423</v>
      </c>
      <c r="H1301" s="1462">
        <v>8</v>
      </c>
    </row>
    <row r="1302" spans="1:8" ht="17.25" thickBot="1">
      <c r="A1302" s="1462" t="s">
        <v>9700</v>
      </c>
      <c r="B1302" s="1462"/>
      <c r="C1302" s="1462"/>
      <c r="D1302" s="1462" t="s">
        <v>9698</v>
      </c>
      <c r="E1302" s="1462" t="s">
        <v>9699</v>
      </c>
      <c r="F1302" s="1462">
        <v>3.3540000000000001</v>
      </c>
      <c r="G1302" s="1462" t="s">
        <v>3423</v>
      </c>
      <c r="H1302" s="1462">
        <v>9</v>
      </c>
    </row>
    <row r="1303" spans="1:8" ht="17.25" thickBot="1">
      <c r="A1303" s="1462" t="s">
        <v>9695</v>
      </c>
      <c r="B1303" s="1462" t="s">
        <v>9701</v>
      </c>
      <c r="C1303" s="1462"/>
      <c r="D1303" s="1462"/>
      <c r="E1303" s="1462"/>
      <c r="F1303" s="1462"/>
      <c r="G1303" s="1462"/>
      <c r="H1303" s="1462"/>
    </row>
    <row r="1304" spans="1:8" ht="17.25" thickBot="1">
      <c r="A1304" s="1462"/>
      <c r="B1304" s="1462"/>
      <c r="C1304" s="1462"/>
      <c r="D1304" s="1462"/>
      <c r="E1304" s="1462"/>
      <c r="F1304" s="1462"/>
      <c r="G1304" s="1462"/>
      <c r="H1304" s="1462"/>
    </row>
    <row r="1305" spans="1:8">
      <c r="A1305" s="1503" t="s">
        <v>9697</v>
      </c>
      <c r="B1305" s="1503"/>
      <c r="C1305" s="1504"/>
      <c r="D1305" t="s">
        <v>9698</v>
      </c>
      <c r="E1305" t="s">
        <v>9699</v>
      </c>
      <c r="F1305">
        <v>3.3540000000000001</v>
      </c>
      <c r="G1305" t="s">
        <v>3423</v>
      </c>
      <c r="H1305">
        <v>8</v>
      </c>
    </row>
    <row r="1306" spans="1:8" ht="17.25" thickBot="1">
      <c r="A1306" s="1502" t="s">
        <v>9700</v>
      </c>
      <c r="B1306" s="1502"/>
      <c r="C1306" s="1462"/>
      <c r="D1306" t="s">
        <v>9698</v>
      </c>
      <c r="E1306" t="s">
        <v>9699</v>
      </c>
      <c r="F1306">
        <v>3.3540000000000001</v>
      </c>
      <c r="G1306" t="s">
        <v>3423</v>
      </c>
      <c r="H1306">
        <v>9</v>
      </c>
    </row>
    <row r="1307" spans="1:8" ht="17.25" thickBot="1">
      <c r="A1307" s="1462" t="s">
        <v>9695</v>
      </c>
      <c r="B1307" s="1462" t="s">
        <v>9702</v>
      </c>
      <c r="C1307" s="1462"/>
      <c r="D1307" s="1462"/>
      <c r="E1307" s="1462"/>
      <c r="F1307" s="1462"/>
      <c r="G1307" s="1462"/>
      <c r="H1307" s="1462"/>
    </row>
    <row r="1308" spans="1:8" ht="17.25" thickBot="1">
      <c r="A1308" s="1462"/>
      <c r="B1308" s="1462"/>
      <c r="C1308" s="1462"/>
      <c r="D1308" s="1462"/>
      <c r="E1308" s="1462"/>
      <c r="F1308" s="1462"/>
      <c r="G1308" s="1462"/>
      <c r="H1308" s="1462"/>
    </row>
    <row r="1309" spans="1:8" ht="17.25" thickBot="1">
      <c r="A1309" s="1462" t="s">
        <v>9697</v>
      </c>
      <c r="B1309" s="1462"/>
      <c r="C1309" s="1462"/>
      <c r="D1309" s="1462" t="s">
        <v>9698</v>
      </c>
      <c r="E1309" s="1462" t="s">
        <v>9699</v>
      </c>
      <c r="F1309" s="1462">
        <v>3.3540000000000001</v>
      </c>
      <c r="G1309" s="1462" t="s">
        <v>3423</v>
      </c>
      <c r="H1309" s="1462">
        <v>8</v>
      </c>
    </row>
    <row r="1310" spans="1:8" ht="17.25" thickBot="1">
      <c r="A1310" s="1462" t="s">
        <v>9700</v>
      </c>
      <c r="B1310" s="1462"/>
      <c r="C1310" s="1462"/>
      <c r="D1310" s="1462" t="s">
        <v>9698</v>
      </c>
      <c r="E1310" s="1462" t="s">
        <v>9699</v>
      </c>
      <c r="F1310" s="1462">
        <v>3.3540000000000001</v>
      </c>
      <c r="G1310" s="1462" t="s">
        <v>3423</v>
      </c>
      <c r="H1310" s="1462">
        <v>9</v>
      </c>
    </row>
    <row r="1311" spans="1:8">
      <c r="A1311" s="1503" t="s">
        <v>9703</v>
      </c>
      <c r="B1311" s="1503" t="s">
        <v>9704</v>
      </c>
      <c r="C1311" s="1504"/>
    </row>
    <row r="1312" spans="1:8" ht="17.25" thickBot="1">
      <c r="A1312" s="1502"/>
      <c r="B1312" s="1502"/>
      <c r="C1312" s="1462"/>
    </row>
    <row r="1313" spans="1:8" ht="17.25" thickBot="1">
      <c r="A1313" s="1462" t="s">
        <v>8904</v>
      </c>
      <c r="B1313" s="1462"/>
      <c r="C1313" s="1462" t="s">
        <v>8905</v>
      </c>
      <c r="D1313" s="1462" t="s">
        <v>8906</v>
      </c>
      <c r="E1313" s="1462" t="s">
        <v>9705</v>
      </c>
      <c r="F1313" s="1462">
        <v>2.3170000000000002</v>
      </c>
      <c r="G1313" s="1462" t="s">
        <v>3423</v>
      </c>
      <c r="H1313" s="1462">
        <v>8</v>
      </c>
    </row>
    <row r="1314" spans="1:8" ht="17.25" thickBot="1">
      <c r="A1314" s="1462" t="s">
        <v>8908</v>
      </c>
      <c r="B1314" s="1462"/>
      <c r="C1314" s="1462" t="s">
        <v>8905</v>
      </c>
      <c r="D1314" s="1462" t="s">
        <v>8906</v>
      </c>
      <c r="E1314" s="1462" t="s">
        <v>9705</v>
      </c>
      <c r="F1314" s="1462">
        <v>2.3170000000000002</v>
      </c>
      <c r="G1314" s="1462" t="s">
        <v>3423</v>
      </c>
      <c r="H1314" s="1462">
        <v>9</v>
      </c>
    </row>
    <row r="1315" spans="1:8">
      <c r="A1315" s="1503" t="s">
        <v>9703</v>
      </c>
      <c r="B1315" s="1503" t="s">
        <v>9706</v>
      </c>
      <c r="C1315" s="1504"/>
    </row>
    <row r="1316" spans="1:8" ht="17.25" thickBot="1">
      <c r="A1316" s="1502"/>
      <c r="B1316" s="1502"/>
      <c r="C1316" s="1462"/>
    </row>
    <row r="1317" spans="1:8" ht="17.25" thickBot="1">
      <c r="A1317" s="1462" t="s">
        <v>8904</v>
      </c>
      <c r="B1317" s="1462"/>
      <c r="C1317" s="1462" t="s">
        <v>8905</v>
      </c>
      <c r="D1317" s="1462" t="s">
        <v>8906</v>
      </c>
      <c r="E1317" s="1462" t="s">
        <v>9705</v>
      </c>
      <c r="F1317" s="1462">
        <v>2.3170000000000002</v>
      </c>
      <c r="G1317" s="1462" t="s">
        <v>3423</v>
      </c>
      <c r="H1317" s="1462">
        <v>8</v>
      </c>
    </row>
    <row r="1318" spans="1:8" ht="17.25" thickBot="1">
      <c r="A1318" s="1462" t="s">
        <v>8908</v>
      </c>
      <c r="B1318" s="1462"/>
      <c r="C1318" s="1462" t="s">
        <v>8905</v>
      </c>
      <c r="D1318" s="1462" t="s">
        <v>8906</v>
      </c>
      <c r="E1318" s="1462" t="s">
        <v>9705</v>
      </c>
      <c r="F1318" s="1462">
        <v>2.3170000000000002</v>
      </c>
      <c r="G1318" s="1462" t="s">
        <v>3423</v>
      </c>
      <c r="H1318" s="1462">
        <v>9</v>
      </c>
    </row>
    <row r="1319" spans="1:8">
      <c r="A1319" s="1503" t="s">
        <v>9703</v>
      </c>
      <c r="B1319" s="1503" t="s">
        <v>9707</v>
      </c>
      <c r="C1319" s="1504"/>
    </row>
    <row r="1320" spans="1:8" ht="17.25" thickBot="1">
      <c r="A1320" s="1502"/>
      <c r="B1320" s="1502"/>
      <c r="C1320" s="1462"/>
    </row>
    <row r="1321" spans="1:8" ht="17.25" thickBot="1">
      <c r="A1321" s="1462" t="s">
        <v>8904</v>
      </c>
      <c r="B1321" s="1462"/>
      <c r="C1321" s="1462" t="s">
        <v>8905</v>
      </c>
      <c r="D1321" s="1462" t="s">
        <v>8906</v>
      </c>
      <c r="E1321" s="1462" t="s">
        <v>9708</v>
      </c>
      <c r="F1321" s="1462">
        <v>0.86099999999999999</v>
      </c>
      <c r="G1321" s="1462" t="s">
        <v>3423</v>
      </c>
      <c r="H1321" s="1462">
        <v>8</v>
      </c>
    </row>
    <row r="1322" spans="1:8" ht="17.25" thickBot="1">
      <c r="A1322" s="1462" t="s">
        <v>8908</v>
      </c>
      <c r="B1322" s="1462"/>
      <c r="C1322" s="1462" t="s">
        <v>8905</v>
      </c>
      <c r="D1322" s="1462" t="s">
        <v>8906</v>
      </c>
      <c r="E1322" s="1462" t="s">
        <v>9708</v>
      </c>
      <c r="F1322" s="1462">
        <v>0.86099999999999999</v>
      </c>
      <c r="G1322" s="1462" t="s">
        <v>3423</v>
      </c>
      <c r="H1322" s="1462">
        <v>9</v>
      </c>
    </row>
    <row r="1323" spans="1:8">
      <c r="A1323" s="1503" t="s">
        <v>9703</v>
      </c>
      <c r="B1323" s="1503" t="s">
        <v>9709</v>
      </c>
      <c r="C1323" s="1504"/>
    </row>
    <row r="1324" spans="1:8" ht="17.25" thickBot="1">
      <c r="A1324" s="1502"/>
      <c r="B1324" s="1502"/>
      <c r="C1324" s="1462"/>
    </row>
    <row r="1325" spans="1:8" ht="17.25" thickBot="1">
      <c r="A1325" s="1462" t="s">
        <v>8904</v>
      </c>
      <c r="B1325" s="1462"/>
      <c r="C1325" s="1462" t="s">
        <v>8905</v>
      </c>
      <c r="D1325" s="1462" t="s">
        <v>8906</v>
      </c>
      <c r="E1325" s="1462" t="s">
        <v>9710</v>
      </c>
      <c r="F1325" s="1462">
        <v>4.5119999999999996</v>
      </c>
      <c r="G1325" s="1462" t="s">
        <v>3423</v>
      </c>
      <c r="H1325" s="1462">
        <v>8</v>
      </c>
    </row>
    <row r="1326" spans="1:8" ht="17.25" thickBot="1">
      <c r="A1326" s="1462" t="s">
        <v>8908</v>
      </c>
      <c r="B1326" s="1462"/>
      <c r="C1326" s="1462" t="s">
        <v>8905</v>
      </c>
      <c r="D1326" s="1462" t="s">
        <v>8906</v>
      </c>
      <c r="E1326" s="1462" t="s">
        <v>9710</v>
      </c>
      <c r="F1326" s="1462">
        <v>4.5119999999999996</v>
      </c>
      <c r="G1326" s="1462" t="s">
        <v>3423</v>
      </c>
      <c r="H1326" s="1462">
        <v>9</v>
      </c>
    </row>
    <row r="1327" spans="1:8">
      <c r="A1327" s="1503" t="s">
        <v>9703</v>
      </c>
      <c r="B1327" s="1503" t="s">
        <v>9711</v>
      </c>
      <c r="C1327" s="1504"/>
    </row>
    <row r="1328" spans="1:8" ht="17.25" thickBot="1">
      <c r="A1328" s="1502"/>
      <c r="B1328" s="1502"/>
      <c r="C1328" s="1462"/>
    </row>
    <row r="1329" spans="1:8" ht="17.25" thickBot="1">
      <c r="A1329" s="1462" t="s">
        <v>8904</v>
      </c>
      <c r="B1329" s="1462"/>
      <c r="C1329" s="1462" t="s">
        <v>8905</v>
      </c>
      <c r="D1329" s="1462" t="s">
        <v>8906</v>
      </c>
      <c r="E1329" s="1462" t="s">
        <v>9712</v>
      </c>
      <c r="F1329" s="1462">
        <v>7.2539999999999996</v>
      </c>
      <c r="G1329" s="1462" t="s">
        <v>3423</v>
      </c>
      <c r="H1329" s="1462">
        <v>8</v>
      </c>
    </row>
    <row r="1330" spans="1:8" ht="17.25" thickBot="1">
      <c r="A1330" s="1462" t="s">
        <v>8908</v>
      </c>
      <c r="B1330" s="1462"/>
      <c r="C1330" s="1462" t="s">
        <v>8905</v>
      </c>
      <c r="D1330" s="1462" t="s">
        <v>8906</v>
      </c>
      <c r="E1330" s="1462" t="s">
        <v>9712</v>
      </c>
      <c r="F1330" s="1462">
        <v>7.2539999999999996</v>
      </c>
      <c r="G1330" s="1462" t="s">
        <v>3423</v>
      </c>
      <c r="H1330" s="1462">
        <v>9</v>
      </c>
    </row>
    <row r="1331" spans="1:8">
      <c r="A1331" s="1503" t="s">
        <v>9713</v>
      </c>
      <c r="B1331" s="1503" t="s">
        <v>9714</v>
      </c>
      <c r="C1331" s="1504"/>
    </row>
    <row r="1332" spans="1:8" ht="17.25" thickBot="1">
      <c r="A1332" s="1502"/>
      <c r="B1332" s="1502"/>
      <c r="C1332" s="1462"/>
    </row>
    <row r="1333" spans="1:8" ht="17.25" thickBot="1">
      <c r="A1333" s="1462" t="s">
        <v>8904</v>
      </c>
      <c r="B1333" s="1462"/>
      <c r="C1333" s="1462" t="s">
        <v>8905</v>
      </c>
      <c r="D1333" s="1462" t="s">
        <v>8906</v>
      </c>
      <c r="E1333" s="1462" t="s">
        <v>9715</v>
      </c>
      <c r="F1333" s="1462">
        <v>0.98</v>
      </c>
      <c r="G1333" s="1462" t="s">
        <v>3423</v>
      </c>
      <c r="H1333" s="1462">
        <v>8</v>
      </c>
    </row>
    <row r="1334" spans="1:8" ht="17.25" thickBot="1">
      <c r="A1334" s="1462" t="s">
        <v>8908</v>
      </c>
      <c r="B1334" s="1462"/>
      <c r="C1334" s="1462" t="s">
        <v>8905</v>
      </c>
      <c r="D1334" s="1462" t="s">
        <v>8906</v>
      </c>
      <c r="E1334" s="1462" t="s">
        <v>9715</v>
      </c>
      <c r="F1334" s="1462">
        <v>0.98</v>
      </c>
      <c r="G1334" s="1462" t="s">
        <v>3423</v>
      </c>
      <c r="H1334" s="1462">
        <v>9</v>
      </c>
    </row>
    <row r="1335" spans="1:8">
      <c r="A1335" s="1503" t="s">
        <v>9703</v>
      </c>
      <c r="B1335" s="1503" t="s">
        <v>9716</v>
      </c>
      <c r="C1335" s="1504"/>
    </row>
    <row r="1336" spans="1:8" ht="17.25" thickBot="1">
      <c r="A1336" s="1502"/>
      <c r="B1336" s="1502"/>
      <c r="C1336" s="1462"/>
    </row>
    <row r="1337" spans="1:8" ht="17.25" thickBot="1">
      <c r="A1337" s="1462" t="s">
        <v>8904</v>
      </c>
      <c r="B1337" s="1462"/>
      <c r="C1337" s="1462" t="s">
        <v>8905</v>
      </c>
      <c r="D1337" s="1462" t="s">
        <v>8906</v>
      </c>
      <c r="E1337" s="1462" t="s">
        <v>9717</v>
      </c>
      <c r="F1337" s="1462">
        <v>4.3129999999999997</v>
      </c>
      <c r="G1337" s="1462" t="s">
        <v>3423</v>
      </c>
      <c r="H1337" s="1462">
        <v>8</v>
      </c>
    </row>
    <row r="1338" spans="1:8" ht="17.25" thickBot="1">
      <c r="A1338" s="1462" t="s">
        <v>8908</v>
      </c>
      <c r="B1338" s="1462"/>
      <c r="C1338" s="1462" t="s">
        <v>8905</v>
      </c>
      <c r="D1338" s="1462" t="s">
        <v>8906</v>
      </c>
      <c r="E1338" s="1462" t="s">
        <v>9717</v>
      </c>
      <c r="F1338" s="1462">
        <v>4.3129999999999997</v>
      </c>
      <c r="G1338" s="1462" t="s">
        <v>3423</v>
      </c>
      <c r="H1338" s="1462">
        <v>9</v>
      </c>
    </row>
    <row r="1339" spans="1:8">
      <c r="A1339" s="1503" t="s">
        <v>9703</v>
      </c>
      <c r="B1339" s="1503" t="s">
        <v>9718</v>
      </c>
      <c r="C1339" s="1504"/>
    </row>
    <row r="1340" spans="1:8" ht="17.25" thickBot="1">
      <c r="A1340" s="1502"/>
      <c r="B1340" s="1502"/>
      <c r="C1340" s="1462"/>
    </row>
    <row r="1341" spans="1:8" ht="17.25" thickBot="1">
      <c r="A1341" s="1462" t="s">
        <v>8904</v>
      </c>
      <c r="B1341" s="1462"/>
      <c r="C1341" s="1462" t="s">
        <v>8905</v>
      </c>
      <c r="D1341" s="1462" t="s">
        <v>8906</v>
      </c>
      <c r="E1341" s="1462" t="s">
        <v>9719</v>
      </c>
      <c r="F1341" s="1462">
        <v>4.7</v>
      </c>
      <c r="G1341" s="1462" t="s">
        <v>3423</v>
      </c>
      <c r="H1341" s="1462">
        <v>8</v>
      </c>
    </row>
    <row r="1342" spans="1:8" ht="17.25" thickBot="1">
      <c r="A1342" s="1462" t="s">
        <v>8908</v>
      </c>
      <c r="B1342" s="1462"/>
      <c r="C1342" s="1462" t="s">
        <v>8905</v>
      </c>
      <c r="D1342" s="1462" t="s">
        <v>8906</v>
      </c>
      <c r="E1342" s="1462" t="s">
        <v>9719</v>
      </c>
      <c r="F1342" s="1462">
        <v>4.7</v>
      </c>
      <c r="G1342" s="1462" t="s">
        <v>3423</v>
      </c>
      <c r="H1342" s="1462">
        <v>9</v>
      </c>
    </row>
    <row r="1343" spans="1:8">
      <c r="A1343" s="1503" t="s">
        <v>9713</v>
      </c>
      <c r="B1343" s="1503" t="s">
        <v>9720</v>
      </c>
      <c r="C1343" s="1504"/>
    </row>
    <row r="1344" spans="1:8" ht="17.25" thickBot="1">
      <c r="A1344" s="1502"/>
      <c r="B1344" s="1502"/>
      <c r="C1344" s="1462"/>
    </row>
    <row r="1345" spans="1:8" ht="17.25" thickBot="1">
      <c r="A1345" s="1462" t="s">
        <v>8904</v>
      </c>
      <c r="B1345" s="1462"/>
      <c r="C1345" s="1462" t="s">
        <v>8905</v>
      </c>
      <c r="D1345" s="1462" t="s">
        <v>8906</v>
      </c>
      <c r="E1345" s="1462" t="s">
        <v>9721</v>
      </c>
      <c r="F1345" s="1462">
        <v>14.679</v>
      </c>
      <c r="G1345" s="1462" t="s">
        <v>3423</v>
      </c>
      <c r="H1345" s="1462">
        <v>8</v>
      </c>
    </row>
    <row r="1346" spans="1:8" ht="17.25" thickBot="1">
      <c r="A1346" s="1462" t="s">
        <v>8908</v>
      </c>
      <c r="B1346" s="1462"/>
      <c r="C1346" s="1462" t="s">
        <v>8905</v>
      </c>
      <c r="D1346" s="1462" t="s">
        <v>8906</v>
      </c>
      <c r="E1346" s="1462" t="s">
        <v>9721</v>
      </c>
      <c r="F1346" s="1462">
        <v>14.679</v>
      </c>
      <c r="G1346" s="1462" t="s">
        <v>3423</v>
      </c>
      <c r="H1346" s="1462">
        <v>9</v>
      </c>
    </row>
    <row r="1347" spans="1:8">
      <c r="A1347" s="1503" t="s">
        <v>9703</v>
      </c>
      <c r="B1347" s="1503" t="s">
        <v>9722</v>
      </c>
      <c r="C1347" s="1504"/>
    </row>
    <row r="1348" spans="1:8" ht="17.25" thickBot="1">
      <c r="A1348" s="1502"/>
      <c r="B1348" s="1502"/>
      <c r="C1348" s="1462"/>
    </row>
    <row r="1349" spans="1:8" ht="17.25" thickBot="1">
      <c r="A1349" s="1462" t="s">
        <v>8904</v>
      </c>
      <c r="B1349" s="1462"/>
      <c r="C1349" s="1462" t="s">
        <v>8905</v>
      </c>
      <c r="D1349" s="1462" t="s">
        <v>8906</v>
      </c>
      <c r="E1349" s="1462" t="s">
        <v>9719</v>
      </c>
      <c r="F1349" s="1462">
        <v>4.7</v>
      </c>
      <c r="G1349" s="1462" t="s">
        <v>3423</v>
      </c>
      <c r="H1349" s="1462">
        <v>8</v>
      </c>
    </row>
    <row r="1350" spans="1:8" ht="17.25" thickBot="1">
      <c r="A1350" s="1462" t="s">
        <v>8908</v>
      </c>
      <c r="B1350" s="1462"/>
      <c r="C1350" s="1462" t="s">
        <v>8905</v>
      </c>
      <c r="D1350" s="1462" t="s">
        <v>8906</v>
      </c>
      <c r="E1350" s="1462" t="s">
        <v>9719</v>
      </c>
      <c r="F1350" s="1462">
        <v>4.7</v>
      </c>
      <c r="G1350" s="1462" t="s">
        <v>3423</v>
      </c>
      <c r="H1350" s="1462">
        <v>9</v>
      </c>
    </row>
    <row r="1351" spans="1:8">
      <c r="A1351" s="1503" t="s">
        <v>9703</v>
      </c>
      <c r="B1351" s="1503" t="s">
        <v>9723</v>
      </c>
      <c r="C1351" s="1504"/>
    </row>
    <row r="1352" spans="1:8" ht="17.25" thickBot="1">
      <c r="A1352" s="1502"/>
      <c r="B1352" s="1502"/>
      <c r="C1352" s="1462"/>
    </row>
    <row r="1353" spans="1:8" ht="17.25" thickBot="1">
      <c r="A1353" s="1462" t="s">
        <v>8904</v>
      </c>
      <c r="B1353" s="1462"/>
      <c r="C1353" s="1462" t="s">
        <v>8905</v>
      </c>
      <c r="D1353" s="1462" t="s">
        <v>8906</v>
      </c>
      <c r="E1353" s="1462" t="s">
        <v>9717</v>
      </c>
      <c r="F1353" s="1462">
        <v>4.3129999999999997</v>
      </c>
      <c r="G1353" s="1462" t="s">
        <v>3423</v>
      </c>
      <c r="H1353" s="1462">
        <v>8</v>
      </c>
    </row>
    <row r="1354" spans="1:8" ht="17.25" thickBot="1">
      <c r="A1354" s="1462" t="s">
        <v>8908</v>
      </c>
      <c r="B1354" s="1462"/>
      <c r="C1354" s="1462" t="s">
        <v>8905</v>
      </c>
      <c r="D1354" s="1462" t="s">
        <v>8906</v>
      </c>
      <c r="E1354" s="1462" t="s">
        <v>9717</v>
      </c>
      <c r="F1354" s="1462">
        <v>4.3129999999999997</v>
      </c>
      <c r="G1354" s="1462" t="s">
        <v>3423</v>
      </c>
      <c r="H1354" s="1462">
        <v>9</v>
      </c>
    </row>
    <row r="1355" spans="1:8">
      <c r="A1355" s="1503" t="s">
        <v>9713</v>
      </c>
      <c r="B1355" s="1503" t="s">
        <v>9724</v>
      </c>
      <c r="C1355" s="1504"/>
    </row>
    <row r="1356" spans="1:8" ht="17.25" thickBot="1">
      <c r="A1356" s="1502"/>
      <c r="B1356" s="1502"/>
      <c r="C1356" s="1462"/>
    </row>
    <row r="1357" spans="1:8" ht="17.25" thickBot="1">
      <c r="A1357" s="1462" t="s">
        <v>8904</v>
      </c>
      <c r="B1357" s="1462"/>
      <c r="C1357" s="1462" t="s">
        <v>8905</v>
      </c>
      <c r="D1357" s="1462" t="s">
        <v>8906</v>
      </c>
      <c r="E1357" s="1462" t="s">
        <v>9725</v>
      </c>
      <c r="F1357" s="1462">
        <v>17.45</v>
      </c>
      <c r="G1357" s="1462" t="s">
        <v>3423</v>
      </c>
      <c r="H1357" s="1462">
        <v>8</v>
      </c>
    </row>
    <row r="1358" spans="1:8" ht="17.25" thickBot="1">
      <c r="A1358" s="1462" t="s">
        <v>8908</v>
      </c>
      <c r="B1358" s="1462"/>
      <c r="C1358" s="1462" t="s">
        <v>8905</v>
      </c>
      <c r="D1358" s="1462" t="s">
        <v>8906</v>
      </c>
      <c r="E1358" s="1462" t="s">
        <v>9725</v>
      </c>
      <c r="F1358" s="1462">
        <v>17.45</v>
      </c>
      <c r="G1358" s="1462" t="s">
        <v>3423</v>
      </c>
      <c r="H1358" s="1462">
        <v>9</v>
      </c>
    </row>
    <row r="1359" spans="1:8">
      <c r="A1359" s="1503" t="s">
        <v>9713</v>
      </c>
      <c r="B1359" s="1503" t="s">
        <v>9726</v>
      </c>
      <c r="C1359" s="1504"/>
    </row>
    <row r="1360" spans="1:8" ht="17.25" thickBot="1">
      <c r="A1360" s="1502"/>
      <c r="B1360" s="1502"/>
      <c r="C1360" s="1462"/>
    </row>
    <row r="1361" spans="1:8" ht="17.25" thickBot="1">
      <c r="A1361" s="1462" t="s">
        <v>8904</v>
      </c>
      <c r="B1361" s="1462"/>
      <c r="C1361" s="1462" t="s">
        <v>8905</v>
      </c>
      <c r="D1361" s="1462" t="s">
        <v>8906</v>
      </c>
      <c r="E1361" s="1462" t="s">
        <v>9727</v>
      </c>
      <c r="F1361" s="1462">
        <v>15.57</v>
      </c>
      <c r="G1361" s="1462" t="s">
        <v>3423</v>
      </c>
      <c r="H1361" s="1462">
        <v>8</v>
      </c>
    </row>
    <row r="1362" spans="1:8" ht="17.25" thickBot="1">
      <c r="A1362" s="1462" t="s">
        <v>8908</v>
      </c>
      <c r="B1362" s="1462"/>
      <c r="C1362" s="1462" t="s">
        <v>8905</v>
      </c>
      <c r="D1362" s="1462" t="s">
        <v>8906</v>
      </c>
      <c r="E1362" s="1462" t="s">
        <v>9727</v>
      </c>
      <c r="F1362" s="1462">
        <v>15.57</v>
      </c>
      <c r="G1362" s="1462" t="s">
        <v>3423</v>
      </c>
      <c r="H1362" s="1462">
        <v>9</v>
      </c>
    </row>
    <row r="1363" spans="1:8">
      <c r="A1363" s="1503" t="s">
        <v>9713</v>
      </c>
      <c r="B1363" s="1503" t="s">
        <v>9728</v>
      </c>
      <c r="C1363" s="1504"/>
    </row>
    <row r="1364" spans="1:8" ht="17.25" thickBot="1">
      <c r="A1364" s="1502"/>
      <c r="B1364" s="1502"/>
      <c r="C1364" s="1462"/>
    </row>
    <row r="1365" spans="1:8" ht="17.25" thickBot="1">
      <c r="A1365" s="1462" t="s">
        <v>8904</v>
      </c>
      <c r="B1365" s="1462"/>
      <c r="C1365" s="1462" t="s">
        <v>8905</v>
      </c>
      <c r="D1365" s="1462" t="s">
        <v>8906</v>
      </c>
      <c r="E1365" s="1462" t="s">
        <v>9729</v>
      </c>
      <c r="F1365" s="1462">
        <v>19.98</v>
      </c>
      <c r="G1365" s="1462" t="s">
        <v>3423</v>
      </c>
      <c r="H1365" s="1462">
        <v>8</v>
      </c>
    </row>
    <row r="1366" spans="1:8" ht="17.25" thickBot="1">
      <c r="A1366" s="1462" t="s">
        <v>8908</v>
      </c>
      <c r="B1366" s="1462"/>
      <c r="C1366" s="1462" t="s">
        <v>8905</v>
      </c>
      <c r="D1366" s="1462" t="s">
        <v>8906</v>
      </c>
      <c r="E1366" s="1462" t="s">
        <v>9729</v>
      </c>
      <c r="F1366" s="1462">
        <v>19.98</v>
      </c>
      <c r="G1366" s="1462" t="s">
        <v>3423</v>
      </c>
      <c r="H1366" s="1462">
        <v>9</v>
      </c>
    </row>
    <row r="1367" spans="1:8">
      <c r="A1367" s="1503" t="s">
        <v>9157</v>
      </c>
      <c r="B1367" s="1503" t="s">
        <v>9730</v>
      </c>
      <c r="C1367" s="1504"/>
    </row>
    <row r="1368" spans="1:8" ht="17.25" thickBot="1">
      <c r="A1368" s="1502"/>
      <c r="B1368" s="1502"/>
      <c r="C1368" s="1462"/>
    </row>
    <row r="1369" spans="1:8" ht="17.25" thickBot="1">
      <c r="A1369" s="1462" t="s">
        <v>9159</v>
      </c>
      <c r="B1369" s="1462"/>
      <c r="C1369" s="1462"/>
      <c r="D1369" s="1462" t="s">
        <v>8906</v>
      </c>
      <c r="E1369" s="1462" t="s">
        <v>9731</v>
      </c>
      <c r="F1369" s="1462">
        <v>11.855</v>
      </c>
      <c r="G1369" s="1462" t="s">
        <v>3423</v>
      </c>
      <c r="H1369" s="1462">
        <v>51</v>
      </c>
    </row>
    <row r="1370" spans="1:8" ht="17.25" thickBot="1">
      <c r="A1370" s="1462"/>
      <c r="B1370" s="1462"/>
      <c r="C1370" s="1462"/>
      <c r="D1370" s="1462"/>
      <c r="E1370" s="1462"/>
      <c r="F1370" s="1462"/>
      <c r="G1370" s="1462"/>
      <c r="H1370" s="1462"/>
    </row>
    <row r="1371" spans="1:8">
      <c r="A1371" s="1505"/>
      <c r="B1371" s="1505"/>
      <c r="C1371" s="1506"/>
    </row>
    <row r="1372" spans="1:8" ht="17.25" thickBot="1">
      <c r="A1372" s="1507"/>
      <c r="B1372" s="1507"/>
      <c r="C1372" s="1508"/>
    </row>
    <row r="1373" spans="1:8" ht="17.25" thickBot="1">
      <c r="A1373" s="1462"/>
      <c r="B1373" s="1462"/>
      <c r="C1373" s="1462"/>
      <c r="D1373" s="1462"/>
      <c r="E1373" s="1462"/>
      <c r="F1373" s="1462"/>
      <c r="G1373" s="1462"/>
      <c r="H1373" s="1462"/>
    </row>
    <row r="1374" spans="1:8" ht="17.25" thickBot="1">
      <c r="A1374" s="1462"/>
      <c r="B1374" s="1462"/>
      <c r="C1374" s="1462"/>
      <c r="D1374" s="1462"/>
      <c r="E1374" s="1462"/>
      <c r="F1374" s="1462"/>
      <c r="G1374" s="1462"/>
      <c r="H1374" s="1462"/>
    </row>
    <row r="1375" spans="1:8">
      <c r="A1375" s="1505"/>
      <c r="B1375" s="1505"/>
      <c r="C1375" s="1506"/>
    </row>
    <row r="1376" spans="1:8" ht="17.25" thickBot="1">
      <c r="A1376" s="1507"/>
      <c r="B1376" s="1507"/>
      <c r="C1376" s="1508"/>
    </row>
    <row r="1377" spans="1:8" ht="17.25" thickBot="1">
      <c r="A1377" s="1462"/>
      <c r="B1377" s="1462"/>
      <c r="C1377" s="1462"/>
      <c r="D1377" s="1462"/>
      <c r="E1377" s="1462"/>
      <c r="F1377" s="1462"/>
      <c r="G1377" s="1462"/>
      <c r="H1377" s="1462"/>
    </row>
    <row r="1378" spans="1:8" ht="17.25" thickBot="1">
      <c r="A1378" s="1462"/>
      <c r="B1378" s="1462"/>
      <c r="C1378" s="1462"/>
      <c r="D1378" s="1462"/>
      <c r="E1378" s="1462"/>
      <c r="F1378" s="1462"/>
      <c r="G1378" s="1462"/>
      <c r="H1378" s="1462"/>
    </row>
    <row r="1379" spans="1:8">
      <c r="A1379" s="1505"/>
      <c r="B1379" s="1505"/>
      <c r="C1379" s="1506"/>
    </row>
    <row r="1380" spans="1:8" ht="17.25" thickBot="1">
      <c r="A1380" s="1507"/>
      <c r="B1380" s="1507"/>
      <c r="C1380" s="1508"/>
    </row>
    <row r="1381" spans="1:8" ht="17.25" thickBot="1">
      <c r="A1381" s="1462"/>
      <c r="B1381" s="1462"/>
      <c r="C1381" s="1462"/>
      <c r="D1381" s="1462"/>
      <c r="E1381" s="1462"/>
      <c r="F1381" s="1462"/>
      <c r="G1381" s="1462"/>
      <c r="H1381" s="1462"/>
    </row>
  </sheetData>
  <mergeCells count="9">
    <mergeCell ref="A1379:A1380"/>
    <mergeCell ref="B1379:B1380"/>
    <mergeCell ref="C1379:C1380"/>
    <mergeCell ref="A1371:A1372"/>
    <mergeCell ref="B1371:B1372"/>
    <mergeCell ref="C1371:C1372"/>
    <mergeCell ref="A1375:A1376"/>
    <mergeCell ref="B1375:B1376"/>
    <mergeCell ref="C1375:C1376"/>
  </mergeCells>
  <phoneticPr fontId="4"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B9DD3-BAC3-435A-8377-4A7DECCC1CDB}">
  <sheetPr filterMode="1"/>
  <dimension ref="A2:C66"/>
  <sheetViews>
    <sheetView zoomScale="85" zoomScaleNormal="85" workbookViewId="0">
      <selection activeCell="C227" sqref="C227"/>
    </sheetView>
  </sheetViews>
  <sheetFormatPr defaultRowHeight="16.5"/>
  <cols>
    <col min="1" max="1" width="91.375" customWidth="1"/>
    <col min="2" max="2" width="11.125" bestFit="1" customWidth="1"/>
    <col min="3" max="3" width="34.875" customWidth="1"/>
  </cols>
  <sheetData>
    <row r="2" spans="1:2">
      <c r="A2" s="1489" t="s">
        <v>8585</v>
      </c>
      <c r="B2" s="1509">
        <v>45539</v>
      </c>
    </row>
    <row r="3" spans="1:2">
      <c r="A3" s="1473" t="s">
        <v>8607</v>
      </c>
      <c r="B3" s="1510">
        <f>SUMIF(GCB!A:A,Sheet5!A3,GCB!F:F)</f>
        <v>147.46799999999999</v>
      </c>
    </row>
    <row r="4" spans="1:2" ht="17.25" thickBot="1">
      <c r="A4" s="1476" t="s">
        <v>8610</v>
      </c>
      <c r="B4" s="1511">
        <f>SUMIF(GCB!A:A,Sheet5!A4,GCB!F:F)</f>
        <v>0</v>
      </c>
    </row>
    <row r="5" spans="1:2" ht="17.25" thickBot="1">
      <c r="A5" s="1476" t="s">
        <v>8613</v>
      </c>
      <c r="B5" s="1510">
        <f>SUMIF(GCB!A:A,Sheet5!A5,GCB!F:F)</f>
        <v>94.683000000000007</v>
      </c>
    </row>
    <row r="6" spans="1:2" ht="17.25" thickBot="1">
      <c r="A6" s="1476" t="s">
        <v>8616</v>
      </c>
      <c r="B6" s="1510">
        <f>SUMIF(GCB!A:A,Sheet5!A6,GCB!F:F)</f>
        <v>52.785000000000004</v>
      </c>
    </row>
    <row r="7" spans="1:2" ht="17.25" thickBot="1">
      <c r="A7" s="1476" t="s">
        <v>8623</v>
      </c>
      <c r="B7" s="1511">
        <f>SUMIF(GCB!A:A,Sheet5!A7,GCB!F:F)</f>
        <v>0</v>
      </c>
    </row>
    <row r="8" spans="1:2" ht="17.25" thickBot="1">
      <c r="A8" s="1476" t="s">
        <v>8625</v>
      </c>
      <c r="B8" s="1511">
        <f>SUMIF(GCB!A:A,Sheet5!A8,GCB!F:F)</f>
        <v>0</v>
      </c>
    </row>
    <row r="9" spans="1:2" ht="17.25" thickBot="1">
      <c r="A9" s="1476" t="s">
        <v>8621</v>
      </c>
      <c r="B9" s="1511">
        <f>SUMIF(GCB!A:A,Sheet5!A9,GCB!F:F)</f>
        <v>0</v>
      </c>
    </row>
    <row r="10" spans="1:2" ht="29.25" thickBot="1">
      <c r="A10" s="1476" t="s">
        <v>8703</v>
      </c>
      <c r="B10" s="1510">
        <f>SUMIF(GCB!A:A,Sheet5!A10,GCB!F:F)</f>
        <v>162</v>
      </c>
    </row>
    <row r="11" spans="1:2" ht="29.25" thickBot="1">
      <c r="A11" s="1476" t="s">
        <v>8707</v>
      </c>
      <c r="B11" s="1510">
        <f>SUMIF(GCB!A:A,Sheet5!A11,GCB!F:F)</f>
        <v>6</v>
      </c>
    </row>
    <row r="12" spans="1:2" ht="29.25" thickBot="1">
      <c r="A12" s="1476" t="s">
        <v>8686</v>
      </c>
      <c r="B12" s="1510">
        <f>SUMIF(GCB!A:A,Sheet5!A12,GCB!F:F)</f>
        <v>44.501000000000005</v>
      </c>
    </row>
    <row r="13" spans="1:2" ht="29.25" thickBot="1">
      <c r="A13" s="1476" t="s">
        <v>8619</v>
      </c>
      <c r="B13" s="1510">
        <f>SUMIF(GCB!A:A,Sheet5!A13,GCB!F:F)</f>
        <v>3.8340000000000001</v>
      </c>
    </row>
    <row r="14" spans="1:2" ht="29.25" thickBot="1">
      <c r="A14" s="1476" t="s">
        <v>8780</v>
      </c>
      <c r="B14" s="1511">
        <f>SUMIF(GCB!A:A,Sheet5!A14,GCB!F:F)</f>
        <v>21.57</v>
      </c>
    </row>
    <row r="15" spans="1:2" ht="29.25" thickBot="1">
      <c r="A15" s="1476" t="s">
        <v>8689</v>
      </c>
      <c r="B15" s="1511">
        <f>SUMIF(GCB!A:A,Sheet5!A15,GCB!F:F)</f>
        <v>5.34</v>
      </c>
    </row>
    <row r="16" spans="1:2" ht="29.25" thickBot="1">
      <c r="A16" s="1476" t="s">
        <v>8747</v>
      </c>
      <c r="B16" s="1510">
        <f>SUMIF(GCB!A:A,Sheet5!A16,GCB!F:F)</f>
        <v>1.1639999999999999</v>
      </c>
    </row>
    <row r="17" spans="1:3" ht="28.5">
      <c r="A17" s="1478" t="s">
        <v>8751</v>
      </c>
      <c r="B17" s="1511">
        <f>SUMIF(GCB!A:A,Sheet5!A17,GCB!F:F)</f>
        <v>0</v>
      </c>
    </row>
    <row r="18" spans="1:3" ht="29.25" thickBot="1">
      <c r="A18" s="1476" t="s">
        <v>8749</v>
      </c>
      <c r="B18" s="1511">
        <f>SUMIF(GCB!A:A,Sheet5!A18,GCB!F:F)</f>
        <v>0.34800000000000003</v>
      </c>
    </row>
    <row r="19" spans="1:3" ht="17.25" thickBot="1">
      <c r="A19" s="1476" t="s">
        <v>8604</v>
      </c>
      <c r="B19" s="1512">
        <f>SUMIF(GCB!A:A,Sheet5!A19,GCB!F:F)</f>
        <v>27.957000000000001</v>
      </c>
      <c r="C19" t="s">
        <v>9732</v>
      </c>
    </row>
    <row r="20" spans="1:3" ht="29.25" thickBot="1">
      <c r="A20" s="1476" t="s">
        <v>9159</v>
      </c>
      <c r="B20" s="1510">
        <f>SUMIF(GCB!A:A,Sheet5!A20,GCB!F:F)</f>
        <v>11.855</v>
      </c>
    </row>
    <row r="21" spans="1:3" ht="29.25" thickBot="1">
      <c r="A21" s="1476" t="s">
        <v>8976</v>
      </c>
      <c r="B21" s="1510">
        <f>SUMIF(GCB!A:A,Sheet5!A21,GCB!F:F)</f>
        <v>72.281999999999996</v>
      </c>
    </row>
    <row r="22" spans="1:3" ht="17.25" hidden="1" thickBot="1">
      <c r="A22" s="1479" t="s">
        <v>9182</v>
      </c>
      <c r="B22">
        <f>SUMIF(GCB!A:A,Sheet5!A22,GCB!F:F)</f>
        <v>0</v>
      </c>
    </row>
    <row r="23" spans="1:3" ht="17.25" hidden="1" thickBot="1">
      <c r="A23" s="1479" t="s">
        <v>9157</v>
      </c>
      <c r="B23">
        <f>SUMIF(GCB!A:A,Sheet5!A23,GCB!F:F)</f>
        <v>0</v>
      </c>
    </row>
    <row r="24" spans="1:3" ht="17.25" hidden="1" thickBot="1">
      <c r="A24" s="1479" t="s">
        <v>8974</v>
      </c>
      <c r="B24">
        <f>SUMIF(GCB!A:A,Sheet5!A24,GCB!F:F)</f>
        <v>0</v>
      </c>
    </row>
    <row r="25" spans="1:3" ht="17.25" hidden="1" thickBot="1">
      <c r="A25" s="1479" t="s">
        <v>9713</v>
      </c>
      <c r="B25">
        <f>SUMIF(GCB!A:A,Sheet5!A25,GCB!F:F)</f>
        <v>0</v>
      </c>
    </row>
    <row r="26" spans="1:3" ht="17.25" hidden="1" thickBot="1">
      <c r="A26" s="1479" t="s">
        <v>9703</v>
      </c>
      <c r="B26">
        <f>SUMIF(GCB!A:A,Sheet5!A26,GCB!F:F)</f>
        <v>0</v>
      </c>
    </row>
    <row r="27" spans="1:3" ht="17.25" hidden="1" thickBot="1">
      <c r="A27" s="1479" t="s">
        <v>9121</v>
      </c>
      <c r="B27">
        <f>SUMIF(GCB!A:A,Sheet5!A27,GCB!F:F)</f>
        <v>0</v>
      </c>
    </row>
    <row r="28" spans="1:3" ht="17.25" hidden="1" thickBot="1">
      <c r="A28" s="1479" t="s">
        <v>9641</v>
      </c>
      <c r="B28">
        <f>SUMIF(GCB!A:A,Sheet5!A28,GCB!F:F)</f>
        <v>0</v>
      </c>
    </row>
    <row r="29" spans="1:3" ht="17.25" hidden="1" thickBot="1">
      <c r="A29" s="1479" t="s">
        <v>9616</v>
      </c>
      <c r="B29">
        <f>SUMIF(GCB!A:A,Sheet5!A29,GCB!F:F)</f>
        <v>0</v>
      </c>
    </row>
    <row r="30" spans="1:3" ht="17.25" hidden="1" thickBot="1">
      <c r="A30" s="1479" t="s">
        <v>9317</v>
      </c>
      <c r="B30">
        <f>SUMIF(GCB!A:A,Sheet5!A30,GCB!F:F)</f>
        <v>0</v>
      </c>
    </row>
    <row r="31" spans="1:3" hidden="1">
      <c r="A31" s="1480" t="s">
        <v>3614</v>
      </c>
      <c r="B31">
        <f>SUMIF(GCB!A:A,Sheet5!A31,GCB!F:F)</f>
        <v>0</v>
      </c>
    </row>
    <row r="32" spans="1:3" ht="17.25" hidden="1" thickBot="1">
      <c r="A32" s="1479" t="s">
        <v>3616</v>
      </c>
      <c r="B32">
        <f>SUMIF(GCB!A:A,Sheet5!A32,GCB!F:F)</f>
        <v>0</v>
      </c>
    </row>
    <row r="33" spans="1:2" ht="17.25" hidden="1" thickBot="1">
      <c r="A33" s="1479" t="s">
        <v>3618</v>
      </c>
      <c r="B33">
        <f>SUMIF(GCB!A:A,Sheet5!A33,GCB!F:F)</f>
        <v>0</v>
      </c>
    </row>
    <row r="34" spans="1:2" ht="17.25" hidden="1" thickBot="1">
      <c r="A34" s="1479" t="s">
        <v>3619</v>
      </c>
      <c r="B34">
        <f>SUMIF(GCB!A:A,Sheet5!A34,GCB!F:F)</f>
        <v>0</v>
      </c>
    </row>
    <row r="35" spans="1:2" hidden="1">
      <c r="A35" s="1480" t="s">
        <v>3620</v>
      </c>
      <c r="B35">
        <f>SUMIF(GCB!A:A,Sheet5!A35,GCB!F:F)</f>
        <v>0</v>
      </c>
    </row>
    <row r="36" spans="1:2" ht="17.25" hidden="1" thickBot="1">
      <c r="A36" s="1479" t="s">
        <v>3621</v>
      </c>
      <c r="B36">
        <f>SUMIF(GCB!A:A,Sheet5!A36,GCB!F:F)</f>
        <v>0</v>
      </c>
    </row>
    <row r="37" spans="1:2" ht="17.25" hidden="1" thickBot="1">
      <c r="A37" s="1479" t="s">
        <v>3622</v>
      </c>
      <c r="B37">
        <f>SUMIF(GCB!A:A,Sheet5!A37,GCB!F:F)</f>
        <v>0</v>
      </c>
    </row>
    <row r="38" spans="1:2" hidden="1">
      <c r="A38" s="1480" t="s">
        <v>9733</v>
      </c>
      <c r="B38">
        <f>SUMIF(GCB!A:A,Sheet5!A38,GCB!F:F)</f>
        <v>0</v>
      </c>
    </row>
    <row r="39" spans="1:2" ht="17.25" hidden="1" thickBot="1">
      <c r="A39" s="1479" t="s">
        <v>9647</v>
      </c>
      <c r="B39">
        <f>SUMIF(GCB!A:A,Sheet5!A39,GCB!F:F)</f>
        <v>0</v>
      </c>
    </row>
    <row r="40" spans="1:2" ht="17.25" hidden="1" thickBot="1">
      <c r="A40" s="1479" t="s">
        <v>3703</v>
      </c>
      <c r="B40">
        <f>SUMIF(GCB!A:A,Sheet5!A40,GCB!F:F)</f>
        <v>0</v>
      </c>
    </row>
    <row r="41" spans="1:2" hidden="1">
      <c r="A41" s="1480" t="s">
        <v>3704</v>
      </c>
      <c r="B41">
        <f>SUMIF(GCB!A:A,Sheet5!A41,GCB!F:F)</f>
        <v>0</v>
      </c>
    </row>
    <row r="42" spans="1:2" ht="17.25" hidden="1" thickBot="1">
      <c r="A42" s="1479" t="s">
        <v>9232</v>
      </c>
      <c r="B42">
        <f>SUMIF(GCB!A:A,Sheet5!A42,GCB!F:F)</f>
        <v>0</v>
      </c>
    </row>
    <row r="43" spans="1:2" ht="17.25" hidden="1" thickBot="1">
      <c r="A43" s="1479" t="s">
        <v>9020</v>
      </c>
      <c r="B43">
        <f>SUMIF(GCB!A:A,Sheet5!A43,GCB!F:F)</f>
        <v>0</v>
      </c>
    </row>
    <row r="44" spans="1:2" ht="17.25" hidden="1" thickBot="1">
      <c r="A44" s="1479" t="s">
        <v>9200</v>
      </c>
      <c r="B44">
        <f>SUMIF(GCB!A:A,Sheet5!A44,GCB!F:F)</f>
        <v>0</v>
      </c>
    </row>
    <row r="45" spans="1:2" hidden="1">
      <c r="A45" s="1480" t="s">
        <v>9242</v>
      </c>
      <c r="B45">
        <f>SUMIF(GCB!A:A,Sheet5!A45,GCB!F:F)</f>
        <v>0</v>
      </c>
    </row>
    <row r="46" spans="1:2" ht="17.25" hidden="1" thickBot="1">
      <c r="A46" s="1479" t="s">
        <v>8873</v>
      </c>
      <c r="B46">
        <f>SUMIF(GCB!A:A,Sheet5!A46,GCB!F:F)</f>
        <v>0</v>
      </c>
    </row>
    <row r="47" spans="1:2" ht="17.25" hidden="1" thickBot="1">
      <c r="A47" s="1479" t="s">
        <v>3229</v>
      </c>
      <c r="B47">
        <f>SUMIF(GCB!A:A,Sheet5!A47,GCB!F:F)</f>
        <v>0</v>
      </c>
    </row>
    <row r="48" spans="1:2" ht="17.25" hidden="1" thickBot="1">
      <c r="A48" s="1479" t="s">
        <v>9169</v>
      </c>
      <c r="B48">
        <f>SUMIF(GCB!A:A,Sheet5!A48,GCB!F:F)</f>
        <v>0</v>
      </c>
    </row>
    <row r="49" spans="1:2" hidden="1">
      <c r="A49" s="1480" t="s">
        <v>9192</v>
      </c>
      <c r="B49">
        <f>SUMIF(GCB!A:A,Sheet5!A49,GCB!F:F)</f>
        <v>0</v>
      </c>
    </row>
    <row r="50" spans="1:2" ht="17.25" hidden="1" thickBot="1">
      <c r="A50" s="1479" t="s">
        <v>9695</v>
      </c>
      <c r="B50">
        <f>SUMIF(GCB!A:A,Sheet5!A50,GCB!F:F)</f>
        <v>0</v>
      </c>
    </row>
    <row r="51" spans="1:2" ht="17.25" thickBot="1">
      <c r="A51" s="1476" t="s">
        <v>9123</v>
      </c>
      <c r="B51" s="1510">
        <f>SUMIF(GCB!A:A,Sheet5!A51,GCB!F:F)</f>
        <v>0.752</v>
      </c>
    </row>
    <row r="52" spans="1:2" ht="17.25" thickBot="1">
      <c r="A52" s="1476" t="s">
        <v>9030</v>
      </c>
      <c r="B52" s="1511">
        <f>SUMIF(GCB!A:A,Sheet5!A52,GCB!F:F)</f>
        <v>3.6609999999999965</v>
      </c>
    </row>
    <row r="53" spans="1:2">
      <c r="A53" s="1478" t="s">
        <v>9022</v>
      </c>
      <c r="B53" s="1511">
        <f>SUMIF(GCB!A:A,Sheet5!A53,GCB!F:F)</f>
        <v>17.984999999999999</v>
      </c>
    </row>
    <row r="54" spans="1:2" ht="17.25" thickBot="1">
      <c r="A54" s="1476" t="s">
        <v>9104</v>
      </c>
      <c r="B54" s="1511">
        <f>SUMIF(GCB!A:A,Sheet5!A54,GCB!F:F)</f>
        <v>0.3670000000000001</v>
      </c>
    </row>
    <row r="55" spans="1:2" ht="29.25" thickBot="1">
      <c r="A55" s="1476" t="s">
        <v>9184</v>
      </c>
      <c r="B55" s="1511">
        <f>SUMIF(GCB!A:A,Sheet5!A55,GCB!F:F)</f>
        <v>58.055999999999997</v>
      </c>
    </row>
    <row r="56" spans="1:2" ht="29.25" thickBot="1">
      <c r="A56" s="1476" t="s">
        <v>9697</v>
      </c>
      <c r="B56" s="1511">
        <f>SUMIF(GCB!A:A,Sheet5!A56,GCB!F:F)</f>
        <v>10.062000000000001</v>
      </c>
    </row>
    <row r="57" spans="1:2">
      <c r="A57" s="1478" t="s">
        <v>8904</v>
      </c>
      <c r="B57" s="1511">
        <f>SUMIF(GCB!A:A,Sheet5!A57,GCB!F:F)</f>
        <v>103.94600000000001</v>
      </c>
    </row>
    <row r="58" spans="1:2" ht="17.25" thickBot="1">
      <c r="A58" s="1476" t="s">
        <v>9125</v>
      </c>
      <c r="B58" s="1511">
        <f>SUMIF(GCB!A:A,Sheet5!A58,GCB!F:F)</f>
        <v>0.752</v>
      </c>
    </row>
    <row r="59" spans="1:2" ht="17.25" thickBot="1">
      <c r="A59" s="1476" t="s">
        <v>9047</v>
      </c>
      <c r="B59" s="1511">
        <f>SUMIF(GCB!A:A,Sheet5!A59,GCB!F:F)</f>
        <v>1.7999999999999999E-2</v>
      </c>
    </row>
    <row r="60" spans="1:2" ht="17.25" thickBot="1">
      <c r="A60" s="1476" t="s">
        <v>9026</v>
      </c>
      <c r="B60" s="1511">
        <f>SUMIF(GCB!A:A,Sheet5!A60,GCB!F:F)</f>
        <v>21.582999999999995</v>
      </c>
    </row>
    <row r="61" spans="1:2">
      <c r="A61" s="1478" t="s">
        <v>9106</v>
      </c>
      <c r="B61" s="1511">
        <f>SUMIF(GCB!A:A,Sheet5!A61,GCB!F:F)</f>
        <v>0.43900000000000017</v>
      </c>
    </row>
    <row r="62" spans="1:2" ht="17.25" thickBot="1">
      <c r="A62" s="1476" t="s">
        <v>9187</v>
      </c>
      <c r="B62" s="1511">
        <f>SUMIF(GCB!A:A,Sheet5!A62,GCB!F:F)</f>
        <v>58.055999999999997</v>
      </c>
    </row>
    <row r="63" spans="1:2" ht="17.25" thickBot="1">
      <c r="A63" s="1476" t="s">
        <v>9700</v>
      </c>
      <c r="B63" s="1511">
        <f>SUMIF(GCB!A:A,Sheet5!A63,GCB!F:F)</f>
        <v>10.062000000000001</v>
      </c>
    </row>
    <row r="64" spans="1:2" ht="17.25" thickBot="1">
      <c r="A64" s="1476" t="s">
        <v>8908</v>
      </c>
      <c r="B64" s="1511">
        <f>SUMIF(GCB!A:A,Sheet5!A64,GCB!F:F)</f>
        <v>103.94600000000001</v>
      </c>
    </row>
    <row r="65" spans="1:2">
      <c r="A65" s="1478" t="s">
        <v>9033</v>
      </c>
      <c r="B65" s="1511">
        <f>SUMIF(GCB!A:A,Sheet5!A65,GCB!F:F)</f>
        <v>651.88199999999995</v>
      </c>
    </row>
    <row r="66" spans="1:2" ht="17.25" thickBot="1">
      <c r="A66" s="1479"/>
    </row>
  </sheetData>
  <autoFilter ref="A2:A66" xr:uid="{7B264D8D-B2F3-4133-AA27-02D207E6873D}">
    <filterColumn colId="0">
      <customFilters>
        <customFilter operator="notEqual" val="*H_*"/>
      </customFilters>
    </filterColumn>
    <sortState xmlns:xlrd2="http://schemas.microsoft.com/office/spreadsheetml/2017/richdata2" ref="A3:A66">
      <sortCondition ref="A2:A66"/>
    </sortState>
  </autoFilter>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33</vt:i4>
      </vt:variant>
      <vt:variant>
        <vt:lpstr>이름 지정된 범위</vt:lpstr>
      </vt:variant>
      <vt:variant>
        <vt:i4>14</vt:i4>
      </vt:variant>
    </vt:vector>
  </HeadingPairs>
  <TitlesOfParts>
    <vt:vector size="47" baseType="lpstr">
      <vt:lpstr>적용규칙A</vt:lpstr>
      <vt:lpstr>적용규칙B</vt:lpstr>
      <vt:lpstr>유의사항</vt:lpstr>
      <vt:lpstr>Family_표준_구성도</vt:lpstr>
      <vt:lpstr>산출기준</vt:lpstr>
      <vt:lpstr>Family_Name_협력사</vt:lpstr>
      <vt:lpstr>0.Room</vt:lpstr>
      <vt:lpstr>1.Floors</vt:lpstr>
      <vt:lpstr>2.Roofs</vt:lpstr>
      <vt:lpstr>3.Walls_Ext</vt:lpstr>
      <vt:lpstr>3.Walls_Int</vt:lpstr>
      <vt:lpstr>4.St_Fdn</vt:lpstr>
      <vt:lpstr>5.St_Col</vt:lpstr>
      <vt:lpstr>6.St_Framing</vt:lpstr>
      <vt:lpstr>7.Ceilings</vt:lpstr>
      <vt:lpstr>8.Doors</vt:lpstr>
      <vt:lpstr>9.Windows</vt:lpstr>
      <vt:lpstr>10.Stairs</vt:lpstr>
      <vt:lpstr>11.Railings</vt:lpstr>
      <vt:lpstr>12.Generic</vt:lpstr>
      <vt:lpstr>13.Manual_Input</vt:lpstr>
      <vt:lpstr>WM-AR</vt:lpstr>
      <vt:lpstr>회의내용(임시)</vt:lpstr>
      <vt:lpstr>참조용_Int Finish_Style-WM_DB</vt:lpstr>
      <vt:lpstr>링크용_Int Finish_Style-WM_DB</vt:lpstr>
      <vt:lpstr>ST FDN</vt:lpstr>
      <vt:lpstr>Sheet2</vt:lpstr>
      <vt:lpstr>Ammonia</vt:lpstr>
      <vt:lpstr>Sheet3</vt:lpstr>
      <vt:lpstr>CDS</vt:lpstr>
      <vt:lpstr>Sheet4</vt:lpstr>
      <vt:lpstr>GCB</vt:lpstr>
      <vt:lpstr>Sheet5</vt:lpstr>
      <vt:lpstr>'0.Room'!Print_Area</vt:lpstr>
      <vt:lpstr>'1.Floors'!Print_Area</vt:lpstr>
      <vt:lpstr>'10.Stairs'!Print_Area</vt:lpstr>
      <vt:lpstr>'11.Railings'!Print_Area</vt:lpstr>
      <vt:lpstr>'12.Generic'!Print_Area</vt:lpstr>
      <vt:lpstr>'13.Manual_Input'!Print_Area</vt:lpstr>
      <vt:lpstr>'2.Roofs'!Print_Area</vt:lpstr>
      <vt:lpstr>'3.Walls_Ext'!Print_Area</vt:lpstr>
      <vt:lpstr>'3.Walls_Int'!Print_Area</vt:lpstr>
      <vt:lpstr>'4.St_Fdn'!Print_Area</vt:lpstr>
      <vt:lpstr>'5.St_Col'!Print_Area</vt:lpstr>
      <vt:lpstr>'7.Ceilings'!Print_Area</vt:lpstr>
      <vt:lpstr>'8.Doors'!Print_Area</vt:lpstr>
      <vt:lpstr>'9.Windows'!Print_Area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장만규(JANG MAN KYU) 매니저</dc:creator>
  <cp:lastModifiedBy>장만규(JANG MAN KYU) 매니저</cp:lastModifiedBy>
  <dcterms:created xsi:type="dcterms:W3CDTF">2024-10-02T08:18:20Z</dcterms:created>
  <dcterms:modified xsi:type="dcterms:W3CDTF">2024-10-02T08:18:48Z</dcterms:modified>
</cp:coreProperties>
</file>